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6cbb45cca03e754/Documents/Vestates/Diesel Trackers/"/>
    </mc:Choice>
  </mc:AlternateContent>
  <xr:revisionPtr revIDLastSave="20" documentId="13_ncr:1_{AECC64CA-5E83-4FE6-B22A-011AE16D4379}" xr6:coauthVersionLast="47" xr6:coauthVersionMax="47" xr10:uidLastSave="{64F17A56-D2E8-4E12-BD98-E4F97D1FF43A}"/>
  <bookViews>
    <workbookView xWindow="-96" yWindow="0" windowWidth="11712" windowHeight="13056" tabRatio="926" firstSheet="2" activeTab="3" xr2:uid="{00000000-000D-0000-FFFF-FFFF00000000}"/>
  </bookViews>
  <sheets>
    <sheet name="VENUS 1 (90kva)" sheetId="1" r:id="rId1"/>
    <sheet name="VENUS 2 (350kva)" sheetId="2" r:id="rId2"/>
    <sheet name="VALLEY MBAKA (150kva)" sheetId="9" r:id="rId3"/>
    <sheet name="SUMMER (50 kVA)" sheetId="24" r:id="rId4"/>
    <sheet name="TRANQUILLO ASOKORO (200KVA)" sheetId="5" r:id="rId5"/>
    <sheet name="NEW TRANQUILO  100 KVA CUMMINGS" sheetId="28" r:id="rId6"/>
    <sheet name="APRIL (90 KVA)" sheetId="7" r:id="rId7"/>
    <sheet name="APRIL 2 (250kva)" sheetId="8" r:id="rId8"/>
    <sheet name="LIBREVILLE (100Kva) " sheetId="15" r:id="rId9"/>
    <sheet name="LIBREVILLE (200Kva) " sheetId="16" r:id="rId10"/>
    <sheet name="GUZAPE (150Kva)" sheetId="12" r:id="rId11"/>
    <sheet name="NICHE (60Kva)" sheetId="10" r:id="rId12"/>
    <sheet name="XII LUNGI (50kva)" sheetId="11" r:id="rId13"/>
    <sheet name="STAZIA (150 Kva)" sheetId="14" r:id="rId14"/>
    <sheet name="STAZIA (65Kva)" sheetId="13" r:id="rId15"/>
    <sheet name="ANCHORAGE HILLS (50KVA)" sheetId="25" r:id="rId16"/>
    <sheet name="DIESEL SUPPLIED" sheetId="19" r:id="rId17"/>
    <sheet name="APRIL (200Kva)" sheetId="4" r:id="rId18"/>
    <sheet name="TRANQUILLO ASOKORO (15KVA)" sheetId="6" r:id="rId19"/>
    <sheet name="DIESEL CONSUMPTION" sheetId="17" r:id="rId20"/>
    <sheet name="2025 Vestates Diesel Purchases" sheetId="27" r:id="rId21"/>
    <sheet name="Tranquillo Test" sheetId="26" r:id="rId22"/>
    <sheet name="WEEKLY REPORT" sheetId="18" r:id="rId23"/>
    <sheet name="APRIL (DIESEL CONSUMPTION)" sheetId="20" r:id="rId24"/>
    <sheet name="GENERATOR SERVICING" sheetId="21" r:id="rId25"/>
    <sheet name="SUMMARY" sheetId="22" r:id="rId26"/>
    <sheet name="GENERATOR SERVICING (NEW)" sheetId="23" r:id="rId27"/>
    <sheet name="APRIL 1 (15kva)" sheetId="3"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7" i="28" l="1"/>
  <c r="D158" i="28"/>
  <c r="H158" i="28" s="1"/>
  <c r="N1022" i="14"/>
  <c r="N156" i="28"/>
  <c r="N1021" i="14"/>
  <c r="P156" i="28"/>
  <c r="D157" i="28"/>
  <c r="N1020" i="14"/>
  <c r="N155" i="28"/>
  <c r="P155" i="28" s="1"/>
  <c r="D156" i="28"/>
  <c r="B1463" i="12"/>
  <c r="D1463" i="12"/>
  <c r="H1463" i="12" s="1"/>
  <c r="B1464" i="12"/>
  <c r="D1464" i="12"/>
  <c r="H1464" i="12" s="1"/>
  <c r="B1465" i="12"/>
  <c r="D1465" i="12"/>
  <c r="H1465" i="12"/>
  <c r="B1466" i="12"/>
  <c r="D1466" i="12"/>
  <c r="H1466" i="12" s="1"/>
  <c r="B1467" i="12"/>
  <c r="D1467" i="12"/>
  <c r="H1467" i="12" s="1"/>
  <c r="B1468" i="12"/>
  <c r="D1468" i="12"/>
  <c r="H1468" i="12"/>
  <c r="B1469" i="12"/>
  <c r="D1469" i="12"/>
  <c r="H1469" i="12"/>
  <c r="B1470" i="12"/>
  <c r="D1470" i="12"/>
  <c r="H1470" i="12"/>
  <c r="B1471" i="12"/>
  <c r="D1471" i="12"/>
  <c r="H1471" i="12" s="1"/>
  <c r="B1472" i="12"/>
  <c r="D1472" i="12"/>
  <c r="H1472" i="12"/>
  <c r="B1473" i="12"/>
  <c r="D1473" i="12"/>
  <c r="H1473" i="12"/>
  <c r="B1474" i="12"/>
  <c r="D1474" i="12"/>
  <c r="H1474" i="12"/>
  <c r="B1475" i="12"/>
  <c r="D1475" i="12"/>
  <c r="H1475" i="12" s="1"/>
  <c r="B1476" i="12"/>
  <c r="D1476" i="12"/>
  <c r="H1476" i="12" s="1"/>
  <c r="B1477" i="12"/>
  <c r="D1477" i="12"/>
  <c r="H1477" i="12" s="1"/>
  <c r="B1478" i="12"/>
  <c r="D1478" i="12"/>
  <c r="H1478" i="12" s="1"/>
  <c r="B1479" i="12"/>
  <c r="D1479" i="12"/>
  <c r="H1479" i="12"/>
  <c r="B1480" i="12"/>
  <c r="D1480" i="12"/>
  <c r="H1480" i="12" s="1"/>
  <c r="B1481" i="12"/>
  <c r="D1481" i="12"/>
  <c r="H1481" i="12" s="1"/>
  <c r="B1482" i="12"/>
  <c r="D1482" i="12"/>
  <c r="H1482" i="12"/>
  <c r="B1483" i="12"/>
  <c r="D1483" i="12"/>
  <c r="H1483" i="12" s="1"/>
  <c r="B1484" i="12"/>
  <c r="D1484" i="12"/>
  <c r="H1484" i="12" s="1"/>
  <c r="B1485" i="12"/>
  <c r="D1485" i="12"/>
  <c r="H1485" i="12"/>
  <c r="B1486" i="12"/>
  <c r="D1486" i="12"/>
  <c r="H1486" i="12"/>
  <c r="B1487" i="12"/>
  <c r="D1487" i="12"/>
  <c r="H1487" i="12"/>
  <c r="B1488" i="12"/>
  <c r="D1488" i="12"/>
  <c r="H1488" i="12" s="1"/>
  <c r="B1489" i="12"/>
  <c r="D1489" i="12"/>
  <c r="H1489" i="12"/>
  <c r="B1490" i="12"/>
  <c r="D1490" i="12"/>
  <c r="H1490" i="12" s="1"/>
  <c r="B1491" i="12"/>
  <c r="D1491" i="12"/>
  <c r="H1491" i="12"/>
  <c r="B1492" i="12"/>
  <c r="D1492" i="12"/>
  <c r="H1492" i="12" s="1"/>
  <c r="B1493" i="12"/>
  <c r="D1493" i="12"/>
  <c r="H1493" i="12" s="1"/>
  <c r="B1494" i="12"/>
  <c r="D1494" i="12"/>
  <c r="H1494" i="12"/>
  <c r="B1495" i="12"/>
  <c r="D1495" i="12"/>
  <c r="H1495" i="12"/>
  <c r="B1496" i="12"/>
  <c r="D1496" i="12"/>
  <c r="H1496" i="12" s="1"/>
  <c r="B1497" i="12"/>
  <c r="D1497" i="12"/>
  <c r="H1497" i="12"/>
  <c r="B1498" i="12"/>
  <c r="D1498" i="12"/>
  <c r="H1498" i="12"/>
  <c r="B1499" i="12"/>
  <c r="D1499" i="12"/>
  <c r="H1499" i="12" s="1"/>
  <c r="B1500" i="12"/>
  <c r="D1500" i="12"/>
  <c r="H1500" i="12" s="1"/>
  <c r="B1501" i="12"/>
  <c r="D1501" i="12"/>
  <c r="H1501" i="12" s="1"/>
  <c r="B1502" i="12"/>
  <c r="D1502" i="12"/>
  <c r="H1502" i="12" s="1"/>
  <c r="B1503" i="12"/>
  <c r="D1503" i="12"/>
  <c r="H1503" i="12"/>
  <c r="B1504" i="12"/>
  <c r="D1504" i="12"/>
  <c r="H1504" i="12" s="1"/>
  <c r="B1505" i="12"/>
  <c r="D1505" i="12"/>
  <c r="H1505" i="12"/>
  <c r="B1506" i="12"/>
  <c r="D1506" i="12"/>
  <c r="H1506" i="12" s="1"/>
  <c r="B1507" i="12"/>
  <c r="D1507" i="12"/>
  <c r="H1507" i="12" s="1"/>
  <c r="B1508" i="12"/>
  <c r="D1508" i="12"/>
  <c r="H1508" i="12"/>
  <c r="B1509" i="12"/>
  <c r="D1509" i="12"/>
  <c r="H1509" i="12"/>
  <c r="N1462" i="12"/>
  <c r="Q1462" i="12" s="1"/>
  <c r="N1463" i="12"/>
  <c r="Q1463" i="12" s="1"/>
  <c r="N1464" i="12"/>
  <c r="Q1464" i="12"/>
  <c r="N1465" i="12"/>
  <c r="Q1465" i="12" s="1"/>
  <c r="N1466" i="12"/>
  <c r="Q1466" i="12"/>
  <c r="N1467" i="12"/>
  <c r="Q1467" i="12" s="1"/>
  <c r="N1468" i="12"/>
  <c r="Q1468" i="12"/>
  <c r="N1469" i="12"/>
  <c r="Q1469" i="12"/>
  <c r="N1470" i="12"/>
  <c r="Q1470" i="12"/>
  <c r="N1471" i="12"/>
  <c r="Q1471" i="12" s="1"/>
  <c r="N1472" i="12"/>
  <c r="Q1472" i="12"/>
  <c r="N1473" i="12"/>
  <c r="Q1473" i="12" s="1"/>
  <c r="N1474" i="12"/>
  <c r="Q1474" i="12"/>
  <c r="N1475" i="12"/>
  <c r="Q1475" i="12"/>
  <c r="N1476" i="12"/>
  <c r="Q1476" i="12"/>
  <c r="N1477" i="12"/>
  <c r="Q1477" i="12" s="1"/>
  <c r="N1478" i="12"/>
  <c r="Q1478" i="12"/>
  <c r="N1479" i="12"/>
  <c r="Q1479" i="12" s="1"/>
  <c r="N1480" i="12"/>
  <c r="Q1480" i="12"/>
  <c r="N1481" i="12"/>
  <c r="Q1481" i="12"/>
  <c r="N1482" i="12"/>
  <c r="Q1482" i="12"/>
  <c r="N1483" i="12"/>
  <c r="Q1483" i="12" s="1"/>
  <c r="N1484" i="12"/>
  <c r="Q1484" i="12"/>
  <c r="N1485" i="12"/>
  <c r="Q1485" i="12" s="1"/>
  <c r="N1486" i="12"/>
  <c r="Q1486" i="12"/>
  <c r="N1487" i="12"/>
  <c r="Q1487" i="12"/>
  <c r="N1488" i="12"/>
  <c r="Q1488" i="12"/>
  <c r="N1489" i="12"/>
  <c r="Q1489" i="12" s="1"/>
  <c r="N1490" i="12"/>
  <c r="Q1490" i="12"/>
  <c r="N1491" i="12"/>
  <c r="Q1491" i="12"/>
  <c r="N1492" i="12"/>
  <c r="Q1492" i="12"/>
  <c r="N1493" i="12"/>
  <c r="Q1493" i="12" s="1"/>
  <c r="N1494" i="12"/>
  <c r="Q1494" i="12"/>
  <c r="N1495" i="12"/>
  <c r="Q1495" i="12"/>
  <c r="N1496" i="12"/>
  <c r="Q1496" i="12"/>
  <c r="N1497" i="12"/>
  <c r="Q1497" i="12"/>
  <c r="N1498" i="12"/>
  <c r="Q1498" i="12"/>
  <c r="N1499" i="12"/>
  <c r="Q1499" i="12" s="1"/>
  <c r="N1500" i="12"/>
  <c r="Q1500" i="12"/>
  <c r="N1501" i="12"/>
  <c r="Q1501" i="12"/>
  <c r="N1502" i="12"/>
  <c r="Q1502" i="12"/>
  <c r="N1503" i="12"/>
  <c r="Q1503" i="12"/>
  <c r="N1504" i="12"/>
  <c r="Q1504" i="12"/>
  <c r="N1505" i="12"/>
  <c r="Q1505" i="12" s="1"/>
  <c r="N1506" i="12"/>
  <c r="Q1506" i="12"/>
  <c r="N1507" i="12"/>
  <c r="Q1507" i="12"/>
  <c r="N1508" i="12"/>
  <c r="Q1508" i="12"/>
  <c r="N1019" i="14"/>
  <c r="P153" i="28"/>
  <c r="N154" i="28"/>
  <c r="P154" i="28" s="1"/>
  <c r="D155" i="28"/>
  <c r="H155" i="28" s="1"/>
  <c r="N153" i="28"/>
  <c r="B1545" i="2"/>
  <c r="D1545" i="2"/>
  <c r="H1545" i="2" s="1"/>
  <c r="B1546" i="2"/>
  <c r="D1546" i="2"/>
  <c r="H1546" i="2"/>
  <c r="B1547" i="2"/>
  <c r="D1547" i="2"/>
  <c r="H1547" i="2" s="1"/>
  <c r="B1548" i="2"/>
  <c r="D1548" i="2"/>
  <c r="H1548" i="2" s="1"/>
  <c r="B1549" i="2"/>
  <c r="D1549" i="2"/>
  <c r="H1549" i="2"/>
  <c r="B1550" i="2"/>
  <c r="D1550" i="2"/>
  <c r="H1550" i="2"/>
  <c r="B1551" i="2"/>
  <c r="D1551" i="2"/>
  <c r="H1551" i="2"/>
  <c r="B1552" i="2"/>
  <c r="D1552" i="2"/>
  <c r="H1552" i="2"/>
  <c r="B1553" i="2"/>
  <c r="D1553" i="2"/>
  <c r="H1553" i="2"/>
  <c r="B1554" i="2"/>
  <c r="D1554" i="2"/>
  <c r="H1554" i="2"/>
  <c r="B1555" i="2"/>
  <c r="D1555" i="2"/>
  <c r="H1555" i="2"/>
  <c r="B1556" i="2"/>
  <c r="D1556" i="2"/>
  <c r="H1556" i="2"/>
  <c r="B1557" i="2"/>
  <c r="D1557" i="2"/>
  <c r="H1557" i="2"/>
  <c r="B1558" i="2"/>
  <c r="D1558" i="2"/>
  <c r="H1558" i="2"/>
  <c r="B1559" i="2"/>
  <c r="D1559" i="2"/>
  <c r="H1559" i="2"/>
  <c r="B1560" i="2"/>
  <c r="D1560" i="2"/>
  <c r="H1560" i="2"/>
  <c r="B1561" i="2"/>
  <c r="D1561" i="2"/>
  <c r="H1561" i="2"/>
  <c r="B1562" i="2"/>
  <c r="D1562" i="2"/>
  <c r="H1562" i="2"/>
  <c r="B1563" i="2"/>
  <c r="D1563" i="2"/>
  <c r="H1563" i="2"/>
  <c r="B1564" i="2"/>
  <c r="D1564" i="2"/>
  <c r="H1564" i="2"/>
  <c r="B1565" i="2"/>
  <c r="D1565" i="2"/>
  <c r="H1565" i="2"/>
  <c r="B1566" i="2"/>
  <c r="D1566" i="2"/>
  <c r="H1566" i="2"/>
  <c r="B1567" i="2"/>
  <c r="D1567" i="2"/>
  <c r="H1567" i="2"/>
  <c r="B1568" i="2"/>
  <c r="D1568" i="2"/>
  <c r="H1568" i="2"/>
  <c r="B1569" i="2"/>
  <c r="D1569" i="2"/>
  <c r="H1569" i="2"/>
  <c r="B1570" i="2"/>
  <c r="D1570" i="2"/>
  <c r="H1570" i="2"/>
  <c r="B1571" i="2"/>
  <c r="D1571" i="2"/>
  <c r="H1571" i="2"/>
  <c r="B1572" i="2"/>
  <c r="D1572" i="2"/>
  <c r="H1572" i="2"/>
  <c r="B1573" i="2"/>
  <c r="D1573" i="2"/>
  <c r="H1573" i="2"/>
  <c r="B1574" i="2"/>
  <c r="D1574" i="2"/>
  <c r="H1574" i="2"/>
  <c r="B1575" i="2"/>
  <c r="D1575" i="2"/>
  <c r="H1575" i="2"/>
  <c r="B1576" i="2"/>
  <c r="D1576" i="2"/>
  <c r="H1576" i="2"/>
  <c r="B1577" i="2"/>
  <c r="D1577" i="2"/>
  <c r="H1577" i="2"/>
  <c r="B1578" i="2"/>
  <c r="D1578" i="2"/>
  <c r="H1578" i="2"/>
  <c r="B1579" i="2"/>
  <c r="D1579" i="2"/>
  <c r="H1579" i="2"/>
  <c r="B1580" i="2"/>
  <c r="D1580" i="2"/>
  <c r="H1580" i="2" s="1"/>
  <c r="B1581" i="2"/>
  <c r="D1581" i="2"/>
  <c r="H1581" i="2" s="1"/>
  <c r="B1582" i="2"/>
  <c r="D1582" i="2"/>
  <c r="H1582" i="2"/>
  <c r="B1583" i="2"/>
  <c r="D1583" i="2"/>
  <c r="H1583" i="2"/>
  <c r="B1584" i="2"/>
  <c r="D1584" i="2"/>
  <c r="H1584" i="2"/>
  <c r="B1585" i="2"/>
  <c r="D1585" i="2"/>
  <c r="H1585" i="2" s="1"/>
  <c r="B1586" i="2"/>
  <c r="D1586" i="2"/>
  <c r="H1586" i="2"/>
  <c r="B1587" i="2"/>
  <c r="D1587" i="2"/>
  <c r="H1587" i="2"/>
  <c r="B1588" i="2"/>
  <c r="D1588" i="2"/>
  <c r="H1588" i="2" s="1"/>
  <c r="B1589" i="2"/>
  <c r="D1589" i="2"/>
  <c r="H1589" i="2" s="1"/>
  <c r="B1590" i="2"/>
  <c r="D1590" i="2"/>
  <c r="H1590" i="2" s="1"/>
  <c r="B1591" i="2"/>
  <c r="D1591" i="2"/>
  <c r="H1591" i="2"/>
  <c r="B1592" i="2"/>
  <c r="D1592" i="2"/>
  <c r="H1592" i="2" s="1"/>
  <c r="B1593" i="2"/>
  <c r="D1593" i="2"/>
  <c r="H1593" i="2"/>
  <c r="B1594" i="2"/>
  <c r="D1594" i="2"/>
  <c r="H1594" i="2" s="1"/>
  <c r="B1595" i="2"/>
  <c r="D1595" i="2"/>
  <c r="H1595" i="2" s="1"/>
  <c r="B1596" i="2"/>
  <c r="D1596" i="2"/>
  <c r="H1596" i="2" s="1"/>
  <c r="B1597" i="2"/>
  <c r="D1597" i="2"/>
  <c r="H1597" i="2" s="1"/>
  <c r="B1598" i="2"/>
  <c r="D1598" i="2"/>
  <c r="H1598" i="2"/>
  <c r="B1599" i="2"/>
  <c r="D1599" i="2"/>
  <c r="H1599" i="2"/>
  <c r="B1600" i="2"/>
  <c r="D1600" i="2"/>
  <c r="H1600" i="2"/>
  <c r="B1601" i="2"/>
  <c r="D1601" i="2"/>
  <c r="H1601" i="2" s="1"/>
  <c r="B1602" i="2"/>
  <c r="D1602" i="2"/>
  <c r="H1602" i="2"/>
  <c r="B1603" i="2"/>
  <c r="D1603" i="2"/>
  <c r="H1603" i="2"/>
  <c r="B1604" i="2"/>
  <c r="D1604" i="2"/>
  <c r="H1604" i="2"/>
  <c r="B1605" i="2"/>
  <c r="D1605" i="2"/>
  <c r="H1605" i="2" s="1"/>
  <c r="B1606" i="2"/>
  <c r="D1606" i="2"/>
  <c r="H1606" i="2"/>
  <c r="B1607" i="2"/>
  <c r="D1607" i="2"/>
  <c r="H1607" i="2"/>
  <c r="B1608" i="2"/>
  <c r="D1608" i="2"/>
  <c r="H1608" i="2"/>
  <c r="B1609" i="2"/>
  <c r="D1609" i="2"/>
  <c r="H1609" i="2" s="1"/>
  <c r="B1610" i="2"/>
  <c r="D1610" i="2"/>
  <c r="H1610" i="2"/>
  <c r="M1545" i="2"/>
  <c r="P1545" i="2" s="1"/>
  <c r="M1546" i="2"/>
  <c r="P1546" i="2" s="1"/>
  <c r="M1547" i="2"/>
  <c r="P1547" i="2" s="1"/>
  <c r="M1548" i="2"/>
  <c r="P1548" i="2" s="1"/>
  <c r="M1549" i="2"/>
  <c r="P1549" i="2" s="1"/>
  <c r="M1550" i="2"/>
  <c r="P1550" i="2" s="1"/>
  <c r="M1551" i="2"/>
  <c r="P1551" i="2" s="1"/>
  <c r="M1552" i="2"/>
  <c r="P1552" i="2" s="1"/>
  <c r="M1553" i="2"/>
  <c r="P1553" i="2" s="1"/>
  <c r="M1554" i="2"/>
  <c r="P1554" i="2" s="1"/>
  <c r="M1555" i="2"/>
  <c r="P1555" i="2"/>
  <c r="M1556" i="2"/>
  <c r="P1556" i="2"/>
  <c r="M1557" i="2"/>
  <c r="P1557" i="2"/>
  <c r="M1558" i="2"/>
  <c r="P1558" i="2"/>
  <c r="M1559" i="2"/>
  <c r="P1559" i="2"/>
  <c r="M1560" i="2"/>
  <c r="P1560" i="2" s="1"/>
  <c r="M1561" i="2"/>
  <c r="P1561" i="2"/>
  <c r="M1562" i="2"/>
  <c r="P1562" i="2"/>
  <c r="M1563" i="2"/>
  <c r="P1563" i="2"/>
  <c r="M1564" i="2"/>
  <c r="P1564" i="2"/>
  <c r="M1565" i="2"/>
  <c r="P1565" i="2"/>
  <c r="M1566" i="2"/>
  <c r="P1566" i="2" s="1"/>
  <c r="M1567" i="2"/>
  <c r="P1567" i="2"/>
  <c r="M1568" i="2"/>
  <c r="P1568" i="2"/>
  <c r="M1569" i="2"/>
  <c r="P1569" i="2"/>
  <c r="M1570" i="2"/>
  <c r="P1570" i="2"/>
  <c r="M1571" i="2"/>
  <c r="P1571" i="2"/>
  <c r="M1572" i="2"/>
  <c r="P1572" i="2" s="1"/>
  <c r="M1573" i="2"/>
  <c r="P1573" i="2"/>
  <c r="M1574" i="2"/>
  <c r="P1574" i="2" s="1"/>
  <c r="M1575" i="2"/>
  <c r="P1575" i="2"/>
  <c r="M1576" i="2"/>
  <c r="P1576" i="2" s="1"/>
  <c r="M1577" i="2"/>
  <c r="P1577" i="2"/>
  <c r="M1578" i="2"/>
  <c r="P1578" i="2"/>
  <c r="M1579" i="2"/>
  <c r="P1579" i="2" s="1"/>
  <c r="M1580" i="2"/>
  <c r="P1580" i="2"/>
  <c r="M1581" i="2"/>
  <c r="P1581" i="2" s="1"/>
  <c r="M1582" i="2"/>
  <c r="P1582" i="2"/>
  <c r="M1583" i="2"/>
  <c r="P1583" i="2" s="1"/>
  <c r="M1584" i="2"/>
  <c r="P1584" i="2"/>
  <c r="M1585" i="2"/>
  <c r="P1585" i="2" s="1"/>
  <c r="M1586" i="2"/>
  <c r="P1586" i="2" s="1"/>
  <c r="M1587" i="2"/>
  <c r="P1587" i="2"/>
  <c r="M1588" i="2"/>
  <c r="P1588" i="2"/>
  <c r="M1589" i="2"/>
  <c r="P1589" i="2"/>
  <c r="M1590" i="2"/>
  <c r="P1590" i="2"/>
  <c r="M1591" i="2"/>
  <c r="P1591" i="2" s="1"/>
  <c r="M1592" i="2"/>
  <c r="P1592" i="2"/>
  <c r="M1593" i="2"/>
  <c r="P1593" i="2"/>
  <c r="M1594" i="2"/>
  <c r="P1594" i="2"/>
  <c r="M1595" i="2"/>
  <c r="P1595" i="2"/>
  <c r="M1596" i="2"/>
  <c r="P1596" i="2" s="1"/>
  <c r="M1597" i="2"/>
  <c r="P1597" i="2"/>
  <c r="M1598" i="2"/>
  <c r="P1598" i="2" s="1"/>
  <c r="M1599" i="2"/>
  <c r="P1599" i="2" s="1"/>
  <c r="M1600" i="2"/>
  <c r="P1600" i="2"/>
  <c r="M1601" i="2"/>
  <c r="P1601" i="2"/>
  <c r="M1602" i="2"/>
  <c r="P1602" i="2"/>
  <c r="M1603" i="2"/>
  <c r="P1603" i="2"/>
  <c r="M1604" i="2"/>
  <c r="P1604" i="2"/>
  <c r="M1605" i="2"/>
  <c r="P1605" i="2" s="1"/>
  <c r="M1606" i="2"/>
  <c r="P1606" i="2"/>
  <c r="M1607" i="2"/>
  <c r="P1607" i="2"/>
  <c r="M1608" i="2"/>
  <c r="P1608" i="2"/>
  <c r="M1609" i="2"/>
  <c r="P1609" i="2"/>
  <c r="D154" i="28"/>
  <c r="H154" i="28" s="1"/>
  <c r="N1018" i="14"/>
  <c r="N1017" i="14"/>
  <c r="D1224" i="15"/>
  <c r="D1225" i="15"/>
  <c r="D1226" i="15"/>
  <c r="D1227" i="15"/>
  <c r="D1228" i="15"/>
  <c r="D1229" i="15"/>
  <c r="D1230" i="15"/>
  <c r="D1231" i="15"/>
  <c r="D1232" i="15"/>
  <c r="D1233" i="15"/>
  <c r="D1234" i="15"/>
  <c r="D1235" i="15"/>
  <c r="D1236" i="15"/>
  <c r="D1237" i="15"/>
  <c r="D1238" i="15"/>
  <c r="D1239" i="15"/>
  <c r="D1240" i="15"/>
  <c r="D1241" i="15"/>
  <c r="D1242" i="15"/>
  <c r="D1243" i="15"/>
  <c r="D1244" i="15"/>
  <c r="D1245" i="15"/>
  <c r="D1246" i="15"/>
  <c r="D1247" i="15"/>
  <c r="D1248" i="15"/>
  <c r="D1249" i="15"/>
  <c r="D1250" i="15"/>
  <c r="D1251" i="15"/>
  <c r="D1252" i="15"/>
  <c r="D1253" i="15"/>
  <c r="D1254" i="15"/>
  <c r="D1255" i="15"/>
  <c r="D1256" i="15"/>
  <c r="D1257" i="15"/>
  <c r="D1258" i="15"/>
  <c r="D1259" i="15"/>
  <c r="D1260" i="15"/>
  <c r="D1261" i="15"/>
  <c r="D1262" i="15"/>
  <c r="D1263" i="15"/>
  <c r="D1264" i="15"/>
  <c r="D1265" i="15"/>
  <c r="D1266" i="15"/>
  <c r="D1267" i="15"/>
  <c r="D1268" i="15"/>
  <c r="D1269" i="15"/>
  <c r="D1270" i="15"/>
  <c r="D1271" i="15"/>
  <c r="D1272" i="15"/>
  <c r="D1273" i="15"/>
  <c r="D1274" i="15"/>
  <c r="D1275" i="15"/>
  <c r="D1276" i="15"/>
  <c r="D1277" i="15"/>
  <c r="D1278" i="15"/>
  <c r="D1279" i="15"/>
  <c r="D1280" i="15"/>
  <c r="D1281" i="15"/>
  <c r="D1282" i="15"/>
  <c r="D1283" i="15"/>
  <c r="D1284" i="15"/>
  <c r="D1285" i="15"/>
  <c r="D1286" i="15"/>
  <c r="D1287" i="15"/>
  <c r="D1288" i="15"/>
  <c r="D1289" i="15"/>
  <c r="D1290" i="15"/>
  <c r="D1291" i="15"/>
  <c r="D1292" i="15"/>
  <c r="D1293" i="15"/>
  <c r="D1294" i="15"/>
  <c r="D1295" i="15"/>
  <c r="D1296" i="15"/>
  <c r="D1297" i="15"/>
  <c r="D1298" i="15"/>
  <c r="D1299" i="15"/>
  <c r="D1300" i="15"/>
  <c r="D1301" i="15"/>
  <c r="D1302" i="15"/>
  <c r="D1303" i="15"/>
  <c r="D1304" i="15"/>
  <c r="D1305" i="15"/>
  <c r="D1306" i="15"/>
  <c r="D1307" i="15"/>
  <c r="D1308" i="15"/>
  <c r="D1309" i="15"/>
  <c r="D1310" i="15"/>
  <c r="D1311" i="15"/>
  <c r="D1312" i="15"/>
  <c r="D1313" i="15"/>
  <c r="D1314" i="15"/>
  <c r="D1315" i="15"/>
  <c r="D1316" i="15"/>
  <c r="D1317" i="15"/>
  <c r="D1318" i="15"/>
  <c r="D1319" i="15"/>
  <c r="D1320" i="15"/>
  <c r="D1321" i="15"/>
  <c r="D1322" i="15"/>
  <c r="D1323" i="15"/>
  <c r="D1324" i="15"/>
  <c r="D1325" i="15"/>
  <c r="D1326" i="15"/>
  <c r="D1327" i="15"/>
  <c r="D1328" i="15"/>
  <c r="D1329" i="15"/>
  <c r="D1330" i="15"/>
  <c r="D1331" i="15"/>
  <c r="D1332" i="15"/>
  <c r="D1333" i="15"/>
  <c r="D1334" i="15"/>
  <c r="D1335" i="15"/>
  <c r="D1336" i="15"/>
  <c r="D1337" i="15"/>
  <c r="D1338" i="15"/>
  <c r="D1339" i="15"/>
  <c r="D1340" i="15"/>
  <c r="D1341" i="15"/>
  <c r="D1342" i="15"/>
  <c r="D1343" i="15"/>
  <c r="D1344" i="15"/>
  <c r="D1345" i="15"/>
  <c r="D1346" i="15"/>
  <c r="D1347" i="15"/>
  <c r="D1348" i="15"/>
  <c r="D1349" i="15"/>
  <c r="D1350" i="15"/>
  <c r="D1351" i="15"/>
  <c r="D1352" i="15"/>
  <c r="D1353" i="15"/>
  <c r="D1354" i="15"/>
  <c r="D1355" i="15"/>
  <c r="D1356" i="15"/>
  <c r="D1357" i="15"/>
  <c r="D1358" i="15"/>
  <c r="D1359" i="15"/>
  <c r="D1360" i="15"/>
  <c r="D1361" i="15"/>
  <c r="D1362" i="15"/>
  <c r="D1363" i="15"/>
  <c r="D1364" i="15"/>
  <c r="D1365" i="15"/>
  <c r="D1366" i="15"/>
  <c r="D1367" i="15"/>
  <c r="D1368" i="15"/>
  <c r="D1369" i="15"/>
  <c r="D1370" i="15"/>
  <c r="D1371" i="15"/>
  <c r="D1372" i="15"/>
  <c r="D1373" i="15"/>
  <c r="D1374" i="15"/>
  <c r="D1375" i="15"/>
  <c r="D1376" i="15"/>
  <c r="D1377" i="15"/>
  <c r="D1378" i="15"/>
  <c r="D1379" i="15"/>
  <c r="D1380" i="15"/>
  <c r="D1381" i="15"/>
  <c r="D1382" i="15"/>
  <c r="D1383" i="15"/>
  <c r="D1384" i="15"/>
  <c r="D1385" i="15"/>
  <c r="D1386" i="15"/>
  <c r="D1387" i="15"/>
  <c r="D1388" i="15"/>
  <c r="D1389" i="15"/>
  <c r="D1390" i="15"/>
  <c r="D1391" i="15"/>
  <c r="D1392" i="15"/>
  <c r="D1393" i="15"/>
  <c r="D1394" i="15"/>
  <c r="D1395" i="15"/>
  <c r="D1396" i="15"/>
  <c r="D1397" i="15"/>
  <c r="D1398" i="15"/>
  <c r="D1399" i="15"/>
  <c r="D1400" i="15"/>
  <c r="D1401" i="15"/>
  <c r="D1402" i="15"/>
  <c r="D1403" i="15"/>
  <c r="D1404" i="15"/>
  <c r="D1405" i="15"/>
  <c r="D1406" i="15"/>
  <c r="D1407" i="15"/>
  <c r="D1408" i="15"/>
  <c r="D1409" i="15"/>
  <c r="D1410" i="15"/>
  <c r="D1411" i="15"/>
  <c r="D1412" i="15"/>
  <c r="D1413" i="15"/>
  <c r="D1414" i="15"/>
  <c r="D1415" i="15"/>
  <c r="D1416" i="15"/>
  <c r="D1417" i="15"/>
  <c r="D1418" i="15"/>
  <c r="D1419" i="15"/>
  <c r="D1420" i="15"/>
  <c r="D1421" i="15"/>
  <c r="D1422" i="15"/>
  <c r="D1423" i="15"/>
  <c r="D1424" i="15"/>
  <c r="D1425" i="15"/>
  <c r="D1426" i="15"/>
  <c r="D1427" i="15"/>
  <c r="D1428" i="15"/>
  <c r="D1429" i="15"/>
  <c r="D1430" i="15"/>
  <c r="D1431" i="15"/>
  <c r="D1432" i="15"/>
  <c r="D1433" i="15"/>
  <c r="D1434" i="15"/>
  <c r="D1435" i="15"/>
  <c r="D1436" i="15"/>
  <c r="D1437" i="15"/>
  <c r="D1438" i="15"/>
  <c r="D1439" i="15"/>
  <c r="D1440" i="15"/>
  <c r="D1441" i="15"/>
  <c r="D1442" i="15"/>
  <c r="D1443" i="15"/>
  <c r="D1444" i="15"/>
  <c r="D1445" i="15"/>
  <c r="D1446" i="15"/>
  <c r="D1447" i="15"/>
  <c r="D1448" i="15"/>
  <c r="D1449" i="15"/>
  <c r="D1450" i="15"/>
  <c r="D1451" i="15"/>
  <c r="D1452" i="15"/>
  <c r="D1453" i="15"/>
  <c r="D1454" i="15"/>
  <c r="D1455" i="15"/>
  <c r="D1456" i="15"/>
  <c r="D1457" i="15"/>
  <c r="D1458" i="15"/>
  <c r="D1459" i="15"/>
  <c r="D1460" i="15"/>
  <c r="D1461" i="15"/>
  <c r="D1462" i="15"/>
  <c r="D1463" i="15"/>
  <c r="D1464" i="15"/>
  <c r="D1465" i="15"/>
  <c r="D1466" i="15"/>
  <c r="D1467" i="15"/>
  <c r="D1468" i="15"/>
  <c r="D1469" i="15"/>
  <c r="D1470" i="15"/>
  <c r="D1471" i="15"/>
  <c r="D1472" i="15"/>
  <c r="D1473" i="15"/>
  <c r="D1474" i="15"/>
  <c r="D1475" i="15"/>
  <c r="D1476" i="15"/>
  <c r="D1477" i="15"/>
  <c r="D1478" i="15"/>
  <c r="D1479" i="15"/>
  <c r="D1480" i="15"/>
  <c r="D1481" i="15"/>
  <c r="D1482" i="15"/>
  <c r="D1483" i="15"/>
  <c r="D1484" i="15"/>
  <c r="D1485" i="15"/>
  <c r="D1486" i="15"/>
  <c r="D1487" i="15"/>
  <c r="D1488" i="15"/>
  <c r="D1489" i="15"/>
  <c r="D1490" i="15"/>
  <c r="D1491" i="15"/>
  <c r="D1492" i="15"/>
  <c r="D1493" i="15"/>
  <c r="D1494" i="15"/>
  <c r="D1495" i="15"/>
  <c r="D1496" i="15"/>
  <c r="D1497" i="15"/>
  <c r="D1498" i="15"/>
  <c r="D1499" i="15"/>
  <c r="D1500" i="15"/>
  <c r="D1501" i="15"/>
  <c r="D1502" i="15"/>
  <c r="D1503" i="15"/>
  <c r="D1504" i="15"/>
  <c r="D1505" i="15"/>
  <c r="D1506" i="15"/>
  <c r="D1507" i="15"/>
  <c r="D1508" i="15"/>
  <c r="D1509" i="15"/>
  <c r="D1510" i="15"/>
  <c r="D1511" i="15"/>
  <c r="D1512" i="15"/>
  <c r="D1513" i="15"/>
  <c r="D1514" i="15"/>
  <c r="D1515" i="15"/>
  <c r="P151" i="28"/>
  <c r="N152" i="28"/>
  <c r="P152" i="28" s="1"/>
  <c r="D153" i="28"/>
  <c r="H153" i="28" s="1"/>
  <c r="N151" i="28"/>
  <c r="D152" i="28"/>
  <c r="N1016" i="14"/>
  <c r="D1222" i="15"/>
  <c r="D1223" i="15"/>
  <c r="P150" i="28"/>
  <c r="N150" i="28"/>
  <c r="N1015" i="14"/>
  <c r="D1221" i="15"/>
  <c r="N149" i="28"/>
  <c r="P149" i="28" s="1"/>
  <c r="D150" i="28"/>
  <c r="H150" i="28" s="1"/>
  <c r="D151" i="28"/>
  <c r="H151" i="28" s="1"/>
  <c r="N1014" i="14"/>
  <c r="D1220" i="15"/>
  <c r="N1013" i="14"/>
  <c r="P147" i="28"/>
  <c r="P148" i="28"/>
  <c r="N148" i="28"/>
  <c r="N147" i="28"/>
  <c r="D149" i="28"/>
  <c r="N1012" i="14"/>
  <c r="D1219" i="15"/>
  <c r="D148" i="28"/>
  <c r="D1218" i="15"/>
  <c r="N1011" i="14"/>
  <c r="N146" i="28"/>
  <c r="P146" i="28" s="1"/>
  <c r="D147" i="28"/>
  <c r="H147" i="28" s="1"/>
  <c r="N1010" i="14"/>
  <c r="N1351" i="10"/>
  <c r="P1351" i="10" s="1"/>
  <c r="N1352" i="10"/>
  <c r="P1352" i="10" s="1"/>
  <c r="N1353" i="10"/>
  <c r="P1353" i="10" s="1"/>
  <c r="N1354" i="10"/>
  <c r="P1354" i="10"/>
  <c r="N1355" i="10"/>
  <c r="P1355" i="10" s="1"/>
  <c r="N1356" i="10"/>
  <c r="P1356" i="10" s="1"/>
  <c r="N1357" i="10"/>
  <c r="P1357" i="10"/>
  <c r="N1358" i="10"/>
  <c r="P1358" i="10"/>
  <c r="N1359" i="10"/>
  <c r="P1359" i="10" s="1"/>
  <c r="N1360" i="10"/>
  <c r="P1360" i="10"/>
  <c r="N1361" i="10"/>
  <c r="P1361" i="10" s="1"/>
  <c r="N1362" i="10"/>
  <c r="P1362" i="10"/>
  <c r="N1363" i="10"/>
  <c r="P1363" i="10" s="1"/>
  <c r="N1364" i="10"/>
  <c r="P1364" i="10"/>
  <c r="N1365" i="10"/>
  <c r="P1365" i="10"/>
  <c r="N1366" i="10"/>
  <c r="P1366" i="10"/>
  <c r="N1367" i="10"/>
  <c r="P1367" i="10"/>
  <c r="N1368" i="10"/>
  <c r="P1368" i="10"/>
  <c r="N1369" i="10"/>
  <c r="P1369" i="10" s="1"/>
  <c r="N1370" i="10"/>
  <c r="P1370" i="10"/>
  <c r="N1371" i="10"/>
  <c r="P1371" i="10"/>
  <c r="N1372" i="10"/>
  <c r="P1372" i="10"/>
  <c r="N1373" i="10"/>
  <c r="P1373" i="10"/>
  <c r="N1374" i="10"/>
  <c r="P1374" i="10"/>
  <c r="N1375" i="10"/>
  <c r="P1375" i="10" s="1"/>
  <c r="N1376" i="10"/>
  <c r="P1376" i="10"/>
  <c r="N1377" i="10"/>
  <c r="P1377" i="10"/>
  <c r="N1378" i="10"/>
  <c r="P1378" i="10"/>
  <c r="N1379" i="10"/>
  <c r="P1379" i="10"/>
  <c r="B1351" i="10"/>
  <c r="D1351" i="10"/>
  <c r="H1351" i="10" s="1"/>
  <c r="B1352" i="10"/>
  <c r="D1352" i="10"/>
  <c r="H1352" i="10" s="1"/>
  <c r="B1353" i="10"/>
  <c r="D1353" i="10"/>
  <c r="H1353" i="10" s="1"/>
  <c r="B1354" i="10"/>
  <c r="D1354" i="10"/>
  <c r="H1354" i="10"/>
  <c r="B1355" i="10"/>
  <c r="D1355" i="10"/>
  <c r="H1355" i="10"/>
  <c r="B1356" i="10"/>
  <c r="D1356" i="10"/>
  <c r="H1356" i="10"/>
  <c r="B1357" i="10"/>
  <c r="D1357" i="10"/>
  <c r="H1357" i="10"/>
  <c r="B1358" i="10"/>
  <c r="D1358" i="10"/>
  <c r="H1358" i="10"/>
  <c r="B1359" i="10"/>
  <c r="D1359" i="10"/>
  <c r="H1359" i="10"/>
  <c r="B1360" i="10"/>
  <c r="D1360" i="10"/>
  <c r="H1360" i="10" s="1"/>
  <c r="B1361" i="10"/>
  <c r="D1361" i="10"/>
  <c r="H1361" i="10"/>
  <c r="B1362" i="10"/>
  <c r="D1362" i="10"/>
  <c r="H1362" i="10"/>
  <c r="B1363" i="10"/>
  <c r="D1363" i="10"/>
  <c r="H1363" i="10" s="1"/>
  <c r="B1364" i="10"/>
  <c r="D1364" i="10"/>
  <c r="H1364" i="10"/>
  <c r="B1365" i="10"/>
  <c r="D1365" i="10"/>
  <c r="H1365" i="10"/>
  <c r="B1366" i="10"/>
  <c r="D1366" i="10"/>
  <c r="H1366" i="10"/>
  <c r="B1367" i="10"/>
  <c r="D1367" i="10"/>
  <c r="H1367" i="10" s="1"/>
  <c r="B1368" i="10"/>
  <c r="D1368" i="10"/>
  <c r="H1368" i="10"/>
  <c r="B1369" i="10"/>
  <c r="D1369" i="10"/>
  <c r="H1369" i="10"/>
  <c r="B1370" i="10"/>
  <c r="D1370" i="10"/>
  <c r="H1370" i="10"/>
  <c r="B1371" i="10"/>
  <c r="D1371" i="10"/>
  <c r="H1371" i="10" s="1"/>
  <c r="B1372" i="10"/>
  <c r="D1372" i="10"/>
  <c r="H1372" i="10"/>
  <c r="B1373" i="10"/>
  <c r="D1373" i="10"/>
  <c r="H1373" i="10"/>
  <c r="B1374" i="10"/>
  <c r="D1374" i="10"/>
  <c r="H1374" i="10"/>
  <c r="B1375" i="10"/>
  <c r="D1375" i="10"/>
  <c r="H1375" i="10" s="1"/>
  <c r="B1376" i="10"/>
  <c r="D1376" i="10"/>
  <c r="H1376" i="10"/>
  <c r="B1377" i="10"/>
  <c r="D1377" i="10"/>
  <c r="H1377" i="10" s="1"/>
  <c r="B1378" i="10"/>
  <c r="D1378" i="10"/>
  <c r="H1378" i="10"/>
  <c r="D1217" i="15"/>
  <c r="N145" i="28"/>
  <c r="P145" i="28" s="1"/>
  <c r="H146" i="28"/>
  <c r="H148" i="28"/>
  <c r="H149" i="28"/>
  <c r="H152" i="28"/>
  <c r="H156" i="28"/>
  <c r="H157" i="28"/>
  <c r="H159" i="28"/>
  <c r="H160" i="28"/>
  <c r="H161" i="28"/>
  <c r="H162" i="28"/>
  <c r="H163" i="28"/>
  <c r="H164" i="28"/>
  <c r="H165" i="28"/>
  <c r="H166" i="28"/>
  <c r="H167" i="28"/>
  <c r="H168" i="28"/>
  <c r="H169" i="28"/>
  <c r="H170" i="28"/>
  <c r="H171" i="28"/>
  <c r="H172" i="28"/>
  <c r="H173" i="28"/>
  <c r="H174" i="28"/>
  <c r="H175" i="28"/>
  <c r="H176" i="28"/>
  <c r="H177" i="28"/>
  <c r="H178" i="28"/>
  <c r="H179" i="28"/>
  <c r="H180" i="28"/>
  <c r="H181" i="28"/>
  <c r="H182" i="28"/>
  <c r="H183" i="28"/>
  <c r="H184" i="28"/>
  <c r="H185" i="28"/>
  <c r="H186" i="28"/>
  <c r="H187" i="28"/>
  <c r="H188" i="28"/>
  <c r="H189" i="28"/>
  <c r="H190" i="28"/>
  <c r="H191" i="28"/>
  <c r="H192" i="28"/>
  <c r="H193" i="28"/>
  <c r="H194" i="28"/>
  <c r="H195" i="28"/>
  <c r="H196" i="28"/>
  <c r="H197" i="28"/>
  <c r="H198" i="28"/>
  <c r="H199" i="28"/>
  <c r="H200" i="28"/>
  <c r="H201" i="28"/>
  <c r="H202" i="28"/>
  <c r="H203" i="28"/>
  <c r="D146" i="28"/>
  <c r="D1216" i="15"/>
  <c r="N144" i="28"/>
  <c r="P144" i="28" s="1"/>
  <c r="D145" i="28"/>
  <c r="H145" i="28" s="1"/>
  <c r="N1009" i="14"/>
  <c r="D1215" i="15"/>
  <c r="N143" i="28"/>
  <c r="P143" i="28" s="1"/>
  <c r="H144" i="28"/>
  <c r="D144" i="28"/>
  <c r="N1008" i="14"/>
  <c r="N142" i="28" l="1"/>
  <c r="P142" i="28" s="1"/>
  <c r="D1214" i="15" l="1"/>
  <c r="N1007" i="14"/>
  <c r="D143" i="28"/>
  <c r="H143" i="28" s="1"/>
  <c r="D1213" i="15" l="1"/>
  <c r="N141" i="28"/>
  <c r="P141" i="28" s="1"/>
  <c r="H142" i="28"/>
  <c r="D142" i="28"/>
  <c r="N1006" i="14"/>
  <c r="N1005" i="14"/>
  <c r="N140" i="28"/>
  <c r="P140" i="28" s="1"/>
  <c r="D141" i="28"/>
  <c r="H141" i="28" s="1"/>
  <c r="D1212" i="15" l="1"/>
  <c r="D1211" i="15"/>
  <c r="N139" i="28"/>
  <c r="P139" i="28" s="1"/>
  <c r="D140" i="28"/>
  <c r="H140" i="28" s="1"/>
  <c r="N1004" i="14"/>
  <c r="P1530" i="1"/>
  <c r="M1530" i="11" l="1"/>
  <c r="Q1530" i="11" s="1"/>
  <c r="M1531" i="11"/>
  <c r="Q1531" i="11" s="1"/>
  <c r="M1532" i="11"/>
  <c r="Q1532" i="11" s="1"/>
  <c r="M1533" i="11"/>
  <c r="Q1533" i="11" s="1"/>
  <c r="M1534" i="11"/>
  <c r="Q1534" i="11" s="1"/>
  <c r="M1535" i="11"/>
  <c r="Q1535" i="11" s="1"/>
  <c r="M1536" i="11"/>
  <c r="Q1536" i="11" s="1"/>
  <c r="M1537" i="11"/>
  <c r="Q1537" i="11" s="1"/>
  <c r="M1538" i="11"/>
  <c r="Q1538" i="11" s="1"/>
  <c r="M1539" i="11"/>
  <c r="Q1539" i="11" s="1"/>
  <c r="M1540" i="11"/>
  <c r="Q1540" i="11" s="1"/>
  <c r="M1541" i="11"/>
  <c r="Q1541" i="11" s="1"/>
  <c r="M1542" i="11"/>
  <c r="Q1542" i="11" s="1"/>
  <c r="M1543" i="11"/>
  <c r="Q1543" i="11" s="1"/>
  <c r="M1544" i="11"/>
  <c r="Q1544" i="11" s="1"/>
  <c r="M1545" i="11"/>
  <c r="Q1545" i="11" s="1"/>
  <c r="M1546" i="11"/>
  <c r="Q1546" i="11" s="1"/>
  <c r="M1547" i="11"/>
  <c r="Q1547" i="11" s="1"/>
  <c r="M1548" i="11"/>
  <c r="Q1548" i="11" s="1"/>
  <c r="M1549" i="11"/>
  <c r="Q1549" i="11" s="1"/>
  <c r="M1550" i="11"/>
  <c r="Q1550" i="11" s="1"/>
  <c r="M1551" i="11"/>
  <c r="Q1551" i="11" s="1"/>
  <c r="M1552" i="11"/>
  <c r="Q1552" i="11" s="1"/>
  <c r="M1553" i="11"/>
  <c r="Q1553" i="11" s="1"/>
  <c r="M1554" i="11"/>
  <c r="Q1554" i="11" s="1"/>
  <c r="M1555" i="11"/>
  <c r="Q1555" i="11" s="1"/>
  <c r="M1556" i="11"/>
  <c r="Q1556" i="11" s="1"/>
  <c r="M1557" i="11"/>
  <c r="Q1557" i="11" s="1"/>
  <c r="M1558" i="11"/>
  <c r="Q1558" i="11" s="1"/>
  <c r="M1559" i="11"/>
  <c r="Q1559" i="11" s="1"/>
  <c r="M1560" i="11"/>
  <c r="Q1560" i="11" s="1"/>
  <c r="M1561" i="11"/>
  <c r="Q1561" i="11" s="1"/>
  <c r="M1562" i="11"/>
  <c r="Q1562" i="11" s="1"/>
  <c r="M1563" i="11"/>
  <c r="Q1563" i="11" s="1"/>
  <c r="M1564" i="11"/>
  <c r="Q1564" i="11" s="1"/>
  <c r="M1565" i="11"/>
  <c r="Q1565" i="11" s="1"/>
  <c r="M1566" i="11"/>
  <c r="Q1566" i="11" s="1"/>
  <c r="M1567" i="11"/>
  <c r="Q1567" i="11" s="1"/>
  <c r="M1568" i="11"/>
  <c r="Q1568" i="11" s="1"/>
  <c r="M1569" i="11"/>
  <c r="Q1569" i="11" s="1"/>
  <c r="M1570" i="11"/>
  <c r="Q1570" i="11" s="1"/>
  <c r="M1571" i="11"/>
  <c r="Q1571" i="11" s="1"/>
  <c r="M1572" i="11"/>
  <c r="Q1572" i="11" s="1"/>
  <c r="M1573" i="11"/>
  <c r="Q1573" i="11" s="1"/>
  <c r="M1574" i="11"/>
  <c r="Q1574" i="11" s="1"/>
  <c r="M1575" i="11"/>
  <c r="Q1575" i="11" s="1"/>
  <c r="M1576" i="11"/>
  <c r="Q1576" i="11" s="1"/>
  <c r="M1577" i="11"/>
  <c r="Q1577" i="11" s="1"/>
  <c r="M1578" i="11"/>
  <c r="Q1578" i="11" s="1"/>
  <c r="M1579" i="11"/>
  <c r="Q1579" i="11" s="1"/>
  <c r="M1580" i="11"/>
  <c r="Q1580" i="11" s="1"/>
  <c r="M1581" i="11"/>
  <c r="Q1581" i="11" s="1"/>
  <c r="M1582" i="11"/>
  <c r="Q1582" i="11" s="1"/>
  <c r="M1583" i="11"/>
  <c r="Q1583" i="11" s="1"/>
  <c r="M1584" i="11"/>
  <c r="Q1584" i="11" s="1"/>
  <c r="M1585" i="11"/>
  <c r="Q1585" i="11" s="1"/>
  <c r="M1586" i="11"/>
  <c r="Q1586" i="11" s="1"/>
  <c r="M1587" i="11"/>
  <c r="Q1587" i="11" s="1"/>
  <c r="M1588" i="11"/>
  <c r="Q1588" i="11" s="1"/>
  <c r="M1589" i="11"/>
  <c r="Q1589" i="11" s="1"/>
  <c r="M1590" i="11"/>
  <c r="Q1590" i="11" s="1"/>
  <c r="M1591" i="11"/>
  <c r="Q1591" i="11" s="1"/>
  <c r="M1592" i="11"/>
  <c r="Q1592" i="11" s="1"/>
  <c r="M1593" i="11"/>
  <c r="Q1593" i="11" s="1"/>
  <c r="M1594" i="11"/>
  <c r="Q1594" i="11" s="1"/>
  <c r="M1595" i="11"/>
  <c r="Q1595" i="11" s="1"/>
  <c r="D1209" i="15"/>
  <c r="D1210" i="15"/>
  <c r="H1210" i="15" s="1"/>
  <c r="N1212" i="15"/>
  <c r="P1212" i="15"/>
  <c r="N1213" i="15"/>
  <c r="P1213" i="15" s="1"/>
  <c r="N1214" i="15"/>
  <c r="P1214" i="15"/>
  <c r="N1215" i="15"/>
  <c r="P1215" i="15"/>
  <c r="N1216" i="15"/>
  <c r="P1216" i="15"/>
  <c r="N1217" i="15"/>
  <c r="P1217" i="15"/>
  <c r="N1218" i="15"/>
  <c r="P1218" i="15" s="1"/>
  <c r="N1219" i="15"/>
  <c r="P1219" i="15" s="1"/>
  <c r="N1220" i="15"/>
  <c r="P1220" i="15" s="1"/>
  <c r="N1221" i="15"/>
  <c r="P1221" i="15" s="1"/>
  <c r="N1222" i="15"/>
  <c r="P1222" i="15" s="1"/>
  <c r="N1223" i="15"/>
  <c r="P1223" i="15" s="1"/>
  <c r="N1224" i="15"/>
  <c r="P1224" i="15" s="1"/>
  <c r="N1225" i="15"/>
  <c r="P1225" i="15"/>
  <c r="N1226" i="15"/>
  <c r="P1226" i="15" s="1"/>
  <c r="N1227" i="15"/>
  <c r="P1227" i="15" s="1"/>
  <c r="N1228" i="15"/>
  <c r="P1228" i="15"/>
  <c r="N1229" i="15"/>
  <c r="P1229" i="15" s="1"/>
  <c r="N1230" i="15"/>
  <c r="P1230" i="15"/>
  <c r="N1231" i="15"/>
  <c r="P1231" i="15"/>
  <c r="N1232" i="15"/>
  <c r="P1232" i="15"/>
  <c r="N1233" i="15"/>
  <c r="P1233" i="15"/>
  <c r="N1234" i="15"/>
  <c r="P1234" i="15"/>
  <c r="N1235" i="15"/>
  <c r="P1235" i="15"/>
  <c r="N1236" i="15"/>
  <c r="P1236" i="15"/>
  <c r="N1237" i="15"/>
  <c r="P1237" i="15"/>
  <c r="N1238" i="15"/>
  <c r="P1238" i="15"/>
  <c r="N1239" i="15"/>
  <c r="P1239" i="15"/>
  <c r="N1240" i="15"/>
  <c r="P1240" i="15"/>
  <c r="N1241" i="15"/>
  <c r="P1241" i="15" s="1"/>
  <c r="N1242" i="15"/>
  <c r="P1242" i="15"/>
  <c r="N1243" i="15"/>
  <c r="P1243" i="15" s="1"/>
  <c r="N1244" i="15"/>
  <c r="P1244" i="15"/>
  <c r="N1245" i="15"/>
  <c r="P1245" i="15"/>
  <c r="N1246" i="15"/>
  <c r="P1246" i="15"/>
  <c r="N1247" i="15"/>
  <c r="P1247" i="15" s="1"/>
  <c r="N1248" i="15"/>
  <c r="P1248" i="15"/>
  <c r="N1249" i="15"/>
  <c r="P1249" i="15"/>
  <c r="N1250" i="15"/>
  <c r="P1250" i="15"/>
  <c r="N1251" i="15"/>
  <c r="P1251" i="15"/>
  <c r="N1252" i="15"/>
  <c r="P1252" i="15"/>
  <c r="N1253" i="15"/>
  <c r="P1253" i="15" s="1"/>
  <c r="N1254" i="15"/>
  <c r="P1254" i="15"/>
  <c r="N1255" i="15"/>
  <c r="P1255" i="15"/>
  <c r="N1256" i="15"/>
  <c r="P1256" i="15" s="1"/>
  <c r="N1257" i="15"/>
  <c r="P1257" i="15"/>
  <c r="N1258" i="15"/>
  <c r="P1258" i="15"/>
  <c r="N1259" i="15"/>
  <c r="P1259" i="15" s="1"/>
  <c r="N1260" i="15"/>
  <c r="P1260" i="15"/>
  <c r="N1261" i="15"/>
  <c r="P1261" i="15"/>
  <c r="N1262" i="15"/>
  <c r="P1262" i="15"/>
  <c r="N1263" i="15"/>
  <c r="P1263" i="15"/>
  <c r="N1264" i="15"/>
  <c r="P1264" i="15"/>
  <c r="N1265" i="15"/>
  <c r="P1265" i="15" s="1"/>
  <c r="N1266" i="15"/>
  <c r="P1266" i="15"/>
  <c r="N1267" i="15"/>
  <c r="P1267" i="15"/>
  <c r="N1268" i="15"/>
  <c r="P1268" i="15"/>
  <c r="N1269" i="15"/>
  <c r="P1269" i="15" s="1"/>
  <c r="N1270" i="15"/>
  <c r="P1270" i="15"/>
  <c r="N1271" i="15"/>
  <c r="P1271" i="15" s="1"/>
  <c r="N1272" i="15"/>
  <c r="P1272" i="15"/>
  <c r="N1273" i="15"/>
  <c r="P1273" i="15"/>
  <c r="N1274" i="15"/>
  <c r="P1274" i="15"/>
  <c r="N1275" i="15"/>
  <c r="P1275" i="15"/>
  <c r="N1276" i="15"/>
  <c r="P1276" i="15"/>
  <c r="N1277" i="15"/>
  <c r="P1277" i="15" s="1"/>
  <c r="N1278" i="15"/>
  <c r="P1278" i="15"/>
  <c r="N1279" i="15"/>
  <c r="P1279" i="15"/>
  <c r="N1280" i="15"/>
  <c r="P1280" i="15"/>
  <c r="N1281" i="15"/>
  <c r="P1281" i="15"/>
  <c r="N1282" i="15"/>
  <c r="P1282" i="15" s="1"/>
  <c r="N1283" i="15"/>
  <c r="P1283" i="15" s="1"/>
  <c r="N1284" i="15"/>
  <c r="P1284" i="15"/>
  <c r="N1285" i="15"/>
  <c r="P1285" i="15"/>
  <c r="N1286" i="15"/>
  <c r="P1286" i="15"/>
  <c r="N1287" i="15"/>
  <c r="P1287" i="15"/>
  <c r="N1288" i="15"/>
  <c r="P1288" i="15"/>
  <c r="N1289" i="15"/>
  <c r="P1289" i="15" s="1"/>
  <c r="N1290" i="15"/>
  <c r="P1290" i="15"/>
  <c r="N1291" i="15"/>
  <c r="P1291" i="15"/>
  <c r="N1292" i="15"/>
  <c r="P1292" i="15"/>
  <c r="N1293" i="15"/>
  <c r="P1293" i="15"/>
  <c r="N1294" i="15"/>
  <c r="P1294" i="15"/>
  <c r="N1295" i="15"/>
  <c r="P1295" i="15" s="1"/>
  <c r="N1296" i="15"/>
  <c r="P1296" i="15"/>
  <c r="N1297" i="15"/>
  <c r="P1297" i="15"/>
  <c r="N1298" i="15"/>
  <c r="P1298" i="15"/>
  <c r="N1299" i="15"/>
  <c r="P1299" i="15"/>
  <c r="N1300" i="15"/>
  <c r="P1300" i="15"/>
  <c r="N1301" i="15"/>
  <c r="P1301" i="15"/>
  <c r="N1302" i="15"/>
  <c r="P1302" i="15"/>
  <c r="N1303" i="15"/>
  <c r="P1303" i="15"/>
  <c r="N1304" i="15"/>
  <c r="P1304" i="15"/>
  <c r="N1305" i="15"/>
  <c r="P1305" i="15"/>
  <c r="N1306" i="15"/>
  <c r="P1306" i="15"/>
  <c r="N1307" i="15"/>
  <c r="P1307" i="15"/>
  <c r="N1308" i="15"/>
  <c r="P1308" i="15"/>
  <c r="N1309" i="15"/>
  <c r="P1309" i="15"/>
  <c r="N1310" i="15"/>
  <c r="P1310" i="15"/>
  <c r="N1311" i="15"/>
  <c r="P1311" i="15"/>
  <c r="N1312" i="15"/>
  <c r="P1312" i="15"/>
  <c r="N1313" i="15"/>
  <c r="P1313" i="15"/>
  <c r="N1314" i="15"/>
  <c r="P1314" i="15"/>
  <c r="N1315" i="15"/>
  <c r="P1315" i="15"/>
  <c r="N1316" i="15"/>
  <c r="P1316" i="15"/>
  <c r="N1317" i="15"/>
  <c r="P1317" i="15"/>
  <c r="N1318" i="15"/>
  <c r="P1318" i="15"/>
  <c r="N1319" i="15"/>
  <c r="P1319" i="15"/>
  <c r="N1320" i="15"/>
  <c r="P1320" i="15"/>
  <c r="N1321" i="15"/>
  <c r="P1321" i="15"/>
  <c r="N1322" i="15"/>
  <c r="P1322" i="15"/>
  <c r="N1323" i="15"/>
  <c r="P1323" i="15"/>
  <c r="N1324" i="15"/>
  <c r="P1324" i="15"/>
  <c r="N1325" i="15"/>
  <c r="P1325" i="15"/>
  <c r="N1326" i="15"/>
  <c r="P1326" i="15"/>
  <c r="N1327" i="15"/>
  <c r="P1327" i="15"/>
  <c r="N1328" i="15"/>
  <c r="P1328" i="15"/>
  <c r="N1329" i="15"/>
  <c r="P1329" i="15"/>
  <c r="N1330" i="15"/>
  <c r="P1330" i="15"/>
  <c r="N1331" i="15"/>
  <c r="P1331" i="15"/>
  <c r="N1332" i="15"/>
  <c r="P1332" i="15"/>
  <c r="N1333" i="15"/>
  <c r="P1333" i="15"/>
  <c r="N1334" i="15"/>
  <c r="P1334" i="15"/>
  <c r="N1335" i="15"/>
  <c r="P1335" i="15"/>
  <c r="N1336" i="15"/>
  <c r="P1336" i="15"/>
  <c r="N1337" i="15"/>
  <c r="P1337" i="15"/>
  <c r="N1338" i="15"/>
  <c r="P1338" i="15"/>
  <c r="N1339" i="15"/>
  <c r="P1339" i="15"/>
  <c r="N1340" i="15"/>
  <c r="P1340" i="15"/>
  <c r="N1341" i="15"/>
  <c r="P1341" i="15"/>
  <c r="N1342" i="15"/>
  <c r="P1342" i="15"/>
  <c r="N1343" i="15"/>
  <c r="P1343" i="15"/>
  <c r="N1344" i="15"/>
  <c r="P1344" i="15"/>
  <c r="N1345" i="15"/>
  <c r="P1345" i="15"/>
  <c r="N1346" i="15"/>
  <c r="P1346" i="15"/>
  <c r="N1347" i="15"/>
  <c r="P1347" i="15"/>
  <c r="N1348" i="15"/>
  <c r="P1348" i="15"/>
  <c r="N1349" i="15"/>
  <c r="P1349" i="15"/>
  <c r="N1350" i="15"/>
  <c r="P1350" i="15"/>
  <c r="N1351" i="15"/>
  <c r="P1351" i="15"/>
  <c r="N1352" i="15"/>
  <c r="P1352" i="15"/>
  <c r="N1353" i="15"/>
  <c r="P1353" i="15"/>
  <c r="N1354" i="15"/>
  <c r="P1354" i="15"/>
  <c r="N1355" i="15"/>
  <c r="P1355" i="15"/>
  <c r="N1356" i="15"/>
  <c r="P1356" i="15" s="1"/>
  <c r="N1357" i="15"/>
  <c r="P1357" i="15"/>
  <c r="N1358" i="15"/>
  <c r="P1358" i="15"/>
  <c r="N1359" i="15"/>
  <c r="P1359" i="15"/>
  <c r="N1360" i="15"/>
  <c r="P1360" i="15"/>
  <c r="N1361" i="15"/>
  <c r="P1361" i="15"/>
  <c r="N1362" i="15"/>
  <c r="P1362" i="15" s="1"/>
  <c r="N1363" i="15"/>
  <c r="P1363" i="15"/>
  <c r="N1364" i="15"/>
  <c r="P1364" i="15"/>
  <c r="N1365" i="15"/>
  <c r="P1365" i="15"/>
  <c r="N1366" i="15"/>
  <c r="P1366" i="15"/>
  <c r="N1367" i="15"/>
  <c r="P1367" i="15"/>
  <c r="N1368" i="15"/>
  <c r="P1368" i="15"/>
  <c r="N1369" i="15"/>
  <c r="P1369" i="15"/>
  <c r="N1370" i="15"/>
  <c r="P1370" i="15"/>
  <c r="N1371" i="15"/>
  <c r="P1371" i="15"/>
  <c r="N1372" i="15"/>
  <c r="P1372" i="15"/>
  <c r="N1373" i="15"/>
  <c r="P1373" i="15"/>
  <c r="N1374" i="15"/>
  <c r="P1374" i="15"/>
  <c r="N1375" i="15"/>
  <c r="P1375" i="15"/>
  <c r="N1376" i="15"/>
  <c r="P1376" i="15"/>
  <c r="N1377" i="15"/>
  <c r="P1377" i="15"/>
  <c r="N1378" i="15"/>
  <c r="P1378" i="15"/>
  <c r="N1379" i="15"/>
  <c r="P1379" i="15"/>
  <c r="N1380" i="15"/>
  <c r="P1380" i="15"/>
  <c r="N1381" i="15"/>
  <c r="P1381" i="15"/>
  <c r="N1382" i="15"/>
  <c r="P1382" i="15"/>
  <c r="N1383" i="15"/>
  <c r="P1383" i="15"/>
  <c r="N1384" i="15"/>
  <c r="P1384" i="15"/>
  <c r="N1385" i="15"/>
  <c r="P1385" i="15"/>
  <c r="N1386" i="15"/>
  <c r="P1386" i="15" s="1"/>
  <c r="N1387" i="15"/>
  <c r="P1387" i="15"/>
  <c r="N1388" i="15"/>
  <c r="P1388" i="15"/>
  <c r="N1389" i="15"/>
  <c r="P1389" i="15"/>
  <c r="N1390" i="15"/>
  <c r="P1390" i="15"/>
  <c r="N1391" i="15"/>
  <c r="P1391" i="15"/>
  <c r="N1392" i="15"/>
  <c r="P1392" i="15" s="1"/>
  <c r="N1393" i="15"/>
  <c r="P1393" i="15"/>
  <c r="N1394" i="15"/>
  <c r="P1394" i="15"/>
  <c r="N1395" i="15"/>
  <c r="P1395" i="15"/>
  <c r="N1396" i="15"/>
  <c r="P1396" i="15"/>
  <c r="N1397" i="15"/>
  <c r="P1397" i="15"/>
  <c r="N1398" i="15"/>
  <c r="P1398" i="15" s="1"/>
  <c r="N1399" i="15"/>
  <c r="P1399" i="15"/>
  <c r="N1400" i="15"/>
  <c r="P1400" i="15"/>
  <c r="N1401" i="15"/>
  <c r="P1401" i="15"/>
  <c r="N1402" i="15"/>
  <c r="P1402" i="15"/>
  <c r="N1403" i="15"/>
  <c r="P1403" i="15"/>
  <c r="N1404" i="15"/>
  <c r="P1404" i="15" s="1"/>
  <c r="N1405" i="15"/>
  <c r="P1405" i="15"/>
  <c r="N1406" i="15"/>
  <c r="P1406" i="15"/>
  <c r="N1407" i="15"/>
  <c r="P1407" i="15"/>
  <c r="N1408" i="15"/>
  <c r="P1408" i="15"/>
  <c r="N1409" i="15"/>
  <c r="P1409" i="15"/>
  <c r="N1410" i="15"/>
  <c r="P1410" i="15" s="1"/>
  <c r="N1411" i="15"/>
  <c r="P1411" i="15"/>
  <c r="N1412" i="15"/>
  <c r="P1412" i="15"/>
  <c r="N1413" i="15"/>
  <c r="P1413" i="15"/>
  <c r="N1414" i="15"/>
  <c r="P1414" i="15"/>
  <c r="N1415" i="15"/>
  <c r="P1415" i="15"/>
  <c r="N1416" i="15"/>
  <c r="P1416" i="15"/>
  <c r="N1417" i="15"/>
  <c r="P1417" i="15"/>
  <c r="N1418" i="15"/>
  <c r="P1418" i="15"/>
  <c r="N1419" i="15"/>
  <c r="P1419" i="15"/>
  <c r="N1420" i="15"/>
  <c r="P1420" i="15"/>
  <c r="N1421" i="15"/>
  <c r="P1421" i="15"/>
  <c r="N1422" i="15"/>
  <c r="P1422" i="15"/>
  <c r="N1423" i="15"/>
  <c r="P1423" i="15"/>
  <c r="N1424" i="15"/>
  <c r="P1424" i="15"/>
  <c r="N1425" i="15"/>
  <c r="P1425" i="15"/>
  <c r="N1426" i="15"/>
  <c r="P1426" i="15"/>
  <c r="N1427" i="15"/>
  <c r="P1427" i="15"/>
  <c r="N1428" i="15"/>
  <c r="P1428" i="15"/>
  <c r="N1429" i="15"/>
  <c r="P1429" i="15"/>
  <c r="N1430" i="15"/>
  <c r="P1430" i="15"/>
  <c r="N1431" i="15"/>
  <c r="P1431" i="15"/>
  <c r="N1432" i="15"/>
  <c r="P1432" i="15"/>
  <c r="N1433" i="15"/>
  <c r="P1433" i="15"/>
  <c r="N1434" i="15"/>
  <c r="P1434" i="15" s="1"/>
  <c r="N1435" i="15"/>
  <c r="P1435" i="15"/>
  <c r="N1436" i="15"/>
  <c r="P1436" i="15"/>
  <c r="N1437" i="15"/>
  <c r="P1437" i="15"/>
  <c r="N1438" i="15"/>
  <c r="P1438" i="15"/>
  <c r="N1439" i="15"/>
  <c r="P1439" i="15"/>
  <c r="N1440" i="15"/>
  <c r="P1440" i="15" s="1"/>
  <c r="N1441" i="15"/>
  <c r="P1441" i="15"/>
  <c r="N1442" i="15"/>
  <c r="P1442" i="15"/>
  <c r="N1443" i="15"/>
  <c r="P1443" i="15"/>
  <c r="N1444" i="15"/>
  <c r="P1444" i="15"/>
  <c r="N1445" i="15"/>
  <c r="P1445" i="15"/>
  <c r="N1446" i="15"/>
  <c r="P1446" i="15" s="1"/>
  <c r="N1447" i="15"/>
  <c r="P1447" i="15"/>
  <c r="N1448" i="15"/>
  <c r="P1448" i="15"/>
  <c r="N1449" i="15"/>
  <c r="P1449" i="15"/>
  <c r="N1450" i="15"/>
  <c r="P1450" i="15"/>
  <c r="N1451" i="15"/>
  <c r="P1451" i="15"/>
  <c r="N1452" i="15"/>
  <c r="P1452" i="15" s="1"/>
  <c r="N1453" i="15"/>
  <c r="P1453" i="15"/>
  <c r="N1454" i="15"/>
  <c r="P1454" i="15"/>
  <c r="N1455" i="15"/>
  <c r="P1455" i="15"/>
  <c r="N1456" i="15"/>
  <c r="P1456" i="15"/>
  <c r="N1457" i="15"/>
  <c r="P1457" i="15"/>
  <c r="N1458" i="15"/>
  <c r="P1458" i="15" s="1"/>
  <c r="N1459" i="15"/>
  <c r="P1459" i="15"/>
  <c r="N1460" i="15"/>
  <c r="P1460" i="15"/>
  <c r="N1461" i="15"/>
  <c r="P1461" i="15"/>
  <c r="N1462" i="15"/>
  <c r="P1462" i="15"/>
  <c r="N1463" i="15"/>
  <c r="P1463" i="15"/>
  <c r="N1464" i="15"/>
  <c r="P1464" i="15" s="1"/>
  <c r="N1465" i="15"/>
  <c r="P1465" i="15"/>
  <c r="N1466" i="15"/>
  <c r="P1466" i="15"/>
  <c r="N1467" i="15"/>
  <c r="P1467" i="15"/>
  <c r="N1468" i="15"/>
  <c r="P1468" i="15"/>
  <c r="N1469" i="15"/>
  <c r="P1469" i="15"/>
  <c r="N1470" i="15"/>
  <c r="P1470" i="15" s="1"/>
  <c r="N1471" i="15"/>
  <c r="P1471" i="15"/>
  <c r="N1472" i="15"/>
  <c r="P1472" i="15"/>
  <c r="N1473" i="15"/>
  <c r="P1473" i="15"/>
  <c r="N1474" i="15"/>
  <c r="P1474" i="15"/>
  <c r="N1475" i="15"/>
  <c r="P1475" i="15"/>
  <c r="N1476" i="15"/>
  <c r="P1476" i="15" s="1"/>
  <c r="N1477" i="15"/>
  <c r="P1477" i="15"/>
  <c r="N1478" i="15"/>
  <c r="P1478" i="15"/>
  <c r="N1479" i="15"/>
  <c r="P1479" i="15"/>
  <c r="N1480" i="15"/>
  <c r="P1480" i="15"/>
  <c r="N1481" i="15"/>
  <c r="P1481" i="15"/>
  <c r="N1482" i="15"/>
  <c r="P1482" i="15" s="1"/>
  <c r="N1483" i="15"/>
  <c r="P1483" i="15"/>
  <c r="N1484" i="15"/>
  <c r="P1484" i="15"/>
  <c r="N1485" i="15"/>
  <c r="P1485" i="15"/>
  <c r="N1486" i="15"/>
  <c r="P1486" i="15"/>
  <c r="N1487" i="15"/>
  <c r="P1487" i="15"/>
  <c r="N1488" i="15"/>
  <c r="P1488" i="15" s="1"/>
  <c r="N1489" i="15"/>
  <c r="P1489" i="15"/>
  <c r="N1490" i="15"/>
  <c r="P1490" i="15"/>
  <c r="N1491" i="15"/>
  <c r="P1491" i="15"/>
  <c r="N1492" i="15"/>
  <c r="P1492" i="15"/>
  <c r="N1493" i="15"/>
  <c r="P1493" i="15"/>
  <c r="N1494" i="15"/>
  <c r="P1494" i="15" s="1"/>
  <c r="N1495" i="15"/>
  <c r="P1495" i="15"/>
  <c r="N1496" i="15"/>
  <c r="P1496" i="15"/>
  <c r="N1497" i="15"/>
  <c r="P1497" i="15"/>
  <c r="N1498" i="15"/>
  <c r="P1498" i="15"/>
  <c r="N1499" i="15"/>
  <c r="P1499" i="15"/>
  <c r="N1500" i="15"/>
  <c r="P1500" i="15" s="1"/>
  <c r="N1501" i="15"/>
  <c r="P1501" i="15"/>
  <c r="N1502" i="15"/>
  <c r="P1502" i="15"/>
  <c r="N1503" i="15"/>
  <c r="P1503" i="15"/>
  <c r="N1504" i="15"/>
  <c r="P1504" i="15"/>
  <c r="N1505" i="15"/>
  <c r="P1505" i="15"/>
  <c r="N1506" i="15"/>
  <c r="P1506" i="15" s="1"/>
  <c r="N1507" i="15"/>
  <c r="P1507" i="15"/>
  <c r="N1508" i="15"/>
  <c r="P1508" i="15"/>
  <c r="N1509" i="15"/>
  <c r="P1509" i="15"/>
  <c r="N1510" i="15"/>
  <c r="P1510" i="15"/>
  <c r="N1511" i="15"/>
  <c r="P1511" i="15"/>
  <c r="N1512" i="15"/>
  <c r="P1512" i="15"/>
  <c r="N1513" i="15"/>
  <c r="P1513" i="15"/>
  <c r="N1514" i="15"/>
  <c r="P1514" i="15"/>
  <c r="N1515" i="15"/>
  <c r="P1515" i="15"/>
  <c r="H1211" i="15"/>
  <c r="H1212" i="15"/>
  <c r="H1213" i="15"/>
  <c r="H1214" i="15"/>
  <c r="H1215" i="15"/>
  <c r="H1216" i="15"/>
  <c r="H1217" i="15"/>
  <c r="H1218" i="15"/>
  <c r="H1219" i="15"/>
  <c r="H1220" i="15"/>
  <c r="H1221" i="15"/>
  <c r="H1222" i="15"/>
  <c r="H1223" i="15"/>
  <c r="H1224" i="15"/>
  <c r="H1225" i="15"/>
  <c r="H1226" i="15"/>
  <c r="H1227" i="15"/>
  <c r="H1228" i="15"/>
  <c r="H1229" i="15"/>
  <c r="H1230" i="15"/>
  <c r="H1231" i="15"/>
  <c r="H1232" i="15"/>
  <c r="H1233" i="15"/>
  <c r="H1234" i="15"/>
  <c r="H1235" i="15"/>
  <c r="H1236" i="15"/>
  <c r="H1237" i="15"/>
  <c r="H1238" i="15"/>
  <c r="H1239" i="15"/>
  <c r="H1240" i="15"/>
  <c r="H1241" i="15"/>
  <c r="H1242" i="15"/>
  <c r="H1243" i="15"/>
  <c r="H1244" i="15"/>
  <c r="H1245" i="15"/>
  <c r="H1246" i="15"/>
  <c r="H1247" i="15"/>
  <c r="H1248" i="15"/>
  <c r="H1249" i="15"/>
  <c r="H1250" i="15"/>
  <c r="H1251" i="15"/>
  <c r="H1252" i="15"/>
  <c r="H1253" i="15"/>
  <c r="H1254" i="15"/>
  <c r="H1255" i="15"/>
  <c r="H1256" i="15"/>
  <c r="H1257" i="15"/>
  <c r="H1258" i="15"/>
  <c r="H1259" i="15"/>
  <c r="H1260" i="15"/>
  <c r="H1261" i="15"/>
  <c r="H1262" i="15"/>
  <c r="H1263" i="15"/>
  <c r="H1264" i="15"/>
  <c r="H1265" i="15"/>
  <c r="H1266" i="15"/>
  <c r="H1267" i="15"/>
  <c r="H1268" i="15"/>
  <c r="H1269" i="15"/>
  <c r="H1270" i="15"/>
  <c r="H1271" i="15"/>
  <c r="H1272" i="15"/>
  <c r="H1273" i="15"/>
  <c r="H1274" i="15"/>
  <c r="H1275" i="15"/>
  <c r="H1276" i="15"/>
  <c r="H1277" i="15"/>
  <c r="H1278" i="15"/>
  <c r="H1279" i="15"/>
  <c r="H1280" i="15"/>
  <c r="H1281" i="15"/>
  <c r="H1282" i="15"/>
  <c r="H1283" i="15"/>
  <c r="H1284" i="15"/>
  <c r="H1285" i="15"/>
  <c r="H1286" i="15"/>
  <c r="H1287" i="15"/>
  <c r="H1288" i="15"/>
  <c r="H1289" i="15"/>
  <c r="H1290" i="15"/>
  <c r="H1291" i="15"/>
  <c r="H1292" i="15"/>
  <c r="H1293" i="15"/>
  <c r="H1294" i="15"/>
  <c r="H1295" i="15"/>
  <c r="H1296" i="15"/>
  <c r="H1297" i="15"/>
  <c r="H1298" i="15"/>
  <c r="H1299" i="15"/>
  <c r="H1300" i="15"/>
  <c r="H1301" i="15"/>
  <c r="H1302" i="15"/>
  <c r="H1303" i="15"/>
  <c r="H1304" i="15"/>
  <c r="H1305" i="15"/>
  <c r="H1306" i="15"/>
  <c r="H1307" i="15"/>
  <c r="H1308" i="15"/>
  <c r="H1309" i="15"/>
  <c r="H1310" i="15"/>
  <c r="H1311" i="15"/>
  <c r="H1312" i="15"/>
  <c r="H1313" i="15"/>
  <c r="H1314" i="15"/>
  <c r="H1315" i="15"/>
  <c r="H1316" i="15"/>
  <c r="H1317" i="15"/>
  <c r="H1318" i="15"/>
  <c r="H1319" i="15"/>
  <c r="H1320" i="15"/>
  <c r="H1321" i="15"/>
  <c r="H1322" i="15"/>
  <c r="H1323" i="15"/>
  <c r="H1324" i="15"/>
  <c r="H1325" i="15"/>
  <c r="H1326" i="15"/>
  <c r="H1327" i="15"/>
  <c r="H1328" i="15"/>
  <c r="H1329" i="15"/>
  <c r="H1330" i="15"/>
  <c r="H1331" i="15"/>
  <c r="H1332" i="15"/>
  <c r="H1333" i="15"/>
  <c r="H1334" i="15"/>
  <c r="H1335" i="15"/>
  <c r="H1336" i="15"/>
  <c r="H1337" i="15"/>
  <c r="H1338" i="15"/>
  <c r="H1339" i="15"/>
  <c r="H1340" i="15"/>
  <c r="H1341" i="15"/>
  <c r="H1342" i="15"/>
  <c r="H1343" i="15"/>
  <c r="H1344" i="15"/>
  <c r="H1345" i="15"/>
  <c r="H1346" i="15"/>
  <c r="H1347" i="15"/>
  <c r="H1348" i="15"/>
  <c r="H1349" i="15"/>
  <c r="H1350" i="15"/>
  <c r="H1351" i="15"/>
  <c r="H1352" i="15"/>
  <c r="H1353" i="15"/>
  <c r="H1354" i="15"/>
  <c r="H1355" i="15"/>
  <c r="H1356" i="15"/>
  <c r="H1357" i="15"/>
  <c r="H1358" i="15"/>
  <c r="H1359" i="15"/>
  <c r="H1360" i="15"/>
  <c r="H1361" i="15"/>
  <c r="H1362" i="15"/>
  <c r="H1363" i="15"/>
  <c r="H1364" i="15"/>
  <c r="H1365" i="15"/>
  <c r="H1366" i="15"/>
  <c r="H1367" i="15"/>
  <c r="H1368" i="15"/>
  <c r="H1369" i="15"/>
  <c r="H1370" i="15"/>
  <c r="H1371" i="15"/>
  <c r="H1372" i="15"/>
  <c r="H1373" i="15"/>
  <c r="H1374" i="15"/>
  <c r="H1375" i="15"/>
  <c r="H1376" i="15"/>
  <c r="H1377" i="15"/>
  <c r="H1378" i="15"/>
  <c r="H1379" i="15"/>
  <c r="H1380" i="15"/>
  <c r="H1381" i="15"/>
  <c r="H1382" i="15"/>
  <c r="H1383" i="15"/>
  <c r="H1384" i="15"/>
  <c r="H1385" i="15"/>
  <c r="H1386" i="15"/>
  <c r="H1387" i="15"/>
  <c r="H1388" i="15"/>
  <c r="H1389" i="15"/>
  <c r="H1390" i="15"/>
  <c r="H1391" i="15"/>
  <c r="H1392" i="15"/>
  <c r="H1393" i="15"/>
  <c r="H1394" i="15"/>
  <c r="H1395" i="15"/>
  <c r="H1396" i="15"/>
  <c r="H1397" i="15"/>
  <c r="H1398" i="15"/>
  <c r="H1399" i="15"/>
  <c r="H1400" i="15"/>
  <c r="H1401" i="15"/>
  <c r="H1402" i="15"/>
  <c r="H1403" i="15"/>
  <c r="H1404" i="15"/>
  <c r="H1405" i="15"/>
  <c r="H1406" i="15"/>
  <c r="H1407" i="15"/>
  <c r="H1408" i="15"/>
  <c r="H1409" i="15"/>
  <c r="H1410" i="15"/>
  <c r="H1411" i="15"/>
  <c r="H1412" i="15"/>
  <c r="H1413" i="15"/>
  <c r="H1414" i="15"/>
  <c r="H1415" i="15"/>
  <c r="H1416" i="15"/>
  <c r="H1417" i="15"/>
  <c r="H1418" i="15"/>
  <c r="H1419" i="15"/>
  <c r="H1420" i="15"/>
  <c r="H1421" i="15"/>
  <c r="H1422" i="15"/>
  <c r="H1423" i="15"/>
  <c r="H1424" i="15"/>
  <c r="H1425" i="15"/>
  <c r="H1426" i="15"/>
  <c r="H1427" i="15"/>
  <c r="H1428" i="15"/>
  <c r="H1429" i="15"/>
  <c r="H1430" i="15"/>
  <c r="H1431" i="15"/>
  <c r="H1432" i="15"/>
  <c r="H1433" i="15"/>
  <c r="H1434" i="15"/>
  <c r="H1435" i="15"/>
  <c r="H1436" i="15"/>
  <c r="H1437" i="15"/>
  <c r="H1438" i="15"/>
  <c r="H1439" i="15"/>
  <c r="H1440" i="15"/>
  <c r="H1441" i="15"/>
  <c r="H1442" i="15"/>
  <c r="H1443" i="15"/>
  <c r="H1444" i="15"/>
  <c r="H1445" i="15"/>
  <c r="H1446" i="15"/>
  <c r="H1447" i="15"/>
  <c r="H1448" i="15"/>
  <c r="H1449" i="15"/>
  <c r="H1450" i="15"/>
  <c r="H1451" i="15"/>
  <c r="H1452" i="15"/>
  <c r="H1453" i="15"/>
  <c r="H1454" i="15"/>
  <c r="H1455" i="15"/>
  <c r="H1456" i="15"/>
  <c r="H1457" i="15"/>
  <c r="H1458" i="15"/>
  <c r="H1459" i="15"/>
  <c r="H1460" i="15"/>
  <c r="H1461" i="15"/>
  <c r="H1462" i="15"/>
  <c r="H1463" i="15"/>
  <c r="H1464" i="15"/>
  <c r="H1465" i="15"/>
  <c r="H1466" i="15"/>
  <c r="H1467" i="15"/>
  <c r="H1468" i="15"/>
  <c r="H1469" i="15"/>
  <c r="H1470" i="15"/>
  <c r="H1471" i="15"/>
  <c r="H1472" i="15"/>
  <c r="H1473" i="15"/>
  <c r="H1474" i="15"/>
  <c r="H1475" i="15"/>
  <c r="H1476" i="15"/>
  <c r="H1477" i="15"/>
  <c r="H1478" i="15"/>
  <c r="H1479" i="15"/>
  <c r="H1480" i="15"/>
  <c r="H1481" i="15"/>
  <c r="H1482" i="15"/>
  <c r="H1483" i="15"/>
  <c r="H1484" i="15"/>
  <c r="H1485" i="15"/>
  <c r="H1486" i="15"/>
  <c r="H1487" i="15"/>
  <c r="H1488" i="15"/>
  <c r="H1489" i="15"/>
  <c r="H1490" i="15"/>
  <c r="H1491" i="15"/>
  <c r="H1492" i="15"/>
  <c r="H1493" i="15"/>
  <c r="H1494" i="15"/>
  <c r="H1495" i="15"/>
  <c r="H1496" i="15"/>
  <c r="H1497" i="15"/>
  <c r="H1498" i="15"/>
  <c r="H1499" i="15"/>
  <c r="H1500" i="15"/>
  <c r="H1501" i="15"/>
  <c r="H1502" i="15"/>
  <c r="H1503" i="15"/>
  <c r="H1504" i="15"/>
  <c r="H1505" i="15"/>
  <c r="H1506" i="15"/>
  <c r="H1507" i="15"/>
  <c r="H1508" i="15"/>
  <c r="H1509" i="15"/>
  <c r="H1510" i="15"/>
  <c r="H1511" i="15"/>
  <c r="H1512" i="15"/>
  <c r="H1513" i="15"/>
  <c r="H1514" i="15"/>
  <c r="H1515" i="15"/>
  <c r="N963" i="7"/>
  <c r="P963" i="7" s="1"/>
  <c r="N964" i="7"/>
  <c r="P964" i="7"/>
  <c r="N965" i="7"/>
  <c r="P965" i="7"/>
  <c r="N966" i="7"/>
  <c r="P966" i="7" s="1"/>
  <c r="N967" i="7"/>
  <c r="P967" i="7" s="1"/>
  <c r="N968" i="7"/>
  <c r="P968" i="7" s="1"/>
  <c r="N969" i="7"/>
  <c r="P969" i="7" s="1"/>
  <c r="N970" i="7"/>
  <c r="P970" i="7" s="1"/>
  <c r="N971" i="7"/>
  <c r="P971" i="7" s="1"/>
  <c r="N972" i="7"/>
  <c r="P972" i="7" s="1"/>
  <c r="N973" i="7"/>
  <c r="P973" i="7" s="1"/>
  <c r="N974" i="7"/>
  <c r="P974" i="7" s="1"/>
  <c r="N975" i="7"/>
  <c r="P975" i="7"/>
  <c r="N976" i="7"/>
  <c r="P976" i="7" s="1"/>
  <c r="N977" i="7"/>
  <c r="P977" i="7"/>
  <c r="N978" i="7"/>
  <c r="P978" i="7" s="1"/>
  <c r="N979" i="7"/>
  <c r="P979" i="7"/>
  <c r="N980" i="7"/>
  <c r="P980" i="7" s="1"/>
  <c r="N981" i="7"/>
  <c r="P981" i="7"/>
  <c r="N982" i="7"/>
  <c r="P982" i="7"/>
  <c r="N983" i="7"/>
  <c r="P983" i="7"/>
  <c r="N984" i="7"/>
  <c r="P984" i="7"/>
  <c r="N985" i="7"/>
  <c r="P985" i="7"/>
  <c r="N986" i="7"/>
  <c r="P986" i="7" s="1"/>
  <c r="N987" i="7"/>
  <c r="P987" i="7"/>
  <c r="N988" i="7"/>
  <c r="P988" i="7"/>
  <c r="N989" i="7"/>
  <c r="P989" i="7"/>
  <c r="N990" i="7"/>
  <c r="P990" i="7"/>
  <c r="N991" i="7"/>
  <c r="P991" i="7"/>
  <c r="N992" i="7"/>
  <c r="P992" i="7" s="1"/>
  <c r="N993" i="7"/>
  <c r="P993" i="7"/>
  <c r="N994" i="7"/>
  <c r="P994" i="7"/>
  <c r="N995" i="7"/>
  <c r="P995" i="7"/>
  <c r="N996" i="7"/>
  <c r="P996" i="7"/>
  <c r="N997" i="7"/>
  <c r="P997" i="7"/>
  <c r="N998" i="7"/>
  <c r="P998" i="7" s="1"/>
  <c r="N999" i="7"/>
  <c r="P999" i="7"/>
  <c r="N1000" i="7"/>
  <c r="P1000" i="7"/>
  <c r="N1001" i="7"/>
  <c r="P1001" i="7"/>
  <c r="N1002" i="7"/>
  <c r="P1002" i="7"/>
  <c r="N1003" i="7"/>
  <c r="P1003" i="7"/>
  <c r="N1004" i="7"/>
  <c r="P1004" i="7" s="1"/>
  <c r="N1005" i="7"/>
  <c r="P1005" i="7"/>
  <c r="N1006" i="7"/>
  <c r="P1006" i="7"/>
  <c r="N1007" i="7"/>
  <c r="P1007" i="7"/>
  <c r="N1008" i="7"/>
  <c r="P1008" i="7"/>
  <c r="N1009" i="7"/>
  <c r="P1009" i="7"/>
  <c r="N1010" i="7"/>
  <c r="P1010" i="7" s="1"/>
  <c r="N1011" i="7"/>
  <c r="P1011" i="7"/>
  <c r="N1012" i="7"/>
  <c r="P1012" i="7"/>
  <c r="N1013" i="7"/>
  <c r="P1013" i="7"/>
  <c r="N1014" i="7"/>
  <c r="P1014" i="7"/>
  <c r="N1015" i="7"/>
  <c r="P1015" i="7"/>
  <c r="N1016" i="7"/>
  <c r="P1016" i="7" s="1"/>
  <c r="N1017" i="7"/>
  <c r="P1017" i="7"/>
  <c r="N1018" i="7"/>
  <c r="P1018" i="7"/>
  <c r="N1019" i="7"/>
  <c r="P1019" i="7"/>
  <c r="N1020" i="7"/>
  <c r="P1020" i="7"/>
  <c r="N1021" i="7"/>
  <c r="P1021" i="7"/>
  <c r="N1022" i="7"/>
  <c r="P1022" i="7" s="1"/>
  <c r="N1023" i="7"/>
  <c r="P1023" i="7"/>
  <c r="N1024" i="7"/>
  <c r="P1024" i="7"/>
  <c r="N1025" i="7"/>
  <c r="P1025" i="7"/>
  <c r="N1026" i="7"/>
  <c r="P1026" i="7"/>
  <c r="N1027" i="7"/>
  <c r="P1027" i="7"/>
  <c r="N1028" i="7"/>
  <c r="P1028" i="7" s="1"/>
  <c r="N1029" i="7"/>
  <c r="P1029" i="7"/>
  <c r="N1030" i="7"/>
  <c r="P1030" i="7"/>
  <c r="N1031" i="7"/>
  <c r="P1031" i="7"/>
  <c r="N1032" i="7"/>
  <c r="P1032" i="7"/>
  <c r="N1033" i="7"/>
  <c r="P1033" i="7"/>
  <c r="N1034" i="7"/>
  <c r="P1034" i="7" s="1"/>
  <c r="N1035" i="7"/>
  <c r="P1035" i="7"/>
  <c r="N1036" i="7"/>
  <c r="P1036" i="7"/>
  <c r="N1037" i="7"/>
  <c r="P1037" i="7"/>
  <c r="N1038" i="7"/>
  <c r="P1038" i="7"/>
  <c r="N1039" i="7"/>
  <c r="P1039" i="7"/>
  <c r="N1040" i="7"/>
  <c r="P1040" i="7" s="1"/>
  <c r="N1041" i="7"/>
  <c r="P1041" i="7"/>
  <c r="N1042" i="7"/>
  <c r="P1042" i="7"/>
  <c r="N1043" i="7"/>
  <c r="P1043" i="7"/>
  <c r="N1044" i="7"/>
  <c r="P1044" i="7"/>
  <c r="N1045" i="7"/>
  <c r="P1045" i="7"/>
  <c r="N1046" i="7"/>
  <c r="P1046" i="7" s="1"/>
  <c r="N1047" i="7"/>
  <c r="P1047" i="7"/>
  <c r="N1048" i="7"/>
  <c r="P1048" i="7"/>
  <c r="N1049" i="7"/>
  <c r="P1049" i="7"/>
  <c r="N1050" i="7"/>
  <c r="P1050" i="7"/>
  <c r="N1051" i="7"/>
  <c r="P1051" i="7"/>
  <c r="N1052" i="7"/>
  <c r="P1052" i="7" s="1"/>
  <c r="N1053" i="7"/>
  <c r="P1053" i="7"/>
  <c r="N1054" i="7"/>
  <c r="P1054" i="7"/>
  <c r="N1055" i="7"/>
  <c r="P1055" i="7"/>
  <c r="N1056" i="7"/>
  <c r="P1056" i="7"/>
  <c r="N1057" i="7"/>
  <c r="P1057" i="7"/>
  <c r="N1058" i="7"/>
  <c r="P1058" i="7" s="1"/>
  <c r="N1059" i="7"/>
  <c r="P1059" i="7"/>
  <c r="N1060" i="7"/>
  <c r="P1060" i="7"/>
  <c r="N1061" i="7"/>
  <c r="P1061" i="7"/>
  <c r="N1062" i="7"/>
  <c r="P1062" i="7"/>
  <c r="N1063" i="7"/>
  <c r="P1063" i="7"/>
  <c r="N1064" i="7"/>
  <c r="P1064" i="7" s="1"/>
  <c r="N1065" i="7"/>
  <c r="P1065" i="7"/>
  <c r="N1066" i="7"/>
  <c r="P1066" i="7"/>
  <c r="N1067" i="7"/>
  <c r="P1067" i="7"/>
  <c r="N1068" i="7"/>
  <c r="P1068" i="7"/>
  <c r="N1069" i="7"/>
  <c r="P1069" i="7"/>
  <c r="N1070" i="7"/>
  <c r="P1070" i="7" s="1"/>
  <c r="N1071" i="7"/>
  <c r="P1071" i="7"/>
  <c r="N1072" i="7"/>
  <c r="P1072" i="7"/>
  <c r="N1073" i="7"/>
  <c r="P1073" i="7"/>
  <c r="N1074" i="7"/>
  <c r="P1074" i="7"/>
  <c r="N1075" i="7"/>
  <c r="P1075" i="7"/>
  <c r="N1076" i="7"/>
  <c r="P1076" i="7" s="1"/>
  <c r="N1077" i="7"/>
  <c r="P1077" i="7"/>
  <c r="N1078" i="7"/>
  <c r="P1078" i="7"/>
  <c r="N1079" i="7"/>
  <c r="P1079" i="7"/>
  <c r="N1080" i="7"/>
  <c r="P1080" i="7"/>
  <c r="N1081" i="7"/>
  <c r="P1081" i="7"/>
  <c r="N1082" i="7"/>
  <c r="P1082" i="7" s="1"/>
  <c r="N1083" i="7"/>
  <c r="P1083" i="7"/>
  <c r="N1084" i="7"/>
  <c r="P1084" i="7"/>
  <c r="N1085" i="7"/>
  <c r="P1085" i="7"/>
  <c r="N1086" i="7"/>
  <c r="P1086" i="7"/>
  <c r="N1087" i="7"/>
  <c r="P1087" i="7"/>
  <c r="N1088" i="7"/>
  <c r="P1088" i="7" s="1"/>
  <c r="B962" i="7"/>
  <c r="D962" i="7"/>
  <c r="H962" i="7" s="1"/>
  <c r="B963" i="7"/>
  <c r="D963" i="7"/>
  <c r="H963" i="7"/>
  <c r="B964" i="7"/>
  <c r="D964" i="7"/>
  <c r="H964" i="7"/>
  <c r="B965" i="7"/>
  <c r="D965" i="7"/>
  <c r="H965" i="7"/>
  <c r="B966" i="7"/>
  <c r="D966" i="7"/>
  <c r="H966" i="7"/>
  <c r="B967" i="7"/>
  <c r="D967" i="7"/>
  <c r="H967" i="7"/>
  <c r="B968" i="7"/>
  <c r="D968" i="7"/>
  <c r="H968" i="7"/>
  <c r="B969" i="7"/>
  <c r="D969" i="7"/>
  <c r="H969" i="7" s="1"/>
  <c r="B970" i="7"/>
  <c r="D970" i="7"/>
  <c r="H970" i="7"/>
  <c r="B971" i="7"/>
  <c r="D971" i="7"/>
  <c r="H971" i="7"/>
  <c r="B972" i="7"/>
  <c r="D972" i="7"/>
  <c r="H972" i="7"/>
  <c r="B973" i="7"/>
  <c r="D973" i="7"/>
  <c r="H973" i="7" s="1"/>
  <c r="B974" i="7"/>
  <c r="D974" i="7"/>
  <c r="H974" i="7" s="1"/>
  <c r="B975" i="7"/>
  <c r="D975" i="7"/>
  <c r="H975" i="7"/>
  <c r="B976" i="7"/>
  <c r="D976" i="7"/>
  <c r="H976" i="7"/>
  <c r="B977" i="7"/>
  <c r="D977" i="7"/>
  <c r="H977" i="7"/>
  <c r="B978" i="7"/>
  <c r="D978" i="7"/>
  <c r="H978" i="7" s="1"/>
  <c r="B979" i="7"/>
  <c r="D979" i="7"/>
  <c r="H979" i="7"/>
  <c r="B980" i="7"/>
  <c r="D980" i="7"/>
  <c r="H980" i="7" s="1"/>
  <c r="B981" i="7"/>
  <c r="D981" i="7"/>
  <c r="H981" i="7"/>
  <c r="B982" i="7"/>
  <c r="D982" i="7"/>
  <c r="H982" i="7"/>
  <c r="B983" i="7"/>
  <c r="D983" i="7"/>
  <c r="H983" i="7" s="1"/>
  <c r="B984" i="7"/>
  <c r="D984" i="7"/>
  <c r="H984" i="7"/>
  <c r="B985" i="7"/>
  <c r="D985" i="7"/>
  <c r="H985" i="7"/>
  <c r="B986" i="7"/>
  <c r="D986" i="7"/>
  <c r="H986" i="7"/>
  <c r="B987" i="7"/>
  <c r="D987" i="7"/>
  <c r="H987" i="7" s="1"/>
  <c r="B988" i="7"/>
  <c r="D988" i="7"/>
  <c r="H988" i="7"/>
  <c r="B989" i="7"/>
  <c r="D989" i="7"/>
  <c r="H989" i="7"/>
  <c r="B990" i="7"/>
  <c r="D990" i="7"/>
  <c r="H990" i="7"/>
  <c r="B991" i="7"/>
  <c r="D991" i="7"/>
  <c r="H991" i="7" s="1"/>
  <c r="B992" i="7"/>
  <c r="D992" i="7"/>
  <c r="H992" i="7"/>
  <c r="B993" i="7"/>
  <c r="D993" i="7"/>
  <c r="H993" i="7"/>
  <c r="B994" i="7"/>
  <c r="D994" i="7"/>
  <c r="H994" i="7"/>
  <c r="B995" i="7"/>
  <c r="D995" i="7"/>
  <c r="H995" i="7" s="1"/>
  <c r="B996" i="7"/>
  <c r="D996" i="7"/>
  <c r="H996" i="7"/>
  <c r="B997" i="7"/>
  <c r="D997" i="7"/>
  <c r="H997" i="7"/>
  <c r="B998" i="7"/>
  <c r="D998" i="7"/>
  <c r="H998" i="7"/>
  <c r="B999" i="7"/>
  <c r="D999" i="7"/>
  <c r="H999" i="7" s="1"/>
  <c r="B1000" i="7"/>
  <c r="D1000" i="7"/>
  <c r="H1000" i="7"/>
  <c r="B1001" i="7"/>
  <c r="D1001" i="7"/>
  <c r="H1001" i="7"/>
  <c r="B1002" i="7"/>
  <c r="D1002" i="7"/>
  <c r="H1002" i="7"/>
  <c r="B1003" i="7"/>
  <c r="D1003" i="7"/>
  <c r="H1003" i="7" s="1"/>
  <c r="B1004" i="7"/>
  <c r="D1004" i="7"/>
  <c r="H1004" i="7"/>
  <c r="B1005" i="7"/>
  <c r="D1005" i="7"/>
  <c r="H1005" i="7"/>
  <c r="B1006" i="7"/>
  <c r="D1006" i="7"/>
  <c r="H1006" i="7"/>
  <c r="B1007" i="7"/>
  <c r="D1007" i="7"/>
  <c r="H1007" i="7" s="1"/>
  <c r="B1008" i="7"/>
  <c r="D1008" i="7"/>
  <c r="H1008" i="7"/>
  <c r="B1009" i="7"/>
  <c r="D1009" i="7"/>
  <c r="H1009" i="7"/>
  <c r="B1010" i="7"/>
  <c r="D1010" i="7"/>
  <c r="H1010" i="7"/>
  <c r="B1011" i="7"/>
  <c r="D1011" i="7"/>
  <c r="H1011" i="7" s="1"/>
  <c r="B1012" i="7"/>
  <c r="D1012" i="7"/>
  <c r="H1012" i="7"/>
  <c r="B1013" i="7"/>
  <c r="D1013" i="7"/>
  <c r="H1013" i="7"/>
  <c r="B1014" i="7"/>
  <c r="D1014" i="7"/>
  <c r="H1014" i="7"/>
  <c r="B1015" i="7"/>
  <c r="D1015" i="7"/>
  <c r="H1015" i="7" s="1"/>
  <c r="B1016" i="7"/>
  <c r="D1016" i="7"/>
  <c r="H1016" i="7"/>
  <c r="B1017" i="7"/>
  <c r="D1017" i="7"/>
  <c r="H1017" i="7"/>
  <c r="B1018" i="7"/>
  <c r="D1018" i="7"/>
  <c r="H1018" i="7"/>
  <c r="B1019" i="7"/>
  <c r="D1019" i="7"/>
  <c r="H1019" i="7" s="1"/>
  <c r="B1020" i="7"/>
  <c r="D1020" i="7"/>
  <c r="H1020" i="7"/>
  <c r="B1021" i="7"/>
  <c r="D1021" i="7"/>
  <c r="H1021" i="7"/>
  <c r="B1022" i="7"/>
  <c r="D1022" i="7"/>
  <c r="H1022" i="7"/>
  <c r="B1023" i="7"/>
  <c r="D1023" i="7"/>
  <c r="H1023" i="7" s="1"/>
  <c r="B1024" i="7"/>
  <c r="D1024" i="7"/>
  <c r="H1024" i="7"/>
  <c r="B1025" i="7"/>
  <c r="D1025" i="7"/>
  <c r="H1025" i="7"/>
  <c r="B1026" i="7"/>
  <c r="D1026" i="7"/>
  <c r="H1026" i="7"/>
  <c r="B1027" i="7"/>
  <c r="D1027" i="7"/>
  <c r="H1027" i="7" s="1"/>
  <c r="B1028" i="7"/>
  <c r="D1028" i="7"/>
  <c r="H1028" i="7"/>
  <c r="B1029" i="7"/>
  <c r="D1029" i="7"/>
  <c r="H1029" i="7"/>
  <c r="B1030" i="7"/>
  <c r="D1030" i="7"/>
  <c r="H1030" i="7"/>
  <c r="B1031" i="7"/>
  <c r="D1031" i="7"/>
  <c r="H1031" i="7" s="1"/>
  <c r="B1032" i="7"/>
  <c r="D1032" i="7"/>
  <c r="H1032" i="7"/>
  <c r="B1033" i="7"/>
  <c r="D1033" i="7"/>
  <c r="H1033" i="7"/>
  <c r="B1034" i="7"/>
  <c r="D1034" i="7"/>
  <c r="H1034" i="7"/>
  <c r="B1035" i="7"/>
  <c r="D1035" i="7"/>
  <c r="H1035" i="7" s="1"/>
  <c r="B1036" i="7"/>
  <c r="D1036" i="7"/>
  <c r="H1036" i="7"/>
  <c r="B1037" i="7"/>
  <c r="D1037" i="7"/>
  <c r="H1037" i="7"/>
  <c r="B1038" i="7"/>
  <c r="D1038" i="7"/>
  <c r="H1038" i="7"/>
  <c r="B1039" i="7"/>
  <c r="D1039" i="7"/>
  <c r="H1039" i="7" s="1"/>
  <c r="B1040" i="7"/>
  <c r="D1040" i="7"/>
  <c r="H1040" i="7"/>
  <c r="B1041" i="7"/>
  <c r="D1041" i="7"/>
  <c r="H1041" i="7"/>
  <c r="B1042" i="7"/>
  <c r="D1042" i="7"/>
  <c r="H1042" i="7"/>
  <c r="B1043" i="7"/>
  <c r="D1043" i="7"/>
  <c r="H1043" i="7" s="1"/>
  <c r="B1044" i="7"/>
  <c r="D1044" i="7"/>
  <c r="H1044" i="7"/>
  <c r="B1045" i="7"/>
  <c r="D1045" i="7"/>
  <c r="H1045" i="7"/>
  <c r="B1046" i="7"/>
  <c r="D1046" i="7"/>
  <c r="H1046" i="7"/>
  <c r="B1047" i="7"/>
  <c r="D1047" i="7"/>
  <c r="H1047" i="7" s="1"/>
  <c r="B1048" i="7"/>
  <c r="D1048" i="7"/>
  <c r="H1048" i="7"/>
  <c r="B1049" i="7"/>
  <c r="D1049" i="7"/>
  <c r="H1049" i="7"/>
  <c r="B1050" i="7"/>
  <c r="D1050" i="7"/>
  <c r="H1050" i="7"/>
  <c r="B1051" i="7"/>
  <c r="D1051" i="7"/>
  <c r="H1051" i="7" s="1"/>
  <c r="B1052" i="7"/>
  <c r="D1052" i="7"/>
  <c r="H1052" i="7"/>
  <c r="B1053" i="7"/>
  <c r="D1053" i="7"/>
  <c r="H1053" i="7"/>
  <c r="B1054" i="7"/>
  <c r="D1054" i="7"/>
  <c r="H1054" i="7"/>
  <c r="B1055" i="7"/>
  <c r="D1055" i="7"/>
  <c r="H1055" i="7" s="1"/>
  <c r="B1056" i="7"/>
  <c r="D1056" i="7"/>
  <c r="H1056" i="7"/>
  <c r="B1057" i="7"/>
  <c r="D1057" i="7"/>
  <c r="H1057" i="7"/>
  <c r="B1058" i="7"/>
  <c r="D1058" i="7"/>
  <c r="H1058" i="7"/>
  <c r="B1059" i="7"/>
  <c r="D1059" i="7"/>
  <c r="H1059" i="7" s="1"/>
  <c r="B1060" i="7"/>
  <c r="D1060" i="7"/>
  <c r="H1060" i="7"/>
  <c r="B1061" i="7"/>
  <c r="D1061" i="7"/>
  <c r="H1061" i="7"/>
  <c r="B1062" i="7"/>
  <c r="D1062" i="7"/>
  <c r="H1062" i="7"/>
  <c r="B1063" i="7"/>
  <c r="D1063" i="7"/>
  <c r="H1063" i="7" s="1"/>
  <c r="B1064" i="7"/>
  <c r="D1064" i="7"/>
  <c r="H1064" i="7"/>
  <c r="B1065" i="7"/>
  <c r="D1065" i="7"/>
  <c r="H1065" i="7"/>
  <c r="B1066" i="7"/>
  <c r="D1066" i="7"/>
  <c r="H1066" i="7"/>
  <c r="B1067" i="7"/>
  <c r="D1067" i="7"/>
  <c r="H1067" i="7" s="1"/>
  <c r="B1068" i="7"/>
  <c r="D1068" i="7"/>
  <c r="H1068" i="7"/>
  <c r="B1069" i="7"/>
  <c r="D1069" i="7"/>
  <c r="H1069" i="7"/>
  <c r="B1070" i="7"/>
  <c r="D1070" i="7"/>
  <c r="H1070" i="7"/>
  <c r="B1071" i="7"/>
  <c r="D1071" i="7"/>
  <c r="H1071" i="7" s="1"/>
  <c r="B1072" i="7"/>
  <c r="D1072" i="7"/>
  <c r="H1072" i="7"/>
  <c r="B1073" i="7"/>
  <c r="D1073" i="7"/>
  <c r="H1073" i="7"/>
  <c r="B1074" i="7"/>
  <c r="D1074" i="7"/>
  <c r="H1074" i="7"/>
  <c r="B1075" i="7"/>
  <c r="D1075" i="7"/>
  <c r="H1075" i="7" s="1"/>
  <c r="B1076" i="7"/>
  <c r="D1076" i="7"/>
  <c r="H1076" i="7"/>
  <c r="B1077" i="7"/>
  <c r="D1077" i="7"/>
  <c r="H1077" i="7"/>
  <c r="B1078" i="7"/>
  <c r="D1078" i="7"/>
  <c r="H1078" i="7"/>
  <c r="B1079" i="7"/>
  <c r="D1079" i="7"/>
  <c r="H1079" i="7" s="1"/>
  <c r="B1080" i="7"/>
  <c r="D1080" i="7"/>
  <c r="H1080" i="7"/>
  <c r="B1081" i="7"/>
  <c r="D1081" i="7"/>
  <c r="H1081" i="7"/>
  <c r="B1082" i="7"/>
  <c r="D1082" i="7"/>
  <c r="H1082" i="7"/>
  <c r="B1083" i="7"/>
  <c r="D1083" i="7"/>
  <c r="H1083" i="7" s="1"/>
  <c r="B1084" i="7"/>
  <c r="D1084" i="7"/>
  <c r="H1084" i="7"/>
  <c r="B1085" i="7"/>
  <c r="D1085" i="7"/>
  <c r="H1085" i="7"/>
  <c r="B1086" i="7"/>
  <c r="D1086" i="7"/>
  <c r="H1086" i="7"/>
  <c r="B1087" i="7"/>
  <c r="D1087" i="7"/>
  <c r="H1087" i="7" s="1"/>
  <c r="B1088" i="7"/>
  <c r="D1088" i="7"/>
  <c r="H1088" i="7"/>
  <c r="B961" i="7"/>
  <c r="D961" i="7"/>
  <c r="H961" i="7"/>
  <c r="N138" i="28"/>
  <c r="P138" i="28" s="1"/>
  <c r="N137" i="28"/>
  <c r="P137" i="28"/>
  <c r="H138" i="28"/>
  <c r="D139" i="28"/>
  <c r="H139" i="28" s="1"/>
  <c r="N1003" i="14"/>
  <c r="M1529" i="11"/>
  <c r="Q1529" i="11" s="1"/>
  <c r="N1342" i="10"/>
  <c r="N1002" i="14"/>
  <c r="N1210" i="16"/>
  <c r="P1210" i="16" s="1"/>
  <c r="N1211" i="16"/>
  <c r="P1211" i="16"/>
  <c r="N1212" i="16"/>
  <c r="P1212" i="16" s="1"/>
  <c r="N1213" i="16"/>
  <c r="P1213" i="16"/>
  <c r="N1214" i="16"/>
  <c r="P1214" i="16" s="1"/>
  <c r="N1215" i="16"/>
  <c r="P1215" i="16" s="1"/>
  <c r="N1216" i="16"/>
  <c r="P1216" i="16" s="1"/>
  <c r="N1217" i="16"/>
  <c r="P1217" i="16" s="1"/>
  <c r="N1218" i="16"/>
  <c r="P1218" i="16" s="1"/>
  <c r="N1219" i="16"/>
  <c r="P1219" i="16" s="1"/>
  <c r="N1220" i="16"/>
  <c r="P1220" i="16" s="1"/>
  <c r="N1221" i="16"/>
  <c r="P1221" i="16"/>
  <c r="N1222" i="16"/>
  <c r="P1222" i="16"/>
  <c r="N1223" i="16"/>
  <c r="P1223" i="16"/>
  <c r="N1224" i="16"/>
  <c r="P1224" i="16"/>
  <c r="N1225" i="16"/>
  <c r="P1225" i="16"/>
  <c r="N1226" i="16"/>
  <c r="P1226" i="16" s="1"/>
  <c r="N1227" i="16"/>
  <c r="P1227" i="16" s="1"/>
  <c r="N1228" i="16"/>
  <c r="P1228" i="16" s="1"/>
  <c r="N1229" i="16"/>
  <c r="P1229" i="16" s="1"/>
  <c r="N1230" i="16"/>
  <c r="P1230" i="16"/>
  <c r="N1231" i="16"/>
  <c r="P1231" i="16"/>
  <c r="N1232" i="16"/>
  <c r="P1232" i="16"/>
  <c r="N1233" i="16"/>
  <c r="P1233" i="16"/>
  <c r="N1234" i="16"/>
  <c r="P1234" i="16" s="1"/>
  <c r="N1235" i="16"/>
  <c r="P1235" i="16"/>
  <c r="N1236" i="16"/>
  <c r="P1236" i="16"/>
  <c r="N1237" i="16"/>
  <c r="P1237" i="16"/>
  <c r="N1238" i="16"/>
  <c r="P1238" i="16"/>
  <c r="N1239" i="16"/>
  <c r="P1239" i="16"/>
  <c r="N1240" i="16"/>
  <c r="P1240" i="16"/>
  <c r="N1241" i="16"/>
  <c r="P1241" i="16"/>
  <c r="N1242" i="16"/>
  <c r="P1242" i="16"/>
  <c r="N1243" i="16"/>
  <c r="P1243" i="16"/>
  <c r="N1244" i="16"/>
  <c r="P1244" i="16"/>
  <c r="N1245" i="16"/>
  <c r="P1245" i="16"/>
  <c r="N1246" i="16"/>
  <c r="P1246" i="16" s="1"/>
  <c r="N1247" i="16"/>
  <c r="P1247" i="16"/>
  <c r="N1248" i="16"/>
  <c r="P1248" i="16"/>
  <c r="N1249" i="16"/>
  <c r="P1249" i="16"/>
  <c r="N1250" i="16"/>
  <c r="P1250" i="16"/>
  <c r="N1251" i="16"/>
  <c r="P1251" i="16"/>
  <c r="N1252" i="16"/>
  <c r="P1252" i="16" s="1"/>
  <c r="N1253" i="16"/>
  <c r="P1253" i="16"/>
  <c r="N1254" i="16"/>
  <c r="P1254" i="16"/>
  <c r="N1255" i="16"/>
  <c r="P1255" i="16"/>
  <c r="N1256" i="16"/>
  <c r="P1256" i="16"/>
  <c r="N1257" i="16"/>
  <c r="P1257" i="16"/>
  <c r="N1258" i="16"/>
  <c r="P1258" i="16" s="1"/>
  <c r="N1259" i="16"/>
  <c r="P1259" i="16"/>
  <c r="N1260" i="16"/>
  <c r="P1260" i="16"/>
  <c r="N1261" i="16"/>
  <c r="P1261" i="16"/>
  <c r="N1262" i="16"/>
  <c r="P1262" i="16"/>
  <c r="N1263" i="16"/>
  <c r="P1263" i="16"/>
  <c r="N1264" i="16"/>
  <c r="P1264" i="16" s="1"/>
  <c r="N1265" i="16"/>
  <c r="P1265" i="16"/>
  <c r="N1266" i="16"/>
  <c r="P1266" i="16"/>
  <c r="N1267" i="16"/>
  <c r="P1267" i="16"/>
  <c r="N1268" i="16"/>
  <c r="P1268" i="16"/>
  <c r="N1269" i="16"/>
  <c r="P1269" i="16"/>
  <c r="N1270" i="16"/>
  <c r="P1270" i="16" s="1"/>
  <c r="N1271" i="16"/>
  <c r="P1271" i="16"/>
  <c r="N1272" i="16"/>
  <c r="P1272" i="16"/>
  <c r="N1273" i="16"/>
  <c r="P1273" i="16"/>
  <c r="N1274" i="16"/>
  <c r="P1274" i="16"/>
  <c r="N1275" i="16"/>
  <c r="P1275" i="16"/>
  <c r="N1276" i="16"/>
  <c r="P1276" i="16"/>
  <c r="N1277" i="16"/>
  <c r="P1277" i="16"/>
  <c r="N1278" i="16"/>
  <c r="P1278" i="16"/>
  <c r="N1279" i="16"/>
  <c r="P1279" i="16"/>
  <c r="N1280" i="16"/>
  <c r="P1280" i="16"/>
  <c r="N1281" i="16"/>
  <c r="P1281" i="16"/>
  <c r="N1282" i="16"/>
  <c r="P1282" i="16"/>
  <c r="N1283" i="16"/>
  <c r="P1283" i="16"/>
  <c r="N1284" i="16"/>
  <c r="P1284" i="16"/>
  <c r="N1285" i="16"/>
  <c r="P1285" i="16"/>
  <c r="N1286" i="16"/>
  <c r="P1286" i="16"/>
  <c r="N1287" i="16"/>
  <c r="P1287" i="16"/>
  <c r="N1288" i="16"/>
  <c r="P1288" i="16"/>
  <c r="N1289" i="16"/>
  <c r="P1289" i="16"/>
  <c r="N1290" i="16"/>
  <c r="P1290" i="16"/>
  <c r="N1291" i="16"/>
  <c r="P1291" i="16"/>
  <c r="N1292" i="16"/>
  <c r="P1292" i="16"/>
  <c r="N1293" i="16"/>
  <c r="P1293" i="16"/>
  <c r="N1294" i="16"/>
  <c r="P1294" i="16"/>
  <c r="N1295" i="16"/>
  <c r="P1295" i="16"/>
  <c r="N1296" i="16"/>
  <c r="P1296" i="16"/>
  <c r="N1297" i="16"/>
  <c r="P1297" i="16"/>
  <c r="N1298" i="16"/>
  <c r="P1298" i="16"/>
  <c r="N1299" i="16"/>
  <c r="P1299" i="16"/>
  <c r="N1300" i="16"/>
  <c r="P1300" i="16" s="1"/>
  <c r="B1211" i="16"/>
  <c r="D1211" i="16"/>
  <c r="H1211" i="16" s="1"/>
  <c r="B1212" i="16"/>
  <c r="D1212" i="16"/>
  <c r="H1212" i="16"/>
  <c r="B1213" i="16"/>
  <c r="D1213" i="16"/>
  <c r="H1213" i="16"/>
  <c r="B1214" i="16"/>
  <c r="D1214" i="16"/>
  <c r="H1214" i="16" s="1"/>
  <c r="B1215" i="16"/>
  <c r="D1215" i="16"/>
  <c r="H1215" i="16"/>
  <c r="B1216" i="16"/>
  <c r="D1216" i="16"/>
  <c r="H1216" i="16"/>
  <c r="B1217" i="16"/>
  <c r="D1217" i="16"/>
  <c r="H1217" i="16" s="1"/>
  <c r="B1218" i="16"/>
  <c r="D1218" i="16"/>
  <c r="H1218" i="16" s="1"/>
  <c r="B1219" i="16"/>
  <c r="D1219" i="16"/>
  <c r="H1219" i="16"/>
  <c r="B1220" i="16"/>
  <c r="D1220" i="16"/>
  <c r="H1220" i="16"/>
  <c r="B1221" i="16"/>
  <c r="D1221" i="16"/>
  <c r="H1221" i="16" s="1"/>
  <c r="B1222" i="16"/>
  <c r="D1222" i="16"/>
  <c r="H1222" i="16"/>
  <c r="B1223" i="16"/>
  <c r="D1223" i="16"/>
  <c r="H1223" i="16" s="1"/>
  <c r="B1224" i="16"/>
  <c r="D1224" i="16"/>
  <c r="H1224" i="16"/>
  <c r="B1225" i="16"/>
  <c r="D1225" i="16"/>
  <c r="H1225" i="16" s="1"/>
  <c r="B1226" i="16"/>
  <c r="D1226" i="16"/>
  <c r="H1226" i="16" s="1"/>
  <c r="B1227" i="16"/>
  <c r="D1227" i="16"/>
  <c r="H1227" i="16"/>
  <c r="B1228" i="16"/>
  <c r="D1228" i="16"/>
  <c r="H1228" i="16"/>
  <c r="B1229" i="16"/>
  <c r="D1229" i="16"/>
  <c r="H1229" i="16"/>
  <c r="B1230" i="16"/>
  <c r="D1230" i="16"/>
  <c r="H1230" i="16"/>
  <c r="B1231" i="16"/>
  <c r="D1231" i="16"/>
  <c r="H1231" i="16"/>
  <c r="B1232" i="16"/>
  <c r="D1232" i="16"/>
  <c r="H1232" i="16"/>
  <c r="B1233" i="16"/>
  <c r="D1233" i="16"/>
  <c r="H1233" i="16"/>
  <c r="B1234" i="16"/>
  <c r="D1234" i="16"/>
  <c r="H1234" i="16"/>
  <c r="B1235" i="16"/>
  <c r="D1235" i="16"/>
  <c r="H1235" i="16"/>
  <c r="B1236" i="16"/>
  <c r="D1236" i="16"/>
  <c r="H1236" i="16"/>
  <c r="B1237" i="16"/>
  <c r="D1237" i="16"/>
  <c r="H1237" i="16"/>
  <c r="B1238" i="16"/>
  <c r="D1238" i="16"/>
  <c r="H1238" i="16"/>
  <c r="B1239" i="16"/>
  <c r="D1239" i="16"/>
  <c r="H1239" i="16"/>
  <c r="B1240" i="16"/>
  <c r="D1240" i="16"/>
  <c r="H1240" i="16"/>
  <c r="B1241" i="16"/>
  <c r="D1241" i="16"/>
  <c r="H1241" i="16"/>
  <c r="B1242" i="16"/>
  <c r="D1242" i="16"/>
  <c r="H1242" i="16"/>
  <c r="B1243" i="16"/>
  <c r="D1243" i="16"/>
  <c r="H1243" i="16"/>
  <c r="B1244" i="16"/>
  <c r="D1244" i="16"/>
  <c r="H1244" i="16"/>
  <c r="B1245" i="16"/>
  <c r="D1245" i="16"/>
  <c r="H1245" i="16"/>
  <c r="B1246" i="16"/>
  <c r="D1246" i="16"/>
  <c r="H1246" i="16"/>
  <c r="B1247" i="16"/>
  <c r="D1247" i="16"/>
  <c r="H1247" i="16"/>
  <c r="B1248" i="16"/>
  <c r="D1248" i="16"/>
  <c r="H1248" i="16"/>
  <c r="B1249" i="16"/>
  <c r="D1249" i="16"/>
  <c r="H1249" i="16"/>
  <c r="B1250" i="16"/>
  <c r="D1250" i="16"/>
  <c r="H1250" i="16"/>
  <c r="B1251" i="16"/>
  <c r="D1251" i="16"/>
  <c r="H1251" i="16"/>
  <c r="B1252" i="16"/>
  <c r="D1252" i="16"/>
  <c r="H1252" i="16"/>
  <c r="B1253" i="16"/>
  <c r="D1253" i="16"/>
  <c r="H1253" i="16"/>
  <c r="B1254" i="16"/>
  <c r="D1254" i="16"/>
  <c r="H1254" i="16"/>
  <c r="B1255" i="16"/>
  <c r="D1255" i="16"/>
  <c r="H1255" i="16"/>
  <c r="B1256" i="16"/>
  <c r="D1256" i="16"/>
  <c r="H1256" i="16"/>
  <c r="B1257" i="16"/>
  <c r="D1257" i="16"/>
  <c r="H1257" i="16"/>
  <c r="B1258" i="16"/>
  <c r="D1258" i="16"/>
  <c r="H1258" i="16"/>
  <c r="B1259" i="16"/>
  <c r="D1259" i="16"/>
  <c r="H1259" i="16"/>
  <c r="B1260" i="16"/>
  <c r="D1260" i="16"/>
  <c r="H1260" i="16"/>
  <c r="B1261" i="16"/>
  <c r="D1261" i="16"/>
  <c r="H1261" i="16"/>
  <c r="B1262" i="16"/>
  <c r="D1262" i="16"/>
  <c r="H1262" i="16"/>
  <c r="B1263" i="16"/>
  <c r="D1263" i="16"/>
  <c r="H1263" i="16"/>
  <c r="B1264" i="16"/>
  <c r="D1264" i="16"/>
  <c r="H1264" i="16"/>
  <c r="B1265" i="16"/>
  <c r="D1265" i="16"/>
  <c r="H1265" i="16"/>
  <c r="B1266" i="16"/>
  <c r="D1266" i="16"/>
  <c r="H1266" i="16"/>
  <c r="B1267" i="16"/>
  <c r="D1267" i="16"/>
  <c r="H1267" i="16"/>
  <c r="B1268" i="16"/>
  <c r="D1268" i="16"/>
  <c r="H1268" i="16"/>
  <c r="B1269" i="16"/>
  <c r="D1269" i="16"/>
  <c r="H1269" i="16"/>
  <c r="B1270" i="16"/>
  <c r="D1270" i="16"/>
  <c r="H1270" i="16"/>
  <c r="B1271" i="16"/>
  <c r="D1271" i="16"/>
  <c r="H1271" i="16"/>
  <c r="B1272" i="16"/>
  <c r="D1272" i="16"/>
  <c r="H1272" i="16"/>
  <c r="B1273" i="16"/>
  <c r="D1273" i="16"/>
  <c r="H1273" i="16"/>
  <c r="B1274" i="16"/>
  <c r="D1274" i="16"/>
  <c r="H1274" i="16"/>
  <c r="B1275" i="16"/>
  <c r="D1275" i="16"/>
  <c r="H1275" i="16"/>
  <c r="B1276" i="16"/>
  <c r="D1276" i="16"/>
  <c r="H1276" i="16"/>
  <c r="B1277" i="16"/>
  <c r="D1277" i="16"/>
  <c r="H1277" i="16"/>
  <c r="B1278" i="16"/>
  <c r="D1278" i="16"/>
  <c r="H1278" i="16"/>
  <c r="B1279" i="16"/>
  <c r="D1279" i="16"/>
  <c r="H1279" i="16"/>
  <c r="B1280" i="16"/>
  <c r="D1280" i="16"/>
  <c r="H1280" i="16"/>
  <c r="B1281" i="16"/>
  <c r="D1281" i="16"/>
  <c r="H1281" i="16"/>
  <c r="B1282" i="16"/>
  <c r="D1282" i="16"/>
  <c r="H1282" i="16"/>
  <c r="B1283" i="16"/>
  <c r="D1283" i="16"/>
  <c r="H1283" i="16"/>
  <c r="B1284" i="16"/>
  <c r="D1284" i="16"/>
  <c r="H1284" i="16"/>
  <c r="B1285" i="16"/>
  <c r="D1285" i="16"/>
  <c r="H1285" i="16"/>
  <c r="B1286" i="16"/>
  <c r="D1286" i="16"/>
  <c r="H1286" i="16"/>
  <c r="B1287" i="16"/>
  <c r="D1287" i="16"/>
  <c r="H1287" i="16"/>
  <c r="B1288" i="16"/>
  <c r="D1288" i="16"/>
  <c r="H1288" i="16"/>
  <c r="B1289" i="16"/>
  <c r="D1289" i="16"/>
  <c r="H1289" i="16"/>
  <c r="B1290" i="16"/>
  <c r="D1290" i="16"/>
  <c r="H1290" i="16"/>
  <c r="B1291" i="16"/>
  <c r="D1291" i="16"/>
  <c r="H1291" i="16"/>
  <c r="B1292" i="16"/>
  <c r="D1292" i="16"/>
  <c r="H1292" i="16"/>
  <c r="B1293" i="16"/>
  <c r="D1293" i="16"/>
  <c r="H1293" i="16"/>
  <c r="B1294" i="16"/>
  <c r="D1294" i="16"/>
  <c r="H1294" i="16"/>
  <c r="B1295" i="16"/>
  <c r="D1295" i="16"/>
  <c r="H1295" i="16"/>
  <c r="B1296" i="16"/>
  <c r="D1296" i="16"/>
  <c r="H1296" i="16"/>
  <c r="B1297" i="16"/>
  <c r="D1297" i="16"/>
  <c r="H1297" i="16"/>
  <c r="B1298" i="16"/>
  <c r="D1298" i="16"/>
  <c r="H1298" i="16"/>
  <c r="B1299" i="16"/>
  <c r="D1299" i="16"/>
  <c r="H1299" i="16"/>
  <c r="B1300" i="16"/>
  <c r="D1300" i="16"/>
  <c r="H1300" i="16"/>
  <c r="B1210" i="16"/>
  <c r="D1210" i="16"/>
  <c r="H1210" i="16"/>
  <c r="B1209" i="16"/>
  <c r="D138" i="28"/>
  <c r="M1528" i="11"/>
  <c r="Q1528" i="11" s="1"/>
  <c r="N136" i="28"/>
  <c r="P136" i="28" s="1"/>
  <c r="D137" i="28"/>
  <c r="H137" i="28" s="1"/>
  <c r="N1000" i="14"/>
  <c r="N1001" i="14"/>
  <c r="D1208" i="15"/>
  <c r="M1527" i="11"/>
  <c r="Q1527" i="11" s="1"/>
  <c r="N999" i="14"/>
  <c r="D1207" i="15"/>
  <c r="N135" i="28"/>
  <c r="P135" i="28" s="1"/>
  <c r="D136" i="28"/>
  <c r="H136" i="28" s="1"/>
  <c r="M1526" i="11" l="1"/>
  <c r="Q1526" i="11" s="1"/>
  <c r="N134" i="28"/>
  <c r="P134" i="28" s="1"/>
  <c r="H135" i="28"/>
  <c r="D135" i="28"/>
  <c r="D1206" i="15"/>
  <c r="P1523" i="1" l="1"/>
  <c r="P1524" i="1"/>
  <c r="P1525" i="1"/>
  <c r="N998" i="14"/>
  <c r="N133" i="28"/>
  <c r="P133" i="28" s="1"/>
  <c r="D134" i="28"/>
  <c r="H134" i="28" s="1"/>
  <c r="H133" i="28"/>
  <c r="D1205" i="15"/>
  <c r="M1525" i="11"/>
  <c r="Q1525" i="11" s="1"/>
  <c r="M1524" i="11"/>
  <c r="Q1524" i="11" s="1"/>
  <c r="N997" i="14"/>
  <c r="N132" i="28"/>
  <c r="P132" i="28" s="1"/>
  <c r="D133" i="28"/>
  <c r="D1204" i="15"/>
  <c r="M1523" i="11"/>
  <c r="Q1523" i="11" s="1"/>
  <c r="P131" i="28"/>
  <c r="N131" i="28"/>
  <c r="D132" i="28"/>
  <c r="H132" i="28" s="1"/>
  <c r="D1203" i="15"/>
  <c r="N996" i="14"/>
  <c r="M1522" i="11"/>
  <c r="Q1522" i="11" s="1"/>
  <c r="N130" i="28"/>
  <c r="P130" i="28" s="1"/>
  <c r="D131" i="28"/>
  <c r="H131" i="28" s="1"/>
  <c r="D1202" i="15"/>
  <c r="N995" i="14"/>
  <c r="M1521" i="11"/>
  <c r="Q1521" i="11" s="1"/>
  <c r="N1524" i="1"/>
  <c r="N1525" i="1"/>
  <c r="N1526" i="1"/>
  <c r="P1526" i="1"/>
  <c r="N1527" i="1" s="1"/>
  <c r="P1527" i="1"/>
  <c r="N1528" i="1"/>
  <c r="P1528" i="1"/>
  <c r="P1529" i="1"/>
  <c r="N1530" i="1"/>
  <c r="N1531" i="1"/>
  <c r="P1531" i="1"/>
  <c r="N1532" i="1"/>
  <c r="P1532" i="1"/>
  <c r="R1532" i="1"/>
  <c r="N1533" i="1"/>
  <c r="P1533" i="1"/>
  <c r="R1533" i="1"/>
  <c r="N1534" i="1"/>
  <c r="R1534" i="1" s="1"/>
  <c r="P1534" i="1"/>
  <c r="N1535" i="1" s="1"/>
  <c r="P1535" i="1"/>
  <c r="N1536" i="1" s="1"/>
  <c r="P1536" i="1"/>
  <c r="N1537" i="1" s="1"/>
  <c r="P1537" i="1"/>
  <c r="N1538" i="1" s="1"/>
  <c r="P1538" i="1"/>
  <c r="N1539" i="1" s="1"/>
  <c r="P1539" i="1"/>
  <c r="N1540" i="1" s="1"/>
  <c r="P1540" i="1"/>
  <c r="N1541" i="1" s="1"/>
  <c r="P1541" i="1"/>
  <c r="N1542" i="1" s="1"/>
  <c r="P1542" i="1"/>
  <c r="N1543" i="1" s="1"/>
  <c r="P1543" i="1"/>
  <c r="N1544" i="1" s="1"/>
  <c r="P1544" i="1"/>
  <c r="N1545" i="1" s="1"/>
  <c r="P1545" i="1"/>
  <c r="N1546" i="1" s="1"/>
  <c r="P1546" i="1"/>
  <c r="N1547" i="1" s="1"/>
  <c r="P1547" i="1"/>
  <c r="N1548" i="1" s="1"/>
  <c r="P1548" i="1"/>
  <c r="N1549" i="1" s="1"/>
  <c r="P1549" i="1"/>
  <c r="N1550" i="1" s="1"/>
  <c r="P1550" i="1"/>
  <c r="N1551" i="1" s="1"/>
  <c r="P1551" i="1"/>
  <c r="N1552" i="1"/>
  <c r="P1552" i="1"/>
  <c r="R1552" i="1"/>
  <c r="N1553" i="1"/>
  <c r="P1553" i="1"/>
  <c r="N1554" i="1" s="1"/>
  <c r="R1554" i="1" s="1"/>
  <c r="R1553" i="1"/>
  <c r="P1554" i="1"/>
  <c r="N1555" i="1" s="1"/>
  <c r="P1555" i="1"/>
  <c r="N1556" i="1"/>
  <c r="P1556" i="1"/>
  <c r="R1556" i="1"/>
  <c r="N1557" i="1"/>
  <c r="P1557" i="1"/>
  <c r="R1557" i="1"/>
  <c r="N1558" i="1"/>
  <c r="R1558" i="1" s="1"/>
  <c r="P1558" i="1"/>
  <c r="N1559" i="1" s="1"/>
  <c r="R1559" i="1" s="1"/>
  <c r="P1559" i="1"/>
  <c r="N1560" i="1"/>
  <c r="P1560" i="1"/>
  <c r="R1560" i="1"/>
  <c r="N1561" i="1"/>
  <c r="P1561" i="1"/>
  <c r="R1561" i="1"/>
  <c r="N1562" i="1"/>
  <c r="P1562" i="1"/>
  <c r="N1563" i="1" s="1"/>
  <c r="R1562" i="1"/>
  <c r="P1563" i="1"/>
  <c r="N1564" i="1" s="1"/>
  <c r="R1564" i="1" s="1"/>
  <c r="P1564" i="1"/>
  <c r="N1565" i="1"/>
  <c r="P1565" i="1"/>
  <c r="R1565" i="1"/>
  <c r="N1566" i="1"/>
  <c r="P1566" i="1"/>
  <c r="N1567" i="1" s="1"/>
  <c r="R1566" i="1"/>
  <c r="P1567" i="1"/>
  <c r="N1568" i="1"/>
  <c r="R1568" i="1" s="1"/>
  <c r="P1568" i="1"/>
  <c r="N1569" i="1" s="1"/>
  <c r="R1569" i="1" s="1"/>
  <c r="P1569" i="1"/>
  <c r="N1570" i="1"/>
  <c r="P1570" i="1"/>
  <c r="N1571" i="1" s="1"/>
  <c r="R1570" i="1"/>
  <c r="P1571" i="1"/>
  <c r="N1572" i="1"/>
  <c r="P1572" i="1"/>
  <c r="R1572" i="1"/>
  <c r="N1573" i="1"/>
  <c r="R1573" i="1" s="1"/>
  <c r="P1573" i="1"/>
  <c r="N1574" i="1"/>
  <c r="P1574" i="1"/>
  <c r="N1575" i="1" s="1"/>
  <c r="R1574" i="1"/>
  <c r="P1575" i="1"/>
  <c r="N1576" i="1"/>
  <c r="P1576" i="1"/>
  <c r="R1576" i="1"/>
  <c r="N1577" i="1"/>
  <c r="P1577" i="1"/>
  <c r="N1578" i="1" s="1"/>
  <c r="R1578" i="1" s="1"/>
  <c r="R1577" i="1"/>
  <c r="P1578" i="1"/>
  <c r="N1579" i="1" s="1"/>
  <c r="P1579" i="1"/>
  <c r="N1580" i="1"/>
  <c r="P1580" i="1"/>
  <c r="R1580" i="1"/>
  <c r="N1581" i="1"/>
  <c r="P1581" i="1"/>
  <c r="R1581" i="1"/>
  <c r="N1582" i="1"/>
  <c r="R1582" i="1" s="1"/>
  <c r="P1582" i="1"/>
  <c r="N1583" i="1" s="1"/>
  <c r="R1583" i="1" s="1"/>
  <c r="P1583" i="1"/>
  <c r="N1584" i="1"/>
  <c r="P1584" i="1"/>
  <c r="R1584" i="1"/>
  <c r="N1585" i="1"/>
  <c r="P1585" i="1"/>
  <c r="R1585" i="1"/>
  <c r="N1586" i="1"/>
  <c r="P1586" i="1"/>
  <c r="N1587" i="1" s="1"/>
  <c r="R1586" i="1"/>
  <c r="P1587" i="1"/>
  <c r="N1588" i="1" s="1"/>
  <c r="R1588" i="1" s="1"/>
  <c r="P1588" i="1"/>
  <c r="N1589" i="1"/>
  <c r="P1589" i="1"/>
  <c r="R1589" i="1"/>
  <c r="N1590" i="1"/>
  <c r="P1590" i="1"/>
  <c r="N1591" i="1" s="1"/>
  <c r="R1590" i="1"/>
  <c r="P1591" i="1"/>
  <c r="N1592" i="1"/>
  <c r="R1592" i="1" s="1"/>
  <c r="P1592" i="1"/>
  <c r="N1593" i="1" s="1"/>
  <c r="R1593" i="1" s="1"/>
  <c r="P1593" i="1"/>
  <c r="N1594" i="1"/>
  <c r="P1594" i="1"/>
  <c r="N1595" i="1" s="1"/>
  <c r="R1594" i="1"/>
  <c r="P1595" i="1"/>
  <c r="N1596" i="1"/>
  <c r="P1596" i="1"/>
  <c r="R1596" i="1"/>
  <c r="N1597" i="1"/>
  <c r="R1597" i="1" s="1"/>
  <c r="P1597" i="1"/>
  <c r="N1598" i="1"/>
  <c r="P1598" i="1"/>
  <c r="N1599" i="1" s="1"/>
  <c r="R1598" i="1"/>
  <c r="P1599" i="1"/>
  <c r="N1600" i="1"/>
  <c r="P1600" i="1"/>
  <c r="R1600" i="1"/>
  <c r="N1601" i="1"/>
  <c r="P1601" i="1"/>
  <c r="N1602" i="1" s="1"/>
  <c r="R1602" i="1" s="1"/>
  <c r="R1601" i="1"/>
  <c r="P1602" i="1"/>
  <c r="N1603" i="1" s="1"/>
  <c r="P1603" i="1"/>
  <c r="N1604" i="1"/>
  <c r="P1604" i="1"/>
  <c r="R1604" i="1"/>
  <c r="N1605" i="1"/>
  <c r="P1605" i="1"/>
  <c r="R1605" i="1"/>
  <c r="N1606" i="1"/>
  <c r="R1606" i="1" s="1"/>
  <c r="P1606" i="1"/>
  <c r="N1607" i="1" s="1"/>
  <c r="R1607" i="1" s="1"/>
  <c r="P1607" i="1"/>
  <c r="N1608" i="1"/>
  <c r="P1608" i="1"/>
  <c r="R1608" i="1"/>
  <c r="N1609" i="1"/>
  <c r="P1609" i="1"/>
  <c r="R1609" i="1"/>
  <c r="N1610" i="1"/>
  <c r="P1610" i="1"/>
  <c r="N1611" i="1" s="1"/>
  <c r="R1610" i="1"/>
  <c r="P1611" i="1"/>
  <c r="N1612" i="1" s="1"/>
  <c r="R1612" i="1" s="1"/>
  <c r="P1612" i="1"/>
  <c r="N1613" i="1"/>
  <c r="P1613" i="1"/>
  <c r="R1613" i="1"/>
  <c r="N1614" i="1"/>
  <c r="P1614" i="1"/>
  <c r="N1615" i="1" s="1"/>
  <c r="R1614" i="1"/>
  <c r="P1615" i="1"/>
  <c r="N1616" i="1"/>
  <c r="R1616" i="1" s="1"/>
  <c r="P1616" i="1"/>
  <c r="N1617" i="1" s="1"/>
  <c r="R1617" i="1" s="1"/>
  <c r="P1617" i="1"/>
  <c r="N1618" i="1"/>
  <c r="P1618" i="1"/>
  <c r="N1619" i="1" s="1"/>
  <c r="R1618" i="1"/>
  <c r="P1619" i="1"/>
  <c r="N1620" i="1"/>
  <c r="P1620" i="1"/>
  <c r="R1620" i="1"/>
  <c r="N1621" i="1"/>
  <c r="R1621" i="1" s="1"/>
  <c r="P1621" i="1"/>
  <c r="N1622" i="1"/>
  <c r="P1622" i="1"/>
  <c r="N1623" i="1" s="1"/>
  <c r="R1622" i="1"/>
  <c r="P1623" i="1"/>
  <c r="N1624" i="1"/>
  <c r="P1624" i="1"/>
  <c r="R1624" i="1"/>
  <c r="N1625" i="1"/>
  <c r="P1625" i="1"/>
  <c r="N1626" i="1" s="1"/>
  <c r="R1626" i="1" s="1"/>
  <c r="R1625" i="1"/>
  <c r="P1626" i="1"/>
  <c r="N1627" i="1" s="1"/>
  <c r="P1627" i="1"/>
  <c r="N1628" i="1"/>
  <c r="P1628" i="1"/>
  <c r="R1628" i="1"/>
  <c r="N1629" i="1"/>
  <c r="P1629" i="1"/>
  <c r="R1629" i="1"/>
  <c r="N1630" i="1"/>
  <c r="R1630" i="1" s="1"/>
  <c r="P1630" i="1"/>
  <c r="N1631" i="1" s="1"/>
  <c r="R1631" i="1" s="1"/>
  <c r="P1631" i="1"/>
  <c r="N1632" i="1"/>
  <c r="P1632" i="1"/>
  <c r="R1632" i="1"/>
  <c r="N1633" i="1"/>
  <c r="P1633" i="1"/>
  <c r="R1633" i="1"/>
  <c r="N1634" i="1"/>
  <c r="P1634" i="1"/>
  <c r="N1635" i="1" s="1"/>
  <c r="R1634" i="1"/>
  <c r="P1635" i="1"/>
  <c r="N1636" i="1" s="1"/>
  <c r="R1636" i="1" s="1"/>
  <c r="P1636" i="1"/>
  <c r="N1637" i="1"/>
  <c r="P1637" i="1"/>
  <c r="R1637" i="1"/>
  <c r="N1638" i="1"/>
  <c r="P1638" i="1"/>
  <c r="N1639" i="1" s="1"/>
  <c r="R1638" i="1"/>
  <c r="P1639" i="1"/>
  <c r="N1640" i="1"/>
  <c r="R1640" i="1" s="1"/>
  <c r="P1640" i="1"/>
  <c r="N1641" i="1" s="1"/>
  <c r="R1641" i="1" s="1"/>
  <c r="P1641" i="1"/>
  <c r="N1642" i="1"/>
  <c r="P1642" i="1"/>
  <c r="N1643" i="1" s="1"/>
  <c r="R1642" i="1"/>
  <c r="P1643" i="1"/>
  <c r="N1644" i="1"/>
  <c r="P1644" i="1"/>
  <c r="R1644" i="1"/>
  <c r="N1645" i="1"/>
  <c r="R1645" i="1" s="1"/>
  <c r="P1645" i="1"/>
  <c r="N1646" i="1"/>
  <c r="P1646" i="1"/>
  <c r="N1647" i="1" s="1"/>
  <c r="R1646" i="1"/>
  <c r="P1647" i="1"/>
  <c r="D1523" i="1"/>
  <c r="H1523" i="1"/>
  <c r="I1523" i="1"/>
  <c r="D1524" i="1"/>
  <c r="H1524" i="1"/>
  <c r="I1524" i="1"/>
  <c r="D1525" i="1"/>
  <c r="H1525" i="1" s="1"/>
  <c r="I1525" i="1"/>
  <c r="D1526" i="1"/>
  <c r="H1526" i="1"/>
  <c r="I1526" i="1"/>
  <c r="D1527" i="1"/>
  <c r="H1527" i="1"/>
  <c r="I1527" i="1"/>
  <c r="D1528" i="1"/>
  <c r="H1528" i="1"/>
  <c r="I1528" i="1"/>
  <c r="D1529" i="1"/>
  <c r="H1529" i="1" s="1"/>
  <c r="I1529" i="1"/>
  <c r="D1530" i="1"/>
  <c r="H1530" i="1" s="1"/>
  <c r="I1530" i="1"/>
  <c r="D1531" i="1"/>
  <c r="H1531" i="1"/>
  <c r="I1531" i="1"/>
  <c r="D1532" i="1"/>
  <c r="H1532" i="1" s="1"/>
  <c r="I1532" i="1"/>
  <c r="D1533" i="1"/>
  <c r="H1533" i="1"/>
  <c r="I1533" i="1"/>
  <c r="D1534" i="1"/>
  <c r="H1534" i="1" s="1"/>
  <c r="I1534" i="1"/>
  <c r="D1535" i="1"/>
  <c r="H1535" i="1" s="1"/>
  <c r="I1535" i="1"/>
  <c r="D1536" i="1"/>
  <c r="H1536" i="1"/>
  <c r="I1536" i="1"/>
  <c r="D1537" i="1"/>
  <c r="H1537" i="1"/>
  <c r="I1537" i="1"/>
  <c r="D1538" i="1"/>
  <c r="H1538" i="1" s="1"/>
  <c r="I1538" i="1"/>
  <c r="D1539" i="1"/>
  <c r="H1539" i="1" s="1"/>
  <c r="I1539" i="1"/>
  <c r="D1540" i="1"/>
  <c r="H1540" i="1" s="1"/>
  <c r="I1540" i="1"/>
  <c r="D1541" i="1"/>
  <c r="H1541" i="1"/>
  <c r="I1541" i="1"/>
  <c r="D1542" i="1"/>
  <c r="H1542" i="1"/>
  <c r="I1542" i="1"/>
  <c r="D1543" i="1"/>
  <c r="H1543" i="1" s="1"/>
  <c r="I1543" i="1"/>
  <c r="D1544" i="1"/>
  <c r="H1544" i="1" s="1"/>
  <c r="I1544" i="1"/>
  <c r="D1545" i="1"/>
  <c r="H1545" i="1"/>
  <c r="I1545" i="1"/>
  <c r="D1546" i="1"/>
  <c r="H1546" i="1" s="1"/>
  <c r="I1546" i="1"/>
  <c r="D1547" i="1"/>
  <c r="H1547" i="1" s="1"/>
  <c r="I1547" i="1"/>
  <c r="D1548" i="1"/>
  <c r="H1548" i="1" s="1"/>
  <c r="I1548" i="1"/>
  <c r="D1549" i="1"/>
  <c r="H1549" i="1" s="1"/>
  <c r="I1549" i="1"/>
  <c r="D1550" i="1"/>
  <c r="H1550" i="1" s="1"/>
  <c r="I1550" i="1"/>
  <c r="D1551" i="1"/>
  <c r="H1551" i="1"/>
  <c r="I1551" i="1"/>
  <c r="D1552" i="1"/>
  <c r="H1552" i="1"/>
  <c r="I1552" i="1"/>
  <c r="D1553" i="1"/>
  <c r="H1553" i="1"/>
  <c r="I1553" i="1"/>
  <c r="D1554" i="1"/>
  <c r="H1554" i="1"/>
  <c r="I1554" i="1"/>
  <c r="D1555" i="1"/>
  <c r="H1555" i="1"/>
  <c r="I1555" i="1"/>
  <c r="D1556" i="1"/>
  <c r="H1556" i="1"/>
  <c r="I1556" i="1"/>
  <c r="D1557" i="1"/>
  <c r="H1557" i="1"/>
  <c r="I1557" i="1"/>
  <c r="D1558" i="1"/>
  <c r="H1558" i="1"/>
  <c r="I1558" i="1"/>
  <c r="D1559" i="1"/>
  <c r="H1559" i="1"/>
  <c r="I1559" i="1"/>
  <c r="D1560" i="1"/>
  <c r="H1560" i="1"/>
  <c r="I1560" i="1"/>
  <c r="D1561" i="1"/>
  <c r="H1561" i="1"/>
  <c r="I1561" i="1"/>
  <c r="D1562" i="1"/>
  <c r="H1562" i="1"/>
  <c r="I1562" i="1"/>
  <c r="D1563" i="1"/>
  <c r="H1563" i="1"/>
  <c r="I1563" i="1"/>
  <c r="D1564" i="1"/>
  <c r="H1564" i="1"/>
  <c r="I1564" i="1"/>
  <c r="D1565" i="1"/>
  <c r="H1565" i="1"/>
  <c r="I1565" i="1"/>
  <c r="D1566" i="1"/>
  <c r="H1566" i="1"/>
  <c r="I1566" i="1"/>
  <c r="D1567" i="1"/>
  <c r="H1567" i="1"/>
  <c r="I1567" i="1"/>
  <c r="D1568" i="1"/>
  <c r="H1568" i="1"/>
  <c r="I1568" i="1"/>
  <c r="D1569" i="1"/>
  <c r="H1569" i="1"/>
  <c r="I1569" i="1"/>
  <c r="D1570" i="1"/>
  <c r="H1570" i="1"/>
  <c r="I1570" i="1"/>
  <c r="D1571" i="1"/>
  <c r="H1571" i="1"/>
  <c r="I1571" i="1"/>
  <c r="D1572" i="1"/>
  <c r="H1572" i="1"/>
  <c r="I1572" i="1"/>
  <c r="D1573" i="1"/>
  <c r="H1573" i="1"/>
  <c r="I1573" i="1"/>
  <c r="D1574" i="1"/>
  <c r="H1574" i="1"/>
  <c r="I1574" i="1"/>
  <c r="D1575" i="1"/>
  <c r="H1575" i="1"/>
  <c r="I1575" i="1"/>
  <c r="D1576" i="1"/>
  <c r="H1576" i="1"/>
  <c r="I1576" i="1"/>
  <c r="D1577" i="1"/>
  <c r="H1577" i="1"/>
  <c r="I1577" i="1"/>
  <c r="D1578" i="1"/>
  <c r="H1578" i="1"/>
  <c r="I1578" i="1"/>
  <c r="D1579" i="1"/>
  <c r="H1579" i="1"/>
  <c r="I1579" i="1"/>
  <c r="D1580" i="1"/>
  <c r="H1580" i="1"/>
  <c r="I1580" i="1"/>
  <c r="D1581" i="1"/>
  <c r="H1581" i="1"/>
  <c r="I1581" i="1"/>
  <c r="D1582" i="1"/>
  <c r="H1582" i="1"/>
  <c r="I1582" i="1"/>
  <c r="D1583" i="1"/>
  <c r="H1583" i="1"/>
  <c r="I1583" i="1"/>
  <c r="D1584" i="1"/>
  <c r="H1584" i="1"/>
  <c r="I1584" i="1"/>
  <c r="D1585" i="1"/>
  <c r="H1585" i="1"/>
  <c r="I1585" i="1"/>
  <c r="D1586" i="1"/>
  <c r="H1586" i="1"/>
  <c r="I1586" i="1"/>
  <c r="D1587" i="1"/>
  <c r="H1587" i="1"/>
  <c r="I1587" i="1"/>
  <c r="D1588" i="1"/>
  <c r="H1588" i="1"/>
  <c r="I1588" i="1"/>
  <c r="D1589" i="1"/>
  <c r="H1589" i="1"/>
  <c r="I1589" i="1"/>
  <c r="D1590" i="1"/>
  <c r="H1590" i="1"/>
  <c r="I1590" i="1"/>
  <c r="D1591" i="1"/>
  <c r="H1591" i="1"/>
  <c r="I1591" i="1"/>
  <c r="D1592" i="1"/>
  <c r="H1592" i="1"/>
  <c r="I1592" i="1"/>
  <c r="D1593" i="1"/>
  <c r="H1593" i="1"/>
  <c r="I1593" i="1"/>
  <c r="D1594" i="1"/>
  <c r="H1594" i="1"/>
  <c r="I1594" i="1"/>
  <c r="D1595" i="1"/>
  <c r="H1595" i="1"/>
  <c r="I1595" i="1"/>
  <c r="D1596" i="1"/>
  <c r="H1596" i="1"/>
  <c r="I1596" i="1"/>
  <c r="D1597" i="1"/>
  <c r="H1597" i="1"/>
  <c r="I1597" i="1"/>
  <c r="D1598" i="1"/>
  <c r="H1598" i="1"/>
  <c r="I1598" i="1"/>
  <c r="D1599" i="1"/>
  <c r="H1599" i="1"/>
  <c r="I1599" i="1"/>
  <c r="D1600" i="1"/>
  <c r="H1600" i="1"/>
  <c r="I1600" i="1"/>
  <c r="D1601" i="1"/>
  <c r="H1601" i="1"/>
  <c r="I1601" i="1"/>
  <c r="D1602" i="1"/>
  <c r="H1602" i="1"/>
  <c r="I1602" i="1"/>
  <c r="D1603" i="1"/>
  <c r="H1603" i="1"/>
  <c r="I1603" i="1"/>
  <c r="D1604" i="1"/>
  <c r="H1604" i="1"/>
  <c r="I1604" i="1"/>
  <c r="D1605" i="1"/>
  <c r="H1605" i="1"/>
  <c r="I1605" i="1"/>
  <c r="D1606" i="1"/>
  <c r="H1606" i="1"/>
  <c r="I1606" i="1"/>
  <c r="D1607" i="1"/>
  <c r="H1607" i="1"/>
  <c r="I1607" i="1"/>
  <c r="D1608" i="1"/>
  <c r="H1608" i="1"/>
  <c r="I1608" i="1"/>
  <c r="D1609" i="1"/>
  <c r="H1609" i="1"/>
  <c r="I1609" i="1"/>
  <c r="D1610" i="1"/>
  <c r="H1610" i="1"/>
  <c r="I1610" i="1"/>
  <c r="D1611" i="1"/>
  <c r="H1611" i="1"/>
  <c r="I1611" i="1"/>
  <c r="D1612" i="1"/>
  <c r="H1612" i="1"/>
  <c r="I1612" i="1"/>
  <c r="D1613" i="1"/>
  <c r="H1613" i="1"/>
  <c r="I1613" i="1"/>
  <c r="D1614" i="1"/>
  <c r="H1614" i="1"/>
  <c r="I1614" i="1"/>
  <c r="D1615" i="1"/>
  <c r="H1615" i="1"/>
  <c r="I1615" i="1"/>
  <c r="D1616" i="1"/>
  <c r="H1616" i="1"/>
  <c r="I1616" i="1"/>
  <c r="D1617" i="1"/>
  <c r="H1617" i="1"/>
  <c r="I1617" i="1"/>
  <c r="D1618" i="1"/>
  <c r="H1618" i="1"/>
  <c r="I1618" i="1"/>
  <c r="D1619" i="1"/>
  <c r="H1619" i="1"/>
  <c r="I1619" i="1"/>
  <c r="D1620" i="1"/>
  <c r="H1620" i="1"/>
  <c r="I1620" i="1"/>
  <c r="D1621" i="1"/>
  <c r="H1621" i="1"/>
  <c r="I1621" i="1"/>
  <c r="D1622" i="1"/>
  <c r="H1622" i="1"/>
  <c r="I1622" i="1"/>
  <c r="D1623" i="1"/>
  <c r="H1623" i="1"/>
  <c r="I1623" i="1"/>
  <c r="D1624" i="1"/>
  <c r="H1624" i="1"/>
  <c r="I1624" i="1"/>
  <c r="D1625" i="1"/>
  <c r="H1625" i="1"/>
  <c r="I1625" i="1"/>
  <c r="D1626" i="1"/>
  <c r="H1626" i="1"/>
  <c r="I1626" i="1"/>
  <c r="D1627" i="1"/>
  <c r="H1627" i="1"/>
  <c r="I1627" i="1"/>
  <c r="D1628" i="1"/>
  <c r="H1628" i="1"/>
  <c r="I1628" i="1"/>
  <c r="D1629" i="1"/>
  <c r="H1629" i="1"/>
  <c r="I1629" i="1"/>
  <c r="D1630" i="1"/>
  <c r="H1630" i="1"/>
  <c r="I1630" i="1"/>
  <c r="D1631" i="1"/>
  <c r="H1631" i="1"/>
  <c r="I1631" i="1"/>
  <c r="D1632" i="1"/>
  <c r="H1632" i="1"/>
  <c r="I1632" i="1"/>
  <c r="D1633" i="1"/>
  <c r="H1633" i="1"/>
  <c r="I1633" i="1"/>
  <c r="D1634" i="1"/>
  <c r="H1634" i="1"/>
  <c r="I1634" i="1"/>
  <c r="D1635" i="1"/>
  <c r="H1635" i="1"/>
  <c r="I1635" i="1"/>
  <c r="D1636" i="1"/>
  <c r="H1636" i="1"/>
  <c r="I1636" i="1"/>
  <c r="D1637" i="1"/>
  <c r="H1637" i="1"/>
  <c r="I1637" i="1"/>
  <c r="D1638" i="1"/>
  <c r="H1638" i="1"/>
  <c r="I1638" i="1"/>
  <c r="D1639" i="1"/>
  <c r="H1639" i="1"/>
  <c r="I1639" i="1"/>
  <c r="D1640" i="1"/>
  <c r="H1640" i="1"/>
  <c r="I1640" i="1"/>
  <c r="D1641" i="1"/>
  <c r="H1641" i="1"/>
  <c r="I1641" i="1"/>
  <c r="D1642" i="1"/>
  <c r="H1642" i="1"/>
  <c r="I1642" i="1"/>
  <c r="D1643" i="1"/>
  <c r="H1643" i="1"/>
  <c r="I1643" i="1"/>
  <c r="D1644" i="1"/>
  <c r="H1644" i="1"/>
  <c r="I1644" i="1"/>
  <c r="D1645" i="1"/>
  <c r="H1645" i="1"/>
  <c r="I1645" i="1"/>
  <c r="D1646" i="1"/>
  <c r="H1646" i="1"/>
  <c r="I1646" i="1"/>
  <c r="D1647" i="1"/>
  <c r="H1647" i="1"/>
  <c r="I1647" i="1"/>
  <c r="N994" i="14"/>
  <c r="N129" i="28"/>
  <c r="P129" i="28" s="1"/>
  <c r="H130" i="28"/>
  <c r="D130" i="28"/>
  <c r="N1202" i="16"/>
  <c r="D1201" i="15"/>
  <c r="M1520" i="11"/>
  <c r="Q1520" i="11" s="1"/>
  <c r="R1639" i="1" l="1"/>
  <c r="R1595" i="1"/>
  <c r="R1571" i="1"/>
  <c r="R1627" i="1"/>
  <c r="R1603" i="1"/>
  <c r="R1579" i="1"/>
  <c r="R1555" i="1"/>
  <c r="R1635" i="1"/>
  <c r="R1611" i="1"/>
  <c r="R1587" i="1"/>
  <c r="R1563" i="1"/>
  <c r="R1615" i="1"/>
  <c r="R1591" i="1"/>
  <c r="R1567" i="1"/>
  <c r="R1643" i="1"/>
  <c r="R1619" i="1"/>
  <c r="R1551" i="1"/>
  <c r="R1647" i="1"/>
  <c r="R1623" i="1"/>
  <c r="R1599" i="1"/>
  <c r="R1575" i="1"/>
  <c r="R1550" i="1"/>
  <c r="R1531" i="1"/>
  <c r="R1549" i="1"/>
  <c r="R1548" i="1"/>
  <c r="R1547" i="1"/>
  <c r="R1546" i="1"/>
  <c r="R1545" i="1"/>
  <c r="R1544" i="1"/>
  <c r="R1543" i="1"/>
  <c r="R1542" i="1"/>
  <c r="R1541" i="1"/>
  <c r="R1540" i="1"/>
  <c r="R1539" i="1"/>
  <c r="R1538" i="1"/>
  <c r="R1537" i="1"/>
  <c r="R1536" i="1"/>
  <c r="R1535" i="1"/>
  <c r="R1530" i="1"/>
  <c r="R1527" i="1"/>
  <c r="R1528" i="1"/>
  <c r="R1526" i="1"/>
  <c r="R1525" i="1"/>
  <c r="R1524" i="1"/>
  <c r="N1529" i="1"/>
  <c r="R1529" i="1" s="1"/>
  <c r="N992" i="14"/>
  <c r="N993" i="14"/>
  <c r="N128" i="28"/>
  <c r="P128" i="28" s="1"/>
  <c r="D129" i="28"/>
  <c r="H129" i="28" s="1"/>
  <c r="D1200" i="15"/>
  <c r="M1519" i="11"/>
  <c r="Q1519" i="11" s="1"/>
  <c r="N991" i="14"/>
  <c r="N990" i="14"/>
  <c r="D1199" i="15"/>
  <c r="P127" i="28"/>
  <c r="N127" i="28"/>
  <c r="D128" i="28"/>
  <c r="H128" i="28" s="1"/>
  <c r="Q1518" i="11"/>
  <c r="M1518" i="11"/>
  <c r="M1537" i="8" l="1"/>
  <c r="Q1537" i="8"/>
  <c r="M1538" i="8"/>
  <c r="Q1538" i="8" s="1"/>
  <c r="M1539" i="8"/>
  <c r="Q1539" i="8"/>
  <c r="M1540" i="8"/>
  <c r="Q1540" i="8"/>
  <c r="M1541" i="8"/>
  <c r="Q1541" i="8" s="1"/>
  <c r="M1542" i="8"/>
  <c r="Q1542" i="8" s="1"/>
  <c r="M1543" i="8"/>
  <c r="Q1543" i="8" s="1"/>
  <c r="M1544" i="8"/>
  <c r="Q1544" i="8"/>
  <c r="M1545" i="8"/>
  <c r="Q1545" i="8"/>
  <c r="M1546" i="8"/>
  <c r="Q1546" i="8"/>
  <c r="M1547" i="8"/>
  <c r="Q1547" i="8"/>
  <c r="M1548" i="8"/>
  <c r="Q1548" i="8"/>
  <c r="M1549" i="8"/>
  <c r="Q1549" i="8"/>
  <c r="M1550" i="8"/>
  <c r="Q1550" i="8"/>
  <c r="M1551" i="8"/>
  <c r="Q1551" i="8"/>
  <c r="M1552" i="8"/>
  <c r="Q1552" i="8"/>
  <c r="M1553" i="8"/>
  <c r="Q1553" i="8"/>
  <c r="M1554" i="8"/>
  <c r="Q1554" i="8" s="1"/>
  <c r="M1555" i="8"/>
  <c r="Q1555" i="8" s="1"/>
  <c r="M1556" i="8"/>
  <c r="Q1556" i="8"/>
  <c r="M1557" i="8"/>
  <c r="Q1557" i="8" s="1"/>
  <c r="M1558" i="8"/>
  <c r="Q1558" i="8" s="1"/>
  <c r="M1559" i="8"/>
  <c r="Q1559" i="8"/>
  <c r="M1560" i="8"/>
  <c r="Q1560" i="8"/>
  <c r="M1561" i="8"/>
  <c r="Q1561" i="8" s="1"/>
  <c r="M1562" i="8"/>
  <c r="Q1562" i="8"/>
  <c r="M1563" i="8"/>
  <c r="Q1563" i="8" s="1"/>
  <c r="M1564" i="8"/>
  <c r="Q1564" i="8" s="1"/>
  <c r="M1565" i="8"/>
  <c r="Q1565" i="8" s="1"/>
  <c r="M1566" i="8"/>
  <c r="Q1566" i="8"/>
  <c r="M1567" i="8"/>
  <c r="Q1567" i="8" s="1"/>
  <c r="M1568" i="8"/>
  <c r="Q1568" i="8" s="1"/>
  <c r="M1569" i="8"/>
  <c r="Q1569" i="8"/>
  <c r="M1570" i="8"/>
  <c r="Q1570" i="8"/>
  <c r="M1571" i="8"/>
  <c r="Q1571" i="8"/>
  <c r="M1572" i="8"/>
  <c r="Q1572" i="8" s="1"/>
  <c r="M1573" i="8"/>
  <c r="Q1573" i="8"/>
  <c r="M1574" i="8"/>
  <c r="Q1574" i="8" s="1"/>
  <c r="M1575" i="8"/>
  <c r="Q1575" i="8"/>
  <c r="M1576" i="8"/>
  <c r="Q1576" i="8"/>
  <c r="M1577" i="8"/>
  <c r="Q1577" i="8"/>
  <c r="M1578" i="8"/>
  <c r="Q1578" i="8" s="1"/>
  <c r="M1579" i="8"/>
  <c r="Q1579" i="8"/>
  <c r="M1580" i="8"/>
  <c r="Q1580" i="8" s="1"/>
  <c r="M1581" i="8"/>
  <c r="Q1581" i="8"/>
  <c r="M1582" i="8"/>
  <c r="Q1582" i="8"/>
  <c r="M1583" i="8"/>
  <c r="Q1583" i="8"/>
  <c r="M1584" i="8"/>
  <c r="Q1584" i="8" s="1"/>
  <c r="M1585" i="8"/>
  <c r="Q1585" i="8"/>
  <c r="M1586" i="8"/>
  <c r="Q1586" i="8" s="1"/>
  <c r="M1587" i="8"/>
  <c r="Q1587" i="8"/>
  <c r="M1588" i="8"/>
  <c r="Q1588" i="8"/>
  <c r="M1589" i="8"/>
  <c r="Q1589" i="8"/>
  <c r="M1590" i="8"/>
  <c r="Q1590" i="8" s="1"/>
  <c r="M1591" i="8"/>
  <c r="Q1591" i="8"/>
  <c r="M1592" i="8"/>
  <c r="Q1592" i="8" s="1"/>
  <c r="M1593" i="8"/>
  <c r="Q1593" i="8"/>
  <c r="M1594" i="8"/>
  <c r="Q1594" i="8"/>
  <c r="M1595" i="8"/>
  <c r="Q1595" i="8"/>
  <c r="M1596" i="8"/>
  <c r="Q1596" i="8" s="1"/>
  <c r="M1597" i="8"/>
  <c r="Q1597" i="8"/>
  <c r="B1537" i="8"/>
  <c r="D1537" i="8"/>
  <c r="H1537" i="8"/>
  <c r="I1537" i="8"/>
  <c r="B1538" i="8"/>
  <c r="D1538" i="8"/>
  <c r="H1538" i="8"/>
  <c r="I1538" i="8"/>
  <c r="B1539" i="8"/>
  <c r="D1539" i="8"/>
  <c r="H1539" i="8" s="1"/>
  <c r="I1539" i="8"/>
  <c r="B1540" i="8"/>
  <c r="D1540" i="8"/>
  <c r="H1540" i="8" s="1"/>
  <c r="I1540" i="8"/>
  <c r="B1541" i="8"/>
  <c r="D1541" i="8"/>
  <c r="H1541" i="8"/>
  <c r="I1541" i="8"/>
  <c r="B1542" i="8"/>
  <c r="D1542" i="8"/>
  <c r="H1542" i="8"/>
  <c r="I1542" i="8"/>
  <c r="B1543" i="8"/>
  <c r="D1543" i="8"/>
  <c r="H1543" i="8"/>
  <c r="I1543" i="8"/>
  <c r="B1544" i="8"/>
  <c r="D1544" i="8"/>
  <c r="H1544" i="8"/>
  <c r="I1544" i="8"/>
  <c r="B1545" i="8"/>
  <c r="D1545" i="8"/>
  <c r="H1545" i="8"/>
  <c r="I1545" i="8"/>
  <c r="B1546" i="8"/>
  <c r="D1546" i="8"/>
  <c r="H1546" i="8"/>
  <c r="I1546" i="8"/>
  <c r="B1547" i="8"/>
  <c r="D1547" i="8"/>
  <c r="H1547" i="8"/>
  <c r="I1547" i="8"/>
  <c r="B1548" i="8"/>
  <c r="D1548" i="8"/>
  <c r="H1548" i="8"/>
  <c r="I1548" i="8"/>
  <c r="B1549" i="8"/>
  <c r="D1549" i="8"/>
  <c r="H1549" i="8"/>
  <c r="I1549" i="8"/>
  <c r="B1550" i="8"/>
  <c r="D1550" i="8"/>
  <c r="H1550" i="8" s="1"/>
  <c r="I1550" i="8"/>
  <c r="B1551" i="8"/>
  <c r="D1551" i="8"/>
  <c r="H1551" i="8"/>
  <c r="I1551" i="8"/>
  <c r="B1552" i="8"/>
  <c r="D1552" i="8"/>
  <c r="H1552" i="8"/>
  <c r="I1552" i="8"/>
  <c r="B1553" i="8"/>
  <c r="D1553" i="8"/>
  <c r="H1553" i="8"/>
  <c r="I1553" i="8"/>
  <c r="B1554" i="8"/>
  <c r="D1554" i="8"/>
  <c r="H1554" i="8"/>
  <c r="I1554" i="8"/>
  <c r="B1555" i="8"/>
  <c r="D1555" i="8"/>
  <c r="H1555" i="8" s="1"/>
  <c r="I1555" i="8"/>
  <c r="B1556" i="8"/>
  <c r="D1556" i="8"/>
  <c r="H1556" i="8" s="1"/>
  <c r="I1556" i="8"/>
  <c r="B1557" i="8"/>
  <c r="D1557" i="8"/>
  <c r="H1557" i="8"/>
  <c r="I1557" i="8"/>
  <c r="B1558" i="8"/>
  <c r="D1558" i="8"/>
  <c r="H1558" i="8" s="1"/>
  <c r="I1558" i="8"/>
  <c r="B1559" i="8"/>
  <c r="D1559" i="8"/>
  <c r="H1559" i="8" s="1"/>
  <c r="I1559" i="8"/>
  <c r="B1560" i="8"/>
  <c r="D1560" i="8"/>
  <c r="H1560" i="8"/>
  <c r="I1560" i="8"/>
  <c r="B1561" i="8"/>
  <c r="D1561" i="8"/>
  <c r="H1561" i="8" s="1"/>
  <c r="I1561" i="8"/>
  <c r="B1562" i="8"/>
  <c r="D1562" i="8"/>
  <c r="H1562" i="8"/>
  <c r="I1562" i="8"/>
  <c r="B1563" i="8"/>
  <c r="D1563" i="8"/>
  <c r="H1563" i="8" s="1"/>
  <c r="I1563" i="8"/>
  <c r="B1564" i="8"/>
  <c r="D1564" i="8"/>
  <c r="H1564" i="8" s="1"/>
  <c r="I1564" i="8"/>
  <c r="B1565" i="8"/>
  <c r="D1565" i="8"/>
  <c r="H1565" i="8" s="1"/>
  <c r="I1565" i="8"/>
  <c r="B1566" i="8"/>
  <c r="D1566" i="8"/>
  <c r="H1566" i="8" s="1"/>
  <c r="I1566" i="8"/>
  <c r="B1567" i="8"/>
  <c r="D1567" i="8"/>
  <c r="H1567" i="8"/>
  <c r="I1567" i="8"/>
  <c r="B1568" i="8"/>
  <c r="D1568" i="8"/>
  <c r="H1568" i="8"/>
  <c r="I1568" i="8"/>
  <c r="B1569" i="8"/>
  <c r="D1569" i="8"/>
  <c r="H1569" i="8"/>
  <c r="I1569" i="8"/>
  <c r="B1570" i="8"/>
  <c r="D1570" i="8"/>
  <c r="H1570" i="8"/>
  <c r="I1570" i="8"/>
  <c r="B1571" i="8"/>
  <c r="D1571" i="8"/>
  <c r="H1571" i="8"/>
  <c r="I1571" i="8"/>
  <c r="B1572" i="8"/>
  <c r="D1572" i="8"/>
  <c r="H1572" i="8"/>
  <c r="I1572" i="8"/>
  <c r="B1573" i="8"/>
  <c r="D1573" i="8"/>
  <c r="H1573" i="8"/>
  <c r="I1573" i="8"/>
  <c r="B1574" i="8"/>
  <c r="D1574" i="8"/>
  <c r="H1574" i="8"/>
  <c r="I1574" i="8"/>
  <c r="B1575" i="8"/>
  <c r="D1575" i="8"/>
  <c r="H1575" i="8"/>
  <c r="I1575" i="8"/>
  <c r="B1576" i="8"/>
  <c r="D1576" i="8"/>
  <c r="H1576" i="8"/>
  <c r="I1576" i="8"/>
  <c r="B1577" i="8"/>
  <c r="D1577" i="8"/>
  <c r="H1577" i="8"/>
  <c r="I1577" i="8"/>
  <c r="B1578" i="8"/>
  <c r="D1578" i="8"/>
  <c r="H1578" i="8"/>
  <c r="I1578" i="8"/>
  <c r="B1579" i="8"/>
  <c r="D1579" i="8"/>
  <c r="H1579" i="8"/>
  <c r="I1579" i="8"/>
  <c r="B1580" i="8"/>
  <c r="D1580" i="8"/>
  <c r="H1580" i="8"/>
  <c r="I1580" i="8"/>
  <c r="B1581" i="8"/>
  <c r="D1581" i="8"/>
  <c r="H1581" i="8"/>
  <c r="I1581" i="8"/>
  <c r="B1582" i="8"/>
  <c r="D1582" i="8"/>
  <c r="H1582" i="8"/>
  <c r="I1582" i="8"/>
  <c r="B1583" i="8"/>
  <c r="D1583" i="8"/>
  <c r="H1583" i="8"/>
  <c r="I1583" i="8"/>
  <c r="B1584" i="8"/>
  <c r="D1584" i="8"/>
  <c r="H1584" i="8"/>
  <c r="I1584" i="8"/>
  <c r="B1585" i="8"/>
  <c r="D1585" i="8"/>
  <c r="H1585" i="8"/>
  <c r="I1585" i="8"/>
  <c r="B1586" i="8"/>
  <c r="D1586" i="8"/>
  <c r="H1586" i="8"/>
  <c r="I1586" i="8"/>
  <c r="B1587" i="8"/>
  <c r="D1587" i="8"/>
  <c r="H1587" i="8"/>
  <c r="I1587" i="8"/>
  <c r="B1588" i="8"/>
  <c r="D1588" i="8"/>
  <c r="H1588" i="8"/>
  <c r="I1588" i="8"/>
  <c r="B1589" i="8"/>
  <c r="D1589" i="8"/>
  <c r="H1589" i="8"/>
  <c r="I1589" i="8"/>
  <c r="B1590" i="8"/>
  <c r="D1590" i="8"/>
  <c r="H1590" i="8"/>
  <c r="I1590" i="8"/>
  <c r="B1591" i="8"/>
  <c r="D1591" i="8"/>
  <c r="H1591" i="8"/>
  <c r="I1591" i="8"/>
  <c r="B1592" i="8"/>
  <c r="D1592" i="8"/>
  <c r="H1592" i="8"/>
  <c r="I1592" i="8"/>
  <c r="B1593" i="8"/>
  <c r="D1593" i="8"/>
  <c r="H1593" i="8"/>
  <c r="I1593" i="8"/>
  <c r="B1594" i="8"/>
  <c r="D1594" i="8"/>
  <c r="H1594" i="8"/>
  <c r="I1594" i="8"/>
  <c r="B1595" i="8"/>
  <c r="D1595" i="8"/>
  <c r="H1595" i="8"/>
  <c r="I1595" i="8"/>
  <c r="B1596" i="8"/>
  <c r="D1596" i="8"/>
  <c r="H1596" i="8"/>
  <c r="I1596" i="8"/>
  <c r="B1597" i="8"/>
  <c r="D1597" i="8"/>
  <c r="H1597" i="8"/>
  <c r="I1597" i="8"/>
  <c r="D1198" i="15"/>
  <c r="N126" i="28"/>
  <c r="P126" i="28" s="1"/>
  <c r="H127" i="28"/>
  <c r="D127" i="28"/>
  <c r="M1517" i="11"/>
  <c r="Q1517" i="11" s="1"/>
  <c r="P125" i="28"/>
  <c r="N125" i="28"/>
  <c r="D126" i="28"/>
  <c r="H126" i="28" s="1"/>
  <c r="N1198" i="16"/>
  <c r="D1197" i="15"/>
  <c r="P990" i="14"/>
  <c r="D1516" i="2"/>
  <c r="Q1516" i="11"/>
  <c r="M1515" i="11"/>
  <c r="Q1515" i="11" s="1"/>
  <c r="M1516" i="11"/>
  <c r="N124" i="28"/>
  <c r="P124" i="28" s="1"/>
  <c r="D125" i="28"/>
  <c r="H125" i="28" s="1"/>
  <c r="P986" i="14"/>
  <c r="P987" i="14"/>
  <c r="P988" i="14"/>
  <c r="P989" i="14"/>
  <c r="P991" i="14"/>
  <c r="P992" i="14"/>
  <c r="P993" i="14"/>
  <c r="P994" i="14"/>
  <c r="P995" i="14"/>
  <c r="P996" i="14"/>
  <c r="P997" i="14"/>
  <c r="P998" i="14"/>
  <c r="P999" i="14"/>
  <c r="P1000" i="14"/>
  <c r="P1001" i="14"/>
  <c r="P1002" i="14"/>
  <c r="P1003" i="14"/>
  <c r="P1004" i="14"/>
  <c r="P1005" i="14"/>
  <c r="P1006" i="14"/>
  <c r="P1007" i="14"/>
  <c r="P1008" i="14"/>
  <c r="P1009" i="14"/>
  <c r="P1010" i="14"/>
  <c r="P1011" i="14"/>
  <c r="P1012" i="14"/>
  <c r="P1013" i="14"/>
  <c r="P1014" i="14"/>
  <c r="P1015" i="14"/>
  <c r="P1016" i="14"/>
  <c r="P1017" i="14"/>
  <c r="P1018" i="14"/>
  <c r="P1019" i="14"/>
  <c r="P1020" i="14"/>
  <c r="P1021" i="14"/>
  <c r="P1022" i="14"/>
  <c r="P1023" i="14"/>
  <c r="P1024" i="14"/>
  <c r="P1025" i="14"/>
  <c r="P1026" i="14"/>
  <c r="N987" i="14"/>
  <c r="N988" i="14"/>
  <c r="N989" i="14"/>
  <c r="D1196" i="15"/>
  <c r="D1195" i="15"/>
  <c r="N123" i="28"/>
  <c r="P123" i="28" s="1"/>
  <c r="D124" i="28"/>
  <c r="H124" i="28" s="1"/>
  <c r="N986" i="14"/>
  <c r="M223" i="24"/>
  <c r="Q223" i="24" s="1"/>
  <c r="M224" i="24"/>
  <c r="Q224" i="24" s="1"/>
  <c r="M225" i="24"/>
  <c r="Q225" i="24" s="1"/>
  <c r="M226" i="24"/>
  <c r="Q226" i="24" s="1"/>
  <c r="M227" i="24"/>
  <c r="Q227" i="24"/>
  <c r="M228" i="24"/>
  <c r="Q228" i="24" s="1"/>
  <c r="M229" i="24"/>
  <c r="Q229" i="24" s="1"/>
  <c r="M230" i="24"/>
  <c r="Q230" i="24"/>
  <c r="M231" i="24"/>
  <c r="Q231" i="24"/>
  <c r="M232" i="24"/>
  <c r="Q232" i="24" s="1"/>
  <c r="M233" i="24"/>
  <c r="Q233" i="24" s="1"/>
  <c r="M234" i="24"/>
  <c r="Q234" i="24" s="1"/>
  <c r="M235" i="24"/>
  <c r="Q235" i="24" s="1"/>
  <c r="M236" i="24"/>
  <c r="Q236" i="24"/>
  <c r="M237" i="24"/>
  <c r="Q237" i="24" s="1"/>
  <c r="M238" i="24"/>
  <c r="Q238" i="24" s="1"/>
  <c r="M239" i="24"/>
  <c r="Q239" i="24" s="1"/>
  <c r="M240" i="24"/>
  <c r="Q240" i="24"/>
  <c r="M241" i="24"/>
  <c r="Q241" i="24" s="1"/>
  <c r="M242" i="24"/>
  <c r="Q242" i="24" s="1"/>
  <c r="M243" i="24"/>
  <c r="Q243" i="24"/>
  <c r="M244" i="24"/>
  <c r="Q244" i="24" s="1"/>
  <c r="M245" i="24"/>
  <c r="Q245" i="24" s="1"/>
  <c r="M246" i="24"/>
  <c r="Q246" i="24" s="1"/>
  <c r="M247" i="24"/>
  <c r="Q247" i="24" s="1"/>
  <c r="M248" i="24"/>
  <c r="Q248" i="24"/>
  <c r="M249" i="24"/>
  <c r="Q249" i="24"/>
  <c r="M250" i="24"/>
  <c r="Q250" i="24" s="1"/>
  <c r="M251" i="24"/>
  <c r="Q251" i="24" s="1"/>
  <c r="M252" i="24"/>
  <c r="Q252" i="24" s="1"/>
  <c r="M253" i="24"/>
  <c r="Q253" i="24" s="1"/>
  <c r="M254" i="24"/>
  <c r="Q254" i="24" s="1"/>
  <c r="M255" i="24"/>
  <c r="Q255" i="24" s="1"/>
  <c r="M256" i="24"/>
  <c r="Q256" i="24" s="1"/>
  <c r="M257" i="24"/>
  <c r="Q257" i="24" s="1"/>
  <c r="M258" i="24"/>
  <c r="Q258" i="24" s="1"/>
  <c r="M259" i="24"/>
  <c r="Q259" i="24" s="1"/>
  <c r="M260" i="24"/>
  <c r="Q260" i="24"/>
  <c r="M261" i="24"/>
  <c r="Q261" i="24"/>
  <c r="M262" i="24"/>
  <c r="Q262" i="24" s="1"/>
  <c r="M263" i="24"/>
  <c r="Q263" i="24"/>
  <c r="M264" i="24"/>
  <c r="Q264" i="24"/>
  <c r="M265" i="24"/>
  <c r="Q265" i="24" s="1"/>
  <c r="M266" i="24"/>
  <c r="Q266" i="24" s="1"/>
  <c r="M267" i="24"/>
  <c r="Q267" i="24" s="1"/>
  <c r="M268" i="24"/>
  <c r="Q268" i="24" s="1"/>
  <c r="M269" i="24"/>
  <c r="Q269" i="24" s="1"/>
  <c r="M270" i="24"/>
  <c r="Q270" i="24"/>
  <c r="M271" i="24"/>
  <c r="Q271" i="24" s="1"/>
  <c r="M272" i="24"/>
  <c r="Q272" i="24"/>
  <c r="M273" i="24"/>
  <c r="Q273" i="24"/>
  <c r="M274" i="24"/>
  <c r="Q274" i="24" s="1"/>
  <c r="M275" i="24"/>
  <c r="Q275" i="24"/>
  <c r="M276" i="24"/>
  <c r="Q276" i="24"/>
  <c r="M277" i="24"/>
  <c r="Q277" i="24"/>
  <c r="M278" i="24"/>
  <c r="Q278" i="24" s="1"/>
  <c r="M279" i="24"/>
  <c r="Q279" i="24" s="1"/>
  <c r="M280" i="24"/>
  <c r="Q280" i="24" s="1"/>
  <c r="M281" i="24"/>
  <c r="Q281" i="24" s="1"/>
  <c r="M282" i="24"/>
  <c r="Q282" i="24" s="1"/>
  <c r="M283" i="24"/>
  <c r="Q283" i="24"/>
  <c r="M284" i="24"/>
  <c r="Q284" i="24" s="1"/>
  <c r="M285" i="24"/>
  <c r="Q285" i="24"/>
  <c r="M286" i="24"/>
  <c r="Q286" i="24" s="1"/>
  <c r="M287" i="24"/>
  <c r="Q287" i="24"/>
  <c r="M288" i="24"/>
  <c r="Q288" i="24"/>
  <c r="M289" i="24"/>
  <c r="Q289" i="24"/>
  <c r="M290" i="24"/>
  <c r="Q290" i="24"/>
  <c r="M291" i="24"/>
  <c r="Q291" i="24" s="1"/>
  <c r="M292" i="24"/>
  <c r="Q292" i="24" s="1"/>
  <c r="M293" i="24"/>
  <c r="Q293" i="24"/>
  <c r="M294" i="24"/>
  <c r="Q294" i="24" s="1"/>
  <c r="M295" i="24"/>
  <c r="Q295" i="24" s="1"/>
  <c r="M296" i="24"/>
  <c r="Q296" i="24"/>
  <c r="M297" i="24"/>
  <c r="Q297" i="24" s="1"/>
  <c r="M298" i="24"/>
  <c r="Q298" i="24" s="1"/>
  <c r="D223" i="24"/>
  <c r="H223" i="24"/>
  <c r="I223" i="24"/>
  <c r="D224" i="24"/>
  <c r="H224" i="24" s="1"/>
  <c r="I224" i="24"/>
  <c r="D225" i="24"/>
  <c r="H225" i="24" s="1"/>
  <c r="I225" i="24"/>
  <c r="D226" i="24"/>
  <c r="H226" i="24" s="1"/>
  <c r="I226" i="24"/>
  <c r="D227" i="24"/>
  <c r="H227" i="24" s="1"/>
  <c r="I227" i="24"/>
  <c r="D228" i="24"/>
  <c r="H228" i="24"/>
  <c r="I228" i="24"/>
  <c r="D229" i="24"/>
  <c r="H229" i="24" s="1"/>
  <c r="I229" i="24"/>
  <c r="D230" i="24"/>
  <c r="H230" i="24" s="1"/>
  <c r="I230" i="24"/>
  <c r="D231" i="24"/>
  <c r="H231" i="24"/>
  <c r="I231" i="24"/>
  <c r="D232" i="24"/>
  <c r="H232" i="24" s="1"/>
  <c r="I232" i="24"/>
  <c r="D233" i="24"/>
  <c r="H233" i="24" s="1"/>
  <c r="I233" i="24"/>
  <c r="D234" i="24"/>
  <c r="H234" i="24" s="1"/>
  <c r="I234" i="24"/>
  <c r="D235" i="24"/>
  <c r="H235" i="24" s="1"/>
  <c r="I235" i="24"/>
  <c r="D236" i="24"/>
  <c r="H236" i="24"/>
  <c r="I236" i="24"/>
  <c r="D237" i="24"/>
  <c r="H237" i="24"/>
  <c r="I237" i="24"/>
  <c r="D238" i="24"/>
  <c r="H238" i="24" s="1"/>
  <c r="I238" i="24"/>
  <c r="D239" i="24"/>
  <c r="H239" i="24"/>
  <c r="I239" i="24"/>
  <c r="D240" i="24"/>
  <c r="H240" i="24" s="1"/>
  <c r="I240" i="24"/>
  <c r="D241" i="24"/>
  <c r="H241" i="24" s="1"/>
  <c r="I241" i="24"/>
  <c r="D242" i="24"/>
  <c r="H242" i="24" s="1"/>
  <c r="I242" i="24"/>
  <c r="D243" i="24"/>
  <c r="H243" i="24" s="1"/>
  <c r="I243" i="24"/>
  <c r="D244" i="24"/>
  <c r="H244" i="24" s="1"/>
  <c r="I244" i="24"/>
  <c r="D245" i="24"/>
  <c r="H245" i="24"/>
  <c r="I245" i="24"/>
  <c r="D246" i="24"/>
  <c r="H246" i="24" s="1"/>
  <c r="I246" i="24"/>
  <c r="D247" i="24"/>
  <c r="H247" i="24" s="1"/>
  <c r="I247" i="24"/>
  <c r="D248" i="24"/>
  <c r="H248" i="24" s="1"/>
  <c r="I248" i="24"/>
  <c r="D249" i="24"/>
  <c r="H249" i="24" s="1"/>
  <c r="I249" i="24"/>
  <c r="D250" i="24"/>
  <c r="H250" i="24" s="1"/>
  <c r="I250" i="24"/>
  <c r="D251" i="24"/>
  <c r="H251" i="24" s="1"/>
  <c r="I251" i="24"/>
  <c r="D252" i="24"/>
  <c r="H252" i="24" s="1"/>
  <c r="I252" i="24"/>
  <c r="D253" i="24"/>
  <c r="H253" i="24" s="1"/>
  <c r="I253" i="24"/>
  <c r="D254" i="24"/>
  <c r="H254" i="24" s="1"/>
  <c r="I254" i="24"/>
  <c r="D255" i="24"/>
  <c r="H255" i="24" s="1"/>
  <c r="I255" i="24"/>
  <c r="D256" i="24"/>
  <c r="H256" i="24" s="1"/>
  <c r="I256" i="24"/>
  <c r="D257" i="24"/>
  <c r="H257" i="24"/>
  <c r="I257" i="24"/>
  <c r="D258" i="24"/>
  <c r="H258" i="24" s="1"/>
  <c r="I258" i="24"/>
  <c r="D259" i="24"/>
  <c r="H259" i="24"/>
  <c r="I259" i="24"/>
  <c r="D260" i="24"/>
  <c r="H260" i="24" s="1"/>
  <c r="I260" i="24"/>
  <c r="D261" i="24"/>
  <c r="H261" i="24"/>
  <c r="I261" i="24"/>
  <c r="D262" i="24"/>
  <c r="H262" i="24" s="1"/>
  <c r="I262" i="24"/>
  <c r="D263" i="24"/>
  <c r="H263" i="24"/>
  <c r="I263" i="24"/>
  <c r="D264" i="24"/>
  <c r="H264" i="24" s="1"/>
  <c r="I264" i="24"/>
  <c r="D265" i="24"/>
  <c r="H265" i="24"/>
  <c r="I265" i="24"/>
  <c r="D266" i="24"/>
  <c r="H266" i="24" s="1"/>
  <c r="I266" i="24"/>
  <c r="D267" i="24"/>
  <c r="H267" i="24"/>
  <c r="I267" i="24"/>
  <c r="D268" i="24"/>
  <c r="H268" i="24" s="1"/>
  <c r="I268" i="24"/>
  <c r="D269" i="24"/>
  <c r="H269" i="24"/>
  <c r="I269" i="24"/>
  <c r="D270" i="24"/>
  <c r="H270" i="24" s="1"/>
  <c r="I270" i="24"/>
  <c r="D271" i="24"/>
  <c r="H271" i="24"/>
  <c r="I271" i="24"/>
  <c r="D272" i="24"/>
  <c r="H272" i="24" s="1"/>
  <c r="I272" i="24"/>
  <c r="D273" i="24"/>
  <c r="H273" i="24"/>
  <c r="I273" i="24"/>
  <c r="D274" i="24"/>
  <c r="H274" i="24" s="1"/>
  <c r="I274" i="24"/>
  <c r="D275" i="24"/>
  <c r="H275" i="24"/>
  <c r="I275" i="24"/>
  <c r="D276" i="24"/>
  <c r="H276" i="24" s="1"/>
  <c r="I276" i="24"/>
  <c r="D277" i="24"/>
  <c r="H277" i="24"/>
  <c r="I277" i="24"/>
  <c r="D278" i="24"/>
  <c r="H278" i="24" s="1"/>
  <c r="I278" i="24"/>
  <c r="D279" i="24"/>
  <c r="H279" i="24"/>
  <c r="I279" i="24"/>
  <c r="D280" i="24"/>
  <c r="H280" i="24" s="1"/>
  <c r="I280" i="24"/>
  <c r="D281" i="24"/>
  <c r="H281" i="24"/>
  <c r="I281" i="24"/>
  <c r="D282" i="24"/>
  <c r="H282" i="24" s="1"/>
  <c r="I282" i="24"/>
  <c r="D283" i="24"/>
  <c r="H283" i="24"/>
  <c r="I283" i="24"/>
  <c r="D284" i="24"/>
  <c r="H284" i="24" s="1"/>
  <c r="I284" i="24"/>
  <c r="D285" i="24"/>
  <c r="H285" i="24"/>
  <c r="I285" i="24"/>
  <c r="D286" i="24"/>
  <c r="H286" i="24" s="1"/>
  <c r="I286" i="24"/>
  <c r="D287" i="24"/>
  <c r="H287" i="24"/>
  <c r="I287" i="24"/>
  <c r="D288" i="24"/>
  <c r="H288" i="24" s="1"/>
  <c r="I288" i="24"/>
  <c r="D289" i="24"/>
  <c r="H289" i="24"/>
  <c r="I289" i="24"/>
  <c r="D290" i="24"/>
  <c r="H290" i="24" s="1"/>
  <c r="I290" i="24"/>
  <c r="D291" i="24"/>
  <c r="H291" i="24"/>
  <c r="I291" i="24"/>
  <c r="D292" i="24"/>
  <c r="H292" i="24" s="1"/>
  <c r="I292" i="24"/>
  <c r="D293" i="24"/>
  <c r="H293" i="24"/>
  <c r="I293" i="24"/>
  <c r="D294" i="24"/>
  <c r="H294" i="24" s="1"/>
  <c r="I294" i="24"/>
  <c r="D295" i="24"/>
  <c r="H295" i="24"/>
  <c r="I295" i="24"/>
  <c r="D296" i="24"/>
  <c r="H296" i="24" s="1"/>
  <c r="I296" i="24"/>
  <c r="D297" i="24"/>
  <c r="H297" i="24"/>
  <c r="I297" i="24"/>
  <c r="D298" i="24"/>
  <c r="H298" i="24" s="1"/>
  <c r="I298" i="24"/>
  <c r="D1194" i="15"/>
  <c r="N122" i="28"/>
  <c r="P122" i="28"/>
  <c r="H123" i="28"/>
  <c r="D123" i="28"/>
  <c r="M1514" i="11"/>
  <c r="Q1514" i="11" s="1"/>
  <c r="Q1513" i="11"/>
  <c r="M1513" i="11"/>
  <c r="N121" i="28"/>
  <c r="P121" i="28" s="1"/>
  <c r="D122" i="28"/>
  <c r="H122" i="28" s="1"/>
  <c r="D1193" i="15"/>
  <c r="D1192" i="15"/>
  <c r="M1512" i="11" l="1"/>
  <c r="Q1512" i="11" s="1"/>
  <c r="N985" i="14"/>
  <c r="P985" i="14" s="1"/>
  <c r="N120" i="28"/>
  <c r="P120" i="28" s="1"/>
  <c r="D121" i="28"/>
  <c r="H121" i="28" s="1"/>
  <c r="B1429" i="12"/>
  <c r="D1429" i="12"/>
  <c r="H1429" i="12"/>
  <c r="B1430" i="12"/>
  <c r="D1430" i="12"/>
  <c r="H1430" i="12" s="1"/>
  <c r="B1431" i="12"/>
  <c r="D1431" i="12"/>
  <c r="H1431" i="12" s="1"/>
  <c r="B1432" i="12"/>
  <c r="D1432" i="12"/>
  <c r="H1432" i="12"/>
  <c r="B1433" i="12"/>
  <c r="D1433" i="12"/>
  <c r="H1433" i="12"/>
  <c r="B1434" i="12"/>
  <c r="D1434" i="12"/>
  <c r="H1434" i="12" s="1"/>
  <c r="B1435" i="12"/>
  <c r="D1435" i="12"/>
  <c r="H1435" i="12" s="1"/>
  <c r="B1436" i="12"/>
  <c r="D1436" i="12"/>
  <c r="H1436" i="12"/>
  <c r="B1437" i="12"/>
  <c r="D1437" i="12"/>
  <c r="H1437" i="12" s="1"/>
  <c r="B1438" i="12"/>
  <c r="D1438" i="12"/>
  <c r="H1438" i="12" s="1"/>
  <c r="B1439" i="12"/>
  <c r="D1439" i="12"/>
  <c r="H1439" i="12" s="1"/>
  <c r="B1440" i="12"/>
  <c r="D1440" i="12"/>
  <c r="H1440" i="12" s="1"/>
  <c r="B1441" i="12"/>
  <c r="D1441" i="12"/>
  <c r="H1441" i="12" s="1"/>
  <c r="B1442" i="12"/>
  <c r="D1442" i="12"/>
  <c r="H1442" i="12"/>
  <c r="B1443" i="12"/>
  <c r="D1443" i="12"/>
  <c r="H1443" i="12" s="1"/>
  <c r="B1444" i="12"/>
  <c r="D1444" i="12"/>
  <c r="H1444" i="12" s="1"/>
  <c r="B1445" i="12"/>
  <c r="D1445" i="12"/>
  <c r="H1445" i="12"/>
  <c r="B1446" i="12"/>
  <c r="D1446" i="12"/>
  <c r="H1446" i="12"/>
  <c r="B1447" i="12"/>
  <c r="D1447" i="12"/>
  <c r="H1447" i="12" s="1"/>
  <c r="B1448" i="12"/>
  <c r="D1448" i="12"/>
  <c r="H1448" i="12"/>
  <c r="B1449" i="12"/>
  <c r="D1449" i="12"/>
  <c r="H1449" i="12"/>
  <c r="B1450" i="12"/>
  <c r="D1450" i="12"/>
  <c r="H1450" i="12" s="1"/>
  <c r="B1451" i="12"/>
  <c r="D1451" i="12"/>
  <c r="H1451" i="12" s="1"/>
  <c r="B1452" i="12"/>
  <c r="D1452" i="12"/>
  <c r="H1452" i="12" s="1"/>
  <c r="B1453" i="12"/>
  <c r="D1453" i="12"/>
  <c r="H1453" i="12" s="1"/>
  <c r="B1454" i="12"/>
  <c r="D1454" i="12"/>
  <c r="H1454" i="12" s="1"/>
  <c r="B1455" i="12"/>
  <c r="D1455" i="12"/>
  <c r="H1455" i="12" s="1"/>
  <c r="B1456" i="12"/>
  <c r="D1456" i="12"/>
  <c r="H1456" i="12" s="1"/>
  <c r="B1457" i="12"/>
  <c r="D1457" i="12"/>
  <c r="H1457" i="12" s="1"/>
  <c r="B1458" i="12"/>
  <c r="D1458" i="12"/>
  <c r="H1458" i="12"/>
  <c r="B1459" i="12"/>
  <c r="D1459" i="12"/>
  <c r="H1459" i="12" s="1"/>
  <c r="B1460" i="12"/>
  <c r="D1460" i="12"/>
  <c r="H1460" i="12" s="1"/>
  <c r="B1461" i="12"/>
  <c r="D1461" i="12"/>
  <c r="H1461" i="12" s="1"/>
  <c r="B1462" i="12"/>
  <c r="D1462" i="12"/>
  <c r="H1462" i="12" s="1"/>
  <c r="B1428" i="12"/>
  <c r="D1428" i="12"/>
  <c r="H1428" i="12" s="1"/>
  <c r="N1427" i="12"/>
  <c r="Q1427" i="12"/>
  <c r="N1428" i="12"/>
  <c r="Q1428" i="12"/>
  <c r="N1429" i="12"/>
  <c r="Q1429" i="12" s="1"/>
  <c r="N1430" i="12"/>
  <c r="Q1430" i="12" s="1"/>
  <c r="N1431" i="12"/>
  <c r="Q1431" i="12"/>
  <c r="N1432" i="12"/>
  <c r="Q1432" i="12" s="1"/>
  <c r="N1433" i="12"/>
  <c r="Q1433" i="12"/>
  <c r="N1434" i="12"/>
  <c r="Q1434" i="12"/>
  <c r="N1435" i="12"/>
  <c r="Q1435" i="12"/>
  <c r="N1436" i="12"/>
  <c r="Q1436" i="12" s="1"/>
  <c r="N1437" i="12"/>
  <c r="Q1437" i="12"/>
  <c r="N1438" i="12"/>
  <c r="Q1438" i="12" s="1"/>
  <c r="N1439" i="12"/>
  <c r="N1440" i="12"/>
  <c r="Q1440" i="12" s="1"/>
  <c r="N1441" i="12"/>
  <c r="Q1441" i="12"/>
  <c r="N1442" i="12"/>
  <c r="Q1442" i="12" s="1"/>
  <c r="N1443" i="12"/>
  <c r="N1444" i="12"/>
  <c r="Q1444" i="12" s="1"/>
  <c r="N1445" i="12"/>
  <c r="Q1445" i="12" s="1"/>
  <c r="N1446" i="12"/>
  <c r="Q1446" i="12" s="1"/>
  <c r="N1447" i="12"/>
  <c r="Q1447" i="12"/>
  <c r="N1448" i="12"/>
  <c r="Q1448" i="12"/>
  <c r="N1449" i="12"/>
  <c r="Q1449" i="12" s="1"/>
  <c r="N1450" i="12"/>
  <c r="Q1450" i="12"/>
  <c r="N1451" i="12"/>
  <c r="Q1451" i="12" s="1"/>
  <c r="N1452" i="12"/>
  <c r="Q1452" i="12" s="1"/>
  <c r="N1453" i="12"/>
  <c r="Q1453" i="12" s="1"/>
  <c r="N1454" i="12"/>
  <c r="Q1454" i="12" s="1"/>
  <c r="N1455" i="12"/>
  <c r="Q1455" i="12" s="1"/>
  <c r="N1456" i="12"/>
  <c r="Q1456" i="12" s="1"/>
  <c r="N1457" i="12"/>
  <c r="Q1457" i="12" s="1"/>
  <c r="N1458" i="12"/>
  <c r="Q1458" i="12" s="1"/>
  <c r="N1459" i="12"/>
  <c r="Q1459" i="12" s="1"/>
  <c r="N1460" i="12"/>
  <c r="Q1460" i="12"/>
  <c r="N1461" i="12"/>
  <c r="Q1461" i="12" s="1"/>
  <c r="D1192" i="16"/>
  <c r="M1511" i="11" l="1"/>
  <c r="Q1511" i="11" s="1"/>
  <c r="N984" i="14"/>
  <c r="P984" i="14" s="1"/>
  <c r="N1191" i="15"/>
  <c r="P1191" i="15" s="1"/>
  <c r="N1192" i="15"/>
  <c r="P1192" i="15"/>
  <c r="N1193" i="15"/>
  <c r="P1193" i="15" s="1"/>
  <c r="N1194" i="15"/>
  <c r="P1194" i="15"/>
  <c r="N1195" i="15"/>
  <c r="P1195" i="15" s="1"/>
  <c r="N1196" i="15"/>
  <c r="P1196" i="15"/>
  <c r="N1197" i="15"/>
  <c r="P1197" i="15" s="1"/>
  <c r="N1198" i="15"/>
  <c r="P1198" i="15" s="1"/>
  <c r="N1199" i="15"/>
  <c r="P1199" i="15" s="1"/>
  <c r="N1200" i="15"/>
  <c r="P1200" i="15"/>
  <c r="N1201" i="15"/>
  <c r="P1201" i="15"/>
  <c r="N1202" i="15"/>
  <c r="P1202" i="15"/>
  <c r="N1203" i="15"/>
  <c r="P1203" i="15" s="1"/>
  <c r="N1204" i="15"/>
  <c r="P1204" i="15" s="1"/>
  <c r="N1205" i="15"/>
  <c r="P1205" i="15"/>
  <c r="N1206" i="15"/>
  <c r="P1206" i="15"/>
  <c r="N1207" i="15"/>
  <c r="P1207" i="15" s="1"/>
  <c r="N1208" i="15"/>
  <c r="P1208" i="15" s="1"/>
  <c r="N1209" i="15"/>
  <c r="P1209" i="15"/>
  <c r="N1210" i="15"/>
  <c r="P1210" i="15" s="1"/>
  <c r="N1211" i="15"/>
  <c r="P1211" i="15"/>
  <c r="D1191" i="15"/>
  <c r="H1191" i="15" s="1"/>
  <c r="H1192" i="15"/>
  <c r="H1193" i="15"/>
  <c r="H1194" i="15"/>
  <c r="H1195" i="15"/>
  <c r="H1196" i="15"/>
  <c r="H1197" i="15"/>
  <c r="H1198" i="15"/>
  <c r="H1199" i="15"/>
  <c r="H1200" i="15"/>
  <c r="H1201" i="15"/>
  <c r="H1202" i="15"/>
  <c r="H1203" i="15"/>
  <c r="H1204" i="15"/>
  <c r="H1205" i="15"/>
  <c r="H1206" i="15"/>
  <c r="H1207" i="15"/>
  <c r="H1208" i="15"/>
  <c r="H1209" i="15"/>
  <c r="N119" i="28"/>
  <c r="P119" i="28" s="1"/>
  <c r="D120" i="28"/>
  <c r="H120" i="28" s="1"/>
  <c r="M1510" i="11" l="1"/>
  <c r="Q1510" i="11" s="1"/>
  <c r="N983" i="14"/>
  <c r="P983" i="14" s="1"/>
  <c r="N118" i="28"/>
  <c r="P118" i="28" s="1"/>
  <c r="D119" i="28"/>
  <c r="H119" i="28" s="1"/>
  <c r="M1509" i="11" l="1"/>
  <c r="Q1509" i="11" s="1"/>
  <c r="M1528" i="8"/>
  <c r="Q1528" i="8" s="1"/>
  <c r="M1529" i="8"/>
  <c r="Q1529" i="8" s="1"/>
  <c r="M1530" i="8"/>
  <c r="Q1530" i="8" s="1"/>
  <c r="M1531" i="8"/>
  <c r="Q1531" i="8"/>
  <c r="M1532" i="8"/>
  <c r="Q1532" i="8" s="1"/>
  <c r="M1533" i="8"/>
  <c r="Q1533" i="8"/>
  <c r="M1534" i="8"/>
  <c r="Q1534" i="8" s="1"/>
  <c r="M1535" i="8"/>
  <c r="Q1535" i="8" s="1"/>
  <c r="M1536" i="8"/>
  <c r="Q1536" i="8" s="1"/>
  <c r="B1528" i="8"/>
  <c r="D1528" i="8"/>
  <c r="H1528" i="8" s="1"/>
  <c r="I1528" i="8"/>
  <c r="B1529" i="8"/>
  <c r="D1529" i="8"/>
  <c r="H1529" i="8" s="1"/>
  <c r="I1529" i="8"/>
  <c r="B1530" i="8"/>
  <c r="D1530" i="8"/>
  <c r="H1530" i="8" s="1"/>
  <c r="I1530" i="8"/>
  <c r="B1531" i="8"/>
  <c r="D1531" i="8"/>
  <c r="H1531" i="8" s="1"/>
  <c r="I1531" i="8"/>
  <c r="B1532" i="8"/>
  <c r="D1532" i="8"/>
  <c r="H1532" i="8" s="1"/>
  <c r="I1532" i="8"/>
  <c r="B1533" i="8"/>
  <c r="D1533" i="8"/>
  <c r="H1533" i="8" s="1"/>
  <c r="I1533" i="8"/>
  <c r="B1534" i="8"/>
  <c r="D1534" i="8"/>
  <c r="H1534" i="8" s="1"/>
  <c r="I1534" i="8"/>
  <c r="B1535" i="8"/>
  <c r="D1535" i="8"/>
  <c r="H1535" i="8" s="1"/>
  <c r="I1535" i="8"/>
  <c r="B1536" i="8"/>
  <c r="D1536" i="8"/>
  <c r="H1536" i="8" s="1"/>
  <c r="I1536" i="8"/>
  <c r="N117" i="28"/>
  <c r="P117" i="28" s="1"/>
  <c r="D118" i="28"/>
  <c r="H118" i="28" s="1"/>
  <c r="N982" i="14"/>
  <c r="P982" i="14" s="1"/>
  <c r="M1508" i="11"/>
  <c r="Q1508" i="11" s="1"/>
  <c r="N980" i="14"/>
  <c r="P980" i="14" s="1"/>
  <c r="N981" i="14"/>
  <c r="P981" i="14" s="1"/>
  <c r="N116" i="28"/>
  <c r="P116" i="28" s="1"/>
  <c r="D117" i="28"/>
  <c r="H117" i="28" s="1"/>
  <c r="M1507" i="11" l="1"/>
  <c r="Q1507" i="11" s="1"/>
  <c r="D116" i="28" l="1"/>
  <c r="H116" i="28" s="1"/>
  <c r="N115" i="28"/>
  <c r="P115" i="28" s="1"/>
  <c r="D115" i="28"/>
  <c r="H115" i="28" s="1"/>
  <c r="N979" i="14" l="1"/>
  <c r="P979" i="14" s="1"/>
  <c r="M1506" i="11"/>
  <c r="Q1506" i="11" s="1"/>
  <c r="N114" i="28"/>
  <c r="P114" i="28" s="1"/>
  <c r="D114" i="28"/>
  <c r="H114" i="28" s="1"/>
  <c r="N113" i="28"/>
  <c r="P113" i="28" s="1"/>
  <c r="M1505" i="11" l="1"/>
  <c r="Q1505" i="11" s="1"/>
  <c r="N978" i="14"/>
  <c r="P978" i="14" s="1"/>
  <c r="D113" i="28" l="1"/>
  <c r="H113" i="28" s="1"/>
  <c r="M1504" i="11"/>
  <c r="Q1504" i="11" s="1"/>
  <c r="N977" i="14"/>
  <c r="P977" i="14" s="1"/>
  <c r="N112" i="28"/>
  <c r="P112" i="28" s="1"/>
  <c r="M1503" i="11" l="1"/>
  <c r="Q1503" i="11" s="1"/>
  <c r="N976" i="14"/>
  <c r="P976" i="14" s="1"/>
  <c r="N111" i="28"/>
  <c r="P111" i="28" s="1"/>
  <c r="D112" i="28"/>
  <c r="H112" i="28" s="1"/>
  <c r="M1502" i="11"/>
  <c r="Q1502" i="11" s="1"/>
  <c r="N110" i="28"/>
  <c r="P110" i="28" s="1"/>
  <c r="N109" i="28"/>
  <c r="P109" i="28"/>
  <c r="D111" i="28"/>
  <c r="H111" i="28" s="1"/>
  <c r="N975" i="14"/>
  <c r="P975" i="14" s="1"/>
  <c r="M1501" i="11" l="1"/>
  <c r="Q1501" i="11" s="1"/>
  <c r="N974" i="14"/>
  <c r="P974" i="14" s="1"/>
  <c r="D110" i="28"/>
  <c r="H110" i="28" s="1"/>
  <c r="M204" i="24"/>
  <c r="Q204" i="24" s="1"/>
  <c r="M205" i="24"/>
  <c r="Q205" i="24"/>
  <c r="M206" i="24"/>
  <c r="Q206" i="24" s="1"/>
  <c r="M207" i="24"/>
  <c r="Q207" i="24" s="1"/>
  <c r="M208" i="24"/>
  <c r="Q208" i="24"/>
  <c r="M209" i="24"/>
  <c r="Q209" i="24"/>
  <c r="M210" i="24"/>
  <c r="Q210" i="24"/>
  <c r="M211" i="24"/>
  <c r="Q211" i="24" s="1"/>
  <c r="M212" i="24"/>
  <c r="Q212" i="24"/>
  <c r="M213" i="24"/>
  <c r="Q213" i="24"/>
  <c r="M214" i="24"/>
  <c r="Q214" i="24"/>
  <c r="M215" i="24"/>
  <c r="Q215" i="24" s="1"/>
  <c r="M216" i="24"/>
  <c r="Q216" i="24" s="1"/>
  <c r="M217" i="24"/>
  <c r="Q217" i="24"/>
  <c r="M218" i="24"/>
  <c r="Q218" i="24" s="1"/>
  <c r="M219" i="24"/>
  <c r="Q219" i="24" s="1"/>
  <c r="M220" i="24"/>
  <c r="M221" i="24"/>
  <c r="Q221" i="24" s="1"/>
  <c r="M222" i="24"/>
  <c r="Q222" i="24" s="1"/>
  <c r="D205" i="24"/>
  <c r="H205" i="24" s="1"/>
  <c r="I205" i="24"/>
  <c r="D206" i="24"/>
  <c r="H206" i="24" s="1"/>
  <c r="I206" i="24"/>
  <c r="D207" i="24"/>
  <c r="H207" i="24" s="1"/>
  <c r="I207" i="24"/>
  <c r="D208" i="24"/>
  <c r="H208" i="24"/>
  <c r="I208" i="24"/>
  <c r="D209" i="24"/>
  <c r="H209" i="24"/>
  <c r="I209" i="24"/>
  <c r="D210" i="24"/>
  <c r="H210" i="24" s="1"/>
  <c r="I210" i="24"/>
  <c r="D211" i="24"/>
  <c r="H211" i="24"/>
  <c r="I211" i="24"/>
  <c r="D212" i="24"/>
  <c r="H212" i="24"/>
  <c r="I212" i="24"/>
  <c r="D213" i="24"/>
  <c r="H213" i="24" s="1"/>
  <c r="I213" i="24"/>
  <c r="D214" i="24"/>
  <c r="H214" i="24"/>
  <c r="I214" i="24"/>
  <c r="D215" i="24"/>
  <c r="H215" i="24"/>
  <c r="I215" i="24"/>
  <c r="D216" i="24"/>
  <c r="H216" i="24"/>
  <c r="I216" i="24"/>
  <c r="D217" i="24"/>
  <c r="H217" i="24" s="1"/>
  <c r="I217" i="24"/>
  <c r="D218" i="24"/>
  <c r="H218" i="24"/>
  <c r="I218" i="24"/>
  <c r="D219" i="24"/>
  <c r="H219" i="24" s="1"/>
  <c r="I219" i="24"/>
  <c r="D220" i="24"/>
  <c r="H220" i="24"/>
  <c r="I220" i="24"/>
  <c r="D221" i="24"/>
  <c r="H221" i="24" s="1"/>
  <c r="I221" i="24"/>
  <c r="D222" i="24"/>
  <c r="H222" i="24"/>
  <c r="I222" i="24"/>
  <c r="D204" i="24"/>
  <c r="H204" i="24" s="1"/>
  <c r="I204" i="24"/>
  <c r="M1500" i="11"/>
  <c r="Q1500" i="11" s="1"/>
  <c r="N973" i="14"/>
  <c r="P973" i="14" s="1"/>
  <c r="N108" i="28"/>
  <c r="P108" i="28" s="1"/>
  <c r="D109" i="28"/>
  <c r="N983" i="5"/>
  <c r="P983" i="5" s="1"/>
  <c r="N984" i="5"/>
  <c r="P984" i="5"/>
  <c r="N985" i="5"/>
  <c r="P985" i="5"/>
  <c r="N986" i="5"/>
  <c r="P986" i="5"/>
  <c r="N987" i="5"/>
  <c r="P987" i="5" s="1"/>
  <c r="N988" i="5"/>
  <c r="P988" i="5"/>
  <c r="N989" i="5"/>
  <c r="P989" i="5"/>
  <c r="N990" i="5"/>
  <c r="P990" i="5"/>
  <c r="N991" i="5"/>
  <c r="P991" i="5"/>
  <c r="N992" i="5"/>
  <c r="P992" i="5"/>
  <c r="N993" i="5"/>
  <c r="P993" i="5" s="1"/>
  <c r="N994" i="5"/>
  <c r="P994" i="5"/>
  <c r="N995" i="5"/>
  <c r="P995" i="5"/>
  <c r="N996" i="5"/>
  <c r="P996" i="5"/>
  <c r="N997" i="5"/>
  <c r="P997" i="5"/>
  <c r="N998" i="5"/>
  <c r="P998" i="5"/>
  <c r="N999" i="5"/>
  <c r="P999" i="5" s="1"/>
  <c r="N1000" i="5"/>
  <c r="P1000" i="5"/>
  <c r="N1001" i="5"/>
  <c r="P1001" i="5"/>
  <c r="N1002" i="5"/>
  <c r="P1002" i="5"/>
  <c r="N1003" i="5"/>
  <c r="P1003" i="5"/>
  <c r="N1004" i="5"/>
  <c r="P1004" i="5"/>
  <c r="N1005" i="5"/>
  <c r="P1005" i="5" s="1"/>
  <c r="N1006" i="5"/>
  <c r="P1006" i="5"/>
  <c r="N1007" i="5"/>
  <c r="P1007" i="5"/>
  <c r="N1008" i="5"/>
  <c r="P1008" i="5"/>
  <c r="N1009" i="5"/>
  <c r="P1009" i="5"/>
  <c r="N1010" i="5"/>
  <c r="P1010" i="5"/>
  <c r="N1011" i="5"/>
  <c r="P1011" i="5" s="1"/>
  <c r="N1012" i="5"/>
  <c r="P1012" i="5"/>
  <c r="N1013" i="5"/>
  <c r="P1013" i="5"/>
  <c r="N1014" i="5"/>
  <c r="P1014" i="5"/>
  <c r="N1015" i="5"/>
  <c r="P1015" i="5"/>
  <c r="N1016" i="5"/>
  <c r="P1016" i="5"/>
  <c r="N1017" i="5"/>
  <c r="P1017" i="5" s="1"/>
  <c r="N1018" i="5"/>
  <c r="P1018" i="5"/>
  <c r="N1019" i="5"/>
  <c r="P1019" i="5"/>
  <c r="N1020" i="5"/>
  <c r="P1020" i="5"/>
  <c r="N1021" i="5"/>
  <c r="P1021" i="5"/>
  <c r="N1022" i="5"/>
  <c r="P1022" i="5"/>
  <c r="N1023" i="5"/>
  <c r="P1023" i="5" s="1"/>
  <c r="N1024" i="5"/>
  <c r="P1024" i="5"/>
  <c r="N1025" i="5"/>
  <c r="P1025" i="5"/>
  <c r="N1026" i="5"/>
  <c r="P1026" i="5"/>
  <c r="N1027" i="5"/>
  <c r="P1027" i="5"/>
  <c r="N1028" i="5"/>
  <c r="P1028" i="5"/>
  <c r="N1029" i="5"/>
  <c r="P1029" i="5" s="1"/>
  <c r="N1030" i="5"/>
  <c r="P1030" i="5"/>
  <c r="N1031" i="5"/>
  <c r="P1031" i="5"/>
  <c r="N1032" i="5"/>
  <c r="P1032" i="5"/>
  <c r="N1033" i="5"/>
  <c r="P1033" i="5"/>
  <c r="N1034" i="5"/>
  <c r="P1034" i="5"/>
  <c r="N1035" i="5"/>
  <c r="P1035" i="5" s="1"/>
  <c r="N1036" i="5"/>
  <c r="P1036" i="5"/>
  <c r="N1037" i="5"/>
  <c r="P1037" i="5"/>
  <c r="N1038" i="5"/>
  <c r="P1038" i="5"/>
  <c r="N1039" i="5"/>
  <c r="P1039" i="5"/>
  <c r="N1040" i="5"/>
  <c r="P1040" i="5"/>
  <c r="N1041" i="5"/>
  <c r="P1041" i="5" s="1"/>
  <c r="N1042" i="5"/>
  <c r="P1042" i="5"/>
  <c r="N1043" i="5"/>
  <c r="P1043" i="5"/>
  <c r="N1044" i="5"/>
  <c r="P1044" i="5"/>
  <c r="N1045" i="5"/>
  <c r="P1045" i="5"/>
  <c r="N1046" i="5"/>
  <c r="P1046" i="5"/>
  <c r="N1047" i="5"/>
  <c r="P1047" i="5" s="1"/>
  <c r="N1048" i="5"/>
  <c r="P1048" i="5"/>
  <c r="N1049" i="5"/>
  <c r="P1049" i="5"/>
  <c r="N1050" i="5"/>
  <c r="P1050" i="5"/>
  <c r="N1051" i="5"/>
  <c r="P1051" i="5"/>
  <c r="N1052" i="5"/>
  <c r="P1052" i="5"/>
  <c r="N1053" i="5"/>
  <c r="P1053" i="5" s="1"/>
  <c r="N937" i="5"/>
  <c r="P937" i="5" s="1"/>
  <c r="N938" i="5"/>
  <c r="P938" i="5" s="1"/>
  <c r="N939" i="5"/>
  <c r="P939" i="5"/>
  <c r="N940" i="5"/>
  <c r="P940" i="5"/>
  <c r="N941" i="5"/>
  <c r="P941" i="5"/>
  <c r="N942" i="5"/>
  <c r="P942" i="5" s="1"/>
  <c r="N943" i="5"/>
  <c r="P943" i="5" s="1"/>
  <c r="N944" i="5"/>
  <c r="P944" i="5" s="1"/>
  <c r="N945" i="5"/>
  <c r="P945" i="5"/>
  <c r="N946" i="5"/>
  <c r="P946" i="5"/>
  <c r="N947" i="5"/>
  <c r="P947" i="5" s="1"/>
  <c r="N948" i="5"/>
  <c r="P948" i="5"/>
  <c r="N949" i="5"/>
  <c r="P949" i="5"/>
  <c r="N950" i="5"/>
  <c r="P950" i="5" s="1"/>
  <c r="N951" i="5"/>
  <c r="P951" i="5" s="1"/>
  <c r="N952" i="5"/>
  <c r="P952" i="5" s="1"/>
  <c r="N953" i="5"/>
  <c r="P953" i="5"/>
  <c r="N954" i="5"/>
  <c r="P954" i="5"/>
  <c r="N955" i="5"/>
  <c r="P955" i="5"/>
  <c r="N956" i="5"/>
  <c r="P956" i="5" s="1"/>
  <c r="N957" i="5"/>
  <c r="P957" i="5"/>
  <c r="N958" i="5"/>
  <c r="P958" i="5"/>
  <c r="N959" i="5"/>
  <c r="P959" i="5" s="1"/>
  <c r="N960" i="5"/>
  <c r="P960" i="5"/>
  <c r="N961" i="5"/>
  <c r="P961" i="5"/>
  <c r="N962" i="5"/>
  <c r="P962" i="5" s="1"/>
  <c r="N963" i="5"/>
  <c r="P963" i="5"/>
  <c r="N964" i="5"/>
  <c r="P964" i="5"/>
  <c r="N965" i="5"/>
  <c r="P965" i="5"/>
  <c r="N966" i="5"/>
  <c r="P966" i="5" s="1"/>
  <c r="N967" i="5"/>
  <c r="P967" i="5" s="1"/>
  <c r="N968" i="5"/>
  <c r="P968" i="5" s="1"/>
  <c r="N969" i="5"/>
  <c r="P969" i="5" s="1"/>
  <c r="N970" i="5"/>
  <c r="P970" i="5"/>
  <c r="N971" i="5"/>
  <c r="P971" i="5" s="1"/>
  <c r="N972" i="5"/>
  <c r="P972" i="5"/>
  <c r="N973" i="5"/>
  <c r="P973" i="5" s="1"/>
  <c r="N974" i="5"/>
  <c r="P974" i="5" s="1"/>
  <c r="N975" i="5"/>
  <c r="P975" i="5"/>
  <c r="N976" i="5"/>
  <c r="P976" i="5" s="1"/>
  <c r="N977" i="5"/>
  <c r="P977" i="5" s="1"/>
  <c r="N978" i="5"/>
  <c r="P978" i="5" s="1"/>
  <c r="N979" i="5"/>
  <c r="P979" i="5" s="1"/>
  <c r="N980" i="5"/>
  <c r="P980" i="5" s="1"/>
  <c r="N981" i="5"/>
  <c r="P981" i="5" s="1"/>
  <c r="N982" i="5"/>
  <c r="P982" i="5"/>
  <c r="N933" i="5"/>
  <c r="P933" i="5" s="1"/>
  <c r="N934" i="5"/>
  <c r="P934" i="5"/>
  <c r="N935" i="5"/>
  <c r="P935" i="5" s="1"/>
  <c r="N936" i="5"/>
  <c r="P936" i="5"/>
  <c r="D937" i="5"/>
  <c r="H937" i="5" s="1"/>
  <c r="D938" i="5"/>
  <c r="H938" i="5"/>
  <c r="D939" i="5"/>
  <c r="H939" i="5"/>
  <c r="D940" i="5"/>
  <c r="H940" i="5"/>
  <c r="D941" i="5"/>
  <c r="H941" i="5" s="1"/>
  <c r="D942" i="5"/>
  <c r="H942" i="5"/>
  <c r="D943" i="5"/>
  <c r="H943" i="5"/>
  <c r="D944" i="5"/>
  <c r="H944" i="5"/>
  <c r="D945" i="5"/>
  <c r="H945" i="5"/>
  <c r="D946" i="5"/>
  <c r="H946" i="5" s="1"/>
  <c r="D947" i="5"/>
  <c r="H947" i="5" s="1"/>
  <c r="D948" i="5"/>
  <c r="H948" i="5"/>
  <c r="D949" i="5"/>
  <c r="H949" i="5" s="1"/>
  <c r="D950" i="5"/>
  <c r="H950" i="5" s="1"/>
  <c r="D951" i="5"/>
  <c r="H951" i="5" s="1"/>
  <c r="D952" i="5"/>
  <c r="H952" i="5" s="1"/>
  <c r="D953" i="5"/>
  <c r="H953" i="5" s="1"/>
  <c r="D954" i="5"/>
  <c r="H954" i="5" s="1"/>
  <c r="D955" i="5"/>
  <c r="H955" i="5" s="1"/>
  <c r="D956" i="5"/>
  <c r="H956" i="5"/>
  <c r="D957" i="5"/>
  <c r="H957" i="5" s="1"/>
  <c r="D958" i="5"/>
  <c r="H958" i="5"/>
  <c r="D959" i="5"/>
  <c r="H959" i="5" s="1"/>
  <c r="D960" i="5"/>
  <c r="H960" i="5" s="1"/>
  <c r="D961" i="5"/>
  <c r="H961" i="5" s="1"/>
  <c r="D962" i="5"/>
  <c r="H962" i="5"/>
  <c r="D963" i="5"/>
  <c r="H963" i="5" s="1"/>
  <c r="D964" i="5"/>
  <c r="H964" i="5"/>
  <c r="D965" i="5"/>
  <c r="H965" i="5"/>
  <c r="D966" i="5"/>
  <c r="H966" i="5"/>
  <c r="D967" i="5"/>
  <c r="H967" i="5" s="1"/>
  <c r="D968" i="5"/>
  <c r="H968" i="5"/>
  <c r="D969" i="5"/>
  <c r="H969" i="5"/>
  <c r="D970" i="5"/>
  <c r="H970" i="5"/>
  <c r="D971" i="5"/>
  <c r="H971" i="5" s="1"/>
  <c r="D972" i="5"/>
  <c r="H972" i="5" s="1"/>
  <c r="D973" i="5"/>
  <c r="H973" i="5" s="1"/>
  <c r="D974" i="5"/>
  <c r="H974" i="5" s="1"/>
  <c r="D975" i="5"/>
  <c r="H975" i="5" s="1"/>
  <c r="D976" i="5"/>
  <c r="H976" i="5" s="1"/>
  <c r="D977" i="5"/>
  <c r="H977" i="5" s="1"/>
  <c r="D978" i="5"/>
  <c r="H978" i="5" s="1"/>
  <c r="D979" i="5"/>
  <c r="H979" i="5" s="1"/>
  <c r="D980" i="5"/>
  <c r="H980" i="5" s="1"/>
  <c r="D981" i="5"/>
  <c r="H981" i="5" s="1"/>
  <c r="D982" i="5"/>
  <c r="H982" i="5" s="1"/>
  <c r="D983" i="5"/>
  <c r="H983" i="5"/>
  <c r="D984" i="5"/>
  <c r="H984" i="5"/>
  <c r="D985" i="5"/>
  <c r="H985" i="5" s="1"/>
  <c r="D986" i="5"/>
  <c r="H986" i="5"/>
  <c r="D987" i="5"/>
  <c r="H987" i="5"/>
  <c r="D988" i="5"/>
  <c r="H988" i="5"/>
  <c r="D989" i="5"/>
  <c r="H989" i="5"/>
  <c r="D990" i="5"/>
  <c r="H990" i="5"/>
  <c r="D991" i="5"/>
  <c r="H991" i="5" s="1"/>
  <c r="D992" i="5"/>
  <c r="H992" i="5"/>
  <c r="D993" i="5"/>
  <c r="H993" i="5"/>
  <c r="D994" i="5"/>
  <c r="H994" i="5"/>
  <c r="D995" i="5"/>
  <c r="H995" i="5"/>
  <c r="D996" i="5"/>
  <c r="H996" i="5"/>
  <c r="D997" i="5"/>
  <c r="H997" i="5"/>
  <c r="D998" i="5"/>
  <c r="H998" i="5"/>
  <c r="D999" i="5"/>
  <c r="H999" i="5"/>
  <c r="D1000" i="5"/>
  <c r="H1000" i="5"/>
  <c r="D1001" i="5"/>
  <c r="H1001" i="5"/>
  <c r="D1002" i="5"/>
  <c r="H1002" i="5"/>
  <c r="D1003" i="5"/>
  <c r="H1003" i="5"/>
  <c r="D1004" i="5"/>
  <c r="H1004" i="5"/>
  <c r="D1005" i="5"/>
  <c r="H1005" i="5"/>
  <c r="D1006" i="5"/>
  <c r="H1006" i="5"/>
  <c r="D1007" i="5"/>
  <c r="H1007" i="5"/>
  <c r="D1008" i="5"/>
  <c r="H1008" i="5"/>
  <c r="D1009" i="5"/>
  <c r="H1009" i="5"/>
  <c r="D1010" i="5"/>
  <c r="H1010" i="5"/>
  <c r="D1011" i="5"/>
  <c r="H1011" i="5"/>
  <c r="D1012" i="5"/>
  <c r="H1012" i="5"/>
  <c r="D1013" i="5"/>
  <c r="H1013" i="5"/>
  <c r="D1014" i="5"/>
  <c r="H1014" i="5"/>
  <c r="D1015" i="5"/>
  <c r="H1015" i="5"/>
  <c r="D1016" i="5"/>
  <c r="H1016" i="5"/>
  <c r="D1017" i="5"/>
  <c r="H1017" i="5"/>
  <c r="D1018" i="5"/>
  <c r="H1018" i="5"/>
  <c r="D1019" i="5"/>
  <c r="H1019" i="5"/>
  <c r="D1020" i="5"/>
  <c r="H1020" i="5"/>
  <c r="D1021" i="5"/>
  <c r="H1021" i="5"/>
  <c r="D1022" i="5"/>
  <c r="H1022" i="5"/>
  <c r="D1023" i="5"/>
  <c r="H1023" i="5"/>
  <c r="D1024" i="5"/>
  <c r="H1024" i="5"/>
  <c r="D1025" i="5"/>
  <c r="H1025" i="5"/>
  <c r="D1026" i="5"/>
  <c r="H1026" i="5"/>
  <c r="D1027" i="5"/>
  <c r="H1027" i="5"/>
  <c r="D1028" i="5"/>
  <c r="H1028" i="5"/>
  <c r="D1029" i="5"/>
  <c r="H1029" i="5"/>
  <c r="D1030" i="5"/>
  <c r="H1030" i="5"/>
  <c r="D1031" i="5"/>
  <c r="H1031" i="5"/>
  <c r="D1032" i="5"/>
  <c r="H1032" i="5"/>
  <c r="D1033" i="5"/>
  <c r="H1033" i="5"/>
  <c r="D1034" i="5"/>
  <c r="H1034" i="5"/>
  <c r="D1035" i="5"/>
  <c r="H1035" i="5"/>
  <c r="D1036" i="5"/>
  <c r="H1036" i="5"/>
  <c r="D1037" i="5"/>
  <c r="H1037" i="5"/>
  <c r="D1038" i="5"/>
  <c r="H1038" i="5"/>
  <c r="D1039" i="5"/>
  <c r="H1039" i="5"/>
  <c r="D1040" i="5"/>
  <c r="H1040" i="5"/>
  <c r="D1041" i="5"/>
  <c r="H1041" i="5"/>
  <c r="D1042" i="5"/>
  <c r="H1042" i="5"/>
  <c r="D1043" i="5"/>
  <c r="H1043" i="5"/>
  <c r="D1044" i="5"/>
  <c r="H1044" i="5"/>
  <c r="D1045" i="5"/>
  <c r="H1045" i="5"/>
  <c r="D1046" i="5"/>
  <c r="H1046" i="5"/>
  <c r="D1047" i="5"/>
  <c r="H1047" i="5"/>
  <c r="D1048" i="5"/>
  <c r="H1048" i="5"/>
  <c r="D1049" i="5"/>
  <c r="H1049" i="5"/>
  <c r="D1050" i="5"/>
  <c r="H1050" i="5"/>
  <c r="D1051" i="5"/>
  <c r="H1051" i="5"/>
  <c r="D1052" i="5"/>
  <c r="H1052" i="5"/>
  <c r="D1053" i="5"/>
  <c r="H1053" i="5"/>
  <c r="D934" i="5"/>
  <c r="H934" i="5"/>
  <c r="D935" i="5"/>
  <c r="H935" i="5" s="1"/>
  <c r="D936" i="5"/>
  <c r="H936" i="5"/>
  <c r="M1499" i="11"/>
  <c r="Q1499" i="11" s="1"/>
  <c r="M1498" i="11"/>
  <c r="Q1498" i="11" s="1"/>
  <c r="B1178" i="15"/>
  <c r="N107" i="28"/>
  <c r="P107" i="28" s="1"/>
  <c r="D108" i="28"/>
  <c r="N106" i="28"/>
  <c r="P106" i="28" s="1"/>
  <c r="D106" i="28" l="1"/>
  <c r="D107" i="28"/>
  <c r="D1513" i="8"/>
  <c r="D1514" i="8"/>
  <c r="D1515" i="8"/>
  <c r="D1516" i="8"/>
  <c r="N105" i="28"/>
  <c r="P105" i="28" s="1"/>
  <c r="D1178" i="15"/>
  <c r="H1178" i="15" s="1"/>
  <c r="D1179" i="15"/>
  <c r="H1179" i="15" s="1"/>
  <c r="D1180" i="15"/>
  <c r="H1180" i="15" s="1"/>
  <c r="D1181" i="15"/>
  <c r="H1181" i="15" s="1"/>
  <c r="D1182" i="15"/>
  <c r="H1182" i="15" s="1"/>
  <c r="D1183" i="15"/>
  <c r="H1183" i="15" s="1"/>
  <c r="D1184" i="15"/>
  <c r="H1184" i="15" s="1"/>
  <c r="D1185" i="15"/>
  <c r="H1185" i="15" s="1"/>
  <c r="D1186" i="15"/>
  <c r="H1186" i="15" s="1"/>
  <c r="D1187" i="15"/>
  <c r="H1187" i="15"/>
  <c r="D1188" i="15"/>
  <c r="H1188" i="15" s="1"/>
  <c r="D1189" i="15"/>
  <c r="H1189" i="15"/>
  <c r="D1190" i="15"/>
  <c r="H1190" i="15" s="1"/>
  <c r="N1187" i="15"/>
  <c r="P1187" i="15" s="1"/>
  <c r="N1188" i="15"/>
  <c r="P1188" i="15" s="1"/>
  <c r="N1189" i="15"/>
  <c r="P1189" i="15" s="1"/>
  <c r="N1190" i="15"/>
  <c r="P1190" i="15" s="1"/>
  <c r="N1179" i="15"/>
  <c r="P1179" i="15" s="1"/>
  <c r="N1180" i="15"/>
  <c r="P1180" i="15" s="1"/>
  <c r="N1181" i="15"/>
  <c r="P1181" i="15" s="1"/>
  <c r="N1182" i="15"/>
  <c r="P1182" i="15" s="1"/>
  <c r="N1183" i="15"/>
  <c r="P1183" i="15" s="1"/>
  <c r="N1184" i="15"/>
  <c r="P1184" i="15"/>
  <c r="N1185" i="15"/>
  <c r="P1185" i="15" s="1"/>
  <c r="N1186" i="15"/>
  <c r="P1186" i="15" s="1"/>
  <c r="N1178" i="15"/>
  <c r="P1178" i="15" s="1"/>
  <c r="D105" i="28"/>
  <c r="M1495" i="11"/>
  <c r="M1496" i="11"/>
  <c r="M1497" i="11"/>
  <c r="Q1497" i="11" s="1"/>
  <c r="Q1495" i="11"/>
  <c r="Q1496" i="11"/>
  <c r="D104" i="28"/>
  <c r="N1503" i="1"/>
  <c r="P1503" i="1"/>
  <c r="N1504" i="1" s="1"/>
  <c r="P1504" i="1"/>
  <c r="N1505" i="1" s="1"/>
  <c r="P1505" i="1"/>
  <c r="N1506" i="1" s="1"/>
  <c r="P1506" i="1"/>
  <c r="N1507" i="1" s="1"/>
  <c r="R1507" i="1" s="1"/>
  <c r="P1507" i="1"/>
  <c r="N1508" i="1" s="1"/>
  <c r="P1508" i="1"/>
  <c r="N1509" i="1" s="1"/>
  <c r="P1509" i="1"/>
  <c r="N1510" i="1" s="1"/>
  <c r="P1510" i="1"/>
  <c r="N1511" i="1" s="1"/>
  <c r="P1511" i="1"/>
  <c r="N1512" i="1"/>
  <c r="P1512" i="1"/>
  <c r="N1513" i="1" s="1"/>
  <c r="P1513" i="1"/>
  <c r="N1514" i="1" s="1"/>
  <c r="P1514" i="1"/>
  <c r="N1515" i="1" s="1"/>
  <c r="P1515" i="1"/>
  <c r="N1516" i="1" s="1"/>
  <c r="P1516" i="1"/>
  <c r="N1517" i="1" s="1"/>
  <c r="R1517" i="1" s="1"/>
  <c r="P1517" i="1"/>
  <c r="N1518" i="1" s="1"/>
  <c r="P1518" i="1"/>
  <c r="N1519" i="1" s="1"/>
  <c r="P1519" i="1"/>
  <c r="N1520" i="1"/>
  <c r="P1520" i="1"/>
  <c r="N1521" i="1"/>
  <c r="P1521" i="1"/>
  <c r="N1522" i="1" s="1"/>
  <c r="P1522" i="1"/>
  <c r="N1523" i="1" s="1"/>
  <c r="R1523" i="1" s="1"/>
  <c r="P1498" i="1"/>
  <c r="N1499" i="1" s="1"/>
  <c r="P1499" i="1"/>
  <c r="N1500" i="1" s="1"/>
  <c r="P1500" i="1"/>
  <c r="N1501" i="1" s="1"/>
  <c r="P1501" i="1"/>
  <c r="N1502" i="1" s="1"/>
  <c r="P1502" i="1"/>
  <c r="P1497" i="1"/>
  <c r="N1498" i="1" s="1"/>
  <c r="B1502" i="1"/>
  <c r="D1502" i="1"/>
  <c r="H1502" i="1"/>
  <c r="I1502" i="1"/>
  <c r="B1503" i="1"/>
  <c r="D1503" i="1"/>
  <c r="H1503" i="1" s="1"/>
  <c r="I1503" i="1"/>
  <c r="B1504" i="1"/>
  <c r="D1504" i="1"/>
  <c r="H1504" i="1" s="1"/>
  <c r="I1504" i="1"/>
  <c r="B1505" i="1"/>
  <c r="D1505" i="1"/>
  <c r="H1505" i="1" s="1"/>
  <c r="I1505" i="1"/>
  <c r="B1506" i="1"/>
  <c r="D1506" i="1"/>
  <c r="H1506" i="1"/>
  <c r="I1506" i="1"/>
  <c r="B1507" i="1"/>
  <c r="D1507" i="1"/>
  <c r="H1507" i="1"/>
  <c r="I1507" i="1"/>
  <c r="B1508" i="1"/>
  <c r="D1508" i="1"/>
  <c r="H1508" i="1"/>
  <c r="I1508" i="1"/>
  <c r="B1509" i="1"/>
  <c r="D1509" i="1"/>
  <c r="H1509" i="1" s="1"/>
  <c r="I1509" i="1"/>
  <c r="B1510" i="1"/>
  <c r="D1510" i="1"/>
  <c r="H1510" i="1"/>
  <c r="I1510" i="1"/>
  <c r="B1511" i="1"/>
  <c r="D1511" i="1"/>
  <c r="H1511" i="1"/>
  <c r="I1511" i="1"/>
  <c r="B1512" i="1"/>
  <c r="D1512" i="1"/>
  <c r="H1512" i="1"/>
  <c r="I1512" i="1"/>
  <c r="B1513" i="1"/>
  <c r="D1513" i="1"/>
  <c r="H1513" i="1" s="1"/>
  <c r="I1513" i="1"/>
  <c r="B1514" i="1"/>
  <c r="D1514" i="1"/>
  <c r="H1514" i="1" s="1"/>
  <c r="I1514" i="1"/>
  <c r="B1515" i="1"/>
  <c r="D1515" i="1"/>
  <c r="H1515" i="1"/>
  <c r="I1515" i="1"/>
  <c r="B1516" i="1"/>
  <c r="D1516" i="1"/>
  <c r="H1516" i="1"/>
  <c r="I1516" i="1"/>
  <c r="B1517" i="1"/>
  <c r="D1517" i="1"/>
  <c r="H1517" i="1" s="1"/>
  <c r="I1517" i="1"/>
  <c r="B1518" i="1"/>
  <c r="D1518" i="1"/>
  <c r="H1518" i="1" s="1"/>
  <c r="I1518" i="1"/>
  <c r="B1519" i="1"/>
  <c r="D1519" i="1"/>
  <c r="H1519" i="1"/>
  <c r="I1519" i="1"/>
  <c r="B1520" i="1"/>
  <c r="D1520" i="1"/>
  <c r="H1520" i="1"/>
  <c r="I1520" i="1"/>
  <c r="B1521" i="1"/>
  <c r="D1521" i="1"/>
  <c r="H1521" i="1"/>
  <c r="I1521" i="1"/>
  <c r="B1522" i="1"/>
  <c r="D1522" i="1"/>
  <c r="H1522" i="1" s="1"/>
  <c r="I1522" i="1"/>
  <c r="B1501" i="1"/>
  <c r="D1501" i="1"/>
  <c r="H1501" i="1" s="1"/>
  <c r="I1501" i="1"/>
  <c r="D1496" i="1"/>
  <c r="D1497" i="1"/>
  <c r="R1511" i="1" l="1"/>
  <c r="R1510" i="1"/>
  <c r="R1509" i="1"/>
  <c r="R1522" i="1"/>
  <c r="R1521" i="1"/>
  <c r="R1520" i="1"/>
  <c r="R1519" i="1"/>
  <c r="R1518" i="1"/>
  <c r="R1516" i="1"/>
  <c r="R1515" i="1"/>
  <c r="R1514" i="1"/>
  <c r="R1513" i="1"/>
  <c r="R1512" i="1"/>
  <c r="R1508" i="1"/>
  <c r="R1506" i="1"/>
  <c r="R1505" i="1"/>
  <c r="R1504" i="1"/>
  <c r="R1503" i="1"/>
  <c r="R1502" i="1"/>
  <c r="R1501" i="1"/>
  <c r="R1500" i="1"/>
  <c r="R1499" i="1"/>
  <c r="R1498" i="1"/>
  <c r="N1251" i="13"/>
  <c r="P1251" i="13" s="1"/>
  <c r="N1252" i="13"/>
  <c r="P1252" i="13" s="1"/>
  <c r="N1253" i="13"/>
  <c r="P1253" i="13" s="1"/>
  <c r="N1254" i="13"/>
  <c r="P1254" i="13"/>
  <c r="N1255" i="13"/>
  <c r="P1255" i="13" s="1"/>
  <c r="N1256" i="13"/>
  <c r="P1256" i="13" s="1"/>
  <c r="N1257" i="13"/>
  <c r="P1257" i="13" s="1"/>
  <c r="N1258" i="13"/>
  <c r="P1258" i="13" s="1"/>
  <c r="N1259" i="13"/>
  <c r="P1259" i="13" s="1"/>
  <c r="N1260" i="13"/>
  <c r="P1260" i="13" s="1"/>
  <c r="N1261" i="13"/>
  <c r="P1261" i="13" s="1"/>
  <c r="N1262" i="13"/>
  <c r="P1262" i="13" s="1"/>
  <c r="N1263" i="13"/>
  <c r="P1263" i="13" s="1"/>
  <c r="N1264" i="13"/>
  <c r="P1264" i="13"/>
  <c r="N1265" i="13"/>
  <c r="P1265" i="13" s="1"/>
  <c r="N1266" i="13"/>
  <c r="P1266" i="13" s="1"/>
  <c r="N1267" i="13"/>
  <c r="P1267" i="13" s="1"/>
  <c r="N1268" i="13"/>
  <c r="P1268" i="13" s="1"/>
  <c r="N1269" i="13"/>
  <c r="P1269" i="13" s="1"/>
  <c r="N1270" i="13"/>
  <c r="P1270" i="13" s="1"/>
  <c r="N1271" i="13"/>
  <c r="P1271" i="13" s="1"/>
  <c r="N1272" i="13"/>
  <c r="P1272" i="13" s="1"/>
  <c r="N1273" i="13"/>
  <c r="P1273" i="13"/>
  <c r="N1274" i="13"/>
  <c r="P1274" i="13"/>
  <c r="N1275" i="13"/>
  <c r="P1275" i="13"/>
  <c r="N1276" i="13"/>
  <c r="P1276" i="13"/>
  <c r="N1277" i="13"/>
  <c r="P1277" i="13"/>
  <c r="N1278" i="13"/>
  <c r="P1278" i="13"/>
  <c r="N1279" i="13"/>
  <c r="P1279" i="13" s="1"/>
  <c r="N1280" i="13"/>
  <c r="P1280" i="13" s="1"/>
  <c r="N1281" i="13"/>
  <c r="P1281" i="13"/>
  <c r="N1282" i="13"/>
  <c r="P1282" i="13"/>
  <c r="N1283" i="13"/>
  <c r="P1283" i="13"/>
  <c r="N1284" i="13"/>
  <c r="P1284" i="13" s="1"/>
  <c r="N1285" i="13"/>
  <c r="P1285" i="13"/>
  <c r="N1286" i="13"/>
  <c r="P1286" i="13" s="1"/>
  <c r="N1287" i="13"/>
  <c r="P1287" i="13" s="1"/>
  <c r="N1288" i="13"/>
  <c r="P1288" i="13" s="1"/>
  <c r="N1289" i="13"/>
  <c r="P1289" i="13" s="1"/>
  <c r="N1290" i="13"/>
  <c r="P1290" i="13" s="1"/>
  <c r="N1291" i="13"/>
  <c r="P1291" i="13"/>
  <c r="N1292" i="13"/>
  <c r="P1292" i="13"/>
  <c r="N1293" i="13"/>
  <c r="P1293" i="13" s="1"/>
  <c r="N1294" i="13"/>
  <c r="P1294" i="13" s="1"/>
  <c r="N1295" i="13"/>
  <c r="P1295" i="13" s="1"/>
  <c r="N1296" i="13"/>
  <c r="P1296" i="13"/>
  <c r="N1297" i="13"/>
  <c r="P1297" i="13" s="1"/>
  <c r="N1298" i="13"/>
  <c r="P1298" i="13" s="1"/>
  <c r="N1299" i="13"/>
  <c r="P1299" i="13" s="1"/>
  <c r="N1300" i="13"/>
  <c r="P1300" i="13" s="1"/>
  <c r="N1301" i="13"/>
  <c r="P1301" i="13" s="1"/>
  <c r="N1302" i="13"/>
  <c r="P1302" i="13" s="1"/>
  <c r="N1303" i="13"/>
  <c r="P1303" i="13" s="1"/>
  <c r="N1304" i="13"/>
  <c r="P1304" i="13" s="1"/>
  <c r="N1305" i="13"/>
  <c r="P1305" i="13" s="1"/>
  <c r="B1252" i="13"/>
  <c r="D1252" i="13"/>
  <c r="H1252" i="13"/>
  <c r="B1253" i="13"/>
  <c r="D1253" i="13"/>
  <c r="H1253" i="13"/>
  <c r="B1254" i="13"/>
  <c r="D1254" i="13"/>
  <c r="H1254" i="13"/>
  <c r="B1255" i="13"/>
  <c r="D1255" i="13"/>
  <c r="H1255" i="13" s="1"/>
  <c r="B1256" i="13"/>
  <c r="D1256" i="13"/>
  <c r="H1256" i="13"/>
  <c r="B1257" i="13"/>
  <c r="D1257" i="13"/>
  <c r="H1257" i="13"/>
  <c r="B1258" i="13"/>
  <c r="D1258" i="13"/>
  <c r="H1258" i="13"/>
  <c r="B1259" i="13"/>
  <c r="D1259" i="13"/>
  <c r="H1259" i="13" s="1"/>
  <c r="B1260" i="13"/>
  <c r="D1260" i="13"/>
  <c r="H1260" i="13"/>
  <c r="B1261" i="13"/>
  <c r="D1261" i="13"/>
  <c r="H1261" i="13" s="1"/>
  <c r="B1262" i="13"/>
  <c r="D1262" i="13"/>
  <c r="H1262" i="13" s="1"/>
  <c r="B1263" i="13"/>
  <c r="D1263" i="13"/>
  <c r="H1263" i="13"/>
  <c r="B1264" i="13"/>
  <c r="D1264" i="13"/>
  <c r="H1264" i="13" s="1"/>
  <c r="B1265" i="13"/>
  <c r="D1265" i="13"/>
  <c r="H1265" i="13"/>
  <c r="B1266" i="13"/>
  <c r="D1266" i="13"/>
  <c r="H1266" i="13"/>
  <c r="B1267" i="13"/>
  <c r="D1267" i="13"/>
  <c r="H1267" i="13"/>
  <c r="B1268" i="13"/>
  <c r="D1268" i="13"/>
  <c r="H1268" i="13" s="1"/>
  <c r="B1269" i="13"/>
  <c r="D1269" i="13"/>
  <c r="H1269" i="13"/>
  <c r="B1270" i="13"/>
  <c r="D1270" i="13"/>
  <c r="H1270" i="13"/>
  <c r="B1271" i="13"/>
  <c r="D1271" i="13"/>
  <c r="H1271" i="13" s="1"/>
  <c r="B1272" i="13"/>
  <c r="D1272" i="13"/>
  <c r="H1272" i="13"/>
  <c r="B1273" i="13"/>
  <c r="D1273" i="13"/>
  <c r="H1273" i="13" s="1"/>
  <c r="B1274" i="13"/>
  <c r="D1274" i="13"/>
  <c r="H1274" i="13" s="1"/>
  <c r="B1275" i="13"/>
  <c r="D1275" i="13"/>
  <c r="H1275" i="13"/>
  <c r="B1276" i="13"/>
  <c r="D1276" i="13"/>
  <c r="H1276" i="13" s="1"/>
  <c r="B1277" i="13"/>
  <c r="D1277" i="13"/>
  <c r="H1277" i="13" s="1"/>
  <c r="B1278" i="13"/>
  <c r="D1278" i="13"/>
  <c r="H1278" i="13"/>
  <c r="B1279" i="13"/>
  <c r="D1279" i="13"/>
  <c r="H1279" i="13" s="1"/>
  <c r="B1280" i="13"/>
  <c r="D1280" i="13"/>
  <c r="H1280" i="13"/>
  <c r="B1281" i="13"/>
  <c r="D1281" i="13"/>
  <c r="H1281" i="13" s="1"/>
  <c r="B1282" i="13"/>
  <c r="D1282" i="13"/>
  <c r="H1282" i="13"/>
  <c r="B1283" i="13"/>
  <c r="D1283" i="13"/>
  <c r="H1283" i="13" s="1"/>
  <c r="B1284" i="13"/>
  <c r="D1284" i="13"/>
  <c r="H1284" i="13"/>
  <c r="B1285" i="13"/>
  <c r="D1285" i="13"/>
  <c r="H1285" i="13"/>
  <c r="B1286" i="13"/>
  <c r="D1286" i="13"/>
  <c r="H1286" i="13"/>
  <c r="B1287" i="13"/>
  <c r="D1287" i="13"/>
  <c r="H1287" i="13" s="1"/>
  <c r="B1288" i="13"/>
  <c r="D1288" i="13"/>
  <c r="H1288" i="13" s="1"/>
  <c r="B1289" i="13"/>
  <c r="D1289" i="13"/>
  <c r="H1289" i="13"/>
  <c r="B1290" i="13"/>
  <c r="D1290" i="13"/>
  <c r="H1290" i="13"/>
  <c r="B1291" i="13"/>
  <c r="D1291" i="13"/>
  <c r="H1291" i="13"/>
  <c r="B1292" i="13"/>
  <c r="D1292" i="13"/>
  <c r="H1292" i="13"/>
  <c r="B1293" i="13"/>
  <c r="D1293" i="13"/>
  <c r="H1293" i="13" s="1"/>
  <c r="B1294" i="13"/>
  <c r="D1294" i="13"/>
  <c r="H1294" i="13" s="1"/>
  <c r="B1295" i="13"/>
  <c r="D1295" i="13"/>
  <c r="H1295" i="13" s="1"/>
  <c r="B1296" i="13"/>
  <c r="D1296" i="13"/>
  <c r="H1296" i="13"/>
  <c r="B1297" i="13"/>
  <c r="D1297" i="13"/>
  <c r="H1297" i="13" s="1"/>
  <c r="B1298" i="13"/>
  <c r="D1298" i="13"/>
  <c r="H1298" i="13"/>
  <c r="B1299" i="13"/>
  <c r="D1299" i="13"/>
  <c r="H1299" i="13" s="1"/>
  <c r="B1300" i="13"/>
  <c r="D1300" i="13"/>
  <c r="H1300" i="13" s="1"/>
  <c r="B1301" i="13"/>
  <c r="D1301" i="13"/>
  <c r="H1301" i="13" s="1"/>
  <c r="B1302" i="13"/>
  <c r="D1302" i="13"/>
  <c r="H1302" i="13" s="1"/>
  <c r="B1303" i="13"/>
  <c r="D1303" i="13"/>
  <c r="H1303" i="13" s="1"/>
  <c r="B1304" i="13"/>
  <c r="D1304" i="13"/>
  <c r="H1304" i="13" s="1"/>
  <c r="B1305" i="13"/>
  <c r="D1305" i="13"/>
  <c r="H1305" i="13" s="1"/>
  <c r="B1251" i="13"/>
  <c r="D1251" i="13"/>
  <c r="H1251" i="13"/>
  <c r="D103" i="28"/>
  <c r="I1509" i="8"/>
  <c r="I1510" i="8"/>
  <c r="D102" i="28" l="1"/>
  <c r="D101" i="28"/>
  <c r="N967" i="14"/>
  <c r="P967" i="14" s="1"/>
  <c r="N968" i="14"/>
  <c r="P968" i="14" s="1"/>
  <c r="N969" i="14"/>
  <c r="P969" i="14" s="1"/>
  <c r="N970" i="14"/>
  <c r="P970" i="14" s="1"/>
  <c r="N971" i="14"/>
  <c r="P971" i="14" s="1"/>
  <c r="N972" i="14"/>
  <c r="P972" i="14" s="1"/>
  <c r="B968" i="14"/>
  <c r="D968" i="14"/>
  <c r="H968" i="14" s="1"/>
  <c r="B969" i="14"/>
  <c r="D969" i="14"/>
  <c r="H969" i="14" s="1"/>
  <c r="B970" i="14"/>
  <c r="D970" i="14"/>
  <c r="H970" i="14" s="1"/>
  <c r="B971" i="14"/>
  <c r="D971" i="14"/>
  <c r="H971" i="14" s="1"/>
  <c r="B972" i="14"/>
  <c r="D972" i="14"/>
  <c r="H972" i="14" s="1"/>
  <c r="B973" i="14"/>
  <c r="D973" i="14"/>
  <c r="H973" i="14" s="1"/>
  <c r="B974" i="14"/>
  <c r="D974" i="14"/>
  <c r="H974" i="14" s="1"/>
  <c r="B975" i="14"/>
  <c r="D975" i="14"/>
  <c r="H975" i="14" s="1"/>
  <c r="B976" i="14"/>
  <c r="D976" i="14"/>
  <c r="H976" i="14" s="1"/>
  <c r="B977" i="14"/>
  <c r="D977" i="14"/>
  <c r="H977" i="14" s="1"/>
  <c r="B978" i="14"/>
  <c r="D978" i="14"/>
  <c r="H978" i="14" s="1"/>
  <c r="B979" i="14"/>
  <c r="D979" i="14"/>
  <c r="H979" i="14" s="1"/>
  <c r="B980" i="14"/>
  <c r="D980" i="14"/>
  <c r="H980" i="14" s="1"/>
  <c r="B981" i="14"/>
  <c r="D981" i="14"/>
  <c r="H981" i="14" s="1"/>
  <c r="B982" i="14"/>
  <c r="D982" i="14"/>
  <c r="H982" i="14" s="1"/>
  <c r="B983" i="14"/>
  <c r="D983" i="14"/>
  <c r="H983" i="14" s="1"/>
  <c r="B984" i="14"/>
  <c r="D984" i="14"/>
  <c r="H984" i="14" s="1"/>
  <c r="B985" i="14"/>
  <c r="D985" i="14"/>
  <c r="H985" i="14" s="1"/>
  <c r="B986" i="14"/>
  <c r="D986" i="14"/>
  <c r="H986" i="14" s="1"/>
  <c r="B987" i="14"/>
  <c r="D987" i="14"/>
  <c r="H987" i="14" s="1"/>
  <c r="B988" i="14"/>
  <c r="D988" i="14"/>
  <c r="H988" i="14" s="1"/>
  <c r="B989" i="14"/>
  <c r="D989" i="14"/>
  <c r="H989" i="14" s="1"/>
  <c r="B990" i="14"/>
  <c r="D990" i="14"/>
  <c r="H990" i="14" s="1"/>
  <c r="B991" i="14"/>
  <c r="D991" i="14"/>
  <c r="H991" i="14" s="1"/>
  <c r="B992" i="14"/>
  <c r="D992" i="14"/>
  <c r="H992" i="14" s="1"/>
  <c r="B993" i="14"/>
  <c r="D993" i="14"/>
  <c r="H993" i="14" s="1"/>
  <c r="B994" i="14"/>
  <c r="D994" i="14"/>
  <c r="H994" i="14" s="1"/>
  <c r="B995" i="14"/>
  <c r="D995" i="14"/>
  <c r="H995" i="14" s="1"/>
  <c r="B996" i="14"/>
  <c r="D996" i="14"/>
  <c r="H996" i="14" s="1"/>
  <c r="B997" i="14"/>
  <c r="D997" i="14"/>
  <c r="H997" i="14" s="1"/>
  <c r="B998" i="14"/>
  <c r="D998" i="14"/>
  <c r="H998" i="14" s="1"/>
  <c r="B999" i="14"/>
  <c r="D999" i="14"/>
  <c r="H999" i="14" s="1"/>
  <c r="B1000" i="14"/>
  <c r="D1000" i="14"/>
  <c r="H1000" i="14" s="1"/>
  <c r="B1001" i="14"/>
  <c r="D1001" i="14"/>
  <c r="H1001" i="14" s="1"/>
  <c r="B1002" i="14"/>
  <c r="D1002" i="14"/>
  <c r="H1002" i="14" s="1"/>
  <c r="B1003" i="14"/>
  <c r="D1003" i="14"/>
  <c r="H1003" i="14" s="1"/>
  <c r="B1004" i="14"/>
  <c r="D1004" i="14"/>
  <c r="H1004" i="14" s="1"/>
  <c r="B1005" i="14"/>
  <c r="D1005" i="14"/>
  <c r="H1005" i="14" s="1"/>
  <c r="B1006" i="14"/>
  <c r="D1006" i="14"/>
  <c r="H1006" i="14" s="1"/>
  <c r="B1007" i="14"/>
  <c r="D1007" i="14"/>
  <c r="H1007" i="14" s="1"/>
  <c r="B1008" i="14"/>
  <c r="D1008" i="14"/>
  <c r="H1008" i="14" s="1"/>
  <c r="B1009" i="14"/>
  <c r="D1009" i="14"/>
  <c r="H1009" i="14" s="1"/>
  <c r="B1010" i="14"/>
  <c r="D1010" i="14"/>
  <c r="H1010" i="14" s="1"/>
  <c r="B1011" i="14"/>
  <c r="D1011" i="14"/>
  <c r="H1011" i="14" s="1"/>
  <c r="B1012" i="14"/>
  <c r="D1012" i="14"/>
  <c r="H1012" i="14" s="1"/>
  <c r="B1013" i="14"/>
  <c r="D1013" i="14"/>
  <c r="H1013" i="14" s="1"/>
  <c r="B1014" i="14"/>
  <c r="D1014" i="14"/>
  <c r="H1014" i="14" s="1"/>
  <c r="B1015" i="14"/>
  <c r="D1015" i="14"/>
  <c r="H1015" i="14" s="1"/>
  <c r="B1016" i="14"/>
  <c r="D1016" i="14"/>
  <c r="H1016" i="14" s="1"/>
  <c r="B1017" i="14"/>
  <c r="D1017" i="14"/>
  <c r="H1017" i="14" s="1"/>
  <c r="B1018" i="14"/>
  <c r="D1018" i="14"/>
  <c r="H1018" i="14" s="1"/>
  <c r="B1019" i="14"/>
  <c r="D1019" i="14"/>
  <c r="H1019" i="14" s="1"/>
  <c r="B1020" i="14"/>
  <c r="D1020" i="14"/>
  <c r="H1020" i="14" s="1"/>
  <c r="B1021" i="14"/>
  <c r="D1021" i="14"/>
  <c r="H1021" i="14" s="1"/>
  <c r="B1022" i="14"/>
  <c r="D1022" i="14"/>
  <c r="H1022" i="14" s="1"/>
  <c r="B1023" i="14"/>
  <c r="D1023" i="14"/>
  <c r="H1023" i="14" s="1"/>
  <c r="B1024" i="14"/>
  <c r="D1024" i="14"/>
  <c r="H1024" i="14" s="1"/>
  <c r="B1025" i="14"/>
  <c r="D1025" i="14"/>
  <c r="H1025" i="14" s="1"/>
  <c r="B1026" i="14"/>
  <c r="D1026" i="14"/>
  <c r="H1026" i="14" s="1"/>
  <c r="B1027" i="14"/>
  <c r="D1027" i="14"/>
  <c r="H1027" i="14" s="1"/>
  <c r="B1028" i="14"/>
  <c r="D1028" i="14"/>
  <c r="H1028" i="14" s="1"/>
  <c r="B1029" i="14"/>
  <c r="D1029" i="14"/>
  <c r="H1029" i="14" s="1"/>
  <c r="B1030" i="14"/>
  <c r="D1030" i="14"/>
  <c r="H1030" i="14" s="1"/>
  <c r="B1031" i="14"/>
  <c r="D1031" i="14"/>
  <c r="H1031" i="14" s="1"/>
  <c r="B1032" i="14"/>
  <c r="D1032" i="14"/>
  <c r="H1032" i="14" s="1"/>
  <c r="B1033" i="14"/>
  <c r="D1033" i="14"/>
  <c r="H1033" i="14" s="1"/>
  <c r="B1034" i="14"/>
  <c r="D1034" i="14"/>
  <c r="H1034" i="14" s="1"/>
  <c r="B1035" i="14"/>
  <c r="D1035" i="14"/>
  <c r="H1035" i="14" s="1"/>
  <c r="B1036" i="14"/>
  <c r="D1036" i="14"/>
  <c r="H1036" i="14" s="1"/>
  <c r="B1037" i="14"/>
  <c r="D1037" i="14"/>
  <c r="H1037" i="14" s="1"/>
  <c r="B1038" i="14"/>
  <c r="D1038" i="14"/>
  <c r="H1038" i="14" s="1"/>
  <c r="B1039" i="14"/>
  <c r="D1039" i="14"/>
  <c r="H1039" i="14" s="1"/>
  <c r="B1040" i="14"/>
  <c r="D1040" i="14"/>
  <c r="H1040" i="14" s="1"/>
  <c r="B1041" i="14"/>
  <c r="D1041" i="14"/>
  <c r="H1041" i="14" s="1"/>
  <c r="B1042" i="14"/>
  <c r="D1042" i="14"/>
  <c r="H1042" i="14" s="1"/>
  <c r="B1043" i="14"/>
  <c r="D1043" i="14"/>
  <c r="H1043" i="14" s="1"/>
  <c r="B1044" i="14"/>
  <c r="D1044" i="14"/>
  <c r="H1044" i="14" s="1"/>
  <c r="B1045" i="14"/>
  <c r="D1045" i="14"/>
  <c r="H1045" i="14" s="1"/>
  <c r="B1046" i="14"/>
  <c r="D1046" i="14"/>
  <c r="H1046" i="14" s="1"/>
  <c r="B1047" i="14"/>
  <c r="D1047" i="14"/>
  <c r="H1047" i="14" s="1"/>
  <c r="B1048" i="14"/>
  <c r="D1048" i="14"/>
  <c r="H1048" i="14" s="1"/>
  <c r="B1049" i="14"/>
  <c r="D1049" i="14"/>
  <c r="H1049" i="14" s="1"/>
  <c r="B1050" i="14"/>
  <c r="D1050" i="14"/>
  <c r="H1050" i="14" s="1"/>
  <c r="B1051" i="14"/>
  <c r="D1051" i="14"/>
  <c r="H1051" i="14" s="1"/>
  <c r="B1052" i="14"/>
  <c r="D1052" i="14"/>
  <c r="H1052" i="14" s="1"/>
  <c r="B967" i="14"/>
  <c r="D967" i="14"/>
  <c r="H967" i="14" s="1"/>
  <c r="M1493" i="11"/>
  <c r="Q1493" i="11" s="1"/>
  <c r="M1494" i="11"/>
  <c r="Q1494" i="11" s="1"/>
  <c r="M1492" i="11"/>
  <c r="Q1492" i="11" s="1"/>
  <c r="P1492" i="1"/>
  <c r="D1493" i="1"/>
  <c r="M1491" i="11" l="1"/>
  <c r="Q1491" i="11" s="1"/>
  <c r="M1490" i="11"/>
  <c r="Q1490" i="11" s="1"/>
  <c r="D927" i="5"/>
  <c r="H927" i="5" s="1"/>
  <c r="D928" i="5"/>
  <c r="H928" i="5" s="1"/>
  <c r="D929" i="5"/>
  <c r="H929" i="5"/>
  <c r="D930" i="5"/>
  <c r="H930" i="5"/>
  <c r="D931" i="5"/>
  <c r="H931" i="5"/>
  <c r="D932" i="5"/>
  <c r="H932" i="5" s="1"/>
  <c r="D933" i="5"/>
  <c r="H933" i="5"/>
  <c r="N925" i="5"/>
  <c r="P925" i="5"/>
  <c r="N926" i="5"/>
  <c r="P926" i="5"/>
  <c r="N927" i="5"/>
  <c r="P927" i="5" s="1"/>
  <c r="N928" i="5"/>
  <c r="P928" i="5" s="1"/>
  <c r="N929" i="5"/>
  <c r="P929" i="5"/>
  <c r="N930" i="5"/>
  <c r="P930" i="5" s="1"/>
  <c r="N931" i="5"/>
  <c r="P931" i="5" s="1"/>
  <c r="N932" i="5"/>
  <c r="P932" i="5"/>
  <c r="D100" i="28"/>
  <c r="D99" i="28"/>
  <c r="B1491" i="2"/>
  <c r="D1491" i="2"/>
  <c r="H1491" i="2"/>
  <c r="B1492" i="2"/>
  <c r="D1492" i="2"/>
  <c r="H1492" i="2" s="1"/>
  <c r="B1493" i="2"/>
  <c r="D1493" i="2"/>
  <c r="H1493" i="2" s="1"/>
  <c r="B1494" i="2"/>
  <c r="D1494" i="2"/>
  <c r="H1494" i="2"/>
  <c r="B1495" i="2"/>
  <c r="D1495" i="2"/>
  <c r="H1495" i="2"/>
  <c r="B1496" i="2"/>
  <c r="D1496" i="2"/>
  <c r="H1496" i="2"/>
  <c r="B1497" i="2"/>
  <c r="D1497" i="2"/>
  <c r="H1497" i="2"/>
  <c r="B1498" i="2"/>
  <c r="D1498" i="2"/>
  <c r="H1498" i="2"/>
  <c r="B1499" i="2"/>
  <c r="D1499" i="2"/>
  <c r="H1499" i="2"/>
  <c r="B1500" i="2"/>
  <c r="D1500" i="2"/>
  <c r="H1500" i="2"/>
  <c r="B1501" i="2"/>
  <c r="D1501" i="2"/>
  <c r="H1501" i="2"/>
  <c r="B1502" i="2"/>
  <c r="D1502" i="2"/>
  <c r="H1502" i="2" s="1"/>
  <c r="B1503" i="2"/>
  <c r="D1503" i="2"/>
  <c r="H1503" i="2" s="1"/>
  <c r="B1504" i="2"/>
  <c r="D1504" i="2"/>
  <c r="H1504" i="2"/>
  <c r="B1505" i="2"/>
  <c r="D1505" i="2"/>
  <c r="H1505" i="2"/>
  <c r="B1506" i="2"/>
  <c r="D1506" i="2"/>
  <c r="H1506" i="2" s="1"/>
  <c r="B1507" i="2"/>
  <c r="D1507" i="2"/>
  <c r="H1507" i="2"/>
  <c r="B1508" i="2"/>
  <c r="D1508" i="2"/>
  <c r="H1508" i="2" s="1"/>
  <c r="B1509" i="2"/>
  <c r="D1509" i="2"/>
  <c r="H1509" i="2"/>
  <c r="B1510" i="2"/>
  <c r="D1510" i="2"/>
  <c r="H1510" i="2"/>
  <c r="B1511" i="2"/>
  <c r="D1511" i="2"/>
  <c r="H1511" i="2"/>
  <c r="B1512" i="2"/>
  <c r="D1512" i="2"/>
  <c r="H1512" i="2"/>
  <c r="B1513" i="2"/>
  <c r="D1513" i="2"/>
  <c r="H1513" i="2" s="1"/>
  <c r="B1514" i="2"/>
  <c r="D1514" i="2"/>
  <c r="H1514" i="2"/>
  <c r="B1515" i="2"/>
  <c r="D1515" i="2"/>
  <c r="H1515" i="2" s="1"/>
  <c r="B1516" i="2"/>
  <c r="H1516" i="2"/>
  <c r="B1517" i="2"/>
  <c r="D1517" i="2"/>
  <c r="H1517" i="2"/>
  <c r="B1518" i="2"/>
  <c r="D1518" i="2"/>
  <c r="H1518" i="2"/>
  <c r="B1519" i="2"/>
  <c r="D1519" i="2"/>
  <c r="H1519" i="2" s="1"/>
  <c r="B1520" i="2"/>
  <c r="D1520" i="2"/>
  <c r="H1520" i="2" s="1"/>
  <c r="B1521" i="2"/>
  <c r="D1521" i="2"/>
  <c r="H1521" i="2" s="1"/>
  <c r="B1522" i="2"/>
  <c r="D1522" i="2"/>
  <c r="H1522" i="2" s="1"/>
  <c r="B1523" i="2"/>
  <c r="D1523" i="2"/>
  <c r="H1523" i="2"/>
  <c r="B1524" i="2"/>
  <c r="D1524" i="2"/>
  <c r="H1524" i="2" s="1"/>
  <c r="B1525" i="2"/>
  <c r="D1525" i="2"/>
  <c r="H1525" i="2" s="1"/>
  <c r="B1526" i="2"/>
  <c r="D1526" i="2"/>
  <c r="H1526" i="2"/>
  <c r="B1527" i="2"/>
  <c r="D1527" i="2"/>
  <c r="H1527" i="2"/>
  <c r="B1528" i="2"/>
  <c r="D1528" i="2"/>
  <c r="H1528" i="2" s="1"/>
  <c r="B1529" i="2"/>
  <c r="D1529" i="2"/>
  <c r="H1529" i="2" s="1"/>
  <c r="B1530" i="2"/>
  <c r="D1530" i="2"/>
  <c r="H1530" i="2" s="1"/>
  <c r="B1531" i="2"/>
  <c r="D1531" i="2"/>
  <c r="H1531" i="2"/>
  <c r="B1532" i="2"/>
  <c r="D1532" i="2"/>
  <c r="H1532" i="2" s="1"/>
  <c r="B1533" i="2"/>
  <c r="D1533" i="2"/>
  <c r="H1533" i="2"/>
  <c r="B1534" i="2"/>
  <c r="D1534" i="2"/>
  <c r="H1534" i="2" s="1"/>
  <c r="B1535" i="2"/>
  <c r="D1535" i="2"/>
  <c r="H1535" i="2" s="1"/>
  <c r="B1536" i="2"/>
  <c r="D1536" i="2"/>
  <c r="H1536" i="2" s="1"/>
  <c r="B1537" i="2"/>
  <c r="D1537" i="2"/>
  <c r="H1537" i="2" s="1"/>
  <c r="B1538" i="2"/>
  <c r="D1538" i="2"/>
  <c r="H1538" i="2"/>
  <c r="B1539" i="2"/>
  <c r="D1539" i="2"/>
  <c r="H1539" i="2" s="1"/>
  <c r="B1540" i="2"/>
  <c r="D1540" i="2"/>
  <c r="H1540" i="2" s="1"/>
  <c r="B1541" i="2"/>
  <c r="D1541" i="2"/>
  <c r="H1541" i="2"/>
  <c r="B1542" i="2"/>
  <c r="D1542" i="2"/>
  <c r="H1542" i="2" s="1"/>
  <c r="B1543" i="2"/>
  <c r="D1543" i="2"/>
  <c r="H1543" i="2"/>
  <c r="B1544" i="2"/>
  <c r="D1544" i="2"/>
  <c r="H1544" i="2" s="1"/>
  <c r="D1488" i="2"/>
  <c r="D1489" i="2"/>
  <c r="D1490" i="2"/>
  <c r="D1170" i="16"/>
  <c r="D1169" i="16"/>
  <c r="D1171" i="16"/>
  <c r="D97" i="28"/>
  <c r="D98" i="28"/>
  <c r="D1304" i="10"/>
  <c r="N1170" i="16"/>
  <c r="H99" i="28"/>
  <c r="H100" i="28"/>
  <c r="H101" i="28"/>
  <c r="H102" i="28"/>
  <c r="H103" i="28"/>
  <c r="H104" i="28"/>
  <c r="H105" i="28"/>
  <c r="H106" i="28"/>
  <c r="H107" i="28"/>
  <c r="H108" i="28"/>
  <c r="H109" i="28"/>
  <c r="H98" i="28"/>
  <c r="H97" i="28"/>
  <c r="D1246" i="13" l="1"/>
  <c r="D1491" i="11"/>
  <c r="H1491" i="11" s="1"/>
  <c r="D1492" i="11"/>
  <c r="H1492" i="11" s="1"/>
  <c r="D1493" i="11"/>
  <c r="H1493" i="11"/>
  <c r="D1494" i="11"/>
  <c r="H1494" i="11" s="1"/>
  <c r="D1495" i="11"/>
  <c r="H1495" i="11" s="1"/>
  <c r="D1496" i="11"/>
  <c r="H1496" i="11"/>
  <c r="D1497" i="11"/>
  <c r="H1497" i="11"/>
  <c r="D1498" i="11"/>
  <c r="H1498" i="11" s="1"/>
  <c r="D1499" i="11"/>
  <c r="H1499" i="11" s="1"/>
  <c r="D1500" i="11"/>
  <c r="H1500" i="11" s="1"/>
  <c r="D1501" i="11"/>
  <c r="H1501" i="11"/>
  <c r="D1502" i="11"/>
  <c r="H1502" i="11" s="1"/>
  <c r="D1503" i="11"/>
  <c r="H1503" i="11" s="1"/>
  <c r="D1504" i="11"/>
  <c r="H1504" i="11" s="1"/>
  <c r="D1505" i="11"/>
  <c r="H1505" i="11"/>
  <c r="D1506" i="11"/>
  <c r="H1506" i="11"/>
  <c r="D1507" i="11"/>
  <c r="H1507" i="11" s="1"/>
  <c r="D1508" i="11"/>
  <c r="H1508" i="11" s="1"/>
  <c r="D1509" i="11"/>
  <c r="H1509" i="11"/>
  <c r="D1510" i="11"/>
  <c r="H1510" i="11" s="1"/>
  <c r="D1511" i="11"/>
  <c r="H1511" i="11" s="1"/>
  <c r="D1512" i="11"/>
  <c r="H1512" i="11" s="1"/>
  <c r="D1513" i="11"/>
  <c r="H1513" i="11" s="1"/>
  <c r="D1514" i="11"/>
  <c r="H1514" i="11" s="1"/>
  <c r="D1515" i="11"/>
  <c r="H1515" i="11" s="1"/>
  <c r="D1516" i="11"/>
  <c r="H1516" i="11" s="1"/>
  <c r="D1517" i="11"/>
  <c r="H1517" i="11" s="1"/>
  <c r="D1518" i="11"/>
  <c r="H1518" i="11" s="1"/>
  <c r="D1519" i="11"/>
  <c r="H1519" i="11" s="1"/>
  <c r="D1520" i="11"/>
  <c r="H1520" i="11" s="1"/>
  <c r="D1521" i="11"/>
  <c r="H1521" i="11" s="1"/>
  <c r="D1522" i="11"/>
  <c r="H1522" i="11" s="1"/>
  <c r="D1523" i="11"/>
  <c r="H1523" i="11" s="1"/>
  <c r="D1524" i="11"/>
  <c r="H1524" i="11" s="1"/>
  <c r="D1525" i="11"/>
  <c r="H1525" i="11" s="1"/>
  <c r="D1526" i="11"/>
  <c r="H1526" i="11"/>
  <c r="D1527" i="11"/>
  <c r="H1527" i="11"/>
  <c r="D1528" i="11"/>
  <c r="H1528" i="11" s="1"/>
  <c r="D1529" i="11"/>
  <c r="H1529" i="11" s="1"/>
  <c r="D1530" i="11"/>
  <c r="H1530" i="11" s="1"/>
  <c r="D1531" i="11"/>
  <c r="H1531" i="11" s="1"/>
  <c r="D1532" i="11"/>
  <c r="H1532" i="11"/>
  <c r="D1533" i="11"/>
  <c r="H1533" i="11"/>
  <c r="D1534" i="11"/>
  <c r="H1534" i="11"/>
  <c r="D1535" i="11"/>
  <c r="H1535" i="11" s="1"/>
  <c r="D1536" i="11"/>
  <c r="H1536" i="11" s="1"/>
  <c r="D1537" i="11"/>
  <c r="H1537" i="11" s="1"/>
  <c r="D1538" i="11"/>
  <c r="H1538" i="11"/>
  <c r="D1539" i="11"/>
  <c r="H1539" i="11" s="1"/>
  <c r="D1540" i="11"/>
  <c r="H1540" i="11" s="1"/>
  <c r="D1541" i="11"/>
  <c r="H1541" i="11" s="1"/>
  <c r="D1542" i="11"/>
  <c r="H1542" i="11" s="1"/>
  <c r="D1543" i="11"/>
  <c r="H1543" i="11" s="1"/>
  <c r="D1544" i="11"/>
  <c r="H1544" i="11" s="1"/>
  <c r="D1545" i="11"/>
  <c r="H1545" i="11" s="1"/>
  <c r="D1546" i="11"/>
  <c r="H1546" i="11" s="1"/>
  <c r="D1547" i="11"/>
  <c r="H1547" i="11" s="1"/>
  <c r="D1548" i="11"/>
  <c r="H1548" i="11"/>
  <c r="D1549" i="11"/>
  <c r="H1549" i="11" s="1"/>
  <c r="D1550" i="11"/>
  <c r="H1550" i="11"/>
  <c r="D1551" i="11"/>
  <c r="H1551" i="11"/>
  <c r="D1552" i="11"/>
  <c r="H1552" i="11"/>
  <c r="D1553" i="11"/>
  <c r="H1553" i="11"/>
  <c r="D1554" i="11"/>
  <c r="H1554" i="11" s="1"/>
  <c r="D1555" i="11"/>
  <c r="H1555" i="11" s="1"/>
  <c r="D1556" i="11"/>
  <c r="H1556" i="11"/>
  <c r="D1557" i="11"/>
  <c r="H1557" i="11"/>
  <c r="D1558" i="11"/>
  <c r="H1558" i="11"/>
  <c r="D1559" i="11"/>
  <c r="H1559" i="11"/>
  <c r="D1560" i="11"/>
  <c r="H1560" i="11" s="1"/>
  <c r="D1561" i="11"/>
  <c r="H1561" i="11" s="1"/>
  <c r="D1562" i="11"/>
  <c r="H1562" i="11"/>
  <c r="D1563" i="11"/>
  <c r="H1563" i="11"/>
  <c r="D1564" i="11"/>
  <c r="H1564" i="11"/>
  <c r="D1565" i="11"/>
  <c r="H1565" i="11"/>
  <c r="D1566" i="11"/>
  <c r="H1566" i="11"/>
  <c r="D1567" i="11"/>
  <c r="H1567" i="11" s="1"/>
  <c r="D1568" i="11"/>
  <c r="H1568" i="11"/>
  <c r="D1569" i="11"/>
  <c r="H1569" i="11"/>
  <c r="D1570" i="11"/>
  <c r="H1570" i="11"/>
  <c r="D1571" i="11"/>
  <c r="H1571" i="11"/>
  <c r="D1572" i="11"/>
  <c r="H1572" i="11"/>
  <c r="D1573" i="11"/>
  <c r="H1573" i="11" s="1"/>
  <c r="D1574" i="11"/>
  <c r="H1574" i="11" s="1"/>
  <c r="D1575" i="11"/>
  <c r="H1575" i="11"/>
  <c r="D1576" i="11"/>
  <c r="H1576" i="11"/>
  <c r="D1577" i="11"/>
  <c r="H1577" i="11"/>
  <c r="D1578" i="11"/>
  <c r="H1578" i="11"/>
  <c r="D1579" i="11"/>
  <c r="H1579" i="11" s="1"/>
  <c r="D1580" i="11"/>
  <c r="H1580" i="11" s="1"/>
  <c r="D1581" i="11"/>
  <c r="H1581" i="11"/>
  <c r="D1582" i="11"/>
  <c r="H1582" i="11"/>
  <c r="D1583" i="11"/>
  <c r="H1583" i="11"/>
  <c r="D1584" i="11"/>
  <c r="H1584" i="11"/>
  <c r="D1585" i="11"/>
  <c r="H1585" i="11" s="1"/>
  <c r="D1586" i="11"/>
  <c r="H1586" i="11"/>
  <c r="D1587" i="11"/>
  <c r="H1587" i="11"/>
  <c r="D1588" i="11"/>
  <c r="H1588" i="11"/>
  <c r="D1589" i="11"/>
  <c r="H1589" i="11"/>
  <c r="D1590" i="11"/>
  <c r="H1590" i="11"/>
  <c r="D1591" i="11"/>
  <c r="H1591" i="11" s="1"/>
  <c r="D1592" i="11"/>
  <c r="H1592" i="11"/>
  <c r="D1593" i="11"/>
  <c r="H1593" i="11" s="1"/>
  <c r="D1594" i="11"/>
  <c r="H1594" i="11"/>
  <c r="D1595" i="11"/>
  <c r="H1595" i="11"/>
  <c r="B1515" i="8"/>
  <c r="H1515" i="8"/>
  <c r="I1515" i="8"/>
  <c r="B1516" i="8"/>
  <c r="H1516" i="8"/>
  <c r="I1516" i="8"/>
  <c r="B1517" i="8"/>
  <c r="D1517" i="8"/>
  <c r="H1517" i="8" s="1"/>
  <c r="I1517" i="8"/>
  <c r="B1518" i="8"/>
  <c r="D1518" i="8"/>
  <c r="H1518" i="8"/>
  <c r="I1518" i="8"/>
  <c r="B1519" i="8"/>
  <c r="D1519" i="8"/>
  <c r="H1519" i="8"/>
  <c r="I1519" i="8"/>
  <c r="B1520" i="8"/>
  <c r="D1520" i="8"/>
  <c r="H1520" i="8" s="1"/>
  <c r="I1520" i="8"/>
  <c r="B1521" i="8"/>
  <c r="D1521" i="8"/>
  <c r="H1521" i="8"/>
  <c r="I1521" i="8"/>
  <c r="B1522" i="8"/>
  <c r="D1522" i="8"/>
  <c r="H1522" i="8"/>
  <c r="I1522" i="8"/>
  <c r="B1523" i="8"/>
  <c r="D1523" i="8"/>
  <c r="H1523" i="8" s="1"/>
  <c r="I1523" i="8"/>
  <c r="B1524" i="8"/>
  <c r="D1524" i="8"/>
  <c r="H1524" i="8"/>
  <c r="I1524" i="8"/>
  <c r="B1525" i="8"/>
  <c r="D1525" i="8"/>
  <c r="H1525" i="8" s="1"/>
  <c r="I1525" i="8"/>
  <c r="B1526" i="8"/>
  <c r="D1526" i="8"/>
  <c r="H1526" i="8" s="1"/>
  <c r="I1526" i="8"/>
  <c r="B1527" i="8"/>
  <c r="D1527" i="8"/>
  <c r="H1527" i="8" s="1"/>
  <c r="I1527" i="8"/>
  <c r="M1507" i="8"/>
  <c r="Q1507" i="8" s="1"/>
  <c r="M1508" i="8"/>
  <c r="Q1508" i="8" s="1"/>
  <c r="M1509" i="8"/>
  <c r="Q1509" i="8" s="1"/>
  <c r="M1510" i="8"/>
  <c r="Q1510" i="8"/>
  <c r="M1511" i="8"/>
  <c r="Q1511" i="8" s="1"/>
  <c r="M1512" i="8"/>
  <c r="Q1512" i="8" s="1"/>
  <c r="M1513" i="8"/>
  <c r="Q1513" i="8" s="1"/>
  <c r="M1514" i="8"/>
  <c r="Q1514" i="8" s="1"/>
  <c r="M1515" i="8"/>
  <c r="Q1515" i="8"/>
  <c r="M1516" i="8"/>
  <c r="Q1516" i="8" s="1"/>
  <c r="M1517" i="8"/>
  <c r="Q1517" i="8" s="1"/>
  <c r="M1518" i="8"/>
  <c r="Q1518" i="8" s="1"/>
  <c r="M1519" i="8"/>
  <c r="Q1519" i="8"/>
  <c r="M1520" i="8"/>
  <c r="Q1520" i="8" s="1"/>
  <c r="M1521" i="8"/>
  <c r="Q1521" i="8"/>
  <c r="M1522" i="8"/>
  <c r="Q1522" i="8" s="1"/>
  <c r="M1523" i="8"/>
  <c r="Q1523" i="8" s="1"/>
  <c r="M1524" i="8"/>
  <c r="Q1524" i="8" s="1"/>
  <c r="M1525" i="8"/>
  <c r="Q1525" i="8" s="1"/>
  <c r="M1526" i="8"/>
  <c r="Q1526" i="8" s="1"/>
  <c r="M1527" i="8"/>
  <c r="Q1527" i="8" s="1"/>
  <c r="H1509" i="8"/>
  <c r="B1507" i="8"/>
  <c r="D1507" i="8"/>
  <c r="H1507" i="8" s="1"/>
  <c r="I1507" i="8"/>
  <c r="B1508" i="8"/>
  <c r="D1508" i="8"/>
  <c r="H1508" i="8" s="1"/>
  <c r="I1508" i="8"/>
  <c r="B1509" i="8"/>
  <c r="D1509" i="8"/>
  <c r="B1510" i="8"/>
  <c r="D1510" i="8"/>
  <c r="H1510" i="8" s="1"/>
  <c r="B1511" i="8"/>
  <c r="D1511" i="8"/>
  <c r="H1511" i="8" s="1"/>
  <c r="I1511" i="8"/>
  <c r="B1512" i="8"/>
  <c r="D1512" i="8"/>
  <c r="H1512" i="8" s="1"/>
  <c r="I1512" i="8"/>
  <c r="B1513" i="8"/>
  <c r="H1513" i="8"/>
  <c r="I1513" i="8"/>
  <c r="B1514" i="8"/>
  <c r="H1514" i="8"/>
  <c r="I1514" i="8"/>
  <c r="N1300" i="10"/>
  <c r="P1300" i="10"/>
  <c r="N1301" i="10"/>
  <c r="P1301" i="10" s="1"/>
  <c r="N1302" i="10"/>
  <c r="P1302" i="10" s="1"/>
  <c r="N1303" i="10"/>
  <c r="P1303" i="10" s="1"/>
  <c r="N1304" i="10"/>
  <c r="P1304" i="10"/>
  <c r="N1305" i="10"/>
  <c r="P1305" i="10" s="1"/>
  <c r="N1306" i="10"/>
  <c r="P1306" i="10" s="1"/>
  <c r="N1307" i="10"/>
  <c r="P1307" i="10" s="1"/>
  <c r="N1308" i="10"/>
  <c r="P1308" i="10" s="1"/>
  <c r="N1309" i="10"/>
  <c r="P1309" i="10"/>
  <c r="N1310" i="10"/>
  <c r="P1310" i="10"/>
  <c r="N1311" i="10"/>
  <c r="P1311" i="10" s="1"/>
  <c r="N1312" i="10"/>
  <c r="P1312" i="10"/>
  <c r="N1313" i="10"/>
  <c r="P1313" i="10" s="1"/>
  <c r="N1314" i="10"/>
  <c r="P1314" i="10" s="1"/>
  <c r="N1315" i="10"/>
  <c r="P1315" i="10" s="1"/>
  <c r="N1316" i="10"/>
  <c r="P1316" i="10" s="1"/>
  <c r="N1317" i="10"/>
  <c r="P1317" i="10"/>
  <c r="N1318" i="10"/>
  <c r="P1318" i="10" s="1"/>
  <c r="N1319" i="10"/>
  <c r="P1319" i="10" s="1"/>
  <c r="N1320" i="10"/>
  <c r="P1320" i="10"/>
  <c r="N1321" i="10"/>
  <c r="P1321" i="10" s="1"/>
  <c r="N1322" i="10"/>
  <c r="P1322" i="10"/>
  <c r="N1323" i="10"/>
  <c r="P1323" i="10" s="1"/>
  <c r="N1324" i="10"/>
  <c r="P1324" i="10"/>
  <c r="N1325" i="10"/>
  <c r="P1325" i="10" s="1"/>
  <c r="N1326" i="10"/>
  <c r="P1326" i="10"/>
  <c r="N1327" i="10"/>
  <c r="P1327" i="10" s="1"/>
  <c r="N1328" i="10"/>
  <c r="P1328" i="10" s="1"/>
  <c r="N1329" i="10"/>
  <c r="P1329" i="10" s="1"/>
  <c r="N1330" i="10"/>
  <c r="P1330" i="10" s="1"/>
  <c r="N1331" i="10"/>
  <c r="P1331" i="10" s="1"/>
  <c r="N1332" i="10"/>
  <c r="P1332" i="10" s="1"/>
  <c r="N1333" i="10"/>
  <c r="P1333" i="10" s="1"/>
  <c r="N1334" i="10"/>
  <c r="P1334" i="10"/>
  <c r="N1335" i="10"/>
  <c r="P1335" i="10"/>
  <c r="N1336" i="10"/>
  <c r="P1336" i="10" s="1"/>
  <c r="N1337" i="10"/>
  <c r="P1337" i="10" s="1"/>
  <c r="N1338" i="10"/>
  <c r="P1338" i="10" s="1"/>
  <c r="N1339" i="10"/>
  <c r="P1339" i="10"/>
  <c r="N1340" i="10"/>
  <c r="P1340" i="10" s="1"/>
  <c r="N1341" i="10"/>
  <c r="P1341" i="10" s="1"/>
  <c r="P1342" i="10"/>
  <c r="N1343" i="10"/>
  <c r="P1343" i="10" s="1"/>
  <c r="N1344" i="10"/>
  <c r="P1344" i="10"/>
  <c r="N1345" i="10"/>
  <c r="P1345" i="10"/>
  <c r="N1346" i="10"/>
  <c r="P1346" i="10"/>
  <c r="N1347" i="10"/>
  <c r="P1347" i="10"/>
  <c r="N1348" i="10"/>
  <c r="P1348" i="10" s="1"/>
  <c r="N1349" i="10"/>
  <c r="P1349" i="10" s="1"/>
  <c r="N1350" i="10"/>
  <c r="P1350" i="10" s="1"/>
  <c r="B1301" i="10"/>
  <c r="D1301" i="10"/>
  <c r="H1301" i="10" s="1"/>
  <c r="B1302" i="10"/>
  <c r="D1302" i="10"/>
  <c r="H1302" i="10" s="1"/>
  <c r="B1303" i="10"/>
  <c r="D1303" i="10"/>
  <c r="H1303" i="10"/>
  <c r="B1304" i="10"/>
  <c r="H1304" i="10"/>
  <c r="B1305" i="10"/>
  <c r="D1305" i="10"/>
  <c r="H1305" i="10"/>
  <c r="B1306" i="10"/>
  <c r="D1306" i="10"/>
  <c r="H1306" i="10" s="1"/>
  <c r="B1307" i="10"/>
  <c r="D1307" i="10"/>
  <c r="H1307" i="10"/>
  <c r="B1308" i="10"/>
  <c r="D1308" i="10"/>
  <c r="H1308" i="10"/>
  <c r="B1309" i="10"/>
  <c r="D1309" i="10"/>
  <c r="H1309" i="10" s="1"/>
  <c r="B1310" i="10"/>
  <c r="D1310" i="10"/>
  <c r="H1310" i="10" s="1"/>
  <c r="B1311" i="10"/>
  <c r="D1311" i="10"/>
  <c r="H1311" i="10"/>
  <c r="B1312" i="10"/>
  <c r="D1312" i="10"/>
  <c r="H1312" i="10"/>
  <c r="B1313" i="10"/>
  <c r="D1313" i="10"/>
  <c r="H1313" i="10"/>
  <c r="B1314" i="10"/>
  <c r="D1314" i="10"/>
  <c r="H1314" i="10"/>
  <c r="B1315" i="10"/>
  <c r="D1315" i="10"/>
  <c r="H1315" i="10"/>
  <c r="B1316" i="10"/>
  <c r="D1316" i="10"/>
  <c r="H1316" i="10" s="1"/>
  <c r="B1317" i="10"/>
  <c r="D1317" i="10"/>
  <c r="H1317" i="10"/>
  <c r="B1318" i="10"/>
  <c r="D1318" i="10"/>
  <c r="H1318" i="10" s="1"/>
  <c r="B1319" i="10"/>
  <c r="D1319" i="10"/>
  <c r="H1319" i="10"/>
  <c r="B1320" i="10"/>
  <c r="D1320" i="10"/>
  <c r="H1320" i="10"/>
  <c r="B1321" i="10"/>
  <c r="D1321" i="10"/>
  <c r="H1321" i="10"/>
  <c r="B1322" i="10"/>
  <c r="D1322" i="10"/>
  <c r="H1322" i="10" s="1"/>
  <c r="B1323" i="10"/>
  <c r="D1323" i="10"/>
  <c r="H1323" i="10"/>
  <c r="B1324" i="10"/>
  <c r="D1324" i="10"/>
  <c r="H1324" i="10"/>
  <c r="B1325" i="10"/>
  <c r="D1325" i="10"/>
  <c r="H1325" i="10"/>
  <c r="B1326" i="10"/>
  <c r="D1326" i="10"/>
  <c r="H1326" i="10" s="1"/>
  <c r="B1327" i="10"/>
  <c r="D1327" i="10"/>
  <c r="H1327" i="10"/>
  <c r="B1328" i="10"/>
  <c r="D1328" i="10"/>
  <c r="H1328" i="10" s="1"/>
  <c r="B1329" i="10"/>
  <c r="D1329" i="10"/>
  <c r="H1329" i="10" s="1"/>
  <c r="B1330" i="10"/>
  <c r="D1330" i="10"/>
  <c r="H1330" i="10" s="1"/>
  <c r="B1331" i="10"/>
  <c r="D1331" i="10"/>
  <c r="H1331" i="10" s="1"/>
  <c r="B1332" i="10"/>
  <c r="D1332" i="10"/>
  <c r="H1332" i="10"/>
  <c r="B1333" i="10"/>
  <c r="D1333" i="10"/>
  <c r="H1333" i="10" s="1"/>
  <c r="B1334" i="10"/>
  <c r="D1334" i="10"/>
  <c r="H1334" i="10"/>
  <c r="B1335" i="10"/>
  <c r="D1335" i="10"/>
  <c r="H1335" i="10" s="1"/>
  <c r="B1336" i="10"/>
  <c r="D1336" i="10"/>
  <c r="H1336" i="10" s="1"/>
  <c r="B1337" i="10"/>
  <c r="D1337" i="10"/>
  <c r="H1337" i="10"/>
  <c r="B1338" i="10"/>
  <c r="D1338" i="10"/>
  <c r="H1338" i="10" s="1"/>
  <c r="B1339" i="10"/>
  <c r="D1339" i="10"/>
  <c r="H1339" i="10" s="1"/>
  <c r="B1340" i="10"/>
  <c r="D1340" i="10"/>
  <c r="H1340" i="10"/>
  <c r="B1341" i="10"/>
  <c r="D1341" i="10"/>
  <c r="H1341" i="10" s="1"/>
  <c r="B1342" i="10"/>
  <c r="D1342" i="10"/>
  <c r="H1342" i="10"/>
  <c r="B1343" i="10"/>
  <c r="D1343" i="10"/>
  <c r="H1343" i="10" s="1"/>
  <c r="B1344" i="10"/>
  <c r="D1344" i="10"/>
  <c r="H1344" i="10" s="1"/>
  <c r="B1345" i="10"/>
  <c r="D1345" i="10"/>
  <c r="H1345" i="10"/>
  <c r="B1346" i="10"/>
  <c r="D1346" i="10"/>
  <c r="H1346" i="10" s="1"/>
  <c r="B1347" i="10"/>
  <c r="D1347" i="10"/>
  <c r="H1347" i="10"/>
  <c r="B1348" i="10"/>
  <c r="D1348" i="10"/>
  <c r="H1348" i="10" s="1"/>
  <c r="B1349" i="10"/>
  <c r="D1349" i="10"/>
  <c r="H1349" i="10" s="1"/>
  <c r="B1350" i="10"/>
  <c r="D1350" i="10"/>
  <c r="H1350" i="10" s="1"/>
  <c r="M190" i="24"/>
  <c r="Q190" i="24" s="1"/>
  <c r="N955" i="14"/>
  <c r="P955" i="14" s="1"/>
  <c r="N956" i="14"/>
  <c r="P956" i="14" s="1"/>
  <c r="N957" i="14"/>
  <c r="P957" i="14" s="1"/>
  <c r="N958" i="14"/>
  <c r="P958" i="14" s="1"/>
  <c r="N959" i="14"/>
  <c r="P959" i="14" s="1"/>
  <c r="N960" i="14"/>
  <c r="P960" i="14" s="1"/>
  <c r="N961" i="14"/>
  <c r="P961" i="14" s="1"/>
  <c r="N962" i="14"/>
  <c r="P962" i="14" s="1"/>
  <c r="N963" i="14"/>
  <c r="P963" i="14" s="1"/>
  <c r="N964" i="14"/>
  <c r="P964" i="14" s="1"/>
  <c r="N965" i="14"/>
  <c r="P965" i="14" s="1"/>
  <c r="N966" i="14"/>
  <c r="P966" i="14" s="1"/>
  <c r="B955" i="14"/>
  <c r="D955" i="14"/>
  <c r="H955" i="14" s="1"/>
  <c r="B956" i="14"/>
  <c r="D956" i="14"/>
  <c r="H956" i="14" s="1"/>
  <c r="B957" i="14"/>
  <c r="D957" i="14"/>
  <c r="H957" i="14" s="1"/>
  <c r="B958" i="14"/>
  <c r="D958" i="14"/>
  <c r="H958" i="14" s="1"/>
  <c r="B959" i="14"/>
  <c r="D959" i="14"/>
  <c r="H959" i="14"/>
  <c r="B960" i="14"/>
  <c r="D960" i="14"/>
  <c r="H960" i="14" s="1"/>
  <c r="B961" i="14"/>
  <c r="D961" i="14"/>
  <c r="H961" i="14"/>
  <c r="B962" i="14"/>
  <c r="D962" i="14"/>
  <c r="H962" i="14"/>
  <c r="B963" i="14"/>
  <c r="D963" i="14"/>
  <c r="H963" i="14" s="1"/>
  <c r="B964" i="14"/>
  <c r="D964" i="14"/>
  <c r="H964" i="14" s="1"/>
  <c r="B965" i="14"/>
  <c r="D965" i="14"/>
  <c r="H965" i="14"/>
  <c r="B966" i="14"/>
  <c r="D966" i="14"/>
  <c r="H966" i="14"/>
  <c r="N90" i="28" l="1"/>
  <c r="N91" i="28"/>
  <c r="P91" i="28" s="1"/>
  <c r="N92" i="28"/>
  <c r="P92" i="28" s="1"/>
  <c r="N93" i="28"/>
  <c r="P93" i="28" s="1"/>
  <c r="N94" i="28"/>
  <c r="N95" i="28"/>
  <c r="P95" i="28" s="1"/>
  <c r="N96" i="28"/>
  <c r="P96" i="28" s="1"/>
  <c r="N97" i="28"/>
  <c r="P97" i="28" s="1"/>
  <c r="N98" i="28"/>
  <c r="P98" i="28" s="1"/>
  <c r="N99" i="28"/>
  <c r="P99" i="28" s="1"/>
  <c r="N100" i="28"/>
  <c r="P100" i="28" s="1"/>
  <c r="N101" i="28"/>
  <c r="P101" i="28" s="1"/>
  <c r="N102" i="28"/>
  <c r="N103" i="28"/>
  <c r="P103" i="28" s="1"/>
  <c r="N104" i="28"/>
  <c r="P104" i="28" s="1"/>
  <c r="P90" i="28"/>
  <c r="P94" i="28"/>
  <c r="P102" i="28"/>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6" i="1"/>
  <c r="B187" i="1"/>
  <c r="B188" i="1"/>
  <c r="B189" i="1"/>
  <c r="B190" i="1"/>
  <c r="B191"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399" i="9"/>
  <c r="D1482" i="1"/>
  <c r="P1481" i="1" l="1"/>
  <c r="P1482" i="1"/>
  <c r="N1483" i="1" s="1"/>
  <c r="P1483" i="1"/>
  <c r="N1484" i="1" s="1"/>
  <c r="P1484" i="1"/>
  <c r="N1485" i="1" s="1"/>
  <c r="P1485" i="1"/>
  <c r="N1486" i="1" s="1"/>
  <c r="P1486" i="1"/>
  <c r="N1487" i="1"/>
  <c r="P1487" i="1"/>
  <c r="N1488" i="1" s="1"/>
  <c r="N1489" i="1"/>
  <c r="N1490" i="1"/>
  <c r="P1490" i="1"/>
  <c r="N1491" i="1" s="1"/>
  <c r="P1491" i="1"/>
  <c r="N1492" i="1" s="1"/>
  <c r="N1493" i="1"/>
  <c r="P1493" i="1"/>
  <c r="N1494" i="1" s="1"/>
  <c r="P1494" i="1"/>
  <c r="N1495" i="1" s="1"/>
  <c r="P1495" i="1"/>
  <c r="N1496" i="1" s="1"/>
  <c r="P1496" i="1"/>
  <c r="N1497" i="1" s="1"/>
  <c r="R1497" i="1" s="1"/>
  <c r="D1481" i="1"/>
  <c r="H1481" i="1" s="1"/>
  <c r="I1481" i="1"/>
  <c r="H1482" i="1"/>
  <c r="I1482" i="1"/>
  <c r="D1483" i="1"/>
  <c r="H1483" i="1" s="1"/>
  <c r="I1483" i="1"/>
  <c r="D1484" i="1"/>
  <c r="H1484" i="1" s="1"/>
  <c r="I1484" i="1"/>
  <c r="D1485" i="1"/>
  <c r="H1485" i="1"/>
  <c r="I1485" i="1"/>
  <c r="D1486" i="1"/>
  <c r="H1486" i="1" s="1"/>
  <c r="I1486" i="1"/>
  <c r="D1487" i="1"/>
  <c r="H1487" i="1" s="1"/>
  <c r="I1487" i="1"/>
  <c r="D1488" i="1"/>
  <c r="H1488" i="1" s="1"/>
  <c r="I1488" i="1"/>
  <c r="D1489" i="1"/>
  <c r="H1489" i="1" s="1"/>
  <c r="I1489" i="1"/>
  <c r="D1490" i="1"/>
  <c r="H1490" i="1" s="1"/>
  <c r="I1490" i="1"/>
  <c r="D1491" i="1"/>
  <c r="H1491" i="1" s="1"/>
  <c r="I1491" i="1"/>
  <c r="D1492" i="1"/>
  <c r="H1492" i="1" s="1"/>
  <c r="I1492" i="1"/>
  <c r="H1493" i="1"/>
  <c r="I1493" i="1"/>
  <c r="D1494" i="1"/>
  <c r="H1494" i="1" s="1"/>
  <c r="I1494" i="1"/>
  <c r="D1495" i="1"/>
  <c r="H1495" i="1"/>
  <c r="I1495" i="1"/>
  <c r="H1496" i="1"/>
  <c r="I1496" i="1"/>
  <c r="H1497" i="1"/>
  <c r="I1497" i="1"/>
  <c r="D1498" i="1"/>
  <c r="H1498" i="1" s="1"/>
  <c r="I1498" i="1"/>
  <c r="D1499" i="1"/>
  <c r="H1499" i="1"/>
  <c r="I1499" i="1"/>
  <c r="D1500" i="1"/>
  <c r="H1500" i="1" s="1"/>
  <c r="I1500" i="1"/>
  <c r="N912" i="5"/>
  <c r="P912" i="5"/>
  <c r="N913" i="5"/>
  <c r="P913" i="5"/>
  <c r="N914" i="5"/>
  <c r="P914" i="5" s="1"/>
  <c r="N915" i="5"/>
  <c r="P915" i="5" s="1"/>
  <c r="N916" i="5"/>
  <c r="P916" i="5" s="1"/>
  <c r="N917" i="5"/>
  <c r="P917" i="5" s="1"/>
  <c r="N918" i="5"/>
  <c r="P918" i="5" s="1"/>
  <c r="N919" i="5"/>
  <c r="P919" i="5" s="1"/>
  <c r="N920" i="5"/>
  <c r="P920" i="5" s="1"/>
  <c r="P921" i="5"/>
  <c r="N922" i="5"/>
  <c r="P922" i="5" s="1"/>
  <c r="N923" i="5"/>
  <c r="P923" i="5" s="1"/>
  <c r="N924" i="5"/>
  <c r="P924" i="5"/>
  <c r="D912" i="5"/>
  <c r="H912" i="5" s="1"/>
  <c r="D913" i="5"/>
  <c r="H913" i="5"/>
  <c r="D914" i="5"/>
  <c r="H914" i="5" s="1"/>
  <c r="D915" i="5"/>
  <c r="H915" i="5" s="1"/>
  <c r="D916" i="5"/>
  <c r="H916" i="5" s="1"/>
  <c r="D917" i="5"/>
  <c r="H917" i="5" s="1"/>
  <c r="D918" i="5"/>
  <c r="H918" i="5" s="1"/>
  <c r="D919" i="5"/>
  <c r="H919" i="5"/>
  <c r="D920" i="5"/>
  <c r="H920" i="5" s="1"/>
  <c r="D921" i="5"/>
  <c r="H921" i="5" s="1"/>
  <c r="D922" i="5"/>
  <c r="H922" i="5"/>
  <c r="D923" i="5"/>
  <c r="H923" i="5" s="1"/>
  <c r="D924" i="5"/>
  <c r="H924" i="5"/>
  <c r="D925" i="5"/>
  <c r="H925" i="5" s="1"/>
  <c r="D926" i="5"/>
  <c r="H926" i="5"/>
  <c r="D85" i="28"/>
  <c r="D86" i="28"/>
  <c r="D87" i="28"/>
  <c r="H87" i="28" s="1"/>
  <c r="D88" i="28"/>
  <c r="H88" i="28" s="1"/>
  <c r="D89" i="28"/>
  <c r="H89" i="28" s="1"/>
  <c r="D90" i="28"/>
  <c r="H90" i="28" s="1"/>
  <c r="D91" i="28"/>
  <c r="H91" i="28" s="1"/>
  <c r="D92" i="28"/>
  <c r="H92" i="28" s="1"/>
  <c r="D93" i="28"/>
  <c r="H93" i="28" s="1"/>
  <c r="D94" i="28"/>
  <c r="D95" i="28"/>
  <c r="H95" i="28" s="1"/>
  <c r="D96" i="28"/>
  <c r="H96" i="28" s="1"/>
  <c r="H85" i="28"/>
  <c r="H86" i="28"/>
  <c r="H94" i="28"/>
  <c r="N906" i="7"/>
  <c r="N907" i="7"/>
  <c r="N908" i="7"/>
  <c r="M1481" i="11"/>
  <c r="Q1481" i="11" s="1"/>
  <c r="M1482" i="11"/>
  <c r="Q1482" i="11" s="1"/>
  <c r="M1483" i="11"/>
  <c r="Q1483" i="11"/>
  <c r="M1484" i="11"/>
  <c r="Q1484" i="11" s="1"/>
  <c r="M1485" i="11"/>
  <c r="Q1485" i="11" s="1"/>
  <c r="M1486" i="11"/>
  <c r="Q1486" i="11"/>
  <c r="M1487" i="11"/>
  <c r="Q1487" i="11" s="1"/>
  <c r="M1488" i="11"/>
  <c r="Q1488" i="11"/>
  <c r="M1489" i="11"/>
  <c r="Q1489" i="11" s="1"/>
  <c r="D1481" i="11"/>
  <c r="H1481" i="11" s="1"/>
  <c r="D1482" i="11"/>
  <c r="H1482" i="11" s="1"/>
  <c r="D1483" i="11"/>
  <c r="H1483" i="11" s="1"/>
  <c r="D1484" i="11"/>
  <c r="H1484" i="11" s="1"/>
  <c r="D1485" i="11"/>
  <c r="H1485" i="11" s="1"/>
  <c r="D1486" i="11"/>
  <c r="H1486" i="11" s="1"/>
  <c r="D1487" i="11"/>
  <c r="H1487" i="11" s="1"/>
  <c r="D1488" i="11"/>
  <c r="H1488" i="11"/>
  <c r="D1489" i="11"/>
  <c r="H1489" i="11" s="1"/>
  <c r="D1490" i="11"/>
  <c r="H1490" i="11" s="1"/>
  <c r="U1450" i="11"/>
  <c r="R1487" i="1" l="1"/>
  <c r="R1491" i="1"/>
  <c r="R1496" i="1"/>
  <c r="R1484" i="1"/>
  <c r="R1483" i="1"/>
  <c r="R1495" i="1"/>
  <c r="R1488" i="1"/>
  <c r="R1494" i="1"/>
  <c r="R1493" i="1"/>
  <c r="R1492" i="1"/>
  <c r="R1486" i="1"/>
  <c r="R1485" i="1"/>
  <c r="R1490" i="1"/>
  <c r="R1489" i="1"/>
  <c r="N1482" i="1"/>
  <c r="R1482" i="1" s="1"/>
  <c r="P1478" i="1"/>
  <c r="P1479" i="1"/>
  <c r="P1480" i="1"/>
  <c r="N1481" i="1" s="1"/>
  <c r="R1481" i="1" s="1"/>
  <c r="N83" i="28"/>
  <c r="P83" i="28" s="1"/>
  <c r="N84" i="28"/>
  <c r="P84" i="28" s="1"/>
  <c r="N85" i="28"/>
  <c r="P85" i="28" s="1"/>
  <c r="N86" i="28"/>
  <c r="P86" i="28" s="1"/>
  <c r="N87" i="28"/>
  <c r="P87" i="28" s="1"/>
  <c r="N88" i="28"/>
  <c r="P88" i="28" s="1"/>
  <c r="N89" i="28"/>
  <c r="P89" i="28" s="1"/>
  <c r="N1233" i="13"/>
  <c r="P1233" i="13"/>
  <c r="N1234" i="13"/>
  <c r="P1234" i="13" s="1"/>
  <c r="N1235" i="13"/>
  <c r="P1235" i="13" s="1"/>
  <c r="N1236" i="13"/>
  <c r="P1236" i="13" s="1"/>
  <c r="N1237" i="13"/>
  <c r="P1237" i="13"/>
  <c r="N1238" i="13"/>
  <c r="P1238" i="13" s="1"/>
  <c r="N1239" i="13"/>
  <c r="P1239" i="13"/>
  <c r="N1240" i="13"/>
  <c r="P1240" i="13" s="1"/>
  <c r="N1241" i="13"/>
  <c r="P1241" i="13" s="1"/>
  <c r="N1242" i="13"/>
  <c r="P1242" i="13" s="1"/>
  <c r="N1243" i="13"/>
  <c r="P1243" i="13" s="1"/>
  <c r="N1244" i="13"/>
  <c r="P1244" i="13" s="1"/>
  <c r="N1245" i="13"/>
  <c r="P1245" i="13"/>
  <c r="N1246" i="13"/>
  <c r="P1246" i="13" s="1"/>
  <c r="N1247" i="13"/>
  <c r="P1247" i="13" s="1"/>
  <c r="N1248" i="13"/>
  <c r="P1248" i="13" s="1"/>
  <c r="N1249" i="13"/>
  <c r="P1249" i="13" s="1"/>
  <c r="N1250" i="13"/>
  <c r="P1250" i="13" s="1"/>
  <c r="B1233" i="13"/>
  <c r="D1233" i="13"/>
  <c r="H1233" i="13" s="1"/>
  <c r="B1234" i="13"/>
  <c r="D1234" i="13"/>
  <c r="H1234" i="13" s="1"/>
  <c r="B1235" i="13"/>
  <c r="D1235" i="13"/>
  <c r="H1235" i="13" s="1"/>
  <c r="B1236" i="13"/>
  <c r="D1236" i="13"/>
  <c r="H1236" i="13" s="1"/>
  <c r="B1237" i="13"/>
  <c r="D1237" i="13"/>
  <c r="H1237" i="13" s="1"/>
  <c r="B1238" i="13"/>
  <c r="D1238" i="13"/>
  <c r="H1238" i="13" s="1"/>
  <c r="B1239" i="13"/>
  <c r="D1239" i="13"/>
  <c r="H1239" i="13"/>
  <c r="B1240" i="13"/>
  <c r="D1240" i="13"/>
  <c r="H1240" i="13" s="1"/>
  <c r="B1241" i="13"/>
  <c r="D1241" i="13"/>
  <c r="H1241" i="13" s="1"/>
  <c r="B1242" i="13"/>
  <c r="D1242" i="13"/>
  <c r="H1242" i="13" s="1"/>
  <c r="B1243" i="13"/>
  <c r="D1243" i="13"/>
  <c r="H1243" i="13" s="1"/>
  <c r="B1244" i="13"/>
  <c r="D1244" i="13"/>
  <c r="H1244" i="13" s="1"/>
  <c r="B1245" i="13"/>
  <c r="D1245" i="13"/>
  <c r="H1245" i="13" s="1"/>
  <c r="B1246" i="13"/>
  <c r="H1246" i="13"/>
  <c r="B1247" i="13"/>
  <c r="D1247" i="13"/>
  <c r="H1247" i="13"/>
  <c r="B1248" i="13"/>
  <c r="D1248" i="13"/>
  <c r="H1248" i="13" s="1"/>
  <c r="B1249" i="13"/>
  <c r="D1249" i="13"/>
  <c r="H1249" i="13" s="1"/>
  <c r="B1250" i="13"/>
  <c r="D1250" i="13"/>
  <c r="H1250" i="13" s="1"/>
  <c r="N922" i="14"/>
  <c r="P922" i="14" s="1"/>
  <c r="N923" i="14"/>
  <c r="P923" i="14" s="1"/>
  <c r="N924" i="14"/>
  <c r="P924" i="14" s="1"/>
  <c r="N925" i="14"/>
  <c r="P925" i="14" s="1"/>
  <c r="N926" i="14"/>
  <c r="P926" i="14" s="1"/>
  <c r="N927" i="14"/>
  <c r="P927" i="14" s="1"/>
  <c r="N928" i="14"/>
  <c r="P928" i="14" s="1"/>
  <c r="N929" i="14"/>
  <c r="P929" i="14" s="1"/>
  <c r="N930" i="14"/>
  <c r="P930" i="14" s="1"/>
  <c r="N931" i="14"/>
  <c r="P931" i="14" s="1"/>
  <c r="N932" i="14"/>
  <c r="P932" i="14" s="1"/>
  <c r="N933" i="14"/>
  <c r="P933" i="14" s="1"/>
  <c r="N934" i="14"/>
  <c r="P934" i="14" s="1"/>
  <c r="N935" i="14"/>
  <c r="P935" i="14" s="1"/>
  <c r="N936" i="14"/>
  <c r="P936" i="14" s="1"/>
  <c r="N937" i="14"/>
  <c r="P937" i="14" s="1"/>
  <c r="N938" i="14"/>
  <c r="P938" i="14" s="1"/>
  <c r="N939" i="14"/>
  <c r="P939" i="14" s="1"/>
  <c r="N940" i="14"/>
  <c r="P940" i="14" s="1"/>
  <c r="N941" i="14"/>
  <c r="P941" i="14" s="1"/>
  <c r="N942" i="14"/>
  <c r="P942" i="14" s="1"/>
  <c r="N943" i="14"/>
  <c r="P943" i="14" s="1"/>
  <c r="N944" i="14"/>
  <c r="P944" i="14" s="1"/>
  <c r="N945" i="14"/>
  <c r="P945" i="14" s="1"/>
  <c r="N946" i="14"/>
  <c r="P946" i="14" s="1"/>
  <c r="N947" i="14"/>
  <c r="P947" i="14" s="1"/>
  <c r="N948" i="14"/>
  <c r="P948" i="14" s="1"/>
  <c r="N949" i="14"/>
  <c r="P949" i="14" s="1"/>
  <c r="N950" i="14"/>
  <c r="P950" i="14" s="1"/>
  <c r="N951" i="14"/>
  <c r="P951" i="14" s="1"/>
  <c r="N952" i="14"/>
  <c r="P952" i="14" s="1"/>
  <c r="N953" i="14"/>
  <c r="P953" i="14" s="1"/>
  <c r="N954" i="14"/>
  <c r="P954" i="14" s="1"/>
  <c r="B944" i="14"/>
  <c r="D944" i="14"/>
  <c r="H944" i="14" s="1"/>
  <c r="B945" i="14"/>
  <c r="D945" i="14"/>
  <c r="H945" i="14"/>
  <c r="B946" i="14"/>
  <c r="D946" i="14"/>
  <c r="H946" i="14" s="1"/>
  <c r="B947" i="14"/>
  <c r="D947" i="14"/>
  <c r="H947" i="14" s="1"/>
  <c r="B948" i="14"/>
  <c r="D948" i="14"/>
  <c r="H948" i="14"/>
  <c r="B949" i="14"/>
  <c r="D949" i="14"/>
  <c r="H949" i="14"/>
  <c r="B950" i="14"/>
  <c r="D950" i="14"/>
  <c r="H950" i="14" s="1"/>
  <c r="B951" i="14"/>
  <c r="D951" i="14"/>
  <c r="H951" i="14"/>
  <c r="B952" i="14"/>
  <c r="D952" i="14"/>
  <c r="H952" i="14" s="1"/>
  <c r="B953" i="14"/>
  <c r="D953" i="14"/>
  <c r="H953" i="14"/>
  <c r="B954" i="14"/>
  <c r="D954" i="14"/>
  <c r="H954" i="14"/>
  <c r="M1493" i="8"/>
  <c r="Q1493" i="8" s="1"/>
  <c r="M1494" i="8"/>
  <c r="Q1494" i="8" s="1"/>
  <c r="M1495" i="8"/>
  <c r="Q1495" i="8" s="1"/>
  <c r="M1496" i="8"/>
  <c r="Q1496" i="8" s="1"/>
  <c r="M1497" i="8"/>
  <c r="Q1497" i="8" s="1"/>
  <c r="M1498" i="8"/>
  <c r="Q1498" i="8"/>
  <c r="M1499" i="8"/>
  <c r="Q1499" i="8" s="1"/>
  <c r="M1500" i="8"/>
  <c r="Q1500" i="8" s="1"/>
  <c r="M1501" i="8"/>
  <c r="Q1501" i="8" s="1"/>
  <c r="M1502" i="8"/>
  <c r="Q1502" i="8" s="1"/>
  <c r="M1503" i="8"/>
  <c r="Q1503" i="8" s="1"/>
  <c r="M1504" i="8"/>
  <c r="Q1504" i="8" s="1"/>
  <c r="M1505" i="8"/>
  <c r="Q1505" i="8" s="1"/>
  <c r="M1506" i="8"/>
  <c r="Q1506" i="8" s="1"/>
  <c r="B1493" i="8"/>
  <c r="D1493" i="8"/>
  <c r="H1493" i="8"/>
  <c r="I1493" i="8"/>
  <c r="B1494" i="8"/>
  <c r="D1494" i="8"/>
  <c r="H1494" i="8" s="1"/>
  <c r="I1494" i="8"/>
  <c r="B1495" i="8"/>
  <c r="D1495" i="8"/>
  <c r="H1495" i="8" s="1"/>
  <c r="I1495" i="8"/>
  <c r="B1496" i="8"/>
  <c r="D1496" i="8"/>
  <c r="H1496" i="8" s="1"/>
  <c r="I1496" i="8"/>
  <c r="B1497" i="8"/>
  <c r="D1497" i="8"/>
  <c r="H1497" i="8" s="1"/>
  <c r="I1497" i="8"/>
  <c r="B1498" i="8"/>
  <c r="D1498" i="8"/>
  <c r="H1498" i="8" s="1"/>
  <c r="I1498" i="8"/>
  <c r="B1499" i="8"/>
  <c r="D1499" i="8"/>
  <c r="H1499" i="8" s="1"/>
  <c r="I1499" i="8"/>
  <c r="B1500" i="8"/>
  <c r="D1500" i="8"/>
  <c r="H1500" i="8" s="1"/>
  <c r="I1500" i="8"/>
  <c r="B1501" i="8"/>
  <c r="D1501" i="8"/>
  <c r="H1501" i="8" s="1"/>
  <c r="I1501" i="8"/>
  <c r="B1502" i="8"/>
  <c r="D1502" i="8"/>
  <c r="H1502" i="8" s="1"/>
  <c r="I1502" i="8"/>
  <c r="B1503" i="8"/>
  <c r="D1503" i="8"/>
  <c r="H1503" i="8" s="1"/>
  <c r="I1503" i="8"/>
  <c r="B1504" i="8"/>
  <c r="D1504" i="8"/>
  <c r="H1504" i="8" s="1"/>
  <c r="I1504" i="8"/>
  <c r="B1505" i="8"/>
  <c r="D1505" i="8"/>
  <c r="H1505" i="8" s="1"/>
  <c r="I1505" i="8"/>
  <c r="B1506" i="8"/>
  <c r="D1506" i="8"/>
  <c r="H1506" i="8" s="1"/>
  <c r="I1506" i="8"/>
  <c r="D77" i="28"/>
  <c r="D78" i="28"/>
  <c r="H78" i="28" s="1"/>
  <c r="D79" i="28"/>
  <c r="H79" i="28" s="1"/>
  <c r="D80" i="28"/>
  <c r="H80" i="28" s="1"/>
  <c r="D81" i="28"/>
  <c r="H81" i="28" s="1"/>
  <c r="D82" i="28"/>
  <c r="H82" i="28" s="1"/>
  <c r="D83" i="28"/>
  <c r="H83" i="28" s="1"/>
  <c r="D84" i="28"/>
  <c r="H84" i="28" s="1"/>
  <c r="N904" i="5"/>
  <c r="P904" i="5" s="1"/>
  <c r="N905" i="5"/>
  <c r="P905" i="5"/>
  <c r="N906" i="5"/>
  <c r="P906" i="5" s="1"/>
  <c r="N907" i="5"/>
  <c r="P907" i="5" s="1"/>
  <c r="N908" i="5"/>
  <c r="P908" i="5"/>
  <c r="N909" i="5"/>
  <c r="P909" i="5" s="1"/>
  <c r="N910" i="5"/>
  <c r="P910" i="5"/>
  <c r="N911" i="5"/>
  <c r="P911" i="5" s="1"/>
  <c r="D904" i="5"/>
  <c r="H904" i="5"/>
  <c r="D905" i="5"/>
  <c r="H905" i="5"/>
  <c r="D906" i="5"/>
  <c r="H906" i="5"/>
  <c r="D907" i="5"/>
  <c r="H907" i="5"/>
  <c r="D908" i="5"/>
  <c r="H908" i="5" s="1"/>
  <c r="D909" i="5"/>
  <c r="H909" i="5" s="1"/>
  <c r="D910" i="5"/>
  <c r="H910" i="5"/>
  <c r="D911" i="5"/>
  <c r="H911" i="5" s="1"/>
  <c r="P1472" i="1"/>
  <c r="P1473" i="1"/>
  <c r="P1474" i="1"/>
  <c r="P1475" i="1"/>
  <c r="P1476" i="1"/>
  <c r="P1477" i="1"/>
  <c r="N75" i="28"/>
  <c r="P75" i="28" s="1"/>
  <c r="N76" i="28"/>
  <c r="P76" i="28" s="1"/>
  <c r="N77" i="28"/>
  <c r="P77" i="28" s="1"/>
  <c r="N78" i="28"/>
  <c r="P78" i="28" s="1"/>
  <c r="N79" i="28"/>
  <c r="P79" i="28" s="1"/>
  <c r="N80" i="28"/>
  <c r="P80" i="28" s="1"/>
  <c r="N81" i="28"/>
  <c r="P81" i="28" s="1"/>
  <c r="N82" i="28"/>
  <c r="P82" i="28" s="1"/>
  <c r="M1487" i="8"/>
  <c r="Q1487" i="8" s="1"/>
  <c r="M1488" i="8"/>
  <c r="Q1488" i="8" s="1"/>
  <c r="M1489" i="8"/>
  <c r="Q1489" i="8"/>
  <c r="M1490" i="8"/>
  <c r="Q1490" i="8" s="1"/>
  <c r="M1491" i="8"/>
  <c r="Q1491" i="8" s="1"/>
  <c r="M1492" i="8"/>
  <c r="Q1492" i="8"/>
  <c r="B1150" i="16"/>
  <c r="D1150" i="16"/>
  <c r="H1150" i="16"/>
  <c r="B1151" i="16"/>
  <c r="D1151" i="16"/>
  <c r="H1151" i="16" s="1"/>
  <c r="B1152" i="16"/>
  <c r="D1152" i="16"/>
  <c r="H1152" i="16"/>
  <c r="B1153" i="16"/>
  <c r="D1153" i="16"/>
  <c r="H1153" i="16"/>
  <c r="B1154" i="16"/>
  <c r="D1154" i="16"/>
  <c r="H1154" i="16"/>
  <c r="B1155" i="16"/>
  <c r="D1155" i="16"/>
  <c r="H1155" i="16" s="1"/>
  <c r="B1156" i="16"/>
  <c r="D1156" i="16"/>
  <c r="H1156" i="16"/>
  <c r="B1157" i="16"/>
  <c r="D1157" i="16"/>
  <c r="H1157" i="16"/>
  <c r="B1158" i="16"/>
  <c r="D1158" i="16"/>
  <c r="H1158" i="16" s="1"/>
  <c r="B1159" i="16"/>
  <c r="D1159" i="16"/>
  <c r="H1159" i="16"/>
  <c r="B1160" i="16"/>
  <c r="D1160" i="16"/>
  <c r="H1160" i="16" s="1"/>
  <c r="B1161" i="16"/>
  <c r="D1161" i="16"/>
  <c r="H1161" i="16"/>
  <c r="B1162" i="16"/>
  <c r="D1162" i="16"/>
  <c r="H1162" i="16"/>
  <c r="B1163" i="16"/>
  <c r="D1163" i="16"/>
  <c r="H1163" i="16"/>
  <c r="B1164" i="16"/>
  <c r="D1164" i="16"/>
  <c r="H1164" i="16" s="1"/>
  <c r="B1165" i="16"/>
  <c r="D1165" i="16"/>
  <c r="H1165" i="16" s="1"/>
  <c r="B1166" i="16"/>
  <c r="D1166" i="16"/>
  <c r="H1166" i="16" s="1"/>
  <c r="B1167" i="16"/>
  <c r="D1167" i="16"/>
  <c r="H1167" i="16"/>
  <c r="B1168" i="16"/>
  <c r="D1168" i="16"/>
  <c r="H1168" i="16" s="1"/>
  <c r="B1169" i="16"/>
  <c r="H1169" i="16"/>
  <c r="B1170" i="16"/>
  <c r="H1170" i="16"/>
  <c r="B1171" i="16"/>
  <c r="H1171" i="16"/>
  <c r="B1172" i="16"/>
  <c r="D1172" i="16"/>
  <c r="H1172" i="16"/>
  <c r="B1173" i="16"/>
  <c r="D1173" i="16"/>
  <c r="H1173" i="16"/>
  <c r="B1174" i="16"/>
  <c r="D1174" i="16"/>
  <c r="H1174" i="16" s="1"/>
  <c r="B1175" i="16"/>
  <c r="D1175" i="16"/>
  <c r="H1175" i="16"/>
  <c r="B1176" i="16"/>
  <c r="D1176" i="16"/>
  <c r="H1176" i="16"/>
  <c r="B1177" i="16"/>
  <c r="D1177" i="16"/>
  <c r="H1177" i="16" s="1"/>
  <c r="B1178" i="16"/>
  <c r="D1178" i="16"/>
  <c r="H1178" i="16" s="1"/>
  <c r="B1179" i="16"/>
  <c r="D1179" i="16"/>
  <c r="H1179" i="16"/>
  <c r="B1180" i="16"/>
  <c r="D1180" i="16"/>
  <c r="H1180" i="16"/>
  <c r="B1181" i="16"/>
  <c r="D1181" i="16"/>
  <c r="H1181" i="16"/>
  <c r="B1182" i="16"/>
  <c r="D1182" i="16"/>
  <c r="H1182" i="16" s="1"/>
  <c r="B1183" i="16"/>
  <c r="D1183" i="16"/>
  <c r="H1183" i="16" s="1"/>
  <c r="B1184" i="16"/>
  <c r="D1184" i="16"/>
  <c r="H1184" i="16"/>
  <c r="B1185" i="16"/>
  <c r="D1185" i="16"/>
  <c r="H1185" i="16" s="1"/>
  <c r="B1186" i="16"/>
  <c r="D1186" i="16"/>
  <c r="H1186" i="16" s="1"/>
  <c r="B1187" i="16"/>
  <c r="D1187" i="16"/>
  <c r="H1187" i="16"/>
  <c r="B1188" i="16"/>
  <c r="D1188" i="16"/>
  <c r="H1188" i="16"/>
  <c r="B1189" i="16"/>
  <c r="D1189" i="16"/>
  <c r="H1189" i="16"/>
  <c r="B1190" i="16"/>
  <c r="D1190" i="16"/>
  <c r="H1190" i="16" s="1"/>
  <c r="B1191" i="16"/>
  <c r="D1191" i="16"/>
  <c r="H1191" i="16" s="1"/>
  <c r="B1192" i="16"/>
  <c r="H1192" i="16"/>
  <c r="B1193" i="16"/>
  <c r="D1193" i="16"/>
  <c r="H1193" i="16"/>
  <c r="B1194" i="16"/>
  <c r="D1194" i="16"/>
  <c r="H1194" i="16"/>
  <c r="B1195" i="16"/>
  <c r="D1195" i="16"/>
  <c r="H1195" i="16" s="1"/>
  <c r="B1196" i="16"/>
  <c r="D1196" i="16"/>
  <c r="H1196" i="16" s="1"/>
  <c r="B1197" i="16"/>
  <c r="D1197" i="16"/>
  <c r="H1197" i="16" s="1"/>
  <c r="B1198" i="16"/>
  <c r="D1198" i="16"/>
  <c r="H1198" i="16" s="1"/>
  <c r="B1199" i="16"/>
  <c r="D1199" i="16"/>
  <c r="H1199" i="16"/>
  <c r="B1200" i="16"/>
  <c r="D1200" i="16"/>
  <c r="H1200" i="16" s="1"/>
  <c r="B1201" i="16"/>
  <c r="D1201" i="16"/>
  <c r="H1201" i="16"/>
  <c r="B1202" i="16"/>
  <c r="D1202" i="16"/>
  <c r="H1202" i="16"/>
  <c r="B1203" i="16"/>
  <c r="D1203" i="16"/>
  <c r="H1203" i="16"/>
  <c r="B1204" i="16"/>
  <c r="D1204" i="16"/>
  <c r="H1204" i="16" s="1"/>
  <c r="B1205" i="16"/>
  <c r="D1205" i="16"/>
  <c r="H1205" i="16"/>
  <c r="B1206" i="16"/>
  <c r="D1206" i="16"/>
  <c r="H1206" i="16"/>
  <c r="B1207" i="16"/>
  <c r="D1207" i="16"/>
  <c r="H1207" i="16"/>
  <c r="B1208" i="16"/>
  <c r="D1208" i="16"/>
  <c r="H1208" i="16"/>
  <c r="D1209" i="16"/>
  <c r="H1209" i="16"/>
  <c r="N1150" i="16"/>
  <c r="P1150" i="16" s="1"/>
  <c r="N1151" i="16"/>
  <c r="P1151" i="16" s="1"/>
  <c r="N1152" i="16"/>
  <c r="P1152" i="16"/>
  <c r="N1153" i="16"/>
  <c r="P1153" i="16" s="1"/>
  <c r="N1154" i="16"/>
  <c r="P1154" i="16"/>
  <c r="N1155" i="16"/>
  <c r="P1155" i="16"/>
  <c r="N1156" i="16"/>
  <c r="P1156" i="16" s="1"/>
  <c r="N1157" i="16"/>
  <c r="P1157" i="16"/>
  <c r="N1158" i="16"/>
  <c r="P1158" i="16" s="1"/>
  <c r="N1159" i="16"/>
  <c r="P1159" i="16" s="1"/>
  <c r="N1160" i="16"/>
  <c r="P1160" i="16"/>
  <c r="N1161" i="16"/>
  <c r="P1161" i="16"/>
  <c r="N1162" i="16"/>
  <c r="P1162" i="16" s="1"/>
  <c r="N1163" i="16"/>
  <c r="P1163" i="16" s="1"/>
  <c r="N1164" i="16"/>
  <c r="P1164" i="16" s="1"/>
  <c r="N1165" i="16"/>
  <c r="P1165" i="16"/>
  <c r="N1166" i="16"/>
  <c r="P1166" i="16" s="1"/>
  <c r="N1167" i="16"/>
  <c r="P1167" i="16"/>
  <c r="N1168" i="16"/>
  <c r="P1168" i="16" s="1"/>
  <c r="N1169" i="16"/>
  <c r="P1169" i="16" s="1"/>
  <c r="P1170" i="16"/>
  <c r="N1171" i="16"/>
  <c r="P1171" i="16"/>
  <c r="N1172" i="16"/>
  <c r="P1172" i="16"/>
  <c r="N1173" i="16"/>
  <c r="P1173" i="16"/>
  <c r="N1174" i="16"/>
  <c r="P1174" i="16" s="1"/>
  <c r="N1175" i="16"/>
  <c r="P1175" i="16"/>
  <c r="N1176" i="16"/>
  <c r="P1176" i="16"/>
  <c r="N1177" i="16"/>
  <c r="P1177" i="16"/>
  <c r="N1178" i="16"/>
  <c r="P1178" i="16" s="1"/>
  <c r="N1179" i="16"/>
  <c r="P1179" i="16"/>
  <c r="N1180" i="16"/>
  <c r="P1180" i="16" s="1"/>
  <c r="N1181" i="16"/>
  <c r="P1181" i="16" s="1"/>
  <c r="N1182" i="16"/>
  <c r="P1182" i="16" s="1"/>
  <c r="N1183" i="16"/>
  <c r="P1183" i="16"/>
  <c r="N1184" i="16"/>
  <c r="P1184" i="16" s="1"/>
  <c r="N1185" i="16"/>
  <c r="P1185" i="16"/>
  <c r="N1186" i="16"/>
  <c r="P1186" i="16" s="1"/>
  <c r="N1187" i="16"/>
  <c r="P1187" i="16" s="1"/>
  <c r="N1188" i="16"/>
  <c r="P1188" i="16"/>
  <c r="N1189" i="16"/>
  <c r="P1189" i="16" s="1"/>
  <c r="N1190" i="16"/>
  <c r="P1190" i="16" s="1"/>
  <c r="N1191" i="16"/>
  <c r="P1191" i="16"/>
  <c r="N1192" i="16"/>
  <c r="P1192" i="16" s="1"/>
  <c r="N1193" i="16"/>
  <c r="P1193" i="16"/>
  <c r="N1194" i="16"/>
  <c r="P1194" i="16"/>
  <c r="N1195" i="16"/>
  <c r="P1195" i="16" s="1"/>
  <c r="N1196" i="16"/>
  <c r="P1196" i="16"/>
  <c r="N1197" i="16"/>
  <c r="P1197" i="16" s="1"/>
  <c r="P1198" i="16"/>
  <c r="N1199" i="16"/>
  <c r="P1199" i="16"/>
  <c r="N1200" i="16"/>
  <c r="P1200" i="16" s="1"/>
  <c r="N1201" i="16"/>
  <c r="P1201" i="16"/>
  <c r="P1202" i="16"/>
  <c r="N1203" i="16"/>
  <c r="P1203" i="16" s="1"/>
  <c r="N1204" i="16"/>
  <c r="P1204" i="16" s="1"/>
  <c r="N1205" i="16"/>
  <c r="P1205" i="16"/>
  <c r="N1206" i="16"/>
  <c r="P1206" i="16" s="1"/>
  <c r="N1207" i="16"/>
  <c r="P1207" i="16"/>
  <c r="N1208" i="16"/>
  <c r="P1208" i="16"/>
  <c r="N1209" i="16"/>
  <c r="N1384" i="12"/>
  <c r="Q1384" i="12" s="1"/>
  <c r="N1385" i="12"/>
  <c r="Q1385" i="12" s="1"/>
  <c r="N1386" i="12"/>
  <c r="Q1386" i="12"/>
  <c r="N1387" i="12"/>
  <c r="Q1387" i="12" s="1"/>
  <c r="N1388" i="12"/>
  <c r="Q1388" i="12"/>
  <c r="N1389" i="12"/>
  <c r="Q1389" i="12"/>
  <c r="N1390" i="12"/>
  <c r="Q1390" i="12" s="1"/>
  <c r="N1391" i="12"/>
  <c r="Q1391" i="12"/>
  <c r="N1392" i="12"/>
  <c r="Q1392" i="12" s="1"/>
  <c r="N1393" i="12"/>
  <c r="Q1393" i="12"/>
  <c r="N1394" i="12"/>
  <c r="Q1394" i="12" s="1"/>
  <c r="N1395" i="12"/>
  <c r="Q1395" i="12" s="1"/>
  <c r="N1396" i="12"/>
  <c r="Q1396" i="12" s="1"/>
  <c r="N1397" i="12"/>
  <c r="Q1397" i="12"/>
  <c r="N1398" i="12"/>
  <c r="Q1398" i="12"/>
  <c r="N1399" i="12"/>
  <c r="Q1399" i="12" s="1"/>
  <c r="N1400" i="12"/>
  <c r="Q1400" i="12" s="1"/>
  <c r="N1401" i="12"/>
  <c r="Q1401" i="12" s="1"/>
  <c r="N1402" i="12"/>
  <c r="Q1402" i="12" s="1"/>
  <c r="N1403" i="12"/>
  <c r="Q1403" i="12"/>
  <c r="N1404" i="12"/>
  <c r="Q1404" i="12" s="1"/>
  <c r="N1405" i="12"/>
  <c r="Q1405" i="12" s="1"/>
  <c r="N1406" i="12"/>
  <c r="Q1406" i="12" s="1"/>
  <c r="N1407" i="12"/>
  <c r="Q1407" i="12" s="1"/>
  <c r="N1408" i="12"/>
  <c r="Q1408" i="12" s="1"/>
  <c r="N1409" i="12"/>
  <c r="Q1409" i="12"/>
  <c r="N1410" i="12"/>
  <c r="Q1410" i="12"/>
  <c r="N1411" i="12"/>
  <c r="Q1411" i="12"/>
  <c r="N1412" i="12"/>
  <c r="Q1412" i="12"/>
  <c r="N1413" i="12"/>
  <c r="Q1413" i="12"/>
  <c r="N1414" i="12"/>
  <c r="Q1414" i="12"/>
  <c r="N1415" i="12"/>
  <c r="Q1415" i="12"/>
  <c r="N1416" i="12"/>
  <c r="Q1416" i="12"/>
  <c r="N1417" i="12"/>
  <c r="Q1417" i="12"/>
  <c r="N1418" i="12"/>
  <c r="Q1418" i="12" s="1"/>
  <c r="N1419" i="12"/>
  <c r="Q1419" i="12"/>
  <c r="N1420" i="12"/>
  <c r="Q1420" i="12" s="1"/>
  <c r="N1421" i="12"/>
  <c r="Q1421" i="12"/>
  <c r="N1422" i="12"/>
  <c r="Q1422" i="12"/>
  <c r="N1423" i="12"/>
  <c r="Q1423" i="12" s="1"/>
  <c r="N1424" i="12"/>
  <c r="Q1424" i="12" s="1"/>
  <c r="N1425" i="12"/>
  <c r="Q1425" i="12"/>
  <c r="N1426" i="12"/>
  <c r="Q1426" i="12"/>
  <c r="B1383" i="12"/>
  <c r="D1383" i="12"/>
  <c r="H1383" i="12" s="1"/>
  <c r="B1384" i="12"/>
  <c r="D1384" i="12"/>
  <c r="H1384" i="12" s="1"/>
  <c r="B1385" i="12"/>
  <c r="D1385" i="12"/>
  <c r="H1385" i="12"/>
  <c r="B1386" i="12"/>
  <c r="D1386" i="12"/>
  <c r="H1386" i="12"/>
  <c r="B1387" i="12"/>
  <c r="D1387" i="12"/>
  <c r="H1387" i="12"/>
  <c r="B1388" i="12"/>
  <c r="D1388" i="12"/>
  <c r="H1388" i="12" s="1"/>
  <c r="B1389" i="12"/>
  <c r="D1389" i="12"/>
  <c r="H1389" i="12"/>
  <c r="B1390" i="12"/>
  <c r="D1390" i="12"/>
  <c r="H1390" i="12"/>
  <c r="B1391" i="12"/>
  <c r="D1391" i="12"/>
  <c r="H1391" i="12" s="1"/>
  <c r="B1392" i="12"/>
  <c r="D1392" i="12"/>
  <c r="H1392" i="12" s="1"/>
  <c r="B1393" i="12"/>
  <c r="D1393" i="12"/>
  <c r="H1393" i="12"/>
  <c r="B1394" i="12"/>
  <c r="D1394" i="12"/>
  <c r="H1394" i="12" s="1"/>
  <c r="B1395" i="12"/>
  <c r="D1395" i="12"/>
  <c r="H1395" i="12" s="1"/>
  <c r="B1396" i="12"/>
  <c r="D1396" i="12"/>
  <c r="H1396" i="12" s="1"/>
  <c r="B1397" i="12"/>
  <c r="D1397" i="12"/>
  <c r="H1397" i="12"/>
  <c r="B1398" i="12"/>
  <c r="D1398" i="12"/>
  <c r="H1398" i="12"/>
  <c r="B1399" i="12"/>
  <c r="D1399" i="12"/>
  <c r="H1399" i="12"/>
  <c r="B1400" i="12"/>
  <c r="D1400" i="12"/>
  <c r="H1400" i="12" s="1"/>
  <c r="B1401" i="12"/>
  <c r="D1401" i="12"/>
  <c r="H1401" i="12" s="1"/>
  <c r="B1402" i="12"/>
  <c r="D1402" i="12"/>
  <c r="H1402" i="12" s="1"/>
  <c r="B1403" i="12"/>
  <c r="D1403" i="12"/>
  <c r="H1403" i="12" s="1"/>
  <c r="B1404" i="12"/>
  <c r="H1404" i="12"/>
  <c r="B1405" i="12"/>
  <c r="D1405" i="12"/>
  <c r="H1405" i="12" s="1"/>
  <c r="B1406" i="12"/>
  <c r="D1406" i="12"/>
  <c r="H1406" i="12"/>
  <c r="B1407" i="12"/>
  <c r="D1407" i="12"/>
  <c r="H1407" i="12" s="1"/>
  <c r="B1408" i="12"/>
  <c r="D1408" i="12"/>
  <c r="H1408" i="12"/>
  <c r="B1409" i="12"/>
  <c r="D1409" i="12"/>
  <c r="H1409" i="12" s="1"/>
  <c r="B1410" i="12"/>
  <c r="D1410" i="12"/>
  <c r="H1410" i="12"/>
  <c r="B1411" i="12"/>
  <c r="D1411" i="12"/>
  <c r="H1411" i="12"/>
  <c r="B1412" i="12"/>
  <c r="D1412" i="12"/>
  <c r="H1412" i="12" s="1"/>
  <c r="B1413" i="12"/>
  <c r="D1413" i="12"/>
  <c r="H1413" i="12" s="1"/>
  <c r="B1414" i="12"/>
  <c r="D1414" i="12"/>
  <c r="H1414" i="12"/>
  <c r="B1415" i="12"/>
  <c r="D1415" i="12"/>
  <c r="H1415" i="12"/>
  <c r="B1416" i="12"/>
  <c r="D1416" i="12"/>
  <c r="H1416" i="12" s="1"/>
  <c r="B1417" i="12"/>
  <c r="D1417" i="12"/>
  <c r="H1417" i="12" s="1"/>
  <c r="B1418" i="12"/>
  <c r="D1418" i="12"/>
  <c r="H1418" i="12" s="1"/>
  <c r="B1419" i="12"/>
  <c r="D1419" i="12"/>
  <c r="H1419" i="12"/>
  <c r="B1420" i="12"/>
  <c r="D1420" i="12"/>
  <c r="H1420" i="12" s="1"/>
  <c r="B1421" i="12"/>
  <c r="D1421" i="12"/>
  <c r="H1421" i="12"/>
  <c r="B1422" i="12"/>
  <c r="D1422" i="12"/>
  <c r="H1422" i="12"/>
  <c r="B1423" i="12"/>
  <c r="D1423" i="12"/>
  <c r="H1423" i="12" s="1"/>
  <c r="B1424" i="12"/>
  <c r="D1424" i="12"/>
  <c r="H1424" i="12" s="1"/>
  <c r="B1425" i="12"/>
  <c r="D1425" i="12"/>
  <c r="H1425" i="12"/>
  <c r="B1426" i="12"/>
  <c r="D1426" i="12"/>
  <c r="H1426" i="12" s="1"/>
  <c r="B1427" i="12"/>
  <c r="D1427" i="12"/>
  <c r="H1427" i="12" s="1"/>
  <c r="D1468" i="11"/>
  <c r="H1468" i="11" s="1"/>
  <c r="D1469" i="11"/>
  <c r="H1469" i="11" s="1"/>
  <c r="D1470" i="11"/>
  <c r="H1470" i="11" s="1"/>
  <c r="D1471" i="11"/>
  <c r="H1471" i="11" s="1"/>
  <c r="D1472" i="11"/>
  <c r="H1472" i="11"/>
  <c r="D1473" i="11"/>
  <c r="H1473" i="11"/>
  <c r="D1474" i="11"/>
  <c r="H1474" i="11" s="1"/>
  <c r="D1475" i="11"/>
  <c r="H1475" i="11" s="1"/>
  <c r="D1476" i="11"/>
  <c r="H1476" i="11" s="1"/>
  <c r="D1477" i="11"/>
  <c r="H1477" i="11" s="1"/>
  <c r="D1478" i="11"/>
  <c r="H1478" i="11" s="1"/>
  <c r="D1479" i="11"/>
  <c r="H1479" i="11" s="1"/>
  <c r="D1480" i="11"/>
  <c r="H1480" i="11" s="1"/>
  <c r="M1468" i="11"/>
  <c r="Q1468" i="11" s="1"/>
  <c r="M1469" i="11"/>
  <c r="Q1469" i="11"/>
  <c r="M1470" i="11"/>
  <c r="Q1470" i="11" s="1"/>
  <c r="M1471" i="11"/>
  <c r="Q1471" i="11" s="1"/>
  <c r="M1472" i="11"/>
  <c r="Q1472" i="11"/>
  <c r="M1473" i="11"/>
  <c r="Q1473" i="11"/>
  <c r="M1474" i="11"/>
  <c r="Q1474" i="11"/>
  <c r="M1475" i="11"/>
  <c r="Q1475" i="11" s="1"/>
  <c r="M1476" i="11"/>
  <c r="Q1476" i="11" s="1"/>
  <c r="M1477" i="11"/>
  <c r="Q1477" i="11"/>
  <c r="M1478" i="11"/>
  <c r="Q1478" i="11" s="1"/>
  <c r="M1479" i="11"/>
  <c r="Q1479" i="11" s="1"/>
  <c r="M1480" i="11"/>
  <c r="Q1480" i="11" s="1"/>
  <c r="N1223" i="13"/>
  <c r="P1223" i="13"/>
  <c r="N1224" i="13"/>
  <c r="P1224" i="13" s="1"/>
  <c r="N1225" i="13"/>
  <c r="P1225" i="13"/>
  <c r="N1226" i="13"/>
  <c r="P1226" i="13"/>
  <c r="N1227" i="13"/>
  <c r="P1227" i="13"/>
  <c r="N1228" i="13"/>
  <c r="P1228" i="13"/>
  <c r="N1229" i="13"/>
  <c r="P1229" i="13"/>
  <c r="N1230" i="13"/>
  <c r="P1230" i="13" s="1"/>
  <c r="N1231" i="13"/>
  <c r="P1231" i="13" s="1"/>
  <c r="N1232" i="13"/>
  <c r="P1232" i="13"/>
  <c r="B1223" i="13"/>
  <c r="D1223" i="13"/>
  <c r="H1223" i="13"/>
  <c r="B1224" i="13"/>
  <c r="D1224" i="13"/>
  <c r="H1224" i="13"/>
  <c r="B1225" i="13"/>
  <c r="D1225" i="13"/>
  <c r="H1225" i="13" s="1"/>
  <c r="B1226" i="13"/>
  <c r="D1226" i="13"/>
  <c r="H1226" i="13" s="1"/>
  <c r="B1227" i="13"/>
  <c r="D1227" i="13"/>
  <c r="H1227" i="13"/>
  <c r="B1228" i="13"/>
  <c r="D1228" i="13"/>
  <c r="H1228" i="13"/>
  <c r="B1229" i="13"/>
  <c r="D1229" i="13"/>
  <c r="H1229" i="13" s="1"/>
  <c r="B1230" i="13"/>
  <c r="D1230" i="13"/>
  <c r="H1230" i="13" s="1"/>
  <c r="B1231" i="13"/>
  <c r="D1231" i="13"/>
  <c r="H1231" i="13"/>
  <c r="B1232" i="13"/>
  <c r="D1232" i="13"/>
  <c r="H1232" i="13"/>
  <c r="N901" i="7"/>
  <c r="P901" i="7"/>
  <c r="N902" i="7"/>
  <c r="P902" i="7" s="1"/>
  <c r="N903" i="7"/>
  <c r="P903" i="7"/>
  <c r="N904" i="7"/>
  <c r="P904" i="7" s="1"/>
  <c r="N905" i="7"/>
  <c r="P905" i="7" s="1"/>
  <c r="P906" i="7"/>
  <c r="P907" i="7"/>
  <c r="P908" i="7"/>
  <c r="N909" i="7"/>
  <c r="P909" i="7"/>
  <c r="N910" i="7"/>
  <c r="P910" i="7" s="1"/>
  <c r="N911" i="7"/>
  <c r="P911" i="7" s="1"/>
  <c r="N912" i="7"/>
  <c r="P912" i="7" s="1"/>
  <c r="N913" i="7"/>
  <c r="P913" i="7"/>
  <c r="N914" i="7"/>
  <c r="P914" i="7" s="1"/>
  <c r="N915" i="7"/>
  <c r="P915" i="7"/>
  <c r="N916" i="7"/>
  <c r="P916" i="7" s="1"/>
  <c r="N917" i="7"/>
  <c r="P917" i="7"/>
  <c r="N918" i="7"/>
  <c r="P918" i="7" s="1"/>
  <c r="N919" i="7"/>
  <c r="P919" i="7" s="1"/>
  <c r="N920" i="7"/>
  <c r="P920" i="7" s="1"/>
  <c r="N921" i="7"/>
  <c r="P921" i="7"/>
  <c r="N922" i="7"/>
  <c r="P922" i="7" s="1"/>
  <c r="N923" i="7"/>
  <c r="P923" i="7"/>
  <c r="N924" i="7"/>
  <c r="P924" i="7"/>
  <c r="N925" i="7"/>
  <c r="P925" i="7"/>
  <c r="N926" i="7"/>
  <c r="P926" i="7" s="1"/>
  <c r="N927" i="7"/>
  <c r="P927" i="7" s="1"/>
  <c r="N928" i="7"/>
  <c r="P928" i="7"/>
  <c r="N929" i="7"/>
  <c r="P929" i="7" s="1"/>
  <c r="N930" i="7"/>
  <c r="P930" i="7" s="1"/>
  <c r="N931" i="7"/>
  <c r="P931" i="7" s="1"/>
  <c r="N932" i="7"/>
  <c r="P932" i="7" s="1"/>
  <c r="N933" i="7"/>
  <c r="P933" i="7"/>
  <c r="N934" i="7"/>
  <c r="P934" i="7" s="1"/>
  <c r="N935" i="7"/>
  <c r="P935" i="7" s="1"/>
  <c r="N936" i="7"/>
  <c r="P936" i="7" s="1"/>
  <c r="N937" i="7"/>
  <c r="P937" i="7" s="1"/>
  <c r="N938" i="7"/>
  <c r="P938" i="7" s="1"/>
  <c r="N939" i="7"/>
  <c r="P939" i="7" s="1"/>
  <c r="N940" i="7"/>
  <c r="P940" i="7"/>
  <c r="N941" i="7"/>
  <c r="P941" i="7"/>
  <c r="N942" i="7"/>
  <c r="P942" i="7"/>
  <c r="N943" i="7"/>
  <c r="P943" i="7" s="1"/>
  <c r="N944" i="7"/>
  <c r="P944" i="7" s="1"/>
  <c r="N945" i="7"/>
  <c r="P945" i="7" s="1"/>
  <c r="N946" i="7"/>
  <c r="P946" i="7" s="1"/>
  <c r="N947" i="7"/>
  <c r="P947" i="7"/>
  <c r="N948" i="7"/>
  <c r="P948" i="7" s="1"/>
  <c r="N949" i="7"/>
  <c r="P949" i="7" s="1"/>
  <c r="N950" i="7"/>
  <c r="P950" i="7" s="1"/>
  <c r="N951" i="7"/>
  <c r="P951" i="7" s="1"/>
  <c r="N952" i="7"/>
  <c r="P952" i="7" s="1"/>
  <c r="N953" i="7"/>
  <c r="P953" i="7" s="1"/>
  <c r="N954" i="7"/>
  <c r="P954" i="7" s="1"/>
  <c r="N955" i="7"/>
  <c r="P955" i="7" s="1"/>
  <c r="N956" i="7"/>
  <c r="P956" i="7" s="1"/>
  <c r="N957" i="7"/>
  <c r="P957" i="7" s="1"/>
  <c r="N958" i="7"/>
  <c r="P958" i="7" s="1"/>
  <c r="N959" i="7"/>
  <c r="P959" i="7" s="1"/>
  <c r="N960" i="7"/>
  <c r="P960" i="7" s="1"/>
  <c r="N961" i="7"/>
  <c r="P961" i="7"/>
  <c r="N962" i="7"/>
  <c r="P962" i="7" s="1"/>
  <c r="B897" i="7"/>
  <c r="D897" i="7"/>
  <c r="H897" i="7"/>
  <c r="B898" i="7"/>
  <c r="D898" i="7"/>
  <c r="H898" i="7"/>
  <c r="B899" i="7"/>
  <c r="D899" i="7"/>
  <c r="H899" i="7" s="1"/>
  <c r="B900" i="7"/>
  <c r="D900" i="7"/>
  <c r="H900" i="7"/>
  <c r="B901" i="7"/>
  <c r="D901" i="7"/>
  <c r="H901" i="7"/>
  <c r="B902" i="7"/>
  <c r="D902" i="7"/>
  <c r="H902" i="7" s="1"/>
  <c r="B903" i="7"/>
  <c r="D903" i="7"/>
  <c r="H903" i="7" s="1"/>
  <c r="B904" i="7"/>
  <c r="D904" i="7"/>
  <c r="H904" i="7"/>
  <c r="B905" i="7"/>
  <c r="D905" i="7"/>
  <c r="H905" i="7"/>
  <c r="B906" i="7"/>
  <c r="D906" i="7"/>
  <c r="H906" i="7"/>
  <c r="B907" i="7"/>
  <c r="D907" i="7"/>
  <c r="H907" i="7" s="1"/>
  <c r="B908" i="7"/>
  <c r="D908" i="7"/>
  <c r="H908" i="7" s="1"/>
  <c r="B909" i="7"/>
  <c r="D909" i="7"/>
  <c r="H909" i="7"/>
  <c r="B910" i="7"/>
  <c r="D910" i="7"/>
  <c r="H910" i="7"/>
  <c r="B911" i="7"/>
  <c r="D911" i="7"/>
  <c r="H911" i="7" s="1"/>
  <c r="B912" i="7"/>
  <c r="D912" i="7"/>
  <c r="H912" i="7"/>
  <c r="B913" i="7"/>
  <c r="D913" i="7"/>
  <c r="H913" i="7"/>
  <c r="B914" i="7"/>
  <c r="D914" i="7"/>
  <c r="H914" i="7" s="1"/>
  <c r="B915" i="7"/>
  <c r="D915" i="7"/>
  <c r="H915" i="7"/>
  <c r="B916" i="7"/>
  <c r="D916" i="7"/>
  <c r="H916" i="7" s="1"/>
  <c r="B917" i="7"/>
  <c r="D917" i="7"/>
  <c r="H917" i="7" s="1"/>
  <c r="B918" i="7"/>
  <c r="D918" i="7"/>
  <c r="H918" i="7" s="1"/>
  <c r="B919" i="7"/>
  <c r="D919" i="7"/>
  <c r="H919" i="7"/>
  <c r="B920" i="7"/>
  <c r="D920" i="7"/>
  <c r="H920" i="7"/>
  <c r="B921" i="7"/>
  <c r="D921" i="7"/>
  <c r="H921" i="7" s="1"/>
  <c r="B922" i="7"/>
  <c r="D922" i="7"/>
  <c r="H922" i="7" s="1"/>
  <c r="B923" i="7"/>
  <c r="D923" i="7"/>
  <c r="H923" i="7"/>
  <c r="B924" i="7"/>
  <c r="D924" i="7"/>
  <c r="H924" i="7"/>
  <c r="B925" i="7"/>
  <c r="D925" i="7"/>
  <c r="H925" i="7"/>
  <c r="B926" i="7"/>
  <c r="D926" i="7"/>
  <c r="H926" i="7" s="1"/>
  <c r="B927" i="7"/>
  <c r="D927" i="7"/>
  <c r="H927" i="7" s="1"/>
  <c r="B928" i="7"/>
  <c r="D928" i="7"/>
  <c r="H928" i="7"/>
  <c r="B929" i="7"/>
  <c r="D929" i="7"/>
  <c r="H929" i="7" s="1"/>
  <c r="B930" i="7"/>
  <c r="D930" i="7"/>
  <c r="H930" i="7"/>
  <c r="B931" i="7"/>
  <c r="D931" i="7"/>
  <c r="H931" i="7"/>
  <c r="B932" i="7"/>
  <c r="D932" i="7"/>
  <c r="H932" i="7" s="1"/>
  <c r="B933" i="7"/>
  <c r="D933" i="7"/>
  <c r="H933" i="7" s="1"/>
  <c r="B934" i="7"/>
  <c r="D934" i="7"/>
  <c r="H934" i="7"/>
  <c r="B935" i="7"/>
  <c r="D935" i="7"/>
  <c r="H935" i="7" s="1"/>
  <c r="B936" i="7"/>
  <c r="D936" i="7"/>
  <c r="H936" i="7"/>
  <c r="B937" i="7"/>
  <c r="D937" i="7"/>
  <c r="H937" i="7"/>
  <c r="B938" i="7"/>
  <c r="D938" i="7"/>
  <c r="H938" i="7" s="1"/>
  <c r="B939" i="7"/>
  <c r="D939" i="7"/>
  <c r="H939" i="7" s="1"/>
  <c r="B940" i="7"/>
  <c r="D940" i="7"/>
  <c r="H940" i="7"/>
  <c r="B941" i="7"/>
  <c r="D941" i="7"/>
  <c r="H941" i="7" s="1"/>
  <c r="B942" i="7"/>
  <c r="D942" i="7"/>
  <c r="H942" i="7"/>
  <c r="B943" i="7"/>
  <c r="D943" i="7"/>
  <c r="H943" i="7"/>
  <c r="B944" i="7"/>
  <c r="D944" i="7"/>
  <c r="H944" i="7" s="1"/>
  <c r="B945" i="7"/>
  <c r="D945" i="7"/>
  <c r="H945" i="7" s="1"/>
  <c r="B946" i="7"/>
  <c r="D946" i="7"/>
  <c r="H946" i="7"/>
  <c r="B947" i="7"/>
  <c r="D947" i="7"/>
  <c r="H947" i="7" s="1"/>
  <c r="B948" i="7"/>
  <c r="D948" i="7"/>
  <c r="H948" i="7"/>
  <c r="B949" i="7"/>
  <c r="D949" i="7"/>
  <c r="H949" i="7"/>
  <c r="B950" i="7"/>
  <c r="D950" i="7"/>
  <c r="H950" i="7"/>
  <c r="B951" i="7"/>
  <c r="D951" i="7"/>
  <c r="H951" i="7" s="1"/>
  <c r="B952" i="7"/>
  <c r="D952" i="7"/>
  <c r="H952" i="7"/>
  <c r="B953" i="7"/>
  <c r="D953" i="7"/>
  <c r="H953" i="7" s="1"/>
  <c r="B954" i="7"/>
  <c r="D954" i="7"/>
  <c r="H954" i="7"/>
  <c r="B955" i="7"/>
  <c r="D955" i="7"/>
  <c r="H955" i="7"/>
  <c r="B956" i="7"/>
  <c r="D956" i="7"/>
  <c r="H956" i="7" s="1"/>
  <c r="B957" i="7"/>
  <c r="D957" i="7"/>
  <c r="H957" i="7"/>
  <c r="B958" i="7"/>
  <c r="D958" i="7"/>
  <c r="H958" i="7"/>
  <c r="B959" i="7"/>
  <c r="D959" i="7"/>
  <c r="H959" i="7" s="1"/>
  <c r="B960" i="7"/>
  <c r="D960" i="7"/>
  <c r="H960" i="7"/>
  <c r="P1462" i="1"/>
  <c r="P1463" i="1"/>
  <c r="P1464" i="1"/>
  <c r="P1465" i="1"/>
  <c r="P1466" i="1"/>
  <c r="P1467" i="1"/>
  <c r="P1468" i="1"/>
  <c r="P1469" i="1"/>
  <c r="P1470" i="1"/>
  <c r="P1471" i="1"/>
  <c r="P1461" i="1"/>
  <c r="V1465" i="1"/>
  <c r="P1460" i="1" l="1"/>
  <c r="D891" i="7"/>
  <c r="B1275" i="10"/>
  <c r="D1275" i="10"/>
  <c r="H1275" i="10" s="1"/>
  <c r="B1276" i="10"/>
  <c r="D1276" i="10"/>
  <c r="H1276" i="10" s="1"/>
  <c r="B1277" i="10"/>
  <c r="D1277" i="10"/>
  <c r="H1277" i="10" s="1"/>
  <c r="B1278" i="10"/>
  <c r="D1278" i="10"/>
  <c r="H1278" i="10" s="1"/>
  <c r="B1279" i="10"/>
  <c r="D1279" i="10"/>
  <c r="H1279" i="10" s="1"/>
  <c r="B1280" i="10"/>
  <c r="D1280" i="10"/>
  <c r="H1280" i="10" s="1"/>
  <c r="B1281" i="10"/>
  <c r="D1281" i="10"/>
  <c r="H1281" i="10" s="1"/>
  <c r="B1282" i="10"/>
  <c r="D1282" i="10"/>
  <c r="H1282" i="10" s="1"/>
  <c r="B1283" i="10"/>
  <c r="D1283" i="10"/>
  <c r="H1283" i="10" s="1"/>
  <c r="B1284" i="10"/>
  <c r="D1284" i="10"/>
  <c r="H1284" i="10" s="1"/>
  <c r="B1285" i="10"/>
  <c r="D1285" i="10"/>
  <c r="H1285" i="10" s="1"/>
  <c r="B1286" i="10"/>
  <c r="D1286" i="10"/>
  <c r="H1286" i="10" s="1"/>
  <c r="B1287" i="10"/>
  <c r="D1287" i="10"/>
  <c r="H1287" i="10" s="1"/>
  <c r="B1288" i="10"/>
  <c r="D1288" i="10"/>
  <c r="H1288" i="10" s="1"/>
  <c r="B1289" i="10"/>
  <c r="D1289" i="10"/>
  <c r="H1289" i="10"/>
  <c r="B1290" i="10"/>
  <c r="D1290" i="10"/>
  <c r="H1290" i="10" s="1"/>
  <c r="B1291" i="10"/>
  <c r="D1291" i="10"/>
  <c r="H1291" i="10" s="1"/>
  <c r="B1292" i="10"/>
  <c r="D1292" i="10"/>
  <c r="H1292" i="10" s="1"/>
  <c r="B1293" i="10"/>
  <c r="D1293" i="10"/>
  <c r="H1293" i="10"/>
  <c r="B1294" i="10"/>
  <c r="D1294" i="10"/>
  <c r="H1294" i="10" s="1"/>
  <c r="B1295" i="10"/>
  <c r="D1295" i="10"/>
  <c r="H1295" i="10" s="1"/>
  <c r="B1296" i="10"/>
  <c r="D1296" i="10"/>
  <c r="H1296" i="10" s="1"/>
  <c r="B1297" i="10"/>
  <c r="D1297" i="10"/>
  <c r="H1297" i="10"/>
  <c r="B1298" i="10"/>
  <c r="D1298" i="10"/>
  <c r="H1298" i="10" s="1"/>
  <c r="B1299" i="10"/>
  <c r="D1299" i="10"/>
  <c r="H1299" i="10" s="1"/>
  <c r="B1300" i="10"/>
  <c r="D1300" i="10"/>
  <c r="H1300" i="10" s="1"/>
  <c r="D70" i="28"/>
  <c r="H70" i="28" s="1"/>
  <c r="D71" i="28"/>
  <c r="H71" i="28" s="1"/>
  <c r="D72" i="28"/>
  <c r="D73" i="28"/>
  <c r="D74" i="28"/>
  <c r="H74" i="28" s="1"/>
  <c r="D75" i="28"/>
  <c r="H75" i="28" s="1"/>
  <c r="D76" i="28"/>
  <c r="H76" i="28" s="1"/>
  <c r="D69" i="28"/>
  <c r="H72" i="28"/>
  <c r="H73" i="28"/>
  <c r="H77" i="28"/>
  <c r="N69" i="28"/>
  <c r="P69" i="28" s="1"/>
  <c r="N70" i="28"/>
  <c r="P70" i="28" s="1"/>
  <c r="N71" i="28"/>
  <c r="P71" i="28" s="1"/>
  <c r="N72" i="28"/>
  <c r="P72" i="28" s="1"/>
  <c r="N73" i="28"/>
  <c r="N74" i="28"/>
  <c r="P74" i="28" s="1"/>
  <c r="P73" i="28"/>
  <c r="O1458" i="2"/>
  <c r="O1457" i="2"/>
  <c r="P1457" i="2" s="1"/>
  <c r="P1459" i="1"/>
  <c r="N1275" i="10"/>
  <c r="P1275" i="10" s="1"/>
  <c r="N1276" i="10"/>
  <c r="P1276" i="10" s="1"/>
  <c r="N1277" i="10"/>
  <c r="P1277" i="10" s="1"/>
  <c r="N1278" i="10"/>
  <c r="P1278" i="10" s="1"/>
  <c r="N1279" i="10"/>
  <c r="P1279" i="10" s="1"/>
  <c r="N1280" i="10"/>
  <c r="P1280" i="10" s="1"/>
  <c r="N1281" i="10"/>
  <c r="P1281" i="10" s="1"/>
  <c r="N1282" i="10"/>
  <c r="P1282" i="10"/>
  <c r="N1283" i="10"/>
  <c r="P1283" i="10" s="1"/>
  <c r="N1284" i="10"/>
  <c r="P1284" i="10" s="1"/>
  <c r="N1285" i="10"/>
  <c r="P1285" i="10" s="1"/>
  <c r="N1286" i="10"/>
  <c r="P1286" i="10"/>
  <c r="N1287" i="10"/>
  <c r="P1287" i="10" s="1"/>
  <c r="N1288" i="10"/>
  <c r="P1288" i="10"/>
  <c r="N1289" i="10"/>
  <c r="P1289" i="10" s="1"/>
  <c r="N1290" i="10"/>
  <c r="P1290" i="10" s="1"/>
  <c r="N1291" i="10"/>
  <c r="P1291" i="10" s="1"/>
  <c r="N1292" i="10"/>
  <c r="P1292" i="10"/>
  <c r="N1293" i="10"/>
  <c r="P1293" i="10"/>
  <c r="N1294" i="10"/>
  <c r="P1294" i="10" s="1"/>
  <c r="N1295" i="10"/>
  <c r="P1295" i="10"/>
  <c r="N1296" i="10"/>
  <c r="P1296" i="10"/>
  <c r="N1297" i="10"/>
  <c r="P1297" i="10"/>
  <c r="N1298" i="10"/>
  <c r="P1298" i="10"/>
  <c r="N1299" i="10"/>
  <c r="P1299" i="10"/>
  <c r="N67" i="28"/>
  <c r="N68" i="28"/>
  <c r="P68" i="28" s="1"/>
  <c r="O1456" i="2"/>
  <c r="P1458" i="1"/>
  <c r="O1455" i="2"/>
  <c r="P1457" i="1"/>
  <c r="N1375" i="12"/>
  <c r="Q1375" i="12"/>
  <c r="N1376" i="12"/>
  <c r="Q1376" i="12"/>
  <c r="N1377" i="12"/>
  <c r="Q1377" i="12"/>
  <c r="N1378" i="12"/>
  <c r="Q1378" i="12" s="1"/>
  <c r="N1379" i="12"/>
  <c r="Q1379" i="12" s="1"/>
  <c r="N1380" i="12"/>
  <c r="Q1380" i="12"/>
  <c r="N1381" i="12"/>
  <c r="Q1381" i="12"/>
  <c r="N1382" i="12"/>
  <c r="Q1382" i="12" s="1"/>
  <c r="N1383" i="12"/>
  <c r="Q1383" i="12"/>
  <c r="B1372" i="12"/>
  <c r="D1372" i="12"/>
  <c r="H1372" i="12" s="1"/>
  <c r="B1373" i="12"/>
  <c r="D1373" i="12"/>
  <c r="H1373" i="12"/>
  <c r="B1374" i="12"/>
  <c r="D1374" i="12"/>
  <c r="H1374" i="12"/>
  <c r="B1375" i="12"/>
  <c r="D1375" i="12"/>
  <c r="H1375" i="12" s="1"/>
  <c r="B1376" i="12"/>
  <c r="D1376" i="12"/>
  <c r="H1376" i="12" s="1"/>
  <c r="B1377" i="12"/>
  <c r="D1377" i="12"/>
  <c r="H1377" i="12"/>
  <c r="B1378" i="12"/>
  <c r="D1378" i="12"/>
  <c r="H1378" i="12" s="1"/>
  <c r="B1379" i="12"/>
  <c r="D1379" i="12"/>
  <c r="H1379" i="12"/>
  <c r="B1380" i="12"/>
  <c r="D1380" i="12"/>
  <c r="H1380" i="12" s="1"/>
  <c r="B1381" i="12"/>
  <c r="D1381" i="12"/>
  <c r="H1381" i="12"/>
  <c r="B1382" i="12"/>
  <c r="D1382" i="12"/>
  <c r="H1382" i="12" s="1"/>
  <c r="P1455" i="1"/>
  <c r="P1456" i="1"/>
  <c r="D66" i="28"/>
  <c r="H66" i="28" s="1"/>
  <c r="D67" i="28"/>
  <c r="H67" i="28" s="1"/>
  <c r="D68" i="28"/>
  <c r="H68" i="28" s="1"/>
  <c r="H69" i="28"/>
  <c r="B1213" i="13"/>
  <c r="D1213" i="13"/>
  <c r="H1213" i="13"/>
  <c r="B1214" i="13"/>
  <c r="D1214" i="13"/>
  <c r="H1214" i="13"/>
  <c r="B1215" i="13"/>
  <c r="D1215" i="13"/>
  <c r="H1215" i="13" s="1"/>
  <c r="B1216" i="13"/>
  <c r="D1216" i="13"/>
  <c r="H1216" i="13"/>
  <c r="B1217" i="13"/>
  <c r="D1217" i="13"/>
  <c r="H1217" i="13" s="1"/>
  <c r="B1218" i="13"/>
  <c r="D1218" i="13"/>
  <c r="H1218" i="13" s="1"/>
  <c r="B1219" i="13"/>
  <c r="D1219" i="13"/>
  <c r="H1219" i="13" s="1"/>
  <c r="B1220" i="13"/>
  <c r="D1220" i="13"/>
  <c r="H1220" i="13" s="1"/>
  <c r="B1221" i="13"/>
  <c r="D1221" i="13"/>
  <c r="H1221" i="13"/>
  <c r="B1222" i="13"/>
  <c r="D1222" i="13"/>
  <c r="H1222" i="13" s="1"/>
  <c r="N1213" i="13"/>
  <c r="P1213" i="13" s="1"/>
  <c r="N1214" i="13"/>
  <c r="P1214" i="13" s="1"/>
  <c r="N1215" i="13"/>
  <c r="P1215" i="13"/>
  <c r="N1216" i="13"/>
  <c r="P1216" i="13" s="1"/>
  <c r="N1217" i="13"/>
  <c r="P1217" i="13" s="1"/>
  <c r="N1218" i="13"/>
  <c r="P1218" i="13" s="1"/>
  <c r="N1219" i="13"/>
  <c r="P1219" i="13"/>
  <c r="N1220" i="13"/>
  <c r="P1220" i="13" s="1"/>
  <c r="N1221" i="13"/>
  <c r="P1221" i="13" s="1"/>
  <c r="N1222" i="13"/>
  <c r="P1222" i="13"/>
  <c r="O1454" i="2"/>
  <c r="G2095" i="19"/>
  <c r="R1205" i="13"/>
  <c r="S1450" i="11"/>
  <c r="R1263" i="10"/>
  <c r="S1365" i="12"/>
  <c r="R1131" i="16"/>
  <c r="R1130" i="15"/>
  <c r="S1468" i="8"/>
  <c r="R880" i="7"/>
  <c r="R57" i="28"/>
  <c r="R883" i="5"/>
  <c r="R1450" i="2"/>
  <c r="T1451" i="1"/>
  <c r="B1454" i="2"/>
  <c r="D1454" i="2"/>
  <c r="H1454" i="2" s="1"/>
  <c r="B1455" i="2"/>
  <c r="D1455" i="2"/>
  <c r="H1455" i="2"/>
  <c r="B1456" i="2"/>
  <c r="D1456" i="2"/>
  <c r="H1456" i="2"/>
  <c r="B1457" i="2"/>
  <c r="D1457" i="2"/>
  <c r="H1457" i="2" s="1"/>
  <c r="B1458" i="2"/>
  <c r="D1458" i="2"/>
  <c r="H1458" i="2" s="1"/>
  <c r="B1459" i="2"/>
  <c r="D1459" i="2"/>
  <c r="H1459" i="2" s="1"/>
  <c r="B1460" i="2"/>
  <c r="D1460" i="2"/>
  <c r="H1460" i="2"/>
  <c r="B1461" i="2"/>
  <c r="D1461" i="2"/>
  <c r="H1461" i="2" s="1"/>
  <c r="B1462" i="2"/>
  <c r="D1462" i="2"/>
  <c r="H1462" i="2" s="1"/>
  <c r="B1463" i="2"/>
  <c r="D1463" i="2"/>
  <c r="H1463" i="2"/>
  <c r="B1464" i="2"/>
  <c r="D1464" i="2"/>
  <c r="H1464" i="2"/>
  <c r="B1465" i="2"/>
  <c r="D1465" i="2"/>
  <c r="H1465" i="2"/>
  <c r="B1466" i="2"/>
  <c r="D1466" i="2"/>
  <c r="H1466" i="2" s="1"/>
  <c r="B1467" i="2"/>
  <c r="D1467" i="2"/>
  <c r="H1467" i="2"/>
  <c r="B1468" i="2"/>
  <c r="D1468" i="2"/>
  <c r="H1468" i="2"/>
  <c r="B1469" i="2"/>
  <c r="D1469" i="2"/>
  <c r="H1469" i="2"/>
  <c r="B1470" i="2"/>
  <c r="D1470" i="2"/>
  <c r="H1470" i="2" s="1"/>
  <c r="B1471" i="2"/>
  <c r="D1471" i="2"/>
  <c r="H1471" i="2"/>
  <c r="B1472" i="2"/>
  <c r="D1472" i="2"/>
  <c r="H1472" i="2" s="1"/>
  <c r="B1473" i="2"/>
  <c r="D1473" i="2"/>
  <c r="H1473" i="2" s="1"/>
  <c r="B1474" i="2"/>
  <c r="D1474" i="2"/>
  <c r="H1474" i="2"/>
  <c r="B1475" i="2"/>
  <c r="D1475" i="2"/>
  <c r="H1475" i="2" s="1"/>
  <c r="B1476" i="2"/>
  <c r="D1476" i="2"/>
  <c r="H1476" i="2" s="1"/>
  <c r="B1477" i="2"/>
  <c r="D1477" i="2"/>
  <c r="H1477" i="2"/>
  <c r="B1478" i="2"/>
  <c r="D1478" i="2"/>
  <c r="H1478" i="2"/>
  <c r="B1479" i="2"/>
  <c r="D1479" i="2"/>
  <c r="H1479" i="2" s="1"/>
  <c r="B1480" i="2"/>
  <c r="D1480" i="2"/>
  <c r="H1480" i="2" s="1"/>
  <c r="B1481" i="2"/>
  <c r="D1481" i="2"/>
  <c r="H1481" i="2"/>
  <c r="B1482" i="2"/>
  <c r="D1482" i="2"/>
  <c r="H1482" i="2" s="1"/>
  <c r="B1483" i="2"/>
  <c r="D1483" i="2"/>
  <c r="H1483" i="2" s="1"/>
  <c r="B1484" i="2"/>
  <c r="D1484" i="2"/>
  <c r="H1484" i="2"/>
  <c r="B1485" i="2"/>
  <c r="D1485" i="2"/>
  <c r="H1485" i="2"/>
  <c r="B1486" i="2"/>
  <c r="D1486" i="2"/>
  <c r="H1486" i="2"/>
  <c r="B1487" i="2"/>
  <c r="D1487" i="2"/>
  <c r="H1487" i="2"/>
  <c r="B1488" i="2"/>
  <c r="H1488" i="2"/>
  <c r="B1489" i="2"/>
  <c r="H1489" i="2"/>
  <c r="B1490" i="2"/>
  <c r="H1490" i="2"/>
  <c r="O1453" i="2"/>
  <c r="M1454" i="2" s="1"/>
  <c r="P1454" i="2" s="1"/>
  <c r="M1455" i="2"/>
  <c r="P1455" i="2" s="1"/>
  <c r="M1456" i="2"/>
  <c r="P1456" i="2" s="1"/>
  <c r="M1457" i="2"/>
  <c r="M1459" i="2"/>
  <c r="P1459" i="2" s="1"/>
  <c r="M1460" i="2"/>
  <c r="P1460" i="2" s="1"/>
  <c r="M1461" i="2"/>
  <c r="P1461" i="2"/>
  <c r="M1462" i="2"/>
  <c r="P1462" i="2"/>
  <c r="M1463" i="2"/>
  <c r="P1463" i="2" s="1"/>
  <c r="M1464" i="2"/>
  <c r="P1464" i="2"/>
  <c r="M1465" i="2"/>
  <c r="P1465" i="2"/>
  <c r="M1466" i="2"/>
  <c r="P1466" i="2"/>
  <c r="M1467" i="2"/>
  <c r="P1467" i="2" s="1"/>
  <c r="M1468" i="2"/>
  <c r="P1468" i="2" s="1"/>
  <c r="M1469" i="2"/>
  <c r="P1469" i="2" s="1"/>
  <c r="M1470" i="2"/>
  <c r="P1470" i="2" s="1"/>
  <c r="M1471" i="2"/>
  <c r="P1471" i="2"/>
  <c r="M1472" i="2"/>
  <c r="P1472" i="2"/>
  <c r="M1473" i="2"/>
  <c r="P1473" i="2" s="1"/>
  <c r="M1474" i="2"/>
  <c r="P1474" i="2"/>
  <c r="M1475" i="2"/>
  <c r="P1475" i="2" s="1"/>
  <c r="M1476" i="2"/>
  <c r="P1476" i="2"/>
  <c r="M1477" i="2"/>
  <c r="P1477" i="2"/>
  <c r="M1478" i="2"/>
  <c r="P1478" i="2" s="1"/>
  <c r="M1479" i="2"/>
  <c r="P1479" i="2" s="1"/>
  <c r="M1480" i="2"/>
  <c r="P1480" i="2" s="1"/>
  <c r="M1481" i="2"/>
  <c r="P1481" i="2"/>
  <c r="M1482" i="2"/>
  <c r="P1482" i="2" s="1"/>
  <c r="M1483" i="2"/>
  <c r="P1483" i="2"/>
  <c r="M1484" i="2"/>
  <c r="P1484" i="2"/>
  <c r="M1485" i="2"/>
  <c r="P1485" i="2"/>
  <c r="M1486" i="2"/>
  <c r="P1486" i="2" s="1"/>
  <c r="M1487" i="2"/>
  <c r="P1487" i="2"/>
  <c r="M1488" i="2"/>
  <c r="P1488" i="2" s="1"/>
  <c r="M1489" i="2"/>
  <c r="P1489" i="2"/>
  <c r="M1490" i="2"/>
  <c r="P1490" i="2" s="1"/>
  <c r="M1491" i="2"/>
  <c r="P1491" i="2"/>
  <c r="M1492" i="2"/>
  <c r="P1492" i="2" s="1"/>
  <c r="M1493" i="2"/>
  <c r="P1493" i="2" s="1"/>
  <c r="M1494" i="2"/>
  <c r="P1494" i="2" s="1"/>
  <c r="M1495" i="2"/>
  <c r="P1495" i="2" s="1"/>
  <c r="M1496" i="2"/>
  <c r="P1496" i="2" s="1"/>
  <c r="M1497" i="2"/>
  <c r="P1497" i="2"/>
  <c r="M1498" i="2"/>
  <c r="P1498" i="2"/>
  <c r="M1499" i="2"/>
  <c r="P1499" i="2"/>
  <c r="M1500" i="2"/>
  <c r="P1500" i="2"/>
  <c r="M1501" i="2"/>
  <c r="P1501" i="2"/>
  <c r="M1502" i="2"/>
  <c r="P1502" i="2"/>
  <c r="M1503" i="2"/>
  <c r="P1503" i="2"/>
  <c r="M1504" i="2"/>
  <c r="P1504" i="2" s="1"/>
  <c r="M1505" i="2"/>
  <c r="P1505" i="2"/>
  <c r="M1506" i="2"/>
  <c r="P1506" i="2"/>
  <c r="M1507" i="2"/>
  <c r="P1507" i="2"/>
  <c r="M1508" i="2"/>
  <c r="P1508" i="2" s="1"/>
  <c r="M1509" i="2"/>
  <c r="P1509" i="2"/>
  <c r="M1510" i="2"/>
  <c r="P1510" i="2"/>
  <c r="M1511" i="2"/>
  <c r="P1511" i="2" s="1"/>
  <c r="M1512" i="2"/>
  <c r="P1512" i="2"/>
  <c r="M1513" i="2"/>
  <c r="P1513" i="2"/>
  <c r="M1514" i="2"/>
  <c r="P1514" i="2"/>
  <c r="M1515" i="2"/>
  <c r="P1515" i="2" s="1"/>
  <c r="M1516" i="2"/>
  <c r="P1516" i="2"/>
  <c r="M1517" i="2"/>
  <c r="P1517" i="2"/>
  <c r="M1518" i="2"/>
  <c r="P1518" i="2"/>
  <c r="M1519" i="2"/>
  <c r="P1519" i="2"/>
  <c r="M1520" i="2"/>
  <c r="P1520" i="2" s="1"/>
  <c r="M1521" i="2"/>
  <c r="P1521" i="2" s="1"/>
  <c r="M1522" i="2"/>
  <c r="P1522" i="2"/>
  <c r="M1523" i="2"/>
  <c r="P1523" i="2" s="1"/>
  <c r="M1524" i="2"/>
  <c r="P1524" i="2"/>
  <c r="M1525" i="2"/>
  <c r="P1525" i="2" s="1"/>
  <c r="M1526" i="2"/>
  <c r="P1526" i="2"/>
  <c r="M1527" i="2"/>
  <c r="P1527" i="2"/>
  <c r="M1528" i="2"/>
  <c r="P1528" i="2" s="1"/>
  <c r="M1529" i="2"/>
  <c r="P1529" i="2" s="1"/>
  <c r="M1530" i="2"/>
  <c r="P1530" i="2" s="1"/>
  <c r="M1531" i="2"/>
  <c r="P1531" i="2"/>
  <c r="M1532" i="2"/>
  <c r="P1532" i="2"/>
  <c r="M1533" i="2"/>
  <c r="P1533" i="2" s="1"/>
  <c r="M1534" i="2"/>
  <c r="P1534" i="2"/>
  <c r="M1535" i="2"/>
  <c r="P1535" i="2"/>
  <c r="M1536" i="2"/>
  <c r="P1536" i="2"/>
  <c r="M1537" i="2"/>
  <c r="P1537" i="2" s="1"/>
  <c r="M1538" i="2"/>
  <c r="P1538" i="2" s="1"/>
  <c r="M1539" i="2"/>
  <c r="P1539" i="2" s="1"/>
  <c r="M1540" i="2"/>
  <c r="P1540" i="2" s="1"/>
  <c r="M1541" i="2"/>
  <c r="P1541" i="2" s="1"/>
  <c r="M1542" i="2"/>
  <c r="P1542" i="2" s="1"/>
  <c r="M1543" i="2"/>
  <c r="P1543" i="2" s="1"/>
  <c r="M1544" i="2"/>
  <c r="P1544" i="2"/>
  <c r="O1452" i="2"/>
  <c r="P1454" i="1"/>
  <c r="D889" i="5"/>
  <c r="H889" i="5" s="1"/>
  <c r="D890" i="5"/>
  <c r="H890" i="5" s="1"/>
  <c r="D891" i="5"/>
  <c r="H891" i="5"/>
  <c r="D892" i="5"/>
  <c r="H892" i="5" s="1"/>
  <c r="D893" i="5"/>
  <c r="H893" i="5" s="1"/>
  <c r="D894" i="5"/>
  <c r="H894" i="5" s="1"/>
  <c r="D895" i="5"/>
  <c r="H895" i="5" s="1"/>
  <c r="D896" i="5"/>
  <c r="H896" i="5" s="1"/>
  <c r="D897" i="5"/>
  <c r="H897" i="5"/>
  <c r="D898" i="5"/>
  <c r="H898" i="5"/>
  <c r="D899" i="5"/>
  <c r="H899" i="5"/>
  <c r="D900" i="5"/>
  <c r="H900" i="5"/>
  <c r="D901" i="5"/>
  <c r="H901" i="5" s="1"/>
  <c r="D902" i="5"/>
  <c r="H902" i="5"/>
  <c r="D903" i="5"/>
  <c r="H903" i="5"/>
  <c r="N889" i="5"/>
  <c r="P889" i="5" s="1"/>
  <c r="N890" i="5"/>
  <c r="P890" i="5" s="1"/>
  <c r="N891" i="5"/>
  <c r="P891" i="5" s="1"/>
  <c r="N892" i="5"/>
  <c r="P892" i="5" s="1"/>
  <c r="N893" i="5"/>
  <c r="P893" i="5" s="1"/>
  <c r="N894" i="5"/>
  <c r="P894" i="5" s="1"/>
  <c r="N895" i="5"/>
  <c r="P895" i="5"/>
  <c r="N896" i="5"/>
  <c r="P896" i="5"/>
  <c r="N897" i="5"/>
  <c r="P897" i="5"/>
  <c r="N898" i="5"/>
  <c r="P898" i="5" s="1"/>
  <c r="N899" i="5"/>
  <c r="P899" i="5"/>
  <c r="N900" i="5"/>
  <c r="P900" i="5" s="1"/>
  <c r="N901" i="5"/>
  <c r="P901" i="5"/>
  <c r="N902" i="5"/>
  <c r="P902" i="5"/>
  <c r="N903" i="5"/>
  <c r="P903" i="5"/>
  <c r="N1369" i="12"/>
  <c r="Q1369" i="12" s="1"/>
  <c r="N1370" i="12"/>
  <c r="Q1370" i="12" s="1"/>
  <c r="N1371" i="12"/>
  <c r="Q1371" i="12"/>
  <c r="N1372" i="12"/>
  <c r="Q1372" i="12"/>
  <c r="N1373" i="12"/>
  <c r="Q1373" i="12" s="1"/>
  <c r="N1374" i="12"/>
  <c r="Q1374" i="12" s="1"/>
  <c r="M1458" i="2" l="1"/>
  <c r="P1458" i="2" s="1"/>
  <c r="P1453" i="1"/>
  <c r="O1451" i="2"/>
  <c r="N885" i="7"/>
  <c r="P885" i="7" s="1"/>
  <c r="N886" i="7"/>
  <c r="P886" i="7"/>
  <c r="N887" i="7"/>
  <c r="P887" i="7" s="1"/>
  <c r="N888" i="7"/>
  <c r="P888" i="7" s="1"/>
  <c r="N889" i="7"/>
  <c r="P889" i="7" s="1"/>
  <c r="N890" i="7"/>
  <c r="P890" i="7"/>
  <c r="N891" i="7"/>
  <c r="P891" i="7" s="1"/>
  <c r="N892" i="7"/>
  <c r="P892" i="7"/>
  <c r="N893" i="7"/>
  <c r="P893" i="7"/>
  <c r="N894" i="7"/>
  <c r="P894" i="7"/>
  <c r="N895" i="7"/>
  <c r="P895" i="7"/>
  <c r="N896" i="7"/>
  <c r="P896" i="7" s="1"/>
  <c r="N897" i="7"/>
  <c r="P897" i="7" s="1"/>
  <c r="N898" i="7"/>
  <c r="P898" i="7" s="1"/>
  <c r="N899" i="7"/>
  <c r="P899" i="7"/>
  <c r="N900" i="7"/>
  <c r="P900" i="7"/>
  <c r="Z1457" i="8"/>
  <c r="AB1457" i="8"/>
  <c r="AB1456" i="8"/>
  <c r="Z1456" i="8"/>
  <c r="AD861" i="7"/>
  <c r="AD860" i="7"/>
  <c r="AB861" i="7"/>
  <c r="AB860" i="7"/>
  <c r="AF826" i="5"/>
  <c r="AF825" i="5"/>
  <c r="AD826" i="5"/>
  <c r="AD825" i="5"/>
  <c r="AF28" i="28"/>
  <c r="AF27" i="28"/>
  <c r="AD28" i="28"/>
  <c r="AD27" i="28"/>
  <c r="P1452" i="1"/>
  <c r="O1450" i="2"/>
  <c r="D59" i="28"/>
  <c r="D60" i="28"/>
  <c r="H60" i="28" s="1"/>
  <c r="D61" i="28"/>
  <c r="H61" i="28" s="1"/>
  <c r="D62" i="28"/>
  <c r="H62" i="28" s="1"/>
  <c r="D63" i="28"/>
  <c r="H63" i="28" s="1"/>
  <c r="D64" i="28"/>
  <c r="H64" i="28" s="1"/>
  <c r="D65" i="28"/>
  <c r="H65" i="28" s="1"/>
  <c r="P67" i="28"/>
  <c r="N58" i="28"/>
  <c r="P58" i="28" s="1"/>
  <c r="N59" i="28"/>
  <c r="P59" i="28" s="1"/>
  <c r="N60" i="28"/>
  <c r="P60" i="28" s="1"/>
  <c r="N61" i="28"/>
  <c r="P61" i="28" s="1"/>
  <c r="N62" i="28"/>
  <c r="P62" i="28" s="1"/>
  <c r="N63" i="28"/>
  <c r="P63" i="28" s="1"/>
  <c r="N64" i="28"/>
  <c r="P64" i="28" s="1"/>
  <c r="N65" i="28"/>
  <c r="P65" i="28" s="1"/>
  <c r="N66" i="28"/>
  <c r="P66" i="28" s="1"/>
  <c r="O1449" i="2"/>
  <c r="B922" i="14"/>
  <c r="D922" i="14"/>
  <c r="H922" i="14"/>
  <c r="B923" i="14"/>
  <c r="D923" i="14"/>
  <c r="H923" i="14"/>
  <c r="B924" i="14"/>
  <c r="D924" i="14"/>
  <c r="H924" i="14"/>
  <c r="B925" i="14"/>
  <c r="D925" i="14"/>
  <c r="H925" i="14"/>
  <c r="B926" i="14"/>
  <c r="D926" i="14"/>
  <c r="H926" i="14" s="1"/>
  <c r="B927" i="14"/>
  <c r="D927" i="14"/>
  <c r="H927" i="14" s="1"/>
  <c r="B928" i="14"/>
  <c r="D928" i="14"/>
  <c r="H928" i="14" s="1"/>
  <c r="B929" i="14"/>
  <c r="D929" i="14"/>
  <c r="H929" i="14" s="1"/>
  <c r="B930" i="14"/>
  <c r="D930" i="14"/>
  <c r="H930" i="14"/>
  <c r="B931" i="14"/>
  <c r="D931" i="14"/>
  <c r="H931" i="14" s="1"/>
  <c r="B932" i="14"/>
  <c r="D932" i="14"/>
  <c r="H932" i="14"/>
  <c r="B933" i="14"/>
  <c r="D933" i="14"/>
  <c r="H933" i="14" s="1"/>
  <c r="B934" i="14"/>
  <c r="D934" i="14"/>
  <c r="H934" i="14"/>
  <c r="B935" i="14"/>
  <c r="D935" i="14"/>
  <c r="H935" i="14"/>
  <c r="B936" i="14"/>
  <c r="D936" i="14"/>
  <c r="H936" i="14"/>
  <c r="B937" i="14"/>
  <c r="D937" i="14"/>
  <c r="H937" i="14"/>
  <c r="B938" i="14"/>
  <c r="D938" i="14"/>
  <c r="H938" i="14"/>
  <c r="B939" i="14"/>
  <c r="D939" i="14"/>
  <c r="H939" i="14"/>
  <c r="B940" i="14"/>
  <c r="D940" i="14"/>
  <c r="H940" i="14"/>
  <c r="B941" i="14"/>
  <c r="D941" i="14"/>
  <c r="H941" i="14"/>
  <c r="B942" i="14"/>
  <c r="D942" i="14"/>
  <c r="H942" i="14"/>
  <c r="B943" i="14"/>
  <c r="D943" i="14"/>
  <c r="H943" i="14"/>
  <c r="N1137" i="16"/>
  <c r="P1137" i="16" s="1"/>
  <c r="N1138" i="16"/>
  <c r="P1138" i="16"/>
  <c r="N1139" i="16"/>
  <c r="P1139" i="16" s="1"/>
  <c r="N1140" i="16"/>
  <c r="P1140" i="16" s="1"/>
  <c r="N1141" i="16"/>
  <c r="P1141" i="16" s="1"/>
  <c r="N1142" i="16"/>
  <c r="P1142" i="16" s="1"/>
  <c r="N1143" i="16"/>
  <c r="P1143" i="16"/>
  <c r="N1144" i="16"/>
  <c r="P1144" i="16" s="1"/>
  <c r="N1145" i="16"/>
  <c r="P1145" i="16" s="1"/>
  <c r="N1146" i="16"/>
  <c r="P1146" i="16" s="1"/>
  <c r="N1147" i="16"/>
  <c r="P1147" i="16"/>
  <c r="N1148" i="16"/>
  <c r="P1148" i="16"/>
  <c r="N1149" i="16"/>
  <c r="P1149" i="16"/>
  <c r="B1131" i="16"/>
  <c r="D1131" i="16"/>
  <c r="H1131" i="16" s="1"/>
  <c r="B1132" i="16"/>
  <c r="D1132" i="16"/>
  <c r="H1132" i="16"/>
  <c r="B1133" i="16"/>
  <c r="D1133" i="16"/>
  <c r="H1133" i="16"/>
  <c r="B1134" i="16"/>
  <c r="D1134" i="16"/>
  <c r="H1134" i="16" s="1"/>
  <c r="B1135" i="16"/>
  <c r="D1135" i="16"/>
  <c r="H1135" i="16" s="1"/>
  <c r="B1136" i="16"/>
  <c r="D1136" i="16"/>
  <c r="H1136" i="16"/>
  <c r="B1137" i="16"/>
  <c r="D1137" i="16"/>
  <c r="H1137" i="16"/>
  <c r="B1138" i="16"/>
  <c r="D1138" i="16"/>
  <c r="H1138" i="16"/>
  <c r="B1139" i="16"/>
  <c r="D1139" i="16"/>
  <c r="H1139" i="16" s="1"/>
  <c r="B1140" i="16"/>
  <c r="D1140" i="16"/>
  <c r="H1140" i="16"/>
  <c r="B1141" i="16"/>
  <c r="D1141" i="16"/>
  <c r="H1141" i="16"/>
  <c r="B1142" i="16"/>
  <c r="D1142" i="16"/>
  <c r="H1142" i="16"/>
  <c r="B1143" i="16"/>
  <c r="D1143" i="16"/>
  <c r="H1143" i="16"/>
  <c r="B1144" i="16"/>
  <c r="D1144" i="16"/>
  <c r="H1144" i="16" s="1"/>
  <c r="B1145" i="16"/>
  <c r="D1145" i="16"/>
  <c r="H1145" i="16" s="1"/>
  <c r="B1146" i="16"/>
  <c r="D1146" i="16"/>
  <c r="H1146" i="16"/>
  <c r="B1147" i="16"/>
  <c r="D1147" i="16"/>
  <c r="H1147" i="16"/>
  <c r="B1148" i="16"/>
  <c r="D1148" i="16"/>
  <c r="H1148" i="16" s="1"/>
  <c r="B1149" i="16"/>
  <c r="D1149" i="16"/>
  <c r="H1149" i="16" s="1"/>
  <c r="O1448" i="2"/>
  <c r="N1131" i="16" l="1"/>
  <c r="P1131" i="16" s="1"/>
  <c r="N1132" i="16"/>
  <c r="P1132" i="16" s="1"/>
  <c r="N1133" i="16"/>
  <c r="P1133" i="16"/>
  <c r="N1134" i="16"/>
  <c r="P1134" i="16"/>
  <c r="N1135" i="16"/>
  <c r="P1135" i="16" s="1"/>
  <c r="N1136" i="16"/>
  <c r="P1136" i="16" s="1"/>
  <c r="O1447" i="2"/>
  <c r="N1206" i="13" l="1"/>
  <c r="P1206" i="13"/>
  <c r="N1207" i="13"/>
  <c r="P1207" i="13" s="1"/>
  <c r="N1208" i="13"/>
  <c r="P1208" i="13" s="1"/>
  <c r="N1209" i="13"/>
  <c r="P1209" i="13" s="1"/>
  <c r="N1210" i="13"/>
  <c r="P1210" i="13"/>
  <c r="N1211" i="13"/>
  <c r="P1211" i="13"/>
  <c r="N1212" i="13"/>
  <c r="P1212" i="13" s="1"/>
  <c r="B1206" i="13"/>
  <c r="D1206" i="13"/>
  <c r="H1206" i="13" s="1"/>
  <c r="B1207" i="13"/>
  <c r="D1207" i="13"/>
  <c r="H1207" i="13" s="1"/>
  <c r="B1208" i="13"/>
  <c r="D1208" i="13"/>
  <c r="H1208" i="13" s="1"/>
  <c r="B1209" i="13"/>
  <c r="D1209" i="13"/>
  <c r="H1209" i="13"/>
  <c r="B1210" i="13"/>
  <c r="D1210" i="13"/>
  <c r="H1210" i="13" s="1"/>
  <c r="B1211" i="13"/>
  <c r="D1211" i="13"/>
  <c r="H1211" i="13" s="1"/>
  <c r="B1212" i="13"/>
  <c r="D1212" i="13"/>
  <c r="H1212" i="13" s="1"/>
  <c r="H59" i="28"/>
  <c r="O1446" i="2"/>
  <c r="M1447" i="2" s="1"/>
  <c r="P1447" i="2" s="1"/>
  <c r="O1445" i="2"/>
  <c r="B1447" i="2"/>
  <c r="D1447" i="2"/>
  <c r="H1447" i="2"/>
  <c r="B1448" i="2"/>
  <c r="D1448" i="2"/>
  <c r="H1448" i="2"/>
  <c r="B1449" i="2"/>
  <c r="D1449" i="2"/>
  <c r="H1449" i="2"/>
  <c r="B1450" i="2"/>
  <c r="D1450" i="2"/>
  <c r="H1450" i="2"/>
  <c r="B1451" i="2"/>
  <c r="D1451" i="2"/>
  <c r="H1451" i="2" s="1"/>
  <c r="B1452" i="2"/>
  <c r="D1452" i="2"/>
  <c r="H1452" i="2" s="1"/>
  <c r="B1453" i="2"/>
  <c r="D1453" i="2"/>
  <c r="H1453" i="2"/>
  <c r="M1448" i="2"/>
  <c r="P1448" i="2" s="1"/>
  <c r="M1449" i="2"/>
  <c r="P1449" i="2"/>
  <c r="M1450" i="2"/>
  <c r="P1450" i="2" s="1"/>
  <c r="M1451" i="2"/>
  <c r="P1451" i="2"/>
  <c r="M1452" i="2"/>
  <c r="P1452" i="2"/>
  <c r="M1453" i="2"/>
  <c r="P1453" i="2"/>
  <c r="O1444" i="2"/>
  <c r="N52" i="28" l="1"/>
  <c r="P52" i="28" s="1"/>
  <c r="N53" i="28"/>
  <c r="P53" i="28" s="1"/>
  <c r="N54" i="28"/>
  <c r="P54" i="28" s="1"/>
  <c r="N55" i="28"/>
  <c r="P55" i="28" s="1"/>
  <c r="N56" i="28"/>
  <c r="P56" i="28" s="1"/>
  <c r="N57" i="28"/>
  <c r="P57" i="28" s="1"/>
  <c r="D52" i="28"/>
  <c r="D53" i="28"/>
  <c r="D54" i="28"/>
  <c r="D55" i="28"/>
  <c r="D56" i="28"/>
  <c r="H56" i="28" s="1"/>
  <c r="D57" i="28"/>
  <c r="H57" i="28" s="1"/>
  <c r="D58" i="28"/>
  <c r="H58" i="28" s="1"/>
  <c r="B1360" i="12"/>
  <c r="D1360" i="12"/>
  <c r="H1360" i="12" s="1"/>
  <c r="B1361" i="12"/>
  <c r="D1361" i="12"/>
  <c r="H1361" i="12"/>
  <c r="B1362" i="12"/>
  <c r="D1362" i="12"/>
  <c r="H1362" i="12"/>
  <c r="B1363" i="12"/>
  <c r="D1363" i="12"/>
  <c r="H1363" i="12"/>
  <c r="B1364" i="12"/>
  <c r="D1364" i="12"/>
  <c r="H1364" i="12"/>
  <c r="B1365" i="12"/>
  <c r="D1365" i="12"/>
  <c r="H1365" i="12" s="1"/>
  <c r="B1366" i="12"/>
  <c r="D1366" i="12"/>
  <c r="H1366" i="12"/>
  <c r="B1367" i="12"/>
  <c r="D1367" i="12"/>
  <c r="H1367" i="12"/>
  <c r="B1368" i="12"/>
  <c r="D1368" i="12"/>
  <c r="H1368" i="12"/>
  <c r="B1369" i="12"/>
  <c r="D1369" i="12"/>
  <c r="H1369" i="12"/>
  <c r="B1370" i="12"/>
  <c r="D1370" i="12"/>
  <c r="H1370" i="12" s="1"/>
  <c r="B1371" i="12"/>
  <c r="D1371" i="12"/>
  <c r="H1371" i="12" s="1"/>
  <c r="N1359" i="12"/>
  <c r="Q1359" i="12" s="1"/>
  <c r="N1360" i="12"/>
  <c r="Q1360" i="12" s="1"/>
  <c r="N1361" i="12"/>
  <c r="Q1361" i="12" s="1"/>
  <c r="N1362" i="12"/>
  <c r="Q1362" i="12"/>
  <c r="N1363" i="12"/>
  <c r="Q1363" i="12" s="1"/>
  <c r="N1364" i="12"/>
  <c r="Q1364" i="12" s="1"/>
  <c r="N1365" i="12"/>
  <c r="Q1365" i="12" s="1"/>
  <c r="N1366" i="12"/>
  <c r="Q1366" i="12"/>
  <c r="N1367" i="12"/>
  <c r="Q1367" i="12" s="1"/>
  <c r="N1368" i="12"/>
  <c r="Q1368" i="12" s="1"/>
  <c r="O1443" i="2"/>
  <c r="N913" i="14"/>
  <c r="P913" i="14" s="1"/>
  <c r="N914" i="14"/>
  <c r="P914" i="14" s="1"/>
  <c r="N915" i="14"/>
  <c r="P915" i="14" s="1"/>
  <c r="N916" i="14"/>
  <c r="P916" i="14" s="1"/>
  <c r="N917" i="14"/>
  <c r="P917" i="14" s="1"/>
  <c r="N918" i="14"/>
  <c r="P918" i="14" s="1"/>
  <c r="N919" i="14"/>
  <c r="P919" i="14" s="1"/>
  <c r="N920" i="14"/>
  <c r="P920" i="14" s="1"/>
  <c r="N921" i="14"/>
  <c r="P921" i="14" s="1"/>
  <c r="B913" i="14"/>
  <c r="D913" i="14"/>
  <c r="H913" i="14"/>
  <c r="B914" i="14"/>
  <c r="D914" i="14"/>
  <c r="H914" i="14" s="1"/>
  <c r="B915" i="14"/>
  <c r="D915" i="14"/>
  <c r="H915" i="14" s="1"/>
  <c r="B916" i="14"/>
  <c r="D916" i="14"/>
  <c r="H916" i="14" s="1"/>
  <c r="B917" i="14"/>
  <c r="D917" i="14"/>
  <c r="H917" i="14"/>
  <c r="B918" i="14"/>
  <c r="D918" i="14"/>
  <c r="H918" i="14"/>
  <c r="B919" i="14"/>
  <c r="D919" i="14"/>
  <c r="H919" i="14"/>
  <c r="B920" i="14"/>
  <c r="D920" i="14"/>
  <c r="H920" i="14"/>
  <c r="B921" i="14"/>
  <c r="D921" i="14"/>
  <c r="H921" i="14" s="1"/>
  <c r="AF812" i="5"/>
  <c r="AE813" i="5"/>
  <c r="AF813" i="5" s="1"/>
  <c r="R1196" i="13" l="1"/>
  <c r="T1354" i="12" l="1"/>
  <c r="H52" i="28" l="1"/>
  <c r="H53" i="28"/>
  <c r="H54" i="28"/>
  <c r="H55" i="28"/>
  <c r="N876" i="5" l="1"/>
  <c r="P876" i="5" s="1"/>
  <c r="N877" i="5"/>
  <c r="P877" i="5" s="1"/>
  <c r="N878" i="5"/>
  <c r="P878" i="5" s="1"/>
  <c r="N879" i="5"/>
  <c r="P879" i="5" s="1"/>
  <c r="N880" i="5"/>
  <c r="P880" i="5" s="1"/>
  <c r="N881" i="5"/>
  <c r="P881" i="5" s="1"/>
  <c r="N882" i="5"/>
  <c r="P882" i="5"/>
  <c r="N883" i="5"/>
  <c r="P883" i="5" s="1"/>
  <c r="N884" i="5"/>
  <c r="P884" i="5" s="1"/>
  <c r="N885" i="5"/>
  <c r="P885" i="5" s="1"/>
  <c r="N886" i="5"/>
  <c r="P886" i="5" s="1"/>
  <c r="N887" i="5"/>
  <c r="P887" i="5"/>
  <c r="N888" i="5"/>
  <c r="P888" i="5" s="1"/>
  <c r="D876" i="5"/>
  <c r="H876" i="5" s="1"/>
  <c r="D877" i="5"/>
  <c r="H877" i="5"/>
  <c r="D878" i="5"/>
  <c r="H878" i="5" s="1"/>
  <c r="D879" i="5"/>
  <c r="H879" i="5" s="1"/>
  <c r="D880" i="5"/>
  <c r="H880" i="5" s="1"/>
  <c r="D881" i="5"/>
  <c r="H881" i="5" s="1"/>
  <c r="D882" i="5"/>
  <c r="H882" i="5"/>
  <c r="D883" i="5"/>
  <c r="H883" i="5"/>
  <c r="D884" i="5"/>
  <c r="H884" i="5" s="1"/>
  <c r="D885" i="5"/>
  <c r="H885" i="5" s="1"/>
  <c r="D886" i="5"/>
  <c r="H886" i="5" s="1"/>
  <c r="D887" i="5"/>
  <c r="H887" i="5" s="1"/>
  <c r="D888" i="5"/>
  <c r="H888" i="5" s="1"/>
  <c r="B1120" i="16"/>
  <c r="D1120" i="16"/>
  <c r="H1120" i="16" s="1"/>
  <c r="B1121" i="16"/>
  <c r="D1121" i="16"/>
  <c r="H1121" i="16" s="1"/>
  <c r="B1122" i="16"/>
  <c r="D1122" i="16"/>
  <c r="H1122" i="16" s="1"/>
  <c r="B1123" i="16"/>
  <c r="D1123" i="16"/>
  <c r="H1123" i="16"/>
  <c r="B1124" i="16"/>
  <c r="D1124" i="16"/>
  <c r="H1124" i="16"/>
  <c r="B1125" i="16"/>
  <c r="D1125" i="16"/>
  <c r="H1125" i="16"/>
  <c r="B1126" i="16"/>
  <c r="D1126" i="16"/>
  <c r="H1126" i="16" s="1"/>
  <c r="B1127" i="16"/>
  <c r="D1127" i="16"/>
  <c r="H1127" i="16" s="1"/>
  <c r="B1128" i="16"/>
  <c r="D1128" i="16"/>
  <c r="H1128" i="16" s="1"/>
  <c r="B1129" i="16"/>
  <c r="D1129" i="16"/>
  <c r="H1129" i="16" s="1"/>
  <c r="B1130" i="16"/>
  <c r="D1130" i="16"/>
  <c r="H1130" i="16" s="1"/>
  <c r="N1120" i="16"/>
  <c r="P1120" i="16" s="1"/>
  <c r="N1121" i="16"/>
  <c r="P1121" i="16"/>
  <c r="N1122" i="16"/>
  <c r="P1122" i="16" s="1"/>
  <c r="N1123" i="16"/>
  <c r="P1123" i="16"/>
  <c r="N1124" i="16"/>
  <c r="P1124" i="16"/>
  <c r="N1125" i="16"/>
  <c r="P1125" i="16"/>
  <c r="N1126" i="16"/>
  <c r="P1126" i="16" s="1"/>
  <c r="N1127" i="16"/>
  <c r="P1127" i="16" s="1"/>
  <c r="N1128" i="16"/>
  <c r="P1128" i="16"/>
  <c r="N1129" i="16"/>
  <c r="P1129" i="16" s="1"/>
  <c r="N1130" i="16"/>
  <c r="P1130" i="16" s="1"/>
  <c r="N44" i="28" l="1"/>
  <c r="P44" i="28" s="1"/>
  <c r="N45" i="28"/>
  <c r="P45" i="28" s="1"/>
  <c r="N46" i="28"/>
  <c r="P46" i="28" s="1"/>
  <c r="N47" i="28"/>
  <c r="P47" i="28" s="1"/>
  <c r="N48" i="28"/>
  <c r="P48" i="28" s="1"/>
  <c r="N49" i="28"/>
  <c r="P49" i="28" s="1"/>
  <c r="N50" i="28"/>
  <c r="P50" i="28" s="1"/>
  <c r="N51" i="28"/>
  <c r="P51" i="28" s="1"/>
  <c r="I1452" i="8"/>
  <c r="I1453" i="8"/>
  <c r="I1454" i="8"/>
  <c r="I1455" i="8"/>
  <c r="D42" i="28" l="1"/>
  <c r="H42" i="28" s="1"/>
  <c r="D43" i="28"/>
  <c r="D44" i="28"/>
  <c r="H44" i="28" s="1"/>
  <c r="D45" i="28"/>
  <c r="H45" i="28" s="1"/>
  <c r="D46" i="28"/>
  <c r="H46" i="28" s="1"/>
  <c r="D47" i="28"/>
  <c r="H47" i="28" s="1"/>
  <c r="D48" i="28"/>
  <c r="H48" i="28" s="1"/>
  <c r="D49" i="28"/>
  <c r="H49" i="28" s="1"/>
  <c r="D50" i="28"/>
  <c r="H50" i="28" s="1"/>
  <c r="D51" i="28"/>
  <c r="H51" i="28" s="1"/>
  <c r="B1432" i="2"/>
  <c r="D1432" i="2"/>
  <c r="H1432" i="2" s="1"/>
  <c r="B1433" i="2"/>
  <c r="D1433" i="2"/>
  <c r="H1433" i="2" s="1"/>
  <c r="B1434" i="2"/>
  <c r="D1434" i="2"/>
  <c r="H1434" i="2"/>
  <c r="B1435" i="2"/>
  <c r="D1435" i="2"/>
  <c r="H1435" i="2"/>
  <c r="B1436" i="2"/>
  <c r="D1436" i="2"/>
  <c r="H1436" i="2"/>
  <c r="B1437" i="2"/>
  <c r="D1437" i="2"/>
  <c r="H1437" i="2"/>
  <c r="B1438" i="2"/>
  <c r="D1438" i="2"/>
  <c r="H1438" i="2"/>
  <c r="B1439" i="2"/>
  <c r="D1439" i="2"/>
  <c r="H1439" i="2"/>
  <c r="B1440" i="2"/>
  <c r="D1440" i="2"/>
  <c r="H1440" i="2" s="1"/>
  <c r="B1441" i="2"/>
  <c r="D1441" i="2"/>
  <c r="H1441" i="2"/>
  <c r="B1442" i="2"/>
  <c r="D1442" i="2"/>
  <c r="H1442" i="2"/>
  <c r="B1443" i="2"/>
  <c r="D1443" i="2"/>
  <c r="H1443" i="2"/>
  <c r="B1444" i="2"/>
  <c r="D1444" i="2"/>
  <c r="H1444" i="2"/>
  <c r="B1445" i="2"/>
  <c r="D1445" i="2"/>
  <c r="H1445" i="2" s="1"/>
  <c r="B1446" i="2"/>
  <c r="D1446" i="2"/>
  <c r="H1446" i="2" s="1"/>
  <c r="M1432" i="2"/>
  <c r="P1432" i="2"/>
  <c r="M1433" i="2"/>
  <c r="P1433" i="2"/>
  <c r="M1434" i="2"/>
  <c r="P1434" i="2"/>
  <c r="M1435" i="2"/>
  <c r="P1435" i="2"/>
  <c r="M1436" i="2"/>
  <c r="P1436" i="2" s="1"/>
  <c r="M1437" i="2"/>
  <c r="P1437" i="2"/>
  <c r="M1438" i="2"/>
  <c r="P1438" i="2"/>
  <c r="M1439" i="2"/>
  <c r="P1439" i="2"/>
  <c r="M1440" i="2"/>
  <c r="P1440" i="2"/>
  <c r="M1441" i="2"/>
  <c r="P1441" i="2"/>
  <c r="M1442" i="2"/>
  <c r="P1442" i="2" s="1"/>
  <c r="M1443" i="2"/>
  <c r="P1443" i="2"/>
  <c r="M1444" i="2"/>
  <c r="P1444" i="2" s="1"/>
  <c r="M1445" i="2"/>
  <c r="P1445" i="2"/>
  <c r="M1446" i="2"/>
  <c r="P1446" i="2"/>
  <c r="N864" i="7"/>
  <c r="P864" i="7" s="1"/>
  <c r="N865" i="7"/>
  <c r="P865" i="7"/>
  <c r="N866" i="7"/>
  <c r="P866" i="7"/>
  <c r="N867" i="7"/>
  <c r="P867" i="7" s="1"/>
  <c r="N868" i="7"/>
  <c r="P868" i="7" s="1"/>
  <c r="N869" i="7"/>
  <c r="P869" i="7" s="1"/>
  <c r="N870" i="7"/>
  <c r="P870" i="7" s="1"/>
  <c r="N871" i="7"/>
  <c r="P871" i="7"/>
  <c r="N872" i="7"/>
  <c r="P872" i="7" s="1"/>
  <c r="N873" i="7"/>
  <c r="P873" i="7" s="1"/>
  <c r="N874" i="7"/>
  <c r="P874" i="7" s="1"/>
  <c r="N875" i="7"/>
  <c r="P875" i="7" s="1"/>
  <c r="N876" i="7"/>
  <c r="P876" i="7" s="1"/>
  <c r="N877" i="7"/>
  <c r="P877" i="7" s="1"/>
  <c r="N878" i="7"/>
  <c r="P878" i="7"/>
  <c r="N879" i="7"/>
  <c r="P879" i="7"/>
  <c r="N880" i="7"/>
  <c r="P880" i="7" s="1"/>
  <c r="N881" i="7"/>
  <c r="P881" i="7"/>
  <c r="N882" i="7"/>
  <c r="P882" i="7" s="1"/>
  <c r="N883" i="7"/>
  <c r="P883" i="7"/>
  <c r="N884" i="7"/>
  <c r="P884" i="7" s="1"/>
  <c r="B867" i="7"/>
  <c r="D867" i="7"/>
  <c r="H867" i="7" s="1"/>
  <c r="B868" i="7"/>
  <c r="D868" i="7"/>
  <c r="H868" i="7"/>
  <c r="B869" i="7"/>
  <c r="D869" i="7"/>
  <c r="H869" i="7"/>
  <c r="B870" i="7"/>
  <c r="D870" i="7"/>
  <c r="H870" i="7" s="1"/>
  <c r="B871" i="7"/>
  <c r="D871" i="7"/>
  <c r="H871" i="7" s="1"/>
  <c r="B872" i="7"/>
  <c r="D872" i="7"/>
  <c r="H872" i="7" s="1"/>
  <c r="B873" i="7"/>
  <c r="D873" i="7"/>
  <c r="H873" i="7" s="1"/>
  <c r="B874" i="7"/>
  <c r="D874" i="7"/>
  <c r="H874" i="7" s="1"/>
  <c r="B875" i="7"/>
  <c r="D875" i="7"/>
  <c r="H875" i="7"/>
  <c r="B876" i="7"/>
  <c r="D876" i="7"/>
  <c r="H876" i="7"/>
  <c r="B877" i="7"/>
  <c r="D877" i="7"/>
  <c r="H877" i="7"/>
  <c r="B878" i="7"/>
  <c r="D878" i="7"/>
  <c r="H878" i="7"/>
  <c r="B879" i="7"/>
  <c r="D879" i="7"/>
  <c r="H879" i="7"/>
  <c r="B880" i="7"/>
  <c r="D880" i="7"/>
  <c r="H880" i="7"/>
  <c r="B881" i="7"/>
  <c r="D881" i="7"/>
  <c r="H881" i="7" s="1"/>
  <c r="B882" i="7"/>
  <c r="D882" i="7"/>
  <c r="H882" i="7"/>
  <c r="B883" i="7"/>
  <c r="D883" i="7"/>
  <c r="H883" i="7"/>
  <c r="B884" i="7"/>
  <c r="D884" i="7"/>
  <c r="H884" i="7"/>
  <c r="B885" i="7"/>
  <c r="D885" i="7"/>
  <c r="H885" i="7" s="1"/>
  <c r="B886" i="7"/>
  <c r="D886" i="7"/>
  <c r="H886" i="7"/>
  <c r="B887" i="7"/>
  <c r="D887" i="7"/>
  <c r="H887" i="7"/>
  <c r="B888" i="7"/>
  <c r="D888" i="7"/>
  <c r="H888" i="7" s="1"/>
  <c r="B889" i="7"/>
  <c r="D889" i="7"/>
  <c r="H889" i="7" s="1"/>
  <c r="B890" i="7"/>
  <c r="D890" i="7"/>
  <c r="H890" i="7" s="1"/>
  <c r="B891" i="7"/>
  <c r="H891" i="7"/>
  <c r="B892" i="7"/>
  <c r="D892" i="7"/>
  <c r="H892" i="7"/>
  <c r="B893" i="7"/>
  <c r="D893" i="7"/>
  <c r="H893" i="7" s="1"/>
  <c r="B894" i="7"/>
  <c r="D894" i="7"/>
  <c r="H894" i="7" s="1"/>
  <c r="B895" i="7"/>
  <c r="D895" i="7"/>
  <c r="H895" i="7" s="1"/>
  <c r="B896" i="7"/>
  <c r="D896" i="7"/>
  <c r="H896" i="7"/>
  <c r="S1232" i="10"/>
  <c r="D40" i="28" l="1"/>
  <c r="D41" i="28"/>
  <c r="H40" i="28"/>
  <c r="H41" i="28"/>
  <c r="H43" i="28"/>
  <c r="N39" i="28" l="1"/>
  <c r="N40" i="28"/>
  <c r="N41" i="28"/>
  <c r="P41" i="28" s="1"/>
  <c r="N42" i="28"/>
  <c r="P42" i="28" s="1"/>
  <c r="N43" i="28"/>
  <c r="P43" i="28" s="1"/>
  <c r="D868" i="5"/>
  <c r="H868" i="5" s="1"/>
  <c r="D869" i="5"/>
  <c r="H869" i="5" s="1"/>
  <c r="D870" i="5"/>
  <c r="H870" i="5" s="1"/>
  <c r="D871" i="5"/>
  <c r="H871" i="5" s="1"/>
  <c r="D872" i="5"/>
  <c r="H872" i="5" s="1"/>
  <c r="D873" i="5"/>
  <c r="H873" i="5" s="1"/>
  <c r="D874" i="5"/>
  <c r="H874" i="5" s="1"/>
  <c r="D875" i="5"/>
  <c r="H875" i="5"/>
  <c r="N866" i="5"/>
  <c r="P866" i="5" s="1"/>
  <c r="N867" i="5"/>
  <c r="P867" i="5" s="1"/>
  <c r="N868" i="5"/>
  <c r="P868" i="5"/>
  <c r="N869" i="5"/>
  <c r="P869" i="5" s="1"/>
  <c r="N870" i="5"/>
  <c r="P870" i="5" s="1"/>
  <c r="N871" i="5"/>
  <c r="P871" i="5" s="1"/>
  <c r="N872" i="5"/>
  <c r="P872" i="5" s="1"/>
  <c r="N873" i="5"/>
  <c r="P873" i="5" s="1"/>
  <c r="N874" i="5"/>
  <c r="P874" i="5" s="1"/>
  <c r="N875" i="5"/>
  <c r="P875" i="5" s="1"/>
  <c r="M1434" i="11"/>
  <c r="Q1434" i="11"/>
  <c r="M1435" i="11"/>
  <c r="Q1435" i="11"/>
  <c r="M1436" i="11"/>
  <c r="Q1436" i="11" s="1"/>
  <c r="M1437" i="11"/>
  <c r="Q1437" i="11"/>
  <c r="M1438" i="11"/>
  <c r="Q1438" i="11"/>
  <c r="M1439" i="11"/>
  <c r="Q1439" i="11" s="1"/>
  <c r="M1440" i="11"/>
  <c r="Q1440" i="11" s="1"/>
  <c r="M1441" i="11"/>
  <c r="Q1441" i="11"/>
  <c r="M1442" i="11"/>
  <c r="Q1442" i="11"/>
  <c r="M1443" i="11"/>
  <c r="Q1443" i="11"/>
  <c r="M1444" i="11"/>
  <c r="Q1444" i="11"/>
  <c r="M1445" i="11"/>
  <c r="Q1445" i="11" s="1"/>
  <c r="M1446" i="11"/>
  <c r="Q1446" i="11" s="1"/>
  <c r="M1447" i="11"/>
  <c r="Q1447" i="11" s="1"/>
  <c r="M1448" i="11"/>
  <c r="Q1448" i="11" s="1"/>
  <c r="M1449" i="11"/>
  <c r="Q1449" i="11"/>
  <c r="M1450" i="11"/>
  <c r="Q1450" i="11"/>
  <c r="M1451" i="11"/>
  <c r="Q1451" i="11"/>
  <c r="M1452" i="11"/>
  <c r="Q1452" i="11"/>
  <c r="M1453" i="11"/>
  <c r="Q1453" i="11" s="1"/>
  <c r="M1454" i="11"/>
  <c r="Q1454" i="11" s="1"/>
  <c r="M1455" i="11"/>
  <c r="Q1455" i="11" s="1"/>
  <c r="M1456" i="11"/>
  <c r="Q1456" i="11" s="1"/>
  <c r="M1457" i="11"/>
  <c r="Q1457" i="11"/>
  <c r="M1458" i="11"/>
  <c r="Q1458" i="11" s="1"/>
  <c r="M1459" i="11"/>
  <c r="Q1459" i="11"/>
  <c r="M1460" i="11"/>
  <c r="Q1460" i="11"/>
  <c r="M1461" i="11"/>
  <c r="Q1461" i="11" s="1"/>
  <c r="M1462" i="11"/>
  <c r="Q1462" i="11" s="1"/>
  <c r="M1463" i="11"/>
  <c r="Q1463" i="11" s="1"/>
  <c r="M1464" i="11"/>
  <c r="Q1464" i="11" s="1"/>
  <c r="M1465" i="11"/>
  <c r="Q1465" i="11"/>
  <c r="M1466" i="11"/>
  <c r="Q1466" i="11"/>
  <c r="M1467" i="11"/>
  <c r="Q1467" i="11"/>
  <c r="D1433" i="11"/>
  <c r="H1433" i="11" s="1"/>
  <c r="D1434" i="11"/>
  <c r="H1434" i="11"/>
  <c r="D1435" i="11"/>
  <c r="H1435" i="11" s="1"/>
  <c r="D1436" i="11"/>
  <c r="H1436" i="11" s="1"/>
  <c r="D1437" i="11"/>
  <c r="H1437" i="11"/>
  <c r="D1438" i="11"/>
  <c r="H1438" i="11"/>
  <c r="D1439" i="11"/>
  <c r="H1439" i="11" s="1"/>
  <c r="D1440" i="11"/>
  <c r="H1440" i="11" s="1"/>
  <c r="D1441" i="11"/>
  <c r="H1441" i="11" s="1"/>
  <c r="D1442" i="11"/>
  <c r="H1442" i="11" s="1"/>
  <c r="D1443" i="11"/>
  <c r="H1443" i="11" s="1"/>
  <c r="D1444" i="11"/>
  <c r="H1444" i="11" s="1"/>
  <c r="D1445" i="11"/>
  <c r="H1445" i="11" s="1"/>
  <c r="D1446" i="11"/>
  <c r="H1446" i="11" s="1"/>
  <c r="D1447" i="11"/>
  <c r="H1447" i="11" s="1"/>
  <c r="D1448" i="11"/>
  <c r="H1448" i="11" s="1"/>
  <c r="D1449" i="11"/>
  <c r="H1449" i="11" s="1"/>
  <c r="D1450" i="11"/>
  <c r="H1450" i="11" s="1"/>
  <c r="D1451" i="11"/>
  <c r="H1451" i="11" s="1"/>
  <c r="D1452" i="11"/>
  <c r="H1452" i="11"/>
  <c r="D1453" i="11"/>
  <c r="H1453" i="11" s="1"/>
  <c r="D1454" i="11"/>
  <c r="H1454" i="11" s="1"/>
  <c r="D1455" i="11"/>
  <c r="H1455" i="11" s="1"/>
  <c r="D1456" i="11"/>
  <c r="H1456" i="11" s="1"/>
  <c r="D1457" i="11"/>
  <c r="H1457" i="11" s="1"/>
  <c r="D1458" i="11"/>
  <c r="H1458" i="11"/>
  <c r="D1459" i="11"/>
  <c r="H1459" i="11" s="1"/>
  <c r="D1460" i="11"/>
  <c r="H1460" i="11" s="1"/>
  <c r="D1461" i="11"/>
  <c r="H1461" i="11" s="1"/>
  <c r="D1462" i="11"/>
  <c r="H1462" i="11" s="1"/>
  <c r="D1463" i="11"/>
  <c r="H1463" i="11" s="1"/>
  <c r="D1464" i="11"/>
  <c r="H1464" i="11" s="1"/>
  <c r="D1465" i="11"/>
  <c r="H1465" i="11" s="1"/>
  <c r="D1466" i="11"/>
  <c r="H1466" i="11" s="1"/>
  <c r="D1467" i="11"/>
  <c r="H1467" i="11" s="1"/>
  <c r="D189" i="24"/>
  <c r="H189" i="24" s="1"/>
  <c r="I189" i="24"/>
  <c r="D190" i="24"/>
  <c r="H190" i="24" s="1"/>
  <c r="I190" i="24"/>
  <c r="D191" i="24"/>
  <c r="H191" i="24"/>
  <c r="I191" i="24"/>
  <c r="D192" i="24"/>
  <c r="H192" i="24"/>
  <c r="I192" i="24"/>
  <c r="D193" i="24"/>
  <c r="H193" i="24" s="1"/>
  <c r="I193" i="24"/>
  <c r="D194" i="24"/>
  <c r="H194" i="24"/>
  <c r="I194" i="24"/>
  <c r="D195" i="24"/>
  <c r="H195" i="24"/>
  <c r="I195" i="24"/>
  <c r="D196" i="24"/>
  <c r="H196" i="24" s="1"/>
  <c r="I196" i="24"/>
  <c r="D197" i="24"/>
  <c r="H197" i="24" s="1"/>
  <c r="I197" i="24"/>
  <c r="D198" i="24"/>
  <c r="H198" i="24" s="1"/>
  <c r="I198" i="24"/>
  <c r="D199" i="24"/>
  <c r="H199" i="24" s="1"/>
  <c r="I199" i="24"/>
  <c r="D200" i="24"/>
  <c r="H200" i="24" s="1"/>
  <c r="I200" i="24"/>
  <c r="D201" i="24"/>
  <c r="H201" i="24" s="1"/>
  <c r="I201" i="24"/>
  <c r="D202" i="24"/>
  <c r="H202" i="24"/>
  <c r="I202" i="24"/>
  <c r="D203" i="24"/>
  <c r="H203" i="24" s="1"/>
  <c r="I203" i="24"/>
  <c r="M188" i="24"/>
  <c r="Q188" i="24"/>
  <c r="M189" i="24"/>
  <c r="Q189" i="24"/>
  <c r="M191" i="24"/>
  <c r="Q191" i="24" s="1"/>
  <c r="M192" i="24"/>
  <c r="Q192" i="24" s="1"/>
  <c r="M193" i="24"/>
  <c r="Q193" i="24" s="1"/>
  <c r="M194" i="24"/>
  <c r="Q194" i="24"/>
  <c r="M195" i="24"/>
  <c r="Q195" i="24"/>
  <c r="M196" i="24"/>
  <c r="Q196" i="24" s="1"/>
  <c r="M197" i="24"/>
  <c r="Q197" i="24"/>
  <c r="M198" i="24"/>
  <c r="Q198" i="24" s="1"/>
  <c r="M199" i="24"/>
  <c r="Q199" i="24" s="1"/>
  <c r="M200" i="24"/>
  <c r="Q200" i="24"/>
  <c r="M201" i="24"/>
  <c r="Q201" i="24"/>
  <c r="M202" i="24"/>
  <c r="Q202" i="24" s="1"/>
  <c r="M203" i="24"/>
  <c r="Q203" i="24" s="1"/>
  <c r="N36" i="28"/>
  <c r="B1343" i="12" l="1"/>
  <c r="D1343" i="12"/>
  <c r="H1343" i="12" s="1"/>
  <c r="B1344" i="12"/>
  <c r="D1344" i="12"/>
  <c r="H1344" i="12"/>
  <c r="B1345" i="12"/>
  <c r="D1345" i="12"/>
  <c r="H1345" i="12"/>
  <c r="B1346" i="12"/>
  <c r="D1346" i="12"/>
  <c r="H1346" i="12"/>
  <c r="B1347" i="12"/>
  <c r="D1347" i="12"/>
  <c r="H1347" i="12" s="1"/>
  <c r="B1348" i="12"/>
  <c r="D1348" i="12"/>
  <c r="H1348" i="12"/>
  <c r="B1349" i="12"/>
  <c r="D1349" i="12"/>
  <c r="H1349" i="12"/>
  <c r="B1350" i="12"/>
  <c r="D1350" i="12"/>
  <c r="H1350" i="12" s="1"/>
  <c r="B1351" i="12"/>
  <c r="D1351" i="12"/>
  <c r="H1351" i="12" s="1"/>
  <c r="B1352" i="12"/>
  <c r="D1352" i="12"/>
  <c r="H1352" i="12"/>
  <c r="B1353" i="12"/>
  <c r="D1353" i="12"/>
  <c r="H1353" i="12" s="1"/>
  <c r="B1354" i="12"/>
  <c r="D1354" i="12"/>
  <c r="H1354" i="12" s="1"/>
  <c r="B1355" i="12"/>
  <c r="D1355" i="12"/>
  <c r="H1355" i="12" s="1"/>
  <c r="B1356" i="12"/>
  <c r="D1356" i="12"/>
  <c r="H1356" i="12" s="1"/>
  <c r="B1357" i="12"/>
  <c r="D1357" i="12"/>
  <c r="H1357" i="12" s="1"/>
  <c r="B1358" i="12"/>
  <c r="D1358" i="12"/>
  <c r="H1358" i="12" s="1"/>
  <c r="B1359" i="12"/>
  <c r="D1359" i="12"/>
  <c r="H1359" i="12" s="1"/>
  <c r="N1343" i="12"/>
  <c r="Q1343" i="12"/>
  <c r="N1344" i="12"/>
  <c r="Q1344" i="12"/>
  <c r="N1345" i="12"/>
  <c r="Q1345" i="12" s="1"/>
  <c r="N1346" i="12"/>
  <c r="Q1346" i="12" s="1"/>
  <c r="N1347" i="12"/>
  <c r="Q1347" i="12" s="1"/>
  <c r="N1348" i="12"/>
  <c r="Q1348" i="12" s="1"/>
  <c r="N1349" i="12"/>
  <c r="Q1349" i="12" s="1"/>
  <c r="N1350" i="12"/>
  <c r="Q1350" i="12" s="1"/>
  <c r="N1351" i="12"/>
  <c r="Q1351" i="12" s="1"/>
  <c r="N1352" i="12"/>
  <c r="Q1352" i="12"/>
  <c r="N1353" i="12"/>
  <c r="Q1353" i="12" s="1"/>
  <c r="N1354" i="12"/>
  <c r="Q1354" i="12"/>
  <c r="N1355" i="12"/>
  <c r="Q1355" i="12" s="1"/>
  <c r="N1356" i="12"/>
  <c r="Q1356" i="12" s="1"/>
  <c r="N1357" i="12"/>
  <c r="Q1357" i="12"/>
  <c r="N1358" i="12"/>
  <c r="Q1358" i="12" s="1"/>
  <c r="P1426" i="1"/>
  <c r="N1239" i="10" l="1"/>
  <c r="P1239" i="10" s="1"/>
  <c r="N1240" i="10"/>
  <c r="N1241" i="10"/>
  <c r="N1242" i="10"/>
  <c r="N1243" i="10"/>
  <c r="P1240" i="10"/>
  <c r="P1241" i="10"/>
  <c r="D1425" i="11" l="1"/>
  <c r="H1425" i="11"/>
  <c r="D1426" i="11"/>
  <c r="H1426" i="11"/>
  <c r="D1427" i="11"/>
  <c r="H1427" i="11" s="1"/>
  <c r="D1428" i="11"/>
  <c r="H1428" i="11"/>
  <c r="D1429" i="11"/>
  <c r="H1429" i="11"/>
  <c r="D1430" i="11"/>
  <c r="H1430" i="11"/>
  <c r="D1431" i="11"/>
  <c r="H1431" i="11" s="1"/>
  <c r="D1432" i="11"/>
  <c r="H1432" i="11" s="1"/>
  <c r="M1426" i="11"/>
  <c r="Q1426" i="11" s="1"/>
  <c r="M1427" i="11"/>
  <c r="Q1427" i="11"/>
  <c r="M1428" i="11"/>
  <c r="Q1428" i="11" s="1"/>
  <c r="M1429" i="11"/>
  <c r="Q1429" i="11" s="1"/>
  <c r="M1430" i="11"/>
  <c r="Q1430" i="11" s="1"/>
  <c r="M1431" i="11"/>
  <c r="Q1431" i="11"/>
  <c r="M1432" i="11"/>
  <c r="Q1432" i="11"/>
  <c r="M1433" i="11"/>
  <c r="Q1433" i="11" s="1"/>
  <c r="N34" i="28" l="1"/>
  <c r="P34" i="28" s="1"/>
  <c r="N35" i="28"/>
  <c r="P35" i="28" s="1"/>
  <c r="P36" i="28"/>
  <c r="N37" i="28"/>
  <c r="P37" i="28" s="1"/>
  <c r="N38" i="28"/>
  <c r="P38" i="28" s="1"/>
  <c r="N32" i="28"/>
  <c r="N33" i="28"/>
  <c r="P33" i="28" s="1"/>
  <c r="P32" i="28"/>
  <c r="P39" i="28"/>
  <c r="P40" i="28"/>
  <c r="D30" i="28"/>
  <c r="H30" i="28" s="1"/>
  <c r="D31" i="28"/>
  <c r="H31" i="28" s="1"/>
  <c r="D32" i="28"/>
  <c r="H32" i="28" s="1"/>
  <c r="D33" i="28"/>
  <c r="H33" i="28" s="1"/>
  <c r="D34" i="28"/>
  <c r="H34" i="28" s="1"/>
  <c r="D35" i="28"/>
  <c r="H35" i="28" s="1"/>
  <c r="D36" i="28"/>
  <c r="H36" i="28" s="1"/>
  <c r="D37" i="28"/>
  <c r="H37" i="28" s="1"/>
  <c r="D38" i="28"/>
  <c r="H38" i="28" s="1"/>
  <c r="D39" i="28"/>
  <c r="H39" i="28" s="1"/>
  <c r="N30" i="28"/>
  <c r="P30" i="28" s="1"/>
  <c r="N31" i="28"/>
  <c r="P31" i="28" s="1"/>
  <c r="M1419" i="11" l="1"/>
  <c r="Q1419" i="11" s="1"/>
  <c r="M1420" i="11"/>
  <c r="Q1420" i="11"/>
  <c r="M1421" i="11"/>
  <c r="Q1421" i="11" s="1"/>
  <c r="M1422" i="11"/>
  <c r="Q1422" i="11" s="1"/>
  <c r="M1423" i="11"/>
  <c r="Q1423" i="11"/>
  <c r="M1424" i="11"/>
  <c r="Q1424" i="11"/>
  <c r="M1425" i="11"/>
  <c r="Q1425" i="11" s="1"/>
  <c r="D1419" i="11"/>
  <c r="H1419" i="11" s="1"/>
  <c r="D1420" i="11"/>
  <c r="H1420" i="11" s="1"/>
  <c r="D1421" i="11"/>
  <c r="H1421" i="11"/>
  <c r="D1422" i="11"/>
  <c r="H1422" i="11" s="1"/>
  <c r="D1423" i="11"/>
  <c r="H1423" i="11"/>
  <c r="D1424" i="11"/>
  <c r="H1424" i="11"/>
  <c r="B1416" i="2"/>
  <c r="D1416" i="2"/>
  <c r="H1416" i="2"/>
  <c r="B1417" i="2"/>
  <c r="D1417" i="2"/>
  <c r="H1417" i="2"/>
  <c r="B1418" i="2"/>
  <c r="D1418" i="2"/>
  <c r="H1418" i="2" s="1"/>
  <c r="B1419" i="2"/>
  <c r="D1419" i="2"/>
  <c r="H1419" i="2"/>
  <c r="B1420" i="2"/>
  <c r="D1420" i="2"/>
  <c r="H1420" i="2" s="1"/>
  <c r="B1421" i="2"/>
  <c r="D1421" i="2"/>
  <c r="H1421" i="2" s="1"/>
  <c r="B1422" i="2"/>
  <c r="D1422" i="2"/>
  <c r="H1422" i="2"/>
  <c r="B1423" i="2"/>
  <c r="D1423" i="2"/>
  <c r="H1423" i="2" s="1"/>
  <c r="B1424" i="2"/>
  <c r="D1424" i="2"/>
  <c r="H1424" i="2"/>
  <c r="B1425" i="2"/>
  <c r="D1425" i="2"/>
  <c r="H1425" i="2"/>
  <c r="B1426" i="2"/>
  <c r="D1426" i="2"/>
  <c r="H1426" i="2" s="1"/>
  <c r="B1427" i="2"/>
  <c r="D1427" i="2"/>
  <c r="H1427" i="2" s="1"/>
  <c r="B1428" i="2"/>
  <c r="D1428" i="2"/>
  <c r="H1428" i="2"/>
  <c r="B1429" i="2"/>
  <c r="D1429" i="2"/>
  <c r="H1429" i="2"/>
  <c r="B1430" i="2"/>
  <c r="D1430" i="2"/>
  <c r="H1430" i="2"/>
  <c r="B1431" i="2"/>
  <c r="D1431" i="2"/>
  <c r="H1431" i="2" s="1"/>
  <c r="M1416" i="2"/>
  <c r="P1416" i="2"/>
  <c r="M1417" i="2"/>
  <c r="P1417" i="2"/>
  <c r="M1418" i="2"/>
  <c r="P1418" i="2" s="1"/>
  <c r="M1419" i="2"/>
  <c r="P1419" i="2" s="1"/>
  <c r="M1420" i="2"/>
  <c r="P1420" i="2" s="1"/>
  <c r="M1421" i="2"/>
  <c r="P1421" i="2" s="1"/>
  <c r="M1422" i="2"/>
  <c r="P1422" i="2"/>
  <c r="M1423" i="2"/>
  <c r="P1423" i="2" s="1"/>
  <c r="M1424" i="2"/>
  <c r="P1424" i="2" s="1"/>
  <c r="M1425" i="2"/>
  <c r="P1425" i="2" s="1"/>
  <c r="M1426" i="2"/>
  <c r="P1426" i="2"/>
  <c r="M1427" i="2"/>
  <c r="P1427" i="2"/>
  <c r="M1428" i="2"/>
  <c r="P1428" i="2" s="1"/>
  <c r="M1429" i="2"/>
  <c r="P1429" i="2" s="1"/>
  <c r="M1430" i="2"/>
  <c r="P1430" i="2" s="1"/>
  <c r="M1431" i="2"/>
  <c r="P1431" i="2" s="1"/>
  <c r="D22" i="28"/>
  <c r="H22" i="28" s="1"/>
  <c r="D23" i="28"/>
  <c r="H23" i="28" s="1"/>
  <c r="D24" i="28"/>
  <c r="H24" i="28" s="1"/>
  <c r="D25" i="28"/>
  <c r="H25" i="28" s="1"/>
  <c r="D26" i="28"/>
  <c r="H26" i="28" s="1"/>
  <c r="D27" i="28"/>
  <c r="H27" i="28" s="1"/>
  <c r="D28" i="28"/>
  <c r="H28" i="28" s="1"/>
  <c r="D29" i="28"/>
  <c r="H29" i="28" s="1"/>
  <c r="B1330" i="12"/>
  <c r="D1330" i="12"/>
  <c r="H1330" i="12" s="1"/>
  <c r="B1331" i="12"/>
  <c r="D1331" i="12"/>
  <c r="H1331" i="12" s="1"/>
  <c r="B1332" i="12"/>
  <c r="D1332" i="12"/>
  <c r="H1332" i="12"/>
  <c r="B1333" i="12"/>
  <c r="D1333" i="12"/>
  <c r="H1333" i="12" s="1"/>
  <c r="B1334" i="12"/>
  <c r="D1334" i="12"/>
  <c r="H1334" i="12"/>
  <c r="B1335" i="12"/>
  <c r="D1335" i="12"/>
  <c r="H1335" i="12"/>
  <c r="B1336" i="12"/>
  <c r="D1336" i="12"/>
  <c r="H1336" i="12" s="1"/>
  <c r="B1337" i="12"/>
  <c r="D1337" i="12"/>
  <c r="H1337" i="12" s="1"/>
  <c r="B1338" i="12"/>
  <c r="D1338" i="12"/>
  <c r="H1338" i="12"/>
  <c r="B1339" i="12"/>
  <c r="D1339" i="12"/>
  <c r="H1339" i="12"/>
  <c r="B1340" i="12"/>
  <c r="D1340" i="12"/>
  <c r="H1340" i="12" s="1"/>
  <c r="B1341" i="12"/>
  <c r="D1341" i="12"/>
  <c r="H1341" i="12" s="1"/>
  <c r="B1342" i="12"/>
  <c r="D1342" i="12"/>
  <c r="H1342" i="12" s="1"/>
  <c r="N1330" i="12"/>
  <c r="Q1330" i="12"/>
  <c r="N1331" i="12"/>
  <c r="Q1331" i="12" s="1"/>
  <c r="N1332" i="12"/>
  <c r="Q1332" i="12" s="1"/>
  <c r="N1333" i="12"/>
  <c r="Q1333" i="12" s="1"/>
  <c r="N1334" i="12"/>
  <c r="Q1334" i="12" s="1"/>
  <c r="N1335" i="12"/>
  <c r="Q1335" i="12"/>
  <c r="N1336" i="12"/>
  <c r="Q1336" i="12" s="1"/>
  <c r="N1337" i="12"/>
  <c r="Q1337" i="12" s="1"/>
  <c r="N1338" i="12"/>
  <c r="Q1338" i="12" s="1"/>
  <c r="N1339" i="12"/>
  <c r="Q1339" i="12" s="1"/>
  <c r="N1340" i="12"/>
  <c r="Q1340" i="12" s="1"/>
  <c r="N1341" i="12"/>
  <c r="Q1341" i="12" s="1"/>
  <c r="N1342" i="12"/>
  <c r="Q1342" i="12" s="1"/>
  <c r="N1095" i="15"/>
  <c r="P1095" i="15" s="1"/>
  <c r="N1096" i="15"/>
  <c r="P1096" i="15"/>
  <c r="N1097" i="15"/>
  <c r="P1097" i="15"/>
  <c r="N1098" i="15"/>
  <c r="P1098" i="15" s="1"/>
  <c r="N1099" i="15"/>
  <c r="P1099" i="15" s="1"/>
  <c r="N1100" i="15"/>
  <c r="P1100" i="15"/>
  <c r="N1101" i="15"/>
  <c r="P1101" i="15" s="1"/>
  <c r="N1102" i="15"/>
  <c r="P1102" i="15"/>
  <c r="N1103" i="15"/>
  <c r="P1103" i="15" s="1"/>
  <c r="N1104" i="15"/>
  <c r="P1104" i="15"/>
  <c r="N1105" i="15"/>
  <c r="P1105" i="15"/>
  <c r="N1106" i="15"/>
  <c r="P1106" i="15"/>
  <c r="N1107" i="15"/>
  <c r="P1107" i="15" s="1"/>
  <c r="N1108" i="15"/>
  <c r="P1108" i="15"/>
  <c r="N1109" i="15"/>
  <c r="P1109" i="15" s="1"/>
  <c r="N1110" i="15"/>
  <c r="P1110" i="15"/>
  <c r="N1111" i="15"/>
  <c r="P1111" i="15" s="1"/>
  <c r="N1112" i="15"/>
  <c r="P1112" i="15"/>
  <c r="N1113" i="15"/>
  <c r="P1113" i="15" s="1"/>
  <c r="N1114" i="15"/>
  <c r="P1114" i="15"/>
  <c r="N1115" i="15"/>
  <c r="P1115" i="15"/>
  <c r="N1116" i="15"/>
  <c r="P1116" i="15" s="1"/>
  <c r="N1117" i="15"/>
  <c r="P1117" i="15" s="1"/>
  <c r="N1118" i="15"/>
  <c r="P1118" i="15" s="1"/>
  <c r="N1119" i="15"/>
  <c r="P1119" i="15" s="1"/>
  <c r="N1120" i="15"/>
  <c r="P1120" i="15" s="1"/>
  <c r="N1121" i="15"/>
  <c r="P1121" i="15"/>
  <c r="N1122" i="15"/>
  <c r="P1122" i="15" s="1"/>
  <c r="N1123" i="15"/>
  <c r="P1123" i="15"/>
  <c r="N1124" i="15"/>
  <c r="P1124" i="15"/>
  <c r="N1125" i="15"/>
  <c r="P1125" i="15" s="1"/>
  <c r="N1126" i="15"/>
  <c r="P1126" i="15"/>
  <c r="N1127" i="15"/>
  <c r="P1127" i="15"/>
  <c r="N1128" i="15"/>
  <c r="P1128" i="15"/>
  <c r="N1129" i="15"/>
  <c r="P1129" i="15" s="1"/>
  <c r="N1130" i="15"/>
  <c r="P1130" i="15" s="1"/>
  <c r="N1131" i="15"/>
  <c r="P1131" i="15" s="1"/>
  <c r="N1132" i="15"/>
  <c r="P1132" i="15"/>
  <c r="N1133" i="15"/>
  <c r="P1133" i="15" s="1"/>
  <c r="N1134" i="15"/>
  <c r="P1134" i="15" s="1"/>
  <c r="N1135" i="15"/>
  <c r="P1135" i="15" s="1"/>
  <c r="N1136" i="15"/>
  <c r="P1136" i="15"/>
  <c r="N1137" i="15"/>
  <c r="P1137" i="15" s="1"/>
  <c r="N1138" i="15"/>
  <c r="P1138" i="15" s="1"/>
  <c r="N1139" i="15"/>
  <c r="P1139" i="15"/>
  <c r="N1140" i="15"/>
  <c r="P1140" i="15"/>
  <c r="N1141" i="15"/>
  <c r="P1141" i="15" s="1"/>
  <c r="N1142" i="15"/>
  <c r="P1142" i="15" s="1"/>
  <c r="N1143" i="15"/>
  <c r="P1143" i="15" s="1"/>
  <c r="N1144" i="15"/>
  <c r="P1144" i="15" s="1"/>
  <c r="N1145" i="15"/>
  <c r="P1145" i="15"/>
  <c r="N1146" i="15"/>
  <c r="P1146" i="15" s="1"/>
  <c r="N1147" i="15"/>
  <c r="P1147" i="15"/>
  <c r="N1148" i="15"/>
  <c r="P1148" i="15"/>
  <c r="N1149" i="15"/>
  <c r="P1149" i="15" s="1"/>
  <c r="N1150" i="15"/>
  <c r="P1150" i="15"/>
  <c r="N1151" i="15"/>
  <c r="P1151" i="15"/>
  <c r="N1152" i="15"/>
  <c r="P1152" i="15"/>
  <c r="N1153" i="15"/>
  <c r="P1153" i="15"/>
  <c r="N1154" i="15"/>
  <c r="P1154" i="15"/>
  <c r="N1155" i="15"/>
  <c r="P1155" i="15" s="1"/>
  <c r="N1156" i="15"/>
  <c r="P1156" i="15"/>
  <c r="N1157" i="15"/>
  <c r="P1157" i="15" s="1"/>
  <c r="N1158" i="15"/>
  <c r="P1158" i="15" s="1"/>
  <c r="N1159" i="15"/>
  <c r="P1159" i="15"/>
  <c r="N1160" i="15"/>
  <c r="P1160" i="15" s="1"/>
  <c r="N1161" i="15"/>
  <c r="P1161" i="15" s="1"/>
  <c r="N1162" i="15"/>
  <c r="P1162" i="15" s="1"/>
  <c r="N1163" i="15"/>
  <c r="P1163" i="15"/>
  <c r="N1164" i="15"/>
  <c r="P1164" i="15"/>
  <c r="N1165" i="15"/>
  <c r="P1165" i="15" s="1"/>
  <c r="N1166" i="15"/>
  <c r="P1166" i="15"/>
  <c r="N1167" i="15"/>
  <c r="P1167" i="15" s="1"/>
  <c r="N1168" i="15"/>
  <c r="P1168" i="15"/>
  <c r="N1169" i="15"/>
  <c r="P1169" i="15" s="1"/>
  <c r="N1170" i="15"/>
  <c r="P1170" i="15" s="1"/>
  <c r="N1171" i="15"/>
  <c r="P1171" i="15"/>
  <c r="N1172" i="15"/>
  <c r="P1172" i="15"/>
  <c r="N1173" i="15"/>
  <c r="P1173" i="15" s="1"/>
  <c r="N1174" i="15"/>
  <c r="P1174" i="15"/>
  <c r="N1175" i="15"/>
  <c r="P1175" i="15" s="1"/>
  <c r="N1176" i="15"/>
  <c r="P1176" i="15" s="1"/>
  <c r="N1177" i="15"/>
  <c r="P1177" i="15" s="1"/>
  <c r="B1095" i="15"/>
  <c r="D1095" i="15"/>
  <c r="H1095" i="15"/>
  <c r="B1096" i="15"/>
  <c r="D1096" i="15"/>
  <c r="H1096" i="15" s="1"/>
  <c r="B1097" i="15"/>
  <c r="D1097" i="15"/>
  <c r="H1097" i="15" s="1"/>
  <c r="B1098" i="15"/>
  <c r="D1098" i="15"/>
  <c r="H1098" i="15" s="1"/>
  <c r="B1099" i="15"/>
  <c r="D1099" i="15"/>
  <c r="H1099" i="15"/>
  <c r="B1100" i="15"/>
  <c r="D1100" i="15"/>
  <c r="H1100" i="15"/>
  <c r="B1101" i="15"/>
  <c r="D1101" i="15"/>
  <c r="H1101" i="15" s="1"/>
  <c r="B1102" i="15"/>
  <c r="D1102" i="15"/>
  <c r="H1102" i="15" s="1"/>
  <c r="B1103" i="15"/>
  <c r="D1103" i="15"/>
  <c r="H1103" i="15"/>
  <c r="B1104" i="15"/>
  <c r="D1104" i="15"/>
  <c r="H1104" i="15"/>
  <c r="B1105" i="15"/>
  <c r="D1105" i="15"/>
  <c r="H1105" i="15"/>
  <c r="B1106" i="15"/>
  <c r="D1106" i="15"/>
  <c r="H1106" i="15" s="1"/>
  <c r="B1107" i="15"/>
  <c r="D1107" i="15"/>
  <c r="H1107" i="15"/>
  <c r="B1108" i="15"/>
  <c r="D1108" i="15"/>
  <c r="H1108" i="15"/>
  <c r="B1109" i="15"/>
  <c r="D1109" i="15"/>
  <c r="H1109" i="15"/>
  <c r="B1110" i="15"/>
  <c r="D1110" i="15"/>
  <c r="H1110" i="15" s="1"/>
  <c r="B1111" i="15"/>
  <c r="D1111" i="15"/>
  <c r="H1111" i="15" s="1"/>
  <c r="B1112" i="15"/>
  <c r="D1112" i="15"/>
  <c r="H1112" i="15" s="1"/>
  <c r="B1113" i="15"/>
  <c r="D1113" i="15"/>
  <c r="H1113" i="15"/>
  <c r="B1114" i="15"/>
  <c r="D1114" i="15"/>
  <c r="H1114" i="15" s="1"/>
  <c r="B1115" i="15"/>
  <c r="D1115" i="15"/>
  <c r="H1115" i="15"/>
  <c r="B1116" i="15"/>
  <c r="D1116" i="15"/>
  <c r="H1116" i="15"/>
  <c r="B1117" i="15"/>
  <c r="D1117" i="15"/>
  <c r="H1117" i="15" s="1"/>
  <c r="B1118" i="15"/>
  <c r="D1118" i="15"/>
  <c r="H1118" i="15" s="1"/>
  <c r="B1119" i="15"/>
  <c r="D1119" i="15"/>
  <c r="H1119" i="15" s="1"/>
  <c r="B1120" i="15"/>
  <c r="D1120" i="15"/>
  <c r="H1120" i="15"/>
  <c r="B1121" i="15"/>
  <c r="D1121" i="15"/>
  <c r="H1121" i="15"/>
  <c r="B1122" i="15"/>
  <c r="D1122" i="15"/>
  <c r="H1122" i="15" s="1"/>
  <c r="B1123" i="15"/>
  <c r="D1123" i="15"/>
  <c r="H1123" i="15"/>
  <c r="B1124" i="15"/>
  <c r="D1124" i="15"/>
  <c r="H1124" i="15" s="1"/>
  <c r="B1125" i="15"/>
  <c r="D1125" i="15"/>
  <c r="H1125" i="15"/>
  <c r="B1126" i="15"/>
  <c r="D1126" i="15"/>
  <c r="H1126" i="15" s="1"/>
  <c r="B1127" i="15"/>
  <c r="D1127" i="15"/>
  <c r="H1127" i="15" s="1"/>
  <c r="B1128" i="15"/>
  <c r="D1128" i="15"/>
  <c r="H1128" i="15" s="1"/>
  <c r="B1129" i="15"/>
  <c r="D1129" i="15"/>
  <c r="H1129" i="15" s="1"/>
  <c r="B1130" i="15"/>
  <c r="D1130" i="15"/>
  <c r="H1130" i="15" s="1"/>
  <c r="B1131" i="15"/>
  <c r="D1131" i="15"/>
  <c r="H1131" i="15" s="1"/>
  <c r="B1132" i="15"/>
  <c r="D1132" i="15"/>
  <c r="H1132" i="15" s="1"/>
  <c r="B1133" i="15"/>
  <c r="D1133" i="15"/>
  <c r="H1133" i="15"/>
  <c r="B1134" i="15"/>
  <c r="D1134" i="15"/>
  <c r="H1134" i="15" s="1"/>
  <c r="B1135" i="15"/>
  <c r="D1135" i="15"/>
  <c r="H1135" i="15" s="1"/>
  <c r="B1136" i="15"/>
  <c r="D1136" i="15"/>
  <c r="H1136" i="15" s="1"/>
  <c r="B1137" i="15"/>
  <c r="D1137" i="15"/>
  <c r="H1137" i="15" s="1"/>
  <c r="B1138" i="15"/>
  <c r="D1138" i="15"/>
  <c r="H1138" i="15" s="1"/>
  <c r="B1139" i="15"/>
  <c r="D1139" i="15"/>
  <c r="H1139" i="15"/>
  <c r="B1140" i="15"/>
  <c r="D1140" i="15"/>
  <c r="H1140" i="15"/>
  <c r="B1141" i="15"/>
  <c r="D1141" i="15"/>
  <c r="H1141" i="15"/>
  <c r="B1142" i="15"/>
  <c r="D1142" i="15"/>
  <c r="H1142" i="15" s="1"/>
  <c r="B1143" i="15"/>
  <c r="D1143" i="15"/>
  <c r="H1143" i="15" s="1"/>
  <c r="B1144" i="15"/>
  <c r="D1144" i="15"/>
  <c r="H1144" i="15"/>
  <c r="B1145" i="15"/>
  <c r="D1145" i="15"/>
  <c r="H1145" i="15"/>
  <c r="B1146" i="15"/>
  <c r="D1146" i="15"/>
  <c r="H1146" i="15" s="1"/>
  <c r="B1147" i="15"/>
  <c r="D1147" i="15"/>
  <c r="H1147" i="15" s="1"/>
  <c r="B1148" i="15"/>
  <c r="D1148" i="15"/>
  <c r="H1148" i="15" s="1"/>
  <c r="B1149" i="15"/>
  <c r="D1149" i="15"/>
  <c r="H1149" i="15"/>
  <c r="B1150" i="15"/>
  <c r="D1150" i="15"/>
  <c r="H1150" i="15" s="1"/>
  <c r="B1151" i="15"/>
  <c r="D1151" i="15"/>
  <c r="H1151" i="15" s="1"/>
  <c r="B1152" i="15"/>
  <c r="D1152" i="15"/>
  <c r="H1152" i="15"/>
  <c r="B1153" i="15"/>
  <c r="D1153" i="15"/>
  <c r="H1153" i="15" s="1"/>
  <c r="B1154" i="15"/>
  <c r="D1154" i="15"/>
  <c r="H1154" i="15" s="1"/>
  <c r="B1155" i="15"/>
  <c r="D1155" i="15"/>
  <c r="H1155" i="15"/>
  <c r="B1156" i="15"/>
  <c r="D1156" i="15"/>
  <c r="H1156" i="15"/>
  <c r="B1157" i="15"/>
  <c r="D1157" i="15"/>
  <c r="H1157" i="15" s="1"/>
  <c r="B1158" i="15"/>
  <c r="D1158" i="15"/>
  <c r="H1158" i="15" s="1"/>
  <c r="B1159" i="15"/>
  <c r="D1159" i="15"/>
  <c r="H1159" i="15" s="1"/>
  <c r="B1160" i="15"/>
  <c r="D1160" i="15"/>
  <c r="H1160" i="15"/>
  <c r="B1161" i="15"/>
  <c r="D1161" i="15"/>
  <c r="H1161" i="15" s="1"/>
  <c r="B1162" i="15"/>
  <c r="D1162" i="15"/>
  <c r="H1162" i="15" s="1"/>
  <c r="B1163" i="15"/>
  <c r="D1163" i="15"/>
  <c r="H1163" i="15" s="1"/>
  <c r="B1164" i="15"/>
  <c r="D1164" i="15"/>
  <c r="H1164" i="15"/>
  <c r="B1165" i="15"/>
  <c r="D1165" i="15"/>
  <c r="H1165" i="15" s="1"/>
  <c r="B1166" i="15"/>
  <c r="D1166" i="15"/>
  <c r="H1166" i="15" s="1"/>
  <c r="B1167" i="15"/>
  <c r="D1167" i="15"/>
  <c r="H1167" i="15" s="1"/>
  <c r="B1168" i="15"/>
  <c r="D1168" i="15"/>
  <c r="H1168" i="15" s="1"/>
  <c r="B1169" i="15"/>
  <c r="D1169" i="15"/>
  <c r="H1169" i="15" s="1"/>
  <c r="B1170" i="15"/>
  <c r="D1170" i="15"/>
  <c r="H1170" i="15" s="1"/>
  <c r="B1171" i="15"/>
  <c r="D1171" i="15"/>
  <c r="H1171" i="15" s="1"/>
  <c r="B1172" i="15"/>
  <c r="D1172" i="15"/>
  <c r="H1172" i="15"/>
  <c r="B1173" i="15"/>
  <c r="D1173" i="15"/>
  <c r="H1173" i="15" s="1"/>
  <c r="B1174" i="15"/>
  <c r="D1174" i="15"/>
  <c r="H1174" i="15" s="1"/>
  <c r="B1175" i="15"/>
  <c r="D1175" i="15"/>
  <c r="H1175" i="15" s="1"/>
  <c r="B1176" i="15"/>
  <c r="D1176" i="15"/>
  <c r="H1176" i="15" s="1"/>
  <c r="B1177" i="15"/>
  <c r="D1177" i="15"/>
  <c r="H1177" i="15"/>
  <c r="D21" i="28"/>
  <c r="H21" i="28" s="1"/>
  <c r="I58" i="28" l="1"/>
  <c r="N1234" i="10"/>
  <c r="P1234" i="10" s="1"/>
  <c r="N1235" i="10"/>
  <c r="P1235" i="10"/>
  <c r="N1236" i="10"/>
  <c r="P1236" i="10"/>
  <c r="N1237" i="10"/>
  <c r="P1237" i="10"/>
  <c r="N1238" i="10"/>
  <c r="P1238" i="10" s="1"/>
  <c r="P1242" i="10"/>
  <c r="P1243" i="10"/>
  <c r="N1244" i="10"/>
  <c r="P1244" i="10" s="1"/>
  <c r="N1245" i="10"/>
  <c r="P1245" i="10" s="1"/>
  <c r="N1246" i="10"/>
  <c r="P1246" i="10" s="1"/>
  <c r="N1247" i="10"/>
  <c r="P1247" i="10"/>
  <c r="N1248" i="10"/>
  <c r="P1248" i="10" s="1"/>
  <c r="N1249" i="10"/>
  <c r="P1249" i="10" s="1"/>
  <c r="N1250" i="10"/>
  <c r="P1250" i="10"/>
  <c r="N1251" i="10"/>
  <c r="P1251" i="10"/>
  <c r="N1252" i="10"/>
  <c r="P1252" i="10" s="1"/>
  <c r="N1253" i="10"/>
  <c r="P1253" i="10"/>
  <c r="N1254" i="10"/>
  <c r="P1254" i="10"/>
  <c r="N1255" i="10"/>
  <c r="P1255" i="10" s="1"/>
  <c r="N1256" i="10"/>
  <c r="P1256" i="10" s="1"/>
  <c r="N1257" i="10"/>
  <c r="P1257" i="10"/>
  <c r="N1258" i="10"/>
  <c r="P1258" i="10" s="1"/>
  <c r="N1259" i="10"/>
  <c r="P1259" i="10" s="1"/>
  <c r="N1260" i="10"/>
  <c r="P1260" i="10" s="1"/>
  <c r="N1261" i="10"/>
  <c r="P1261" i="10" s="1"/>
  <c r="N1262" i="10"/>
  <c r="P1262" i="10" s="1"/>
  <c r="N1263" i="10"/>
  <c r="P1263" i="10"/>
  <c r="N1264" i="10"/>
  <c r="P1264" i="10" s="1"/>
  <c r="N1265" i="10"/>
  <c r="P1265" i="10"/>
  <c r="N1266" i="10"/>
  <c r="P1266" i="10" s="1"/>
  <c r="N1267" i="10"/>
  <c r="P1267" i="10" s="1"/>
  <c r="N1268" i="10"/>
  <c r="P1268" i="10" s="1"/>
  <c r="N1269" i="10"/>
  <c r="P1269" i="10" s="1"/>
  <c r="N1270" i="10"/>
  <c r="P1270" i="10" s="1"/>
  <c r="N1271" i="10"/>
  <c r="P1271" i="10" s="1"/>
  <c r="N1272" i="10"/>
  <c r="P1272" i="10"/>
  <c r="N1273" i="10"/>
  <c r="P1273" i="10"/>
  <c r="N1274" i="10"/>
  <c r="P1274" i="10"/>
  <c r="B1234" i="10"/>
  <c r="D1234" i="10"/>
  <c r="H1234" i="10" s="1"/>
  <c r="B1235" i="10"/>
  <c r="D1235" i="10"/>
  <c r="H1235" i="10" s="1"/>
  <c r="B1236" i="10"/>
  <c r="D1236" i="10"/>
  <c r="H1236" i="10" s="1"/>
  <c r="B1237" i="10"/>
  <c r="D1237" i="10"/>
  <c r="H1237" i="10" s="1"/>
  <c r="B1238" i="10"/>
  <c r="D1238" i="10"/>
  <c r="H1238" i="10"/>
  <c r="B1239" i="10"/>
  <c r="D1239" i="10"/>
  <c r="H1239" i="10" s="1"/>
  <c r="B1240" i="10"/>
  <c r="D1240" i="10"/>
  <c r="H1240" i="10"/>
  <c r="B1241" i="10"/>
  <c r="D1241" i="10"/>
  <c r="H1241" i="10" s="1"/>
  <c r="B1242" i="10"/>
  <c r="D1242" i="10"/>
  <c r="H1242" i="10"/>
  <c r="B1243" i="10"/>
  <c r="D1243" i="10"/>
  <c r="H1243" i="10"/>
  <c r="B1244" i="10"/>
  <c r="D1244" i="10"/>
  <c r="H1244" i="10"/>
  <c r="B1245" i="10"/>
  <c r="D1245" i="10"/>
  <c r="H1245" i="10" s="1"/>
  <c r="B1246" i="10"/>
  <c r="D1246" i="10"/>
  <c r="H1246" i="10" s="1"/>
  <c r="B1247" i="10"/>
  <c r="D1247" i="10"/>
  <c r="H1247" i="10"/>
  <c r="B1248" i="10"/>
  <c r="D1248" i="10"/>
  <c r="H1248" i="10"/>
  <c r="B1249" i="10"/>
  <c r="D1249" i="10"/>
  <c r="H1249" i="10" s="1"/>
  <c r="B1250" i="10"/>
  <c r="D1250" i="10"/>
  <c r="H1250" i="10" s="1"/>
  <c r="B1251" i="10"/>
  <c r="D1251" i="10"/>
  <c r="H1251" i="10" s="1"/>
  <c r="B1252" i="10"/>
  <c r="D1252" i="10"/>
  <c r="H1252" i="10"/>
  <c r="B1253" i="10"/>
  <c r="D1253" i="10"/>
  <c r="H1253" i="10"/>
  <c r="B1254" i="10"/>
  <c r="D1254" i="10"/>
  <c r="H1254" i="10"/>
  <c r="B1255" i="10"/>
  <c r="D1255" i="10"/>
  <c r="H1255" i="10" s="1"/>
  <c r="B1256" i="10"/>
  <c r="D1256" i="10"/>
  <c r="H1256" i="10" s="1"/>
  <c r="B1257" i="10"/>
  <c r="D1257" i="10"/>
  <c r="H1257" i="10" s="1"/>
  <c r="B1258" i="10"/>
  <c r="D1258" i="10"/>
  <c r="H1258" i="10"/>
  <c r="B1259" i="10"/>
  <c r="D1259" i="10"/>
  <c r="H1259" i="10" s="1"/>
  <c r="B1260" i="10"/>
  <c r="D1260" i="10"/>
  <c r="H1260" i="10" s="1"/>
  <c r="B1261" i="10"/>
  <c r="D1261" i="10"/>
  <c r="H1261" i="10" s="1"/>
  <c r="B1262" i="10"/>
  <c r="D1262" i="10"/>
  <c r="H1262" i="10"/>
  <c r="B1263" i="10"/>
  <c r="D1263" i="10"/>
  <c r="H1263" i="10" s="1"/>
  <c r="B1264" i="10"/>
  <c r="D1264" i="10"/>
  <c r="H1264" i="10"/>
  <c r="B1265" i="10"/>
  <c r="D1265" i="10"/>
  <c r="H1265" i="10" s="1"/>
  <c r="B1266" i="10"/>
  <c r="D1266" i="10"/>
  <c r="H1266" i="10" s="1"/>
  <c r="B1267" i="10"/>
  <c r="D1267" i="10"/>
  <c r="H1267" i="10" s="1"/>
  <c r="B1268" i="10"/>
  <c r="D1268" i="10"/>
  <c r="H1268" i="10" s="1"/>
  <c r="B1269" i="10"/>
  <c r="D1269" i="10"/>
  <c r="H1269" i="10"/>
  <c r="B1270" i="10"/>
  <c r="D1270" i="10"/>
  <c r="H1270" i="10" s="1"/>
  <c r="B1271" i="10"/>
  <c r="D1271" i="10"/>
  <c r="H1271" i="10"/>
  <c r="B1272" i="10"/>
  <c r="D1272" i="10"/>
  <c r="H1272" i="10" s="1"/>
  <c r="B1273" i="10"/>
  <c r="D1273" i="10"/>
  <c r="H1273" i="10"/>
  <c r="B1274" i="10"/>
  <c r="D1274" i="10"/>
  <c r="H1274" i="10" s="1"/>
  <c r="N1223" i="10"/>
  <c r="P1223" i="10" s="1"/>
  <c r="N1224" i="10"/>
  <c r="P1224" i="10"/>
  <c r="N1225" i="10"/>
  <c r="P1225" i="10"/>
  <c r="N1226" i="10"/>
  <c r="P1226" i="10" s="1"/>
  <c r="N1227" i="10"/>
  <c r="P1227" i="10"/>
  <c r="N1228" i="10"/>
  <c r="P1228" i="10"/>
  <c r="N1229" i="10"/>
  <c r="P1229" i="10"/>
  <c r="N1230" i="10"/>
  <c r="P1230" i="10"/>
  <c r="N1231" i="10"/>
  <c r="P1231" i="10"/>
  <c r="N1232" i="10"/>
  <c r="P1232" i="10" s="1"/>
  <c r="N1233" i="10"/>
  <c r="P1233" i="10"/>
  <c r="B1223" i="10"/>
  <c r="D1223" i="10"/>
  <c r="H1223" i="10"/>
  <c r="B1224" i="10"/>
  <c r="D1224" i="10"/>
  <c r="H1224" i="10" s="1"/>
  <c r="B1225" i="10"/>
  <c r="D1225" i="10"/>
  <c r="H1225" i="10"/>
  <c r="B1226" i="10"/>
  <c r="D1226" i="10"/>
  <c r="H1226" i="10"/>
  <c r="B1227" i="10"/>
  <c r="D1227" i="10"/>
  <c r="H1227" i="10" s="1"/>
  <c r="B1228" i="10"/>
  <c r="D1228" i="10"/>
  <c r="H1228" i="10"/>
  <c r="B1229" i="10"/>
  <c r="D1229" i="10"/>
  <c r="H1229" i="10"/>
  <c r="B1230" i="10"/>
  <c r="D1230" i="10"/>
  <c r="H1230" i="10" s="1"/>
  <c r="B1231" i="10"/>
  <c r="D1231" i="10"/>
  <c r="H1231" i="10"/>
  <c r="B1232" i="10"/>
  <c r="D1232" i="10"/>
  <c r="H1232" i="10"/>
  <c r="B1233" i="10"/>
  <c r="D1233" i="10"/>
  <c r="H1233" i="10"/>
  <c r="M164" i="24"/>
  <c r="Q164" i="24" s="1"/>
  <c r="M165" i="24"/>
  <c r="Q165" i="24"/>
  <c r="M166" i="24"/>
  <c r="Q166" i="24"/>
  <c r="M167" i="24"/>
  <c r="Q167" i="24"/>
  <c r="M168" i="24"/>
  <c r="Q168" i="24"/>
  <c r="M169" i="24"/>
  <c r="Q169" i="24" s="1"/>
  <c r="M170" i="24"/>
  <c r="Q170" i="24" s="1"/>
  <c r="M171" i="24"/>
  <c r="Q171" i="24"/>
  <c r="M172" i="24"/>
  <c r="Q172" i="24" s="1"/>
  <c r="M173" i="24"/>
  <c r="Q173" i="24"/>
  <c r="M174" i="24"/>
  <c r="Q174" i="24"/>
  <c r="M175" i="24"/>
  <c r="Q175" i="24"/>
  <c r="M176" i="24"/>
  <c r="Q176" i="24" s="1"/>
  <c r="M177" i="24"/>
  <c r="Q177" i="24" s="1"/>
  <c r="M178" i="24"/>
  <c r="Q178" i="24" s="1"/>
  <c r="M179" i="24"/>
  <c r="Q179" i="24" s="1"/>
  <c r="M180" i="24"/>
  <c r="Q180" i="24" s="1"/>
  <c r="M181" i="24"/>
  <c r="Q181" i="24" s="1"/>
  <c r="M182" i="24"/>
  <c r="Q182" i="24"/>
  <c r="M183" i="24"/>
  <c r="Q183" i="24"/>
  <c r="M184" i="24"/>
  <c r="Q184" i="24"/>
  <c r="M185" i="24"/>
  <c r="Q185" i="24" s="1"/>
  <c r="M186" i="24"/>
  <c r="Q186" i="24" s="1"/>
  <c r="M187" i="24"/>
  <c r="Q187" i="24" s="1"/>
  <c r="D164" i="24"/>
  <c r="H164" i="24"/>
  <c r="I164" i="24"/>
  <c r="D165" i="24"/>
  <c r="H165" i="24"/>
  <c r="I165" i="24"/>
  <c r="D166" i="24"/>
  <c r="H166" i="24"/>
  <c r="I166" i="24"/>
  <c r="D167" i="24"/>
  <c r="H167" i="24"/>
  <c r="I167" i="24"/>
  <c r="D168" i="24"/>
  <c r="H168" i="24" s="1"/>
  <c r="I168" i="24"/>
  <c r="D169" i="24"/>
  <c r="H169" i="24"/>
  <c r="I169" i="24"/>
  <c r="D170" i="24"/>
  <c r="H170" i="24"/>
  <c r="I170" i="24"/>
  <c r="D171" i="24"/>
  <c r="H171" i="24" s="1"/>
  <c r="I171" i="24"/>
  <c r="D172" i="24"/>
  <c r="H172" i="24"/>
  <c r="I172" i="24"/>
  <c r="D173" i="24"/>
  <c r="H173" i="24"/>
  <c r="I173" i="24"/>
  <c r="D174" i="24"/>
  <c r="H174" i="24" s="1"/>
  <c r="I174" i="24"/>
  <c r="D175" i="24"/>
  <c r="H175" i="24"/>
  <c r="I175" i="24"/>
  <c r="D176" i="24"/>
  <c r="H176" i="24" s="1"/>
  <c r="I176" i="24"/>
  <c r="D177" i="24"/>
  <c r="H177" i="24" s="1"/>
  <c r="I177" i="24"/>
  <c r="D178" i="24"/>
  <c r="H178" i="24"/>
  <c r="I178" i="24"/>
  <c r="D179" i="24"/>
  <c r="H179" i="24"/>
  <c r="I179" i="24"/>
  <c r="D180" i="24"/>
  <c r="H180" i="24"/>
  <c r="I180" i="24"/>
  <c r="D181" i="24"/>
  <c r="H181" i="24"/>
  <c r="I181" i="24"/>
  <c r="D182" i="24"/>
  <c r="H182" i="24"/>
  <c r="I182" i="24"/>
  <c r="D183" i="24"/>
  <c r="H183" i="24"/>
  <c r="I183" i="24"/>
  <c r="D184" i="24"/>
  <c r="H184" i="24" s="1"/>
  <c r="I184" i="24"/>
  <c r="D185" i="24"/>
  <c r="H185" i="24"/>
  <c r="I185" i="24"/>
  <c r="D186" i="24"/>
  <c r="H186" i="24"/>
  <c r="I186" i="24"/>
  <c r="D187" i="24"/>
  <c r="H187" i="24"/>
  <c r="I187" i="24"/>
  <c r="D188" i="24"/>
  <c r="H188" i="24" s="1"/>
  <c r="I188" i="24"/>
  <c r="N837" i="5" l="1"/>
  <c r="P837" i="5" s="1"/>
  <c r="D7" i="28" l="1"/>
  <c r="D8" i="28"/>
  <c r="D10" i="28"/>
  <c r="D11" i="28"/>
  <c r="H11" i="28" s="1"/>
  <c r="D12" i="28"/>
  <c r="H12" i="28" s="1"/>
  <c r="D13" i="28"/>
  <c r="D14" i="28"/>
  <c r="H14" i="28" s="1"/>
  <c r="D15" i="28"/>
  <c r="H15" i="28" s="1"/>
  <c r="D16" i="28"/>
  <c r="H16" i="28" s="1"/>
  <c r="D17" i="28"/>
  <c r="H17" i="28" s="1"/>
  <c r="D18" i="28"/>
  <c r="H18" i="28" s="1"/>
  <c r="D19" i="28"/>
  <c r="H19" i="28" s="1"/>
  <c r="D20" i="28"/>
  <c r="H20" i="28" s="1"/>
  <c r="H7" i="28"/>
  <c r="H8" i="28"/>
  <c r="H9" i="28"/>
  <c r="H10" i="28"/>
  <c r="H13" i="28"/>
  <c r="N1403" i="1"/>
  <c r="R1403" i="1" s="1"/>
  <c r="N1404" i="1"/>
  <c r="R1404" i="1" s="1"/>
  <c r="N1405" i="1"/>
  <c r="R1405" i="1" s="1"/>
  <c r="N1406" i="1"/>
  <c r="R1406" i="1" s="1"/>
  <c r="N1407" i="1"/>
  <c r="R1407" i="1" s="1"/>
  <c r="N1408" i="1"/>
  <c r="R1408" i="1" s="1"/>
  <c r="N1409" i="1"/>
  <c r="R1409" i="1" s="1"/>
  <c r="N1410" i="1"/>
  <c r="R1410" i="1" s="1"/>
  <c r="N1411" i="1"/>
  <c r="R1411" i="1" s="1"/>
  <c r="N1412" i="1"/>
  <c r="R1412" i="1" s="1"/>
  <c r="N1413" i="1"/>
  <c r="R1413" i="1" s="1"/>
  <c r="N1414" i="1"/>
  <c r="R1414" i="1" s="1"/>
  <c r="N1415" i="1"/>
  <c r="R1415" i="1" s="1"/>
  <c r="N1416" i="1"/>
  <c r="R1416" i="1" s="1"/>
  <c r="N1417" i="1"/>
  <c r="R1417" i="1" s="1"/>
  <c r="N1418" i="1"/>
  <c r="R1418" i="1" s="1"/>
  <c r="N1419" i="1"/>
  <c r="R1419" i="1" s="1"/>
  <c r="N1420" i="1"/>
  <c r="R1420" i="1" s="1"/>
  <c r="N1421" i="1"/>
  <c r="R1421" i="1" s="1"/>
  <c r="N1422" i="1"/>
  <c r="R1422" i="1" s="1"/>
  <c r="N1423" i="1"/>
  <c r="R1423" i="1" s="1"/>
  <c r="N1424" i="1"/>
  <c r="R1424" i="1" s="1"/>
  <c r="N1425" i="1"/>
  <c r="R1425" i="1" s="1"/>
  <c r="N1426" i="1"/>
  <c r="R1426" i="1" s="1"/>
  <c r="N1427" i="1"/>
  <c r="R1427" i="1" s="1"/>
  <c r="N1428" i="1"/>
  <c r="R1428" i="1" s="1"/>
  <c r="N1429" i="1"/>
  <c r="R1429" i="1" s="1"/>
  <c r="N1430" i="1"/>
  <c r="R1430" i="1" s="1"/>
  <c r="N1431" i="1"/>
  <c r="R1431" i="1" s="1"/>
  <c r="N1432" i="1"/>
  <c r="R1432" i="1" s="1"/>
  <c r="N1433" i="1"/>
  <c r="R1433" i="1" s="1"/>
  <c r="N1434" i="1"/>
  <c r="R1434" i="1" s="1"/>
  <c r="N1435" i="1"/>
  <c r="R1435" i="1" s="1"/>
  <c r="N1436" i="1"/>
  <c r="R1436" i="1" s="1"/>
  <c r="N1437" i="1"/>
  <c r="R1437" i="1" s="1"/>
  <c r="N1438" i="1"/>
  <c r="R1438" i="1" s="1"/>
  <c r="N1439" i="1"/>
  <c r="R1439" i="1" s="1"/>
  <c r="N1440" i="1"/>
  <c r="R1440" i="1" s="1"/>
  <c r="N1441" i="1"/>
  <c r="R1441" i="1" s="1"/>
  <c r="N1442" i="1"/>
  <c r="R1442" i="1" s="1"/>
  <c r="N1443" i="1"/>
  <c r="R1443" i="1" s="1"/>
  <c r="N1444" i="1"/>
  <c r="R1444" i="1" s="1"/>
  <c r="N1445" i="1"/>
  <c r="R1445" i="1" s="1"/>
  <c r="N1446" i="1"/>
  <c r="R1446" i="1" s="1"/>
  <c r="N1447" i="1"/>
  <c r="R1447" i="1" s="1"/>
  <c r="N1448" i="1"/>
  <c r="R1448" i="1" s="1"/>
  <c r="N1449" i="1"/>
  <c r="R1449" i="1" s="1"/>
  <c r="N1450" i="1"/>
  <c r="R1450" i="1" s="1"/>
  <c r="N1451" i="1"/>
  <c r="R1451" i="1" s="1"/>
  <c r="N1452" i="1"/>
  <c r="R1452" i="1" s="1"/>
  <c r="N1453" i="1"/>
  <c r="R1453" i="1" s="1"/>
  <c r="N1454" i="1"/>
  <c r="R1454" i="1" s="1"/>
  <c r="N1455" i="1"/>
  <c r="R1455" i="1" s="1"/>
  <c r="N1456" i="1"/>
  <c r="R1456" i="1" s="1"/>
  <c r="N1457" i="1"/>
  <c r="R1457" i="1" s="1"/>
  <c r="N1458" i="1"/>
  <c r="R1458" i="1" s="1"/>
  <c r="N1459" i="1"/>
  <c r="R1459" i="1" s="1"/>
  <c r="N1460" i="1"/>
  <c r="R1460" i="1" s="1"/>
  <c r="N1461" i="1"/>
  <c r="R1461" i="1" s="1"/>
  <c r="N1462" i="1"/>
  <c r="R1462" i="1" s="1"/>
  <c r="N1463" i="1"/>
  <c r="R1463" i="1" s="1"/>
  <c r="N1464" i="1"/>
  <c r="R1464" i="1" s="1"/>
  <c r="N1465" i="1"/>
  <c r="R1465" i="1" s="1"/>
  <c r="N1466" i="1"/>
  <c r="R1466" i="1" s="1"/>
  <c r="N1467" i="1"/>
  <c r="R1467" i="1" s="1"/>
  <c r="N1468" i="1"/>
  <c r="R1468" i="1" s="1"/>
  <c r="N1469" i="1"/>
  <c r="R1469" i="1" s="1"/>
  <c r="N1470" i="1"/>
  <c r="R1470" i="1" s="1"/>
  <c r="N1471" i="1"/>
  <c r="R1471" i="1" s="1"/>
  <c r="N1472" i="1"/>
  <c r="R1472" i="1" s="1"/>
  <c r="N1473" i="1"/>
  <c r="R1473" i="1" s="1"/>
  <c r="N1474" i="1"/>
  <c r="R1474" i="1" s="1"/>
  <c r="N1475" i="1"/>
  <c r="R1475" i="1" s="1"/>
  <c r="N1476" i="1"/>
  <c r="R1476" i="1" s="1"/>
  <c r="N1477" i="1"/>
  <c r="R1477" i="1" s="1"/>
  <c r="N1478" i="1"/>
  <c r="R1478" i="1" s="1"/>
  <c r="N1479" i="1"/>
  <c r="R1479" i="1" s="1"/>
  <c r="N1480" i="1"/>
  <c r="R1480" i="1" s="1"/>
  <c r="D1403" i="1"/>
  <c r="H1403" i="1" s="1"/>
  <c r="I1403" i="1"/>
  <c r="D1404" i="1"/>
  <c r="H1404" i="1" s="1"/>
  <c r="I1404" i="1"/>
  <c r="D1405" i="1"/>
  <c r="H1405" i="1" s="1"/>
  <c r="I1405" i="1"/>
  <c r="D1406" i="1"/>
  <c r="H1406" i="1" s="1"/>
  <c r="I1406" i="1"/>
  <c r="D1407" i="1"/>
  <c r="H1407" i="1" s="1"/>
  <c r="I1407" i="1"/>
  <c r="D1408" i="1"/>
  <c r="H1408" i="1" s="1"/>
  <c r="I1408" i="1"/>
  <c r="D1409" i="1"/>
  <c r="H1409" i="1" s="1"/>
  <c r="I1409" i="1"/>
  <c r="D1410" i="1"/>
  <c r="H1410" i="1" s="1"/>
  <c r="I1410" i="1"/>
  <c r="D1411" i="1"/>
  <c r="H1411" i="1" s="1"/>
  <c r="I1411" i="1"/>
  <c r="D1412" i="1"/>
  <c r="H1412" i="1" s="1"/>
  <c r="I1412" i="1"/>
  <c r="D1413" i="1"/>
  <c r="H1413" i="1" s="1"/>
  <c r="I1413" i="1"/>
  <c r="D1414" i="1"/>
  <c r="H1414" i="1" s="1"/>
  <c r="I1414" i="1"/>
  <c r="D1415" i="1"/>
  <c r="H1415" i="1" s="1"/>
  <c r="I1415" i="1"/>
  <c r="D1416" i="1"/>
  <c r="H1416" i="1" s="1"/>
  <c r="I1416" i="1"/>
  <c r="D1417" i="1"/>
  <c r="H1417" i="1" s="1"/>
  <c r="I1417" i="1"/>
  <c r="D1418" i="1"/>
  <c r="H1418" i="1" s="1"/>
  <c r="I1418" i="1"/>
  <c r="D1419" i="1"/>
  <c r="H1419" i="1" s="1"/>
  <c r="I1419" i="1"/>
  <c r="D1420" i="1"/>
  <c r="H1420" i="1" s="1"/>
  <c r="I1420" i="1"/>
  <c r="D1421" i="1"/>
  <c r="H1421" i="1" s="1"/>
  <c r="I1421" i="1"/>
  <c r="D1422" i="1"/>
  <c r="H1422" i="1" s="1"/>
  <c r="I1422" i="1"/>
  <c r="D1423" i="1"/>
  <c r="H1423" i="1" s="1"/>
  <c r="I1423" i="1"/>
  <c r="D1424" i="1"/>
  <c r="H1424" i="1" s="1"/>
  <c r="I1424" i="1"/>
  <c r="D1425" i="1"/>
  <c r="H1425" i="1" s="1"/>
  <c r="I1425" i="1"/>
  <c r="D1426" i="1"/>
  <c r="H1426" i="1" s="1"/>
  <c r="I1426" i="1"/>
  <c r="D1427" i="1"/>
  <c r="H1427" i="1" s="1"/>
  <c r="I1427" i="1"/>
  <c r="D1428" i="1"/>
  <c r="H1428" i="1"/>
  <c r="I1428" i="1"/>
  <c r="D1429" i="1"/>
  <c r="H1429" i="1" s="1"/>
  <c r="I1429" i="1"/>
  <c r="D1430" i="1"/>
  <c r="H1430" i="1" s="1"/>
  <c r="I1430" i="1"/>
  <c r="D1431" i="1"/>
  <c r="H1431" i="1" s="1"/>
  <c r="I1431" i="1"/>
  <c r="D1432" i="1"/>
  <c r="H1432" i="1" s="1"/>
  <c r="I1432" i="1"/>
  <c r="D1433" i="1"/>
  <c r="H1433" i="1" s="1"/>
  <c r="I1433" i="1"/>
  <c r="D1434" i="1"/>
  <c r="H1434" i="1" s="1"/>
  <c r="I1434" i="1"/>
  <c r="D1435" i="1"/>
  <c r="H1435" i="1" s="1"/>
  <c r="I1435" i="1"/>
  <c r="D1436" i="1"/>
  <c r="H1436" i="1" s="1"/>
  <c r="I1436" i="1"/>
  <c r="D1437" i="1"/>
  <c r="H1437" i="1" s="1"/>
  <c r="I1437" i="1"/>
  <c r="D1438" i="1"/>
  <c r="H1438" i="1" s="1"/>
  <c r="I1438" i="1"/>
  <c r="D1439" i="1"/>
  <c r="H1439" i="1" s="1"/>
  <c r="I1439" i="1"/>
  <c r="D1440" i="1"/>
  <c r="H1440" i="1" s="1"/>
  <c r="I1440" i="1"/>
  <c r="D1441" i="1"/>
  <c r="H1441" i="1" s="1"/>
  <c r="I1441" i="1"/>
  <c r="D1442" i="1"/>
  <c r="H1442" i="1" s="1"/>
  <c r="I1442" i="1"/>
  <c r="D1443" i="1"/>
  <c r="H1443" i="1" s="1"/>
  <c r="I1443" i="1"/>
  <c r="D1444" i="1"/>
  <c r="H1444" i="1" s="1"/>
  <c r="I1444" i="1"/>
  <c r="D1445" i="1"/>
  <c r="H1445" i="1" s="1"/>
  <c r="I1445" i="1"/>
  <c r="D1446" i="1"/>
  <c r="H1446" i="1" s="1"/>
  <c r="I1446" i="1"/>
  <c r="D1447" i="1"/>
  <c r="H1447" i="1" s="1"/>
  <c r="I1447" i="1"/>
  <c r="D1448" i="1"/>
  <c r="H1448" i="1" s="1"/>
  <c r="I1448" i="1"/>
  <c r="D1449" i="1"/>
  <c r="H1449" i="1" s="1"/>
  <c r="I1449" i="1"/>
  <c r="D1450" i="1"/>
  <c r="H1450" i="1" s="1"/>
  <c r="I1450" i="1"/>
  <c r="D1451" i="1"/>
  <c r="H1451" i="1" s="1"/>
  <c r="I1451" i="1"/>
  <c r="D1452" i="1"/>
  <c r="H1452" i="1" s="1"/>
  <c r="I1452" i="1"/>
  <c r="D1453" i="1"/>
  <c r="H1453" i="1" s="1"/>
  <c r="I1453" i="1"/>
  <c r="D1454" i="1"/>
  <c r="H1454" i="1" s="1"/>
  <c r="I1454" i="1"/>
  <c r="D1455" i="1"/>
  <c r="H1455" i="1" s="1"/>
  <c r="I1455" i="1"/>
  <c r="D1456" i="1"/>
  <c r="H1456" i="1" s="1"/>
  <c r="I1456" i="1"/>
  <c r="D1457" i="1"/>
  <c r="H1457" i="1" s="1"/>
  <c r="I1457" i="1"/>
  <c r="D1458" i="1"/>
  <c r="H1458" i="1" s="1"/>
  <c r="I1458" i="1"/>
  <c r="D1459" i="1"/>
  <c r="H1459" i="1" s="1"/>
  <c r="I1459" i="1"/>
  <c r="D1460" i="1"/>
  <c r="H1460" i="1" s="1"/>
  <c r="I1460" i="1"/>
  <c r="D1461" i="1"/>
  <c r="H1461" i="1" s="1"/>
  <c r="I1461" i="1"/>
  <c r="D1462" i="1"/>
  <c r="H1462" i="1" s="1"/>
  <c r="I1462" i="1"/>
  <c r="D1463" i="1"/>
  <c r="H1463" i="1" s="1"/>
  <c r="I1463" i="1"/>
  <c r="D1464" i="1"/>
  <c r="H1464" i="1" s="1"/>
  <c r="I1464" i="1"/>
  <c r="D1465" i="1"/>
  <c r="H1465" i="1" s="1"/>
  <c r="I1465" i="1"/>
  <c r="D1466" i="1"/>
  <c r="H1466" i="1" s="1"/>
  <c r="I1466" i="1"/>
  <c r="D1467" i="1"/>
  <c r="H1467" i="1" s="1"/>
  <c r="I1467" i="1"/>
  <c r="D1468" i="1"/>
  <c r="H1468" i="1" s="1"/>
  <c r="I1468" i="1"/>
  <c r="D1469" i="1"/>
  <c r="H1469" i="1"/>
  <c r="I1469" i="1"/>
  <c r="D1470" i="1"/>
  <c r="H1470" i="1" s="1"/>
  <c r="I1470" i="1"/>
  <c r="D1471" i="1"/>
  <c r="H1471" i="1" s="1"/>
  <c r="I1471" i="1"/>
  <c r="D1472" i="1"/>
  <c r="H1472" i="1" s="1"/>
  <c r="I1472" i="1"/>
  <c r="D1473" i="1"/>
  <c r="H1473" i="1" s="1"/>
  <c r="I1473" i="1"/>
  <c r="D1474" i="1"/>
  <c r="H1474" i="1" s="1"/>
  <c r="I1474" i="1"/>
  <c r="D1475" i="1"/>
  <c r="H1475" i="1" s="1"/>
  <c r="I1475" i="1"/>
  <c r="D1476" i="1"/>
  <c r="H1476" i="1" s="1"/>
  <c r="I1476" i="1"/>
  <c r="D1477" i="1"/>
  <c r="H1477" i="1" s="1"/>
  <c r="I1477" i="1"/>
  <c r="D1478" i="1"/>
  <c r="H1478" i="1" s="1"/>
  <c r="I1478" i="1"/>
  <c r="D1479" i="1"/>
  <c r="H1479" i="1" s="1"/>
  <c r="I1479" i="1"/>
  <c r="D1480" i="1"/>
  <c r="H1480" i="1" s="1"/>
  <c r="I1480" i="1"/>
  <c r="N1082" i="15"/>
  <c r="P1082" i="15"/>
  <c r="N1083" i="15"/>
  <c r="P1083" i="15" s="1"/>
  <c r="N1084" i="15"/>
  <c r="P1084" i="15"/>
  <c r="N1085" i="15"/>
  <c r="P1085" i="15"/>
  <c r="N1086" i="15"/>
  <c r="P1086" i="15"/>
  <c r="N1087" i="15"/>
  <c r="P1087" i="15"/>
  <c r="N1088" i="15"/>
  <c r="P1088" i="15"/>
  <c r="N1089" i="15"/>
  <c r="P1089" i="15" s="1"/>
  <c r="N1090" i="15"/>
  <c r="P1090" i="15" s="1"/>
  <c r="N1091" i="15"/>
  <c r="P1091" i="15" s="1"/>
  <c r="N1092" i="15"/>
  <c r="P1092" i="15"/>
  <c r="N1093" i="15"/>
  <c r="P1093" i="15" s="1"/>
  <c r="N1094" i="15"/>
  <c r="P1094" i="15"/>
  <c r="N12" i="28"/>
  <c r="P12" i="28" s="1"/>
  <c r="N13" i="28"/>
  <c r="P13" i="28" s="1"/>
  <c r="N14" i="28"/>
  <c r="P14" i="28" s="1"/>
  <c r="N15" i="28"/>
  <c r="P15" i="28" s="1"/>
  <c r="N16" i="28"/>
  <c r="P16" i="28" s="1"/>
  <c r="N17" i="28"/>
  <c r="P17" i="28" s="1"/>
  <c r="N18" i="28"/>
  <c r="P18" i="28" s="1"/>
  <c r="N19" i="28"/>
  <c r="P19" i="28" s="1"/>
  <c r="N20" i="28"/>
  <c r="P20" i="28" s="1"/>
  <c r="N21" i="28"/>
  <c r="P21" i="28" s="1"/>
  <c r="N22" i="28"/>
  <c r="P22" i="28" s="1"/>
  <c r="N23" i="28"/>
  <c r="P23" i="28" s="1"/>
  <c r="N24" i="28"/>
  <c r="P24" i="28" s="1"/>
  <c r="N25" i="28"/>
  <c r="P25" i="28" s="1"/>
  <c r="N26" i="28"/>
  <c r="P26" i="28" s="1"/>
  <c r="N27" i="28"/>
  <c r="P27" i="28" s="1"/>
  <c r="N28" i="28"/>
  <c r="P28" i="28" s="1"/>
  <c r="N29" i="28"/>
  <c r="P29" i="28" s="1"/>
  <c r="N6" i="28"/>
  <c r="P6" i="28" s="1"/>
  <c r="N7" i="28"/>
  <c r="P7" i="28" s="1"/>
  <c r="N8" i="28"/>
  <c r="P8" i="28" s="1"/>
  <c r="N9" i="28"/>
  <c r="P9" i="28" s="1"/>
  <c r="N10" i="28"/>
  <c r="P10" i="28" s="1"/>
  <c r="N11" i="28"/>
  <c r="P11" i="28" s="1"/>
  <c r="N5" i="28"/>
  <c r="M154" i="24"/>
  <c r="Q154" i="24"/>
  <c r="M155" i="24"/>
  <c r="Q155" i="24" s="1"/>
  <c r="M156" i="24"/>
  <c r="Q156" i="24"/>
  <c r="M157" i="24"/>
  <c r="Q157" i="24"/>
  <c r="M158" i="24"/>
  <c r="Q158" i="24"/>
  <c r="M159" i="24"/>
  <c r="Q159" i="24"/>
  <c r="M160" i="24"/>
  <c r="Q160" i="24"/>
  <c r="M161" i="24"/>
  <c r="Q161" i="24" s="1"/>
  <c r="M162" i="24"/>
  <c r="Q162" i="24"/>
  <c r="M163" i="24"/>
  <c r="Q163" i="24"/>
  <c r="D154" i="24"/>
  <c r="H154" i="24" s="1"/>
  <c r="I154" i="24"/>
  <c r="D155" i="24"/>
  <c r="H155" i="24"/>
  <c r="I155" i="24"/>
  <c r="D156" i="24"/>
  <c r="H156" i="24" s="1"/>
  <c r="I156" i="24"/>
  <c r="D157" i="24"/>
  <c r="H157" i="24"/>
  <c r="I157" i="24"/>
  <c r="D158" i="24"/>
  <c r="H158" i="24" s="1"/>
  <c r="I158" i="24"/>
  <c r="D159" i="24"/>
  <c r="H159" i="24" s="1"/>
  <c r="I159" i="24"/>
  <c r="D160" i="24"/>
  <c r="H160" i="24"/>
  <c r="I160" i="24"/>
  <c r="D161" i="24"/>
  <c r="H161" i="24"/>
  <c r="I161" i="24"/>
  <c r="D162" i="24"/>
  <c r="H162" i="24"/>
  <c r="I162" i="24"/>
  <c r="D163" i="24"/>
  <c r="H163" i="24" s="1"/>
  <c r="I163" i="24"/>
  <c r="N1394" i="1"/>
  <c r="R1394" i="1" s="1"/>
  <c r="N1395" i="1"/>
  <c r="R1395" i="1" s="1"/>
  <c r="N1396" i="1"/>
  <c r="R1396" i="1" s="1"/>
  <c r="N1397" i="1"/>
  <c r="R1397" i="1" s="1"/>
  <c r="N1398" i="1"/>
  <c r="R1398" i="1" s="1"/>
  <c r="N1399" i="1"/>
  <c r="R1399" i="1" s="1"/>
  <c r="N1400" i="1"/>
  <c r="R1400" i="1" s="1"/>
  <c r="N1401" i="1"/>
  <c r="R1401" i="1" s="1"/>
  <c r="N1402" i="1"/>
  <c r="R1402" i="1" s="1"/>
  <c r="D1394" i="1"/>
  <c r="H1394" i="1" s="1"/>
  <c r="D1395" i="1"/>
  <c r="H1395" i="1" s="1"/>
  <c r="D1396" i="1"/>
  <c r="H1396" i="1" s="1"/>
  <c r="D1397" i="1"/>
  <c r="H1397" i="1" s="1"/>
  <c r="D1398" i="1"/>
  <c r="H1398" i="1" s="1"/>
  <c r="D1399" i="1"/>
  <c r="H1399" i="1" s="1"/>
  <c r="D1400" i="1"/>
  <c r="H1400" i="1" s="1"/>
  <c r="D1401" i="1"/>
  <c r="H1401" i="1" s="1"/>
  <c r="D1402" i="1"/>
  <c r="H1402" i="1" s="1"/>
  <c r="I1394" i="1"/>
  <c r="I1395" i="1"/>
  <c r="I1396" i="1"/>
  <c r="I1397" i="1"/>
  <c r="I1398" i="1"/>
  <c r="I1399" i="1"/>
  <c r="I1400" i="1"/>
  <c r="I1401" i="1"/>
  <c r="I1402" i="1"/>
  <c r="N1100" i="16"/>
  <c r="P1100" i="16" s="1"/>
  <c r="N1101" i="16"/>
  <c r="P1101" i="16" s="1"/>
  <c r="N1102" i="16"/>
  <c r="P1102" i="16"/>
  <c r="N1103" i="16"/>
  <c r="P1103" i="16"/>
  <c r="N1104" i="16"/>
  <c r="P1104" i="16"/>
  <c r="N1105" i="16"/>
  <c r="P1105" i="16" s="1"/>
  <c r="N1106" i="16"/>
  <c r="P1106" i="16" s="1"/>
  <c r="N1107" i="16"/>
  <c r="P1107" i="16"/>
  <c r="N1108" i="16"/>
  <c r="P1108" i="16" s="1"/>
  <c r="N1109" i="16"/>
  <c r="P1109" i="16"/>
  <c r="N1110" i="16"/>
  <c r="P1110" i="16"/>
  <c r="N1111" i="16"/>
  <c r="P1111" i="16"/>
  <c r="N1112" i="16"/>
  <c r="P1112" i="16"/>
  <c r="N1113" i="16"/>
  <c r="P1113" i="16" s="1"/>
  <c r="N1114" i="16"/>
  <c r="P1114" i="16"/>
  <c r="N1115" i="16"/>
  <c r="P1115" i="16" s="1"/>
  <c r="N1116" i="16"/>
  <c r="P1116" i="16"/>
  <c r="N1117" i="16"/>
  <c r="P1117" i="16" s="1"/>
  <c r="N1118" i="16"/>
  <c r="P1118" i="16" s="1"/>
  <c r="N1119" i="16"/>
  <c r="P1119" i="16"/>
  <c r="B1100" i="16"/>
  <c r="D1100" i="16"/>
  <c r="H1100" i="16"/>
  <c r="B1101" i="16"/>
  <c r="D1101" i="16"/>
  <c r="H1101" i="16" s="1"/>
  <c r="B1102" i="16"/>
  <c r="D1102" i="16"/>
  <c r="H1102" i="16"/>
  <c r="B1103" i="16"/>
  <c r="D1103" i="16"/>
  <c r="H1103" i="16" s="1"/>
  <c r="B1104" i="16"/>
  <c r="D1104" i="16"/>
  <c r="H1104" i="16"/>
  <c r="B1105" i="16"/>
  <c r="D1105" i="16"/>
  <c r="H1105" i="16" s="1"/>
  <c r="B1106" i="16"/>
  <c r="D1106" i="16"/>
  <c r="H1106" i="16" s="1"/>
  <c r="B1107" i="16"/>
  <c r="D1107" i="16"/>
  <c r="H1107" i="16"/>
  <c r="B1108" i="16"/>
  <c r="D1108" i="16"/>
  <c r="H1108" i="16"/>
  <c r="B1109" i="16"/>
  <c r="D1109" i="16"/>
  <c r="H1109" i="16" s="1"/>
  <c r="B1110" i="16"/>
  <c r="D1110" i="16"/>
  <c r="H1110" i="16"/>
  <c r="B1111" i="16"/>
  <c r="D1111" i="16"/>
  <c r="H1111" i="16"/>
  <c r="B1112" i="16"/>
  <c r="D1112" i="16"/>
  <c r="H1112" i="16"/>
  <c r="B1113" i="16"/>
  <c r="D1113" i="16"/>
  <c r="H1113" i="16" s="1"/>
  <c r="B1114" i="16"/>
  <c r="D1114" i="16"/>
  <c r="H1114" i="16"/>
  <c r="B1115" i="16"/>
  <c r="D1115" i="16"/>
  <c r="H1115" i="16" s="1"/>
  <c r="B1116" i="16"/>
  <c r="D1116" i="16"/>
  <c r="H1116" i="16" s="1"/>
  <c r="B1117" i="16"/>
  <c r="D1117" i="16"/>
  <c r="H1117" i="16" s="1"/>
  <c r="B1118" i="16"/>
  <c r="D1118" i="16"/>
  <c r="H1118" i="16"/>
  <c r="B1119" i="16"/>
  <c r="D1119" i="16"/>
  <c r="H1119" i="16"/>
  <c r="B1076" i="15"/>
  <c r="D1076" i="15"/>
  <c r="H1076" i="15" s="1"/>
  <c r="B1077" i="15"/>
  <c r="D1077" i="15"/>
  <c r="H1077" i="15" s="1"/>
  <c r="B1078" i="15"/>
  <c r="D1078" i="15"/>
  <c r="H1078" i="15" s="1"/>
  <c r="B1079" i="15"/>
  <c r="D1079" i="15"/>
  <c r="H1079" i="15"/>
  <c r="B1080" i="15"/>
  <c r="D1080" i="15"/>
  <c r="H1080" i="15" s="1"/>
  <c r="B1081" i="15"/>
  <c r="D1081" i="15"/>
  <c r="H1081" i="15" s="1"/>
  <c r="B1082" i="15"/>
  <c r="D1082" i="15"/>
  <c r="H1082" i="15" s="1"/>
  <c r="B1083" i="15"/>
  <c r="D1083" i="15"/>
  <c r="H1083" i="15" s="1"/>
  <c r="B1084" i="15"/>
  <c r="D1084" i="15"/>
  <c r="H1084" i="15" s="1"/>
  <c r="B1085" i="15"/>
  <c r="D1085" i="15"/>
  <c r="H1085" i="15"/>
  <c r="B1086" i="15"/>
  <c r="D1086" i="15"/>
  <c r="H1086" i="15" s="1"/>
  <c r="B1087" i="15"/>
  <c r="D1087" i="15"/>
  <c r="H1087" i="15"/>
  <c r="B1088" i="15"/>
  <c r="D1088" i="15"/>
  <c r="H1088" i="15" s="1"/>
  <c r="B1089" i="15"/>
  <c r="D1089" i="15"/>
  <c r="H1089" i="15"/>
  <c r="B1090" i="15"/>
  <c r="D1090" i="15"/>
  <c r="H1090" i="15" s="1"/>
  <c r="B1091" i="15"/>
  <c r="D1091" i="15"/>
  <c r="H1091" i="15" s="1"/>
  <c r="B1092" i="15"/>
  <c r="D1092" i="15"/>
  <c r="H1092" i="15" s="1"/>
  <c r="B1093" i="15"/>
  <c r="D1093" i="15"/>
  <c r="H1093" i="15"/>
  <c r="B1094" i="15"/>
  <c r="D1094" i="15"/>
  <c r="H1094" i="15" s="1"/>
  <c r="B1048" i="15"/>
  <c r="B1049" i="15"/>
  <c r="B1050" i="15"/>
  <c r="B1051" i="15"/>
  <c r="B1052" i="15"/>
  <c r="B1053" i="15"/>
  <c r="B1054" i="15"/>
  <c r="B1055" i="15"/>
  <c r="B1056" i="15"/>
  <c r="B1057" i="15"/>
  <c r="B1058" i="15"/>
  <c r="B1059" i="15"/>
  <c r="B1060" i="15"/>
  <c r="B1061" i="15"/>
  <c r="B1062" i="15"/>
  <c r="B1063" i="15"/>
  <c r="B1064" i="15"/>
  <c r="B1065" i="15"/>
  <c r="B1066" i="15"/>
  <c r="B1067" i="15"/>
  <c r="B1068" i="15"/>
  <c r="B1069" i="15"/>
  <c r="B1070" i="15"/>
  <c r="B1071" i="15"/>
  <c r="B1072" i="15"/>
  <c r="B1073" i="15"/>
  <c r="B1074" i="15"/>
  <c r="B1075" i="15"/>
  <c r="S373" i="28"/>
  <c r="S345" i="28"/>
  <c r="T328" i="28"/>
  <c r="S328" i="28"/>
  <c r="T324" i="28"/>
  <c r="S324" i="28"/>
  <c r="T330" i="28"/>
  <c r="T281" i="28"/>
  <c r="T279" i="28"/>
  <c r="T236" i="28"/>
  <c r="V276" i="28"/>
  <c r="T179" i="28"/>
  <c r="T168" i="28"/>
  <c r="S166" i="28"/>
  <c r="T148" i="28"/>
  <c r="S148" i="28"/>
  <c r="T135" i="28"/>
  <c r="T130" i="28"/>
  <c r="T128" i="28"/>
  <c r="S128" i="28"/>
  <c r="T109" i="28"/>
  <c r="S109" i="28"/>
  <c r="S91" i="28"/>
  <c r="D6" i="28"/>
  <c r="H6" i="28" s="1"/>
  <c r="B6" i="28"/>
  <c r="P5" i="28"/>
  <c r="D5" i="28"/>
  <c r="H5" i="28" s="1"/>
  <c r="P4" i="28"/>
  <c r="P3" i="28"/>
  <c r="R58" i="28" l="1"/>
  <c r="S58" i="28" s="1"/>
  <c r="S57" i="28"/>
  <c r="R27" i="28"/>
  <c r="S27" i="28" s="1"/>
  <c r="I35" i="28"/>
  <c r="I27" i="28"/>
  <c r="T166" i="28"/>
  <c r="R641" i="28"/>
  <c r="S156" i="28"/>
  <c r="S137" i="28"/>
  <c r="T150" i="28"/>
  <c r="T137" i="28"/>
  <c r="T156" i="28"/>
  <c r="S93" i="28"/>
  <c r="S120" i="28"/>
  <c r="S183" i="28"/>
  <c r="S179" i="28"/>
  <c r="S281" i="28"/>
  <c r="S111" i="28"/>
  <c r="S162" i="28"/>
  <c r="T326" i="28"/>
  <c r="T111" i="28"/>
  <c r="S146" i="28"/>
  <c r="S158" i="28"/>
  <c r="S152" i="28"/>
  <c r="S113" i="28"/>
  <c r="T122" i="28"/>
  <c r="S135" i="28"/>
  <c r="R78" i="28"/>
  <c r="T162" i="28"/>
  <c r="W287" i="28"/>
  <c r="T113" i="28"/>
  <c r="S150" i="28"/>
  <c r="S186" i="28"/>
  <c r="T158" i="28"/>
  <c r="W276" i="28"/>
  <c r="S279" i="28"/>
  <c r="S276" i="28"/>
  <c r="S348" i="28"/>
  <c r="V92" i="28"/>
  <c r="S168" i="28"/>
  <c r="T348" i="28"/>
  <c r="V548" i="28"/>
  <c r="S330" i="28"/>
  <c r="T332" i="28" s="1"/>
  <c r="T183" i="28"/>
  <c r="T120" i="28"/>
  <c r="T146" i="28"/>
  <c r="S236" i="28"/>
  <c r="S122" i="28"/>
  <c r="S130" i="28"/>
  <c r="R732" i="28"/>
  <c r="T152" i="28"/>
  <c r="S170" i="28"/>
  <c r="S457" i="28"/>
  <c r="I130" i="24" l="1"/>
  <c r="I131" i="24"/>
  <c r="I132" i="24"/>
  <c r="I133" i="24"/>
  <c r="I134" i="24"/>
  <c r="I135" i="24"/>
  <c r="I136" i="24"/>
  <c r="I137" i="24"/>
  <c r="I138" i="24"/>
  <c r="I139" i="24"/>
  <c r="I140" i="24"/>
  <c r="I141" i="24"/>
  <c r="I142" i="24"/>
  <c r="I143" i="24"/>
  <c r="I144" i="24"/>
  <c r="I145" i="24"/>
  <c r="I146" i="24"/>
  <c r="I147" i="24"/>
  <c r="I148" i="24"/>
  <c r="I149" i="24"/>
  <c r="I150" i="24"/>
  <c r="I151" i="24"/>
  <c r="I152" i="24"/>
  <c r="I153" i="24"/>
  <c r="M141" i="24"/>
  <c r="Q141" i="24" s="1"/>
  <c r="M142" i="24"/>
  <c r="Q142" i="24"/>
  <c r="M143" i="24"/>
  <c r="Q143" i="24" s="1"/>
  <c r="M144" i="24"/>
  <c r="Q144" i="24"/>
  <c r="M145" i="24"/>
  <c r="Q145" i="24"/>
  <c r="M146" i="24"/>
  <c r="Q146" i="24" s="1"/>
  <c r="M147" i="24"/>
  <c r="Q147" i="24" s="1"/>
  <c r="M148" i="24"/>
  <c r="Q148" i="24" s="1"/>
  <c r="M149" i="24"/>
  <c r="Q149" i="24" s="1"/>
  <c r="M150" i="24"/>
  <c r="Q150" i="24"/>
  <c r="M151" i="24"/>
  <c r="Q151" i="24"/>
  <c r="M152" i="24"/>
  <c r="Q152" i="24" s="1"/>
  <c r="M153" i="24"/>
  <c r="Q153" i="24"/>
  <c r="D141" i="24"/>
  <c r="H141" i="24"/>
  <c r="D142" i="24"/>
  <c r="H142" i="24"/>
  <c r="D143" i="24"/>
  <c r="H143" i="24" s="1"/>
  <c r="D144" i="24"/>
  <c r="H144" i="24"/>
  <c r="D145" i="24"/>
  <c r="H145" i="24" s="1"/>
  <c r="D146" i="24"/>
  <c r="H146" i="24" s="1"/>
  <c r="D147" i="24"/>
  <c r="H147" i="24"/>
  <c r="D148" i="24"/>
  <c r="H148" i="24" s="1"/>
  <c r="D149" i="24"/>
  <c r="H149" i="24"/>
  <c r="D150" i="24"/>
  <c r="H150" i="24"/>
  <c r="D151" i="24"/>
  <c r="H151" i="24"/>
  <c r="D152" i="24"/>
  <c r="H152" i="24"/>
  <c r="D153" i="24"/>
  <c r="H153" i="24" s="1"/>
  <c r="N1381" i="1"/>
  <c r="R1381" i="1" s="1"/>
  <c r="N1382" i="1"/>
  <c r="R1382" i="1" s="1"/>
  <c r="N1383" i="1"/>
  <c r="R1383" i="1" s="1"/>
  <c r="N1384" i="1"/>
  <c r="R1384" i="1" s="1"/>
  <c r="N1385" i="1"/>
  <c r="R1385" i="1" s="1"/>
  <c r="N1386" i="1"/>
  <c r="R1386" i="1" s="1"/>
  <c r="N1387" i="1"/>
  <c r="R1387" i="1" s="1"/>
  <c r="N1388" i="1"/>
  <c r="R1388" i="1" s="1"/>
  <c r="N1389" i="1"/>
  <c r="R1389" i="1" s="1"/>
  <c r="N1390" i="1"/>
  <c r="R1390" i="1" s="1"/>
  <c r="N1391" i="1"/>
  <c r="R1391" i="1"/>
  <c r="N1392" i="1"/>
  <c r="R1392" i="1" s="1"/>
  <c r="N1393" i="1"/>
  <c r="R1393" i="1" s="1"/>
  <c r="D1381" i="1"/>
  <c r="H1381" i="1" s="1"/>
  <c r="I1381" i="1"/>
  <c r="D1382" i="1"/>
  <c r="H1382" i="1" s="1"/>
  <c r="I1382" i="1"/>
  <c r="D1383" i="1"/>
  <c r="H1383" i="1" s="1"/>
  <c r="I1383" i="1"/>
  <c r="D1384" i="1"/>
  <c r="H1384" i="1" s="1"/>
  <c r="I1384" i="1"/>
  <c r="D1385" i="1"/>
  <c r="H1385" i="1"/>
  <c r="I1385" i="1"/>
  <c r="D1386" i="1"/>
  <c r="H1386" i="1" s="1"/>
  <c r="I1386" i="1"/>
  <c r="D1387" i="1"/>
  <c r="H1387" i="1" s="1"/>
  <c r="I1387" i="1"/>
  <c r="D1388" i="1"/>
  <c r="H1388" i="1" s="1"/>
  <c r="I1388" i="1"/>
  <c r="D1389" i="1"/>
  <c r="H1389" i="1" s="1"/>
  <c r="I1389" i="1"/>
  <c r="D1390" i="1"/>
  <c r="H1390" i="1" s="1"/>
  <c r="I1390" i="1"/>
  <c r="D1391" i="1"/>
  <c r="H1391" i="1" s="1"/>
  <c r="I1391" i="1"/>
  <c r="D1392" i="1"/>
  <c r="H1392" i="1" s="1"/>
  <c r="I1392" i="1"/>
  <c r="D1393" i="1"/>
  <c r="H1393" i="1" s="1"/>
  <c r="I1393" i="1"/>
  <c r="J1420" i="1" l="1"/>
  <c r="T1420" i="1"/>
  <c r="D130" i="24"/>
  <c r="H130" i="24" s="1"/>
  <c r="D131" i="24"/>
  <c r="H131" i="24"/>
  <c r="D132" i="24"/>
  <c r="H132" i="24"/>
  <c r="D133" i="24"/>
  <c r="H133" i="24"/>
  <c r="D134" i="24"/>
  <c r="H134" i="24" s="1"/>
  <c r="D135" i="24"/>
  <c r="H135" i="24" s="1"/>
  <c r="D136" i="24"/>
  <c r="H136" i="24" s="1"/>
  <c r="D137" i="24"/>
  <c r="H137" i="24"/>
  <c r="D138" i="24"/>
  <c r="H138" i="24"/>
  <c r="D139" i="24"/>
  <c r="H139" i="24" s="1"/>
  <c r="D140" i="24"/>
  <c r="H140" i="24"/>
  <c r="M130" i="24"/>
  <c r="Q130" i="24" s="1"/>
  <c r="M131" i="24"/>
  <c r="Q131" i="24"/>
  <c r="M132" i="24"/>
  <c r="Q132" i="24" s="1"/>
  <c r="M133" i="24"/>
  <c r="Q133" i="24" s="1"/>
  <c r="M134" i="24"/>
  <c r="Q134" i="24" s="1"/>
  <c r="M135" i="24"/>
  <c r="Q135" i="24" s="1"/>
  <c r="M136" i="24"/>
  <c r="Q136" i="24" s="1"/>
  <c r="M137" i="24"/>
  <c r="Q137" i="24"/>
  <c r="M138" i="24"/>
  <c r="Q138" i="24" s="1"/>
  <c r="M139" i="24"/>
  <c r="Q139" i="24"/>
  <c r="M140" i="24"/>
  <c r="Q140" i="24" s="1"/>
  <c r="N1391" i="9" l="1"/>
  <c r="Q1391" i="9"/>
  <c r="N1392" i="9"/>
  <c r="Q1392" i="9"/>
  <c r="N1393" i="9"/>
  <c r="Q1393" i="9" s="1"/>
  <c r="N1394" i="9"/>
  <c r="Q1394" i="9"/>
  <c r="N1395" i="9"/>
  <c r="Q1395" i="9"/>
  <c r="N1396" i="9"/>
  <c r="Q1396" i="9"/>
  <c r="N1397" i="9"/>
  <c r="Q1397" i="9"/>
  <c r="N1398" i="9"/>
  <c r="Q1398" i="9"/>
  <c r="N1399" i="9"/>
  <c r="Q1399" i="9"/>
  <c r="N1400" i="9"/>
  <c r="Q1400" i="9"/>
  <c r="N1401" i="9"/>
  <c r="Q1401" i="9"/>
  <c r="N1402" i="9"/>
  <c r="Q1402" i="9" s="1"/>
  <c r="N1403" i="9"/>
  <c r="Q1403" i="9" s="1"/>
  <c r="N1404" i="9"/>
  <c r="Q1404" i="9"/>
  <c r="N1405" i="9"/>
  <c r="Q1405" i="9"/>
  <c r="B1392" i="9"/>
  <c r="D1392" i="9"/>
  <c r="H1392" i="9"/>
  <c r="I1392" i="9"/>
  <c r="B1393" i="9"/>
  <c r="D1393" i="9"/>
  <c r="H1393" i="9" s="1"/>
  <c r="I1393" i="9"/>
  <c r="B1394" i="9"/>
  <c r="D1394" i="9"/>
  <c r="H1394" i="9"/>
  <c r="I1394" i="9"/>
  <c r="B1395" i="9"/>
  <c r="D1395" i="9"/>
  <c r="H1395" i="9"/>
  <c r="I1395" i="9"/>
  <c r="B1396" i="9"/>
  <c r="D1396" i="9"/>
  <c r="H1396" i="9"/>
  <c r="I1396" i="9"/>
  <c r="B1397" i="9"/>
  <c r="D1397" i="9"/>
  <c r="H1397" i="9"/>
  <c r="I1397" i="9"/>
  <c r="B1398" i="9"/>
  <c r="D1398" i="9"/>
  <c r="H1398" i="9" s="1"/>
  <c r="I1398" i="9"/>
  <c r="D1399" i="9"/>
  <c r="H1399" i="9"/>
  <c r="I1399" i="9"/>
  <c r="B1400" i="9"/>
  <c r="D1400" i="9"/>
  <c r="H1400" i="9" s="1"/>
  <c r="I1400" i="9"/>
  <c r="B1401" i="9"/>
  <c r="D1401" i="9"/>
  <c r="H1401" i="9" s="1"/>
  <c r="I1401" i="9"/>
  <c r="B1402" i="9"/>
  <c r="D1402" i="9"/>
  <c r="H1402" i="9"/>
  <c r="I1402" i="9"/>
  <c r="B1403" i="9"/>
  <c r="D1403" i="9"/>
  <c r="H1403" i="9"/>
  <c r="I1403" i="9"/>
  <c r="M1389" i="8" l="1"/>
  <c r="Q1389" i="8"/>
  <c r="M1390" i="8"/>
  <c r="Q1390" i="8" s="1"/>
  <c r="M1391" i="8"/>
  <c r="Q1391" i="8" s="1"/>
  <c r="M1392" i="8"/>
  <c r="Q1392" i="8"/>
  <c r="M1393" i="8"/>
  <c r="Q1393" i="8" s="1"/>
  <c r="M1394" i="8"/>
  <c r="Q1394" i="8" s="1"/>
  <c r="M1395" i="8"/>
  <c r="Q1395" i="8" s="1"/>
  <c r="M1396" i="8"/>
  <c r="Q1396" i="8" s="1"/>
  <c r="M1397" i="8"/>
  <c r="Q1397" i="8" s="1"/>
  <c r="M1398" i="8"/>
  <c r="Q1398" i="8" s="1"/>
  <c r="M1399" i="8"/>
  <c r="Q1399" i="8"/>
  <c r="M1400" i="8"/>
  <c r="Q1400" i="8"/>
  <c r="M1401" i="8"/>
  <c r="Q1401" i="8"/>
  <c r="M1402" i="8"/>
  <c r="Q1402" i="8" s="1"/>
  <c r="M1403" i="8"/>
  <c r="Q1403" i="8" s="1"/>
  <c r="M1404" i="8"/>
  <c r="Q1404" i="8"/>
  <c r="M1405" i="8"/>
  <c r="Q1405" i="8" s="1"/>
  <c r="M1406" i="8"/>
  <c r="Q1406" i="8"/>
  <c r="M1407" i="8"/>
  <c r="Q1407" i="8" s="1"/>
  <c r="M1408" i="8"/>
  <c r="Q1408" i="8" s="1"/>
  <c r="M1409" i="8"/>
  <c r="Q1409" i="8" s="1"/>
  <c r="M1410" i="8"/>
  <c r="Q1410" i="8"/>
  <c r="M1411" i="8"/>
  <c r="Q1411" i="8" s="1"/>
  <c r="M1412" i="8"/>
  <c r="Q1412" i="8" s="1"/>
  <c r="M1413" i="8"/>
  <c r="Q1413" i="8" s="1"/>
  <c r="M1414" i="8"/>
  <c r="Q1414" i="8" s="1"/>
  <c r="M1415" i="8"/>
  <c r="Q1415" i="8" s="1"/>
  <c r="M1416" i="8"/>
  <c r="Q1416" i="8" s="1"/>
  <c r="M1417" i="8"/>
  <c r="Q1417" i="8"/>
  <c r="M1418" i="8"/>
  <c r="Q1418" i="8"/>
  <c r="M1419" i="8"/>
  <c r="Q1419" i="8"/>
  <c r="M1420" i="8"/>
  <c r="Q1420" i="8" s="1"/>
  <c r="M1421" i="8"/>
  <c r="Q1421" i="8" s="1"/>
  <c r="M1422" i="8"/>
  <c r="Q1422" i="8" s="1"/>
  <c r="M1423" i="8"/>
  <c r="Q1423" i="8" s="1"/>
  <c r="M1424" i="8"/>
  <c r="Q1424" i="8" s="1"/>
  <c r="M1425" i="8"/>
  <c r="Q1425" i="8" s="1"/>
  <c r="M1426" i="8"/>
  <c r="Q1426" i="8" s="1"/>
  <c r="M1427" i="8"/>
  <c r="Q1427" i="8" s="1"/>
  <c r="M1428" i="8"/>
  <c r="Q1428" i="8" s="1"/>
  <c r="M1429" i="8"/>
  <c r="Q1429" i="8"/>
  <c r="M1430" i="8"/>
  <c r="Q1430" i="8" s="1"/>
  <c r="M1431" i="8"/>
  <c r="Q1431" i="8" s="1"/>
  <c r="M1432" i="8"/>
  <c r="Q1432" i="8" s="1"/>
  <c r="M1433" i="8"/>
  <c r="Q1433" i="8" s="1"/>
  <c r="M1434" i="8"/>
  <c r="Q1434" i="8" s="1"/>
  <c r="M1435" i="8"/>
  <c r="Q1435" i="8"/>
  <c r="M1436" i="8"/>
  <c r="Q1436" i="8"/>
  <c r="M1437" i="8"/>
  <c r="Q1437" i="8" s="1"/>
  <c r="M1438" i="8"/>
  <c r="Q1438" i="8" s="1"/>
  <c r="M1439" i="8"/>
  <c r="Q1439" i="8" s="1"/>
  <c r="M1440" i="8"/>
  <c r="Q1440" i="8" s="1"/>
  <c r="M1441" i="8"/>
  <c r="Q1441" i="8"/>
  <c r="M1442" i="8"/>
  <c r="Q1442" i="8" s="1"/>
  <c r="M1443" i="8"/>
  <c r="Q1443" i="8" s="1"/>
  <c r="M1444" i="8"/>
  <c r="Q1444" i="8" s="1"/>
  <c r="M1445" i="8"/>
  <c r="Q1445" i="8" s="1"/>
  <c r="M1446" i="8"/>
  <c r="Q1446" i="8" s="1"/>
  <c r="M1447" i="8"/>
  <c r="Q1447" i="8" s="1"/>
  <c r="M1448" i="8"/>
  <c r="Q1448" i="8" s="1"/>
  <c r="M1449" i="8"/>
  <c r="Q1449" i="8" s="1"/>
  <c r="M1450" i="8"/>
  <c r="Q1450" i="8" s="1"/>
  <c r="M1451" i="8"/>
  <c r="Q1451" i="8" s="1"/>
  <c r="M1452" i="8"/>
  <c r="Q1452" i="8" s="1"/>
  <c r="M1453" i="8"/>
  <c r="Q1453" i="8"/>
  <c r="M1454" i="8"/>
  <c r="Q1454" i="8" s="1"/>
  <c r="M1455" i="8"/>
  <c r="Q1455" i="8"/>
  <c r="M1456" i="8"/>
  <c r="Q1456" i="8" s="1"/>
  <c r="M1457" i="8"/>
  <c r="Q1457" i="8" s="1"/>
  <c r="M1458" i="8"/>
  <c r="Q1458" i="8" s="1"/>
  <c r="M1459" i="8"/>
  <c r="Q1459" i="8" s="1"/>
  <c r="M1460" i="8"/>
  <c r="Q1460" i="8" s="1"/>
  <c r="M1461" i="8"/>
  <c r="Q1461" i="8" s="1"/>
  <c r="M1462" i="8"/>
  <c r="Q1462" i="8" s="1"/>
  <c r="M1463" i="8"/>
  <c r="Q1463" i="8" s="1"/>
  <c r="M1464" i="8"/>
  <c r="Q1464" i="8" s="1"/>
  <c r="M1465" i="8"/>
  <c r="Q1465" i="8" s="1"/>
  <c r="M1466" i="8"/>
  <c r="Q1466" i="8" s="1"/>
  <c r="M1467" i="8"/>
  <c r="Q1467" i="8" s="1"/>
  <c r="M1468" i="8"/>
  <c r="Q1468" i="8" s="1"/>
  <c r="M1469" i="8"/>
  <c r="Q1469" i="8" s="1"/>
  <c r="M1470" i="8"/>
  <c r="Q1470" i="8" s="1"/>
  <c r="M1471" i="8"/>
  <c r="Q1471" i="8"/>
  <c r="M1472" i="8"/>
  <c r="Q1472" i="8"/>
  <c r="M1473" i="8"/>
  <c r="Q1473" i="8" s="1"/>
  <c r="M1474" i="8"/>
  <c r="Q1474" i="8" s="1"/>
  <c r="M1475" i="8"/>
  <c r="Q1475" i="8" s="1"/>
  <c r="M1476" i="8"/>
  <c r="Q1476" i="8" s="1"/>
  <c r="M1477" i="8"/>
  <c r="Q1477" i="8"/>
  <c r="M1478" i="8"/>
  <c r="Q1478" i="8"/>
  <c r="M1479" i="8"/>
  <c r="Q1479" i="8" s="1"/>
  <c r="M1480" i="8"/>
  <c r="Q1480" i="8" s="1"/>
  <c r="M1481" i="8"/>
  <c r="Q1481" i="8" s="1"/>
  <c r="M1482" i="8"/>
  <c r="Q1482" i="8" s="1"/>
  <c r="M1483" i="8"/>
  <c r="Q1483" i="8" s="1"/>
  <c r="M1484" i="8"/>
  <c r="Q1484" i="8" s="1"/>
  <c r="M1485" i="8"/>
  <c r="Q1485" i="8" s="1"/>
  <c r="M1486" i="8"/>
  <c r="Q1486" i="8" s="1"/>
  <c r="B1390" i="8"/>
  <c r="D1390" i="8"/>
  <c r="H1390" i="8" s="1"/>
  <c r="I1390" i="8"/>
  <c r="B1391" i="8"/>
  <c r="D1391" i="8"/>
  <c r="H1391" i="8" s="1"/>
  <c r="I1391" i="8"/>
  <c r="B1392" i="8"/>
  <c r="D1392" i="8"/>
  <c r="H1392" i="8" s="1"/>
  <c r="I1392" i="8"/>
  <c r="B1393" i="8"/>
  <c r="D1393" i="8"/>
  <c r="H1393" i="8" s="1"/>
  <c r="I1393" i="8"/>
  <c r="B1394" i="8"/>
  <c r="D1394" i="8"/>
  <c r="H1394" i="8"/>
  <c r="I1394" i="8"/>
  <c r="B1395" i="8"/>
  <c r="D1395" i="8"/>
  <c r="H1395" i="8"/>
  <c r="I1395" i="8"/>
  <c r="B1396" i="8"/>
  <c r="D1396" i="8"/>
  <c r="H1396" i="8" s="1"/>
  <c r="I1396" i="8"/>
  <c r="B1397" i="8"/>
  <c r="D1397" i="8"/>
  <c r="H1397" i="8" s="1"/>
  <c r="I1397" i="8"/>
  <c r="B1398" i="8"/>
  <c r="D1398" i="8"/>
  <c r="H1398" i="8" s="1"/>
  <c r="I1398" i="8"/>
  <c r="B1399" i="8"/>
  <c r="D1399" i="8"/>
  <c r="H1399" i="8" s="1"/>
  <c r="I1399" i="8"/>
  <c r="B1400" i="8"/>
  <c r="D1400" i="8"/>
  <c r="H1400" i="8" s="1"/>
  <c r="I1400" i="8"/>
  <c r="B1401" i="8"/>
  <c r="D1401" i="8"/>
  <c r="H1401" i="8" s="1"/>
  <c r="I1401" i="8"/>
  <c r="B1402" i="8"/>
  <c r="D1402" i="8"/>
  <c r="H1402" i="8" s="1"/>
  <c r="I1402" i="8"/>
  <c r="B1403" i="8"/>
  <c r="D1403" i="8"/>
  <c r="H1403" i="8"/>
  <c r="I1403" i="8"/>
  <c r="B1404" i="8"/>
  <c r="D1404" i="8"/>
  <c r="H1404" i="8"/>
  <c r="I1404" i="8"/>
  <c r="B1405" i="8"/>
  <c r="D1405" i="8"/>
  <c r="H1405" i="8"/>
  <c r="I1405" i="8"/>
  <c r="B1406" i="8"/>
  <c r="D1406" i="8"/>
  <c r="H1406" i="8"/>
  <c r="I1406" i="8"/>
  <c r="B1407" i="8"/>
  <c r="D1407" i="8"/>
  <c r="H1407" i="8"/>
  <c r="I1407" i="8"/>
  <c r="B1408" i="8"/>
  <c r="D1408" i="8"/>
  <c r="H1408" i="8"/>
  <c r="I1408" i="8"/>
  <c r="B1409" i="8"/>
  <c r="D1409" i="8"/>
  <c r="H1409" i="8" s="1"/>
  <c r="I1409" i="8"/>
  <c r="B1410" i="8"/>
  <c r="D1410" i="8"/>
  <c r="H1410" i="8" s="1"/>
  <c r="I1410" i="8"/>
  <c r="B1411" i="8"/>
  <c r="D1411" i="8"/>
  <c r="H1411" i="8" s="1"/>
  <c r="I1411" i="8"/>
  <c r="B1412" i="8"/>
  <c r="D1412" i="8"/>
  <c r="H1412" i="8" s="1"/>
  <c r="I1412" i="8"/>
  <c r="B1413" i="8"/>
  <c r="D1413" i="8"/>
  <c r="H1413" i="8" s="1"/>
  <c r="I1413" i="8"/>
  <c r="B1414" i="8"/>
  <c r="D1414" i="8"/>
  <c r="H1414" i="8" s="1"/>
  <c r="I1414" i="8"/>
  <c r="B1415" i="8"/>
  <c r="D1415" i="8"/>
  <c r="H1415" i="8" s="1"/>
  <c r="I1415" i="8"/>
  <c r="B1416" i="8"/>
  <c r="D1416" i="8"/>
  <c r="H1416" i="8" s="1"/>
  <c r="I1416" i="8"/>
  <c r="B1417" i="8"/>
  <c r="D1417" i="8"/>
  <c r="H1417" i="8" s="1"/>
  <c r="I1417" i="8"/>
  <c r="B1418" i="8"/>
  <c r="D1418" i="8"/>
  <c r="H1418" i="8" s="1"/>
  <c r="I1418" i="8"/>
  <c r="B1419" i="8"/>
  <c r="D1419" i="8"/>
  <c r="H1419" i="8" s="1"/>
  <c r="I1419" i="8"/>
  <c r="B1420" i="8"/>
  <c r="D1420" i="8"/>
  <c r="H1420" i="8" s="1"/>
  <c r="I1420" i="8"/>
  <c r="B1421" i="8"/>
  <c r="D1421" i="8"/>
  <c r="H1421" i="8"/>
  <c r="I1421" i="8"/>
  <c r="B1422" i="8"/>
  <c r="D1422" i="8"/>
  <c r="H1422" i="8"/>
  <c r="I1422" i="8"/>
  <c r="B1423" i="8"/>
  <c r="D1423" i="8"/>
  <c r="H1423" i="8"/>
  <c r="I1423" i="8"/>
  <c r="B1424" i="8"/>
  <c r="D1424" i="8"/>
  <c r="H1424" i="8" s="1"/>
  <c r="I1424" i="8"/>
  <c r="B1425" i="8"/>
  <c r="D1425" i="8"/>
  <c r="H1425" i="8" s="1"/>
  <c r="I1425" i="8"/>
  <c r="B1426" i="8"/>
  <c r="D1426" i="8"/>
  <c r="H1426" i="8"/>
  <c r="I1426" i="8"/>
  <c r="B1427" i="8"/>
  <c r="D1427" i="8"/>
  <c r="H1427" i="8"/>
  <c r="I1427" i="8"/>
  <c r="B1428" i="8"/>
  <c r="D1428" i="8"/>
  <c r="H1428" i="8" s="1"/>
  <c r="I1428" i="8"/>
  <c r="B1429" i="8"/>
  <c r="D1429" i="8"/>
  <c r="H1429" i="8" s="1"/>
  <c r="I1429" i="8"/>
  <c r="B1430" i="8"/>
  <c r="D1430" i="8"/>
  <c r="H1430" i="8"/>
  <c r="I1430" i="8"/>
  <c r="B1431" i="8"/>
  <c r="D1431" i="8"/>
  <c r="H1431" i="8"/>
  <c r="I1431" i="8"/>
  <c r="B1432" i="8"/>
  <c r="D1432" i="8"/>
  <c r="H1432" i="8" s="1"/>
  <c r="I1432" i="8"/>
  <c r="B1433" i="8"/>
  <c r="D1433" i="8"/>
  <c r="H1433" i="8" s="1"/>
  <c r="I1433" i="8"/>
  <c r="B1434" i="8"/>
  <c r="D1434" i="8"/>
  <c r="H1434" i="8" s="1"/>
  <c r="I1434" i="8"/>
  <c r="B1435" i="8"/>
  <c r="D1435" i="8"/>
  <c r="H1435" i="8"/>
  <c r="I1435" i="8"/>
  <c r="B1436" i="8"/>
  <c r="D1436" i="8"/>
  <c r="H1436" i="8" s="1"/>
  <c r="I1436" i="8"/>
  <c r="B1437" i="8"/>
  <c r="D1437" i="8"/>
  <c r="H1437" i="8" s="1"/>
  <c r="I1437" i="8"/>
  <c r="B1438" i="8"/>
  <c r="D1438" i="8"/>
  <c r="H1438" i="8" s="1"/>
  <c r="I1438" i="8"/>
  <c r="B1439" i="8"/>
  <c r="D1439" i="8"/>
  <c r="H1439" i="8" s="1"/>
  <c r="I1439" i="8"/>
  <c r="B1440" i="8"/>
  <c r="D1440" i="8"/>
  <c r="H1440" i="8" s="1"/>
  <c r="I1440" i="8"/>
  <c r="B1441" i="8"/>
  <c r="D1441" i="8"/>
  <c r="H1441" i="8" s="1"/>
  <c r="I1441" i="8"/>
  <c r="B1442" i="8"/>
  <c r="D1442" i="8"/>
  <c r="H1442" i="8" s="1"/>
  <c r="I1442" i="8"/>
  <c r="B1443" i="8"/>
  <c r="D1443" i="8"/>
  <c r="H1443" i="8" s="1"/>
  <c r="I1443" i="8"/>
  <c r="B1444" i="8"/>
  <c r="D1444" i="8"/>
  <c r="H1444" i="8" s="1"/>
  <c r="I1444" i="8"/>
  <c r="B1445" i="8"/>
  <c r="D1445" i="8"/>
  <c r="H1445" i="8" s="1"/>
  <c r="I1445" i="8"/>
  <c r="B1446" i="8"/>
  <c r="D1446" i="8"/>
  <c r="H1446" i="8" s="1"/>
  <c r="I1446" i="8"/>
  <c r="B1447" i="8"/>
  <c r="D1447" i="8"/>
  <c r="H1447" i="8" s="1"/>
  <c r="I1447" i="8"/>
  <c r="B1448" i="8"/>
  <c r="D1448" i="8"/>
  <c r="H1448" i="8" s="1"/>
  <c r="I1448" i="8"/>
  <c r="B1449" i="8"/>
  <c r="D1449" i="8"/>
  <c r="H1449" i="8" s="1"/>
  <c r="I1449" i="8"/>
  <c r="B1450" i="8"/>
  <c r="D1450" i="8"/>
  <c r="H1450" i="8" s="1"/>
  <c r="I1450" i="8"/>
  <c r="B1451" i="8"/>
  <c r="D1451" i="8"/>
  <c r="H1451" i="8" s="1"/>
  <c r="I1451" i="8"/>
  <c r="B1452" i="8"/>
  <c r="D1452" i="8"/>
  <c r="H1452" i="8"/>
  <c r="B1453" i="8"/>
  <c r="D1453" i="8"/>
  <c r="H1453" i="8" s="1"/>
  <c r="B1454" i="8"/>
  <c r="D1454" i="8"/>
  <c r="H1454" i="8" s="1"/>
  <c r="B1455" i="8"/>
  <c r="D1455" i="8"/>
  <c r="H1455" i="8" s="1"/>
  <c r="B1456" i="8"/>
  <c r="D1456" i="8"/>
  <c r="H1456" i="8" s="1"/>
  <c r="I1456" i="8"/>
  <c r="B1457" i="8"/>
  <c r="D1457" i="8"/>
  <c r="H1457" i="8" s="1"/>
  <c r="I1457" i="8"/>
  <c r="B1458" i="8"/>
  <c r="D1458" i="8"/>
  <c r="H1458" i="8" s="1"/>
  <c r="I1458" i="8"/>
  <c r="B1459" i="8"/>
  <c r="D1459" i="8"/>
  <c r="H1459" i="8" s="1"/>
  <c r="I1459" i="8"/>
  <c r="B1460" i="8"/>
  <c r="D1460" i="8"/>
  <c r="H1460" i="8" s="1"/>
  <c r="I1460" i="8"/>
  <c r="B1461" i="8"/>
  <c r="D1461" i="8"/>
  <c r="H1461" i="8" s="1"/>
  <c r="I1461" i="8"/>
  <c r="B1462" i="8"/>
  <c r="D1462" i="8"/>
  <c r="H1462" i="8" s="1"/>
  <c r="I1462" i="8"/>
  <c r="B1463" i="8"/>
  <c r="D1463" i="8"/>
  <c r="H1463" i="8" s="1"/>
  <c r="I1463" i="8"/>
  <c r="B1464" i="8"/>
  <c r="D1464" i="8"/>
  <c r="H1464" i="8" s="1"/>
  <c r="I1464" i="8"/>
  <c r="B1465" i="8"/>
  <c r="D1465" i="8"/>
  <c r="H1465" i="8" s="1"/>
  <c r="I1465" i="8"/>
  <c r="B1466" i="8"/>
  <c r="D1466" i="8"/>
  <c r="H1466" i="8" s="1"/>
  <c r="I1466" i="8"/>
  <c r="B1467" i="8"/>
  <c r="D1467" i="8"/>
  <c r="H1467" i="8" s="1"/>
  <c r="I1467" i="8"/>
  <c r="B1468" i="8"/>
  <c r="D1468" i="8"/>
  <c r="H1468" i="8" s="1"/>
  <c r="I1468" i="8"/>
  <c r="B1469" i="8"/>
  <c r="D1469" i="8"/>
  <c r="H1469" i="8" s="1"/>
  <c r="I1469" i="8"/>
  <c r="B1470" i="8"/>
  <c r="D1470" i="8"/>
  <c r="H1470" i="8" s="1"/>
  <c r="I1470" i="8"/>
  <c r="B1471" i="8"/>
  <c r="D1471" i="8"/>
  <c r="H1471" i="8" s="1"/>
  <c r="I1471" i="8"/>
  <c r="B1472" i="8"/>
  <c r="D1472" i="8"/>
  <c r="H1472" i="8" s="1"/>
  <c r="I1472" i="8"/>
  <c r="B1473" i="8"/>
  <c r="D1473" i="8"/>
  <c r="H1473" i="8"/>
  <c r="I1473" i="8"/>
  <c r="B1474" i="8"/>
  <c r="D1474" i="8"/>
  <c r="H1474" i="8"/>
  <c r="I1474" i="8"/>
  <c r="B1475" i="8"/>
  <c r="D1475" i="8"/>
  <c r="H1475" i="8" s="1"/>
  <c r="I1475" i="8"/>
  <c r="B1476" i="8"/>
  <c r="D1476" i="8"/>
  <c r="H1476" i="8"/>
  <c r="I1476" i="8"/>
  <c r="B1477" i="8"/>
  <c r="D1477" i="8"/>
  <c r="H1477" i="8" s="1"/>
  <c r="I1477" i="8"/>
  <c r="B1478" i="8"/>
  <c r="D1478" i="8"/>
  <c r="H1478" i="8" s="1"/>
  <c r="I1478" i="8"/>
  <c r="B1479" i="8"/>
  <c r="D1479" i="8"/>
  <c r="H1479" i="8"/>
  <c r="I1479" i="8"/>
  <c r="B1480" i="8"/>
  <c r="D1480" i="8"/>
  <c r="H1480" i="8"/>
  <c r="I1480" i="8"/>
  <c r="B1481" i="8"/>
  <c r="D1481" i="8"/>
  <c r="H1481" i="8" s="1"/>
  <c r="I1481" i="8"/>
  <c r="B1482" i="8"/>
  <c r="D1482" i="8"/>
  <c r="H1482" i="8" s="1"/>
  <c r="I1482" i="8"/>
  <c r="B1483" i="8"/>
  <c r="D1483" i="8"/>
  <c r="H1483" i="8"/>
  <c r="I1483" i="8"/>
  <c r="B1484" i="8"/>
  <c r="D1484" i="8"/>
  <c r="H1484" i="8"/>
  <c r="I1484" i="8"/>
  <c r="B1485" i="8"/>
  <c r="D1485" i="8"/>
  <c r="H1485" i="8" s="1"/>
  <c r="I1485" i="8"/>
  <c r="B1486" i="8"/>
  <c r="D1486" i="8"/>
  <c r="H1486" i="8"/>
  <c r="I1486" i="8"/>
  <c r="B1487" i="8"/>
  <c r="D1487" i="8"/>
  <c r="H1487" i="8"/>
  <c r="I1487" i="8"/>
  <c r="B1488" i="8"/>
  <c r="D1488" i="8"/>
  <c r="H1488" i="8" s="1"/>
  <c r="I1488" i="8"/>
  <c r="B1489" i="8"/>
  <c r="D1489" i="8"/>
  <c r="H1489" i="8" s="1"/>
  <c r="I1489" i="8"/>
  <c r="B1490" i="8"/>
  <c r="D1490" i="8"/>
  <c r="H1490" i="8" s="1"/>
  <c r="I1490" i="8"/>
  <c r="B1491" i="8"/>
  <c r="D1491" i="8"/>
  <c r="H1491" i="8" s="1"/>
  <c r="I1491" i="8"/>
  <c r="B1492" i="8"/>
  <c r="D1492" i="8"/>
  <c r="H1492" i="8" s="1"/>
  <c r="I1492" i="8"/>
  <c r="D798" i="7"/>
  <c r="D1048" i="15"/>
  <c r="H1048" i="15" s="1"/>
  <c r="D1049" i="15"/>
  <c r="H1049" i="15"/>
  <c r="D1050" i="15"/>
  <c r="H1050" i="15" s="1"/>
  <c r="D1051" i="15"/>
  <c r="H1051" i="15" s="1"/>
  <c r="D1052" i="15"/>
  <c r="H1052" i="15"/>
  <c r="D1053" i="15"/>
  <c r="H1053" i="15" s="1"/>
  <c r="D1054" i="15"/>
  <c r="H1054" i="15" s="1"/>
  <c r="D1055" i="15"/>
  <c r="H1055" i="15"/>
  <c r="D1056" i="15"/>
  <c r="H1056" i="15" s="1"/>
  <c r="D1057" i="15"/>
  <c r="H1057" i="15" s="1"/>
  <c r="D1058" i="15"/>
  <c r="H1058" i="15" s="1"/>
  <c r="D1059" i="15"/>
  <c r="H1059" i="15" s="1"/>
  <c r="D1060" i="15"/>
  <c r="H1060" i="15" s="1"/>
  <c r="D1061" i="15"/>
  <c r="H1061" i="15"/>
  <c r="D1062" i="15"/>
  <c r="H1062" i="15" s="1"/>
  <c r="D1063" i="15"/>
  <c r="H1063" i="15" s="1"/>
  <c r="D1064" i="15"/>
  <c r="H1064" i="15"/>
  <c r="D1065" i="15"/>
  <c r="H1065" i="15"/>
  <c r="D1066" i="15"/>
  <c r="H1066" i="15"/>
  <c r="D1067" i="15"/>
  <c r="H1067" i="15" s="1"/>
  <c r="D1068" i="15"/>
  <c r="H1068" i="15" s="1"/>
  <c r="D1069" i="15"/>
  <c r="H1069" i="15" s="1"/>
  <c r="D1070" i="15"/>
  <c r="H1070" i="15" s="1"/>
  <c r="D1071" i="15"/>
  <c r="H1071" i="15"/>
  <c r="D1072" i="15"/>
  <c r="H1072" i="15"/>
  <c r="D1073" i="15"/>
  <c r="H1073" i="15" s="1"/>
  <c r="D1074" i="15"/>
  <c r="H1074" i="15" s="1"/>
  <c r="D1075" i="15"/>
  <c r="H1075" i="15" s="1"/>
  <c r="N1048" i="15"/>
  <c r="P1048" i="15" s="1"/>
  <c r="N1049" i="15"/>
  <c r="P1049" i="15"/>
  <c r="N1050" i="15"/>
  <c r="P1050" i="15" s="1"/>
  <c r="N1051" i="15"/>
  <c r="P1051" i="15"/>
  <c r="N1052" i="15"/>
  <c r="P1052" i="15"/>
  <c r="N1053" i="15"/>
  <c r="P1053" i="15"/>
  <c r="N1054" i="15"/>
  <c r="P1054" i="15" s="1"/>
  <c r="N1055" i="15"/>
  <c r="P1055" i="15" s="1"/>
  <c r="N1056" i="15"/>
  <c r="P1056" i="15"/>
  <c r="N1057" i="15"/>
  <c r="P1057" i="15"/>
  <c r="N1058" i="15"/>
  <c r="P1058" i="15" s="1"/>
  <c r="N1059" i="15"/>
  <c r="P1059" i="15" s="1"/>
  <c r="N1060" i="15"/>
  <c r="P1060" i="15"/>
  <c r="N1061" i="15"/>
  <c r="P1061" i="15" s="1"/>
  <c r="N1062" i="15"/>
  <c r="P1062" i="15" s="1"/>
  <c r="N1063" i="15"/>
  <c r="P1063" i="15" s="1"/>
  <c r="N1064" i="15"/>
  <c r="P1064" i="15"/>
  <c r="N1065" i="15"/>
  <c r="P1065" i="15" s="1"/>
  <c r="N1066" i="15"/>
  <c r="P1066" i="15"/>
  <c r="N1067" i="15"/>
  <c r="P1067" i="15" s="1"/>
  <c r="N1068" i="15"/>
  <c r="P1068" i="15" s="1"/>
  <c r="N1069" i="15"/>
  <c r="P1069" i="15" s="1"/>
  <c r="N1070" i="15"/>
  <c r="P1070" i="15"/>
  <c r="N1071" i="15"/>
  <c r="P1071" i="15" s="1"/>
  <c r="N1072" i="15"/>
  <c r="P1072" i="15" s="1"/>
  <c r="N1073" i="15"/>
  <c r="P1073" i="15" s="1"/>
  <c r="N1074" i="15"/>
  <c r="P1074" i="15" s="1"/>
  <c r="N1075" i="15"/>
  <c r="P1075" i="15" s="1"/>
  <c r="N1076" i="15"/>
  <c r="P1076" i="15" s="1"/>
  <c r="N1077" i="15"/>
  <c r="P1077" i="15" s="1"/>
  <c r="N1078" i="15"/>
  <c r="P1078" i="15"/>
  <c r="N1079" i="15"/>
  <c r="P1079" i="15"/>
  <c r="N1080" i="15"/>
  <c r="P1080" i="15" s="1"/>
  <c r="N1081" i="15"/>
  <c r="P1081" i="15" s="1"/>
  <c r="N1368" i="1"/>
  <c r="R1368" i="1" s="1"/>
  <c r="N1369" i="1"/>
  <c r="R1369" i="1" s="1"/>
  <c r="N1370" i="1"/>
  <c r="R1370" i="1" s="1"/>
  <c r="N1371" i="1"/>
  <c r="R1371" i="1" s="1"/>
  <c r="N1372" i="1"/>
  <c r="R1372" i="1" s="1"/>
  <c r="N1373" i="1"/>
  <c r="R1373" i="1" s="1"/>
  <c r="N1374" i="1"/>
  <c r="R1374" i="1" s="1"/>
  <c r="N1375" i="1"/>
  <c r="R1375" i="1" s="1"/>
  <c r="N1376" i="1"/>
  <c r="R1376" i="1" s="1"/>
  <c r="N1377" i="1"/>
  <c r="R1377" i="1" s="1"/>
  <c r="N1378" i="1"/>
  <c r="R1378" i="1" s="1"/>
  <c r="N1379" i="1"/>
  <c r="R1379" i="1" s="1"/>
  <c r="N1380" i="1"/>
  <c r="R1380" i="1" s="1"/>
  <c r="D1368" i="1"/>
  <c r="H1368" i="1" s="1"/>
  <c r="I1368" i="1"/>
  <c r="D1369" i="1"/>
  <c r="H1369" i="1" s="1"/>
  <c r="I1369" i="1"/>
  <c r="D1370" i="1"/>
  <c r="H1370" i="1" s="1"/>
  <c r="I1370" i="1"/>
  <c r="D1371" i="1"/>
  <c r="H1371" i="1" s="1"/>
  <c r="I1371" i="1"/>
  <c r="D1372" i="1"/>
  <c r="H1372" i="1" s="1"/>
  <c r="I1372" i="1"/>
  <c r="D1373" i="1"/>
  <c r="H1373" i="1" s="1"/>
  <c r="I1373" i="1"/>
  <c r="D1374" i="1"/>
  <c r="H1374" i="1" s="1"/>
  <c r="I1374" i="1"/>
  <c r="D1375" i="1"/>
  <c r="H1375" i="1" s="1"/>
  <c r="I1375" i="1"/>
  <c r="D1376" i="1"/>
  <c r="H1376" i="1" s="1"/>
  <c r="I1376" i="1"/>
  <c r="D1377" i="1"/>
  <c r="H1377" i="1" s="1"/>
  <c r="I1377" i="1"/>
  <c r="D1378" i="1"/>
  <c r="H1378" i="1" s="1"/>
  <c r="I1378" i="1"/>
  <c r="D1379" i="1"/>
  <c r="H1379" i="1" s="1"/>
  <c r="I1379" i="1"/>
  <c r="D1380" i="1"/>
  <c r="H1380" i="1" s="1"/>
  <c r="I1380" i="1"/>
  <c r="M1359" i="2"/>
  <c r="P1359" i="2"/>
  <c r="M1360" i="2"/>
  <c r="P1360" i="2"/>
  <c r="M1361" i="2"/>
  <c r="P1361" i="2"/>
  <c r="M1362" i="2"/>
  <c r="P1362" i="2" s="1"/>
  <c r="M1363" i="2"/>
  <c r="P1363" i="2"/>
  <c r="M1364" i="2"/>
  <c r="P1364" i="2" s="1"/>
  <c r="M1365" i="2"/>
  <c r="P1365" i="2" s="1"/>
  <c r="M1366" i="2"/>
  <c r="P1366" i="2"/>
  <c r="M1367" i="2"/>
  <c r="P1367" i="2"/>
  <c r="M1368" i="2"/>
  <c r="P1368" i="2"/>
  <c r="M1369" i="2"/>
  <c r="P1369" i="2" s="1"/>
  <c r="M1370" i="2"/>
  <c r="P1370" i="2" s="1"/>
  <c r="M1371" i="2"/>
  <c r="P1371" i="2"/>
  <c r="M1372" i="2"/>
  <c r="P1372" i="2"/>
  <c r="M1373" i="2"/>
  <c r="P1373" i="2"/>
  <c r="M1374" i="2"/>
  <c r="P1374" i="2"/>
  <c r="M1375" i="2"/>
  <c r="P1375" i="2"/>
  <c r="M1376" i="2"/>
  <c r="P1376" i="2" s="1"/>
  <c r="M1377" i="2"/>
  <c r="P1377" i="2"/>
  <c r="M1378" i="2"/>
  <c r="P1378" i="2"/>
  <c r="M1379" i="2"/>
  <c r="P1379" i="2" s="1"/>
  <c r="M1380" i="2"/>
  <c r="P1380" i="2"/>
  <c r="M1381" i="2"/>
  <c r="P1381" i="2"/>
  <c r="M1382" i="2"/>
  <c r="P1382" i="2" s="1"/>
  <c r="M1383" i="2"/>
  <c r="P1383" i="2" s="1"/>
  <c r="M1384" i="2"/>
  <c r="P1384" i="2"/>
  <c r="M1385" i="2"/>
  <c r="P1385" i="2"/>
  <c r="M1386" i="2"/>
  <c r="P1386" i="2"/>
  <c r="M1387" i="2"/>
  <c r="P1387" i="2"/>
  <c r="M1388" i="2"/>
  <c r="P1388" i="2" s="1"/>
  <c r="M1389" i="2"/>
  <c r="P1389" i="2" s="1"/>
  <c r="M1390" i="2"/>
  <c r="P1390" i="2" s="1"/>
  <c r="M1391" i="2"/>
  <c r="P1391" i="2"/>
  <c r="M1392" i="2"/>
  <c r="P1392" i="2" s="1"/>
  <c r="M1393" i="2"/>
  <c r="P1393" i="2"/>
  <c r="M1394" i="2"/>
  <c r="P1394" i="2" s="1"/>
  <c r="M1395" i="2"/>
  <c r="P1395" i="2"/>
  <c r="M1396" i="2"/>
  <c r="P1396" i="2" s="1"/>
  <c r="M1397" i="2"/>
  <c r="P1397" i="2"/>
  <c r="M1398" i="2"/>
  <c r="P1398" i="2" s="1"/>
  <c r="M1399" i="2"/>
  <c r="P1399" i="2" s="1"/>
  <c r="M1400" i="2"/>
  <c r="P1400" i="2" s="1"/>
  <c r="M1401" i="2"/>
  <c r="P1401" i="2"/>
  <c r="M1402" i="2"/>
  <c r="P1402" i="2"/>
  <c r="M1403" i="2"/>
  <c r="P1403" i="2"/>
  <c r="M1404" i="2"/>
  <c r="P1404" i="2"/>
  <c r="M1405" i="2"/>
  <c r="P1405" i="2" s="1"/>
  <c r="M1406" i="2"/>
  <c r="P1406" i="2" s="1"/>
  <c r="M1407" i="2"/>
  <c r="P1407" i="2"/>
  <c r="M1408" i="2"/>
  <c r="P1408" i="2"/>
  <c r="M1409" i="2"/>
  <c r="P1409" i="2"/>
  <c r="M1410" i="2"/>
  <c r="P1410" i="2"/>
  <c r="M1411" i="2"/>
  <c r="P1411" i="2"/>
  <c r="M1412" i="2"/>
  <c r="P1412" i="2" s="1"/>
  <c r="M1413" i="2"/>
  <c r="P1413" i="2"/>
  <c r="M1414" i="2"/>
  <c r="P1414" i="2"/>
  <c r="M1415" i="2"/>
  <c r="P1415" i="2"/>
  <c r="B1359" i="2"/>
  <c r="D1359" i="2"/>
  <c r="H1359" i="2"/>
  <c r="B1360" i="2"/>
  <c r="D1360" i="2"/>
  <c r="H1360" i="2" s="1"/>
  <c r="B1361" i="2"/>
  <c r="D1361" i="2"/>
  <c r="H1361" i="2"/>
  <c r="B1362" i="2"/>
  <c r="D1362" i="2"/>
  <c r="H1362" i="2"/>
  <c r="B1363" i="2"/>
  <c r="D1363" i="2"/>
  <c r="H1363" i="2"/>
  <c r="B1364" i="2"/>
  <c r="D1364" i="2"/>
  <c r="H1364" i="2"/>
  <c r="B1365" i="2"/>
  <c r="D1365" i="2"/>
  <c r="H1365" i="2" s="1"/>
  <c r="B1366" i="2"/>
  <c r="D1366" i="2"/>
  <c r="H1366" i="2"/>
  <c r="B1367" i="2"/>
  <c r="D1367" i="2"/>
  <c r="H1367" i="2"/>
  <c r="B1368" i="2"/>
  <c r="D1368" i="2"/>
  <c r="H1368" i="2"/>
  <c r="B1369" i="2"/>
  <c r="D1369" i="2"/>
  <c r="H1369" i="2"/>
  <c r="B1370" i="2"/>
  <c r="D1370" i="2"/>
  <c r="H1370" i="2"/>
  <c r="B1371" i="2"/>
  <c r="D1371" i="2"/>
  <c r="H1371" i="2"/>
  <c r="B1372" i="2"/>
  <c r="D1372" i="2"/>
  <c r="H1372" i="2"/>
  <c r="B1373" i="2"/>
  <c r="D1373" i="2"/>
  <c r="H1373" i="2"/>
  <c r="B1374" i="2"/>
  <c r="D1374" i="2"/>
  <c r="H1374" i="2"/>
  <c r="B1375" i="2"/>
  <c r="D1375" i="2"/>
  <c r="H1375" i="2"/>
  <c r="B1376" i="2"/>
  <c r="D1376" i="2"/>
  <c r="H1376" i="2"/>
  <c r="B1377" i="2"/>
  <c r="D1377" i="2"/>
  <c r="H1377" i="2"/>
  <c r="B1378" i="2"/>
  <c r="D1378" i="2"/>
  <c r="H1378" i="2" s="1"/>
  <c r="B1379" i="2"/>
  <c r="D1379" i="2"/>
  <c r="H1379" i="2"/>
  <c r="B1380" i="2"/>
  <c r="D1380" i="2"/>
  <c r="H1380" i="2"/>
  <c r="B1381" i="2"/>
  <c r="D1381" i="2"/>
  <c r="H1381" i="2" s="1"/>
  <c r="B1382" i="2"/>
  <c r="D1382" i="2"/>
  <c r="H1382" i="2"/>
  <c r="B1383" i="2"/>
  <c r="D1383" i="2"/>
  <c r="H1383" i="2"/>
  <c r="B1384" i="2"/>
  <c r="D1384" i="2"/>
  <c r="H1384" i="2" s="1"/>
  <c r="B1385" i="2"/>
  <c r="D1385" i="2"/>
  <c r="H1385" i="2"/>
  <c r="B1386" i="2"/>
  <c r="D1386" i="2"/>
  <c r="H1386" i="2"/>
  <c r="B1387" i="2"/>
  <c r="D1387" i="2"/>
  <c r="H1387" i="2" s="1"/>
  <c r="B1388" i="2"/>
  <c r="D1388" i="2"/>
  <c r="H1388" i="2" s="1"/>
  <c r="B1389" i="2"/>
  <c r="D1389" i="2"/>
  <c r="H1389" i="2" s="1"/>
  <c r="B1390" i="2"/>
  <c r="D1390" i="2"/>
  <c r="H1390" i="2" s="1"/>
  <c r="B1391" i="2"/>
  <c r="D1391" i="2"/>
  <c r="H1391" i="2"/>
  <c r="B1392" i="2"/>
  <c r="D1392" i="2"/>
  <c r="H1392" i="2"/>
  <c r="B1393" i="2"/>
  <c r="D1393" i="2"/>
  <c r="H1393" i="2" s="1"/>
  <c r="B1394" i="2"/>
  <c r="D1394" i="2"/>
  <c r="H1394" i="2" s="1"/>
  <c r="B1395" i="2"/>
  <c r="D1395" i="2"/>
  <c r="H1395" i="2" s="1"/>
  <c r="B1396" i="2"/>
  <c r="D1396" i="2"/>
  <c r="H1396" i="2"/>
  <c r="B1397" i="2"/>
  <c r="D1397" i="2"/>
  <c r="H1397" i="2"/>
  <c r="B1398" i="2"/>
  <c r="D1398" i="2"/>
  <c r="H1398" i="2"/>
  <c r="B1399" i="2"/>
  <c r="D1399" i="2"/>
  <c r="H1399" i="2"/>
  <c r="B1400" i="2"/>
  <c r="D1400" i="2"/>
  <c r="H1400" i="2" s="1"/>
  <c r="B1401" i="2"/>
  <c r="D1401" i="2"/>
  <c r="H1401" i="2"/>
  <c r="B1402" i="2"/>
  <c r="D1402" i="2"/>
  <c r="H1402" i="2" s="1"/>
  <c r="B1403" i="2"/>
  <c r="D1403" i="2"/>
  <c r="H1403" i="2" s="1"/>
  <c r="B1404" i="2"/>
  <c r="D1404" i="2"/>
  <c r="H1404" i="2"/>
  <c r="B1405" i="2"/>
  <c r="D1405" i="2"/>
  <c r="H1405" i="2"/>
  <c r="B1406" i="2"/>
  <c r="D1406" i="2"/>
  <c r="H1406" i="2"/>
  <c r="B1407" i="2"/>
  <c r="D1407" i="2"/>
  <c r="H1407" i="2"/>
  <c r="B1408" i="2"/>
  <c r="D1408" i="2"/>
  <c r="H1408" i="2" s="1"/>
  <c r="B1409" i="2"/>
  <c r="D1409" i="2"/>
  <c r="H1409" i="2" s="1"/>
  <c r="B1410" i="2"/>
  <c r="D1410" i="2"/>
  <c r="H1410" i="2"/>
  <c r="B1411" i="2"/>
  <c r="D1411" i="2"/>
  <c r="H1411" i="2"/>
  <c r="B1412" i="2"/>
  <c r="D1412" i="2"/>
  <c r="H1412" i="2"/>
  <c r="B1413" i="2"/>
  <c r="D1413" i="2"/>
  <c r="H1413" i="2"/>
  <c r="B1414" i="2"/>
  <c r="D1414" i="2"/>
  <c r="H1414" i="2"/>
  <c r="B1415" i="2"/>
  <c r="D1415" i="2"/>
  <c r="H1415" i="2" s="1"/>
  <c r="B1118" i="13"/>
  <c r="D1118" i="13"/>
  <c r="H1118" i="13" s="1"/>
  <c r="B1119" i="13"/>
  <c r="D1119" i="13"/>
  <c r="H1119" i="13"/>
  <c r="B1120" i="13"/>
  <c r="D1120" i="13"/>
  <c r="H1120" i="13" s="1"/>
  <c r="B1121" i="13"/>
  <c r="D1121" i="13"/>
  <c r="H1121" i="13" s="1"/>
  <c r="B1122" i="13"/>
  <c r="D1122" i="13"/>
  <c r="H1122" i="13" s="1"/>
  <c r="B1123" i="13"/>
  <c r="D1123" i="13"/>
  <c r="H1123" i="13" s="1"/>
  <c r="B1124" i="13"/>
  <c r="D1124" i="13"/>
  <c r="H1124" i="13" s="1"/>
  <c r="B1125" i="13"/>
  <c r="D1125" i="13"/>
  <c r="H1125" i="13" s="1"/>
  <c r="B1126" i="13"/>
  <c r="D1126" i="13"/>
  <c r="H1126" i="13" s="1"/>
  <c r="B1127" i="13"/>
  <c r="D1127" i="13"/>
  <c r="H1127" i="13" s="1"/>
  <c r="B1128" i="13"/>
  <c r="D1128" i="13"/>
  <c r="H1128" i="13" s="1"/>
  <c r="B1129" i="13"/>
  <c r="D1129" i="13"/>
  <c r="H1129" i="13" s="1"/>
  <c r="B1130" i="13"/>
  <c r="D1130" i="13"/>
  <c r="H1130" i="13" s="1"/>
  <c r="B1131" i="13"/>
  <c r="D1131" i="13"/>
  <c r="H1131" i="13" s="1"/>
  <c r="B1132" i="13"/>
  <c r="D1132" i="13"/>
  <c r="H1132" i="13" s="1"/>
  <c r="B1133" i="13"/>
  <c r="D1133" i="13"/>
  <c r="H1133" i="13"/>
  <c r="B1134" i="13"/>
  <c r="D1134" i="13"/>
  <c r="H1134" i="13" s="1"/>
  <c r="B1135" i="13"/>
  <c r="D1135" i="13"/>
  <c r="H1135" i="13"/>
  <c r="B1136" i="13"/>
  <c r="D1136" i="13"/>
  <c r="H1136" i="13" s="1"/>
  <c r="B1137" i="13"/>
  <c r="D1137" i="13"/>
  <c r="H1137" i="13" s="1"/>
  <c r="B1138" i="13"/>
  <c r="D1138" i="13"/>
  <c r="H1138" i="13" s="1"/>
  <c r="B1139" i="13"/>
  <c r="D1139" i="13"/>
  <c r="H1139" i="13"/>
  <c r="B1140" i="13"/>
  <c r="D1140" i="13"/>
  <c r="H1140" i="13" s="1"/>
  <c r="B1141" i="13"/>
  <c r="D1141" i="13"/>
  <c r="H1141" i="13" s="1"/>
  <c r="B1142" i="13"/>
  <c r="D1142" i="13"/>
  <c r="H1142" i="13" s="1"/>
  <c r="B1143" i="13"/>
  <c r="D1143" i="13"/>
  <c r="H1143" i="13" s="1"/>
  <c r="B1144" i="13"/>
  <c r="D1144" i="13"/>
  <c r="H1144" i="13"/>
  <c r="B1145" i="13"/>
  <c r="D1145" i="13"/>
  <c r="H1145" i="13" s="1"/>
  <c r="B1146" i="13"/>
  <c r="D1146" i="13"/>
  <c r="H1146" i="13" s="1"/>
  <c r="B1147" i="13"/>
  <c r="D1147" i="13"/>
  <c r="H1147" i="13" s="1"/>
  <c r="B1148" i="13"/>
  <c r="D1148" i="13"/>
  <c r="H1148" i="13" s="1"/>
  <c r="B1149" i="13"/>
  <c r="D1149" i="13"/>
  <c r="H1149" i="13" s="1"/>
  <c r="B1150" i="13"/>
  <c r="D1150" i="13"/>
  <c r="H1150" i="13" s="1"/>
  <c r="B1151" i="13"/>
  <c r="D1151" i="13"/>
  <c r="H1151" i="13" s="1"/>
  <c r="B1152" i="13"/>
  <c r="D1152" i="13"/>
  <c r="H1152" i="13" s="1"/>
  <c r="B1153" i="13"/>
  <c r="D1153" i="13"/>
  <c r="H1153" i="13" s="1"/>
  <c r="B1154" i="13"/>
  <c r="D1154" i="13"/>
  <c r="H1154" i="13" s="1"/>
  <c r="B1155" i="13"/>
  <c r="D1155" i="13"/>
  <c r="H1155" i="13" s="1"/>
  <c r="B1156" i="13"/>
  <c r="D1156" i="13"/>
  <c r="H1156" i="13" s="1"/>
  <c r="B1157" i="13"/>
  <c r="D1157" i="13"/>
  <c r="H1157" i="13" s="1"/>
  <c r="B1158" i="13"/>
  <c r="D1158" i="13"/>
  <c r="H1158" i="13" s="1"/>
  <c r="B1159" i="13"/>
  <c r="D1159" i="13"/>
  <c r="H1159" i="13" s="1"/>
  <c r="B1160" i="13"/>
  <c r="D1160" i="13"/>
  <c r="H1160" i="13"/>
  <c r="B1161" i="13"/>
  <c r="D1161" i="13"/>
  <c r="H1161" i="13" s="1"/>
  <c r="B1162" i="13"/>
  <c r="D1162" i="13"/>
  <c r="H1162" i="13" s="1"/>
  <c r="B1163" i="13"/>
  <c r="D1163" i="13"/>
  <c r="H1163" i="13" s="1"/>
  <c r="B1164" i="13"/>
  <c r="D1164" i="13"/>
  <c r="H1164" i="13" s="1"/>
  <c r="B1165" i="13"/>
  <c r="D1165" i="13"/>
  <c r="H1165" i="13" s="1"/>
  <c r="B1166" i="13"/>
  <c r="D1166" i="13"/>
  <c r="H1166" i="13" s="1"/>
  <c r="B1167" i="13"/>
  <c r="D1167" i="13"/>
  <c r="H1167" i="13" s="1"/>
  <c r="B1168" i="13"/>
  <c r="D1168" i="13"/>
  <c r="H1168" i="13" s="1"/>
  <c r="B1169" i="13"/>
  <c r="D1169" i="13"/>
  <c r="H1169" i="13" s="1"/>
  <c r="B1170" i="13"/>
  <c r="D1170" i="13"/>
  <c r="H1170" i="13" s="1"/>
  <c r="B1171" i="13"/>
  <c r="D1171" i="13"/>
  <c r="H1171" i="13"/>
  <c r="B1172" i="13"/>
  <c r="D1172" i="13"/>
  <c r="H1172" i="13" s="1"/>
  <c r="B1173" i="13"/>
  <c r="D1173" i="13"/>
  <c r="H1173" i="13" s="1"/>
  <c r="B1174" i="13"/>
  <c r="D1174" i="13"/>
  <c r="H1174" i="13" s="1"/>
  <c r="B1175" i="13"/>
  <c r="D1175" i="13"/>
  <c r="H1175" i="13"/>
  <c r="B1176" i="13"/>
  <c r="D1176" i="13"/>
  <c r="H1176" i="13" s="1"/>
  <c r="B1177" i="13"/>
  <c r="D1177" i="13"/>
  <c r="H1177" i="13" s="1"/>
  <c r="B1178" i="13"/>
  <c r="D1178" i="13"/>
  <c r="H1178" i="13" s="1"/>
  <c r="B1179" i="13"/>
  <c r="D1179" i="13"/>
  <c r="H1179" i="13" s="1"/>
  <c r="B1180" i="13"/>
  <c r="D1180" i="13"/>
  <c r="H1180" i="13" s="1"/>
  <c r="B1181" i="13"/>
  <c r="D1181" i="13"/>
  <c r="H1181" i="13" s="1"/>
  <c r="B1182" i="13"/>
  <c r="D1182" i="13"/>
  <c r="H1182" i="13" s="1"/>
  <c r="B1183" i="13"/>
  <c r="D1183" i="13"/>
  <c r="H1183" i="13" s="1"/>
  <c r="B1184" i="13"/>
  <c r="D1184" i="13"/>
  <c r="H1184" i="13"/>
  <c r="B1185" i="13"/>
  <c r="D1185" i="13"/>
  <c r="H1185" i="13" s="1"/>
  <c r="B1186" i="13"/>
  <c r="D1186" i="13"/>
  <c r="H1186" i="13"/>
  <c r="B1187" i="13"/>
  <c r="D1187" i="13"/>
  <c r="H1187" i="13" s="1"/>
  <c r="B1188" i="13"/>
  <c r="D1188" i="13"/>
  <c r="H1188" i="13" s="1"/>
  <c r="B1189" i="13"/>
  <c r="D1189" i="13"/>
  <c r="H1189" i="13" s="1"/>
  <c r="B1190" i="13"/>
  <c r="D1190" i="13"/>
  <c r="H1190" i="13" s="1"/>
  <c r="B1191" i="13"/>
  <c r="D1191" i="13"/>
  <c r="H1191" i="13" s="1"/>
  <c r="B1192" i="13"/>
  <c r="D1192" i="13"/>
  <c r="H1192" i="13" s="1"/>
  <c r="B1193" i="13"/>
  <c r="D1193" i="13"/>
  <c r="H1193" i="13" s="1"/>
  <c r="B1194" i="13"/>
  <c r="D1194" i="13"/>
  <c r="H1194" i="13"/>
  <c r="B1195" i="13"/>
  <c r="D1195" i="13"/>
  <c r="H1195" i="13"/>
  <c r="B1196" i="13"/>
  <c r="D1196" i="13"/>
  <c r="H1196" i="13"/>
  <c r="B1197" i="13"/>
  <c r="D1197" i="13"/>
  <c r="H1197" i="13" s="1"/>
  <c r="B1198" i="13"/>
  <c r="D1198" i="13"/>
  <c r="H1198" i="13" s="1"/>
  <c r="B1199" i="13"/>
  <c r="D1199" i="13"/>
  <c r="H1199" i="13" s="1"/>
  <c r="B1200" i="13"/>
  <c r="D1200" i="13"/>
  <c r="H1200" i="13"/>
  <c r="B1201" i="13"/>
  <c r="D1201" i="13"/>
  <c r="H1201" i="13" s="1"/>
  <c r="B1202" i="13"/>
  <c r="D1202" i="13"/>
  <c r="H1202" i="13" s="1"/>
  <c r="B1203" i="13"/>
  <c r="D1203" i="13"/>
  <c r="H1203" i="13" s="1"/>
  <c r="B1204" i="13"/>
  <c r="D1204" i="13"/>
  <c r="H1204" i="13"/>
  <c r="B1205" i="13"/>
  <c r="D1205" i="13"/>
  <c r="H1205" i="13" s="1"/>
  <c r="N1118" i="13"/>
  <c r="P1118" i="13" s="1"/>
  <c r="N1119" i="13"/>
  <c r="P1119" i="13" s="1"/>
  <c r="N1120" i="13"/>
  <c r="P1120" i="13" s="1"/>
  <c r="N1121" i="13"/>
  <c r="P1121" i="13"/>
  <c r="N1122" i="13"/>
  <c r="P1122" i="13" s="1"/>
  <c r="N1123" i="13"/>
  <c r="P1123" i="13" s="1"/>
  <c r="N1124" i="13"/>
  <c r="P1124" i="13" s="1"/>
  <c r="N1125" i="13"/>
  <c r="P1125" i="13" s="1"/>
  <c r="N1126" i="13"/>
  <c r="P1126" i="13" s="1"/>
  <c r="N1127" i="13"/>
  <c r="P1127" i="13" s="1"/>
  <c r="N1128" i="13"/>
  <c r="P1128" i="13" s="1"/>
  <c r="N1129" i="13"/>
  <c r="P1129" i="13" s="1"/>
  <c r="N1130" i="13"/>
  <c r="P1130" i="13" s="1"/>
  <c r="N1131" i="13"/>
  <c r="P1131" i="13" s="1"/>
  <c r="N1132" i="13"/>
  <c r="P1132" i="13" s="1"/>
  <c r="N1133" i="13"/>
  <c r="P1133" i="13" s="1"/>
  <c r="N1134" i="13"/>
  <c r="P1134" i="13"/>
  <c r="N1135" i="13"/>
  <c r="P1135" i="13" s="1"/>
  <c r="N1136" i="13"/>
  <c r="P1136" i="13" s="1"/>
  <c r="N1137" i="13"/>
  <c r="P1137" i="13"/>
  <c r="N1138" i="13"/>
  <c r="P1138" i="13" s="1"/>
  <c r="N1139" i="13"/>
  <c r="P1139" i="13" s="1"/>
  <c r="N1140" i="13"/>
  <c r="P1140" i="13" s="1"/>
  <c r="N1141" i="13"/>
  <c r="P1141" i="13" s="1"/>
  <c r="N1142" i="13"/>
  <c r="P1142" i="13" s="1"/>
  <c r="N1143" i="13"/>
  <c r="P1143" i="13" s="1"/>
  <c r="N1144" i="13"/>
  <c r="P1144" i="13"/>
  <c r="N1145" i="13"/>
  <c r="P1145" i="13" s="1"/>
  <c r="N1146" i="13"/>
  <c r="P1146" i="13"/>
  <c r="N1147" i="13"/>
  <c r="P1147" i="13" s="1"/>
  <c r="N1148" i="13"/>
  <c r="P1148" i="13" s="1"/>
  <c r="N1149" i="13"/>
  <c r="P1149" i="13" s="1"/>
  <c r="N1150" i="13"/>
  <c r="P1150" i="13" s="1"/>
  <c r="N1151" i="13"/>
  <c r="P1151" i="13" s="1"/>
  <c r="N1152" i="13"/>
  <c r="P1152" i="13" s="1"/>
  <c r="N1153" i="13"/>
  <c r="P1153" i="13" s="1"/>
  <c r="N1154" i="13"/>
  <c r="P1154" i="13" s="1"/>
  <c r="N1155" i="13"/>
  <c r="P1155" i="13" s="1"/>
  <c r="N1156" i="13"/>
  <c r="P1156" i="13" s="1"/>
  <c r="N1157" i="13"/>
  <c r="P1157" i="13" s="1"/>
  <c r="N1158" i="13"/>
  <c r="P1158" i="13" s="1"/>
  <c r="N1159" i="13"/>
  <c r="P1159" i="13" s="1"/>
  <c r="N1160" i="13"/>
  <c r="P1160" i="13" s="1"/>
  <c r="N1161" i="13"/>
  <c r="P1161" i="13" s="1"/>
  <c r="N1162" i="13"/>
  <c r="P1162" i="13" s="1"/>
  <c r="N1163" i="13"/>
  <c r="P1163" i="13"/>
  <c r="N1164" i="13"/>
  <c r="P1164" i="13" s="1"/>
  <c r="N1165" i="13"/>
  <c r="P1165" i="13" s="1"/>
  <c r="N1166" i="13"/>
  <c r="P1166" i="13" s="1"/>
  <c r="N1167" i="13"/>
  <c r="P1167" i="13"/>
  <c r="N1168" i="13"/>
  <c r="P1168" i="13" s="1"/>
  <c r="N1169" i="13"/>
  <c r="P1169" i="13" s="1"/>
  <c r="N1170" i="13"/>
  <c r="P1170" i="13" s="1"/>
  <c r="N1171" i="13"/>
  <c r="P1171" i="13" s="1"/>
  <c r="N1172" i="13"/>
  <c r="P1172" i="13" s="1"/>
  <c r="N1173" i="13"/>
  <c r="P1173" i="13"/>
  <c r="N1174" i="13"/>
  <c r="P1174" i="13" s="1"/>
  <c r="N1175" i="13"/>
  <c r="P1175" i="13" s="1"/>
  <c r="N1176" i="13"/>
  <c r="P1176" i="13" s="1"/>
  <c r="N1177" i="13"/>
  <c r="P1177" i="13" s="1"/>
  <c r="N1178" i="13"/>
  <c r="P1178" i="13" s="1"/>
  <c r="N1179" i="13"/>
  <c r="P1179" i="13" s="1"/>
  <c r="N1180" i="13"/>
  <c r="P1180" i="13" s="1"/>
  <c r="N1181" i="13"/>
  <c r="P1181" i="13" s="1"/>
  <c r="N1182" i="13"/>
  <c r="P1182" i="13"/>
  <c r="N1183" i="13"/>
  <c r="P1183" i="13" s="1"/>
  <c r="N1184" i="13"/>
  <c r="P1184" i="13" s="1"/>
  <c r="N1185" i="13"/>
  <c r="P1185" i="13" s="1"/>
  <c r="N1186" i="13"/>
  <c r="P1186" i="13" s="1"/>
  <c r="N1187" i="13"/>
  <c r="P1187" i="13" s="1"/>
  <c r="N1188" i="13"/>
  <c r="P1188" i="13" s="1"/>
  <c r="N1189" i="13"/>
  <c r="P1189" i="13" s="1"/>
  <c r="N1190" i="13"/>
  <c r="P1190" i="13" s="1"/>
  <c r="N1191" i="13"/>
  <c r="P1191" i="13" s="1"/>
  <c r="N1192" i="13"/>
  <c r="P1192" i="13"/>
  <c r="N1193" i="13"/>
  <c r="P1193" i="13" s="1"/>
  <c r="N1194" i="13"/>
  <c r="P1194" i="13" s="1"/>
  <c r="N1195" i="13"/>
  <c r="P1195" i="13" s="1"/>
  <c r="N1196" i="13"/>
  <c r="P1196" i="13" s="1"/>
  <c r="N1197" i="13"/>
  <c r="P1197" i="13" s="1"/>
  <c r="N1198" i="13"/>
  <c r="P1198" i="13" s="1"/>
  <c r="N1199" i="13"/>
  <c r="P1199" i="13" s="1"/>
  <c r="N1200" i="13"/>
  <c r="P1200" i="13" s="1"/>
  <c r="N1201" i="13"/>
  <c r="P1201" i="13" s="1"/>
  <c r="N1202" i="13"/>
  <c r="P1202" i="13" s="1"/>
  <c r="N1203" i="13"/>
  <c r="P1203" i="13" s="1"/>
  <c r="N1204" i="13"/>
  <c r="P1204" i="13" s="1"/>
  <c r="N1205" i="13"/>
  <c r="P1205" i="13" s="1"/>
  <c r="M1339" i="2"/>
  <c r="P1339" i="2" s="1"/>
  <c r="M1340" i="2"/>
  <c r="P1340" i="2" s="1"/>
  <c r="M1341" i="2"/>
  <c r="P1341" i="2"/>
  <c r="M1342" i="2"/>
  <c r="P1342" i="2"/>
  <c r="M1343" i="2"/>
  <c r="P1343" i="2"/>
  <c r="M1344" i="2"/>
  <c r="P1344" i="2"/>
  <c r="M1345" i="2"/>
  <c r="P1345" i="2"/>
  <c r="M1346" i="2"/>
  <c r="P1346" i="2" s="1"/>
  <c r="M1347" i="2"/>
  <c r="P1347" i="2"/>
  <c r="M1348" i="2"/>
  <c r="P1348" i="2"/>
  <c r="M1349" i="2"/>
  <c r="P1349" i="2"/>
  <c r="M1350" i="2"/>
  <c r="P1350" i="2"/>
  <c r="M1351" i="2"/>
  <c r="P1351" i="2"/>
  <c r="M1352" i="2"/>
  <c r="P1352" i="2" s="1"/>
  <c r="M1353" i="2"/>
  <c r="P1353" i="2"/>
  <c r="M1354" i="2"/>
  <c r="P1354" i="2"/>
  <c r="M1355" i="2"/>
  <c r="P1355" i="2"/>
  <c r="M1356" i="2"/>
  <c r="P1356" i="2"/>
  <c r="M1357" i="2"/>
  <c r="P1357" i="2" s="1"/>
  <c r="M1358" i="2"/>
  <c r="P1358" i="2" s="1"/>
  <c r="B1339" i="2"/>
  <c r="D1339" i="2"/>
  <c r="H1339" i="2" s="1"/>
  <c r="B1340" i="2"/>
  <c r="D1340" i="2"/>
  <c r="H1340" i="2"/>
  <c r="B1341" i="2"/>
  <c r="D1341" i="2"/>
  <c r="H1341" i="2"/>
  <c r="B1342" i="2"/>
  <c r="D1342" i="2"/>
  <c r="H1342" i="2"/>
  <c r="B1343" i="2"/>
  <c r="D1343" i="2"/>
  <c r="H1343" i="2"/>
  <c r="B1344" i="2"/>
  <c r="D1344" i="2"/>
  <c r="H1344" i="2"/>
  <c r="B1345" i="2"/>
  <c r="D1345" i="2"/>
  <c r="H1345" i="2"/>
  <c r="B1346" i="2"/>
  <c r="D1346" i="2"/>
  <c r="H1346" i="2"/>
  <c r="B1347" i="2"/>
  <c r="D1347" i="2"/>
  <c r="H1347" i="2"/>
  <c r="B1348" i="2"/>
  <c r="D1348" i="2"/>
  <c r="H1348" i="2"/>
  <c r="B1349" i="2"/>
  <c r="D1349" i="2"/>
  <c r="H1349" i="2"/>
  <c r="B1350" i="2"/>
  <c r="D1350" i="2"/>
  <c r="H1350" i="2"/>
  <c r="B1351" i="2"/>
  <c r="D1351" i="2"/>
  <c r="H1351" i="2"/>
  <c r="B1352" i="2"/>
  <c r="D1352" i="2"/>
  <c r="H1352" i="2"/>
  <c r="B1353" i="2"/>
  <c r="D1353" i="2"/>
  <c r="H1353" i="2"/>
  <c r="B1354" i="2"/>
  <c r="D1354" i="2"/>
  <c r="H1354" i="2"/>
  <c r="B1355" i="2"/>
  <c r="D1355" i="2"/>
  <c r="H1355" i="2"/>
  <c r="B1356" i="2"/>
  <c r="D1356" i="2"/>
  <c r="H1356" i="2"/>
  <c r="B1357" i="2"/>
  <c r="D1357" i="2"/>
  <c r="H1357" i="2" s="1"/>
  <c r="B1358" i="2"/>
  <c r="D1358" i="2"/>
  <c r="H1358" i="2"/>
  <c r="D1353" i="1"/>
  <c r="H1353" i="1" s="1"/>
  <c r="I1353" i="1"/>
  <c r="D1354" i="1"/>
  <c r="H1354" i="1" s="1"/>
  <c r="I1354" i="1"/>
  <c r="D1355" i="1"/>
  <c r="H1355" i="1" s="1"/>
  <c r="I1355" i="1"/>
  <c r="D1356" i="1"/>
  <c r="H1356" i="1" s="1"/>
  <c r="I1356" i="1"/>
  <c r="D1357" i="1"/>
  <c r="H1357" i="1" s="1"/>
  <c r="I1357" i="1"/>
  <c r="D1358" i="1"/>
  <c r="H1358" i="1" s="1"/>
  <c r="I1358" i="1"/>
  <c r="D1359" i="1"/>
  <c r="H1359" i="1" s="1"/>
  <c r="I1359" i="1"/>
  <c r="D1360" i="1"/>
  <c r="H1360" i="1" s="1"/>
  <c r="I1360" i="1"/>
  <c r="D1361" i="1"/>
  <c r="H1361" i="1" s="1"/>
  <c r="I1361" i="1"/>
  <c r="D1362" i="1"/>
  <c r="H1362" i="1" s="1"/>
  <c r="I1362" i="1"/>
  <c r="D1363" i="1"/>
  <c r="H1363" i="1" s="1"/>
  <c r="I1363" i="1"/>
  <c r="D1364" i="1"/>
  <c r="H1364" i="1" s="1"/>
  <c r="I1364" i="1"/>
  <c r="D1365" i="1"/>
  <c r="H1365" i="1" s="1"/>
  <c r="I1365" i="1"/>
  <c r="D1366" i="1"/>
  <c r="H1366" i="1" s="1"/>
  <c r="I1366" i="1"/>
  <c r="D1367" i="1"/>
  <c r="H1367" i="1" s="1"/>
  <c r="I1367" i="1"/>
  <c r="N1353" i="1"/>
  <c r="R1353" i="1" s="1"/>
  <c r="N1354" i="1"/>
  <c r="R1354" i="1" s="1"/>
  <c r="N1355" i="1"/>
  <c r="R1355" i="1" s="1"/>
  <c r="N1356" i="1"/>
  <c r="R1356" i="1"/>
  <c r="N1357" i="1"/>
  <c r="R1357" i="1" s="1"/>
  <c r="N1358" i="1"/>
  <c r="R1358" i="1" s="1"/>
  <c r="N1359" i="1"/>
  <c r="R1359" i="1" s="1"/>
  <c r="N1360" i="1"/>
  <c r="R1360" i="1" s="1"/>
  <c r="N1361" i="1"/>
  <c r="R1361" i="1" s="1"/>
  <c r="N1362" i="1"/>
  <c r="R1362" i="1" s="1"/>
  <c r="N1363" i="1"/>
  <c r="R1363" i="1" s="1"/>
  <c r="N1364" i="1"/>
  <c r="R1364" i="1" s="1"/>
  <c r="N1365" i="1"/>
  <c r="R1365" i="1" s="1"/>
  <c r="N1366" i="1"/>
  <c r="R1366" i="1" s="1"/>
  <c r="N1367" i="1"/>
  <c r="R1367" i="1" s="1"/>
  <c r="M104" i="24"/>
  <c r="M105" i="24"/>
  <c r="D1350" i="11"/>
  <c r="H1350" i="11" s="1"/>
  <c r="D1351" i="11"/>
  <c r="H1351" i="11" s="1"/>
  <c r="D1352" i="11"/>
  <c r="H1352" i="11"/>
  <c r="D1353" i="11"/>
  <c r="H1353" i="11" s="1"/>
  <c r="D1354" i="11"/>
  <c r="H1354" i="11" s="1"/>
  <c r="D1355" i="11"/>
  <c r="H1355" i="11" s="1"/>
  <c r="D1356" i="11"/>
  <c r="H1356" i="11" s="1"/>
  <c r="D1357" i="11"/>
  <c r="H1357" i="11" s="1"/>
  <c r="D1358" i="11"/>
  <c r="H1358" i="11"/>
  <c r="D1359" i="11"/>
  <c r="H1359" i="11" s="1"/>
  <c r="D1360" i="11"/>
  <c r="H1360" i="11" s="1"/>
  <c r="D1361" i="11"/>
  <c r="H1361" i="11"/>
  <c r="D1362" i="11"/>
  <c r="H1362" i="11" s="1"/>
  <c r="D1363" i="11"/>
  <c r="H1363" i="11" s="1"/>
  <c r="D1364" i="11"/>
  <c r="H1364" i="11" s="1"/>
  <c r="D1365" i="11"/>
  <c r="H1365" i="11"/>
  <c r="D1366" i="11"/>
  <c r="H1366" i="11"/>
  <c r="D1367" i="11"/>
  <c r="H1367" i="11"/>
  <c r="D1368" i="11"/>
  <c r="H1368" i="11"/>
  <c r="D1369" i="11"/>
  <c r="H1369" i="11" s="1"/>
  <c r="D1370" i="11"/>
  <c r="H1370" i="11" s="1"/>
  <c r="D1371" i="11"/>
  <c r="H1371" i="11" s="1"/>
  <c r="D1372" i="11"/>
  <c r="H1372" i="11"/>
  <c r="D1373" i="11"/>
  <c r="H1373" i="11" s="1"/>
  <c r="D1374" i="11"/>
  <c r="H1374" i="11"/>
  <c r="D1375" i="11"/>
  <c r="H1375" i="11"/>
  <c r="D1376" i="11"/>
  <c r="H1376" i="11" s="1"/>
  <c r="D1377" i="11"/>
  <c r="H1377" i="11" s="1"/>
  <c r="D1378" i="11"/>
  <c r="H1378" i="11" s="1"/>
  <c r="D1379" i="11"/>
  <c r="H1379" i="11"/>
  <c r="D1380" i="11"/>
  <c r="H1380" i="11"/>
  <c r="D1381" i="11"/>
  <c r="H1381" i="11"/>
  <c r="D1382" i="11"/>
  <c r="H1382" i="11" s="1"/>
  <c r="D1383" i="11"/>
  <c r="H1383" i="11" s="1"/>
  <c r="D1384" i="11"/>
  <c r="H1384" i="11" s="1"/>
  <c r="D1385" i="11"/>
  <c r="H1385" i="11" s="1"/>
  <c r="D1386" i="11"/>
  <c r="H1386" i="11" s="1"/>
  <c r="D1387" i="11"/>
  <c r="H1387" i="11"/>
  <c r="D1388" i="11"/>
  <c r="H1388" i="11" s="1"/>
  <c r="D1389" i="11"/>
  <c r="H1389" i="11" s="1"/>
  <c r="D1390" i="11"/>
  <c r="H1390" i="11" s="1"/>
  <c r="D1391" i="11"/>
  <c r="H1391" i="11" s="1"/>
  <c r="D1392" i="11"/>
  <c r="H1392" i="11"/>
  <c r="D1393" i="11"/>
  <c r="H1393" i="11"/>
  <c r="D1394" i="11"/>
  <c r="H1394" i="11" s="1"/>
  <c r="D1395" i="11"/>
  <c r="H1395" i="11"/>
  <c r="D1396" i="11"/>
  <c r="H1396" i="11" s="1"/>
  <c r="D1397" i="11"/>
  <c r="H1397" i="11"/>
  <c r="D1398" i="11"/>
  <c r="H1398" i="11" s="1"/>
  <c r="D1399" i="11"/>
  <c r="H1399" i="11"/>
  <c r="D1400" i="11"/>
  <c r="H1400" i="11"/>
  <c r="D1401" i="11"/>
  <c r="H1401" i="11" s="1"/>
  <c r="D1402" i="11"/>
  <c r="H1402" i="11" s="1"/>
  <c r="D1403" i="11"/>
  <c r="H1403" i="11"/>
  <c r="D1404" i="11"/>
  <c r="H1404" i="11" s="1"/>
  <c r="D1405" i="11"/>
  <c r="H1405" i="11"/>
  <c r="D1406" i="11"/>
  <c r="H1406" i="11"/>
  <c r="D1407" i="11"/>
  <c r="H1407" i="11"/>
  <c r="D1408" i="11"/>
  <c r="H1408" i="11" s="1"/>
  <c r="D1409" i="11"/>
  <c r="H1409" i="11" s="1"/>
  <c r="D1410" i="11"/>
  <c r="H1410" i="11"/>
  <c r="D1411" i="11"/>
  <c r="H1411" i="11"/>
  <c r="D1412" i="11"/>
  <c r="H1412" i="11" s="1"/>
  <c r="D1413" i="11"/>
  <c r="H1413" i="11" s="1"/>
  <c r="D1414" i="11"/>
  <c r="H1414" i="11" s="1"/>
  <c r="D1415" i="11"/>
  <c r="H1415" i="11" s="1"/>
  <c r="D1416" i="11"/>
  <c r="H1416" i="11" s="1"/>
  <c r="D1417" i="11"/>
  <c r="H1417" i="11" s="1"/>
  <c r="D1418" i="11"/>
  <c r="H1418" i="11" s="1"/>
  <c r="M1350" i="11"/>
  <c r="Q1350" i="11"/>
  <c r="M1351" i="11"/>
  <c r="Q1351" i="11"/>
  <c r="M1352" i="11"/>
  <c r="Q1352" i="11" s="1"/>
  <c r="M1353" i="11"/>
  <c r="Q1353" i="11" s="1"/>
  <c r="M1354" i="11"/>
  <c r="Q1354" i="11" s="1"/>
  <c r="M1355" i="11"/>
  <c r="Q1355" i="11" s="1"/>
  <c r="M1356" i="11"/>
  <c r="Q1356" i="11"/>
  <c r="M1357" i="11"/>
  <c r="Q1357" i="11" s="1"/>
  <c r="M1358" i="11"/>
  <c r="Q1358" i="11"/>
  <c r="M1359" i="11"/>
  <c r="Q1359" i="11"/>
  <c r="M1360" i="11"/>
  <c r="Q1360" i="11" s="1"/>
  <c r="M1361" i="11"/>
  <c r="Q1361" i="11"/>
  <c r="M1362" i="11"/>
  <c r="Q1362" i="11" s="1"/>
  <c r="M1363" i="11"/>
  <c r="Q1363" i="11"/>
  <c r="M1364" i="11"/>
  <c r="Q1364" i="11" s="1"/>
  <c r="M1365" i="11"/>
  <c r="Q1365" i="11"/>
  <c r="M1366" i="11"/>
  <c r="Q1366" i="11" s="1"/>
  <c r="M1367" i="11"/>
  <c r="Q1367" i="11"/>
  <c r="M1368" i="11"/>
  <c r="Q1368" i="11" s="1"/>
  <c r="M1369" i="11"/>
  <c r="Q1369" i="11"/>
  <c r="M1370" i="11"/>
  <c r="Q1370" i="11"/>
  <c r="M1371" i="11"/>
  <c r="Q1371" i="11" s="1"/>
  <c r="M1372" i="11"/>
  <c r="Q1372" i="11" s="1"/>
  <c r="M1373" i="11"/>
  <c r="Q1373" i="11" s="1"/>
  <c r="M1374" i="11"/>
  <c r="Q1374" i="11"/>
  <c r="M1375" i="11"/>
  <c r="Q1375" i="11" s="1"/>
  <c r="M1376" i="11"/>
  <c r="Q1376" i="11"/>
  <c r="M1377" i="11"/>
  <c r="Q1377" i="11"/>
  <c r="M1378" i="11"/>
  <c r="Q1378" i="11" s="1"/>
  <c r="M1379" i="11"/>
  <c r="Q1379" i="11" s="1"/>
  <c r="M1380" i="11"/>
  <c r="Q1380" i="11" s="1"/>
  <c r="M1381" i="11"/>
  <c r="Q1381" i="11"/>
  <c r="M1382" i="11"/>
  <c r="Q1382" i="11" s="1"/>
  <c r="M1383" i="11"/>
  <c r="Q1383" i="11" s="1"/>
  <c r="M1384" i="11"/>
  <c r="Q1384" i="11"/>
  <c r="M1385" i="11"/>
  <c r="Q1385" i="11"/>
  <c r="M1386" i="11"/>
  <c r="Q1386" i="11"/>
  <c r="M1387" i="11"/>
  <c r="Q1387" i="11" s="1"/>
  <c r="M1388" i="11"/>
  <c r="Q1388" i="11"/>
  <c r="M1389" i="11"/>
  <c r="Q1389" i="11" s="1"/>
  <c r="M1390" i="11"/>
  <c r="Q1390" i="11"/>
  <c r="M1391" i="11"/>
  <c r="Q1391" i="11" s="1"/>
  <c r="M1392" i="11"/>
  <c r="Q1392" i="11"/>
  <c r="M1393" i="11"/>
  <c r="Q1393" i="11" s="1"/>
  <c r="M1394" i="11"/>
  <c r="Q1394" i="11"/>
  <c r="M1395" i="11"/>
  <c r="Q1395" i="11" s="1"/>
  <c r="M1396" i="11"/>
  <c r="Q1396" i="11"/>
  <c r="M1397" i="11"/>
  <c r="Q1397" i="11" s="1"/>
  <c r="M1398" i="11"/>
  <c r="Q1398" i="11"/>
  <c r="M1399" i="11"/>
  <c r="Q1399" i="11" s="1"/>
  <c r="M1400" i="11"/>
  <c r="Q1400" i="11"/>
  <c r="M1401" i="11"/>
  <c r="Q1401" i="11"/>
  <c r="M1402" i="11"/>
  <c r="Q1402" i="11" s="1"/>
  <c r="M1403" i="11"/>
  <c r="Q1403" i="11" s="1"/>
  <c r="M1404" i="11"/>
  <c r="Q1404" i="11" s="1"/>
  <c r="M1405" i="11"/>
  <c r="Q1405" i="11" s="1"/>
  <c r="M1406" i="11"/>
  <c r="Q1406" i="11"/>
  <c r="M1407" i="11"/>
  <c r="Q1407" i="11"/>
  <c r="M1408" i="11"/>
  <c r="Q1408" i="11"/>
  <c r="M1409" i="11"/>
  <c r="Q1409" i="11"/>
  <c r="M1410" i="11"/>
  <c r="Q1410" i="11" s="1"/>
  <c r="M1411" i="11"/>
  <c r="Q1411" i="11" s="1"/>
  <c r="M1412" i="11"/>
  <c r="Q1412" i="11"/>
  <c r="M1413" i="11"/>
  <c r="Q1413" i="11" s="1"/>
  <c r="M1414" i="11"/>
  <c r="Q1414" i="11"/>
  <c r="M1415" i="11"/>
  <c r="Q1415" i="11"/>
  <c r="M1416" i="11"/>
  <c r="Q1416" i="11" s="1"/>
  <c r="M1417" i="11"/>
  <c r="Q1417" i="11"/>
  <c r="M1418" i="11"/>
  <c r="Q1418" i="11" s="1"/>
  <c r="R1419" i="2" l="1"/>
  <c r="S1450" i="2"/>
  <c r="R1389" i="2"/>
  <c r="I1098" i="15"/>
  <c r="R1099" i="15"/>
  <c r="I1387" i="2"/>
  <c r="I1417" i="2"/>
  <c r="J1469" i="8"/>
  <c r="T1393" i="8"/>
  <c r="J1437" i="8"/>
  <c r="T1451" i="8"/>
  <c r="T1394" i="8"/>
  <c r="S1437" i="8"/>
  <c r="I1388" i="11"/>
  <c r="S1419" i="11"/>
  <c r="T1450" i="11"/>
  <c r="S1389" i="11"/>
  <c r="I1418" i="11"/>
  <c r="R1174" i="13"/>
  <c r="I1174" i="13"/>
  <c r="U1451" i="1"/>
  <c r="J1390" i="1"/>
  <c r="T1390" i="1"/>
  <c r="N771" i="7"/>
  <c r="P771" i="7" s="1"/>
  <c r="N772" i="7"/>
  <c r="P772" i="7"/>
  <c r="N773" i="7"/>
  <c r="P773" i="7" s="1"/>
  <c r="N774" i="7"/>
  <c r="P774" i="7" s="1"/>
  <c r="N775" i="7"/>
  <c r="P775" i="7" s="1"/>
  <c r="N776" i="7"/>
  <c r="P776" i="7" s="1"/>
  <c r="N777" i="7"/>
  <c r="P777" i="7"/>
  <c r="N778" i="7"/>
  <c r="P778" i="7" s="1"/>
  <c r="N779" i="7"/>
  <c r="P779" i="7" s="1"/>
  <c r="N780" i="7"/>
  <c r="P780" i="7" s="1"/>
  <c r="N781" i="7"/>
  <c r="P781" i="7"/>
  <c r="N782" i="7"/>
  <c r="P782" i="7" s="1"/>
  <c r="N783" i="7"/>
  <c r="P783" i="7"/>
  <c r="N784" i="7"/>
  <c r="P784" i="7" s="1"/>
  <c r="N785" i="7"/>
  <c r="P785" i="7" s="1"/>
  <c r="N786" i="7"/>
  <c r="P786" i="7" s="1"/>
  <c r="N787" i="7"/>
  <c r="P787" i="7" s="1"/>
  <c r="N788" i="7"/>
  <c r="P788" i="7" s="1"/>
  <c r="N789" i="7"/>
  <c r="P789" i="7" s="1"/>
  <c r="N790" i="7"/>
  <c r="P790" i="7" s="1"/>
  <c r="N791" i="7"/>
  <c r="P791" i="7" s="1"/>
  <c r="N792" i="7"/>
  <c r="P792" i="7"/>
  <c r="N793" i="7"/>
  <c r="P793" i="7"/>
  <c r="N794" i="7"/>
  <c r="P794" i="7" s="1"/>
  <c r="N795" i="7"/>
  <c r="P795" i="7"/>
  <c r="N796" i="7"/>
  <c r="P796" i="7"/>
  <c r="N797" i="7"/>
  <c r="P797" i="7" s="1"/>
  <c r="N798" i="7"/>
  <c r="P798" i="7"/>
  <c r="N799" i="7"/>
  <c r="P799" i="7" s="1"/>
  <c r="N800" i="7"/>
  <c r="P800" i="7" s="1"/>
  <c r="N801" i="7"/>
  <c r="P801" i="7"/>
  <c r="N802" i="7"/>
  <c r="P802" i="7" s="1"/>
  <c r="N803" i="7"/>
  <c r="P803" i="7" s="1"/>
  <c r="N804" i="7"/>
  <c r="P804" i="7"/>
  <c r="N805" i="7"/>
  <c r="P805" i="7" s="1"/>
  <c r="N806" i="7"/>
  <c r="P806" i="7" s="1"/>
  <c r="N807" i="7"/>
  <c r="P807" i="7" s="1"/>
  <c r="N808" i="7"/>
  <c r="P808" i="7" s="1"/>
  <c r="N809" i="7"/>
  <c r="P809" i="7" s="1"/>
  <c r="N810" i="7"/>
  <c r="P810" i="7" s="1"/>
  <c r="N811" i="7"/>
  <c r="P811" i="7" s="1"/>
  <c r="N812" i="7"/>
  <c r="P812" i="7" s="1"/>
  <c r="N813" i="7"/>
  <c r="P813" i="7"/>
  <c r="N814" i="7"/>
  <c r="P814" i="7" s="1"/>
  <c r="N815" i="7"/>
  <c r="P815" i="7" s="1"/>
  <c r="N816" i="7"/>
  <c r="P816" i="7" s="1"/>
  <c r="N817" i="7"/>
  <c r="P817" i="7"/>
  <c r="N818" i="7"/>
  <c r="P818" i="7" s="1"/>
  <c r="N819" i="7"/>
  <c r="P819" i="7" s="1"/>
  <c r="N820" i="7"/>
  <c r="P820" i="7"/>
  <c r="N821" i="7"/>
  <c r="P821" i="7" s="1"/>
  <c r="N822" i="7"/>
  <c r="P822" i="7"/>
  <c r="N823" i="7"/>
  <c r="P823" i="7" s="1"/>
  <c r="N824" i="7"/>
  <c r="P824" i="7" s="1"/>
  <c r="N825" i="7"/>
  <c r="P825" i="7"/>
  <c r="N826" i="7"/>
  <c r="P826" i="7" s="1"/>
  <c r="N827" i="7"/>
  <c r="P827" i="7" s="1"/>
  <c r="N828" i="7"/>
  <c r="P828" i="7" s="1"/>
  <c r="N829" i="7"/>
  <c r="P829" i="7" s="1"/>
  <c r="N830" i="7"/>
  <c r="P830" i="7" s="1"/>
  <c r="N831" i="7"/>
  <c r="P831" i="7"/>
  <c r="N832" i="7"/>
  <c r="P832" i="7"/>
  <c r="N833" i="7"/>
  <c r="P833" i="7" s="1"/>
  <c r="N834" i="7"/>
  <c r="P834" i="7" s="1"/>
  <c r="N835" i="7"/>
  <c r="P835" i="7" s="1"/>
  <c r="N836" i="7"/>
  <c r="P836" i="7" s="1"/>
  <c r="N837" i="7"/>
  <c r="P837" i="7" s="1"/>
  <c r="N838" i="7"/>
  <c r="P838" i="7"/>
  <c r="N839" i="7"/>
  <c r="P839" i="7" s="1"/>
  <c r="N840" i="7"/>
  <c r="P840" i="7"/>
  <c r="N841" i="7"/>
  <c r="P841" i="7" s="1"/>
  <c r="N842" i="7"/>
  <c r="P842" i="7" s="1"/>
  <c r="N843" i="7"/>
  <c r="P843" i="7" s="1"/>
  <c r="N844" i="7"/>
  <c r="P844" i="7"/>
  <c r="N845" i="7"/>
  <c r="P845" i="7" s="1"/>
  <c r="N846" i="7"/>
  <c r="P846" i="7" s="1"/>
  <c r="N847" i="7"/>
  <c r="P847" i="7"/>
  <c r="N848" i="7"/>
  <c r="P848" i="7" s="1"/>
  <c r="N849" i="7"/>
  <c r="P849" i="7"/>
  <c r="N850" i="7"/>
  <c r="P850" i="7" s="1"/>
  <c r="N851" i="7"/>
  <c r="P851" i="7" s="1"/>
  <c r="N852" i="7"/>
  <c r="P852" i="7"/>
  <c r="N853" i="7"/>
  <c r="P853" i="7" s="1"/>
  <c r="N854" i="7"/>
  <c r="P854" i="7" s="1"/>
  <c r="N855" i="7"/>
  <c r="P855" i="7"/>
  <c r="N856" i="7"/>
  <c r="P856" i="7"/>
  <c r="N857" i="7"/>
  <c r="P857" i="7" s="1"/>
  <c r="N858" i="7"/>
  <c r="P858" i="7"/>
  <c r="N859" i="7"/>
  <c r="P859" i="7" s="1"/>
  <c r="N860" i="7"/>
  <c r="P860" i="7" s="1"/>
  <c r="N861" i="7"/>
  <c r="P861" i="7"/>
  <c r="N862" i="7"/>
  <c r="P862" i="7" s="1"/>
  <c r="N863" i="7"/>
  <c r="P863" i="7" s="1"/>
  <c r="B771" i="7"/>
  <c r="D771" i="7"/>
  <c r="H771" i="7"/>
  <c r="B772" i="7"/>
  <c r="D772" i="7"/>
  <c r="H772" i="7"/>
  <c r="B773" i="7"/>
  <c r="D773" i="7"/>
  <c r="H773" i="7" s="1"/>
  <c r="B774" i="7"/>
  <c r="D774" i="7"/>
  <c r="H774" i="7" s="1"/>
  <c r="B775" i="7"/>
  <c r="D775" i="7"/>
  <c r="H775" i="7"/>
  <c r="B776" i="7"/>
  <c r="D776" i="7"/>
  <c r="H776" i="7" s="1"/>
  <c r="B777" i="7"/>
  <c r="D777" i="7"/>
  <c r="H777" i="7" s="1"/>
  <c r="B778" i="7"/>
  <c r="D778" i="7"/>
  <c r="H778" i="7" s="1"/>
  <c r="B779" i="7"/>
  <c r="D779" i="7"/>
  <c r="H779" i="7" s="1"/>
  <c r="B780" i="7"/>
  <c r="D780" i="7"/>
  <c r="H780" i="7"/>
  <c r="B781" i="7"/>
  <c r="D781" i="7"/>
  <c r="H781" i="7" s="1"/>
  <c r="B782" i="7"/>
  <c r="D782" i="7"/>
  <c r="H782" i="7" s="1"/>
  <c r="B783" i="7"/>
  <c r="D783" i="7"/>
  <c r="H783" i="7" s="1"/>
  <c r="B784" i="7"/>
  <c r="D784" i="7"/>
  <c r="H784" i="7"/>
  <c r="B785" i="7"/>
  <c r="D785" i="7"/>
  <c r="H785" i="7" s="1"/>
  <c r="B786" i="7"/>
  <c r="D786" i="7"/>
  <c r="H786" i="7"/>
  <c r="B787" i="7"/>
  <c r="D787" i="7"/>
  <c r="H787" i="7" s="1"/>
  <c r="B788" i="7"/>
  <c r="D788" i="7"/>
  <c r="H788" i="7"/>
  <c r="B789" i="7"/>
  <c r="D789" i="7"/>
  <c r="H789" i="7" s="1"/>
  <c r="B790" i="7"/>
  <c r="D790" i="7"/>
  <c r="H790" i="7" s="1"/>
  <c r="B791" i="7"/>
  <c r="D791" i="7"/>
  <c r="H791" i="7"/>
  <c r="B792" i="7"/>
  <c r="D792" i="7"/>
  <c r="H792" i="7"/>
  <c r="B793" i="7"/>
  <c r="D793" i="7"/>
  <c r="H793" i="7" s="1"/>
  <c r="B794" i="7"/>
  <c r="D794" i="7"/>
  <c r="H794" i="7" s="1"/>
  <c r="B795" i="7"/>
  <c r="D795" i="7"/>
  <c r="H795" i="7" s="1"/>
  <c r="B796" i="7"/>
  <c r="D796" i="7"/>
  <c r="H796" i="7"/>
  <c r="B797" i="7"/>
  <c r="D797" i="7"/>
  <c r="H797" i="7" s="1"/>
  <c r="B798" i="7"/>
  <c r="H798" i="7"/>
  <c r="B799" i="7"/>
  <c r="D799" i="7"/>
  <c r="H799" i="7" s="1"/>
  <c r="B800" i="7"/>
  <c r="D800" i="7"/>
  <c r="H800" i="7"/>
  <c r="B801" i="7"/>
  <c r="D801" i="7"/>
  <c r="H801" i="7" s="1"/>
  <c r="B802" i="7"/>
  <c r="D802" i="7"/>
  <c r="H802" i="7" s="1"/>
  <c r="B803" i="7"/>
  <c r="D803" i="7"/>
  <c r="H803" i="7"/>
  <c r="B804" i="7"/>
  <c r="D804" i="7"/>
  <c r="H804" i="7" s="1"/>
  <c r="B805" i="7"/>
  <c r="D805" i="7"/>
  <c r="H805" i="7" s="1"/>
  <c r="B806" i="7"/>
  <c r="D806" i="7"/>
  <c r="H806" i="7"/>
  <c r="B807" i="7"/>
  <c r="D807" i="7"/>
  <c r="H807" i="7" s="1"/>
  <c r="B808" i="7"/>
  <c r="D808" i="7"/>
  <c r="H808" i="7" s="1"/>
  <c r="B809" i="7"/>
  <c r="D809" i="7"/>
  <c r="H809" i="7" s="1"/>
  <c r="B810" i="7"/>
  <c r="D810" i="7"/>
  <c r="H810" i="7"/>
  <c r="B811" i="7"/>
  <c r="D811" i="7"/>
  <c r="H811" i="7" s="1"/>
  <c r="B812" i="7"/>
  <c r="D812" i="7"/>
  <c r="H812" i="7" s="1"/>
  <c r="B813" i="7"/>
  <c r="D813" i="7"/>
  <c r="H813" i="7" s="1"/>
  <c r="B814" i="7"/>
  <c r="D814" i="7"/>
  <c r="H814" i="7"/>
  <c r="B815" i="7"/>
  <c r="D815" i="7"/>
  <c r="H815" i="7"/>
  <c r="B816" i="7"/>
  <c r="D816" i="7"/>
  <c r="H816" i="7"/>
  <c r="B817" i="7"/>
  <c r="D817" i="7"/>
  <c r="H817" i="7" s="1"/>
  <c r="B818" i="7"/>
  <c r="D818" i="7"/>
  <c r="H818" i="7" s="1"/>
  <c r="B819" i="7"/>
  <c r="D819" i="7"/>
  <c r="H819" i="7"/>
  <c r="B820" i="7"/>
  <c r="D820" i="7"/>
  <c r="H820" i="7"/>
  <c r="B821" i="7"/>
  <c r="D821" i="7"/>
  <c r="H821" i="7" s="1"/>
  <c r="B822" i="7"/>
  <c r="D822" i="7"/>
  <c r="H822" i="7"/>
  <c r="B823" i="7"/>
  <c r="D823" i="7"/>
  <c r="H823" i="7"/>
  <c r="B824" i="7"/>
  <c r="D824" i="7"/>
  <c r="H824" i="7"/>
  <c r="B825" i="7"/>
  <c r="D825" i="7"/>
  <c r="H825" i="7" s="1"/>
  <c r="B826" i="7"/>
  <c r="D826" i="7"/>
  <c r="H826" i="7" s="1"/>
  <c r="B827" i="7"/>
  <c r="D827" i="7"/>
  <c r="H827" i="7" s="1"/>
  <c r="B828" i="7"/>
  <c r="D828" i="7"/>
  <c r="H828" i="7" s="1"/>
  <c r="B829" i="7"/>
  <c r="D829" i="7"/>
  <c r="H829" i="7" s="1"/>
  <c r="B830" i="7"/>
  <c r="D830" i="7"/>
  <c r="H830" i="7"/>
  <c r="B831" i="7"/>
  <c r="D831" i="7"/>
  <c r="H831" i="7" s="1"/>
  <c r="B832" i="7"/>
  <c r="D832" i="7"/>
  <c r="H832" i="7"/>
  <c r="B833" i="7"/>
  <c r="D833" i="7"/>
  <c r="H833" i="7" s="1"/>
  <c r="B834" i="7"/>
  <c r="D834" i="7"/>
  <c r="H834" i="7"/>
  <c r="B835" i="7"/>
  <c r="D835" i="7"/>
  <c r="H835" i="7"/>
  <c r="B836" i="7"/>
  <c r="D836" i="7"/>
  <c r="H836" i="7"/>
  <c r="B837" i="7"/>
  <c r="D837" i="7"/>
  <c r="H837" i="7" s="1"/>
  <c r="B838" i="7"/>
  <c r="D838" i="7"/>
  <c r="H838" i="7" s="1"/>
  <c r="B839" i="7"/>
  <c r="D839" i="7"/>
  <c r="H839" i="7"/>
  <c r="B840" i="7"/>
  <c r="D840" i="7"/>
  <c r="H840" i="7" s="1"/>
  <c r="B841" i="7"/>
  <c r="D841" i="7"/>
  <c r="H841" i="7" s="1"/>
  <c r="B842" i="7"/>
  <c r="D842" i="7"/>
  <c r="H842" i="7" s="1"/>
  <c r="B843" i="7"/>
  <c r="D843" i="7"/>
  <c r="H843" i="7"/>
  <c r="B844" i="7"/>
  <c r="D844" i="7"/>
  <c r="H844" i="7"/>
  <c r="B845" i="7"/>
  <c r="D845" i="7"/>
  <c r="H845" i="7" s="1"/>
  <c r="B846" i="7"/>
  <c r="D846" i="7"/>
  <c r="H846" i="7"/>
  <c r="B847" i="7"/>
  <c r="D847" i="7"/>
  <c r="H847" i="7"/>
  <c r="B848" i="7"/>
  <c r="D848" i="7"/>
  <c r="H848" i="7"/>
  <c r="B849" i="7"/>
  <c r="D849" i="7"/>
  <c r="H849" i="7" s="1"/>
  <c r="B850" i="7"/>
  <c r="D850" i="7"/>
  <c r="H850" i="7" s="1"/>
  <c r="B851" i="7"/>
  <c r="D851" i="7"/>
  <c r="H851" i="7" s="1"/>
  <c r="B852" i="7"/>
  <c r="D852" i="7"/>
  <c r="H852" i="7"/>
  <c r="B853" i="7"/>
  <c r="D853" i="7"/>
  <c r="H853" i="7" s="1"/>
  <c r="B854" i="7"/>
  <c r="D854" i="7"/>
  <c r="H854" i="7" s="1"/>
  <c r="B855" i="7"/>
  <c r="D855" i="7"/>
  <c r="H855" i="7"/>
  <c r="B856" i="7"/>
  <c r="D856" i="7"/>
  <c r="H856" i="7" s="1"/>
  <c r="B857" i="7"/>
  <c r="D857" i="7"/>
  <c r="H857" i="7" s="1"/>
  <c r="B858" i="7"/>
  <c r="D858" i="7"/>
  <c r="H858" i="7"/>
  <c r="B859" i="7"/>
  <c r="D859" i="7"/>
  <c r="H859" i="7" s="1"/>
  <c r="B860" i="7"/>
  <c r="D860" i="7"/>
  <c r="H860" i="7"/>
  <c r="B861" i="7"/>
  <c r="D861" i="7"/>
  <c r="H861" i="7" s="1"/>
  <c r="B862" i="7"/>
  <c r="D862" i="7"/>
  <c r="H862" i="7" s="1"/>
  <c r="B863" i="7"/>
  <c r="D863" i="7"/>
  <c r="H863" i="7"/>
  <c r="B864" i="7"/>
  <c r="D864" i="7"/>
  <c r="H864" i="7" s="1"/>
  <c r="B865" i="7"/>
  <c r="D865" i="7"/>
  <c r="H865" i="7" s="1"/>
  <c r="B866" i="7"/>
  <c r="D866" i="7"/>
  <c r="H866" i="7" s="1"/>
  <c r="N1293" i="9"/>
  <c r="Q1293" i="9" s="1"/>
  <c r="N1294" i="9"/>
  <c r="Q1294" i="9"/>
  <c r="N1295" i="9"/>
  <c r="Q1295" i="9" s="1"/>
  <c r="N1296" i="9"/>
  <c r="Q1296" i="9" s="1"/>
  <c r="N1297" i="9"/>
  <c r="Q1297" i="9"/>
  <c r="N1298" i="9"/>
  <c r="Q1298" i="9" s="1"/>
  <c r="N1299" i="9"/>
  <c r="Q1299" i="9" s="1"/>
  <c r="N1300" i="9"/>
  <c r="Q1300" i="9"/>
  <c r="N1301" i="9"/>
  <c r="Q1301" i="9" s="1"/>
  <c r="N1302" i="9"/>
  <c r="Q1302" i="9"/>
  <c r="N1303" i="9"/>
  <c r="Q1303" i="9" s="1"/>
  <c r="N1304" i="9"/>
  <c r="Q1304" i="9"/>
  <c r="N1305" i="9"/>
  <c r="Q1305" i="9" s="1"/>
  <c r="N1306" i="9"/>
  <c r="Q1306" i="9" s="1"/>
  <c r="N1307" i="9"/>
  <c r="Q1307" i="9" s="1"/>
  <c r="N1308" i="9"/>
  <c r="Q1308" i="9"/>
  <c r="N1309" i="9"/>
  <c r="Q1309" i="9" s="1"/>
  <c r="N1310" i="9"/>
  <c r="Q1310" i="9"/>
  <c r="N1311" i="9"/>
  <c r="Q1311" i="9" s="1"/>
  <c r="N1312" i="9"/>
  <c r="Q1312" i="9" s="1"/>
  <c r="N1313" i="9"/>
  <c r="Q1313" i="9" s="1"/>
  <c r="N1314" i="9"/>
  <c r="Q1314" i="9"/>
  <c r="N1315" i="9"/>
  <c r="Q1315" i="9" s="1"/>
  <c r="N1316" i="9"/>
  <c r="Q1316" i="9"/>
  <c r="N1317" i="9"/>
  <c r="Q1317" i="9" s="1"/>
  <c r="N1318" i="9"/>
  <c r="Q1318" i="9"/>
  <c r="N1319" i="9"/>
  <c r="Q1319" i="9" s="1"/>
  <c r="N1320" i="9"/>
  <c r="Q1320" i="9"/>
  <c r="N1321" i="9"/>
  <c r="Q1321" i="9" s="1"/>
  <c r="N1322" i="9"/>
  <c r="Q1322" i="9"/>
  <c r="N1323" i="9"/>
  <c r="Q1323" i="9" s="1"/>
  <c r="N1324" i="9"/>
  <c r="Q1324" i="9"/>
  <c r="N1325" i="9"/>
  <c r="Q1325" i="9" s="1"/>
  <c r="N1326" i="9"/>
  <c r="Q1326" i="9" s="1"/>
  <c r="N1327" i="9"/>
  <c r="Q1327" i="9"/>
  <c r="N1328" i="9"/>
  <c r="Q1328" i="9" s="1"/>
  <c r="N1329" i="9"/>
  <c r="Q1329" i="9" s="1"/>
  <c r="N1330" i="9"/>
  <c r="Q1330" i="9"/>
  <c r="N1331" i="9"/>
  <c r="Q1331" i="9" s="1"/>
  <c r="N1332" i="9"/>
  <c r="Q1332" i="9" s="1"/>
  <c r="N1333" i="9"/>
  <c r="Q1333" i="9"/>
  <c r="N1334" i="9"/>
  <c r="Q1334" i="9" s="1"/>
  <c r="N1335" i="9"/>
  <c r="Q1335" i="9" s="1"/>
  <c r="N1336" i="9"/>
  <c r="Q1336" i="9" s="1"/>
  <c r="N1337" i="9"/>
  <c r="Q1337" i="9" s="1"/>
  <c r="N1338" i="9"/>
  <c r="Q1338" i="9"/>
  <c r="N1339" i="9"/>
  <c r="Q1339" i="9"/>
  <c r="N1340" i="9"/>
  <c r="Q1340" i="9" s="1"/>
  <c r="N1341" i="9"/>
  <c r="Q1341" i="9" s="1"/>
  <c r="N1342" i="9"/>
  <c r="Q1342" i="9"/>
  <c r="N1343" i="9"/>
  <c r="Q1343" i="9" s="1"/>
  <c r="N1344" i="9"/>
  <c r="Q1344" i="9"/>
  <c r="N1345" i="9"/>
  <c r="Q1345" i="9"/>
  <c r="N1346" i="9"/>
  <c r="Q1346" i="9"/>
  <c r="N1347" i="9"/>
  <c r="Q1347" i="9" s="1"/>
  <c r="N1348" i="9"/>
  <c r="Q1348" i="9"/>
  <c r="N1349" i="9"/>
  <c r="Q1349" i="9" s="1"/>
  <c r="N1350" i="9"/>
  <c r="Q1350" i="9" s="1"/>
  <c r="N1351" i="9"/>
  <c r="Q1351" i="9"/>
  <c r="N1352" i="9"/>
  <c r="Q1352" i="9"/>
  <c r="N1353" i="9"/>
  <c r="Q1353" i="9" s="1"/>
  <c r="N1354" i="9"/>
  <c r="Q1354" i="9"/>
  <c r="N1355" i="9"/>
  <c r="Q1355" i="9" s="1"/>
  <c r="N1356" i="9"/>
  <c r="Q1356" i="9"/>
  <c r="N1357" i="9"/>
  <c r="Q1357" i="9" s="1"/>
  <c r="N1358" i="9"/>
  <c r="Q1358" i="9"/>
  <c r="N1359" i="9"/>
  <c r="Q1359" i="9" s="1"/>
  <c r="N1360" i="9"/>
  <c r="Q1360" i="9"/>
  <c r="N1361" i="9"/>
  <c r="Q1361" i="9" s="1"/>
  <c r="N1362" i="9"/>
  <c r="Q1362" i="9" s="1"/>
  <c r="N1363" i="9"/>
  <c r="Q1363" i="9"/>
  <c r="N1364" i="9"/>
  <c r="Q1364" i="9" s="1"/>
  <c r="N1365" i="9"/>
  <c r="Q1365" i="9" s="1"/>
  <c r="N1366" i="9"/>
  <c r="Q1366" i="9"/>
  <c r="N1367" i="9"/>
  <c r="Q1367" i="9" s="1"/>
  <c r="N1368" i="9"/>
  <c r="Q1368" i="9"/>
  <c r="N1369" i="9"/>
  <c r="Q1369" i="9" s="1"/>
  <c r="N1370" i="9"/>
  <c r="Q1370" i="9"/>
  <c r="N1371" i="9"/>
  <c r="Q1371" i="9" s="1"/>
  <c r="N1372" i="9"/>
  <c r="Q1372" i="9"/>
  <c r="N1373" i="9"/>
  <c r="Q1373" i="9" s="1"/>
  <c r="N1374" i="9"/>
  <c r="Q1374" i="9"/>
  <c r="N1375" i="9"/>
  <c r="Q1375" i="9"/>
  <c r="N1376" i="9"/>
  <c r="Q1376" i="9" s="1"/>
  <c r="N1377" i="9"/>
  <c r="Q1377" i="9" s="1"/>
  <c r="N1378" i="9"/>
  <c r="Q1378" i="9"/>
  <c r="N1379" i="9"/>
  <c r="Q1379" i="9" s="1"/>
  <c r="N1380" i="9"/>
  <c r="Q1380" i="9"/>
  <c r="N1381" i="9"/>
  <c r="Q1381" i="9"/>
  <c r="N1382" i="9"/>
  <c r="Q1382" i="9"/>
  <c r="N1383" i="9"/>
  <c r="Q1383" i="9" s="1"/>
  <c r="N1384" i="9"/>
  <c r="Q1384" i="9"/>
  <c r="N1385" i="9"/>
  <c r="Q1385" i="9" s="1"/>
  <c r="N1386" i="9"/>
  <c r="Q1386" i="9" s="1"/>
  <c r="N1387" i="9"/>
  <c r="Q1387" i="9"/>
  <c r="N1388" i="9"/>
  <c r="Q1388" i="9"/>
  <c r="N1389" i="9"/>
  <c r="Q1389" i="9" s="1"/>
  <c r="N1390" i="9"/>
  <c r="Q1390" i="9"/>
  <c r="N1340" i="1"/>
  <c r="R1340" i="1" s="1"/>
  <c r="N1341" i="1"/>
  <c r="R1341" i="1" s="1"/>
  <c r="N1342" i="1"/>
  <c r="R1342" i="1" s="1"/>
  <c r="N1343" i="1"/>
  <c r="R1343" i="1" s="1"/>
  <c r="N1344" i="1"/>
  <c r="R1344" i="1" s="1"/>
  <c r="N1345" i="1"/>
  <c r="R1345" i="1" s="1"/>
  <c r="N1346" i="1"/>
  <c r="R1346" i="1" s="1"/>
  <c r="N1347" i="1"/>
  <c r="R1347" i="1" s="1"/>
  <c r="N1348" i="1"/>
  <c r="R1348" i="1" s="1"/>
  <c r="N1349" i="1"/>
  <c r="R1349" i="1" s="1"/>
  <c r="N1350" i="1"/>
  <c r="R1350" i="1" s="1"/>
  <c r="N1351" i="1"/>
  <c r="R1351" i="1" s="1"/>
  <c r="N1352" i="1"/>
  <c r="R1352" i="1" s="1"/>
  <c r="D1340" i="1"/>
  <c r="H1340" i="1" s="1"/>
  <c r="I1340" i="1"/>
  <c r="D1341" i="1"/>
  <c r="H1341" i="1" s="1"/>
  <c r="I1341" i="1"/>
  <c r="D1342" i="1"/>
  <c r="H1342" i="1" s="1"/>
  <c r="I1342" i="1"/>
  <c r="D1343" i="1"/>
  <c r="H1343" i="1" s="1"/>
  <c r="I1343" i="1"/>
  <c r="D1344" i="1"/>
  <c r="H1344" i="1" s="1"/>
  <c r="I1344" i="1"/>
  <c r="D1345" i="1"/>
  <c r="H1345" i="1" s="1"/>
  <c r="I1345" i="1"/>
  <c r="D1346" i="1"/>
  <c r="H1346" i="1" s="1"/>
  <c r="I1346" i="1"/>
  <c r="D1347" i="1"/>
  <c r="H1347" i="1" s="1"/>
  <c r="I1347" i="1"/>
  <c r="D1348" i="1"/>
  <c r="H1348" i="1" s="1"/>
  <c r="I1348" i="1"/>
  <c r="D1349" i="1"/>
  <c r="H1349" i="1" s="1"/>
  <c r="I1349" i="1"/>
  <c r="D1350" i="1"/>
  <c r="H1350" i="1" s="1"/>
  <c r="I1350" i="1"/>
  <c r="D1351" i="1"/>
  <c r="H1351" i="1" s="1"/>
  <c r="I1351" i="1"/>
  <c r="D1352" i="1"/>
  <c r="H1352" i="1" s="1"/>
  <c r="I1352" i="1"/>
  <c r="M1335" i="11"/>
  <c r="Q1335" i="11" s="1"/>
  <c r="M1336" i="11"/>
  <c r="Q1336" i="11" s="1"/>
  <c r="M1337" i="11"/>
  <c r="Q1337" i="11" s="1"/>
  <c r="M1338" i="11"/>
  <c r="Q1338" i="11" s="1"/>
  <c r="M1339" i="11"/>
  <c r="Q1339" i="11"/>
  <c r="M1340" i="11"/>
  <c r="Q1340" i="11"/>
  <c r="M1341" i="11"/>
  <c r="Q1341" i="11" s="1"/>
  <c r="M1342" i="11"/>
  <c r="Q1342" i="11" s="1"/>
  <c r="M1343" i="11"/>
  <c r="Q1343" i="11" s="1"/>
  <c r="M1344" i="11"/>
  <c r="Q1344" i="11"/>
  <c r="M1345" i="11"/>
  <c r="Q1345" i="11" s="1"/>
  <c r="M1346" i="11"/>
  <c r="Q1346" i="11" s="1"/>
  <c r="M1347" i="11"/>
  <c r="Q1347" i="11" s="1"/>
  <c r="M1348" i="11"/>
  <c r="Q1348" i="11" s="1"/>
  <c r="M1349" i="11"/>
  <c r="Q1349" i="11" s="1"/>
  <c r="D1335" i="11"/>
  <c r="H1335" i="11" s="1"/>
  <c r="D1336" i="11"/>
  <c r="H1336" i="11" s="1"/>
  <c r="D1337" i="11"/>
  <c r="H1337" i="11" s="1"/>
  <c r="D1338" i="11"/>
  <c r="H1338" i="11" s="1"/>
  <c r="D1339" i="11"/>
  <c r="H1339" i="11" s="1"/>
  <c r="D1340" i="11"/>
  <c r="H1340" i="11" s="1"/>
  <c r="D1341" i="11"/>
  <c r="H1341" i="11" s="1"/>
  <c r="D1342" i="11"/>
  <c r="H1342" i="11"/>
  <c r="D1343" i="11"/>
  <c r="H1343" i="11" s="1"/>
  <c r="D1344" i="11"/>
  <c r="H1344" i="11" s="1"/>
  <c r="D1345" i="11"/>
  <c r="H1345" i="11" s="1"/>
  <c r="D1346" i="11"/>
  <c r="H1346" i="11" s="1"/>
  <c r="D1347" i="11"/>
  <c r="H1347" i="11" s="1"/>
  <c r="D1348" i="11"/>
  <c r="H1348" i="11" s="1"/>
  <c r="D1349" i="11"/>
  <c r="H1349" i="11" s="1"/>
  <c r="M1330" i="2"/>
  <c r="P1330" i="2" s="1"/>
  <c r="M1331" i="2"/>
  <c r="P1331" i="2"/>
  <c r="M1332" i="2"/>
  <c r="P1332" i="2" s="1"/>
  <c r="M1333" i="2"/>
  <c r="P1333" i="2" s="1"/>
  <c r="M1334" i="2"/>
  <c r="P1334" i="2" s="1"/>
  <c r="M1335" i="2"/>
  <c r="P1335" i="2"/>
  <c r="M1336" i="2"/>
  <c r="P1336" i="2" s="1"/>
  <c r="M1337" i="2"/>
  <c r="P1337" i="2"/>
  <c r="M1338" i="2"/>
  <c r="P1338" i="2" s="1"/>
  <c r="B1329" i="2"/>
  <c r="D1329" i="2"/>
  <c r="H1329" i="2"/>
  <c r="B1330" i="2"/>
  <c r="D1330" i="2"/>
  <c r="H1330" i="2" s="1"/>
  <c r="B1331" i="2"/>
  <c r="D1331" i="2"/>
  <c r="H1331" i="2" s="1"/>
  <c r="B1332" i="2"/>
  <c r="D1332" i="2"/>
  <c r="H1332" i="2" s="1"/>
  <c r="B1333" i="2"/>
  <c r="D1333" i="2"/>
  <c r="H1333" i="2" s="1"/>
  <c r="B1334" i="2"/>
  <c r="D1334" i="2"/>
  <c r="H1334" i="2"/>
  <c r="B1335" i="2"/>
  <c r="D1335" i="2"/>
  <c r="H1335" i="2" s="1"/>
  <c r="B1336" i="2"/>
  <c r="D1336" i="2"/>
  <c r="H1336" i="2" s="1"/>
  <c r="B1337" i="2"/>
  <c r="D1337" i="2"/>
  <c r="H1337" i="2" s="1"/>
  <c r="B1338" i="2"/>
  <c r="D1338" i="2"/>
  <c r="H1338" i="2"/>
  <c r="N1326" i="1"/>
  <c r="R1326" i="1" s="1"/>
  <c r="N1327" i="1"/>
  <c r="R1327" i="1" s="1"/>
  <c r="N1328" i="1"/>
  <c r="R1328" i="1" s="1"/>
  <c r="N1329" i="1"/>
  <c r="R1329" i="1" s="1"/>
  <c r="N1330" i="1"/>
  <c r="R1330" i="1" s="1"/>
  <c r="N1331" i="1"/>
  <c r="R1331" i="1" s="1"/>
  <c r="N1332" i="1"/>
  <c r="R1332" i="1" s="1"/>
  <c r="N1333" i="1"/>
  <c r="R1333" i="1" s="1"/>
  <c r="N1334" i="1"/>
  <c r="R1334" i="1" s="1"/>
  <c r="N1335" i="1"/>
  <c r="R1335" i="1" s="1"/>
  <c r="N1336" i="1"/>
  <c r="R1336" i="1" s="1"/>
  <c r="N1337" i="1"/>
  <c r="R1337" i="1" s="1"/>
  <c r="N1338" i="1"/>
  <c r="R1338" i="1" s="1"/>
  <c r="N1339" i="1"/>
  <c r="R1339" i="1" s="1"/>
  <c r="D1326" i="1"/>
  <c r="H1326" i="1" s="1"/>
  <c r="I1326" i="1"/>
  <c r="D1327" i="1"/>
  <c r="H1327" i="1" s="1"/>
  <c r="I1327" i="1"/>
  <c r="D1328" i="1"/>
  <c r="H1328" i="1" s="1"/>
  <c r="I1328" i="1"/>
  <c r="D1329" i="1"/>
  <c r="H1329" i="1" s="1"/>
  <c r="I1329" i="1"/>
  <c r="D1330" i="1"/>
  <c r="H1330" i="1" s="1"/>
  <c r="I1330" i="1"/>
  <c r="D1331" i="1"/>
  <c r="H1331" i="1" s="1"/>
  <c r="I1331" i="1"/>
  <c r="D1332" i="1"/>
  <c r="H1332" i="1" s="1"/>
  <c r="I1332" i="1"/>
  <c r="D1333" i="1"/>
  <c r="H1333" i="1" s="1"/>
  <c r="I1333" i="1"/>
  <c r="D1334" i="1"/>
  <c r="H1334" i="1"/>
  <c r="I1334" i="1"/>
  <c r="D1335" i="1"/>
  <c r="H1335" i="1" s="1"/>
  <c r="I1335" i="1"/>
  <c r="D1336" i="1"/>
  <c r="H1336" i="1" s="1"/>
  <c r="I1336" i="1"/>
  <c r="D1337" i="1"/>
  <c r="H1337" i="1" s="1"/>
  <c r="I1337" i="1"/>
  <c r="D1338" i="1"/>
  <c r="H1338" i="1" s="1"/>
  <c r="I1338" i="1"/>
  <c r="D1339" i="1"/>
  <c r="H1339" i="1" s="1"/>
  <c r="I1339" i="1"/>
  <c r="B1001" i="15"/>
  <c r="D1001" i="15"/>
  <c r="H1001" i="15" s="1"/>
  <c r="B1002" i="15"/>
  <c r="D1002" i="15"/>
  <c r="H1002" i="15" s="1"/>
  <c r="B1003" i="15"/>
  <c r="D1003" i="15"/>
  <c r="H1003" i="15" s="1"/>
  <c r="B1004" i="15"/>
  <c r="D1004" i="15"/>
  <c r="H1004" i="15" s="1"/>
  <c r="B1005" i="15"/>
  <c r="D1005" i="15"/>
  <c r="H1005" i="15" s="1"/>
  <c r="B1006" i="15"/>
  <c r="D1006" i="15"/>
  <c r="H1006" i="15" s="1"/>
  <c r="B1007" i="15"/>
  <c r="D1007" i="15"/>
  <c r="H1007" i="15" s="1"/>
  <c r="B1008" i="15"/>
  <c r="D1008" i="15"/>
  <c r="H1008" i="15" s="1"/>
  <c r="B1009" i="15"/>
  <c r="D1009" i="15"/>
  <c r="H1009" i="15" s="1"/>
  <c r="B1010" i="15"/>
  <c r="D1010" i="15"/>
  <c r="H1010" i="15" s="1"/>
  <c r="B1011" i="15"/>
  <c r="D1011" i="15"/>
  <c r="H1011" i="15" s="1"/>
  <c r="B1012" i="15"/>
  <c r="D1012" i="15"/>
  <c r="H1012" i="15" s="1"/>
  <c r="B1013" i="15"/>
  <c r="D1013" i="15"/>
  <c r="H1013" i="15" s="1"/>
  <c r="B1014" i="15"/>
  <c r="D1014" i="15"/>
  <c r="H1014" i="15" s="1"/>
  <c r="B1015" i="15"/>
  <c r="D1015" i="15"/>
  <c r="H1015" i="15" s="1"/>
  <c r="B1016" i="15"/>
  <c r="D1016" i="15"/>
  <c r="H1016" i="15" s="1"/>
  <c r="B1017" i="15"/>
  <c r="D1017" i="15"/>
  <c r="H1017" i="15" s="1"/>
  <c r="B1018" i="15"/>
  <c r="D1018" i="15"/>
  <c r="H1018" i="15" s="1"/>
  <c r="B1019" i="15"/>
  <c r="D1019" i="15"/>
  <c r="H1019" i="15" s="1"/>
  <c r="B1020" i="15"/>
  <c r="D1020" i="15"/>
  <c r="H1020" i="15" s="1"/>
  <c r="B1021" i="15"/>
  <c r="D1021" i="15"/>
  <c r="H1021" i="15" s="1"/>
  <c r="B1022" i="15"/>
  <c r="D1022" i="15"/>
  <c r="H1022" i="15" s="1"/>
  <c r="B1023" i="15"/>
  <c r="D1023" i="15"/>
  <c r="H1023" i="15" s="1"/>
  <c r="B1024" i="15"/>
  <c r="D1024" i="15"/>
  <c r="H1024" i="15" s="1"/>
  <c r="B1025" i="15"/>
  <c r="D1025" i="15"/>
  <c r="H1025" i="15" s="1"/>
  <c r="B1026" i="15"/>
  <c r="D1026" i="15"/>
  <c r="H1026" i="15" s="1"/>
  <c r="B1027" i="15"/>
  <c r="D1027" i="15"/>
  <c r="H1027" i="15" s="1"/>
  <c r="B1028" i="15"/>
  <c r="D1028" i="15"/>
  <c r="H1028" i="15" s="1"/>
  <c r="B1029" i="15"/>
  <c r="D1029" i="15"/>
  <c r="H1029" i="15" s="1"/>
  <c r="B1030" i="15"/>
  <c r="D1030" i="15"/>
  <c r="H1030" i="15" s="1"/>
  <c r="B1031" i="15"/>
  <c r="D1031" i="15"/>
  <c r="H1031" i="15" s="1"/>
  <c r="B1032" i="15"/>
  <c r="D1032" i="15"/>
  <c r="H1032" i="15" s="1"/>
  <c r="B1033" i="15"/>
  <c r="D1033" i="15"/>
  <c r="H1033" i="15" s="1"/>
  <c r="B1034" i="15"/>
  <c r="D1034" i="15"/>
  <c r="H1034" i="15" s="1"/>
  <c r="B1035" i="15"/>
  <c r="D1035" i="15"/>
  <c r="H1035" i="15" s="1"/>
  <c r="B1036" i="15"/>
  <c r="D1036" i="15"/>
  <c r="H1036" i="15" s="1"/>
  <c r="B1037" i="15"/>
  <c r="D1037" i="15"/>
  <c r="H1037" i="15" s="1"/>
  <c r="B1038" i="15"/>
  <c r="D1038" i="15"/>
  <c r="H1038" i="15" s="1"/>
  <c r="B1039" i="15"/>
  <c r="D1039" i="15"/>
  <c r="H1039" i="15" s="1"/>
  <c r="B1040" i="15"/>
  <c r="D1040" i="15"/>
  <c r="H1040" i="15" s="1"/>
  <c r="B1041" i="15"/>
  <c r="D1041" i="15"/>
  <c r="H1041" i="15" s="1"/>
  <c r="B1042" i="15"/>
  <c r="D1042" i="15"/>
  <c r="H1042" i="15" s="1"/>
  <c r="B1043" i="15"/>
  <c r="D1043" i="15"/>
  <c r="H1043" i="15" s="1"/>
  <c r="B1044" i="15"/>
  <c r="D1044" i="15"/>
  <c r="H1044" i="15" s="1"/>
  <c r="B1045" i="15"/>
  <c r="D1045" i="15"/>
  <c r="H1045" i="15" s="1"/>
  <c r="B1046" i="15"/>
  <c r="D1046" i="15"/>
  <c r="H1046" i="15" s="1"/>
  <c r="B1047" i="15"/>
  <c r="D1047" i="15"/>
  <c r="H1047" i="15" s="1"/>
  <c r="N1001" i="15"/>
  <c r="P1001" i="15" s="1"/>
  <c r="N1002" i="15"/>
  <c r="P1002" i="15" s="1"/>
  <c r="N1003" i="15"/>
  <c r="P1003" i="15" s="1"/>
  <c r="N1004" i="15"/>
  <c r="P1004" i="15" s="1"/>
  <c r="N1005" i="15"/>
  <c r="P1005" i="15"/>
  <c r="N1006" i="15"/>
  <c r="P1006" i="15" s="1"/>
  <c r="N1007" i="15"/>
  <c r="P1007" i="15"/>
  <c r="N1008" i="15"/>
  <c r="P1008" i="15"/>
  <c r="N1009" i="15"/>
  <c r="P1009" i="15" s="1"/>
  <c r="N1010" i="15"/>
  <c r="P1010" i="15" s="1"/>
  <c r="N1011" i="15"/>
  <c r="P1011" i="15"/>
  <c r="N1012" i="15"/>
  <c r="P1012" i="15"/>
  <c r="N1013" i="15"/>
  <c r="P1013" i="15"/>
  <c r="N1014" i="15"/>
  <c r="P1014" i="15"/>
  <c r="N1015" i="15"/>
  <c r="P1015" i="15" s="1"/>
  <c r="N1016" i="15"/>
  <c r="P1016" i="15" s="1"/>
  <c r="N1017" i="15"/>
  <c r="P1017" i="15" s="1"/>
  <c r="N1018" i="15"/>
  <c r="P1018" i="15" s="1"/>
  <c r="N1019" i="15"/>
  <c r="P1019" i="15" s="1"/>
  <c r="N1020" i="15"/>
  <c r="P1020" i="15" s="1"/>
  <c r="N1021" i="15"/>
  <c r="P1021" i="15" s="1"/>
  <c r="N1022" i="15"/>
  <c r="P1022" i="15" s="1"/>
  <c r="N1023" i="15"/>
  <c r="P1023" i="15" s="1"/>
  <c r="N1024" i="15"/>
  <c r="P1024" i="15"/>
  <c r="N1025" i="15"/>
  <c r="P1025" i="15"/>
  <c r="N1026" i="15"/>
  <c r="P1026" i="15" s="1"/>
  <c r="N1027" i="15"/>
  <c r="P1027" i="15" s="1"/>
  <c r="N1028" i="15"/>
  <c r="P1028" i="15"/>
  <c r="N1029" i="15"/>
  <c r="P1029" i="15"/>
  <c r="N1030" i="15"/>
  <c r="P1030" i="15"/>
  <c r="N1031" i="15"/>
  <c r="P1031" i="15"/>
  <c r="N1032" i="15"/>
  <c r="P1032" i="15"/>
  <c r="N1033" i="15"/>
  <c r="P1033" i="15" s="1"/>
  <c r="N1034" i="15"/>
  <c r="P1034" i="15"/>
  <c r="N1035" i="15"/>
  <c r="P1035" i="15" s="1"/>
  <c r="N1036" i="15"/>
  <c r="P1036" i="15" s="1"/>
  <c r="N1037" i="15"/>
  <c r="P1037" i="15" s="1"/>
  <c r="N1038" i="15"/>
  <c r="P1038" i="15" s="1"/>
  <c r="N1039" i="15"/>
  <c r="P1039" i="15" s="1"/>
  <c r="N1040" i="15"/>
  <c r="P1040" i="15" s="1"/>
  <c r="N1041" i="15"/>
  <c r="P1041" i="15"/>
  <c r="N1042" i="15"/>
  <c r="P1042" i="15" s="1"/>
  <c r="N1043" i="15"/>
  <c r="P1043" i="15" s="1"/>
  <c r="N1044" i="15"/>
  <c r="P1044" i="15" s="1"/>
  <c r="N1045" i="15"/>
  <c r="P1045" i="15" s="1"/>
  <c r="N1046" i="15"/>
  <c r="P1046" i="15" s="1"/>
  <c r="N1047" i="15"/>
  <c r="P1047" i="15" s="1"/>
  <c r="N998" i="16"/>
  <c r="P998" i="16" s="1"/>
  <c r="N999" i="16"/>
  <c r="P999" i="16" s="1"/>
  <c r="N1000" i="16"/>
  <c r="P1000" i="16"/>
  <c r="N1001" i="16"/>
  <c r="P1001" i="16" s="1"/>
  <c r="N1002" i="16"/>
  <c r="P1002" i="16" s="1"/>
  <c r="N1003" i="16"/>
  <c r="P1003" i="16"/>
  <c r="N1004" i="16"/>
  <c r="P1004" i="16" s="1"/>
  <c r="N1005" i="16"/>
  <c r="P1005" i="16"/>
  <c r="N1006" i="16"/>
  <c r="P1006" i="16" s="1"/>
  <c r="N1007" i="16"/>
  <c r="P1007" i="16" s="1"/>
  <c r="N1008" i="16"/>
  <c r="P1008" i="16" s="1"/>
  <c r="N1009" i="16"/>
  <c r="P1009" i="16"/>
  <c r="N1010" i="16"/>
  <c r="P1010" i="16" s="1"/>
  <c r="N1011" i="16"/>
  <c r="P1011" i="16" s="1"/>
  <c r="N1012" i="16"/>
  <c r="P1012" i="16"/>
  <c r="N1013" i="16"/>
  <c r="P1013" i="16" s="1"/>
  <c r="N1014" i="16"/>
  <c r="P1014" i="16" s="1"/>
  <c r="N1015" i="16"/>
  <c r="P1015" i="16" s="1"/>
  <c r="N1016" i="16"/>
  <c r="P1016" i="16" s="1"/>
  <c r="N1017" i="16"/>
  <c r="P1017" i="16"/>
  <c r="N1018" i="16"/>
  <c r="P1018" i="16"/>
  <c r="N1019" i="16"/>
  <c r="P1019" i="16" s="1"/>
  <c r="N1020" i="16"/>
  <c r="P1020" i="16" s="1"/>
  <c r="N1021" i="16"/>
  <c r="P1021" i="16"/>
  <c r="N1022" i="16"/>
  <c r="P1022" i="16" s="1"/>
  <c r="N1023" i="16"/>
  <c r="P1023" i="16" s="1"/>
  <c r="N1024" i="16"/>
  <c r="P1024" i="16"/>
  <c r="N1025" i="16"/>
  <c r="P1025" i="16" s="1"/>
  <c r="N1026" i="16"/>
  <c r="P1026" i="16"/>
  <c r="N1027" i="16"/>
  <c r="P1027" i="16" s="1"/>
  <c r="N1028" i="16"/>
  <c r="P1028" i="16" s="1"/>
  <c r="N1029" i="16"/>
  <c r="P1029" i="16" s="1"/>
  <c r="N1030" i="16"/>
  <c r="P1030" i="16" s="1"/>
  <c r="N1031" i="16"/>
  <c r="P1031" i="16" s="1"/>
  <c r="N1032" i="16"/>
  <c r="P1032" i="16" s="1"/>
  <c r="N1033" i="16"/>
  <c r="P1033" i="16"/>
  <c r="N1034" i="16"/>
  <c r="P1034" i="16" s="1"/>
  <c r="N1035" i="16"/>
  <c r="P1035" i="16" s="1"/>
  <c r="N1036" i="16"/>
  <c r="P1036" i="16" s="1"/>
  <c r="N1037" i="16"/>
  <c r="P1037" i="16" s="1"/>
  <c r="N1038" i="16"/>
  <c r="P1038" i="16" s="1"/>
  <c r="N1039" i="16"/>
  <c r="P1039" i="16"/>
  <c r="N1040" i="16"/>
  <c r="P1040" i="16" s="1"/>
  <c r="N1041" i="16"/>
  <c r="P1041" i="16"/>
  <c r="N1042" i="16"/>
  <c r="P1042" i="16"/>
  <c r="N1043" i="16"/>
  <c r="P1043" i="16"/>
  <c r="N1044" i="16"/>
  <c r="P1044" i="16" s="1"/>
  <c r="N1045" i="16"/>
  <c r="P1045" i="16" s="1"/>
  <c r="N1046" i="16"/>
  <c r="P1046" i="16" s="1"/>
  <c r="N1047" i="16"/>
  <c r="P1047" i="16" s="1"/>
  <c r="N1048" i="16"/>
  <c r="P1048" i="16" s="1"/>
  <c r="N1049" i="16"/>
  <c r="P1049" i="16" s="1"/>
  <c r="N1050" i="16"/>
  <c r="P1050" i="16" s="1"/>
  <c r="N1051" i="16"/>
  <c r="P1051" i="16"/>
  <c r="N1052" i="16"/>
  <c r="P1052" i="16" s="1"/>
  <c r="N1053" i="16"/>
  <c r="P1053" i="16" s="1"/>
  <c r="N1054" i="16"/>
  <c r="P1054" i="16"/>
  <c r="N1055" i="16"/>
  <c r="P1055" i="16" s="1"/>
  <c r="N1056" i="16"/>
  <c r="P1056" i="16" s="1"/>
  <c r="N1057" i="16"/>
  <c r="P1057" i="16"/>
  <c r="N1058" i="16"/>
  <c r="P1058" i="16" s="1"/>
  <c r="N1059" i="16"/>
  <c r="P1059" i="16"/>
  <c r="N1060" i="16"/>
  <c r="P1060" i="16" s="1"/>
  <c r="N1061" i="16"/>
  <c r="P1061" i="16" s="1"/>
  <c r="N1062" i="16"/>
  <c r="P1062" i="16"/>
  <c r="N1063" i="16"/>
  <c r="P1063" i="16" s="1"/>
  <c r="N1064" i="16"/>
  <c r="P1064" i="16" s="1"/>
  <c r="N1065" i="16"/>
  <c r="P1065" i="16"/>
  <c r="N1066" i="16"/>
  <c r="P1066" i="16" s="1"/>
  <c r="N1067" i="16"/>
  <c r="P1067" i="16" s="1"/>
  <c r="N1068" i="16"/>
  <c r="P1068" i="16" s="1"/>
  <c r="N1069" i="16"/>
  <c r="P1069" i="16" s="1"/>
  <c r="N1070" i="16"/>
  <c r="P1070" i="16" s="1"/>
  <c r="N1071" i="16"/>
  <c r="P1071" i="16" s="1"/>
  <c r="N1072" i="16"/>
  <c r="P1072" i="16" s="1"/>
  <c r="N1073" i="16"/>
  <c r="P1073" i="16" s="1"/>
  <c r="N1074" i="16"/>
  <c r="P1074" i="16" s="1"/>
  <c r="N1075" i="16"/>
  <c r="P1075" i="16" s="1"/>
  <c r="N1076" i="16"/>
  <c r="P1076" i="16" s="1"/>
  <c r="N1077" i="16"/>
  <c r="P1077" i="16"/>
  <c r="N1078" i="16"/>
  <c r="P1078" i="16" s="1"/>
  <c r="N1079" i="16"/>
  <c r="P1079" i="16" s="1"/>
  <c r="N1080" i="16"/>
  <c r="P1080" i="16" s="1"/>
  <c r="N1081" i="16"/>
  <c r="P1081" i="16" s="1"/>
  <c r="N1082" i="16"/>
  <c r="P1082" i="16" s="1"/>
  <c r="N1083" i="16"/>
  <c r="P1083" i="16"/>
  <c r="N1084" i="16"/>
  <c r="P1084" i="16" s="1"/>
  <c r="N1085" i="16"/>
  <c r="P1085" i="16" s="1"/>
  <c r="N1086" i="16"/>
  <c r="P1086" i="16" s="1"/>
  <c r="N1087" i="16"/>
  <c r="P1087" i="16" s="1"/>
  <c r="N1088" i="16"/>
  <c r="P1088" i="16" s="1"/>
  <c r="N1089" i="16"/>
  <c r="P1089" i="16"/>
  <c r="N1090" i="16"/>
  <c r="P1090" i="16" s="1"/>
  <c r="N1091" i="16"/>
  <c r="P1091" i="16"/>
  <c r="N1092" i="16"/>
  <c r="P1092" i="16"/>
  <c r="N1093" i="16"/>
  <c r="P1093" i="16" s="1"/>
  <c r="N1094" i="16"/>
  <c r="P1094" i="16" s="1"/>
  <c r="N1095" i="16"/>
  <c r="P1095" i="16" s="1"/>
  <c r="N1096" i="16"/>
  <c r="P1096" i="16" s="1"/>
  <c r="N1097" i="16"/>
  <c r="P1097" i="16" s="1"/>
  <c r="N1098" i="16"/>
  <c r="P1098" i="16" s="1"/>
  <c r="N1099" i="16"/>
  <c r="P1099" i="16" s="1"/>
  <c r="B998" i="16"/>
  <c r="D998" i="16"/>
  <c r="H998" i="16" s="1"/>
  <c r="B999" i="16"/>
  <c r="D999" i="16"/>
  <c r="H999" i="16" s="1"/>
  <c r="B1000" i="16"/>
  <c r="D1000" i="16"/>
  <c r="H1000" i="16" s="1"/>
  <c r="B1001" i="16"/>
  <c r="D1001" i="16"/>
  <c r="H1001" i="16"/>
  <c r="B1002" i="16"/>
  <c r="D1002" i="16"/>
  <c r="H1002" i="16"/>
  <c r="B1003" i="16"/>
  <c r="D1003" i="16"/>
  <c r="H1003" i="16" s="1"/>
  <c r="B1004" i="16"/>
  <c r="D1004" i="16"/>
  <c r="H1004" i="16" s="1"/>
  <c r="B1005" i="16"/>
  <c r="D1005" i="16"/>
  <c r="H1005" i="16" s="1"/>
  <c r="B1006" i="16"/>
  <c r="D1006" i="16"/>
  <c r="H1006" i="16"/>
  <c r="B1007" i="16"/>
  <c r="D1007" i="16"/>
  <c r="H1007" i="16"/>
  <c r="B1008" i="16"/>
  <c r="D1008" i="16"/>
  <c r="H1008" i="16"/>
  <c r="B1009" i="16"/>
  <c r="D1009" i="16"/>
  <c r="H1009" i="16" s="1"/>
  <c r="B1010" i="16"/>
  <c r="D1010" i="16"/>
  <c r="H1010" i="16" s="1"/>
  <c r="B1011" i="16"/>
  <c r="D1011" i="16"/>
  <c r="H1011" i="16" s="1"/>
  <c r="B1012" i="16"/>
  <c r="D1012" i="16"/>
  <c r="H1012" i="16"/>
  <c r="B1013" i="16"/>
  <c r="D1013" i="16"/>
  <c r="H1013" i="16" s="1"/>
  <c r="B1014" i="16"/>
  <c r="D1014" i="16"/>
  <c r="H1014" i="16" s="1"/>
  <c r="B1015" i="16"/>
  <c r="D1015" i="16"/>
  <c r="H1015" i="16" s="1"/>
  <c r="B1016" i="16"/>
  <c r="D1016" i="16"/>
  <c r="H1016" i="16" s="1"/>
  <c r="B1017" i="16"/>
  <c r="D1017" i="16"/>
  <c r="H1017" i="16"/>
  <c r="B1018" i="16"/>
  <c r="D1018" i="16"/>
  <c r="H1018" i="16"/>
  <c r="B1019" i="16"/>
  <c r="D1019" i="16"/>
  <c r="H1019" i="16"/>
  <c r="B1020" i="16"/>
  <c r="D1020" i="16"/>
  <c r="H1020" i="16" s="1"/>
  <c r="B1021" i="16"/>
  <c r="D1021" i="16"/>
  <c r="H1021" i="16"/>
  <c r="B1022" i="16"/>
  <c r="D1022" i="16"/>
  <c r="H1022" i="16" s="1"/>
  <c r="B1023" i="16"/>
  <c r="D1023" i="16"/>
  <c r="H1023" i="16" s="1"/>
  <c r="B1024" i="16"/>
  <c r="D1024" i="16"/>
  <c r="H1024" i="16" s="1"/>
  <c r="B1025" i="16"/>
  <c r="D1025" i="16"/>
  <c r="H1025" i="16" s="1"/>
  <c r="B1026" i="16"/>
  <c r="D1026" i="16"/>
  <c r="H1026" i="16"/>
  <c r="B1027" i="16"/>
  <c r="D1027" i="16"/>
  <c r="H1027" i="16"/>
  <c r="B1028" i="16"/>
  <c r="D1028" i="16"/>
  <c r="H1028" i="16" s="1"/>
  <c r="B1029" i="16"/>
  <c r="D1029" i="16"/>
  <c r="H1029" i="16"/>
  <c r="B1030" i="16"/>
  <c r="D1030" i="16"/>
  <c r="H1030" i="16" s="1"/>
  <c r="B1031" i="16"/>
  <c r="D1031" i="16"/>
  <c r="H1031" i="16"/>
  <c r="B1032" i="16"/>
  <c r="D1032" i="16"/>
  <c r="H1032" i="16" s="1"/>
  <c r="B1033" i="16"/>
  <c r="D1033" i="16"/>
  <c r="H1033" i="16" s="1"/>
  <c r="B1034" i="16"/>
  <c r="D1034" i="16"/>
  <c r="H1034" i="16"/>
  <c r="B1035" i="16"/>
  <c r="D1035" i="16"/>
  <c r="H1035" i="16" s="1"/>
  <c r="B1036" i="16"/>
  <c r="D1036" i="16"/>
  <c r="H1036" i="16" s="1"/>
  <c r="B1037" i="16"/>
  <c r="D1037" i="16"/>
  <c r="H1037" i="16"/>
  <c r="B1038" i="16"/>
  <c r="D1038" i="16"/>
  <c r="H1038" i="16" s="1"/>
  <c r="B1039" i="16"/>
  <c r="D1039" i="16"/>
  <c r="H1039" i="16"/>
  <c r="B1040" i="16"/>
  <c r="D1040" i="16"/>
  <c r="H1040" i="16" s="1"/>
  <c r="B1041" i="16"/>
  <c r="D1041" i="16"/>
  <c r="H1041" i="16" s="1"/>
  <c r="B1042" i="16"/>
  <c r="D1042" i="16"/>
  <c r="H1042" i="16" s="1"/>
  <c r="B1043" i="16"/>
  <c r="D1043" i="16"/>
  <c r="H1043" i="16" s="1"/>
  <c r="B1044" i="16"/>
  <c r="D1044" i="16"/>
  <c r="H1044" i="16" s="1"/>
  <c r="B1045" i="16"/>
  <c r="D1045" i="16"/>
  <c r="H1045" i="16"/>
  <c r="B1046" i="16"/>
  <c r="D1046" i="16"/>
  <c r="H1046" i="16" s="1"/>
  <c r="B1047" i="16"/>
  <c r="D1047" i="16"/>
  <c r="H1047" i="16"/>
  <c r="B1048" i="16"/>
  <c r="D1048" i="16"/>
  <c r="H1048" i="16" s="1"/>
  <c r="B1049" i="16"/>
  <c r="D1049" i="16"/>
  <c r="H1049" i="16" s="1"/>
  <c r="B1050" i="16"/>
  <c r="D1050" i="16"/>
  <c r="H1050" i="16" s="1"/>
  <c r="B1051" i="16"/>
  <c r="D1051" i="16"/>
  <c r="H1051" i="16" s="1"/>
  <c r="B1052" i="16"/>
  <c r="D1052" i="16"/>
  <c r="H1052" i="16"/>
  <c r="B1053" i="16"/>
  <c r="D1053" i="16"/>
  <c r="H1053" i="16"/>
  <c r="B1054" i="16"/>
  <c r="D1054" i="16"/>
  <c r="H1054" i="16" s="1"/>
  <c r="B1055" i="16"/>
  <c r="D1055" i="16"/>
  <c r="H1055" i="16"/>
  <c r="B1056" i="16"/>
  <c r="D1056" i="16"/>
  <c r="H1056" i="16"/>
  <c r="B1057" i="16"/>
  <c r="D1057" i="16"/>
  <c r="H1057" i="16" s="1"/>
  <c r="B1058" i="16"/>
  <c r="D1058" i="16"/>
  <c r="H1058" i="16"/>
  <c r="B1059" i="16"/>
  <c r="D1059" i="16"/>
  <c r="H1059" i="16" s="1"/>
  <c r="B1060" i="16"/>
  <c r="D1060" i="16"/>
  <c r="H1060" i="16" s="1"/>
  <c r="B1061" i="16"/>
  <c r="D1061" i="16"/>
  <c r="H1061" i="16" s="1"/>
  <c r="B1062" i="16"/>
  <c r="D1062" i="16"/>
  <c r="H1062" i="16"/>
  <c r="B1063" i="16"/>
  <c r="D1063" i="16"/>
  <c r="H1063" i="16" s="1"/>
  <c r="B1064" i="16"/>
  <c r="D1064" i="16"/>
  <c r="H1064" i="16" s="1"/>
  <c r="B1065" i="16"/>
  <c r="D1065" i="16"/>
  <c r="H1065" i="16" s="1"/>
  <c r="B1066" i="16"/>
  <c r="D1066" i="16"/>
  <c r="H1066" i="16" s="1"/>
  <c r="B1067" i="16"/>
  <c r="D1067" i="16"/>
  <c r="H1067" i="16" s="1"/>
  <c r="B1068" i="16"/>
  <c r="D1068" i="16"/>
  <c r="H1068" i="16" s="1"/>
  <c r="B1069" i="16"/>
  <c r="D1069" i="16"/>
  <c r="H1069" i="16"/>
  <c r="B1070" i="16"/>
  <c r="D1070" i="16"/>
  <c r="H1070" i="16" s="1"/>
  <c r="B1071" i="16"/>
  <c r="D1071" i="16"/>
  <c r="H1071" i="16" s="1"/>
  <c r="B1072" i="16"/>
  <c r="D1072" i="16"/>
  <c r="H1072" i="16" s="1"/>
  <c r="B1073" i="16"/>
  <c r="D1073" i="16"/>
  <c r="H1073" i="16" s="1"/>
  <c r="B1074" i="16"/>
  <c r="D1074" i="16"/>
  <c r="H1074" i="16" s="1"/>
  <c r="B1075" i="16"/>
  <c r="D1075" i="16"/>
  <c r="H1075" i="16" s="1"/>
  <c r="B1076" i="16"/>
  <c r="D1076" i="16"/>
  <c r="H1076" i="16" s="1"/>
  <c r="B1077" i="16"/>
  <c r="D1077" i="16"/>
  <c r="H1077" i="16" s="1"/>
  <c r="B1078" i="16"/>
  <c r="D1078" i="16"/>
  <c r="H1078" i="16" s="1"/>
  <c r="B1079" i="16"/>
  <c r="D1079" i="16"/>
  <c r="H1079" i="16" s="1"/>
  <c r="B1080" i="16"/>
  <c r="D1080" i="16"/>
  <c r="H1080" i="16" s="1"/>
  <c r="B1081" i="16"/>
  <c r="D1081" i="16"/>
  <c r="H1081" i="16" s="1"/>
  <c r="B1082" i="16"/>
  <c r="D1082" i="16"/>
  <c r="H1082" i="16" s="1"/>
  <c r="B1083" i="16"/>
  <c r="D1083" i="16"/>
  <c r="H1083" i="16" s="1"/>
  <c r="B1084" i="16"/>
  <c r="D1084" i="16"/>
  <c r="H1084" i="16" s="1"/>
  <c r="B1085" i="16"/>
  <c r="D1085" i="16"/>
  <c r="H1085" i="16"/>
  <c r="B1086" i="16"/>
  <c r="D1086" i="16"/>
  <c r="H1086" i="16" s="1"/>
  <c r="B1087" i="16"/>
  <c r="D1087" i="16"/>
  <c r="H1087" i="16" s="1"/>
  <c r="B1088" i="16"/>
  <c r="D1088" i="16"/>
  <c r="H1088" i="16" s="1"/>
  <c r="B1089" i="16"/>
  <c r="D1089" i="16"/>
  <c r="H1089" i="16"/>
  <c r="B1090" i="16"/>
  <c r="D1090" i="16"/>
  <c r="H1090" i="16" s="1"/>
  <c r="B1091" i="16"/>
  <c r="D1091" i="16"/>
  <c r="H1091" i="16" s="1"/>
  <c r="B1092" i="16"/>
  <c r="D1092" i="16"/>
  <c r="H1092" i="16" s="1"/>
  <c r="B1093" i="16"/>
  <c r="D1093" i="16"/>
  <c r="H1093" i="16"/>
  <c r="B1094" i="16"/>
  <c r="D1094" i="16"/>
  <c r="H1094" i="16" s="1"/>
  <c r="B1095" i="16"/>
  <c r="D1095" i="16"/>
  <c r="H1095" i="16" s="1"/>
  <c r="B1096" i="16"/>
  <c r="D1096" i="16"/>
  <c r="H1096" i="16" s="1"/>
  <c r="B1097" i="16"/>
  <c r="D1097" i="16"/>
  <c r="H1097" i="16"/>
  <c r="B1098" i="16"/>
  <c r="D1098" i="16"/>
  <c r="H1098" i="16"/>
  <c r="B1099" i="16"/>
  <c r="D1099" i="16"/>
  <c r="H1099" i="16" s="1"/>
  <c r="N1317" i="1"/>
  <c r="R1317" i="1" s="1"/>
  <c r="N1318" i="1"/>
  <c r="R1318" i="1" s="1"/>
  <c r="N1319" i="1"/>
  <c r="R1319" i="1" s="1"/>
  <c r="N1320" i="1"/>
  <c r="R1320" i="1" s="1"/>
  <c r="N1321" i="1"/>
  <c r="R1321" i="1" s="1"/>
  <c r="N1322" i="1"/>
  <c r="R1322" i="1" s="1"/>
  <c r="N1323" i="1"/>
  <c r="R1323" i="1" s="1"/>
  <c r="N1324" i="1"/>
  <c r="R1324" i="1" s="1"/>
  <c r="N1325" i="1"/>
  <c r="R1325" i="1" s="1"/>
  <c r="D1317" i="1"/>
  <c r="H1317" i="1" s="1"/>
  <c r="I1317" i="1"/>
  <c r="D1318" i="1"/>
  <c r="H1318" i="1" s="1"/>
  <c r="I1318" i="1"/>
  <c r="D1319" i="1"/>
  <c r="H1319" i="1" s="1"/>
  <c r="I1319" i="1"/>
  <c r="D1320" i="1"/>
  <c r="H1320" i="1" s="1"/>
  <c r="I1320" i="1"/>
  <c r="D1321" i="1"/>
  <c r="H1321" i="1" s="1"/>
  <c r="I1321" i="1"/>
  <c r="D1322" i="1"/>
  <c r="H1322" i="1" s="1"/>
  <c r="I1322" i="1"/>
  <c r="D1323" i="1"/>
  <c r="H1323" i="1" s="1"/>
  <c r="I1323" i="1"/>
  <c r="D1324" i="1"/>
  <c r="H1324" i="1" s="1"/>
  <c r="I1324" i="1"/>
  <c r="D1325" i="1"/>
  <c r="H1325" i="1" s="1"/>
  <c r="I1325" i="1"/>
  <c r="N742" i="5"/>
  <c r="P742" i="5" s="1"/>
  <c r="N743" i="5"/>
  <c r="P743" i="5" s="1"/>
  <c r="N744" i="5"/>
  <c r="P744" i="5" s="1"/>
  <c r="N745" i="5"/>
  <c r="P745" i="5" s="1"/>
  <c r="N746" i="5"/>
  <c r="P746" i="5" s="1"/>
  <c r="N747" i="5"/>
  <c r="P747" i="5" s="1"/>
  <c r="N748" i="5"/>
  <c r="P748" i="5" s="1"/>
  <c r="N749" i="5"/>
  <c r="P749" i="5" s="1"/>
  <c r="N750" i="5"/>
  <c r="P750" i="5" s="1"/>
  <c r="N751" i="5"/>
  <c r="P751" i="5" s="1"/>
  <c r="N752" i="5"/>
  <c r="P752" i="5" s="1"/>
  <c r="N753" i="5"/>
  <c r="P753" i="5" s="1"/>
  <c r="N754" i="5"/>
  <c r="P754" i="5" s="1"/>
  <c r="N755" i="5"/>
  <c r="P755" i="5" s="1"/>
  <c r="N756" i="5"/>
  <c r="P756" i="5" s="1"/>
  <c r="N757" i="5"/>
  <c r="P757" i="5" s="1"/>
  <c r="N758" i="5"/>
  <c r="P758" i="5" s="1"/>
  <c r="N759" i="5"/>
  <c r="P759" i="5" s="1"/>
  <c r="N760" i="5"/>
  <c r="P760" i="5" s="1"/>
  <c r="N761" i="5"/>
  <c r="P761" i="5" s="1"/>
  <c r="N762" i="5"/>
  <c r="P762" i="5"/>
  <c r="N763" i="5"/>
  <c r="P763" i="5" s="1"/>
  <c r="N764" i="5"/>
  <c r="P764" i="5" s="1"/>
  <c r="N765" i="5"/>
  <c r="P765" i="5" s="1"/>
  <c r="N766" i="5"/>
  <c r="P766" i="5" s="1"/>
  <c r="N767" i="5"/>
  <c r="P767" i="5" s="1"/>
  <c r="N768" i="5"/>
  <c r="P768" i="5" s="1"/>
  <c r="N769" i="5"/>
  <c r="P769" i="5" s="1"/>
  <c r="N770" i="5"/>
  <c r="P770" i="5" s="1"/>
  <c r="N771" i="5"/>
  <c r="P771" i="5" s="1"/>
  <c r="N772" i="5"/>
  <c r="P772" i="5" s="1"/>
  <c r="N773" i="5"/>
  <c r="P773" i="5" s="1"/>
  <c r="N774" i="5"/>
  <c r="P774" i="5" s="1"/>
  <c r="N775" i="5"/>
  <c r="P775" i="5" s="1"/>
  <c r="N776" i="5"/>
  <c r="P776" i="5" s="1"/>
  <c r="N777" i="5"/>
  <c r="P777" i="5" s="1"/>
  <c r="N778" i="5"/>
  <c r="P778" i="5" s="1"/>
  <c r="N779" i="5"/>
  <c r="P779" i="5" s="1"/>
  <c r="N780" i="5"/>
  <c r="P780" i="5" s="1"/>
  <c r="N781" i="5"/>
  <c r="P781" i="5" s="1"/>
  <c r="N782" i="5"/>
  <c r="P782" i="5" s="1"/>
  <c r="N783" i="5"/>
  <c r="P783" i="5" s="1"/>
  <c r="N784" i="5"/>
  <c r="P784" i="5" s="1"/>
  <c r="N785" i="5"/>
  <c r="P785" i="5" s="1"/>
  <c r="N786" i="5"/>
  <c r="P786" i="5" s="1"/>
  <c r="N787" i="5"/>
  <c r="P787" i="5" s="1"/>
  <c r="N788" i="5"/>
  <c r="P788" i="5" s="1"/>
  <c r="N789" i="5"/>
  <c r="P789" i="5" s="1"/>
  <c r="N790" i="5"/>
  <c r="P790" i="5" s="1"/>
  <c r="N791" i="5"/>
  <c r="P791" i="5" s="1"/>
  <c r="N792" i="5"/>
  <c r="P792" i="5" s="1"/>
  <c r="N793" i="5"/>
  <c r="P793" i="5" s="1"/>
  <c r="N794" i="5"/>
  <c r="P794" i="5" s="1"/>
  <c r="N795" i="5"/>
  <c r="P795" i="5" s="1"/>
  <c r="N796" i="5"/>
  <c r="P796" i="5" s="1"/>
  <c r="N797" i="5"/>
  <c r="P797" i="5" s="1"/>
  <c r="N798" i="5"/>
  <c r="P798" i="5" s="1"/>
  <c r="N799" i="5"/>
  <c r="P799" i="5" s="1"/>
  <c r="N800" i="5"/>
  <c r="P800" i="5" s="1"/>
  <c r="N801" i="5"/>
  <c r="P801" i="5" s="1"/>
  <c r="N802" i="5"/>
  <c r="P802" i="5" s="1"/>
  <c r="N803" i="5"/>
  <c r="P803" i="5" s="1"/>
  <c r="N804" i="5"/>
  <c r="P804" i="5" s="1"/>
  <c r="N805" i="5"/>
  <c r="P805" i="5" s="1"/>
  <c r="N806" i="5"/>
  <c r="P806" i="5" s="1"/>
  <c r="N807" i="5"/>
  <c r="P807" i="5" s="1"/>
  <c r="N808" i="5"/>
  <c r="P808" i="5" s="1"/>
  <c r="N809" i="5"/>
  <c r="P809" i="5" s="1"/>
  <c r="N810" i="5"/>
  <c r="P810" i="5" s="1"/>
  <c r="N811" i="5"/>
  <c r="P811" i="5" s="1"/>
  <c r="N812" i="5"/>
  <c r="P812" i="5" s="1"/>
  <c r="N813" i="5"/>
  <c r="P813" i="5" s="1"/>
  <c r="N814" i="5"/>
  <c r="P814" i="5" s="1"/>
  <c r="N815" i="5"/>
  <c r="P815" i="5" s="1"/>
  <c r="N816" i="5"/>
  <c r="P816" i="5" s="1"/>
  <c r="N817" i="5"/>
  <c r="P817" i="5" s="1"/>
  <c r="N818" i="5"/>
  <c r="P818" i="5" s="1"/>
  <c r="N819" i="5"/>
  <c r="P819" i="5" s="1"/>
  <c r="N820" i="5"/>
  <c r="P820" i="5" s="1"/>
  <c r="N821" i="5"/>
  <c r="P821" i="5" s="1"/>
  <c r="N822" i="5"/>
  <c r="P822" i="5" s="1"/>
  <c r="N823" i="5"/>
  <c r="P823" i="5" s="1"/>
  <c r="N824" i="5"/>
  <c r="P824" i="5" s="1"/>
  <c r="N825" i="5"/>
  <c r="P825" i="5" s="1"/>
  <c r="N826" i="5"/>
  <c r="P826" i="5" s="1"/>
  <c r="N827" i="5"/>
  <c r="P827" i="5" s="1"/>
  <c r="N828" i="5"/>
  <c r="P828" i="5" s="1"/>
  <c r="N829" i="5"/>
  <c r="P829" i="5" s="1"/>
  <c r="N830" i="5"/>
  <c r="P830" i="5" s="1"/>
  <c r="N831" i="5"/>
  <c r="P831" i="5" s="1"/>
  <c r="N832" i="5"/>
  <c r="P832" i="5" s="1"/>
  <c r="N833" i="5"/>
  <c r="P833" i="5" s="1"/>
  <c r="N834" i="5"/>
  <c r="P834" i="5" s="1"/>
  <c r="N835" i="5"/>
  <c r="P835" i="5" s="1"/>
  <c r="N836" i="5"/>
  <c r="P836" i="5" s="1"/>
  <c r="N838" i="5"/>
  <c r="P838" i="5" s="1"/>
  <c r="N839" i="5"/>
  <c r="P839" i="5" s="1"/>
  <c r="N840" i="5"/>
  <c r="P840" i="5" s="1"/>
  <c r="N841" i="5"/>
  <c r="P841" i="5"/>
  <c r="N842" i="5"/>
  <c r="P842" i="5" s="1"/>
  <c r="N843" i="5"/>
  <c r="P843" i="5" s="1"/>
  <c r="N844" i="5"/>
  <c r="P844" i="5" s="1"/>
  <c r="N845" i="5"/>
  <c r="P845" i="5" s="1"/>
  <c r="N846" i="5"/>
  <c r="P846" i="5" s="1"/>
  <c r="N847" i="5"/>
  <c r="P847" i="5" s="1"/>
  <c r="N848" i="5"/>
  <c r="P848" i="5" s="1"/>
  <c r="N849" i="5"/>
  <c r="P849" i="5" s="1"/>
  <c r="N850" i="5"/>
  <c r="P850" i="5" s="1"/>
  <c r="N851" i="5"/>
  <c r="P851" i="5" s="1"/>
  <c r="N852" i="5"/>
  <c r="P852" i="5" s="1"/>
  <c r="N853" i="5"/>
  <c r="P853" i="5" s="1"/>
  <c r="N854" i="5"/>
  <c r="P854" i="5" s="1"/>
  <c r="N855" i="5"/>
  <c r="P855" i="5" s="1"/>
  <c r="N856" i="5"/>
  <c r="P856" i="5" s="1"/>
  <c r="N857" i="5"/>
  <c r="P857" i="5" s="1"/>
  <c r="N858" i="5"/>
  <c r="P858" i="5" s="1"/>
  <c r="N859" i="5"/>
  <c r="P859" i="5" s="1"/>
  <c r="N860" i="5"/>
  <c r="P860" i="5" s="1"/>
  <c r="N861" i="5"/>
  <c r="P861" i="5" s="1"/>
  <c r="N862" i="5"/>
  <c r="P862" i="5" s="1"/>
  <c r="N863" i="5"/>
  <c r="P863" i="5" s="1"/>
  <c r="N864" i="5"/>
  <c r="P864" i="5" s="1"/>
  <c r="N865" i="5"/>
  <c r="P865" i="5" s="1"/>
  <c r="D742" i="5"/>
  <c r="H742" i="5" s="1"/>
  <c r="D743" i="5"/>
  <c r="H743" i="5" s="1"/>
  <c r="D744" i="5"/>
  <c r="H744" i="5" s="1"/>
  <c r="D745" i="5"/>
  <c r="H745" i="5" s="1"/>
  <c r="D746" i="5"/>
  <c r="H746" i="5" s="1"/>
  <c r="D747" i="5"/>
  <c r="H747" i="5"/>
  <c r="D748" i="5"/>
  <c r="H748" i="5" s="1"/>
  <c r="D749" i="5"/>
  <c r="H749" i="5" s="1"/>
  <c r="D750" i="5"/>
  <c r="H750" i="5" s="1"/>
  <c r="D751" i="5"/>
  <c r="H751" i="5" s="1"/>
  <c r="D752" i="5"/>
  <c r="H752" i="5" s="1"/>
  <c r="D753" i="5"/>
  <c r="H753" i="5" s="1"/>
  <c r="D754" i="5"/>
  <c r="H754" i="5" s="1"/>
  <c r="D755" i="5"/>
  <c r="H755" i="5" s="1"/>
  <c r="D756" i="5"/>
  <c r="H756" i="5" s="1"/>
  <c r="D757" i="5"/>
  <c r="H757" i="5" s="1"/>
  <c r="D758" i="5"/>
  <c r="H758" i="5" s="1"/>
  <c r="D759" i="5"/>
  <c r="H759" i="5" s="1"/>
  <c r="D760" i="5"/>
  <c r="H760" i="5" s="1"/>
  <c r="D761" i="5"/>
  <c r="H761" i="5" s="1"/>
  <c r="D762" i="5"/>
  <c r="H762" i="5" s="1"/>
  <c r="D763" i="5"/>
  <c r="H763" i="5"/>
  <c r="D764" i="5"/>
  <c r="H764" i="5" s="1"/>
  <c r="D765" i="5"/>
  <c r="H765" i="5" s="1"/>
  <c r="D766" i="5"/>
  <c r="H766" i="5" s="1"/>
  <c r="D767" i="5"/>
  <c r="H767" i="5" s="1"/>
  <c r="D768" i="5"/>
  <c r="H768" i="5" s="1"/>
  <c r="D769" i="5"/>
  <c r="H769" i="5" s="1"/>
  <c r="D770" i="5"/>
  <c r="H770" i="5" s="1"/>
  <c r="D771" i="5"/>
  <c r="H771" i="5" s="1"/>
  <c r="D772" i="5"/>
  <c r="H772" i="5" s="1"/>
  <c r="D773" i="5"/>
  <c r="H773" i="5" s="1"/>
  <c r="D774" i="5"/>
  <c r="H774" i="5" s="1"/>
  <c r="D775" i="5"/>
  <c r="H775" i="5" s="1"/>
  <c r="D776" i="5"/>
  <c r="H776" i="5" s="1"/>
  <c r="D777" i="5"/>
  <c r="H777" i="5" s="1"/>
  <c r="D778" i="5"/>
  <c r="H778" i="5" s="1"/>
  <c r="D779" i="5"/>
  <c r="H779" i="5" s="1"/>
  <c r="D780" i="5"/>
  <c r="H780" i="5" s="1"/>
  <c r="D781" i="5"/>
  <c r="H781" i="5" s="1"/>
  <c r="D782" i="5"/>
  <c r="H782" i="5" s="1"/>
  <c r="D783" i="5"/>
  <c r="H783" i="5" s="1"/>
  <c r="D784" i="5"/>
  <c r="H784" i="5" s="1"/>
  <c r="D785" i="5"/>
  <c r="H785" i="5" s="1"/>
  <c r="D786" i="5"/>
  <c r="H786" i="5" s="1"/>
  <c r="D787" i="5"/>
  <c r="H787" i="5" s="1"/>
  <c r="D788" i="5"/>
  <c r="H788" i="5" s="1"/>
  <c r="D789" i="5"/>
  <c r="H789" i="5" s="1"/>
  <c r="D790" i="5"/>
  <c r="H790" i="5" s="1"/>
  <c r="D791" i="5"/>
  <c r="H791" i="5" s="1"/>
  <c r="D792" i="5"/>
  <c r="H792" i="5" s="1"/>
  <c r="D793" i="5"/>
  <c r="H793" i="5" s="1"/>
  <c r="D794" i="5"/>
  <c r="H794" i="5" s="1"/>
  <c r="D795" i="5"/>
  <c r="H795" i="5" s="1"/>
  <c r="D796" i="5"/>
  <c r="H796" i="5" s="1"/>
  <c r="D797" i="5"/>
  <c r="H797" i="5"/>
  <c r="D798" i="5"/>
  <c r="H798" i="5" s="1"/>
  <c r="D799" i="5"/>
  <c r="H799" i="5" s="1"/>
  <c r="D800" i="5"/>
  <c r="H800" i="5" s="1"/>
  <c r="D801" i="5"/>
  <c r="H801" i="5" s="1"/>
  <c r="D802" i="5"/>
  <c r="H802" i="5" s="1"/>
  <c r="D803" i="5"/>
  <c r="H803" i="5" s="1"/>
  <c r="D804" i="5"/>
  <c r="H804" i="5" s="1"/>
  <c r="D805" i="5"/>
  <c r="H805" i="5" s="1"/>
  <c r="D806" i="5"/>
  <c r="H806" i="5" s="1"/>
  <c r="D807" i="5"/>
  <c r="H807" i="5" s="1"/>
  <c r="D808" i="5"/>
  <c r="H808" i="5" s="1"/>
  <c r="D809" i="5"/>
  <c r="H809" i="5" s="1"/>
  <c r="D810" i="5"/>
  <c r="H810" i="5" s="1"/>
  <c r="D811" i="5"/>
  <c r="H811" i="5" s="1"/>
  <c r="D812" i="5"/>
  <c r="H812" i="5" s="1"/>
  <c r="D813" i="5"/>
  <c r="H813" i="5" s="1"/>
  <c r="D814" i="5"/>
  <c r="H814" i="5" s="1"/>
  <c r="D815" i="5"/>
  <c r="H815" i="5" s="1"/>
  <c r="D816" i="5"/>
  <c r="H816" i="5" s="1"/>
  <c r="D817" i="5"/>
  <c r="H817" i="5" s="1"/>
  <c r="D818" i="5"/>
  <c r="H818" i="5" s="1"/>
  <c r="D819" i="5"/>
  <c r="H819" i="5" s="1"/>
  <c r="D820" i="5"/>
  <c r="H820" i="5" s="1"/>
  <c r="D821" i="5"/>
  <c r="H821" i="5" s="1"/>
  <c r="D822" i="5"/>
  <c r="H822" i="5" s="1"/>
  <c r="D823" i="5"/>
  <c r="H823" i="5" s="1"/>
  <c r="D824" i="5"/>
  <c r="H824" i="5" s="1"/>
  <c r="D825" i="5"/>
  <c r="H825" i="5" s="1"/>
  <c r="D826" i="5"/>
  <c r="H826" i="5" s="1"/>
  <c r="D827" i="5"/>
  <c r="H827" i="5" s="1"/>
  <c r="D828" i="5"/>
  <c r="H828" i="5" s="1"/>
  <c r="D829" i="5"/>
  <c r="H829" i="5" s="1"/>
  <c r="D830" i="5"/>
  <c r="H830" i="5" s="1"/>
  <c r="D831" i="5"/>
  <c r="H831" i="5" s="1"/>
  <c r="D832" i="5"/>
  <c r="H832" i="5" s="1"/>
  <c r="D833" i="5"/>
  <c r="H833" i="5" s="1"/>
  <c r="D834" i="5"/>
  <c r="H834" i="5" s="1"/>
  <c r="D835" i="5"/>
  <c r="H835" i="5" s="1"/>
  <c r="D836" i="5"/>
  <c r="H836" i="5"/>
  <c r="D837" i="5"/>
  <c r="H837" i="5" s="1"/>
  <c r="D838" i="5"/>
  <c r="H838" i="5" s="1"/>
  <c r="D839" i="5"/>
  <c r="H839" i="5" s="1"/>
  <c r="D840" i="5"/>
  <c r="H840" i="5" s="1"/>
  <c r="D841" i="5"/>
  <c r="H841" i="5" s="1"/>
  <c r="D842" i="5"/>
  <c r="H842" i="5" s="1"/>
  <c r="D843" i="5"/>
  <c r="H843" i="5" s="1"/>
  <c r="D844" i="5"/>
  <c r="H844" i="5" s="1"/>
  <c r="D845" i="5"/>
  <c r="H845" i="5" s="1"/>
  <c r="D846" i="5"/>
  <c r="H846" i="5" s="1"/>
  <c r="D847" i="5"/>
  <c r="H847" i="5" s="1"/>
  <c r="D848" i="5"/>
  <c r="H848" i="5" s="1"/>
  <c r="D849" i="5"/>
  <c r="H849" i="5" s="1"/>
  <c r="D850" i="5"/>
  <c r="H850" i="5" s="1"/>
  <c r="D851" i="5"/>
  <c r="H851" i="5" s="1"/>
  <c r="D852" i="5"/>
  <c r="H852" i="5" s="1"/>
  <c r="D853" i="5"/>
  <c r="H853" i="5" s="1"/>
  <c r="D854" i="5"/>
  <c r="H854" i="5" s="1"/>
  <c r="D855" i="5"/>
  <c r="H855" i="5" s="1"/>
  <c r="D856" i="5"/>
  <c r="H856" i="5" s="1"/>
  <c r="D857" i="5"/>
  <c r="H857" i="5" s="1"/>
  <c r="D858" i="5"/>
  <c r="H858" i="5" s="1"/>
  <c r="D859" i="5"/>
  <c r="H859" i="5" s="1"/>
  <c r="D860" i="5"/>
  <c r="H860" i="5" s="1"/>
  <c r="D861" i="5"/>
  <c r="H861" i="5" s="1"/>
  <c r="D862" i="5"/>
  <c r="H862" i="5" s="1"/>
  <c r="D863" i="5"/>
  <c r="H863" i="5" s="1"/>
  <c r="D864" i="5"/>
  <c r="H864" i="5" s="1"/>
  <c r="D865" i="5"/>
  <c r="H865" i="5" s="1"/>
  <c r="D866" i="5"/>
  <c r="H866" i="5" s="1"/>
  <c r="D867" i="5"/>
  <c r="H867" i="5" s="1"/>
  <c r="M1307" i="2"/>
  <c r="P1307" i="2" s="1"/>
  <c r="M1308" i="2"/>
  <c r="P1308" i="2" s="1"/>
  <c r="M1309" i="2"/>
  <c r="P1309" i="2"/>
  <c r="M1310" i="2"/>
  <c r="P1310" i="2" s="1"/>
  <c r="M1311" i="2"/>
  <c r="P1311" i="2"/>
  <c r="M1312" i="2"/>
  <c r="P1312" i="2"/>
  <c r="M1313" i="2"/>
  <c r="P1313" i="2" s="1"/>
  <c r="M1314" i="2"/>
  <c r="P1314" i="2"/>
  <c r="M1315" i="2"/>
  <c r="P1315" i="2" s="1"/>
  <c r="M1316" i="2"/>
  <c r="P1316" i="2"/>
  <c r="M1317" i="2"/>
  <c r="P1317" i="2"/>
  <c r="M1318" i="2"/>
  <c r="P1318" i="2"/>
  <c r="M1319" i="2"/>
  <c r="P1319" i="2" s="1"/>
  <c r="M1320" i="2"/>
  <c r="P1320" i="2"/>
  <c r="M1321" i="2"/>
  <c r="P1321" i="2"/>
  <c r="M1322" i="2"/>
  <c r="P1322" i="2"/>
  <c r="M1323" i="2"/>
  <c r="P1323" i="2"/>
  <c r="M1324" i="2"/>
  <c r="P1324" i="2" s="1"/>
  <c r="M1325" i="2"/>
  <c r="P1325" i="2" s="1"/>
  <c r="M1326" i="2"/>
  <c r="P1326" i="2"/>
  <c r="M1327" i="2"/>
  <c r="P1327" i="2"/>
  <c r="M1328" i="2"/>
  <c r="P1328" i="2" s="1"/>
  <c r="M1329" i="2"/>
  <c r="P1329" i="2" s="1"/>
  <c r="B1308" i="2"/>
  <c r="D1308" i="2"/>
  <c r="H1308" i="2" s="1"/>
  <c r="B1309" i="2"/>
  <c r="D1309" i="2"/>
  <c r="H1309" i="2"/>
  <c r="B1310" i="2"/>
  <c r="D1310" i="2"/>
  <c r="H1310" i="2" s="1"/>
  <c r="B1311" i="2"/>
  <c r="D1311" i="2"/>
  <c r="H1311" i="2"/>
  <c r="B1312" i="2"/>
  <c r="D1312" i="2"/>
  <c r="H1312" i="2"/>
  <c r="B1313" i="2"/>
  <c r="D1313" i="2"/>
  <c r="H1313" i="2"/>
  <c r="B1314" i="2"/>
  <c r="D1314" i="2"/>
  <c r="H1314" i="2" s="1"/>
  <c r="B1315" i="2"/>
  <c r="D1315" i="2"/>
  <c r="H1315" i="2" s="1"/>
  <c r="B1316" i="2"/>
  <c r="D1316" i="2"/>
  <c r="H1316" i="2"/>
  <c r="B1317" i="2"/>
  <c r="D1317" i="2"/>
  <c r="H1317" i="2" s="1"/>
  <c r="B1318" i="2"/>
  <c r="D1318" i="2"/>
  <c r="H1318" i="2" s="1"/>
  <c r="B1319" i="2"/>
  <c r="D1319" i="2"/>
  <c r="H1319" i="2" s="1"/>
  <c r="B1320" i="2"/>
  <c r="D1320" i="2"/>
  <c r="H1320" i="2"/>
  <c r="B1321" i="2"/>
  <c r="D1321" i="2"/>
  <c r="H1321" i="2" s="1"/>
  <c r="B1322" i="2"/>
  <c r="D1322" i="2"/>
  <c r="H1322" i="2"/>
  <c r="B1323" i="2"/>
  <c r="D1323" i="2"/>
  <c r="H1323" i="2"/>
  <c r="B1324" i="2"/>
  <c r="D1324" i="2"/>
  <c r="H1324" i="2" s="1"/>
  <c r="B1325" i="2"/>
  <c r="D1325" i="2"/>
  <c r="H1325" i="2" s="1"/>
  <c r="B1326" i="2"/>
  <c r="D1326" i="2"/>
  <c r="H1326" i="2"/>
  <c r="B1327" i="2"/>
  <c r="D1327" i="2"/>
  <c r="H1327" i="2"/>
  <c r="B1328" i="2"/>
  <c r="D1328" i="2"/>
  <c r="H1328" i="2" s="1"/>
  <c r="D1309" i="1"/>
  <c r="D1308" i="1"/>
  <c r="D1307" i="1"/>
  <c r="N1120" i="10"/>
  <c r="P1120" i="10"/>
  <c r="N1121" i="10"/>
  <c r="P1121" i="10" s="1"/>
  <c r="N1122" i="10"/>
  <c r="P1122" i="10" s="1"/>
  <c r="N1123" i="10"/>
  <c r="P1123" i="10" s="1"/>
  <c r="N1124" i="10"/>
  <c r="P1124" i="10"/>
  <c r="N1125" i="10"/>
  <c r="P1125" i="10" s="1"/>
  <c r="N1126" i="10"/>
  <c r="P1126" i="10" s="1"/>
  <c r="N1127" i="10"/>
  <c r="P1127" i="10" s="1"/>
  <c r="N1128" i="10"/>
  <c r="P1128" i="10" s="1"/>
  <c r="N1129" i="10"/>
  <c r="P1129" i="10" s="1"/>
  <c r="N1130" i="10"/>
  <c r="P1130" i="10"/>
  <c r="N1131" i="10"/>
  <c r="P1131" i="10"/>
  <c r="N1132" i="10"/>
  <c r="P1132" i="10"/>
  <c r="N1133" i="10"/>
  <c r="P1133" i="10"/>
  <c r="N1134" i="10"/>
  <c r="P1134" i="10" s="1"/>
  <c r="N1135" i="10"/>
  <c r="P1135" i="10" s="1"/>
  <c r="N1136" i="10"/>
  <c r="P1136" i="10" s="1"/>
  <c r="N1137" i="10"/>
  <c r="P1137" i="10" s="1"/>
  <c r="N1138" i="10"/>
  <c r="P1138" i="10" s="1"/>
  <c r="N1139" i="10"/>
  <c r="P1139" i="10" s="1"/>
  <c r="N1140" i="10"/>
  <c r="P1140" i="10" s="1"/>
  <c r="N1141" i="10"/>
  <c r="P1141" i="10" s="1"/>
  <c r="N1142" i="10"/>
  <c r="P1142" i="10"/>
  <c r="N1143" i="10"/>
  <c r="P1143" i="10"/>
  <c r="N1144" i="10"/>
  <c r="P1144" i="10" s="1"/>
  <c r="R1171" i="10" s="1"/>
  <c r="N1145" i="10"/>
  <c r="P1145" i="10" s="1"/>
  <c r="N1146" i="10"/>
  <c r="P1146" i="10" s="1"/>
  <c r="N1147" i="10"/>
  <c r="P1147" i="10" s="1"/>
  <c r="N1148" i="10"/>
  <c r="P1148" i="10" s="1"/>
  <c r="N1149" i="10"/>
  <c r="P1149" i="10" s="1"/>
  <c r="N1150" i="10"/>
  <c r="P1150" i="10" s="1"/>
  <c r="N1151" i="10"/>
  <c r="P1151" i="10" s="1"/>
  <c r="N1152" i="10"/>
  <c r="P1152" i="10" s="1"/>
  <c r="N1153" i="10"/>
  <c r="P1153" i="10" s="1"/>
  <c r="N1154" i="10"/>
  <c r="P1154" i="10" s="1"/>
  <c r="N1155" i="10"/>
  <c r="P1155" i="10" s="1"/>
  <c r="N1156" i="10"/>
  <c r="P1156" i="10"/>
  <c r="N1157" i="10"/>
  <c r="P1157" i="10" s="1"/>
  <c r="N1158" i="10"/>
  <c r="P1158" i="10" s="1"/>
  <c r="N1159" i="10"/>
  <c r="P1159" i="10" s="1"/>
  <c r="N1160" i="10"/>
  <c r="P1160" i="10" s="1"/>
  <c r="N1161" i="10"/>
  <c r="P1161" i="10" s="1"/>
  <c r="N1162" i="10"/>
  <c r="P1162" i="10" s="1"/>
  <c r="N1163" i="10"/>
  <c r="P1163" i="10" s="1"/>
  <c r="N1164" i="10"/>
  <c r="P1164" i="10" s="1"/>
  <c r="N1165" i="10"/>
  <c r="P1165" i="10" s="1"/>
  <c r="N1166" i="10"/>
  <c r="P1166" i="10" s="1"/>
  <c r="N1167" i="10"/>
  <c r="P1167" i="10" s="1"/>
  <c r="N1168" i="10"/>
  <c r="P1168" i="10"/>
  <c r="N1169" i="10"/>
  <c r="P1169" i="10" s="1"/>
  <c r="N1170" i="10"/>
  <c r="P1170" i="10" s="1"/>
  <c r="N1171" i="10"/>
  <c r="P1171" i="10" s="1"/>
  <c r="N1172" i="10"/>
  <c r="P1172" i="10" s="1"/>
  <c r="N1173" i="10"/>
  <c r="P1173" i="10"/>
  <c r="N1174" i="10"/>
  <c r="P1174" i="10" s="1"/>
  <c r="N1175" i="10"/>
  <c r="P1175" i="10" s="1"/>
  <c r="N1176" i="10"/>
  <c r="P1176" i="10" s="1"/>
  <c r="N1177" i="10"/>
  <c r="P1177" i="10"/>
  <c r="N1178" i="10"/>
  <c r="P1178" i="10" s="1"/>
  <c r="N1179" i="10"/>
  <c r="P1179" i="10"/>
  <c r="N1180" i="10"/>
  <c r="P1180" i="10" s="1"/>
  <c r="N1181" i="10"/>
  <c r="P1181" i="10" s="1"/>
  <c r="N1182" i="10"/>
  <c r="P1182" i="10" s="1"/>
  <c r="N1183" i="10"/>
  <c r="P1183" i="10" s="1"/>
  <c r="N1184" i="10"/>
  <c r="P1184" i="10"/>
  <c r="N1185" i="10"/>
  <c r="P1185" i="10" s="1"/>
  <c r="N1186" i="10"/>
  <c r="P1186" i="10" s="1"/>
  <c r="N1187" i="10"/>
  <c r="P1187" i="10" s="1"/>
  <c r="N1188" i="10"/>
  <c r="P1188" i="10" s="1"/>
  <c r="N1189" i="10"/>
  <c r="P1189" i="10" s="1"/>
  <c r="N1190" i="10"/>
  <c r="P1190" i="10" s="1"/>
  <c r="N1191" i="10"/>
  <c r="P1191" i="10" s="1"/>
  <c r="N1192" i="10"/>
  <c r="P1192" i="10" s="1"/>
  <c r="N1193" i="10"/>
  <c r="P1193" i="10"/>
  <c r="N1194" i="10"/>
  <c r="P1194" i="10" s="1"/>
  <c r="N1195" i="10"/>
  <c r="P1195" i="10" s="1"/>
  <c r="N1196" i="10"/>
  <c r="P1196" i="10"/>
  <c r="N1197" i="10"/>
  <c r="P1197" i="10" s="1"/>
  <c r="N1198" i="10"/>
  <c r="P1198" i="10"/>
  <c r="N1199" i="10"/>
  <c r="P1199" i="10"/>
  <c r="N1200" i="10"/>
  <c r="P1200" i="10" s="1"/>
  <c r="N1201" i="10"/>
  <c r="P1201" i="10" s="1"/>
  <c r="N1202" i="10"/>
  <c r="P1202" i="10" s="1"/>
  <c r="N1203" i="10"/>
  <c r="P1203" i="10" s="1"/>
  <c r="N1204" i="10"/>
  <c r="P1204" i="10" s="1"/>
  <c r="N1205" i="10"/>
  <c r="P1205" i="10" s="1"/>
  <c r="N1206" i="10"/>
  <c r="P1206" i="10" s="1"/>
  <c r="N1207" i="10"/>
  <c r="P1207" i="10" s="1"/>
  <c r="N1208" i="10"/>
  <c r="P1208" i="10" s="1"/>
  <c r="N1209" i="10"/>
  <c r="P1209" i="10" s="1"/>
  <c r="N1210" i="10"/>
  <c r="P1210" i="10" s="1"/>
  <c r="N1211" i="10"/>
  <c r="P1211" i="10" s="1"/>
  <c r="N1212" i="10"/>
  <c r="P1212" i="10" s="1"/>
  <c r="N1213" i="10"/>
  <c r="P1213" i="10" s="1"/>
  <c r="N1214" i="10"/>
  <c r="P1214" i="10" s="1"/>
  <c r="N1215" i="10"/>
  <c r="P1215" i="10" s="1"/>
  <c r="N1216" i="10"/>
  <c r="P1216" i="10" s="1"/>
  <c r="N1217" i="10"/>
  <c r="P1217" i="10" s="1"/>
  <c r="N1218" i="10"/>
  <c r="P1218" i="10" s="1"/>
  <c r="N1219" i="10"/>
  <c r="P1219" i="10" s="1"/>
  <c r="N1220" i="10"/>
  <c r="P1220" i="10"/>
  <c r="N1221" i="10"/>
  <c r="P1221" i="10"/>
  <c r="N1222" i="10"/>
  <c r="P1222" i="10" s="1"/>
  <c r="B1120" i="10"/>
  <c r="D1120" i="10"/>
  <c r="H1120" i="10" s="1"/>
  <c r="B1121" i="10"/>
  <c r="D1121" i="10"/>
  <c r="H1121" i="10" s="1"/>
  <c r="B1122" i="10"/>
  <c r="D1122" i="10"/>
  <c r="H1122" i="10"/>
  <c r="B1123" i="10"/>
  <c r="D1123" i="10"/>
  <c r="H1123" i="10"/>
  <c r="B1124" i="10"/>
  <c r="D1124" i="10"/>
  <c r="H1124" i="10"/>
  <c r="B1125" i="10"/>
  <c r="D1125" i="10"/>
  <c r="H1125" i="10" s="1"/>
  <c r="B1126" i="10"/>
  <c r="D1126" i="10"/>
  <c r="H1126" i="10"/>
  <c r="B1127" i="10"/>
  <c r="D1127" i="10"/>
  <c r="H1127" i="10" s="1"/>
  <c r="B1128" i="10"/>
  <c r="D1128" i="10"/>
  <c r="H1128" i="10" s="1"/>
  <c r="B1129" i="10"/>
  <c r="D1129" i="10"/>
  <c r="H1129" i="10"/>
  <c r="B1130" i="10"/>
  <c r="D1130" i="10"/>
  <c r="H1130" i="10"/>
  <c r="B1131" i="10"/>
  <c r="D1131" i="10"/>
  <c r="H1131" i="10"/>
  <c r="B1132" i="10"/>
  <c r="D1132" i="10"/>
  <c r="H1132" i="10" s="1"/>
  <c r="B1133" i="10"/>
  <c r="D1133" i="10"/>
  <c r="H1133" i="10" s="1"/>
  <c r="B1134" i="10"/>
  <c r="D1134" i="10"/>
  <c r="H1134" i="10"/>
  <c r="B1135" i="10"/>
  <c r="D1135" i="10"/>
  <c r="H1135" i="10"/>
  <c r="B1136" i="10"/>
  <c r="D1136" i="10"/>
  <c r="H1136" i="10" s="1"/>
  <c r="B1137" i="10"/>
  <c r="D1137" i="10"/>
  <c r="H1137" i="10"/>
  <c r="B1138" i="10"/>
  <c r="D1138" i="10"/>
  <c r="H1138" i="10" s="1"/>
  <c r="B1139" i="10"/>
  <c r="D1139" i="10"/>
  <c r="H1139" i="10"/>
  <c r="B1140" i="10"/>
  <c r="D1140" i="10"/>
  <c r="H1140" i="10"/>
  <c r="B1141" i="10"/>
  <c r="D1141" i="10"/>
  <c r="H1141" i="10"/>
  <c r="B1142" i="10"/>
  <c r="D1142" i="10"/>
  <c r="H1142" i="10" s="1"/>
  <c r="B1143" i="10"/>
  <c r="D1143" i="10"/>
  <c r="H1143" i="10" s="1"/>
  <c r="B1144" i="10"/>
  <c r="D1144" i="10"/>
  <c r="H1144" i="10"/>
  <c r="B1145" i="10"/>
  <c r="D1145" i="10"/>
  <c r="H1145" i="10" s="1"/>
  <c r="B1146" i="10"/>
  <c r="D1146" i="10"/>
  <c r="H1146" i="10" s="1"/>
  <c r="B1147" i="10"/>
  <c r="D1147" i="10"/>
  <c r="H1147" i="10" s="1"/>
  <c r="B1148" i="10"/>
  <c r="D1148" i="10"/>
  <c r="H1148" i="10" s="1"/>
  <c r="B1149" i="10"/>
  <c r="D1149" i="10"/>
  <c r="H1149" i="10" s="1"/>
  <c r="B1150" i="10"/>
  <c r="D1150" i="10"/>
  <c r="H1150" i="10" s="1"/>
  <c r="B1151" i="10"/>
  <c r="D1151" i="10"/>
  <c r="H1151" i="10"/>
  <c r="B1152" i="10"/>
  <c r="D1152" i="10"/>
  <c r="H1152" i="10" s="1"/>
  <c r="B1153" i="10"/>
  <c r="D1153" i="10"/>
  <c r="H1153" i="10" s="1"/>
  <c r="B1154" i="10"/>
  <c r="D1154" i="10"/>
  <c r="H1154" i="10" s="1"/>
  <c r="B1155" i="10"/>
  <c r="D1155" i="10"/>
  <c r="H1155" i="10"/>
  <c r="B1156" i="10"/>
  <c r="D1156" i="10"/>
  <c r="H1156" i="10" s="1"/>
  <c r="B1157" i="10"/>
  <c r="D1157" i="10"/>
  <c r="H1157" i="10" s="1"/>
  <c r="B1158" i="10"/>
  <c r="D1158" i="10"/>
  <c r="H1158" i="10" s="1"/>
  <c r="B1159" i="10"/>
  <c r="D1159" i="10"/>
  <c r="H1159" i="10"/>
  <c r="B1160" i="10"/>
  <c r="D1160" i="10"/>
  <c r="H1160" i="10" s="1"/>
  <c r="B1161" i="10"/>
  <c r="D1161" i="10"/>
  <c r="H1161" i="10"/>
  <c r="B1162" i="10"/>
  <c r="D1162" i="10"/>
  <c r="H1162" i="10" s="1"/>
  <c r="B1163" i="10"/>
  <c r="D1163" i="10"/>
  <c r="H1163" i="10" s="1"/>
  <c r="B1164" i="10"/>
  <c r="D1164" i="10"/>
  <c r="H1164" i="10"/>
  <c r="B1165" i="10"/>
  <c r="D1165" i="10"/>
  <c r="H1165" i="10" s="1"/>
  <c r="B1166" i="10"/>
  <c r="D1166" i="10"/>
  <c r="H1166" i="10"/>
  <c r="B1167" i="10"/>
  <c r="D1167" i="10"/>
  <c r="H1167" i="10"/>
  <c r="B1168" i="10"/>
  <c r="D1168" i="10"/>
  <c r="H1168" i="10" s="1"/>
  <c r="B1169" i="10"/>
  <c r="D1169" i="10"/>
  <c r="H1169" i="10"/>
  <c r="B1170" i="10"/>
  <c r="D1170" i="10"/>
  <c r="H1170" i="10" s="1"/>
  <c r="B1171" i="10"/>
  <c r="D1171" i="10"/>
  <c r="H1171" i="10" s="1"/>
  <c r="B1172" i="10"/>
  <c r="D1172" i="10"/>
  <c r="H1172" i="10"/>
  <c r="B1173" i="10"/>
  <c r="D1173" i="10"/>
  <c r="H1173" i="10"/>
  <c r="B1174" i="10"/>
  <c r="D1174" i="10"/>
  <c r="H1174" i="10" s="1"/>
  <c r="B1175" i="10"/>
  <c r="D1175" i="10"/>
  <c r="H1175" i="10"/>
  <c r="B1176" i="10"/>
  <c r="D1176" i="10"/>
  <c r="H1176" i="10"/>
  <c r="B1177" i="10"/>
  <c r="D1177" i="10"/>
  <c r="H1177" i="10"/>
  <c r="B1178" i="10"/>
  <c r="D1178" i="10"/>
  <c r="H1178" i="10" s="1"/>
  <c r="B1179" i="10"/>
  <c r="D1179" i="10"/>
  <c r="H1179" i="10" s="1"/>
  <c r="B1180" i="10"/>
  <c r="D1180" i="10"/>
  <c r="H1180" i="10" s="1"/>
  <c r="B1181" i="10"/>
  <c r="D1181" i="10"/>
  <c r="H1181" i="10"/>
  <c r="B1182" i="10"/>
  <c r="D1182" i="10"/>
  <c r="H1182" i="10" s="1"/>
  <c r="B1183" i="10"/>
  <c r="D1183" i="10"/>
  <c r="H1183" i="10" s="1"/>
  <c r="B1184" i="10"/>
  <c r="D1184" i="10"/>
  <c r="H1184" i="10" s="1"/>
  <c r="B1185" i="10"/>
  <c r="D1185" i="10"/>
  <c r="H1185" i="10" s="1"/>
  <c r="B1186" i="10"/>
  <c r="D1186" i="10"/>
  <c r="H1186" i="10" s="1"/>
  <c r="B1187" i="10"/>
  <c r="D1187" i="10"/>
  <c r="H1187" i="10" s="1"/>
  <c r="B1188" i="10"/>
  <c r="D1188" i="10"/>
  <c r="H1188" i="10" s="1"/>
  <c r="B1189" i="10"/>
  <c r="D1189" i="10"/>
  <c r="H1189" i="10"/>
  <c r="B1190" i="10"/>
  <c r="D1190" i="10"/>
  <c r="H1190" i="10" s="1"/>
  <c r="B1191" i="10"/>
  <c r="D1191" i="10"/>
  <c r="H1191" i="10" s="1"/>
  <c r="B1192" i="10"/>
  <c r="D1192" i="10"/>
  <c r="H1192" i="10"/>
  <c r="B1193" i="10"/>
  <c r="D1193" i="10"/>
  <c r="H1193" i="10"/>
  <c r="B1194" i="10"/>
  <c r="D1194" i="10"/>
  <c r="H1194" i="10"/>
  <c r="B1195" i="10"/>
  <c r="D1195" i="10"/>
  <c r="H1195" i="10" s="1"/>
  <c r="B1196" i="10"/>
  <c r="D1196" i="10"/>
  <c r="H1196" i="10"/>
  <c r="B1197" i="10"/>
  <c r="D1197" i="10"/>
  <c r="H1197" i="10" s="1"/>
  <c r="B1198" i="10"/>
  <c r="D1198" i="10"/>
  <c r="H1198" i="10" s="1"/>
  <c r="B1199" i="10"/>
  <c r="D1199" i="10"/>
  <c r="H1199" i="10"/>
  <c r="B1200" i="10"/>
  <c r="D1200" i="10"/>
  <c r="H1200" i="10" s="1"/>
  <c r="B1201" i="10"/>
  <c r="D1201" i="10"/>
  <c r="H1201" i="10" s="1"/>
  <c r="B1202" i="10"/>
  <c r="D1202" i="10"/>
  <c r="H1202" i="10" s="1"/>
  <c r="B1203" i="10"/>
  <c r="D1203" i="10"/>
  <c r="H1203" i="10"/>
  <c r="B1204" i="10"/>
  <c r="D1204" i="10"/>
  <c r="H1204" i="10" s="1"/>
  <c r="B1205" i="10"/>
  <c r="D1205" i="10"/>
  <c r="H1205" i="10" s="1"/>
  <c r="B1206" i="10"/>
  <c r="D1206" i="10"/>
  <c r="H1206" i="10" s="1"/>
  <c r="B1207" i="10"/>
  <c r="D1207" i="10"/>
  <c r="H1207" i="10"/>
  <c r="B1208" i="10"/>
  <c r="D1208" i="10"/>
  <c r="H1208" i="10" s="1"/>
  <c r="B1209" i="10"/>
  <c r="D1209" i="10"/>
  <c r="H1209" i="10" s="1"/>
  <c r="B1210" i="10"/>
  <c r="D1210" i="10"/>
  <c r="H1210" i="10"/>
  <c r="B1211" i="10"/>
  <c r="D1211" i="10"/>
  <c r="H1211" i="10"/>
  <c r="B1212" i="10"/>
  <c r="D1212" i="10"/>
  <c r="H1212" i="10"/>
  <c r="B1213" i="10"/>
  <c r="D1213" i="10"/>
  <c r="H1213" i="10" s="1"/>
  <c r="B1214" i="10"/>
  <c r="D1214" i="10"/>
  <c r="H1214" i="10"/>
  <c r="B1215" i="10"/>
  <c r="D1215" i="10"/>
  <c r="H1215" i="10"/>
  <c r="B1216" i="10"/>
  <c r="D1216" i="10"/>
  <c r="H1216" i="10"/>
  <c r="B1217" i="10"/>
  <c r="D1217" i="10"/>
  <c r="H1217" i="10" s="1"/>
  <c r="B1218" i="10"/>
  <c r="D1218" i="10"/>
  <c r="H1218" i="10"/>
  <c r="B1219" i="10"/>
  <c r="D1219" i="10"/>
  <c r="H1219" i="10"/>
  <c r="B1220" i="10"/>
  <c r="D1220" i="10"/>
  <c r="H1220" i="10"/>
  <c r="B1221" i="10"/>
  <c r="D1221" i="10"/>
  <c r="H1221" i="10" s="1"/>
  <c r="B1222" i="10"/>
  <c r="D1222" i="10"/>
  <c r="H1222" i="10" s="1"/>
  <c r="D1305" i="1"/>
  <c r="D1306" i="1"/>
  <c r="D1304" i="1"/>
  <c r="I851" i="5" l="1"/>
  <c r="S1335" i="9"/>
  <c r="S1263" i="10"/>
  <c r="R1202" i="10"/>
  <c r="I821" i="5"/>
  <c r="R1100" i="16"/>
  <c r="I1202" i="10"/>
  <c r="I1037" i="15"/>
  <c r="R849" i="7"/>
  <c r="I1038" i="16"/>
  <c r="S1130" i="15"/>
  <c r="I1356" i="2"/>
  <c r="R1358" i="2"/>
  <c r="I1232" i="10"/>
  <c r="S880" i="7"/>
  <c r="R819" i="7"/>
  <c r="I882" i="5"/>
  <c r="I1171" i="10"/>
  <c r="R852" i="5"/>
  <c r="S852" i="5" s="1"/>
  <c r="I849" i="7"/>
  <c r="I790" i="5"/>
  <c r="R884" i="5"/>
  <c r="S884" i="5" s="1"/>
  <c r="S1131" i="16"/>
  <c r="I819" i="7"/>
  <c r="S883" i="5"/>
  <c r="R813" i="5"/>
  <c r="S813" i="5" s="1"/>
  <c r="I1068" i="15"/>
  <c r="I1099" i="16"/>
  <c r="I1069" i="16"/>
  <c r="I881" i="7"/>
  <c r="R1232" i="10"/>
  <c r="T1396" i="8"/>
  <c r="J1359" i="1"/>
  <c r="R791" i="5"/>
  <c r="S791" i="5" s="1"/>
  <c r="T1359" i="1"/>
  <c r="R1038" i="15"/>
  <c r="R1069" i="15"/>
  <c r="R1039" i="16"/>
  <c r="R1070" i="16"/>
  <c r="D1303" i="1"/>
  <c r="D1301" i="1"/>
  <c r="D1302" i="1"/>
  <c r="N982" i="16"/>
  <c r="P982" i="16"/>
  <c r="N983" i="16"/>
  <c r="P983" i="16"/>
  <c r="N984" i="16"/>
  <c r="P984" i="16" s="1"/>
  <c r="N985" i="16"/>
  <c r="P985" i="16" s="1"/>
  <c r="N986" i="16"/>
  <c r="P986" i="16"/>
  <c r="N987" i="16"/>
  <c r="P987" i="16"/>
  <c r="N988" i="16"/>
  <c r="P988" i="16"/>
  <c r="N989" i="16"/>
  <c r="P989" i="16" s="1"/>
  <c r="N990" i="16"/>
  <c r="P990" i="16" s="1"/>
  <c r="N991" i="16"/>
  <c r="P991" i="16" s="1"/>
  <c r="N992" i="16"/>
  <c r="P992" i="16" s="1"/>
  <c r="N993" i="16"/>
  <c r="P993" i="16"/>
  <c r="N994" i="16"/>
  <c r="P994" i="16" s="1"/>
  <c r="N995" i="16"/>
  <c r="P995" i="16"/>
  <c r="N996" i="16"/>
  <c r="P996" i="16"/>
  <c r="N997" i="16"/>
  <c r="P997" i="16" s="1"/>
  <c r="B982" i="16"/>
  <c r="D982" i="16"/>
  <c r="H982" i="16"/>
  <c r="B983" i="16"/>
  <c r="D983" i="16"/>
  <c r="H983" i="16"/>
  <c r="B984" i="16"/>
  <c r="D984" i="16"/>
  <c r="H984" i="16"/>
  <c r="B985" i="16"/>
  <c r="D985" i="16"/>
  <c r="H985" i="16" s="1"/>
  <c r="B986" i="16"/>
  <c r="D986" i="16"/>
  <c r="H986" i="16" s="1"/>
  <c r="B987" i="16"/>
  <c r="D987" i="16"/>
  <c r="H987" i="16" s="1"/>
  <c r="B988" i="16"/>
  <c r="D988" i="16"/>
  <c r="H988" i="16"/>
  <c r="B989" i="16"/>
  <c r="D989" i="16"/>
  <c r="H989" i="16"/>
  <c r="B990" i="16"/>
  <c r="D990" i="16"/>
  <c r="H990" i="16" s="1"/>
  <c r="B991" i="16"/>
  <c r="D991" i="16"/>
  <c r="H991" i="16" s="1"/>
  <c r="B992" i="16"/>
  <c r="D992" i="16"/>
  <c r="H992" i="16"/>
  <c r="B993" i="16"/>
  <c r="D993" i="16"/>
  <c r="H993" i="16"/>
  <c r="B994" i="16"/>
  <c r="D994" i="16"/>
  <c r="H994" i="16" s="1"/>
  <c r="B995" i="16"/>
  <c r="D995" i="16"/>
  <c r="H995" i="16"/>
  <c r="B996" i="16"/>
  <c r="D996" i="16"/>
  <c r="H996" i="16" s="1"/>
  <c r="B997" i="16"/>
  <c r="D997" i="16"/>
  <c r="H997" i="16"/>
  <c r="D1300" i="1"/>
  <c r="D1299" i="1"/>
  <c r="D1298" i="1"/>
  <c r="D1297" i="1"/>
  <c r="D1296" i="1"/>
  <c r="D1295" i="1"/>
  <c r="D1294" i="1"/>
  <c r="D1293" i="1"/>
  <c r="D1292" i="1"/>
  <c r="D1291" i="1" l="1"/>
  <c r="N971" i="16"/>
  <c r="N972" i="16"/>
  <c r="N973" i="16"/>
  <c r="N974" i="16"/>
  <c r="N975" i="16"/>
  <c r="N976" i="16"/>
  <c r="N977" i="16"/>
  <c r="N978" i="16"/>
  <c r="N979" i="16"/>
  <c r="N980" i="16"/>
  <c r="N981" i="16"/>
  <c r="N1103" i="10"/>
  <c r="D1290" i="1"/>
  <c r="N970" i="16"/>
  <c r="D1289" i="1"/>
  <c r="D1288" i="1"/>
  <c r="D1287" i="1" l="1"/>
  <c r="P970" i="16"/>
  <c r="P971" i="16"/>
  <c r="P972" i="16"/>
  <c r="P973" i="16"/>
  <c r="P974" i="16"/>
  <c r="P975" i="16"/>
  <c r="P976" i="16"/>
  <c r="P977" i="16"/>
  <c r="P978" i="16"/>
  <c r="P979" i="16"/>
  <c r="P980" i="16"/>
  <c r="P981" i="16"/>
  <c r="R1011" i="16" s="1"/>
  <c r="D1286" i="1"/>
  <c r="B1100" i="10"/>
  <c r="D1100" i="10"/>
  <c r="H1100" i="10" s="1"/>
  <c r="B1101" i="10"/>
  <c r="D1101" i="10"/>
  <c r="H1101" i="10" s="1"/>
  <c r="B1102" i="10"/>
  <c r="D1102" i="10"/>
  <c r="H1102" i="10"/>
  <c r="B1103" i="10"/>
  <c r="D1103" i="10"/>
  <c r="H1103" i="10" s="1"/>
  <c r="B1104" i="10"/>
  <c r="D1104" i="10"/>
  <c r="H1104" i="10"/>
  <c r="B1105" i="10"/>
  <c r="D1105" i="10"/>
  <c r="H1105" i="10" s="1"/>
  <c r="B1106" i="10"/>
  <c r="D1106" i="10"/>
  <c r="H1106" i="10" s="1"/>
  <c r="B1107" i="10"/>
  <c r="D1107" i="10"/>
  <c r="H1107" i="10"/>
  <c r="B1108" i="10"/>
  <c r="D1108" i="10"/>
  <c r="H1108" i="10" s="1"/>
  <c r="B1109" i="10"/>
  <c r="D1109" i="10"/>
  <c r="H1109" i="10" s="1"/>
  <c r="B1110" i="10"/>
  <c r="D1110" i="10"/>
  <c r="H1110" i="10"/>
  <c r="B1111" i="10"/>
  <c r="D1111" i="10"/>
  <c r="H1111" i="10"/>
  <c r="B1112" i="10"/>
  <c r="D1112" i="10"/>
  <c r="H1112" i="10" s="1"/>
  <c r="B1113" i="10"/>
  <c r="D1113" i="10"/>
  <c r="H1113" i="10" s="1"/>
  <c r="B1114" i="10"/>
  <c r="D1114" i="10"/>
  <c r="H1114" i="10"/>
  <c r="B1115" i="10"/>
  <c r="D1115" i="10"/>
  <c r="H1115" i="10" s="1"/>
  <c r="B1116" i="10"/>
  <c r="D1116" i="10"/>
  <c r="H1116" i="10" s="1"/>
  <c r="B1117" i="10"/>
  <c r="D1117" i="10"/>
  <c r="H1117" i="10" s="1"/>
  <c r="B1118" i="10"/>
  <c r="D1118" i="10"/>
  <c r="H1118" i="10" s="1"/>
  <c r="B1119" i="10"/>
  <c r="D1119" i="10"/>
  <c r="H1119" i="10" s="1"/>
  <c r="N1100" i="10"/>
  <c r="P1100" i="10" s="1"/>
  <c r="N1101" i="10"/>
  <c r="P1101" i="10" s="1"/>
  <c r="N1102" i="10"/>
  <c r="P1102" i="10" s="1"/>
  <c r="P1103" i="10"/>
  <c r="N1104" i="10"/>
  <c r="P1104" i="10"/>
  <c r="N1105" i="10"/>
  <c r="P1105" i="10"/>
  <c r="N1106" i="10"/>
  <c r="P1106" i="10" s="1"/>
  <c r="N1107" i="10"/>
  <c r="P1107" i="10"/>
  <c r="N1108" i="10"/>
  <c r="P1108" i="10"/>
  <c r="N1109" i="10"/>
  <c r="P1109" i="10"/>
  <c r="N1110" i="10"/>
  <c r="P1110" i="10" s="1"/>
  <c r="N1111" i="10"/>
  <c r="P1111" i="10" s="1"/>
  <c r="N1112" i="10"/>
  <c r="P1112" i="10" s="1"/>
  <c r="N1113" i="10"/>
  <c r="P1113" i="10" s="1"/>
  <c r="N1114" i="10"/>
  <c r="P1114" i="10" s="1"/>
  <c r="N1115" i="10"/>
  <c r="P1115" i="10" s="1"/>
  <c r="N1116" i="10"/>
  <c r="P1116" i="10" s="1"/>
  <c r="N1117" i="10"/>
  <c r="P1117" i="10" s="1"/>
  <c r="N1118" i="10"/>
  <c r="P1118" i="10"/>
  <c r="N1119" i="10"/>
  <c r="P1119" i="10"/>
  <c r="N965" i="16"/>
  <c r="P965" i="16" s="1"/>
  <c r="N966" i="16"/>
  <c r="P966" i="16" s="1"/>
  <c r="N967" i="16"/>
  <c r="P967" i="16" s="1"/>
  <c r="N968" i="16"/>
  <c r="P968" i="16" s="1"/>
  <c r="N969" i="16"/>
  <c r="P969" i="16" s="1"/>
  <c r="D1285" i="1"/>
  <c r="D1284" i="1"/>
  <c r="D1283" i="1"/>
  <c r="D1282" i="1"/>
  <c r="D1281" i="1"/>
  <c r="N1235" i="9"/>
  <c r="D1280" i="1"/>
  <c r="D1279" i="1"/>
  <c r="D1278" i="1"/>
  <c r="D1277" i="1"/>
  <c r="B1276" i="2"/>
  <c r="D1276" i="2"/>
  <c r="H1276" i="2" s="1"/>
  <c r="B1277" i="2"/>
  <c r="D1277" i="2"/>
  <c r="H1277" i="2" s="1"/>
  <c r="B1278" i="2"/>
  <c r="D1278" i="2"/>
  <c r="H1278" i="2" s="1"/>
  <c r="B1279" i="2"/>
  <c r="D1279" i="2"/>
  <c r="H1279" i="2" s="1"/>
  <c r="B1280" i="2"/>
  <c r="D1280" i="2"/>
  <c r="H1280" i="2"/>
  <c r="B1281" i="2"/>
  <c r="D1281" i="2"/>
  <c r="H1281" i="2" s="1"/>
  <c r="B1282" i="2"/>
  <c r="D1282" i="2"/>
  <c r="H1282" i="2"/>
  <c r="B1283" i="2"/>
  <c r="D1283" i="2"/>
  <c r="H1283" i="2" s="1"/>
  <c r="B1284" i="2"/>
  <c r="D1284" i="2"/>
  <c r="H1284" i="2" s="1"/>
  <c r="B1285" i="2"/>
  <c r="D1285" i="2"/>
  <c r="H1285" i="2" s="1"/>
  <c r="B1286" i="2"/>
  <c r="D1286" i="2"/>
  <c r="H1286" i="2" s="1"/>
  <c r="B1287" i="2"/>
  <c r="D1287" i="2"/>
  <c r="H1287" i="2" s="1"/>
  <c r="B1288" i="2"/>
  <c r="D1288" i="2"/>
  <c r="H1288" i="2" s="1"/>
  <c r="B1289" i="2"/>
  <c r="D1289" i="2"/>
  <c r="H1289" i="2" s="1"/>
  <c r="B1290" i="2"/>
  <c r="D1290" i="2"/>
  <c r="H1290" i="2"/>
  <c r="B1291" i="2"/>
  <c r="D1291" i="2"/>
  <c r="H1291" i="2"/>
  <c r="B1292" i="2"/>
  <c r="D1292" i="2"/>
  <c r="H1292" i="2" s="1"/>
  <c r="B1293" i="2"/>
  <c r="D1293" i="2"/>
  <c r="H1293" i="2" s="1"/>
  <c r="B1294" i="2"/>
  <c r="D1294" i="2"/>
  <c r="H1294" i="2"/>
  <c r="B1295" i="2"/>
  <c r="D1295" i="2"/>
  <c r="H1295" i="2" s="1"/>
  <c r="B1296" i="2"/>
  <c r="D1296" i="2"/>
  <c r="H1296" i="2"/>
  <c r="B1297" i="2"/>
  <c r="D1297" i="2"/>
  <c r="H1297" i="2" s="1"/>
  <c r="B1298" i="2"/>
  <c r="D1298" i="2"/>
  <c r="H1298" i="2" s="1"/>
  <c r="I1328" i="2" s="1"/>
  <c r="I1420" i="2" s="1"/>
  <c r="I1422" i="2" s="1"/>
  <c r="B1299" i="2"/>
  <c r="D1299" i="2"/>
  <c r="H1299" i="2"/>
  <c r="B1300" i="2"/>
  <c r="D1300" i="2"/>
  <c r="H1300" i="2" s="1"/>
  <c r="B1301" i="2"/>
  <c r="D1301" i="2"/>
  <c r="H1301" i="2" s="1"/>
  <c r="B1302" i="2"/>
  <c r="D1302" i="2"/>
  <c r="H1302" i="2"/>
  <c r="B1303" i="2"/>
  <c r="D1303" i="2"/>
  <c r="H1303" i="2"/>
  <c r="B1304" i="2"/>
  <c r="D1304" i="2"/>
  <c r="H1304" i="2" s="1"/>
  <c r="B1305" i="2"/>
  <c r="D1305" i="2"/>
  <c r="H1305" i="2" s="1"/>
  <c r="B1306" i="2"/>
  <c r="D1306" i="2"/>
  <c r="H1306" i="2" s="1"/>
  <c r="B1307" i="2"/>
  <c r="D1307" i="2"/>
  <c r="H1307" i="2"/>
  <c r="M1276" i="2"/>
  <c r="P1276" i="2" s="1"/>
  <c r="M1277" i="2"/>
  <c r="P1277" i="2" s="1"/>
  <c r="M1278" i="2"/>
  <c r="P1278" i="2" s="1"/>
  <c r="M1279" i="2"/>
  <c r="P1279" i="2" s="1"/>
  <c r="M1280" i="2"/>
  <c r="P1280" i="2" s="1"/>
  <c r="M1281" i="2"/>
  <c r="P1281" i="2" s="1"/>
  <c r="M1282" i="2"/>
  <c r="P1282" i="2" s="1"/>
  <c r="M1283" i="2"/>
  <c r="P1283" i="2"/>
  <c r="M1284" i="2"/>
  <c r="P1284" i="2"/>
  <c r="M1285" i="2"/>
  <c r="P1285" i="2"/>
  <c r="M1286" i="2"/>
  <c r="P1286" i="2" s="1"/>
  <c r="M1287" i="2"/>
  <c r="P1287" i="2" s="1"/>
  <c r="M1288" i="2"/>
  <c r="P1288" i="2" s="1"/>
  <c r="M1289" i="2"/>
  <c r="P1289" i="2" s="1"/>
  <c r="M1290" i="2"/>
  <c r="P1290" i="2" s="1"/>
  <c r="M1291" i="2"/>
  <c r="P1291" i="2" s="1"/>
  <c r="M1292" i="2"/>
  <c r="P1292" i="2"/>
  <c r="M1293" i="2"/>
  <c r="P1293" i="2" s="1"/>
  <c r="M1294" i="2"/>
  <c r="P1294" i="2" s="1"/>
  <c r="M1295" i="2"/>
  <c r="P1295" i="2"/>
  <c r="M1296" i="2"/>
  <c r="P1296" i="2"/>
  <c r="M1297" i="2"/>
  <c r="P1297" i="2"/>
  <c r="M1298" i="2"/>
  <c r="P1298" i="2"/>
  <c r="M1299" i="2"/>
  <c r="P1299" i="2"/>
  <c r="M1300" i="2"/>
  <c r="P1300" i="2" s="1"/>
  <c r="M1301" i="2"/>
  <c r="P1301" i="2" s="1"/>
  <c r="M1302" i="2"/>
  <c r="P1302" i="2" s="1"/>
  <c r="M1303" i="2"/>
  <c r="P1303" i="2"/>
  <c r="M1304" i="2"/>
  <c r="P1304" i="2"/>
  <c r="M1305" i="2"/>
  <c r="P1305" i="2"/>
  <c r="M1306" i="2"/>
  <c r="P1306" i="2" s="1"/>
  <c r="D1276" i="1"/>
  <c r="D1275" i="1"/>
  <c r="D1274" i="1"/>
  <c r="D1273" i="1"/>
  <c r="N1186" i="12"/>
  <c r="Q1186" i="12" s="1"/>
  <c r="N1187" i="12"/>
  <c r="Q1187" i="12"/>
  <c r="N1188" i="12"/>
  <c r="Q1188" i="12" s="1"/>
  <c r="N1189" i="12"/>
  <c r="Q1189" i="12"/>
  <c r="N1190" i="12"/>
  <c r="Q1190" i="12" s="1"/>
  <c r="N1191" i="12"/>
  <c r="Q1191" i="12"/>
  <c r="N1192" i="12"/>
  <c r="Q1192" i="12" s="1"/>
  <c r="N1193" i="12"/>
  <c r="Q1193" i="12" s="1"/>
  <c r="N1194" i="12"/>
  <c r="Q1194" i="12"/>
  <c r="N1195" i="12"/>
  <c r="Q1195" i="12" s="1"/>
  <c r="N1196" i="12"/>
  <c r="Q1196" i="12" s="1"/>
  <c r="N1197" i="12"/>
  <c r="Q1197" i="12" s="1"/>
  <c r="N1198" i="12"/>
  <c r="Q1198" i="12"/>
  <c r="N1199" i="12"/>
  <c r="Q1199" i="12" s="1"/>
  <c r="N1200" i="12"/>
  <c r="Q1200" i="12" s="1"/>
  <c r="N1201" i="12"/>
  <c r="Q1201" i="12"/>
  <c r="N1202" i="12"/>
  <c r="Q1202" i="12" s="1"/>
  <c r="N1203" i="12"/>
  <c r="Q1203" i="12"/>
  <c r="N1204" i="12"/>
  <c r="Q1204" i="12" s="1"/>
  <c r="N1205" i="12"/>
  <c r="Q1205" i="12" s="1"/>
  <c r="N1206" i="12"/>
  <c r="Q1206" i="12"/>
  <c r="N1207" i="12"/>
  <c r="Q1207" i="12" s="1"/>
  <c r="N1208" i="12"/>
  <c r="Q1208" i="12"/>
  <c r="N1209" i="12"/>
  <c r="Q1209" i="12" s="1"/>
  <c r="N1210" i="12"/>
  <c r="Q1210" i="12"/>
  <c r="N1211" i="12"/>
  <c r="Q1211" i="12" s="1"/>
  <c r="N1212" i="12"/>
  <c r="Q1212" i="12" s="1"/>
  <c r="N1213" i="12"/>
  <c r="Q1213" i="12" s="1"/>
  <c r="N1214" i="12"/>
  <c r="Q1214" i="12" s="1"/>
  <c r="N1215" i="12"/>
  <c r="Q1215" i="12" s="1"/>
  <c r="N1216" i="12"/>
  <c r="Q1216" i="12" s="1"/>
  <c r="N1217" i="12"/>
  <c r="Q1217" i="12" s="1"/>
  <c r="N1218" i="12"/>
  <c r="Q1218" i="12" s="1"/>
  <c r="N1219" i="12"/>
  <c r="Q1219" i="12"/>
  <c r="N1220" i="12"/>
  <c r="Q1220" i="12"/>
  <c r="N1221" i="12"/>
  <c r="Q1221" i="12"/>
  <c r="N1222" i="12"/>
  <c r="Q1222" i="12" s="1"/>
  <c r="N1223" i="12"/>
  <c r="Q1223" i="12" s="1"/>
  <c r="N1224" i="12"/>
  <c r="Q1224" i="12"/>
  <c r="N1225" i="12"/>
  <c r="Q1225" i="12"/>
  <c r="N1226" i="12"/>
  <c r="Q1226" i="12" s="1"/>
  <c r="N1227" i="12"/>
  <c r="Q1227" i="12"/>
  <c r="N1228" i="12"/>
  <c r="Q1228" i="12" s="1"/>
  <c r="N1229" i="12"/>
  <c r="Q1229" i="12" s="1"/>
  <c r="N1230" i="12"/>
  <c r="Q1230" i="12" s="1"/>
  <c r="N1231" i="12"/>
  <c r="Q1231" i="12"/>
  <c r="N1232" i="12"/>
  <c r="Q1232" i="12" s="1"/>
  <c r="N1233" i="12"/>
  <c r="Q1233" i="12"/>
  <c r="N1234" i="12"/>
  <c r="Q1234" i="12" s="1"/>
  <c r="N1235" i="12"/>
  <c r="Q1235" i="12" s="1"/>
  <c r="N1236" i="12"/>
  <c r="Q1236" i="12"/>
  <c r="N1237" i="12"/>
  <c r="Q1237" i="12" s="1"/>
  <c r="N1238" i="12"/>
  <c r="Q1238" i="12" s="1"/>
  <c r="N1239" i="12"/>
  <c r="Q1239" i="12" s="1"/>
  <c r="N1240" i="12"/>
  <c r="Q1240" i="12" s="1"/>
  <c r="N1241" i="12"/>
  <c r="Q1241" i="12" s="1"/>
  <c r="N1242" i="12"/>
  <c r="Q1242" i="12"/>
  <c r="N1243" i="12"/>
  <c r="Q1243" i="12"/>
  <c r="N1244" i="12"/>
  <c r="Q1244" i="12" s="1"/>
  <c r="N1245" i="12"/>
  <c r="Q1245" i="12" s="1"/>
  <c r="N1246" i="12"/>
  <c r="Q1246" i="12" s="1"/>
  <c r="N1247" i="12"/>
  <c r="Q1247" i="12" s="1"/>
  <c r="N1248" i="12"/>
  <c r="Q1248" i="12"/>
  <c r="N1249" i="12"/>
  <c r="Q1249" i="12"/>
  <c r="N1250" i="12"/>
  <c r="Q1250" i="12"/>
  <c r="N1251" i="12"/>
  <c r="Q1251" i="12" s="1"/>
  <c r="N1252" i="12"/>
  <c r="Q1252" i="12" s="1"/>
  <c r="N1253" i="12"/>
  <c r="Q1253" i="12" s="1"/>
  <c r="N1254" i="12"/>
  <c r="Q1254" i="12" s="1"/>
  <c r="N1255" i="12"/>
  <c r="Q1255" i="12" s="1"/>
  <c r="N1256" i="12"/>
  <c r="Q1256" i="12" s="1"/>
  <c r="N1257" i="12"/>
  <c r="Q1257" i="12"/>
  <c r="N1258" i="12"/>
  <c r="Q1258" i="12" s="1"/>
  <c r="N1259" i="12"/>
  <c r="Q1259" i="12" s="1"/>
  <c r="N1260" i="12"/>
  <c r="Q1260" i="12" s="1"/>
  <c r="N1261" i="12"/>
  <c r="Q1261" i="12"/>
  <c r="N1262" i="12"/>
  <c r="Q1262" i="12" s="1"/>
  <c r="N1263" i="12"/>
  <c r="Q1263" i="12" s="1"/>
  <c r="N1264" i="12"/>
  <c r="Q1264" i="12" s="1"/>
  <c r="N1265" i="12"/>
  <c r="Q1265" i="12" s="1"/>
  <c r="N1266" i="12"/>
  <c r="Q1266" i="12"/>
  <c r="N1267" i="12"/>
  <c r="Q1267" i="12" s="1"/>
  <c r="N1268" i="12"/>
  <c r="Q1268" i="12" s="1"/>
  <c r="N1269" i="12"/>
  <c r="Q1269" i="12"/>
  <c r="N1270" i="12"/>
  <c r="Q1270" i="12" s="1"/>
  <c r="N1271" i="12"/>
  <c r="Q1271" i="12" s="1"/>
  <c r="N1272" i="12"/>
  <c r="Q1272" i="12" s="1"/>
  <c r="N1273" i="12"/>
  <c r="Q1273" i="12" s="1"/>
  <c r="N1274" i="12"/>
  <c r="Q1274" i="12" s="1"/>
  <c r="N1275" i="12"/>
  <c r="Q1275" i="12"/>
  <c r="N1276" i="12"/>
  <c r="Q1276" i="12" s="1"/>
  <c r="N1277" i="12"/>
  <c r="Q1277" i="12" s="1"/>
  <c r="N1278" i="12"/>
  <c r="Q1278" i="12"/>
  <c r="N1279" i="12"/>
  <c r="Q1279" i="12" s="1"/>
  <c r="N1280" i="12"/>
  <c r="Q1280" i="12" s="1"/>
  <c r="N1281" i="12"/>
  <c r="Q1281" i="12" s="1"/>
  <c r="N1282" i="12"/>
  <c r="Q1282" i="12" s="1"/>
  <c r="N1283" i="12"/>
  <c r="Q1283" i="12" s="1"/>
  <c r="N1284" i="12"/>
  <c r="Q1284" i="12"/>
  <c r="N1285" i="12"/>
  <c r="Q1285" i="12" s="1"/>
  <c r="N1286" i="12"/>
  <c r="Q1286" i="12" s="1"/>
  <c r="N1287" i="12"/>
  <c r="Q1287" i="12"/>
  <c r="N1288" i="12"/>
  <c r="Q1288" i="12" s="1"/>
  <c r="N1289" i="12"/>
  <c r="Q1289" i="12" s="1"/>
  <c r="N1290" i="12"/>
  <c r="Q1290" i="12" s="1"/>
  <c r="N1291" i="12"/>
  <c r="Q1291" i="12" s="1"/>
  <c r="N1292" i="12"/>
  <c r="Q1292" i="12" s="1"/>
  <c r="N1293" i="12"/>
  <c r="Q1293" i="12"/>
  <c r="N1294" i="12"/>
  <c r="Q1294" i="12" s="1"/>
  <c r="N1295" i="12"/>
  <c r="Q1295" i="12" s="1"/>
  <c r="N1296" i="12"/>
  <c r="Q1296" i="12"/>
  <c r="N1297" i="12"/>
  <c r="Q1297" i="12" s="1"/>
  <c r="N1298" i="12"/>
  <c r="Q1298" i="12" s="1"/>
  <c r="N1299" i="12"/>
  <c r="Q1299" i="12" s="1"/>
  <c r="N1300" i="12"/>
  <c r="Q1300" i="12" s="1"/>
  <c r="N1301" i="12"/>
  <c r="Q1301" i="12" s="1"/>
  <c r="N1302" i="12"/>
  <c r="Q1302" i="12" s="1"/>
  <c r="N1303" i="12"/>
  <c r="Q1303" i="12"/>
  <c r="N1304" i="12"/>
  <c r="Q1304" i="12"/>
  <c r="N1305" i="12"/>
  <c r="Q1305" i="12" s="1"/>
  <c r="N1306" i="12"/>
  <c r="Q1306" i="12" s="1"/>
  <c r="N1307" i="12"/>
  <c r="Q1307" i="12" s="1"/>
  <c r="N1308" i="12"/>
  <c r="Q1308" i="12" s="1"/>
  <c r="N1309" i="12"/>
  <c r="Q1309" i="12"/>
  <c r="N1310" i="12"/>
  <c r="Q1310" i="12"/>
  <c r="N1311" i="12"/>
  <c r="Q1311" i="12"/>
  <c r="N1312" i="12"/>
  <c r="Q1312" i="12" s="1"/>
  <c r="N1313" i="12"/>
  <c r="Q1313" i="12" s="1"/>
  <c r="N1314" i="12"/>
  <c r="Q1314" i="12" s="1"/>
  <c r="N1315" i="12"/>
  <c r="Q1315" i="12" s="1"/>
  <c r="N1316" i="12"/>
  <c r="Q1316" i="12"/>
  <c r="N1317" i="12"/>
  <c r="Q1317" i="12" s="1"/>
  <c r="N1318" i="12"/>
  <c r="Q1318" i="12" s="1"/>
  <c r="N1319" i="12"/>
  <c r="Q1319" i="12" s="1"/>
  <c r="N1320" i="12"/>
  <c r="Q1320" i="12"/>
  <c r="N1321" i="12"/>
  <c r="Q1321" i="12" s="1"/>
  <c r="N1322" i="12"/>
  <c r="Q1322" i="12" s="1"/>
  <c r="N1323" i="12"/>
  <c r="Q1323" i="12" s="1"/>
  <c r="N1324" i="12"/>
  <c r="Q1324" i="12"/>
  <c r="N1325" i="12"/>
  <c r="Q1325" i="12" s="1"/>
  <c r="N1326" i="12"/>
  <c r="Q1326" i="12"/>
  <c r="N1327" i="12"/>
  <c r="Q1327" i="12"/>
  <c r="N1328" i="12"/>
  <c r="Q1328" i="12"/>
  <c r="N1329" i="12"/>
  <c r="Q1329" i="12" s="1"/>
  <c r="D1272" i="1"/>
  <c r="B1293" i="9"/>
  <c r="D1293" i="9"/>
  <c r="H1293" i="9" s="1"/>
  <c r="I1293" i="9"/>
  <c r="B1294" i="9"/>
  <c r="D1294" i="9"/>
  <c r="H1294" i="9" s="1"/>
  <c r="I1294" i="9"/>
  <c r="B1295" i="9"/>
  <c r="D1295" i="9"/>
  <c r="H1295" i="9" s="1"/>
  <c r="I1295" i="9"/>
  <c r="B1296" i="9"/>
  <c r="D1296" i="9"/>
  <c r="H1296" i="9" s="1"/>
  <c r="I1296" i="9"/>
  <c r="B1297" i="9"/>
  <c r="D1297" i="9"/>
  <c r="H1297" i="9"/>
  <c r="I1297" i="9"/>
  <c r="B1298" i="9"/>
  <c r="D1298" i="9"/>
  <c r="H1298" i="9" s="1"/>
  <c r="I1298" i="9"/>
  <c r="B1299" i="9"/>
  <c r="D1299" i="9"/>
  <c r="H1299" i="9" s="1"/>
  <c r="I1299" i="9"/>
  <c r="B1300" i="9"/>
  <c r="D1300" i="9"/>
  <c r="H1300" i="9"/>
  <c r="I1300" i="9"/>
  <c r="B1301" i="9"/>
  <c r="D1301" i="9"/>
  <c r="H1301" i="9" s="1"/>
  <c r="I1301" i="9"/>
  <c r="B1302" i="9"/>
  <c r="D1302" i="9"/>
  <c r="H1302" i="9" s="1"/>
  <c r="I1302" i="9"/>
  <c r="B1303" i="9"/>
  <c r="D1303" i="9"/>
  <c r="H1303" i="9" s="1"/>
  <c r="I1303" i="9"/>
  <c r="B1304" i="9"/>
  <c r="D1304" i="9"/>
  <c r="H1304" i="9"/>
  <c r="I1304" i="9"/>
  <c r="B1305" i="9"/>
  <c r="D1305" i="9"/>
  <c r="H1305" i="9" s="1"/>
  <c r="I1305" i="9"/>
  <c r="B1306" i="9"/>
  <c r="D1306" i="9"/>
  <c r="H1306" i="9" s="1"/>
  <c r="I1306" i="9"/>
  <c r="B1307" i="9"/>
  <c r="D1307" i="9"/>
  <c r="H1307" i="9"/>
  <c r="I1307" i="9"/>
  <c r="B1308" i="9"/>
  <c r="D1308" i="9"/>
  <c r="H1308" i="9"/>
  <c r="I1308" i="9"/>
  <c r="B1309" i="9"/>
  <c r="D1309" i="9"/>
  <c r="H1309" i="9" s="1"/>
  <c r="I1309" i="9"/>
  <c r="B1310" i="9"/>
  <c r="D1310" i="9"/>
  <c r="H1310" i="9"/>
  <c r="I1310" i="9"/>
  <c r="B1311" i="9"/>
  <c r="D1311" i="9"/>
  <c r="H1311" i="9" s="1"/>
  <c r="I1311" i="9"/>
  <c r="B1312" i="9"/>
  <c r="D1312" i="9"/>
  <c r="H1312" i="9" s="1"/>
  <c r="I1312" i="9"/>
  <c r="B1313" i="9"/>
  <c r="D1313" i="9"/>
  <c r="H1313" i="9" s="1"/>
  <c r="I1313" i="9"/>
  <c r="B1314" i="9"/>
  <c r="D1314" i="9"/>
  <c r="H1314" i="9" s="1"/>
  <c r="I1314" i="9"/>
  <c r="B1315" i="9"/>
  <c r="D1315" i="9"/>
  <c r="H1315" i="9" s="1"/>
  <c r="I1315" i="9"/>
  <c r="B1316" i="9"/>
  <c r="D1316" i="9"/>
  <c r="H1316" i="9"/>
  <c r="I1316" i="9"/>
  <c r="B1317" i="9"/>
  <c r="D1317" i="9"/>
  <c r="H1317" i="9" s="1"/>
  <c r="I1317" i="9"/>
  <c r="B1318" i="9"/>
  <c r="D1318" i="9"/>
  <c r="H1318" i="9" s="1"/>
  <c r="I1318" i="9"/>
  <c r="B1319" i="9"/>
  <c r="D1319" i="9"/>
  <c r="H1319" i="9"/>
  <c r="I1319" i="9"/>
  <c r="B1320" i="9"/>
  <c r="D1320" i="9"/>
  <c r="H1320" i="9" s="1"/>
  <c r="I1320" i="9"/>
  <c r="B1321" i="9"/>
  <c r="D1321" i="9"/>
  <c r="H1321" i="9"/>
  <c r="I1321" i="9"/>
  <c r="B1322" i="9"/>
  <c r="D1322" i="9"/>
  <c r="H1322" i="9" s="1"/>
  <c r="I1322" i="9"/>
  <c r="B1323" i="9"/>
  <c r="D1323" i="9"/>
  <c r="H1323" i="9" s="1"/>
  <c r="I1323" i="9"/>
  <c r="B1324" i="9"/>
  <c r="D1324" i="9"/>
  <c r="H1324" i="9" s="1"/>
  <c r="I1324" i="9"/>
  <c r="B1325" i="9"/>
  <c r="D1325" i="9"/>
  <c r="H1325" i="9" s="1"/>
  <c r="I1325" i="9"/>
  <c r="B1326" i="9"/>
  <c r="D1326" i="9"/>
  <c r="H1326" i="9" s="1"/>
  <c r="I1326" i="9"/>
  <c r="B1327" i="9"/>
  <c r="D1327" i="9"/>
  <c r="H1327" i="9" s="1"/>
  <c r="I1327" i="9"/>
  <c r="B1328" i="9"/>
  <c r="D1328" i="9"/>
  <c r="H1328" i="9"/>
  <c r="I1328" i="9"/>
  <c r="B1329" i="9"/>
  <c r="D1329" i="9"/>
  <c r="H1329" i="9" s="1"/>
  <c r="I1329" i="9"/>
  <c r="B1330" i="9"/>
  <c r="D1330" i="9"/>
  <c r="H1330" i="9" s="1"/>
  <c r="I1330" i="9"/>
  <c r="B1331" i="9"/>
  <c r="D1331" i="9"/>
  <c r="H1331" i="9" s="1"/>
  <c r="I1331" i="9"/>
  <c r="B1332" i="9"/>
  <c r="D1332" i="9"/>
  <c r="H1332" i="9" s="1"/>
  <c r="I1332" i="9"/>
  <c r="B1333" i="9"/>
  <c r="D1333" i="9"/>
  <c r="H1333" i="9"/>
  <c r="I1333" i="9"/>
  <c r="B1334" i="9"/>
  <c r="D1334" i="9"/>
  <c r="H1334" i="9" s="1"/>
  <c r="I1334" i="9"/>
  <c r="B1335" i="9"/>
  <c r="D1335" i="9"/>
  <c r="H1335" i="9" s="1"/>
  <c r="I1335" i="9"/>
  <c r="B1336" i="9"/>
  <c r="D1336" i="9"/>
  <c r="H1336" i="9" s="1"/>
  <c r="I1336" i="9"/>
  <c r="B1337" i="9"/>
  <c r="D1337" i="9"/>
  <c r="H1337" i="9" s="1"/>
  <c r="I1337" i="9"/>
  <c r="B1338" i="9"/>
  <c r="D1338" i="9"/>
  <c r="H1338" i="9" s="1"/>
  <c r="I1338" i="9"/>
  <c r="B1339" i="9"/>
  <c r="D1339" i="9"/>
  <c r="H1339" i="9" s="1"/>
  <c r="I1339" i="9"/>
  <c r="B1340" i="9"/>
  <c r="D1340" i="9"/>
  <c r="H1340" i="9" s="1"/>
  <c r="I1340" i="9"/>
  <c r="B1341" i="9"/>
  <c r="D1341" i="9"/>
  <c r="H1341" i="9" s="1"/>
  <c r="I1341" i="9"/>
  <c r="B1342" i="9"/>
  <c r="D1342" i="9"/>
  <c r="H1342" i="9" s="1"/>
  <c r="I1342" i="9"/>
  <c r="B1343" i="9"/>
  <c r="D1343" i="9"/>
  <c r="H1343" i="9" s="1"/>
  <c r="I1343" i="9"/>
  <c r="B1344" i="9"/>
  <c r="D1344" i="9"/>
  <c r="H1344" i="9" s="1"/>
  <c r="I1344" i="9"/>
  <c r="B1345" i="9"/>
  <c r="D1345" i="9"/>
  <c r="H1345" i="9" s="1"/>
  <c r="I1345" i="9"/>
  <c r="B1346" i="9"/>
  <c r="D1346" i="9"/>
  <c r="H1346" i="9"/>
  <c r="I1346" i="9"/>
  <c r="B1347" i="9"/>
  <c r="D1347" i="9"/>
  <c r="H1347" i="9" s="1"/>
  <c r="I1347" i="9"/>
  <c r="B1348" i="9"/>
  <c r="D1348" i="9"/>
  <c r="H1348" i="9"/>
  <c r="I1348" i="9"/>
  <c r="B1349" i="9"/>
  <c r="D1349" i="9"/>
  <c r="H1349" i="9" s="1"/>
  <c r="I1349" i="9"/>
  <c r="B1350" i="9"/>
  <c r="D1350" i="9"/>
  <c r="H1350" i="9" s="1"/>
  <c r="I1350" i="9"/>
  <c r="B1351" i="9"/>
  <c r="D1351" i="9"/>
  <c r="H1351" i="9" s="1"/>
  <c r="I1351" i="9"/>
  <c r="B1352" i="9"/>
  <c r="D1352" i="9"/>
  <c r="H1352" i="9" s="1"/>
  <c r="I1352" i="9"/>
  <c r="B1353" i="9"/>
  <c r="D1353" i="9"/>
  <c r="H1353" i="9" s="1"/>
  <c r="I1353" i="9"/>
  <c r="B1354" i="9"/>
  <c r="D1354" i="9"/>
  <c r="H1354" i="9" s="1"/>
  <c r="I1354" i="9"/>
  <c r="B1355" i="9"/>
  <c r="D1355" i="9"/>
  <c r="H1355" i="9" s="1"/>
  <c r="I1355" i="9"/>
  <c r="B1356" i="9"/>
  <c r="D1356" i="9"/>
  <c r="H1356" i="9" s="1"/>
  <c r="I1356" i="9"/>
  <c r="B1357" i="9"/>
  <c r="D1357" i="9"/>
  <c r="H1357" i="9" s="1"/>
  <c r="I1357" i="9"/>
  <c r="B1358" i="9"/>
  <c r="D1358" i="9"/>
  <c r="H1358" i="9" s="1"/>
  <c r="I1358" i="9"/>
  <c r="B1359" i="9"/>
  <c r="D1359" i="9"/>
  <c r="H1359" i="9" s="1"/>
  <c r="I1359" i="9"/>
  <c r="B1360" i="9"/>
  <c r="D1360" i="9"/>
  <c r="H1360" i="9"/>
  <c r="I1360" i="9"/>
  <c r="B1361" i="9"/>
  <c r="D1361" i="9"/>
  <c r="H1361" i="9" s="1"/>
  <c r="I1361" i="9"/>
  <c r="B1362" i="9"/>
  <c r="D1362" i="9"/>
  <c r="H1362" i="9" s="1"/>
  <c r="I1362" i="9"/>
  <c r="B1363" i="9"/>
  <c r="D1363" i="9"/>
  <c r="H1363" i="9" s="1"/>
  <c r="I1363" i="9"/>
  <c r="B1364" i="9"/>
  <c r="D1364" i="9"/>
  <c r="H1364" i="9"/>
  <c r="I1364" i="9"/>
  <c r="B1365" i="9"/>
  <c r="D1365" i="9"/>
  <c r="H1365" i="9" s="1"/>
  <c r="I1365" i="9"/>
  <c r="B1366" i="9"/>
  <c r="D1366" i="9"/>
  <c r="H1366" i="9" s="1"/>
  <c r="I1366" i="9"/>
  <c r="B1367" i="9"/>
  <c r="D1367" i="9"/>
  <c r="H1367" i="9"/>
  <c r="I1367" i="9"/>
  <c r="B1368" i="9"/>
  <c r="D1368" i="9"/>
  <c r="H1368" i="9" s="1"/>
  <c r="I1368" i="9"/>
  <c r="B1369" i="9"/>
  <c r="D1369" i="9"/>
  <c r="H1369" i="9" s="1"/>
  <c r="I1369" i="9"/>
  <c r="B1370" i="9"/>
  <c r="D1370" i="9"/>
  <c r="H1370" i="9" s="1"/>
  <c r="I1370" i="9"/>
  <c r="B1371" i="9"/>
  <c r="D1371" i="9"/>
  <c r="H1371" i="9" s="1"/>
  <c r="I1371" i="9"/>
  <c r="B1372" i="9"/>
  <c r="D1372" i="9"/>
  <c r="H1372" i="9" s="1"/>
  <c r="I1372" i="9"/>
  <c r="B1373" i="9"/>
  <c r="D1373" i="9"/>
  <c r="H1373" i="9" s="1"/>
  <c r="I1373" i="9"/>
  <c r="B1374" i="9"/>
  <c r="D1374" i="9"/>
  <c r="H1374" i="9" s="1"/>
  <c r="I1374" i="9"/>
  <c r="B1375" i="9"/>
  <c r="D1375" i="9"/>
  <c r="H1375" i="9"/>
  <c r="I1375" i="9"/>
  <c r="B1376" i="9"/>
  <c r="D1376" i="9"/>
  <c r="H1376" i="9" s="1"/>
  <c r="I1376" i="9"/>
  <c r="B1377" i="9"/>
  <c r="D1377" i="9"/>
  <c r="H1377" i="9" s="1"/>
  <c r="I1377" i="9"/>
  <c r="B1378" i="9"/>
  <c r="D1378" i="9"/>
  <c r="H1378" i="9" s="1"/>
  <c r="I1378" i="9"/>
  <c r="B1379" i="9"/>
  <c r="D1379" i="9"/>
  <c r="H1379" i="9" s="1"/>
  <c r="I1379" i="9"/>
  <c r="B1380" i="9"/>
  <c r="D1380" i="9"/>
  <c r="H1380" i="9" s="1"/>
  <c r="I1380" i="9"/>
  <c r="B1381" i="9"/>
  <c r="D1381" i="9"/>
  <c r="H1381" i="9"/>
  <c r="I1381" i="9"/>
  <c r="B1382" i="9"/>
  <c r="D1382" i="9"/>
  <c r="H1382" i="9" s="1"/>
  <c r="I1382" i="9"/>
  <c r="B1383" i="9"/>
  <c r="D1383" i="9"/>
  <c r="H1383" i="9" s="1"/>
  <c r="I1383" i="9"/>
  <c r="B1384" i="9"/>
  <c r="D1384" i="9"/>
  <c r="H1384" i="9" s="1"/>
  <c r="I1384" i="9"/>
  <c r="B1385" i="9"/>
  <c r="D1385" i="9"/>
  <c r="H1385" i="9" s="1"/>
  <c r="I1385" i="9"/>
  <c r="B1386" i="9"/>
  <c r="D1386" i="9"/>
  <c r="H1386" i="9" s="1"/>
  <c r="I1386" i="9"/>
  <c r="B1387" i="9"/>
  <c r="D1387" i="9"/>
  <c r="H1387" i="9" s="1"/>
  <c r="I1387" i="9"/>
  <c r="B1388" i="9"/>
  <c r="D1388" i="9"/>
  <c r="H1388" i="9" s="1"/>
  <c r="I1388" i="9"/>
  <c r="B1389" i="9"/>
  <c r="D1389" i="9"/>
  <c r="H1389" i="9" s="1"/>
  <c r="I1389" i="9"/>
  <c r="B1390" i="9"/>
  <c r="D1390" i="9"/>
  <c r="H1390" i="9" s="1"/>
  <c r="I1390" i="9"/>
  <c r="B1391" i="9"/>
  <c r="D1391" i="9"/>
  <c r="H1391" i="9" s="1"/>
  <c r="I1391" i="9"/>
  <c r="N1272" i="1"/>
  <c r="R1272" i="1" s="1"/>
  <c r="N1273" i="1"/>
  <c r="R1273" i="1" s="1"/>
  <c r="N1274" i="1"/>
  <c r="R1274" i="1" s="1"/>
  <c r="N1275" i="1"/>
  <c r="R1275" i="1" s="1"/>
  <c r="N1276" i="1"/>
  <c r="R1276" i="1" s="1"/>
  <c r="N1277" i="1"/>
  <c r="R1277" i="1" s="1"/>
  <c r="N1278" i="1"/>
  <c r="R1278" i="1" s="1"/>
  <c r="N1279" i="1"/>
  <c r="R1279" i="1" s="1"/>
  <c r="N1280" i="1"/>
  <c r="R1280" i="1" s="1"/>
  <c r="N1281" i="1"/>
  <c r="R1281" i="1" s="1"/>
  <c r="N1282" i="1"/>
  <c r="R1282" i="1" s="1"/>
  <c r="N1283" i="1"/>
  <c r="R1283" i="1" s="1"/>
  <c r="N1284" i="1"/>
  <c r="R1284" i="1" s="1"/>
  <c r="N1285" i="1"/>
  <c r="R1285" i="1" s="1"/>
  <c r="N1286" i="1"/>
  <c r="R1286" i="1" s="1"/>
  <c r="N1287" i="1"/>
  <c r="R1287" i="1" s="1"/>
  <c r="N1288" i="1"/>
  <c r="R1288" i="1" s="1"/>
  <c r="N1289" i="1"/>
  <c r="R1289" i="1" s="1"/>
  <c r="N1290" i="1"/>
  <c r="R1290" i="1" s="1"/>
  <c r="N1291" i="1"/>
  <c r="R1291" i="1" s="1"/>
  <c r="N1292" i="1"/>
  <c r="R1292" i="1" s="1"/>
  <c r="N1293" i="1"/>
  <c r="R1293" i="1" s="1"/>
  <c r="N1294" i="1"/>
  <c r="R1294" i="1" s="1"/>
  <c r="N1295" i="1"/>
  <c r="R1295" i="1" s="1"/>
  <c r="N1296" i="1"/>
  <c r="R1296" i="1" s="1"/>
  <c r="N1297" i="1"/>
  <c r="R1297" i="1" s="1"/>
  <c r="N1298" i="1"/>
  <c r="R1298" i="1" s="1"/>
  <c r="N1299" i="1"/>
  <c r="R1299" i="1" s="1"/>
  <c r="N1300" i="1"/>
  <c r="R1300" i="1" s="1"/>
  <c r="N1301" i="1"/>
  <c r="R1301" i="1" s="1"/>
  <c r="N1302" i="1"/>
  <c r="R1302" i="1" s="1"/>
  <c r="N1303" i="1"/>
  <c r="R1303" i="1" s="1"/>
  <c r="N1304" i="1"/>
  <c r="R1304" i="1" s="1"/>
  <c r="N1305" i="1"/>
  <c r="R1305" i="1" s="1"/>
  <c r="N1306" i="1"/>
  <c r="R1306" i="1" s="1"/>
  <c r="N1307" i="1"/>
  <c r="R1307" i="1" s="1"/>
  <c r="N1308" i="1"/>
  <c r="R1308" i="1" s="1"/>
  <c r="N1309" i="1"/>
  <c r="R1309" i="1" s="1"/>
  <c r="N1310" i="1"/>
  <c r="R1310" i="1" s="1"/>
  <c r="N1311" i="1"/>
  <c r="R1311" i="1" s="1"/>
  <c r="N1312" i="1"/>
  <c r="R1312" i="1" s="1"/>
  <c r="N1313" i="1"/>
  <c r="R1313" i="1" s="1"/>
  <c r="N1314" i="1"/>
  <c r="R1314" i="1" s="1"/>
  <c r="N1315" i="1"/>
  <c r="R1315" i="1" s="1"/>
  <c r="N1316" i="1"/>
  <c r="R1316" i="1" s="1"/>
  <c r="D1271" i="1"/>
  <c r="B1184" i="12"/>
  <c r="D1184" i="12"/>
  <c r="H1184" i="12" s="1"/>
  <c r="B1185" i="12"/>
  <c r="D1185" i="12"/>
  <c r="H1185" i="12" s="1"/>
  <c r="B1186" i="12"/>
  <c r="D1186" i="12"/>
  <c r="H1186" i="12" s="1"/>
  <c r="B1187" i="12"/>
  <c r="D1187" i="12"/>
  <c r="H1187" i="12"/>
  <c r="B1188" i="12"/>
  <c r="D1188" i="12"/>
  <c r="H1188" i="12" s="1"/>
  <c r="B1189" i="12"/>
  <c r="D1189" i="12"/>
  <c r="H1189" i="12" s="1"/>
  <c r="B1190" i="12"/>
  <c r="D1190" i="12"/>
  <c r="H1190" i="12" s="1"/>
  <c r="B1191" i="12"/>
  <c r="D1191" i="12"/>
  <c r="H1191" i="12" s="1"/>
  <c r="B1192" i="12"/>
  <c r="D1192" i="12"/>
  <c r="H1192" i="12"/>
  <c r="B1193" i="12"/>
  <c r="D1193" i="12"/>
  <c r="H1193" i="12" s="1"/>
  <c r="B1194" i="12"/>
  <c r="D1194" i="12"/>
  <c r="H1194" i="12" s="1"/>
  <c r="B1195" i="12"/>
  <c r="D1195" i="12"/>
  <c r="H1195" i="12" s="1"/>
  <c r="B1196" i="12"/>
  <c r="D1196" i="12"/>
  <c r="H1196" i="12"/>
  <c r="B1197" i="12"/>
  <c r="D1197" i="12"/>
  <c r="H1197" i="12" s="1"/>
  <c r="B1198" i="12"/>
  <c r="D1198" i="12"/>
  <c r="H1198" i="12" s="1"/>
  <c r="B1199" i="12"/>
  <c r="D1199" i="12"/>
  <c r="H1199" i="12" s="1"/>
  <c r="B1200" i="12"/>
  <c r="D1200" i="12"/>
  <c r="H1200" i="12" s="1"/>
  <c r="B1201" i="12"/>
  <c r="D1201" i="12"/>
  <c r="H1201" i="12" s="1"/>
  <c r="B1202" i="12"/>
  <c r="D1202" i="12"/>
  <c r="H1202" i="12"/>
  <c r="B1203" i="12"/>
  <c r="D1203" i="12"/>
  <c r="H1203" i="12" s="1"/>
  <c r="B1204" i="12"/>
  <c r="D1204" i="12"/>
  <c r="H1204" i="12" s="1"/>
  <c r="B1205" i="12"/>
  <c r="D1205" i="12"/>
  <c r="H1205" i="12" s="1"/>
  <c r="B1206" i="12"/>
  <c r="D1206" i="12"/>
  <c r="H1206" i="12" s="1"/>
  <c r="B1207" i="12"/>
  <c r="D1207" i="12"/>
  <c r="H1207" i="12" s="1"/>
  <c r="B1208" i="12"/>
  <c r="D1208" i="12"/>
  <c r="H1208" i="12" s="1"/>
  <c r="B1209" i="12"/>
  <c r="D1209" i="12"/>
  <c r="H1209" i="12" s="1"/>
  <c r="B1210" i="12"/>
  <c r="D1210" i="12"/>
  <c r="H1210" i="12" s="1"/>
  <c r="B1211" i="12"/>
  <c r="D1211" i="12"/>
  <c r="H1211" i="12" s="1"/>
  <c r="B1212" i="12"/>
  <c r="D1212" i="12"/>
  <c r="H1212" i="12" s="1"/>
  <c r="B1213" i="12"/>
  <c r="D1213" i="12"/>
  <c r="H1213" i="12"/>
  <c r="B1214" i="12"/>
  <c r="D1214" i="12"/>
  <c r="H1214" i="12" s="1"/>
  <c r="B1215" i="12"/>
  <c r="D1215" i="12"/>
  <c r="H1215" i="12" s="1"/>
  <c r="B1216" i="12"/>
  <c r="D1216" i="12"/>
  <c r="H1216" i="12"/>
  <c r="B1217" i="12"/>
  <c r="D1217" i="12"/>
  <c r="H1217" i="12" s="1"/>
  <c r="B1218" i="12"/>
  <c r="D1218" i="12"/>
  <c r="H1218" i="12" s="1"/>
  <c r="B1219" i="12"/>
  <c r="D1219" i="12"/>
  <c r="H1219" i="12" s="1"/>
  <c r="B1220" i="12"/>
  <c r="D1220" i="12"/>
  <c r="H1220" i="12"/>
  <c r="B1221" i="12"/>
  <c r="D1221" i="12"/>
  <c r="H1221" i="12" s="1"/>
  <c r="B1222" i="12"/>
  <c r="D1222" i="12"/>
  <c r="H1222" i="12" s="1"/>
  <c r="B1223" i="12"/>
  <c r="D1223" i="12"/>
  <c r="H1223" i="12" s="1"/>
  <c r="B1224" i="12"/>
  <c r="D1224" i="12"/>
  <c r="H1224" i="12" s="1"/>
  <c r="B1225" i="12"/>
  <c r="D1225" i="12"/>
  <c r="H1225" i="12"/>
  <c r="B1226" i="12"/>
  <c r="D1226" i="12"/>
  <c r="H1226" i="12" s="1"/>
  <c r="B1227" i="12"/>
  <c r="D1227" i="12"/>
  <c r="H1227" i="12" s="1"/>
  <c r="B1228" i="12"/>
  <c r="D1228" i="12"/>
  <c r="H1228" i="12" s="1"/>
  <c r="B1229" i="12"/>
  <c r="D1229" i="12"/>
  <c r="H1229" i="12" s="1"/>
  <c r="B1230" i="12"/>
  <c r="D1230" i="12"/>
  <c r="H1230" i="12" s="1"/>
  <c r="B1231" i="12"/>
  <c r="D1231" i="12"/>
  <c r="H1231" i="12" s="1"/>
  <c r="B1232" i="12"/>
  <c r="D1232" i="12"/>
  <c r="H1232" i="12"/>
  <c r="B1233" i="12"/>
  <c r="D1233" i="12"/>
  <c r="H1233" i="12" s="1"/>
  <c r="B1234" i="12"/>
  <c r="D1234" i="12"/>
  <c r="H1234" i="12" s="1"/>
  <c r="B1235" i="12"/>
  <c r="D1235" i="12"/>
  <c r="H1235" i="12" s="1"/>
  <c r="B1236" i="12"/>
  <c r="D1236" i="12"/>
  <c r="H1236" i="12" s="1"/>
  <c r="B1237" i="12"/>
  <c r="D1237" i="12"/>
  <c r="H1237" i="12" s="1"/>
  <c r="B1238" i="12"/>
  <c r="D1238" i="12"/>
  <c r="H1238" i="12" s="1"/>
  <c r="B1239" i="12"/>
  <c r="D1239" i="12"/>
  <c r="H1239" i="12" s="1"/>
  <c r="B1240" i="12"/>
  <c r="D1240" i="12"/>
  <c r="H1240" i="12" s="1"/>
  <c r="B1241" i="12"/>
  <c r="D1241" i="12"/>
  <c r="H1241" i="12"/>
  <c r="B1242" i="12"/>
  <c r="D1242" i="12"/>
  <c r="H1242" i="12" s="1"/>
  <c r="B1243" i="12"/>
  <c r="D1243" i="12"/>
  <c r="H1243" i="12" s="1"/>
  <c r="B1244" i="12"/>
  <c r="D1244" i="12"/>
  <c r="H1244" i="12" s="1"/>
  <c r="B1245" i="12"/>
  <c r="D1245" i="12"/>
  <c r="H1245" i="12"/>
  <c r="B1246" i="12"/>
  <c r="D1246" i="12"/>
  <c r="H1246" i="12" s="1"/>
  <c r="B1247" i="12"/>
  <c r="D1247" i="12"/>
  <c r="H1247" i="12" s="1"/>
  <c r="B1248" i="12"/>
  <c r="D1248" i="12"/>
  <c r="H1248" i="12" s="1"/>
  <c r="B1249" i="12"/>
  <c r="D1249" i="12"/>
  <c r="H1249" i="12"/>
  <c r="B1250" i="12"/>
  <c r="D1250" i="12"/>
  <c r="H1250" i="12" s="1"/>
  <c r="B1251" i="12"/>
  <c r="D1251" i="12"/>
  <c r="H1251" i="12" s="1"/>
  <c r="B1252" i="12"/>
  <c r="D1252" i="12"/>
  <c r="H1252" i="12" s="1"/>
  <c r="B1253" i="12"/>
  <c r="D1253" i="12"/>
  <c r="H1253" i="12" s="1"/>
  <c r="B1254" i="12"/>
  <c r="D1254" i="12"/>
  <c r="H1254" i="12" s="1"/>
  <c r="B1255" i="12"/>
  <c r="D1255" i="12"/>
  <c r="H1255" i="12" s="1"/>
  <c r="B1256" i="12"/>
  <c r="D1256" i="12"/>
  <c r="H1256" i="12" s="1"/>
  <c r="B1257" i="12"/>
  <c r="D1257" i="12"/>
  <c r="H1257" i="12" s="1"/>
  <c r="B1258" i="12"/>
  <c r="D1258" i="12"/>
  <c r="H1258" i="12" s="1"/>
  <c r="B1259" i="12"/>
  <c r="D1259" i="12"/>
  <c r="H1259" i="12" s="1"/>
  <c r="B1260" i="12"/>
  <c r="D1260" i="12"/>
  <c r="H1260" i="12" s="1"/>
  <c r="B1261" i="12"/>
  <c r="D1261" i="12"/>
  <c r="H1261" i="12" s="1"/>
  <c r="B1262" i="12"/>
  <c r="D1262" i="12"/>
  <c r="H1262" i="12" s="1"/>
  <c r="B1263" i="12"/>
  <c r="D1263" i="12"/>
  <c r="H1263" i="12"/>
  <c r="B1264" i="12"/>
  <c r="D1264" i="12"/>
  <c r="H1264" i="12" s="1"/>
  <c r="B1265" i="12"/>
  <c r="D1265" i="12"/>
  <c r="H1265" i="12"/>
  <c r="B1266" i="12"/>
  <c r="D1266" i="12"/>
  <c r="H1266" i="12" s="1"/>
  <c r="B1267" i="12"/>
  <c r="D1267" i="12"/>
  <c r="H1267" i="12"/>
  <c r="B1268" i="12"/>
  <c r="D1268" i="12"/>
  <c r="H1268" i="12" s="1"/>
  <c r="B1269" i="12"/>
  <c r="D1269" i="12"/>
  <c r="H1269" i="12"/>
  <c r="B1270" i="12"/>
  <c r="D1270" i="12"/>
  <c r="H1270" i="12" s="1"/>
  <c r="B1271" i="12"/>
  <c r="D1271" i="12"/>
  <c r="H1271" i="12" s="1"/>
  <c r="B1272" i="12"/>
  <c r="D1272" i="12"/>
  <c r="H1272" i="12"/>
  <c r="B1273" i="12"/>
  <c r="D1273" i="12"/>
  <c r="H1273" i="12"/>
  <c r="B1274" i="12"/>
  <c r="D1274" i="12"/>
  <c r="H1274" i="12" s="1"/>
  <c r="B1275" i="12"/>
  <c r="D1275" i="12"/>
  <c r="H1275" i="12" s="1"/>
  <c r="B1276" i="12"/>
  <c r="D1276" i="12"/>
  <c r="H1276" i="12" s="1"/>
  <c r="B1277" i="12"/>
  <c r="D1277" i="12"/>
  <c r="H1277" i="12" s="1"/>
  <c r="B1278" i="12"/>
  <c r="D1278" i="12"/>
  <c r="H1278" i="12" s="1"/>
  <c r="B1279" i="12"/>
  <c r="D1279" i="12"/>
  <c r="H1279" i="12" s="1"/>
  <c r="B1280" i="12"/>
  <c r="D1280" i="12"/>
  <c r="H1280" i="12"/>
  <c r="B1281" i="12"/>
  <c r="D1281" i="12"/>
  <c r="H1281" i="12" s="1"/>
  <c r="B1282" i="12"/>
  <c r="D1282" i="12"/>
  <c r="H1282" i="12" s="1"/>
  <c r="B1283" i="12"/>
  <c r="D1283" i="12"/>
  <c r="H1283" i="12" s="1"/>
  <c r="B1284" i="12"/>
  <c r="D1284" i="12"/>
  <c r="H1284" i="12"/>
  <c r="B1285" i="12"/>
  <c r="D1285" i="12"/>
  <c r="H1285" i="12"/>
  <c r="B1286" i="12"/>
  <c r="D1286" i="12"/>
  <c r="H1286" i="12" s="1"/>
  <c r="B1287" i="12"/>
  <c r="D1287" i="12"/>
  <c r="H1287" i="12" s="1"/>
  <c r="B1288" i="12"/>
  <c r="D1288" i="12"/>
  <c r="H1288" i="12"/>
  <c r="B1289" i="12"/>
  <c r="D1289" i="12"/>
  <c r="H1289" i="12" s="1"/>
  <c r="B1290" i="12"/>
  <c r="D1290" i="12"/>
  <c r="H1290" i="12" s="1"/>
  <c r="B1291" i="12"/>
  <c r="D1291" i="12"/>
  <c r="H1291" i="12" s="1"/>
  <c r="B1292" i="12"/>
  <c r="D1292" i="12"/>
  <c r="H1292" i="12"/>
  <c r="B1293" i="12"/>
  <c r="D1293" i="12"/>
  <c r="H1293" i="12"/>
  <c r="B1294" i="12"/>
  <c r="D1294" i="12"/>
  <c r="H1294" i="12" s="1"/>
  <c r="B1295" i="12"/>
  <c r="D1295" i="12"/>
  <c r="H1295" i="12" s="1"/>
  <c r="B1296" i="12"/>
  <c r="D1296" i="12"/>
  <c r="H1296" i="12" s="1"/>
  <c r="B1297" i="12"/>
  <c r="D1297" i="12"/>
  <c r="H1297" i="12" s="1"/>
  <c r="B1298" i="12"/>
  <c r="D1298" i="12"/>
  <c r="H1298" i="12" s="1"/>
  <c r="B1299" i="12"/>
  <c r="D1299" i="12"/>
  <c r="H1299" i="12" s="1"/>
  <c r="B1300" i="12"/>
  <c r="D1300" i="12"/>
  <c r="H1300" i="12" s="1"/>
  <c r="B1301" i="12"/>
  <c r="D1301" i="12"/>
  <c r="H1301" i="12"/>
  <c r="B1302" i="12"/>
  <c r="D1302" i="12"/>
  <c r="H1302" i="12" s="1"/>
  <c r="B1303" i="12"/>
  <c r="D1303" i="12"/>
  <c r="H1303" i="12"/>
  <c r="B1304" i="12"/>
  <c r="D1304" i="12"/>
  <c r="H1304" i="12" s="1"/>
  <c r="B1305" i="12"/>
  <c r="D1305" i="12"/>
  <c r="H1305" i="12" s="1"/>
  <c r="B1306" i="12"/>
  <c r="D1306" i="12"/>
  <c r="H1306" i="12" s="1"/>
  <c r="B1307" i="12"/>
  <c r="D1307" i="12"/>
  <c r="H1307" i="12"/>
  <c r="B1308" i="12"/>
  <c r="D1308" i="12"/>
  <c r="H1308" i="12"/>
  <c r="B1309" i="12"/>
  <c r="D1309" i="12"/>
  <c r="H1309" i="12" s="1"/>
  <c r="B1310" i="12"/>
  <c r="D1310" i="12"/>
  <c r="H1310" i="12" s="1"/>
  <c r="B1311" i="12"/>
  <c r="D1311" i="12"/>
  <c r="H1311" i="12"/>
  <c r="B1312" i="12"/>
  <c r="D1312" i="12"/>
  <c r="H1312" i="12" s="1"/>
  <c r="B1313" i="12"/>
  <c r="D1313" i="12"/>
  <c r="H1313" i="12" s="1"/>
  <c r="B1314" i="12"/>
  <c r="D1314" i="12"/>
  <c r="H1314" i="12" s="1"/>
  <c r="B1315" i="12"/>
  <c r="D1315" i="12"/>
  <c r="H1315" i="12" s="1"/>
  <c r="B1316" i="12"/>
  <c r="D1316" i="12"/>
  <c r="H1316" i="12" s="1"/>
  <c r="B1317" i="12"/>
  <c r="D1317" i="12"/>
  <c r="H1317" i="12" s="1"/>
  <c r="B1318" i="12"/>
  <c r="D1318" i="12"/>
  <c r="H1318" i="12" s="1"/>
  <c r="B1319" i="12"/>
  <c r="D1319" i="12"/>
  <c r="H1319" i="12"/>
  <c r="B1320" i="12"/>
  <c r="D1320" i="12"/>
  <c r="H1320" i="12" s="1"/>
  <c r="B1321" i="12"/>
  <c r="D1321" i="12"/>
  <c r="H1321" i="12"/>
  <c r="B1322" i="12"/>
  <c r="D1322" i="12"/>
  <c r="H1322" i="12" s="1"/>
  <c r="B1323" i="12"/>
  <c r="D1323" i="12"/>
  <c r="H1323" i="12"/>
  <c r="B1324" i="12"/>
  <c r="D1324" i="12"/>
  <c r="H1324" i="12" s="1"/>
  <c r="B1325" i="12"/>
  <c r="D1325" i="12"/>
  <c r="H1325" i="12" s="1"/>
  <c r="B1326" i="12"/>
  <c r="D1326" i="12"/>
  <c r="H1326" i="12" s="1"/>
  <c r="B1327" i="12"/>
  <c r="D1327" i="12"/>
  <c r="H1327" i="12"/>
  <c r="B1328" i="12"/>
  <c r="D1328" i="12"/>
  <c r="H1328" i="12" s="1"/>
  <c r="B1329" i="12"/>
  <c r="D1329" i="12"/>
  <c r="H1329" i="12" s="1"/>
  <c r="N701" i="7"/>
  <c r="P701" i="7" s="1"/>
  <c r="N702" i="7"/>
  <c r="P702" i="7" s="1"/>
  <c r="N703" i="7"/>
  <c r="P703" i="7" s="1"/>
  <c r="N704" i="7"/>
  <c r="P704" i="7" s="1"/>
  <c r="N705" i="7"/>
  <c r="P705" i="7" s="1"/>
  <c r="N706" i="7"/>
  <c r="P706" i="7"/>
  <c r="N707" i="7"/>
  <c r="P707" i="7" s="1"/>
  <c r="N708" i="7"/>
  <c r="P708" i="7" s="1"/>
  <c r="N709" i="7"/>
  <c r="P709" i="7" s="1"/>
  <c r="N710" i="7"/>
  <c r="P710" i="7" s="1"/>
  <c r="N711" i="7"/>
  <c r="P711" i="7"/>
  <c r="N712" i="7"/>
  <c r="P712" i="7" s="1"/>
  <c r="N713" i="7"/>
  <c r="P713" i="7" s="1"/>
  <c r="N714" i="7"/>
  <c r="P714" i="7" s="1"/>
  <c r="N715" i="7"/>
  <c r="P715" i="7" s="1"/>
  <c r="N716" i="7"/>
  <c r="P716" i="7" s="1"/>
  <c r="N717" i="7"/>
  <c r="P717" i="7"/>
  <c r="N718" i="7"/>
  <c r="P718" i="7" s="1"/>
  <c r="N719" i="7"/>
  <c r="P719" i="7" s="1"/>
  <c r="N720" i="7"/>
  <c r="P720" i="7" s="1"/>
  <c r="N721" i="7"/>
  <c r="P721" i="7" s="1"/>
  <c r="N722" i="7"/>
  <c r="P722" i="7"/>
  <c r="N723" i="7"/>
  <c r="P723" i="7" s="1"/>
  <c r="N724" i="7"/>
  <c r="P724" i="7" s="1"/>
  <c r="N725" i="7"/>
  <c r="P725" i="7" s="1"/>
  <c r="N726" i="7"/>
  <c r="P726" i="7" s="1"/>
  <c r="N727" i="7"/>
  <c r="P727" i="7" s="1"/>
  <c r="N728" i="7"/>
  <c r="P728" i="7" s="1"/>
  <c r="N729" i="7"/>
  <c r="P729" i="7"/>
  <c r="N730" i="7"/>
  <c r="P730" i="7" s="1"/>
  <c r="N731" i="7"/>
  <c r="P731" i="7" s="1"/>
  <c r="N732" i="7"/>
  <c r="P732" i="7" s="1"/>
  <c r="N733" i="7"/>
  <c r="P733" i="7" s="1"/>
  <c r="N734" i="7"/>
  <c r="P734" i="7"/>
  <c r="N735" i="7"/>
  <c r="P735" i="7"/>
  <c r="N736" i="7"/>
  <c r="P736" i="7" s="1"/>
  <c r="N737" i="7"/>
  <c r="P737" i="7" s="1"/>
  <c r="N738" i="7"/>
  <c r="P738" i="7" s="1"/>
  <c r="N739" i="7"/>
  <c r="P739" i="7" s="1"/>
  <c r="N740" i="7"/>
  <c r="P740" i="7" s="1"/>
  <c r="N741" i="7"/>
  <c r="P741" i="7" s="1"/>
  <c r="N742" i="7"/>
  <c r="P742" i="7"/>
  <c r="N743" i="7"/>
  <c r="P743" i="7" s="1"/>
  <c r="N744" i="7"/>
  <c r="P744" i="7" s="1"/>
  <c r="N745" i="7"/>
  <c r="P745" i="7" s="1"/>
  <c r="N746" i="7"/>
  <c r="P746" i="7" s="1"/>
  <c r="N747" i="7"/>
  <c r="P747" i="7"/>
  <c r="N748" i="7"/>
  <c r="P748" i="7" s="1"/>
  <c r="N749" i="7"/>
  <c r="P749" i="7" s="1"/>
  <c r="N750" i="7"/>
  <c r="P750" i="7" s="1"/>
  <c r="N751" i="7"/>
  <c r="P751" i="7" s="1"/>
  <c r="N752" i="7"/>
  <c r="P752" i="7" s="1"/>
  <c r="N753" i="7"/>
  <c r="P753" i="7" s="1"/>
  <c r="N754" i="7"/>
  <c r="P754" i="7" s="1"/>
  <c r="N755" i="7"/>
  <c r="P755" i="7" s="1"/>
  <c r="N756" i="7"/>
  <c r="P756" i="7" s="1"/>
  <c r="N757" i="7"/>
  <c r="P757" i="7" s="1"/>
  <c r="N758" i="7"/>
  <c r="P758" i="7" s="1"/>
  <c r="N759" i="7"/>
  <c r="P759" i="7" s="1"/>
  <c r="N760" i="7"/>
  <c r="P760" i="7"/>
  <c r="N761" i="7"/>
  <c r="P761" i="7" s="1"/>
  <c r="N762" i="7"/>
  <c r="P762" i="7" s="1"/>
  <c r="N763" i="7"/>
  <c r="P763" i="7" s="1"/>
  <c r="N764" i="7"/>
  <c r="P764" i="7" s="1"/>
  <c r="N765" i="7"/>
  <c r="P765" i="7"/>
  <c r="N766" i="7"/>
  <c r="P766" i="7" s="1"/>
  <c r="N767" i="7"/>
  <c r="P767" i="7" s="1"/>
  <c r="N768" i="7"/>
  <c r="P768" i="7" s="1"/>
  <c r="N769" i="7"/>
  <c r="P769" i="7" s="1"/>
  <c r="N770" i="7"/>
  <c r="P770" i="7" s="1"/>
  <c r="D1270" i="1"/>
  <c r="D1269" i="1"/>
  <c r="B1089" i="10"/>
  <c r="D1089" i="10"/>
  <c r="H1089" i="10" s="1"/>
  <c r="B1090" i="10"/>
  <c r="D1090" i="10"/>
  <c r="H1090" i="10" s="1"/>
  <c r="B1091" i="10"/>
  <c r="D1091" i="10"/>
  <c r="H1091" i="10" s="1"/>
  <c r="B1092" i="10"/>
  <c r="D1092" i="10"/>
  <c r="H1092" i="10" s="1"/>
  <c r="B1093" i="10"/>
  <c r="D1093" i="10"/>
  <c r="H1093" i="10"/>
  <c r="B1094" i="10"/>
  <c r="D1094" i="10"/>
  <c r="H1094" i="10" s="1"/>
  <c r="B1095" i="10"/>
  <c r="D1095" i="10"/>
  <c r="H1095" i="10" s="1"/>
  <c r="B1096" i="10"/>
  <c r="D1096" i="10"/>
  <c r="H1096" i="10"/>
  <c r="B1097" i="10"/>
  <c r="D1097" i="10"/>
  <c r="H1097" i="10"/>
  <c r="B1098" i="10"/>
  <c r="D1098" i="10"/>
  <c r="H1098" i="10"/>
  <c r="B1099" i="10"/>
  <c r="D1099" i="10"/>
  <c r="H1099" i="10"/>
  <c r="N1089" i="10"/>
  <c r="P1089" i="10" s="1"/>
  <c r="N1090" i="10"/>
  <c r="P1090" i="10" s="1"/>
  <c r="N1091" i="10"/>
  <c r="P1091" i="10" s="1"/>
  <c r="N1092" i="10"/>
  <c r="P1092" i="10"/>
  <c r="N1093" i="10"/>
  <c r="P1093" i="10" s="1"/>
  <c r="N1094" i="10"/>
  <c r="P1094" i="10"/>
  <c r="N1095" i="10"/>
  <c r="P1095" i="10"/>
  <c r="N1096" i="10"/>
  <c r="P1096" i="10" s="1"/>
  <c r="N1097" i="10"/>
  <c r="P1097" i="10" s="1"/>
  <c r="N1098" i="10"/>
  <c r="P1098" i="10"/>
  <c r="N1099" i="10"/>
  <c r="P1099" i="10" s="1"/>
  <c r="D1268" i="1"/>
  <c r="D1267" i="1"/>
  <c r="T1365" i="12" l="1"/>
  <c r="J1390" i="9"/>
  <c r="K1395" i="9" s="1"/>
  <c r="R1330" i="2"/>
  <c r="I1143" i="10"/>
  <c r="I1235" i="10" s="1"/>
  <c r="I1237" i="10" s="1"/>
  <c r="R788" i="7"/>
  <c r="R760" i="7"/>
  <c r="R1143" i="10"/>
  <c r="S1245" i="12"/>
  <c r="I1243" i="12"/>
  <c r="S1334" i="12"/>
  <c r="I1271" i="12"/>
  <c r="U1354" i="12"/>
  <c r="I1332" i="12"/>
  <c r="S1304" i="12"/>
  <c r="S1273" i="12"/>
  <c r="I1302" i="12"/>
  <c r="T1331" i="1"/>
  <c r="D1266" i="1"/>
  <c r="D1265" i="1"/>
  <c r="B1261" i="2"/>
  <c r="D1261" i="2"/>
  <c r="H1261" i="2"/>
  <c r="B1262" i="2"/>
  <c r="D1262" i="2"/>
  <c r="H1262" i="2" s="1"/>
  <c r="B1263" i="2"/>
  <c r="D1263" i="2"/>
  <c r="H1263" i="2" s="1"/>
  <c r="B1264" i="2"/>
  <c r="D1264" i="2"/>
  <c r="H1264" i="2" s="1"/>
  <c r="B1265" i="2"/>
  <c r="D1265" i="2"/>
  <c r="H1265" i="2" s="1"/>
  <c r="B1266" i="2"/>
  <c r="D1266" i="2"/>
  <c r="H1266" i="2" s="1"/>
  <c r="B1267" i="2"/>
  <c r="D1267" i="2"/>
  <c r="H1267" i="2"/>
  <c r="B1268" i="2"/>
  <c r="D1268" i="2"/>
  <c r="H1268" i="2" s="1"/>
  <c r="B1269" i="2"/>
  <c r="D1269" i="2"/>
  <c r="H1269" i="2"/>
  <c r="B1270" i="2"/>
  <c r="D1270" i="2"/>
  <c r="H1270" i="2"/>
  <c r="B1271" i="2"/>
  <c r="D1271" i="2"/>
  <c r="H1271" i="2"/>
  <c r="B1272" i="2"/>
  <c r="D1272" i="2"/>
  <c r="H1272" i="2"/>
  <c r="B1273" i="2"/>
  <c r="D1273" i="2"/>
  <c r="H1273" i="2" s="1"/>
  <c r="B1274" i="2"/>
  <c r="D1274" i="2"/>
  <c r="H1274" i="2"/>
  <c r="B1275" i="2"/>
  <c r="D1275" i="2"/>
  <c r="H1275" i="2"/>
  <c r="D1264" i="1"/>
  <c r="I1335" i="12" l="1"/>
  <c r="I1337" i="12" s="1"/>
  <c r="D1263" i="1"/>
  <c r="N1018" i="13"/>
  <c r="P1018" i="13" s="1"/>
  <c r="D1262" i="11"/>
  <c r="H1262" i="11" s="1"/>
  <c r="D1263" i="11"/>
  <c r="H1263" i="11" s="1"/>
  <c r="D1264" i="11"/>
  <c r="H1264" i="11"/>
  <c r="D1265" i="11"/>
  <c r="H1265" i="11" s="1"/>
  <c r="D1266" i="11"/>
  <c r="H1266" i="11" s="1"/>
  <c r="D1267" i="11"/>
  <c r="H1267" i="11"/>
  <c r="D1268" i="11"/>
  <c r="H1268" i="11" s="1"/>
  <c r="D1269" i="11"/>
  <c r="H1269" i="11" s="1"/>
  <c r="D1270" i="11"/>
  <c r="H1270" i="11" s="1"/>
  <c r="D1271" i="11"/>
  <c r="H1271" i="11" s="1"/>
  <c r="D1272" i="11"/>
  <c r="H1272" i="11" s="1"/>
  <c r="D1273" i="11"/>
  <c r="H1273" i="11" s="1"/>
  <c r="D1274" i="11"/>
  <c r="H1274" i="11"/>
  <c r="D1275" i="11"/>
  <c r="H1275" i="11" s="1"/>
  <c r="D1276" i="11"/>
  <c r="H1276" i="11"/>
  <c r="D1277" i="11"/>
  <c r="H1277" i="11" s="1"/>
  <c r="D1278" i="11"/>
  <c r="H1278" i="11" s="1"/>
  <c r="D1279" i="11"/>
  <c r="H1279" i="11" s="1"/>
  <c r="D1280" i="11"/>
  <c r="H1280" i="11"/>
  <c r="D1281" i="11"/>
  <c r="H1281" i="11" s="1"/>
  <c r="D1282" i="11"/>
  <c r="H1282" i="11" s="1"/>
  <c r="D1283" i="11"/>
  <c r="H1283" i="11" s="1"/>
  <c r="D1284" i="11"/>
  <c r="H1284" i="11"/>
  <c r="D1285" i="11"/>
  <c r="H1285" i="11"/>
  <c r="D1286" i="11"/>
  <c r="H1286" i="11" s="1"/>
  <c r="D1287" i="11"/>
  <c r="H1287" i="11" s="1"/>
  <c r="D1288" i="11"/>
  <c r="H1288" i="11"/>
  <c r="D1289" i="11"/>
  <c r="H1289" i="11" s="1"/>
  <c r="D1290" i="11"/>
  <c r="H1290" i="11" s="1"/>
  <c r="D1291" i="11"/>
  <c r="H1291" i="11" s="1"/>
  <c r="D1292" i="11"/>
  <c r="H1292" i="11"/>
  <c r="D1293" i="11"/>
  <c r="H1293" i="11" s="1"/>
  <c r="D1294" i="11"/>
  <c r="H1294" i="11" s="1"/>
  <c r="D1295" i="11"/>
  <c r="H1295" i="11" s="1"/>
  <c r="D1296" i="11"/>
  <c r="H1296" i="11" s="1"/>
  <c r="D1297" i="11"/>
  <c r="H1297" i="11" s="1"/>
  <c r="D1298" i="11"/>
  <c r="H1298" i="11" s="1"/>
  <c r="D1299" i="11"/>
  <c r="H1299" i="11" s="1"/>
  <c r="D1300" i="11"/>
  <c r="H1300" i="11" s="1"/>
  <c r="D1301" i="11"/>
  <c r="H1301" i="11" s="1"/>
  <c r="D1302" i="11"/>
  <c r="H1302" i="11"/>
  <c r="D1303" i="11"/>
  <c r="H1303" i="11" s="1"/>
  <c r="D1304" i="11"/>
  <c r="H1304" i="11" s="1"/>
  <c r="D1305" i="11"/>
  <c r="H1305" i="11" s="1"/>
  <c r="D1306" i="11"/>
  <c r="H1306" i="11" s="1"/>
  <c r="D1307" i="11"/>
  <c r="H1307" i="11" s="1"/>
  <c r="D1308" i="11"/>
  <c r="H1308" i="11"/>
  <c r="D1309" i="11"/>
  <c r="H1309" i="11" s="1"/>
  <c r="D1310" i="11"/>
  <c r="H1310" i="11" s="1"/>
  <c r="D1311" i="11"/>
  <c r="H1311" i="11" s="1"/>
  <c r="D1312" i="11"/>
  <c r="H1312" i="11" s="1"/>
  <c r="D1313" i="11"/>
  <c r="H1313" i="11" s="1"/>
  <c r="D1314" i="11"/>
  <c r="H1314" i="11" s="1"/>
  <c r="D1315" i="11"/>
  <c r="H1315" i="11" s="1"/>
  <c r="D1316" i="11"/>
  <c r="H1316" i="11" s="1"/>
  <c r="D1317" i="11"/>
  <c r="H1317" i="11" s="1"/>
  <c r="D1318" i="11"/>
  <c r="H1318" i="11" s="1"/>
  <c r="D1319" i="11"/>
  <c r="H1319" i="11" s="1"/>
  <c r="D1320" i="11"/>
  <c r="H1320" i="11" s="1"/>
  <c r="D1321" i="11"/>
  <c r="H1321" i="11" s="1"/>
  <c r="D1322" i="11"/>
  <c r="H1322" i="11" s="1"/>
  <c r="D1323" i="11"/>
  <c r="H1323" i="11" s="1"/>
  <c r="D1324" i="11"/>
  <c r="H1324" i="11" s="1"/>
  <c r="D1325" i="11"/>
  <c r="H1325" i="11" s="1"/>
  <c r="D1326" i="11"/>
  <c r="H1326" i="11"/>
  <c r="D1327" i="11"/>
  <c r="H1327" i="11" s="1"/>
  <c r="D1328" i="11"/>
  <c r="H1328" i="11" s="1"/>
  <c r="D1329" i="11"/>
  <c r="H1329" i="11" s="1"/>
  <c r="D1330" i="11"/>
  <c r="H1330" i="11" s="1"/>
  <c r="D1331" i="11"/>
  <c r="H1331" i="11" s="1"/>
  <c r="D1332" i="11"/>
  <c r="H1332" i="11" s="1"/>
  <c r="D1333" i="11"/>
  <c r="H1333" i="11"/>
  <c r="D1334" i="11"/>
  <c r="H1334" i="11" s="1"/>
  <c r="M1262" i="11"/>
  <c r="Q1262" i="11" s="1"/>
  <c r="M1263" i="11"/>
  <c r="Q1263" i="11" s="1"/>
  <c r="M1264" i="11"/>
  <c r="Q1264" i="11" s="1"/>
  <c r="M1265" i="11"/>
  <c r="Q1265" i="11"/>
  <c r="M1266" i="11"/>
  <c r="Q1266" i="11" s="1"/>
  <c r="M1267" i="11"/>
  <c r="Q1267" i="11" s="1"/>
  <c r="M1268" i="11"/>
  <c r="Q1268" i="11" s="1"/>
  <c r="M1269" i="11"/>
  <c r="Q1269" i="11" s="1"/>
  <c r="M1270" i="11"/>
  <c r="Q1270" i="11" s="1"/>
  <c r="M1271" i="11"/>
  <c r="Q1271" i="11" s="1"/>
  <c r="M1272" i="11"/>
  <c r="Q1272" i="11" s="1"/>
  <c r="M1273" i="11"/>
  <c r="Q1273" i="11" s="1"/>
  <c r="M1274" i="11"/>
  <c r="Q1274" i="11" s="1"/>
  <c r="M1275" i="11"/>
  <c r="Q1275" i="11" s="1"/>
  <c r="M1276" i="11"/>
  <c r="Q1276" i="11" s="1"/>
  <c r="M1277" i="11"/>
  <c r="Q1277" i="11" s="1"/>
  <c r="M1278" i="11"/>
  <c r="Q1278" i="11" s="1"/>
  <c r="M1279" i="11"/>
  <c r="Q1279" i="11" s="1"/>
  <c r="M1280" i="11"/>
  <c r="Q1280" i="11" s="1"/>
  <c r="M1281" i="11"/>
  <c r="Q1281" i="11" s="1"/>
  <c r="M1282" i="11"/>
  <c r="Q1282" i="11" s="1"/>
  <c r="M1283" i="11"/>
  <c r="Q1283" i="11" s="1"/>
  <c r="M1284" i="11"/>
  <c r="Q1284" i="11" s="1"/>
  <c r="M1285" i="11"/>
  <c r="Q1285" i="11" s="1"/>
  <c r="M1286" i="11"/>
  <c r="Q1286" i="11"/>
  <c r="M1287" i="11"/>
  <c r="Q1287" i="11" s="1"/>
  <c r="M1288" i="11"/>
  <c r="Q1288" i="11" s="1"/>
  <c r="M1289" i="11"/>
  <c r="Q1289" i="11" s="1"/>
  <c r="M1290" i="11"/>
  <c r="Q1290" i="11" s="1"/>
  <c r="M1291" i="11"/>
  <c r="Q1291" i="11" s="1"/>
  <c r="M1292" i="11"/>
  <c r="Q1292" i="11" s="1"/>
  <c r="M1293" i="11"/>
  <c r="Q1293" i="11" s="1"/>
  <c r="M1294" i="11"/>
  <c r="Q1294" i="11" s="1"/>
  <c r="M1295" i="11"/>
  <c r="Q1295" i="11" s="1"/>
  <c r="M1296" i="11"/>
  <c r="Q1296" i="11"/>
  <c r="M1297" i="11"/>
  <c r="Q1297" i="11" s="1"/>
  <c r="M1298" i="11"/>
  <c r="Q1298" i="11" s="1"/>
  <c r="M1299" i="11"/>
  <c r="Q1299" i="11" s="1"/>
  <c r="M1300" i="11"/>
  <c r="Q1300" i="11" s="1"/>
  <c r="M1301" i="11"/>
  <c r="Q1301" i="11" s="1"/>
  <c r="M1302" i="11"/>
  <c r="Q1302" i="11" s="1"/>
  <c r="M1303" i="11"/>
  <c r="Q1303" i="11" s="1"/>
  <c r="M1304" i="11"/>
  <c r="Q1304" i="11" s="1"/>
  <c r="M1305" i="11"/>
  <c r="Q1305" i="11"/>
  <c r="M1306" i="11"/>
  <c r="Q1306" i="11" s="1"/>
  <c r="M1307" i="11"/>
  <c r="Q1307" i="11" s="1"/>
  <c r="M1308" i="11"/>
  <c r="Q1308" i="11" s="1"/>
  <c r="M1309" i="11"/>
  <c r="Q1309" i="11" s="1"/>
  <c r="M1310" i="11"/>
  <c r="Q1310" i="11" s="1"/>
  <c r="M1311" i="11"/>
  <c r="Q1311" i="11" s="1"/>
  <c r="M1312" i="11"/>
  <c r="Q1312" i="11" s="1"/>
  <c r="M1313" i="11"/>
  <c r="Q1313" i="11" s="1"/>
  <c r="M1314" i="11"/>
  <c r="Q1314" i="11" s="1"/>
  <c r="M1315" i="11"/>
  <c r="Q1315" i="11" s="1"/>
  <c r="M1316" i="11"/>
  <c r="Q1316" i="11" s="1"/>
  <c r="M1317" i="11"/>
  <c r="Q1317" i="11" s="1"/>
  <c r="M1318" i="11"/>
  <c r="Q1318" i="11" s="1"/>
  <c r="M1319" i="11"/>
  <c r="Q1319" i="11" s="1"/>
  <c r="M1320" i="11"/>
  <c r="Q1320" i="11" s="1"/>
  <c r="M1321" i="11"/>
  <c r="Q1321" i="11" s="1"/>
  <c r="M1322" i="11"/>
  <c r="Q1322" i="11" s="1"/>
  <c r="M1323" i="11"/>
  <c r="Q1323" i="11" s="1"/>
  <c r="M1324" i="11"/>
  <c r="Q1324" i="11" s="1"/>
  <c r="M1325" i="11"/>
  <c r="Q1325" i="11" s="1"/>
  <c r="M1326" i="11"/>
  <c r="Q1326" i="11" s="1"/>
  <c r="M1327" i="11"/>
  <c r="Q1327" i="11" s="1"/>
  <c r="M1328" i="11"/>
  <c r="Q1328" i="11"/>
  <c r="M1329" i="11"/>
  <c r="Q1329" i="11" s="1"/>
  <c r="M1330" i="11"/>
  <c r="Q1330" i="11" s="1"/>
  <c r="M1331" i="11"/>
  <c r="Q1331" i="11" s="1"/>
  <c r="M1332" i="11"/>
  <c r="Q1332" i="11" s="1"/>
  <c r="M1333" i="11"/>
  <c r="Q1333" i="11" s="1"/>
  <c r="M1334" i="11"/>
  <c r="Q1334" i="11" s="1"/>
  <c r="D1262" i="1"/>
  <c r="D1261" i="1"/>
  <c r="N941" i="16"/>
  <c r="P941" i="16" s="1"/>
  <c r="N942" i="16"/>
  <c r="P942" i="16"/>
  <c r="N943" i="16"/>
  <c r="P943" i="16" s="1"/>
  <c r="N944" i="16"/>
  <c r="P944" i="16" s="1"/>
  <c r="N945" i="16"/>
  <c r="P945" i="16" s="1"/>
  <c r="N946" i="16"/>
  <c r="P946" i="16" s="1"/>
  <c r="N947" i="16"/>
  <c r="P947" i="16" s="1"/>
  <c r="N948" i="16"/>
  <c r="P948" i="16" s="1"/>
  <c r="N949" i="16"/>
  <c r="P949" i="16" s="1"/>
  <c r="N950" i="16"/>
  <c r="P950" i="16" s="1"/>
  <c r="N951" i="16"/>
  <c r="P951" i="16" s="1"/>
  <c r="N952" i="16"/>
  <c r="P952" i="16" s="1"/>
  <c r="N953" i="16"/>
  <c r="P953" i="16" s="1"/>
  <c r="N954" i="16"/>
  <c r="P954" i="16"/>
  <c r="N955" i="16"/>
  <c r="P955" i="16" s="1"/>
  <c r="N956" i="16"/>
  <c r="P956" i="16" s="1"/>
  <c r="N957" i="16"/>
  <c r="P957" i="16" s="1"/>
  <c r="N958" i="16"/>
  <c r="P958" i="16" s="1"/>
  <c r="N959" i="16"/>
  <c r="P959" i="16" s="1"/>
  <c r="N960" i="16"/>
  <c r="P960" i="16" s="1"/>
  <c r="N961" i="16"/>
  <c r="P961" i="16" s="1"/>
  <c r="N962" i="16"/>
  <c r="P962" i="16" s="1"/>
  <c r="N963" i="16"/>
  <c r="P963" i="16" s="1"/>
  <c r="N964" i="16"/>
  <c r="P964" i="16" s="1"/>
  <c r="B941" i="16"/>
  <c r="D941" i="16"/>
  <c r="H941" i="16" s="1"/>
  <c r="B942" i="16"/>
  <c r="D942" i="16"/>
  <c r="H942" i="16"/>
  <c r="B943" i="16"/>
  <c r="D943" i="16"/>
  <c r="H943" i="16" s="1"/>
  <c r="B944" i="16"/>
  <c r="D944" i="16"/>
  <c r="H944" i="16" s="1"/>
  <c r="B945" i="16"/>
  <c r="D945" i="16"/>
  <c r="H945" i="16" s="1"/>
  <c r="B946" i="16"/>
  <c r="D946" i="16"/>
  <c r="H946" i="16"/>
  <c r="B947" i="16"/>
  <c r="D947" i="16"/>
  <c r="H947" i="16"/>
  <c r="B948" i="16"/>
  <c r="D948" i="16"/>
  <c r="H948" i="16" s="1"/>
  <c r="B949" i="16"/>
  <c r="D949" i="16"/>
  <c r="H949" i="16" s="1"/>
  <c r="B950" i="16"/>
  <c r="D950" i="16"/>
  <c r="H950" i="16" s="1"/>
  <c r="B951" i="16"/>
  <c r="D951" i="16"/>
  <c r="H951" i="16"/>
  <c r="B952" i="16"/>
  <c r="D952" i="16"/>
  <c r="H952" i="16"/>
  <c r="B953" i="16"/>
  <c r="D953" i="16"/>
  <c r="H953" i="16" s="1"/>
  <c r="B954" i="16"/>
  <c r="D954" i="16"/>
  <c r="H954" i="16"/>
  <c r="B955" i="16"/>
  <c r="D955" i="16"/>
  <c r="H955" i="16"/>
  <c r="B956" i="16"/>
  <c r="D956" i="16"/>
  <c r="H956" i="16"/>
  <c r="B957" i="16"/>
  <c r="D957" i="16"/>
  <c r="H957" i="16" s="1"/>
  <c r="B958" i="16"/>
  <c r="D958" i="16"/>
  <c r="H958" i="16"/>
  <c r="B959" i="16"/>
  <c r="D959" i="16"/>
  <c r="H959" i="16"/>
  <c r="B960" i="16"/>
  <c r="D960" i="16"/>
  <c r="H960" i="16" s="1"/>
  <c r="B961" i="16"/>
  <c r="D961" i="16"/>
  <c r="H961" i="16" s="1"/>
  <c r="B962" i="16"/>
  <c r="D962" i="16"/>
  <c r="H962" i="16" s="1"/>
  <c r="B963" i="16"/>
  <c r="D963" i="16"/>
  <c r="H963" i="16" s="1"/>
  <c r="B964" i="16"/>
  <c r="D964" i="16"/>
  <c r="H964" i="16" s="1"/>
  <c r="B965" i="16"/>
  <c r="D965" i="16"/>
  <c r="H965" i="16"/>
  <c r="B966" i="16"/>
  <c r="D966" i="16"/>
  <c r="H966" i="16" s="1"/>
  <c r="B967" i="16"/>
  <c r="D967" i="16"/>
  <c r="H967" i="16" s="1"/>
  <c r="B968" i="16"/>
  <c r="D968" i="16"/>
  <c r="H968" i="16" s="1"/>
  <c r="B969" i="16"/>
  <c r="D969" i="16"/>
  <c r="H969" i="16" s="1"/>
  <c r="B970" i="16"/>
  <c r="D970" i="16"/>
  <c r="H970" i="16"/>
  <c r="B971" i="16"/>
  <c r="D971" i="16"/>
  <c r="H971" i="16"/>
  <c r="B972" i="16"/>
  <c r="D972" i="16"/>
  <c r="H972" i="16" s="1"/>
  <c r="B973" i="16"/>
  <c r="D973" i="16"/>
  <c r="H973" i="16"/>
  <c r="B974" i="16"/>
  <c r="D974" i="16"/>
  <c r="H974" i="16" s="1"/>
  <c r="B975" i="16"/>
  <c r="D975" i="16"/>
  <c r="H975" i="16"/>
  <c r="B976" i="16"/>
  <c r="D976" i="16"/>
  <c r="H976" i="16" s="1"/>
  <c r="B977" i="16"/>
  <c r="D977" i="16"/>
  <c r="H977" i="16" s="1"/>
  <c r="B978" i="16"/>
  <c r="D978" i="16"/>
  <c r="H978" i="16" s="1"/>
  <c r="B979" i="16"/>
  <c r="D979" i="16"/>
  <c r="H979" i="16"/>
  <c r="B980" i="16"/>
  <c r="D980" i="16"/>
  <c r="H980" i="16" s="1"/>
  <c r="B981" i="16"/>
  <c r="D981" i="16"/>
  <c r="H981" i="16"/>
  <c r="N1017" i="13"/>
  <c r="P1017" i="13" s="1"/>
  <c r="N1019" i="13"/>
  <c r="P1019" i="13" s="1"/>
  <c r="N1020" i="13"/>
  <c r="P1020" i="13" s="1"/>
  <c r="N1021" i="13"/>
  <c r="P1021" i="13"/>
  <c r="N1022" i="13"/>
  <c r="P1022" i="13" s="1"/>
  <c r="N1023" i="13"/>
  <c r="P1023" i="13" s="1"/>
  <c r="N1024" i="13"/>
  <c r="P1024" i="13" s="1"/>
  <c r="N1025" i="13"/>
  <c r="P1025" i="13"/>
  <c r="N1026" i="13"/>
  <c r="P1026" i="13" s="1"/>
  <c r="N1027" i="13"/>
  <c r="P1027" i="13" s="1"/>
  <c r="N1028" i="13"/>
  <c r="P1028" i="13" s="1"/>
  <c r="N1029" i="13"/>
  <c r="P1029" i="13" s="1"/>
  <c r="N1030" i="13"/>
  <c r="P1030" i="13"/>
  <c r="N1031" i="13"/>
  <c r="P1031" i="13" s="1"/>
  <c r="N1032" i="13"/>
  <c r="P1032" i="13" s="1"/>
  <c r="N1033" i="13"/>
  <c r="P1033" i="13"/>
  <c r="N1034" i="13"/>
  <c r="P1034" i="13" s="1"/>
  <c r="N1035" i="13"/>
  <c r="P1035" i="13" s="1"/>
  <c r="N1036" i="13"/>
  <c r="P1036" i="13" s="1"/>
  <c r="N1037" i="13"/>
  <c r="P1037" i="13" s="1"/>
  <c r="N1038" i="13"/>
  <c r="P1038" i="13" s="1"/>
  <c r="N1039" i="13"/>
  <c r="P1039" i="13" s="1"/>
  <c r="N1040" i="13"/>
  <c r="P1040" i="13" s="1"/>
  <c r="N1041" i="13"/>
  <c r="P1041" i="13" s="1"/>
  <c r="N1042" i="13"/>
  <c r="P1042" i="13" s="1"/>
  <c r="N1043" i="13"/>
  <c r="P1043" i="13" s="1"/>
  <c r="N1044" i="13"/>
  <c r="P1044" i="13"/>
  <c r="N1045" i="13"/>
  <c r="P1045" i="13" s="1"/>
  <c r="N1046" i="13"/>
  <c r="P1046" i="13" s="1"/>
  <c r="N1047" i="13"/>
  <c r="P1047" i="13" s="1"/>
  <c r="N1048" i="13"/>
  <c r="P1048" i="13" s="1"/>
  <c r="N1049" i="13"/>
  <c r="P1049" i="13"/>
  <c r="N1050" i="13"/>
  <c r="P1050" i="13" s="1"/>
  <c r="N1051" i="13"/>
  <c r="P1051" i="13" s="1"/>
  <c r="N1052" i="13"/>
  <c r="P1052" i="13" s="1"/>
  <c r="N1053" i="13"/>
  <c r="P1053" i="13" s="1"/>
  <c r="N1054" i="13"/>
  <c r="P1054" i="13" s="1"/>
  <c r="N1055" i="13"/>
  <c r="P1055" i="13" s="1"/>
  <c r="N1056" i="13"/>
  <c r="P1056" i="13" s="1"/>
  <c r="N1057" i="13"/>
  <c r="P1057" i="13" s="1"/>
  <c r="N1058" i="13"/>
  <c r="P1058" i="13" s="1"/>
  <c r="N1059" i="13"/>
  <c r="P1059" i="13" s="1"/>
  <c r="N1060" i="13"/>
  <c r="P1060" i="13" s="1"/>
  <c r="N1061" i="13"/>
  <c r="P1061" i="13" s="1"/>
  <c r="N1062" i="13"/>
  <c r="P1062" i="13" s="1"/>
  <c r="N1063" i="13"/>
  <c r="P1063" i="13" s="1"/>
  <c r="N1064" i="13"/>
  <c r="P1064" i="13" s="1"/>
  <c r="N1065" i="13"/>
  <c r="P1065" i="13" s="1"/>
  <c r="N1066" i="13"/>
  <c r="P1066" i="13" s="1"/>
  <c r="N1067" i="13"/>
  <c r="P1067" i="13" s="1"/>
  <c r="N1068" i="13"/>
  <c r="P1068" i="13" s="1"/>
  <c r="N1069" i="13"/>
  <c r="P1069" i="13"/>
  <c r="N1070" i="13"/>
  <c r="P1070" i="13" s="1"/>
  <c r="N1071" i="13"/>
  <c r="P1071" i="13" s="1"/>
  <c r="N1072" i="13"/>
  <c r="P1072" i="13" s="1"/>
  <c r="N1073" i="13"/>
  <c r="P1073" i="13" s="1"/>
  <c r="N1074" i="13"/>
  <c r="P1074" i="13" s="1"/>
  <c r="N1075" i="13"/>
  <c r="P1075" i="13" s="1"/>
  <c r="N1076" i="13"/>
  <c r="P1076" i="13" s="1"/>
  <c r="N1077" i="13"/>
  <c r="P1077" i="13" s="1"/>
  <c r="N1078" i="13"/>
  <c r="P1078" i="13"/>
  <c r="N1079" i="13"/>
  <c r="P1079" i="13" s="1"/>
  <c r="N1080" i="13"/>
  <c r="P1080" i="13" s="1"/>
  <c r="N1081" i="13"/>
  <c r="P1081" i="13" s="1"/>
  <c r="N1082" i="13"/>
  <c r="P1082" i="13" s="1"/>
  <c r="N1083" i="13"/>
  <c r="P1083" i="13" s="1"/>
  <c r="N1084" i="13"/>
  <c r="P1084" i="13" s="1"/>
  <c r="N1085" i="13"/>
  <c r="P1085" i="13" s="1"/>
  <c r="N1086" i="13"/>
  <c r="P1086" i="13" s="1"/>
  <c r="N1087" i="13"/>
  <c r="P1087" i="13" s="1"/>
  <c r="N1088" i="13"/>
  <c r="P1088" i="13" s="1"/>
  <c r="N1089" i="13"/>
  <c r="P1089" i="13" s="1"/>
  <c r="N1090" i="13"/>
  <c r="P1090" i="13" s="1"/>
  <c r="N1091" i="13"/>
  <c r="P1091" i="13" s="1"/>
  <c r="N1092" i="13"/>
  <c r="P1092" i="13" s="1"/>
  <c r="N1093" i="13"/>
  <c r="P1093" i="13"/>
  <c r="N1094" i="13"/>
  <c r="P1094" i="13" s="1"/>
  <c r="N1095" i="13"/>
  <c r="P1095" i="13" s="1"/>
  <c r="N1096" i="13"/>
  <c r="P1096" i="13" s="1"/>
  <c r="N1097" i="13"/>
  <c r="P1097" i="13" s="1"/>
  <c r="N1098" i="13"/>
  <c r="P1098" i="13"/>
  <c r="N1099" i="13"/>
  <c r="P1099" i="13" s="1"/>
  <c r="N1100" i="13"/>
  <c r="P1100" i="13" s="1"/>
  <c r="N1101" i="13"/>
  <c r="P1101" i="13" s="1"/>
  <c r="N1102" i="13"/>
  <c r="P1102" i="13" s="1"/>
  <c r="N1103" i="13"/>
  <c r="P1103" i="13" s="1"/>
  <c r="N1104" i="13"/>
  <c r="P1104" i="13" s="1"/>
  <c r="N1105" i="13"/>
  <c r="P1105" i="13" s="1"/>
  <c r="N1106" i="13"/>
  <c r="P1106" i="13" s="1"/>
  <c r="N1107" i="13"/>
  <c r="P1107" i="13" s="1"/>
  <c r="N1108" i="13"/>
  <c r="P1108" i="13" s="1"/>
  <c r="N1109" i="13"/>
  <c r="P1109" i="13" s="1"/>
  <c r="N1110" i="13"/>
  <c r="P1110" i="13" s="1"/>
  <c r="N1111" i="13"/>
  <c r="P1111" i="13"/>
  <c r="N1112" i="13"/>
  <c r="P1112" i="13" s="1"/>
  <c r="N1113" i="13"/>
  <c r="P1113" i="13" s="1"/>
  <c r="N1114" i="13"/>
  <c r="P1114" i="13" s="1"/>
  <c r="N1115" i="13"/>
  <c r="P1115" i="13" s="1"/>
  <c r="N1116" i="13"/>
  <c r="P1116" i="13"/>
  <c r="N1117" i="13"/>
  <c r="P1117" i="13" s="1"/>
  <c r="B1017" i="13"/>
  <c r="D1017" i="13"/>
  <c r="H1017" i="13" s="1"/>
  <c r="B1018" i="13"/>
  <c r="D1018" i="13"/>
  <c r="H1018" i="13"/>
  <c r="B1019" i="13"/>
  <c r="D1019" i="13"/>
  <c r="H1019" i="13" s="1"/>
  <c r="B1020" i="13"/>
  <c r="D1020" i="13"/>
  <c r="H1020" i="13" s="1"/>
  <c r="B1021" i="13"/>
  <c r="D1021" i="13"/>
  <c r="H1021" i="13" s="1"/>
  <c r="B1022" i="13"/>
  <c r="D1022" i="13"/>
  <c r="H1022" i="13" s="1"/>
  <c r="B1023" i="13"/>
  <c r="D1023" i="13"/>
  <c r="H1023" i="13"/>
  <c r="B1024" i="13"/>
  <c r="D1024" i="13"/>
  <c r="H1024" i="13" s="1"/>
  <c r="B1025" i="13"/>
  <c r="D1025" i="13"/>
  <c r="H1025" i="13" s="1"/>
  <c r="B1026" i="13"/>
  <c r="D1026" i="13"/>
  <c r="H1026" i="13"/>
  <c r="B1027" i="13"/>
  <c r="D1027" i="13"/>
  <c r="H1027" i="13" s="1"/>
  <c r="B1028" i="13"/>
  <c r="D1028" i="13"/>
  <c r="H1028" i="13" s="1"/>
  <c r="B1029" i="13"/>
  <c r="D1029" i="13"/>
  <c r="H1029" i="13" s="1"/>
  <c r="B1030" i="13"/>
  <c r="D1030" i="13"/>
  <c r="H1030" i="13" s="1"/>
  <c r="B1031" i="13"/>
  <c r="D1031" i="13"/>
  <c r="H1031" i="13" s="1"/>
  <c r="B1032" i="13"/>
  <c r="D1032" i="13"/>
  <c r="H1032" i="13" s="1"/>
  <c r="B1033" i="13"/>
  <c r="D1033" i="13"/>
  <c r="H1033" i="13" s="1"/>
  <c r="B1034" i="13"/>
  <c r="D1034" i="13"/>
  <c r="H1034" i="13" s="1"/>
  <c r="B1035" i="13"/>
  <c r="D1035" i="13"/>
  <c r="H1035" i="13" s="1"/>
  <c r="B1036" i="13"/>
  <c r="D1036" i="13"/>
  <c r="H1036" i="13" s="1"/>
  <c r="B1037" i="13"/>
  <c r="D1037" i="13"/>
  <c r="H1037" i="13" s="1"/>
  <c r="B1038" i="13"/>
  <c r="D1038" i="13"/>
  <c r="H1038" i="13" s="1"/>
  <c r="B1039" i="13"/>
  <c r="D1039" i="13"/>
  <c r="H1039" i="13" s="1"/>
  <c r="B1040" i="13"/>
  <c r="D1040" i="13"/>
  <c r="H1040" i="13" s="1"/>
  <c r="B1041" i="13"/>
  <c r="D1041" i="13"/>
  <c r="H1041" i="13" s="1"/>
  <c r="B1042" i="13"/>
  <c r="D1042" i="13"/>
  <c r="H1042" i="13" s="1"/>
  <c r="B1043" i="13"/>
  <c r="D1043" i="13"/>
  <c r="H1043" i="13" s="1"/>
  <c r="B1044" i="13"/>
  <c r="D1044" i="13"/>
  <c r="H1044" i="13" s="1"/>
  <c r="B1045" i="13"/>
  <c r="D1045" i="13"/>
  <c r="H1045" i="13" s="1"/>
  <c r="B1046" i="13"/>
  <c r="D1046" i="13"/>
  <c r="H1046" i="13" s="1"/>
  <c r="B1047" i="13"/>
  <c r="D1047" i="13"/>
  <c r="H1047" i="13" s="1"/>
  <c r="B1048" i="13"/>
  <c r="D1048" i="13"/>
  <c r="H1048" i="13" s="1"/>
  <c r="B1049" i="13"/>
  <c r="D1049" i="13"/>
  <c r="H1049" i="13" s="1"/>
  <c r="B1050" i="13"/>
  <c r="D1050" i="13"/>
  <c r="H1050" i="13"/>
  <c r="B1051" i="13"/>
  <c r="D1051" i="13"/>
  <c r="H1051" i="13" s="1"/>
  <c r="B1052" i="13"/>
  <c r="D1052" i="13"/>
  <c r="H1052" i="13" s="1"/>
  <c r="B1053" i="13"/>
  <c r="D1053" i="13"/>
  <c r="H1053" i="13" s="1"/>
  <c r="B1054" i="13"/>
  <c r="D1054" i="13"/>
  <c r="H1054" i="13" s="1"/>
  <c r="B1055" i="13"/>
  <c r="D1055" i="13"/>
  <c r="H1055" i="13" s="1"/>
  <c r="B1056" i="13"/>
  <c r="D1056" i="13"/>
  <c r="H1056" i="13" s="1"/>
  <c r="B1057" i="13"/>
  <c r="D1057" i="13"/>
  <c r="H1057" i="13" s="1"/>
  <c r="B1058" i="13"/>
  <c r="D1058" i="13"/>
  <c r="H1058" i="13" s="1"/>
  <c r="B1059" i="13"/>
  <c r="D1059" i="13"/>
  <c r="H1059" i="13" s="1"/>
  <c r="B1060" i="13"/>
  <c r="D1060" i="13"/>
  <c r="H1060" i="13" s="1"/>
  <c r="B1061" i="13"/>
  <c r="D1061" i="13"/>
  <c r="H1061" i="13" s="1"/>
  <c r="B1062" i="13"/>
  <c r="D1062" i="13"/>
  <c r="H1062" i="13" s="1"/>
  <c r="B1063" i="13"/>
  <c r="D1063" i="13"/>
  <c r="H1063" i="13" s="1"/>
  <c r="B1064" i="13"/>
  <c r="D1064" i="13"/>
  <c r="H1064" i="13" s="1"/>
  <c r="B1065" i="13"/>
  <c r="D1065" i="13"/>
  <c r="H1065" i="13" s="1"/>
  <c r="B1066" i="13"/>
  <c r="D1066" i="13"/>
  <c r="H1066" i="13" s="1"/>
  <c r="B1067" i="13"/>
  <c r="D1067" i="13"/>
  <c r="H1067" i="13" s="1"/>
  <c r="B1068" i="13"/>
  <c r="D1068" i="13"/>
  <c r="H1068" i="13" s="1"/>
  <c r="B1069" i="13"/>
  <c r="D1069" i="13"/>
  <c r="H1069" i="13" s="1"/>
  <c r="B1070" i="13"/>
  <c r="D1070" i="13"/>
  <c r="H1070" i="13" s="1"/>
  <c r="B1071" i="13"/>
  <c r="D1071" i="13"/>
  <c r="H1071" i="13" s="1"/>
  <c r="B1072" i="13"/>
  <c r="D1072" i="13"/>
  <c r="H1072" i="13" s="1"/>
  <c r="B1073" i="13"/>
  <c r="D1073" i="13"/>
  <c r="H1073" i="13" s="1"/>
  <c r="B1074" i="13"/>
  <c r="D1074" i="13"/>
  <c r="H1074" i="13" s="1"/>
  <c r="B1075" i="13"/>
  <c r="D1075" i="13"/>
  <c r="H1075" i="13" s="1"/>
  <c r="B1076" i="13"/>
  <c r="D1076" i="13"/>
  <c r="H1076" i="13" s="1"/>
  <c r="B1077" i="13"/>
  <c r="D1077" i="13"/>
  <c r="H1077" i="13" s="1"/>
  <c r="B1078" i="13"/>
  <c r="D1078" i="13"/>
  <c r="H1078" i="13" s="1"/>
  <c r="B1079" i="13"/>
  <c r="D1079" i="13"/>
  <c r="H1079" i="13"/>
  <c r="B1080" i="13"/>
  <c r="D1080" i="13"/>
  <c r="H1080" i="13" s="1"/>
  <c r="B1081" i="13"/>
  <c r="D1081" i="13"/>
  <c r="H1081" i="13" s="1"/>
  <c r="B1082" i="13"/>
  <c r="D1082" i="13"/>
  <c r="H1082" i="13" s="1"/>
  <c r="B1083" i="13"/>
  <c r="D1083" i="13"/>
  <c r="H1083" i="13" s="1"/>
  <c r="B1084" i="13"/>
  <c r="D1084" i="13"/>
  <c r="H1084" i="13" s="1"/>
  <c r="B1085" i="13"/>
  <c r="D1085" i="13"/>
  <c r="H1085" i="13" s="1"/>
  <c r="B1086" i="13"/>
  <c r="D1086" i="13"/>
  <c r="H1086" i="13" s="1"/>
  <c r="B1087" i="13"/>
  <c r="D1087" i="13"/>
  <c r="H1087" i="13" s="1"/>
  <c r="B1088" i="13"/>
  <c r="D1088" i="13"/>
  <c r="H1088" i="13" s="1"/>
  <c r="B1089" i="13"/>
  <c r="D1089" i="13"/>
  <c r="H1089" i="13" s="1"/>
  <c r="B1090" i="13"/>
  <c r="D1090" i="13"/>
  <c r="H1090" i="13" s="1"/>
  <c r="B1091" i="13"/>
  <c r="D1091" i="13"/>
  <c r="H1091" i="13" s="1"/>
  <c r="B1092" i="13"/>
  <c r="D1092" i="13"/>
  <c r="H1092" i="13" s="1"/>
  <c r="B1093" i="13"/>
  <c r="D1093" i="13"/>
  <c r="H1093" i="13" s="1"/>
  <c r="B1094" i="13"/>
  <c r="D1094" i="13"/>
  <c r="H1094" i="13" s="1"/>
  <c r="B1095" i="13"/>
  <c r="D1095" i="13"/>
  <c r="H1095" i="13" s="1"/>
  <c r="B1096" i="13"/>
  <c r="D1096" i="13"/>
  <c r="H1096" i="13" s="1"/>
  <c r="B1097" i="13"/>
  <c r="D1097" i="13"/>
  <c r="H1097" i="13" s="1"/>
  <c r="B1098" i="13"/>
  <c r="D1098" i="13"/>
  <c r="H1098" i="13" s="1"/>
  <c r="B1099" i="13"/>
  <c r="D1099" i="13"/>
  <c r="H1099" i="13" s="1"/>
  <c r="B1100" i="13"/>
  <c r="D1100" i="13"/>
  <c r="H1100" i="13" s="1"/>
  <c r="B1101" i="13"/>
  <c r="D1101" i="13"/>
  <c r="H1101" i="13" s="1"/>
  <c r="B1102" i="13"/>
  <c r="D1102" i="13"/>
  <c r="H1102" i="13" s="1"/>
  <c r="B1103" i="13"/>
  <c r="D1103" i="13"/>
  <c r="H1103" i="13"/>
  <c r="B1104" i="13"/>
  <c r="D1104" i="13"/>
  <c r="H1104" i="13" s="1"/>
  <c r="B1105" i="13"/>
  <c r="D1105" i="13"/>
  <c r="H1105" i="13" s="1"/>
  <c r="B1106" i="13"/>
  <c r="D1106" i="13"/>
  <c r="H1106" i="13"/>
  <c r="B1107" i="13"/>
  <c r="D1107" i="13"/>
  <c r="H1107" i="13" s="1"/>
  <c r="B1108" i="13"/>
  <c r="D1108" i="13"/>
  <c r="H1108" i="13" s="1"/>
  <c r="B1109" i="13"/>
  <c r="D1109" i="13"/>
  <c r="H1109" i="13" s="1"/>
  <c r="B1110" i="13"/>
  <c r="D1110" i="13"/>
  <c r="H1110" i="13" s="1"/>
  <c r="B1111" i="13"/>
  <c r="D1111" i="13"/>
  <c r="H1111" i="13" s="1"/>
  <c r="B1112" i="13"/>
  <c r="D1112" i="13"/>
  <c r="H1112" i="13" s="1"/>
  <c r="B1113" i="13"/>
  <c r="D1113" i="13"/>
  <c r="H1113" i="13" s="1"/>
  <c r="B1114" i="13"/>
  <c r="D1114" i="13"/>
  <c r="H1114" i="13" s="1"/>
  <c r="B1115" i="13"/>
  <c r="D1115" i="13"/>
  <c r="H1115" i="13" s="1"/>
  <c r="B1116" i="13"/>
  <c r="D1116" i="13"/>
  <c r="H1116" i="13" s="1"/>
  <c r="B1117" i="13"/>
  <c r="D1117" i="13"/>
  <c r="H1117" i="13" s="1"/>
  <c r="D1260" i="1"/>
  <c r="D1259" i="1"/>
  <c r="D1258" i="1"/>
  <c r="N1256" i="9"/>
  <c r="Q1256" i="9" s="1"/>
  <c r="N1257" i="9"/>
  <c r="Q1257" i="9" s="1"/>
  <c r="N1258" i="9"/>
  <c r="Q1258" i="9" s="1"/>
  <c r="N1259" i="9"/>
  <c r="Q1259" i="9" s="1"/>
  <c r="N1260" i="9"/>
  <c r="Q1260" i="9" s="1"/>
  <c r="N1261" i="9"/>
  <c r="Q1261" i="9" s="1"/>
  <c r="N1262" i="9"/>
  <c r="Q1262" i="9" s="1"/>
  <c r="N1263" i="9"/>
  <c r="Q1263" i="9" s="1"/>
  <c r="N1264" i="9"/>
  <c r="Q1264" i="9"/>
  <c r="N1265" i="9"/>
  <c r="Q1265" i="9"/>
  <c r="N1266" i="9"/>
  <c r="Q1266" i="9"/>
  <c r="N1267" i="9"/>
  <c r="Q1267" i="9"/>
  <c r="N1268" i="9"/>
  <c r="Q1268" i="9" s="1"/>
  <c r="N1269" i="9"/>
  <c r="Q1269" i="9" s="1"/>
  <c r="N1270" i="9"/>
  <c r="Q1270" i="9" s="1"/>
  <c r="N1271" i="9"/>
  <c r="Q1271" i="9" s="1"/>
  <c r="N1272" i="9"/>
  <c r="Q1272" i="9" s="1"/>
  <c r="N1273" i="9"/>
  <c r="Q1273" i="9" s="1"/>
  <c r="N1274" i="9"/>
  <c r="Q1274" i="9" s="1"/>
  <c r="N1275" i="9"/>
  <c r="Q1275" i="9" s="1"/>
  <c r="N1276" i="9"/>
  <c r="Q1276" i="9"/>
  <c r="N1277" i="9"/>
  <c r="Q1277" i="9" s="1"/>
  <c r="N1278" i="9"/>
  <c r="Q1278" i="9"/>
  <c r="N1279" i="9"/>
  <c r="Q1279" i="9"/>
  <c r="N1280" i="9"/>
  <c r="Q1280" i="9" s="1"/>
  <c r="N1281" i="9"/>
  <c r="Q1281" i="9" s="1"/>
  <c r="N1282" i="9"/>
  <c r="Q1282" i="9" s="1"/>
  <c r="N1283" i="9"/>
  <c r="Q1283" i="9" s="1"/>
  <c r="N1284" i="9"/>
  <c r="Q1284" i="9" s="1"/>
  <c r="N1285" i="9"/>
  <c r="Q1285" i="9" s="1"/>
  <c r="N1286" i="9"/>
  <c r="Q1286" i="9" s="1"/>
  <c r="N1287" i="9"/>
  <c r="Q1287" i="9" s="1"/>
  <c r="N1288" i="9"/>
  <c r="Q1288" i="9"/>
  <c r="N1289" i="9"/>
  <c r="Q1289" i="9"/>
  <c r="N1290" i="9"/>
  <c r="Q1290" i="9" s="1"/>
  <c r="N1291" i="9"/>
  <c r="Q1291" i="9" s="1"/>
  <c r="N1292" i="9"/>
  <c r="Q1292" i="9" s="1"/>
  <c r="B1278" i="9"/>
  <c r="D1278" i="9"/>
  <c r="H1278" i="9" s="1"/>
  <c r="I1278" i="9"/>
  <c r="B1279" i="9"/>
  <c r="D1279" i="9"/>
  <c r="H1279" i="9" s="1"/>
  <c r="I1279" i="9"/>
  <c r="B1280" i="9"/>
  <c r="D1280" i="9"/>
  <c r="H1280" i="9" s="1"/>
  <c r="I1280" i="9"/>
  <c r="B1281" i="9"/>
  <c r="D1281" i="9"/>
  <c r="H1281" i="9" s="1"/>
  <c r="I1281" i="9"/>
  <c r="B1282" i="9"/>
  <c r="D1282" i="9"/>
  <c r="H1282" i="9" s="1"/>
  <c r="I1282" i="9"/>
  <c r="B1283" i="9"/>
  <c r="D1283" i="9"/>
  <c r="H1283" i="9" s="1"/>
  <c r="I1283" i="9"/>
  <c r="B1284" i="9"/>
  <c r="D1284" i="9"/>
  <c r="H1284" i="9"/>
  <c r="I1284" i="9"/>
  <c r="B1285" i="9"/>
  <c r="D1285" i="9"/>
  <c r="H1285" i="9"/>
  <c r="I1285" i="9"/>
  <c r="B1286" i="9"/>
  <c r="D1286" i="9"/>
  <c r="H1286" i="9" s="1"/>
  <c r="I1286" i="9"/>
  <c r="B1287" i="9"/>
  <c r="D1287" i="9"/>
  <c r="H1287" i="9" s="1"/>
  <c r="I1287" i="9"/>
  <c r="B1288" i="9"/>
  <c r="D1288" i="9"/>
  <c r="H1288" i="9"/>
  <c r="I1288" i="9"/>
  <c r="B1289" i="9"/>
  <c r="D1289" i="9"/>
  <c r="H1289" i="9" s="1"/>
  <c r="I1289" i="9"/>
  <c r="B1290" i="9"/>
  <c r="D1290" i="9"/>
  <c r="H1290" i="9"/>
  <c r="I1290" i="9"/>
  <c r="B1291" i="9"/>
  <c r="D1291" i="9"/>
  <c r="H1291" i="9" s="1"/>
  <c r="I1291" i="9"/>
  <c r="B1292" i="9"/>
  <c r="D1292" i="9"/>
  <c r="H1292" i="9" s="1"/>
  <c r="I1292" i="9"/>
  <c r="N1173" i="12"/>
  <c r="Q1173" i="12" s="1"/>
  <c r="N1174" i="12"/>
  <c r="Q1174" i="12" s="1"/>
  <c r="N1175" i="12"/>
  <c r="Q1175" i="12" s="1"/>
  <c r="N1176" i="12"/>
  <c r="Q1176" i="12" s="1"/>
  <c r="N1177" i="12"/>
  <c r="Q1177" i="12" s="1"/>
  <c r="N1178" i="12"/>
  <c r="Q1178" i="12"/>
  <c r="N1179" i="12"/>
  <c r="Q1179" i="12" s="1"/>
  <c r="N1180" i="12"/>
  <c r="Q1180" i="12"/>
  <c r="N1181" i="12"/>
  <c r="Q1181" i="12" s="1"/>
  <c r="N1182" i="12"/>
  <c r="Q1182" i="12" s="1"/>
  <c r="N1183" i="12"/>
  <c r="Q1183" i="12" s="1"/>
  <c r="N1184" i="12"/>
  <c r="Q1184" i="12" s="1"/>
  <c r="N1185" i="12"/>
  <c r="Q1185" i="12" s="1"/>
  <c r="B1173" i="12"/>
  <c r="D1173" i="12"/>
  <c r="H1173" i="12" s="1"/>
  <c r="B1174" i="12"/>
  <c r="D1174" i="12"/>
  <c r="H1174" i="12"/>
  <c r="B1175" i="12"/>
  <c r="D1175" i="12"/>
  <c r="H1175" i="12"/>
  <c r="B1176" i="12"/>
  <c r="D1176" i="12"/>
  <c r="H1176" i="12" s="1"/>
  <c r="B1177" i="12"/>
  <c r="D1177" i="12"/>
  <c r="H1177" i="12"/>
  <c r="B1178" i="12"/>
  <c r="D1178" i="12"/>
  <c r="H1178" i="12"/>
  <c r="B1179" i="12"/>
  <c r="D1179" i="12"/>
  <c r="H1179" i="12" s="1"/>
  <c r="B1180" i="12"/>
  <c r="D1180" i="12"/>
  <c r="H1180" i="12" s="1"/>
  <c r="B1181" i="12"/>
  <c r="D1181" i="12"/>
  <c r="H1181" i="12"/>
  <c r="B1182" i="12"/>
  <c r="D1182" i="12"/>
  <c r="H1182" i="12" s="1"/>
  <c r="B1183" i="12"/>
  <c r="D1183" i="12"/>
  <c r="H1183" i="12" s="1"/>
  <c r="D1257" i="1"/>
  <c r="D1256" i="1"/>
  <c r="D1255" i="1"/>
  <c r="M1256" i="11"/>
  <c r="Q1256" i="11" s="1"/>
  <c r="M1257" i="11"/>
  <c r="Q1257" i="11" s="1"/>
  <c r="M1258" i="11"/>
  <c r="Q1258" i="11" s="1"/>
  <c r="M1259" i="11"/>
  <c r="Q1259" i="11" s="1"/>
  <c r="M1260" i="11"/>
  <c r="Q1260" i="11" s="1"/>
  <c r="M1261" i="11"/>
  <c r="Q1261" i="11"/>
  <c r="D1256" i="11"/>
  <c r="H1256" i="11" s="1"/>
  <c r="D1257" i="11"/>
  <c r="H1257" i="11" s="1"/>
  <c r="D1258" i="11"/>
  <c r="H1258" i="11" s="1"/>
  <c r="D1259" i="11"/>
  <c r="H1259" i="11" s="1"/>
  <c r="D1260" i="11"/>
  <c r="H1260" i="11" s="1"/>
  <c r="D1261" i="11"/>
  <c r="H1261" i="11" s="1"/>
  <c r="D1254" i="1"/>
  <c r="I1253" i="1"/>
  <c r="I1252" i="1"/>
  <c r="I1251" i="1"/>
  <c r="I1254" i="1"/>
  <c r="I1255" i="1"/>
  <c r="I1256" i="1"/>
  <c r="I1257" i="1"/>
  <c r="I1258" i="1"/>
  <c r="N935" i="16"/>
  <c r="P935" i="16" s="1"/>
  <c r="N936" i="16"/>
  <c r="P936" i="16" s="1"/>
  <c r="N937" i="16"/>
  <c r="P937" i="16"/>
  <c r="N938" i="16"/>
  <c r="P938" i="16" s="1"/>
  <c r="N939" i="16"/>
  <c r="P939" i="16" s="1"/>
  <c r="N940" i="16"/>
  <c r="P940" i="16"/>
  <c r="B934" i="16"/>
  <c r="D934" i="16"/>
  <c r="H934" i="16"/>
  <c r="B935" i="16"/>
  <c r="D935" i="16"/>
  <c r="H935" i="16" s="1"/>
  <c r="B936" i="16"/>
  <c r="D936" i="16"/>
  <c r="H936" i="16"/>
  <c r="B937" i="16"/>
  <c r="D937" i="16"/>
  <c r="H937" i="16" s="1"/>
  <c r="B938" i="16"/>
  <c r="D938" i="16"/>
  <c r="H938" i="16" s="1"/>
  <c r="B939" i="16"/>
  <c r="D939" i="16"/>
  <c r="H939" i="16" s="1"/>
  <c r="B940" i="16"/>
  <c r="D940" i="16"/>
  <c r="H940" i="16" s="1"/>
  <c r="D1253" i="1"/>
  <c r="B1271" i="9"/>
  <c r="D1271" i="9"/>
  <c r="H1271" i="9" s="1"/>
  <c r="I1271" i="9"/>
  <c r="B1272" i="9"/>
  <c r="D1272" i="9"/>
  <c r="H1272" i="9" s="1"/>
  <c r="I1272" i="9"/>
  <c r="B1273" i="9"/>
  <c r="D1273" i="9"/>
  <c r="H1273" i="9"/>
  <c r="I1273" i="9"/>
  <c r="B1274" i="9"/>
  <c r="D1274" i="9"/>
  <c r="H1274" i="9" s="1"/>
  <c r="I1274" i="9"/>
  <c r="B1275" i="9"/>
  <c r="D1275" i="9"/>
  <c r="H1275" i="9" s="1"/>
  <c r="I1275" i="9"/>
  <c r="B1276" i="9"/>
  <c r="D1276" i="9"/>
  <c r="H1276" i="9"/>
  <c r="I1276" i="9"/>
  <c r="B1277" i="9"/>
  <c r="D1277" i="9"/>
  <c r="H1277" i="9" s="1"/>
  <c r="I1277" i="9"/>
  <c r="D1252" i="1"/>
  <c r="B1250" i="2"/>
  <c r="D1250" i="2"/>
  <c r="H1250" i="2" s="1"/>
  <c r="B1251" i="2"/>
  <c r="D1251" i="2"/>
  <c r="H1251" i="2" s="1"/>
  <c r="B1252" i="2"/>
  <c r="D1252" i="2"/>
  <c r="H1252" i="2" s="1"/>
  <c r="B1253" i="2"/>
  <c r="D1253" i="2"/>
  <c r="H1253" i="2" s="1"/>
  <c r="B1254" i="2"/>
  <c r="D1254" i="2"/>
  <c r="H1254" i="2" s="1"/>
  <c r="B1255" i="2"/>
  <c r="D1255" i="2"/>
  <c r="H1255" i="2"/>
  <c r="B1256" i="2"/>
  <c r="D1256" i="2"/>
  <c r="H1256" i="2" s="1"/>
  <c r="B1257" i="2"/>
  <c r="D1257" i="2"/>
  <c r="H1257" i="2"/>
  <c r="B1258" i="2"/>
  <c r="D1258" i="2"/>
  <c r="H1258" i="2" s="1"/>
  <c r="B1259" i="2"/>
  <c r="D1259" i="2"/>
  <c r="H1259" i="2" s="1"/>
  <c r="B1260" i="2"/>
  <c r="D1260" i="2"/>
  <c r="H1260" i="2" s="1"/>
  <c r="M1250" i="2"/>
  <c r="P1250" i="2" s="1"/>
  <c r="M1251" i="2"/>
  <c r="P1251" i="2"/>
  <c r="M1252" i="2"/>
  <c r="P1252" i="2"/>
  <c r="M1253" i="2"/>
  <c r="P1253" i="2" s="1"/>
  <c r="M1254" i="2"/>
  <c r="P1254" i="2"/>
  <c r="M1255" i="2"/>
  <c r="P1255" i="2" s="1"/>
  <c r="M1256" i="2"/>
  <c r="P1256" i="2"/>
  <c r="M1257" i="2"/>
  <c r="P1257" i="2" s="1"/>
  <c r="M1258" i="2"/>
  <c r="P1258" i="2" s="1"/>
  <c r="M1259" i="2"/>
  <c r="P1259" i="2"/>
  <c r="M1260" i="2"/>
  <c r="P1260" i="2" s="1"/>
  <c r="M1261" i="2"/>
  <c r="P1261" i="2"/>
  <c r="M1262" i="2"/>
  <c r="P1262" i="2" s="1"/>
  <c r="M1263" i="2"/>
  <c r="P1263" i="2" s="1"/>
  <c r="M1264" i="2"/>
  <c r="P1264" i="2"/>
  <c r="M1265" i="2"/>
  <c r="P1265" i="2" s="1"/>
  <c r="M1266" i="2"/>
  <c r="P1266" i="2"/>
  <c r="M1267" i="2"/>
  <c r="P1267" i="2"/>
  <c r="M1268" i="2"/>
  <c r="P1268" i="2"/>
  <c r="M1269" i="2"/>
  <c r="P1269" i="2" s="1"/>
  <c r="M1270" i="2"/>
  <c r="P1270" i="2" s="1"/>
  <c r="M1271" i="2"/>
  <c r="P1271" i="2"/>
  <c r="M1272" i="2"/>
  <c r="P1272" i="2" s="1"/>
  <c r="M1273" i="2"/>
  <c r="P1273" i="2"/>
  <c r="M1274" i="2"/>
  <c r="P1274" i="2" s="1"/>
  <c r="M1275" i="2"/>
  <c r="P1275" i="2" s="1"/>
  <c r="N683" i="7"/>
  <c r="P683" i="7"/>
  <c r="N684" i="7"/>
  <c r="P684" i="7" s="1"/>
  <c r="N685" i="7"/>
  <c r="P685" i="7" s="1"/>
  <c r="N686" i="7"/>
  <c r="P686" i="7" s="1"/>
  <c r="N687" i="7"/>
  <c r="P687" i="7" s="1"/>
  <c r="N688" i="7"/>
  <c r="P688" i="7"/>
  <c r="N689" i="7"/>
  <c r="P689" i="7"/>
  <c r="N690" i="7"/>
  <c r="P690" i="7"/>
  <c r="N691" i="7"/>
  <c r="P691" i="7"/>
  <c r="N692" i="7"/>
  <c r="P692" i="7" s="1"/>
  <c r="N693" i="7"/>
  <c r="P693" i="7" s="1"/>
  <c r="N694" i="7"/>
  <c r="P694" i="7"/>
  <c r="N695" i="7"/>
  <c r="P695" i="7"/>
  <c r="N696" i="7"/>
  <c r="P696" i="7"/>
  <c r="N697" i="7"/>
  <c r="P697" i="7"/>
  <c r="N698" i="7"/>
  <c r="P698" i="7" s="1"/>
  <c r="N699" i="7"/>
  <c r="P699" i="7" s="1"/>
  <c r="N700" i="7"/>
  <c r="P700" i="7" s="1"/>
  <c r="B683" i="7"/>
  <c r="D683" i="7"/>
  <c r="H683" i="7" s="1"/>
  <c r="B684" i="7"/>
  <c r="D684" i="7"/>
  <c r="H684" i="7"/>
  <c r="B685" i="7"/>
  <c r="D685" i="7"/>
  <c r="H685" i="7"/>
  <c r="B686" i="7"/>
  <c r="D686" i="7"/>
  <c r="H686" i="7"/>
  <c r="B687" i="7"/>
  <c r="D687" i="7"/>
  <c r="H687" i="7" s="1"/>
  <c r="B688" i="7"/>
  <c r="D688" i="7"/>
  <c r="H688" i="7"/>
  <c r="B689" i="7"/>
  <c r="D689" i="7"/>
  <c r="H689" i="7" s="1"/>
  <c r="B690" i="7"/>
  <c r="D690" i="7"/>
  <c r="H690" i="7"/>
  <c r="B691" i="7"/>
  <c r="D691" i="7"/>
  <c r="H691" i="7" s="1"/>
  <c r="B692" i="7"/>
  <c r="D692" i="7"/>
  <c r="H692" i="7" s="1"/>
  <c r="B693" i="7"/>
  <c r="D693" i="7"/>
  <c r="H693" i="7" s="1"/>
  <c r="B694" i="7"/>
  <c r="D694" i="7"/>
  <c r="H694" i="7" s="1"/>
  <c r="B695" i="7"/>
  <c r="D695" i="7"/>
  <c r="H695" i="7" s="1"/>
  <c r="B696" i="7"/>
  <c r="D696" i="7"/>
  <c r="H696" i="7" s="1"/>
  <c r="B697" i="7"/>
  <c r="D697" i="7"/>
  <c r="H697" i="7" s="1"/>
  <c r="B698" i="7"/>
  <c r="D698" i="7"/>
  <c r="H698" i="7" s="1"/>
  <c r="B699" i="7"/>
  <c r="D699" i="7"/>
  <c r="H699" i="7" s="1"/>
  <c r="B700" i="7"/>
  <c r="D700" i="7"/>
  <c r="H700" i="7" s="1"/>
  <c r="B701" i="7"/>
  <c r="D701" i="7"/>
  <c r="H701" i="7" s="1"/>
  <c r="B702" i="7"/>
  <c r="D702" i="7"/>
  <c r="H702" i="7"/>
  <c r="B703" i="7"/>
  <c r="D703" i="7"/>
  <c r="H703" i="7" s="1"/>
  <c r="B704" i="7"/>
  <c r="D704" i="7"/>
  <c r="H704" i="7"/>
  <c r="B705" i="7"/>
  <c r="D705" i="7"/>
  <c r="H705" i="7"/>
  <c r="B706" i="7"/>
  <c r="D706" i="7"/>
  <c r="H706" i="7" s="1"/>
  <c r="B707" i="7"/>
  <c r="D707" i="7"/>
  <c r="H707" i="7" s="1"/>
  <c r="B708" i="7"/>
  <c r="D708" i="7"/>
  <c r="H708" i="7" s="1"/>
  <c r="B709" i="7"/>
  <c r="D709" i="7"/>
  <c r="H709" i="7" s="1"/>
  <c r="B710" i="7"/>
  <c r="D710" i="7"/>
  <c r="H710" i="7" s="1"/>
  <c r="B711" i="7"/>
  <c r="D711" i="7"/>
  <c r="H711" i="7" s="1"/>
  <c r="B712" i="7"/>
  <c r="D712" i="7"/>
  <c r="H712" i="7"/>
  <c r="B713" i="7"/>
  <c r="D713" i="7"/>
  <c r="H713" i="7"/>
  <c r="B714" i="7"/>
  <c r="D714" i="7"/>
  <c r="H714" i="7" s="1"/>
  <c r="B715" i="7"/>
  <c r="D715" i="7"/>
  <c r="H715" i="7" s="1"/>
  <c r="B716" i="7"/>
  <c r="D716" i="7"/>
  <c r="H716" i="7"/>
  <c r="B717" i="7"/>
  <c r="D717" i="7"/>
  <c r="H717" i="7" s="1"/>
  <c r="B718" i="7"/>
  <c r="D718" i="7"/>
  <c r="H718" i="7" s="1"/>
  <c r="B719" i="7"/>
  <c r="D719" i="7"/>
  <c r="H719" i="7" s="1"/>
  <c r="B720" i="7"/>
  <c r="D720" i="7"/>
  <c r="H720" i="7"/>
  <c r="B721" i="7"/>
  <c r="D721" i="7"/>
  <c r="H721" i="7" s="1"/>
  <c r="B722" i="7"/>
  <c r="D722" i="7"/>
  <c r="H722" i="7"/>
  <c r="B723" i="7"/>
  <c r="D723" i="7"/>
  <c r="H723" i="7" s="1"/>
  <c r="B724" i="7"/>
  <c r="D724" i="7"/>
  <c r="H724" i="7" s="1"/>
  <c r="B725" i="7"/>
  <c r="D725" i="7"/>
  <c r="H725" i="7" s="1"/>
  <c r="B726" i="7"/>
  <c r="D726" i="7"/>
  <c r="H726" i="7"/>
  <c r="B727" i="7"/>
  <c r="D727" i="7"/>
  <c r="H727" i="7" s="1"/>
  <c r="B728" i="7"/>
  <c r="D728" i="7"/>
  <c r="H728" i="7" s="1"/>
  <c r="B729" i="7"/>
  <c r="D729" i="7"/>
  <c r="H729" i="7" s="1"/>
  <c r="B730" i="7"/>
  <c r="D730" i="7"/>
  <c r="H730" i="7"/>
  <c r="B731" i="7"/>
  <c r="D731" i="7"/>
  <c r="H731" i="7" s="1"/>
  <c r="B732" i="7"/>
  <c r="D732" i="7"/>
  <c r="H732" i="7" s="1"/>
  <c r="B733" i="7"/>
  <c r="D733" i="7"/>
  <c r="H733" i="7" s="1"/>
  <c r="B734" i="7"/>
  <c r="D734" i="7"/>
  <c r="H734" i="7" s="1"/>
  <c r="B735" i="7"/>
  <c r="D735" i="7"/>
  <c r="H735" i="7" s="1"/>
  <c r="B736" i="7"/>
  <c r="D736" i="7"/>
  <c r="H736" i="7" s="1"/>
  <c r="B737" i="7"/>
  <c r="D737" i="7"/>
  <c r="H737" i="7" s="1"/>
  <c r="B738" i="7"/>
  <c r="D738" i="7"/>
  <c r="H738" i="7" s="1"/>
  <c r="B739" i="7"/>
  <c r="D739" i="7"/>
  <c r="H739" i="7" s="1"/>
  <c r="B740" i="7"/>
  <c r="D740" i="7"/>
  <c r="H740" i="7" s="1"/>
  <c r="B741" i="7"/>
  <c r="D741" i="7"/>
  <c r="H741" i="7" s="1"/>
  <c r="B742" i="7"/>
  <c r="D742" i="7"/>
  <c r="H742" i="7" s="1"/>
  <c r="B743" i="7"/>
  <c r="D743" i="7"/>
  <c r="H743" i="7" s="1"/>
  <c r="B744" i="7"/>
  <c r="D744" i="7"/>
  <c r="H744" i="7"/>
  <c r="B745" i="7"/>
  <c r="D745" i="7"/>
  <c r="H745" i="7"/>
  <c r="B746" i="7"/>
  <c r="D746" i="7"/>
  <c r="H746" i="7"/>
  <c r="B747" i="7"/>
  <c r="D747" i="7"/>
  <c r="H747" i="7" s="1"/>
  <c r="B748" i="7"/>
  <c r="D748" i="7"/>
  <c r="H748" i="7" s="1"/>
  <c r="B749" i="7"/>
  <c r="D749" i="7"/>
  <c r="H749" i="7" s="1"/>
  <c r="B750" i="7"/>
  <c r="D750" i="7"/>
  <c r="H750" i="7"/>
  <c r="B751" i="7"/>
  <c r="D751" i="7"/>
  <c r="H751" i="7" s="1"/>
  <c r="B752" i="7"/>
  <c r="D752" i="7"/>
  <c r="H752" i="7" s="1"/>
  <c r="B753" i="7"/>
  <c r="D753" i="7"/>
  <c r="H753" i="7"/>
  <c r="B754" i="7"/>
  <c r="D754" i="7"/>
  <c r="H754" i="7" s="1"/>
  <c r="B755" i="7"/>
  <c r="D755" i="7"/>
  <c r="H755" i="7" s="1"/>
  <c r="B756" i="7"/>
  <c r="D756" i="7"/>
  <c r="H756" i="7" s="1"/>
  <c r="B757" i="7"/>
  <c r="D757" i="7"/>
  <c r="H757" i="7" s="1"/>
  <c r="B758" i="7"/>
  <c r="D758" i="7"/>
  <c r="H758" i="7" s="1"/>
  <c r="B759" i="7"/>
  <c r="D759" i="7"/>
  <c r="H759" i="7" s="1"/>
  <c r="B760" i="7"/>
  <c r="D760" i="7"/>
  <c r="H760" i="7" s="1"/>
  <c r="B761" i="7"/>
  <c r="D761" i="7"/>
  <c r="H761" i="7" s="1"/>
  <c r="I788" i="7" s="1"/>
  <c r="B762" i="7"/>
  <c r="D762" i="7"/>
  <c r="H762" i="7"/>
  <c r="B763" i="7"/>
  <c r="D763" i="7"/>
  <c r="H763" i="7" s="1"/>
  <c r="B764" i="7"/>
  <c r="D764" i="7"/>
  <c r="H764" i="7"/>
  <c r="B765" i="7"/>
  <c r="D765" i="7"/>
  <c r="H765" i="7"/>
  <c r="B766" i="7"/>
  <c r="D766" i="7"/>
  <c r="H766" i="7"/>
  <c r="B767" i="7"/>
  <c r="D767" i="7"/>
  <c r="H767" i="7" s="1"/>
  <c r="B768" i="7"/>
  <c r="D768" i="7"/>
  <c r="H768" i="7" s="1"/>
  <c r="B769" i="7"/>
  <c r="D769" i="7"/>
  <c r="H769" i="7" s="1"/>
  <c r="B770" i="7"/>
  <c r="D770" i="7"/>
  <c r="H770" i="7" s="1"/>
  <c r="D1251" i="1"/>
  <c r="N1010" i="13"/>
  <c r="P1010" i="13" s="1"/>
  <c r="N1011" i="13"/>
  <c r="P1011" i="13" s="1"/>
  <c r="N1012" i="13"/>
  <c r="P1012" i="13" s="1"/>
  <c r="N1013" i="13"/>
  <c r="P1013" i="13" s="1"/>
  <c r="N1014" i="13"/>
  <c r="P1014" i="13" s="1"/>
  <c r="N1015" i="13"/>
  <c r="P1015" i="13" s="1"/>
  <c r="N1016" i="13"/>
  <c r="P1016" i="13" s="1"/>
  <c r="B1010" i="13"/>
  <c r="D1010" i="13"/>
  <c r="H1010" i="13" s="1"/>
  <c r="B1011" i="13"/>
  <c r="D1011" i="13"/>
  <c r="H1011" i="13" s="1"/>
  <c r="B1012" i="13"/>
  <c r="D1012" i="13"/>
  <c r="H1012" i="13" s="1"/>
  <c r="B1013" i="13"/>
  <c r="D1013" i="13"/>
  <c r="H1013" i="13" s="1"/>
  <c r="B1014" i="13"/>
  <c r="D1014" i="13"/>
  <c r="H1014" i="13" s="1"/>
  <c r="B1015" i="13"/>
  <c r="D1015" i="13"/>
  <c r="H1015" i="13" s="1"/>
  <c r="B1016" i="13"/>
  <c r="D1016" i="13"/>
  <c r="H1016" i="13"/>
  <c r="D1250" i="1"/>
  <c r="D1249" i="1"/>
  <c r="M1269" i="8"/>
  <c r="Q1269" i="8" s="1"/>
  <c r="M1270" i="8"/>
  <c r="Q1270" i="8" s="1"/>
  <c r="M1271" i="8"/>
  <c r="Q1271" i="8" s="1"/>
  <c r="M1272" i="8"/>
  <c r="Q1272" i="8" s="1"/>
  <c r="M1273" i="8"/>
  <c r="Q1273" i="8" s="1"/>
  <c r="M1274" i="8"/>
  <c r="Q1274" i="8"/>
  <c r="M1275" i="8"/>
  <c r="Q1275" i="8" s="1"/>
  <c r="M1276" i="8"/>
  <c r="Q1276" i="8"/>
  <c r="M1277" i="8"/>
  <c r="Q1277" i="8" s="1"/>
  <c r="M1278" i="8"/>
  <c r="Q1278" i="8" s="1"/>
  <c r="M1279" i="8"/>
  <c r="Q1279" i="8" s="1"/>
  <c r="M1280" i="8"/>
  <c r="Q1280" i="8" s="1"/>
  <c r="M1281" i="8"/>
  <c r="Q1281" i="8" s="1"/>
  <c r="M1282" i="8"/>
  <c r="Q1282" i="8" s="1"/>
  <c r="M1283" i="8"/>
  <c r="Q1283" i="8" s="1"/>
  <c r="M1284" i="8"/>
  <c r="Q1284" i="8"/>
  <c r="M1285" i="8"/>
  <c r="Q1285" i="8" s="1"/>
  <c r="M1286" i="8"/>
  <c r="Q1286" i="8"/>
  <c r="M1287" i="8"/>
  <c r="Q1287" i="8" s="1"/>
  <c r="M1288" i="8"/>
  <c r="Q1288" i="8" s="1"/>
  <c r="M1289" i="8"/>
  <c r="Q1289" i="8" s="1"/>
  <c r="M1290" i="8"/>
  <c r="Q1290" i="8" s="1"/>
  <c r="M1291" i="8"/>
  <c r="Q1291" i="8" s="1"/>
  <c r="M1292" i="8"/>
  <c r="Q1292" i="8" s="1"/>
  <c r="M1293" i="8"/>
  <c r="Q1293" i="8"/>
  <c r="M1294" i="8"/>
  <c r="Q1294" i="8" s="1"/>
  <c r="M1295" i="8"/>
  <c r="Q1295" i="8"/>
  <c r="M1296" i="8"/>
  <c r="Q1296" i="8" s="1"/>
  <c r="M1297" i="8"/>
  <c r="Q1297" i="8" s="1"/>
  <c r="M1298" i="8"/>
  <c r="Q1298" i="8" s="1"/>
  <c r="M1299" i="8"/>
  <c r="Q1299" i="8" s="1"/>
  <c r="M1300" i="8"/>
  <c r="Q1300" i="8" s="1"/>
  <c r="M1301" i="8"/>
  <c r="Q1301" i="8" s="1"/>
  <c r="M1302" i="8"/>
  <c r="Q1302" i="8" s="1"/>
  <c r="M1303" i="8"/>
  <c r="Q1303" i="8" s="1"/>
  <c r="M1304" i="8"/>
  <c r="Q1304" i="8" s="1"/>
  <c r="M1305" i="8"/>
  <c r="Q1305" i="8" s="1"/>
  <c r="M1306" i="8"/>
  <c r="Q1306" i="8" s="1"/>
  <c r="M1307" i="8"/>
  <c r="Q1307" i="8" s="1"/>
  <c r="M1308" i="8"/>
  <c r="Q1308" i="8" s="1"/>
  <c r="M1309" i="8"/>
  <c r="Q1309" i="8"/>
  <c r="M1310" i="8"/>
  <c r="Q1310" i="8" s="1"/>
  <c r="M1311" i="8"/>
  <c r="Q1311" i="8" s="1"/>
  <c r="M1312" i="8"/>
  <c r="M1313" i="8"/>
  <c r="Q1313" i="8" s="1"/>
  <c r="M1314" i="8"/>
  <c r="Q1314" i="8" s="1"/>
  <c r="M1315" i="8"/>
  <c r="Q1315" i="8" s="1"/>
  <c r="M1316" i="8"/>
  <c r="Q1316" i="8" s="1"/>
  <c r="M1317" i="8"/>
  <c r="Q1317" i="8" s="1"/>
  <c r="M1318" i="8"/>
  <c r="Q1318" i="8"/>
  <c r="M1319" i="8"/>
  <c r="Q1319" i="8" s="1"/>
  <c r="M1320" i="8"/>
  <c r="Q1320" i="8" s="1"/>
  <c r="M1321" i="8"/>
  <c r="Q1321" i="8" s="1"/>
  <c r="M1322" i="8"/>
  <c r="Q1322" i="8" s="1"/>
  <c r="M1323" i="8"/>
  <c r="Q1323" i="8" s="1"/>
  <c r="M1324" i="8"/>
  <c r="Q1324" i="8" s="1"/>
  <c r="M1325" i="8"/>
  <c r="Q1325" i="8" s="1"/>
  <c r="M1326" i="8"/>
  <c r="Q1326" i="8" s="1"/>
  <c r="M1327" i="8"/>
  <c r="Q1327" i="8"/>
  <c r="M1328" i="8"/>
  <c r="Q1328" i="8" s="1"/>
  <c r="M1329" i="8"/>
  <c r="Q1329" i="8" s="1"/>
  <c r="M1330" i="8"/>
  <c r="Q1330" i="8" s="1"/>
  <c r="M1331" i="8"/>
  <c r="Q1331" i="8" s="1"/>
  <c r="M1332" i="8"/>
  <c r="Q1332" i="8" s="1"/>
  <c r="M1333" i="8"/>
  <c r="Q1333" i="8" s="1"/>
  <c r="M1334" i="8"/>
  <c r="Q1334" i="8"/>
  <c r="M1335" i="8"/>
  <c r="Q1335" i="8" s="1"/>
  <c r="M1336" i="8"/>
  <c r="Q1336" i="8"/>
  <c r="M1337" i="8"/>
  <c r="Q1337" i="8" s="1"/>
  <c r="M1338" i="8"/>
  <c r="Q1338" i="8" s="1"/>
  <c r="M1339" i="8"/>
  <c r="Q1339" i="8" s="1"/>
  <c r="M1340" i="8"/>
  <c r="Q1340" i="8" s="1"/>
  <c r="M1341" i="8"/>
  <c r="Q1341" i="8" s="1"/>
  <c r="M1342" i="8"/>
  <c r="Q1342" i="8" s="1"/>
  <c r="M1343" i="8"/>
  <c r="Q1343" i="8" s="1"/>
  <c r="M1344" i="8"/>
  <c r="Q1344" i="8" s="1"/>
  <c r="M1345" i="8"/>
  <c r="Q1345" i="8" s="1"/>
  <c r="M1346" i="8"/>
  <c r="Q1346" i="8" s="1"/>
  <c r="M1347" i="8"/>
  <c r="Q1347" i="8" s="1"/>
  <c r="M1348" i="8"/>
  <c r="Q1348" i="8" s="1"/>
  <c r="M1349" i="8"/>
  <c r="Q1349" i="8" s="1"/>
  <c r="M1350" i="8"/>
  <c r="Q1350" i="8" s="1"/>
  <c r="M1351" i="8"/>
  <c r="Q1351" i="8" s="1"/>
  <c r="M1352" i="8"/>
  <c r="Q1352" i="8" s="1"/>
  <c r="M1353" i="8"/>
  <c r="Q1353" i="8" s="1"/>
  <c r="M1354" i="8"/>
  <c r="Q1354" i="8"/>
  <c r="M1355" i="8"/>
  <c r="Q1355" i="8" s="1"/>
  <c r="M1356" i="8"/>
  <c r="Q1356" i="8" s="1"/>
  <c r="M1357" i="8"/>
  <c r="Q1357" i="8" s="1"/>
  <c r="M1358" i="8"/>
  <c r="Q1358" i="8" s="1"/>
  <c r="M1359" i="8"/>
  <c r="Q1359" i="8" s="1"/>
  <c r="M1360" i="8"/>
  <c r="Q1360" i="8" s="1"/>
  <c r="M1361" i="8"/>
  <c r="Q1361" i="8" s="1"/>
  <c r="M1362" i="8"/>
  <c r="Q1362" i="8" s="1"/>
  <c r="M1363" i="8"/>
  <c r="Q1363" i="8" s="1"/>
  <c r="M1364" i="8"/>
  <c r="Q1364" i="8" s="1"/>
  <c r="M1365" i="8"/>
  <c r="Q1365" i="8" s="1"/>
  <c r="M1366" i="8"/>
  <c r="Q1366" i="8" s="1"/>
  <c r="M1367" i="8"/>
  <c r="Q1367" i="8" s="1"/>
  <c r="M1368" i="8"/>
  <c r="Q1368" i="8" s="1"/>
  <c r="M1369" i="8"/>
  <c r="Q1369" i="8" s="1"/>
  <c r="M1370" i="8"/>
  <c r="Q1370" i="8" s="1"/>
  <c r="M1371" i="8"/>
  <c r="Q1371" i="8" s="1"/>
  <c r="M1372" i="8"/>
  <c r="Q1372" i="8"/>
  <c r="M1373" i="8"/>
  <c r="Q1373" i="8" s="1"/>
  <c r="M1374" i="8"/>
  <c r="Q1374" i="8" s="1"/>
  <c r="M1375" i="8"/>
  <c r="Q1375" i="8" s="1"/>
  <c r="M1376" i="8"/>
  <c r="Q1376" i="8" s="1"/>
  <c r="M1377" i="8"/>
  <c r="Q1377" i="8" s="1"/>
  <c r="M1378" i="8"/>
  <c r="Q1378" i="8" s="1"/>
  <c r="M1379" i="8"/>
  <c r="Q1379" i="8" s="1"/>
  <c r="M1380" i="8"/>
  <c r="Q1380" i="8" s="1"/>
  <c r="M1381" i="8"/>
  <c r="Q1381" i="8" s="1"/>
  <c r="M1382" i="8"/>
  <c r="Q1382" i="8" s="1"/>
  <c r="M1383" i="8"/>
  <c r="Q1383" i="8" s="1"/>
  <c r="M1384" i="8"/>
  <c r="Q1384" i="8" s="1"/>
  <c r="M1385" i="8"/>
  <c r="Q1385" i="8" s="1"/>
  <c r="M1386" i="8"/>
  <c r="Q1386" i="8" s="1"/>
  <c r="M1387" i="8"/>
  <c r="Q1387" i="8" s="1"/>
  <c r="M1388" i="8"/>
  <c r="Q1388" i="8" s="1"/>
  <c r="B1269" i="8"/>
  <c r="D1269" i="8"/>
  <c r="H1269" i="8" s="1"/>
  <c r="I1269" i="8"/>
  <c r="B1270" i="8"/>
  <c r="D1270" i="8"/>
  <c r="H1270" i="8" s="1"/>
  <c r="I1270" i="8"/>
  <c r="B1271" i="8"/>
  <c r="D1271" i="8"/>
  <c r="H1271" i="8" s="1"/>
  <c r="I1271" i="8"/>
  <c r="B1272" i="8"/>
  <c r="D1272" i="8"/>
  <c r="H1272" i="8" s="1"/>
  <c r="I1272" i="8"/>
  <c r="B1273" i="8"/>
  <c r="D1273" i="8"/>
  <c r="H1273" i="8" s="1"/>
  <c r="I1273" i="8"/>
  <c r="B1274" i="8"/>
  <c r="D1274" i="8"/>
  <c r="H1274" i="8" s="1"/>
  <c r="I1274" i="8"/>
  <c r="B1275" i="8"/>
  <c r="D1275" i="8"/>
  <c r="H1275" i="8" s="1"/>
  <c r="I1275" i="8"/>
  <c r="B1276" i="8"/>
  <c r="D1276" i="8"/>
  <c r="H1276" i="8" s="1"/>
  <c r="I1276" i="8"/>
  <c r="B1277" i="8"/>
  <c r="D1277" i="8"/>
  <c r="H1277" i="8" s="1"/>
  <c r="I1277" i="8"/>
  <c r="B1278" i="8"/>
  <c r="D1278" i="8"/>
  <c r="H1278" i="8" s="1"/>
  <c r="I1278" i="8"/>
  <c r="B1279" i="8"/>
  <c r="D1279" i="8"/>
  <c r="H1279" i="8" s="1"/>
  <c r="I1279" i="8"/>
  <c r="B1280" i="8"/>
  <c r="D1280" i="8"/>
  <c r="H1280" i="8" s="1"/>
  <c r="I1280" i="8"/>
  <c r="B1281" i="8"/>
  <c r="D1281" i="8"/>
  <c r="H1281" i="8" s="1"/>
  <c r="I1281" i="8"/>
  <c r="B1282" i="8"/>
  <c r="D1282" i="8"/>
  <c r="H1282" i="8" s="1"/>
  <c r="I1282" i="8"/>
  <c r="B1283" i="8"/>
  <c r="D1283" i="8"/>
  <c r="H1283" i="8" s="1"/>
  <c r="I1283" i="8"/>
  <c r="B1284" i="8"/>
  <c r="D1284" i="8"/>
  <c r="H1284" i="8" s="1"/>
  <c r="I1284" i="8"/>
  <c r="B1285" i="8"/>
  <c r="D1285" i="8"/>
  <c r="H1285" i="8" s="1"/>
  <c r="I1285" i="8"/>
  <c r="B1286" i="8"/>
  <c r="D1286" i="8"/>
  <c r="H1286" i="8" s="1"/>
  <c r="I1286" i="8"/>
  <c r="B1287" i="8"/>
  <c r="D1287" i="8"/>
  <c r="H1287" i="8" s="1"/>
  <c r="I1287" i="8"/>
  <c r="B1288" i="8"/>
  <c r="D1288" i="8"/>
  <c r="H1288" i="8" s="1"/>
  <c r="I1288" i="8"/>
  <c r="B1289" i="8"/>
  <c r="D1289" i="8"/>
  <c r="H1289" i="8" s="1"/>
  <c r="I1289" i="8"/>
  <c r="B1290" i="8"/>
  <c r="D1290" i="8"/>
  <c r="H1290" i="8" s="1"/>
  <c r="I1290" i="8"/>
  <c r="B1291" i="8"/>
  <c r="D1291" i="8"/>
  <c r="H1291" i="8" s="1"/>
  <c r="I1291" i="8"/>
  <c r="B1292" i="8"/>
  <c r="D1292" i="8"/>
  <c r="H1292" i="8" s="1"/>
  <c r="I1292" i="8"/>
  <c r="B1293" i="8"/>
  <c r="D1293" i="8"/>
  <c r="H1293" i="8" s="1"/>
  <c r="I1293" i="8"/>
  <c r="B1294" i="8"/>
  <c r="D1294" i="8"/>
  <c r="H1294" i="8" s="1"/>
  <c r="I1294" i="8"/>
  <c r="B1295" i="8"/>
  <c r="D1295" i="8"/>
  <c r="H1295" i="8" s="1"/>
  <c r="I1295" i="8"/>
  <c r="B1296" i="8"/>
  <c r="D1296" i="8"/>
  <c r="H1296" i="8" s="1"/>
  <c r="I1296" i="8"/>
  <c r="B1297" i="8"/>
  <c r="D1297" i="8"/>
  <c r="H1297" i="8" s="1"/>
  <c r="I1297" i="8"/>
  <c r="B1298" i="8"/>
  <c r="D1298" i="8"/>
  <c r="H1298" i="8" s="1"/>
  <c r="I1298" i="8"/>
  <c r="B1299" i="8"/>
  <c r="D1299" i="8"/>
  <c r="H1299" i="8" s="1"/>
  <c r="I1299" i="8"/>
  <c r="B1300" i="8"/>
  <c r="D1300" i="8"/>
  <c r="H1300" i="8" s="1"/>
  <c r="I1300" i="8"/>
  <c r="B1301" i="8"/>
  <c r="D1301" i="8"/>
  <c r="H1301" i="8" s="1"/>
  <c r="I1301" i="8"/>
  <c r="B1302" i="8"/>
  <c r="D1302" i="8"/>
  <c r="H1302" i="8" s="1"/>
  <c r="I1302" i="8"/>
  <c r="B1303" i="8"/>
  <c r="D1303" i="8"/>
  <c r="H1303" i="8" s="1"/>
  <c r="I1303" i="8"/>
  <c r="B1304" i="8"/>
  <c r="D1304" i="8"/>
  <c r="H1304" i="8" s="1"/>
  <c r="I1304" i="8"/>
  <c r="B1305" i="8"/>
  <c r="D1305" i="8"/>
  <c r="H1305" i="8" s="1"/>
  <c r="I1305" i="8"/>
  <c r="B1306" i="8"/>
  <c r="D1306" i="8"/>
  <c r="H1306" i="8" s="1"/>
  <c r="I1306" i="8"/>
  <c r="B1307" i="8"/>
  <c r="D1307" i="8"/>
  <c r="H1307" i="8" s="1"/>
  <c r="I1307" i="8"/>
  <c r="B1308" i="8"/>
  <c r="D1308" i="8"/>
  <c r="H1308" i="8" s="1"/>
  <c r="I1308" i="8"/>
  <c r="B1309" i="8"/>
  <c r="D1309" i="8"/>
  <c r="H1309" i="8" s="1"/>
  <c r="I1309" i="8"/>
  <c r="B1310" i="8"/>
  <c r="D1310" i="8"/>
  <c r="H1310" i="8" s="1"/>
  <c r="I1310" i="8"/>
  <c r="B1311" i="8"/>
  <c r="D1311" i="8"/>
  <c r="H1311" i="8" s="1"/>
  <c r="I1311" i="8"/>
  <c r="B1312" i="8"/>
  <c r="D1312" i="8"/>
  <c r="H1312" i="8" s="1"/>
  <c r="I1312" i="8"/>
  <c r="B1313" i="8"/>
  <c r="D1313" i="8"/>
  <c r="H1313" i="8" s="1"/>
  <c r="I1313" i="8"/>
  <c r="B1314" i="8"/>
  <c r="D1314" i="8"/>
  <c r="H1314" i="8" s="1"/>
  <c r="I1314" i="8"/>
  <c r="B1315" i="8"/>
  <c r="D1315" i="8"/>
  <c r="H1315" i="8"/>
  <c r="I1315" i="8"/>
  <c r="B1316" i="8"/>
  <c r="D1316" i="8"/>
  <c r="H1316" i="8"/>
  <c r="I1316" i="8"/>
  <c r="B1317" i="8"/>
  <c r="D1317" i="8"/>
  <c r="H1317" i="8"/>
  <c r="I1317" i="8"/>
  <c r="B1318" i="8"/>
  <c r="D1318" i="8"/>
  <c r="H1318" i="8"/>
  <c r="I1318" i="8"/>
  <c r="B1319" i="8"/>
  <c r="D1319" i="8"/>
  <c r="H1319" i="8"/>
  <c r="I1319" i="8"/>
  <c r="B1320" i="8"/>
  <c r="D1320" i="8"/>
  <c r="H1320" i="8"/>
  <c r="I1320" i="8"/>
  <c r="B1321" i="8"/>
  <c r="D1321" i="8"/>
  <c r="H1321" i="8"/>
  <c r="I1321" i="8"/>
  <c r="B1322" i="8"/>
  <c r="D1322" i="8"/>
  <c r="H1322" i="8"/>
  <c r="I1322" i="8"/>
  <c r="B1323" i="8"/>
  <c r="D1323" i="8"/>
  <c r="H1323" i="8"/>
  <c r="I1323" i="8"/>
  <c r="B1324" i="8"/>
  <c r="D1324" i="8"/>
  <c r="H1324" i="8"/>
  <c r="I1324" i="8"/>
  <c r="B1325" i="8"/>
  <c r="D1325" i="8"/>
  <c r="H1325" i="8"/>
  <c r="I1325" i="8"/>
  <c r="B1326" i="8"/>
  <c r="D1326" i="8"/>
  <c r="H1326" i="8"/>
  <c r="I1326" i="8"/>
  <c r="B1327" i="8"/>
  <c r="D1327" i="8"/>
  <c r="H1327" i="8"/>
  <c r="I1327" i="8"/>
  <c r="B1328" i="8"/>
  <c r="D1328" i="8"/>
  <c r="H1328" i="8" s="1"/>
  <c r="I1328" i="8"/>
  <c r="B1329" i="8"/>
  <c r="D1329" i="8"/>
  <c r="H1329" i="8" s="1"/>
  <c r="I1329" i="8"/>
  <c r="B1330" i="8"/>
  <c r="D1330" i="8"/>
  <c r="H1330" i="8" s="1"/>
  <c r="I1330" i="8"/>
  <c r="B1331" i="8"/>
  <c r="D1331" i="8"/>
  <c r="H1331" i="8" s="1"/>
  <c r="I1331" i="8"/>
  <c r="B1332" i="8"/>
  <c r="D1332" i="8"/>
  <c r="H1332" i="8" s="1"/>
  <c r="I1332" i="8"/>
  <c r="B1333" i="8"/>
  <c r="D1333" i="8"/>
  <c r="H1333" i="8" s="1"/>
  <c r="I1333" i="8"/>
  <c r="B1334" i="8"/>
  <c r="D1334" i="8"/>
  <c r="H1334" i="8" s="1"/>
  <c r="I1334" i="8"/>
  <c r="B1335" i="8"/>
  <c r="D1335" i="8"/>
  <c r="H1335" i="8" s="1"/>
  <c r="I1335" i="8"/>
  <c r="B1336" i="8"/>
  <c r="D1336" i="8"/>
  <c r="H1336" i="8" s="1"/>
  <c r="I1336" i="8"/>
  <c r="B1337" i="8"/>
  <c r="D1337" i="8"/>
  <c r="H1337" i="8" s="1"/>
  <c r="I1337" i="8"/>
  <c r="B1338" i="8"/>
  <c r="D1338" i="8"/>
  <c r="H1338" i="8" s="1"/>
  <c r="I1338" i="8"/>
  <c r="B1339" i="8"/>
  <c r="D1339" i="8"/>
  <c r="H1339" i="8" s="1"/>
  <c r="I1339" i="8"/>
  <c r="B1340" i="8"/>
  <c r="D1340" i="8"/>
  <c r="H1340" i="8" s="1"/>
  <c r="I1340" i="8"/>
  <c r="B1341" i="8"/>
  <c r="D1341" i="8"/>
  <c r="H1341" i="8" s="1"/>
  <c r="I1341" i="8"/>
  <c r="B1342" i="8"/>
  <c r="D1342" i="8"/>
  <c r="H1342" i="8"/>
  <c r="I1342" i="8"/>
  <c r="B1343" i="8"/>
  <c r="D1343" i="8"/>
  <c r="H1343" i="8" s="1"/>
  <c r="I1343" i="8"/>
  <c r="B1344" i="8"/>
  <c r="D1344" i="8"/>
  <c r="H1344" i="8" s="1"/>
  <c r="I1344" i="8"/>
  <c r="B1345" i="8"/>
  <c r="D1345" i="8"/>
  <c r="H1345" i="8" s="1"/>
  <c r="I1345" i="8"/>
  <c r="B1346" i="8"/>
  <c r="D1346" i="8"/>
  <c r="H1346" i="8" s="1"/>
  <c r="I1346" i="8"/>
  <c r="B1347" i="8"/>
  <c r="D1347" i="8"/>
  <c r="H1347" i="8" s="1"/>
  <c r="I1347" i="8"/>
  <c r="B1348" i="8"/>
  <c r="D1348" i="8"/>
  <c r="H1348" i="8" s="1"/>
  <c r="I1348" i="8"/>
  <c r="B1349" i="8"/>
  <c r="D1349" i="8"/>
  <c r="H1349" i="8" s="1"/>
  <c r="I1349" i="8"/>
  <c r="B1350" i="8"/>
  <c r="D1350" i="8"/>
  <c r="H1350" i="8" s="1"/>
  <c r="I1350" i="8"/>
  <c r="B1351" i="8"/>
  <c r="D1351" i="8"/>
  <c r="H1351" i="8" s="1"/>
  <c r="I1351" i="8"/>
  <c r="B1352" i="8"/>
  <c r="D1352" i="8"/>
  <c r="H1352" i="8" s="1"/>
  <c r="I1352" i="8"/>
  <c r="B1353" i="8"/>
  <c r="D1353" i="8"/>
  <c r="H1353" i="8" s="1"/>
  <c r="I1353" i="8"/>
  <c r="B1354" i="8"/>
  <c r="D1354" i="8"/>
  <c r="H1354" i="8" s="1"/>
  <c r="I1354" i="8"/>
  <c r="B1355" i="8"/>
  <c r="D1355" i="8"/>
  <c r="H1355" i="8" s="1"/>
  <c r="I1355" i="8"/>
  <c r="B1356" i="8"/>
  <c r="D1356" i="8"/>
  <c r="H1356" i="8" s="1"/>
  <c r="I1356" i="8"/>
  <c r="B1357" i="8"/>
  <c r="D1357" i="8"/>
  <c r="H1357" i="8" s="1"/>
  <c r="I1357" i="8"/>
  <c r="B1358" i="8"/>
  <c r="D1358" i="8"/>
  <c r="H1358" i="8"/>
  <c r="I1358" i="8"/>
  <c r="B1359" i="8"/>
  <c r="D1359" i="8"/>
  <c r="H1359" i="8"/>
  <c r="I1359" i="8"/>
  <c r="B1360" i="8"/>
  <c r="D1360" i="8"/>
  <c r="H1360" i="8" s="1"/>
  <c r="I1360" i="8"/>
  <c r="B1361" i="8"/>
  <c r="D1361" i="8"/>
  <c r="H1361" i="8" s="1"/>
  <c r="I1361" i="8"/>
  <c r="B1362" i="8"/>
  <c r="D1362" i="8"/>
  <c r="H1362" i="8" s="1"/>
  <c r="I1362" i="8"/>
  <c r="B1363" i="8"/>
  <c r="D1363" i="8"/>
  <c r="H1363" i="8" s="1"/>
  <c r="I1363" i="8"/>
  <c r="B1364" i="8"/>
  <c r="D1364" i="8"/>
  <c r="H1364" i="8" s="1"/>
  <c r="I1364" i="8"/>
  <c r="B1365" i="8"/>
  <c r="D1365" i="8"/>
  <c r="H1365" i="8"/>
  <c r="I1365" i="8"/>
  <c r="B1366" i="8"/>
  <c r="D1366" i="8"/>
  <c r="H1366" i="8" s="1"/>
  <c r="I1366" i="8"/>
  <c r="B1367" i="8"/>
  <c r="D1367" i="8"/>
  <c r="H1367" i="8" s="1"/>
  <c r="I1367" i="8"/>
  <c r="B1368" i="8"/>
  <c r="D1368" i="8"/>
  <c r="H1368" i="8" s="1"/>
  <c r="I1368" i="8"/>
  <c r="B1369" i="8"/>
  <c r="D1369" i="8"/>
  <c r="H1369" i="8" s="1"/>
  <c r="I1369" i="8"/>
  <c r="B1370" i="8"/>
  <c r="D1370" i="8"/>
  <c r="H1370" i="8" s="1"/>
  <c r="I1370" i="8"/>
  <c r="B1371" i="8"/>
  <c r="D1371" i="8"/>
  <c r="H1371" i="8" s="1"/>
  <c r="I1371" i="8"/>
  <c r="B1372" i="8"/>
  <c r="D1372" i="8"/>
  <c r="H1372" i="8" s="1"/>
  <c r="I1372" i="8"/>
  <c r="B1373" i="8"/>
  <c r="D1373" i="8"/>
  <c r="H1373" i="8" s="1"/>
  <c r="I1373" i="8"/>
  <c r="B1374" i="8"/>
  <c r="D1374" i="8"/>
  <c r="H1374" i="8" s="1"/>
  <c r="I1374" i="8"/>
  <c r="B1375" i="8"/>
  <c r="D1375" i="8"/>
  <c r="H1375" i="8" s="1"/>
  <c r="I1375" i="8"/>
  <c r="B1376" i="8"/>
  <c r="D1376" i="8"/>
  <c r="H1376" i="8" s="1"/>
  <c r="I1376" i="8"/>
  <c r="B1377" i="8"/>
  <c r="D1377" i="8"/>
  <c r="H1377" i="8" s="1"/>
  <c r="I1377" i="8"/>
  <c r="B1378" i="8"/>
  <c r="D1378" i="8"/>
  <c r="H1378" i="8" s="1"/>
  <c r="I1378" i="8"/>
  <c r="B1379" i="8"/>
  <c r="D1379" i="8"/>
  <c r="H1379" i="8" s="1"/>
  <c r="I1379" i="8"/>
  <c r="B1380" i="8"/>
  <c r="D1380" i="8"/>
  <c r="H1380" i="8" s="1"/>
  <c r="I1380" i="8"/>
  <c r="B1381" i="8"/>
  <c r="D1381" i="8"/>
  <c r="H1381" i="8" s="1"/>
  <c r="I1381" i="8"/>
  <c r="B1382" i="8"/>
  <c r="D1382" i="8"/>
  <c r="H1382" i="8" s="1"/>
  <c r="I1382" i="8"/>
  <c r="B1383" i="8"/>
  <c r="D1383" i="8"/>
  <c r="H1383" i="8" s="1"/>
  <c r="I1383" i="8"/>
  <c r="B1384" i="8"/>
  <c r="D1384" i="8"/>
  <c r="H1384" i="8" s="1"/>
  <c r="I1384" i="8"/>
  <c r="B1385" i="8"/>
  <c r="D1385" i="8"/>
  <c r="H1385" i="8" s="1"/>
  <c r="I1385" i="8"/>
  <c r="B1386" i="8"/>
  <c r="D1386" i="8"/>
  <c r="H1386" i="8" s="1"/>
  <c r="I1386" i="8"/>
  <c r="B1387" i="8"/>
  <c r="D1387" i="8"/>
  <c r="H1387" i="8" s="1"/>
  <c r="I1387" i="8"/>
  <c r="B1388" i="8"/>
  <c r="D1388" i="8"/>
  <c r="H1388" i="8" s="1"/>
  <c r="I1388" i="8"/>
  <c r="B1389" i="8"/>
  <c r="D1389" i="8"/>
  <c r="H1389" i="8" s="1"/>
  <c r="I1389" i="8"/>
  <c r="N928" i="16"/>
  <c r="P928" i="16" s="1"/>
  <c r="N929" i="16"/>
  <c r="P929" i="16"/>
  <c r="N930" i="16"/>
  <c r="P930" i="16" s="1"/>
  <c r="N931" i="16"/>
  <c r="P931" i="16" s="1"/>
  <c r="N932" i="16"/>
  <c r="P932" i="16" s="1"/>
  <c r="N933" i="16"/>
  <c r="P933" i="16"/>
  <c r="N934" i="16"/>
  <c r="P934" i="16" s="1"/>
  <c r="D1248" i="1"/>
  <c r="M1248" i="11"/>
  <c r="Q1248" i="11" s="1"/>
  <c r="M1249" i="11"/>
  <c r="Q1249" i="11" s="1"/>
  <c r="M1250" i="11"/>
  <c r="Q1250" i="11" s="1"/>
  <c r="M1251" i="11"/>
  <c r="Q1251" i="11" s="1"/>
  <c r="M1252" i="11"/>
  <c r="Q1252" i="11"/>
  <c r="M1253" i="11"/>
  <c r="Q1253" i="11" s="1"/>
  <c r="M1254" i="11"/>
  <c r="Q1254" i="11" s="1"/>
  <c r="M1255" i="11"/>
  <c r="Q1255" i="11" s="1"/>
  <c r="D1248" i="11"/>
  <c r="H1248" i="11"/>
  <c r="D1249" i="11"/>
  <c r="H1249" i="11" s="1"/>
  <c r="D1250" i="11"/>
  <c r="H1250" i="11"/>
  <c r="D1251" i="11"/>
  <c r="H1251" i="11"/>
  <c r="D1252" i="11"/>
  <c r="H1252" i="11" s="1"/>
  <c r="D1253" i="11"/>
  <c r="H1253" i="11" s="1"/>
  <c r="D1254" i="11"/>
  <c r="H1254" i="11" s="1"/>
  <c r="D1255" i="11"/>
  <c r="H1255" i="11" s="1"/>
  <c r="M1147" i="11"/>
  <c r="N676" i="7"/>
  <c r="P676" i="7" s="1"/>
  <c r="N677" i="7"/>
  <c r="P677" i="7" s="1"/>
  <c r="N678" i="7"/>
  <c r="P678" i="7" s="1"/>
  <c r="N679" i="7"/>
  <c r="P679" i="7" s="1"/>
  <c r="N680" i="7"/>
  <c r="P680" i="7" s="1"/>
  <c r="N681" i="7"/>
  <c r="P681" i="7" s="1"/>
  <c r="N682" i="7"/>
  <c r="P682" i="7" s="1"/>
  <c r="B676" i="7"/>
  <c r="D676" i="7"/>
  <c r="H676" i="7"/>
  <c r="B677" i="7"/>
  <c r="D677" i="7"/>
  <c r="H677" i="7" s="1"/>
  <c r="B678" i="7"/>
  <c r="D678" i="7"/>
  <c r="H678" i="7" s="1"/>
  <c r="B679" i="7"/>
  <c r="D679" i="7"/>
  <c r="H679" i="7" s="1"/>
  <c r="B680" i="7"/>
  <c r="D680" i="7"/>
  <c r="H680" i="7" s="1"/>
  <c r="B681" i="7"/>
  <c r="D681" i="7"/>
  <c r="H681" i="7" s="1"/>
  <c r="B682" i="7"/>
  <c r="D682" i="7"/>
  <c r="H682" i="7" s="1"/>
  <c r="N1157" i="12"/>
  <c r="Q1157" i="12" s="1"/>
  <c r="N1158" i="12"/>
  <c r="Q1158" i="12" s="1"/>
  <c r="N1159" i="12"/>
  <c r="Q1159" i="12" s="1"/>
  <c r="N1160" i="12"/>
  <c r="Q1160" i="12" s="1"/>
  <c r="N1161" i="12"/>
  <c r="Q1161" i="12"/>
  <c r="N1162" i="12"/>
  <c r="Q1162" i="12" s="1"/>
  <c r="N1163" i="12"/>
  <c r="Q1163" i="12" s="1"/>
  <c r="N1164" i="12"/>
  <c r="Q1164" i="12" s="1"/>
  <c r="N1165" i="12"/>
  <c r="Q1165" i="12" s="1"/>
  <c r="N1166" i="12"/>
  <c r="Q1166" i="12"/>
  <c r="N1167" i="12"/>
  <c r="Q1167" i="12"/>
  <c r="N1168" i="12"/>
  <c r="Q1168" i="12" s="1"/>
  <c r="N1169" i="12"/>
  <c r="Q1169" i="12" s="1"/>
  <c r="N1170" i="12"/>
  <c r="Q1170" i="12" s="1"/>
  <c r="N1171" i="12"/>
  <c r="Q1171" i="12" s="1"/>
  <c r="N1172" i="12"/>
  <c r="Q1172" i="12" s="1"/>
  <c r="P1242" i="1"/>
  <c r="N1001" i="13"/>
  <c r="P1001" i="13" s="1"/>
  <c r="N1002" i="13"/>
  <c r="P1002" i="13" s="1"/>
  <c r="N1003" i="13"/>
  <c r="P1003" i="13" s="1"/>
  <c r="N1004" i="13"/>
  <c r="P1004" i="13"/>
  <c r="N1005" i="13"/>
  <c r="P1005" i="13" s="1"/>
  <c r="N1006" i="13"/>
  <c r="P1006" i="13" s="1"/>
  <c r="N1007" i="13"/>
  <c r="P1007" i="13" s="1"/>
  <c r="N1008" i="13"/>
  <c r="P1008" i="13"/>
  <c r="N1009" i="13"/>
  <c r="P1009" i="13" s="1"/>
  <c r="B1001" i="13"/>
  <c r="D1001" i="13"/>
  <c r="H1001" i="13"/>
  <c r="B1002" i="13"/>
  <c r="D1002" i="13"/>
  <c r="H1002" i="13" s="1"/>
  <c r="B1003" i="13"/>
  <c r="D1003" i="13"/>
  <c r="H1003" i="13" s="1"/>
  <c r="B1004" i="13"/>
  <c r="D1004" i="13"/>
  <c r="H1004" i="13" s="1"/>
  <c r="B1005" i="13"/>
  <c r="D1005" i="13"/>
  <c r="H1005" i="13" s="1"/>
  <c r="B1006" i="13"/>
  <c r="D1006" i="13"/>
  <c r="H1006" i="13" s="1"/>
  <c r="B1007" i="13"/>
  <c r="D1007" i="13"/>
  <c r="H1007" i="13"/>
  <c r="B1008" i="13"/>
  <c r="D1008" i="13"/>
  <c r="H1008" i="13"/>
  <c r="B1009" i="13"/>
  <c r="D1009" i="13"/>
  <c r="H1009" i="13" s="1"/>
  <c r="B1159" i="12"/>
  <c r="D1159" i="12"/>
  <c r="H1159" i="12" s="1"/>
  <c r="B1160" i="12"/>
  <c r="D1160" i="12"/>
  <c r="H1160" i="12" s="1"/>
  <c r="B1161" i="12"/>
  <c r="D1161" i="12"/>
  <c r="H1161" i="12" s="1"/>
  <c r="B1162" i="12"/>
  <c r="D1162" i="12"/>
  <c r="H1162" i="12" s="1"/>
  <c r="B1163" i="12"/>
  <c r="D1163" i="12"/>
  <c r="H1163" i="12" s="1"/>
  <c r="B1164" i="12"/>
  <c r="D1164" i="12"/>
  <c r="H1164" i="12"/>
  <c r="B1165" i="12"/>
  <c r="D1165" i="12"/>
  <c r="H1165" i="12" s="1"/>
  <c r="B1166" i="12"/>
  <c r="D1166" i="12"/>
  <c r="H1166" i="12" s="1"/>
  <c r="B1167" i="12"/>
  <c r="D1167" i="12"/>
  <c r="H1167" i="12" s="1"/>
  <c r="B1168" i="12"/>
  <c r="D1168" i="12"/>
  <c r="H1168" i="12" s="1"/>
  <c r="B1169" i="12"/>
  <c r="D1169" i="12"/>
  <c r="H1169" i="12" s="1"/>
  <c r="B1170" i="12"/>
  <c r="D1170" i="12"/>
  <c r="H1170" i="12"/>
  <c r="B1171" i="12"/>
  <c r="D1171" i="12"/>
  <c r="H1171" i="12" s="1"/>
  <c r="B1172" i="12"/>
  <c r="D1172" i="12"/>
  <c r="H1172" i="12" s="1"/>
  <c r="M1242" i="11"/>
  <c r="Q1242" i="11"/>
  <c r="M1243" i="11"/>
  <c r="Q1243" i="11" s="1"/>
  <c r="M1244" i="11"/>
  <c r="Q1244" i="11" s="1"/>
  <c r="M1245" i="11"/>
  <c r="Q1245" i="11" s="1"/>
  <c r="M1246" i="11"/>
  <c r="Q1246" i="11" s="1"/>
  <c r="M1247" i="11"/>
  <c r="Q1247" i="11" s="1"/>
  <c r="D1242" i="11"/>
  <c r="H1242" i="11" s="1"/>
  <c r="D1243" i="11"/>
  <c r="H1243" i="11" s="1"/>
  <c r="D1244" i="11"/>
  <c r="H1244" i="11" s="1"/>
  <c r="D1245" i="11"/>
  <c r="H1245" i="11" s="1"/>
  <c r="D1246" i="11"/>
  <c r="H1246" i="11"/>
  <c r="D1247" i="11"/>
  <c r="H1247" i="11" s="1"/>
  <c r="D1239" i="1"/>
  <c r="D1240" i="1"/>
  <c r="D1241" i="1"/>
  <c r="D1242" i="1"/>
  <c r="D1243" i="1"/>
  <c r="D1244" i="1"/>
  <c r="D1245" i="1"/>
  <c r="D1246" i="1"/>
  <c r="D1247" i="1"/>
  <c r="D1238" i="1"/>
  <c r="B1256" i="9"/>
  <c r="D1256" i="9"/>
  <c r="H1256" i="9" s="1"/>
  <c r="I1256" i="9"/>
  <c r="B1257" i="9"/>
  <c r="D1257" i="9"/>
  <c r="H1257" i="9" s="1"/>
  <c r="I1257" i="9"/>
  <c r="B1258" i="9"/>
  <c r="D1258" i="9"/>
  <c r="H1258" i="9" s="1"/>
  <c r="I1258" i="9"/>
  <c r="B1259" i="9"/>
  <c r="D1259" i="9"/>
  <c r="H1259" i="9" s="1"/>
  <c r="I1259" i="9"/>
  <c r="B1260" i="9"/>
  <c r="D1260" i="9"/>
  <c r="H1260" i="9"/>
  <c r="I1260" i="9"/>
  <c r="B1261" i="9"/>
  <c r="D1261" i="9"/>
  <c r="H1261" i="9" s="1"/>
  <c r="I1261" i="9"/>
  <c r="B1262" i="9"/>
  <c r="D1262" i="9"/>
  <c r="H1262" i="9" s="1"/>
  <c r="I1262" i="9"/>
  <c r="B1263" i="9"/>
  <c r="D1263" i="9"/>
  <c r="H1263" i="9" s="1"/>
  <c r="I1263" i="9"/>
  <c r="B1264" i="9"/>
  <c r="D1264" i="9"/>
  <c r="H1264" i="9" s="1"/>
  <c r="I1264" i="9"/>
  <c r="B1265" i="9"/>
  <c r="D1265" i="9"/>
  <c r="H1265" i="9"/>
  <c r="I1265" i="9"/>
  <c r="B1266" i="9"/>
  <c r="D1266" i="9"/>
  <c r="H1266" i="9"/>
  <c r="I1266" i="9"/>
  <c r="B1267" i="9"/>
  <c r="D1267" i="9"/>
  <c r="H1267" i="9" s="1"/>
  <c r="I1267" i="9"/>
  <c r="B1268" i="9"/>
  <c r="D1268" i="9"/>
  <c r="H1268" i="9" s="1"/>
  <c r="I1268" i="9"/>
  <c r="B1269" i="9"/>
  <c r="D1269" i="9"/>
  <c r="H1269" i="9" s="1"/>
  <c r="I1269" i="9"/>
  <c r="B1270" i="9"/>
  <c r="D1270" i="9"/>
  <c r="H1270" i="9" s="1"/>
  <c r="I1270" i="9"/>
  <c r="D1237" i="1"/>
  <c r="B1049" i="10"/>
  <c r="D1049" i="10"/>
  <c r="H1049" i="10" s="1"/>
  <c r="B1050" i="10"/>
  <c r="D1050" i="10"/>
  <c r="H1050" i="10" s="1"/>
  <c r="B1051" i="10"/>
  <c r="D1051" i="10"/>
  <c r="H1051" i="10" s="1"/>
  <c r="B1052" i="10"/>
  <c r="D1052" i="10"/>
  <c r="H1052" i="10" s="1"/>
  <c r="B1053" i="10"/>
  <c r="D1053" i="10"/>
  <c r="H1053" i="10"/>
  <c r="B1054" i="10"/>
  <c r="D1054" i="10"/>
  <c r="H1054" i="10" s="1"/>
  <c r="B1055" i="10"/>
  <c r="D1055" i="10"/>
  <c r="H1055" i="10" s="1"/>
  <c r="B1056" i="10"/>
  <c r="D1056" i="10"/>
  <c r="H1056" i="10" s="1"/>
  <c r="B1057" i="10"/>
  <c r="D1057" i="10"/>
  <c r="H1057" i="10" s="1"/>
  <c r="B1058" i="10"/>
  <c r="D1058" i="10"/>
  <c r="H1058" i="10"/>
  <c r="B1059" i="10"/>
  <c r="D1059" i="10"/>
  <c r="H1059" i="10" s="1"/>
  <c r="B1060" i="10"/>
  <c r="D1060" i="10"/>
  <c r="H1060" i="10" s="1"/>
  <c r="B1061" i="10"/>
  <c r="D1061" i="10"/>
  <c r="H1061" i="10"/>
  <c r="B1062" i="10"/>
  <c r="D1062" i="10"/>
  <c r="H1062" i="10" s="1"/>
  <c r="B1063" i="10"/>
  <c r="D1063" i="10"/>
  <c r="H1063" i="10"/>
  <c r="B1064" i="10"/>
  <c r="D1064" i="10"/>
  <c r="H1064" i="10"/>
  <c r="B1065" i="10"/>
  <c r="D1065" i="10"/>
  <c r="H1065" i="10"/>
  <c r="B1066" i="10"/>
  <c r="D1066" i="10"/>
  <c r="H1066" i="10"/>
  <c r="B1067" i="10"/>
  <c r="D1067" i="10"/>
  <c r="H1067" i="10"/>
  <c r="B1068" i="10"/>
  <c r="D1068" i="10"/>
  <c r="H1068" i="10" s="1"/>
  <c r="B1069" i="10"/>
  <c r="D1069" i="10"/>
  <c r="H1069" i="10" s="1"/>
  <c r="B1070" i="10"/>
  <c r="D1070" i="10"/>
  <c r="H1070" i="10" s="1"/>
  <c r="B1071" i="10"/>
  <c r="D1071" i="10"/>
  <c r="H1071" i="10" s="1"/>
  <c r="B1072" i="10"/>
  <c r="D1072" i="10"/>
  <c r="H1072" i="10" s="1"/>
  <c r="B1073" i="10"/>
  <c r="D1073" i="10"/>
  <c r="H1073" i="10" s="1"/>
  <c r="B1074" i="10"/>
  <c r="D1074" i="10"/>
  <c r="H1074" i="10"/>
  <c r="B1075" i="10"/>
  <c r="D1075" i="10"/>
  <c r="H1075" i="10" s="1"/>
  <c r="B1076" i="10"/>
  <c r="D1076" i="10"/>
  <c r="H1076" i="10" s="1"/>
  <c r="B1077" i="10"/>
  <c r="D1077" i="10"/>
  <c r="H1077" i="10"/>
  <c r="B1078" i="10"/>
  <c r="D1078" i="10"/>
  <c r="H1078" i="10"/>
  <c r="B1079" i="10"/>
  <c r="D1079" i="10"/>
  <c r="H1079" i="10" s="1"/>
  <c r="B1080" i="10"/>
  <c r="D1080" i="10"/>
  <c r="H1080" i="10" s="1"/>
  <c r="B1081" i="10"/>
  <c r="D1081" i="10"/>
  <c r="H1081" i="10"/>
  <c r="B1082" i="10"/>
  <c r="D1082" i="10"/>
  <c r="H1082" i="10" s="1"/>
  <c r="B1083" i="10"/>
  <c r="D1083" i="10"/>
  <c r="H1083" i="10"/>
  <c r="B1084" i="10"/>
  <c r="D1084" i="10"/>
  <c r="H1084" i="10" s="1"/>
  <c r="B1085" i="10"/>
  <c r="D1085" i="10"/>
  <c r="H1085" i="10"/>
  <c r="B1086" i="10"/>
  <c r="D1086" i="10"/>
  <c r="H1086" i="10" s="1"/>
  <c r="B1087" i="10"/>
  <c r="D1087" i="10"/>
  <c r="H1087" i="10" s="1"/>
  <c r="B1088" i="10"/>
  <c r="D1088" i="10"/>
  <c r="H1088" i="10" s="1"/>
  <c r="N1049" i="10"/>
  <c r="P1049" i="10" s="1"/>
  <c r="N1050" i="10"/>
  <c r="P1050" i="10" s="1"/>
  <c r="N1051" i="10"/>
  <c r="P1051" i="10"/>
  <c r="N1052" i="10"/>
  <c r="P1052" i="10" s="1"/>
  <c r="N1053" i="10"/>
  <c r="P1053" i="10" s="1"/>
  <c r="N1054" i="10"/>
  <c r="P1054" i="10"/>
  <c r="N1055" i="10"/>
  <c r="P1055" i="10" s="1"/>
  <c r="N1056" i="10"/>
  <c r="P1056" i="10" s="1"/>
  <c r="N1057" i="10"/>
  <c r="P1057" i="10"/>
  <c r="N1058" i="10"/>
  <c r="P1058" i="10" s="1"/>
  <c r="N1059" i="10"/>
  <c r="P1059" i="10" s="1"/>
  <c r="N1060" i="10"/>
  <c r="P1060" i="10"/>
  <c r="N1061" i="10"/>
  <c r="P1061" i="10" s="1"/>
  <c r="N1062" i="10"/>
  <c r="P1062" i="10" s="1"/>
  <c r="N1063" i="10"/>
  <c r="P1063" i="10"/>
  <c r="N1064" i="10"/>
  <c r="P1064" i="10" s="1"/>
  <c r="N1065" i="10"/>
  <c r="P1065" i="10"/>
  <c r="N1066" i="10"/>
  <c r="P1066" i="10" s="1"/>
  <c r="N1067" i="10"/>
  <c r="P1067" i="10" s="1"/>
  <c r="N1068" i="10"/>
  <c r="P1068" i="10"/>
  <c r="N1069" i="10"/>
  <c r="P1069" i="10" s="1"/>
  <c r="N1070" i="10"/>
  <c r="P1070" i="10" s="1"/>
  <c r="N1071" i="10"/>
  <c r="P1071" i="10" s="1"/>
  <c r="N1072" i="10"/>
  <c r="P1072" i="10" s="1"/>
  <c r="N1073" i="10"/>
  <c r="P1073" i="10" s="1"/>
  <c r="N1074" i="10"/>
  <c r="P1074" i="10" s="1"/>
  <c r="N1075" i="10"/>
  <c r="P1075" i="10" s="1"/>
  <c r="N1076" i="10"/>
  <c r="P1076" i="10" s="1"/>
  <c r="N1077" i="10"/>
  <c r="P1077" i="10"/>
  <c r="N1078" i="10"/>
  <c r="P1078" i="10" s="1"/>
  <c r="N1079" i="10"/>
  <c r="P1079" i="10" s="1"/>
  <c r="N1080" i="10"/>
  <c r="P1080" i="10" s="1"/>
  <c r="N1081" i="10"/>
  <c r="P1081" i="10"/>
  <c r="N1082" i="10"/>
  <c r="P1082" i="10" s="1"/>
  <c r="N1083" i="10"/>
  <c r="P1083" i="10" s="1"/>
  <c r="N1084" i="10"/>
  <c r="P1084" i="10" s="1"/>
  <c r="N1085" i="10"/>
  <c r="P1085" i="10" s="1"/>
  <c r="N1086" i="10"/>
  <c r="P1086" i="10"/>
  <c r="N1087" i="10"/>
  <c r="P1087" i="10"/>
  <c r="N1088" i="10"/>
  <c r="P1088" i="10"/>
  <c r="D1236" i="1"/>
  <c r="D1235" i="1"/>
  <c r="I1010" i="16" l="1"/>
  <c r="I1102" i="16" s="1"/>
  <c r="I1104" i="16" s="1"/>
  <c r="S1313" i="9"/>
  <c r="I852" i="7"/>
  <c r="I854" i="7" s="1"/>
  <c r="S1358" i="11"/>
  <c r="I760" i="7"/>
  <c r="J1407" i="8"/>
  <c r="J1376" i="8"/>
  <c r="J1348" i="8"/>
  <c r="T1468" i="8"/>
  <c r="S1407" i="8"/>
  <c r="T1410" i="8" s="1"/>
  <c r="S1348" i="8"/>
  <c r="S1376" i="8"/>
  <c r="S1330" i="11"/>
  <c r="I1357" i="11"/>
  <c r="I1329" i="11"/>
  <c r="I1113" i="13"/>
  <c r="I1085" i="13"/>
  <c r="S1205" i="13"/>
  <c r="R1144" i="13"/>
  <c r="I1144" i="13"/>
  <c r="R1113" i="13"/>
  <c r="R1085" i="13"/>
  <c r="D1234" i="1"/>
  <c r="H1234" i="1" s="1"/>
  <c r="D1233" i="1"/>
  <c r="B1228" i="2"/>
  <c r="M1234" i="11"/>
  <c r="Q1234" i="11" s="1"/>
  <c r="M1235" i="11"/>
  <c r="Q1235" i="11" s="1"/>
  <c r="M1236" i="11"/>
  <c r="Q1236" i="11" s="1"/>
  <c r="M1237" i="11"/>
  <c r="Q1237" i="11" s="1"/>
  <c r="M1238" i="11"/>
  <c r="Q1238" i="11" s="1"/>
  <c r="M1239" i="11"/>
  <c r="Q1239" i="11"/>
  <c r="M1240" i="11"/>
  <c r="Q1240" i="11" s="1"/>
  <c r="M1241" i="11"/>
  <c r="Q1241" i="11" s="1"/>
  <c r="D1231" i="11"/>
  <c r="H1231" i="11" s="1"/>
  <c r="D1232" i="11"/>
  <c r="H1232" i="11" s="1"/>
  <c r="D1233" i="11"/>
  <c r="H1233" i="11" s="1"/>
  <c r="D1234" i="11"/>
  <c r="H1234" i="11" s="1"/>
  <c r="D1235" i="11"/>
  <c r="H1235" i="11" s="1"/>
  <c r="D1236" i="11"/>
  <c r="H1236" i="11"/>
  <c r="D1237" i="11"/>
  <c r="H1237" i="11"/>
  <c r="D1238" i="11"/>
  <c r="H1238" i="11" s="1"/>
  <c r="D1239" i="11"/>
  <c r="H1239" i="11" s="1"/>
  <c r="D1240" i="11"/>
  <c r="H1240" i="11" s="1"/>
  <c r="D1241" i="11"/>
  <c r="H1241" i="11" s="1"/>
  <c r="D1228" i="2"/>
  <c r="J1440" i="8" l="1"/>
  <c r="J1442" i="8" s="1"/>
  <c r="I1421" i="11"/>
  <c r="I1423" i="11" s="1"/>
  <c r="I1177" i="13"/>
  <c r="I1179" i="13" s="1"/>
  <c r="B1230" i="2"/>
  <c r="D1230" i="2"/>
  <c r="H1230" i="2" s="1"/>
  <c r="B1231" i="2"/>
  <c r="D1231" i="2"/>
  <c r="H1231" i="2" s="1"/>
  <c r="B1232" i="2"/>
  <c r="D1232" i="2"/>
  <c r="H1232" i="2"/>
  <c r="B1233" i="2"/>
  <c r="D1233" i="2"/>
  <c r="H1233" i="2" s="1"/>
  <c r="B1234" i="2"/>
  <c r="D1234" i="2"/>
  <c r="H1234" i="2" s="1"/>
  <c r="B1235" i="2"/>
  <c r="D1235" i="2"/>
  <c r="H1235" i="2" s="1"/>
  <c r="B1236" i="2"/>
  <c r="D1236" i="2"/>
  <c r="H1236" i="2" s="1"/>
  <c r="B1237" i="2"/>
  <c r="D1237" i="2"/>
  <c r="H1237" i="2" s="1"/>
  <c r="B1238" i="2"/>
  <c r="D1238" i="2"/>
  <c r="H1238" i="2" s="1"/>
  <c r="B1239" i="2"/>
  <c r="D1239" i="2"/>
  <c r="H1239" i="2" s="1"/>
  <c r="B1240" i="2"/>
  <c r="D1240" i="2"/>
  <c r="H1240" i="2"/>
  <c r="B1241" i="2"/>
  <c r="D1241" i="2"/>
  <c r="H1241" i="2" s="1"/>
  <c r="B1242" i="2"/>
  <c r="D1242" i="2"/>
  <c r="H1242" i="2" s="1"/>
  <c r="B1243" i="2"/>
  <c r="D1243" i="2"/>
  <c r="H1243" i="2" s="1"/>
  <c r="B1244" i="2"/>
  <c r="D1244" i="2"/>
  <c r="H1244" i="2"/>
  <c r="B1245" i="2"/>
  <c r="D1245" i="2"/>
  <c r="H1245" i="2" s="1"/>
  <c r="B1246" i="2"/>
  <c r="D1246" i="2"/>
  <c r="H1246" i="2" s="1"/>
  <c r="B1247" i="2"/>
  <c r="D1247" i="2"/>
  <c r="H1247" i="2" s="1"/>
  <c r="B1248" i="2"/>
  <c r="D1248" i="2"/>
  <c r="H1248" i="2"/>
  <c r="B1249" i="2"/>
  <c r="D1249" i="2"/>
  <c r="H1249" i="2" s="1"/>
  <c r="M1230" i="2"/>
  <c r="P1230" i="2" s="1"/>
  <c r="M1231" i="2"/>
  <c r="P1231" i="2" s="1"/>
  <c r="M1232" i="2"/>
  <c r="P1232" i="2" s="1"/>
  <c r="M1233" i="2"/>
  <c r="P1233" i="2"/>
  <c r="M1234" i="2"/>
  <c r="P1234" i="2" s="1"/>
  <c r="M1235" i="2"/>
  <c r="P1235" i="2"/>
  <c r="M1236" i="2"/>
  <c r="P1236" i="2" s="1"/>
  <c r="M1237" i="2"/>
  <c r="P1237" i="2"/>
  <c r="M1238" i="2"/>
  <c r="P1238" i="2" s="1"/>
  <c r="M1239" i="2"/>
  <c r="P1239" i="2" s="1"/>
  <c r="M1240" i="2"/>
  <c r="P1240" i="2"/>
  <c r="M1241" i="2"/>
  <c r="P1241" i="2"/>
  <c r="M1242" i="2"/>
  <c r="P1242" i="2" s="1"/>
  <c r="M1243" i="2"/>
  <c r="P1243" i="2" s="1"/>
  <c r="M1244" i="2"/>
  <c r="P1244" i="2" s="1"/>
  <c r="M1245" i="2"/>
  <c r="P1245" i="2"/>
  <c r="M1246" i="2"/>
  <c r="P1246" i="2" s="1"/>
  <c r="M1247" i="2"/>
  <c r="P1247" i="2" s="1"/>
  <c r="M1248" i="2"/>
  <c r="P1248" i="2" s="1"/>
  <c r="M1249" i="2"/>
  <c r="P1249" i="2"/>
  <c r="D1226" i="2"/>
  <c r="B1226" i="2"/>
  <c r="B1224" i="2"/>
  <c r="D1224" i="2"/>
  <c r="N908" i="16"/>
  <c r="P908" i="16"/>
  <c r="N909" i="16"/>
  <c r="P909" i="16" s="1"/>
  <c r="N910" i="16"/>
  <c r="P910" i="16" s="1"/>
  <c r="N911" i="16"/>
  <c r="P911" i="16" s="1"/>
  <c r="N912" i="16"/>
  <c r="P912" i="16" s="1"/>
  <c r="N913" i="16"/>
  <c r="P913" i="16" s="1"/>
  <c r="N914" i="16"/>
  <c r="P914" i="16"/>
  <c r="N915" i="16"/>
  <c r="P915" i="16"/>
  <c r="N916" i="16"/>
  <c r="P916" i="16"/>
  <c r="N917" i="16"/>
  <c r="P917" i="16" s="1"/>
  <c r="N918" i="16"/>
  <c r="P918" i="16" s="1"/>
  <c r="N919" i="16"/>
  <c r="P919" i="16" s="1"/>
  <c r="N920" i="16"/>
  <c r="P920" i="16" s="1"/>
  <c r="N921" i="16"/>
  <c r="P921" i="16"/>
  <c r="N922" i="16"/>
  <c r="P922" i="16" s="1"/>
  <c r="N923" i="16"/>
  <c r="P923" i="16" s="1"/>
  <c r="N924" i="16"/>
  <c r="P924" i="16" s="1"/>
  <c r="N925" i="16"/>
  <c r="P925" i="16" s="1"/>
  <c r="N926" i="16"/>
  <c r="P926" i="16"/>
  <c r="N927" i="16"/>
  <c r="P927" i="16" s="1"/>
  <c r="B908" i="16"/>
  <c r="D908" i="16"/>
  <c r="H908" i="16"/>
  <c r="B909" i="16"/>
  <c r="D909" i="16"/>
  <c r="H909" i="16"/>
  <c r="B910" i="16"/>
  <c r="D910" i="16"/>
  <c r="H910" i="16"/>
  <c r="B911" i="16"/>
  <c r="D911" i="16"/>
  <c r="H911" i="16" s="1"/>
  <c r="B912" i="16"/>
  <c r="D912" i="16"/>
  <c r="H912" i="16"/>
  <c r="B913" i="16"/>
  <c r="D913" i="16"/>
  <c r="H913" i="16"/>
  <c r="B914" i="16"/>
  <c r="D914" i="16"/>
  <c r="H914" i="16"/>
  <c r="B915" i="16"/>
  <c r="D915" i="16"/>
  <c r="H915" i="16" s="1"/>
  <c r="B916" i="16"/>
  <c r="D916" i="16"/>
  <c r="H916" i="16" s="1"/>
  <c r="B917" i="16"/>
  <c r="D917" i="16"/>
  <c r="H917" i="16"/>
  <c r="B918" i="16"/>
  <c r="D918" i="16"/>
  <c r="H918" i="16"/>
  <c r="B919" i="16"/>
  <c r="D919" i="16"/>
  <c r="H919" i="16" s="1"/>
  <c r="B920" i="16"/>
  <c r="D920" i="16"/>
  <c r="H920" i="16" s="1"/>
  <c r="B921" i="16"/>
  <c r="D921" i="16"/>
  <c r="H921" i="16" s="1"/>
  <c r="B922" i="16"/>
  <c r="D922" i="16"/>
  <c r="H922" i="16"/>
  <c r="B923" i="16"/>
  <c r="D923" i="16"/>
  <c r="H923" i="16" s="1"/>
  <c r="B924" i="16"/>
  <c r="D924" i="16"/>
  <c r="H924" i="16"/>
  <c r="B925" i="16"/>
  <c r="D925" i="16"/>
  <c r="H925" i="16" s="1"/>
  <c r="B926" i="16"/>
  <c r="D926" i="16"/>
  <c r="H926" i="16" s="1"/>
  <c r="B927" i="16"/>
  <c r="D927" i="16"/>
  <c r="H927" i="16"/>
  <c r="B928" i="16"/>
  <c r="D928" i="16"/>
  <c r="H928" i="16" s="1"/>
  <c r="B929" i="16"/>
  <c r="D929" i="16"/>
  <c r="H929" i="16"/>
  <c r="B930" i="16"/>
  <c r="D930" i="16"/>
  <c r="H930" i="16" s="1"/>
  <c r="B931" i="16"/>
  <c r="D931" i="16"/>
  <c r="H931" i="16" s="1"/>
  <c r="B932" i="16"/>
  <c r="D932" i="16"/>
  <c r="H932" i="16"/>
  <c r="B933" i="16"/>
  <c r="D933" i="16"/>
  <c r="H933" i="16" s="1"/>
  <c r="B1218" i="2"/>
  <c r="B1220" i="2"/>
  <c r="B1222" i="2"/>
  <c r="I1243" i="8"/>
  <c r="N1039" i="10"/>
  <c r="P1039" i="10" s="1"/>
  <c r="N1040" i="10"/>
  <c r="P1040" i="10"/>
  <c r="N1041" i="10"/>
  <c r="P1041" i="10" s="1"/>
  <c r="N1042" i="10"/>
  <c r="P1042" i="10" s="1"/>
  <c r="N1043" i="10"/>
  <c r="P1043" i="10"/>
  <c r="N1044" i="10"/>
  <c r="P1044" i="10"/>
  <c r="N1045" i="10"/>
  <c r="P1045" i="10" s="1"/>
  <c r="N1046" i="10"/>
  <c r="P1046" i="10" s="1"/>
  <c r="N1047" i="10"/>
  <c r="P1047" i="10" s="1"/>
  <c r="N1048" i="10"/>
  <c r="P1048" i="10" s="1"/>
  <c r="B1039" i="10"/>
  <c r="D1039" i="10"/>
  <c r="H1039" i="10"/>
  <c r="B1040" i="10"/>
  <c r="D1040" i="10"/>
  <c r="H1040" i="10" s="1"/>
  <c r="B1041" i="10"/>
  <c r="D1041" i="10"/>
  <c r="H1041" i="10" s="1"/>
  <c r="B1042" i="10"/>
  <c r="D1042" i="10"/>
  <c r="H1042" i="10"/>
  <c r="B1043" i="10"/>
  <c r="D1043" i="10"/>
  <c r="H1043" i="10"/>
  <c r="B1044" i="10"/>
  <c r="D1044" i="10"/>
  <c r="H1044" i="10"/>
  <c r="B1045" i="10"/>
  <c r="D1045" i="10"/>
  <c r="H1045" i="10" s="1"/>
  <c r="B1046" i="10"/>
  <c r="D1046" i="10"/>
  <c r="H1046" i="10"/>
  <c r="B1047" i="10"/>
  <c r="D1047" i="10"/>
  <c r="H1047" i="10" s="1"/>
  <c r="B1048" i="10"/>
  <c r="D1048" i="10"/>
  <c r="H1048" i="10" s="1"/>
  <c r="D1226" i="1"/>
  <c r="H1226" i="1" s="1"/>
  <c r="D1227" i="1"/>
  <c r="D1228" i="1"/>
  <c r="D1229" i="1"/>
  <c r="D1230" i="1"/>
  <c r="D1231" i="1"/>
  <c r="D1232" i="1"/>
  <c r="M1227" i="11"/>
  <c r="Q1227" i="11" s="1"/>
  <c r="M1228" i="11"/>
  <c r="Q1228" i="11" s="1"/>
  <c r="M1229" i="11"/>
  <c r="Q1229" i="11" s="1"/>
  <c r="M1230" i="11"/>
  <c r="Q1230" i="11" s="1"/>
  <c r="M1231" i="11"/>
  <c r="Q1231" i="11"/>
  <c r="M1232" i="11"/>
  <c r="Q1232" i="11" s="1"/>
  <c r="M1233" i="11"/>
  <c r="Q1233" i="11"/>
  <c r="D1225" i="1"/>
  <c r="H1225" i="1" s="1"/>
  <c r="D1222" i="2" l="1"/>
  <c r="N1139" i="12"/>
  <c r="Q1139" i="12" s="1"/>
  <c r="N1140" i="12"/>
  <c r="Q1140" i="12" s="1"/>
  <c r="N1141" i="12"/>
  <c r="Q1141" i="12" s="1"/>
  <c r="N1142" i="12"/>
  <c r="Q1142" i="12" s="1"/>
  <c r="N1143" i="12"/>
  <c r="Q1143" i="12" s="1"/>
  <c r="N1144" i="12"/>
  <c r="Q1144" i="12"/>
  <c r="N1145" i="12"/>
  <c r="Q1145" i="12" s="1"/>
  <c r="N1146" i="12"/>
  <c r="Q1146" i="12" s="1"/>
  <c r="N1147" i="12"/>
  <c r="Q1147" i="12"/>
  <c r="N1148" i="12"/>
  <c r="Q1148" i="12"/>
  <c r="N1149" i="12"/>
  <c r="Q1149" i="12" s="1"/>
  <c r="N1150" i="12"/>
  <c r="Q1150" i="12" s="1"/>
  <c r="N1151" i="12"/>
  <c r="Q1151" i="12" s="1"/>
  <c r="N1152" i="12"/>
  <c r="Q1152" i="12" s="1"/>
  <c r="N1153" i="12"/>
  <c r="Q1153" i="12" s="1"/>
  <c r="N1154" i="12"/>
  <c r="Q1154" i="12"/>
  <c r="N1155" i="12"/>
  <c r="Q1155" i="12" s="1"/>
  <c r="N1156" i="12"/>
  <c r="Q1156" i="12" s="1"/>
  <c r="B1139" i="12"/>
  <c r="D1139" i="12"/>
  <c r="H1139" i="12" s="1"/>
  <c r="I1139" i="12"/>
  <c r="B1140" i="12"/>
  <c r="D1140" i="12"/>
  <c r="H1140" i="12" s="1"/>
  <c r="I1140" i="12"/>
  <c r="B1141" i="12"/>
  <c r="D1141" i="12"/>
  <c r="H1141" i="12"/>
  <c r="I1141" i="12"/>
  <c r="B1142" i="12"/>
  <c r="D1142" i="12"/>
  <c r="H1142" i="12"/>
  <c r="I1142" i="12"/>
  <c r="B1143" i="12"/>
  <c r="D1143" i="12"/>
  <c r="H1143" i="12" s="1"/>
  <c r="I1143" i="12"/>
  <c r="B1144" i="12"/>
  <c r="D1144" i="12"/>
  <c r="H1144" i="12"/>
  <c r="I1144" i="12"/>
  <c r="B1145" i="12"/>
  <c r="D1145" i="12"/>
  <c r="H1145" i="12" s="1"/>
  <c r="I1145" i="12"/>
  <c r="B1146" i="12"/>
  <c r="D1146" i="12"/>
  <c r="H1146" i="12"/>
  <c r="I1146" i="12"/>
  <c r="B1147" i="12"/>
  <c r="D1147" i="12"/>
  <c r="H1147" i="12"/>
  <c r="I1147" i="12"/>
  <c r="B1148" i="12"/>
  <c r="D1148" i="12"/>
  <c r="H1148" i="12" s="1"/>
  <c r="I1148" i="12"/>
  <c r="B1149" i="12"/>
  <c r="D1149" i="12"/>
  <c r="H1149" i="12" s="1"/>
  <c r="I1149" i="12"/>
  <c r="B1150" i="12"/>
  <c r="D1150" i="12"/>
  <c r="H1150" i="12"/>
  <c r="I1150" i="12"/>
  <c r="B1151" i="12"/>
  <c r="D1151" i="12"/>
  <c r="H1151" i="12"/>
  <c r="I1151" i="12"/>
  <c r="B1152" i="12"/>
  <c r="D1152" i="12"/>
  <c r="H1152" i="12"/>
  <c r="I1152" i="12"/>
  <c r="B1153" i="12"/>
  <c r="D1153" i="12"/>
  <c r="H1153" i="12"/>
  <c r="I1153" i="12"/>
  <c r="B1154" i="12"/>
  <c r="D1154" i="12"/>
  <c r="H1154" i="12"/>
  <c r="I1154" i="12"/>
  <c r="B1155" i="12"/>
  <c r="D1155" i="12"/>
  <c r="H1155" i="12" s="1"/>
  <c r="I1155" i="12"/>
  <c r="B1156" i="12"/>
  <c r="D1156" i="12"/>
  <c r="H1156" i="12"/>
  <c r="I1156" i="12"/>
  <c r="B1157" i="12"/>
  <c r="D1157" i="12"/>
  <c r="H1157" i="12"/>
  <c r="I1157" i="12"/>
  <c r="B1158" i="12"/>
  <c r="D1158" i="12"/>
  <c r="H1158" i="12"/>
  <c r="I1158" i="12"/>
  <c r="D1224" i="1"/>
  <c r="H1224" i="1" s="1"/>
  <c r="D1220" i="2"/>
  <c r="H1220" i="2" s="1"/>
  <c r="D1221" i="11"/>
  <c r="H1221" i="11" s="1"/>
  <c r="D1222" i="11"/>
  <c r="H1222" i="11" s="1"/>
  <c r="D1223" i="11"/>
  <c r="H1223" i="11"/>
  <c r="D1224" i="11"/>
  <c r="H1224" i="11" s="1"/>
  <c r="D1225" i="11"/>
  <c r="H1225" i="11" s="1"/>
  <c r="D1226" i="11"/>
  <c r="H1226" i="11" s="1"/>
  <c r="D1227" i="11"/>
  <c r="H1227" i="11" s="1"/>
  <c r="D1228" i="11"/>
  <c r="H1228" i="11"/>
  <c r="D1229" i="11"/>
  <c r="H1229" i="11"/>
  <c r="D1230" i="11"/>
  <c r="H1230" i="11" s="1"/>
  <c r="D1222" i="1"/>
  <c r="H1222" i="1" s="1"/>
  <c r="D1223" i="1"/>
  <c r="H1223" i="1" s="1"/>
  <c r="D1221" i="1"/>
  <c r="H1221" i="1" s="1"/>
  <c r="M1221" i="11"/>
  <c r="Q1221" i="11" s="1"/>
  <c r="M1222" i="11"/>
  <c r="Q1222" i="11"/>
  <c r="M1223" i="11"/>
  <c r="Q1223" i="11"/>
  <c r="M1224" i="11"/>
  <c r="Q1224" i="11" s="1"/>
  <c r="M1225" i="11"/>
  <c r="Q1225" i="11" s="1"/>
  <c r="M1226" i="11"/>
  <c r="Q1226" i="11" s="1"/>
  <c r="M1220" i="11"/>
  <c r="Q1220" i="11" s="1"/>
  <c r="M1219" i="11"/>
  <c r="D1219" i="1"/>
  <c r="H1219" i="1" s="1"/>
  <c r="D1220" i="1"/>
  <c r="H1220" i="1" s="1"/>
  <c r="D1218" i="1"/>
  <c r="H1218" i="1" s="1"/>
  <c r="D1217" i="1"/>
  <c r="D1216" i="1"/>
  <c r="H1216" i="1" s="1"/>
  <c r="D1218" i="2" l="1"/>
  <c r="N905" i="16"/>
  <c r="N906" i="16"/>
  <c r="N907" i="16"/>
  <c r="N901" i="16"/>
  <c r="P901" i="16" s="1"/>
  <c r="N902" i="16"/>
  <c r="P902" i="16" s="1"/>
  <c r="N903" i="16"/>
  <c r="P903" i="16" s="1"/>
  <c r="N904" i="16"/>
  <c r="P904" i="16" s="1"/>
  <c r="N900" i="16"/>
  <c r="P900" i="16" s="1"/>
  <c r="N1220" i="1"/>
  <c r="R1220" i="1" s="1"/>
  <c r="N1221" i="1"/>
  <c r="R1221" i="1" s="1"/>
  <c r="N1222" i="1"/>
  <c r="R1222" i="1" s="1"/>
  <c r="N1223" i="1"/>
  <c r="R1223" i="1" s="1"/>
  <c r="N1224" i="1"/>
  <c r="R1224" i="1" s="1"/>
  <c r="N1225" i="1"/>
  <c r="R1225" i="1" s="1"/>
  <c r="N1226" i="1"/>
  <c r="R1226" i="1" s="1"/>
  <c r="N1227" i="1"/>
  <c r="R1227" i="1" s="1"/>
  <c r="N1228" i="1"/>
  <c r="R1228" i="1" s="1"/>
  <c r="N1229" i="1"/>
  <c r="R1229" i="1" s="1"/>
  <c r="N1230" i="1"/>
  <c r="R1230" i="1" s="1"/>
  <c r="N1231" i="1"/>
  <c r="R1231" i="1" s="1"/>
  <c r="N1232" i="1"/>
  <c r="R1232" i="1" s="1"/>
  <c r="N1233" i="1"/>
  <c r="R1233" i="1" s="1"/>
  <c r="N1234" i="1"/>
  <c r="R1234" i="1" s="1"/>
  <c r="N1235" i="1"/>
  <c r="R1235" i="1" s="1"/>
  <c r="N1236" i="1"/>
  <c r="R1236" i="1" s="1"/>
  <c r="N1237" i="1"/>
  <c r="R1237" i="1" s="1"/>
  <c r="N1238" i="1"/>
  <c r="R1238" i="1" s="1"/>
  <c r="N1239" i="1"/>
  <c r="R1239" i="1" s="1"/>
  <c r="N1240" i="1"/>
  <c r="R1240" i="1" s="1"/>
  <c r="N1241" i="1"/>
  <c r="R1241" i="1" s="1"/>
  <c r="N1242" i="1"/>
  <c r="R1242" i="1" s="1"/>
  <c r="N1243" i="1"/>
  <c r="R1243" i="1" s="1"/>
  <c r="N1244" i="1"/>
  <c r="R1244" i="1" s="1"/>
  <c r="N1245" i="1"/>
  <c r="R1245" i="1" s="1"/>
  <c r="N1246" i="1"/>
  <c r="R1246" i="1" s="1"/>
  <c r="N1247" i="1"/>
  <c r="R1247" i="1" s="1"/>
  <c r="N1248" i="1"/>
  <c r="R1248" i="1" s="1"/>
  <c r="N1249" i="1"/>
  <c r="R1249" i="1"/>
  <c r="N1250" i="1"/>
  <c r="R1250" i="1" s="1"/>
  <c r="N1251" i="1"/>
  <c r="R1251" i="1" s="1"/>
  <c r="N1252" i="1"/>
  <c r="R1252" i="1" s="1"/>
  <c r="N1253" i="1"/>
  <c r="R1253" i="1" s="1"/>
  <c r="N1254" i="1"/>
  <c r="R1254" i="1" s="1"/>
  <c r="N1255" i="1"/>
  <c r="R1255" i="1" s="1"/>
  <c r="N1256" i="1"/>
  <c r="R1256" i="1" s="1"/>
  <c r="N1257" i="1"/>
  <c r="R1257" i="1" s="1"/>
  <c r="N1258" i="1"/>
  <c r="R1258" i="1" s="1"/>
  <c r="N1259" i="1"/>
  <c r="R1259" i="1" s="1"/>
  <c r="N1260" i="1"/>
  <c r="R1260" i="1" s="1"/>
  <c r="N1261" i="1"/>
  <c r="R1261" i="1" s="1"/>
  <c r="N1262" i="1"/>
  <c r="R1262" i="1" s="1"/>
  <c r="N1263" i="1"/>
  <c r="R1263" i="1" s="1"/>
  <c r="N1264" i="1"/>
  <c r="R1264" i="1" s="1"/>
  <c r="N1265" i="1"/>
  <c r="R1265" i="1" s="1"/>
  <c r="N1266" i="1"/>
  <c r="R1266" i="1" s="1"/>
  <c r="N1267" i="1"/>
  <c r="R1267" i="1"/>
  <c r="N1268" i="1"/>
  <c r="R1268" i="1" s="1"/>
  <c r="N1269" i="1"/>
  <c r="R1269" i="1" s="1"/>
  <c r="N1270" i="1"/>
  <c r="R1270" i="1" s="1"/>
  <c r="N1271" i="1"/>
  <c r="R1271" i="1" s="1"/>
  <c r="I1220" i="1"/>
  <c r="I1221" i="1"/>
  <c r="I1222" i="1"/>
  <c r="I1223" i="1"/>
  <c r="I1224" i="1"/>
  <c r="I1225" i="1"/>
  <c r="I1226" i="1"/>
  <c r="H1227" i="1"/>
  <c r="I1227" i="1"/>
  <c r="H1228" i="1"/>
  <c r="I1228" i="1"/>
  <c r="H1229" i="1"/>
  <c r="I1229" i="1"/>
  <c r="H1230" i="1"/>
  <c r="I1230" i="1"/>
  <c r="H1231" i="1"/>
  <c r="I1231" i="1"/>
  <c r="H1232" i="1"/>
  <c r="I1232" i="1"/>
  <c r="H1233" i="1"/>
  <c r="I1233" i="1"/>
  <c r="I1234" i="1"/>
  <c r="H1235" i="1"/>
  <c r="I1235" i="1"/>
  <c r="H1236" i="1"/>
  <c r="I1236" i="1"/>
  <c r="H1237" i="1"/>
  <c r="I1237" i="1"/>
  <c r="H1238" i="1"/>
  <c r="I1238" i="1"/>
  <c r="H1239" i="1"/>
  <c r="I1239" i="1"/>
  <c r="H1240" i="1"/>
  <c r="I1240" i="1"/>
  <c r="H1241" i="1"/>
  <c r="I1241" i="1"/>
  <c r="H1242" i="1"/>
  <c r="I1242" i="1"/>
  <c r="H1243" i="1"/>
  <c r="I1243" i="1"/>
  <c r="H1244" i="1"/>
  <c r="I1244" i="1"/>
  <c r="H1245" i="1"/>
  <c r="I1245" i="1"/>
  <c r="H1246" i="1"/>
  <c r="I1246" i="1"/>
  <c r="H1247" i="1"/>
  <c r="I1247" i="1"/>
  <c r="H1248" i="1"/>
  <c r="I1248" i="1"/>
  <c r="H1249" i="1"/>
  <c r="I1249" i="1"/>
  <c r="H1250" i="1"/>
  <c r="I1250" i="1"/>
  <c r="H1251" i="1"/>
  <c r="H1252" i="1"/>
  <c r="H1253" i="1"/>
  <c r="H1254" i="1"/>
  <c r="H1255" i="1"/>
  <c r="H1256" i="1"/>
  <c r="H1257" i="1"/>
  <c r="H1258" i="1"/>
  <c r="H1259" i="1"/>
  <c r="I1259" i="1"/>
  <c r="H1260" i="1"/>
  <c r="I1260" i="1"/>
  <c r="H1261" i="1"/>
  <c r="I1261" i="1"/>
  <c r="H1262" i="1"/>
  <c r="I1262" i="1"/>
  <c r="H1263" i="1"/>
  <c r="I1263" i="1"/>
  <c r="H1264" i="1"/>
  <c r="I1264" i="1"/>
  <c r="H1265" i="1"/>
  <c r="I1265" i="1"/>
  <c r="H1266" i="1"/>
  <c r="I1266" i="1"/>
  <c r="H1267" i="1"/>
  <c r="I1267" i="1"/>
  <c r="H1268" i="1"/>
  <c r="I1268" i="1"/>
  <c r="H1269" i="1"/>
  <c r="I1269" i="1"/>
  <c r="H1270" i="1"/>
  <c r="I1270" i="1"/>
  <c r="H1271" i="1"/>
  <c r="I1271" i="1"/>
  <c r="H1272" i="1"/>
  <c r="I1272" i="1"/>
  <c r="H1273" i="1"/>
  <c r="I1273" i="1"/>
  <c r="H1274" i="1"/>
  <c r="I1274" i="1"/>
  <c r="H1275" i="1"/>
  <c r="I1275" i="1"/>
  <c r="H1276" i="1"/>
  <c r="I1276" i="1"/>
  <c r="H1277" i="1"/>
  <c r="I1277" i="1"/>
  <c r="H1278" i="1"/>
  <c r="I1278" i="1"/>
  <c r="H1279" i="1"/>
  <c r="I1279" i="1"/>
  <c r="H1280" i="1"/>
  <c r="I1280" i="1"/>
  <c r="H1281" i="1"/>
  <c r="I1281" i="1"/>
  <c r="H1282" i="1"/>
  <c r="I1282" i="1"/>
  <c r="H1283" i="1"/>
  <c r="I1283" i="1"/>
  <c r="H1284" i="1"/>
  <c r="I1284" i="1"/>
  <c r="H1285" i="1"/>
  <c r="I1285" i="1"/>
  <c r="H1286" i="1"/>
  <c r="I1286" i="1"/>
  <c r="H1287" i="1"/>
  <c r="I1287" i="1"/>
  <c r="H1288" i="1"/>
  <c r="I1288" i="1"/>
  <c r="H1289" i="1"/>
  <c r="I1289" i="1"/>
  <c r="H1290" i="1"/>
  <c r="I1290" i="1"/>
  <c r="H1291" i="1"/>
  <c r="I1291" i="1"/>
  <c r="H1292" i="1"/>
  <c r="I1292" i="1"/>
  <c r="H1293" i="1"/>
  <c r="I1293" i="1"/>
  <c r="H1294" i="1"/>
  <c r="I1294" i="1"/>
  <c r="H1295" i="1"/>
  <c r="I1295" i="1"/>
  <c r="H1296" i="1"/>
  <c r="I1296" i="1"/>
  <c r="H1297" i="1"/>
  <c r="I1297" i="1"/>
  <c r="H1298" i="1"/>
  <c r="I1298" i="1"/>
  <c r="H1299" i="1"/>
  <c r="I1299" i="1"/>
  <c r="H1300" i="1"/>
  <c r="I1300" i="1"/>
  <c r="H1301" i="1"/>
  <c r="I1301" i="1"/>
  <c r="H1302" i="1"/>
  <c r="I1302" i="1"/>
  <c r="H1303" i="1"/>
  <c r="I1303" i="1"/>
  <c r="H1304" i="1"/>
  <c r="I1304" i="1"/>
  <c r="H1305" i="1"/>
  <c r="I1305" i="1"/>
  <c r="H1306" i="1"/>
  <c r="I1306" i="1"/>
  <c r="H1307" i="1"/>
  <c r="I1307" i="1"/>
  <c r="H1308" i="1"/>
  <c r="I1308" i="1"/>
  <c r="H1309" i="1"/>
  <c r="I1309" i="1"/>
  <c r="D1310" i="1"/>
  <c r="H1310" i="1" s="1"/>
  <c r="I1310" i="1"/>
  <c r="D1311" i="1"/>
  <c r="H1311" i="1" s="1"/>
  <c r="I1311" i="1"/>
  <c r="D1312" i="1"/>
  <c r="H1312" i="1" s="1"/>
  <c r="I1312" i="1"/>
  <c r="D1313" i="1"/>
  <c r="H1313" i="1" s="1"/>
  <c r="I1313" i="1"/>
  <c r="D1314" i="1"/>
  <c r="H1314" i="1" s="1"/>
  <c r="I1314" i="1"/>
  <c r="D1315" i="1"/>
  <c r="H1315" i="1" s="1"/>
  <c r="I1315" i="1"/>
  <c r="D1316" i="1"/>
  <c r="H1316" i="1" s="1"/>
  <c r="I1316" i="1"/>
  <c r="D1216" i="2"/>
  <c r="D1217" i="2"/>
  <c r="N899" i="16"/>
  <c r="P899" i="16" s="1"/>
  <c r="N898" i="16"/>
  <c r="P898" i="16" s="1"/>
  <c r="B1132" i="12"/>
  <c r="D1132" i="12"/>
  <c r="H1132" i="12" s="1"/>
  <c r="I1132" i="12"/>
  <c r="B1133" i="12"/>
  <c r="D1133" i="12"/>
  <c r="H1133" i="12" s="1"/>
  <c r="I1133" i="12"/>
  <c r="B1134" i="12"/>
  <c r="D1134" i="12"/>
  <c r="H1134" i="12" s="1"/>
  <c r="I1134" i="12"/>
  <c r="B1135" i="12"/>
  <c r="D1135" i="12"/>
  <c r="H1135" i="12" s="1"/>
  <c r="I1135" i="12"/>
  <c r="B1136" i="12"/>
  <c r="D1136" i="12"/>
  <c r="H1136" i="12" s="1"/>
  <c r="I1136" i="12"/>
  <c r="B1137" i="12"/>
  <c r="D1137" i="12"/>
  <c r="H1137" i="12"/>
  <c r="I1137" i="12"/>
  <c r="B1138" i="12"/>
  <c r="D1138" i="12"/>
  <c r="H1138" i="12" s="1"/>
  <c r="I1138" i="12"/>
  <c r="N1132" i="12"/>
  <c r="Q1132" i="12" s="1"/>
  <c r="N1133" i="12"/>
  <c r="Q1133" i="12"/>
  <c r="N1134" i="12"/>
  <c r="Q1134" i="12" s="1"/>
  <c r="N1135" i="12"/>
  <c r="Q1135" i="12" s="1"/>
  <c r="N1136" i="12"/>
  <c r="Q1136" i="12" s="1"/>
  <c r="N1137" i="12"/>
  <c r="Q1137" i="12"/>
  <c r="N1138" i="12"/>
  <c r="Q1138" i="12" s="1"/>
  <c r="M1216" i="11"/>
  <c r="N897" i="16"/>
  <c r="P897" i="16" s="1"/>
  <c r="P905" i="16"/>
  <c r="P906" i="16"/>
  <c r="P907" i="16"/>
  <c r="B902" i="16"/>
  <c r="D902" i="16"/>
  <c r="H902" i="16" s="1"/>
  <c r="B903" i="16"/>
  <c r="D903" i="16"/>
  <c r="H903" i="16" s="1"/>
  <c r="B904" i="16"/>
  <c r="D904" i="16"/>
  <c r="H904" i="16" s="1"/>
  <c r="B905" i="16"/>
  <c r="D905" i="16"/>
  <c r="H905" i="16"/>
  <c r="B906" i="16"/>
  <c r="D906" i="16"/>
  <c r="H906" i="16" s="1"/>
  <c r="B907" i="16"/>
  <c r="D907" i="16"/>
  <c r="H907" i="16" s="1"/>
  <c r="N895" i="16"/>
  <c r="N896" i="16"/>
  <c r="B896" i="16"/>
  <c r="D896" i="16"/>
  <c r="H896" i="16" s="1"/>
  <c r="B897" i="16"/>
  <c r="D897" i="16"/>
  <c r="H897" i="16"/>
  <c r="B898" i="16"/>
  <c r="D898" i="16"/>
  <c r="H898" i="16" s="1"/>
  <c r="B899" i="16"/>
  <c r="D899" i="16"/>
  <c r="H899" i="16" s="1"/>
  <c r="B900" i="16"/>
  <c r="D900" i="16"/>
  <c r="H900" i="16" s="1"/>
  <c r="B901" i="16"/>
  <c r="D901" i="16"/>
  <c r="H901" i="16" s="1"/>
  <c r="B1214" i="2"/>
  <c r="D1214" i="2"/>
  <c r="B1212" i="2"/>
  <c r="D1212" i="2"/>
  <c r="N894" i="16"/>
  <c r="N893" i="16"/>
  <c r="B1210" i="2"/>
  <c r="D1210" i="2"/>
  <c r="N1215" i="1"/>
  <c r="R1215" i="1" s="1"/>
  <c r="N1216" i="1"/>
  <c r="R1216" i="1" s="1"/>
  <c r="N1217" i="1"/>
  <c r="R1217" i="1" s="1"/>
  <c r="N1218" i="1"/>
  <c r="R1218" i="1" s="1"/>
  <c r="N1219" i="1"/>
  <c r="R1219" i="1" s="1"/>
  <c r="D1215" i="1"/>
  <c r="H1215" i="1" s="1"/>
  <c r="I1215" i="1"/>
  <c r="I1216" i="1"/>
  <c r="H1217" i="1"/>
  <c r="I1217" i="1"/>
  <c r="I1218" i="1"/>
  <c r="I1219" i="1"/>
  <c r="B1208" i="2"/>
  <c r="D1208" i="2"/>
  <c r="N891" i="16"/>
  <c r="N892" i="16"/>
  <c r="N890" i="16"/>
  <c r="H61" i="5"/>
  <c r="M1208" i="11"/>
  <c r="Q1208" i="11" s="1"/>
  <c r="M1209" i="11"/>
  <c r="Q1209" i="11" s="1"/>
  <c r="J1331" i="1" l="1"/>
  <c r="J1423" i="1" s="1"/>
  <c r="J1425" i="1" s="1"/>
  <c r="N1024" i="10"/>
  <c r="P1024" i="10" s="1"/>
  <c r="N1025" i="10"/>
  <c r="P1025" i="10" s="1"/>
  <c r="N1026" i="10"/>
  <c r="P1026" i="10"/>
  <c r="N1027" i="10"/>
  <c r="P1027" i="10"/>
  <c r="P1028" i="10"/>
  <c r="N1029" i="10"/>
  <c r="P1029" i="10"/>
  <c r="N1030" i="10"/>
  <c r="P1030" i="10" s="1"/>
  <c r="N1031" i="10"/>
  <c r="P1031" i="10" s="1"/>
  <c r="N1032" i="10"/>
  <c r="P1032" i="10" s="1"/>
  <c r="N1033" i="10"/>
  <c r="P1033" i="10"/>
  <c r="N1034" i="10"/>
  <c r="P1034" i="10"/>
  <c r="N1035" i="10"/>
  <c r="P1035" i="10"/>
  <c r="N1036" i="10"/>
  <c r="P1036" i="10" s="1"/>
  <c r="N1037" i="10"/>
  <c r="P1037" i="10" s="1"/>
  <c r="N1038" i="10"/>
  <c r="P1038" i="10" s="1"/>
  <c r="B1024" i="10"/>
  <c r="D1024" i="10"/>
  <c r="H1024" i="10" s="1"/>
  <c r="B1025" i="10"/>
  <c r="D1025" i="10"/>
  <c r="H1025" i="10" s="1"/>
  <c r="B1026" i="10"/>
  <c r="D1026" i="10"/>
  <c r="H1026" i="10"/>
  <c r="B1027" i="10"/>
  <c r="D1027" i="10"/>
  <c r="H1027" i="10"/>
  <c r="B1028" i="10"/>
  <c r="D1028" i="10"/>
  <c r="H1028" i="10" s="1"/>
  <c r="B1029" i="10"/>
  <c r="D1029" i="10"/>
  <c r="H1029" i="10" s="1"/>
  <c r="B1030" i="10"/>
  <c r="D1030" i="10"/>
  <c r="H1030" i="10"/>
  <c r="B1031" i="10"/>
  <c r="D1031" i="10"/>
  <c r="H1031" i="10"/>
  <c r="B1032" i="10"/>
  <c r="D1032" i="10"/>
  <c r="H1032" i="10" s="1"/>
  <c r="B1033" i="10"/>
  <c r="D1033" i="10"/>
  <c r="H1033" i="10" s="1"/>
  <c r="B1034" i="10"/>
  <c r="D1034" i="10"/>
  <c r="H1034" i="10" s="1"/>
  <c r="B1035" i="10"/>
  <c r="D1035" i="10"/>
  <c r="H1035" i="10"/>
  <c r="B1036" i="10"/>
  <c r="D1036" i="10"/>
  <c r="H1036" i="10" s="1"/>
  <c r="B1037" i="10"/>
  <c r="D1037" i="10"/>
  <c r="H1037" i="10" s="1"/>
  <c r="B1038" i="10"/>
  <c r="D1038" i="10"/>
  <c r="H1038" i="10" s="1"/>
  <c r="P890" i="16"/>
  <c r="P891" i="16"/>
  <c r="P892" i="16"/>
  <c r="P893" i="16"/>
  <c r="P894" i="16"/>
  <c r="P895" i="16"/>
  <c r="P896" i="16"/>
  <c r="N888" i="16"/>
  <c r="P888" i="16" s="1"/>
  <c r="N889" i="16"/>
  <c r="P889" i="16" s="1"/>
  <c r="D1206" i="2"/>
  <c r="B1206" i="2"/>
  <c r="I1208" i="1"/>
  <c r="D1019" i="10"/>
  <c r="H1019" i="10" s="1"/>
  <c r="N1020" i="10"/>
  <c r="P1020" i="10"/>
  <c r="N1021" i="10"/>
  <c r="P1021" i="10" s="1"/>
  <c r="N1022" i="10"/>
  <c r="P1022" i="10"/>
  <c r="N1023" i="10"/>
  <c r="P1023" i="10"/>
  <c r="B888" i="16"/>
  <c r="D888" i="16"/>
  <c r="H888" i="16" s="1"/>
  <c r="B889" i="16"/>
  <c r="D889" i="16"/>
  <c r="H889" i="16" s="1"/>
  <c r="B890" i="16"/>
  <c r="D890" i="16"/>
  <c r="H890" i="16" s="1"/>
  <c r="B891" i="16"/>
  <c r="D891" i="16"/>
  <c r="H891" i="16" s="1"/>
  <c r="B892" i="16"/>
  <c r="D892" i="16"/>
  <c r="H892" i="16"/>
  <c r="B893" i="16"/>
  <c r="D893" i="16"/>
  <c r="H893" i="16"/>
  <c r="B894" i="16"/>
  <c r="D894" i="16"/>
  <c r="H894" i="16" s="1"/>
  <c r="B895" i="16"/>
  <c r="D895" i="16"/>
  <c r="H895" i="16" s="1"/>
  <c r="D1204" i="2"/>
  <c r="B1019" i="10"/>
  <c r="B1020" i="10"/>
  <c r="D1020" i="10"/>
  <c r="H1020" i="10" s="1"/>
  <c r="B1021" i="10"/>
  <c r="D1021" i="10"/>
  <c r="H1021" i="10"/>
  <c r="B1022" i="10"/>
  <c r="D1022" i="10"/>
  <c r="H1022" i="10"/>
  <c r="B1023" i="10"/>
  <c r="D1023" i="10"/>
  <c r="H1023" i="10" s="1"/>
  <c r="M1203" i="11"/>
  <c r="Q1203" i="11" s="1"/>
  <c r="D1202" i="2"/>
  <c r="D1200" i="2" l="1"/>
  <c r="M1202" i="11"/>
  <c r="Q1202" i="11" s="1"/>
  <c r="M1200" i="11" l="1"/>
  <c r="Q1200" i="11" s="1"/>
  <c r="M1201" i="11"/>
  <c r="Q1201" i="11" s="1"/>
  <c r="N1200" i="1"/>
  <c r="M1199" i="11"/>
  <c r="Q1199" i="11" s="1"/>
  <c r="N1015" i="10" l="1"/>
  <c r="P1015" i="10" s="1"/>
  <c r="N1016" i="10"/>
  <c r="P1016" i="10" s="1"/>
  <c r="N1017" i="10"/>
  <c r="P1017" i="10" s="1"/>
  <c r="N1018" i="10"/>
  <c r="P1018" i="10" s="1"/>
  <c r="N1019" i="10"/>
  <c r="P1019" i="10"/>
  <c r="B1015" i="10"/>
  <c r="D1015" i="10"/>
  <c r="H1015" i="10"/>
  <c r="B1016" i="10"/>
  <c r="D1016" i="10"/>
  <c r="H1016" i="10" s="1"/>
  <c r="B1017" i="10"/>
  <c r="D1017" i="10"/>
  <c r="H1017" i="10" s="1"/>
  <c r="B1018" i="10"/>
  <c r="D1018" i="10"/>
  <c r="H1018" i="10" s="1"/>
  <c r="D1198" i="2" l="1"/>
  <c r="M1198" i="11"/>
  <c r="D1196" i="2" l="1"/>
  <c r="N1011" i="10"/>
  <c r="P1011" i="10"/>
  <c r="N1012" i="10"/>
  <c r="P1012" i="10" s="1"/>
  <c r="N1013" i="10"/>
  <c r="P1013" i="10" s="1"/>
  <c r="N1014" i="10"/>
  <c r="P1014" i="10"/>
  <c r="M1196" i="11"/>
  <c r="M1195" i="11"/>
  <c r="D1194" i="2" l="1"/>
  <c r="N1009" i="10"/>
  <c r="N1010" i="10"/>
  <c r="P1010" i="10" s="1"/>
  <c r="D1192" i="2"/>
  <c r="P1009" i="10"/>
  <c r="N1004" i="10"/>
  <c r="P1004" i="10" s="1"/>
  <c r="N1005" i="10"/>
  <c r="P1005" i="10" s="1"/>
  <c r="N1006" i="10"/>
  <c r="P1006" i="10" s="1"/>
  <c r="N1007" i="10"/>
  <c r="P1007" i="10" s="1"/>
  <c r="N1008" i="10"/>
  <c r="P1008" i="10" s="1"/>
  <c r="D1190" i="2"/>
  <c r="B1005" i="10"/>
  <c r="D1005" i="10"/>
  <c r="H1005" i="10" s="1"/>
  <c r="B1006" i="10"/>
  <c r="D1006" i="10"/>
  <c r="H1006" i="10" s="1"/>
  <c r="B1007" i="10"/>
  <c r="D1007" i="10"/>
  <c r="H1007" i="10"/>
  <c r="B1008" i="10"/>
  <c r="D1008" i="10"/>
  <c r="H1008" i="10"/>
  <c r="B1009" i="10"/>
  <c r="D1009" i="10"/>
  <c r="H1009" i="10"/>
  <c r="B1010" i="10"/>
  <c r="D1010" i="10"/>
  <c r="H1010" i="10" s="1"/>
  <c r="B1011" i="10"/>
  <c r="D1011" i="10"/>
  <c r="H1011" i="10"/>
  <c r="B1012" i="10"/>
  <c r="D1012" i="10"/>
  <c r="H1012" i="10"/>
  <c r="B1013" i="10"/>
  <c r="D1013" i="10"/>
  <c r="H1013" i="10" s="1"/>
  <c r="B1014" i="10"/>
  <c r="D1014" i="10"/>
  <c r="H1014" i="10" s="1"/>
  <c r="N1003" i="10"/>
  <c r="P1003" i="10"/>
  <c r="N1002" i="10"/>
  <c r="P1002" i="10" s="1"/>
  <c r="D1188" i="2"/>
  <c r="N1001" i="10"/>
  <c r="P1001" i="10" s="1"/>
  <c r="D1186" i="2"/>
  <c r="N1000" i="10"/>
  <c r="P1000" i="10" s="1"/>
  <c r="N998" i="10"/>
  <c r="N999" i="10"/>
  <c r="K1830" i="19"/>
  <c r="K1837" i="19"/>
  <c r="K1835" i="19"/>
  <c r="K1822" i="19"/>
  <c r="D1184" i="2"/>
  <c r="I1185" i="1" l="1"/>
  <c r="P998" i="10"/>
  <c r="P999" i="10"/>
  <c r="B1000" i="10"/>
  <c r="D1000" i="10"/>
  <c r="H1000" i="10" s="1"/>
  <c r="B1001" i="10"/>
  <c r="D1001" i="10"/>
  <c r="H1001" i="10" s="1"/>
  <c r="B1002" i="10"/>
  <c r="D1002" i="10"/>
  <c r="H1002" i="10"/>
  <c r="B1003" i="10"/>
  <c r="D1003" i="10"/>
  <c r="H1003" i="10" s="1"/>
  <c r="B1004" i="10"/>
  <c r="D1004" i="10"/>
  <c r="H1004" i="10" s="1"/>
  <c r="N997" i="10"/>
  <c r="P997" i="10" s="1"/>
  <c r="D1182" i="2" l="1"/>
  <c r="M1183" i="11"/>
  <c r="D1180" i="2" l="1"/>
  <c r="N996" i="10"/>
  <c r="P996" i="10" s="1"/>
  <c r="N995" i="10"/>
  <c r="P995" i="10" s="1"/>
  <c r="B997" i="10"/>
  <c r="D997" i="10"/>
  <c r="H997" i="10"/>
  <c r="B998" i="10"/>
  <c r="D998" i="10"/>
  <c r="H998" i="10"/>
  <c r="B999" i="10"/>
  <c r="D999" i="10"/>
  <c r="H999" i="10" s="1"/>
  <c r="P993" i="10"/>
  <c r="N993" i="10"/>
  <c r="N994" i="10"/>
  <c r="P994" i="10" s="1"/>
  <c r="D1178" i="2"/>
  <c r="N992" i="10"/>
  <c r="P992" i="10" s="1"/>
  <c r="M1194" i="8"/>
  <c r="Q1194" i="8" s="1"/>
  <c r="M1195" i="8"/>
  <c r="D1197" i="8"/>
  <c r="D1176" i="2"/>
  <c r="D1174" i="2"/>
  <c r="B992" i="10"/>
  <c r="D992" i="10"/>
  <c r="H992" i="10" s="1"/>
  <c r="B993" i="10"/>
  <c r="D993" i="10"/>
  <c r="H993" i="10"/>
  <c r="B994" i="10"/>
  <c r="D994" i="10"/>
  <c r="H994" i="10" s="1"/>
  <c r="B995" i="10"/>
  <c r="D995" i="10"/>
  <c r="H995" i="10"/>
  <c r="B996" i="10"/>
  <c r="D996" i="10"/>
  <c r="H996" i="10" s="1"/>
  <c r="M1193" i="8"/>
  <c r="M1192" i="8"/>
  <c r="B1172" i="2"/>
  <c r="B1173" i="2"/>
  <c r="B1171" i="2"/>
  <c r="D1172" i="2"/>
  <c r="H1172" i="2" s="1"/>
  <c r="D1171" i="2"/>
  <c r="H1171" i="2"/>
  <c r="N606" i="5"/>
  <c r="B601" i="7"/>
  <c r="D601" i="7"/>
  <c r="H601" i="7"/>
  <c r="N601" i="7"/>
  <c r="P601" i="7" s="1"/>
  <c r="B602" i="7"/>
  <c r="D602" i="7"/>
  <c r="H602" i="7" s="1"/>
  <c r="N602" i="7"/>
  <c r="P602" i="7" s="1"/>
  <c r="B603" i="7"/>
  <c r="D603" i="7"/>
  <c r="H603" i="7" s="1"/>
  <c r="N603" i="7"/>
  <c r="P603" i="7" s="1"/>
  <c r="B604" i="7"/>
  <c r="D604" i="7"/>
  <c r="H604" i="7" s="1"/>
  <c r="N604" i="7"/>
  <c r="P604" i="7" s="1"/>
  <c r="B605" i="7"/>
  <c r="D605" i="7"/>
  <c r="H605" i="7" s="1"/>
  <c r="N605" i="7"/>
  <c r="P605" i="7" s="1"/>
  <c r="B606" i="7"/>
  <c r="D606" i="7"/>
  <c r="H606" i="7" s="1"/>
  <c r="N606" i="7"/>
  <c r="P606" i="7"/>
  <c r="B607" i="7"/>
  <c r="D607" i="7"/>
  <c r="H607" i="7" s="1"/>
  <c r="N607" i="7"/>
  <c r="P607" i="7" s="1"/>
  <c r="B608" i="7"/>
  <c r="D608" i="7"/>
  <c r="H608" i="7" s="1"/>
  <c r="N608" i="7"/>
  <c r="P608" i="7" s="1"/>
  <c r="B609" i="7"/>
  <c r="D609" i="7"/>
  <c r="H609" i="7" s="1"/>
  <c r="N609" i="7"/>
  <c r="P609" i="7" s="1"/>
  <c r="B610" i="7"/>
  <c r="D610" i="7"/>
  <c r="H610" i="7"/>
  <c r="N610" i="7"/>
  <c r="P610" i="7"/>
  <c r="B611" i="7"/>
  <c r="D611" i="7"/>
  <c r="H611" i="7" s="1"/>
  <c r="N611" i="7"/>
  <c r="P611" i="7"/>
  <c r="B612" i="7"/>
  <c r="D612" i="7"/>
  <c r="H612" i="7" s="1"/>
  <c r="N612" i="7"/>
  <c r="P612" i="7" s="1"/>
  <c r="B613" i="7"/>
  <c r="D613" i="7"/>
  <c r="H613" i="7" s="1"/>
  <c r="N613" i="7"/>
  <c r="P613" i="7" s="1"/>
  <c r="B614" i="7"/>
  <c r="D614" i="7"/>
  <c r="H614" i="7" s="1"/>
  <c r="N614" i="7"/>
  <c r="P614" i="7" s="1"/>
  <c r="B615" i="7"/>
  <c r="D615" i="7"/>
  <c r="H615" i="7"/>
  <c r="N615" i="7"/>
  <c r="P615" i="7" s="1"/>
  <c r="B616" i="7"/>
  <c r="D616" i="7"/>
  <c r="H616" i="7" s="1"/>
  <c r="N616" i="7"/>
  <c r="P616" i="7" s="1"/>
  <c r="B617" i="7"/>
  <c r="D617" i="7"/>
  <c r="H617" i="7" s="1"/>
  <c r="N617" i="7"/>
  <c r="P617" i="7" s="1"/>
  <c r="B618" i="7"/>
  <c r="D618" i="7"/>
  <c r="H618" i="7" s="1"/>
  <c r="N618" i="7"/>
  <c r="P618" i="7"/>
  <c r="B619" i="7"/>
  <c r="D619" i="7"/>
  <c r="H619" i="7"/>
  <c r="N619" i="7"/>
  <c r="P619" i="7" s="1"/>
  <c r="B620" i="7"/>
  <c r="D620" i="7"/>
  <c r="H620" i="7"/>
  <c r="N620" i="7"/>
  <c r="P620" i="7"/>
  <c r="B621" i="7"/>
  <c r="D621" i="7"/>
  <c r="H621" i="7"/>
  <c r="N621" i="7"/>
  <c r="P621" i="7" s="1"/>
  <c r="B622" i="7"/>
  <c r="D622" i="7"/>
  <c r="H622" i="7"/>
  <c r="N622" i="7"/>
  <c r="P622" i="7"/>
  <c r="B623" i="7"/>
  <c r="D623" i="7"/>
  <c r="H623" i="7" s="1"/>
  <c r="N623" i="7"/>
  <c r="P623" i="7" s="1"/>
  <c r="B624" i="7"/>
  <c r="D624" i="7"/>
  <c r="H624" i="7" s="1"/>
  <c r="N624" i="7"/>
  <c r="P624" i="7" s="1"/>
  <c r="B625" i="7"/>
  <c r="D625" i="7"/>
  <c r="H625" i="7" s="1"/>
  <c r="N625" i="7"/>
  <c r="P625" i="7"/>
  <c r="B626" i="7"/>
  <c r="D626" i="7"/>
  <c r="H626" i="7" s="1"/>
  <c r="N626" i="7"/>
  <c r="P626" i="7" s="1"/>
  <c r="B627" i="7"/>
  <c r="D627" i="7"/>
  <c r="H627" i="7"/>
  <c r="N627" i="7"/>
  <c r="P627" i="7" s="1"/>
  <c r="B628" i="7"/>
  <c r="D628" i="7"/>
  <c r="H628" i="7" s="1"/>
  <c r="N628" i="7"/>
  <c r="P628" i="7"/>
  <c r="B629" i="7"/>
  <c r="D629" i="7"/>
  <c r="H629" i="7" s="1"/>
  <c r="N629" i="7"/>
  <c r="P629" i="7"/>
  <c r="B630" i="7"/>
  <c r="D630" i="7"/>
  <c r="H630" i="7"/>
  <c r="N630" i="7"/>
  <c r="P630" i="7" s="1"/>
  <c r="B631" i="7"/>
  <c r="D631" i="7"/>
  <c r="H631" i="7" s="1"/>
  <c r="N631" i="7"/>
  <c r="P631" i="7" s="1"/>
  <c r="B632" i="7"/>
  <c r="D632" i="7"/>
  <c r="H632" i="7" s="1"/>
  <c r="N632" i="7"/>
  <c r="P632" i="7" s="1"/>
  <c r="B633" i="7"/>
  <c r="D633" i="7"/>
  <c r="H633" i="7" s="1"/>
  <c r="N633" i="7"/>
  <c r="P633" i="7" s="1"/>
  <c r="B634" i="7"/>
  <c r="D634" i="7"/>
  <c r="H634" i="7"/>
  <c r="N634" i="7"/>
  <c r="P634" i="7" s="1"/>
  <c r="B635" i="7"/>
  <c r="D635" i="7"/>
  <c r="H635" i="7"/>
  <c r="N635" i="7"/>
  <c r="P635" i="7" s="1"/>
  <c r="B636" i="7"/>
  <c r="D636" i="7"/>
  <c r="H636" i="7"/>
  <c r="N636" i="7"/>
  <c r="P636" i="7" s="1"/>
  <c r="B637" i="7"/>
  <c r="D637" i="7"/>
  <c r="H637" i="7"/>
  <c r="N637" i="7"/>
  <c r="P637" i="7" s="1"/>
  <c r="B638" i="7"/>
  <c r="D638" i="7"/>
  <c r="H638" i="7" s="1"/>
  <c r="N638" i="7"/>
  <c r="P638" i="7" s="1"/>
  <c r="B639" i="7"/>
  <c r="D639" i="7"/>
  <c r="H639" i="7" s="1"/>
  <c r="N639" i="7"/>
  <c r="P639" i="7"/>
  <c r="B640" i="7"/>
  <c r="D640" i="7"/>
  <c r="H640" i="7"/>
  <c r="N640" i="7"/>
  <c r="P640" i="7"/>
  <c r="B641" i="7"/>
  <c r="D641" i="7"/>
  <c r="H641" i="7" s="1"/>
  <c r="N641" i="7"/>
  <c r="P641" i="7" s="1"/>
  <c r="B642" i="7"/>
  <c r="D642" i="7"/>
  <c r="H642" i="7"/>
  <c r="N642" i="7"/>
  <c r="P642" i="7" s="1"/>
  <c r="B643" i="7"/>
  <c r="D643" i="7"/>
  <c r="H643" i="7" s="1"/>
  <c r="N643" i="7"/>
  <c r="P643" i="7" s="1"/>
  <c r="B644" i="7"/>
  <c r="D644" i="7"/>
  <c r="H644" i="7" s="1"/>
  <c r="N644" i="7"/>
  <c r="P644" i="7" s="1"/>
  <c r="B645" i="7"/>
  <c r="D645" i="7"/>
  <c r="H645" i="7" s="1"/>
  <c r="N645" i="7"/>
  <c r="P645" i="7" s="1"/>
  <c r="B646" i="7"/>
  <c r="D646" i="7"/>
  <c r="H646" i="7" s="1"/>
  <c r="N646" i="7"/>
  <c r="P646" i="7" s="1"/>
  <c r="B647" i="7"/>
  <c r="D647" i="7"/>
  <c r="H647" i="7" s="1"/>
  <c r="N647" i="7"/>
  <c r="P647" i="7" s="1"/>
  <c r="B648" i="7"/>
  <c r="D648" i="7"/>
  <c r="H648" i="7" s="1"/>
  <c r="N648" i="7"/>
  <c r="P648" i="7" s="1"/>
  <c r="B649" i="7"/>
  <c r="D649" i="7"/>
  <c r="H649" i="7" s="1"/>
  <c r="N649" i="7"/>
  <c r="P649" i="7" s="1"/>
  <c r="B650" i="7"/>
  <c r="D650" i="7"/>
  <c r="H650" i="7"/>
  <c r="N650" i="7"/>
  <c r="P650" i="7" s="1"/>
  <c r="B651" i="7"/>
  <c r="D651" i="7"/>
  <c r="H651" i="7"/>
  <c r="N651" i="7"/>
  <c r="P651" i="7"/>
  <c r="B652" i="7"/>
  <c r="D652" i="7"/>
  <c r="H652" i="7"/>
  <c r="N652" i="7"/>
  <c r="P652" i="7"/>
  <c r="B653" i="7"/>
  <c r="D653" i="7"/>
  <c r="H653" i="7" s="1"/>
  <c r="N653" i="7"/>
  <c r="P653" i="7" s="1"/>
  <c r="B654" i="7"/>
  <c r="D654" i="7"/>
  <c r="H654" i="7" s="1"/>
  <c r="N654" i="7"/>
  <c r="P654" i="7"/>
  <c r="B655" i="7"/>
  <c r="D655" i="7"/>
  <c r="H655" i="7" s="1"/>
  <c r="N655" i="7"/>
  <c r="P655" i="7"/>
  <c r="B656" i="7"/>
  <c r="D656" i="7"/>
  <c r="H656" i="7" s="1"/>
  <c r="N656" i="7"/>
  <c r="P656" i="7" s="1"/>
  <c r="B657" i="7"/>
  <c r="D657" i="7"/>
  <c r="H657" i="7" s="1"/>
  <c r="N657" i="7"/>
  <c r="P657" i="7" s="1"/>
  <c r="B658" i="7"/>
  <c r="D658" i="7"/>
  <c r="H658" i="7" s="1"/>
  <c r="N658" i="7"/>
  <c r="P658" i="7" s="1"/>
  <c r="B659" i="7"/>
  <c r="D659" i="7"/>
  <c r="H659" i="7" s="1"/>
  <c r="N659" i="7"/>
  <c r="P659" i="7"/>
  <c r="B660" i="7"/>
  <c r="D660" i="7"/>
  <c r="H660" i="7"/>
  <c r="N660" i="7"/>
  <c r="P660" i="7" s="1"/>
  <c r="B661" i="7"/>
  <c r="D661" i="7"/>
  <c r="H661" i="7" s="1"/>
  <c r="N661" i="7"/>
  <c r="P661" i="7" s="1"/>
  <c r="B662" i="7"/>
  <c r="D662" i="7"/>
  <c r="H662" i="7"/>
  <c r="N662" i="7"/>
  <c r="P662" i="7"/>
  <c r="B663" i="7"/>
  <c r="D663" i="7"/>
  <c r="H663" i="7" s="1"/>
  <c r="N663" i="7"/>
  <c r="P663" i="7"/>
  <c r="B664" i="7"/>
  <c r="D664" i="7"/>
  <c r="H664" i="7"/>
  <c r="N664" i="7"/>
  <c r="P664" i="7" s="1"/>
  <c r="B665" i="7"/>
  <c r="D665" i="7"/>
  <c r="H665" i="7"/>
  <c r="N665" i="7"/>
  <c r="P665" i="7" s="1"/>
  <c r="B666" i="7"/>
  <c r="D666" i="7"/>
  <c r="H666" i="7"/>
  <c r="N666" i="7"/>
  <c r="P666" i="7" s="1"/>
  <c r="B667" i="7"/>
  <c r="D667" i="7"/>
  <c r="H667" i="7" s="1"/>
  <c r="N667" i="7"/>
  <c r="P667" i="7" s="1"/>
  <c r="B668" i="7"/>
  <c r="D668" i="7"/>
  <c r="H668" i="7"/>
  <c r="N668" i="7"/>
  <c r="P668" i="7"/>
  <c r="B669" i="7"/>
  <c r="D669" i="7"/>
  <c r="H669" i="7"/>
  <c r="N669" i="7"/>
  <c r="P669" i="7" s="1"/>
  <c r="B670" i="7"/>
  <c r="D670" i="7"/>
  <c r="H670" i="7"/>
  <c r="N670" i="7"/>
  <c r="P670" i="7" s="1"/>
  <c r="B671" i="7"/>
  <c r="D671" i="7"/>
  <c r="H671" i="7" s="1"/>
  <c r="N671" i="7"/>
  <c r="P671" i="7"/>
  <c r="B672" i="7"/>
  <c r="D672" i="7"/>
  <c r="H672" i="7" s="1"/>
  <c r="N672" i="7"/>
  <c r="P672" i="7"/>
  <c r="B673" i="7"/>
  <c r="D673" i="7"/>
  <c r="H673" i="7" s="1"/>
  <c r="N673" i="7"/>
  <c r="P673" i="7" s="1"/>
  <c r="B674" i="7"/>
  <c r="D674" i="7"/>
  <c r="H674" i="7"/>
  <c r="N674" i="7"/>
  <c r="P674" i="7" s="1"/>
  <c r="B675" i="7"/>
  <c r="D675" i="7"/>
  <c r="H675" i="7" s="1"/>
  <c r="N675" i="7"/>
  <c r="P675" i="7" s="1"/>
  <c r="B600" i="7"/>
  <c r="D1166" i="2" l="1"/>
  <c r="B1164" i="2" l="1"/>
  <c r="D1164" i="2"/>
  <c r="B1083" i="12"/>
  <c r="D1083" i="12"/>
  <c r="H1083" i="12" s="1"/>
  <c r="I1083" i="12"/>
  <c r="N1083" i="12"/>
  <c r="Q1083" i="12" s="1"/>
  <c r="B1084" i="12"/>
  <c r="D1084" i="12"/>
  <c r="H1084" i="12"/>
  <c r="I1084" i="12"/>
  <c r="N1084" i="12"/>
  <c r="Q1084" i="12" s="1"/>
  <c r="B1085" i="12"/>
  <c r="D1085" i="12"/>
  <c r="H1085" i="12" s="1"/>
  <c r="I1085" i="12"/>
  <c r="N1085" i="12"/>
  <c r="Q1085" i="12" s="1"/>
  <c r="B1086" i="12"/>
  <c r="D1086" i="12"/>
  <c r="H1086" i="12"/>
  <c r="I1086" i="12"/>
  <c r="N1086" i="12"/>
  <c r="Q1086" i="12"/>
  <c r="B1087" i="12"/>
  <c r="D1087" i="12"/>
  <c r="H1087" i="12" s="1"/>
  <c r="I1087" i="12"/>
  <c r="N1087" i="12"/>
  <c r="Q1087" i="12" s="1"/>
  <c r="B1088" i="12"/>
  <c r="D1088" i="12"/>
  <c r="H1088" i="12" s="1"/>
  <c r="I1088" i="12"/>
  <c r="N1088" i="12"/>
  <c r="Q1088" i="12" s="1"/>
  <c r="B1089" i="12"/>
  <c r="D1089" i="12"/>
  <c r="H1089" i="12"/>
  <c r="I1089" i="12"/>
  <c r="N1089" i="12"/>
  <c r="Q1089" i="12"/>
  <c r="B1090" i="12"/>
  <c r="D1090" i="12"/>
  <c r="H1090" i="12" s="1"/>
  <c r="I1090" i="12"/>
  <c r="N1090" i="12"/>
  <c r="Q1090" i="12" s="1"/>
  <c r="B1091" i="12"/>
  <c r="D1091" i="12"/>
  <c r="H1091" i="12"/>
  <c r="I1091" i="12"/>
  <c r="N1091" i="12"/>
  <c r="Q1091" i="12"/>
  <c r="B1092" i="12"/>
  <c r="D1092" i="12"/>
  <c r="H1092" i="12" s="1"/>
  <c r="I1092" i="12"/>
  <c r="N1092" i="12"/>
  <c r="Q1092" i="12"/>
  <c r="B1093" i="12"/>
  <c r="D1093" i="12"/>
  <c r="H1093" i="12" s="1"/>
  <c r="I1093" i="12"/>
  <c r="N1093" i="12"/>
  <c r="Q1093" i="12"/>
  <c r="B1094" i="12"/>
  <c r="D1094" i="12"/>
  <c r="H1094" i="12" s="1"/>
  <c r="I1094" i="12"/>
  <c r="N1094" i="12"/>
  <c r="Q1094" i="12" s="1"/>
  <c r="B1095" i="12"/>
  <c r="D1095" i="12"/>
  <c r="H1095" i="12" s="1"/>
  <c r="I1095" i="12"/>
  <c r="N1095" i="12"/>
  <c r="Q1095" i="12" s="1"/>
  <c r="B1096" i="12"/>
  <c r="D1096" i="12"/>
  <c r="H1096" i="12" s="1"/>
  <c r="I1096" i="12"/>
  <c r="N1096" i="12"/>
  <c r="Q1096" i="12" s="1"/>
  <c r="B1097" i="12"/>
  <c r="D1097" i="12"/>
  <c r="H1097" i="12"/>
  <c r="I1097" i="12"/>
  <c r="N1097" i="12"/>
  <c r="Q1097" i="12" s="1"/>
  <c r="B1098" i="12"/>
  <c r="D1098" i="12"/>
  <c r="H1098" i="12" s="1"/>
  <c r="I1098" i="12"/>
  <c r="N1098" i="12"/>
  <c r="Q1098" i="12"/>
  <c r="B1099" i="12"/>
  <c r="D1099" i="12"/>
  <c r="H1099" i="12" s="1"/>
  <c r="I1099" i="12"/>
  <c r="N1099" i="12"/>
  <c r="Q1099" i="12"/>
  <c r="B1100" i="12"/>
  <c r="D1100" i="12"/>
  <c r="H1100" i="12" s="1"/>
  <c r="I1100" i="12"/>
  <c r="N1100" i="12"/>
  <c r="Q1100" i="12" s="1"/>
  <c r="B1101" i="12"/>
  <c r="D1101" i="12"/>
  <c r="H1101" i="12"/>
  <c r="I1101" i="12"/>
  <c r="N1101" i="12"/>
  <c r="Q1101" i="12"/>
  <c r="B1102" i="12"/>
  <c r="D1102" i="12"/>
  <c r="H1102" i="12" s="1"/>
  <c r="I1102" i="12"/>
  <c r="N1102" i="12"/>
  <c r="Q1102" i="12" s="1"/>
  <c r="B1103" i="12"/>
  <c r="D1103" i="12"/>
  <c r="H1103" i="12"/>
  <c r="I1103" i="12"/>
  <c r="N1103" i="12"/>
  <c r="Q1103" i="12" s="1"/>
  <c r="B1104" i="12"/>
  <c r="D1104" i="12"/>
  <c r="H1104" i="12"/>
  <c r="I1104" i="12"/>
  <c r="N1104" i="12"/>
  <c r="Q1104" i="12" s="1"/>
  <c r="B1105" i="12"/>
  <c r="D1105" i="12"/>
  <c r="H1105" i="12"/>
  <c r="I1105" i="12"/>
  <c r="N1105" i="12"/>
  <c r="Q1105" i="12"/>
  <c r="B1106" i="12"/>
  <c r="D1106" i="12"/>
  <c r="H1106" i="12"/>
  <c r="I1106" i="12"/>
  <c r="N1106" i="12"/>
  <c r="Q1106" i="12" s="1"/>
  <c r="B1107" i="12"/>
  <c r="D1107" i="12"/>
  <c r="H1107" i="12" s="1"/>
  <c r="I1107" i="12"/>
  <c r="N1107" i="12"/>
  <c r="Q1107" i="12"/>
  <c r="B1108" i="12"/>
  <c r="D1108" i="12"/>
  <c r="H1108" i="12" s="1"/>
  <c r="I1108" i="12"/>
  <c r="N1108" i="12"/>
  <c r="Q1108" i="12" s="1"/>
  <c r="B1109" i="12"/>
  <c r="D1109" i="12"/>
  <c r="H1109" i="12" s="1"/>
  <c r="I1109" i="12"/>
  <c r="N1109" i="12"/>
  <c r="Q1109" i="12"/>
  <c r="B1110" i="12"/>
  <c r="D1110" i="12"/>
  <c r="H1110" i="12"/>
  <c r="I1110" i="12"/>
  <c r="N1110" i="12"/>
  <c r="Q1110" i="12" s="1"/>
  <c r="B1111" i="12"/>
  <c r="D1111" i="12"/>
  <c r="H1111" i="12" s="1"/>
  <c r="I1111" i="12"/>
  <c r="N1111" i="12"/>
  <c r="Q1111" i="12" s="1"/>
  <c r="B1112" i="12"/>
  <c r="D1112" i="12"/>
  <c r="H1112" i="12" s="1"/>
  <c r="I1112" i="12"/>
  <c r="N1112" i="12"/>
  <c r="Q1112" i="12" s="1"/>
  <c r="B1113" i="12"/>
  <c r="D1113" i="12"/>
  <c r="H1113" i="12"/>
  <c r="I1113" i="12"/>
  <c r="N1113" i="12"/>
  <c r="Q1113" i="12"/>
  <c r="B1114" i="12"/>
  <c r="D1114" i="12"/>
  <c r="H1114" i="12"/>
  <c r="I1114" i="12"/>
  <c r="N1114" i="12"/>
  <c r="Q1114" i="12" s="1"/>
  <c r="B1115" i="12"/>
  <c r="D1115" i="12"/>
  <c r="H1115" i="12"/>
  <c r="I1115" i="12"/>
  <c r="N1115" i="12"/>
  <c r="Q1115" i="12" s="1"/>
  <c r="B1116" i="12"/>
  <c r="D1116" i="12"/>
  <c r="H1116" i="12" s="1"/>
  <c r="I1116" i="12"/>
  <c r="N1116" i="12"/>
  <c r="Q1116" i="12"/>
  <c r="B1117" i="12"/>
  <c r="D1117" i="12"/>
  <c r="H1117" i="12" s="1"/>
  <c r="I1117" i="12"/>
  <c r="N1117" i="12"/>
  <c r="Q1117" i="12"/>
  <c r="B1118" i="12"/>
  <c r="D1118" i="12"/>
  <c r="H1118" i="12"/>
  <c r="I1118" i="12"/>
  <c r="N1118" i="12"/>
  <c r="Q1118" i="12" s="1"/>
  <c r="B1119" i="12"/>
  <c r="D1119" i="12"/>
  <c r="H1119" i="12" s="1"/>
  <c r="I1119" i="12"/>
  <c r="N1119" i="12"/>
  <c r="Q1119" i="12" s="1"/>
  <c r="B1120" i="12"/>
  <c r="D1120" i="12"/>
  <c r="H1120" i="12"/>
  <c r="I1120" i="12"/>
  <c r="N1120" i="12"/>
  <c r="Q1120" i="12"/>
  <c r="B1121" i="12"/>
  <c r="D1121" i="12"/>
  <c r="H1121" i="12" s="1"/>
  <c r="I1121" i="12"/>
  <c r="N1121" i="12"/>
  <c r="Q1121" i="12" s="1"/>
  <c r="B1122" i="12"/>
  <c r="D1122" i="12"/>
  <c r="H1122" i="12"/>
  <c r="I1122" i="12"/>
  <c r="N1122" i="12"/>
  <c r="Q1122" i="12"/>
  <c r="B1123" i="12"/>
  <c r="D1123" i="12"/>
  <c r="H1123" i="12" s="1"/>
  <c r="I1123" i="12"/>
  <c r="N1123" i="12"/>
  <c r="Q1123" i="12"/>
  <c r="B1124" i="12"/>
  <c r="D1124" i="12"/>
  <c r="H1124" i="12" s="1"/>
  <c r="I1124" i="12"/>
  <c r="N1124" i="12"/>
  <c r="Q1124" i="12"/>
  <c r="B1125" i="12"/>
  <c r="D1125" i="12"/>
  <c r="H1125" i="12"/>
  <c r="I1125" i="12"/>
  <c r="N1125" i="12"/>
  <c r="Q1125" i="12" s="1"/>
  <c r="B1126" i="12"/>
  <c r="D1126" i="12"/>
  <c r="H1126" i="12" s="1"/>
  <c r="I1126" i="12"/>
  <c r="N1126" i="12"/>
  <c r="Q1126" i="12"/>
  <c r="B1127" i="12"/>
  <c r="D1127" i="12"/>
  <c r="H1127" i="12" s="1"/>
  <c r="I1127" i="12"/>
  <c r="N1127" i="12"/>
  <c r="Q1127" i="12" s="1"/>
  <c r="B1128" i="12"/>
  <c r="D1128" i="12"/>
  <c r="H1128" i="12" s="1"/>
  <c r="I1128" i="12"/>
  <c r="N1128" i="12"/>
  <c r="Q1128" i="12" s="1"/>
  <c r="B1129" i="12"/>
  <c r="D1129" i="12"/>
  <c r="H1129" i="12" s="1"/>
  <c r="I1129" i="12"/>
  <c r="N1129" i="12"/>
  <c r="Q1129" i="12"/>
  <c r="B1130" i="12"/>
  <c r="D1130" i="12"/>
  <c r="H1130" i="12"/>
  <c r="I1130" i="12"/>
  <c r="N1130" i="12"/>
  <c r="Q1130" i="12" s="1"/>
  <c r="B1131" i="12"/>
  <c r="D1131" i="12"/>
  <c r="H1131" i="12"/>
  <c r="I1131" i="12"/>
  <c r="N1131" i="12"/>
  <c r="Q1131" i="12" s="1"/>
  <c r="B1077" i="12"/>
  <c r="D1077" i="12"/>
  <c r="H1077" i="12" s="1"/>
  <c r="I1077" i="12"/>
  <c r="N1077" i="12"/>
  <c r="Q1077" i="12" s="1"/>
  <c r="B1078" i="12"/>
  <c r="D1078" i="12"/>
  <c r="H1078" i="12" s="1"/>
  <c r="I1078" i="12"/>
  <c r="N1078" i="12"/>
  <c r="Q1078" i="12" s="1"/>
  <c r="B1079" i="12"/>
  <c r="D1079" i="12"/>
  <c r="H1079" i="12" s="1"/>
  <c r="I1079" i="12"/>
  <c r="N1079" i="12"/>
  <c r="Q1079" i="12" s="1"/>
  <c r="B1080" i="12"/>
  <c r="D1080" i="12"/>
  <c r="H1080" i="12" s="1"/>
  <c r="I1080" i="12"/>
  <c r="N1080" i="12"/>
  <c r="Q1080" i="12" s="1"/>
  <c r="B1081" i="12"/>
  <c r="D1081" i="12"/>
  <c r="H1081" i="12" s="1"/>
  <c r="I1081" i="12"/>
  <c r="N1081" i="12"/>
  <c r="Q1081" i="12" s="1"/>
  <c r="B1082" i="12"/>
  <c r="D1082" i="12"/>
  <c r="H1082" i="12"/>
  <c r="I1082" i="12"/>
  <c r="N1082" i="12"/>
  <c r="Q1082" i="12"/>
  <c r="B1154" i="2"/>
  <c r="D1154" i="2"/>
  <c r="B1152" i="2"/>
  <c r="D1152" i="2"/>
  <c r="D1150" i="2"/>
  <c r="D1149" i="2"/>
  <c r="B1150" i="2" s="1"/>
  <c r="B1165" i="8" l="1"/>
  <c r="D1165" i="8"/>
  <c r="H1165" i="8" s="1"/>
  <c r="I1165" i="8"/>
  <c r="M1165" i="8"/>
  <c r="Q1165" i="8" s="1"/>
  <c r="B1166" i="8"/>
  <c r="D1166" i="8"/>
  <c r="H1166" i="8" s="1"/>
  <c r="I1166" i="8"/>
  <c r="M1166" i="8"/>
  <c r="Q1166" i="8" s="1"/>
  <c r="B1167" i="8"/>
  <c r="D1167" i="8"/>
  <c r="H1167" i="8" s="1"/>
  <c r="I1167" i="8"/>
  <c r="M1167" i="8"/>
  <c r="Q1167" i="8" s="1"/>
  <c r="B1168" i="8"/>
  <c r="D1168" i="8"/>
  <c r="H1168" i="8" s="1"/>
  <c r="I1168" i="8"/>
  <c r="M1168" i="8"/>
  <c r="Q1168" i="8" s="1"/>
  <c r="B1169" i="8"/>
  <c r="D1169" i="8"/>
  <c r="H1169" i="8" s="1"/>
  <c r="I1169" i="8"/>
  <c r="M1169" i="8"/>
  <c r="Q1169" i="8" s="1"/>
  <c r="B1170" i="8"/>
  <c r="D1170" i="8"/>
  <c r="H1170" i="8" s="1"/>
  <c r="I1170" i="8"/>
  <c r="M1170" i="8"/>
  <c r="Q1170" i="8" s="1"/>
  <c r="B1171" i="8"/>
  <c r="D1171" i="8"/>
  <c r="H1171" i="8" s="1"/>
  <c r="I1171" i="8"/>
  <c r="M1171" i="8"/>
  <c r="Q1171" i="8"/>
  <c r="B1172" i="8"/>
  <c r="D1172" i="8"/>
  <c r="H1172" i="8" s="1"/>
  <c r="I1172" i="8"/>
  <c r="M1172" i="8"/>
  <c r="Q1172" i="8" s="1"/>
  <c r="B1173" i="8"/>
  <c r="D1173" i="8"/>
  <c r="H1173" i="8" s="1"/>
  <c r="I1173" i="8"/>
  <c r="M1173" i="8"/>
  <c r="Q1173" i="8" s="1"/>
  <c r="B1174" i="8"/>
  <c r="D1174" i="8"/>
  <c r="H1174" i="8"/>
  <c r="I1174" i="8"/>
  <c r="M1174" i="8"/>
  <c r="Q1174" i="8" s="1"/>
  <c r="B1175" i="8"/>
  <c r="D1175" i="8"/>
  <c r="H1175" i="8" s="1"/>
  <c r="I1175" i="8"/>
  <c r="M1175" i="8"/>
  <c r="Q1175" i="8" s="1"/>
  <c r="B1176" i="8"/>
  <c r="D1176" i="8"/>
  <c r="H1176" i="8" s="1"/>
  <c r="I1176" i="8"/>
  <c r="M1176" i="8"/>
  <c r="Q1176" i="8" s="1"/>
  <c r="B1177" i="8"/>
  <c r="D1177" i="8"/>
  <c r="H1177" i="8" s="1"/>
  <c r="I1177" i="8"/>
  <c r="M1177" i="8"/>
  <c r="Q1177" i="8" s="1"/>
  <c r="B1178" i="8"/>
  <c r="D1178" i="8"/>
  <c r="H1178" i="8"/>
  <c r="I1178" i="8"/>
  <c r="M1178" i="8"/>
  <c r="Q1178" i="8" s="1"/>
  <c r="B1179" i="8"/>
  <c r="D1179" i="8"/>
  <c r="H1179" i="8" s="1"/>
  <c r="I1179" i="8"/>
  <c r="M1179" i="8"/>
  <c r="Q1179" i="8" s="1"/>
  <c r="B1180" i="8"/>
  <c r="D1180" i="8"/>
  <c r="H1180" i="8" s="1"/>
  <c r="I1180" i="8"/>
  <c r="M1180" i="8"/>
  <c r="Q1180" i="8" s="1"/>
  <c r="B1181" i="8"/>
  <c r="D1181" i="8"/>
  <c r="H1181" i="8" s="1"/>
  <c r="I1181" i="8"/>
  <c r="M1181" i="8"/>
  <c r="Q1181" i="8" s="1"/>
  <c r="B1182" i="8"/>
  <c r="D1182" i="8"/>
  <c r="H1182" i="8" s="1"/>
  <c r="I1182" i="8"/>
  <c r="M1182" i="8"/>
  <c r="Q1182" i="8" s="1"/>
  <c r="B1183" i="8"/>
  <c r="D1183" i="8"/>
  <c r="H1183" i="8" s="1"/>
  <c r="I1183" i="8"/>
  <c r="M1183" i="8"/>
  <c r="Q1183" i="8" s="1"/>
  <c r="B1184" i="8"/>
  <c r="D1184" i="8"/>
  <c r="H1184" i="8" s="1"/>
  <c r="I1184" i="8"/>
  <c r="M1184" i="8"/>
  <c r="Q1184" i="8" s="1"/>
  <c r="B1185" i="8"/>
  <c r="D1185" i="8"/>
  <c r="H1185" i="8" s="1"/>
  <c r="I1185" i="8"/>
  <c r="M1185" i="8"/>
  <c r="Q1185" i="8" s="1"/>
  <c r="B1186" i="8"/>
  <c r="D1186" i="8"/>
  <c r="H1186" i="8"/>
  <c r="I1186" i="8"/>
  <c r="M1186" i="8"/>
  <c r="Q1186" i="8" s="1"/>
  <c r="B1187" i="8"/>
  <c r="D1187" i="8"/>
  <c r="H1187" i="8" s="1"/>
  <c r="I1187" i="8"/>
  <c r="M1187" i="8"/>
  <c r="Q1187" i="8" s="1"/>
  <c r="B1188" i="8"/>
  <c r="D1188" i="8"/>
  <c r="H1188" i="8" s="1"/>
  <c r="I1188" i="8"/>
  <c r="M1188" i="8"/>
  <c r="Q1188" i="8" s="1"/>
  <c r="B1189" i="8"/>
  <c r="D1189" i="8"/>
  <c r="H1189" i="8" s="1"/>
  <c r="I1189" i="8"/>
  <c r="M1189" i="8"/>
  <c r="Q1189" i="8" s="1"/>
  <c r="B1190" i="8"/>
  <c r="D1190" i="8"/>
  <c r="H1190" i="8" s="1"/>
  <c r="I1190" i="8"/>
  <c r="M1190" i="8"/>
  <c r="Q1190" i="8" s="1"/>
  <c r="B1191" i="8"/>
  <c r="D1191" i="8"/>
  <c r="H1191" i="8" s="1"/>
  <c r="I1191" i="8"/>
  <c r="M1191" i="8"/>
  <c r="Q1191" i="8" s="1"/>
  <c r="B1192" i="8"/>
  <c r="D1192" i="8"/>
  <c r="H1192" i="8" s="1"/>
  <c r="I1192" i="8"/>
  <c r="Q1192" i="8"/>
  <c r="B1193" i="8"/>
  <c r="D1193" i="8"/>
  <c r="H1193" i="8" s="1"/>
  <c r="I1193" i="8"/>
  <c r="B1194" i="8"/>
  <c r="D1194" i="8"/>
  <c r="H1194" i="8" s="1"/>
  <c r="I1194" i="8"/>
  <c r="B1195" i="8"/>
  <c r="D1195" i="8"/>
  <c r="H1195" i="8" s="1"/>
  <c r="I1195" i="8"/>
  <c r="Q1195" i="8"/>
  <c r="B1196" i="8"/>
  <c r="D1196" i="8"/>
  <c r="H1196" i="8" s="1"/>
  <c r="I1196" i="8"/>
  <c r="M1196" i="8"/>
  <c r="Q1196" i="8" s="1"/>
  <c r="B1197" i="8"/>
  <c r="H1197" i="8"/>
  <c r="I1197" i="8"/>
  <c r="M1197" i="8"/>
  <c r="Q1197" i="8" s="1"/>
  <c r="B1198" i="8"/>
  <c r="D1198" i="8"/>
  <c r="H1198" i="8" s="1"/>
  <c r="I1198" i="8"/>
  <c r="M1198" i="8"/>
  <c r="Q1198" i="8"/>
  <c r="B1199" i="8"/>
  <c r="D1199" i="8"/>
  <c r="H1199" i="8" s="1"/>
  <c r="I1199" i="8"/>
  <c r="M1199" i="8"/>
  <c r="Q1199" i="8" s="1"/>
  <c r="B1200" i="8"/>
  <c r="D1200" i="8"/>
  <c r="H1200" i="8" s="1"/>
  <c r="I1200" i="8"/>
  <c r="M1200" i="8"/>
  <c r="Q1200" i="8" s="1"/>
  <c r="B1201" i="8"/>
  <c r="D1201" i="8"/>
  <c r="H1201" i="8" s="1"/>
  <c r="I1201" i="8"/>
  <c r="M1201" i="8"/>
  <c r="Q1201" i="8"/>
  <c r="B1202" i="8"/>
  <c r="D1202" i="8"/>
  <c r="H1202" i="8" s="1"/>
  <c r="I1202" i="8"/>
  <c r="M1202" i="8"/>
  <c r="Q1202" i="8" s="1"/>
  <c r="B1203" i="8"/>
  <c r="D1203" i="8"/>
  <c r="H1203" i="8" s="1"/>
  <c r="I1203" i="8"/>
  <c r="M1203" i="8"/>
  <c r="Q1203" i="8" s="1"/>
  <c r="B1204" i="8"/>
  <c r="D1204" i="8"/>
  <c r="H1204" i="8" s="1"/>
  <c r="I1204" i="8"/>
  <c r="M1204" i="8"/>
  <c r="Q1204" i="8" s="1"/>
  <c r="B1205" i="8"/>
  <c r="D1205" i="8"/>
  <c r="H1205" i="8" s="1"/>
  <c r="I1205" i="8"/>
  <c r="M1205" i="8"/>
  <c r="Q1205" i="8" s="1"/>
  <c r="B1206" i="8"/>
  <c r="D1206" i="8"/>
  <c r="H1206" i="8" s="1"/>
  <c r="I1206" i="8"/>
  <c r="M1206" i="8"/>
  <c r="Q1206" i="8"/>
  <c r="B1207" i="8"/>
  <c r="D1207" i="8"/>
  <c r="H1207" i="8" s="1"/>
  <c r="I1207" i="8"/>
  <c r="M1207" i="8"/>
  <c r="Q1207" i="8" s="1"/>
  <c r="B1208" i="8"/>
  <c r="D1208" i="8"/>
  <c r="H1208" i="8" s="1"/>
  <c r="I1208" i="8"/>
  <c r="M1208" i="8"/>
  <c r="Q1208" i="8" s="1"/>
  <c r="B1209" i="8"/>
  <c r="D1209" i="8"/>
  <c r="H1209" i="8" s="1"/>
  <c r="I1209" i="8"/>
  <c r="M1209" i="8"/>
  <c r="Q1209" i="8" s="1"/>
  <c r="B1210" i="8"/>
  <c r="D1210" i="8"/>
  <c r="H1210" i="8" s="1"/>
  <c r="I1210" i="8"/>
  <c r="M1210" i="8"/>
  <c r="Q1210" i="8" s="1"/>
  <c r="B1211" i="8"/>
  <c r="D1211" i="8"/>
  <c r="H1211" i="8" s="1"/>
  <c r="I1211" i="8"/>
  <c r="M1211" i="8"/>
  <c r="Q1211" i="8"/>
  <c r="B1212" i="8"/>
  <c r="D1212" i="8"/>
  <c r="H1212" i="8" s="1"/>
  <c r="I1212" i="8"/>
  <c r="M1212" i="8"/>
  <c r="Q1212" i="8" s="1"/>
  <c r="B1213" i="8"/>
  <c r="D1213" i="8"/>
  <c r="H1213" i="8" s="1"/>
  <c r="I1213" i="8"/>
  <c r="M1213" i="8"/>
  <c r="Q1213" i="8" s="1"/>
  <c r="B1214" i="8"/>
  <c r="D1214" i="8"/>
  <c r="H1214" i="8" s="1"/>
  <c r="I1214" i="8"/>
  <c r="M1214" i="8"/>
  <c r="Q1214" i="8" s="1"/>
  <c r="B1215" i="8"/>
  <c r="D1215" i="8"/>
  <c r="H1215" i="8" s="1"/>
  <c r="I1215" i="8"/>
  <c r="M1215" i="8"/>
  <c r="Q1215" i="8" s="1"/>
  <c r="B1216" i="8"/>
  <c r="D1216" i="8"/>
  <c r="H1216" i="8" s="1"/>
  <c r="I1216" i="8"/>
  <c r="M1216" i="8"/>
  <c r="Q1216" i="8" s="1"/>
  <c r="B1217" i="8"/>
  <c r="D1217" i="8"/>
  <c r="H1217" i="8" s="1"/>
  <c r="I1217" i="8"/>
  <c r="M1217" i="8"/>
  <c r="Q1217" i="8" s="1"/>
  <c r="B1218" i="8"/>
  <c r="D1218" i="8"/>
  <c r="H1218" i="8" s="1"/>
  <c r="I1218" i="8"/>
  <c r="M1218" i="8"/>
  <c r="Q1218" i="8" s="1"/>
  <c r="B1219" i="8"/>
  <c r="D1219" i="8"/>
  <c r="H1219" i="8" s="1"/>
  <c r="I1219" i="8"/>
  <c r="M1219" i="8"/>
  <c r="Q1219" i="8"/>
  <c r="B1220" i="8"/>
  <c r="D1220" i="8"/>
  <c r="H1220" i="8" s="1"/>
  <c r="I1220" i="8"/>
  <c r="M1220" i="8"/>
  <c r="Q1220" i="8" s="1"/>
  <c r="B1221" i="8"/>
  <c r="D1221" i="8"/>
  <c r="H1221" i="8" s="1"/>
  <c r="I1221" i="8"/>
  <c r="M1221" i="8"/>
  <c r="Q1221" i="8" s="1"/>
  <c r="B1222" i="8"/>
  <c r="D1222" i="8"/>
  <c r="H1222" i="8" s="1"/>
  <c r="I1222" i="8"/>
  <c r="M1222" i="8"/>
  <c r="Q1222" i="8" s="1"/>
  <c r="B1223" i="8"/>
  <c r="D1223" i="8"/>
  <c r="H1223" i="8" s="1"/>
  <c r="I1223" i="8"/>
  <c r="M1223" i="8"/>
  <c r="Q1223" i="8" s="1"/>
  <c r="B1224" i="8"/>
  <c r="D1224" i="8"/>
  <c r="H1224" i="8" s="1"/>
  <c r="I1224" i="8"/>
  <c r="M1224" i="8"/>
  <c r="Q1224" i="8"/>
  <c r="B1225" i="8"/>
  <c r="D1225" i="8"/>
  <c r="H1225" i="8" s="1"/>
  <c r="I1225" i="8"/>
  <c r="M1225" i="8"/>
  <c r="Q1225" i="8" s="1"/>
  <c r="B1226" i="8"/>
  <c r="D1226" i="8"/>
  <c r="H1226" i="8" s="1"/>
  <c r="I1226" i="8"/>
  <c r="M1226" i="8"/>
  <c r="Q1226" i="8"/>
  <c r="B1227" i="8"/>
  <c r="D1227" i="8"/>
  <c r="H1227" i="8" s="1"/>
  <c r="I1227" i="8"/>
  <c r="M1227" i="8"/>
  <c r="Q1227" i="8" s="1"/>
  <c r="B1228" i="8"/>
  <c r="D1228" i="8"/>
  <c r="H1228" i="8" s="1"/>
  <c r="I1228" i="8"/>
  <c r="M1228" i="8"/>
  <c r="Q1228" i="8" s="1"/>
  <c r="B1229" i="8"/>
  <c r="D1229" i="8"/>
  <c r="H1229" i="8"/>
  <c r="I1229" i="8"/>
  <c r="M1229" i="8"/>
  <c r="Q1229" i="8" s="1"/>
  <c r="B1230" i="8"/>
  <c r="D1230" i="8"/>
  <c r="H1230" i="8" s="1"/>
  <c r="I1230" i="8"/>
  <c r="M1230" i="8"/>
  <c r="Q1230" i="8"/>
  <c r="B1231" i="8"/>
  <c r="D1231" i="8"/>
  <c r="H1231" i="8" s="1"/>
  <c r="I1231" i="8"/>
  <c r="M1231" i="8"/>
  <c r="Q1231" i="8" s="1"/>
  <c r="B1232" i="8"/>
  <c r="D1232" i="8"/>
  <c r="H1232" i="8" s="1"/>
  <c r="I1232" i="8"/>
  <c r="M1232" i="8"/>
  <c r="Q1232" i="8" s="1"/>
  <c r="B1233" i="8"/>
  <c r="D1233" i="8"/>
  <c r="H1233" i="8" s="1"/>
  <c r="I1233" i="8"/>
  <c r="M1233" i="8"/>
  <c r="Q1233" i="8" s="1"/>
  <c r="B1234" i="8"/>
  <c r="D1234" i="8"/>
  <c r="H1234" i="8" s="1"/>
  <c r="I1234" i="8"/>
  <c r="M1234" i="8"/>
  <c r="Q1234" i="8" s="1"/>
  <c r="B1235" i="8"/>
  <c r="D1235" i="8"/>
  <c r="H1235" i="8" s="1"/>
  <c r="I1235" i="8"/>
  <c r="M1235" i="8"/>
  <c r="Q1235" i="8" s="1"/>
  <c r="B1236" i="8"/>
  <c r="D1236" i="8"/>
  <c r="H1236" i="8" s="1"/>
  <c r="I1236" i="8"/>
  <c r="M1236" i="8"/>
  <c r="Q1236" i="8" s="1"/>
  <c r="B1237" i="8"/>
  <c r="D1237" i="8"/>
  <c r="H1237" i="8" s="1"/>
  <c r="I1237" i="8"/>
  <c r="M1237" i="8"/>
  <c r="Q1237" i="8" s="1"/>
  <c r="B1238" i="8"/>
  <c r="D1238" i="8"/>
  <c r="H1238" i="8" s="1"/>
  <c r="I1238" i="8"/>
  <c r="M1238" i="8"/>
  <c r="Q1238" i="8" s="1"/>
  <c r="B1239" i="8"/>
  <c r="D1239" i="8"/>
  <c r="H1239" i="8" s="1"/>
  <c r="I1239" i="8"/>
  <c r="M1239" i="8"/>
  <c r="Q1239" i="8" s="1"/>
  <c r="B1240" i="8"/>
  <c r="D1240" i="8"/>
  <c r="H1240" i="8" s="1"/>
  <c r="I1240" i="8"/>
  <c r="M1240" i="8"/>
  <c r="Q1240" i="8" s="1"/>
  <c r="B1241" i="8"/>
  <c r="D1241" i="8"/>
  <c r="H1241" i="8" s="1"/>
  <c r="I1241" i="8"/>
  <c r="M1241" i="8"/>
  <c r="Q1241" i="8" s="1"/>
  <c r="B1242" i="8"/>
  <c r="D1242" i="8"/>
  <c r="H1242" i="8" s="1"/>
  <c r="I1242" i="8"/>
  <c r="M1242" i="8"/>
  <c r="Q1242" i="8" s="1"/>
  <c r="B1243" i="8"/>
  <c r="D1243" i="8"/>
  <c r="H1243" i="8" s="1"/>
  <c r="M1243" i="8"/>
  <c r="Q1243" i="8" s="1"/>
  <c r="B1244" i="8"/>
  <c r="D1244" i="8"/>
  <c r="H1244" i="8" s="1"/>
  <c r="I1244" i="8"/>
  <c r="M1244" i="8"/>
  <c r="Q1244" i="8" s="1"/>
  <c r="B1245" i="8"/>
  <c r="D1245" i="8"/>
  <c r="H1245" i="8" s="1"/>
  <c r="I1245" i="8"/>
  <c r="M1245" i="8"/>
  <c r="Q1245" i="8" s="1"/>
  <c r="B1246" i="8"/>
  <c r="D1246" i="8"/>
  <c r="H1246" i="8" s="1"/>
  <c r="I1246" i="8"/>
  <c r="M1246" i="8"/>
  <c r="Q1246" i="8" s="1"/>
  <c r="B1247" i="8"/>
  <c r="D1247" i="8"/>
  <c r="H1247" i="8" s="1"/>
  <c r="I1247" i="8"/>
  <c r="M1247" i="8"/>
  <c r="Q1247" i="8" s="1"/>
  <c r="B1248" i="8"/>
  <c r="D1248" i="8"/>
  <c r="H1248" i="8" s="1"/>
  <c r="I1248" i="8"/>
  <c r="M1248" i="8"/>
  <c r="Q1248" i="8" s="1"/>
  <c r="B1249" i="8"/>
  <c r="D1249" i="8"/>
  <c r="H1249" i="8" s="1"/>
  <c r="I1249" i="8"/>
  <c r="M1249" i="8"/>
  <c r="Q1249" i="8" s="1"/>
  <c r="B1250" i="8"/>
  <c r="D1250" i="8"/>
  <c r="H1250" i="8" s="1"/>
  <c r="I1250" i="8"/>
  <c r="M1250" i="8"/>
  <c r="Q1250" i="8"/>
  <c r="B1251" i="8"/>
  <c r="D1251" i="8"/>
  <c r="H1251" i="8" s="1"/>
  <c r="I1251" i="8"/>
  <c r="M1251" i="8"/>
  <c r="Q1251" i="8" s="1"/>
  <c r="B1252" i="8"/>
  <c r="D1252" i="8"/>
  <c r="H1252" i="8" s="1"/>
  <c r="I1252" i="8"/>
  <c r="M1252" i="8"/>
  <c r="Q1252" i="8" s="1"/>
  <c r="B1253" i="8"/>
  <c r="D1253" i="8"/>
  <c r="H1253" i="8" s="1"/>
  <c r="I1253" i="8"/>
  <c r="M1253" i="8"/>
  <c r="Q1253" i="8" s="1"/>
  <c r="B1254" i="8"/>
  <c r="D1254" i="8"/>
  <c r="H1254" i="8" s="1"/>
  <c r="I1254" i="8"/>
  <c r="M1254" i="8"/>
  <c r="Q1254" i="8" s="1"/>
  <c r="B1255" i="8"/>
  <c r="D1255" i="8"/>
  <c r="H1255" i="8" s="1"/>
  <c r="I1255" i="8"/>
  <c r="M1255" i="8"/>
  <c r="Q1255" i="8" s="1"/>
  <c r="B1256" i="8"/>
  <c r="D1256" i="8"/>
  <c r="H1256" i="8" s="1"/>
  <c r="I1256" i="8"/>
  <c r="M1256" i="8"/>
  <c r="Q1256" i="8" s="1"/>
  <c r="B1257" i="8"/>
  <c r="D1257" i="8"/>
  <c r="H1257" i="8" s="1"/>
  <c r="I1257" i="8"/>
  <c r="M1257" i="8"/>
  <c r="Q1257" i="8" s="1"/>
  <c r="B1258" i="8"/>
  <c r="D1258" i="8"/>
  <c r="H1258" i="8" s="1"/>
  <c r="I1258" i="8"/>
  <c r="M1258" i="8"/>
  <c r="Q1258" i="8" s="1"/>
  <c r="B1259" i="8"/>
  <c r="D1259" i="8"/>
  <c r="H1259" i="8" s="1"/>
  <c r="I1259" i="8"/>
  <c r="M1259" i="8"/>
  <c r="Q1259" i="8" s="1"/>
  <c r="B1260" i="8"/>
  <c r="D1260" i="8"/>
  <c r="H1260" i="8" s="1"/>
  <c r="I1260" i="8"/>
  <c r="M1260" i="8"/>
  <c r="Q1260" i="8" s="1"/>
  <c r="B1261" i="8"/>
  <c r="D1261" i="8"/>
  <c r="H1261" i="8" s="1"/>
  <c r="I1261" i="8"/>
  <c r="M1261" i="8"/>
  <c r="Q1261" i="8" s="1"/>
  <c r="B1262" i="8"/>
  <c r="D1262" i="8"/>
  <c r="H1262" i="8" s="1"/>
  <c r="I1262" i="8"/>
  <c r="M1262" i="8"/>
  <c r="Q1262" i="8" s="1"/>
  <c r="B1263" i="8"/>
  <c r="D1263" i="8"/>
  <c r="H1263" i="8" s="1"/>
  <c r="I1263" i="8"/>
  <c r="M1263" i="8"/>
  <c r="Q1263" i="8" s="1"/>
  <c r="B1264" i="8"/>
  <c r="D1264" i="8"/>
  <c r="H1264" i="8" s="1"/>
  <c r="I1264" i="8"/>
  <c r="M1264" i="8"/>
  <c r="Q1264" i="8" s="1"/>
  <c r="B1265" i="8"/>
  <c r="D1265" i="8"/>
  <c r="H1265" i="8" s="1"/>
  <c r="I1265" i="8"/>
  <c r="M1265" i="8"/>
  <c r="Q1265" i="8" s="1"/>
  <c r="B1266" i="8"/>
  <c r="D1266" i="8"/>
  <c r="H1266" i="8" s="1"/>
  <c r="I1266" i="8"/>
  <c r="M1266" i="8"/>
  <c r="Q1266" i="8" s="1"/>
  <c r="B1267" i="8"/>
  <c r="D1267" i="8"/>
  <c r="H1267" i="8" s="1"/>
  <c r="I1267" i="8"/>
  <c r="M1267" i="8"/>
  <c r="Q1267" i="8" s="1"/>
  <c r="B1268" i="8"/>
  <c r="D1268" i="8"/>
  <c r="H1268" i="8" s="1"/>
  <c r="I1268" i="8"/>
  <c r="M1268" i="8"/>
  <c r="Q1268" i="8" s="1"/>
  <c r="Q1184" i="11" l="1"/>
  <c r="Q1204" i="11"/>
  <c r="Q1210" i="11"/>
  <c r="Q1217" i="11"/>
  <c r="M1193" i="11"/>
  <c r="Q1194" i="11" s="1"/>
  <c r="M1194" i="11"/>
  <c r="Q1195" i="11" s="1"/>
  <c r="Q1196" i="11"/>
  <c r="M1197" i="11"/>
  <c r="M1204" i="11"/>
  <c r="Q1205" i="11" s="1"/>
  <c r="M1205" i="11"/>
  <c r="Q1206" i="11" s="1"/>
  <c r="M1206" i="11"/>
  <c r="Q1207" i="11" s="1"/>
  <c r="M1207" i="11"/>
  <c r="M1210" i="11"/>
  <c r="Q1211" i="11" s="1"/>
  <c r="M1211" i="11"/>
  <c r="Q1212" i="11" s="1"/>
  <c r="M1212" i="11"/>
  <c r="Q1213" i="11" s="1"/>
  <c r="M1213" i="11"/>
  <c r="Q1214" i="11" s="1"/>
  <c r="M1214" i="11"/>
  <c r="Q1215" i="11" s="1"/>
  <c r="M1215" i="11"/>
  <c r="Q1216" i="11" s="1"/>
  <c r="M1217" i="11"/>
  <c r="Q1218" i="11" s="1"/>
  <c r="M1218" i="11"/>
  <c r="Q1219" i="11" s="1"/>
  <c r="M1136" i="11"/>
  <c r="M1137" i="11"/>
  <c r="Q1138" i="11" s="1"/>
  <c r="M1138" i="11"/>
  <c r="Q1139" i="11" s="1"/>
  <c r="M1139" i="11"/>
  <c r="Q1140" i="11" s="1"/>
  <c r="M1140" i="11"/>
  <c r="Q1141" i="11" s="1"/>
  <c r="M1141" i="11"/>
  <c r="Q1142" i="11" s="1"/>
  <c r="M1142" i="11"/>
  <c r="Q1143" i="11" s="1"/>
  <c r="M1143" i="11"/>
  <c r="Q1144" i="11" s="1"/>
  <c r="M1144" i="11"/>
  <c r="Q1145" i="11" s="1"/>
  <c r="M1145" i="11"/>
  <c r="Q1146" i="11" s="1"/>
  <c r="M1146" i="11"/>
  <c r="Q1147" i="11" s="1"/>
  <c r="Q1148" i="11"/>
  <c r="M1148" i="11"/>
  <c r="Q1149" i="11" s="1"/>
  <c r="M1149" i="11"/>
  <c r="Q1150" i="11" s="1"/>
  <c r="M1150" i="11"/>
  <c r="Q1151" i="11" s="1"/>
  <c r="M1151" i="11"/>
  <c r="Q1152" i="11" s="1"/>
  <c r="M1152" i="11"/>
  <c r="Q1153" i="11" s="1"/>
  <c r="M1153" i="11"/>
  <c r="Q1154" i="11" s="1"/>
  <c r="M1154" i="11"/>
  <c r="Q1155" i="11" s="1"/>
  <c r="M1155" i="11"/>
  <c r="Q1156" i="11" s="1"/>
  <c r="M1156" i="11"/>
  <c r="Q1157" i="11" s="1"/>
  <c r="M1157" i="11"/>
  <c r="Q1158" i="11" s="1"/>
  <c r="M1158" i="11"/>
  <c r="Q1159" i="11" s="1"/>
  <c r="M1159" i="11"/>
  <c r="Q1160" i="11" s="1"/>
  <c r="M1160" i="11"/>
  <c r="Q1161" i="11" s="1"/>
  <c r="M1161" i="11"/>
  <c r="Q1162" i="11" s="1"/>
  <c r="M1162" i="11"/>
  <c r="Q1163" i="11" s="1"/>
  <c r="M1163" i="11"/>
  <c r="Q1164" i="11" s="1"/>
  <c r="M1164" i="11"/>
  <c r="Q1165" i="11" s="1"/>
  <c r="M1165" i="11"/>
  <c r="Q1166" i="11" s="1"/>
  <c r="M1166" i="11"/>
  <c r="Q1167" i="11" s="1"/>
  <c r="M1167" i="11"/>
  <c r="Q1168" i="11" s="1"/>
  <c r="M1168" i="11"/>
  <c r="Q1169" i="11" s="1"/>
  <c r="M1169" i="11"/>
  <c r="Q1170" i="11" s="1"/>
  <c r="M1170" i="11"/>
  <c r="Q1171" i="11" s="1"/>
  <c r="M1171" i="11"/>
  <c r="Q1172" i="11" s="1"/>
  <c r="M1172" i="11"/>
  <c r="Q1173" i="11" s="1"/>
  <c r="M1173" i="11"/>
  <c r="Q1174" i="11" s="1"/>
  <c r="M1174" i="11"/>
  <c r="Q1175" i="11" s="1"/>
  <c r="M1175" i="11"/>
  <c r="Q1176" i="11" s="1"/>
  <c r="M1176" i="11"/>
  <c r="Q1177" i="11" s="1"/>
  <c r="M1177" i="11"/>
  <c r="Q1178" i="11" s="1"/>
  <c r="M1178" i="11"/>
  <c r="Q1179" i="11" s="1"/>
  <c r="M1179" i="11"/>
  <c r="Q1180" i="11" s="1"/>
  <c r="M1180" i="11"/>
  <c r="Q1181" i="11" s="1"/>
  <c r="M1181" i="11"/>
  <c r="Q1182" i="11" s="1"/>
  <c r="M1182" i="11"/>
  <c r="Q1183" i="11" s="1"/>
  <c r="M1184" i="11"/>
  <c r="Q1185" i="11" s="1"/>
  <c r="M1185" i="11"/>
  <c r="Q1186" i="11" s="1"/>
  <c r="M1186" i="11"/>
  <c r="Q1187" i="11" s="1"/>
  <c r="M1187" i="11"/>
  <c r="Q1188" i="11" s="1"/>
  <c r="M1188" i="11"/>
  <c r="Q1189" i="11" s="1"/>
  <c r="M1189" i="11"/>
  <c r="Q1190" i="11" s="1"/>
  <c r="M1190" i="11"/>
  <c r="Q1191" i="11" s="1"/>
  <c r="M1191" i="11"/>
  <c r="Q1192" i="11" s="1"/>
  <c r="M1192" i="11"/>
  <c r="Q1193" i="11" s="1"/>
  <c r="D1140" i="11"/>
  <c r="H1140" i="11" s="1"/>
  <c r="D1141" i="11"/>
  <c r="H1141" i="11" s="1"/>
  <c r="D1142" i="11"/>
  <c r="H1142" i="11" s="1"/>
  <c r="D1143" i="11"/>
  <c r="H1143" i="11" s="1"/>
  <c r="D1144" i="11"/>
  <c r="H1144" i="11" s="1"/>
  <c r="D1145" i="11"/>
  <c r="H1145" i="11" s="1"/>
  <c r="D1146" i="11"/>
  <c r="H1146" i="11" s="1"/>
  <c r="D1147" i="11"/>
  <c r="H1147" i="11" s="1"/>
  <c r="D1148" i="11"/>
  <c r="H1148" i="11" s="1"/>
  <c r="D1149" i="11"/>
  <c r="D1150" i="11"/>
  <c r="D1151" i="11"/>
  <c r="D1152" i="11"/>
  <c r="D1153" i="11"/>
  <c r="D1154" i="11"/>
  <c r="D1155" i="11"/>
  <c r="B1156" i="11" s="1"/>
  <c r="D1156" i="11"/>
  <c r="D1157" i="11"/>
  <c r="H1157" i="11" s="1"/>
  <c r="D1158" i="11"/>
  <c r="H1158" i="11" s="1"/>
  <c r="D1159" i="11"/>
  <c r="H1159" i="11" s="1"/>
  <c r="D1160" i="11"/>
  <c r="H1160" i="11" s="1"/>
  <c r="D1161" i="11"/>
  <c r="H1161" i="11" s="1"/>
  <c r="D1162" i="11"/>
  <c r="H1162" i="11" s="1"/>
  <c r="D1163" i="11"/>
  <c r="H1163" i="11" s="1"/>
  <c r="D1164" i="11"/>
  <c r="H1164" i="11" s="1"/>
  <c r="D1165" i="11"/>
  <c r="H1165" i="11" s="1"/>
  <c r="D1166" i="11"/>
  <c r="H1166" i="11" s="1"/>
  <c r="D1167" i="11"/>
  <c r="H1167" i="11" s="1"/>
  <c r="D1168" i="11"/>
  <c r="H1168" i="11" s="1"/>
  <c r="D1169" i="11"/>
  <c r="H1169" i="11" s="1"/>
  <c r="D1170" i="11"/>
  <c r="H1170" i="11" s="1"/>
  <c r="D1171" i="11"/>
  <c r="H1171" i="11" s="1"/>
  <c r="D1172" i="11"/>
  <c r="H1172" i="11" s="1"/>
  <c r="D1173" i="11"/>
  <c r="H1173" i="11" s="1"/>
  <c r="D1174" i="11"/>
  <c r="H1174" i="11" s="1"/>
  <c r="D1175" i="11"/>
  <c r="H1175" i="11" s="1"/>
  <c r="D1176" i="11"/>
  <c r="H1176" i="11" s="1"/>
  <c r="D1177" i="11"/>
  <c r="H1177" i="11" s="1"/>
  <c r="D1178" i="11"/>
  <c r="H1178" i="11" s="1"/>
  <c r="D1179" i="11"/>
  <c r="H1179" i="11" s="1"/>
  <c r="D1180" i="11"/>
  <c r="H1180" i="11" s="1"/>
  <c r="D1181" i="11"/>
  <c r="H1181" i="11" s="1"/>
  <c r="D1182" i="11"/>
  <c r="H1182" i="11" s="1"/>
  <c r="D1183" i="11"/>
  <c r="H1183" i="11" s="1"/>
  <c r="D1184" i="11"/>
  <c r="H1184" i="11" s="1"/>
  <c r="D1185" i="11"/>
  <c r="H1185" i="11" s="1"/>
  <c r="D1186" i="11"/>
  <c r="H1186" i="11" s="1"/>
  <c r="D1187" i="11"/>
  <c r="H1187" i="11" s="1"/>
  <c r="D1188" i="11"/>
  <c r="H1188" i="11" s="1"/>
  <c r="D1189" i="11"/>
  <c r="H1189" i="11" s="1"/>
  <c r="D1190" i="11"/>
  <c r="H1190" i="11" s="1"/>
  <c r="D1191" i="11"/>
  <c r="H1191" i="11" s="1"/>
  <c r="D1192" i="11"/>
  <c r="H1192" i="11" s="1"/>
  <c r="D1193" i="11"/>
  <c r="H1193" i="11" s="1"/>
  <c r="D1194" i="11"/>
  <c r="H1194" i="11" s="1"/>
  <c r="D1195" i="11"/>
  <c r="H1195" i="11" s="1"/>
  <c r="D1196" i="11"/>
  <c r="H1196" i="11" s="1"/>
  <c r="D1197" i="11"/>
  <c r="H1197" i="11" s="1"/>
  <c r="D1198" i="11"/>
  <c r="H1198" i="11" s="1"/>
  <c r="D1199" i="11"/>
  <c r="H1199" i="11" s="1"/>
  <c r="D1200" i="11"/>
  <c r="H1200" i="11" s="1"/>
  <c r="D1201" i="11"/>
  <c r="H1201" i="11" s="1"/>
  <c r="D1202" i="11"/>
  <c r="H1202" i="11" s="1"/>
  <c r="D1203" i="11"/>
  <c r="H1203" i="11" s="1"/>
  <c r="D1204" i="11"/>
  <c r="H1204" i="11" s="1"/>
  <c r="D1205" i="11"/>
  <c r="H1205" i="11" s="1"/>
  <c r="D1206" i="11"/>
  <c r="H1206" i="11" s="1"/>
  <c r="D1207" i="11"/>
  <c r="H1207" i="11" s="1"/>
  <c r="D1208" i="11"/>
  <c r="H1208" i="11" s="1"/>
  <c r="D1209" i="11"/>
  <c r="H1209" i="11" s="1"/>
  <c r="D1210" i="11"/>
  <c r="H1210" i="11" s="1"/>
  <c r="D1211" i="11"/>
  <c r="H1211" i="11" s="1"/>
  <c r="D1212" i="11"/>
  <c r="H1212" i="11" s="1"/>
  <c r="D1213" i="11"/>
  <c r="H1213" i="11" s="1"/>
  <c r="D1214" i="11"/>
  <c r="H1214" i="11" s="1"/>
  <c r="D1215" i="11"/>
  <c r="H1215" i="11" s="1"/>
  <c r="D1216" i="11"/>
  <c r="H1216" i="11" s="1"/>
  <c r="D1217" i="11"/>
  <c r="H1217" i="11" s="1"/>
  <c r="D1218" i="11"/>
  <c r="H1218" i="11" s="1"/>
  <c r="D1219" i="11"/>
  <c r="H1219" i="11" s="1"/>
  <c r="D1220" i="11"/>
  <c r="H1220" i="11" s="1"/>
  <c r="B1140" i="11"/>
  <c r="B1139" i="11"/>
  <c r="H1142" i="2"/>
  <c r="I1142" i="2"/>
  <c r="B1143" i="2"/>
  <c r="D1143" i="2"/>
  <c r="H1143" i="2"/>
  <c r="I1143" i="2"/>
  <c r="H1144" i="2"/>
  <c r="I1144" i="2"/>
  <c r="B1145" i="2"/>
  <c r="D1145" i="2"/>
  <c r="H1145" i="2" s="1"/>
  <c r="I1145" i="2"/>
  <c r="H1146" i="2"/>
  <c r="I1146" i="2"/>
  <c r="B1147" i="2"/>
  <c r="D1147" i="2"/>
  <c r="H1147" i="2" s="1"/>
  <c r="I1147" i="2"/>
  <c r="H1148" i="2"/>
  <c r="I1148" i="2"/>
  <c r="B1149" i="2"/>
  <c r="H1149" i="2"/>
  <c r="I1149" i="2"/>
  <c r="H1150" i="2"/>
  <c r="I1150" i="2"/>
  <c r="B1151" i="2"/>
  <c r="D1151" i="2"/>
  <c r="H1151" i="2"/>
  <c r="I1151" i="2"/>
  <c r="H1152" i="2"/>
  <c r="I1152" i="2"/>
  <c r="B1153" i="2"/>
  <c r="D1153" i="2"/>
  <c r="H1153" i="2" s="1"/>
  <c r="I1153" i="2"/>
  <c r="H1154" i="2"/>
  <c r="I1154" i="2"/>
  <c r="B1155" i="2"/>
  <c r="D1155" i="2"/>
  <c r="H1155" i="2" s="1"/>
  <c r="I1155" i="2"/>
  <c r="H1156" i="2"/>
  <c r="I1156" i="2"/>
  <c r="B1157" i="2"/>
  <c r="D1157" i="2"/>
  <c r="H1157" i="2"/>
  <c r="I1157" i="2"/>
  <c r="H1158" i="2"/>
  <c r="I1158" i="2"/>
  <c r="B1159" i="2"/>
  <c r="D1159" i="2"/>
  <c r="H1159" i="2" s="1"/>
  <c r="I1159" i="2"/>
  <c r="I1160" i="2"/>
  <c r="B1161" i="2"/>
  <c r="D1161" i="2"/>
  <c r="H1161" i="2" s="1"/>
  <c r="I1161" i="2"/>
  <c r="H1162" i="2"/>
  <c r="I1162" i="2"/>
  <c r="B1163" i="2"/>
  <c r="D1163" i="2"/>
  <c r="H1163" i="2"/>
  <c r="I1163" i="2"/>
  <c r="H1164" i="2"/>
  <c r="I1164" i="2"/>
  <c r="B1165" i="2"/>
  <c r="D1165" i="2"/>
  <c r="B1166" i="2" s="1"/>
  <c r="I1165" i="2"/>
  <c r="H1166" i="2"/>
  <c r="I1166" i="2"/>
  <c r="B1167" i="2"/>
  <c r="D1167" i="2"/>
  <c r="H1167" i="2" s="1"/>
  <c r="I1167" i="2"/>
  <c r="H1168" i="2"/>
  <c r="I1168" i="2"/>
  <c r="B1169" i="2"/>
  <c r="D1169" i="2"/>
  <c r="H1169" i="2"/>
  <c r="I1169" i="2"/>
  <c r="H1170" i="2"/>
  <c r="I1170" i="2"/>
  <c r="I1171" i="2"/>
  <c r="I1172" i="2"/>
  <c r="D1173" i="2"/>
  <c r="H1173" i="2"/>
  <c r="I1173" i="2"/>
  <c r="H1174" i="2"/>
  <c r="I1174" i="2"/>
  <c r="B1175" i="2"/>
  <c r="D1175" i="2"/>
  <c r="H1175" i="2" s="1"/>
  <c r="I1175" i="2"/>
  <c r="H1176" i="2"/>
  <c r="I1176" i="2"/>
  <c r="B1177" i="2"/>
  <c r="D1177" i="2"/>
  <c r="H1177" i="2" s="1"/>
  <c r="I1177" i="2"/>
  <c r="H1178" i="2"/>
  <c r="I1178" i="2"/>
  <c r="B1179" i="2"/>
  <c r="D1179" i="2"/>
  <c r="H1179" i="2"/>
  <c r="I1179" i="2"/>
  <c r="H1180" i="2"/>
  <c r="I1180" i="2"/>
  <c r="B1181" i="2"/>
  <c r="D1181" i="2"/>
  <c r="H1181" i="2" s="1"/>
  <c r="I1181" i="2"/>
  <c r="H1182" i="2"/>
  <c r="I1182" i="2"/>
  <c r="B1183" i="2"/>
  <c r="D1183" i="2"/>
  <c r="H1183" i="2"/>
  <c r="I1183" i="2"/>
  <c r="H1184" i="2"/>
  <c r="I1184" i="2"/>
  <c r="B1185" i="2"/>
  <c r="D1185" i="2"/>
  <c r="H1185" i="2"/>
  <c r="I1185" i="2"/>
  <c r="H1186" i="2"/>
  <c r="I1186" i="2"/>
  <c r="B1187" i="2"/>
  <c r="D1187" i="2"/>
  <c r="H1187" i="2"/>
  <c r="I1187" i="2"/>
  <c r="H1188" i="2"/>
  <c r="I1188" i="2"/>
  <c r="B1189" i="2"/>
  <c r="D1189" i="2"/>
  <c r="H1189" i="2" s="1"/>
  <c r="I1189" i="2"/>
  <c r="H1190" i="2"/>
  <c r="I1190" i="2"/>
  <c r="B1191" i="2"/>
  <c r="D1191" i="2"/>
  <c r="H1191" i="2" s="1"/>
  <c r="I1191" i="2"/>
  <c r="H1192" i="2"/>
  <c r="I1192" i="2"/>
  <c r="B1193" i="2"/>
  <c r="D1193" i="2"/>
  <c r="H1193" i="2"/>
  <c r="I1193" i="2"/>
  <c r="H1194" i="2"/>
  <c r="I1194" i="2"/>
  <c r="B1195" i="2"/>
  <c r="D1195" i="2"/>
  <c r="H1195" i="2" s="1"/>
  <c r="I1195" i="2"/>
  <c r="H1196" i="2"/>
  <c r="I1196" i="2"/>
  <c r="B1197" i="2"/>
  <c r="D1197" i="2"/>
  <c r="H1197" i="2" s="1"/>
  <c r="I1197" i="2"/>
  <c r="H1198" i="2"/>
  <c r="I1198" i="2"/>
  <c r="B1199" i="2"/>
  <c r="D1199" i="2"/>
  <c r="H1199" i="2" s="1"/>
  <c r="I1199" i="2"/>
  <c r="H1200" i="2"/>
  <c r="I1200" i="2"/>
  <c r="B1201" i="2"/>
  <c r="D1201" i="2"/>
  <c r="H1201" i="2"/>
  <c r="I1201" i="2"/>
  <c r="H1202" i="2"/>
  <c r="I1202" i="2"/>
  <c r="B1203" i="2"/>
  <c r="D1203" i="2"/>
  <c r="H1203" i="2" s="1"/>
  <c r="I1203" i="2"/>
  <c r="H1204" i="2"/>
  <c r="I1204" i="2"/>
  <c r="B1205" i="2"/>
  <c r="D1205" i="2"/>
  <c r="H1205" i="2" s="1"/>
  <c r="I1205" i="2"/>
  <c r="H1206" i="2"/>
  <c r="I1206" i="2"/>
  <c r="B1207" i="2"/>
  <c r="D1207" i="2"/>
  <c r="H1207" i="2" s="1"/>
  <c r="I1207" i="2"/>
  <c r="H1208" i="2"/>
  <c r="I1208" i="2"/>
  <c r="B1209" i="2"/>
  <c r="D1209" i="2"/>
  <c r="H1209" i="2"/>
  <c r="I1209" i="2"/>
  <c r="H1210" i="2"/>
  <c r="I1210" i="2"/>
  <c r="B1211" i="2"/>
  <c r="D1211" i="2"/>
  <c r="H1211" i="2" s="1"/>
  <c r="I1211" i="2"/>
  <c r="H1212" i="2"/>
  <c r="I1212" i="2"/>
  <c r="B1213" i="2"/>
  <c r="D1213" i="2"/>
  <c r="H1213" i="2" s="1"/>
  <c r="I1213" i="2"/>
  <c r="H1214" i="2"/>
  <c r="I1214" i="2"/>
  <c r="B1215" i="2"/>
  <c r="D1215" i="2"/>
  <c r="H1215" i="2" s="1"/>
  <c r="I1215" i="2"/>
  <c r="H1216" i="2"/>
  <c r="I1216" i="2"/>
  <c r="B1217" i="2"/>
  <c r="H1217" i="2"/>
  <c r="I1217" i="2"/>
  <c r="H1218" i="2"/>
  <c r="I1218" i="2"/>
  <c r="B1219" i="2"/>
  <c r="D1219" i="2"/>
  <c r="H1219" i="2" s="1"/>
  <c r="I1219" i="2"/>
  <c r="I1220" i="2"/>
  <c r="B1221" i="2"/>
  <c r="D1221" i="2"/>
  <c r="H1221" i="2"/>
  <c r="I1221" i="2"/>
  <c r="H1222" i="2"/>
  <c r="I1222" i="2"/>
  <c r="B1223" i="2"/>
  <c r="D1223" i="2"/>
  <c r="H1223" i="2" s="1"/>
  <c r="I1223" i="2"/>
  <c r="H1224" i="2"/>
  <c r="I1224" i="2"/>
  <c r="B1225" i="2"/>
  <c r="D1225" i="2"/>
  <c r="H1225" i="2" s="1"/>
  <c r="I1225" i="2"/>
  <c r="H1226" i="2"/>
  <c r="I1226" i="2"/>
  <c r="B1227" i="2"/>
  <c r="D1227" i="2"/>
  <c r="H1227" i="2" s="1"/>
  <c r="I1227" i="2"/>
  <c r="H1228" i="2"/>
  <c r="I1228" i="2"/>
  <c r="B1229" i="2"/>
  <c r="D1229" i="2"/>
  <c r="H1229" i="2"/>
  <c r="I1229" i="2"/>
  <c r="M1142" i="2"/>
  <c r="P1142" i="2"/>
  <c r="M1143" i="2"/>
  <c r="P1143" i="2"/>
  <c r="M1144" i="2"/>
  <c r="P1144" i="2" s="1"/>
  <c r="M1145" i="2"/>
  <c r="P1145" i="2" s="1"/>
  <c r="M1146" i="2"/>
  <c r="P1146" i="2" s="1"/>
  <c r="M1147" i="2"/>
  <c r="P1147" i="2"/>
  <c r="M1148" i="2"/>
  <c r="P1148" i="2" s="1"/>
  <c r="M1149" i="2"/>
  <c r="P1149" i="2" s="1"/>
  <c r="M1150" i="2"/>
  <c r="P1150" i="2"/>
  <c r="M1151" i="2"/>
  <c r="P1151" i="2" s="1"/>
  <c r="M1152" i="2"/>
  <c r="P1152" i="2" s="1"/>
  <c r="M1153" i="2"/>
  <c r="P1153" i="2"/>
  <c r="M1154" i="2"/>
  <c r="P1154" i="2" s="1"/>
  <c r="M1155" i="2"/>
  <c r="P1155" i="2"/>
  <c r="M1156" i="2"/>
  <c r="P1156" i="2" s="1"/>
  <c r="M1157" i="2"/>
  <c r="P1157" i="2"/>
  <c r="M1158" i="2"/>
  <c r="P1158" i="2"/>
  <c r="M1159" i="2"/>
  <c r="P1159" i="2" s="1"/>
  <c r="M1160" i="2"/>
  <c r="P1160" i="2" s="1"/>
  <c r="M1161" i="2"/>
  <c r="P1161" i="2"/>
  <c r="M1162" i="2"/>
  <c r="P1162" i="2" s="1"/>
  <c r="M1163" i="2"/>
  <c r="P1163" i="2" s="1"/>
  <c r="M1164" i="2"/>
  <c r="P1164" i="2" s="1"/>
  <c r="M1165" i="2"/>
  <c r="P1165" i="2" s="1"/>
  <c r="M1166" i="2"/>
  <c r="P1166" i="2" s="1"/>
  <c r="M1167" i="2"/>
  <c r="P1167" i="2" s="1"/>
  <c r="M1168" i="2"/>
  <c r="P1168" i="2" s="1"/>
  <c r="M1169" i="2"/>
  <c r="P1169" i="2" s="1"/>
  <c r="M1170" i="2"/>
  <c r="P1170" i="2"/>
  <c r="M1171" i="2"/>
  <c r="P1171" i="2" s="1"/>
  <c r="M1172" i="2"/>
  <c r="P1172" i="2" s="1"/>
  <c r="M1173" i="2"/>
  <c r="P1173" i="2" s="1"/>
  <c r="M1174" i="2"/>
  <c r="P1174" i="2"/>
  <c r="M1175" i="2"/>
  <c r="P1175" i="2" s="1"/>
  <c r="M1176" i="2"/>
  <c r="P1176" i="2" s="1"/>
  <c r="M1177" i="2"/>
  <c r="P1177" i="2" s="1"/>
  <c r="M1178" i="2"/>
  <c r="P1178" i="2"/>
  <c r="M1179" i="2"/>
  <c r="P1179" i="2" s="1"/>
  <c r="M1180" i="2"/>
  <c r="P1180" i="2" s="1"/>
  <c r="M1181" i="2"/>
  <c r="P1181" i="2"/>
  <c r="M1182" i="2"/>
  <c r="P1182" i="2" s="1"/>
  <c r="M1183" i="2"/>
  <c r="P1183" i="2" s="1"/>
  <c r="M1184" i="2"/>
  <c r="P1184" i="2" s="1"/>
  <c r="M1185" i="2"/>
  <c r="P1185" i="2" s="1"/>
  <c r="M1186" i="2"/>
  <c r="P1186" i="2"/>
  <c r="M1187" i="2"/>
  <c r="P1187" i="2" s="1"/>
  <c r="M1188" i="2"/>
  <c r="P1188" i="2"/>
  <c r="M1189" i="2"/>
  <c r="P1189" i="2"/>
  <c r="M1190" i="2"/>
  <c r="P1190" i="2" s="1"/>
  <c r="M1191" i="2"/>
  <c r="P1191" i="2" s="1"/>
  <c r="M1192" i="2"/>
  <c r="P1192" i="2" s="1"/>
  <c r="M1193" i="2"/>
  <c r="P1193" i="2" s="1"/>
  <c r="M1194" i="2"/>
  <c r="P1194" i="2" s="1"/>
  <c r="M1195" i="2"/>
  <c r="P1195" i="2" s="1"/>
  <c r="M1196" i="2"/>
  <c r="P1196" i="2"/>
  <c r="M1197" i="2"/>
  <c r="P1197" i="2"/>
  <c r="M1198" i="2"/>
  <c r="P1198" i="2" s="1"/>
  <c r="M1199" i="2"/>
  <c r="P1199" i="2" s="1"/>
  <c r="M1200" i="2"/>
  <c r="P1200" i="2" s="1"/>
  <c r="M1201" i="2"/>
  <c r="P1201" i="2" s="1"/>
  <c r="M1202" i="2"/>
  <c r="P1202" i="2" s="1"/>
  <c r="M1203" i="2"/>
  <c r="P1203" i="2"/>
  <c r="M1204" i="2"/>
  <c r="P1204" i="2" s="1"/>
  <c r="M1205" i="2"/>
  <c r="P1205" i="2"/>
  <c r="M1206" i="2"/>
  <c r="P1206" i="2"/>
  <c r="M1207" i="2"/>
  <c r="P1207" i="2" s="1"/>
  <c r="M1208" i="2"/>
  <c r="P1208" i="2" s="1"/>
  <c r="M1209" i="2"/>
  <c r="P1209" i="2"/>
  <c r="M1210" i="2"/>
  <c r="P1210" i="2" s="1"/>
  <c r="M1211" i="2"/>
  <c r="P1211" i="2"/>
  <c r="M1212" i="2"/>
  <c r="P1212" i="2" s="1"/>
  <c r="M1213" i="2"/>
  <c r="P1213" i="2"/>
  <c r="M1214" i="2"/>
  <c r="P1214" i="2" s="1"/>
  <c r="M1215" i="2"/>
  <c r="P1215" i="2" s="1"/>
  <c r="M1216" i="2"/>
  <c r="P1216" i="2" s="1"/>
  <c r="M1217" i="2"/>
  <c r="P1217" i="2"/>
  <c r="M1218" i="2"/>
  <c r="P1218" i="2"/>
  <c r="M1219" i="2"/>
  <c r="P1219" i="2"/>
  <c r="M1220" i="2"/>
  <c r="P1220" i="2" s="1"/>
  <c r="M1221" i="2"/>
  <c r="P1221" i="2"/>
  <c r="M1222" i="2"/>
  <c r="P1222" i="2" s="1"/>
  <c r="M1223" i="2"/>
  <c r="P1223" i="2" s="1"/>
  <c r="M1224" i="2"/>
  <c r="P1224" i="2" s="1"/>
  <c r="M1225" i="2"/>
  <c r="P1225" i="2"/>
  <c r="M1226" i="2"/>
  <c r="P1226" i="2" s="1"/>
  <c r="M1227" i="2"/>
  <c r="P1227" i="2"/>
  <c r="M1228" i="2"/>
  <c r="P1228" i="2" s="1"/>
  <c r="M1229" i="2"/>
  <c r="P1229" i="2" s="1"/>
  <c r="H1165" i="2" l="1"/>
  <c r="I1236" i="11"/>
  <c r="I1238" i="11"/>
  <c r="H1155" i="11"/>
  <c r="H1150" i="11"/>
  <c r="B1151" i="11"/>
  <c r="H1149" i="11"/>
  <c r="B1150" i="11"/>
  <c r="Q1198" i="11"/>
  <c r="Q1197" i="11"/>
  <c r="S1238" i="11" s="1"/>
  <c r="V1238" i="11" s="1"/>
  <c r="H1153" i="11"/>
  <c r="B1154" i="11"/>
  <c r="H1156" i="11"/>
  <c r="B1157" i="11"/>
  <c r="H1152" i="11"/>
  <c r="B1153" i="11"/>
  <c r="H1151" i="11"/>
  <c r="B1152" i="11"/>
  <c r="H1154" i="11"/>
  <c r="B1155" i="11"/>
  <c r="N1149" i="1"/>
  <c r="R1149" i="1" s="1"/>
  <c r="N1150" i="1"/>
  <c r="R1150" i="1"/>
  <c r="N1151" i="1"/>
  <c r="R1151" i="1" s="1"/>
  <c r="N1152" i="1"/>
  <c r="R1152" i="1" s="1"/>
  <c r="N1153" i="1"/>
  <c r="R1153" i="1" s="1"/>
  <c r="N1154" i="1"/>
  <c r="R1154" i="1" s="1"/>
  <c r="N1155" i="1"/>
  <c r="R1155" i="1" s="1"/>
  <c r="N1156" i="1"/>
  <c r="R1156" i="1" s="1"/>
  <c r="N1157" i="1"/>
  <c r="R1157" i="1" s="1"/>
  <c r="N1158" i="1"/>
  <c r="R1158" i="1" s="1"/>
  <c r="N1159" i="1"/>
  <c r="R1159" i="1" s="1"/>
  <c r="N1160" i="1"/>
  <c r="R1160" i="1" s="1"/>
  <c r="N1161" i="1"/>
  <c r="R1161" i="1" s="1"/>
  <c r="N1162" i="1"/>
  <c r="R1162" i="1" s="1"/>
  <c r="N1163" i="1"/>
  <c r="R1163" i="1" s="1"/>
  <c r="N1164" i="1"/>
  <c r="R1164" i="1" s="1"/>
  <c r="N1165" i="1"/>
  <c r="R1165" i="1" s="1"/>
  <c r="N1166" i="1"/>
  <c r="R1166" i="1" s="1"/>
  <c r="N1167" i="1"/>
  <c r="R1167" i="1" s="1"/>
  <c r="N1168" i="1"/>
  <c r="R1168" i="1" s="1"/>
  <c r="N1169" i="1"/>
  <c r="R1169" i="1" s="1"/>
  <c r="N1170" i="1"/>
  <c r="R1170" i="1" s="1"/>
  <c r="N1171" i="1"/>
  <c r="R1171" i="1" s="1"/>
  <c r="N1172" i="1"/>
  <c r="R1172" i="1" s="1"/>
  <c r="N1173" i="1"/>
  <c r="R1173" i="1" s="1"/>
  <c r="N1174" i="1"/>
  <c r="R1174" i="1" s="1"/>
  <c r="N1175" i="1"/>
  <c r="R1175" i="1" s="1"/>
  <c r="N1176" i="1"/>
  <c r="R1176" i="1" s="1"/>
  <c r="N1177" i="1"/>
  <c r="R1177" i="1" s="1"/>
  <c r="N1178" i="1"/>
  <c r="R1178" i="1" s="1"/>
  <c r="N1179" i="1"/>
  <c r="R1179" i="1" s="1"/>
  <c r="N1180" i="1"/>
  <c r="R1180" i="1" s="1"/>
  <c r="N1181" i="1"/>
  <c r="R1181" i="1" s="1"/>
  <c r="N1182" i="1"/>
  <c r="R1182" i="1" s="1"/>
  <c r="N1183" i="1"/>
  <c r="R1183" i="1" s="1"/>
  <c r="N1184" i="1"/>
  <c r="R1184" i="1" s="1"/>
  <c r="N1185" i="1"/>
  <c r="R1185" i="1" s="1"/>
  <c r="N1186" i="1"/>
  <c r="R1186" i="1" s="1"/>
  <c r="N1187" i="1"/>
  <c r="R1187" i="1" s="1"/>
  <c r="N1188" i="1"/>
  <c r="R1188" i="1" s="1"/>
  <c r="N1189" i="1"/>
  <c r="R1189" i="1" s="1"/>
  <c r="N1190" i="1"/>
  <c r="R1190" i="1"/>
  <c r="N1191" i="1"/>
  <c r="R1191" i="1" s="1"/>
  <c r="N1192" i="1"/>
  <c r="R1192" i="1" s="1"/>
  <c r="N1193" i="1"/>
  <c r="R1193" i="1" s="1"/>
  <c r="N1194" i="1"/>
  <c r="R1194" i="1" s="1"/>
  <c r="N1195" i="1"/>
  <c r="R1195" i="1" s="1"/>
  <c r="N1196" i="1"/>
  <c r="R1196" i="1" s="1"/>
  <c r="N1197" i="1"/>
  <c r="R1197" i="1" s="1"/>
  <c r="N1198" i="1"/>
  <c r="R1198" i="1" s="1"/>
  <c r="N1199" i="1"/>
  <c r="R1199" i="1" s="1"/>
  <c r="R1200" i="1"/>
  <c r="N1201" i="1"/>
  <c r="R1201" i="1" s="1"/>
  <c r="N1202" i="1"/>
  <c r="R1202" i="1" s="1"/>
  <c r="N1203" i="1"/>
  <c r="R1203" i="1" s="1"/>
  <c r="N1204" i="1"/>
  <c r="R1204" i="1" s="1"/>
  <c r="N1205" i="1"/>
  <c r="R1205" i="1" s="1"/>
  <c r="N1206" i="1"/>
  <c r="R1206" i="1" s="1"/>
  <c r="N1207" i="1"/>
  <c r="R1207" i="1" s="1"/>
  <c r="N1208" i="1"/>
  <c r="R1208" i="1" s="1"/>
  <c r="N1209" i="1"/>
  <c r="R1209" i="1" s="1"/>
  <c r="N1210" i="1"/>
  <c r="R1210" i="1" s="1"/>
  <c r="N1211" i="1"/>
  <c r="R1211" i="1" s="1"/>
  <c r="N1212" i="1"/>
  <c r="R1212" i="1" s="1"/>
  <c r="N1213" i="1"/>
  <c r="R1213" i="1" s="1"/>
  <c r="N1214" i="1"/>
  <c r="R1214" i="1" s="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6" i="1"/>
  <c r="I1187" i="1"/>
  <c r="I1188" i="1"/>
  <c r="I1189" i="1"/>
  <c r="I1190" i="1"/>
  <c r="I1191" i="1"/>
  <c r="I1192" i="1"/>
  <c r="I1193" i="1"/>
  <c r="I1194" i="1"/>
  <c r="I1195" i="1"/>
  <c r="I1196" i="1"/>
  <c r="I1197" i="1"/>
  <c r="I1198" i="1"/>
  <c r="I1199" i="1"/>
  <c r="I1200" i="1"/>
  <c r="I1201" i="1"/>
  <c r="I1202" i="1"/>
  <c r="I1203" i="1"/>
  <c r="I1204" i="1"/>
  <c r="I1205" i="1"/>
  <c r="I1206" i="1"/>
  <c r="I1207" i="1"/>
  <c r="I1209" i="1"/>
  <c r="I1210" i="1"/>
  <c r="I1211" i="1"/>
  <c r="I1212" i="1"/>
  <c r="I1213" i="1"/>
  <c r="I1214" i="1"/>
  <c r="D1209" i="1"/>
  <c r="H1209" i="1" s="1"/>
  <c r="D1210" i="1"/>
  <c r="H1210" i="1" s="1"/>
  <c r="D1211" i="1"/>
  <c r="H1211" i="1" s="1"/>
  <c r="D1212" i="1"/>
  <c r="H1212" i="1" s="1"/>
  <c r="D1213" i="1"/>
  <c r="H1213" i="1" s="1"/>
  <c r="D1214" i="1"/>
  <c r="H1214" i="1" s="1"/>
  <c r="D1149" i="1"/>
  <c r="H1149" i="1" s="1"/>
  <c r="D1150" i="1"/>
  <c r="H1150" i="1" s="1"/>
  <c r="D1151" i="1"/>
  <c r="H1151" i="1" s="1"/>
  <c r="D1152" i="1"/>
  <c r="H1152" i="1" s="1"/>
  <c r="D1153" i="1"/>
  <c r="H1153" i="1" s="1"/>
  <c r="D1154" i="1"/>
  <c r="H1154" i="1" s="1"/>
  <c r="D1155" i="1"/>
  <c r="H1155" i="1" s="1"/>
  <c r="D1156" i="1"/>
  <c r="H1156" i="1" s="1"/>
  <c r="D1157" i="1"/>
  <c r="H1157" i="1" s="1"/>
  <c r="D1158" i="1"/>
  <c r="H1158" i="1" s="1"/>
  <c r="D1159" i="1"/>
  <c r="H1159" i="1" s="1"/>
  <c r="D1160" i="1"/>
  <c r="H1160" i="1" s="1"/>
  <c r="D1161" i="1"/>
  <c r="H1161" i="1" s="1"/>
  <c r="D1162" i="1"/>
  <c r="H1162" i="1" s="1"/>
  <c r="D1163" i="1"/>
  <c r="H1163" i="1" s="1"/>
  <c r="D1164" i="1"/>
  <c r="H1164" i="1" s="1"/>
  <c r="D1165" i="1"/>
  <c r="H1165" i="1" s="1"/>
  <c r="D1166" i="1"/>
  <c r="H1166" i="1" s="1"/>
  <c r="D1167" i="1"/>
  <c r="H1167" i="1" s="1"/>
  <c r="D1168" i="1"/>
  <c r="H1168" i="1" s="1"/>
  <c r="D1169" i="1"/>
  <c r="H1169" i="1" s="1"/>
  <c r="D1170" i="1"/>
  <c r="H1170" i="1" s="1"/>
  <c r="D1171" i="1"/>
  <c r="H1171" i="1" s="1"/>
  <c r="D1172" i="1"/>
  <c r="H1172" i="1" s="1"/>
  <c r="D1173" i="1"/>
  <c r="H1173" i="1" s="1"/>
  <c r="D1174" i="1"/>
  <c r="H1174" i="1" s="1"/>
  <c r="D1175" i="1"/>
  <c r="H1175" i="1" s="1"/>
  <c r="D1176" i="1"/>
  <c r="H1176" i="1" s="1"/>
  <c r="D1177" i="1"/>
  <c r="H1177" i="1" s="1"/>
  <c r="D1178" i="1"/>
  <c r="H1178" i="1" s="1"/>
  <c r="D1179" i="1"/>
  <c r="H1179" i="1" s="1"/>
  <c r="D1180" i="1"/>
  <c r="H1180" i="1" s="1"/>
  <c r="D1181" i="1"/>
  <c r="H1181" i="1" s="1"/>
  <c r="D1182" i="1"/>
  <c r="H1182" i="1" s="1"/>
  <c r="D1183" i="1"/>
  <c r="H1183" i="1" s="1"/>
  <c r="D1184" i="1"/>
  <c r="H1184" i="1" s="1"/>
  <c r="D1185" i="1"/>
  <c r="H1185" i="1" s="1"/>
  <c r="D1186" i="1"/>
  <c r="H1186" i="1" s="1"/>
  <c r="D1187" i="1"/>
  <c r="H1187" i="1" s="1"/>
  <c r="D1188" i="1"/>
  <c r="H1188" i="1" s="1"/>
  <c r="D1189" i="1"/>
  <c r="H1189" i="1" s="1"/>
  <c r="D1190" i="1"/>
  <c r="H1190" i="1" s="1"/>
  <c r="D1191" i="1"/>
  <c r="H1191" i="1" s="1"/>
  <c r="D1192" i="1"/>
  <c r="H1192" i="1" s="1"/>
  <c r="D1193" i="1"/>
  <c r="H1193" i="1" s="1"/>
  <c r="D1194" i="1"/>
  <c r="H1194" i="1" s="1"/>
  <c r="D1195" i="1"/>
  <c r="H1195" i="1" s="1"/>
  <c r="D1196" i="1"/>
  <c r="H1196" i="1" s="1"/>
  <c r="D1197" i="1"/>
  <c r="H1197" i="1" s="1"/>
  <c r="D1198" i="1"/>
  <c r="H1198" i="1" s="1"/>
  <c r="D1199" i="1"/>
  <c r="H1199" i="1" s="1"/>
  <c r="D1200" i="1"/>
  <c r="H1200" i="1" s="1"/>
  <c r="D1201" i="1"/>
  <c r="H1201" i="1" s="1"/>
  <c r="D1202" i="1"/>
  <c r="H1202" i="1" s="1"/>
  <c r="D1203" i="1"/>
  <c r="H1203" i="1" s="1"/>
  <c r="D1204" i="1"/>
  <c r="H1204" i="1" s="1"/>
  <c r="D1205" i="1"/>
  <c r="H1205" i="1" s="1"/>
  <c r="D1206" i="1"/>
  <c r="H1206" i="1" s="1"/>
  <c r="D1207" i="1"/>
  <c r="H1207" i="1" s="1"/>
  <c r="D1208" i="1"/>
  <c r="H1208" i="1" s="1"/>
  <c r="N817" i="15"/>
  <c r="P817" i="15" s="1"/>
  <c r="N1140" i="1" l="1"/>
  <c r="R1140" i="1" s="1"/>
  <c r="N1141" i="1"/>
  <c r="R1141" i="1" s="1"/>
  <c r="N1142" i="1"/>
  <c r="R1142" i="1" s="1"/>
  <c r="N1143" i="1"/>
  <c r="R1143" i="1" s="1"/>
  <c r="N1144" i="1"/>
  <c r="R1144" i="1" s="1"/>
  <c r="N1145" i="1"/>
  <c r="R1145" i="1" s="1"/>
  <c r="N1146" i="1"/>
  <c r="R1146" i="1" s="1"/>
  <c r="N1147" i="1"/>
  <c r="R1147" i="1" s="1"/>
  <c r="N1148" i="1"/>
  <c r="R1148" i="1" s="1"/>
  <c r="N1139" i="1"/>
  <c r="R1139" i="1" s="1"/>
  <c r="N1138" i="1"/>
  <c r="R1138" i="1" s="1"/>
  <c r="I1139" i="1"/>
  <c r="I1140" i="1"/>
  <c r="I1141" i="1"/>
  <c r="I1142" i="1"/>
  <c r="I1143" i="1"/>
  <c r="I1144" i="1"/>
  <c r="I1145" i="1"/>
  <c r="I1146" i="1"/>
  <c r="I1147" i="1"/>
  <c r="I1148" i="1"/>
  <c r="H1148" i="1"/>
  <c r="D1140" i="1"/>
  <c r="H1140" i="1" s="1"/>
  <c r="D1141" i="1"/>
  <c r="H1141" i="1" s="1"/>
  <c r="D1142" i="1"/>
  <c r="H1142" i="1" s="1"/>
  <c r="D1143" i="1"/>
  <c r="H1143" i="1" s="1"/>
  <c r="D1144" i="1"/>
  <c r="H1144" i="1" s="1"/>
  <c r="D1145" i="1"/>
  <c r="H1145" i="1" s="1"/>
  <c r="D1146" i="1"/>
  <c r="H1146" i="1" s="1"/>
  <c r="D1147" i="1"/>
  <c r="H1147" i="1" s="1"/>
  <c r="D1148" i="1"/>
  <c r="D1139" i="1"/>
  <c r="H1139" i="1" s="1"/>
  <c r="Z13" i="27" l="1"/>
  <c r="Z14" i="27"/>
  <c r="Z12" i="27"/>
  <c r="D1095" i="2"/>
  <c r="O3" i="26" l="1"/>
  <c r="D1093" i="1" l="1"/>
  <c r="H1093" i="1" s="1"/>
  <c r="I1093" i="1"/>
  <c r="N1093" i="1"/>
  <c r="R1093" i="1" s="1"/>
  <c r="D1094" i="1"/>
  <c r="H1094" i="1" s="1"/>
  <c r="I1094" i="1"/>
  <c r="N1094" i="1"/>
  <c r="R1094" i="1" s="1"/>
  <c r="D1095" i="1"/>
  <c r="H1095" i="1" s="1"/>
  <c r="I1095" i="1"/>
  <c r="N1095" i="1"/>
  <c r="R1095" i="1" s="1"/>
  <c r="D1096" i="1"/>
  <c r="H1096" i="1" s="1"/>
  <c r="I1096" i="1"/>
  <c r="N1096" i="1"/>
  <c r="R1096" i="1" s="1"/>
  <c r="D1097" i="1"/>
  <c r="H1097" i="1" s="1"/>
  <c r="I1097" i="1"/>
  <c r="N1097" i="1"/>
  <c r="D1098" i="1"/>
  <c r="H1098" i="1" s="1"/>
  <c r="I1098" i="1"/>
  <c r="N1098" i="1"/>
  <c r="R1098" i="1" s="1"/>
  <c r="D1099" i="1"/>
  <c r="H1099" i="1" s="1"/>
  <c r="I1099" i="1"/>
  <c r="N1099" i="1"/>
  <c r="R1099" i="1" s="1"/>
  <c r="D1100" i="1"/>
  <c r="H1100" i="1" s="1"/>
  <c r="I1100" i="1"/>
  <c r="N1100" i="1"/>
  <c r="R1100" i="1" s="1"/>
  <c r="D1101" i="1"/>
  <c r="H1101" i="1" s="1"/>
  <c r="I1101" i="1"/>
  <c r="N1101" i="1"/>
  <c r="R1101" i="1" s="1"/>
  <c r="D1102" i="1"/>
  <c r="H1102" i="1" s="1"/>
  <c r="I1102" i="1"/>
  <c r="N1102" i="1"/>
  <c r="R1102" i="1" s="1"/>
  <c r="D1103" i="1"/>
  <c r="H1103" i="1" s="1"/>
  <c r="I1103" i="1"/>
  <c r="N1103" i="1"/>
  <c r="R1103" i="1" s="1"/>
  <c r="D1104" i="1"/>
  <c r="H1104" i="1" s="1"/>
  <c r="I1104" i="1"/>
  <c r="N1104" i="1"/>
  <c r="R1104" i="1" s="1"/>
  <c r="D1105" i="1"/>
  <c r="H1105" i="1" s="1"/>
  <c r="I1105" i="1"/>
  <c r="N1105" i="1"/>
  <c r="R1105" i="1" s="1"/>
  <c r="D1106" i="1"/>
  <c r="H1106" i="1" s="1"/>
  <c r="I1106" i="1"/>
  <c r="R1106" i="1"/>
  <c r="D1107" i="1"/>
  <c r="H1107" i="1" s="1"/>
  <c r="I1107" i="1"/>
  <c r="N1107" i="1"/>
  <c r="R1107" i="1" s="1"/>
  <c r="D1108" i="1"/>
  <c r="H1108" i="1" s="1"/>
  <c r="I1108" i="1"/>
  <c r="N1108" i="1"/>
  <c r="R1108" i="1" s="1"/>
  <c r="D1109" i="1"/>
  <c r="H1109" i="1" s="1"/>
  <c r="I1109" i="1"/>
  <c r="N1109" i="1"/>
  <c r="R1109" i="1" s="1"/>
  <c r="D1110" i="1"/>
  <c r="H1110" i="1" s="1"/>
  <c r="I1110" i="1"/>
  <c r="N1110" i="1"/>
  <c r="R1110" i="1" s="1"/>
  <c r="D1111" i="1"/>
  <c r="H1111" i="1" s="1"/>
  <c r="I1111" i="1"/>
  <c r="N1111" i="1"/>
  <c r="D1112" i="1"/>
  <c r="H1112" i="1" s="1"/>
  <c r="I1112" i="1"/>
  <c r="N1112" i="1"/>
  <c r="D1113" i="1"/>
  <c r="H1113" i="1" s="1"/>
  <c r="I1113" i="1"/>
  <c r="N1113" i="1"/>
  <c r="R1113" i="1" s="1"/>
  <c r="D1114" i="1"/>
  <c r="H1114" i="1" s="1"/>
  <c r="I1114" i="1"/>
  <c r="N1114" i="1"/>
  <c r="R1114" i="1" s="1"/>
  <c r="D1115" i="1"/>
  <c r="H1115" i="1" s="1"/>
  <c r="I1115" i="1"/>
  <c r="N1115" i="1"/>
  <c r="R1115" i="1" s="1"/>
  <c r="D1116" i="1"/>
  <c r="H1116" i="1" s="1"/>
  <c r="I1116" i="1"/>
  <c r="N1116" i="1"/>
  <c r="R1116" i="1" s="1"/>
  <c r="D1117" i="1"/>
  <c r="H1117" i="1" s="1"/>
  <c r="I1117" i="1"/>
  <c r="N1117" i="1"/>
  <c r="R1117" i="1" s="1"/>
  <c r="D1118" i="1"/>
  <c r="H1118" i="1" s="1"/>
  <c r="I1118" i="1"/>
  <c r="N1118" i="1"/>
  <c r="R1118" i="1" s="1"/>
  <c r="D1119" i="1"/>
  <c r="H1119" i="1" s="1"/>
  <c r="I1119" i="1"/>
  <c r="N1119" i="1"/>
  <c r="R1119" i="1"/>
  <c r="D1120" i="1"/>
  <c r="H1120" i="1" s="1"/>
  <c r="I1120" i="1"/>
  <c r="N1120" i="1"/>
  <c r="R1120" i="1" s="1"/>
  <c r="D1121" i="1"/>
  <c r="H1121" i="1" s="1"/>
  <c r="I1121" i="1"/>
  <c r="N1121" i="1"/>
  <c r="R1121" i="1" s="1"/>
  <c r="D1122" i="1"/>
  <c r="H1122" i="1" s="1"/>
  <c r="I1122" i="1"/>
  <c r="N1122" i="1"/>
  <c r="R1122" i="1" s="1"/>
  <c r="D1123" i="1"/>
  <c r="H1123" i="1" s="1"/>
  <c r="I1123" i="1"/>
  <c r="N1123" i="1"/>
  <c r="R1123" i="1" s="1"/>
  <c r="D1124" i="1"/>
  <c r="H1124" i="1" s="1"/>
  <c r="I1124" i="1"/>
  <c r="N1124" i="1"/>
  <c r="R1124" i="1" s="1"/>
  <c r="D1125" i="1"/>
  <c r="H1125" i="1" s="1"/>
  <c r="I1125" i="1"/>
  <c r="N1125" i="1"/>
  <c r="R1125" i="1" s="1"/>
  <c r="D1126" i="1"/>
  <c r="H1126" i="1" s="1"/>
  <c r="I1126" i="1"/>
  <c r="N1126" i="1"/>
  <c r="R1126" i="1" s="1"/>
  <c r="D1127" i="1"/>
  <c r="H1127" i="1" s="1"/>
  <c r="I1127" i="1"/>
  <c r="N1127" i="1"/>
  <c r="R1127" i="1"/>
  <c r="D1128" i="1"/>
  <c r="H1128" i="1" s="1"/>
  <c r="I1128" i="1"/>
  <c r="N1128" i="1"/>
  <c r="R1128" i="1" s="1"/>
  <c r="D1129" i="1"/>
  <c r="H1129" i="1" s="1"/>
  <c r="I1129" i="1"/>
  <c r="N1129" i="1"/>
  <c r="R1129" i="1" s="1"/>
  <c r="D1130" i="1"/>
  <c r="H1130" i="1" s="1"/>
  <c r="I1130" i="1"/>
  <c r="N1130" i="1"/>
  <c r="R1130" i="1" s="1"/>
  <c r="D1131" i="1"/>
  <c r="H1131" i="1" s="1"/>
  <c r="I1131" i="1"/>
  <c r="N1131" i="1"/>
  <c r="R1131" i="1" s="1"/>
  <c r="D1132" i="1"/>
  <c r="H1132" i="1" s="1"/>
  <c r="I1132" i="1"/>
  <c r="N1132" i="1"/>
  <c r="R1132" i="1" s="1"/>
  <c r="D1133" i="1"/>
  <c r="H1133" i="1" s="1"/>
  <c r="I1133" i="1"/>
  <c r="N1133" i="1"/>
  <c r="R1133" i="1" s="1"/>
  <c r="D1134" i="1"/>
  <c r="H1134" i="1" s="1"/>
  <c r="I1134" i="1"/>
  <c r="N1134" i="1"/>
  <c r="R1134" i="1" s="1"/>
  <c r="D1135" i="1"/>
  <c r="H1135" i="1" s="1"/>
  <c r="I1135" i="1"/>
  <c r="N1135" i="1"/>
  <c r="R1135" i="1" s="1"/>
  <c r="D1136" i="1"/>
  <c r="H1136" i="1" s="1"/>
  <c r="I1136" i="1"/>
  <c r="N1136" i="1"/>
  <c r="R1136" i="1" s="1"/>
  <c r="D1137" i="1"/>
  <c r="H1137" i="1" s="1"/>
  <c r="I1137" i="1"/>
  <c r="N1137" i="1"/>
  <c r="R1137" i="1" s="1"/>
  <c r="D1138" i="1"/>
  <c r="H1138" i="1" s="1"/>
  <c r="I1138" i="1"/>
  <c r="N1082" i="1"/>
  <c r="B513" i="7"/>
  <c r="D513" i="7"/>
  <c r="H513" i="7" s="1"/>
  <c r="N513" i="7"/>
  <c r="P513" i="7" s="1"/>
  <c r="B514" i="7"/>
  <c r="D514" i="7"/>
  <c r="H514" i="7" s="1"/>
  <c r="N514" i="7"/>
  <c r="P514" i="7" s="1"/>
  <c r="B515" i="7"/>
  <c r="D515" i="7"/>
  <c r="H515" i="7" s="1"/>
  <c r="N515" i="7"/>
  <c r="P515" i="7"/>
  <c r="B516" i="7"/>
  <c r="D516" i="7"/>
  <c r="H516" i="7"/>
  <c r="N516" i="7"/>
  <c r="P516" i="7"/>
  <c r="B517" i="7"/>
  <c r="D517" i="7"/>
  <c r="H517" i="7" s="1"/>
  <c r="N517" i="7"/>
  <c r="P517" i="7" s="1"/>
  <c r="B518" i="7"/>
  <c r="D518" i="7"/>
  <c r="H518" i="7" s="1"/>
  <c r="N518" i="7"/>
  <c r="P518" i="7"/>
  <c r="B519" i="7"/>
  <c r="D519" i="7"/>
  <c r="H519" i="7" s="1"/>
  <c r="N519" i="7"/>
  <c r="P519" i="7" s="1"/>
  <c r="B520" i="7"/>
  <c r="D520" i="7"/>
  <c r="H520" i="7" s="1"/>
  <c r="N520" i="7"/>
  <c r="P520" i="7" s="1"/>
  <c r="B521" i="7"/>
  <c r="D521" i="7"/>
  <c r="H521" i="7" s="1"/>
  <c r="N521" i="7"/>
  <c r="P521" i="7" s="1"/>
  <c r="B522" i="7"/>
  <c r="D522" i="7"/>
  <c r="H522" i="7" s="1"/>
  <c r="N522" i="7"/>
  <c r="P522" i="7" s="1"/>
  <c r="B523" i="7"/>
  <c r="D523" i="7"/>
  <c r="H523" i="7"/>
  <c r="N523" i="7"/>
  <c r="P523" i="7" s="1"/>
  <c r="B524" i="7"/>
  <c r="D524" i="7"/>
  <c r="H524" i="7" s="1"/>
  <c r="N524" i="7"/>
  <c r="P524" i="7" s="1"/>
  <c r="B525" i="7"/>
  <c r="D525" i="7"/>
  <c r="H525" i="7" s="1"/>
  <c r="N525" i="7"/>
  <c r="P525" i="7"/>
  <c r="B526" i="7"/>
  <c r="D526" i="7"/>
  <c r="H526" i="7" s="1"/>
  <c r="N526" i="7"/>
  <c r="P526" i="7" s="1"/>
  <c r="B527" i="7"/>
  <c r="D527" i="7"/>
  <c r="H527" i="7" s="1"/>
  <c r="N527" i="7"/>
  <c r="P527" i="7"/>
  <c r="B528" i="7"/>
  <c r="D528" i="7"/>
  <c r="H528" i="7"/>
  <c r="N528" i="7"/>
  <c r="P528" i="7" s="1"/>
  <c r="B529" i="7"/>
  <c r="D529" i="7"/>
  <c r="H529" i="7"/>
  <c r="N529" i="7"/>
  <c r="P529" i="7" s="1"/>
  <c r="B530" i="7"/>
  <c r="D530" i="7"/>
  <c r="H530" i="7" s="1"/>
  <c r="N530" i="7"/>
  <c r="P530" i="7" s="1"/>
  <c r="B531" i="7"/>
  <c r="D531" i="7"/>
  <c r="H531" i="7" s="1"/>
  <c r="N531" i="7"/>
  <c r="P531" i="7"/>
  <c r="B532" i="7"/>
  <c r="D532" i="7"/>
  <c r="H532" i="7" s="1"/>
  <c r="N532" i="7"/>
  <c r="P532" i="7" s="1"/>
  <c r="B533" i="7"/>
  <c r="D533" i="7"/>
  <c r="H533" i="7"/>
  <c r="N533" i="7"/>
  <c r="P533" i="7" s="1"/>
  <c r="B534" i="7"/>
  <c r="D534" i="7"/>
  <c r="H534" i="7" s="1"/>
  <c r="N534" i="7"/>
  <c r="P534" i="7" s="1"/>
  <c r="B535" i="7"/>
  <c r="D535" i="7"/>
  <c r="H535" i="7" s="1"/>
  <c r="N535" i="7"/>
  <c r="P535" i="7"/>
  <c r="B536" i="7"/>
  <c r="D536" i="7"/>
  <c r="H536" i="7" s="1"/>
  <c r="N536" i="7"/>
  <c r="P536" i="7"/>
  <c r="B537" i="7"/>
  <c r="D537" i="7"/>
  <c r="H537" i="7" s="1"/>
  <c r="N537" i="7"/>
  <c r="P537" i="7" s="1"/>
  <c r="B538" i="7"/>
  <c r="D538" i="7"/>
  <c r="H538" i="7" s="1"/>
  <c r="N538" i="7"/>
  <c r="P538" i="7" s="1"/>
  <c r="B539" i="7"/>
  <c r="D539" i="7"/>
  <c r="H539" i="7" s="1"/>
  <c r="N539" i="7"/>
  <c r="P539" i="7"/>
  <c r="B540" i="7"/>
  <c r="D540" i="7"/>
  <c r="H540" i="7"/>
  <c r="N540" i="7"/>
  <c r="P540" i="7" s="1"/>
  <c r="B541" i="7"/>
  <c r="D541" i="7"/>
  <c r="H541" i="7" s="1"/>
  <c r="N541" i="7"/>
  <c r="P541" i="7" s="1"/>
  <c r="B542" i="7"/>
  <c r="D542" i="7"/>
  <c r="H542" i="7" s="1"/>
  <c r="N542" i="7"/>
  <c r="P542" i="7" s="1"/>
  <c r="B543" i="7"/>
  <c r="D543" i="7"/>
  <c r="H543" i="7" s="1"/>
  <c r="N543" i="7"/>
  <c r="P543" i="7"/>
  <c r="B544" i="7"/>
  <c r="D544" i="7"/>
  <c r="H544" i="7" s="1"/>
  <c r="N544" i="7"/>
  <c r="P544" i="7" s="1"/>
  <c r="B545" i="7"/>
  <c r="D545" i="7"/>
  <c r="H545" i="7" s="1"/>
  <c r="N545" i="7"/>
  <c r="P545" i="7" s="1"/>
  <c r="B546" i="7"/>
  <c r="D546" i="7"/>
  <c r="H546" i="7" s="1"/>
  <c r="N546" i="7"/>
  <c r="P546" i="7" s="1"/>
  <c r="B547" i="7"/>
  <c r="D547" i="7"/>
  <c r="H547" i="7" s="1"/>
  <c r="N547" i="7"/>
  <c r="P547" i="7" s="1"/>
  <c r="B548" i="7"/>
  <c r="D548" i="7"/>
  <c r="H548" i="7" s="1"/>
  <c r="N548" i="7"/>
  <c r="P548" i="7" s="1"/>
  <c r="B549" i="7"/>
  <c r="D549" i="7"/>
  <c r="H549" i="7"/>
  <c r="N549" i="7"/>
  <c r="P549" i="7" s="1"/>
  <c r="B550" i="7"/>
  <c r="D550" i="7"/>
  <c r="H550" i="7" s="1"/>
  <c r="N550" i="7"/>
  <c r="P550" i="7" s="1"/>
  <c r="B551" i="7"/>
  <c r="D551" i="7"/>
  <c r="H551" i="7" s="1"/>
  <c r="N551" i="7"/>
  <c r="P551" i="7" s="1"/>
  <c r="B552" i="7"/>
  <c r="D552" i="7"/>
  <c r="H552" i="7" s="1"/>
  <c r="N552" i="7"/>
  <c r="P552" i="7" s="1"/>
  <c r="B553" i="7"/>
  <c r="D553" i="7"/>
  <c r="H553" i="7" s="1"/>
  <c r="N553" i="7"/>
  <c r="P553" i="7" s="1"/>
  <c r="B554" i="7"/>
  <c r="D554" i="7"/>
  <c r="H554" i="7" s="1"/>
  <c r="N554" i="7"/>
  <c r="P554" i="7" s="1"/>
  <c r="B555" i="7"/>
  <c r="D555" i="7"/>
  <c r="H555" i="7" s="1"/>
  <c r="N555" i="7"/>
  <c r="P555" i="7" s="1"/>
  <c r="B556" i="7"/>
  <c r="D556" i="7"/>
  <c r="H556" i="7" s="1"/>
  <c r="N556" i="7"/>
  <c r="P556" i="7" s="1"/>
  <c r="B557" i="7"/>
  <c r="D557" i="7"/>
  <c r="H557" i="7"/>
  <c r="N557" i="7"/>
  <c r="P557" i="7" s="1"/>
  <c r="B558" i="7"/>
  <c r="D558" i="7"/>
  <c r="H558" i="7" s="1"/>
  <c r="N558" i="7"/>
  <c r="P558" i="7" s="1"/>
  <c r="B559" i="7"/>
  <c r="D559" i="7"/>
  <c r="H559" i="7" s="1"/>
  <c r="N559" i="7"/>
  <c r="P559" i="7" s="1"/>
  <c r="B560" i="7"/>
  <c r="D560" i="7"/>
  <c r="H560" i="7" s="1"/>
  <c r="N560" i="7"/>
  <c r="P560" i="7" s="1"/>
  <c r="B561" i="7"/>
  <c r="D561" i="7"/>
  <c r="H561" i="7" s="1"/>
  <c r="N561" i="7"/>
  <c r="P561" i="7" s="1"/>
  <c r="B562" i="7"/>
  <c r="D562" i="7"/>
  <c r="H562" i="7" s="1"/>
  <c r="N562" i="7"/>
  <c r="P562" i="7"/>
  <c r="B563" i="7"/>
  <c r="D563" i="7"/>
  <c r="H563" i="7" s="1"/>
  <c r="N563" i="7"/>
  <c r="P563" i="7" s="1"/>
  <c r="B564" i="7"/>
  <c r="D564" i="7"/>
  <c r="H564" i="7" s="1"/>
  <c r="N564" i="7"/>
  <c r="P564" i="7" s="1"/>
  <c r="B565" i="7"/>
  <c r="D565" i="7"/>
  <c r="H565" i="7" s="1"/>
  <c r="N565" i="7"/>
  <c r="P565" i="7" s="1"/>
  <c r="B566" i="7"/>
  <c r="D566" i="7"/>
  <c r="H566" i="7" s="1"/>
  <c r="N566" i="7"/>
  <c r="P566" i="7" s="1"/>
  <c r="B567" i="7"/>
  <c r="D567" i="7"/>
  <c r="H567" i="7" s="1"/>
  <c r="N567" i="7"/>
  <c r="P567" i="7" s="1"/>
  <c r="B568" i="7"/>
  <c r="D568" i="7"/>
  <c r="H568" i="7" s="1"/>
  <c r="N568" i="7"/>
  <c r="P568" i="7" s="1"/>
  <c r="B569" i="7"/>
  <c r="D569" i="7"/>
  <c r="H569" i="7" s="1"/>
  <c r="N569" i="7"/>
  <c r="P569" i="7" s="1"/>
  <c r="B570" i="7"/>
  <c r="D570" i="7"/>
  <c r="H570" i="7"/>
  <c r="N570" i="7"/>
  <c r="B571" i="7"/>
  <c r="D571" i="7"/>
  <c r="H571" i="7" s="1"/>
  <c r="N571" i="7"/>
  <c r="P571" i="7" s="1"/>
  <c r="B572" i="7"/>
  <c r="D572" i="7"/>
  <c r="H572" i="7" s="1"/>
  <c r="N572" i="7"/>
  <c r="P572" i="7" s="1"/>
  <c r="B573" i="7"/>
  <c r="D573" i="7"/>
  <c r="H573" i="7"/>
  <c r="N573" i="7"/>
  <c r="P573" i="7" s="1"/>
  <c r="B574" i="7"/>
  <c r="D574" i="7"/>
  <c r="H574" i="7" s="1"/>
  <c r="N574" i="7"/>
  <c r="P574" i="7" s="1"/>
  <c r="B575" i="7"/>
  <c r="D575" i="7"/>
  <c r="H575" i="7" s="1"/>
  <c r="N575" i="7"/>
  <c r="P575" i="7" s="1"/>
  <c r="B576" i="7"/>
  <c r="D576" i="7"/>
  <c r="H576" i="7" s="1"/>
  <c r="N576" i="7"/>
  <c r="P576" i="7" s="1"/>
  <c r="B577" i="7"/>
  <c r="D577" i="7"/>
  <c r="H577" i="7" s="1"/>
  <c r="N577" i="7"/>
  <c r="P577" i="7" s="1"/>
  <c r="B578" i="7"/>
  <c r="D578" i="7"/>
  <c r="H578" i="7" s="1"/>
  <c r="N578" i="7"/>
  <c r="P578" i="7"/>
  <c r="B579" i="7"/>
  <c r="D579" i="7"/>
  <c r="H579" i="7" s="1"/>
  <c r="N579" i="7"/>
  <c r="P579" i="7" s="1"/>
  <c r="B580" i="7"/>
  <c r="D580" i="7"/>
  <c r="H580" i="7" s="1"/>
  <c r="N580" i="7"/>
  <c r="P580" i="7" s="1"/>
  <c r="B581" i="7"/>
  <c r="D581" i="7"/>
  <c r="H581" i="7"/>
  <c r="N581" i="7"/>
  <c r="P581" i="7" s="1"/>
  <c r="B582" i="7"/>
  <c r="D582" i="7"/>
  <c r="H582" i="7" s="1"/>
  <c r="N582" i="7"/>
  <c r="P582" i="7" s="1"/>
  <c r="B583" i="7"/>
  <c r="D583" i="7"/>
  <c r="H583" i="7" s="1"/>
  <c r="N583" i="7"/>
  <c r="P583" i="7" s="1"/>
  <c r="B584" i="7"/>
  <c r="D584" i="7"/>
  <c r="H584" i="7"/>
  <c r="N584" i="7"/>
  <c r="P584" i="7" s="1"/>
  <c r="B585" i="7"/>
  <c r="D585" i="7"/>
  <c r="H585" i="7"/>
  <c r="N585" i="7"/>
  <c r="P585" i="7" s="1"/>
  <c r="B586" i="7"/>
  <c r="D586" i="7"/>
  <c r="H586" i="7" s="1"/>
  <c r="N586" i="7"/>
  <c r="P586" i="7"/>
  <c r="B587" i="7"/>
  <c r="D587" i="7"/>
  <c r="H587" i="7" s="1"/>
  <c r="N587" i="7"/>
  <c r="P587" i="7" s="1"/>
  <c r="B588" i="7"/>
  <c r="D588" i="7"/>
  <c r="H588" i="7"/>
  <c r="N588" i="7"/>
  <c r="P588" i="7" s="1"/>
  <c r="B589" i="7"/>
  <c r="D589" i="7"/>
  <c r="H589" i="7"/>
  <c r="N589" i="7"/>
  <c r="P589" i="7" s="1"/>
  <c r="B590" i="7"/>
  <c r="D590" i="7"/>
  <c r="H590" i="7" s="1"/>
  <c r="N590" i="7"/>
  <c r="P590" i="7" s="1"/>
  <c r="B591" i="7"/>
  <c r="D591" i="7"/>
  <c r="H591" i="7" s="1"/>
  <c r="N591" i="7"/>
  <c r="P591" i="7"/>
  <c r="B592" i="7"/>
  <c r="D592" i="7"/>
  <c r="H592" i="7" s="1"/>
  <c r="N592" i="7"/>
  <c r="P592" i="7" s="1"/>
  <c r="B593" i="7"/>
  <c r="D593" i="7"/>
  <c r="H593" i="7" s="1"/>
  <c r="N593" i="7"/>
  <c r="P593" i="7"/>
  <c r="B594" i="7"/>
  <c r="D594" i="7"/>
  <c r="H594" i="7"/>
  <c r="N594" i="7"/>
  <c r="P594" i="7" s="1"/>
  <c r="B595" i="7"/>
  <c r="D595" i="7"/>
  <c r="H595" i="7" s="1"/>
  <c r="N595" i="7"/>
  <c r="P595" i="7" s="1"/>
  <c r="B596" i="7"/>
  <c r="D596" i="7"/>
  <c r="H596" i="7" s="1"/>
  <c r="N596" i="7"/>
  <c r="P596" i="7"/>
  <c r="B597" i="7"/>
  <c r="D597" i="7"/>
  <c r="H597" i="7" s="1"/>
  <c r="N597" i="7"/>
  <c r="P597" i="7" s="1"/>
  <c r="B598" i="7"/>
  <c r="D598" i="7"/>
  <c r="H598" i="7" s="1"/>
  <c r="N598" i="7"/>
  <c r="P598" i="7" s="1"/>
  <c r="B599" i="7"/>
  <c r="D599" i="7"/>
  <c r="H599" i="7" s="1"/>
  <c r="N599" i="7"/>
  <c r="P599" i="7"/>
  <c r="D600" i="7"/>
  <c r="H600" i="7" s="1"/>
  <c r="N600" i="7"/>
  <c r="P600" i="7"/>
  <c r="B996" i="12"/>
  <c r="D996" i="12"/>
  <c r="H996" i="12" s="1"/>
  <c r="I996" i="12"/>
  <c r="N996" i="12"/>
  <c r="Q996" i="12"/>
  <c r="D997" i="12"/>
  <c r="H997" i="12" s="1"/>
  <c r="I997" i="12"/>
  <c r="N997" i="12"/>
  <c r="Q997" i="12"/>
  <c r="B998" i="12"/>
  <c r="D998" i="12"/>
  <c r="H998" i="12" s="1"/>
  <c r="I998" i="12"/>
  <c r="N998" i="12"/>
  <c r="Q998" i="12"/>
  <c r="B999" i="12"/>
  <c r="D999" i="12"/>
  <c r="H999" i="12"/>
  <c r="I999" i="12"/>
  <c r="N999" i="12"/>
  <c r="Q999" i="12" s="1"/>
  <c r="B1000" i="12"/>
  <c r="D1000" i="12"/>
  <c r="H1000" i="12" s="1"/>
  <c r="I1000" i="12"/>
  <c r="N1000" i="12"/>
  <c r="Q1000" i="12" s="1"/>
  <c r="B1001" i="12"/>
  <c r="D1001" i="12"/>
  <c r="H1001" i="12" s="1"/>
  <c r="I1001" i="12"/>
  <c r="N1001" i="12"/>
  <c r="Q1001" i="12" s="1"/>
  <c r="B1002" i="12"/>
  <c r="D1002" i="12"/>
  <c r="H1002" i="12" s="1"/>
  <c r="I1002" i="12"/>
  <c r="N1002" i="12"/>
  <c r="Q1002" i="12" s="1"/>
  <c r="B1003" i="12"/>
  <c r="D1003" i="12"/>
  <c r="H1003" i="12" s="1"/>
  <c r="I1003" i="12"/>
  <c r="N1003" i="12"/>
  <c r="Q1003" i="12" s="1"/>
  <c r="B1004" i="12"/>
  <c r="D1004" i="12"/>
  <c r="H1004" i="12" s="1"/>
  <c r="I1004" i="12"/>
  <c r="N1004" i="12"/>
  <c r="Q1004" i="12"/>
  <c r="B1005" i="12"/>
  <c r="D1005" i="12"/>
  <c r="H1005" i="12" s="1"/>
  <c r="I1005" i="12"/>
  <c r="N1005" i="12"/>
  <c r="Q1005" i="12" s="1"/>
  <c r="B1006" i="12"/>
  <c r="D1006" i="12"/>
  <c r="H1006" i="12" s="1"/>
  <c r="I1006" i="12"/>
  <c r="N1006" i="12"/>
  <c r="Q1006" i="12" s="1"/>
  <c r="B1007" i="12"/>
  <c r="D1007" i="12"/>
  <c r="H1007" i="12"/>
  <c r="I1007" i="12"/>
  <c r="N1007" i="12"/>
  <c r="Q1007" i="12" s="1"/>
  <c r="B1008" i="12"/>
  <c r="D1008" i="12"/>
  <c r="H1008" i="12" s="1"/>
  <c r="I1008" i="12"/>
  <c r="N1008" i="12"/>
  <c r="Q1008" i="12"/>
  <c r="B1009" i="12"/>
  <c r="D1009" i="12"/>
  <c r="H1009" i="12" s="1"/>
  <c r="I1009" i="12"/>
  <c r="N1009" i="12"/>
  <c r="Q1009" i="12"/>
  <c r="B1010" i="12"/>
  <c r="D1010" i="12"/>
  <c r="H1010" i="12" s="1"/>
  <c r="I1010" i="12"/>
  <c r="N1010" i="12"/>
  <c r="Q1010" i="12" s="1"/>
  <c r="B1011" i="12"/>
  <c r="D1011" i="12"/>
  <c r="H1011" i="12" s="1"/>
  <c r="I1011" i="12"/>
  <c r="N1011" i="12"/>
  <c r="Q1011" i="12" s="1"/>
  <c r="B1012" i="12"/>
  <c r="D1012" i="12"/>
  <c r="H1012" i="12" s="1"/>
  <c r="I1012" i="12"/>
  <c r="N1012" i="12"/>
  <c r="Q1012" i="12" s="1"/>
  <c r="B1013" i="12"/>
  <c r="D1013" i="12"/>
  <c r="H1013" i="12" s="1"/>
  <c r="I1013" i="12"/>
  <c r="N1013" i="12"/>
  <c r="Q1013" i="12" s="1"/>
  <c r="B1014" i="12"/>
  <c r="D1014" i="12"/>
  <c r="H1014" i="12" s="1"/>
  <c r="I1014" i="12"/>
  <c r="Q1014" i="12"/>
  <c r="B1015" i="12"/>
  <c r="D1015" i="12"/>
  <c r="H1015" i="12" s="1"/>
  <c r="I1015" i="12"/>
  <c r="N1015" i="12"/>
  <c r="Q1015" i="12" s="1"/>
  <c r="B1016" i="12"/>
  <c r="D1016" i="12"/>
  <c r="H1016" i="12" s="1"/>
  <c r="I1016" i="12"/>
  <c r="N1016" i="12"/>
  <c r="Q1016" i="12" s="1"/>
  <c r="B1017" i="12"/>
  <c r="D1017" i="12"/>
  <c r="H1017" i="12"/>
  <c r="I1017" i="12"/>
  <c r="N1017" i="12"/>
  <c r="Q1017" i="12"/>
  <c r="B1018" i="12"/>
  <c r="D1018" i="12"/>
  <c r="H1018" i="12" s="1"/>
  <c r="I1018" i="12"/>
  <c r="N1018" i="12"/>
  <c r="Q1018" i="12" s="1"/>
  <c r="B1019" i="12"/>
  <c r="D1019" i="12"/>
  <c r="H1019" i="12" s="1"/>
  <c r="I1019" i="12"/>
  <c r="N1019" i="12"/>
  <c r="Q1019" i="12" s="1"/>
  <c r="B1020" i="12"/>
  <c r="D1020" i="12"/>
  <c r="H1020" i="12" s="1"/>
  <c r="I1020" i="12"/>
  <c r="N1020" i="12"/>
  <c r="Q1020" i="12"/>
  <c r="B1021" i="12"/>
  <c r="D1021" i="12"/>
  <c r="H1021" i="12"/>
  <c r="I1021" i="12"/>
  <c r="N1021" i="12"/>
  <c r="Q1021" i="12" s="1"/>
  <c r="B1022" i="12"/>
  <c r="D1022" i="12"/>
  <c r="H1022" i="12" s="1"/>
  <c r="I1022" i="12"/>
  <c r="N1022" i="12"/>
  <c r="Q1022" i="12"/>
  <c r="B1023" i="12"/>
  <c r="D1023" i="12"/>
  <c r="H1023" i="12"/>
  <c r="I1023" i="12"/>
  <c r="N1023" i="12"/>
  <c r="Q1023" i="12" s="1"/>
  <c r="B1024" i="12"/>
  <c r="D1024" i="12"/>
  <c r="H1024" i="12" s="1"/>
  <c r="I1024" i="12"/>
  <c r="N1024" i="12"/>
  <c r="Q1024" i="12" s="1"/>
  <c r="B1025" i="12"/>
  <c r="D1025" i="12"/>
  <c r="H1025" i="12" s="1"/>
  <c r="I1025" i="12"/>
  <c r="N1025" i="12"/>
  <c r="Q1025" i="12" s="1"/>
  <c r="B1026" i="12"/>
  <c r="D1026" i="12"/>
  <c r="H1026" i="12" s="1"/>
  <c r="I1026" i="12"/>
  <c r="N1026" i="12"/>
  <c r="Q1026" i="12" s="1"/>
  <c r="B1027" i="12"/>
  <c r="D1027" i="12"/>
  <c r="H1027" i="12"/>
  <c r="I1027" i="12"/>
  <c r="N1027" i="12"/>
  <c r="Q1027" i="12"/>
  <c r="B1028" i="12"/>
  <c r="D1028" i="12"/>
  <c r="H1028" i="12" s="1"/>
  <c r="I1028" i="12"/>
  <c r="N1028" i="12"/>
  <c r="Q1028" i="12" s="1"/>
  <c r="B1029" i="12"/>
  <c r="D1029" i="12"/>
  <c r="H1029" i="12" s="1"/>
  <c r="I1029" i="12"/>
  <c r="N1029" i="12"/>
  <c r="Q1029" i="12" s="1"/>
  <c r="B1030" i="12"/>
  <c r="D1030" i="12"/>
  <c r="H1030" i="12" s="1"/>
  <c r="I1030" i="12"/>
  <c r="N1030" i="12"/>
  <c r="Q1030" i="12" s="1"/>
  <c r="B1031" i="12"/>
  <c r="D1031" i="12"/>
  <c r="H1031" i="12"/>
  <c r="I1031" i="12"/>
  <c r="N1031" i="12"/>
  <c r="Q1031" i="12" s="1"/>
  <c r="B1032" i="12"/>
  <c r="D1032" i="12"/>
  <c r="H1032" i="12" s="1"/>
  <c r="I1032" i="12"/>
  <c r="N1032" i="12"/>
  <c r="Q1032" i="12" s="1"/>
  <c r="B1033" i="12"/>
  <c r="D1033" i="12"/>
  <c r="H1033" i="12" s="1"/>
  <c r="I1033" i="12"/>
  <c r="N1033" i="12"/>
  <c r="Q1033" i="12"/>
  <c r="B1034" i="12"/>
  <c r="D1034" i="12"/>
  <c r="H1034" i="12" s="1"/>
  <c r="I1034" i="12"/>
  <c r="N1034" i="12"/>
  <c r="Q1034" i="12"/>
  <c r="B1035" i="12"/>
  <c r="D1035" i="12"/>
  <c r="H1035" i="12"/>
  <c r="I1035" i="12"/>
  <c r="N1035" i="12"/>
  <c r="Q1035" i="12"/>
  <c r="B1036" i="12"/>
  <c r="D1036" i="12"/>
  <c r="H1036" i="12" s="1"/>
  <c r="I1036" i="12"/>
  <c r="N1036" i="12"/>
  <c r="Q1036" i="12" s="1"/>
  <c r="B1037" i="12"/>
  <c r="D1037" i="12"/>
  <c r="H1037" i="12" s="1"/>
  <c r="I1037" i="12"/>
  <c r="N1037" i="12"/>
  <c r="Q1037" i="12"/>
  <c r="B1038" i="12"/>
  <c r="D1038" i="12"/>
  <c r="H1038" i="12" s="1"/>
  <c r="I1038" i="12"/>
  <c r="N1038" i="12"/>
  <c r="Q1038" i="12" s="1"/>
  <c r="B1039" i="12"/>
  <c r="D1039" i="12"/>
  <c r="H1039" i="12" s="1"/>
  <c r="I1039" i="12"/>
  <c r="N1039" i="12"/>
  <c r="Q1039" i="12" s="1"/>
  <c r="B1040" i="12"/>
  <c r="D1040" i="12"/>
  <c r="H1040" i="12" s="1"/>
  <c r="I1040" i="12"/>
  <c r="N1040" i="12"/>
  <c r="Q1040" i="12"/>
  <c r="B1041" i="12"/>
  <c r="D1041" i="12"/>
  <c r="H1041" i="12"/>
  <c r="I1041" i="12"/>
  <c r="N1041" i="12"/>
  <c r="Q1041" i="12" s="1"/>
  <c r="B1042" i="12"/>
  <c r="D1042" i="12"/>
  <c r="H1042" i="12" s="1"/>
  <c r="I1042" i="12"/>
  <c r="N1042" i="12"/>
  <c r="Q1042" i="12"/>
  <c r="B1043" i="12"/>
  <c r="D1043" i="12"/>
  <c r="H1043" i="12" s="1"/>
  <c r="I1043" i="12"/>
  <c r="N1043" i="12"/>
  <c r="Q1043" i="12" s="1"/>
  <c r="B1044" i="12"/>
  <c r="D1044" i="12"/>
  <c r="H1044" i="12" s="1"/>
  <c r="I1044" i="12"/>
  <c r="N1044" i="12"/>
  <c r="Q1044" i="12" s="1"/>
  <c r="B1045" i="12"/>
  <c r="D1045" i="12"/>
  <c r="H1045" i="12" s="1"/>
  <c r="I1045" i="12"/>
  <c r="N1045" i="12"/>
  <c r="Q1045" i="12" s="1"/>
  <c r="B1046" i="12"/>
  <c r="D1046" i="12"/>
  <c r="H1046" i="12" s="1"/>
  <c r="I1046" i="12"/>
  <c r="N1046" i="12"/>
  <c r="Q1046" i="12"/>
  <c r="B1047" i="12"/>
  <c r="D1047" i="12"/>
  <c r="H1047" i="12"/>
  <c r="I1047" i="12"/>
  <c r="N1047" i="12"/>
  <c r="Q1047" i="12" s="1"/>
  <c r="B1048" i="12"/>
  <c r="D1048" i="12"/>
  <c r="H1048" i="12" s="1"/>
  <c r="I1048" i="12"/>
  <c r="N1048" i="12"/>
  <c r="Q1048" i="12" s="1"/>
  <c r="B1049" i="12"/>
  <c r="D1049" i="12"/>
  <c r="H1049" i="12" s="1"/>
  <c r="I1049" i="12"/>
  <c r="N1049" i="12"/>
  <c r="Q1049" i="12" s="1"/>
  <c r="B1050" i="12"/>
  <c r="D1050" i="12"/>
  <c r="H1050" i="12" s="1"/>
  <c r="I1050" i="12"/>
  <c r="N1050" i="12"/>
  <c r="Q1050" i="12" s="1"/>
  <c r="B1051" i="12"/>
  <c r="D1051" i="12"/>
  <c r="H1051" i="12" s="1"/>
  <c r="I1051" i="12"/>
  <c r="N1051" i="12"/>
  <c r="Q1051" i="12" s="1"/>
  <c r="B1052" i="12"/>
  <c r="D1052" i="12"/>
  <c r="H1052" i="12" s="1"/>
  <c r="I1052" i="12"/>
  <c r="N1052" i="12"/>
  <c r="Q1052" i="12" s="1"/>
  <c r="B1053" i="12"/>
  <c r="D1053" i="12"/>
  <c r="H1053" i="12" s="1"/>
  <c r="I1053" i="12"/>
  <c r="N1053" i="12"/>
  <c r="Q1053" i="12" s="1"/>
  <c r="B1054" i="12"/>
  <c r="D1054" i="12"/>
  <c r="H1054" i="12" s="1"/>
  <c r="I1054" i="12"/>
  <c r="N1054" i="12"/>
  <c r="Q1054" i="12" s="1"/>
  <c r="B1055" i="12"/>
  <c r="D1055" i="12"/>
  <c r="H1055" i="12" s="1"/>
  <c r="I1055" i="12"/>
  <c r="N1055" i="12"/>
  <c r="Q1055" i="12"/>
  <c r="B1056" i="12"/>
  <c r="D1056" i="12"/>
  <c r="H1056" i="12" s="1"/>
  <c r="I1056" i="12"/>
  <c r="N1056" i="12"/>
  <c r="Q1056" i="12"/>
  <c r="B1057" i="12"/>
  <c r="D1057" i="12"/>
  <c r="H1057" i="12" s="1"/>
  <c r="I1057" i="12"/>
  <c r="N1057" i="12"/>
  <c r="Q1057" i="12" s="1"/>
  <c r="B1058" i="12"/>
  <c r="D1058" i="12"/>
  <c r="H1058" i="12" s="1"/>
  <c r="I1058" i="12"/>
  <c r="N1058" i="12"/>
  <c r="Q1058" i="12" s="1"/>
  <c r="B1059" i="12"/>
  <c r="D1059" i="12"/>
  <c r="H1059" i="12"/>
  <c r="I1059" i="12"/>
  <c r="N1059" i="12"/>
  <c r="Q1059" i="12" s="1"/>
  <c r="B1060" i="12"/>
  <c r="D1060" i="12"/>
  <c r="H1060" i="12" s="1"/>
  <c r="I1060" i="12"/>
  <c r="N1060" i="12"/>
  <c r="Q1060" i="12" s="1"/>
  <c r="B1061" i="12"/>
  <c r="D1061" i="12"/>
  <c r="H1061" i="12" s="1"/>
  <c r="I1061" i="12"/>
  <c r="N1061" i="12"/>
  <c r="Q1061" i="12" s="1"/>
  <c r="B1062" i="12"/>
  <c r="D1062" i="12"/>
  <c r="H1062" i="12" s="1"/>
  <c r="I1062" i="12"/>
  <c r="N1062" i="12"/>
  <c r="Q1062" i="12"/>
  <c r="B1063" i="12"/>
  <c r="D1063" i="12"/>
  <c r="H1063" i="12"/>
  <c r="I1063" i="12"/>
  <c r="N1063" i="12"/>
  <c r="Q1063" i="12" s="1"/>
  <c r="B1064" i="12"/>
  <c r="D1064" i="12"/>
  <c r="H1064" i="12" s="1"/>
  <c r="I1064" i="12"/>
  <c r="N1064" i="12"/>
  <c r="Q1064" i="12" s="1"/>
  <c r="B1065" i="12"/>
  <c r="D1065" i="12"/>
  <c r="H1065" i="12"/>
  <c r="I1065" i="12"/>
  <c r="N1065" i="12"/>
  <c r="Q1065" i="12"/>
  <c r="B1066" i="12"/>
  <c r="D1066" i="12"/>
  <c r="H1066" i="12" s="1"/>
  <c r="I1066" i="12"/>
  <c r="N1066" i="12"/>
  <c r="Q1066" i="12" s="1"/>
  <c r="B1067" i="12"/>
  <c r="D1067" i="12"/>
  <c r="H1067" i="12" s="1"/>
  <c r="I1067" i="12"/>
  <c r="N1067" i="12"/>
  <c r="Q1067" i="12" s="1"/>
  <c r="B1068" i="12"/>
  <c r="D1068" i="12"/>
  <c r="H1068" i="12" s="1"/>
  <c r="I1068" i="12"/>
  <c r="N1068" i="12"/>
  <c r="Q1068" i="12"/>
  <c r="B1069" i="12"/>
  <c r="D1069" i="12"/>
  <c r="H1069" i="12" s="1"/>
  <c r="I1069" i="12"/>
  <c r="N1069" i="12"/>
  <c r="Q1069" i="12" s="1"/>
  <c r="B1070" i="12"/>
  <c r="D1070" i="12"/>
  <c r="H1070" i="12" s="1"/>
  <c r="I1070" i="12"/>
  <c r="N1070" i="12"/>
  <c r="Q1070" i="12"/>
  <c r="B1071" i="12"/>
  <c r="D1071" i="12"/>
  <c r="H1071" i="12" s="1"/>
  <c r="I1071" i="12"/>
  <c r="N1071" i="12"/>
  <c r="Q1071" i="12" s="1"/>
  <c r="B1072" i="12"/>
  <c r="D1072" i="12"/>
  <c r="H1072" i="12" s="1"/>
  <c r="I1072" i="12"/>
  <c r="N1072" i="12"/>
  <c r="Q1072" i="12"/>
  <c r="B1073" i="12"/>
  <c r="D1073" i="12"/>
  <c r="H1073" i="12"/>
  <c r="I1073" i="12"/>
  <c r="N1073" i="12"/>
  <c r="Q1073" i="12" s="1"/>
  <c r="B1074" i="12"/>
  <c r="D1074" i="12"/>
  <c r="H1074" i="12" s="1"/>
  <c r="I1074" i="12"/>
  <c r="N1074" i="12"/>
  <c r="Q1074" i="12" s="1"/>
  <c r="B1075" i="12"/>
  <c r="D1075" i="12"/>
  <c r="H1075" i="12" s="1"/>
  <c r="I1075" i="12"/>
  <c r="N1075" i="12"/>
  <c r="Q1075" i="12"/>
  <c r="B1076" i="12"/>
  <c r="D1076" i="12"/>
  <c r="H1076" i="12" s="1"/>
  <c r="I1076" i="12"/>
  <c r="N1076" i="12"/>
  <c r="Q1076" i="12" s="1"/>
  <c r="T1207" i="1" l="1"/>
  <c r="J1208" i="1"/>
  <c r="J1121" i="12"/>
  <c r="S1121" i="12"/>
  <c r="B986" i="12"/>
  <c r="D1074" i="1"/>
  <c r="H1074" i="1" s="1"/>
  <c r="I1074" i="1"/>
  <c r="N1074" i="1"/>
  <c r="R1074" i="1" s="1"/>
  <c r="D1075" i="1"/>
  <c r="H1075" i="1" s="1"/>
  <c r="I1075" i="1"/>
  <c r="N1075" i="1"/>
  <c r="R1075" i="1" s="1"/>
  <c r="D1076" i="1"/>
  <c r="H1076" i="1" s="1"/>
  <c r="I1076" i="1"/>
  <c r="N1076" i="1"/>
  <c r="R1076" i="1" s="1"/>
  <c r="D1077" i="1"/>
  <c r="H1077" i="1" s="1"/>
  <c r="I1077" i="1"/>
  <c r="N1077" i="1"/>
  <c r="R1077" i="1" s="1"/>
  <c r="D1078" i="1"/>
  <c r="H1078" i="1" s="1"/>
  <c r="I1078" i="1"/>
  <c r="N1078" i="1"/>
  <c r="R1078" i="1" s="1"/>
  <c r="D1079" i="1"/>
  <c r="H1079" i="1" s="1"/>
  <c r="I1079" i="1"/>
  <c r="N1079" i="1"/>
  <c r="R1079" i="1" s="1"/>
  <c r="D1080" i="1"/>
  <c r="H1080" i="1" s="1"/>
  <c r="I1080" i="1"/>
  <c r="N1080" i="1"/>
  <c r="R1080" i="1" s="1"/>
  <c r="D1081" i="1"/>
  <c r="H1081" i="1" s="1"/>
  <c r="I1081" i="1"/>
  <c r="N1081" i="1"/>
  <c r="R1081" i="1" s="1"/>
  <c r="D1082" i="1"/>
  <c r="H1082" i="1" s="1"/>
  <c r="I1082" i="1"/>
  <c r="R1082" i="1"/>
  <c r="D1083" i="1"/>
  <c r="H1083" i="1" s="1"/>
  <c r="I1083" i="1"/>
  <c r="N1083" i="1"/>
  <c r="R1083" i="1" s="1"/>
  <c r="D1084" i="1"/>
  <c r="H1084" i="1" s="1"/>
  <c r="I1084" i="1"/>
  <c r="N1084" i="1"/>
  <c r="R1084" i="1" s="1"/>
  <c r="D1085" i="1"/>
  <c r="H1085" i="1" s="1"/>
  <c r="I1085" i="1"/>
  <c r="N1085" i="1"/>
  <c r="R1085" i="1" s="1"/>
  <c r="D1086" i="1"/>
  <c r="H1086" i="1" s="1"/>
  <c r="I1086" i="1"/>
  <c r="N1086" i="1"/>
  <c r="R1086" i="1" s="1"/>
  <c r="D1087" i="1"/>
  <c r="H1087" i="1" s="1"/>
  <c r="I1087" i="1"/>
  <c r="N1087" i="1"/>
  <c r="R1087" i="1" s="1"/>
  <c r="D1088" i="1"/>
  <c r="H1088" i="1" s="1"/>
  <c r="I1088" i="1"/>
  <c r="N1088" i="1"/>
  <c r="R1088" i="1" s="1"/>
  <c r="D1089" i="1"/>
  <c r="H1089" i="1" s="1"/>
  <c r="I1089" i="1"/>
  <c r="N1089" i="1"/>
  <c r="R1089" i="1" s="1"/>
  <c r="D1090" i="1"/>
  <c r="H1090" i="1" s="1"/>
  <c r="I1090" i="1"/>
  <c r="N1090" i="1"/>
  <c r="R1090" i="1" s="1"/>
  <c r="D1091" i="1"/>
  <c r="H1091" i="1" s="1"/>
  <c r="I1091" i="1"/>
  <c r="N1091" i="1"/>
  <c r="R1091" i="1" s="1"/>
  <c r="D1092" i="1"/>
  <c r="H1092" i="1" s="1"/>
  <c r="I1092" i="1"/>
  <c r="N1092" i="1"/>
  <c r="R1092" i="1" s="1"/>
  <c r="B1093" i="8"/>
  <c r="D1093" i="8"/>
  <c r="H1093" i="8" s="1"/>
  <c r="I1093" i="8"/>
  <c r="M1093" i="8"/>
  <c r="Q1093" i="8" s="1"/>
  <c r="B1094" i="8"/>
  <c r="D1094" i="8"/>
  <c r="H1094" i="8" s="1"/>
  <c r="I1094" i="8"/>
  <c r="M1094" i="8"/>
  <c r="Q1094" i="8" s="1"/>
  <c r="B1095" i="8"/>
  <c r="D1095" i="8"/>
  <c r="H1095" i="8" s="1"/>
  <c r="I1095" i="8"/>
  <c r="M1095" i="8"/>
  <c r="Q1095" i="8" s="1"/>
  <c r="B1096" i="8"/>
  <c r="D1096" i="8"/>
  <c r="H1096" i="8" s="1"/>
  <c r="I1096" i="8"/>
  <c r="M1096" i="8"/>
  <c r="Q1096" i="8" s="1"/>
  <c r="B1097" i="8"/>
  <c r="D1097" i="8"/>
  <c r="H1097" i="8" s="1"/>
  <c r="I1097" i="8"/>
  <c r="M1097" i="8"/>
  <c r="Q1097" i="8" s="1"/>
  <c r="B1098" i="8"/>
  <c r="D1098" i="8"/>
  <c r="H1098" i="8" s="1"/>
  <c r="I1098" i="8"/>
  <c r="M1098" i="8"/>
  <c r="Q1098" i="8" s="1"/>
  <c r="B1099" i="8"/>
  <c r="D1099" i="8"/>
  <c r="H1099" i="8" s="1"/>
  <c r="I1099" i="8"/>
  <c r="M1099" i="8"/>
  <c r="Q1099" i="8" s="1"/>
  <c r="B1100" i="8"/>
  <c r="D1100" i="8"/>
  <c r="H1100" i="8" s="1"/>
  <c r="I1100" i="8"/>
  <c r="M1100" i="8"/>
  <c r="Q1100" i="8" s="1"/>
  <c r="B1101" i="8"/>
  <c r="D1101" i="8"/>
  <c r="H1101" i="8" s="1"/>
  <c r="I1101" i="8"/>
  <c r="M1101" i="8"/>
  <c r="Q1101" i="8" s="1"/>
  <c r="B1102" i="8"/>
  <c r="D1102" i="8"/>
  <c r="H1102" i="8" s="1"/>
  <c r="I1102" i="8"/>
  <c r="M1102" i="8"/>
  <c r="Q1102" i="8" s="1"/>
  <c r="B1103" i="8"/>
  <c r="D1103" i="8"/>
  <c r="H1103" i="8" s="1"/>
  <c r="I1103" i="8"/>
  <c r="M1103" i="8"/>
  <c r="Q1103" i="8" s="1"/>
  <c r="B1104" i="8"/>
  <c r="D1104" i="8"/>
  <c r="H1104" i="8" s="1"/>
  <c r="I1104" i="8"/>
  <c r="M1104" i="8"/>
  <c r="Q1104" i="8" s="1"/>
  <c r="B1105" i="8"/>
  <c r="D1105" i="8"/>
  <c r="H1105" i="8" s="1"/>
  <c r="I1105" i="8"/>
  <c r="M1105" i="8"/>
  <c r="Q1105" i="8" s="1"/>
  <c r="B1106" i="8"/>
  <c r="D1106" i="8"/>
  <c r="H1106" i="8" s="1"/>
  <c r="I1106" i="8"/>
  <c r="M1106" i="8"/>
  <c r="Q1106" i="8" s="1"/>
  <c r="B1107" i="8"/>
  <c r="D1107" i="8"/>
  <c r="H1107" i="8" s="1"/>
  <c r="I1107" i="8"/>
  <c r="M1107" i="8"/>
  <c r="Q1107" i="8" s="1"/>
  <c r="B1108" i="8"/>
  <c r="D1108" i="8"/>
  <c r="H1108" i="8" s="1"/>
  <c r="I1108" i="8"/>
  <c r="M1108" i="8"/>
  <c r="Q1108" i="8" s="1"/>
  <c r="B1109" i="8"/>
  <c r="D1109" i="8"/>
  <c r="H1109" i="8" s="1"/>
  <c r="I1109" i="8"/>
  <c r="M1109" i="8"/>
  <c r="Q1109" i="8" s="1"/>
  <c r="B1110" i="8"/>
  <c r="D1110" i="8"/>
  <c r="H1110" i="8" s="1"/>
  <c r="I1110" i="8"/>
  <c r="M1110" i="8"/>
  <c r="Q1110" i="8" s="1"/>
  <c r="B1111" i="8"/>
  <c r="D1111" i="8"/>
  <c r="H1111" i="8" s="1"/>
  <c r="I1111" i="8"/>
  <c r="M1111" i="8"/>
  <c r="Q1111" i="8" s="1"/>
  <c r="B1112" i="8"/>
  <c r="D1112" i="8"/>
  <c r="H1112" i="8" s="1"/>
  <c r="I1112" i="8"/>
  <c r="M1112" i="8"/>
  <c r="Q1112" i="8" s="1"/>
  <c r="B1113" i="8"/>
  <c r="D1113" i="8"/>
  <c r="H1113" i="8" s="1"/>
  <c r="I1113" i="8"/>
  <c r="M1113" i="8"/>
  <c r="Q1113" i="8" s="1"/>
  <c r="B1114" i="8"/>
  <c r="D1114" i="8"/>
  <c r="H1114" i="8" s="1"/>
  <c r="I1114" i="8"/>
  <c r="M1114" i="8"/>
  <c r="Q1114" i="8" s="1"/>
  <c r="B1115" i="8"/>
  <c r="D1115" i="8"/>
  <c r="H1115" i="8" s="1"/>
  <c r="I1115" i="8"/>
  <c r="M1115" i="8"/>
  <c r="Q1115" i="8" s="1"/>
  <c r="B1116" i="8"/>
  <c r="D1116" i="8"/>
  <c r="H1116" i="8" s="1"/>
  <c r="I1116" i="8"/>
  <c r="M1116" i="8"/>
  <c r="Q1116" i="8" s="1"/>
  <c r="B1117" i="8"/>
  <c r="D1117" i="8"/>
  <c r="H1117" i="8" s="1"/>
  <c r="I1117" i="8"/>
  <c r="M1117" i="8"/>
  <c r="Q1117" i="8" s="1"/>
  <c r="B1118" i="8"/>
  <c r="D1118" i="8"/>
  <c r="H1118" i="8"/>
  <c r="I1118" i="8"/>
  <c r="M1118" i="8"/>
  <c r="Q1118" i="8" s="1"/>
  <c r="B1119" i="8"/>
  <c r="D1119" i="8"/>
  <c r="H1119" i="8" s="1"/>
  <c r="I1119" i="8"/>
  <c r="M1119" i="8"/>
  <c r="Q1119" i="8" s="1"/>
  <c r="B1120" i="8"/>
  <c r="D1120" i="8"/>
  <c r="H1120" i="8" s="1"/>
  <c r="I1120" i="8"/>
  <c r="M1120" i="8"/>
  <c r="Q1120" i="8" s="1"/>
  <c r="B1121" i="8"/>
  <c r="D1121" i="8"/>
  <c r="H1121" i="8" s="1"/>
  <c r="I1121" i="8"/>
  <c r="M1121" i="8"/>
  <c r="Q1121" i="8" s="1"/>
  <c r="B1122" i="8"/>
  <c r="D1122" i="8"/>
  <c r="H1122" i="8" s="1"/>
  <c r="I1122" i="8"/>
  <c r="M1122" i="8"/>
  <c r="Q1122" i="8" s="1"/>
  <c r="B1123" i="8"/>
  <c r="D1123" i="8"/>
  <c r="H1123" i="8" s="1"/>
  <c r="I1123" i="8"/>
  <c r="M1123" i="8"/>
  <c r="Q1123" i="8"/>
  <c r="B1124" i="8"/>
  <c r="D1124" i="8"/>
  <c r="H1124" i="8" s="1"/>
  <c r="I1124" i="8"/>
  <c r="M1124" i="8"/>
  <c r="Q1124" i="8" s="1"/>
  <c r="B1125" i="8"/>
  <c r="D1125" i="8"/>
  <c r="H1125" i="8" s="1"/>
  <c r="I1125" i="8"/>
  <c r="M1125" i="8"/>
  <c r="Q1125" i="8" s="1"/>
  <c r="B1126" i="8"/>
  <c r="D1126" i="8"/>
  <c r="H1126" i="8" s="1"/>
  <c r="I1126" i="8"/>
  <c r="M1126" i="8"/>
  <c r="Q1126" i="8" s="1"/>
  <c r="B1127" i="8"/>
  <c r="D1127" i="8"/>
  <c r="H1127" i="8" s="1"/>
  <c r="I1127" i="8"/>
  <c r="M1127" i="8"/>
  <c r="Q1127" i="8" s="1"/>
  <c r="B1128" i="8"/>
  <c r="D1128" i="8"/>
  <c r="H1128" i="8" s="1"/>
  <c r="I1128" i="8"/>
  <c r="M1128" i="8"/>
  <c r="Q1128" i="8" s="1"/>
  <c r="B1129" i="8"/>
  <c r="D1129" i="8"/>
  <c r="H1129" i="8" s="1"/>
  <c r="I1129" i="8"/>
  <c r="M1129" i="8"/>
  <c r="Q1129" i="8" s="1"/>
  <c r="B1130" i="8"/>
  <c r="D1130" i="8"/>
  <c r="H1130" i="8" s="1"/>
  <c r="I1130" i="8"/>
  <c r="M1130" i="8"/>
  <c r="Q1130" i="8" s="1"/>
  <c r="B1131" i="8"/>
  <c r="D1131" i="8"/>
  <c r="H1131" i="8" s="1"/>
  <c r="I1131" i="8"/>
  <c r="M1131" i="8"/>
  <c r="Q1131" i="8" s="1"/>
  <c r="B1132" i="8"/>
  <c r="D1132" i="8"/>
  <c r="H1132" i="8" s="1"/>
  <c r="I1132" i="8"/>
  <c r="M1132" i="8"/>
  <c r="Q1132" i="8" s="1"/>
  <c r="B1133" i="8"/>
  <c r="D1133" i="8"/>
  <c r="H1133" i="8" s="1"/>
  <c r="I1133" i="8"/>
  <c r="M1133" i="8"/>
  <c r="Q1133" i="8" s="1"/>
  <c r="B1134" i="8"/>
  <c r="D1134" i="8"/>
  <c r="H1134" i="8" s="1"/>
  <c r="I1134" i="8"/>
  <c r="M1134" i="8"/>
  <c r="Q1134" i="8" s="1"/>
  <c r="B1135" i="8"/>
  <c r="D1135" i="8"/>
  <c r="H1135" i="8" s="1"/>
  <c r="I1135" i="8"/>
  <c r="M1135" i="8"/>
  <c r="Q1135" i="8" s="1"/>
  <c r="B1136" i="8"/>
  <c r="D1136" i="8"/>
  <c r="H1136" i="8" s="1"/>
  <c r="I1136" i="8"/>
  <c r="M1136" i="8"/>
  <c r="Q1136" i="8" s="1"/>
  <c r="B1137" i="8"/>
  <c r="D1137" i="8"/>
  <c r="H1137" i="8" s="1"/>
  <c r="I1137" i="8"/>
  <c r="M1137" i="8"/>
  <c r="Q1137" i="8" s="1"/>
  <c r="B1138" i="8"/>
  <c r="D1138" i="8"/>
  <c r="H1138" i="8" s="1"/>
  <c r="I1138" i="8"/>
  <c r="M1138" i="8"/>
  <c r="Q1138" i="8" s="1"/>
  <c r="B1139" i="8"/>
  <c r="D1139" i="8"/>
  <c r="H1139" i="8" s="1"/>
  <c r="I1139" i="8"/>
  <c r="M1139" i="8"/>
  <c r="Q1139" i="8" s="1"/>
  <c r="B1140" i="8"/>
  <c r="D1140" i="8"/>
  <c r="H1140" i="8" s="1"/>
  <c r="I1140" i="8"/>
  <c r="M1140" i="8"/>
  <c r="Q1140" i="8" s="1"/>
  <c r="B1141" i="8"/>
  <c r="D1141" i="8"/>
  <c r="H1141" i="8" s="1"/>
  <c r="I1141" i="8"/>
  <c r="M1141" i="8"/>
  <c r="Q1141" i="8" s="1"/>
  <c r="B1142" i="8"/>
  <c r="D1142" i="8"/>
  <c r="H1142" i="8" s="1"/>
  <c r="I1142" i="8"/>
  <c r="M1142" i="8"/>
  <c r="Q1142" i="8" s="1"/>
  <c r="B1143" i="8"/>
  <c r="D1143" i="8"/>
  <c r="H1143" i="8" s="1"/>
  <c r="I1143" i="8"/>
  <c r="M1143" i="8"/>
  <c r="Q1143" i="8" s="1"/>
  <c r="B1144" i="8"/>
  <c r="D1144" i="8"/>
  <c r="H1144" i="8" s="1"/>
  <c r="I1144" i="8"/>
  <c r="M1144" i="8"/>
  <c r="Q1144" i="8" s="1"/>
  <c r="B1145" i="8"/>
  <c r="D1145" i="8"/>
  <c r="H1145" i="8" s="1"/>
  <c r="I1145" i="8"/>
  <c r="M1145" i="8"/>
  <c r="Q1145" i="8" s="1"/>
  <c r="B1146" i="8"/>
  <c r="D1146" i="8"/>
  <c r="H1146" i="8" s="1"/>
  <c r="I1146" i="8"/>
  <c r="M1146" i="8"/>
  <c r="Q1146" i="8" s="1"/>
  <c r="B1147" i="8"/>
  <c r="D1147" i="8"/>
  <c r="H1147" i="8" s="1"/>
  <c r="I1147" i="8"/>
  <c r="M1147" i="8"/>
  <c r="Q1147" i="8" s="1"/>
  <c r="B1148" i="8"/>
  <c r="D1148" i="8"/>
  <c r="H1148" i="8" s="1"/>
  <c r="I1148" i="8"/>
  <c r="M1148" i="8"/>
  <c r="Q1148" i="8" s="1"/>
  <c r="B1149" i="8"/>
  <c r="D1149" i="8"/>
  <c r="H1149" i="8" s="1"/>
  <c r="I1149" i="8"/>
  <c r="M1149" i="8"/>
  <c r="Q1149" i="8" s="1"/>
  <c r="B1150" i="8"/>
  <c r="D1150" i="8"/>
  <c r="H1150" i="8" s="1"/>
  <c r="I1150" i="8"/>
  <c r="M1150" i="8"/>
  <c r="Q1150" i="8" s="1"/>
  <c r="B1151" i="8"/>
  <c r="D1151" i="8"/>
  <c r="H1151" i="8" s="1"/>
  <c r="I1151" i="8"/>
  <c r="M1151" i="8"/>
  <c r="Q1151" i="8" s="1"/>
  <c r="B1152" i="8"/>
  <c r="D1152" i="8"/>
  <c r="H1152" i="8" s="1"/>
  <c r="I1152" i="8"/>
  <c r="M1152" i="8"/>
  <c r="Q1152" i="8" s="1"/>
  <c r="B1153" i="8"/>
  <c r="D1153" i="8"/>
  <c r="H1153" i="8" s="1"/>
  <c r="I1153" i="8"/>
  <c r="M1153" i="8"/>
  <c r="Q1153" i="8" s="1"/>
  <c r="B1154" i="8"/>
  <c r="D1154" i="8"/>
  <c r="H1154" i="8" s="1"/>
  <c r="I1154" i="8"/>
  <c r="M1154" i="8"/>
  <c r="Q1154" i="8" s="1"/>
  <c r="B1155" i="8"/>
  <c r="D1155" i="8"/>
  <c r="H1155" i="8" s="1"/>
  <c r="I1155" i="8"/>
  <c r="M1155" i="8"/>
  <c r="Q1155" i="8" s="1"/>
  <c r="B1156" i="8"/>
  <c r="D1156" i="8"/>
  <c r="H1156" i="8" s="1"/>
  <c r="I1156" i="8"/>
  <c r="M1156" i="8"/>
  <c r="Q1156" i="8" s="1"/>
  <c r="B1157" i="8"/>
  <c r="D1157" i="8"/>
  <c r="H1157" i="8" s="1"/>
  <c r="I1157" i="8"/>
  <c r="M1157" i="8"/>
  <c r="Q1157" i="8" s="1"/>
  <c r="B1158" i="8"/>
  <c r="D1158" i="8"/>
  <c r="H1158" i="8" s="1"/>
  <c r="I1158" i="8"/>
  <c r="M1158" i="8"/>
  <c r="Q1158" i="8" s="1"/>
  <c r="B1159" i="8"/>
  <c r="D1159" i="8"/>
  <c r="H1159" i="8" s="1"/>
  <c r="I1159" i="8"/>
  <c r="M1159" i="8"/>
  <c r="Q1159" i="8" s="1"/>
  <c r="B1160" i="8"/>
  <c r="D1160" i="8"/>
  <c r="H1160" i="8" s="1"/>
  <c r="I1160" i="8"/>
  <c r="M1160" i="8"/>
  <c r="Q1160" i="8" s="1"/>
  <c r="B1161" i="8"/>
  <c r="D1161" i="8"/>
  <c r="H1161" i="8" s="1"/>
  <c r="I1161" i="8"/>
  <c r="M1161" i="8"/>
  <c r="Q1161" i="8" s="1"/>
  <c r="B1162" i="8"/>
  <c r="D1162" i="8"/>
  <c r="H1162" i="8" s="1"/>
  <c r="I1162" i="8"/>
  <c r="M1162" i="8"/>
  <c r="Q1162" i="8" s="1"/>
  <c r="B1163" i="8"/>
  <c r="D1163" i="8"/>
  <c r="H1163" i="8" s="1"/>
  <c r="I1163" i="8"/>
  <c r="M1163" i="8"/>
  <c r="Q1163" i="8" s="1"/>
  <c r="B1164" i="8"/>
  <c r="D1164" i="8"/>
  <c r="H1164" i="8" s="1"/>
  <c r="I1164" i="8"/>
  <c r="M1164" i="8"/>
  <c r="Q1164" i="8" s="1"/>
  <c r="B1084" i="8"/>
  <c r="B538" i="14"/>
  <c r="D538" i="14"/>
  <c r="H538" i="14"/>
  <c r="N538" i="14"/>
  <c r="P538" i="14" s="1"/>
  <c r="B539" i="14"/>
  <c r="D539" i="14"/>
  <c r="H539" i="14"/>
  <c r="N539" i="14"/>
  <c r="P539" i="14" s="1"/>
  <c r="B540" i="14"/>
  <c r="D540" i="14"/>
  <c r="H540" i="14" s="1"/>
  <c r="N540" i="14"/>
  <c r="P540" i="14"/>
  <c r="B541" i="14"/>
  <c r="D541" i="14"/>
  <c r="H541" i="14"/>
  <c r="N541" i="14"/>
  <c r="P541" i="14" s="1"/>
  <c r="B542" i="14"/>
  <c r="D542" i="14"/>
  <c r="H542" i="14"/>
  <c r="N542" i="14"/>
  <c r="P542" i="14" s="1"/>
  <c r="B543" i="14"/>
  <c r="D543" i="14"/>
  <c r="H543" i="14" s="1"/>
  <c r="N543" i="14"/>
  <c r="P543" i="14" s="1"/>
  <c r="B544" i="14"/>
  <c r="D544" i="14"/>
  <c r="H544" i="14"/>
  <c r="N544" i="14"/>
  <c r="P544" i="14" s="1"/>
  <c r="B545" i="14"/>
  <c r="D545" i="14"/>
  <c r="H545" i="14" s="1"/>
  <c r="N545" i="14"/>
  <c r="P545" i="14"/>
  <c r="B546" i="14"/>
  <c r="D546" i="14"/>
  <c r="H546" i="14" s="1"/>
  <c r="N546" i="14"/>
  <c r="P546" i="14" s="1"/>
  <c r="B547" i="14"/>
  <c r="D547" i="14"/>
  <c r="H547" i="14"/>
  <c r="N547" i="14"/>
  <c r="P547" i="14" s="1"/>
  <c r="B548" i="14"/>
  <c r="D548" i="14"/>
  <c r="H548" i="14"/>
  <c r="N548" i="14"/>
  <c r="P548" i="14" s="1"/>
  <c r="B549" i="14"/>
  <c r="D549" i="14"/>
  <c r="H549" i="14" s="1"/>
  <c r="N549" i="14"/>
  <c r="P549" i="14" s="1"/>
  <c r="B550" i="14"/>
  <c r="D550" i="14"/>
  <c r="H550" i="14"/>
  <c r="N550" i="14"/>
  <c r="B551" i="14"/>
  <c r="D551" i="14"/>
  <c r="H551" i="14" s="1"/>
  <c r="N551" i="14"/>
  <c r="P551" i="14"/>
  <c r="B552" i="14"/>
  <c r="D552" i="14"/>
  <c r="H552" i="14" s="1"/>
  <c r="N552" i="14"/>
  <c r="P552" i="14" s="1"/>
  <c r="B553" i="14"/>
  <c r="D553" i="14"/>
  <c r="H553" i="14" s="1"/>
  <c r="N553" i="14"/>
  <c r="P553" i="14" s="1"/>
  <c r="B554" i="14"/>
  <c r="D554" i="14"/>
  <c r="H554" i="14"/>
  <c r="N554" i="14"/>
  <c r="B555" i="14"/>
  <c r="D555" i="14"/>
  <c r="H555" i="14" s="1"/>
  <c r="N555" i="14"/>
  <c r="P555" i="14"/>
  <c r="B556" i="14"/>
  <c r="D556" i="14"/>
  <c r="H556" i="14"/>
  <c r="N556" i="14"/>
  <c r="P556" i="14"/>
  <c r="B557" i="14"/>
  <c r="D557" i="14"/>
  <c r="H557" i="14" s="1"/>
  <c r="N557" i="14"/>
  <c r="P557" i="14" s="1"/>
  <c r="B558" i="14"/>
  <c r="D558" i="14"/>
  <c r="H558" i="14" s="1"/>
  <c r="N558" i="14"/>
  <c r="P558" i="14" s="1"/>
  <c r="B559" i="14"/>
  <c r="D559" i="14"/>
  <c r="H559" i="14" s="1"/>
  <c r="N559" i="14"/>
  <c r="P559" i="14" s="1"/>
  <c r="B560" i="14"/>
  <c r="D560" i="14"/>
  <c r="H560" i="14"/>
  <c r="N560" i="14"/>
  <c r="P560" i="14"/>
  <c r="B561" i="14"/>
  <c r="D561" i="14"/>
  <c r="H561" i="14" s="1"/>
  <c r="N561" i="14"/>
  <c r="P561" i="14" s="1"/>
  <c r="B562" i="14"/>
  <c r="D562" i="14"/>
  <c r="H562" i="14" s="1"/>
  <c r="N562" i="14"/>
  <c r="P562" i="14"/>
  <c r="B563" i="14"/>
  <c r="D563" i="14"/>
  <c r="H563" i="14" s="1"/>
  <c r="N563" i="14"/>
  <c r="P563" i="14" s="1"/>
  <c r="B564" i="14"/>
  <c r="D564" i="14"/>
  <c r="H564" i="14" s="1"/>
  <c r="N564" i="14"/>
  <c r="P564" i="14" s="1"/>
  <c r="B565" i="14"/>
  <c r="D565" i="14"/>
  <c r="H565" i="14"/>
  <c r="N565" i="14"/>
  <c r="P565" i="14" s="1"/>
  <c r="B566" i="14"/>
  <c r="D566" i="14"/>
  <c r="H566" i="14"/>
  <c r="N566" i="14"/>
  <c r="P566" i="14" s="1"/>
  <c r="B567" i="14"/>
  <c r="D567" i="14"/>
  <c r="H567" i="14" s="1"/>
  <c r="N567" i="14"/>
  <c r="P567" i="14" s="1"/>
  <c r="B568" i="14"/>
  <c r="D568" i="14"/>
  <c r="H568" i="14" s="1"/>
  <c r="N568" i="14"/>
  <c r="P568" i="14"/>
  <c r="B569" i="14"/>
  <c r="D569" i="14"/>
  <c r="H569" i="14" s="1"/>
  <c r="N569" i="14"/>
  <c r="B570" i="14"/>
  <c r="D570" i="14"/>
  <c r="H570" i="14" s="1"/>
  <c r="N570" i="14"/>
  <c r="P570" i="14" s="1"/>
  <c r="B571" i="14"/>
  <c r="D571" i="14"/>
  <c r="H571" i="14" s="1"/>
  <c r="N571" i="14"/>
  <c r="P571" i="14" s="1"/>
  <c r="B572" i="14"/>
  <c r="D572" i="14"/>
  <c r="H572" i="14"/>
  <c r="N572" i="14"/>
  <c r="P572" i="14"/>
  <c r="B573" i="14"/>
  <c r="D573" i="14"/>
  <c r="H573" i="14" s="1"/>
  <c r="N573" i="14"/>
  <c r="P573" i="14"/>
  <c r="B574" i="14"/>
  <c r="D574" i="14"/>
  <c r="H574" i="14"/>
  <c r="N574" i="14"/>
  <c r="P574" i="14" s="1"/>
  <c r="B575" i="14"/>
  <c r="D575" i="14"/>
  <c r="H575" i="14" s="1"/>
  <c r="N575" i="14"/>
  <c r="P575" i="14"/>
  <c r="B576" i="14"/>
  <c r="D576" i="14"/>
  <c r="H576" i="14" s="1"/>
  <c r="N576" i="14"/>
  <c r="P576" i="14" s="1"/>
  <c r="B577" i="14"/>
  <c r="D577" i="14"/>
  <c r="H577" i="14"/>
  <c r="N577" i="14"/>
  <c r="P577" i="14" s="1"/>
  <c r="B578" i="14"/>
  <c r="D578" i="14"/>
  <c r="H578" i="14" s="1"/>
  <c r="N578" i="14"/>
  <c r="P578" i="14" s="1"/>
  <c r="B579" i="14"/>
  <c r="D579" i="14"/>
  <c r="H579" i="14"/>
  <c r="N579" i="14"/>
  <c r="P579" i="14"/>
  <c r="B580" i="14"/>
  <c r="D580" i="14"/>
  <c r="H580" i="14"/>
  <c r="N580" i="14"/>
  <c r="P580" i="14"/>
  <c r="B581" i="14"/>
  <c r="D581" i="14"/>
  <c r="H581" i="14" s="1"/>
  <c r="N581" i="14"/>
  <c r="P581" i="14" s="1"/>
  <c r="B582" i="14"/>
  <c r="D582" i="14"/>
  <c r="H582" i="14"/>
  <c r="N582" i="14"/>
  <c r="P582" i="14" s="1"/>
  <c r="B583" i="14"/>
  <c r="D583" i="14"/>
  <c r="H583" i="14"/>
  <c r="N583" i="14"/>
  <c r="P583" i="14" s="1"/>
  <c r="B584" i="14"/>
  <c r="D584" i="14"/>
  <c r="H584" i="14"/>
  <c r="N584" i="14"/>
  <c r="P584" i="14"/>
  <c r="B585" i="14"/>
  <c r="D585" i="14"/>
  <c r="H585" i="14"/>
  <c r="N585" i="14"/>
  <c r="P585" i="14" s="1"/>
  <c r="B586" i="14"/>
  <c r="D586" i="14"/>
  <c r="H586" i="14"/>
  <c r="N586" i="14"/>
  <c r="P586" i="14" s="1"/>
  <c r="B587" i="14"/>
  <c r="D587" i="14"/>
  <c r="H587" i="14" s="1"/>
  <c r="N587" i="14"/>
  <c r="P587" i="14"/>
  <c r="B588" i="14"/>
  <c r="D588" i="14"/>
  <c r="H588" i="14" s="1"/>
  <c r="N588" i="14"/>
  <c r="P588" i="14" s="1"/>
  <c r="B589" i="14"/>
  <c r="D589" i="14"/>
  <c r="H589" i="14"/>
  <c r="N589" i="14"/>
  <c r="P589" i="14" s="1"/>
  <c r="B590" i="14"/>
  <c r="D590" i="14"/>
  <c r="H590" i="14"/>
  <c r="N590" i="14"/>
  <c r="P590" i="14" s="1"/>
  <c r="B591" i="14"/>
  <c r="D591" i="14"/>
  <c r="H591" i="14" s="1"/>
  <c r="N591" i="14"/>
  <c r="P591" i="14" s="1"/>
  <c r="B592" i="14"/>
  <c r="D592" i="14"/>
  <c r="H592" i="14"/>
  <c r="N592" i="14"/>
  <c r="P592" i="14"/>
  <c r="B593" i="14"/>
  <c r="D593" i="14"/>
  <c r="H593" i="14" s="1"/>
  <c r="N593" i="14"/>
  <c r="P593" i="14" s="1"/>
  <c r="B594" i="14"/>
  <c r="D594" i="14"/>
  <c r="H594" i="14"/>
  <c r="N594" i="14"/>
  <c r="P594" i="14" s="1"/>
  <c r="B595" i="14"/>
  <c r="D595" i="14"/>
  <c r="H595" i="14"/>
  <c r="N595" i="14"/>
  <c r="P595" i="14" s="1"/>
  <c r="B596" i="14"/>
  <c r="D596" i="14"/>
  <c r="H596" i="14" s="1"/>
  <c r="N596" i="14"/>
  <c r="P596" i="14" s="1"/>
  <c r="B597" i="14"/>
  <c r="D597" i="14"/>
  <c r="H597" i="14" s="1"/>
  <c r="N597" i="14"/>
  <c r="P597" i="14" s="1"/>
  <c r="B598" i="14"/>
  <c r="D598" i="14"/>
  <c r="H598" i="14" s="1"/>
  <c r="N598" i="14"/>
  <c r="P598" i="14"/>
  <c r="B599" i="14"/>
  <c r="D599" i="14"/>
  <c r="H599" i="14"/>
  <c r="N599" i="14"/>
  <c r="P599" i="14" s="1"/>
  <c r="B600" i="14"/>
  <c r="D600" i="14"/>
  <c r="H600" i="14" s="1"/>
  <c r="N600" i="14"/>
  <c r="P600" i="14" s="1"/>
  <c r="B601" i="14"/>
  <c r="D601" i="14"/>
  <c r="H601" i="14"/>
  <c r="N601" i="14"/>
  <c r="P601" i="14"/>
  <c r="B602" i="14"/>
  <c r="D602" i="14"/>
  <c r="H602" i="14" s="1"/>
  <c r="N602" i="14"/>
  <c r="P602" i="14" s="1"/>
  <c r="B603" i="14"/>
  <c r="D603" i="14"/>
  <c r="H603" i="14"/>
  <c r="N603" i="14"/>
  <c r="P603" i="14"/>
  <c r="B604" i="14"/>
  <c r="D604" i="14"/>
  <c r="H604" i="14"/>
  <c r="N604" i="14"/>
  <c r="P604" i="14"/>
  <c r="B605" i="14"/>
  <c r="D605" i="14"/>
  <c r="H605" i="14" s="1"/>
  <c r="N605" i="14"/>
  <c r="P605" i="14"/>
  <c r="B606" i="14"/>
  <c r="D606" i="14"/>
  <c r="H606" i="14"/>
  <c r="N606" i="14"/>
  <c r="P606" i="14" s="1"/>
  <c r="B607" i="14"/>
  <c r="D607" i="14"/>
  <c r="H607" i="14"/>
  <c r="N607" i="14"/>
  <c r="P607" i="14" s="1"/>
  <c r="B608" i="14"/>
  <c r="D608" i="14"/>
  <c r="H608" i="14" s="1"/>
  <c r="N608" i="14"/>
  <c r="P608" i="14"/>
  <c r="B609" i="14"/>
  <c r="D609" i="14"/>
  <c r="H609" i="14" s="1"/>
  <c r="N609" i="14"/>
  <c r="P609" i="14"/>
  <c r="B610" i="14"/>
  <c r="D610" i="14"/>
  <c r="H610" i="14"/>
  <c r="N610" i="14"/>
  <c r="P610" i="14"/>
  <c r="B611" i="14"/>
  <c r="D611" i="14"/>
  <c r="H611" i="14" s="1"/>
  <c r="N611" i="14"/>
  <c r="P611" i="14" s="1"/>
  <c r="B612" i="14"/>
  <c r="D612" i="14"/>
  <c r="H612" i="14" s="1"/>
  <c r="N612" i="14"/>
  <c r="P612" i="14" s="1"/>
  <c r="B613" i="14"/>
  <c r="D613" i="14"/>
  <c r="H613" i="14"/>
  <c r="N613" i="14"/>
  <c r="P613" i="14"/>
  <c r="B614" i="14"/>
  <c r="D614" i="14"/>
  <c r="H614" i="14"/>
  <c r="N614" i="14"/>
  <c r="P614" i="14" s="1"/>
  <c r="B615" i="14"/>
  <c r="D615" i="14"/>
  <c r="H615" i="14" s="1"/>
  <c r="N615" i="14"/>
  <c r="P615" i="14" s="1"/>
  <c r="B616" i="14"/>
  <c r="D616" i="14"/>
  <c r="H616" i="14" s="1"/>
  <c r="N616" i="14"/>
  <c r="P616" i="14" s="1"/>
  <c r="B617" i="14"/>
  <c r="D617" i="14"/>
  <c r="H617" i="14" s="1"/>
  <c r="N617" i="14"/>
  <c r="P617" i="14" s="1"/>
  <c r="B618" i="14"/>
  <c r="D618" i="14"/>
  <c r="H618" i="14" s="1"/>
  <c r="N618" i="14"/>
  <c r="P618" i="14" s="1"/>
  <c r="B619" i="14"/>
  <c r="D619" i="14"/>
  <c r="H619" i="14"/>
  <c r="N619" i="14"/>
  <c r="P619" i="14" s="1"/>
  <c r="B620" i="14"/>
  <c r="D620" i="14"/>
  <c r="H620" i="14"/>
  <c r="N620" i="14"/>
  <c r="P620" i="14" s="1"/>
  <c r="B621" i="14"/>
  <c r="D621" i="14"/>
  <c r="H621" i="14" s="1"/>
  <c r="N621" i="14"/>
  <c r="P621" i="14"/>
  <c r="B622" i="14"/>
  <c r="D622" i="14"/>
  <c r="H622" i="14" s="1"/>
  <c r="N622" i="14"/>
  <c r="P622" i="14" s="1"/>
  <c r="B623" i="14"/>
  <c r="D623" i="14"/>
  <c r="H623" i="14" s="1"/>
  <c r="N623" i="14"/>
  <c r="P623" i="14"/>
  <c r="B624" i="14"/>
  <c r="D624" i="14"/>
  <c r="H624" i="14" s="1"/>
  <c r="N624" i="14"/>
  <c r="P624" i="14" s="1"/>
  <c r="B625" i="14"/>
  <c r="D625" i="14"/>
  <c r="H625" i="14"/>
  <c r="N625" i="14"/>
  <c r="P625" i="14" s="1"/>
  <c r="B626" i="14"/>
  <c r="D626" i="14"/>
  <c r="H626" i="14"/>
  <c r="N626" i="14"/>
  <c r="P626" i="14" s="1"/>
  <c r="B627" i="14"/>
  <c r="D627" i="14"/>
  <c r="H627" i="14" s="1"/>
  <c r="N627" i="14"/>
  <c r="P627" i="14"/>
  <c r="B628" i="14"/>
  <c r="D628" i="14"/>
  <c r="H628" i="14" s="1"/>
  <c r="N628" i="14"/>
  <c r="P628" i="14" s="1"/>
  <c r="B629" i="14"/>
  <c r="D629" i="14"/>
  <c r="H629" i="14" s="1"/>
  <c r="N629" i="14"/>
  <c r="P629" i="14"/>
  <c r="B630" i="14"/>
  <c r="D630" i="14"/>
  <c r="H630" i="14" s="1"/>
  <c r="N630" i="14"/>
  <c r="P630" i="14" s="1"/>
  <c r="B631" i="14"/>
  <c r="D631" i="14"/>
  <c r="H631" i="14"/>
  <c r="N631" i="14"/>
  <c r="P631" i="14" s="1"/>
  <c r="B632" i="14"/>
  <c r="D632" i="14"/>
  <c r="H632" i="14"/>
  <c r="N632" i="14"/>
  <c r="P632" i="14" s="1"/>
  <c r="B633" i="14"/>
  <c r="D633" i="14"/>
  <c r="H633" i="14" s="1"/>
  <c r="N633" i="14"/>
  <c r="B634" i="14"/>
  <c r="D634" i="14"/>
  <c r="H634" i="14"/>
  <c r="N634" i="14"/>
  <c r="P634" i="14" s="1"/>
  <c r="B635" i="14"/>
  <c r="D635" i="14"/>
  <c r="H635" i="14"/>
  <c r="N635" i="14"/>
  <c r="P635" i="14" s="1"/>
  <c r="B636" i="14"/>
  <c r="D636" i="14"/>
  <c r="H636" i="14" s="1"/>
  <c r="N636" i="14"/>
  <c r="P636" i="14" s="1"/>
  <c r="B637" i="14"/>
  <c r="D637" i="14"/>
  <c r="H637" i="14"/>
  <c r="N637" i="14"/>
  <c r="P637" i="14" s="1"/>
  <c r="B638" i="14"/>
  <c r="D638" i="14"/>
  <c r="H638" i="14" s="1"/>
  <c r="N638" i="14"/>
  <c r="P638" i="14" s="1"/>
  <c r="B639" i="14"/>
  <c r="D639" i="14"/>
  <c r="H639" i="14" s="1"/>
  <c r="N639" i="14"/>
  <c r="P639" i="14"/>
  <c r="B640" i="14"/>
  <c r="D640" i="14"/>
  <c r="H640" i="14" s="1"/>
  <c r="N640" i="14"/>
  <c r="P640" i="14"/>
  <c r="B641" i="14"/>
  <c r="D641" i="14"/>
  <c r="H641" i="14" s="1"/>
  <c r="N641" i="14"/>
  <c r="P641" i="14"/>
  <c r="B642" i="14"/>
  <c r="D642" i="14"/>
  <c r="H642" i="14"/>
  <c r="N642" i="14"/>
  <c r="P642" i="14"/>
  <c r="B643" i="14"/>
  <c r="D643" i="14"/>
  <c r="H643" i="14"/>
  <c r="N643" i="14"/>
  <c r="P643" i="14" s="1"/>
  <c r="B644" i="14"/>
  <c r="D644" i="14"/>
  <c r="H644" i="14" s="1"/>
  <c r="N644" i="14"/>
  <c r="P644" i="14" s="1"/>
  <c r="B645" i="14"/>
  <c r="D645" i="14"/>
  <c r="H645" i="14" s="1"/>
  <c r="N645" i="14"/>
  <c r="P645" i="14" s="1"/>
  <c r="B646" i="14"/>
  <c r="D646" i="14"/>
  <c r="H646" i="14" s="1"/>
  <c r="N646" i="14"/>
  <c r="P646" i="14" s="1"/>
  <c r="B647" i="14"/>
  <c r="D647" i="14"/>
  <c r="H647" i="14"/>
  <c r="N647" i="14"/>
  <c r="P647" i="14" s="1"/>
  <c r="B648" i="14"/>
  <c r="D648" i="14"/>
  <c r="H648" i="14" s="1"/>
  <c r="N648" i="14"/>
  <c r="P648" i="14" s="1"/>
  <c r="B649" i="14"/>
  <c r="D649" i="14"/>
  <c r="H649" i="14"/>
  <c r="N649" i="14"/>
  <c r="P649" i="14"/>
  <c r="B650" i="14"/>
  <c r="D650" i="14"/>
  <c r="H650" i="14" s="1"/>
  <c r="N650" i="14"/>
  <c r="P650" i="14" s="1"/>
  <c r="B651" i="14"/>
  <c r="D651" i="14"/>
  <c r="H651" i="14" s="1"/>
  <c r="N651" i="14"/>
  <c r="P651" i="14" s="1"/>
  <c r="B652" i="14"/>
  <c r="D652" i="14"/>
  <c r="H652" i="14" s="1"/>
  <c r="N652" i="14"/>
  <c r="P652" i="14"/>
  <c r="B653" i="14"/>
  <c r="D653" i="14"/>
  <c r="H653" i="14" s="1"/>
  <c r="N653" i="14"/>
  <c r="P653" i="14" s="1"/>
  <c r="B654" i="14"/>
  <c r="D654" i="14"/>
  <c r="H654" i="14" s="1"/>
  <c r="N654" i="14"/>
  <c r="P654" i="14"/>
  <c r="B655" i="14"/>
  <c r="D655" i="14"/>
  <c r="H655" i="14" s="1"/>
  <c r="N655" i="14"/>
  <c r="P655" i="14" s="1"/>
  <c r="B656" i="14"/>
  <c r="D656" i="14"/>
  <c r="H656" i="14" s="1"/>
  <c r="N656" i="14"/>
  <c r="P656" i="14"/>
  <c r="B657" i="14"/>
  <c r="D657" i="14"/>
  <c r="H657" i="14" s="1"/>
  <c r="N657" i="14"/>
  <c r="P657" i="14"/>
  <c r="B658" i="14"/>
  <c r="D658" i="14"/>
  <c r="H658" i="14" s="1"/>
  <c r="N658" i="14"/>
  <c r="P658" i="14" s="1"/>
  <c r="B659" i="14"/>
  <c r="D659" i="14"/>
  <c r="H659" i="14" s="1"/>
  <c r="N659" i="14"/>
  <c r="P659" i="14" s="1"/>
  <c r="B660" i="14"/>
  <c r="D660" i="14"/>
  <c r="H660" i="14" s="1"/>
  <c r="N660" i="14"/>
  <c r="P660" i="14" s="1"/>
  <c r="B661" i="14"/>
  <c r="D661" i="14"/>
  <c r="H661" i="14"/>
  <c r="N661" i="14"/>
  <c r="P661" i="14"/>
  <c r="B662" i="14"/>
  <c r="D662" i="14"/>
  <c r="H662" i="14"/>
  <c r="N662" i="14"/>
  <c r="P662" i="14" s="1"/>
  <c r="B663" i="14"/>
  <c r="D663" i="14"/>
  <c r="H663" i="14" s="1"/>
  <c r="N663" i="14"/>
  <c r="P663" i="14" s="1"/>
  <c r="B664" i="14"/>
  <c r="D664" i="14"/>
  <c r="H664" i="14"/>
  <c r="N664" i="14"/>
  <c r="P664" i="14"/>
  <c r="B665" i="14"/>
  <c r="D665" i="14"/>
  <c r="H665" i="14" s="1"/>
  <c r="N665" i="14"/>
  <c r="P665" i="14" s="1"/>
  <c r="B666" i="14"/>
  <c r="D666" i="14"/>
  <c r="H666" i="14"/>
  <c r="N666" i="14"/>
  <c r="P666" i="14" s="1"/>
  <c r="B667" i="14"/>
  <c r="D667" i="14"/>
  <c r="H667" i="14"/>
  <c r="N667" i="14"/>
  <c r="P667" i="14" s="1"/>
  <c r="B668" i="14"/>
  <c r="D668" i="14"/>
  <c r="H668" i="14"/>
  <c r="N668" i="14"/>
  <c r="P668" i="14"/>
  <c r="B669" i="14"/>
  <c r="D669" i="14"/>
  <c r="H669" i="14" s="1"/>
  <c r="N669" i="14"/>
  <c r="P669" i="14" s="1"/>
  <c r="B670" i="14"/>
  <c r="D670" i="14"/>
  <c r="H670" i="14" s="1"/>
  <c r="N670" i="14"/>
  <c r="P670" i="14"/>
  <c r="B671" i="14"/>
  <c r="D671" i="14"/>
  <c r="H671" i="14"/>
  <c r="N671" i="14"/>
  <c r="P671" i="14" s="1"/>
  <c r="B672" i="14"/>
  <c r="D672" i="14"/>
  <c r="H672" i="14" s="1"/>
  <c r="N672" i="14"/>
  <c r="P672" i="14"/>
  <c r="B673" i="14"/>
  <c r="D673" i="14"/>
  <c r="H673" i="14"/>
  <c r="N673" i="14"/>
  <c r="P673" i="14" s="1"/>
  <c r="B674" i="14"/>
  <c r="D674" i="14"/>
  <c r="H674" i="14" s="1"/>
  <c r="N674" i="14"/>
  <c r="P674" i="14" s="1"/>
  <c r="B675" i="14"/>
  <c r="D675" i="14"/>
  <c r="H675" i="14"/>
  <c r="N675" i="14"/>
  <c r="P675" i="14"/>
  <c r="B676" i="14"/>
  <c r="D676" i="14"/>
  <c r="H676" i="14" s="1"/>
  <c r="N676" i="14"/>
  <c r="P676" i="14" s="1"/>
  <c r="B677" i="14"/>
  <c r="D677" i="14"/>
  <c r="H677" i="14" s="1"/>
  <c r="N677" i="14"/>
  <c r="P677" i="14"/>
  <c r="B678" i="14"/>
  <c r="D678" i="14"/>
  <c r="H678" i="14"/>
  <c r="N678" i="14"/>
  <c r="P678" i="14"/>
  <c r="B679" i="14"/>
  <c r="D679" i="14"/>
  <c r="H679" i="14"/>
  <c r="N679" i="14"/>
  <c r="P679" i="14" s="1"/>
  <c r="B680" i="14"/>
  <c r="D680" i="14"/>
  <c r="H680" i="14" s="1"/>
  <c r="N680" i="14"/>
  <c r="P680" i="14" s="1"/>
  <c r="B681" i="14"/>
  <c r="D681" i="14"/>
  <c r="H681" i="14"/>
  <c r="N681" i="14"/>
  <c r="P681" i="14" s="1"/>
  <c r="B682" i="14"/>
  <c r="D682" i="14"/>
  <c r="H682" i="14" s="1"/>
  <c r="N682" i="14"/>
  <c r="P682" i="14" s="1"/>
  <c r="B683" i="14"/>
  <c r="D683" i="14"/>
  <c r="H683" i="14"/>
  <c r="N683" i="14"/>
  <c r="P683" i="14" s="1"/>
  <c r="B684" i="14"/>
  <c r="D684" i="14"/>
  <c r="H684" i="14" s="1"/>
  <c r="N684" i="14"/>
  <c r="P684" i="14" s="1"/>
  <c r="B685" i="14"/>
  <c r="D685" i="14"/>
  <c r="H685" i="14"/>
  <c r="N685" i="14"/>
  <c r="P685" i="14" s="1"/>
  <c r="B686" i="14"/>
  <c r="D686" i="14"/>
  <c r="H686" i="14" s="1"/>
  <c r="N686" i="14"/>
  <c r="P686" i="14" s="1"/>
  <c r="B687" i="14"/>
  <c r="D687" i="14"/>
  <c r="H687" i="14" s="1"/>
  <c r="N687" i="14"/>
  <c r="P687" i="14" s="1"/>
  <c r="B688" i="14"/>
  <c r="D688" i="14"/>
  <c r="H688" i="14" s="1"/>
  <c r="N688" i="14"/>
  <c r="P688" i="14" s="1"/>
  <c r="B689" i="14"/>
  <c r="D689" i="14"/>
  <c r="H689" i="14" s="1"/>
  <c r="N689" i="14"/>
  <c r="P689" i="14"/>
  <c r="B690" i="14"/>
  <c r="D690" i="14"/>
  <c r="H690" i="14" s="1"/>
  <c r="N690" i="14"/>
  <c r="P690" i="14" s="1"/>
  <c r="B691" i="14"/>
  <c r="D691" i="14"/>
  <c r="H691" i="14"/>
  <c r="N691" i="14"/>
  <c r="P691" i="14" s="1"/>
  <c r="B692" i="14"/>
  <c r="D692" i="14"/>
  <c r="H692" i="14" s="1"/>
  <c r="N692" i="14"/>
  <c r="P692" i="14" s="1"/>
  <c r="B693" i="14"/>
  <c r="D693" i="14"/>
  <c r="H693" i="14"/>
  <c r="N693" i="14"/>
  <c r="P693" i="14" s="1"/>
  <c r="B694" i="14"/>
  <c r="D694" i="14"/>
  <c r="H694" i="14"/>
  <c r="N694" i="14"/>
  <c r="P694" i="14"/>
  <c r="B695" i="14"/>
  <c r="D695" i="14"/>
  <c r="H695" i="14" s="1"/>
  <c r="N695" i="14"/>
  <c r="P695" i="14" s="1"/>
  <c r="B696" i="14"/>
  <c r="D696" i="14"/>
  <c r="H696" i="14" s="1"/>
  <c r="N696" i="14"/>
  <c r="P696" i="14"/>
  <c r="B697" i="14"/>
  <c r="D697" i="14"/>
  <c r="H697" i="14"/>
  <c r="N697" i="14"/>
  <c r="P697" i="14" s="1"/>
  <c r="B698" i="14"/>
  <c r="D698" i="14"/>
  <c r="H698" i="14"/>
  <c r="N698" i="14"/>
  <c r="P698" i="14" s="1"/>
  <c r="B699" i="14"/>
  <c r="D699" i="14"/>
  <c r="H699" i="14"/>
  <c r="N699" i="14"/>
  <c r="P699" i="14" s="1"/>
  <c r="B700" i="14"/>
  <c r="D700" i="14"/>
  <c r="H700" i="14"/>
  <c r="N700" i="14"/>
  <c r="P700" i="14" s="1"/>
  <c r="B701" i="14"/>
  <c r="D701" i="14"/>
  <c r="H701" i="14" s="1"/>
  <c r="N701" i="14"/>
  <c r="P701" i="14" s="1"/>
  <c r="B702" i="14"/>
  <c r="D702" i="14"/>
  <c r="H702" i="14"/>
  <c r="N702" i="14"/>
  <c r="P702" i="14" s="1"/>
  <c r="B703" i="14"/>
  <c r="D703" i="14"/>
  <c r="H703" i="14"/>
  <c r="N703" i="14"/>
  <c r="P703" i="14" s="1"/>
  <c r="B704" i="14"/>
  <c r="D704" i="14"/>
  <c r="H704" i="14" s="1"/>
  <c r="N704" i="14"/>
  <c r="P704" i="14" s="1"/>
  <c r="B705" i="14"/>
  <c r="D705" i="14"/>
  <c r="H705" i="14" s="1"/>
  <c r="N705" i="14"/>
  <c r="P705" i="14" s="1"/>
  <c r="B706" i="14"/>
  <c r="D706" i="14"/>
  <c r="H706" i="14" s="1"/>
  <c r="N706" i="14"/>
  <c r="P706" i="14"/>
  <c r="B707" i="14"/>
  <c r="D707" i="14"/>
  <c r="H707" i="14"/>
  <c r="N707" i="14"/>
  <c r="P707" i="14" s="1"/>
  <c r="B708" i="14"/>
  <c r="D708" i="14"/>
  <c r="H708" i="14" s="1"/>
  <c r="N708" i="14"/>
  <c r="P708" i="14" s="1"/>
  <c r="B709" i="14"/>
  <c r="D709" i="14"/>
  <c r="H709" i="14" s="1"/>
  <c r="N709" i="14"/>
  <c r="P709" i="14" s="1"/>
  <c r="B710" i="14"/>
  <c r="D710" i="14"/>
  <c r="H710" i="14" s="1"/>
  <c r="N710" i="14"/>
  <c r="P710" i="14" s="1"/>
  <c r="B711" i="14"/>
  <c r="D711" i="14"/>
  <c r="H711" i="14"/>
  <c r="N711" i="14"/>
  <c r="P711" i="14"/>
  <c r="B712" i="14"/>
  <c r="D712" i="14"/>
  <c r="H712" i="14"/>
  <c r="N712" i="14"/>
  <c r="P712" i="14" s="1"/>
  <c r="B713" i="14"/>
  <c r="D713" i="14"/>
  <c r="H713" i="14" s="1"/>
  <c r="N713" i="14"/>
  <c r="P713" i="14"/>
  <c r="B714" i="14"/>
  <c r="D714" i="14"/>
  <c r="H714" i="14"/>
  <c r="N714" i="14"/>
  <c r="P714" i="14" s="1"/>
  <c r="B715" i="14"/>
  <c r="D715" i="14"/>
  <c r="H715" i="14" s="1"/>
  <c r="N715" i="14"/>
  <c r="P715" i="14" s="1"/>
  <c r="B716" i="14"/>
  <c r="D716" i="14"/>
  <c r="H716" i="14"/>
  <c r="N716" i="14"/>
  <c r="P716" i="14"/>
  <c r="B717" i="14"/>
  <c r="D717" i="14"/>
  <c r="H717" i="14" s="1"/>
  <c r="N717" i="14"/>
  <c r="P717" i="14" s="1"/>
  <c r="B718" i="14"/>
  <c r="D718" i="14"/>
  <c r="H718" i="14" s="1"/>
  <c r="N718" i="14"/>
  <c r="P718" i="14" s="1"/>
  <c r="B719" i="14"/>
  <c r="D719" i="14"/>
  <c r="H719" i="14" s="1"/>
  <c r="N719" i="14"/>
  <c r="P719" i="14"/>
  <c r="B720" i="14"/>
  <c r="D720" i="14"/>
  <c r="H720" i="14" s="1"/>
  <c r="N720" i="14"/>
  <c r="P720" i="14" s="1"/>
  <c r="B721" i="14"/>
  <c r="D721" i="14"/>
  <c r="H721" i="14"/>
  <c r="N721" i="14"/>
  <c r="P721" i="14" s="1"/>
  <c r="B722" i="14"/>
  <c r="D722" i="14"/>
  <c r="H722" i="14" s="1"/>
  <c r="N722" i="14"/>
  <c r="P722" i="14" s="1"/>
  <c r="B723" i="14"/>
  <c r="D723" i="14"/>
  <c r="H723" i="14" s="1"/>
  <c r="N723" i="14"/>
  <c r="P723" i="14" s="1"/>
  <c r="B724" i="14"/>
  <c r="D724" i="14"/>
  <c r="H724" i="14"/>
  <c r="N724" i="14"/>
  <c r="P724" i="14" s="1"/>
  <c r="B725" i="14"/>
  <c r="D725" i="14"/>
  <c r="H725" i="14" s="1"/>
  <c r="N725" i="14"/>
  <c r="P725" i="14" s="1"/>
  <c r="B726" i="14"/>
  <c r="D726" i="14"/>
  <c r="H726" i="14" s="1"/>
  <c r="N726" i="14"/>
  <c r="P726" i="14" s="1"/>
  <c r="B727" i="14"/>
  <c r="D727" i="14"/>
  <c r="H727" i="14"/>
  <c r="N727" i="14"/>
  <c r="P727" i="14" s="1"/>
  <c r="B728" i="14"/>
  <c r="D728" i="14"/>
  <c r="H728" i="14" s="1"/>
  <c r="N728" i="14"/>
  <c r="P728" i="14" s="1"/>
  <c r="B729" i="14"/>
  <c r="D729" i="14"/>
  <c r="H729" i="14" s="1"/>
  <c r="N729" i="14"/>
  <c r="P729" i="14"/>
  <c r="B730" i="14"/>
  <c r="D730" i="14"/>
  <c r="H730" i="14"/>
  <c r="N730" i="14"/>
  <c r="P730" i="14" s="1"/>
  <c r="B731" i="14"/>
  <c r="D731" i="14"/>
  <c r="H731" i="14" s="1"/>
  <c r="N731" i="14"/>
  <c r="P731" i="14" s="1"/>
  <c r="B732" i="14"/>
  <c r="D732" i="14"/>
  <c r="H732" i="14" s="1"/>
  <c r="N732" i="14"/>
  <c r="P732" i="14" s="1"/>
  <c r="B733" i="14"/>
  <c r="D733" i="14"/>
  <c r="H733" i="14"/>
  <c r="N733" i="14"/>
  <c r="P733" i="14"/>
  <c r="B734" i="14"/>
  <c r="D734" i="14"/>
  <c r="H734" i="14" s="1"/>
  <c r="N734" i="14"/>
  <c r="P734" i="14" s="1"/>
  <c r="B735" i="14"/>
  <c r="D735" i="14"/>
  <c r="H735" i="14" s="1"/>
  <c r="N735" i="14"/>
  <c r="P735" i="14" s="1"/>
  <c r="B736" i="14"/>
  <c r="D736" i="14"/>
  <c r="H736" i="14"/>
  <c r="N736" i="14"/>
  <c r="P736" i="14"/>
  <c r="B737" i="14"/>
  <c r="D737" i="14"/>
  <c r="H737" i="14" s="1"/>
  <c r="N737" i="14"/>
  <c r="P737" i="14" s="1"/>
  <c r="B738" i="14"/>
  <c r="D738" i="14"/>
  <c r="H738" i="14" s="1"/>
  <c r="N738" i="14"/>
  <c r="P738" i="14" s="1"/>
  <c r="B739" i="14"/>
  <c r="D739" i="14"/>
  <c r="H739" i="14" s="1"/>
  <c r="N739" i="14"/>
  <c r="P739" i="14" s="1"/>
  <c r="B740" i="14"/>
  <c r="D740" i="14"/>
  <c r="H740" i="14" s="1"/>
  <c r="N740" i="14"/>
  <c r="P740" i="14" s="1"/>
  <c r="B741" i="14"/>
  <c r="D741" i="14"/>
  <c r="H741" i="14" s="1"/>
  <c r="N741" i="14"/>
  <c r="P741" i="14" s="1"/>
  <c r="B742" i="14"/>
  <c r="D742" i="14"/>
  <c r="H742" i="14" s="1"/>
  <c r="N742" i="14"/>
  <c r="P742" i="14" s="1"/>
  <c r="B743" i="14"/>
  <c r="D743" i="14"/>
  <c r="H743" i="14"/>
  <c r="N743" i="14"/>
  <c r="P743" i="14" s="1"/>
  <c r="B744" i="14"/>
  <c r="D744" i="14"/>
  <c r="H744" i="14" s="1"/>
  <c r="N744" i="14"/>
  <c r="P744" i="14"/>
  <c r="B745" i="14"/>
  <c r="D745" i="14"/>
  <c r="H745" i="14"/>
  <c r="N745" i="14"/>
  <c r="P745" i="14" s="1"/>
  <c r="B746" i="14"/>
  <c r="D746" i="14"/>
  <c r="H746" i="14" s="1"/>
  <c r="N746" i="14"/>
  <c r="P746" i="14" s="1"/>
  <c r="B747" i="14"/>
  <c r="D747" i="14"/>
  <c r="H747" i="14"/>
  <c r="N747" i="14"/>
  <c r="P747" i="14"/>
  <c r="B748" i="14"/>
  <c r="D748" i="14"/>
  <c r="H748" i="14" s="1"/>
  <c r="N748" i="14"/>
  <c r="P748" i="14" s="1"/>
  <c r="B749" i="14"/>
  <c r="D749" i="14"/>
  <c r="H749" i="14" s="1"/>
  <c r="N749" i="14"/>
  <c r="P749" i="14"/>
  <c r="B750" i="14"/>
  <c r="D750" i="14"/>
  <c r="H750" i="14"/>
  <c r="N750" i="14"/>
  <c r="P750" i="14" s="1"/>
  <c r="B751" i="14"/>
  <c r="D751" i="14"/>
  <c r="H751" i="14" s="1"/>
  <c r="N751" i="14"/>
  <c r="P751" i="14" s="1"/>
  <c r="B752" i="14"/>
  <c r="D752" i="14"/>
  <c r="H752" i="14" s="1"/>
  <c r="N752" i="14"/>
  <c r="P752" i="14" s="1"/>
  <c r="B753" i="14"/>
  <c r="D753" i="14"/>
  <c r="H753" i="14" s="1"/>
  <c r="N753" i="14"/>
  <c r="P753" i="14"/>
  <c r="B754" i="14"/>
  <c r="D754" i="14"/>
  <c r="H754" i="14" s="1"/>
  <c r="N754" i="14"/>
  <c r="P754" i="14"/>
  <c r="B755" i="14"/>
  <c r="D755" i="14"/>
  <c r="H755" i="14" s="1"/>
  <c r="N755" i="14"/>
  <c r="P755" i="14" s="1"/>
  <c r="B756" i="14"/>
  <c r="D756" i="14"/>
  <c r="H756" i="14" s="1"/>
  <c r="N756" i="14"/>
  <c r="P756" i="14" s="1"/>
  <c r="B757" i="14"/>
  <c r="D757" i="14"/>
  <c r="H757" i="14"/>
  <c r="N757" i="14"/>
  <c r="P757" i="14"/>
  <c r="B758" i="14"/>
  <c r="D758" i="14"/>
  <c r="H758" i="14" s="1"/>
  <c r="N758" i="14"/>
  <c r="P758" i="14" s="1"/>
  <c r="B759" i="14"/>
  <c r="D759" i="14"/>
  <c r="H759" i="14" s="1"/>
  <c r="N759" i="14"/>
  <c r="P759" i="14" s="1"/>
  <c r="B760" i="14"/>
  <c r="D760" i="14"/>
  <c r="H760" i="14"/>
  <c r="N760" i="14"/>
  <c r="P760" i="14"/>
  <c r="B761" i="14"/>
  <c r="D761" i="14"/>
  <c r="H761" i="14" s="1"/>
  <c r="N761" i="14"/>
  <c r="P761" i="14"/>
  <c r="B762" i="14"/>
  <c r="D762" i="14"/>
  <c r="H762" i="14"/>
  <c r="N762" i="14"/>
  <c r="P762" i="14"/>
  <c r="B763" i="14"/>
  <c r="D763" i="14"/>
  <c r="H763" i="14"/>
  <c r="N763" i="14"/>
  <c r="P763" i="14" s="1"/>
  <c r="B764" i="14"/>
  <c r="D764" i="14"/>
  <c r="H764" i="14"/>
  <c r="N764" i="14"/>
  <c r="P764" i="14" s="1"/>
  <c r="B765" i="14"/>
  <c r="D765" i="14"/>
  <c r="H765" i="14"/>
  <c r="N765" i="14"/>
  <c r="P765" i="14"/>
  <c r="B766" i="14"/>
  <c r="D766" i="14"/>
  <c r="H766" i="14"/>
  <c r="N766" i="14"/>
  <c r="P766" i="14" s="1"/>
  <c r="B767" i="14"/>
  <c r="D767" i="14"/>
  <c r="H767" i="14" s="1"/>
  <c r="N767" i="14"/>
  <c r="P767" i="14" s="1"/>
  <c r="B768" i="14"/>
  <c r="D768" i="14"/>
  <c r="H768" i="14" s="1"/>
  <c r="N768" i="14"/>
  <c r="P768" i="14" s="1"/>
  <c r="B769" i="14"/>
  <c r="D769" i="14"/>
  <c r="H769" i="14"/>
  <c r="N769" i="14"/>
  <c r="P769" i="14" s="1"/>
  <c r="B770" i="14"/>
  <c r="D770" i="14"/>
  <c r="H770" i="14" s="1"/>
  <c r="N770" i="14"/>
  <c r="P770" i="14" s="1"/>
  <c r="B771" i="14"/>
  <c r="D771" i="14"/>
  <c r="H771" i="14" s="1"/>
  <c r="N771" i="14"/>
  <c r="P771" i="14"/>
  <c r="B772" i="14"/>
  <c r="D772" i="14"/>
  <c r="H772" i="14" s="1"/>
  <c r="N772" i="14"/>
  <c r="P772" i="14" s="1"/>
  <c r="B773" i="14"/>
  <c r="D773" i="14"/>
  <c r="H773" i="14" s="1"/>
  <c r="N773" i="14"/>
  <c r="P773" i="14" s="1"/>
  <c r="B774" i="14"/>
  <c r="D774" i="14"/>
  <c r="H774" i="14"/>
  <c r="N774" i="14"/>
  <c r="P774" i="14" s="1"/>
  <c r="B775" i="14"/>
  <c r="D775" i="14"/>
  <c r="H775" i="14" s="1"/>
  <c r="N775" i="14"/>
  <c r="P775" i="14" s="1"/>
  <c r="B776" i="14"/>
  <c r="D776" i="14"/>
  <c r="H776" i="14"/>
  <c r="N776" i="14"/>
  <c r="P776" i="14"/>
  <c r="B777" i="14"/>
  <c r="D777" i="14"/>
  <c r="H777" i="14" s="1"/>
  <c r="N777" i="14"/>
  <c r="P777" i="14" s="1"/>
  <c r="B778" i="14"/>
  <c r="D778" i="14"/>
  <c r="H778" i="14" s="1"/>
  <c r="N778" i="14"/>
  <c r="P778" i="14" s="1"/>
  <c r="B779" i="14"/>
  <c r="D779" i="14"/>
  <c r="H779" i="14"/>
  <c r="N779" i="14"/>
  <c r="P779" i="14" s="1"/>
  <c r="B780" i="14"/>
  <c r="D780" i="14"/>
  <c r="H780" i="14" s="1"/>
  <c r="N780" i="14"/>
  <c r="P780" i="14"/>
  <c r="B781" i="14"/>
  <c r="D781" i="14"/>
  <c r="H781" i="14" s="1"/>
  <c r="N781" i="14"/>
  <c r="P781" i="14"/>
  <c r="B782" i="14"/>
  <c r="D782" i="14"/>
  <c r="H782" i="14" s="1"/>
  <c r="N782" i="14"/>
  <c r="P782" i="14" s="1"/>
  <c r="B783" i="14"/>
  <c r="D783" i="14"/>
  <c r="H783" i="14" s="1"/>
  <c r="N783" i="14"/>
  <c r="P783" i="14" s="1"/>
  <c r="B784" i="14"/>
  <c r="D784" i="14"/>
  <c r="H784" i="14" s="1"/>
  <c r="N784" i="14"/>
  <c r="P784" i="14" s="1"/>
  <c r="B785" i="14"/>
  <c r="D785" i="14"/>
  <c r="H785" i="14" s="1"/>
  <c r="N785" i="14"/>
  <c r="P785" i="14"/>
  <c r="B786" i="14"/>
  <c r="D786" i="14"/>
  <c r="H786" i="14"/>
  <c r="N786" i="14"/>
  <c r="P786" i="14" s="1"/>
  <c r="B787" i="14"/>
  <c r="D787" i="14"/>
  <c r="H787" i="14"/>
  <c r="N787" i="14"/>
  <c r="P787" i="14" s="1"/>
  <c r="B788" i="14"/>
  <c r="D788" i="14"/>
  <c r="H788" i="14"/>
  <c r="N788" i="14"/>
  <c r="P788" i="14"/>
  <c r="B789" i="14"/>
  <c r="D789" i="14"/>
  <c r="H789" i="14" s="1"/>
  <c r="N789" i="14"/>
  <c r="P789" i="14" s="1"/>
  <c r="B790" i="14"/>
  <c r="D790" i="14"/>
  <c r="H790" i="14" s="1"/>
  <c r="N790" i="14"/>
  <c r="P790" i="14"/>
  <c r="B791" i="14"/>
  <c r="D791" i="14"/>
  <c r="H791" i="14"/>
  <c r="N791" i="14"/>
  <c r="P791" i="14" s="1"/>
  <c r="B792" i="14"/>
  <c r="D792" i="14"/>
  <c r="H792" i="14" s="1"/>
  <c r="N792" i="14"/>
  <c r="P792" i="14" s="1"/>
  <c r="B793" i="14"/>
  <c r="D793" i="14"/>
  <c r="H793" i="14" s="1"/>
  <c r="N793" i="14"/>
  <c r="P793" i="14" s="1"/>
  <c r="B794" i="14"/>
  <c r="D794" i="14"/>
  <c r="H794" i="14"/>
  <c r="N794" i="14"/>
  <c r="P794" i="14" s="1"/>
  <c r="B795" i="14"/>
  <c r="D795" i="14"/>
  <c r="H795" i="14" s="1"/>
  <c r="N795" i="14"/>
  <c r="P795" i="14" s="1"/>
  <c r="B796" i="14"/>
  <c r="D796" i="14"/>
  <c r="H796" i="14"/>
  <c r="N796" i="14"/>
  <c r="P796" i="14" s="1"/>
  <c r="B797" i="14"/>
  <c r="D797" i="14"/>
  <c r="H797" i="14" s="1"/>
  <c r="N797" i="14"/>
  <c r="P797" i="14"/>
  <c r="B798" i="14"/>
  <c r="D798" i="14"/>
  <c r="H798" i="14" s="1"/>
  <c r="N798" i="14"/>
  <c r="P798" i="14" s="1"/>
  <c r="B799" i="14"/>
  <c r="D799" i="14"/>
  <c r="H799" i="14" s="1"/>
  <c r="N799" i="14"/>
  <c r="P799" i="14" s="1"/>
  <c r="B800" i="14"/>
  <c r="D800" i="14"/>
  <c r="H800" i="14"/>
  <c r="N800" i="14"/>
  <c r="P800" i="14" s="1"/>
  <c r="B801" i="14"/>
  <c r="D801" i="14"/>
  <c r="H801" i="14" s="1"/>
  <c r="N801" i="14"/>
  <c r="P801" i="14"/>
  <c r="B802" i="14"/>
  <c r="D802" i="14"/>
  <c r="H802" i="14"/>
  <c r="N802" i="14"/>
  <c r="P802" i="14" s="1"/>
  <c r="B803" i="14"/>
  <c r="D803" i="14"/>
  <c r="H803" i="14" s="1"/>
  <c r="N803" i="14"/>
  <c r="P803" i="14" s="1"/>
  <c r="B804" i="14"/>
  <c r="D804" i="14"/>
  <c r="H804" i="14" s="1"/>
  <c r="N804" i="14"/>
  <c r="P804" i="14"/>
  <c r="B805" i="14"/>
  <c r="D805" i="14"/>
  <c r="H805" i="14"/>
  <c r="N805" i="14"/>
  <c r="P805" i="14" s="1"/>
  <c r="B806" i="14"/>
  <c r="D806" i="14"/>
  <c r="H806" i="14" s="1"/>
  <c r="N806" i="14"/>
  <c r="P806" i="14" s="1"/>
  <c r="B807" i="14"/>
  <c r="D807" i="14"/>
  <c r="H807" i="14"/>
  <c r="N807" i="14"/>
  <c r="P807" i="14" s="1"/>
  <c r="B808" i="14"/>
  <c r="D808" i="14"/>
  <c r="H808" i="14" s="1"/>
  <c r="N808" i="14"/>
  <c r="P808" i="14" s="1"/>
  <c r="B809" i="14"/>
  <c r="D809" i="14"/>
  <c r="H809" i="14" s="1"/>
  <c r="N809" i="14"/>
  <c r="P809" i="14" s="1"/>
  <c r="B810" i="14"/>
  <c r="D810" i="14"/>
  <c r="H810" i="14"/>
  <c r="N810" i="14"/>
  <c r="P810" i="14"/>
  <c r="B811" i="14"/>
  <c r="D811" i="14"/>
  <c r="H811" i="14"/>
  <c r="N811" i="14"/>
  <c r="P811" i="14" s="1"/>
  <c r="B812" i="14"/>
  <c r="D812" i="14"/>
  <c r="H812" i="14"/>
  <c r="N812" i="14"/>
  <c r="P812" i="14"/>
  <c r="B813" i="14"/>
  <c r="D813" i="14"/>
  <c r="H813" i="14" s="1"/>
  <c r="N813" i="14"/>
  <c r="P813" i="14" s="1"/>
  <c r="B814" i="14"/>
  <c r="D814" i="14"/>
  <c r="H814" i="14" s="1"/>
  <c r="N814" i="14"/>
  <c r="P814" i="14" s="1"/>
  <c r="B815" i="14"/>
  <c r="D815" i="14"/>
  <c r="H815" i="14"/>
  <c r="N815" i="14"/>
  <c r="P815" i="14"/>
  <c r="B816" i="14"/>
  <c r="D816" i="14"/>
  <c r="H816" i="14" s="1"/>
  <c r="N816" i="14"/>
  <c r="P816" i="14"/>
  <c r="B817" i="14"/>
  <c r="D817" i="14"/>
  <c r="H817" i="14" s="1"/>
  <c r="N817" i="14"/>
  <c r="P817" i="14"/>
  <c r="B818" i="14"/>
  <c r="D818" i="14"/>
  <c r="H818" i="14"/>
  <c r="N818" i="14"/>
  <c r="P818" i="14" s="1"/>
  <c r="B819" i="14"/>
  <c r="D819" i="14"/>
  <c r="H819" i="14" s="1"/>
  <c r="N819" i="14"/>
  <c r="P819" i="14"/>
  <c r="B820" i="14"/>
  <c r="D820" i="14"/>
  <c r="H820" i="14"/>
  <c r="N820" i="14"/>
  <c r="P820" i="14"/>
  <c r="B821" i="14"/>
  <c r="D821" i="14"/>
  <c r="H821" i="14" s="1"/>
  <c r="N821" i="14"/>
  <c r="P821" i="14" s="1"/>
  <c r="B822" i="14"/>
  <c r="D822" i="14"/>
  <c r="H822" i="14" s="1"/>
  <c r="N822" i="14"/>
  <c r="P822" i="14" s="1"/>
  <c r="B823" i="14"/>
  <c r="D823" i="14"/>
  <c r="H823" i="14"/>
  <c r="N823" i="14"/>
  <c r="P823" i="14" s="1"/>
  <c r="B824" i="14"/>
  <c r="D824" i="14"/>
  <c r="H824" i="14" s="1"/>
  <c r="N824" i="14"/>
  <c r="P824" i="14"/>
  <c r="B825" i="14"/>
  <c r="D825" i="14"/>
  <c r="H825" i="14"/>
  <c r="N825" i="14"/>
  <c r="P825" i="14"/>
  <c r="B826" i="14"/>
  <c r="D826" i="14"/>
  <c r="H826" i="14" s="1"/>
  <c r="N826" i="14"/>
  <c r="P826" i="14"/>
  <c r="B827" i="14"/>
  <c r="D827" i="14"/>
  <c r="H827" i="14" s="1"/>
  <c r="N827" i="14"/>
  <c r="P827" i="14"/>
  <c r="B828" i="14"/>
  <c r="D828" i="14"/>
  <c r="H828" i="14" s="1"/>
  <c r="N828" i="14"/>
  <c r="P828" i="14"/>
  <c r="B829" i="14"/>
  <c r="D829" i="14"/>
  <c r="H829" i="14"/>
  <c r="N829" i="14"/>
  <c r="P829" i="14"/>
  <c r="B830" i="14"/>
  <c r="D830" i="14"/>
  <c r="H830" i="14" s="1"/>
  <c r="N830" i="14"/>
  <c r="P830" i="14" s="1"/>
  <c r="B831" i="14"/>
  <c r="D831" i="14"/>
  <c r="H831" i="14"/>
  <c r="N831" i="14"/>
  <c r="P831" i="14" s="1"/>
  <c r="B832" i="14"/>
  <c r="D832" i="14"/>
  <c r="H832" i="14"/>
  <c r="N832" i="14"/>
  <c r="P832" i="14"/>
  <c r="B833" i="14"/>
  <c r="D833" i="14"/>
  <c r="H833" i="14" s="1"/>
  <c r="N833" i="14"/>
  <c r="P833" i="14" s="1"/>
  <c r="B834" i="14"/>
  <c r="D834" i="14"/>
  <c r="H834" i="14" s="1"/>
  <c r="N834" i="14"/>
  <c r="P834" i="14"/>
  <c r="B835" i="14"/>
  <c r="D835" i="14"/>
  <c r="H835" i="14"/>
  <c r="N835" i="14"/>
  <c r="P835" i="14" s="1"/>
  <c r="B836" i="14"/>
  <c r="D836" i="14"/>
  <c r="H836" i="14" s="1"/>
  <c r="N836" i="14"/>
  <c r="P836" i="14" s="1"/>
  <c r="B837" i="14"/>
  <c r="D837" i="14"/>
  <c r="H837" i="14"/>
  <c r="N837" i="14"/>
  <c r="P837" i="14"/>
  <c r="B838" i="14"/>
  <c r="D838" i="14"/>
  <c r="H838" i="14"/>
  <c r="N838" i="14"/>
  <c r="P838" i="14"/>
  <c r="B839" i="14"/>
  <c r="D839" i="14"/>
  <c r="H839" i="14" s="1"/>
  <c r="N839" i="14"/>
  <c r="P839" i="14"/>
  <c r="B840" i="14"/>
  <c r="D840" i="14"/>
  <c r="H840" i="14" s="1"/>
  <c r="N840" i="14"/>
  <c r="P840" i="14" s="1"/>
  <c r="B841" i="14"/>
  <c r="D841" i="14"/>
  <c r="H841" i="14" s="1"/>
  <c r="N841" i="14"/>
  <c r="P841" i="14" s="1"/>
  <c r="B842" i="14"/>
  <c r="D842" i="14"/>
  <c r="H842" i="14" s="1"/>
  <c r="N842" i="14"/>
  <c r="P842" i="14" s="1"/>
  <c r="B843" i="14"/>
  <c r="D843" i="14"/>
  <c r="H843" i="14"/>
  <c r="N843" i="14"/>
  <c r="P843" i="14"/>
  <c r="B844" i="14"/>
  <c r="D844" i="14"/>
  <c r="H844" i="14" s="1"/>
  <c r="N844" i="14"/>
  <c r="P844" i="14"/>
  <c r="B845" i="14"/>
  <c r="D845" i="14"/>
  <c r="H845" i="14" s="1"/>
  <c r="N845" i="14"/>
  <c r="P845" i="14"/>
  <c r="B846" i="14"/>
  <c r="D846" i="14"/>
  <c r="H846" i="14"/>
  <c r="N846" i="14"/>
  <c r="P846" i="14" s="1"/>
  <c r="B847" i="14"/>
  <c r="D847" i="14"/>
  <c r="H847" i="14"/>
  <c r="N847" i="14"/>
  <c r="P847" i="14" s="1"/>
  <c r="B848" i="14"/>
  <c r="D848" i="14"/>
  <c r="H848" i="14"/>
  <c r="N848" i="14"/>
  <c r="P848" i="14"/>
  <c r="B849" i="14"/>
  <c r="D849" i="14"/>
  <c r="H849" i="14" s="1"/>
  <c r="N849" i="14"/>
  <c r="P849" i="14" s="1"/>
  <c r="B850" i="14"/>
  <c r="D850" i="14"/>
  <c r="H850" i="14" s="1"/>
  <c r="N850" i="14"/>
  <c r="P850" i="14"/>
  <c r="B851" i="14"/>
  <c r="D851" i="14"/>
  <c r="H851" i="14"/>
  <c r="N851" i="14"/>
  <c r="P851" i="14"/>
  <c r="B852" i="14"/>
  <c r="D852" i="14"/>
  <c r="H852" i="14" s="1"/>
  <c r="N852" i="14"/>
  <c r="P852" i="14"/>
  <c r="B853" i="14"/>
  <c r="D853" i="14"/>
  <c r="H853" i="14"/>
  <c r="N853" i="14"/>
  <c r="P853" i="14"/>
  <c r="B854" i="14"/>
  <c r="D854" i="14"/>
  <c r="H854" i="14"/>
  <c r="N854" i="14"/>
  <c r="P854" i="14" s="1"/>
  <c r="B855" i="14"/>
  <c r="D855" i="14"/>
  <c r="H855" i="14" s="1"/>
  <c r="N855" i="14"/>
  <c r="P855" i="14"/>
  <c r="B856" i="14"/>
  <c r="D856" i="14"/>
  <c r="H856" i="14"/>
  <c r="N856" i="14"/>
  <c r="P856" i="14"/>
  <c r="B857" i="14"/>
  <c r="D857" i="14"/>
  <c r="H857" i="14" s="1"/>
  <c r="N857" i="14"/>
  <c r="P857" i="14" s="1"/>
  <c r="B858" i="14"/>
  <c r="D858" i="14"/>
  <c r="H858" i="14" s="1"/>
  <c r="N858" i="14"/>
  <c r="P858" i="14"/>
  <c r="B859" i="14"/>
  <c r="D859" i="14"/>
  <c r="H859" i="14"/>
  <c r="N859" i="14"/>
  <c r="P859" i="14" s="1"/>
  <c r="B860" i="14"/>
  <c r="D860" i="14"/>
  <c r="H860" i="14" s="1"/>
  <c r="N860" i="14"/>
  <c r="P860" i="14"/>
  <c r="B861" i="14"/>
  <c r="D861" i="14"/>
  <c r="H861" i="14"/>
  <c r="N861" i="14"/>
  <c r="P861" i="14"/>
  <c r="B862" i="14"/>
  <c r="D862" i="14"/>
  <c r="H862" i="14" s="1"/>
  <c r="N862" i="14"/>
  <c r="P862" i="14" s="1"/>
  <c r="B863" i="14"/>
  <c r="D863" i="14"/>
  <c r="H863" i="14"/>
  <c r="N863" i="14"/>
  <c r="P863" i="14" s="1"/>
  <c r="B864" i="14"/>
  <c r="D864" i="14"/>
  <c r="H864" i="14" s="1"/>
  <c r="N864" i="14"/>
  <c r="P864" i="14"/>
  <c r="B865" i="14"/>
  <c r="D865" i="14"/>
  <c r="H865" i="14" s="1"/>
  <c r="N865" i="14"/>
  <c r="P865" i="14"/>
  <c r="B866" i="14"/>
  <c r="D866" i="14"/>
  <c r="H866" i="14"/>
  <c r="N866" i="14"/>
  <c r="P866" i="14" s="1"/>
  <c r="B867" i="14"/>
  <c r="D867" i="14"/>
  <c r="H867" i="14" s="1"/>
  <c r="N867" i="14"/>
  <c r="P867" i="14" s="1"/>
  <c r="B868" i="14"/>
  <c r="D868" i="14"/>
  <c r="H868" i="14"/>
  <c r="N868" i="14"/>
  <c r="P868" i="14"/>
  <c r="B869" i="14"/>
  <c r="D869" i="14"/>
  <c r="H869" i="14" s="1"/>
  <c r="N869" i="14"/>
  <c r="P869" i="14" s="1"/>
  <c r="B870" i="14"/>
  <c r="D870" i="14"/>
  <c r="H870" i="14" s="1"/>
  <c r="N870" i="14"/>
  <c r="P870" i="14"/>
  <c r="B871" i="14"/>
  <c r="D871" i="14"/>
  <c r="H871" i="14"/>
  <c r="N871" i="14"/>
  <c r="P871" i="14" s="1"/>
  <c r="B872" i="14"/>
  <c r="D872" i="14"/>
  <c r="H872" i="14"/>
  <c r="N872" i="14"/>
  <c r="P872" i="14" s="1"/>
  <c r="B873" i="14"/>
  <c r="D873" i="14"/>
  <c r="H873" i="14"/>
  <c r="N873" i="14"/>
  <c r="P873" i="14"/>
  <c r="B874" i="14"/>
  <c r="D874" i="14"/>
  <c r="H874" i="14"/>
  <c r="N874" i="14"/>
  <c r="P874" i="14"/>
  <c r="B875" i="14"/>
  <c r="D875" i="14"/>
  <c r="H875" i="14" s="1"/>
  <c r="N875" i="14"/>
  <c r="P875" i="14"/>
  <c r="B876" i="14"/>
  <c r="D876" i="14"/>
  <c r="H876" i="14" s="1"/>
  <c r="N876" i="14"/>
  <c r="P876" i="14"/>
  <c r="B877" i="14"/>
  <c r="D877" i="14"/>
  <c r="H877" i="14"/>
  <c r="N877" i="14"/>
  <c r="P877" i="14" s="1"/>
  <c r="B878" i="14"/>
  <c r="D878" i="14"/>
  <c r="H878" i="14" s="1"/>
  <c r="N878" i="14"/>
  <c r="P878" i="14" s="1"/>
  <c r="B879" i="14"/>
  <c r="D879" i="14"/>
  <c r="H879" i="14" s="1"/>
  <c r="N879" i="14"/>
  <c r="P879" i="14"/>
  <c r="B880" i="14"/>
  <c r="D880" i="14"/>
  <c r="H880" i="14" s="1"/>
  <c r="N880" i="14"/>
  <c r="P880" i="14" s="1"/>
  <c r="B881" i="14"/>
  <c r="D881" i="14"/>
  <c r="H881" i="14" s="1"/>
  <c r="N881" i="14"/>
  <c r="P881" i="14"/>
  <c r="B882" i="14"/>
  <c r="D882" i="14"/>
  <c r="H882" i="14" s="1"/>
  <c r="N882" i="14"/>
  <c r="P882" i="14"/>
  <c r="B883" i="14"/>
  <c r="D883" i="14"/>
  <c r="H883" i="14" s="1"/>
  <c r="N883" i="14"/>
  <c r="P883" i="14" s="1"/>
  <c r="B884" i="14"/>
  <c r="D884" i="14"/>
  <c r="H884" i="14" s="1"/>
  <c r="N884" i="14"/>
  <c r="P884" i="14"/>
  <c r="B885" i="14"/>
  <c r="D885" i="14"/>
  <c r="H885" i="14"/>
  <c r="N885" i="14"/>
  <c r="P885" i="14" s="1"/>
  <c r="B886" i="14"/>
  <c r="D886" i="14"/>
  <c r="H886" i="14"/>
  <c r="N886" i="14"/>
  <c r="P886" i="14" s="1"/>
  <c r="B887" i="14"/>
  <c r="D887" i="14"/>
  <c r="H887" i="14"/>
  <c r="N887" i="14"/>
  <c r="P887" i="14"/>
  <c r="B888" i="14"/>
  <c r="D888" i="14"/>
  <c r="H888" i="14" s="1"/>
  <c r="N888" i="14"/>
  <c r="P888" i="14"/>
  <c r="B889" i="14"/>
  <c r="D889" i="14"/>
  <c r="H889" i="14" s="1"/>
  <c r="N889" i="14"/>
  <c r="P889" i="14"/>
  <c r="B890" i="14"/>
  <c r="D890" i="14"/>
  <c r="H890" i="14"/>
  <c r="N890" i="14"/>
  <c r="P890" i="14" s="1"/>
  <c r="B891" i="14"/>
  <c r="D891" i="14"/>
  <c r="H891" i="14"/>
  <c r="N891" i="14"/>
  <c r="P891" i="14" s="1"/>
  <c r="B892" i="14"/>
  <c r="D892" i="14"/>
  <c r="H892" i="14"/>
  <c r="N892" i="14"/>
  <c r="P892" i="14" s="1"/>
  <c r="B893" i="14"/>
  <c r="D893" i="14"/>
  <c r="H893" i="14" s="1"/>
  <c r="N893" i="14"/>
  <c r="P893" i="14" s="1"/>
  <c r="B894" i="14"/>
  <c r="D894" i="14"/>
  <c r="H894" i="14" s="1"/>
  <c r="N894" i="14"/>
  <c r="P894" i="14" s="1"/>
  <c r="B895" i="14"/>
  <c r="D895" i="14"/>
  <c r="H895" i="14"/>
  <c r="N895" i="14"/>
  <c r="P895" i="14" s="1"/>
  <c r="B896" i="14"/>
  <c r="D896" i="14"/>
  <c r="H896" i="14" s="1"/>
  <c r="N896" i="14"/>
  <c r="P896" i="14" s="1"/>
  <c r="B897" i="14"/>
  <c r="D897" i="14"/>
  <c r="H897" i="14" s="1"/>
  <c r="N897" i="14"/>
  <c r="P897" i="14" s="1"/>
  <c r="B898" i="14"/>
  <c r="D898" i="14"/>
  <c r="H898" i="14" s="1"/>
  <c r="N898" i="14"/>
  <c r="P898" i="14" s="1"/>
  <c r="B899" i="14"/>
  <c r="D899" i="14"/>
  <c r="H899" i="14"/>
  <c r="N899" i="14"/>
  <c r="P899" i="14" s="1"/>
  <c r="B900" i="14"/>
  <c r="D900" i="14"/>
  <c r="H900" i="14" s="1"/>
  <c r="N900" i="14"/>
  <c r="P900" i="14" s="1"/>
  <c r="B901" i="14"/>
  <c r="D901" i="14"/>
  <c r="H901" i="14" s="1"/>
  <c r="N901" i="14"/>
  <c r="P901" i="14" s="1"/>
  <c r="B902" i="14"/>
  <c r="D902" i="14"/>
  <c r="H902" i="14" s="1"/>
  <c r="N902" i="14"/>
  <c r="P902" i="14" s="1"/>
  <c r="B903" i="14"/>
  <c r="D903" i="14"/>
  <c r="H903" i="14" s="1"/>
  <c r="N903" i="14"/>
  <c r="P903" i="14" s="1"/>
  <c r="B904" i="14"/>
  <c r="D904" i="14"/>
  <c r="H904" i="14" s="1"/>
  <c r="N904" i="14"/>
  <c r="P904" i="14" s="1"/>
  <c r="B905" i="14"/>
  <c r="D905" i="14"/>
  <c r="H905" i="14" s="1"/>
  <c r="N905" i="14"/>
  <c r="P905" i="14" s="1"/>
  <c r="B906" i="14"/>
  <c r="D906" i="14"/>
  <c r="H906" i="14" s="1"/>
  <c r="N906" i="14"/>
  <c r="P906" i="14" s="1"/>
  <c r="B907" i="14"/>
  <c r="D907" i="14"/>
  <c r="H907" i="14"/>
  <c r="N907" i="14"/>
  <c r="P907" i="14" s="1"/>
  <c r="B908" i="14"/>
  <c r="D908" i="14"/>
  <c r="H908" i="14"/>
  <c r="N908" i="14"/>
  <c r="P908" i="14" s="1"/>
  <c r="B909" i="14"/>
  <c r="D909" i="14"/>
  <c r="H909" i="14" s="1"/>
  <c r="N909" i="14"/>
  <c r="P909" i="14" s="1"/>
  <c r="B910" i="14"/>
  <c r="D910" i="14"/>
  <c r="H910" i="14"/>
  <c r="N910" i="14"/>
  <c r="P910" i="14" s="1"/>
  <c r="B911" i="14"/>
  <c r="D911" i="14"/>
  <c r="H911" i="14" s="1"/>
  <c r="N911" i="14"/>
  <c r="P911" i="14" s="1"/>
  <c r="B912" i="14"/>
  <c r="D912" i="14"/>
  <c r="H912" i="14" s="1"/>
  <c r="N912" i="14"/>
  <c r="P912" i="14" s="1"/>
  <c r="B1044" i="11"/>
  <c r="D1044" i="11"/>
  <c r="H1044" i="11" s="1"/>
  <c r="M1044" i="11"/>
  <c r="Q1044" i="11" s="1"/>
  <c r="B1045" i="11"/>
  <c r="D1045" i="11"/>
  <c r="H1045" i="11" s="1"/>
  <c r="M1045" i="11"/>
  <c r="Q1045" i="11" s="1"/>
  <c r="B1046" i="11"/>
  <c r="D1046" i="11"/>
  <c r="H1046" i="11" s="1"/>
  <c r="M1046" i="11"/>
  <c r="Q1046" i="11" s="1"/>
  <c r="B1047" i="11"/>
  <c r="D1047" i="11"/>
  <c r="H1047" i="11" s="1"/>
  <c r="M1047" i="11"/>
  <c r="Q1047" i="11" s="1"/>
  <c r="B1048" i="11"/>
  <c r="D1048" i="11"/>
  <c r="H1048" i="11" s="1"/>
  <c r="M1048" i="11"/>
  <c r="Q1048" i="11" s="1"/>
  <c r="B1049" i="11"/>
  <c r="D1049" i="11"/>
  <c r="H1049" i="11"/>
  <c r="M1049" i="11"/>
  <c r="Q1049" i="11" s="1"/>
  <c r="B1050" i="11"/>
  <c r="D1050" i="11"/>
  <c r="H1050" i="11" s="1"/>
  <c r="M1050" i="11"/>
  <c r="Q1050" i="11" s="1"/>
  <c r="B1051" i="11"/>
  <c r="D1051" i="11"/>
  <c r="H1051" i="11" s="1"/>
  <c r="M1051" i="11"/>
  <c r="Q1051" i="11" s="1"/>
  <c r="B1052" i="11"/>
  <c r="D1052" i="11"/>
  <c r="H1052" i="11" s="1"/>
  <c r="M1052" i="11"/>
  <c r="Q1052" i="11" s="1"/>
  <c r="B1053" i="11"/>
  <c r="D1053" i="11"/>
  <c r="H1053" i="11" s="1"/>
  <c r="M1053" i="11"/>
  <c r="B1054" i="11"/>
  <c r="D1054" i="11"/>
  <c r="H1054" i="11" s="1"/>
  <c r="M1054" i="11"/>
  <c r="Q1054" i="11" s="1"/>
  <c r="B1055" i="11"/>
  <c r="D1055" i="11"/>
  <c r="H1055" i="11" s="1"/>
  <c r="M1055" i="11"/>
  <c r="Q1055" i="11" s="1"/>
  <c r="B1056" i="11"/>
  <c r="D1056" i="11"/>
  <c r="H1056" i="11" s="1"/>
  <c r="M1056" i="11"/>
  <c r="Q1056" i="11" s="1"/>
  <c r="B1057" i="11"/>
  <c r="D1057" i="11"/>
  <c r="H1057" i="11"/>
  <c r="M1057" i="11"/>
  <c r="Q1057" i="11" s="1"/>
  <c r="B1058" i="11"/>
  <c r="D1058" i="11"/>
  <c r="H1058" i="11" s="1"/>
  <c r="M1058" i="11"/>
  <c r="Q1058" i="11" s="1"/>
  <c r="B1059" i="11"/>
  <c r="D1059" i="11"/>
  <c r="H1059" i="11" s="1"/>
  <c r="M1059" i="11"/>
  <c r="Q1059" i="11" s="1"/>
  <c r="B1060" i="11"/>
  <c r="D1060" i="11"/>
  <c r="H1060" i="11" s="1"/>
  <c r="M1060" i="11"/>
  <c r="Q1060" i="11" s="1"/>
  <c r="B1061" i="11"/>
  <c r="D1061" i="11"/>
  <c r="H1061" i="11" s="1"/>
  <c r="M1061" i="11"/>
  <c r="Q1061" i="11" s="1"/>
  <c r="B1062" i="11"/>
  <c r="D1062" i="11"/>
  <c r="H1062" i="11" s="1"/>
  <c r="M1062" i="11"/>
  <c r="Q1062" i="11" s="1"/>
  <c r="B1063" i="11"/>
  <c r="D1063" i="11"/>
  <c r="H1063" i="11" s="1"/>
  <c r="M1063" i="11"/>
  <c r="Q1063" i="11" s="1"/>
  <c r="B1064" i="11"/>
  <c r="D1064" i="11"/>
  <c r="H1064" i="11" s="1"/>
  <c r="M1064" i="11"/>
  <c r="Q1064" i="11" s="1"/>
  <c r="B1065" i="11"/>
  <c r="D1065" i="11"/>
  <c r="H1065" i="11" s="1"/>
  <c r="M1065" i="11"/>
  <c r="Q1065" i="11" s="1"/>
  <c r="B1066" i="11"/>
  <c r="D1066" i="11"/>
  <c r="H1066" i="11" s="1"/>
  <c r="M1066" i="11"/>
  <c r="Q1066" i="11" s="1"/>
  <c r="B1067" i="11"/>
  <c r="D1067" i="11"/>
  <c r="H1067" i="11" s="1"/>
  <c r="M1067" i="11"/>
  <c r="Q1067" i="11"/>
  <c r="B1068" i="11"/>
  <c r="D1068" i="11"/>
  <c r="H1068" i="11" s="1"/>
  <c r="M1068" i="11"/>
  <c r="Q1068" i="11" s="1"/>
  <c r="B1069" i="11"/>
  <c r="D1069" i="11"/>
  <c r="H1069" i="11" s="1"/>
  <c r="M1069" i="11"/>
  <c r="Q1069" i="11" s="1"/>
  <c r="B1070" i="11"/>
  <c r="D1070" i="11"/>
  <c r="H1070" i="11" s="1"/>
  <c r="M1070" i="11"/>
  <c r="Q1070" i="11" s="1"/>
  <c r="B1071" i="11"/>
  <c r="D1071" i="11"/>
  <c r="H1071" i="11" s="1"/>
  <c r="M1071" i="11"/>
  <c r="Q1071" i="11"/>
  <c r="B1072" i="11"/>
  <c r="D1072" i="11"/>
  <c r="H1072" i="11" s="1"/>
  <c r="M1072" i="11"/>
  <c r="Q1072" i="11" s="1"/>
  <c r="B1073" i="11"/>
  <c r="D1073" i="11"/>
  <c r="H1073" i="11" s="1"/>
  <c r="M1073" i="11"/>
  <c r="Q1073" i="11" s="1"/>
  <c r="B1074" i="11"/>
  <c r="D1074" i="11"/>
  <c r="H1074" i="11" s="1"/>
  <c r="M1074" i="11"/>
  <c r="Q1074" i="11"/>
  <c r="B1075" i="11"/>
  <c r="D1075" i="11"/>
  <c r="H1075" i="11" s="1"/>
  <c r="M1075" i="11"/>
  <c r="Q1075" i="11" s="1"/>
  <c r="B1076" i="11"/>
  <c r="D1076" i="11"/>
  <c r="H1076" i="11" s="1"/>
  <c r="M1076" i="11"/>
  <c r="Q1076" i="11" s="1"/>
  <c r="B1077" i="11"/>
  <c r="D1077" i="11"/>
  <c r="H1077" i="11"/>
  <c r="M1077" i="11"/>
  <c r="Q1077" i="11" s="1"/>
  <c r="B1078" i="11"/>
  <c r="D1078" i="11"/>
  <c r="H1078" i="11" s="1"/>
  <c r="M1078" i="11"/>
  <c r="Q1078" i="11" s="1"/>
  <c r="B1079" i="11"/>
  <c r="D1079" i="11"/>
  <c r="H1079" i="11" s="1"/>
  <c r="M1079" i="11"/>
  <c r="Q1079" i="11" s="1"/>
  <c r="B1080" i="11"/>
  <c r="D1080" i="11"/>
  <c r="H1080" i="11" s="1"/>
  <c r="M1080" i="11"/>
  <c r="B1081" i="11"/>
  <c r="D1081" i="11"/>
  <c r="H1081" i="11" s="1"/>
  <c r="M1081" i="11"/>
  <c r="Q1081" i="11" s="1"/>
  <c r="B1082" i="11"/>
  <c r="D1082" i="11"/>
  <c r="H1082" i="11" s="1"/>
  <c r="M1082" i="11"/>
  <c r="Q1082" i="11" s="1"/>
  <c r="B1083" i="11"/>
  <c r="D1083" i="11"/>
  <c r="H1083" i="11" s="1"/>
  <c r="M1083" i="11"/>
  <c r="Q1083" i="11" s="1"/>
  <c r="B1084" i="11"/>
  <c r="D1084" i="11"/>
  <c r="H1084" i="11"/>
  <c r="M1084" i="11"/>
  <c r="Q1084" i="11" s="1"/>
  <c r="B1085" i="11"/>
  <c r="D1085" i="11"/>
  <c r="H1085" i="11" s="1"/>
  <c r="M1085" i="11"/>
  <c r="Q1085" i="11" s="1"/>
  <c r="B1086" i="11"/>
  <c r="D1086" i="11"/>
  <c r="H1086" i="11"/>
  <c r="M1086" i="11"/>
  <c r="Q1086" i="11" s="1"/>
  <c r="B1087" i="11"/>
  <c r="D1087" i="11"/>
  <c r="H1087" i="11" s="1"/>
  <c r="M1087" i="11"/>
  <c r="Q1087" i="11" s="1"/>
  <c r="B1088" i="11"/>
  <c r="D1088" i="11"/>
  <c r="H1088" i="11" s="1"/>
  <c r="M1088" i="11"/>
  <c r="Q1088" i="11" s="1"/>
  <c r="B1089" i="11"/>
  <c r="D1089" i="11"/>
  <c r="H1089" i="11" s="1"/>
  <c r="M1089" i="11"/>
  <c r="Q1089" i="11" s="1"/>
  <c r="B1090" i="11"/>
  <c r="D1090" i="11"/>
  <c r="H1090" i="11" s="1"/>
  <c r="M1090" i="11"/>
  <c r="Q1090" i="11" s="1"/>
  <c r="B1091" i="11"/>
  <c r="D1091" i="11"/>
  <c r="H1091" i="11" s="1"/>
  <c r="M1091" i="11"/>
  <c r="Q1091" i="11"/>
  <c r="B1092" i="11"/>
  <c r="D1092" i="11"/>
  <c r="H1092" i="11" s="1"/>
  <c r="M1092" i="11"/>
  <c r="Q1092" i="11" s="1"/>
  <c r="B1093" i="11"/>
  <c r="D1093" i="11"/>
  <c r="H1093" i="11" s="1"/>
  <c r="M1093" i="11"/>
  <c r="Q1093" i="11" s="1"/>
  <c r="B1094" i="11"/>
  <c r="D1094" i="11"/>
  <c r="H1094" i="11" s="1"/>
  <c r="M1094" i="11"/>
  <c r="Q1094" i="11" s="1"/>
  <c r="B1095" i="11"/>
  <c r="D1095" i="11"/>
  <c r="H1095" i="11" s="1"/>
  <c r="M1095" i="11"/>
  <c r="Q1095" i="11" s="1"/>
  <c r="B1096" i="11"/>
  <c r="D1096" i="11"/>
  <c r="H1096" i="11" s="1"/>
  <c r="M1096" i="11"/>
  <c r="Q1096" i="11" s="1"/>
  <c r="B1097" i="11"/>
  <c r="D1097" i="11"/>
  <c r="H1097" i="11" s="1"/>
  <c r="M1097" i="11"/>
  <c r="Q1097" i="11" s="1"/>
  <c r="B1098" i="11"/>
  <c r="D1098" i="11"/>
  <c r="H1098" i="11" s="1"/>
  <c r="M1098" i="11"/>
  <c r="Q1098" i="11" s="1"/>
  <c r="B1099" i="11"/>
  <c r="D1099" i="11"/>
  <c r="H1099" i="11" s="1"/>
  <c r="M1099" i="11"/>
  <c r="Q1099" i="11" s="1"/>
  <c r="B1100" i="11"/>
  <c r="D1100" i="11"/>
  <c r="H1100" i="11" s="1"/>
  <c r="M1100" i="11"/>
  <c r="Q1100" i="11" s="1"/>
  <c r="B1101" i="11"/>
  <c r="D1101" i="11"/>
  <c r="H1101" i="11" s="1"/>
  <c r="M1101" i="11"/>
  <c r="Q1101" i="11" s="1"/>
  <c r="B1102" i="11"/>
  <c r="D1102" i="11"/>
  <c r="H1102" i="11" s="1"/>
  <c r="M1102" i="11"/>
  <c r="Q1102" i="11" s="1"/>
  <c r="B1103" i="11"/>
  <c r="D1103" i="11"/>
  <c r="H1103" i="11" s="1"/>
  <c r="M1103" i="11"/>
  <c r="Q1103" i="11" s="1"/>
  <c r="B1104" i="11"/>
  <c r="D1104" i="11"/>
  <c r="H1104" i="11" s="1"/>
  <c r="M1104" i="11"/>
  <c r="Q1104" i="11" s="1"/>
  <c r="B1105" i="11"/>
  <c r="D1105" i="11"/>
  <c r="H1105" i="11" s="1"/>
  <c r="M1105" i="11"/>
  <c r="Q1105" i="11" s="1"/>
  <c r="B1106" i="11"/>
  <c r="D1106" i="11"/>
  <c r="H1106" i="11" s="1"/>
  <c r="M1106" i="11"/>
  <c r="Q1106" i="11" s="1"/>
  <c r="B1107" i="11"/>
  <c r="D1107" i="11"/>
  <c r="H1107" i="11" s="1"/>
  <c r="M1107" i="11"/>
  <c r="Q1107" i="11" s="1"/>
  <c r="B1108" i="11"/>
  <c r="D1108" i="11"/>
  <c r="H1108" i="11" s="1"/>
  <c r="M1108" i="11"/>
  <c r="Q1108" i="11" s="1"/>
  <c r="B1109" i="11"/>
  <c r="D1109" i="11"/>
  <c r="H1109" i="11" s="1"/>
  <c r="M1109" i="11"/>
  <c r="Q1109" i="11" s="1"/>
  <c r="B1110" i="11"/>
  <c r="D1110" i="11"/>
  <c r="H1110" i="11" s="1"/>
  <c r="M1110" i="11"/>
  <c r="Q1110" i="11"/>
  <c r="B1111" i="11"/>
  <c r="D1111" i="11"/>
  <c r="H1111" i="11" s="1"/>
  <c r="M1111" i="11"/>
  <c r="Q1111" i="11" s="1"/>
  <c r="B1112" i="11"/>
  <c r="D1112" i="11"/>
  <c r="H1112" i="11" s="1"/>
  <c r="M1112" i="11"/>
  <c r="Q1112" i="11" s="1"/>
  <c r="B1113" i="11"/>
  <c r="D1113" i="11"/>
  <c r="H1113" i="11" s="1"/>
  <c r="M1113" i="11"/>
  <c r="Q1113" i="11"/>
  <c r="B1114" i="11"/>
  <c r="D1114" i="11"/>
  <c r="H1114" i="11" s="1"/>
  <c r="M1114" i="11"/>
  <c r="Q1114" i="11" s="1"/>
  <c r="B1115" i="11"/>
  <c r="D1115" i="11"/>
  <c r="H1115" i="11" s="1"/>
  <c r="M1115" i="11"/>
  <c r="Q1115" i="11" s="1"/>
  <c r="B1116" i="11"/>
  <c r="D1116" i="11"/>
  <c r="H1116" i="11" s="1"/>
  <c r="M1116" i="11"/>
  <c r="Q1116" i="11" s="1"/>
  <c r="B1117" i="11"/>
  <c r="D1117" i="11"/>
  <c r="H1117" i="11"/>
  <c r="M1117" i="11"/>
  <c r="Q1117" i="11" s="1"/>
  <c r="B1118" i="11"/>
  <c r="D1118" i="11"/>
  <c r="H1118" i="11" s="1"/>
  <c r="M1118" i="11"/>
  <c r="Q1118" i="11" s="1"/>
  <c r="B1119" i="11"/>
  <c r="D1119" i="11"/>
  <c r="H1119" i="11" s="1"/>
  <c r="M1119" i="11"/>
  <c r="Q1119" i="11" s="1"/>
  <c r="B1120" i="11"/>
  <c r="D1120" i="11"/>
  <c r="H1120" i="11" s="1"/>
  <c r="M1120" i="11"/>
  <c r="Q1120" i="11" s="1"/>
  <c r="B1121" i="11"/>
  <c r="D1121" i="11"/>
  <c r="H1121" i="11" s="1"/>
  <c r="M1121" i="11"/>
  <c r="Q1121" i="11" s="1"/>
  <c r="B1122" i="11"/>
  <c r="D1122" i="11"/>
  <c r="H1122" i="11" s="1"/>
  <c r="M1122" i="11"/>
  <c r="Q1122" i="11" s="1"/>
  <c r="B1123" i="11"/>
  <c r="D1123" i="11"/>
  <c r="H1123" i="11" s="1"/>
  <c r="M1123" i="11"/>
  <c r="Q1123" i="11" s="1"/>
  <c r="B1124" i="11"/>
  <c r="D1124" i="11"/>
  <c r="H1124" i="11" s="1"/>
  <c r="M1124" i="11"/>
  <c r="Q1124" i="11"/>
  <c r="B1125" i="11"/>
  <c r="D1125" i="11"/>
  <c r="H1125" i="11" s="1"/>
  <c r="M1125" i="11"/>
  <c r="Q1125" i="11" s="1"/>
  <c r="B1126" i="11"/>
  <c r="D1126" i="11"/>
  <c r="H1126" i="11" s="1"/>
  <c r="M1126" i="11"/>
  <c r="Q1126" i="11" s="1"/>
  <c r="B1127" i="11"/>
  <c r="D1127" i="11"/>
  <c r="H1127" i="11" s="1"/>
  <c r="M1127" i="11"/>
  <c r="Q1127" i="11" s="1"/>
  <c r="B1128" i="11"/>
  <c r="D1128" i="11"/>
  <c r="H1128" i="11" s="1"/>
  <c r="M1128" i="11"/>
  <c r="Q1128" i="11" s="1"/>
  <c r="B1129" i="11"/>
  <c r="D1129" i="11"/>
  <c r="H1129" i="11" s="1"/>
  <c r="M1129" i="11"/>
  <c r="Q1129" i="11" s="1"/>
  <c r="B1130" i="11"/>
  <c r="D1130" i="11"/>
  <c r="H1130" i="11" s="1"/>
  <c r="M1130" i="11"/>
  <c r="Q1130" i="11" s="1"/>
  <c r="B1131" i="11"/>
  <c r="D1131" i="11"/>
  <c r="H1131" i="11" s="1"/>
  <c r="M1131" i="11"/>
  <c r="Q1131" i="11" s="1"/>
  <c r="B1132" i="11"/>
  <c r="D1132" i="11"/>
  <c r="H1132" i="11" s="1"/>
  <c r="M1132" i="11"/>
  <c r="Q1132" i="11" s="1"/>
  <c r="B1133" i="11"/>
  <c r="D1133" i="11"/>
  <c r="H1133" i="11" s="1"/>
  <c r="M1133" i="11"/>
  <c r="Q1133" i="11" s="1"/>
  <c r="B1134" i="11"/>
  <c r="D1134" i="11"/>
  <c r="H1134" i="11" s="1"/>
  <c r="B1135" i="11"/>
  <c r="D1135" i="11"/>
  <c r="H1135" i="11" s="1"/>
  <c r="M1134" i="11"/>
  <c r="Q1134" i="11" s="1"/>
  <c r="B1136" i="11"/>
  <c r="D1136" i="11"/>
  <c r="H1136" i="11" s="1"/>
  <c r="M1135" i="11"/>
  <c r="Q1136" i="11" s="1"/>
  <c r="B1137" i="11"/>
  <c r="D1137" i="11"/>
  <c r="H1137" i="11" s="1"/>
  <c r="B1138" i="11"/>
  <c r="D1138" i="11"/>
  <c r="H1138" i="11" s="1"/>
  <c r="D1139" i="11"/>
  <c r="H1139" i="11" s="1"/>
  <c r="D1027" i="1"/>
  <c r="H1027" i="1" s="1"/>
  <c r="I1027" i="1"/>
  <c r="N1027" i="1"/>
  <c r="R1027" i="1" s="1"/>
  <c r="D1028" i="1"/>
  <c r="H1028" i="1" s="1"/>
  <c r="I1028" i="1"/>
  <c r="N1028" i="1"/>
  <c r="R1028" i="1" s="1"/>
  <c r="D1029" i="1"/>
  <c r="H1029" i="1" s="1"/>
  <c r="I1029" i="1"/>
  <c r="N1029" i="1"/>
  <c r="R1029" i="1" s="1"/>
  <c r="D1030" i="1"/>
  <c r="H1030" i="1" s="1"/>
  <c r="I1030" i="1"/>
  <c r="N1030" i="1"/>
  <c r="R1030" i="1" s="1"/>
  <c r="D1031" i="1"/>
  <c r="H1031" i="1" s="1"/>
  <c r="I1031" i="1"/>
  <c r="N1031" i="1"/>
  <c r="R1031" i="1" s="1"/>
  <c r="D1032" i="1"/>
  <c r="H1032" i="1" s="1"/>
  <c r="I1032" i="1"/>
  <c r="N1032" i="1"/>
  <c r="R1032" i="1" s="1"/>
  <c r="D1033" i="1"/>
  <c r="H1033" i="1" s="1"/>
  <c r="I1033" i="1"/>
  <c r="N1033" i="1"/>
  <c r="R1033" i="1" s="1"/>
  <c r="D1034" i="1"/>
  <c r="H1034" i="1" s="1"/>
  <c r="I1034" i="1"/>
  <c r="N1034" i="1"/>
  <c r="R1034" i="1" s="1"/>
  <c r="D1035" i="1"/>
  <c r="H1035" i="1" s="1"/>
  <c r="I1035" i="1"/>
  <c r="N1035" i="1"/>
  <c r="R1035" i="1" s="1"/>
  <c r="D1036" i="1"/>
  <c r="H1036" i="1" s="1"/>
  <c r="I1036" i="1"/>
  <c r="N1036" i="1"/>
  <c r="R1036" i="1" s="1"/>
  <c r="D1037" i="1"/>
  <c r="H1037" i="1" s="1"/>
  <c r="I1037" i="1"/>
  <c r="N1037" i="1"/>
  <c r="R1037" i="1" s="1"/>
  <c r="D1038" i="1"/>
  <c r="H1038" i="1" s="1"/>
  <c r="I1038" i="1"/>
  <c r="N1038" i="1"/>
  <c r="R1038" i="1" s="1"/>
  <c r="D1039" i="1"/>
  <c r="H1039" i="1" s="1"/>
  <c r="I1039" i="1"/>
  <c r="N1039" i="1"/>
  <c r="R1039" i="1" s="1"/>
  <c r="D1040" i="1"/>
  <c r="H1040" i="1" s="1"/>
  <c r="I1040" i="1"/>
  <c r="N1040" i="1"/>
  <c r="R1040" i="1" s="1"/>
  <c r="D1041" i="1"/>
  <c r="H1041" i="1" s="1"/>
  <c r="I1041" i="1"/>
  <c r="N1041" i="1"/>
  <c r="R1041" i="1" s="1"/>
  <c r="D1042" i="1"/>
  <c r="H1042" i="1" s="1"/>
  <c r="I1042" i="1"/>
  <c r="N1042" i="1"/>
  <c r="R1042" i="1" s="1"/>
  <c r="D1043" i="1"/>
  <c r="H1043" i="1" s="1"/>
  <c r="I1043" i="1"/>
  <c r="N1043" i="1"/>
  <c r="R1043" i="1" s="1"/>
  <c r="D1044" i="1"/>
  <c r="H1044" i="1" s="1"/>
  <c r="I1044" i="1"/>
  <c r="N1044" i="1"/>
  <c r="R1044" i="1" s="1"/>
  <c r="D1045" i="1"/>
  <c r="H1045" i="1" s="1"/>
  <c r="I1045" i="1"/>
  <c r="N1045" i="1"/>
  <c r="R1045" i="1" s="1"/>
  <c r="D1046" i="1"/>
  <c r="H1046" i="1" s="1"/>
  <c r="I1046" i="1"/>
  <c r="N1046" i="1"/>
  <c r="R1046" i="1" s="1"/>
  <c r="D1047" i="1"/>
  <c r="H1047" i="1" s="1"/>
  <c r="I1047" i="1"/>
  <c r="N1047" i="1"/>
  <c r="R1047" i="1" s="1"/>
  <c r="D1048" i="1"/>
  <c r="H1048" i="1" s="1"/>
  <c r="I1048" i="1"/>
  <c r="N1048" i="1"/>
  <c r="R1048" i="1" s="1"/>
  <c r="D1049" i="1"/>
  <c r="H1049" i="1" s="1"/>
  <c r="I1049" i="1"/>
  <c r="N1049" i="1"/>
  <c r="R1049" i="1" s="1"/>
  <c r="D1050" i="1"/>
  <c r="H1050" i="1" s="1"/>
  <c r="I1050" i="1"/>
  <c r="N1050" i="1"/>
  <c r="R1050" i="1" s="1"/>
  <c r="D1051" i="1"/>
  <c r="H1051" i="1" s="1"/>
  <c r="I1051" i="1"/>
  <c r="N1051" i="1"/>
  <c r="R1051" i="1" s="1"/>
  <c r="D1052" i="1"/>
  <c r="H1052" i="1" s="1"/>
  <c r="I1052" i="1"/>
  <c r="N1052" i="1"/>
  <c r="R1052" i="1" s="1"/>
  <c r="D1053" i="1"/>
  <c r="H1053" i="1" s="1"/>
  <c r="I1053" i="1"/>
  <c r="N1053" i="1"/>
  <c r="R1053" i="1" s="1"/>
  <c r="D1054" i="1"/>
  <c r="H1054" i="1" s="1"/>
  <c r="I1054" i="1"/>
  <c r="N1054" i="1"/>
  <c r="R1054" i="1" s="1"/>
  <c r="D1055" i="1"/>
  <c r="H1055" i="1" s="1"/>
  <c r="I1055" i="1"/>
  <c r="N1055" i="1"/>
  <c r="R1055" i="1" s="1"/>
  <c r="D1056" i="1"/>
  <c r="H1056" i="1" s="1"/>
  <c r="I1056" i="1"/>
  <c r="N1056" i="1"/>
  <c r="R1056" i="1" s="1"/>
  <c r="D1057" i="1"/>
  <c r="H1057" i="1" s="1"/>
  <c r="I1057" i="1"/>
  <c r="N1057" i="1"/>
  <c r="R1057" i="1" s="1"/>
  <c r="D1058" i="1"/>
  <c r="H1058" i="1" s="1"/>
  <c r="I1058" i="1"/>
  <c r="N1058" i="1"/>
  <c r="D1059" i="1"/>
  <c r="H1059" i="1" s="1"/>
  <c r="I1059" i="1"/>
  <c r="N1059" i="1"/>
  <c r="R1059" i="1" s="1"/>
  <c r="D1060" i="1"/>
  <c r="H1060" i="1" s="1"/>
  <c r="I1060" i="1"/>
  <c r="N1060" i="1"/>
  <c r="R1060" i="1" s="1"/>
  <c r="D1061" i="1"/>
  <c r="H1061" i="1" s="1"/>
  <c r="I1061" i="1"/>
  <c r="N1061" i="1"/>
  <c r="R1061" i="1" s="1"/>
  <c r="D1062" i="1"/>
  <c r="H1062" i="1" s="1"/>
  <c r="I1062" i="1"/>
  <c r="N1062" i="1"/>
  <c r="R1062" i="1" s="1"/>
  <c r="D1063" i="1"/>
  <c r="H1063" i="1" s="1"/>
  <c r="I1063" i="1"/>
  <c r="N1063" i="1"/>
  <c r="R1063" i="1" s="1"/>
  <c r="D1064" i="1"/>
  <c r="H1064" i="1" s="1"/>
  <c r="I1064" i="1"/>
  <c r="N1064" i="1"/>
  <c r="R1064" i="1" s="1"/>
  <c r="D1065" i="1"/>
  <c r="H1065" i="1" s="1"/>
  <c r="I1065" i="1"/>
  <c r="N1065" i="1"/>
  <c r="R1065" i="1" s="1"/>
  <c r="D1066" i="1"/>
  <c r="H1066" i="1" s="1"/>
  <c r="I1066" i="1"/>
  <c r="N1066" i="1"/>
  <c r="R1066" i="1"/>
  <c r="D1067" i="1"/>
  <c r="H1067" i="1" s="1"/>
  <c r="I1067" i="1"/>
  <c r="N1067" i="1"/>
  <c r="R1067" i="1" s="1"/>
  <c r="D1068" i="1"/>
  <c r="H1068" i="1" s="1"/>
  <c r="I1068" i="1"/>
  <c r="N1068" i="1"/>
  <c r="R1068" i="1" s="1"/>
  <c r="D1069" i="1"/>
  <c r="H1069" i="1" s="1"/>
  <c r="I1069" i="1"/>
  <c r="N1069" i="1"/>
  <c r="R1069" i="1" s="1"/>
  <c r="D1070" i="1"/>
  <c r="H1070" i="1" s="1"/>
  <c r="I1070" i="1"/>
  <c r="N1070" i="1"/>
  <c r="R1070" i="1" s="1"/>
  <c r="D1071" i="1"/>
  <c r="H1071" i="1" s="1"/>
  <c r="I1071" i="1"/>
  <c r="N1071" i="1"/>
  <c r="R1071" i="1" s="1"/>
  <c r="D1072" i="1"/>
  <c r="H1072" i="1" s="1"/>
  <c r="I1072" i="1"/>
  <c r="N1072" i="1"/>
  <c r="R1072" i="1" s="1"/>
  <c r="D1073" i="1"/>
  <c r="H1073" i="1" s="1"/>
  <c r="I1073" i="1"/>
  <c r="N1073" i="1"/>
  <c r="R1073" i="1" s="1"/>
  <c r="I891" i="14" l="1"/>
  <c r="I861" i="14"/>
  <c r="I830" i="14"/>
  <c r="I802" i="14"/>
  <c r="J1226" i="8"/>
  <c r="S1226" i="8"/>
  <c r="Q1135" i="11"/>
  <c r="I1207" i="11"/>
  <c r="B488" i="14"/>
  <c r="D488" i="14"/>
  <c r="H488" i="14" s="1"/>
  <c r="N488" i="14"/>
  <c r="P488" i="14" s="1"/>
  <c r="B489" i="14"/>
  <c r="D489" i="14"/>
  <c r="H489" i="14"/>
  <c r="N489" i="14"/>
  <c r="P489" i="14" s="1"/>
  <c r="B490" i="14"/>
  <c r="D490" i="14"/>
  <c r="H490" i="14" s="1"/>
  <c r="N490" i="14"/>
  <c r="P490" i="14"/>
  <c r="B491" i="14"/>
  <c r="D491" i="14"/>
  <c r="H491" i="14"/>
  <c r="N491" i="14"/>
  <c r="P491" i="14"/>
  <c r="B492" i="14"/>
  <c r="D492" i="14"/>
  <c r="H492" i="14"/>
  <c r="N492" i="14"/>
  <c r="P492" i="14" s="1"/>
  <c r="B493" i="14"/>
  <c r="D493" i="14"/>
  <c r="H493" i="14" s="1"/>
  <c r="N493" i="14"/>
  <c r="P493" i="14" s="1"/>
  <c r="B494" i="14"/>
  <c r="D494" i="14"/>
  <c r="H494" i="14" s="1"/>
  <c r="N494" i="14"/>
  <c r="P494" i="14" s="1"/>
  <c r="B495" i="14"/>
  <c r="D495" i="14"/>
  <c r="H495" i="14" s="1"/>
  <c r="N495" i="14"/>
  <c r="P495" i="14" s="1"/>
  <c r="B496" i="14"/>
  <c r="D496" i="14"/>
  <c r="H496" i="14" s="1"/>
  <c r="N496" i="14"/>
  <c r="P496" i="14" s="1"/>
  <c r="B497" i="14"/>
  <c r="D497" i="14"/>
  <c r="H497" i="14" s="1"/>
  <c r="N497" i="14"/>
  <c r="P497" i="14" s="1"/>
  <c r="B498" i="14"/>
  <c r="D498" i="14"/>
  <c r="H498" i="14" s="1"/>
  <c r="N498" i="14"/>
  <c r="P498" i="14" s="1"/>
  <c r="B499" i="14"/>
  <c r="D499" i="14"/>
  <c r="H499" i="14" s="1"/>
  <c r="N499" i="14"/>
  <c r="P499" i="14" s="1"/>
  <c r="B500" i="14"/>
  <c r="D500" i="14"/>
  <c r="H500" i="14" s="1"/>
  <c r="N500" i="14"/>
  <c r="P500" i="14"/>
  <c r="B501" i="14"/>
  <c r="D501" i="14"/>
  <c r="H501" i="14" s="1"/>
  <c r="N501" i="14"/>
  <c r="P501" i="14" s="1"/>
  <c r="B502" i="14"/>
  <c r="D502" i="14"/>
  <c r="H502" i="14" s="1"/>
  <c r="N502" i="14"/>
  <c r="P502" i="14" s="1"/>
  <c r="B503" i="14"/>
  <c r="D503" i="14"/>
  <c r="H503" i="14" s="1"/>
  <c r="N503" i="14"/>
  <c r="P503" i="14"/>
  <c r="B504" i="14"/>
  <c r="D504" i="14"/>
  <c r="H504" i="14"/>
  <c r="N504" i="14"/>
  <c r="P504" i="14" s="1"/>
  <c r="B505" i="14"/>
  <c r="D505" i="14"/>
  <c r="H505" i="14"/>
  <c r="N505" i="14"/>
  <c r="P505" i="14" s="1"/>
  <c r="B506" i="14"/>
  <c r="D506" i="14"/>
  <c r="H506" i="14"/>
  <c r="N506" i="14"/>
  <c r="P506" i="14"/>
  <c r="B507" i="14"/>
  <c r="D507" i="14"/>
  <c r="H507" i="14" s="1"/>
  <c r="N507" i="14"/>
  <c r="P507" i="14"/>
  <c r="B508" i="14"/>
  <c r="D508" i="14"/>
  <c r="H508" i="14" s="1"/>
  <c r="N508" i="14"/>
  <c r="P508" i="14" s="1"/>
  <c r="B509" i="14"/>
  <c r="D509" i="14"/>
  <c r="H509" i="14" s="1"/>
  <c r="N509" i="14"/>
  <c r="P509" i="14" s="1"/>
  <c r="B510" i="14"/>
  <c r="D510" i="14"/>
  <c r="H510" i="14" s="1"/>
  <c r="N510" i="14"/>
  <c r="P510" i="14" s="1"/>
  <c r="B511" i="14"/>
  <c r="D511" i="14"/>
  <c r="H511" i="14"/>
  <c r="N511" i="14"/>
  <c r="P511" i="14" s="1"/>
  <c r="B512" i="14"/>
  <c r="D512" i="14"/>
  <c r="H512" i="14" s="1"/>
  <c r="N512" i="14"/>
  <c r="P512" i="14" s="1"/>
  <c r="B513" i="14"/>
  <c r="D513" i="14"/>
  <c r="H513" i="14" s="1"/>
  <c r="N513" i="14"/>
  <c r="P513" i="14" s="1"/>
  <c r="B514" i="14"/>
  <c r="D514" i="14"/>
  <c r="H514" i="14" s="1"/>
  <c r="N514" i="14"/>
  <c r="P514" i="14" s="1"/>
  <c r="B515" i="14"/>
  <c r="D515" i="14"/>
  <c r="H515" i="14" s="1"/>
  <c r="N515" i="14"/>
  <c r="P515" i="14" s="1"/>
  <c r="B516" i="14"/>
  <c r="D516" i="14"/>
  <c r="H516" i="14" s="1"/>
  <c r="N516" i="14"/>
  <c r="P516" i="14" s="1"/>
  <c r="B517" i="14"/>
  <c r="D517" i="14"/>
  <c r="H517" i="14"/>
  <c r="N517" i="14"/>
  <c r="P517" i="14"/>
  <c r="B518" i="14"/>
  <c r="D518" i="14"/>
  <c r="H518" i="14" s="1"/>
  <c r="N518" i="14"/>
  <c r="P518" i="14" s="1"/>
  <c r="B519" i="14"/>
  <c r="D519" i="14"/>
  <c r="H519" i="14" s="1"/>
  <c r="N519" i="14"/>
  <c r="P519" i="14" s="1"/>
  <c r="B520" i="14"/>
  <c r="D520" i="14"/>
  <c r="H520" i="14" s="1"/>
  <c r="N520" i="14"/>
  <c r="P520" i="14" s="1"/>
  <c r="B521" i="14"/>
  <c r="D521" i="14"/>
  <c r="H521" i="14"/>
  <c r="N521" i="14"/>
  <c r="P521" i="14" s="1"/>
  <c r="B522" i="14"/>
  <c r="D522" i="14"/>
  <c r="H522" i="14" s="1"/>
  <c r="N522" i="14"/>
  <c r="P522" i="14" s="1"/>
  <c r="B523" i="14"/>
  <c r="D523" i="14"/>
  <c r="H523" i="14"/>
  <c r="N523" i="14"/>
  <c r="P523" i="14" s="1"/>
  <c r="B524" i="14"/>
  <c r="D524" i="14"/>
  <c r="H524" i="14" s="1"/>
  <c r="N524" i="14"/>
  <c r="P524" i="14" s="1"/>
  <c r="B525" i="14"/>
  <c r="D525" i="14"/>
  <c r="H525" i="14"/>
  <c r="N525" i="14"/>
  <c r="P525" i="14" s="1"/>
  <c r="B526" i="14"/>
  <c r="D526" i="14"/>
  <c r="H526" i="14" s="1"/>
  <c r="N526" i="14"/>
  <c r="B527" i="14"/>
  <c r="D527" i="14"/>
  <c r="H527" i="14"/>
  <c r="N527" i="14"/>
  <c r="P527" i="14"/>
  <c r="B528" i="14"/>
  <c r="D528" i="14"/>
  <c r="H528" i="14" s="1"/>
  <c r="N528" i="14"/>
  <c r="P528" i="14" s="1"/>
  <c r="B529" i="14"/>
  <c r="D529" i="14"/>
  <c r="H529" i="14" s="1"/>
  <c r="N529" i="14"/>
  <c r="P529" i="14"/>
  <c r="B530" i="14"/>
  <c r="D530" i="14"/>
  <c r="H530" i="14" s="1"/>
  <c r="N530" i="14"/>
  <c r="P530" i="14"/>
  <c r="B531" i="14"/>
  <c r="D531" i="14"/>
  <c r="H531" i="14" s="1"/>
  <c r="N531" i="14"/>
  <c r="P531" i="14" s="1"/>
  <c r="B532" i="14"/>
  <c r="D532" i="14"/>
  <c r="H532" i="14"/>
  <c r="N532" i="14"/>
  <c r="P532" i="14" s="1"/>
  <c r="B533" i="14"/>
  <c r="D533" i="14"/>
  <c r="H533" i="14" s="1"/>
  <c r="N533" i="14"/>
  <c r="P533" i="14" s="1"/>
  <c r="B534" i="14"/>
  <c r="D534" i="14"/>
  <c r="H534" i="14"/>
  <c r="N534" i="14"/>
  <c r="P534" i="14" s="1"/>
  <c r="B535" i="14"/>
  <c r="D535" i="14"/>
  <c r="H535" i="14" s="1"/>
  <c r="N535" i="14"/>
  <c r="P535" i="14" s="1"/>
  <c r="B536" i="14"/>
  <c r="D536" i="14"/>
  <c r="H536" i="14" s="1"/>
  <c r="N536" i="14"/>
  <c r="P536" i="14"/>
  <c r="B537" i="14"/>
  <c r="D537" i="14"/>
  <c r="H537" i="14" s="1"/>
  <c r="N537" i="14"/>
  <c r="P537" i="14" s="1"/>
  <c r="D1008" i="1"/>
  <c r="I894" i="14" l="1"/>
  <c r="I896" i="14" s="1"/>
  <c r="F424" i="7"/>
  <c r="F425" i="7"/>
  <c r="F426" i="7"/>
  <c r="F427" i="7"/>
  <c r="F428" i="7"/>
  <c r="F423" i="7"/>
  <c r="F422" i="7"/>
  <c r="B992" i="11"/>
  <c r="D992" i="11"/>
  <c r="H992" i="11" s="1"/>
  <c r="M992" i="11"/>
  <c r="Q992" i="11" s="1"/>
  <c r="B993" i="11"/>
  <c r="D993" i="11"/>
  <c r="H993" i="11" s="1"/>
  <c r="M993" i="11"/>
  <c r="Q993" i="11" s="1"/>
  <c r="B994" i="11"/>
  <c r="D994" i="11"/>
  <c r="H994" i="11" s="1"/>
  <c r="M994" i="11"/>
  <c r="Q994" i="11" s="1"/>
  <c r="B995" i="11"/>
  <c r="D995" i="11"/>
  <c r="H995" i="11" s="1"/>
  <c r="M995" i="11"/>
  <c r="Q995" i="11"/>
  <c r="B996" i="11"/>
  <c r="D996" i="11"/>
  <c r="H996" i="11" s="1"/>
  <c r="M996" i="11"/>
  <c r="Q996" i="11" s="1"/>
  <c r="B997" i="11"/>
  <c r="D997" i="11"/>
  <c r="H997" i="11" s="1"/>
  <c r="M997" i="11"/>
  <c r="Q997" i="11" s="1"/>
  <c r="B998" i="11"/>
  <c r="D998" i="11"/>
  <c r="H998" i="11" s="1"/>
  <c r="M998" i="11"/>
  <c r="Q998" i="11" s="1"/>
  <c r="B999" i="11"/>
  <c r="D999" i="11"/>
  <c r="H999" i="11" s="1"/>
  <c r="M999" i="11"/>
  <c r="Q999" i="11" s="1"/>
  <c r="B1000" i="11"/>
  <c r="D1000" i="11"/>
  <c r="H1000" i="11" s="1"/>
  <c r="M1000" i="11"/>
  <c r="Q1000" i="11" s="1"/>
  <c r="B1001" i="11"/>
  <c r="D1001" i="11"/>
  <c r="H1001" i="11" s="1"/>
  <c r="M1001" i="11"/>
  <c r="Q1001" i="11"/>
  <c r="B1002" i="11"/>
  <c r="D1002" i="11"/>
  <c r="H1002" i="11" s="1"/>
  <c r="M1002" i="11"/>
  <c r="Q1002" i="11" s="1"/>
  <c r="B1003" i="11"/>
  <c r="D1003" i="11"/>
  <c r="H1003" i="11" s="1"/>
  <c r="M1003" i="11"/>
  <c r="Q1003" i="11" s="1"/>
  <c r="B1004" i="11"/>
  <c r="D1004" i="11"/>
  <c r="H1004" i="11" s="1"/>
  <c r="M1004" i="11"/>
  <c r="Q1004" i="11" s="1"/>
  <c r="B1005" i="11"/>
  <c r="D1005" i="11"/>
  <c r="H1005" i="11" s="1"/>
  <c r="M1005" i="11"/>
  <c r="Q1005" i="11" s="1"/>
  <c r="B1006" i="11"/>
  <c r="D1006" i="11"/>
  <c r="H1006" i="11" s="1"/>
  <c r="M1006" i="11"/>
  <c r="Q1006" i="11" s="1"/>
  <c r="B1007" i="11"/>
  <c r="D1007" i="11"/>
  <c r="H1007" i="11" s="1"/>
  <c r="M1007" i="11"/>
  <c r="Q1007" i="11" s="1"/>
  <c r="B1008" i="11"/>
  <c r="D1008" i="11"/>
  <c r="H1008" i="11" s="1"/>
  <c r="M1008" i="11"/>
  <c r="Q1008" i="11" s="1"/>
  <c r="B1009" i="11"/>
  <c r="D1009" i="11"/>
  <c r="H1009" i="11" s="1"/>
  <c r="M1009" i="11"/>
  <c r="Q1009" i="11" s="1"/>
  <c r="B1010" i="11"/>
  <c r="D1010" i="11"/>
  <c r="H1010" i="11" s="1"/>
  <c r="M1010" i="11"/>
  <c r="Q1010" i="11" s="1"/>
  <c r="B1011" i="11"/>
  <c r="D1011" i="11"/>
  <c r="H1011" i="11"/>
  <c r="M1011" i="11"/>
  <c r="Q1011" i="11" s="1"/>
  <c r="B1012" i="11"/>
  <c r="D1012" i="11"/>
  <c r="H1012" i="11" s="1"/>
  <c r="M1012" i="11"/>
  <c r="Q1012" i="11" s="1"/>
  <c r="B1013" i="11"/>
  <c r="D1013" i="11"/>
  <c r="H1013" i="11" s="1"/>
  <c r="M1013" i="11"/>
  <c r="Q1013" i="11" s="1"/>
  <c r="B1014" i="11"/>
  <c r="D1014" i="11"/>
  <c r="H1014" i="11"/>
  <c r="M1014" i="11"/>
  <c r="Q1014" i="11" s="1"/>
  <c r="B1015" i="11"/>
  <c r="D1015" i="11"/>
  <c r="H1015" i="11" s="1"/>
  <c r="M1015" i="11"/>
  <c r="Q1015" i="11" s="1"/>
  <c r="B1016" i="11"/>
  <c r="D1016" i="11"/>
  <c r="H1016" i="11" s="1"/>
  <c r="M1016" i="11"/>
  <c r="Q1016" i="11" s="1"/>
  <c r="B1017" i="11"/>
  <c r="D1017" i="11"/>
  <c r="H1017" i="11" s="1"/>
  <c r="M1017" i="11"/>
  <c r="Q1017" i="11" s="1"/>
  <c r="B1018" i="11"/>
  <c r="D1018" i="11"/>
  <c r="H1018" i="11" s="1"/>
  <c r="M1018" i="11"/>
  <c r="Q1018" i="11" s="1"/>
  <c r="B1019" i="11"/>
  <c r="D1019" i="11"/>
  <c r="H1019" i="11" s="1"/>
  <c r="M1019" i="11"/>
  <c r="Q1019" i="11" s="1"/>
  <c r="B1020" i="11"/>
  <c r="D1020" i="11"/>
  <c r="H1020" i="11" s="1"/>
  <c r="M1020" i="11"/>
  <c r="Q1020" i="11" s="1"/>
  <c r="B1021" i="11"/>
  <c r="D1021" i="11"/>
  <c r="H1021" i="11" s="1"/>
  <c r="M1021" i="11"/>
  <c r="Q1021" i="11" s="1"/>
  <c r="B1022" i="11"/>
  <c r="D1022" i="11"/>
  <c r="H1022" i="11" s="1"/>
  <c r="M1022" i="11"/>
  <c r="Q1022" i="11" s="1"/>
  <c r="B1023" i="11"/>
  <c r="D1023" i="11"/>
  <c r="H1023" i="11" s="1"/>
  <c r="M1023" i="11"/>
  <c r="Q1023" i="11" s="1"/>
  <c r="B1024" i="11"/>
  <c r="D1024" i="11"/>
  <c r="H1024" i="11" s="1"/>
  <c r="M1024" i="11"/>
  <c r="Q1024" i="11" s="1"/>
  <c r="B1025" i="11"/>
  <c r="D1025" i="11"/>
  <c r="H1025" i="11"/>
  <c r="M1025" i="11"/>
  <c r="Q1025" i="11" s="1"/>
  <c r="B1026" i="11"/>
  <c r="D1026" i="11"/>
  <c r="H1026" i="11" s="1"/>
  <c r="M1026" i="11"/>
  <c r="Q1026" i="11" s="1"/>
  <c r="B1027" i="11"/>
  <c r="D1027" i="11"/>
  <c r="H1027" i="11" s="1"/>
  <c r="M1027" i="11"/>
  <c r="Q1027" i="11" s="1"/>
  <c r="B1028" i="11"/>
  <c r="D1028" i="11"/>
  <c r="H1028" i="11" s="1"/>
  <c r="M1028" i="11"/>
  <c r="Q1028" i="11" s="1"/>
  <c r="B1029" i="11"/>
  <c r="D1029" i="11"/>
  <c r="H1029" i="11" s="1"/>
  <c r="M1029" i="11"/>
  <c r="Q1029" i="11" s="1"/>
  <c r="B1030" i="11"/>
  <c r="D1030" i="11"/>
  <c r="H1030" i="11" s="1"/>
  <c r="M1030" i="11"/>
  <c r="Q1030" i="11" s="1"/>
  <c r="B1031" i="11"/>
  <c r="D1031" i="11"/>
  <c r="H1031" i="11" s="1"/>
  <c r="M1031" i="11"/>
  <c r="Q1031" i="11" s="1"/>
  <c r="B1032" i="11"/>
  <c r="D1032" i="11"/>
  <c r="H1032" i="11" s="1"/>
  <c r="M1032" i="11"/>
  <c r="Q1032" i="11" s="1"/>
  <c r="B1033" i="11"/>
  <c r="D1033" i="11"/>
  <c r="H1033" i="11" s="1"/>
  <c r="M1033" i="11"/>
  <c r="Q1033" i="11" s="1"/>
  <c r="B1034" i="11"/>
  <c r="D1034" i="11"/>
  <c r="H1034" i="11" s="1"/>
  <c r="M1034" i="11"/>
  <c r="Q1034" i="11" s="1"/>
  <c r="B1035" i="11"/>
  <c r="D1035" i="11"/>
  <c r="H1035" i="11" s="1"/>
  <c r="M1035" i="11"/>
  <c r="Q1035" i="11" s="1"/>
  <c r="B1036" i="11"/>
  <c r="D1036" i="11"/>
  <c r="H1036" i="11" s="1"/>
  <c r="M1036" i="11"/>
  <c r="Q1036" i="11" s="1"/>
  <c r="B1037" i="11"/>
  <c r="D1037" i="11"/>
  <c r="H1037" i="11" s="1"/>
  <c r="M1037" i="11"/>
  <c r="Q1037" i="11" s="1"/>
  <c r="B1038" i="11"/>
  <c r="D1038" i="11"/>
  <c r="H1038" i="11" s="1"/>
  <c r="M1038" i="11"/>
  <c r="Q1038" i="11" s="1"/>
  <c r="B1039" i="11"/>
  <c r="D1039" i="11"/>
  <c r="H1039" i="11" s="1"/>
  <c r="M1039" i="11"/>
  <c r="Q1039" i="11" s="1"/>
  <c r="B1040" i="11"/>
  <c r="D1040" i="11"/>
  <c r="H1040" i="11" s="1"/>
  <c r="M1040" i="11"/>
  <c r="Q1040" i="11" s="1"/>
  <c r="B1041" i="11"/>
  <c r="D1041" i="11"/>
  <c r="H1041" i="11" s="1"/>
  <c r="M1041" i="11"/>
  <c r="Q1041" i="11"/>
  <c r="B1042" i="11"/>
  <c r="D1042" i="11"/>
  <c r="H1042" i="11" s="1"/>
  <c r="M1042" i="11"/>
  <c r="Q1042" i="11" s="1"/>
  <c r="B1043" i="11"/>
  <c r="D1043" i="11"/>
  <c r="H1043" i="11" s="1"/>
  <c r="M1043" i="11"/>
  <c r="Q1043" i="11" s="1"/>
  <c r="N798" i="10"/>
  <c r="P798" i="10" s="1"/>
  <c r="N799" i="10"/>
  <c r="P799" i="10" s="1"/>
  <c r="N800" i="10"/>
  <c r="P800" i="10" s="1"/>
  <c r="N801" i="10"/>
  <c r="P801" i="10" s="1"/>
  <c r="N802" i="10"/>
  <c r="P802" i="10" s="1"/>
  <c r="N803" i="10"/>
  <c r="P803" i="10" s="1"/>
  <c r="N804" i="10"/>
  <c r="P804" i="10" s="1"/>
  <c r="N805" i="10"/>
  <c r="P805" i="10" s="1"/>
  <c r="N806" i="10"/>
  <c r="P806" i="10"/>
  <c r="N807" i="10"/>
  <c r="P807" i="10" s="1"/>
  <c r="N808" i="10"/>
  <c r="P808" i="10"/>
  <c r="N809" i="10"/>
  <c r="P809" i="10" s="1"/>
  <c r="N810" i="10"/>
  <c r="P810" i="10" s="1"/>
  <c r="N811" i="10"/>
  <c r="P811" i="10" s="1"/>
  <c r="N812" i="10"/>
  <c r="P812" i="10" s="1"/>
  <c r="N813" i="10"/>
  <c r="P813" i="10"/>
  <c r="N814" i="10"/>
  <c r="P814" i="10"/>
  <c r="N815" i="10"/>
  <c r="P815" i="10" s="1"/>
  <c r="N816" i="10"/>
  <c r="P816" i="10" s="1"/>
  <c r="N817" i="10"/>
  <c r="P817" i="10" s="1"/>
  <c r="N818" i="10"/>
  <c r="P818" i="10" s="1"/>
  <c r="N819" i="10"/>
  <c r="P819" i="10" s="1"/>
  <c r="N820" i="10"/>
  <c r="P820" i="10" s="1"/>
  <c r="N821" i="10"/>
  <c r="P821" i="10" s="1"/>
  <c r="N822" i="10"/>
  <c r="P822" i="10" s="1"/>
  <c r="N823" i="10"/>
  <c r="P823" i="10" s="1"/>
  <c r="N824" i="10"/>
  <c r="P824" i="10" s="1"/>
  <c r="N825" i="10"/>
  <c r="P825" i="10" s="1"/>
  <c r="N826" i="10"/>
  <c r="P826" i="10" s="1"/>
  <c r="N827" i="10"/>
  <c r="P827" i="10" s="1"/>
  <c r="N828" i="10"/>
  <c r="P828" i="10" s="1"/>
  <c r="N829" i="10"/>
  <c r="P829" i="10" s="1"/>
  <c r="N830" i="10"/>
  <c r="P830" i="10"/>
  <c r="N831" i="10"/>
  <c r="P831" i="10" s="1"/>
  <c r="N832" i="10"/>
  <c r="P832" i="10" s="1"/>
  <c r="N833" i="10"/>
  <c r="P833" i="10" s="1"/>
  <c r="N834" i="10"/>
  <c r="P834" i="10"/>
  <c r="N835" i="10"/>
  <c r="P835" i="10" s="1"/>
  <c r="N836" i="10"/>
  <c r="P836" i="10" s="1"/>
  <c r="N837" i="10"/>
  <c r="P837" i="10"/>
  <c r="N838" i="10"/>
  <c r="P838" i="10"/>
  <c r="N839" i="10"/>
  <c r="P839" i="10" s="1"/>
  <c r="N840" i="10"/>
  <c r="P840" i="10" s="1"/>
  <c r="N841" i="10"/>
  <c r="P841" i="10" s="1"/>
  <c r="N842" i="10"/>
  <c r="P842" i="10" s="1"/>
  <c r="N843" i="10"/>
  <c r="P843" i="10"/>
  <c r="N844" i="10"/>
  <c r="P844" i="10" s="1"/>
  <c r="N845" i="10"/>
  <c r="P845" i="10" s="1"/>
  <c r="N846" i="10"/>
  <c r="P846" i="10" s="1"/>
  <c r="N847" i="10"/>
  <c r="P847" i="10" s="1"/>
  <c r="N848" i="10"/>
  <c r="P848" i="10" s="1"/>
  <c r="N849" i="10"/>
  <c r="P849" i="10" s="1"/>
  <c r="N850" i="10"/>
  <c r="P850" i="10"/>
  <c r="N851" i="10"/>
  <c r="P851" i="10"/>
  <c r="N852" i="10"/>
  <c r="P852" i="10" s="1"/>
  <c r="N853" i="10"/>
  <c r="P853" i="10" s="1"/>
  <c r="N854" i="10"/>
  <c r="P854" i="10" s="1"/>
  <c r="N855" i="10"/>
  <c r="P855" i="10" s="1"/>
  <c r="N856" i="10"/>
  <c r="P856" i="10" s="1"/>
  <c r="N857" i="10"/>
  <c r="P857" i="10" s="1"/>
  <c r="N858" i="10"/>
  <c r="P858" i="10" s="1"/>
  <c r="N859" i="10"/>
  <c r="P859" i="10" s="1"/>
  <c r="N860" i="10"/>
  <c r="P860" i="10"/>
  <c r="N861" i="10"/>
  <c r="P861" i="10" s="1"/>
  <c r="N862" i="10"/>
  <c r="P862" i="10" s="1"/>
  <c r="N863" i="10"/>
  <c r="P863" i="10"/>
  <c r="N864" i="10"/>
  <c r="P864" i="10" s="1"/>
  <c r="N865" i="10"/>
  <c r="P865" i="10" s="1"/>
  <c r="N866" i="10"/>
  <c r="P866" i="10"/>
  <c r="N867" i="10"/>
  <c r="P867" i="10" s="1"/>
  <c r="N868" i="10"/>
  <c r="P868" i="10" s="1"/>
  <c r="N869" i="10"/>
  <c r="P869" i="10" s="1"/>
  <c r="N870" i="10"/>
  <c r="P870" i="10" s="1"/>
  <c r="N871" i="10"/>
  <c r="P871" i="10" s="1"/>
  <c r="N872" i="10"/>
  <c r="P872" i="10"/>
  <c r="N873" i="10"/>
  <c r="P873" i="10" s="1"/>
  <c r="N874" i="10"/>
  <c r="P874" i="10" s="1"/>
  <c r="N875" i="10"/>
  <c r="P875" i="10" s="1"/>
  <c r="N876" i="10"/>
  <c r="P876" i="10" s="1"/>
  <c r="N877" i="10"/>
  <c r="P877" i="10" s="1"/>
  <c r="N878" i="10"/>
  <c r="P878" i="10" s="1"/>
  <c r="N879" i="10"/>
  <c r="P879" i="10"/>
  <c r="N880" i="10"/>
  <c r="P880" i="10" s="1"/>
  <c r="N881" i="10"/>
  <c r="P881" i="10" s="1"/>
  <c r="N882" i="10"/>
  <c r="P882" i="10" s="1"/>
  <c r="N883" i="10"/>
  <c r="P883" i="10" s="1"/>
  <c r="N884" i="10"/>
  <c r="P884" i="10" s="1"/>
  <c r="N885" i="10"/>
  <c r="P885" i="10"/>
  <c r="N886" i="10"/>
  <c r="P886" i="10" s="1"/>
  <c r="N887" i="10"/>
  <c r="P887" i="10"/>
  <c r="N888" i="10"/>
  <c r="P888" i="10" s="1"/>
  <c r="N889" i="10"/>
  <c r="P889" i="10" s="1"/>
  <c r="N890" i="10"/>
  <c r="P890" i="10"/>
  <c r="N891" i="10"/>
  <c r="P891" i="10"/>
  <c r="N892" i="10"/>
  <c r="P892" i="10" s="1"/>
  <c r="N893" i="10"/>
  <c r="P893" i="10" s="1"/>
  <c r="N894" i="10"/>
  <c r="P894" i="10" s="1"/>
  <c r="N895" i="10"/>
  <c r="P895" i="10" s="1"/>
  <c r="N896" i="10"/>
  <c r="P896" i="10" s="1"/>
  <c r="N897" i="10"/>
  <c r="P897" i="10" s="1"/>
  <c r="N898" i="10"/>
  <c r="P898" i="10" s="1"/>
  <c r="N899" i="10"/>
  <c r="P899" i="10"/>
  <c r="N900" i="10"/>
  <c r="P900" i="10" s="1"/>
  <c r="N901" i="10"/>
  <c r="P901" i="10" s="1"/>
  <c r="N902" i="10"/>
  <c r="P902" i="10" s="1"/>
  <c r="N903" i="10"/>
  <c r="P903" i="10" s="1"/>
  <c r="N904" i="10"/>
  <c r="P904" i="10" s="1"/>
  <c r="N905" i="10"/>
  <c r="P905" i="10"/>
  <c r="N906" i="10"/>
  <c r="P906" i="10" s="1"/>
  <c r="N907" i="10"/>
  <c r="P907" i="10" s="1"/>
  <c r="N908" i="10"/>
  <c r="P908" i="10" s="1"/>
  <c r="N909" i="10"/>
  <c r="P909" i="10"/>
  <c r="N910" i="10"/>
  <c r="P910" i="10" s="1"/>
  <c r="N911" i="10"/>
  <c r="P911" i="10" s="1"/>
  <c r="N912" i="10"/>
  <c r="P912" i="10" s="1"/>
  <c r="N913" i="10"/>
  <c r="P913" i="10" s="1"/>
  <c r="N914" i="10"/>
  <c r="P914" i="10" s="1"/>
  <c r="N915" i="10"/>
  <c r="P915" i="10" s="1"/>
  <c r="N916" i="10"/>
  <c r="P916" i="10" s="1"/>
  <c r="N917" i="10"/>
  <c r="P917" i="10"/>
  <c r="N918" i="10"/>
  <c r="P918" i="10" s="1"/>
  <c r="N919" i="10"/>
  <c r="P919" i="10" s="1"/>
  <c r="N920" i="10"/>
  <c r="P920" i="10"/>
  <c r="N921" i="10"/>
  <c r="P921" i="10" s="1"/>
  <c r="N922" i="10"/>
  <c r="P922" i="10" s="1"/>
  <c r="N923" i="10"/>
  <c r="P923" i="10" s="1"/>
  <c r="N924" i="10"/>
  <c r="P924" i="10" s="1"/>
  <c r="N925" i="10"/>
  <c r="P925" i="10" s="1"/>
  <c r="N926" i="10"/>
  <c r="P926" i="10" s="1"/>
  <c r="N927" i="10"/>
  <c r="P927" i="10" s="1"/>
  <c r="N928" i="10"/>
  <c r="P928" i="10"/>
  <c r="N929" i="10"/>
  <c r="P929" i="10" s="1"/>
  <c r="N930" i="10"/>
  <c r="P930" i="10"/>
  <c r="N931" i="10"/>
  <c r="P931" i="10" s="1"/>
  <c r="N932" i="10"/>
  <c r="P932" i="10" s="1"/>
  <c r="N933" i="10"/>
  <c r="P933" i="10" s="1"/>
  <c r="N934" i="10"/>
  <c r="P934" i="10" s="1"/>
  <c r="N935" i="10"/>
  <c r="P935" i="10" s="1"/>
  <c r="N936" i="10"/>
  <c r="P936" i="10" s="1"/>
  <c r="N937" i="10"/>
  <c r="P937" i="10" s="1"/>
  <c r="N938" i="10"/>
  <c r="P938" i="10"/>
  <c r="N939" i="10"/>
  <c r="P939" i="10"/>
  <c r="N940" i="10"/>
  <c r="P940" i="10" s="1"/>
  <c r="N941" i="10"/>
  <c r="P941" i="10" s="1"/>
  <c r="N942" i="10"/>
  <c r="P942" i="10" s="1"/>
  <c r="N943" i="10"/>
  <c r="P943" i="10" s="1"/>
  <c r="N944" i="10"/>
  <c r="P944" i="10" s="1"/>
  <c r="N945" i="10"/>
  <c r="P945" i="10" s="1"/>
  <c r="N946" i="10"/>
  <c r="P946" i="10"/>
  <c r="N947" i="10"/>
  <c r="P947" i="10" s="1"/>
  <c r="N948" i="10"/>
  <c r="P948" i="10" s="1"/>
  <c r="N949" i="10"/>
  <c r="P949" i="10" s="1"/>
  <c r="N950" i="10"/>
  <c r="P950" i="10"/>
  <c r="N951" i="10"/>
  <c r="P951" i="10" s="1"/>
  <c r="N952" i="10"/>
  <c r="P952" i="10" s="1"/>
  <c r="N953" i="10"/>
  <c r="P953" i="10" s="1"/>
  <c r="N954" i="10"/>
  <c r="P954" i="10"/>
  <c r="N955" i="10"/>
  <c r="P955" i="10" s="1"/>
  <c r="N956" i="10"/>
  <c r="P956" i="10" s="1"/>
  <c r="N957" i="10"/>
  <c r="P957" i="10" s="1"/>
  <c r="N958" i="10"/>
  <c r="P958" i="10"/>
  <c r="N959" i="10"/>
  <c r="P959" i="10" s="1"/>
  <c r="N960" i="10"/>
  <c r="P960" i="10" s="1"/>
  <c r="N961" i="10"/>
  <c r="P961" i="10" s="1"/>
  <c r="N962" i="10"/>
  <c r="P962" i="10"/>
  <c r="N963" i="10"/>
  <c r="P963" i="10" s="1"/>
  <c r="N964" i="10"/>
  <c r="P964" i="10" s="1"/>
  <c r="N965" i="10"/>
  <c r="P965" i="10"/>
  <c r="N966" i="10"/>
  <c r="P966" i="10" s="1"/>
  <c r="N967" i="10"/>
  <c r="P967" i="10" s="1"/>
  <c r="N968" i="10"/>
  <c r="P968" i="10" s="1"/>
  <c r="N969" i="10"/>
  <c r="P969" i="10" s="1"/>
  <c r="N970" i="10"/>
  <c r="P970" i="10" s="1"/>
  <c r="N971" i="10"/>
  <c r="P971" i="10" s="1"/>
  <c r="N972" i="10"/>
  <c r="P972" i="10" s="1"/>
  <c r="N973" i="10"/>
  <c r="P973" i="10" s="1"/>
  <c r="N974" i="10"/>
  <c r="P974" i="10" s="1"/>
  <c r="N975" i="10"/>
  <c r="P975" i="10" s="1"/>
  <c r="N976" i="10"/>
  <c r="P976" i="10"/>
  <c r="N977" i="10"/>
  <c r="P977" i="10" s="1"/>
  <c r="N978" i="10"/>
  <c r="P978" i="10" s="1"/>
  <c r="N979" i="10"/>
  <c r="P979" i="10" s="1"/>
  <c r="N980" i="10"/>
  <c r="P980" i="10" s="1"/>
  <c r="N981" i="10"/>
  <c r="P981" i="10" s="1"/>
  <c r="N982" i="10"/>
  <c r="P982" i="10" s="1"/>
  <c r="N983" i="10"/>
  <c r="P983" i="10"/>
  <c r="N984" i="10"/>
  <c r="P984" i="10" s="1"/>
  <c r="N985" i="10"/>
  <c r="P985" i="10" s="1"/>
  <c r="N986" i="10"/>
  <c r="P986" i="10" s="1"/>
  <c r="N987" i="10"/>
  <c r="P987" i="10" s="1"/>
  <c r="N988" i="10"/>
  <c r="P988" i="10"/>
  <c r="N989" i="10"/>
  <c r="P989" i="10"/>
  <c r="N990" i="10"/>
  <c r="P990" i="10" s="1"/>
  <c r="N991" i="10"/>
  <c r="P991" i="10" s="1"/>
  <c r="B1001" i="8"/>
  <c r="D1001" i="8"/>
  <c r="H1001" i="8" s="1"/>
  <c r="I1001" i="8"/>
  <c r="M1001" i="8"/>
  <c r="Q1001" i="8" s="1"/>
  <c r="B1002" i="8"/>
  <c r="D1002" i="8"/>
  <c r="H1002" i="8" s="1"/>
  <c r="I1002" i="8"/>
  <c r="M1002" i="8"/>
  <c r="Q1002" i="8" s="1"/>
  <c r="B1003" i="8"/>
  <c r="D1003" i="8"/>
  <c r="H1003" i="8" s="1"/>
  <c r="I1003" i="8"/>
  <c r="M1003" i="8"/>
  <c r="Q1003" i="8" s="1"/>
  <c r="B1004" i="8"/>
  <c r="D1004" i="8"/>
  <c r="H1004" i="8" s="1"/>
  <c r="I1004" i="8"/>
  <c r="M1004" i="8"/>
  <c r="Q1004" i="8" s="1"/>
  <c r="B1005" i="8"/>
  <c r="D1005" i="8"/>
  <c r="H1005" i="8" s="1"/>
  <c r="I1005" i="8"/>
  <c r="M1005" i="8"/>
  <c r="Q1005" i="8" s="1"/>
  <c r="B1006" i="8"/>
  <c r="D1006" i="8"/>
  <c r="H1006" i="8" s="1"/>
  <c r="I1006" i="8"/>
  <c r="M1006" i="8"/>
  <c r="Q1006" i="8" s="1"/>
  <c r="B1007" i="8"/>
  <c r="D1007" i="8"/>
  <c r="H1007" i="8" s="1"/>
  <c r="I1007" i="8"/>
  <c r="M1007" i="8"/>
  <c r="Q1007" i="8" s="1"/>
  <c r="B1008" i="8"/>
  <c r="D1008" i="8"/>
  <c r="H1008" i="8" s="1"/>
  <c r="I1008" i="8"/>
  <c r="M1008" i="8"/>
  <c r="Q1008" i="8" s="1"/>
  <c r="B1009" i="8"/>
  <c r="D1009" i="8"/>
  <c r="H1009" i="8" s="1"/>
  <c r="I1009" i="8"/>
  <c r="M1009" i="8"/>
  <c r="Q1009" i="8" s="1"/>
  <c r="B1010" i="8"/>
  <c r="D1010" i="8"/>
  <c r="H1010" i="8" s="1"/>
  <c r="I1010" i="8"/>
  <c r="M1010" i="8"/>
  <c r="Q1010" i="8" s="1"/>
  <c r="B1011" i="8"/>
  <c r="D1011" i="8"/>
  <c r="H1011" i="8" s="1"/>
  <c r="I1011" i="8"/>
  <c r="M1011" i="8"/>
  <c r="Q1011" i="8" s="1"/>
  <c r="B1012" i="8"/>
  <c r="D1012" i="8"/>
  <c r="H1012" i="8" s="1"/>
  <c r="I1012" i="8"/>
  <c r="M1012" i="8"/>
  <c r="Q1012" i="8" s="1"/>
  <c r="B1013" i="8"/>
  <c r="D1013" i="8"/>
  <c r="H1013" i="8" s="1"/>
  <c r="I1013" i="8"/>
  <c r="M1013" i="8"/>
  <c r="Q1013" i="8" s="1"/>
  <c r="B1014" i="8"/>
  <c r="D1014" i="8"/>
  <c r="H1014" i="8" s="1"/>
  <c r="I1014" i="8"/>
  <c r="M1014" i="8"/>
  <c r="Q1014" i="8" s="1"/>
  <c r="B1015" i="8"/>
  <c r="D1015" i="8"/>
  <c r="H1015" i="8" s="1"/>
  <c r="I1015" i="8"/>
  <c r="M1015" i="8"/>
  <c r="Q1015" i="8" s="1"/>
  <c r="B1016" i="8"/>
  <c r="D1016" i="8"/>
  <c r="H1016" i="8" s="1"/>
  <c r="I1016" i="8"/>
  <c r="M1016" i="8"/>
  <c r="Q1016" i="8" s="1"/>
  <c r="B1017" i="8"/>
  <c r="D1017" i="8"/>
  <c r="H1017" i="8" s="1"/>
  <c r="I1017" i="8"/>
  <c r="M1017" i="8"/>
  <c r="Q1017" i="8" s="1"/>
  <c r="B1018" i="8"/>
  <c r="D1018" i="8"/>
  <c r="H1018" i="8" s="1"/>
  <c r="I1018" i="8"/>
  <c r="M1018" i="8"/>
  <c r="Q1018" i="8" s="1"/>
  <c r="B1019" i="8"/>
  <c r="D1019" i="8"/>
  <c r="H1019" i="8" s="1"/>
  <c r="I1019" i="8"/>
  <c r="M1019" i="8"/>
  <c r="Q1019" i="8" s="1"/>
  <c r="B1020" i="8"/>
  <c r="D1020" i="8"/>
  <c r="H1020" i="8" s="1"/>
  <c r="I1020" i="8"/>
  <c r="M1020" i="8"/>
  <c r="Q1020" i="8" s="1"/>
  <c r="B1021" i="8"/>
  <c r="D1021" i="8"/>
  <c r="H1021" i="8" s="1"/>
  <c r="I1021" i="8"/>
  <c r="M1021" i="8"/>
  <c r="Q1021" i="8" s="1"/>
  <c r="B1022" i="8"/>
  <c r="D1022" i="8"/>
  <c r="H1022" i="8" s="1"/>
  <c r="I1022" i="8"/>
  <c r="M1022" i="8"/>
  <c r="Q1022" i="8" s="1"/>
  <c r="B1023" i="8"/>
  <c r="D1023" i="8"/>
  <c r="H1023" i="8" s="1"/>
  <c r="I1023" i="8"/>
  <c r="M1023" i="8"/>
  <c r="Q1023" i="8" s="1"/>
  <c r="B1024" i="8"/>
  <c r="D1024" i="8"/>
  <c r="H1024" i="8"/>
  <c r="I1024" i="8"/>
  <c r="M1024" i="8"/>
  <c r="Q1024" i="8" s="1"/>
  <c r="B1025" i="8"/>
  <c r="D1025" i="8"/>
  <c r="H1025" i="8" s="1"/>
  <c r="I1025" i="8"/>
  <c r="M1025" i="8"/>
  <c r="Q1025" i="8" s="1"/>
  <c r="B1026" i="8"/>
  <c r="D1026" i="8"/>
  <c r="H1026" i="8" s="1"/>
  <c r="I1026" i="8"/>
  <c r="M1026" i="8"/>
  <c r="Q1026" i="8" s="1"/>
  <c r="B1027" i="8"/>
  <c r="D1027" i="8"/>
  <c r="H1027" i="8" s="1"/>
  <c r="I1027" i="8"/>
  <c r="M1027" i="8"/>
  <c r="Q1027" i="8" s="1"/>
  <c r="B1028" i="8"/>
  <c r="D1028" i="8"/>
  <c r="H1028" i="8" s="1"/>
  <c r="I1028" i="8"/>
  <c r="M1028" i="8"/>
  <c r="Q1028" i="8" s="1"/>
  <c r="B1029" i="8"/>
  <c r="D1029" i="8"/>
  <c r="H1029" i="8" s="1"/>
  <c r="I1029" i="8"/>
  <c r="M1029" i="8"/>
  <c r="Q1029" i="8" s="1"/>
  <c r="B1030" i="8"/>
  <c r="D1030" i="8"/>
  <c r="H1030" i="8" s="1"/>
  <c r="I1030" i="8"/>
  <c r="M1030" i="8"/>
  <c r="Q1030" i="8" s="1"/>
  <c r="B1031" i="8"/>
  <c r="D1031" i="8"/>
  <c r="H1031" i="8" s="1"/>
  <c r="I1031" i="8"/>
  <c r="M1031" i="8"/>
  <c r="Q1031" i="8" s="1"/>
  <c r="B1032" i="8"/>
  <c r="D1032" i="8"/>
  <c r="H1032" i="8" s="1"/>
  <c r="I1032" i="8"/>
  <c r="M1032" i="8"/>
  <c r="Q1032" i="8" s="1"/>
  <c r="B1033" i="8"/>
  <c r="D1033" i="8"/>
  <c r="H1033" i="8" s="1"/>
  <c r="I1033" i="8"/>
  <c r="M1033" i="8"/>
  <c r="Q1033" i="8" s="1"/>
  <c r="B1034" i="8"/>
  <c r="D1034" i="8"/>
  <c r="H1034" i="8" s="1"/>
  <c r="I1034" i="8"/>
  <c r="M1034" i="8"/>
  <c r="Q1034" i="8" s="1"/>
  <c r="B1035" i="8"/>
  <c r="D1035" i="8"/>
  <c r="H1035" i="8" s="1"/>
  <c r="I1035" i="8"/>
  <c r="M1035" i="8"/>
  <c r="Q1035" i="8" s="1"/>
  <c r="B1036" i="8"/>
  <c r="D1036" i="8"/>
  <c r="H1036" i="8" s="1"/>
  <c r="I1036" i="8"/>
  <c r="M1036" i="8"/>
  <c r="B1037" i="8"/>
  <c r="D1037" i="8"/>
  <c r="H1037" i="8" s="1"/>
  <c r="I1037" i="8"/>
  <c r="M1037" i="8"/>
  <c r="Q1037" i="8" s="1"/>
  <c r="B1038" i="8"/>
  <c r="D1038" i="8"/>
  <c r="H1038" i="8" s="1"/>
  <c r="I1038" i="8"/>
  <c r="M1038" i="8"/>
  <c r="Q1038" i="8" s="1"/>
  <c r="B1039" i="8"/>
  <c r="D1039" i="8"/>
  <c r="H1039" i="8" s="1"/>
  <c r="I1039" i="8"/>
  <c r="M1039" i="8"/>
  <c r="Q1039" i="8" s="1"/>
  <c r="B1040" i="8"/>
  <c r="D1040" i="8"/>
  <c r="H1040" i="8" s="1"/>
  <c r="I1040" i="8"/>
  <c r="M1040" i="8"/>
  <c r="Q1040" i="8" s="1"/>
  <c r="B1041" i="8"/>
  <c r="D1041" i="8"/>
  <c r="H1041" i="8" s="1"/>
  <c r="I1041" i="8"/>
  <c r="M1041" i="8"/>
  <c r="Q1041" i="8" s="1"/>
  <c r="B1042" i="8"/>
  <c r="D1042" i="8"/>
  <c r="H1042" i="8" s="1"/>
  <c r="I1042" i="8"/>
  <c r="M1042" i="8"/>
  <c r="Q1042" i="8" s="1"/>
  <c r="B1043" i="8"/>
  <c r="D1043" i="8"/>
  <c r="H1043" i="8" s="1"/>
  <c r="I1043" i="8"/>
  <c r="M1043" i="8"/>
  <c r="Q1043" i="8" s="1"/>
  <c r="B1044" i="8"/>
  <c r="D1044" i="8"/>
  <c r="H1044" i="8" s="1"/>
  <c r="I1044" i="8"/>
  <c r="M1044" i="8"/>
  <c r="Q1044" i="8" s="1"/>
  <c r="B1045" i="8"/>
  <c r="D1045" i="8"/>
  <c r="H1045" i="8" s="1"/>
  <c r="I1045" i="8"/>
  <c r="M1045" i="8"/>
  <c r="Q1045" i="8" s="1"/>
  <c r="B1046" i="8"/>
  <c r="D1046" i="8"/>
  <c r="H1046" i="8" s="1"/>
  <c r="I1046" i="8"/>
  <c r="M1046" i="8"/>
  <c r="Q1046" i="8" s="1"/>
  <c r="B1047" i="8"/>
  <c r="D1047" i="8"/>
  <c r="H1047" i="8" s="1"/>
  <c r="I1047" i="8"/>
  <c r="M1047" i="8"/>
  <c r="Q1047" i="8" s="1"/>
  <c r="B1048" i="8"/>
  <c r="D1048" i="8"/>
  <c r="H1048" i="8" s="1"/>
  <c r="I1048" i="8"/>
  <c r="M1048" i="8"/>
  <c r="Q1048" i="8" s="1"/>
  <c r="B1049" i="8"/>
  <c r="D1049" i="8"/>
  <c r="H1049" i="8"/>
  <c r="I1049" i="8"/>
  <c r="M1049" i="8"/>
  <c r="Q1049" i="8" s="1"/>
  <c r="B1050" i="8"/>
  <c r="D1050" i="8"/>
  <c r="H1050" i="8" s="1"/>
  <c r="I1050" i="8"/>
  <c r="M1050" i="8"/>
  <c r="Q1050" i="8" s="1"/>
  <c r="B1051" i="8"/>
  <c r="D1051" i="8"/>
  <c r="H1051" i="8" s="1"/>
  <c r="I1051" i="8"/>
  <c r="M1051" i="8"/>
  <c r="Q1051" i="8" s="1"/>
  <c r="B1052" i="8"/>
  <c r="D1052" i="8"/>
  <c r="H1052" i="8" s="1"/>
  <c r="I1052" i="8"/>
  <c r="M1052" i="8"/>
  <c r="Q1052" i="8" s="1"/>
  <c r="B1053" i="8"/>
  <c r="D1053" i="8"/>
  <c r="H1053" i="8" s="1"/>
  <c r="I1053" i="8"/>
  <c r="M1053" i="8"/>
  <c r="Q1053" i="8" s="1"/>
  <c r="B1054" i="8"/>
  <c r="D1054" i="8"/>
  <c r="H1054" i="8" s="1"/>
  <c r="I1054" i="8"/>
  <c r="M1054" i="8"/>
  <c r="Q1054" i="8" s="1"/>
  <c r="B1055" i="8"/>
  <c r="D1055" i="8"/>
  <c r="H1055" i="8" s="1"/>
  <c r="I1055" i="8"/>
  <c r="M1055" i="8"/>
  <c r="Q1055" i="8" s="1"/>
  <c r="B1056" i="8"/>
  <c r="D1056" i="8"/>
  <c r="H1056" i="8" s="1"/>
  <c r="I1056" i="8"/>
  <c r="M1056" i="8"/>
  <c r="Q1056" i="8" s="1"/>
  <c r="B1057" i="8"/>
  <c r="D1057" i="8"/>
  <c r="H1057" i="8" s="1"/>
  <c r="I1057" i="8"/>
  <c r="M1057" i="8"/>
  <c r="Q1057" i="8" s="1"/>
  <c r="B1058" i="8"/>
  <c r="D1058" i="8"/>
  <c r="H1058" i="8" s="1"/>
  <c r="I1058" i="8"/>
  <c r="M1058" i="8"/>
  <c r="Q1058" i="8" s="1"/>
  <c r="B1059" i="8"/>
  <c r="D1059" i="8"/>
  <c r="H1059" i="8" s="1"/>
  <c r="I1059" i="8"/>
  <c r="M1059" i="8"/>
  <c r="Q1059" i="8" s="1"/>
  <c r="B1060" i="8"/>
  <c r="D1060" i="8"/>
  <c r="H1060" i="8" s="1"/>
  <c r="I1060" i="8"/>
  <c r="M1060" i="8"/>
  <c r="Q1060" i="8" s="1"/>
  <c r="B1061" i="8"/>
  <c r="D1061" i="8"/>
  <c r="H1061" i="8" s="1"/>
  <c r="I1061" i="8"/>
  <c r="M1061" i="8"/>
  <c r="Q1061" i="8" s="1"/>
  <c r="B1062" i="8"/>
  <c r="D1062" i="8"/>
  <c r="H1062" i="8" s="1"/>
  <c r="I1062" i="8"/>
  <c r="M1062" i="8"/>
  <c r="Q1062" i="8" s="1"/>
  <c r="B1063" i="8"/>
  <c r="D1063" i="8"/>
  <c r="H1063" i="8" s="1"/>
  <c r="I1063" i="8"/>
  <c r="M1063" i="8"/>
  <c r="Q1063" i="8" s="1"/>
  <c r="B1064" i="8"/>
  <c r="D1064" i="8"/>
  <c r="H1064" i="8" s="1"/>
  <c r="I1064" i="8"/>
  <c r="M1064" i="8"/>
  <c r="Q1064" i="8" s="1"/>
  <c r="B1065" i="8"/>
  <c r="D1065" i="8"/>
  <c r="H1065" i="8" s="1"/>
  <c r="I1065" i="8"/>
  <c r="M1065" i="8"/>
  <c r="Q1065" i="8" s="1"/>
  <c r="B1066" i="8"/>
  <c r="D1066" i="8"/>
  <c r="H1066" i="8" s="1"/>
  <c r="I1066" i="8"/>
  <c r="M1066" i="8"/>
  <c r="Q1066" i="8" s="1"/>
  <c r="B1067" i="8"/>
  <c r="D1067" i="8"/>
  <c r="H1067" i="8" s="1"/>
  <c r="I1067" i="8"/>
  <c r="M1067" i="8"/>
  <c r="Q1067" i="8" s="1"/>
  <c r="B1068" i="8"/>
  <c r="D1068" i="8"/>
  <c r="H1068" i="8" s="1"/>
  <c r="I1068" i="8"/>
  <c r="M1068" i="8"/>
  <c r="Q1068" i="8" s="1"/>
  <c r="B1069" i="8"/>
  <c r="D1069" i="8"/>
  <c r="H1069" i="8" s="1"/>
  <c r="I1069" i="8"/>
  <c r="M1069" i="8"/>
  <c r="Q1069" i="8" s="1"/>
  <c r="B1070" i="8"/>
  <c r="D1070" i="8"/>
  <c r="H1070" i="8" s="1"/>
  <c r="I1070" i="8"/>
  <c r="M1070" i="8"/>
  <c r="Q1070" i="8" s="1"/>
  <c r="B1071" i="8"/>
  <c r="D1071" i="8"/>
  <c r="H1071" i="8" s="1"/>
  <c r="I1071" i="8"/>
  <c r="M1071" i="8"/>
  <c r="Q1071" i="8" s="1"/>
  <c r="B1072" i="8"/>
  <c r="D1072" i="8"/>
  <c r="H1072" i="8" s="1"/>
  <c r="I1072" i="8"/>
  <c r="M1072" i="8"/>
  <c r="Q1072" i="8" s="1"/>
  <c r="B1073" i="8"/>
  <c r="D1073" i="8"/>
  <c r="H1073" i="8" s="1"/>
  <c r="I1073" i="8"/>
  <c r="M1073" i="8"/>
  <c r="Q1073" i="8" s="1"/>
  <c r="B1074" i="8"/>
  <c r="D1074" i="8"/>
  <c r="H1074" i="8" s="1"/>
  <c r="I1074" i="8"/>
  <c r="M1074" i="8"/>
  <c r="Q1074" i="8" s="1"/>
  <c r="B1075" i="8"/>
  <c r="D1075" i="8"/>
  <c r="H1075" i="8" s="1"/>
  <c r="I1075" i="8"/>
  <c r="M1075" i="8"/>
  <c r="Q1075" i="8"/>
  <c r="B1076" i="8"/>
  <c r="D1076" i="8"/>
  <c r="H1076" i="8" s="1"/>
  <c r="I1076" i="8"/>
  <c r="M1076" i="8"/>
  <c r="Q1076" i="8" s="1"/>
  <c r="B1077" i="8"/>
  <c r="D1077" i="8"/>
  <c r="H1077" i="8" s="1"/>
  <c r="I1077" i="8"/>
  <c r="M1077" i="8"/>
  <c r="Q1077" i="8" s="1"/>
  <c r="B1078" i="8"/>
  <c r="D1078" i="8"/>
  <c r="H1078" i="8" s="1"/>
  <c r="I1078" i="8"/>
  <c r="M1078" i="8"/>
  <c r="Q1078" i="8" s="1"/>
  <c r="B1079" i="8"/>
  <c r="D1079" i="8"/>
  <c r="H1079" i="8" s="1"/>
  <c r="I1079" i="8"/>
  <c r="M1079" i="8"/>
  <c r="Q1079" i="8" s="1"/>
  <c r="B1080" i="8"/>
  <c r="D1080" i="8"/>
  <c r="H1080" i="8" s="1"/>
  <c r="I1080" i="8"/>
  <c r="M1080" i="8"/>
  <c r="Q1080" i="8" s="1"/>
  <c r="B1081" i="8"/>
  <c r="D1081" i="8"/>
  <c r="H1081" i="8" s="1"/>
  <c r="I1081" i="8"/>
  <c r="M1081" i="8"/>
  <c r="Q1081" i="8" s="1"/>
  <c r="B1082" i="8"/>
  <c r="D1082" i="8"/>
  <c r="H1082" i="8" s="1"/>
  <c r="I1082" i="8"/>
  <c r="M1082" i="8"/>
  <c r="Q1082" i="8" s="1"/>
  <c r="B1083" i="8"/>
  <c r="D1083" i="8"/>
  <c r="H1083" i="8" s="1"/>
  <c r="I1083" i="8"/>
  <c r="M1083" i="8"/>
  <c r="Q1083" i="8" s="1"/>
  <c r="D1084" i="8"/>
  <c r="H1084" i="8" s="1"/>
  <c r="I1084" i="8"/>
  <c r="M1084" i="8"/>
  <c r="Q1084" i="8" s="1"/>
  <c r="B1085" i="8"/>
  <c r="D1085" i="8"/>
  <c r="H1085" i="8" s="1"/>
  <c r="I1085" i="8"/>
  <c r="M1085" i="8"/>
  <c r="Q1085" i="8" s="1"/>
  <c r="B1086" i="8"/>
  <c r="D1086" i="8"/>
  <c r="H1086" i="8" s="1"/>
  <c r="I1086" i="8"/>
  <c r="M1086" i="8"/>
  <c r="Q1086" i="8" s="1"/>
  <c r="B1087" i="8"/>
  <c r="D1087" i="8"/>
  <c r="H1087" i="8" s="1"/>
  <c r="I1087" i="8"/>
  <c r="M1087" i="8"/>
  <c r="Q1087" i="8" s="1"/>
  <c r="B1088" i="8"/>
  <c r="D1088" i="8"/>
  <c r="H1088" i="8" s="1"/>
  <c r="I1088" i="8"/>
  <c r="M1088" i="8"/>
  <c r="Q1088" i="8" s="1"/>
  <c r="B1089" i="8"/>
  <c r="D1089" i="8"/>
  <c r="H1089" i="8" s="1"/>
  <c r="I1089" i="8"/>
  <c r="M1089" i="8"/>
  <c r="Q1089" i="8" s="1"/>
  <c r="B1090" i="8"/>
  <c r="D1090" i="8"/>
  <c r="H1090" i="8" s="1"/>
  <c r="I1090" i="8"/>
  <c r="M1090" i="8"/>
  <c r="Q1090" i="8" s="1"/>
  <c r="B1091" i="8"/>
  <c r="D1091" i="8"/>
  <c r="H1091" i="8" s="1"/>
  <c r="I1091" i="8"/>
  <c r="M1091" i="8"/>
  <c r="Q1091" i="8" s="1"/>
  <c r="B1092" i="8"/>
  <c r="D1092" i="8"/>
  <c r="H1092" i="8" s="1"/>
  <c r="I1092" i="8"/>
  <c r="M1092" i="8"/>
  <c r="Q1092" i="8" s="1"/>
  <c r="Q38" i="25"/>
  <c r="B1000" i="9"/>
  <c r="D1000" i="9"/>
  <c r="H1000" i="9" s="1"/>
  <c r="I1000" i="9"/>
  <c r="N1000" i="9"/>
  <c r="Q1000" i="9" s="1"/>
  <c r="B1001" i="9"/>
  <c r="D1001" i="9"/>
  <c r="H1001" i="9" s="1"/>
  <c r="I1001" i="9"/>
  <c r="N1001" i="9"/>
  <c r="Q1001" i="9" s="1"/>
  <c r="B1002" i="9"/>
  <c r="D1002" i="9"/>
  <c r="H1002" i="9" s="1"/>
  <c r="I1002" i="9"/>
  <c r="N1002" i="9"/>
  <c r="Q1002" i="9" s="1"/>
  <c r="B1003" i="9"/>
  <c r="D1003" i="9"/>
  <c r="H1003" i="9" s="1"/>
  <c r="I1003" i="9"/>
  <c r="N1003" i="9"/>
  <c r="Q1003" i="9" s="1"/>
  <c r="B1004" i="9"/>
  <c r="D1004" i="9"/>
  <c r="H1004" i="9" s="1"/>
  <c r="I1004" i="9"/>
  <c r="N1004" i="9"/>
  <c r="Q1004" i="9" s="1"/>
  <c r="B1005" i="9"/>
  <c r="D1005" i="9"/>
  <c r="H1005" i="9" s="1"/>
  <c r="I1005" i="9"/>
  <c r="N1005" i="9"/>
  <c r="Q1005" i="9" s="1"/>
  <c r="B1006" i="9"/>
  <c r="D1006" i="9"/>
  <c r="H1006" i="9" s="1"/>
  <c r="I1006" i="9"/>
  <c r="N1006" i="9"/>
  <c r="Q1006" i="9" s="1"/>
  <c r="B1007" i="9"/>
  <c r="D1007" i="9"/>
  <c r="H1007" i="9" s="1"/>
  <c r="I1007" i="9"/>
  <c r="N1007" i="9"/>
  <c r="Q1007" i="9" s="1"/>
  <c r="B1008" i="9"/>
  <c r="D1008" i="9"/>
  <c r="H1008" i="9" s="1"/>
  <c r="I1008" i="9"/>
  <c r="N1008" i="9"/>
  <c r="Q1008" i="9" s="1"/>
  <c r="B1009" i="9"/>
  <c r="D1009" i="9"/>
  <c r="H1009" i="9" s="1"/>
  <c r="I1009" i="9"/>
  <c r="N1009" i="9"/>
  <c r="B1010" i="9"/>
  <c r="D1010" i="9"/>
  <c r="H1010" i="9" s="1"/>
  <c r="I1010" i="9"/>
  <c r="N1010" i="9"/>
  <c r="Q1010" i="9" s="1"/>
  <c r="B1011" i="9"/>
  <c r="D1011" i="9"/>
  <c r="H1011" i="9" s="1"/>
  <c r="I1011" i="9"/>
  <c r="N1011" i="9"/>
  <c r="Q1011" i="9" s="1"/>
  <c r="B1012" i="9"/>
  <c r="D1012" i="9"/>
  <c r="H1012" i="9" s="1"/>
  <c r="I1012" i="9"/>
  <c r="N1012" i="9"/>
  <c r="Q1012" i="9" s="1"/>
  <c r="B1013" i="9"/>
  <c r="D1013" i="9"/>
  <c r="H1013" i="9" s="1"/>
  <c r="I1013" i="9"/>
  <c r="N1013" i="9"/>
  <c r="Q1013" i="9" s="1"/>
  <c r="B1014" i="9"/>
  <c r="D1014" i="9"/>
  <c r="H1014" i="9" s="1"/>
  <c r="I1014" i="9"/>
  <c r="N1014" i="9"/>
  <c r="Q1014" i="9" s="1"/>
  <c r="B1015" i="9"/>
  <c r="D1015" i="9"/>
  <c r="H1015" i="9" s="1"/>
  <c r="I1015" i="9"/>
  <c r="N1015" i="9"/>
  <c r="Q1015" i="9" s="1"/>
  <c r="B1016" i="9"/>
  <c r="D1016" i="9"/>
  <c r="H1016" i="9" s="1"/>
  <c r="I1016" i="9"/>
  <c r="N1016" i="9"/>
  <c r="Q1016" i="9" s="1"/>
  <c r="B1017" i="9"/>
  <c r="D1017" i="9"/>
  <c r="H1017" i="9" s="1"/>
  <c r="I1017" i="9"/>
  <c r="N1017" i="9"/>
  <c r="Q1017" i="9" s="1"/>
  <c r="B1018" i="9"/>
  <c r="D1018" i="9"/>
  <c r="H1018" i="9" s="1"/>
  <c r="I1018" i="9"/>
  <c r="N1018" i="9"/>
  <c r="Q1018" i="9" s="1"/>
  <c r="B1019" i="9"/>
  <c r="D1019" i="9"/>
  <c r="H1019" i="9" s="1"/>
  <c r="I1019" i="9"/>
  <c r="N1019" i="9"/>
  <c r="Q1019" i="9" s="1"/>
  <c r="B1020" i="9"/>
  <c r="D1020" i="9"/>
  <c r="H1020" i="9" s="1"/>
  <c r="I1020" i="9"/>
  <c r="N1020" i="9"/>
  <c r="Q1020" i="9" s="1"/>
  <c r="B1021" i="9"/>
  <c r="D1021" i="9"/>
  <c r="H1021" i="9" s="1"/>
  <c r="I1021" i="9"/>
  <c r="N1021" i="9"/>
  <c r="Q1021" i="9" s="1"/>
  <c r="B1022" i="9"/>
  <c r="D1022" i="9"/>
  <c r="H1022" i="9" s="1"/>
  <c r="I1022" i="9"/>
  <c r="N1022" i="9"/>
  <c r="Q1022" i="9" s="1"/>
  <c r="B1023" i="9"/>
  <c r="D1023" i="9"/>
  <c r="H1023" i="9" s="1"/>
  <c r="I1023" i="9"/>
  <c r="N1023" i="9"/>
  <c r="Q1023" i="9" s="1"/>
  <c r="B1024" i="9"/>
  <c r="D1024" i="9"/>
  <c r="H1024" i="9" s="1"/>
  <c r="I1024" i="9"/>
  <c r="N1024" i="9"/>
  <c r="Q1024" i="9"/>
  <c r="B1025" i="9"/>
  <c r="D1025" i="9"/>
  <c r="H1025" i="9" s="1"/>
  <c r="I1025" i="9"/>
  <c r="N1025" i="9"/>
  <c r="Q1025" i="9" s="1"/>
  <c r="B1026" i="9"/>
  <c r="D1026" i="9"/>
  <c r="H1026" i="9"/>
  <c r="I1026" i="9"/>
  <c r="N1026" i="9"/>
  <c r="Q1026" i="9" s="1"/>
  <c r="B1027" i="9"/>
  <c r="D1027" i="9"/>
  <c r="H1027" i="9" s="1"/>
  <c r="I1027" i="9"/>
  <c r="N1027" i="9"/>
  <c r="Q1027" i="9" s="1"/>
  <c r="B1028" i="9"/>
  <c r="D1028" i="9"/>
  <c r="H1028" i="9" s="1"/>
  <c r="I1028" i="9"/>
  <c r="N1028" i="9"/>
  <c r="Q1028" i="9" s="1"/>
  <c r="B1029" i="9"/>
  <c r="D1029" i="9"/>
  <c r="H1029" i="9" s="1"/>
  <c r="I1029" i="9"/>
  <c r="N1029" i="9"/>
  <c r="Q1029" i="9" s="1"/>
  <c r="B1030" i="9"/>
  <c r="D1030" i="9"/>
  <c r="H1030" i="9" s="1"/>
  <c r="I1030" i="9"/>
  <c r="N1030" i="9"/>
  <c r="Q1030" i="9" s="1"/>
  <c r="B1031" i="9"/>
  <c r="D1031" i="9"/>
  <c r="H1031" i="9" s="1"/>
  <c r="I1031" i="9"/>
  <c r="N1031" i="9"/>
  <c r="Q1031" i="9" s="1"/>
  <c r="B1032" i="9"/>
  <c r="D1032" i="9"/>
  <c r="H1032" i="9" s="1"/>
  <c r="I1032" i="9"/>
  <c r="N1032" i="9"/>
  <c r="Q1032" i="9" s="1"/>
  <c r="B1033" i="9"/>
  <c r="D1033" i="9"/>
  <c r="H1033" i="9" s="1"/>
  <c r="I1033" i="9"/>
  <c r="N1033" i="9"/>
  <c r="Q1033" i="9"/>
  <c r="B1034" i="9"/>
  <c r="D1034" i="9"/>
  <c r="H1034" i="9" s="1"/>
  <c r="I1034" i="9"/>
  <c r="N1034" i="9"/>
  <c r="Q1034" i="9" s="1"/>
  <c r="B1035" i="9"/>
  <c r="D1035" i="9"/>
  <c r="H1035" i="9" s="1"/>
  <c r="I1035" i="9"/>
  <c r="N1035" i="9"/>
  <c r="Q1035" i="9" s="1"/>
  <c r="B1036" i="9"/>
  <c r="D1036" i="9"/>
  <c r="H1036" i="9" s="1"/>
  <c r="I1036" i="9"/>
  <c r="N1036" i="9"/>
  <c r="Q1036" i="9" s="1"/>
  <c r="B1037" i="9"/>
  <c r="D1037" i="9"/>
  <c r="H1037" i="9" s="1"/>
  <c r="I1037" i="9"/>
  <c r="N1037" i="9"/>
  <c r="Q1037" i="9" s="1"/>
  <c r="B1038" i="9"/>
  <c r="D1038" i="9"/>
  <c r="H1038" i="9" s="1"/>
  <c r="I1038" i="9"/>
  <c r="N1038" i="9"/>
  <c r="Q1038" i="9" s="1"/>
  <c r="B1039" i="9"/>
  <c r="D1039" i="9"/>
  <c r="H1039" i="9" s="1"/>
  <c r="I1039" i="9"/>
  <c r="N1039" i="9"/>
  <c r="Q1039" i="9" s="1"/>
  <c r="B1040" i="9"/>
  <c r="D1040" i="9"/>
  <c r="H1040" i="9" s="1"/>
  <c r="I1040" i="9"/>
  <c r="N1040" i="9"/>
  <c r="Q1040" i="9" s="1"/>
  <c r="B1041" i="9"/>
  <c r="D1041" i="9"/>
  <c r="H1041" i="9" s="1"/>
  <c r="I1041" i="9"/>
  <c r="N1041" i="9"/>
  <c r="Q1041" i="9" s="1"/>
  <c r="B1042" i="9"/>
  <c r="D1042" i="9"/>
  <c r="H1042" i="9" s="1"/>
  <c r="I1042" i="9"/>
  <c r="N1042" i="9"/>
  <c r="Q1042" i="9" s="1"/>
  <c r="B1043" i="9"/>
  <c r="D1043" i="9"/>
  <c r="H1043" i="9" s="1"/>
  <c r="I1043" i="9"/>
  <c r="N1043" i="9"/>
  <c r="Q1043" i="9" s="1"/>
  <c r="B1044" i="9"/>
  <c r="D1044" i="9"/>
  <c r="H1044" i="9" s="1"/>
  <c r="I1044" i="9"/>
  <c r="N1044" i="9"/>
  <c r="B1045" i="9"/>
  <c r="D1045" i="9"/>
  <c r="H1045" i="9" s="1"/>
  <c r="I1045" i="9"/>
  <c r="N1045" i="9"/>
  <c r="Q1045" i="9" s="1"/>
  <c r="B1046" i="9"/>
  <c r="D1046" i="9"/>
  <c r="H1046" i="9" s="1"/>
  <c r="I1046" i="9"/>
  <c r="N1046" i="9"/>
  <c r="Q1046" i="9" s="1"/>
  <c r="B1047" i="9"/>
  <c r="D1047" i="9"/>
  <c r="H1047" i="9" s="1"/>
  <c r="I1047" i="9"/>
  <c r="N1047" i="9"/>
  <c r="Q1047" i="9" s="1"/>
  <c r="B1048" i="9"/>
  <c r="D1048" i="9"/>
  <c r="H1048" i="9" s="1"/>
  <c r="I1048" i="9"/>
  <c r="N1048" i="9"/>
  <c r="Q1048" i="9"/>
  <c r="B1049" i="9"/>
  <c r="D1049" i="9"/>
  <c r="H1049" i="9" s="1"/>
  <c r="I1049" i="9"/>
  <c r="N1049" i="9"/>
  <c r="Q1049" i="9" s="1"/>
  <c r="B1050" i="9"/>
  <c r="D1050" i="9"/>
  <c r="H1050" i="9" s="1"/>
  <c r="I1050" i="9"/>
  <c r="N1050" i="9"/>
  <c r="Q1050" i="9" s="1"/>
  <c r="B1051" i="9"/>
  <c r="D1051" i="9"/>
  <c r="H1051" i="9" s="1"/>
  <c r="I1051" i="9"/>
  <c r="N1051" i="9"/>
  <c r="Q1051" i="9" s="1"/>
  <c r="B1052" i="9"/>
  <c r="D1052" i="9"/>
  <c r="H1052" i="9" s="1"/>
  <c r="I1052" i="9"/>
  <c r="N1052" i="9"/>
  <c r="Q1052" i="9"/>
  <c r="B1053" i="9"/>
  <c r="D1053" i="9"/>
  <c r="H1053" i="9" s="1"/>
  <c r="I1053" i="9"/>
  <c r="N1053" i="9"/>
  <c r="Q1053" i="9" s="1"/>
  <c r="B1054" i="9"/>
  <c r="D1054" i="9"/>
  <c r="H1054" i="9" s="1"/>
  <c r="I1054" i="9"/>
  <c r="N1054" i="9"/>
  <c r="Q1054" i="9" s="1"/>
  <c r="B1055" i="9"/>
  <c r="D1055" i="9"/>
  <c r="H1055" i="9"/>
  <c r="I1055" i="9"/>
  <c r="N1055" i="9"/>
  <c r="Q1055" i="9" s="1"/>
  <c r="B1056" i="9"/>
  <c r="D1056" i="9"/>
  <c r="H1056" i="9" s="1"/>
  <c r="I1056" i="9"/>
  <c r="N1056" i="9"/>
  <c r="Q1056" i="9" s="1"/>
  <c r="B1057" i="9"/>
  <c r="D1057" i="9"/>
  <c r="H1057" i="9" s="1"/>
  <c r="I1057" i="9"/>
  <c r="N1057" i="9"/>
  <c r="Q1057" i="9" s="1"/>
  <c r="B1058" i="9"/>
  <c r="D1058" i="9"/>
  <c r="H1058" i="9" s="1"/>
  <c r="I1058" i="9"/>
  <c r="N1058" i="9"/>
  <c r="Q1058" i="9" s="1"/>
  <c r="B1059" i="9"/>
  <c r="D1059" i="9"/>
  <c r="H1059" i="9" s="1"/>
  <c r="I1059" i="9"/>
  <c r="N1059" i="9"/>
  <c r="Q1059" i="9" s="1"/>
  <c r="B1060" i="9"/>
  <c r="D1060" i="9"/>
  <c r="H1060" i="9" s="1"/>
  <c r="I1060" i="9"/>
  <c r="N1060" i="9"/>
  <c r="Q1060" i="9"/>
  <c r="B1061" i="9"/>
  <c r="D1061" i="9"/>
  <c r="H1061" i="9" s="1"/>
  <c r="I1061" i="9"/>
  <c r="N1061" i="9"/>
  <c r="Q1061" i="9" s="1"/>
  <c r="B1062" i="9"/>
  <c r="D1062" i="9"/>
  <c r="H1062" i="9" s="1"/>
  <c r="I1062" i="9"/>
  <c r="N1062" i="9"/>
  <c r="Q1062" i="9" s="1"/>
  <c r="B1063" i="9"/>
  <c r="D1063" i="9"/>
  <c r="H1063" i="9"/>
  <c r="I1063" i="9"/>
  <c r="N1063" i="9"/>
  <c r="Q1063" i="9" s="1"/>
  <c r="B1064" i="9"/>
  <c r="D1064" i="9"/>
  <c r="H1064" i="9" s="1"/>
  <c r="I1064" i="9"/>
  <c r="N1064" i="9"/>
  <c r="Q1064" i="9" s="1"/>
  <c r="B1065" i="9"/>
  <c r="D1065" i="9"/>
  <c r="H1065" i="9" s="1"/>
  <c r="I1065" i="9"/>
  <c r="N1065" i="9"/>
  <c r="Q1065" i="9"/>
  <c r="B1066" i="9"/>
  <c r="D1066" i="9"/>
  <c r="H1066" i="9" s="1"/>
  <c r="I1066" i="9"/>
  <c r="N1066" i="9"/>
  <c r="Q1066" i="9" s="1"/>
  <c r="B1067" i="9"/>
  <c r="D1067" i="9"/>
  <c r="H1067" i="9" s="1"/>
  <c r="I1067" i="9"/>
  <c r="N1067" i="9"/>
  <c r="Q1067" i="9" s="1"/>
  <c r="B1068" i="9"/>
  <c r="D1068" i="9"/>
  <c r="H1068" i="9" s="1"/>
  <c r="I1068" i="9"/>
  <c r="N1068" i="9"/>
  <c r="Q1068" i="9"/>
  <c r="B1069" i="9"/>
  <c r="D1069" i="9"/>
  <c r="H1069" i="9" s="1"/>
  <c r="I1069" i="9"/>
  <c r="N1069" i="9"/>
  <c r="Q1069" i="9" s="1"/>
  <c r="B1070" i="9"/>
  <c r="D1070" i="9"/>
  <c r="H1070" i="9" s="1"/>
  <c r="I1070" i="9"/>
  <c r="N1070" i="9"/>
  <c r="Q1070" i="9" s="1"/>
  <c r="B1071" i="9"/>
  <c r="D1071" i="9"/>
  <c r="H1071" i="9"/>
  <c r="I1071" i="9"/>
  <c r="N1071" i="9"/>
  <c r="Q1071" i="9" s="1"/>
  <c r="B1072" i="9"/>
  <c r="D1072" i="9"/>
  <c r="H1072" i="9" s="1"/>
  <c r="I1072" i="9"/>
  <c r="N1072" i="9"/>
  <c r="Q1072" i="9" s="1"/>
  <c r="B1073" i="9"/>
  <c r="D1073" i="9"/>
  <c r="H1073" i="9" s="1"/>
  <c r="I1073" i="9"/>
  <c r="N1073" i="9"/>
  <c r="Q1073" i="9"/>
  <c r="B1074" i="9"/>
  <c r="D1074" i="9"/>
  <c r="H1074" i="9" s="1"/>
  <c r="I1074" i="9"/>
  <c r="N1074" i="9"/>
  <c r="Q1074" i="9" s="1"/>
  <c r="B1075" i="9"/>
  <c r="D1075" i="9"/>
  <c r="H1075" i="9" s="1"/>
  <c r="I1075" i="9"/>
  <c r="N1075" i="9"/>
  <c r="Q1075" i="9" s="1"/>
  <c r="B1076" i="9"/>
  <c r="D1076" i="9"/>
  <c r="H1076" i="9" s="1"/>
  <c r="I1076" i="9"/>
  <c r="N1076" i="9"/>
  <c r="Q1076" i="9"/>
  <c r="B1077" i="9"/>
  <c r="D1077" i="9"/>
  <c r="H1077" i="9" s="1"/>
  <c r="I1077" i="9"/>
  <c r="N1077" i="9"/>
  <c r="Q1077" i="9" s="1"/>
  <c r="B1078" i="9"/>
  <c r="D1078" i="9"/>
  <c r="H1078" i="9"/>
  <c r="I1078" i="9"/>
  <c r="N1078" i="9"/>
  <c r="Q1078" i="9" s="1"/>
  <c r="B1079" i="9"/>
  <c r="D1079" i="9"/>
  <c r="H1079" i="9" s="1"/>
  <c r="I1079" i="9"/>
  <c r="N1079" i="9"/>
  <c r="Q1079" i="9" s="1"/>
  <c r="B1080" i="9"/>
  <c r="D1080" i="9"/>
  <c r="H1080" i="9" s="1"/>
  <c r="I1080" i="9"/>
  <c r="N1080" i="9"/>
  <c r="Q1080" i="9" s="1"/>
  <c r="B1081" i="9"/>
  <c r="D1081" i="9"/>
  <c r="H1081" i="9" s="1"/>
  <c r="I1081" i="9"/>
  <c r="N1081" i="9"/>
  <c r="Q1081" i="9" s="1"/>
  <c r="B1082" i="9"/>
  <c r="D1082" i="9"/>
  <c r="H1082" i="9"/>
  <c r="I1082" i="9"/>
  <c r="N1082" i="9"/>
  <c r="Q1082" i="9" s="1"/>
  <c r="B1083" i="9"/>
  <c r="D1083" i="9"/>
  <c r="H1083" i="9" s="1"/>
  <c r="I1083" i="9"/>
  <c r="N1083" i="9"/>
  <c r="Q1083" i="9" s="1"/>
  <c r="B1084" i="9"/>
  <c r="D1084" i="9"/>
  <c r="H1084" i="9" s="1"/>
  <c r="I1084" i="9"/>
  <c r="N1084" i="9"/>
  <c r="Q1084" i="9" s="1"/>
  <c r="B1085" i="9"/>
  <c r="D1085" i="9"/>
  <c r="H1085" i="9" s="1"/>
  <c r="I1085" i="9"/>
  <c r="N1085" i="9"/>
  <c r="Q1085" i="9" s="1"/>
  <c r="B1086" i="9"/>
  <c r="D1086" i="9"/>
  <c r="H1086" i="9" s="1"/>
  <c r="I1086" i="9"/>
  <c r="N1086" i="9"/>
  <c r="Q1086" i="9" s="1"/>
  <c r="B1087" i="9"/>
  <c r="D1087" i="9"/>
  <c r="H1087" i="9"/>
  <c r="I1087" i="9"/>
  <c r="N1087" i="9"/>
  <c r="Q1087" i="9" s="1"/>
  <c r="B1088" i="9"/>
  <c r="D1088" i="9"/>
  <c r="H1088" i="9" s="1"/>
  <c r="I1088" i="9"/>
  <c r="N1088" i="9"/>
  <c r="Q1088" i="9" s="1"/>
  <c r="B1089" i="9"/>
  <c r="D1089" i="9"/>
  <c r="H1089" i="9" s="1"/>
  <c r="I1089" i="9"/>
  <c r="N1089" i="9"/>
  <c r="Q1089" i="9" s="1"/>
  <c r="B1090" i="9"/>
  <c r="D1090" i="9"/>
  <c r="H1090" i="9" s="1"/>
  <c r="I1090" i="9"/>
  <c r="N1090" i="9"/>
  <c r="Q1090" i="9" s="1"/>
  <c r="B1091" i="9"/>
  <c r="D1091" i="9"/>
  <c r="H1091" i="9" s="1"/>
  <c r="I1091" i="9"/>
  <c r="N1091" i="9"/>
  <c r="Q1091" i="9" s="1"/>
  <c r="B1092" i="9"/>
  <c r="D1092" i="9"/>
  <c r="H1092" i="9"/>
  <c r="I1092" i="9"/>
  <c r="N1092" i="9"/>
  <c r="Q1092" i="9"/>
  <c r="B1093" i="9"/>
  <c r="D1093" i="9"/>
  <c r="H1093" i="9" s="1"/>
  <c r="I1093" i="9"/>
  <c r="N1093" i="9"/>
  <c r="Q1093" i="9" s="1"/>
  <c r="B1094" i="9"/>
  <c r="D1094" i="9"/>
  <c r="H1094" i="9" s="1"/>
  <c r="I1094" i="9"/>
  <c r="N1094" i="9"/>
  <c r="Q1094" i="9" s="1"/>
  <c r="B1095" i="9"/>
  <c r="D1095" i="9"/>
  <c r="H1095" i="9" s="1"/>
  <c r="I1095" i="9"/>
  <c r="N1095" i="9"/>
  <c r="Q1095" i="9" s="1"/>
  <c r="B1096" i="9"/>
  <c r="D1096" i="9"/>
  <c r="H1096" i="9" s="1"/>
  <c r="I1096" i="9"/>
  <c r="N1096" i="9"/>
  <c r="Q1096" i="9" s="1"/>
  <c r="B1097" i="9"/>
  <c r="D1097" i="9"/>
  <c r="H1097" i="9" s="1"/>
  <c r="I1097" i="9"/>
  <c r="N1097" i="9"/>
  <c r="Q1097" i="9"/>
  <c r="B1098" i="9"/>
  <c r="D1098" i="9"/>
  <c r="H1098" i="9" s="1"/>
  <c r="I1098" i="9"/>
  <c r="N1098" i="9"/>
  <c r="Q1098" i="9" s="1"/>
  <c r="B1099" i="9"/>
  <c r="D1099" i="9"/>
  <c r="H1099" i="9" s="1"/>
  <c r="I1099" i="9"/>
  <c r="N1099" i="9"/>
  <c r="Q1099" i="9" s="1"/>
  <c r="B1100" i="9"/>
  <c r="D1100" i="9"/>
  <c r="H1100" i="9" s="1"/>
  <c r="I1100" i="9"/>
  <c r="N1100" i="9"/>
  <c r="Q1100" i="9" s="1"/>
  <c r="B1101" i="9"/>
  <c r="D1101" i="9"/>
  <c r="H1101" i="9" s="1"/>
  <c r="I1101" i="9"/>
  <c r="N1101" i="9"/>
  <c r="Q1101" i="9" s="1"/>
  <c r="B1102" i="9"/>
  <c r="D1102" i="9"/>
  <c r="H1102" i="9" s="1"/>
  <c r="I1102" i="9"/>
  <c r="N1102" i="9"/>
  <c r="Q1102" i="9" s="1"/>
  <c r="B1103" i="9"/>
  <c r="D1103" i="9"/>
  <c r="H1103" i="9" s="1"/>
  <c r="I1103" i="9"/>
  <c r="N1103" i="9"/>
  <c r="Q1103" i="9" s="1"/>
  <c r="B1104" i="9"/>
  <c r="D1104" i="9"/>
  <c r="H1104" i="9" s="1"/>
  <c r="I1104" i="9"/>
  <c r="N1104" i="9"/>
  <c r="Q1104" i="9" s="1"/>
  <c r="B1105" i="9"/>
  <c r="D1105" i="9"/>
  <c r="H1105" i="9" s="1"/>
  <c r="I1105" i="9"/>
  <c r="N1105" i="9"/>
  <c r="Q1105" i="9" s="1"/>
  <c r="B1106" i="9"/>
  <c r="D1106" i="9"/>
  <c r="H1106" i="9" s="1"/>
  <c r="I1106" i="9"/>
  <c r="N1106" i="9"/>
  <c r="Q1106" i="9" s="1"/>
  <c r="B1107" i="9"/>
  <c r="D1107" i="9"/>
  <c r="H1107" i="9" s="1"/>
  <c r="I1107" i="9"/>
  <c r="N1107" i="9"/>
  <c r="Q1107" i="9" s="1"/>
  <c r="B1108" i="9"/>
  <c r="D1108" i="9"/>
  <c r="H1108" i="9" s="1"/>
  <c r="I1108" i="9"/>
  <c r="N1108" i="9"/>
  <c r="Q1108" i="9" s="1"/>
  <c r="B1109" i="9"/>
  <c r="D1109" i="9"/>
  <c r="H1109" i="9" s="1"/>
  <c r="I1109" i="9"/>
  <c r="N1109" i="9"/>
  <c r="Q1109" i="9" s="1"/>
  <c r="B1110" i="9"/>
  <c r="D1110" i="9"/>
  <c r="H1110" i="9" s="1"/>
  <c r="I1110" i="9"/>
  <c r="N1110" i="9"/>
  <c r="Q1110" i="9" s="1"/>
  <c r="B1111" i="9"/>
  <c r="D1111" i="9"/>
  <c r="H1111" i="9"/>
  <c r="I1111" i="9"/>
  <c r="N1111" i="9"/>
  <c r="Q1111" i="9" s="1"/>
  <c r="B1112" i="9"/>
  <c r="D1112" i="9"/>
  <c r="H1112" i="9" s="1"/>
  <c r="I1112" i="9"/>
  <c r="N1112" i="9"/>
  <c r="Q1112" i="9" s="1"/>
  <c r="B1113" i="9"/>
  <c r="D1113" i="9"/>
  <c r="H1113" i="9" s="1"/>
  <c r="I1113" i="9"/>
  <c r="N1113" i="9"/>
  <c r="Q1113" i="9" s="1"/>
  <c r="B1114" i="9"/>
  <c r="D1114" i="9"/>
  <c r="H1114" i="9" s="1"/>
  <c r="I1114" i="9"/>
  <c r="N1114" i="9"/>
  <c r="Q1114" i="9" s="1"/>
  <c r="B1115" i="9"/>
  <c r="D1115" i="9"/>
  <c r="H1115" i="9" s="1"/>
  <c r="I1115" i="9"/>
  <c r="N1115" i="9"/>
  <c r="Q1115" i="9" s="1"/>
  <c r="B1116" i="9"/>
  <c r="D1116" i="9"/>
  <c r="H1116" i="9" s="1"/>
  <c r="I1116" i="9"/>
  <c r="N1116" i="9"/>
  <c r="Q1116" i="9" s="1"/>
  <c r="B1117" i="9"/>
  <c r="D1117" i="9"/>
  <c r="H1117" i="9" s="1"/>
  <c r="I1117" i="9"/>
  <c r="N1117" i="9"/>
  <c r="Q1117" i="9" s="1"/>
  <c r="B1118" i="9"/>
  <c r="D1118" i="9"/>
  <c r="H1118" i="9" s="1"/>
  <c r="I1118" i="9"/>
  <c r="N1118" i="9"/>
  <c r="Q1118" i="9" s="1"/>
  <c r="B1119" i="9"/>
  <c r="D1119" i="9"/>
  <c r="H1119" i="9"/>
  <c r="I1119" i="9"/>
  <c r="N1119" i="9"/>
  <c r="Q1119" i="9" s="1"/>
  <c r="B1120" i="9"/>
  <c r="D1120" i="9"/>
  <c r="H1120" i="9" s="1"/>
  <c r="I1120" i="9"/>
  <c r="N1120" i="9"/>
  <c r="Q1120" i="9" s="1"/>
  <c r="B1121" i="9"/>
  <c r="D1121" i="9"/>
  <c r="H1121" i="9"/>
  <c r="I1121" i="9"/>
  <c r="N1121" i="9"/>
  <c r="Q1121" i="9" s="1"/>
  <c r="B1122" i="9"/>
  <c r="D1122" i="9"/>
  <c r="H1122" i="9" s="1"/>
  <c r="I1122" i="9"/>
  <c r="N1122" i="9"/>
  <c r="Q1122" i="9" s="1"/>
  <c r="B1123" i="9"/>
  <c r="D1123" i="9"/>
  <c r="H1123" i="9" s="1"/>
  <c r="I1123" i="9"/>
  <c r="N1123" i="9"/>
  <c r="Q1123" i="9" s="1"/>
  <c r="B1124" i="9"/>
  <c r="D1124" i="9"/>
  <c r="H1124" i="9" s="1"/>
  <c r="I1124" i="9"/>
  <c r="N1124" i="9"/>
  <c r="Q1124" i="9" s="1"/>
  <c r="B1125" i="9"/>
  <c r="D1125" i="9"/>
  <c r="H1125" i="9" s="1"/>
  <c r="I1125" i="9"/>
  <c r="N1125" i="9"/>
  <c r="Q1125" i="9" s="1"/>
  <c r="B1126" i="9"/>
  <c r="D1126" i="9"/>
  <c r="H1126" i="9" s="1"/>
  <c r="I1126" i="9"/>
  <c r="N1126" i="9"/>
  <c r="Q1126" i="9" s="1"/>
  <c r="B1127" i="9"/>
  <c r="D1127" i="9"/>
  <c r="H1127" i="9" s="1"/>
  <c r="I1127" i="9"/>
  <c r="N1127" i="9"/>
  <c r="Q1127" i="9" s="1"/>
  <c r="B1128" i="9"/>
  <c r="D1128" i="9"/>
  <c r="H1128" i="9" s="1"/>
  <c r="I1128" i="9"/>
  <c r="N1128" i="9"/>
  <c r="Q1128" i="9" s="1"/>
  <c r="B1129" i="9"/>
  <c r="D1129" i="9"/>
  <c r="H1129" i="9" s="1"/>
  <c r="I1129" i="9"/>
  <c r="N1129" i="9"/>
  <c r="Q1129" i="9"/>
  <c r="B1130" i="9"/>
  <c r="D1130" i="9"/>
  <c r="H1130" i="9" s="1"/>
  <c r="I1130" i="9"/>
  <c r="N1130" i="9"/>
  <c r="Q1130" i="9" s="1"/>
  <c r="B1131" i="9"/>
  <c r="D1131" i="9"/>
  <c r="H1131" i="9" s="1"/>
  <c r="I1131" i="9"/>
  <c r="N1131" i="9"/>
  <c r="Q1131" i="9" s="1"/>
  <c r="B1132" i="9"/>
  <c r="D1132" i="9"/>
  <c r="H1132" i="9" s="1"/>
  <c r="I1132" i="9"/>
  <c r="N1132" i="9"/>
  <c r="Q1132" i="9" s="1"/>
  <c r="B1133" i="9"/>
  <c r="D1133" i="9"/>
  <c r="H1133" i="9" s="1"/>
  <c r="I1133" i="9"/>
  <c r="N1133" i="9"/>
  <c r="Q1133" i="9" s="1"/>
  <c r="B1134" i="9"/>
  <c r="D1134" i="9"/>
  <c r="H1134" i="9"/>
  <c r="I1134" i="9"/>
  <c r="N1134" i="9"/>
  <c r="Q1134" i="9" s="1"/>
  <c r="B1135" i="9"/>
  <c r="D1135" i="9"/>
  <c r="H1135" i="9"/>
  <c r="I1135" i="9"/>
  <c r="N1135" i="9"/>
  <c r="Q1135" i="9" s="1"/>
  <c r="B1136" i="9"/>
  <c r="D1136" i="9"/>
  <c r="H1136" i="9" s="1"/>
  <c r="I1136" i="9"/>
  <c r="N1136" i="9"/>
  <c r="Q1136" i="9" s="1"/>
  <c r="B1137" i="9"/>
  <c r="D1137" i="9"/>
  <c r="H1137" i="9" s="1"/>
  <c r="I1137" i="9"/>
  <c r="N1137" i="9"/>
  <c r="Q1137" i="9" s="1"/>
  <c r="B1138" i="9"/>
  <c r="D1138" i="9"/>
  <c r="H1138" i="9" s="1"/>
  <c r="I1138" i="9"/>
  <c r="N1138" i="9"/>
  <c r="Q1138" i="9" s="1"/>
  <c r="B1139" i="9"/>
  <c r="D1139" i="9"/>
  <c r="H1139" i="9" s="1"/>
  <c r="I1139" i="9"/>
  <c r="N1139" i="9"/>
  <c r="Q1139" i="9" s="1"/>
  <c r="B1140" i="9"/>
  <c r="D1140" i="9"/>
  <c r="H1140" i="9" s="1"/>
  <c r="I1140" i="9"/>
  <c r="N1140" i="9"/>
  <c r="Q1140" i="9" s="1"/>
  <c r="B1141" i="9"/>
  <c r="D1141" i="9"/>
  <c r="H1141" i="9" s="1"/>
  <c r="I1141" i="9"/>
  <c r="N1141" i="9"/>
  <c r="Q1141" i="9" s="1"/>
  <c r="B1142" i="9"/>
  <c r="D1142" i="9"/>
  <c r="H1142" i="9" s="1"/>
  <c r="I1142" i="9"/>
  <c r="N1142" i="9"/>
  <c r="Q1142" i="9" s="1"/>
  <c r="B1143" i="9"/>
  <c r="D1143" i="9"/>
  <c r="H1143" i="9" s="1"/>
  <c r="I1143" i="9"/>
  <c r="N1143" i="9"/>
  <c r="Q1143" i="9" s="1"/>
  <c r="B1144" i="9"/>
  <c r="D1144" i="9"/>
  <c r="H1144" i="9"/>
  <c r="I1144" i="9"/>
  <c r="N1144" i="9"/>
  <c r="Q1144" i="9" s="1"/>
  <c r="B1145" i="9"/>
  <c r="D1145" i="9"/>
  <c r="H1145" i="9" s="1"/>
  <c r="I1145" i="9"/>
  <c r="N1145" i="9"/>
  <c r="Q1145" i="9" s="1"/>
  <c r="B1146" i="9"/>
  <c r="D1146" i="9"/>
  <c r="H1146" i="9" s="1"/>
  <c r="I1146" i="9"/>
  <c r="N1146" i="9"/>
  <c r="Q1146" i="9" s="1"/>
  <c r="B1147" i="9"/>
  <c r="D1147" i="9"/>
  <c r="H1147" i="9" s="1"/>
  <c r="I1147" i="9"/>
  <c r="N1147" i="9"/>
  <c r="Q1147" i="9"/>
  <c r="B1148" i="9"/>
  <c r="D1148" i="9"/>
  <c r="H1148" i="9" s="1"/>
  <c r="I1148" i="9"/>
  <c r="N1148" i="9"/>
  <c r="Q1148" i="9" s="1"/>
  <c r="B1149" i="9"/>
  <c r="D1149" i="9"/>
  <c r="H1149" i="9" s="1"/>
  <c r="I1149" i="9"/>
  <c r="N1149" i="9"/>
  <c r="Q1149" i="9" s="1"/>
  <c r="B1150" i="9"/>
  <c r="D1150" i="9"/>
  <c r="H1150" i="9" s="1"/>
  <c r="I1150" i="9"/>
  <c r="N1150" i="9"/>
  <c r="Q1150" i="9" s="1"/>
  <c r="B1151" i="9"/>
  <c r="D1151" i="9"/>
  <c r="H1151" i="9" s="1"/>
  <c r="I1151" i="9"/>
  <c r="N1151" i="9"/>
  <c r="Q1151" i="9" s="1"/>
  <c r="B1152" i="9"/>
  <c r="D1152" i="9"/>
  <c r="H1152" i="9" s="1"/>
  <c r="I1152" i="9"/>
  <c r="N1152" i="9"/>
  <c r="Q1152" i="9" s="1"/>
  <c r="B1153" i="9"/>
  <c r="D1153" i="9"/>
  <c r="H1153" i="9" s="1"/>
  <c r="I1153" i="9"/>
  <c r="N1153" i="9"/>
  <c r="Q1153" i="9" s="1"/>
  <c r="B1154" i="9"/>
  <c r="D1154" i="9"/>
  <c r="H1154" i="9" s="1"/>
  <c r="I1154" i="9"/>
  <c r="N1154" i="9"/>
  <c r="Q1154" i="9" s="1"/>
  <c r="B1155" i="9"/>
  <c r="D1155" i="9"/>
  <c r="H1155" i="9" s="1"/>
  <c r="I1155" i="9"/>
  <c r="N1155" i="9"/>
  <c r="Q1155" i="9" s="1"/>
  <c r="B1156" i="9"/>
  <c r="D1156" i="9"/>
  <c r="H1156" i="9" s="1"/>
  <c r="I1156" i="9"/>
  <c r="N1156" i="9"/>
  <c r="Q1156" i="9" s="1"/>
  <c r="B1157" i="9"/>
  <c r="D1157" i="9"/>
  <c r="H1157" i="9" s="1"/>
  <c r="I1157" i="9"/>
  <c r="N1157" i="9"/>
  <c r="Q1157" i="9"/>
  <c r="B1158" i="9"/>
  <c r="D1158" i="9"/>
  <c r="H1158" i="9" s="1"/>
  <c r="I1158" i="9"/>
  <c r="N1158" i="9"/>
  <c r="Q1158" i="9" s="1"/>
  <c r="B1159" i="9"/>
  <c r="D1159" i="9"/>
  <c r="H1159" i="9" s="1"/>
  <c r="I1159" i="9"/>
  <c r="N1159" i="9"/>
  <c r="Q1159" i="9"/>
  <c r="B1160" i="9"/>
  <c r="D1160" i="9"/>
  <c r="H1160" i="9" s="1"/>
  <c r="I1160" i="9"/>
  <c r="N1160" i="9"/>
  <c r="Q1160" i="9" s="1"/>
  <c r="B1161" i="9"/>
  <c r="D1161" i="9"/>
  <c r="H1161" i="9" s="1"/>
  <c r="I1161" i="9"/>
  <c r="N1161" i="9"/>
  <c r="Q1161" i="9" s="1"/>
  <c r="B1162" i="9"/>
  <c r="D1162" i="9"/>
  <c r="H1162" i="9" s="1"/>
  <c r="I1162" i="9"/>
  <c r="N1162" i="9"/>
  <c r="Q1162" i="9" s="1"/>
  <c r="B1163" i="9"/>
  <c r="D1163" i="9"/>
  <c r="H1163" i="9" s="1"/>
  <c r="I1163" i="9"/>
  <c r="N1163" i="9"/>
  <c r="Q1163" i="9" s="1"/>
  <c r="B1164" i="9"/>
  <c r="D1164" i="9"/>
  <c r="H1164" i="9"/>
  <c r="I1164" i="9"/>
  <c r="N1164" i="9"/>
  <c r="Q1164" i="9" s="1"/>
  <c r="B1165" i="9"/>
  <c r="D1165" i="9"/>
  <c r="H1165" i="9" s="1"/>
  <c r="I1165" i="9"/>
  <c r="N1165" i="9"/>
  <c r="Q1165" i="9" s="1"/>
  <c r="B1166" i="9"/>
  <c r="D1166" i="9"/>
  <c r="H1166" i="9" s="1"/>
  <c r="I1166" i="9"/>
  <c r="N1166" i="9"/>
  <c r="Q1166" i="9" s="1"/>
  <c r="B1167" i="9"/>
  <c r="D1167" i="9"/>
  <c r="H1167" i="9" s="1"/>
  <c r="I1167" i="9"/>
  <c r="N1167" i="9"/>
  <c r="Q1167" i="9" s="1"/>
  <c r="B1168" i="9"/>
  <c r="D1168" i="9"/>
  <c r="H1168" i="9" s="1"/>
  <c r="I1168" i="9"/>
  <c r="N1168" i="9"/>
  <c r="Q1168" i="9" s="1"/>
  <c r="B1169" i="9"/>
  <c r="D1169" i="9"/>
  <c r="H1169" i="9" s="1"/>
  <c r="I1169" i="9"/>
  <c r="N1169" i="9"/>
  <c r="Q1169" i="9" s="1"/>
  <c r="B1170" i="9"/>
  <c r="D1170" i="9"/>
  <c r="H1170" i="9" s="1"/>
  <c r="I1170" i="9"/>
  <c r="N1170" i="9"/>
  <c r="Q1170" i="9" s="1"/>
  <c r="B1171" i="9"/>
  <c r="D1171" i="9"/>
  <c r="H1171" i="9" s="1"/>
  <c r="I1171" i="9"/>
  <c r="N1171" i="9"/>
  <c r="Q1171" i="9" s="1"/>
  <c r="B1172" i="9"/>
  <c r="D1172" i="9"/>
  <c r="H1172" i="9"/>
  <c r="I1172" i="9"/>
  <c r="N1172" i="9"/>
  <c r="Q1172" i="9" s="1"/>
  <c r="B1173" i="9"/>
  <c r="D1173" i="9"/>
  <c r="H1173" i="9" s="1"/>
  <c r="I1173" i="9"/>
  <c r="N1173" i="9"/>
  <c r="Q1173" i="9" s="1"/>
  <c r="B1174" i="9"/>
  <c r="D1174" i="9"/>
  <c r="H1174" i="9" s="1"/>
  <c r="I1174" i="9"/>
  <c r="N1174" i="9"/>
  <c r="Q1174" i="9" s="1"/>
  <c r="B1175" i="9"/>
  <c r="D1175" i="9"/>
  <c r="H1175" i="9" s="1"/>
  <c r="I1175" i="9"/>
  <c r="N1175" i="9"/>
  <c r="Q1175" i="9" s="1"/>
  <c r="B1176" i="9"/>
  <c r="D1176" i="9"/>
  <c r="H1176" i="9" s="1"/>
  <c r="I1176" i="9"/>
  <c r="N1176" i="9"/>
  <c r="Q1176" i="9" s="1"/>
  <c r="B1177" i="9"/>
  <c r="D1177" i="9"/>
  <c r="H1177" i="9" s="1"/>
  <c r="I1177" i="9"/>
  <c r="N1177" i="9"/>
  <c r="Q1177" i="9" s="1"/>
  <c r="B1178" i="9"/>
  <c r="D1178" i="9"/>
  <c r="H1178" i="9" s="1"/>
  <c r="I1178" i="9"/>
  <c r="N1178" i="9"/>
  <c r="Q1178" i="9" s="1"/>
  <c r="B1179" i="9"/>
  <c r="D1179" i="9"/>
  <c r="H1179" i="9"/>
  <c r="I1179" i="9"/>
  <c r="N1179" i="9"/>
  <c r="Q1179" i="9" s="1"/>
  <c r="B1180" i="9"/>
  <c r="D1180" i="9"/>
  <c r="H1180" i="9" s="1"/>
  <c r="I1180" i="9"/>
  <c r="N1180" i="9"/>
  <c r="Q1180" i="9" s="1"/>
  <c r="B1181" i="9"/>
  <c r="D1181" i="9"/>
  <c r="H1181" i="9" s="1"/>
  <c r="I1181" i="9"/>
  <c r="N1181" i="9"/>
  <c r="Q1181" i="9" s="1"/>
  <c r="B1182" i="9"/>
  <c r="D1182" i="9"/>
  <c r="H1182" i="9" s="1"/>
  <c r="I1182" i="9"/>
  <c r="N1182" i="9"/>
  <c r="Q1182" i="9" s="1"/>
  <c r="B1183" i="9"/>
  <c r="D1183" i="9"/>
  <c r="H1183" i="9" s="1"/>
  <c r="I1183" i="9"/>
  <c r="N1183" i="9"/>
  <c r="Q1183" i="9" s="1"/>
  <c r="B1184" i="9"/>
  <c r="D1184" i="9"/>
  <c r="H1184" i="9" s="1"/>
  <c r="I1184" i="9"/>
  <c r="N1184" i="9"/>
  <c r="Q1184" i="9" s="1"/>
  <c r="B1185" i="9"/>
  <c r="D1185" i="9"/>
  <c r="H1185" i="9" s="1"/>
  <c r="I1185" i="9"/>
  <c r="N1185" i="9"/>
  <c r="Q1185" i="9" s="1"/>
  <c r="B1186" i="9"/>
  <c r="D1186" i="9"/>
  <c r="H1186" i="9" s="1"/>
  <c r="I1186" i="9"/>
  <c r="N1186" i="9"/>
  <c r="Q1186" i="9" s="1"/>
  <c r="B1187" i="9"/>
  <c r="D1187" i="9"/>
  <c r="H1187" i="9" s="1"/>
  <c r="I1187" i="9"/>
  <c r="N1187" i="9"/>
  <c r="Q1187" i="9" s="1"/>
  <c r="B1188" i="9"/>
  <c r="D1188" i="9"/>
  <c r="H1188" i="9" s="1"/>
  <c r="I1188" i="9"/>
  <c r="N1188" i="9"/>
  <c r="Q1188" i="9" s="1"/>
  <c r="B1189" i="9"/>
  <c r="D1189" i="9"/>
  <c r="H1189" i="9" s="1"/>
  <c r="I1189" i="9"/>
  <c r="N1189" i="9"/>
  <c r="Q1189" i="9"/>
  <c r="B1190" i="9"/>
  <c r="D1190" i="9"/>
  <c r="H1190" i="9" s="1"/>
  <c r="I1190" i="9"/>
  <c r="N1190" i="9"/>
  <c r="Q1190" i="9" s="1"/>
  <c r="B1191" i="9"/>
  <c r="D1191" i="9"/>
  <c r="H1191" i="9" s="1"/>
  <c r="I1191" i="9"/>
  <c r="N1191" i="9"/>
  <c r="Q1191" i="9" s="1"/>
  <c r="B1192" i="9"/>
  <c r="D1192" i="9"/>
  <c r="H1192" i="9" s="1"/>
  <c r="I1192" i="9"/>
  <c r="N1192" i="9"/>
  <c r="Q1192" i="9" s="1"/>
  <c r="B1193" i="9"/>
  <c r="D1193" i="9"/>
  <c r="H1193" i="9" s="1"/>
  <c r="I1193" i="9"/>
  <c r="N1193" i="9"/>
  <c r="Q1193" i="9" s="1"/>
  <c r="B1194" i="9"/>
  <c r="D1194" i="9"/>
  <c r="H1194" i="9" s="1"/>
  <c r="I1194" i="9"/>
  <c r="N1194" i="9"/>
  <c r="Q1194" i="9" s="1"/>
  <c r="B1195" i="9"/>
  <c r="D1195" i="9"/>
  <c r="H1195" i="9"/>
  <c r="I1195" i="9"/>
  <c r="N1195" i="9"/>
  <c r="Q1195" i="9" s="1"/>
  <c r="B1196" i="9"/>
  <c r="D1196" i="9"/>
  <c r="H1196" i="9" s="1"/>
  <c r="I1196" i="9"/>
  <c r="N1196" i="9"/>
  <c r="Q1196" i="9" s="1"/>
  <c r="B1197" i="9"/>
  <c r="D1197" i="9"/>
  <c r="H1197" i="9" s="1"/>
  <c r="I1197" i="9"/>
  <c r="N1197" i="9"/>
  <c r="Q1197" i="9" s="1"/>
  <c r="B1198" i="9"/>
  <c r="D1198" i="9"/>
  <c r="H1198" i="9" s="1"/>
  <c r="I1198" i="9"/>
  <c r="N1198" i="9"/>
  <c r="Q1198" i="9" s="1"/>
  <c r="B1199" i="9"/>
  <c r="D1199" i="9"/>
  <c r="H1199" i="9" s="1"/>
  <c r="I1199" i="9"/>
  <c r="N1199" i="9"/>
  <c r="Q1199" i="9" s="1"/>
  <c r="B1200" i="9"/>
  <c r="D1200" i="9"/>
  <c r="H1200" i="9" s="1"/>
  <c r="I1200" i="9"/>
  <c r="N1200" i="9"/>
  <c r="Q1200" i="9" s="1"/>
  <c r="B1201" i="9"/>
  <c r="D1201" i="9"/>
  <c r="H1201" i="9" s="1"/>
  <c r="I1201" i="9"/>
  <c r="N1201" i="9"/>
  <c r="Q1201" i="9" s="1"/>
  <c r="B1202" i="9"/>
  <c r="D1202" i="9"/>
  <c r="H1202" i="9" s="1"/>
  <c r="I1202" i="9"/>
  <c r="N1202" i="9"/>
  <c r="Q1202" i="9" s="1"/>
  <c r="B1203" i="9"/>
  <c r="D1203" i="9"/>
  <c r="H1203" i="9" s="1"/>
  <c r="I1203" i="9"/>
  <c r="N1203" i="9"/>
  <c r="Q1203" i="9" s="1"/>
  <c r="B1204" i="9"/>
  <c r="D1204" i="9"/>
  <c r="H1204" i="9" s="1"/>
  <c r="I1204" i="9"/>
  <c r="N1204" i="9"/>
  <c r="Q1204" i="9" s="1"/>
  <c r="B1205" i="9"/>
  <c r="D1205" i="9"/>
  <c r="H1205" i="9" s="1"/>
  <c r="I1205" i="9"/>
  <c r="N1205" i="9"/>
  <c r="Q1205" i="9" s="1"/>
  <c r="B1206" i="9"/>
  <c r="D1206" i="9"/>
  <c r="H1206" i="9" s="1"/>
  <c r="I1206" i="9"/>
  <c r="N1206" i="9"/>
  <c r="Q1206" i="9"/>
  <c r="B1207" i="9"/>
  <c r="D1207" i="9"/>
  <c r="H1207" i="9" s="1"/>
  <c r="I1207" i="9"/>
  <c r="N1207" i="9"/>
  <c r="Q1207" i="9" s="1"/>
  <c r="B1208" i="9"/>
  <c r="D1208" i="9"/>
  <c r="H1208" i="9" s="1"/>
  <c r="I1208" i="9"/>
  <c r="N1208" i="9"/>
  <c r="Q1208" i="9" s="1"/>
  <c r="B1209" i="9"/>
  <c r="D1209" i="9"/>
  <c r="H1209" i="9" s="1"/>
  <c r="I1209" i="9"/>
  <c r="N1209" i="9"/>
  <c r="Q1209" i="9" s="1"/>
  <c r="B1210" i="9"/>
  <c r="D1210" i="9"/>
  <c r="H1210" i="9" s="1"/>
  <c r="I1210" i="9"/>
  <c r="N1210" i="9"/>
  <c r="Q1210" i="9"/>
  <c r="B1211" i="9"/>
  <c r="D1211" i="9"/>
  <c r="H1211" i="9" s="1"/>
  <c r="I1211" i="9"/>
  <c r="N1211" i="9"/>
  <c r="Q1211" i="9" s="1"/>
  <c r="B1212" i="9"/>
  <c r="D1212" i="9"/>
  <c r="H1212" i="9" s="1"/>
  <c r="I1212" i="9"/>
  <c r="N1212" i="9"/>
  <c r="Q1212" i="9" s="1"/>
  <c r="B1213" i="9"/>
  <c r="D1213" i="9"/>
  <c r="H1213" i="9" s="1"/>
  <c r="I1213" i="9"/>
  <c r="N1213" i="9"/>
  <c r="Q1213" i="9" s="1"/>
  <c r="B1214" i="9"/>
  <c r="D1214" i="9"/>
  <c r="H1214" i="9" s="1"/>
  <c r="I1214" i="9"/>
  <c r="N1214" i="9"/>
  <c r="Q1214" i="9" s="1"/>
  <c r="B1215" i="9"/>
  <c r="D1215" i="9"/>
  <c r="H1215" i="9" s="1"/>
  <c r="I1215" i="9"/>
  <c r="N1215" i="9"/>
  <c r="Q1215" i="9" s="1"/>
  <c r="B1216" i="9"/>
  <c r="D1216" i="9"/>
  <c r="H1216" i="9" s="1"/>
  <c r="I1216" i="9"/>
  <c r="N1216" i="9"/>
  <c r="Q1216" i="9" s="1"/>
  <c r="B1217" i="9"/>
  <c r="D1217" i="9"/>
  <c r="H1217" i="9" s="1"/>
  <c r="I1217" i="9"/>
  <c r="N1217" i="9"/>
  <c r="Q1217" i="9" s="1"/>
  <c r="B1218" i="9"/>
  <c r="D1218" i="9"/>
  <c r="H1218" i="9" s="1"/>
  <c r="I1218" i="9"/>
  <c r="N1218" i="9"/>
  <c r="Q1218" i="9"/>
  <c r="B1219" i="9"/>
  <c r="D1219" i="9"/>
  <c r="H1219" i="9" s="1"/>
  <c r="I1219" i="9"/>
  <c r="N1219" i="9"/>
  <c r="Q1219" i="9" s="1"/>
  <c r="B1220" i="9"/>
  <c r="D1220" i="9"/>
  <c r="H1220" i="9" s="1"/>
  <c r="I1220" i="9"/>
  <c r="N1220" i="9"/>
  <c r="Q1220" i="9" s="1"/>
  <c r="B1221" i="9"/>
  <c r="D1221" i="9"/>
  <c r="H1221" i="9" s="1"/>
  <c r="I1221" i="9"/>
  <c r="N1221" i="9"/>
  <c r="Q1221" i="9" s="1"/>
  <c r="B1222" i="9"/>
  <c r="D1222" i="9"/>
  <c r="H1222" i="9" s="1"/>
  <c r="I1222" i="9"/>
  <c r="N1222" i="9"/>
  <c r="Q1222" i="9" s="1"/>
  <c r="B1223" i="9"/>
  <c r="D1223" i="9"/>
  <c r="H1223" i="9" s="1"/>
  <c r="I1223" i="9"/>
  <c r="N1223" i="9"/>
  <c r="Q1223" i="9" s="1"/>
  <c r="B1224" i="9"/>
  <c r="D1224" i="9"/>
  <c r="H1224" i="9" s="1"/>
  <c r="I1224" i="9"/>
  <c r="N1224" i="9"/>
  <c r="Q1224" i="9" s="1"/>
  <c r="B1225" i="9"/>
  <c r="D1225" i="9"/>
  <c r="H1225" i="9" s="1"/>
  <c r="I1225" i="9"/>
  <c r="N1225" i="9"/>
  <c r="Q1225" i="9" s="1"/>
  <c r="B1226" i="9"/>
  <c r="D1226" i="9"/>
  <c r="H1226" i="9" s="1"/>
  <c r="I1226" i="9"/>
  <c r="N1226" i="9"/>
  <c r="Q1226" i="9" s="1"/>
  <c r="B1227" i="9"/>
  <c r="D1227" i="9"/>
  <c r="H1227" i="9" s="1"/>
  <c r="I1227" i="9"/>
  <c r="N1227" i="9"/>
  <c r="Q1227" i="9" s="1"/>
  <c r="B1228" i="9"/>
  <c r="D1228" i="9"/>
  <c r="H1228" i="9" s="1"/>
  <c r="I1228" i="9"/>
  <c r="N1228" i="9"/>
  <c r="Q1228" i="9" s="1"/>
  <c r="B1229" i="9"/>
  <c r="D1229" i="9"/>
  <c r="H1229" i="9" s="1"/>
  <c r="I1229" i="9"/>
  <c r="N1229" i="9"/>
  <c r="Q1229" i="9" s="1"/>
  <c r="B1230" i="9"/>
  <c r="D1230" i="9"/>
  <c r="H1230" i="9" s="1"/>
  <c r="I1230" i="9"/>
  <c r="N1230" i="9"/>
  <c r="Q1230" i="9" s="1"/>
  <c r="B1231" i="9"/>
  <c r="D1231" i="9"/>
  <c r="H1231" i="9"/>
  <c r="I1231" i="9"/>
  <c r="N1231" i="9"/>
  <c r="Q1231" i="9" s="1"/>
  <c r="B1232" i="9"/>
  <c r="D1232" i="9"/>
  <c r="H1232" i="9" s="1"/>
  <c r="I1232" i="9"/>
  <c r="N1232" i="9"/>
  <c r="Q1232" i="9" s="1"/>
  <c r="B1233" i="9"/>
  <c r="D1233" i="9"/>
  <c r="H1233" i="9" s="1"/>
  <c r="I1233" i="9"/>
  <c r="N1233" i="9"/>
  <c r="Q1233" i="9" s="1"/>
  <c r="B1234" i="9"/>
  <c r="D1234" i="9"/>
  <c r="H1234" i="9" s="1"/>
  <c r="I1234" i="9"/>
  <c r="N1234" i="9"/>
  <c r="Q1234" i="9" s="1"/>
  <c r="B1235" i="9"/>
  <c r="D1235" i="9"/>
  <c r="H1235" i="9" s="1"/>
  <c r="I1235" i="9"/>
  <c r="Q1235" i="9"/>
  <c r="B1236" i="9"/>
  <c r="D1236" i="9"/>
  <c r="H1236" i="9" s="1"/>
  <c r="I1236" i="9"/>
  <c r="N1236" i="9"/>
  <c r="Q1236" i="9" s="1"/>
  <c r="B1237" i="9"/>
  <c r="D1237" i="9"/>
  <c r="H1237" i="9" s="1"/>
  <c r="I1237" i="9"/>
  <c r="N1237" i="9"/>
  <c r="Q1237" i="9"/>
  <c r="B1238" i="9"/>
  <c r="D1238" i="9"/>
  <c r="H1238" i="9" s="1"/>
  <c r="I1238" i="9"/>
  <c r="N1238" i="9"/>
  <c r="Q1238" i="9"/>
  <c r="B1239" i="9"/>
  <c r="D1239" i="9"/>
  <c r="H1239" i="9" s="1"/>
  <c r="I1239" i="9"/>
  <c r="N1239" i="9"/>
  <c r="Q1239" i="9" s="1"/>
  <c r="B1240" i="9"/>
  <c r="D1240" i="9"/>
  <c r="H1240" i="9" s="1"/>
  <c r="I1240" i="9"/>
  <c r="N1240" i="9"/>
  <c r="Q1240" i="9" s="1"/>
  <c r="B1241" i="9"/>
  <c r="D1241" i="9"/>
  <c r="H1241" i="9" s="1"/>
  <c r="I1241" i="9"/>
  <c r="N1241" i="9"/>
  <c r="Q1241" i="9" s="1"/>
  <c r="B1242" i="9"/>
  <c r="D1242" i="9"/>
  <c r="H1242" i="9" s="1"/>
  <c r="I1242" i="9"/>
  <c r="N1242" i="9"/>
  <c r="Q1242" i="9" s="1"/>
  <c r="B1243" i="9"/>
  <c r="D1243" i="9"/>
  <c r="H1243" i="9" s="1"/>
  <c r="I1243" i="9"/>
  <c r="N1243" i="9"/>
  <c r="Q1243" i="9" s="1"/>
  <c r="B1244" i="9"/>
  <c r="D1244" i="9"/>
  <c r="H1244" i="9" s="1"/>
  <c r="I1244" i="9"/>
  <c r="N1244" i="9"/>
  <c r="Q1244" i="9" s="1"/>
  <c r="B1245" i="9"/>
  <c r="D1245" i="9"/>
  <c r="H1245" i="9" s="1"/>
  <c r="I1245" i="9"/>
  <c r="N1245" i="9"/>
  <c r="Q1245" i="9" s="1"/>
  <c r="B1246" i="9"/>
  <c r="D1246" i="9"/>
  <c r="H1246" i="9" s="1"/>
  <c r="I1246" i="9"/>
  <c r="N1246" i="9"/>
  <c r="Q1246" i="9" s="1"/>
  <c r="B1247" i="9"/>
  <c r="D1247" i="9"/>
  <c r="H1247" i="9"/>
  <c r="I1247" i="9"/>
  <c r="N1247" i="9"/>
  <c r="Q1247" i="9" s="1"/>
  <c r="B1248" i="9"/>
  <c r="D1248" i="9"/>
  <c r="H1248" i="9" s="1"/>
  <c r="I1248" i="9"/>
  <c r="N1248" i="9"/>
  <c r="Q1248" i="9" s="1"/>
  <c r="B1249" i="9"/>
  <c r="D1249" i="9"/>
  <c r="H1249" i="9" s="1"/>
  <c r="I1249" i="9"/>
  <c r="N1249" i="9"/>
  <c r="Q1249" i="9" s="1"/>
  <c r="B1250" i="9"/>
  <c r="D1250" i="9"/>
  <c r="H1250" i="9" s="1"/>
  <c r="I1250" i="9"/>
  <c r="N1250" i="9"/>
  <c r="Q1250" i="9" s="1"/>
  <c r="B1251" i="9"/>
  <c r="D1251" i="9"/>
  <c r="H1251" i="9" s="1"/>
  <c r="I1251" i="9"/>
  <c r="N1251" i="9"/>
  <c r="Q1251" i="9" s="1"/>
  <c r="B1252" i="9"/>
  <c r="D1252" i="9"/>
  <c r="H1252" i="9" s="1"/>
  <c r="I1252" i="9"/>
  <c r="N1252" i="9"/>
  <c r="Q1252" i="9" s="1"/>
  <c r="B1253" i="9"/>
  <c r="D1253" i="9"/>
  <c r="H1253" i="9"/>
  <c r="I1253" i="9"/>
  <c r="N1253" i="9"/>
  <c r="Q1253" i="9" s="1"/>
  <c r="B1254" i="9"/>
  <c r="D1254" i="9"/>
  <c r="H1254" i="9" s="1"/>
  <c r="I1254" i="9"/>
  <c r="N1254" i="9"/>
  <c r="Q1254" i="9" s="1"/>
  <c r="B1255" i="9"/>
  <c r="D1255" i="9"/>
  <c r="H1255" i="9" s="1"/>
  <c r="I1255" i="9"/>
  <c r="N1255" i="9"/>
  <c r="Q1255" i="9" s="1"/>
  <c r="S1285" i="9" s="1"/>
  <c r="H8" i="26"/>
  <c r="H10" i="26"/>
  <c r="H9" i="26"/>
  <c r="J701" i="13"/>
  <c r="R837" i="10" l="1"/>
  <c r="S1042" i="8"/>
  <c r="S1024" i="11"/>
  <c r="T910" i="10"/>
  <c r="R929" i="10"/>
  <c r="R1021" i="10"/>
  <c r="S1134" i="8"/>
  <c r="J1134" i="8"/>
  <c r="S1161" i="9"/>
  <c r="J1135" i="9"/>
  <c r="J1226" i="9"/>
  <c r="S1114" i="11"/>
  <c r="I1114" i="11"/>
  <c r="B699" i="13"/>
  <c r="D699" i="13"/>
  <c r="H699" i="13" s="1"/>
  <c r="N699" i="13"/>
  <c r="P699" i="13"/>
  <c r="B700" i="13"/>
  <c r="D700" i="13"/>
  <c r="H700" i="13" s="1"/>
  <c r="N700" i="13"/>
  <c r="P700" i="13" s="1"/>
  <c r="B701" i="13"/>
  <c r="D701" i="13"/>
  <c r="H701" i="13" s="1"/>
  <c r="N701" i="13"/>
  <c r="P701" i="13" s="1"/>
  <c r="B702" i="13"/>
  <c r="D702" i="13"/>
  <c r="H702" i="13" s="1"/>
  <c r="N702" i="13"/>
  <c r="P702" i="13" s="1"/>
  <c r="B703" i="13"/>
  <c r="D703" i="13"/>
  <c r="H703" i="13" s="1"/>
  <c r="N703" i="13"/>
  <c r="P703" i="13" s="1"/>
  <c r="B704" i="13"/>
  <c r="D704" i="13"/>
  <c r="H704" i="13" s="1"/>
  <c r="N704" i="13"/>
  <c r="P704" i="13" s="1"/>
  <c r="B705" i="13"/>
  <c r="D705" i="13"/>
  <c r="H705" i="13" s="1"/>
  <c r="N705" i="13"/>
  <c r="P705" i="13" s="1"/>
  <c r="B706" i="13"/>
  <c r="D706" i="13"/>
  <c r="H706" i="13" s="1"/>
  <c r="N706" i="13"/>
  <c r="P706" i="13" s="1"/>
  <c r="B707" i="13"/>
  <c r="D707" i="13"/>
  <c r="H707" i="13" s="1"/>
  <c r="N707" i="13"/>
  <c r="P707" i="13" s="1"/>
  <c r="B708" i="13"/>
  <c r="D708" i="13"/>
  <c r="H708" i="13" s="1"/>
  <c r="N708" i="13"/>
  <c r="P708" i="13" s="1"/>
  <c r="B709" i="13"/>
  <c r="D709" i="13"/>
  <c r="H709" i="13" s="1"/>
  <c r="N709" i="13"/>
  <c r="P709" i="13"/>
  <c r="B710" i="13"/>
  <c r="D710" i="13"/>
  <c r="H710" i="13" s="1"/>
  <c r="N710" i="13"/>
  <c r="P710" i="13" s="1"/>
  <c r="B711" i="13"/>
  <c r="D711" i="13"/>
  <c r="H711" i="13" s="1"/>
  <c r="N711" i="13"/>
  <c r="P711" i="13" s="1"/>
  <c r="B712" i="13"/>
  <c r="D712" i="13"/>
  <c r="H712" i="13" s="1"/>
  <c r="N712" i="13"/>
  <c r="P712" i="13" s="1"/>
  <c r="B713" i="13"/>
  <c r="D713" i="13"/>
  <c r="H713" i="13" s="1"/>
  <c r="N713" i="13"/>
  <c r="P713" i="13" s="1"/>
  <c r="B714" i="13"/>
  <c r="D714" i="13"/>
  <c r="H714" i="13" s="1"/>
  <c r="N714" i="13"/>
  <c r="P714" i="13" s="1"/>
  <c r="B715" i="13"/>
  <c r="D715" i="13"/>
  <c r="H715" i="13" s="1"/>
  <c r="N715" i="13"/>
  <c r="P715" i="13" s="1"/>
  <c r="B716" i="13"/>
  <c r="D716" i="13"/>
  <c r="H716" i="13" s="1"/>
  <c r="N716" i="13"/>
  <c r="P716" i="13" s="1"/>
  <c r="B717" i="13"/>
  <c r="D717" i="13"/>
  <c r="H717" i="13" s="1"/>
  <c r="N717" i="13"/>
  <c r="P717" i="13" s="1"/>
  <c r="B718" i="13"/>
  <c r="D718" i="13"/>
  <c r="H718" i="13" s="1"/>
  <c r="N718" i="13"/>
  <c r="P718" i="13" s="1"/>
  <c r="B719" i="13"/>
  <c r="D719" i="13"/>
  <c r="H719" i="13" s="1"/>
  <c r="N719" i="13"/>
  <c r="P719" i="13" s="1"/>
  <c r="B720" i="13"/>
  <c r="D720" i="13"/>
  <c r="H720" i="13" s="1"/>
  <c r="N720" i="13"/>
  <c r="P720" i="13" s="1"/>
  <c r="B721" i="13"/>
  <c r="D721" i="13"/>
  <c r="H721" i="13" s="1"/>
  <c r="N721" i="13"/>
  <c r="P721" i="13" s="1"/>
  <c r="B722" i="13"/>
  <c r="D722" i="13"/>
  <c r="H722" i="13" s="1"/>
  <c r="N722" i="13"/>
  <c r="P722" i="13" s="1"/>
  <c r="B723" i="13"/>
  <c r="D723" i="13"/>
  <c r="H723" i="13" s="1"/>
  <c r="N723" i="13"/>
  <c r="P723" i="13" s="1"/>
  <c r="B724" i="13"/>
  <c r="D724" i="13"/>
  <c r="H724" i="13" s="1"/>
  <c r="N724" i="13"/>
  <c r="P724" i="13" s="1"/>
  <c r="B725" i="13"/>
  <c r="D725" i="13"/>
  <c r="H725" i="13" s="1"/>
  <c r="N725" i="13"/>
  <c r="P725" i="13" s="1"/>
  <c r="B726" i="13"/>
  <c r="D726" i="13"/>
  <c r="H726" i="13" s="1"/>
  <c r="N726" i="13"/>
  <c r="B727" i="13"/>
  <c r="D727" i="13"/>
  <c r="H727" i="13" s="1"/>
  <c r="N727" i="13"/>
  <c r="P727" i="13" s="1"/>
  <c r="B728" i="13"/>
  <c r="D728" i="13"/>
  <c r="H728" i="13" s="1"/>
  <c r="N728" i="13"/>
  <c r="P728" i="13"/>
  <c r="B729" i="13"/>
  <c r="D729" i="13"/>
  <c r="H729" i="13" s="1"/>
  <c r="N729" i="13"/>
  <c r="P729" i="13" s="1"/>
  <c r="B730" i="13"/>
  <c r="D730" i="13"/>
  <c r="H730" i="13" s="1"/>
  <c r="N730" i="13"/>
  <c r="P730" i="13" s="1"/>
  <c r="B731" i="13"/>
  <c r="D731" i="13"/>
  <c r="H731" i="13" s="1"/>
  <c r="N731" i="13"/>
  <c r="P731" i="13" s="1"/>
  <c r="B732" i="13"/>
  <c r="D732" i="13"/>
  <c r="H732" i="13" s="1"/>
  <c r="N732" i="13"/>
  <c r="P732" i="13" s="1"/>
  <c r="B733" i="13"/>
  <c r="D733" i="13"/>
  <c r="H733" i="13" s="1"/>
  <c r="N733" i="13"/>
  <c r="P733" i="13" s="1"/>
  <c r="B734" i="13"/>
  <c r="D734" i="13"/>
  <c r="H734" i="13" s="1"/>
  <c r="N734" i="13"/>
  <c r="P734" i="13" s="1"/>
  <c r="B735" i="13"/>
  <c r="D735" i="13"/>
  <c r="H735" i="13" s="1"/>
  <c r="N735" i="13"/>
  <c r="P735" i="13" s="1"/>
  <c r="B736" i="13"/>
  <c r="D736" i="13"/>
  <c r="H736" i="13" s="1"/>
  <c r="N736" i="13"/>
  <c r="P736" i="13" s="1"/>
  <c r="B737" i="13"/>
  <c r="D737" i="13"/>
  <c r="H737" i="13" s="1"/>
  <c r="N737" i="13"/>
  <c r="P737" i="13" s="1"/>
  <c r="B738" i="13"/>
  <c r="D738" i="13"/>
  <c r="H738" i="13" s="1"/>
  <c r="N738" i="13"/>
  <c r="P738" i="13" s="1"/>
  <c r="B739" i="13"/>
  <c r="D739" i="13"/>
  <c r="H739" i="13" s="1"/>
  <c r="N739" i="13"/>
  <c r="P739" i="13" s="1"/>
  <c r="B740" i="13"/>
  <c r="D740" i="13"/>
  <c r="H740" i="13" s="1"/>
  <c r="N740" i="13"/>
  <c r="P740" i="13" s="1"/>
  <c r="B741" i="13"/>
  <c r="D741" i="13"/>
  <c r="H741" i="13" s="1"/>
  <c r="N741" i="13"/>
  <c r="P741" i="13" s="1"/>
  <c r="B742" i="13"/>
  <c r="D742" i="13"/>
  <c r="H742" i="13" s="1"/>
  <c r="N742" i="13"/>
  <c r="P742" i="13" s="1"/>
  <c r="B743" i="13"/>
  <c r="D743" i="13"/>
  <c r="H743" i="13" s="1"/>
  <c r="N743" i="13"/>
  <c r="P743" i="13"/>
  <c r="B744" i="13"/>
  <c r="D744" i="13"/>
  <c r="H744" i="13"/>
  <c r="N744" i="13"/>
  <c r="P744" i="13" s="1"/>
  <c r="B745" i="13"/>
  <c r="D745" i="13"/>
  <c r="H745" i="13" s="1"/>
  <c r="N745" i="13"/>
  <c r="P745" i="13" s="1"/>
  <c r="B746" i="13"/>
  <c r="D746" i="13"/>
  <c r="H746" i="13" s="1"/>
  <c r="N746" i="13"/>
  <c r="P746" i="13" s="1"/>
  <c r="B747" i="13"/>
  <c r="D747" i="13"/>
  <c r="H747" i="13" s="1"/>
  <c r="N747" i="13"/>
  <c r="P747" i="13" s="1"/>
  <c r="B748" i="13"/>
  <c r="D748" i="13"/>
  <c r="H748" i="13" s="1"/>
  <c r="N748" i="13"/>
  <c r="P748" i="13" s="1"/>
  <c r="B749" i="13"/>
  <c r="D749" i="13"/>
  <c r="H749" i="13" s="1"/>
  <c r="N749" i="13"/>
  <c r="P749" i="13"/>
  <c r="B750" i="13"/>
  <c r="D750" i="13"/>
  <c r="H750" i="13"/>
  <c r="N750" i="13"/>
  <c r="P750" i="13" s="1"/>
  <c r="B751" i="13"/>
  <c r="D751" i="13"/>
  <c r="H751" i="13" s="1"/>
  <c r="N751" i="13"/>
  <c r="P751" i="13" s="1"/>
  <c r="B752" i="13"/>
  <c r="D752" i="13"/>
  <c r="H752" i="13" s="1"/>
  <c r="N752" i="13"/>
  <c r="P752" i="13" s="1"/>
  <c r="B753" i="13"/>
  <c r="D753" i="13"/>
  <c r="H753" i="13" s="1"/>
  <c r="N753" i="13"/>
  <c r="B754" i="13"/>
  <c r="D754" i="13"/>
  <c r="H754" i="13" s="1"/>
  <c r="N754" i="13"/>
  <c r="P754" i="13" s="1"/>
  <c r="B755" i="13"/>
  <c r="D755" i="13"/>
  <c r="H755" i="13" s="1"/>
  <c r="N755" i="13"/>
  <c r="P755" i="13" s="1"/>
  <c r="B756" i="13"/>
  <c r="D756" i="13"/>
  <c r="H756" i="13" s="1"/>
  <c r="N756" i="13"/>
  <c r="P756" i="13" s="1"/>
  <c r="B757" i="13"/>
  <c r="D757" i="13"/>
  <c r="H757" i="13"/>
  <c r="N757" i="13"/>
  <c r="P757" i="13" s="1"/>
  <c r="B758" i="13"/>
  <c r="D758" i="13"/>
  <c r="H758" i="13" s="1"/>
  <c r="N758" i="13"/>
  <c r="P758" i="13" s="1"/>
  <c r="B759" i="13"/>
  <c r="D759" i="13"/>
  <c r="H759" i="13" s="1"/>
  <c r="N759" i="13"/>
  <c r="P759" i="13" s="1"/>
  <c r="B760" i="13"/>
  <c r="D760" i="13"/>
  <c r="H760" i="13" s="1"/>
  <c r="N760" i="13"/>
  <c r="P760" i="13" s="1"/>
  <c r="B761" i="13"/>
  <c r="D761" i="13"/>
  <c r="H761" i="13" s="1"/>
  <c r="N761" i="13"/>
  <c r="P761" i="13" s="1"/>
  <c r="B762" i="13"/>
  <c r="D762" i="13"/>
  <c r="H762" i="13" s="1"/>
  <c r="N762" i="13"/>
  <c r="P762" i="13" s="1"/>
  <c r="B763" i="13"/>
  <c r="D763" i="13"/>
  <c r="H763" i="13" s="1"/>
  <c r="N763" i="13"/>
  <c r="P763" i="13" s="1"/>
  <c r="B764" i="13"/>
  <c r="D764" i="13"/>
  <c r="H764" i="13" s="1"/>
  <c r="N764" i="13"/>
  <c r="P764" i="13" s="1"/>
  <c r="B765" i="13"/>
  <c r="D765" i="13"/>
  <c r="H765" i="13" s="1"/>
  <c r="N765" i="13"/>
  <c r="P765" i="13" s="1"/>
  <c r="B766" i="13"/>
  <c r="D766" i="13"/>
  <c r="H766" i="13" s="1"/>
  <c r="N766" i="13"/>
  <c r="P766" i="13" s="1"/>
  <c r="B767" i="13"/>
  <c r="D767" i="13"/>
  <c r="H767" i="13" s="1"/>
  <c r="N767" i="13"/>
  <c r="P767" i="13" s="1"/>
  <c r="B768" i="13"/>
  <c r="D768" i="13"/>
  <c r="H768" i="13" s="1"/>
  <c r="N768" i="13"/>
  <c r="P768" i="13" s="1"/>
  <c r="B769" i="13"/>
  <c r="D769" i="13"/>
  <c r="H769" i="13" s="1"/>
  <c r="N769" i="13"/>
  <c r="P769" i="13" s="1"/>
  <c r="B770" i="13"/>
  <c r="D770" i="13"/>
  <c r="H770" i="13" s="1"/>
  <c r="N770" i="13"/>
  <c r="P770" i="13" s="1"/>
  <c r="B771" i="13"/>
  <c r="D771" i="13"/>
  <c r="H771" i="13" s="1"/>
  <c r="N771" i="13"/>
  <c r="P771" i="13" s="1"/>
  <c r="B772" i="13"/>
  <c r="D772" i="13"/>
  <c r="H772" i="13" s="1"/>
  <c r="N772" i="13"/>
  <c r="P772" i="13" s="1"/>
  <c r="B773" i="13"/>
  <c r="D773" i="13"/>
  <c r="H773" i="13" s="1"/>
  <c r="N773" i="13"/>
  <c r="P773" i="13" s="1"/>
  <c r="B774" i="13"/>
  <c r="D774" i="13"/>
  <c r="H774" i="13" s="1"/>
  <c r="N774" i="13"/>
  <c r="P774" i="13" s="1"/>
  <c r="B775" i="13"/>
  <c r="D775" i="13"/>
  <c r="H775" i="13" s="1"/>
  <c r="N775" i="13"/>
  <c r="P775" i="13" s="1"/>
  <c r="B776" i="13"/>
  <c r="D776" i="13"/>
  <c r="H776" i="13" s="1"/>
  <c r="N776" i="13"/>
  <c r="P776" i="13" s="1"/>
  <c r="B777" i="13"/>
  <c r="D777" i="13"/>
  <c r="H777" i="13" s="1"/>
  <c r="N777" i="13"/>
  <c r="P777" i="13" s="1"/>
  <c r="B778" i="13"/>
  <c r="D778" i="13"/>
  <c r="H778" i="13" s="1"/>
  <c r="N778" i="13"/>
  <c r="P778" i="13" s="1"/>
  <c r="B779" i="13"/>
  <c r="D779" i="13"/>
  <c r="H779" i="13" s="1"/>
  <c r="N779" i="13"/>
  <c r="P779" i="13" s="1"/>
  <c r="B780" i="13"/>
  <c r="D780" i="13"/>
  <c r="H780" i="13" s="1"/>
  <c r="N780" i="13"/>
  <c r="P780" i="13" s="1"/>
  <c r="B781" i="13"/>
  <c r="D781" i="13"/>
  <c r="H781" i="13" s="1"/>
  <c r="N781" i="13"/>
  <c r="P781" i="13" s="1"/>
  <c r="B782" i="13"/>
  <c r="D782" i="13"/>
  <c r="H782" i="13" s="1"/>
  <c r="N782" i="13"/>
  <c r="P782" i="13" s="1"/>
  <c r="B783" i="13"/>
  <c r="D783" i="13"/>
  <c r="H783" i="13" s="1"/>
  <c r="N783" i="13"/>
  <c r="P783" i="13" s="1"/>
  <c r="B784" i="13"/>
  <c r="D784" i="13"/>
  <c r="H784" i="13" s="1"/>
  <c r="N784" i="13"/>
  <c r="P784" i="13" s="1"/>
  <c r="B785" i="13"/>
  <c r="D785" i="13"/>
  <c r="H785" i="13" s="1"/>
  <c r="N785" i="13"/>
  <c r="P785" i="13" s="1"/>
  <c r="B786" i="13"/>
  <c r="D786" i="13"/>
  <c r="H786" i="13"/>
  <c r="N786" i="13"/>
  <c r="P786" i="13" s="1"/>
  <c r="B787" i="13"/>
  <c r="D787" i="13"/>
  <c r="H787" i="13" s="1"/>
  <c r="N787" i="13"/>
  <c r="P787" i="13" s="1"/>
  <c r="B788" i="13"/>
  <c r="D788" i="13"/>
  <c r="H788" i="13" s="1"/>
  <c r="N788" i="13"/>
  <c r="P788" i="13" s="1"/>
  <c r="B789" i="13"/>
  <c r="D789" i="13"/>
  <c r="H789" i="13" s="1"/>
  <c r="N789" i="13"/>
  <c r="P789" i="13" s="1"/>
  <c r="B790" i="13"/>
  <c r="D790" i="13"/>
  <c r="H790" i="13" s="1"/>
  <c r="N790" i="13"/>
  <c r="P790" i="13" s="1"/>
  <c r="B791" i="13"/>
  <c r="D791" i="13"/>
  <c r="H791" i="13" s="1"/>
  <c r="N791" i="13"/>
  <c r="P791" i="13" s="1"/>
  <c r="B792" i="13"/>
  <c r="D792" i="13"/>
  <c r="H792" i="13"/>
  <c r="N792" i="13"/>
  <c r="P792" i="13" s="1"/>
  <c r="B793" i="13"/>
  <c r="D793" i="13"/>
  <c r="H793" i="13" s="1"/>
  <c r="N793" i="13"/>
  <c r="P793" i="13" s="1"/>
  <c r="B794" i="13"/>
  <c r="D794" i="13"/>
  <c r="H794" i="13" s="1"/>
  <c r="N794" i="13"/>
  <c r="P794" i="13" s="1"/>
  <c r="B795" i="13"/>
  <c r="D795" i="13"/>
  <c r="H795" i="13" s="1"/>
  <c r="N795" i="13"/>
  <c r="P795" i="13" s="1"/>
  <c r="B796" i="13"/>
  <c r="D796" i="13"/>
  <c r="H796" i="13" s="1"/>
  <c r="N796" i="13"/>
  <c r="P796" i="13" s="1"/>
  <c r="B797" i="13"/>
  <c r="D797" i="13"/>
  <c r="H797" i="13" s="1"/>
  <c r="N797" i="13"/>
  <c r="P797" i="13"/>
  <c r="B798" i="13"/>
  <c r="D798" i="13"/>
  <c r="H798" i="13" s="1"/>
  <c r="N798" i="13"/>
  <c r="P798" i="13" s="1"/>
  <c r="B799" i="13"/>
  <c r="D799" i="13"/>
  <c r="H799" i="13" s="1"/>
  <c r="N799" i="13"/>
  <c r="P799" i="13"/>
  <c r="B800" i="13"/>
  <c r="D800" i="13"/>
  <c r="H800" i="13" s="1"/>
  <c r="N800" i="13"/>
  <c r="P800" i="13" s="1"/>
  <c r="B801" i="13"/>
  <c r="D801" i="13"/>
  <c r="H801" i="13" s="1"/>
  <c r="N801" i="13"/>
  <c r="P801" i="13" s="1"/>
  <c r="B802" i="13"/>
  <c r="D802" i="13"/>
  <c r="H802" i="13" s="1"/>
  <c r="N802" i="13"/>
  <c r="P802" i="13" s="1"/>
  <c r="B803" i="13"/>
  <c r="D803" i="13"/>
  <c r="H803" i="13" s="1"/>
  <c r="N803" i="13"/>
  <c r="P803" i="13" s="1"/>
  <c r="B804" i="13"/>
  <c r="D804" i="13"/>
  <c r="H804" i="13" s="1"/>
  <c r="N804" i="13"/>
  <c r="P804" i="13" s="1"/>
  <c r="B805" i="13"/>
  <c r="D805" i="13"/>
  <c r="H805" i="13" s="1"/>
  <c r="N805" i="13"/>
  <c r="P805" i="13" s="1"/>
  <c r="B806" i="13"/>
  <c r="D806" i="13"/>
  <c r="H806" i="13" s="1"/>
  <c r="N806" i="13"/>
  <c r="P806" i="13" s="1"/>
  <c r="B807" i="13"/>
  <c r="D807" i="13"/>
  <c r="H807" i="13"/>
  <c r="N807" i="13"/>
  <c r="P807" i="13" s="1"/>
  <c r="B808" i="13"/>
  <c r="D808" i="13"/>
  <c r="H808" i="13" s="1"/>
  <c r="N808" i="13"/>
  <c r="B809" i="13"/>
  <c r="D809" i="13"/>
  <c r="H809" i="13" s="1"/>
  <c r="N809" i="13"/>
  <c r="P809" i="13" s="1"/>
  <c r="B810" i="13"/>
  <c r="D810" i="13"/>
  <c r="H810" i="13" s="1"/>
  <c r="N810" i="13"/>
  <c r="P810" i="13" s="1"/>
  <c r="B811" i="13"/>
  <c r="D811" i="13"/>
  <c r="H811" i="13" s="1"/>
  <c r="N811" i="13"/>
  <c r="P811" i="13" s="1"/>
  <c r="B812" i="13"/>
  <c r="D812" i="13"/>
  <c r="H812" i="13" s="1"/>
  <c r="N812" i="13"/>
  <c r="P812" i="13"/>
  <c r="B813" i="13"/>
  <c r="D813" i="13"/>
  <c r="H813" i="13" s="1"/>
  <c r="N813" i="13"/>
  <c r="P813" i="13" s="1"/>
  <c r="B814" i="13"/>
  <c r="D814" i="13"/>
  <c r="H814" i="13" s="1"/>
  <c r="N814" i="13"/>
  <c r="P814" i="13" s="1"/>
  <c r="B815" i="13"/>
  <c r="D815" i="13"/>
  <c r="H815" i="13" s="1"/>
  <c r="N815" i="13"/>
  <c r="P815" i="13" s="1"/>
  <c r="B816" i="13"/>
  <c r="D816" i="13"/>
  <c r="H816" i="13" s="1"/>
  <c r="N816" i="13"/>
  <c r="P816" i="13" s="1"/>
  <c r="B817" i="13"/>
  <c r="D817" i="13"/>
  <c r="H817" i="13" s="1"/>
  <c r="N817" i="13"/>
  <c r="P817" i="13" s="1"/>
  <c r="B818" i="13"/>
  <c r="D818" i="13"/>
  <c r="H818" i="13" s="1"/>
  <c r="N818" i="13"/>
  <c r="P818" i="13" s="1"/>
  <c r="B819" i="13"/>
  <c r="D819" i="13"/>
  <c r="H819" i="13" s="1"/>
  <c r="N819" i="13"/>
  <c r="P819" i="13" s="1"/>
  <c r="B820" i="13"/>
  <c r="D820" i="13"/>
  <c r="H820" i="13" s="1"/>
  <c r="N820" i="13"/>
  <c r="P820" i="13" s="1"/>
  <c r="B821" i="13"/>
  <c r="D821" i="13"/>
  <c r="H821" i="13" s="1"/>
  <c r="N821" i="13"/>
  <c r="P821" i="13" s="1"/>
  <c r="B822" i="13"/>
  <c r="D822" i="13"/>
  <c r="H822" i="13" s="1"/>
  <c r="N822" i="13"/>
  <c r="P822" i="13" s="1"/>
  <c r="B823" i="13"/>
  <c r="D823" i="13"/>
  <c r="H823" i="13" s="1"/>
  <c r="N823" i="13"/>
  <c r="P823" i="13"/>
  <c r="B824" i="13"/>
  <c r="D824" i="13"/>
  <c r="H824" i="13" s="1"/>
  <c r="N824" i="13"/>
  <c r="P824" i="13" s="1"/>
  <c r="B825" i="13"/>
  <c r="D825" i="13"/>
  <c r="H825" i="13" s="1"/>
  <c r="N825" i="13"/>
  <c r="P825" i="13" s="1"/>
  <c r="B826" i="13"/>
  <c r="D826" i="13"/>
  <c r="H826" i="13" s="1"/>
  <c r="N826" i="13"/>
  <c r="P826" i="13" s="1"/>
  <c r="B827" i="13"/>
  <c r="D827" i="13"/>
  <c r="H827" i="13" s="1"/>
  <c r="N827" i="13"/>
  <c r="P827" i="13" s="1"/>
  <c r="B828" i="13"/>
  <c r="D828" i="13"/>
  <c r="H828" i="13" s="1"/>
  <c r="N828" i="13"/>
  <c r="P828" i="13" s="1"/>
  <c r="B829" i="13"/>
  <c r="D829" i="13"/>
  <c r="H829" i="13" s="1"/>
  <c r="N829" i="13"/>
  <c r="P829" i="13" s="1"/>
  <c r="B830" i="13"/>
  <c r="D830" i="13"/>
  <c r="H830" i="13" s="1"/>
  <c r="N830" i="13"/>
  <c r="P830" i="13"/>
  <c r="B831" i="13"/>
  <c r="D831" i="13"/>
  <c r="H831" i="13" s="1"/>
  <c r="N831" i="13"/>
  <c r="P831" i="13" s="1"/>
  <c r="B832" i="13"/>
  <c r="D832" i="13"/>
  <c r="H832" i="13" s="1"/>
  <c r="N832" i="13"/>
  <c r="B833" i="13"/>
  <c r="D833" i="13"/>
  <c r="H833" i="13" s="1"/>
  <c r="N833" i="13"/>
  <c r="P833" i="13" s="1"/>
  <c r="B834" i="13"/>
  <c r="D834" i="13"/>
  <c r="H834" i="13"/>
  <c r="N834" i="13"/>
  <c r="P834" i="13" s="1"/>
  <c r="B835" i="13"/>
  <c r="D835" i="13"/>
  <c r="H835" i="13" s="1"/>
  <c r="N835" i="13"/>
  <c r="P835" i="13" s="1"/>
  <c r="B836" i="13"/>
  <c r="D836" i="13"/>
  <c r="H836" i="13" s="1"/>
  <c r="N836" i="13"/>
  <c r="B837" i="13"/>
  <c r="D837" i="13"/>
  <c r="H837" i="13" s="1"/>
  <c r="N837" i="13"/>
  <c r="P837" i="13" s="1"/>
  <c r="B838" i="13"/>
  <c r="D838" i="13"/>
  <c r="H838" i="13" s="1"/>
  <c r="N838" i="13"/>
  <c r="P838" i="13" s="1"/>
  <c r="B839" i="13"/>
  <c r="D839" i="13"/>
  <c r="H839" i="13" s="1"/>
  <c r="N839" i="13"/>
  <c r="P839" i="13" s="1"/>
  <c r="B840" i="13"/>
  <c r="D840" i="13"/>
  <c r="H840" i="13" s="1"/>
  <c r="N840" i="13"/>
  <c r="P840" i="13" s="1"/>
  <c r="B841" i="13"/>
  <c r="D841" i="13"/>
  <c r="H841" i="13" s="1"/>
  <c r="N841" i="13"/>
  <c r="P841" i="13" s="1"/>
  <c r="B842" i="13"/>
  <c r="D842" i="13"/>
  <c r="H842" i="13" s="1"/>
  <c r="N842" i="13"/>
  <c r="P842" i="13" s="1"/>
  <c r="B843" i="13"/>
  <c r="D843" i="13"/>
  <c r="H843" i="13" s="1"/>
  <c r="N843" i="13"/>
  <c r="P843" i="13" s="1"/>
  <c r="B844" i="13"/>
  <c r="D844" i="13"/>
  <c r="H844" i="13" s="1"/>
  <c r="N844" i="13"/>
  <c r="P844" i="13" s="1"/>
  <c r="B845" i="13"/>
  <c r="D845" i="13"/>
  <c r="H845" i="13" s="1"/>
  <c r="N845" i="13"/>
  <c r="P845" i="13" s="1"/>
  <c r="B846" i="13"/>
  <c r="D846" i="13"/>
  <c r="H846" i="13" s="1"/>
  <c r="N846" i="13"/>
  <c r="P846" i="13" s="1"/>
  <c r="B847" i="13"/>
  <c r="D847" i="13"/>
  <c r="H847" i="13" s="1"/>
  <c r="N847" i="13"/>
  <c r="P847" i="13" s="1"/>
  <c r="B848" i="13"/>
  <c r="D848" i="13"/>
  <c r="H848" i="13" s="1"/>
  <c r="N848" i="13"/>
  <c r="P848" i="13" s="1"/>
  <c r="B849" i="13"/>
  <c r="D849" i="13"/>
  <c r="H849" i="13"/>
  <c r="N849" i="13"/>
  <c r="P849" i="13" s="1"/>
  <c r="B850" i="13"/>
  <c r="D850" i="13"/>
  <c r="H850" i="13" s="1"/>
  <c r="N850" i="13"/>
  <c r="P850" i="13" s="1"/>
  <c r="B851" i="13"/>
  <c r="D851" i="13"/>
  <c r="H851" i="13" s="1"/>
  <c r="N851" i="13"/>
  <c r="B852" i="13"/>
  <c r="D852" i="13"/>
  <c r="H852" i="13" s="1"/>
  <c r="N852" i="13"/>
  <c r="P852" i="13" s="1"/>
  <c r="B853" i="13"/>
  <c r="D853" i="13"/>
  <c r="H853" i="13" s="1"/>
  <c r="N853" i="13"/>
  <c r="P853" i="13" s="1"/>
  <c r="B854" i="13"/>
  <c r="D854" i="13"/>
  <c r="N854" i="13"/>
  <c r="P854" i="13" s="1"/>
  <c r="D855" i="13"/>
  <c r="N855" i="13"/>
  <c r="P855" i="13" s="1"/>
  <c r="B856" i="13"/>
  <c r="D856" i="13"/>
  <c r="H856" i="13" s="1"/>
  <c r="N856" i="13"/>
  <c r="P856" i="13" s="1"/>
  <c r="B857" i="13"/>
  <c r="D857" i="13"/>
  <c r="H857" i="13" s="1"/>
  <c r="N857" i="13"/>
  <c r="P857" i="13" s="1"/>
  <c r="B858" i="13"/>
  <c r="D858" i="13"/>
  <c r="H858" i="13" s="1"/>
  <c r="N858" i="13"/>
  <c r="P858" i="13" s="1"/>
  <c r="B859" i="13"/>
  <c r="D859" i="13"/>
  <c r="H859" i="13" s="1"/>
  <c r="N859" i="13"/>
  <c r="P859" i="13" s="1"/>
  <c r="B860" i="13"/>
  <c r="D860" i="13"/>
  <c r="H860" i="13" s="1"/>
  <c r="N860" i="13"/>
  <c r="P860" i="13" s="1"/>
  <c r="B861" i="13"/>
  <c r="D861" i="13"/>
  <c r="H861" i="13" s="1"/>
  <c r="N861" i="13"/>
  <c r="P861" i="13"/>
  <c r="B862" i="13"/>
  <c r="D862" i="13"/>
  <c r="H862" i="13" s="1"/>
  <c r="N862" i="13"/>
  <c r="P862" i="13" s="1"/>
  <c r="B863" i="13"/>
  <c r="D863" i="13"/>
  <c r="H863" i="13" s="1"/>
  <c r="N863" i="13"/>
  <c r="P863" i="13" s="1"/>
  <c r="B864" i="13"/>
  <c r="D864" i="13"/>
  <c r="H864" i="13" s="1"/>
  <c r="N864" i="13"/>
  <c r="P864" i="13" s="1"/>
  <c r="B865" i="13"/>
  <c r="D865" i="13"/>
  <c r="H865" i="13" s="1"/>
  <c r="N865" i="13"/>
  <c r="P865" i="13" s="1"/>
  <c r="B866" i="13"/>
  <c r="D866" i="13"/>
  <c r="H866" i="13" s="1"/>
  <c r="N866" i="13"/>
  <c r="P866" i="13"/>
  <c r="B867" i="13"/>
  <c r="D867" i="13"/>
  <c r="H867" i="13" s="1"/>
  <c r="N867" i="13"/>
  <c r="P867" i="13" s="1"/>
  <c r="B868" i="13"/>
  <c r="D868" i="13"/>
  <c r="H868" i="13" s="1"/>
  <c r="N868" i="13"/>
  <c r="P868" i="13" s="1"/>
  <c r="B869" i="13"/>
  <c r="D869" i="13"/>
  <c r="H869" i="13" s="1"/>
  <c r="N869" i="13"/>
  <c r="P869" i="13" s="1"/>
  <c r="B870" i="13"/>
  <c r="D870" i="13"/>
  <c r="H870" i="13" s="1"/>
  <c r="N870" i="13"/>
  <c r="P870" i="13" s="1"/>
  <c r="B871" i="13"/>
  <c r="D871" i="13"/>
  <c r="H871" i="13" s="1"/>
  <c r="N871" i="13"/>
  <c r="P871" i="13" s="1"/>
  <c r="B872" i="13"/>
  <c r="D872" i="13"/>
  <c r="H872" i="13" s="1"/>
  <c r="N872" i="13"/>
  <c r="P872" i="13" s="1"/>
  <c r="B873" i="13"/>
  <c r="D873" i="13"/>
  <c r="H873" i="13"/>
  <c r="N873" i="13"/>
  <c r="P873" i="13" s="1"/>
  <c r="B874" i="13"/>
  <c r="D874" i="13"/>
  <c r="H874" i="13" s="1"/>
  <c r="N874" i="13"/>
  <c r="P874" i="13" s="1"/>
  <c r="B875" i="13"/>
  <c r="D875" i="13"/>
  <c r="H875" i="13" s="1"/>
  <c r="N875" i="13"/>
  <c r="P875" i="13" s="1"/>
  <c r="B876" i="13"/>
  <c r="D876" i="13"/>
  <c r="H876" i="13" s="1"/>
  <c r="N876" i="13"/>
  <c r="B877" i="13"/>
  <c r="D877" i="13"/>
  <c r="H877" i="13" s="1"/>
  <c r="N877" i="13"/>
  <c r="P877" i="13" s="1"/>
  <c r="B878" i="13"/>
  <c r="D878" i="13"/>
  <c r="H878" i="13" s="1"/>
  <c r="N878" i="13"/>
  <c r="P878" i="13" s="1"/>
  <c r="B879" i="13"/>
  <c r="D879" i="13"/>
  <c r="H879" i="13" s="1"/>
  <c r="N879" i="13"/>
  <c r="P879" i="13" s="1"/>
  <c r="B880" i="13"/>
  <c r="D880" i="13"/>
  <c r="H880" i="13"/>
  <c r="N880" i="13"/>
  <c r="P880" i="13" s="1"/>
  <c r="B881" i="13"/>
  <c r="D881" i="13"/>
  <c r="H881" i="13" s="1"/>
  <c r="N881" i="13"/>
  <c r="P881" i="13" s="1"/>
  <c r="B882" i="13"/>
  <c r="D882" i="13"/>
  <c r="H882" i="13" s="1"/>
  <c r="N882" i="13"/>
  <c r="P882" i="13" s="1"/>
  <c r="B883" i="13"/>
  <c r="D883" i="13"/>
  <c r="H883" i="13" s="1"/>
  <c r="N883" i="13"/>
  <c r="P883" i="13" s="1"/>
  <c r="B884" i="13"/>
  <c r="D884" i="13"/>
  <c r="H884" i="13" s="1"/>
  <c r="N884" i="13"/>
  <c r="P884" i="13" s="1"/>
  <c r="B885" i="13"/>
  <c r="D885" i="13"/>
  <c r="H885" i="13" s="1"/>
  <c r="N885" i="13"/>
  <c r="P885" i="13" s="1"/>
  <c r="B886" i="13"/>
  <c r="D886" i="13"/>
  <c r="H886" i="13" s="1"/>
  <c r="N886" i="13"/>
  <c r="P886" i="13" s="1"/>
  <c r="B887" i="13"/>
  <c r="D887" i="13"/>
  <c r="H887" i="13" s="1"/>
  <c r="N887" i="13"/>
  <c r="P887" i="13" s="1"/>
  <c r="B888" i="13"/>
  <c r="D888" i="13"/>
  <c r="H888" i="13" s="1"/>
  <c r="N888" i="13"/>
  <c r="P888" i="13" s="1"/>
  <c r="B889" i="13"/>
  <c r="D889" i="13"/>
  <c r="H889" i="13" s="1"/>
  <c r="N889" i="13"/>
  <c r="P889" i="13" s="1"/>
  <c r="B890" i="13"/>
  <c r="D890" i="13"/>
  <c r="H890" i="13" s="1"/>
  <c r="N890" i="13"/>
  <c r="P890" i="13"/>
  <c r="B891" i="13"/>
  <c r="D891" i="13"/>
  <c r="H891" i="13" s="1"/>
  <c r="N891" i="13"/>
  <c r="P891" i="13" s="1"/>
  <c r="B892" i="13"/>
  <c r="D892" i="13"/>
  <c r="H892" i="13" s="1"/>
  <c r="N892" i="13"/>
  <c r="P892" i="13" s="1"/>
  <c r="B893" i="13"/>
  <c r="D893" i="13"/>
  <c r="H893" i="13" s="1"/>
  <c r="N893" i="13"/>
  <c r="P893" i="13" s="1"/>
  <c r="B894" i="13"/>
  <c r="D894" i="13"/>
  <c r="H894" i="13" s="1"/>
  <c r="N894" i="13"/>
  <c r="P894" i="13" s="1"/>
  <c r="B895" i="13"/>
  <c r="D895" i="13"/>
  <c r="H895" i="13" s="1"/>
  <c r="N895" i="13"/>
  <c r="P895" i="13" s="1"/>
  <c r="B896" i="13"/>
  <c r="D896" i="13"/>
  <c r="H896" i="13" s="1"/>
  <c r="N896" i="13"/>
  <c r="P896" i="13"/>
  <c r="B897" i="13"/>
  <c r="D897" i="13"/>
  <c r="H897" i="13" s="1"/>
  <c r="N897" i="13"/>
  <c r="P897" i="13" s="1"/>
  <c r="B898" i="13"/>
  <c r="D898" i="13"/>
  <c r="H898" i="13" s="1"/>
  <c r="N898" i="13"/>
  <c r="P898" i="13" s="1"/>
  <c r="B899" i="13"/>
  <c r="D899" i="13"/>
  <c r="H899" i="13" s="1"/>
  <c r="N899" i="13"/>
  <c r="P899" i="13" s="1"/>
  <c r="B900" i="13"/>
  <c r="D900" i="13"/>
  <c r="H900" i="13"/>
  <c r="N900" i="13"/>
  <c r="P900" i="13" s="1"/>
  <c r="B901" i="13"/>
  <c r="D901" i="13"/>
  <c r="H901" i="13" s="1"/>
  <c r="N901" i="13"/>
  <c r="P901" i="13" s="1"/>
  <c r="B902" i="13"/>
  <c r="D902" i="13"/>
  <c r="H902" i="13" s="1"/>
  <c r="N902" i="13"/>
  <c r="P902" i="13" s="1"/>
  <c r="B903" i="13"/>
  <c r="D903" i="13"/>
  <c r="H903" i="13" s="1"/>
  <c r="N903" i="13"/>
  <c r="P903" i="13" s="1"/>
  <c r="B904" i="13"/>
  <c r="D904" i="13"/>
  <c r="H904" i="13" s="1"/>
  <c r="N904" i="13"/>
  <c r="P904" i="13" s="1"/>
  <c r="B905" i="13"/>
  <c r="D905" i="13"/>
  <c r="H905" i="13" s="1"/>
  <c r="N905" i="13"/>
  <c r="P905" i="13" s="1"/>
  <c r="B906" i="13"/>
  <c r="D906" i="13"/>
  <c r="H906" i="13" s="1"/>
  <c r="N906" i="13"/>
  <c r="P906" i="13"/>
  <c r="B907" i="13"/>
  <c r="D907" i="13"/>
  <c r="H907" i="13" s="1"/>
  <c r="N907" i="13"/>
  <c r="P907" i="13" s="1"/>
  <c r="B908" i="13"/>
  <c r="D908" i="13"/>
  <c r="H908" i="13" s="1"/>
  <c r="N908" i="13"/>
  <c r="P908" i="13" s="1"/>
  <c r="B909" i="13"/>
  <c r="D909" i="13"/>
  <c r="H909" i="13" s="1"/>
  <c r="N909" i="13"/>
  <c r="P909" i="13" s="1"/>
  <c r="B910" i="13"/>
  <c r="D910" i="13"/>
  <c r="H910" i="13" s="1"/>
  <c r="N910" i="13"/>
  <c r="P910" i="13" s="1"/>
  <c r="B911" i="13"/>
  <c r="D911" i="13"/>
  <c r="H911" i="13" s="1"/>
  <c r="N911" i="13"/>
  <c r="P911" i="13" s="1"/>
  <c r="B912" i="13"/>
  <c r="D912" i="13"/>
  <c r="H912" i="13" s="1"/>
  <c r="N912" i="13"/>
  <c r="P912" i="13" s="1"/>
  <c r="B913" i="13"/>
  <c r="D913" i="13"/>
  <c r="H913" i="13"/>
  <c r="N913" i="13"/>
  <c r="P913" i="13" s="1"/>
  <c r="B914" i="13"/>
  <c r="D914" i="13"/>
  <c r="H914" i="13" s="1"/>
  <c r="N914" i="13"/>
  <c r="P914" i="13" s="1"/>
  <c r="B915" i="13"/>
  <c r="D915" i="13"/>
  <c r="H915" i="13" s="1"/>
  <c r="N915" i="13"/>
  <c r="P915" i="13" s="1"/>
  <c r="B916" i="13"/>
  <c r="D916" i="13"/>
  <c r="H916" i="13" s="1"/>
  <c r="N916" i="13"/>
  <c r="P916" i="13" s="1"/>
  <c r="B917" i="13"/>
  <c r="D917" i="13"/>
  <c r="H917" i="13" s="1"/>
  <c r="N917" i="13"/>
  <c r="P917" i="13" s="1"/>
  <c r="B918" i="13"/>
  <c r="D918" i="13"/>
  <c r="H918" i="13" s="1"/>
  <c r="N918" i="13"/>
  <c r="P918" i="13" s="1"/>
  <c r="B919" i="13"/>
  <c r="D919" i="13"/>
  <c r="H919" i="13" s="1"/>
  <c r="N919" i="13"/>
  <c r="P919" i="13"/>
  <c r="B920" i="13"/>
  <c r="D920" i="13"/>
  <c r="H920" i="13" s="1"/>
  <c r="N920" i="13"/>
  <c r="P920" i="13" s="1"/>
  <c r="B921" i="13"/>
  <c r="D921" i="13"/>
  <c r="H921" i="13" s="1"/>
  <c r="N921" i="13"/>
  <c r="P921" i="13" s="1"/>
  <c r="B922" i="13"/>
  <c r="D922" i="13"/>
  <c r="H922" i="13" s="1"/>
  <c r="N922" i="13"/>
  <c r="P922" i="13" s="1"/>
  <c r="B923" i="13"/>
  <c r="D923" i="13"/>
  <c r="H923" i="13" s="1"/>
  <c r="N923" i="13"/>
  <c r="P923" i="13" s="1"/>
  <c r="B924" i="13"/>
  <c r="D924" i="13"/>
  <c r="H924" i="13" s="1"/>
  <c r="N924" i="13"/>
  <c r="P924" i="13" s="1"/>
  <c r="B925" i="13"/>
  <c r="D925" i="13"/>
  <c r="H925" i="13" s="1"/>
  <c r="N925" i="13"/>
  <c r="P925" i="13" s="1"/>
  <c r="B926" i="13"/>
  <c r="D926" i="13"/>
  <c r="H926" i="13" s="1"/>
  <c r="N926" i="13"/>
  <c r="P926" i="13" s="1"/>
  <c r="B927" i="13"/>
  <c r="D927" i="13"/>
  <c r="H927" i="13" s="1"/>
  <c r="N927" i="13"/>
  <c r="P927" i="13" s="1"/>
  <c r="B928" i="13"/>
  <c r="D928" i="13"/>
  <c r="H928" i="13" s="1"/>
  <c r="N928" i="13"/>
  <c r="P928" i="13" s="1"/>
  <c r="B929" i="13"/>
  <c r="D929" i="13"/>
  <c r="H929" i="13" s="1"/>
  <c r="N929" i="13"/>
  <c r="P929" i="13" s="1"/>
  <c r="B930" i="13"/>
  <c r="D930" i="13"/>
  <c r="H930" i="13" s="1"/>
  <c r="N930" i="13"/>
  <c r="P930" i="13" s="1"/>
  <c r="B931" i="13"/>
  <c r="D931" i="13"/>
  <c r="H931" i="13"/>
  <c r="N931" i="13"/>
  <c r="P931" i="13" s="1"/>
  <c r="B932" i="13"/>
  <c r="D932" i="13"/>
  <c r="H932" i="13" s="1"/>
  <c r="N932" i="13"/>
  <c r="P932" i="13" s="1"/>
  <c r="B933" i="13"/>
  <c r="D933" i="13"/>
  <c r="H933" i="13" s="1"/>
  <c r="N933" i="13"/>
  <c r="P933" i="13" s="1"/>
  <c r="B934" i="13"/>
  <c r="D934" i="13"/>
  <c r="H934" i="13" s="1"/>
  <c r="N934" i="13"/>
  <c r="P934" i="13" s="1"/>
  <c r="B935" i="13"/>
  <c r="D935" i="13"/>
  <c r="N935" i="13"/>
  <c r="P935" i="13" s="1"/>
  <c r="B936" i="13"/>
  <c r="D936" i="13"/>
  <c r="H936" i="13" s="1"/>
  <c r="N936" i="13"/>
  <c r="P936" i="13" s="1"/>
  <c r="B937" i="13"/>
  <c r="D937" i="13"/>
  <c r="H937" i="13" s="1"/>
  <c r="N937" i="13"/>
  <c r="P937" i="13" s="1"/>
  <c r="B938" i="13"/>
  <c r="D938" i="13"/>
  <c r="H938" i="13" s="1"/>
  <c r="N938" i="13"/>
  <c r="P938" i="13" s="1"/>
  <c r="B939" i="13"/>
  <c r="D939" i="13"/>
  <c r="H939" i="13"/>
  <c r="N939" i="13"/>
  <c r="P939" i="13" s="1"/>
  <c r="B940" i="13"/>
  <c r="D940" i="13"/>
  <c r="H940" i="13" s="1"/>
  <c r="N940" i="13"/>
  <c r="P940" i="13" s="1"/>
  <c r="B941" i="13"/>
  <c r="D941" i="13"/>
  <c r="H941" i="13" s="1"/>
  <c r="N941" i="13"/>
  <c r="P941" i="13" s="1"/>
  <c r="B942" i="13"/>
  <c r="D942" i="13"/>
  <c r="H942" i="13" s="1"/>
  <c r="N942" i="13"/>
  <c r="P942" i="13" s="1"/>
  <c r="B943" i="13"/>
  <c r="D943" i="13"/>
  <c r="H943" i="13" s="1"/>
  <c r="N943" i="13"/>
  <c r="P943" i="13" s="1"/>
  <c r="B944" i="13"/>
  <c r="D944" i="13"/>
  <c r="H944" i="13" s="1"/>
  <c r="N944" i="13"/>
  <c r="P944" i="13" s="1"/>
  <c r="B945" i="13"/>
  <c r="D945" i="13"/>
  <c r="H945" i="13" s="1"/>
  <c r="N945" i="13"/>
  <c r="P945" i="13" s="1"/>
  <c r="B946" i="13"/>
  <c r="D946" i="13"/>
  <c r="H946" i="13" s="1"/>
  <c r="N946" i="13"/>
  <c r="P946" i="13" s="1"/>
  <c r="B947" i="13"/>
  <c r="D947" i="13"/>
  <c r="H947" i="13" s="1"/>
  <c r="N947" i="13"/>
  <c r="P947" i="13" s="1"/>
  <c r="B948" i="13"/>
  <c r="D948" i="13"/>
  <c r="H948" i="13" s="1"/>
  <c r="N948" i="13"/>
  <c r="P948" i="13" s="1"/>
  <c r="B949" i="13"/>
  <c r="D949" i="13"/>
  <c r="H949" i="13" s="1"/>
  <c r="N949" i="13"/>
  <c r="P949" i="13" s="1"/>
  <c r="B950" i="13"/>
  <c r="D950" i="13"/>
  <c r="H950" i="13" s="1"/>
  <c r="N950" i="13"/>
  <c r="P950" i="13" s="1"/>
  <c r="B951" i="13"/>
  <c r="D951" i="13"/>
  <c r="H951" i="13" s="1"/>
  <c r="N951" i="13"/>
  <c r="P951" i="13" s="1"/>
  <c r="B952" i="13"/>
  <c r="D952" i="13"/>
  <c r="H952" i="13" s="1"/>
  <c r="N952" i="13"/>
  <c r="P952" i="13" s="1"/>
  <c r="B953" i="13"/>
  <c r="D953" i="13"/>
  <c r="H953" i="13" s="1"/>
  <c r="N953" i="13"/>
  <c r="P953" i="13" s="1"/>
  <c r="B954" i="13"/>
  <c r="D954" i="13"/>
  <c r="H954" i="13" s="1"/>
  <c r="N954" i="13"/>
  <c r="P954" i="13" s="1"/>
  <c r="B955" i="13"/>
  <c r="D955" i="13"/>
  <c r="H955" i="13" s="1"/>
  <c r="N955" i="13"/>
  <c r="P955" i="13" s="1"/>
  <c r="B956" i="13"/>
  <c r="D956" i="13"/>
  <c r="H956" i="13" s="1"/>
  <c r="N956" i="13"/>
  <c r="P956" i="13" s="1"/>
  <c r="B957" i="13"/>
  <c r="D957" i="13"/>
  <c r="H957" i="13" s="1"/>
  <c r="N957" i="13"/>
  <c r="P957" i="13" s="1"/>
  <c r="B958" i="13"/>
  <c r="D958" i="13"/>
  <c r="H958" i="13"/>
  <c r="N958" i="13"/>
  <c r="P958" i="13" s="1"/>
  <c r="B959" i="13"/>
  <c r="D959" i="13"/>
  <c r="H959" i="13" s="1"/>
  <c r="N959" i="13"/>
  <c r="P959" i="13" s="1"/>
  <c r="B960" i="13"/>
  <c r="D960" i="13"/>
  <c r="H960" i="13" s="1"/>
  <c r="N960" i="13"/>
  <c r="P960" i="13" s="1"/>
  <c r="B961" i="13"/>
  <c r="D961" i="13"/>
  <c r="H961" i="13" s="1"/>
  <c r="N961" i="13"/>
  <c r="P961" i="13" s="1"/>
  <c r="B962" i="13"/>
  <c r="D962" i="13"/>
  <c r="H962" i="13" s="1"/>
  <c r="N962" i="13"/>
  <c r="P962" i="13" s="1"/>
  <c r="B963" i="13"/>
  <c r="D963" i="13"/>
  <c r="H963" i="13" s="1"/>
  <c r="N963" i="13"/>
  <c r="P963" i="13" s="1"/>
  <c r="B964" i="13"/>
  <c r="D964" i="13"/>
  <c r="H964" i="13" s="1"/>
  <c r="N964" i="13"/>
  <c r="P964" i="13" s="1"/>
  <c r="B965" i="13"/>
  <c r="D965" i="13"/>
  <c r="H965" i="13" s="1"/>
  <c r="N965" i="13"/>
  <c r="P965" i="13" s="1"/>
  <c r="B966" i="13"/>
  <c r="D966" i="13"/>
  <c r="H966" i="13" s="1"/>
  <c r="N966" i="13"/>
  <c r="P966" i="13" s="1"/>
  <c r="B967" i="13"/>
  <c r="D967" i="13"/>
  <c r="H967" i="13" s="1"/>
  <c r="N967" i="13"/>
  <c r="P967" i="13" s="1"/>
  <c r="B968" i="13"/>
  <c r="D968" i="13"/>
  <c r="H968" i="13" s="1"/>
  <c r="N968" i="13"/>
  <c r="P968" i="13" s="1"/>
  <c r="B969" i="13"/>
  <c r="D969" i="13"/>
  <c r="H969" i="13" s="1"/>
  <c r="N969" i="13"/>
  <c r="P969" i="13" s="1"/>
  <c r="B970" i="13"/>
  <c r="D970" i="13"/>
  <c r="H970" i="13" s="1"/>
  <c r="N970" i="13"/>
  <c r="P970" i="13" s="1"/>
  <c r="B971" i="13"/>
  <c r="D971" i="13"/>
  <c r="H971" i="13" s="1"/>
  <c r="N971" i="13"/>
  <c r="P971" i="13" s="1"/>
  <c r="B972" i="13"/>
  <c r="D972" i="13"/>
  <c r="H972" i="13" s="1"/>
  <c r="N972" i="13"/>
  <c r="P972" i="13" s="1"/>
  <c r="B973" i="13"/>
  <c r="D973" i="13"/>
  <c r="H973" i="13" s="1"/>
  <c r="N973" i="13"/>
  <c r="P973" i="13" s="1"/>
  <c r="B974" i="13"/>
  <c r="D974" i="13"/>
  <c r="H974" i="13" s="1"/>
  <c r="N974" i="13"/>
  <c r="P974" i="13" s="1"/>
  <c r="B975" i="13"/>
  <c r="D975" i="13"/>
  <c r="H975" i="13" s="1"/>
  <c r="N975" i="13"/>
  <c r="P975" i="13" s="1"/>
  <c r="B976" i="13"/>
  <c r="D976" i="13"/>
  <c r="H976" i="13" s="1"/>
  <c r="N976" i="13"/>
  <c r="P976" i="13" s="1"/>
  <c r="B977" i="13"/>
  <c r="D977" i="13"/>
  <c r="H977" i="13" s="1"/>
  <c r="N977" i="13"/>
  <c r="P977" i="13" s="1"/>
  <c r="B978" i="13"/>
  <c r="D978" i="13"/>
  <c r="H978" i="13" s="1"/>
  <c r="N978" i="13"/>
  <c r="P978" i="13" s="1"/>
  <c r="B979" i="13"/>
  <c r="D979" i="13"/>
  <c r="H979" i="13" s="1"/>
  <c r="N979" i="13"/>
  <c r="P979" i="13" s="1"/>
  <c r="B980" i="13"/>
  <c r="D980" i="13"/>
  <c r="H980" i="13" s="1"/>
  <c r="N980" i="13"/>
  <c r="P980" i="13" s="1"/>
  <c r="B981" i="13"/>
  <c r="D981" i="13"/>
  <c r="H981" i="13" s="1"/>
  <c r="N981" i="13"/>
  <c r="P981" i="13" s="1"/>
  <c r="B982" i="13"/>
  <c r="D982" i="13"/>
  <c r="H982" i="13" s="1"/>
  <c r="N982" i="13"/>
  <c r="P982" i="13" s="1"/>
  <c r="B983" i="13"/>
  <c r="D983" i="13"/>
  <c r="H983" i="13" s="1"/>
  <c r="N983" i="13"/>
  <c r="P983" i="13" s="1"/>
  <c r="B984" i="13"/>
  <c r="D984" i="13"/>
  <c r="H984" i="13" s="1"/>
  <c r="N984" i="13"/>
  <c r="P984" i="13" s="1"/>
  <c r="B985" i="13"/>
  <c r="D985" i="13"/>
  <c r="H985" i="13" s="1"/>
  <c r="N985" i="13"/>
  <c r="P985" i="13" s="1"/>
  <c r="B986" i="13"/>
  <c r="D986" i="13"/>
  <c r="H986" i="13" s="1"/>
  <c r="N986" i="13"/>
  <c r="P986" i="13" s="1"/>
  <c r="B987" i="13"/>
  <c r="D987" i="13"/>
  <c r="H987" i="13" s="1"/>
  <c r="N987" i="13"/>
  <c r="P987" i="13" s="1"/>
  <c r="B988" i="13"/>
  <c r="D988" i="13"/>
  <c r="H988" i="13" s="1"/>
  <c r="N988" i="13"/>
  <c r="P988" i="13" s="1"/>
  <c r="B989" i="13"/>
  <c r="D989" i="13"/>
  <c r="H989" i="13"/>
  <c r="N989" i="13"/>
  <c r="P989" i="13" s="1"/>
  <c r="B990" i="13"/>
  <c r="D990" i="13"/>
  <c r="H990" i="13" s="1"/>
  <c r="N990" i="13"/>
  <c r="P990" i="13" s="1"/>
  <c r="B991" i="13"/>
  <c r="D991" i="13"/>
  <c r="H991" i="13" s="1"/>
  <c r="N991" i="13"/>
  <c r="P991" i="13" s="1"/>
  <c r="B992" i="13"/>
  <c r="D992" i="13"/>
  <c r="H992" i="13" s="1"/>
  <c r="N992" i="13"/>
  <c r="P992" i="13" s="1"/>
  <c r="B993" i="13"/>
  <c r="D993" i="13"/>
  <c r="H993" i="13" s="1"/>
  <c r="N993" i="13"/>
  <c r="P993" i="13" s="1"/>
  <c r="B994" i="13"/>
  <c r="D994" i="13"/>
  <c r="H994" i="13" s="1"/>
  <c r="N994" i="13"/>
  <c r="P994" i="13" s="1"/>
  <c r="B995" i="13"/>
  <c r="D995" i="13"/>
  <c r="H995" i="13" s="1"/>
  <c r="N995" i="13"/>
  <c r="P995" i="13"/>
  <c r="B996" i="13"/>
  <c r="D996" i="13"/>
  <c r="H996" i="13" s="1"/>
  <c r="N996" i="13"/>
  <c r="P996" i="13" s="1"/>
  <c r="B997" i="13"/>
  <c r="D997" i="13"/>
  <c r="H997" i="13" s="1"/>
  <c r="N997" i="13"/>
  <c r="P997" i="13" s="1"/>
  <c r="B998" i="13"/>
  <c r="D998" i="13"/>
  <c r="H998" i="13" s="1"/>
  <c r="N998" i="13"/>
  <c r="P998" i="13" s="1"/>
  <c r="B999" i="13"/>
  <c r="D999" i="13"/>
  <c r="H999" i="13" s="1"/>
  <c r="N999" i="13"/>
  <c r="P999" i="13" s="1"/>
  <c r="B1000" i="13"/>
  <c r="D1000" i="13"/>
  <c r="H1000" i="13" s="1"/>
  <c r="N1000" i="13"/>
  <c r="P1000" i="13" s="1"/>
  <c r="N697" i="13"/>
  <c r="P697" i="13"/>
  <c r="N698" i="13"/>
  <c r="P698" i="13" s="1"/>
  <c r="D64" i="24"/>
  <c r="H64" i="24"/>
  <c r="I64" i="24"/>
  <c r="M64" i="24"/>
  <c r="Q64" i="24" s="1"/>
  <c r="D65" i="24"/>
  <c r="H65" i="24" s="1"/>
  <c r="I65" i="24"/>
  <c r="M65" i="24"/>
  <c r="Q65" i="24" s="1"/>
  <c r="D66" i="24"/>
  <c r="H66" i="24"/>
  <c r="I66" i="24"/>
  <c r="M66" i="24"/>
  <c r="Q66" i="24" s="1"/>
  <c r="D67" i="24"/>
  <c r="H67" i="24" s="1"/>
  <c r="I67" i="24"/>
  <c r="M67" i="24"/>
  <c r="Q67" i="24"/>
  <c r="D68" i="24"/>
  <c r="H68" i="24"/>
  <c r="I68" i="24"/>
  <c r="M68" i="24"/>
  <c r="Q68" i="24" s="1"/>
  <c r="D69" i="24"/>
  <c r="H69" i="24"/>
  <c r="I69" i="24"/>
  <c r="M69" i="24"/>
  <c r="Q69" i="24"/>
  <c r="D70" i="24"/>
  <c r="H70" i="24"/>
  <c r="I70" i="24"/>
  <c r="M70" i="24"/>
  <c r="Q70" i="24" s="1"/>
  <c r="D71" i="24"/>
  <c r="H71" i="24"/>
  <c r="I71" i="24"/>
  <c r="M71" i="24"/>
  <c r="Q71" i="24" s="1"/>
  <c r="D72" i="24"/>
  <c r="H72" i="24"/>
  <c r="I72" i="24"/>
  <c r="M72" i="24"/>
  <c r="Q72" i="24"/>
  <c r="D73" i="24"/>
  <c r="H73" i="24"/>
  <c r="I73" i="24"/>
  <c r="M73" i="24"/>
  <c r="Q73" i="24" s="1"/>
  <c r="D74" i="24"/>
  <c r="H74" i="24" s="1"/>
  <c r="I74" i="24"/>
  <c r="M74" i="24"/>
  <c r="Q74" i="24" s="1"/>
  <c r="D75" i="24"/>
  <c r="H75" i="24" s="1"/>
  <c r="I75" i="24"/>
  <c r="M75" i="24"/>
  <c r="Q75" i="24" s="1"/>
  <c r="D76" i="24"/>
  <c r="H76" i="24"/>
  <c r="I76" i="24"/>
  <c r="M76" i="24"/>
  <c r="Q76" i="24" s="1"/>
  <c r="D77" i="24"/>
  <c r="H77" i="24" s="1"/>
  <c r="I77" i="24"/>
  <c r="M77" i="24"/>
  <c r="Q77" i="24"/>
  <c r="D78" i="24"/>
  <c r="H78" i="24"/>
  <c r="I78" i="24"/>
  <c r="M78" i="24"/>
  <c r="Q78" i="24"/>
  <c r="D79" i="24"/>
  <c r="H79" i="24" s="1"/>
  <c r="I79" i="24"/>
  <c r="M79" i="24"/>
  <c r="Q79" i="24" s="1"/>
  <c r="D80" i="24"/>
  <c r="H80" i="24"/>
  <c r="I80" i="24"/>
  <c r="M80" i="24"/>
  <c r="Q80" i="24"/>
  <c r="D81" i="24"/>
  <c r="H81" i="24"/>
  <c r="I81" i="24"/>
  <c r="M81" i="24"/>
  <c r="Q81" i="24"/>
  <c r="D82" i="24"/>
  <c r="H82" i="24" s="1"/>
  <c r="I82" i="24"/>
  <c r="M82" i="24"/>
  <c r="Q82" i="24"/>
  <c r="D83" i="24"/>
  <c r="H83" i="24"/>
  <c r="I83" i="24"/>
  <c r="M83" i="24"/>
  <c r="Q83" i="24" s="1"/>
  <c r="H84" i="24"/>
  <c r="I84" i="24"/>
  <c r="Q84" i="24"/>
  <c r="D85" i="24"/>
  <c r="H85" i="24"/>
  <c r="I85" i="24"/>
  <c r="M85" i="24"/>
  <c r="Q85" i="24" s="1"/>
  <c r="D86" i="24"/>
  <c r="H86" i="24" s="1"/>
  <c r="I86" i="24"/>
  <c r="M86" i="24"/>
  <c r="Q86" i="24" s="1"/>
  <c r="D87" i="24"/>
  <c r="H87" i="24"/>
  <c r="I87" i="24"/>
  <c r="M87" i="24"/>
  <c r="Q87" i="24" s="1"/>
  <c r="D88" i="24"/>
  <c r="H88" i="24" s="1"/>
  <c r="I88" i="24"/>
  <c r="M88" i="24"/>
  <c r="Q88" i="24" s="1"/>
  <c r="D89" i="24"/>
  <c r="H89" i="24" s="1"/>
  <c r="I89" i="24"/>
  <c r="M89" i="24"/>
  <c r="Q89" i="24"/>
  <c r="D90" i="24"/>
  <c r="H90" i="24" s="1"/>
  <c r="I90" i="24"/>
  <c r="M90" i="24"/>
  <c r="Q90" i="24"/>
  <c r="D91" i="24"/>
  <c r="H91" i="24" s="1"/>
  <c r="I91" i="24"/>
  <c r="M91" i="24"/>
  <c r="Q91" i="24"/>
  <c r="D92" i="24"/>
  <c r="H92" i="24" s="1"/>
  <c r="I92" i="24"/>
  <c r="M92" i="24"/>
  <c r="Q92" i="24"/>
  <c r="D93" i="24"/>
  <c r="H93" i="24" s="1"/>
  <c r="I93" i="24"/>
  <c r="M93" i="24"/>
  <c r="Q93" i="24" s="1"/>
  <c r="D94" i="24"/>
  <c r="H94" i="24" s="1"/>
  <c r="I94" i="24"/>
  <c r="M94" i="24"/>
  <c r="Q94" i="24" s="1"/>
  <c r="D95" i="24"/>
  <c r="H95" i="24"/>
  <c r="I95" i="24"/>
  <c r="M95" i="24"/>
  <c r="Q95" i="24" s="1"/>
  <c r="D96" i="24"/>
  <c r="H96" i="24" s="1"/>
  <c r="I96" i="24"/>
  <c r="M96" i="24"/>
  <c r="Q96" i="24" s="1"/>
  <c r="D97" i="24"/>
  <c r="H97" i="24"/>
  <c r="I97" i="24"/>
  <c r="M97" i="24"/>
  <c r="Q97" i="24"/>
  <c r="D98" i="24"/>
  <c r="H98" i="24" s="1"/>
  <c r="I98" i="24"/>
  <c r="M98" i="24"/>
  <c r="Q98" i="24"/>
  <c r="D99" i="24"/>
  <c r="H99" i="24" s="1"/>
  <c r="I99" i="24"/>
  <c r="M99" i="24"/>
  <c r="Q99" i="24" s="1"/>
  <c r="D100" i="24"/>
  <c r="H100" i="24" s="1"/>
  <c r="I100" i="24"/>
  <c r="M100" i="24"/>
  <c r="Q100" i="24" s="1"/>
  <c r="D101" i="24"/>
  <c r="H101" i="24"/>
  <c r="I101" i="24"/>
  <c r="M101" i="24"/>
  <c r="Q101" i="24" s="1"/>
  <c r="D102" i="24"/>
  <c r="H102" i="24"/>
  <c r="I102" i="24"/>
  <c r="M102" i="24"/>
  <c r="Q102" i="24" s="1"/>
  <c r="D103" i="24"/>
  <c r="H103" i="24" s="1"/>
  <c r="I103" i="24"/>
  <c r="M103" i="24"/>
  <c r="Q103" i="24"/>
  <c r="D104" i="24"/>
  <c r="H104" i="24"/>
  <c r="I104" i="24"/>
  <c r="Q104" i="24"/>
  <c r="D105" i="24"/>
  <c r="H105" i="24" s="1"/>
  <c r="I105" i="24"/>
  <c r="Q105" i="24"/>
  <c r="D106" i="24"/>
  <c r="H106" i="24"/>
  <c r="I106" i="24"/>
  <c r="M106" i="24"/>
  <c r="Q106" i="24"/>
  <c r="D107" i="24"/>
  <c r="H107" i="24"/>
  <c r="I107" i="24"/>
  <c r="M107" i="24"/>
  <c r="Q107" i="24" s="1"/>
  <c r="D108" i="24"/>
  <c r="H108" i="24" s="1"/>
  <c r="I108" i="24"/>
  <c r="M108" i="24"/>
  <c r="Q108" i="24"/>
  <c r="D109" i="24"/>
  <c r="H109" i="24"/>
  <c r="I109" i="24"/>
  <c r="M109" i="24"/>
  <c r="Q109" i="24" s="1"/>
  <c r="D110" i="24"/>
  <c r="H110" i="24" s="1"/>
  <c r="I110" i="24"/>
  <c r="M110" i="24"/>
  <c r="Q110" i="24" s="1"/>
  <c r="D111" i="24"/>
  <c r="H111" i="24" s="1"/>
  <c r="I111" i="24"/>
  <c r="M111" i="24"/>
  <c r="Q111" i="24"/>
  <c r="D112" i="24"/>
  <c r="H112" i="24"/>
  <c r="I112" i="24"/>
  <c r="M112" i="24"/>
  <c r="Q112" i="24" s="1"/>
  <c r="D113" i="24"/>
  <c r="H113" i="24"/>
  <c r="I113" i="24"/>
  <c r="M113" i="24"/>
  <c r="Q113" i="24" s="1"/>
  <c r="D114" i="24"/>
  <c r="H114" i="24" s="1"/>
  <c r="I114" i="24"/>
  <c r="M114" i="24"/>
  <c r="Q114" i="24"/>
  <c r="D115" i="24"/>
  <c r="H115" i="24" s="1"/>
  <c r="I115" i="24"/>
  <c r="M115" i="24"/>
  <c r="Q115" i="24" s="1"/>
  <c r="D116" i="24"/>
  <c r="H116" i="24" s="1"/>
  <c r="I116" i="24"/>
  <c r="M116" i="24"/>
  <c r="Q116" i="24"/>
  <c r="D117" i="24"/>
  <c r="H117" i="24"/>
  <c r="I117" i="24"/>
  <c r="M117" i="24"/>
  <c r="Q117" i="24" s="1"/>
  <c r="D118" i="24"/>
  <c r="H118" i="24" s="1"/>
  <c r="I118" i="24"/>
  <c r="M118" i="24"/>
  <c r="Q118" i="24"/>
  <c r="D119" i="24"/>
  <c r="H119" i="24" s="1"/>
  <c r="I119" i="24"/>
  <c r="M119" i="24"/>
  <c r="Q119" i="24" s="1"/>
  <c r="D120" i="24"/>
  <c r="H120" i="24" s="1"/>
  <c r="I120" i="24"/>
  <c r="M120" i="24"/>
  <c r="Q120" i="24"/>
  <c r="D121" i="24"/>
  <c r="H121" i="24"/>
  <c r="I121" i="24"/>
  <c r="M121" i="24"/>
  <c r="Q121" i="24"/>
  <c r="D122" i="24"/>
  <c r="H122" i="24" s="1"/>
  <c r="I122" i="24"/>
  <c r="M122" i="24"/>
  <c r="Q122" i="24" s="1"/>
  <c r="D123" i="24"/>
  <c r="H123" i="24"/>
  <c r="I123" i="24"/>
  <c r="M123" i="24"/>
  <c r="Q123" i="24" s="1"/>
  <c r="D124" i="24"/>
  <c r="H124" i="24"/>
  <c r="I124" i="24"/>
  <c r="M124" i="24"/>
  <c r="Q124" i="24" s="1"/>
  <c r="D125" i="24"/>
  <c r="H125" i="24" s="1"/>
  <c r="I125" i="24"/>
  <c r="M125" i="24"/>
  <c r="Q125" i="24"/>
  <c r="D126" i="24"/>
  <c r="H126" i="24"/>
  <c r="I126" i="24"/>
  <c r="M126" i="24"/>
  <c r="Q126" i="24" s="1"/>
  <c r="D127" i="24"/>
  <c r="H127" i="24" s="1"/>
  <c r="I127" i="24"/>
  <c r="M127" i="24"/>
  <c r="Q127" i="24"/>
  <c r="D128" i="24"/>
  <c r="H128" i="24" s="1"/>
  <c r="I128" i="24"/>
  <c r="M128" i="24"/>
  <c r="Q128" i="24"/>
  <c r="D129" i="24"/>
  <c r="H129" i="24"/>
  <c r="I129" i="24"/>
  <c r="M129" i="24"/>
  <c r="Q129" i="24" s="1"/>
  <c r="R748" i="13" l="1"/>
  <c r="R779" i="13"/>
  <c r="R871" i="13"/>
  <c r="R963" i="13"/>
  <c r="M63" i="25"/>
  <c r="Q63" i="25" s="1"/>
  <c r="I63" i="25"/>
  <c r="D63" i="25"/>
  <c r="H63" i="25" s="1"/>
  <c r="M62" i="25"/>
  <c r="Q62" i="25" s="1"/>
  <c r="I62" i="25"/>
  <c r="D62" i="25"/>
  <c r="H62" i="25" s="1"/>
  <c r="M61" i="25"/>
  <c r="Q61" i="25" s="1"/>
  <c r="I61" i="25"/>
  <c r="D61" i="25"/>
  <c r="H61" i="25" s="1"/>
  <c r="M60" i="25"/>
  <c r="Q60" i="25" s="1"/>
  <c r="I60" i="25"/>
  <c r="D60" i="25"/>
  <c r="H60" i="25" s="1"/>
  <c r="M59" i="25"/>
  <c r="Q59" i="25" s="1"/>
  <c r="I59" i="25"/>
  <c r="D59" i="25"/>
  <c r="H59" i="25" s="1"/>
  <c r="M58" i="25"/>
  <c r="Q58" i="25" s="1"/>
  <c r="I58" i="25"/>
  <c r="D58" i="25"/>
  <c r="H58" i="25" s="1"/>
  <c r="M57" i="25"/>
  <c r="Q57" i="25" s="1"/>
  <c r="I57" i="25"/>
  <c r="D57" i="25"/>
  <c r="H57" i="25" s="1"/>
  <c r="M56" i="25"/>
  <c r="Q56" i="25" s="1"/>
  <c r="I56" i="25"/>
  <c r="D56" i="25"/>
  <c r="H56" i="25" s="1"/>
  <c r="M55" i="25"/>
  <c r="Q55" i="25" s="1"/>
  <c r="I55" i="25"/>
  <c r="D55" i="25"/>
  <c r="H55" i="25" s="1"/>
  <c r="M54" i="25"/>
  <c r="Q54" i="25" s="1"/>
  <c r="I54" i="25"/>
  <c r="D54" i="25"/>
  <c r="H54" i="25" s="1"/>
  <c r="M53" i="25"/>
  <c r="Q53" i="25" s="1"/>
  <c r="I53" i="25"/>
  <c r="D53" i="25"/>
  <c r="H53" i="25" s="1"/>
  <c r="M52" i="25"/>
  <c r="Q52" i="25" s="1"/>
  <c r="I52" i="25"/>
  <c r="D52" i="25"/>
  <c r="H52" i="25" s="1"/>
  <c r="M51" i="25"/>
  <c r="Q51" i="25" s="1"/>
  <c r="I51" i="25"/>
  <c r="D51" i="25"/>
  <c r="H51" i="25" s="1"/>
  <c r="M50" i="25"/>
  <c r="Q50" i="25" s="1"/>
  <c r="I50" i="25"/>
  <c r="D50" i="25"/>
  <c r="H50" i="25" s="1"/>
  <c r="M49" i="25"/>
  <c r="Q49" i="25" s="1"/>
  <c r="I49" i="25"/>
  <c r="D49" i="25"/>
  <c r="H49" i="25" s="1"/>
  <c r="M48" i="25"/>
  <c r="Q48" i="25" s="1"/>
  <c r="I48" i="25"/>
  <c r="D48" i="25"/>
  <c r="H48" i="25" s="1"/>
  <c r="M47" i="25"/>
  <c r="Q47" i="25" s="1"/>
  <c r="I47" i="25"/>
  <c r="D47" i="25"/>
  <c r="H47" i="25" s="1"/>
  <c r="M46" i="25"/>
  <c r="Q46" i="25" s="1"/>
  <c r="I46" i="25"/>
  <c r="D46" i="25"/>
  <c r="H46" i="25" s="1"/>
  <c r="M45" i="25"/>
  <c r="Q45" i="25" s="1"/>
  <c r="I45" i="25"/>
  <c r="D45" i="25"/>
  <c r="H45" i="25" s="1"/>
  <c r="M44" i="25"/>
  <c r="Q44" i="25" s="1"/>
  <c r="I44" i="25"/>
  <c r="D44" i="25"/>
  <c r="H44" i="25" s="1"/>
  <c r="M43" i="25"/>
  <c r="Q43" i="25" s="1"/>
  <c r="I43" i="25"/>
  <c r="D43" i="25"/>
  <c r="H43" i="25" s="1"/>
  <c r="M42" i="25"/>
  <c r="Q42" i="25" s="1"/>
  <c r="I42" i="25"/>
  <c r="D42" i="25"/>
  <c r="H42" i="25" s="1"/>
  <c r="M41" i="25"/>
  <c r="Q41" i="25" s="1"/>
  <c r="I41" i="25"/>
  <c r="D41" i="25"/>
  <c r="H41" i="25" s="1"/>
  <c r="M40" i="25"/>
  <c r="Q40" i="25" s="1"/>
  <c r="I40" i="25"/>
  <c r="D40" i="25"/>
  <c r="H40" i="25" s="1"/>
  <c r="M39" i="25"/>
  <c r="Q39" i="25" s="1"/>
  <c r="I39" i="25"/>
  <c r="D39" i="25"/>
  <c r="H39" i="25" s="1"/>
  <c r="I38" i="25"/>
  <c r="D38" i="25"/>
  <c r="H38" i="25" s="1"/>
  <c r="M37" i="25"/>
  <c r="Q37" i="25" s="1"/>
  <c r="I37" i="25"/>
  <c r="D37" i="25"/>
  <c r="H37" i="25" s="1"/>
  <c r="M36" i="25"/>
  <c r="Q36" i="25" s="1"/>
  <c r="I36" i="25"/>
  <c r="D36" i="25"/>
  <c r="H36" i="25" s="1"/>
  <c r="M35" i="25"/>
  <c r="Q35" i="25" s="1"/>
  <c r="I35" i="25"/>
  <c r="D35" i="25"/>
  <c r="H35" i="25" s="1"/>
  <c r="M34" i="25"/>
  <c r="Q34" i="25" s="1"/>
  <c r="I34" i="25"/>
  <c r="D34" i="25"/>
  <c r="H34" i="25" s="1"/>
  <c r="M33" i="25"/>
  <c r="Q33" i="25" s="1"/>
  <c r="I33" i="25"/>
  <c r="D33" i="25"/>
  <c r="H33" i="25" s="1"/>
  <c r="M32" i="25"/>
  <c r="Q32" i="25" s="1"/>
  <c r="I32" i="25"/>
  <c r="D32" i="25"/>
  <c r="H32" i="25" s="1"/>
  <c r="M31" i="25"/>
  <c r="Q31" i="25" s="1"/>
  <c r="I31" i="25"/>
  <c r="D31" i="25"/>
  <c r="M30" i="25"/>
  <c r="Q30" i="25" s="1"/>
  <c r="I30" i="25"/>
  <c r="D30" i="25"/>
  <c r="H30" i="25" s="1"/>
  <c r="M29" i="25"/>
  <c r="Q29" i="25" s="1"/>
  <c r="I29" i="25"/>
  <c r="D29" i="25"/>
  <c r="H29" i="25" s="1"/>
  <c r="M28" i="25"/>
  <c r="Q28" i="25" s="1"/>
  <c r="I28" i="25"/>
  <c r="D28" i="25"/>
  <c r="H28" i="25" s="1"/>
  <c r="M27" i="25"/>
  <c r="Q27" i="25" s="1"/>
  <c r="I27" i="25"/>
  <c r="D27" i="25"/>
  <c r="H27" i="25" s="1"/>
  <c r="M26" i="25"/>
  <c r="Q26" i="25" s="1"/>
  <c r="I26" i="25"/>
  <c r="D26" i="25"/>
  <c r="H26" i="25" s="1"/>
  <c r="M25" i="25"/>
  <c r="Q25" i="25" s="1"/>
  <c r="I25" i="25"/>
  <c r="D25" i="25"/>
  <c r="H25" i="25" s="1"/>
  <c r="M24" i="25"/>
  <c r="Q24" i="25" s="1"/>
  <c r="I24" i="25"/>
  <c r="D24" i="25"/>
  <c r="H24" i="25" s="1"/>
  <c r="M23" i="25"/>
  <c r="Q23" i="25" s="1"/>
  <c r="I23" i="25"/>
  <c r="D23" i="25"/>
  <c r="H23" i="25" s="1"/>
  <c r="M22" i="25"/>
  <c r="Q22" i="25" s="1"/>
  <c r="I22" i="25"/>
  <c r="D22" i="25"/>
  <c r="H22" i="25" s="1"/>
  <c r="M21" i="25"/>
  <c r="Q21" i="25" s="1"/>
  <c r="I21" i="25"/>
  <c r="D21" i="25"/>
  <c r="H21" i="25" s="1"/>
  <c r="M20" i="25"/>
  <c r="Q20" i="25" s="1"/>
  <c r="I20" i="25"/>
  <c r="D20" i="25"/>
  <c r="H20" i="25" s="1"/>
  <c r="M19" i="25"/>
  <c r="Q19" i="25" s="1"/>
  <c r="I19" i="25"/>
  <c r="D19" i="25"/>
  <c r="H19" i="25" s="1"/>
  <c r="M18" i="25"/>
  <c r="Q18" i="25" s="1"/>
  <c r="I18" i="25"/>
  <c r="D18" i="25"/>
  <c r="H18" i="25" s="1"/>
  <c r="M17" i="25"/>
  <c r="Q17" i="25" s="1"/>
  <c r="I17" i="25"/>
  <c r="D17" i="25"/>
  <c r="H17" i="25" s="1"/>
  <c r="M16" i="25"/>
  <c r="Q16" i="25" s="1"/>
  <c r="I16" i="25"/>
  <c r="D16" i="25"/>
  <c r="H16" i="25" s="1"/>
  <c r="M15" i="25"/>
  <c r="Q15" i="25" s="1"/>
  <c r="I15" i="25"/>
  <c r="D15" i="25"/>
  <c r="H15" i="25" s="1"/>
  <c r="M14" i="25"/>
  <c r="Q14" i="25" s="1"/>
  <c r="I14" i="25"/>
  <c r="D14" i="25"/>
  <c r="H14" i="25" s="1"/>
  <c r="M13" i="25"/>
  <c r="Q13" i="25" s="1"/>
  <c r="I13" i="25"/>
  <c r="D13" i="25"/>
  <c r="H13" i="25" s="1"/>
  <c r="M12" i="25"/>
  <c r="Q12" i="25" s="1"/>
  <c r="I12" i="25"/>
  <c r="D12" i="25"/>
  <c r="H12" i="25" s="1"/>
  <c r="M11" i="25"/>
  <c r="Q11" i="25" s="1"/>
  <c r="I11" i="25"/>
  <c r="D11" i="25"/>
  <c r="H11" i="25" s="1"/>
  <c r="M10" i="25"/>
  <c r="Q10" i="25" s="1"/>
  <c r="I10" i="25"/>
  <c r="D10" i="25"/>
  <c r="H10" i="25" s="1"/>
  <c r="M9" i="25"/>
  <c r="Q9" i="25" s="1"/>
  <c r="I9" i="25"/>
  <c r="D9" i="25"/>
  <c r="H9" i="25" s="1"/>
  <c r="M8" i="25"/>
  <c r="Q8" i="25" s="1"/>
  <c r="I8" i="25"/>
  <c r="D8" i="25"/>
  <c r="H8" i="25" s="1"/>
  <c r="M7" i="25"/>
  <c r="Q7" i="25" s="1"/>
  <c r="I7" i="25"/>
  <c r="D7" i="25"/>
  <c r="H7" i="25" s="1"/>
  <c r="M6" i="25"/>
  <c r="Q6" i="25" s="1"/>
  <c r="I6" i="25"/>
  <c r="D6" i="25"/>
  <c r="H6" i="25" s="1"/>
  <c r="M5" i="25"/>
  <c r="Q5" i="25" s="1"/>
  <c r="I5" i="25"/>
  <c r="D5" i="25"/>
  <c r="H5" i="25" s="1"/>
  <c r="Q4" i="25"/>
  <c r="I4" i="25"/>
  <c r="H4" i="25"/>
  <c r="V21" i="25" l="1"/>
  <c r="J11" i="25"/>
  <c r="U21" i="25"/>
  <c r="V23" i="25" s="1"/>
  <c r="B628" i="15"/>
  <c r="D628" i="15"/>
  <c r="H628" i="15" s="1"/>
  <c r="N628" i="15"/>
  <c r="P628" i="15" s="1"/>
  <c r="B629" i="15"/>
  <c r="D629" i="15"/>
  <c r="H629" i="15" s="1"/>
  <c r="N629" i="15"/>
  <c r="P629" i="15" s="1"/>
  <c r="B630" i="15"/>
  <c r="D630" i="15"/>
  <c r="H630" i="15" s="1"/>
  <c r="N630" i="15"/>
  <c r="P630" i="15" s="1"/>
  <c r="B631" i="15"/>
  <c r="D631" i="15"/>
  <c r="H631" i="15" s="1"/>
  <c r="N631" i="15"/>
  <c r="P631" i="15" s="1"/>
  <c r="B632" i="15"/>
  <c r="D632" i="15"/>
  <c r="H632" i="15" s="1"/>
  <c r="N632" i="15"/>
  <c r="P632" i="15" s="1"/>
  <c r="B633" i="15"/>
  <c r="D633" i="15"/>
  <c r="H633" i="15" s="1"/>
  <c r="N633" i="15"/>
  <c r="P633" i="15" s="1"/>
  <c r="B634" i="15"/>
  <c r="D634" i="15"/>
  <c r="H634" i="15" s="1"/>
  <c r="N634" i="15"/>
  <c r="P634" i="15" s="1"/>
  <c r="B635" i="15"/>
  <c r="D635" i="15"/>
  <c r="H635" i="15" s="1"/>
  <c r="N635" i="15"/>
  <c r="P635" i="15" s="1"/>
  <c r="B636" i="15"/>
  <c r="D636" i="15"/>
  <c r="H636" i="15" s="1"/>
  <c r="N636" i="15"/>
  <c r="P636" i="15" s="1"/>
  <c r="B637" i="15"/>
  <c r="D637" i="15"/>
  <c r="H637" i="15" s="1"/>
  <c r="N637" i="15"/>
  <c r="P637" i="15" s="1"/>
  <c r="B638" i="15"/>
  <c r="D638" i="15"/>
  <c r="H638" i="15" s="1"/>
  <c r="N638" i="15"/>
  <c r="P638" i="15" s="1"/>
  <c r="B639" i="15"/>
  <c r="D639" i="15"/>
  <c r="H639" i="15" s="1"/>
  <c r="N639" i="15"/>
  <c r="P639" i="15" s="1"/>
  <c r="B640" i="15"/>
  <c r="D640" i="15"/>
  <c r="H640" i="15" s="1"/>
  <c r="N640" i="15"/>
  <c r="P640" i="15" s="1"/>
  <c r="B641" i="15"/>
  <c r="D641" i="15"/>
  <c r="H641" i="15"/>
  <c r="N641" i="15"/>
  <c r="P641" i="15" s="1"/>
  <c r="B642" i="15"/>
  <c r="D642" i="15"/>
  <c r="H642" i="15" s="1"/>
  <c r="N642" i="15"/>
  <c r="P642" i="15" s="1"/>
  <c r="B643" i="15"/>
  <c r="D643" i="15"/>
  <c r="H643" i="15" s="1"/>
  <c r="N643" i="15"/>
  <c r="P643" i="15" s="1"/>
  <c r="B644" i="15"/>
  <c r="D644" i="15"/>
  <c r="H644" i="15" s="1"/>
  <c r="N644" i="15"/>
  <c r="P644" i="15" s="1"/>
  <c r="B645" i="15"/>
  <c r="D645" i="15"/>
  <c r="H645" i="15" s="1"/>
  <c r="N645" i="15"/>
  <c r="P645" i="15" s="1"/>
  <c r="B646" i="15"/>
  <c r="D646" i="15"/>
  <c r="H646" i="15" s="1"/>
  <c r="N646" i="15"/>
  <c r="P646" i="15" s="1"/>
  <c r="B647" i="15"/>
  <c r="D647" i="15"/>
  <c r="H647" i="15" s="1"/>
  <c r="N647" i="15"/>
  <c r="P647" i="15" s="1"/>
  <c r="B648" i="15"/>
  <c r="D648" i="15"/>
  <c r="H648" i="15" s="1"/>
  <c r="N648" i="15"/>
  <c r="P648" i="15" s="1"/>
  <c r="B649" i="15"/>
  <c r="D649" i="15"/>
  <c r="H649" i="15" s="1"/>
  <c r="N649" i="15"/>
  <c r="P649" i="15" s="1"/>
  <c r="B650" i="15"/>
  <c r="D650" i="15"/>
  <c r="H650" i="15" s="1"/>
  <c r="N650" i="15"/>
  <c r="P650" i="15" s="1"/>
  <c r="B651" i="15"/>
  <c r="D651" i="15"/>
  <c r="H651" i="15" s="1"/>
  <c r="N651" i="15"/>
  <c r="P651" i="15" s="1"/>
  <c r="B652" i="15"/>
  <c r="D652" i="15"/>
  <c r="H652" i="15" s="1"/>
  <c r="N652" i="15"/>
  <c r="P652" i="15" s="1"/>
  <c r="B653" i="15"/>
  <c r="D653" i="15"/>
  <c r="H653" i="15" s="1"/>
  <c r="N653" i="15"/>
  <c r="P653" i="15" s="1"/>
  <c r="B654" i="15"/>
  <c r="D654" i="15"/>
  <c r="H654" i="15" s="1"/>
  <c r="N654" i="15"/>
  <c r="P654" i="15" s="1"/>
  <c r="B655" i="15"/>
  <c r="D655" i="15"/>
  <c r="H655" i="15" s="1"/>
  <c r="N655" i="15"/>
  <c r="P655" i="15" s="1"/>
  <c r="B656" i="15"/>
  <c r="D656" i="15"/>
  <c r="H656" i="15" s="1"/>
  <c r="N656" i="15"/>
  <c r="P656" i="15" s="1"/>
  <c r="B657" i="15"/>
  <c r="D657" i="15"/>
  <c r="H657" i="15" s="1"/>
  <c r="N657" i="15"/>
  <c r="P657" i="15" s="1"/>
  <c r="B658" i="15"/>
  <c r="D658" i="15"/>
  <c r="H658" i="15" s="1"/>
  <c r="N658" i="15"/>
  <c r="P658" i="15" s="1"/>
  <c r="B659" i="15"/>
  <c r="D659" i="15"/>
  <c r="H659" i="15" s="1"/>
  <c r="N659" i="15"/>
  <c r="P659" i="15" s="1"/>
  <c r="B660" i="15"/>
  <c r="D660" i="15"/>
  <c r="H660" i="15" s="1"/>
  <c r="N660" i="15"/>
  <c r="P660" i="15" s="1"/>
  <c r="B661" i="15"/>
  <c r="D661" i="15"/>
  <c r="H661" i="15" s="1"/>
  <c r="N661" i="15"/>
  <c r="P661" i="15" s="1"/>
  <c r="B662" i="15"/>
  <c r="D662" i="15"/>
  <c r="H662" i="15" s="1"/>
  <c r="N662" i="15"/>
  <c r="P662" i="15" s="1"/>
  <c r="B663" i="15"/>
  <c r="D663" i="15"/>
  <c r="H663" i="15" s="1"/>
  <c r="N663" i="15"/>
  <c r="P663" i="15" s="1"/>
  <c r="B664" i="15"/>
  <c r="D664" i="15"/>
  <c r="H664" i="15" s="1"/>
  <c r="N664" i="15"/>
  <c r="P664" i="15" s="1"/>
  <c r="B665" i="15"/>
  <c r="D665" i="15"/>
  <c r="H665" i="15" s="1"/>
  <c r="N665" i="15"/>
  <c r="P665" i="15" s="1"/>
  <c r="B666" i="15"/>
  <c r="D666" i="15"/>
  <c r="H666" i="15" s="1"/>
  <c r="N666" i="15"/>
  <c r="P666" i="15" s="1"/>
  <c r="B667" i="15"/>
  <c r="D667" i="15"/>
  <c r="H667" i="15" s="1"/>
  <c r="N667" i="15"/>
  <c r="P667" i="15" s="1"/>
  <c r="B668" i="15"/>
  <c r="D668" i="15"/>
  <c r="H668" i="15" s="1"/>
  <c r="N668" i="15"/>
  <c r="P668" i="15" s="1"/>
  <c r="B669" i="15"/>
  <c r="D669" i="15"/>
  <c r="H669" i="15" s="1"/>
  <c r="N669" i="15"/>
  <c r="P669" i="15" s="1"/>
  <c r="B670" i="15"/>
  <c r="D670" i="15"/>
  <c r="H670" i="15" s="1"/>
  <c r="N670" i="15"/>
  <c r="P670" i="15" s="1"/>
  <c r="B671" i="15"/>
  <c r="D671" i="15"/>
  <c r="H671" i="15" s="1"/>
  <c r="N671" i="15"/>
  <c r="P671" i="15" s="1"/>
  <c r="B672" i="15"/>
  <c r="D672" i="15"/>
  <c r="H672" i="15" s="1"/>
  <c r="N672" i="15"/>
  <c r="P672" i="15" s="1"/>
  <c r="B673" i="15"/>
  <c r="D673" i="15"/>
  <c r="H673" i="15" s="1"/>
  <c r="N673" i="15"/>
  <c r="P673" i="15" s="1"/>
  <c r="B674" i="15"/>
  <c r="D674" i="15"/>
  <c r="H674" i="15" s="1"/>
  <c r="N674" i="15"/>
  <c r="P674" i="15" s="1"/>
  <c r="B675" i="15"/>
  <c r="D675" i="15"/>
  <c r="H675" i="15" s="1"/>
  <c r="N675" i="15"/>
  <c r="P675" i="15" s="1"/>
  <c r="B676" i="15"/>
  <c r="D676" i="15"/>
  <c r="H676" i="15" s="1"/>
  <c r="N676" i="15"/>
  <c r="P676" i="15" s="1"/>
  <c r="B677" i="15"/>
  <c r="D677" i="15"/>
  <c r="H677" i="15" s="1"/>
  <c r="N677" i="15"/>
  <c r="P677" i="15" s="1"/>
  <c r="B678" i="15"/>
  <c r="D678" i="15"/>
  <c r="H678" i="15" s="1"/>
  <c r="N678" i="15"/>
  <c r="P678" i="15" s="1"/>
  <c r="B679" i="15"/>
  <c r="D679" i="15"/>
  <c r="H679" i="15" s="1"/>
  <c r="N679" i="15"/>
  <c r="P679" i="15" s="1"/>
  <c r="B680" i="15"/>
  <c r="D680" i="15"/>
  <c r="H680" i="15" s="1"/>
  <c r="N680" i="15"/>
  <c r="P680" i="15" s="1"/>
  <c r="B681" i="15"/>
  <c r="D681" i="15"/>
  <c r="H681" i="15"/>
  <c r="N681" i="15"/>
  <c r="P681" i="15" s="1"/>
  <c r="B682" i="15"/>
  <c r="D682" i="15"/>
  <c r="H682" i="15" s="1"/>
  <c r="N682" i="15"/>
  <c r="P682" i="15" s="1"/>
  <c r="B683" i="15"/>
  <c r="D683" i="15"/>
  <c r="H683" i="15" s="1"/>
  <c r="N683" i="15"/>
  <c r="P683" i="15" s="1"/>
  <c r="B684" i="15"/>
  <c r="D684" i="15"/>
  <c r="H684" i="15" s="1"/>
  <c r="N684" i="15"/>
  <c r="P684" i="15" s="1"/>
  <c r="B685" i="15"/>
  <c r="D685" i="15"/>
  <c r="H685" i="15" s="1"/>
  <c r="N685" i="15"/>
  <c r="P685" i="15" s="1"/>
  <c r="B686" i="15"/>
  <c r="D686" i="15"/>
  <c r="H686" i="15" s="1"/>
  <c r="N686" i="15"/>
  <c r="P686" i="15" s="1"/>
  <c r="B687" i="15"/>
  <c r="D687" i="15"/>
  <c r="H687" i="15" s="1"/>
  <c r="N687" i="15"/>
  <c r="P687" i="15" s="1"/>
  <c r="B688" i="15"/>
  <c r="D688" i="15"/>
  <c r="H688" i="15" s="1"/>
  <c r="N688" i="15"/>
  <c r="P688" i="15" s="1"/>
  <c r="B689" i="15"/>
  <c r="D689" i="15"/>
  <c r="H689" i="15" s="1"/>
  <c r="N689" i="15"/>
  <c r="P689" i="15" s="1"/>
  <c r="B690" i="15"/>
  <c r="D690" i="15"/>
  <c r="H690" i="15" s="1"/>
  <c r="N690" i="15"/>
  <c r="P690" i="15" s="1"/>
  <c r="B691" i="15"/>
  <c r="D691" i="15"/>
  <c r="H691" i="15" s="1"/>
  <c r="N691" i="15"/>
  <c r="P691" i="15" s="1"/>
  <c r="B692" i="15"/>
  <c r="D692" i="15"/>
  <c r="H692" i="15" s="1"/>
  <c r="N692" i="15"/>
  <c r="P692" i="15" s="1"/>
  <c r="B693" i="15"/>
  <c r="D693" i="15"/>
  <c r="H693" i="15" s="1"/>
  <c r="N693" i="15"/>
  <c r="P693" i="15" s="1"/>
  <c r="B694" i="15"/>
  <c r="D694" i="15"/>
  <c r="H694" i="15" s="1"/>
  <c r="N694" i="15"/>
  <c r="P694" i="15" s="1"/>
  <c r="B695" i="15"/>
  <c r="D695" i="15"/>
  <c r="H695" i="15" s="1"/>
  <c r="N695" i="15"/>
  <c r="P695" i="15" s="1"/>
  <c r="B696" i="15"/>
  <c r="D696" i="15"/>
  <c r="H696" i="15" s="1"/>
  <c r="N696" i="15"/>
  <c r="P696" i="15" s="1"/>
  <c r="B697" i="15"/>
  <c r="D697" i="15"/>
  <c r="H697" i="15" s="1"/>
  <c r="N697" i="15"/>
  <c r="P697" i="15" s="1"/>
  <c r="B698" i="15"/>
  <c r="D698" i="15"/>
  <c r="H698" i="15" s="1"/>
  <c r="N698" i="15"/>
  <c r="P698" i="15" s="1"/>
  <c r="B699" i="15"/>
  <c r="D699" i="15"/>
  <c r="H699" i="15" s="1"/>
  <c r="N699" i="15"/>
  <c r="P699" i="15" s="1"/>
  <c r="B700" i="15"/>
  <c r="D700" i="15"/>
  <c r="H700" i="15" s="1"/>
  <c r="N700" i="15"/>
  <c r="P700" i="15" s="1"/>
  <c r="B701" i="15"/>
  <c r="D701" i="15"/>
  <c r="H701" i="15" s="1"/>
  <c r="N701" i="15"/>
  <c r="P701" i="15" s="1"/>
  <c r="B702" i="15"/>
  <c r="D702" i="15"/>
  <c r="H702" i="15" s="1"/>
  <c r="N702" i="15"/>
  <c r="P702" i="15" s="1"/>
  <c r="B703" i="15"/>
  <c r="D703" i="15"/>
  <c r="H703" i="15" s="1"/>
  <c r="N703" i="15"/>
  <c r="P703" i="15" s="1"/>
  <c r="B704" i="15"/>
  <c r="D704" i="15"/>
  <c r="H704" i="15" s="1"/>
  <c r="N704" i="15"/>
  <c r="P704" i="15" s="1"/>
  <c r="B705" i="15"/>
  <c r="D705" i="15"/>
  <c r="H705" i="15" s="1"/>
  <c r="N705" i="15"/>
  <c r="P705" i="15" s="1"/>
  <c r="B706" i="15"/>
  <c r="D706" i="15"/>
  <c r="H706" i="15" s="1"/>
  <c r="N706" i="15"/>
  <c r="P706" i="15" s="1"/>
  <c r="B707" i="15"/>
  <c r="D707" i="15"/>
  <c r="H707" i="15" s="1"/>
  <c r="N707" i="15"/>
  <c r="P707" i="15" s="1"/>
  <c r="B708" i="15"/>
  <c r="D708" i="15"/>
  <c r="H708" i="15" s="1"/>
  <c r="N708" i="15"/>
  <c r="P708" i="15" s="1"/>
  <c r="B709" i="15"/>
  <c r="D709" i="15"/>
  <c r="H709" i="15" s="1"/>
  <c r="N709" i="15"/>
  <c r="P709" i="15" s="1"/>
  <c r="B710" i="15"/>
  <c r="D710" i="15"/>
  <c r="H710" i="15" s="1"/>
  <c r="N710" i="15"/>
  <c r="P710" i="15" s="1"/>
  <c r="B711" i="15"/>
  <c r="D711" i="15"/>
  <c r="H711" i="15" s="1"/>
  <c r="N711" i="15"/>
  <c r="P711" i="15" s="1"/>
  <c r="B712" i="15"/>
  <c r="D712" i="15"/>
  <c r="H712" i="15" s="1"/>
  <c r="N712" i="15"/>
  <c r="P712" i="15" s="1"/>
  <c r="B713" i="15"/>
  <c r="D713" i="15"/>
  <c r="H713" i="15" s="1"/>
  <c r="N713" i="15"/>
  <c r="P713" i="15" s="1"/>
  <c r="B714" i="15"/>
  <c r="D714" i="15"/>
  <c r="H714" i="15" s="1"/>
  <c r="N714" i="15"/>
  <c r="P714" i="15" s="1"/>
  <c r="B715" i="15"/>
  <c r="D715" i="15"/>
  <c r="H715" i="15" s="1"/>
  <c r="N715" i="15"/>
  <c r="P715" i="15" s="1"/>
  <c r="B716" i="15"/>
  <c r="D716" i="15"/>
  <c r="H716" i="15" s="1"/>
  <c r="N716" i="15"/>
  <c r="B717" i="15"/>
  <c r="D717" i="15"/>
  <c r="H717" i="15" s="1"/>
  <c r="N717" i="15"/>
  <c r="P717" i="15" s="1"/>
  <c r="B718" i="15"/>
  <c r="D718" i="15"/>
  <c r="H718" i="15" s="1"/>
  <c r="N718" i="15"/>
  <c r="P718" i="15" s="1"/>
  <c r="B719" i="15"/>
  <c r="D719" i="15"/>
  <c r="H719" i="15" s="1"/>
  <c r="N719" i="15"/>
  <c r="P719" i="15" s="1"/>
  <c r="B720" i="15"/>
  <c r="D720" i="15"/>
  <c r="H720" i="15" s="1"/>
  <c r="N720" i="15"/>
  <c r="P720" i="15" s="1"/>
  <c r="B721" i="15"/>
  <c r="D721" i="15"/>
  <c r="H721" i="15" s="1"/>
  <c r="N721" i="15"/>
  <c r="P721" i="15" s="1"/>
  <c r="B722" i="15"/>
  <c r="D722" i="15"/>
  <c r="H722" i="15" s="1"/>
  <c r="N722" i="15"/>
  <c r="P722" i="15" s="1"/>
  <c r="B723" i="15"/>
  <c r="D723" i="15"/>
  <c r="H723" i="15" s="1"/>
  <c r="N723" i="15"/>
  <c r="P723" i="15" s="1"/>
  <c r="B724" i="15"/>
  <c r="D724" i="15"/>
  <c r="H724" i="15" s="1"/>
  <c r="N724" i="15"/>
  <c r="P724" i="15" s="1"/>
  <c r="B725" i="15"/>
  <c r="D725" i="15"/>
  <c r="H725" i="15" s="1"/>
  <c r="N725" i="15"/>
  <c r="P725" i="15" s="1"/>
  <c r="B726" i="15"/>
  <c r="D726" i="15"/>
  <c r="H726" i="15" s="1"/>
  <c r="N726" i="15"/>
  <c r="P726" i="15" s="1"/>
  <c r="B727" i="15"/>
  <c r="D727" i="15"/>
  <c r="H727" i="15" s="1"/>
  <c r="N727" i="15"/>
  <c r="P727" i="15" s="1"/>
  <c r="B728" i="15"/>
  <c r="D728" i="15"/>
  <c r="H728" i="15" s="1"/>
  <c r="N728" i="15"/>
  <c r="P728" i="15" s="1"/>
  <c r="B729" i="15"/>
  <c r="D729" i="15"/>
  <c r="H729" i="15" s="1"/>
  <c r="N729" i="15"/>
  <c r="P729" i="15" s="1"/>
  <c r="B730" i="15"/>
  <c r="D730" i="15"/>
  <c r="H730" i="15" s="1"/>
  <c r="N730" i="15"/>
  <c r="P730" i="15" s="1"/>
  <c r="B731" i="15"/>
  <c r="D731" i="15"/>
  <c r="H731" i="15" s="1"/>
  <c r="N731" i="15"/>
  <c r="P731" i="15" s="1"/>
  <c r="B732" i="15"/>
  <c r="D732" i="15"/>
  <c r="H732" i="15" s="1"/>
  <c r="N732" i="15"/>
  <c r="P732" i="15" s="1"/>
  <c r="B733" i="15"/>
  <c r="D733" i="15"/>
  <c r="H733" i="15" s="1"/>
  <c r="N733" i="15"/>
  <c r="P733" i="15" s="1"/>
  <c r="B734" i="15"/>
  <c r="D734" i="15"/>
  <c r="H734" i="15" s="1"/>
  <c r="N734" i="15"/>
  <c r="P734" i="15" s="1"/>
  <c r="B735" i="15"/>
  <c r="D735" i="15"/>
  <c r="H735" i="15" s="1"/>
  <c r="N735" i="15"/>
  <c r="P735" i="15" s="1"/>
  <c r="B736" i="15"/>
  <c r="D736" i="15"/>
  <c r="H736" i="15" s="1"/>
  <c r="N736" i="15"/>
  <c r="P736" i="15" s="1"/>
  <c r="B737" i="15"/>
  <c r="D737" i="15"/>
  <c r="H737" i="15" s="1"/>
  <c r="N737" i="15"/>
  <c r="P737" i="15" s="1"/>
  <c r="B738" i="15"/>
  <c r="D738" i="15"/>
  <c r="H738" i="15" s="1"/>
  <c r="N738" i="15"/>
  <c r="P738" i="15" s="1"/>
  <c r="B739" i="15"/>
  <c r="D739" i="15"/>
  <c r="H739" i="15" s="1"/>
  <c r="N739" i="15"/>
  <c r="P739" i="15" s="1"/>
  <c r="B740" i="15"/>
  <c r="D740" i="15"/>
  <c r="H740" i="15" s="1"/>
  <c r="N740" i="15"/>
  <c r="P740" i="15" s="1"/>
  <c r="B741" i="15"/>
  <c r="D741" i="15"/>
  <c r="H741" i="15" s="1"/>
  <c r="N741" i="15"/>
  <c r="P741" i="15" s="1"/>
  <c r="B742" i="15"/>
  <c r="D742" i="15"/>
  <c r="H742" i="15" s="1"/>
  <c r="N742" i="15"/>
  <c r="P742" i="15" s="1"/>
  <c r="B743" i="15"/>
  <c r="D743" i="15"/>
  <c r="H743" i="15" s="1"/>
  <c r="N743" i="15"/>
  <c r="P743" i="15" s="1"/>
  <c r="B744" i="15"/>
  <c r="D744" i="15"/>
  <c r="H744" i="15" s="1"/>
  <c r="N744" i="15"/>
  <c r="P744" i="15" s="1"/>
  <c r="B745" i="15"/>
  <c r="D745" i="15"/>
  <c r="H745" i="15" s="1"/>
  <c r="N745" i="15"/>
  <c r="P745" i="15" s="1"/>
  <c r="B746" i="15"/>
  <c r="D746" i="15"/>
  <c r="H746" i="15" s="1"/>
  <c r="N746" i="15"/>
  <c r="P746" i="15" s="1"/>
  <c r="B747" i="15"/>
  <c r="D747" i="15"/>
  <c r="H747" i="15" s="1"/>
  <c r="N747" i="15"/>
  <c r="P747" i="15" s="1"/>
  <c r="B748" i="15"/>
  <c r="D748" i="15"/>
  <c r="H748" i="15" s="1"/>
  <c r="N748" i="15"/>
  <c r="P748" i="15" s="1"/>
  <c r="B749" i="15"/>
  <c r="D749" i="15"/>
  <c r="H749" i="15" s="1"/>
  <c r="N749" i="15"/>
  <c r="P749" i="15" s="1"/>
  <c r="B750" i="15"/>
  <c r="D750" i="15"/>
  <c r="H750" i="15" s="1"/>
  <c r="N750" i="15"/>
  <c r="P750" i="15" s="1"/>
  <c r="B751" i="15"/>
  <c r="D751" i="15"/>
  <c r="H751" i="15" s="1"/>
  <c r="N751" i="15"/>
  <c r="P751" i="15" s="1"/>
  <c r="B752" i="15"/>
  <c r="D752" i="15"/>
  <c r="H752" i="15" s="1"/>
  <c r="N752" i="15"/>
  <c r="P752" i="15" s="1"/>
  <c r="B753" i="15"/>
  <c r="D753" i="15"/>
  <c r="H753" i="15" s="1"/>
  <c r="N753" i="15"/>
  <c r="P753" i="15" s="1"/>
  <c r="B754" i="15"/>
  <c r="D754" i="15"/>
  <c r="H754" i="15" s="1"/>
  <c r="N754" i="15"/>
  <c r="P754" i="15" s="1"/>
  <c r="B755" i="15"/>
  <c r="D755" i="15"/>
  <c r="H755" i="15" s="1"/>
  <c r="N755" i="15"/>
  <c r="P755" i="15" s="1"/>
  <c r="B756" i="15"/>
  <c r="D756" i="15"/>
  <c r="H756" i="15" s="1"/>
  <c r="N756" i="15"/>
  <c r="P756" i="15" s="1"/>
  <c r="B757" i="15"/>
  <c r="D757" i="15"/>
  <c r="H757" i="15" s="1"/>
  <c r="N757" i="15"/>
  <c r="P757" i="15" s="1"/>
  <c r="B758" i="15"/>
  <c r="D758" i="15"/>
  <c r="H758" i="15" s="1"/>
  <c r="N758" i="15"/>
  <c r="P758" i="15" s="1"/>
  <c r="B759" i="15"/>
  <c r="D759" i="15"/>
  <c r="H759" i="15" s="1"/>
  <c r="N759" i="15"/>
  <c r="P759" i="15" s="1"/>
  <c r="B760" i="15"/>
  <c r="D760" i="15"/>
  <c r="H760" i="15" s="1"/>
  <c r="N760" i="15"/>
  <c r="P760" i="15" s="1"/>
  <c r="B761" i="15"/>
  <c r="D761" i="15"/>
  <c r="H761" i="15" s="1"/>
  <c r="N761" i="15"/>
  <c r="P761" i="15" s="1"/>
  <c r="B762" i="15"/>
  <c r="D762" i="15"/>
  <c r="H762" i="15" s="1"/>
  <c r="N762" i="15"/>
  <c r="P762" i="15" s="1"/>
  <c r="B763" i="15"/>
  <c r="D763" i="15"/>
  <c r="H763" i="15" s="1"/>
  <c r="N763" i="15"/>
  <c r="P763" i="15" s="1"/>
  <c r="B764" i="15"/>
  <c r="D764" i="15"/>
  <c r="H764" i="15" s="1"/>
  <c r="N764" i="15"/>
  <c r="P764" i="15" s="1"/>
  <c r="B765" i="15"/>
  <c r="D765" i="15"/>
  <c r="H765" i="15" s="1"/>
  <c r="N765" i="15"/>
  <c r="P765" i="15" s="1"/>
  <c r="B766" i="15"/>
  <c r="D766" i="15"/>
  <c r="H766" i="15" s="1"/>
  <c r="N766" i="15"/>
  <c r="P766" i="15" s="1"/>
  <c r="B767" i="15"/>
  <c r="D767" i="15"/>
  <c r="H767" i="15" s="1"/>
  <c r="N767" i="15"/>
  <c r="P767" i="15" s="1"/>
  <c r="B768" i="15"/>
  <c r="D768" i="15"/>
  <c r="H768" i="15" s="1"/>
  <c r="N768" i="15"/>
  <c r="P768" i="15" s="1"/>
  <c r="B769" i="15"/>
  <c r="D769" i="15"/>
  <c r="H769" i="15" s="1"/>
  <c r="N769" i="15"/>
  <c r="P769" i="15" s="1"/>
  <c r="B770" i="15"/>
  <c r="D770" i="15"/>
  <c r="H770" i="15" s="1"/>
  <c r="N770" i="15"/>
  <c r="P770" i="15" s="1"/>
  <c r="B771" i="15"/>
  <c r="D771" i="15"/>
  <c r="H771" i="15" s="1"/>
  <c r="N771" i="15"/>
  <c r="P771" i="15" s="1"/>
  <c r="B772" i="15"/>
  <c r="D772" i="15"/>
  <c r="H772" i="15" s="1"/>
  <c r="N772" i="15"/>
  <c r="P772" i="15" s="1"/>
  <c r="B773" i="15"/>
  <c r="D773" i="15"/>
  <c r="H773" i="15" s="1"/>
  <c r="N773" i="15"/>
  <c r="P773" i="15" s="1"/>
  <c r="B774" i="15"/>
  <c r="D774" i="15"/>
  <c r="H774" i="15" s="1"/>
  <c r="N774" i="15"/>
  <c r="P774" i="15" s="1"/>
  <c r="B775" i="15"/>
  <c r="D775" i="15"/>
  <c r="H775" i="15" s="1"/>
  <c r="N775" i="15"/>
  <c r="P775" i="15" s="1"/>
  <c r="B776" i="15"/>
  <c r="D776" i="15"/>
  <c r="H776" i="15" s="1"/>
  <c r="N776" i="15"/>
  <c r="P776" i="15" s="1"/>
  <c r="B777" i="15"/>
  <c r="D777" i="15"/>
  <c r="H777" i="15" s="1"/>
  <c r="N777" i="15"/>
  <c r="P777" i="15" s="1"/>
  <c r="B778" i="15"/>
  <c r="D778" i="15"/>
  <c r="H778" i="15" s="1"/>
  <c r="N778" i="15"/>
  <c r="P778" i="15" s="1"/>
  <c r="B779" i="15"/>
  <c r="D779" i="15"/>
  <c r="H779" i="15" s="1"/>
  <c r="N779" i="15"/>
  <c r="P779" i="15" s="1"/>
  <c r="B780" i="15"/>
  <c r="D780" i="15"/>
  <c r="H780" i="15"/>
  <c r="N780" i="15"/>
  <c r="P780" i="15" s="1"/>
  <c r="B781" i="15"/>
  <c r="D781" i="15"/>
  <c r="H781" i="15" s="1"/>
  <c r="N781" i="15"/>
  <c r="P781" i="15" s="1"/>
  <c r="B782" i="15"/>
  <c r="D782" i="15"/>
  <c r="H782" i="15" s="1"/>
  <c r="N782" i="15"/>
  <c r="P782" i="15" s="1"/>
  <c r="B783" i="15"/>
  <c r="D783" i="15"/>
  <c r="H783" i="15" s="1"/>
  <c r="N783" i="15"/>
  <c r="P783" i="15" s="1"/>
  <c r="B784" i="15"/>
  <c r="D784" i="15"/>
  <c r="H784" i="15" s="1"/>
  <c r="N784" i="15"/>
  <c r="P784" i="15" s="1"/>
  <c r="B785" i="15"/>
  <c r="D785" i="15"/>
  <c r="H785" i="15" s="1"/>
  <c r="N785" i="15"/>
  <c r="P785" i="15" s="1"/>
  <c r="B786" i="15"/>
  <c r="D786" i="15"/>
  <c r="H786" i="15" s="1"/>
  <c r="N786" i="15"/>
  <c r="P786" i="15" s="1"/>
  <c r="B787" i="15"/>
  <c r="D787" i="15"/>
  <c r="H787" i="15" s="1"/>
  <c r="N787" i="15"/>
  <c r="P787" i="15" s="1"/>
  <c r="B788" i="15"/>
  <c r="D788" i="15"/>
  <c r="H788" i="15" s="1"/>
  <c r="N788" i="15"/>
  <c r="P788" i="15" s="1"/>
  <c r="B789" i="15"/>
  <c r="D789" i="15"/>
  <c r="H789" i="15" s="1"/>
  <c r="N789" i="15"/>
  <c r="P789" i="15" s="1"/>
  <c r="B790" i="15"/>
  <c r="D790" i="15"/>
  <c r="H790" i="15" s="1"/>
  <c r="N790" i="15"/>
  <c r="P790" i="15" s="1"/>
  <c r="B791" i="15"/>
  <c r="D791" i="15"/>
  <c r="H791" i="15" s="1"/>
  <c r="N791" i="15"/>
  <c r="P791" i="15" s="1"/>
  <c r="B792" i="15"/>
  <c r="D792" i="15"/>
  <c r="H792" i="15" s="1"/>
  <c r="N792" i="15"/>
  <c r="P792" i="15" s="1"/>
  <c r="B793" i="15"/>
  <c r="D793" i="15"/>
  <c r="H793" i="15" s="1"/>
  <c r="N793" i="15"/>
  <c r="P793" i="15" s="1"/>
  <c r="B794" i="15"/>
  <c r="D794" i="15"/>
  <c r="H794" i="15" s="1"/>
  <c r="N794" i="15"/>
  <c r="P794" i="15" s="1"/>
  <c r="B795" i="15"/>
  <c r="D795" i="15"/>
  <c r="H795" i="15" s="1"/>
  <c r="N795" i="15"/>
  <c r="P795" i="15" s="1"/>
  <c r="B796" i="15"/>
  <c r="D796" i="15"/>
  <c r="H796" i="15" s="1"/>
  <c r="N796" i="15"/>
  <c r="P796" i="15" s="1"/>
  <c r="B797" i="15"/>
  <c r="D797" i="15"/>
  <c r="H797" i="15" s="1"/>
  <c r="N797" i="15"/>
  <c r="P797" i="15" s="1"/>
  <c r="B798" i="15"/>
  <c r="D798" i="15"/>
  <c r="H798" i="15" s="1"/>
  <c r="N798" i="15"/>
  <c r="P798" i="15" s="1"/>
  <c r="B799" i="15"/>
  <c r="D799" i="15"/>
  <c r="H799" i="15" s="1"/>
  <c r="N799" i="15"/>
  <c r="P799" i="15" s="1"/>
  <c r="B800" i="15"/>
  <c r="D800" i="15"/>
  <c r="H800" i="15" s="1"/>
  <c r="N800" i="15"/>
  <c r="P800" i="15" s="1"/>
  <c r="B801" i="15"/>
  <c r="D801" i="15"/>
  <c r="H801" i="15" s="1"/>
  <c r="N801" i="15"/>
  <c r="P801" i="15" s="1"/>
  <c r="B802" i="15"/>
  <c r="D802" i="15"/>
  <c r="H802" i="15" s="1"/>
  <c r="N802" i="15"/>
  <c r="P802" i="15" s="1"/>
  <c r="B803" i="15"/>
  <c r="D803" i="15"/>
  <c r="H803" i="15" s="1"/>
  <c r="N803" i="15"/>
  <c r="P803" i="15" s="1"/>
  <c r="B804" i="15"/>
  <c r="D804" i="15"/>
  <c r="H804" i="15" s="1"/>
  <c r="N804" i="15"/>
  <c r="P804" i="15" s="1"/>
  <c r="B805" i="15"/>
  <c r="D805" i="15"/>
  <c r="H805" i="15" s="1"/>
  <c r="N805" i="15"/>
  <c r="P805" i="15" s="1"/>
  <c r="B806" i="15"/>
  <c r="D806" i="15"/>
  <c r="H806" i="15" s="1"/>
  <c r="N806" i="15"/>
  <c r="P806" i="15" s="1"/>
  <c r="B807" i="15"/>
  <c r="D807" i="15"/>
  <c r="H807" i="15" s="1"/>
  <c r="N807" i="15"/>
  <c r="P807" i="15" s="1"/>
  <c r="B808" i="15"/>
  <c r="D808" i="15"/>
  <c r="H808" i="15" s="1"/>
  <c r="N808" i="15"/>
  <c r="P808" i="15" s="1"/>
  <c r="B809" i="15"/>
  <c r="D809" i="15"/>
  <c r="H809" i="15" s="1"/>
  <c r="N809" i="15"/>
  <c r="P809" i="15" s="1"/>
  <c r="B810" i="15"/>
  <c r="D810" i="15"/>
  <c r="H810" i="15" s="1"/>
  <c r="N810" i="15"/>
  <c r="P810" i="15" s="1"/>
  <c r="B811" i="15"/>
  <c r="D811" i="15"/>
  <c r="H811" i="15" s="1"/>
  <c r="N811" i="15"/>
  <c r="P811" i="15" s="1"/>
  <c r="B812" i="15"/>
  <c r="D812" i="15"/>
  <c r="H812" i="15" s="1"/>
  <c r="N812" i="15"/>
  <c r="P812" i="15" s="1"/>
  <c r="B813" i="15"/>
  <c r="D813" i="15"/>
  <c r="H813" i="15" s="1"/>
  <c r="N813" i="15"/>
  <c r="P813" i="15" s="1"/>
  <c r="B814" i="15"/>
  <c r="D814" i="15"/>
  <c r="H814" i="15" s="1"/>
  <c r="N814" i="15"/>
  <c r="P814" i="15" s="1"/>
  <c r="B815" i="15"/>
  <c r="D815" i="15"/>
  <c r="H815" i="15" s="1"/>
  <c r="N815" i="15"/>
  <c r="P815" i="15" s="1"/>
  <c r="B816" i="15"/>
  <c r="D816" i="15"/>
  <c r="H816" i="15" s="1"/>
  <c r="N816" i="15"/>
  <c r="P816" i="15" s="1"/>
  <c r="B817" i="15"/>
  <c r="D817" i="15"/>
  <c r="H817" i="15" s="1"/>
  <c r="B818" i="15"/>
  <c r="D818" i="15"/>
  <c r="H818" i="15" s="1"/>
  <c r="N818" i="15"/>
  <c r="P818" i="15" s="1"/>
  <c r="B819" i="15"/>
  <c r="D819" i="15"/>
  <c r="H819" i="15" s="1"/>
  <c r="N819" i="15"/>
  <c r="P819" i="15" s="1"/>
  <c r="B820" i="15"/>
  <c r="D820" i="15"/>
  <c r="H820" i="15" s="1"/>
  <c r="N820" i="15"/>
  <c r="P820" i="15" s="1"/>
  <c r="B821" i="15"/>
  <c r="D821" i="15"/>
  <c r="H821" i="15" s="1"/>
  <c r="N821" i="15"/>
  <c r="P821" i="15" s="1"/>
  <c r="B822" i="15"/>
  <c r="D822" i="15"/>
  <c r="H822" i="15" s="1"/>
  <c r="N822" i="15"/>
  <c r="P822" i="15" s="1"/>
  <c r="B823" i="15"/>
  <c r="D823" i="15"/>
  <c r="H823" i="15" s="1"/>
  <c r="N823" i="15"/>
  <c r="P823" i="15" s="1"/>
  <c r="B824" i="15"/>
  <c r="D824" i="15"/>
  <c r="H824" i="15" s="1"/>
  <c r="N824" i="15"/>
  <c r="P824" i="15" s="1"/>
  <c r="B825" i="15"/>
  <c r="D825" i="15"/>
  <c r="H825" i="15" s="1"/>
  <c r="N825" i="15"/>
  <c r="P825" i="15" s="1"/>
  <c r="B826" i="15"/>
  <c r="D826" i="15"/>
  <c r="H826" i="15" s="1"/>
  <c r="N826" i="15"/>
  <c r="P826" i="15" s="1"/>
  <c r="B827" i="15"/>
  <c r="D827" i="15"/>
  <c r="H827" i="15" s="1"/>
  <c r="N827" i="15"/>
  <c r="P827" i="15" s="1"/>
  <c r="B828" i="15"/>
  <c r="D828" i="15"/>
  <c r="H828" i="15" s="1"/>
  <c r="N828" i="15"/>
  <c r="P828" i="15" s="1"/>
  <c r="B829" i="15"/>
  <c r="D829" i="15"/>
  <c r="H829" i="15" s="1"/>
  <c r="N829" i="15"/>
  <c r="P829" i="15" s="1"/>
  <c r="B830" i="15"/>
  <c r="D830" i="15"/>
  <c r="H830" i="15" s="1"/>
  <c r="N830" i="15"/>
  <c r="P830" i="15" s="1"/>
  <c r="B831" i="15"/>
  <c r="D831" i="15"/>
  <c r="H831" i="15" s="1"/>
  <c r="N831" i="15"/>
  <c r="P831" i="15" s="1"/>
  <c r="B832" i="15"/>
  <c r="D832" i="15"/>
  <c r="H832" i="15" s="1"/>
  <c r="N832" i="15"/>
  <c r="P832" i="15" s="1"/>
  <c r="B833" i="15"/>
  <c r="D833" i="15"/>
  <c r="H833" i="15" s="1"/>
  <c r="N833" i="15"/>
  <c r="P833" i="15" s="1"/>
  <c r="B834" i="15"/>
  <c r="D834" i="15"/>
  <c r="H834" i="15" s="1"/>
  <c r="N834" i="15"/>
  <c r="P834" i="15" s="1"/>
  <c r="B835" i="15"/>
  <c r="D835" i="15"/>
  <c r="H835" i="15" s="1"/>
  <c r="N835" i="15"/>
  <c r="P835" i="15" s="1"/>
  <c r="B836" i="15"/>
  <c r="D836" i="15"/>
  <c r="H836" i="15" s="1"/>
  <c r="N836" i="15"/>
  <c r="P836" i="15" s="1"/>
  <c r="B837" i="15"/>
  <c r="D837" i="15"/>
  <c r="H837" i="15" s="1"/>
  <c r="N837" i="15"/>
  <c r="P837" i="15" s="1"/>
  <c r="B838" i="15"/>
  <c r="D838" i="15"/>
  <c r="H838" i="15" s="1"/>
  <c r="N838" i="15"/>
  <c r="P838" i="15" s="1"/>
  <c r="B839" i="15"/>
  <c r="D839" i="15"/>
  <c r="H839" i="15" s="1"/>
  <c r="N839" i="15"/>
  <c r="P839" i="15" s="1"/>
  <c r="B840" i="15"/>
  <c r="D840" i="15"/>
  <c r="H840" i="15" s="1"/>
  <c r="N840" i="15"/>
  <c r="P840" i="15" s="1"/>
  <c r="B841" i="15"/>
  <c r="D841" i="15"/>
  <c r="H841" i="15" s="1"/>
  <c r="N841" i="15"/>
  <c r="P841" i="15" s="1"/>
  <c r="B842" i="15"/>
  <c r="D842" i="15"/>
  <c r="H842" i="15" s="1"/>
  <c r="N842" i="15"/>
  <c r="P842" i="15" s="1"/>
  <c r="B843" i="15"/>
  <c r="D843" i="15"/>
  <c r="H843" i="15" s="1"/>
  <c r="N843" i="15"/>
  <c r="P843" i="15" s="1"/>
  <c r="B844" i="15"/>
  <c r="D844" i="15"/>
  <c r="H844" i="15" s="1"/>
  <c r="N844" i="15"/>
  <c r="P844" i="15" s="1"/>
  <c r="B845" i="15"/>
  <c r="D845" i="15"/>
  <c r="H845" i="15" s="1"/>
  <c r="N845" i="15"/>
  <c r="P845" i="15" s="1"/>
  <c r="B846" i="15"/>
  <c r="D846" i="15"/>
  <c r="H846" i="15" s="1"/>
  <c r="N846" i="15"/>
  <c r="P846" i="15" s="1"/>
  <c r="B847" i="15"/>
  <c r="D847" i="15"/>
  <c r="H847" i="15" s="1"/>
  <c r="N847" i="15"/>
  <c r="P847" i="15" s="1"/>
  <c r="B848" i="15"/>
  <c r="D848" i="15"/>
  <c r="H848" i="15" s="1"/>
  <c r="N848" i="15"/>
  <c r="P848" i="15" s="1"/>
  <c r="B849" i="15"/>
  <c r="D849" i="15"/>
  <c r="H849" i="15" s="1"/>
  <c r="N849" i="15"/>
  <c r="P849" i="15" s="1"/>
  <c r="B850" i="15"/>
  <c r="D850" i="15"/>
  <c r="H850" i="15" s="1"/>
  <c r="N850" i="15"/>
  <c r="P850" i="15" s="1"/>
  <c r="B851" i="15"/>
  <c r="D851" i="15"/>
  <c r="H851" i="15" s="1"/>
  <c r="N851" i="15"/>
  <c r="P851" i="15" s="1"/>
  <c r="B852" i="15"/>
  <c r="D852" i="15"/>
  <c r="H852" i="15" s="1"/>
  <c r="N852" i="15"/>
  <c r="P852" i="15" s="1"/>
  <c r="B853" i="15"/>
  <c r="D853" i="15"/>
  <c r="H853" i="15" s="1"/>
  <c r="N853" i="15"/>
  <c r="P853" i="15" s="1"/>
  <c r="B854" i="15"/>
  <c r="D854" i="15"/>
  <c r="H854" i="15" s="1"/>
  <c r="N854" i="15"/>
  <c r="P854" i="15" s="1"/>
  <c r="B855" i="15"/>
  <c r="D855" i="15"/>
  <c r="H855" i="15" s="1"/>
  <c r="N855" i="15"/>
  <c r="P855" i="15" s="1"/>
  <c r="B856" i="15"/>
  <c r="D856" i="15"/>
  <c r="H856" i="15" s="1"/>
  <c r="N856" i="15"/>
  <c r="P856" i="15" s="1"/>
  <c r="B857" i="15"/>
  <c r="D857" i="15"/>
  <c r="H857" i="15" s="1"/>
  <c r="N857" i="15"/>
  <c r="P857" i="15" s="1"/>
  <c r="B858" i="15"/>
  <c r="D858" i="15"/>
  <c r="H858" i="15" s="1"/>
  <c r="N858" i="15"/>
  <c r="P858" i="15" s="1"/>
  <c r="B859" i="15"/>
  <c r="D859" i="15"/>
  <c r="H859" i="15" s="1"/>
  <c r="N859" i="15"/>
  <c r="P859" i="15" s="1"/>
  <c r="B860" i="15"/>
  <c r="D860" i="15"/>
  <c r="H860" i="15" s="1"/>
  <c r="N860" i="15"/>
  <c r="P860" i="15" s="1"/>
  <c r="B861" i="15"/>
  <c r="D861" i="15"/>
  <c r="H861" i="15" s="1"/>
  <c r="N861" i="15"/>
  <c r="P861" i="15" s="1"/>
  <c r="B862" i="15"/>
  <c r="D862" i="15"/>
  <c r="H862" i="15" s="1"/>
  <c r="N862" i="15"/>
  <c r="P862" i="15" s="1"/>
  <c r="B863" i="15"/>
  <c r="D863" i="15"/>
  <c r="H863" i="15" s="1"/>
  <c r="N863" i="15"/>
  <c r="P863" i="15" s="1"/>
  <c r="B864" i="15"/>
  <c r="D864" i="15"/>
  <c r="H864" i="15" s="1"/>
  <c r="N864" i="15"/>
  <c r="P864" i="15" s="1"/>
  <c r="B865" i="15"/>
  <c r="D865" i="15"/>
  <c r="H865" i="15" s="1"/>
  <c r="N865" i="15"/>
  <c r="P865" i="15" s="1"/>
  <c r="B866" i="15"/>
  <c r="D866" i="15"/>
  <c r="H866" i="15" s="1"/>
  <c r="N866" i="15"/>
  <c r="P866" i="15" s="1"/>
  <c r="B867" i="15"/>
  <c r="D867" i="15"/>
  <c r="H867" i="15" s="1"/>
  <c r="N867" i="15"/>
  <c r="P867" i="15" s="1"/>
  <c r="B868" i="15"/>
  <c r="D868" i="15"/>
  <c r="H868" i="15" s="1"/>
  <c r="N868" i="15"/>
  <c r="P868" i="15" s="1"/>
  <c r="B869" i="15"/>
  <c r="D869" i="15"/>
  <c r="H869" i="15" s="1"/>
  <c r="N869" i="15"/>
  <c r="P869" i="15" s="1"/>
  <c r="B870" i="15"/>
  <c r="D870" i="15"/>
  <c r="H870" i="15" s="1"/>
  <c r="N870" i="15"/>
  <c r="P870" i="15" s="1"/>
  <c r="B871" i="15"/>
  <c r="D871" i="15"/>
  <c r="H871" i="15" s="1"/>
  <c r="N871" i="15"/>
  <c r="P871" i="15" s="1"/>
  <c r="B872" i="15"/>
  <c r="D872" i="15"/>
  <c r="H872" i="15" s="1"/>
  <c r="N872" i="15"/>
  <c r="P872" i="15" s="1"/>
  <c r="B873" i="15"/>
  <c r="D873" i="15"/>
  <c r="H873" i="15" s="1"/>
  <c r="N873" i="15"/>
  <c r="P873" i="15" s="1"/>
  <c r="B874" i="15"/>
  <c r="D874" i="15"/>
  <c r="H874" i="15" s="1"/>
  <c r="N874" i="15"/>
  <c r="P874" i="15" s="1"/>
  <c r="B875" i="15"/>
  <c r="D875" i="15"/>
  <c r="H875" i="15" s="1"/>
  <c r="N875" i="15"/>
  <c r="P875" i="15" s="1"/>
  <c r="B876" i="15"/>
  <c r="D876" i="15"/>
  <c r="H876" i="15" s="1"/>
  <c r="N876" i="15"/>
  <c r="P876" i="15" s="1"/>
  <c r="B877" i="15"/>
  <c r="D877" i="15"/>
  <c r="H877" i="15" s="1"/>
  <c r="N877" i="15"/>
  <c r="P877" i="15" s="1"/>
  <c r="B878" i="15"/>
  <c r="D878" i="15"/>
  <c r="H878" i="15" s="1"/>
  <c r="N878" i="15"/>
  <c r="P878" i="15" s="1"/>
  <c r="B879" i="15"/>
  <c r="D879" i="15"/>
  <c r="H879" i="15" s="1"/>
  <c r="N879" i="15"/>
  <c r="P879" i="15" s="1"/>
  <c r="B880" i="15"/>
  <c r="D880" i="15"/>
  <c r="H880" i="15" s="1"/>
  <c r="N880" i="15"/>
  <c r="P880" i="15" s="1"/>
  <c r="B881" i="15"/>
  <c r="D881" i="15"/>
  <c r="H881" i="15" s="1"/>
  <c r="N881" i="15"/>
  <c r="P881" i="15" s="1"/>
  <c r="B882" i="15"/>
  <c r="D882" i="15"/>
  <c r="H882" i="15" s="1"/>
  <c r="N882" i="15"/>
  <c r="P882" i="15" s="1"/>
  <c r="B883" i="15"/>
  <c r="D883" i="15"/>
  <c r="H883" i="15" s="1"/>
  <c r="N883" i="15"/>
  <c r="P883" i="15" s="1"/>
  <c r="B884" i="15"/>
  <c r="D884" i="15"/>
  <c r="H884" i="15" s="1"/>
  <c r="N884" i="15"/>
  <c r="P884" i="15" s="1"/>
  <c r="B885" i="15"/>
  <c r="D885" i="15"/>
  <c r="H885" i="15" s="1"/>
  <c r="N885" i="15"/>
  <c r="P885" i="15" s="1"/>
  <c r="B886" i="15"/>
  <c r="D886" i="15"/>
  <c r="H886" i="15" s="1"/>
  <c r="N886" i="15"/>
  <c r="P886" i="15" s="1"/>
  <c r="B887" i="15"/>
  <c r="D887" i="15"/>
  <c r="H887" i="15" s="1"/>
  <c r="N887" i="15"/>
  <c r="P887" i="15" s="1"/>
  <c r="B888" i="15"/>
  <c r="D888" i="15"/>
  <c r="H888" i="15" s="1"/>
  <c r="N888" i="15"/>
  <c r="P888" i="15" s="1"/>
  <c r="B889" i="15"/>
  <c r="D889" i="15"/>
  <c r="H889" i="15" s="1"/>
  <c r="N889" i="15"/>
  <c r="P889" i="15" s="1"/>
  <c r="B890" i="15"/>
  <c r="D890" i="15"/>
  <c r="H890" i="15" s="1"/>
  <c r="N890" i="15"/>
  <c r="P890" i="15" s="1"/>
  <c r="B891" i="15"/>
  <c r="D891" i="15"/>
  <c r="H891" i="15" s="1"/>
  <c r="N891" i="15"/>
  <c r="P891" i="15" s="1"/>
  <c r="B892" i="15"/>
  <c r="D892" i="15"/>
  <c r="H892" i="15" s="1"/>
  <c r="N892" i="15"/>
  <c r="P892" i="15" s="1"/>
  <c r="B893" i="15"/>
  <c r="D893" i="15"/>
  <c r="H893" i="15" s="1"/>
  <c r="N893" i="15"/>
  <c r="P893" i="15" s="1"/>
  <c r="B894" i="15"/>
  <c r="D894" i="15"/>
  <c r="H894" i="15" s="1"/>
  <c r="N894" i="15"/>
  <c r="P894" i="15" s="1"/>
  <c r="B895" i="15"/>
  <c r="D895" i="15"/>
  <c r="H895" i="15" s="1"/>
  <c r="N895" i="15"/>
  <c r="P895" i="15" s="1"/>
  <c r="B896" i="15"/>
  <c r="D896" i="15"/>
  <c r="H896" i="15" s="1"/>
  <c r="N896" i="15"/>
  <c r="P896" i="15" s="1"/>
  <c r="B897" i="15"/>
  <c r="D897" i="15"/>
  <c r="H897" i="15" s="1"/>
  <c r="N897" i="15"/>
  <c r="P897" i="15" s="1"/>
  <c r="B898" i="15"/>
  <c r="D898" i="15"/>
  <c r="H898" i="15" s="1"/>
  <c r="N898" i="15"/>
  <c r="P898" i="15" s="1"/>
  <c r="B899" i="15"/>
  <c r="D899" i="15"/>
  <c r="H899" i="15" s="1"/>
  <c r="N899" i="15"/>
  <c r="P899" i="15" s="1"/>
  <c r="B900" i="15"/>
  <c r="D900" i="15"/>
  <c r="H900" i="15" s="1"/>
  <c r="N900" i="15"/>
  <c r="P900" i="15" s="1"/>
  <c r="B901" i="15"/>
  <c r="D901" i="15"/>
  <c r="H901" i="15" s="1"/>
  <c r="N901" i="15"/>
  <c r="P901" i="15" s="1"/>
  <c r="B902" i="15"/>
  <c r="D902" i="15"/>
  <c r="H902" i="15" s="1"/>
  <c r="N902" i="15"/>
  <c r="P902" i="15" s="1"/>
  <c r="B903" i="15"/>
  <c r="D903" i="15"/>
  <c r="H903" i="15" s="1"/>
  <c r="N903" i="15"/>
  <c r="P903" i="15" s="1"/>
  <c r="B904" i="15"/>
  <c r="D904" i="15"/>
  <c r="H904" i="15" s="1"/>
  <c r="N904" i="15"/>
  <c r="P904" i="15"/>
  <c r="B905" i="15"/>
  <c r="D905" i="15"/>
  <c r="H905" i="15" s="1"/>
  <c r="N905" i="15"/>
  <c r="P905" i="15" s="1"/>
  <c r="B906" i="15"/>
  <c r="D906" i="15"/>
  <c r="H906" i="15" s="1"/>
  <c r="N906" i="15"/>
  <c r="P906" i="15" s="1"/>
  <c r="B907" i="15"/>
  <c r="D907" i="15"/>
  <c r="H907" i="15" s="1"/>
  <c r="N907" i="15"/>
  <c r="P907" i="15" s="1"/>
  <c r="B908" i="15"/>
  <c r="D908" i="15"/>
  <c r="H908" i="15" s="1"/>
  <c r="N908" i="15"/>
  <c r="P908" i="15" s="1"/>
  <c r="B909" i="15"/>
  <c r="D909" i="15"/>
  <c r="H909" i="15" s="1"/>
  <c r="N909" i="15"/>
  <c r="P909" i="15" s="1"/>
  <c r="B910" i="15"/>
  <c r="D910" i="15"/>
  <c r="H910" i="15" s="1"/>
  <c r="N910" i="15"/>
  <c r="P910" i="15" s="1"/>
  <c r="B911" i="15"/>
  <c r="D911" i="15"/>
  <c r="H911" i="15" s="1"/>
  <c r="N911" i="15"/>
  <c r="P911" i="15" s="1"/>
  <c r="B912" i="15"/>
  <c r="D912" i="15"/>
  <c r="H912" i="15" s="1"/>
  <c r="N912" i="15"/>
  <c r="P912" i="15" s="1"/>
  <c r="B913" i="15"/>
  <c r="D913" i="15"/>
  <c r="H913" i="15" s="1"/>
  <c r="N913" i="15"/>
  <c r="P913" i="15" s="1"/>
  <c r="B914" i="15"/>
  <c r="D914" i="15"/>
  <c r="H914" i="15" s="1"/>
  <c r="N914" i="15"/>
  <c r="P914" i="15" s="1"/>
  <c r="B915" i="15"/>
  <c r="D915" i="15"/>
  <c r="H915" i="15" s="1"/>
  <c r="N915" i="15"/>
  <c r="P915" i="15" s="1"/>
  <c r="B916" i="15"/>
  <c r="D916" i="15"/>
  <c r="H916" i="15" s="1"/>
  <c r="N916" i="15"/>
  <c r="P916" i="15" s="1"/>
  <c r="B917" i="15"/>
  <c r="D917" i="15"/>
  <c r="H917" i="15" s="1"/>
  <c r="N917" i="15"/>
  <c r="P917" i="15" s="1"/>
  <c r="B918" i="15"/>
  <c r="D918" i="15"/>
  <c r="H918" i="15" s="1"/>
  <c r="N918" i="15"/>
  <c r="P918" i="15" s="1"/>
  <c r="B919" i="15"/>
  <c r="D919" i="15"/>
  <c r="H919" i="15" s="1"/>
  <c r="N919" i="15"/>
  <c r="P919" i="15" s="1"/>
  <c r="B920" i="15"/>
  <c r="D920" i="15"/>
  <c r="H920" i="15" s="1"/>
  <c r="N920" i="15"/>
  <c r="P920" i="15" s="1"/>
  <c r="B921" i="15"/>
  <c r="D921" i="15"/>
  <c r="H921" i="15" s="1"/>
  <c r="N921" i="15"/>
  <c r="P921" i="15" s="1"/>
  <c r="B922" i="15"/>
  <c r="D922" i="15"/>
  <c r="H922" i="15" s="1"/>
  <c r="N922" i="15"/>
  <c r="P922" i="15" s="1"/>
  <c r="B923" i="15"/>
  <c r="D923" i="15"/>
  <c r="H923" i="15" s="1"/>
  <c r="N923" i="15"/>
  <c r="P923" i="15" s="1"/>
  <c r="B924" i="15"/>
  <c r="D924" i="15"/>
  <c r="H924" i="15" s="1"/>
  <c r="N924" i="15"/>
  <c r="P924" i="15" s="1"/>
  <c r="B925" i="15"/>
  <c r="D925" i="15"/>
  <c r="H925" i="15" s="1"/>
  <c r="N925" i="15"/>
  <c r="P925" i="15" s="1"/>
  <c r="B926" i="15"/>
  <c r="D926" i="15"/>
  <c r="H926" i="15" s="1"/>
  <c r="N926" i="15"/>
  <c r="P926" i="15" s="1"/>
  <c r="B927" i="15"/>
  <c r="D927" i="15"/>
  <c r="H927" i="15" s="1"/>
  <c r="N927" i="15"/>
  <c r="P927" i="15" s="1"/>
  <c r="B928" i="15"/>
  <c r="D928" i="15"/>
  <c r="H928" i="15" s="1"/>
  <c r="N928" i="15"/>
  <c r="P928" i="15" s="1"/>
  <c r="B929" i="15"/>
  <c r="D929" i="15"/>
  <c r="H929" i="15" s="1"/>
  <c r="N929" i="15"/>
  <c r="P929" i="15" s="1"/>
  <c r="B930" i="15"/>
  <c r="D930" i="15"/>
  <c r="H930" i="15" s="1"/>
  <c r="N930" i="15"/>
  <c r="P930" i="15" s="1"/>
  <c r="B931" i="15"/>
  <c r="D931" i="15"/>
  <c r="H931" i="15" s="1"/>
  <c r="N931" i="15"/>
  <c r="P931" i="15" s="1"/>
  <c r="B932" i="15"/>
  <c r="D932" i="15"/>
  <c r="H932" i="15" s="1"/>
  <c r="N932" i="15"/>
  <c r="P932" i="15" s="1"/>
  <c r="B933" i="15"/>
  <c r="D933" i="15"/>
  <c r="H933" i="15" s="1"/>
  <c r="N933" i="15"/>
  <c r="P933" i="15" s="1"/>
  <c r="B934" i="15"/>
  <c r="D934" i="15"/>
  <c r="H934" i="15" s="1"/>
  <c r="N934" i="15"/>
  <c r="P934" i="15" s="1"/>
  <c r="B935" i="15"/>
  <c r="D935" i="15"/>
  <c r="H935" i="15" s="1"/>
  <c r="N935" i="15"/>
  <c r="P935" i="15" s="1"/>
  <c r="B936" i="15"/>
  <c r="D936" i="15"/>
  <c r="H936" i="15" s="1"/>
  <c r="N936" i="15"/>
  <c r="P936" i="15" s="1"/>
  <c r="B937" i="15"/>
  <c r="D937" i="15"/>
  <c r="H937" i="15" s="1"/>
  <c r="N937" i="15"/>
  <c r="P937" i="15" s="1"/>
  <c r="B938" i="15"/>
  <c r="D938" i="15"/>
  <c r="H938" i="15" s="1"/>
  <c r="N938" i="15"/>
  <c r="P938" i="15" s="1"/>
  <c r="B939" i="15"/>
  <c r="D939" i="15"/>
  <c r="H939" i="15" s="1"/>
  <c r="N939" i="15"/>
  <c r="P939" i="15" s="1"/>
  <c r="B940" i="15"/>
  <c r="D940" i="15"/>
  <c r="H940" i="15" s="1"/>
  <c r="N940" i="15"/>
  <c r="P940" i="15" s="1"/>
  <c r="B941" i="15"/>
  <c r="D941" i="15"/>
  <c r="H941" i="15" s="1"/>
  <c r="N941" i="15"/>
  <c r="P941" i="15" s="1"/>
  <c r="B942" i="15"/>
  <c r="D942" i="15"/>
  <c r="H942" i="15" s="1"/>
  <c r="N942" i="15"/>
  <c r="P942" i="15" s="1"/>
  <c r="B943" i="15"/>
  <c r="D943" i="15"/>
  <c r="H943" i="15" s="1"/>
  <c r="N943" i="15"/>
  <c r="P943" i="15" s="1"/>
  <c r="B944" i="15"/>
  <c r="D944" i="15"/>
  <c r="H944" i="15" s="1"/>
  <c r="N944" i="15"/>
  <c r="P944" i="15" s="1"/>
  <c r="B945" i="15"/>
  <c r="D945" i="15"/>
  <c r="H945" i="15" s="1"/>
  <c r="N945" i="15"/>
  <c r="P945" i="15" s="1"/>
  <c r="B946" i="15"/>
  <c r="D946" i="15"/>
  <c r="H946" i="15" s="1"/>
  <c r="N946" i="15"/>
  <c r="P946" i="15" s="1"/>
  <c r="B947" i="15"/>
  <c r="D947" i="15"/>
  <c r="H947" i="15" s="1"/>
  <c r="N947" i="15"/>
  <c r="P947" i="15" s="1"/>
  <c r="B948" i="15"/>
  <c r="D948" i="15"/>
  <c r="H948" i="15" s="1"/>
  <c r="N948" i="15"/>
  <c r="P948" i="15" s="1"/>
  <c r="B949" i="15"/>
  <c r="D949" i="15"/>
  <c r="H949" i="15" s="1"/>
  <c r="N949" i="15"/>
  <c r="P949" i="15" s="1"/>
  <c r="B950" i="15"/>
  <c r="D950" i="15"/>
  <c r="H950" i="15" s="1"/>
  <c r="N950" i="15"/>
  <c r="P950" i="15" s="1"/>
  <c r="B951" i="15"/>
  <c r="D951" i="15"/>
  <c r="H951" i="15" s="1"/>
  <c r="N951" i="15"/>
  <c r="P951" i="15" s="1"/>
  <c r="B952" i="15"/>
  <c r="D952" i="15"/>
  <c r="H952" i="15" s="1"/>
  <c r="N952" i="15"/>
  <c r="P952" i="15" s="1"/>
  <c r="B953" i="15"/>
  <c r="D953" i="15"/>
  <c r="H953" i="15" s="1"/>
  <c r="N953" i="15"/>
  <c r="P953" i="15" s="1"/>
  <c r="B954" i="15"/>
  <c r="D954" i="15"/>
  <c r="H954" i="15" s="1"/>
  <c r="N954" i="15"/>
  <c r="P954" i="15" s="1"/>
  <c r="B955" i="15"/>
  <c r="D955" i="15"/>
  <c r="H955" i="15" s="1"/>
  <c r="N955" i="15"/>
  <c r="P955" i="15" s="1"/>
  <c r="B956" i="15"/>
  <c r="D956" i="15"/>
  <c r="H956" i="15" s="1"/>
  <c r="N956" i="15"/>
  <c r="P956" i="15" s="1"/>
  <c r="B957" i="15"/>
  <c r="D957" i="15"/>
  <c r="H957" i="15" s="1"/>
  <c r="N957" i="15"/>
  <c r="P957" i="15" s="1"/>
  <c r="B958" i="15"/>
  <c r="D958" i="15"/>
  <c r="H958" i="15" s="1"/>
  <c r="N958" i="15"/>
  <c r="P958" i="15" s="1"/>
  <c r="B959" i="15"/>
  <c r="D959" i="15"/>
  <c r="H959" i="15" s="1"/>
  <c r="N959" i="15"/>
  <c r="P959" i="15" s="1"/>
  <c r="B960" i="15"/>
  <c r="D960" i="15"/>
  <c r="H960" i="15" s="1"/>
  <c r="N960" i="15"/>
  <c r="P960" i="15" s="1"/>
  <c r="B961" i="15"/>
  <c r="D961" i="15"/>
  <c r="H961" i="15" s="1"/>
  <c r="N961" i="15"/>
  <c r="P961" i="15" s="1"/>
  <c r="B962" i="15"/>
  <c r="D962" i="15"/>
  <c r="H962" i="15" s="1"/>
  <c r="N962" i="15"/>
  <c r="P962" i="15" s="1"/>
  <c r="B963" i="15"/>
  <c r="D963" i="15"/>
  <c r="H963" i="15" s="1"/>
  <c r="N963" i="15"/>
  <c r="P963" i="15" s="1"/>
  <c r="B964" i="15"/>
  <c r="D964" i="15"/>
  <c r="H964" i="15" s="1"/>
  <c r="N964" i="15"/>
  <c r="P964" i="15" s="1"/>
  <c r="B965" i="15"/>
  <c r="D965" i="15"/>
  <c r="H965" i="15" s="1"/>
  <c r="N965" i="15"/>
  <c r="P965" i="15" s="1"/>
  <c r="B966" i="15"/>
  <c r="D966" i="15"/>
  <c r="H966" i="15" s="1"/>
  <c r="N966" i="15"/>
  <c r="P966" i="15" s="1"/>
  <c r="B967" i="15"/>
  <c r="D967" i="15"/>
  <c r="H967" i="15" s="1"/>
  <c r="N967" i="15"/>
  <c r="P967" i="15" s="1"/>
  <c r="B968" i="15"/>
  <c r="D968" i="15"/>
  <c r="H968" i="15" s="1"/>
  <c r="N968" i="15"/>
  <c r="P968" i="15" s="1"/>
  <c r="B969" i="15"/>
  <c r="D969" i="15"/>
  <c r="H969" i="15" s="1"/>
  <c r="N969" i="15"/>
  <c r="P969" i="15" s="1"/>
  <c r="B970" i="15"/>
  <c r="D970" i="15"/>
  <c r="H970" i="15" s="1"/>
  <c r="N970" i="15"/>
  <c r="P970" i="15" s="1"/>
  <c r="B971" i="15"/>
  <c r="D971" i="15"/>
  <c r="H971" i="15" s="1"/>
  <c r="N971" i="15"/>
  <c r="P971" i="15" s="1"/>
  <c r="B972" i="15"/>
  <c r="D972" i="15"/>
  <c r="H972" i="15" s="1"/>
  <c r="N972" i="15"/>
  <c r="P972" i="15" s="1"/>
  <c r="B973" i="15"/>
  <c r="D973" i="15"/>
  <c r="H973" i="15" s="1"/>
  <c r="N973" i="15"/>
  <c r="P973" i="15" s="1"/>
  <c r="B974" i="15"/>
  <c r="D974" i="15"/>
  <c r="H974" i="15" s="1"/>
  <c r="N974" i="15"/>
  <c r="P974" i="15" s="1"/>
  <c r="B975" i="15"/>
  <c r="D975" i="15"/>
  <c r="H975" i="15" s="1"/>
  <c r="N975" i="15"/>
  <c r="P975" i="15" s="1"/>
  <c r="B976" i="15"/>
  <c r="D976" i="15"/>
  <c r="H976" i="15" s="1"/>
  <c r="N976" i="15"/>
  <c r="P976" i="15" s="1"/>
  <c r="B977" i="15"/>
  <c r="D977" i="15"/>
  <c r="H977" i="15" s="1"/>
  <c r="N977" i="15"/>
  <c r="P977" i="15" s="1"/>
  <c r="B978" i="15"/>
  <c r="D978" i="15"/>
  <c r="H978" i="15" s="1"/>
  <c r="N978" i="15"/>
  <c r="P978" i="15" s="1"/>
  <c r="B979" i="15"/>
  <c r="D979" i="15"/>
  <c r="H979" i="15" s="1"/>
  <c r="N979" i="15"/>
  <c r="P979" i="15" s="1"/>
  <c r="B980" i="15"/>
  <c r="D980" i="15"/>
  <c r="H980" i="15" s="1"/>
  <c r="N980" i="15"/>
  <c r="P980" i="15" s="1"/>
  <c r="B981" i="15"/>
  <c r="D981" i="15"/>
  <c r="H981" i="15" s="1"/>
  <c r="N981" i="15"/>
  <c r="P981" i="15" s="1"/>
  <c r="B982" i="15"/>
  <c r="D982" i="15"/>
  <c r="H982" i="15" s="1"/>
  <c r="N982" i="15"/>
  <c r="P982" i="15" s="1"/>
  <c r="B983" i="15"/>
  <c r="D983" i="15"/>
  <c r="H983" i="15" s="1"/>
  <c r="N983" i="15"/>
  <c r="P983" i="15" s="1"/>
  <c r="B984" i="15"/>
  <c r="D984" i="15"/>
  <c r="H984" i="15" s="1"/>
  <c r="N984" i="15"/>
  <c r="P984" i="15" s="1"/>
  <c r="B985" i="15"/>
  <c r="D985" i="15"/>
  <c r="H985" i="15" s="1"/>
  <c r="N985" i="15"/>
  <c r="P985" i="15" s="1"/>
  <c r="B986" i="15"/>
  <c r="D986" i="15"/>
  <c r="H986" i="15" s="1"/>
  <c r="N986" i="15"/>
  <c r="P986" i="15" s="1"/>
  <c r="B987" i="15"/>
  <c r="D987" i="15"/>
  <c r="H987" i="15" s="1"/>
  <c r="N987" i="15"/>
  <c r="P987" i="15" s="1"/>
  <c r="B988" i="15"/>
  <c r="D988" i="15"/>
  <c r="H988" i="15" s="1"/>
  <c r="N988" i="15"/>
  <c r="P988" i="15" s="1"/>
  <c r="B989" i="15"/>
  <c r="D989" i="15"/>
  <c r="H989" i="15" s="1"/>
  <c r="N989" i="15"/>
  <c r="P989" i="15" s="1"/>
  <c r="B990" i="15"/>
  <c r="D990" i="15"/>
  <c r="H990" i="15" s="1"/>
  <c r="N990" i="15"/>
  <c r="P990" i="15" s="1"/>
  <c r="B991" i="15"/>
  <c r="D991" i="15"/>
  <c r="H991" i="15" s="1"/>
  <c r="N991" i="15"/>
  <c r="P991" i="15" s="1"/>
  <c r="B992" i="15"/>
  <c r="D992" i="15"/>
  <c r="H992" i="15" s="1"/>
  <c r="N992" i="15"/>
  <c r="P992" i="15" s="1"/>
  <c r="B993" i="15"/>
  <c r="D993" i="15"/>
  <c r="H993" i="15" s="1"/>
  <c r="N993" i="15"/>
  <c r="P993" i="15" s="1"/>
  <c r="B994" i="15"/>
  <c r="D994" i="15"/>
  <c r="H994" i="15" s="1"/>
  <c r="N994" i="15"/>
  <c r="P994" i="15" s="1"/>
  <c r="B995" i="15"/>
  <c r="D995" i="15"/>
  <c r="H995" i="15" s="1"/>
  <c r="N995" i="15"/>
  <c r="P995" i="15" s="1"/>
  <c r="B996" i="15"/>
  <c r="D996" i="15"/>
  <c r="H996" i="15" s="1"/>
  <c r="N996" i="15"/>
  <c r="P996" i="15" s="1"/>
  <c r="B997" i="15"/>
  <c r="D997" i="15"/>
  <c r="H997" i="15" s="1"/>
  <c r="N997" i="15"/>
  <c r="P997" i="15" s="1"/>
  <c r="B998" i="15"/>
  <c r="D998" i="15"/>
  <c r="H998" i="15" s="1"/>
  <c r="N998" i="15"/>
  <c r="P998" i="15" s="1"/>
  <c r="B999" i="15"/>
  <c r="D999" i="15"/>
  <c r="H999" i="15" s="1"/>
  <c r="N999" i="15"/>
  <c r="P999" i="15" s="1"/>
  <c r="B1000" i="15"/>
  <c r="D1000" i="15"/>
  <c r="H1000" i="15" s="1"/>
  <c r="N1000" i="15"/>
  <c r="P1000" i="15" s="1"/>
  <c r="B605" i="15"/>
  <c r="D605" i="15"/>
  <c r="H605" i="15" s="1"/>
  <c r="B606" i="15"/>
  <c r="D606" i="15"/>
  <c r="H606" i="15" s="1"/>
  <c r="B607" i="15"/>
  <c r="D607" i="15"/>
  <c r="H607" i="15" s="1"/>
  <c r="B608" i="15"/>
  <c r="D608" i="15"/>
  <c r="H608" i="15" s="1"/>
  <c r="B609" i="15"/>
  <c r="D609" i="15"/>
  <c r="H609" i="15" s="1"/>
  <c r="B610" i="15"/>
  <c r="D610" i="15"/>
  <c r="H610" i="15" s="1"/>
  <c r="B611" i="15"/>
  <c r="D611" i="15"/>
  <c r="H611" i="15" s="1"/>
  <c r="B612" i="15"/>
  <c r="D612" i="15"/>
  <c r="H612" i="15" s="1"/>
  <c r="B613" i="15"/>
  <c r="D613" i="15"/>
  <c r="H613" i="15" s="1"/>
  <c r="B614" i="15"/>
  <c r="D614" i="15"/>
  <c r="H614" i="15" s="1"/>
  <c r="B615" i="15"/>
  <c r="D615" i="15"/>
  <c r="H615" i="15" s="1"/>
  <c r="B616" i="15"/>
  <c r="D616" i="15"/>
  <c r="H616" i="15" s="1"/>
  <c r="B617" i="15"/>
  <c r="D617" i="15"/>
  <c r="H617" i="15" s="1"/>
  <c r="B618" i="15"/>
  <c r="D618" i="15"/>
  <c r="H618" i="15" s="1"/>
  <c r="B619" i="15"/>
  <c r="D619" i="15"/>
  <c r="H619" i="15" s="1"/>
  <c r="B620" i="15"/>
  <c r="D620" i="15"/>
  <c r="H620" i="15" s="1"/>
  <c r="B621" i="15"/>
  <c r="D621" i="15"/>
  <c r="H621" i="15" s="1"/>
  <c r="B622" i="15"/>
  <c r="D622" i="15"/>
  <c r="H622" i="15" s="1"/>
  <c r="B623" i="15"/>
  <c r="D623" i="15"/>
  <c r="H623" i="15" s="1"/>
  <c r="B624" i="15"/>
  <c r="D624" i="15"/>
  <c r="H624" i="15"/>
  <c r="B625" i="15"/>
  <c r="D625" i="15"/>
  <c r="H625" i="15" s="1"/>
  <c r="B626" i="15"/>
  <c r="D626" i="15"/>
  <c r="H626" i="15" s="1"/>
  <c r="B627" i="15"/>
  <c r="D627" i="15"/>
  <c r="H627" i="15" s="1"/>
  <c r="D928" i="1"/>
  <c r="H928" i="1" s="1"/>
  <c r="I928" i="1"/>
  <c r="N928" i="1"/>
  <c r="R928" i="1" s="1"/>
  <c r="D929" i="1"/>
  <c r="H929" i="1" s="1"/>
  <c r="I929" i="1"/>
  <c r="N929" i="1"/>
  <c r="R929" i="1" s="1"/>
  <c r="D930" i="1"/>
  <c r="H930" i="1" s="1"/>
  <c r="I930" i="1"/>
  <c r="N930" i="1"/>
  <c r="R930" i="1" s="1"/>
  <c r="D931" i="1"/>
  <c r="H931" i="1" s="1"/>
  <c r="I931" i="1"/>
  <c r="N931" i="1"/>
  <c r="R931" i="1" s="1"/>
  <c r="D932" i="1"/>
  <c r="H932" i="1" s="1"/>
  <c r="I932" i="1"/>
  <c r="N932" i="1"/>
  <c r="R932" i="1" s="1"/>
  <c r="D933" i="1"/>
  <c r="H933" i="1" s="1"/>
  <c r="I933" i="1"/>
  <c r="N933" i="1"/>
  <c r="R933" i="1" s="1"/>
  <c r="D934" i="1"/>
  <c r="H934" i="1" s="1"/>
  <c r="I934" i="1"/>
  <c r="N934" i="1"/>
  <c r="R934" i="1" s="1"/>
  <c r="D935" i="1"/>
  <c r="H935" i="1" s="1"/>
  <c r="I935" i="1"/>
  <c r="N935" i="1"/>
  <c r="R935" i="1" s="1"/>
  <c r="D936" i="1"/>
  <c r="H936" i="1" s="1"/>
  <c r="I936" i="1"/>
  <c r="N936" i="1"/>
  <c r="R936" i="1" s="1"/>
  <c r="D937" i="1"/>
  <c r="H937" i="1" s="1"/>
  <c r="I937" i="1"/>
  <c r="N937" i="1"/>
  <c r="R937" i="1" s="1"/>
  <c r="D938" i="1"/>
  <c r="H938" i="1" s="1"/>
  <c r="I938" i="1"/>
  <c r="N938" i="1"/>
  <c r="R938" i="1" s="1"/>
  <c r="D939" i="1"/>
  <c r="H939" i="1" s="1"/>
  <c r="I939" i="1"/>
  <c r="N939" i="1"/>
  <c r="R939" i="1" s="1"/>
  <c r="D940" i="1"/>
  <c r="H940" i="1" s="1"/>
  <c r="I940" i="1"/>
  <c r="N940" i="1"/>
  <c r="R940" i="1" s="1"/>
  <c r="D941" i="1"/>
  <c r="H941" i="1" s="1"/>
  <c r="I941" i="1"/>
  <c r="N941" i="1"/>
  <c r="R941" i="1" s="1"/>
  <c r="D942" i="1"/>
  <c r="H942" i="1" s="1"/>
  <c r="I942" i="1"/>
  <c r="N942" i="1"/>
  <c r="R942" i="1" s="1"/>
  <c r="D943" i="1"/>
  <c r="H943" i="1" s="1"/>
  <c r="I943" i="1"/>
  <c r="N943" i="1"/>
  <c r="R943" i="1" s="1"/>
  <c r="D944" i="1"/>
  <c r="H944" i="1" s="1"/>
  <c r="I944" i="1"/>
  <c r="N944" i="1"/>
  <c r="R944" i="1" s="1"/>
  <c r="D945" i="1"/>
  <c r="H945" i="1" s="1"/>
  <c r="I945" i="1"/>
  <c r="N945" i="1"/>
  <c r="R945" i="1" s="1"/>
  <c r="D946" i="1"/>
  <c r="H946" i="1" s="1"/>
  <c r="I946" i="1"/>
  <c r="N946" i="1"/>
  <c r="R946" i="1" s="1"/>
  <c r="D947" i="1"/>
  <c r="H947" i="1" s="1"/>
  <c r="I947" i="1"/>
  <c r="N947" i="1"/>
  <c r="R947" i="1" s="1"/>
  <c r="D948" i="1"/>
  <c r="H948" i="1" s="1"/>
  <c r="I948" i="1"/>
  <c r="N948" i="1"/>
  <c r="R948" i="1" s="1"/>
  <c r="D949" i="1"/>
  <c r="H949" i="1" s="1"/>
  <c r="I949" i="1"/>
  <c r="N949" i="1"/>
  <c r="R949" i="1" s="1"/>
  <c r="D950" i="1"/>
  <c r="H950" i="1" s="1"/>
  <c r="I950" i="1"/>
  <c r="N950" i="1"/>
  <c r="R950" i="1" s="1"/>
  <c r="D951" i="1"/>
  <c r="H951" i="1" s="1"/>
  <c r="I951" i="1"/>
  <c r="N951" i="1"/>
  <c r="R951" i="1" s="1"/>
  <c r="D952" i="1"/>
  <c r="H952" i="1" s="1"/>
  <c r="I952" i="1"/>
  <c r="N952" i="1"/>
  <c r="R952" i="1" s="1"/>
  <c r="D953" i="1"/>
  <c r="H953" i="1" s="1"/>
  <c r="I953" i="1"/>
  <c r="N953" i="1"/>
  <c r="R953" i="1" s="1"/>
  <c r="D954" i="1"/>
  <c r="H954" i="1" s="1"/>
  <c r="I954" i="1"/>
  <c r="N954" i="1"/>
  <c r="R954" i="1" s="1"/>
  <c r="D955" i="1"/>
  <c r="H955" i="1" s="1"/>
  <c r="I955" i="1"/>
  <c r="N955" i="1"/>
  <c r="R955" i="1" s="1"/>
  <c r="D956" i="1"/>
  <c r="H956" i="1" s="1"/>
  <c r="I956" i="1"/>
  <c r="N956" i="1"/>
  <c r="R956" i="1" s="1"/>
  <c r="D957" i="1"/>
  <c r="H957" i="1" s="1"/>
  <c r="I957" i="1"/>
  <c r="N957" i="1"/>
  <c r="R957" i="1" s="1"/>
  <c r="D958" i="1"/>
  <c r="H958" i="1" s="1"/>
  <c r="I958" i="1"/>
  <c r="N958" i="1"/>
  <c r="R958" i="1" s="1"/>
  <c r="D959" i="1"/>
  <c r="H959" i="1" s="1"/>
  <c r="I959" i="1"/>
  <c r="N959" i="1"/>
  <c r="R959" i="1" s="1"/>
  <c r="D960" i="1"/>
  <c r="H960" i="1" s="1"/>
  <c r="I960" i="1"/>
  <c r="N960" i="1"/>
  <c r="R960" i="1" s="1"/>
  <c r="D961" i="1"/>
  <c r="H961" i="1" s="1"/>
  <c r="I961" i="1"/>
  <c r="N961" i="1"/>
  <c r="R961" i="1" s="1"/>
  <c r="D962" i="1"/>
  <c r="H962" i="1" s="1"/>
  <c r="I962" i="1"/>
  <c r="N962" i="1"/>
  <c r="R962" i="1" s="1"/>
  <c r="D963" i="1"/>
  <c r="H963" i="1" s="1"/>
  <c r="I963" i="1"/>
  <c r="N963" i="1"/>
  <c r="R963" i="1" s="1"/>
  <c r="D964" i="1"/>
  <c r="H964" i="1" s="1"/>
  <c r="I964" i="1"/>
  <c r="N964" i="1"/>
  <c r="R964" i="1" s="1"/>
  <c r="D965" i="1"/>
  <c r="H965" i="1" s="1"/>
  <c r="I965" i="1"/>
  <c r="N965" i="1"/>
  <c r="R965" i="1" s="1"/>
  <c r="D966" i="1"/>
  <c r="H966" i="1" s="1"/>
  <c r="I966" i="1"/>
  <c r="N966" i="1"/>
  <c r="R966" i="1" s="1"/>
  <c r="D967" i="1"/>
  <c r="H967" i="1" s="1"/>
  <c r="I967" i="1"/>
  <c r="N967" i="1"/>
  <c r="R967" i="1" s="1"/>
  <c r="D968" i="1"/>
  <c r="H968" i="1" s="1"/>
  <c r="I968" i="1"/>
  <c r="N968" i="1"/>
  <c r="R968" i="1" s="1"/>
  <c r="D969" i="1"/>
  <c r="H969" i="1" s="1"/>
  <c r="I969" i="1"/>
  <c r="N969" i="1"/>
  <c r="R969" i="1" s="1"/>
  <c r="D970" i="1"/>
  <c r="H970" i="1" s="1"/>
  <c r="I970" i="1"/>
  <c r="N970" i="1"/>
  <c r="R970" i="1" s="1"/>
  <c r="D971" i="1"/>
  <c r="H971" i="1" s="1"/>
  <c r="I971" i="1"/>
  <c r="N971" i="1"/>
  <c r="R971" i="1" s="1"/>
  <c r="D972" i="1"/>
  <c r="H972" i="1" s="1"/>
  <c r="I972" i="1"/>
  <c r="N972" i="1"/>
  <c r="R972" i="1" s="1"/>
  <c r="D973" i="1"/>
  <c r="H973" i="1" s="1"/>
  <c r="I973" i="1"/>
  <c r="N973" i="1"/>
  <c r="R973" i="1" s="1"/>
  <c r="D974" i="1"/>
  <c r="H974" i="1" s="1"/>
  <c r="I974" i="1"/>
  <c r="N974" i="1"/>
  <c r="R974" i="1" s="1"/>
  <c r="D975" i="1"/>
  <c r="H975" i="1" s="1"/>
  <c r="I975" i="1"/>
  <c r="N975" i="1"/>
  <c r="R975" i="1" s="1"/>
  <c r="D976" i="1"/>
  <c r="H976" i="1" s="1"/>
  <c r="I976" i="1"/>
  <c r="N976" i="1"/>
  <c r="R976" i="1" s="1"/>
  <c r="D977" i="1"/>
  <c r="H977" i="1" s="1"/>
  <c r="I977" i="1"/>
  <c r="N977" i="1"/>
  <c r="R977" i="1" s="1"/>
  <c r="D978" i="1"/>
  <c r="H978" i="1" s="1"/>
  <c r="I978" i="1"/>
  <c r="N978" i="1"/>
  <c r="R978" i="1" s="1"/>
  <c r="D979" i="1"/>
  <c r="H979" i="1" s="1"/>
  <c r="I979" i="1"/>
  <c r="N979" i="1"/>
  <c r="R979" i="1" s="1"/>
  <c r="D980" i="1"/>
  <c r="H980" i="1" s="1"/>
  <c r="I980" i="1"/>
  <c r="N980" i="1"/>
  <c r="R980" i="1" s="1"/>
  <c r="D981" i="1"/>
  <c r="H981" i="1" s="1"/>
  <c r="I981" i="1"/>
  <c r="N981" i="1"/>
  <c r="R981" i="1" s="1"/>
  <c r="D982" i="1"/>
  <c r="H982" i="1" s="1"/>
  <c r="I982" i="1"/>
  <c r="N982" i="1"/>
  <c r="R982" i="1" s="1"/>
  <c r="D983" i="1"/>
  <c r="H983" i="1" s="1"/>
  <c r="I983" i="1"/>
  <c r="N983" i="1"/>
  <c r="R983" i="1" s="1"/>
  <c r="D984" i="1"/>
  <c r="H984" i="1" s="1"/>
  <c r="I984" i="1"/>
  <c r="N984" i="1"/>
  <c r="R984" i="1" s="1"/>
  <c r="D985" i="1"/>
  <c r="H985" i="1" s="1"/>
  <c r="I985" i="1"/>
  <c r="N985" i="1"/>
  <c r="R985" i="1" s="1"/>
  <c r="D986" i="1"/>
  <c r="H986" i="1" s="1"/>
  <c r="I986" i="1"/>
  <c r="N986" i="1"/>
  <c r="R986" i="1" s="1"/>
  <c r="D987" i="1"/>
  <c r="H987" i="1" s="1"/>
  <c r="I987" i="1"/>
  <c r="N987" i="1"/>
  <c r="R987" i="1" s="1"/>
  <c r="D988" i="1"/>
  <c r="H988" i="1" s="1"/>
  <c r="I988" i="1"/>
  <c r="N988" i="1"/>
  <c r="R988" i="1" s="1"/>
  <c r="D989" i="1"/>
  <c r="H989" i="1" s="1"/>
  <c r="I989" i="1"/>
  <c r="N989" i="1"/>
  <c r="R989" i="1" s="1"/>
  <c r="D990" i="1"/>
  <c r="H990" i="1" s="1"/>
  <c r="I990" i="1"/>
  <c r="N990" i="1"/>
  <c r="R990" i="1" s="1"/>
  <c r="D991" i="1"/>
  <c r="H991" i="1" s="1"/>
  <c r="I991" i="1"/>
  <c r="N991" i="1"/>
  <c r="R991" i="1" s="1"/>
  <c r="D992" i="1"/>
  <c r="H992" i="1" s="1"/>
  <c r="I992" i="1"/>
  <c r="N992" i="1"/>
  <c r="R992" i="1" s="1"/>
  <c r="D993" i="1"/>
  <c r="H993" i="1" s="1"/>
  <c r="I993" i="1"/>
  <c r="N993" i="1"/>
  <c r="R993" i="1" s="1"/>
  <c r="D994" i="1"/>
  <c r="H994" i="1" s="1"/>
  <c r="I994" i="1"/>
  <c r="N994" i="1"/>
  <c r="R994" i="1" s="1"/>
  <c r="D995" i="1"/>
  <c r="H995" i="1" s="1"/>
  <c r="I995" i="1"/>
  <c r="N995" i="1"/>
  <c r="R995" i="1" s="1"/>
  <c r="D996" i="1"/>
  <c r="H996" i="1" s="1"/>
  <c r="I996" i="1"/>
  <c r="N996" i="1"/>
  <c r="R996" i="1" s="1"/>
  <c r="D997" i="1"/>
  <c r="H997" i="1" s="1"/>
  <c r="I997" i="1"/>
  <c r="N997" i="1"/>
  <c r="R997" i="1" s="1"/>
  <c r="D998" i="1"/>
  <c r="H998" i="1" s="1"/>
  <c r="I998" i="1"/>
  <c r="N998" i="1"/>
  <c r="R998" i="1" s="1"/>
  <c r="D999" i="1"/>
  <c r="H999" i="1" s="1"/>
  <c r="I999" i="1"/>
  <c r="N999" i="1"/>
  <c r="R999" i="1" s="1"/>
  <c r="D1000" i="1"/>
  <c r="H1000" i="1" s="1"/>
  <c r="I1000" i="1"/>
  <c r="N1000" i="1"/>
  <c r="R1000" i="1" s="1"/>
  <c r="D1001" i="1"/>
  <c r="H1001" i="1" s="1"/>
  <c r="I1001" i="1"/>
  <c r="N1001" i="1"/>
  <c r="R1001" i="1" s="1"/>
  <c r="D1002" i="1"/>
  <c r="H1002" i="1" s="1"/>
  <c r="I1002" i="1"/>
  <c r="N1002" i="1"/>
  <c r="R1002" i="1" s="1"/>
  <c r="D1003" i="1"/>
  <c r="H1003" i="1" s="1"/>
  <c r="I1003" i="1"/>
  <c r="N1003" i="1"/>
  <c r="R1003" i="1" s="1"/>
  <c r="D1004" i="1"/>
  <c r="H1004" i="1" s="1"/>
  <c r="I1004" i="1"/>
  <c r="N1004" i="1"/>
  <c r="R1004" i="1" s="1"/>
  <c r="D1005" i="1"/>
  <c r="H1005" i="1" s="1"/>
  <c r="I1005" i="1"/>
  <c r="N1005" i="1"/>
  <c r="R1005" i="1" s="1"/>
  <c r="D1006" i="1"/>
  <c r="H1006" i="1" s="1"/>
  <c r="I1006" i="1"/>
  <c r="N1006" i="1"/>
  <c r="R1006" i="1" s="1"/>
  <c r="D1007" i="1"/>
  <c r="H1007" i="1" s="1"/>
  <c r="I1007" i="1"/>
  <c r="N1007" i="1"/>
  <c r="R1007" i="1" s="1"/>
  <c r="H1008" i="1"/>
  <c r="I1008" i="1"/>
  <c r="N1008" i="1"/>
  <c r="R1008" i="1" s="1"/>
  <c r="D1009" i="1"/>
  <c r="H1009" i="1" s="1"/>
  <c r="I1009" i="1"/>
  <c r="N1009" i="1"/>
  <c r="R1009" i="1" s="1"/>
  <c r="D1010" i="1"/>
  <c r="H1010" i="1" s="1"/>
  <c r="I1010" i="1"/>
  <c r="N1010" i="1"/>
  <c r="R1010" i="1" s="1"/>
  <c r="D1011" i="1"/>
  <c r="H1011" i="1" s="1"/>
  <c r="I1011" i="1"/>
  <c r="N1011" i="1"/>
  <c r="R1011" i="1" s="1"/>
  <c r="D1012" i="1"/>
  <c r="H1012" i="1" s="1"/>
  <c r="I1012" i="1"/>
  <c r="N1012" i="1"/>
  <c r="R1012" i="1" s="1"/>
  <c r="D1013" i="1"/>
  <c r="H1013" i="1" s="1"/>
  <c r="I1013" i="1"/>
  <c r="N1013" i="1"/>
  <c r="R1013" i="1" s="1"/>
  <c r="D1014" i="1"/>
  <c r="H1014" i="1" s="1"/>
  <c r="I1014" i="1"/>
  <c r="N1014" i="1"/>
  <c r="R1014" i="1" s="1"/>
  <c r="D1015" i="1"/>
  <c r="H1015" i="1" s="1"/>
  <c r="I1015" i="1"/>
  <c r="N1015" i="1"/>
  <c r="R1015" i="1" s="1"/>
  <c r="D1016" i="1"/>
  <c r="H1016" i="1" s="1"/>
  <c r="I1016" i="1"/>
  <c r="N1016" i="1"/>
  <c r="R1016" i="1" s="1"/>
  <c r="D1017" i="1"/>
  <c r="H1017" i="1" s="1"/>
  <c r="I1017" i="1"/>
  <c r="N1017" i="1"/>
  <c r="R1017" i="1" s="1"/>
  <c r="D1018" i="1"/>
  <c r="H1018" i="1" s="1"/>
  <c r="I1018" i="1"/>
  <c r="N1018" i="1"/>
  <c r="R1018" i="1" s="1"/>
  <c r="D1019" i="1"/>
  <c r="H1019" i="1" s="1"/>
  <c r="I1019" i="1"/>
  <c r="N1019" i="1"/>
  <c r="R1019" i="1" s="1"/>
  <c r="D1020" i="1"/>
  <c r="H1020" i="1" s="1"/>
  <c r="I1020" i="1"/>
  <c r="N1020" i="1"/>
  <c r="D1021" i="1"/>
  <c r="H1021" i="1" s="1"/>
  <c r="I1021" i="1"/>
  <c r="N1021" i="1"/>
  <c r="R1021" i="1" s="1"/>
  <c r="D1022" i="1"/>
  <c r="H1022" i="1" s="1"/>
  <c r="I1022" i="1"/>
  <c r="N1022" i="1"/>
  <c r="R1022" i="1" s="1"/>
  <c r="D1023" i="1"/>
  <c r="H1023" i="1" s="1"/>
  <c r="I1023" i="1"/>
  <c r="N1023" i="1"/>
  <c r="R1023" i="1" s="1"/>
  <c r="D1024" i="1"/>
  <c r="H1024" i="1" s="1"/>
  <c r="I1024" i="1"/>
  <c r="N1024" i="1"/>
  <c r="R1024" i="1"/>
  <c r="D1025" i="1"/>
  <c r="H1025" i="1" s="1"/>
  <c r="I1025" i="1"/>
  <c r="N1025" i="1"/>
  <c r="R1025" i="1" s="1"/>
  <c r="D1026" i="1"/>
  <c r="H1026" i="1" s="1"/>
  <c r="J1116" i="1" s="1"/>
  <c r="I1026" i="1"/>
  <c r="N1026" i="1"/>
  <c r="R1026" i="1" s="1"/>
  <c r="T1116" i="1" s="1"/>
  <c r="I978" i="15" l="1"/>
  <c r="I1009" i="15"/>
  <c r="I1101" i="15" s="1"/>
  <c r="I1103" i="15" s="1"/>
  <c r="I794" i="15"/>
  <c r="R1010" i="15"/>
  <c r="R888" i="15"/>
  <c r="I703" i="15"/>
  <c r="I888" i="15"/>
  <c r="R704" i="15"/>
  <c r="R673" i="15"/>
  <c r="U794" i="15"/>
  <c r="T1025" i="1"/>
  <c r="T994" i="1"/>
  <c r="T966" i="1"/>
  <c r="T1026" i="1"/>
  <c r="T1300" i="1"/>
  <c r="J1300" i="1"/>
  <c r="J1026" i="1"/>
  <c r="W1087" i="1"/>
  <c r="U965" i="1"/>
  <c r="U966" i="1" s="1"/>
  <c r="U956" i="1"/>
  <c r="B921" i="11"/>
  <c r="D921" i="11"/>
  <c r="H921" i="11" s="1"/>
  <c r="M921" i="11"/>
  <c r="Q921" i="11" s="1"/>
  <c r="B922" i="11"/>
  <c r="D922" i="11"/>
  <c r="H922" i="11"/>
  <c r="M922" i="11"/>
  <c r="Q922" i="11" s="1"/>
  <c r="B923" i="11"/>
  <c r="D923" i="11"/>
  <c r="H923" i="11" s="1"/>
  <c r="M923" i="11"/>
  <c r="Q923" i="11" s="1"/>
  <c r="B924" i="11"/>
  <c r="D924" i="11"/>
  <c r="H924" i="11" s="1"/>
  <c r="M924" i="11"/>
  <c r="Q924" i="11" s="1"/>
  <c r="B925" i="11"/>
  <c r="D925" i="11"/>
  <c r="H925" i="11" s="1"/>
  <c r="M925" i="11"/>
  <c r="Q925" i="11" s="1"/>
  <c r="B926" i="11"/>
  <c r="D926" i="11"/>
  <c r="H926" i="11" s="1"/>
  <c r="M926" i="11"/>
  <c r="Q926" i="11" s="1"/>
  <c r="B927" i="11"/>
  <c r="D927" i="11"/>
  <c r="H927" i="11" s="1"/>
  <c r="M927" i="11"/>
  <c r="Q927" i="11" s="1"/>
  <c r="B928" i="11"/>
  <c r="D928" i="11"/>
  <c r="H928" i="11" s="1"/>
  <c r="M928" i="11"/>
  <c r="Q928" i="11" s="1"/>
  <c r="B929" i="11"/>
  <c r="D929" i="11"/>
  <c r="H929" i="11" s="1"/>
  <c r="M929" i="11"/>
  <c r="Q929" i="11" s="1"/>
  <c r="B930" i="11"/>
  <c r="D930" i="11"/>
  <c r="H930" i="11" s="1"/>
  <c r="M930" i="11"/>
  <c r="Q930" i="11" s="1"/>
  <c r="B931" i="11"/>
  <c r="D931" i="11"/>
  <c r="H931" i="11" s="1"/>
  <c r="M931" i="11"/>
  <c r="Q931" i="11" s="1"/>
  <c r="B932" i="11"/>
  <c r="D932" i="11"/>
  <c r="H932" i="11" s="1"/>
  <c r="M932" i="11"/>
  <c r="Q932" i="11"/>
  <c r="B933" i="11"/>
  <c r="D933" i="11"/>
  <c r="H933" i="11" s="1"/>
  <c r="M933" i="11"/>
  <c r="Q933" i="11" s="1"/>
  <c r="B934" i="11"/>
  <c r="D934" i="11"/>
  <c r="H934" i="11" s="1"/>
  <c r="M934" i="11"/>
  <c r="Q934" i="11" s="1"/>
  <c r="B935" i="11"/>
  <c r="D935" i="11"/>
  <c r="H935" i="11" s="1"/>
  <c r="M935" i="11"/>
  <c r="Q935" i="11" s="1"/>
  <c r="B936" i="11"/>
  <c r="D936" i="11"/>
  <c r="H936" i="11" s="1"/>
  <c r="M936" i="11"/>
  <c r="Q936" i="11" s="1"/>
  <c r="B937" i="11"/>
  <c r="D937" i="11"/>
  <c r="H937" i="11" s="1"/>
  <c r="M937" i="11"/>
  <c r="Q937" i="11" s="1"/>
  <c r="B938" i="11"/>
  <c r="D938" i="11"/>
  <c r="H938" i="11" s="1"/>
  <c r="M938" i="11"/>
  <c r="Q938" i="11" s="1"/>
  <c r="B939" i="11"/>
  <c r="D939" i="11"/>
  <c r="H939" i="11" s="1"/>
  <c r="M939" i="11"/>
  <c r="Q939" i="11" s="1"/>
  <c r="B940" i="11"/>
  <c r="D940" i="11"/>
  <c r="H940" i="11" s="1"/>
  <c r="M940" i="11"/>
  <c r="Q940" i="11" s="1"/>
  <c r="B941" i="11"/>
  <c r="D941" i="11"/>
  <c r="H941" i="11" s="1"/>
  <c r="M941" i="11"/>
  <c r="Q941" i="11" s="1"/>
  <c r="B942" i="11"/>
  <c r="D942" i="11"/>
  <c r="H942" i="11" s="1"/>
  <c r="M942" i="11"/>
  <c r="Q942" i="11" s="1"/>
  <c r="B943" i="11"/>
  <c r="D943" i="11"/>
  <c r="H943" i="11" s="1"/>
  <c r="M943" i="11"/>
  <c r="Q943" i="11" s="1"/>
  <c r="B944" i="11"/>
  <c r="D944" i="11"/>
  <c r="H944" i="11" s="1"/>
  <c r="M944" i="11"/>
  <c r="Q944" i="11" s="1"/>
  <c r="B945" i="11"/>
  <c r="D945" i="11"/>
  <c r="H945" i="11" s="1"/>
  <c r="M945" i="11"/>
  <c r="B946" i="11"/>
  <c r="D946" i="11"/>
  <c r="H946" i="11" s="1"/>
  <c r="M946" i="11"/>
  <c r="Q946" i="11" s="1"/>
  <c r="B947" i="11"/>
  <c r="D947" i="11"/>
  <c r="H947" i="11" s="1"/>
  <c r="M947" i="11"/>
  <c r="Q947" i="11" s="1"/>
  <c r="B948" i="11"/>
  <c r="D948" i="11"/>
  <c r="H948" i="11" s="1"/>
  <c r="M948" i="11"/>
  <c r="Q948" i="11" s="1"/>
  <c r="B949" i="11"/>
  <c r="D949" i="11"/>
  <c r="H949" i="11" s="1"/>
  <c r="M949" i="11"/>
  <c r="Q949" i="11" s="1"/>
  <c r="B950" i="11"/>
  <c r="D950" i="11"/>
  <c r="H950" i="11" s="1"/>
  <c r="M950" i="11"/>
  <c r="Q950" i="11" s="1"/>
  <c r="B951" i="11"/>
  <c r="D951" i="11"/>
  <c r="H951" i="11" s="1"/>
  <c r="M951" i="11"/>
  <c r="Q951" i="11" s="1"/>
  <c r="B952" i="11"/>
  <c r="D952" i="11"/>
  <c r="H952" i="11" s="1"/>
  <c r="M952" i="11"/>
  <c r="Q952" i="11" s="1"/>
  <c r="B953" i="11"/>
  <c r="D953" i="11"/>
  <c r="H953" i="11" s="1"/>
  <c r="M953" i="11"/>
  <c r="Q953" i="11" s="1"/>
  <c r="B954" i="11"/>
  <c r="D954" i="11"/>
  <c r="H954" i="11" s="1"/>
  <c r="M954" i="11"/>
  <c r="Q954" i="11" s="1"/>
  <c r="B955" i="11"/>
  <c r="D955" i="11"/>
  <c r="H955" i="11" s="1"/>
  <c r="M955" i="11"/>
  <c r="Q955" i="11" s="1"/>
  <c r="B956" i="11"/>
  <c r="D956" i="11"/>
  <c r="H956" i="11" s="1"/>
  <c r="M956" i="11"/>
  <c r="Q956" i="11" s="1"/>
  <c r="B957" i="11"/>
  <c r="D957" i="11"/>
  <c r="H957" i="11" s="1"/>
  <c r="M957" i="11"/>
  <c r="Q957" i="11" s="1"/>
  <c r="B958" i="11"/>
  <c r="D958" i="11"/>
  <c r="H958" i="11"/>
  <c r="M958" i="11"/>
  <c r="Q958" i="11" s="1"/>
  <c r="B959" i="11"/>
  <c r="D959" i="11"/>
  <c r="H959" i="11" s="1"/>
  <c r="M959" i="11"/>
  <c r="Q959" i="11" s="1"/>
  <c r="B960" i="11"/>
  <c r="D960" i="11"/>
  <c r="H960" i="11" s="1"/>
  <c r="M960" i="11"/>
  <c r="Q960" i="11" s="1"/>
  <c r="B961" i="11"/>
  <c r="D961" i="11"/>
  <c r="H961" i="11" s="1"/>
  <c r="M961" i="11"/>
  <c r="Q961" i="11" s="1"/>
  <c r="B962" i="11"/>
  <c r="D962" i="11"/>
  <c r="H962" i="11"/>
  <c r="M962" i="11"/>
  <c r="Q962" i="11" s="1"/>
  <c r="B963" i="11"/>
  <c r="D963" i="11"/>
  <c r="H963" i="11" s="1"/>
  <c r="M963" i="11"/>
  <c r="Q963" i="11" s="1"/>
  <c r="B964" i="11"/>
  <c r="D964" i="11"/>
  <c r="H964" i="11"/>
  <c r="M964" i="11"/>
  <c r="Q964" i="11" s="1"/>
  <c r="B965" i="11"/>
  <c r="D965" i="11"/>
  <c r="H965" i="11"/>
  <c r="M965" i="11"/>
  <c r="Q965" i="11" s="1"/>
  <c r="B966" i="11"/>
  <c r="D966" i="11"/>
  <c r="H966" i="11" s="1"/>
  <c r="M966" i="11"/>
  <c r="Q966" i="11" s="1"/>
  <c r="B967" i="11"/>
  <c r="D967" i="11"/>
  <c r="H967" i="11" s="1"/>
  <c r="M967" i="11"/>
  <c r="Q967" i="11" s="1"/>
  <c r="B968" i="11"/>
  <c r="D968" i="11"/>
  <c r="H968" i="11"/>
  <c r="M968" i="11"/>
  <c r="Q968" i="11" s="1"/>
  <c r="B969" i="11"/>
  <c r="D969" i="11"/>
  <c r="H969" i="11" s="1"/>
  <c r="M969" i="11"/>
  <c r="Q969" i="11" s="1"/>
  <c r="B970" i="11"/>
  <c r="D970" i="11"/>
  <c r="H970" i="11" s="1"/>
  <c r="M970" i="11"/>
  <c r="Q970" i="11" s="1"/>
  <c r="B971" i="11"/>
  <c r="D971" i="11"/>
  <c r="H971" i="11" s="1"/>
  <c r="M971" i="11"/>
  <c r="Q971" i="11" s="1"/>
  <c r="B972" i="11"/>
  <c r="D972" i="11"/>
  <c r="H972" i="11" s="1"/>
  <c r="M972" i="11"/>
  <c r="Q972" i="11" s="1"/>
  <c r="B973" i="11"/>
  <c r="D973" i="11"/>
  <c r="H973" i="11" s="1"/>
  <c r="M973" i="11"/>
  <c r="Q973" i="11" s="1"/>
  <c r="B974" i="11"/>
  <c r="D974" i="11"/>
  <c r="H974" i="11" s="1"/>
  <c r="M974" i="11"/>
  <c r="Q974" i="11" s="1"/>
  <c r="B975" i="11"/>
  <c r="D975" i="11"/>
  <c r="H975" i="11" s="1"/>
  <c r="M975" i="11"/>
  <c r="Q975" i="11" s="1"/>
  <c r="B976" i="11"/>
  <c r="D976" i="11"/>
  <c r="H976" i="11" s="1"/>
  <c r="M976" i="11"/>
  <c r="Q976" i="11"/>
  <c r="B977" i="11"/>
  <c r="D977" i="11"/>
  <c r="H977" i="11" s="1"/>
  <c r="M977" i="11"/>
  <c r="Q977" i="11" s="1"/>
  <c r="B978" i="11"/>
  <c r="D978" i="11"/>
  <c r="H978" i="11" s="1"/>
  <c r="M978" i="11"/>
  <c r="Q978" i="11" s="1"/>
  <c r="B979" i="11"/>
  <c r="D979" i="11"/>
  <c r="H979" i="11" s="1"/>
  <c r="M979" i="11"/>
  <c r="Q979" i="11" s="1"/>
  <c r="B980" i="11"/>
  <c r="D980" i="11"/>
  <c r="H980" i="11" s="1"/>
  <c r="M980" i="11"/>
  <c r="Q980" i="11" s="1"/>
  <c r="B981" i="11"/>
  <c r="D981" i="11"/>
  <c r="H981" i="11" s="1"/>
  <c r="M981" i="11"/>
  <c r="Q981" i="11" s="1"/>
  <c r="B982" i="11"/>
  <c r="D982" i="11"/>
  <c r="H982" i="11" s="1"/>
  <c r="M982" i="11"/>
  <c r="Q982" i="11" s="1"/>
  <c r="B983" i="11"/>
  <c r="D983" i="11"/>
  <c r="H983" i="11" s="1"/>
  <c r="M983" i="11"/>
  <c r="Q983" i="11" s="1"/>
  <c r="B984" i="11"/>
  <c r="D984" i="11"/>
  <c r="H984" i="11" s="1"/>
  <c r="M984" i="11"/>
  <c r="Q984" i="11" s="1"/>
  <c r="B985" i="11"/>
  <c r="D985" i="11"/>
  <c r="H985" i="11" s="1"/>
  <c r="M985" i="11"/>
  <c r="Q985" i="11" s="1"/>
  <c r="B986" i="11"/>
  <c r="D986" i="11"/>
  <c r="H986" i="11" s="1"/>
  <c r="M986" i="11"/>
  <c r="Q986" i="11"/>
  <c r="B987" i="11"/>
  <c r="D987" i="11"/>
  <c r="H987" i="11" s="1"/>
  <c r="M987" i="11"/>
  <c r="Q987" i="11" s="1"/>
  <c r="B988" i="11"/>
  <c r="D988" i="11"/>
  <c r="H988" i="11" s="1"/>
  <c r="M988" i="11"/>
  <c r="Q988" i="11" s="1"/>
  <c r="B989" i="11"/>
  <c r="D989" i="11"/>
  <c r="H989" i="11" s="1"/>
  <c r="M989" i="11"/>
  <c r="Q989" i="11" s="1"/>
  <c r="B990" i="11"/>
  <c r="D990" i="11"/>
  <c r="H990" i="11" s="1"/>
  <c r="M990" i="11"/>
  <c r="Q990" i="11" s="1"/>
  <c r="B991" i="11"/>
  <c r="D991" i="11"/>
  <c r="H991" i="11" s="1"/>
  <c r="M991" i="11"/>
  <c r="Q991" i="11" s="1"/>
  <c r="B920" i="2"/>
  <c r="D920" i="2"/>
  <c r="H920" i="2" s="1"/>
  <c r="I920" i="2"/>
  <c r="M920" i="2"/>
  <c r="P920" i="2" s="1"/>
  <c r="B921" i="2"/>
  <c r="D921" i="2"/>
  <c r="H921" i="2" s="1"/>
  <c r="I921" i="2"/>
  <c r="M921" i="2"/>
  <c r="P921" i="2" s="1"/>
  <c r="B922" i="2"/>
  <c r="D922" i="2"/>
  <c r="H922" i="2" s="1"/>
  <c r="I922" i="2"/>
  <c r="M922" i="2"/>
  <c r="P922" i="2" s="1"/>
  <c r="B923" i="2"/>
  <c r="D923" i="2"/>
  <c r="H923" i="2"/>
  <c r="I923" i="2"/>
  <c r="M923" i="2"/>
  <c r="P923" i="2" s="1"/>
  <c r="B924" i="2"/>
  <c r="D924" i="2"/>
  <c r="H924" i="2" s="1"/>
  <c r="I924" i="2"/>
  <c r="M924" i="2"/>
  <c r="P924" i="2" s="1"/>
  <c r="B925" i="2"/>
  <c r="D925" i="2"/>
  <c r="H925" i="2" s="1"/>
  <c r="I925" i="2"/>
  <c r="M925" i="2"/>
  <c r="P925" i="2" s="1"/>
  <c r="B926" i="2"/>
  <c r="D926" i="2"/>
  <c r="H926" i="2" s="1"/>
  <c r="I926" i="2"/>
  <c r="M926" i="2"/>
  <c r="P926" i="2" s="1"/>
  <c r="B927" i="2"/>
  <c r="D927" i="2"/>
  <c r="H927" i="2" s="1"/>
  <c r="I927" i="2"/>
  <c r="M927" i="2"/>
  <c r="P927" i="2" s="1"/>
  <c r="B928" i="2"/>
  <c r="D928" i="2"/>
  <c r="H928" i="2" s="1"/>
  <c r="I928" i="2"/>
  <c r="M928" i="2"/>
  <c r="P928" i="2"/>
  <c r="B929" i="2"/>
  <c r="D929" i="2"/>
  <c r="H929" i="2" s="1"/>
  <c r="I929" i="2"/>
  <c r="M929" i="2"/>
  <c r="P929" i="2" s="1"/>
  <c r="B930" i="2"/>
  <c r="D930" i="2"/>
  <c r="H930" i="2"/>
  <c r="I930" i="2"/>
  <c r="M930" i="2"/>
  <c r="P930" i="2" s="1"/>
  <c r="B931" i="2"/>
  <c r="D931" i="2"/>
  <c r="H931" i="2" s="1"/>
  <c r="I931" i="2"/>
  <c r="M931" i="2"/>
  <c r="P931" i="2"/>
  <c r="B932" i="2"/>
  <c r="D932" i="2"/>
  <c r="H932" i="2" s="1"/>
  <c r="I932" i="2"/>
  <c r="M932" i="2"/>
  <c r="P932" i="2" s="1"/>
  <c r="B933" i="2"/>
  <c r="D933" i="2"/>
  <c r="H933" i="2" s="1"/>
  <c r="I933" i="2"/>
  <c r="M933" i="2"/>
  <c r="P933" i="2"/>
  <c r="B934" i="2"/>
  <c r="D934" i="2"/>
  <c r="H934" i="2" s="1"/>
  <c r="I934" i="2"/>
  <c r="M934" i="2"/>
  <c r="P934" i="2" s="1"/>
  <c r="B935" i="2"/>
  <c r="D935" i="2"/>
  <c r="H935" i="2"/>
  <c r="I935" i="2"/>
  <c r="M935" i="2"/>
  <c r="P935" i="2" s="1"/>
  <c r="B936" i="2"/>
  <c r="D936" i="2"/>
  <c r="H936" i="2" s="1"/>
  <c r="I936" i="2"/>
  <c r="M936" i="2"/>
  <c r="P936" i="2"/>
  <c r="B937" i="2"/>
  <c r="D937" i="2"/>
  <c r="H937" i="2" s="1"/>
  <c r="I937" i="2"/>
  <c r="M937" i="2"/>
  <c r="P937" i="2" s="1"/>
  <c r="B938" i="2"/>
  <c r="D938" i="2"/>
  <c r="H938" i="2" s="1"/>
  <c r="I938" i="2"/>
  <c r="M938" i="2"/>
  <c r="P938" i="2"/>
  <c r="B939" i="2"/>
  <c r="D939" i="2"/>
  <c r="H939" i="2" s="1"/>
  <c r="I939" i="2"/>
  <c r="M939" i="2"/>
  <c r="P939" i="2" s="1"/>
  <c r="B940" i="2"/>
  <c r="D940" i="2"/>
  <c r="H940" i="2"/>
  <c r="I940" i="2"/>
  <c r="M940" i="2"/>
  <c r="P940" i="2" s="1"/>
  <c r="B941" i="2"/>
  <c r="D941" i="2"/>
  <c r="H941" i="2" s="1"/>
  <c r="I941" i="2"/>
  <c r="M941" i="2"/>
  <c r="P941" i="2" s="1"/>
  <c r="B942" i="2"/>
  <c r="D942" i="2"/>
  <c r="H942" i="2" s="1"/>
  <c r="I942" i="2"/>
  <c r="M942" i="2"/>
  <c r="P942" i="2" s="1"/>
  <c r="B943" i="2"/>
  <c r="D943" i="2"/>
  <c r="H943" i="2" s="1"/>
  <c r="I943" i="2"/>
  <c r="M943" i="2"/>
  <c r="P943" i="2" s="1"/>
  <c r="B944" i="2"/>
  <c r="D944" i="2"/>
  <c r="H944" i="2" s="1"/>
  <c r="I944" i="2"/>
  <c r="M944" i="2"/>
  <c r="P944" i="2" s="1"/>
  <c r="B945" i="2"/>
  <c r="D945" i="2"/>
  <c r="H945" i="2" s="1"/>
  <c r="I945" i="2"/>
  <c r="M945" i="2"/>
  <c r="P945" i="2" s="1"/>
  <c r="B946" i="2"/>
  <c r="D946" i="2"/>
  <c r="H946" i="2" s="1"/>
  <c r="I946" i="2"/>
  <c r="M946" i="2"/>
  <c r="P946" i="2" s="1"/>
  <c r="B947" i="2"/>
  <c r="D947" i="2"/>
  <c r="H947" i="2" s="1"/>
  <c r="I947" i="2"/>
  <c r="M947" i="2"/>
  <c r="P947" i="2"/>
  <c r="B948" i="2"/>
  <c r="D948" i="2"/>
  <c r="H948" i="2" s="1"/>
  <c r="I948" i="2"/>
  <c r="M948" i="2"/>
  <c r="P948" i="2" s="1"/>
  <c r="B949" i="2"/>
  <c r="D949" i="2"/>
  <c r="H949" i="2" s="1"/>
  <c r="I949" i="2"/>
  <c r="M949" i="2"/>
  <c r="P949" i="2" s="1"/>
  <c r="B950" i="2"/>
  <c r="D950" i="2"/>
  <c r="H950" i="2" s="1"/>
  <c r="I950" i="2"/>
  <c r="M950" i="2"/>
  <c r="P950" i="2" s="1"/>
  <c r="B951" i="2"/>
  <c r="D951" i="2"/>
  <c r="H951" i="2" s="1"/>
  <c r="I951" i="2"/>
  <c r="M951" i="2"/>
  <c r="P951" i="2" s="1"/>
  <c r="B952" i="2"/>
  <c r="D952" i="2"/>
  <c r="H952" i="2" s="1"/>
  <c r="I952" i="2"/>
  <c r="M952" i="2"/>
  <c r="P952" i="2"/>
  <c r="B953" i="2"/>
  <c r="D953" i="2"/>
  <c r="H953" i="2" s="1"/>
  <c r="I953" i="2"/>
  <c r="M953" i="2"/>
  <c r="P953" i="2" s="1"/>
  <c r="B954" i="2"/>
  <c r="D954" i="2"/>
  <c r="H954" i="2"/>
  <c r="I954" i="2"/>
  <c r="M954" i="2"/>
  <c r="B955" i="2"/>
  <c r="D955" i="2"/>
  <c r="H955" i="2" s="1"/>
  <c r="I955" i="2"/>
  <c r="M955" i="2"/>
  <c r="P955" i="2" s="1"/>
  <c r="B956" i="2"/>
  <c r="D956" i="2"/>
  <c r="H956" i="2" s="1"/>
  <c r="I956" i="2"/>
  <c r="M956" i="2"/>
  <c r="P956" i="2" s="1"/>
  <c r="B957" i="2"/>
  <c r="D957" i="2"/>
  <c r="H957" i="2" s="1"/>
  <c r="I957" i="2"/>
  <c r="M957" i="2"/>
  <c r="P957" i="2" s="1"/>
  <c r="B958" i="2"/>
  <c r="D958" i="2"/>
  <c r="H958" i="2" s="1"/>
  <c r="I958" i="2"/>
  <c r="M958" i="2"/>
  <c r="P958" i="2" s="1"/>
  <c r="B959" i="2"/>
  <c r="D959" i="2"/>
  <c r="H959" i="2" s="1"/>
  <c r="I959" i="2"/>
  <c r="M959" i="2"/>
  <c r="P959" i="2" s="1"/>
  <c r="B960" i="2"/>
  <c r="D960" i="2"/>
  <c r="H960" i="2" s="1"/>
  <c r="I960" i="2"/>
  <c r="M960" i="2"/>
  <c r="P960" i="2" s="1"/>
  <c r="B961" i="2"/>
  <c r="D961" i="2"/>
  <c r="H961" i="2" s="1"/>
  <c r="I961" i="2"/>
  <c r="M961" i="2"/>
  <c r="P961" i="2" s="1"/>
  <c r="B962" i="2"/>
  <c r="D962" i="2"/>
  <c r="H962" i="2" s="1"/>
  <c r="I962" i="2"/>
  <c r="M962" i="2"/>
  <c r="P962" i="2" s="1"/>
  <c r="B963" i="2"/>
  <c r="D963" i="2"/>
  <c r="H963" i="2" s="1"/>
  <c r="I963" i="2"/>
  <c r="M963" i="2"/>
  <c r="B964" i="2"/>
  <c r="D964" i="2"/>
  <c r="H964" i="2" s="1"/>
  <c r="I964" i="2"/>
  <c r="M964" i="2"/>
  <c r="P964" i="2" s="1"/>
  <c r="B965" i="2"/>
  <c r="D965" i="2"/>
  <c r="H965" i="2" s="1"/>
  <c r="I965" i="2"/>
  <c r="M965" i="2"/>
  <c r="P965" i="2" s="1"/>
  <c r="B966" i="2"/>
  <c r="D966" i="2"/>
  <c r="H966" i="2" s="1"/>
  <c r="I966" i="2"/>
  <c r="M966" i="2"/>
  <c r="P966" i="2" s="1"/>
  <c r="B967" i="2"/>
  <c r="D967" i="2"/>
  <c r="H967" i="2" s="1"/>
  <c r="I967" i="2"/>
  <c r="M967" i="2"/>
  <c r="P967" i="2" s="1"/>
  <c r="B968" i="2"/>
  <c r="D968" i="2"/>
  <c r="H968" i="2"/>
  <c r="I968" i="2"/>
  <c r="M968" i="2"/>
  <c r="P968" i="2" s="1"/>
  <c r="B969" i="2"/>
  <c r="D969" i="2"/>
  <c r="H969" i="2" s="1"/>
  <c r="I969" i="2"/>
  <c r="M969" i="2"/>
  <c r="P969" i="2" s="1"/>
  <c r="B970" i="2"/>
  <c r="D970" i="2"/>
  <c r="H970" i="2" s="1"/>
  <c r="I970" i="2"/>
  <c r="M970" i="2"/>
  <c r="P970" i="2"/>
  <c r="B971" i="2"/>
  <c r="D971" i="2"/>
  <c r="H971" i="2" s="1"/>
  <c r="I971" i="2"/>
  <c r="M971" i="2"/>
  <c r="B972" i="2"/>
  <c r="D972" i="2"/>
  <c r="H972" i="2"/>
  <c r="I972" i="2"/>
  <c r="M972" i="2"/>
  <c r="P972" i="2" s="1"/>
  <c r="B973" i="2"/>
  <c r="D973" i="2"/>
  <c r="H973" i="2" s="1"/>
  <c r="I973" i="2"/>
  <c r="M973" i="2"/>
  <c r="P973" i="2" s="1"/>
  <c r="B974" i="2"/>
  <c r="D974" i="2"/>
  <c r="H974" i="2" s="1"/>
  <c r="I974" i="2"/>
  <c r="M974" i="2"/>
  <c r="P974" i="2" s="1"/>
  <c r="B975" i="2"/>
  <c r="D975" i="2"/>
  <c r="H975" i="2" s="1"/>
  <c r="I975" i="2"/>
  <c r="M975" i="2"/>
  <c r="B976" i="2"/>
  <c r="D976" i="2"/>
  <c r="H976" i="2" s="1"/>
  <c r="I976" i="2"/>
  <c r="M976" i="2"/>
  <c r="P976" i="2" s="1"/>
  <c r="B977" i="2"/>
  <c r="D977" i="2"/>
  <c r="H977" i="2"/>
  <c r="I977" i="2"/>
  <c r="M977" i="2"/>
  <c r="P977" i="2" s="1"/>
  <c r="B978" i="2"/>
  <c r="D978" i="2"/>
  <c r="H978" i="2"/>
  <c r="I978" i="2"/>
  <c r="M978" i="2"/>
  <c r="P978" i="2"/>
  <c r="B979" i="2"/>
  <c r="D979" i="2"/>
  <c r="H979" i="2"/>
  <c r="I979" i="2"/>
  <c r="M979" i="2"/>
  <c r="P979" i="2" s="1"/>
  <c r="B980" i="2"/>
  <c r="D980" i="2"/>
  <c r="H980" i="2"/>
  <c r="I980" i="2"/>
  <c r="M980" i="2"/>
  <c r="P980" i="2" s="1"/>
  <c r="B981" i="2"/>
  <c r="D981" i="2"/>
  <c r="H981" i="2" s="1"/>
  <c r="I981" i="2"/>
  <c r="M981" i="2"/>
  <c r="P981" i="2" s="1"/>
  <c r="B982" i="2"/>
  <c r="D982" i="2"/>
  <c r="H982" i="2" s="1"/>
  <c r="I982" i="2"/>
  <c r="M982" i="2"/>
  <c r="P982" i="2" s="1"/>
  <c r="B983" i="2"/>
  <c r="D983" i="2"/>
  <c r="H983" i="2" s="1"/>
  <c r="I983" i="2"/>
  <c r="M983" i="2"/>
  <c r="P983" i="2"/>
  <c r="B984" i="2"/>
  <c r="D984" i="2"/>
  <c r="H984" i="2" s="1"/>
  <c r="I984" i="2"/>
  <c r="M984" i="2"/>
  <c r="P984" i="2" s="1"/>
  <c r="B985" i="2"/>
  <c r="D985" i="2"/>
  <c r="H985" i="2" s="1"/>
  <c r="I985" i="2"/>
  <c r="M985" i="2"/>
  <c r="P985" i="2" s="1"/>
  <c r="B986" i="2"/>
  <c r="D986" i="2"/>
  <c r="H986" i="2" s="1"/>
  <c r="I986" i="2"/>
  <c r="M986" i="2"/>
  <c r="P986" i="2" s="1"/>
  <c r="B987" i="2"/>
  <c r="D987" i="2"/>
  <c r="H987" i="2" s="1"/>
  <c r="I987" i="2"/>
  <c r="M987" i="2"/>
  <c r="P987" i="2" s="1"/>
  <c r="B988" i="2"/>
  <c r="D988" i="2"/>
  <c r="H988" i="2" s="1"/>
  <c r="I988" i="2"/>
  <c r="M988" i="2"/>
  <c r="P988" i="2" s="1"/>
  <c r="B989" i="2"/>
  <c r="D989" i="2"/>
  <c r="H989" i="2" s="1"/>
  <c r="I989" i="2"/>
  <c r="M989" i="2"/>
  <c r="P989" i="2" s="1"/>
  <c r="B990" i="2"/>
  <c r="D990" i="2"/>
  <c r="H990" i="2" s="1"/>
  <c r="I990" i="2"/>
  <c r="M990" i="2"/>
  <c r="P990" i="2" s="1"/>
  <c r="B991" i="2"/>
  <c r="D991" i="2"/>
  <c r="H991" i="2" s="1"/>
  <c r="I991" i="2"/>
  <c r="M991" i="2"/>
  <c r="P991" i="2" s="1"/>
  <c r="B992" i="2"/>
  <c r="D992" i="2"/>
  <c r="H992" i="2"/>
  <c r="I992" i="2"/>
  <c r="M992" i="2"/>
  <c r="P992" i="2" s="1"/>
  <c r="B993" i="2"/>
  <c r="D993" i="2"/>
  <c r="H993" i="2" s="1"/>
  <c r="I993" i="2"/>
  <c r="M993" i="2"/>
  <c r="P993" i="2" s="1"/>
  <c r="B994" i="2"/>
  <c r="D994" i="2"/>
  <c r="H994" i="2" s="1"/>
  <c r="I994" i="2"/>
  <c r="M994" i="2"/>
  <c r="P994" i="2" s="1"/>
  <c r="B995" i="2"/>
  <c r="D995" i="2"/>
  <c r="H995" i="2" s="1"/>
  <c r="I995" i="2"/>
  <c r="M995" i="2"/>
  <c r="P995" i="2" s="1"/>
  <c r="B996" i="2"/>
  <c r="D996" i="2"/>
  <c r="H996" i="2" s="1"/>
  <c r="I996" i="2"/>
  <c r="M996" i="2"/>
  <c r="P996" i="2" s="1"/>
  <c r="B997" i="2"/>
  <c r="D997" i="2"/>
  <c r="H997" i="2" s="1"/>
  <c r="I997" i="2"/>
  <c r="M997" i="2"/>
  <c r="P997" i="2" s="1"/>
  <c r="B998" i="2"/>
  <c r="D998" i="2"/>
  <c r="H998" i="2" s="1"/>
  <c r="I998" i="2"/>
  <c r="M998" i="2"/>
  <c r="P998" i="2" s="1"/>
  <c r="B999" i="2"/>
  <c r="D999" i="2"/>
  <c r="H999" i="2" s="1"/>
  <c r="I999" i="2"/>
  <c r="M999" i="2"/>
  <c r="P999" i="2" s="1"/>
  <c r="B1000" i="2"/>
  <c r="D1000" i="2"/>
  <c r="H1000" i="2" s="1"/>
  <c r="I1000" i="2"/>
  <c r="M1000" i="2"/>
  <c r="P1000" i="2"/>
  <c r="B1001" i="2"/>
  <c r="D1001" i="2"/>
  <c r="H1001" i="2" s="1"/>
  <c r="I1001" i="2"/>
  <c r="M1001" i="2"/>
  <c r="P1001" i="2"/>
  <c r="B1002" i="2"/>
  <c r="D1002" i="2"/>
  <c r="H1002" i="2" s="1"/>
  <c r="I1002" i="2"/>
  <c r="M1002" i="2"/>
  <c r="P1002" i="2" s="1"/>
  <c r="B1003" i="2"/>
  <c r="D1003" i="2"/>
  <c r="H1003" i="2" s="1"/>
  <c r="I1003" i="2"/>
  <c r="M1003" i="2"/>
  <c r="P1003" i="2" s="1"/>
  <c r="B1004" i="2"/>
  <c r="D1004" i="2"/>
  <c r="H1004" i="2" s="1"/>
  <c r="I1004" i="2"/>
  <c r="M1004" i="2"/>
  <c r="P1004" i="2" s="1"/>
  <c r="B1005" i="2"/>
  <c r="D1005" i="2"/>
  <c r="H1005" i="2" s="1"/>
  <c r="I1005" i="2"/>
  <c r="M1005" i="2"/>
  <c r="P1005" i="2" s="1"/>
  <c r="B1006" i="2"/>
  <c r="D1006" i="2"/>
  <c r="H1006" i="2" s="1"/>
  <c r="I1006" i="2"/>
  <c r="M1006" i="2"/>
  <c r="P1006" i="2" s="1"/>
  <c r="B1007" i="2"/>
  <c r="D1007" i="2"/>
  <c r="H1007" i="2" s="1"/>
  <c r="I1007" i="2"/>
  <c r="M1007" i="2"/>
  <c r="P1007" i="2" s="1"/>
  <c r="B1008" i="2"/>
  <c r="D1008" i="2"/>
  <c r="H1008" i="2" s="1"/>
  <c r="I1008" i="2"/>
  <c r="M1008" i="2"/>
  <c r="P1008" i="2" s="1"/>
  <c r="B1009" i="2"/>
  <c r="D1009" i="2"/>
  <c r="H1009" i="2"/>
  <c r="I1009" i="2"/>
  <c r="M1009" i="2"/>
  <c r="P1009" i="2" s="1"/>
  <c r="B1010" i="2"/>
  <c r="D1010" i="2"/>
  <c r="H1010" i="2"/>
  <c r="I1010" i="2"/>
  <c r="M1010" i="2"/>
  <c r="P1010" i="2" s="1"/>
  <c r="B1011" i="2"/>
  <c r="D1011" i="2"/>
  <c r="H1011" i="2" s="1"/>
  <c r="I1011" i="2"/>
  <c r="M1011" i="2"/>
  <c r="P1011" i="2" s="1"/>
  <c r="B1012" i="2"/>
  <c r="D1012" i="2"/>
  <c r="H1012" i="2" s="1"/>
  <c r="I1012" i="2"/>
  <c r="M1012" i="2"/>
  <c r="P1012" i="2" s="1"/>
  <c r="B1013" i="2"/>
  <c r="D1013" i="2"/>
  <c r="H1013" i="2" s="1"/>
  <c r="I1013" i="2"/>
  <c r="M1013" i="2"/>
  <c r="P1013" i="2" s="1"/>
  <c r="B1014" i="2"/>
  <c r="D1014" i="2"/>
  <c r="H1014" i="2" s="1"/>
  <c r="I1014" i="2"/>
  <c r="M1014" i="2"/>
  <c r="P1014" i="2" s="1"/>
  <c r="B1015" i="2"/>
  <c r="D1015" i="2"/>
  <c r="H1015" i="2"/>
  <c r="I1015" i="2"/>
  <c r="M1015" i="2"/>
  <c r="P1015" i="2" s="1"/>
  <c r="B1016" i="2"/>
  <c r="D1016" i="2"/>
  <c r="H1016" i="2" s="1"/>
  <c r="I1016" i="2"/>
  <c r="M1016" i="2"/>
  <c r="P1016" i="2"/>
  <c r="B1017" i="2"/>
  <c r="D1017" i="2"/>
  <c r="H1017" i="2" s="1"/>
  <c r="I1017" i="2"/>
  <c r="M1017" i="2"/>
  <c r="P1017" i="2" s="1"/>
  <c r="B1018" i="2"/>
  <c r="D1018" i="2"/>
  <c r="H1018" i="2" s="1"/>
  <c r="I1018" i="2"/>
  <c r="M1018" i="2"/>
  <c r="P1018" i="2" s="1"/>
  <c r="B1019" i="2"/>
  <c r="D1019" i="2"/>
  <c r="H1019" i="2" s="1"/>
  <c r="I1019" i="2"/>
  <c r="M1019" i="2"/>
  <c r="P1019" i="2" s="1"/>
  <c r="B1020" i="2"/>
  <c r="D1020" i="2"/>
  <c r="H1020" i="2" s="1"/>
  <c r="I1020" i="2"/>
  <c r="M1020" i="2"/>
  <c r="P1020" i="2" s="1"/>
  <c r="B1021" i="2"/>
  <c r="D1021" i="2"/>
  <c r="H1021" i="2"/>
  <c r="I1021" i="2"/>
  <c r="M1021" i="2"/>
  <c r="P1021" i="2" s="1"/>
  <c r="B1022" i="2"/>
  <c r="D1022" i="2"/>
  <c r="H1022" i="2" s="1"/>
  <c r="I1022" i="2"/>
  <c r="M1022" i="2"/>
  <c r="P1022" i="2" s="1"/>
  <c r="B1023" i="2"/>
  <c r="D1023" i="2"/>
  <c r="H1023" i="2" s="1"/>
  <c r="I1023" i="2"/>
  <c r="M1023" i="2"/>
  <c r="P1023" i="2" s="1"/>
  <c r="B1024" i="2"/>
  <c r="D1024" i="2"/>
  <c r="H1024" i="2" s="1"/>
  <c r="I1024" i="2"/>
  <c r="M1024" i="2"/>
  <c r="P1024" i="2" s="1"/>
  <c r="B1025" i="2"/>
  <c r="D1025" i="2"/>
  <c r="H1025" i="2"/>
  <c r="I1025" i="2"/>
  <c r="M1025" i="2"/>
  <c r="P1025" i="2"/>
  <c r="B1026" i="2"/>
  <c r="D1026" i="2"/>
  <c r="H1026" i="2" s="1"/>
  <c r="I1026" i="2"/>
  <c r="M1026" i="2"/>
  <c r="P1026" i="2" s="1"/>
  <c r="B1027" i="2"/>
  <c r="D1027" i="2"/>
  <c r="H1027" i="2" s="1"/>
  <c r="I1027" i="2"/>
  <c r="M1027" i="2"/>
  <c r="P1027" i="2" s="1"/>
  <c r="B1028" i="2"/>
  <c r="D1028" i="2"/>
  <c r="H1028" i="2" s="1"/>
  <c r="I1028" i="2"/>
  <c r="M1028" i="2"/>
  <c r="P1028" i="2" s="1"/>
  <c r="B1029" i="2"/>
  <c r="D1029" i="2"/>
  <c r="H1029" i="2" s="1"/>
  <c r="I1029" i="2"/>
  <c r="M1029" i="2"/>
  <c r="P1029" i="2" s="1"/>
  <c r="B1030" i="2"/>
  <c r="D1030" i="2"/>
  <c r="H1030" i="2" s="1"/>
  <c r="I1030" i="2"/>
  <c r="M1030" i="2"/>
  <c r="P1030" i="2" s="1"/>
  <c r="B1031" i="2"/>
  <c r="D1031" i="2"/>
  <c r="H1031" i="2" s="1"/>
  <c r="I1031" i="2"/>
  <c r="M1031" i="2"/>
  <c r="P1031" i="2"/>
  <c r="B1032" i="2"/>
  <c r="D1032" i="2"/>
  <c r="H1032" i="2" s="1"/>
  <c r="I1032" i="2"/>
  <c r="M1032" i="2"/>
  <c r="P1032" i="2"/>
  <c r="B1033" i="2"/>
  <c r="D1033" i="2"/>
  <c r="H1033" i="2" s="1"/>
  <c r="I1033" i="2"/>
  <c r="M1033" i="2"/>
  <c r="P1033" i="2" s="1"/>
  <c r="B1034" i="2"/>
  <c r="D1034" i="2"/>
  <c r="H1034" i="2" s="1"/>
  <c r="I1034" i="2"/>
  <c r="M1034" i="2"/>
  <c r="P1034" i="2" s="1"/>
  <c r="B1035" i="2"/>
  <c r="D1035" i="2"/>
  <c r="H1035" i="2" s="1"/>
  <c r="I1035" i="2"/>
  <c r="M1035" i="2"/>
  <c r="P1035" i="2" s="1"/>
  <c r="B1036" i="2"/>
  <c r="D1036" i="2"/>
  <c r="H1036" i="2"/>
  <c r="I1036" i="2"/>
  <c r="M1036" i="2"/>
  <c r="P1036" i="2" s="1"/>
  <c r="B1037" i="2"/>
  <c r="D1037" i="2"/>
  <c r="H1037" i="2" s="1"/>
  <c r="I1037" i="2"/>
  <c r="M1037" i="2"/>
  <c r="P1037" i="2" s="1"/>
  <c r="B1038" i="2"/>
  <c r="D1038" i="2"/>
  <c r="H1038" i="2" s="1"/>
  <c r="I1038" i="2"/>
  <c r="M1038" i="2"/>
  <c r="B1039" i="2"/>
  <c r="D1039" i="2"/>
  <c r="H1039" i="2" s="1"/>
  <c r="I1039" i="2"/>
  <c r="M1039" i="2"/>
  <c r="P1039" i="2" s="1"/>
  <c r="B1040" i="2"/>
  <c r="D1040" i="2"/>
  <c r="H1040" i="2" s="1"/>
  <c r="I1040" i="2"/>
  <c r="M1040" i="2"/>
  <c r="P1040" i="2" s="1"/>
  <c r="B1041" i="2"/>
  <c r="D1041" i="2"/>
  <c r="H1041" i="2" s="1"/>
  <c r="I1041" i="2"/>
  <c r="M1041" i="2"/>
  <c r="P1041" i="2" s="1"/>
  <c r="B1042" i="2"/>
  <c r="D1042" i="2"/>
  <c r="H1042" i="2" s="1"/>
  <c r="I1042" i="2"/>
  <c r="M1042" i="2"/>
  <c r="P1042" i="2" s="1"/>
  <c r="B1043" i="2"/>
  <c r="D1043" i="2"/>
  <c r="H1043" i="2" s="1"/>
  <c r="I1043" i="2"/>
  <c r="M1043" i="2"/>
  <c r="P1043" i="2" s="1"/>
  <c r="B1044" i="2"/>
  <c r="D1044" i="2"/>
  <c r="H1044" i="2" s="1"/>
  <c r="I1044" i="2"/>
  <c r="M1044" i="2"/>
  <c r="P1044" i="2"/>
  <c r="B1045" i="2"/>
  <c r="D1045" i="2"/>
  <c r="H1045" i="2" s="1"/>
  <c r="I1045" i="2"/>
  <c r="M1045" i="2"/>
  <c r="P1045" i="2" s="1"/>
  <c r="B1046" i="2"/>
  <c r="D1046" i="2"/>
  <c r="H1046" i="2" s="1"/>
  <c r="I1046" i="2"/>
  <c r="M1046" i="2"/>
  <c r="P1046" i="2" s="1"/>
  <c r="B1047" i="2"/>
  <c r="D1047" i="2"/>
  <c r="H1047" i="2" s="1"/>
  <c r="I1047" i="2"/>
  <c r="M1047" i="2"/>
  <c r="P1047" i="2" s="1"/>
  <c r="B1048" i="2"/>
  <c r="D1048" i="2"/>
  <c r="H1048" i="2" s="1"/>
  <c r="I1048" i="2"/>
  <c r="M1048" i="2"/>
  <c r="P1048" i="2" s="1"/>
  <c r="B1049" i="2"/>
  <c r="D1049" i="2"/>
  <c r="H1049" i="2" s="1"/>
  <c r="I1049" i="2"/>
  <c r="M1049" i="2"/>
  <c r="P1049" i="2" s="1"/>
  <c r="B1050" i="2"/>
  <c r="D1050" i="2"/>
  <c r="H1050" i="2" s="1"/>
  <c r="I1050" i="2"/>
  <c r="M1050" i="2"/>
  <c r="P1050" i="2" s="1"/>
  <c r="B1051" i="2"/>
  <c r="D1051" i="2"/>
  <c r="H1051" i="2" s="1"/>
  <c r="I1051" i="2"/>
  <c r="M1051" i="2"/>
  <c r="P1051" i="2" s="1"/>
  <c r="B1052" i="2"/>
  <c r="D1052" i="2"/>
  <c r="H1052" i="2" s="1"/>
  <c r="I1052" i="2"/>
  <c r="M1052" i="2"/>
  <c r="P1052" i="2" s="1"/>
  <c r="B1053" i="2"/>
  <c r="D1053" i="2"/>
  <c r="H1053" i="2" s="1"/>
  <c r="I1053" i="2"/>
  <c r="M1053" i="2"/>
  <c r="P1053" i="2" s="1"/>
  <c r="B1054" i="2"/>
  <c r="D1054" i="2"/>
  <c r="H1054" i="2" s="1"/>
  <c r="I1054" i="2"/>
  <c r="M1054" i="2"/>
  <c r="P1054" i="2" s="1"/>
  <c r="B1055" i="2"/>
  <c r="D1055" i="2"/>
  <c r="H1055" i="2" s="1"/>
  <c r="I1055" i="2"/>
  <c r="M1055" i="2"/>
  <c r="P1055" i="2" s="1"/>
  <c r="B1056" i="2"/>
  <c r="D1056" i="2"/>
  <c r="H1056" i="2" s="1"/>
  <c r="I1056" i="2"/>
  <c r="M1056" i="2"/>
  <c r="P1056" i="2" s="1"/>
  <c r="B1057" i="2"/>
  <c r="D1057" i="2"/>
  <c r="H1057" i="2" s="1"/>
  <c r="I1057" i="2"/>
  <c r="M1057" i="2"/>
  <c r="P1057" i="2" s="1"/>
  <c r="B1058" i="2"/>
  <c r="D1058" i="2"/>
  <c r="H1058" i="2" s="1"/>
  <c r="I1058" i="2"/>
  <c r="M1058" i="2"/>
  <c r="P1058" i="2" s="1"/>
  <c r="B1059" i="2"/>
  <c r="D1059" i="2"/>
  <c r="H1059" i="2"/>
  <c r="I1059" i="2"/>
  <c r="M1059" i="2"/>
  <c r="P1059" i="2" s="1"/>
  <c r="B1060" i="2"/>
  <c r="D1060" i="2"/>
  <c r="H1060" i="2" s="1"/>
  <c r="I1060" i="2"/>
  <c r="M1060" i="2"/>
  <c r="P1060" i="2" s="1"/>
  <c r="B1061" i="2"/>
  <c r="D1061" i="2"/>
  <c r="H1061" i="2" s="1"/>
  <c r="I1061" i="2"/>
  <c r="M1061" i="2"/>
  <c r="P1061" i="2" s="1"/>
  <c r="B1062" i="2"/>
  <c r="D1062" i="2"/>
  <c r="H1062" i="2" s="1"/>
  <c r="I1062" i="2"/>
  <c r="M1062" i="2"/>
  <c r="P1062" i="2" s="1"/>
  <c r="B1063" i="2"/>
  <c r="D1063" i="2"/>
  <c r="H1063" i="2" s="1"/>
  <c r="I1063" i="2"/>
  <c r="M1063" i="2"/>
  <c r="P1063" i="2" s="1"/>
  <c r="B1064" i="2"/>
  <c r="D1064" i="2"/>
  <c r="H1064" i="2"/>
  <c r="I1064" i="2"/>
  <c r="M1064" i="2"/>
  <c r="P1064" i="2" s="1"/>
  <c r="B1065" i="2"/>
  <c r="D1065" i="2"/>
  <c r="H1065" i="2" s="1"/>
  <c r="I1065" i="2"/>
  <c r="M1065" i="2"/>
  <c r="P1065" i="2" s="1"/>
  <c r="B1066" i="2"/>
  <c r="D1066" i="2"/>
  <c r="H1066" i="2" s="1"/>
  <c r="I1066" i="2"/>
  <c r="M1066" i="2"/>
  <c r="P1066" i="2" s="1"/>
  <c r="B1067" i="2"/>
  <c r="D1067" i="2"/>
  <c r="H1067" i="2" s="1"/>
  <c r="I1067" i="2"/>
  <c r="M1067" i="2"/>
  <c r="P1067" i="2" s="1"/>
  <c r="B1068" i="2"/>
  <c r="D1068" i="2"/>
  <c r="H1068" i="2" s="1"/>
  <c r="I1068" i="2"/>
  <c r="M1068" i="2"/>
  <c r="P1068" i="2" s="1"/>
  <c r="B1069" i="2"/>
  <c r="D1069" i="2"/>
  <c r="H1069" i="2" s="1"/>
  <c r="I1069" i="2"/>
  <c r="M1069" i="2"/>
  <c r="P1069" i="2" s="1"/>
  <c r="B1070" i="2"/>
  <c r="D1070" i="2"/>
  <c r="H1070" i="2" s="1"/>
  <c r="I1070" i="2"/>
  <c r="M1070" i="2"/>
  <c r="P1070" i="2" s="1"/>
  <c r="B1071" i="2"/>
  <c r="D1071" i="2"/>
  <c r="H1071" i="2" s="1"/>
  <c r="I1071" i="2"/>
  <c r="M1071" i="2"/>
  <c r="P1071" i="2" s="1"/>
  <c r="B1072" i="2"/>
  <c r="D1072" i="2"/>
  <c r="H1072" i="2"/>
  <c r="I1072" i="2"/>
  <c r="M1072" i="2"/>
  <c r="P1072" i="2" s="1"/>
  <c r="B1073" i="2"/>
  <c r="D1073" i="2"/>
  <c r="H1073" i="2" s="1"/>
  <c r="I1073" i="2"/>
  <c r="M1073" i="2"/>
  <c r="P1073" i="2" s="1"/>
  <c r="B1074" i="2"/>
  <c r="D1074" i="2"/>
  <c r="H1074" i="2" s="1"/>
  <c r="I1074" i="2"/>
  <c r="M1074" i="2"/>
  <c r="P1074" i="2" s="1"/>
  <c r="B1075" i="2"/>
  <c r="D1075" i="2"/>
  <c r="H1075" i="2"/>
  <c r="I1075" i="2"/>
  <c r="M1075" i="2"/>
  <c r="P1075" i="2" s="1"/>
  <c r="B1076" i="2"/>
  <c r="D1076" i="2"/>
  <c r="H1076" i="2" s="1"/>
  <c r="I1076" i="2"/>
  <c r="M1076" i="2"/>
  <c r="P1076" i="2" s="1"/>
  <c r="B1077" i="2"/>
  <c r="D1077" i="2"/>
  <c r="H1077" i="2" s="1"/>
  <c r="I1077" i="2"/>
  <c r="M1077" i="2"/>
  <c r="P1077" i="2" s="1"/>
  <c r="B1078" i="2"/>
  <c r="D1078" i="2"/>
  <c r="H1078" i="2" s="1"/>
  <c r="I1078" i="2"/>
  <c r="M1078" i="2"/>
  <c r="P1078" i="2" s="1"/>
  <c r="B1079" i="2"/>
  <c r="D1079" i="2"/>
  <c r="H1079" i="2" s="1"/>
  <c r="I1079" i="2"/>
  <c r="M1079" i="2"/>
  <c r="P1079" i="2" s="1"/>
  <c r="B1080" i="2"/>
  <c r="D1080" i="2"/>
  <c r="H1080" i="2" s="1"/>
  <c r="I1080" i="2"/>
  <c r="M1080" i="2"/>
  <c r="P1080" i="2"/>
  <c r="B1081" i="2"/>
  <c r="D1081" i="2"/>
  <c r="H1081" i="2" s="1"/>
  <c r="I1081" i="2"/>
  <c r="M1081" i="2"/>
  <c r="P1081" i="2" s="1"/>
  <c r="B1082" i="2"/>
  <c r="D1082" i="2"/>
  <c r="H1082" i="2" s="1"/>
  <c r="I1082" i="2"/>
  <c r="M1082" i="2"/>
  <c r="P1082" i="2" s="1"/>
  <c r="B1083" i="2"/>
  <c r="D1083" i="2"/>
  <c r="H1083" i="2"/>
  <c r="I1083" i="2"/>
  <c r="M1083" i="2"/>
  <c r="P1083" i="2" s="1"/>
  <c r="B1084" i="2"/>
  <c r="D1084" i="2"/>
  <c r="H1084" i="2" s="1"/>
  <c r="I1084" i="2"/>
  <c r="M1084" i="2"/>
  <c r="P1084" i="2" s="1"/>
  <c r="B1085" i="2"/>
  <c r="D1085" i="2"/>
  <c r="H1085" i="2" s="1"/>
  <c r="I1085" i="2"/>
  <c r="M1085" i="2"/>
  <c r="P1085" i="2" s="1"/>
  <c r="B1086" i="2"/>
  <c r="D1086" i="2"/>
  <c r="H1086" i="2" s="1"/>
  <c r="I1086" i="2"/>
  <c r="M1086" i="2"/>
  <c r="P1086" i="2" s="1"/>
  <c r="B1087" i="2"/>
  <c r="D1087" i="2"/>
  <c r="H1087" i="2" s="1"/>
  <c r="I1087" i="2"/>
  <c r="M1087" i="2"/>
  <c r="P1087" i="2" s="1"/>
  <c r="B1088" i="2"/>
  <c r="D1088" i="2"/>
  <c r="H1088" i="2" s="1"/>
  <c r="I1088" i="2"/>
  <c r="M1088" i="2"/>
  <c r="P1088" i="2" s="1"/>
  <c r="B1089" i="2"/>
  <c r="D1089" i="2"/>
  <c r="H1089" i="2" s="1"/>
  <c r="I1089" i="2"/>
  <c r="M1089" i="2"/>
  <c r="P1089" i="2" s="1"/>
  <c r="B1090" i="2"/>
  <c r="D1090" i="2"/>
  <c r="H1090" i="2" s="1"/>
  <c r="I1090" i="2"/>
  <c r="M1090" i="2"/>
  <c r="P1090" i="2" s="1"/>
  <c r="B1091" i="2"/>
  <c r="D1091" i="2"/>
  <c r="H1091" i="2"/>
  <c r="I1091" i="2"/>
  <c r="M1091" i="2"/>
  <c r="P1091" i="2" s="1"/>
  <c r="B1092" i="2"/>
  <c r="D1092" i="2"/>
  <c r="H1092" i="2" s="1"/>
  <c r="I1092" i="2"/>
  <c r="M1092" i="2"/>
  <c r="P1092" i="2" s="1"/>
  <c r="B1093" i="2"/>
  <c r="D1093" i="2"/>
  <c r="H1093" i="2" s="1"/>
  <c r="I1093" i="2"/>
  <c r="M1093" i="2"/>
  <c r="P1093" i="2" s="1"/>
  <c r="B1094" i="2"/>
  <c r="D1094" i="2"/>
  <c r="H1094" i="2" s="1"/>
  <c r="I1094" i="2"/>
  <c r="M1094" i="2"/>
  <c r="P1094" i="2" s="1"/>
  <c r="B1095" i="2"/>
  <c r="H1095" i="2"/>
  <c r="I1095" i="2"/>
  <c r="M1095" i="2"/>
  <c r="P1095" i="2" s="1"/>
  <c r="B1096" i="2"/>
  <c r="D1096" i="2"/>
  <c r="H1096" i="2" s="1"/>
  <c r="I1096" i="2"/>
  <c r="M1096" i="2"/>
  <c r="P1096" i="2" s="1"/>
  <c r="B1097" i="2"/>
  <c r="D1097" i="2"/>
  <c r="H1097" i="2" s="1"/>
  <c r="I1097" i="2"/>
  <c r="M1097" i="2"/>
  <c r="P1097" i="2" s="1"/>
  <c r="B1098" i="2"/>
  <c r="H1098" i="2"/>
  <c r="I1098" i="2"/>
  <c r="M1098" i="2"/>
  <c r="P1098" i="2" s="1"/>
  <c r="B1099" i="2"/>
  <c r="H1099" i="2"/>
  <c r="I1099" i="2"/>
  <c r="M1099" i="2"/>
  <c r="P1099" i="2" s="1"/>
  <c r="B1100" i="2"/>
  <c r="D1100" i="2"/>
  <c r="H1100" i="2" s="1"/>
  <c r="I1100" i="2"/>
  <c r="M1100" i="2"/>
  <c r="P1100" i="2"/>
  <c r="B1101" i="2"/>
  <c r="D1101" i="2"/>
  <c r="H1101" i="2" s="1"/>
  <c r="I1101" i="2"/>
  <c r="M1101" i="2"/>
  <c r="P1101" i="2" s="1"/>
  <c r="B1102" i="2"/>
  <c r="D1102" i="2"/>
  <c r="H1102" i="2" s="1"/>
  <c r="I1102" i="2"/>
  <c r="M1102" i="2"/>
  <c r="P1102" i="2" s="1"/>
  <c r="B1103" i="2"/>
  <c r="D1103" i="2"/>
  <c r="H1103" i="2" s="1"/>
  <c r="I1103" i="2"/>
  <c r="M1103" i="2"/>
  <c r="P1103" i="2" s="1"/>
  <c r="B1104" i="2"/>
  <c r="D1104" i="2"/>
  <c r="H1104" i="2" s="1"/>
  <c r="I1104" i="2"/>
  <c r="M1104" i="2"/>
  <c r="P1104" i="2" s="1"/>
  <c r="B1105" i="2"/>
  <c r="D1105" i="2"/>
  <c r="H1105" i="2" s="1"/>
  <c r="I1105" i="2"/>
  <c r="M1105" i="2"/>
  <c r="P1105" i="2" s="1"/>
  <c r="B1106" i="2"/>
  <c r="D1106" i="2"/>
  <c r="H1106" i="2" s="1"/>
  <c r="I1106" i="2"/>
  <c r="M1106" i="2"/>
  <c r="P1106" i="2"/>
  <c r="B1107" i="2"/>
  <c r="D1107" i="2"/>
  <c r="H1107" i="2" s="1"/>
  <c r="I1107" i="2"/>
  <c r="M1107" i="2"/>
  <c r="P1107" i="2" s="1"/>
  <c r="B1108" i="2"/>
  <c r="D1108" i="2"/>
  <c r="H1108" i="2" s="1"/>
  <c r="I1108" i="2"/>
  <c r="M1108" i="2"/>
  <c r="P1108" i="2"/>
  <c r="B1109" i="2"/>
  <c r="D1109" i="2"/>
  <c r="H1109" i="2"/>
  <c r="I1109" i="2"/>
  <c r="M1109" i="2"/>
  <c r="P1109" i="2" s="1"/>
  <c r="B1110" i="2"/>
  <c r="D1110" i="2"/>
  <c r="H1110" i="2" s="1"/>
  <c r="I1110" i="2"/>
  <c r="M1110" i="2"/>
  <c r="P1110" i="2" s="1"/>
  <c r="B1111" i="2"/>
  <c r="D1111" i="2"/>
  <c r="H1111" i="2" s="1"/>
  <c r="I1111" i="2"/>
  <c r="M1111" i="2"/>
  <c r="P1111" i="2" s="1"/>
  <c r="B1112" i="2"/>
  <c r="D1112" i="2"/>
  <c r="H1112" i="2" s="1"/>
  <c r="I1112" i="2"/>
  <c r="M1112" i="2"/>
  <c r="P1112" i="2"/>
  <c r="B1113" i="2"/>
  <c r="D1113" i="2"/>
  <c r="H1113" i="2" s="1"/>
  <c r="I1113" i="2"/>
  <c r="M1113" i="2"/>
  <c r="P1113" i="2" s="1"/>
  <c r="B1114" i="2"/>
  <c r="D1114" i="2"/>
  <c r="H1114" i="2" s="1"/>
  <c r="I1114" i="2"/>
  <c r="M1114" i="2"/>
  <c r="P1114" i="2" s="1"/>
  <c r="B1115" i="2"/>
  <c r="D1115" i="2"/>
  <c r="H1115" i="2" s="1"/>
  <c r="I1115" i="2"/>
  <c r="M1115" i="2"/>
  <c r="P1115" i="2" s="1"/>
  <c r="B1116" i="2"/>
  <c r="D1116" i="2"/>
  <c r="H1116" i="2" s="1"/>
  <c r="I1116" i="2"/>
  <c r="M1116" i="2"/>
  <c r="P1116" i="2" s="1"/>
  <c r="B1117" i="2"/>
  <c r="D1117" i="2"/>
  <c r="H1117" i="2"/>
  <c r="I1117" i="2"/>
  <c r="M1117" i="2"/>
  <c r="P1117" i="2" s="1"/>
  <c r="B1118" i="2"/>
  <c r="D1118" i="2"/>
  <c r="H1118" i="2" s="1"/>
  <c r="I1118" i="2"/>
  <c r="M1118" i="2"/>
  <c r="P1118" i="2" s="1"/>
  <c r="B1119" i="2"/>
  <c r="D1119" i="2"/>
  <c r="H1119" i="2" s="1"/>
  <c r="I1119" i="2"/>
  <c r="M1119" i="2"/>
  <c r="P1119" i="2" s="1"/>
  <c r="B1120" i="2"/>
  <c r="D1120" i="2"/>
  <c r="H1120" i="2" s="1"/>
  <c r="I1120" i="2"/>
  <c r="M1120" i="2"/>
  <c r="P1120" i="2" s="1"/>
  <c r="B1121" i="2"/>
  <c r="D1121" i="2"/>
  <c r="H1121" i="2" s="1"/>
  <c r="I1121" i="2"/>
  <c r="M1121" i="2"/>
  <c r="P1121" i="2" s="1"/>
  <c r="B1122" i="2"/>
  <c r="D1122" i="2"/>
  <c r="H1122" i="2" s="1"/>
  <c r="I1122" i="2"/>
  <c r="M1122" i="2"/>
  <c r="P1122" i="2" s="1"/>
  <c r="B1123" i="2"/>
  <c r="D1123" i="2"/>
  <c r="H1123" i="2"/>
  <c r="I1123" i="2"/>
  <c r="M1123" i="2"/>
  <c r="P1123" i="2" s="1"/>
  <c r="B1124" i="2"/>
  <c r="D1124" i="2"/>
  <c r="H1124" i="2" s="1"/>
  <c r="I1124" i="2"/>
  <c r="M1124" i="2"/>
  <c r="P1124" i="2"/>
  <c r="B1125" i="2"/>
  <c r="D1125" i="2"/>
  <c r="H1125" i="2"/>
  <c r="I1125" i="2"/>
  <c r="M1125" i="2"/>
  <c r="P1125" i="2" s="1"/>
  <c r="B1126" i="2"/>
  <c r="D1126" i="2"/>
  <c r="H1126" i="2" s="1"/>
  <c r="I1126" i="2"/>
  <c r="M1126" i="2"/>
  <c r="P1126" i="2" s="1"/>
  <c r="B1127" i="2"/>
  <c r="D1127" i="2"/>
  <c r="H1127" i="2" s="1"/>
  <c r="I1127" i="2"/>
  <c r="M1127" i="2"/>
  <c r="P1127" i="2" s="1"/>
  <c r="B1128" i="2"/>
  <c r="D1128" i="2"/>
  <c r="H1128" i="2" s="1"/>
  <c r="I1128" i="2"/>
  <c r="M1128" i="2"/>
  <c r="P1128" i="2" s="1"/>
  <c r="B1129" i="2"/>
  <c r="D1129" i="2"/>
  <c r="H1129" i="2" s="1"/>
  <c r="I1129" i="2"/>
  <c r="M1129" i="2"/>
  <c r="P1129" i="2" s="1"/>
  <c r="B1130" i="2"/>
  <c r="D1130" i="2"/>
  <c r="H1130" i="2" s="1"/>
  <c r="I1130" i="2"/>
  <c r="M1130" i="2"/>
  <c r="P1130" i="2"/>
  <c r="B1131" i="2"/>
  <c r="D1131" i="2"/>
  <c r="H1131" i="2" s="1"/>
  <c r="I1131" i="2"/>
  <c r="M1131" i="2"/>
  <c r="P1131" i="2" s="1"/>
  <c r="B1132" i="2"/>
  <c r="D1132" i="2"/>
  <c r="H1132" i="2" s="1"/>
  <c r="I1132" i="2"/>
  <c r="M1132" i="2"/>
  <c r="P1132" i="2" s="1"/>
  <c r="B1133" i="2"/>
  <c r="D1133" i="2"/>
  <c r="H1133" i="2"/>
  <c r="I1133" i="2"/>
  <c r="M1133" i="2"/>
  <c r="P1133" i="2" s="1"/>
  <c r="B1134" i="2"/>
  <c r="D1134" i="2"/>
  <c r="H1134" i="2" s="1"/>
  <c r="I1134" i="2"/>
  <c r="M1134" i="2"/>
  <c r="P1134" i="2" s="1"/>
  <c r="B1135" i="2"/>
  <c r="D1135" i="2"/>
  <c r="H1135" i="2" s="1"/>
  <c r="I1135" i="2"/>
  <c r="M1135" i="2"/>
  <c r="P1135" i="2" s="1"/>
  <c r="B1136" i="2"/>
  <c r="D1136" i="2"/>
  <c r="H1136" i="2" s="1"/>
  <c r="I1136" i="2"/>
  <c r="M1136" i="2"/>
  <c r="P1136" i="2" s="1"/>
  <c r="B1137" i="2"/>
  <c r="D1137" i="2"/>
  <c r="H1137" i="2" s="1"/>
  <c r="I1137" i="2"/>
  <c r="M1137" i="2"/>
  <c r="P1137" i="2" s="1"/>
  <c r="B1138" i="2"/>
  <c r="D1138" i="2"/>
  <c r="H1138" i="2" s="1"/>
  <c r="I1138" i="2"/>
  <c r="M1138" i="2"/>
  <c r="P1138" i="2"/>
  <c r="B1139" i="2"/>
  <c r="D1139" i="2"/>
  <c r="H1139" i="2" s="1"/>
  <c r="I1139" i="2"/>
  <c r="M1139" i="2"/>
  <c r="P1139" i="2" s="1"/>
  <c r="H1140" i="2"/>
  <c r="I1140" i="2"/>
  <c r="M1140" i="2"/>
  <c r="P1140" i="2" s="1"/>
  <c r="D1141" i="2"/>
  <c r="H1141" i="2"/>
  <c r="I1141" i="2"/>
  <c r="M1141" i="2"/>
  <c r="P1141" i="2" s="1"/>
  <c r="B733" i="10"/>
  <c r="D733" i="10"/>
  <c r="H733" i="10" s="1"/>
  <c r="B734" i="10"/>
  <c r="D734" i="10"/>
  <c r="H734" i="10" s="1"/>
  <c r="B735" i="10"/>
  <c r="D735" i="10"/>
  <c r="H735" i="10" s="1"/>
  <c r="B736" i="10"/>
  <c r="D736" i="10"/>
  <c r="H736" i="10" s="1"/>
  <c r="B737" i="10"/>
  <c r="D737" i="10"/>
  <c r="H737" i="10"/>
  <c r="B738" i="10"/>
  <c r="D738" i="10"/>
  <c r="H738" i="10" s="1"/>
  <c r="B739" i="10"/>
  <c r="D739" i="10"/>
  <c r="H739" i="10" s="1"/>
  <c r="B740" i="10"/>
  <c r="D740" i="10"/>
  <c r="H740" i="10" s="1"/>
  <c r="B741" i="10"/>
  <c r="D741" i="10"/>
  <c r="H741" i="10" s="1"/>
  <c r="B742" i="10"/>
  <c r="D742" i="10"/>
  <c r="H742" i="10" s="1"/>
  <c r="B743" i="10"/>
  <c r="D743" i="10"/>
  <c r="H743" i="10" s="1"/>
  <c r="B744" i="10"/>
  <c r="D744" i="10"/>
  <c r="H744" i="10" s="1"/>
  <c r="B745" i="10"/>
  <c r="D745" i="10"/>
  <c r="H745" i="10" s="1"/>
  <c r="B746" i="10"/>
  <c r="D746" i="10"/>
  <c r="H746" i="10" s="1"/>
  <c r="B747" i="10"/>
  <c r="D747" i="10"/>
  <c r="H747" i="10" s="1"/>
  <c r="B748" i="10"/>
  <c r="D748" i="10"/>
  <c r="H748" i="10" s="1"/>
  <c r="B749" i="10"/>
  <c r="D749" i="10"/>
  <c r="H749" i="10" s="1"/>
  <c r="B750" i="10"/>
  <c r="D750" i="10"/>
  <c r="H750" i="10" s="1"/>
  <c r="B751" i="10"/>
  <c r="D751" i="10"/>
  <c r="H751" i="10"/>
  <c r="B752" i="10"/>
  <c r="D752" i="10"/>
  <c r="H752" i="10" s="1"/>
  <c r="B753" i="10"/>
  <c r="D753" i="10"/>
  <c r="H753" i="10" s="1"/>
  <c r="B754" i="10"/>
  <c r="D754" i="10"/>
  <c r="H754" i="10" s="1"/>
  <c r="B755" i="10"/>
  <c r="D755" i="10"/>
  <c r="H755" i="10" s="1"/>
  <c r="B756" i="10"/>
  <c r="D756" i="10"/>
  <c r="H756" i="10" s="1"/>
  <c r="B757" i="10"/>
  <c r="D757" i="10"/>
  <c r="H757" i="10" s="1"/>
  <c r="B758" i="10"/>
  <c r="D758" i="10"/>
  <c r="H758" i="10" s="1"/>
  <c r="B759" i="10"/>
  <c r="D759" i="10"/>
  <c r="H759" i="10" s="1"/>
  <c r="B760" i="10"/>
  <c r="D760" i="10"/>
  <c r="H760" i="10"/>
  <c r="B761" i="10"/>
  <c r="D761" i="10"/>
  <c r="H761" i="10"/>
  <c r="B762" i="10"/>
  <c r="D762" i="10"/>
  <c r="H762" i="10" s="1"/>
  <c r="B763" i="10"/>
  <c r="D763" i="10"/>
  <c r="H763" i="10" s="1"/>
  <c r="B764" i="10"/>
  <c r="D764" i="10"/>
  <c r="H764" i="10" s="1"/>
  <c r="B765" i="10"/>
  <c r="D765" i="10"/>
  <c r="H765" i="10" s="1"/>
  <c r="B766" i="10"/>
  <c r="D766" i="10"/>
  <c r="H766" i="10"/>
  <c r="B767" i="10"/>
  <c r="D767" i="10"/>
  <c r="H767" i="10" s="1"/>
  <c r="B768" i="10"/>
  <c r="D768" i="10"/>
  <c r="H768" i="10" s="1"/>
  <c r="B769" i="10"/>
  <c r="D769" i="10"/>
  <c r="H769" i="10" s="1"/>
  <c r="B770" i="10"/>
  <c r="D770" i="10"/>
  <c r="H770" i="10" s="1"/>
  <c r="B771" i="10"/>
  <c r="D771" i="10"/>
  <c r="H771" i="10" s="1"/>
  <c r="B772" i="10"/>
  <c r="D772" i="10"/>
  <c r="H772" i="10" s="1"/>
  <c r="B773" i="10"/>
  <c r="D773" i="10"/>
  <c r="H773" i="10"/>
  <c r="B774" i="10"/>
  <c r="D774" i="10"/>
  <c r="H774" i="10" s="1"/>
  <c r="B775" i="10"/>
  <c r="D775" i="10"/>
  <c r="H775" i="10" s="1"/>
  <c r="B776" i="10"/>
  <c r="D776" i="10"/>
  <c r="H776" i="10" s="1"/>
  <c r="B777" i="10"/>
  <c r="D777" i="10"/>
  <c r="H777" i="10" s="1"/>
  <c r="B778" i="10"/>
  <c r="D778" i="10"/>
  <c r="H778" i="10" s="1"/>
  <c r="B779" i="10"/>
  <c r="D779" i="10"/>
  <c r="H779" i="10" s="1"/>
  <c r="B780" i="10"/>
  <c r="D780" i="10"/>
  <c r="H780" i="10" s="1"/>
  <c r="B781" i="10"/>
  <c r="D781" i="10"/>
  <c r="H781" i="10"/>
  <c r="B782" i="10"/>
  <c r="D782" i="10"/>
  <c r="H782" i="10"/>
  <c r="B783" i="10"/>
  <c r="D783" i="10"/>
  <c r="H783" i="10" s="1"/>
  <c r="B784" i="10"/>
  <c r="D784" i="10"/>
  <c r="H784" i="10" s="1"/>
  <c r="B785" i="10"/>
  <c r="D785" i="10"/>
  <c r="H785" i="10" s="1"/>
  <c r="B786" i="10"/>
  <c r="D786" i="10"/>
  <c r="H786" i="10"/>
  <c r="B787" i="10"/>
  <c r="D787" i="10"/>
  <c r="H787" i="10" s="1"/>
  <c r="B788" i="10"/>
  <c r="D788" i="10"/>
  <c r="H788" i="10" s="1"/>
  <c r="B789" i="10"/>
  <c r="D789" i="10"/>
  <c r="H789" i="10" s="1"/>
  <c r="B790" i="10"/>
  <c r="D790" i="10"/>
  <c r="H790" i="10" s="1"/>
  <c r="B791" i="10"/>
  <c r="D791" i="10"/>
  <c r="H791" i="10" s="1"/>
  <c r="B792" i="10"/>
  <c r="D792" i="10"/>
  <c r="H792" i="10" s="1"/>
  <c r="B793" i="10"/>
  <c r="D793" i="10"/>
  <c r="H793" i="10" s="1"/>
  <c r="B794" i="10"/>
  <c r="D794" i="10"/>
  <c r="H794" i="10" s="1"/>
  <c r="B795" i="10"/>
  <c r="D795" i="10"/>
  <c r="H795" i="10" s="1"/>
  <c r="B796" i="10"/>
  <c r="D796" i="10"/>
  <c r="H796" i="10" s="1"/>
  <c r="B797" i="10"/>
  <c r="D797" i="10"/>
  <c r="H797" i="10" s="1"/>
  <c r="B798" i="10"/>
  <c r="D798" i="10"/>
  <c r="H798" i="10" s="1"/>
  <c r="B799" i="10"/>
  <c r="D799" i="10"/>
  <c r="H799" i="10" s="1"/>
  <c r="B800" i="10"/>
  <c r="D800" i="10"/>
  <c r="H800" i="10" s="1"/>
  <c r="B801" i="10"/>
  <c r="D801" i="10"/>
  <c r="H801" i="10" s="1"/>
  <c r="B802" i="10"/>
  <c r="D802" i="10"/>
  <c r="H802" i="10" s="1"/>
  <c r="B803" i="10"/>
  <c r="D803" i="10"/>
  <c r="H803" i="10" s="1"/>
  <c r="B804" i="10"/>
  <c r="D804" i="10"/>
  <c r="H804" i="10" s="1"/>
  <c r="B805" i="10"/>
  <c r="D805" i="10"/>
  <c r="H805" i="10" s="1"/>
  <c r="B806" i="10"/>
  <c r="D806" i="10"/>
  <c r="H806" i="10" s="1"/>
  <c r="B807" i="10"/>
  <c r="D807" i="10"/>
  <c r="H807" i="10" s="1"/>
  <c r="B808" i="10"/>
  <c r="D808" i="10"/>
  <c r="H808" i="10"/>
  <c r="B809" i="10"/>
  <c r="D809" i="10"/>
  <c r="H809" i="10" s="1"/>
  <c r="B810" i="10"/>
  <c r="D810" i="10"/>
  <c r="H810" i="10" s="1"/>
  <c r="B811" i="10"/>
  <c r="D811" i="10"/>
  <c r="H811" i="10" s="1"/>
  <c r="B812" i="10"/>
  <c r="D812" i="10"/>
  <c r="H812" i="10" s="1"/>
  <c r="B813" i="10"/>
  <c r="D813" i="10"/>
  <c r="H813" i="10" s="1"/>
  <c r="B814" i="10"/>
  <c r="D814" i="10"/>
  <c r="H814" i="10" s="1"/>
  <c r="B815" i="10"/>
  <c r="D815" i="10"/>
  <c r="H815" i="10" s="1"/>
  <c r="B816" i="10"/>
  <c r="D816" i="10"/>
  <c r="H816" i="10"/>
  <c r="B817" i="10"/>
  <c r="D817" i="10"/>
  <c r="H817" i="10" s="1"/>
  <c r="B818" i="10"/>
  <c r="D818" i="10"/>
  <c r="H818" i="10" s="1"/>
  <c r="B819" i="10"/>
  <c r="D819" i="10"/>
  <c r="H819" i="10" s="1"/>
  <c r="B820" i="10"/>
  <c r="D820" i="10"/>
  <c r="H820" i="10" s="1"/>
  <c r="B821" i="10"/>
  <c r="D821" i="10"/>
  <c r="H821" i="10"/>
  <c r="B822" i="10"/>
  <c r="D822" i="10"/>
  <c r="H822" i="10"/>
  <c r="B823" i="10"/>
  <c r="D823" i="10"/>
  <c r="H823" i="10" s="1"/>
  <c r="B824" i="10"/>
  <c r="D824" i="10"/>
  <c r="H824" i="10" s="1"/>
  <c r="B825" i="10"/>
  <c r="D825" i="10"/>
  <c r="H825" i="10" s="1"/>
  <c r="B826" i="10"/>
  <c r="D826" i="10"/>
  <c r="H826" i="10" s="1"/>
  <c r="B827" i="10"/>
  <c r="D827" i="10"/>
  <c r="H827" i="10" s="1"/>
  <c r="B828" i="10"/>
  <c r="D828" i="10"/>
  <c r="H828" i="10" s="1"/>
  <c r="B829" i="10"/>
  <c r="D829" i="10"/>
  <c r="H829" i="10" s="1"/>
  <c r="B830" i="10"/>
  <c r="D830" i="10"/>
  <c r="H830" i="10" s="1"/>
  <c r="B831" i="10"/>
  <c r="D831" i="10"/>
  <c r="H831" i="10" s="1"/>
  <c r="B832" i="10"/>
  <c r="D832" i="10"/>
  <c r="H832" i="10" s="1"/>
  <c r="B833" i="10"/>
  <c r="D833" i="10"/>
  <c r="H833" i="10" s="1"/>
  <c r="B834" i="10"/>
  <c r="D834" i="10"/>
  <c r="H834" i="10" s="1"/>
  <c r="B835" i="10"/>
  <c r="D835" i="10"/>
  <c r="H835" i="10" s="1"/>
  <c r="B836" i="10"/>
  <c r="D836" i="10"/>
  <c r="H836" i="10" s="1"/>
  <c r="B837" i="10"/>
  <c r="D837" i="10"/>
  <c r="H837" i="10" s="1"/>
  <c r="B838" i="10"/>
  <c r="D838" i="10"/>
  <c r="H838" i="10" s="1"/>
  <c r="B839" i="10"/>
  <c r="D839" i="10"/>
  <c r="H839" i="10" s="1"/>
  <c r="B840" i="10"/>
  <c r="D840" i="10"/>
  <c r="H840" i="10" s="1"/>
  <c r="B841" i="10"/>
  <c r="D841" i="10"/>
  <c r="H841" i="10" s="1"/>
  <c r="B842" i="10"/>
  <c r="D842" i="10"/>
  <c r="H842" i="10" s="1"/>
  <c r="B843" i="10"/>
  <c r="D843" i="10"/>
  <c r="H843" i="10" s="1"/>
  <c r="B844" i="10"/>
  <c r="D844" i="10"/>
  <c r="H844" i="10" s="1"/>
  <c r="B845" i="10"/>
  <c r="D845" i="10"/>
  <c r="H845" i="10" s="1"/>
  <c r="B846" i="10"/>
  <c r="D846" i="10"/>
  <c r="H846" i="10" s="1"/>
  <c r="B847" i="10"/>
  <c r="D847" i="10"/>
  <c r="H847" i="10" s="1"/>
  <c r="B848" i="10"/>
  <c r="D848" i="10"/>
  <c r="H848" i="10" s="1"/>
  <c r="B849" i="10"/>
  <c r="D849" i="10"/>
  <c r="H849" i="10" s="1"/>
  <c r="B850" i="10"/>
  <c r="D850" i="10"/>
  <c r="H850" i="10" s="1"/>
  <c r="B851" i="10"/>
  <c r="D851" i="10"/>
  <c r="H851" i="10" s="1"/>
  <c r="B852" i="10"/>
  <c r="D852" i="10"/>
  <c r="H852" i="10" s="1"/>
  <c r="B853" i="10"/>
  <c r="D853" i="10"/>
  <c r="H853" i="10" s="1"/>
  <c r="B854" i="10"/>
  <c r="D854" i="10"/>
  <c r="H854" i="10"/>
  <c r="B855" i="10"/>
  <c r="D855" i="10"/>
  <c r="H855" i="10" s="1"/>
  <c r="B856" i="10"/>
  <c r="D856" i="10"/>
  <c r="H856" i="10" s="1"/>
  <c r="B857" i="10"/>
  <c r="D857" i="10"/>
  <c r="H857" i="10"/>
  <c r="B858" i="10"/>
  <c r="D858" i="10"/>
  <c r="H858" i="10" s="1"/>
  <c r="B859" i="10"/>
  <c r="D859" i="10"/>
  <c r="H859" i="10" s="1"/>
  <c r="B860" i="10"/>
  <c r="D860" i="10"/>
  <c r="H860" i="10" s="1"/>
  <c r="B861" i="10"/>
  <c r="D861" i="10"/>
  <c r="H861" i="10" s="1"/>
  <c r="B862" i="10"/>
  <c r="D862" i="10"/>
  <c r="H862" i="10" s="1"/>
  <c r="B863" i="10"/>
  <c r="D863" i="10"/>
  <c r="H863" i="10" s="1"/>
  <c r="B864" i="10"/>
  <c r="D864" i="10"/>
  <c r="H864" i="10" s="1"/>
  <c r="B865" i="10"/>
  <c r="D865" i="10"/>
  <c r="H865" i="10"/>
  <c r="B866" i="10"/>
  <c r="D866" i="10"/>
  <c r="H866" i="10" s="1"/>
  <c r="B867" i="10"/>
  <c r="D867" i="10"/>
  <c r="H867" i="10" s="1"/>
  <c r="B868" i="10"/>
  <c r="D868" i="10"/>
  <c r="H868" i="10" s="1"/>
  <c r="B869" i="10"/>
  <c r="D869" i="10"/>
  <c r="H869" i="10" s="1"/>
  <c r="B870" i="10"/>
  <c r="D870" i="10"/>
  <c r="H870" i="10"/>
  <c r="B871" i="10"/>
  <c r="D871" i="10"/>
  <c r="H871" i="10" s="1"/>
  <c r="B872" i="10"/>
  <c r="D872" i="10"/>
  <c r="H872" i="10" s="1"/>
  <c r="B873" i="10"/>
  <c r="D873" i="10"/>
  <c r="H873" i="10" s="1"/>
  <c r="B874" i="10"/>
  <c r="D874" i="10"/>
  <c r="H874" i="10" s="1"/>
  <c r="B875" i="10"/>
  <c r="D875" i="10"/>
  <c r="H875" i="10" s="1"/>
  <c r="B876" i="10"/>
  <c r="D876" i="10"/>
  <c r="H876" i="10" s="1"/>
  <c r="B877" i="10"/>
  <c r="D877" i="10"/>
  <c r="H877" i="10" s="1"/>
  <c r="B878" i="10"/>
  <c r="D878" i="10"/>
  <c r="H878" i="10" s="1"/>
  <c r="B879" i="10"/>
  <c r="D879" i="10"/>
  <c r="H879" i="10" s="1"/>
  <c r="B880" i="10"/>
  <c r="D880" i="10"/>
  <c r="H880" i="10" s="1"/>
  <c r="B881" i="10"/>
  <c r="D881" i="10"/>
  <c r="H881" i="10" s="1"/>
  <c r="B882" i="10"/>
  <c r="D882" i="10"/>
  <c r="H882" i="10" s="1"/>
  <c r="B883" i="10"/>
  <c r="D883" i="10"/>
  <c r="H883" i="10" s="1"/>
  <c r="B884" i="10"/>
  <c r="D884" i="10"/>
  <c r="H884" i="10" s="1"/>
  <c r="B885" i="10"/>
  <c r="D885" i="10"/>
  <c r="H885" i="10" s="1"/>
  <c r="B886" i="10"/>
  <c r="D886" i="10"/>
  <c r="H886" i="10" s="1"/>
  <c r="B887" i="10"/>
  <c r="D887" i="10"/>
  <c r="H887" i="10" s="1"/>
  <c r="B888" i="10"/>
  <c r="D888" i="10"/>
  <c r="H888" i="10" s="1"/>
  <c r="B889" i="10"/>
  <c r="D889" i="10"/>
  <c r="H889" i="10" s="1"/>
  <c r="B890" i="10"/>
  <c r="D890" i="10"/>
  <c r="H890" i="10" s="1"/>
  <c r="B891" i="10"/>
  <c r="D891" i="10"/>
  <c r="H891" i="10" s="1"/>
  <c r="B892" i="10"/>
  <c r="D892" i="10"/>
  <c r="H892" i="10" s="1"/>
  <c r="B893" i="10"/>
  <c r="D893" i="10"/>
  <c r="H893" i="10" s="1"/>
  <c r="B894" i="10"/>
  <c r="D894" i="10"/>
  <c r="H894" i="10" s="1"/>
  <c r="B895" i="10"/>
  <c r="D895" i="10"/>
  <c r="H895" i="10" s="1"/>
  <c r="B896" i="10"/>
  <c r="D896" i="10"/>
  <c r="H896" i="10" s="1"/>
  <c r="B897" i="10"/>
  <c r="D897" i="10"/>
  <c r="H897" i="10" s="1"/>
  <c r="B898" i="10"/>
  <c r="D898" i="10"/>
  <c r="H898" i="10"/>
  <c r="B899" i="10"/>
  <c r="D899" i="10"/>
  <c r="H899" i="10" s="1"/>
  <c r="B900" i="10"/>
  <c r="D900" i="10"/>
  <c r="H900" i="10" s="1"/>
  <c r="B901" i="10"/>
  <c r="D901" i="10"/>
  <c r="H901" i="10" s="1"/>
  <c r="B902" i="10"/>
  <c r="D902" i="10"/>
  <c r="H902" i="10" s="1"/>
  <c r="B903" i="10"/>
  <c r="D903" i="10"/>
  <c r="H903" i="10" s="1"/>
  <c r="B904" i="10"/>
  <c r="D904" i="10"/>
  <c r="H904" i="10" s="1"/>
  <c r="B905" i="10"/>
  <c r="D905" i="10"/>
  <c r="H905" i="10"/>
  <c r="B906" i="10"/>
  <c r="D906" i="10"/>
  <c r="H906" i="10" s="1"/>
  <c r="B907" i="10"/>
  <c r="D907" i="10"/>
  <c r="H907" i="10" s="1"/>
  <c r="B908" i="10"/>
  <c r="D908" i="10"/>
  <c r="H908" i="10" s="1"/>
  <c r="B909" i="10"/>
  <c r="D909" i="10"/>
  <c r="H909" i="10" s="1"/>
  <c r="B910" i="10"/>
  <c r="D910" i="10"/>
  <c r="H910" i="10" s="1"/>
  <c r="B911" i="10"/>
  <c r="D911" i="10"/>
  <c r="H911" i="10" s="1"/>
  <c r="B912" i="10"/>
  <c r="D912" i="10"/>
  <c r="H912" i="10" s="1"/>
  <c r="B913" i="10"/>
  <c r="D913" i="10"/>
  <c r="H913" i="10" s="1"/>
  <c r="B914" i="10"/>
  <c r="D914" i="10"/>
  <c r="H914" i="10" s="1"/>
  <c r="B915" i="10"/>
  <c r="D915" i="10"/>
  <c r="H915" i="10" s="1"/>
  <c r="B916" i="10"/>
  <c r="D916" i="10"/>
  <c r="H916" i="10" s="1"/>
  <c r="B917" i="10"/>
  <c r="D917" i="10"/>
  <c r="H917" i="10" s="1"/>
  <c r="B918" i="10"/>
  <c r="D918" i="10"/>
  <c r="H918" i="10" s="1"/>
  <c r="B919" i="10"/>
  <c r="D919" i="10"/>
  <c r="H919" i="10" s="1"/>
  <c r="B920" i="10"/>
  <c r="D920" i="10"/>
  <c r="H920" i="10" s="1"/>
  <c r="B921" i="10"/>
  <c r="D921" i="10"/>
  <c r="H921" i="10" s="1"/>
  <c r="B922" i="10"/>
  <c r="D922" i="10"/>
  <c r="H922" i="10" s="1"/>
  <c r="B923" i="10"/>
  <c r="D923" i="10"/>
  <c r="H923" i="10" s="1"/>
  <c r="B924" i="10"/>
  <c r="D924" i="10"/>
  <c r="H924" i="10" s="1"/>
  <c r="B925" i="10"/>
  <c r="D925" i="10"/>
  <c r="H925" i="10" s="1"/>
  <c r="B926" i="10"/>
  <c r="D926" i="10"/>
  <c r="H926" i="10" s="1"/>
  <c r="B927" i="10"/>
  <c r="D927" i="10"/>
  <c r="H927" i="10" s="1"/>
  <c r="B928" i="10"/>
  <c r="D928" i="10"/>
  <c r="H928" i="10" s="1"/>
  <c r="B929" i="10"/>
  <c r="D929" i="10"/>
  <c r="H929" i="10"/>
  <c r="B930" i="10"/>
  <c r="D930" i="10"/>
  <c r="H930" i="10" s="1"/>
  <c r="B931" i="10"/>
  <c r="D931" i="10"/>
  <c r="H931" i="10" s="1"/>
  <c r="B932" i="10"/>
  <c r="D932" i="10"/>
  <c r="H932" i="10" s="1"/>
  <c r="B933" i="10"/>
  <c r="D933" i="10"/>
  <c r="H933" i="10" s="1"/>
  <c r="B934" i="10"/>
  <c r="D934" i="10"/>
  <c r="H934" i="10"/>
  <c r="B935" i="10"/>
  <c r="D935" i="10"/>
  <c r="H935" i="10" s="1"/>
  <c r="B936" i="10"/>
  <c r="D936" i="10"/>
  <c r="H936" i="10" s="1"/>
  <c r="B937" i="10"/>
  <c r="D937" i="10"/>
  <c r="H937" i="10"/>
  <c r="B938" i="10"/>
  <c r="D938" i="10"/>
  <c r="H938" i="10" s="1"/>
  <c r="B939" i="10"/>
  <c r="D939" i="10"/>
  <c r="H939" i="10" s="1"/>
  <c r="B940" i="10"/>
  <c r="D940" i="10"/>
  <c r="H940" i="10" s="1"/>
  <c r="B941" i="10"/>
  <c r="D941" i="10"/>
  <c r="H941" i="10" s="1"/>
  <c r="B942" i="10"/>
  <c r="D942" i="10"/>
  <c r="H942" i="10" s="1"/>
  <c r="B943" i="10"/>
  <c r="D943" i="10"/>
  <c r="H943" i="10" s="1"/>
  <c r="B944" i="10"/>
  <c r="D944" i="10"/>
  <c r="H944" i="10" s="1"/>
  <c r="B945" i="10"/>
  <c r="D945" i="10"/>
  <c r="H945" i="10" s="1"/>
  <c r="B946" i="10"/>
  <c r="D946" i="10"/>
  <c r="H946" i="10" s="1"/>
  <c r="B947" i="10"/>
  <c r="D947" i="10"/>
  <c r="H947" i="10" s="1"/>
  <c r="B948" i="10"/>
  <c r="D948" i="10"/>
  <c r="H948" i="10" s="1"/>
  <c r="B949" i="10"/>
  <c r="D949" i="10"/>
  <c r="H949" i="10"/>
  <c r="B950" i="10"/>
  <c r="D950" i="10"/>
  <c r="H950" i="10" s="1"/>
  <c r="B951" i="10"/>
  <c r="D951" i="10"/>
  <c r="H951" i="10" s="1"/>
  <c r="B952" i="10"/>
  <c r="D952" i="10"/>
  <c r="H952" i="10" s="1"/>
  <c r="B953" i="10"/>
  <c r="D953" i="10"/>
  <c r="H953" i="10" s="1"/>
  <c r="B954" i="10"/>
  <c r="D954" i="10"/>
  <c r="H954" i="10" s="1"/>
  <c r="B955" i="10"/>
  <c r="D955" i="10"/>
  <c r="H955" i="10" s="1"/>
  <c r="B956" i="10"/>
  <c r="D956" i="10"/>
  <c r="H956" i="10" s="1"/>
  <c r="B957" i="10"/>
  <c r="D957" i="10"/>
  <c r="H957" i="10" s="1"/>
  <c r="B958" i="10"/>
  <c r="D958" i="10"/>
  <c r="H958" i="10"/>
  <c r="B959" i="10"/>
  <c r="D959" i="10"/>
  <c r="H959" i="10" s="1"/>
  <c r="B960" i="10"/>
  <c r="D960" i="10"/>
  <c r="H960" i="10" s="1"/>
  <c r="B961" i="10"/>
  <c r="D961" i="10"/>
  <c r="H961" i="10" s="1"/>
  <c r="B962" i="10"/>
  <c r="D962" i="10"/>
  <c r="H962" i="10" s="1"/>
  <c r="B963" i="10"/>
  <c r="D963" i="10"/>
  <c r="H963" i="10" s="1"/>
  <c r="B964" i="10"/>
  <c r="D964" i="10"/>
  <c r="H964" i="10" s="1"/>
  <c r="B965" i="10"/>
  <c r="D965" i="10"/>
  <c r="H965" i="10"/>
  <c r="B966" i="10"/>
  <c r="D966" i="10"/>
  <c r="H966" i="10" s="1"/>
  <c r="B967" i="10"/>
  <c r="D967" i="10"/>
  <c r="H967" i="10" s="1"/>
  <c r="B968" i="10"/>
  <c r="D968" i="10"/>
  <c r="H968" i="10" s="1"/>
  <c r="B969" i="10"/>
  <c r="D969" i="10"/>
  <c r="H969" i="10" s="1"/>
  <c r="B970" i="10"/>
  <c r="D970" i="10"/>
  <c r="H970" i="10" s="1"/>
  <c r="B971" i="10"/>
  <c r="D971" i="10"/>
  <c r="H971" i="10" s="1"/>
  <c r="B972" i="10"/>
  <c r="D972" i="10"/>
  <c r="H972" i="10" s="1"/>
  <c r="B973" i="10"/>
  <c r="D973" i="10"/>
  <c r="H973" i="10"/>
  <c r="B974" i="10"/>
  <c r="D974" i="10"/>
  <c r="H974" i="10"/>
  <c r="B975" i="10"/>
  <c r="D975" i="10"/>
  <c r="H975" i="10" s="1"/>
  <c r="B976" i="10"/>
  <c r="D976" i="10"/>
  <c r="H976" i="10" s="1"/>
  <c r="B977" i="10"/>
  <c r="D977" i="10"/>
  <c r="H977" i="10" s="1"/>
  <c r="B978" i="10"/>
  <c r="D978" i="10"/>
  <c r="H978" i="10" s="1"/>
  <c r="B979" i="10"/>
  <c r="D979" i="10"/>
  <c r="H979" i="10" s="1"/>
  <c r="B980" i="10"/>
  <c r="D980" i="10"/>
  <c r="H980" i="10" s="1"/>
  <c r="B981" i="10"/>
  <c r="D981" i="10"/>
  <c r="H981" i="10" s="1"/>
  <c r="B982" i="10"/>
  <c r="D982" i="10"/>
  <c r="H982" i="10" s="1"/>
  <c r="B983" i="10"/>
  <c r="D983" i="10"/>
  <c r="H983" i="10" s="1"/>
  <c r="B984" i="10"/>
  <c r="D984" i="10"/>
  <c r="H984" i="10" s="1"/>
  <c r="B985" i="10"/>
  <c r="D985" i="10"/>
  <c r="H985" i="10" s="1"/>
  <c r="B986" i="10"/>
  <c r="D986" i="10"/>
  <c r="H986" i="10" s="1"/>
  <c r="B987" i="10"/>
  <c r="D987" i="10"/>
  <c r="H987" i="10" s="1"/>
  <c r="B988" i="10"/>
  <c r="D988" i="10"/>
  <c r="H988" i="10" s="1"/>
  <c r="B989" i="10"/>
  <c r="D989" i="10"/>
  <c r="H989" i="10"/>
  <c r="B990" i="10"/>
  <c r="D990" i="10"/>
  <c r="H990" i="10"/>
  <c r="B991" i="10"/>
  <c r="D991" i="10"/>
  <c r="H991" i="10" s="1"/>
  <c r="J1297" i="2" l="1"/>
  <c r="R993" i="2"/>
  <c r="R965" i="2"/>
  <c r="R1299" i="2"/>
  <c r="I1112" i="10"/>
  <c r="R1024" i="2"/>
  <c r="S965" i="11"/>
  <c r="S993" i="11"/>
  <c r="I1298" i="11"/>
  <c r="I837" i="10"/>
  <c r="S910" i="10"/>
  <c r="I1021" i="10"/>
  <c r="I929" i="10"/>
  <c r="J1205" i="2"/>
  <c r="J1114" i="2"/>
  <c r="R1114" i="2"/>
  <c r="R1206" i="2"/>
  <c r="J1023" i="2"/>
  <c r="I1024" i="11"/>
  <c r="S956" i="2"/>
  <c r="J954" i="2"/>
  <c r="T1088" i="2"/>
  <c r="B375" i="14"/>
  <c r="D375" i="14"/>
  <c r="H375" i="14" s="1"/>
  <c r="N375" i="14"/>
  <c r="P375" i="14" s="1"/>
  <c r="B376" i="14"/>
  <c r="D376" i="14"/>
  <c r="H376" i="14" s="1"/>
  <c r="N376" i="14"/>
  <c r="P376" i="14" s="1"/>
  <c r="B377" i="14"/>
  <c r="D377" i="14"/>
  <c r="H377" i="14" s="1"/>
  <c r="N377" i="14"/>
  <c r="P377" i="14"/>
  <c r="B378" i="14"/>
  <c r="D378" i="14"/>
  <c r="H378" i="14" s="1"/>
  <c r="N378" i="14"/>
  <c r="P378" i="14" s="1"/>
  <c r="B379" i="14"/>
  <c r="D379" i="14"/>
  <c r="H379" i="14" s="1"/>
  <c r="N379" i="14"/>
  <c r="P379" i="14" s="1"/>
  <c r="B380" i="14"/>
  <c r="D380" i="14"/>
  <c r="H380" i="14" s="1"/>
  <c r="N380" i="14"/>
  <c r="P380" i="14" s="1"/>
  <c r="B381" i="14"/>
  <c r="D381" i="14"/>
  <c r="H381" i="14"/>
  <c r="N381" i="14"/>
  <c r="P381" i="14" s="1"/>
  <c r="B382" i="14"/>
  <c r="D382" i="14"/>
  <c r="H382" i="14" s="1"/>
  <c r="N382" i="14"/>
  <c r="P382" i="14" s="1"/>
  <c r="B383" i="14"/>
  <c r="D383" i="14"/>
  <c r="H383" i="14" s="1"/>
  <c r="N383" i="14"/>
  <c r="P383" i="14"/>
  <c r="B384" i="14"/>
  <c r="D384" i="14"/>
  <c r="H384" i="14"/>
  <c r="N384" i="14"/>
  <c r="P384" i="14" s="1"/>
  <c r="B385" i="14"/>
  <c r="D385" i="14"/>
  <c r="H385" i="14" s="1"/>
  <c r="N385" i="14"/>
  <c r="P385" i="14" s="1"/>
  <c r="B386" i="14"/>
  <c r="D386" i="14"/>
  <c r="H386" i="14" s="1"/>
  <c r="N386" i="14"/>
  <c r="P386" i="14" s="1"/>
  <c r="B387" i="14"/>
  <c r="D387" i="14"/>
  <c r="H387" i="14" s="1"/>
  <c r="N387" i="14"/>
  <c r="P387" i="14" s="1"/>
  <c r="B388" i="14"/>
  <c r="D388" i="14"/>
  <c r="H388" i="14" s="1"/>
  <c r="N388" i="14"/>
  <c r="P388" i="14" s="1"/>
  <c r="B389" i="14"/>
  <c r="D389" i="14"/>
  <c r="H389" i="14" s="1"/>
  <c r="N389" i="14"/>
  <c r="P389" i="14" s="1"/>
  <c r="B390" i="14"/>
  <c r="D390" i="14"/>
  <c r="H390" i="14" s="1"/>
  <c r="N390" i="14"/>
  <c r="P390" i="14"/>
  <c r="B391" i="14"/>
  <c r="D391" i="14"/>
  <c r="H391" i="14" s="1"/>
  <c r="N391" i="14"/>
  <c r="P391" i="14" s="1"/>
  <c r="B392" i="14"/>
  <c r="D392" i="14"/>
  <c r="H392" i="14" s="1"/>
  <c r="N392" i="14"/>
  <c r="P392" i="14" s="1"/>
  <c r="B393" i="14"/>
  <c r="D393" i="14"/>
  <c r="H393" i="14" s="1"/>
  <c r="N393" i="14"/>
  <c r="P393" i="14" s="1"/>
  <c r="B394" i="14"/>
  <c r="D394" i="14"/>
  <c r="H394" i="14" s="1"/>
  <c r="N394" i="14"/>
  <c r="P394" i="14" s="1"/>
  <c r="B395" i="14"/>
  <c r="D395" i="14"/>
  <c r="H395" i="14" s="1"/>
  <c r="N395" i="14"/>
  <c r="P395" i="14" s="1"/>
  <c r="B396" i="14"/>
  <c r="D396" i="14"/>
  <c r="H396" i="14" s="1"/>
  <c r="N396" i="14"/>
  <c r="P396" i="14" s="1"/>
  <c r="B397" i="14"/>
  <c r="D397" i="14"/>
  <c r="H397" i="14" s="1"/>
  <c r="N397" i="14"/>
  <c r="P397" i="14" s="1"/>
  <c r="B398" i="14"/>
  <c r="D398" i="14"/>
  <c r="H398" i="14" s="1"/>
  <c r="N398" i="14"/>
  <c r="P398" i="14" s="1"/>
  <c r="B399" i="14"/>
  <c r="D399" i="14"/>
  <c r="H399" i="14" s="1"/>
  <c r="N399" i="14"/>
  <c r="B400" i="14"/>
  <c r="D400" i="14"/>
  <c r="H400" i="14" s="1"/>
  <c r="N400" i="14"/>
  <c r="P400" i="14" s="1"/>
  <c r="B401" i="14"/>
  <c r="D401" i="14"/>
  <c r="H401" i="14" s="1"/>
  <c r="N401" i="14"/>
  <c r="P401" i="14" s="1"/>
  <c r="B402" i="14"/>
  <c r="D402" i="14"/>
  <c r="H402" i="14" s="1"/>
  <c r="N402" i="14"/>
  <c r="P402" i="14" s="1"/>
  <c r="B403" i="14"/>
  <c r="D403" i="14"/>
  <c r="H403" i="14" s="1"/>
  <c r="N403" i="14"/>
  <c r="P403" i="14" s="1"/>
  <c r="B404" i="14"/>
  <c r="D404" i="14"/>
  <c r="H404" i="14" s="1"/>
  <c r="N404" i="14"/>
  <c r="P404" i="14" s="1"/>
  <c r="B405" i="14"/>
  <c r="D405" i="14"/>
  <c r="H405" i="14" s="1"/>
  <c r="N405" i="14"/>
  <c r="P405" i="14"/>
  <c r="B406" i="14"/>
  <c r="D406" i="14"/>
  <c r="H406" i="14" s="1"/>
  <c r="N406" i="14"/>
  <c r="P406" i="14" s="1"/>
  <c r="B407" i="14"/>
  <c r="D407" i="14"/>
  <c r="H407" i="14" s="1"/>
  <c r="N407" i="14"/>
  <c r="P407" i="14" s="1"/>
  <c r="B408" i="14"/>
  <c r="D408" i="14"/>
  <c r="H408" i="14"/>
  <c r="N408" i="14"/>
  <c r="P408" i="14" s="1"/>
  <c r="B409" i="14"/>
  <c r="D409" i="14"/>
  <c r="H409" i="14" s="1"/>
  <c r="N409" i="14"/>
  <c r="P409" i="14" s="1"/>
  <c r="B410" i="14"/>
  <c r="D410" i="14"/>
  <c r="H410" i="14"/>
  <c r="N410" i="14"/>
  <c r="P410" i="14" s="1"/>
  <c r="B411" i="14"/>
  <c r="D411" i="14"/>
  <c r="H411" i="14" s="1"/>
  <c r="N411" i="14"/>
  <c r="P411" i="14" s="1"/>
  <c r="B412" i="14"/>
  <c r="D412" i="14"/>
  <c r="H412" i="14" s="1"/>
  <c r="N412" i="14"/>
  <c r="P412" i="14" s="1"/>
  <c r="B413" i="14"/>
  <c r="D413" i="14"/>
  <c r="H413" i="14" s="1"/>
  <c r="N413" i="14"/>
  <c r="P413" i="14"/>
  <c r="B414" i="14"/>
  <c r="D414" i="14"/>
  <c r="H414" i="14" s="1"/>
  <c r="N414" i="14"/>
  <c r="P414" i="14"/>
  <c r="B415" i="14"/>
  <c r="D415" i="14"/>
  <c r="H415" i="14" s="1"/>
  <c r="N415" i="14"/>
  <c r="P415" i="14" s="1"/>
  <c r="B416" i="14"/>
  <c r="D416" i="14"/>
  <c r="H416" i="14" s="1"/>
  <c r="N416" i="14"/>
  <c r="P416" i="14" s="1"/>
  <c r="B417" i="14"/>
  <c r="D417" i="14"/>
  <c r="H417" i="14" s="1"/>
  <c r="N417" i="14"/>
  <c r="P417" i="14" s="1"/>
  <c r="B418" i="14"/>
  <c r="D418" i="14"/>
  <c r="H418" i="14" s="1"/>
  <c r="N418" i="14"/>
  <c r="P418" i="14" s="1"/>
  <c r="B419" i="14"/>
  <c r="D419" i="14"/>
  <c r="H419" i="14" s="1"/>
  <c r="N419" i="14"/>
  <c r="P419" i="14" s="1"/>
  <c r="B420" i="14"/>
  <c r="D420" i="14"/>
  <c r="H420" i="14"/>
  <c r="N420" i="14"/>
  <c r="P420" i="14" s="1"/>
  <c r="B421" i="14"/>
  <c r="D421" i="14"/>
  <c r="H421" i="14" s="1"/>
  <c r="N421" i="14"/>
  <c r="P421" i="14" s="1"/>
  <c r="B422" i="14"/>
  <c r="D422" i="14"/>
  <c r="H422" i="14" s="1"/>
  <c r="N422" i="14"/>
  <c r="P422" i="14" s="1"/>
  <c r="B423" i="14"/>
  <c r="D423" i="14"/>
  <c r="H423" i="14" s="1"/>
  <c r="N423" i="14"/>
  <c r="P423" i="14" s="1"/>
  <c r="B424" i="14"/>
  <c r="D424" i="14"/>
  <c r="H424" i="14" s="1"/>
  <c r="N424" i="14"/>
  <c r="P424" i="14" s="1"/>
  <c r="B425" i="14"/>
  <c r="D425" i="14"/>
  <c r="H425" i="14" s="1"/>
  <c r="N425" i="14"/>
  <c r="P425" i="14" s="1"/>
  <c r="B426" i="14"/>
  <c r="D426" i="14"/>
  <c r="H426" i="14" s="1"/>
  <c r="N426" i="14"/>
  <c r="P426" i="14" s="1"/>
  <c r="B427" i="14"/>
  <c r="D427" i="14"/>
  <c r="H427" i="14" s="1"/>
  <c r="N427" i="14"/>
  <c r="P427" i="14" s="1"/>
  <c r="B428" i="14"/>
  <c r="D428" i="14"/>
  <c r="H428" i="14" s="1"/>
  <c r="N428" i="14"/>
  <c r="P428" i="14" s="1"/>
  <c r="B429" i="14"/>
  <c r="D429" i="14"/>
  <c r="H429" i="14" s="1"/>
  <c r="N429" i="14"/>
  <c r="P429" i="14" s="1"/>
  <c r="B430" i="14"/>
  <c r="D430" i="14"/>
  <c r="H430" i="14" s="1"/>
  <c r="N430" i="14"/>
  <c r="P430" i="14"/>
  <c r="B431" i="14"/>
  <c r="D431" i="14"/>
  <c r="H431" i="14" s="1"/>
  <c r="N431" i="14"/>
  <c r="P431" i="14" s="1"/>
  <c r="B432" i="14"/>
  <c r="D432" i="14"/>
  <c r="H432" i="14" s="1"/>
  <c r="N432" i="14"/>
  <c r="P432" i="14" s="1"/>
  <c r="B433" i="14"/>
  <c r="D433" i="14"/>
  <c r="H433" i="14" s="1"/>
  <c r="N433" i="14"/>
  <c r="P433" i="14" s="1"/>
  <c r="B434" i="14"/>
  <c r="D434" i="14"/>
  <c r="H434" i="14" s="1"/>
  <c r="N434" i="14"/>
  <c r="P434" i="14" s="1"/>
  <c r="B435" i="14"/>
  <c r="D435" i="14"/>
  <c r="H435" i="14" s="1"/>
  <c r="N435" i="14"/>
  <c r="P435" i="14" s="1"/>
  <c r="B436" i="14"/>
  <c r="D436" i="14"/>
  <c r="H436" i="14" s="1"/>
  <c r="N436" i="14"/>
  <c r="P436" i="14" s="1"/>
  <c r="B437" i="14"/>
  <c r="D437" i="14"/>
  <c r="H437" i="14" s="1"/>
  <c r="N437" i="14"/>
  <c r="P437" i="14" s="1"/>
  <c r="B438" i="14"/>
  <c r="D438" i="14"/>
  <c r="H438" i="14" s="1"/>
  <c r="N438" i="14"/>
  <c r="P438" i="14" s="1"/>
  <c r="B439" i="14"/>
  <c r="D439" i="14"/>
  <c r="H439" i="14" s="1"/>
  <c r="N439" i="14"/>
  <c r="P439" i="14" s="1"/>
  <c r="B440" i="14"/>
  <c r="D440" i="14"/>
  <c r="H440" i="14"/>
  <c r="N440" i="14"/>
  <c r="P440" i="14" s="1"/>
  <c r="B441" i="14"/>
  <c r="D441" i="14"/>
  <c r="H441" i="14" s="1"/>
  <c r="N441" i="14"/>
  <c r="P441" i="14"/>
  <c r="B442" i="14"/>
  <c r="D442" i="14"/>
  <c r="H442" i="14" s="1"/>
  <c r="N442" i="14"/>
  <c r="P442" i="14" s="1"/>
  <c r="B443" i="14"/>
  <c r="D443" i="14"/>
  <c r="H443" i="14" s="1"/>
  <c r="N443" i="14"/>
  <c r="P443" i="14"/>
  <c r="B444" i="14"/>
  <c r="D444" i="14"/>
  <c r="H444" i="14" s="1"/>
  <c r="N444" i="14"/>
  <c r="B445" i="14"/>
  <c r="D445" i="14"/>
  <c r="H445" i="14" s="1"/>
  <c r="N445" i="14"/>
  <c r="P445" i="14" s="1"/>
  <c r="B446" i="14"/>
  <c r="D446" i="14"/>
  <c r="H446" i="14" s="1"/>
  <c r="N446" i="14"/>
  <c r="P446" i="14" s="1"/>
  <c r="B447" i="14"/>
  <c r="D447" i="14"/>
  <c r="H447" i="14"/>
  <c r="N447" i="14"/>
  <c r="P447" i="14" s="1"/>
  <c r="B448" i="14"/>
  <c r="D448" i="14"/>
  <c r="H448" i="14" s="1"/>
  <c r="N448" i="14"/>
  <c r="P448" i="14" s="1"/>
  <c r="B449" i="14"/>
  <c r="D449" i="14"/>
  <c r="H449" i="14" s="1"/>
  <c r="N449" i="14"/>
  <c r="P449" i="14" s="1"/>
  <c r="B450" i="14"/>
  <c r="D450" i="14"/>
  <c r="H450" i="14" s="1"/>
  <c r="N450" i="14"/>
  <c r="P450" i="14"/>
  <c r="B451" i="14"/>
  <c r="D451" i="14"/>
  <c r="H451" i="14" s="1"/>
  <c r="N451" i="14"/>
  <c r="P451" i="14" s="1"/>
  <c r="B452" i="14"/>
  <c r="D452" i="14"/>
  <c r="H452" i="14" s="1"/>
  <c r="N452" i="14"/>
  <c r="P452" i="14" s="1"/>
  <c r="B453" i="14"/>
  <c r="D453" i="14"/>
  <c r="H453" i="14" s="1"/>
  <c r="N453" i="14"/>
  <c r="P453" i="14" s="1"/>
  <c r="B454" i="14"/>
  <c r="D454" i="14"/>
  <c r="H454" i="14" s="1"/>
  <c r="N454" i="14"/>
  <c r="P454" i="14" s="1"/>
  <c r="B455" i="14"/>
  <c r="D455" i="14"/>
  <c r="H455" i="14" s="1"/>
  <c r="N455" i="14"/>
  <c r="P455" i="14" s="1"/>
  <c r="B456" i="14"/>
  <c r="D456" i="14"/>
  <c r="H456" i="14" s="1"/>
  <c r="N456" i="14"/>
  <c r="P456" i="14" s="1"/>
  <c r="B457" i="14"/>
  <c r="D457" i="14"/>
  <c r="H457" i="14" s="1"/>
  <c r="N457" i="14"/>
  <c r="P457" i="14" s="1"/>
  <c r="B458" i="14"/>
  <c r="D458" i="14"/>
  <c r="H458" i="14"/>
  <c r="N458" i="14"/>
  <c r="P458" i="14" s="1"/>
  <c r="B459" i="14"/>
  <c r="D459" i="14"/>
  <c r="H459" i="14" s="1"/>
  <c r="N459" i="14"/>
  <c r="P459" i="14" s="1"/>
  <c r="B460" i="14"/>
  <c r="D460" i="14"/>
  <c r="H460" i="14" s="1"/>
  <c r="N460" i="14"/>
  <c r="P460" i="14" s="1"/>
  <c r="B461" i="14"/>
  <c r="D461" i="14"/>
  <c r="H461" i="14" s="1"/>
  <c r="N461" i="14"/>
  <c r="P461" i="14"/>
  <c r="B462" i="14"/>
  <c r="D462" i="14"/>
  <c r="H462" i="14" s="1"/>
  <c r="N462" i="14"/>
  <c r="P462" i="14" s="1"/>
  <c r="B463" i="14"/>
  <c r="D463" i="14"/>
  <c r="H463" i="14" s="1"/>
  <c r="N463" i="14"/>
  <c r="P463" i="14" s="1"/>
  <c r="B464" i="14"/>
  <c r="D464" i="14"/>
  <c r="H464" i="14" s="1"/>
  <c r="N464" i="14"/>
  <c r="P464" i="14" s="1"/>
  <c r="B465" i="14"/>
  <c r="D465" i="14"/>
  <c r="H465" i="14" s="1"/>
  <c r="N465" i="14"/>
  <c r="P465" i="14" s="1"/>
  <c r="B466" i="14"/>
  <c r="D466" i="14"/>
  <c r="H466" i="14" s="1"/>
  <c r="N466" i="14"/>
  <c r="P466" i="14" s="1"/>
  <c r="B467" i="14"/>
  <c r="D467" i="14"/>
  <c r="H467" i="14" s="1"/>
  <c r="N467" i="14"/>
  <c r="P467" i="14" s="1"/>
  <c r="B468" i="14"/>
  <c r="D468" i="14"/>
  <c r="H468" i="14"/>
  <c r="N468" i="14"/>
  <c r="P468" i="14" s="1"/>
  <c r="B469" i="14"/>
  <c r="D469" i="14"/>
  <c r="H469" i="14" s="1"/>
  <c r="N469" i="14"/>
  <c r="P469" i="14" s="1"/>
  <c r="B470" i="14"/>
  <c r="D470" i="14"/>
  <c r="H470" i="14" s="1"/>
  <c r="N470" i="14"/>
  <c r="B471" i="14"/>
  <c r="D471" i="14"/>
  <c r="H471" i="14" s="1"/>
  <c r="N471" i="14"/>
  <c r="B472" i="14"/>
  <c r="D472" i="14"/>
  <c r="H472" i="14" s="1"/>
  <c r="N472" i="14"/>
  <c r="P472" i="14" s="1"/>
  <c r="B473" i="14"/>
  <c r="D473" i="14"/>
  <c r="H473" i="14" s="1"/>
  <c r="N473" i="14"/>
  <c r="P473" i="14" s="1"/>
  <c r="B474" i="14"/>
  <c r="D474" i="14"/>
  <c r="H474" i="14" s="1"/>
  <c r="N474" i="14"/>
  <c r="P474" i="14" s="1"/>
  <c r="B475" i="14"/>
  <c r="D475" i="14"/>
  <c r="H475" i="14" s="1"/>
  <c r="N475" i="14"/>
  <c r="P475" i="14" s="1"/>
  <c r="B476" i="14"/>
  <c r="D476" i="14"/>
  <c r="H476" i="14" s="1"/>
  <c r="N476" i="14"/>
  <c r="P476" i="14" s="1"/>
  <c r="B477" i="14"/>
  <c r="D477" i="14"/>
  <c r="H477" i="14" s="1"/>
  <c r="N477" i="14"/>
  <c r="P477" i="14"/>
  <c r="B478" i="14"/>
  <c r="D478" i="14"/>
  <c r="H478" i="14" s="1"/>
  <c r="N478" i="14"/>
  <c r="P478" i="14" s="1"/>
  <c r="B479" i="14"/>
  <c r="D479" i="14"/>
  <c r="H479" i="14" s="1"/>
  <c r="N479" i="14"/>
  <c r="P479" i="14" s="1"/>
  <c r="B480" i="14"/>
  <c r="D480" i="14"/>
  <c r="H480" i="14" s="1"/>
  <c r="N480" i="14"/>
  <c r="P480" i="14" s="1"/>
  <c r="B481" i="14"/>
  <c r="D481" i="14"/>
  <c r="H481" i="14" s="1"/>
  <c r="N481" i="14"/>
  <c r="P481" i="14" s="1"/>
  <c r="B482" i="14"/>
  <c r="D482" i="14"/>
  <c r="H482" i="14" s="1"/>
  <c r="N482" i="14"/>
  <c r="P482" i="14" s="1"/>
  <c r="B483" i="14"/>
  <c r="D483" i="14"/>
  <c r="H483" i="14"/>
  <c r="N483" i="14"/>
  <c r="P483" i="14" s="1"/>
  <c r="B484" i="14"/>
  <c r="D484" i="14"/>
  <c r="H484" i="14" s="1"/>
  <c r="N484" i="14"/>
  <c r="P484" i="14" s="1"/>
  <c r="B485" i="14"/>
  <c r="D485" i="14"/>
  <c r="H485" i="14" s="1"/>
  <c r="N485" i="14"/>
  <c r="P485" i="14" s="1"/>
  <c r="B486" i="14"/>
  <c r="D486" i="14"/>
  <c r="H486" i="14" s="1"/>
  <c r="N486" i="14"/>
  <c r="P486" i="14" s="1"/>
  <c r="B487" i="14"/>
  <c r="D487" i="14"/>
  <c r="H487" i="14" s="1"/>
  <c r="N487" i="14"/>
  <c r="P487" i="14" s="1"/>
  <c r="R466" i="14" l="1"/>
  <c r="R497" i="14"/>
  <c r="R438" i="14"/>
  <c r="M5" i="24"/>
  <c r="Q5" i="24" s="1"/>
  <c r="M63" i="24"/>
  <c r="Q63" i="24" s="1"/>
  <c r="I63" i="24"/>
  <c r="D63" i="24"/>
  <c r="H63" i="24" s="1"/>
  <c r="M62" i="24"/>
  <c r="Q62" i="24" s="1"/>
  <c r="I62" i="24"/>
  <c r="D62" i="24"/>
  <c r="H62" i="24" s="1"/>
  <c r="M61" i="24"/>
  <c r="Q61" i="24" s="1"/>
  <c r="I61" i="24"/>
  <c r="D61" i="24"/>
  <c r="H61" i="24" s="1"/>
  <c r="M60" i="24"/>
  <c r="Q60" i="24" s="1"/>
  <c r="I60" i="24"/>
  <c r="D60" i="24"/>
  <c r="H60" i="24" s="1"/>
  <c r="M59" i="24"/>
  <c r="Q59" i="24" s="1"/>
  <c r="I59" i="24"/>
  <c r="D59" i="24"/>
  <c r="H59" i="24" s="1"/>
  <c r="M58" i="24"/>
  <c r="Q58" i="24" s="1"/>
  <c r="I58" i="24"/>
  <c r="D58" i="24"/>
  <c r="H58" i="24" s="1"/>
  <c r="M57" i="24"/>
  <c r="Q57" i="24" s="1"/>
  <c r="I57" i="24"/>
  <c r="D57" i="24"/>
  <c r="H57" i="24" s="1"/>
  <c r="M56" i="24"/>
  <c r="Q56" i="24" s="1"/>
  <c r="I56" i="24"/>
  <c r="D56" i="24"/>
  <c r="H56" i="24" s="1"/>
  <c r="M55" i="24"/>
  <c r="Q55" i="24" s="1"/>
  <c r="I55" i="24"/>
  <c r="D55" i="24"/>
  <c r="H55" i="24" s="1"/>
  <c r="M54" i="24"/>
  <c r="Q54" i="24" s="1"/>
  <c r="I54" i="24"/>
  <c r="D54" i="24"/>
  <c r="H54" i="24" s="1"/>
  <c r="M53" i="24"/>
  <c r="Q53" i="24" s="1"/>
  <c r="I53" i="24"/>
  <c r="D53" i="24"/>
  <c r="H53" i="24" s="1"/>
  <c r="M52" i="24"/>
  <c r="Q52" i="24" s="1"/>
  <c r="I52" i="24"/>
  <c r="D52" i="24"/>
  <c r="H52" i="24" s="1"/>
  <c r="M51" i="24"/>
  <c r="Q51" i="24" s="1"/>
  <c r="I51" i="24"/>
  <c r="D51" i="24"/>
  <c r="H51" i="24" s="1"/>
  <c r="M50" i="24"/>
  <c r="Q50" i="24" s="1"/>
  <c r="I50" i="24"/>
  <c r="D50" i="24"/>
  <c r="H50" i="24" s="1"/>
  <c r="M49" i="24"/>
  <c r="Q49" i="24" s="1"/>
  <c r="I49" i="24"/>
  <c r="D49" i="24"/>
  <c r="H49" i="24" s="1"/>
  <c r="M48" i="24"/>
  <c r="Q48" i="24" s="1"/>
  <c r="I48" i="24"/>
  <c r="D48" i="24"/>
  <c r="H48" i="24" s="1"/>
  <c r="M47" i="24"/>
  <c r="Q47" i="24" s="1"/>
  <c r="I47" i="24"/>
  <c r="D47" i="24"/>
  <c r="H47" i="24" s="1"/>
  <c r="M46" i="24"/>
  <c r="Q46" i="24" s="1"/>
  <c r="I46" i="24"/>
  <c r="D46" i="24"/>
  <c r="H46" i="24" s="1"/>
  <c r="M45" i="24"/>
  <c r="Q45" i="24" s="1"/>
  <c r="I45" i="24"/>
  <c r="D45" i="24"/>
  <c r="H45" i="24" s="1"/>
  <c r="M44" i="24"/>
  <c r="Q44" i="24" s="1"/>
  <c r="I44" i="24"/>
  <c r="D44" i="24"/>
  <c r="H44" i="24" s="1"/>
  <c r="M43" i="24"/>
  <c r="Q43" i="24" s="1"/>
  <c r="I43" i="24"/>
  <c r="D43" i="24"/>
  <c r="H43" i="24" s="1"/>
  <c r="M42" i="24"/>
  <c r="Q42" i="24" s="1"/>
  <c r="I42" i="24"/>
  <c r="D42" i="24"/>
  <c r="H42" i="24" s="1"/>
  <c r="M41" i="24"/>
  <c r="Q41" i="24" s="1"/>
  <c r="I41" i="24"/>
  <c r="D41" i="24"/>
  <c r="H41" i="24" s="1"/>
  <c r="M40" i="24"/>
  <c r="Q40" i="24" s="1"/>
  <c r="I40" i="24"/>
  <c r="D40" i="24"/>
  <c r="H40" i="24" s="1"/>
  <c r="M39" i="24"/>
  <c r="Q39" i="24" s="1"/>
  <c r="I39" i="24"/>
  <c r="D39" i="24"/>
  <c r="H39" i="24" s="1"/>
  <c r="M38" i="24"/>
  <c r="Q38" i="24" s="1"/>
  <c r="I38" i="24"/>
  <c r="D38" i="24"/>
  <c r="H38" i="24" s="1"/>
  <c r="M37" i="24"/>
  <c r="Q37" i="24" s="1"/>
  <c r="I37" i="24"/>
  <c r="D37" i="24"/>
  <c r="H37" i="24" s="1"/>
  <c r="M36" i="24"/>
  <c r="Q36" i="24" s="1"/>
  <c r="I36" i="24"/>
  <c r="D36" i="24"/>
  <c r="H36" i="24" s="1"/>
  <c r="M35" i="24"/>
  <c r="Q35" i="24" s="1"/>
  <c r="I35" i="24"/>
  <c r="D35" i="24"/>
  <c r="H35" i="24" s="1"/>
  <c r="M34" i="24"/>
  <c r="Q34" i="24" s="1"/>
  <c r="I34" i="24"/>
  <c r="D34" i="24"/>
  <c r="H34" i="24" s="1"/>
  <c r="M33" i="24"/>
  <c r="Q33" i="24" s="1"/>
  <c r="I33" i="24"/>
  <c r="D33" i="24"/>
  <c r="H33" i="24" s="1"/>
  <c r="M32" i="24"/>
  <c r="Q32" i="24" s="1"/>
  <c r="I32" i="24"/>
  <c r="D32" i="24"/>
  <c r="H32" i="24" s="1"/>
  <c r="M31" i="24"/>
  <c r="Q31" i="24" s="1"/>
  <c r="I31" i="24"/>
  <c r="D31" i="24"/>
  <c r="H31" i="24" s="1"/>
  <c r="M30" i="24"/>
  <c r="Q30" i="24" s="1"/>
  <c r="I30" i="24"/>
  <c r="D30" i="24"/>
  <c r="H30" i="24" s="1"/>
  <c r="M29" i="24"/>
  <c r="Q29" i="24" s="1"/>
  <c r="I29" i="24"/>
  <c r="D29" i="24"/>
  <c r="H29" i="24" s="1"/>
  <c r="M28" i="24"/>
  <c r="Q28" i="24" s="1"/>
  <c r="I28" i="24"/>
  <c r="D28" i="24"/>
  <c r="H28" i="24" s="1"/>
  <c r="M27" i="24"/>
  <c r="Q27" i="24" s="1"/>
  <c r="I27" i="24"/>
  <c r="D27" i="24"/>
  <c r="H27" i="24" s="1"/>
  <c r="M26" i="24"/>
  <c r="Q26" i="24" s="1"/>
  <c r="I26" i="24"/>
  <c r="D26" i="24"/>
  <c r="H26" i="24" s="1"/>
  <c r="M25" i="24"/>
  <c r="Q25" i="24" s="1"/>
  <c r="I25" i="24"/>
  <c r="D25" i="24"/>
  <c r="H25" i="24" s="1"/>
  <c r="M24" i="24"/>
  <c r="Q24" i="24" s="1"/>
  <c r="I24" i="24"/>
  <c r="D24" i="24"/>
  <c r="H24" i="24" s="1"/>
  <c r="M23" i="24"/>
  <c r="Q23" i="24" s="1"/>
  <c r="I23" i="24"/>
  <c r="D23" i="24"/>
  <c r="H23" i="24" s="1"/>
  <c r="M22" i="24"/>
  <c r="Q22" i="24" s="1"/>
  <c r="I22" i="24"/>
  <c r="D22" i="24"/>
  <c r="H22" i="24" s="1"/>
  <c r="M21" i="24"/>
  <c r="Q21" i="24" s="1"/>
  <c r="I21" i="24"/>
  <c r="D21" i="24"/>
  <c r="H21" i="24" s="1"/>
  <c r="M20" i="24"/>
  <c r="Q20" i="24" s="1"/>
  <c r="I20" i="24"/>
  <c r="D20" i="24"/>
  <c r="H20" i="24" s="1"/>
  <c r="M19" i="24"/>
  <c r="Q19" i="24" s="1"/>
  <c r="I19" i="24"/>
  <c r="D19" i="24"/>
  <c r="H19" i="24" s="1"/>
  <c r="M18" i="24"/>
  <c r="Q18" i="24" s="1"/>
  <c r="I18" i="24"/>
  <c r="D18" i="24"/>
  <c r="H18" i="24" s="1"/>
  <c r="M17" i="24"/>
  <c r="Q17" i="24" s="1"/>
  <c r="I17" i="24"/>
  <c r="D17" i="24"/>
  <c r="H17" i="24" s="1"/>
  <c r="M16" i="24"/>
  <c r="I16" i="24"/>
  <c r="D16" i="24"/>
  <c r="H16" i="24" s="1"/>
  <c r="M15" i="24"/>
  <c r="Q15" i="24" s="1"/>
  <c r="I15" i="24"/>
  <c r="D15" i="24"/>
  <c r="H15" i="24" s="1"/>
  <c r="M14" i="24"/>
  <c r="Q14" i="24" s="1"/>
  <c r="I14" i="24"/>
  <c r="D14" i="24"/>
  <c r="H14" i="24" s="1"/>
  <c r="M13" i="24"/>
  <c r="Q13" i="24" s="1"/>
  <c r="I13" i="24"/>
  <c r="D13" i="24"/>
  <c r="H13" i="24" s="1"/>
  <c r="M12" i="24"/>
  <c r="Q12" i="24" s="1"/>
  <c r="I12" i="24"/>
  <c r="D12" i="24"/>
  <c r="H12" i="24" s="1"/>
  <c r="M11" i="24"/>
  <c r="I11" i="24"/>
  <c r="D11" i="24"/>
  <c r="H11" i="24" s="1"/>
  <c r="M10" i="24"/>
  <c r="Q10" i="24" s="1"/>
  <c r="I10" i="24"/>
  <c r="D10" i="24"/>
  <c r="H10" i="24" s="1"/>
  <c r="M9" i="24"/>
  <c r="Q9" i="24" s="1"/>
  <c r="I9" i="24"/>
  <c r="D9" i="24"/>
  <c r="H9" i="24" s="1"/>
  <c r="M8" i="24"/>
  <c r="Q8" i="24" s="1"/>
  <c r="I8" i="24"/>
  <c r="D8" i="24"/>
  <c r="H8" i="24" s="1"/>
  <c r="M7" i="24"/>
  <c r="Q7" i="24" s="1"/>
  <c r="I7" i="24"/>
  <c r="D7" i="24"/>
  <c r="H7" i="24" s="1"/>
  <c r="M6" i="24"/>
  <c r="Q6" i="24" s="1"/>
  <c r="I6" i="24"/>
  <c r="D6" i="24"/>
  <c r="H6" i="24" s="1"/>
  <c r="I5" i="24"/>
  <c r="D5" i="24"/>
  <c r="H5" i="24" s="1"/>
  <c r="Q4" i="24"/>
  <c r="I4" i="24"/>
  <c r="H4" i="24"/>
  <c r="B313" i="7"/>
  <c r="D313" i="7"/>
  <c r="H313" i="7" s="1"/>
  <c r="N313" i="7"/>
  <c r="P313" i="7" s="1"/>
  <c r="B314" i="7"/>
  <c r="D314" i="7"/>
  <c r="H314" i="7" s="1"/>
  <c r="N314" i="7"/>
  <c r="P314" i="7" s="1"/>
  <c r="B315" i="7"/>
  <c r="D315" i="7"/>
  <c r="H315" i="7" s="1"/>
  <c r="N315" i="7"/>
  <c r="P315" i="7" s="1"/>
  <c r="B316" i="7"/>
  <c r="D316" i="7"/>
  <c r="H316" i="7" s="1"/>
  <c r="N316" i="7"/>
  <c r="P316" i="7"/>
  <c r="B317" i="7"/>
  <c r="D317" i="7"/>
  <c r="H317" i="7" s="1"/>
  <c r="N317" i="7"/>
  <c r="P317" i="7" s="1"/>
  <c r="B318" i="7"/>
  <c r="D318" i="7"/>
  <c r="H318" i="7" s="1"/>
  <c r="N318" i="7"/>
  <c r="P318" i="7" s="1"/>
  <c r="B319" i="7"/>
  <c r="D319" i="7"/>
  <c r="H319" i="7" s="1"/>
  <c r="N319" i="7"/>
  <c r="P319" i="7" s="1"/>
  <c r="B320" i="7"/>
  <c r="D320" i="7"/>
  <c r="H320" i="7" s="1"/>
  <c r="N320" i="7"/>
  <c r="P320" i="7" s="1"/>
  <c r="B321" i="7"/>
  <c r="D321" i="7"/>
  <c r="H321" i="7" s="1"/>
  <c r="N321" i="7"/>
  <c r="P321" i="7" s="1"/>
  <c r="B322" i="7"/>
  <c r="D322" i="7"/>
  <c r="H322" i="7" s="1"/>
  <c r="N322" i="7"/>
  <c r="P322" i="7" s="1"/>
  <c r="B323" i="7"/>
  <c r="D323" i="7"/>
  <c r="H323" i="7" s="1"/>
  <c r="N323" i="7"/>
  <c r="P323" i="7" s="1"/>
  <c r="B324" i="7"/>
  <c r="D324" i="7"/>
  <c r="H324" i="7" s="1"/>
  <c r="N324" i="7"/>
  <c r="P324" i="7" s="1"/>
  <c r="B325" i="7"/>
  <c r="D325" i="7"/>
  <c r="H325" i="7" s="1"/>
  <c r="N325" i="7"/>
  <c r="P325" i="7"/>
  <c r="B326" i="7"/>
  <c r="D326" i="7"/>
  <c r="H326" i="7" s="1"/>
  <c r="N326" i="7"/>
  <c r="P326" i="7" s="1"/>
  <c r="B327" i="7"/>
  <c r="D327" i="7"/>
  <c r="H327" i="7" s="1"/>
  <c r="N327" i="7"/>
  <c r="P327" i="7" s="1"/>
  <c r="B328" i="7"/>
  <c r="D328" i="7"/>
  <c r="H328" i="7" s="1"/>
  <c r="N328" i="7"/>
  <c r="P328" i="7" s="1"/>
  <c r="B329" i="7"/>
  <c r="D329" i="7"/>
  <c r="H329" i="7" s="1"/>
  <c r="N329" i="7"/>
  <c r="P329" i="7" s="1"/>
  <c r="B330" i="7"/>
  <c r="D330" i="7"/>
  <c r="H330" i="7" s="1"/>
  <c r="N330" i="7"/>
  <c r="P330" i="7" s="1"/>
  <c r="B331" i="7"/>
  <c r="D331" i="7"/>
  <c r="H331" i="7" s="1"/>
  <c r="N331" i="7"/>
  <c r="P331" i="7" s="1"/>
  <c r="B332" i="7"/>
  <c r="D332" i="7"/>
  <c r="H332" i="7" s="1"/>
  <c r="N332" i="7"/>
  <c r="P332" i="7" s="1"/>
  <c r="B333" i="7"/>
  <c r="D333" i="7"/>
  <c r="H333" i="7" s="1"/>
  <c r="N333" i="7"/>
  <c r="P333" i="7" s="1"/>
  <c r="B334" i="7"/>
  <c r="D334" i="7"/>
  <c r="H334" i="7" s="1"/>
  <c r="N334" i="7"/>
  <c r="P334" i="7" s="1"/>
  <c r="B335" i="7"/>
  <c r="D335" i="7"/>
  <c r="H335" i="7" s="1"/>
  <c r="N335" i="7"/>
  <c r="P335" i="7"/>
  <c r="B336" i="7"/>
  <c r="D336" i="7"/>
  <c r="H336" i="7" s="1"/>
  <c r="N336" i="7"/>
  <c r="P336" i="7"/>
  <c r="B337" i="7"/>
  <c r="D337" i="7"/>
  <c r="H337" i="7" s="1"/>
  <c r="N337" i="7"/>
  <c r="B338" i="7"/>
  <c r="D338" i="7"/>
  <c r="H338" i="7" s="1"/>
  <c r="N338" i="7"/>
  <c r="P338" i="7" s="1"/>
  <c r="B339" i="7"/>
  <c r="D339" i="7"/>
  <c r="H339" i="7" s="1"/>
  <c r="N339" i="7"/>
  <c r="P339" i="7" s="1"/>
  <c r="B340" i="7"/>
  <c r="D340" i="7"/>
  <c r="H340" i="7"/>
  <c r="N340" i="7"/>
  <c r="P340" i="7" s="1"/>
  <c r="B341" i="7"/>
  <c r="D341" i="7"/>
  <c r="H341" i="7" s="1"/>
  <c r="N341" i="7"/>
  <c r="P341" i="7" s="1"/>
  <c r="B342" i="7"/>
  <c r="D342" i="7"/>
  <c r="H342" i="7" s="1"/>
  <c r="N342" i="7"/>
  <c r="P342" i="7" s="1"/>
  <c r="B343" i="7"/>
  <c r="D343" i="7"/>
  <c r="H343" i="7" s="1"/>
  <c r="N343" i="7"/>
  <c r="P343" i="7" s="1"/>
  <c r="B344" i="7"/>
  <c r="D344" i="7"/>
  <c r="H344" i="7" s="1"/>
  <c r="N344" i="7"/>
  <c r="P344" i="7" s="1"/>
  <c r="B345" i="7"/>
  <c r="D345" i="7"/>
  <c r="H345" i="7" s="1"/>
  <c r="N345" i="7"/>
  <c r="P345" i="7" s="1"/>
  <c r="B346" i="7"/>
  <c r="D346" i="7"/>
  <c r="H346" i="7" s="1"/>
  <c r="N346" i="7"/>
  <c r="P346" i="7" s="1"/>
  <c r="B347" i="7"/>
  <c r="D347" i="7"/>
  <c r="H347" i="7" s="1"/>
  <c r="N347" i="7"/>
  <c r="P347" i="7" s="1"/>
  <c r="B348" i="7"/>
  <c r="D348" i="7"/>
  <c r="H348" i="7" s="1"/>
  <c r="N348" i="7"/>
  <c r="P348" i="7" s="1"/>
  <c r="B349" i="7"/>
  <c r="D349" i="7"/>
  <c r="H349" i="7" s="1"/>
  <c r="N349" i="7"/>
  <c r="P349" i="7" s="1"/>
  <c r="B350" i="7"/>
  <c r="D350" i="7"/>
  <c r="H350" i="7" s="1"/>
  <c r="N350" i="7"/>
  <c r="P350" i="7"/>
  <c r="B351" i="7"/>
  <c r="D351" i="7"/>
  <c r="H351" i="7" s="1"/>
  <c r="N351" i="7"/>
  <c r="B352" i="7"/>
  <c r="D352" i="7"/>
  <c r="H352" i="7" s="1"/>
  <c r="N352" i="7"/>
  <c r="P352" i="7" s="1"/>
  <c r="B353" i="7"/>
  <c r="D353" i="7"/>
  <c r="H353" i="7" s="1"/>
  <c r="N353" i="7"/>
  <c r="P353" i="7" s="1"/>
  <c r="B354" i="7"/>
  <c r="D354" i="7"/>
  <c r="H354" i="7" s="1"/>
  <c r="N354" i="7"/>
  <c r="P354" i="7" s="1"/>
  <c r="B355" i="7"/>
  <c r="D355" i="7"/>
  <c r="H355" i="7" s="1"/>
  <c r="N355" i="7"/>
  <c r="P355" i="7" s="1"/>
  <c r="B356" i="7"/>
  <c r="D356" i="7"/>
  <c r="H356" i="7" s="1"/>
  <c r="N356" i="7"/>
  <c r="P356" i="7" s="1"/>
  <c r="B357" i="7"/>
  <c r="D357" i="7"/>
  <c r="H357" i="7" s="1"/>
  <c r="N357" i="7"/>
  <c r="P357" i="7" s="1"/>
  <c r="B358" i="7"/>
  <c r="D358" i="7"/>
  <c r="H358" i="7" s="1"/>
  <c r="N358" i="7"/>
  <c r="P358" i="7" s="1"/>
  <c r="B359" i="7"/>
  <c r="D359" i="7"/>
  <c r="H359" i="7" s="1"/>
  <c r="N359" i="7"/>
  <c r="P359" i="7" s="1"/>
  <c r="B360" i="7"/>
  <c r="D360" i="7"/>
  <c r="H360" i="7"/>
  <c r="N360" i="7"/>
  <c r="P360" i="7" s="1"/>
  <c r="B361" i="7"/>
  <c r="D361" i="7"/>
  <c r="H361" i="7" s="1"/>
  <c r="N361" i="7"/>
  <c r="P361" i="7" s="1"/>
  <c r="B362" i="7"/>
  <c r="D362" i="7"/>
  <c r="H362" i="7" s="1"/>
  <c r="N362" i="7"/>
  <c r="P362" i="7" s="1"/>
  <c r="B363" i="7"/>
  <c r="D363" i="7"/>
  <c r="H363" i="7" s="1"/>
  <c r="N363" i="7"/>
  <c r="P363" i="7" s="1"/>
  <c r="B364" i="7"/>
  <c r="D364" i="7"/>
  <c r="H364" i="7" s="1"/>
  <c r="N364" i="7"/>
  <c r="P364" i="7" s="1"/>
  <c r="B365" i="7"/>
  <c r="D365" i="7"/>
  <c r="H365" i="7"/>
  <c r="N365" i="7"/>
  <c r="P365" i="7" s="1"/>
  <c r="B366" i="7"/>
  <c r="D366" i="7"/>
  <c r="H366" i="7" s="1"/>
  <c r="N366" i="7"/>
  <c r="P366" i="7" s="1"/>
  <c r="B367" i="7"/>
  <c r="D367" i="7"/>
  <c r="H367" i="7" s="1"/>
  <c r="N367" i="7"/>
  <c r="P367" i="7"/>
  <c r="B368" i="7"/>
  <c r="D368" i="7"/>
  <c r="H368" i="7" s="1"/>
  <c r="N368" i="7"/>
  <c r="P368" i="7" s="1"/>
  <c r="B369" i="7"/>
  <c r="D369" i="7"/>
  <c r="H369" i="7" s="1"/>
  <c r="N369" i="7"/>
  <c r="P369" i="7" s="1"/>
  <c r="B370" i="7"/>
  <c r="D370" i="7"/>
  <c r="H370" i="7" s="1"/>
  <c r="N370" i="7"/>
  <c r="B371" i="7"/>
  <c r="D371" i="7"/>
  <c r="H371" i="7"/>
  <c r="N371" i="7"/>
  <c r="P371" i="7" s="1"/>
  <c r="B372" i="7"/>
  <c r="D372" i="7"/>
  <c r="H372" i="7" s="1"/>
  <c r="N372" i="7"/>
  <c r="P372" i="7" s="1"/>
  <c r="B373" i="7"/>
  <c r="D373" i="7"/>
  <c r="H373" i="7" s="1"/>
  <c r="N373" i="7"/>
  <c r="P373" i="7" s="1"/>
  <c r="B374" i="7"/>
  <c r="D374" i="7"/>
  <c r="H374" i="7"/>
  <c r="N374" i="7"/>
  <c r="P374" i="7" s="1"/>
  <c r="B375" i="7"/>
  <c r="D375" i="7"/>
  <c r="H375" i="7" s="1"/>
  <c r="N375" i="7"/>
  <c r="P375" i="7" s="1"/>
  <c r="B376" i="7"/>
  <c r="D376" i="7"/>
  <c r="H376" i="7" s="1"/>
  <c r="N376" i="7"/>
  <c r="P376" i="7" s="1"/>
  <c r="B377" i="7"/>
  <c r="D377" i="7"/>
  <c r="H377" i="7" s="1"/>
  <c r="N377" i="7"/>
  <c r="P377" i="7" s="1"/>
  <c r="B378" i="7"/>
  <c r="D378" i="7"/>
  <c r="H378" i="7" s="1"/>
  <c r="N378" i="7"/>
  <c r="P378" i="7" s="1"/>
  <c r="B379" i="7"/>
  <c r="D379" i="7"/>
  <c r="H379" i="7"/>
  <c r="N379" i="7"/>
  <c r="P379" i="7" s="1"/>
  <c r="B380" i="7"/>
  <c r="D380" i="7"/>
  <c r="H380" i="7" s="1"/>
  <c r="N380" i="7"/>
  <c r="P380" i="7" s="1"/>
  <c r="B381" i="7"/>
  <c r="D381" i="7"/>
  <c r="H381" i="7"/>
  <c r="N381" i="7"/>
  <c r="P381" i="7" s="1"/>
  <c r="B382" i="7"/>
  <c r="D382" i="7"/>
  <c r="H382" i="7" s="1"/>
  <c r="N382" i="7"/>
  <c r="P382" i="7" s="1"/>
  <c r="B383" i="7"/>
  <c r="D383" i="7"/>
  <c r="H383" i="7" s="1"/>
  <c r="N383" i="7"/>
  <c r="P383" i="7" s="1"/>
  <c r="B384" i="7"/>
  <c r="D384" i="7"/>
  <c r="H384" i="7" s="1"/>
  <c r="N384" i="7"/>
  <c r="P384" i="7"/>
  <c r="B385" i="7"/>
  <c r="D385" i="7"/>
  <c r="H385" i="7" s="1"/>
  <c r="N385" i="7"/>
  <c r="P385" i="7" s="1"/>
  <c r="B386" i="7"/>
  <c r="D386" i="7"/>
  <c r="H386" i="7" s="1"/>
  <c r="N386" i="7"/>
  <c r="P386" i="7" s="1"/>
  <c r="B387" i="7"/>
  <c r="D387" i="7"/>
  <c r="H387" i="7" s="1"/>
  <c r="N387" i="7"/>
  <c r="P387" i="7"/>
  <c r="B388" i="7"/>
  <c r="D388" i="7"/>
  <c r="H388" i="7" s="1"/>
  <c r="N388" i="7"/>
  <c r="P388" i="7" s="1"/>
  <c r="B389" i="7"/>
  <c r="D389" i="7"/>
  <c r="H389" i="7" s="1"/>
  <c r="N389" i="7"/>
  <c r="P389" i="7" s="1"/>
  <c r="B390" i="7"/>
  <c r="D390" i="7"/>
  <c r="H390" i="7" s="1"/>
  <c r="N390" i="7"/>
  <c r="P390" i="7" s="1"/>
  <c r="B391" i="7"/>
  <c r="D391" i="7"/>
  <c r="H391" i="7" s="1"/>
  <c r="N391" i="7"/>
  <c r="P391" i="7" s="1"/>
  <c r="B392" i="7"/>
  <c r="D392" i="7"/>
  <c r="H392" i="7" s="1"/>
  <c r="N392" i="7"/>
  <c r="P392" i="7" s="1"/>
  <c r="B393" i="7"/>
  <c r="D393" i="7"/>
  <c r="H393" i="7" s="1"/>
  <c r="N393" i="7"/>
  <c r="P393" i="7" s="1"/>
  <c r="B394" i="7"/>
  <c r="D394" i="7"/>
  <c r="H394" i="7" s="1"/>
  <c r="N394" i="7"/>
  <c r="P394" i="7" s="1"/>
  <c r="B395" i="7"/>
  <c r="D395" i="7"/>
  <c r="N395" i="7"/>
  <c r="P395" i="7" s="1"/>
  <c r="B396" i="7"/>
  <c r="D396" i="7"/>
  <c r="N396" i="7"/>
  <c r="P396" i="7" s="1"/>
  <c r="B397" i="7"/>
  <c r="D397" i="7"/>
  <c r="H397" i="7" s="1"/>
  <c r="N397" i="7"/>
  <c r="P397" i="7" s="1"/>
  <c r="B398" i="7"/>
  <c r="D398" i="7"/>
  <c r="H398" i="7" s="1"/>
  <c r="N398" i="7"/>
  <c r="P398" i="7" s="1"/>
  <c r="B399" i="7"/>
  <c r="D399" i="7"/>
  <c r="H399" i="7" s="1"/>
  <c r="N399" i="7"/>
  <c r="P399" i="7"/>
  <c r="B400" i="7"/>
  <c r="D400" i="7"/>
  <c r="H400" i="7" s="1"/>
  <c r="N400" i="7"/>
  <c r="P400" i="7" s="1"/>
  <c r="B401" i="7"/>
  <c r="D401" i="7"/>
  <c r="H401" i="7" s="1"/>
  <c r="N401" i="7"/>
  <c r="P401" i="7" s="1"/>
  <c r="B402" i="7"/>
  <c r="D402" i="7"/>
  <c r="H402" i="7" s="1"/>
  <c r="N402" i="7"/>
  <c r="P402" i="7"/>
  <c r="B403" i="7"/>
  <c r="D403" i="7"/>
  <c r="H403" i="7" s="1"/>
  <c r="N403" i="7"/>
  <c r="P403" i="7" s="1"/>
  <c r="B404" i="7"/>
  <c r="D404" i="7"/>
  <c r="H404" i="7" s="1"/>
  <c r="N404" i="7"/>
  <c r="P404" i="7" s="1"/>
  <c r="B405" i="7"/>
  <c r="D405" i="7"/>
  <c r="H405" i="7" s="1"/>
  <c r="N405" i="7"/>
  <c r="P405" i="7" s="1"/>
  <c r="B406" i="7"/>
  <c r="D406" i="7"/>
  <c r="H406" i="7" s="1"/>
  <c r="N406" i="7"/>
  <c r="P406" i="7" s="1"/>
  <c r="B407" i="7"/>
  <c r="D407" i="7"/>
  <c r="H407" i="7" s="1"/>
  <c r="N407" i="7"/>
  <c r="P407" i="7" s="1"/>
  <c r="B408" i="7"/>
  <c r="D408" i="7"/>
  <c r="H408" i="7" s="1"/>
  <c r="N408" i="7"/>
  <c r="P408" i="7" s="1"/>
  <c r="B409" i="7"/>
  <c r="D409" i="7"/>
  <c r="H409" i="7" s="1"/>
  <c r="N409" i="7"/>
  <c r="P409" i="7" s="1"/>
  <c r="B410" i="7"/>
  <c r="D410" i="7"/>
  <c r="H410" i="7"/>
  <c r="N410" i="7"/>
  <c r="P410" i="7" s="1"/>
  <c r="B411" i="7"/>
  <c r="D411" i="7"/>
  <c r="H411" i="7" s="1"/>
  <c r="N411" i="7"/>
  <c r="P411" i="7" s="1"/>
  <c r="B412" i="7"/>
  <c r="D412" i="7"/>
  <c r="H412" i="7" s="1"/>
  <c r="N412" i="7"/>
  <c r="P412" i="7" s="1"/>
  <c r="B413" i="7"/>
  <c r="D413" i="7"/>
  <c r="H413" i="7"/>
  <c r="N413" i="7"/>
  <c r="P413" i="7" s="1"/>
  <c r="B414" i="7"/>
  <c r="D414" i="7"/>
  <c r="H414" i="7" s="1"/>
  <c r="N414" i="7"/>
  <c r="P414" i="7" s="1"/>
  <c r="B415" i="7"/>
  <c r="D415" i="7"/>
  <c r="H415" i="7" s="1"/>
  <c r="N415" i="7"/>
  <c r="P415" i="7" s="1"/>
  <c r="B416" i="7"/>
  <c r="D416" i="7"/>
  <c r="H416" i="7" s="1"/>
  <c r="N416" i="7"/>
  <c r="P416" i="7" s="1"/>
  <c r="B417" i="7"/>
  <c r="D417" i="7"/>
  <c r="H417" i="7" s="1"/>
  <c r="N417" i="7"/>
  <c r="P417" i="7" s="1"/>
  <c r="B418" i="7"/>
  <c r="D418" i="7"/>
  <c r="H418" i="7"/>
  <c r="N418" i="7"/>
  <c r="P418" i="7" s="1"/>
  <c r="B419" i="7"/>
  <c r="D419" i="7"/>
  <c r="H419" i="7" s="1"/>
  <c r="N419" i="7"/>
  <c r="P419" i="7" s="1"/>
  <c r="B420" i="7"/>
  <c r="D420" i="7"/>
  <c r="H420" i="7" s="1"/>
  <c r="N420" i="7"/>
  <c r="P420" i="7"/>
  <c r="B421" i="7"/>
  <c r="D421" i="7"/>
  <c r="H421" i="7"/>
  <c r="N421" i="7"/>
  <c r="P421" i="7" s="1"/>
  <c r="B422" i="7"/>
  <c r="D422" i="7"/>
  <c r="H422" i="7" s="1"/>
  <c r="N422" i="7"/>
  <c r="P422" i="7" s="1"/>
  <c r="B423" i="7"/>
  <c r="D423" i="7"/>
  <c r="H423" i="7" s="1"/>
  <c r="N423" i="7"/>
  <c r="P423" i="7" s="1"/>
  <c r="B424" i="7"/>
  <c r="D424" i="7"/>
  <c r="H424" i="7"/>
  <c r="N424" i="7"/>
  <c r="P424" i="7" s="1"/>
  <c r="B425" i="7"/>
  <c r="D425" i="7"/>
  <c r="H425" i="7" s="1"/>
  <c r="N425" i="7"/>
  <c r="P425" i="7" s="1"/>
  <c r="B426" i="7"/>
  <c r="D426" i="7"/>
  <c r="H426" i="7" s="1"/>
  <c r="N426" i="7"/>
  <c r="P426" i="7" s="1"/>
  <c r="B427" i="7"/>
  <c r="D427" i="7"/>
  <c r="H427" i="7"/>
  <c r="N427" i="7"/>
  <c r="P427" i="7" s="1"/>
  <c r="B428" i="7"/>
  <c r="D428" i="7"/>
  <c r="H428" i="7" s="1"/>
  <c r="N428" i="7"/>
  <c r="P428" i="7" s="1"/>
  <c r="B429" i="7"/>
  <c r="D429" i="7"/>
  <c r="H429" i="7" s="1"/>
  <c r="N429" i="7"/>
  <c r="P429" i="7" s="1"/>
  <c r="B430" i="7"/>
  <c r="D430" i="7"/>
  <c r="H430" i="7" s="1"/>
  <c r="N430" i="7"/>
  <c r="P430" i="7" s="1"/>
  <c r="B431" i="7"/>
  <c r="D431" i="7"/>
  <c r="H431" i="7"/>
  <c r="N431" i="7"/>
  <c r="P431" i="7" s="1"/>
  <c r="B432" i="7"/>
  <c r="D432" i="7"/>
  <c r="H432" i="7" s="1"/>
  <c r="N432" i="7"/>
  <c r="P432" i="7" s="1"/>
  <c r="B433" i="7"/>
  <c r="D433" i="7"/>
  <c r="H433" i="7" s="1"/>
  <c r="N433" i="7"/>
  <c r="P433" i="7" s="1"/>
  <c r="B434" i="7"/>
  <c r="D434" i="7"/>
  <c r="H434" i="7" s="1"/>
  <c r="N434" i="7"/>
  <c r="P434" i="7" s="1"/>
  <c r="B435" i="7"/>
  <c r="D435" i="7"/>
  <c r="H435" i="7" s="1"/>
  <c r="N435" i="7"/>
  <c r="P435" i="7" s="1"/>
  <c r="B436" i="7"/>
  <c r="D436" i="7"/>
  <c r="H436" i="7" s="1"/>
  <c r="N436" i="7"/>
  <c r="P436" i="7" s="1"/>
  <c r="B437" i="7"/>
  <c r="D437" i="7"/>
  <c r="H437" i="7" s="1"/>
  <c r="N437" i="7"/>
  <c r="P437" i="7" s="1"/>
  <c r="B438" i="7"/>
  <c r="D438" i="7"/>
  <c r="H438" i="7" s="1"/>
  <c r="N438" i="7"/>
  <c r="P438" i="7" s="1"/>
  <c r="B439" i="7"/>
  <c r="D439" i="7"/>
  <c r="H439" i="7" s="1"/>
  <c r="N439" i="7"/>
  <c r="P439" i="7" s="1"/>
  <c r="B440" i="7"/>
  <c r="D440" i="7"/>
  <c r="H440" i="7" s="1"/>
  <c r="N440" i="7"/>
  <c r="P440" i="7" s="1"/>
  <c r="B441" i="7"/>
  <c r="D441" i="7"/>
  <c r="H441" i="7" s="1"/>
  <c r="N441" i="7"/>
  <c r="P441" i="7" s="1"/>
  <c r="B442" i="7"/>
  <c r="D442" i="7"/>
  <c r="H442" i="7" s="1"/>
  <c r="N442" i="7"/>
  <c r="P442" i="7" s="1"/>
  <c r="B443" i="7"/>
  <c r="D443" i="7"/>
  <c r="H443" i="7" s="1"/>
  <c r="N443" i="7"/>
  <c r="P443" i="7" s="1"/>
  <c r="B444" i="7"/>
  <c r="D444" i="7"/>
  <c r="H444" i="7" s="1"/>
  <c r="N444" i="7"/>
  <c r="P444" i="7" s="1"/>
  <c r="B445" i="7"/>
  <c r="D445" i="7"/>
  <c r="H445" i="7" s="1"/>
  <c r="N445" i="7"/>
  <c r="P445" i="7" s="1"/>
  <c r="B446" i="7"/>
  <c r="D446" i="7"/>
  <c r="H446" i="7" s="1"/>
  <c r="N446" i="7"/>
  <c r="P446" i="7" s="1"/>
  <c r="B447" i="7"/>
  <c r="D447" i="7"/>
  <c r="H447" i="7" s="1"/>
  <c r="N447" i="7"/>
  <c r="P447" i="7"/>
  <c r="B448" i="7"/>
  <c r="D448" i="7"/>
  <c r="H448" i="7" s="1"/>
  <c r="N448" i="7"/>
  <c r="P448" i="7" s="1"/>
  <c r="B449" i="7"/>
  <c r="D449" i="7"/>
  <c r="H449" i="7" s="1"/>
  <c r="N449" i="7"/>
  <c r="P449" i="7" s="1"/>
  <c r="B450" i="7"/>
  <c r="D450" i="7"/>
  <c r="H450" i="7" s="1"/>
  <c r="N450" i="7"/>
  <c r="P450" i="7" s="1"/>
  <c r="B451" i="7"/>
  <c r="D451" i="7"/>
  <c r="H451" i="7" s="1"/>
  <c r="N451" i="7"/>
  <c r="P451" i="7" s="1"/>
  <c r="B452" i="7"/>
  <c r="D452" i="7"/>
  <c r="H452" i="7" s="1"/>
  <c r="N452" i="7"/>
  <c r="P452" i="7" s="1"/>
  <c r="B453" i="7"/>
  <c r="D453" i="7"/>
  <c r="H453" i="7"/>
  <c r="N453" i="7"/>
  <c r="P453" i="7"/>
  <c r="B454" i="7"/>
  <c r="D454" i="7"/>
  <c r="H454" i="7" s="1"/>
  <c r="N454" i="7"/>
  <c r="P454" i="7" s="1"/>
  <c r="B455" i="7"/>
  <c r="D455" i="7"/>
  <c r="H455" i="7" s="1"/>
  <c r="N455" i="7"/>
  <c r="P455" i="7" s="1"/>
  <c r="B456" i="7"/>
  <c r="D456" i="7"/>
  <c r="H456" i="7" s="1"/>
  <c r="N456" i="7"/>
  <c r="P456" i="7"/>
  <c r="B457" i="7"/>
  <c r="D457" i="7"/>
  <c r="H457" i="7"/>
  <c r="N457" i="7"/>
  <c r="P457" i="7" s="1"/>
  <c r="B458" i="7"/>
  <c r="D458" i="7"/>
  <c r="H458" i="7" s="1"/>
  <c r="N458" i="7"/>
  <c r="P458" i="7" s="1"/>
  <c r="B459" i="7"/>
  <c r="D459" i="7"/>
  <c r="H459" i="7" s="1"/>
  <c r="N459" i="7"/>
  <c r="P459" i="7"/>
  <c r="B460" i="7"/>
  <c r="D460" i="7"/>
  <c r="H460" i="7"/>
  <c r="N460" i="7"/>
  <c r="P460" i="7" s="1"/>
  <c r="B461" i="7"/>
  <c r="D461" i="7"/>
  <c r="H461" i="7" s="1"/>
  <c r="N461" i="7"/>
  <c r="P461" i="7" s="1"/>
  <c r="B462" i="7"/>
  <c r="D462" i="7"/>
  <c r="H462" i="7" s="1"/>
  <c r="N462" i="7"/>
  <c r="P462" i="7" s="1"/>
  <c r="B463" i="7"/>
  <c r="D463" i="7"/>
  <c r="H463" i="7" s="1"/>
  <c r="N463" i="7"/>
  <c r="B464" i="7"/>
  <c r="D464" i="7"/>
  <c r="H464" i="7" s="1"/>
  <c r="N464" i="7"/>
  <c r="P464" i="7" s="1"/>
  <c r="B465" i="7"/>
  <c r="D465" i="7"/>
  <c r="H465" i="7" s="1"/>
  <c r="N465" i="7"/>
  <c r="P465" i="7" s="1"/>
  <c r="B466" i="7"/>
  <c r="D466" i="7"/>
  <c r="H466" i="7" s="1"/>
  <c r="N466" i="7"/>
  <c r="P466" i="7" s="1"/>
  <c r="B467" i="7"/>
  <c r="D467" i="7"/>
  <c r="H467" i="7"/>
  <c r="N467" i="7"/>
  <c r="P467" i="7" s="1"/>
  <c r="B468" i="7"/>
  <c r="D468" i="7"/>
  <c r="H468" i="7" s="1"/>
  <c r="N468" i="7"/>
  <c r="P468" i="7" s="1"/>
  <c r="B469" i="7"/>
  <c r="D469" i="7"/>
  <c r="H469" i="7" s="1"/>
  <c r="N469" i="7"/>
  <c r="P469" i="7" s="1"/>
  <c r="B470" i="7"/>
  <c r="D470" i="7"/>
  <c r="H470" i="7" s="1"/>
  <c r="N470" i="7"/>
  <c r="P470" i="7" s="1"/>
  <c r="B471" i="7"/>
  <c r="D471" i="7"/>
  <c r="H471" i="7" s="1"/>
  <c r="N471" i="7"/>
  <c r="P471" i="7" s="1"/>
  <c r="B472" i="7"/>
  <c r="D472" i="7"/>
  <c r="H472" i="7" s="1"/>
  <c r="N472" i="7"/>
  <c r="P472" i="7" s="1"/>
  <c r="B473" i="7"/>
  <c r="D473" i="7"/>
  <c r="H473" i="7" s="1"/>
  <c r="N473" i="7"/>
  <c r="P473" i="7" s="1"/>
  <c r="B474" i="7"/>
  <c r="D474" i="7"/>
  <c r="H474" i="7" s="1"/>
  <c r="N474" i="7"/>
  <c r="P474" i="7" s="1"/>
  <c r="B475" i="7"/>
  <c r="D475" i="7"/>
  <c r="H475" i="7" s="1"/>
  <c r="N475" i="7"/>
  <c r="P475" i="7"/>
  <c r="B476" i="7"/>
  <c r="D476" i="7"/>
  <c r="H476" i="7" s="1"/>
  <c r="N476" i="7"/>
  <c r="P476" i="7" s="1"/>
  <c r="B477" i="7"/>
  <c r="D477" i="7"/>
  <c r="H477" i="7"/>
  <c r="N477" i="7"/>
  <c r="P477" i="7" s="1"/>
  <c r="B478" i="7"/>
  <c r="D478" i="7"/>
  <c r="H478" i="7" s="1"/>
  <c r="N478" i="7"/>
  <c r="P478" i="7" s="1"/>
  <c r="B479" i="7"/>
  <c r="D479" i="7"/>
  <c r="H479" i="7" s="1"/>
  <c r="N479" i="7"/>
  <c r="P479" i="7" s="1"/>
  <c r="B480" i="7"/>
  <c r="D480" i="7"/>
  <c r="H480" i="7" s="1"/>
  <c r="N480" i="7"/>
  <c r="P480" i="7" s="1"/>
  <c r="B481" i="7"/>
  <c r="D481" i="7"/>
  <c r="H481" i="7" s="1"/>
  <c r="N481" i="7"/>
  <c r="P481" i="7"/>
  <c r="B482" i="7"/>
  <c r="D482" i="7"/>
  <c r="H482" i="7" s="1"/>
  <c r="N482" i="7"/>
  <c r="P482" i="7" s="1"/>
  <c r="B483" i="7"/>
  <c r="D483" i="7"/>
  <c r="H483" i="7" s="1"/>
  <c r="N483" i="7"/>
  <c r="P483" i="7" s="1"/>
  <c r="B484" i="7"/>
  <c r="D484" i="7"/>
  <c r="H484" i="7" s="1"/>
  <c r="N484" i="7"/>
  <c r="P484" i="7"/>
  <c r="B485" i="7"/>
  <c r="D485" i="7"/>
  <c r="H485" i="7" s="1"/>
  <c r="N485" i="7"/>
  <c r="P485" i="7" s="1"/>
  <c r="B486" i="7"/>
  <c r="D486" i="7"/>
  <c r="H486" i="7" s="1"/>
  <c r="N486" i="7"/>
  <c r="P486" i="7" s="1"/>
  <c r="B487" i="7"/>
  <c r="D487" i="7"/>
  <c r="H487" i="7"/>
  <c r="N487" i="7"/>
  <c r="P487" i="7" s="1"/>
  <c r="B488" i="7"/>
  <c r="D488" i="7"/>
  <c r="H488" i="7" s="1"/>
  <c r="N488" i="7"/>
  <c r="P488" i="7" s="1"/>
  <c r="B489" i="7"/>
  <c r="D489" i="7"/>
  <c r="H489" i="7" s="1"/>
  <c r="N489" i="7"/>
  <c r="P489" i="7" s="1"/>
  <c r="B490" i="7"/>
  <c r="D490" i="7"/>
  <c r="H490" i="7" s="1"/>
  <c r="N490" i="7"/>
  <c r="P490" i="7" s="1"/>
  <c r="B491" i="7"/>
  <c r="D491" i="7"/>
  <c r="H491" i="7" s="1"/>
  <c r="N491" i="7"/>
  <c r="P491" i="7" s="1"/>
  <c r="B492" i="7"/>
  <c r="D492" i="7"/>
  <c r="H492" i="7" s="1"/>
  <c r="N492" i="7"/>
  <c r="P492" i="7" s="1"/>
  <c r="B493" i="7"/>
  <c r="D493" i="7"/>
  <c r="H493" i="7" s="1"/>
  <c r="N493" i="7"/>
  <c r="P493" i="7"/>
  <c r="B494" i="7"/>
  <c r="D494" i="7"/>
  <c r="H494" i="7"/>
  <c r="N494" i="7"/>
  <c r="P494" i="7" s="1"/>
  <c r="B495" i="7"/>
  <c r="D495" i="7"/>
  <c r="H495" i="7" s="1"/>
  <c r="N495" i="7"/>
  <c r="P495" i="7" s="1"/>
  <c r="B496" i="7"/>
  <c r="D496" i="7"/>
  <c r="H496" i="7" s="1"/>
  <c r="N496" i="7"/>
  <c r="P496" i="7" s="1"/>
  <c r="B497" i="7"/>
  <c r="D497" i="7"/>
  <c r="H497" i="7" s="1"/>
  <c r="N497" i="7"/>
  <c r="P497" i="7" s="1"/>
  <c r="B498" i="7"/>
  <c r="D498" i="7"/>
  <c r="H498" i="7" s="1"/>
  <c r="N498" i="7"/>
  <c r="P498" i="7" s="1"/>
  <c r="B499" i="7"/>
  <c r="D499" i="7"/>
  <c r="H499" i="7" s="1"/>
  <c r="N499" i="7"/>
  <c r="P499" i="7" s="1"/>
  <c r="B500" i="7"/>
  <c r="D500" i="7"/>
  <c r="H500" i="7" s="1"/>
  <c r="N500" i="7"/>
  <c r="P500" i="7" s="1"/>
  <c r="B501" i="7"/>
  <c r="D501" i="7"/>
  <c r="H501" i="7" s="1"/>
  <c r="N501" i="7"/>
  <c r="P501" i="7" s="1"/>
  <c r="B502" i="7"/>
  <c r="D502" i="7"/>
  <c r="H502" i="7" s="1"/>
  <c r="N502" i="7"/>
  <c r="P502" i="7" s="1"/>
  <c r="B503" i="7"/>
  <c r="D503" i="7"/>
  <c r="H503" i="7" s="1"/>
  <c r="N503" i="7"/>
  <c r="P503" i="7" s="1"/>
  <c r="B504" i="7"/>
  <c r="D504" i="7"/>
  <c r="H504" i="7" s="1"/>
  <c r="N504" i="7"/>
  <c r="P504" i="7"/>
  <c r="B505" i="7"/>
  <c r="D505" i="7"/>
  <c r="H505" i="7"/>
  <c r="N505" i="7"/>
  <c r="P505" i="7" s="1"/>
  <c r="B506" i="7"/>
  <c r="D506" i="7"/>
  <c r="H506" i="7" s="1"/>
  <c r="N506" i="7"/>
  <c r="P506" i="7" s="1"/>
  <c r="B507" i="7"/>
  <c r="D507" i="7"/>
  <c r="H507" i="7" s="1"/>
  <c r="N507" i="7"/>
  <c r="P507" i="7" s="1"/>
  <c r="B508" i="7"/>
  <c r="D508" i="7"/>
  <c r="H508" i="7"/>
  <c r="N508" i="7"/>
  <c r="P508" i="7" s="1"/>
  <c r="B509" i="7"/>
  <c r="D509" i="7"/>
  <c r="H509" i="7" s="1"/>
  <c r="N509" i="7"/>
  <c r="P509" i="7" s="1"/>
  <c r="B510" i="7"/>
  <c r="D510" i="7"/>
  <c r="H510" i="7" s="1"/>
  <c r="N510" i="7"/>
  <c r="P510" i="7" s="1"/>
  <c r="B511" i="7"/>
  <c r="D511" i="7"/>
  <c r="H511" i="7" s="1"/>
  <c r="N511" i="7"/>
  <c r="P511" i="7" s="1"/>
  <c r="B512" i="7"/>
  <c r="D512" i="7"/>
  <c r="H512" i="7" s="1"/>
  <c r="N512" i="7"/>
  <c r="P512" i="7" s="1"/>
  <c r="B795" i="12"/>
  <c r="D795" i="12"/>
  <c r="H795" i="12" s="1"/>
  <c r="I795" i="12"/>
  <c r="N795" i="12"/>
  <c r="Q795" i="12" s="1"/>
  <c r="B796" i="12"/>
  <c r="D796" i="12"/>
  <c r="H796" i="12" s="1"/>
  <c r="I796" i="12"/>
  <c r="N796" i="12"/>
  <c r="Q796" i="12"/>
  <c r="B797" i="12"/>
  <c r="D797" i="12"/>
  <c r="H797" i="12" s="1"/>
  <c r="I797" i="12"/>
  <c r="N797" i="12"/>
  <c r="Q797" i="12" s="1"/>
  <c r="B798" i="12"/>
  <c r="D798" i="12"/>
  <c r="H798" i="12" s="1"/>
  <c r="I798" i="12"/>
  <c r="N798" i="12"/>
  <c r="Q798" i="12" s="1"/>
  <c r="B799" i="12"/>
  <c r="D799" i="12"/>
  <c r="H799" i="12" s="1"/>
  <c r="I799" i="12"/>
  <c r="N799" i="12"/>
  <c r="Q799" i="12"/>
  <c r="B800" i="12"/>
  <c r="D800" i="12"/>
  <c r="H800" i="12" s="1"/>
  <c r="I800" i="12"/>
  <c r="N800" i="12"/>
  <c r="Q800" i="12" s="1"/>
  <c r="B801" i="12"/>
  <c r="D801" i="12"/>
  <c r="H801" i="12" s="1"/>
  <c r="I801" i="12"/>
  <c r="N801" i="12"/>
  <c r="Q801" i="12" s="1"/>
  <c r="B802" i="12"/>
  <c r="D802" i="12"/>
  <c r="H802" i="12" s="1"/>
  <c r="I802" i="12"/>
  <c r="N802" i="12"/>
  <c r="Q802" i="12" s="1"/>
  <c r="B803" i="12"/>
  <c r="D803" i="12"/>
  <c r="H803" i="12"/>
  <c r="I803" i="12"/>
  <c r="N803" i="12"/>
  <c r="Q803" i="12" s="1"/>
  <c r="B804" i="12"/>
  <c r="D804" i="12"/>
  <c r="H804" i="12" s="1"/>
  <c r="I804" i="12"/>
  <c r="N804" i="12"/>
  <c r="Q804" i="12" s="1"/>
  <c r="B805" i="12"/>
  <c r="D805" i="12"/>
  <c r="H805" i="12"/>
  <c r="I805" i="12"/>
  <c r="N805" i="12"/>
  <c r="Q805" i="12" s="1"/>
  <c r="B806" i="12"/>
  <c r="D806" i="12"/>
  <c r="H806" i="12"/>
  <c r="I806" i="12"/>
  <c r="N806" i="12"/>
  <c r="Q806" i="12"/>
  <c r="B807" i="12"/>
  <c r="D807" i="12"/>
  <c r="H807" i="12" s="1"/>
  <c r="I807" i="12"/>
  <c r="N807" i="12"/>
  <c r="Q807" i="12" s="1"/>
  <c r="B808" i="12"/>
  <c r="D808" i="12"/>
  <c r="H808" i="12" s="1"/>
  <c r="I808" i="12"/>
  <c r="N808" i="12"/>
  <c r="Q808" i="12" s="1"/>
  <c r="B809" i="12"/>
  <c r="D809" i="12"/>
  <c r="H809" i="12" s="1"/>
  <c r="I809" i="12"/>
  <c r="N809" i="12"/>
  <c r="Q809" i="12"/>
  <c r="B810" i="12"/>
  <c r="D810" i="12"/>
  <c r="H810" i="12" s="1"/>
  <c r="I810" i="12"/>
  <c r="N810" i="12"/>
  <c r="Q810" i="12" s="1"/>
  <c r="B811" i="12"/>
  <c r="D811" i="12"/>
  <c r="H811" i="12" s="1"/>
  <c r="I811" i="12"/>
  <c r="N811" i="12"/>
  <c r="Q811" i="12" s="1"/>
  <c r="B812" i="12"/>
  <c r="D812" i="12"/>
  <c r="H812" i="12" s="1"/>
  <c r="I812" i="12"/>
  <c r="N812" i="12"/>
  <c r="Q812" i="12" s="1"/>
  <c r="B813" i="12"/>
  <c r="D813" i="12"/>
  <c r="H813" i="12" s="1"/>
  <c r="I813" i="12"/>
  <c r="N813" i="12"/>
  <c r="Q813" i="12" s="1"/>
  <c r="B814" i="12"/>
  <c r="D814" i="12"/>
  <c r="H814" i="12" s="1"/>
  <c r="I814" i="12"/>
  <c r="N814" i="12"/>
  <c r="Q814" i="12" s="1"/>
  <c r="B815" i="12"/>
  <c r="D815" i="12"/>
  <c r="H815" i="12"/>
  <c r="I815" i="12"/>
  <c r="N815" i="12"/>
  <c r="Q815" i="12" s="1"/>
  <c r="B816" i="12"/>
  <c r="D816" i="12"/>
  <c r="H816" i="12" s="1"/>
  <c r="I816" i="12"/>
  <c r="N816" i="12"/>
  <c r="Q816" i="12" s="1"/>
  <c r="B817" i="12"/>
  <c r="D817" i="12"/>
  <c r="H817" i="12" s="1"/>
  <c r="I817" i="12"/>
  <c r="N817" i="12"/>
  <c r="Q817" i="12"/>
  <c r="B818" i="12"/>
  <c r="D818" i="12"/>
  <c r="H818" i="12" s="1"/>
  <c r="I818" i="12"/>
  <c r="N818" i="12"/>
  <c r="Q818" i="12" s="1"/>
  <c r="B819" i="12"/>
  <c r="D819" i="12"/>
  <c r="H819" i="12" s="1"/>
  <c r="I819" i="12"/>
  <c r="N819" i="12"/>
  <c r="Q819" i="12"/>
  <c r="B820" i="12"/>
  <c r="D820" i="12"/>
  <c r="H820" i="12"/>
  <c r="I820" i="12"/>
  <c r="N820" i="12"/>
  <c r="Q820" i="12" s="1"/>
  <c r="B821" i="12"/>
  <c r="D821" i="12"/>
  <c r="H821" i="12"/>
  <c r="I821" i="12"/>
  <c r="N821" i="12"/>
  <c r="Q821" i="12"/>
  <c r="B822" i="12"/>
  <c r="D822" i="12"/>
  <c r="H822" i="12"/>
  <c r="I822" i="12"/>
  <c r="N822" i="12"/>
  <c r="Q822" i="12" s="1"/>
  <c r="B823" i="12"/>
  <c r="D823" i="12"/>
  <c r="H823" i="12"/>
  <c r="I823" i="12"/>
  <c r="N823" i="12"/>
  <c r="Q823" i="12" s="1"/>
  <c r="B824" i="12"/>
  <c r="D824" i="12"/>
  <c r="H824" i="12" s="1"/>
  <c r="I824" i="12"/>
  <c r="N824" i="12"/>
  <c r="Q824" i="12" s="1"/>
  <c r="B825" i="12"/>
  <c r="D825" i="12"/>
  <c r="H825" i="12" s="1"/>
  <c r="I825" i="12"/>
  <c r="N825" i="12"/>
  <c r="Q825" i="12" s="1"/>
  <c r="B826" i="12"/>
  <c r="D826" i="12"/>
  <c r="H826" i="12" s="1"/>
  <c r="I826" i="12"/>
  <c r="N826" i="12"/>
  <c r="Q826" i="12" s="1"/>
  <c r="B827" i="12"/>
  <c r="D827" i="12"/>
  <c r="H827" i="12" s="1"/>
  <c r="I827" i="12"/>
  <c r="N827" i="12"/>
  <c r="Q827" i="12" s="1"/>
  <c r="B828" i="12"/>
  <c r="D828" i="12"/>
  <c r="H828" i="12" s="1"/>
  <c r="I828" i="12"/>
  <c r="N828" i="12"/>
  <c r="Q828" i="12" s="1"/>
  <c r="B829" i="12"/>
  <c r="D829" i="12"/>
  <c r="H829" i="12" s="1"/>
  <c r="I829" i="12"/>
  <c r="N829" i="12"/>
  <c r="Q829" i="12" s="1"/>
  <c r="B830" i="12"/>
  <c r="D830" i="12"/>
  <c r="H830" i="12" s="1"/>
  <c r="I830" i="12"/>
  <c r="N830" i="12"/>
  <c r="Q830" i="12"/>
  <c r="B831" i="12"/>
  <c r="D831" i="12"/>
  <c r="H831" i="12"/>
  <c r="I831" i="12"/>
  <c r="N831" i="12"/>
  <c r="Q831" i="12" s="1"/>
  <c r="B832" i="12"/>
  <c r="D832" i="12"/>
  <c r="H832" i="12" s="1"/>
  <c r="I832" i="12"/>
  <c r="N832" i="12"/>
  <c r="Q832" i="12" s="1"/>
  <c r="B833" i="12"/>
  <c r="D833" i="12"/>
  <c r="H833" i="12"/>
  <c r="I833" i="12"/>
  <c r="N833" i="12"/>
  <c r="Q833" i="12" s="1"/>
  <c r="B834" i="12"/>
  <c r="D834" i="12"/>
  <c r="H834" i="12" s="1"/>
  <c r="I834" i="12"/>
  <c r="N834" i="12"/>
  <c r="Q834" i="12" s="1"/>
  <c r="B835" i="12"/>
  <c r="D835" i="12"/>
  <c r="H835" i="12" s="1"/>
  <c r="I835" i="12"/>
  <c r="N835" i="12"/>
  <c r="Q835" i="12"/>
  <c r="B836" i="12"/>
  <c r="D836" i="12"/>
  <c r="H836" i="12" s="1"/>
  <c r="I836" i="12"/>
  <c r="N836" i="12"/>
  <c r="Q836" i="12" s="1"/>
  <c r="B837" i="12"/>
  <c r="D837" i="12"/>
  <c r="H837" i="12" s="1"/>
  <c r="I837" i="12"/>
  <c r="N837" i="12"/>
  <c r="Q837" i="12" s="1"/>
  <c r="B838" i="12"/>
  <c r="D838" i="12"/>
  <c r="H838" i="12"/>
  <c r="I838" i="12"/>
  <c r="N838" i="12"/>
  <c r="Q838" i="12"/>
  <c r="B839" i="12"/>
  <c r="D839" i="12"/>
  <c r="H839" i="12" s="1"/>
  <c r="I839" i="12"/>
  <c r="N839" i="12"/>
  <c r="Q839" i="12" s="1"/>
  <c r="B840" i="12"/>
  <c r="D840" i="12"/>
  <c r="H840" i="12" s="1"/>
  <c r="I840" i="12"/>
  <c r="N840" i="12"/>
  <c r="Q840" i="12" s="1"/>
  <c r="B841" i="12"/>
  <c r="D841" i="12"/>
  <c r="H841" i="12"/>
  <c r="I841" i="12"/>
  <c r="N841" i="12"/>
  <c r="Q841" i="12" s="1"/>
  <c r="B842" i="12"/>
  <c r="D842" i="12"/>
  <c r="H842" i="12" s="1"/>
  <c r="I842" i="12"/>
  <c r="N842" i="12"/>
  <c r="B843" i="12"/>
  <c r="D843" i="12"/>
  <c r="H843" i="12" s="1"/>
  <c r="I843" i="12"/>
  <c r="N843" i="12"/>
  <c r="Q843" i="12" s="1"/>
  <c r="B844" i="12"/>
  <c r="D844" i="12"/>
  <c r="H844" i="12" s="1"/>
  <c r="I844" i="12"/>
  <c r="N844" i="12"/>
  <c r="Q844" i="12" s="1"/>
  <c r="B845" i="12"/>
  <c r="D845" i="12"/>
  <c r="H845" i="12" s="1"/>
  <c r="I845" i="12"/>
  <c r="N845" i="12"/>
  <c r="Q845" i="12" s="1"/>
  <c r="B846" i="12"/>
  <c r="D846" i="12"/>
  <c r="H846" i="12" s="1"/>
  <c r="I846" i="12"/>
  <c r="N846" i="12"/>
  <c r="Q846" i="12" s="1"/>
  <c r="B847" i="12"/>
  <c r="D847" i="12"/>
  <c r="H847" i="12" s="1"/>
  <c r="I847" i="12"/>
  <c r="N847" i="12"/>
  <c r="Q847" i="12" s="1"/>
  <c r="B848" i="12"/>
  <c r="D848" i="12"/>
  <c r="H848" i="12" s="1"/>
  <c r="I848" i="12"/>
  <c r="N848" i="12"/>
  <c r="Q848" i="12" s="1"/>
  <c r="B849" i="12"/>
  <c r="D849" i="12"/>
  <c r="H849" i="12"/>
  <c r="I849" i="12"/>
  <c r="N849" i="12"/>
  <c r="Q849" i="12" s="1"/>
  <c r="B850" i="12"/>
  <c r="D850" i="12"/>
  <c r="H850" i="12" s="1"/>
  <c r="I850" i="12"/>
  <c r="N850" i="12"/>
  <c r="Q850" i="12" s="1"/>
  <c r="B851" i="12"/>
  <c r="D851" i="12"/>
  <c r="H851" i="12" s="1"/>
  <c r="I851" i="12"/>
  <c r="N851" i="12"/>
  <c r="Q851" i="12" s="1"/>
  <c r="B852" i="12"/>
  <c r="D852" i="12"/>
  <c r="H852" i="12" s="1"/>
  <c r="I852" i="12"/>
  <c r="N852" i="12"/>
  <c r="Q852" i="12"/>
  <c r="B853" i="12"/>
  <c r="D853" i="12"/>
  <c r="H853" i="12" s="1"/>
  <c r="I853" i="12"/>
  <c r="N853" i="12"/>
  <c r="Q853" i="12" s="1"/>
  <c r="B854" i="12"/>
  <c r="D854" i="12"/>
  <c r="H854" i="12" s="1"/>
  <c r="I854" i="12"/>
  <c r="N854" i="12"/>
  <c r="Q854" i="12"/>
  <c r="B855" i="12"/>
  <c r="D855" i="12"/>
  <c r="H855" i="12"/>
  <c r="I855" i="12"/>
  <c r="N855" i="12"/>
  <c r="Q855" i="12" s="1"/>
  <c r="B856" i="12"/>
  <c r="D856" i="12"/>
  <c r="H856" i="12" s="1"/>
  <c r="I856" i="12"/>
  <c r="N856" i="12"/>
  <c r="Q856" i="12"/>
  <c r="B857" i="12"/>
  <c r="D857" i="12"/>
  <c r="H857" i="12" s="1"/>
  <c r="I857" i="12"/>
  <c r="N857" i="12"/>
  <c r="Q857" i="12" s="1"/>
  <c r="B858" i="12"/>
  <c r="D858" i="12"/>
  <c r="H858" i="12" s="1"/>
  <c r="I858" i="12"/>
  <c r="N858" i="12"/>
  <c r="Q858" i="12" s="1"/>
  <c r="B859" i="12"/>
  <c r="D859" i="12"/>
  <c r="H859" i="12"/>
  <c r="I859" i="12"/>
  <c r="N859" i="12"/>
  <c r="B860" i="12"/>
  <c r="D860" i="12"/>
  <c r="H860" i="12"/>
  <c r="I860" i="12"/>
  <c r="N860" i="12"/>
  <c r="Q860" i="12" s="1"/>
  <c r="B861" i="12"/>
  <c r="D861" i="12"/>
  <c r="H861" i="12" s="1"/>
  <c r="I861" i="12"/>
  <c r="N861" i="12"/>
  <c r="Q861" i="12" s="1"/>
  <c r="B862" i="12"/>
  <c r="D862" i="12"/>
  <c r="H862" i="12" s="1"/>
  <c r="I862" i="12"/>
  <c r="N862" i="12"/>
  <c r="Q862" i="12" s="1"/>
  <c r="B863" i="12"/>
  <c r="D863" i="12"/>
  <c r="H863" i="12" s="1"/>
  <c r="I863" i="12"/>
  <c r="N863" i="12"/>
  <c r="Q863" i="12" s="1"/>
  <c r="B864" i="12"/>
  <c r="D864" i="12"/>
  <c r="H864" i="12" s="1"/>
  <c r="I864" i="12"/>
  <c r="N864" i="12"/>
  <c r="Q864" i="12" s="1"/>
  <c r="B865" i="12"/>
  <c r="D865" i="12"/>
  <c r="H865" i="12"/>
  <c r="I865" i="12"/>
  <c r="N865" i="12"/>
  <c r="Q865" i="12" s="1"/>
  <c r="B866" i="12"/>
  <c r="D866" i="12"/>
  <c r="H866" i="12" s="1"/>
  <c r="I866" i="12"/>
  <c r="N866" i="12"/>
  <c r="Q866" i="12" s="1"/>
  <c r="B867" i="12"/>
  <c r="D867" i="12"/>
  <c r="H867" i="12" s="1"/>
  <c r="I867" i="12"/>
  <c r="N867" i="12"/>
  <c r="Q867" i="12"/>
  <c r="B868" i="12"/>
  <c r="D868" i="12"/>
  <c r="H868" i="12"/>
  <c r="I868" i="12"/>
  <c r="N868" i="12"/>
  <c r="Q868" i="12" s="1"/>
  <c r="B869" i="12"/>
  <c r="D869" i="12"/>
  <c r="H869" i="12" s="1"/>
  <c r="I869" i="12"/>
  <c r="N869" i="12"/>
  <c r="Q869" i="12" s="1"/>
  <c r="B870" i="12"/>
  <c r="D870" i="12"/>
  <c r="H870" i="12"/>
  <c r="I870" i="12"/>
  <c r="N870" i="12"/>
  <c r="Q870" i="12" s="1"/>
  <c r="B871" i="12"/>
  <c r="D871" i="12"/>
  <c r="H871" i="12" s="1"/>
  <c r="I871" i="12"/>
  <c r="N871" i="12"/>
  <c r="Q871" i="12" s="1"/>
  <c r="B872" i="12"/>
  <c r="D872" i="12"/>
  <c r="H872" i="12" s="1"/>
  <c r="I872" i="12"/>
  <c r="N872" i="12"/>
  <c r="Q872" i="12" s="1"/>
  <c r="B873" i="12"/>
  <c r="D873" i="12"/>
  <c r="H873" i="12"/>
  <c r="I873" i="12"/>
  <c r="N873" i="12"/>
  <c r="Q873" i="12" s="1"/>
  <c r="B874" i="12"/>
  <c r="D874" i="12"/>
  <c r="H874" i="12" s="1"/>
  <c r="I874" i="12"/>
  <c r="N874" i="12"/>
  <c r="Q874" i="12" s="1"/>
  <c r="B875" i="12"/>
  <c r="D875" i="12"/>
  <c r="H875" i="12" s="1"/>
  <c r="I875" i="12"/>
  <c r="N875" i="12"/>
  <c r="Q875" i="12" s="1"/>
  <c r="B876" i="12"/>
  <c r="D876" i="12"/>
  <c r="H876" i="12" s="1"/>
  <c r="I876" i="12"/>
  <c r="N876" i="12"/>
  <c r="Q876" i="12" s="1"/>
  <c r="B877" i="12"/>
  <c r="D877" i="12"/>
  <c r="H877" i="12" s="1"/>
  <c r="I877" i="12"/>
  <c r="N877" i="12"/>
  <c r="Q877" i="12"/>
  <c r="B878" i="12"/>
  <c r="D878" i="12"/>
  <c r="H878" i="12"/>
  <c r="I878" i="12"/>
  <c r="N878" i="12"/>
  <c r="Q878" i="12" s="1"/>
  <c r="B879" i="12"/>
  <c r="D879" i="12"/>
  <c r="H879" i="12" s="1"/>
  <c r="I879" i="12"/>
  <c r="N879" i="12"/>
  <c r="Q879" i="12" s="1"/>
  <c r="B880" i="12"/>
  <c r="D880" i="12"/>
  <c r="H880" i="12" s="1"/>
  <c r="I880" i="12"/>
  <c r="N880" i="12"/>
  <c r="Q880" i="12"/>
  <c r="B881" i="12"/>
  <c r="D881" i="12"/>
  <c r="H881" i="12" s="1"/>
  <c r="I881" i="12"/>
  <c r="N881" i="12"/>
  <c r="Q881" i="12" s="1"/>
  <c r="B882" i="12"/>
  <c r="D882" i="12"/>
  <c r="H882" i="12" s="1"/>
  <c r="I882" i="12"/>
  <c r="N882" i="12"/>
  <c r="Q882" i="12" s="1"/>
  <c r="B883" i="12"/>
  <c r="D883" i="12"/>
  <c r="H883" i="12" s="1"/>
  <c r="I883" i="12"/>
  <c r="N883" i="12"/>
  <c r="Q883" i="12" s="1"/>
  <c r="B884" i="12"/>
  <c r="D884" i="12"/>
  <c r="H884" i="12" s="1"/>
  <c r="I884" i="12"/>
  <c r="N884" i="12"/>
  <c r="Q884" i="12"/>
  <c r="B885" i="12"/>
  <c r="D885" i="12"/>
  <c r="H885" i="12" s="1"/>
  <c r="I885" i="12"/>
  <c r="N885" i="12"/>
  <c r="Q885" i="12" s="1"/>
  <c r="B886" i="12"/>
  <c r="D886" i="12"/>
  <c r="H886" i="12" s="1"/>
  <c r="I886" i="12"/>
  <c r="N886" i="12"/>
  <c r="Q886" i="12" s="1"/>
  <c r="B887" i="12"/>
  <c r="D887" i="12"/>
  <c r="H887" i="12" s="1"/>
  <c r="I887" i="12"/>
  <c r="N887" i="12"/>
  <c r="Q887" i="12" s="1"/>
  <c r="B888" i="12"/>
  <c r="D888" i="12"/>
  <c r="H888" i="12" s="1"/>
  <c r="I888" i="12"/>
  <c r="N888" i="12"/>
  <c r="Q888" i="12" s="1"/>
  <c r="B889" i="12"/>
  <c r="D889" i="12"/>
  <c r="H889" i="12" s="1"/>
  <c r="I889" i="12"/>
  <c r="N889" i="12"/>
  <c r="Q889" i="12" s="1"/>
  <c r="B890" i="12"/>
  <c r="D890" i="12"/>
  <c r="H890" i="12" s="1"/>
  <c r="I890" i="12"/>
  <c r="N890" i="12"/>
  <c r="Q890" i="12" s="1"/>
  <c r="B891" i="12"/>
  <c r="D891" i="12"/>
  <c r="H891" i="12"/>
  <c r="I891" i="12"/>
  <c r="N891" i="12"/>
  <c r="Q891" i="12" s="1"/>
  <c r="B892" i="12"/>
  <c r="D892" i="12"/>
  <c r="H892" i="12" s="1"/>
  <c r="I892" i="12"/>
  <c r="N892" i="12"/>
  <c r="Q892" i="12" s="1"/>
  <c r="B893" i="12"/>
  <c r="D893" i="12"/>
  <c r="H893" i="12" s="1"/>
  <c r="I893" i="12"/>
  <c r="N893" i="12"/>
  <c r="Q893" i="12" s="1"/>
  <c r="B894" i="12"/>
  <c r="D894" i="12"/>
  <c r="H894" i="12" s="1"/>
  <c r="I894" i="12"/>
  <c r="N894" i="12"/>
  <c r="Q894" i="12" s="1"/>
  <c r="B895" i="12"/>
  <c r="D895" i="12"/>
  <c r="H895" i="12" s="1"/>
  <c r="I895" i="12"/>
  <c r="N895" i="12"/>
  <c r="Q895" i="12"/>
  <c r="B896" i="12"/>
  <c r="D896" i="12"/>
  <c r="H896" i="12" s="1"/>
  <c r="I896" i="12"/>
  <c r="N896" i="12"/>
  <c r="Q896" i="12" s="1"/>
  <c r="B897" i="12"/>
  <c r="D897" i="12"/>
  <c r="H897" i="12" s="1"/>
  <c r="I897" i="12"/>
  <c r="N897" i="12"/>
  <c r="Q897" i="12" s="1"/>
  <c r="B898" i="12"/>
  <c r="D898" i="12"/>
  <c r="H898" i="12" s="1"/>
  <c r="I898" i="12"/>
  <c r="N898" i="12"/>
  <c r="Q898" i="12" s="1"/>
  <c r="B899" i="12"/>
  <c r="D899" i="12"/>
  <c r="H899" i="12" s="1"/>
  <c r="I899" i="12"/>
  <c r="N899" i="12"/>
  <c r="Q899" i="12" s="1"/>
  <c r="B900" i="12"/>
  <c r="D900" i="12"/>
  <c r="H900" i="12" s="1"/>
  <c r="I900" i="12"/>
  <c r="N900" i="12"/>
  <c r="Q900" i="12"/>
  <c r="B901" i="12"/>
  <c r="D901" i="12"/>
  <c r="H901" i="12" s="1"/>
  <c r="I901" i="12"/>
  <c r="N901" i="12"/>
  <c r="Q901" i="12" s="1"/>
  <c r="B902" i="12"/>
  <c r="D902" i="12"/>
  <c r="H902" i="12" s="1"/>
  <c r="I902" i="12"/>
  <c r="N902" i="12"/>
  <c r="Q902" i="12" s="1"/>
  <c r="B903" i="12"/>
  <c r="D903" i="12"/>
  <c r="H903" i="12" s="1"/>
  <c r="I903" i="12"/>
  <c r="N903" i="12"/>
  <c r="Q903" i="12" s="1"/>
  <c r="B904" i="12"/>
  <c r="D904" i="12"/>
  <c r="H904" i="12"/>
  <c r="I904" i="12"/>
  <c r="N904" i="12"/>
  <c r="Q904" i="12"/>
  <c r="B905" i="12"/>
  <c r="D905" i="12"/>
  <c r="H905" i="12" s="1"/>
  <c r="I905" i="12"/>
  <c r="N905" i="12"/>
  <c r="Q905" i="12" s="1"/>
  <c r="B906" i="12"/>
  <c r="D906" i="12"/>
  <c r="H906" i="12" s="1"/>
  <c r="I906" i="12"/>
  <c r="N906" i="12"/>
  <c r="Q906" i="12"/>
  <c r="B907" i="12"/>
  <c r="D907" i="12"/>
  <c r="H907" i="12" s="1"/>
  <c r="I907" i="12"/>
  <c r="N907" i="12"/>
  <c r="Q907" i="12" s="1"/>
  <c r="B908" i="12"/>
  <c r="D908" i="12"/>
  <c r="H908" i="12" s="1"/>
  <c r="I908" i="12"/>
  <c r="N908" i="12"/>
  <c r="Q908" i="12" s="1"/>
  <c r="B909" i="12"/>
  <c r="D909" i="12"/>
  <c r="H909" i="12"/>
  <c r="I909" i="12"/>
  <c r="N909" i="12"/>
  <c r="Q909" i="12" s="1"/>
  <c r="B910" i="12"/>
  <c r="D910" i="12"/>
  <c r="H910" i="12" s="1"/>
  <c r="I910" i="12"/>
  <c r="N910" i="12"/>
  <c r="Q910" i="12"/>
  <c r="B911" i="12"/>
  <c r="D911" i="12"/>
  <c r="H911" i="12" s="1"/>
  <c r="I911" i="12"/>
  <c r="N911" i="12"/>
  <c r="Q911" i="12" s="1"/>
  <c r="B912" i="12"/>
  <c r="D912" i="12"/>
  <c r="H912" i="12" s="1"/>
  <c r="I912" i="12"/>
  <c r="N912" i="12"/>
  <c r="Q912" i="12" s="1"/>
  <c r="B913" i="12"/>
  <c r="D913" i="12"/>
  <c r="H913" i="12"/>
  <c r="I913" i="12"/>
  <c r="N913" i="12"/>
  <c r="Q913" i="12" s="1"/>
  <c r="B914" i="12"/>
  <c r="D914" i="12"/>
  <c r="H914" i="12" s="1"/>
  <c r="I914" i="12"/>
  <c r="N914" i="12"/>
  <c r="Q914" i="12" s="1"/>
  <c r="B915" i="12"/>
  <c r="D915" i="12"/>
  <c r="H915" i="12" s="1"/>
  <c r="I915" i="12"/>
  <c r="N915" i="12"/>
  <c r="Q915" i="12" s="1"/>
  <c r="B916" i="12"/>
  <c r="D916" i="12"/>
  <c r="H916" i="12"/>
  <c r="I916" i="12"/>
  <c r="N916" i="12"/>
  <c r="Q916" i="12" s="1"/>
  <c r="B917" i="12"/>
  <c r="D917" i="12"/>
  <c r="H917" i="12" s="1"/>
  <c r="I917" i="12"/>
  <c r="N917" i="12"/>
  <c r="Q917" i="12" s="1"/>
  <c r="B918" i="12"/>
  <c r="D918" i="12"/>
  <c r="H918" i="12" s="1"/>
  <c r="I918" i="12"/>
  <c r="N918" i="12"/>
  <c r="Q918" i="12" s="1"/>
  <c r="B919" i="12"/>
  <c r="D919" i="12"/>
  <c r="H919" i="12"/>
  <c r="I919" i="12"/>
  <c r="N919" i="12"/>
  <c r="Q919" i="12" s="1"/>
  <c r="B920" i="12"/>
  <c r="D920" i="12"/>
  <c r="H920" i="12" s="1"/>
  <c r="I920" i="12"/>
  <c r="N920" i="12"/>
  <c r="Q920" i="12" s="1"/>
  <c r="B921" i="12"/>
  <c r="D921" i="12"/>
  <c r="H921" i="12" s="1"/>
  <c r="I921" i="12"/>
  <c r="N921" i="12"/>
  <c r="Q921" i="12" s="1"/>
  <c r="B922" i="12"/>
  <c r="D922" i="12"/>
  <c r="H922" i="12" s="1"/>
  <c r="I922" i="12"/>
  <c r="N922" i="12"/>
  <c r="Q922" i="12" s="1"/>
  <c r="B923" i="12"/>
  <c r="D923" i="12"/>
  <c r="H923" i="12" s="1"/>
  <c r="I923" i="12"/>
  <c r="N923" i="12"/>
  <c r="Q923" i="12" s="1"/>
  <c r="B924" i="12"/>
  <c r="D924" i="12"/>
  <c r="H924" i="12" s="1"/>
  <c r="I924" i="12"/>
  <c r="N924" i="12"/>
  <c r="Q924" i="12" s="1"/>
  <c r="B925" i="12"/>
  <c r="D925" i="12"/>
  <c r="H925" i="12" s="1"/>
  <c r="I925" i="12"/>
  <c r="N925" i="12"/>
  <c r="Q925" i="12" s="1"/>
  <c r="B926" i="12"/>
  <c r="D926" i="12"/>
  <c r="H926" i="12" s="1"/>
  <c r="I926" i="12"/>
  <c r="N926" i="12"/>
  <c r="B927" i="12"/>
  <c r="D927" i="12"/>
  <c r="H927" i="12" s="1"/>
  <c r="I927" i="12"/>
  <c r="N927" i="12"/>
  <c r="Q927" i="12" s="1"/>
  <c r="B928" i="12"/>
  <c r="D928" i="12"/>
  <c r="H928" i="12" s="1"/>
  <c r="I928" i="12"/>
  <c r="N928" i="12"/>
  <c r="Q928" i="12" s="1"/>
  <c r="B929" i="12"/>
  <c r="D929" i="12"/>
  <c r="H929" i="12" s="1"/>
  <c r="I929" i="12"/>
  <c r="N929" i="12"/>
  <c r="Q929" i="12" s="1"/>
  <c r="B930" i="12"/>
  <c r="D930" i="12"/>
  <c r="H930" i="12" s="1"/>
  <c r="I930" i="12"/>
  <c r="N930" i="12"/>
  <c r="Q930" i="12" s="1"/>
  <c r="B931" i="12"/>
  <c r="D931" i="12"/>
  <c r="H931" i="12" s="1"/>
  <c r="I931" i="12"/>
  <c r="N931" i="12"/>
  <c r="Q931" i="12" s="1"/>
  <c r="B932" i="12"/>
  <c r="D932" i="12"/>
  <c r="H932" i="12"/>
  <c r="I932" i="12"/>
  <c r="N932" i="12"/>
  <c r="Q932" i="12" s="1"/>
  <c r="B933" i="12"/>
  <c r="D933" i="12"/>
  <c r="H933" i="12" s="1"/>
  <c r="I933" i="12"/>
  <c r="N933" i="12"/>
  <c r="Q933" i="12" s="1"/>
  <c r="B934" i="12"/>
  <c r="D934" i="12"/>
  <c r="H934" i="12" s="1"/>
  <c r="I934" i="12"/>
  <c r="N934" i="12"/>
  <c r="Q934" i="12" s="1"/>
  <c r="B935" i="12"/>
  <c r="D935" i="12"/>
  <c r="H935" i="12" s="1"/>
  <c r="I935" i="12"/>
  <c r="N935" i="12"/>
  <c r="Q935" i="12" s="1"/>
  <c r="B936" i="12"/>
  <c r="D936" i="12"/>
  <c r="H936" i="12" s="1"/>
  <c r="I936" i="12"/>
  <c r="N936" i="12"/>
  <c r="Q936" i="12"/>
  <c r="B937" i="12"/>
  <c r="D937" i="12"/>
  <c r="H937" i="12" s="1"/>
  <c r="I937" i="12"/>
  <c r="N937" i="12"/>
  <c r="Q937" i="12" s="1"/>
  <c r="B938" i="12"/>
  <c r="D938" i="12"/>
  <c r="H938" i="12" s="1"/>
  <c r="I938" i="12"/>
  <c r="N938" i="12"/>
  <c r="Q938" i="12" s="1"/>
  <c r="B939" i="12"/>
  <c r="D939" i="12"/>
  <c r="H939" i="12" s="1"/>
  <c r="I939" i="12"/>
  <c r="N939" i="12"/>
  <c r="Q939" i="12" s="1"/>
  <c r="B940" i="12"/>
  <c r="D940" i="12"/>
  <c r="H940" i="12"/>
  <c r="I940" i="12"/>
  <c r="N940" i="12"/>
  <c r="Q940" i="12" s="1"/>
  <c r="B941" i="12"/>
  <c r="D941" i="12"/>
  <c r="H941" i="12" s="1"/>
  <c r="I941" i="12"/>
  <c r="N941" i="12"/>
  <c r="Q941" i="12"/>
  <c r="B942" i="12"/>
  <c r="D942" i="12"/>
  <c r="H942" i="12" s="1"/>
  <c r="I942" i="12"/>
  <c r="N942" i="12"/>
  <c r="Q942" i="12" s="1"/>
  <c r="B943" i="12"/>
  <c r="D943" i="12"/>
  <c r="H943" i="12"/>
  <c r="I943" i="12"/>
  <c r="N943" i="12"/>
  <c r="Q943" i="12" s="1"/>
  <c r="B944" i="12"/>
  <c r="D944" i="12"/>
  <c r="H944" i="12" s="1"/>
  <c r="I944" i="12"/>
  <c r="N944" i="12"/>
  <c r="Q944" i="12" s="1"/>
  <c r="B945" i="12"/>
  <c r="D945" i="12"/>
  <c r="H945" i="12" s="1"/>
  <c r="I945" i="12"/>
  <c r="N945" i="12"/>
  <c r="Q945" i="12" s="1"/>
  <c r="B946" i="12"/>
  <c r="D946" i="12"/>
  <c r="H946" i="12" s="1"/>
  <c r="I946" i="12"/>
  <c r="N946" i="12"/>
  <c r="Q946" i="12" s="1"/>
  <c r="B947" i="12"/>
  <c r="D947" i="12"/>
  <c r="H947" i="12"/>
  <c r="I947" i="12"/>
  <c r="N947" i="12"/>
  <c r="Q947" i="12" s="1"/>
  <c r="B948" i="12"/>
  <c r="D948" i="12"/>
  <c r="H948" i="12"/>
  <c r="I948" i="12"/>
  <c r="N948" i="12"/>
  <c r="Q948" i="12" s="1"/>
  <c r="B949" i="12"/>
  <c r="D949" i="12"/>
  <c r="H949" i="12"/>
  <c r="I949" i="12"/>
  <c r="N949" i="12"/>
  <c r="Q949" i="12" s="1"/>
  <c r="B950" i="12"/>
  <c r="D950" i="12"/>
  <c r="H950" i="12" s="1"/>
  <c r="I950" i="12"/>
  <c r="N950" i="12"/>
  <c r="Q950" i="12" s="1"/>
  <c r="B951" i="12"/>
  <c r="D951" i="12"/>
  <c r="H951" i="12" s="1"/>
  <c r="I951" i="12"/>
  <c r="N951" i="12"/>
  <c r="Q951" i="12"/>
  <c r="B952" i="12"/>
  <c r="D952" i="12"/>
  <c r="H952" i="12" s="1"/>
  <c r="I952" i="12"/>
  <c r="N952" i="12"/>
  <c r="Q952" i="12" s="1"/>
  <c r="B953" i="12"/>
  <c r="D953" i="12"/>
  <c r="H953" i="12" s="1"/>
  <c r="I953" i="12"/>
  <c r="N953" i="12"/>
  <c r="Q953" i="12" s="1"/>
  <c r="B954" i="12"/>
  <c r="D954" i="12"/>
  <c r="H954" i="12" s="1"/>
  <c r="I954" i="12"/>
  <c r="N954" i="12"/>
  <c r="Q954" i="12" s="1"/>
  <c r="B955" i="12"/>
  <c r="D955" i="12"/>
  <c r="H955" i="12" s="1"/>
  <c r="I955" i="12"/>
  <c r="N955" i="12"/>
  <c r="Q955" i="12" s="1"/>
  <c r="B956" i="12"/>
  <c r="D956" i="12"/>
  <c r="H956" i="12" s="1"/>
  <c r="I956" i="12"/>
  <c r="N956" i="12"/>
  <c r="Q956" i="12" s="1"/>
  <c r="B957" i="12"/>
  <c r="D957" i="12"/>
  <c r="H957" i="12" s="1"/>
  <c r="I957" i="12"/>
  <c r="N957" i="12"/>
  <c r="Q957" i="12" s="1"/>
  <c r="B958" i="12"/>
  <c r="D958" i="12"/>
  <c r="H958" i="12" s="1"/>
  <c r="I958" i="12"/>
  <c r="N958" i="12"/>
  <c r="Q958" i="12" s="1"/>
  <c r="B959" i="12"/>
  <c r="D959" i="12"/>
  <c r="H959" i="12"/>
  <c r="I959" i="12"/>
  <c r="N959" i="12"/>
  <c r="Q959" i="12" s="1"/>
  <c r="B960" i="12"/>
  <c r="D960" i="12"/>
  <c r="H960" i="12" s="1"/>
  <c r="I960" i="12"/>
  <c r="N960" i="12"/>
  <c r="Q960" i="12" s="1"/>
  <c r="B961" i="12"/>
  <c r="D961" i="12"/>
  <c r="H961" i="12" s="1"/>
  <c r="I961" i="12"/>
  <c r="N961" i="12"/>
  <c r="Q961" i="12" s="1"/>
  <c r="B962" i="12"/>
  <c r="D962" i="12"/>
  <c r="H962" i="12" s="1"/>
  <c r="I962" i="12"/>
  <c r="N962" i="12"/>
  <c r="Q962" i="12"/>
  <c r="B963" i="12"/>
  <c r="D963" i="12"/>
  <c r="H963" i="12"/>
  <c r="I963" i="12"/>
  <c r="N963" i="12"/>
  <c r="Q963" i="12" s="1"/>
  <c r="B964" i="12"/>
  <c r="D964" i="12"/>
  <c r="H964" i="12" s="1"/>
  <c r="I964" i="12"/>
  <c r="N964" i="12"/>
  <c r="Q964" i="12"/>
  <c r="B965" i="12"/>
  <c r="D965" i="12"/>
  <c r="H965" i="12"/>
  <c r="I965" i="12"/>
  <c r="N965" i="12"/>
  <c r="Q965" i="12" s="1"/>
  <c r="B966" i="12"/>
  <c r="D966" i="12"/>
  <c r="H966" i="12" s="1"/>
  <c r="I966" i="12"/>
  <c r="N966" i="12"/>
  <c r="Q966" i="12" s="1"/>
  <c r="B967" i="12"/>
  <c r="D967" i="12"/>
  <c r="H967" i="12" s="1"/>
  <c r="I967" i="12"/>
  <c r="N967" i="12"/>
  <c r="Q967" i="12" s="1"/>
  <c r="B968" i="12"/>
  <c r="D968" i="12"/>
  <c r="H968" i="12" s="1"/>
  <c r="I968" i="12"/>
  <c r="N968" i="12"/>
  <c r="Q968" i="12" s="1"/>
  <c r="B969" i="12"/>
  <c r="D969" i="12"/>
  <c r="H969" i="12" s="1"/>
  <c r="I969" i="12"/>
  <c r="N969" i="12"/>
  <c r="Q969" i="12" s="1"/>
  <c r="B970" i="12"/>
  <c r="D970" i="12"/>
  <c r="H970" i="12" s="1"/>
  <c r="I970" i="12"/>
  <c r="N970" i="12"/>
  <c r="Q970" i="12" s="1"/>
  <c r="B971" i="12"/>
  <c r="D971" i="12"/>
  <c r="H971" i="12" s="1"/>
  <c r="I971" i="12"/>
  <c r="N971" i="12"/>
  <c r="Q971" i="12" s="1"/>
  <c r="B972" i="12"/>
  <c r="D972" i="12"/>
  <c r="H972" i="12" s="1"/>
  <c r="I972" i="12"/>
  <c r="N972" i="12"/>
  <c r="Q972" i="12" s="1"/>
  <c r="B973" i="12"/>
  <c r="D973" i="12"/>
  <c r="H973" i="12"/>
  <c r="I973" i="12"/>
  <c r="N973" i="12"/>
  <c r="Q973" i="12" s="1"/>
  <c r="B974" i="12"/>
  <c r="D974" i="12"/>
  <c r="H974" i="12" s="1"/>
  <c r="I974" i="12"/>
  <c r="N974" i="12"/>
  <c r="Q974" i="12" s="1"/>
  <c r="B975" i="12"/>
  <c r="D975" i="12"/>
  <c r="H975" i="12" s="1"/>
  <c r="I975" i="12"/>
  <c r="N975" i="12"/>
  <c r="Q975" i="12" s="1"/>
  <c r="B976" i="12"/>
  <c r="D976" i="12"/>
  <c r="H976" i="12" s="1"/>
  <c r="I976" i="12"/>
  <c r="N976" i="12"/>
  <c r="Q976" i="12" s="1"/>
  <c r="B977" i="12"/>
  <c r="D977" i="12"/>
  <c r="H977" i="12"/>
  <c r="I977" i="12"/>
  <c r="N977" i="12"/>
  <c r="Q977" i="12" s="1"/>
  <c r="B978" i="12"/>
  <c r="D978" i="12"/>
  <c r="H978" i="12" s="1"/>
  <c r="I978" i="12"/>
  <c r="N978" i="12"/>
  <c r="Q978" i="12" s="1"/>
  <c r="B979" i="12"/>
  <c r="D979" i="12"/>
  <c r="H979" i="12" s="1"/>
  <c r="I979" i="12"/>
  <c r="N979" i="12"/>
  <c r="Q979" i="12"/>
  <c r="B980" i="12"/>
  <c r="D980" i="12"/>
  <c r="H980" i="12"/>
  <c r="I980" i="12"/>
  <c r="N980" i="12"/>
  <c r="Q980" i="12" s="1"/>
  <c r="B981" i="12"/>
  <c r="D981" i="12"/>
  <c r="H981" i="12" s="1"/>
  <c r="I981" i="12"/>
  <c r="N981" i="12"/>
  <c r="Q981" i="12" s="1"/>
  <c r="B982" i="12"/>
  <c r="D982" i="12"/>
  <c r="H982" i="12"/>
  <c r="I982" i="12"/>
  <c r="N982" i="12"/>
  <c r="Q982" i="12"/>
  <c r="B983" i="12"/>
  <c r="D983" i="12"/>
  <c r="H983" i="12" s="1"/>
  <c r="I983" i="12"/>
  <c r="N983" i="12"/>
  <c r="Q983" i="12"/>
  <c r="B984" i="12"/>
  <c r="D984" i="12"/>
  <c r="H984" i="12" s="1"/>
  <c r="I984" i="12"/>
  <c r="N984" i="12"/>
  <c r="Q984" i="12" s="1"/>
  <c r="B985" i="12"/>
  <c r="D985" i="12"/>
  <c r="H985" i="12"/>
  <c r="I985" i="12"/>
  <c r="N985" i="12"/>
  <c r="Q985" i="12" s="1"/>
  <c r="D986" i="12"/>
  <c r="H986" i="12" s="1"/>
  <c r="I986" i="12"/>
  <c r="N986" i="12"/>
  <c r="Q986" i="12" s="1"/>
  <c r="B987" i="12"/>
  <c r="D987" i="12"/>
  <c r="H987" i="12" s="1"/>
  <c r="I987" i="12"/>
  <c r="N987" i="12"/>
  <c r="Q987" i="12" s="1"/>
  <c r="B988" i="12"/>
  <c r="D988" i="12"/>
  <c r="H988" i="12" s="1"/>
  <c r="I988" i="12"/>
  <c r="N988" i="12"/>
  <c r="Q988" i="12" s="1"/>
  <c r="B989" i="12"/>
  <c r="D989" i="12"/>
  <c r="H989" i="12" s="1"/>
  <c r="I989" i="12"/>
  <c r="N989" i="12"/>
  <c r="Q989" i="12" s="1"/>
  <c r="B990" i="12"/>
  <c r="D990" i="12"/>
  <c r="H990" i="12" s="1"/>
  <c r="I990" i="12"/>
  <c r="N990" i="12"/>
  <c r="Q990" i="12" s="1"/>
  <c r="B991" i="12"/>
  <c r="D991" i="12"/>
  <c r="H991" i="12" s="1"/>
  <c r="I991" i="12"/>
  <c r="N991" i="12"/>
  <c r="Q991" i="12" s="1"/>
  <c r="B992" i="12"/>
  <c r="D992" i="12"/>
  <c r="H992" i="12" s="1"/>
  <c r="I992" i="12"/>
  <c r="N992" i="12"/>
  <c r="Q992" i="12"/>
  <c r="B993" i="12"/>
  <c r="D993" i="12"/>
  <c r="H993" i="12" s="1"/>
  <c r="I993" i="12"/>
  <c r="N993" i="12"/>
  <c r="Q993" i="12" s="1"/>
  <c r="B994" i="12"/>
  <c r="D994" i="12"/>
  <c r="H994" i="12"/>
  <c r="I994" i="12"/>
  <c r="N994" i="12"/>
  <c r="Q994" i="12" s="1"/>
  <c r="B995" i="12"/>
  <c r="D995" i="12"/>
  <c r="H995" i="12" s="1"/>
  <c r="I995" i="12"/>
  <c r="N995" i="12"/>
  <c r="Q995" i="12" s="1"/>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R395" i="7" l="1"/>
  <c r="R729" i="7"/>
  <c r="S908" i="12"/>
  <c r="R454" i="7"/>
  <c r="J4" i="24"/>
  <c r="R423" i="7"/>
  <c r="I729" i="7"/>
  <c r="S4" i="24"/>
  <c r="J1212" i="12"/>
  <c r="S880" i="12"/>
  <c r="S1213" i="12"/>
  <c r="S939" i="12"/>
  <c r="U525" i="7"/>
  <c r="T525" i="7"/>
  <c r="S1029" i="12"/>
  <c r="J1029" i="12"/>
  <c r="J938" i="12"/>
  <c r="T947" i="12"/>
  <c r="U831" i="12"/>
  <c r="T831" i="12"/>
  <c r="U947" i="12"/>
  <c r="T436" i="7"/>
  <c r="S436" i="7"/>
  <c r="S405" i="7"/>
  <c r="S408" i="7" s="1"/>
  <c r="J23" i="24"/>
  <c r="T22" i="24"/>
  <c r="T23" i="24"/>
  <c r="U22" i="24"/>
  <c r="U23" i="24"/>
  <c r="N538" i="15"/>
  <c r="N537" i="15"/>
  <c r="N536" i="15"/>
  <c r="N535" i="15"/>
  <c r="V527" i="7" l="1"/>
  <c r="U948" i="12"/>
  <c r="U833" i="12"/>
  <c r="U25" i="24"/>
  <c r="D530" i="16"/>
  <c r="N764" i="12"/>
  <c r="D280" i="7"/>
  <c r="D281" i="7"/>
  <c r="N804" i="9"/>
  <c r="N604" i="13"/>
  <c r="N605" i="13"/>
  <c r="B279" i="7" l="1"/>
  <c r="I845" i="1"/>
  <c r="B885" i="9"/>
  <c r="D885" i="9"/>
  <c r="H885" i="9" s="1"/>
  <c r="I885" i="9"/>
  <c r="N885" i="9"/>
  <c r="Q885" i="9" s="1"/>
  <c r="B886" i="9"/>
  <c r="D886" i="9"/>
  <c r="H886" i="9" s="1"/>
  <c r="I886" i="9"/>
  <c r="N886" i="9"/>
  <c r="Q886" i="9" s="1"/>
  <c r="B887" i="9"/>
  <c r="D887" i="9"/>
  <c r="H887" i="9" s="1"/>
  <c r="I887" i="9"/>
  <c r="N887" i="9"/>
  <c r="Q887" i="9" s="1"/>
  <c r="B888" i="9"/>
  <c r="D888" i="9"/>
  <c r="H888" i="9" s="1"/>
  <c r="I888" i="9"/>
  <c r="N888" i="9"/>
  <c r="Q888" i="9"/>
  <c r="B889" i="9"/>
  <c r="D889" i="9"/>
  <c r="H889" i="9" s="1"/>
  <c r="I889" i="9"/>
  <c r="N889" i="9"/>
  <c r="Q889" i="9" s="1"/>
  <c r="B890" i="9"/>
  <c r="D890" i="9"/>
  <c r="H890" i="9" s="1"/>
  <c r="I890" i="9"/>
  <c r="N890" i="9"/>
  <c r="Q890" i="9" s="1"/>
  <c r="B891" i="9"/>
  <c r="D891" i="9"/>
  <c r="H891" i="9" s="1"/>
  <c r="I891" i="9"/>
  <c r="N891" i="9"/>
  <c r="Q891" i="9" s="1"/>
  <c r="B892" i="9"/>
  <c r="D892" i="9"/>
  <c r="H892" i="9" s="1"/>
  <c r="I892" i="9"/>
  <c r="N892" i="9"/>
  <c r="Q892" i="9" s="1"/>
  <c r="B893" i="9"/>
  <c r="D893" i="9"/>
  <c r="H893" i="9" s="1"/>
  <c r="I893" i="9"/>
  <c r="N893" i="9"/>
  <c r="Q893" i="9" s="1"/>
  <c r="B894" i="9"/>
  <c r="D894" i="9"/>
  <c r="H894" i="9"/>
  <c r="I894" i="9"/>
  <c r="N894" i="9"/>
  <c r="Q894" i="9" s="1"/>
  <c r="B895" i="9"/>
  <c r="D895" i="9"/>
  <c r="H895" i="9" s="1"/>
  <c r="I895" i="9"/>
  <c r="N895" i="9"/>
  <c r="Q895" i="9" s="1"/>
  <c r="B896" i="9"/>
  <c r="D896" i="9"/>
  <c r="H896" i="9" s="1"/>
  <c r="I896" i="9"/>
  <c r="N896" i="9"/>
  <c r="Q896" i="9" s="1"/>
  <c r="B897" i="9"/>
  <c r="D897" i="9"/>
  <c r="H897" i="9"/>
  <c r="I897" i="9"/>
  <c r="N897" i="9"/>
  <c r="Q897" i="9" s="1"/>
  <c r="B898" i="9"/>
  <c r="D898" i="9"/>
  <c r="H898" i="9" s="1"/>
  <c r="I898" i="9"/>
  <c r="N898" i="9"/>
  <c r="Q898" i="9" s="1"/>
  <c r="B899" i="9"/>
  <c r="D899" i="9"/>
  <c r="H899" i="9" s="1"/>
  <c r="I899" i="9"/>
  <c r="N899" i="9"/>
  <c r="Q899" i="9" s="1"/>
  <c r="B900" i="9"/>
  <c r="D900" i="9"/>
  <c r="H900" i="9" s="1"/>
  <c r="I900" i="9"/>
  <c r="N900" i="9"/>
  <c r="Q900" i="9" s="1"/>
  <c r="B901" i="9"/>
  <c r="D901" i="9"/>
  <c r="H901" i="9" s="1"/>
  <c r="I901" i="9"/>
  <c r="N901" i="9"/>
  <c r="Q901" i="9" s="1"/>
  <c r="B902" i="9"/>
  <c r="D902" i="9"/>
  <c r="H902" i="9" s="1"/>
  <c r="I902" i="9"/>
  <c r="N902" i="9"/>
  <c r="Q902" i="9" s="1"/>
  <c r="B903" i="9"/>
  <c r="D903" i="9"/>
  <c r="H903" i="9" s="1"/>
  <c r="I903" i="9"/>
  <c r="N903" i="9"/>
  <c r="Q903" i="9" s="1"/>
  <c r="B904" i="9"/>
  <c r="D904" i="9"/>
  <c r="H904" i="9" s="1"/>
  <c r="I904" i="9"/>
  <c r="N904" i="9"/>
  <c r="Q904" i="9" s="1"/>
  <c r="B905" i="9"/>
  <c r="D905" i="9"/>
  <c r="H905" i="9" s="1"/>
  <c r="I905" i="9"/>
  <c r="N905" i="9"/>
  <c r="Q905" i="9" s="1"/>
  <c r="B906" i="9"/>
  <c r="D906" i="9"/>
  <c r="H906" i="9" s="1"/>
  <c r="I906" i="9"/>
  <c r="N906" i="9"/>
  <c r="Q906" i="9" s="1"/>
  <c r="B907" i="9"/>
  <c r="D907" i="9"/>
  <c r="H907" i="9" s="1"/>
  <c r="I907" i="9"/>
  <c r="N907" i="9"/>
  <c r="Q907" i="9"/>
  <c r="B908" i="9"/>
  <c r="D908" i="9"/>
  <c r="H908" i="9" s="1"/>
  <c r="I908" i="9"/>
  <c r="N908" i="9"/>
  <c r="Q908" i="9" s="1"/>
  <c r="B909" i="9"/>
  <c r="D909" i="9"/>
  <c r="H909" i="9" s="1"/>
  <c r="I909" i="9"/>
  <c r="N909" i="9"/>
  <c r="B910" i="9"/>
  <c r="D910" i="9"/>
  <c r="H910" i="9" s="1"/>
  <c r="I910" i="9"/>
  <c r="N910" i="9"/>
  <c r="Q910" i="9" s="1"/>
  <c r="B911" i="9"/>
  <c r="D911" i="9"/>
  <c r="H911" i="9" s="1"/>
  <c r="I911" i="9"/>
  <c r="N911" i="9"/>
  <c r="Q911" i="9" s="1"/>
  <c r="B912" i="9"/>
  <c r="D912" i="9"/>
  <c r="H912" i="9" s="1"/>
  <c r="I912" i="9"/>
  <c r="N912" i="9"/>
  <c r="Q912" i="9" s="1"/>
  <c r="B913" i="9"/>
  <c r="D913" i="9"/>
  <c r="H913" i="9" s="1"/>
  <c r="I913" i="9"/>
  <c r="N913" i="9"/>
  <c r="Q913" i="9" s="1"/>
  <c r="B914" i="9"/>
  <c r="D914" i="9"/>
  <c r="H914" i="9" s="1"/>
  <c r="I914" i="9"/>
  <c r="N914" i="9"/>
  <c r="Q914" i="9" s="1"/>
  <c r="B915" i="9"/>
  <c r="D915" i="9"/>
  <c r="H915" i="9" s="1"/>
  <c r="I915" i="9"/>
  <c r="N915" i="9"/>
  <c r="Q915" i="9" s="1"/>
  <c r="B916" i="9"/>
  <c r="D916" i="9"/>
  <c r="H916" i="9" s="1"/>
  <c r="I916" i="9"/>
  <c r="N916" i="9"/>
  <c r="Q916" i="9" s="1"/>
  <c r="B917" i="9"/>
  <c r="D917" i="9"/>
  <c r="H917" i="9" s="1"/>
  <c r="I917" i="9"/>
  <c r="N917" i="9"/>
  <c r="Q917" i="9" s="1"/>
  <c r="B918" i="9"/>
  <c r="D918" i="9"/>
  <c r="H918" i="9" s="1"/>
  <c r="I918" i="9"/>
  <c r="N918" i="9"/>
  <c r="Q918" i="9" s="1"/>
  <c r="B919" i="9"/>
  <c r="D919" i="9"/>
  <c r="H919" i="9" s="1"/>
  <c r="I919" i="9"/>
  <c r="N919" i="9"/>
  <c r="Q919" i="9" s="1"/>
  <c r="B920" i="9"/>
  <c r="D920" i="9"/>
  <c r="H920" i="9" s="1"/>
  <c r="I920" i="9"/>
  <c r="N920" i="9"/>
  <c r="Q920" i="9" s="1"/>
  <c r="B921" i="9"/>
  <c r="D921" i="9"/>
  <c r="H921" i="9" s="1"/>
  <c r="I921" i="9"/>
  <c r="N921" i="9"/>
  <c r="Q921" i="9" s="1"/>
  <c r="B922" i="9"/>
  <c r="D922" i="9"/>
  <c r="H922" i="9" s="1"/>
  <c r="I922" i="9"/>
  <c r="N922" i="9"/>
  <c r="Q922" i="9" s="1"/>
  <c r="B923" i="9"/>
  <c r="D923" i="9"/>
  <c r="H923" i="9" s="1"/>
  <c r="I923" i="9"/>
  <c r="N923" i="9"/>
  <c r="Q923" i="9" s="1"/>
  <c r="B924" i="9"/>
  <c r="D924" i="9"/>
  <c r="H924" i="9" s="1"/>
  <c r="I924" i="9"/>
  <c r="N924" i="9"/>
  <c r="Q924" i="9" s="1"/>
  <c r="B925" i="9"/>
  <c r="D925" i="9"/>
  <c r="H925" i="9" s="1"/>
  <c r="I925" i="9"/>
  <c r="N925" i="9"/>
  <c r="Q925" i="9" s="1"/>
  <c r="B926" i="9"/>
  <c r="D926" i="9"/>
  <c r="H926" i="9" s="1"/>
  <c r="I926" i="9"/>
  <c r="N926" i="9"/>
  <c r="Q926" i="9" s="1"/>
  <c r="B927" i="9"/>
  <c r="D927" i="9"/>
  <c r="H927" i="9" s="1"/>
  <c r="I927" i="9"/>
  <c r="N927" i="9"/>
  <c r="Q927" i="9" s="1"/>
  <c r="B928" i="9"/>
  <c r="D928" i="9"/>
  <c r="H928" i="9" s="1"/>
  <c r="I928" i="9"/>
  <c r="N928" i="9"/>
  <c r="Q928" i="9" s="1"/>
  <c r="B929" i="9"/>
  <c r="D929" i="9"/>
  <c r="H929" i="9" s="1"/>
  <c r="I929" i="9"/>
  <c r="N929" i="9"/>
  <c r="Q929" i="9"/>
  <c r="B930" i="9"/>
  <c r="D930" i="9"/>
  <c r="H930" i="9" s="1"/>
  <c r="I930" i="9"/>
  <c r="N930" i="9"/>
  <c r="B931" i="9"/>
  <c r="D931" i="9"/>
  <c r="H931" i="9" s="1"/>
  <c r="I931" i="9"/>
  <c r="N931" i="9"/>
  <c r="Q931" i="9" s="1"/>
  <c r="B932" i="9"/>
  <c r="D932" i="9"/>
  <c r="H932" i="9"/>
  <c r="I932" i="9"/>
  <c r="N932" i="9"/>
  <c r="Q932" i="9" s="1"/>
  <c r="B933" i="9"/>
  <c r="D933" i="9"/>
  <c r="H933" i="9" s="1"/>
  <c r="I933" i="9"/>
  <c r="N933" i="9"/>
  <c r="Q933" i="9" s="1"/>
  <c r="B934" i="9"/>
  <c r="D934" i="9"/>
  <c r="H934" i="9" s="1"/>
  <c r="I934" i="9"/>
  <c r="N934" i="9"/>
  <c r="Q934" i="9" s="1"/>
  <c r="B935" i="9"/>
  <c r="D935" i="9"/>
  <c r="H935" i="9" s="1"/>
  <c r="I935" i="9"/>
  <c r="N935" i="9"/>
  <c r="Q935" i="9" s="1"/>
  <c r="B936" i="9"/>
  <c r="D936" i="9"/>
  <c r="H936" i="9" s="1"/>
  <c r="I936" i="9"/>
  <c r="N936" i="9"/>
  <c r="Q936" i="9" s="1"/>
  <c r="B937" i="9"/>
  <c r="D937" i="9"/>
  <c r="H937" i="9" s="1"/>
  <c r="I937" i="9"/>
  <c r="N937" i="9"/>
  <c r="Q937" i="9" s="1"/>
  <c r="B938" i="9"/>
  <c r="D938" i="9"/>
  <c r="H938" i="9" s="1"/>
  <c r="I938" i="9"/>
  <c r="N938" i="9"/>
  <c r="Q938" i="9" s="1"/>
  <c r="B939" i="9"/>
  <c r="D939" i="9"/>
  <c r="H939" i="9" s="1"/>
  <c r="I939" i="9"/>
  <c r="N939" i="9"/>
  <c r="Q939" i="9" s="1"/>
  <c r="B940" i="9"/>
  <c r="D940" i="9"/>
  <c r="H940" i="9" s="1"/>
  <c r="I940" i="9"/>
  <c r="N940" i="9"/>
  <c r="Q940" i="9" s="1"/>
  <c r="B941" i="9"/>
  <c r="D941" i="9"/>
  <c r="H941" i="9" s="1"/>
  <c r="I941" i="9"/>
  <c r="N941" i="9"/>
  <c r="Q941" i="9" s="1"/>
  <c r="B942" i="9"/>
  <c r="D942" i="9"/>
  <c r="H942" i="9" s="1"/>
  <c r="I942" i="9"/>
  <c r="N942" i="9"/>
  <c r="Q942" i="9" s="1"/>
  <c r="B943" i="9"/>
  <c r="D943" i="9"/>
  <c r="H943" i="9" s="1"/>
  <c r="I943" i="9"/>
  <c r="N943" i="9"/>
  <c r="Q943" i="9" s="1"/>
  <c r="B944" i="9"/>
  <c r="D944" i="9"/>
  <c r="H944" i="9" s="1"/>
  <c r="I944" i="9"/>
  <c r="N944" i="9"/>
  <c r="Q944" i="9" s="1"/>
  <c r="B945" i="9"/>
  <c r="D945" i="9"/>
  <c r="H945" i="9" s="1"/>
  <c r="I945" i="9"/>
  <c r="N945" i="9"/>
  <c r="Q945" i="9" s="1"/>
  <c r="B946" i="9"/>
  <c r="D946" i="9"/>
  <c r="H946" i="9" s="1"/>
  <c r="I946" i="9"/>
  <c r="N946" i="9"/>
  <c r="Q946" i="9" s="1"/>
  <c r="B947" i="9"/>
  <c r="D947" i="9"/>
  <c r="H947" i="9" s="1"/>
  <c r="I947" i="9"/>
  <c r="N947" i="9"/>
  <c r="Q947" i="9" s="1"/>
  <c r="B948" i="9"/>
  <c r="D948" i="9"/>
  <c r="H948" i="9" s="1"/>
  <c r="I948" i="9"/>
  <c r="N948" i="9"/>
  <c r="Q948" i="9" s="1"/>
  <c r="B949" i="9"/>
  <c r="D949" i="9"/>
  <c r="H949" i="9" s="1"/>
  <c r="I949" i="9"/>
  <c r="N949" i="9"/>
  <c r="Q949" i="9" s="1"/>
  <c r="B950" i="9"/>
  <c r="D950" i="9"/>
  <c r="H950" i="9" s="1"/>
  <c r="I950" i="9"/>
  <c r="N950" i="9"/>
  <c r="Q950" i="9" s="1"/>
  <c r="B951" i="9"/>
  <c r="D951" i="9"/>
  <c r="H951" i="9" s="1"/>
  <c r="I951" i="9"/>
  <c r="N951" i="9"/>
  <c r="Q951" i="9" s="1"/>
  <c r="B952" i="9"/>
  <c r="D952" i="9"/>
  <c r="H952" i="9" s="1"/>
  <c r="I952" i="9"/>
  <c r="N952" i="9"/>
  <c r="Q952" i="9" s="1"/>
  <c r="B953" i="9"/>
  <c r="D953" i="9"/>
  <c r="H953" i="9" s="1"/>
  <c r="I953" i="9"/>
  <c r="N953" i="9"/>
  <c r="Q953" i="9" s="1"/>
  <c r="B954" i="9"/>
  <c r="D954" i="9"/>
  <c r="H954" i="9" s="1"/>
  <c r="I954" i="9"/>
  <c r="N954" i="9"/>
  <c r="Q954" i="9" s="1"/>
  <c r="B955" i="9"/>
  <c r="D955" i="9"/>
  <c r="H955" i="9" s="1"/>
  <c r="I955" i="9"/>
  <c r="N955" i="9"/>
  <c r="Q955" i="9" s="1"/>
  <c r="B956" i="9"/>
  <c r="D956" i="9"/>
  <c r="H956" i="9" s="1"/>
  <c r="I956" i="9"/>
  <c r="N956" i="9"/>
  <c r="Q956" i="9" s="1"/>
  <c r="B957" i="9"/>
  <c r="D957" i="9"/>
  <c r="H957" i="9" s="1"/>
  <c r="I957" i="9"/>
  <c r="N957" i="9"/>
  <c r="Q957" i="9" s="1"/>
  <c r="B958" i="9"/>
  <c r="D958" i="9"/>
  <c r="H958" i="9" s="1"/>
  <c r="I958" i="9"/>
  <c r="N958" i="9"/>
  <c r="Q958" i="9" s="1"/>
  <c r="B959" i="9"/>
  <c r="D959" i="9"/>
  <c r="H959" i="9" s="1"/>
  <c r="I959" i="9"/>
  <c r="N959" i="9"/>
  <c r="Q959" i="9" s="1"/>
  <c r="B960" i="9"/>
  <c r="D960" i="9"/>
  <c r="H960" i="9" s="1"/>
  <c r="I960" i="9"/>
  <c r="N960" i="9"/>
  <c r="Q960" i="9" s="1"/>
  <c r="B961" i="9"/>
  <c r="D961" i="9"/>
  <c r="H961" i="9" s="1"/>
  <c r="I961" i="9"/>
  <c r="N961" i="9"/>
  <c r="Q961" i="9" s="1"/>
  <c r="B962" i="9"/>
  <c r="D962" i="9"/>
  <c r="H962" i="9" s="1"/>
  <c r="I962" i="9"/>
  <c r="N962" i="9"/>
  <c r="Q962" i="9" s="1"/>
  <c r="B963" i="9"/>
  <c r="D963" i="9"/>
  <c r="H963" i="9" s="1"/>
  <c r="I963" i="9"/>
  <c r="N963" i="9"/>
  <c r="Q963" i="9" s="1"/>
  <c r="B964" i="9"/>
  <c r="D964" i="9"/>
  <c r="H964" i="9" s="1"/>
  <c r="I964" i="9"/>
  <c r="N964" i="9"/>
  <c r="Q964" i="9" s="1"/>
  <c r="B965" i="9"/>
  <c r="D965" i="9"/>
  <c r="H965" i="9" s="1"/>
  <c r="I965" i="9"/>
  <c r="N965" i="9"/>
  <c r="Q965" i="9" s="1"/>
  <c r="B966" i="9"/>
  <c r="D966" i="9"/>
  <c r="H966" i="9" s="1"/>
  <c r="I966" i="9"/>
  <c r="N966" i="9"/>
  <c r="Q966" i="9" s="1"/>
  <c r="B967" i="9"/>
  <c r="D967" i="9"/>
  <c r="H967" i="9" s="1"/>
  <c r="I967" i="9"/>
  <c r="N967" i="9"/>
  <c r="Q967" i="9" s="1"/>
  <c r="B968" i="9"/>
  <c r="D968" i="9"/>
  <c r="H968" i="9" s="1"/>
  <c r="I968" i="9"/>
  <c r="N968" i="9"/>
  <c r="Q968" i="9" s="1"/>
  <c r="B969" i="9"/>
  <c r="D969" i="9"/>
  <c r="H969" i="9" s="1"/>
  <c r="I969" i="9"/>
  <c r="N969" i="9"/>
  <c r="Q969" i="9" s="1"/>
  <c r="B970" i="9"/>
  <c r="D970" i="9"/>
  <c r="H970" i="9" s="1"/>
  <c r="I970" i="9"/>
  <c r="N970" i="9"/>
  <c r="Q970" i="9" s="1"/>
  <c r="B971" i="9"/>
  <c r="D971" i="9"/>
  <c r="H971" i="9" s="1"/>
  <c r="I971" i="9"/>
  <c r="N971" i="9"/>
  <c r="Q971" i="9" s="1"/>
  <c r="B972" i="9"/>
  <c r="D972" i="9"/>
  <c r="H972" i="9" s="1"/>
  <c r="I972" i="9"/>
  <c r="N972" i="9"/>
  <c r="Q972" i="9" s="1"/>
  <c r="B973" i="9"/>
  <c r="D973" i="9"/>
  <c r="H973" i="9" s="1"/>
  <c r="I973" i="9"/>
  <c r="N973" i="9"/>
  <c r="Q973" i="9" s="1"/>
  <c r="B974" i="9"/>
  <c r="D974" i="9"/>
  <c r="H974" i="9" s="1"/>
  <c r="I974" i="9"/>
  <c r="N974" i="9"/>
  <c r="Q974" i="9" s="1"/>
  <c r="B975" i="9"/>
  <c r="D975" i="9"/>
  <c r="H975" i="9" s="1"/>
  <c r="I975" i="9"/>
  <c r="N975" i="9"/>
  <c r="Q975" i="9" s="1"/>
  <c r="B976" i="9"/>
  <c r="D976" i="9"/>
  <c r="H976" i="9" s="1"/>
  <c r="I976" i="9"/>
  <c r="N976" i="9"/>
  <c r="Q976" i="9" s="1"/>
  <c r="B977" i="9"/>
  <c r="D977" i="9"/>
  <c r="H977" i="9" s="1"/>
  <c r="I977" i="9"/>
  <c r="N977" i="9"/>
  <c r="Q977" i="9" s="1"/>
  <c r="B978" i="9"/>
  <c r="D978" i="9"/>
  <c r="H978" i="9" s="1"/>
  <c r="I978" i="9"/>
  <c r="N978" i="9"/>
  <c r="Q978" i="9" s="1"/>
  <c r="B979" i="9"/>
  <c r="D979" i="9"/>
  <c r="H979" i="9" s="1"/>
  <c r="I979" i="9"/>
  <c r="N979" i="9"/>
  <c r="Q979" i="9" s="1"/>
  <c r="B980" i="9"/>
  <c r="D980" i="9"/>
  <c r="H980" i="9"/>
  <c r="I980" i="9"/>
  <c r="N980" i="9"/>
  <c r="Q980" i="9" s="1"/>
  <c r="B981" i="9"/>
  <c r="D981" i="9"/>
  <c r="H981" i="9" s="1"/>
  <c r="I981" i="9"/>
  <c r="N981" i="9"/>
  <c r="Q981" i="9" s="1"/>
  <c r="B982" i="9"/>
  <c r="D982" i="9"/>
  <c r="H982" i="9" s="1"/>
  <c r="I982" i="9"/>
  <c r="N982" i="9"/>
  <c r="Q982" i="9" s="1"/>
  <c r="B983" i="9"/>
  <c r="D983" i="9"/>
  <c r="H983" i="9" s="1"/>
  <c r="I983" i="9"/>
  <c r="N983" i="9"/>
  <c r="B984" i="9"/>
  <c r="D984" i="9"/>
  <c r="H984" i="9" s="1"/>
  <c r="I984" i="9"/>
  <c r="N984" i="9"/>
  <c r="Q984" i="9" s="1"/>
  <c r="B985" i="9"/>
  <c r="D985" i="9"/>
  <c r="H985" i="9" s="1"/>
  <c r="I985" i="9"/>
  <c r="N985" i="9"/>
  <c r="Q985" i="9" s="1"/>
  <c r="B986" i="9"/>
  <c r="D986" i="9"/>
  <c r="H986" i="9" s="1"/>
  <c r="I986" i="9"/>
  <c r="N986" i="9"/>
  <c r="Q986" i="9" s="1"/>
  <c r="B987" i="9"/>
  <c r="D987" i="9"/>
  <c r="H987" i="9" s="1"/>
  <c r="I987" i="9"/>
  <c r="N987" i="9"/>
  <c r="Q987" i="9" s="1"/>
  <c r="B988" i="9"/>
  <c r="D988" i="9"/>
  <c r="H988" i="9" s="1"/>
  <c r="I988" i="9"/>
  <c r="N988" i="9"/>
  <c r="Q988" i="9" s="1"/>
  <c r="B989" i="9"/>
  <c r="D989" i="9"/>
  <c r="H989" i="9" s="1"/>
  <c r="I989" i="9"/>
  <c r="N989" i="9"/>
  <c r="Q989" i="9" s="1"/>
  <c r="B990" i="9"/>
  <c r="D990" i="9"/>
  <c r="H990" i="9" s="1"/>
  <c r="I990" i="9"/>
  <c r="N990" i="9"/>
  <c r="Q990" i="9" s="1"/>
  <c r="B991" i="9"/>
  <c r="D991" i="9"/>
  <c r="H991" i="9" s="1"/>
  <c r="I991" i="9"/>
  <c r="N991" i="9"/>
  <c r="Q991" i="9" s="1"/>
  <c r="B992" i="9"/>
  <c r="D992" i="9"/>
  <c r="H992" i="9" s="1"/>
  <c r="I992" i="9"/>
  <c r="N992" i="9"/>
  <c r="Q992" i="9" s="1"/>
  <c r="B993" i="9"/>
  <c r="D993" i="9"/>
  <c r="H993" i="9" s="1"/>
  <c r="I993" i="9"/>
  <c r="N993" i="9"/>
  <c r="Q993" i="9" s="1"/>
  <c r="B994" i="9"/>
  <c r="D994" i="9"/>
  <c r="H994" i="9"/>
  <c r="I994" i="9"/>
  <c r="N994" i="9"/>
  <c r="Q994" i="9" s="1"/>
  <c r="B995" i="9"/>
  <c r="D995" i="9"/>
  <c r="H995" i="9" s="1"/>
  <c r="I995" i="9"/>
  <c r="N995" i="9"/>
  <c r="Q995" i="9" s="1"/>
  <c r="B996" i="9"/>
  <c r="D996" i="9"/>
  <c r="H996" i="9" s="1"/>
  <c r="I996" i="9"/>
  <c r="N996" i="9"/>
  <c r="Q996" i="9" s="1"/>
  <c r="B997" i="9"/>
  <c r="D997" i="9"/>
  <c r="H997" i="9" s="1"/>
  <c r="I997" i="9"/>
  <c r="N997" i="9"/>
  <c r="Q997" i="9" s="1"/>
  <c r="B998" i="9"/>
  <c r="D998" i="9"/>
  <c r="H998" i="9" s="1"/>
  <c r="I998" i="9"/>
  <c r="N998" i="9"/>
  <c r="Q998" i="9" s="1"/>
  <c r="B999" i="9"/>
  <c r="D999" i="9"/>
  <c r="H999" i="9" s="1"/>
  <c r="I999" i="9"/>
  <c r="N999" i="9"/>
  <c r="Q999" i="9" s="1"/>
  <c r="S948" i="9" l="1"/>
  <c r="S970" i="9"/>
  <c r="S920" i="9"/>
  <c r="S1254" i="9"/>
  <c r="J1318" i="9"/>
  <c r="J1044" i="9"/>
  <c r="T979" i="9"/>
  <c r="S1070" i="9"/>
  <c r="S898" i="9"/>
  <c r="D282" i="5" l="1"/>
  <c r="H282" i="5" s="1"/>
  <c r="N282" i="5"/>
  <c r="P282" i="5" s="1"/>
  <c r="D283" i="5"/>
  <c r="H283" i="5" s="1"/>
  <c r="N283" i="5"/>
  <c r="D284" i="5"/>
  <c r="H284" i="5" s="1"/>
  <c r="N284" i="5"/>
  <c r="P284" i="5" s="1"/>
  <c r="D285" i="5"/>
  <c r="H285" i="5" s="1"/>
  <c r="N285" i="5"/>
  <c r="P285" i="5" s="1"/>
  <c r="D286" i="5"/>
  <c r="H286" i="5" s="1"/>
  <c r="N286" i="5"/>
  <c r="P286" i="5" s="1"/>
  <c r="D287" i="5"/>
  <c r="H287" i="5" s="1"/>
  <c r="N287" i="5"/>
  <c r="P287" i="5" s="1"/>
  <c r="D288" i="5"/>
  <c r="H288" i="5" s="1"/>
  <c r="N288" i="5"/>
  <c r="P288" i="5" s="1"/>
  <c r="D289" i="5"/>
  <c r="H289" i="5" s="1"/>
  <c r="N289" i="5"/>
  <c r="P289" i="5" s="1"/>
  <c r="D290" i="5"/>
  <c r="H290" i="5" s="1"/>
  <c r="N290" i="5"/>
  <c r="P290" i="5" s="1"/>
  <c r="D291" i="5"/>
  <c r="H291" i="5" s="1"/>
  <c r="N291" i="5"/>
  <c r="P291" i="5" s="1"/>
  <c r="D292" i="5"/>
  <c r="H292" i="5" s="1"/>
  <c r="N292" i="5"/>
  <c r="P292" i="5" s="1"/>
  <c r="D293" i="5"/>
  <c r="H293" i="5" s="1"/>
  <c r="N293" i="5"/>
  <c r="P293" i="5" s="1"/>
  <c r="D294" i="5"/>
  <c r="H294" i="5" s="1"/>
  <c r="N294" i="5"/>
  <c r="P294" i="5" s="1"/>
  <c r="D295" i="5"/>
  <c r="H295" i="5" s="1"/>
  <c r="N295" i="5"/>
  <c r="P295" i="5" s="1"/>
  <c r="D296" i="5"/>
  <c r="H296" i="5" s="1"/>
  <c r="N296" i="5"/>
  <c r="P296" i="5"/>
  <c r="D297" i="5"/>
  <c r="H297" i="5" s="1"/>
  <c r="N297" i="5"/>
  <c r="P297" i="5" s="1"/>
  <c r="D298" i="5"/>
  <c r="H298" i="5" s="1"/>
  <c r="N298" i="5"/>
  <c r="P298" i="5" s="1"/>
  <c r="D299" i="5"/>
  <c r="H299" i="5" s="1"/>
  <c r="N299" i="5"/>
  <c r="P299" i="5" s="1"/>
  <c r="D300" i="5"/>
  <c r="H300" i="5" s="1"/>
  <c r="N300" i="5"/>
  <c r="P300" i="5" s="1"/>
  <c r="D301" i="5"/>
  <c r="H301" i="5" s="1"/>
  <c r="N301" i="5"/>
  <c r="P301" i="5" s="1"/>
  <c r="D302" i="5"/>
  <c r="H302" i="5" s="1"/>
  <c r="N302" i="5"/>
  <c r="P302" i="5" s="1"/>
  <c r="D303" i="5"/>
  <c r="H303" i="5" s="1"/>
  <c r="N303" i="5"/>
  <c r="P303" i="5" s="1"/>
  <c r="D304" i="5"/>
  <c r="H304" i="5" s="1"/>
  <c r="N304" i="5"/>
  <c r="P304" i="5" s="1"/>
  <c r="D305" i="5"/>
  <c r="H305" i="5" s="1"/>
  <c r="N305" i="5"/>
  <c r="P305" i="5"/>
  <c r="D306" i="5"/>
  <c r="H306" i="5"/>
  <c r="N306" i="5"/>
  <c r="P306" i="5" s="1"/>
  <c r="D307" i="5"/>
  <c r="H307" i="5" s="1"/>
  <c r="N307" i="5"/>
  <c r="P307" i="5" s="1"/>
  <c r="D308" i="5"/>
  <c r="H308" i="5" s="1"/>
  <c r="N308" i="5"/>
  <c r="P308" i="5"/>
  <c r="D309" i="5"/>
  <c r="H309" i="5" s="1"/>
  <c r="N309" i="5"/>
  <c r="P309" i="5" s="1"/>
  <c r="D310" i="5"/>
  <c r="H310" i="5" s="1"/>
  <c r="N310" i="5"/>
  <c r="P310" i="5" s="1"/>
  <c r="D311" i="5"/>
  <c r="H311" i="5"/>
  <c r="N311" i="5"/>
  <c r="P311" i="5" s="1"/>
  <c r="D312" i="5"/>
  <c r="H312" i="5" s="1"/>
  <c r="N312" i="5"/>
  <c r="P312" i="5"/>
  <c r="D313" i="5"/>
  <c r="H313" i="5" s="1"/>
  <c r="N313" i="5"/>
  <c r="P313" i="5" s="1"/>
  <c r="D314" i="5"/>
  <c r="H314" i="5" s="1"/>
  <c r="N314" i="5"/>
  <c r="P314" i="5" s="1"/>
  <c r="D315" i="5"/>
  <c r="H315" i="5" s="1"/>
  <c r="N315" i="5"/>
  <c r="P315" i="5" s="1"/>
  <c r="D316" i="5"/>
  <c r="H316" i="5" s="1"/>
  <c r="N316" i="5"/>
  <c r="D317" i="5"/>
  <c r="H317" i="5" s="1"/>
  <c r="N317" i="5"/>
  <c r="P317" i="5" s="1"/>
  <c r="D318" i="5"/>
  <c r="H318" i="5"/>
  <c r="N318" i="5"/>
  <c r="P318" i="5" s="1"/>
  <c r="D319" i="5"/>
  <c r="H319" i="5" s="1"/>
  <c r="N319" i="5"/>
  <c r="D320" i="5"/>
  <c r="H320" i="5" s="1"/>
  <c r="N320" i="5"/>
  <c r="P320" i="5"/>
  <c r="D321" i="5"/>
  <c r="H321" i="5" s="1"/>
  <c r="N321" i="5"/>
  <c r="P321" i="5" s="1"/>
  <c r="D322" i="5"/>
  <c r="H322" i="5" s="1"/>
  <c r="N322" i="5"/>
  <c r="P322" i="5" s="1"/>
  <c r="D323" i="5"/>
  <c r="H323" i="5" s="1"/>
  <c r="N323" i="5"/>
  <c r="P323" i="5" s="1"/>
  <c r="D324" i="5"/>
  <c r="H324" i="5" s="1"/>
  <c r="N324" i="5"/>
  <c r="P324" i="5" s="1"/>
  <c r="D325" i="5"/>
  <c r="H325" i="5" s="1"/>
  <c r="N325" i="5"/>
  <c r="P325" i="5" s="1"/>
  <c r="D326" i="5"/>
  <c r="H326" i="5" s="1"/>
  <c r="N326" i="5"/>
  <c r="P326" i="5" s="1"/>
  <c r="D327" i="5"/>
  <c r="H327" i="5" s="1"/>
  <c r="N327" i="5"/>
  <c r="P327" i="5" s="1"/>
  <c r="D328" i="5"/>
  <c r="H328" i="5"/>
  <c r="N328" i="5"/>
  <c r="P328" i="5" s="1"/>
  <c r="D329" i="5"/>
  <c r="H329" i="5" s="1"/>
  <c r="N329" i="5"/>
  <c r="P329" i="5" s="1"/>
  <c r="D330" i="5"/>
  <c r="H330" i="5" s="1"/>
  <c r="N330" i="5"/>
  <c r="P330" i="5" s="1"/>
  <c r="D331" i="5"/>
  <c r="H331" i="5" s="1"/>
  <c r="N331" i="5"/>
  <c r="P331" i="5" s="1"/>
  <c r="D332" i="5"/>
  <c r="H332" i="5" s="1"/>
  <c r="N332" i="5"/>
  <c r="P332" i="5" s="1"/>
  <c r="D333" i="5"/>
  <c r="H333" i="5" s="1"/>
  <c r="N333" i="5"/>
  <c r="P333" i="5" s="1"/>
  <c r="D334" i="5"/>
  <c r="H334" i="5" s="1"/>
  <c r="N334" i="5"/>
  <c r="P334" i="5" s="1"/>
  <c r="D335" i="5"/>
  <c r="H335" i="5" s="1"/>
  <c r="N335" i="5"/>
  <c r="P335" i="5" s="1"/>
  <c r="D336" i="5"/>
  <c r="H336" i="5" s="1"/>
  <c r="N336" i="5"/>
  <c r="P336" i="5" s="1"/>
  <c r="D337" i="5"/>
  <c r="H337" i="5" s="1"/>
  <c r="N337" i="5"/>
  <c r="P337" i="5" s="1"/>
  <c r="D338" i="5"/>
  <c r="H338" i="5" s="1"/>
  <c r="N338" i="5"/>
  <c r="P338" i="5" s="1"/>
  <c r="D339" i="5"/>
  <c r="H339" i="5" s="1"/>
  <c r="N339" i="5"/>
  <c r="P339" i="5" s="1"/>
  <c r="D340" i="5"/>
  <c r="H340" i="5" s="1"/>
  <c r="N340" i="5"/>
  <c r="P340" i="5" s="1"/>
  <c r="D341" i="5"/>
  <c r="H341" i="5" s="1"/>
  <c r="N341" i="5"/>
  <c r="P341" i="5" s="1"/>
  <c r="D342" i="5"/>
  <c r="H342" i="5" s="1"/>
  <c r="N342" i="5"/>
  <c r="P342" i="5" s="1"/>
  <c r="D343" i="5"/>
  <c r="H343" i="5" s="1"/>
  <c r="N343" i="5"/>
  <c r="P343" i="5" s="1"/>
  <c r="D344" i="5"/>
  <c r="H344" i="5" s="1"/>
  <c r="N344" i="5"/>
  <c r="P344" i="5" s="1"/>
  <c r="D345" i="5"/>
  <c r="H345" i="5" s="1"/>
  <c r="N345" i="5"/>
  <c r="P345" i="5" s="1"/>
  <c r="D346" i="5"/>
  <c r="H346" i="5" s="1"/>
  <c r="N346" i="5"/>
  <c r="P346" i="5"/>
  <c r="D347" i="5"/>
  <c r="H347" i="5" s="1"/>
  <c r="N347" i="5"/>
  <c r="P347" i="5" s="1"/>
  <c r="D348" i="5"/>
  <c r="H348" i="5" s="1"/>
  <c r="N348" i="5"/>
  <c r="P348" i="5" s="1"/>
  <c r="D349" i="5"/>
  <c r="H349" i="5" s="1"/>
  <c r="N349" i="5"/>
  <c r="P349" i="5" s="1"/>
  <c r="D350" i="5"/>
  <c r="H350" i="5" s="1"/>
  <c r="N350" i="5"/>
  <c r="P350" i="5" s="1"/>
  <c r="D351" i="5"/>
  <c r="H351" i="5" s="1"/>
  <c r="N351" i="5"/>
  <c r="P351" i="5"/>
  <c r="D352" i="5"/>
  <c r="H352" i="5" s="1"/>
  <c r="N352" i="5"/>
  <c r="P352" i="5" s="1"/>
  <c r="D353" i="5"/>
  <c r="H353" i="5" s="1"/>
  <c r="N353" i="5"/>
  <c r="P353" i="5" s="1"/>
  <c r="D354" i="5"/>
  <c r="H354" i="5" s="1"/>
  <c r="N354" i="5"/>
  <c r="P354" i="5" s="1"/>
  <c r="D355" i="5"/>
  <c r="H355" i="5"/>
  <c r="N355" i="5"/>
  <c r="P355" i="5" s="1"/>
  <c r="D356" i="5"/>
  <c r="H356" i="5" s="1"/>
  <c r="N356" i="5"/>
  <c r="P356" i="5" s="1"/>
  <c r="D357" i="5"/>
  <c r="H357" i="5" s="1"/>
  <c r="N357" i="5"/>
  <c r="P357" i="5" s="1"/>
  <c r="D358" i="5"/>
  <c r="H358" i="5" s="1"/>
  <c r="N358" i="5"/>
  <c r="P358" i="5" s="1"/>
  <c r="D359" i="5"/>
  <c r="H359" i="5" s="1"/>
  <c r="N359" i="5"/>
  <c r="P359" i="5" s="1"/>
  <c r="D360" i="5"/>
  <c r="H360" i="5" s="1"/>
  <c r="N360" i="5"/>
  <c r="D361" i="5"/>
  <c r="H361" i="5" s="1"/>
  <c r="N361" i="5"/>
  <c r="P361" i="5" s="1"/>
  <c r="D362" i="5"/>
  <c r="H362" i="5" s="1"/>
  <c r="N362" i="5"/>
  <c r="P362" i="5" s="1"/>
  <c r="D363" i="5"/>
  <c r="H363" i="5" s="1"/>
  <c r="N363" i="5"/>
  <c r="P363" i="5" s="1"/>
  <c r="D364" i="5"/>
  <c r="H364" i="5"/>
  <c r="N364" i="5"/>
  <c r="P364" i="5" s="1"/>
  <c r="D365" i="5"/>
  <c r="H365" i="5"/>
  <c r="N365" i="5"/>
  <c r="P365" i="5" s="1"/>
  <c r="D366" i="5"/>
  <c r="H366" i="5" s="1"/>
  <c r="N366" i="5"/>
  <c r="P366" i="5" s="1"/>
  <c r="D367" i="5"/>
  <c r="H367" i="5" s="1"/>
  <c r="N367" i="5"/>
  <c r="P367" i="5" s="1"/>
  <c r="D368" i="5"/>
  <c r="H368" i="5" s="1"/>
  <c r="N368" i="5"/>
  <c r="P368" i="5" s="1"/>
  <c r="D369" i="5"/>
  <c r="H369" i="5" s="1"/>
  <c r="N369" i="5"/>
  <c r="P369" i="5" s="1"/>
  <c r="D370" i="5"/>
  <c r="H370" i="5" s="1"/>
  <c r="N370" i="5"/>
  <c r="P370" i="5"/>
  <c r="D371" i="5"/>
  <c r="H371" i="5" s="1"/>
  <c r="N371" i="5"/>
  <c r="P371" i="5" s="1"/>
  <c r="D372" i="5"/>
  <c r="H372" i="5" s="1"/>
  <c r="N372" i="5"/>
  <c r="P372" i="5" s="1"/>
  <c r="D373" i="5"/>
  <c r="H373" i="5" s="1"/>
  <c r="N373" i="5"/>
  <c r="P373" i="5" s="1"/>
  <c r="D374" i="5"/>
  <c r="H374" i="5" s="1"/>
  <c r="N374" i="5"/>
  <c r="P374" i="5" s="1"/>
  <c r="D375" i="5"/>
  <c r="H375" i="5" s="1"/>
  <c r="N375" i="5"/>
  <c r="P375" i="5" s="1"/>
  <c r="D376" i="5"/>
  <c r="H376" i="5" s="1"/>
  <c r="N376" i="5"/>
  <c r="P376" i="5"/>
  <c r="D377" i="5"/>
  <c r="H377" i="5" s="1"/>
  <c r="N377" i="5"/>
  <c r="P377" i="5"/>
  <c r="D378" i="5"/>
  <c r="H378" i="5" s="1"/>
  <c r="N378" i="5"/>
  <c r="P378" i="5" s="1"/>
  <c r="D379" i="5"/>
  <c r="H379" i="5" s="1"/>
  <c r="N379" i="5"/>
  <c r="P379" i="5" s="1"/>
  <c r="D380" i="5"/>
  <c r="H380" i="5" s="1"/>
  <c r="N380" i="5"/>
  <c r="P380" i="5" s="1"/>
  <c r="D381" i="5"/>
  <c r="H381" i="5" s="1"/>
  <c r="N381" i="5"/>
  <c r="P381" i="5" s="1"/>
  <c r="D382" i="5"/>
  <c r="H382" i="5" s="1"/>
  <c r="N382" i="5"/>
  <c r="P382" i="5" s="1"/>
  <c r="D383" i="5"/>
  <c r="H383" i="5" s="1"/>
  <c r="N383" i="5"/>
  <c r="P383" i="5" s="1"/>
  <c r="D384" i="5"/>
  <c r="H384" i="5" s="1"/>
  <c r="N384" i="5"/>
  <c r="P384" i="5"/>
  <c r="D385" i="5"/>
  <c r="H385" i="5" s="1"/>
  <c r="N385" i="5"/>
  <c r="P385" i="5" s="1"/>
  <c r="D386" i="5"/>
  <c r="H386" i="5" s="1"/>
  <c r="N386" i="5"/>
  <c r="P386" i="5" s="1"/>
  <c r="D387" i="5"/>
  <c r="H387" i="5" s="1"/>
  <c r="N387" i="5"/>
  <c r="P387" i="5" s="1"/>
  <c r="D388" i="5"/>
  <c r="H388" i="5" s="1"/>
  <c r="N388" i="5"/>
  <c r="P388" i="5" s="1"/>
  <c r="D389" i="5"/>
  <c r="H389" i="5" s="1"/>
  <c r="N389" i="5"/>
  <c r="P389" i="5" s="1"/>
  <c r="D390" i="5"/>
  <c r="H390" i="5" s="1"/>
  <c r="N390" i="5"/>
  <c r="P390" i="5" s="1"/>
  <c r="D391" i="5"/>
  <c r="H391" i="5" s="1"/>
  <c r="N391" i="5"/>
  <c r="P391" i="5" s="1"/>
  <c r="D392" i="5"/>
  <c r="H392" i="5" s="1"/>
  <c r="N392" i="5"/>
  <c r="P392" i="5" s="1"/>
  <c r="D393" i="5"/>
  <c r="H393" i="5" s="1"/>
  <c r="N393" i="5"/>
  <c r="P393" i="5" s="1"/>
  <c r="D394" i="5"/>
  <c r="H394" i="5" s="1"/>
  <c r="N394" i="5"/>
  <c r="P394" i="5" s="1"/>
  <c r="D395" i="5"/>
  <c r="H395" i="5" s="1"/>
  <c r="N395" i="5"/>
  <c r="P395" i="5" s="1"/>
  <c r="D396" i="5"/>
  <c r="H396" i="5" s="1"/>
  <c r="N396" i="5"/>
  <c r="P396" i="5" s="1"/>
  <c r="D397" i="5"/>
  <c r="H397" i="5" s="1"/>
  <c r="N397" i="5"/>
  <c r="P397" i="5" s="1"/>
  <c r="D398" i="5"/>
  <c r="H398" i="5" s="1"/>
  <c r="N398" i="5"/>
  <c r="P398" i="5" s="1"/>
  <c r="D399" i="5"/>
  <c r="H399" i="5" s="1"/>
  <c r="N399" i="5"/>
  <c r="P399" i="5" s="1"/>
  <c r="D400" i="5"/>
  <c r="H400" i="5" s="1"/>
  <c r="N400" i="5"/>
  <c r="P400" i="5" s="1"/>
  <c r="D401" i="5"/>
  <c r="H401" i="5" s="1"/>
  <c r="N401" i="5"/>
  <c r="P401" i="5" s="1"/>
  <c r="D402" i="5"/>
  <c r="H402" i="5" s="1"/>
  <c r="N402" i="5"/>
  <c r="P402" i="5" s="1"/>
  <c r="D403" i="5"/>
  <c r="H403" i="5"/>
  <c r="N403" i="5"/>
  <c r="P403" i="5" s="1"/>
  <c r="D404" i="5"/>
  <c r="H404" i="5" s="1"/>
  <c r="N404" i="5"/>
  <c r="P404" i="5" s="1"/>
  <c r="D405" i="5"/>
  <c r="H405" i="5" s="1"/>
  <c r="N405" i="5"/>
  <c r="P405" i="5" s="1"/>
  <c r="D406" i="5"/>
  <c r="H406" i="5" s="1"/>
  <c r="N406" i="5"/>
  <c r="P406" i="5" s="1"/>
  <c r="D407" i="5"/>
  <c r="H407" i="5" s="1"/>
  <c r="N407" i="5"/>
  <c r="P407" i="5" s="1"/>
  <c r="D408" i="5"/>
  <c r="H408" i="5" s="1"/>
  <c r="N408" i="5"/>
  <c r="P408" i="5" s="1"/>
  <c r="D409" i="5"/>
  <c r="H409" i="5" s="1"/>
  <c r="N409" i="5"/>
  <c r="P409" i="5" s="1"/>
  <c r="D410" i="5"/>
  <c r="H410" i="5" s="1"/>
  <c r="N410" i="5"/>
  <c r="P410" i="5" s="1"/>
  <c r="D411" i="5"/>
  <c r="H411" i="5" s="1"/>
  <c r="N411" i="5"/>
  <c r="P411" i="5" s="1"/>
  <c r="D412" i="5"/>
  <c r="H412" i="5" s="1"/>
  <c r="N412" i="5"/>
  <c r="P412" i="5" s="1"/>
  <c r="D413" i="5"/>
  <c r="H413" i="5" s="1"/>
  <c r="N413" i="5"/>
  <c r="P413" i="5" s="1"/>
  <c r="D414" i="5"/>
  <c r="H414" i="5" s="1"/>
  <c r="N414" i="5"/>
  <c r="P414" i="5" s="1"/>
  <c r="D415" i="5"/>
  <c r="H415" i="5" s="1"/>
  <c r="N415" i="5"/>
  <c r="P415" i="5" s="1"/>
  <c r="D416" i="5"/>
  <c r="H416" i="5" s="1"/>
  <c r="N416" i="5"/>
  <c r="P416" i="5" s="1"/>
  <c r="D417" i="5"/>
  <c r="H417" i="5" s="1"/>
  <c r="N417" i="5"/>
  <c r="P417" i="5" s="1"/>
  <c r="D418" i="5"/>
  <c r="H418" i="5" s="1"/>
  <c r="N418" i="5"/>
  <c r="P418" i="5" s="1"/>
  <c r="D419" i="5"/>
  <c r="H419" i="5" s="1"/>
  <c r="N419" i="5"/>
  <c r="P419" i="5" s="1"/>
  <c r="D420" i="5"/>
  <c r="H420" i="5" s="1"/>
  <c r="N420" i="5"/>
  <c r="P420" i="5" s="1"/>
  <c r="D421" i="5"/>
  <c r="H421" i="5" s="1"/>
  <c r="N421" i="5"/>
  <c r="P421" i="5" s="1"/>
  <c r="D422" i="5"/>
  <c r="H422" i="5" s="1"/>
  <c r="N422" i="5"/>
  <c r="P422" i="5" s="1"/>
  <c r="D423" i="5"/>
  <c r="H423" i="5" s="1"/>
  <c r="N423" i="5"/>
  <c r="P423" i="5" s="1"/>
  <c r="D424" i="5"/>
  <c r="H424" i="5" s="1"/>
  <c r="N424" i="5"/>
  <c r="P424" i="5" s="1"/>
  <c r="D425" i="5"/>
  <c r="H425" i="5"/>
  <c r="N425" i="5"/>
  <c r="P425" i="5" s="1"/>
  <c r="D426" i="5"/>
  <c r="H426" i="5" s="1"/>
  <c r="N426" i="5"/>
  <c r="P426" i="5" s="1"/>
  <c r="D427" i="5"/>
  <c r="H427" i="5" s="1"/>
  <c r="N427" i="5"/>
  <c r="P427" i="5" s="1"/>
  <c r="D428" i="5"/>
  <c r="H428" i="5" s="1"/>
  <c r="N428" i="5"/>
  <c r="P428" i="5" s="1"/>
  <c r="D429" i="5"/>
  <c r="H429" i="5" s="1"/>
  <c r="N429" i="5"/>
  <c r="P429" i="5" s="1"/>
  <c r="D430" i="5"/>
  <c r="H430" i="5" s="1"/>
  <c r="N430" i="5"/>
  <c r="P430" i="5"/>
  <c r="D431" i="5"/>
  <c r="H431" i="5" s="1"/>
  <c r="N431" i="5"/>
  <c r="P431" i="5" s="1"/>
  <c r="D432" i="5"/>
  <c r="H432" i="5" s="1"/>
  <c r="N432" i="5"/>
  <c r="P432" i="5" s="1"/>
  <c r="D433" i="5"/>
  <c r="H433" i="5" s="1"/>
  <c r="N433" i="5"/>
  <c r="P433" i="5" s="1"/>
  <c r="D434" i="5"/>
  <c r="H434" i="5" s="1"/>
  <c r="N434" i="5"/>
  <c r="P434" i="5"/>
  <c r="D435" i="5"/>
  <c r="H435" i="5"/>
  <c r="N435" i="5"/>
  <c r="P435" i="5" s="1"/>
  <c r="D436" i="5"/>
  <c r="H436" i="5" s="1"/>
  <c r="N436" i="5"/>
  <c r="P436" i="5" s="1"/>
  <c r="D437" i="5"/>
  <c r="H437" i="5" s="1"/>
  <c r="N437" i="5"/>
  <c r="P437" i="5" s="1"/>
  <c r="D438" i="5"/>
  <c r="H438" i="5" s="1"/>
  <c r="N438" i="5"/>
  <c r="P438" i="5" s="1"/>
  <c r="D439" i="5"/>
  <c r="H439" i="5" s="1"/>
  <c r="N439" i="5"/>
  <c r="P439" i="5" s="1"/>
  <c r="D440" i="5"/>
  <c r="H440" i="5" s="1"/>
  <c r="N440" i="5"/>
  <c r="P440" i="5" s="1"/>
  <c r="D441" i="5"/>
  <c r="H441" i="5" s="1"/>
  <c r="N441" i="5"/>
  <c r="P441" i="5" s="1"/>
  <c r="D442" i="5"/>
  <c r="H442" i="5" s="1"/>
  <c r="N442" i="5"/>
  <c r="P442" i="5" s="1"/>
  <c r="D443" i="5"/>
  <c r="H443" i="5" s="1"/>
  <c r="N443" i="5"/>
  <c r="P443" i="5" s="1"/>
  <c r="D444" i="5"/>
  <c r="H444" i="5" s="1"/>
  <c r="N444" i="5"/>
  <c r="P444" i="5" s="1"/>
  <c r="D445" i="5"/>
  <c r="H445" i="5" s="1"/>
  <c r="N445" i="5"/>
  <c r="P445" i="5" s="1"/>
  <c r="D446" i="5"/>
  <c r="H446" i="5" s="1"/>
  <c r="N446" i="5"/>
  <c r="P446" i="5" s="1"/>
  <c r="D447" i="5"/>
  <c r="H447" i="5" s="1"/>
  <c r="N447" i="5"/>
  <c r="P447" i="5" s="1"/>
  <c r="D448" i="5"/>
  <c r="H448" i="5" s="1"/>
  <c r="N448" i="5"/>
  <c r="P448" i="5" s="1"/>
  <c r="D449" i="5"/>
  <c r="H449" i="5"/>
  <c r="N449" i="5"/>
  <c r="P449" i="5" s="1"/>
  <c r="D450" i="5"/>
  <c r="H450" i="5" s="1"/>
  <c r="N450" i="5"/>
  <c r="P450" i="5" s="1"/>
  <c r="D451" i="5"/>
  <c r="H451" i="5" s="1"/>
  <c r="N451" i="5"/>
  <c r="P451" i="5" s="1"/>
  <c r="D452" i="5"/>
  <c r="H452" i="5" s="1"/>
  <c r="N452" i="5"/>
  <c r="P452" i="5" s="1"/>
  <c r="D453" i="5"/>
  <c r="H453" i="5" s="1"/>
  <c r="N453" i="5"/>
  <c r="P453" i="5" s="1"/>
  <c r="D454" i="5"/>
  <c r="H454" i="5" s="1"/>
  <c r="N454" i="5"/>
  <c r="P454" i="5" s="1"/>
  <c r="D455" i="5"/>
  <c r="H455" i="5" s="1"/>
  <c r="N455" i="5"/>
  <c r="P455" i="5" s="1"/>
  <c r="D456" i="5"/>
  <c r="H456" i="5" s="1"/>
  <c r="N456" i="5"/>
  <c r="P456" i="5" s="1"/>
  <c r="D457" i="5"/>
  <c r="H457" i="5" s="1"/>
  <c r="N457" i="5"/>
  <c r="P457" i="5" s="1"/>
  <c r="D458" i="5"/>
  <c r="H458" i="5" s="1"/>
  <c r="N458" i="5"/>
  <c r="P458" i="5" s="1"/>
  <c r="D459" i="5"/>
  <c r="H459" i="5" s="1"/>
  <c r="N459" i="5"/>
  <c r="P459" i="5" s="1"/>
  <c r="D460" i="5"/>
  <c r="H460" i="5" s="1"/>
  <c r="N460" i="5"/>
  <c r="P460" i="5" s="1"/>
  <c r="D461" i="5"/>
  <c r="H461" i="5" s="1"/>
  <c r="N461" i="5"/>
  <c r="P461" i="5" s="1"/>
  <c r="D462" i="5"/>
  <c r="H462" i="5" s="1"/>
  <c r="N462" i="5"/>
  <c r="P462" i="5" s="1"/>
  <c r="D463" i="5"/>
  <c r="H463" i="5" s="1"/>
  <c r="N463" i="5"/>
  <c r="P463" i="5" s="1"/>
  <c r="D464" i="5"/>
  <c r="H464" i="5" s="1"/>
  <c r="N464" i="5"/>
  <c r="P464" i="5" s="1"/>
  <c r="D465" i="5"/>
  <c r="H465" i="5" s="1"/>
  <c r="N465" i="5"/>
  <c r="P465" i="5" s="1"/>
  <c r="D466" i="5"/>
  <c r="H466" i="5" s="1"/>
  <c r="N466" i="5"/>
  <c r="P466" i="5" s="1"/>
  <c r="D467" i="5"/>
  <c r="H467" i="5" s="1"/>
  <c r="N467" i="5"/>
  <c r="P467" i="5" s="1"/>
  <c r="D468" i="5"/>
  <c r="H468" i="5" s="1"/>
  <c r="N468" i="5"/>
  <c r="P468" i="5" s="1"/>
  <c r="D469" i="5"/>
  <c r="H469" i="5" s="1"/>
  <c r="N469" i="5"/>
  <c r="P469" i="5" s="1"/>
  <c r="D470" i="5"/>
  <c r="H470" i="5" s="1"/>
  <c r="N470" i="5"/>
  <c r="P470" i="5" s="1"/>
  <c r="D471" i="5"/>
  <c r="H471" i="5" s="1"/>
  <c r="N471" i="5"/>
  <c r="P471" i="5" s="1"/>
  <c r="D472" i="5"/>
  <c r="H472" i="5" s="1"/>
  <c r="N472" i="5"/>
  <c r="P472" i="5" s="1"/>
  <c r="D473" i="5"/>
  <c r="H473" i="5" s="1"/>
  <c r="N473" i="5"/>
  <c r="P473" i="5" s="1"/>
  <c r="D474" i="5"/>
  <c r="H474" i="5" s="1"/>
  <c r="N474" i="5"/>
  <c r="P474" i="5" s="1"/>
  <c r="D475" i="5"/>
  <c r="H475" i="5" s="1"/>
  <c r="N475" i="5"/>
  <c r="P475" i="5" s="1"/>
  <c r="D476" i="5"/>
  <c r="H476" i="5" s="1"/>
  <c r="N476" i="5"/>
  <c r="P476" i="5" s="1"/>
  <c r="D477" i="5"/>
  <c r="H477" i="5" s="1"/>
  <c r="N477" i="5"/>
  <c r="D478" i="5"/>
  <c r="H478" i="5" s="1"/>
  <c r="N478" i="5"/>
  <c r="P478" i="5" s="1"/>
  <c r="D479" i="5"/>
  <c r="H479" i="5" s="1"/>
  <c r="N479" i="5"/>
  <c r="P479" i="5" s="1"/>
  <c r="D480" i="5"/>
  <c r="H480" i="5" s="1"/>
  <c r="N480" i="5"/>
  <c r="P480" i="5" s="1"/>
  <c r="D481" i="5"/>
  <c r="H481" i="5" s="1"/>
  <c r="N481" i="5"/>
  <c r="P481" i="5" s="1"/>
  <c r="D482" i="5"/>
  <c r="H482" i="5"/>
  <c r="N482" i="5"/>
  <c r="P482" i="5" s="1"/>
  <c r="D483" i="5"/>
  <c r="H483" i="5" s="1"/>
  <c r="N483" i="5"/>
  <c r="P483" i="5" s="1"/>
  <c r="D484" i="5"/>
  <c r="H484" i="5" s="1"/>
  <c r="N484" i="5"/>
  <c r="P484" i="5" s="1"/>
  <c r="D485" i="5"/>
  <c r="H485" i="5" s="1"/>
  <c r="N485" i="5"/>
  <c r="P485" i="5" s="1"/>
  <c r="D486" i="5"/>
  <c r="H486" i="5" s="1"/>
  <c r="N486" i="5"/>
  <c r="P486" i="5" s="1"/>
  <c r="D487" i="5"/>
  <c r="H487" i="5" s="1"/>
  <c r="N487" i="5"/>
  <c r="P487" i="5" s="1"/>
  <c r="D488" i="5"/>
  <c r="H488" i="5" s="1"/>
  <c r="N488" i="5"/>
  <c r="P488" i="5"/>
  <c r="R518" i="5" s="1"/>
  <c r="D489" i="5"/>
  <c r="H489" i="5" s="1"/>
  <c r="N489" i="5"/>
  <c r="P489" i="5" s="1"/>
  <c r="D490" i="5"/>
  <c r="H490" i="5" s="1"/>
  <c r="N490" i="5"/>
  <c r="P490" i="5" s="1"/>
  <c r="D491" i="5"/>
  <c r="H491" i="5" s="1"/>
  <c r="N491" i="5"/>
  <c r="P491" i="5" s="1"/>
  <c r="D492" i="5"/>
  <c r="H492" i="5"/>
  <c r="N492" i="5"/>
  <c r="P492" i="5" s="1"/>
  <c r="D493" i="5"/>
  <c r="H493" i="5" s="1"/>
  <c r="N493" i="5"/>
  <c r="P493" i="5" s="1"/>
  <c r="D494" i="5"/>
  <c r="H494" i="5" s="1"/>
  <c r="N494" i="5"/>
  <c r="P494" i="5" s="1"/>
  <c r="D495" i="5"/>
  <c r="H495" i="5" s="1"/>
  <c r="N495" i="5"/>
  <c r="P495" i="5" s="1"/>
  <c r="D496" i="5"/>
  <c r="H496" i="5" s="1"/>
  <c r="N496" i="5"/>
  <c r="P496" i="5" s="1"/>
  <c r="D497" i="5"/>
  <c r="H497" i="5" s="1"/>
  <c r="N497" i="5"/>
  <c r="P497" i="5" s="1"/>
  <c r="D498" i="5"/>
  <c r="H498" i="5" s="1"/>
  <c r="N498" i="5"/>
  <c r="P498" i="5" s="1"/>
  <c r="D499" i="5"/>
  <c r="H499" i="5" s="1"/>
  <c r="N499" i="5"/>
  <c r="P499" i="5" s="1"/>
  <c r="D500" i="5"/>
  <c r="H500" i="5" s="1"/>
  <c r="N500" i="5"/>
  <c r="P500" i="5" s="1"/>
  <c r="D501" i="5"/>
  <c r="H501" i="5" s="1"/>
  <c r="N501" i="5"/>
  <c r="P501" i="5" s="1"/>
  <c r="D502" i="5"/>
  <c r="H502" i="5" s="1"/>
  <c r="N502" i="5"/>
  <c r="P502" i="5" s="1"/>
  <c r="D503" i="5"/>
  <c r="H503" i="5" s="1"/>
  <c r="N503" i="5"/>
  <c r="P503" i="5" s="1"/>
  <c r="D504" i="5"/>
  <c r="H504" i="5" s="1"/>
  <c r="N504" i="5"/>
  <c r="P504" i="5" s="1"/>
  <c r="D505" i="5"/>
  <c r="H505" i="5" s="1"/>
  <c r="N505" i="5"/>
  <c r="P505" i="5" s="1"/>
  <c r="D506" i="5"/>
  <c r="H506" i="5" s="1"/>
  <c r="N506" i="5"/>
  <c r="P506" i="5" s="1"/>
  <c r="D507" i="5"/>
  <c r="H507" i="5" s="1"/>
  <c r="N507" i="5"/>
  <c r="P507" i="5" s="1"/>
  <c r="D508" i="5"/>
  <c r="H508" i="5" s="1"/>
  <c r="N508" i="5"/>
  <c r="P508" i="5" s="1"/>
  <c r="D509" i="5"/>
  <c r="H509" i="5" s="1"/>
  <c r="N509" i="5"/>
  <c r="P509" i="5" s="1"/>
  <c r="D510" i="5"/>
  <c r="H510" i="5" s="1"/>
  <c r="N510" i="5"/>
  <c r="P510" i="5" s="1"/>
  <c r="D511" i="5"/>
  <c r="H511" i="5" s="1"/>
  <c r="N511" i="5"/>
  <c r="P511" i="5" s="1"/>
  <c r="D512" i="5"/>
  <c r="H512" i="5" s="1"/>
  <c r="N512" i="5"/>
  <c r="P512" i="5" s="1"/>
  <c r="D513" i="5"/>
  <c r="H513" i="5" s="1"/>
  <c r="N513" i="5"/>
  <c r="P513" i="5" s="1"/>
  <c r="D514" i="5"/>
  <c r="H514" i="5" s="1"/>
  <c r="N514" i="5"/>
  <c r="D515" i="5"/>
  <c r="H515" i="5" s="1"/>
  <c r="N515" i="5"/>
  <c r="P515" i="5" s="1"/>
  <c r="D516" i="5"/>
  <c r="H516" i="5" s="1"/>
  <c r="N516" i="5"/>
  <c r="P516" i="5" s="1"/>
  <c r="D517" i="5"/>
  <c r="H517" i="5" s="1"/>
  <c r="N517" i="5"/>
  <c r="P517" i="5" s="1"/>
  <c r="D518" i="5"/>
  <c r="H518" i="5" s="1"/>
  <c r="N518" i="5"/>
  <c r="P518" i="5" s="1"/>
  <c r="D519" i="5"/>
  <c r="H519" i="5" s="1"/>
  <c r="N519" i="5"/>
  <c r="D520" i="5"/>
  <c r="H520" i="5" s="1"/>
  <c r="N520" i="5"/>
  <c r="P520" i="5" s="1"/>
  <c r="D521" i="5"/>
  <c r="H521" i="5" s="1"/>
  <c r="N521" i="5"/>
  <c r="P521" i="5" s="1"/>
  <c r="D522" i="5"/>
  <c r="H522" i="5" s="1"/>
  <c r="N522" i="5"/>
  <c r="P522" i="5" s="1"/>
  <c r="D523" i="5"/>
  <c r="H523" i="5" s="1"/>
  <c r="N523" i="5"/>
  <c r="P523" i="5" s="1"/>
  <c r="D524" i="5"/>
  <c r="H524" i="5" s="1"/>
  <c r="N524" i="5"/>
  <c r="P524" i="5" s="1"/>
  <c r="D525" i="5"/>
  <c r="H525" i="5" s="1"/>
  <c r="N525" i="5"/>
  <c r="P525" i="5" s="1"/>
  <c r="D526" i="5"/>
  <c r="H526" i="5" s="1"/>
  <c r="N526" i="5"/>
  <c r="P526" i="5" s="1"/>
  <c r="D527" i="5"/>
  <c r="H527" i="5" s="1"/>
  <c r="N527" i="5"/>
  <c r="P527" i="5" s="1"/>
  <c r="D528" i="5"/>
  <c r="H528" i="5" s="1"/>
  <c r="N528" i="5"/>
  <c r="P528" i="5" s="1"/>
  <c r="D529" i="5"/>
  <c r="H529" i="5" s="1"/>
  <c r="N529" i="5"/>
  <c r="P529" i="5" s="1"/>
  <c r="D530" i="5"/>
  <c r="H530" i="5" s="1"/>
  <c r="N530" i="5"/>
  <c r="P530" i="5" s="1"/>
  <c r="D531" i="5"/>
  <c r="H531" i="5" s="1"/>
  <c r="N531" i="5"/>
  <c r="P531" i="5" s="1"/>
  <c r="D532" i="5"/>
  <c r="H532" i="5" s="1"/>
  <c r="N532" i="5"/>
  <c r="P532" i="5" s="1"/>
  <c r="D533" i="5"/>
  <c r="H533" i="5" s="1"/>
  <c r="N533" i="5"/>
  <c r="P533" i="5" s="1"/>
  <c r="D534" i="5"/>
  <c r="H534" i="5" s="1"/>
  <c r="N534" i="5"/>
  <c r="P534" i="5" s="1"/>
  <c r="D535" i="5"/>
  <c r="H535" i="5" s="1"/>
  <c r="N535" i="5"/>
  <c r="P535" i="5" s="1"/>
  <c r="D536" i="5"/>
  <c r="H536" i="5" s="1"/>
  <c r="N536" i="5"/>
  <c r="P536" i="5" s="1"/>
  <c r="D537" i="5"/>
  <c r="H537" i="5" s="1"/>
  <c r="N537" i="5"/>
  <c r="P537" i="5" s="1"/>
  <c r="D538" i="5"/>
  <c r="H538" i="5" s="1"/>
  <c r="N538" i="5"/>
  <c r="P538" i="5" s="1"/>
  <c r="D539" i="5"/>
  <c r="H539" i="5" s="1"/>
  <c r="N539" i="5"/>
  <c r="P539" i="5" s="1"/>
  <c r="D540" i="5"/>
  <c r="H540" i="5" s="1"/>
  <c r="N540" i="5"/>
  <c r="P540" i="5" s="1"/>
  <c r="D541" i="5"/>
  <c r="H541" i="5" s="1"/>
  <c r="N541" i="5"/>
  <c r="P541" i="5" s="1"/>
  <c r="D542" i="5"/>
  <c r="H542" i="5" s="1"/>
  <c r="N542" i="5"/>
  <c r="P542" i="5" s="1"/>
  <c r="D543" i="5"/>
  <c r="H543" i="5" s="1"/>
  <c r="N543" i="5"/>
  <c r="P543" i="5" s="1"/>
  <c r="D544" i="5"/>
  <c r="H544" i="5" s="1"/>
  <c r="N544" i="5"/>
  <c r="P544" i="5" s="1"/>
  <c r="D545" i="5"/>
  <c r="H545" i="5" s="1"/>
  <c r="N545" i="5"/>
  <c r="P545" i="5" s="1"/>
  <c r="D546" i="5"/>
  <c r="H546" i="5" s="1"/>
  <c r="N546" i="5"/>
  <c r="P546" i="5" s="1"/>
  <c r="D547" i="5"/>
  <c r="H547" i="5" s="1"/>
  <c r="N547" i="5"/>
  <c r="P547" i="5" s="1"/>
  <c r="D548" i="5"/>
  <c r="H548" i="5" s="1"/>
  <c r="I578" i="5" s="1"/>
  <c r="N548" i="5"/>
  <c r="P548" i="5" s="1"/>
  <c r="D549" i="5"/>
  <c r="H549" i="5" s="1"/>
  <c r="N549" i="5"/>
  <c r="P549" i="5" s="1"/>
  <c r="D550" i="5"/>
  <c r="H550" i="5" s="1"/>
  <c r="N550" i="5"/>
  <c r="P550" i="5" s="1"/>
  <c r="D551" i="5"/>
  <c r="H551" i="5" s="1"/>
  <c r="N551" i="5"/>
  <c r="P551" i="5" s="1"/>
  <c r="D552" i="5"/>
  <c r="H552" i="5" s="1"/>
  <c r="N552" i="5"/>
  <c r="P552" i="5" s="1"/>
  <c r="D553" i="5"/>
  <c r="H553" i="5" s="1"/>
  <c r="N553" i="5"/>
  <c r="P553" i="5" s="1"/>
  <c r="D554" i="5"/>
  <c r="H554" i="5" s="1"/>
  <c r="N554" i="5"/>
  <c r="P554" i="5" s="1"/>
  <c r="D555" i="5"/>
  <c r="H555" i="5" s="1"/>
  <c r="N555" i="5"/>
  <c r="P555" i="5" s="1"/>
  <c r="D556" i="5"/>
  <c r="H556" i="5" s="1"/>
  <c r="N556" i="5"/>
  <c r="P556" i="5" s="1"/>
  <c r="D557" i="5"/>
  <c r="H557" i="5" s="1"/>
  <c r="N557" i="5"/>
  <c r="P557" i="5" s="1"/>
  <c r="D558" i="5"/>
  <c r="H558" i="5" s="1"/>
  <c r="N558" i="5"/>
  <c r="P558" i="5" s="1"/>
  <c r="D559" i="5"/>
  <c r="H559" i="5" s="1"/>
  <c r="N559" i="5"/>
  <c r="P559" i="5" s="1"/>
  <c r="D560" i="5"/>
  <c r="H560" i="5" s="1"/>
  <c r="N560" i="5"/>
  <c r="P560" i="5" s="1"/>
  <c r="D561" i="5"/>
  <c r="H561" i="5" s="1"/>
  <c r="N561" i="5"/>
  <c r="P561" i="5" s="1"/>
  <c r="D562" i="5"/>
  <c r="H562" i="5" s="1"/>
  <c r="N562" i="5"/>
  <c r="P562" i="5" s="1"/>
  <c r="D563" i="5"/>
  <c r="H563" i="5" s="1"/>
  <c r="N563" i="5"/>
  <c r="P563" i="5" s="1"/>
  <c r="D564" i="5"/>
  <c r="H564" i="5" s="1"/>
  <c r="N564" i="5"/>
  <c r="P564" i="5" s="1"/>
  <c r="D565" i="5"/>
  <c r="H565" i="5" s="1"/>
  <c r="N565" i="5"/>
  <c r="P565" i="5" s="1"/>
  <c r="D566" i="5"/>
  <c r="H566" i="5" s="1"/>
  <c r="N566" i="5"/>
  <c r="P566" i="5" s="1"/>
  <c r="D567" i="5"/>
  <c r="H567" i="5" s="1"/>
  <c r="N567" i="5"/>
  <c r="P567" i="5" s="1"/>
  <c r="D568" i="5"/>
  <c r="H568" i="5" s="1"/>
  <c r="N568" i="5"/>
  <c r="P568" i="5" s="1"/>
  <c r="D569" i="5"/>
  <c r="H569" i="5" s="1"/>
  <c r="N569" i="5"/>
  <c r="P569" i="5" s="1"/>
  <c r="D570" i="5"/>
  <c r="H570" i="5" s="1"/>
  <c r="N570" i="5"/>
  <c r="P570" i="5" s="1"/>
  <c r="D571" i="5"/>
  <c r="H571" i="5" s="1"/>
  <c r="N571" i="5"/>
  <c r="P571" i="5" s="1"/>
  <c r="D572" i="5"/>
  <c r="H572" i="5"/>
  <c r="N572" i="5"/>
  <c r="P572" i="5" s="1"/>
  <c r="D573" i="5"/>
  <c r="H573" i="5" s="1"/>
  <c r="N573" i="5"/>
  <c r="P573" i="5" s="1"/>
  <c r="D574" i="5"/>
  <c r="H574" i="5" s="1"/>
  <c r="N574" i="5"/>
  <c r="P574" i="5" s="1"/>
  <c r="D575" i="5"/>
  <c r="H575" i="5" s="1"/>
  <c r="N575" i="5"/>
  <c r="P575" i="5" s="1"/>
  <c r="D576" i="5"/>
  <c r="H576" i="5" s="1"/>
  <c r="N576" i="5"/>
  <c r="P576" i="5" s="1"/>
  <c r="D577" i="5"/>
  <c r="H577" i="5" s="1"/>
  <c r="N577" i="5"/>
  <c r="P577" i="5" s="1"/>
  <c r="D578" i="5"/>
  <c r="H578" i="5" s="1"/>
  <c r="N578" i="5"/>
  <c r="P578" i="5" s="1"/>
  <c r="D579" i="5"/>
  <c r="H579" i="5" s="1"/>
  <c r="N579" i="5"/>
  <c r="P579" i="5" s="1"/>
  <c r="D580" i="5"/>
  <c r="H580" i="5" s="1"/>
  <c r="N580" i="5"/>
  <c r="P580" i="5" s="1"/>
  <c r="D581" i="5"/>
  <c r="H581" i="5" s="1"/>
  <c r="N581" i="5"/>
  <c r="P581" i="5" s="1"/>
  <c r="D582" i="5"/>
  <c r="H582" i="5" s="1"/>
  <c r="N582" i="5"/>
  <c r="P582" i="5" s="1"/>
  <c r="D583" i="5"/>
  <c r="H583" i="5" s="1"/>
  <c r="N583" i="5"/>
  <c r="P583" i="5" s="1"/>
  <c r="D584" i="5"/>
  <c r="H584" i="5" s="1"/>
  <c r="N584" i="5"/>
  <c r="P584" i="5" s="1"/>
  <c r="D585" i="5"/>
  <c r="H585" i="5" s="1"/>
  <c r="N585" i="5"/>
  <c r="P585" i="5" s="1"/>
  <c r="D586" i="5"/>
  <c r="H586" i="5" s="1"/>
  <c r="N586" i="5"/>
  <c r="P586" i="5" s="1"/>
  <c r="D587" i="5"/>
  <c r="H587" i="5" s="1"/>
  <c r="N587" i="5"/>
  <c r="P587" i="5" s="1"/>
  <c r="D588" i="5"/>
  <c r="H588" i="5" s="1"/>
  <c r="N588" i="5"/>
  <c r="P588" i="5" s="1"/>
  <c r="D589" i="5"/>
  <c r="H589" i="5" s="1"/>
  <c r="N589" i="5"/>
  <c r="P589" i="5" s="1"/>
  <c r="D590" i="5"/>
  <c r="H590" i="5" s="1"/>
  <c r="N590" i="5"/>
  <c r="P590" i="5" s="1"/>
  <c r="D591" i="5"/>
  <c r="H591" i="5" s="1"/>
  <c r="N591" i="5"/>
  <c r="P591" i="5" s="1"/>
  <c r="D592" i="5"/>
  <c r="H592" i="5" s="1"/>
  <c r="N592" i="5"/>
  <c r="P592" i="5" s="1"/>
  <c r="D593" i="5"/>
  <c r="H593" i="5" s="1"/>
  <c r="N593" i="5"/>
  <c r="P593" i="5" s="1"/>
  <c r="D594" i="5"/>
  <c r="H594" i="5" s="1"/>
  <c r="N594" i="5"/>
  <c r="P594" i="5" s="1"/>
  <c r="D595" i="5"/>
  <c r="H595" i="5" s="1"/>
  <c r="N595" i="5"/>
  <c r="P595" i="5" s="1"/>
  <c r="D596" i="5"/>
  <c r="H596" i="5" s="1"/>
  <c r="N596" i="5"/>
  <c r="P596" i="5" s="1"/>
  <c r="D597" i="5"/>
  <c r="H597" i="5" s="1"/>
  <c r="N597" i="5"/>
  <c r="P597" i="5" s="1"/>
  <c r="D598" i="5"/>
  <c r="H598" i="5" s="1"/>
  <c r="N598" i="5"/>
  <c r="P598" i="5" s="1"/>
  <c r="D599" i="5"/>
  <c r="H599" i="5" s="1"/>
  <c r="N599" i="5"/>
  <c r="P599" i="5" s="1"/>
  <c r="D600" i="5"/>
  <c r="H600" i="5" s="1"/>
  <c r="N600" i="5"/>
  <c r="P600" i="5" s="1"/>
  <c r="D601" i="5"/>
  <c r="H601" i="5" s="1"/>
  <c r="N601" i="5"/>
  <c r="P601" i="5" s="1"/>
  <c r="D602" i="5"/>
  <c r="H602" i="5" s="1"/>
  <c r="N602" i="5"/>
  <c r="P602" i="5" s="1"/>
  <c r="D603" i="5"/>
  <c r="H603" i="5" s="1"/>
  <c r="N603" i="5"/>
  <c r="P603" i="5" s="1"/>
  <c r="D604" i="5"/>
  <c r="H604" i="5" s="1"/>
  <c r="N604" i="5"/>
  <c r="P604" i="5" s="1"/>
  <c r="D605" i="5"/>
  <c r="H605" i="5" s="1"/>
  <c r="N605" i="5"/>
  <c r="P605" i="5" s="1"/>
  <c r="D606" i="5"/>
  <c r="H606" i="5" s="1"/>
  <c r="P606" i="5"/>
  <c r="D607" i="5"/>
  <c r="H607" i="5" s="1"/>
  <c r="N607" i="5"/>
  <c r="P607" i="5" s="1"/>
  <c r="D608" i="5"/>
  <c r="H608" i="5" s="1"/>
  <c r="N608" i="5"/>
  <c r="P608" i="5" s="1"/>
  <c r="D609" i="5"/>
  <c r="H609" i="5" s="1"/>
  <c r="N609" i="5"/>
  <c r="P609" i="5" s="1"/>
  <c r="D610" i="5"/>
  <c r="H610" i="5" s="1"/>
  <c r="N610" i="5"/>
  <c r="P610" i="5" s="1"/>
  <c r="D611" i="5"/>
  <c r="H611" i="5" s="1"/>
  <c r="N611" i="5"/>
  <c r="P611" i="5" s="1"/>
  <c r="D612" i="5"/>
  <c r="H612" i="5" s="1"/>
  <c r="N612" i="5"/>
  <c r="P612" i="5" s="1"/>
  <c r="D613" i="5"/>
  <c r="H613" i="5" s="1"/>
  <c r="N613" i="5"/>
  <c r="P613" i="5" s="1"/>
  <c r="D614" i="5"/>
  <c r="H614" i="5" s="1"/>
  <c r="N614" i="5"/>
  <c r="P614" i="5" s="1"/>
  <c r="D615" i="5"/>
  <c r="H615" i="5" s="1"/>
  <c r="N615" i="5"/>
  <c r="P615" i="5" s="1"/>
  <c r="D616" i="5"/>
  <c r="H616" i="5" s="1"/>
  <c r="N616" i="5"/>
  <c r="P616" i="5" s="1"/>
  <c r="D617" i="5"/>
  <c r="H617" i="5" s="1"/>
  <c r="N617" i="5"/>
  <c r="P617" i="5" s="1"/>
  <c r="D618" i="5"/>
  <c r="H618" i="5" s="1"/>
  <c r="N618" i="5"/>
  <c r="P618" i="5" s="1"/>
  <c r="D619" i="5"/>
  <c r="H619" i="5" s="1"/>
  <c r="N619" i="5"/>
  <c r="P619" i="5" s="1"/>
  <c r="D620" i="5"/>
  <c r="H620" i="5" s="1"/>
  <c r="N620" i="5"/>
  <c r="P620" i="5" s="1"/>
  <c r="D621" i="5"/>
  <c r="H621" i="5" s="1"/>
  <c r="N621" i="5"/>
  <c r="P621" i="5" s="1"/>
  <c r="D622" i="5"/>
  <c r="H622" i="5" s="1"/>
  <c r="N622" i="5"/>
  <c r="P622" i="5" s="1"/>
  <c r="D623" i="5"/>
  <c r="H623" i="5" s="1"/>
  <c r="N623" i="5"/>
  <c r="P623" i="5" s="1"/>
  <c r="D624" i="5"/>
  <c r="H624" i="5" s="1"/>
  <c r="N624" i="5"/>
  <c r="P624" i="5" s="1"/>
  <c r="D625" i="5"/>
  <c r="H625" i="5" s="1"/>
  <c r="N625" i="5"/>
  <c r="P625" i="5" s="1"/>
  <c r="D626" i="5"/>
  <c r="H626" i="5" s="1"/>
  <c r="N626" i="5"/>
  <c r="P626" i="5" s="1"/>
  <c r="D627" i="5"/>
  <c r="H627" i="5" s="1"/>
  <c r="N627" i="5"/>
  <c r="P627" i="5" s="1"/>
  <c r="D628" i="5"/>
  <c r="H628" i="5" s="1"/>
  <c r="N628" i="5"/>
  <c r="P628" i="5" s="1"/>
  <c r="D629" i="5"/>
  <c r="H629" i="5" s="1"/>
  <c r="N629" i="5"/>
  <c r="P629" i="5" s="1"/>
  <c r="D630" i="5"/>
  <c r="H630" i="5" s="1"/>
  <c r="N630" i="5"/>
  <c r="P630" i="5" s="1"/>
  <c r="D631" i="5"/>
  <c r="H631" i="5" s="1"/>
  <c r="N631" i="5"/>
  <c r="P631" i="5" s="1"/>
  <c r="D632" i="5"/>
  <c r="H632" i="5" s="1"/>
  <c r="N632" i="5"/>
  <c r="P632" i="5" s="1"/>
  <c r="D633" i="5"/>
  <c r="H633" i="5" s="1"/>
  <c r="N633" i="5"/>
  <c r="P633" i="5" s="1"/>
  <c r="D634" i="5"/>
  <c r="H634" i="5" s="1"/>
  <c r="N634" i="5"/>
  <c r="P634" i="5" s="1"/>
  <c r="D635" i="5"/>
  <c r="H635" i="5" s="1"/>
  <c r="N635" i="5"/>
  <c r="P635" i="5" s="1"/>
  <c r="D636" i="5"/>
  <c r="H636" i="5" s="1"/>
  <c r="N636" i="5"/>
  <c r="P636" i="5" s="1"/>
  <c r="D637" i="5"/>
  <c r="H637" i="5" s="1"/>
  <c r="N637" i="5"/>
  <c r="P637" i="5" s="1"/>
  <c r="D638" i="5"/>
  <c r="H638" i="5" s="1"/>
  <c r="N638" i="5"/>
  <c r="P638" i="5" s="1"/>
  <c r="D639" i="5"/>
  <c r="H639" i="5" s="1"/>
  <c r="N639" i="5"/>
  <c r="P639" i="5" s="1"/>
  <c r="D640" i="5"/>
  <c r="H640" i="5" s="1"/>
  <c r="N640" i="5"/>
  <c r="P640" i="5" s="1"/>
  <c r="D641" i="5"/>
  <c r="H641" i="5" s="1"/>
  <c r="N641" i="5"/>
  <c r="P641" i="5" s="1"/>
  <c r="D642" i="5"/>
  <c r="H642" i="5" s="1"/>
  <c r="N642" i="5"/>
  <c r="P642" i="5" s="1"/>
  <c r="D643" i="5"/>
  <c r="H643" i="5" s="1"/>
  <c r="N643" i="5"/>
  <c r="P643" i="5" s="1"/>
  <c r="D644" i="5"/>
  <c r="H644" i="5" s="1"/>
  <c r="N644" i="5"/>
  <c r="P644" i="5" s="1"/>
  <c r="D645" i="5"/>
  <c r="H645" i="5" s="1"/>
  <c r="N645" i="5"/>
  <c r="P645" i="5" s="1"/>
  <c r="D646" i="5"/>
  <c r="H646" i="5" s="1"/>
  <c r="N646" i="5"/>
  <c r="P646" i="5" s="1"/>
  <c r="D647" i="5"/>
  <c r="H647" i="5" s="1"/>
  <c r="N647" i="5"/>
  <c r="P647" i="5" s="1"/>
  <c r="D648" i="5"/>
  <c r="H648" i="5" s="1"/>
  <c r="N648" i="5"/>
  <c r="P648" i="5" s="1"/>
  <c r="D649" i="5"/>
  <c r="H649" i="5" s="1"/>
  <c r="N649" i="5"/>
  <c r="P649" i="5" s="1"/>
  <c r="D650" i="5"/>
  <c r="H650" i="5" s="1"/>
  <c r="N650" i="5"/>
  <c r="P650" i="5" s="1"/>
  <c r="D651" i="5"/>
  <c r="H651" i="5" s="1"/>
  <c r="N651" i="5"/>
  <c r="P651" i="5" s="1"/>
  <c r="D652" i="5"/>
  <c r="H652" i="5" s="1"/>
  <c r="N652" i="5"/>
  <c r="P652" i="5" s="1"/>
  <c r="D653" i="5"/>
  <c r="H653" i="5" s="1"/>
  <c r="N653" i="5"/>
  <c r="P653" i="5" s="1"/>
  <c r="D654" i="5"/>
  <c r="H654" i="5" s="1"/>
  <c r="N654" i="5"/>
  <c r="P654" i="5" s="1"/>
  <c r="D655" i="5"/>
  <c r="H655" i="5" s="1"/>
  <c r="N655" i="5"/>
  <c r="P655" i="5" s="1"/>
  <c r="D656" i="5"/>
  <c r="H656" i="5" s="1"/>
  <c r="N656" i="5"/>
  <c r="P656" i="5" s="1"/>
  <c r="D657" i="5"/>
  <c r="H657" i="5" s="1"/>
  <c r="N657" i="5"/>
  <c r="P657" i="5" s="1"/>
  <c r="D658" i="5"/>
  <c r="H658" i="5" s="1"/>
  <c r="N658" i="5"/>
  <c r="P658" i="5" s="1"/>
  <c r="D659" i="5"/>
  <c r="H659" i="5" s="1"/>
  <c r="N659" i="5"/>
  <c r="P659" i="5" s="1"/>
  <c r="D660" i="5"/>
  <c r="H660" i="5" s="1"/>
  <c r="N660" i="5"/>
  <c r="P660" i="5" s="1"/>
  <c r="D661" i="5"/>
  <c r="H661" i="5" s="1"/>
  <c r="N661" i="5"/>
  <c r="P661" i="5" s="1"/>
  <c r="D662" i="5"/>
  <c r="H662" i="5" s="1"/>
  <c r="N662" i="5"/>
  <c r="P662" i="5" s="1"/>
  <c r="D663" i="5"/>
  <c r="H663" i="5" s="1"/>
  <c r="N663" i="5"/>
  <c r="P663" i="5" s="1"/>
  <c r="D664" i="5"/>
  <c r="H664" i="5" s="1"/>
  <c r="N664" i="5"/>
  <c r="P664" i="5" s="1"/>
  <c r="D665" i="5"/>
  <c r="H665" i="5" s="1"/>
  <c r="N665" i="5"/>
  <c r="P665" i="5" s="1"/>
  <c r="D666" i="5"/>
  <c r="H666" i="5" s="1"/>
  <c r="N666" i="5"/>
  <c r="P666" i="5" s="1"/>
  <c r="D667" i="5"/>
  <c r="H667" i="5" s="1"/>
  <c r="N667" i="5"/>
  <c r="P667" i="5" s="1"/>
  <c r="D668" i="5"/>
  <c r="H668" i="5" s="1"/>
  <c r="N668" i="5"/>
  <c r="P668" i="5" s="1"/>
  <c r="D669" i="5"/>
  <c r="H669" i="5" s="1"/>
  <c r="N669" i="5"/>
  <c r="P669" i="5" s="1"/>
  <c r="D670" i="5"/>
  <c r="H670" i="5" s="1"/>
  <c r="N670" i="5"/>
  <c r="P670" i="5" s="1"/>
  <c r="D671" i="5"/>
  <c r="H671" i="5" s="1"/>
  <c r="N671" i="5"/>
  <c r="P671" i="5" s="1"/>
  <c r="D672" i="5"/>
  <c r="H672" i="5" s="1"/>
  <c r="N672" i="5"/>
  <c r="P672" i="5" s="1"/>
  <c r="D673" i="5"/>
  <c r="H673" i="5" s="1"/>
  <c r="N673" i="5"/>
  <c r="P673" i="5" s="1"/>
  <c r="D674" i="5"/>
  <c r="H674" i="5" s="1"/>
  <c r="N674" i="5"/>
  <c r="P674" i="5" s="1"/>
  <c r="D675" i="5"/>
  <c r="H675" i="5" s="1"/>
  <c r="N675" i="5"/>
  <c r="P675" i="5" s="1"/>
  <c r="D676" i="5"/>
  <c r="H676" i="5" s="1"/>
  <c r="N676" i="5"/>
  <c r="P676" i="5" s="1"/>
  <c r="D677" i="5"/>
  <c r="H677" i="5" s="1"/>
  <c r="N677" i="5"/>
  <c r="P677" i="5" s="1"/>
  <c r="D678" i="5"/>
  <c r="H678" i="5" s="1"/>
  <c r="N678" i="5"/>
  <c r="P678" i="5" s="1"/>
  <c r="D679" i="5"/>
  <c r="H679" i="5" s="1"/>
  <c r="N679" i="5"/>
  <c r="P679" i="5" s="1"/>
  <c r="D680" i="5"/>
  <c r="H680" i="5" s="1"/>
  <c r="N680" i="5"/>
  <c r="P680" i="5" s="1"/>
  <c r="D681" i="5"/>
  <c r="H681" i="5" s="1"/>
  <c r="N681" i="5"/>
  <c r="P681" i="5" s="1"/>
  <c r="D682" i="5"/>
  <c r="H682" i="5" s="1"/>
  <c r="N682" i="5"/>
  <c r="P682" i="5" s="1"/>
  <c r="D683" i="5"/>
  <c r="H683" i="5" s="1"/>
  <c r="N683" i="5"/>
  <c r="P683" i="5" s="1"/>
  <c r="D684" i="5"/>
  <c r="H684" i="5" s="1"/>
  <c r="N684" i="5"/>
  <c r="P684" i="5" s="1"/>
  <c r="D685" i="5"/>
  <c r="H685" i="5" s="1"/>
  <c r="N685" i="5"/>
  <c r="P685" i="5" s="1"/>
  <c r="D686" i="5"/>
  <c r="H686" i="5" s="1"/>
  <c r="N686" i="5"/>
  <c r="P686" i="5" s="1"/>
  <c r="D687" i="5"/>
  <c r="H687" i="5" s="1"/>
  <c r="N687" i="5"/>
  <c r="P687" i="5" s="1"/>
  <c r="D688" i="5"/>
  <c r="H688" i="5" s="1"/>
  <c r="N688" i="5"/>
  <c r="P688" i="5" s="1"/>
  <c r="D689" i="5"/>
  <c r="H689" i="5" s="1"/>
  <c r="N689" i="5"/>
  <c r="P689" i="5" s="1"/>
  <c r="D690" i="5"/>
  <c r="H690" i="5" s="1"/>
  <c r="N690" i="5"/>
  <c r="P690" i="5" s="1"/>
  <c r="D691" i="5"/>
  <c r="H691" i="5" s="1"/>
  <c r="N691" i="5"/>
  <c r="P691" i="5" s="1"/>
  <c r="D692" i="5"/>
  <c r="H692" i="5" s="1"/>
  <c r="N692" i="5"/>
  <c r="P692" i="5" s="1"/>
  <c r="D693" i="5"/>
  <c r="H693" i="5" s="1"/>
  <c r="N693" i="5"/>
  <c r="P693" i="5" s="1"/>
  <c r="D694" i="5"/>
  <c r="H694" i="5" s="1"/>
  <c r="N694" i="5"/>
  <c r="P694" i="5" s="1"/>
  <c r="D695" i="5"/>
  <c r="H695" i="5" s="1"/>
  <c r="N695" i="5"/>
  <c r="P695" i="5" s="1"/>
  <c r="D696" i="5"/>
  <c r="H696" i="5" s="1"/>
  <c r="N696" i="5"/>
  <c r="P696" i="5" s="1"/>
  <c r="D697" i="5"/>
  <c r="H697" i="5" s="1"/>
  <c r="N697" i="5"/>
  <c r="P697" i="5" s="1"/>
  <c r="D698" i="5"/>
  <c r="H698" i="5" s="1"/>
  <c r="N698" i="5"/>
  <c r="P698" i="5" s="1"/>
  <c r="D699" i="5"/>
  <c r="H699" i="5" s="1"/>
  <c r="N699" i="5"/>
  <c r="P699" i="5" s="1"/>
  <c r="D700" i="5"/>
  <c r="H700" i="5" s="1"/>
  <c r="N700" i="5"/>
  <c r="P700" i="5" s="1"/>
  <c r="D701" i="5"/>
  <c r="H701" i="5" s="1"/>
  <c r="N701" i="5"/>
  <c r="P701" i="5" s="1"/>
  <c r="D702" i="5"/>
  <c r="H702" i="5" s="1"/>
  <c r="N702" i="5"/>
  <c r="P702" i="5" s="1"/>
  <c r="D703" i="5"/>
  <c r="H703" i="5" s="1"/>
  <c r="N703" i="5"/>
  <c r="P703" i="5" s="1"/>
  <c r="D704" i="5"/>
  <c r="H704" i="5" s="1"/>
  <c r="N704" i="5"/>
  <c r="P704" i="5" s="1"/>
  <c r="D705" i="5"/>
  <c r="H705" i="5" s="1"/>
  <c r="N705" i="5"/>
  <c r="P705" i="5" s="1"/>
  <c r="D706" i="5"/>
  <c r="H706" i="5" s="1"/>
  <c r="N706" i="5"/>
  <c r="P706" i="5" s="1"/>
  <c r="D707" i="5"/>
  <c r="H707" i="5" s="1"/>
  <c r="N707" i="5"/>
  <c r="P707" i="5" s="1"/>
  <c r="D708" i="5"/>
  <c r="H708" i="5" s="1"/>
  <c r="N708" i="5"/>
  <c r="P708" i="5" s="1"/>
  <c r="D709" i="5"/>
  <c r="H709" i="5" s="1"/>
  <c r="N709" i="5"/>
  <c r="P709" i="5" s="1"/>
  <c r="D710" i="5"/>
  <c r="H710" i="5" s="1"/>
  <c r="N710" i="5"/>
  <c r="P710" i="5" s="1"/>
  <c r="D711" i="5"/>
  <c r="H711" i="5" s="1"/>
  <c r="N711" i="5"/>
  <c r="P711" i="5" s="1"/>
  <c r="D712" i="5"/>
  <c r="H712" i="5" s="1"/>
  <c r="N712" i="5"/>
  <c r="P712" i="5" s="1"/>
  <c r="D713" i="5"/>
  <c r="H713" i="5" s="1"/>
  <c r="N713" i="5"/>
  <c r="P713" i="5" s="1"/>
  <c r="D714" i="5"/>
  <c r="H714" i="5" s="1"/>
  <c r="N714" i="5"/>
  <c r="P714" i="5" s="1"/>
  <c r="D715" i="5"/>
  <c r="H715" i="5" s="1"/>
  <c r="N715" i="5"/>
  <c r="P715" i="5" s="1"/>
  <c r="D716" i="5"/>
  <c r="H716" i="5" s="1"/>
  <c r="N716" i="5"/>
  <c r="P716" i="5" s="1"/>
  <c r="D717" i="5"/>
  <c r="H717" i="5" s="1"/>
  <c r="N717" i="5"/>
  <c r="P717" i="5" s="1"/>
  <c r="D718" i="5"/>
  <c r="H718" i="5" s="1"/>
  <c r="N718" i="5"/>
  <c r="P718" i="5" s="1"/>
  <c r="D719" i="5"/>
  <c r="H719" i="5" s="1"/>
  <c r="N719" i="5"/>
  <c r="P719" i="5" s="1"/>
  <c r="D720" i="5"/>
  <c r="H720" i="5" s="1"/>
  <c r="N720" i="5"/>
  <c r="P720" i="5" s="1"/>
  <c r="D721" i="5"/>
  <c r="H721" i="5" s="1"/>
  <c r="N721" i="5"/>
  <c r="P721" i="5" s="1"/>
  <c r="D722" i="5"/>
  <c r="H722" i="5" s="1"/>
  <c r="N722" i="5"/>
  <c r="P722" i="5" s="1"/>
  <c r="D723" i="5"/>
  <c r="H723" i="5" s="1"/>
  <c r="N723" i="5"/>
  <c r="P723" i="5" s="1"/>
  <c r="D724" i="5"/>
  <c r="H724" i="5" s="1"/>
  <c r="N724" i="5"/>
  <c r="P724" i="5" s="1"/>
  <c r="D725" i="5"/>
  <c r="H725" i="5" s="1"/>
  <c r="N725" i="5"/>
  <c r="P725" i="5" s="1"/>
  <c r="D726" i="5"/>
  <c r="H726" i="5" s="1"/>
  <c r="N726" i="5"/>
  <c r="P726" i="5" s="1"/>
  <c r="D727" i="5"/>
  <c r="H727" i="5" s="1"/>
  <c r="N727" i="5"/>
  <c r="P727" i="5" s="1"/>
  <c r="D728" i="5"/>
  <c r="H728" i="5" s="1"/>
  <c r="N728" i="5"/>
  <c r="P728" i="5" s="1"/>
  <c r="D729" i="5"/>
  <c r="H729" i="5" s="1"/>
  <c r="N729" i="5"/>
  <c r="P729" i="5" s="1"/>
  <c r="D730" i="5"/>
  <c r="H730" i="5" s="1"/>
  <c r="N730" i="5"/>
  <c r="P730" i="5" s="1"/>
  <c r="D731" i="5"/>
  <c r="H731" i="5" s="1"/>
  <c r="N731" i="5"/>
  <c r="P731" i="5" s="1"/>
  <c r="D732" i="5"/>
  <c r="H732" i="5" s="1"/>
  <c r="N732" i="5"/>
  <c r="P732" i="5" s="1"/>
  <c r="D733" i="5"/>
  <c r="H733" i="5" s="1"/>
  <c r="N733" i="5"/>
  <c r="P733" i="5" s="1"/>
  <c r="D734" i="5"/>
  <c r="H734" i="5" s="1"/>
  <c r="N734" i="5"/>
  <c r="P734" i="5" s="1"/>
  <c r="D735" i="5"/>
  <c r="H735" i="5" s="1"/>
  <c r="N735" i="5"/>
  <c r="P735" i="5" s="1"/>
  <c r="D736" i="5"/>
  <c r="H736" i="5" s="1"/>
  <c r="N736" i="5"/>
  <c r="P736" i="5" s="1"/>
  <c r="D737" i="5"/>
  <c r="H737" i="5" s="1"/>
  <c r="N737" i="5"/>
  <c r="P737" i="5" s="1"/>
  <c r="D738" i="5"/>
  <c r="H738" i="5" s="1"/>
  <c r="N738" i="5"/>
  <c r="P738" i="5" s="1"/>
  <c r="D739" i="5"/>
  <c r="H739" i="5" s="1"/>
  <c r="N739" i="5"/>
  <c r="P739" i="5" s="1"/>
  <c r="D740" i="5"/>
  <c r="H740" i="5" s="1"/>
  <c r="N740" i="5"/>
  <c r="P740" i="5" s="1"/>
  <c r="D741" i="5"/>
  <c r="H741" i="5" s="1"/>
  <c r="N741" i="5"/>
  <c r="P741" i="5" s="1"/>
  <c r="R671" i="5" l="1"/>
  <c r="I517" i="5"/>
  <c r="I397" i="5"/>
  <c r="J670" i="5"/>
  <c r="I640" i="5"/>
  <c r="I486" i="5"/>
  <c r="I547" i="5"/>
  <c r="S701" i="5"/>
  <c r="I762" i="5"/>
  <c r="I854" i="5" s="1"/>
  <c r="I856" i="5" s="1"/>
  <c r="R398" i="5"/>
  <c r="S457" i="5"/>
  <c r="R641" i="5"/>
  <c r="R491" i="5"/>
  <c r="J700" i="5"/>
  <c r="R610" i="5"/>
  <c r="R548" i="5"/>
  <c r="S732" i="5"/>
  <c r="I456" i="5"/>
  <c r="I609" i="5"/>
  <c r="R579" i="5"/>
  <c r="R426" i="5"/>
  <c r="R448" i="5"/>
  <c r="R763" i="5"/>
  <c r="S763" i="5" s="1"/>
  <c r="I425" i="5"/>
  <c r="I731" i="5"/>
  <c r="S671" i="5"/>
  <c r="J731" i="5"/>
  <c r="R732" i="5"/>
  <c r="S345" i="5"/>
  <c r="S348" i="5"/>
  <c r="V548" i="5"/>
  <c r="T348" i="5"/>
  <c r="T328" i="5"/>
  <c r="T324" i="5"/>
  <c r="I336" i="5"/>
  <c r="S330" i="5"/>
  <c r="I346" i="5"/>
  <c r="I457" i="5"/>
  <c r="S373" i="5"/>
  <c r="S328" i="5"/>
  <c r="S324" i="5"/>
  <c r="T330" i="5"/>
  <c r="I548" i="5"/>
  <c r="M846" i="8"/>
  <c r="Q846" i="8" s="1"/>
  <c r="M847" i="8"/>
  <c r="Q847" i="8" s="1"/>
  <c r="M848" i="8"/>
  <c r="Q848" i="8" s="1"/>
  <c r="M849" i="8"/>
  <c r="Q849" i="8" s="1"/>
  <c r="M850" i="8"/>
  <c r="Q850" i="8" s="1"/>
  <c r="M851" i="8"/>
  <c r="Q851" i="8" s="1"/>
  <c r="M852" i="8"/>
  <c r="Q852" i="8" s="1"/>
  <c r="M853" i="8"/>
  <c r="Q853" i="8" s="1"/>
  <c r="M854" i="8"/>
  <c r="Q854" i="8" s="1"/>
  <c r="M855" i="8"/>
  <c r="Q855" i="8" s="1"/>
  <c r="M856" i="8"/>
  <c r="Q856" i="8" s="1"/>
  <c r="M857" i="8"/>
  <c r="Q857" i="8" s="1"/>
  <c r="M858" i="8"/>
  <c r="Q858" i="8" s="1"/>
  <c r="M859" i="8"/>
  <c r="Q859" i="8" s="1"/>
  <c r="M860" i="8"/>
  <c r="Q860" i="8" s="1"/>
  <c r="M861" i="8"/>
  <c r="Q861" i="8" s="1"/>
  <c r="M862" i="8"/>
  <c r="Q862" i="8" s="1"/>
  <c r="M863" i="8"/>
  <c r="Q863" i="8" s="1"/>
  <c r="M864" i="8"/>
  <c r="Q864" i="8" s="1"/>
  <c r="M865" i="8"/>
  <c r="Q865" i="8"/>
  <c r="M866" i="8"/>
  <c r="Q866" i="8" s="1"/>
  <c r="M867" i="8"/>
  <c r="Q867" i="8" s="1"/>
  <c r="M868" i="8"/>
  <c r="Q868" i="8" s="1"/>
  <c r="M869" i="8"/>
  <c r="Q869" i="8" s="1"/>
  <c r="M870" i="8"/>
  <c r="Q870" i="8" s="1"/>
  <c r="M871" i="8"/>
  <c r="Q871" i="8" s="1"/>
  <c r="M872" i="8"/>
  <c r="Q872" i="8" s="1"/>
  <c r="M873" i="8"/>
  <c r="Q873" i="8" s="1"/>
  <c r="M874" i="8"/>
  <c r="Q874" i="8" s="1"/>
  <c r="M875" i="8"/>
  <c r="Q875" i="8" s="1"/>
  <c r="M876" i="8"/>
  <c r="Q876" i="8" s="1"/>
  <c r="M877" i="8"/>
  <c r="Q877" i="8" s="1"/>
  <c r="M878" i="8"/>
  <c r="Q878" i="8" s="1"/>
  <c r="M879" i="8"/>
  <c r="Q879" i="8"/>
  <c r="M880" i="8"/>
  <c r="Q880" i="8" s="1"/>
  <c r="M881" i="8"/>
  <c r="Q881" i="8" s="1"/>
  <c r="M882" i="8"/>
  <c r="Q882" i="8" s="1"/>
  <c r="M883" i="8"/>
  <c r="Q883" i="8" s="1"/>
  <c r="M884" i="8"/>
  <c r="Q884" i="8" s="1"/>
  <c r="M885" i="8"/>
  <c r="Q885" i="8" s="1"/>
  <c r="M886" i="8"/>
  <c r="Q886" i="8" s="1"/>
  <c r="M887" i="8"/>
  <c r="Q887" i="8" s="1"/>
  <c r="M888" i="8"/>
  <c r="Q888" i="8" s="1"/>
  <c r="M889" i="8"/>
  <c r="Q889" i="8" s="1"/>
  <c r="M890" i="8"/>
  <c r="Q890" i="8" s="1"/>
  <c r="M891" i="8"/>
  <c r="Q891" i="8" s="1"/>
  <c r="M892" i="8"/>
  <c r="Q892" i="8" s="1"/>
  <c r="M893" i="8"/>
  <c r="Q893" i="8" s="1"/>
  <c r="M894" i="8"/>
  <c r="Q894" i="8" s="1"/>
  <c r="M895" i="8"/>
  <c r="Q895" i="8" s="1"/>
  <c r="M896" i="8"/>
  <c r="Q896" i="8" s="1"/>
  <c r="M897" i="8"/>
  <c r="Q897" i="8" s="1"/>
  <c r="M898" i="8"/>
  <c r="Q898" i="8" s="1"/>
  <c r="M899" i="8"/>
  <c r="Q899" i="8" s="1"/>
  <c r="M900" i="8"/>
  <c r="Q900" i="8" s="1"/>
  <c r="M901" i="8"/>
  <c r="Q901" i="8" s="1"/>
  <c r="M902" i="8"/>
  <c r="Q902" i="8" s="1"/>
  <c r="M903" i="8"/>
  <c r="Q903" i="8" s="1"/>
  <c r="M904" i="8"/>
  <c r="Q904" i="8" s="1"/>
  <c r="M905" i="8"/>
  <c r="Q905" i="8" s="1"/>
  <c r="M906" i="8"/>
  <c r="Q906" i="8" s="1"/>
  <c r="M907" i="8"/>
  <c r="Q907" i="8" s="1"/>
  <c r="M908" i="8"/>
  <c r="Q908" i="8" s="1"/>
  <c r="M909" i="8"/>
  <c r="Q909" i="8" s="1"/>
  <c r="M910" i="8"/>
  <c r="Q910" i="8" s="1"/>
  <c r="M911" i="8"/>
  <c r="Q911" i="8" s="1"/>
  <c r="M912" i="8"/>
  <c r="Q912" i="8" s="1"/>
  <c r="M913" i="8"/>
  <c r="Q913" i="8"/>
  <c r="M914" i="8"/>
  <c r="Q914" i="8" s="1"/>
  <c r="M915" i="8"/>
  <c r="Q915" i="8" s="1"/>
  <c r="M916" i="8"/>
  <c r="Q916" i="8" s="1"/>
  <c r="M917" i="8"/>
  <c r="Q917" i="8" s="1"/>
  <c r="M918" i="8"/>
  <c r="Q918" i="8" s="1"/>
  <c r="M919" i="8"/>
  <c r="Q919" i="8" s="1"/>
  <c r="M920" i="8"/>
  <c r="Q920" i="8" s="1"/>
  <c r="M921" i="8"/>
  <c r="Q921" i="8" s="1"/>
  <c r="M922" i="8"/>
  <c r="Q922" i="8" s="1"/>
  <c r="M923" i="8"/>
  <c r="Q923" i="8" s="1"/>
  <c r="M924" i="8"/>
  <c r="Q924" i="8" s="1"/>
  <c r="M925" i="8"/>
  <c r="Q925" i="8" s="1"/>
  <c r="M926" i="8"/>
  <c r="Q926" i="8" s="1"/>
  <c r="M927" i="8"/>
  <c r="Q927" i="8" s="1"/>
  <c r="M928" i="8"/>
  <c r="Q928" i="8" s="1"/>
  <c r="M929" i="8"/>
  <c r="Q929" i="8" s="1"/>
  <c r="M930" i="8"/>
  <c r="Q930" i="8" s="1"/>
  <c r="M931" i="8"/>
  <c r="Q931" i="8" s="1"/>
  <c r="M932" i="8"/>
  <c r="Q932" i="8" s="1"/>
  <c r="M933" i="8"/>
  <c r="Q933" i="8" s="1"/>
  <c r="M934" i="8"/>
  <c r="Q934" i="8" s="1"/>
  <c r="M935" i="8"/>
  <c r="Q935" i="8" s="1"/>
  <c r="M936" i="8"/>
  <c r="Q936" i="8" s="1"/>
  <c r="M937" i="8"/>
  <c r="Q937" i="8" s="1"/>
  <c r="M938" i="8"/>
  <c r="Q938" i="8" s="1"/>
  <c r="M939" i="8"/>
  <c r="Q939" i="8" s="1"/>
  <c r="M940" i="8"/>
  <c r="Q940" i="8" s="1"/>
  <c r="M941" i="8"/>
  <c r="Q941" i="8" s="1"/>
  <c r="M942" i="8"/>
  <c r="Q942" i="8" s="1"/>
  <c r="M943" i="8"/>
  <c r="Q943" i="8" s="1"/>
  <c r="M944" i="8"/>
  <c r="Q944" i="8" s="1"/>
  <c r="M945" i="8"/>
  <c r="Q945" i="8" s="1"/>
  <c r="M946" i="8"/>
  <c r="Q946" i="8" s="1"/>
  <c r="M947" i="8"/>
  <c r="Q947" i="8" s="1"/>
  <c r="M948" i="8"/>
  <c r="Q948" i="8" s="1"/>
  <c r="M949" i="8"/>
  <c r="Q949" i="8" s="1"/>
  <c r="M950" i="8"/>
  <c r="Q950" i="8" s="1"/>
  <c r="M951" i="8"/>
  <c r="Q951" i="8" s="1"/>
  <c r="M952" i="8"/>
  <c r="Q952" i="8" s="1"/>
  <c r="M953" i="8"/>
  <c r="Q953" i="8" s="1"/>
  <c r="M954" i="8"/>
  <c r="Q954" i="8" s="1"/>
  <c r="M955" i="8"/>
  <c r="Q955" i="8" s="1"/>
  <c r="M956" i="8"/>
  <c r="Q956" i="8" s="1"/>
  <c r="M957" i="8"/>
  <c r="Q957" i="8" s="1"/>
  <c r="M958" i="8"/>
  <c r="Q958" i="8" s="1"/>
  <c r="M959" i="8"/>
  <c r="Q959" i="8" s="1"/>
  <c r="M960" i="8"/>
  <c r="Q960" i="8" s="1"/>
  <c r="M961" i="8"/>
  <c r="Q961" i="8" s="1"/>
  <c r="M962" i="8"/>
  <c r="Q962" i="8" s="1"/>
  <c r="M963" i="8"/>
  <c r="Q963" i="8" s="1"/>
  <c r="M964" i="8"/>
  <c r="Q964" i="8" s="1"/>
  <c r="M965" i="8"/>
  <c r="Q965" i="8" s="1"/>
  <c r="M966" i="8"/>
  <c r="Q966" i="8" s="1"/>
  <c r="M967" i="8"/>
  <c r="Q967" i="8" s="1"/>
  <c r="M968" i="8"/>
  <c r="Q968" i="8" s="1"/>
  <c r="M969" i="8"/>
  <c r="Q969" i="8" s="1"/>
  <c r="M970" i="8"/>
  <c r="Q970" i="8" s="1"/>
  <c r="M971" i="8"/>
  <c r="Q971" i="8" s="1"/>
  <c r="M972" i="8"/>
  <c r="Q972" i="8" s="1"/>
  <c r="M973" i="8"/>
  <c r="Q973" i="8" s="1"/>
  <c r="M974" i="8"/>
  <c r="Q974" i="8" s="1"/>
  <c r="M975" i="8"/>
  <c r="Q975" i="8" s="1"/>
  <c r="M976" i="8"/>
  <c r="Q976" i="8" s="1"/>
  <c r="M977" i="8"/>
  <c r="Q977" i="8" s="1"/>
  <c r="M978" i="8"/>
  <c r="Q978" i="8" s="1"/>
  <c r="M979" i="8"/>
  <c r="Q979" i="8" s="1"/>
  <c r="M980" i="8"/>
  <c r="Q980" i="8" s="1"/>
  <c r="M981" i="8"/>
  <c r="Q981" i="8" s="1"/>
  <c r="M982" i="8"/>
  <c r="Q982" i="8" s="1"/>
  <c r="M983" i="8"/>
  <c r="Q983" i="8" s="1"/>
  <c r="M984" i="8"/>
  <c r="Q984" i="8" s="1"/>
  <c r="M985" i="8"/>
  <c r="Q985" i="8" s="1"/>
  <c r="M986" i="8"/>
  <c r="Q986" i="8" s="1"/>
  <c r="M987" i="8"/>
  <c r="Q987" i="8" s="1"/>
  <c r="M988" i="8"/>
  <c r="Q988" i="8" s="1"/>
  <c r="M989" i="8"/>
  <c r="Q989" i="8" s="1"/>
  <c r="M990" i="8"/>
  <c r="Q990" i="8" s="1"/>
  <c r="M991" i="8"/>
  <c r="Q991" i="8" s="1"/>
  <c r="M992" i="8"/>
  <c r="Q992" i="8" s="1"/>
  <c r="M993" i="8"/>
  <c r="Q993" i="8" s="1"/>
  <c r="M994" i="8"/>
  <c r="Q994" i="8" s="1"/>
  <c r="M995" i="8"/>
  <c r="Q995" i="8" s="1"/>
  <c r="M996" i="8"/>
  <c r="Q996" i="8"/>
  <c r="M997" i="8"/>
  <c r="Q997" i="8" s="1"/>
  <c r="M998" i="8"/>
  <c r="Q998" i="8" s="1"/>
  <c r="M999" i="8"/>
  <c r="Q999" i="8" s="1"/>
  <c r="M1000" i="8"/>
  <c r="Q1000" i="8" s="1"/>
  <c r="B846" i="8"/>
  <c r="D846" i="8"/>
  <c r="H846" i="8" s="1"/>
  <c r="I846" i="8"/>
  <c r="B847" i="8"/>
  <c r="D847" i="8"/>
  <c r="H847" i="8" s="1"/>
  <c r="I847" i="8"/>
  <c r="B848" i="8"/>
  <c r="D848" i="8"/>
  <c r="H848" i="8" s="1"/>
  <c r="I848" i="8"/>
  <c r="B849" i="8"/>
  <c r="D849" i="8"/>
  <c r="H849" i="8"/>
  <c r="I849" i="8"/>
  <c r="B850" i="8"/>
  <c r="D850" i="8"/>
  <c r="H850" i="8" s="1"/>
  <c r="I850" i="8"/>
  <c r="B851" i="8"/>
  <c r="D851" i="8"/>
  <c r="H851" i="8" s="1"/>
  <c r="I851" i="8"/>
  <c r="B852" i="8"/>
  <c r="D852" i="8"/>
  <c r="H852" i="8" s="1"/>
  <c r="I852" i="8"/>
  <c r="B853" i="8"/>
  <c r="D853" i="8"/>
  <c r="H853" i="8" s="1"/>
  <c r="I853" i="8"/>
  <c r="B854" i="8"/>
  <c r="D854" i="8"/>
  <c r="H854" i="8" s="1"/>
  <c r="I854" i="8"/>
  <c r="B855" i="8"/>
  <c r="D855" i="8"/>
  <c r="H855" i="8" s="1"/>
  <c r="I855" i="8"/>
  <c r="B856" i="8"/>
  <c r="D856" i="8"/>
  <c r="H856" i="8" s="1"/>
  <c r="I856" i="8"/>
  <c r="B857" i="8"/>
  <c r="D857" i="8"/>
  <c r="H857" i="8" s="1"/>
  <c r="I857" i="8"/>
  <c r="B858" i="8"/>
  <c r="D858" i="8"/>
  <c r="H858" i="8" s="1"/>
  <c r="I858" i="8"/>
  <c r="B859" i="8"/>
  <c r="D859" i="8"/>
  <c r="H859" i="8" s="1"/>
  <c r="I859" i="8"/>
  <c r="B860" i="8"/>
  <c r="D860" i="8"/>
  <c r="H860" i="8" s="1"/>
  <c r="I860" i="8"/>
  <c r="B861" i="8"/>
  <c r="D861" i="8"/>
  <c r="H861" i="8" s="1"/>
  <c r="I861" i="8"/>
  <c r="B862" i="8"/>
  <c r="D862" i="8"/>
  <c r="H862" i="8" s="1"/>
  <c r="I862" i="8"/>
  <c r="B863" i="8"/>
  <c r="D863" i="8"/>
  <c r="H863" i="8" s="1"/>
  <c r="I863" i="8"/>
  <c r="B864" i="8"/>
  <c r="D864" i="8"/>
  <c r="H864" i="8" s="1"/>
  <c r="I864" i="8"/>
  <c r="B865" i="8"/>
  <c r="D865" i="8"/>
  <c r="H865" i="8" s="1"/>
  <c r="I865" i="8"/>
  <c r="B866" i="8"/>
  <c r="D866" i="8"/>
  <c r="H866" i="8" s="1"/>
  <c r="I866" i="8"/>
  <c r="B867" i="8"/>
  <c r="D867" i="8"/>
  <c r="H867" i="8" s="1"/>
  <c r="I867" i="8"/>
  <c r="B868" i="8"/>
  <c r="D868" i="8"/>
  <c r="H868" i="8" s="1"/>
  <c r="I868" i="8"/>
  <c r="B869" i="8"/>
  <c r="D869" i="8"/>
  <c r="H869" i="8" s="1"/>
  <c r="I869" i="8"/>
  <c r="B870" i="8"/>
  <c r="D870" i="8"/>
  <c r="H870" i="8" s="1"/>
  <c r="I870" i="8"/>
  <c r="B871" i="8"/>
  <c r="D871" i="8"/>
  <c r="H871" i="8" s="1"/>
  <c r="I871" i="8"/>
  <c r="B872" i="8"/>
  <c r="D872" i="8"/>
  <c r="H872" i="8" s="1"/>
  <c r="I872" i="8"/>
  <c r="B873" i="8"/>
  <c r="D873" i="8"/>
  <c r="H873" i="8" s="1"/>
  <c r="I873" i="8"/>
  <c r="B874" i="8"/>
  <c r="D874" i="8"/>
  <c r="H874" i="8" s="1"/>
  <c r="I874" i="8"/>
  <c r="B875" i="8"/>
  <c r="D875" i="8"/>
  <c r="H875" i="8" s="1"/>
  <c r="I875" i="8"/>
  <c r="B876" i="8"/>
  <c r="D876" i="8"/>
  <c r="H876" i="8" s="1"/>
  <c r="I876" i="8"/>
  <c r="B877" i="8"/>
  <c r="D877" i="8"/>
  <c r="H877" i="8" s="1"/>
  <c r="I877" i="8"/>
  <c r="B878" i="8"/>
  <c r="D878" i="8"/>
  <c r="H878" i="8" s="1"/>
  <c r="I878" i="8"/>
  <c r="B879" i="8"/>
  <c r="D879" i="8"/>
  <c r="H879" i="8" s="1"/>
  <c r="I879" i="8"/>
  <c r="B880" i="8"/>
  <c r="D880" i="8"/>
  <c r="H880" i="8" s="1"/>
  <c r="I880" i="8"/>
  <c r="B881" i="8"/>
  <c r="D881" i="8"/>
  <c r="H881" i="8" s="1"/>
  <c r="I881" i="8"/>
  <c r="B882" i="8"/>
  <c r="D882" i="8"/>
  <c r="H882" i="8" s="1"/>
  <c r="I882" i="8"/>
  <c r="B883" i="8"/>
  <c r="D883" i="8"/>
  <c r="H883" i="8" s="1"/>
  <c r="I883" i="8"/>
  <c r="B884" i="8"/>
  <c r="D884" i="8"/>
  <c r="H884" i="8" s="1"/>
  <c r="I884" i="8"/>
  <c r="B885" i="8"/>
  <c r="D885" i="8"/>
  <c r="H885" i="8" s="1"/>
  <c r="I885" i="8"/>
  <c r="B886" i="8"/>
  <c r="D886" i="8"/>
  <c r="H886" i="8" s="1"/>
  <c r="I886" i="8"/>
  <c r="B887" i="8"/>
  <c r="D887" i="8"/>
  <c r="H887" i="8" s="1"/>
  <c r="I887" i="8"/>
  <c r="B888" i="8"/>
  <c r="D888" i="8"/>
  <c r="H888" i="8" s="1"/>
  <c r="I888" i="8"/>
  <c r="B889" i="8"/>
  <c r="D889" i="8"/>
  <c r="H889" i="8" s="1"/>
  <c r="I889" i="8"/>
  <c r="B890" i="8"/>
  <c r="D890" i="8"/>
  <c r="H890" i="8" s="1"/>
  <c r="I890" i="8"/>
  <c r="B891" i="8"/>
  <c r="D891" i="8"/>
  <c r="H891" i="8" s="1"/>
  <c r="I891" i="8"/>
  <c r="B892" i="8"/>
  <c r="D892" i="8"/>
  <c r="H892" i="8" s="1"/>
  <c r="I892" i="8"/>
  <c r="B893" i="8"/>
  <c r="D893" i="8"/>
  <c r="H893" i="8" s="1"/>
  <c r="I893" i="8"/>
  <c r="B894" i="8"/>
  <c r="D894" i="8"/>
  <c r="H894" i="8" s="1"/>
  <c r="I894" i="8"/>
  <c r="B895" i="8"/>
  <c r="D895" i="8"/>
  <c r="H895" i="8" s="1"/>
  <c r="I895" i="8"/>
  <c r="B896" i="8"/>
  <c r="D896" i="8"/>
  <c r="H896" i="8" s="1"/>
  <c r="I896" i="8"/>
  <c r="B897" i="8"/>
  <c r="D897" i="8"/>
  <c r="H897" i="8" s="1"/>
  <c r="I897" i="8"/>
  <c r="B898" i="8"/>
  <c r="D898" i="8"/>
  <c r="H898" i="8" s="1"/>
  <c r="I898" i="8"/>
  <c r="B899" i="8"/>
  <c r="D899" i="8"/>
  <c r="H899" i="8" s="1"/>
  <c r="I899" i="8"/>
  <c r="B900" i="8"/>
  <c r="D900" i="8"/>
  <c r="H900" i="8" s="1"/>
  <c r="I900" i="8"/>
  <c r="B901" i="8"/>
  <c r="D901" i="8"/>
  <c r="H901" i="8" s="1"/>
  <c r="I901" i="8"/>
  <c r="B902" i="8"/>
  <c r="D902" i="8"/>
  <c r="H902" i="8" s="1"/>
  <c r="I902" i="8"/>
  <c r="B903" i="8"/>
  <c r="D903" i="8"/>
  <c r="H903" i="8"/>
  <c r="I903" i="8"/>
  <c r="B904" i="8"/>
  <c r="D904" i="8"/>
  <c r="H904" i="8" s="1"/>
  <c r="I904" i="8"/>
  <c r="B905" i="8"/>
  <c r="D905" i="8"/>
  <c r="H905" i="8" s="1"/>
  <c r="I905" i="8"/>
  <c r="B906" i="8"/>
  <c r="D906" i="8"/>
  <c r="H906" i="8" s="1"/>
  <c r="I906" i="8"/>
  <c r="B907" i="8"/>
  <c r="D907" i="8"/>
  <c r="H907" i="8" s="1"/>
  <c r="I907" i="8"/>
  <c r="B908" i="8"/>
  <c r="D908" i="8"/>
  <c r="H908" i="8" s="1"/>
  <c r="I908" i="8"/>
  <c r="B909" i="8"/>
  <c r="D909" i="8"/>
  <c r="H909" i="8" s="1"/>
  <c r="I909" i="8"/>
  <c r="B910" i="8"/>
  <c r="D910" i="8"/>
  <c r="H910" i="8" s="1"/>
  <c r="I910" i="8"/>
  <c r="B911" i="8"/>
  <c r="D911" i="8"/>
  <c r="H911" i="8" s="1"/>
  <c r="I911" i="8"/>
  <c r="B912" i="8"/>
  <c r="D912" i="8"/>
  <c r="H912" i="8" s="1"/>
  <c r="I912" i="8"/>
  <c r="B913" i="8"/>
  <c r="D913" i="8"/>
  <c r="H913" i="8" s="1"/>
  <c r="I913" i="8"/>
  <c r="B914" i="8"/>
  <c r="D914" i="8"/>
  <c r="H914" i="8" s="1"/>
  <c r="I914" i="8"/>
  <c r="B915" i="8"/>
  <c r="D915" i="8"/>
  <c r="H915" i="8" s="1"/>
  <c r="I915" i="8"/>
  <c r="B916" i="8"/>
  <c r="D916" i="8"/>
  <c r="H916" i="8" s="1"/>
  <c r="I916" i="8"/>
  <c r="B917" i="8"/>
  <c r="D917" i="8"/>
  <c r="H917" i="8" s="1"/>
  <c r="I917" i="8"/>
  <c r="B918" i="8"/>
  <c r="D918" i="8"/>
  <c r="H918" i="8" s="1"/>
  <c r="I918" i="8"/>
  <c r="B919" i="8"/>
  <c r="D919" i="8"/>
  <c r="H919" i="8" s="1"/>
  <c r="I919" i="8"/>
  <c r="B920" i="8"/>
  <c r="D920" i="8"/>
  <c r="H920" i="8" s="1"/>
  <c r="I920" i="8"/>
  <c r="B921" i="8"/>
  <c r="D921" i="8"/>
  <c r="H921" i="8" s="1"/>
  <c r="I921" i="8"/>
  <c r="B922" i="8"/>
  <c r="D922" i="8"/>
  <c r="H922" i="8" s="1"/>
  <c r="I922" i="8"/>
  <c r="B923" i="8"/>
  <c r="D923" i="8"/>
  <c r="H923" i="8" s="1"/>
  <c r="I923" i="8"/>
  <c r="B924" i="8"/>
  <c r="D924" i="8"/>
  <c r="H924" i="8" s="1"/>
  <c r="I924" i="8"/>
  <c r="B925" i="8"/>
  <c r="D925" i="8"/>
  <c r="H925" i="8" s="1"/>
  <c r="I925" i="8"/>
  <c r="B926" i="8"/>
  <c r="D926" i="8"/>
  <c r="H926" i="8" s="1"/>
  <c r="I926" i="8"/>
  <c r="B927" i="8"/>
  <c r="D927" i="8"/>
  <c r="H927" i="8" s="1"/>
  <c r="I927" i="8"/>
  <c r="B928" i="8"/>
  <c r="D928" i="8"/>
  <c r="H928" i="8" s="1"/>
  <c r="I928" i="8"/>
  <c r="B929" i="8"/>
  <c r="D929" i="8"/>
  <c r="H929" i="8" s="1"/>
  <c r="I929" i="8"/>
  <c r="B930" i="8"/>
  <c r="D930" i="8"/>
  <c r="H930" i="8" s="1"/>
  <c r="I930" i="8"/>
  <c r="B931" i="8"/>
  <c r="D931" i="8"/>
  <c r="H931" i="8" s="1"/>
  <c r="I931" i="8"/>
  <c r="B932" i="8"/>
  <c r="D932" i="8"/>
  <c r="H932" i="8" s="1"/>
  <c r="I932" i="8"/>
  <c r="B933" i="8"/>
  <c r="D933" i="8"/>
  <c r="H933" i="8" s="1"/>
  <c r="I933" i="8"/>
  <c r="B934" i="8"/>
  <c r="D934" i="8"/>
  <c r="H934" i="8" s="1"/>
  <c r="I934" i="8"/>
  <c r="B935" i="8"/>
  <c r="D935" i="8"/>
  <c r="H935" i="8" s="1"/>
  <c r="I935" i="8"/>
  <c r="B936" i="8"/>
  <c r="D936" i="8"/>
  <c r="H936" i="8" s="1"/>
  <c r="I936" i="8"/>
  <c r="B937" i="8"/>
  <c r="D937" i="8"/>
  <c r="H937" i="8" s="1"/>
  <c r="I937" i="8"/>
  <c r="B938" i="8"/>
  <c r="D938" i="8"/>
  <c r="H938" i="8" s="1"/>
  <c r="I938" i="8"/>
  <c r="B939" i="8"/>
  <c r="D939" i="8"/>
  <c r="H939" i="8" s="1"/>
  <c r="I939" i="8"/>
  <c r="B940" i="8"/>
  <c r="D940" i="8"/>
  <c r="H940" i="8" s="1"/>
  <c r="I940" i="8"/>
  <c r="B941" i="8"/>
  <c r="D941" i="8"/>
  <c r="H941" i="8" s="1"/>
  <c r="I941" i="8"/>
  <c r="B942" i="8"/>
  <c r="D942" i="8"/>
  <c r="H942" i="8" s="1"/>
  <c r="I942" i="8"/>
  <c r="B943" i="8"/>
  <c r="D943" i="8"/>
  <c r="H943" i="8" s="1"/>
  <c r="I943" i="8"/>
  <c r="B944" i="8"/>
  <c r="D944" i="8"/>
  <c r="H944" i="8" s="1"/>
  <c r="I944" i="8"/>
  <c r="B945" i="8"/>
  <c r="D945" i="8"/>
  <c r="H945" i="8" s="1"/>
  <c r="I945" i="8"/>
  <c r="B946" i="8"/>
  <c r="D946" i="8"/>
  <c r="H946" i="8" s="1"/>
  <c r="I946" i="8"/>
  <c r="B947" i="8"/>
  <c r="D947" i="8"/>
  <c r="H947" i="8" s="1"/>
  <c r="I947" i="8"/>
  <c r="B948" i="8"/>
  <c r="D948" i="8"/>
  <c r="H948" i="8" s="1"/>
  <c r="I948" i="8"/>
  <c r="B949" i="8"/>
  <c r="D949" i="8"/>
  <c r="H949" i="8" s="1"/>
  <c r="I949" i="8"/>
  <c r="B950" i="8"/>
  <c r="D950" i="8"/>
  <c r="H950" i="8" s="1"/>
  <c r="I950" i="8"/>
  <c r="B951" i="8"/>
  <c r="D951" i="8"/>
  <c r="H951" i="8" s="1"/>
  <c r="I951" i="8"/>
  <c r="B952" i="8"/>
  <c r="D952" i="8"/>
  <c r="H952" i="8" s="1"/>
  <c r="I952" i="8"/>
  <c r="B953" i="8"/>
  <c r="D953" i="8"/>
  <c r="H953" i="8" s="1"/>
  <c r="I953" i="8"/>
  <c r="B954" i="8"/>
  <c r="D954" i="8"/>
  <c r="H954" i="8" s="1"/>
  <c r="I954" i="8"/>
  <c r="B955" i="8"/>
  <c r="D955" i="8"/>
  <c r="H955" i="8" s="1"/>
  <c r="I955" i="8"/>
  <c r="B956" i="8"/>
  <c r="D956" i="8"/>
  <c r="H956" i="8" s="1"/>
  <c r="I956" i="8"/>
  <c r="B957" i="8"/>
  <c r="D957" i="8"/>
  <c r="H957" i="8" s="1"/>
  <c r="I957" i="8"/>
  <c r="B958" i="8"/>
  <c r="D958" i="8"/>
  <c r="H958" i="8" s="1"/>
  <c r="I958" i="8"/>
  <c r="B959" i="8"/>
  <c r="D959" i="8"/>
  <c r="H959" i="8" s="1"/>
  <c r="I959" i="8"/>
  <c r="B960" i="8"/>
  <c r="D960" i="8"/>
  <c r="H960" i="8" s="1"/>
  <c r="I960" i="8"/>
  <c r="B961" i="8"/>
  <c r="D961" i="8"/>
  <c r="H961" i="8" s="1"/>
  <c r="I961" i="8"/>
  <c r="B962" i="8"/>
  <c r="D962" i="8"/>
  <c r="H962" i="8" s="1"/>
  <c r="I962" i="8"/>
  <c r="B963" i="8"/>
  <c r="D963" i="8"/>
  <c r="H963" i="8" s="1"/>
  <c r="I963" i="8"/>
  <c r="B964" i="8"/>
  <c r="D964" i="8"/>
  <c r="H964" i="8" s="1"/>
  <c r="I964" i="8"/>
  <c r="B965" i="8"/>
  <c r="D965" i="8"/>
  <c r="H965" i="8" s="1"/>
  <c r="I965" i="8"/>
  <c r="B966" i="8"/>
  <c r="D966" i="8"/>
  <c r="H966" i="8" s="1"/>
  <c r="I966" i="8"/>
  <c r="B967" i="8"/>
  <c r="D967" i="8"/>
  <c r="H967" i="8" s="1"/>
  <c r="I967" i="8"/>
  <c r="B968" i="8"/>
  <c r="D968" i="8"/>
  <c r="H968" i="8" s="1"/>
  <c r="I968" i="8"/>
  <c r="B969" i="8"/>
  <c r="D969" i="8"/>
  <c r="H969" i="8" s="1"/>
  <c r="I969" i="8"/>
  <c r="B970" i="8"/>
  <c r="D970" i="8"/>
  <c r="H970" i="8" s="1"/>
  <c r="I970" i="8"/>
  <c r="B971" i="8"/>
  <c r="D971" i="8"/>
  <c r="H971" i="8" s="1"/>
  <c r="I971" i="8"/>
  <c r="B972" i="8"/>
  <c r="D972" i="8"/>
  <c r="H972" i="8" s="1"/>
  <c r="I972" i="8"/>
  <c r="B973" i="8"/>
  <c r="D973" i="8"/>
  <c r="H973" i="8" s="1"/>
  <c r="I973" i="8"/>
  <c r="B974" i="8"/>
  <c r="D974" i="8"/>
  <c r="H974" i="8" s="1"/>
  <c r="I974" i="8"/>
  <c r="B975" i="8"/>
  <c r="D975" i="8"/>
  <c r="H975" i="8" s="1"/>
  <c r="I975" i="8"/>
  <c r="B976" i="8"/>
  <c r="D976" i="8"/>
  <c r="H976" i="8" s="1"/>
  <c r="I976" i="8"/>
  <c r="B977" i="8"/>
  <c r="D977" i="8"/>
  <c r="H977" i="8" s="1"/>
  <c r="I977" i="8"/>
  <c r="B978" i="8"/>
  <c r="D978" i="8"/>
  <c r="H978" i="8" s="1"/>
  <c r="I978" i="8"/>
  <c r="B979" i="8"/>
  <c r="D979" i="8"/>
  <c r="H979" i="8" s="1"/>
  <c r="I979" i="8"/>
  <c r="B980" i="8"/>
  <c r="D980" i="8"/>
  <c r="H980" i="8" s="1"/>
  <c r="I980" i="8"/>
  <c r="B981" i="8"/>
  <c r="D981" i="8"/>
  <c r="H981" i="8" s="1"/>
  <c r="I981" i="8"/>
  <c r="B982" i="8"/>
  <c r="D982" i="8"/>
  <c r="H982" i="8" s="1"/>
  <c r="I982" i="8"/>
  <c r="B983" i="8"/>
  <c r="D983" i="8"/>
  <c r="H983" i="8" s="1"/>
  <c r="I983" i="8"/>
  <c r="B984" i="8"/>
  <c r="D984" i="8"/>
  <c r="H984" i="8" s="1"/>
  <c r="I984" i="8"/>
  <c r="B985" i="8"/>
  <c r="D985" i="8"/>
  <c r="H985" i="8" s="1"/>
  <c r="I985" i="8"/>
  <c r="B986" i="8"/>
  <c r="D986" i="8"/>
  <c r="H986" i="8" s="1"/>
  <c r="I986" i="8"/>
  <c r="B987" i="8"/>
  <c r="D987" i="8"/>
  <c r="H987" i="8" s="1"/>
  <c r="I987" i="8"/>
  <c r="B988" i="8"/>
  <c r="D988" i="8"/>
  <c r="H988" i="8" s="1"/>
  <c r="I988" i="8"/>
  <c r="B989" i="8"/>
  <c r="D989" i="8"/>
  <c r="H989" i="8" s="1"/>
  <c r="I989" i="8"/>
  <c r="B990" i="8"/>
  <c r="D990" i="8"/>
  <c r="H990" i="8" s="1"/>
  <c r="I990" i="8"/>
  <c r="B991" i="8"/>
  <c r="D991" i="8"/>
  <c r="H991" i="8" s="1"/>
  <c r="I991" i="8"/>
  <c r="B992" i="8"/>
  <c r="D992" i="8"/>
  <c r="H992" i="8" s="1"/>
  <c r="I992" i="8"/>
  <c r="B993" i="8"/>
  <c r="D993" i="8"/>
  <c r="H993" i="8" s="1"/>
  <c r="I993" i="8"/>
  <c r="B994" i="8"/>
  <c r="D994" i="8"/>
  <c r="H994" i="8" s="1"/>
  <c r="I994" i="8"/>
  <c r="B995" i="8"/>
  <c r="D995" i="8"/>
  <c r="H995" i="8" s="1"/>
  <c r="I995" i="8"/>
  <c r="B996" i="8"/>
  <c r="D996" i="8"/>
  <c r="H996" i="8" s="1"/>
  <c r="I996" i="8"/>
  <c r="B997" i="8"/>
  <c r="D997" i="8"/>
  <c r="H997" i="8" s="1"/>
  <c r="I997" i="8"/>
  <c r="B998" i="8"/>
  <c r="D998" i="8"/>
  <c r="H998" i="8" s="1"/>
  <c r="I998" i="8"/>
  <c r="B999" i="8"/>
  <c r="D999" i="8"/>
  <c r="H999" i="8" s="1"/>
  <c r="I999" i="8"/>
  <c r="B1000" i="8"/>
  <c r="D1000" i="8"/>
  <c r="H1000" i="8" s="1"/>
  <c r="I1000" i="8"/>
  <c r="J1317" i="8" l="1"/>
  <c r="S1011" i="8"/>
  <c r="S983" i="8"/>
  <c r="S1317" i="8"/>
  <c r="T326" i="5"/>
  <c r="T332" i="5"/>
  <c r="J1043" i="8"/>
  <c r="J862" i="8"/>
  <c r="T1043" i="8"/>
  <c r="S861" i="8"/>
  <c r="U952" i="8"/>
  <c r="T952" i="8"/>
  <c r="J992" i="8"/>
  <c r="M801" i="2"/>
  <c r="P801" i="2" s="1"/>
  <c r="M802" i="2"/>
  <c r="P802" i="2" s="1"/>
  <c r="M803" i="2"/>
  <c r="P803" i="2" s="1"/>
  <c r="M804" i="2"/>
  <c r="P804" i="2" s="1"/>
  <c r="M805" i="2"/>
  <c r="P805" i="2" s="1"/>
  <c r="M806" i="2"/>
  <c r="P806" i="2" s="1"/>
  <c r="M807" i="2"/>
  <c r="P807" i="2" s="1"/>
  <c r="M808" i="2"/>
  <c r="P808" i="2" s="1"/>
  <c r="M809" i="2"/>
  <c r="P809" i="2" s="1"/>
  <c r="M810" i="2"/>
  <c r="P810" i="2" s="1"/>
  <c r="M811" i="2"/>
  <c r="P811" i="2" s="1"/>
  <c r="M812" i="2"/>
  <c r="P812" i="2" s="1"/>
  <c r="M813" i="2"/>
  <c r="P813" i="2" s="1"/>
  <c r="M814" i="2"/>
  <c r="P814" i="2" s="1"/>
  <c r="M815" i="2"/>
  <c r="P815" i="2" s="1"/>
  <c r="M816" i="2"/>
  <c r="P816" i="2" s="1"/>
  <c r="M817" i="2"/>
  <c r="P817" i="2" s="1"/>
  <c r="M818" i="2"/>
  <c r="P818" i="2" s="1"/>
  <c r="M819" i="2"/>
  <c r="P819" i="2" s="1"/>
  <c r="M820" i="2"/>
  <c r="P820" i="2" s="1"/>
  <c r="M821" i="2"/>
  <c r="P821" i="2" s="1"/>
  <c r="M822" i="2"/>
  <c r="P822" i="2"/>
  <c r="M823" i="2"/>
  <c r="P823" i="2" s="1"/>
  <c r="M824" i="2"/>
  <c r="P824" i="2"/>
  <c r="M825" i="2"/>
  <c r="P825" i="2" s="1"/>
  <c r="M826" i="2"/>
  <c r="P826" i="2" s="1"/>
  <c r="M827" i="2"/>
  <c r="P827" i="2"/>
  <c r="M828" i="2"/>
  <c r="P828" i="2" s="1"/>
  <c r="M829" i="2"/>
  <c r="P829" i="2" s="1"/>
  <c r="M830" i="2"/>
  <c r="P830" i="2" s="1"/>
  <c r="M831" i="2"/>
  <c r="P831" i="2" s="1"/>
  <c r="M832" i="2"/>
  <c r="P832" i="2" s="1"/>
  <c r="M833" i="2"/>
  <c r="P833" i="2" s="1"/>
  <c r="M834" i="2"/>
  <c r="P834" i="2"/>
  <c r="M835" i="2"/>
  <c r="P835" i="2" s="1"/>
  <c r="M836" i="2"/>
  <c r="P836" i="2" s="1"/>
  <c r="M837" i="2"/>
  <c r="P837" i="2" s="1"/>
  <c r="M838" i="2"/>
  <c r="P838" i="2" s="1"/>
  <c r="M839" i="2"/>
  <c r="P839" i="2" s="1"/>
  <c r="M840" i="2"/>
  <c r="P840" i="2" s="1"/>
  <c r="M841" i="2"/>
  <c r="P841" i="2" s="1"/>
  <c r="M842" i="2"/>
  <c r="P842" i="2" s="1"/>
  <c r="M843" i="2"/>
  <c r="P843" i="2" s="1"/>
  <c r="M844" i="2"/>
  <c r="P844" i="2" s="1"/>
  <c r="M845" i="2"/>
  <c r="P845" i="2" s="1"/>
  <c r="M846" i="2"/>
  <c r="P846" i="2" s="1"/>
  <c r="M847" i="2"/>
  <c r="P847" i="2" s="1"/>
  <c r="M848" i="2"/>
  <c r="P848" i="2"/>
  <c r="M849" i="2"/>
  <c r="P849" i="2" s="1"/>
  <c r="M850" i="2"/>
  <c r="P850" i="2" s="1"/>
  <c r="M851" i="2"/>
  <c r="P851" i="2" s="1"/>
  <c r="M852" i="2"/>
  <c r="P852" i="2"/>
  <c r="M853" i="2"/>
  <c r="P853" i="2" s="1"/>
  <c r="M854" i="2"/>
  <c r="P854" i="2" s="1"/>
  <c r="M855" i="2"/>
  <c r="P855" i="2"/>
  <c r="M856" i="2"/>
  <c r="P856" i="2" s="1"/>
  <c r="M857" i="2"/>
  <c r="P857" i="2" s="1"/>
  <c r="M858" i="2"/>
  <c r="P858" i="2" s="1"/>
  <c r="M859" i="2"/>
  <c r="P859" i="2" s="1"/>
  <c r="M860" i="2"/>
  <c r="P860" i="2" s="1"/>
  <c r="M861" i="2"/>
  <c r="P861" i="2" s="1"/>
  <c r="M862" i="2"/>
  <c r="P862" i="2" s="1"/>
  <c r="M863" i="2"/>
  <c r="P863" i="2" s="1"/>
  <c r="M864" i="2"/>
  <c r="P864" i="2" s="1"/>
  <c r="M865" i="2"/>
  <c r="P865" i="2" s="1"/>
  <c r="M866" i="2"/>
  <c r="P866" i="2" s="1"/>
  <c r="M867" i="2"/>
  <c r="P867" i="2" s="1"/>
  <c r="M868" i="2"/>
  <c r="P868" i="2" s="1"/>
  <c r="M869" i="2"/>
  <c r="P869" i="2" s="1"/>
  <c r="M870" i="2"/>
  <c r="P870" i="2" s="1"/>
  <c r="M871" i="2"/>
  <c r="P871" i="2" s="1"/>
  <c r="M872" i="2"/>
  <c r="P872" i="2" s="1"/>
  <c r="M873" i="2"/>
  <c r="P873" i="2" s="1"/>
  <c r="M874" i="2"/>
  <c r="M875" i="2"/>
  <c r="P875" i="2" s="1"/>
  <c r="M876" i="2"/>
  <c r="P876" i="2" s="1"/>
  <c r="M877" i="2"/>
  <c r="P877" i="2" s="1"/>
  <c r="M878" i="2"/>
  <c r="P878" i="2" s="1"/>
  <c r="M879" i="2"/>
  <c r="P879" i="2" s="1"/>
  <c r="M880" i="2"/>
  <c r="P880" i="2" s="1"/>
  <c r="M881" i="2"/>
  <c r="M882" i="2"/>
  <c r="P882" i="2" s="1"/>
  <c r="M883" i="2"/>
  <c r="P883" i="2" s="1"/>
  <c r="M884" i="2"/>
  <c r="P884" i="2"/>
  <c r="M885" i="2"/>
  <c r="P885" i="2" s="1"/>
  <c r="M886" i="2"/>
  <c r="M887" i="2"/>
  <c r="P887" i="2" s="1"/>
  <c r="M888" i="2"/>
  <c r="P888" i="2" s="1"/>
  <c r="M889" i="2"/>
  <c r="P889" i="2" s="1"/>
  <c r="M890" i="2"/>
  <c r="M891" i="2"/>
  <c r="P891" i="2" s="1"/>
  <c r="M892" i="2"/>
  <c r="P892" i="2" s="1"/>
  <c r="M893" i="2"/>
  <c r="P893" i="2" s="1"/>
  <c r="M894" i="2"/>
  <c r="P894" i="2" s="1"/>
  <c r="M895" i="2"/>
  <c r="P895" i="2" s="1"/>
  <c r="M896" i="2"/>
  <c r="P896" i="2" s="1"/>
  <c r="M897" i="2"/>
  <c r="P897" i="2"/>
  <c r="M898" i="2"/>
  <c r="P898" i="2" s="1"/>
  <c r="M899" i="2"/>
  <c r="P899" i="2" s="1"/>
  <c r="M900" i="2"/>
  <c r="P900" i="2" s="1"/>
  <c r="M901" i="2"/>
  <c r="P901" i="2" s="1"/>
  <c r="M902" i="2"/>
  <c r="P902" i="2" s="1"/>
  <c r="M903" i="2"/>
  <c r="P903" i="2" s="1"/>
  <c r="M904" i="2"/>
  <c r="P904" i="2" s="1"/>
  <c r="M905" i="2"/>
  <c r="P905" i="2"/>
  <c r="M906" i="2"/>
  <c r="P906" i="2" s="1"/>
  <c r="M907" i="2"/>
  <c r="P907" i="2" s="1"/>
  <c r="M908" i="2"/>
  <c r="P908" i="2" s="1"/>
  <c r="M909" i="2"/>
  <c r="P909" i="2" s="1"/>
  <c r="M910" i="2"/>
  <c r="P910" i="2" s="1"/>
  <c r="M911" i="2"/>
  <c r="P911" i="2" s="1"/>
  <c r="M912" i="2"/>
  <c r="P912" i="2" s="1"/>
  <c r="M913" i="2"/>
  <c r="P913" i="2" s="1"/>
  <c r="M914" i="2"/>
  <c r="P914" i="2" s="1"/>
  <c r="M915" i="2"/>
  <c r="P915" i="2"/>
  <c r="M916" i="2"/>
  <c r="P916" i="2" s="1"/>
  <c r="M917" i="2"/>
  <c r="P917" i="2" s="1"/>
  <c r="M918" i="2"/>
  <c r="P918" i="2" s="1"/>
  <c r="M919" i="2"/>
  <c r="P919" i="2" s="1"/>
  <c r="B801" i="2"/>
  <c r="D801" i="2"/>
  <c r="H801" i="2" s="1"/>
  <c r="I801" i="2"/>
  <c r="B802" i="2"/>
  <c r="D802" i="2"/>
  <c r="H802" i="2" s="1"/>
  <c r="I802" i="2"/>
  <c r="B803" i="2"/>
  <c r="D803" i="2"/>
  <c r="H803" i="2" s="1"/>
  <c r="I803" i="2"/>
  <c r="B804" i="2"/>
  <c r="D804" i="2"/>
  <c r="H804" i="2" s="1"/>
  <c r="I804" i="2"/>
  <c r="B805" i="2"/>
  <c r="D805" i="2"/>
  <c r="H805" i="2" s="1"/>
  <c r="I805" i="2"/>
  <c r="B806" i="2"/>
  <c r="D806" i="2"/>
  <c r="H806" i="2"/>
  <c r="I806" i="2"/>
  <c r="B807" i="2"/>
  <c r="D807" i="2"/>
  <c r="H807" i="2" s="1"/>
  <c r="I807" i="2"/>
  <c r="B808" i="2"/>
  <c r="D808" i="2"/>
  <c r="H808" i="2" s="1"/>
  <c r="I808" i="2"/>
  <c r="B809" i="2"/>
  <c r="D809" i="2"/>
  <c r="H809" i="2" s="1"/>
  <c r="I809" i="2"/>
  <c r="B810" i="2"/>
  <c r="D810" i="2"/>
  <c r="H810" i="2" s="1"/>
  <c r="I810" i="2"/>
  <c r="B811" i="2"/>
  <c r="D811" i="2"/>
  <c r="H811" i="2" s="1"/>
  <c r="I811" i="2"/>
  <c r="B812" i="2"/>
  <c r="D812" i="2"/>
  <c r="H812" i="2" s="1"/>
  <c r="I812" i="2"/>
  <c r="B813" i="2"/>
  <c r="D813" i="2"/>
  <c r="H813" i="2" s="1"/>
  <c r="I813" i="2"/>
  <c r="B814" i="2"/>
  <c r="D814" i="2"/>
  <c r="H814" i="2" s="1"/>
  <c r="I814" i="2"/>
  <c r="B815" i="2"/>
  <c r="D815" i="2"/>
  <c r="H815" i="2" s="1"/>
  <c r="I815" i="2"/>
  <c r="B816" i="2"/>
  <c r="D816" i="2"/>
  <c r="H816" i="2" s="1"/>
  <c r="I816" i="2"/>
  <c r="B817" i="2"/>
  <c r="D817" i="2"/>
  <c r="H817" i="2" s="1"/>
  <c r="I817" i="2"/>
  <c r="B818" i="2"/>
  <c r="D818" i="2"/>
  <c r="H818" i="2" s="1"/>
  <c r="I818" i="2"/>
  <c r="B819" i="2"/>
  <c r="D819" i="2"/>
  <c r="H819" i="2" s="1"/>
  <c r="I819" i="2"/>
  <c r="B820" i="2"/>
  <c r="D820" i="2"/>
  <c r="H820" i="2" s="1"/>
  <c r="I820" i="2"/>
  <c r="B821" i="2"/>
  <c r="D821" i="2"/>
  <c r="H821" i="2" s="1"/>
  <c r="I821" i="2"/>
  <c r="B822" i="2"/>
  <c r="D822" i="2"/>
  <c r="H822" i="2" s="1"/>
  <c r="I822" i="2"/>
  <c r="B823" i="2"/>
  <c r="D823" i="2"/>
  <c r="H823" i="2" s="1"/>
  <c r="I823" i="2"/>
  <c r="B824" i="2"/>
  <c r="D824" i="2"/>
  <c r="H824" i="2" s="1"/>
  <c r="I824" i="2"/>
  <c r="B825" i="2"/>
  <c r="D825" i="2"/>
  <c r="H825" i="2" s="1"/>
  <c r="I825" i="2"/>
  <c r="B826" i="2"/>
  <c r="D826" i="2"/>
  <c r="H826" i="2" s="1"/>
  <c r="I826" i="2"/>
  <c r="B827" i="2"/>
  <c r="D827" i="2"/>
  <c r="H827" i="2" s="1"/>
  <c r="I827" i="2"/>
  <c r="B828" i="2"/>
  <c r="D828" i="2"/>
  <c r="H828" i="2" s="1"/>
  <c r="I828" i="2"/>
  <c r="B829" i="2"/>
  <c r="D829" i="2"/>
  <c r="H829" i="2" s="1"/>
  <c r="I829" i="2"/>
  <c r="B830" i="2"/>
  <c r="D830" i="2"/>
  <c r="H830" i="2" s="1"/>
  <c r="I830" i="2"/>
  <c r="B831" i="2"/>
  <c r="D831" i="2"/>
  <c r="H831" i="2" s="1"/>
  <c r="I831" i="2"/>
  <c r="B832" i="2"/>
  <c r="D832" i="2"/>
  <c r="H832" i="2" s="1"/>
  <c r="I832" i="2"/>
  <c r="B833" i="2"/>
  <c r="D833" i="2"/>
  <c r="H833" i="2" s="1"/>
  <c r="I833" i="2"/>
  <c r="B834" i="2"/>
  <c r="D834" i="2"/>
  <c r="H834" i="2"/>
  <c r="I834" i="2"/>
  <c r="B835" i="2"/>
  <c r="D835" i="2"/>
  <c r="H835" i="2" s="1"/>
  <c r="I835" i="2"/>
  <c r="B836" i="2"/>
  <c r="D836" i="2"/>
  <c r="H836" i="2" s="1"/>
  <c r="I836" i="2"/>
  <c r="B837" i="2"/>
  <c r="D837" i="2"/>
  <c r="H837" i="2" s="1"/>
  <c r="I837" i="2"/>
  <c r="B838" i="2"/>
  <c r="D838" i="2"/>
  <c r="H838" i="2" s="1"/>
  <c r="I838" i="2"/>
  <c r="B839" i="2"/>
  <c r="D839" i="2"/>
  <c r="H839" i="2" s="1"/>
  <c r="I839" i="2"/>
  <c r="B840" i="2"/>
  <c r="D840" i="2"/>
  <c r="H840" i="2" s="1"/>
  <c r="I840" i="2"/>
  <c r="B841" i="2"/>
  <c r="D841" i="2"/>
  <c r="H841" i="2"/>
  <c r="I841" i="2"/>
  <c r="B842" i="2"/>
  <c r="D842" i="2"/>
  <c r="H842" i="2" s="1"/>
  <c r="I842" i="2"/>
  <c r="B843" i="2"/>
  <c r="D843" i="2"/>
  <c r="H843" i="2"/>
  <c r="I843" i="2"/>
  <c r="B844" i="2"/>
  <c r="D844" i="2"/>
  <c r="H844" i="2" s="1"/>
  <c r="I844" i="2"/>
  <c r="B845" i="2"/>
  <c r="D845" i="2"/>
  <c r="H845" i="2" s="1"/>
  <c r="I845" i="2"/>
  <c r="B846" i="2"/>
  <c r="D846" i="2"/>
  <c r="H846" i="2" s="1"/>
  <c r="I846" i="2"/>
  <c r="B847" i="2"/>
  <c r="D847" i="2"/>
  <c r="H847" i="2" s="1"/>
  <c r="I847" i="2"/>
  <c r="B848" i="2"/>
  <c r="D848" i="2"/>
  <c r="H848" i="2" s="1"/>
  <c r="I848" i="2"/>
  <c r="B849" i="2"/>
  <c r="D849" i="2"/>
  <c r="H849" i="2" s="1"/>
  <c r="I849" i="2"/>
  <c r="B850" i="2"/>
  <c r="D850" i="2"/>
  <c r="H850" i="2" s="1"/>
  <c r="I850" i="2"/>
  <c r="B851" i="2"/>
  <c r="D851" i="2"/>
  <c r="H851" i="2" s="1"/>
  <c r="I851" i="2"/>
  <c r="B852" i="2"/>
  <c r="D852" i="2"/>
  <c r="H852" i="2" s="1"/>
  <c r="I852" i="2"/>
  <c r="B853" i="2"/>
  <c r="D853" i="2"/>
  <c r="H853" i="2" s="1"/>
  <c r="I853" i="2"/>
  <c r="B854" i="2"/>
  <c r="D854" i="2"/>
  <c r="H854" i="2" s="1"/>
  <c r="I854" i="2"/>
  <c r="B855" i="2"/>
  <c r="D855" i="2"/>
  <c r="H855" i="2" s="1"/>
  <c r="I855" i="2"/>
  <c r="B856" i="2"/>
  <c r="D856" i="2"/>
  <c r="H856" i="2"/>
  <c r="I856" i="2"/>
  <c r="B857" i="2"/>
  <c r="D857" i="2"/>
  <c r="H857" i="2" s="1"/>
  <c r="I857" i="2"/>
  <c r="B858" i="2"/>
  <c r="D858" i="2"/>
  <c r="H858" i="2" s="1"/>
  <c r="I858" i="2"/>
  <c r="B859" i="2"/>
  <c r="D859" i="2"/>
  <c r="H859" i="2" s="1"/>
  <c r="I859" i="2"/>
  <c r="B860" i="2"/>
  <c r="D860" i="2"/>
  <c r="H860" i="2" s="1"/>
  <c r="I860" i="2"/>
  <c r="B861" i="2"/>
  <c r="D861" i="2"/>
  <c r="H861" i="2" s="1"/>
  <c r="I861" i="2"/>
  <c r="B862" i="2"/>
  <c r="D862" i="2"/>
  <c r="H862" i="2"/>
  <c r="I862" i="2"/>
  <c r="B863" i="2"/>
  <c r="D863" i="2"/>
  <c r="H863" i="2" s="1"/>
  <c r="I863" i="2"/>
  <c r="B864" i="2"/>
  <c r="D864" i="2"/>
  <c r="H864" i="2" s="1"/>
  <c r="I864" i="2"/>
  <c r="B865" i="2"/>
  <c r="D865" i="2"/>
  <c r="H865" i="2" s="1"/>
  <c r="I865" i="2"/>
  <c r="B866" i="2"/>
  <c r="D866" i="2"/>
  <c r="H866" i="2" s="1"/>
  <c r="I866" i="2"/>
  <c r="B867" i="2"/>
  <c r="D867" i="2"/>
  <c r="H867" i="2" s="1"/>
  <c r="I867" i="2"/>
  <c r="B868" i="2"/>
  <c r="D868" i="2"/>
  <c r="H868" i="2" s="1"/>
  <c r="I868" i="2"/>
  <c r="B869" i="2"/>
  <c r="D869" i="2"/>
  <c r="H869" i="2" s="1"/>
  <c r="I869" i="2"/>
  <c r="B870" i="2"/>
  <c r="D870" i="2"/>
  <c r="H870" i="2" s="1"/>
  <c r="I870" i="2"/>
  <c r="B871" i="2"/>
  <c r="D871" i="2"/>
  <c r="H871" i="2" s="1"/>
  <c r="I871" i="2"/>
  <c r="B872" i="2"/>
  <c r="D872" i="2"/>
  <c r="H872" i="2" s="1"/>
  <c r="I872" i="2"/>
  <c r="B873" i="2"/>
  <c r="D873" i="2"/>
  <c r="H873" i="2" s="1"/>
  <c r="I873" i="2"/>
  <c r="B874" i="2"/>
  <c r="D874" i="2"/>
  <c r="H874" i="2"/>
  <c r="I874" i="2"/>
  <c r="B875" i="2"/>
  <c r="D875" i="2"/>
  <c r="H875" i="2" s="1"/>
  <c r="I875" i="2"/>
  <c r="B876" i="2"/>
  <c r="D876" i="2"/>
  <c r="H876" i="2" s="1"/>
  <c r="I876" i="2"/>
  <c r="B877" i="2"/>
  <c r="D877" i="2"/>
  <c r="H877" i="2" s="1"/>
  <c r="I877" i="2"/>
  <c r="B878" i="2"/>
  <c r="D878" i="2"/>
  <c r="H878" i="2" s="1"/>
  <c r="I878" i="2"/>
  <c r="B879" i="2"/>
  <c r="D879" i="2"/>
  <c r="H879" i="2"/>
  <c r="I879" i="2"/>
  <c r="B880" i="2"/>
  <c r="D880" i="2"/>
  <c r="H880" i="2" s="1"/>
  <c r="I880" i="2"/>
  <c r="B881" i="2"/>
  <c r="D881" i="2"/>
  <c r="H881" i="2" s="1"/>
  <c r="I881" i="2"/>
  <c r="B882" i="2"/>
  <c r="D882" i="2"/>
  <c r="H882" i="2" s="1"/>
  <c r="I882" i="2"/>
  <c r="B883" i="2"/>
  <c r="D883" i="2"/>
  <c r="H883" i="2" s="1"/>
  <c r="I883" i="2"/>
  <c r="B884" i="2"/>
  <c r="D884" i="2"/>
  <c r="H884" i="2" s="1"/>
  <c r="I884" i="2"/>
  <c r="B885" i="2"/>
  <c r="D885" i="2"/>
  <c r="H885" i="2" s="1"/>
  <c r="I885" i="2"/>
  <c r="B886" i="2"/>
  <c r="D886" i="2"/>
  <c r="H886" i="2" s="1"/>
  <c r="I886" i="2"/>
  <c r="B887" i="2"/>
  <c r="D887" i="2"/>
  <c r="H887" i="2" s="1"/>
  <c r="I887" i="2"/>
  <c r="B888" i="2"/>
  <c r="D888" i="2"/>
  <c r="H888" i="2" s="1"/>
  <c r="I888" i="2"/>
  <c r="B889" i="2"/>
  <c r="D889" i="2"/>
  <c r="H889" i="2" s="1"/>
  <c r="I889" i="2"/>
  <c r="B890" i="2"/>
  <c r="D890" i="2"/>
  <c r="H890" i="2" s="1"/>
  <c r="I890" i="2"/>
  <c r="B891" i="2"/>
  <c r="D891" i="2"/>
  <c r="H891" i="2" s="1"/>
  <c r="I891" i="2"/>
  <c r="B892" i="2"/>
  <c r="D892" i="2"/>
  <c r="H892" i="2"/>
  <c r="I892" i="2"/>
  <c r="B893" i="2"/>
  <c r="D893" i="2"/>
  <c r="H893" i="2" s="1"/>
  <c r="I893" i="2"/>
  <c r="B894" i="2"/>
  <c r="D894" i="2"/>
  <c r="H894" i="2" s="1"/>
  <c r="I894" i="2"/>
  <c r="B895" i="2"/>
  <c r="D895" i="2"/>
  <c r="H895" i="2" s="1"/>
  <c r="I895" i="2"/>
  <c r="B896" i="2"/>
  <c r="D896" i="2"/>
  <c r="H896" i="2" s="1"/>
  <c r="I896" i="2"/>
  <c r="B897" i="2"/>
  <c r="D897" i="2"/>
  <c r="H897" i="2" s="1"/>
  <c r="I897" i="2"/>
  <c r="B898" i="2"/>
  <c r="D898" i="2"/>
  <c r="H898" i="2" s="1"/>
  <c r="I898" i="2"/>
  <c r="B899" i="2"/>
  <c r="D899" i="2"/>
  <c r="H899" i="2" s="1"/>
  <c r="I899" i="2"/>
  <c r="B900" i="2"/>
  <c r="D900" i="2"/>
  <c r="H900" i="2" s="1"/>
  <c r="I900" i="2"/>
  <c r="B901" i="2"/>
  <c r="D901" i="2"/>
  <c r="H901" i="2" s="1"/>
  <c r="I901" i="2"/>
  <c r="B902" i="2"/>
  <c r="D902" i="2"/>
  <c r="H902" i="2" s="1"/>
  <c r="I902" i="2"/>
  <c r="B903" i="2"/>
  <c r="D903" i="2"/>
  <c r="H903" i="2" s="1"/>
  <c r="I903" i="2"/>
  <c r="B904" i="2"/>
  <c r="D904" i="2"/>
  <c r="H904" i="2" s="1"/>
  <c r="I904" i="2"/>
  <c r="B905" i="2"/>
  <c r="D905" i="2"/>
  <c r="H905" i="2" s="1"/>
  <c r="I905" i="2"/>
  <c r="B906" i="2"/>
  <c r="D906" i="2"/>
  <c r="H906" i="2" s="1"/>
  <c r="I906" i="2"/>
  <c r="B907" i="2"/>
  <c r="D907" i="2"/>
  <c r="H907" i="2" s="1"/>
  <c r="I907" i="2"/>
  <c r="B908" i="2"/>
  <c r="D908" i="2"/>
  <c r="H908" i="2" s="1"/>
  <c r="I908" i="2"/>
  <c r="B909" i="2"/>
  <c r="D909" i="2"/>
  <c r="H909" i="2" s="1"/>
  <c r="I909" i="2"/>
  <c r="B910" i="2"/>
  <c r="D910" i="2"/>
  <c r="H910" i="2"/>
  <c r="I910" i="2"/>
  <c r="B911" i="2"/>
  <c r="D911" i="2"/>
  <c r="H911" i="2" s="1"/>
  <c r="I911" i="2"/>
  <c r="B912" i="2"/>
  <c r="D912" i="2"/>
  <c r="H912" i="2" s="1"/>
  <c r="I912" i="2"/>
  <c r="B913" i="2"/>
  <c r="D913" i="2"/>
  <c r="H913" i="2" s="1"/>
  <c r="I913" i="2"/>
  <c r="B914" i="2"/>
  <c r="D914" i="2"/>
  <c r="H914" i="2" s="1"/>
  <c r="I914" i="2"/>
  <c r="B915" i="2"/>
  <c r="D915" i="2"/>
  <c r="H915" i="2" s="1"/>
  <c r="I915" i="2"/>
  <c r="B916" i="2"/>
  <c r="D916" i="2"/>
  <c r="H916" i="2" s="1"/>
  <c r="I916" i="2"/>
  <c r="B917" i="2"/>
  <c r="D917" i="2"/>
  <c r="H917" i="2" s="1"/>
  <c r="I917" i="2"/>
  <c r="B918" i="2"/>
  <c r="D918" i="2"/>
  <c r="H918" i="2" s="1"/>
  <c r="I918" i="2"/>
  <c r="B919" i="2"/>
  <c r="D919" i="2"/>
  <c r="H919" i="2" s="1"/>
  <c r="I919" i="2"/>
  <c r="N606" i="10"/>
  <c r="P606" i="10" s="1"/>
  <c r="N607" i="10"/>
  <c r="P607" i="10" s="1"/>
  <c r="N608" i="10"/>
  <c r="P608" i="10" s="1"/>
  <c r="N609" i="10"/>
  <c r="P609" i="10" s="1"/>
  <c r="N610" i="10"/>
  <c r="P610" i="10" s="1"/>
  <c r="N611" i="10"/>
  <c r="P611" i="10" s="1"/>
  <c r="N612" i="10"/>
  <c r="P612" i="10" s="1"/>
  <c r="N613" i="10"/>
  <c r="P613" i="10" s="1"/>
  <c r="N614" i="10"/>
  <c r="P614" i="10" s="1"/>
  <c r="N615" i="10"/>
  <c r="P615" i="10" s="1"/>
  <c r="N616" i="10"/>
  <c r="P616" i="10" s="1"/>
  <c r="N617" i="10"/>
  <c r="P617" i="10" s="1"/>
  <c r="N618" i="10"/>
  <c r="P618" i="10" s="1"/>
  <c r="N619" i="10"/>
  <c r="P619" i="10" s="1"/>
  <c r="N620" i="10"/>
  <c r="P620" i="10" s="1"/>
  <c r="N621" i="10"/>
  <c r="P621" i="10" s="1"/>
  <c r="N622" i="10"/>
  <c r="P622" i="10" s="1"/>
  <c r="N623" i="10"/>
  <c r="P623" i="10" s="1"/>
  <c r="N624" i="10"/>
  <c r="P624" i="10" s="1"/>
  <c r="N625" i="10"/>
  <c r="P625" i="10" s="1"/>
  <c r="N626" i="10"/>
  <c r="P626" i="10" s="1"/>
  <c r="N627" i="10"/>
  <c r="P627" i="10" s="1"/>
  <c r="N628" i="10"/>
  <c r="P628" i="10" s="1"/>
  <c r="N629" i="10"/>
  <c r="P629" i="10" s="1"/>
  <c r="N630" i="10"/>
  <c r="P630" i="10" s="1"/>
  <c r="N631" i="10"/>
  <c r="P631" i="10" s="1"/>
  <c r="N632" i="10"/>
  <c r="P632" i="10" s="1"/>
  <c r="N633" i="10"/>
  <c r="P633" i="10" s="1"/>
  <c r="N634" i="10"/>
  <c r="P634" i="10" s="1"/>
  <c r="N635" i="10"/>
  <c r="P635" i="10" s="1"/>
  <c r="N636" i="10"/>
  <c r="P636" i="10" s="1"/>
  <c r="N637" i="10"/>
  <c r="P637" i="10" s="1"/>
  <c r="N638" i="10"/>
  <c r="P638" i="10"/>
  <c r="N639" i="10"/>
  <c r="P639" i="10" s="1"/>
  <c r="N640" i="10"/>
  <c r="P640" i="10"/>
  <c r="N641" i="10"/>
  <c r="P641" i="10" s="1"/>
  <c r="N642" i="10"/>
  <c r="P642" i="10" s="1"/>
  <c r="N643" i="10"/>
  <c r="P643" i="10" s="1"/>
  <c r="N644" i="10"/>
  <c r="P644" i="10" s="1"/>
  <c r="N645" i="10"/>
  <c r="P645" i="10" s="1"/>
  <c r="N646" i="10"/>
  <c r="P646" i="10" s="1"/>
  <c r="N647" i="10"/>
  <c r="P647" i="10" s="1"/>
  <c r="N648" i="10"/>
  <c r="P648" i="10" s="1"/>
  <c r="N649" i="10"/>
  <c r="P649" i="10"/>
  <c r="N650" i="10"/>
  <c r="P650" i="10" s="1"/>
  <c r="N651" i="10"/>
  <c r="P651" i="10" s="1"/>
  <c r="N652" i="10"/>
  <c r="P652" i="10" s="1"/>
  <c r="N653" i="10"/>
  <c r="P653" i="10" s="1"/>
  <c r="N654" i="10"/>
  <c r="P654" i="10" s="1"/>
  <c r="N655" i="10"/>
  <c r="P655" i="10" s="1"/>
  <c r="N656" i="10"/>
  <c r="P656" i="10" s="1"/>
  <c r="N657" i="10"/>
  <c r="P657" i="10" s="1"/>
  <c r="N658" i="10"/>
  <c r="P658" i="10"/>
  <c r="N659" i="10"/>
  <c r="P659" i="10" s="1"/>
  <c r="N660" i="10"/>
  <c r="P660" i="10" s="1"/>
  <c r="N661" i="10"/>
  <c r="P661" i="10"/>
  <c r="P662" i="10"/>
  <c r="N663" i="10"/>
  <c r="P663" i="10" s="1"/>
  <c r="N664" i="10"/>
  <c r="P664" i="10" s="1"/>
  <c r="N665" i="10"/>
  <c r="P665" i="10" s="1"/>
  <c r="N666" i="10"/>
  <c r="P666" i="10" s="1"/>
  <c r="N667" i="10"/>
  <c r="P667" i="10" s="1"/>
  <c r="N668" i="10"/>
  <c r="P668" i="10" s="1"/>
  <c r="N669" i="10"/>
  <c r="P669" i="10" s="1"/>
  <c r="N670" i="10"/>
  <c r="P670" i="10" s="1"/>
  <c r="N671" i="10"/>
  <c r="P671" i="10" s="1"/>
  <c r="N672" i="10"/>
  <c r="P672" i="10" s="1"/>
  <c r="N673" i="10"/>
  <c r="P673" i="10" s="1"/>
  <c r="N674" i="10"/>
  <c r="P674" i="10" s="1"/>
  <c r="N675" i="10"/>
  <c r="P675" i="10" s="1"/>
  <c r="N676" i="10"/>
  <c r="P676" i="10" s="1"/>
  <c r="N677" i="10"/>
  <c r="P677" i="10" s="1"/>
  <c r="N678" i="10"/>
  <c r="P678" i="10" s="1"/>
  <c r="N679" i="10"/>
  <c r="P679" i="10" s="1"/>
  <c r="N680" i="10"/>
  <c r="P680" i="10" s="1"/>
  <c r="N681" i="10"/>
  <c r="P681" i="10" s="1"/>
  <c r="N682" i="10"/>
  <c r="P682" i="10" s="1"/>
  <c r="N683" i="10"/>
  <c r="P683" i="10" s="1"/>
  <c r="N684" i="10"/>
  <c r="P684" i="10" s="1"/>
  <c r="N685" i="10"/>
  <c r="P685" i="10" s="1"/>
  <c r="N686" i="10"/>
  <c r="P686" i="10" s="1"/>
  <c r="N687" i="10"/>
  <c r="P687" i="10" s="1"/>
  <c r="N688" i="10"/>
  <c r="P688" i="10" s="1"/>
  <c r="N689" i="10"/>
  <c r="P689" i="10" s="1"/>
  <c r="N690" i="10"/>
  <c r="P690" i="10" s="1"/>
  <c r="N691" i="10"/>
  <c r="P691" i="10" s="1"/>
  <c r="N692" i="10"/>
  <c r="P692" i="10" s="1"/>
  <c r="N693" i="10"/>
  <c r="P693" i="10" s="1"/>
  <c r="N694" i="10"/>
  <c r="P694" i="10"/>
  <c r="N695" i="10"/>
  <c r="P695" i="10" s="1"/>
  <c r="N696" i="10"/>
  <c r="P696" i="10" s="1"/>
  <c r="N697" i="10"/>
  <c r="P697" i="10" s="1"/>
  <c r="N698" i="10"/>
  <c r="P698" i="10"/>
  <c r="N699" i="10"/>
  <c r="P699" i="10" s="1"/>
  <c r="N700" i="10"/>
  <c r="P700" i="10" s="1"/>
  <c r="N701" i="10"/>
  <c r="P701" i="10" s="1"/>
  <c r="N702" i="10"/>
  <c r="P702" i="10" s="1"/>
  <c r="N703" i="10"/>
  <c r="P703" i="10" s="1"/>
  <c r="N704" i="10"/>
  <c r="P704" i="10" s="1"/>
  <c r="N705" i="10"/>
  <c r="P705" i="10" s="1"/>
  <c r="N706" i="10"/>
  <c r="P706" i="10" s="1"/>
  <c r="N707" i="10"/>
  <c r="P707" i="10" s="1"/>
  <c r="N708" i="10"/>
  <c r="P708" i="10" s="1"/>
  <c r="N709" i="10"/>
  <c r="P709" i="10" s="1"/>
  <c r="N710" i="10"/>
  <c r="P710" i="10" s="1"/>
  <c r="N711" i="10"/>
  <c r="P711" i="10" s="1"/>
  <c r="N712" i="10"/>
  <c r="P712" i="10" s="1"/>
  <c r="N713" i="10"/>
  <c r="P713" i="10" s="1"/>
  <c r="N714" i="10"/>
  <c r="P714" i="10" s="1"/>
  <c r="N715" i="10"/>
  <c r="P715" i="10" s="1"/>
  <c r="N716" i="10"/>
  <c r="P716" i="10" s="1"/>
  <c r="N717" i="10"/>
  <c r="P717" i="10" s="1"/>
  <c r="N718" i="10"/>
  <c r="P718" i="10" s="1"/>
  <c r="N719" i="10"/>
  <c r="P719" i="10" s="1"/>
  <c r="N720" i="10"/>
  <c r="P720" i="10" s="1"/>
  <c r="N721" i="10"/>
  <c r="P721" i="10" s="1"/>
  <c r="N722" i="10"/>
  <c r="P722" i="10" s="1"/>
  <c r="N723" i="10"/>
  <c r="P723" i="10" s="1"/>
  <c r="N724" i="10"/>
  <c r="P724" i="10" s="1"/>
  <c r="N725" i="10"/>
  <c r="P725" i="10" s="1"/>
  <c r="N726" i="10"/>
  <c r="P726" i="10" s="1"/>
  <c r="N727" i="10"/>
  <c r="P727" i="10" s="1"/>
  <c r="N728" i="10"/>
  <c r="P728" i="10" s="1"/>
  <c r="N729" i="10"/>
  <c r="P729" i="10"/>
  <c r="N730" i="10"/>
  <c r="P730" i="10" s="1"/>
  <c r="N731" i="10"/>
  <c r="P731" i="10"/>
  <c r="N732" i="10"/>
  <c r="P732" i="10" s="1"/>
  <c r="N733" i="10"/>
  <c r="P733" i="10" s="1"/>
  <c r="N734" i="10"/>
  <c r="P734" i="10" s="1"/>
  <c r="N735" i="10"/>
  <c r="P735" i="10" s="1"/>
  <c r="N736" i="10"/>
  <c r="P736" i="10" s="1"/>
  <c r="N737" i="10"/>
  <c r="P737" i="10" s="1"/>
  <c r="N738" i="10"/>
  <c r="P738" i="10" s="1"/>
  <c r="N739" i="10"/>
  <c r="P739" i="10" s="1"/>
  <c r="N740" i="10"/>
  <c r="P740" i="10" s="1"/>
  <c r="N741" i="10"/>
  <c r="P741" i="10" s="1"/>
  <c r="N742" i="10"/>
  <c r="P742" i="10" s="1"/>
  <c r="N743" i="10"/>
  <c r="P743" i="10" s="1"/>
  <c r="N744" i="10"/>
  <c r="P744" i="10" s="1"/>
  <c r="N745" i="10"/>
  <c r="P745" i="10" s="1"/>
  <c r="N746" i="10"/>
  <c r="P746" i="10" s="1"/>
  <c r="N747" i="10"/>
  <c r="P747" i="10" s="1"/>
  <c r="N748" i="10"/>
  <c r="P748" i="10" s="1"/>
  <c r="N749" i="10"/>
  <c r="P749" i="10"/>
  <c r="N750" i="10"/>
  <c r="P750" i="10" s="1"/>
  <c r="N751" i="10"/>
  <c r="P751" i="10" s="1"/>
  <c r="N752" i="10"/>
  <c r="P752" i="10" s="1"/>
  <c r="N753" i="10"/>
  <c r="P753" i="10"/>
  <c r="N754" i="10"/>
  <c r="P754" i="10" s="1"/>
  <c r="N755" i="10"/>
  <c r="P755" i="10" s="1"/>
  <c r="N756" i="10"/>
  <c r="P756" i="10" s="1"/>
  <c r="N757" i="10"/>
  <c r="P757" i="10" s="1"/>
  <c r="N758" i="10"/>
  <c r="P758" i="10" s="1"/>
  <c r="N759" i="10"/>
  <c r="P759" i="10" s="1"/>
  <c r="N760" i="10"/>
  <c r="P760" i="10" s="1"/>
  <c r="N761" i="10"/>
  <c r="P761" i="10" s="1"/>
  <c r="N762" i="10"/>
  <c r="P762" i="10" s="1"/>
  <c r="N763" i="10"/>
  <c r="P763" i="10" s="1"/>
  <c r="N764" i="10"/>
  <c r="P764" i="10" s="1"/>
  <c r="N765" i="10"/>
  <c r="P765" i="10" s="1"/>
  <c r="N766" i="10"/>
  <c r="P766" i="10" s="1"/>
  <c r="N767" i="10"/>
  <c r="P767" i="10" s="1"/>
  <c r="N768" i="10"/>
  <c r="P768" i="10" s="1"/>
  <c r="N769" i="10"/>
  <c r="P769" i="10" s="1"/>
  <c r="N770" i="10"/>
  <c r="P770" i="10" s="1"/>
  <c r="N771" i="10"/>
  <c r="P771" i="10" s="1"/>
  <c r="N772" i="10"/>
  <c r="P772" i="10" s="1"/>
  <c r="N773" i="10"/>
  <c r="P773" i="10" s="1"/>
  <c r="N774" i="10"/>
  <c r="P774" i="10" s="1"/>
  <c r="N775" i="10"/>
  <c r="P775" i="10" s="1"/>
  <c r="N776" i="10"/>
  <c r="P776" i="10" s="1"/>
  <c r="N777" i="10"/>
  <c r="P777" i="10" s="1"/>
  <c r="N778" i="10"/>
  <c r="P778" i="10"/>
  <c r="N779" i="10"/>
  <c r="P779" i="10" s="1"/>
  <c r="N780" i="10"/>
  <c r="P780" i="10" s="1"/>
  <c r="N781" i="10"/>
  <c r="P781" i="10" s="1"/>
  <c r="N782" i="10"/>
  <c r="P782" i="10" s="1"/>
  <c r="N783" i="10"/>
  <c r="P783" i="10" s="1"/>
  <c r="N784" i="10"/>
  <c r="P784" i="10" s="1"/>
  <c r="N785" i="10"/>
  <c r="P785" i="10" s="1"/>
  <c r="N786" i="10"/>
  <c r="P786" i="10" s="1"/>
  <c r="N787" i="10"/>
  <c r="P787" i="10" s="1"/>
  <c r="N788" i="10"/>
  <c r="P788" i="10" s="1"/>
  <c r="N789" i="10"/>
  <c r="P789" i="10" s="1"/>
  <c r="N790" i="10"/>
  <c r="P790" i="10" s="1"/>
  <c r="N791" i="10"/>
  <c r="P791" i="10" s="1"/>
  <c r="N792" i="10"/>
  <c r="P792" i="10" s="1"/>
  <c r="N793" i="10"/>
  <c r="P793" i="10" s="1"/>
  <c r="N794" i="10"/>
  <c r="P794" i="10" s="1"/>
  <c r="N795" i="10"/>
  <c r="P795" i="10" s="1"/>
  <c r="N796" i="10"/>
  <c r="P796" i="10" s="1"/>
  <c r="N797" i="10"/>
  <c r="P797" i="10" s="1"/>
  <c r="R778" i="10" l="1"/>
  <c r="R1112" i="10"/>
  <c r="W1113" i="10"/>
  <c r="X1113" i="10" s="1"/>
  <c r="R806" i="10"/>
  <c r="R656" i="10"/>
  <c r="R838" i="10"/>
  <c r="J842" i="2"/>
  <c r="T851" i="2"/>
  <c r="R843" i="2"/>
  <c r="S851" i="2"/>
  <c r="T853" i="2"/>
  <c r="U954" i="8"/>
  <c r="M803" i="8"/>
  <c r="N538" i="13"/>
  <c r="N539" i="13"/>
  <c r="N540" i="13"/>
  <c r="N541" i="13"/>
  <c r="N542" i="13"/>
  <c r="N543" i="13"/>
  <c r="N544" i="13"/>
  <c r="N545" i="13"/>
  <c r="N546" i="13"/>
  <c r="N547" i="13"/>
  <c r="N548" i="13"/>
  <c r="N549" i="13"/>
  <c r="N550" i="13"/>
  <c r="N551" i="13"/>
  <c r="N552" i="13"/>
  <c r="N553" i="13"/>
  <c r="N554" i="13"/>
  <c r="N555" i="13"/>
  <c r="N556" i="13"/>
  <c r="N557" i="13"/>
  <c r="N558" i="13"/>
  <c r="N559" i="13"/>
  <c r="N560" i="13"/>
  <c r="N561" i="13"/>
  <c r="N562" i="13"/>
  <c r="N563" i="13"/>
  <c r="N564" i="13"/>
  <c r="N565" i="13"/>
  <c r="N566" i="13"/>
  <c r="N567" i="13"/>
  <c r="N568" i="13"/>
  <c r="N569" i="13"/>
  <c r="N570" i="13"/>
  <c r="N571" i="13"/>
  <c r="N572" i="13"/>
  <c r="N573" i="13"/>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P671" i="13" s="1"/>
  <c r="N672" i="13"/>
  <c r="N673" i="13"/>
  <c r="N674" i="13"/>
  <c r="N675" i="13"/>
  <c r="N676" i="13"/>
  <c r="N677" i="13"/>
  <c r="N678" i="13"/>
  <c r="N679" i="13"/>
  <c r="N680" i="13"/>
  <c r="N681" i="13"/>
  <c r="N682" i="13"/>
  <c r="N683" i="13"/>
  <c r="N684" i="13"/>
  <c r="N685" i="13"/>
  <c r="N686" i="13"/>
  <c r="N687" i="13"/>
  <c r="N688" i="13"/>
  <c r="N689" i="13"/>
  <c r="N690" i="13"/>
  <c r="N691" i="13"/>
  <c r="N692" i="13"/>
  <c r="N693" i="13"/>
  <c r="N694" i="13"/>
  <c r="N695" i="13"/>
  <c r="N696" i="13"/>
  <c r="D692" i="12"/>
  <c r="T768" i="8"/>
  <c r="J507" i="13" l="1"/>
  <c r="M785" i="8"/>
  <c r="M763" i="11"/>
  <c r="Q763" i="11" s="1"/>
  <c r="M764" i="11"/>
  <c r="Q764" i="11" s="1"/>
  <c r="M765" i="11"/>
  <c r="Q765" i="11" s="1"/>
  <c r="M766" i="11"/>
  <c r="Q766" i="11" s="1"/>
  <c r="M767" i="11"/>
  <c r="Q767" i="11" s="1"/>
  <c r="M768" i="11"/>
  <c r="Q768" i="11" s="1"/>
  <c r="M769" i="11"/>
  <c r="Q769" i="11" s="1"/>
  <c r="M770" i="11"/>
  <c r="Q770" i="11" s="1"/>
  <c r="M771" i="11"/>
  <c r="Q771" i="11" s="1"/>
  <c r="M772" i="11"/>
  <c r="Q772" i="11" s="1"/>
  <c r="M773" i="11"/>
  <c r="Q773" i="11" s="1"/>
  <c r="M774" i="11"/>
  <c r="Q774" i="11" s="1"/>
  <c r="M775" i="11"/>
  <c r="Q775" i="11" s="1"/>
  <c r="M776" i="11"/>
  <c r="Q776" i="11" s="1"/>
  <c r="M777" i="11"/>
  <c r="Q777" i="11" s="1"/>
  <c r="M778" i="11"/>
  <c r="Q778" i="11" s="1"/>
  <c r="M779" i="11"/>
  <c r="Q779" i="11" s="1"/>
  <c r="M780" i="11"/>
  <c r="Q780" i="11" s="1"/>
  <c r="M781" i="11"/>
  <c r="Q781" i="11" s="1"/>
  <c r="M782" i="11"/>
  <c r="Q782" i="11" s="1"/>
  <c r="M783" i="11"/>
  <c r="Q783" i="11" s="1"/>
  <c r="M784" i="11"/>
  <c r="Q784" i="11" s="1"/>
  <c r="M785" i="11"/>
  <c r="Q785" i="11" s="1"/>
  <c r="M786" i="11"/>
  <c r="Q786" i="11" s="1"/>
  <c r="M787" i="11"/>
  <c r="Q787" i="11" s="1"/>
  <c r="M788" i="11"/>
  <c r="Q788" i="11" s="1"/>
  <c r="M789" i="11"/>
  <c r="Q789" i="11"/>
  <c r="M790" i="11"/>
  <c r="Q790" i="11" s="1"/>
  <c r="M791" i="11"/>
  <c r="Q791" i="11" s="1"/>
  <c r="M792" i="11"/>
  <c r="Q792" i="11" s="1"/>
  <c r="M793" i="11"/>
  <c r="Q793" i="11" s="1"/>
  <c r="M794" i="11"/>
  <c r="Q794" i="11" s="1"/>
  <c r="M795" i="11"/>
  <c r="Q795" i="11" s="1"/>
  <c r="M796" i="11"/>
  <c r="Q796" i="11" s="1"/>
  <c r="M797" i="11"/>
  <c r="Q797" i="11"/>
  <c r="M798" i="11"/>
  <c r="Q798" i="11" s="1"/>
  <c r="M799" i="11"/>
  <c r="Q799" i="11" s="1"/>
  <c r="M800" i="11"/>
  <c r="Q800" i="11" s="1"/>
  <c r="M801" i="11"/>
  <c r="Q801" i="11" s="1"/>
  <c r="M802" i="11"/>
  <c r="Q802" i="11" s="1"/>
  <c r="M803" i="11"/>
  <c r="Q803" i="11" s="1"/>
  <c r="M804" i="11"/>
  <c r="Q804" i="11" s="1"/>
  <c r="M805" i="11"/>
  <c r="Q805" i="11" s="1"/>
  <c r="M806" i="11"/>
  <c r="Q806" i="11" s="1"/>
  <c r="M807" i="11"/>
  <c r="Q807" i="11"/>
  <c r="M808" i="11"/>
  <c r="Q808" i="11" s="1"/>
  <c r="M809" i="11"/>
  <c r="Q809" i="11" s="1"/>
  <c r="M810" i="11"/>
  <c r="Q810" i="11" s="1"/>
  <c r="M811" i="11"/>
  <c r="Q811" i="11" s="1"/>
  <c r="M812" i="11"/>
  <c r="Q812" i="11" s="1"/>
  <c r="M813" i="11"/>
  <c r="Q813" i="11" s="1"/>
  <c r="M814" i="11"/>
  <c r="Q814" i="11"/>
  <c r="M815" i="11"/>
  <c r="Q815" i="11" s="1"/>
  <c r="M816" i="11"/>
  <c r="Q816" i="11" s="1"/>
  <c r="M817" i="11"/>
  <c r="Q817" i="11" s="1"/>
  <c r="M818" i="11"/>
  <c r="Q818" i="11" s="1"/>
  <c r="M819" i="11"/>
  <c r="Q819" i="11" s="1"/>
  <c r="M820" i="11"/>
  <c r="Q820" i="11"/>
  <c r="M821" i="11"/>
  <c r="Q821" i="11" s="1"/>
  <c r="M822" i="11"/>
  <c r="Q822" i="11" s="1"/>
  <c r="M823" i="11"/>
  <c r="Q823" i="11" s="1"/>
  <c r="M824" i="11"/>
  <c r="Q824" i="11" s="1"/>
  <c r="M825" i="11"/>
  <c r="Q825" i="11" s="1"/>
  <c r="M826" i="11"/>
  <c r="Q826" i="11" s="1"/>
  <c r="M827" i="11"/>
  <c r="Q827" i="11" s="1"/>
  <c r="M828" i="11"/>
  <c r="Q828" i="11" s="1"/>
  <c r="M829" i="11"/>
  <c r="Q829" i="11" s="1"/>
  <c r="M830" i="11"/>
  <c r="Q830" i="11" s="1"/>
  <c r="M831" i="11"/>
  <c r="Q831" i="11" s="1"/>
  <c r="M832" i="11"/>
  <c r="Q832" i="11" s="1"/>
  <c r="M833" i="11"/>
  <c r="Q833" i="11" s="1"/>
  <c r="M834" i="11"/>
  <c r="Q834" i="11" s="1"/>
  <c r="M835" i="11"/>
  <c r="Q835" i="11" s="1"/>
  <c r="M836" i="11"/>
  <c r="Q836" i="11" s="1"/>
  <c r="M837" i="11"/>
  <c r="Q837" i="11" s="1"/>
  <c r="M838" i="11"/>
  <c r="Q838" i="11" s="1"/>
  <c r="M839" i="11"/>
  <c r="Q839" i="11" s="1"/>
  <c r="M840" i="11"/>
  <c r="Q840" i="11" s="1"/>
  <c r="M841" i="11"/>
  <c r="Q841" i="11" s="1"/>
  <c r="M842" i="11"/>
  <c r="Q842" i="11" s="1"/>
  <c r="M843" i="11"/>
  <c r="Q843" i="11" s="1"/>
  <c r="M844" i="11"/>
  <c r="Q844" i="11" s="1"/>
  <c r="M845" i="11"/>
  <c r="Q845" i="11" s="1"/>
  <c r="M846" i="11"/>
  <c r="Q846" i="11" s="1"/>
  <c r="M847" i="11"/>
  <c r="Q847" i="11" s="1"/>
  <c r="M848" i="11"/>
  <c r="Q848" i="11" s="1"/>
  <c r="Q849" i="11"/>
  <c r="M850" i="11"/>
  <c r="Q850" i="11" s="1"/>
  <c r="M851" i="11"/>
  <c r="Q851" i="11" s="1"/>
  <c r="M852" i="11"/>
  <c r="Q852" i="11" s="1"/>
  <c r="M853" i="11"/>
  <c r="Q853" i="11" s="1"/>
  <c r="M854" i="11"/>
  <c r="Q854" i="11" s="1"/>
  <c r="M855" i="11"/>
  <c r="Q855" i="11" s="1"/>
  <c r="M856" i="11"/>
  <c r="Q856" i="11" s="1"/>
  <c r="M857" i="11"/>
  <c r="Q857" i="11" s="1"/>
  <c r="M858" i="11"/>
  <c r="Q858" i="11" s="1"/>
  <c r="M859" i="11"/>
  <c r="Q859" i="11" s="1"/>
  <c r="M860" i="11"/>
  <c r="Q860" i="11" s="1"/>
  <c r="M861" i="11"/>
  <c r="Q861" i="11" s="1"/>
  <c r="M862" i="11"/>
  <c r="Q862" i="11" s="1"/>
  <c r="M863" i="11"/>
  <c r="Q863" i="11" s="1"/>
  <c r="M864" i="11"/>
  <c r="Q864" i="11" s="1"/>
  <c r="M865" i="11"/>
  <c r="Q865" i="11" s="1"/>
  <c r="M866" i="11"/>
  <c r="Q866" i="11" s="1"/>
  <c r="M867" i="11"/>
  <c r="Q867" i="11" s="1"/>
  <c r="M868" i="11"/>
  <c r="Q868" i="11" s="1"/>
  <c r="M869" i="11"/>
  <c r="Q869" i="11" s="1"/>
  <c r="M870" i="11"/>
  <c r="Q870" i="11" s="1"/>
  <c r="M871" i="11"/>
  <c r="Q871" i="11" s="1"/>
  <c r="M872" i="11"/>
  <c r="Q872" i="11" s="1"/>
  <c r="M873" i="11"/>
  <c r="Q873" i="11" s="1"/>
  <c r="M874" i="11"/>
  <c r="Q874" i="11" s="1"/>
  <c r="M875" i="11"/>
  <c r="Q875" i="11" s="1"/>
  <c r="M876" i="11"/>
  <c r="Q876" i="11" s="1"/>
  <c r="M877" i="11"/>
  <c r="Q877" i="11" s="1"/>
  <c r="M878" i="11"/>
  <c r="Q878" i="11" s="1"/>
  <c r="M879" i="11"/>
  <c r="Q879" i="11"/>
  <c r="M880" i="11"/>
  <c r="Q880" i="11" s="1"/>
  <c r="M881" i="11"/>
  <c r="M882" i="11"/>
  <c r="Q882" i="11" s="1"/>
  <c r="M883" i="11"/>
  <c r="Q883" i="11" s="1"/>
  <c r="M884" i="11"/>
  <c r="Q884" i="11" s="1"/>
  <c r="M885" i="11"/>
  <c r="Q885" i="11" s="1"/>
  <c r="M886" i="11"/>
  <c r="Q886" i="11" s="1"/>
  <c r="M887" i="11"/>
  <c r="Q887" i="11" s="1"/>
  <c r="M888" i="11"/>
  <c r="Q888" i="11" s="1"/>
  <c r="M889" i="11"/>
  <c r="Q889" i="11" s="1"/>
  <c r="M890" i="11"/>
  <c r="Q890" i="11" s="1"/>
  <c r="M891" i="11"/>
  <c r="Q891" i="11" s="1"/>
  <c r="M892" i="11"/>
  <c r="Q892" i="11" s="1"/>
  <c r="M893" i="11"/>
  <c r="Q893" i="11" s="1"/>
  <c r="M894" i="11"/>
  <c r="Q894" i="11" s="1"/>
  <c r="M895" i="11"/>
  <c r="Q895" i="11" s="1"/>
  <c r="M896" i="11"/>
  <c r="Q896" i="11" s="1"/>
  <c r="M897" i="11"/>
  <c r="Q897" i="11" s="1"/>
  <c r="M898" i="11"/>
  <c r="Q898" i="11"/>
  <c r="M899" i="11"/>
  <c r="Q899" i="11" s="1"/>
  <c r="M900" i="11"/>
  <c r="Q900" i="11" s="1"/>
  <c r="M901" i="11"/>
  <c r="Q901" i="11" s="1"/>
  <c r="M902" i="11"/>
  <c r="Q902" i="11" s="1"/>
  <c r="M903" i="11"/>
  <c r="Q903" i="11" s="1"/>
  <c r="M904" i="11"/>
  <c r="Q904" i="11" s="1"/>
  <c r="M905" i="11"/>
  <c r="Q905" i="11" s="1"/>
  <c r="M906" i="11"/>
  <c r="Q906" i="11" s="1"/>
  <c r="M907" i="11"/>
  <c r="Q907" i="11" s="1"/>
  <c r="M908" i="11"/>
  <c r="Q908" i="11" s="1"/>
  <c r="M909" i="11"/>
  <c r="Q909" i="11" s="1"/>
  <c r="M910" i="11"/>
  <c r="Q910" i="11" s="1"/>
  <c r="M911" i="11"/>
  <c r="Q911" i="11" s="1"/>
  <c r="M912" i="11"/>
  <c r="Q912" i="11" s="1"/>
  <c r="M913" i="11"/>
  <c r="Q913" i="11" s="1"/>
  <c r="M914" i="11"/>
  <c r="Q914" i="11" s="1"/>
  <c r="M915" i="11"/>
  <c r="Q915" i="11" s="1"/>
  <c r="M916" i="11"/>
  <c r="Q916" i="11" s="1"/>
  <c r="M917" i="11"/>
  <c r="Q917" i="11" s="1"/>
  <c r="M918" i="11"/>
  <c r="Q918" i="11" s="1"/>
  <c r="M919" i="11"/>
  <c r="Q919" i="11" s="1"/>
  <c r="M920" i="11"/>
  <c r="Q920" i="11" s="1"/>
  <c r="B763" i="11"/>
  <c r="D763" i="11"/>
  <c r="H763" i="11" s="1"/>
  <c r="B764" i="11"/>
  <c r="D764" i="11"/>
  <c r="H764" i="11" s="1"/>
  <c r="B765" i="11"/>
  <c r="D765" i="11"/>
  <c r="H765" i="11" s="1"/>
  <c r="B766" i="11"/>
  <c r="D766" i="11"/>
  <c r="H766" i="11" s="1"/>
  <c r="B767" i="11"/>
  <c r="D767" i="11"/>
  <c r="H767" i="11" s="1"/>
  <c r="B768" i="11"/>
  <c r="D768" i="11"/>
  <c r="H768" i="11" s="1"/>
  <c r="B769" i="11"/>
  <c r="D769" i="11"/>
  <c r="H769" i="11" s="1"/>
  <c r="B770" i="11"/>
  <c r="D770" i="11"/>
  <c r="H770" i="11" s="1"/>
  <c r="B771" i="11"/>
  <c r="D771" i="11"/>
  <c r="H771" i="11" s="1"/>
  <c r="B772" i="11"/>
  <c r="D772" i="11"/>
  <c r="H772" i="11" s="1"/>
  <c r="B773" i="11"/>
  <c r="D773" i="11"/>
  <c r="H773" i="11" s="1"/>
  <c r="B774" i="11"/>
  <c r="D774" i="11"/>
  <c r="H774" i="11" s="1"/>
  <c r="B775" i="11"/>
  <c r="D775" i="11"/>
  <c r="H775" i="11"/>
  <c r="B776" i="11"/>
  <c r="D776" i="11"/>
  <c r="H776" i="11" s="1"/>
  <c r="B777" i="11"/>
  <c r="D777" i="11"/>
  <c r="H777" i="11"/>
  <c r="B778" i="11"/>
  <c r="D778" i="11"/>
  <c r="H778" i="11" s="1"/>
  <c r="B779" i="11"/>
  <c r="D779" i="11"/>
  <c r="H779" i="11"/>
  <c r="B780" i="11"/>
  <c r="D780" i="11"/>
  <c r="H780" i="11" s="1"/>
  <c r="B781" i="11"/>
  <c r="D781" i="11"/>
  <c r="H781" i="11" s="1"/>
  <c r="B782" i="11"/>
  <c r="D782" i="11"/>
  <c r="H782" i="11"/>
  <c r="B783" i="11"/>
  <c r="D783" i="11"/>
  <c r="H783" i="11" s="1"/>
  <c r="B784" i="11"/>
  <c r="D784" i="11"/>
  <c r="H784" i="11"/>
  <c r="B785" i="11"/>
  <c r="D785" i="11"/>
  <c r="H785" i="11" s="1"/>
  <c r="B786" i="11"/>
  <c r="D786" i="11"/>
  <c r="H786" i="11" s="1"/>
  <c r="B787" i="11"/>
  <c r="D787" i="11"/>
  <c r="H787" i="11"/>
  <c r="B788" i="11"/>
  <c r="D788" i="11"/>
  <c r="H788" i="11" s="1"/>
  <c r="B789" i="11"/>
  <c r="D789" i="11"/>
  <c r="H789" i="11"/>
  <c r="B790" i="11"/>
  <c r="D790" i="11"/>
  <c r="H790" i="11" s="1"/>
  <c r="B791" i="11"/>
  <c r="D791" i="11"/>
  <c r="H791" i="11" s="1"/>
  <c r="B792" i="11"/>
  <c r="D792" i="11"/>
  <c r="H792" i="11"/>
  <c r="B793" i="11"/>
  <c r="D793" i="11"/>
  <c r="H793" i="11" s="1"/>
  <c r="B794" i="11"/>
  <c r="D794" i="11"/>
  <c r="H794" i="11"/>
  <c r="B795" i="11"/>
  <c r="D795" i="11"/>
  <c r="H795" i="11" s="1"/>
  <c r="B796" i="11"/>
  <c r="D796" i="11"/>
  <c r="H796" i="11"/>
  <c r="B797" i="11"/>
  <c r="D797" i="11"/>
  <c r="H797" i="11" s="1"/>
  <c r="B798" i="11"/>
  <c r="D798" i="11"/>
  <c r="H798" i="11" s="1"/>
  <c r="B799" i="11"/>
  <c r="D799" i="11"/>
  <c r="H799" i="11"/>
  <c r="B800" i="11"/>
  <c r="D800" i="11"/>
  <c r="H800" i="11" s="1"/>
  <c r="B801" i="11"/>
  <c r="D801" i="11"/>
  <c r="H801" i="11" s="1"/>
  <c r="B802" i="11"/>
  <c r="D802" i="11"/>
  <c r="H802" i="11" s="1"/>
  <c r="B803" i="11"/>
  <c r="D803" i="11"/>
  <c r="H803" i="11" s="1"/>
  <c r="B804" i="11"/>
  <c r="D804" i="11"/>
  <c r="H804" i="11"/>
  <c r="B805" i="11"/>
  <c r="D805" i="11"/>
  <c r="H805" i="11" s="1"/>
  <c r="B806" i="11"/>
  <c r="D806" i="11"/>
  <c r="H806" i="11" s="1"/>
  <c r="B807" i="11"/>
  <c r="D807" i="11"/>
  <c r="H807" i="11" s="1"/>
  <c r="B808" i="11"/>
  <c r="D808" i="11"/>
  <c r="H808" i="11" s="1"/>
  <c r="B809" i="11"/>
  <c r="D809" i="11"/>
  <c r="H809" i="11" s="1"/>
  <c r="B810" i="11"/>
  <c r="D810" i="11"/>
  <c r="H810" i="11" s="1"/>
  <c r="B811" i="11"/>
  <c r="D811" i="11"/>
  <c r="H811" i="11" s="1"/>
  <c r="B812" i="11"/>
  <c r="D812" i="11"/>
  <c r="H812" i="11" s="1"/>
  <c r="B813" i="11"/>
  <c r="D813" i="11"/>
  <c r="H813" i="11" s="1"/>
  <c r="B814" i="11"/>
  <c r="D814" i="11"/>
  <c r="H814" i="11"/>
  <c r="B815" i="11"/>
  <c r="D815" i="11"/>
  <c r="H815" i="11" s="1"/>
  <c r="B816" i="11"/>
  <c r="D816" i="11"/>
  <c r="H816" i="11" s="1"/>
  <c r="B817" i="11"/>
  <c r="D817" i="11"/>
  <c r="H817" i="11" s="1"/>
  <c r="B818" i="11"/>
  <c r="D818" i="11"/>
  <c r="H818" i="11" s="1"/>
  <c r="B819" i="11"/>
  <c r="D819" i="11"/>
  <c r="H819" i="11" s="1"/>
  <c r="B820" i="11"/>
  <c r="D820" i="11"/>
  <c r="H820" i="11" s="1"/>
  <c r="B821" i="11"/>
  <c r="D821" i="11"/>
  <c r="H821" i="11" s="1"/>
  <c r="B822" i="11"/>
  <c r="D822" i="11"/>
  <c r="H822" i="11" s="1"/>
  <c r="B823" i="11"/>
  <c r="D823" i="11"/>
  <c r="H823" i="11" s="1"/>
  <c r="B824" i="11"/>
  <c r="D824" i="11"/>
  <c r="H824" i="11" s="1"/>
  <c r="B825" i="11"/>
  <c r="D825" i="11"/>
  <c r="H825" i="11" s="1"/>
  <c r="B826" i="11"/>
  <c r="D826" i="11"/>
  <c r="H826" i="11" s="1"/>
  <c r="B827" i="11"/>
  <c r="D827" i="11"/>
  <c r="H827" i="11" s="1"/>
  <c r="B828" i="11"/>
  <c r="D828" i="11"/>
  <c r="H828" i="11" s="1"/>
  <c r="B829" i="11"/>
  <c r="D829" i="11"/>
  <c r="H829" i="11" s="1"/>
  <c r="B830" i="11"/>
  <c r="D830" i="11"/>
  <c r="H830" i="11" s="1"/>
  <c r="B831" i="11"/>
  <c r="D831" i="11"/>
  <c r="H831" i="11" s="1"/>
  <c r="B832" i="11"/>
  <c r="D832" i="11"/>
  <c r="H832" i="11" s="1"/>
  <c r="B833" i="11"/>
  <c r="D833" i="11"/>
  <c r="H833" i="11" s="1"/>
  <c r="B834" i="11"/>
  <c r="D834" i="11"/>
  <c r="H834" i="11" s="1"/>
  <c r="B835" i="11"/>
  <c r="D835" i="11"/>
  <c r="H835" i="11" s="1"/>
  <c r="B836" i="11"/>
  <c r="D836" i="11"/>
  <c r="H836" i="11" s="1"/>
  <c r="B837" i="11"/>
  <c r="D837" i="11"/>
  <c r="H837" i="11" s="1"/>
  <c r="B838" i="11"/>
  <c r="D838" i="11"/>
  <c r="H838" i="11" s="1"/>
  <c r="B839" i="11"/>
  <c r="D839" i="11"/>
  <c r="H839" i="11" s="1"/>
  <c r="B840" i="11"/>
  <c r="D840" i="11"/>
  <c r="H840" i="11" s="1"/>
  <c r="B841" i="11"/>
  <c r="D841" i="11"/>
  <c r="H841" i="11" s="1"/>
  <c r="B842" i="11"/>
  <c r="D842" i="11"/>
  <c r="H842" i="11" s="1"/>
  <c r="B843" i="11"/>
  <c r="D843" i="11"/>
  <c r="H843" i="11" s="1"/>
  <c r="B844" i="11"/>
  <c r="D844" i="11"/>
  <c r="H844" i="11" s="1"/>
  <c r="B845" i="11"/>
  <c r="D845" i="11"/>
  <c r="H845" i="11" s="1"/>
  <c r="B846" i="11"/>
  <c r="D846" i="11"/>
  <c r="H846" i="11" s="1"/>
  <c r="B847" i="11"/>
  <c r="D847" i="11"/>
  <c r="H847" i="11"/>
  <c r="B848" i="11"/>
  <c r="D848" i="11"/>
  <c r="H848" i="11" s="1"/>
  <c r="B849" i="11"/>
  <c r="D849" i="11"/>
  <c r="H849" i="11" s="1"/>
  <c r="B850" i="11"/>
  <c r="D850" i="11"/>
  <c r="H850" i="11" s="1"/>
  <c r="B851" i="11"/>
  <c r="D851" i="11"/>
  <c r="H851" i="11" s="1"/>
  <c r="B852" i="11"/>
  <c r="D852" i="11"/>
  <c r="H852" i="11" s="1"/>
  <c r="B853" i="11"/>
  <c r="D853" i="11"/>
  <c r="H853" i="11" s="1"/>
  <c r="B854" i="11"/>
  <c r="D854" i="11"/>
  <c r="H854" i="11" s="1"/>
  <c r="B855" i="11"/>
  <c r="D855" i="11"/>
  <c r="H855" i="11" s="1"/>
  <c r="B856" i="11"/>
  <c r="D856" i="11"/>
  <c r="H856" i="11" s="1"/>
  <c r="B857" i="11"/>
  <c r="D857" i="11"/>
  <c r="H857" i="11" s="1"/>
  <c r="B858" i="11"/>
  <c r="D858" i="11"/>
  <c r="H858" i="11" s="1"/>
  <c r="B859" i="11"/>
  <c r="D859" i="11"/>
  <c r="H859" i="11" s="1"/>
  <c r="B860" i="11"/>
  <c r="D860" i="11"/>
  <c r="H860" i="11" s="1"/>
  <c r="B861" i="11"/>
  <c r="D861" i="11"/>
  <c r="H861" i="11" s="1"/>
  <c r="B862" i="11"/>
  <c r="D862" i="11"/>
  <c r="H862" i="11" s="1"/>
  <c r="B863" i="11"/>
  <c r="D863" i="11"/>
  <c r="H863" i="11" s="1"/>
  <c r="B864" i="11"/>
  <c r="D864" i="11"/>
  <c r="H864" i="11" s="1"/>
  <c r="B865" i="11"/>
  <c r="D865" i="11"/>
  <c r="H865" i="11" s="1"/>
  <c r="B866" i="11"/>
  <c r="D866" i="11"/>
  <c r="H866" i="11" s="1"/>
  <c r="B867" i="11"/>
  <c r="D867" i="11"/>
  <c r="H867" i="11" s="1"/>
  <c r="B868" i="11"/>
  <c r="D868" i="11"/>
  <c r="H868" i="11" s="1"/>
  <c r="B869" i="11"/>
  <c r="D869" i="11"/>
  <c r="H869" i="11"/>
  <c r="B870" i="11"/>
  <c r="D870" i="11"/>
  <c r="H870" i="11" s="1"/>
  <c r="B871" i="11"/>
  <c r="D871" i="11"/>
  <c r="H871" i="11"/>
  <c r="B872" i="11"/>
  <c r="D872" i="11"/>
  <c r="H872" i="11" s="1"/>
  <c r="B873" i="11"/>
  <c r="D873" i="11"/>
  <c r="H873" i="11" s="1"/>
  <c r="B874" i="11"/>
  <c r="D874" i="11"/>
  <c r="H874" i="11" s="1"/>
  <c r="B875" i="11"/>
  <c r="D875" i="11"/>
  <c r="H875" i="11" s="1"/>
  <c r="B876" i="11"/>
  <c r="D876" i="11"/>
  <c r="H876" i="11" s="1"/>
  <c r="B877" i="11"/>
  <c r="D877" i="11"/>
  <c r="H877" i="11" s="1"/>
  <c r="B878" i="11"/>
  <c r="D878" i="11"/>
  <c r="H878" i="11" s="1"/>
  <c r="B879" i="11"/>
  <c r="D879" i="11"/>
  <c r="H879" i="11" s="1"/>
  <c r="B880" i="11"/>
  <c r="D880" i="11"/>
  <c r="H880" i="11" s="1"/>
  <c r="B881" i="11"/>
  <c r="D881" i="11"/>
  <c r="H881" i="11" s="1"/>
  <c r="B882" i="11"/>
  <c r="D882" i="11"/>
  <c r="H882" i="11"/>
  <c r="B883" i="11"/>
  <c r="D883" i="11"/>
  <c r="H883" i="11" s="1"/>
  <c r="B884" i="11"/>
  <c r="D884" i="11"/>
  <c r="H884" i="11" s="1"/>
  <c r="B885" i="11"/>
  <c r="D885" i="11"/>
  <c r="H885" i="11" s="1"/>
  <c r="B886" i="11"/>
  <c r="D886" i="11"/>
  <c r="H886" i="11" s="1"/>
  <c r="B887" i="11"/>
  <c r="D887" i="11"/>
  <c r="H887" i="11" s="1"/>
  <c r="B888" i="11"/>
  <c r="D888" i="11"/>
  <c r="H888" i="11" s="1"/>
  <c r="B889" i="11"/>
  <c r="D889" i="11"/>
  <c r="H889" i="11"/>
  <c r="B890" i="11"/>
  <c r="D890" i="11"/>
  <c r="H890" i="11" s="1"/>
  <c r="B891" i="11"/>
  <c r="D891" i="11"/>
  <c r="H891" i="11" s="1"/>
  <c r="B892" i="11"/>
  <c r="D892" i="11"/>
  <c r="H892" i="11" s="1"/>
  <c r="B893" i="11"/>
  <c r="D893" i="11"/>
  <c r="H893" i="11" s="1"/>
  <c r="B894" i="11"/>
  <c r="D894" i="11"/>
  <c r="H894" i="11" s="1"/>
  <c r="B895" i="11"/>
  <c r="D895" i="11"/>
  <c r="H895" i="11" s="1"/>
  <c r="B896" i="11"/>
  <c r="D896" i="11"/>
  <c r="H896" i="11"/>
  <c r="B897" i="11"/>
  <c r="D897" i="11"/>
  <c r="H897" i="11" s="1"/>
  <c r="B898" i="11"/>
  <c r="D898" i="11"/>
  <c r="H898" i="11" s="1"/>
  <c r="B899" i="11"/>
  <c r="D899" i="11"/>
  <c r="H899" i="11" s="1"/>
  <c r="B900" i="11"/>
  <c r="D900" i="11"/>
  <c r="H900" i="11" s="1"/>
  <c r="B901" i="11"/>
  <c r="D901" i="11"/>
  <c r="H901" i="11" s="1"/>
  <c r="B902" i="11"/>
  <c r="D902" i="11"/>
  <c r="H902" i="11" s="1"/>
  <c r="B903" i="11"/>
  <c r="D903" i="11"/>
  <c r="H903" i="11" s="1"/>
  <c r="B904" i="11"/>
  <c r="D904" i="11"/>
  <c r="H904" i="11" s="1"/>
  <c r="B905" i="11"/>
  <c r="D905" i="11"/>
  <c r="H905" i="11" s="1"/>
  <c r="B906" i="11"/>
  <c r="D906" i="11"/>
  <c r="H906" i="11" s="1"/>
  <c r="B907" i="11"/>
  <c r="D907" i="11"/>
  <c r="H907" i="11" s="1"/>
  <c r="B908" i="11"/>
  <c r="D908" i="11"/>
  <c r="H908" i="11" s="1"/>
  <c r="B909" i="11"/>
  <c r="D909" i="11"/>
  <c r="H909" i="11" s="1"/>
  <c r="B910" i="11"/>
  <c r="D910" i="11"/>
  <c r="H910" i="11" s="1"/>
  <c r="B911" i="11"/>
  <c r="D911" i="11"/>
  <c r="H911" i="11" s="1"/>
  <c r="B912" i="11"/>
  <c r="D912" i="11"/>
  <c r="H912" i="11" s="1"/>
  <c r="B913" i="11"/>
  <c r="D913" i="11"/>
  <c r="H913" i="11" s="1"/>
  <c r="B914" i="11"/>
  <c r="D914" i="11"/>
  <c r="H914" i="11" s="1"/>
  <c r="B915" i="11"/>
  <c r="D915" i="11"/>
  <c r="H915" i="11" s="1"/>
  <c r="B916" i="11"/>
  <c r="D916" i="11"/>
  <c r="H916" i="11" s="1"/>
  <c r="B917" i="11"/>
  <c r="D917" i="11"/>
  <c r="H917" i="11" s="1"/>
  <c r="B918" i="11"/>
  <c r="D918" i="11"/>
  <c r="H918" i="11" s="1"/>
  <c r="B919" i="11"/>
  <c r="D919" i="11"/>
  <c r="H919" i="11" s="1"/>
  <c r="B920" i="11"/>
  <c r="D920" i="11"/>
  <c r="H920" i="11" s="1"/>
  <c r="I843" i="11" l="1"/>
  <c r="S843" i="11"/>
  <c r="U842" i="11"/>
  <c r="T842" i="11"/>
  <c r="V911" i="11"/>
  <c r="V901" i="11"/>
  <c r="U901" i="11"/>
  <c r="U911" i="11"/>
  <c r="S240" i="22"/>
  <c r="P240" i="22"/>
  <c r="S237" i="22"/>
  <c r="R237" i="22"/>
  <c r="Q237" i="22"/>
  <c r="P237" i="22"/>
  <c r="S235" i="22"/>
  <c r="R235" i="22"/>
  <c r="Q235" i="22"/>
  <c r="P235" i="22"/>
  <c r="S234" i="22"/>
  <c r="S238" i="22" s="1"/>
  <c r="R234" i="22"/>
  <c r="R238" i="22" s="1"/>
  <c r="Q234" i="22"/>
  <c r="Q238" i="22" s="1"/>
  <c r="P234" i="22"/>
  <c r="P238" i="22" s="1"/>
  <c r="S232" i="22"/>
  <c r="R232" i="22"/>
  <c r="Q232" i="22"/>
  <c r="P232" i="22"/>
  <c r="K223" i="22"/>
  <c r="J223" i="22"/>
  <c r="H223" i="22"/>
  <c r="G223" i="22"/>
  <c r="E223" i="22"/>
  <c r="D223" i="22"/>
  <c r="C223" i="22"/>
  <c r="B223" i="22"/>
  <c r="K221" i="22"/>
  <c r="H221" i="22"/>
  <c r="F221" i="22"/>
  <c r="L220" i="22"/>
  <c r="K220" i="22"/>
  <c r="J220" i="22"/>
  <c r="I220" i="22"/>
  <c r="H220" i="22"/>
  <c r="G220" i="22"/>
  <c r="F220" i="22"/>
  <c r="E220" i="22"/>
  <c r="D220" i="22"/>
  <c r="C220" i="22"/>
  <c r="B220" i="22"/>
  <c r="L218" i="22"/>
  <c r="K218" i="22"/>
  <c r="J218" i="22"/>
  <c r="I218" i="22"/>
  <c r="H218" i="22"/>
  <c r="G218" i="22"/>
  <c r="F218" i="22"/>
  <c r="E218" i="22"/>
  <c r="D218" i="22"/>
  <c r="C218" i="22"/>
  <c r="B218" i="22"/>
  <c r="L217" i="22"/>
  <c r="L221" i="22" s="1"/>
  <c r="K217" i="22"/>
  <c r="J217" i="22"/>
  <c r="J221" i="22" s="1"/>
  <c r="I217" i="22"/>
  <c r="I221" i="22" s="1"/>
  <c r="H217" i="22"/>
  <c r="G217" i="22"/>
  <c r="G221" i="22" s="1"/>
  <c r="E217" i="22"/>
  <c r="E221" i="22" s="1"/>
  <c r="D217" i="22"/>
  <c r="D221" i="22" s="1"/>
  <c r="C217" i="22"/>
  <c r="C221" i="22" s="1"/>
  <c r="B217" i="22"/>
  <c r="B221" i="22" s="1"/>
  <c r="L215" i="22"/>
  <c r="K215" i="22"/>
  <c r="J215" i="22"/>
  <c r="I215" i="22"/>
  <c r="H215" i="22"/>
  <c r="G215" i="22"/>
  <c r="F215" i="22"/>
  <c r="E215" i="22"/>
  <c r="D215" i="22"/>
  <c r="C215" i="22"/>
  <c r="B215" i="22"/>
  <c r="K202" i="22"/>
  <c r="J202" i="22"/>
  <c r="H202" i="22"/>
  <c r="G202" i="22"/>
  <c r="E202" i="22"/>
  <c r="D202" i="22"/>
  <c r="C202" i="22"/>
  <c r="B202" i="22"/>
  <c r="I200" i="22"/>
  <c r="H200" i="22"/>
  <c r="F200" i="22"/>
  <c r="E200" i="22"/>
  <c r="C200" i="22"/>
  <c r="B200" i="22"/>
  <c r="L199" i="22"/>
  <c r="K199" i="22"/>
  <c r="J199" i="22"/>
  <c r="I199" i="22"/>
  <c r="H199" i="22"/>
  <c r="G199" i="22"/>
  <c r="F199" i="22"/>
  <c r="E199" i="22"/>
  <c r="D199" i="22"/>
  <c r="C199" i="22"/>
  <c r="B199" i="22"/>
  <c r="L197" i="22"/>
  <c r="K197" i="22"/>
  <c r="J197" i="22"/>
  <c r="I197" i="22"/>
  <c r="H197" i="22"/>
  <c r="G197" i="22"/>
  <c r="F197" i="22"/>
  <c r="E197" i="22"/>
  <c r="D197" i="22"/>
  <c r="C197" i="22"/>
  <c r="B197" i="22"/>
  <c r="L196" i="22"/>
  <c r="L200" i="22" s="1"/>
  <c r="K196" i="22"/>
  <c r="K200" i="22" s="1"/>
  <c r="J196" i="22"/>
  <c r="J200" i="22" s="1"/>
  <c r="I196" i="22"/>
  <c r="H196" i="22"/>
  <c r="G196" i="22"/>
  <c r="G200" i="22" s="1"/>
  <c r="E196" i="22"/>
  <c r="D196" i="22"/>
  <c r="D200" i="22" s="1"/>
  <c r="C196" i="22"/>
  <c r="B196" i="22"/>
  <c r="L194" i="22"/>
  <c r="K194" i="22"/>
  <c r="J194" i="22"/>
  <c r="I194" i="22"/>
  <c r="H194" i="22"/>
  <c r="G194" i="22"/>
  <c r="F194" i="22"/>
  <c r="E194" i="22"/>
  <c r="D194" i="22"/>
  <c r="C194" i="22"/>
  <c r="B194" i="22"/>
  <c r="K181" i="22"/>
  <c r="J181" i="22"/>
  <c r="H181" i="22"/>
  <c r="G181" i="22"/>
  <c r="E181" i="22"/>
  <c r="D181" i="22"/>
  <c r="C181" i="22"/>
  <c r="B181" i="22"/>
  <c r="F179" i="22"/>
  <c r="E179" i="22"/>
  <c r="C179" i="22"/>
  <c r="L178" i="22"/>
  <c r="K178" i="22"/>
  <c r="J178" i="22"/>
  <c r="I178" i="22"/>
  <c r="H178" i="22"/>
  <c r="G178" i="22"/>
  <c r="F178" i="22"/>
  <c r="E178" i="22"/>
  <c r="D178" i="22"/>
  <c r="C178" i="22"/>
  <c r="B178" i="22"/>
  <c r="L176" i="22"/>
  <c r="K176" i="22"/>
  <c r="J176" i="22"/>
  <c r="I176" i="22"/>
  <c r="H176" i="22"/>
  <c r="G176" i="22"/>
  <c r="F176" i="22"/>
  <c r="E176" i="22"/>
  <c r="D176" i="22"/>
  <c r="C176" i="22"/>
  <c r="B176" i="22"/>
  <c r="L175" i="22"/>
  <c r="L179" i="22" s="1"/>
  <c r="K175" i="22"/>
  <c r="K179" i="22" s="1"/>
  <c r="J175" i="22"/>
  <c r="J179" i="22" s="1"/>
  <c r="I175" i="22"/>
  <c r="I179" i="22" s="1"/>
  <c r="H175" i="22"/>
  <c r="H179" i="22" s="1"/>
  <c r="G175" i="22"/>
  <c r="G179" i="22" s="1"/>
  <c r="E175" i="22"/>
  <c r="D175" i="22"/>
  <c r="D179" i="22" s="1"/>
  <c r="C175" i="22"/>
  <c r="B175" i="22"/>
  <c r="B179" i="22" s="1"/>
  <c r="L173" i="22"/>
  <c r="K173" i="22"/>
  <c r="J173" i="22"/>
  <c r="I173" i="22"/>
  <c r="H173" i="22"/>
  <c r="G173" i="22"/>
  <c r="F173" i="22"/>
  <c r="E173" i="22"/>
  <c r="D173" i="22"/>
  <c r="C173" i="22"/>
  <c r="B173" i="22"/>
  <c r="K161" i="22"/>
  <c r="J161" i="22"/>
  <c r="H161" i="22"/>
  <c r="G161" i="22"/>
  <c r="E161" i="22"/>
  <c r="D161" i="22"/>
  <c r="C161" i="22"/>
  <c r="B161" i="22"/>
  <c r="F159" i="22"/>
  <c r="E159" i="22"/>
  <c r="L158" i="22"/>
  <c r="K158" i="22"/>
  <c r="J158" i="22"/>
  <c r="I158" i="22"/>
  <c r="H158" i="22"/>
  <c r="G158" i="22"/>
  <c r="F158" i="22"/>
  <c r="E158" i="22"/>
  <c r="D158" i="22"/>
  <c r="C158" i="22"/>
  <c r="B158" i="22"/>
  <c r="L156" i="22"/>
  <c r="K156" i="22"/>
  <c r="J156" i="22"/>
  <c r="I156" i="22"/>
  <c r="H156" i="22"/>
  <c r="G156" i="22"/>
  <c r="F156" i="22"/>
  <c r="E156" i="22"/>
  <c r="D156" i="22"/>
  <c r="C156" i="22"/>
  <c r="B156" i="22"/>
  <c r="L155" i="22"/>
  <c r="L159" i="22" s="1"/>
  <c r="K155" i="22"/>
  <c r="K159" i="22" s="1"/>
  <c r="J155" i="22"/>
  <c r="J159" i="22" s="1"/>
  <c r="I155" i="22"/>
  <c r="I159" i="22" s="1"/>
  <c r="H155" i="22"/>
  <c r="H159" i="22" s="1"/>
  <c r="G155" i="22"/>
  <c r="G159" i="22" s="1"/>
  <c r="E155" i="22"/>
  <c r="D155" i="22"/>
  <c r="D159" i="22" s="1"/>
  <c r="C155" i="22"/>
  <c r="C159" i="22" s="1"/>
  <c r="B155" i="22"/>
  <c r="B159" i="22" s="1"/>
  <c r="L153" i="22"/>
  <c r="K153" i="22"/>
  <c r="J153" i="22"/>
  <c r="I153" i="22"/>
  <c r="H153" i="22"/>
  <c r="G153" i="22"/>
  <c r="F153" i="22"/>
  <c r="E153" i="22"/>
  <c r="D153" i="22"/>
  <c r="C153" i="22"/>
  <c r="B153" i="22"/>
  <c r="G140" i="22"/>
  <c r="E140" i="22"/>
  <c r="D140" i="22"/>
  <c r="C140" i="22"/>
  <c r="B140" i="22"/>
  <c r="H138" i="22"/>
  <c r="G138" i="22"/>
  <c r="F138" i="22"/>
  <c r="B138" i="22"/>
  <c r="H137" i="22"/>
  <c r="G137" i="22"/>
  <c r="F137" i="22"/>
  <c r="E137" i="22"/>
  <c r="D137" i="22"/>
  <c r="C137" i="22"/>
  <c r="B137" i="22"/>
  <c r="H135" i="22"/>
  <c r="G135" i="22"/>
  <c r="F135" i="22"/>
  <c r="E135" i="22"/>
  <c r="D135" i="22"/>
  <c r="C135" i="22"/>
  <c r="B135" i="22"/>
  <c r="H134" i="22"/>
  <c r="G134" i="22"/>
  <c r="E134" i="22"/>
  <c r="E138" i="22" s="1"/>
  <c r="D134" i="22"/>
  <c r="D138" i="22" s="1"/>
  <c r="C134" i="22"/>
  <c r="C138" i="22" s="1"/>
  <c r="B134" i="22"/>
  <c r="H132" i="22"/>
  <c r="G132" i="22"/>
  <c r="F132" i="22"/>
  <c r="E132" i="22"/>
  <c r="D132" i="22"/>
  <c r="C132" i="22"/>
  <c r="B132" i="22"/>
  <c r="G123" i="22"/>
  <c r="E123" i="22"/>
  <c r="D123" i="22"/>
  <c r="C123" i="22"/>
  <c r="B123" i="22"/>
  <c r="G121" i="22"/>
  <c r="F121" i="22"/>
  <c r="E121" i="22"/>
  <c r="H120" i="22"/>
  <c r="G120" i="22"/>
  <c r="F120" i="22"/>
  <c r="E120" i="22"/>
  <c r="D120" i="22"/>
  <c r="C120" i="22"/>
  <c r="B120" i="22"/>
  <c r="H118" i="22"/>
  <c r="G118" i="22"/>
  <c r="F118" i="22"/>
  <c r="E118" i="22"/>
  <c r="D118" i="22"/>
  <c r="C118" i="22"/>
  <c r="B118" i="22"/>
  <c r="H117" i="22"/>
  <c r="H121" i="22" s="1"/>
  <c r="G117" i="22"/>
  <c r="E117" i="22"/>
  <c r="D117" i="22"/>
  <c r="D121" i="22" s="1"/>
  <c r="C117" i="22"/>
  <c r="C121" i="22" s="1"/>
  <c r="B117" i="22"/>
  <c r="B121" i="22" s="1"/>
  <c r="H115" i="22"/>
  <c r="G115" i="22"/>
  <c r="F115" i="22"/>
  <c r="E115" i="22"/>
  <c r="D115" i="22"/>
  <c r="C115" i="22"/>
  <c r="B115" i="22"/>
  <c r="G106" i="22"/>
  <c r="F106" i="22"/>
  <c r="E106" i="22"/>
  <c r="D106" i="22"/>
  <c r="C106" i="22"/>
  <c r="B106" i="22"/>
  <c r="G104" i="22"/>
  <c r="C104" i="22"/>
  <c r="H103" i="22"/>
  <c r="G103" i="22"/>
  <c r="F103" i="22"/>
  <c r="E103" i="22"/>
  <c r="D103" i="22"/>
  <c r="C103" i="22"/>
  <c r="B103" i="22"/>
  <c r="H101" i="22"/>
  <c r="G101" i="22"/>
  <c r="F101" i="22"/>
  <c r="E101" i="22"/>
  <c r="D101" i="22"/>
  <c r="C101" i="22"/>
  <c r="B101" i="22"/>
  <c r="H100" i="22"/>
  <c r="H104" i="22" s="1"/>
  <c r="G100" i="22"/>
  <c r="F100" i="22"/>
  <c r="F104" i="22" s="1"/>
  <c r="E100" i="22"/>
  <c r="E104" i="22" s="1"/>
  <c r="D100" i="22"/>
  <c r="D104" i="22" s="1"/>
  <c r="C100" i="22"/>
  <c r="B100" i="22"/>
  <c r="B104" i="22" s="1"/>
  <c r="H98" i="22"/>
  <c r="G98" i="22"/>
  <c r="F98" i="22"/>
  <c r="E98" i="22"/>
  <c r="D98" i="22"/>
  <c r="C98" i="22"/>
  <c r="B98" i="22"/>
  <c r="G88" i="22"/>
  <c r="F88" i="22"/>
  <c r="E88" i="22"/>
  <c r="D88" i="22"/>
  <c r="C88" i="22"/>
  <c r="B88" i="22"/>
  <c r="H86" i="22"/>
  <c r="G86" i="22"/>
  <c r="D86" i="22"/>
  <c r="C86" i="22"/>
  <c r="H85" i="22"/>
  <c r="G85" i="22"/>
  <c r="F85" i="22"/>
  <c r="E85" i="22"/>
  <c r="D85" i="22"/>
  <c r="C85" i="22"/>
  <c r="B85" i="22"/>
  <c r="H83" i="22"/>
  <c r="G83" i="22"/>
  <c r="F83" i="22"/>
  <c r="E83" i="22"/>
  <c r="D83" i="22"/>
  <c r="C83" i="22"/>
  <c r="B83" i="22"/>
  <c r="H82" i="22"/>
  <c r="G82" i="22"/>
  <c r="F82" i="22"/>
  <c r="F86" i="22" s="1"/>
  <c r="E82" i="22"/>
  <c r="E86" i="22" s="1"/>
  <c r="D82" i="22"/>
  <c r="C82" i="22"/>
  <c r="B82" i="22"/>
  <c r="B86" i="22" s="1"/>
  <c r="H80" i="22"/>
  <c r="G80" i="22"/>
  <c r="F80" i="22"/>
  <c r="E80" i="22"/>
  <c r="D80" i="22"/>
  <c r="C80" i="22"/>
  <c r="B80" i="22"/>
  <c r="G70" i="22"/>
  <c r="F70" i="22"/>
  <c r="E70" i="22"/>
  <c r="D70" i="22"/>
  <c r="C70" i="22"/>
  <c r="B70" i="22"/>
  <c r="C68" i="22"/>
  <c r="H67" i="22"/>
  <c r="G67" i="22"/>
  <c r="F67" i="22"/>
  <c r="E67" i="22"/>
  <c r="D67" i="22"/>
  <c r="C67" i="22"/>
  <c r="B67" i="22"/>
  <c r="H65" i="22"/>
  <c r="G65" i="22"/>
  <c r="F65" i="22"/>
  <c r="E65" i="22"/>
  <c r="D65" i="22"/>
  <c r="C65" i="22"/>
  <c r="B65" i="22"/>
  <c r="H64" i="22"/>
  <c r="H68" i="22" s="1"/>
  <c r="G64" i="22"/>
  <c r="G68" i="22" s="1"/>
  <c r="F64" i="22"/>
  <c r="F68" i="22" s="1"/>
  <c r="E64" i="22"/>
  <c r="E68" i="22" s="1"/>
  <c r="D64" i="22"/>
  <c r="D68" i="22" s="1"/>
  <c r="C64" i="22"/>
  <c r="B64" i="22"/>
  <c r="B68" i="22" s="1"/>
  <c r="H62" i="22"/>
  <c r="G62" i="22"/>
  <c r="F62" i="22"/>
  <c r="E62" i="22"/>
  <c r="D62" i="22"/>
  <c r="C62" i="22"/>
  <c r="G53" i="22"/>
  <c r="F53" i="22"/>
  <c r="E53" i="22"/>
  <c r="D53" i="22"/>
  <c r="C53" i="22"/>
  <c r="B53" i="22"/>
  <c r="H50" i="22"/>
  <c r="G50" i="22"/>
  <c r="F50" i="22"/>
  <c r="E50" i="22"/>
  <c r="D50" i="22"/>
  <c r="C50" i="22"/>
  <c r="B50" i="22"/>
  <c r="H48" i="22"/>
  <c r="G48" i="22"/>
  <c r="F48" i="22"/>
  <c r="E48" i="22"/>
  <c r="D48" i="22"/>
  <c r="C48" i="22"/>
  <c r="B48" i="22"/>
  <c r="G47" i="22"/>
  <c r="G51" i="22" s="1"/>
  <c r="F47" i="22"/>
  <c r="F51" i="22" s="1"/>
  <c r="E47" i="22"/>
  <c r="E51" i="22" s="1"/>
  <c r="D47" i="22"/>
  <c r="D51" i="22" s="1"/>
  <c r="C47" i="22"/>
  <c r="C51" i="22" s="1"/>
  <c r="B47" i="22"/>
  <c r="B51" i="22" s="1"/>
  <c r="H45" i="22"/>
  <c r="G45" i="22"/>
  <c r="F45" i="22"/>
  <c r="E45" i="22"/>
  <c r="D45" i="22"/>
  <c r="C45" i="22"/>
  <c r="B45" i="22"/>
  <c r="G34" i="22"/>
  <c r="F34" i="22"/>
  <c r="E34" i="22"/>
  <c r="D34" i="22"/>
  <c r="C34" i="22"/>
  <c r="B34" i="22"/>
  <c r="G31" i="22"/>
  <c r="F31" i="22"/>
  <c r="E31" i="22"/>
  <c r="D31" i="22"/>
  <c r="C31" i="22"/>
  <c r="B31" i="22"/>
  <c r="G29" i="22"/>
  <c r="F29" i="22"/>
  <c r="E29" i="22"/>
  <c r="D29" i="22"/>
  <c r="C29" i="22"/>
  <c r="B29" i="22"/>
  <c r="G28" i="22"/>
  <c r="G32" i="22" s="1"/>
  <c r="F28" i="22"/>
  <c r="F32" i="22" s="1"/>
  <c r="E28" i="22"/>
  <c r="E32" i="22" s="1"/>
  <c r="D28" i="22"/>
  <c r="D32" i="22" s="1"/>
  <c r="C28" i="22"/>
  <c r="C32" i="22" s="1"/>
  <c r="B28" i="22"/>
  <c r="B32" i="22" s="1"/>
  <c r="G16" i="22"/>
  <c r="F16" i="22"/>
  <c r="E16" i="22"/>
  <c r="D16" i="22"/>
  <c r="C16" i="22"/>
  <c r="B16" i="22"/>
  <c r="G14" i="22"/>
  <c r="E14" i="22"/>
  <c r="G13" i="22"/>
  <c r="F13" i="22"/>
  <c r="E13" i="22"/>
  <c r="D13" i="22"/>
  <c r="C13" i="22"/>
  <c r="B13" i="22"/>
  <c r="G11" i="22"/>
  <c r="F11" i="22"/>
  <c r="E11" i="22"/>
  <c r="D11" i="22"/>
  <c r="C11" i="22"/>
  <c r="B11" i="22"/>
  <c r="G10" i="22"/>
  <c r="F10" i="22"/>
  <c r="F14" i="22" s="1"/>
  <c r="E10" i="22"/>
  <c r="D10" i="22"/>
  <c r="D14" i="22" s="1"/>
  <c r="C10" i="22"/>
  <c r="C14" i="22" s="1"/>
  <c r="B10" i="22"/>
  <c r="B14" i="22" s="1"/>
  <c r="F25" i="20"/>
  <c r="M494" i="19"/>
  <c r="M283" i="19"/>
  <c r="N232" i="19"/>
  <c r="M232" i="19"/>
  <c r="N230" i="19"/>
  <c r="M230" i="19"/>
  <c r="N228" i="19"/>
  <c r="M228" i="19"/>
  <c r="N226" i="19"/>
  <c r="M226" i="19"/>
  <c r="N185" i="19"/>
  <c r="M185" i="19"/>
  <c r="N183" i="19"/>
  <c r="M183" i="19"/>
  <c r="N181" i="19"/>
  <c r="M181" i="19"/>
  <c r="M144" i="19"/>
  <c r="M143" i="19"/>
  <c r="M114" i="19"/>
  <c r="M113" i="19"/>
  <c r="M102" i="19"/>
  <c r="M87" i="19"/>
  <c r="M86" i="19"/>
  <c r="M64" i="19"/>
  <c r="M63" i="19"/>
  <c r="M34" i="19"/>
  <c r="M33" i="19"/>
  <c r="M4" i="19"/>
  <c r="M3" i="19"/>
  <c r="F90" i="18"/>
  <c r="E90" i="18"/>
  <c r="D90" i="18"/>
  <c r="C90" i="18"/>
  <c r="F75" i="18"/>
  <c r="E75" i="18"/>
  <c r="D75" i="18"/>
  <c r="C75" i="18"/>
  <c r="F60" i="18"/>
  <c r="E60" i="18"/>
  <c r="D60" i="18"/>
  <c r="C60" i="18"/>
  <c r="F45" i="18"/>
  <c r="E45" i="18"/>
  <c r="D45" i="18"/>
  <c r="C45" i="18"/>
  <c r="F30" i="18"/>
  <c r="E30" i="18"/>
  <c r="D30" i="18"/>
  <c r="C30" i="18"/>
  <c r="F15" i="18"/>
  <c r="E15" i="18"/>
  <c r="D15" i="18"/>
  <c r="C15" i="18"/>
  <c r="D8706" i="17"/>
  <c r="C8706" i="17"/>
  <c r="B8706" i="17"/>
  <c r="E8705" i="17"/>
  <c r="E8704" i="17"/>
  <c r="E8703" i="17"/>
  <c r="E8702" i="17"/>
  <c r="E8701" i="17"/>
  <c r="E8700" i="17"/>
  <c r="E8699" i="17"/>
  <c r="E8698" i="17"/>
  <c r="E8697" i="17"/>
  <c r="E8696" i="17"/>
  <c r="E8695" i="17"/>
  <c r="E8694" i="17"/>
  <c r="E8693" i="17"/>
  <c r="D8687" i="17"/>
  <c r="C8687" i="17"/>
  <c r="B8687" i="17"/>
  <c r="E8686" i="17"/>
  <c r="E8685" i="17"/>
  <c r="E8684" i="17"/>
  <c r="E8683" i="17"/>
  <c r="E8682" i="17"/>
  <c r="E8681" i="17"/>
  <c r="E8680" i="17"/>
  <c r="E8679" i="17"/>
  <c r="E8678" i="17"/>
  <c r="E8677" i="17"/>
  <c r="E8676" i="17"/>
  <c r="E8675" i="17"/>
  <c r="E8674" i="17"/>
  <c r="D8668" i="17"/>
  <c r="C8668" i="17"/>
  <c r="B8668" i="17"/>
  <c r="E8667" i="17"/>
  <c r="E8666" i="17"/>
  <c r="E8665" i="17"/>
  <c r="E8664" i="17"/>
  <c r="E8663" i="17"/>
  <c r="E8662" i="17"/>
  <c r="E8661" i="17"/>
  <c r="E8660" i="17"/>
  <c r="E8659" i="17"/>
  <c r="E8658" i="17"/>
  <c r="E8657" i="17"/>
  <c r="E8656" i="17"/>
  <c r="E8655" i="17"/>
  <c r="D8649" i="17"/>
  <c r="C8649" i="17"/>
  <c r="B8649" i="17"/>
  <c r="E8648" i="17"/>
  <c r="E8647" i="17"/>
  <c r="E8646" i="17"/>
  <c r="E8645" i="17"/>
  <c r="E8644" i="17"/>
  <c r="E8643" i="17"/>
  <c r="E8642" i="17"/>
  <c r="E8641" i="17"/>
  <c r="E8640" i="17"/>
  <c r="E8639" i="17"/>
  <c r="E8638" i="17"/>
  <c r="E8637" i="17"/>
  <c r="E8636" i="17"/>
  <c r="D8630" i="17"/>
  <c r="C8630" i="17"/>
  <c r="B8630" i="17"/>
  <c r="E8629" i="17"/>
  <c r="E8628" i="17"/>
  <c r="E8627" i="17"/>
  <c r="E8626" i="17"/>
  <c r="E8625" i="17"/>
  <c r="E8624" i="17"/>
  <c r="E8623" i="17"/>
  <c r="E8622" i="17"/>
  <c r="E8621" i="17"/>
  <c r="E8620" i="17"/>
  <c r="E8619" i="17"/>
  <c r="E8618" i="17"/>
  <c r="E8617" i="17"/>
  <c r="D8611" i="17"/>
  <c r="C8611" i="17"/>
  <c r="B8611" i="17"/>
  <c r="E8610" i="17"/>
  <c r="E8609" i="17"/>
  <c r="E8608" i="17"/>
  <c r="E8607" i="17"/>
  <c r="E8606" i="17"/>
  <c r="E8605" i="17"/>
  <c r="E8604" i="17"/>
  <c r="E8603" i="17"/>
  <c r="E8602" i="17"/>
  <c r="E8601" i="17"/>
  <c r="E8600" i="17"/>
  <c r="E8599" i="17"/>
  <c r="E8598" i="17"/>
  <c r="D8592" i="17"/>
  <c r="C8592" i="17"/>
  <c r="B8592" i="17"/>
  <c r="E8591" i="17"/>
  <c r="E8590" i="17"/>
  <c r="E8589" i="17"/>
  <c r="E8588" i="17"/>
  <c r="E8587" i="17"/>
  <c r="E8586" i="17"/>
  <c r="E8585" i="17"/>
  <c r="E8584" i="17"/>
  <c r="E8583" i="17"/>
  <c r="E8582" i="17"/>
  <c r="E8581" i="17"/>
  <c r="E8580" i="17"/>
  <c r="E8579" i="17"/>
  <c r="D8573" i="17"/>
  <c r="C8573" i="17"/>
  <c r="B8573" i="17"/>
  <c r="E8572" i="17"/>
  <c r="E8571" i="17"/>
  <c r="E8570" i="17"/>
  <c r="E8569" i="17"/>
  <c r="E8568" i="17"/>
  <c r="E8567" i="17"/>
  <c r="E8566" i="17"/>
  <c r="E8565" i="17"/>
  <c r="E8564" i="17"/>
  <c r="E8563" i="17"/>
  <c r="E8562" i="17"/>
  <c r="E8561" i="17"/>
  <c r="E8560" i="17"/>
  <c r="D8554" i="17"/>
  <c r="C8554" i="17"/>
  <c r="B8554" i="17"/>
  <c r="E8553" i="17"/>
  <c r="E8552" i="17"/>
  <c r="E8551" i="17"/>
  <c r="E8550" i="17"/>
  <c r="E8549" i="17"/>
  <c r="E8548" i="17"/>
  <c r="E8547" i="17"/>
  <c r="E8546" i="17"/>
  <c r="E8545" i="17"/>
  <c r="E8544" i="17"/>
  <c r="E8543" i="17"/>
  <c r="E8542" i="17"/>
  <c r="E8541" i="17"/>
  <c r="D8535" i="17"/>
  <c r="C8535" i="17"/>
  <c r="B8535" i="17"/>
  <c r="E8534" i="17"/>
  <c r="E8533" i="17"/>
  <c r="E8532" i="17"/>
  <c r="E8531" i="17"/>
  <c r="E8530" i="17"/>
  <c r="E8529" i="17"/>
  <c r="E8528" i="17"/>
  <c r="E8527" i="17"/>
  <c r="E8526" i="17"/>
  <c r="E8525" i="17"/>
  <c r="E8524" i="17"/>
  <c r="E8523" i="17"/>
  <c r="E8522" i="17"/>
  <c r="D8516" i="17"/>
  <c r="C8516" i="17"/>
  <c r="B8516" i="17"/>
  <c r="E8515" i="17"/>
  <c r="E8514" i="17"/>
  <c r="E8513" i="17"/>
  <c r="E8512" i="17"/>
  <c r="E8511" i="17"/>
  <c r="E8510" i="17"/>
  <c r="E8509" i="17"/>
  <c r="E8508" i="17"/>
  <c r="E8507" i="17"/>
  <c r="E8506" i="17"/>
  <c r="E8505" i="17"/>
  <c r="E8504" i="17"/>
  <c r="E8503" i="17"/>
  <c r="D8497" i="17"/>
  <c r="C8497" i="17"/>
  <c r="B8497" i="17"/>
  <c r="E8496" i="17"/>
  <c r="E8495" i="17"/>
  <c r="E8494" i="17"/>
  <c r="E8493" i="17"/>
  <c r="E8492" i="17"/>
  <c r="E8491" i="17"/>
  <c r="E8490" i="17"/>
  <c r="E8489" i="17"/>
  <c r="E8488" i="17"/>
  <c r="E8487" i="17"/>
  <c r="E8486" i="17"/>
  <c r="E8485" i="17"/>
  <c r="E8484" i="17"/>
  <c r="D8478" i="17"/>
  <c r="C8478" i="17"/>
  <c r="B8478" i="17"/>
  <c r="E8477" i="17"/>
  <c r="E8476" i="17"/>
  <c r="E8475" i="17"/>
  <c r="E8474" i="17"/>
  <c r="E8473" i="17"/>
  <c r="E8472" i="17"/>
  <c r="E8471" i="17"/>
  <c r="E8470" i="17"/>
  <c r="E8469" i="17"/>
  <c r="E8468" i="17"/>
  <c r="E8467" i="17"/>
  <c r="E8466" i="17"/>
  <c r="E8465" i="17"/>
  <c r="D8459" i="17"/>
  <c r="C8459" i="17"/>
  <c r="B8459" i="17"/>
  <c r="E8458" i="17"/>
  <c r="E8457" i="17"/>
  <c r="E8456" i="17"/>
  <c r="E8455" i="17"/>
  <c r="E8454" i="17"/>
  <c r="E8453" i="17"/>
  <c r="E8452" i="17"/>
  <c r="E8451" i="17"/>
  <c r="E8450" i="17"/>
  <c r="E8449" i="17"/>
  <c r="E8448" i="17"/>
  <c r="E8447" i="17"/>
  <c r="E8446" i="17"/>
  <c r="D8440" i="17"/>
  <c r="C8440" i="17"/>
  <c r="B8440" i="17"/>
  <c r="E8439" i="17"/>
  <c r="E8438" i="17"/>
  <c r="E8437" i="17"/>
  <c r="E8436" i="17"/>
  <c r="E8435" i="17"/>
  <c r="E8434" i="17"/>
  <c r="E8433" i="17"/>
  <c r="E8432" i="17"/>
  <c r="E8431" i="17"/>
  <c r="E8430" i="17"/>
  <c r="E8429" i="17"/>
  <c r="E8428" i="17"/>
  <c r="E8427" i="17"/>
  <c r="D8421" i="17"/>
  <c r="C8421" i="17"/>
  <c r="B8421" i="17"/>
  <c r="E8420" i="17"/>
  <c r="E8419" i="17"/>
  <c r="E8418" i="17"/>
  <c r="E8417" i="17"/>
  <c r="E8416" i="17"/>
  <c r="E8415" i="17"/>
  <c r="E8414" i="17"/>
  <c r="E8413" i="17"/>
  <c r="E8412" i="17"/>
  <c r="E8411" i="17"/>
  <c r="E8410" i="17"/>
  <c r="E8409" i="17"/>
  <c r="E8408" i="17"/>
  <c r="D8402" i="17"/>
  <c r="C8402" i="17"/>
  <c r="B8402" i="17"/>
  <c r="E8401" i="17"/>
  <c r="E8400" i="17"/>
  <c r="E8399" i="17"/>
  <c r="E8398" i="17"/>
  <c r="E8397" i="17"/>
  <c r="E8396" i="17"/>
  <c r="E8395" i="17"/>
  <c r="E8394" i="17"/>
  <c r="E8393" i="17"/>
  <c r="E8392" i="17"/>
  <c r="E8391" i="17"/>
  <c r="E8390" i="17"/>
  <c r="E8389" i="17"/>
  <c r="D8383" i="17"/>
  <c r="C8383" i="17"/>
  <c r="B8383" i="17"/>
  <c r="E8382" i="17"/>
  <c r="E8381" i="17"/>
  <c r="E8380" i="17"/>
  <c r="E8379" i="17"/>
  <c r="E8378" i="17"/>
  <c r="E8377" i="17"/>
  <c r="E8376" i="17"/>
  <c r="E8375" i="17"/>
  <c r="E8374" i="17"/>
  <c r="E8373" i="17"/>
  <c r="E8372" i="17"/>
  <c r="E8371" i="17"/>
  <c r="E8370" i="17"/>
  <c r="D8364" i="17"/>
  <c r="C8364" i="17"/>
  <c r="B8364" i="17"/>
  <c r="E8363" i="17"/>
  <c r="E8362" i="17"/>
  <c r="E8361" i="17"/>
  <c r="E8360" i="17"/>
  <c r="E8359" i="17"/>
  <c r="E8358" i="17"/>
  <c r="E8357" i="17"/>
  <c r="E8356" i="17"/>
  <c r="E8355" i="17"/>
  <c r="E8354" i="17"/>
  <c r="E8353" i="17"/>
  <c r="E8352" i="17"/>
  <c r="E8351" i="17"/>
  <c r="D8345" i="17"/>
  <c r="C8345" i="17"/>
  <c r="B8345" i="17"/>
  <c r="E8344" i="17"/>
  <c r="E8343" i="17"/>
  <c r="E8342" i="17"/>
  <c r="E8341" i="17"/>
  <c r="E8340" i="17"/>
  <c r="E8339" i="17"/>
  <c r="E8338" i="17"/>
  <c r="E8337" i="17"/>
  <c r="E8336" i="17"/>
  <c r="E8335" i="17"/>
  <c r="E8334" i="17"/>
  <c r="E8333" i="17"/>
  <c r="E8332" i="17"/>
  <c r="D8326" i="17"/>
  <c r="C8326" i="17"/>
  <c r="B8326" i="17"/>
  <c r="E8325" i="17"/>
  <c r="E8324" i="17"/>
  <c r="E8323" i="17"/>
  <c r="E8322" i="17"/>
  <c r="E8321" i="17"/>
  <c r="E8320" i="17"/>
  <c r="E8319" i="17"/>
  <c r="E8318" i="17"/>
  <c r="E8317" i="17"/>
  <c r="E8316" i="17"/>
  <c r="E8315" i="17"/>
  <c r="E8314" i="17"/>
  <c r="E8313" i="17"/>
  <c r="D8307" i="17"/>
  <c r="C8307" i="17"/>
  <c r="B8307" i="17"/>
  <c r="E8306" i="17"/>
  <c r="E8305" i="17"/>
  <c r="E8304" i="17"/>
  <c r="E8303" i="17"/>
  <c r="E8302" i="17"/>
  <c r="E8301" i="17"/>
  <c r="E8300" i="17"/>
  <c r="E8299" i="17"/>
  <c r="E8298" i="17"/>
  <c r="E8297" i="17"/>
  <c r="E8296" i="17"/>
  <c r="E8295" i="17"/>
  <c r="E8294" i="17"/>
  <c r="D8288" i="17"/>
  <c r="C8288" i="17"/>
  <c r="B8288" i="17"/>
  <c r="E8287" i="17"/>
  <c r="E8286" i="17"/>
  <c r="E8285" i="17"/>
  <c r="E8284" i="17"/>
  <c r="E8283" i="17"/>
  <c r="E8282" i="17"/>
  <c r="E8281" i="17"/>
  <c r="E8280" i="17"/>
  <c r="E8279" i="17"/>
  <c r="E8278" i="17"/>
  <c r="E8277" i="17"/>
  <c r="E8276" i="17"/>
  <c r="E8275" i="17"/>
  <c r="D8269" i="17"/>
  <c r="C8269" i="17"/>
  <c r="B8269" i="17"/>
  <c r="E8268" i="17"/>
  <c r="E8267" i="17"/>
  <c r="E8266" i="17"/>
  <c r="E8265" i="17"/>
  <c r="E8264" i="17"/>
  <c r="E8263" i="17"/>
  <c r="E8262" i="17"/>
  <c r="E8261" i="17"/>
  <c r="E8260" i="17"/>
  <c r="E8259" i="17"/>
  <c r="E8258" i="17"/>
  <c r="E8257" i="17"/>
  <c r="E8256" i="17"/>
  <c r="D8250" i="17"/>
  <c r="C8250" i="17"/>
  <c r="B8250" i="17"/>
  <c r="E8249" i="17"/>
  <c r="E8248" i="17"/>
  <c r="E8247" i="17"/>
  <c r="E8246" i="17"/>
  <c r="E8245" i="17"/>
  <c r="E8244" i="17"/>
  <c r="E8243" i="17"/>
  <c r="E8242" i="17"/>
  <c r="E8241" i="17"/>
  <c r="E8240" i="17"/>
  <c r="E8239" i="17"/>
  <c r="E8238" i="17"/>
  <c r="E8237" i="17"/>
  <c r="D8231" i="17"/>
  <c r="C8231" i="17"/>
  <c r="B8231" i="17"/>
  <c r="E8230" i="17"/>
  <c r="E8229" i="17"/>
  <c r="E8228" i="17"/>
  <c r="E8227" i="17"/>
  <c r="E8226" i="17"/>
  <c r="E8225" i="17"/>
  <c r="E8224" i="17"/>
  <c r="E8223" i="17"/>
  <c r="E8222" i="17"/>
  <c r="E8221" i="17"/>
  <c r="E8220" i="17"/>
  <c r="E8219" i="17"/>
  <c r="E8218" i="17"/>
  <c r="D8212" i="17"/>
  <c r="C8212" i="17"/>
  <c r="B8212" i="17"/>
  <c r="E8211" i="17"/>
  <c r="E8210" i="17"/>
  <c r="E8209" i="17"/>
  <c r="E8208" i="17"/>
  <c r="E8207" i="17"/>
  <c r="E8206" i="17"/>
  <c r="E8205" i="17"/>
  <c r="E8204" i="17"/>
  <c r="E8203" i="17"/>
  <c r="E8202" i="17"/>
  <c r="E8201" i="17"/>
  <c r="E8200" i="17"/>
  <c r="E8199" i="17"/>
  <c r="D8193" i="17"/>
  <c r="C8193" i="17"/>
  <c r="B8193" i="17"/>
  <c r="E8192" i="17"/>
  <c r="E8191" i="17"/>
  <c r="E8190" i="17"/>
  <c r="E8189" i="17"/>
  <c r="E8188" i="17"/>
  <c r="E8187" i="17"/>
  <c r="E8186" i="17"/>
  <c r="E8185" i="17"/>
  <c r="E8184" i="17"/>
  <c r="E8183" i="17"/>
  <c r="E8182" i="17"/>
  <c r="E8181" i="17"/>
  <c r="E8180" i="17"/>
  <c r="D8174" i="17"/>
  <c r="C8174" i="17"/>
  <c r="B8174" i="17"/>
  <c r="E8173" i="17"/>
  <c r="E8172" i="17"/>
  <c r="E8171" i="17"/>
  <c r="E8170" i="17"/>
  <c r="E8169" i="17"/>
  <c r="E8168" i="17"/>
  <c r="E8167" i="17"/>
  <c r="E8166" i="17"/>
  <c r="E8165" i="17"/>
  <c r="E8164" i="17"/>
  <c r="E8163" i="17"/>
  <c r="E8162" i="17"/>
  <c r="E8161" i="17"/>
  <c r="D8155" i="17"/>
  <c r="C8155" i="17"/>
  <c r="B8155" i="17"/>
  <c r="E8154" i="17"/>
  <c r="E8153" i="17"/>
  <c r="E8152" i="17"/>
  <c r="E8151" i="17"/>
  <c r="E8150" i="17"/>
  <c r="E8149" i="17"/>
  <c r="E8148" i="17"/>
  <c r="E8147" i="17"/>
  <c r="E8146" i="17"/>
  <c r="E8145" i="17"/>
  <c r="E8144" i="17"/>
  <c r="E8143" i="17"/>
  <c r="E8142" i="17"/>
  <c r="D8136" i="17"/>
  <c r="C8136" i="17"/>
  <c r="B8136" i="17"/>
  <c r="E8135" i="17"/>
  <c r="E8134" i="17"/>
  <c r="E8133" i="17"/>
  <c r="E8132" i="17"/>
  <c r="E8131" i="17"/>
  <c r="E8130" i="17"/>
  <c r="E8129" i="17"/>
  <c r="E8128" i="17"/>
  <c r="E8127" i="17"/>
  <c r="E8126" i="17"/>
  <c r="E8125" i="17"/>
  <c r="E8124" i="17"/>
  <c r="E8123" i="17"/>
  <c r="D8117" i="17"/>
  <c r="C8117" i="17"/>
  <c r="B8117" i="17"/>
  <c r="E8116" i="17"/>
  <c r="E8115" i="17"/>
  <c r="E8114" i="17"/>
  <c r="E8113" i="17"/>
  <c r="E8112" i="17"/>
  <c r="E8111" i="17"/>
  <c r="E8110" i="17"/>
  <c r="E8109" i="17"/>
  <c r="E8108" i="17"/>
  <c r="E8107" i="17"/>
  <c r="E8106" i="17"/>
  <c r="E8117" i="17" s="1"/>
  <c r="E8105" i="17"/>
  <c r="E8104" i="17"/>
  <c r="D8098" i="17"/>
  <c r="C8098" i="17"/>
  <c r="B8098" i="17"/>
  <c r="E8097" i="17"/>
  <c r="E8096" i="17"/>
  <c r="E8095" i="17"/>
  <c r="E8094" i="17"/>
  <c r="E8093" i="17"/>
  <c r="E8092" i="17"/>
  <c r="E8091" i="17"/>
  <c r="E8090" i="17"/>
  <c r="E8089" i="17"/>
  <c r="E8088" i="17"/>
  <c r="E8087" i="17"/>
  <c r="E8086" i="17"/>
  <c r="E8085" i="17"/>
  <c r="D8079" i="17"/>
  <c r="C8079" i="17"/>
  <c r="B8079" i="17"/>
  <c r="E8078" i="17"/>
  <c r="E8077" i="17"/>
  <c r="E8076" i="17"/>
  <c r="E8075" i="17"/>
  <c r="E8074" i="17"/>
  <c r="E8073" i="17"/>
  <c r="E8072" i="17"/>
  <c r="E8071" i="17"/>
  <c r="E8070" i="17"/>
  <c r="E8069" i="17"/>
  <c r="E8068" i="17"/>
  <c r="E8067" i="17"/>
  <c r="E8066" i="17"/>
  <c r="D8060" i="17"/>
  <c r="C8060" i="17"/>
  <c r="B8060" i="17"/>
  <c r="E8059" i="17"/>
  <c r="E8058" i="17"/>
  <c r="E8057" i="17"/>
  <c r="E8056" i="17"/>
  <c r="E8055" i="17"/>
  <c r="E8054" i="17"/>
  <c r="E8053" i="17"/>
  <c r="E8052" i="17"/>
  <c r="E8051" i="17"/>
  <c r="E8050" i="17"/>
  <c r="E8049" i="17"/>
  <c r="E8048" i="17"/>
  <c r="E8047" i="17"/>
  <c r="D8041" i="17"/>
  <c r="C8041" i="17"/>
  <c r="B8041" i="17"/>
  <c r="E8040" i="17"/>
  <c r="E8039" i="17"/>
  <c r="E8038" i="17"/>
  <c r="E8037" i="17"/>
  <c r="E8036" i="17"/>
  <c r="E8035" i="17"/>
  <c r="E8034" i="17"/>
  <c r="E8033" i="17"/>
  <c r="E8032" i="17"/>
  <c r="E8031" i="17"/>
  <c r="E8030" i="17"/>
  <c r="E8029" i="17"/>
  <c r="E8028" i="17"/>
  <c r="D8022" i="17"/>
  <c r="C8022" i="17"/>
  <c r="B8022" i="17"/>
  <c r="E8021" i="17"/>
  <c r="E8020" i="17"/>
  <c r="E8019" i="17"/>
  <c r="E8018" i="17"/>
  <c r="E8017" i="17"/>
  <c r="E8016" i="17"/>
  <c r="E8015" i="17"/>
  <c r="E8014" i="17"/>
  <c r="E8013" i="17"/>
  <c r="E8012" i="17"/>
  <c r="E8011" i="17"/>
  <c r="E8010" i="17"/>
  <c r="E8009" i="17"/>
  <c r="D8003" i="17"/>
  <c r="C8003" i="17"/>
  <c r="B8003" i="17"/>
  <c r="E8002" i="17"/>
  <c r="E8001" i="17"/>
  <c r="E8000" i="17"/>
  <c r="E7999" i="17"/>
  <c r="E7998" i="17"/>
  <c r="E7997" i="17"/>
  <c r="E7996" i="17"/>
  <c r="E7995" i="17"/>
  <c r="E7994" i="17"/>
  <c r="E7993" i="17"/>
  <c r="E7992" i="17"/>
  <c r="E7991" i="17"/>
  <c r="E7990" i="17"/>
  <c r="D7984" i="17"/>
  <c r="C7984" i="17"/>
  <c r="B7984" i="17"/>
  <c r="E7983" i="17"/>
  <c r="E7982" i="17"/>
  <c r="E7981" i="17"/>
  <c r="E7980" i="17"/>
  <c r="E7979" i="17"/>
  <c r="E7978" i="17"/>
  <c r="E7977" i="17"/>
  <c r="E7976" i="17"/>
  <c r="E7975" i="17"/>
  <c r="E7974" i="17"/>
  <c r="E7973" i="17"/>
  <c r="E7972" i="17"/>
  <c r="E7971" i="17"/>
  <c r="D7965" i="17"/>
  <c r="C7965" i="17"/>
  <c r="B7965" i="17"/>
  <c r="E7964" i="17"/>
  <c r="E7963" i="17"/>
  <c r="E7962" i="17"/>
  <c r="E7961" i="17"/>
  <c r="E7960" i="17"/>
  <c r="E7959" i="17"/>
  <c r="E7958" i="17"/>
  <c r="E7957" i="17"/>
  <c r="E7956" i="17"/>
  <c r="E7955" i="17"/>
  <c r="E7954" i="17"/>
  <c r="E7953" i="17"/>
  <c r="E7952" i="17"/>
  <c r="D7946" i="17"/>
  <c r="C7946" i="17"/>
  <c r="B7946" i="17"/>
  <c r="E7945" i="17"/>
  <c r="E7944" i="17"/>
  <c r="E7943" i="17"/>
  <c r="E7942" i="17"/>
  <c r="E7941" i="17"/>
  <c r="E7940" i="17"/>
  <c r="E7939" i="17"/>
  <c r="E7938" i="17"/>
  <c r="E7937" i="17"/>
  <c r="E7936" i="17"/>
  <c r="E7935" i="17"/>
  <c r="E7934" i="17"/>
  <c r="E7933" i="17"/>
  <c r="D7927" i="17"/>
  <c r="C7927" i="17"/>
  <c r="B7927" i="17"/>
  <c r="E7926" i="17"/>
  <c r="E7925" i="17"/>
  <c r="E7924" i="17"/>
  <c r="E7923" i="17"/>
  <c r="E7922" i="17"/>
  <c r="E7921" i="17"/>
  <c r="E7920" i="17"/>
  <c r="E7919" i="17"/>
  <c r="E7918" i="17"/>
  <c r="E7917" i="17"/>
  <c r="E7916" i="17"/>
  <c r="E7915" i="17"/>
  <c r="E7914" i="17"/>
  <c r="D7908" i="17"/>
  <c r="C7908" i="17"/>
  <c r="B7908" i="17"/>
  <c r="E7907" i="17"/>
  <c r="E7906" i="17"/>
  <c r="E7905" i="17"/>
  <c r="E7904" i="17"/>
  <c r="E7903" i="17"/>
  <c r="E7902" i="17"/>
  <c r="E7901" i="17"/>
  <c r="E7900" i="17"/>
  <c r="E7899" i="17"/>
  <c r="E7898" i="17"/>
  <c r="E7897" i="17"/>
  <c r="E7896" i="17"/>
  <c r="E7895" i="17"/>
  <c r="D7889" i="17"/>
  <c r="C7889" i="17"/>
  <c r="B7889" i="17"/>
  <c r="E7888" i="17"/>
  <c r="E7887" i="17"/>
  <c r="E7886" i="17"/>
  <c r="E7885" i="17"/>
  <c r="E7884" i="17"/>
  <c r="E7883" i="17"/>
  <c r="E7882" i="17"/>
  <c r="E7881" i="17"/>
  <c r="E7880" i="17"/>
  <c r="E7879" i="17"/>
  <c r="E7878" i="17"/>
  <c r="E7877" i="17"/>
  <c r="E7876" i="17"/>
  <c r="D7870" i="17"/>
  <c r="C7870" i="17"/>
  <c r="B7870" i="17"/>
  <c r="E7869" i="17"/>
  <c r="E7868" i="17"/>
  <c r="E7867" i="17"/>
  <c r="E7866" i="17"/>
  <c r="E7865" i="17"/>
  <c r="E7864" i="17"/>
  <c r="E7863" i="17"/>
  <c r="E7862" i="17"/>
  <c r="E7861" i="17"/>
  <c r="E7860" i="17"/>
  <c r="E7859" i="17"/>
  <c r="E7858" i="17"/>
  <c r="E7857" i="17"/>
  <c r="D7851" i="17"/>
  <c r="C7851" i="17"/>
  <c r="B7851" i="17"/>
  <c r="E7850" i="17"/>
  <c r="E7849" i="17"/>
  <c r="E7848" i="17"/>
  <c r="E7847" i="17"/>
  <c r="E7846" i="17"/>
  <c r="E7845" i="17"/>
  <c r="E7844" i="17"/>
  <c r="E7843" i="17"/>
  <c r="E7842" i="17"/>
  <c r="E7841" i="17"/>
  <c r="E7840" i="17"/>
  <c r="E7839" i="17"/>
  <c r="E7838" i="17"/>
  <c r="D7832" i="17"/>
  <c r="C7832" i="17"/>
  <c r="B7832" i="17"/>
  <c r="E7831" i="17"/>
  <c r="E7830" i="17"/>
  <c r="E7829" i="17"/>
  <c r="E7828" i="17"/>
  <c r="E7827" i="17"/>
  <c r="E7826" i="17"/>
  <c r="E7825" i="17"/>
  <c r="E7824" i="17"/>
  <c r="E7823" i="17"/>
  <c r="E7822" i="17"/>
  <c r="E7821" i="17"/>
  <c r="E7820" i="17"/>
  <c r="E7819" i="17"/>
  <c r="D7813" i="17"/>
  <c r="C7813" i="17"/>
  <c r="B7813" i="17"/>
  <c r="E7812" i="17"/>
  <c r="E7811" i="17"/>
  <c r="E7810" i="17"/>
  <c r="E7809" i="17"/>
  <c r="E7808" i="17"/>
  <c r="E7807" i="17"/>
  <c r="E7806" i="17"/>
  <c r="E7805" i="17"/>
  <c r="E7804" i="17"/>
  <c r="E7803" i="17"/>
  <c r="E7802" i="17"/>
  <c r="E7801" i="17"/>
  <c r="E7800" i="17"/>
  <c r="D7794" i="17"/>
  <c r="C7794" i="17"/>
  <c r="B7794" i="17"/>
  <c r="E7793" i="17"/>
  <c r="E7792" i="17"/>
  <c r="E7791" i="17"/>
  <c r="E7790" i="17"/>
  <c r="E7789" i="17"/>
  <c r="E7788" i="17"/>
  <c r="E7787" i="17"/>
  <c r="E7786" i="17"/>
  <c r="E7785" i="17"/>
  <c r="E7784" i="17"/>
  <c r="E7783" i="17"/>
  <c r="E7782" i="17"/>
  <c r="E7781" i="17"/>
  <c r="D7775" i="17"/>
  <c r="C7775" i="17"/>
  <c r="B7775" i="17"/>
  <c r="E7774" i="17"/>
  <c r="E7773" i="17"/>
  <c r="E7772" i="17"/>
  <c r="E7771" i="17"/>
  <c r="E7770" i="17"/>
  <c r="E7769" i="17"/>
  <c r="E7768" i="17"/>
  <c r="E7767" i="17"/>
  <c r="E7766" i="17"/>
  <c r="E7765" i="17"/>
  <c r="E7764" i="17"/>
  <c r="E7763" i="17"/>
  <c r="E7762" i="17"/>
  <c r="D7756" i="17"/>
  <c r="C7756" i="17"/>
  <c r="B7756" i="17"/>
  <c r="E7755" i="17"/>
  <c r="E7754" i="17"/>
  <c r="E7753" i="17"/>
  <c r="E7752" i="17"/>
  <c r="E7751" i="17"/>
  <c r="E7750" i="17"/>
  <c r="E7749" i="17"/>
  <c r="E7748" i="17"/>
  <c r="E7747" i="17"/>
  <c r="E7746" i="17"/>
  <c r="E7745" i="17"/>
  <c r="E7744" i="17"/>
  <c r="E7743" i="17"/>
  <c r="D7737" i="17"/>
  <c r="C7737" i="17"/>
  <c r="B7737" i="17"/>
  <c r="E7736" i="17"/>
  <c r="E7735" i="17"/>
  <c r="E7734" i="17"/>
  <c r="E7733" i="17"/>
  <c r="E7732" i="17"/>
  <c r="E7731" i="17"/>
  <c r="E7730" i="17"/>
  <c r="E7729" i="17"/>
  <c r="E7728" i="17"/>
  <c r="E7727" i="17"/>
  <c r="E7726" i="17"/>
  <c r="E7725" i="17"/>
  <c r="E7724" i="17"/>
  <c r="D7718" i="17"/>
  <c r="C7718" i="17"/>
  <c r="B7718" i="17"/>
  <c r="E7717" i="17"/>
  <c r="E7716" i="17"/>
  <c r="E7715" i="17"/>
  <c r="E7714" i="17"/>
  <c r="E7713" i="17"/>
  <c r="E7712" i="17"/>
  <c r="E7711" i="17"/>
  <c r="E7710" i="17"/>
  <c r="E7709" i="17"/>
  <c r="E7708" i="17"/>
  <c r="E7707" i="17"/>
  <c r="E7706" i="17"/>
  <c r="E7705" i="17"/>
  <c r="D7699" i="17"/>
  <c r="C7699" i="17"/>
  <c r="B7699" i="17"/>
  <c r="E7698" i="17"/>
  <c r="E7697" i="17"/>
  <c r="E7696" i="17"/>
  <c r="E7695" i="17"/>
  <c r="E7694" i="17"/>
  <c r="E7693" i="17"/>
  <c r="E7692" i="17"/>
  <c r="E7691" i="17"/>
  <c r="E7690" i="17"/>
  <c r="E7689" i="17"/>
  <c r="E7688" i="17"/>
  <c r="E7687" i="17"/>
  <c r="E7686" i="17"/>
  <c r="D7680" i="17"/>
  <c r="C7680" i="17"/>
  <c r="B7680" i="17"/>
  <c r="E7679" i="17"/>
  <c r="E7678" i="17"/>
  <c r="E7677" i="17"/>
  <c r="E7676" i="17"/>
  <c r="E7675" i="17"/>
  <c r="E7674" i="17"/>
  <c r="E7673" i="17"/>
  <c r="E7672" i="17"/>
  <c r="E7671" i="17"/>
  <c r="E7670" i="17"/>
  <c r="E7669" i="17"/>
  <c r="E7668" i="17"/>
  <c r="E7667" i="17"/>
  <c r="D7661" i="17"/>
  <c r="C7661" i="17"/>
  <c r="B7661" i="17"/>
  <c r="E7660" i="17"/>
  <c r="E7659" i="17"/>
  <c r="E7658" i="17"/>
  <c r="E7657" i="17"/>
  <c r="E7656" i="17"/>
  <c r="E7655" i="17"/>
  <c r="E7654" i="17"/>
  <c r="E7653" i="17"/>
  <c r="E7652" i="17"/>
  <c r="E7651" i="17"/>
  <c r="E7650" i="17"/>
  <c r="E7649" i="17"/>
  <c r="E7648" i="17"/>
  <c r="D7642" i="17"/>
  <c r="C7642" i="17"/>
  <c r="B7642" i="17"/>
  <c r="E7641" i="17"/>
  <c r="E7640" i="17"/>
  <c r="E7639" i="17"/>
  <c r="E7638" i="17"/>
  <c r="E7637" i="17"/>
  <c r="E7636" i="17"/>
  <c r="E7635" i="17"/>
  <c r="E7634" i="17"/>
  <c r="E7633" i="17"/>
  <c r="E7632" i="17"/>
  <c r="E7631" i="17"/>
  <c r="E7630" i="17"/>
  <c r="E7629" i="17"/>
  <c r="D7623" i="17"/>
  <c r="C7623" i="17"/>
  <c r="B7623" i="17"/>
  <c r="E7622" i="17"/>
  <c r="E7621" i="17"/>
  <c r="E7620" i="17"/>
  <c r="E7619" i="17"/>
  <c r="E7618" i="17"/>
  <c r="E7617" i="17"/>
  <c r="E7616" i="17"/>
  <c r="E7615" i="17"/>
  <c r="E7614" i="17"/>
  <c r="E7613" i="17"/>
  <c r="E7612" i="17"/>
  <c r="E7611" i="17"/>
  <c r="E7610" i="17"/>
  <c r="D7604" i="17"/>
  <c r="C7604" i="17"/>
  <c r="B7604" i="17"/>
  <c r="E7603" i="17"/>
  <c r="E7602" i="17"/>
  <c r="E7601" i="17"/>
  <c r="E7600" i="17"/>
  <c r="E7599" i="17"/>
  <c r="E7598" i="17"/>
  <c r="E7597" i="17"/>
  <c r="E7596" i="17"/>
  <c r="E7595" i="17"/>
  <c r="E7594" i="17"/>
  <c r="E7593" i="17"/>
  <c r="E7592" i="17"/>
  <c r="E7591" i="17"/>
  <c r="D7585" i="17"/>
  <c r="C7585" i="17"/>
  <c r="B7585" i="17"/>
  <c r="E7584" i="17"/>
  <c r="E7583" i="17"/>
  <c r="E7582" i="17"/>
  <c r="E7581" i="17"/>
  <c r="E7580" i="17"/>
  <c r="E7579" i="17"/>
  <c r="E7578" i="17"/>
  <c r="E7577" i="17"/>
  <c r="E7576" i="17"/>
  <c r="E7575" i="17"/>
  <c r="E7574" i="17"/>
  <c r="E7573" i="17"/>
  <c r="E7572" i="17"/>
  <c r="D7566" i="17"/>
  <c r="C7566" i="17"/>
  <c r="B7566" i="17"/>
  <c r="E7565" i="17"/>
  <c r="E7564" i="17"/>
  <c r="E7563" i="17"/>
  <c r="E7562" i="17"/>
  <c r="E7561" i="17"/>
  <c r="E7560" i="17"/>
  <c r="E7559" i="17"/>
  <c r="E7558" i="17"/>
  <c r="E7557" i="17"/>
  <c r="E7556" i="17"/>
  <c r="E7555" i="17"/>
  <c r="E7554" i="17"/>
  <c r="E7553" i="17"/>
  <c r="D7547" i="17"/>
  <c r="C7547" i="17"/>
  <c r="B7547" i="17"/>
  <c r="E7546" i="17"/>
  <c r="E7545" i="17"/>
  <c r="E7544" i="17"/>
  <c r="E7543" i="17"/>
  <c r="E7542" i="17"/>
  <c r="E7541" i="17"/>
  <c r="E7540" i="17"/>
  <c r="E7539" i="17"/>
  <c r="E7538" i="17"/>
  <c r="E7537" i="17"/>
  <c r="E7536" i="17"/>
  <c r="E7535" i="17"/>
  <c r="E7534" i="17"/>
  <c r="D7528" i="17"/>
  <c r="C7528" i="17"/>
  <c r="B7528" i="17"/>
  <c r="E7527" i="17"/>
  <c r="E7526" i="17"/>
  <c r="E7525" i="17"/>
  <c r="E7524" i="17"/>
  <c r="E7523" i="17"/>
  <c r="E7522" i="17"/>
  <c r="E7521" i="17"/>
  <c r="E7520" i="17"/>
  <c r="E7519" i="17"/>
  <c r="E7518" i="17"/>
  <c r="E7517" i="17"/>
  <c r="E7516" i="17"/>
  <c r="E7515" i="17"/>
  <c r="D7509" i="17"/>
  <c r="C7509" i="17"/>
  <c r="B7509" i="17"/>
  <c r="E7508" i="17"/>
  <c r="E7507" i="17"/>
  <c r="E7506" i="17"/>
  <c r="E7505" i="17"/>
  <c r="E7504" i="17"/>
  <c r="E7503" i="17"/>
  <c r="E7502" i="17"/>
  <c r="E7501" i="17"/>
  <c r="E7500" i="17"/>
  <c r="E7499" i="17"/>
  <c r="E7498" i="17"/>
  <c r="E7497" i="17"/>
  <c r="E7496" i="17"/>
  <c r="D7490" i="17"/>
  <c r="C7490" i="17"/>
  <c r="B7490" i="17"/>
  <c r="E7489" i="17"/>
  <c r="E7488" i="17"/>
  <c r="E7487" i="17"/>
  <c r="E7486" i="17"/>
  <c r="E7485" i="17"/>
  <c r="E7484" i="17"/>
  <c r="E7483" i="17"/>
  <c r="E7482" i="17"/>
  <c r="E7481" i="17"/>
  <c r="E7480" i="17"/>
  <c r="E7479" i="17"/>
  <c r="E7478" i="17"/>
  <c r="E7477" i="17"/>
  <c r="D7471" i="17"/>
  <c r="C7471" i="17"/>
  <c r="B7471" i="17"/>
  <c r="E7470" i="17"/>
  <c r="E7469" i="17"/>
  <c r="E7468" i="17"/>
  <c r="E7467" i="17"/>
  <c r="E7466" i="17"/>
  <c r="E7465" i="17"/>
  <c r="E7464" i="17"/>
  <c r="E7463" i="17"/>
  <c r="E7462" i="17"/>
  <c r="E7461" i="17"/>
  <c r="E7460" i="17"/>
  <c r="E7459" i="17"/>
  <c r="E7458" i="17"/>
  <c r="D7452" i="17"/>
  <c r="C7452" i="17"/>
  <c r="B7452" i="17"/>
  <c r="E7451" i="17"/>
  <c r="E7450" i="17"/>
  <c r="E7449" i="17"/>
  <c r="E7448" i="17"/>
  <c r="E7447" i="17"/>
  <c r="E7446" i="17"/>
  <c r="E7445" i="17"/>
  <c r="E7444" i="17"/>
  <c r="E7443" i="17"/>
  <c r="E7442" i="17"/>
  <c r="E7441" i="17"/>
  <c r="E7440" i="17"/>
  <c r="E7439" i="17"/>
  <c r="D7433" i="17"/>
  <c r="C7433" i="17"/>
  <c r="B7433" i="17"/>
  <c r="E7432" i="17"/>
  <c r="E7431" i="17"/>
  <c r="E7430" i="17"/>
  <c r="E7429" i="17"/>
  <c r="E7428" i="17"/>
  <c r="E7427" i="17"/>
  <c r="E7426" i="17"/>
  <c r="E7425" i="17"/>
  <c r="E7424" i="17"/>
  <c r="E7423" i="17"/>
  <c r="E7422" i="17"/>
  <c r="E7433" i="17" s="1"/>
  <c r="E7421" i="17"/>
  <c r="E7420" i="17"/>
  <c r="D7414" i="17"/>
  <c r="C7414" i="17"/>
  <c r="B7414" i="17"/>
  <c r="E7413" i="17"/>
  <c r="E7412" i="17"/>
  <c r="E7411" i="17"/>
  <c r="E7410" i="17"/>
  <c r="E7409" i="17"/>
  <c r="E7408" i="17"/>
  <c r="E7407" i="17"/>
  <c r="E7406" i="17"/>
  <c r="E7405" i="17"/>
  <c r="E7404" i="17"/>
  <c r="E7403" i="17"/>
  <c r="E7402" i="17"/>
  <c r="E7401" i="17"/>
  <c r="D7395" i="17"/>
  <c r="C7395" i="17"/>
  <c r="B7395" i="17"/>
  <c r="E7394" i="17"/>
  <c r="E7393" i="17"/>
  <c r="E7392" i="17"/>
  <c r="E7391" i="17"/>
  <c r="E7390" i="17"/>
  <c r="E7389" i="17"/>
  <c r="E7388" i="17"/>
  <c r="E7387" i="17"/>
  <c r="E7386" i="17"/>
  <c r="E7385" i="17"/>
  <c r="E7384" i="17"/>
  <c r="E7383" i="17"/>
  <c r="E7382" i="17"/>
  <c r="D7376" i="17"/>
  <c r="C7376" i="17"/>
  <c r="B7376" i="17"/>
  <c r="E7375" i="17"/>
  <c r="E7374" i="17"/>
  <c r="E7373" i="17"/>
  <c r="E7372" i="17"/>
  <c r="E7371" i="17"/>
  <c r="E7370" i="17"/>
  <c r="E7369" i="17"/>
  <c r="E7368" i="17"/>
  <c r="E7367" i="17"/>
  <c r="E7366" i="17"/>
  <c r="E7365" i="17"/>
  <c r="E7364" i="17"/>
  <c r="E7363" i="17"/>
  <c r="D7357" i="17"/>
  <c r="C7357" i="17"/>
  <c r="B7357" i="17"/>
  <c r="E7356" i="17"/>
  <c r="E7355" i="17"/>
  <c r="E7354" i="17"/>
  <c r="E7353" i="17"/>
  <c r="E7352" i="17"/>
  <c r="E7351" i="17"/>
  <c r="E7350" i="17"/>
  <c r="E7349" i="17"/>
  <c r="E7348" i="17"/>
  <c r="E7347" i="17"/>
  <c r="E7346" i="17"/>
  <c r="E7345" i="17"/>
  <c r="E7344" i="17"/>
  <c r="D7338" i="17"/>
  <c r="C7338" i="17"/>
  <c r="B7338" i="17"/>
  <c r="E7337" i="17"/>
  <c r="E7336" i="17"/>
  <c r="E7335" i="17"/>
  <c r="E7334" i="17"/>
  <c r="E7333" i="17"/>
  <c r="E7332" i="17"/>
  <c r="E7331" i="17"/>
  <c r="E7330" i="17"/>
  <c r="E7329" i="17"/>
  <c r="E7328" i="17"/>
  <c r="E7327" i="17"/>
  <c r="E7326" i="17"/>
  <c r="E7325" i="17"/>
  <c r="D7319" i="17"/>
  <c r="C7319" i="17"/>
  <c r="B7319" i="17"/>
  <c r="E7318" i="17"/>
  <c r="E7317" i="17"/>
  <c r="E7316" i="17"/>
  <c r="E7315" i="17"/>
  <c r="E7314" i="17"/>
  <c r="E7313" i="17"/>
  <c r="E7312" i="17"/>
  <c r="E7311" i="17"/>
  <c r="E7310" i="17"/>
  <c r="E7309" i="17"/>
  <c r="E7308" i="17"/>
  <c r="E7307" i="17"/>
  <c r="E7306" i="17"/>
  <c r="D7300" i="17"/>
  <c r="C7300" i="17"/>
  <c r="B7300" i="17"/>
  <c r="E7299" i="17"/>
  <c r="E7298" i="17"/>
  <c r="E7297" i="17"/>
  <c r="E7296" i="17"/>
  <c r="E7295" i="17"/>
  <c r="E7294" i="17"/>
  <c r="E7293" i="17"/>
  <c r="E7292" i="17"/>
  <c r="E7291" i="17"/>
  <c r="E7290" i="17"/>
  <c r="E7289" i="17"/>
  <c r="E7288" i="17"/>
  <c r="E7287" i="17"/>
  <c r="D7281" i="17"/>
  <c r="C7281" i="17"/>
  <c r="B7281" i="17"/>
  <c r="E7280" i="17"/>
  <c r="E7279" i="17"/>
  <c r="E7278" i="17"/>
  <c r="E7277" i="17"/>
  <c r="E7276" i="17"/>
  <c r="E7275" i="17"/>
  <c r="E7274" i="17"/>
  <c r="E7273" i="17"/>
  <c r="E7272" i="17"/>
  <c r="E7271" i="17"/>
  <c r="E7270" i="17"/>
  <c r="E7269" i="17"/>
  <c r="E7268" i="17"/>
  <c r="D7261" i="17"/>
  <c r="C7261" i="17"/>
  <c r="B7261" i="17"/>
  <c r="E7260" i="17"/>
  <c r="E7259" i="17"/>
  <c r="E7258" i="17"/>
  <c r="E7257" i="17"/>
  <c r="E7256" i="17"/>
  <c r="E7255" i="17"/>
  <c r="E7254" i="17"/>
  <c r="E7253" i="17"/>
  <c r="E7252" i="17"/>
  <c r="E7251" i="17"/>
  <c r="E7250" i="17"/>
  <c r="E7249" i="17"/>
  <c r="E7248" i="17"/>
  <c r="D7241" i="17"/>
  <c r="C7241" i="17"/>
  <c r="B7241" i="17"/>
  <c r="E7240" i="17"/>
  <c r="E7239" i="17"/>
  <c r="E7238" i="17"/>
  <c r="E7237" i="17"/>
  <c r="E7236" i="17"/>
  <c r="E7235" i="17"/>
  <c r="E7234" i="17"/>
  <c r="E7233" i="17"/>
  <c r="E7232" i="17"/>
  <c r="E7231" i="17"/>
  <c r="E7230" i="17"/>
  <c r="E7229" i="17"/>
  <c r="E7228" i="17"/>
  <c r="D7222" i="17"/>
  <c r="C7222" i="17"/>
  <c r="B7222" i="17"/>
  <c r="E7221" i="17"/>
  <c r="E7220" i="17"/>
  <c r="E7219" i="17"/>
  <c r="E7218" i="17"/>
  <c r="E7217" i="17"/>
  <c r="E7216" i="17"/>
  <c r="E7215" i="17"/>
  <c r="E7214" i="17"/>
  <c r="E7213" i="17"/>
  <c r="E7212" i="17"/>
  <c r="E7211" i="17"/>
  <c r="E7210" i="17"/>
  <c r="E7209" i="17"/>
  <c r="D7203" i="17"/>
  <c r="C7203" i="17"/>
  <c r="B7203" i="17"/>
  <c r="E7202" i="17"/>
  <c r="E7201" i="17"/>
  <c r="E7200" i="17"/>
  <c r="E7199" i="17"/>
  <c r="E7198" i="17"/>
  <c r="E7197" i="17"/>
  <c r="E7196" i="17"/>
  <c r="E7195" i="17"/>
  <c r="E7194" i="17"/>
  <c r="E7193" i="17"/>
  <c r="E7192" i="17"/>
  <c r="E7203" i="17" s="1"/>
  <c r="E7191" i="17"/>
  <c r="E7190" i="17"/>
  <c r="D7184" i="17"/>
  <c r="C7184" i="17"/>
  <c r="B7184" i="17"/>
  <c r="E7183" i="17"/>
  <c r="E7182" i="17"/>
  <c r="E7181" i="17"/>
  <c r="E7180" i="17"/>
  <c r="E7179" i="17"/>
  <c r="E7178" i="17"/>
  <c r="E7177" i="17"/>
  <c r="E7176" i="17"/>
  <c r="E7175" i="17"/>
  <c r="E7174" i="17"/>
  <c r="E7173" i="17"/>
  <c r="E7172" i="17"/>
  <c r="E7171" i="17"/>
  <c r="D7165" i="17"/>
  <c r="C7165" i="17"/>
  <c r="B7165" i="17"/>
  <c r="E7164" i="17"/>
  <c r="E7163" i="17"/>
  <c r="E7162" i="17"/>
  <c r="E7161" i="17"/>
  <c r="E7160" i="17"/>
  <c r="E7159" i="17"/>
  <c r="E7158" i="17"/>
  <c r="E7157" i="17"/>
  <c r="E7156" i="17"/>
  <c r="E7155" i="17"/>
  <c r="E7154" i="17"/>
  <c r="E7153" i="17"/>
  <c r="E7152" i="17"/>
  <c r="D7146" i="17"/>
  <c r="C7146" i="17"/>
  <c r="B7146" i="17"/>
  <c r="E7145" i="17"/>
  <c r="E7144" i="17"/>
  <c r="E7143" i="17"/>
  <c r="E7142" i="17"/>
  <c r="E7141" i="17"/>
  <c r="E7140" i="17"/>
  <c r="E7139" i="17"/>
  <c r="E7138" i="17"/>
  <c r="E7137" i="17"/>
  <c r="E7136" i="17"/>
  <c r="E7135" i="17"/>
  <c r="E7134" i="17"/>
  <c r="E7133" i="17"/>
  <c r="D7127" i="17"/>
  <c r="C7127" i="17"/>
  <c r="B7127" i="17"/>
  <c r="E7126" i="17"/>
  <c r="E7125" i="17"/>
  <c r="E7124" i="17"/>
  <c r="E7123" i="17"/>
  <c r="E7122" i="17"/>
  <c r="E7121" i="17"/>
  <c r="E7120" i="17"/>
  <c r="E7119" i="17"/>
  <c r="E7118" i="17"/>
  <c r="E7117" i="17"/>
  <c r="E7116" i="17"/>
  <c r="E7115" i="17"/>
  <c r="E7114" i="17"/>
  <c r="D7108" i="17"/>
  <c r="C7108" i="17"/>
  <c r="B7108" i="17"/>
  <c r="E7107" i="17"/>
  <c r="E7106" i="17"/>
  <c r="E7105" i="17"/>
  <c r="E7104" i="17"/>
  <c r="E7103" i="17"/>
  <c r="E7102" i="17"/>
  <c r="E7101" i="17"/>
  <c r="E7100" i="17"/>
  <c r="E7099" i="17"/>
  <c r="E7098" i="17"/>
  <c r="E7097" i="17"/>
  <c r="E7096" i="17"/>
  <c r="E7095" i="17"/>
  <c r="D7089" i="17"/>
  <c r="C7089" i="17"/>
  <c r="B7089" i="17"/>
  <c r="E7088" i="17"/>
  <c r="E7087" i="17"/>
  <c r="E7086" i="17"/>
  <c r="E7085" i="17"/>
  <c r="E7084" i="17"/>
  <c r="E7083" i="17"/>
  <c r="E7082" i="17"/>
  <c r="E7081" i="17"/>
  <c r="E7080" i="17"/>
  <c r="E7079" i="17"/>
  <c r="E7078" i="17"/>
  <c r="E7077" i="17"/>
  <c r="E7076" i="17"/>
  <c r="D7070" i="17"/>
  <c r="C7070" i="17"/>
  <c r="B7070" i="17"/>
  <c r="E7069" i="17"/>
  <c r="E7068" i="17"/>
  <c r="E7067" i="17"/>
  <c r="E7066" i="17"/>
  <c r="E7065" i="17"/>
  <c r="E7064" i="17"/>
  <c r="E7063" i="17"/>
  <c r="E7062" i="17"/>
  <c r="E7061" i="17"/>
  <c r="E7060" i="17"/>
  <c r="E7059" i="17"/>
  <c r="E7058" i="17"/>
  <c r="E7057" i="17"/>
  <c r="D7051" i="17"/>
  <c r="C7051" i="17"/>
  <c r="B7051" i="17"/>
  <c r="E7050" i="17"/>
  <c r="E7049" i="17"/>
  <c r="E7048" i="17"/>
  <c r="E7047" i="17"/>
  <c r="E7046" i="17"/>
  <c r="E7045" i="17"/>
  <c r="E7044" i="17"/>
  <c r="E7043" i="17"/>
  <c r="E7042" i="17"/>
  <c r="E7041" i="17"/>
  <c r="E7040" i="17"/>
  <c r="E7039" i="17"/>
  <c r="E7038" i="17"/>
  <c r="D7032" i="17"/>
  <c r="C7032" i="17"/>
  <c r="B7032" i="17"/>
  <c r="E7031" i="17"/>
  <c r="E7030" i="17"/>
  <c r="E7029" i="17"/>
  <c r="E7028" i="17"/>
  <c r="E7027" i="17"/>
  <c r="E7026" i="17"/>
  <c r="E7025" i="17"/>
  <c r="E7024" i="17"/>
  <c r="E7023" i="17"/>
  <c r="E7022" i="17"/>
  <c r="E7021" i="17"/>
  <c r="E7020" i="17"/>
  <c r="E7019" i="17"/>
  <c r="D7013" i="17"/>
  <c r="C7013" i="17"/>
  <c r="B7013" i="17"/>
  <c r="E7012" i="17"/>
  <c r="E7011" i="17"/>
  <c r="E7010" i="17"/>
  <c r="E7009" i="17"/>
  <c r="E7008" i="17"/>
  <c r="E7007" i="17"/>
  <c r="E7006" i="17"/>
  <c r="E7005" i="17"/>
  <c r="E7004" i="17"/>
  <c r="E7003" i="17"/>
  <c r="E7002" i="17"/>
  <c r="E7001" i="17"/>
  <c r="E7000" i="17"/>
  <c r="D6994" i="17"/>
  <c r="C6994" i="17"/>
  <c r="B6994" i="17"/>
  <c r="E6993" i="17"/>
  <c r="E6992" i="17"/>
  <c r="E6991" i="17"/>
  <c r="E6990" i="17"/>
  <c r="E6989" i="17"/>
  <c r="E6988" i="17"/>
  <c r="E6987" i="17"/>
  <c r="E6986" i="17"/>
  <c r="E6985" i="17"/>
  <c r="E6984" i="17"/>
  <c r="E6983" i="17"/>
  <c r="E6982" i="17"/>
  <c r="E6981" i="17"/>
  <c r="D6975" i="17"/>
  <c r="C6975" i="17"/>
  <c r="B6975" i="17"/>
  <c r="E6974" i="17"/>
  <c r="E6973" i="17"/>
  <c r="E6972" i="17"/>
  <c r="E6971" i="17"/>
  <c r="E6970" i="17"/>
  <c r="E6969" i="17"/>
  <c r="E6968" i="17"/>
  <c r="E6967" i="17"/>
  <c r="E6966" i="17"/>
  <c r="E6965" i="17"/>
  <c r="E6964" i="17"/>
  <c r="E6963" i="17"/>
  <c r="E6962" i="17"/>
  <c r="D6956" i="17"/>
  <c r="C6956" i="17"/>
  <c r="B6956" i="17"/>
  <c r="E6955" i="17"/>
  <c r="E6954" i="17"/>
  <c r="E6953" i="17"/>
  <c r="E6952" i="17"/>
  <c r="E6951" i="17"/>
  <c r="E6950" i="17"/>
  <c r="E6949" i="17"/>
  <c r="E6948" i="17"/>
  <c r="E6947" i="17"/>
  <c r="E6946" i="17"/>
  <c r="E6945" i="17"/>
  <c r="E6944" i="17"/>
  <c r="E6943" i="17"/>
  <c r="D6937" i="17"/>
  <c r="C6937" i="17"/>
  <c r="B6937" i="17"/>
  <c r="E6936" i="17"/>
  <c r="E6935" i="17"/>
  <c r="E6934" i="17"/>
  <c r="E6933" i="17"/>
  <c r="E6932" i="17"/>
  <c r="E6931" i="17"/>
  <c r="E6930" i="17"/>
  <c r="E6929" i="17"/>
  <c r="E6928" i="17"/>
  <c r="E6927" i="17"/>
  <c r="E6926" i="17"/>
  <c r="E6925" i="17"/>
  <c r="E6924" i="17"/>
  <c r="D6918" i="17"/>
  <c r="C6918" i="17"/>
  <c r="B6918" i="17"/>
  <c r="E6917" i="17"/>
  <c r="E6916" i="17"/>
  <c r="E6915" i="17"/>
  <c r="E6914" i="17"/>
  <c r="E6913" i="17"/>
  <c r="E6912" i="17"/>
  <c r="E6911" i="17"/>
  <c r="E6910" i="17"/>
  <c r="E6909" i="17"/>
  <c r="E6908" i="17"/>
  <c r="E6907" i="17"/>
  <c r="E6906" i="17"/>
  <c r="E6905" i="17"/>
  <c r="D6899" i="17"/>
  <c r="C6899" i="17"/>
  <c r="B6899" i="17"/>
  <c r="E6898" i="17"/>
  <c r="E6897" i="17"/>
  <c r="E6896" i="17"/>
  <c r="E6895" i="17"/>
  <c r="E6894" i="17"/>
  <c r="E6893" i="17"/>
  <c r="E6892" i="17"/>
  <c r="E6891" i="17"/>
  <c r="E6890" i="17"/>
  <c r="E6889" i="17"/>
  <c r="E6888" i="17"/>
  <c r="E6887" i="17"/>
  <c r="D6881" i="17"/>
  <c r="C6881" i="17"/>
  <c r="B6881" i="17"/>
  <c r="E6880" i="17"/>
  <c r="E6879" i="17"/>
  <c r="E6878" i="17"/>
  <c r="E6877" i="17"/>
  <c r="E6876" i="17"/>
  <c r="E6875" i="17"/>
  <c r="E6874" i="17"/>
  <c r="E6873" i="17"/>
  <c r="E6872" i="17"/>
  <c r="E6871" i="17"/>
  <c r="E6870" i="17"/>
  <c r="E6869" i="17"/>
  <c r="D6863" i="17"/>
  <c r="C6863" i="17"/>
  <c r="B6863" i="17"/>
  <c r="E6862" i="17"/>
  <c r="E6861" i="17"/>
  <c r="E6860" i="17"/>
  <c r="E6859" i="17"/>
  <c r="E6858" i="17"/>
  <c r="E6857" i="17"/>
  <c r="E6856" i="17"/>
  <c r="E6855" i="17"/>
  <c r="E6854" i="17"/>
  <c r="E6853" i="17"/>
  <c r="E6852" i="17"/>
  <c r="E6851" i="17"/>
  <c r="D6845" i="17"/>
  <c r="C6845" i="17"/>
  <c r="B6845" i="17"/>
  <c r="E6844" i="17"/>
  <c r="E6843" i="17"/>
  <c r="E6842" i="17"/>
  <c r="E6841" i="17"/>
  <c r="E6840" i="17"/>
  <c r="E6839" i="17"/>
  <c r="E6838" i="17"/>
  <c r="E6837" i="17"/>
  <c r="E6836" i="17"/>
  <c r="E6835" i="17"/>
  <c r="E6834" i="17"/>
  <c r="E6833" i="17"/>
  <c r="D6827" i="17"/>
  <c r="C6827" i="17"/>
  <c r="B6827" i="17"/>
  <c r="E6826" i="17"/>
  <c r="E6825" i="17"/>
  <c r="E6824" i="17"/>
  <c r="E6823" i="17"/>
  <c r="E6822" i="17"/>
  <c r="E6821" i="17"/>
  <c r="E6820" i="17"/>
  <c r="E6819" i="17"/>
  <c r="E6818" i="17"/>
  <c r="E6817" i="17"/>
  <c r="E6816" i="17"/>
  <c r="E6815" i="17"/>
  <c r="D6809" i="17"/>
  <c r="C6809" i="17"/>
  <c r="B6809" i="17"/>
  <c r="E6808" i="17"/>
  <c r="E6807" i="17"/>
  <c r="E6806" i="17"/>
  <c r="E6805" i="17"/>
  <c r="E6804" i="17"/>
  <c r="E6803" i="17"/>
  <c r="E6802" i="17"/>
  <c r="E6801" i="17"/>
  <c r="E6800" i="17"/>
  <c r="E6799" i="17"/>
  <c r="E6798" i="17"/>
  <c r="E6797" i="17"/>
  <c r="D6791" i="17"/>
  <c r="C6791" i="17"/>
  <c r="B6791" i="17"/>
  <c r="E6790" i="17"/>
  <c r="E6789" i="17"/>
  <c r="E6788" i="17"/>
  <c r="E6787" i="17"/>
  <c r="E6786" i="17"/>
  <c r="E6785" i="17"/>
  <c r="E6784" i="17"/>
  <c r="E6783" i="17"/>
  <c r="E6782" i="17"/>
  <c r="E6781" i="17"/>
  <c r="E6780" i="17"/>
  <c r="E6779" i="17"/>
  <c r="D6773" i="17"/>
  <c r="C6773" i="17"/>
  <c r="B6773" i="17"/>
  <c r="E6772" i="17"/>
  <c r="E6771" i="17"/>
  <c r="E6770" i="17"/>
  <c r="E6769" i="17"/>
  <c r="E6768" i="17"/>
  <c r="E6767" i="17"/>
  <c r="E6766" i="17"/>
  <c r="E6765" i="17"/>
  <c r="E6764" i="17"/>
  <c r="E6763" i="17"/>
  <c r="E6762" i="17"/>
  <c r="E6761" i="17"/>
  <c r="D6755" i="17"/>
  <c r="C6755" i="17"/>
  <c r="B6755" i="17"/>
  <c r="E6754" i="17"/>
  <c r="E6753" i="17"/>
  <c r="E6752" i="17"/>
  <c r="E6751" i="17"/>
  <c r="E6750" i="17"/>
  <c r="E6749" i="17"/>
  <c r="E6748" i="17"/>
  <c r="E6747" i="17"/>
  <c r="E6746" i="17"/>
  <c r="E6745" i="17"/>
  <c r="E6744" i="17"/>
  <c r="E6743" i="17"/>
  <c r="D6736" i="17"/>
  <c r="C6736" i="17"/>
  <c r="B6736" i="17"/>
  <c r="E6735" i="17"/>
  <c r="E6734" i="17"/>
  <c r="E6733" i="17"/>
  <c r="E6732" i="17"/>
  <c r="E6731" i="17"/>
  <c r="E6730" i="17"/>
  <c r="E6729" i="17"/>
  <c r="E6728" i="17"/>
  <c r="E6727" i="17"/>
  <c r="E6726" i="17"/>
  <c r="E6725" i="17"/>
  <c r="E6724" i="17"/>
  <c r="D6718" i="17"/>
  <c r="C6718" i="17"/>
  <c r="B6718" i="17"/>
  <c r="E6717" i="17"/>
  <c r="E6716" i="17"/>
  <c r="E6715" i="17"/>
  <c r="E6714" i="17"/>
  <c r="E6713" i="17"/>
  <c r="E6712" i="17"/>
  <c r="E6711" i="17"/>
  <c r="E6710" i="17"/>
  <c r="E6709" i="17"/>
  <c r="E6708" i="17"/>
  <c r="E6707" i="17"/>
  <c r="E6706" i="17"/>
  <c r="D6700" i="17"/>
  <c r="C6700" i="17"/>
  <c r="B6700" i="17"/>
  <c r="E6699" i="17"/>
  <c r="E6698" i="17"/>
  <c r="E6697" i="17"/>
  <c r="E6696" i="17"/>
  <c r="E6695" i="17"/>
  <c r="E6694" i="17"/>
  <c r="E6693" i="17"/>
  <c r="E6692" i="17"/>
  <c r="E6691" i="17"/>
  <c r="E6690" i="17"/>
  <c r="E6689" i="17"/>
  <c r="E6688" i="17"/>
  <c r="D6682" i="17"/>
  <c r="C6682" i="17"/>
  <c r="B6682" i="17"/>
  <c r="E6681" i="17"/>
  <c r="E6680" i="17"/>
  <c r="E6679" i="17"/>
  <c r="E6678" i="17"/>
  <c r="E6677" i="17"/>
  <c r="E6676" i="17"/>
  <c r="E6675" i="17"/>
  <c r="E6674" i="17"/>
  <c r="E6673" i="17"/>
  <c r="E6672" i="17"/>
  <c r="E6671" i="17"/>
  <c r="E6670" i="17"/>
  <c r="D6664" i="17"/>
  <c r="C6664" i="17"/>
  <c r="B6664" i="17"/>
  <c r="E6663" i="17"/>
  <c r="E6662" i="17"/>
  <c r="E6661" i="17"/>
  <c r="E6660" i="17"/>
  <c r="E6659" i="17"/>
  <c r="E6658" i="17"/>
  <c r="E6657" i="17"/>
  <c r="E6656" i="17"/>
  <c r="E6655" i="17"/>
  <c r="E6654" i="17"/>
  <c r="E6653" i="17"/>
  <c r="E6652" i="17"/>
  <c r="D6646" i="17"/>
  <c r="C6646" i="17"/>
  <c r="B6646" i="17"/>
  <c r="E6645" i="17"/>
  <c r="E6644" i="17"/>
  <c r="E6643" i="17"/>
  <c r="E6642" i="17"/>
  <c r="E6641" i="17"/>
  <c r="E6640" i="17"/>
  <c r="E6639" i="17"/>
  <c r="E6638" i="17"/>
  <c r="E6637" i="17"/>
  <c r="E6636" i="17"/>
  <c r="E6635" i="17"/>
  <c r="E6634" i="17"/>
  <c r="D6628" i="17"/>
  <c r="C6628" i="17"/>
  <c r="B6628" i="17"/>
  <c r="E6627" i="17"/>
  <c r="E6626" i="17"/>
  <c r="E6625" i="17"/>
  <c r="E6624" i="17"/>
  <c r="E6623" i="17"/>
  <c r="E6622" i="17"/>
  <c r="E6621" i="17"/>
  <c r="E6620" i="17"/>
  <c r="E6619" i="17"/>
  <c r="E6618" i="17"/>
  <c r="E6617" i="17"/>
  <c r="E6616" i="17"/>
  <c r="D6610" i="17"/>
  <c r="C6610" i="17"/>
  <c r="B6610" i="17"/>
  <c r="E6609" i="17"/>
  <c r="E6608" i="17"/>
  <c r="E6607" i="17"/>
  <c r="E6606" i="17"/>
  <c r="E6605" i="17"/>
  <c r="E6604" i="17"/>
  <c r="E6603" i="17"/>
  <c r="E6602" i="17"/>
  <c r="E6601" i="17"/>
  <c r="E6600" i="17"/>
  <c r="E6599" i="17"/>
  <c r="E6598" i="17"/>
  <c r="D6592" i="17"/>
  <c r="C6592" i="17"/>
  <c r="B6592" i="17"/>
  <c r="E6591" i="17"/>
  <c r="E6590" i="17"/>
  <c r="E6589" i="17"/>
  <c r="E6588" i="17"/>
  <c r="E6587" i="17"/>
  <c r="E6586" i="17"/>
  <c r="E6585" i="17"/>
  <c r="E6584" i="17"/>
  <c r="E6583" i="17"/>
  <c r="E6582" i="17"/>
  <c r="E6581" i="17"/>
  <c r="E6580" i="17"/>
  <c r="D6574" i="17"/>
  <c r="C6574" i="17"/>
  <c r="B6574" i="17"/>
  <c r="E6573" i="17"/>
  <c r="E6572" i="17"/>
  <c r="E6571" i="17"/>
  <c r="E6570" i="17"/>
  <c r="E6569" i="17"/>
  <c r="E6568" i="17"/>
  <c r="E6567" i="17"/>
  <c r="E6566" i="17"/>
  <c r="E6565" i="17"/>
  <c r="E6564" i="17"/>
  <c r="E6563" i="17"/>
  <c r="E6562" i="17"/>
  <c r="D6556" i="17"/>
  <c r="C6556" i="17"/>
  <c r="B6556" i="17"/>
  <c r="E6555" i="17"/>
  <c r="E6554" i="17"/>
  <c r="E6553" i="17"/>
  <c r="E6552" i="17"/>
  <c r="E6551" i="17"/>
  <c r="E6550" i="17"/>
  <c r="E6549" i="17"/>
  <c r="E6548" i="17"/>
  <c r="E6547" i="17"/>
  <c r="E6546" i="17"/>
  <c r="E6545" i="17"/>
  <c r="E6544" i="17"/>
  <c r="D6538" i="17"/>
  <c r="C6538" i="17"/>
  <c r="B6538" i="17"/>
  <c r="E6537" i="17"/>
  <c r="E6536" i="17"/>
  <c r="E6535" i="17"/>
  <c r="E6534" i="17"/>
  <c r="E6533" i="17"/>
  <c r="E6532" i="17"/>
  <c r="E6531" i="17"/>
  <c r="E6530" i="17"/>
  <c r="E6529" i="17"/>
  <c r="E6528" i="17"/>
  <c r="E6527" i="17"/>
  <c r="E6526" i="17"/>
  <c r="D6520" i="17"/>
  <c r="C6520" i="17"/>
  <c r="B6520" i="17"/>
  <c r="E6519" i="17"/>
  <c r="E6518" i="17"/>
  <c r="E6517" i="17"/>
  <c r="E6516" i="17"/>
  <c r="E6515" i="17"/>
  <c r="E6514" i="17"/>
  <c r="E6513" i="17"/>
  <c r="E6512" i="17"/>
  <c r="E6511" i="17"/>
  <c r="E6510" i="17"/>
  <c r="E6509" i="17"/>
  <c r="E6508" i="17"/>
  <c r="D6502" i="17"/>
  <c r="C6502" i="17"/>
  <c r="B6502" i="17"/>
  <c r="E6501" i="17"/>
  <c r="E6500" i="17"/>
  <c r="E6499" i="17"/>
  <c r="E6498" i="17"/>
  <c r="E6497" i="17"/>
  <c r="E6496" i="17"/>
  <c r="E6495" i="17"/>
  <c r="E6494" i="17"/>
  <c r="E6493" i="17"/>
  <c r="E6492" i="17"/>
  <c r="E6491" i="17"/>
  <c r="E6490" i="17"/>
  <c r="D6484" i="17"/>
  <c r="C6484" i="17"/>
  <c r="B6484" i="17"/>
  <c r="E6483" i="17"/>
  <c r="E6482" i="17"/>
  <c r="E6481" i="17"/>
  <c r="E6480" i="17"/>
  <c r="E6479" i="17"/>
  <c r="E6478" i="17"/>
  <c r="E6477" i="17"/>
  <c r="E6476" i="17"/>
  <c r="E6475" i="17"/>
  <c r="E6474" i="17"/>
  <c r="E6473" i="17"/>
  <c r="E6472" i="17"/>
  <c r="D6466" i="17"/>
  <c r="C6466" i="17"/>
  <c r="B6466" i="17"/>
  <c r="E6465" i="17"/>
  <c r="E6464" i="17"/>
  <c r="E6463" i="17"/>
  <c r="E6462" i="17"/>
  <c r="E6461" i="17"/>
  <c r="E6460" i="17"/>
  <c r="E6459" i="17"/>
  <c r="E6458" i="17"/>
  <c r="E6457" i="17"/>
  <c r="E6456" i="17"/>
  <c r="E6455" i="17"/>
  <c r="E6454" i="17"/>
  <c r="D6448" i="17"/>
  <c r="C6448" i="17"/>
  <c r="B6448" i="17"/>
  <c r="E6447" i="17"/>
  <c r="E6446" i="17"/>
  <c r="E6445" i="17"/>
  <c r="E6444" i="17"/>
  <c r="E6443" i="17"/>
  <c r="E6442" i="17"/>
  <c r="E6441" i="17"/>
  <c r="E6440" i="17"/>
  <c r="E6439" i="17"/>
  <c r="E6438" i="17"/>
  <c r="E6437" i="17"/>
  <c r="E6436" i="17"/>
  <c r="D6430" i="17"/>
  <c r="C6430" i="17"/>
  <c r="B6430" i="17"/>
  <c r="E6429" i="17"/>
  <c r="E6428" i="17"/>
  <c r="E6427" i="17"/>
  <c r="E6426" i="17"/>
  <c r="E6425" i="17"/>
  <c r="E6424" i="17"/>
  <c r="E6423" i="17"/>
  <c r="E6422" i="17"/>
  <c r="E6421" i="17"/>
  <c r="E6420" i="17"/>
  <c r="E6419" i="17"/>
  <c r="E6418" i="17"/>
  <c r="D6412" i="17"/>
  <c r="C6412" i="17"/>
  <c r="B6412" i="17"/>
  <c r="E6411" i="17"/>
  <c r="E6410" i="17"/>
  <c r="E6409" i="17"/>
  <c r="E6408" i="17"/>
  <c r="E6407" i="17"/>
  <c r="E6406" i="17"/>
  <c r="E6405" i="17"/>
  <c r="E6404" i="17"/>
  <c r="E6403" i="17"/>
  <c r="E6402" i="17"/>
  <c r="E6401" i="17"/>
  <c r="E6400" i="17"/>
  <c r="D6394" i="17"/>
  <c r="C6394" i="17"/>
  <c r="B6394" i="17"/>
  <c r="E6393" i="17"/>
  <c r="E6392" i="17"/>
  <c r="E6391" i="17"/>
  <c r="E6390" i="17"/>
  <c r="E6389" i="17"/>
  <c r="E6388" i="17"/>
  <c r="E6387" i="17"/>
  <c r="E6386" i="17"/>
  <c r="E6385" i="17"/>
  <c r="E6384" i="17"/>
  <c r="E6383" i="17"/>
  <c r="E6382" i="17"/>
  <c r="D6376" i="17"/>
  <c r="C6376" i="17"/>
  <c r="B6376" i="17"/>
  <c r="E6375" i="17"/>
  <c r="E6374" i="17"/>
  <c r="E6373" i="17"/>
  <c r="E6372" i="17"/>
  <c r="E6371" i="17"/>
  <c r="E6370" i="17"/>
  <c r="E6369" i="17"/>
  <c r="E6368" i="17"/>
  <c r="E6367" i="17"/>
  <c r="E6366" i="17"/>
  <c r="E6365" i="17"/>
  <c r="E6364" i="17"/>
  <c r="D6358" i="17"/>
  <c r="C6358" i="17"/>
  <c r="B6358" i="17"/>
  <c r="E6357" i="17"/>
  <c r="E6356" i="17"/>
  <c r="E6355" i="17"/>
  <c r="E6354" i="17"/>
  <c r="E6353" i="17"/>
  <c r="E6352" i="17"/>
  <c r="E6351" i="17"/>
  <c r="E6350" i="17"/>
  <c r="E6349" i="17"/>
  <c r="E6348" i="17"/>
  <c r="E6347" i="17"/>
  <c r="E6346" i="17"/>
  <c r="D6340" i="17"/>
  <c r="C6340" i="17"/>
  <c r="B6340" i="17"/>
  <c r="E6339" i="17"/>
  <c r="E6338" i="17"/>
  <c r="E6337" i="17"/>
  <c r="E6336" i="17"/>
  <c r="E6335" i="17"/>
  <c r="E6334" i="17"/>
  <c r="E6333" i="17"/>
  <c r="E6332" i="17"/>
  <c r="E6331" i="17"/>
  <c r="E6330" i="17"/>
  <c r="E6329" i="17"/>
  <c r="E6328" i="17"/>
  <c r="D6321" i="17"/>
  <c r="C6321" i="17"/>
  <c r="B6321" i="17"/>
  <c r="E6320" i="17"/>
  <c r="E6319" i="17"/>
  <c r="E6318" i="17"/>
  <c r="E6317" i="17"/>
  <c r="E6316" i="17"/>
  <c r="E6315" i="17"/>
  <c r="E6314" i="17"/>
  <c r="E6313" i="17"/>
  <c r="E6312" i="17"/>
  <c r="E6311" i="17"/>
  <c r="E6310" i="17"/>
  <c r="E6309" i="17"/>
  <c r="D6303" i="17"/>
  <c r="C6303" i="17"/>
  <c r="B6303" i="17"/>
  <c r="E6302" i="17"/>
  <c r="E6301" i="17"/>
  <c r="E6300" i="17"/>
  <c r="E6299" i="17"/>
  <c r="E6298" i="17"/>
  <c r="E6297" i="17"/>
  <c r="E6296" i="17"/>
  <c r="E6295" i="17"/>
  <c r="E6294" i="17"/>
  <c r="E6293" i="17"/>
  <c r="E6292" i="17"/>
  <c r="E6291" i="17"/>
  <c r="D6284" i="17"/>
  <c r="C6284" i="17"/>
  <c r="B6284" i="17"/>
  <c r="E6283" i="17"/>
  <c r="E6282" i="17"/>
  <c r="E6281" i="17"/>
  <c r="E6280" i="17"/>
  <c r="E6279" i="17"/>
  <c r="E6278" i="17"/>
  <c r="E6277" i="17"/>
  <c r="E6276" i="17"/>
  <c r="E6275" i="17"/>
  <c r="E6274" i="17"/>
  <c r="E6273" i="17"/>
  <c r="E6272" i="17"/>
  <c r="D6266" i="17"/>
  <c r="C6266" i="17"/>
  <c r="B6266" i="17"/>
  <c r="E6265" i="17"/>
  <c r="E6264" i="17"/>
  <c r="E6263" i="17"/>
  <c r="E6262" i="17"/>
  <c r="E6261" i="17"/>
  <c r="E6260" i="17"/>
  <c r="E6259" i="17"/>
  <c r="E6258" i="17"/>
  <c r="E6257" i="17"/>
  <c r="E6256" i="17"/>
  <c r="E6255" i="17"/>
  <c r="E6254" i="17"/>
  <c r="D6248" i="17"/>
  <c r="C6248" i="17"/>
  <c r="B6248" i="17"/>
  <c r="E6247" i="17"/>
  <c r="E6246" i="17"/>
  <c r="E6245" i="17"/>
  <c r="E6244" i="17"/>
  <c r="E6243" i="17"/>
  <c r="E6242" i="17"/>
  <c r="E6241" i="17"/>
  <c r="E6240" i="17"/>
  <c r="E6239" i="17"/>
  <c r="E6238" i="17"/>
  <c r="E6237" i="17"/>
  <c r="E6236" i="17"/>
  <c r="D6230" i="17"/>
  <c r="C6230" i="17"/>
  <c r="B6230" i="17"/>
  <c r="E6229" i="17"/>
  <c r="E6228" i="17"/>
  <c r="E6227" i="17"/>
  <c r="E6226" i="17"/>
  <c r="E6225" i="17"/>
  <c r="E6224" i="17"/>
  <c r="E6223" i="17"/>
  <c r="E6222" i="17"/>
  <c r="E6221" i="17"/>
  <c r="E6220" i="17"/>
  <c r="E6219" i="17"/>
  <c r="E6218" i="17"/>
  <c r="D6212" i="17"/>
  <c r="C6212" i="17"/>
  <c r="B6212" i="17"/>
  <c r="E6211" i="17"/>
  <c r="E6210" i="17"/>
  <c r="E6209" i="17"/>
  <c r="E6208" i="17"/>
  <c r="E6207" i="17"/>
  <c r="E6206" i="17"/>
  <c r="E6205" i="17"/>
  <c r="E6204" i="17"/>
  <c r="E6203" i="17"/>
  <c r="E6202" i="17"/>
  <c r="E6201" i="17"/>
  <c r="E6200" i="17"/>
  <c r="D6194" i="17"/>
  <c r="C6194" i="17"/>
  <c r="B6194" i="17"/>
  <c r="E6193" i="17"/>
  <c r="E6192" i="17"/>
  <c r="E6191" i="17"/>
  <c r="E6190" i="17"/>
  <c r="E6189" i="17"/>
  <c r="E6188" i="17"/>
  <c r="E6187" i="17"/>
  <c r="E6186" i="17"/>
  <c r="E6185" i="17"/>
  <c r="E6184" i="17"/>
  <c r="E6183" i="17"/>
  <c r="E6182" i="17"/>
  <c r="D6176" i="17"/>
  <c r="C6176" i="17"/>
  <c r="B6176" i="17"/>
  <c r="E6175" i="17"/>
  <c r="E6174" i="17"/>
  <c r="E6173" i="17"/>
  <c r="E6172" i="17"/>
  <c r="E6171" i="17"/>
  <c r="E6170" i="17"/>
  <c r="E6169" i="17"/>
  <c r="E6168" i="17"/>
  <c r="E6167" i="17"/>
  <c r="E6166" i="17"/>
  <c r="E6165" i="17"/>
  <c r="E6164" i="17"/>
  <c r="D6158" i="17"/>
  <c r="C6158" i="17"/>
  <c r="B6158" i="17"/>
  <c r="E6157" i="17"/>
  <c r="E6156" i="17"/>
  <c r="E6155" i="17"/>
  <c r="E6154" i="17"/>
  <c r="E6153" i="17"/>
  <c r="E6152" i="17"/>
  <c r="E6151" i="17"/>
  <c r="E6150" i="17"/>
  <c r="E6149" i="17"/>
  <c r="E6148" i="17"/>
  <c r="E6147" i="17"/>
  <c r="D6142" i="17"/>
  <c r="C6142" i="17"/>
  <c r="B6142" i="17"/>
  <c r="E6141" i="17"/>
  <c r="E6140" i="17"/>
  <c r="E6139" i="17"/>
  <c r="E6138" i="17"/>
  <c r="E6137" i="17"/>
  <c r="E6136" i="17"/>
  <c r="E6135" i="17"/>
  <c r="E6134" i="17"/>
  <c r="E6133" i="17"/>
  <c r="E6132" i="17"/>
  <c r="E6131" i="17"/>
  <c r="D6126" i="17"/>
  <c r="C6126" i="17"/>
  <c r="B6126" i="17"/>
  <c r="E6125" i="17"/>
  <c r="E6124" i="17"/>
  <c r="E6123" i="17"/>
  <c r="E6122" i="17"/>
  <c r="E6121" i="17"/>
  <c r="E6120" i="17"/>
  <c r="E6119" i="17"/>
  <c r="E6118" i="17"/>
  <c r="E6117" i="17"/>
  <c r="E6116" i="17"/>
  <c r="E6115" i="17"/>
  <c r="D6111" i="17"/>
  <c r="C6111" i="17"/>
  <c r="B6111" i="17"/>
  <c r="E6110" i="17"/>
  <c r="E6109" i="17"/>
  <c r="E6108" i="17"/>
  <c r="E6107" i="17"/>
  <c r="E6106" i="17"/>
  <c r="E6105" i="17"/>
  <c r="E6104" i="17"/>
  <c r="E6103" i="17"/>
  <c r="E6102" i="17"/>
  <c r="E6101" i="17"/>
  <c r="E6100" i="17"/>
  <c r="D6096" i="17"/>
  <c r="C6096" i="17"/>
  <c r="B6096" i="17"/>
  <c r="E6095" i="17"/>
  <c r="E6094" i="17"/>
  <c r="E6093" i="17"/>
  <c r="E6092" i="17"/>
  <c r="E6091" i="17"/>
  <c r="E6090" i="17"/>
  <c r="E6089" i="17"/>
  <c r="E6088" i="17"/>
  <c r="E6087" i="17"/>
  <c r="E6086" i="17"/>
  <c r="E6085" i="17"/>
  <c r="D6081" i="17"/>
  <c r="C6081" i="17"/>
  <c r="B6081" i="17"/>
  <c r="E6080" i="17"/>
  <c r="E6079" i="17"/>
  <c r="E6078" i="17"/>
  <c r="E6077" i="17"/>
  <c r="E6076" i="17"/>
  <c r="E6075" i="17"/>
  <c r="E6074" i="17"/>
  <c r="E6073" i="17"/>
  <c r="E6072" i="17"/>
  <c r="E6071" i="17"/>
  <c r="E6070" i="17"/>
  <c r="D6066" i="17"/>
  <c r="C6066" i="17"/>
  <c r="B6066" i="17"/>
  <c r="E6065" i="17"/>
  <c r="E6064" i="17"/>
  <c r="E6063" i="17"/>
  <c r="E6062" i="17"/>
  <c r="E6061" i="17"/>
  <c r="E6060" i="17"/>
  <c r="E6059" i="17"/>
  <c r="E6058" i="17"/>
  <c r="E6057" i="17"/>
  <c r="E6056" i="17"/>
  <c r="E6055" i="17"/>
  <c r="D6051" i="17"/>
  <c r="C6051" i="17"/>
  <c r="B6051" i="17"/>
  <c r="E6050" i="17"/>
  <c r="E6049" i="17"/>
  <c r="E6048" i="17"/>
  <c r="E6047" i="17"/>
  <c r="E6046" i="17"/>
  <c r="E6045" i="17"/>
  <c r="E6044" i="17"/>
  <c r="E6043" i="17"/>
  <c r="E6042" i="17"/>
  <c r="E6041" i="17"/>
  <c r="E6040" i="17"/>
  <c r="D6036" i="17"/>
  <c r="C6036" i="17"/>
  <c r="B6036" i="17"/>
  <c r="E6035" i="17"/>
  <c r="E6034" i="17"/>
  <c r="E6033" i="17"/>
  <c r="E6032" i="17"/>
  <c r="E6031" i="17"/>
  <c r="E6030" i="17"/>
  <c r="E6029" i="17"/>
  <c r="E6028" i="17"/>
  <c r="E6027" i="17"/>
  <c r="E6026" i="17"/>
  <c r="E6025" i="17"/>
  <c r="D6021" i="17"/>
  <c r="C6021" i="17"/>
  <c r="B6021" i="17"/>
  <c r="E6020" i="17"/>
  <c r="E6019" i="17"/>
  <c r="E6018" i="17"/>
  <c r="E6017" i="17"/>
  <c r="E6016" i="17"/>
  <c r="E6015" i="17"/>
  <c r="E6014" i="17"/>
  <c r="E6013" i="17"/>
  <c r="E6012" i="17"/>
  <c r="E6011" i="17"/>
  <c r="E6010" i="17"/>
  <c r="D6006" i="17"/>
  <c r="C6006" i="17"/>
  <c r="B6006" i="17"/>
  <c r="E6005" i="17"/>
  <c r="E6004" i="17"/>
  <c r="E6003" i="17"/>
  <c r="E6002" i="17"/>
  <c r="E6001" i="17"/>
  <c r="E6000" i="17"/>
  <c r="E5999" i="17"/>
  <c r="E5998" i="17"/>
  <c r="E5997" i="17"/>
  <c r="E5996" i="17"/>
  <c r="E5995" i="17"/>
  <c r="D5991" i="17"/>
  <c r="C5991" i="17"/>
  <c r="B5991" i="17"/>
  <c r="E5990" i="17"/>
  <c r="E5989" i="17"/>
  <c r="E5988" i="17"/>
  <c r="E5987" i="17"/>
  <c r="E5986" i="17"/>
  <c r="E5985" i="17"/>
  <c r="E5984" i="17"/>
  <c r="E5983" i="17"/>
  <c r="E5982" i="17"/>
  <c r="E5981" i="17"/>
  <c r="E5980" i="17"/>
  <c r="D5976" i="17"/>
  <c r="C5976" i="17"/>
  <c r="B5976" i="17"/>
  <c r="E5975" i="17"/>
  <c r="E5974" i="17"/>
  <c r="E5973" i="17"/>
  <c r="E5972" i="17"/>
  <c r="E5971" i="17"/>
  <c r="E5970" i="17"/>
  <c r="E5969" i="17"/>
  <c r="E5968" i="17"/>
  <c r="E5967" i="17"/>
  <c r="E5966" i="17"/>
  <c r="E5965" i="17"/>
  <c r="D5961" i="17"/>
  <c r="C5961" i="17"/>
  <c r="B5961" i="17"/>
  <c r="E5960" i="17"/>
  <c r="E5959" i="17"/>
  <c r="E5958" i="17"/>
  <c r="E5957" i="17"/>
  <c r="E5956" i="17"/>
  <c r="E5955" i="17"/>
  <c r="E5954" i="17"/>
  <c r="E5953" i="17"/>
  <c r="E5952" i="17"/>
  <c r="E5951" i="17"/>
  <c r="E5950" i="17"/>
  <c r="D5946" i="17"/>
  <c r="C5946" i="17"/>
  <c r="B5946" i="17"/>
  <c r="E5945" i="17"/>
  <c r="E5944" i="17"/>
  <c r="E5943" i="17"/>
  <c r="E5942" i="17"/>
  <c r="E5941" i="17"/>
  <c r="E5940" i="17"/>
  <c r="E5939" i="17"/>
  <c r="E5938" i="17"/>
  <c r="E5937" i="17"/>
  <c r="E5936" i="17"/>
  <c r="E5935" i="17"/>
  <c r="D5931" i="17"/>
  <c r="C5931" i="17"/>
  <c r="B5931" i="17"/>
  <c r="E5930" i="17"/>
  <c r="E5929" i="17"/>
  <c r="E5928" i="17"/>
  <c r="E5927" i="17"/>
  <c r="E5926" i="17"/>
  <c r="E5925" i="17"/>
  <c r="E5924" i="17"/>
  <c r="E5923" i="17"/>
  <c r="E5922" i="17"/>
  <c r="E5921" i="17"/>
  <c r="E5920" i="17"/>
  <c r="D5916" i="17"/>
  <c r="C5916" i="17"/>
  <c r="B5916" i="17"/>
  <c r="E5915" i="17"/>
  <c r="E5914" i="17"/>
  <c r="E5913" i="17"/>
  <c r="E5912" i="17"/>
  <c r="E5911" i="17"/>
  <c r="E5910" i="17"/>
  <c r="E5909" i="17"/>
  <c r="E5908" i="17"/>
  <c r="E5907" i="17"/>
  <c r="E5906" i="17"/>
  <c r="E5905" i="17"/>
  <c r="D5901" i="17"/>
  <c r="C5901" i="17"/>
  <c r="B5901" i="17"/>
  <c r="E5900" i="17"/>
  <c r="E5899" i="17"/>
  <c r="E5898" i="17"/>
  <c r="E5897" i="17"/>
  <c r="E5896" i="17"/>
  <c r="E5895" i="17"/>
  <c r="E5894" i="17"/>
  <c r="E5893" i="17"/>
  <c r="E5892" i="17"/>
  <c r="E5891" i="17"/>
  <c r="E5890" i="17"/>
  <c r="D5886" i="17"/>
  <c r="C5886" i="17"/>
  <c r="B5886" i="17"/>
  <c r="E5885" i="17"/>
  <c r="E5884" i="17"/>
  <c r="E5883" i="17"/>
  <c r="E5882" i="17"/>
  <c r="E5881" i="17"/>
  <c r="E5880" i="17"/>
  <c r="E5879" i="17"/>
  <c r="E5878" i="17"/>
  <c r="E5877" i="17"/>
  <c r="E5876" i="17"/>
  <c r="E5875" i="17"/>
  <c r="D5871" i="17"/>
  <c r="C5871" i="17"/>
  <c r="B5871" i="17"/>
  <c r="E5870" i="17"/>
  <c r="E5869" i="17"/>
  <c r="E5868" i="17"/>
  <c r="E5867" i="17"/>
  <c r="E5866" i="17"/>
  <c r="E5865" i="17"/>
  <c r="E5864" i="17"/>
  <c r="E5863" i="17"/>
  <c r="E5862" i="17"/>
  <c r="E5861" i="17"/>
  <c r="E5860" i="17"/>
  <c r="D5856" i="17"/>
  <c r="C5856" i="17"/>
  <c r="B5856" i="17"/>
  <c r="E5855" i="17"/>
  <c r="E5854" i="17"/>
  <c r="E5853" i="17"/>
  <c r="E5852" i="17"/>
  <c r="E5851" i="17"/>
  <c r="E5850" i="17"/>
  <c r="E5849" i="17"/>
  <c r="E5848" i="17"/>
  <c r="E5847" i="17"/>
  <c r="E5846" i="17"/>
  <c r="E5845" i="17"/>
  <c r="D5841" i="17"/>
  <c r="C5841" i="17"/>
  <c r="B5841" i="17"/>
  <c r="E5840" i="17"/>
  <c r="E5839" i="17"/>
  <c r="E5838" i="17"/>
  <c r="E5837" i="17"/>
  <c r="E5836" i="17"/>
  <c r="E5835" i="17"/>
  <c r="E5834" i="17"/>
  <c r="E5833" i="17"/>
  <c r="E5832" i="17"/>
  <c r="E5831" i="17"/>
  <c r="E5830" i="17"/>
  <c r="D5826" i="17"/>
  <c r="C5826" i="17"/>
  <c r="B5826" i="17"/>
  <c r="E5825" i="17"/>
  <c r="E5824" i="17"/>
  <c r="E5823" i="17"/>
  <c r="E5822" i="17"/>
  <c r="E5821" i="17"/>
  <c r="E5820" i="17"/>
  <c r="E5819" i="17"/>
  <c r="E5818" i="17"/>
  <c r="E5817" i="17"/>
  <c r="E5816" i="17"/>
  <c r="E5815" i="17"/>
  <c r="D5811" i="17"/>
  <c r="C5811" i="17"/>
  <c r="B5811" i="17"/>
  <c r="E5810" i="17"/>
  <c r="E5809" i="17"/>
  <c r="E5808" i="17"/>
  <c r="E5807" i="17"/>
  <c r="E5806" i="17"/>
  <c r="E5805" i="17"/>
  <c r="E5804" i="17"/>
  <c r="E5803" i="17"/>
  <c r="E5802" i="17"/>
  <c r="E5801" i="17"/>
  <c r="E5800" i="17"/>
  <c r="D5796" i="17"/>
  <c r="C5796" i="17"/>
  <c r="B5796" i="17"/>
  <c r="E5795" i="17"/>
  <c r="E5794" i="17"/>
  <c r="E5793" i="17"/>
  <c r="E5792" i="17"/>
  <c r="E5791" i="17"/>
  <c r="E5790" i="17"/>
  <c r="E5789" i="17"/>
  <c r="E5788" i="17"/>
  <c r="E5787" i="17"/>
  <c r="E5786" i="17"/>
  <c r="E5785" i="17"/>
  <c r="D5781" i="17"/>
  <c r="C5781" i="17"/>
  <c r="B5781" i="17"/>
  <c r="E5780" i="17"/>
  <c r="E5779" i="17"/>
  <c r="E5778" i="17"/>
  <c r="E5777" i="17"/>
  <c r="E5776" i="17"/>
  <c r="E5775" i="17"/>
  <c r="E5774" i="17"/>
  <c r="E5773" i="17"/>
  <c r="E5772" i="17"/>
  <c r="E5771" i="17"/>
  <c r="E5770" i="17"/>
  <c r="D5766" i="17"/>
  <c r="C5766" i="17"/>
  <c r="B5766" i="17"/>
  <c r="E5765" i="17"/>
  <c r="E5764" i="17"/>
  <c r="E5763" i="17"/>
  <c r="E5762" i="17"/>
  <c r="E5761" i="17"/>
  <c r="E5760" i="17"/>
  <c r="E5759" i="17"/>
  <c r="E5758" i="17"/>
  <c r="E5757" i="17"/>
  <c r="E5756" i="17"/>
  <c r="E5755" i="17"/>
  <c r="D5751" i="17"/>
  <c r="C5751" i="17"/>
  <c r="B5751" i="17"/>
  <c r="E5750" i="17"/>
  <c r="E5749" i="17"/>
  <c r="E5748" i="17"/>
  <c r="E5747" i="17"/>
  <c r="E5746" i="17"/>
  <c r="E5745" i="17"/>
  <c r="E5744" i="17"/>
  <c r="E5743" i="17"/>
  <c r="E5742" i="17"/>
  <c r="E5741" i="17"/>
  <c r="E5740" i="17"/>
  <c r="D5736" i="17"/>
  <c r="C5736" i="17"/>
  <c r="B5736" i="17"/>
  <c r="E5735" i="17"/>
  <c r="E5734" i="17"/>
  <c r="E5733" i="17"/>
  <c r="E5732" i="17"/>
  <c r="E5731" i="17"/>
  <c r="E5730" i="17"/>
  <c r="E5729" i="17"/>
  <c r="E5728" i="17"/>
  <c r="E5727" i="17"/>
  <c r="E5726" i="17"/>
  <c r="E5725" i="17"/>
  <c r="D5721" i="17"/>
  <c r="C5721" i="17"/>
  <c r="B5721" i="17"/>
  <c r="E5720" i="17"/>
  <c r="E5719" i="17"/>
  <c r="E5718" i="17"/>
  <c r="E5717" i="17"/>
  <c r="E5716" i="17"/>
  <c r="E5715" i="17"/>
  <c r="E5714" i="17"/>
  <c r="E5713" i="17"/>
  <c r="E5712" i="17"/>
  <c r="E5711" i="17"/>
  <c r="E5710" i="17"/>
  <c r="D5706" i="17"/>
  <c r="C5706" i="17"/>
  <c r="B5706" i="17"/>
  <c r="E5705" i="17"/>
  <c r="E5704" i="17"/>
  <c r="E5703" i="17"/>
  <c r="E5702" i="17"/>
  <c r="E5701" i="17"/>
  <c r="E5700" i="17"/>
  <c r="E5699" i="17"/>
  <c r="E5698" i="17"/>
  <c r="E5697" i="17"/>
  <c r="E5696" i="17"/>
  <c r="E5695" i="17"/>
  <c r="D5691" i="17"/>
  <c r="C5691" i="17"/>
  <c r="B5691" i="17"/>
  <c r="E5690" i="17"/>
  <c r="E5689" i="17"/>
  <c r="E5688" i="17"/>
  <c r="E5687" i="17"/>
  <c r="E5686" i="17"/>
  <c r="E5685" i="17"/>
  <c r="E5684" i="17"/>
  <c r="E5683" i="17"/>
  <c r="E5682" i="17"/>
  <c r="E5681" i="17"/>
  <c r="E5680" i="17"/>
  <c r="D5676" i="17"/>
  <c r="C5676" i="17"/>
  <c r="B5676" i="17"/>
  <c r="E5675" i="17"/>
  <c r="E5674" i="17"/>
  <c r="E5673" i="17"/>
  <c r="E5672" i="17"/>
  <c r="E5671" i="17"/>
  <c r="E5670" i="17"/>
  <c r="E5669" i="17"/>
  <c r="E5668" i="17"/>
  <c r="E5667" i="17"/>
  <c r="E5666" i="17"/>
  <c r="E5665" i="17"/>
  <c r="D5661" i="17"/>
  <c r="C5661" i="17"/>
  <c r="B5661" i="17"/>
  <c r="E5660" i="17"/>
  <c r="E5659" i="17"/>
  <c r="E5658" i="17"/>
  <c r="E5657" i="17"/>
  <c r="E5656" i="17"/>
  <c r="E5655" i="17"/>
  <c r="E5654" i="17"/>
  <c r="E5653" i="17"/>
  <c r="E5652" i="17"/>
  <c r="E5651" i="17"/>
  <c r="E5650" i="17"/>
  <c r="D5646" i="17"/>
  <c r="C5646" i="17"/>
  <c r="B5646" i="17"/>
  <c r="E5645" i="17"/>
  <c r="E5644" i="17"/>
  <c r="E5643" i="17"/>
  <c r="E5642" i="17"/>
  <c r="E5641" i="17"/>
  <c r="E5640" i="17"/>
  <c r="E5639" i="17"/>
  <c r="E5638" i="17"/>
  <c r="E5637" i="17"/>
  <c r="E5636" i="17"/>
  <c r="E5635" i="17"/>
  <c r="D5631" i="17"/>
  <c r="C5631" i="17"/>
  <c r="B5631" i="17"/>
  <c r="E5630" i="17"/>
  <c r="E5629" i="17"/>
  <c r="E5628" i="17"/>
  <c r="E5627" i="17"/>
  <c r="E5626" i="17"/>
  <c r="E5625" i="17"/>
  <c r="E5624" i="17"/>
  <c r="E5623" i="17"/>
  <c r="E5622" i="17"/>
  <c r="E5621" i="17"/>
  <c r="E5620" i="17"/>
  <c r="D5616" i="17"/>
  <c r="C5616" i="17"/>
  <c r="B5616" i="17"/>
  <c r="E5615" i="17"/>
  <c r="E5614" i="17"/>
  <c r="E5613" i="17"/>
  <c r="E5612" i="17"/>
  <c r="E5611" i="17"/>
  <c r="E5610" i="17"/>
  <c r="E5609" i="17"/>
  <c r="E5608" i="17"/>
  <c r="E5607" i="17"/>
  <c r="E5606" i="17"/>
  <c r="E5605" i="17"/>
  <c r="D5601" i="17"/>
  <c r="C5601" i="17"/>
  <c r="B5601" i="17"/>
  <c r="E5600" i="17"/>
  <c r="E5599" i="17"/>
  <c r="E5598" i="17"/>
  <c r="E5597" i="17"/>
  <c r="E5596" i="17"/>
  <c r="E5595" i="17"/>
  <c r="E5594" i="17"/>
  <c r="E5593" i="17"/>
  <c r="E5592" i="17"/>
  <c r="E5591" i="17"/>
  <c r="E5590" i="17"/>
  <c r="D5586" i="17"/>
  <c r="C5586" i="17"/>
  <c r="B5586" i="17"/>
  <c r="E5585" i="17"/>
  <c r="E5584" i="17"/>
  <c r="E5583" i="17"/>
  <c r="E5582" i="17"/>
  <c r="E5581" i="17"/>
  <c r="E5580" i="17"/>
  <c r="E5579" i="17"/>
  <c r="E5578" i="17"/>
  <c r="E5577" i="17"/>
  <c r="E5576" i="17"/>
  <c r="E5575" i="17"/>
  <c r="D5571" i="17"/>
  <c r="C5571" i="17"/>
  <c r="B5571" i="17"/>
  <c r="E5570" i="17"/>
  <c r="E5569" i="17"/>
  <c r="E5568" i="17"/>
  <c r="E5567" i="17"/>
  <c r="E5566" i="17"/>
  <c r="E5565" i="17"/>
  <c r="E5564" i="17"/>
  <c r="E5563" i="17"/>
  <c r="E5562" i="17"/>
  <c r="E5561" i="17"/>
  <c r="E5560" i="17"/>
  <c r="D5556" i="17"/>
  <c r="C5556" i="17"/>
  <c r="B5556" i="17"/>
  <c r="E5555" i="17"/>
  <c r="E5554" i="17"/>
  <c r="E5553" i="17"/>
  <c r="E5552" i="17"/>
  <c r="E5551" i="17"/>
  <c r="E5550" i="17"/>
  <c r="E5549" i="17"/>
  <c r="E5548" i="17"/>
  <c r="E5547" i="17"/>
  <c r="E5546" i="17"/>
  <c r="E5545" i="17"/>
  <c r="D5541" i="17"/>
  <c r="C5541" i="17"/>
  <c r="B5541" i="17"/>
  <c r="E5540" i="17"/>
  <c r="E5539" i="17"/>
  <c r="E5538" i="17"/>
  <c r="E5537" i="17"/>
  <c r="E5536" i="17"/>
  <c r="E5535" i="17"/>
  <c r="E5534" i="17"/>
  <c r="E5533" i="17"/>
  <c r="E5532" i="17"/>
  <c r="E5531" i="17"/>
  <c r="E5530" i="17"/>
  <c r="D5526" i="17"/>
  <c r="C5526" i="17"/>
  <c r="B5526" i="17"/>
  <c r="E5525" i="17"/>
  <c r="E5524" i="17"/>
  <c r="E5523" i="17"/>
  <c r="E5522" i="17"/>
  <c r="E5521" i="17"/>
  <c r="E5520" i="17"/>
  <c r="E5519" i="17"/>
  <c r="E5518" i="17"/>
  <c r="E5517" i="17"/>
  <c r="E5516" i="17"/>
  <c r="E5515" i="17"/>
  <c r="D5511" i="17"/>
  <c r="C5511" i="17"/>
  <c r="B5511" i="17"/>
  <c r="E5510" i="17"/>
  <c r="E5509" i="17"/>
  <c r="E5508" i="17"/>
  <c r="E5507" i="17"/>
  <c r="E5506" i="17"/>
  <c r="E5505" i="17"/>
  <c r="E5504" i="17"/>
  <c r="E5503" i="17"/>
  <c r="E5502" i="17"/>
  <c r="E5501" i="17"/>
  <c r="E5500" i="17"/>
  <c r="D5496" i="17"/>
  <c r="C5496" i="17"/>
  <c r="B5496" i="17"/>
  <c r="E5495" i="17"/>
  <c r="E5494" i="17"/>
  <c r="E5493" i="17"/>
  <c r="E5492" i="17"/>
  <c r="E5491" i="17"/>
  <c r="E5490" i="17"/>
  <c r="E5489" i="17"/>
  <c r="E5488" i="17"/>
  <c r="E5487" i="17"/>
  <c r="E5486" i="17"/>
  <c r="E5485" i="17"/>
  <c r="D5481" i="17"/>
  <c r="C5481" i="17"/>
  <c r="B5481" i="17"/>
  <c r="E5480" i="17"/>
  <c r="E5479" i="17"/>
  <c r="E5478" i="17"/>
  <c r="E5477" i="17"/>
  <c r="E5476" i="17"/>
  <c r="E5475" i="17"/>
  <c r="E5474" i="17"/>
  <c r="E5473" i="17"/>
  <c r="E5472" i="17"/>
  <c r="E5471" i="17"/>
  <c r="E5470" i="17"/>
  <c r="D5466" i="17"/>
  <c r="C5466" i="17"/>
  <c r="B5466" i="17"/>
  <c r="E5465" i="17"/>
  <c r="E5464" i="17"/>
  <c r="E5463" i="17"/>
  <c r="E5462" i="17"/>
  <c r="E5461" i="17"/>
  <c r="E5460" i="17"/>
  <c r="E5459" i="17"/>
  <c r="E5458" i="17"/>
  <c r="E5457" i="17"/>
  <c r="E5456" i="17"/>
  <c r="E5455" i="17"/>
  <c r="D5451" i="17"/>
  <c r="C5451" i="17"/>
  <c r="B5451" i="17"/>
  <c r="E5450" i="17"/>
  <c r="E5449" i="17"/>
  <c r="E5448" i="17"/>
  <c r="E5447" i="17"/>
  <c r="E5446" i="17"/>
  <c r="E5445" i="17"/>
  <c r="E5444" i="17"/>
  <c r="E5443" i="17"/>
  <c r="E5442" i="17"/>
  <c r="E5441" i="17"/>
  <c r="E5440" i="17"/>
  <c r="D5436" i="17"/>
  <c r="C5436" i="17"/>
  <c r="B5436" i="17"/>
  <c r="E5435" i="17"/>
  <c r="E5434" i="17"/>
  <c r="E5433" i="17"/>
  <c r="E5432" i="17"/>
  <c r="E5431" i="17"/>
  <c r="E5430" i="17"/>
  <c r="E5429" i="17"/>
  <c r="E5428" i="17"/>
  <c r="E5427" i="17"/>
  <c r="E5426" i="17"/>
  <c r="E5425" i="17"/>
  <c r="D5421" i="17"/>
  <c r="C5421" i="17"/>
  <c r="B5421" i="17"/>
  <c r="E5420" i="17"/>
  <c r="E5419" i="17"/>
  <c r="E5418" i="17"/>
  <c r="E5417" i="17"/>
  <c r="E5416" i="17"/>
  <c r="E5415" i="17"/>
  <c r="E5414" i="17"/>
  <c r="E5413" i="17"/>
  <c r="E5412" i="17"/>
  <c r="E5411" i="17"/>
  <c r="E5410" i="17"/>
  <c r="D5406" i="17"/>
  <c r="C5406" i="17"/>
  <c r="B5406" i="17"/>
  <c r="E5405" i="17"/>
  <c r="E5404" i="17"/>
  <c r="E5403" i="17"/>
  <c r="E5402" i="17"/>
  <c r="E5401" i="17"/>
  <c r="E5400" i="17"/>
  <c r="E5399" i="17"/>
  <c r="E5398" i="17"/>
  <c r="E5397" i="17"/>
  <c r="E5396" i="17"/>
  <c r="E5395" i="17"/>
  <c r="D5391" i="17"/>
  <c r="C5391" i="17"/>
  <c r="B5391" i="17"/>
  <c r="E5390" i="17"/>
  <c r="E5389" i="17"/>
  <c r="E5388" i="17"/>
  <c r="E5387" i="17"/>
  <c r="E5386" i="17"/>
  <c r="E5385" i="17"/>
  <c r="E5384" i="17"/>
  <c r="E5383" i="17"/>
  <c r="E5382" i="17"/>
  <c r="E5381" i="17"/>
  <c r="E5380" i="17"/>
  <c r="D5376" i="17"/>
  <c r="C5376" i="17"/>
  <c r="B5376" i="17"/>
  <c r="E5375" i="17"/>
  <c r="E5374" i="17"/>
  <c r="E5373" i="17"/>
  <c r="E5372" i="17"/>
  <c r="E5371" i="17"/>
  <c r="E5370" i="17"/>
  <c r="E5369" i="17"/>
  <c r="E5368" i="17"/>
  <c r="E5367" i="17"/>
  <c r="E5366" i="17"/>
  <c r="E5365" i="17"/>
  <c r="D5361" i="17"/>
  <c r="C5361" i="17"/>
  <c r="B5361" i="17"/>
  <c r="E5360" i="17"/>
  <c r="E5359" i="17"/>
  <c r="E5358" i="17"/>
  <c r="E5357" i="17"/>
  <c r="E5356" i="17"/>
  <c r="E5355" i="17"/>
  <c r="E5354" i="17"/>
  <c r="E5353" i="17"/>
  <c r="E5352" i="17"/>
  <c r="E5351" i="17"/>
  <c r="E5350" i="17"/>
  <c r="D5346" i="17"/>
  <c r="C5346" i="17"/>
  <c r="B5346" i="17"/>
  <c r="E5345" i="17"/>
  <c r="E5344" i="17"/>
  <c r="E5343" i="17"/>
  <c r="E5342" i="17"/>
  <c r="E5341" i="17"/>
  <c r="E5340" i="17"/>
  <c r="E5339" i="17"/>
  <c r="E5338" i="17"/>
  <c r="E5337" i="17"/>
  <c r="E5336" i="17"/>
  <c r="E5335" i="17"/>
  <c r="D5331" i="17"/>
  <c r="C5331" i="17"/>
  <c r="B5331" i="17"/>
  <c r="E5330" i="17"/>
  <c r="E5329" i="17"/>
  <c r="E5328" i="17"/>
  <c r="E5327" i="17"/>
  <c r="E5326" i="17"/>
  <c r="E5325" i="17"/>
  <c r="E5324" i="17"/>
  <c r="E5323" i="17"/>
  <c r="E5322" i="17"/>
  <c r="E5321" i="17"/>
  <c r="E5320" i="17"/>
  <c r="D5316" i="17"/>
  <c r="C5316" i="17"/>
  <c r="B5316" i="17"/>
  <c r="E5315" i="17"/>
  <c r="E5314" i="17"/>
  <c r="E5313" i="17"/>
  <c r="E5312" i="17"/>
  <c r="E5311" i="17"/>
  <c r="E5310" i="17"/>
  <c r="E5309" i="17"/>
  <c r="E5308" i="17"/>
  <c r="E5307" i="17"/>
  <c r="E5306" i="17"/>
  <c r="E5305" i="17"/>
  <c r="D5301" i="17"/>
  <c r="C5301" i="17"/>
  <c r="B5301" i="17"/>
  <c r="E5300" i="17"/>
  <c r="E5299" i="17"/>
  <c r="E5298" i="17"/>
  <c r="E5297" i="17"/>
  <c r="E5296" i="17"/>
  <c r="E5295" i="17"/>
  <c r="E5294" i="17"/>
  <c r="E5293" i="17"/>
  <c r="E5292" i="17"/>
  <c r="E5291" i="17"/>
  <c r="E5290" i="17"/>
  <c r="D5286" i="17"/>
  <c r="C5286" i="17"/>
  <c r="B5286" i="17"/>
  <c r="E5285" i="17"/>
  <c r="E5284" i="17"/>
  <c r="E5283" i="17"/>
  <c r="E5282" i="17"/>
  <c r="E5281" i="17"/>
  <c r="E5280" i="17"/>
  <c r="E5279" i="17"/>
  <c r="E5278" i="17"/>
  <c r="E5277" i="17"/>
  <c r="E5276" i="17"/>
  <c r="E5275" i="17"/>
  <c r="D5271" i="17"/>
  <c r="C5271" i="17"/>
  <c r="B5271" i="17"/>
  <c r="E5270" i="17"/>
  <c r="E5269" i="17"/>
  <c r="E5268" i="17"/>
  <c r="E5267" i="17"/>
  <c r="E5266" i="17"/>
  <c r="E5265" i="17"/>
  <c r="E5264" i="17"/>
  <c r="E5263" i="17"/>
  <c r="E5262" i="17"/>
  <c r="E5261" i="17"/>
  <c r="E5260" i="17"/>
  <c r="D5256" i="17"/>
  <c r="C5256" i="17"/>
  <c r="B5256" i="17"/>
  <c r="E5255" i="17"/>
  <c r="E5254" i="17"/>
  <c r="E5253" i="17"/>
  <c r="E5252" i="17"/>
  <c r="E5251" i="17"/>
  <c r="E5250" i="17"/>
  <c r="E5249" i="17"/>
  <c r="E5248" i="17"/>
  <c r="E5247" i="17"/>
  <c r="E5246" i="17"/>
  <c r="E5245" i="17"/>
  <c r="D5241" i="17"/>
  <c r="C5241" i="17"/>
  <c r="B5241" i="17"/>
  <c r="E5240" i="17"/>
  <c r="E5239" i="17"/>
  <c r="E5238" i="17"/>
  <c r="E5237" i="17"/>
  <c r="E5236" i="17"/>
  <c r="E5235" i="17"/>
  <c r="E5234" i="17"/>
  <c r="E5233" i="17"/>
  <c r="E5232" i="17"/>
  <c r="E5231" i="17"/>
  <c r="E5230" i="17"/>
  <c r="D5226" i="17"/>
  <c r="C5226" i="17"/>
  <c r="B5226" i="17"/>
  <c r="E5225" i="17"/>
  <c r="E5224" i="17"/>
  <c r="E5223" i="17"/>
  <c r="E5222" i="17"/>
  <c r="E5221" i="17"/>
  <c r="E5220" i="17"/>
  <c r="E5219" i="17"/>
  <c r="E5218" i="17"/>
  <c r="E5217" i="17"/>
  <c r="E5216" i="17"/>
  <c r="E5215" i="17"/>
  <c r="D5211" i="17"/>
  <c r="C5211" i="17"/>
  <c r="B5211" i="17"/>
  <c r="E5210" i="17"/>
  <c r="E5209" i="17"/>
  <c r="E5208" i="17"/>
  <c r="E5207" i="17"/>
  <c r="E5206" i="17"/>
  <c r="E5205" i="17"/>
  <c r="E5204" i="17"/>
  <c r="E5203" i="17"/>
  <c r="E5202" i="17"/>
  <c r="E5201" i="17"/>
  <c r="E5200" i="17"/>
  <c r="D5196" i="17"/>
  <c r="C5196" i="17"/>
  <c r="B5196" i="17"/>
  <c r="E5195" i="17"/>
  <c r="E5194" i="17"/>
  <c r="E5193" i="17"/>
  <c r="E5192" i="17"/>
  <c r="E5191" i="17"/>
  <c r="E5190" i="17"/>
  <c r="E5189" i="17"/>
  <c r="E5188" i="17"/>
  <c r="E5187" i="17"/>
  <c r="E5186" i="17"/>
  <c r="E5185" i="17"/>
  <c r="D5181" i="17"/>
  <c r="C5181" i="17"/>
  <c r="B5181" i="17"/>
  <c r="E5180" i="17"/>
  <c r="E5179" i="17"/>
  <c r="E5178" i="17"/>
  <c r="E5177" i="17"/>
  <c r="E5176" i="17"/>
  <c r="E5175" i="17"/>
  <c r="E5174" i="17"/>
  <c r="E5173" i="17"/>
  <c r="E5172" i="17"/>
  <c r="E5171" i="17"/>
  <c r="E5170" i="17"/>
  <c r="D5166" i="17"/>
  <c r="C5166" i="17"/>
  <c r="B5166" i="17"/>
  <c r="E5165" i="17"/>
  <c r="E5164" i="17"/>
  <c r="E5163" i="17"/>
  <c r="E5162" i="17"/>
  <c r="E5161" i="17"/>
  <c r="E5160" i="17"/>
  <c r="E5159" i="17"/>
  <c r="E5158" i="17"/>
  <c r="E5157" i="17"/>
  <c r="E5156" i="17"/>
  <c r="E5155" i="17"/>
  <c r="D5151" i="17"/>
  <c r="C5151" i="17"/>
  <c r="B5151" i="17"/>
  <c r="E5150" i="17"/>
  <c r="E5149" i="17"/>
  <c r="E5148" i="17"/>
  <c r="E5147" i="17"/>
  <c r="E5146" i="17"/>
  <c r="E5145" i="17"/>
  <c r="E5144" i="17"/>
  <c r="E5143" i="17"/>
  <c r="E5142" i="17"/>
  <c r="E5141" i="17"/>
  <c r="E5140" i="17"/>
  <c r="D5136" i="17"/>
  <c r="C5136" i="17"/>
  <c r="B5136" i="17"/>
  <c r="E5135" i="17"/>
  <c r="E5134" i="17"/>
  <c r="E5133" i="17"/>
  <c r="E5132" i="17"/>
  <c r="E5131" i="17"/>
  <c r="E5130" i="17"/>
  <c r="E5129" i="17"/>
  <c r="E5128" i="17"/>
  <c r="E5127" i="17"/>
  <c r="E5126" i="17"/>
  <c r="E5125" i="17"/>
  <c r="D5121" i="17"/>
  <c r="C5121" i="17"/>
  <c r="B5121" i="17"/>
  <c r="E5120" i="17"/>
  <c r="E5119" i="17"/>
  <c r="E5118" i="17"/>
  <c r="E5117" i="17"/>
  <c r="E5116" i="17"/>
  <c r="E5115" i="17"/>
  <c r="E5114" i="17"/>
  <c r="E5113" i="17"/>
  <c r="E5112" i="17"/>
  <c r="E5111" i="17"/>
  <c r="E5110" i="17"/>
  <c r="D5106" i="17"/>
  <c r="C5106" i="17"/>
  <c r="B5106" i="17"/>
  <c r="E5105" i="17"/>
  <c r="E5104" i="17"/>
  <c r="E5103" i="17"/>
  <c r="E5102" i="17"/>
  <c r="E5101" i="17"/>
  <c r="E5100" i="17"/>
  <c r="E5099" i="17"/>
  <c r="E5098" i="17"/>
  <c r="E5097" i="17"/>
  <c r="E5096" i="17"/>
  <c r="E5095" i="17"/>
  <c r="D5091" i="17"/>
  <c r="C5091" i="17"/>
  <c r="B5091" i="17"/>
  <c r="E5090" i="17"/>
  <c r="E5089" i="17"/>
  <c r="E5088" i="17"/>
  <c r="E5087" i="17"/>
  <c r="E5086" i="17"/>
  <c r="E5085" i="17"/>
  <c r="E5084" i="17"/>
  <c r="E5083" i="17"/>
  <c r="E5082" i="17"/>
  <c r="E5081" i="17"/>
  <c r="E5080" i="17"/>
  <c r="D5076" i="17"/>
  <c r="C5076" i="17"/>
  <c r="B5076" i="17"/>
  <c r="E5075" i="17"/>
  <c r="E5074" i="17"/>
  <c r="E5073" i="17"/>
  <c r="E5072" i="17"/>
  <c r="E5071" i="17"/>
  <c r="E5070" i="17"/>
  <c r="E5069" i="17"/>
  <c r="E5068" i="17"/>
  <c r="E5067" i="17"/>
  <c r="E5066" i="17"/>
  <c r="E5065" i="17"/>
  <c r="D5061" i="17"/>
  <c r="C5061" i="17"/>
  <c r="B5061" i="17"/>
  <c r="E5060" i="17"/>
  <c r="E5059" i="17"/>
  <c r="E5058" i="17"/>
  <c r="E5057" i="17"/>
  <c r="E5056" i="17"/>
  <c r="E5055" i="17"/>
  <c r="E5054" i="17"/>
  <c r="E5053" i="17"/>
  <c r="E5052" i="17"/>
  <c r="E5051" i="17"/>
  <c r="E5050" i="17"/>
  <c r="D5046" i="17"/>
  <c r="C5046" i="17"/>
  <c r="B5046" i="17"/>
  <c r="E5045" i="17"/>
  <c r="E5044" i="17"/>
  <c r="E5043" i="17"/>
  <c r="E5042" i="17"/>
  <c r="E5041" i="17"/>
  <c r="E5040" i="17"/>
  <c r="E5039" i="17"/>
  <c r="E5038" i="17"/>
  <c r="E5037" i="17"/>
  <c r="E5036" i="17"/>
  <c r="E5035" i="17"/>
  <c r="D5031" i="17"/>
  <c r="C5031" i="17"/>
  <c r="B5031" i="17"/>
  <c r="E5030" i="17"/>
  <c r="E5029" i="17"/>
  <c r="E5028" i="17"/>
  <c r="E5027" i="17"/>
  <c r="E5026" i="17"/>
  <c r="E5025" i="17"/>
  <c r="E5024" i="17"/>
  <c r="E5023" i="17"/>
  <c r="E5022" i="17"/>
  <c r="E5021" i="17"/>
  <c r="E5020" i="17"/>
  <c r="D5016" i="17"/>
  <c r="C5016" i="17"/>
  <c r="B5016" i="17"/>
  <c r="E5015" i="17"/>
  <c r="E5014" i="17"/>
  <c r="E5013" i="17"/>
  <c r="E5012" i="17"/>
  <c r="E5011" i="17"/>
  <c r="E5010" i="17"/>
  <c r="E5009" i="17"/>
  <c r="E5008" i="17"/>
  <c r="E5007" i="17"/>
  <c r="E5006" i="17"/>
  <c r="E5005" i="17"/>
  <c r="D5001" i="17"/>
  <c r="C5001" i="17"/>
  <c r="B5001" i="17"/>
  <c r="E5000" i="17"/>
  <c r="E4999" i="17"/>
  <c r="E4998" i="17"/>
  <c r="E4997" i="17"/>
  <c r="E4996" i="17"/>
  <c r="E4995" i="17"/>
  <c r="E4994" i="17"/>
  <c r="E4993" i="17"/>
  <c r="E4992" i="17"/>
  <c r="E4991" i="17"/>
  <c r="E4990" i="17"/>
  <c r="D4986" i="17"/>
  <c r="C4986" i="17"/>
  <c r="B4986" i="17"/>
  <c r="E4985" i="17"/>
  <c r="E4984" i="17"/>
  <c r="E4983" i="17"/>
  <c r="E4982" i="17"/>
  <c r="E4981" i="17"/>
  <c r="E4980" i="17"/>
  <c r="E4979" i="17"/>
  <c r="E4978" i="17"/>
  <c r="E4977" i="17"/>
  <c r="E4976" i="17"/>
  <c r="E4975" i="17"/>
  <c r="D4971" i="17"/>
  <c r="C4971" i="17"/>
  <c r="B4971" i="17"/>
  <c r="E4970" i="17"/>
  <c r="E4969" i="17"/>
  <c r="E4968" i="17"/>
  <c r="E4967" i="17"/>
  <c r="E4966" i="17"/>
  <c r="E4965" i="17"/>
  <c r="E4964" i="17"/>
  <c r="E4963" i="17"/>
  <c r="E4962" i="17"/>
  <c r="E4961" i="17"/>
  <c r="E4960" i="17"/>
  <c r="D4956" i="17"/>
  <c r="C4956" i="17"/>
  <c r="B4956" i="17"/>
  <c r="E4955" i="17"/>
  <c r="E4954" i="17"/>
  <c r="E4953" i="17"/>
  <c r="E4952" i="17"/>
  <c r="E4951" i="17"/>
  <c r="E4950" i="17"/>
  <c r="E4949" i="17"/>
  <c r="E4948" i="17"/>
  <c r="E4947" i="17"/>
  <c r="E4946" i="17"/>
  <c r="E4945" i="17"/>
  <c r="D4941" i="17"/>
  <c r="C4941" i="17"/>
  <c r="B4941" i="17"/>
  <c r="E4940" i="17"/>
  <c r="E4939" i="17"/>
  <c r="E4938" i="17"/>
  <c r="E4937" i="17"/>
  <c r="E4936" i="17"/>
  <c r="E4935" i="17"/>
  <c r="E4934" i="17"/>
  <c r="E4933" i="17"/>
  <c r="E4932" i="17"/>
  <c r="E4931" i="17"/>
  <c r="E4930" i="17"/>
  <c r="D4926" i="17"/>
  <c r="C4926" i="17"/>
  <c r="B4926" i="17"/>
  <c r="E4925" i="17"/>
  <c r="E4924" i="17"/>
  <c r="E4923" i="17"/>
  <c r="E4922" i="17"/>
  <c r="E4921" i="17"/>
  <c r="E4920" i="17"/>
  <c r="E4919" i="17"/>
  <c r="E4918" i="17"/>
  <c r="E4916" i="17"/>
  <c r="E4915" i="17"/>
  <c r="D4911" i="17"/>
  <c r="C4911" i="17"/>
  <c r="B4911" i="17"/>
  <c r="E4910" i="17"/>
  <c r="E4909" i="17"/>
  <c r="E4908" i="17"/>
  <c r="E4907" i="17"/>
  <c r="E4906" i="17"/>
  <c r="E4905" i="17"/>
  <c r="E4904" i="17"/>
  <c r="E4903" i="17"/>
  <c r="E4901" i="17"/>
  <c r="E4900" i="17"/>
  <c r="D4896" i="17"/>
  <c r="C4896" i="17"/>
  <c r="B4896" i="17"/>
  <c r="E4895" i="17"/>
  <c r="E4894" i="17"/>
  <c r="E4893" i="17"/>
  <c r="E4892" i="17"/>
  <c r="E4891" i="17"/>
  <c r="E4890" i="17"/>
  <c r="E4889" i="17"/>
  <c r="E4888" i="17"/>
  <c r="E4886" i="17"/>
  <c r="E4885" i="17"/>
  <c r="D4881" i="17"/>
  <c r="C4881" i="17"/>
  <c r="B4881" i="17"/>
  <c r="E4880" i="17"/>
  <c r="E4879" i="17"/>
  <c r="E4878" i="17"/>
  <c r="E4877" i="17"/>
  <c r="E4876" i="17"/>
  <c r="E4875" i="17"/>
  <c r="E4874" i="17"/>
  <c r="E4873" i="17"/>
  <c r="E4871" i="17"/>
  <c r="E4870" i="17"/>
  <c r="D4866" i="17"/>
  <c r="C4866" i="17"/>
  <c r="B4866" i="17"/>
  <c r="E4865" i="17"/>
  <c r="E4864" i="17"/>
  <c r="E4863" i="17"/>
  <c r="E4862" i="17"/>
  <c r="E4861" i="17"/>
  <c r="E4860" i="17"/>
  <c r="E4859" i="17"/>
  <c r="E4858" i="17"/>
  <c r="E4856" i="17"/>
  <c r="E4855" i="17"/>
  <c r="D4851" i="17"/>
  <c r="C4851" i="17"/>
  <c r="B4851" i="17"/>
  <c r="E4850" i="17"/>
  <c r="E4849" i="17"/>
  <c r="E4848" i="17"/>
  <c r="E4847" i="17"/>
  <c r="E4846" i="17"/>
  <c r="E4845" i="17"/>
  <c r="E4844" i="17"/>
  <c r="E4843" i="17"/>
  <c r="E4841" i="17"/>
  <c r="E4840" i="17"/>
  <c r="D4836" i="17"/>
  <c r="C4836" i="17"/>
  <c r="B4836" i="17"/>
  <c r="E4835" i="17"/>
  <c r="E4834" i="17"/>
  <c r="E4833" i="17"/>
  <c r="E4832" i="17"/>
  <c r="E4831" i="17"/>
  <c r="E4830" i="17"/>
  <c r="E4829" i="17"/>
  <c r="E4828" i="17"/>
  <c r="E4826" i="17"/>
  <c r="E4825" i="17"/>
  <c r="D4821" i="17"/>
  <c r="C4821" i="17"/>
  <c r="B4821" i="17"/>
  <c r="E4820" i="17"/>
  <c r="E4819" i="17"/>
  <c r="E4818" i="17"/>
  <c r="E4817" i="17"/>
  <c r="E4816" i="17"/>
  <c r="E4815" i="17"/>
  <c r="E4814" i="17"/>
  <c r="E4813" i="17"/>
  <c r="E4811" i="17"/>
  <c r="E4810" i="17"/>
  <c r="D4806" i="17"/>
  <c r="C4806" i="17"/>
  <c r="B4806" i="17"/>
  <c r="E4805" i="17"/>
  <c r="E4804" i="17"/>
  <c r="E4803" i="17"/>
  <c r="E4802" i="17"/>
  <c r="E4801" i="17"/>
  <c r="E4800" i="17"/>
  <c r="E4799" i="17"/>
  <c r="E4798" i="17"/>
  <c r="E4796" i="17"/>
  <c r="E4795" i="17"/>
  <c r="D4791" i="17"/>
  <c r="C4791" i="17"/>
  <c r="B4791" i="17"/>
  <c r="E4790" i="17"/>
  <c r="E4789" i="17"/>
  <c r="E4788" i="17"/>
  <c r="E4787" i="17"/>
  <c r="E4786" i="17"/>
  <c r="E4785" i="17"/>
  <c r="E4784" i="17"/>
  <c r="E4783" i="17"/>
  <c r="E4781" i="17"/>
  <c r="E4780" i="17"/>
  <c r="D4776" i="17"/>
  <c r="C4776" i="17"/>
  <c r="B4776" i="17"/>
  <c r="E4775" i="17"/>
  <c r="E4774" i="17"/>
  <c r="E4773" i="17"/>
  <c r="E4772" i="17"/>
  <c r="E4771" i="17"/>
  <c r="E4770" i="17"/>
  <c r="E4769" i="17"/>
  <c r="E4768" i="17"/>
  <c r="E4766" i="17"/>
  <c r="E4765" i="17"/>
  <c r="D4761" i="17"/>
  <c r="C4761" i="17"/>
  <c r="B4761" i="17"/>
  <c r="E4760" i="17"/>
  <c r="E4759" i="17"/>
  <c r="E4758" i="17"/>
  <c r="E4757" i="17"/>
  <c r="E4756" i="17"/>
  <c r="E4755" i="17"/>
  <c r="E4754" i="17"/>
  <c r="E4753" i="17"/>
  <c r="E4751" i="17"/>
  <c r="E4750" i="17"/>
  <c r="D4746" i="17"/>
  <c r="C4746" i="17"/>
  <c r="B4746" i="17"/>
  <c r="E4745" i="17"/>
  <c r="E4744" i="17"/>
  <c r="E4743" i="17"/>
  <c r="E4742" i="17"/>
  <c r="E4741" i="17"/>
  <c r="E4740" i="17"/>
  <c r="E4739" i="17"/>
  <c r="E4738" i="17"/>
  <c r="E4736" i="17"/>
  <c r="E4735" i="17"/>
  <c r="D4731" i="17"/>
  <c r="C4731" i="17"/>
  <c r="B4731" i="17"/>
  <c r="E4730" i="17"/>
  <c r="E4729" i="17"/>
  <c r="E4728" i="17"/>
  <c r="E4727" i="17"/>
  <c r="E4726" i="17"/>
  <c r="E4725" i="17"/>
  <c r="E4724" i="17"/>
  <c r="E4723" i="17"/>
  <c r="E4721" i="17"/>
  <c r="E4720" i="17"/>
  <c r="D4716" i="17"/>
  <c r="C4716" i="17"/>
  <c r="B4716" i="17"/>
  <c r="E4715" i="17"/>
  <c r="E4714" i="17"/>
  <c r="E4713" i="17"/>
  <c r="E4712" i="17"/>
  <c r="E4711" i="17"/>
  <c r="E4710" i="17"/>
  <c r="E4709" i="17"/>
  <c r="E4708" i="17"/>
  <c r="E4706" i="17"/>
  <c r="E4705" i="17"/>
  <c r="D4701" i="17"/>
  <c r="C4701" i="17"/>
  <c r="B4701" i="17"/>
  <c r="E4700" i="17"/>
  <c r="E4699" i="17"/>
  <c r="E4698" i="17"/>
  <c r="E4697" i="17"/>
  <c r="E4696" i="17"/>
  <c r="E4695" i="17"/>
  <c r="E4694" i="17"/>
  <c r="E4693" i="17"/>
  <c r="E4691" i="17"/>
  <c r="E4690" i="17"/>
  <c r="D4686" i="17"/>
  <c r="C4686" i="17"/>
  <c r="B4686" i="17"/>
  <c r="E4685" i="17"/>
  <c r="E4684" i="17"/>
  <c r="E4683" i="17"/>
  <c r="E4682" i="17"/>
  <c r="E4681" i="17"/>
  <c r="E4680" i="17"/>
  <c r="E4679" i="17"/>
  <c r="E4678" i="17"/>
  <c r="E4676" i="17"/>
  <c r="E4675" i="17"/>
  <c r="D4671" i="17"/>
  <c r="C4671" i="17"/>
  <c r="B4671" i="17"/>
  <c r="E4670" i="17"/>
  <c r="E4669" i="17"/>
  <c r="E4668" i="17"/>
  <c r="E4667" i="17"/>
  <c r="E4666" i="17"/>
  <c r="E4665" i="17"/>
  <c r="E4664" i="17"/>
  <c r="E4663" i="17"/>
  <c r="E4661" i="17"/>
  <c r="E4660" i="17"/>
  <c r="D4656" i="17"/>
  <c r="C4656" i="17"/>
  <c r="B4656" i="17"/>
  <c r="E4655" i="17"/>
  <c r="E4654" i="17"/>
  <c r="E4653" i="17"/>
  <c r="E4652" i="17"/>
  <c r="E4651" i="17"/>
  <c r="E4650" i="17"/>
  <c r="E4649" i="17"/>
  <c r="E4648" i="17"/>
  <c r="E4646" i="17"/>
  <c r="E4645" i="17"/>
  <c r="D4641" i="17"/>
  <c r="C4641" i="17"/>
  <c r="B4641" i="17"/>
  <c r="E4640" i="17"/>
  <c r="E4639" i="17"/>
  <c r="E4638" i="17"/>
  <c r="E4637" i="17"/>
  <c r="E4636" i="17"/>
  <c r="E4635" i="17"/>
  <c r="E4634" i="17"/>
  <c r="E4633" i="17"/>
  <c r="E4631" i="17"/>
  <c r="E4630" i="17"/>
  <c r="D4626" i="17"/>
  <c r="C4626" i="17"/>
  <c r="B4626" i="17"/>
  <c r="E4625" i="17"/>
  <c r="E4624" i="17"/>
  <c r="E4623" i="17"/>
  <c r="E4622" i="17"/>
  <c r="E4621" i="17"/>
  <c r="E4620" i="17"/>
  <c r="E4619" i="17"/>
  <c r="E4618" i="17"/>
  <c r="E4616" i="17"/>
  <c r="E4615" i="17"/>
  <c r="D4611" i="17"/>
  <c r="C4611" i="17"/>
  <c r="B4611" i="17"/>
  <c r="E4610" i="17"/>
  <c r="E4609" i="17"/>
  <c r="E4608" i="17"/>
  <c r="E4607" i="17"/>
  <c r="E4606" i="17"/>
  <c r="E4605" i="17"/>
  <c r="E4604" i="17"/>
  <c r="E4603" i="17"/>
  <c r="E4601" i="17"/>
  <c r="E4600" i="17"/>
  <c r="D4596" i="17"/>
  <c r="C4596" i="17"/>
  <c r="B4596" i="17"/>
  <c r="E4595" i="17"/>
  <c r="E4594" i="17"/>
  <c r="E4593" i="17"/>
  <c r="E4592" i="17"/>
  <c r="E4591" i="17"/>
  <c r="E4590" i="17"/>
  <c r="E4589" i="17"/>
  <c r="E4588" i="17"/>
  <c r="E4586" i="17"/>
  <c r="E4585" i="17"/>
  <c r="D4581" i="17"/>
  <c r="C4581" i="17"/>
  <c r="B4581" i="17"/>
  <c r="E4580" i="17"/>
  <c r="E4579" i="17"/>
  <c r="E4578" i="17"/>
  <c r="E4577" i="17"/>
  <c r="E4576" i="17"/>
  <c r="E4575" i="17"/>
  <c r="E4574" i="17"/>
  <c r="E4573" i="17"/>
  <c r="E4571" i="17"/>
  <c r="E4570" i="17"/>
  <c r="D4566" i="17"/>
  <c r="C4566" i="17"/>
  <c r="B4566" i="17"/>
  <c r="E4565" i="17"/>
  <c r="E4564" i="17"/>
  <c r="E4563" i="17"/>
  <c r="E4562" i="17"/>
  <c r="E4561" i="17"/>
  <c r="E4560" i="17"/>
  <c r="E4559" i="17"/>
  <c r="E4558" i="17"/>
  <c r="E4556" i="17"/>
  <c r="E4555" i="17"/>
  <c r="D4551" i="17"/>
  <c r="C4551" i="17"/>
  <c r="B4551" i="17"/>
  <c r="E4550" i="17"/>
  <c r="E4549" i="17"/>
  <c r="E4548" i="17"/>
  <c r="E4547" i="17"/>
  <c r="E4546" i="17"/>
  <c r="E4545" i="17"/>
  <c r="E4544" i="17"/>
  <c r="E4543" i="17"/>
  <c r="E4541" i="17"/>
  <c r="E4540" i="17"/>
  <c r="D4536" i="17"/>
  <c r="C4536" i="17"/>
  <c r="B4536" i="17"/>
  <c r="E4535" i="17"/>
  <c r="E4534" i="17"/>
  <c r="E4533" i="17"/>
  <c r="E4532" i="17"/>
  <c r="E4531" i="17"/>
  <c r="E4530" i="17"/>
  <c r="E4529" i="17"/>
  <c r="E4528" i="17"/>
  <c r="E4526" i="17"/>
  <c r="E4525" i="17"/>
  <c r="D4521" i="17"/>
  <c r="C4521" i="17"/>
  <c r="B4521" i="17"/>
  <c r="E4520" i="17"/>
  <c r="E4519" i="17"/>
  <c r="E4518" i="17"/>
  <c r="E4517" i="17"/>
  <c r="E4516" i="17"/>
  <c r="E4515" i="17"/>
  <c r="E4514" i="17"/>
  <c r="E4513" i="17"/>
  <c r="E4511" i="17"/>
  <c r="E4510" i="17"/>
  <c r="D4506" i="17"/>
  <c r="C4506" i="17"/>
  <c r="B4506" i="17"/>
  <c r="E4505" i="17"/>
  <c r="E4504" i="17"/>
  <c r="E4503" i="17"/>
  <c r="E4502" i="17"/>
  <c r="E4501" i="17"/>
  <c r="E4500" i="17"/>
  <c r="E4499" i="17"/>
  <c r="E4498" i="17"/>
  <c r="E4496" i="17"/>
  <c r="E4495" i="17"/>
  <c r="D4491" i="17"/>
  <c r="C4491" i="17"/>
  <c r="B4491" i="17"/>
  <c r="E4490" i="17"/>
  <c r="E4489" i="17"/>
  <c r="E4488" i="17"/>
  <c r="E4487" i="17"/>
  <c r="E4486" i="17"/>
  <c r="E4485" i="17"/>
  <c r="E4484" i="17"/>
  <c r="E4483" i="17"/>
  <c r="E4481" i="17"/>
  <c r="E4480" i="17"/>
  <c r="D4476" i="17"/>
  <c r="C4476" i="17"/>
  <c r="B4476" i="17"/>
  <c r="E4475" i="17"/>
  <c r="E4474" i="17"/>
  <c r="E4473" i="17"/>
  <c r="E4472" i="17"/>
  <c r="E4471" i="17"/>
  <c r="E4470" i="17"/>
  <c r="E4469" i="17"/>
  <c r="E4468" i="17"/>
  <c r="E4466" i="17"/>
  <c r="E4465" i="17"/>
  <c r="D4461" i="17"/>
  <c r="C4461" i="17"/>
  <c r="B4461" i="17"/>
  <c r="E4460" i="17"/>
  <c r="E4459" i="17"/>
  <c r="E4458" i="17"/>
  <c r="E4457" i="17"/>
  <c r="E4456" i="17"/>
  <c r="E4455" i="17"/>
  <c r="E4454" i="17"/>
  <c r="E4453" i="17"/>
  <c r="E4451" i="17"/>
  <c r="E4461" i="17" s="1"/>
  <c r="E4450" i="17"/>
  <c r="D4446" i="17"/>
  <c r="C4446" i="17"/>
  <c r="B4446" i="17"/>
  <c r="E4445" i="17"/>
  <c r="E4444" i="17"/>
  <c r="E4443" i="17"/>
  <c r="E4442" i="17"/>
  <c r="E4441" i="17"/>
  <c r="E4440" i="17"/>
  <c r="E4439" i="17"/>
  <c r="E4438" i="17"/>
  <c r="E4436" i="17"/>
  <c r="E4435" i="17"/>
  <c r="D4431" i="17"/>
  <c r="C4431" i="17"/>
  <c r="B4431" i="17"/>
  <c r="E4430" i="17"/>
  <c r="E4429" i="17"/>
  <c r="E4428" i="17"/>
  <c r="E4427" i="17"/>
  <c r="E4426" i="17"/>
  <c r="E4425" i="17"/>
  <c r="E4424" i="17"/>
  <c r="E4423" i="17"/>
  <c r="E4421" i="17"/>
  <c r="E4420" i="17"/>
  <c r="D4416" i="17"/>
  <c r="C4416" i="17"/>
  <c r="B4416" i="17"/>
  <c r="E4415" i="17"/>
  <c r="E4414" i="17"/>
  <c r="E4413" i="17"/>
  <c r="E4412" i="17"/>
  <c r="E4411" i="17"/>
  <c r="E4410" i="17"/>
  <c r="E4409" i="17"/>
  <c r="E4408" i="17"/>
  <c r="E4406" i="17"/>
  <c r="E4405" i="17"/>
  <c r="D4401" i="17"/>
  <c r="C4401" i="17"/>
  <c r="B4401" i="17"/>
  <c r="E4400" i="17"/>
  <c r="E4399" i="17"/>
  <c r="E4398" i="17"/>
  <c r="E4397" i="17"/>
  <c r="E4396" i="17"/>
  <c r="E4395" i="17"/>
  <c r="E4394" i="17"/>
  <c r="E4393" i="17"/>
  <c r="E4391" i="17"/>
  <c r="E4390" i="17"/>
  <c r="D4386" i="17"/>
  <c r="C4386" i="17"/>
  <c r="B4386" i="17"/>
  <c r="E4385" i="17"/>
  <c r="E4384" i="17"/>
  <c r="E4383" i="17"/>
  <c r="E4382" i="17"/>
  <c r="E4381" i="17"/>
  <c r="E4380" i="17"/>
  <c r="E4379" i="17"/>
  <c r="E4378" i="17"/>
  <c r="E4376" i="17"/>
  <c r="E4375" i="17"/>
  <c r="D4371" i="17"/>
  <c r="C4371" i="17"/>
  <c r="B4371" i="17"/>
  <c r="E4370" i="17"/>
  <c r="E4369" i="17"/>
  <c r="E4368" i="17"/>
  <c r="E4367" i="17"/>
  <c r="E4366" i="17"/>
  <c r="E4365" i="17"/>
  <c r="E4364" i="17"/>
  <c r="E4363" i="17"/>
  <c r="E4361" i="17"/>
  <c r="E4360" i="17"/>
  <c r="D4356" i="17"/>
  <c r="C4356" i="17"/>
  <c r="B4356" i="17"/>
  <c r="E4355" i="17"/>
  <c r="E4354" i="17"/>
  <c r="E4353" i="17"/>
  <c r="E4352" i="17"/>
  <c r="E4351" i="17"/>
  <c r="E4350" i="17"/>
  <c r="E4349" i="17"/>
  <c r="E4348" i="17"/>
  <c r="E4346" i="17"/>
  <c r="E4345" i="17"/>
  <c r="D4341" i="17"/>
  <c r="C4341" i="17"/>
  <c r="B4341" i="17"/>
  <c r="E4340" i="17"/>
  <c r="E4339" i="17"/>
  <c r="E4338" i="17"/>
  <c r="E4337" i="17"/>
  <c r="E4336" i="17"/>
  <c r="E4335" i="17"/>
  <c r="E4334" i="17"/>
  <c r="E4333" i="17"/>
  <c r="E4331" i="17"/>
  <c r="E4330" i="17"/>
  <c r="D4326" i="17"/>
  <c r="C4326" i="17"/>
  <c r="B4326" i="17"/>
  <c r="E4325" i="17"/>
  <c r="E4324" i="17"/>
  <c r="E4323" i="17"/>
  <c r="E4322" i="17"/>
  <c r="E4321" i="17"/>
  <c r="E4320" i="17"/>
  <c r="E4319" i="17"/>
  <c r="E4318" i="17"/>
  <c r="E4316" i="17"/>
  <c r="E4315" i="17"/>
  <c r="D4311" i="17"/>
  <c r="C4311" i="17"/>
  <c r="B4311" i="17"/>
  <c r="E4310" i="17"/>
  <c r="E4309" i="17"/>
  <c r="E4308" i="17"/>
  <c r="E4307" i="17"/>
  <c r="E4306" i="17"/>
  <c r="E4305" i="17"/>
  <c r="E4304" i="17"/>
  <c r="E4303" i="17"/>
  <c r="E4301" i="17"/>
  <c r="E4300" i="17"/>
  <c r="D4296" i="17"/>
  <c r="C4296" i="17"/>
  <c r="B4296" i="17"/>
  <c r="E4295" i="17"/>
  <c r="E4294" i="17"/>
  <c r="E4293" i="17"/>
  <c r="E4292" i="17"/>
  <c r="E4291" i="17"/>
  <c r="E4290" i="17"/>
  <c r="E4289" i="17"/>
  <c r="E4288" i="17"/>
  <c r="E4286" i="17"/>
  <c r="E4285" i="17"/>
  <c r="E4296" i="17" s="1"/>
  <c r="D4281" i="17"/>
  <c r="C4281" i="17"/>
  <c r="B4281" i="17"/>
  <c r="E4280" i="17"/>
  <c r="E4279" i="17"/>
  <c r="E4278" i="17"/>
  <c r="E4277" i="17"/>
  <c r="E4276" i="17"/>
  <c r="E4275" i="17"/>
  <c r="E4274" i="17"/>
  <c r="E4273" i="17"/>
  <c r="E4271" i="17"/>
  <c r="E4270" i="17"/>
  <c r="D4266" i="17"/>
  <c r="C4266" i="17"/>
  <c r="B4266" i="17"/>
  <c r="E4265" i="17"/>
  <c r="E4264" i="17"/>
  <c r="E4263" i="17"/>
  <c r="E4262" i="17"/>
  <c r="E4261" i="17"/>
  <c r="E4260" i="17"/>
  <c r="E4259" i="17"/>
  <c r="E4258" i="17"/>
  <c r="E4256" i="17"/>
  <c r="E4255" i="17"/>
  <c r="D4251" i="17"/>
  <c r="C4251" i="17"/>
  <c r="B4251" i="17"/>
  <c r="E4250" i="17"/>
  <c r="E4249" i="17"/>
  <c r="E4248" i="17"/>
  <c r="E4247" i="17"/>
  <c r="E4246" i="17"/>
  <c r="E4245" i="17"/>
  <c r="E4244" i="17"/>
  <c r="E4243" i="17"/>
  <c r="E4241" i="17"/>
  <c r="E4240" i="17"/>
  <c r="D4236" i="17"/>
  <c r="C4236" i="17"/>
  <c r="B4236" i="17"/>
  <c r="E4235" i="17"/>
  <c r="E4234" i="17"/>
  <c r="E4233" i="17"/>
  <c r="E4232" i="17"/>
  <c r="E4231" i="17"/>
  <c r="E4230" i="17"/>
  <c r="E4229" i="17"/>
  <c r="E4228" i="17"/>
  <c r="E4226" i="17"/>
  <c r="E4225" i="17"/>
  <c r="D4221" i="17"/>
  <c r="C4221" i="17"/>
  <c r="B4221" i="17"/>
  <c r="E4220" i="17"/>
  <c r="E4219" i="17"/>
  <c r="E4218" i="17"/>
  <c r="E4217" i="17"/>
  <c r="E4216" i="17"/>
  <c r="E4215" i="17"/>
  <c r="E4214" i="17"/>
  <c r="E4213" i="17"/>
  <c r="E4211" i="17"/>
  <c r="E4210" i="17"/>
  <c r="D4206" i="17"/>
  <c r="C4206" i="17"/>
  <c r="B4206" i="17"/>
  <c r="E4205" i="17"/>
  <c r="E4204" i="17"/>
  <c r="E4203" i="17"/>
  <c r="E4202" i="17"/>
  <c r="E4201" i="17"/>
  <c r="E4200" i="17"/>
  <c r="E4199" i="17"/>
  <c r="E4198" i="17"/>
  <c r="E4196" i="17"/>
  <c r="E4195" i="17"/>
  <c r="D4191" i="17"/>
  <c r="C4191" i="17"/>
  <c r="B4191" i="17"/>
  <c r="E4190" i="17"/>
  <c r="E4189" i="17"/>
  <c r="E4188" i="17"/>
  <c r="E4187" i="17"/>
  <c r="E4186" i="17"/>
  <c r="E4185" i="17"/>
  <c r="E4184" i="17"/>
  <c r="E4183" i="17"/>
  <c r="E4181" i="17"/>
  <c r="E4180" i="17"/>
  <c r="D4176" i="17"/>
  <c r="C4176" i="17"/>
  <c r="B4176" i="17"/>
  <c r="E4175" i="17"/>
  <c r="E4174" i="17"/>
  <c r="E4173" i="17"/>
  <c r="E4172" i="17"/>
  <c r="E4171" i="17"/>
  <c r="E4170" i="17"/>
  <c r="E4169" i="17"/>
  <c r="E4168" i="17"/>
  <c r="E4166" i="17"/>
  <c r="E4165" i="17"/>
  <c r="D4161" i="17"/>
  <c r="C4161" i="17"/>
  <c r="B4161" i="17"/>
  <c r="E4160" i="17"/>
  <c r="E4159" i="17"/>
  <c r="E4158" i="17"/>
  <c r="E4157" i="17"/>
  <c r="E4156" i="17"/>
  <c r="E4155" i="17"/>
  <c r="E4154" i="17"/>
  <c r="E4153" i="17"/>
  <c r="E4151" i="17"/>
  <c r="E4150" i="17"/>
  <c r="D4146" i="17"/>
  <c r="C4146" i="17"/>
  <c r="B4146" i="17"/>
  <c r="E4145" i="17"/>
  <c r="E4144" i="17"/>
  <c r="E4143" i="17"/>
  <c r="E4142" i="17"/>
  <c r="E4141" i="17"/>
  <c r="E4140" i="17"/>
  <c r="E4139" i="17"/>
  <c r="E4138" i="17"/>
  <c r="E4136" i="17"/>
  <c r="E4135" i="17"/>
  <c r="D4131" i="17"/>
  <c r="C4131" i="17"/>
  <c r="B4131" i="17"/>
  <c r="E4130" i="17"/>
  <c r="E4129" i="17"/>
  <c r="E4128" i="17"/>
  <c r="E4127" i="17"/>
  <c r="E4126" i="17"/>
  <c r="E4125" i="17"/>
  <c r="E4124" i="17"/>
  <c r="E4123" i="17"/>
  <c r="E4121" i="17"/>
  <c r="E4120" i="17"/>
  <c r="D4116" i="17"/>
  <c r="C4116" i="17"/>
  <c r="B4116" i="17"/>
  <c r="E4115" i="17"/>
  <c r="E4114" i="17"/>
  <c r="E4113" i="17"/>
  <c r="E4112" i="17"/>
  <c r="E4111" i="17"/>
  <c r="E4110" i="17"/>
  <c r="E4109" i="17"/>
  <c r="E4108" i="17"/>
  <c r="E4106" i="17"/>
  <c r="E4105" i="17"/>
  <c r="D4101" i="17"/>
  <c r="C4101" i="17"/>
  <c r="B4101" i="17"/>
  <c r="E4100" i="17"/>
  <c r="E4099" i="17"/>
  <c r="E4098" i="17"/>
  <c r="E4097" i="17"/>
  <c r="E4096" i="17"/>
  <c r="E4095" i="17"/>
  <c r="E4094" i="17"/>
  <c r="E4093" i="17"/>
  <c r="E4091" i="17"/>
  <c r="E4090" i="17"/>
  <c r="D4086" i="17"/>
  <c r="C4086" i="17"/>
  <c r="B4086" i="17"/>
  <c r="E4085" i="17"/>
  <c r="E4084" i="17"/>
  <c r="E4083" i="17"/>
  <c r="E4082" i="17"/>
  <c r="E4081" i="17"/>
  <c r="E4080" i="17"/>
  <c r="E4079" i="17"/>
  <c r="E4078" i="17"/>
  <c r="E4076" i="17"/>
  <c r="E4075" i="17"/>
  <c r="D4071" i="17"/>
  <c r="C4071" i="17"/>
  <c r="B4071" i="17"/>
  <c r="E4070" i="17"/>
  <c r="E4069" i="17"/>
  <c r="E4068" i="17"/>
  <c r="E4067" i="17"/>
  <c r="E4066" i="17"/>
  <c r="E4065" i="17"/>
  <c r="E4064" i="17"/>
  <c r="E4063" i="17"/>
  <c r="E4061" i="17"/>
  <c r="E4060" i="17"/>
  <c r="D4056" i="17"/>
  <c r="C4056" i="17"/>
  <c r="B4056" i="17"/>
  <c r="E4055" i="17"/>
  <c r="E4054" i="17"/>
  <c r="E4053" i="17"/>
  <c r="E4052" i="17"/>
  <c r="E4051" i="17"/>
  <c r="E4050" i="17"/>
  <c r="E4049" i="17"/>
  <c r="E4048" i="17"/>
  <c r="E4046" i="17"/>
  <c r="E4045" i="17"/>
  <c r="D4041" i="17"/>
  <c r="C4041" i="17"/>
  <c r="B4041" i="17"/>
  <c r="E4040" i="17"/>
  <c r="E4039" i="17"/>
  <c r="E4038" i="17"/>
  <c r="E4037" i="17"/>
  <c r="E4036" i="17"/>
  <c r="E4035" i="17"/>
  <c r="E4034" i="17"/>
  <c r="E4033" i="17"/>
  <c r="E4031" i="17"/>
  <c r="E4030" i="17"/>
  <c r="D4026" i="17"/>
  <c r="C4026" i="17"/>
  <c r="B4026" i="17"/>
  <c r="E4025" i="17"/>
  <c r="E4024" i="17"/>
  <c r="E4023" i="17"/>
  <c r="E4022" i="17"/>
  <c r="E4021" i="17"/>
  <c r="E4020" i="17"/>
  <c r="E4019" i="17"/>
  <c r="E4018" i="17"/>
  <c r="E4016" i="17"/>
  <c r="E4015" i="17"/>
  <c r="D4009" i="17"/>
  <c r="C4009" i="17"/>
  <c r="B4009" i="17"/>
  <c r="E4008" i="17"/>
  <c r="E4007" i="17"/>
  <c r="E4006" i="17"/>
  <c r="E4005" i="17"/>
  <c r="E4004" i="17"/>
  <c r="E4003" i="17"/>
  <c r="E4002" i="17"/>
  <c r="E4001" i="17"/>
  <c r="E3999" i="17"/>
  <c r="E3998" i="17"/>
  <c r="D3994" i="17"/>
  <c r="C3994" i="17"/>
  <c r="B3994" i="17"/>
  <c r="E3993" i="17"/>
  <c r="E3992" i="17"/>
  <c r="E3991" i="17"/>
  <c r="E3990" i="17"/>
  <c r="E3989" i="17"/>
  <c r="E3988" i="17"/>
  <c r="E3987" i="17"/>
  <c r="E3986" i="17"/>
  <c r="E3984" i="17"/>
  <c r="E3983" i="17"/>
  <c r="D3979" i="17"/>
  <c r="C3979" i="17"/>
  <c r="B3979" i="17"/>
  <c r="E3978" i="17"/>
  <c r="E3977" i="17"/>
  <c r="E3976" i="17"/>
  <c r="E3975" i="17"/>
  <c r="E3974" i="17"/>
  <c r="E3973" i="17"/>
  <c r="E3972" i="17"/>
  <c r="E3971" i="17"/>
  <c r="E3969" i="17"/>
  <c r="E3968" i="17"/>
  <c r="D3963" i="17"/>
  <c r="C3963" i="17"/>
  <c r="B3963" i="17"/>
  <c r="E3962" i="17"/>
  <c r="E3961" i="17"/>
  <c r="E3960" i="17"/>
  <c r="E3959" i="17"/>
  <c r="E3958" i="17"/>
  <c r="E3957" i="17"/>
  <c r="E3956" i="17"/>
  <c r="E3955" i="17"/>
  <c r="E3953" i="17"/>
  <c r="E3952" i="17"/>
  <c r="D3948" i="17"/>
  <c r="C3948" i="17"/>
  <c r="B3948" i="17"/>
  <c r="E3947" i="17"/>
  <c r="E3946" i="17"/>
  <c r="E3945" i="17"/>
  <c r="E3944" i="17"/>
  <c r="E3943" i="17"/>
  <c r="E3942" i="17"/>
  <c r="E3941" i="17"/>
  <c r="E3940" i="17"/>
  <c r="E3938" i="17"/>
  <c r="E3937" i="17"/>
  <c r="D3933" i="17"/>
  <c r="C3933" i="17"/>
  <c r="B3933" i="17"/>
  <c r="E3932" i="17"/>
  <c r="E3931" i="17"/>
  <c r="E3930" i="17"/>
  <c r="E3929" i="17"/>
  <c r="E3928" i="17"/>
  <c r="E3927" i="17"/>
  <c r="E3926" i="17"/>
  <c r="E3925" i="17"/>
  <c r="E3923" i="17"/>
  <c r="E3922" i="17"/>
  <c r="D3918" i="17"/>
  <c r="C3918" i="17"/>
  <c r="B3918" i="17"/>
  <c r="E3917" i="17"/>
  <c r="E3916" i="17"/>
  <c r="E3915" i="17"/>
  <c r="E3914" i="17"/>
  <c r="E3913" i="17"/>
  <c r="E3912" i="17"/>
  <c r="E3911" i="17"/>
  <c r="E3910" i="17"/>
  <c r="E3908" i="17"/>
  <c r="E3907" i="17"/>
  <c r="D3903" i="17"/>
  <c r="C3903" i="17"/>
  <c r="B3903" i="17"/>
  <c r="E3902" i="17"/>
  <c r="E3901" i="17"/>
  <c r="E3900" i="17"/>
  <c r="E3899" i="17"/>
  <c r="E3898" i="17"/>
  <c r="E3897" i="17"/>
  <c r="E3896" i="17"/>
  <c r="E3895" i="17"/>
  <c r="E3893" i="17"/>
  <c r="E3892" i="17"/>
  <c r="D3888" i="17"/>
  <c r="C3888" i="17"/>
  <c r="B3888" i="17"/>
  <c r="E3887" i="17"/>
  <c r="E3886" i="17"/>
  <c r="E3885" i="17"/>
  <c r="E3884" i="17"/>
  <c r="E3883" i="17"/>
  <c r="E3882" i="17"/>
  <c r="E3881" i="17"/>
  <c r="E3880" i="17"/>
  <c r="E3878" i="17"/>
  <c r="E3877" i="17"/>
  <c r="D3873" i="17"/>
  <c r="C3873" i="17"/>
  <c r="B3873" i="17"/>
  <c r="E3872" i="17"/>
  <c r="E3871" i="17"/>
  <c r="E3870" i="17"/>
  <c r="E3869" i="17"/>
  <c r="E3868" i="17"/>
  <c r="E3867" i="17"/>
  <c r="E3866" i="17"/>
  <c r="E3865" i="17"/>
  <c r="E3863" i="17"/>
  <c r="E3862" i="17"/>
  <c r="D3858" i="17"/>
  <c r="C3858" i="17"/>
  <c r="B3858" i="17"/>
  <c r="E3857" i="17"/>
  <c r="E3856" i="17"/>
  <c r="E3855" i="17"/>
  <c r="E3854" i="17"/>
  <c r="E3853" i="17"/>
  <c r="E3852" i="17"/>
  <c r="E3851" i="17"/>
  <c r="E3849" i="17"/>
  <c r="E3848" i="17"/>
  <c r="D3844" i="17"/>
  <c r="C3844" i="17"/>
  <c r="B3844" i="17"/>
  <c r="E3843" i="17"/>
  <c r="E3842" i="17"/>
  <c r="E3841" i="17"/>
  <c r="E3840" i="17"/>
  <c r="E3839" i="17"/>
  <c r="E3838" i="17"/>
  <c r="E3837" i="17"/>
  <c r="E3835" i="17"/>
  <c r="E3834" i="17"/>
  <c r="D3830" i="17"/>
  <c r="C3830" i="17"/>
  <c r="B3830" i="17"/>
  <c r="E3829" i="17"/>
  <c r="E3828" i="17"/>
  <c r="E3827" i="17"/>
  <c r="E3826" i="17"/>
  <c r="E3825" i="17"/>
  <c r="E3824" i="17"/>
  <c r="E3823" i="17"/>
  <c r="E3821" i="17"/>
  <c r="E3820" i="17"/>
  <c r="D3816" i="17"/>
  <c r="C3816" i="17"/>
  <c r="B3816" i="17"/>
  <c r="E3815" i="17"/>
  <c r="E3814" i="17"/>
  <c r="E3813" i="17"/>
  <c r="E3812" i="17"/>
  <c r="E3811" i="17"/>
  <c r="E3810" i="17"/>
  <c r="E3809" i="17"/>
  <c r="E3807" i="17"/>
  <c r="E3806" i="17"/>
  <c r="D3802" i="17"/>
  <c r="C3802" i="17"/>
  <c r="B3802" i="17"/>
  <c r="E3801" i="17"/>
  <c r="E3800" i="17"/>
  <c r="E3799" i="17"/>
  <c r="E3798" i="17"/>
  <c r="E3797" i="17"/>
  <c r="E3796" i="17"/>
  <c r="E3795" i="17"/>
  <c r="E3793" i="17"/>
  <c r="E3792" i="17"/>
  <c r="D3788" i="17"/>
  <c r="C3788" i="17"/>
  <c r="B3788" i="17"/>
  <c r="E3787" i="17"/>
  <c r="E3786" i="17"/>
  <c r="E3785" i="17"/>
  <c r="E3784" i="17"/>
  <c r="E3783" i="17"/>
  <c r="E3782" i="17"/>
  <c r="E3781" i="17"/>
  <c r="E3779" i="17"/>
  <c r="E3778" i="17"/>
  <c r="D3774" i="17"/>
  <c r="C3774" i="17"/>
  <c r="B3774" i="17"/>
  <c r="E3773" i="17"/>
  <c r="E3772" i="17"/>
  <c r="E3771" i="17"/>
  <c r="E3770" i="17"/>
  <c r="E3769" i="17"/>
  <c r="E3768" i="17"/>
  <c r="E3767" i="17"/>
  <c r="E3765" i="17"/>
  <c r="E3764" i="17"/>
  <c r="D3760" i="17"/>
  <c r="C3760" i="17"/>
  <c r="B3760" i="17"/>
  <c r="E3759" i="17"/>
  <c r="E3758" i="17"/>
  <c r="E3757" i="17"/>
  <c r="E3756" i="17"/>
  <c r="E3755" i="17"/>
  <c r="E3754" i="17"/>
  <c r="E3753" i="17"/>
  <c r="E3751" i="17"/>
  <c r="E3750" i="17"/>
  <c r="D3746" i="17"/>
  <c r="C3746" i="17"/>
  <c r="B3746" i="17"/>
  <c r="E3745" i="17"/>
  <c r="E3744" i="17"/>
  <c r="E3743" i="17"/>
  <c r="E3742" i="17"/>
  <c r="E3741" i="17"/>
  <c r="E3740" i="17"/>
  <c r="E3739" i="17"/>
  <c r="E3737" i="17"/>
  <c r="E3736" i="17"/>
  <c r="D3732" i="17"/>
  <c r="C3732" i="17"/>
  <c r="B3732" i="17"/>
  <c r="E3731" i="17"/>
  <c r="E3730" i="17"/>
  <c r="E3729" i="17"/>
  <c r="E3728" i="17"/>
  <c r="E3727" i="17"/>
  <c r="E3726" i="17"/>
  <c r="E3725" i="17"/>
  <c r="E3723" i="17"/>
  <c r="E3722" i="17"/>
  <c r="D3718" i="17"/>
  <c r="C3718" i="17"/>
  <c r="B3718" i="17"/>
  <c r="E3717" i="17"/>
  <c r="E3716" i="17"/>
  <c r="E3715" i="17"/>
  <c r="E3714" i="17"/>
  <c r="E3713" i="17"/>
  <c r="E3712" i="17"/>
  <c r="E3711" i="17"/>
  <c r="E3709" i="17"/>
  <c r="E3708" i="17"/>
  <c r="D3704" i="17"/>
  <c r="C3704" i="17"/>
  <c r="B3704" i="17"/>
  <c r="E3703" i="17"/>
  <c r="E3702" i="17"/>
  <c r="E3701" i="17"/>
  <c r="E3700" i="17"/>
  <c r="E3699" i="17"/>
  <c r="E3698" i="17"/>
  <c r="E3697" i="17"/>
  <c r="E3695" i="17"/>
  <c r="E3694" i="17"/>
  <c r="D3690" i="17"/>
  <c r="C3690" i="17"/>
  <c r="B3690" i="17"/>
  <c r="E3689" i="17"/>
  <c r="E3688" i="17"/>
  <c r="E3687" i="17"/>
  <c r="E3686" i="17"/>
  <c r="E3685" i="17"/>
  <c r="E3684" i="17"/>
  <c r="E3683" i="17"/>
  <c r="E3681" i="17"/>
  <c r="E3680" i="17"/>
  <c r="D3676" i="17"/>
  <c r="C3676" i="17"/>
  <c r="B3676" i="17"/>
  <c r="E3675" i="17"/>
  <c r="E3674" i="17"/>
  <c r="E3673" i="17"/>
  <c r="E3672" i="17"/>
  <c r="E3671" i="17"/>
  <c r="E3670" i="17"/>
  <c r="E3669" i="17"/>
  <c r="E3667" i="17"/>
  <c r="E3666" i="17"/>
  <c r="D3662" i="17"/>
  <c r="C3662" i="17"/>
  <c r="B3662" i="17"/>
  <c r="E3661" i="17"/>
  <c r="E3660" i="17"/>
  <c r="E3659" i="17"/>
  <c r="E3658" i="17"/>
  <c r="E3657" i="17"/>
  <c r="E3656" i="17"/>
  <c r="E3655" i="17"/>
  <c r="E3653" i="17"/>
  <c r="E3652" i="17"/>
  <c r="D3648" i="17"/>
  <c r="C3648" i="17"/>
  <c r="B3648" i="17"/>
  <c r="E3647" i="17"/>
  <c r="E3646" i="17"/>
  <c r="E3645" i="17"/>
  <c r="E3644" i="17"/>
  <c r="E3643" i="17"/>
  <c r="E3642" i="17"/>
  <c r="E3641" i="17"/>
  <c r="E3639" i="17"/>
  <c r="E3638" i="17"/>
  <c r="D3634" i="17"/>
  <c r="C3634" i="17"/>
  <c r="B3634" i="17"/>
  <c r="E3633" i="17"/>
  <c r="E3632" i="17"/>
  <c r="E3631" i="17"/>
  <c r="E3630" i="17"/>
  <c r="E3629" i="17"/>
  <c r="E3628" i="17"/>
  <c r="E3627" i="17"/>
  <c r="E3625" i="17"/>
  <c r="E3624" i="17"/>
  <c r="D3620" i="17"/>
  <c r="C3620" i="17"/>
  <c r="B3620" i="17"/>
  <c r="E3619" i="17"/>
  <c r="E3618" i="17"/>
  <c r="E3617" i="17"/>
  <c r="E3616" i="17"/>
  <c r="E3615" i="17"/>
  <c r="E3614" i="17"/>
  <c r="E3613" i="17"/>
  <c r="E3611" i="17"/>
  <c r="E3610" i="17"/>
  <c r="D3606" i="17"/>
  <c r="C3606" i="17"/>
  <c r="B3606" i="17"/>
  <c r="E3605" i="17"/>
  <c r="E3604" i="17"/>
  <c r="E3603" i="17"/>
  <c r="E3602" i="17"/>
  <c r="E3601" i="17"/>
  <c r="E3600" i="17"/>
  <c r="E3599" i="17"/>
  <c r="E3597" i="17"/>
  <c r="E3596" i="17"/>
  <c r="D3592" i="17"/>
  <c r="C3592" i="17"/>
  <c r="B3592" i="17"/>
  <c r="E3591" i="17"/>
  <c r="E3590" i="17"/>
  <c r="E3589" i="17"/>
  <c r="E3588" i="17"/>
  <c r="E3587" i="17"/>
  <c r="E3586" i="17"/>
  <c r="E3585" i="17"/>
  <c r="E3583" i="17"/>
  <c r="E3582" i="17"/>
  <c r="D3578" i="17"/>
  <c r="C3578" i="17"/>
  <c r="B3578" i="17"/>
  <c r="E3577" i="17"/>
  <c r="E3576" i="17"/>
  <c r="E3575" i="17"/>
  <c r="E3574" i="17"/>
  <c r="E3573" i="17"/>
  <c r="E3572" i="17"/>
  <c r="E3571" i="17"/>
  <c r="E3569" i="17"/>
  <c r="E3568" i="17"/>
  <c r="D3564" i="17"/>
  <c r="C3564" i="17"/>
  <c r="B3564" i="17"/>
  <c r="E3563" i="17"/>
  <c r="E3562" i="17"/>
  <c r="E3561" i="17"/>
  <c r="E3560" i="17"/>
  <c r="E3559" i="17"/>
  <c r="E3558" i="17"/>
  <c r="E3557" i="17"/>
  <c r="E3555" i="17"/>
  <c r="E3554" i="17"/>
  <c r="D3550" i="17"/>
  <c r="C3550" i="17"/>
  <c r="B3550" i="17"/>
  <c r="E3549" i="17"/>
  <c r="E3548" i="17"/>
  <c r="E3547" i="17"/>
  <c r="E3546" i="17"/>
  <c r="E3545" i="17"/>
  <c r="E3544" i="17"/>
  <c r="E3543" i="17"/>
  <c r="E3541" i="17"/>
  <c r="E3540" i="17"/>
  <c r="D3536" i="17"/>
  <c r="C3536" i="17"/>
  <c r="B3536" i="17"/>
  <c r="E3535" i="17"/>
  <c r="E3534" i="17"/>
  <c r="E3533" i="17"/>
  <c r="E3532" i="17"/>
  <c r="E3531" i="17"/>
  <c r="E3530" i="17"/>
  <c r="E3529" i="17"/>
  <c r="E3527" i="17"/>
  <c r="E3526" i="17"/>
  <c r="D3522" i="17"/>
  <c r="C3522" i="17"/>
  <c r="B3522" i="17"/>
  <c r="E3521" i="17"/>
  <c r="E3520" i="17"/>
  <c r="E3519" i="17"/>
  <c r="E3518" i="17"/>
  <c r="E3517" i="17"/>
  <c r="E3516" i="17"/>
  <c r="E3515" i="17"/>
  <c r="E3513" i="17"/>
  <c r="E3512" i="17"/>
  <c r="D3508" i="17"/>
  <c r="C3508" i="17"/>
  <c r="B3508" i="17"/>
  <c r="E3507" i="17"/>
  <c r="E3506" i="17"/>
  <c r="E3505" i="17"/>
  <c r="E3504" i="17"/>
  <c r="E3503" i="17"/>
  <c r="E3502" i="17"/>
  <c r="E3501" i="17"/>
  <c r="E3499" i="17"/>
  <c r="E3498" i="17"/>
  <c r="D3494" i="17"/>
  <c r="C3494" i="17"/>
  <c r="B3494" i="17"/>
  <c r="E3493" i="17"/>
  <c r="E3492" i="17"/>
  <c r="E3491" i="17"/>
  <c r="E3490" i="17"/>
  <c r="E3489" i="17"/>
  <c r="E3488" i="17"/>
  <c r="E3487" i="17"/>
  <c r="E3485" i="17"/>
  <c r="E3484" i="17"/>
  <c r="D3480" i="17"/>
  <c r="C3480" i="17"/>
  <c r="B3480" i="17"/>
  <c r="E3479" i="17"/>
  <c r="E3478" i="17"/>
  <c r="E3477" i="17"/>
  <c r="E3476" i="17"/>
  <c r="E3475" i="17"/>
  <c r="E3474" i="17"/>
  <c r="E3473" i="17"/>
  <c r="E3471" i="17"/>
  <c r="E3470" i="17"/>
  <c r="D3466" i="17"/>
  <c r="C3466" i="17"/>
  <c r="B3466" i="17"/>
  <c r="E3465" i="17"/>
  <c r="E3464" i="17"/>
  <c r="E3463" i="17"/>
  <c r="E3462" i="17"/>
  <c r="E3461" i="17"/>
  <c r="E3460" i="17"/>
  <c r="E3459" i="17"/>
  <c r="E3457" i="17"/>
  <c r="E3456" i="17"/>
  <c r="D3452" i="17"/>
  <c r="C3452" i="17"/>
  <c r="B3452" i="17"/>
  <c r="E3451" i="17"/>
  <c r="E3450" i="17"/>
  <c r="E3449" i="17"/>
  <c r="E3448" i="17"/>
  <c r="E3447" i="17"/>
  <c r="E3446" i="17"/>
  <c r="E3445" i="17"/>
  <c r="E3443" i="17"/>
  <c r="E3442" i="17"/>
  <c r="D3438" i="17"/>
  <c r="C3438" i="17"/>
  <c r="B3438" i="17"/>
  <c r="E3437" i="17"/>
  <c r="E3436" i="17"/>
  <c r="E3435" i="17"/>
  <c r="E3434" i="17"/>
  <c r="E3433" i="17"/>
  <c r="E3432" i="17"/>
  <c r="E3431" i="17"/>
  <c r="E3429" i="17"/>
  <c r="E3428" i="17"/>
  <c r="D3424" i="17"/>
  <c r="C3424" i="17"/>
  <c r="B3424" i="17"/>
  <c r="E3423" i="17"/>
  <c r="E3422" i="17"/>
  <c r="E3421" i="17"/>
  <c r="E3420" i="17"/>
  <c r="E3419" i="17"/>
  <c r="E3418" i="17"/>
  <c r="E3417" i="17"/>
  <c r="E3415" i="17"/>
  <c r="E3414" i="17"/>
  <c r="D3410" i="17"/>
  <c r="C3410" i="17"/>
  <c r="B3410" i="17"/>
  <c r="E3409" i="17"/>
  <c r="E3408" i="17"/>
  <c r="E3407" i="17"/>
  <c r="E3406" i="17"/>
  <c r="E3405" i="17"/>
  <c r="E3404" i="17"/>
  <c r="E3403" i="17"/>
  <c r="E3401" i="17"/>
  <c r="E3400" i="17"/>
  <c r="D3396" i="17"/>
  <c r="C3396" i="17"/>
  <c r="B3396" i="17"/>
  <c r="E3395" i="17"/>
  <c r="E3394" i="17"/>
  <c r="E3393" i="17"/>
  <c r="E3392" i="17"/>
  <c r="E3391" i="17"/>
  <c r="E3390" i="17"/>
  <c r="E3389" i="17"/>
  <c r="E3387" i="17"/>
  <c r="E3386" i="17"/>
  <c r="D3382" i="17"/>
  <c r="C3382" i="17"/>
  <c r="B3382" i="17"/>
  <c r="E3381" i="17"/>
  <c r="E3380" i="17"/>
  <c r="E3379" i="17"/>
  <c r="E3378" i="17"/>
  <c r="E3377" i="17"/>
  <c r="E3376" i="17"/>
  <c r="E3375" i="17"/>
  <c r="E3373" i="17"/>
  <c r="E3372" i="17"/>
  <c r="D3368" i="17"/>
  <c r="C3368" i="17"/>
  <c r="B3368" i="17"/>
  <c r="E3367" i="17"/>
  <c r="E3366" i="17"/>
  <c r="E3365" i="17"/>
  <c r="E3364" i="17"/>
  <c r="E3363" i="17"/>
  <c r="E3362" i="17"/>
  <c r="E3361" i="17"/>
  <c r="E3359" i="17"/>
  <c r="E3358" i="17"/>
  <c r="D3354" i="17"/>
  <c r="C3354" i="17"/>
  <c r="B3354" i="17"/>
  <c r="E3353" i="17"/>
  <c r="E3352" i="17"/>
  <c r="E3351" i="17"/>
  <c r="E3350" i="17"/>
  <c r="E3349" i="17"/>
  <c r="E3348" i="17"/>
  <c r="E3347" i="17"/>
  <c r="E3345" i="17"/>
  <c r="E3344" i="17"/>
  <c r="D3340" i="17"/>
  <c r="C3340" i="17"/>
  <c r="B3340" i="17"/>
  <c r="E3339" i="17"/>
  <c r="E3338" i="17"/>
  <c r="E3337" i="17"/>
  <c r="E3336" i="17"/>
  <c r="E3335" i="17"/>
  <c r="E3334" i="17"/>
  <c r="E3333" i="17"/>
  <c r="E3331" i="17"/>
  <c r="E3330" i="17"/>
  <c r="D3326" i="17"/>
  <c r="C3326" i="17"/>
  <c r="B3326" i="17"/>
  <c r="E3325" i="17"/>
  <c r="E3324" i="17"/>
  <c r="E3323" i="17"/>
  <c r="E3322" i="17"/>
  <c r="E3321" i="17"/>
  <c r="E3320" i="17"/>
  <c r="E3319" i="17"/>
  <c r="E3317" i="17"/>
  <c r="E3316" i="17"/>
  <c r="D3312" i="17"/>
  <c r="C3312" i="17"/>
  <c r="B3312" i="17"/>
  <c r="E3311" i="17"/>
  <c r="E3310" i="17"/>
  <c r="E3309" i="17"/>
  <c r="E3308" i="17"/>
  <c r="E3307" i="17"/>
  <c r="E3306" i="17"/>
  <c r="E3305" i="17"/>
  <c r="E3303" i="17"/>
  <c r="E3302" i="17"/>
  <c r="D3298" i="17"/>
  <c r="C3298" i="17"/>
  <c r="B3298" i="17"/>
  <c r="E3297" i="17"/>
  <c r="E3296" i="17"/>
  <c r="E3295" i="17"/>
  <c r="E3294" i="17"/>
  <c r="E3293" i="17"/>
  <c r="E3292" i="17"/>
  <c r="E3291" i="17"/>
  <c r="E3289" i="17"/>
  <c r="E3288" i="17"/>
  <c r="D3284" i="17"/>
  <c r="C3284" i="17"/>
  <c r="B3284" i="17"/>
  <c r="E3283" i="17"/>
  <c r="E3282" i="17"/>
  <c r="E3281" i="17"/>
  <c r="E3280" i="17"/>
  <c r="E3279" i="17"/>
  <c r="E3278" i="17"/>
  <c r="E3277" i="17"/>
  <c r="E3275" i="17"/>
  <c r="E3274" i="17"/>
  <c r="D3270" i="17"/>
  <c r="C3270" i="17"/>
  <c r="B3270" i="17"/>
  <c r="E3269" i="17"/>
  <c r="E3268" i="17"/>
  <c r="E3267" i="17"/>
  <c r="E3266" i="17"/>
  <c r="E3265" i="17"/>
  <c r="E3264" i="17"/>
  <c r="E3263" i="17"/>
  <c r="E3261" i="17"/>
  <c r="E3260" i="17"/>
  <c r="D3256" i="17"/>
  <c r="C3256" i="17"/>
  <c r="B3256" i="17"/>
  <c r="E3255" i="17"/>
  <c r="E3254" i="17"/>
  <c r="E3253" i="17"/>
  <c r="E3252" i="17"/>
  <c r="E3251" i="17"/>
  <c r="E3250" i="17"/>
  <c r="E3249" i="17"/>
  <c r="E3247" i="17"/>
  <c r="E3246" i="17"/>
  <c r="D3242" i="17"/>
  <c r="C3242" i="17"/>
  <c r="B3242" i="17"/>
  <c r="E3241" i="17"/>
  <c r="E3240" i="17"/>
  <c r="E3239" i="17"/>
  <c r="E3238" i="17"/>
  <c r="E3237" i="17"/>
  <c r="E3236" i="17"/>
  <c r="E3235" i="17"/>
  <c r="E3233" i="17"/>
  <c r="E3232" i="17"/>
  <c r="D3228" i="17"/>
  <c r="C3228" i="17"/>
  <c r="B3228" i="17"/>
  <c r="E3227" i="17"/>
  <c r="E3226" i="17"/>
  <c r="E3225" i="17"/>
  <c r="E3224" i="17"/>
  <c r="E3223" i="17"/>
  <c r="E3222" i="17"/>
  <c r="E3221" i="17"/>
  <c r="E3219" i="17"/>
  <c r="E3218" i="17"/>
  <c r="D3214" i="17"/>
  <c r="C3214" i="17"/>
  <c r="B3214" i="17"/>
  <c r="E3213" i="17"/>
  <c r="E3212" i="17"/>
  <c r="E3211" i="17"/>
  <c r="E3210" i="17"/>
  <c r="E3209" i="17"/>
  <c r="E3208" i="17"/>
  <c r="E3207" i="17"/>
  <c r="E3205" i="17"/>
  <c r="E3204" i="17"/>
  <c r="D3200" i="17"/>
  <c r="C3200" i="17"/>
  <c r="B3200" i="17"/>
  <c r="E3199" i="17"/>
  <c r="E3198" i="17"/>
  <c r="E3197" i="17"/>
  <c r="E3196" i="17"/>
  <c r="E3195" i="17"/>
  <c r="E3194" i="17"/>
  <c r="E3193" i="17"/>
  <c r="E3191" i="17"/>
  <c r="E3190" i="17"/>
  <c r="D3186" i="17"/>
  <c r="C3186" i="17"/>
  <c r="B3186" i="17"/>
  <c r="E3185" i="17"/>
  <c r="E3184" i="17"/>
  <c r="E3183" i="17"/>
  <c r="E3182" i="17"/>
  <c r="E3181" i="17"/>
  <c r="E3180" i="17"/>
  <c r="E3179" i="17"/>
  <c r="E3177" i="17"/>
  <c r="E3176" i="17"/>
  <c r="D3172" i="17"/>
  <c r="C3172" i="17"/>
  <c r="B3172" i="17"/>
  <c r="E3171" i="17"/>
  <c r="E3170" i="17"/>
  <c r="E3169" i="17"/>
  <c r="E3168" i="17"/>
  <c r="E3167" i="17"/>
  <c r="E3166" i="17"/>
  <c r="E3165" i="17"/>
  <c r="E3163" i="17"/>
  <c r="E3162" i="17"/>
  <c r="D3158" i="17"/>
  <c r="C3158" i="17"/>
  <c r="B3158" i="17"/>
  <c r="E3157" i="17"/>
  <c r="E3156" i="17"/>
  <c r="E3155" i="17"/>
  <c r="E3154" i="17"/>
  <c r="E3153" i="17"/>
  <c r="E3152" i="17"/>
  <c r="E3151" i="17"/>
  <c r="E3149" i="17"/>
  <c r="E3148" i="17"/>
  <c r="D3144" i="17"/>
  <c r="C3144" i="17"/>
  <c r="B3144" i="17"/>
  <c r="E3143" i="17"/>
  <c r="E3142" i="17"/>
  <c r="E3141" i="17"/>
  <c r="E3140" i="17"/>
  <c r="E3139" i="17"/>
  <c r="E3138" i="17"/>
  <c r="E3137" i="17"/>
  <c r="E3135" i="17"/>
  <c r="E3134" i="17"/>
  <c r="D3130" i="17"/>
  <c r="C3130" i="17"/>
  <c r="B3130" i="17"/>
  <c r="E3129" i="17"/>
  <c r="E3128" i="17"/>
  <c r="E3127" i="17"/>
  <c r="E3126" i="17"/>
  <c r="E3125" i="17"/>
  <c r="E3124" i="17"/>
  <c r="E3123" i="17"/>
  <c r="E3121" i="17"/>
  <c r="E3120" i="17"/>
  <c r="D3116" i="17"/>
  <c r="C3116" i="17"/>
  <c r="B3116" i="17"/>
  <c r="E3115" i="17"/>
  <c r="E3114" i="17"/>
  <c r="E3113" i="17"/>
  <c r="E3112" i="17"/>
  <c r="E3111" i="17"/>
  <c r="E3110" i="17"/>
  <c r="E3109" i="17"/>
  <c r="E3107" i="17"/>
  <c r="E3106" i="17"/>
  <c r="D3102" i="17"/>
  <c r="C3102" i="17"/>
  <c r="B3102" i="17"/>
  <c r="E3101" i="17"/>
  <c r="E3100" i="17"/>
  <c r="E3099" i="17"/>
  <c r="E3098" i="17"/>
  <c r="E3097" i="17"/>
  <c r="E3096" i="17"/>
  <c r="E3094" i="17"/>
  <c r="E3093" i="17"/>
  <c r="D3089" i="17"/>
  <c r="C3089" i="17"/>
  <c r="B3089" i="17"/>
  <c r="E3088" i="17"/>
  <c r="E3087" i="17"/>
  <c r="E3086" i="17"/>
  <c r="E3085" i="17"/>
  <c r="E3084" i="17"/>
  <c r="E3083" i="17"/>
  <c r="E3081" i="17"/>
  <c r="E3080" i="17"/>
  <c r="D3076" i="17"/>
  <c r="C3076" i="17"/>
  <c r="B3076" i="17"/>
  <c r="E3075" i="17"/>
  <c r="E3074" i="17"/>
  <c r="E3073" i="17"/>
  <c r="E3072" i="17"/>
  <c r="E3071" i="17"/>
  <c r="E3070" i="17"/>
  <c r="E3068" i="17"/>
  <c r="E3067" i="17"/>
  <c r="D3062" i="17"/>
  <c r="C3062" i="17"/>
  <c r="B3062" i="17"/>
  <c r="E3061" i="17"/>
  <c r="E3060" i="17"/>
  <c r="E3059" i="17"/>
  <c r="E3058" i="17"/>
  <c r="E3057" i="17"/>
  <c r="E3056" i="17"/>
  <c r="E3054" i="17"/>
  <c r="E3053" i="17"/>
  <c r="E3062" i="17" s="1"/>
  <c r="D3049" i="17"/>
  <c r="C3049" i="17"/>
  <c r="B3049" i="17"/>
  <c r="E3048" i="17"/>
  <c r="E3047" i="17"/>
  <c r="E3046" i="17"/>
  <c r="E3045" i="17"/>
  <c r="E3044" i="17"/>
  <c r="E3043" i="17"/>
  <c r="E3041" i="17"/>
  <c r="E3040" i="17"/>
  <c r="D3036" i="17"/>
  <c r="C3036" i="17"/>
  <c r="B3036" i="17"/>
  <c r="E3035" i="17"/>
  <c r="E3034" i="17"/>
  <c r="E3033" i="17"/>
  <c r="E3032" i="17"/>
  <c r="E3031" i="17"/>
  <c r="E3030" i="17"/>
  <c r="E3028" i="17"/>
  <c r="E3027" i="17"/>
  <c r="D3023" i="17"/>
  <c r="C3023" i="17"/>
  <c r="B3023" i="17"/>
  <c r="E3022" i="17"/>
  <c r="E3021" i="17"/>
  <c r="E3020" i="17"/>
  <c r="E3019" i="17"/>
  <c r="E3018" i="17"/>
  <c r="E3017" i="17"/>
  <c r="E3015" i="17"/>
  <c r="E3014" i="17"/>
  <c r="D3010" i="17"/>
  <c r="C3010" i="17"/>
  <c r="B3010" i="17"/>
  <c r="E3009" i="17"/>
  <c r="E3008" i="17"/>
  <c r="E3007" i="17"/>
  <c r="E3006" i="17"/>
  <c r="E3005" i="17"/>
  <c r="E3004" i="17"/>
  <c r="E3002" i="17"/>
  <c r="E3001" i="17"/>
  <c r="D2997" i="17"/>
  <c r="C2997" i="17"/>
  <c r="B2997" i="17"/>
  <c r="E2996" i="17"/>
  <c r="E2995" i="17"/>
  <c r="E2994" i="17"/>
  <c r="E2993" i="17"/>
  <c r="E2992" i="17"/>
  <c r="E2991" i="17"/>
  <c r="E2989" i="17"/>
  <c r="E2988" i="17"/>
  <c r="D2984" i="17"/>
  <c r="C2984" i="17"/>
  <c r="B2984" i="17"/>
  <c r="E2983" i="17"/>
  <c r="E2982" i="17"/>
  <c r="E2981" i="17"/>
  <c r="E2980" i="17"/>
  <c r="E2979" i="17"/>
  <c r="E2978" i="17"/>
  <c r="E2976" i="17"/>
  <c r="E2975" i="17"/>
  <c r="D2971" i="17"/>
  <c r="C2971" i="17"/>
  <c r="B2971" i="17"/>
  <c r="E2970" i="17"/>
  <c r="E2969" i="17"/>
  <c r="E2968" i="17"/>
  <c r="E2967" i="17"/>
  <c r="E2966" i="17"/>
  <c r="E2965" i="17"/>
  <c r="E2963" i="17"/>
  <c r="E2962" i="17"/>
  <c r="D2958" i="17"/>
  <c r="C2958" i="17"/>
  <c r="B2958" i="17"/>
  <c r="E2957" i="17"/>
  <c r="E2956" i="17"/>
  <c r="E2955" i="17"/>
  <c r="E2954" i="17"/>
  <c r="E2953" i="17"/>
  <c r="E2952" i="17"/>
  <c r="E2950" i="17"/>
  <c r="E2949" i="17"/>
  <c r="D2945" i="17"/>
  <c r="C2945" i="17"/>
  <c r="B2945" i="17"/>
  <c r="E2944" i="17"/>
  <c r="E2943" i="17"/>
  <c r="E2942" i="17"/>
  <c r="E2941" i="17"/>
  <c r="E2940" i="17"/>
  <c r="E2939" i="17"/>
  <c r="E2937" i="17"/>
  <c r="E2936" i="17"/>
  <c r="D2932" i="17"/>
  <c r="C2932" i="17"/>
  <c r="B2932" i="17"/>
  <c r="E2931" i="17"/>
  <c r="E2930" i="17"/>
  <c r="E2929" i="17"/>
  <c r="E2928" i="17"/>
  <c r="E2927" i="17"/>
  <c r="E2926" i="17"/>
  <c r="E2924" i="17"/>
  <c r="E2923" i="17"/>
  <c r="D2919" i="17"/>
  <c r="C2919" i="17"/>
  <c r="B2919" i="17"/>
  <c r="E2918" i="17"/>
  <c r="E2917" i="17"/>
  <c r="E2916" i="17"/>
  <c r="E2915" i="17"/>
  <c r="E2914" i="17"/>
  <c r="E2913" i="17"/>
  <c r="E2911" i="17"/>
  <c r="E2910" i="17"/>
  <c r="D2906" i="17"/>
  <c r="C2906" i="17"/>
  <c r="B2906" i="17"/>
  <c r="E2905" i="17"/>
  <c r="E2904" i="17"/>
  <c r="E2903" i="17"/>
  <c r="E2902" i="17"/>
  <c r="E2901" i="17"/>
  <c r="E2900" i="17"/>
  <c r="E2898" i="17"/>
  <c r="E2897" i="17"/>
  <c r="E2906" i="17" s="1"/>
  <c r="D2893" i="17"/>
  <c r="C2893" i="17"/>
  <c r="B2893" i="17"/>
  <c r="E2892" i="17"/>
  <c r="E2891" i="17"/>
  <c r="E2890" i="17"/>
  <c r="E2889" i="17"/>
  <c r="E2888" i="17"/>
  <c r="E2887" i="17"/>
  <c r="E2885" i="17"/>
  <c r="E2884" i="17"/>
  <c r="D2880" i="17"/>
  <c r="C2880" i="17"/>
  <c r="B2880" i="17"/>
  <c r="E2879" i="17"/>
  <c r="E2878" i="17"/>
  <c r="E2877" i="17"/>
  <c r="E2876" i="17"/>
  <c r="E2875" i="17"/>
  <c r="E2874" i="17"/>
  <c r="E2872" i="17"/>
  <c r="E2871" i="17"/>
  <c r="D2867" i="17"/>
  <c r="C2867" i="17"/>
  <c r="B2867" i="17"/>
  <c r="E2866" i="17"/>
  <c r="E2865" i="17"/>
  <c r="E2864" i="17"/>
  <c r="E2863" i="17"/>
  <c r="E2862" i="17"/>
  <c r="E2861" i="17"/>
  <c r="E2859" i="17"/>
  <c r="E2858" i="17"/>
  <c r="D2854" i="17"/>
  <c r="C2854" i="17"/>
  <c r="B2854" i="17"/>
  <c r="E2853" i="17"/>
  <c r="E2852" i="17"/>
  <c r="E2851" i="17"/>
  <c r="E2850" i="17"/>
  <c r="E2849" i="17"/>
  <c r="E2848" i="17"/>
  <c r="E2846" i="17"/>
  <c r="E2845" i="17"/>
  <c r="D2841" i="17"/>
  <c r="C2841" i="17"/>
  <c r="B2841" i="17"/>
  <c r="E2840" i="17"/>
  <c r="E2839" i="17"/>
  <c r="E2838" i="17"/>
  <c r="E2837" i="17"/>
  <c r="E2836" i="17"/>
  <c r="E2835" i="17"/>
  <c r="E2833" i="17"/>
  <c r="E2832" i="17"/>
  <c r="D2828" i="17"/>
  <c r="C2828" i="17"/>
  <c r="B2828" i="17"/>
  <c r="E2827" i="17"/>
  <c r="E2826" i="17"/>
  <c r="E2825" i="17"/>
  <c r="E2824" i="17"/>
  <c r="E2823" i="17"/>
  <c r="E2822" i="17"/>
  <c r="E2820" i="17"/>
  <c r="E2819" i="17"/>
  <c r="D2815" i="17"/>
  <c r="C2815" i="17"/>
  <c r="B2815" i="17"/>
  <c r="E2814" i="17"/>
  <c r="E2813" i="17"/>
  <c r="E2812" i="17"/>
  <c r="E2811" i="17"/>
  <c r="E2810" i="17"/>
  <c r="E2809" i="17"/>
  <c r="E2807" i="17"/>
  <c r="E2806" i="17"/>
  <c r="D2802" i="17"/>
  <c r="C2802" i="17"/>
  <c r="B2802" i="17"/>
  <c r="E2801" i="17"/>
  <c r="E2800" i="17"/>
  <c r="E2799" i="17"/>
  <c r="E2798" i="17"/>
  <c r="E2797" i="17"/>
  <c r="E2796" i="17"/>
  <c r="E2794" i="17"/>
  <c r="E2793" i="17"/>
  <c r="D2789" i="17"/>
  <c r="C2789" i="17"/>
  <c r="B2789" i="17"/>
  <c r="E2788" i="17"/>
  <c r="E2787" i="17"/>
  <c r="E2786" i="17"/>
  <c r="E2785" i="17"/>
  <c r="E2784" i="17"/>
  <c r="E2783" i="17"/>
  <c r="E2781" i="17"/>
  <c r="E2780" i="17"/>
  <c r="D2776" i="17"/>
  <c r="C2776" i="17"/>
  <c r="B2776" i="17"/>
  <c r="E2775" i="17"/>
  <c r="E2774" i="17"/>
  <c r="E2773" i="17"/>
  <c r="E2772" i="17"/>
  <c r="E2771" i="17"/>
  <c r="E2770" i="17"/>
  <c r="E2768" i="17"/>
  <c r="E2767" i="17"/>
  <c r="D2763" i="17"/>
  <c r="C2763" i="17"/>
  <c r="B2763" i="17"/>
  <c r="E2762" i="17"/>
  <c r="E2761" i="17"/>
  <c r="E2760" i="17"/>
  <c r="E2759" i="17"/>
  <c r="E2758" i="17"/>
  <c r="E2757" i="17"/>
  <c r="E2755" i="17"/>
  <c r="E2754" i="17"/>
  <c r="D2749" i="17"/>
  <c r="C2749" i="17"/>
  <c r="B2749" i="17"/>
  <c r="E2748" i="17"/>
  <c r="E2747" i="17"/>
  <c r="E2746" i="17"/>
  <c r="E2745" i="17"/>
  <c r="E2744" i="17"/>
  <c r="E2743" i="17"/>
  <c r="E2741" i="17"/>
  <c r="E2740" i="17"/>
  <c r="E2749" i="17" s="1"/>
  <c r="D2736" i="17"/>
  <c r="C2736" i="17"/>
  <c r="B2736" i="17"/>
  <c r="E2735" i="17"/>
  <c r="E2734" i="17"/>
  <c r="E2733" i="17"/>
  <c r="E2732" i="17"/>
  <c r="E2731" i="17"/>
  <c r="E2730" i="17"/>
  <c r="E2728" i="17"/>
  <c r="E2727" i="17"/>
  <c r="D2723" i="17"/>
  <c r="C2723" i="17"/>
  <c r="B2723" i="17"/>
  <c r="E2722" i="17"/>
  <c r="E2721" i="17"/>
  <c r="E2720" i="17"/>
  <c r="E2719" i="17"/>
  <c r="E2718" i="17"/>
  <c r="E2717" i="17"/>
  <c r="E2715" i="17"/>
  <c r="E2714" i="17"/>
  <c r="D2710" i="17"/>
  <c r="C2710" i="17"/>
  <c r="B2710" i="17"/>
  <c r="E2709" i="17"/>
  <c r="E2708" i="17"/>
  <c r="E2707" i="17"/>
  <c r="E2706" i="17"/>
  <c r="E2705" i="17"/>
  <c r="E2704" i="17"/>
  <c r="E2702" i="17"/>
  <c r="E2701" i="17"/>
  <c r="D2697" i="17"/>
  <c r="C2697" i="17"/>
  <c r="B2697" i="17"/>
  <c r="E2696" i="17"/>
  <c r="E2695" i="17"/>
  <c r="E2694" i="17"/>
  <c r="E2693" i="17"/>
  <c r="E2692" i="17"/>
  <c r="E2691" i="17"/>
  <c r="E2689" i="17"/>
  <c r="E2688" i="17"/>
  <c r="D2684" i="17"/>
  <c r="C2684" i="17"/>
  <c r="B2684" i="17"/>
  <c r="E2683" i="17"/>
  <c r="E2682" i="17"/>
  <c r="E2681" i="17"/>
  <c r="E2680" i="17"/>
  <c r="E2679" i="17"/>
  <c r="E2678" i="17"/>
  <c r="E2676" i="17"/>
  <c r="E2675" i="17"/>
  <c r="D2670" i="17"/>
  <c r="C2670" i="17"/>
  <c r="B2670" i="17"/>
  <c r="E2669" i="17"/>
  <c r="E2668" i="17"/>
  <c r="E2667" i="17"/>
  <c r="E2666" i="17"/>
  <c r="E2665" i="17"/>
  <c r="E2664" i="17"/>
  <c r="E2662" i="17"/>
  <c r="E2661" i="17"/>
  <c r="D2657" i="17"/>
  <c r="C2657" i="17"/>
  <c r="B2657" i="17"/>
  <c r="E2656" i="17"/>
  <c r="E2655" i="17"/>
  <c r="E2654" i="17"/>
  <c r="E2653" i="17"/>
  <c r="E2652" i="17"/>
  <c r="E2651" i="17"/>
  <c r="E2649" i="17"/>
  <c r="E2648" i="17"/>
  <c r="D2644" i="17"/>
  <c r="C2644" i="17"/>
  <c r="B2644" i="17"/>
  <c r="E2643" i="17"/>
  <c r="E2642" i="17"/>
  <c r="E2641" i="17"/>
  <c r="E2640" i="17"/>
  <c r="E2639" i="17"/>
  <c r="E2638" i="17"/>
  <c r="E2636" i="17"/>
  <c r="E2635" i="17"/>
  <c r="D2631" i="17"/>
  <c r="C2631" i="17"/>
  <c r="B2631" i="17"/>
  <c r="E2630" i="17"/>
  <c r="E2629" i="17"/>
  <c r="E2628" i="17"/>
  <c r="E2627" i="17"/>
  <c r="E2626" i="17"/>
  <c r="E2625" i="17"/>
  <c r="E2623" i="17"/>
  <c r="E2622" i="17"/>
  <c r="D2618" i="17"/>
  <c r="C2618" i="17"/>
  <c r="B2618" i="17"/>
  <c r="E2617" i="17"/>
  <c r="E2616" i="17"/>
  <c r="E2615" i="17"/>
  <c r="E2614" i="17"/>
  <c r="E2613" i="17"/>
  <c r="E2612" i="17"/>
  <c r="E2610" i="17"/>
  <c r="E2609" i="17"/>
  <c r="D2605" i="17"/>
  <c r="C2605" i="17"/>
  <c r="B2605" i="17"/>
  <c r="E2604" i="17"/>
  <c r="E2603" i="17"/>
  <c r="E2602" i="17"/>
  <c r="E2601" i="17"/>
  <c r="E2600" i="17"/>
  <c r="E2599" i="17"/>
  <c r="E2597" i="17"/>
  <c r="E2596" i="17"/>
  <c r="D2592" i="17"/>
  <c r="C2592" i="17"/>
  <c r="B2592" i="17"/>
  <c r="E2591" i="17"/>
  <c r="E2590" i="17"/>
  <c r="E2589" i="17"/>
  <c r="E2588" i="17"/>
  <c r="E2587" i="17"/>
  <c r="E2586" i="17"/>
  <c r="E2584" i="17"/>
  <c r="E2583" i="17"/>
  <c r="E2592" i="17" s="1"/>
  <c r="D2579" i="17"/>
  <c r="C2579" i="17"/>
  <c r="B2579" i="17"/>
  <c r="E2578" i="17"/>
  <c r="E2577" i="17"/>
  <c r="E2576" i="17"/>
  <c r="E2575" i="17"/>
  <c r="E2574" i="17"/>
  <c r="E2573" i="17"/>
  <c r="E2571" i="17"/>
  <c r="E2570" i="17"/>
  <c r="D2566" i="17"/>
  <c r="C2566" i="17"/>
  <c r="B2566" i="17"/>
  <c r="E2565" i="17"/>
  <c r="E2564" i="17"/>
  <c r="E2563" i="17"/>
  <c r="E2562" i="17"/>
  <c r="E2561" i="17"/>
  <c r="E2560" i="17"/>
  <c r="E2558" i="17"/>
  <c r="E2557" i="17"/>
  <c r="D2553" i="17"/>
  <c r="C2553" i="17"/>
  <c r="B2553" i="17"/>
  <c r="E2552" i="17"/>
  <c r="E2551" i="17"/>
  <c r="E2550" i="17"/>
  <c r="E2549" i="17"/>
  <c r="E2548" i="17"/>
  <c r="E2547" i="17"/>
  <c r="E2545" i="17"/>
  <c r="E2544" i="17"/>
  <c r="D2540" i="17"/>
  <c r="C2540" i="17"/>
  <c r="B2540" i="17"/>
  <c r="E2539" i="17"/>
  <c r="E2538" i="17"/>
  <c r="E2537" i="17"/>
  <c r="E2536" i="17"/>
  <c r="E2535" i="17"/>
  <c r="E2534" i="17"/>
  <c r="E2532" i="17"/>
  <c r="E2531" i="17"/>
  <c r="D2526" i="17"/>
  <c r="C2526" i="17"/>
  <c r="B2526" i="17"/>
  <c r="E2525" i="17"/>
  <c r="E2524" i="17"/>
  <c r="E2523" i="17"/>
  <c r="E2522" i="17"/>
  <c r="E2521" i="17"/>
  <c r="E2520" i="17"/>
  <c r="E2518" i="17"/>
  <c r="E2517" i="17"/>
  <c r="D2513" i="17"/>
  <c r="C2513" i="17"/>
  <c r="B2513" i="17"/>
  <c r="E2512" i="17"/>
  <c r="E2511" i="17"/>
  <c r="E2510" i="17"/>
  <c r="E2509" i="17"/>
  <c r="E2508" i="17"/>
  <c r="E2507" i="17"/>
  <c r="E2505" i="17"/>
  <c r="E2504" i="17"/>
  <c r="D2500" i="17"/>
  <c r="C2500" i="17"/>
  <c r="B2500" i="17"/>
  <c r="E2499" i="17"/>
  <c r="E2498" i="17"/>
  <c r="E2497" i="17"/>
  <c r="E2496" i="17"/>
  <c r="E2495" i="17"/>
  <c r="E2494" i="17"/>
  <c r="E2492" i="17"/>
  <c r="E2491" i="17"/>
  <c r="D2487" i="17"/>
  <c r="C2487" i="17"/>
  <c r="B2487" i="17"/>
  <c r="E2486" i="17"/>
  <c r="E2485" i="17"/>
  <c r="E2484" i="17"/>
  <c r="E2483" i="17"/>
  <c r="E2482" i="17"/>
  <c r="E2481" i="17"/>
  <c r="E2479" i="17"/>
  <c r="E2478" i="17"/>
  <c r="D2474" i="17"/>
  <c r="C2474" i="17"/>
  <c r="B2474" i="17"/>
  <c r="E2473" i="17"/>
  <c r="E2472" i="17"/>
  <c r="E2471" i="17"/>
  <c r="E2470" i="17"/>
  <c r="E2469" i="17"/>
  <c r="E2468" i="17"/>
  <c r="E2466" i="17"/>
  <c r="E2465" i="17"/>
  <c r="D2461" i="17"/>
  <c r="C2461" i="17"/>
  <c r="B2461" i="17"/>
  <c r="E2460" i="17"/>
  <c r="E2459" i="17"/>
  <c r="E2458" i="17"/>
  <c r="E2457" i="17"/>
  <c r="E2456" i="17"/>
  <c r="E2455" i="17"/>
  <c r="E2453" i="17"/>
  <c r="E2452" i="17"/>
  <c r="D2448" i="17"/>
  <c r="C2448" i="17"/>
  <c r="B2448" i="17"/>
  <c r="E2447" i="17"/>
  <c r="E2446" i="17"/>
  <c r="E2445" i="17"/>
  <c r="E2444" i="17"/>
  <c r="E2443" i="17"/>
  <c r="E2442" i="17"/>
  <c r="E2440" i="17"/>
  <c r="E2439" i="17"/>
  <c r="D2435" i="17"/>
  <c r="C2435" i="17"/>
  <c r="B2435" i="17"/>
  <c r="E2434" i="17"/>
  <c r="E2433" i="17"/>
  <c r="E2432" i="17"/>
  <c r="E2431" i="17"/>
  <c r="E2430" i="17"/>
  <c r="E2429" i="17"/>
  <c r="E2427" i="17"/>
  <c r="E2426" i="17"/>
  <c r="E2435" i="17" s="1"/>
  <c r="D2422" i="17"/>
  <c r="C2422" i="17"/>
  <c r="B2422" i="17"/>
  <c r="E2421" i="17"/>
  <c r="E2420" i="17"/>
  <c r="E2419" i="17"/>
  <c r="E2418" i="17"/>
  <c r="E2417" i="17"/>
  <c r="E2416" i="17"/>
  <c r="E2414" i="17"/>
  <c r="E2413" i="17"/>
  <c r="D2409" i="17"/>
  <c r="C2409" i="17"/>
  <c r="B2409" i="17"/>
  <c r="E2408" i="17"/>
  <c r="E2407" i="17"/>
  <c r="E2406" i="17"/>
  <c r="E2405" i="17"/>
  <c r="E2404" i="17"/>
  <c r="E2403" i="17"/>
  <c r="E2401" i="17"/>
  <c r="E2400" i="17"/>
  <c r="D2396" i="17"/>
  <c r="C2396" i="17"/>
  <c r="B2396" i="17"/>
  <c r="E2395" i="17"/>
  <c r="E2394" i="17"/>
  <c r="E2393" i="17"/>
  <c r="E2392" i="17"/>
  <c r="E2391" i="17"/>
  <c r="E2390" i="17"/>
  <c r="E2388" i="17"/>
  <c r="E2387" i="17"/>
  <c r="D2383" i="17"/>
  <c r="C2383" i="17"/>
  <c r="B2383" i="17"/>
  <c r="E2382" i="17"/>
  <c r="E2381" i="17"/>
  <c r="E2380" i="17"/>
  <c r="E2379" i="17"/>
  <c r="E2378" i="17"/>
  <c r="E2377" i="17"/>
  <c r="E2375" i="17"/>
  <c r="E2374" i="17"/>
  <c r="D2370" i="17"/>
  <c r="C2370" i="17"/>
  <c r="B2370" i="17"/>
  <c r="E2369" i="17"/>
  <c r="E2368" i="17"/>
  <c r="E2367" i="17"/>
  <c r="E2366" i="17"/>
  <c r="E2365" i="17"/>
  <c r="E2364" i="17"/>
  <c r="E2362" i="17"/>
  <c r="E2361" i="17"/>
  <c r="D2357" i="17"/>
  <c r="C2357" i="17"/>
  <c r="B2357" i="17"/>
  <c r="E2356" i="17"/>
  <c r="E2355" i="17"/>
  <c r="E2354" i="17"/>
  <c r="E2353" i="17"/>
  <c r="E2352" i="17"/>
  <c r="E2351" i="17"/>
  <c r="E2349" i="17"/>
  <c r="E2348" i="17"/>
  <c r="D2344" i="17"/>
  <c r="C2344" i="17"/>
  <c r="B2344" i="17"/>
  <c r="E2343" i="17"/>
  <c r="E2342" i="17"/>
  <c r="E2341" i="17"/>
  <c r="E2340" i="17"/>
  <c r="E2339" i="17"/>
  <c r="E2338" i="17"/>
  <c r="E2336" i="17"/>
  <c r="E2335" i="17"/>
  <c r="D2331" i="17"/>
  <c r="C2331" i="17"/>
  <c r="B2331" i="17"/>
  <c r="E2330" i="17"/>
  <c r="E2329" i="17"/>
  <c r="E2328" i="17"/>
  <c r="E2327" i="17"/>
  <c r="E2326" i="17"/>
  <c r="E2325" i="17"/>
  <c r="E2323" i="17"/>
  <c r="E2322" i="17"/>
  <c r="D2318" i="17"/>
  <c r="C2318" i="17"/>
  <c r="B2318" i="17"/>
  <c r="E2317" i="17"/>
  <c r="E2316" i="17"/>
  <c r="E2315" i="17"/>
  <c r="E2314" i="17"/>
  <c r="E2313" i="17"/>
  <c r="E2312" i="17"/>
  <c r="E2310" i="17"/>
  <c r="E2309" i="17"/>
  <c r="D2305" i="17"/>
  <c r="C2305" i="17"/>
  <c r="B2305" i="17"/>
  <c r="E2304" i="17"/>
  <c r="E2303" i="17"/>
  <c r="E2302" i="17"/>
  <c r="E2301" i="17"/>
  <c r="E2300" i="17"/>
  <c r="E2299" i="17"/>
  <c r="E2297" i="17"/>
  <c r="E2296" i="17"/>
  <c r="D2292" i="17"/>
  <c r="C2292" i="17"/>
  <c r="B2292" i="17"/>
  <c r="E2291" i="17"/>
  <c r="E2290" i="17"/>
  <c r="E2289" i="17"/>
  <c r="E2288" i="17"/>
  <c r="E2287" i="17"/>
  <c r="E2286" i="17"/>
  <c r="E2284" i="17"/>
  <c r="E2283" i="17"/>
  <c r="D2279" i="17"/>
  <c r="C2279" i="17"/>
  <c r="B2279" i="17"/>
  <c r="E2278" i="17"/>
  <c r="E2277" i="17"/>
  <c r="E2276" i="17"/>
  <c r="E2275" i="17"/>
  <c r="E2274" i="17"/>
  <c r="E2273" i="17"/>
  <c r="E2271" i="17"/>
  <c r="E2270" i="17"/>
  <c r="E2279" i="17" s="1"/>
  <c r="D2266" i="17"/>
  <c r="C2266" i="17"/>
  <c r="B2266" i="17"/>
  <c r="E2265" i="17"/>
  <c r="E2264" i="17"/>
  <c r="E2263" i="17"/>
  <c r="E2262" i="17"/>
  <c r="E2261" i="17"/>
  <c r="E2260" i="17"/>
  <c r="E2258" i="17"/>
  <c r="E2257" i="17"/>
  <c r="D2253" i="17"/>
  <c r="C2253" i="17"/>
  <c r="B2253" i="17"/>
  <c r="E2252" i="17"/>
  <c r="E2251" i="17"/>
  <c r="E2250" i="17"/>
  <c r="E2249" i="17"/>
  <c r="E2248" i="17"/>
  <c r="E2247" i="17"/>
  <c r="E2245" i="17"/>
  <c r="E2244" i="17"/>
  <c r="D2240" i="17"/>
  <c r="C2240" i="17"/>
  <c r="B2240" i="17"/>
  <c r="E2239" i="17"/>
  <c r="E2238" i="17"/>
  <c r="E2237" i="17"/>
  <c r="E2236" i="17"/>
  <c r="E2235" i="17"/>
  <c r="E2234" i="17"/>
  <c r="E2232" i="17"/>
  <c r="E2231" i="17"/>
  <c r="D2227" i="17"/>
  <c r="C2227" i="17"/>
  <c r="B2227" i="17"/>
  <c r="E2226" i="17"/>
  <c r="E2225" i="17"/>
  <c r="E2224" i="17"/>
  <c r="E2223" i="17"/>
  <c r="E2222" i="17"/>
  <c r="E2221" i="17"/>
  <c r="E2219" i="17"/>
  <c r="E2218" i="17"/>
  <c r="D2214" i="17"/>
  <c r="C2214" i="17"/>
  <c r="B2214" i="17"/>
  <c r="E2213" i="17"/>
  <c r="E2212" i="17"/>
  <c r="E2211" i="17"/>
  <c r="E2210" i="17"/>
  <c r="E2209" i="17"/>
  <c r="E2208" i="17"/>
  <c r="E2206" i="17"/>
  <c r="E2205" i="17"/>
  <c r="D2201" i="17"/>
  <c r="C2201" i="17"/>
  <c r="B2201" i="17"/>
  <c r="E2200" i="17"/>
  <c r="E2199" i="17"/>
  <c r="E2198" i="17"/>
  <c r="E2197" i="17"/>
  <c r="E2196" i="17"/>
  <c r="E2195" i="17"/>
  <c r="E2193" i="17"/>
  <c r="E2192" i="17"/>
  <c r="D2188" i="17"/>
  <c r="C2188" i="17"/>
  <c r="B2188" i="17"/>
  <c r="E2187" i="17"/>
  <c r="E2186" i="17"/>
  <c r="E2185" i="17"/>
  <c r="E2184" i="17"/>
  <c r="E2183" i="17"/>
  <c r="E2182" i="17"/>
  <c r="E2180" i="17"/>
  <c r="E2179" i="17"/>
  <c r="D2175" i="17"/>
  <c r="C2175" i="17"/>
  <c r="B2175" i="17"/>
  <c r="E2174" i="17"/>
  <c r="E2173" i="17"/>
  <c r="E2172" i="17"/>
  <c r="E2171" i="17"/>
  <c r="E2170" i="17"/>
  <c r="E2169" i="17"/>
  <c r="E2167" i="17"/>
  <c r="E2166" i="17"/>
  <c r="D2162" i="17"/>
  <c r="C2162" i="17"/>
  <c r="B2162" i="17"/>
  <c r="E2161" i="17"/>
  <c r="E2160" i="17"/>
  <c r="E2159" i="17"/>
  <c r="E2158" i="17"/>
  <c r="E2157" i="17"/>
  <c r="E2156" i="17"/>
  <c r="E2154" i="17"/>
  <c r="E2153" i="17"/>
  <c r="D2149" i="17"/>
  <c r="C2149" i="17"/>
  <c r="B2149" i="17"/>
  <c r="E2148" i="17"/>
  <c r="E2147" i="17"/>
  <c r="E2146" i="17"/>
  <c r="E2145" i="17"/>
  <c r="E2144" i="17"/>
  <c r="E2143" i="17"/>
  <c r="E2141" i="17"/>
  <c r="E2140" i="17"/>
  <c r="D2136" i="17"/>
  <c r="C2136" i="17"/>
  <c r="B2136" i="17"/>
  <c r="E2135" i="17"/>
  <c r="E2134" i="17"/>
  <c r="E2133" i="17"/>
  <c r="E2132" i="17"/>
  <c r="E2131" i="17"/>
  <c r="E2130" i="17"/>
  <c r="E2128" i="17"/>
  <c r="E2127" i="17"/>
  <c r="D2123" i="17"/>
  <c r="C2123" i="17"/>
  <c r="B2123" i="17"/>
  <c r="E2122" i="17"/>
  <c r="E2121" i="17"/>
  <c r="E2120" i="17"/>
  <c r="E2119" i="17"/>
  <c r="E2118" i="17"/>
  <c r="E2117" i="17"/>
  <c r="E2115" i="17"/>
  <c r="E2114" i="17"/>
  <c r="E2123" i="17" s="1"/>
  <c r="D2109" i="17"/>
  <c r="C2109" i="17"/>
  <c r="B2109" i="17"/>
  <c r="E2108" i="17"/>
  <c r="E2107" i="17"/>
  <c r="E2106" i="17"/>
  <c r="E2105" i="17"/>
  <c r="E2104" i="17"/>
  <c r="E2102" i="17"/>
  <c r="E2101" i="17"/>
  <c r="D2097" i="17"/>
  <c r="C2097" i="17"/>
  <c r="B2097" i="17"/>
  <c r="E2096" i="17"/>
  <c r="E2095" i="17"/>
  <c r="E2094" i="17"/>
  <c r="E2093" i="17"/>
  <c r="E2092" i="17"/>
  <c r="E2090" i="17"/>
  <c r="E2089" i="17"/>
  <c r="D2085" i="17"/>
  <c r="C2085" i="17"/>
  <c r="B2085" i="17"/>
  <c r="E2084" i="17"/>
  <c r="E2083" i="17"/>
  <c r="E2082" i="17"/>
  <c r="E2081" i="17"/>
  <c r="E2080" i="17"/>
  <c r="E2078" i="17"/>
  <c r="E2077" i="17"/>
  <c r="D2073" i="17"/>
  <c r="C2073" i="17"/>
  <c r="B2073" i="17"/>
  <c r="E2072" i="17"/>
  <c r="E2071" i="17"/>
  <c r="E2070" i="17"/>
  <c r="E2069" i="17"/>
  <c r="E2068" i="17"/>
  <c r="E2066" i="17"/>
  <c r="E2065" i="17"/>
  <c r="D2061" i="17"/>
  <c r="C2061" i="17"/>
  <c r="B2061" i="17"/>
  <c r="E2060" i="17"/>
  <c r="E2059" i="17"/>
  <c r="E2058" i="17"/>
  <c r="E2057" i="17"/>
  <c r="E2056" i="17"/>
  <c r="E2054" i="17"/>
  <c r="E2053" i="17"/>
  <c r="D2049" i="17"/>
  <c r="C2049" i="17"/>
  <c r="B2049" i="17"/>
  <c r="E2048" i="17"/>
  <c r="E2047" i="17"/>
  <c r="E2046" i="17"/>
  <c r="E2045" i="17"/>
  <c r="E2044" i="17"/>
  <c r="E2042" i="17"/>
  <c r="E2041" i="17"/>
  <c r="D2037" i="17"/>
  <c r="C2037" i="17"/>
  <c r="B2037" i="17"/>
  <c r="E2036" i="17"/>
  <c r="E2035" i="17"/>
  <c r="E2034" i="17"/>
  <c r="E2033" i="17"/>
  <c r="E2032" i="17"/>
  <c r="E2030" i="17"/>
  <c r="E2029" i="17"/>
  <c r="D2025" i="17"/>
  <c r="C2025" i="17"/>
  <c r="B2025" i="17"/>
  <c r="E2024" i="17"/>
  <c r="E2023" i="17"/>
  <c r="E2022" i="17"/>
  <c r="E2021" i="17"/>
  <c r="E2020" i="17"/>
  <c r="E2018" i="17"/>
  <c r="E2017" i="17"/>
  <c r="D2013" i="17"/>
  <c r="C2013" i="17"/>
  <c r="B2013" i="17"/>
  <c r="E2012" i="17"/>
  <c r="E2011" i="17"/>
  <c r="E2010" i="17"/>
  <c r="E2009" i="17"/>
  <c r="E2008" i="17"/>
  <c r="E2006" i="17"/>
  <c r="E2005" i="17"/>
  <c r="D2001" i="17"/>
  <c r="C2001" i="17"/>
  <c r="B2001" i="17"/>
  <c r="E2000" i="17"/>
  <c r="E1999" i="17"/>
  <c r="E1998" i="17"/>
  <c r="E1997" i="17"/>
  <c r="E1996" i="17"/>
  <c r="E1994" i="17"/>
  <c r="E1993" i="17"/>
  <c r="D1989" i="17"/>
  <c r="C1989" i="17"/>
  <c r="B1989" i="17"/>
  <c r="E1988" i="17"/>
  <c r="E1987" i="17"/>
  <c r="E1986" i="17"/>
  <c r="E1985" i="17"/>
  <c r="E1984" i="17"/>
  <c r="E1982" i="17"/>
  <c r="E1981" i="17"/>
  <c r="D1977" i="17"/>
  <c r="C1977" i="17"/>
  <c r="B1977" i="17"/>
  <c r="E1976" i="17"/>
  <c r="E1975" i="17"/>
  <c r="E1974" i="17"/>
  <c r="E1973" i="17"/>
  <c r="E1972" i="17"/>
  <c r="E1970" i="17"/>
  <c r="E1969" i="17"/>
  <c r="D1965" i="17"/>
  <c r="C1965" i="17"/>
  <c r="B1965" i="17"/>
  <c r="E1964" i="17"/>
  <c r="E1963" i="17"/>
  <c r="E1962" i="17"/>
  <c r="E1961" i="17"/>
  <c r="E1960" i="17"/>
  <c r="E1958" i="17"/>
  <c r="E1957" i="17"/>
  <c r="D1953" i="17"/>
  <c r="C1953" i="17"/>
  <c r="B1953" i="17"/>
  <c r="E1952" i="17"/>
  <c r="E1951" i="17"/>
  <c r="E1950" i="17"/>
  <c r="E1949" i="17"/>
  <c r="E1948" i="17"/>
  <c r="E1946" i="17"/>
  <c r="E1945" i="17"/>
  <c r="D1941" i="17"/>
  <c r="C1941" i="17"/>
  <c r="B1941" i="17"/>
  <c r="E1940" i="17"/>
  <c r="E1939" i="17"/>
  <c r="E1938" i="17"/>
  <c r="E1937" i="17"/>
  <c r="E1936" i="17"/>
  <c r="E1934" i="17"/>
  <c r="E1933" i="17"/>
  <c r="D1929" i="17"/>
  <c r="C1929" i="17"/>
  <c r="B1929" i="17"/>
  <c r="E1928" i="17"/>
  <c r="E1927" i="17"/>
  <c r="E1926" i="17"/>
  <c r="E1925" i="17"/>
  <c r="E1924" i="17"/>
  <c r="E1922" i="17"/>
  <c r="E1921" i="17"/>
  <c r="D1917" i="17"/>
  <c r="C1917" i="17"/>
  <c r="B1917" i="17"/>
  <c r="E1916" i="17"/>
  <c r="E1915" i="17"/>
  <c r="E1914" i="17"/>
  <c r="E1913" i="17"/>
  <c r="E1912" i="17"/>
  <c r="E1910" i="17"/>
  <c r="E1909" i="17"/>
  <c r="D1905" i="17"/>
  <c r="C1905" i="17"/>
  <c r="B1905" i="17"/>
  <c r="E1904" i="17"/>
  <c r="E1903" i="17"/>
  <c r="E1902" i="17"/>
  <c r="E1901" i="17"/>
  <c r="E1900" i="17"/>
  <c r="E1898" i="17"/>
  <c r="E1897" i="17"/>
  <c r="D1893" i="17"/>
  <c r="C1893" i="17"/>
  <c r="B1893" i="17"/>
  <c r="E1892" i="17"/>
  <c r="E1891" i="17"/>
  <c r="E1890" i="17"/>
  <c r="E1889" i="17"/>
  <c r="E1888" i="17"/>
  <c r="E1886" i="17"/>
  <c r="E1885" i="17"/>
  <c r="D1881" i="17"/>
  <c r="C1881" i="17"/>
  <c r="B1881" i="17"/>
  <c r="E1880" i="17"/>
  <c r="E1879" i="17"/>
  <c r="E1878" i="17"/>
  <c r="E1877" i="17"/>
  <c r="E1876" i="17"/>
  <c r="E1874" i="17"/>
  <c r="E1873" i="17"/>
  <c r="D1869" i="17"/>
  <c r="C1869" i="17"/>
  <c r="B1869" i="17"/>
  <c r="E1868" i="17"/>
  <c r="E1867" i="17"/>
  <c r="E1866" i="17"/>
  <c r="E1865" i="17"/>
  <c r="E1864" i="17"/>
  <c r="E1862" i="17"/>
  <c r="E1861" i="17"/>
  <c r="D1857" i="17"/>
  <c r="C1857" i="17"/>
  <c r="B1857" i="17"/>
  <c r="E1856" i="17"/>
  <c r="E1855" i="17"/>
  <c r="E1854" i="17"/>
  <c r="E1853" i="17"/>
  <c r="E1852" i="17"/>
  <c r="E1850" i="17"/>
  <c r="E1849" i="17"/>
  <c r="D1845" i="17"/>
  <c r="C1845" i="17"/>
  <c r="B1845" i="17"/>
  <c r="E1844" i="17"/>
  <c r="E1843" i="17"/>
  <c r="E1842" i="17"/>
  <c r="E1841" i="17"/>
  <c r="E1840" i="17"/>
  <c r="E1838" i="17"/>
  <c r="E1837" i="17"/>
  <c r="D1833" i="17"/>
  <c r="C1833" i="17"/>
  <c r="B1833" i="17"/>
  <c r="E1832" i="17"/>
  <c r="E1831" i="17"/>
  <c r="E1830" i="17"/>
  <c r="E1829" i="17"/>
  <c r="E1828" i="17"/>
  <c r="E1826" i="17"/>
  <c r="E1825" i="17"/>
  <c r="D1821" i="17"/>
  <c r="C1821" i="17"/>
  <c r="B1821" i="17"/>
  <c r="E1820" i="17"/>
  <c r="E1819" i="17"/>
  <c r="E1818" i="17"/>
  <c r="E1817" i="17"/>
  <c r="E1816" i="17"/>
  <c r="E1814" i="17"/>
  <c r="E1813" i="17"/>
  <c r="D1809" i="17"/>
  <c r="C1809" i="17"/>
  <c r="B1809" i="17"/>
  <c r="E1808" i="17"/>
  <c r="E1807" i="17"/>
  <c r="E1806" i="17"/>
  <c r="E1805" i="17"/>
  <c r="E1804" i="17"/>
  <c r="E1802" i="17"/>
  <c r="E1801" i="17"/>
  <c r="D1797" i="17"/>
  <c r="C1797" i="17"/>
  <c r="B1797" i="17"/>
  <c r="E1796" i="17"/>
  <c r="E1795" i="17"/>
  <c r="E1794" i="17"/>
  <c r="E1793" i="17"/>
  <c r="E1792" i="17"/>
  <c r="E1790" i="17"/>
  <c r="E1789" i="17"/>
  <c r="D1785" i="17"/>
  <c r="C1785" i="17"/>
  <c r="B1785" i="17"/>
  <c r="E1784" i="17"/>
  <c r="E1783" i="17"/>
  <c r="E1782" i="17"/>
  <c r="E1781" i="17"/>
  <c r="E1780" i="17"/>
  <c r="E1778" i="17"/>
  <c r="E1777" i="17"/>
  <c r="D1773" i="17"/>
  <c r="C1773" i="17"/>
  <c r="B1773" i="17"/>
  <c r="E1772" i="17"/>
  <c r="E1771" i="17"/>
  <c r="E1770" i="17"/>
  <c r="E1769" i="17"/>
  <c r="E1768" i="17"/>
  <c r="E1766" i="17"/>
  <c r="E1765" i="17"/>
  <c r="D1761" i="17"/>
  <c r="C1761" i="17"/>
  <c r="B1761" i="17"/>
  <c r="E1760" i="17"/>
  <c r="E1759" i="17"/>
  <c r="E1758" i="17"/>
  <c r="E1757" i="17"/>
  <c r="E1756" i="17"/>
  <c r="E1754" i="17"/>
  <c r="E1753" i="17"/>
  <c r="D1749" i="17"/>
  <c r="C1749" i="17"/>
  <c r="B1749" i="17"/>
  <c r="E1748" i="17"/>
  <c r="E1747" i="17"/>
  <c r="E1746" i="17"/>
  <c r="E1745" i="17"/>
  <c r="E1744" i="17"/>
  <c r="E1742" i="17"/>
  <c r="E1741" i="17"/>
  <c r="D1737" i="17"/>
  <c r="C1737" i="17"/>
  <c r="B1737" i="17"/>
  <c r="E1736" i="17"/>
  <c r="E1735" i="17"/>
  <c r="E1734" i="17"/>
  <c r="E1733" i="17"/>
  <c r="E1732" i="17"/>
  <c r="E1730" i="17"/>
  <c r="E1729" i="17"/>
  <c r="D1725" i="17"/>
  <c r="C1725" i="17"/>
  <c r="B1725" i="17"/>
  <c r="E1724" i="17"/>
  <c r="E1723" i="17"/>
  <c r="E1722" i="17"/>
  <c r="E1721" i="17"/>
  <c r="E1720" i="17"/>
  <c r="E1718" i="17"/>
  <c r="E1717" i="17"/>
  <c r="D1713" i="17"/>
  <c r="C1713" i="17"/>
  <c r="B1713" i="17"/>
  <c r="E1712" i="17"/>
  <c r="E1711" i="17"/>
  <c r="E1710" i="17"/>
  <c r="E1709" i="17"/>
  <c r="E1708" i="17"/>
  <c r="E1706" i="17"/>
  <c r="E1705" i="17"/>
  <c r="D1701" i="17"/>
  <c r="C1701" i="17"/>
  <c r="B1701" i="17"/>
  <c r="E1700" i="17"/>
  <c r="E1699" i="17"/>
  <c r="E1698" i="17"/>
  <c r="E1697" i="17"/>
  <c r="E1696" i="17"/>
  <c r="E1694" i="17"/>
  <c r="E1693" i="17"/>
  <c r="D1689" i="17"/>
  <c r="C1689" i="17"/>
  <c r="B1689" i="17"/>
  <c r="E1688" i="17"/>
  <c r="E1687" i="17"/>
  <c r="E1686" i="17"/>
  <c r="E1685" i="17"/>
  <c r="E1684" i="17"/>
  <c r="E1682" i="17"/>
  <c r="E1681" i="17"/>
  <c r="D1677" i="17"/>
  <c r="C1677" i="17"/>
  <c r="B1677" i="17"/>
  <c r="E1676" i="17"/>
  <c r="E1675" i="17"/>
  <c r="E1674" i="17"/>
  <c r="E1673" i="17"/>
  <c r="E1672" i="17"/>
  <c r="E1670" i="17"/>
  <c r="E1669" i="17"/>
  <c r="D1665" i="17"/>
  <c r="C1665" i="17"/>
  <c r="B1665" i="17"/>
  <c r="E1664" i="17"/>
  <c r="E1663" i="17"/>
  <c r="E1662" i="17"/>
  <c r="E1661" i="17"/>
  <c r="E1660" i="17"/>
  <c r="E1658" i="17"/>
  <c r="E1657" i="17"/>
  <c r="D1653" i="17"/>
  <c r="C1653" i="17"/>
  <c r="B1653" i="17"/>
  <c r="E1652" i="17"/>
  <c r="E1651" i="17"/>
  <c r="E1650" i="17"/>
  <c r="E1649" i="17"/>
  <c r="E1648" i="17"/>
  <c r="E1646" i="17"/>
  <c r="E1645" i="17"/>
  <c r="D1641" i="17"/>
  <c r="C1641" i="17"/>
  <c r="B1641" i="17"/>
  <c r="E1640" i="17"/>
  <c r="E1639" i="17"/>
  <c r="E1638" i="17"/>
  <c r="E1637" i="17"/>
  <c r="E1636" i="17"/>
  <c r="E1634" i="17"/>
  <c r="E1633" i="17"/>
  <c r="D1629" i="17"/>
  <c r="C1629" i="17"/>
  <c r="B1629" i="17"/>
  <c r="E1628" i="17"/>
  <c r="E1627" i="17"/>
  <c r="E1626" i="17"/>
  <c r="E1625" i="17"/>
  <c r="E1624" i="17"/>
  <c r="E1622" i="17"/>
  <c r="E1621" i="17"/>
  <c r="D1617" i="17"/>
  <c r="C1617" i="17"/>
  <c r="B1617" i="17"/>
  <c r="E1616" i="17"/>
  <c r="E1615" i="17"/>
  <c r="E1614" i="17"/>
  <c r="E1613" i="17"/>
  <c r="E1612" i="17"/>
  <c r="E1610" i="17"/>
  <c r="E1609" i="17"/>
  <c r="E1617" i="17" s="1"/>
  <c r="D1605" i="17"/>
  <c r="C1605" i="17"/>
  <c r="B1605" i="17"/>
  <c r="E1604" i="17"/>
  <c r="E1603" i="17"/>
  <c r="E1602" i="17"/>
  <c r="E1601" i="17"/>
  <c r="E1600" i="17"/>
  <c r="E1598" i="17"/>
  <c r="E1597" i="17"/>
  <c r="E1605" i="17" s="1"/>
  <c r="D1593" i="17"/>
  <c r="C1593" i="17"/>
  <c r="B1593" i="17"/>
  <c r="E1592" i="17"/>
  <c r="E1591" i="17"/>
  <c r="E1590" i="17"/>
  <c r="E1589" i="17"/>
  <c r="E1588" i="17"/>
  <c r="E1586" i="17"/>
  <c r="E1585" i="17"/>
  <c r="D1581" i="17"/>
  <c r="C1581" i="17"/>
  <c r="B1581" i="17"/>
  <c r="E1580" i="17"/>
  <c r="E1579" i="17"/>
  <c r="E1578" i="17"/>
  <c r="E1577" i="17"/>
  <c r="E1576" i="17"/>
  <c r="E1574" i="17"/>
  <c r="E1573" i="17"/>
  <c r="D1569" i="17"/>
  <c r="C1569" i="17"/>
  <c r="B1569" i="17"/>
  <c r="E1568" i="17"/>
  <c r="E1567" i="17"/>
  <c r="E1566" i="17"/>
  <c r="E1565" i="17"/>
  <c r="E1564" i="17"/>
  <c r="E1562" i="17"/>
  <c r="E1561" i="17"/>
  <c r="D1557" i="17"/>
  <c r="C1557" i="17"/>
  <c r="B1557" i="17"/>
  <c r="E1556" i="17"/>
  <c r="E1555" i="17"/>
  <c r="E1554" i="17"/>
  <c r="E1553" i="17"/>
  <c r="E1552" i="17"/>
  <c r="E1550" i="17"/>
  <c r="E1549" i="17"/>
  <c r="D1545" i="17"/>
  <c r="C1545" i="17"/>
  <c r="B1545" i="17"/>
  <c r="E1544" i="17"/>
  <c r="E1543" i="17"/>
  <c r="E1542" i="17"/>
  <c r="E1541" i="17"/>
  <c r="E1540" i="17"/>
  <c r="E1538" i="17"/>
  <c r="E1537" i="17"/>
  <c r="D1533" i="17"/>
  <c r="C1533" i="17"/>
  <c r="B1533" i="17"/>
  <c r="E1532" i="17"/>
  <c r="E1531" i="17"/>
  <c r="E1530" i="17"/>
  <c r="E1529" i="17"/>
  <c r="E1528" i="17"/>
  <c r="E1526" i="17"/>
  <c r="E1525" i="17"/>
  <c r="D1521" i="17"/>
  <c r="C1521" i="17"/>
  <c r="B1521" i="17"/>
  <c r="E1520" i="17"/>
  <c r="E1519" i="17"/>
  <c r="E1518" i="17"/>
  <c r="E1517" i="17"/>
  <c r="E1516" i="17"/>
  <c r="E1514" i="17"/>
  <c r="E1513" i="17"/>
  <c r="D1509" i="17"/>
  <c r="C1509" i="17"/>
  <c r="B1509" i="17"/>
  <c r="E1508" i="17"/>
  <c r="E1507" i="17"/>
  <c r="E1506" i="17"/>
  <c r="E1505" i="17"/>
  <c r="E1504" i="17"/>
  <c r="E1502" i="17"/>
  <c r="E1501" i="17"/>
  <c r="D1497" i="17"/>
  <c r="C1497" i="17"/>
  <c r="B1497" i="17"/>
  <c r="E1496" i="17"/>
  <c r="E1495" i="17"/>
  <c r="E1494" i="17"/>
  <c r="E1493" i="17"/>
  <c r="E1492" i="17"/>
  <c r="E1490" i="17"/>
  <c r="E1489" i="17"/>
  <c r="D1485" i="17"/>
  <c r="C1485" i="17"/>
  <c r="B1485" i="17"/>
  <c r="E1484" i="17"/>
  <c r="E1483" i="17"/>
  <c r="E1482" i="17"/>
  <c r="E1481" i="17"/>
  <c r="E1480" i="17"/>
  <c r="E1478" i="17"/>
  <c r="E1477" i="17"/>
  <c r="D1473" i="17"/>
  <c r="C1473" i="17"/>
  <c r="B1473" i="17"/>
  <c r="E1472" i="17"/>
  <c r="E1471" i="17"/>
  <c r="E1470" i="17"/>
  <c r="E1469" i="17"/>
  <c r="E1468" i="17"/>
  <c r="E1466" i="17"/>
  <c r="E1465" i="17"/>
  <c r="D1461" i="17"/>
  <c r="C1461" i="17"/>
  <c r="B1461" i="17"/>
  <c r="E1460" i="17"/>
  <c r="E1459" i="17"/>
  <c r="E1458" i="17"/>
  <c r="E1457" i="17"/>
  <c r="E1456" i="17"/>
  <c r="E1454" i="17"/>
  <c r="E1453" i="17"/>
  <c r="E1461" i="17" s="1"/>
  <c r="E1448" i="17"/>
  <c r="E1447" i="17"/>
  <c r="E1446" i="17"/>
  <c r="E1445" i="17"/>
  <c r="E1444" i="17"/>
  <c r="E1442" i="17"/>
  <c r="E1441" i="17"/>
  <c r="D1436" i="17"/>
  <c r="B1436" i="17"/>
  <c r="E1435" i="17"/>
  <c r="E1434" i="17"/>
  <c r="E1433" i="17"/>
  <c r="E1432" i="17"/>
  <c r="E1430" i="17"/>
  <c r="E1429" i="17"/>
  <c r="E1424" i="17"/>
  <c r="E1423" i="17"/>
  <c r="E1422" i="17"/>
  <c r="E1421" i="17"/>
  <c r="E1419" i="17"/>
  <c r="E1418" i="17"/>
  <c r="E1413" i="17"/>
  <c r="E1412" i="17"/>
  <c r="E1411" i="17"/>
  <c r="E1410" i="17"/>
  <c r="E1408" i="17"/>
  <c r="E1407" i="17"/>
  <c r="E1402" i="17"/>
  <c r="E1401" i="17"/>
  <c r="E1400" i="17"/>
  <c r="E1399" i="17"/>
  <c r="E1397" i="17"/>
  <c r="E1396" i="17"/>
  <c r="E1391" i="17"/>
  <c r="E1390" i="17"/>
  <c r="E1389" i="17"/>
  <c r="E1388" i="17"/>
  <c r="E1386" i="17"/>
  <c r="E1385" i="17"/>
  <c r="E1380" i="17"/>
  <c r="E1379" i="17"/>
  <c r="E1378" i="17"/>
  <c r="E1377" i="17"/>
  <c r="E1375" i="17"/>
  <c r="E1374" i="17"/>
  <c r="E1369" i="17"/>
  <c r="E1368" i="17"/>
  <c r="E1367" i="17"/>
  <c r="E1366" i="17"/>
  <c r="E1364" i="17"/>
  <c r="E1363" i="17"/>
  <c r="E1358" i="17"/>
  <c r="E1357" i="17"/>
  <c r="E1356" i="17"/>
  <c r="E1355" i="17"/>
  <c r="E1353" i="17"/>
  <c r="E1352" i="17"/>
  <c r="E1346" i="17"/>
  <c r="E1345" i="17"/>
  <c r="E1344" i="17"/>
  <c r="E1347" i="17" s="1"/>
  <c r="E1343" i="17"/>
  <c r="E1341" i="17"/>
  <c r="E1340" i="17"/>
  <c r="E1335" i="17"/>
  <c r="E1334" i="17"/>
  <c r="E1333" i="17"/>
  <c r="E1332" i="17"/>
  <c r="E1330" i="17"/>
  <c r="E1329" i="17"/>
  <c r="E1324" i="17"/>
  <c r="E1323" i="17"/>
  <c r="E1322" i="17"/>
  <c r="E1321" i="17"/>
  <c r="E1319" i="17"/>
  <c r="E1318" i="17"/>
  <c r="E1313" i="17"/>
  <c r="E1312" i="17"/>
  <c r="E1311" i="17"/>
  <c r="E1310" i="17"/>
  <c r="E1308" i="17"/>
  <c r="E1307" i="17"/>
  <c r="E1302" i="17"/>
  <c r="E1301" i="17"/>
  <c r="E1300" i="17"/>
  <c r="E1299" i="17"/>
  <c r="E1297" i="17"/>
  <c r="E1296" i="17"/>
  <c r="E1291" i="17"/>
  <c r="E1290" i="17"/>
  <c r="E1289" i="17"/>
  <c r="E1288" i="17"/>
  <c r="E1286" i="17"/>
  <c r="E1285" i="17"/>
  <c r="E1292" i="17" s="1"/>
  <c r="E1280" i="17"/>
  <c r="E1279" i="17"/>
  <c r="E1278" i="17"/>
  <c r="E1277" i="17"/>
  <c r="E1275" i="17"/>
  <c r="E1274" i="17"/>
  <c r="E1269" i="17"/>
  <c r="E1268" i="17"/>
  <c r="E1267" i="17"/>
  <c r="E1266" i="17"/>
  <c r="E1264" i="17"/>
  <c r="E1263" i="17"/>
  <c r="E1270" i="17" s="1"/>
  <c r="E1258" i="17"/>
  <c r="E1257" i="17"/>
  <c r="E1256" i="17"/>
  <c r="E1255" i="17"/>
  <c r="E1253" i="17"/>
  <c r="E1252" i="17"/>
  <c r="E1247" i="17"/>
  <c r="E1246" i="17"/>
  <c r="E1245" i="17"/>
  <c r="E1244" i="17"/>
  <c r="E1242" i="17"/>
  <c r="E1241" i="17"/>
  <c r="E1248" i="17" s="1"/>
  <c r="E1236" i="17"/>
  <c r="E1235" i="17"/>
  <c r="E1234" i="17"/>
  <c r="E1233" i="17"/>
  <c r="E1231" i="17"/>
  <c r="E1230" i="17"/>
  <c r="E1225" i="17"/>
  <c r="E1224" i="17"/>
  <c r="E1223" i="17"/>
  <c r="E1222" i="17"/>
  <c r="E1220" i="17"/>
  <c r="E1219" i="17"/>
  <c r="E1214" i="17"/>
  <c r="E1213" i="17"/>
  <c r="E1215" i="17" s="1"/>
  <c r="E1212" i="17"/>
  <c r="E1211" i="17"/>
  <c r="E1209" i="17"/>
  <c r="E1208" i="17"/>
  <c r="E1203" i="17"/>
  <c r="E1202" i="17"/>
  <c r="E1201" i="17"/>
  <c r="E1200" i="17"/>
  <c r="E1198" i="17"/>
  <c r="E1197" i="17"/>
  <c r="E1192" i="17"/>
  <c r="E1191" i="17"/>
  <c r="E1190" i="17"/>
  <c r="E1189" i="17"/>
  <c r="E1187" i="17"/>
  <c r="E1186" i="17"/>
  <c r="E1181" i="17"/>
  <c r="E1180" i="17"/>
  <c r="E1179" i="17"/>
  <c r="E1178" i="17"/>
  <c r="E1176" i="17"/>
  <c r="E1175" i="17"/>
  <c r="E1170" i="17"/>
  <c r="E1169" i="17"/>
  <c r="E1168" i="17"/>
  <c r="E1167" i="17"/>
  <c r="E1165" i="17"/>
  <c r="E1164" i="17"/>
  <c r="E1159" i="17"/>
  <c r="E1158" i="17"/>
  <c r="E1157" i="17"/>
  <c r="E1156" i="17"/>
  <c r="E1154" i="17"/>
  <c r="E1153" i="17"/>
  <c r="E1160" i="17" s="1"/>
  <c r="E1148" i="17"/>
  <c r="E1147" i="17"/>
  <c r="E1146" i="17"/>
  <c r="E1145" i="17"/>
  <c r="E1143" i="17"/>
  <c r="E1142" i="17"/>
  <c r="E1137" i="17"/>
  <c r="E1136" i="17"/>
  <c r="E1135" i="17"/>
  <c r="E1134" i="17"/>
  <c r="E1132" i="17"/>
  <c r="E1131" i="17"/>
  <c r="E1138" i="17" s="1"/>
  <c r="E1125" i="17"/>
  <c r="E1124" i="17"/>
  <c r="E1123" i="17"/>
  <c r="E1122" i="17"/>
  <c r="E1120" i="17"/>
  <c r="E1119" i="17"/>
  <c r="E1114" i="17"/>
  <c r="E1113" i="17"/>
  <c r="E1112" i="17"/>
  <c r="E1111" i="17"/>
  <c r="E1109" i="17"/>
  <c r="E1108" i="17"/>
  <c r="E1115" i="17" s="1"/>
  <c r="E1103" i="17"/>
  <c r="E1102" i="17"/>
  <c r="E1101" i="17"/>
  <c r="E1100" i="17"/>
  <c r="E1098" i="17"/>
  <c r="E1097" i="17"/>
  <c r="E1092" i="17"/>
  <c r="E1091" i="17"/>
  <c r="E1090" i="17"/>
  <c r="E1089" i="17"/>
  <c r="E1087" i="17"/>
  <c r="E1086" i="17"/>
  <c r="E1081" i="17"/>
  <c r="E1080" i="17"/>
  <c r="E1079" i="17"/>
  <c r="E1078" i="17"/>
  <c r="E1076" i="17"/>
  <c r="E1075" i="17"/>
  <c r="E1070" i="17"/>
  <c r="E1069" i="17"/>
  <c r="E1068" i="17"/>
  <c r="E1067" i="17"/>
  <c r="E1065" i="17"/>
  <c r="E1064" i="17"/>
  <c r="E1071" i="17" s="1"/>
  <c r="E1059" i="17"/>
  <c r="E1058" i="17"/>
  <c r="E1057" i="17"/>
  <c r="E1056" i="17"/>
  <c r="E1054" i="17"/>
  <c r="E1053" i="17"/>
  <c r="E1048" i="17"/>
  <c r="E1047" i="17"/>
  <c r="E1046" i="17"/>
  <c r="E1045" i="17"/>
  <c r="E1043" i="17"/>
  <c r="E1042" i="17"/>
  <c r="E1037" i="17"/>
  <c r="E1036" i="17"/>
  <c r="E1035" i="17"/>
  <c r="E1034" i="17"/>
  <c r="E1032" i="17"/>
  <c r="E1031" i="17"/>
  <c r="E1026" i="17"/>
  <c r="E1025" i="17"/>
  <c r="E1024" i="17"/>
  <c r="E1023" i="17"/>
  <c r="E1021" i="17"/>
  <c r="E1020" i="17"/>
  <c r="E1015" i="17"/>
  <c r="E1014" i="17"/>
  <c r="E1013" i="17"/>
  <c r="E1012" i="17"/>
  <c r="E1010" i="17"/>
  <c r="E1009" i="17"/>
  <c r="E1004" i="17"/>
  <c r="E1003" i="17"/>
  <c r="E1002" i="17"/>
  <c r="E1001" i="17"/>
  <c r="E999" i="17"/>
  <c r="E998" i="17"/>
  <c r="E1005" i="17" s="1"/>
  <c r="E992" i="17"/>
  <c r="E991" i="17"/>
  <c r="E990" i="17"/>
  <c r="E989" i="17"/>
  <c r="E987" i="17"/>
  <c r="E986" i="17"/>
  <c r="E981" i="17"/>
  <c r="E980" i="17"/>
  <c r="E979" i="17"/>
  <c r="E978" i="17"/>
  <c r="E976" i="17"/>
  <c r="E975" i="17"/>
  <c r="E970" i="17"/>
  <c r="E969" i="17"/>
  <c r="E968" i="17"/>
  <c r="E967" i="17"/>
  <c r="E965" i="17"/>
  <c r="E964" i="17"/>
  <c r="E959" i="17"/>
  <c r="E958" i="17"/>
  <c r="E957" i="17"/>
  <c r="E956" i="17"/>
  <c r="E954" i="17"/>
  <c r="E953" i="17"/>
  <c r="E960" i="17" s="1"/>
  <c r="E948" i="17"/>
  <c r="E947" i="17"/>
  <c r="E946" i="17"/>
  <c r="E945" i="17"/>
  <c r="E943" i="17"/>
  <c r="E942" i="17"/>
  <c r="E937" i="17"/>
  <c r="E936" i="17"/>
  <c r="E935" i="17"/>
  <c r="E934" i="17"/>
  <c r="E932" i="17"/>
  <c r="E931" i="17"/>
  <c r="E926" i="17"/>
  <c r="E925" i="17"/>
  <c r="E924" i="17"/>
  <c r="E923" i="17"/>
  <c r="E921" i="17"/>
  <c r="E920" i="17"/>
  <c r="E915" i="17"/>
  <c r="E914" i="17"/>
  <c r="E913" i="17"/>
  <c r="E912" i="17"/>
  <c r="E910" i="17"/>
  <c r="E909" i="17"/>
  <c r="E916" i="17" s="1"/>
  <c r="E904" i="17"/>
  <c r="E903" i="17"/>
  <c r="E902" i="17"/>
  <c r="E901" i="17"/>
  <c r="E899" i="17"/>
  <c r="E898" i="17"/>
  <c r="E893" i="17"/>
  <c r="E892" i="17"/>
  <c r="E891" i="17"/>
  <c r="E890" i="17"/>
  <c r="E888" i="17"/>
  <c r="E887" i="17"/>
  <c r="E883" i="17"/>
  <c r="E882" i="17"/>
  <c r="E881" i="17"/>
  <c r="E880" i="17"/>
  <c r="E878" i="17"/>
  <c r="E877" i="17"/>
  <c r="E872" i="17"/>
  <c r="E871" i="17"/>
  <c r="E870" i="17"/>
  <c r="E869" i="17"/>
  <c r="E867" i="17"/>
  <c r="E866" i="17"/>
  <c r="E861" i="17"/>
  <c r="E860" i="17"/>
  <c r="E859" i="17"/>
  <c r="E858" i="17"/>
  <c r="E856" i="17"/>
  <c r="E855" i="17"/>
  <c r="E850" i="17"/>
  <c r="E849" i="17"/>
  <c r="E848" i="17"/>
  <c r="E847" i="17"/>
  <c r="E845" i="17"/>
  <c r="E844" i="17"/>
  <c r="E839" i="17"/>
  <c r="E838" i="17"/>
  <c r="E837" i="17"/>
  <c r="E836" i="17"/>
  <c r="E834" i="17"/>
  <c r="E833" i="17"/>
  <c r="E828" i="17"/>
  <c r="E827" i="17"/>
  <c r="E826" i="17"/>
  <c r="E825" i="17"/>
  <c r="E823" i="17"/>
  <c r="E822" i="17"/>
  <c r="E829" i="17" s="1"/>
  <c r="E817" i="17"/>
  <c r="E816" i="17"/>
  <c r="E815" i="17"/>
  <c r="E814" i="17"/>
  <c r="E812" i="17"/>
  <c r="E811" i="17"/>
  <c r="E806" i="17"/>
  <c r="E805" i="17"/>
  <c r="E804" i="17"/>
  <c r="E803" i="17"/>
  <c r="E801" i="17"/>
  <c r="E800" i="17"/>
  <c r="E795" i="17"/>
  <c r="E794" i="17"/>
  <c r="E793" i="17"/>
  <c r="E792" i="17"/>
  <c r="E790" i="17"/>
  <c r="E789" i="17"/>
  <c r="E784" i="17"/>
  <c r="E783" i="17"/>
  <c r="E782" i="17"/>
  <c r="E781" i="17"/>
  <c r="E779" i="17"/>
  <c r="E778" i="17"/>
  <c r="E773" i="17"/>
  <c r="E772" i="17"/>
  <c r="E771" i="17"/>
  <c r="E770" i="17"/>
  <c r="E768" i="17"/>
  <c r="E767" i="17"/>
  <c r="E762" i="17"/>
  <c r="E761" i="17"/>
  <c r="E760" i="17"/>
  <c r="E759" i="17"/>
  <c r="E757" i="17"/>
  <c r="E756" i="17"/>
  <c r="E751" i="17"/>
  <c r="E750" i="17"/>
  <c r="E749" i="17"/>
  <c r="E748" i="17"/>
  <c r="E746" i="17"/>
  <c r="E745" i="17"/>
  <c r="E752" i="17" s="1"/>
  <c r="E740" i="17"/>
  <c r="E739" i="17"/>
  <c r="E738" i="17"/>
  <c r="E737" i="17"/>
  <c r="E735" i="17"/>
  <c r="E734" i="17"/>
  <c r="E729" i="17"/>
  <c r="E728" i="17"/>
  <c r="E727" i="17"/>
  <c r="E726" i="17"/>
  <c r="E724" i="17"/>
  <c r="E723" i="17"/>
  <c r="E718" i="17"/>
  <c r="E717" i="17"/>
  <c r="E716" i="17"/>
  <c r="E715" i="17"/>
  <c r="E713" i="17"/>
  <c r="E712" i="17"/>
  <c r="E707" i="17"/>
  <c r="E706" i="17"/>
  <c r="E705" i="17"/>
  <c r="E704" i="17"/>
  <c r="E702" i="17"/>
  <c r="E701" i="17"/>
  <c r="E708" i="17" s="1"/>
  <c r="E695" i="17"/>
  <c r="E694" i="17"/>
  <c r="E693" i="17"/>
  <c r="E692" i="17"/>
  <c r="E690" i="17"/>
  <c r="E689" i="17"/>
  <c r="E684" i="17"/>
  <c r="E683" i="17"/>
  <c r="E682" i="17"/>
  <c r="E681" i="17"/>
  <c r="E679" i="17"/>
  <c r="E678" i="17"/>
  <c r="E673" i="17"/>
  <c r="E672" i="17"/>
  <c r="E671" i="17"/>
  <c r="E670" i="17"/>
  <c r="E668" i="17"/>
  <c r="E667" i="17"/>
  <c r="E662" i="17"/>
  <c r="E661" i="17"/>
  <c r="E660" i="17"/>
  <c r="E659" i="17"/>
  <c r="E657" i="17"/>
  <c r="E656" i="17"/>
  <c r="E651" i="17"/>
  <c r="E650" i="17"/>
  <c r="E649" i="17"/>
  <c r="E648" i="17"/>
  <c r="E646" i="17"/>
  <c r="E645" i="17"/>
  <c r="E640" i="17"/>
  <c r="E639" i="17"/>
  <c r="E638" i="17"/>
  <c r="E637" i="17"/>
  <c r="E635" i="17"/>
  <c r="E634" i="17"/>
  <c r="E629" i="17"/>
  <c r="E628" i="17"/>
  <c r="E627" i="17"/>
  <c r="E626" i="17"/>
  <c r="E624" i="17"/>
  <c r="E623" i="17"/>
  <c r="E618" i="17"/>
  <c r="E617" i="17"/>
  <c r="E616" i="17"/>
  <c r="E615" i="17"/>
  <c r="E613" i="17"/>
  <c r="E612" i="17"/>
  <c r="E607" i="17"/>
  <c r="E606" i="17"/>
  <c r="E605" i="17"/>
  <c r="E604" i="17"/>
  <c r="E608" i="17" s="1"/>
  <c r="E602" i="17"/>
  <c r="E601" i="17"/>
  <c r="E596" i="17"/>
  <c r="E595" i="17"/>
  <c r="E594" i="17"/>
  <c r="E593" i="17"/>
  <c r="E591" i="17"/>
  <c r="E590" i="17"/>
  <c r="E584" i="17"/>
  <c r="E583" i="17"/>
  <c r="E582" i="17"/>
  <c r="E581" i="17"/>
  <c r="E585" i="17" s="1"/>
  <c r="E579" i="17"/>
  <c r="E578" i="17"/>
  <c r="E572" i="17"/>
  <c r="E573" i="17" s="1"/>
  <c r="E571" i="17"/>
  <c r="E570" i="17"/>
  <c r="E569" i="17"/>
  <c r="E568" i="17"/>
  <c r="E567" i="17"/>
  <c r="E566" i="17"/>
  <c r="E561" i="17"/>
  <c r="E560" i="17"/>
  <c r="E559" i="17"/>
  <c r="E558" i="17"/>
  <c r="E557" i="17"/>
  <c r="E556" i="17"/>
  <c r="E555" i="17"/>
  <c r="E550" i="17"/>
  <c r="E549" i="17"/>
  <c r="E548" i="17"/>
  <c r="E547" i="17"/>
  <c r="E546" i="17"/>
  <c r="E545" i="17"/>
  <c r="E544" i="17"/>
  <c r="E551" i="17" s="1"/>
  <c r="E539" i="17"/>
  <c r="E538" i="17"/>
  <c r="E537" i="17"/>
  <c r="E536" i="17"/>
  <c r="E540" i="17" s="1"/>
  <c r="E535" i="17"/>
  <c r="E534" i="17"/>
  <c r="E533" i="17"/>
  <c r="E528" i="17"/>
  <c r="E527" i="17"/>
  <c r="E526" i="17"/>
  <c r="E525" i="17"/>
  <c r="E524" i="17"/>
  <c r="E523" i="17"/>
  <c r="E522" i="17"/>
  <c r="E517" i="17"/>
  <c r="E518" i="17" s="1"/>
  <c r="E516" i="17"/>
  <c r="E515" i="17"/>
  <c r="E514" i="17"/>
  <c r="E513" i="17"/>
  <c r="E512" i="17"/>
  <c r="E511" i="17"/>
  <c r="E506" i="17"/>
  <c r="E505" i="17"/>
  <c r="E504" i="17"/>
  <c r="E503" i="17"/>
  <c r="E502" i="17"/>
  <c r="E501" i="17"/>
  <c r="E500" i="17"/>
  <c r="E495" i="17"/>
  <c r="E494" i="17"/>
  <c r="E493" i="17"/>
  <c r="E492" i="17"/>
  <c r="E491" i="17"/>
  <c r="E490" i="17"/>
  <c r="E489" i="17"/>
  <c r="E496" i="17" s="1"/>
  <c r="E483" i="17"/>
  <c r="E482" i="17"/>
  <c r="E481" i="17"/>
  <c r="E480" i="17"/>
  <c r="E479" i="17"/>
  <c r="E478" i="17"/>
  <c r="E477" i="17"/>
  <c r="E471" i="17"/>
  <c r="E470" i="17"/>
  <c r="E469" i="17"/>
  <c r="E468" i="17"/>
  <c r="E467" i="17"/>
  <c r="E466" i="17"/>
  <c r="E465" i="17"/>
  <c r="E459" i="17"/>
  <c r="E458" i="17"/>
  <c r="E457" i="17"/>
  <c r="E456" i="17"/>
  <c r="E455" i="17"/>
  <c r="E454" i="17"/>
  <c r="E453" i="17"/>
  <c r="E447" i="17"/>
  <c r="E446" i="17"/>
  <c r="E445" i="17"/>
  <c r="E444" i="17"/>
  <c r="E443" i="17"/>
  <c r="E442" i="17"/>
  <c r="E441" i="17"/>
  <c r="E435" i="17"/>
  <c r="E434" i="17"/>
  <c r="E433" i="17"/>
  <c r="E432" i="17"/>
  <c r="E431" i="17"/>
  <c r="E430" i="17"/>
  <c r="E429" i="17"/>
  <c r="E423" i="17"/>
  <c r="E424" i="17" s="1"/>
  <c r="E422" i="17"/>
  <c r="E421" i="17"/>
  <c r="E420" i="17"/>
  <c r="E419" i="17"/>
  <c r="E418" i="17"/>
  <c r="E417" i="17"/>
  <c r="E411" i="17"/>
  <c r="E410" i="17"/>
  <c r="E409" i="17"/>
  <c r="E408" i="17"/>
  <c r="E407" i="17"/>
  <c r="E406" i="17"/>
  <c r="E405" i="17"/>
  <c r="E399" i="17"/>
  <c r="E398" i="17"/>
  <c r="E397" i="17"/>
  <c r="E396" i="17"/>
  <c r="E395" i="17"/>
  <c r="E394" i="17"/>
  <c r="E393" i="17"/>
  <c r="E387" i="17"/>
  <c r="E386" i="17"/>
  <c r="E385" i="17"/>
  <c r="E384" i="17"/>
  <c r="E383" i="17"/>
  <c r="E382" i="17"/>
  <c r="E381" i="17"/>
  <c r="E375" i="17"/>
  <c r="E374" i="17"/>
  <c r="E373" i="17"/>
  <c r="E372" i="17"/>
  <c r="E371" i="17"/>
  <c r="E370" i="17"/>
  <c r="E369" i="17"/>
  <c r="E363" i="17"/>
  <c r="E362" i="17"/>
  <c r="E361" i="17"/>
  <c r="E360" i="17"/>
  <c r="E359" i="17"/>
  <c r="E358" i="17"/>
  <c r="E357" i="17"/>
  <c r="E351" i="17"/>
  <c r="E350" i="17"/>
  <c r="E349" i="17"/>
  <c r="E348" i="17"/>
  <c r="E347" i="17"/>
  <c r="E346" i="17"/>
  <c r="E345" i="17"/>
  <c r="E339" i="17"/>
  <c r="E338" i="17"/>
  <c r="E337" i="17"/>
  <c r="E336" i="17"/>
  <c r="E335" i="17"/>
  <c r="E334" i="17"/>
  <c r="E333" i="17"/>
  <c r="E327" i="17"/>
  <c r="E326" i="17"/>
  <c r="E325" i="17"/>
  <c r="E324" i="17"/>
  <c r="E323" i="17"/>
  <c r="E322" i="17"/>
  <c r="E321" i="17"/>
  <c r="E315" i="17"/>
  <c r="E314" i="17"/>
  <c r="E313" i="17"/>
  <c r="E312" i="17"/>
  <c r="E311" i="17"/>
  <c r="E310" i="17"/>
  <c r="E309" i="17"/>
  <c r="E303" i="17"/>
  <c r="E302" i="17"/>
  <c r="E301" i="17"/>
  <c r="E300" i="17"/>
  <c r="E299" i="17"/>
  <c r="E298" i="17"/>
  <c r="E297" i="17"/>
  <c r="E291" i="17"/>
  <c r="E290" i="17"/>
  <c r="E289" i="17"/>
  <c r="E288" i="17"/>
  <c r="E287" i="17"/>
  <c r="E286" i="17"/>
  <c r="E285" i="17"/>
  <c r="E279" i="17"/>
  <c r="E280" i="17" s="1"/>
  <c r="E278" i="17"/>
  <c r="E277" i="17"/>
  <c r="E276" i="17"/>
  <c r="E275" i="17"/>
  <c r="E274" i="17"/>
  <c r="E273" i="17"/>
  <c r="E267" i="17"/>
  <c r="E266" i="17"/>
  <c r="E265" i="17"/>
  <c r="E264" i="17"/>
  <c r="E263" i="17"/>
  <c r="E262" i="17"/>
  <c r="E261" i="17"/>
  <c r="E255" i="17"/>
  <c r="E254" i="17"/>
  <c r="E253" i="17"/>
  <c r="E252" i="17"/>
  <c r="E251" i="17"/>
  <c r="E250" i="17"/>
  <c r="E249" i="17"/>
  <c r="E243" i="17"/>
  <c r="E242" i="17"/>
  <c r="E241" i="17"/>
  <c r="E240" i="17"/>
  <c r="E239" i="17"/>
  <c r="E238" i="17"/>
  <c r="E237" i="17"/>
  <c r="E231" i="17"/>
  <c r="E230" i="17"/>
  <c r="E229" i="17"/>
  <c r="E228" i="17"/>
  <c r="E227" i="17"/>
  <c r="E226" i="17"/>
  <c r="E225" i="17"/>
  <c r="E218" i="17"/>
  <c r="E217" i="17"/>
  <c r="E216" i="17"/>
  <c r="E215" i="17"/>
  <c r="E214" i="17"/>
  <c r="E213" i="17"/>
  <c r="E212" i="17"/>
  <c r="E205" i="17"/>
  <c r="E204" i="17"/>
  <c r="E203" i="17"/>
  <c r="E202" i="17"/>
  <c r="E201" i="17"/>
  <c r="E200" i="17"/>
  <c r="E199" i="17"/>
  <c r="E193" i="17"/>
  <c r="E192" i="17"/>
  <c r="E191" i="17"/>
  <c r="E190" i="17"/>
  <c r="E189" i="17"/>
  <c r="E188" i="17"/>
  <c r="E187" i="17"/>
  <c r="E181" i="17"/>
  <c r="E180" i="17"/>
  <c r="E179" i="17"/>
  <c r="E178" i="17"/>
  <c r="E177" i="17"/>
  <c r="E176" i="17"/>
  <c r="E175" i="17"/>
  <c r="E169" i="17"/>
  <c r="E168" i="17"/>
  <c r="E167" i="17"/>
  <c r="E166" i="17"/>
  <c r="E165" i="17"/>
  <c r="E164" i="17"/>
  <c r="E163" i="17"/>
  <c r="E157" i="17"/>
  <c r="E156" i="17"/>
  <c r="E155" i="17"/>
  <c r="E154" i="17"/>
  <c r="E153" i="17"/>
  <c r="E152" i="17"/>
  <c r="E151" i="17"/>
  <c r="E145" i="17"/>
  <c r="E144" i="17"/>
  <c r="E143" i="17"/>
  <c r="E142" i="17"/>
  <c r="E141" i="17"/>
  <c r="E140" i="17"/>
  <c r="E139" i="17"/>
  <c r="E146" i="17" s="1"/>
  <c r="E133" i="17"/>
  <c r="E132" i="17"/>
  <c r="E131" i="17"/>
  <c r="E130" i="17"/>
  <c r="E129" i="17"/>
  <c r="E128" i="17"/>
  <c r="E127" i="17"/>
  <c r="E121" i="17"/>
  <c r="E120" i="17"/>
  <c r="E119" i="17"/>
  <c r="E118" i="17"/>
  <c r="E117" i="17"/>
  <c r="E116" i="17"/>
  <c r="E115" i="17"/>
  <c r="E109" i="17"/>
  <c r="E108" i="17"/>
  <c r="E107" i="17"/>
  <c r="E106" i="17"/>
  <c r="E105" i="17"/>
  <c r="E104" i="17"/>
  <c r="E103" i="17"/>
  <c r="E96" i="17"/>
  <c r="E95" i="17"/>
  <c r="E94" i="17"/>
  <c r="E93" i="17"/>
  <c r="E92" i="17"/>
  <c r="E91" i="17"/>
  <c r="E85" i="17"/>
  <c r="E84" i="17"/>
  <c r="E83" i="17"/>
  <c r="E82" i="17"/>
  <c r="E81" i="17"/>
  <c r="E80" i="17"/>
  <c r="E74" i="17"/>
  <c r="E73" i="17"/>
  <c r="E72" i="17"/>
  <c r="E71" i="17"/>
  <c r="E70" i="17"/>
  <c r="E69" i="17"/>
  <c r="E64" i="17"/>
  <c r="E63" i="17"/>
  <c r="E62" i="17"/>
  <c r="E61" i="17"/>
  <c r="E60" i="17"/>
  <c r="E65" i="17" s="1"/>
  <c r="E59" i="17"/>
  <c r="E53" i="17"/>
  <c r="E52" i="17"/>
  <c r="E51" i="17"/>
  <c r="E50" i="17"/>
  <c r="E49" i="17"/>
  <c r="E48" i="17"/>
  <c r="E42" i="17"/>
  <c r="E41" i="17"/>
  <c r="E40" i="17"/>
  <c r="E39" i="17"/>
  <c r="E43" i="17" s="1"/>
  <c r="E38" i="17"/>
  <c r="E37" i="17"/>
  <c r="E31" i="17"/>
  <c r="E30" i="17"/>
  <c r="E29" i="17"/>
  <c r="E28" i="17"/>
  <c r="E27" i="17"/>
  <c r="E26" i="17"/>
  <c r="E20" i="17"/>
  <c r="E19" i="17"/>
  <c r="E18" i="17"/>
  <c r="E17" i="17"/>
  <c r="E16" i="17"/>
  <c r="E15" i="17"/>
  <c r="E9" i="17"/>
  <c r="E8" i="17"/>
  <c r="E7" i="17"/>
  <c r="E10" i="17" s="1"/>
  <c r="E6" i="17"/>
  <c r="E5" i="17"/>
  <c r="E4" i="17"/>
  <c r="N887" i="16"/>
  <c r="P887" i="16" s="1"/>
  <c r="D887" i="16"/>
  <c r="H887" i="16" s="1"/>
  <c r="B887" i="16"/>
  <c r="N886" i="16"/>
  <c r="P886" i="16" s="1"/>
  <c r="D886" i="16"/>
  <c r="H886" i="16" s="1"/>
  <c r="B886" i="16"/>
  <c r="N885" i="16"/>
  <c r="P885" i="16" s="1"/>
  <c r="D885" i="16"/>
  <c r="H885" i="16" s="1"/>
  <c r="B885" i="16"/>
  <c r="N884" i="16"/>
  <c r="P884" i="16" s="1"/>
  <c r="D884" i="16"/>
  <c r="H884" i="16" s="1"/>
  <c r="B884" i="16"/>
  <c r="N883" i="16"/>
  <c r="P883" i="16" s="1"/>
  <c r="D883" i="16"/>
  <c r="H883" i="16" s="1"/>
  <c r="B883" i="16"/>
  <c r="N882" i="16"/>
  <c r="P882" i="16" s="1"/>
  <c r="D882" i="16"/>
  <c r="H882" i="16" s="1"/>
  <c r="B882" i="16"/>
  <c r="N881" i="16"/>
  <c r="P881" i="16" s="1"/>
  <c r="D881" i="16"/>
  <c r="H881" i="16" s="1"/>
  <c r="B881" i="16"/>
  <c r="N880" i="16"/>
  <c r="P880" i="16" s="1"/>
  <c r="D880" i="16"/>
  <c r="H880" i="16" s="1"/>
  <c r="B880" i="16"/>
  <c r="N879" i="16"/>
  <c r="P879" i="16" s="1"/>
  <c r="D879" i="16"/>
  <c r="H879" i="16" s="1"/>
  <c r="B879" i="16"/>
  <c r="N878" i="16"/>
  <c r="P878" i="16" s="1"/>
  <c r="D878" i="16"/>
  <c r="H878" i="16" s="1"/>
  <c r="B878" i="16"/>
  <c r="N877" i="16"/>
  <c r="P877" i="16" s="1"/>
  <c r="D877" i="16"/>
  <c r="H877" i="16" s="1"/>
  <c r="B877" i="16"/>
  <c r="N876" i="16"/>
  <c r="P876" i="16" s="1"/>
  <c r="D876" i="16"/>
  <c r="H876" i="16" s="1"/>
  <c r="B876" i="16"/>
  <c r="N875" i="16"/>
  <c r="P875" i="16" s="1"/>
  <c r="D875" i="16"/>
  <c r="H875" i="16" s="1"/>
  <c r="B875" i="16"/>
  <c r="N874" i="16"/>
  <c r="P874" i="16" s="1"/>
  <c r="D874" i="16"/>
  <c r="H874" i="16" s="1"/>
  <c r="B874" i="16"/>
  <c r="N873" i="16"/>
  <c r="P873" i="16" s="1"/>
  <c r="D873" i="16"/>
  <c r="H873" i="16" s="1"/>
  <c r="B873" i="16"/>
  <c r="N872" i="16"/>
  <c r="P872" i="16" s="1"/>
  <c r="D872" i="16"/>
  <c r="H872" i="16" s="1"/>
  <c r="B872" i="16"/>
  <c r="N871" i="16"/>
  <c r="P871" i="16" s="1"/>
  <c r="D871" i="16"/>
  <c r="H871" i="16" s="1"/>
  <c r="B871" i="16"/>
  <c r="N870" i="16"/>
  <c r="P870" i="16" s="1"/>
  <c r="D870" i="16"/>
  <c r="H870" i="16" s="1"/>
  <c r="B870" i="16"/>
  <c r="N869" i="16"/>
  <c r="P869" i="16" s="1"/>
  <c r="D869" i="16"/>
  <c r="H869" i="16" s="1"/>
  <c r="B869" i="16"/>
  <c r="N868" i="16"/>
  <c r="P868" i="16" s="1"/>
  <c r="D868" i="16"/>
  <c r="H868" i="16" s="1"/>
  <c r="B868" i="16"/>
  <c r="N867" i="16"/>
  <c r="P867" i="16" s="1"/>
  <c r="D867" i="16"/>
  <c r="H867" i="16" s="1"/>
  <c r="B867" i="16"/>
  <c r="N866" i="16"/>
  <c r="P866" i="16" s="1"/>
  <c r="D866" i="16"/>
  <c r="H866" i="16" s="1"/>
  <c r="B866" i="16"/>
  <c r="N865" i="16"/>
  <c r="P865" i="16" s="1"/>
  <c r="D865" i="16"/>
  <c r="H865" i="16" s="1"/>
  <c r="B865" i="16"/>
  <c r="N864" i="16"/>
  <c r="P864" i="16" s="1"/>
  <c r="D864" i="16"/>
  <c r="H864" i="16" s="1"/>
  <c r="B864" i="16"/>
  <c r="N863" i="16"/>
  <c r="P863" i="16" s="1"/>
  <c r="D863" i="16"/>
  <c r="H863" i="16" s="1"/>
  <c r="B863" i="16"/>
  <c r="N862" i="16"/>
  <c r="P862" i="16" s="1"/>
  <c r="D862" i="16"/>
  <c r="H862" i="16" s="1"/>
  <c r="B862" i="16"/>
  <c r="N861" i="16"/>
  <c r="P861" i="16" s="1"/>
  <c r="D861" i="16"/>
  <c r="H861" i="16" s="1"/>
  <c r="B861" i="16"/>
  <c r="N860" i="16"/>
  <c r="P860" i="16" s="1"/>
  <c r="D860" i="16"/>
  <c r="H860" i="16" s="1"/>
  <c r="B860" i="16"/>
  <c r="N859" i="16"/>
  <c r="P859" i="16" s="1"/>
  <c r="D859" i="16"/>
  <c r="H859" i="16" s="1"/>
  <c r="B859" i="16"/>
  <c r="N858" i="16"/>
  <c r="P858" i="16" s="1"/>
  <c r="D858" i="16"/>
  <c r="H858" i="16" s="1"/>
  <c r="B858" i="16"/>
  <c r="N857" i="16"/>
  <c r="P857" i="16" s="1"/>
  <c r="D857" i="16"/>
  <c r="H857" i="16" s="1"/>
  <c r="B857" i="16"/>
  <c r="N856" i="16"/>
  <c r="P856" i="16" s="1"/>
  <c r="D856" i="16"/>
  <c r="H856" i="16" s="1"/>
  <c r="B856" i="16"/>
  <c r="N855" i="16"/>
  <c r="P855" i="16" s="1"/>
  <c r="D855" i="16"/>
  <c r="H855" i="16" s="1"/>
  <c r="B855" i="16"/>
  <c r="N854" i="16"/>
  <c r="P854" i="16" s="1"/>
  <c r="D854" i="16"/>
  <c r="H854" i="16" s="1"/>
  <c r="B854" i="16"/>
  <c r="N853" i="16"/>
  <c r="P853" i="16" s="1"/>
  <c r="D853" i="16"/>
  <c r="H853" i="16" s="1"/>
  <c r="B853" i="16"/>
  <c r="N852" i="16"/>
  <c r="P852" i="16" s="1"/>
  <c r="D852" i="16"/>
  <c r="H852" i="16" s="1"/>
  <c r="B852" i="16"/>
  <c r="N851" i="16"/>
  <c r="P851" i="16" s="1"/>
  <c r="D851" i="16"/>
  <c r="H851" i="16" s="1"/>
  <c r="B851" i="16"/>
  <c r="N850" i="16"/>
  <c r="P850" i="16" s="1"/>
  <c r="D850" i="16"/>
  <c r="H850" i="16" s="1"/>
  <c r="B850" i="16"/>
  <c r="N849" i="16"/>
  <c r="P849" i="16" s="1"/>
  <c r="D849" i="16"/>
  <c r="H849" i="16" s="1"/>
  <c r="B849" i="16"/>
  <c r="N848" i="16"/>
  <c r="P848" i="16" s="1"/>
  <c r="D848" i="16"/>
  <c r="H848" i="16" s="1"/>
  <c r="B848" i="16"/>
  <c r="N847" i="16"/>
  <c r="P847" i="16" s="1"/>
  <c r="D847" i="16"/>
  <c r="H847" i="16" s="1"/>
  <c r="B847" i="16"/>
  <c r="N846" i="16"/>
  <c r="P846" i="16" s="1"/>
  <c r="D846" i="16"/>
  <c r="H846" i="16" s="1"/>
  <c r="B846" i="16"/>
  <c r="N845" i="16"/>
  <c r="P845" i="16" s="1"/>
  <c r="D845" i="16"/>
  <c r="H845" i="16" s="1"/>
  <c r="B845" i="16"/>
  <c r="N844" i="16"/>
  <c r="P844" i="16" s="1"/>
  <c r="D844" i="16"/>
  <c r="H844" i="16" s="1"/>
  <c r="B844" i="16"/>
  <c r="N843" i="16"/>
  <c r="P843" i="16" s="1"/>
  <c r="D843" i="16"/>
  <c r="H843" i="16" s="1"/>
  <c r="B843" i="16"/>
  <c r="N842" i="16"/>
  <c r="P842" i="16" s="1"/>
  <c r="D842" i="16"/>
  <c r="H842" i="16" s="1"/>
  <c r="B842" i="16"/>
  <c r="N841" i="16"/>
  <c r="P841" i="16" s="1"/>
  <c r="D841" i="16"/>
  <c r="H841" i="16" s="1"/>
  <c r="B841" i="16"/>
  <c r="N840" i="16"/>
  <c r="P840" i="16" s="1"/>
  <c r="D840" i="16"/>
  <c r="H840" i="16" s="1"/>
  <c r="B840" i="16"/>
  <c r="N839" i="16"/>
  <c r="P839" i="16" s="1"/>
  <c r="D839" i="16"/>
  <c r="H839" i="16" s="1"/>
  <c r="B839" i="16"/>
  <c r="N838" i="16"/>
  <c r="P838" i="16" s="1"/>
  <c r="D838" i="16"/>
  <c r="H838" i="16" s="1"/>
  <c r="B838" i="16"/>
  <c r="N837" i="16"/>
  <c r="P837" i="16" s="1"/>
  <c r="D837" i="16"/>
  <c r="H837" i="16" s="1"/>
  <c r="B837" i="16"/>
  <c r="N836" i="16"/>
  <c r="P836" i="16" s="1"/>
  <c r="D836" i="16"/>
  <c r="H836" i="16" s="1"/>
  <c r="B836" i="16"/>
  <c r="N835" i="16"/>
  <c r="P835" i="16" s="1"/>
  <c r="D835" i="16"/>
  <c r="H835" i="16" s="1"/>
  <c r="B835" i="16"/>
  <c r="N834" i="16"/>
  <c r="P834" i="16" s="1"/>
  <c r="D834" i="16"/>
  <c r="H834" i="16" s="1"/>
  <c r="B834" i="16"/>
  <c r="N833" i="16"/>
  <c r="P833" i="16" s="1"/>
  <c r="D833" i="16"/>
  <c r="H833" i="16" s="1"/>
  <c r="B833" i="16"/>
  <c r="N832" i="16"/>
  <c r="P832" i="16" s="1"/>
  <c r="D832" i="16"/>
  <c r="H832" i="16" s="1"/>
  <c r="B832" i="16"/>
  <c r="N831" i="16"/>
  <c r="P831" i="16" s="1"/>
  <c r="D831" i="16"/>
  <c r="H831" i="16" s="1"/>
  <c r="B831" i="16"/>
  <c r="N830" i="16"/>
  <c r="P830" i="16" s="1"/>
  <c r="D830" i="16"/>
  <c r="H830" i="16" s="1"/>
  <c r="B830" i="16"/>
  <c r="N829" i="16"/>
  <c r="P829" i="16" s="1"/>
  <c r="D829" i="16"/>
  <c r="H829" i="16" s="1"/>
  <c r="B829" i="16"/>
  <c r="N828" i="16"/>
  <c r="P828" i="16" s="1"/>
  <c r="D828" i="16"/>
  <c r="H828" i="16" s="1"/>
  <c r="B828" i="16"/>
  <c r="N827" i="16"/>
  <c r="P827" i="16" s="1"/>
  <c r="D827" i="16"/>
  <c r="H827" i="16" s="1"/>
  <c r="B827" i="16"/>
  <c r="N826" i="16"/>
  <c r="P826" i="16" s="1"/>
  <c r="D826" i="16"/>
  <c r="H826" i="16" s="1"/>
  <c r="B826" i="16"/>
  <c r="N825" i="16"/>
  <c r="P825" i="16" s="1"/>
  <c r="D825" i="16"/>
  <c r="H825" i="16" s="1"/>
  <c r="B825" i="16"/>
  <c r="N824" i="16"/>
  <c r="P824" i="16" s="1"/>
  <c r="D824" i="16"/>
  <c r="H824" i="16" s="1"/>
  <c r="B824" i="16"/>
  <c r="N823" i="16"/>
  <c r="P823" i="16" s="1"/>
  <c r="D823" i="16"/>
  <c r="H823" i="16" s="1"/>
  <c r="B823" i="16"/>
  <c r="N822" i="16"/>
  <c r="P822" i="16" s="1"/>
  <c r="D822" i="16"/>
  <c r="H822" i="16" s="1"/>
  <c r="B822" i="16"/>
  <c r="N821" i="16"/>
  <c r="P821" i="16" s="1"/>
  <c r="D821" i="16"/>
  <c r="H821" i="16" s="1"/>
  <c r="B821" i="16"/>
  <c r="N820" i="16"/>
  <c r="P820" i="16" s="1"/>
  <c r="D820" i="16"/>
  <c r="H820" i="16" s="1"/>
  <c r="B820" i="16"/>
  <c r="N819" i="16"/>
  <c r="P819" i="16" s="1"/>
  <c r="D819" i="16"/>
  <c r="H819" i="16" s="1"/>
  <c r="B819" i="16"/>
  <c r="N818" i="16"/>
  <c r="P818" i="16" s="1"/>
  <c r="D818" i="16"/>
  <c r="H818" i="16" s="1"/>
  <c r="B818" i="16"/>
  <c r="N817" i="16"/>
  <c r="P817" i="16" s="1"/>
  <c r="D817" i="16"/>
  <c r="H817" i="16" s="1"/>
  <c r="B817" i="16"/>
  <c r="N816" i="16"/>
  <c r="P816" i="16" s="1"/>
  <c r="D816" i="16"/>
  <c r="H816" i="16" s="1"/>
  <c r="B816" i="16"/>
  <c r="N815" i="16"/>
  <c r="P815" i="16" s="1"/>
  <c r="D815" i="16"/>
  <c r="H815" i="16" s="1"/>
  <c r="B815" i="16"/>
  <c r="N814" i="16"/>
  <c r="P814" i="16" s="1"/>
  <c r="D814" i="16"/>
  <c r="H814" i="16" s="1"/>
  <c r="B814" i="16"/>
  <c r="N813" i="16"/>
  <c r="P813" i="16" s="1"/>
  <c r="D813" i="16"/>
  <c r="H813" i="16" s="1"/>
  <c r="B813" i="16"/>
  <c r="N812" i="16"/>
  <c r="P812" i="16" s="1"/>
  <c r="D812" i="16"/>
  <c r="H812" i="16" s="1"/>
  <c r="B812" i="16"/>
  <c r="N811" i="16"/>
  <c r="P811" i="16" s="1"/>
  <c r="D811" i="16"/>
  <c r="H811" i="16" s="1"/>
  <c r="B811" i="16"/>
  <c r="N810" i="16"/>
  <c r="P810" i="16" s="1"/>
  <c r="D810" i="16"/>
  <c r="H810" i="16" s="1"/>
  <c r="B810" i="16"/>
  <c r="N809" i="16"/>
  <c r="P809" i="16" s="1"/>
  <c r="D809" i="16"/>
  <c r="H809" i="16" s="1"/>
  <c r="B809" i="16"/>
  <c r="N808" i="16"/>
  <c r="P808" i="16" s="1"/>
  <c r="D808" i="16"/>
  <c r="H808" i="16" s="1"/>
  <c r="B808" i="16"/>
  <c r="N807" i="16"/>
  <c r="P807" i="16" s="1"/>
  <c r="D807" i="16"/>
  <c r="H807" i="16" s="1"/>
  <c r="B807" i="16"/>
  <c r="N806" i="16"/>
  <c r="P806" i="16" s="1"/>
  <c r="D806" i="16"/>
  <c r="H806" i="16" s="1"/>
  <c r="B806" i="16"/>
  <c r="N805" i="16"/>
  <c r="P805" i="16" s="1"/>
  <c r="D805" i="16"/>
  <c r="H805" i="16" s="1"/>
  <c r="B805" i="16"/>
  <c r="N804" i="16"/>
  <c r="P804" i="16" s="1"/>
  <c r="D804" i="16"/>
  <c r="H804" i="16" s="1"/>
  <c r="B804" i="16"/>
  <c r="N803" i="16"/>
  <c r="P803" i="16" s="1"/>
  <c r="D803" i="16"/>
  <c r="H803" i="16" s="1"/>
  <c r="B803" i="16"/>
  <c r="N802" i="16"/>
  <c r="P802" i="16" s="1"/>
  <c r="D802" i="16"/>
  <c r="H802" i="16" s="1"/>
  <c r="B802" i="16"/>
  <c r="N801" i="16"/>
  <c r="P801" i="16" s="1"/>
  <c r="D801" i="16"/>
  <c r="H801" i="16" s="1"/>
  <c r="B801" i="16"/>
  <c r="N800" i="16"/>
  <c r="P800" i="16" s="1"/>
  <c r="D800" i="16"/>
  <c r="H800" i="16" s="1"/>
  <c r="B800" i="16"/>
  <c r="N799" i="16"/>
  <c r="P799" i="16" s="1"/>
  <c r="D799" i="16"/>
  <c r="H799" i="16" s="1"/>
  <c r="B799" i="16"/>
  <c r="N798" i="16"/>
  <c r="D798" i="16"/>
  <c r="H798" i="16" s="1"/>
  <c r="B798" i="16"/>
  <c r="N797" i="16"/>
  <c r="P797" i="16" s="1"/>
  <c r="D797" i="16"/>
  <c r="H797" i="16" s="1"/>
  <c r="B797" i="16"/>
  <c r="N796" i="16"/>
  <c r="P796" i="16" s="1"/>
  <c r="D796" i="16"/>
  <c r="H796" i="16" s="1"/>
  <c r="B796" i="16"/>
  <c r="N795" i="16"/>
  <c r="P795" i="16" s="1"/>
  <c r="D795" i="16"/>
  <c r="H795" i="16" s="1"/>
  <c r="B795" i="16"/>
  <c r="N794" i="16"/>
  <c r="P794" i="16" s="1"/>
  <c r="D794" i="16"/>
  <c r="H794" i="16" s="1"/>
  <c r="B794" i="16"/>
  <c r="N793" i="16"/>
  <c r="P793" i="16" s="1"/>
  <c r="D793" i="16"/>
  <c r="H793" i="16" s="1"/>
  <c r="B793" i="16"/>
  <c r="N792" i="16"/>
  <c r="P792" i="16" s="1"/>
  <c r="D792" i="16"/>
  <c r="H792" i="16" s="1"/>
  <c r="B792" i="16"/>
  <c r="N791" i="16"/>
  <c r="P791" i="16" s="1"/>
  <c r="D791" i="16"/>
  <c r="H791" i="16" s="1"/>
  <c r="B791" i="16"/>
  <c r="N790" i="16"/>
  <c r="P790" i="16" s="1"/>
  <c r="D790" i="16"/>
  <c r="H790" i="16" s="1"/>
  <c r="B790" i="16"/>
  <c r="N789" i="16"/>
  <c r="P789" i="16" s="1"/>
  <c r="D789" i="16"/>
  <c r="H789" i="16" s="1"/>
  <c r="B789" i="16"/>
  <c r="N788" i="16"/>
  <c r="P788" i="16" s="1"/>
  <c r="D788" i="16"/>
  <c r="H788" i="16" s="1"/>
  <c r="B788" i="16"/>
  <c r="N787" i="16"/>
  <c r="P787" i="16" s="1"/>
  <c r="D787" i="16"/>
  <c r="H787" i="16" s="1"/>
  <c r="B787" i="16"/>
  <c r="N786" i="16"/>
  <c r="P786" i="16" s="1"/>
  <c r="D786" i="16"/>
  <c r="H786" i="16" s="1"/>
  <c r="B786" i="16"/>
  <c r="N785" i="16"/>
  <c r="P785" i="16" s="1"/>
  <c r="D785" i="16"/>
  <c r="H785" i="16" s="1"/>
  <c r="B785" i="16"/>
  <c r="N784" i="16"/>
  <c r="P784" i="16" s="1"/>
  <c r="D784" i="16"/>
  <c r="H784" i="16" s="1"/>
  <c r="B784" i="16"/>
  <c r="N783" i="16"/>
  <c r="P783" i="16" s="1"/>
  <c r="D783" i="16"/>
  <c r="H783" i="16" s="1"/>
  <c r="B783" i="16"/>
  <c r="N782" i="16"/>
  <c r="P782" i="16" s="1"/>
  <c r="D782" i="16"/>
  <c r="H782" i="16" s="1"/>
  <c r="B782" i="16"/>
  <c r="N781" i="16"/>
  <c r="P781" i="16" s="1"/>
  <c r="D781" i="16"/>
  <c r="H781" i="16" s="1"/>
  <c r="B781" i="16"/>
  <c r="N780" i="16"/>
  <c r="P780" i="16" s="1"/>
  <c r="D780" i="16"/>
  <c r="H780" i="16" s="1"/>
  <c r="B780" i="16"/>
  <c r="N779" i="16"/>
  <c r="P779" i="16" s="1"/>
  <c r="D779" i="16"/>
  <c r="H779" i="16" s="1"/>
  <c r="B779" i="16"/>
  <c r="N778" i="16"/>
  <c r="P778" i="16" s="1"/>
  <c r="D778" i="16"/>
  <c r="H778" i="16" s="1"/>
  <c r="B778" i="16"/>
  <c r="N777" i="16"/>
  <c r="P777" i="16" s="1"/>
  <c r="D777" i="16"/>
  <c r="H777" i="16" s="1"/>
  <c r="B777" i="16"/>
  <c r="N776" i="16"/>
  <c r="P776" i="16" s="1"/>
  <c r="D776" i="16"/>
  <c r="H776" i="16" s="1"/>
  <c r="B776" i="16"/>
  <c r="N775" i="16"/>
  <c r="P775" i="16" s="1"/>
  <c r="D775" i="16"/>
  <c r="H775" i="16" s="1"/>
  <c r="B775" i="16"/>
  <c r="N774" i="16"/>
  <c r="P774" i="16" s="1"/>
  <c r="D774" i="16"/>
  <c r="H774" i="16" s="1"/>
  <c r="B774" i="16"/>
  <c r="N773" i="16"/>
  <c r="P773" i="16" s="1"/>
  <c r="D773" i="16"/>
  <c r="H773" i="16" s="1"/>
  <c r="B773" i="16"/>
  <c r="N772" i="16"/>
  <c r="P772" i="16" s="1"/>
  <c r="D772" i="16"/>
  <c r="H772" i="16" s="1"/>
  <c r="B772" i="16"/>
  <c r="N771" i="16"/>
  <c r="P771" i="16" s="1"/>
  <c r="D771" i="16"/>
  <c r="H771" i="16" s="1"/>
  <c r="B771" i="16"/>
  <c r="N770" i="16"/>
  <c r="P770" i="16" s="1"/>
  <c r="D770" i="16"/>
  <c r="H770" i="16" s="1"/>
  <c r="B770" i="16"/>
  <c r="N769" i="16"/>
  <c r="P769" i="16" s="1"/>
  <c r="D769" i="16"/>
  <c r="H769" i="16" s="1"/>
  <c r="B769" i="16"/>
  <c r="N768" i="16"/>
  <c r="P768" i="16" s="1"/>
  <c r="D768" i="16"/>
  <c r="H768" i="16" s="1"/>
  <c r="B768" i="16"/>
  <c r="N767" i="16"/>
  <c r="P767" i="16" s="1"/>
  <c r="D767" i="16"/>
  <c r="H767" i="16" s="1"/>
  <c r="B767" i="16"/>
  <c r="N766" i="16"/>
  <c r="P766" i="16" s="1"/>
  <c r="D766" i="16"/>
  <c r="H766" i="16" s="1"/>
  <c r="B766" i="16"/>
  <c r="N765" i="16"/>
  <c r="P765" i="16" s="1"/>
  <c r="D765" i="16"/>
  <c r="H765" i="16" s="1"/>
  <c r="B765" i="16"/>
  <c r="N764" i="16"/>
  <c r="P764" i="16" s="1"/>
  <c r="D764" i="16"/>
  <c r="H764" i="16" s="1"/>
  <c r="B764" i="16"/>
  <c r="N763" i="16"/>
  <c r="P763" i="16" s="1"/>
  <c r="D763" i="16"/>
  <c r="H763" i="16" s="1"/>
  <c r="B763" i="16"/>
  <c r="N762" i="16"/>
  <c r="P762" i="16" s="1"/>
  <c r="D762" i="16"/>
  <c r="H762" i="16" s="1"/>
  <c r="B762" i="16"/>
  <c r="N761" i="16"/>
  <c r="P761" i="16" s="1"/>
  <c r="D761" i="16"/>
  <c r="H761" i="16" s="1"/>
  <c r="B761" i="16"/>
  <c r="N760" i="16"/>
  <c r="P760" i="16" s="1"/>
  <c r="D760" i="16"/>
  <c r="H760" i="16" s="1"/>
  <c r="B760" i="16"/>
  <c r="N759" i="16"/>
  <c r="P759" i="16" s="1"/>
  <c r="D759" i="16"/>
  <c r="H759" i="16" s="1"/>
  <c r="B759" i="16"/>
  <c r="N758" i="16"/>
  <c r="P758" i="16" s="1"/>
  <c r="D758" i="16"/>
  <c r="H758" i="16" s="1"/>
  <c r="B758" i="16"/>
  <c r="N757" i="16"/>
  <c r="P757" i="16" s="1"/>
  <c r="D757" i="16"/>
  <c r="H757" i="16" s="1"/>
  <c r="B757" i="16"/>
  <c r="N756" i="16"/>
  <c r="P756" i="16" s="1"/>
  <c r="D756" i="16"/>
  <c r="H756" i="16" s="1"/>
  <c r="B756" i="16"/>
  <c r="N755" i="16"/>
  <c r="P755" i="16" s="1"/>
  <c r="D755" i="16"/>
  <c r="H755" i="16" s="1"/>
  <c r="B755" i="16"/>
  <c r="N754" i="16"/>
  <c r="P754" i="16" s="1"/>
  <c r="D754" i="16"/>
  <c r="H754" i="16" s="1"/>
  <c r="B754" i="16"/>
  <c r="N753" i="16"/>
  <c r="P753" i="16" s="1"/>
  <c r="D753" i="16"/>
  <c r="H753" i="16" s="1"/>
  <c r="B753" i="16"/>
  <c r="N752" i="16"/>
  <c r="P752" i="16" s="1"/>
  <c r="D752" i="16"/>
  <c r="H752" i="16" s="1"/>
  <c r="B752" i="16"/>
  <c r="N751" i="16"/>
  <c r="P751" i="16" s="1"/>
  <c r="D751" i="16"/>
  <c r="H751" i="16" s="1"/>
  <c r="B751" i="16"/>
  <c r="N750" i="16"/>
  <c r="P750" i="16" s="1"/>
  <c r="D750" i="16"/>
  <c r="H750" i="16" s="1"/>
  <c r="B750" i="16"/>
  <c r="N749" i="16"/>
  <c r="P749" i="16" s="1"/>
  <c r="D749" i="16"/>
  <c r="H749" i="16" s="1"/>
  <c r="B749" i="16"/>
  <c r="N748" i="16"/>
  <c r="P748" i="16" s="1"/>
  <c r="D748" i="16"/>
  <c r="H748" i="16" s="1"/>
  <c r="B748" i="16"/>
  <c r="N747" i="16"/>
  <c r="P747" i="16" s="1"/>
  <c r="D747" i="16"/>
  <c r="H747" i="16" s="1"/>
  <c r="B747" i="16"/>
  <c r="N746" i="16"/>
  <c r="P746" i="16" s="1"/>
  <c r="D746" i="16"/>
  <c r="H746" i="16" s="1"/>
  <c r="B746" i="16"/>
  <c r="N745" i="16"/>
  <c r="P745" i="16" s="1"/>
  <c r="D745" i="16"/>
  <c r="H745" i="16" s="1"/>
  <c r="B745" i="16"/>
  <c r="N744" i="16"/>
  <c r="P744" i="16" s="1"/>
  <c r="D744" i="16"/>
  <c r="H744" i="16" s="1"/>
  <c r="B744" i="16"/>
  <c r="N743" i="16"/>
  <c r="P743" i="16" s="1"/>
  <c r="D743" i="16"/>
  <c r="H743" i="16" s="1"/>
  <c r="B743" i="16"/>
  <c r="N742" i="16"/>
  <c r="P742" i="16" s="1"/>
  <c r="D742" i="16"/>
  <c r="H742" i="16" s="1"/>
  <c r="B742" i="16"/>
  <c r="N741" i="16"/>
  <c r="P741" i="16" s="1"/>
  <c r="D741" i="16"/>
  <c r="H741" i="16" s="1"/>
  <c r="B741" i="16"/>
  <c r="N740" i="16"/>
  <c r="P740" i="16" s="1"/>
  <c r="D740" i="16"/>
  <c r="H740" i="16" s="1"/>
  <c r="B740" i="16"/>
  <c r="N739" i="16"/>
  <c r="P739" i="16" s="1"/>
  <c r="D739" i="16"/>
  <c r="H739" i="16" s="1"/>
  <c r="B739" i="16"/>
  <c r="N738" i="16"/>
  <c r="P738" i="16" s="1"/>
  <c r="D738" i="16"/>
  <c r="H738" i="16" s="1"/>
  <c r="B738" i="16"/>
  <c r="N737" i="16"/>
  <c r="P737" i="16" s="1"/>
  <c r="D737" i="16"/>
  <c r="H737" i="16" s="1"/>
  <c r="B737" i="16"/>
  <c r="N736" i="16"/>
  <c r="P736" i="16" s="1"/>
  <c r="D736" i="16"/>
  <c r="H736" i="16" s="1"/>
  <c r="B736" i="16"/>
  <c r="N735" i="16"/>
  <c r="P735" i="16" s="1"/>
  <c r="D735" i="16"/>
  <c r="H735" i="16" s="1"/>
  <c r="B735" i="16"/>
  <c r="N734" i="16"/>
  <c r="P734" i="16" s="1"/>
  <c r="D734" i="16"/>
  <c r="H734" i="16" s="1"/>
  <c r="B734" i="16"/>
  <c r="N733" i="16"/>
  <c r="P733" i="16" s="1"/>
  <c r="D733" i="16"/>
  <c r="H733" i="16" s="1"/>
  <c r="B733" i="16"/>
  <c r="N732" i="16"/>
  <c r="P732" i="16" s="1"/>
  <c r="D732" i="16"/>
  <c r="H732" i="16" s="1"/>
  <c r="B732" i="16"/>
  <c r="N731" i="16"/>
  <c r="P731" i="16" s="1"/>
  <c r="D731" i="16"/>
  <c r="H731" i="16" s="1"/>
  <c r="B731" i="16"/>
  <c r="N730" i="16"/>
  <c r="P730" i="16" s="1"/>
  <c r="D730" i="16"/>
  <c r="H730" i="16" s="1"/>
  <c r="B730" i="16"/>
  <c r="N729" i="16"/>
  <c r="P729" i="16" s="1"/>
  <c r="D729" i="16"/>
  <c r="H729" i="16" s="1"/>
  <c r="B729" i="16"/>
  <c r="N728" i="16"/>
  <c r="P728" i="16" s="1"/>
  <c r="D728" i="16"/>
  <c r="H728" i="16" s="1"/>
  <c r="B728" i="16"/>
  <c r="N727" i="16"/>
  <c r="P727" i="16" s="1"/>
  <c r="D727" i="16"/>
  <c r="H727" i="16" s="1"/>
  <c r="B727" i="16"/>
  <c r="N726" i="16"/>
  <c r="P726" i="16" s="1"/>
  <c r="D726" i="16"/>
  <c r="H726" i="16" s="1"/>
  <c r="B726" i="16"/>
  <c r="N725" i="16"/>
  <c r="P725" i="16" s="1"/>
  <c r="D725" i="16"/>
  <c r="H725" i="16" s="1"/>
  <c r="B725" i="16"/>
  <c r="N724" i="16"/>
  <c r="P724" i="16" s="1"/>
  <c r="D724" i="16"/>
  <c r="H724" i="16" s="1"/>
  <c r="B724" i="16"/>
  <c r="N723" i="16"/>
  <c r="P723" i="16" s="1"/>
  <c r="D723" i="16"/>
  <c r="H723" i="16" s="1"/>
  <c r="B723" i="16"/>
  <c r="N722" i="16"/>
  <c r="P722" i="16" s="1"/>
  <c r="D722" i="16"/>
  <c r="H722" i="16" s="1"/>
  <c r="B722" i="16"/>
  <c r="N721" i="16"/>
  <c r="P721" i="16" s="1"/>
  <c r="D721" i="16"/>
  <c r="H721" i="16" s="1"/>
  <c r="B721" i="16"/>
  <c r="N720" i="16"/>
  <c r="P720" i="16" s="1"/>
  <c r="D720" i="16"/>
  <c r="H720" i="16" s="1"/>
  <c r="B720" i="16"/>
  <c r="N719" i="16"/>
  <c r="P719" i="16" s="1"/>
  <c r="D719" i="16"/>
  <c r="H719" i="16" s="1"/>
  <c r="B719" i="16"/>
  <c r="N718" i="16"/>
  <c r="P718" i="16" s="1"/>
  <c r="D718" i="16"/>
  <c r="H718" i="16" s="1"/>
  <c r="B718" i="16"/>
  <c r="N717" i="16"/>
  <c r="P717" i="16" s="1"/>
  <c r="D717" i="16"/>
  <c r="H717" i="16" s="1"/>
  <c r="B717" i="16"/>
  <c r="N716" i="16"/>
  <c r="P716" i="16" s="1"/>
  <c r="D716" i="16"/>
  <c r="H716" i="16" s="1"/>
  <c r="B716" i="16"/>
  <c r="N715" i="16"/>
  <c r="P715" i="16" s="1"/>
  <c r="D715" i="16"/>
  <c r="H715" i="16" s="1"/>
  <c r="B715" i="16"/>
  <c r="N714" i="16"/>
  <c r="P714" i="16" s="1"/>
  <c r="D714" i="16"/>
  <c r="H714" i="16" s="1"/>
  <c r="B714" i="16"/>
  <c r="N713" i="16"/>
  <c r="P713" i="16" s="1"/>
  <c r="D713" i="16"/>
  <c r="H713" i="16" s="1"/>
  <c r="B713" i="16"/>
  <c r="N712" i="16"/>
  <c r="P712" i="16" s="1"/>
  <c r="D712" i="16"/>
  <c r="H712" i="16" s="1"/>
  <c r="B712" i="16"/>
  <c r="N711" i="16"/>
  <c r="P711" i="16" s="1"/>
  <c r="D711" i="16"/>
  <c r="H711" i="16" s="1"/>
  <c r="B711" i="16"/>
  <c r="N710" i="16"/>
  <c r="P710" i="16" s="1"/>
  <c r="D710" i="16"/>
  <c r="H710" i="16" s="1"/>
  <c r="B710" i="16"/>
  <c r="N709" i="16"/>
  <c r="P709" i="16" s="1"/>
  <c r="D709" i="16"/>
  <c r="H709" i="16" s="1"/>
  <c r="B709" i="16"/>
  <c r="N708" i="16"/>
  <c r="P708" i="16" s="1"/>
  <c r="D708" i="16"/>
  <c r="H708" i="16" s="1"/>
  <c r="B708" i="16"/>
  <c r="N707" i="16"/>
  <c r="P707" i="16" s="1"/>
  <c r="D707" i="16"/>
  <c r="H707" i="16" s="1"/>
  <c r="B707" i="16"/>
  <c r="N706" i="16"/>
  <c r="P706" i="16" s="1"/>
  <c r="D706" i="16"/>
  <c r="H706" i="16" s="1"/>
  <c r="B706" i="16"/>
  <c r="N705" i="16"/>
  <c r="P705" i="16" s="1"/>
  <c r="D705" i="16"/>
  <c r="H705" i="16" s="1"/>
  <c r="B705" i="16"/>
  <c r="N704" i="16"/>
  <c r="P704" i="16" s="1"/>
  <c r="D704" i="16"/>
  <c r="H704" i="16" s="1"/>
  <c r="B704" i="16"/>
  <c r="N703" i="16"/>
  <c r="P703" i="16" s="1"/>
  <c r="D703" i="16"/>
  <c r="H703" i="16" s="1"/>
  <c r="B703" i="16"/>
  <c r="N702" i="16"/>
  <c r="P702" i="16" s="1"/>
  <c r="D702" i="16"/>
  <c r="H702" i="16" s="1"/>
  <c r="B702" i="16"/>
  <c r="N701" i="16"/>
  <c r="P701" i="16" s="1"/>
  <c r="D701" i="16"/>
  <c r="H701" i="16" s="1"/>
  <c r="B701" i="16"/>
  <c r="N700" i="16"/>
  <c r="P700" i="16" s="1"/>
  <c r="D700" i="16"/>
  <c r="H700" i="16" s="1"/>
  <c r="B700" i="16"/>
  <c r="N699" i="16"/>
  <c r="P699" i="16" s="1"/>
  <c r="D699" i="16"/>
  <c r="H699" i="16" s="1"/>
  <c r="B699" i="16"/>
  <c r="N698" i="16"/>
  <c r="P698" i="16" s="1"/>
  <c r="D698" i="16"/>
  <c r="H698" i="16" s="1"/>
  <c r="B698" i="16"/>
  <c r="N697" i="16"/>
  <c r="P697" i="16" s="1"/>
  <c r="D697" i="16"/>
  <c r="H697" i="16" s="1"/>
  <c r="B697" i="16"/>
  <c r="N696" i="16"/>
  <c r="P696" i="16" s="1"/>
  <c r="D696" i="16"/>
  <c r="H696" i="16" s="1"/>
  <c r="B696" i="16"/>
  <c r="N695" i="16"/>
  <c r="P695" i="16" s="1"/>
  <c r="D695" i="16"/>
  <c r="H695" i="16" s="1"/>
  <c r="B695" i="16"/>
  <c r="N694" i="16"/>
  <c r="P694" i="16" s="1"/>
  <c r="D694" i="16"/>
  <c r="H694" i="16" s="1"/>
  <c r="B694" i="16"/>
  <c r="N693" i="16"/>
  <c r="P693" i="16" s="1"/>
  <c r="D693" i="16"/>
  <c r="H693" i="16" s="1"/>
  <c r="B693" i="16"/>
  <c r="N692" i="16"/>
  <c r="P692" i="16" s="1"/>
  <c r="D692" i="16"/>
  <c r="H692" i="16" s="1"/>
  <c r="B692" i="16"/>
  <c r="N691" i="16"/>
  <c r="P691" i="16" s="1"/>
  <c r="D691" i="16"/>
  <c r="H691" i="16" s="1"/>
  <c r="B691" i="16"/>
  <c r="N690" i="16"/>
  <c r="P690" i="16" s="1"/>
  <c r="D690" i="16"/>
  <c r="H690" i="16" s="1"/>
  <c r="B690" i="16"/>
  <c r="N689" i="16"/>
  <c r="P689" i="16" s="1"/>
  <c r="D689" i="16"/>
  <c r="H689" i="16" s="1"/>
  <c r="B689" i="16"/>
  <c r="N688" i="16"/>
  <c r="P688" i="16" s="1"/>
  <c r="D688" i="16"/>
  <c r="H688" i="16" s="1"/>
  <c r="B688" i="16"/>
  <c r="N687" i="16"/>
  <c r="P687" i="16" s="1"/>
  <c r="D687" i="16"/>
  <c r="H687" i="16" s="1"/>
  <c r="B687" i="16"/>
  <c r="N686" i="16"/>
  <c r="P686" i="16" s="1"/>
  <c r="D686" i="16"/>
  <c r="H686" i="16" s="1"/>
  <c r="B686" i="16"/>
  <c r="N685" i="16"/>
  <c r="P685" i="16" s="1"/>
  <c r="D685" i="16"/>
  <c r="H685" i="16" s="1"/>
  <c r="B685" i="16"/>
  <c r="N684" i="16"/>
  <c r="P684" i="16" s="1"/>
  <c r="D684" i="16"/>
  <c r="H684" i="16" s="1"/>
  <c r="B684" i="16"/>
  <c r="N683" i="16"/>
  <c r="P683" i="16" s="1"/>
  <c r="D683" i="16"/>
  <c r="H683" i="16" s="1"/>
  <c r="B683" i="16"/>
  <c r="N682" i="16"/>
  <c r="P682" i="16" s="1"/>
  <c r="D682" i="16"/>
  <c r="H682" i="16" s="1"/>
  <c r="B682" i="16"/>
  <c r="N681" i="16"/>
  <c r="P681" i="16" s="1"/>
  <c r="D681" i="16"/>
  <c r="H681" i="16" s="1"/>
  <c r="B681" i="16"/>
  <c r="N680" i="16"/>
  <c r="P680" i="16" s="1"/>
  <c r="D680" i="16"/>
  <c r="H680" i="16" s="1"/>
  <c r="B680" i="16"/>
  <c r="N679" i="16"/>
  <c r="P679" i="16" s="1"/>
  <c r="D679" i="16"/>
  <c r="H679" i="16" s="1"/>
  <c r="B679" i="16"/>
  <c r="N678" i="16"/>
  <c r="P678" i="16" s="1"/>
  <c r="D678" i="16"/>
  <c r="H678" i="16" s="1"/>
  <c r="B678" i="16"/>
  <c r="N677" i="16"/>
  <c r="P677" i="16" s="1"/>
  <c r="D677" i="16"/>
  <c r="H677" i="16" s="1"/>
  <c r="B677" i="16"/>
  <c r="N676" i="16"/>
  <c r="P676" i="16" s="1"/>
  <c r="D676" i="16"/>
  <c r="H676" i="16" s="1"/>
  <c r="B676" i="16"/>
  <c r="N675" i="16"/>
  <c r="P675" i="16" s="1"/>
  <c r="D675" i="16"/>
  <c r="H675" i="16" s="1"/>
  <c r="B675" i="16"/>
  <c r="N674" i="16"/>
  <c r="P674" i="16" s="1"/>
  <c r="D674" i="16"/>
  <c r="H674" i="16" s="1"/>
  <c r="B674" i="16"/>
  <c r="N673" i="16"/>
  <c r="P673" i="16" s="1"/>
  <c r="D673" i="16"/>
  <c r="H673" i="16" s="1"/>
  <c r="B673" i="16"/>
  <c r="N672" i="16"/>
  <c r="P672" i="16" s="1"/>
  <c r="D672" i="16"/>
  <c r="H672" i="16" s="1"/>
  <c r="B672" i="16"/>
  <c r="N671" i="16"/>
  <c r="P671" i="16" s="1"/>
  <c r="D671" i="16"/>
  <c r="H671" i="16" s="1"/>
  <c r="B671" i="16"/>
  <c r="N670" i="16"/>
  <c r="P670" i="16" s="1"/>
  <c r="D670" i="16"/>
  <c r="H670" i="16" s="1"/>
  <c r="B670" i="16"/>
  <c r="N669" i="16"/>
  <c r="P669" i="16" s="1"/>
  <c r="D669" i="16"/>
  <c r="H669" i="16" s="1"/>
  <c r="B669" i="16"/>
  <c r="N668" i="16"/>
  <c r="P668" i="16" s="1"/>
  <c r="D668" i="16"/>
  <c r="H668" i="16" s="1"/>
  <c r="B668" i="16"/>
  <c r="N667" i="16"/>
  <c r="P667" i="16" s="1"/>
  <c r="D667" i="16"/>
  <c r="H667" i="16" s="1"/>
  <c r="B667" i="16"/>
  <c r="N666" i="16"/>
  <c r="P666" i="16" s="1"/>
  <c r="D666" i="16"/>
  <c r="H666" i="16" s="1"/>
  <c r="B666" i="16"/>
  <c r="N665" i="16"/>
  <c r="P665" i="16" s="1"/>
  <c r="D665" i="16"/>
  <c r="H665" i="16" s="1"/>
  <c r="B665" i="16"/>
  <c r="N664" i="16"/>
  <c r="P664" i="16" s="1"/>
  <c r="D664" i="16"/>
  <c r="H664" i="16" s="1"/>
  <c r="B664" i="16"/>
  <c r="N663" i="16"/>
  <c r="P663" i="16" s="1"/>
  <c r="D663" i="16"/>
  <c r="H663" i="16" s="1"/>
  <c r="B663" i="16"/>
  <c r="N662" i="16"/>
  <c r="P662" i="16" s="1"/>
  <c r="D662" i="16"/>
  <c r="H662" i="16" s="1"/>
  <c r="B662" i="16"/>
  <c r="N661" i="16"/>
  <c r="P661" i="16" s="1"/>
  <c r="D661" i="16"/>
  <c r="H661" i="16" s="1"/>
  <c r="B661" i="16"/>
  <c r="N660" i="16"/>
  <c r="P660" i="16" s="1"/>
  <c r="D660" i="16"/>
  <c r="H660" i="16" s="1"/>
  <c r="B660" i="16"/>
  <c r="N659" i="16"/>
  <c r="P659" i="16" s="1"/>
  <c r="D659" i="16"/>
  <c r="H659" i="16" s="1"/>
  <c r="B659" i="16"/>
  <c r="N658" i="16"/>
  <c r="P658" i="16" s="1"/>
  <c r="D658" i="16"/>
  <c r="H658" i="16" s="1"/>
  <c r="B658" i="16"/>
  <c r="N657" i="16"/>
  <c r="P657" i="16" s="1"/>
  <c r="D657" i="16"/>
  <c r="H657" i="16" s="1"/>
  <c r="B657" i="16"/>
  <c r="N656" i="16"/>
  <c r="P656" i="16" s="1"/>
  <c r="D656" i="16"/>
  <c r="H656" i="16" s="1"/>
  <c r="B656" i="16"/>
  <c r="N655" i="16"/>
  <c r="P655" i="16" s="1"/>
  <c r="D655" i="16"/>
  <c r="H655" i="16" s="1"/>
  <c r="B655" i="16"/>
  <c r="N654" i="16"/>
  <c r="P654" i="16" s="1"/>
  <c r="D654" i="16"/>
  <c r="H654" i="16" s="1"/>
  <c r="B654" i="16"/>
  <c r="N653" i="16"/>
  <c r="P653" i="16" s="1"/>
  <c r="D653" i="16"/>
  <c r="H653" i="16" s="1"/>
  <c r="B653" i="16"/>
  <c r="N652" i="16"/>
  <c r="P652" i="16" s="1"/>
  <c r="D652" i="16"/>
  <c r="H652" i="16" s="1"/>
  <c r="B652" i="16"/>
  <c r="N651" i="16"/>
  <c r="P651" i="16" s="1"/>
  <c r="D651" i="16"/>
  <c r="H651" i="16" s="1"/>
  <c r="B651" i="16"/>
  <c r="N650" i="16"/>
  <c r="P650" i="16" s="1"/>
  <c r="D650" i="16"/>
  <c r="H650" i="16" s="1"/>
  <c r="B650" i="16"/>
  <c r="N649" i="16"/>
  <c r="P649" i="16" s="1"/>
  <c r="D649" i="16"/>
  <c r="H649" i="16" s="1"/>
  <c r="B649" i="16"/>
  <c r="N648" i="16"/>
  <c r="P648" i="16" s="1"/>
  <c r="D648" i="16"/>
  <c r="H648" i="16" s="1"/>
  <c r="B648" i="16"/>
  <c r="N647" i="16"/>
  <c r="P647" i="16" s="1"/>
  <c r="D647" i="16"/>
  <c r="H647" i="16" s="1"/>
  <c r="B647" i="16"/>
  <c r="N646" i="16"/>
  <c r="P646" i="16" s="1"/>
  <c r="D646" i="16"/>
  <c r="H646" i="16" s="1"/>
  <c r="B646" i="16"/>
  <c r="N645" i="16"/>
  <c r="P645" i="16" s="1"/>
  <c r="D645" i="16"/>
  <c r="H645" i="16" s="1"/>
  <c r="B645" i="16"/>
  <c r="N644" i="16"/>
  <c r="P644" i="16" s="1"/>
  <c r="D644" i="16"/>
  <c r="H644" i="16" s="1"/>
  <c r="B644" i="16"/>
  <c r="N643" i="16"/>
  <c r="P643" i="16" s="1"/>
  <c r="D643" i="16"/>
  <c r="H643" i="16" s="1"/>
  <c r="B643" i="16"/>
  <c r="N642" i="16"/>
  <c r="P642" i="16" s="1"/>
  <c r="D642" i="16"/>
  <c r="H642" i="16" s="1"/>
  <c r="B642" i="16"/>
  <c r="N641" i="16"/>
  <c r="P641" i="16" s="1"/>
  <c r="D641" i="16"/>
  <c r="H641" i="16" s="1"/>
  <c r="B641" i="16"/>
  <c r="N640" i="16"/>
  <c r="P640" i="16" s="1"/>
  <c r="D640" i="16"/>
  <c r="H640" i="16" s="1"/>
  <c r="B640" i="16"/>
  <c r="N639" i="16"/>
  <c r="P639" i="16" s="1"/>
  <c r="D639" i="16"/>
  <c r="H639" i="16" s="1"/>
  <c r="B639" i="16"/>
  <c r="N638" i="16"/>
  <c r="P638" i="16" s="1"/>
  <c r="D638" i="16"/>
  <c r="H638" i="16" s="1"/>
  <c r="B638" i="16"/>
  <c r="N637" i="16"/>
  <c r="P637" i="16" s="1"/>
  <c r="D637" i="16"/>
  <c r="H637" i="16" s="1"/>
  <c r="B637" i="16"/>
  <c r="N636" i="16"/>
  <c r="P636" i="16" s="1"/>
  <c r="D636" i="16"/>
  <c r="H636" i="16" s="1"/>
  <c r="B636" i="16"/>
  <c r="N635" i="16"/>
  <c r="P635" i="16" s="1"/>
  <c r="D635" i="16"/>
  <c r="H635" i="16" s="1"/>
  <c r="B635" i="16"/>
  <c r="N634" i="16"/>
  <c r="P634" i="16" s="1"/>
  <c r="D634" i="16"/>
  <c r="H634" i="16" s="1"/>
  <c r="B634" i="16"/>
  <c r="N633" i="16"/>
  <c r="P633" i="16" s="1"/>
  <c r="D633" i="16"/>
  <c r="H633" i="16" s="1"/>
  <c r="B633" i="16"/>
  <c r="N632" i="16"/>
  <c r="P632" i="16" s="1"/>
  <c r="D632" i="16"/>
  <c r="H632" i="16" s="1"/>
  <c r="B632" i="16"/>
  <c r="N631" i="16"/>
  <c r="P631" i="16" s="1"/>
  <c r="D631" i="16"/>
  <c r="H631" i="16" s="1"/>
  <c r="B631" i="16"/>
  <c r="N630" i="16"/>
  <c r="P630" i="16" s="1"/>
  <c r="D630" i="16"/>
  <c r="H630" i="16" s="1"/>
  <c r="B630" i="16"/>
  <c r="N629" i="16"/>
  <c r="P629" i="16" s="1"/>
  <c r="D629" i="16"/>
  <c r="H629" i="16" s="1"/>
  <c r="B629" i="16"/>
  <c r="N628" i="16"/>
  <c r="P628" i="16" s="1"/>
  <c r="D628" i="16"/>
  <c r="H628" i="16" s="1"/>
  <c r="B628" i="16"/>
  <c r="N627" i="16"/>
  <c r="P627" i="16" s="1"/>
  <c r="D627" i="16"/>
  <c r="H627" i="16" s="1"/>
  <c r="B627" i="16"/>
  <c r="N626" i="16"/>
  <c r="P626" i="16" s="1"/>
  <c r="D626" i="16"/>
  <c r="H626" i="16" s="1"/>
  <c r="B626" i="16"/>
  <c r="N625" i="16"/>
  <c r="P625" i="16" s="1"/>
  <c r="D625" i="16"/>
  <c r="H625" i="16" s="1"/>
  <c r="B625" i="16"/>
  <c r="N624" i="16"/>
  <c r="P624" i="16" s="1"/>
  <c r="D624" i="16"/>
  <c r="H624" i="16" s="1"/>
  <c r="B624" i="16"/>
  <c r="N623" i="16"/>
  <c r="P623" i="16" s="1"/>
  <c r="D623" i="16"/>
  <c r="H623" i="16" s="1"/>
  <c r="B623" i="16"/>
  <c r="N622" i="16"/>
  <c r="P622" i="16" s="1"/>
  <c r="D622" i="16"/>
  <c r="H622" i="16" s="1"/>
  <c r="B622" i="16"/>
  <c r="N621" i="16"/>
  <c r="P621" i="16" s="1"/>
  <c r="D621" i="16"/>
  <c r="H621" i="16" s="1"/>
  <c r="B621" i="16"/>
  <c r="N620" i="16"/>
  <c r="P620" i="16" s="1"/>
  <c r="D620" i="16"/>
  <c r="H620" i="16" s="1"/>
  <c r="B620" i="16"/>
  <c r="N619" i="16"/>
  <c r="P619" i="16" s="1"/>
  <c r="D619" i="16"/>
  <c r="H619" i="16" s="1"/>
  <c r="B619" i="16"/>
  <c r="N618" i="16"/>
  <c r="P618" i="16" s="1"/>
  <c r="D618" i="16"/>
  <c r="H618" i="16" s="1"/>
  <c r="B618" i="16"/>
  <c r="N617" i="16"/>
  <c r="P617" i="16" s="1"/>
  <c r="D617" i="16"/>
  <c r="H617" i="16" s="1"/>
  <c r="B617" i="16"/>
  <c r="N616" i="16"/>
  <c r="P616" i="16" s="1"/>
  <c r="D616" i="16"/>
  <c r="H616" i="16" s="1"/>
  <c r="B616" i="16"/>
  <c r="N615" i="16"/>
  <c r="D615" i="16"/>
  <c r="H615" i="16" s="1"/>
  <c r="B615" i="16"/>
  <c r="N614" i="16"/>
  <c r="P614" i="16" s="1"/>
  <c r="D614" i="16"/>
  <c r="H614" i="16" s="1"/>
  <c r="B614" i="16"/>
  <c r="N613" i="16"/>
  <c r="P613" i="16" s="1"/>
  <c r="D613" i="16"/>
  <c r="H613" i="16" s="1"/>
  <c r="B613" i="16"/>
  <c r="N612" i="16"/>
  <c r="P612" i="16" s="1"/>
  <c r="D612" i="16"/>
  <c r="H612" i="16" s="1"/>
  <c r="B612" i="16"/>
  <c r="N611" i="16"/>
  <c r="P611" i="16" s="1"/>
  <c r="D611" i="16"/>
  <c r="H611" i="16" s="1"/>
  <c r="B611" i="16"/>
  <c r="N610" i="16"/>
  <c r="P610" i="16" s="1"/>
  <c r="D610" i="16"/>
  <c r="H610" i="16" s="1"/>
  <c r="B610" i="16"/>
  <c r="N609" i="16"/>
  <c r="P609" i="16" s="1"/>
  <c r="D609" i="16"/>
  <c r="H609" i="16" s="1"/>
  <c r="B609" i="16"/>
  <c r="N608" i="16"/>
  <c r="P608" i="16" s="1"/>
  <c r="D608" i="16"/>
  <c r="H608" i="16" s="1"/>
  <c r="B608" i="16"/>
  <c r="N607" i="16"/>
  <c r="P607" i="16" s="1"/>
  <c r="D607" i="16"/>
  <c r="H607" i="16" s="1"/>
  <c r="B607" i="16"/>
  <c r="N606" i="16"/>
  <c r="P606" i="16" s="1"/>
  <c r="D606" i="16"/>
  <c r="H606" i="16" s="1"/>
  <c r="B606" i="16"/>
  <c r="N605" i="16"/>
  <c r="P605" i="16" s="1"/>
  <c r="D605" i="16"/>
  <c r="H605" i="16" s="1"/>
  <c r="B605" i="16"/>
  <c r="N604" i="16"/>
  <c r="P604" i="16" s="1"/>
  <c r="D604" i="16"/>
  <c r="H604" i="16" s="1"/>
  <c r="B604" i="16"/>
  <c r="N603" i="16"/>
  <c r="P603" i="16" s="1"/>
  <c r="D603" i="16"/>
  <c r="H603" i="16" s="1"/>
  <c r="B603" i="16"/>
  <c r="N602" i="16"/>
  <c r="P602" i="16" s="1"/>
  <c r="D602" i="16"/>
  <c r="H602" i="16" s="1"/>
  <c r="B602" i="16"/>
  <c r="N601" i="16"/>
  <c r="P601" i="16" s="1"/>
  <c r="D601" i="16"/>
  <c r="H601" i="16" s="1"/>
  <c r="B601" i="16"/>
  <c r="N600" i="16"/>
  <c r="P600" i="16" s="1"/>
  <c r="D600" i="16"/>
  <c r="H600" i="16" s="1"/>
  <c r="B600" i="16"/>
  <c r="N599" i="16"/>
  <c r="P599" i="16" s="1"/>
  <c r="D599" i="16"/>
  <c r="H599" i="16" s="1"/>
  <c r="B599" i="16"/>
  <c r="N598" i="16"/>
  <c r="P598" i="16" s="1"/>
  <c r="D598" i="16"/>
  <c r="H598" i="16" s="1"/>
  <c r="B598" i="16"/>
  <c r="N597" i="16"/>
  <c r="P597" i="16" s="1"/>
  <c r="D597" i="16"/>
  <c r="H597" i="16" s="1"/>
  <c r="B597" i="16"/>
  <c r="N596" i="16"/>
  <c r="P596" i="16" s="1"/>
  <c r="D596" i="16"/>
  <c r="H596" i="16" s="1"/>
  <c r="B596" i="16"/>
  <c r="N595" i="16"/>
  <c r="P595" i="16" s="1"/>
  <c r="D595" i="16"/>
  <c r="H595" i="16" s="1"/>
  <c r="B595" i="16"/>
  <c r="N594" i="16"/>
  <c r="P594" i="16" s="1"/>
  <c r="D594" i="16"/>
  <c r="H594" i="16" s="1"/>
  <c r="B594" i="16"/>
  <c r="N593" i="16"/>
  <c r="P593" i="16" s="1"/>
  <c r="D593" i="16"/>
  <c r="H593" i="16" s="1"/>
  <c r="B593" i="16"/>
  <c r="N592" i="16"/>
  <c r="P592" i="16" s="1"/>
  <c r="D592" i="16"/>
  <c r="H592" i="16" s="1"/>
  <c r="B592" i="16"/>
  <c r="N591" i="16"/>
  <c r="P591" i="16" s="1"/>
  <c r="D591" i="16"/>
  <c r="H591" i="16" s="1"/>
  <c r="B591" i="16"/>
  <c r="N590" i="16"/>
  <c r="P590" i="16" s="1"/>
  <c r="D590" i="16"/>
  <c r="H590" i="16" s="1"/>
  <c r="B590" i="16"/>
  <c r="N589" i="16"/>
  <c r="P589" i="16" s="1"/>
  <c r="D589" i="16"/>
  <c r="H589" i="16" s="1"/>
  <c r="B589" i="16"/>
  <c r="N588" i="16"/>
  <c r="P588" i="16" s="1"/>
  <c r="D588" i="16"/>
  <c r="H588" i="16" s="1"/>
  <c r="B588" i="16"/>
  <c r="N587" i="16"/>
  <c r="P587" i="16" s="1"/>
  <c r="D587" i="16"/>
  <c r="H587" i="16" s="1"/>
  <c r="B587" i="16"/>
  <c r="N586" i="16"/>
  <c r="P586" i="16" s="1"/>
  <c r="D586" i="16"/>
  <c r="H586" i="16" s="1"/>
  <c r="B586" i="16"/>
  <c r="N585" i="16"/>
  <c r="P585" i="16" s="1"/>
  <c r="D585" i="16"/>
  <c r="H585" i="16" s="1"/>
  <c r="B585" i="16"/>
  <c r="N584" i="16"/>
  <c r="P584" i="16" s="1"/>
  <c r="D584" i="16"/>
  <c r="H584" i="16" s="1"/>
  <c r="B584" i="16"/>
  <c r="N583" i="16"/>
  <c r="P583" i="16" s="1"/>
  <c r="D583" i="16"/>
  <c r="H583" i="16" s="1"/>
  <c r="B583" i="16"/>
  <c r="N582" i="16"/>
  <c r="P582" i="16" s="1"/>
  <c r="D582" i="16"/>
  <c r="H582" i="16" s="1"/>
  <c r="B582" i="16"/>
  <c r="N581" i="16"/>
  <c r="P581" i="16" s="1"/>
  <c r="D581" i="16"/>
  <c r="H581" i="16" s="1"/>
  <c r="B581" i="16"/>
  <c r="N580" i="16"/>
  <c r="P580" i="16" s="1"/>
  <c r="D580" i="16"/>
  <c r="H580" i="16" s="1"/>
  <c r="B580" i="16"/>
  <c r="N579" i="16"/>
  <c r="P579" i="16" s="1"/>
  <c r="D579" i="16"/>
  <c r="H579" i="16" s="1"/>
  <c r="B579" i="16"/>
  <c r="N578" i="16"/>
  <c r="P578" i="16" s="1"/>
  <c r="D578" i="16"/>
  <c r="H578" i="16" s="1"/>
  <c r="B578" i="16"/>
  <c r="N577" i="16"/>
  <c r="P577" i="16" s="1"/>
  <c r="D577" i="16"/>
  <c r="H577" i="16" s="1"/>
  <c r="B577" i="16"/>
  <c r="N576" i="16"/>
  <c r="P576" i="16" s="1"/>
  <c r="D576" i="16"/>
  <c r="H576" i="16" s="1"/>
  <c r="B576" i="16"/>
  <c r="N575" i="16"/>
  <c r="P575" i="16" s="1"/>
  <c r="D575" i="16"/>
  <c r="H575" i="16" s="1"/>
  <c r="B575" i="16"/>
  <c r="N574" i="16"/>
  <c r="P574" i="16" s="1"/>
  <c r="D574" i="16"/>
  <c r="H574" i="16" s="1"/>
  <c r="B574" i="16"/>
  <c r="N573" i="16"/>
  <c r="P573" i="16" s="1"/>
  <c r="D573" i="16"/>
  <c r="H573" i="16" s="1"/>
  <c r="B573" i="16"/>
  <c r="N572" i="16"/>
  <c r="P572" i="16" s="1"/>
  <c r="D572" i="16"/>
  <c r="H572" i="16" s="1"/>
  <c r="B572" i="16"/>
  <c r="N571" i="16"/>
  <c r="P571" i="16" s="1"/>
  <c r="D571" i="16"/>
  <c r="H571" i="16" s="1"/>
  <c r="B571" i="16"/>
  <c r="N570" i="16"/>
  <c r="P570" i="16" s="1"/>
  <c r="D570" i="16"/>
  <c r="H570" i="16" s="1"/>
  <c r="B570" i="16"/>
  <c r="N569" i="16"/>
  <c r="P569" i="16" s="1"/>
  <c r="D569" i="16"/>
  <c r="H569" i="16" s="1"/>
  <c r="B569" i="16"/>
  <c r="N568" i="16"/>
  <c r="P568" i="16" s="1"/>
  <c r="D568" i="16"/>
  <c r="H568" i="16" s="1"/>
  <c r="B568" i="16"/>
  <c r="N567" i="16"/>
  <c r="P567" i="16" s="1"/>
  <c r="D567" i="16"/>
  <c r="H567" i="16" s="1"/>
  <c r="B567" i="16"/>
  <c r="N566" i="16"/>
  <c r="P566" i="16" s="1"/>
  <c r="D566" i="16"/>
  <c r="H566" i="16" s="1"/>
  <c r="B566" i="16"/>
  <c r="N565" i="16"/>
  <c r="P565" i="16" s="1"/>
  <c r="D565" i="16"/>
  <c r="H565" i="16" s="1"/>
  <c r="B565" i="16"/>
  <c r="N564" i="16"/>
  <c r="P564" i="16" s="1"/>
  <c r="D564" i="16"/>
  <c r="H564" i="16" s="1"/>
  <c r="B564" i="16"/>
  <c r="N563" i="16"/>
  <c r="P563" i="16" s="1"/>
  <c r="D563" i="16"/>
  <c r="H563" i="16" s="1"/>
  <c r="B563" i="16"/>
  <c r="N562" i="16"/>
  <c r="P562" i="16" s="1"/>
  <c r="D562" i="16"/>
  <c r="H562" i="16" s="1"/>
  <c r="B562" i="16"/>
  <c r="N561" i="16"/>
  <c r="P561" i="16" s="1"/>
  <c r="D561" i="16"/>
  <c r="H561" i="16" s="1"/>
  <c r="B561" i="16"/>
  <c r="N560" i="16"/>
  <c r="P560" i="16" s="1"/>
  <c r="D560" i="16"/>
  <c r="H560" i="16" s="1"/>
  <c r="B560" i="16"/>
  <c r="N559" i="16"/>
  <c r="P559" i="16" s="1"/>
  <c r="D559" i="16"/>
  <c r="H559" i="16" s="1"/>
  <c r="B559" i="16"/>
  <c r="N558" i="16"/>
  <c r="P558" i="16" s="1"/>
  <c r="D558" i="16"/>
  <c r="H558" i="16" s="1"/>
  <c r="B558" i="16"/>
  <c r="N557" i="16"/>
  <c r="P557" i="16" s="1"/>
  <c r="D557" i="16"/>
  <c r="H557" i="16" s="1"/>
  <c r="B557" i="16"/>
  <c r="N556" i="16"/>
  <c r="P556" i="16" s="1"/>
  <c r="D556" i="16"/>
  <c r="H556" i="16" s="1"/>
  <c r="B556" i="16"/>
  <c r="N555" i="16"/>
  <c r="P555" i="16" s="1"/>
  <c r="D555" i="16"/>
  <c r="H555" i="16" s="1"/>
  <c r="B555" i="16"/>
  <c r="N554" i="16"/>
  <c r="P554" i="16" s="1"/>
  <c r="D554" i="16"/>
  <c r="H554" i="16" s="1"/>
  <c r="B554" i="16"/>
  <c r="N553" i="16"/>
  <c r="P553" i="16" s="1"/>
  <c r="D553" i="16"/>
  <c r="H553" i="16" s="1"/>
  <c r="B553" i="16"/>
  <c r="N552" i="16"/>
  <c r="P552" i="16" s="1"/>
  <c r="D552" i="16"/>
  <c r="H552" i="16" s="1"/>
  <c r="B552" i="16"/>
  <c r="N551" i="16"/>
  <c r="P551" i="16" s="1"/>
  <c r="D551" i="16"/>
  <c r="H551" i="16" s="1"/>
  <c r="B551" i="16"/>
  <c r="N550" i="16"/>
  <c r="P550" i="16" s="1"/>
  <c r="D550" i="16"/>
  <c r="H550" i="16" s="1"/>
  <c r="B550" i="16"/>
  <c r="N549" i="16"/>
  <c r="P549" i="16" s="1"/>
  <c r="D549" i="16"/>
  <c r="H549" i="16" s="1"/>
  <c r="B549" i="16"/>
  <c r="N548" i="16"/>
  <c r="P548" i="16" s="1"/>
  <c r="D548" i="16"/>
  <c r="H548" i="16" s="1"/>
  <c r="B548" i="16"/>
  <c r="N547" i="16"/>
  <c r="P547" i="16" s="1"/>
  <c r="D547" i="16"/>
  <c r="H547" i="16" s="1"/>
  <c r="B547" i="16"/>
  <c r="N546" i="16"/>
  <c r="P546" i="16" s="1"/>
  <c r="D546" i="16"/>
  <c r="H546" i="16" s="1"/>
  <c r="B546" i="16"/>
  <c r="N545" i="16"/>
  <c r="P545" i="16" s="1"/>
  <c r="D545" i="16"/>
  <c r="H545" i="16" s="1"/>
  <c r="B545" i="16"/>
  <c r="N544" i="16"/>
  <c r="P544" i="16" s="1"/>
  <c r="D544" i="16"/>
  <c r="H544" i="16" s="1"/>
  <c r="B544" i="16"/>
  <c r="N543" i="16"/>
  <c r="P543" i="16" s="1"/>
  <c r="D543" i="16"/>
  <c r="H543" i="16" s="1"/>
  <c r="B543" i="16"/>
  <c r="N542" i="16"/>
  <c r="P542" i="16" s="1"/>
  <c r="D542" i="16"/>
  <c r="H542" i="16" s="1"/>
  <c r="B542" i="16"/>
  <c r="N541" i="16"/>
  <c r="P541" i="16" s="1"/>
  <c r="D541" i="16"/>
  <c r="H541" i="16" s="1"/>
  <c r="B541" i="16"/>
  <c r="N540" i="16"/>
  <c r="P540" i="16" s="1"/>
  <c r="D540" i="16"/>
  <c r="H540" i="16" s="1"/>
  <c r="B540" i="16"/>
  <c r="N539" i="16"/>
  <c r="P539" i="16" s="1"/>
  <c r="D539" i="16"/>
  <c r="H539" i="16" s="1"/>
  <c r="B539" i="16"/>
  <c r="N538" i="16"/>
  <c r="P538" i="16" s="1"/>
  <c r="D538" i="16"/>
  <c r="H538" i="16" s="1"/>
  <c r="B538" i="16"/>
  <c r="N537" i="16"/>
  <c r="P537" i="16" s="1"/>
  <c r="D537" i="16"/>
  <c r="H537" i="16" s="1"/>
  <c r="B537" i="16"/>
  <c r="N536" i="16"/>
  <c r="P536" i="16" s="1"/>
  <c r="D536" i="16"/>
  <c r="H536" i="16" s="1"/>
  <c r="B536" i="16"/>
  <c r="N535" i="16"/>
  <c r="P535" i="16" s="1"/>
  <c r="D535" i="16"/>
  <c r="H535" i="16" s="1"/>
  <c r="B535" i="16"/>
  <c r="N534" i="16"/>
  <c r="P534" i="16" s="1"/>
  <c r="D534" i="16"/>
  <c r="H534" i="16" s="1"/>
  <c r="B534" i="16"/>
  <c r="N533" i="16"/>
  <c r="P533" i="16" s="1"/>
  <c r="D533" i="16"/>
  <c r="H533" i="16" s="1"/>
  <c r="B533" i="16"/>
  <c r="N532" i="16"/>
  <c r="P532" i="16" s="1"/>
  <c r="D532" i="16"/>
  <c r="H532" i="16" s="1"/>
  <c r="B532" i="16"/>
  <c r="N531" i="16"/>
  <c r="P531" i="16" s="1"/>
  <c r="D531" i="16"/>
  <c r="H531" i="16" s="1"/>
  <c r="B531" i="16"/>
  <c r="P530" i="16"/>
  <c r="H530" i="16"/>
  <c r="B530" i="16"/>
  <c r="N529" i="16"/>
  <c r="P529" i="16" s="1"/>
  <c r="D529" i="16"/>
  <c r="H529" i="16" s="1"/>
  <c r="B529" i="16"/>
  <c r="N528" i="16"/>
  <c r="P528" i="16" s="1"/>
  <c r="D528" i="16"/>
  <c r="H528" i="16" s="1"/>
  <c r="B528" i="16"/>
  <c r="N527" i="16"/>
  <c r="P527" i="16" s="1"/>
  <c r="D527" i="16"/>
  <c r="H527" i="16" s="1"/>
  <c r="B527" i="16"/>
  <c r="N526" i="16"/>
  <c r="P526" i="16" s="1"/>
  <c r="D526" i="16"/>
  <c r="H526" i="16" s="1"/>
  <c r="B526" i="16"/>
  <c r="N525" i="16"/>
  <c r="P525" i="16" s="1"/>
  <c r="D525" i="16"/>
  <c r="H525" i="16" s="1"/>
  <c r="B525" i="16"/>
  <c r="N524" i="16"/>
  <c r="P524" i="16" s="1"/>
  <c r="D524" i="16"/>
  <c r="H524" i="16" s="1"/>
  <c r="B524" i="16"/>
  <c r="N523" i="16"/>
  <c r="P523" i="16" s="1"/>
  <c r="D523" i="16"/>
  <c r="H523" i="16" s="1"/>
  <c r="B523" i="16"/>
  <c r="N522" i="16"/>
  <c r="P522" i="16" s="1"/>
  <c r="D522" i="16"/>
  <c r="H522" i="16" s="1"/>
  <c r="B522" i="16"/>
  <c r="N521" i="16"/>
  <c r="P521" i="16" s="1"/>
  <c r="D521" i="16"/>
  <c r="H521" i="16" s="1"/>
  <c r="B521" i="16"/>
  <c r="N520" i="16"/>
  <c r="P520" i="16" s="1"/>
  <c r="D520" i="16"/>
  <c r="H520" i="16" s="1"/>
  <c r="B520" i="16"/>
  <c r="N519" i="16"/>
  <c r="P519" i="16" s="1"/>
  <c r="D519" i="16"/>
  <c r="H519" i="16" s="1"/>
  <c r="B519" i="16"/>
  <c r="N518" i="16"/>
  <c r="P518" i="16" s="1"/>
  <c r="D518" i="16"/>
  <c r="H518" i="16" s="1"/>
  <c r="B518" i="16"/>
  <c r="N517" i="16"/>
  <c r="P517" i="16" s="1"/>
  <c r="D517" i="16"/>
  <c r="H517" i="16" s="1"/>
  <c r="B517" i="16"/>
  <c r="N516" i="16"/>
  <c r="P516" i="16" s="1"/>
  <c r="D516" i="16"/>
  <c r="H516" i="16" s="1"/>
  <c r="B516" i="16"/>
  <c r="N515" i="16"/>
  <c r="P515" i="16" s="1"/>
  <c r="D515" i="16"/>
  <c r="H515" i="16" s="1"/>
  <c r="B515" i="16"/>
  <c r="N514" i="16"/>
  <c r="P514" i="16" s="1"/>
  <c r="D514" i="16"/>
  <c r="H514" i="16" s="1"/>
  <c r="B514" i="16"/>
  <c r="N513" i="16"/>
  <c r="P513" i="16" s="1"/>
  <c r="D513" i="16"/>
  <c r="H513" i="16" s="1"/>
  <c r="B513" i="16"/>
  <c r="N512" i="16"/>
  <c r="P512" i="16" s="1"/>
  <c r="D512" i="16"/>
  <c r="H512" i="16" s="1"/>
  <c r="B512" i="16"/>
  <c r="N511" i="16"/>
  <c r="P511" i="16" s="1"/>
  <c r="D511" i="16"/>
  <c r="H511" i="16" s="1"/>
  <c r="B511" i="16"/>
  <c r="N510" i="16"/>
  <c r="D510" i="16"/>
  <c r="H510" i="16" s="1"/>
  <c r="B510" i="16"/>
  <c r="N509" i="16"/>
  <c r="P509" i="16" s="1"/>
  <c r="D509" i="16"/>
  <c r="H509" i="16" s="1"/>
  <c r="B509" i="16"/>
  <c r="N508" i="16"/>
  <c r="P508" i="16" s="1"/>
  <c r="D508" i="16"/>
  <c r="H508" i="16" s="1"/>
  <c r="B508" i="16"/>
  <c r="N507" i="16"/>
  <c r="P507" i="16" s="1"/>
  <c r="D507" i="16"/>
  <c r="H507" i="16" s="1"/>
  <c r="B507" i="16"/>
  <c r="N506" i="16"/>
  <c r="P506" i="16" s="1"/>
  <c r="D506" i="16"/>
  <c r="H506" i="16" s="1"/>
  <c r="B506" i="16"/>
  <c r="N505" i="16"/>
  <c r="P505" i="16" s="1"/>
  <c r="D505" i="16"/>
  <c r="H505" i="16" s="1"/>
  <c r="B505" i="16"/>
  <c r="N504" i="16"/>
  <c r="P504" i="16" s="1"/>
  <c r="D504" i="16"/>
  <c r="H504" i="16" s="1"/>
  <c r="B504" i="16"/>
  <c r="N503" i="16"/>
  <c r="D503" i="16"/>
  <c r="H503" i="16" s="1"/>
  <c r="B503" i="16"/>
  <c r="N502" i="16"/>
  <c r="P502" i="16" s="1"/>
  <c r="D502" i="16"/>
  <c r="H502" i="16" s="1"/>
  <c r="B502" i="16"/>
  <c r="N501" i="16"/>
  <c r="P501" i="16" s="1"/>
  <c r="D501" i="16"/>
  <c r="H501" i="16" s="1"/>
  <c r="B501" i="16"/>
  <c r="N500" i="16"/>
  <c r="P500" i="16" s="1"/>
  <c r="D500" i="16"/>
  <c r="H500" i="16" s="1"/>
  <c r="B500" i="16"/>
  <c r="N499" i="16"/>
  <c r="P499" i="16" s="1"/>
  <c r="D499" i="16"/>
  <c r="H499" i="16" s="1"/>
  <c r="B499" i="16"/>
  <c r="N498" i="16"/>
  <c r="P498" i="16" s="1"/>
  <c r="D498" i="16"/>
  <c r="H498" i="16" s="1"/>
  <c r="B498" i="16"/>
  <c r="N497" i="16"/>
  <c r="P497" i="16" s="1"/>
  <c r="D497" i="16"/>
  <c r="H497" i="16" s="1"/>
  <c r="B497" i="16"/>
  <c r="N496" i="16"/>
  <c r="P496" i="16" s="1"/>
  <c r="D496" i="16"/>
  <c r="H496" i="16" s="1"/>
  <c r="B496" i="16"/>
  <c r="N495" i="16"/>
  <c r="P495" i="16" s="1"/>
  <c r="D495" i="16"/>
  <c r="H495" i="16" s="1"/>
  <c r="B495" i="16"/>
  <c r="N494" i="16"/>
  <c r="P494" i="16" s="1"/>
  <c r="D494" i="16"/>
  <c r="H494" i="16" s="1"/>
  <c r="B494" i="16"/>
  <c r="N493" i="16"/>
  <c r="P493" i="16" s="1"/>
  <c r="D493" i="16"/>
  <c r="H493" i="16" s="1"/>
  <c r="B493" i="16"/>
  <c r="N492" i="16"/>
  <c r="P492" i="16" s="1"/>
  <c r="D492" i="16"/>
  <c r="H492" i="16" s="1"/>
  <c r="B492" i="16"/>
  <c r="N491" i="16"/>
  <c r="P491" i="16" s="1"/>
  <c r="D491" i="16"/>
  <c r="H491" i="16" s="1"/>
  <c r="B491" i="16"/>
  <c r="N490" i="16"/>
  <c r="P490" i="16" s="1"/>
  <c r="D490" i="16"/>
  <c r="H490" i="16" s="1"/>
  <c r="B490" i="16"/>
  <c r="N489" i="16"/>
  <c r="P489" i="16" s="1"/>
  <c r="D489" i="16"/>
  <c r="H489" i="16" s="1"/>
  <c r="B489" i="16"/>
  <c r="N488" i="16"/>
  <c r="P488" i="16" s="1"/>
  <c r="D488" i="16"/>
  <c r="H488" i="16" s="1"/>
  <c r="B488" i="16"/>
  <c r="N487" i="16"/>
  <c r="P487" i="16" s="1"/>
  <c r="D487" i="16"/>
  <c r="H487" i="16" s="1"/>
  <c r="B487" i="16"/>
  <c r="N486" i="16"/>
  <c r="P486" i="16" s="1"/>
  <c r="D486" i="16"/>
  <c r="H486" i="16" s="1"/>
  <c r="B486" i="16"/>
  <c r="N485" i="16"/>
  <c r="P485" i="16" s="1"/>
  <c r="D485" i="16"/>
  <c r="H485" i="16" s="1"/>
  <c r="B485" i="16"/>
  <c r="N484" i="16"/>
  <c r="P484" i="16" s="1"/>
  <c r="D484" i="16"/>
  <c r="H484" i="16" s="1"/>
  <c r="B484" i="16"/>
  <c r="N483" i="16"/>
  <c r="P483" i="16" s="1"/>
  <c r="D483" i="16"/>
  <c r="H483" i="16" s="1"/>
  <c r="B483" i="16"/>
  <c r="N482" i="16"/>
  <c r="P482" i="16" s="1"/>
  <c r="D482" i="16"/>
  <c r="H482" i="16" s="1"/>
  <c r="B482" i="16"/>
  <c r="N481" i="16"/>
  <c r="P481" i="16" s="1"/>
  <c r="D481" i="16"/>
  <c r="H481" i="16" s="1"/>
  <c r="B481" i="16"/>
  <c r="N480" i="16"/>
  <c r="P480" i="16" s="1"/>
  <c r="D480" i="16"/>
  <c r="H480" i="16" s="1"/>
  <c r="B480" i="16"/>
  <c r="N479" i="16"/>
  <c r="P479" i="16" s="1"/>
  <c r="D479" i="16"/>
  <c r="H479" i="16" s="1"/>
  <c r="B479" i="16"/>
  <c r="N478" i="16"/>
  <c r="P478" i="16" s="1"/>
  <c r="D478" i="16"/>
  <c r="H478" i="16" s="1"/>
  <c r="B478" i="16"/>
  <c r="N477" i="16"/>
  <c r="P477" i="16" s="1"/>
  <c r="D477" i="16"/>
  <c r="H477" i="16" s="1"/>
  <c r="B477" i="16"/>
  <c r="N476" i="16"/>
  <c r="P476" i="16" s="1"/>
  <c r="D476" i="16"/>
  <c r="H476" i="16" s="1"/>
  <c r="B476" i="16"/>
  <c r="N475" i="16"/>
  <c r="P475" i="16" s="1"/>
  <c r="D475" i="16"/>
  <c r="H475" i="16" s="1"/>
  <c r="B475" i="16"/>
  <c r="N474" i="16"/>
  <c r="P474" i="16" s="1"/>
  <c r="D474" i="16"/>
  <c r="H474" i="16" s="1"/>
  <c r="B474" i="16"/>
  <c r="N473" i="16"/>
  <c r="P473" i="16" s="1"/>
  <c r="D473" i="16"/>
  <c r="H473" i="16" s="1"/>
  <c r="B473" i="16"/>
  <c r="N472" i="16"/>
  <c r="P472" i="16" s="1"/>
  <c r="D472" i="16"/>
  <c r="H472" i="16" s="1"/>
  <c r="B472" i="16"/>
  <c r="N471" i="16"/>
  <c r="P471" i="16" s="1"/>
  <c r="D471" i="16"/>
  <c r="H471" i="16" s="1"/>
  <c r="B471" i="16"/>
  <c r="N470" i="16"/>
  <c r="P470" i="16" s="1"/>
  <c r="D470" i="16"/>
  <c r="H470" i="16" s="1"/>
  <c r="B470" i="16"/>
  <c r="N469" i="16"/>
  <c r="P469" i="16" s="1"/>
  <c r="D469" i="16"/>
  <c r="H469" i="16" s="1"/>
  <c r="B469" i="16"/>
  <c r="N468" i="16"/>
  <c r="P468" i="16" s="1"/>
  <c r="D468" i="16"/>
  <c r="H468" i="16" s="1"/>
  <c r="B468" i="16"/>
  <c r="N467" i="16"/>
  <c r="P467" i="16" s="1"/>
  <c r="D467" i="16"/>
  <c r="H467" i="16" s="1"/>
  <c r="B467" i="16"/>
  <c r="N466" i="16"/>
  <c r="P466" i="16" s="1"/>
  <c r="D466" i="16"/>
  <c r="H466" i="16" s="1"/>
  <c r="B466" i="16"/>
  <c r="N465" i="16"/>
  <c r="P465" i="16" s="1"/>
  <c r="D465" i="16"/>
  <c r="H465" i="16" s="1"/>
  <c r="B465" i="16"/>
  <c r="N464" i="16"/>
  <c r="P464" i="16" s="1"/>
  <c r="D464" i="16"/>
  <c r="H464" i="16" s="1"/>
  <c r="B464" i="16"/>
  <c r="N463" i="16"/>
  <c r="P463" i="16" s="1"/>
  <c r="D463" i="16"/>
  <c r="H463" i="16" s="1"/>
  <c r="B463" i="16"/>
  <c r="N462" i="16"/>
  <c r="D462" i="16"/>
  <c r="H462" i="16" s="1"/>
  <c r="B462" i="16"/>
  <c r="N461" i="16"/>
  <c r="P461" i="16" s="1"/>
  <c r="D461" i="16"/>
  <c r="H461" i="16" s="1"/>
  <c r="B461" i="16"/>
  <c r="N460" i="16"/>
  <c r="D460" i="16"/>
  <c r="H460" i="16" s="1"/>
  <c r="B460" i="16"/>
  <c r="N459" i="16"/>
  <c r="P459" i="16" s="1"/>
  <c r="D459" i="16"/>
  <c r="H459" i="16" s="1"/>
  <c r="B459" i="16"/>
  <c r="N458" i="16"/>
  <c r="P458" i="16" s="1"/>
  <c r="D458" i="16"/>
  <c r="H458" i="16" s="1"/>
  <c r="B458" i="16"/>
  <c r="N457" i="16"/>
  <c r="P457" i="16" s="1"/>
  <c r="D457" i="16"/>
  <c r="H457" i="16" s="1"/>
  <c r="B457" i="16"/>
  <c r="N456" i="16"/>
  <c r="P456" i="16" s="1"/>
  <c r="D456" i="16"/>
  <c r="H456" i="16" s="1"/>
  <c r="B456" i="16"/>
  <c r="N455" i="16"/>
  <c r="P455" i="16" s="1"/>
  <c r="D455" i="16"/>
  <c r="H455" i="16" s="1"/>
  <c r="B455" i="16"/>
  <c r="N454" i="16"/>
  <c r="P454" i="16" s="1"/>
  <c r="D454" i="16"/>
  <c r="H454" i="16" s="1"/>
  <c r="B454" i="16"/>
  <c r="N453" i="16"/>
  <c r="P453" i="16" s="1"/>
  <c r="D453" i="16"/>
  <c r="H453" i="16" s="1"/>
  <c r="B453" i="16"/>
  <c r="N452" i="16"/>
  <c r="P452" i="16" s="1"/>
  <c r="D452" i="16"/>
  <c r="H452" i="16" s="1"/>
  <c r="B452" i="16"/>
  <c r="N451" i="16"/>
  <c r="P451" i="16" s="1"/>
  <c r="D451" i="16"/>
  <c r="H451" i="16" s="1"/>
  <c r="B451" i="16"/>
  <c r="N450" i="16"/>
  <c r="P450" i="16" s="1"/>
  <c r="D450" i="16"/>
  <c r="H450" i="16" s="1"/>
  <c r="B450" i="16"/>
  <c r="N449" i="16"/>
  <c r="P449" i="16" s="1"/>
  <c r="D449" i="16"/>
  <c r="H449" i="16" s="1"/>
  <c r="B449" i="16"/>
  <c r="N448" i="16"/>
  <c r="P448" i="16" s="1"/>
  <c r="D448" i="16"/>
  <c r="H448" i="16" s="1"/>
  <c r="B448" i="16"/>
  <c r="N447" i="16"/>
  <c r="P447" i="16" s="1"/>
  <c r="D447" i="16"/>
  <c r="H447" i="16" s="1"/>
  <c r="B447" i="16"/>
  <c r="N446" i="16"/>
  <c r="P446" i="16" s="1"/>
  <c r="D446" i="16"/>
  <c r="H446" i="16" s="1"/>
  <c r="B446" i="16"/>
  <c r="N445" i="16"/>
  <c r="P445" i="16" s="1"/>
  <c r="D445" i="16"/>
  <c r="H445" i="16" s="1"/>
  <c r="B445" i="16"/>
  <c r="N444" i="16"/>
  <c r="P444" i="16" s="1"/>
  <c r="D444" i="16"/>
  <c r="H444" i="16" s="1"/>
  <c r="B444" i="16"/>
  <c r="N443" i="16"/>
  <c r="P443" i="16" s="1"/>
  <c r="D443" i="16"/>
  <c r="H443" i="16" s="1"/>
  <c r="B443" i="16"/>
  <c r="N442" i="16"/>
  <c r="P442" i="16" s="1"/>
  <c r="D442" i="16"/>
  <c r="H442" i="16" s="1"/>
  <c r="B442" i="16"/>
  <c r="N441" i="16"/>
  <c r="P441" i="16" s="1"/>
  <c r="D441" i="16"/>
  <c r="H441" i="16" s="1"/>
  <c r="B441" i="16"/>
  <c r="N440" i="16"/>
  <c r="P440" i="16" s="1"/>
  <c r="D440" i="16"/>
  <c r="H440" i="16" s="1"/>
  <c r="B440" i="16"/>
  <c r="N439" i="16"/>
  <c r="P439" i="16" s="1"/>
  <c r="D439" i="16"/>
  <c r="H439" i="16" s="1"/>
  <c r="B439" i="16"/>
  <c r="N438" i="16"/>
  <c r="P438" i="16" s="1"/>
  <c r="D438" i="16"/>
  <c r="H438" i="16" s="1"/>
  <c r="B438" i="16"/>
  <c r="N437" i="16"/>
  <c r="P437" i="16" s="1"/>
  <c r="D437" i="16"/>
  <c r="H437" i="16" s="1"/>
  <c r="B437" i="16"/>
  <c r="N436" i="16"/>
  <c r="P436" i="16" s="1"/>
  <c r="D436" i="16"/>
  <c r="H436" i="16" s="1"/>
  <c r="B436" i="16"/>
  <c r="N435" i="16"/>
  <c r="P435" i="16" s="1"/>
  <c r="D435" i="16"/>
  <c r="H435" i="16" s="1"/>
  <c r="B435" i="16"/>
  <c r="N434" i="16"/>
  <c r="P434" i="16" s="1"/>
  <c r="D434" i="16"/>
  <c r="H434" i="16" s="1"/>
  <c r="B434" i="16"/>
  <c r="N433" i="16"/>
  <c r="P433" i="16" s="1"/>
  <c r="D433" i="16"/>
  <c r="H433" i="16" s="1"/>
  <c r="B433" i="16"/>
  <c r="N432" i="16"/>
  <c r="P432" i="16" s="1"/>
  <c r="D432" i="16"/>
  <c r="H432" i="16" s="1"/>
  <c r="B432" i="16"/>
  <c r="N431" i="16"/>
  <c r="P431" i="16" s="1"/>
  <c r="D431" i="16"/>
  <c r="H431" i="16" s="1"/>
  <c r="B431" i="16"/>
  <c r="N430" i="16"/>
  <c r="P430" i="16" s="1"/>
  <c r="D430" i="16"/>
  <c r="H430" i="16" s="1"/>
  <c r="B430" i="16"/>
  <c r="N429" i="16"/>
  <c r="P429" i="16" s="1"/>
  <c r="D429" i="16"/>
  <c r="H429" i="16" s="1"/>
  <c r="B429" i="16"/>
  <c r="N428" i="16"/>
  <c r="P428" i="16" s="1"/>
  <c r="D428" i="16"/>
  <c r="H428" i="16" s="1"/>
  <c r="B428" i="16"/>
  <c r="N427" i="16"/>
  <c r="P427" i="16" s="1"/>
  <c r="D427" i="16"/>
  <c r="H427" i="16" s="1"/>
  <c r="B427" i="16"/>
  <c r="N426" i="16"/>
  <c r="P426" i="16" s="1"/>
  <c r="D426" i="16"/>
  <c r="H426" i="16" s="1"/>
  <c r="B426" i="16"/>
  <c r="N425" i="16"/>
  <c r="P425" i="16" s="1"/>
  <c r="D425" i="16"/>
  <c r="H425" i="16" s="1"/>
  <c r="B425" i="16"/>
  <c r="N424" i="16"/>
  <c r="P424" i="16" s="1"/>
  <c r="D424" i="16"/>
  <c r="H424" i="16" s="1"/>
  <c r="B424" i="16"/>
  <c r="N423" i="16"/>
  <c r="P423" i="16" s="1"/>
  <c r="D423" i="16"/>
  <c r="H423" i="16" s="1"/>
  <c r="B423" i="16"/>
  <c r="N422" i="16"/>
  <c r="P422" i="16" s="1"/>
  <c r="D422" i="16"/>
  <c r="H422" i="16" s="1"/>
  <c r="B422" i="16"/>
  <c r="N421" i="16"/>
  <c r="P421" i="16" s="1"/>
  <c r="D421" i="16"/>
  <c r="H421" i="16" s="1"/>
  <c r="B421" i="16"/>
  <c r="N420" i="16"/>
  <c r="P420" i="16" s="1"/>
  <c r="D420" i="16"/>
  <c r="H420" i="16" s="1"/>
  <c r="B420" i="16"/>
  <c r="N419" i="16"/>
  <c r="P419" i="16" s="1"/>
  <c r="D419" i="16"/>
  <c r="H419" i="16" s="1"/>
  <c r="B419" i="16"/>
  <c r="N418" i="16"/>
  <c r="P418" i="16" s="1"/>
  <c r="D418" i="16"/>
  <c r="H418" i="16" s="1"/>
  <c r="B418" i="16"/>
  <c r="N417" i="16"/>
  <c r="P417" i="16" s="1"/>
  <c r="D417" i="16"/>
  <c r="H417" i="16" s="1"/>
  <c r="B417" i="16"/>
  <c r="N416" i="16"/>
  <c r="P416" i="16" s="1"/>
  <c r="D416" i="16"/>
  <c r="H416" i="16" s="1"/>
  <c r="B416" i="16"/>
  <c r="N415" i="16"/>
  <c r="P415" i="16" s="1"/>
  <c r="D415" i="16"/>
  <c r="H415" i="16" s="1"/>
  <c r="B415" i="16"/>
  <c r="N414" i="16"/>
  <c r="P414" i="16" s="1"/>
  <c r="D414" i="16"/>
  <c r="H414" i="16" s="1"/>
  <c r="B414" i="16"/>
  <c r="N413" i="16"/>
  <c r="P413" i="16" s="1"/>
  <c r="D413" i="16"/>
  <c r="H413" i="16" s="1"/>
  <c r="B413" i="16"/>
  <c r="N412" i="16"/>
  <c r="P412" i="16" s="1"/>
  <c r="D412" i="16"/>
  <c r="H412" i="16" s="1"/>
  <c r="B412" i="16"/>
  <c r="N411" i="16"/>
  <c r="P411" i="16" s="1"/>
  <c r="D411" i="16"/>
  <c r="H411" i="16" s="1"/>
  <c r="B411" i="16"/>
  <c r="N410" i="16"/>
  <c r="P410" i="16" s="1"/>
  <c r="D410" i="16"/>
  <c r="H410" i="16" s="1"/>
  <c r="B410" i="16"/>
  <c r="N409" i="16"/>
  <c r="P409" i="16" s="1"/>
  <c r="D409" i="16"/>
  <c r="H409" i="16" s="1"/>
  <c r="B409" i="16"/>
  <c r="N408" i="16"/>
  <c r="P408" i="16" s="1"/>
  <c r="D408" i="16"/>
  <c r="H408" i="16" s="1"/>
  <c r="B408" i="16"/>
  <c r="N407" i="16"/>
  <c r="P407" i="16" s="1"/>
  <c r="D407" i="16"/>
  <c r="H407" i="16" s="1"/>
  <c r="B407" i="16"/>
  <c r="N406" i="16"/>
  <c r="P406" i="16" s="1"/>
  <c r="D406" i="16"/>
  <c r="H406" i="16" s="1"/>
  <c r="B406" i="16"/>
  <c r="N405" i="16"/>
  <c r="P405" i="16" s="1"/>
  <c r="D405" i="16"/>
  <c r="H405" i="16" s="1"/>
  <c r="B405" i="16"/>
  <c r="N404" i="16"/>
  <c r="P404" i="16" s="1"/>
  <c r="D404" i="16"/>
  <c r="H404" i="16" s="1"/>
  <c r="B404" i="16"/>
  <c r="N403" i="16"/>
  <c r="P403" i="16" s="1"/>
  <c r="D403" i="16"/>
  <c r="H403" i="16" s="1"/>
  <c r="B403" i="16"/>
  <c r="N402" i="16"/>
  <c r="P402" i="16" s="1"/>
  <c r="D402" i="16"/>
  <c r="H402" i="16" s="1"/>
  <c r="B402" i="16"/>
  <c r="N401" i="16"/>
  <c r="P401" i="16" s="1"/>
  <c r="D401" i="16"/>
  <c r="H401" i="16" s="1"/>
  <c r="B401" i="16"/>
  <c r="N400" i="16"/>
  <c r="P400" i="16" s="1"/>
  <c r="D400" i="16"/>
  <c r="H400" i="16" s="1"/>
  <c r="B400" i="16"/>
  <c r="N399" i="16"/>
  <c r="P399" i="16" s="1"/>
  <c r="D399" i="16"/>
  <c r="H399" i="16" s="1"/>
  <c r="B399" i="16"/>
  <c r="N398" i="16"/>
  <c r="P398" i="16" s="1"/>
  <c r="D398" i="16"/>
  <c r="H398" i="16" s="1"/>
  <c r="B398" i="16"/>
  <c r="N397" i="16"/>
  <c r="P397" i="16" s="1"/>
  <c r="D397" i="16"/>
  <c r="H397" i="16" s="1"/>
  <c r="B397" i="16"/>
  <c r="N396" i="16"/>
  <c r="P396" i="16" s="1"/>
  <c r="D396" i="16"/>
  <c r="H396" i="16" s="1"/>
  <c r="B396" i="16"/>
  <c r="N395" i="16"/>
  <c r="P395" i="16" s="1"/>
  <c r="D395" i="16"/>
  <c r="H395" i="16" s="1"/>
  <c r="B395" i="16"/>
  <c r="N394" i="16"/>
  <c r="P394" i="16" s="1"/>
  <c r="D394" i="16"/>
  <c r="H394" i="16" s="1"/>
  <c r="B394" i="16"/>
  <c r="N393" i="16"/>
  <c r="P393" i="16" s="1"/>
  <c r="D393" i="16"/>
  <c r="H393" i="16" s="1"/>
  <c r="B393" i="16"/>
  <c r="N392" i="16"/>
  <c r="P392" i="16" s="1"/>
  <c r="D392" i="16"/>
  <c r="H392" i="16" s="1"/>
  <c r="B392" i="16"/>
  <c r="N391" i="16"/>
  <c r="P391" i="16" s="1"/>
  <c r="D391" i="16"/>
  <c r="H391" i="16" s="1"/>
  <c r="B391" i="16"/>
  <c r="N390" i="16"/>
  <c r="P390" i="16" s="1"/>
  <c r="D390" i="16"/>
  <c r="H390" i="16" s="1"/>
  <c r="B390" i="16"/>
  <c r="N389" i="16"/>
  <c r="P389" i="16" s="1"/>
  <c r="D389" i="16"/>
  <c r="H389" i="16" s="1"/>
  <c r="B389" i="16"/>
  <c r="N388" i="16"/>
  <c r="P388" i="16" s="1"/>
  <c r="D388" i="16"/>
  <c r="H388" i="16" s="1"/>
  <c r="B388" i="16"/>
  <c r="N387" i="16"/>
  <c r="P387" i="16" s="1"/>
  <c r="D387" i="16"/>
  <c r="H387" i="16" s="1"/>
  <c r="B387" i="16"/>
  <c r="N386" i="16"/>
  <c r="P386" i="16" s="1"/>
  <c r="D386" i="16"/>
  <c r="H386" i="16" s="1"/>
  <c r="B386" i="16"/>
  <c r="N385" i="16"/>
  <c r="P385" i="16" s="1"/>
  <c r="D385" i="16"/>
  <c r="H385" i="16" s="1"/>
  <c r="B385" i="16"/>
  <c r="N384" i="16"/>
  <c r="P384" i="16" s="1"/>
  <c r="D384" i="16"/>
  <c r="H384" i="16" s="1"/>
  <c r="B384" i="16"/>
  <c r="N383" i="16"/>
  <c r="P383" i="16" s="1"/>
  <c r="D383" i="16"/>
  <c r="H383" i="16" s="1"/>
  <c r="B383" i="16"/>
  <c r="N382" i="16"/>
  <c r="P382" i="16" s="1"/>
  <c r="D382" i="16"/>
  <c r="H382" i="16" s="1"/>
  <c r="B382" i="16"/>
  <c r="N381" i="16"/>
  <c r="P381" i="16" s="1"/>
  <c r="D381" i="16"/>
  <c r="H381" i="16" s="1"/>
  <c r="B381" i="16"/>
  <c r="N380" i="16"/>
  <c r="P380" i="16" s="1"/>
  <c r="D380" i="16"/>
  <c r="H380" i="16" s="1"/>
  <c r="B380" i="16"/>
  <c r="N379" i="16"/>
  <c r="P379" i="16" s="1"/>
  <c r="D379" i="16"/>
  <c r="H379" i="16" s="1"/>
  <c r="B379" i="16"/>
  <c r="N378" i="16"/>
  <c r="P378" i="16" s="1"/>
  <c r="D378" i="16"/>
  <c r="H378" i="16" s="1"/>
  <c r="B378" i="16"/>
  <c r="N377" i="16"/>
  <c r="D377" i="16"/>
  <c r="H377" i="16" s="1"/>
  <c r="B377" i="16"/>
  <c r="N376" i="16"/>
  <c r="P376" i="16" s="1"/>
  <c r="D376" i="16"/>
  <c r="H376" i="16" s="1"/>
  <c r="B376" i="16"/>
  <c r="N375" i="16"/>
  <c r="P375" i="16" s="1"/>
  <c r="D375" i="16"/>
  <c r="H375" i="16" s="1"/>
  <c r="B375" i="16"/>
  <c r="N374" i="16"/>
  <c r="P374" i="16" s="1"/>
  <c r="D374" i="16"/>
  <c r="H374" i="16" s="1"/>
  <c r="B374" i="16"/>
  <c r="N373" i="16"/>
  <c r="P373" i="16" s="1"/>
  <c r="D373" i="16"/>
  <c r="H373" i="16" s="1"/>
  <c r="B373" i="16"/>
  <c r="N372" i="16"/>
  <c r="P372" i="16" s="1"/>
  <c r="D372" i="16"/>
  <c r="H372" i="16" s="1"/>
  <c r="B372" i="16"/>
  <c r="N371" i="16"/>
  <c r="P371" i="16" s="1"/>
  <c r="D371" i="16"/>
  <c r="H371" i="16" s="1"/>
  <c r="B371" i="16"/>
  <c r="N370" i="16"/>
  <c r="P370" i="16" s="1"/>
  <c r="D370" i="16"/>
  <c r="H370" i="16" s="1"/>
  <c r="B370" i="16"/>
  <c r="N369" i="16"/>
  <c r="P369" i="16" s="1"/>
  <c r="D369" i="16"/>
  <c r="H369" i="16" s="1"/>
  <c r="B369" i="16"/>
  <c r="N368" i="16"/>
  <c r="P368" i="16" s="1"/>
  <c r="D368" i="16"/>
  <c r="H368" i="16" s="1"/>
  <c r="B368" i="16"/>
  <c r="N367" i="16"/>
  <c r="P367" i="16" s="1"/>
  <c r="D367" i="16"/>
  <c r="H367" i="16" s="1"/>
  <c r="B367" i="16"/>
  <c r="N366" i="16"/>
  <c r="P366" i="16" s="1"/>
  <c r="D366" i="16"/>
  <c r="H366" i="16" s="1"/>
  <c r="B366" i="16"/>
  <c r="N365" i="16"/>
  <c r="P365" i="16" s="1"/>
  <c r="D365" i="16"/>
  <c r="H365" i="16" s="1"/>
  <c r="B365" i="16"/>
  <c r="N364" i="16"/>
  <c r="P364" i="16" s="1"/>
  <c r="D364" i="16"/>
  <c r="H364" i="16" s="1"/>
  <c r="B364" i="16"/>
  <c r="N363" i="16"/>
  <c r="P363" i="16" s="1"/>
  <c r="D363" i="16"/>
  <c r="H363" i="16" s="1"/>
  <c r="B363" i="16"/>
  <c r="N362" i="16"/>
  <c r="P362" i="16" s="1"/>
  <c r="D362" i="16"/>
  <c r="H362" i="16" s="1"/>
  <c r="B362" i="16"/>
  <c r="N361" i="16"/>
  <c r="P361" i="16" s="1"/>
  <c r="D361" i="16"/>
  <c r="H361" i="16" s="1"/>
  <c r="B361" i="16"/>
  <c r="N360" i="16"/>
  <c r="P360" i="16" s="1"/>
  <c r="D360" i="16"/>
  <c r="H360" i="16" s="1"/>
  <c r="B360" i="16"/>
  <c r="N359" i="16"/>
  <c r="P359" i="16" s="1"/>
  <c r="D359" i="16"/>
  <c r="H359" i="16" s="1"/>
  <c r="B359" i="16"/>
  <c r="N358" i="16"/>
  <c r="P358" i="16" s="1"/>
  <c r="D358" i="16"/>
  <c r="H358" i="16" s="1"/>
  <c r="B358" i="16"/>
  <c r="N357" i="16"/>
  <c r="P357" i="16" s="1"/>
  <c r="D357" i="16"/>
  <c r="H357" i="16" s="1"/>
  <c r="B357" i="16"/>
  <c r="N356" i="16"/>
  <c r="P356" i="16" s="1"/>
  <c r="D356" i="16"/>
  <c r="H356" i="16" s="1"/>
  <c r="B356" i="16"/>
  <c r="N355" i="16"/>
  <c r="P355" i="16" s="1"/>
  <c r="D355" i="16"/>
  <c r="H355" i="16" s="1"/>
  <c r="B355" i="16"/>
  <c r="N354" i="16"/>
  <c r="P354" i="16" s="1"/>
  <c r="D354" i="16"/>
  <c r="H354" i="16" s="1"/>
  <c r="B354" i="16"/>
  <c r="N353" i="16"/>
  <c r="P353" i="16" s="1"/>
  <c r="D353" i="16"/>
  <c r="H353" i="16" s="1"/>
  <c r="B353" i="16"/>
  <c r="N352" i="16"/>
  <c r="P352" i="16" s="1"/>
  <c r="D352" i="16"/>
  <c r="H352" i="16" s="1"/>
  <c r="B352" i="16"/>
  <c r="N351" i="16"/>
  <c r="P351" i="16" s="1"/>
  <c r="D351" i="16"/>
  <c r="H351" i="16" s="1"/>
  <c r="B351" i="16"/>
  <c r="N350" i="16"/>
  <c r="P350" i="16" s="1"/>
  <c r="D350" i="16"/>
  <c r="H350" i="16" s="1"/>
  <c r="B350" i="16"/>
  <c r="N349" i="16"/>
  <c r="P349" i="16" s="1"/>
  <c r="D349" i="16"/>
  <c r="H349" i="16" s="1"/>
  <c r="B349" i="16"/>
  <c r="N348" i="16"/>
  <c r="P348" i="16" s="1"/>
  <c r="D348" i="16"/>
  <c r="H348" i="16" s="1"/>
  <c r="B348" i="16"/>
  <c r="N347" i="16"/>
  <c r="P347" i="16" s="1"/>
  <c r="D347" i="16"/>
  <c r="H347" i="16" s="1"/>
  <c r="B347" i="16"/>
  <c r="N346" i="16"/>
  <c r="P346" i="16" s="1"/>
  <c r="D346" i="16"/>
  <c r="H346" i="16" s="1"/>
  <c r="B346" i="16"/>
  <c r="N345" i="16"/>
  <c r="P345" i="16" s="1"/>
  <c r="D345" i="16"/>
  <c r="H345" i="16" s="1"/>
  <c r="B345" i="16"/>
  <c r="N344" i="16"/>
  <c r="P344" i="16" s="1"/>
  <c r="D344" i="16"/>
  <c r="H344" i="16" s="1"/>
  <c r="B344" i="16"/>
  <c r="N343" i="16"/>
  <c r="P343" i="16" s="1"/>
  <c r="D343" i="16"/>
  <c r="H343" i="16" s="1"/>
  <c r="B343" i="16"/>
  <c r="N342" i="16"/>
  <c r="P342" i="16" s="1"/>
  <c r="D342" i="16"/>
  <c r="H342" i="16" s="1"/>
  <c r="B342" i="16"/>
  <c r="N341" i="16"/>
  <c r="P341" i="16" s="1"/>
  <c r="D341" i="16"/>
  <c r="H341" i="16" s="1"/>
  <c r="B341" i="16"/>
  <c r="N340" i="16"/>
  <c r="P340" i="16" s="1"/>
  <c r="D340" i="16"/>
  <c r="H340" i="16" s="1"/>
  <c r="B340" i="16"/>
  <c r="N339" i="16"/>
  <c r="P339" i="16" s="1"/>
  <c r="D339" i="16"/>
  <c r="H339" i="16" s="1"/>
  <c r="B339" i="16"/>
  <c r="N338" i="16"/>
  <c r="P338" i="16" s="1"/>
  <c r="D338" i="16"/>
  <c r="H338" i="16" s="1"/>
  <c r="B338" i="16"/>
  <c r="N337" i="16"/>
  <c r="P337" i="16" s="1"/>
  <c r="D337" i="16"/>
  <c r="H337" i="16" s="1"/>
  <c r="B337" i="16"/>
  <c r="N336" i="16"/>
  <c r="P336" i="16" s="1"/>
  <c r="D336" i="16"/>
  <c r="H336" i="16" s="1"/>
  <c r="B336" i="16"/>
  <c r="N335" i="16"/>
  <c r="P335" i="16" s="1"/>
  <c r="D335" i="16"/>
  <c r="H335" i="16" s="1"/>
  <c r="B335" i="16"/>
  <c r="N334" i="16"/>
  <c r="P334" i="16" s="1"/>
  <c r="D334" i="16"/>
  <c r="H334" i="16" s="1"/>
  <c r="B334" i="16"/>
  <c r="N333" i="16"/>
  <c r="P333" i="16" s="1"/>
  <c r="D333" i="16"/>
  <c r="H333" i="16" s="1"/>
  <c r="B333" i="16"/>
  <c r="N332" i="16"/>
  <c r="P332" i="16" s="1"/>
  <c r="D332" i="16"/>
  <c r="H332" i="16" s="1"/>
  <c r="B332" i="16"/>
  <c r="N331" i="16"/>
  <c r="D331" i="16"/>
  <c r="H331" i="16" s="1"/>
  <c r="B331" i="16"/>
  <c r="N330" i="16"/>
  <c r="P330" i="16" s="1"/>
  <c r="D330" i="16"/>
  <c r="H330" i="16" s="1"/>
  <c r="B330" i="16"/>
  <c r="N329" i="16"/>
  <c r="P329" i="16" s="1"/>
  <c r="D329" i="16"/>
  <c r="H329" i="16" s="1"/>
  <c r="B329" i="16"/>
  <c r="N328" i="16"/>
  <c r="P328" i="16" s="1"/>
  <c r="D328" i="16"/>
  <c r="H328" i="16" s="1"/>
  <c r="B328" i="16"/>
  <c r="N327" i="16"/>
  <c r="P327" i="16" s="1"/>
  <c r="D327" i="16"/>
  <c r="H327" i="16" s="1"/>
  <c r="B327" i="16"/>
  <c r="N326" i="16"/>
  <c r="P326" i="16" s="1"/>
  <c r="D326" i="16"/>
  <c r="H326" i="16" s="1"/>
  <c r="B326" i="16"/>
  <c r="N325" i="16"/>
  <c r="P325" i="16" s="1"/>
  <c r="D325" i="16"/>
  <c r="H325" i="16" s="1"/>
  <c r="B325" i="16"/>
  <c r="N324" i="16"/>
  <c r="D324" i="16"/>
  <c r="H324" i="16" s="1"/>
  <c r="B324" i="16"/>
  <c r="N323" i="16"/>
  <c r="P323" i="16" s="1"/>
  <c r="D323" i="16"/>
  <c r="H323" i="16" s="1"/>
  <c r="B323" i="16"/>
  <c r="N322" i="16"/>
  <c r="P322" i="16" s="1"/>
  <c r="D322" i="16"/>
  <c r="H322" i="16" s="1"/>
  <c r="B322" i="16"/>
  <c r="N321" i="16"/>
  <c r="P321" i="16" s="1"/>
  <c r="D321" i="16"/>
  <c r="H321" i="16" s="1"/>
  <c r="B321" i="16"/>
  <c r="N320" i="16"/>
  <c r="P320" i="16" s="1"/>
  <c r="D320" i="16"/>
  <c r="H320" i="16" s="1"/>
  <c r="B320" i="16"/>
  <c r="N319" i="16"/>
  <c r="P319" i="16" s="1"/>
  <c r="D319" i="16"/>
  <c r="H319" i="16" s="1"/>
  <c r="B319" i="16"/>
  <c r="N318" i="16"/>
  <c r="P318" i="16" s="1"/>
  <c r="D318" i="16"/>
  <c r="H318" i="16" s="1"/>
  <c r="B318" i="16"/>
  <c r="N317" i="16"/>
  <c r="P317" i="16" s="1"/>
  <c r="D317" i="16"/>
  <c r="H317" i="16" s="1"/>
  <c r="B317" i="16"/>
  <c r="N316" i="16"/>
  <c r="P316" i="16" s="1"/>
  <c r="D316" i="16"/>
  <c r="H316" i="16" s="1"/>
  <c r="B316" i="16"/>
  <c r="N315" i="16"/>
  <c r="P315" i="16" s="1"/>
  <c r="D315" i="16"/>
  <c r="H315" i="16" s="1"/>
  <c r="B315" i="16"/>
  <c r="N314" i="16"/>
  <c r="P314" i="16" s="1"/>
  <c r="D314" i="16"/>
  <c r="H314" i="16" s="1"/>
  <c r="B314" i="16"/>
  <c r="N313" i="16"/>
  <c r="P313" i="16" s="1"/>
  <c r="D313" i="16"/>
  <c r="H313" i="16" s="1"/>
  <c r="B313" i="16"/>
  <c r="N312" i="16"/>
  <c r="D312" i="16"/>
  <c r="H312" i="16" s="1"/>
  <c r="B312" i="16"/>
  <c r="N311" i="16"/>
  <c r="P311" i="16" s="1"/>
  <c r="D311" i="16"/>
  <c r="H311" i="16" s="1"/>
  <c r="B311" i="16"/>
  <c r="N310" i="16"/>
  <c r="P310" i="16" s="1"/>
  <c r="D310" i="16"/>
  <c r="H310" i="16" s="1"/>
  <c r="B310" i="16"/>
  <c r="N309" i="16"/>
  <c r="P309" i="16" s="1"/>
  <c r="D309" i="16"/>
  <c r="H309" i="16" s="1"/>
  <c r="B309" i="16"/>
  <c r="N308" i="16"/>
  <c r="P308" i="16" s="1"/>
  <c r="D308" i="16"/>
  <c r="H308" i="16" s="1"/>
  <c r="B308" i="16"/>
  <c r="N307" i="16"/>
  <c r="P307" i="16" s="1"/>
  <c r="D307" i="16"/>
  <c r="H307" i="16" s="1"/>
  <c r="B307" i="16"/>
  <c r="N306" i="16"/>
  <c r="P306" i="16" s="1"/>
  <c r="D306" i="16"/>
  <c r="H306" i="16" s="1"/>
  <c r="B306" i="16"/>
  <c r="N305" i="16"/>
  <c r="P305" i="16" s="1"/>
  <c r="D305" i="16"/>
  <c r="H305" i="16" s="1"/>
  <c r="B305" i="16"/>
  <c r="N304" i="16"/>
  <c r="P304" i="16" s="1"/>
  <c r="D304" i="16"/>
  <c r="H304" i="16" s="1"/>
  <c r="B304" i="16"/>
  <c r="N303" i="16"/>
  <c r="P303" i="16" s="1"/>
  <c r="D303" i="16"/>
  <c r="H303" i="16" s="1"/>
  <c r="B303" i="16"/>
  <c r="N302" i="16"/>
  <c r="P302" i="16" s="1"/>
  <c r="D302" i="16"/>
  <c r="H302" i="16" s="1"/>
  <c r="B302" i="16"/>
  <c r="N301" i="16"/>
  <c r="P301" i="16" s="1"/>
  <c r="D301" i="16"/>
  <c r="H301" i="16" s="1"/>
  <c r="B301" i="16"/>
  <c r="N300" i="16"/>
  <c r="P300" i="16" s="1"/>
  <c r="D300" i="16"/>
  <c r="H300" i="16" s="1"/>
  <c r="B300" i="16"/>
  <c r="N299" i="16"/>
  <c r="P299" i="16" s="1"/>
  <c r="D299" i="16"/>
  <c r="H299" i="16" s="1"/>
  <c r="B299" i="16"/>
  <c r="N298" i="16"/>
  <c r="P298" i="16" s="1"/>
  <c r="D298" i="16"/>
  <c r="H298" i="16" s="1"/>
  <c r="B298" i="16"/>
  <c r="N297" i="16"/>
  <c r="P297" i="16" s="1"/>
  <c r="D297" i="16"/>
  <c r="H297" i="16" s="1"/>
  <c r="B297" i="16"/>
  <c r="N296" i="16"/>
  <c r="P296" i="16" s="1"/>
  <c r="D296" i="16"/>
  <c r="H296" i="16" s="1"/>
  <c r="B296" i="16"/>
  <c r="N295" i="16"/>
  <c r="P295" i="16" s="1"/>
  <c r="D295" i="16"/>
  <c r="H295" i="16" s="1"/>
  <c r="B295" i="16"/>
  <c r="N294" i="16"/>
  <c r="P294" i="16" s="1"/>
  <c r="D294" i="16"/>
  <c r="H294" i="16" s="1"/>
  <c r="B294" i="16"/>
  <c r="N293" i="16"/>
  <c r="P293" i="16" s="1"/>
  <c r="D293" i="16"/>
  <c r="H293" i="16" s="1"/>
  <c r="B293" i="16"/>
  <c r="N292" i="16"/>
  <c r="P292" i="16" s="1"/>
  <c r="D292" i="16"/>
  <c r="H292" i="16" s="1"/>
  <c r="B292" i="16"/>
  <c r="N291" i="16"/>
  <c r="P291" i="16" s="1"/>
  <c r="D291" i="16"/>
  <c r="H291" i="16" s="1"/>
  <c r="B291" i="16"/>
  <c r="N290" i="16"/>
  <c r="P290" i="16" s="1"/>
  <c r="D290" i="16"/>
  <c r="H290" i="16" s="1"/>
  <c r="B290" i="16"/>
  <c r="N289" i="16"/>
  <c r="P289" i="16" s="1"/>
  <c r="D289" i="16"/>
  <c r="H289" i="16" s="1"/>
  <c r="B289" i="16"/>
  <c r="N288" i="16"/>
  <c r="P288" i="16" s="1"/>
  <c r="D288" i="16"/>
  <c r="H288" i="16" s="1"/>
  <c r="B288" i="16"/>
  <c r="N287" i="16"/>
  <c r="P287" i="16" s="1"/>
  <c r="D287" i="16"/>
  <c r="H287" i="16" s="1"/>
  <c r="B287" i="16"/>
  <c r="N286" i="16"/>
  <c r="P286" i="16" s="1"/>
  <c r="D286" i="16"/>
  <c r="H286" i="16" s="1"/>
  <c r="B286" i="16"/>
  <c r="N285" i="16"/>
  <c r="P285" i="16" s="1"/>
  <c r="D285" i="16"/>
  <c r="H285" i="16" s="1"/>
  <c r="B285" i="16"/>
  <c r="N284" i="16"/>
  <c r="P284" i="16" s="1"/>
  <c r="D284" i="16"/>
  <c r="H284" i="16" s="1"/>
  <c r="B284" i="16"/>
  <c r="N283" i="16"/>
  <c r="P283" i="16" s="1"/>
  <c r="D283" i="16"/>
  <c r="H283" i="16" s="1"/>
  <c r="B283" i="16"/>
  <c r="N282" i="16"/>
  <c r="P282" i="16" s="1"/>
  <c r="D282" i="16"/>
  <c r="H282" i="16" s="1"/>
  <c r="B282" i="16"/>
  <c r="N281" i="16"/>
  <c r="P281" i="16" s="1"/>
  <c r="D281" i="16"/>
  <c r="H281" i="16" s="1"/>
  <c r="B281" i="16"/>
  <c r="N280" i="16"/>
  <c r="P280" i="16" s="1"/>
  <c r="D280" i="16"/>
  <c r="H280" i="16" s="1"/>
  <c r="B280" i="16"/>
  <c r="N279" i="16"/>
  <c r="P279" i="16" s="1"/>
  <c r="D279" i="16"/>
  <c r="H279" i="16" s="1"/>
  <c r="B279" i="16"/>
  <c r="N278" i="16"/>
  <c r="P278" i="16" s="1"/>
  <c r="D278" i="16"/>
  <c r="H278" i="16" s="1"/>
  <c r="B278" i="16"/>
  <c r="N277" i="16"/>
  <c r="P277" i="16" s="1"/>
  <c r="D277" i="16"/>
  <c r="H277" i="16" s="1"/>
  <c r="B277" i="16"/>
  <c r="N276" i="16"/>
  <c r="P276" i="16" s="1"/>
  <c r="D276" i="16"/>
  <c r="H276" i="16" s="1"/>
  <c r="B276" i="16"/>
  <c r="N275" i="16"/>
  <c r="P275" i="16" s="1"/>
  <c r="D275" i="16"/>
  <c r="H275" i="16" s="1"/>
  <c r="B275" i="16"/>
  <c r="N274" i="16"/>
  <c r="P274" i="16" s="1"/>
  <c r="D274" i="16"/>
  <c r="H274" i="16" s="1"/>
  <c r="B274" i="16"/>
  <c r="N273" i="16"/>
  <c r="P273" i="16" s="1"/>
  <c r="D273" i="16"/>
  <c r="H273" i="16" s="1"/>
  <c r="B273" i="16"/>
  <c r="N272" i="16"/>
  <c r="P272" i="16" s="1"/>
  <c r="D272" i="16"/>
  <c r="H272" i="16" s="1"/>
  <c r="B272" i="16"/>
  <c r="N271" i="16"/>
  <c r="P271" i="16" s="1"/>
  <c r="D271" i="16"/>
  <c r="H271" i="16" s="1"/>
  <c r="B271" i="16"/>
  <c r="N270" i="16"/>
  <c r="P270" i="16" s="1"/>
  <c r="D270" i="16"/>
  <c r="H270" i="16" s="1"/>
  <c r="B270" i="16"/>
  <c r="N269" i="16"/>
  <c r="P269" i="16" s="1"/>
  <c r="D269" i="16"/>
  <c r="H269" i="16" s="1"/>
  <c r="B269" i="16"/>
  <c r="N268" i="16"/>
  <c r="D268" i="16"/>
  <c r="H268" i="16" s="1"/>
  <c r="B268" i="16"/>
  <c r="N267" i="16"/>
  <c r="P267" i="16" s="1"/>
  <c r="D267" i="16"/>
  <c r="H267" i="16" s="1"/>
  <c r="B267" i="16"/>
  <c r="N266" i="16"/>
  <c r="P266" i="16" s="1"/>
  <c r="D266" i="16"/>
  <c r="H266" i="16" s="1"/>
  <c r="B266" i="16"/>
  <c r="N265" i="16"/>
  <c r="P265" i="16" s="1"/>
  <c r="D265" i="16"/>
  <c r="H265" i="16" s="1"/>
  <c r="B265" i="16"/>
  <c r="N264" i="16"/>
  <c r="P264" i="16" s="1"/>
  <c r="D264" i="16"/>
  <c r="H264" i="16" s="1"/>
  <c r="B264" i="16"/>
  <c r="N263" i="16"/>
  <c r="P263" i="16" s="1"/>
  <c r="D263" i="16"/>
  <c r="H263" i="16" s="1"/>
  <c r="B263" i="16"/>
  <c r="N262" i="16"/>
  <c r="P262" i="16" s="1"/>
  <c r="D262" i="16"/>
  <c r="H262" i="16" s="1"/>
  <c r="B262" i="16"/>
  <c r="N261" i="16"/>
  <c r="P261" i="16" s="1"/>
  <c r="D261" i="16"/>
  <c r="H261" i="16" s="1"/>
  <c r="B261" i="16"/>
  <c r="N260" i="16"/>
  <c r="P260" i="16" s="1"/>
  <c r="D260" i="16"/>
  <c r="H260" i="16" s="1"/>
  <c r="B260" i="16"/>
  <c r="N259" i="16"/>
  <c r="P259" i="16" s="1"/>
  <c r="D259" i="16"/>
  <c r="H259" i="16" s="1"/>
  <c r="B259" i="16"/>
  <c r="N258" i="16"/>
  <c r="P258" i="16" s="1"/>
  <c r="D258" i="16"/>
  <c r="H258" i="16" s="1"/>
  <c r="B258" i="16"/>
  <c r="N257" i="16"/>
  <c r="P257" i="16" s="1"/>
  <c r="D257" i="16"/>
  <c r="H257" i="16" s="1"/>
  <c r="B257" i="16"/>
  <c r="N256" i="16"/>
  <c r="P256" i="16" s="1"/>
  <c r="D256" i="16"/>
  <c r="H256" i="16" s="1"/>
  <c r="B256" i="16"/>
  <c r="N255" i="16"/>
  <c r="P255" i="16" s="1"/>
  <c r="D255" i="16"/>
  <c r="H255" i="16" s="1"/>
  <c r="B255" i="16"/>
  <c r="N254" i="16"/>
  <c r="P254" i="16" s="1"/>
  <c r="D254" i="16"/>
  <c r="H254" i="16" s="1"/>
  <c r="B254" i="16"/>
  <c r="N253" i="16"/>
  <c r="P253" i="16" s="1"/>
  <c r="D253" i="16"/>
  <c r="H253" i="16" s="1"/>
  <c r="B253" i="16"/>
  <c r="N252" i="16"/>
  <c r="P252" i="16" s="1"/>
  <c r="D252" i="16"/>
  <c r="H252" i="16" s="1"/>
  <c r="B252" i="16"/>
  <c r="N251" i="16"/>
  <c r="P251" i="16" s="1"/>
  <c r="D251" i="16"/>
  <c r="H251" i="16" s="1"/>
  <c r="B251" i="16"/>
  <c r="N250" i="16"/>
  <c r="P250" i="16" s="1"/>
  <c r="D250" i="16"/>
  <c r="H250" i="16" s="1"/>
  <c r="B250" i="16"/>
  <c r="N249" i="16"/>
  <c r="P249" i="16" s="1"/>
  <c r="D249" i="16"/>
  <c r="H249" i="16" s="1"/>
  <c r="B249" i="16"/>
  <c r="N248" i="16"/>
  <c r="P248" i="16" s="1"/>
  <c r="D248" i="16"/>
  <c r="H248" i="16" s="1"/>
  <c r="B248" i="16"/>
  <c r="N247" i="16"/>
  <c r="P247" i="16" s="1"/>
  <c r="D247" i="16"/>
  <c r="H247" i="16" s="1"/>
  <c r="B247" i="16"/>
  <c r="N246" i="16"/>
  <c r="P246" i="16" s="1"/>
  <c r="D246" i="16"/>
  <c r="H246" i="16" s="1"/>
  <c r="B246" i="16"/>
  <c r="N245" i="16"/>
  <c r="P245" i="16" s="1"/>
  <c r="D245" i="16"/>
  <c r="H245" i="16" s="1"/>
  <c r="B245" i="16"/>
  <c r="N244" i="16"/>
  <c r="P244" i="16" s="1"/>
  <c r="D244" i="16"/>
  <c r="H244" i="16" s="1"/>
  <c r="B244" i="16"/>
  <c r="N243" i="16"/>
  <c r="P243" i="16" s="1"/>
  <c r="D243" i="16"/>
  <c r="H243" i="16" s="1"/>
  <c r="B243" i="16"/>
  <c r="N242" i="16"/>
  <c r="P242" i="16" s="1"/>
  <c r="D242" i="16"/>
  <c r="H242" i="16" s="1"/>
  <c r="B242" i="16"/>
  <c r="N241" i="16"/>
  <c r="P241" i="16" s="1"/>
  <c r="D241" i="16"/>
  <c r="H241" i="16" s="1"/>
  <c r="B241" i="16"/>
  <c r="N240" i="16"/>
  <c r="P240" i="16" s="1"/>
  <c r="D240" i="16"/>
  <c r="H240" i="16" s="1"/>
  <c r="B240" i="16"/>
  <c r="N239" i="16"/>
  <c r="P239" i="16" s="1"/>
  <c r="D239" i="16"/>
  <c r="H239" i="16" s="1"/>
  <c r="B239" i="16"/>
  <c r="N238" i="16"/>
  <c r="P238" i="16" s="1"/>
  <c r="D238" i="16"/>
  <c r="H238" i="16" s="1"/>
  <c r="B238" i="16"/>
  <c r="N237" i="16"/>
  <c r="P237" i="16" s="1"/>
  <c r="D237" i="16"/>
  <c r="H237" i="16" s="1"/>
  <c r="B237" i="16"/>
  <c r="N236" i="16"/>
  <c r="P236" i="16" s="1"/>
  <c r="D236" i="16"/>
  <c r="H236" i="16" s="1"/>
  <c r="B236" i="16"/>
  <c r="N235" i="16"/>
  <c r="P235" i="16" s="1"/>
  <c r="D235" i="16"/>
  <c r="H235" i="16" s="1"/>
  <c r="B235" i="16"/>
  <c r="N234" i="16"/>
  <c r="P234" i="16" s="1"/>
  <c r="D234" i="16"/>
  <c r="H234" i="16" s="1"/>
  <c r="B234" i="16"/>
  <c r="N233" i="16"/>
  <c r="P233" i="16" s="1"/>
  <c r="D233" i="16"/>
  <c r="H233" i="16" s="1"/>
  <c r="B233" i="16"/>
  <c r="N232" i="16"/>
  <c r="P232" i="16" s="1"/>
  <c r="D232" i="16"/>
  <c r="H232" i="16" s="1"/>
  <c r="B232" i="16"/>
  <c r="N231" i="16"/>
  <c r="P231" i="16" s="1"/>
  <c r="D231" i="16"/>
  <c r="H231" i="16" s="1"/>
  <c r="B231" i="16"/>
  <c r="N230" i="16"/>
  <c r="P230" i="16" s="1"/>
  <c r="D230" i="16"/>
  <c r="H230" i="16" s="1"/>
  <c r="B230" i="16"/>
  <c r="N229" i="16"/>
  <c r="P229" i="16" s="1"/>
  <c r="D229" i="16"/>
  <c r="H229" i="16" s="1"/>
  <c r="B229" i="16"/>
  <c r="N228" i="16"/>
  <c r="P228" i="16" s="1"/>
  <c r="D228" i="16"/>
  <c r="H228" i="16" s="1"/>
  <c r="B228" i="16"/>
  <c r="N227" i="16"/>
  <c r="P227" i="16" s="1"/>
  <c r="D227" i="16"/>
  <c r="H227" i="16" s="1"/>
  <c r="B227" i="16"/>
  <c r="N226" i="16"/>
  <c r="P226" i="16" s="1"/>
  <c r="D226" i="16"/>
  <c r="H226" i="16" s="1"/>
  <c r="B226" i="16"/>
  <c r="N225" i="16"/>
  <c r="P225" i="16" s="1"/>
  <c r="D225" i="16"/>
  <c r="H225" i="16" s="1"/>
  <c r="B225" i="16"/>
  <c r="N224" i="16"/>
  <c r="P224" i="16" s="1"/>
  <c r="D224" i="16"/>
  <c r="H224" i="16" s="1"/>
  <c r="B224" i="16"/>
  <c r="N223" i="16"/>
  <c r="P223" i="16" s="1"/>
  <c r="D223" i="16"/>
  <c r="H223" i="16" s="1"/>
  <c r="B223" i="16"/>
  <c r="N222" i="16"/>
  <c r="P222" i="16" s="1"/>
  <c r="D222" i="16"/>
  <c r="H222" i="16" s="1"/>
  <c r="B222" i="16"/>
  <c r="N221" i="16"/>
  <c r="P221" i="16" s="1"/>
  <c r="D221" i="16"/>
  <c r="H221" i="16" s="1"/>
  <c r="B221" i="16"/>
  <c r="N220" i="16"/>
  <c r="P220" i="16" s="1"/>
  <c r="D220" i="16"/>
  <c r="H220" i="16" s="1"/>
  <c r="B220" i="16"/>
  <c r="N219" i="16"/>
  <c r="P219" i="16" s="1"/>
  <c r="D219" i="16"/>
  <c r="H219" i="16" s="1"/>
  <c r="B219" i="16"/>
  <c r="N218" i="16"/>
  <c r="P218" i="16" s="1"/>
  <c r="D218" i="16"/>
  <c r="H218" i="16" s="1"/>
  <c r="B218" i="16"/>
  <c r="N217" i="16"/>
  <c r="P217" i="16" s="1"/>
  <c r="D217" i="16"/>
  <c r="H217" i="16" s="1"/>
  <c r="B217" i="16"/>
  <c r="N216" i="16"/>
  <c r="P216" i="16" s="1"/>
  <c r="D216" i="16"/>
  <c r="H216" i="16" s="1"/>
  <c r="B216" i="16"/>
  <c r="N215" i="16"/>
  <c r="P215" i="16" s="1"/>
  <c r="D215" i="16"/>
  <c r="H215" i="16" s="1"/>
  <c r="B215" i="16"/>
  <c r="N214" i="16"/>
  <c r="P214" i="16" s="1"/>
  <c r="D214" i="16"/>
  <c r="H214" i="16" s="1"/>
  <c r="B214" i="16"/>
  <c r="N213" i="16"/>
  <c r="P213" i="16" s="1"/>
  <c r="D213" i="16"/>
  <c r="H213" i="16" s="1"/>
  <c r="B213" i="16"/>
  <c r="N212" i="16"/>
  <c r="P212" i="16" s="1"/>
  <c r="D212" i="16"/>
  <c r="H212" i="16" s="1"/>
  <c r="B212" i="16"/>
  <c r="N211" i="16"/>
  <c r="P211" i="16" s="1"/>
  <c r="D211" i="16"/>
  <c r="H211" i="16" s="1"/>
  <c r="B211" i="16"/>
  <c r="N210" i="16"/>
  <c r="P210" i="16" s="1"/>
  <c r="D210" i="16"/>
  <c r="H210" i="16" s="1"/>
  <c r="B210" i="16"/>
  <c r="N209" i="16"/>
  <c r="P209" i="16" s="1"/>
  <c r="D209" i="16"/>
  <c r="H209" i="16" s="1"/>
  <c r="B209" i="16"/>
  <c r="N208" i="16"/>
  <c r="P208" i="16" s="1"/>
  <c r="D208" i="16"/>
  <c r="H208" i="16" s="1"/>
  <c r="B208" i="16"/>
  <c r="N207" i="16"/>
  <c r="P207" i="16" s="1"/>
  <c r="D207" i="16"/>
  <c r="H207" i="16" s="1"/>
  <c r="B207" i="16"/>
  <c r="N206" i="16"/>
  <c r="P206" i="16" s="1"/>
  <c r="D206" i="16"/>
  <c r="H206" i="16" s="1"/>
  <c r="B206" i="16"/>
  <c r="N205" i="16"/>
  <c r="P205" i="16" s="1"/>
  <c r="D205" i="16"/>
  <c r="H205" i="16" s="1"/>
  <c r="B205" i="16"/>
  <c r="N204" i="16"/>
  <c r="P204" i="16" s="1"/>
  <c r="D204" i="16"/>
  <c r="H204" i="16" s="1"/>
  <c r="B204" i="16"/>
  <c r="N203" i="16"/>
  <c r="P203" i="16" s="1"/>
  <c r="D203" i="16"/>
  <c r="H203" i="16" s="1"/>
  <c r="B203" i="16"/>
  <c r="N202" i="16"/>
  <c r="P202" i="16" s="1"/>
  <c r="D202" i="16"/>
  <c r="H202" i="16" s="1"/>
  <c r="B202" i="16"/>
  <c r="N201" i="16"/>
  <c r="P201" i="16" s="1"/>
  <c r="D201" i="16"/>
  <c r="H201" i="16" s="1"/>
  <c r="B201" i="16"/>
  <c r="N200" i="16"/>
  <c r="P200" i="16" s="1"/>
  <c r="D200" i="16"/>
  <c r="H200" i="16" s="1"/>
  <c r="B200" i="16"/>
  <c r="N199" i="16"/>
  <c r="P199" i="16" s="1"/>
  <c r="D199" i="16"/>
  <c r="H199" i="16" s="1"/>
  <c r="B199" i="16"/>
  <c r="N198" i="16"/>
  <c r="P198" i="16" s="1"/>
  <c r="D198" i="16"/>
  <c r="H198" i="16" s="1"/>
  <c r="B198" i="16"/>
  <c r="N197" i="16"/>
  <c r="P197" i="16" s="1"/>
  <c r="D197" i="16"/>
  <c r="H197" i="16" s="1"/>
  <c r="B197" i="16"/>
  <c r="N196" i="16"/>
  <c r="P196" i="16" s="1"/>
  <c r="D196" i="16"/>
  <c r="H196" i="16" s="1"/>
  <c r="B196" i="16"/>
  <c r="N195" i="16"/>
  <c r="P195" i="16" s="1"/>
  <c r="D195" i="16"/>
  <c r="H195" i="16" s="1"/>
  <c r="B195" i="16"/>
  <c r="N194" i="16"/>
  <c r="P194" i="16" s="1"/>
  <c r="D194" i="16"/>
  <c r="H194" i="16" s="1"/>
  <c r="B194" i="16"/>
  <c r="N193" i="16"/>
  <c r="P193" i="16" s="1"/>
  <c r="D193" i="16"/>
  <c r="H193" i="16" s="1"/>
  <c r="B193" i="16"/>
  <c r="N192" i="16"/>
  <c r="P192" i="16" s="1"/>
  <c r="D192" i="16"/>
  <c r="H192" i="16" s="1"/>
  <c r="B192" i="16"/>
  <c r="N191" i="16"/>
  <c r="P191" i="16" s="1"/>
  <c r="D191" i="16"/>
  <c r="H191" i="16" s="1"/>
  <c r="B191" i="16"/>
  <c r="N190" i="16"/>
  <c r="P190" i="16" s="1"/>
  <c r="D190" i="16"/>
  <c r="H190" i="16" s="1"/>
  <c r="B190" i="16"/>
  <c r="N189" i="16"/>
  <c r="P189" i="16" s="1"/>
  <c r="D189" i="16"/>
  <c r="H189" i="16" s="1"/>
  <c r="B189" i="16"/>
  <c r="N188" i="16"/>
  <c r="P188" i="16" s="1"/>
  <c r="D188" i="16"/>
  <c r="H188" i="16" s="1"/>
  <c r="B188" i="16"/>
  <c r="N187" i="16"/>
  <c r="P187" i="16" s="1"/>
  <c r="D187" i="16"/>
  <c r="H187" i="16" s="1"/>
  <c r="B187" i="16"/>
  <c r="N186" i="16"/>
  <c r="P186" i="16" s="1"/>
  <c r="D186" i="16"/>
  <c r="H186" i="16" s="1"/>
  <c r="B186" i="16"/>
  <c r="N185" i="16"/>
  <c r="P185" i="16" s="1"/>
  <c r="D185" i="16"/>
  <c r="H185" i="16" s="1"/>
  <c r="B185" i="16"/>
  <c r="N184" i="16"/>
  <c r="P184" i="16" s="1"/>
  <c r="D184" i="16"/>
  <c r="H184" i="16" s="1"/>
  <c r="B184" i="16"/>
  <c r="N183" i="16"/>
  <c r="P183" i="16" s="1"/>
  <c r="D183" i="16"/>
  <c r="H183" i="16" s="1"/>
  <c r="B183" i="16"/>
  <c r="N182" i="16"/>
  <c r="P182" i="16" s="1"/>
  <c r="D182" i="16"/>
  <c r="H182" i="16" s="1"/>
  <c r="B182" i="16"/>
  <c r="N181" i="16"/>
  <c r="P181" i="16" s="1"/>
  <c r="D181" i="16"/>
  <c r="H181" i="16" s="1"/>
  <c r="B181" i="16"/>
  <c r="N180" i="16"/>
  <c r="P180" i="16" s="1"/>
  <c r="D180" i="16"/>
  <c r="H180" i="16" s="1"/>
  <c r="B180" i="16"/>
  <c r="N179" i="16"/>
  <c r="P179" i="16" s="1"/>
  <c r="D179" i="16"/>
  <c r="H179" i="16" s="1"/>
  <c r="B179" i="16"/>
  <c r="N178" i="16"/>
  <c r="P178" i="16" s="1"/>
  <c r="D178" i="16"/>
  <c r="H178" i="16" s="1"/>
  <c r="B178" i="16"/>
  <c r="N177" i="16"/>
  <c r="P177" i="16" s="1"/>
  <c r="D177" i="16"/>
  <c r="H177" i="16" s="1"/>
  <c r="B177" i="16"/>
  <c r="N176" i="16"/>
  <c r="P176" i="16" s="1"/>
  <c r="D176" i="16"/>
  <c r="H176" i="16" s="1"/>
  <c r="B176" i="16"/>
  <c r="N175" i="16"/>
  <c r="P175" i="16" s="1"/>
  <c r="D175" i="16"/>
  <c r="H175" i="16" s="1"/>
  <c r="B175" i="16"/>
  <c r="N174" i="16"/>
  <c r="P174" i="16" s="1"/>
  <c r="D174" i="16"/>
  <c r="H174" i="16" s="1"/>
  <c r="B174" i="16"/>
  <c r="N173" i="16"/>
  <c r="P173" i="16" s="1"/>
  <c r="D173" i="16"/>
  <c r="H173" i="16" s="1"/>
  <c r="B173" i="16"/>
  <c r="N172" i="16"/>
  <c r="P172" i="16" s="1"/>
  <c r="D172" i="16"/>
  <c r="H172" i="16" s="1"/>
  <c r="B172" i="16"/>
  <c r="N171" i="16"/>
  <c r="P171" i="16" s="1"/>
  <c r="D171" i="16"/>
  <c r="H171" i="16" s="1"/>
  <c r="B171" i="16"/>
  <c r="N170" i="16"/>
  <c r="P170" i="16" s="1"/>
  <c r="D170" i="16"/>
  <c r="H170" i="16" s="1"/>
  <c r="B170" i="16"/>
  <c r="N169" i="16"/>
  <c r="P169" i="16" s="1"/>
  <c r="D169" i="16"/>
  <c r="H169" i="16" s="1"/>
  <c r="B169" i="16"/>
  <c r="N168" i="16"/>
  <c r="P168" i="16" s="1"/>
  <c r="D168" i="16"/>
  <c r="H168" i="16" s="1"/>
  <c r="B168" i="16"/>
  <c r="N167" i="16"/>
  <c r="P167" i="16" s="1"/>
  <c r="D167" i="16"/>
  <c r="H167" i="16" s="1"/>
  <c r="B167" i="16"/>
  <c r="N166" i="16"/>
  <c r="P166" i="16" s="1"/>
  <c r="D166" i="16"/>
  <c r="H166" i="16" s="1"/>
  <c r="B166" i="16"/>
  <c r="N165" i="16"/>
  <c r="P165" i="16" s="1"/>
  <c r="D165" i="16"/>
  <c r="H165" i="16" s="1"/>
  <c r="B165" i="16"/>
  <c r="N164" i="16"/>
  <c r="P164" i="16" s="1"/>
  <c r="D164" i="16"/>
  <c r="H164" i="16" s="1"/>
  <c r="B164" i="16"/>
  <c r="N163" i="16"/>
  <c r="P163" i="16" s="1"/>
  <c r="D163" i="16"/>
  <c r="H163" i="16" s="1"/>
  <c r="B163" i="16"/>
  <c r="N162" i="16"/>
  <c r="P162" i="16" s="1"/>
  <c r="D162" i="16"/>
  <c r="H162" i="16" s="1"/>
  <c r="B162" i="16"/>
  <c r="N161" i="16"/>
  <c r="P161" i="16" s="1"/>
  <c r="D161" i="16"/>
  <c r="H161" i="16" s="1"/>
  <c r="B161" i="16"/>
  <c r="N160" i="16"/>
  <c r="P160" i="16" s="1"/>
  <c r="D160" i="16"/>
  <c r="H160" i="16" s="1"/>
  <c r="B160" i="16"/>
  <c r="N159" i="16"/>
  <c r="P159" i="16" s="1"/>
  <c r="D159" i="16"/>
  <c r="H159" i="16" s="1"/>
  <c r="B159" i="16"/>
  <c r="N158" i="16"/>
  <c r="P158" i="16" s="1"/>
  <c r="D158" i="16"/>
  <c r="H158" i="16" s="1"/>
  <c r="B158" i="16"/>
  <c r="N157" i="16"/>
  <c r="P157" i="16" s="1"/>
  <c r="D157" i="16"/>
  <c r="H157" i="16" s="1"/>
  <c r="B157" i="16"/>
  <c r="N156" i="16"/>
  <c r="P156" i="16" s="1"/>
  <c r="D156" i="16"/>
  <c r="H156" i="16" s="1"/>
  <c r="B156" i="16"/>
  <c r="N155" i="16"/>
  <c r="P155" i="16" s="1"/>
  <c r="D155" i="16"/>
  <c r="H155" i="16" s="1"/>
  <c r="B155" i="16"/>
  <c r="N154" i="16"/>
  <c r="P154" i="16" s="1"/>
  <c r="D154" i="16"/>
  <c r="H154" i="16" s="1"/>
  <c r="B154" i="16"/>
  <c r="N153" i="16"/>
  <c r="P153" i="16" s="1"/>
  <c r="D153" i="16"/>
  <c r="H153" i="16" s="1"/>
  <c r="B153" i="16"/>
  <c r="N152" i="16"/>
  <c r="P152" i="16" s="1"/>
  <c r="D152" i="16"/>
  <c r="H152" i="16" s="1"/>
  <c r="B152" i="16"/>
  <c r="N151" i="16"/>
  <c r="P151" i="16" s="1"/>
  <c r="D151" i="16"/>
  <c r="H151" i="16" s="1"/>
  <c r="B151" i="16"/>
  <c r="N150" i="16"/>
  <c r="P150" i="16" s="1"/>
  <c r="D150" i="16"/>
  <c r="H150" i="16" s="1"/>
  <c r="B150" i="16"/>
  <c r="N149" i="16"/>
  <c r="P149" i="16" s="1"/>
  <c r="D149" i="16"/>
  <c r="H149" i="16" s="1"/>
  <c r="B149" i="16"/>
  <c r="N148" i="16"/>
  <c r="P148" i="16" s="1"/>
  <c r="D148" i="16"/>
  <c r="H148" i="16" s="1"/>
  <c r="B148" i="16"/>
  <c r="N147" i="16"/>
  <c r="P147" i="16" s="1"/>
  <c r="D147" i="16"/>
  <c r="H147" i="16" s="1"/>
  <c r="B147" i="16"/>
  <c r="N146" i="16"/>
  <c r="P146" i="16" s="1"/>
  <c r="D146" i="16"/>
  <c r="H146" i="16" s="1"/>
  <c r="B146" i="16"/>
  <c r="N145" i="16"/>
  <c r="P145" i="16" s="1"/>
  <c r="D145" i="16"/>
  <c r="H145" i="16" s="1"/>
  <c r="B145" i="16"/>
  <c r="N144" i="16"/>
  <c r="P144" i="16" s="1"/>
  <c r="D144" i="16"/>
  <c r="H144" i="16" s="1"/>
  <c r="B144" i="16"/>
  <c r="N143" i="16"/>
  <c r="P143" i="16" s="1"/>
  <c r="D143" i="16"/>
  <c r="H143" i="16" s="1"/>
  <c r="B143" i="16"/>
  <c r="N142" i="16"/>
  <c r="P142" i="16" s="1"/>
  <c r="D142" i="16"/>
  <c r="H142" i="16" s="1"/>
  <c r="B142" i="16"/>
  <c r="N141" i="16"/>
  <c r="P141" i="16" s="1"/>
  <c r="D141" i="16"/>
  <c r="H141" i="16" s="1"/>
  <c r="B141" i="16"/>
  <c r="N140" i="16"/>
  <c r="P140" i="16" s="1"/>
  <c r="D140" i="16"/>
  <c r="H140" i="16" s="1"/>
  <c r="B140" i="16"/>
  <c r="N139" i="16"/>
  <c r="P139" i="16" s="1"/>
  <c r="D139" i="16"/>
  <c r="H139" i="16" s="1"/>
  <c r="B139" i="16"/>
  <c r="N138" i="16"/>
  <c r="P138" i="16" s="1"/>
  <c r="D138" i="16"/>
  <c r="H138" i="16" s="1"/>
  <c r="B138" i="16"/>
  <c r="N137" i="16"/>
  <c r="P137" i="16" s="1"/>
  <c r="D137" i="16"/>
  <c r="H137" i="16" s="1"/>
  <c r="B137" i="16"/>
  <c r="N136" i="16"/>
  <c r="P136" i="16" s="1"/>
  <c r="D136" i="16"/>
  <c r="H136" i="16" s="1"/>
  <c r="B136" i="16"/>
  <c r="N135" i="16"/>
  <c r="P135" i="16" s="1"/>
  <c r="D135" i="16"/>
  <c r="H135" i="16" s="1"/>
  <c r="B135" i="16"/>
  <c r="N134" i="16"/>
  <c r="P134" i="16" s="1"/>
  <c r="D134" i="16"/>
  <c r="H134" i="16" s="1"/>
  <c r="B134" i="16"/>
  <c r="N133" i="16"/>
  <c r="P133" i="16" s="1"/>
  <c r="D133" i="16"/>
  <c r="H133" i="16" s="1"/>
  <c r="B133" i="16"/>
  <c r="N132" i="16"/>
  <c r="P132" i="16" s="1"/>
  <c r="D132" i="16"/>
  <c r="H132" i="16" s="1"/>
  <c r="B132" i="16"/>
  <c r="N131" i="16"/>
  <c r="P131" i="16" s="1"/>
  <c r="D131" i="16"/>
  <c r="H131" i="16" s="1"/>
  <c r="B131" i="16"/>
  <c r="N130" i="16"/>
  <c r="P130" i="16" s="1"/>
  <c r="D130" i="16"/>
  <c r="H130" i="16" s="1"/>
  <c r="B130" i="16"/>
  <c r="N129" i="16"/>
  <c r="P129" i="16" s="1"/>
  <c r="D129" i="16"/>
  <c r="H129" i="16" s="1"/>
  <c r="B129" i="16"/>
  <c r="N128" i="16"/>
  <c r="P128" i="16" s="1"/>
  <c r="D128" i="16"/>
  <c r="H128" i="16" s="1"/>
  <c r="B128" i="16"/>
  <c r="N127" i="16"/>
  <c r="P127" i="16" s="1"/>
  <c r="D127" i="16"/>
  <c r="H127" i="16" s="1"/>
  <c r="B127" i="16"/>
  <c r="N126" i="16"/>
  <c r="P126" i="16" s="1"/>
  <c r="D126" i="16"/>
  <c r="H126" i="16" s="1"/>
  <c r="B126" i="16"/>
  <c r="N125" i="16"/>
  <c r="P125" i="16" s="1"/>
  <c r="D125" i="16"/>
  <c r="H125" i="16" s="1"/>
  <c r="B125" i="16"/>
  <c r="N124" i="16"/>
  <c r="P124" i="16" s="1"/>
  <c r="D124" i="16"/>
  <c r="H124" i="16" s="1"/>
  <c r="B124" i="16"/>
  <c r="N123" i="16"/>
  <c r="P123" i="16" s="1"/>
  <c r="D123" i="16"/>
  <c r="H123" i="16" s="1"/>
  <c r="B123" i="16"/>
  <c r="N122" i="16"/>
  <c r="P122" i="16" s="1"/>
  <c r="D122" i="16"/>
  <c r="H122" i="16" s="1"/>
  <c r="B122" i="16"/>
  <c r="N121" i="16"/>
  <c r="P121" i="16" s="1"/>
  <c r="D121" i="16"/>
  <c r="H121" i="16" s="1"/>
  <c r="B121" i="16"/>
  <c r="N120" i="16"/>
  <c r="P120" i="16" s="1"/>
  <c r="D120" i="16"/>
  <c r="H120" i="16" s="1"/>
  <c r="B120" i="16"/>
  <c r="N119" i="16"/>
  <c r="P119" i="16" s="1"/>
  <c r="D119" i="16"/>
  <c r="H119" i="16" s="1"/>
  <c r="B119" i="16"/>
  <c r="N118" i="16"/>
  <c r="P118" i="16" s="1"/>
  <c r="D118" i="16"/>
  <c r="H118" i="16" s="1"/>
  <c r="B118" i="16"/>
  <c r="N117" i="16"/>
  <c r="P117" i="16" s="1"/>
  <c r="D117" i="16"/>
  <c r="H117" i="16" s="1"/>
  <c r="B117" i="16"/>
  <c r="N116" i="16"/>
  <c r="P116" i="16" s="1"/>
  <c r="D116" i="16"/>
  <c r="H116" i="16" s="1"/>
  <c r="B116" i="16"/>
  <c r="N115" i="16"/>
  <c r="P115" i="16" s="1"/>
  <c r="D115" i="16"/>
  <c r="H115" i="16" s="1"/>
  <c r="B115" i="16"/>
  <c r="N114" i="16"/>
  <c r="P114" i="16" s="1"/>
  <c r="D114" i="16"/>
  <c r="H114" i="16" s="1"/>
  <c r="B114" i="16"/>
  <c r="N113" i="16"/>
  <c r="P113" i="16" s="1"/>
  <c r="D113" i="16"/>
  <c r="H113" i="16" s="1"/>
  <c r="B113" i="16"/>
  <c r="N112" i="16"/>
  <c r="P112" i="16" s="1"/>
  <c r="D112" i="16"/>
  <c r="H112" i="16" s="1"/>
  <c r="B112" i="16"/>
  <c r="N111" i="16"/>
  <c r="P111" i="16" s="1"/>
  <c r="D111" i="16"/>
  <c r="H111" i="16" s="1"/>
  <c r="B111" i="16"/>
  <c r="N110" i="16"/>
  <c r="P110" i="16" s="1"/>
  <c r="D110" i="16"/>
  <c r="H110" i="16" s="1"/>
  <c r="B110" i="16"/>
  <c r="N109" i="16"/>
  <c r="P109" i="16" s="1"/>
  <c r="D109" i="16"/>
  <c r="H109" i="16" s="1"/>
  <c r="B109" i="16"/>
  <c r="N108" i="16"/>
  <c r="P108" i="16" s="1"/>
  <c r="D108" i="16"/>
  <c r="H108" i="16" s="1"/>
  <c r="B108" i="16"/>
  <c r="N107" i="16"/>
  <c r="P107" i="16" s="1"/>
  <c r="D107" i="16"/>
  <c r="H107" i="16" s="1"/>
  <c r="B107" i="16"/>
  <c r="N106" i="16"/>
  <c r="P106" i="16" s="1"/>
  <c r="D106" i="16"/>
  <c r="H106" i="16" s="1"/>
  <c r="B106" i="16"/>
  <c r="N105" i="16"/>
  <c r="P105" i="16" s="1"/>
  <c r="D105" i="16"/>
  <c r="H105" i="16" s="1"/>
  <c r="B105" i="16"/>
  <c r="N104" i="16"/>
  <c r="P104" i="16" s="1"/>
  <c r="D104" i="16"/>
  <c r="H104" i="16" s="1"/>
  <c r="B104" i="16"/>
  <c r="N103" i="16"/>
  <c r="P103" i="16" s="1"/>
  <c r="D103" i="16"/>
  <c r="H103" i="16" s="1"/>
  <c r="B103" i="16"/>
  <c r="N102" i="16"/>
  <c r="P102" i="16" s="1"/>
  <c r="D102" i="16"/>
  <c r="H102" i="16" s="1"/>
  <c r="B102" i="16"/>
  <c r="N101" i="16"/>
  <c r="P101" i="16" s="1"/>
  <c r="D101" i="16"/>
  <c r="H101" i="16" s="1"/>
  <c r="B101" i="16"/>
  <c r="N100" i="16"/>
  <c r="P100" i="16" s="1"/>
  <c r="D100" i="16"/>
  <c r="H100" i="16" s="1"/>
  <c r="B100" i="16"/>
  <c r="N99" i="16"/>
  <c r="P99" i="16" s="1"/>
  <c r="D99" i="16"/>
  <c r="H99" i="16" s="1"/>
  <c r="B99" i="16"/>
  <c r="N98" i="16"/>
  <c r="P98" i="16" s="1"/>
  <c r="D98" i="16"/>
  <c r="H98" i="16" s="1"/>
  <c r="B98" i="16"/>
  <c r="N97" i="16"/>
  <c r="P97" i="16" s="1"/>
  <c r="D97" i="16"/>
  <c r="H97" i="16" s="1"/>
  <c r="B97" i="16"/>
  <c r="N96" i="16"/>
  <c r="P96" i="16" s="1"/>
  <c r="D96" i="16"/>
  <c r="H96" i="16" s="1"/>
  <c r="B96" i="16"/>
  <c r="N95" i="16"/>
  <c r="P95" i="16" s="1"/>
  <c r="D95" i="16"/>
  <c r="H95" i="16" s="1"/>
  <c r="B95" i="16"/>
  <c r="N94" i="16"/>
  <c r="P94" i="16" s="1"/>
  <c r="D94" i="16"/>
  <c r="H94" i="16" s="1"/>
  <c r="B94" i="16"/>
  <c r="N93" i="16"/>
  <c r="P93" i="16" s="1"/>
  <c r="D93" i="16"/>
  <c r="H93" i="16" s="1"/>
  <c r="B93" i="16"/>
  <c r="N92" i="16"/>
  <c r="P92" i="16" s="1"/>
  <c r="D92" i="16"/>
  <c r="H92" i="16" s="1"/>
  <c r="B92" i="16"/>
  <c r="N91" i="16"/>
  <c r="P91" i="16" s="1"/>
  <c r="D91" i="16"/>
  <c r="H91" i="16" s="1"/>
  <c r="B91" i="16"/>
  <c r="N90" i="16"/>
  <c r="P90" i="16" s="1"/>
  <c r="D90" i="16"/>
  <c r="H90" i="16" s="1"/>
  <c r="B90" i="16"/>
  <c r="N89" i="16"/>
  <c r="P89" i="16" s="1"/>
  <c r="D89" i="16"/>
  <c r="H89" i="16" s="1"/>
  <c r="B89" i="16"/>
  <c r="N88" i="16"/>
  <c r="P88" i="16" s="1"/>
  <c r="D88" i="16"/>
  <c r="H88" i="16" s="1"/>
  <c r="B88" i="16"/>
  <c r="N87" i="16"/>
  <c r="P87" i="16" s="1"/>
  <c r="D87" i="16"/>
  <c r="H87" i="16" s="1"/>
  <c r="B87" i="16"/>
  <c r="N86" i="16"/>
  <c r="P86" i="16" s="1"/>
  <c r="D86" i="16"/>
  <c r="H86" i="16" s="1"/>
  <c r="B86" i="16"/>
  <c r="N85" i="16"/>
  <c r="P85" i="16" s="1"/>
  <c r="D85" i="16"/>
  <c r="H85" i="16" s="1"/>
  <c r="B85" i="16"/>
  <c r="N84" i="16"/>
  <c r="P84" i="16" s="1"/>
  <c r="D84" i="16"/>
  <c r="H84" i="16" s="1"/>
  <c r="B84" i="16"/>
  <c r="N83" i="16"/>
  <c r="P83" i="16" s="1"/>
  <c r="D83" i="16"/>
  <c r="H83" i="16" s="1"/>
  <c r="B83" i="16"/>
  <c r="N82" i="16"/>
  <c r="P82" i="16" s="1"/>
  <c r="D82" i="16"/>
  <c r="H82" i="16" s="1"/>
  <c r="B82" i="16"/>
  <c r="N81" i="16"/>
  <c r="P81" i="16" s="1"/>
  <c r="D81" i="16"/>
  <c r="H81" i="16" s="1"/>
  <c r="B81" i="16"/>
  <c r="N80" i="16"/>
  <c r="P80" i="16" s="1"/>
  <c r="D80" i="16"/>
  <c r="H80" i="16" s="1"/>
  <c r="B80" i="16"/>
  <c r="N79" i="16"/>
  <c r="P79" i="16" s="1"/>
  <c r="D79" i="16"/>
  <c r="H79" i="16" s="1"/>
  <c r="B79" i="16"/>
  <c r="N78" i="16"/>
  <c r="P78" i="16" s="1"/>
  <c r="D78" i="16"/>
  <c r="H78" i="16" s="1"/>
  <c r="B78" i="16"/>
  <c r="N77" i="16"/>
  <c r="P77" i="16" s="1"/>
  <c r="D77" i="16"/>
  <c r="H77" i="16" s="1"/>
  <c r="B77" i="16"/>
  <c r="N76" i="16"/>
  <c r="P76" i="16" s="1"/>
  <c r="D76" i="16"/>
  <c r="H76" i="16" s="1"/>
  <c r="B76" i="16"/>
  <c r="N75" i="16"/>
  <c r="P75" i="16" s="1"/>
  <c r="D75" i="16"/>
  <c r="H75" i="16" s="1"/>
  <c r="B75" i="16"/>
  <c r="N74" i="16"/>
  <c r="P74" i="16" s="1"/>
  <c r="D74" i="16"/>
  <c r="H74" i="16" s="1"/>
  <c r="B74" i="16"/>
  <c r="N73" i="16"/>
  <c r="P73" i="16" s="1"/>
  <c r="D73" i="16"/>
  <c r="H73" i="16" s="1"/>
  <c r="B73" i="16"/>
  <c r="N72" i="16"/>
  <c r="P72" i="16" s="1"/>
  <c r="D72" i="16"/>
  <c r="H72" i="16" s="1"/>
  <c r="B72" i="16"/>
  <c r="N71" i="16"/>
  <c r="P71" i="16" s="1"/>
  <c r="D71" i="16"/>
  <c r="H71" i="16" s="1"/>
  <c r="B71" i="16"/>
  <c r="N70" i="16"/>
  <c r="P70" i="16" s="1"/>
  <c r="D70" i="16"/>
  <c r="H70" i="16" s="1"/>
  <c r="B70" i="16"/>
  <c r="N69" i="16"/>
  <c r="P69" i="16" s="1"/>
  <c r="D69" i="16"/>
  <c r="H69" i="16" s="1"/>
  <c r="B69" i="16"/>
  <c r="N68" i="16"/>
  <c r="P68" i="16" s="1"/>
  <c r="D68" i="16"/>
  <c r="H68" i="16" s="1"/>
  <c r="B68" i="16"/>
  <c r="N67" i="16"/>
  <c r="P67" i="16" s="1"/>
  <c r="D67" i="16"/>
  <c r="H67" i="16" s="1"/>
  <c r="B67" i="16"/>
  <c r="N66" i="16"/>
  <c r="P66" i="16" s="1"/>
  <c r="D66" i="16"/>
  <c r="H66" i="16" s="1"/>
  <c r="B66" i="16"/>
  <c r="N65" i="16"/>
  <c r="P65" i="16" s="1"/>
  <c r="D65" i="16"/>
  <c r="H65" i="16" s="1"/>
  <c r="B65" i="16"/>
  <c r="N64" i="16"/>
  <c r="P64" i="16" s="1"/>
  <c r="D64" i="16"/>
  <c r="H64" i="16" s="1"/>
  <c r="B64" i="16"/>
  <c r="N63" i="16"/>
  <c r="P63" i="16" s="1"/>
  <c r="D63" i="16"/>
  <c r="H63" i="16" s="1"/>
  <c r="B63" i="16"/>
  <c r="N62" i="16"/>
  <c r="P62" i="16" s="1"/>
  <c r="D62" i="16"/>
  <c r="H62" i="16" s="1"/>
  <c r="B62" i="16"/>
  <c r="N61" i="16"/>
  <c r="P61" i="16" s="1"/>
  <c r="D61" i="16"/>
  <c r="H61" i="16" s="1"/>
  <c r="B61" i="16"/>
  <c r="N60" i="16"/>
  <c r="P60" i="16" s="1"/>
  <c r="D60" i="16"/>
  <c r="H60" i="16" s="1"/>
  <c r="B60" i="16"/>
  <c r="N59" i="16"/>
  <c r="P59" i="16" s="1"/>
  <c r="D59" i="16"/>
  <c r="H59" i="16" s="1"/>
  <c r="B59" i="16"/>
  <c r="N58" i="16"/>
  <c r="P58" i="16" s="1"/>
  <c r="D58" i="16"/>
  <c r="H58" i="16" s="1"/>
  <c r="B58" i="16"/>
  <c r="N57" i="16"/>
  <c r="P57" i="16" s="1"/>
  <c r="D57" i="16"/>
  <c r="H57" i="16" s="1"/>
  <c r="B57" i="16"/>
  <c r="N56" i="16"/>
  <c r="P56" i="16" s="1"/>
  <c r="D56" i="16"/>
  <c r="H56" i="16" s="1"/>
  <c r="B56" i="16"/>
  <c r="N55" i="16"/>
  <c r="P55" i="16" s="1"/>
  <c r="D55" i="16"/>
  <c r="H55" i="16" s="1"/>
  <c r="B55" i="16"/>
  <c r="N54" i="16"/>
  <c r="P54" i="16" s="1"/>
  <c r="D54" i="16"/>
  <c r="H54" i="16" s="1"/>
  <c r="B54" i="16"/>
  <c r="N53" i="16"/>
  <c r="P53" i="16" s="1"/>
  <c r="D53" i="16"/>
  <c r="H53" i="16" s="1"/>
  <c r="B53" i="16"/>
  <c r="N52" i="16"/>
  <c r="P52" i="16" s="1"/>
  <c r="D52" i="16"/>
  <c r="H52" i="16" s="1"/>
  <c r="B52" i="16"/>
  <c r="N51" i="16"/>
  <c r="P51" i="16" s="1"/>
  <c r="D51" i="16"/>
  <c r="H51" i="16" s="1"/>
  <c r="B51" i="16"/>
  <c r="N50" i="16"/>
  <c r="P50" i="16" s="1"/>
  <c r="D50" i="16"/>
  <c r="H50" i="16" s="1"/>
  <c r="B50" i="16"/>
  <c r="N49" i="16"/>
  <c r="P49" i="16" s="1"/>
  <c r="D49" i="16"/>
  <c r="H49" i="16" s="1"/>
  <c r="B49" i="16"/>
  <c r="N48" i="16"/>
  <c r="P48" i="16" s="1"/>
  <c r="D48" i="16"/>
  <c r="H48" i="16" s="1"/>
  <c r="B48" i="16"/>
  <c r="N47" i="16"/>
  <c r="P47" i="16" s="1"/>
  <c r="D47" i="16"/>
  <c r="H47" i="16" s="1"/>
  <c r="B47" i="16"/>
  <c r="N46" i="16"/>
  <c r="P46" i="16" s="1"/>
  <c r="D46" i="16"/>
  <c r="H46" i="16" s="1"/>
  <c r="B46" i="16"/>
  <c r="N45" i="16"/>
  <c r="P45" i="16" s="1"/>
  <c r="D45" i="16"/>
  <c r="H45" i="16" s="1"/>
  <c r="B45" i="16"/>
  <c r="N44" i="16"/>
  <c r="P44" i="16" s="1"/>
  <c r="D44" i="16"/>
  <c r="H44" i="16" s="1"/>
  <c r="B44" i="16"/>
  <c r="N43" i="16"/>
  <c r="P43" i="16" s="1"/>
  <c r="D43" i="16"/>
  <c r="H43" i="16" s="1"/>
  <c r="B43" i="16"/>
  <c r="N42" i="16"/>
  <c r="P42" i="16" s="1"/>
  <c r="D42" i="16"/>
  <c r="H42" i="16" s="1"/>
  <c r="B42" i="16"/>
  <c r="N41" i="16"/>
  <c r="P41" i="16" s="1"/>
  <c r="D41" i="16"/>
  <c r="H41" i="16" s="1"/>
  <c r="B41" i="16"/>
  <c r="N40" i="16"/>
  <c r="P40" i="16" s="1"/>
  <c r="D40" i="16"/>
  <c r="H40" i="16" s="1"/>
  <c r="B40" i="16"/>
  <c r="N39" i="16"/>
  <c r="P39" i="16" s="1"/>
  <c r="D39" i="16"/>
  <c r="H39" i="16" s="1"/>
  <c r="B39" i="16"/>
  <c r="N38" i="16"/>
  <c r="P38" i="16" s="1"/>
  <c r="D38" i="16"/>
  <c r="H38" i="16" s="1"/>
  <c r="B38" i="16"/>
  <c r="N37" i="16"/>
  <c r="P37" i="16" s="1"/>
  <c r="D37" i="16"/>
  <c r="H37" i="16" s="1"/>
  <c r="B37" i="16"/>
  <c r="N36" i="16"/>
  <c r="P36" i="16" s="1"/>
  <c r="D36" i="16"/>
  <c r="H36" i="16" s="1"/>
  <c r="B36" i="16"/>
  <c r="N35" i="16"/>
  <c r="P35" i="16" s="1"/>
  <c r="D35" i="16"/>
  <c r="H35" i="16" s="1"/>
  <c r="B35" i="16"/>
  <c r="N34" i="16"/>
  <c r="P34" i="16" s="1"/>
  <c r="D34" i="16"/>
  <c r="H34" i="16" s="1"/>
  <c r="B34" i="16"/>
  <c r="N33" i="16"/>
  <c r="P33" i="16" s="1"/>
  <c r="D33" i="16"/>
  <c r="H33" i="16" s="1"/>
  <c r="B33" i="16"/>
  <c r="N32" i="16"/>
  <c r="P32" i="16" s="1"/>
  <c r="D32" i="16"/>
  <c r="H32" i="16" s="1"/>
  <c r="B32" i="16"/>
  <c r="N31" i="16"/>
  <c r="P31" i="16" s="1"/>
  <c r="D31" i="16"/>
  <c r="H31" i="16" s="1"/>
  <c r="B31" i="16"/>
  <c r="N30" i="16"/>
  <c r="P30" i="16" s="1"/>
  <c r="D30" i="16"/>
  <c r="H30" i="16" s="1"/>
  <c r="B30" i="16"/>
  <c r="N29" i="16"/>
  <c r="P29" i="16" s="1"/>
  <c r="D29" i="16"/>
  <c r="H29" i="16" s="1"/>
  <c r="B29" i="16"/>
  <c r="N28" i="16"/>
  <c r="P28" i="16" s="1"/>
  <c r="D28" i="16"/>
  <c r="H28" i="16" s="1"/>
  <c r="B28" i="16"/>
  <c r="N27" i="16"/>
  <c r="P27" i="16" s="1"/>
  <c r="D27" i="16"/>
  <c r="H27" i="16" s="1"/>
  <c r="B27" i="16"/>
  <c r="N26" i="16"/>
  <c r="P26" i="16" s="1"/>
  <c r="D26" i="16"/>
  <c r="H26" i="16" s="1"/>
  <c r="B26" i="16"/>
  <c r="N25" i="16"/>
  <c r="P25" i="16" s="1"/>
  <c r="D25" i="16"/>
  <c r="H25" i="16" s="1"/>
  <c r="B25" i="16"/>
  <c r="N24" i="16"/>
  <c r="P24" i="16" s="1"/>
  <c r="D24" i="16"/>
  <c r="H24" i="16" s="1"/>
  <c r="B24" i="16"/>
  <c r="N23" i="16"/>
  <c r="P23" i="16" s="1"/>
  <c r="D23" i="16"/>
  <c r="H23" i="16" s="1"/>
  <c r="B23" i="16"/>
  <c r="N22" i="16"/>
  <c r="P22" i="16" s="1"/>
  <c r="D22" i="16"/>
  <c r="H22" i="16" s="1"/>
  <c r="B22" i="16"/>
  <c r="N21" i="16"/>
  <c r="P21" i="16" s="1"/>
  <c r="D21" i="16"/>
  <c r="H21" i="16" s="1"/>
  <c r="B21" i="16"/>
  <c r="N20" i="16"/>
  <c r="P20" i="16" s="1"/>
  <c r="D20" i="16"/>
  <c r="H20" i="16" s="1"/>
  <c r="B20" i="16"/>
  <c r="N19" i="16"/>
  <c r="P19" i="16" s="1"/>
  <c r="D19" i="16"/>
  <c r="H19" i="16" s="1"/>
  <c r="B19" i="16"/>
  <c r="N18" i="16"/>
  <c r="P18" i="16" s="1"/>
  <c r="D18" i="16"/>
  <c r="H18" i="16" s="1"/>
  <c r="B18" i="16"/>
  <c r="N17" i="16"/>
  <c r="P17" i="16" s="1"/>
  <c r="D17" i="16"/>
  <c r="H17" i="16" s="1"/>
  <c r="B17" i="16"/>
  <c r="N16" i="16"/>
  <c r="P16" i="16" s="1"/>
  <c r="D16" i="16"/>
  <c r="H16" i="16" s="1"/>
  <c r="B16" i="16"/>
  <c r="N15" i="16"/>
  <c r="P15" i="16" s="1"/>
  <c r="D15" i="16"/>
  <c r="H15" i="16" s="1"/>
  <c r="B15" i="16"/>
  <c r="N14" i="16"/>
  <c r="P14" i="16" s="1"/>
  <c r="D14" i="16"/>
  <c r="H14" i="16" s="1"/>
  <c r="B14" i="16"/>
  <c r="N13" i="16"/>
  <c r="P13" i="16" s="1"/>
  <c r="D13" i="16"/>
  <c r="H13" i="16" s="1"/>
  <c r="B13" i="16"/>
  <c r="N12" i="16"/>
  <c r="P12" i="16" s="1"/>
  <c r="D12" i="16"/>
  <c r="H12" i="16" s="1"/>
  <c r="B12" i="16"/>
  <c r="N11" i="16"/>
  <c r="P11" i="16" s="1"/>
  <c r="D11" i="16"/>
  <c r="H11" i="16" s="1"/>
  <c r="B11" i="16"/>
  <c r="N10" i="16"/>
  <c r="P10" i="16" s="1"/>
  <c r="D10" i="16"/>
  <c r="H10" i="16" s="1"/>
  <c r="B10" i="16"/>
  <c r="N9" i="16"/>
  <c r="P9" i="16" s="1"/>
  <c r="D9" i="16"/>
  <c r="H9" i="16" s="1"/>
  <c r="B9" i="16"/>
  <c r="N8" i="16"/>
  <c r="P8" i="16" s="1"/>
  <c r="D8" i="16"/>
  <c r="H8" i="16" s="1"/>
  <c r="B8" i="16"/>
  <c r="N7" i="16"/>
  <c r="P7" i="16" s="1"/>
  <c r="D7" i="16"/>
  <c r="H7" i="16" s="1"/>
  <c r="B7" i="16"/>
  <c r="N6" i="16"/>
  <c r="P6" i="16" s="1"/>
  <c r="H6" i="16"/>
  <c r="B6" i="16"/>
  <c r="P5" i="16"/>
  <c r="P627" i="15"/>
  <c r="P626" i="15"/>
  <c r="P625" i="15"/>
  <c r="P624" i="15"/>
  <c r="P623" i="15"/>
  <c r="P622" i="15"/>
  <c r="P621" i="15"/>
  <c r="P620" i="15"/>
  <c r="P619" i="15"/>
  <c r="P618" i="15"/>
  <c r="P617" i="15"/>
  <c r="P616" i="15"/>
  <c r="P615" i="15"/>
  <c r="P614" i="15"/>
  <c r="P612" i="15"/>
  <c r="P611" i="15"/>
  <c r="P610" i="15"/>
  <c r="P609" i="15"/>
  <c r="P608" i="15"/>
  <c r="P607" i="15"/>
  <c r="P606" i="15"/>
  <c r="P605" i="15"/>
  <c r="P604" i="15"/>
  <c r="D604" i="15"/>
  <c r="H604" i="15" s="1"/>
  <c r="B604" i="15"/>
  <c r="P603" i="15"/>
  <c r="D603" i="15"/>
  <c r="H603" i="15" s="1"/>
  <c r="B603" i="15"/>
  <c r="P602" i="15"/>
  <c r="D602" i="15"/>
  <c r="H602" i="15" s="1"/>
  <c r="B602" i="15"/>
  <c r="P601" i="15"/>
  <c r="D601" i="15"/>
  <c r="H601" i="15" s="1"/>
  <c r="B601" i="15"/>
  <c r="P600" i="15"/>
  <c r="D600" i="15"/>
  <c r="H600" i="15" s="1"/>
  <c r="B600" i="15"/>
  <c r="P599" i="15"/>
  <c r="D599" i="15"/>
  <c r="H599" i="15" s="1"/>
  <c r="B599" i="15"/>
  <c r="P598" i="15"/>
  <c r="D598" i="15"/>
  <c r="H598" i="15" s="1"/>
  <c r="B598" i="15"/>
  <c r="P597" i="15"/>
  <c r="D597" i="15"/>
  <c r="H597" i="15" s="1"/>
  <c r="B597" i="15"/>
  <c r="P596" i="15"/>
  <c r="D596" i="15"/>
  <c r="H596" i="15" s="1"/>
  <c r="B596" i="15"/>
  <c r="P595" i="15"/>
  <c r="D595" i="15"/>
  <c r="H595" i="15" s="1"/>
  <c r="B595" i="15"/>
  <c r="P594" i="15"/>
  <c r="D594" i="15"/>
  <c r="H594" i="15" s="1"/>
  <c r="B594" i="15"/>
  <c r="P593" i="15"/>
  <c r="D593" i="15"/>
  <c r="H593" i="15" s="1"/>
  <c r="B593" i="15"/>
  <c r="P592" i="15"/>
  <c r="D592" i="15"/>
  <c r="H592" i="15" s="1"/>
  <c r="B592" i="15"/>
  <c r="P591" i="15"/>
  <c r="D591" i="15"/>
  <c r="H591" i="15" s="1"/>
  <c r="B591" i="15"/>
  <c r="P590" i="15"/>
  <c r="D590" i="15"/>
  <c r="H590" i="15" s="1"/>
  <c r="B590" i="15"/>
  <c r="P589" i="15"/>
  <c r="D589" i="15"/>
  <c r="H589" i="15" s="1"/>
  <c r="B589" i="15"/>
  <c r="P588" i="15"/>
  <c r="D588" i="15"/>
  <c r="H588" i="15" s="1"/>
  <c r="B588" i="15"/>
  <c r="P587" i="15"/>
  <c r="D587" i="15"/>
  <c r="H587" i="15" s="1"/>
  <c r="B587" i="15"/>
  <c r="P586" i="15"/>
  <c r="D586" i="15"/>
  <c r="H586" i="15" s="1"/>
  <c r="B586" i="15"/>
  <c r="P585" i="15"/>
  <c r="D585" i="15"/>
  <c r="H585" i="15" s="1"/>
  <c r="B585" i="15"/>
  <c r="P584" i="15"/>
  <c r="D584" i="15"/>
  <c r="H584" i="15" s="1"/>
  <c r="B584" i="15"/>
  <c r="P583" i="15"/>
  <c r="D583" i="15"/>
  <c r="H583" i="15" s="1"/>
  <c r="B583" i="15"/>
  <c r="P582" i="15"/>
  <c r="D582" i="15"/>
  <c r="H582" i="15" s="1"/>
  <c r="B582" i="15"/>
  <c r="P581" i="15"/>
  <c r="D581" i="15"/>
  <c r="H581" i="15" s="1"/>
  <c r="B581" i="15"/>
  <c r="P580" i="15"/>
  <c r="D580" i="15"/>
  <c r="H580" i="15" s="1"/>
  <c r="B580" i="15"/>
  <c r="P579" i="15"/>
  <c r="D579" i="15"/>
  <c r="H579" i="15" s="1"/>
  <c r="B579" i="15"/>
  <c r="P578" i="15"/>
  <c r="D578" i="15"/>
  <c r="H578" i="15" s="1"/>
  <c r="B578" i="15"/>
  <c r="P577" i="15"/>
  <c r="D577" i="15"/>
  <c r="H577" i="15" s="1"/>
  <c r="B577" i="15"/>
  <c r="P576" i="15"/>
  <c r="D576" i="15"/>
  <c r="H576" i="15" s="1"/>
  <c r="B576" i="15"/>
  <c r="P575" i="15"/>
  <c r="D575" i="15"/>
  <c r="H575" i="15" s="1"/>
  <c r="B575" i="15"/>
  <c r="P574" i="15"/>
  <c r="D574" i="15"/>
  <c r="H574" i="15" s="1"/>
  <c r="B574" i="15"/>
  <c r="P573" i="15"/>
  <c r="D573" i="15"/>
  <c r="H573" i="15" s="1"/>
  <c r="B573" i="15"/>
  <c r="P572" i="15"/>
  <c r="D572" i="15"/>
  <c r="H572" i="15" s="1"/>
  <c r="B572" i="15"/>
  <c r="P571" i="15"/>
  <c r="D571" i="15"/>
  <c r="H571" i="15" s="1"/>
  <c r="B571" i="15"/>
  <c r="P570" i="15"/>
  <c r="D570" i="15"/>
  <c r="H570" i="15" s="1"/>
  <c r="B570" i="15"/>
  <c r="P569" i="15"/>
  <c r="D569" i="15"/>
  <c r="H569" i="15" s="1"/>
  <c r="B569" i="15"/>
  <c r="P568" i="15"/>
  <c r="D568" i="15"/>
  <c r="H568" i="15" s="1"/>
  <c r="B568" i="15"/>
  <c r="P567" i="15"/>
  <c r="D567" i="15"/>
  <c r="H567" i="15" s="1"/>
  <c r="B567" i="15"/>
  <c r="P566" i="15"/>
  <c r="D566" i="15"/>
  <c r="H566" i="15" s="1"/>
  <c r="B566" i="15"/>
  <c r="P565" i="15"/>
  <c r="D565" i="15"/>
  <c r="H565" i="15" s="1"/>
  <c r="B565" i="15"/>
  <c r="P564" i="15"/>
  <c r="D564" i="15"/>
  <c r="H564" i="15" s="1"/>
  <c r="B564" i="15"/>
  <c r="P563" i="15"/>
  <c r="D563" i="15"/>
  <c r="H563" i="15" s="1"/>
  <c r="B563" i="15"/>
  <c r="P562" i="15"/>
  <c r="D562" i="15"/>
  <c r="H562" i="15" s="1"/>
  <c r="B562" i="15"/>
  <c r="P561" i="15"/>
  <c r="D561" i="15"/>
  <c r="H561" i="15" s="1"/>
  <c r="B561" i="15"/>
  <c r="P560" i="15"/>
  <c r="D560" i="15"/>
  <c r="H560" i="15" s="1"/>
  <c r="B560" i="15"/>
  <c r="P559" i="15"/>
  <c r="D559" i="15"/>
  <c r="H559" i="15" s="1"/>
  <c r="B559" i="15"/>
  <c r="P558" i="15"/>
  <c r="D558" i="15"/>
  <c r="H558" i="15" s="1"/>
  <c r="B558" i="15"/>
  <c r="P557" i="15"/>
  <c r="D557" i="15"/>
  <c r="H557" i="15" s="1"/>
  <c r="B557" i="15"/>
  <c r="P556" i="15"/>
  <c r="D556" i="15"/>
  <c r="H556" i="15" s="1"/>
  <c r="B556" i="15"/>
  <c r="P555" i="15"/>
  <c r="D555" i="15"/>
  <c r="H555" i="15" s="1"/>
  <c r="B555" i="15"/>
  <c r="P554" i="15"/>
  <c r="D554" i="15"/>
  <c r="H554" i="15" s="1"/>
  <c r="B554" i="15"/>
  <c r="P553" i="15"/>
  <c r="D553" i="15"/>
  <c r="H553" i="15" s="1"/>
  <c r="B553" i="15"/>
  <c r="P552" i="15"/>
  <c r="D552" i="15"/>
  <c r="H552" i="15" s="1"/>
  <c r="B552" i="15"/>
  <c r="P551" i="15"/>
  <c r="D551" i="15"/>
  <c r="H551" i="15" s="1"/>
  <c r="B551" i="15"/>
  <c r="P550" i="15"/>
  <c r="D550" i="15"/>
  <c r="H550" i="15" s="1"/>
  <c r="B550" i="15"/>
  <c r="P549" i="15"/>
  <c r="D549" i="15"/>
  <c r="H549" i="15" s="1"/>
  <c r="B549" i="15"/>
  <c r="P548" i="15"/>
  <c r="D548" i="15"/>
  <c r="H548" i="15" s="1"/>
  <c r="B548" i="15"/>
  <c r="P547" i="15"/>
  <c r="D547" i="15"/>
  <c r="H547" i="15" s="1"/>
  <c r="B547" i="15"/>
  <c r="P546" i="15"/>
  <c r="D546" i="15"/>
  <c r="H546" i="15" s="1"/>
  <c r="B546" i="15"/>
  <c r="P545" i="15"/>
  <c r="D545" i="15"/>
  <c r="H545" i="15" s="1"/>
  <c r="B545" i="15"/>
  <c r="P544" i="15"/>
  <c r="D544" i="15"/>
  <c r="H544" i="15" s="1"/>
  <c r="B544" i="15"/>
  <c r="P543" i="15"/>
  <c r="D543" i="15"/>
  <c r="H543" i="15" s="1"/>
  <c r="B543" i="15"/>
  <c r="P542" i="15"/>
  <c r="D542" i="15"/>
  <c r="H542" i="15" s="1"/>
  <c r="B542" i="15"/>
  <c r="P541" i="15"/>
  <c r="D541" i="15"/>
  <c r="H541" i="15" s="1"/>
  <c r="B541" i="15"/>
  <c r="P540" i="15"/>
  <c r="D540" i="15"/>
  <c r="H540" i="15" s="1"/>
  <c r="B540" i="15"/>
  <c r="P539" i="15"/>
  <c r="D539" i="15"/>
  <c r="H539" i="15" s="1"/>
  <c r="B539" i="15"/>
  <c r="P538" i="15"/>
  <c r="D538" i="15"/>
  <c r="H538" i="15" s="1"/>
  <c r="B538" i="15"/>
  <c r="P537" i="15"/>
  <c r="D537" i="15"/>
  <c r="H537" i="15" s="1"/>
  <c r="B537" i="15"/>
  <c r="P536" i="15"/>
  <c r="D536" i="15"/>
  <c r="H536" i="15" s="1"/>
  <c r="B536" i="15"/>
  <c r="P535" i="15"/>
  <c r="D535" i="15"/>
  <c r="H535" i="15" s="1"/>
  <c r="B535" i="15"/>
  <c r="N534" i="15"/>
  <c r="P534" i="15" s="1"/>
  <c r="D534" i="15"/>
  <c r="H534" i="15" s="1"/>
  <c r="B534" i="15"/>
  <c r="N533" i="15"/>
  <c r="P533" i="15" s="1"/>
  <c r="D533" i="15"/>
  <c r="H533" i="15" s="1"/>
  <c r="B533" i="15"/>
  <c r="N532" i="15"/>
  <c r="P532" i="15" s="1"/>
  <c r="D532" i="15"/>
  <c r="H532" i="15" s="1"/>
  <c r="B532" i="15"/>
  <c r="N531" i="15"/>
  <c r="P531" i="15" s="1"/>
  <c r="D531" i="15"/>
  <c r="H531" i="15" s="1"/>
  <c r="B531" i="15"/>
  <c r="N530" i="15"/>
  <c r="P530" i="15" s="1"/>
  <c r="D530" i="15"/>
  <c r="H530" i="15" s="1"/>
  <c r="B530" i="15"/>
  <c r="P529" i="15"/>
  <c r="D529" i="15"/>
  <c r="H529" i="15" s="1"/>
  <c r="B529" i="15"/>
  <c r="N528" i="15"/>
  <c r="P528" i="15" s="1"/>
  <c r="D528" i="15"/>
  <c r="H528" i="15" s="1"/>
  <c r="B528" i="15"/>
  <c r="N527" i="15"/>
  <c r="P527" i="15" s="1"/>
  <c r="D527" i="15"/>
  <c r="H527" i="15" s="1"/>
  <c r="B527" i="15"/>
  <c r="N526" i="15"/>
  <c r="P526" i="15" s="1"/>
  <c r="D526" i="15"/>
  <c r="H526" i="15" s="1"/>
  <c r="B526" i="15"/>
  <c r="N525" i="15"/>
  <c r="P525" i="15" s="1"/>
  <c r="D525" i="15"/>
  <c r="H525" i="15" s="1"/>
  <c r="B525" i="15"/>
  <c r="N524" i="15"/>
  <c r="P524" i="15" s="1"/>
  <c r="D524" i="15"/>
  <c r="H524" i="15" s="1"/>
  <c r="B524" i="15"/>
  <c r="N523" i="15"/>
  <c r="P523" i="15" s="1"/>
  <c r="D523" i="15"/>
  <c r="H523" i="15" s="1"/>
  <c r="B523" i="15"/>
  <c r="N522" i="15"/>
  <c r="P522" i="15" s="1"/>
  <c r="D522" i="15"/>
  <c r="H522" i="15" s="1"/>
  <c r="B522" i="15"/>
  <c r="N521" i="15"/>
  <c r="P521" i="15" s="1"/>
  <c r="D521" i="15"/>
  <c r="H521" i="15" s="1"/>
  <c r="B521" i="15"/>
  <c r="N520" i="15"/>
  <c r="P520" i="15" s="1"/>
  <c r="D520" i="15"/>
  <c r="H520" i="15" s="1"/>
  <c r="B520" i="15"/>
  <c r="N519" i="15"/>
  <c r="P519" i="15" s="1"/>
  <c r="D519" i="15"/>
  <c r="H519" i="15" s="1"/>
  <c r="B519" i="15"/>
  <c r="N518" i="15"/>
  <c r="P518" i="15" s="1"/>
  <c r="D518" i="15"/>
  <c r="H518" i="15" s="1"/>
  <c r="B518" i="15"/>
  <c r="N517" i="15"/>
  <c r="P517" i="15" s="1"/>
  <c r="D517" i="15"/>
  <c r="H517" i="15" s="1"/>
  <c r="B517" i="15"/>
  <c r="N516" i="15"/>
  <c r="P516" i="15" s="1"/>
  <c r="D516" i="15"/>
  <c r="H516" i="15" s="1"/>
  <c r="B516" i="15"/>
  <c r="N515" i="15"/>
  <c r="P515" i="15" s="1"/>
  <c r="D515" i="15"/>
  <c r="H515" i="15" s="1"/>
  <c r="B515" i="15"/>
  <c r="N514" i="15"/>
  <c r="P514" i="15" s="1"/>
  <c r="D514" i="15"/>
  <c r="H514" i="15" s="1"/>
  <c r="B514" i="15"/>
  <c r="N513" i="15"/>
  <c r="P513" i="15" s="1"/>
  <c r="D513" i="15"/>
  <c r="H513" i="15" s="1"/>
  <c r="B513" i="15"/>
  <c r="N512" i="15"/>
  <c r="P512" i="15" s="1"/>
  <c r="D512" i="15"/>
  <c r="H512" i="15" s="1"/>
  <c r="B512" i="15"/>
  <c r="N511" i="15"/>
  <c r="P511" i="15" s="1"/>
  <c r="D511" i="15"/>
  <c r="H511" i="15" s="1"/>
  <c r="B511" i="15"/>
  <c r="N510" i="15"/>
  <c r="P510" i="15" s="1"/>
  <c r="D510" i="15"/>
  <c r="H510" i="15" s="1"/>
  <c r="B510" i="15"/>
  <c r="N509" i="15"/>
  <c r="P509" i="15" s="1"/>
  <c r="D509" i="15"/>
  <c r="H509" i="15" s="1"/>
  <c r="B509" i="15"/>
  <c r="N508" i="15"/>
  <c r="P508" i="15" s="1"/>
  <c r="D508" i="15"/>
  <c r="H508" i="15" s="1"/>
  <c r="B508" i="15"/>
  <c r="N507" i="15"/>
  <c r="P507" i="15" s="1"/>
  <c r="D507" i="15"/>
  <c r="H507" i="15" s="1"/>
  <c r="B507" i="15"/>
  <c r="N506" i="15"/>
  <c r="P506" i="15" s="1"/>
  <c r="D506" i="15"/>
  <c r="H506" i="15" s="1"/>
  <c r="B506" i="15"/>
  <c r="N505" i="15"/>
  <c r="P505" i="15" s="1"/>
  <c r="D505" i="15"/>
  <c r="H505" i="15" s="1"/>
  <c r="B505" i="15"/>
  <c r="N504" i="15"/>
  <c r="P504" i="15" s="1"/>
  <c r="D504" i="15"/>
  <c r="H504" i="15" s="1"/>
  <c r="B504" i="15"/>
  <c r="N503" i="15"/>
  <c r="P503" i="15" s="1"/>
  <c r="D503" i="15"/>
  <c r="H503" i="15" s="1"/>
  <c r="B503" i="15"/>
  <c r="N502" i="15"/>
  <c r="P502" i="15" s="1"/>
  <c r="D502" i="15"/>
  <c r="H502" i="15" s="1"/>
  <c r="B502" i="15"/>
  <c r="N501" i="15"/>
  <c r="P501" i="15" s="1"/>
  <c r="D501" i="15"/>
  <c r="H501" i="15" s="1"/>
  <c r="B501" i="15"/>
  <c r="N500" i="15"/>
  <c r="P500" i="15" s="1"/>
  <c r="D500" i="15"/>
  <c r="H500" i="15" s="1"/>
  <c r="B500" i="15"/>
  <c r="N499" i="15"/>
  <c r="P499" i="15" s="1"/>
  <c r="D499" i="15"/>
  <c r="H499" i="15" s="1"/>
  <c r="B499" i="15"/>
  <c r="N498" i="15"/>
  <c r="P498" i="15" s="1"/>
  <c r="D498" i="15"/>
  <c r="H498" i="15" s="1"/>
  <c r="B498" i="15"/>
  <c r="N497" i="15"/>
  <c r="P497" i="15" s="1"/>
  <c r="D497" i="15"/>
  <c r="H497" i="15" s="1"/>
  <c r="B497" i="15"/>
  <c r="N496" i="15"/>
  <c r="P496" i="15" s="1"/>
  <c r="D496" i="15"/>
  <c r="H496" i="15" s="1"/>
  <c r="B496" i="15"/>
  <c r="N495" i="15"/>
  <c r="P495" i="15" s="1"/>
  <c r="D495" i="15"/>
  <c r="H495" i="15" s="1"/>
  <c r="B495" i="15"/>
  <c r="N494" i="15"/>
  <c r="P494" i="15" s="1"/>
  <c r="D494" i="15"/>
  <c r="H494" i="15" s="1"/>
  <c r="B494" i="15"/>
  <c r="N493" i="15"/>
  <c r="P493" i="15" s="1"/>
  <c r="D493" i="15"/>
  <c r="H493" i="15" s="1"/>
  <c r="B493" i="15"/>
  <c r="N492" i="15"/>
  <c r="P492" i="15" s="1"/>
  <c r="D492" i="15"/>
  <c r="H492" i="15" s="1"/>
  <c r="B492" i="15"/>
  <c r="N491" i="15"/>
  <c r="P491" i="15" s="1"/>
  <c r="D491" i="15"/>
  <c r="H491" i="15" s="1"/>
  <c r="B491" i="15"/>
  <c r="N490" i="15"/>
  <c r="P490" i="15" s="1"/>
  <c r="D490" i="15"/>
  <c r="H490" i="15" s="1"/>
  <c r="B490" i="15"/>
  <c r="N489" i="15"/>
  <c r="P489" i="15" s="1"/>
  <c r="D489" i="15"/>
  <c r="H489" i="15" s="1"/>
  <c r="B489" i="15"/>
  <c r="N488" i="15"/>
  <c r="P488" i="15" s="1"/>
  <c r="D488" i="15"/>
  <c r="H488" i="15" s="1"/>
  <c r="B488" i="15"/>
  <c r="N487" i="15"/>
  <c r="P487" i="15" s="1"/>
  <c r="D487" i="15"/>
  <c r="H487" i="15" s="1"/>
  <c r="B487" i="15"/>
  <c r="N486" i="15"/>
  <c r="P486" i="15" s="1"/>
  <c r="D486" i="15"/>
  <c r="H486" i="15" s="1"/>
  <c r="B486" i="15"/>
  <c r="N485" i="15"/>
  <c r="P485" i="15" s="1"/>
  <c r="D485" i="15"/>
  <c r="H485" i="15" s="1"/>
  <c r="B485" i="15"/>
  <c r="N484" i="15"/>
  <c r="P484" i="15" s="1"/>
  <c r="D484" i="15"/>
  <c r="H484" i="15" s="1"/>
  <c r="B484" i="15"/>
  <c r="N483" i="15"/>
  <c r="P483" i="15" s="1"/>
  <c r="D483" i="15"/>
  <c r="H483" i="15" s="1"/>
  <c r="B483" i="15"/>
  <c r="N482" i="15"/>
  <c r="P482" i="15" s="1"/>
  <c r="D482" i="15"/>
  <c r="H482" i="15" s="1"/>
  <c r="B482" i="15"/>
  <c r="N481" i="15"/>
  <c r="P481" i="15" s="1"/>
  <c r="D481" i="15"/>
  <c r="H481" i="15" s="1"/>
  <c r="B481" i="15"/>
  <c r="N480" i="15"/>
  <c r="P480" i="15" s="1"/>
  <c r="D480" i="15"/>
  <c r="H480" i="15" s="1"/>
  <c r="B480" i="15"/>
  <c r="N479" i="15"/>
  <c r="P479" i="15" s="1"/>
  <c r="D479" i="15"/>
  <c r="H479" i="15" s="1"/>
  <c r="B479" i="15"/>
  <c r="N478" i="15"/>
  <c r="P478" i="15" s="1"/>
  <c r="D478" i="15"/>
  <c r="H478" i="15" s="1"/>
  <c r="B478" i="15"/>
  <c r="N477" i="15"/>
  <c r="P477" i="15" s="1"/>
  <c r="D477" i="15"/>
  <c r="H477" i="15" s="1"/>
  <c r="B477" i="15"/>
  <c r="N476" i="15"/>
  <c r="P476" i="15" s="1"/>
  <c r="D476" i="15"/>
  <c r="H476" i="15" s="1"/>
  <c r="B476" i="15"/>
  <c r="N475" i="15"/>
  <c r="P475" i="15" s="1"/>
  <c r="D475" i="15"/>
  <c r="H475" i="15" s="1"/>
  <c r="B475" i="15"/>
  <c r="N474" i="15"/>
  <c r="P474" i="15" s="1"/>
  <c r="D474" i="15"/>
  <c r="H474" i="15" s="1"/>
  <c r="B474" i="15"/>
  <c r="N473" i="15"/>
  <c r="P473" i="15" s="1"/>
  <c r="D473" i="15"/>
  <c r="H473" i="15" s="1"/>
  <c r="B473" i="15"/>
  <c r="N472" i="15"/>
  <c r="P472" i="15" s="1"/>
  <c r="D472" i="15"/>
  <c r="H472" i="15" s="1"/>
  <c r="B472" i="15"/>
  <c r="N471" i="15"/>
  <c r="P471" i="15" s="1"/>
  <c r="D471" i="15"/>
  <c r="H471" i="15" s="1"/>
  <c r="B471" i="15"/>
  <c r="N470" i="15"/>
  <c r="P470" i="15" s="1"/>
  <c r="D470" i="15"/>
  <c r="H470" i="15" s="1"/>
  <c r="B470" i="15"/>
  <c r="N469" i="15"/>
  <c r="P469" i="15" s="1"/>
  <c r="D469" i="15"/>
  <c r="H469" i="15" s="1"/>
  <c r="B469" i="15"/>
  <c r="N468" i="15"/>
  <c r="P468" i="15" s="1"/>
  <c r="D468" i="15"/>
  <c r="H468" i="15" s="1"/>
  <c r="B468" i="15"/>
  <c r="N467" i="15"/>
  <c r="P467" i="15" s="1"/>
  <c r="D467" i="15"/>
  <c r="H467" i="15" s="1"/>
  <c r="B467" i="15"/>
  <c r="N466" i="15"/>
  <c r="P466" i="15" s="1"/>
  <c r="D466" i="15"/>
  <c r="H466" i="15" s="1"/>
  <c r="B466" i="15"/>
  <c r="N465" i="15"/>
  <c r="P465" i="15" s="1"/>
  <c r="D465" i="15"/>
  <c r="H465" i="15" s="1"/>
  <c r="B465" i="15"/>
  <c r="N464" i="15"/>
  <c r="P464" i="15" s="1"/>
  <c r="D464" i="15"/>
  <c r="H464" i="15" s="1"/>
  <c r="B464" i="15"/>
  <c r="N463" i="15"/>
  <c r="P463" i="15" s="1"/>
  <c r="D463" i="15"/>
  <c r="H463" i="15" s="1"/>
  <c r="B463" i="15"/>
  <c r="N462" i="15"/>
  <c r="P462" i="15" s="1"/>
  <c r="D462" i="15"/>
  <c r="H462" i="15" s="1"/>
  <c r="B462" i="15"/>
  <c r="N461" i="15"/>
  <c r="P461" i="15" s="1"/>
  <c r="D461" i="15"/>
  <c r="H461" i="15" s="1"/>
  <c r="B461" i="15"/>
  <c r="N460" i="15"/>
  <c r="P460" i="15" s="1"/>
  <c r="D460" i="15"/>
  <c r="H460" i="15" s="1"/>
  <c r="B460" i="15"/>
  <c r="N459" i="15"/>
  <c r="P459" i="15" s="1"/>
  <c r="D459" i="15"/>
  <c r="H459" i="15" s="1"/>
  <c r="B459" i="15"/>
  <c r="N458" i="15"/>
  <c r="P458" i="15" s="1"/>
  <c r="D458" i="15"/>
  <c r="H458" i="15" s="1"/>
  <c r="B458" i="15"/>
  <c r="N457" i="15"/>
  <c r="P457" i="15" s="1"/>
  <c r="D457" i="15"/>
  <c r="H457" i="15" s="1"/>
  <c r="B457" i="15"/>
  <c r="N456" i="15"/>
  <c r="P456" i="15" s="1"/>
  <c r="D456" i="15"/>
  <c r="H456" i="15" s="1"/>
  <c r="B456" i="15"/>
  <c r="N455" i="15"/>
  <c r="P455" i="15" s="1"/>
  <c r="D455" i="15"/>
  <c r="H455" i="15" s="1"/>
  <c r="B455" i="15"/>
  <c r="N454" i="15"/>
  <c r="P454" i="15" s="1"/>
  <c r="D454" i="15"/>
  <c r="H454" i="15" s="1"/>
  <c r="B454" i="15"/>
  <c r="N453" i="15"/>
  <c r="P453" i="15" s="1"/>
  <c r="D453" i="15"/>
  <c r="H453" i="15" s="1"/>
  <c r="B453" i="15"/>
  <c r="N452" i="15"/>
  <c r="P452" i="15" s="1"/>
  <c r="D452" i="15"/>
  <c r="H452" i="15" s="1"/>
  <c r="B452" i="15"/>
  <c r="N451" i="15"/>
  <c r="P451" i="15" s="1"/>
  <c r="D451" i="15"/>
  <c r="H451" i="15" s="1"/>
  <c r="B451" i="15"/>
  <c r="N450" i="15"/>
  <c r="P450" i="15" s="1"/>
  <c r="D450" i="15"/>
  <c r="H450" i="15" s="1"/>
  <c r="B450" i="15"/>
  <c r="N449" i="15"/>
  <c r="P449" i="15" s="1"/>
  <c r="D449" i="15"/>
  <c r="H449" i="15" s="1"/>
  <c r="B449" i="15"/>
  <c r="N448" i="15"/>
  <c r="P448" i="15" s="1"/>
  <c r="D448" i="15"/>
  <c r="H448" i="15" s="1"/>
  <c r="B448" i="15"/>
  <c r="N447" i="15"/>
  <c r="P447" i="15" s="1"/>
  <c r="D447" i="15"/>
  <c r="H447" i="15" s="1"/>
  <c r="B447" i="15"/>
  <c r="N446" i="15"/>
  <c r="P446" i="15" s="1"/>
  <c r="D446" i="15"/>
  <c r="H446" i="15" s="1"/>
  <c r="B446" i="15"/>
  <c r="N445" i="15"/>
  <c r="P445" i="15" s="1"/>
  <c r="D445" i="15"/>
  <c r="H445" i="15" s="1"/>
  <c r="B445" i="15"/>
  <c r="N444" i="15"/>
  <c r="P444" i="15" s="1"/>
  <c r="D444" i="15"/>
  <c r="H444" i="15" s="1"/>
  <c r="B444" i="15"/>
  <c r="N443" i="15"/>
  <c r="P443" i="15" s="1"/>
  <c r="D443" i="15"/>
  <c r="H443" i="15" s="1"/>
  <c r="B443" i="15"/>
  <c r="N442" i="15"/>
  <c r="P442" i="15" s="1"/>
  <c r="D442" i="15"/>
  <c r="H442" i="15" s="1"/>
  <c r="B442" i="15"/>
  <c r="N441" i="15"/>
  <c r="P441" i="15" s="1"/>
  <c r="D441" i="15"/>
  <c r="H441" i="15" s="1"/>
  <c r="B441" i="15"/>
  <c r="N440" i="15"/>
  <c r="P440" i="15" s="1"/>
  <c r="D440" i="15"/>
  <c r="H440" i="15" s="1"/>
  <c r="B440" i="15"/>
  <c r="N439" i="15"/>
  <c r="P439" i="15" s="1"/>
  <c r="D439" i="15"/>
  <c r="H439" i="15" s="1"/>
  <c r="B439" i="15"/>
  <c r="N438" i="15"/>
  <c r="P438" i="15" s="1"/>
  <c r="D438" i="15"/>
  <c r="H438" i="15" s="1"/>
  <c r="B438" i="15"/>
  <c r="N437" i="15"/>
  <c r="P437" i="15" s="1"/>
  <c r="D437" i="15"/>
  <c r="H437" i="15" s="1"/>
  <c r="B437" i="15"/>
  <c r="N436" i="15"/>
  <c r="P436" i="15" s="1"/>
  <c r="D436" i="15"/>
  <c r="H436" i="15" s="1"/>
  <c r="B436" i="15"/>
  <c r="N435" i="15"/>
  <c r="P435" i="15" s="1"/>
  <c r="D435" i="15"/>
  <c r="H435" i="15" s="1"/>
  <c r="B435" i="15"/>
  <c r="N434" i="15"/>
  <c r="P434" i="15" s="1"/>
  <c r="D434" i="15"/>
  <c r="H434" i="15" s="1"/>
  <c r="B434" i="15"/>
  <c r="N433" i="15"/>
  <c r="P433" i="15" s="1"/>
  <c r="D433" i="15"/>
  <c r="H433" i="15" s="1"/>
  <c r="B433" i="15"/>
  <c r="N432" i="15"/>
  <c r="P432" i="15" s="1"/>
  <c r="D432" i="15"/>
  <c r="H432" i="15" s="1"/>
  <c r="B432" i="15"/>
  <c r="N431" i="15"/>
  <c r="P431" i="15" s="1"/>
  <c r="D431" i="15"/>
  <c r="H431" i="15" s="1"/>
  <c r="B431" i="15"/>
  <c r="N430" i="15"/>
  <c r="P430" i="15" s="1"/>
  <c r="D430" i="15"/>
  <c r="H430" i="15" s="1"/>
  <c r="B430" i="15"/>
  <c r="N429" i="15"/>
  <c r="P429" i="15" s="1"/>
  <c r="D429" i="15"/>
  <c r="H429" i="15" s="1"/>
  <c r="B429" i="15"/>
  <c r="N428" i="15"/>
  <c r="P428" i="15" s="1"/>
  <c r="D428" i="15"/>
  <c r="H428" i="15" s="1"/>
  <c r="B428" i="15"/>
  <c r="N427" i="15"/>
  <c r="P427" i="15" s="1"/>
  <c r="D427" i="15"/>
  <c r="H427" i="15" s="1"/>
  <c r="B427" i="15"/>
  <c r="N426" i="15"/>
  <c r="P426" i="15" s="1"/>
  <c r="D426" i="15"/>
  <c r="H426" i="15" s="1"/>
  <c r="B426" i="15"/>
  <c r="N425" i="15"/>
  <c r="P425" i="15" s="1"/>
  <c r="D425" i="15"/>
  <c r="H425" i="15" s="1"/>
  <c r="B425" i="15"/>
  <c r="N424" i="15"/>
  <c r="P424" i="15" s="1"/>
  <c r="D424" i="15"/>
  <c r="H424" i="15" s="1"/>
  <c r="B424" i="15"/>
  <c r="N423" i="15"/>
  <c r="P423" i="15" s="1"/>
  <c r="D423" i="15"/>
  <c r="H423" i="15" s="1"/>
  <c r="B423" i="15"/>
  <c r="N422" i="15"/>
  <c r="P422" i="15" s="1"/>
  <c r="D422" i="15"/>
  <c r="H422" i="15" s="1"/>
  <c r="B422" i="15"/>
  <c r="N421" i="15"/>
  <c r="P421" i="15" s="1"/>
  <c r="D421" i="15"/>
  <c r="H421" i="15" s="1"/>
  <c r="B421" i="15"/>
  <c r="N420" i="15"/>
  <c r="P420" i="15" s="1"/>
  <c r="D420" i="15"/>
  <c r="H420" i="15" s="1"/>
  <c r="B420" i="15"/>
  <c r="N419" i="15"/>
  <c r="P419" i="15" s="1"/>
  <c r="D419" i="15"/>
  <c r="H419" i="15" s="1"/>
  <c r="B419" i="15"/>
  <c r="N418" i="15"/>
  <c r="P418" i="15" s="1"/>
  <c r="D418" i="15"/>
  <c r="H418" i="15" s="1"/>
  <c r="B418" i="15"/>
  <c r="N417" i="15"/>
  <c r="P417" i="15" s="1"/>
  <c r="D417" i="15"/>
  <c r="H417" i="15" s="1"/>
  <c r="B417" i="15"/>
  <c r="N416" i="15"/>
  <c r="P416" i="15" s="1"/>
  <c r="D416" i="15"/>
  <c r="H416" i="15" s="1"/>
  <c r="B416" i="15"/>
  <c r="N415" i="15"/>
  <c r="P415" i="15" s="1"/>
  <c r="D415" i="15"/>
  <c r="H415" i="15" s="1"/>
  <c r="B415" i="15"/>
  <c r="N414" i="15"/>
  <c r="P414" i="15" s="1"/>
  <c r="D414" i="15"/>
  <c r="H414" i="15" s="1"/>
  <c r="B414" i="15"/>
  <c r="N413" i="15"/>
  <c r="P413" i="15" s="1"/>
  <c r="D413" i="15"/>
  <c r="H413" i="15" s="1"/>
  <c r="B413" i="15"/>
  <c r="N412" i="15"/>
  <c r="P412" i="15" s="1"/>
  <c r="D412" i="15"/>
  <c r="H412" i="15" s="1"/>
  <c r="B412" i="15"/>
  <c r="N411" i="15"/>
  <c r="P411" i="15" s="1"/>
  <c r="D411" i="15"/>
  <c r="H411" i="15" s="1"/>
  <c r="B411" i="15"/>
  <c r="N410" i="15"/>
  <c r="P410" i="15" s="1"/>
  <c r="D410" i="15"/>
  <c r="H410" i="15" s="1"/>
  <c r="B410" i="15"/>
  <c r="N409" i="15"/>
  <c r="P409" i="15" s="1"/>
  <c r="D409" i="15"/>
  <c r="H409" i="15" s="1"/>
  <c r="B409" i="15"/>
  <c r="N408" i="15"/>
  <c r="P408" i="15" s="1"/>
  <c r="D408" i="15"/>
  <c r="H408" i="15" s="1"/>
  <c r="B408" i="15"/>
  <c r="N407" i="15"/>
  <c r="P407" i="15" s="1"/>
  <c r="D407" i="15"/>
  <c r="H407" i="15" s="1"/>
  <c r="B407" i="15"/>
  <c r="N406" i="15"/>
  <c r="P406" i="15" s="1"/>
  <c r="D406" i="15"/>
  <c r="H406" i="15" s="1"/>
  <c r="B406" i="15"/>
  <c r="N405" i="15"/>
  <c r="P405" i="15" s="1"/>
  <c r="D405" i="15"/>
  <c r="H405" i="15" s="1"/>
  <c r="B405" i="15"/>
  <c r="N404" i="15"/>
  <c r="P404" i="15" s="1"/>
  <c r="D404" i="15"/>
  <c r="H404" i="15" s="1"/>
  <c r="B404" i="15"/>
  <c r="N403" i="15"/>
  <c r="P403" i="15" s="1"/>
  <c r="D403" i="15"/>
  <c r="H403" i="15" s="1"/>
  <c r="B403" i="15"/>
  <c r="N402" i="15"/>
  <c r="P402" i="15" s="1"/>
  <c r="D402" i="15"/>
  <c r="H402" i="15" s="1"/>
  <c r="B402" i="15"/>
  <c r="N401" i="15"/>
  <c r="P401" i="15" s="1"/>
  <c r="D401" i="15"/>
  <c r="H401" i="15" s="1"/>
  <c r="B401" i="15"/>
  <c r="N400" i="15"/>
  <c r="P400" i="15" s="1"/>
  <c r="D400" i="15"/>
  <c r="H400" i="15" s="1"/>
  <c r="B400" i="15"/>
  <c r="N399" i="15"/>
  <c r="P399" i="15" s="1"/>
  <c r="D399" i="15"/>
  <c r="H399" i="15" s="1"/>
  <c r="B399" i="15"/>
  <c r="N398" i="15"/>
  <c r="D398" i="15"/>
  <c r="H398" i="15" s="1"/>
  <c r="B398" i="15"/>
  <c r="N397" i="15"/>
  <c r="P397" i="15" s="1"/>
  <c r="D397" i="15"/>
  <c r="H397" i="15" s="1"/>
  <c r="B397" i="15"/>
  <c r="N396" i="15"/>
  <c r="P396" i="15" s="1"/>
  <c r="D396" i="15"/>
  <c r="H396" i="15" s="1"/>
  <c r="B396" i="15"/>
  <c r="N395" i="15"/>
  <c r="P395" i="15" s="1"/>
  <c r="D395" i="15"/>
  <c r="H395" i="15" s="1"/>
  <c r="B395" i="15"/>
  <c r="N394" i="15"/>
  <c r="P394" i="15" s="1"/>
  <c r="D394" i="15"/>
  <c r="H394" i="15" s="1"/>
  <c r="B394" i="15"/>
  <c r="N393" i="15"/>
  <c r="P393" i="15" s="1"/>
  <c r="D393" i="15"/>
  <c r="H393" i="15" s="1"/>
  <c r="B393" i="15"/>
  <c r="N392" i="15"/>
  <c r="P392" i="15" s="1"/>
  <c r="D392" i="15"/>
  <c r="H392" i="15" s="1"/>
  <c r="B392" i="15"/>
  <c r="N391" i="15"/>
  <c r="P391" i="15" s="1"/>
  <c r="D391" i="15"/>
  <c r="H391" i="15" s="1"/>
  <c r="B391" i="15"/>
  <c r="N390" i="15"/>
  <c r="P390" i="15" s="1"/>
  <c r="D390" i="15"/>
  <c r="H390" i="15" s="1"/>
  <c r="B390" i="15"/>
  <c r="N389" i="15"/>
  <c r="P389" i="15" s="1"/>
  <c r="D389" i="15"/>
  <c r="H389" i="15" s="1"/>
  <c r="B389" i="15"/>
  <c r="N388" i="15"/>
  <c r="P388" i="15" s="1"/>
  <c r="D388" i="15"/>
  <c r="H388" i="15" s="1"/>
  <c r="B388" i="15"/>
  <c r="N387" i="15"/>
  <c r="P387" i="15" s="1"/>
  <c r="D387" i="15"/>
  <c r="H387" i="15" s="1"/>
  <c r="B387" i="15"/>
  <c r="N386" i="15"/>
  <c r="P386" i="15" s="1"/>
  <c r="D386" i="15"/>
  <c r="H386" i="15" s="1"/>
  <c r="B386" i="15"/>
  <c r="N385" i="15"/>
  <c r="P385" i="15" s="1"/>
  <c r="D385" i="15"/>
  <c r="H385" i="15" s="1"/>
  <c r="B385" i="15"/>
  <c r="N384" i="15"/>
  <c r="P384" i="15" s="1"/>
  <c r="D384" i="15"/>
  <c r="H384" i="15" s="1"/>
  <c r="B384" i="15"/>
  <c r="N383" i="15"/>
  <c r="P383" i="15" s="1"/>
  <c r="D383" i="15"/>
  <c r="H383" i="15" s="1"/>
  <c r="B383" i="15"/>
  <c r="N382" i="15"/>
  <c r="P382" i="15" s="1"/>
  <c r="D382" i="15"/>
  <c r="H382" i="15" s="1"/>
  <c r="B382" i="15"/>
  <c r="N381" i="15"/>
  <c r="P381" i="15" s="1"/>
  <c r="D381" i="15"/>
  <c r="H381" i="15" s="1"/>
  <c r="B381" i="15"/>
  <c r="N380" i="15"/>
  <c r="P380" i="15" s="1"/>
  <c r="D380" i="15"/>
  <c r="H380" i="15" s="1"/>
  <c r="B380" i="15"/>
  <c r="N379" i="15"/>
  <c r="P379" i="15" s="1"/>
  <c r="D379" i="15"/>
  <c r="H379" i="15" s="1"/>
  <c r="B379" i="15"/>
  <c r="N378" i="15"/>
  <c r="P378" i="15" s="1"/>
  <c r="D378" i="15"/>
  <c r="H378" i="15" s="1"/>
  <c r="B378" i="15"/>
  <c r="N377" i="15"/>
  <c r="P377" i="15" s="1"/>
  <c r="D377" i="15"/>
  <c r="H377" i="15" s="1"/>
  <c r="B377" i="15"/>
  <c r="N376" i="15"/>
  <c r="P376" i="15" s="1"/>
  <c r="D376" i="15"/>
  <c r="H376" i="15" s="1"/>
  <c r="B376" i="15"/>
  <c r="N375" i="15"/>
  <c r="P375" i="15" s="1"/>
  <c r="D375" i="15"/>
  <c r="H375" i="15" s="1"/>
  <c r="B375" i="15"/>
  <c r="N374" i="15"/>
  <c r="P374" i="15" s="1"/>
  <c r="D374" i="15"/>
  <c r="H374" i="15" s="1"/>
  <c r="B374" i="15"/>
  <c r="N373" i="15"/>
  <c r="P373" i="15" s="1"/>
  <c r="D373" i="15"/>
  <c r="H373" i="15" s="1"/>
  <c r="B373" i="15"/>
  <c r="N372" i="15"/>
  <c r="P372" i="15" s="1"/>
  <c r="D372" i="15"/>
  <c r="H372" i="15" s="1"/>
  <c r="B372" i="15"/>
  <c r="N371" i="15"/>
  <c r="P371" i="15" s="1"/>
  <c r="D371" i="15"/>
  <c r="H371" i="15" s="1"/>
  <c r="B371" i="15"/>
  <c r="N370" i="15"/>
  <c r="P370" i="15" s="1"/>
  <c r="D370" i="15"/>
  <c r="H370" i="15" s="1"/>
  <c r="B370" i="15"/>
  <c r="N369" i="15"/>
  <c r="P369" i="15" s="1"/>
  <c r="D369" i="15"/>
  <c r="H369" i="15" s="1"/>
  <c r="B369" i="15"/>
  <c r="N368" i="15"/>
  <c r="P368" i="15" s="1"/>
  <c r="D368" i="15"/>
  <c r="H368" i="15" s="1"/>
  <c r="B368" i="15"/>
  <c r="N367" i="15"/>
  <c r="P367" i="15" s="1"/>
  <c r="D367" i="15"/>
  <c r="H367" i="15" s="1"/>
  <c r="B367" i="15"/>
  <c r="N366" i="15"/>
  <c r="P366" i="15" s="1"/>
  <c r="D366" i="15"/>
  <c r="H366" i="15" s="1"/>
  <c r="B366" i="15"/>
  <c r="N365" i="15"/>
  <c r="P365" i="15" s="1"/>
  <c r="D365" i="15"/>
  <c r="H365" i="15" s="1"/>
  <c r="B365" i="15"/>
  <c r="N364" i="15"/>
  <c r="P364" i="15" s="1"/>
  <c r="D364" i="15"/>
  <c r="H364" i="15" s="1"/>
  <c r="B364" i="15"/>
  <c r="N363" i="15"/>
  <c r="P363" i="15" s="1"/>
  <c r="D363" i="15"/>
  <c r="H363" i="15" s="1"/>
  <c r="B363" i="15"/>
  <c r="N362" i="15"/>
  <c r="P362" i="15" s="1"/>
  <c r="D362" i="15"/>
  <c r="H362" i="15" s="1"/>
  <c r="B362" i="15"/>
  <c r="N361" i="15"/>
  <c r="P361" i="15" s="1"/>
  <c r="D361" i="15"/>
  <c r="H361" i="15" s="1"/>
  <c r="B361" i="15"/>
  <c r="N360" i="15"/>
  <c r="P360" i="15" s="1"/>
  <c r="D360" i="15"/>
  <c r="H360" i="15" s="1"/>
  <c r="B360" i="15"/>
  <c r="N359" i="15"/>
  <c r="P359" i="15" s="1"/>
  <c r="D359" i="15"/>
  <c r="H359" i="15" s="1"/>
  <c r="B359" i="15"/>
  <c r="N358" i="15"/>
  <c r="P358" i="15" s="1"/>
  <c r="D358" i="15"/>
  <c r="H358" i="15" s="1"/>
  <c r="B358" i="15"/>
  <c r="N357" i="15"/>
  <c r="P357" i="15" s="1"/>
  <c r="D357" i="15"/>
  <c r="H357" i="15" s="1"/>
  <c r="B357" i="15"/>
  <c r="N356" i="15"/>
  <c r="P356" i="15" s="1"/>
  <c r="D356" i="15"/>
  <c r="H356" i="15" s="1"/>
  <c r="B356" i="15"/>
  <c r="N355" i="15"/>
  <c r="P355" i="15" s="1"/>
  <c r="D355" i="15"/>
  <c r="H355" i="15" s="1"/>
  <c r="B355" i="15"/>
  <c r="N354" i="15"/>
  <c r="P354" i="15" s="1"/>
  <c r="D354" i="15"/>
  <c r="H354" i="15" s="1"/>
  <c r="B354" i="15"/>
  <c r="N353" i="15"/>
  <c r="P353" i="15" s="1"/>
  <c r="D353" i="15"/>
  <c r="H353" i="15" s="1"/>
  <c r="B353" i="15"/>
  <c r="N352" i="15"/>
  <c r="P352" i="15" s="1"/>
  <c r="D352" i="15"/>
  <c r="H352" i="15" s="1"/>
  <c r="B352" i="15"/>
  <c r="N351" i="15"/>
  <c r="P351" i="15" s="1"/>
  <c r="D351" i="15"/>
  <c r="H351" i="15" s="1"/>
  <c r="B351" i="15"/>
  <c r="N350" i="15"/>
  <c r="P350" i="15" s="1"/>
  <c r="D350" i="15"/>
  <c r="H350" i="15" s="1"/>
  <c r="B350" i="15"/>
  <c r="N349" i="15"/>
  <c r="P349" i="15" s="1"/>
  <c r="D349" i="15"/>
  <c r="H349" i="15" s="1"/>
  <c r="B349" i="15"/>
  <c r="N348" i="15"/>
  <c r="P348" i="15" s="1"/>
  <c r="D348" i="15"/>
  <c r="H348" i="15" s="1"/>
  <c r="B348" i="15"/>
  <c r="N347" i="15"/>
  <c r="P347" i="15" s="1"/>
  <c r="D347" i="15"/>
  <c r="H347" i="15" s="1"/>
  <c r="B347" i="15"/>
  <c r="N346" i="15"/>
  <c r="P346" i="15" s="1"/>
  <c r="D346" i="15"/>
  <c r="H346" i="15" s="1"/>
  <c r="B346" i="15"/>
  <c r="N345" i="15"/>
  <c r="P345" i="15" s="1"/>
  <c r="D345" i="15"/>
  <c r="H345" i="15" s="1"/>
  <c r="B345" i="15"/>
  <c r="N344" i="15"/>
  <c r="P344" i="15" s="1"/>
  <c r="D344" i="15"/>
  <c r="H344" i="15" s="1"/>
  <c r="B344" i="15"/>
  <c r="N343" i="15"/>
  <c r="P343" i="15" s="1"/>
  <c r="D343" i="15"/>
  <c r="H343" i="15" s="1"/>
  <c r="B343" i="15"/>
  <c r="N342" i="15"/>
  <c r="P342" i="15" s="1"/>
  <c r="D342" i="15"/>
  <c r="H342" i="15" s="1"/>
  <c r="B342" i="15"/>
  <c r="N341" i="15"/>
  <c r="P341" i="15" s="1"/>
  <c r="D341" i="15"/>
  <c r="H341" i="15" s="1"/>
  <c r="B341" i="15"/>
  <c r="N340" i="15"/>
  <c r="P340" i="15" s="1"/>
  <c r="D340" i="15"/>
  <c r="H340" i="15" s="1"/>
  <c r="B340" i="15"/>
  <c r="N339" i="15"/>
  <c r="P339" i="15" s="1"/>
  <c r="D339" i="15"/>
  <c r="H339" i="15" s="1"/>
  <c r="B339" i="15"/>
  <c r="N338" i="15"/>
  <c r="P338" i="15" s="1"/>
  <c r="D338" i="15"/>
  <c r="H338" i="15" s="1"/>
  <c r="B338" i="15"/>
  <c r="N337" i="15"/>
  <c r="P337" i="15" s="1"/>
  <c r="D337" i="15"/>
  <c r="H337" i="15" s="1"/>
  <c r="B337" i="15"/>
  <c r="N336" i="15"/>
  <c r="P336" i="15" s="1"/>
  <c r="D336" i="15"/>
  <c r="H336" i="15" s="1"/>
  <c r="B336" i="15"/>
  <c r="N335" i="15"/>
  <c r="P335" i="15" s="1"/>
  <c r="D335" i="15"/>
  <c r="H335" i="15" s="1"/>
  <c r="B335" i="15"/>
  <c r="N334" i="15"/>
  <c r="P334" i="15" s="1"/>
  <c r="D334" i="15"/>
  <c r="H334" i="15" s="1"/>
  <c r="B334" i="15"/>
  <c r="N333" i="15"/>
  <c r="P333" i="15" s="1"/>
  <c r="D333" i="15"/>
  <c r="H333" i="15" s="1"/>
  <c r="B333" i="15"/>
  <c r="N332" i="15"/>
  <c r="P332" i="15" s="1"/>
  <c r="D332" i="15"/>
  <c r="H332" i="15" s="1"/>
  <c r="B332" i="15"/>
  <c r="N331" i="15"/>
  <c r="P331" i="15" s="1"/>
  <c r="D331" i="15"/>
  <c r="H331" i="15" s="1"/>
  <c r="B331" i="15"/>
  <c r="N330" i="15"/>
  <c r="P330" i="15" s="1"/>
  <c r="D330" i="15"/>
  <c r="H330" i="15" s="1"/>
  <c r="B330" i="15"/>
  <c r="N329" i="15"/>
  <c r="P329" i="15" s="1"/>
  <c r="D329" i="15"/>
  <c r="H329" i="15" s="1"/>
  <c r="B329" i="15"/>
  <c r="N328" i="15"/>
  <c r="P328" i="15" s="1"/>
  <c r="D328" i="15"/>
  <c r="H328" i="15" s="1"/>
  <c r="B328" i="15"/>
  <c r="N327" i="15"/>
  <c r="P327" i="15" s="1"/>
  <c r="D327" i="15"/>
  <c r="H327" i="15" s="1"/>
  <c r="B327" i="15"/>
  <c r="N326" i="15"/>
  <c r="P326" i="15" s="1"/>
  <c r="D326" i="15"/>
  <c r="H326" i="15" s="1"/>
  <c r="B326" i="15"/>
  <c r="N325" i="15"/>
  <c r="P325" i="15" s="1"/>
  <c r="D325" i="15"/>
  <c r="H325" i="15" s="1"/>
  <c r="B325" i="15"/>
  <c r="N324" i="15"/>
  <c r="P324" i="15" s="1"/>
  <c r="D324" i="15"/>
  <c r="H324" i="15" s="1"/>
  <c r="B324" i="15"/>
  <c r="N323" i="15"/>
  <c r="P323" i="15" s="1"/>
  <c r="D323" i="15"/>
  <c r="H323" i="15" s="1"/>
  <c r="B323" i="15"/>
  <c r="N322" i="15"/>
  <c r="P322" i="15" s="1"/>
  <c r="D322" i="15"/>
  <c r="H322" i="15" s="1"/>
  <c r="B322" i="15"/>
  <c r="N321" i="15"/>
  <c r="P321" i="15" s="1"/>
  <c r="D321" i="15"/>
  <c r="H321" i="15" s="1"/>
  <c r="B321" i="15"/>
  <c r="N320" i="15"/>
  <c r="P320" i="15" s="1"/>
  <c r="D320" i="15"/>
  <c r="H320" i="15" s="1"/>
  <c r="B320" i="15"/>
  <c r="N319" i="15"/>
  <c r="P319" i="15" s="1"/>
  <c r="D319" i="15"/>
  <c r="H319" i="15" s="1"/>
  <c r="B319" i="15"/>
  <c r="N318" i="15"/>
  <c r="P318" i="15" s="1"/>
  <c r="D318" i="15"/>
  <c r="H318" i="15" s="1"/>
  <c r="B318" i="15"/>
  <c r="N317" i="15"/>
  <c r="P317" i="15" s="1"/>
  <c r="D317" i="15"/>
  <c r="H317" i="15" s="1"/>
  <c r="B317" i="15"/>
  <c r="N316" i="15"/>
  <c r="P316" i="15" s="1"/>
  <c r="D316" i="15"/>
  <c r="H316" i="15" s="1"/>
  <c r="B316" i="15"/>
  <c r="N315" i="15"/>
  <c r="P315" i="15" s="1"/>
  <c r="D315" i="15"/>
  <c r="H315" i="15" s="1"/>
  <c r="B315" i="15"/>
  <c r="N314" i="15"/>
  <c r="P314" i="15" s="1"/>
  <c r="D314" i="15"/>
  <c r="H314" i="15" s="1"/>
  <c r="B314" i="15"/>
  <c r="N313" i="15"/>
  <c r="P313" i="15" s="1"/>
  <c r="D313" i="15"/>
  <c r="H313" i="15" s="1"/>
  <c r="B313" i="15"/>
  <c r="N312" i="15"/>
  <c r="P312" i="15" s="1"/>
  <c r="D312" i="15"/>
  <c r="H312" i="15" s="1"/>
  <c r="B312" i="15"/>
  <c r="N311" i="15"/>
  <c r="P311" i="15" s="1"/>
  <c r="D311" i="15"/>
  <c r="H311" i="15" s="1"/>
  <c r="B311" i="15"/>
  <c r="N310" i="15"/>
  <c r="P310" i="15" s="1"/>
  <c r="D310" i="15"/>
  <c r="H310" i="15" s="1"/>
  <c r="B310" i="15"/>
  <c r="N309" i="15"/>
  <c r="P309" i="15" s="1"/>
  <c r="D309" i="15"/>
  <c r="H309" i="15" s="1"/>
  <c r="B309" i="15"/>
  <c r="N308" i="15"/>
  <c r="P308" i="15" s="1"/>
  <c r="D308" i="15"/>
  <c r="H308" i="15" s="1"/>
  <c r="B308" i="15"/>
  <c r="N307" i="15"/>
  <c r="P307" i="15" s="1"/>
  <c r="D307" i="15"/>
  <c r="H307" i="15" s="1"/>
  <c r="B307" i="15"/>
  <c r="N306" i="15"/>
  <c r="P306" i="15" s="1"/>
  <c r="D306" i="15"/>
  <c r="H306" i="15" s="1"/>
  <c r="B306" i="15"/>
  <c r="N305" i="15"/>
  <c r="P305" i="15" s="1"/>
  <c r="D305" i="15"/>
  <c r="H305" i="15" s="1"/>
  <c r="B305" i="15"/>
  <c r="N304" i="15"/>
  <c r="P304" i="15" s="1"/>
  <c r="D304" i="15"/>
  <c r="H304" i="15" s="1"/>
  <c r="B304" i="15"/>
  <c r="N303" i="15"/>
  <c r="P303" i="15" s="1"/>
  <c r="D303" i="15"/>
  <c r="H303" i="15" s="1"/>
  <c r="B303" i="15"/>
  <c r="N302" i="15"/>
  <c r="P302" i="15" s="1"/>
  <c r="D302" i="15"/>
  <c r="H302" i="15" s="1"/>
  <c r="B302" i="15"/>
  <c r="N301" i="15"/>
  <c r="P301" i="15" s="1"/>
  <c r="D301" i="15"/>
  <c r="H301" i="15" s="1"/>
  <c r="B301" i="15"/>
  <c r="N300" i="15"/>
  <c r="P300" i="15" s="1"/>
  <c r="D300" i="15"/>
  <c r="H300" i="15" s="1"/>
  <c r="B300" i="15"/>
  <c r="N299" i="15"/>
  <c r="P299" i="15" s="1"/>
  <c r="D299" i="15"/>
  <c r="H299" i="15" s="1"/>
  <c r="B299" i="15"/>
  <c r="N298" i="15"/>
  <c r="P298" i="15" s="1"/>
  <c r="D298" i="15"/>
  <c r="H298" i="15" s="1"/>
  <c r="B298" i="15"/>
  <c r="N297" i="15"/>
  <c r="P297" i="15" s="1"/>
  <c r="D297" i="15"/>
  <c r="H297" i="15" s="1"/>
  <c r="B297" i="15"/>
  <c r="N296" i="15"/>
  <c r="P296" i="15" s="1"/>
  <c r="D296" i="15"/>
  <c r="H296" i="15" s="1"/>
  <c r="B296" i="15"/>
  <c r="N295" i="15"/>
  <c r="P295" i="15" s="1"/>
  <c r="D295" i="15"/>
  <c r="H295" i="15" s="1"/>
  <c r="B295" i="15"/>
  <c r="N294" i="15"/>
  <c r="P294" i="15" s="1"/>
  <c r="D294" i="15"/>
  <c r="H294" i="15" s="1"/>
  <c r="B294" i="15"/>
  <c r="N293" i="15"/>
  <c r="P293" i="15" s="1"/>
  <c r="D293" i="15"/>
  <c r="H293" i="15" s="1"/>
  <c r="B293" i="15"/>
  <c r="N292" i="15"/>
  <c r="P292" i="15" s="1"/>
  <c r="D292" i="15"/>
  <c r="H292" i="15" s="1"/>
  <c r="B292" i="15"/>
  <c r="N291" i="15"/>
  <c r="P291" i="15" s="1"/>
  <c r="D291" i="15"/>
  <c r="H291" i="15" s="1"/>
  <c r="B291" i="15"/>
  <c r="N290" i="15"/>
  <c r="P290" i="15" s="1"/>
  <c r="D290" i="15"/>
  <c r="H290" i="15" s="1"/>
  <c r="B290" i="15"/>
  <c r="N289" i="15"/>
  <c r="P289" i="15" s="1"/>
  <c r="D289" i="15"/>
  <c r="H289" i="15" s="1"/>
  <c r="B289" i="15"/>
  <c r="N288" i="15"/>
  <c r="P288" i="15" s="1"/>
  <c r="D288" i="15"/>
  <c r="H288" i="15" s="1"/>
  <c r="B288" i="15"/>
  <c r="N287" i="15"/>
  <c r="P287" i="15" s="1"/>
  <c r="D287" i="15"/>
  <c r="H287" i="15" s="1"/>
  <c r="B287" i="15"/>
  <c r="N286" i="15"/>
  <c r="P286" i="15" s="1"/>
  <c r="D286" i="15"/>
  <c r="H286" i="15" s="1"/>
  <c r="B286" i="15"/>
  <c r="N285" i="15"/>
  <c r="P285" i="15" s="1"/>
  <c r="D285" i="15"/>
  <c r="H285" i="15" s="1"/>
  <c r="B285" i="15"/>
  <c r="N284" i="15"/>
  <c r="P284" i="15" s="1"/>
  <c r="D284" i="15"/>
  <c r="H284" i="15" s="1"/>
  <c r="B284" i="15"/>
  <c r="N283" i="15"/>
  <c r="P283" i="15" s="1"/>
  <c r="D283" i="15"/>
  <c r="H283" i="15" s="1"/>
  <c r="B283" i="15"/>
  <c r="N282" i="15"/>
  <c r="P282" i="15" s="1"/>
  <c r="D282" i="15"/>
  <c r="H282" i="15" s="1"/>
  <c r="B282" i="15"/>
  <c r="N281" i="15"/>
  <c r="P281" i="15" s="1"/>
  <c r="D281" i="15"/>
  <c r="H281" i="15" s="1"/>
  <c r="B281" i="15"/>
  <c r="N280" i="15"/>
  <c r="P280" i="15" s="1"/>
  <c r="D280" i="15"/>
  <c r="H280" i="15" s="1"/>
  <c r="B280" i="15"/>
  <c r="N279" i="15"/>
  <c r="P279" i="15" s="1"/>
  <c r="D279" i="15"/>
  <c r="H279" i="15" s="1"/>
  <c r="B279" i="15"/>
  <c r="N278" i="15"/>
  <c r="P278" i="15" s="1"/>
  <c r="D278" i="15"/>
  <c r="H278" i="15" s="1"/>
  <c r="B278" i="15"/>
  <c r="N277" i="15"/>
  <c r="P277" i="15" s="1"/>
  <c r="D277" i="15"/>
  <c r="H277" i="15" s="1"/>
  <c r="B277" i="15"/>
  <c r="N276" i="15"/>
  <c r="P276" i="15" s="1"/>
  <c r="D276" i="15"/>
  <c r="H276" i="15" s="1"/>
  <c r="B276" i="15"/>
  <c r="N275" i="15"/>
  <c r="P275" i="15" s="1"/>
  <c r="D275" i="15"/>
  <c r="H275" i="15" s="1"/>
  <c r="B275" i="15"/>
  <c r="N274" i="15"/>
  <c r="P274" i="15" s="1"/>
  <c r="D274" i="15"/>
  <c r="H274" i="15" s="1"/>
  <c r="B274" i="15"/>
  <c r="N273" i="15"/>
  <c r="D273" i="15"/>
  <c r="H273" i="15" s="1"/>
  <c r="B273" i="15"/>
  <c r="N272" i="15"/>
  <c r="P272" i="15" s="1"/>
  <c r="D272" i="15"/>
  <c r="H272" i="15" s="1"/>
  <c r="B272" i="15"/>
  <c r="N271" i="15"/>
  <c r="P271" i="15" s="1"/>
  <c r="D271" i="15"/>
  <c r="H271" i="15" s="1"/>
  <c r="B271" i="15"/>
  <c r="N270" i="15"/>
  <c r="P270" i="15" s="1"/>
  <c r="D270" i="15"/>
  <c r="H270" i="15" s="1"/>
  <c r="B270" i="15"/>
  <c r="N269" i="15"/>
  <c r="P269" i="15" s="1"/>
  <c r="D269" i="15"/>
  <c r="H269" i="15" s="1"/>
  <c r="B269" i="15"/>
  <c r="N268" i="15"/>
  <c r="P268" i="15" s="1"/>
  <c r="D268" i="15"/>
  <c r="H268" i="15" s="1"/>
  <c r="B268" i="15"/>
  <c r="N267" i="15"/>
  <c r="P267" i="15" s="1"/>
  <c r="D267" i="15"/>
  <c r="H267" i="15" s="1"/>
  <c r="B267" i="15"/>
  <c r="N266" i="15"/>
  <c r="P266" i="15" s="1"/>
  <c r="D266" i="15"/>
  <c r="H266" i="15" s="1"/>
  <c r="B266" i="15"/>
  <c r="N265" i="15"/>
  <c r="P265" i="15" s="1"/>
  <c r="D265" i="15"/>
  <c r="H265" i="15" s="1"/>
  <c r="B265" i="15"/>
  <c r="N264" i="15"/>
  <c r="P264" i="15" s="1"/>
  <c r="D264" i="15"/>
  <c r="H264" i="15" s="1"/>
  <c r="B264" i="15"/>
  <c r="N263" i="15"/>
  <c r="P263" i="15" s="1"/>
  <c r="D263" i="15"/>
  <c r="H263" i="15" s="1"/>
  <c r="B263" i="15"/>
  <c r="N262" i="15"/>
  <c r="P262" i="15" s="1"/>
  <c r="D262" i="15"/>
  <c r="H262" i="15" s="1"/>
  <c r="B262" i="15"/>
  <c r="N261" i="15"/>
  <c r="P261" i="15" s="1"/>
  <c r="D261" i="15"/>
  <c r="H261" i="15" s="1"/>
  <c r="B261" i="15"/>
  <c r="N260" i="15"/>
  <c r="P260" i="15" s="1"/>
  <c r="D260" i="15"/>
  <c r="H260" i="15" s="1"/>
  <c r="B260" i="15"/>
  <c r="N259" i="15"/>
  <c r="P259" i="15" s="1"/>
  <c r="D259" i="15"/>
  <c r="H259" i="15" s="1"/>
  <c r="B259" i="15"/>
  <c r="N258" i="15"/>
  <c r="P258" i="15" s="1"/>
  <c r="D258" i="15"/>
  <c r="H258" i="15" s="1"/>
  <c r="B258" i="15"/>
  <c r="N257" i="15"/>
  <c r="P257" i="15" s="1"/>
  <c r="D257" i="15"/>
  <c r="H257" i="15" s="1"/>
  <c r="B257" i="15"/>
  <c r="N256" i="15"/>
  <c r="P256" i="15" s="1"/>
  <c r="D256" i="15"/>
  <c r="H256" i="15" s="1"/>
  <c r="B256" i="15"/>
  <c r="N255" i="15"/>
  <c r="P255" i="15" s="1"/>
  <c r="D255" i="15"/>
  <c r="H255" i="15" s="1"/>
  <c r="B255" i="15"/>
  <c r="N254" i="15"/>
  <c r="P254" i="15" s="1"/>
  <c r="D254" i="15"/>
  <c r="H254" i="15" s="1"/>
  <c r="B254" i="15"/>
  <c r="N253" i="15"/>
  <c r="P253" i="15" s="1"/>
  <c r="D253" i="15"/>
  <c r="H253" i="15" s="1"/>
  <c r="B253" i="15"/>
  <c r="N252" i="15"/>
  <c r="P252" i="15" s="1"/>
  <c r="D252" i="15"/>
  <c r="H252" i="15" s="1"/>
  <c r="B252" i="15"/>
  <c r="N251" i="15"/>
  <c r="P251" i="15" s="1"/>
  <c r="D251" i="15"/>
  <c r="H251" i="15" s="1"/>
  <c r="B251" i="15"/>
  <c r="N250" i="15"/>
  <c r="P250" i="15" s="1"/>
  <c r="D250" i="15"/>
  <c r="H250" i="15" s="1"/>
  <c r="B250" i="15"/>
  <c r="N249" i="15"/>
  <c r="P249" i="15" s="1"/>
  <c r="D249" i="15"/>
  <c r="H249" i="15" s="1"/>
  <c r="B249" i="15"/>
  <c r="N248" i="15"/>
  <c r="P248" i="15" s="1"/>
  <c r="D248" i="15"/>
  <c r="H248" i="15" s="1"/>
  <c r="B248" i="15"/>
  <c r="N247" i="15"/>
  <c r="P247" i="15" s="1"/>
  <c r="D247" i="15"/>
  <c r="H247" i="15" s="1"/>
  <c r="B247" i="15"/>
  <c r="N246" i="15"/>
  <c r="P246" i="15" s="1"/>
  <c r="D246" i="15"/>
  <c r="H246" i="15" s="1"/>
  <c r="B246" i="15"/>
  <c r="N245" i="15"/>
  <c r="P245" i="15" s="1"/>
  <c r="D245" i="15"/>
  <c r="H245" i="15" s="1"/>
  <c r="B245" i="15"/>
  <c r="N244" i="15"/>
  <c r="P244" i="15" s="1"/>
  <c r="D244" i="15"/>
  <c r="H244" i="15" s="1"/>
  <c r="B244" i="15"/>
  <c r="N243" i="15"/>
  <c r="P243" i="15" s="1"/>
  <c r="D243" i="15"/>
  <c r="H243" i="15" s="1"/>
  <c r="B243" i="15"/>
  <c r="N242" i="15"/>
  <c r="P242" i="15" s="1"/>
  <c r="D242" i="15"/>
  <c r="H242" i="15" s="1"/>
  <c r="B242" i="15"/>
  <c r="N241" i="15"/>
  <c r="P241" i="15" s="1"/>
  <c r="D241" i="15"/>
  <c r="H241" i="15" s="1"/>
  <c r="B241" i="15"/>
  <c r="N240" i="15"/>
  <c r="P240" i="15" s="1"/>
  <c r="D240" i="15"/>
  <c r="H240" i="15" s="1"/>
  <c r="B240" i="15"/>
  <c r="N239" i="15"/>
  <c r="P239" i="15" s="1"/>
  <c r="D239" i="15"/>
  <c r="H239" i="15" s="1"/>
  <c r="B239" i="15"/>
  <c r="N238" i="15"/>
  <c r="P238" i="15" s="1"/>
  <c r="D238" i="15"/>
  <c r="H238" i="15" s="1"/>
  <c r="B238" i="15"/>
  <c r="N237" i="15"/>
  <c r="P237" i="15" s="1"/>
  <c r="D237" i="15"/>
  <c r="H237" i="15" s="1"/>
  <c r="B237" i="15"/>
  <c r="N236" i="15"/>
  <c r="P236" i="15" s="1"/>
  <c r="D236" i="15"/>
  <c r="H236" i="15" s="1"/>
  <c r="B236" i="15"/>
  <c r="N235" i="15"/>
  <c r="P235" i="15" s="1"/>
  <c r="D235" i="15"/>
  <c r="H235" i="15" s="1"/>
  <c r="B235" i="15"/>
  <c r="N234" i="15"/>
  <c r="P234" i="15" s="1"/>
  <c r="D234" i="15"/>
  <c r="H234" i="15" s="1"/>
  <c r="B234" i="15"/>
  <c r="N233" i="15"/>
  <c r="P233" i="15" s="1"/>
  <c r="D233" i="15"/>
  <c r="H233" i="15" s="1"/>
  <c r="B233" i="15"/>
  <c r="N232" i="15"/>
  <c r="P232" i="15" s="1"/>
  <c r="D232" i="15"/>
  <c r="H232" i="15" s="1"/>
  <c r="B232" i="15"/>
  <c r="N231" i="15"/>
  <c r="P231" i="15" s="1"/>
  <c r="D231" i="15"/>
  <c r="H231" i="15" s="1"/>
  <c r="B231" i="15"/>
  <c r="N230" i="15"/>
  <c r="P230" i="15" s="1"/>
  <c r="D230" i="15"/>
  <c r="H230" i="15" s="1"/>
  <c r="B230" i="15"/>
  <c r="N229" i="15"/>
  <c r="P229" i="15" s="1"/>
  <c r="D229" i="15"/>
  <c r="H229" i="15" s="1"/>
  <c r="B229" i="15"/>
  <c r="N228" i="15"/>
  <c r="P228" i="15" s="1"/>
  <c r="D228" i="15"/>
  <c r="H228" i="15" s="1"/>
  <c r="B228" i="15"/>
  <c r="N227" i="15"/>
  <c r="P227" i="15" s="1"/>
  <c r="D227" i="15"/>
  <c r="H227" i="15" s="1"/>
  <c r="B227" i="15"/>
  <c r="N226" i="15"/>
  <c r="P226" i="15" s="1"/>
  <c r="D226" i="15"/>
  <c r="H226" i="15" s="1"/>
  <c r="B226" i="15"/>
  <c r="N225" i="15"/>
  <c r="P225" i="15" s="1"/>
  <c r="D225" i="15"/>
  <c r="H225" i="15" s="1"/>
  <c r="B225" i="15"/>
  <c r="N224" i="15"/>
  <c r="P224" i="15" s="1"/>
  <c r="D224" i="15"/>
  <c r="H224" i="15" s="1"/>
  <c r="B224" i="15"/>
  <c r="N223" i="15"/>
  <c r="P223" i="15" s="1"/>
  <c r="D223" i="15"/>
  <c r="H223" i="15" s="1"/>
  <c r="B223" i="15"/>
  <c r="N222" i="15"/>
  <c r="P222" i="15" s="1"/>
  <c r="D222" i="15"/>
  <c r="H222" i="15" s="1"/>
  <c r="B222" i="15"/>
  <c r="N221" i="15"/>
  <c r="P221" i="15" s="1"/>
  <c r="D221" i="15"/>
  <c r="H221" i="15" s="1"/>
  <c r="B221" i="15"/>
  <c r="N220" i="15"/>
  <c r="P220" i="15" s="1"/>
  <c r="D220" i="15"/>
  <c r="H220" i="15" s="1"/>
  <c r="B220" i="15"/>
  <c r="N219" i="15"/>
  <c r="P219" i="15" s="1"/>
  <c r="D219" i="15"/>
  <c r="H219" i="15" s="1"/>
  <c r="B219" i="15"/>
  <c r="N218" i="15"/>
  <c r="P218" i="15" s="1"/>
  <c r="D218" i="15"/>
  <c r="H218" i="15" s="1"/>
  <c r="B218" i="15"/>
  <c r="N217" i="15"/>
  <c r="P217" i="15" s="1"/>
  <c r="D217" i="15"/>
  <c r="H217" i="15" s="1"/>
  <c r="B217" i="15"/>
  <c r="N216" i="15"/>
  <c r="P216" i="15" s="1"/>
  <c r="D216" i="15"/>
  <c r="H216" i="15" s="1"/>
  <c r="B216" i="15"/>
  <c r="N215" i="15"/>
  <c r="P215" i="15" s="1"/>
  <c r="D215" i="15"/>
  <c r="H215" i="15" s="1"/>
  <c r="B215" i="15"/>
  <c r="N214" i="15"/>
  <c r="P214" i="15" s="1"/>
  <c r="D214" i="15"/>
  <c r="H214" i="15" s="1"/>
  <c r="B214" i="15"/>
  <c r="N213" i="15"/>
  <c r="P213" i="15" s="1"/>
  <c r="D213" i="15"/>
  <c r="H213" i="15" s="1"/>
  <c r="B213" i="15"/>
  <c r="N212" i="15"/>
  <c r="P212" i="15" s="1"/>
  <c r="D212" i="15"/>
  <c r="H212" i="15" s="1"/>
  <c r="B212" i="15"/>
  <c r="N211" i="15"/>
  <c r="P211" i="15" s="1"/>
  <c r="D211" i="15"/>
  <c r="H211" i="15" s="1"/>
  <c r="B211" i="15"/>
  <c r="N210" i="15"/>
  <c r="P210" i="15" s="1"/>
  <c r="D210" i="15"/>
  <c r="H210" i="15" s="1"/>
  <c r="B210" i="15"/>
  <c r="N209" i="15"/>
  <c r="P209" i="15" s="1"/>
  <c r="D209" i="15"/>
  <c r="H209" i="15" s="1"/>
  <c r="B209" i="15"/>
  <c r="N208" i="15"/>
  <c r="P208" i="15" s="1"/>
  <c r="D208" i="15"/>
  <c r="H208" i="15" s="1"/>
  <c r="B208" i="15"/>
  <c r="N207" i="15"/>
  <c r="P207" i="15" s="1"/>
  <c r="D207" i="15"/>
  <c r="H207" i="15" s="1"/>
  <c r="B207" i="15"/>
  <c r="N206" i="15"/>
  <c r="P206" i="15" s="1"/>
  <c r="D206" i="15"/>
  <c r="H206" i="15" s="1"/>
  <c r="B206" i="15"/>
  <c r="N205" i="15"/>
  <c r="P205" i="15" s="1"/>
  <c r="D205" i="15"/>
  <c r="H205" i="15" s="1"/>
  <c r="B205" i="15"/>
  <c r="N204" i="15"/>
  <c r="P204" i="15" s="1"/>
  <c r="D204" i="15"/>
  <c r="H204" i="15" s="1"/>
  <c r="B204" i="15"/>
  <c r="N203" i="15"/>
  <c r="P203" i="15" s="1"/>
  <c r="D203" i="15"/>
  <c r="H203" i="15" s="1"/>
  <c r="B203" i="15"/>
  <c r="N202" i="15"/>
  <c r="P202" i="15" s="1"/>
  <c r="D202" i="15"/>
  <c r="H202" i="15" s="1"/>
  <c r="B202" i="15"/>
  <c r="N201" i="15"/>
  <c r="P201" i="15" s="1"/>
  <c r="D201" i="15"/>
  <c r="H201" i="15" s="1"/>
  <c r="B201" i="15"/>
  <c r="N200" i="15"/>
  <c r="P200" i="15" s="1"/>
  <c r="D200" i="15"/>
  <c r="H200" i="15" s="1"/>
  <c r="B200" i="15"/>
  <c r="N199" i="15"/>
  <c r="P199" i="15" s="1"/>
  <c r="D199" i="15"/>
  <c r="H199" i="15" s="1"/>
  <c r="B199" i="15"/>
  <c r="N198" i="15"/>
  <c r="P198" i="15" s="1"/>
  <c r="D198" i="15"/>
  <c r="H198" i="15" s="1"/>
  <c r="B198" i="15"/>
  <c r="N197" i="15"/>
  <c r="P197" i="15" s="1"/>
  <c r="D197" i="15"/>
  <c r="H197" i="15" s="1"/>
  <c r="B197" i="15"/>
  <c r="N196" i="15"/>
  <c r="P196" i="15" s="1"/>
  <c r="D196" i="15"/>
  <c r="H196" i="15" s="1"/>
  <c r="B196" i="15"/>
  <c r="N195" i="15"/>
  <c r="P195" i="15" s="1"/>
  <c r="D195" i="15"/>
  <c r="H195" i="15" s="1"/>
  <c r="B195" i="15"/>
  <c r="N194" i="15"/>
  <c r="P194" i="15" s="1"/>
  <c r="D194" i="15"/>
  <c r="H194" i="15" s="1"/>
  <c r="B194" i="15"/>
  <c r="N193" i="15"/>
  <c r="P193" i="15" s="1"/>
  <c r="D193" i="15"/>
  <c r="H193" i="15" s="1"/>
  <c r="B193" i="15"/>
  <c r="N192" i="15"/>
  <c r="P192" i="15" s="1"/>
  <c r="D192" i="15"/>
  <c r="H192" i="15" s="1"/>
  <c r="B192" i="15"/>
  <c r="N191" i="15"/>
  <c r="P191" i="15" s="1"/>
  <c r="D191" i="15"/>
  <c r="H191" i="15" s="1"/>
  <c r="B191" i="15"/>
  <c r="N190" i="15"/>
  <c r="P190" i="15" s="1"/>
  <c r="D190" i="15"/>
  <c r="H190" i="15" s="1"/>
  <c r="B190" i="15"/>
  <c r="N189" i="15"/>
  <c r="P189" i="15" s="1"/>
  <c r="D189" i="15"/>
  <c r="H189" i="15" s="1"/>
  <c r="B189" i="15"/>
  <c r="N188" i="15"/>
  <c r="P188" i="15" s="1"/>
  <c r="D188" i="15"/>
  <c r="H188" i="15" s="1"/>
  <c r="B188" i="15"/>
  <c r="N187" i="15"/>
  <c r="P187" i="15" s="1"/>
  <c r="D187" i="15"/>
  <c r="H187" i="15" s="1"/>
  <c r="B187" i="15"/>
  <c r="N186" i="15"/>
  <c r="P186" i="15" s="1"/>
  <c r="D186" i="15"/>
  <c r="H186" i="15" s="1"/>
  <c r="B186" i="15"/>
  <c r="N185" i="15"/>
  <c r="P185" i="15" s="1"/>
  <c r="D185" i="15"/>
  <c r="H185" i="15" s="1"/>
  <c r="B185" i="15"/>
  <c r="N184" i="15"/>
  <c r="P184" i="15" s="1"/>
  <c r="D184" i="15"/>
  <c r="H184" i="15" s="1"/>
  <c r="B184" i="15"/>
  <c r="N183" i="15"/>
  <c r="P183" i="15" s="1"/>
  <c r="D183" i="15"/>
  <c r="H183" i="15" s="1"/>
  <c r="B183" i="15"/>
  <c r="N182" i="15"/>
  <c r="P182" i="15" s="1"/>
  <c r="D182" i="15"/>
  <c r="H182" i="15" s="1"/>
  <c r="B182" i="15"/>
  <c r="N181" i="15"/>
  <c r="P181" i="15" s="1"/>
  <c r="D181" i="15"/>
  <c r="H181" i="15" s="1"/>
  <c r="B181" i="15"/>
  <c r="N180" i="15"/>
  <c r="P180" i="15" s="1"/>
  <c r="D180" i="15"/>
  <c r="H180" i="15" s="1"/>
  <c r="B180" i="15"/>
  <c r="N179" i="15"/>
  <c r="P179" i="15" s="1"/>
  <c r="D179" i="15"/>
  <c r="H179" i="15" s="1"/>
  <c r="B179" i="15"/>
  <c r="N178" i="15"/>
  <c r="P178" i="15" s="1"/>
  <c r="D178" i="15"/>
  <c r="H178" i="15" s="1"/>
  <c r="B178" i="15"/>
  <c r="N177" i="15"/>
  <c r="P177" i="15" s="1"/>
  <c r="D177" i="15"/>
  <c r="H177" i="15" s="1"/>
  <c r="B177" i="15"/>
  <c r="N176" i="15"/>
  <c r="P176" i="15" s="1"/>
  <c r="D176" i="15"/>
  <c r="H176" i="15" s="1"/>
  <c r="B176" i="15"/>
  <c r="N175" i="15"/>
  <c r="P175" i="15" s="1"/>
  <c r="D175" i="15"/>
  <c r="H175" i="15" s="1"/>
  <c r="B175" i="15"/>
  <c r="N174" i="15"/>
  <c r="P174" i="15" s="1"/>
  <c r="D174" i="15"/>
  <c r="H174" i="15" s="1"/>
  <c r="B174" i="15"/>
  <c r="N173" i="15"/>
  <c r="P173" i="15" s="1"/>
  <c r="D173" i="15"/>
  <c r="H173" i="15" s="1"/>
  <c r="B173" i="15"/>
  <c r="N172" i="15"/>
  <c r="P172" i="15" s="1"/>
  <c r="D172" i="15"/>
  <c r="H172" i="15" s="1"/>
  <c r="B172" i="15"/>
  <c r="N171" i="15"/>
  <c r="P171" i="15" s="1"/>
  <c r="D171" i="15"/>
  <c r="H171" i="15" s="1"/>
  <c r="B171" i="15"/>
  <c r="N170" i="15"/>
  <c r="P170" i="15" s="1"/>
  <c r="D170" i="15"/>
  <c r="H170" i="15" s="1"/>
  <c r="B170" i="15"/>
  <c r="N169" i="15"/>
  <c r="P169" i="15" s="1"/>
  <c r="D169" i="15"/>
  <c r="H169" i="15" s="1"/>
  <c r="B169" i="15"/>
  <c r="N168" i="15"/>
  <c r="P168" i="15" s="1"/>
  <c r="D168" i="15"/>
  <c r="H168" i="15" s="1"/>
  <c r="B168" i="15"/>
  <c r="N167" i="15"/>
  <c r="P167" i="15" s="1"/>
  <c r="D167" i="15"/>
  <c r="H167" i="15" s="1"/>
  <c r="B167" i="15"/>
  <c r="N166" i="15"/>
  <c r="P166" i="15" s="1"/>
  <c r="D166" i="15"/>
  <c r="H166" i="15" s="1"/>
  <c r="B166" i="15"/>
  <c r="N165" i="15"/>
  <c r="P165" i="15" s="1"/>
  <c r="D165" i="15"/>
  <c r="H165" i="15" s="1"/>
  <c r="B165" i="15"/>
  <c r="N164" i="15"/>
  <c r="P164" i="15" s="1"/>
  <c r="D164" i="15"/>
  <c r="H164" i="15" s="1"/>
  <c r="B164" i="15"/>
  <c r="N163" i="15"/>
  <c r="P163" i="15" s="1"/>
  <c r="D163" i="15"/>
  <c r="H163" i="15" s="1"/>
  <c r="B163" i="15"/>
  <c r="N162" i="15"/>
  <c r="P162" i="15" s="1"/>
  <c r="D162" i="15"/>
  <c r="H162" i="15" s="1"/>
  <c r="B162" i="15"/>
  <c r="N161" i="15"/>
  <c r="P161" i="15" s="1"/>
  <c r="D161" i="15"/>
  <c r="H161" i="15" s="1"/>
  <c r="B161" i="15"/>
  <c r="N160" i="15"/>
  <c r="P160" i="15" s="1"/>
  <c r="D160" i="15"/>
  <c r="H160" i="15" s="1"/>
  <c r="B160" i="15"/>
  <c r="N159" i="15"/>
  <c r="P159" i="15" s="1"/>
  <c r="D159" i="15"/>
  <c r="H159" i="15" s="1"/>
  <c r="B159" i="15"/>
  <c r="N158" i="15"/>
  <c r="P158" i="15" s="1"/>
  <c r="D158" i="15"/>
  <c r="H158" i="15" s="1"/>
  <c r="B158" i="15"/>
  <c r="N157" i="15"/>
  <c r="P157" i="15" s="1"/>
  <c r="D157" i="15"/>
  <c r="H157" i="15" s="1"/>
  <c r="B157" i="15"/>
  <c r="N156" i="15"/>
  <c r="P156" i="15" s="1"/>
  <c r="D156" i="15"/>
  <c r="H156" i="15" s="1"/>
  <c r="B156" i="15"/>
  <c r="N155" i="15"/>
  <c r="P155" i="15" s="1"/>
  <c r="D155" i="15"/>
  <c r="H155" i="15" s="1"/>
  <c r="B155" i="15"/>
  <c r="N154" i="15"/>
  <c r="P154" i="15" s="1"/>
  <c r="D154" i="15"/>
  <c r="H154" i="15" s="1"/>
  <c r="B154" i="15"/>
  <c r="N153" i="15"/>
  <c r="P153" i="15" s="1"/>
  <c r="D153" i="15"/>
  <c r="H153" i="15" s="1"/>
  <c r="B153" i="15"/>
  <c r="N152" i="15"/>
  <c r="P152" i="15" s="1"/>
  <c r="D152" i="15"/>
  <c r="H152" i="15" s="1"/>
  <c r="B152" i="15"/>
  <c r="N151" i="15"/>
  <c r="P151" i="15" s="1"/>
  <c r="D151" i="15"/>
  <c r="H151" i="15" s="1"/>
  <c r="B151" i="15"/>
  <c r="N150" i="15"/>
  <c r="P150" i="15" s="1"/>
  <c r="D150" i="15"/>
  <c r="H150" i="15" s="1"/>
  <c r="B150" i="15"/>
  <c r="N149" i="15"/>
  <c r="P149" i="15" s="1"/>
  <c r="D149" i="15"/>
  <c r="H149" i="15" s="1"/>
  <c r="B149" i="15"/>
  <c r="N148" i="15"/>
  <c r="P148" i="15" s="1"/>
  <c r="D148" i="15"/>
  <c r="H148" i="15" s="1"/>
  <c r="B148" i="15"/>
  <c r="N147" i="15"/>
  <c r="P147" i="15" s="1"/>
  <c r="D147" i="15"/>
  <c r="H147" i="15" s="1"/>
  <c r="B147" i="15"/>
  <c r="N146" i="15"/>
  <c r="P146" i="15" s="1"/>
  <c r="D146" i="15"/>
  <c r="H146" i="15" s="1"/>
  <c r="B146" i="15"/>
  <c r="N145" i="15"/>
  <c r="P145" i="15" s="1"/>
  <c r="D145" i="15"/>
  <c r="H145" i="15" s="1"/>
  <c r="B145" i="15"/>
  <c r="N144" i="15"/>
  <c r="P144" i="15" s="1"/>
  <c r="D144" i="15"/>
  <c r="H144" i="15" s="1"/>
  <c r="B144" i="15"/>
  <c r="N143" i="15"/>
  <c r="P143" i="15" s="1"/>
  <c r="D143" i="15"/>
  <c r="H143" i="15" s="1"/>
  <c r="B143" i="15"/>
  <c r="N142" i="15"/>
  <c r="P142" i="15" s="1"/>
  <c r="D142" i="15"/>
  <c r="H142" i="15" s="1"/>
  <c r="B142" i="15"/>
  <c r="N141" i="15"/>
  <c r="P141" i="15" s="1"/>
  <c r="D141" i="15"/>
  <c r="H141" i="15" s="1"/>
  <c r="B141" i="15"/>
  <c r="N140" i="15"/>
  <c r="P140" i="15" s="1"/>
  <c r="D140" i="15"/>
  <c r="H140" i="15" s="1"/>
  <c r="B140" i="15"/>
  <c r="N139" i="15"/>
  <c r="P139" i="15" s="1"/>
  <c r="D139" i="15"/>
  <c r="H139" i="15" s="1"/>
  <c r="B139" i="15"/>
  <c r="N138" i="15"/>
  <c r="P138" i="15" s="1"/>
  <c r="D138" i="15"/>
  <c r="H138" i="15" s="1"/>
  <c r="B138" i="15"/>
  <c r="N137" i="15"/>
  <c r="P137" i="15" s="1"/>
  <c r="D137" i="15"/>
  <c r="H137" i="15" s="1"/>
  <c r="B137" i="15"/>
  <c r="N136" i="15"/>
  <c r="P136" i="15" s="1"/>
  <c r="D136" i="15"/>
  <c r="H136" i="15" s="1"/>
  <c r="B136" i="15"/>
  <c r="N135" i="15"/>
  <c r="P135" i="15" s="1"/>
  <c r="D135" i="15"/>
  <c r="H135" i="15" s="1"/>
  <c r="B135" i="15"/>
  <c r="N134" i="15"/>
  <c r="P134" i="15" s="1"/>
  <c r="D134" i="15"/>
  <c r="H134" i="15" s="1"/>
  <c r="B134" i="15"/>
  <c r="N133" i="15"/>
  <c r="P133" i="15" s="1"/>
  <c r="D133" i="15"/>
  <c r="H133" i="15" s="1"/>
  <c r="B133" i="15"/>
  <c r="N132" i="15"/>
  <c r="P132" i="15" s="1"/>
  <c r="D132" i="15"/>
  <c r="H132" i="15" s="1"/>
  <c r="B132" i="15"/>
  <c r="N131" i="15"/>
  <c r="P131" i="15" s="1"/>
  <c r="D131" i="15"/>
  <c r="H131" i="15" s="1"/>
  <c r="B131" i="15"/>
  <c r="N130" i="15"/>
  <c r="P130" i="15" s="1"/>
  <c r="D130" i="15"/>
  <c r="H130" i="15" s="1"/>
  <c r="B130" i="15"/>
  <c r="N129" i="15"/>
  <c r="P129" i="15" s="1"/>
  <c r="D129" i="15"/>
  <c r="H129" i="15" s="1"/>
  <c r="B129" i="15"/>
  <c r="N128" i="15"/>
  <c r="P128" i="15" s="1"/>
  <c r="D128" i="15"/>
  <c r="H128" i="15" s="1"/>
  <c r="B128" i="15"/>
  <c r="N127" i="15"/>
  <c r="P127" i="15" s="1"/>
  <c r="D127" i="15"/>
  <c r="H127" i="15" s="1"/>
  <c r="B127" i="15"/>
  <c r="N126" i="15"/>
  <c r="P126" i="15" s="1"/>
  <c r="D126" i="15"/>
  <c r="H126" i="15" s="1"/>
  <c r="B126" i="15"/>
  <c r="N125" i="15"/>
  <c r="P125" i="15" s="1"/>
  <c r="D125" i="15"/>
  <c r="H125" i="15" s="1"/>
  <c r="B125" i="15"/>
  <c r="N124" i="15"/>
  <c r="P124" i="15" s="1"/>
  <c r="D124" i="15"/>
  <c r="H124" i="15" s="1"/>
  <c r="B124" i="15"/>
  <c r="N123" i="15"/>
  <c r="P123" i="15" s="1"/>
  <c r="D123" i="15"/>
  <c r="H123" i="15" s="1"/>
  <c r="B123" i="15"/>
  <c r="N122" i="15"/>
  <c r="P122" i="15" s="1"/>
  <c r="D122" i="15"/>
  <c r="H122" i="15" s="1"/>
  <c r="B122" i="15"/>
  <c r="N121" i="15"/>
  <c r="P121" i="15" s="1"/>
  <c r="D121" i="15"/>
  <c r="H121" i="15" s="1"/>
  <c r="B121" i="15"/>
  <c r="N120" i="15"/>
  <c r="P120" i="15" s="1"/>
  <c r="D120" i="15"/>
  <c r="H120" i="15" s="1"/>
  <c r="B120" i="15"/>
  <c r="N119" i="15"/>
  <c r="P119" i="15" s="1"/>
  <c r="D119" i="15"/>
  <c r="H119" i="15" s="1"/>
  <c r="B119" i="15"/>
  <c r="N118" i="15"/>
  <c r="P118" i="15" s="1"/>
  <c r="D118" i="15"/>
  <c r="H118" i="15" s="1"/>
  <c r="B118" i="15"/>
  <c r="N117" i="15"/>
  <c r="P117" i="15" s="1"/>
  <c r="D117" i="15"/>
  <c r="H117" i="15" s="1"/>
  <c r="B117" i="15"/>
  <c r="N116" i="15"/>
  <c r="P116" i="15" s="1"/>
  <c r="D116" i="15"/>
  <c r="H116" i="15" s="1"/>
  <c r="B116" i="15"/>
  <c r="N115" i="15"/>
  <c r="P115" i="15" s="1"/>
  <c r="D115" i="15"/>
  <c r="H115" i="15" s="1"/>
  <c r="B115" i="15"/>
  <c r="N114" i="15"/>
  <c r="P114" i="15" s="1"/>
  <c r="D114" i="15"/>
  <c r="H114" i="15" s="1"/>
  <c r="B114" i="15"/>
  <c r="N113" i="15"/>
  <c r="P113" i="15" s="1"/>
  <c r="D113" i="15"/>
  <c r="H113" i="15" s="1"/>
  <c r="B113" i="15"/>
  <c r="N112" i="15"/>
  <c r="P112" i="15" s="1"/>
  <c r="D112" i="15"/>
  <c r="H112" i="15" s="1"/>
  <c r="B112" i="15"/>
  <c r="N111" i="15"/>
  <c r="P111" i="15" s="1"/>
  <c r="D111" i="15"/>
  <c r="H111" i="15" s="1"/>
  <c r="B111" i="15"/>
  <c r="N110" i="15"/>
  <c r="P110" i="15" s="1"/>
  <c r="D110" i="15"/>
  <c r="H110" i="15" s="1"/>
  <c r="B110" i="15"/>
  <c r="N109" i="15"/>
  <c r="P109" i="15" s="1"/>
  <c r="D109" i="15"/>
  <c r="H109" i="15" s="1"/>
  <c r="B109" i="15"/>
  <c r="N108" i="15"/>
  <c r="P108" i="15" s="1"/>
  <c r="D108" i="15"/>
  <c r="H108" i="15" s="1"/>
  <c r="B108" i="15"/>
  <c r="N107" i="15"/>
  <c r="P107" i="15" s="1"/>
  <c r="D107" i="15"/>
  <c r="H107" i="15" s="1"/>
  <c r="B107" i="15"/>
  <c r="N106" i="15"/>
  <c r="P106" i="15" s="1"/>
  <c r="D106" i="15"/>
  <c r="H106" i="15" s="1"/>
  <c r="B106" i="15"/>
  <c r="N105" i="15"/>
  <c r="P105" i="15" s="1"/>
  <c r="D105" i="15"/>
  <c r="H105" i="15" s="1"/>
  <c r="B105" i="15"/>
  <c r="N104" i="15"/>
  <c r="P104" i="15" s="1"/>
  <c r="D104" i="15"/>
  <c r="H104" i="15" s="1"/>
  <c r="B104" i="15"/>
  <c r="N103" i="15"/>
  <c r="P103" i="15" s="1"/>
  <c r="D103" i="15"/>
  <c r="H103" i="15" s="1"/>
  <c r="B103" i="15"/>
  <c r="N102" i="15"/>
  <c r="P102" i="15" s="1"/>
  <c r="D102" i="15"/>
  <c r="H102" i="15" s="1"/>
  <c r="B102" i="15"/>
  <c r="N101" i="15"/>
  <c r="P101" i="15" s="1"/>
  <c r="D101" i="15"/>
  <c r="H101" i="15" s="1"/>
  <c r="B101" i="15"/>
  <c r="N100" i="15"/>
  <c r="P100" i="15" s="1"/>
  <c r="D100" i="15"/>
  <c r="H100" i="15" s="1"/>
  <c r="B100" i="15"/>
  <c r="N99" i="15"/>
  <c r="P99" i="15" s="1"/>
  <c r="D99" i="15"/>
  <c r="H99" i="15" s="1"/>
  <c r="B99" i="15"/>
  <c r="N98" i="15"/>
  <c r="P98" i="15" s="1"/>
  <c r="D98" i="15"/>
  <c r="H98" i="15" s="1"/>
  <c r="B98" i="15"/>
  <c r="N97" i="15"/>
  <c r="P97" i="15" s="1"/>
  <c r="D97" i="15"/>
  <c r="H97" i="15" s="1"/>
  <c r="B97" i="15"/>
  <c r="N96" i="15"/>
  <c r="P96" i="15" s="1"/>
  <c r="D96" i="15"/>
  <c r="H96" i="15" s="1"/>
  <c r="B96" i="15"/>
  <c r="N95" i="15"/>
  <c r="P95" i="15" s="1"/>
  <c r="D95" i="15"/>
  <c r="H95" i="15" s="1"/>
  <c r="B95" i="15"/>
  <c r="N94" i="15"/>
  <c r="P94" i="15" s="1"/>
  <c r="D94" i="15"/>
  <c r="H94" i="15" s="1"/>
  <c r="B94" i="15"/>
  <c r="N93" i="15"/>
  <c r="P93" i="15" s="1"/>
  <c r="D93" i="15"/>
  <c r="H93" i="15" s="1"/>
  <c r="B93" i="15"/>
  <c r="N92" i="15"/>
  <c r="P92" i="15" s="1"/>
  <c r="D92" i="15"/>
  <c r="H92" i="15" s="1"/>
  <c r="B92" i="15"/>
  <c r="N91" i="15"/>
  <c r="P91" i="15" s="1"/>
  <c r="D91" i="15"/>
  <c r="H91" i="15" s="1"/>
  <c r="B91" i="15"/>
  <c r="N90" i="15"/>
  <c r="P90" i="15" s="1"/>
  <c r="D90" i="15"/>
  <c r="H90" i="15" s="1"/>
  <c r="B90" i="15"/>
  <c r="N89" i="15"/>
  <c r="P89" i="15" s="1"/>
  <c r="D89" i="15"/>
  <c r="H89" i="15" s="1"/>
  <c r="B89" i="15"/>
  <c r="N88" i="15"/>
  <c r="P88" i="15" s="1"/>
  <c r="D88" i="15"/>
  <c r="H88" i="15" s="1"/>
  <c r="B88" i="15"/>
  <c r="N87" i="15"/>
  <c r="P87" i="15" s="1"/>
  <c r="D87" i="15"/>
  <c r="H87" i="15" s="1"/>
  <c r="B87" i="15"/>
  <c r="N86" i="15"/>
  <c r="P86" i="15" s="1"/>
  <c r="D86" i="15"/>
  <c r="H86" i="15" s="1"/>
  <c r="B86" i="15"/>
  <c r="N85" i="15"/>
  <c r="P85" i="15" s="1"/>
  <c r="D85" i="15"/>
  <c r="H85" i="15" s="1"/>
  <c r="B85" i="15"/>
  <c r="N84" i="15"/>
  <c r="P84" i="15" s="1"/>
  <c r="D84" i="15"/>
  <c r="H84" i="15" s="1"/>
  <c r="B84" i="15"/>
  <c r="N83" i="15"/>
  <c r="P83" i="15" s="1"/>
  <c r="D83" i="15"/>
  <c r="H83" i="15" s="1"/>
  <c r="B83" i="15"/>
  <c r="N82" i="15"/>
  <c r="P82" i="15" s="1"/>
  <c r="D82" i="15"/>
  <c r="H82" i="15" s="1"/>
  <c r="B82" i="15"/>
  <c r="N81" i="15"/>
  <c r="P81" i="15" s="1"/>
  <c r="D81" i="15"/>
  <c r="H81" i="15" s="1"/>
  <c r="B81" i="15"/>
  <c r="N80" i="15"/>
  <c r="P80" i="15" s="1"/>
  <c r="D80" i="15"/>
  <c r="H80" i="15" s="1"/>
  <c r="B80" i="15"/>
  <c r="N79" i="15"/>
  <c r="P79" i="15" s="1"/>
  <c r="D79" i="15"/>
  <c r="H79" i="15" s="1"/>
  <c r="B79" i="15"/>
  <c r="N78" i="15"/>
  <c r="P78" i="15" s="1"/>
  <c r="D78" i="15"/>
  <c r="H78" i="15" s="1"/>
  <c r="B78" i="15"/>
  <c r="N77" i="15"/>
  <c r="P77" i="15" s="1"/>
  <c r="D77" i="15"/>
  <c r="H77" i="15" s="1"/>
  <c r="B77" i="15"/>
  <c r="N76" i="15"/>
  <c r="P76" i="15" s="1"/>
  <c r="D76" i="15"/>
  <c r="H76" i="15" s="1"/>
  <c r="B76" i="15"/>
  <c r="N75" i="15"/>
  <c r="P75" i="15" s="1"/>
  <c r="D75" i="15"/>
  <c r="H75" i="15" s="1"/>
  <c r="B75" i="15"/>
  <c r="N74" i="15"/>
  <c r="P74" i="15" s="1"/>
  <c r="D74" i="15"/>
  <c r="H74" i="15" s="1"/>
  <c r="B74" i="15"/>
  <c r="N73" i="15"/>
  <c r="P73" i="15" s="1"/>
  <c r="D73" i="15"/>
  <c r="H73" i="15" s="1"/>
  <c r="B73" i="15"/>
  <c r="N72" i="15"/>
  <c r="P72" i="15" s="1"/>
  <c r="D72" i="15"/>
  <c r="H72" i="15" s="1"/>
  <c r="B72" i="15"/>
  <c r="N71" i="15"/>
  <c r="P71" i="15" s="1"/>
  <c r="D71" i="15"/>
  <c r="H71" i="15" s="1"/>
  <c r="B71" i="15"/>
  <c r="N70" i="15"/>
  <c r="P70" i="15" s="1"/>
  <c r="D70" i="15"/>
  <c r="H70" i="15" s="1"/>
  <c r="B70" i="15"/>
  <c r="N69" i="15"/>
  <c r="P69" i="15" s="1"/>
  <c r="D69" i="15"/>
  <c r="H69" i="15" s="1"/>
  <c r="B69" i="15"/>
  <c r="N68" i="15"/>
  <c r="P68" i="15" s="1"/>
  <c r="D68" i="15"/>
  <c r="H68" i="15" s="1"/>
  <c r="B68" i="15"/>
  <c r="N67" i="15"/>
  <c r="P67" i="15" s="1"/>
  <c r="D67" i="15"/>
  <c r="H67" i="15" s="1"/>
  <c r="B67" i="15"/>
  <c r="N66" i="15"/>
  <c r="P66" i="15" s="1"/>
  <c r="D66" i="15"/>
  <c r="H66" i="15" s="1"/>
  <c r="B66" i="15"/>
  <c r="N65" i="15"/>
  <c r="P65" i="15" s="1"/>
  <c r="D65" i="15"/>
  <c r="H65" i="15" s="1"/>
  <c r="B65" i="15"/>
  <c r="N64" i="15"/>
  <c r="P64" i="15" s="1"/>
  <c r="D64" i="15"/>
  <c r="H64" i="15" s="1"/>
  <c r="B64" i="15"/>
  <c r="N63" i="15"/>
  <c r="P63" i="15" s="1"/>
  <c r="D63" i="15"/>
  <c r="H63" i="15" s="1"/>
  <c r="B63" i="15"/>
  <c r="N62" i="15"/>
  <c r="P62" i="15" s="1"/>
  <c r="D62" i="15"/>
  <c r="H62" i="15" s="1"/>
  <c r="B62" i="15"/>
  <c r="N61" i="15"/>
  <c r="P61" i="15" s="1"/>
  <c r="D61" i="15"/>
  <c r="H61" i="15" s="1"/>
  <c r="B61" i="15"/>
  <c r="N60" i="15"/>
  <c r="P60" i="15" s="1"/>
  <c r="D60" i="15"/>
  <c r="H60" i="15" s="1"/>
  <c r="B60" i="15"/>
  <c r="N59" i="15"/>
  <c r="P59" i="15" s="1"/>
  <c r="D59" i="15"/>
  <c r="H59" i="15" s="1"/>
  <c r="B59" i="15"/>
  <c r="N58" i="15"/>
  <c r="P58" i="15" s="1"/>
  <c r="D58" i="15"/>
  <c r="H58" i="15" s="1"/>
  <c r="B58" i="15"/>
  <c r="N57" i="15"/>
  <c r="P57" i="15" s="1"/>
  <c r="D57" i="15"/>
  <c r="H57" i="15" s="1"/>
  <c r="B57" i="15"/>
  <c r="N56" i="15"/>
  <c r="P56" i="15" s="1"/>
  <c r="D56" i="15"/>
  <c r="H56" i="15" s="1"/>
  <c r="B56" i="15"/>
  <c r="N55" i="15"/>
  <c r="P55" i="15" s="1"/>
  <c r="D55" i="15"/>
  <c r="H55" i="15" s="1"/>
  <c r="B55" i="15"/>
  <c r="N54" i="15"/>
  <c r="P54" i="15" s="1"/>
  <c r="D54" i="15"/>
  <c r="H54" i="15" s="1"/>
  <c r="B54" i="15"/>
  <c r="N53" i="15"/>
  <c r="P53" i="15" s="1"/>
  <c r="D53" i="15"/>
  <c r="H53" i="15" s="1"/>
  <c r="B53" i="15"/>
  <c r="N52" i="15"/>
  <c r="P52" i="15" s="1"/>
  <c r="D52" i="15"/>
  <c r="H52" i="15" s="1"/>
  <c r="B52" i="15"/>
  <c r="N51" i="15"/>
  <c r="P51" i="15" s="1"/>
  <c r="D51" i="15"/>
  <c r="H51" i="15" s="1"/>
  <c r="B51" i="15"/>
  <c r="N50" i="15"/>
  <c r="P50" i="15" s="1"/>
  <c r="D50" i="15"/>
  <c r="H50" i="15" s="1"/>
  <c r="B50" i="15"/>
  <c r="N49" i="15"/>
  <c r="P49" i="15" s="1"/>
  <c r="D49" i="15"/>
  <c r="H49" i="15" s="1"/>
  <c r="B49" i="15"/>
  <c r="N48" i="15"/>
  <c r="P48" i="15" s="1"/>
  <c r="D48" i="15"/>
  <c r="H48" i="15" s="1"/>
  <c r="B48" i="15"/>
  <c r="N47" i="15"/>
  <c r="P47" i="15" s="1"/>
  <c r="D47" i="15"/>
  <c r="H47" i="15" s="1"/>
  <c r="B47" i="15"/>
  <c r="N46" i="15"/>
  <c r="P46" i="15" s="1"/>
  <c r="D46" i="15"/>
  <c r="H46" i="15" s="1"/>
  <c r="B46" i="15"/>
  <c r="N45" i="15"/>
  <c r="P45" i="15" s="1"/>
  <c r="D45" i="15"/>
  <c r="H45" i="15" s="1"/>
  <c r="B45" i="15"/>
  <c r="N44" i="15"/>
  <c r="P44" i="15" s="1"/>
  <c r="D44" i="15"/>
  <c r="H44" i="15" s="1"/>
  <c r="B44" i="15"/>
  <c r="N43" i="15"/>
  <c r="P43" i="15" s="1"/>
  <c r="D43" i="15"/>
  <c r="H43" i="15" s="1"/>
  <c r="B43" i="15"/>
  <c r="N42" i="15"/>
  <c r="P42" i="15" s="1"/>
  <c r="D42" i="15"/>
  <c r="H42" i="15" s="1"/>
  <c r="B42" i="15"/>
  <c r="N41" i="15"/>
  <c r="P41" i="15" s="1"/>
  <c r="D41" i="15"/>
  <c r="H41" i="15" s="1"/>
  <c r="B41" i="15"/>
  <c r="N40" i="15"/>
  <c r="P40" i="15" s="1"/>
  <c r="D40" i="15"/>
  <c r="H40" i="15" s="1"/>
  <c r="B40" i="15"/>
  <c r="N39" i="15"/>
  <c r="P39" i="15" s="1"/>
  <c r="D39" i="15"/>
  <c r="H39" i="15" s="1"/>
  <c r="B39" i="15"/>
  <c r="N38" i="15"/>
  <c r="P38" i="15" s="1"/>
  <c r="D38" i="15"/>
  <c r="H38" i="15" s="1"/>
  <c r="B38" i="15"/>
  <c r="N37" i="15"/>
  <c r="P37" i="15" s="1"/>
  <c r="D37" i="15"/>
  <c r="H37" i="15" s="1"/>
  <c r="B37" i="15"/>
  <c r="N36" i="15"/>
  <c r="P36" i="15" s="1"/>
  <c r="D36" i="15"/>
  <c r="H36" i="15" s="1"/>
  <c r="B36" i="15"/>
  <c r="N35" i="15"/>
  <c r="P35" i="15" s="1"/>
  <c r="D35" i="15"/>
  <c r="H35" i="15" s="1"/>
  <c r="B35" i="15"/>
  <c r="N34" i="15"/>
  <c r="P34" i="15" s="1"/>
  <c r="D34" i="15"/>
  <c r="H34" i="15" s="1"/>
  <c r="B34" i="15"/>
  <c r="N33" i="15"/>
  <c r="P33" i="15" s="1"/>
  <c r="D33" i="15"/>
  <c r="H33" i="15" s="1"/>
  <c r="B33" i="15"/>
  <c r="N32" i="15"/>
  <c r="P32" i="15" s="1"/>
  <c r="D32" i="15"/>
  <c r="H32" i="15" s="1"/>
  <c r="B32" i="15"/>
  <c r="N31" i="15"/>
  <c r="P31" i="15" s="1"/>
  <c r="D31" i="15"/>
  <c r="H31" i="15" s="1"/>
  <c r="B31" i="15"/>
  <c r="N30" i="15"/>
  <c r="P30" i="15" s="1"/>
  <c r="D30" i="15"/>
  <c r="H30" i="15" s="1"/>
  <c r="B30" i="15"/>
  <c r="N29" i="15"/>
  <c r="P29" i="15" s="1"/>
  <c r="D29" i="15"/>
  <c r="H29" i="15" s="1"/>
  <c r="B29" i="15"/>
  <c r="N28" i="15"/>
  <c r="P28" i="15" s="1"/>
  <c r="D28" i="15"/>
  <c r="H28" i="15" s="1"/>
  <c r="B28" i="15"/>
  <c r="N27" i="15"/>
  <c r="P27" i="15" s="1"/>
  <c r="D27" i="15"/>
  <c r="H27" i="15" s="1"/>
  <c r="B27" i="15"/>
  <c r="N26" i="15"/>
  <c r="P26" i="15" s="1"/>
  <c r="D26" i="15"/>
  <c r="H26" i="15" s="1"/>
  <c r="B26" i="15"/>
  <c r="N25" i="15"/>
  <c r="P25" i="15" s="1"/>
  <c r="D25" i="15"/>
  <c r="H25" i="15" s="1"/>
  <c r="B25" i="15"/>
  <c r="N24" i="15"/>
  <c r="P24" i="15" s="1"/>
  <c r="D24" i="15"/>
  <c r="H24" i="15" s="1"/>
  <c r="B24" i="15"/>
  <c r="N23" i="15"/>
  <c r="P23" i="15" s="1"/>
  <c r="D23" i="15"/>
  <c r="H23" i="15" s="1"/>
  <c r="B23" i="15"/>
  <c r="N22" i="15"/>
  <c r="P22" i="15" s="1"/>
  <c r="D22" i="15"/>
  <c r="H22" i="15" s="1"/>
  <c r="B22" i="15"/>
  <c r="N21" i="15"/>
  <c r="P21" i="15" s="1"/>
  <c r="D21" i="15"/>
  <c r="H21" i="15" s="1"/>
  <c r="B21" i="15"/>
  <c r="N20" i="15"/>
  <c r="P20" i="15" s="1"/>
  <c r="D20" i="15"/>
  <c r="H20" i="15" s="1"/>
  <c r="B20" i="15"/>
  <c r="N19" i="15"/>
  <c r="P19" i="15" s="1"/>
  <c r="D19" i="15"/>
  <c r="H19" i="15" s="1"/>
  <c r="B19" i="15"/>
  <c r="N18" i="15"/>
  <c r="P18" i="15" s="1"/>
  <c r="D18" i="15"/>
  <c r="H18" i="15" s="1"/>
  <c r="B18" i="15"/>
  <c r="N17" i="15"/>
  <c r="P17" i="15" s="1"/>
  <c r="D17" i="15"/>
  <c r="H17" i="15" s="1"/>
  <c r="B17" i="15"/>
  <c r="N16" i="15"/>
  <c r="P16" i="15" s="1"/>
  <c r="D16" i="15"/>
  <c r="H16" i="15" s="1"/>
  <c r="B16" i="15"/>
  <c r="N15" i="15"/>
  <c r="P15" i="15" s="1"/>
  <c r="D15" i="15"/>
  <c r="H15" i="15" s="1"/>
  <c r="B15" i="15"/>
  <c r="N14" i="15"/>
  <c r="P14" i="15" s="1"/>
  <c r="D14" i="15"/>
  <c r="H14" i="15" s="1"/>
  <c r="B14" i="15"/>
  <c r="N13" i="15"/>
  <c r="P13" i="15" s="1"/>
  <c r="D13" i="15"/>
  <c r="H13" i="15" s="1"/>
  <c r="B13" i="15"/>
  <c r="N12" i="15"/>
  <c r="P12" i="15" s="1"/>
  <c r="D12" i="15"/>
  <c r="H12" i="15" s="1"/>
  <c r="B12" i="15"/>
  <c r="N11" i="15"/>
  <c r="P11" i="15" s="1"/>
  <c r="D11" i="15"/>
  <c r="H11" i="15" s="1"/>
  <c r="B11" i="15"/>
  <c r="N10" i="15"/>
  <c r="P10" i="15" s="1"/>
  <c r="D10" i="15"/>
  <c r="H10" i="15" s="1"/>
  <c r="B10" i="15"/>
  <c r="N9" i="15"/>
  <c r="P9" i="15" s="1"/>
  <c r="D9" i="15"/>
  <c r="H9" i="15" s="1"/>
  <c r="B9" i="15"/>
  <c r="N8" i="15"/>
  <c r="P8" i="15" s="1"/>
  <c r="D8" i="15"/>
  <c r="H8" i="15" s="1"/>
  <c r="B8" i="15"/>
  <c r="N7" i="15"/>
  <c r="P7" i="15" s="1"/>
  <c r="D7" i="15"/>
  <c r="H7" i="15" s="1"/>
  <c r="B7" i="15"/>
  <c r="N6" i="15"/>
  <c r="P6" i="15" s="1"/>
  <c r="D6" i="15"/>
  <c r="H6" i="15" s="1"/>
  <c r="B6" i="15"/>
  <c r="P5" i="15"/>
  <c r="N374" i="14"/>
  <c r="P374" i="14" s="1"/>
  <c r="D374" i="14"/>
  <c r="H374" i="14" s="1"/>
  <c r="B374" i="14"/>
  <c r="N373" i="14"/>
  <c r="P373" i="14" s="1"/>
  <c r="D373" i="14"/>
  <c r="H373" i="14" s="1"/>
  <c r="B373" i="14"/>
  <c r="N372" i="14"/>
  <c r="P372" i="14" s="1"/>
  <c r="D372" i="14"/>
  <c r="H372" i="14" s="1"/>
  <c r="T392" i="14" s="1"/>
  <c r="B372" i="14"/>
  <c r="N371" i="14"/>
  <c r="D371" i="14"/>
  <c r="H371" i="14" s="1"/>
  <c r="B371" i="14"/>
  <c r="N370" i="14"/>
  <c r="P370" i="14" s="1"/>
  <c r="D370" i="14"/>
  <c r="H370" i="14" s="1"/>
  <c r="B370" i="14"/>
  <c r="N369" i="14"/>
  <c r="P369" i="14" s="1"/>
  <c r="D369" i="14"/>
  <c r="H369" i="14" s="1"/>
  <c r="B369" i="14"/>
  <c r="N368" i="14"/>
  <c r="P368" i="14" s="1"/>
  <c r="D368" i="14"/>
  <c r="H368" i="14" s="1"/>
  <c r="B368" i="14"/>
  <c r="N367" i="14"/>
  <c r="P367" i="14" s="1"/>
  <c r="D367" i="14"/>
  <c r="H367" i="14" s="1"/>
  <c r="B367" i="14"/>
  <c r="N366" i="14"/>
  <c r="P366" i="14" s="1"/>
  <c r="D366" i="14"/>
  <c r="H366" i="14" s="1"/>
  <c r="B366" i="14"/>
  <c r="N365" i="14"/>
  <c r="P365" i="14" s="1"/>
  <c r="D365" i="14"/>
  <c r="H365" i="14" s="1"/>
  <c r="B365" i="14"/>
  <c r="N364" i="14"/>
  <c r="P364" i="14" s="1"/>
  <c r="D364" i="14"/>
  <c r="H364" i="14" s="1"/>
  <c r="B364" i="14"/>
  <c r="N363" i="14"/>
  <c r="P363" i="14" s="1"/>
  <c r="D363" i="14"/>
  <c r="H363" i="14" s="1"/>
  <c r="B363" i="14"/>
  <c r="N362" i="14"/>
  <c r="P362" i="14" s="1"/>
  <c r="D362" i="14"/>
  <c r="H362" i="14" s="1"/>
  <c r="B362" i="14"/>
  <c r="N361" i="14"/>
  <c r="P361" i="14" s="1"/>
  <c r="D361" i="14"/>
  <c r="H361" i="14" s="1"/>
  <c r="B361" i="14"/>
  <c r="N360" i="14"/>
  <c r="P360" i="14" s="1"/>
  <c r="D360" i="14"/>
  <c r="H360" i="14" s="1"/>
  <c r="B360" i="14"/>
  <c r="N359" i="14"/>
  <c r="P359" i="14" s="1"/>
  <c r="D359" i="14"/>
  <c r="H359" i="14" s="1"/>
  <c r="B359" i="14"/>
  <c r="N358" i="14"/>
  <c r="P358" i="14" s="1"/>
  <c r="D358" i="14"/>
  <c r="H358" i="14" s="1"/>
  <c r="B358" i="14"/>
  <c r="N357" i="14"/>
  <c r="P357" i="14" s="1"/>
  <c r="D357" i="14"/>
  <c r="H357" i="14" s="1"/>
  <c r="B357" i="14"/>
  <c r="N356" i="14"/>
  <c r="P356" i="14" s="1"/>
  <c r="D356" i="14"/>
  <c r="H356" i="14" s="1"/>
  <c r="B356" i="14"/>
  <c r="N355" i="14"/>
  <c r="P355" i="14" s="1"/>
  <c r="D355" i="14"/>
  <c r="H355" i="14" s="1"/>
  <c r="B355" i="14"/>
  <c r="N354" i="14"/>
  <c r="P354" i="14" s="1"/>
  <c r="D354" i="14"/>
  <c r="H354" i="14" s="1"/>
  <c r="B354" i="14"/>
  <c r="N353" i="14"/>
  <c r="P353" i="14" s="1"/>
  <c r="D353" i="14"/>
  <c r="H353" i="14" s="1"/>
  <c r="B353" i="14"/>
  <c r="N352" i="14"/>
  <c r="P352" i="14" s="1"/>
  <c r="D352" i="14"/>
  <c r="H352" i="14" s="1"/>
  <c r="B352" i="14"/>
  <c r="N351" i="14"/>
  <c r="P351" i="14" s="1"/>
  <c r="D351" i="14"/>
  <c r="H351" i="14" s="1"/>
  <c r="B351" i="14"/>
  <c r="N350" i="14"/>
  <c r="P350" i="14" s="1"/>
  <c r="D350" i="14"/>
  <c r="H350" i="14" s="1"/>
  <c r="B350" i="14"/>
  <c r="N349" i="14"/>
  <c r="P349" i="14" s="1"/>
  <c r="D349" i="14"/>
  <c r="H349" i="14" s="1"/>
  <c r="B349" i="14"/>
  <c r="N348" i="14"/>
  <c r="P348" i="14" s="1"/>
  <c r="D348" i="14"/>
  <c r="H348" i="14" s="1"/>
  <c r="B348" i="14"/>
  <c r="N347" i="14"/>
  <c r="P347" i="14" s="1"/>
  <c r="D347" i="14"/>
  <c r="H347" i="14" s="1"/>
  <c r="B347" i="14"/>
  <c r="N346" i="14"/>
  <c r="P346" i="14" s="1"/>
  <c r="D346" i="14"/>
  <c r="H346" i="14" s="1"/>
  <c r="B346" i="14"/>
  <c r="N345" i="14"/>
  <c r="P345" i="14" s="1"/>
  <c r="D345" i="14"/>
  <c r="H345" i="14" s="1"/>
  <c r="B345" i="14"/>
  <c r="N344" i="14"/>
  <c r="P344" i="14" s="1"/>
  <c r="D344" i="14"/>
  <c r="H344" i="14" s="1"/>
  <c r="B344" i="14"/>
  <c r="N343" i="14"/>
  <c r="P343" i="14" s="1"/>
  <c r="D343" i="14"/>
  <c r="H343" i="14" s="1"/>
  <c r="B343" i="14"/>
  <c r="N342" i="14"/>
  <c r="P342" i="14" s="1"/>
  <c r="D342" i="14"/>
  <c r="H342" i="14" s="1"/>
  <c r="B342" i="14"/>
  <c r="N341" i="14"/>
  <c r="P341" i="14" s="1"/>
  <c r="D341" i="14"/>
  <c r="H341" i="14" s="1"/>
  <c r="B341" i="14"/>
  <c r="N340" i="14"/>
  <c r="P340" i="14" s="1"/>
  <c r="D340" i="14"/>
  <c r="H340" i="14" s="1"/>
  <c r="B340" i="14"/>
  <c r="N339" i="14"/>
  <c r="P339" i="14" s="1"/>
  <c r="D339" i="14"/>
  <c r="H339" i="14" s="1"/>
  <c r="B339" i="14"/>
  <c r="N338" i="14"/>
  <c r="P338" i="14" s="1"/>
  <c r="D338" i="14"/>
  <c r="H338" i="14" s="1"/>
  <c r="B338" i="14"/>
  <c r="N337" i="14"/>
  <c r="P337" i="14" s="1"/>
  <c r="D337" i="14"/>
  <c r="H337" i="14" s="1"/>
  <c r="B337" i="14"/>
  <c r="N336" i="14"/>
  <c r="P336" i="14" s="1"/>
  <c r="D336" i="14"/>
  <c r="H336" i="14" s="1"/>
  <c r="B336" i="14"/>
  <c r="N335" i="14"/>
  <c r="P335" i="14" s="1"/>
  <c r="D335" i="14"/>
  <c r="H335" i="14" s="1"/>
  <c r="B335" i="14"/>
  <c r="N334" i="14"/>
  <c r="P334" i="14" s="1"/>
  <c r="D334" i="14"/>
  <c r="H334" i="14" s="1"/>
  <c r="B334" i="14"/>
  <c r="N333" i="14"/>
  <c r="P333" i="14" s="1"/>
  <c r="D333" i="14"/>
  <c r="H333" i="14" s="1"/>
  <c r="B333" i="14"/>
  <c r="N332" i="14"/>
  <c r="P332" i="14" s="1"/>
  <c r="D332" i="14"/>
  <c r="H332" i="14" s="1"/>
  <c r="B332" i="14"/>
  <c r="N331" i="14"/>
  <c r="P331" i="14" s="1"/>
  <c r="D331" i="14"/>
  <c r="H331" i="14" s="1"/>
  <c r="B331" i="14"/>
  <c r="N330" i="14"/>
  <c r="P330" i="14" s="1"/>
  <c r="D330" i="14"/>
  <c r="H330" i="14" s="1"/>
  <c r="B330" i="14"/>
  <c r="N329" i="14"/>
  <c r="P329" i="14" s="1"/>
  <c r="D329" i="14"/>
  <c r="H329" i="14" s="1"/>
  <c r="B329" i="14"/>
  <c r="N328" i="14"/>
  <c r="P328" i="14" s="1"/>
  <c r="D328" i="14"/>
  <c r="H328" i="14" s="1"/>
  <c r="B328" i="14"/>
  <c r="N327" i="14"/>
  <c r="P327" i="14" s="1"/>
  <c r="D327" i="14"/>
  <c r="H327" i="14" s="1"/>
  <c r="B327" i="14"/>
  <c r="N326" i="14"/>
  <c r="P326" i="14" s="1"/>
  <c r="D326" i="14"/>
  <c r="H326" i="14" s="1"/>
  <c r="B326" i="14"/>
  <c r="N325" i="14"/>
  <c r="P325" i="14" s="1"/>
  <c r="D325" i="14"/>
  <c r="H325" i="14" s="1"/>
  <c r="B325" i="14"/>
  <c r="N324" i="14"/>
  <c r="P324" i="14" s="1"/>
  <c r="D324" i="14"/>
  <c r="H324" i="14" s="1"/>
  <c r="B324" i="14"/>
  <c r="N323" i="14"/>
  <c r="P323" i="14" s="1"/>
  <c r="D323" i="14"/>
  <c r="H323" i="14" s="1"/>
  <c r="B323" i="14"/>
  <c r="N322" i="14"/>
  <c r="P322" i="14" s="1"/>
  <c r="D322" i="14"/>
  <c r="H322" i="14" s="1"/>
  <c r="B322" i="14"/>
  <c r="N321" i="14"/>
  <c r="P321" i="14" s="1"/>
  <c r="D321" i="14"/>
  <c r="H321" i="14" s="1"/>
  <c r="B321" i="14"/>
  <c r="N320" i="14"/>
  <c r="P320" i="14" s="1"/>
  <c r="D320" i="14"/>
  <c r="H320" i="14" s="1"/>
  <c r="B320" i="14"/>
  <c r="N319" i="14"/>
  <c r="P319" i="14" s="1"/>
  <c r="D319" i="14"/>
  <c r="H319" i="14" s="1"/>
  <c r="B319" i="14"/>
  <c r="N318" i="14"/>
  <c r="P318" i="14" s="1"/>
  <c r="D318" i="14"/>
  <c r="H318" i="14" s="1"/>
  <c r="B318" i="14"/>
  <c r="N317" i="14"/>
  <c r="P317" i="14" s="1"/>
  <c r="D317" i="14"/>
  <c r="H317" i="14" s="1"/>
  <c r="B317" i="14"/>
  <c r="N316" i="14"/>
  <c r="P316" i="14" s="1"/>
  <c r="D316" i="14"/>
  <c r="H316" i="14" s="1"/>
  <c r="B316" i="14"/>
  <c r="N315" i="14"/>
  <c r="P315" i="14" s="1"/>
  <c r="D315" i="14"/>
  <c r="H315" i="14" s="1"/>
  <c r="B315" i="14"/>
  <c r="N314" i="14"/>
  <c r="P314" i="14" s="1"/>
  <c r="D314" i="14"/>
  <c r="H314" i="14" s="1"/>
  <c r="B314" i="14"/>
  <c r="N313" i="14"/>
  <c r="P313" i="14" s="1"/>
  <c r="D313" i="14"/>
  <c r="H313" i="14" s="1"/>
  <c r="B313" i="14"/>
  <c r="N312" i="14"/>
  <c r="P312" i="14" s="1"/>
  <c r="D312" i="14"/>
  <c r="H312" i="14" s="1"/>
  <c r="B312" i="14"/>
  <c r="N311" i="14"/>
  <c r="P311" i="14" s="1"/>
  <c r="D311" i="14"/>
  <c r="H311" i="14" s="1"/>
  <c r="B311" i="14"/>
  <c r="N310" i="14"/>
  <c r="P310" i="14" s="1"/>
  <c r="D310" i="14"/>
  <c r="H310" i="14" s="1"/>
  <c r="B310" i="14"/>
  <c r="N309" i="14"/>
  <c r="P309" i="14" s="1"/>
  <c r="D309" i="14"/>
  <c r="H309" i="14" s="1"/>
  <c r="B309" i="14"/>
  <c r="N308" i="14"/>
  <c r="P308" i="14" s="1"/>
  <c r="D308" i="14"/>
  <c r="H308" i="14" s="1"/>
  <c r="B308" i="14"/>
  <c r="N307" i="14"/>
  <c r="P307" i="14" s="1"/>
  <c r="D307" i="14"/>
  <c r="H307" i="14" s="1"/>
  <c r="B307" i="14"/>
  <c r="N306" i="14"/>
  <c r="P306" i="14" s="1"/>
  <c r="D306" i="14"/>
  <c r="H306" i="14" s="1"/>
  <c r="B306" i="14"/>
  <c r="N305" i="14"/>
  <c r="P305" i="14" s="1"/>
  <c r="D305" i="14"/>
  <c r="H305" i="14" s="1"/>
  <c r="B305" i="14"/>
  <c r="N304" i="14"/>
  <c r="P304" i="14" s="1"/>
  <c r="D304" i="14"/>
  <c r="H304" i="14" s="1"/>
  <c r="B304" i="14"/>
  <c r="N303" i="14"/>
  <c r="P303" i="14" s="1"/>
  <c r="D303" i="14"/>
  <c r="H303" i="14" s="1"/>
  <c r="B303" i="14"/>
  <c r="N302" i="14"/>
  <c r="P302" i="14" s="1"/>
  <c r="D302" i="14"/>
  <c r="H302" i="14" s="1"/>
  <c r="B302" i="14"/>
  <c r="N301" i="14"/>
  <c r="P301" i="14" s="1"/>
  <c r="D301" i="14"/>
  <c r="H301" i="14" s="1"/>
  <c r="B301" i="14"/>
  <c r="N300" i="14"/>
  <c r="P300" i="14" s="1"/>
  <c r="D300" i="14"/>
  <c r="H300" i="14" s="1"/>
  <c r="B300" i="14"/>
  <c r="N299" i="14"/>
  <c r="P299" i="14" s="1"/>
  <c r="D299" i="14"/>
  <c r="H299" i="14" s="1"/>
  <c r="B299" i="14"/>
  <c r="N298" i="14"/>
  <c r="P298" i="14" s="1"/>
  <c r="D298" i="14"/>
  <c r="H298" i="14" s="1"/>
  <c r="B298" i="14"/>
  <c r="N297" i="14"/>
  <c r="P297" i="14" s="1"/>
  <c r="D297" i="14"/>
  <c r="H297" i="14" s="1"/>
  <c r="B297" i="14"/>
  <c r="N296" i="14"/>
  <c r="P296" i="14" s="1"/>
  <c r="D296" i="14"/>
  <c r="H296" i="14" s="1"/>
  <c r="B296" i="14"/>
  <c r="N295" i="14"/>
  <c r="P295" i="14" s="1"/>
  <c r="D295" i="14"/>
  <c r="H295" i="14" s="1"/>
  <c r="B295" i="14"/>
  <c r="N294" i="14"/>
  <c r="P294" i="14" s="1"/>
  <c r="D294" i="14"/>
  <c r="H294" i="14" s="1"/>
  <c r="B294" i="14"/>
  <c r="N293" i="14"/>
  <c r="P293" i="14" s="1"/>
  <c r="D293" i="14"/>
  <c r="H293" i="14" s="1"/>
  <c r="B293" i="14"/>
  <c r="N292" i="14"/>
  <c r="P292" i="14" s="1"/>
  <c r="D292" i="14"/>
  <c r="H292" i="14" s="1"/>
  <c r="B292" i="14"/>
  <c r="N291" i="14"/>
  <c r="P291" i="14" s="1"/>
  <c r="D291" i="14"/>
  <c r="H291" i="14" s="1"/>
  <c r="B291" i="14"/>
  <c r="N290" i="14"/>
  <c r="P290" i="14" s="1"/>
  <c r="D290" i="14"/>
  <c r="H290" i="14" s="1"/>
  <c r="B290" i="14"/>
  <c r="N289" i="14"/>
  <c r="P289" i="14" s="1"/>
  <c r="D289" i="14"/>
  <c r="H289" i="14" s="1"/>
  <c r="B289" i="14"/>
  <c r="N288" i="14"/>
  <c r="P288" i="14" s="1"/>
  <c r="D288" i="14"/>
  <c r="H288" i="14" s="1"/>
  <c r="B288" i="14"/>
  <c r="N287" i="14"/>
  <c r="P287" i="14" s="1"/>
  <c r="D287" i="14"/>
  <c r="H287" i="14" s="1"/>
  <c r="B287" i="14"/>
  <c r="N286" i="14"/>
  <c r="P286" i="14" s="1"/>
  <c r="D286" i="14"/>
  <c r="H286" i="14" s="1"/>
  <c r="B286" i="14"/>
  <c r="N285" i="14"/>
  <c r="P285" i="14" s="1"/>
  <c r="D285" i="14"/>
  <c r="H285" i="14" s="1"/>
  <c r="B285" i="14"/>
  <c r="N284" i="14"/>
  <c r="P284" i="14" s="1"/>
  <c r="D284" i="14"/>
  <c r="H284" i="14" s="1"/>
  <c r="B284" i="14"/>
  <c r="N283" i="14"/>
  <c r="P283" i="14" s="1"/>
  <c r="D283" i="14"/>
  <c r="H283" i="14" s="1"/>
  <c r="B283" i="14"/>
  <c r="N282" i="14"/>
  <c r="P282" i="14" s="1"/>
  <c r="D282" i="14"/>
  <c r="H282" i="14" s="1"/>
  <c r="B282" i="14"/>
  <c r="N281" i="14"/>
  <c r="P281" i="14" s="1"/>
  <c r="D281" i="14"/>
  <c r="H281" i="14" s="1"/>
  <c r="B281" i="14"/>
  <c r="N280" i="14"/>
  <c r="P280" i="14" s="1"/>
  <c r="D280" i="14"/>
  <c r="H280" i="14" s="1"/>
  <c r="B280" i="14"/>
  <c r="N279" i="14"/>
  <c r="P279" i="14" s="1"/>
  <c r="D279" i="14"/>
  <c r="H279" i="14" s="1"/>
  <c r="B279" i="14"/>
  <c r="N278" i="14"/>
  <c r="P278" i="14" s="1"/>
  <c r="D278" i="14"/>
  <c r="H278" i="14" s="1"/>
  <c r="B278" i="14"/>
  <c r="N277" i="14"/>
  <c r="P277" i="14" s="1"/>
  <c r="D277" i="14"/>
  <c r="H277" i="14" s="1"/>
  <c r="B277" i="14"/>
  <c r="N276" i="14"/>
  <c r="P276" i="14" s="1"/>
  <c r="D276" i="14"/>
  <c r="H276" i="14" s="1"/>
  <c r="B276" i="14"/>
  <c r="N275" i="14"/>
  <c r="P275" i="14" s="1"/>
  <c r="D275" i="14"/>
  <c r="H275" i="14" s="1"/>
  <c r="B275" i="14"/>
  <c r="N274" i="14"/>
  <c r="P274" i="14" s="1"/>
  <c r="D274" i="14"/>
  <c r="H274" i="14" s="1"/>
  <c r="B274" i="14"/>
  <c r="N273" i="14"/>
  <c r="P273" i="14" s="1"/>
  <c r="D273" i="14"/>
  <c r="H273" i="14" s="1"/>
  <c r="B273" i="14"/>
  <c r="N272" i="14"/>
  <c r="P272" i="14" s="1"/>
  <c r="D272" i="14"/>
  <c r="H272" i="14" s="1"/>
  <c r="B272" i="14"/>
  <c r="N271" i="14"/>
  <c r="P271" i="14" s="1"/>
  <c r="D271" i="14"/>
  <c r="H271" i="14" s="1"/>
  <c r="B271" i="14"/>
  <c r="N270" i="14"/>
  <c r="P270" i="14" s="1"/>
  <c r="D270" i="14"/>
  <c r="H270" i="14" s="1"/>
  <c r="B270" i="14"/>
  <c r="N269" i="14"/>
  <c r="P269" i="14" s="1"/>
  <c r="D269" i="14"/>
  <c r="H269" i="14" s="1"/>
  <c r="B269" i="14"/>
  <c r="N268" i="14"/>
  <c r="P268" i="14" s="1"/>
  <c r="D268" i="14"/>
  <c r="H268" i="14" s="1"/>
  <c r="B268" i="14"/>
  <c r="N267" i="14"/>
  <c r="P267" i="14" s="1"/>
  <c r="D267" i="14"/>
  <c r="H267" i="14" s="1"/>
  <c r="B267" i="14"/>
  <c r="N266" i="14"/>
  <c r="P266" i="14" s="1"/>
  <c r="D266" i="14"/>
  <c r="H266" i="14" s="1"/>
  <c r="B266" i="14"/>
  <c r="N265" i="14"/>
  <c r="P265" i="14" s="1"/>
  <c r="D265" i="14"/>
  <c r="H265" i="14" s="1"/>
  <c r="B265" i="14"/>
  <c r="N264" i="14"/>
  <c r="P264" i="14" s="1"/>
  <c r="D264" i="14"/>
  <c r="H264" i="14" s="1"/>
  <c r="B264" i="14"/>
  <c r="N263" i="14"/>
  <c r="P263" i="14" s="1"/>
  <c r="D263" i="14"/>
  <c r="H263" i="14" s="1"/>
  <c r="B263" i="14"/>
  <c r="N262" i="14"/>
  <c r="P262" i="14" s="1"/>
  <c r="D262" i="14"/>
  <c r="H262" i="14" s="1"/>
  <c r="B262" i="14"/>
  <c r="N261" i="14"/>
  <c r="P261" i="14" s="1"/>
  <c r="D261" i="14"/>
  <c r="H261" i="14" s="1"/>
  <c r="B261" i="14"/>
  <c r="N260" i="14"/>
  <c r="P260" i="14" s="1"/>
  <c r="D260" i="14"/>
  <c r="H260" i="14" s="1"/>
  <c r="B260" i="14"/>
  <c r="N259" i="14"/>
  <c r="P259" i="14" s="1"/>
  <c r="D259" i="14"/>
  <c r="H259" i="14" s="1"/>
  <c r="B259" i="14"/>
  <c r="N258" i="14"/>
  <c r="P258" i="14" s="1"/>
  <c r="D258" i="14"/>
  <c r="H258" i="14" s="1"/>
  <c r="B258" i="14"/>
  <c r="N257" i="14"/>
  <c r="P257" i="14" s="1"/>
  <c r="D257" i="14"/>
  <c r="H257" i="14" s="1"/>
  <c r="B257" i="14"/>
  <c r="N256" i="14"/>
  <c r="P256" i="14" s="1"/>
  <c r="D256" i="14"/>
  <c r="H256" i="14" s="1"/>
  <c r="B256" i="14"/>
  <c r="N255" i="14"/>
  <c r="P255" i="14" s="1"/>
  <c r="D255" i="14"/>
  <c r="H255" i="14" s="1"/>
  <c r="B255" i="14"/>
  <c r="N254" i="14"/>
  <c r="P254" i="14" s="1"/>
  <c r="D254" i="14"/>
  <c r="H254" i="14" s="1"/>
  <c r="B254" i="14"/>
  <c r="N253" i="14"/>
  <c r="D253" i="14"/>
  <c r="H253" i="14" s="1"/>
  <c r="B253" i="14"/>
  <c r="N252" i="14"/>
  <c r="P252" i="14" s="1"/>
  <c r="D252" i="14"/>
  <c r="H252" i="14" s="1"/>
  <c r="B252" i="14"/>
  <c r="N251" i="14"/>
  <c r="P251" i="14" s="1"/>
  <c r="D251" i="14"/>
  <c r="H251" i="14" s="1"/>
  <c r="B251" i="14"/>
  <c r="N250" i="14"/>
  <c r="P250" i="14" s="1"/>
  <c r="D250" i="14"/>
  <c r="H250" i="14" s="1"/>
  <c r="B250" i="14"/>
  <c r="N249" i="14"/>
  <c r="P249" i="14" s="1"/>
  <c r="D249" i="14"/>
  <c r="H249" i="14" s="1"/>
  <c r="B249" i="14"/>
  <c r="N248" i="14"/>
  <c r="P248" i="14" s="1"/>
  <c r="D248" i="14"/>
  <c r="H248" i="14" s="1"/>
  <c r="B248" i="14"/>
  <c r="N247" i="14"/>
  <c r="P247" i="14" s="1"/>
  <c r="D247" i="14"/>
  <c r="H247" i="14" s="1"/>
  <c r="B247" i="14"/>
  <c r="N246" i="14"/>
  <c r="P246" i="14" s="1"/>
  <c r="D246" i="14"/>
  <c r="H246" i="14" s="1"/>
  <c r="B246" i="14"/>
  <c r="N245" i="14"/>
  <c r="P245" i="14" s="1"/>
  <c r="D245" i="14"/>
  <c r="H245" i="14" s="1"/>
  <c r="B245" i="14"/>
  <c r="N244" i="14"/>
  <c r="P244" i="14" s="1"/>
  <c r="D244" i="14"/>
  <c r="H244" i="14" s="1"/>
  <c r="B244" i="14"/>
  <c r="N243" i="14"/>
  <c r="P243" i="14" s="1"/>
  <c r="D243" i="14"/>
  <c r="H243" i="14" s="1"/>
  <c r="B243" i="14"/>
  <c r="N242" i="14"/>
  <c r="P242" i="14" s="1"/>
  <c r="D242" i="14"/>
  <c r="H242" i="14" s="1"/>
  <c r="B242" i="14"/>
  <c r="N241" i="14"/>
  <c r="P241" i="14" s="1"/>
  <c r="D241" i="14"/>
  <c r="H241" i="14" s="1"/>
  <c r="B241" i="14"/>
  <c r="N240" i="14"/>
  <c r="P240" i="14" s="1"/>
  <c r="D240" i="14"/>
  <c r="H240" i="14" s="1"/>
  <c r="B240" i="14"/>
  <c r="N239" i="14"/>
  <c r="P239" i="14" s="1"/>
  <c r="D239" i="14"/>
  <c r="H239" i="14" s="1"/>
  <c r="B239" i="14"/>
  <c r="N238" i="14"/>
  <c r="P238" i="14" s="1"/>
  <c r="D238" i="14"/>
  <c r="H238" i="14" s="1"/>
  <c r="B238" i="14"/>
  <c r="N237" i="14"/>
  <c r="P237" i="14" s="1"/>
  <c r="D237" i="14"/>
  <c r="H237" i="14" s="1"/>
  <c r="B237" i="14"/>
  <c r="N236" i="14"/>
  <c r="P236" i="14" s="1"/>
  <c r="D236" i="14"/>
  <c r="H236" i="14" s="1"/>
  <c r="B236" i="14"/>
  <c r="N235" i="14"/>
  <c r="P235" i="14" s="1"/>
  <c r="D235" i="14"/>
  <c r="H235" i="14" s="1"/>
  <c r="B235" i="14"/>
  <c r="N234" i="14"/>
  <c r="P234" i="14" s="1"/>
  <c r="D234" i="14"/>
  <c r="H234" i="14" s="1"/>
  <c r="B234" i="14"/>
  <c r="N233" i="14"/>
  <c r="P233" i="14" s="1"/>
  <c r="D233" i="14"/>
  <c r="H233" i="14" s="1"/>
  <c r="B233" i="14"/>
  <c r="N232" i="14"/>
  <c r="P232" i="14" s="1"/>
  <c r="D232" i="14"/>
  <c r="H232" i="14" s="1"/>
  <c r="B232" i="14"/>
  <c r="N231" i="14"/>
  <c r="P231" i="14" s="1"/>
  <c r="D231" i="14"/>
  <c r="H231" i="14" s="1"/>
  <c r="B231" i="14"/>
  <c r="N230" i="14"/>
  <c r="P230" i="14" s="1"/>
  <c r="D230" i="14"/>
  <c r="H230" i="14" s="1"/>
  <c r="B230" i="14"/>
  <c r="N229" i="14"/>
  <c r="P229" i="14" s="1"/>
  <c r="D229" i="14"/>
  <c r="H229" i="14" s="1"/>
  <c r="B229" i="14"/>
  <c r="N228" i="14"/>
  <c r="P228" i="14" s="1"/>
  <c r="D228" i="14"/>
  <c r="H228" i="14" s="1"/>
  <c r="B228" i="14"/>
  <c r="N227" i="14"/>
  <c r="P227" i="14" s="1"/>
  <c r="D227" i="14"/>
  <c r="H227" i="14" s="1"/>
  <c r="B227" i="14"/>
  <c r="N226" i="14"/>
  <c r="P226" i="14" s="1"/>
  <c r="D226" i="14"/>
  <c r="H226" i="14" s="1"/>
  <c r="B226" i="14"/>
  <c r="N225" i="14"/>
  <c r="P225" i="14" s="1"/>
  <c r="D225" i="14"/>
  <c r="H225" i="14" s="1"/>
  <c r="B225" i="14"/>
  <c r="N224" i="14"/>
  <c r="P224" i="14" s="1"/>
  <c r="D224" i="14"/>
  <c r="H224" i="14" s="1"/>
  <c r="B224" i="14"/>
  <c r="N223" i="14"/>
  <c r="P223" i="14" s="1"/>
  <c r="D223" i="14"/>
  <c r="H223" i="14" s="1"/>
  <c r="B223" i="14"/>
  <c r="N222" i="14"/>
  <c r="P222" i="14" s="1"/>
  <c r="D222" i="14"/>
  <c r="H222" i="14" s="1"/>
  <c r="B222" i="14"/>
  <c r="N221" i="14"/>
  <c r="P221" i="14" s="1"/>
  <c r="D221" i="14"/>
  <c r="H221" i="14" s="1"/>
  <c r="B221" i="14"/>
  <c r="N220" i="14"/>
  <c r="P220" i="14" s="1"/>
  <c r="D220" i="14"/>
  <c r="H220" i="14" s="1"/>
  <c r="B220" i="14"/>
  <c r="N219" i="14"/>
  <c r="P219" i="14" s="1"/>
  <c r="D219" i="14"/>
  <c r="H219" i="14" s="1"/>
  <c r="B219" i="14"/>
  <c r="N218" i="14"/>
  <c r="P218" i="14" s="1"/>
  <c r="D218" i="14"/>
  <c r="H218" i="14" s="1"/>
  <c r="B218" i="14"/>
  <c r="N217" i="14"/>
  <c r="P217" i="14" s="1"/>
  <c r="D217" i="14"/>
  <c r="H217" i="14" s="1"/>
  <c r="B217" i="14"/>
  <c r="N216" i="14"/>
  <c r="P216" i="14" s="1"/>
  <c r="D216" i="14"/>
  <c r="H216" i="14" s="1"/>
  <c r="B216" i="14"/>
  <c r="N215" i="14"/>
  <c r="P215" i="14" s="1"/>
  <c r="D215" i="14"/>
  <c r="H215" i="14" s="1"/>
  <c r="B215" i="14"/>
  <c r="N214" i="14"/>
  <c r="P214" i="14" s="1"/>
  <c r="D214" i="14"/>
  <c r="H214" i="14" s="1"/>
  <c r="B214" i="14"/>
  <c r="N213" i="14"/>
  <c r="P213" i="14" s="1"/>
  <c r="D213" i="14"/>
  <c r="H213" i="14" s="1"/>
  <c r="B213" i="14"/>
  <c r="N212" i="14"/>
  <c r="D212" i="14"/>
  <c r="H212" i="14" s="1"/>
  <c r="B212" i="14"/>
  <c r="N211" i="14"/>
  <c r="P211" i="14" s="1"/>
  <c r="D211" i="14"/>
  <c r="H211" i="14" s="1"/>
  <c r="B211" i="14"/>
  <c r="N210" i="14"/>
  <c r="P210" i="14" s="1"/>
  <c r="D210" i="14"/>
  <c r="H210" i="14" s="1"/>
  <c r="B210" i="14"/>
  <c r="N209" i="14"/>
  <c r="P209" i="14" s="1"/>
  <c r="D209" i="14"/>
  <c r="H209" i="14" s="1"/>
  <c r="B209" i="14"/>
  <c r="N208" i="14"/>
  <c r="P208" i="14" s="1"/>
  <c r="D208" i="14"/>
  <c r="H208" i="14" s="1"/>
  <c r="B208" i="14"/>
  <c r="N207" i="14"/>
  <c r="P207" i="14" s="1"/>
  <c r="D207" i="14"/>
  <c r="H207" i="14" s="1"/>
  <c r="B207" i="14"/>
  <c r="N206" i="14"/>
  <c r="P206" i="14" s="1"/>
  <c r="D206" i="14"/>
  <c r="H206" i="14" s="1"/>
  <c r="B206" i="14"/>
  <c r="N205" i="14"/>
  <c r="P205" i="14" s="1"/>
  <c r="D205" i="14"/>
  <c r="H205" i="14" s="1"/>
  <c r="B205" i="14"/>
  <c r="N204" i="14"/>
  <c r="P204" i="14" s="1"/>
  <c r="D204" i="14"/>
  <c r="H204" i="14" s="1"/>
  <c r="B204" i="14"/>
  <c r="N203" i="14"/>
  <c r="P203" i="14" s="1"/>
  <c r="D203" i="14"/>
  <c r="H203" i="14" s="1"/>
  <c r="B203" i="14"/>
  <c r="N202" i="14"/>
  <c r="P202" i="14" s="1"/>
  <c r="D202" i="14"/>
  <c r="H202" i="14" s="1"/>
  <c r="B202" i="14"/>
  <c r="N201" i="14"/>
  <c r="P201" i="14" s="1"/>
  <c r="D201" i="14"/>
  <c r="H201" i="14" s="1"/>
  <c r="B201" i="14"/>
  <c r="N200" i="14"/>
  <c r="P200" i="14" s="1"/>
  <c r="D200" i="14"/>
  <c r="H200" i="14" s="1"/>
  <c r="B200" i="14"/>
  <c r="N199" i="14"/>
  <c r="D199" i="14"/>
  <c r="H199" i="14" s="1"/>
  <c r="B199" i="14"/>
  <c r="N198" i="14"/>
  <c r="P198" i="14" s="1"/>
  <c r="D198" i="14"/>
  <c r="H198" i="14" s="1"/>
  <c r="B198" i="14"/>
  <c r="N197" i="14"/>
  <c r="P197" i="14" s="1"/>
  <c r="D197" i="14"/>
  <c r="H197" i="14" s="1"/>
  <c r="B197" i="14"/>
  <c r="N196" i="14"/>
  <c r="P196" i="14" s="1"/>
  <c r="D196" i="14"/>
  <c r="H196" i="14" s="1"/>
  <c r="B196" i="14"/>
  <c r="N195" i="14"/>
  <c r="P195" i="14" s="1"/>
  <c r="D195" i="14"/>
  <c r="H195" i="14" s="1"/>
  <c r="B195" i="14"/>
  <c r="N194" i="14"/>
  <c r="P194" i="14" s="1"/>
  <c r="D194" i="14"/>
  <c r="H194" i="14" s="1"/>
  <c r="B194" i="14"/>
  <c r="N193" i="14"/>
  <c r="P193" i="14" s="1"/>
  <c r="D193" i="14"/>
  <c r="H193" i="14" s="1"/>
  <c r="B193" i="14"/>
  <c r="N192" i="14"/>
  <c r="D192" i="14"/>
  <c r="H192" i="14" s="1"/>
  <c r="B192" i="14"/>
  <c r="N191" i="14"/>
  <c r="P191" i="14" s="1"/>
  <c r="D191" i="14"/>
  <c r="H191" i="14" s="1"/>
  <c r="B191" i="14"/>
  <c r="N190" i="14"/>
  <c r="P190" i="14" s="1"/>
  <c r="D190" i="14"/>
  <c r="H190" i="14" s="1"/>
  <c r="B190" i="14"/>
  <c r="N189" i="14"/>
  <c r="D189" i="14"/>
  <c r="H189" i="14" s="1"/>
  <c r="B189" i="14"/>
  <c r="N188" i="14"/>
  <c r="P188" i="14" s="1"/>
  <c r="D188" i="14"/>
  <c r="H188" i="14" s="1"/>
  <c r="B188" i="14"/>
  <c r="N187" i="14"/>
  <c r="P187" i="14" s="1"/>
  <c r="D187" i="14"/>
  <c r="H187" i="14" s="1"/>
  <c r="B187" i="14"/>
  <c r="N186" i="14"/>
  <c r="P186" i="14" s="1"/>
  <c r="D186" i="14"/>
  <c r="H186" i="14" s="1"/>
  <c r="B186" i="14"/>
  <c r="N185" i="14"/>
  <c r="D185" i="14"/>
  <c r="H185" i="14" s="1"/>
  <c r="B185" i="14"/>
  <c r="N184" i="14"/>
  <c r="P184" i="14" s="1"/>
  <c r="D184" i="14"/>
  <c r="H184" i="14" s="1"/>
  <c r="B184" i="14"/>
  <c r="N183" i="14"/>
  <c r="P183" i="14" s="1"/>
  <c r="D183" i="14"/>
  <c r="H183" i="14" s="1"/>
  <c r="B183" i="14"/>
  <c r="N182" i="14"/>
  <c r="P182" i="14" s="1"/>
  <c r="D182" i="14"/>
  <c r="H182" i="14" s="1"/>
  <c r="B182" i="14"/>
  <c r="N181" i="14"/>
  <c r="P181" i="14" s="1"/>
  <c r="D181" i="14"/>
  <c r="H181" i="14" s="1"/>
  <c r="B181" i="14"/>
  <c r="N180" i="14"/>
  <c r="P180" i="14" s="1"/>
  <c r="D180" i="14"/>
  <c r="H180" i="14" s="1"/>
  <c r="B180" i="14"/>
  <c r="N179" i="14"/>
  <c r="P179" i="14" s="1"/>
  <c r="D179" i="14"/>
  <c r="H179" i="14" s="1"/>
  <c r="B179" i="14"/>
  <c r="N178" i="14"/>
  <c r="P178" i="14" s="1"/>
  <c r="D178" i="14"/>
  <c r="H178" i="14" s="1"/>
  <c r="B178" i="14"/>
  <c r="N177" i="14"/>
  <c r="P177" i="14" s="1"/>
  <c r="D177" i="14"/>
  <c r="H177" i="14" s="1"/>
  <c r="B177" i="14"/>
  <c r="N176" i="14"/>
  <c r="P176" i="14" s="1"/>
  <c r="D176" i="14"/>
  <c r="H176" i="14" s="1"/>
  <c r="B176" i="14"/>
  <c r="N175" i="14"/>
  <c r="P175" i="14" s="1"/>
  <c r="D175" i="14"/>
  <c r="H175" i="14" s="1"/>
  <c r="B175" i="14"/>
  <c r="N174" i="14"/>
  <c r="P174" i="14" s="1"/>
  <c r="D174" i="14"/>
  <c r="H174" i="14" s="1"/>
  <c r="B174" i="14"/>
  <c r="N173" i="14"/>
  <c r="P173" i="14" s="1"/>
  <c r="D173" i="14"/>
  <c r="H173" i="14" s="1"/>
  <c r="B173" i="14"/>
  <c r="N172" i="14"/>
  <c r="D172" i="14"/>
  <c r="H172" i="14" s="1"/>
  <c r="B172" i="14"/>
  <c r="N171" i="14"/>
  <c r="P171" i="14" s="1"/>
  <c r="D171" i="14"/>
  <c r="H171" i="14" s="1"/>
  <c r="B171" i="14"/>
  <c r="N170" i="14"/>
  <c r="P170" i="14" s="1"/>
  <c r="D170" i="14"/>
  <c r="H170" i="14" s="1"/>
  <c r="B170" i="14"/>
  <c r="N169" i="14"/>
  <c r="D169" i="14"/>
  <c r="H169" i="14" s="1"/>
  <c r="B169" i="14"/>
  <c r="N168" i="14"/>
  <c r="P168" i="14" s="1"/>
  <c r="D168" i="14"/>
  <c r="H168" i="14" s="1"/>
  <c r="B168" i="14"/>
  <c r="N167" i="14"/>
  <c r="P167" i="14" s="1"/>
  <c r="D167" i="14"/>
  <c r="H167" i="14" s="1"/>
  <c r="B167" i="14"/>
  <c r="N166" i="14"/>
  <c r="P166" i="14" s="1"/>
  <c r="D166" i="14"/>
  <c r="H166" i="14" s="1"/>
  <c r="B166" i="14"/>
  <c r="N165" i="14"/>
  <c r="P165" i="14" s="1"/>
  <c r="D165" i="14"/>
  <c r="H165" i="14" s="1"/>
  <c r="B165" i="14"/>
  <c r="N164" i="14"/>
  <c r="P164" i="14" s="1"/>
  <c r="D164" i="14"/>
  <c r="H164" i="14" s="1"/>
  <c r="B164" i="14"/>
  <c r="N163" i="14"/>
  <c r="P163" i="14" s="1"/>
  <c r="D163" i="14"/>
  <c r="H163" i="14" s="1"/>
  <c r="B163" i="14"/>
  <c r="N162" i="14"/>
  <c r="P162" i="14" s="1"/>
  <c r="D162" i="14"/>
  <c r="H162" i="14" s="1"/>
  <c r="B162" i="14"/>
  <c r="N161" i="14"/>
  <c r="D161" i="14"/>
  <c r="H161" i="14" s="1"/>
  <c r="B161" i="14"/>
  <c r="N160" i="14"/>
  <c r="P160" i="14" s="1"/>
  <c r="D160" i="14"/>
  <c r="H160" i="14" s="1"/>
  <c r="B160" i="14"/>
  <c r="N159" i="14"/>
  <c r="P159" i="14" s="1"/>
  <c r="D159" i="14"/>
  <c r="H159" i="14" s="1"/>
  <c r="B159" i="14"/>
  <c r="N158" i="14"/>
  <c r="D158" i="14"/>
  <c r="H158" i="14" s="1"/>
  <c r="B158" i="14"/>
  <c r="N157" i="14"/>
  <c r="P157" i="14" s="1"/>
  <c r="D157" i="14"/>
  <c r="H157" i="14" s="1"/>
  <c r="B157" i="14"/>
  <c r="N156" i="14"/>
  <c r="P156" i="14" s="1"/>
  <c r="D156" i="14"/>
  <c r="H156" i="14" s="1"/>
  <c r="B156" i="14"/>
  <c r="N155" i="14"/>
  <c r="P155" i="14" s="1"/>
  <c r="D155" i="14"/>
  <c r="H155" i="14" s="1"/>
  <c r="B155" i="14"/>
  <c r="N154" i="14"/>
  <c r="P154" i="14" s="1"/>
  <c r="D154" i="14"/>
  <c r="H154" i="14" s="1"/>
  <c r="B154" i="14"/>
  <c r="N153" i="14"/>
  <c r="P153" i="14" s="1"/>
  <c r="D153" i="14"/>
  <c r="H153" i="14" s="1"/>
  <c r="B153" i="14"/>
  <c r="N152" i="14"/>
  <c r="P152" i="14" s="1"/>
  <c r="D152" i="14"/>
  <c r="H152" i="14" s="1"/>
  <c r="B152" i="14"/>
  <c r="N151" i="14"/>
  <c r="P151" i="14" s="1"/>
  <c r="D151" i="14"/>
  <c r="H151" i="14" s="1"/>
  <c r="B151" i="14"/>
  <c r="N150" i="14"/>
  <c r="P150" i="14" s="1"/>
  <c r="D150" i="14"/>
  <c r="H150" i="14" s="1"/>
  <c r="B150" i="14"/>
  <c r="N149" i="14"/>
  <c r="P149" i="14" s="1"/>
  <c r="D149" i="14"/>
  <c r="H149" i="14" s="1"/>
  <c r="B149" i="14"/>
  <c r="N148" i="14"/>
  <c r="P148" i="14" s="1"/>
  <c r="D148" i="14"/>
  <c r="H148" i="14" s="1"/>
  <c r="B148" i="14"/>
  <c r="N147" i="14"/>
  <c r="P147" i="14" s="1"/>
  <c r="D147" i="14"/>
  <c r="H147" i="14" s="1"/>
  <c r="B147" i="14"/>
  <c r="N146" i="14"/>
  <c r="P146" i="14" s="1"/>
  <c r="D146" i="14"/>
  <c r="H146" i="14" s="1"/>
  <c r="B146" i="14"/>
  <c r="N145" i="14"/>
  <c r="P145" i="14" s="1"/>
  <c r="D145" i="14"/>
  <c r="H145" i="14" s="1"/>
  <c r="B145" i="14"/>
  <c r="N144" i="14"/>
  <c r="P144" i="14" s="1"/>
  <c r="D144" i="14"/>
  <c r="H144" i="14" s="1"/>
  <c r="B144" i="14"/>
  <c r="N143" i="14"/>
  <c r="P143" i="14" s="1"/>
  <c r="D143" i="14"/>
  <c r="H143" i="14" s="1"/>
  <c r="B143" i="14"/>
  <c r="N142" i="14"/>
  <c r="P142" i="14" s="1"/>
  <c r="D142" i="14"/>
  <c r="H142" i="14" s="1"/>
  <c r="B142" i="14"/>
  <c r="N141" i="14"/>
  <c r="P141" i="14" s="1"/>
  <c r="D141" i="14"/>
  <c r="H141" i="14" s="1"/>
  <c r="B141" i="14"/>
  <c r="N140" i="14"/>
  <c r="P140" i="14" s="1"/>
  <c r="D140" i="14"/>
  <c r="H140" i="14" s="1"/>
  <c r="B140" i="14"/>
  <c r="N139" i="14"/>
  <c r="P139" i="14" s="1"/>
  <c r="D139" i="14"/>
  <c r="H139" i="14" s="1"/>
  <c r="B139" i="14"/>
  <c r="N138" i="14"/>
  <c r="P138" i="14" s="1"/>
  <c r="D138" i="14"/>
  <c r="H138" i="14" s="1"/>
  <c r="B138" i="14"/>
  <c r="N137" i="14"/>
  <c r="D137" i="14"/>
  <c r="H137" i="14" s="1"/>
  <c r="B137" i="14"/>
  <c r="N136" i="14"/>
  <c r="P136" i="14" s="1"/>
  <c r="D136" i="14"/>
  <c r="H136" i="14" s="1"/>
  <c r="B136" i="14"/>
  <c r="N135" i="14"/>
  <c r="P135" i="14" s="1"/>
  <c r="D135" i="14"/>
  <c r="H135" i="14" s="1"/>
  <c r="B135" i="14"/>
  <c r="N134" i="14"/>
  <c r="P134" i="14" s="1"/>
  <c r="D134" i="14"/>
  <c r="H134" i="14" s="1"/>
  <c r="B134" i="14"/>
  <c r="N133" i="14"/>
  <c r="P133" i="14" s="1"/>
  <c r="D133" i="14"/>
  <c r="H133" i="14" s="1"/>
  <c r="B133" i="14"/>
  <c r="N132" i="14"/>
  <c r="P132" i="14" s="1"/>
  <c r="D132" i="14"/>
  <c r="H132" i="14" s="1"/>
  <c r="B132" i="14"/>
  <c r="N131" i="14"/>
  <c r="D131" i="14"/>
  <c r="H131" i="14" s="1"/>
  <c r="B131" i="14"/>
  <c r="N130" i="14"/>
  <c r="P130" i="14" s="1"/>
  <c r="D130" i="14"/>
  <c r="H130" i="14" s="1"/>
  <c r="B130" i="14"/>
  <c r="N129" i="14"/>
  <c r="P129" i="14" s="1"/>
  <c r="D129" i="14"/>
  <c r="H129" i="14" s="1"/>
  <c r="B129" i="14"/>
  <c r="N128" i="14"/>
  <c r="P128" i="14" s="1"/>
  <c r="D128" i="14"/>
  <c r="H128" i="14" s="1"/>
  <c r="B128" i="14"/>
  <c r="N127" i="14"/>
  <c r="D127" i="14"/>
  <c r="H127" i="14" s="1"/>
  <c r="B127" i="14"/>
  <c r="N126" i="14"/>
  <c r="P126" i="14" s="1"/>
  <c r="D126" i="14"/>
  <c r="H126" i="14" s="1"/>
  <c r="B126" i="14"/>
  <c r="N125" i="14"/>
  <c r="P125" i="14" s="1"/>
  <c r="D125" i="14"/>
  <c r="H125" i="14" s="1"/>
  <c r="B125" i="14"/>
  <c r="N124" i="14"/>
  <c r="P124" i="14" s="1"/>
  <c r="D124" i="14"/>
  <c r="H124" i="14" s="1"/>
  <c r="B124" i="14"/>
  <c r="N123" i="14"/>
  <c r="P123" i="14" s="1"/>
  <c r="D123" i="14"/>
  <c r="H123" i="14" s="1"/>
  <c r="B123" i="14"/>
  <c r="N122" i="14"/>
  <c r="P122" i="14" s="1"/>
  <c r="D122" i="14"/>
  <c r="H122" i="14" s="1"/>
  <c r="B122" i="14"/>
  <c r="N121" i="14"/>
  <c r="P121" i="14" s="1"/>
  <c r="D121" i="14"/>
  <c r="H121" i="14" s="1"/>
  <c r="B121" i="14"/>
  <c r="N120" i="14"/>
  <c r="P120" i="14" s="1"/>
  <c r="D120" i="14"/>
  <c r="H120" i="14" s="1"/>
  <c r="B120" i="14"/>
  <c r="N119" i="14"/>
  <c r="P119" i="14" s="1"/>
  <c r="D119" i="14"/>
  <c r="H119" i="14" s="1"/>
  <c r="B119" i="14"/>
  <c r="N118" i="14"/>
  <c r="P118" i="14" s="1"/>
  <c r="D118" i="14"/>
  <c r="H118" i="14" s="1"/>
  <c r="B118" i="14"/>
  <c r="N117" i="14"/>
  <c r="P117" i="14" s="1"/>
  <c r="D117" i="14"/>
  <c r="H117" i="14" s="1"/>
  <c r="B117" i="14"/>
  <c r="N116" i="14"/>
  <c r="P116" i="14" s="1"/>
  <c r="D116" i="14"/>
  <c r="H116" i="14" s="1"/>
  <c r="B116" i="14"/>
  <c r="N115" i="14"/>
  <c r="P115" i="14" s="1"/>
  <c r="D115" i="14"/>
  <c r="H115" i="14" s="1"/>
  <c r="B115" i="14"/>
  <c r="N114" i="14"/>
  <c r="P114" i="14" s="1"/>
  <c r="D114" i="14"/>
  <c r="H114" i="14" s="1"/>
  <c r="B114" i="14"/>
  <c r="N113" i="14"/>
  <c r="P113" i="14" s="1"/>
  <c r="D113" i="14"/>
  <c r="H113" i="14" s="1"/>
  <c r="B113" i="14"/>
  <c r="N112" i="14"/>
  <c r="P112" i="14" s="1"/>
  <c r="D112" i="14"/>
  <c r="H112" i="14" s="1"/>
  <c r="B112" i="14"/>
  <c r="N111" i="14"/>
  <c r="P111" i="14" s="1"/>
  <c r="D111" i="14"/>
  <c r="H111" i="14" s="1"/>
  <c r="B111" i="14"/>
  <c r="N110" i="14"/>
  <c r="P110" i="14" s="1"/>
  <c r="D110" i="14"/>
  <c r="H110" i="14" s="1"/>
  <c r="B110" i="14"/>
  <c r="N109" i="14"/>
  <c r="P109" i="14" s="1"/>
  <c r="D109" i="14"/>
  <c r="H109" i="14" s="1"/>
  <c r="B109" i="14"/>
  <c r="N108" i="14"/>
  <c r="P108" i="14" s="1"/>
  <c r="D108" i="14"/>
  <c r="H108" i="14" s="1"/>
  <c r="B108" i="14"/>
  <c r="N107" i="14"/>
  <c r="P107" i="14" s="1"/>
  <c r="D107" i="14"/>
  <c r="H107" i="14" s="1"/>
  <c r="B107" i="14"/>
  <c r="N106" i="14"/>
  <c r="P106" i="14" s="1"/>
  <c r="D106" i="14"/>
  <c r="H106" i="14" s="1"/>
  <c r="B106" i="14"/>
  <c r="N105" i="14"/>
  <c r="P105" i="14" s="1"/>
  <c r="D105" i="14"/>
  <c r="H105" i="14" s="1"/>
  <c r="B105" i="14"/>
  <c r="N104" i="14"/>
  <c r="P104" i="14" s="1"/>
  <c r="D104" i="14"/>
  <c r="H104" i="14" s="1"/>
  <c r="B104" i="14"/>
  <c r="N103" i="14"/>
  <c r="P103" i="14" s="1"/>
  <c r="D103" i="14"/>
  <c r="H103" i="14" s="1"/>
  <c r="B103" i="14"/>
  <c r="N102" i="14"/>
  <c r="P102" i="14" s="1"/>
  <c r="D102" i="14"/>
  <c r="H102" i="14" s="1"/>
  <c r="B102" i="14"/>
  <c r="N101" i="14"/>
  <c r="P101" i="14" s="1"/>
  <c r="D101" i="14"/>
  <c r="H101" i="14" s="1"/>
  <c r="B101" i="14"/>
  <c r="N100" i="14"/>
  <c r="P100" i="14" s="1"/>
  <c r="D100" i="14"/>
  <c r="H100" i="14" s="1"/>
  <c r="B100" i="14"/>
  <c r="N99" i="14"/>
  <c r="P99" i="14" s="1"/>
  <c r="D99" i="14"/>
  <c r="H99" i="14" s="1"/>
  <c r="B99" i="14"/>
  <c r="N98" i="14"/>
  <c r="P98" i="14" s="1"/>
  <c r="D98" i="14"/>
  <c r="H98" i="14" s="1"/>
  <c r="B98" i="14"/>
  <c r="N97" i="14"/>
  <c r="P97" i="14" s="1"/>
  <c r="D97" i="14"/>
  <c r="H97" i="14" s="1"/>
  <c r="B97" i="14"/>
  <c r="N96" i="14"/>
  <c r="P96" i="14" s="1"/>
  <c r="D96" i="14"/>
  <c r="H96" i="14" s="1"/>
  <c r="B96" i="14"/>
  <c r="N95" i="14"/>
  <c r="P95" i="14" s="1"/>
  <c r="D95" i="14"/>
  <c r="H95" i="14" s="1"/>
  <c r="B95" i="14"/>
  <c r="N94" i="14"/>
  <c r="P94" i="14" s="1"/>
  <c r="D94" i="14"/>
  <c r="H94" i="14" s="1"/>
  <c r="B94" i="14"/>
  <c r="N93" i="14"/>
  <c r="P93" i="14" s="1"/>
  <c r="D93" i="14"/>
  <c r="H93" i="14" s="1"/>
  <c r="B93" i="14"/>
  <c r="N92" i="14"/>
  <c r="P92" i="14" s="1"/>
  <c r="D92" i="14"/>
  <c r="H92" i="14" s="1"/>
  <c r="B92" i="14"/>
  <c r="N91" i="14"/>
  <c r="P91" i="14" s="1"/>
  <c r="D91" i="14"/>
  <c r="H91" i="14" s="1"/>
  <c r="B91" i="14"/>
  <c r="N90" i="14"/>
  <c r="P90" i="14" s="1"/>
  <c r="D90" i="14"/>
  <c r="H90" i="14" s="1"/>
  <c r="B90" i="14"/>
  <c r="N89" i="14"/>
  <c r="P89" i="14" s="1"/>
  <c r="D89" i="14"/>
  <c r="H89" i="14" s="1"/>
  <c r="B89" i="14"/>
  <c r="N88" i="14"/>
  <c r="P88" i="14" s="1"/>
  <c r="D88" i="14"/>
  <c r="H88" i="14" s="1"/>
  <c r="B88" i="14"/>
  <c r="N87" i="14"/>
  <c r="P87" i="14" s="1"/>
  <c r="D87" i="14"/>
  <c r="H87" i="14" s="1"/>
  <c r="B87" i="14"/>
  <c r="N86" i="14"/>
  <c r="P86" i="14" s="1"/>
  <c r="D86" i="14"/>
  <c r="H86" i="14" s="1"/>
  <c r="B86" i="14"/>
  <c r="N85" i="14"/>
  <c r="P85" i="14" s="1"/>
  <c r="D85" i="14"/>
  <c r="H85" i="14" s="1"/>
  <c r="B85" i="14"/>
  <c r="N84" i="14"/>
  <c r="P84" i="14" s="1"/>
  <c r="D84" i="14"/>
  <c r="H84" i="14" s="1"/>
  <c r="B84" i="14"/>
  <c r="N83" i="14"/>
  <c r="P83" i="14" s="1"/>
  <c r="D83" i="14"/>
  <c r="H83" i="14" s="1"/>
  <c r="B83" i="14"/>
  <c r="N82" i="14"/>
  <c r="P82" i="14" s="1"/>
  <c r="D82" i="14"/>
  <c r="H82" i="14" s="1"/>
  <c r="B82" i="14"/>
  <c r="N81" i="14"/>
  <c r="P81" i="14" s="1"/>
  <c r="D81" i="14"/>
  <c r="H81" i="14" s="1"/>
  <c r="B81" i="14"/>
  <c r="N80" i="14"/>
  <c r="P80" i="14" s="1"/>
  <c r="D80" i="14"/>
  <c r="H80" i="14" s="1"/>
  <c r="B80" i="14"/>
  <c r="N79" i="14"/>
  <c r="P79" i="14" s="1"/>
  <c r="D79" i="14"/>
  <c r="H79" i="14" s="1"/>
  <c r="B79" i="14"/>
  <c r="N78" i="14"/>
  <c r="P78" i="14" s="1"/>
  <c r="D78" i="14"/>
  <c r="H78" i="14" s="1"/>
  <c r="B78" i="14"/>
  <c r="N77" i="14"/>
  <c r="P77" i="14" s="1"/>
  <c r="D77" i="14"/>
  <c r="H77" i="14" s="1"/>
  <c r="B77" i="14"/>
  <c r="N76" i="14"/>
  <c r="P76" i="14" s="1"/>
  <c r="D76" i="14"/>
  <c r="H76" i="14" s="1"/>
  <c r="B76" i="14"/>
  <c r="N75" i="14"/>
  <c r="P75" i="14" s="1"/>
  <c r="D75" i="14"/>
  <c r="H75" i="14" s="1"/>
  <c r="B75" i="14"/>
  <c r="N74" i="14"/>
  <c r="P74" i="14" s="1"/>
  <c r="D74" i="14"/>
  <c r="H74" i="14" s="1"/>
  <c r="B74" i="14"/>
  <c r="N73" i="14"/>
  <c r="P73" i="14" s="1"/>
  <c r="D73" i="14"/>
  <c r="H73" i="14" s="1"/>
  <c r="B73" i="14"/>
  <c r="N72" i="14"/>
  <c r="P72" i="14" s="1"/>
  <c r="D72" i="14"/>
  <c r="H72" i="14" s="1"/>
  <c r="B72" i="14"/>
  <c r="N71" i="14"/>
  <c r="P71" i="14" s="1"/>
  <c r="D71" i="14"/>
  <c r="H71" i="14" s="1"/>
  <c r="B71" i="14"/>
  <c r="N70" i="14"/>
  <c r="P70" i="14" s="1"/>
  <c r="D70" i="14"/>
  <c r="H70" i="14" s="1"/>
  <c r="B70" i="14"/>
  <c r="N69" i="14"/>
  <c r="P69" i="14" s="1"/>
  <c r="D69" i="14"/>
  <c r="H69" i="14" s="1"/>
  <c r="B69" i="14"/>
  <c r="N68" i="14"/>
  <c r="D68" i="14"/>
  <c r="H68" i="14" s="1"/>
  <c r="B68" i="14"/>
  <c r="N67" i="14"/>
  <c r="P67" i="14" s="1"/>
  <c r="D67" i="14"/>
  <c r="H67" i="14" s="1"/>
  <c r="B67" i="14"/>
  <c r="N66" i="14"/>
  <c r="P66" i="14" s="1"/>
  <c r="D66" i="14"/>
  <c r="H66" i="14" s="1"/>
  <c r="B66" i="14"/>
  <c r="N65" i="14"/>
  <c r="P65" i="14" s="1"/>
  <c r="D65" i="14"/>
  <c r="H65" i="14" s="1"/>
  <c r="B65" i="14"/>
  <c r="N64" i="14"/>
  <c r="P64" i="14" s="1"/>
  <c r="D64" i="14"/>
  <c r="H64" i="14" s="1"/>
  <c r="B64" i="14"/>
  <c r="N63" i="14"/>
  <c r="P63" i="14" s="1"/>
  <c r="D63" i="14"/>
  <c r="H63" i="14" s="1"/>
  <c r="B63" i="14"/>
  <c r="N62" i="14"/>
  <c r="P62" i="14" s="1"/>
  <c r="D62" i="14"/>
  <c r="H62" i="14" s="1"/>
  <c r="B62" i="14"/>
  <c r="N61" i="14"/>
  <c r="P61" i="14" s="1"/>
  <c r="D61" i="14"/>
  <c r="H61" i="14" s="1"/>
  <c r="B61" i="14"/>
  <c r="N60" i="14"/>
  <c r="P60" i="14" s="1"/>
  <c r="D60" i="14"/>
  <c r="H60" i="14" s="1"/>
  <c r="B60" i="14"/>
  <c r="N59" i="14"/>
  <c r="P59" i="14" s="1"/>
  <c r="D59" i="14"/>
  <c r="H59" i="14" s="1"/>
  <c r="B59" i="14"/>
  <c r="N58" i="14"/>
  <c r="P58" i="14" s="1"/>
  <c r="D58" i="14"/>
  <c r="H58" i="14" s="1"/>
  <c r="B58" i="14"/>
  <c r="N57" i="14"/>
  <c r="P57" i="14" s="1"/>
  <c r="D57" i="14"/>
  <c r="H57" i="14" s="1"/>
  <c r="B57" i="14"/>
  <c r="N56" i="14"/>
  <c r="P56" i="14" s="1"/>
  <c r="D56" i="14"/>
  <c r="H56" i="14" s="1"/>
  <c r="B56" i="14"/>
  <c r="N55" i="14"/>
  <c r="P55" i="14" s="1"/>
  <c r="D55" i="14"/>
  <c r="H55" i="14" s="1"/>
  <c r="B55" i="14"/>
  <c r="N54" i="14"/>
  <c r="P54" i="14" s="1"/>
  <c r="D54" i="14"/>
  <c r="H54" i="14" s="1"/>
  <c r="B54" i="14"/>
  <c r="N53" i="14"/>
  <c r="P53" i="14" s="1"/>
  <c r="D53" i="14"/>
  <c r="H53" i="14" s="1"/>
  <c r="B53" i="14"/>
  <c r="N52" i="14"/>
  <c r="P52" i="14" s="1"/>
  <c r="D52" i="14"/>
  <c r="H52" i="14" s="1"/>
  <c r="B52" i="14"/>
  <c r="N51" i="14"/>
  <c r="P51" i="14" s="1"/>
  <c r="D51" i="14"/>
  <c r="H51" i="14" s="1"/>
  <c r="B51" i="14"/>
  <c r="N50" i="14"/>
  <c r="P50" i="14" s="1"/>
  <c r="D50" i="14"/>
  <c r="H50" i="14" s="1"/>
  <c r="B50" i="14"/>
  <c r="N49" i="14"/>
  <c r="P49" i="14" s="1"/>
  <c r="D49" i="14"/>
  <c r="H49" i="14" s="1"/>
  <c r="B49" i="14"/>
  <c r="N48" i="14"/>
  <c r="P48" i="14" s="1"/>
  <c r="D48" i="14"/>
  <c r="H48" i="14" s="1"/>
  <c r="B48" i="14"/>
  <c r="N47" i="14"/>
  <c r="P47" i="14" s="1"/>
  <c r="D47" i="14"/>
  <c r="H47" i="14" s="1"/>
  <c r="B47" i="14"/>
  <c r="N46" i="14"/>
  <c r="P46" i="14" s="1"/>
  <c r="D46" i="14"/>
  <c r="H46" i="14" s="1"/>
  <c r="B46" i="14"/>
  <c r="N45" i="14"/>
  <c r="P45" i="14" s="1"/>
  <c r="D45" i="14"/>
  <c r="H45" i="14" s="1"/>
  <c r="B45" i="14"/>
  <c r="N44" i="14"/>
  <c r="P44" i="14" s="1"/>
  <c r="D44" i="14"/>
  <c r="H44" i="14" s="1"/>
  <c r="B44" i="14"/>
  <c r="N43" i="14"/>
  <c r="P43" i="14" s="1"/>
  <c r="D43" i="14"/>
  <c r="H43" i="14" s="1"/>
  <c r="B43" i="14"/>
  <c r="N42" i="14"/>
  <c r="P42" i="14" s="1"/>
  <c r="D42" i="14"/>
  <c r="H42" i="14" s="1"/>
  <c r="B42" i="14"/>
  <c r="N41" i="14"/>
  <c r="P41" i="14" s="1"/>
  <c r="D41" i="14"/>
  <c r="H41" i="14" s="1"/>
  <c r="B41" i="14"/>
  <c r="N40" i="14"/>
  <c r="P40" i="14" s="1"/>
  <c r="D40" i="14"/>
  <c r="H40" i="14" s="1"/>
  <c r="B40" i="14"/>
  <c r="N39" i="14"/>
  <c r="P39" i="14" s="1"/>
  <c r="D39" i="14"/>
  <c r="H39" i="14" s="1"/>
  <c r="B39" i="14"/>
  <c r="N38" i="14"/>
  <c r="P38" i="14" s="1"/>
  <c r="D38" i="14"/>
  <c r="H38" i="14" s="1"/>
  <c r="B38" i="14"/>
  <c r="N37" i="14"/>
  <c r="P37" i="14" s="1"/>
  <c r="D37" i="14"/>
  <c r="H37" i="14" s="1"/>
  <c r="B37" i="14"/>
  <c r="N36" i="14"/>
  <c r="P36" i="14" s="1"/>
  <c r="D36" i="14"/>
  <c r="H36" i="14" s="1"/>
  <c r="B36" i="14"/>
  <c r="N35" i="14"/>
  <c r="P35" i="14" s="1"/>
  <c r="D35" i="14"/>
  <c r="H35" i="14" s="1"/>
  <c r="B35" i="14"/>
  <c r="N34" i="14"/>
  <c r="P34" i="14" s="1"/>
  <c r="D34" i="14"/>
  <c r="H34" i="14" s="1"/>
  <c r="B34" i="14"/>
  <c r="N33" i="14"/>
  <c r="P33" i="14" s="1"/>
  <c r="D33" i="14"/>
  <c r="H33" i="14" s="1"/>
  <c r="B33" i="14"/>
  <c r="N32" i="14"/>
  <c r="P32" i="14" s="1"/>
  <c r="D32" i="14"/>
  <c r="H32" i="14" s="1"/>
  <c r="B32" i="14"/>
  <c r="N31" i="14"/>
  <c r="P31" i="14" s="1"/>
  <c r="D31" i="14"/>
  <c r="H31" i="14" s="1"/>
  <c r="B31" i="14"/>
  <c r="N30" i="14"/>
  <c r="P30" i="14" s="1"/>
  <c r="D30" i="14"/>
  <c r="H30" i="14" s="1"/>
  <c r="B30" i="14"/>
  <c r="N29" i="14"/>
  <c r="P29" i="14" s="1"/>
  <c r="D29" i="14"/>
  <c r="H29" i="14" s="1"/>
  <c r="B29" i="14"/>
  <c r="N28" i="14"/>
  <c r="P28" i="14" s="1"/>
  <c r="D28" i="14"/>
  <c r="H28" i="14" s="1"/>
  <c r="B28" i="14"/>
  <c r="N27" i="14"/>
  <c r="P27" i="14" s="1"/>
  <c r="D27" i="14"/>
  <c r="H27" i="14" s="1"/>
  <c r="B27" i="14"/>
  <c r="N26" i="14"/>
  <c r="P26" i="14" s="1"/>
  <c r="D26" i="14"/>
  <c r="H26" i="14" s="1"/>
  <c r="B26" i="14"/>
  <c r="N25" i="14"/>
  <c r="P25" i="14" s="1"/>
  <c r="D25" i="14"/>
  <c r="H25" i="14" s="1"/>
  <c r="B25" i="14"/>
  <c r="N24" i="14"/>
  <c r="P24" i="14" s="1"/>
  <c r="D24" i="14"/>
  <c r="H24" i="14" s="1"/>
  <c r="B24" i="14"/>
  <c r="N23" i="14"/>
  <c r="P23" i="14" s="1"/>
  <c r="D23" i="14"/>
  <c r="H23" i="14" s="1"/>
  <c r="B23" i="14"/>
  <c r="N22" i="14"/>
  <c r="P22" i="14" s="1"/>
  <c r="D22" i="14"/>
  <c r="H22" i="14" s="1"/>
  <c r="B22" i="14"/>
  <c r="N21" i="14"/>
  <c r="P21" i="14" s="1"/>
  <c r="D21" i="14"/>
  <c r="H21" i="14" s="1"/>
  <c r="B21" i="14"/>
  <c r="N20" i="14"/>
  <c r="P20" i="14" s="1"/>
  <c r="D20" i="14"/>
  <c r="H20" i="14" s="1"/>
  <c r="B20" i="14"/>
  <c r="N19" i="14"/>
  <c r="P19" i="14" s="1"/>
  <c r="D19" i="14"/>
  <c r="H19" i="14" s="1"/>
  <c r="B19" i="14"/>
  <c r="N18" i="14"/>
  <c r="P18" i="14" s="1"/>
  <c r="D18" i="14"/>
  <c r="H18" i="14" s="1"/>
  <c r="B18" i="14"/>
  <c r="N17" i="14"/>
  <c r="P17" i="14" s="1"/>
  <c r="D17" i="14"/>
  <c r="H17" i="14" s="1"/>
  <c r="B17" i="14"/>
  <c r="N16" i="14"/>
  <c r="P16" i="14" s="1"/>
  <c r="D16" i="14"/>
  <c r="H16" i="14" s="1"/>
  <c r="B16" i="14"/>
  <c r="N15" i="14"/>
  <c r="P15" i="14" s="1"/>
  <c r="D15" i="14"/>
  <c r="H15" i="14" s="1"/>
  <c r="B15" i="14"/>
  <c r="N14" i="14"/>
  <c r="P14" i="14" s="1"/>
  <c r="D14" i="14"/>
  <c r="H14" i="14" s="1"/>
  <c r="B14" i="14"/>
  <c r="N13" i="14"/>
  <c r="P13" i="14" s="1"/>
  <c r="D13" i="14"/>
  <c r="H13" i="14" s="1"/>
  <c r="B13" i="14"/>
  <c r="N12" i="14"/>
  <c r="P12" i="14" s="1"/>
  <c r="D12" i="14"/>
  <c r="H12" i="14" s="1"/>
  <c r="B12" i="14"/>
  <c r="N11" i="14"/>
  <c r="P11" i="14" s="1"/>
  <c r="D11" i="14"/>
  <c r="H11" i="14" s="1"/>
  <c r="B11" i="14"/>
  <c r="N10" i="14"/>
  <c r="P10" i="14" s="1"/>
  <c r="D10" i="14"/>
  <c r="H10" i="14" s="1"/>
  <c r="B10" i="14"/>
  <c r="N9" i="14"/>
  <c r="P9" i="14" s="1"/>
  <c r="D9" i="14"/>
  <c r="H9" i="14" s="1"/>
  <c r="B9" i="14"/>
  <c r="N8" i="14"/>
  <c r="P8" i="14" s="1"/>
  <c r="D8" i="14"/>
  <c r="H8" i="14" s="1"/>
  <c r="B8" i="14"/>
  <c r="N7" i="14"/>
  <c r="P7" i="14" s="1"/>
  <c r="D7" i="14"/>
  <c r="H7" i="14" s="1"/>
  <c r="B7" i="14"/>
  <c r="N6" i="14"/>
  <c r="P6" i="14" s="1"/>
  <c r="D6" i="14"/>
  <c r="H6" i="14" s="1"/>
  <c r="B6" i="14"/>
  <c r="N5" i="14"/>
  <c r="P5" i="14" s="1"/>
  <c r="D5" i="14"/>
  <c r="H5" i="14" s="1"/>
  <c r="B5" i="14"/>
  <c r="P4" i="14"/>
  <c r="H4" i="14"/>
  <c r="B4" i="14"/>
  <c r="D698" i="13"/>
  <c r="H698" i="13" s="1"/>
  <c r="B698" i="13"/>
  <c r="D697" i="13"/>
  <c r="H697" i="13" s="1"/>
  <c r="B697" i="13"/>
  <c r="P696" i="13"/>
  <c r="D696" i="13"/>
  <c r="H696" i="13" s="1"/>
  <c r="B696" i="13"/>
  <c r="P695" i="13"/>
  <c r="D695" i="13"/>
  <c r="H695" i="13" s="1"/>
  <c r="B695" i="13"/>
  <c r="P694" i="13"/>
  <c r="D694" i="13"/>
  <c r="H694" i="13" s="1"/>
  <c r="B694" i="13"/>
  <c r="P693" i="13"/>
  <c r="D693" i="13"/>
  <c r="H693" i="13" s="1"/>
  <c r="B693" i="13"/>
  <c r="P692" i="13"/>
  <c r="D692" i="13"/>
  <c r="H692" i="13" s="1"/>
  <c r="B692" i="13"/>
  <c r="P691" i="13"/>
  <c r="D691" i="13"/>
  <c r="H691" i="13" s="1"/>
  <c r="B691" i="13"/>
  <c r="P690" i="13"/>
  <c r="D690" i="13"/>
  <c r="H690" i="13" s="1"/>
  <c r="B690" i="13"/>
  <c r="P689" i="13"/>
  <c r="D689" i="13"/>
  <c r="H689" i="13" s="1"/>
  <c r="B689" i="13"/>
  <c r="P688" i="13"/>
  <c r="D688" i="13"/>
  <c r="H688" i="13" s="1"/>
  <c r="B688" i="13"/>
  <c r="P687" i="13"/>
  <c r="D687" i="13"/>
  <c r="H687" i="13" s="1"/>
  <c r="B687" i="13"/>
  <c r="P686" i="13"/>
  <c r="D686" i="13"/>
  <c r="H686" i="13" s="1"/>
  <c r="B686" i="13"/>
  <c r="P685" i="13"/>
  <c r="D685" i="13"/>
  <c r="H685" i="13" s="1"/>
  <c r="B685" i="13"/>
  <c r="P684" i="13"/>
  <c r="D684" i="13"/>
  <c r="H684" i="13" s="1"/>
  <c r="B684" i="13"/>
  <c r="P683" i="13"/>
  <c r="D683" i="13"/>
  <c r="H683" i="13" s="1"/>
  <c r="B683" i="13"/>
  <c r="P682" i="13"/>
  <c r="D682" i="13"/>
  <c r="H682" i="13" s="1"/>
  <c r="B682" i="13"/>
  <c r="D681" i="13"/>
  <c r="H681" i="13" s="1"/>
  <c r="B681" i="13"/>
  <c r="P680" i="13"/>
  <c r="D680" i="13"/>
  <c r="H680" i="13" s="1"/>
  <c r="B680" i="13"/>
  <c r="P679" i="13"/>
  <c r="D679" i="13"/>
  <c r="H679" i="13" s="1"/>
  <c r="B679" i="13"/>
  <c r="P678" i="13"/>
  <c r="D678" i="13"/>
  <c r="H678" i="13" s="1"/>
  <c r="B678" i="13"/>
  <c r="P677" i="13"/>
  <c r="D677" i="13"/>
  <c r="H677" i="13" s="1"/>
  <c r="B677" i="13"/>
  <c r="P676" i="13"/>
  <c r="D676" i="13"/>
  <c r="H676" i="13" s="1"/>
  <c r="B676" i="13"/>
  <c r="P675" i="13"/>
  <c r="D675" i="13"/>
  <c r="H675" i="13" s="1"/>
  <c r="B675" i="13"/>
  <c r="P674" i="13"/>
  <c r="D674" i="13"/>
  <c r="H674" i="13" s="1"/>
  <c r="B674" i="13"/>
  <c r="P673" i="13"/>
  <c r="D673" i="13"/>
  <c r="H673" i="13" s="1"/>
  <c r="B673" i="13"/>
  <c r="P672" i="13"/>
  <c r="D672" i="13"/>
  <c r="H672" i="13" s="1"/>
  <c r="B672" i="13"/>
  <c r="D671" i="13"/>
  <c r="H671" i="13" s="1"/>
  <c r="B671" i="13"/>
  <c r="P670" i="13"/>
  <c r="D670" i="13"/>
  <c r="H670" i="13" s="1"/>
  <c r="B670" i="13"/>
  <c r="P669" i="13"/>
  <c r="D669" i="13"/>
  <c r="H669" i="13" s="1"/>
  <c r="B669" i="13"/>
  <c r="P668" i="13"/>
  <c r="D668" i="13"/>
  <c r="H668" i="13" s="1"/>
  <c r="B668" i="13"/>
  <c r="P667" i="13"/>
  <c r="D667" i="13"/>
  <c r="H667" i="13" s="1"/>
  <c r="B667" i="13"/>
  <c r="P666" i="13"/>
  <c r="D666" i="13"/>
  <c r="H666" i="13" s="1"/>
  <c r="B666" i="13"/>
  <c r="P665" i="13"/>
  <c r="D665" i="13"/>
  <c r="H665" i="13" s="1"/>
  <c r="B665" i="13"/>
  <c r="P664" i="13"/>
  <c r="D664" i="13"/>
  <c r="H664" i="13" s="1"/>
  <c r="B664" i="13"/>
  <c r="P663" i="13"/>
  <c r="D663" i="13"/>
  <c r="H663" i="13" s="1"/>
  <c r="B663" i="13"/>
  <c r="P662" i="13"/>
  <c r="D662" i="13"/>
  <c r="H662" i="13" s="1"/>
  <c r="B662" i="13"/>
  <c r="P661" i="13"/>
  <c r="D661" i="13"/>
  <c r="H661" i="13" s="1"/>
  <c r="B661" i="13"/>
  <c r="P660" i="13"/>
  <c r="D660" i="13"/>
  <c r="H660" i="13" s="1"/>
  <c r="B660" i="13"/>
  <c r="P659" i="13"/>
  <c r="D659" i="13"/>
  <c r="H659" i="13" s="1"/>
  <c r="B659" i="13"/>
  <c r="P658" i="13"/>
  <c r="D658" i="13"/>
  <c r="H658" i="13" s="1"/>
  <c r="B658" i="13"/>
  <c r="P657" i="13"/>
  <c r="D657" i="13"/>
  <c r="H657" i="13" s="1"/>
  <c r="B657" i="13"/>
  <c r="P656" i="13"/>
  <c r="D656" i="13"/>
  <c r="H656" i="13" s="1"/>
  <c r="B656" i="13"/>
  <c r="P655" i="13"/>
  <c r="D655" i="13"/>
  <c r="H655" i="13" s="1"/>
  <c r="B655" i="13"/>
  <c r="P654" i="13"/>
  <c r="D654" i="13"/>
  <c r="H654" i="13" s="1"/>
  <c r="B654" i="13"/>
  <c r="D653" i="13"/>
  <c r="H653" i="13" s="1"/>
  <c r="B653" i="13"/>
  <c r="P652" i="13"/>
  <c r="D652" i="13"/>
  <c r="H652" i="13" s="1"/>
  <c r="B652" i="13"/>
  <c r="P651" i="13"/>
  <c r="D651" i="13"/>
  <c r="H651" i="13" s="1"/>
  <c r="B651" i="13"/>
  <c r="P650" i="13"/>
  <c r="D650" i="13"/>
  <c r="H650" i="13" s="1"/>
  <c r="B650" i="13"/>
  <c r="P649" i="13"/>
  <c r="D649" i="13"/>
  <c r="H649" i="13" s="1"/>
  <c r="B649" i="13"/>
  <c r="P648" i="13"/>
  <c r="D648" i="13"/>
  <c r="H648" i="13" s="1"/>
  <c r="B648" i="13"/>
  <c r="P647" i="13"/>
  <c r="D647" i="13"/>
  <c r="H647" i="13" s="1"/>
  <c r="B647" i="13"/>
  <c r="P646" i="13"/>
  <c r="D646" i="13"/>
  <c r="H646" i="13" s="1"/>
  <c r="B646" i="13"/>
  <c r="P645" i="13"/>
  <c r="D645" i="13"/>
  <c r="H645" i="13" s="1"/>
  <c r="B645" i="13"/>
  <c r="P644" i="13"/>
  <c r="D644" i="13"/>
  <c r="H644" i="13" s="1"/>
  <c r="B644" i="13"/>
  <c r="P643" i="13"/>
  <c r="D643" i="13"/>
  <c r="H643" i="13" s="1"/>
  <c r="B643" i="13"/>
  <c r="P642" i="13"/>
  <c r="D642" i="13"/>
  <c r="H642" i="13" s="1"/>
  <c r="B642" i="13"/>
  <c r="P641" i="13"/>
  <c r="D641" i="13"/>
  <c r="H641" i="13" s="1"/>
  <c r="B641" i="13"/>
  <c r="P640" i="13"/>
  <c r="D640" i="13"/>
  <c r="H640" i="13" s="1"/>
  <c r="B640" i="13"/>
  <c r="P639" i="13"/>
  <c r="D639" i="13"/>
  <c r="H639" i="13" s="1"/>
  <c r="B639" i="13"/>
  <c r="P638" i="13"/>
  <c r="D638" i="13"/>
  <c r="H638" i="13" s="1"/>
  <c r="B638" i="13"/>
  <c r="P637" i="13"/>
  <c r="D637" i="13"/>
  <c r="H637" i="13" s="1"/>
  <c r="B637" i="13"/>
  <c r="P636" i="13"/>
  <c r="D636" i="13"/>
  <c r="H636" i="13" s="1"/>
  <c r="B636" i="13"/>
  <c r="P635" i="13"/>
  <c r="D635" i="13"/>
  <c r="H635" i="13" s="1"/>
  <c r="B635" i="13"/>
  <c r="P634" i="13"/>
  <c r="D634" i="13"/>
  <c r="H634" i="13" s="1"/>
  <c r="B634" i="13"/>
  <c r="P633" i="13"/>
  <c r="D633" i="13"/>
  <c r="H633" i="13" s="1"/>
  <c r="B633" i="13"/>
  <c r="P632" i="13"/>
  <c r="D632" i="13"/>
  <c r="H632" i="13" s="1"/>
  <c r="B632" i="13"/>
  <c r="P631" i="13"/>
  <c r="D631" i="13"/>
  <c r="H631" i="13" s="1"/>
  <c r="B631" i="13"/>
  <c r="P630" i="13"/>
  <c r="D630" i="13"/>
  <c r="H630" i="13" s="1"/>
  <c r="B630" i="13"/>
  <c r="P629" i="13"/>
  <c r="D629" i="13"/>
  <c r="H629" i="13" s="1"/>
  <c r="B629" i="13"/>
  <c r="P628" i="13"/>
  <c r="D628" i="13"/>
  <c r="H628" i="13" s="1"/>
  <c r="B628" i="13"/>
  <c r="P627" i="13"/>
  <c r="D627" i="13"/>
  <c r="H627" i="13" s="1"/>
  <c r="B627" i="13"/>
  <c r="P626" i="13"/>
  <c r="D626" i="13"/>
  <c r="H626" i="13" s="1"/>
  <c r="B626" i="13"/>
  <c r="P625" i="13"/>
  <c r="D625" i="13"/>
  <c r="H625" i="13" s="1"/>
  <c r="B625" i="13"/>
  <c r="P624" i="13"/>
  <c r="D624" i="13"/>
  <c r="H624" i="13" s="1"/>
  <c r="B624" i="13"/>
  <c r="P623" i="13"/>
  <c r="D623" i="13"/>
  <c r="H623" i="13" s="1"/>
  <c r="B623" i="13"/>
  <c r="P622" i="13"/>
  <c r="D622" i="13"/>
  <c r="H622" i="13" s="1"/>
  <c r="B622" i="13"/>
  <c r="P621" i="13"/>
  <c r="D621" i="13"/>
  <c r="H621" i="13" s="1"/>
  <c r="B621" i="13"/>
  <c r="P620" i="13"/>
  <c r="D620" i="13"/>
  <c r="H620" i="13" s="1"/>
  <c r="B620" i="13"/>
  <c r="P619" i="13"/>
  <c r="D619" i="13"/>
  <c r="H619" i="13" s="1"/>
  <c r="B619" i="13"/>
  <c r="P618" i="13"/>
  <c r="D618" i="13"/>
  <c r="H618" i="13" s="1"/>
  <c r="B618" i="13"/>
  <c r="P617" i="13"/>
  <c r="D617" i="13"/>
  <c r="H617" i="13" s="1"/>
  <c r="B617" i="13"/>
  <c r="P616" i="13"/>
  <c r="D616" i="13"/>
  <c r="H616" i="13" s="1"/>
  <c r="B616" i="13"/>
  <c r="P615" i="13"/>
  <c r="D615" i="13"/>
  <c r="H615" i="13" s="1"/>
  <c r="B615" i="13"/>
  <c r="P614" i="13"/>
  <c r="D614" i="13"/>
  <c r="H614" i="13" s="1"/>
  <c r="B614" i="13"/>
  <c r="P613" i="13"/>
  <c r="D613" i="13"/>
  <c r="H613" i="13" s="1"/>
  <c r="B613" i="13"/>
  <c r="P612" i="13"/>
  <c r="D612" i="13"/>
  <c r="H612" i="13" s="1"/>
  <c r="B612" i="13"/>
  <c r="P611" i="13"/>
  <c r="D611" i="13"/>
  <c r="H611" i="13" s="1"/>
  <c r="B611" i="13"/>
  <c r="P610" i="13"/>
  <c r="D610" i="13"/>
  <c r="H610" i="13" s="1"/>
  <c r="B610" i="13"/>
  <c r="P609" i="13"/>
  <c r="D609" i="13"/>
  <c r="H609" i="13" s="1"/>
  <c r="B609" i="13"/>
  <c r="P608" i="13"/>
  <c r="D608" i="13"/>
  <c r="H608" i="13" s="1"/>
  <c r="B608" i="13"/>
  <c r="P607" i="13"/>
  <c r="D607" i="13"/>
  <c r="H607" i="13" s="1"/>
  <c r="B607" i="13"/>
  <c r="P606" i="13"/>
  <c r="D606" i="13"/>
  <c r="H606" i="13" s="1"/>
  <c r="B606" i="13"/>
  <c r="P605" i="13"/>
  <c r="D605" i="13"/>
  <c r="H605" i="13" s="1"/>
  <c r="B605" i="13"/>
  <c r="P604" i="13"/>
  <c r="D604" i="13"/>
  <c r="H604" i="13" s="1"/>
  <c r="B604" i="13"/>
  <c r="P603" i="13"/>
  <c r="D603" i="13"/>
  <c r="H603" i="13" s="1"/>
  <c r="B603" i="13"/>
  <c r="P602" i="13"/>
  <c r="D602" i="13"/>
  <c r="H602" i="13" s="1"/>
  <c r="B602" i="13"/>
  <c r="P601" i="13"/>
  <c r="D601" i="13"/>
  <c r="H601" i="13" s="1"/>
  <c r="B601" i="13"/>
  <c r="P600" i="13"/>
  <c r="D600" i="13"/>
  <c r="H600" i="13" s="1"/>
  <c r="B600" i="13"/>
  <c r="P599" i="13"/>
  <c r="D599" i="13"/>
  <c r="H599" i="13" s="1"/>
  <c r="B599" i="13"/>
  <c r="P598" i="13"/>
  <c r="D598" i="13"/>
  <c r="H598" i="13" s="1"/>
  <c r="B598" i="13"/>
  <c r="P597" i="13"/>
  <c r="D597" i="13"/>
  <c r="H597" i="13" s="1"/>
  <c r="B597" i="13"/>
  <c r="P596" i="13"/>
  <c r="D596" i="13"/>
  <c r="H596" i="13" s="1"/>
  <c r="B596" i="13"/>
  <c r="P595" i="13"/>
  <c r="D595" i="13"/>
  <c r="H595" i="13" s="1"/>
  <c r="B595" i="13"/>
  <c r="P594" i="13"/>
  <c r="D594" i="13"/>
  <c r="H594" i="13" s="1"/>
  <c r="B594" i="13"/>
  <c r="P593" i="13"/>
  <c r="D593" i="13"/>
  <c r="H593" i="13" s="1"/>
  <c r="B593" i="13"/>
  <c r="P592" i="13"/>
  <c r="D592" i="13"/>
  <c r="H592" i="13" s="1"/>
  <c r="B592" i="13"/>
  <c r="P591" i="13"/>
  <c r="D591" i="13"/>
  <c r="H591" i="13" s="1"/>
  <c r="B591" i="13"/>
  <c r="P590" i="13"/>
  <c r="D590" i="13"/>
  <c r="H590" i="13" s="1"/>
  <c r="B590" i="13"/>
  <c r="P589" i="13"/>
  <c r="D589" i="13"/>
  <c r="H589" i="13" s="1"/>
  <c r="B589" i="13"/>
  <c r="P588" i="13"/>
  <c r="D588" i="13"/>
  <c r="H588" i="13" s="1"/>
  <c r="B588" i="13"/>
  <c r="P587" i="13"/>
  <c r="D587" i="13"/>
  <c r="H587" i="13" s="1"/>
  <c r="B587" i="13"/>
  <c r="P586" i="13"/>
  <c r="D586" i="13"/>
  <c r="H586" i="13" s="1"/>
  <c r="B586" i="13"/>
  <c r="P585" i="13"/>
  <c r="D585" i="13"/>
  <c r="H585" i="13" s="1"/>
  <c r="B585" i="13"/>
  <c r="P584" i="13"/>
  <c r="D584" i="13"/>
  <c r="H584" i="13" s="1"/>
  <c r="B584" i="13"/>
  <c r="P583" i="13"/>
  <c r="D583" i="13"/>
  <c r="H583" i="13" s="1"/>
  <c r="B583" i="13"/>
  <c r="P582" i="13"/>
  <c r="D582" i="13"/>
  <c r="H582" i="13" s="1"/>
  <c r="B582" i="13"/>
  <c r="P581" i="13"/>
  <c r="D581" i="13"/>
  <c r="H581" i="13" s="1"/>
  <c r="B581" i="13"/>
  <c r="P580" i="13"/>
  <c r="D580" i="13"/>
  <c r="H580" i="13" s="1"/>
  <c r="B580" i="13"/>
  <c r="P579" i="13"/>
  <c r="D579" i="13"/>
  <c r="H579" i="13" s="1"/>
  <c r="B579" i="13"/>
  <c r="P578" i="13"/>
  <c r="D578" i="13"/>
  <c r="H578" i="13" s="1"/>
  <c r="B578" i="13"/>
  <c r="P577" i="13"/>
  <c r="D577" i="13"/>
  <c r="H577" i="13" s="1"/>
  <c r="B577" i="13"/>
  <c r="P576" i="13"/>
  <c r="D576" i="13"/>
  <c r="H576" i="13" s="1"/>
  <c r="B576" i="13"/>
  <c r="P575" i="13"/>
  <c r="D575" i="13"/>
  <c r="H575" i="13" s="1"/>
  <c r="B575" i="13"/>
  <c r="P574" i="13"/>
  <c r="D574" i="13"/>
  <c r="H574" i="13" s="1"/>
  <c r="B574" i="13"/>
  <c r="P573" i="13"/>
  <c r="D573" i="13"/>
  <c r="H573" i="13" s="1"/>
  <c r="B573" i="13"/>
  <c r="P572" i="13"/>
  <c r="D572" i="13"/>
  <c r="H572" i="13" s="1"/>
  <c r="B572" i="13"/>
  <c r="P571" i="13"/>
  <c r="D571" i="13"/>
  <c r="H571" i="13" s="1"/>
  <c r="B571" i="13"/>
  <c r="P570" i="13"/>
  <c r="D570" i="13"/>
  <c r="H570" i="13" s="1"/>
  <c r="B570" i="13"/>
  <c r="P569" i="13"/>
  <c r="D569" i="13"/>
  <c r="H569" i="13" s="1"/>
  <c r="B569" i="13"/>
  <c r="P568" i="13"/>
  <c r="D568" i="13"/>
  <c r="H568" i="13" s="1"/>
  <c r="B568" i="13"/>
  <c r="P567" i="13"/>
  <c r="D567" i="13"/>
  <c r="H567" i="13" s="1"/>
  <c r="B567" i="13"/>
  <c r="P566" i="13"/>
  <c r="D566" i="13"/>
  <c r="H566" i="13" s="1"/>
  <c r="B566" i="13"/>
  <c r="P565" i="13"/>
  <c r="D565" i="13"/>
  <c r="H565" i="13" s="1"/>
  <c r="B565" i="13"/>
  <c r="P564" i="13"/>
  <c r="D564" i="13"/>
  <c r="H564" i="13" s="1"/>
  <c r="B564" i="13"/>
  <c r="P563" i="13"/>
  <c r="D563" i="13"/>
  <c r="H563" i="13" s="1"/>
  <c r="B563" i="13"/>
  <c r="P562" i="13"/>
  <c r="D562" i="13"/>
  <c r="H562" i="13" s="1"/>
  <c r="B562" i="13"/>
  <c r="P561" i="13"/>
  <c r="D561" i="13"/>
  <c r="H561" i="13" s="1"/>
  <c r="B561" i="13"/>
  <c r="P560" i="13"/>
  <c r="D560" i="13"/>
  <c r="H560" i="13" s="1"/>
  <c r="B560" i="13"/>
  <c r="P559" i="13"/>
  <c r="D559" i="13"/>
  <c r="H559" i="13" s="1"/>
  <c r="B559" i="13"/>
  <c r="P558" i="13"/>
  <c r="D558" i="13"/>
  <c r="H558" i="13" s="1"/>
  <c r="B558" i="13"/>
  <c r="P557" i="13"/>
  <c r="D557" i="13"/>
  <c r="H557" i="13" s="1"/>
  <c r="B557" i="13"/>
  <c r="P556" i="13"/>
  <c r="D556" i="13"/>
  <c r="H556" i="13" s="1"/>
  <c r="B556" i="13"/>
  <c r="P555" i="13"/>
  <c r="D555" i="13"/>
  <c r="H555" i="13" s="1"/>
  <c r="B555" i="13"/>
  <c r="P554" i="13"/>
  <c r="D554" i="13"/>
  <c r="H554" i="13" s="1"/>
  <c r="B554" i="13"/>
  <c r="P553" i="13"/>
  <c r="D553" i="13"/>
  <c r="H553" i="13" s="1"/>
  <c r="B553" i="13"/>
  <c r="P552" i="13"/>
  <c r="D552" i="13"/>
  <c r="H552" i="13" s="1"/>
  <c r="B552" i="13"/>
  <c r="P551" i="13"/>
  <c r="D551" i="13"/>
  <c r="H551" i="13" s="1"/>
  <c r="B551" i="13"/>
  <c r="P550" i="13"/>
  <c r="D550" i="13"/>
  <c r="H550" i="13" s="1"/>
  <c r="B550" i="13"/>
  <c r="P549" i="13"/>
  <c r="D549" i="13"/>
  <c r="H549" i="13" s="1"/>
  <c r="B549" i="13"/>
  <c r="P548" i="13"/>
  <c r="D548" i="13"/>
  <c r="H548" i="13" s="1"/>
  <c r="B548" i="13"/>
  <c r="P547" i="13"/>
  <c r="D547" i="13"/>
  <c r="H547" i="13" s="1"/>
  <c r="B547" i="13"/>
  <c r="P546" i="13"/>
  <c r="D546" i="13"/>
  <c r="H546" i="13" s="1"/>
  <c r="B546" i="13"/>
  <c r="P545" i="13"/>
  <c r="D545" i="13"/>
  <c r="H545" i="13" s="1"/>
  <c r="B545" i="13"/>
  <c r="P544" i="13"/>
  <c r="D544" i="13"/>
  <c r="H544" i="13" s="1"/>
  <c r="B544" i="13"/>
  <c r="P543" i="13"/>
  <c r="D543" i="13"/>
  <c r="H543" i="13" s="1"/>
  <c r="B543" i="13"/>
  <c r="P542" i="13"/>
  <c r="D542" i="13"/>
  <c r="H542" i="13" s="1"/>
  <c r="B542" i="13"/>
  <c r="P541" i="13"/>
  <c r="D541" i="13"/>
  <c r="H541" i="13" s="1"/>
  <c r="B541" i="13"/>
  <c r="P540" i="13"/>
  <c r="D540" i="13"/>
  <c r="H540" i="13" s="1"/>
  <c r="B540" i="13"/>
  <c r="P539" i="13"/>
  <c r="D539" i="13"/>
  <c r="H539" i="13" s="1"/>
  <c r="B539" i="13"/>
  <c r="P538" i="13"/>
  <c r="D538" i="13"/>
  <c r="H538" i="13" s="1"/>
  <c r="B538" i="13"/>
  <c r="N537" i="13"/>
  <c r="P537" i="13" s="1"/>
  <c r="D537" i="13"/>
  <c r="H537" i="13" s="1"/>
  <c r="B537" i="13"/>
  <c r="N536" i="13"/>
  <c r="P536" i="13" s="1"/>
  <c r="D536" i="13"/>
  <c r="H536" i="13" s="1"/>
  <c r="B536" i="13"/>
  <c r="N535" i="13"/>
  <c r="D535" i="13"/>
  <c r="H535" i="13" s="1"/>
  <c r="B535" i="13"/>
  <c r="N534" i="13"/>
  <c r="P534" i="13" s="1"/>
  <c r="D534" i="13"/>
  <c r="H534" i="13" s="1"/>
  <c r="B534" i="13"/>
  <c r="N533" i="13"/>
  <c r="P533" i="13" s="1"/>
  <c r="D533" i="13"/>
  <c r="H533" i="13" s="1"/>
  <c r="B533" i="13"/>
  <c r="N532" i="13"/>
  <c r="P532" i="13" s="1"/>
  <c r="D532" i="13"/>
  <c r="H532" i="13" s="1"/>
  <c r="B532" i="13"/>
  <c r="N531" i="13"/>
  <c r="P531" i="13" s="1"/>
  <c r="D531" i="13"/>
  <c r="H531" i="13" s="1"/>
  <c r="B531" i="13"/>
  <c r="N530" i="13"/>
  <c r="P530" i="13" s="1"/>
  <c r="D530" i="13"/>
  <c r="H530" i="13" s="1"/>
  <c r="B530" i="13"/>
  <c r="N529" i="13"/>
  <c r="P529" i="13" s="1"/>
  <c r="D529" i="13"/>
  <c r="H529" i="13" s="1"/>
  <c r="B529" i="13"/>
  <c r="N528" i="13"/>
  <c r="P528" i="13" s="1"/>
  <c r="D528" i="13"/>
  <c r="H528" i="13" s="1"/>
  <c r="B528" i="13"/>
  <c r="N527" i="13"/>
  <c r="P527" i="13" s="1"/>
  <c r="D527" i="13"/>
  <c r="H527" i="13" s="1"/>
  <c r="B527" i="13"/>
  <c r="N526" i="13"/>
  <c r="P526" i="13" s="1"/>
  <c r="D526" i="13"/>
  <c r="H526" i="13" s="1"/>
  <c r="B526" i="13"/>
  <c r="N525" i="13"/>
  <c r="P525" i="13" s="1"/>
  <c r="D525" i="13"/>
  <c r="H525" i="13" s="1"/>
  <c r="B525" i="13"/>
  <c r="N524" i="13"/>
  <c r="P524" i="13" s="1"/>
  <c r="D524" i="13"/>
  <c r="H524" i="13" s="1"/>
  <c r="B524" i="13"/>
  <c r="N523" i="13"/>
  <c r="P523" i="13" s="1"/>
  <c r="D523" i="13"/>
  <c r="H523" i="13" s="1"/>
  <c r="B523" i="13"/>
  <c r="N522" i="13"/>
  <c r="P522" i="13" s="1"/>
  <c r="D522" i="13"/>
  <c r="H522" i="13" s="1"/>
  <c r="B522" i="13"/>
  <c r="N521" i="13"/>
  <c r="P521" i="13" s="1"/>
  <c r="D521" i="13"/>
  <c r="H521" i="13" s="1"/>
  <c r="B521" i="13"/>
  <c r="N520" i="13"/>
  <c r="P520" i="13" s="1"/>
  <c r="D520" i="13"/>
  <c r="H520" i="13" s="1"/>
  <c r="B520" i="13"/>
  <c r="N519" i="13"/>
  <c r="P519" i="13" s="1"/>
  <c r="D519" i="13"/>
  <c r="H519" i="13" s="1"/>
  <c r="B519" i="13"/>
  <c r="N518" i="13"/>
  <c r="P518" i="13" s="1"/>
  <c r="D518" i="13"/>
  <c r="H518" i="13" s="1"/>
  <c r="B518" i="13"/>
  <c r="N517" i="13"/>
  <c r="P517" i="13" s="1"/>
  <c r="D517" i="13"/>
  <c r="H517" i="13" s="1"/>
  <c r="B517" i="13"/>
  <c r="N516" i="13"/>
  <c r="P516" i="13" s="1"/>
  <c r="D516" i="13"/>
  <c r="H516" i="13" s="1"/>
  <c r="B516" i="13"/>
  <c r="N515" i="13"/>
  <c r="P515" i="13" s="1"/>
  <c r="D515" i="13"/>
  <c r="H515" i="13" s="1"/>
  <c r="B515" i="13"/>
  <c r="N514" i="13"/>
  <c r="P514" i="13" s="1"/>
  <c r="D514" i="13"/>
  <c r="H514" i="13" s="1"/>
  <c r="B514" i="13"/>
  <c r="N513" i="13"/>
  <c r="P513" i="13" s="1"/>
  <c r="D513" i="13"/>
  <c r="H513" i="13" s="1"/>
  <c r="B513" i="13"/>
  <c r="N512" i="13"/>
  <c r="P512" i="13" s="1"/>
  <c r="D512" i="13"/>
  <c r="H512" i="13" s="1"/>
  <c r="B512" i="13"/>
  <c r="N511" i="13"/>
  <c r="P511" i="13" s="1"/>
  <c r="D511" i="13"/>
  <c r="H511" i="13" s="1"/>
  <c r="B511" i="13"/>
  <c r="N510" i="13"/>
  <c r="P510" i="13" s="1"/>
  <c r="D510" i="13"/>
  <c r="H510" i="13" s="1"/>
  <c r="B510" i="13"/>
  <c r="N509" i="13"/>
  <c r="P509" i="13" s="1"/>
  <c r="D509" i="13"/>
  <c r="H509" i="13" s="1"/>
  <c r="B509" i="13"/>
  <c r="N508" i="13"/>
  <c r="P508" i="13" s="1"/>
  <c r="D508" i="13"/>
  <c r="H508" i="13" s="1"/>
  <c r="B508" i="13"/>
  <c r="N507" i="13"/>
  <c r="P507" i="13" s="1"/>
  <c r="D507" i="13"/>
  <c r="H507" i="13" s="1"/>
  <c r="B507" i="13"/>
  <c r="N506" i="13"/>
  <c r="P506" i="13" s="1"/>
  <c r="D506" i="13"/>
  <c r="H506" i="13" s="1"/>
  <c r="B506" i="13"/>
  <c r="N505" i="13"/>
  <c r="P505" i="13" s="1"/>
  <c r="D505" i="13"/>
  <c r="H505" i="13" s="1"/>
  <c r="B505" i="13"/>
  <c r="N504" i="13"/>
  <c r="P504" i="13" s="1"/>
  <c r="D504" i="13"/>
  <c r="H504" i="13" s="1"/>
  <c r="B504" i="13"/>
  <c r="N503" i="13"/>
  <c r="P503" i="13" s="1"/>
  <c r="D503" i="13"/>
  <c r="H503" i="13" s="1"/>
  <c r="B503" i="13"/>
  <c r="N502" i="13"/>
  <c r="P502" i="13" s="1"/>
  <c r="D502" i="13"/>
  <c r="H502" i="13" s="1"/>
  <c r="B502" i="13"/>
  <c r="N501" i="13"/>
  <c r="P501" i="13" s="1"/>
  <c r="D501" i="13"/>
  <c r="H501" i="13" s="1"/>
  <c r="B501" i="13"/>
  <c r="N500" i="13"/>
  <c r="P500" i="13" s="1"/>
  <c r="D500" i="13"/>
  <c r="H500" i="13" s="1"/>
  <c r="B500" i="13"/>
  <c r="N499" i="13"/>
  <c r="P499" i="13" s="1"/>
  <c r="D499" i="13"/>
  <c r="H499" i="13" s="1"/>
  <c r="B499" i="13"/>
  <c r="N498" i="13"/>
  <c r="P498" i="13" s="1"/>
  <c r="D498" i="13"/>
  <c r="H498" i="13" s="1"/>
  <c r="B498" i="13"/>
  <c r="N497" i="13"/>
  <c r="P497" i="13" s="1"/>
  <c r="D497" i="13"/>
  <c r="H497" i="13" s="1"/>
  <c r="B497" i="13"/>
  <c r="N496" i="13"/>
  <c r="P496" i="13" s="1"/>
  <c r="D496" i="13"/>
  <c r="H496" i="13" s="1"/>
  <c r="B496" i="13"/>
  <c r="N495" i="13"/>
  <c r="P495" i="13" s="1"/>
  <c r="D495" i="13"/>
  <c r="H495" i="13" s="1"/>
  <c r="B495" i="13"/>
  <c r="N494" i="13"/>
  <c r="D494" i="13"/>
  <c r="H494" i="13" s="1"/>
  <c r="B494" i="13"/>
  <c r="N493" i="13"/>
  <c r="P493" i="13" s="1"/>
  <c r="D493" i="13"/>
  <c r="H493" i="13" s="1"/>
  <c r="B493" i="13"/>
  <c r="N492" i="13"/>
  <c r="P492" i="13" s="1"/>
  <c r="D492" i="13"/>
  <c r="H492" i="13" s="1"/>
  <c r="B492" i="13"/>
  <c r="N491" i="13"/>
  <c r="P491" i="13" s="1"/>
  <c r="D491" i="13"/>
  <c r="H491" i="13" s="1"/>
  <c r="B491" i="13"/>
  <c r="N490" i="13"/>
  <c r="P490" i="13" s="1"/>
  <c r="D490" i="13"/>
  <c r="H490" i="13" s="1"/>
  <c r="B490" i="13"/>
  <c r="N489" i="13"/>
  <c r="P489" i="13" s="1"/>
  <c r="D489" i="13"/>
  <c r="H489" i="13" s="1"/>
  <c r="B489" i="13"/>
  <c r="N488" i="13"/>
  <c r="P488" i="13" s="1"/>
  <c r="D488" i="13"/>
  <c r="H488" i="13" s="1"/>
  <c r="B488" i="13"/>
  <c r="N487" i="13"/>
  <c r="P487" i="13" s="1"/>
  <c r="D487" i="13"/>
  <c r="H487" i="13" s="1"/>
  <c r="B487" i="13"/>
  <c r="N486" i="13"/>
  <c r="P486" i="13" s="1"/>
  <c r="D486" i="13"/>
  <c r="H486" i="13" s="1"/>
  <c r="B486" i="13"/>
  <c r="N485" i="13"/>
  <c r="P485" i="13" s="1"/>
  <c r="D485" i="13"/>
  <c r="H485" i="13" s="1"/>
  <c r="B485" i="13"/>
  <c r="N484" i="13"/>
  <c r="P484" i="13" s="1"/>
  <c r="D484" i="13"/>
  <c r="H484" i="13" s="1"/>
  <c r="B484" i="13"/>
  <c r="N483" i="13"/>
  <c r="P483" i="13" s="1"/>
  <c r="D483" i="13"/>
  <c r="H483" i="13" s="1"/>
  <c r="B483" i="13"/>
  <c r="N482" i="13"/>
  <c r="P482" i="13" s="1"/>
  <c r="D482" i="13"/>
  <c r="H482" i="13" s="1"/>
  <c r="B482" i="13"/>
  <c r="N481" i="13"/>
  <c r="D481" i="13"/>
  <c r="H481" i="13" s="1"/>
  <c r="B481" i="13"/>
  <c r="N480" i="13"/>
  <c r="P480" i="13" s="1"/>
  <c r="D480" i="13"/>
  <c r="H480" i="13" s="1"/>
  <c r="B480" i="13"/>
  <c r="N479" i="13"/>
  <c r="P479" i="13" s="1"/>
  <c r="D479" i="13"/>
  <c r="H479" i="13" s="1"/>
  <c r="B479" i="13"/>
  <c r="N478" i="13"/>
  <c r="P478" i="13" s="1"/>
  <c r="D478" i="13"/>
  <c r="H478" i="13" s="1"/>
  <c r="B478" i="13"/>
  <c r="N477" i="13"/>
  <c r="P477" i="13" s="1"/>
  <c r="D477" i="13"/>
  <c r="H477" i="13" s="1"/>
  <c r="B477" i="13"/>
  <c r="N476" i="13"/>
  <c r="P476" i="13" s="1"/>
  <c r="D476" i="13"/>
  <c r="H476" i="13" s="1"/>
  <c r="B476" i="13"/>
  <c r="N475" i="13"/>
  <c r="P475" i="13" s="1"/>
  <c r="D475" i="13"/>
  <c r="H475" i="13" s="1"/>
  <c r="B475" i="13"/>
  <c r="N474" i="13"/>
  <c r="D474" i="13"/>
  <c r="H474" i="13" s="1"/>
  <c r="B474" i="13"/>
  <c r="N473" i="13"/>
  <c r="P473" i="13" s="1"/>
  <c r="D473" i="13"/>
  <c r="H473" i="13" s="1"/>
  <c r="B473" i="13"/>
  <c r="N472" i="13"/>
  <c r="P472" i="13" s="1"/>
  <c r="D472" i="13"/>
  <c r="H472" i="13" s="1"/>
  <c r="B472" i="13"/>
  <c r="N471" i="13"/>
  <c r="D471" i="13"/>
  <c r="H471" i="13" s="1"/>
  <c r="B471" i="13"/>
  <c r="N470" i="13"/>
  <c r="P470" i="13" s="1"/>
  <c r="D470" i="13"/>
  <c r="H470" i="13" s="1"/>
  <c r="B470" i="13"/>
  <c r="N469" i="13"/>
  <c r="P469" i="13" s="1"/>
  <c r="D469" i="13"/>
  <c r="H469" i="13" s="1"/>
  <c r="B469" i="13"/>
  <c r="N468" i="13"/>
  <c r="P468" i="13" s="1"/>
  <c r="D468" i="13"/>
  <c r="H468" i="13" s="1"/>
  <c r="B468" i="13"/>
  <c r="N467" i="13"/>
  <c r="D467" i="13"/>
  <c r="H467" i="13" s="1"/>
  <c r="B467" i="13"/>
  <c r="N466" i="13"/>
  <c r="P466" i="13" s="1"/>
  <c r="D466" i="13"/>
  <c r="H466" i="13" s="1"/>
  <c r="B466" i="13"/>
  <c r="N465" i="13"/>
  <c r="P465" i="13" s="1"/>
  <c r="D465" i="13"/>
  <c r="H465" i="13" s="1"/>
  <c r="B465" i="13"/>
  <c r="N464" i="13"/>
  <c r="P464" i="13" s="1"/>
  <c r="D464" i="13"/>
  <c r="H464" i="13" s="1"/>
  <c r="B464" i="13"/>
  <c r="N463" i="13"/>
  <c r="P463" i="13" s="1"/>
  <c r="D463" i="13"/>
  <c r="H463" i="13" s="1"/>
  <c r="B463" i="13"/>
  <c r="N462" i="13"/>
  <c r="P462" i="13" s="1"/>
  <c r="D462" i="13"/>
  <c r="H462" i="13" s="1"/>
  <c r="B462" i="13"/>
  <c r="N461" i="13"/>
  <c r="P461" i="13" s="1"/>
  <c r="D461" i="13"/>
  <c r="H461" i="13" s="1"/>
  <c r="B461" i="13"/>
  <c r="N460" i="13"/>
  <c r="P460" i="13" s="1"/>
  <c r="D460" i="13"/>
  <c r="H460" i="13" s="1"/>
  <c r="B460" i="13"/>
  <c r="N459" i="13"/>
  <c r="P459" i="13" s="1"/>
  <c r="D459" i="13"/>
  <c r="H459" i="13" s="1"/>
  <c r="B459" i="13"/>
  <c r="N458" i="13"/>
  <c r="P458" i="13" s="1"/>
  <c r="D458" i="13"/>
  <c r="H458" i="13" s="1"/>
  <c r="B458" i="13"/>
  <c r="N457" i="13"/>
  <c r="P457" i="13" s="1"/>
  <c r="D457" i="13"/>
  <c r="H457" i="13" s="1"/>
  <c r="B457" i="13"/>
  <c r="N456" i="13"/>
  <c r="P456" i="13" s="1"/>
  <c r="D456" i="13"/>
  <c r="H456" i="13" s="1"/>
  <c r="B456" i="13"/>
  <c r="N455" i="13"/>
  <c r="P455" i="13" s="1"/>
  <c r="D455" i="13"/>
  <c r="H455" i="13" s="1"/>
  <c r="B455" i="13"/>
  <c r="N454" i="13"/>
  <c r="D454" i="13"/>
  <c r="H454" i="13" s="1"/>
  <c r="B454" i="13"/>
  <c r="N453" i="13"/>
  <c r="P453" i="13" s="1"/>
  <c r="D453" i="13"/>
  <c r="H453" i="13" s="1"/>
  <c r="B453" i="13"/>
  <c r="N452" i="13"/>
  <c r="P452" i="13" s="1"/>
  <c r="D452" i="13"/>
  <c r="H452" i="13" s="1"/>
  <c r="B452" i="13"/>
  <c r="N451" i="13"/>
  <c r="D451" i="13"/>
  <c r="H451" i="13" s="1"/>
  <c r="B451" i="13"/>
  <c r="N450" i="13"/>
  <c r="P450" i="13" s="1"/>
  <c r="D450" i="13"/>
  <c r="H450" i="13" s="1"/>
  <c r="B450" i="13"/>
  <c r="N449" i="13"/>
  <c r="P449" i="13" s="1"/>
  <c r="D449" i="13"/>
  <c r="H449" i="13" s="1"/>
  <c r="B449" i="13"/>
  <c r="N448" i="13"/>
  <c r="P448" i="13" s="1"/>
  <c r="D448" i="13"/>
  <c r="H448" i="13" s="1"/>
  <c r="B448" i="13"/>
  <c r="N447" i="13"/>
  <c r="P447" i="13" s="1"/>
  <c r="D447" i="13"/>
  <c r="H447" i="13" s="1"/>
  <c r="B447" i="13"/>
  <c r="N446" i="13"/>
  <c r="P446" i="13" s="1"/>
  <c r="D446" i="13"/>
  <c r="H446" i="13" s="1"/>
  <c r="B446" i="13"/>
  <c r="N445" i="13"/>
  <c r="P445" i="13" s="1"/>
  <c r="D445" i="13"/>
  <c r="H445" i="13" s="1"/>
  <c r="B445" i="13"/>
  <c r="N444" i="13"/>
  <c r="P444" i="13" s="1"/>
  <c r="D444" i="13"/>
  <c r="H444" i="13" s="1"/>
  <c r="B444" i="13"/>
  <c r="N443" i="13"/>
  <c r="D443" i="13"/>
  <c r="H443" i="13" s="1"/>
  <c r="B443" i="13"/>
  <c r="N442" i="13"/>
  <c r="P442" i="13" s="1"/>
  <c r="D442" i="13"/>
  <c r="H442" i="13" s="1"/>
  <c r="B442" i="13"/>
  <c r="N441" i="13"/>
  <c r="P441" i="13" s="1"/>
  <c r="D441" i="13"/>
  <c r="H441" i="13" s="1"/>
  <c r="B441" i="13"/>
  <c r="N440" i="13"/>
  <c r="D440" i="13"/>
  <c r="H440" i="13" s="1"/>
  <c r="B440" i="13"/>
  <c r="N439" i="13"/>
  <c r="P439" i="13" s="1"/>
  <c r="D439" i="13"/>
  <c r="H439" i="13" s="1"/>
  <c r="B439" i="13"/>
  <c r="N438" i="13"/>
  <c r="P438" i="13" s="1"/>
  <c r="D438" i="13"/>
  <c r="H438" i="13" s="1"/>
  <c r="B438" i="13"/>
  <c r="N437" i="13"/>
  <c r="P437" i="13" s="1"/>
  <c r="D437" i="13"/>
  <c r="H437" i="13" s="1"/>
  <c r="B437" i="13"/>
  <c r="N436" i="13"/>
  <c r="P436" i="13" s="1"/>
  <c r="D436" i="13"/>
  <c r="H436" i="13" s="1"/>
  <c r="B436" i="13"/>
  <c r="N435" i="13"/>
  <c r="P435" i="13" s="1"/>
  <c r="D435" i="13"/>
  <c r="H435" i="13" s="1"/>
  <c r="B435" i="13"/>
  <c r="N434" i="13"/>
  <c r="P434" i="13" s="1"/>
  <c r="D434" i="13"/>
  <c r="H434" i="13" s="1"/>
  <c r="B434" i="13"/>
  <c r="N433" i="13"/>
  <c r="P433" i="13" s="1"/>
  <c r="D433" i="13"/>
  <c r="H433" i="13" s="1"/>
  <c r="B433" i="13"/>
  <c r="N432" i="13"/>
  <c r="P432" i="13" s="1"/>
  <c r="D432" i="13"/>
  <c r="H432" i="13" s="1"/>
  <c r="B432" i="13"/>
  <c r="N431" i="13"/>
  <c r="P431" i="13" s="1"/>
  <c r="D431" i="13"/>
  <c r="H431" i="13" s="1"/>
  <c r="B431" i="13"/>
  <c r="N430" i="13"/>
  <c r="P430" i="13" s="1"/>
  <c r="D430" i="13"/>
  <c r="H430" i="13" s="1"/>
  <c r="B430" i="13"/>
  <c r="N429" i="13"/>
  <c r="P429" i="13" s="1"/>
  <c r="D429" i="13"/>
  <c r="H429" i="13" s="1"/>
  <c r="B429" i="13"/>
  <c r="N428" i="13"/>
  <c r="P428" i="13" s="1"/>
  <c r="D428" i="13"/>
  <c r="H428" i="13" s="1"/>
  <c r="B428" i="13"/>
  <c r="N427" i="13"/>
  <c r="P427" i="13" s="1"/>
  <c r="D427" i="13"/>
  <c r="H427" i="13" s="1"/>
  <c r="B427" i="13"/>
  <c r="N426" i="13"/>
  <c r="P426" i="13" s="1"/>
  <c r="D426" i="13"/>
  <c r="H426" i="13" s="1"/>
  <c r="B426" i="13"/>
  <c r="N425" i="13"/>
  <c r="P425" i="13" s="1"/>
  <c r="D425" i="13"/>
  <c r="H425" i="13" s="1"/>
  <c r="B425" i="13"/>
  <c r="N424" i="13"/>
  <c r="P424" i="13" s="1"/>
  <c r="D424" i="13"/>
  <c r="H424" i="13" s="1"/>
  <c r="B424" i="13"/>
  <c r="N423" i="13"/>
  <c r="P423" i="13" s="1"/>
  <c r="D423" i="13"/>
  <c r="H423" i="13" s="1"/>
  <c r="B423" i="13"/>
  <c r="N422" i="13"/>
  <c r="P422" i="13" s="1"/>
  <c r="D422" i="13"/>
  <c r="H422" i="13" s="1"/>
  <c r="B422" i="13"/>
  <c r="N421" i="13"/>
  <c r="P421" i="13" s="1"/>
  <c r="D421" i="13"/>
  <c r="H421" i="13" s="1"/>
  <c r="B421" i="13"/>
  <c r="N420" i="13"/>
  <c r="P420" i="13" s="1"/>
  <c r="D420" i="13"/>
  <c r="H420" i="13" s="1"/>
  <c r="B420" i="13"/>
  <c r="N419" i="13"/>
  <c r="D419" i="13"/>
  <c r="H419" i="13" s="1"/>
  <c r="B419" i="13"/>
  <c r="N418" i="13"/>
  <c r="P418" i="13" s="1"/>
  <c r="D418" i="13"/>
  <c r="H418" i="13" s="1"/>
  <c r="B418" i="13"/>
  <c r="N417" i="13"/>
  <c r="P417" i="13" s="1"/>
  <c r="D417" i="13"/>
  <c r="H417" i="13" s="1"/>
  <c r="B417" i="13"/>
  <c r="N416" i="13"/>
  <c r="P416" i="13" s="1"/>
  <c r="D416" i="13"/>
  <c r="H416" i="13" s="1"/>
  <c r="B416" i="13"/>
  <c r="N415" i="13"/>
  <c r="P415" i="13" s="1"/>
  <c r="D415" i="13"/>
  <c r="H415" i="13" s="1"/>
  <c r="B415" i="13"/>
  <c r="N414" i="13"/>
  <c r="P414" i="13" s="1"/>
  <c r="D414" i="13"/>
  <c r="H414" i="13" s="1"/>
  <c r="B414" i="13"/>
  <c r="N413" i="13"/>
  <c r="D413" i="13"/>
  <c r="H413" i="13" s="1"/>
  <c r="B413" i="13"/>
  <c r="N412" i="13"/>
  <c r="P412" i="13" s="1"/>
  <c r="D412" i="13"/>
  <c r="H412" i="13" s="1"/>
  <c r="B412" i="13"/>
  <c r="N411" i="13"/>
  <c r="P411" i="13" s="1"/>
  <c r="D411" i="13"/>
  <c r="H411" i="13" s="1"/>
  <c r="B411" i="13"/>
  <c r="N410" i="13"/>
  <c r="P410" i="13" s="1"/>
  <c r="D410" i="13"/>
  <c r="H410" i="13" s="1"/>
  <c r="B410" i="13"/>
  <c r="N409" i="13"/>
  <c r="D409" i="13"/>
  <c r="H409" i="13" s="1"/>
  <c r="B409" i="13"/>
  <c r="N408" i="13"/>
  <c r="P408" i="13" s="1"/>
  <c r="D408" i="13"/>
  <c r="H408" i="13" s="1"/>
  <c r="B408" i="13"/>
  <c r="N407" i="13"/>
  <c r="P407" i="13" s="1"/>
  <c r="D407" i="13"/>
  <c r="H407" i="13" s="1"/>
  <c r="B407" i="13"/>
  <c r="N406" i="13"/>
  <c r="P406" i="13" s="1"/>
  <c r="D406" i="13"/>
  <c r="H406" i="13" s="1"/>
  <c r="B406" i="13"/>
  <c r="N405" i="13"/>
  <c r="P405" i="13" s="1"/>
  <c r="D405" i="13"/>
  <c r="H405" i="13" s="1"/>
  <c r="B405" i="13"/>
  <c r="N404" i="13"/>
  <c r="P404" i="13" s="1"/>
  <c r="D404" i="13"/>
  <c r="H404" i="13" s="1"/>
  <c r="B404" i="13"/>
  <c r="N403" i="13"/>
  <c r="P403" i="13" s="1"/>
  <c r="D403" i="13"/>
  <c r="H403" i="13" s="1"/>
  <c r="B403" i="13"/>
  <c r="N402" i="13"/>
  <c r="P402" i="13" s="1"/>
  <c r="D402" i="13"/>
  <c r="H402" i="13" s="1"/>
  <c r="B402" i="13"/>
  <c r="N401" i="13"/>
  <c r="P401" i="13" s="1"/>
  <c r="D401" i="13"/>
  <c r="H401" i="13" s="1"/>
  <c r="B401" i="13"/>
  <c r="N400" i="13"/>
  <c r="P400" i="13" s="1"/>
  <c r="D400" i="13"/>
  <c r="H400" i="13" s="1"/>
  <c r="B400" i="13"/>
  <c r="N399" i="13"/>
  <c r="P399" i="13" s="1"/>
  <c r="D399" i="13"/>
  <c r="H399" i="13" s="1"/>
  <c r="B399" i="13"/>
  <c r="N398" i="13"/>
  <c r="P398" i="13" s="1"/>
  <c r="D398" i="13"/>
  <c r="H398" i="13" s="1"/>
  <c r="B398" i="13"/>
  <c r="N397" i="13"/>
  <c r="P397" i="13" s="1"/>
  <c r="D397" i="13"/>
  <c r="H397" i="13" s="1"/>
  <c r="B397" i="13"/>
  <c r="N396" i="13"/>
  <c r="P396" i="13" s="1"/>
  <c r="D396" i="13"/>
  <c r="H396" i="13" s="1"/>
  <c r="B396" i="13"/>
  <c r="N395" i="13"/>
  <c r="P395" i="13" s="1"/>
  <c r="D395" i="13"/>
  <c r="H395" i="13" s="1"/>
  <c r="B395" i="13"/>
  <c r="N394" i="13"/>
  <c r="P394" i="13" s="1"/>
  <c r="D394" i="13"/>
  <c r="H394" i="13" s="1"/>
  <c r="B394" i="13"/>
  <c r="N393" i="13"/>
  <c r="P393" i="13" s="1"/>
  <c r="D393" i="13"/>
  <c r="H393" i="13" s="1"/>
  <c r="B393" i="13"/>
  <c r="N392" i="13"/>
  <c r="P392" i="13" s="1"/>
  <c r="D392" i="13"/>
  <c r="H392" i="13" s="1"/>
  <c r="B392" i="13"/>
  <c r="N391" i="13"/>
  <c r="P391" i="13" s="1"/>
  <c r="D391" i="13"/>
  <c r="H391" i="13" s="1"/>
  <c r="B391" i="13"/>
  <c r="N390" i="13"/>
  <c r="P390" i="13" s="1"/>
  <c r="D390" i="13"/>
  <c r="H390" i="13" s="1"/>
  <c r="B390" i="13"/>
  <c r="N389" i="13"/>
  <c r="P389" i="13" s="1"/>
  <c r="D389" i="13"/>
  <c r="H389" i="13" s="1"/>
  <c r="B389" i="13"/>
  <c r="N388" i="13"/>
  <c r="P388" i="13" s="1"/>
  <c r="D388" i="13"/>
  <c r="H388" i="13" s="1"/>
  <c r="B388" i="13"/>
  <c r="N387" i="13"/>
  <c r="P387" i="13" s="1"/>
  <c r="D387" i="13"/>
  <c r="H387" i="13" s="1"/>
  <c r="B387" i="13"/>
  <c r="N386" i="13"/>
  <c r="P386" i="13" s="1"/>
  <c r="D386" i="13"/>
  <c r="H386" i="13" s="1"/>
  <c r="B386" i="13"/>
  <c r="N385" i="13"/>
  <c r="D385" i="13"/>
  <c r="H385" i="13" s="1"/>
  <c r="B385" i="13"/>
  <c r="N384" i="13"/>
  <c r="P384" i="13" s="1"/>
  <c r="D384" i="13"/>
  <c r="H384" i="13" s="1"/>
  <c r="B384" i="13"/>
  <c r="N383" i="13"/>
  <c r="P383" i="13" s="1"/>
  <c r="D383" i="13"/>
  <c r="H383" i="13" s="1"/>
  <c r="B383" i="13"/>
  <c r="N382" i="13"/>
  <c r="P382" i="13" s="1"/>
  <c r="D382" i="13"/>
  <c r="H382" i="13" s="1"/>
  <c r="B382" i="13"/>
  <c r="N381" i="13"/>
  <c r="P381" i="13" s="1"/>
  <c r="D381" i="13"/>
  <c r="H381" i="13" s="1"/>
  <c r="B381" i="13"/>
  <c r="N380" i="13"/>
  <c r="P380" i="13" s="1"/>
  <c r="D380" i="13"/>
  <c r="H380" i="13" s="1"/>
  <c r="B380" i="13"/>
  <c r="N379" i="13"/>
  <c r="P379" i="13" s="1"/>
  <c r="D379" i="13"/>
  <c r="H379" i="13" s="1"/>
  <c r="B379" i="13"/>
  <c r="N378" i="13"/>
  <c r="P378" i="13" s="1"/>
  <c r="D378" i="13"/>
  <c r="H378" i="13" s="1"/>
  <c r="B378" i="13"/>
  <c r="N377" i="13"/>
  <c r="P377" i="13" s="1"/>
  <c r="D377" i="13"/>
  <c r="H377" i="13" s="1"/>
  <c r="B377" i="13"/>
  <c r="N376" i="13"/>
  <c r="P376" i="13" s="1"/>
  <c r="D376" i="13"/>
  <c r="H376" i="13" s="1"/>
  <c r="B376" i="13"/>
  <c r="N375" i="13"/>
  <c r="P375" i="13" s="1"/>
  <c r="D375" i="13"/>
  <c r="H375" i="13" s="1"/>
  <c r="B375" i="13"/>
  <c r="N374" i="13"/>
  <c r="P374" i="13" s="1"/>
  <c r="D374" i="13"/>
  <c r="H374" i="13" s="1"/>
  <c r="B374" i="13"/>
  <c r="N373" i="13"/>
  <c r="P373" i="13" s="1"/>
  <c r="D373" i="13"/>
  <c r="H373" i="13" s="1"/>
  <c r="B373" i="13"/>
  <c r="N372" i="13"/>
  <c r="P372" i="13" s="1"/>
  <c r="D372" i="13"/>
  <c r="H372" i="13" s="1"/>
  <c r="B372" i="13"/>
  <c r="N371" i="13"/>
  <c r="P371" i="13" s="1"/>
  <c r="D371" i="13"/>
  <c r="H371" i="13" s="1"/>
  <c r="B371" i="13"/>
  <c r="N370" i="13"/>
  <c r="P370" i="13" s="1"/>
  <c r="D370" i="13"/>
  <c r="H370" i="13" s="1"/>
  <c r="B370" i="13"/>
  <c r="N369" i="13"/>
  <c r="P369" i="13" s="1"/>
  <c r="D369" i="13"/>
  <c r="H369" i="13" s="1"/>
  <c r="B369" i="13"/>
  <c r="N368" i="13"/>
  <c r="P368" i="13" s="1"/>
  <c r="D368" i="13"/>
  <c r="H368" i="13" s="1"/>
  <c r="B368" i="13"/>
  <c r="N367" i="13"/>
  <c r="P367" i="13" s="1"/>
  <c r="D367" i="13"/>
  <c r="H367" i="13" s="1"/>
  <c r="B367" i="13"/>
  <c r="N366" i="13"/>
  <c r="P366" i="13" s="1"/>
  <c r="D366" i="13"/>
  <c r="H366" i="13" s="1"/>
  <c r="B366" i="13"/>
  <c r="N365" i="13"/>
  <c r="P365" i="13" s="1"/>
  <c r="D365" i="13"/>
  <c r="H365" i="13" s="1"/>
  <c r="B365" i="13"/>
  <c r="N364" i="13"/>
  <c r="P364" i="13" s="1"/>
  <c r="D364" i="13"/>
  <c r="H364" i="13" s="1"/>
  <c r="B364" i="13"/>
  <c r="N363" i="13"/>
  <c r="P363" i="13" s="1"/>
  <c r="D363" i="13"/>
  <c r="H363" i="13" s="1"/>
  <c r="B363" i="13"/>
  <c r="N362" i="13"/>
  <c r="P362" i="13" s="1"/>
  <c r="D362" i="13"/>
  <c r="H362" i="13" s="1"/>
  <c r="B362" i="13"/>
  <c r="N361" i="13"/>
  <c r="P361" i="13" s="1"/>
  <c r="D361" i="13"/>
  <c r="H361" i="13" s="1"/>
  <c r="B361" i="13"/>
  <c r="N360" i="13"/>
  <c r="P360" i="13" s="1"/>
  <c r="D360" i="13"/>
  <c r="H360" i="13" s="1"/>
  <c r="B360" i="13"/>
  <c r="N359" i="13"/>
  <c r="P359" i="13" s="1"/>
  <c r="D359" i="13"/>
  <c r="H359" i="13" s="1"/>
  <c r="B359" i="13"/>
  <c r="N358" i="13"/>
  <c r="P358" i="13" s="1"/>
  <c r="D358" i="13"/>
  <c r="H358" i="13" s="1"/>
  <c r="B358" i="13"/>
  <c r="N357" i="13"/>
  <c r="P357" i="13" s="1"/>
  <c r="D357" i="13"/>
  <c r="H357" i="13" s="1"/>
  <c r="B357" i="13"/>
  <c r="N356" i="13"/>
  <c r="P356" i="13" s="1"/>
  <c r="D356" i="13"/>
  <c r="H356" i="13" s="1"/>
  <c r="B356" i="13"/>
  <c r="N355" i="13"/>
  <c r="P355" i="13" s="1"/>
  <c r="D355" i="13"/>
  <c r="H355" i="13" s="1"/>
  <c r="B355" i="13"/>
  <c r="N354" i="13"/>
  <c r="P354" i="13" s="1"/>
  <c r="D354" i="13"/>
  <c r="H354" i="13" s="1"/>
  <c r="B354" i="13"/>
  <c r="N353" i="13"/>
  <c r="P353" i="13" s="1"/>
  <c r="D353" i="13"/>
  <c r="H353" i="13" s="1"/>
  <c r="B353" i="13"/>
  <c r="N352" i="13"/>
  <c r="P352" i="13" s="1"/>
  <c r="D352" i="13"/>
  <c r="H352" i="13" s="1"/>
  <c r="B352" i="13"/>
  <c r="N351" i="13"/>
  <c r="P351" i="13" s="1"/>
  <c r="D351" i="13"/>
  <c r="H351" i="13" s="1"/>
  <c r="B351" i="13"/>
  <c r="N350" i="13"/>
  <c r="D350" i="13"/>
  <c r="H350" i="13" s="1"/>
  <c r="B350" i="13"/>
  <c r="N349" i="13"/>
  <c r="P349" i="13" s="1"/>
  <c r="D349" i="13"/>
  <c r="H349" i="13" s="1"/>
  <c r="B349" i="13"/>
  <c r="N348" i="13"/>
  <c r="P348" i="13" s="1"/>
  <c r="D348" i="13"/>
  <c r="H348" i="13" s="1"/>
  <c r="B348" i="13"/>
  <c r="N347" i="13"/>
  <c r="P347" i="13" s="1"/>
  <c r="D347" i="13"/>
  <c r="H347" i="13" s="1"/>
  <c r="B347" i="13"/>
  <c r="N346" i="13"/>
  <c r="P346" i="13" s="1"/>
  <c r="D346" i="13"/>
  <c r="H346" i="13" s="1"/>
  <c r="B346" i="13"/>
  <c r="N345" i="13"/>
  <c r="P345" i="13" s="1"/>
  <c r="D345" i="13"/>
  <c r="H345" i="13" s="1"/>
  <c r="B345" i="13"/>
  <c r="N344" i="13"/>
  <c r="P344" i="13" s="1"/>
  <c r="D344" i="13"/>
  <c r="H344" i="13" s="1"/>
  <c r="B344" i="13"/>
  <c r="N343" i="13"/>
  <c r="P343" i="13" s="1"/>
  <c r="D343" i="13"/>
  <c r="H343" i="13" s="1"/>
  <c r="B343" i="13"/>
  <c r="N342" i="13"/>
  <c r="P342" i="13" s="1"/>
  <c r="D342" i="13"/>
  <c r="H342" i="13" s="1"/>
  <c r="B342" i="13"/>
  <c r="N341" i="13"/>
  <c r="P341" i="13" s="1"/>
  <c r="D341" i="13"/>
  <c r="H341" i="13" s="1"/>
  <c r="B341" i="13"/>
  <c r="N340" i="13"/>
  <c r="P340" i="13" s="1"/>
  <c r="D340" i="13"/>
  <c r="H340" i="13" s="1"/>
  <c r="B340" i="13"/>
  <c r="N339" i="13"/>
  <c r="P339" i="13" s="1"/>
  <c r="D339" i="13"/>
  <c r="H339" i="13" s="1"/>
  <c r="B339" i="13"/>
  <c r="N338" i="13"/>
  <c r="P338" i="13" s="1"/>
  <c r="D338" i="13"/>
  <c r="H338" i="13" s="1"/>
  <c r="B338" i="13"/>
  <c r="N337" i="13"/>
  <c r="P337" i="13" s="1"/>
  <c r="D337" i="13"/>
  <c r="H337" i="13" s="1"/>
  <c r="B337" i="13"/>
  <c r="N336" i="13"/>
  <c r="P336" i="13" s="1"/>
  <c r="D336" i="13"/>
  <c r="H336" i="13" s="1"/>
  <c r="B336" i="13"/>
  <c r="N335" i="13"/>
  <c r="P335" i="13" s="1"/>
  <c r="D335" i="13"/>
  <c r="H335" i="13" s="1"/>
  <c r="B335" i="13"/>
  <c r="N334" i="13"/>
  <c r="P334" i="13" s="1"/>
  <c r="D334" i="13"/>
  <c r="H334" i="13" s="1"/>
  <c r="B334" i="13"/>
  <c r="N333" i="13"/>
  <c r="P333" i="13" s="1"/>
  <c r="D333" i="13"/>
  <c r="H333" i="13" s="1"/>
  <c r="B333" i="13"/>
  <c r="N332" i="13"/>
  <c r="P332" i="13" s="1"/>
  <c r="D332" i="13"/>
  <c r="H332" i="13" s="1"/>
  <c r="B332" i="13"/>
  <c r="N331" i="13"/>
  <c r="P331" i="13" s="1"/>
  <c r="D331" i="13"/>
  <c r="H331" i="13" s="1"/>
  <c r="B331" i="13"/>
  <c r="N330" i="13"/>
  <c r="P330" i="13" s="1"/>
  <c r="D330" i="13"/>
  <c r="H330" i="13" s="1"/>
  <c r="B330" i="13"/>
  <c r="N329" i="13"/>
  <c r="P329" i="13" s="1"/>
  <c r="D329" i="13"/>
  <c r="H329" i="13" s="1"/>
  <c r="B329" i="13"/>
  <c r="N328" i="13"/>
  <c r="P328" i="13" s="1"/>
  <c r="D328" i="13"/>
  <c r="H328" i="13" s="1"/>
  <c r="B328" i="13"/>
  <c r="N327" i="13"/>
  <c r="P327" i="13" s="1"/>
  <c r="D327" i="13"/>
  <c r="H327" i="13" s="1"/>
  <c r="B327" i="13"/>
  <c r="N326" i="13"/>
  <c r="P326" i="13" s="1"/>
  <c r="D326" i="13"/>
  <c r="H326" i="13" s="1"/>
  <c r="B326" i="13"/>
  <c r="N325" i="13"/>
  <c r="P325" i="13" s="1"/>
  <c r="D325" i="13"/>
  <c r="H325" i="13" s="1"/>
  <c r="B325" i="13"/>
  <c r="N324" i="13"/>
  <c r="P324" i="13" s="1"/>
  <c r="D324" i="13"/>
  <c r="H324" i="13" s="1"/>
  <c r="B324" i="13"/>
  <c r="N323" i="13"/>
  <c r="P323" i="13" s="1"/>
  <c r="D323" i="13"/>
  <c r="H323" i="13" s="1"/>
  <c r="B323" i="13"/>
  <c r="N322" i="13"/>
  <c r="P322" i="13" s="1"/>
  <c r="D322" i="13"/>
  <c r="H322" i="13" s="1"/>
  <c r="B322" i="13"/>
  <c r="N321" i="13"/>
  <c r="P321" i="13" s="1"/>
  <c r="D321" i="13"/>
  <c r="H321" i="13" s="1"/>
  <c r="B321" i="13"/>
  <c r="N320" i="13"/>
  <c r="P320" i="13" s="1"/>
  <c r="D320" i="13"/>
  <c r="H320" i="13" s="1"/>
  <c r="B320" i="13"/>
  <c r="N319" i="13"/>
  <c r="P319" i="13" s="1"/>
  <c r="D319" i="13"/>
  <c r="H319" i="13" s="1"/>
  <c r="B319" i="13"/>
  <c r="N318" i="13"/>
  <c r="P318" i="13" s="1"/>
  <c r="D318" i="13"/>
  <c r="H318" i="13" s="1"/>
  <c r="B318" i="13"/>
  <c r="N317" i="13"/>
  <c r="P317" i="13" s="1"/>
  <c r="D317" i="13"/>
  <c r="H317" i="13" s="1"/>
  <c r="B317" i="13"/>
  <c r="N316" i="13"/>
  <c r="P316" i="13" s="1"/>
  <c r="D316" i="13"/>
  <c r="H316" i="13" s="1"/>
  <c r="B316" i="13"/>
  <c r="N315" i="13"/>
  <c r="P315" i="13" s="1"/>
  <c r="D315" i="13"/>
  <c r="H315" i="13" s="1"/>
  <c r="B315" i="13"/>
  <c r="N314" i="13"/>
  <c r="P314" i="13" s="1"/>
  <c r="D314" i="13"/>
  <c r="H314" i="13" s="1"/>
  <c r="B314" i="13"/>
  <c r="N313" i="13"/>
  <c r="P313" i="13" s="1"/>
  <c r="D313" i="13"/>
  <c r="H313" i="13" s="1"/>
  <c r="B313" i="13"/>
  <c r="N312" i="13"/>
  <c r="P312" i="13" s="1"/>
  <c r="D312" i="13"/>
  <c r="H312" i="13" s="1"/>
  <c r="B312" i="13"/>
  <c r="N311" i="13"/>
  <c r="P311" i="13" s="1"/>
  <c r="D311" i="13"/>
  <c r="H311" i="13" s="1"/>
  <c r="B311" i="13"/>
  <c r="N310" i="13"/>
  <c r="P310" i="13" s="1"/>
  <c r="D310" i="13"/>
  <c r="H310" i="13" s="1"/>
  <c r="B310" i="13"/>
  <c r="N309" i="13"/>
  <c r="P309" i="13" s="1"/>
  <c r="D309" i="13"/>
  <c r="H309" i="13" s="1"/>
  <c r="B309" i="13"/>
  <c r="N308" i="13"/>
  <c r="P308" i="13" s="1"/>
  <c r="D308" i="13"/>
  <c r="H308" i="13" s="1"/>
  <c r="B308" i="13"/>
  <c r="N307" i="13"/>
  <c r="P307" i="13" s="1"/>
  <c r="D307" i="13"/>
  <c r="H307" i="13" s="1"/>
  <c r="B307" i="13"/>
  <c r="N306" i="13"/>
  <c r="P306" i="13" s="1"/>
  <c r="D306" i="13"/>
  <c r="H306" i="13" s="1"/>
  <c r="B306" i="13"/>
  <c r="N305" i="13"/>
  <c r="P305" i="13" s="1"/>
  <c r="D305" i="13"/>
  <c r="H305" i="13" s="1"/>
  <c r="B305" i="13"/>
  <c r="N304" i="13"/>
  <c r="P304" i="13" s="1"/>
  <c r="D304" i="13"/>
  <c r="H304" i="13" s="1"/>
  <c r="B304" i="13"/>
  <c r="N303" i="13"/>
  <c r="P303" i="13" s="1"/>
  <c r="D303" i="13"/>
  <c r="H303" i="13" s="1"/>
  <c r="B303" i="13"/>
  <c r="N302" i="13"/>
  <c r="P302" i="13" s="1"/>
  <c r="D302" i="13"/>
  <c r="H302" i="13" s="1"/>
  <c r="B302" i="13"/>
  <c r="N301" i="13"/>
  <c r="P301" i="13" s="1"/>
  <c r="D301" i="13"/>
  <c r="H301" i="13" s="1"/>
  <c r="B301" i="13"/>
  <c r="N300" i="13"/>
  <c r="P300" i="13" s="1"/>
  <c r="D300" i="13"/>
  <c r="H300" i="13" s="1"/>
  <c r="B300" i="13"/>
  <c r="N299" i="13"/>
  <c r="P299" i="13" s="1"/>
  <c r="D299" i="13"/>
  <c r="H299" i="13" s="1"/>
  <c r="B299" i="13"/>
  <c r="N298" i="13"/>
  <c r="P298" i="13" s="1"/>
  <c r="D298" i="13"/>
  <c r="H298" i="13" s="1"/>
  <c r="B298" i="13"/>
  <c r="N297" i="13"/>
  <c r="P297" i="13" s="1"/>
  <c r="D297" i="13"/>
  <c r="H297" i="13" s="1"/>
  <c r="B297" i="13"/>
  <c r="N296" i="13"/>
  <c r="P296" i="13" s="1"/>
  <c r="D296" i="13"/>
  <c r="H296" i="13" s="1"/>
  <c r="B296" i="13"/>
  <c r="N295" i="13"/>
  <c r="P295" i="13" s="1"/>
  <c r="D295" i="13"/>
  <c r="H295" i="13" s="1"/>
  <c r="B295" i="13"/>
  <c r="N294" i="13"/>
  <c r="P294" i="13" s="1"/>
  <c r="D294" i="13"/>
  <c r="H294" i="13" s="1"/>
  <c r="B294" i="13"/>
  <c r="N293" i="13"/>
  <c r="P293" i="13" s="1"/>
  <c r="D293" i="13"/>
  <c r="H293" i="13" s="1"/>
  <c r="B293" i="13"/>
  <c r="P292" i="13"/>
  <c r="D292" i="13"/>
  <c r="H292" i="13" s="1"/>
  <c r="B292" i="13"/>
  <c r="P291" i="13"/>
  <c r="D291" i="13"/>
  <c r="H291" i="13" s="1"/>
  <c r="B291" i="13"/>
  <c r="P290" i="13"/>
  <c r="D290" i="13"/>
  <c r="H290" i="13" s="1"/>
  <c r="B290" i="13"/>
  <c r="P289" i="13"/>
  <c r="D289" i="13"/>
  <c r="H289" i="13" s="1"/>
  <c r="B289" i="13"/>
  <c r="N288" i="13"/>
  <c r="P288" i="13" s="1"/>
  <c r="D288" i="13"/>
  <c r="H288" i="13" s="1"/>
  <c r="B288" i="13"/>
  <c r="N287" i="13"/>
  <c r="P287" i="13" s="1"/>
  <c r="D287" i="13"/>
  <c r="H287" i="13" s="1"/>
  <c r="B287" i="13"/>
  <c r="N286" i="13"/>
  <c r="P286" i="13" s="1"/>
  <c r="D286" i="13"/>
  <c r="H286" i="13" s="1"/>
  <c r="B286" i="13"/>
  <c r="N285" i="13"/>
  <c r="P285" i="13" s="1"/>
  <c r="D285" i="13"/>
  <c r="H285" i="13" s="1"/>
  <c r="B285" i="13"/>
  <c r="N284" i="13"/>
  <c r="P284" i="13" s="1"/>
  <c r="D284" i="13"/>
  <c r="H284" i="13" s="1"/>
  <c r="B284" i="13"/>
  <c r="N283" i="13"/>
  <c r="P283" i="13" s="1"/>
  <c r="D283" i="13"/>
  <c r="H283" i="13" s="1"/>
  <c r="B283" i="13"/>
  <c r="N282" i="13"/>
  <c r="P282" i="13" s="1"/>
  <c r="D282" i="13"/>
  <c r="H282" i="13" s="1"/>
  <c r="B282" i="13"/>
  <c r="N281" i="13"/>
  <c r="P281" i="13" s="1"/>
  <c r="D281" i="13"/>
  <c r="H281" i="13" s="1"/>
  <c r="B281" i="13"/>
  <c r="N280" i="13"/>
  <c r="P280" i="13" s="1"/>
  <c r="D280" i="13"/>
  <c r="H280" i="13" s="1"/>
  <c r="B280" i="13"/>
  <c r="N279" i="13"/>
  <c r="P279" i="13" s="1"/>
  <c r="D279" i="13"/>
  <c r="H279" i="13" s="1"/>
  <c r="B279" i="13"/>
  <c r="N278" i="13"/>
  <c r="P278" i="13" s="1"/>
  <c r="D278" i="13"/>
  <c r="H278" i="13" s="1"/>
  <c r="B278" i="13"/>
  <c r="N277" i="13"/>
  <c r="P277" i="13" s="1"/>
  <c r="D277" i="13"/>
  <c r="H277" i="13" s="1"/>
  <c r="B277" i="13"/>
  <c r="N276" i="13"/>
  <c r="P276" i="13" s="1"/>
  <c r="D276" i="13"/>
  <c r="H276" i="13" s="1"/>
  <c r="B276" i="13"/>
  <c r="N275" i="13"/>
  <c r="P275" i="13" s="1"/>
  <c r="D275" i="13"/>
  <c r="H275" i="13" s="1"/>
  <c r="B275" i="13"/>
  <c r="N274" i="13"/>
  <c r="P274" i="13" s="1"/>
  <c r="D274" i="13"/>
  <c r="H274" i="13" s="1"/>
  <c r="B274" i="13"/>
  <c r="N273" i="13"/>
  <c r="P273" i="13" s="1"/>
  <c r="D273" i="13"/>
  <c r="H273" i="13" s="1"/>
  <c r="B273" i="13"/>
  <c r="N272" i="13"/>
  <c r="P272" i="13" s="1"/>
  <c r="D272" i="13"/>
  <c r="H272" i="13" s="1"/>
  <c r="B272" i="13"/>
  <c r="N271" i="13"/>
  <c r="P271" i="13" s="1"/>
  <c r="D271" i="13"/>
  <c r="H271" i="13" s="1"/>
  <c r="B271" i="13"/>
  <c r="N270" i="13"/>
  <c r="P270" i="13" s="1"/>
  <c r="D270" i="13"/>
  <c r="H270" i="13" s="1"/>
  <c r="B270" i="13"/>
  <c r="N269" i="13"/>
  <c r="P269" i="13" s="1"/>
  <c r="D269" i="13"/>
  <c r="H269" i="13" s="1"/>
  <c r="B269" i="13"/>
  <c r="N268" i="13"/>
  <c r="P268" i="13" s="1"/>
  <c r="D268" i="13"/>
  <c r="H268" i="13" s="1"/>
  <c r="B268" i="13"/>
  <c r="N267" i="13"/>
  <c r="P267" i="13" s="1"/>
  <c r="D267" i="13"/>
  <c r="H267" i="13" s="1"/>
  <c r="B267" i="13"/>
  <c r="N266" i="13"/>
  <c r="P266" i="13" s="1"/>
  <c r="D266" i="13"/>
  <c r="H266" i="13" s="1"/>
  <c r="B266" i="13"/>
  <c r="N265" i="13"/>
  <c r="P265" i="13" s="1"/>
  <c r="D265" i="13"/>
  <c r="H265" i="13" s="1"/>
  <c r="B265" i="13"/>
  <c r="N264" i="13"/>
  <c r="P264" i="13" s="1"/>
  <c r="D264" i="13"/>
  <c r="H264" i="13" s="1"/>
  <c r="B264" i="13"/>
  <c r="N263" i="13"/>
  <c r="P263" i="13" s="1"/>
  <c r="D263" i="13"/>
  <c r="H263" i="13" s="1"/>
  <c r="B263" i="13"/>
  <c r="N262" i="13"/>
  <c r="P262" i="13" s="1"/>
  <c r="D262" i="13"/>
  <c r="H262" i="13" s="1"/>
  <c r="B262" i="13"/>
  <c r="N261" i="13"/>
  <c r="P261" i="13" s="1"/>
  <c r="D261" i="13"/>
  <c r="H261" i="13" s="1"/>
  <c r="B261" i="13"/>
  <c r="N260" i="13"/>
  <c r="P260" i="13" s="1"/>
  <c r="D260" i="13"/>
  <c r="H260" i="13" s="1"/>
  <c r="B260" i="13"/>
  <c r="N259" i="13"/>
  <c r="P259" i="13" s="1"/>
  <c r="D259" i="13"/>
  <c r="H259" i="13" s="1"/>
  <c r="B259" i="13"/>
  <c r="N258" i="13"/>
  <c r="P258" i="13" s="1"/>
  <c r="D258" i="13"/>
  <c r="H258" i="13" s="1"/>
  <c r="B258" i="13"/>
  <c r="N257" i="13"/>
  <c r="P257" i="13" s="1"/>
  <c r="D257" i="13"/>
  <c r="H257" i="13" s="1"/>
  <c r="B257" i="13"/>
  <c r="N256" i="13"/>
  <c r="P256" i="13" s="1"/>
  <c r="D256" i="13"/>
  <c r="H256" i="13" s="1"/>
  <c r="B256" i="13"/>
  <c r="N255" i="13"/>
  <c r="P255" i="13" s="1"/>
  <c r="D255" i="13"/>
  <c r="H255" i="13" s="1"/>
  <c r="B255" i="13"/>
  <c r="N254" i="13"/>
  <c r="P254" i="13" s="1"/>
  <c r="D254" i="13"/>
  <c r="H254" i="13" s="1"/>
  <c r="B254" i="13"/>
  <c r="N253" i="13"/>
  <c r="P253" i="13" s="1"/>
  <c r="D253" i="13"/>
  <c r="H253" i="13" s="1"/>
  <c r="B253" i="13"/>
  <c r="N252" i="13"/>
  <c r="P252" i="13" s="1"/>
  <c r="D252" i="13"/>
  <c r="H252" i="13" s="1"/>
  <c r="B252" i="13"/>
  <c r="N251" i="13"/>
  <c r="P251" i="13" s="1"/>
  <c r="D251" i="13"/>
  <c r="H251" i="13" s="1"/>
  <c r="B251" i="13"/>
  <c r="N250" i="13"/>
  <c r="P250" i="13" s="1"/>
  <c r="D250" i="13"/>
  <c r="H250" i="13" s="1"/>
  <c r="B250" i="13"/>
  <c r="N249" i="13"/>
  <c r="P249" i="13" s="1"/>
  <c r="D249" i="13"/>
  <c r="H249" i="13" s="1"/>
  <c r="B249" i="13"/>
  <c r="N248" i="13"/>
  <c r="P248" i="13" s="1"/>
  <c r="D248" i="13"/>
  <c r="H248" i="13" s="1"/>
  <c r="B248" i="13"/>
  <c r="N247" i="13"/>
  <c r="P247" i="13" s="1"/>
  <c r="D247" i="13"/>
  <c r="H247" i="13" s="1"/>
  <c r="B247" i="13"/>
  <c r="N246" i="13"/>
  <c r="P246" i="13" s="1"/>
  <c r="D246" i="13"/>
  <c r="H246" i="13" s="1"/>
  <c r="B246" i="13"/>
  <c r="N245" i="13"/>
  <c r="P245" i="13" s="1"/>
  <c r="D245" i="13"/>
  <c r="H245" i="13" s="1"/>
  <c r="B245" i="13"/>
  <c r="N244" i="13"/>
  <c r="P244" i="13" s="1"/>
  <c r="D244" i="13"/>
  <c r="H244" i="13" s="1"/>
  <c r="B244" i="13"/>
  <c r="N243" i="13"/>
  <c r="P243" i="13" s="1"/>
  <c r="D243" i="13"/>
  <c r="H243" i="13" s="1"/>
  <c r="B243" i="13"/>
  <c r="N242" i="13"/>
  <c r="P242" i="13" s="1"/>
  <c r="D242" i="13"/>
  <c r="H242" i="13" s="1"/>
  <c r="B242" i="13"/>
  <c r="N241" i="13"/>
  <c r="P241" i="13" s="1"/>
  <c r="D241" i="13"/>
  <c r="H241" i="13" s="1"/>
  <c r="B241" i="13"/>
  <c r="N240" i="13"/>
  <c r="P240" i="13" s="1"/>
  <c r="D240" i="13"/>
  <c r="H240" i="13" s="1"/>
  <c r="B240" i="13"/>
  <c r="N239" i="13"/>
  <c r="P239" i="13" s="1"/>
  <c r="D239" i="13"/>
  <c r="H239" i="13" s="1"/>
  <c r="B239" i="13"/>
  <c r="N238" i="13"/>
  <c r="P238" i="13" s="1"/>
  <c r="D238" i="13"/>
  <c r="H238" i="13" s="1"/>
  <c r="B238" i="13"/>
  <c r="N237" i="13"/>
  <c r="P237" i="13" s="1"/>
  <c r="D237" i="13"/>
  <c r="H237" i="13" s="1"/>
  <c r="B237" i="13"/>
  <c r="U236" i="13"/>
  <c r="N236" i="13"/>
  <c r="P236" i="13" s="1"/>
  <c r="D236" i="13"/>
  <c r="H236" i="13" s="1"/>
  <c r="B236" i="13"/>
  <c r="N235" i="13"/>
  <c r="P235" i="13" s="1"/>
  <c r="D235" i="13"/>
  <c r="H235" i="13" s="1"/>
  <c r="B235" i="13"/>
  <c r="N234" i="13"/>
  <c r="P234" i="13" s="1"/>
  <c r="D234" i="13"/>
  <c r="H234" i="13" s="1"/>
  <c r="B234" i="13"/>
  <c r="N233" i="13"/>
  <c r="P233" i="13" s="1"/>
  <c r="D233" i="13"/>
  <c r="H233" i="13" s="1"/>
  <c r="B233" i="13"/>
  <c r="N232" i="13"/>
  <c r="P232" i="13" s="1"/>
  <c r="D232" i="13"/>
  <c r="H232" i="13" s="1"/>
  <c r="B232" i="13"/>
  <c r="N231" i="13"/>
  <c r="P231" i="13" s="1"/>
  <c r="D231" i="13"/>
  <c r="H231" i="13" s="1"/>
  <c r="B231" i="13"/>
  <c r="N230" i="13"/>
  <c r="P230" i="13" s="1"/>
  <c r="D230" i="13"/>
  <c r="H230" i="13" s="1"/>
  <c r="B230" i="13"/>
  <c r="N229" i="13"/>
  <c r="P229" i="13" s="1"/>
  <c r="D229" i="13"/>
  <c r="H229" i="13" s="1"/>
  <c r="B229" i="13"/>
  <c r="N228" i="13"/>
  <c r="P228" i="13" s="1"/>
  <c r="D228" i="13"/>
  <c r="H228" i="13" s="1"/>
  <c r="B228" i="13"/>
  <c r="N227" i="13"/>
  <c r="P227" i="13" s="1"/>
  <c r="D227" i="13"/>
  <c r="H227" i="13" s="1"/>
  <c r="B227" i="13"/>
  <c r="N226" i="13"/>
  <c r="P226" i="13" s="1"/>
  <c r="D226" i="13"/>
  <c r="H226" i="13" s="1"/>
  <c r="B226" i="13"/>
  <c r="N225" i="13"/>
  <c r="P225" i="13" s="1"/>
  <c r="D225" i="13"/>
  <c r="H225" i="13" s="1"/>
  <c r="B225" i="13"/>
  <c r="N224" i="13"/>
  <c r="P224" i="13" s="1"/>
  <c r="D224" i="13"/>
  <c r="H224" i="13" s="1"/>
  <c r="B224" i="13"/>
  <c r="N223" i="13"/>
  <c r="P223" i="13" s="1"/>
  <c r="D223" i="13"/>
  <c r="H223" i="13" s="1"/>
  <c r="B223" i="13"/>
  <c r="N222" i="13"/>
  <c r="P222" i="13" s="1"/>
  <c r="D222" i="13"/>
  <c r="H222" i="13" s="1"/>
  <c r="B222" i="13"/>
  <c r="N221" i="13"/>
  <c r="P221" i="13" s="1"/>
  <c r="D221" i="13"/>
  <c r="H221" i="13" s="1"/>
  <c r="B221" i="13"/>
  <c r="N220" i="13"/>
  <c r="P220" i="13" s="1"/>
  <c r="D220" i="13"/>
  <c r="H220" i="13" s="1"/>
  <c r="B220" i="13"/>
  <c r="N219" i="13"/>
  <c r="P219" i="13" s="1"/>
  <c r="D219" i="13"/>
  <c r="H219" i="13" s="1"/>
  <c r="B219" i="13"/>
  <c r="N218" i="13"/>
  <c r="P218" i="13" s="1"/>
  <c r="D218" i="13"/>
  <c r="H218" i="13" s="1"/>
  <c r="B218" i="13"/>
  <c r="N217" i="13"/>
  <c r="P217" i="13" s="1"/>
  <c r="D217" i="13"/>
  <c r="H217" i="13" s="1"/>
  <c r="B217" i="13"/>
  <c r="N216" i="13"/>
  <c r="P216" i="13" s="1"/>
  <c r="D216" i="13"/>
  <c r="H216" i="13" s="1"/>
  <c r="B216" i="13"/>
  <c r="N215" i="13"/>
  <c r="P215" i="13" s="1"/>
  <c r="D215" i="13"/>
  <c r="H215" i="13" s="1"/>
  <c r="B215" i="13"/>
  <c r="N214" i="13"/>
  <c r="P214" i="13" s="1"/>
  <c r="D214" i="13"/>
  <c r="H214" i="13" s="1"/>
  <c r="B214" i="13"/>
  <c r="N213" i="13"/>
  <c r="P213" i="13" s="1"/>
  <c r="D213" i="13"/>
  <c r="H213" i="13" s="1"/>
  <c r="B213" i="13"/>
  <c r="N212" i="13"/>
  <c r="P212" i="13" s="1"/>
  <c r="D212" i="13"/>
  <c r="H212" i="13" s="1"/>
  <c r="B212" i="13"/>
  <c r="N211" i="13"/>
  <c r="P211" i="13" s="1"/>
  <c r="D211" i="13"/>
  <c r="H211" i="13" s="1"/>
  <c r="B211" i="13"/>
  <c r="N210" i="13"/>
  <c r="P210" i="13" s="1"/>
  <c r="D210" i="13"/>
  <c r="H210" i="13" s="1"/>
  <c r="B210" i="13"/>
  <c r="N209" i="13"/>
  <c r="P209" i="13" s="1"/>
  <c r="D209" i="13"/>
  <c r="H209" i="13" s="1"/>
  <c r="B209" i="13"/>
  <c r="N208" i="13"/>
  <c r="P208" i="13" s="1"/>
  <c r="D208" i="13"/>
  <c r="H208" i="13" s="1"/>
  <c r="B208" i="13"/>
  <c r="N207" i="13"/>
  <c r="P207" i="13" s="1"/>
  <c r="D207" i="13"/>
  <c r="H207" i="13" s="1"/>
  <c r="B207" i="13"/>
  <c r="N206" i="13"/>
  <c r="P206" i="13" s="1"/>
  <c r="D206" i="13"/>
  <c r="H206" i="13" s="1"/>
  <c r="B206" i="13"/>
  <c r="N205" i="13"/>
  <c r="P205" i="13" s="1"/>
  <c r="D205" i="13"/>
  <c r="H205" i="13" s="1"/>
  <c r="B205" i="13"/>
  <c r="N204" i="13"/>
  <c r="P204" i="13" s="1"/>
  <c r="D204" i="13"/>
  <c r="H204" i="13" s="1"/>
  <c r="B204" i="13"/>
  <c r="N203" i="13"/>
  <c r="P203" i="13" s="1"/>
  <c r="D203" i="13"/>
  <c r="H203" i="13" s="1"/>
  <c r="B203" i="13"/>
  <c r="N202" i="13"/>
  <c r="P202" i="13" s="1"/>
  <c r="D202" i="13"/>
  <c r="H202" i="13" s="1"/>
  <c r="B202" i="13"/>
  <c r="N201" i="13"/>
  <c r="P201" i="13" s="1"/>
  <c r="D201" i="13"/>
  <c r="H201" i="13" s="1"/>
  <c r="B201" i="13"/>
  <c r="N200" i="13"/>
  <c r="P200" i="13" s="1"/>
  <c r="D200" i="13"/>
  <c r="H200" i="13" s="1"/>
  <c r="B200" i="13"/>
  <c r="N199" i="13"/>
  <c r="P199" i="13" s="1"/>
  <c r="D199" i="13"/>
  <c r="H199" i="13" s="1"/>
  <c r="B199" i="13"/>
  <c r="N198" i="13"/>
  <c r="P198" i="13" s="1"/>
  <c r="D198" i="13"/>
  <c r="H198" i="13" s="1"/>
  <c r="B198" i="13"/>
  <c r="N197" i="13"/>
  <c r="P197" i="13" s="1"/>
  <c r="D197" i="13"/>
  <c r="H197" i="13" s="1"/>
  <c r="B197" i="13"/>
  <c r="N196" i="13"/>
  <c r="P196" i="13" s="1"/>
  <c r="D196" i="13"/>
  <c r="H196" i="13" s="1"/>
  <c r="B196" i="13"/>
  <c r="N195" i="13"/>
  <c r="P195" i="13" s="1"/>
  <c r="D195" i="13"/>
  <c r="H195" i="13" s="1"/>
  <c r="B195" i="13"/>
  <c r="N194" i="13"/>
  <c r="P194" i="13" s="1"/>
  <c r="D194" i="13"/>
  <c r="H194" i="13" s="1"/>
  <c r="B194" i="13"/>
  <c r="N193" i="13"/>
  <c r="P193" i="13" s="1"/>
  <c r="D193" i="13"/>
  <c r="H193" i="13" s="1"/>
  <c r="B193" i="13"/>
  <c r="N192" i="13"/>
  <c r="P192" i="13" s="1"/>
  <c r="D192" i="13"/>
  <c r="H192" i="13" s="1"/>
  <c r="B192" i="13"/>
  <c r="N191" i="13"/>
  <c r="P191" i="13" s="1"/>
  <c r="D191" i="13"/>
  <c r="H191" i="13" s="1"/>
  <c r="B191" i="13"/>
  <c r="N190" i="13"/>
  <c r="P190" i="13" s="1"/>
  <c r="D190" i="13"/>
  <c r="H190" i="13" s="1"/>
  <c r="B190" i="13"/>
  <c r="N189" i="13"/>
  <c r="P189" i="13" s="1"/>
  <c r="D189" i="13"/>
  <c r="H189" i="13" s="1"/>
  <c r="B189" i="13"/>
  <c r="N188" i="13"/>
  <c r="P188" i="13" s="1"/>
  <c r="D188" i="13"/>
  <c r="H188" i="13" s="1"/>
  <c r="B188" i="13"/>
  <c r="N187" i="13"/>
  <c r="P187" i="13" s="1"/>
  <c r="D187" i="13"/>
  <c r="H187" i="13" s="1"/>
  <c r="B187" i="13"/>
  <c r="N186" i="13"/>
  <c r="P186" i="13" s="1"/>
  <c r="D186" i="13"/>
  <c r="H186" i="13" s="1"/>
  <c r="B186" i="13"/>
  <c r="N185" i="13"/>
  <c r="P185" i="13" s="1"/>
  <c r="D185" i="13"/>
  <c r="H185" i="13" s="1"/>
  <c r="B185" i="13"/>
  <c r="N184" i="13"/>
  <c r="P184" i="13" s="1"/>
  <c r="D184" i="13"/>
  <c r="H184" i="13" s="1"/>
  <c r="B184" i="13"/>
  <c r="N183" i="13"/>
  <c r="P183" i="13" s="1"/>
  <c r="D183" i="13"/>
  <c r="H183" i="13" s="1"/>
  <c r="B183" i="13"/>
  <c r="N182" i="13"/>
  <c r="P182" i="13" s="1"/>
  <c r="D182" i="13"/>
  <c r="H182" i="13" s="1"/>
  <c r="B182" i="13"/>
  <c r="N181" i="13"/>
  <c r="P181" i="13" s="1"/>
  <c r="D181" i="13"/>
  <c r="H181" i="13" s="1"/>
  <c r="B181" i="13"/>
  <c r="N180" i="13"/>
  <c r="P180" i="13" s="1"/>
  <c r="D180" i="13"/>
  <c r="H180" i="13" s="1"/>
  <c r="B180" i="13"/>
  <c r="N179" i="13"/>
  <c r="P179" i="13" s="1"/>
  <c r="D179" i="13"/>
  <c r="H179" i="13" s="1"/>
  <c r="B179" i="13"/>
  <c r="N178" i="13"/>
  <c r="P178" i="13" s="1"/>
  <c r="D178" i="13"/>
  <c r="H178" i="13" s="1"/>
  <c r="B178" i="13"/>
  <c r="N177" i="13"/>
  <c r="P177" i="13" s="1"/>
  <c r="D177" i="13"/>
  <c r="H177" i="13" s="1"/>
  <c r="B177" i="13"/>
  <c r="N176" i="13"/>
  <c r="P176" i="13" s="1"/>
  <c r="D176" i="13"/>
  <c r="H176" i="13" s="1"/>
  <c r="B176" i="13"/>
  <c r="N175" i="13"/>
  <c r="P175" i="13" s="1"/>
  <c r="D175" i="13"/>
  <c r="H175" i="13" s="1"/>
  <c r="B175" i="13"/>
  <c r="N174" i="13"/>
  <c r="P174" i="13" s="1"/>
  <c r="D174" i="13"/>
  <c r="H174" i="13" s="1"/>
  <c r="B174" i="13"/>
  <c r="N173" i="13"/>
  <c r="P173" i="13" s="1"/>
  <c r="D173" i="13"/>
  <c r="H173" i="13" s="1"/>
  <c r="B173" i="13"/>
  <c r="N172" i="13"/>
  <c r="P172" i="13" s="1"/>
  <c r="D172" i="13"/>
  <c r="H172" i="13" s="1"/>
  <c r="B172" i="13"/>
  <c r="N171" i="13"/>
  <c r="P171" i="13" s="1"/>
  <c r="D171" i="13"/>
  <c r="H171" i="13" s="1"/>
  <c r="B171" i="13"/>
  <c r="N170" i="13"/>
  <c r="P170" i="13" s="1"/>
  <c r="D170" i="13"/>
  <c r="H170" i="13" s="1"/>
  <c r="B170" i="13"/>
  <c r="N169" i="13"/>
  <c r="P169" i="13" s="1"/>
  <c r="D169" i="13"/>
  <c r="H169" i="13" s="1"/>
  <c r="B169" i="13"/>
  <c r="N168" i="13"/>
  <c r="P168" i="13" s="1"/>
  <c r="D168" i="13"/>
  <c r="H168" i="13" s="1"/>
  <c r="B168" i="13"/>
  <c r="N167" i="13"/>
  <c r="P167" i="13" s="1"/>
  <c r="D167" i="13"/>
  <c r="H167" i="13" s="1"/>
  <c r="B167" i="13"/>
  <c r="N166" i="13"/>
  <c r="P166" i="13" s="1"/>
  <c r="D166" i="13"/>
  <c r="H166" i="13" s="1"/>
  <c r="B166" i="13"/>
  <c r="N165" i="13"/>
  <c r="P165" i="13" s="1"/>
  <c r="D165" i="13"/>
  <c r="H165" i="13" s="1"/>
  <c r="B165" i="13"/>
  <c r="N164" i="13"/>
  <c r="P164" i="13" s="1"/>
  <c r="D164" i="13"/>
  <c r="H164" i="13" s="1"/>
  <c r="B164" i="13"/>
  <c r="N163" i="13"/>
  <c r="P163" i="13" s="1"/>
  <c r="D163" i="13"/>
  <c r="H163" i="13" s="1"/>
  <c r="B163" i="13"/>
  <c r="N162" i="13"/>
  <c r="P162" i="13" s="1"/>
  <c r="D162" i="13"/>
  <c r="H162" i="13" s="1"/>
  <c r="B162" i="13"/>
  <c r="N161" i="13"/>
  <c r="P161" i="13" s="1"/>
  <c r="D161" i="13"/>
  <c r="H161" i="13" s="1"/>
  <c r="B161" i="13"/>
  <c r="N160" i="13"/>
  <c r="P160" i="13" s="1"/>
  <c r="D160" i="13"/>
  <c r="H160" i="13" s="1"/>
  <c r="B160" i="13"/>
  <c r="N159" i="13"/>
  <c r="P159" i="13" s="1"/>
  <c r="D159" i="13"/>
  <c r="H159" i="13" s="1"/>
  <c r="B159" i="13"/>
  <c r="N158" i="13"/>
  <c r="P158" i="13" s="1"/>
  <c r="D158" i="13"/>
  <c r="H158" i="13" s="1"/>
  <c r="B158" i="13"/>
  <c r="N157" i="13"/>
  <c r="P157" i="13" s="1"/>
  <c r="D157" i="13"/>
  <c r="H157" i="13" s="1"/>
  <c r="B157" i="13"/>
  <c r="N156" i="13"/>
  <c r="P156" i="13" s="1"/>
  <c r="D156" i="13"/>
  <c r="H156" i="13" s="1"/>
  <c r="B156" i="13"/>
  <c r="N155" i="13"/>
  <c r="P155" i="13" s="1"/>
  <c r="D155" i="13"/>
  <c r="H155" i="13" s="1"/>
  <c r="B155" i="13"/>
  <c r="N154" i="13"/>
  <c r="P154" i="13" s="1"/>
  <c r="D154" i="13"/>
  <c r="H154" i="13" s="1"/>
  <c r="B154" i="13"/>
  <c r="N153" i="13"/>
  <c r="P153" i="13" s="1"/>
  <c r="D153" i="13"/>
  <c r="H153" i="13" s="1"/>
  <c r="B153" i="13"/>
  <c r="N152" i="13"/>
  <c r="P152" i="13" s="1"/>
  <c r="D152" i="13"/>
  <c r="H152" i="13" s="1"/>
  <c r="B152" i="13"/>
  <c r="N151" i="13"/>
  <c r="P151" i="13" s="1"/>
  <c r="D151" i="13"/>
  <c r="H151" i="13" s="1"/>
  <c r="B151" i="13"/>
  <c r="N150" i="13"/>
  <c r="P150" i="13" s="1"/>
  <c r="D150" i="13"/>
  <c r="H150" i="13" s="1"/>
  <c r="B150" i="13"/>
  <c r="N149" i="13"/>
  <c r="P149" i="13" s="1"/>
  <c r="D149" i="13"/>
  <c r="H149" i="13" s="1"/>
  <c r="B149" i="13"/>
  <c r="N148" i="13"/>
  <c r="P148" i="13" s="1"/>
  <c r="D148" i="13"/>
  <c r="H148" i="13" s="1"/>
  <c r="B148" i="13"/>
  <c r="N147" i="13"/>
  <c r="P147" i="13" s="1"/>
  <c r="D147" i="13"/>
  <c r="H147" i="13" s="1"/>
  <c r="B147" i="13"/>
  <c r="N146" i="13"/>
  <c r="P146" i="13" s="1"/>
  <c r="D146" i="13"/>
  <c r="H146" i="13" s="1"/>
  <c r="B146" i="13"/>
  <c r="S145" i="13"/>
  <c r="N145" i="13"/>
  <c r="P145" i="13" s="1"/>
  <c r="D145" i="13"/>
  <c r="H145" i="13" s="1"/>
  <c r="B145" i="13"/>
  <c r="N144" i="13"/>
  <c r="P144" i="13" s="1"/>
  <c r="D144" i="13"/>
  <c r="H144" i="13" s="1"/>
  <c r="B144" i="13"/>
  <c r="N143" i="13"/>
  <c r="P143" i="13" s="1"/>
  <c r="D143" i="13"/>
  <c r="H143" i="13" s="1"/>
  <c r="B143" i="13"/>
  <c r="N142" i="13"/>
  <c r="P142" i="13" s="1"/>
  <c r="D142" i="13"/>
  <c r="H142" i="13" s="1"/>
  <c r="B142" i="13"/>
  <c r="N141" i="13"/>
  <c r="P141" i="13" s="1"/>
  <c r="D141" i="13"/>
  <c r="H141" i="13" s="1"/>
  <c r="B141" i="13"/>
  <c r="N140" i="13"/>
  <c r="P140" i="13" s="1"/>
  <c r="D140" i="13"/>
  <c r="H140" i="13" s="1"/>
  <c r="B140" i="13"/>
  <c r="N139" i="13"/>
  <c r="P139" i="13" s="1"/>
  <c r="D139" i="13"/>
  <c r="H139" i="13" s="1"/>
  <c r="B139" i="13"/>
  <c r="N138" i="13"/>
  <c r="P138" i="13" s="1"/>
  <c r="D138" i="13"/>
  <c r="H138" i="13" s="1"/>
  <c r="B138" i="13"/>
  <c r="N137" i="13"/>
  <c r="P137" i="13" s="1"/>
  <c r="D137" i="13"/>
  <c r="H137" i="13" s="1"/>
  <c r="B137" i="13"/>
  <c r="N136" i="13"/>
  <c r="P136" i="13" s="1"/>
  <c r="D136" i="13"/>
  <c r="H136" i="13" s="1"/>
  <c r="B136" i="13"/>
  <c r="N135" i="13"/>
  <c r="P135" i="13" s="1"/>
  <c r="D135" i="13"/>
  <c r="H135" i="13" s="1"/>
  <c r="B135" i="13"/>
  <c r="N134" i="13"/>
  <c r="P134" i="13" s="1"/>
  <c r="D134" i="13"/>
  <c r="H134" i="13" s="1"/>
  <c r="B134" i="13"/>
  <c r="N133" i="13"/>
  <c r="P133" i="13" s="1"/>
  <c r="D133" i="13"/>
  <c r="H133" i="13" s="1"/>
  <c r="B133" i="13"/>
  <c r="N132" i="13"/>
  <c r="P132" i="13" s="1"/>
  <c r="D132" i="13"/>
  <c r="H132" i="13" s="1"/>
  <c r="B132" i="13"/>
  <c r="N131" i="13"/>
  <c r="P131" i="13" s="1"/>
  <c r="D131" i="13"/>
  <c r="H131" i="13" s="1"/>
  <c r="B131" i="13"/>
  <c r="N130" i="13"/>
  <c r="P130" i="13" s="1"/>
  <c r="D130" i="13"/>
  <c r="H130" i="13" s="1"/>
  <c r="B130" i="13"/>
  <c r="N129" i="13"/>
  <c r="P129" i="13" s="1"/>
  <c r="D129" i="13"/>
  <c r="H129" i="13" s="1"/>
  <c r="B129" i="13"/>
  <c r="N128" i="13"/>
  <c r="P128" i="13" s="1"/>
  <c r="D128" i="13"/>
  <c r="H128" i="13" s="1"/>
  <c r="B128" i="13"/>
  <c r="N127" i="13"/>
  <c r="P127" i="13" s="1"/>
  <c r="D127" i="13"/>
  <c r="H127" i="13" s="1"/>
  <c r="B127" i="13"/>
  <c r="N126" i="13"/>
  <c r="P126" i="13" s="1"/>
  <c r="D126" i="13"/>
  <c r="H126" i="13" s="1"/>
  <c r="B126" i="13"/>
  <c r="N125" i="13"/>
  <c r="P125" i="13" s="1"/>
  <c r="D125" i="13"/>
  <c r="H125" i="13" s="1"/>
  <c r="B125" i="13"/>
  <c r="N124" i="13"/>
  <c r="P124" i="13" s="1"/>
  <c r="D124" i="13"/>
  <c r="H124" i="13" s="1"/>
  <c r="B124" i="13"/>
  <c r="N123" i="13"/>
  <c r="P123" i="13" s="1"/>
  <c r="D123" i="13"/>
  <c r="H123" i="13" s="1"/>
  <c r="B123" i="13"/>
  <c r="N122" i="13"/>
  <c r="P122" i="13" s="1"/>
  <c r="D122" i="13"/>
  <c r="H122" i="13" s="1"/>
  <c r="B122" i="13"/>
  <c r="N121" i="13"/>
  <c r="P121" i="13" s="1"/>
  <c r="D121" i="13"/>
  <c r="H121" i="13" s="1"/>
  <c r="B121" i="13"/>
  <c r="N120" i="13"/>
  <c r="P120" i="13" s="1"/>
  <c r="D120" i="13"/>
  <c r="H120" i="13" s="1"/>
  <c r="B120" i="13"/>
  <c r="N119" i="13"/>
  <c r="P119" i="13" s="1"/>
  <c r="D119" i="13"/>
  <c r="H119" i="13" s="1"/>
  <c r="B119" i="13"/>
  <c r="N118" i="13"/>
  <c r="P118" i="13" s="1"/>
  <c r="D118" i="13"/>
  <c r="H118" i="13" s="1"/>
  <c r="B118" i="13"/>
  <c r="N117" i="13"/>
  <c r="P117" i="13" s="1"/>
  <c r="D117" i="13"/>
  <c r="H117" i="13" s="1"/>
  <c r="B117" i="13"/>
  <c r="N116" i="13"/>
  <c r="P116" i="13" s="1"/>
  <c r="D116" i="13"/>
  <c r="H116" i="13" s="1"/>
  <c r="B116" i="13"/>
  <c r="N115" i="13"/>
  <c r="P115" i="13" s="1"/>
  <c r="D115" i="13"/>
  <c r="H115" i="13" s="1"/>
  <c r="B115" i="13"/>
  <c r="N114" i="13"/>
  <c r="P114" i="13" s="1"/>
  <c r="D114" i="13"/>
  <c r="H114" i="13" s="1"/>
  <c r="B114" i="13"/>
  <c r="N113" i="13"/>
  <c r="P113" i="13" s="1"/>
  <c r="D113" i="13"/>
  <c r="H113" i="13" s="1"/>
  <c r="B113" i="13"/>
  <c r="N112" i="13"/>
  <c r="P112" i="13" s="1"/>
  <c r="D112" i="13"/>
  <c r="H112" i="13" s="1"/>
  <c r="B112" i="13"/>
  <c r="N111" i="13"/>
  <c r="P111" i="13" s="1"/>
  <c r="D111" i="13"/>
  <c r="H111" i="13" s="1"/>
  <c r="B111" i="13"/>
  <c r="N110" i="13"/>
  <c r="P110" i="13" s="1"/>
  <c r="D110" i="13"/>
  <c r="H110" i="13" s="1"/>
  <c r="B110" i="13"/>
  <c r="N109" i="13"/>
  <c r="P109" i="13" s="1"/>
  <c r="D109" i="13"/>
  <c r="H109" i="13" s="1"/>
  <c r="B109" i="13"/>
  <c r="N108" i="13"/>
  <c r="P108" i="13" s="1"/>
  <c r="D108" i="13"/>
  <c r="H108" i="13" s="1"/>
  <c r="B108" i="13"/>
  <c r="N107" i="13"/>
  <c r="P107" i="13" s="1"/>
  <c r="D107" i="13"/>
  <c r="H107" i="13" s="1"/>
  <c r="B107" i="13"/>
  <c r="N106" i="13"/>
  <c r="P106" i="13" s="1"/>
  <c r="D106" i="13"/>
  <c r="H106" i="13" s="1"/>
  <c r="B106" i="13"/>
  <c r="N105" i="13"/>
  <c r="P105" i="13" s="1"/>
  <c r="D105" i="13"/>
  <c r="H105" i="13" s="1"/>
  <c r="B105" i="13"/>
  <c r="N104" i="13"/>
  <c r="P104" i="13" s="1"/>
  <c r="D104" i="13"/>
  <c r="H104" i="13" s="1"/>
  <c r="B104" i="13"/>
  <c r="N103" i="13"/>
  <c r="P103" i="13" s="1"/>
  <c r="D103" i="13"/>
  <c r="H103" i="13" s="1"/>
  <c r="B103" i="13"/>
  <c r="N102" i="13"/>
  <c r="P102" i="13" s="1"/>
  <c r="D102" i="13"/>
  <c r="H102" i="13" s="1"/>
  <c r="B102" i="13"/>
  <c r="N101" i="13"/>
  <c r="P101" i="13" s="1"/>
  <c r="D101" i="13"/>
  <c r="H101" i="13" s="1"/>
  <c r="B101" i="13"/>
  <c r="N100" i="13"/>
  <c r="P100" i="13" s="1"/>
  <c r="D100" i="13"/>
  <c r="H100" i="13" s="1"/>
  <c r="B100" i="13"/>
  <c r="N99" i="13"/>
  <c r="P99" i="13" s="1"/>
  <c r="D99" i="13"/>
  <c r="H99" i="13" s="1"/>
  <c r="B99" i="13"/>
  <c r="N98" i="13"/>
  <c r="P98" i="13" s="1"/>
  <c r="D98" i="13"/>
  <c r="H98" i="13" s="1"/>
  <c r="B98" i="13"/>
  <c r="N97" i="13"/>
  <c r="P97" i="13" s="1"/>
  <c r="D97" i="13"/>
  <c r="H97" i="13" s="1"/>
  <c r="B97" i="13"/>
  <c r="N96" i="13"/>
  <c r="P96" i="13" s="1"/>
  <c r="D96" i="13"/>
  <c r="H96" i="13" s="1"/>
  <c r="B96" i="13"/>
  <c r="N95" i="13"/>
  <c r="P95" i="13" s="1"/>
  <c r="D95" i="13"/>
  <c r="H95" i="13" s="1"/>
  <c r="B95" i="13"/>
  <c r="N94" i="13"/>
  <c r="P94" i="13" s="1"/>
  <c r="D94" i="13"/>
  <c r="H94" i="13" s="1"/>
  <c r="B94" i="13"/>
  <c r="N93" i="13"/>
  <c r="P93" i="13" s="1"/>
  <c r="D93" i="13"/>
  <c r="H93" i="13" s="1"/>
  <c r="B93" i="13"/>
  <c r="N92" i="13"/>
  <c r="P92" i="13" s="1"/>
  <c r="D92" i="13"/>
  <c r="H92" i="13" s="1"/>
  <c r="B92" i="13"/>
  <c r="N91" i="13"/>
  <c r="P91" i="13" s="1"/>
  <c r="D91" i="13"/>
  <c r="H91" i="13" s="1"/>
  <c r="B91" i="13"/>
  <c r="N90" i="13"/>
  <c r="P90" i="13" s="1"/>
  <c r="D90" i="13"/>
  <c r="H90" i="13" s="1"/>
  <c r="B90" i="13"/>
  <c r="N89" i="13"/>
  <c r="P89" i="13" s="1"/>
  <c r="D89" i="13"/>
  <c r="H89" i="13" s="1"/>
  <c r="B89" i="13"/>
  <c r="N88" i="13"/>
  <c r="P88" i="13" s="1"/>
  <c r="D88" i="13"/>
  <c r="H88" i="13" s="1"/>
  <c r="B88" i="13"/>
  <c r="N87" i="13"/>
  <c r="P87" i="13" s="1"/>
  <c r="D87" i="13"/>
  <c r="H87" i="13" s="1"/>
  <c r="B87" i="13"/>
  <c r="N86" i="13"/>
  <c r="P86" i="13" s="1"/>
  <c r="D86" i="13"/>
  <c r="H86" i="13" s="1"/>
  <c r="B86" i="13"/>
  <c r="N85" i="13"/>
  <c r="P85" i="13" s="1"/>
  <c r="D85" i="13"/>
  <c r="H85" i="13" s="1"/>
  <c r="B85" i="13"/>
  <c r="N84" i="13"/>
  <c r="P84" i="13" s="1"/>
  <c r="D84" i="13"/>
  <c r="H84" i="13" s="1"/>
  <c r="B84" i="13"/>
  <c r="N83" i="13"/>
  <c r="P83" i="13" s="1"/>
  <c r="D83" i="13"/>
  <c r="H83" i="13" s="1"/>
  <c r="B83" i="13"/>
  <c r="N82" i="13"/>
  <c r="P82" i="13" s="1"/>
  <c r="D82" i="13"/>
  <c r="H82" i="13" s="1"/>
  <c r="B82" i="13"/>
  <c r="N81" i="13"/>
  <c r="P81" i="13" s="1"/>
  <c r="D81" i="13"/>
  <c r="H81" i="13" s="1"/>
  <c r="B81" i="13"/>
  <c r="N80" i="13"/>
  <c r="P80" i="13" s="1"/>
  <c r="D80" i="13"/>
  <c r="H80" i="13" s="1"/>
  <c r="B80" i="13"/>
  <c r="N79" i="13"/>
  <c r="P79" i="13" s="1"/>
  <c r="D79" i="13"/>
  <c r="H79" i="13" s="1"/>
  <c r="B79" i="13"/>
  <c r="N78" i="13"/>
  <c r="P78" i="13" s="1"/>
  <c r="D78" i="13"/>
  <c r="H78" i="13" s="1"/>
  <c r="B78" i="13"/>
  <c r="N77" i="13"/>
  <c r="P77" i="13" s="1"/>
  <c r="D77" i="13"/>
  <c r="H77" i="13" s="1"/>
  <c r="B77" i="13"/>
  <c r="N76" i="13"/>
  <c r="P76" i="13" s="1"/>
  <c r="D76" i="13"/>
  <c r="H76" i="13" s="1"/>
  <c r="B76" i="13"/>
  <c r="N75" i="13"/>
  <c r="P75" i="13" s="1"/>
  <c r="D75" i="13"/>
  <c r="H75" i="13" s="1"/>
  <c r="B75" i="13"/>
  <c r="N74" i="13"/>
  <c r="P74" i="13" s="1"/>
  <c r="D74" i="13"/>
  <c r="H74" i="13" s="1"/>
  <c r="B74" i="13"/>
  <c r="N73" i="13"/>
  <c r="P73" i="13" s="1"/>
  <c r="D73" i="13"/>
  <c r="H73" i="13" s="1"/>
  <c r="B73" i="13"/>
  <c r="N72" i="13"/>
  <c r="P72" i="13" s="1"/>
  <c r="D72" i="13"/>
  <c r="H72" i="13" s="1"/>
  <c r="B72" i="13"/>
  <c r="N71" i="13"/>
  <c r="P71" i="13" s="1"/>
  <c r="D71" i="13"/>
  <c r="H71" i="13" s="1"/>
  <c r="B71" i="13"/>
  <c r="N70" i="13"/>
  <c r="P70" i="13" s="1"/>
  <c r="D70" i="13"/>
  <c r="H70" i="13" s="1"/>
  <c r="B70" i="13"/>
  <c r="N69" i="13"/>
  <c r="P69" i="13" s="1"/>
  <c r="D69" i="13"/>
  <c r="H69" i="13" s="1"/>
  <c r="B69" i="13"/>
  <c r="N68" i="13"/>
  <c r="P68" i="13" s="1"/>
  <c r="D68" i="13"/>
  <c r="H68" i="13" s="1"/>
  <c r="B68" i="13"/>
  <c r="N67" i="13"/>
  <c r="P67" i="13" s="1"/>
  <c r="D67" i="13"/>
  <c r="H67" i="13" s="1"/>
  <c r="B67" i="13"/>
  <c r="N66" i="13"/>
  <c r="P66" i="13" s="1"/>
  <c r="D66" i="13"/>
  <c r="H66" i="13" s="1"/>
  <c r="B66" i="13"/>
  <c r="N65" i="13"/>
  <c r="P65" i="13" s="1"/>
  <c r="D65" i="13"/>
  <c r="H65" i="13" s="1"/>
  <c r="B65" i="13"/>
  <c r="N64" i="13"/>
  <c r="P64" i="13" s="1"/>
  <c r="D64" i="13"/>
  <c r="H64" i="13" s="1"/>
  <c r="B64" i="13"/>
  <c r="N63" i="13"/>
  <c r="P63" i="13" s="1"/>
  <c r="D63" i="13"/>
  <c r="H63" i="13" s="1"/>
  <c r="B63" i="13"/>
  <c r="N62" i="13"/>
  <c r="P62" i="13" s="1"/>
  <c r="D62" i="13"/>
  <c r="H62" i="13" s="1"/>
  <c r="B62" i="13"/>
  <c r="N61" i="13"/>
  <c r="P61" i="13" s="1"/>
  <c r="D61" i="13"/>
  <c r="H61" i="13" s="1"/>
  <c r="B61" i="13"/>
  <c r="N60" i="13"/>
  <c r="P60" i="13" s="1"/>
  <c r="D60" i="13"/>
  <c r="H60" i="13" s="1"/>
  <c r="B60" i="13"/>
  <c r="N59" i="13"/>
  <c r="P59" i="13" s="1"/>
  <c r="D59" i="13"/>
  <c r="H59" i="13" s="1"/>
  <c r="B59" i="13"/>
  <c r="N58" i="13"/>
  <c r="P58" i="13" s="1"/>
  <c r="D58" i="13"/>
  <c r="H58" i="13" s="1"/>
  <c r="B58" i="13"/>
  <c r="N57" i="13"/>
  <c r="P57" i="13" s="1"/>
  <c r="D57" i="13"/>
  <c r="H57" i="13" s="1"/>
  <c r="B57" i="13"/>
  <c r="N56" i="13"/>
  <c r="P56" i="13" s="1"/>
  <c r="D56" i="13"/>
  <c r="H56" i="13" s="1"/>
  <c r="B56" i="13"/>
  <c r="N55" i="13"/>
  <c r="P55" i="13" s="1"/>
  <c r="D55" i="13"/>
  <c r="H55" i="13" s="1"/>
  <c r="B55" i="13"/>
  <c r="N54" i="13"/>
  <c r="P54" i="13" s="1"/>
  <c r="D54" i="13"/>
  <c r="H54" i="13" s="1"/>
  <c r="B54" i="13"/>
  <c r="N53" i="13"/>
  <c r="P53" i="13" s="1"/>
  <c r="D53" i="13"/>
  <c r="H53" i="13" s="1"/>
  <c r="B53" i="13"/>
  <c r="N52" i="13"/>
  <c r="P52" i="13" s="1"/>
  <c r="D52" i="13"/>
  <c r="H52" i="13" s="1"/>
  <c r="B52" i="13"/>
  <c r="N51" i="13"/>
  <c r="P51" i="13" s="1"/>
  <c r="D51" i="13"/>
  <c r="H51" i="13" s="1"/>
  <c r="B51" i="13"/>
  <c r="N50" i="13"/>
  <c r="P50" i="13" s="1"/>
  <c r="D50" i="13"/>
  <c r="H50" i="13" s="1"/>
  <c r="B50" i="13"/>
  <c r="N49" i="13"/>
  <c r="P49" i="13" s="1"/>
  <c r="D49" i="13"/>
  <c r="H49" i="13" s="1"/>
  <c r="B49" i="13"/>
  <c r="N48" i="13"/>
  <c r="P48" i="13" s="1"/>
  <c r="D48" i="13"/>
  <c r="H48" i="13" s="1"/>
  <c r="B48" i="13"/>
  <c r="N47" i="13"/>
  <c r="P47" i="13" s="1"/>
  <c r="D47" i="13"/>
  <c r="H47" i="13" s="1"/>
  <c r="B47" i="13"/>
  <c r="N46" i="13"/>
  <c r="P46" i="13" s="1"/>
  <c r="D46" i="13"/>
  <c r="H46" i="13" s="1"/>
  <c r="B46" i="13"/>
  <c r="N45" i="13"/>
  <c r="P45" i="13" s="1"/>
  <c r="D45" i="13"/>
  <c r="H45" i="13" s="1"/>
  <c r="B45" i="13"/>
  <c r="N44" i="13"/>
  <c r="P44" i="13" s="1"/>
  <c r="D44" i="13"/>
  <c r="H44" i="13" s="1"/>
  <c r="B44" i="13"/>
  <c r="N43" i="13"/>
  <c r="P43" i="13" s="1"/>
  <c r="D43" i="13"/>
  <c r="H43" i="13" s="1"/>
  <c r="B43" i="13"/>
  <c r="N42" i="13"/>
  <c r="P42" i="13" s="1"/>
  <c r="D42" i="13"/>
  <c r="H42" i="13" s="1"/>
  <c r="B42" i="13"/>
  <c r="N41" i="13"/>
  <c r="P41" i="13" s="1"/>
  <c r="D41" i="13"/>
  <c r="H41" i="13" s="1"/>
  <c r="B41" i="13"/>
  <c r="N40" i="13"/>
  <c r="P40" i="13" s="1"/>
  <c r="D40" i="13"/>
  <c r="H40" i="13" s="1"/>
  <c r="B40" i="13"/>
  <c r="N39" i="13"/>
  <c r="P39" i="13" s="1"/>
  <c r="D39" i="13"/>
  <c r="H39" i="13" s="1"/>
  <c r="B39" i="13"/>
  <c r="N38" i="13"/>
  <c r="P38" i="13" s="1"/>
  <c r="D38" i="13"/>
  <c r="H38" i="13" s="1"/>
  <c r="B38" i="13"/>
  <c r="N37" i="13"/>
  <c r="P37" i="13" s="1"/>
  <c r="D37" i="13"/>
  <c r="H37" i="13" s="1"/>
  <c r="B37" i="13"/>
  <c r="N36" i="13"/>
  <c r="P36" i="13" s="1"/>
  <c r="D36" i="13"/>
  <c r="H36" i="13" s="1"/>
  <c r="B36" i="13"/>
  <c r="N35" i="13"/>
  <c r="P35" i="13" s="1"/>
  <c r="D35" i="13"/>
  <c r="H35" i="13" s="1"/>
  <c r="B35" i="13"/>
  <c r="N34" i="13"/>
  <c r="P34" i="13" s="1"/>
  <c r="D34" i="13"/>
  <c r="H34" i="13" s="1"/>
  <c r="B34" i="13"/>
  <c r="N33" i="13"/>
  <c r="P33" i="13" s="1"/>
  <c r="D33" i="13"/>
  <c r="H33" i="13" s="1"/>
  <c r="B33" i="13"/>
  <c r="N32" i="13"/>
  <c r="P32" i="13" s="1"/>
  <c r="D32" i="13"/>
  <c r="H32" i="13" s="1"/>
  <c r="B32" i="13"/>
  <c r="N31" i="13"/>
  <c r="P31" i="13" s="1"/>
  <c r="D31" i="13"/>
  <c r="H31" i="13" s="1"/>
  <c r="B31" i="13"/>
  <c r="N30" i="13"/>
  <c r="P30" i="13" s="1"/>
  <c r="D30" i="13"/>
  <c r="H30" i="13" s="1"/>
  <c r="B30" i="13"/>
  <c r="N29" i="13"/>
  <c r="P29" i="13" s="1"/>
  <c r="D29" i="13"/>
  <c r="H29" i="13" s="1"/>
  <c r="B29" i="13"/>
  <c r="N28" i="13"/>
  <c r="P28" i="13" s="1"/>
  <c r="D28" i="13"/>
  <c r="H28" i="13" s="1"/>
  <c r="B28" i="13"/>
  <c r="N27" i="13"/>
  <c r="P27" i="13" s="1"/>
  <c r="D27" i="13"/>
  <c r="H27" i="13" s="1"/>
  <c r="B27" i="13"/>
  <c r="N26" i="13"/>
  <c r="P26" i="13" s="1"/>
  <c r="D26" i="13"/>
  <c r="H26" i="13" s="1"/>
  <c r="B26" i="13"/>
  <c r="N25" i="13"/>
  <c r="P25" i="13" s="1"/>
  <c r="D25" i="13"/>
  <c r="H25" i="13" s="1"/>
  <c r="B25" i="13"/>
  <c r="N24" i="13"/>
  <c r="P24" i="13" s="1"/>
  <c r="D24" i="13"/>
  <c r="H24" i="13" s="1"/>
  <c r="B24" i="13"/>
  <c r="N23" i="13"/>
  <c r="P23" i="13" s="1"/>
  <c r="D23" i="13"/>
  <c r="H23" i="13" s="1"/>
  <c r="B23" i="13"/>
  <c r="N22" i="13"/>
  <c r="P22" i="13" s="1"/>
  <c r="D22" i="13"/>
  <c r="H22" i="13" s="1"/>
  <c r="B22" i="13"/>
  <c r="N21" i="13"/>
  <c r="P21" i="13" s="1"/>
  <c r="D21" i="13"/>
  <c r="H21" i="13" s="1"/>
  <c r="B21" i="13"/>
  <c r="N20" i="13"/>
  <c r="P20" i="13" s="1"/>
  <c r="D20" i="13"/>
  <c r="H20" i="13" s="1"/>
  <c r="B20" i="13"/>
  <c r="N19" i="13"/>
  <c r="P19" i="13" s="1"/>
  <c r="D19" i="13"/>
  <c r="H19" i="13" s="1"/>
  <c r="B19" i="13"/>
  <c r="N18" i="13"/>
  <c r="P18" i="13" s="1"/>
  <c r="D18" i="13"/>
  <c r="H18" i="13" s="1"/>
  <c r="B18" i="13"/>
  <c r="N17" i="13"/>
  <c r="P17" i="13" s="1"/>
  <c r="D17" i="13"/>
  <c r="H17" i="13" s="1"/>
  <c r="B17" i="13"/>
  <c r="N16" i="13"/>
  <c r="P16" i="13" s="1"/>
  <c r="D16" i="13"/>
  <c r="H16" i="13" s="1"/>
  <c r="B16" i="13"/>
  <c r="N15" i="13"/>
  <c r="P15" i="13" s="1"/>
  <c r="D15" i="13"/>
  <c r="H15" i="13" s="1"/>
  <c r="B15" i="13"/>
  <c r="N14" i="13"/>
  <c r="P14" i="13" s="1"/>
  <c r="D14" i="13"/>
  <c r="H14" i="13" s="1"/>
  <c r="B14" i="13"/>
  <c r="N13" i="13"/>
  <c r="P13" i="13" s="1"/>
  <c r="D13" i="13"/>
  <c r="H13" i="13" s="1"/>
  <c r="B13" i="13"/>
  <c r="N12" i="13"/>
  <c r="P12" i="13" s="1"/>
  <c r="D12" i="13"/>
  <c r="H12" i="13" s="1"/>
  <c r="B12" i="13"/>
  <c r="N11" i="13"/>
  <c r="P11" i="13" s="1"/>
  <c r="D11" i="13"/>
  <c r="H11" i="13" s="1"/>
  <c r="B11" i="13"/>
  <c r="N10" i="13"/>
  <c r="P10" i="13" s="1"/>
  <c r="D10" i="13"/>
  <c r="H10" i="13" s="1"/>
  <c r="B10" i="13"/>
  <c r="N9" i="13"/>
  <c r="P9" i="13" s="1"/>
  <c r="D9" i="13"/>
  <c r="H9" i="13" s="1"/>
  <c r="B9" i="13"/>
  <c r="N8" i="13"/>
  <c r="P8" i="13" s="1"/>
  <c r="D8" i="13"/>
  <c r="H8" i="13" s="1"/>
  <c r="B8" i="13"/>
  <c r="N7" i="13"/>
  <c r="P7" i="13" s="1"/>
  <c r="D7" i="13"/>
  <c r="H7" i="13" s="1"/>
  <c r="B7" i="13"/>
  <c r="N6" i="13"/>
  <c r="P6" i="13" s="1"/>
  <c r="D6" i="13"/>
  <c r="H6" i="13" s="1"/>
  <c r="B6" i="13"/>
  <c r="P5" i="13"/>
  <c r="H5" i="13"/>
  <c r="B5" i="13"/>
  <c r="P4" i="13"/>
  <c r="N794" i="12"/>
  <c r="Q794" i="12" s="1"/>
  <c r="I794" i="12"/>
  <c r="D794" i="12"/>
  <c r="H794" i="12" s="1"/>
  <c r="B794" i="12"/>
  <c r="N793" i="12"/>
  <c r="Q793" i="12" s="1"/>
  <c r="I793" i="12"/>
  <c r="D793" i="12"/>
  <c r="H793" i="12" s="1"/>
  <c r="B793" i="12"/>
  <c r="N792" i="12"/>
  <c r="Q792" i="12" s="1"/>
  <c r="I792" i="12"/>
  <c r="D792" i="12"/>
  <c r="H792" i="12" s="1"/>
  <c r="B792" i="12"/>
  <c r="N791" i="12"/>
  <c r="Q791" i="12" s="1"/>
  <c r="I791" i="12"/>
  <c r="D791" i="12"/>
  <c r="H791" i="12" s="1"/>
  <c r="B791" i="12"/>
  <c r="N790" i="12"/>
  <c r="Q790" i="12" s="1"/>
  <c r="I790" i="12"/>
  <c r="D790" i="12"/>
  <c r="H790" i="12" s="1"/>
  <c r="B790" i="12"/>
  <c r="N789" i="12"/>
  <c r="Q789" i="12" s="1"/>
  <c r="I789" i="12"/>
  <c r="D789" i="12"/>
  <c r="H789" i="12" s="1"/>
  <c r="B789" i="12"/>
  <c r="N788" i="12"/>
  <c r="Q788" i="12" s="1"/>
  <c r="I788" i="12"/>
  <c r="D788" i="12"/>
  <c r="H788" i="12" s="1"/>
  <c r="B788" i="12"/>
  <c r="N787" i="12"/>
  <c r="Q787" i="12" s="1"/>
  <c r="I787" i="12"/>
  <c r="D787" i="12"/>
  <c r="H787" i="12" s="1"/>
  <c r="B787" i="12"/>
  <c r="N786" i="12"/>
  <c r="Q786" i="12" s="1"/>
  <c r="I786" i="12"/>
  <c r="D786" i="12"/>
  <c r="H786" i="12" s="1"/>
  <c r="B786" i="12"/>
  <c r="N785" i="12"/>
  <c r="Q785" i="12" s="1"/>
  <c r="I785" i="12"/>
  <c r="D785" i="12"/>
  <c r="H785" i="12" s="1"/>
  <c r="B785" i="12"/>
  <c r="N784" i="12"/>
  <c r="Q784" i="12" s="1"/>
  <c r="I784" i="12"/>
  <c r="D784" i="12"/>
  <c r="H784" i="12" s="1"/>
  <c r="B784" i="12"/>
  <c r="N783" i="12"/>
  <c r="Q783" i="12" s="1"/>
  <c r="I783" i="12"/>
  <c r="D783" i="12"/>
  <c r="H783" i="12" s="1"/>
  <c r="B783" i="12"/>
  <c r="N782" i="12"/>
  <c r="Q782" i="12" s="1"/>
  <c r="I782" i="12"/>
  <c r="D782" i="12"/>
  <c r="H782" i="12" s="1"/>
  <c r="B782" i="12"/>
  <c r="N781" i="12"/>
  <c r="Q781" i="12" s="1"/>
  <c r="I781" i="12"/>
  <c r="D781" i="12"/>
  <c r="H781" i="12" s="1"/>
  <c r="B781" i="12"/>
  <c r="N780" i="12"/>
  <c r="Q780" i="12" s="1"/>
  <c r="I780" i="12"/>
  <c r="D780" i="12"/>
  <c r="H780" i="12" s="1"/>
  <c r="B780" i="12"/>
  <c r="N779" i="12"/>
  <c r="Q779" i="12" s="1"/>
  <c r="I779" i="12"/>
  <c r="D779" i="12"/>
  <c r="H779" i="12" s="1"/>
  <c r="B779" i="12"/>
  <c r="Q778" i="12"/>
  <c r="N778" i="12"/>
  <c r="I778" i="12"/>
  <c r="D778" i="12"/>
  <c r="H778" i="12" s="1"/>
  <c r="B778" i="12"/>
  <c r="N777" i="12"/>
  <c r="Q777" i="12" s="1"/>
  <c r="I777" i="12"/>
  <c r="D777" i="12"/>
  <c r="H777" i="12" s="1"/>
  <c r="B777" i="12"/>
  <c r="N776" i="12"/>
  <c r="Q776" i="12" s="1"/>
  <c r="I776" i="12"/>
  <c r="D776" i="12"/>
  <c r="H776" i="12" s="1"/>
  <c r="B776" i="12"/>
  <c r="N775" i="12"/>
  <c r="Q775" i="12" s="1"/>
  <c r="I775" i="12"/>
  <c r="D775" i="12"/>
  <c r="H775" i="12" s="1"/>
  <c r="B775" i="12"/>
  <c r="N774" i="12"/>
  <c r="Q774" i="12" s="1"/>
  <c r="I774" i="12"/>
  <c r="D774" i="12"/>
  <c r="H774" i="12" s="1"/>
  <c r="B774" i="12"/>
  <c r="N773" i="12"/>
  <c r="Q773" i="12" s="1"/>
  <c r="I773" i="12"/>
  <c r="D773" i="12"/>
  <c r="H773" i="12" s="1"/>
  <c r="B773" i="12"/>
  <c r="N772" i="12"/>
  <c r="Q772" i="12" s="1"/>
  <c r="I772" i="12"/>
  <c r="D772" i="12"/>
  <c r="H772" i="12" s="1"/>
  <c r="B772" i="12"/>
  <c r="N771" i="12"/>
  <c r="Q771" i="12" s="1"/>
  <c r="I771" i="12"/>
  <c r="D771" i="12"/>
  <c r="H771" i="12" s="1"/>
  <c r="B771" i="12"/>
  <c r="N770" i="12"/>
  <c r="Q770" i="12" s="1"/>
  <c r="I770" i="12"/>
  <c r="D770" i="12"/>
  <c r="H770" i="12" s="1"/>
  <c r="B770" i="12"/>
  <c r="N769" i="12"/>
  <c r="Q769" i="12" s="1"/>
  <c r="I769" i="12"/>
  <c r="D769" i="12"/>
  <c r="H769" i="12" s="1"/>
  <c r="B769" i="12"/>
  <c r="N768" i="12"/>
  <c r="Q768" i="12" s="1"/>
  <c r="I768" i="12"/>
  <c r="D768" i="12"/>
  <c r="H768" i="12" s="1"/>
  <c r="B768" i="12"/>
  <c r="N767" i="12"/>
  <c r="Q767" i="12" s="1"/>
  <c r="I767" i="12"/>
  <c r="D767" i="12"/>
  <c r="H767" i="12" s="1"/>
  <c r="B767" i="12"/>
  <c r="N766" i="12"/>
  <c r="Q766" i="12" s="1"/>
  <c r="I766" i="12"/>
  <c r="D766" i="12"/>
  <c r="H766" i="12" s="1"/>
  <c r="B766" i="12"/>
  <c r="N765" i="12"/>
  <c r="Q765" i="12" s="1"/>
  <c r="I765" i="12"/>
  <c r="D765" i="12"/>
  <c r="H765" i="12" s="1"/>
  <c r="B765" i="12"/>
  <c r="Q764" i="12"/>
  <c r="I764" i="12"/>
  <c r="D764" i="12"/>
  <c r="H764" i="12" s="1"/>
  <c r="B764" i="12"/>
  <c r="N763" i="12"/>
  <c r="Q763" i="12" s="1"/>
  <c r="I763" i="12"/>
  <c r="D763" i="12"/>
  <c r="H763" i="12" s="1"/>
  <c r="B763" i="12"/>
  <c r="N762" i="12"/>
  <c r="Q762" i="12" s="1"/>
  <c r="I762" i="12"/>
  <c r="D762" i="12"/>
  <c r="H762" i="12" s="1"/>
  <c r="B762" i="12"/>
  <c r="N761" i="12"/>
  <c r="I761" i="12"/>
  <c r="D761" i="12"/>
  <c r="H761" i="12" s="1"/>
  <c r="B761" i="12"/>
  <c r="N760" i="12"/>
  <c r="I760" i="12"/>
  <c r="D760" i="12"/>
  <c r="B760" i="12"/>
  <c r="N759" i="12"/>
  <c r="Q759" i="12" s="1"/>
  <c r="D759" i="12"/>
  <c r="B759" i="12"/>
  <c r="N758" i="12"/>
  <c r="Q758" i="12" s="1"/>
  <c r="I758" i="12"/>
  <c r="D758" i="12"/>
  <c r="H758" i="12" s="1"/>
  <c r="B758" i="12"/>
  <c r="N757" i="12"/>
  <c r="Q757" i="12" s="1"/>
  <c r="I757" i="12"/>
  <c r="D757" i="12"/>
  <c r="H757" i="12" s="1"/>
  <c r="B757" i="12"/>
  <c r="N756" i="12"/>
  <c r="Q756" i="12" s="1"/>
  <c r="I756" i="12"/>
  <c r="D756" i="12"/>
  <c r="H756" i="12" s="1"/>
  <c r="B756" i="12"/>
  <c r="N755" i="12"/>
  <c r="Q755" i="12" s="1"/>
  <c r="I755" i="12"/>
  <c r="D755" i="12"/>
  <c r="H755" i="12" s="1"/>
  <c r="B755" i="12"/>
  <c r="N754" i="12"/>
  <c r="Q754" i="12" s="1"/>
  <c r="I754" i="12"/>
  <c r="D754" i="12"/>
  <c r="H754" i="12" s="1"/>
  <c r="B754" i="12"/>
  <c r="N753" i="12"/>
  <c r="Q753" i="12" s="1"/>
  <c r="I753" i="12"/>
  <c r="D753" i="12"/>
  <c r="H753" i="12" s="1"/>
  <c r="B753" i="12"/>
  <c r="N752" i="12"/>
  <c r="Q752" i="12" s="1"/>
  <c r="I752" i="12"/>
  <c r="D752" i="12"/>
  <c r="H752" i="12" s="1"/>
  <c r="B752" i="12"/>
  <c r="N751" i="12"/>
  <c r="Q751" i="12" s="1"/>
  <c r="I751" i="12"/>
  <c r="D751" i="12"/>
  <c r="H751" i="12" s="1"/>
  <c r="B751" i="12"/>
  <c r="N750" i="12"/>
  <c r="Q750" i="12" s="1"/>
  <c r="I750" i="12"/>
  <c r="D750" i="12"/>
  <c r="H750" i="12" s="1"/>
  <c r="B750" i="12"/>
  <c r="N749" i="12"/>
  <c r="Q749" i="12" s="1"/>
  <c r="I749" i="12"/>
  <c r="D749" i="12"/>
  <c r="H749" i="12" s="1"/>
  <c r="B749" i="12"/>
  <c r="N748" i="12"/>
  <c r="Q748" i="12" s="1"/>
  <c r="I748" i="12"/>
  <c r="D748" i="12"/>
  <c r="H748" i="12" s="1"/>
  <c r="B748" i="12"/>
  <c r="N747" i="12"/>
  <c r="Q747" i="12" s="1"/>
  <c r="I747" i="12"/>
  <c r="D747" i="12"/>
  <c r="H747" i="12" s="1"/>
  <c r="B747" i="12"/>
  <c r="N746" i="12"/>
  <c r="Q746" i="12" s="1"/>
  <c r="I746" i="12"/>
  <c r="D746" i="12"/>
  <c r="H746" i="12" s="1"/>
  <c r="B746" i="12"/>
  <c r="N745" i="12"/>
  <c r="Q745" i="12" s="1"/>
  <c r="I745" i="12"/>
  <c r="D745" i="12"/>
  <c r="H745" i="12" s="1"/>
  <c r="B745" i="12"/>
  <c r="N744" i="12"/>
  <c r="Q744" i="12" s="1"/>
  <c r="I744" i="12"/>
  <c r="D744" i="12"/>
  <c r="H744" i="12" s="1"/>
  <c r="B744" i="12"/>
  <c r="N743" i="12"/>
  <c r="Q743" i="12" s="1"/>
  <c r="I743" i="12"/>
  <c r="D743" i="12"/>
  <c r="H743" i="12" s="1"/>
  <c r="B743" i="12"/>
  <c r="N742" i="12"/>
  <c r="Q742" i="12" s="1"/>
  <c r="I742" i="12"/>
  <c r="D742" i="12"/>
  <c r="H742" i="12" s="1"/>
  <c r="B742" i="12"/>
  <c r="N741" i="12"/>
  <c r="Q741" i="12" s="1"/>
  <c r="I741" i="12"/>
  <c r="D741" i="12"/>
  <c r="H741" i="12" s="1"/>
  <c r="B741" i="12"/>
  <c r="N740" i="12"/>
  <c r="Q740" i="12" s="1"/>
  <c r="I740" i="12"/>
  <c r="D740" i="12"/>
  <c r="H740" i="12" s="1"/>
  <c r="B740" i="12"/>
  <c r="N739" i="12"/>
  <c r="Q739" i="12" s="1"/>
  <c r="I739" i="12"/>
  <c r="D739" i="12"/>
  <c r="H739" i="12" s="1"/>
  <c r="B739" i="12"/>
  <c r="N738" i="12"/>
  <c r="Q738" i="12" s="1"/>
  <c r="I738" i="12"/>
  <c r="D738" i="12"/>
  <c r="H738" i="12" s="1"/>
  <c r="B738" i="12"/>
  <c r="N737" i="12"/>
  <c r="Q737" i="12" s="1"/>
  <c r="I737" i="12"/>
  <c r="D737" i="12"/>
  <c r="H737" i="12" s="1"/>
  <c r="B737" i="12"/>
  <c r="N736" i="12"/>
  <c r="Q736" i="12" s="1"/>
  <c r="I736" i="12"/>
  <c r="D736" i="12"/>
  <c r="H736" i="12" s="1"/>
  <c r="B736" i="12"/>
  <c r="N735" i="12"/>
  <c r="Q735" i="12" s="1"/>
  <c r="I735" i="12"/>
  <c r="D735" i="12"/>
  <c r="H735" i="12" s="1"/>
  <c r="B735" i="12"/>
  <c r="N734" i="12"/>
  <c r="Q734" i="12" s="1"/>
  <c r="I734" i="12"/>
  <c r="D734" i="12"/>
  <c r="H734" i="12" s="1"/>
  <c r="B734" i="12"/>
  <c r="N733" i="12"/>
  <c r="Q733" i="12" s="1"/>
  <c r="I733" i="12"/>
  <c r="D733" i="12"/>
  <c r="H733" i="12" s="1"/>
  <c r="B733" i="12"/>
  <c r="N732" i="12"/>
  <c r="Q732" i="12" s="1"/>
  <c r="I732" i="12"/>
  <c r="D732" i="12"/>
  <c r="H732" i="12" s="1"/>
  <c r="B732" i="12"/>
  <c r="N731" i="12"/>
  <c r="Q731" i="12" s="1"/>
  <c r="I731" i="12"/>
  <c r="D731" i="12"/>
  <c r="H731" i="12" s="1"/>
  <c r="B731" i="12"/>
  <c r="N730" i="12"/>
  <c r="Q730" i="12" s="1"/>
  <c r="I730" i="12"/>
  <c r="D730" i="12"/>
  <c r="H730" i="12" s="1"/>
  <c r="B730" i="12"/>
  <c r="N729" i="12"/>
  <c r="Q729" i="12" s="1"/>
  <c r="I729" i="12"/>
  <c r="D729" i="12"/>
  <c r="H729" i="12" s="1"/>
  <c r="B729" i="12"/>
  <c r="N728" i="12"/>
  <c r="Q728" i="12" s="1"/>
  <c r="I728" i="12"/>
  <c r="D728" i="12"/>
  <c r="H728" i="12" s="1"/>
  <c r="B728" i="12"/>
  <c r="N727" i="12"/>
  <c r="Q727" i="12" s="1"/>
  <c r="I727" i="12"/>
  <c r="D727" i="12"/>
  <c r="H727" i="12" s="1"/>
  <c r="B727" i="12"/>
  <c r="N726" i="12"/>
  <c r="Q726" i="12" s="1"/>
  <c r="I726" i="12"/>
  <c r="D726" i="12"/>
  <c r="H726" i="12" s="1"/>
  <c r="B726" i="12"/>
  <c r="N725" i="12"/>
  <c r="Q725" i="12" s="1"/>
  <c r="I725" i="12"/>
  <c r="D725" i="12"/>
  <c r="H725" i="12" s="1"/>
  <c r="B725" i="12"/>
  <c r="N724" i="12"/>
  <c r="Q724" i="12" s="1"/>
  <c r="I724" i="12"/>
  <c r="D724" i="12"/>
  <c r="H724" i="12" s="1"/>
  <c r="B724" i="12"/>
  <c r="N723" i="12"/>
  <c r="Q723" i="12" s="1"/>
  <c r="I723" i="12"/>
  <c r="D723" i="12"/>
  <c r="H723" i="12" s="1"/>
  <c r="B723" i="12"/>
  <c r="N722" i="12"/>
  <c r="Q722" i="12" s="1"/>
  <c r="I722" i="12"/>
  <c r="D722" i="12"/>
  <c r="H722" i="12" s="1"/>
  <c r="B722" i="12"/>
  <c r="N721" i="12"/>
  <c r="Q721" i="12" s="1"/>
  <c r="I721" i="12"/>
  <c r="D721" i="12"/>
  <c r="H721" i="12" s="1"/>
  <c r="B721" i="12"/>
  <c r="N720" i="12"/>
  <c r="Q720" i="12" s="1"/>
  <c r="I720" i="12"/>
  <c r="D720" i="12"/>
  <c r="H720" i="12" s="1"/>
  <c r="B720" i="12"/>
  <c r="N719" i="12"/>
  <c r="Q719" i="12" s="1"/>
  <c r="I719" i="12"/>
  <c r="D719" i="12"/>
  <c r="H719" i="12" s="1"/>
  <c r="B719" i="12"/>
  <c r="N718" i="12"/>
  <c r="Q718" i="12" s="1"/>
  <c r="I718" i="12"/>
  <c r="D718" i="12"/>
  <c r="H718" i="12" s="1"/>
  <c r="B718" i="12"/>
  <c r="N717" i="12"/>
  <c r="Q717" i="12" s="1"/>
  <c r="I717" i="12"/>
  <c r="D717" i="12"/>
  <c r="H717" i="12" s="1"/>
  <c r="B717" i="12"/>
  <c r="N716" i="12"/>
  <c r="Q716" i="12" s="1"/>
  <c r="I716" i="12"/>
  <c r="D716" i="12"/>
  <c r="H716" i="12" s="1"/>
  <c r="B716" i="12"/>
  <c r="N715" i="12"/>
  <c r="Q715" i="12" s="1"/>
  <c r="I715" i="12"/>
  <c r="D715" i="12"/>
  <c r="H715" i="12" s="1"/>
  <c r="B715" i="12"/>
  <c r="N714" i="12"/>
  <c r="Q714" i="12" s="1"/>
  <c r="I714" i="12"/>
  <c r="D714" i="12"/>
  <c r="H714" i="12" s="1"/>
  <c r="B714" i="12"/>
  <c r="N713" i="12"/>
  <c r="Q713" i="12" s="1"/>
  <c r="I713" i="12"/>
  <c r="D713" i="12"/>
  <c r="H713" i="12" s="1"/>
  <c r="B713" i="12"/>
  <c r="N712" i="12"/>
  <c r="Q712" i="12" s="1"/>
  <c r="I712" i="12"/>
  <c r="D712" i="12"/>
  <c r="H712" i="12" s="1"/>
  <c r="B712" i="12"/>
  <c r="N711" i="12"/>
  <c r="Q711" i="12" s="1"/>
  <c r="I711" i="12"/>
  <c r="D711" i="12"/>
  <c r="H711" i="12" s="1"/>
  <c r="B711" i="12"/>
  <c r="N710" i="12"/>
  <c r="Q710" i="12" s="1"/>
  <c r="I710" i="12"/>
  <c r="D710" i="12"/>
  <c r="H710" i="12" s="1"/>
  <c r="B710" i="12"/>
  <c r="N709" i="12"/>
  <c r="Q709" i="12" s="1"/>
  <c r="I709" i="12"/>
  <c r="D709" i="12"/>
  <c r="H709" i="12" s="1"/>
  <c r="B709" i="12"/>
  <c r="N708" i="12"/>
  <c r="Q708" i="12" s="1"/>
  <c r="I708" i="12"/>
  <c r="D708" i="12"/>
  <c r="H708" i="12" s="1"/>
  <c r="B708" i="12"/>
  <c r="N707" i="12"/>
  <c r="Q707" i="12" s="1"/>
  <c r="I707" i="12"/>
  <c r="D707" i="12"/>
  <c r="H707" i="12" s="1"/>
  <c r="B707" i="12"/>
  <c r="N706" i="12"/>
  <c r="Q706" i="12" s="1"/>
  <c r="I706" i="12"/>
  <c r="D706" i="12"/>
  <c r="H706" i="12" s="1"/>
  <c r="B706" i="12"/>
  <c r="N705" i="12"/>
  <c r="Q705" i="12" s="1"/>
  <c r="I705" i="12"/>
  <c r="D705" i="12"/>
  <c r="H705" i="12" s="1"/>
  <c r="B705" i="12"/>
  <c r="N704" i="12"/>
  <c r="Q704" i="12" s="1"/>
  <c r="I704" i="12"/>
  <c r="D704" i="12"/>
  <c r="H704" i="12" s="1"/>
  <c r="B704" i="12"/>
  <c r="N703" i="12"/>
  <c r="Q703" i="12" s="1"/>
  <c r="I703" i="12"/>
  <c r="D703" i="12"/>
  <c r="H703" i="12" s="1"/>
  <c r="B703" i="12"/>
  <c r="N702" i="12"/>
  <c r="Q702" i="12" s="1"/>
  <c r="I702" i="12"/>
  <c r="D702" i="12"/>
  <c r="H702" i="12" s="1"/>
  <c r="B702" i="12"/>
  <c r="N701" i="12"/>
  <c r="Q701" i="12" s="1"/>
  <c r="I701" i="12"/>
  <c r="D701" i="12"/>
  <c r="H701" i="12" s="1"/>
  <c r="B701" i="12"/>
  <c r="N700" i="12"/>
  <c r="Q700" i="12" s="1"/>
  <c r="I700" i="12"/>
  <c r="D700" i="12"/>
  <c r="H700" i="12" s="1"/>
  <c r="B700" i="12"/>
  <c r="N699" i="12"/>
  <c r="Q699" i="12" s="1"/>
  <c r="I699" i="12"/>
  <c r="D699" i="12"/>
  <c r="H699" i="12" s="1"/>
  <c r="B699" i="12"/>
  <c r="N698" i="12"/>
  <c r="Q698" i="12" s="1"/>
  <c r="I698" i="12"/>
  <c r="D698" i="12"/>
  <c r="H698" i="12" s="1"/>
  <c r="B698" i="12"/>
  <c r="N697" i="12"/>
  <c r="Q697" i="12" s="1"/>
  <c r="I697" i="12"/>
  <c r="D697" i="12"/>
  <c r="H697" i="12" s="1"/>
  <c r="B697" i="12"/>
  <c r="N696" i="12"/>
  <c r="Q696" i="12" s="1"/>
  <c r="I696" i="12"/>
  <c r="D696" i="12"/>
  <c r="H696" i="12" s="1"/>
  <c r="B696" i="12"/>
  <c r="N695" i="12"/>
  <c r="Q695" i="12" s="1"/>
  <c r="I695" i="12"/>
  <c r="D695" i="12"/>
  <c r="H695" i="12" s="1"/>
  <c r="B695" i="12"/>
  <c r="N694" i="12"/>
  <c r="Q694" i="12" s="1"/>
  <c r="I694" i="12"/>
  <c r="D694" i="12"/>
  <c r="H694" i="12" s="1"/>
  <c r="B694" i="12"/>
  <c r="N693" i="12"/>
  <c r="Q693" i="12" s="1"/>
  <c r="I693" i="12"/>
  <c r="D693" i="12"/>
  <c r="H693" i="12" s="1"/>
  <c r="B693" i="12"/>
  <c r="N692" i="12"/>
  <c r="Q692" i="12" s="1"/>
  <c r="I692" i="12"/>
  <c r="H692" i="12"/>
  <c r="B692" i="12"/>
  <c r="N691" i="12"/>
  <c r="Q691" i="12" s="1"/>
  <c r="I691" i="12"/>
  <c r="D691" i="12"/>
  <c r="H691" i="12" s="1"/>
  <c r="B691" i="12"/>
  <c r="N690" i="12"/>
  <c r="Q690" i="12" s="1"/>
  <c r="I690" i="12"/>
  <c r="D690" i="12"/>
  <c r="H690" i="12" s="1"/>
  <c r="B690" i="12"/>
  <c r="N689" i="12"/>
  <c r="Q689" i="12" s="1"/>
  <c r="I689" i="12"/>
  <c r="D689" i="12"/>
  <c r="H689" i="12" s="1"/>
  <c r="B689" i="12"/>
  <c r="N688" i="12"/>
  <c r="Q688" i="12" s="1"/>
  <c r="I688" i="12"/>
  <c r="D688" i="12"/>
  <c r="H688" i="12" s="1"/>
  <c r="B688" i="12"/>
  <c r="N687" i="12"/>
  <c r="Q687" i="12" s="1"/>
  <c r="I687" i="12"/>
  <c r="D687" i="12"/>
  <c r="H687" i="12" s="1"/>
  <c r="B687" i="12"/>
  <c r="N686" i="12"/>
  <c r="Q686" i="12" s="1"/>
  <c r="I686" i="12"/>
  <c r="D686" i="12"/>
  <c r="H686" i="12" s="1"/>
  <c r="B686" i="12"/>
  <c r="N685" i="12"/>
  <c r="Q685" i="12" s="1"/>
  <c r="I685" i="12"/>
  <c r="D685" i="12"/>
  <c r="H685" i="12" s="1"/>
  <c r="B685" i="12"/>
  <c r="N684" i="12"/>
  <c r="Q684" i="12" s="1"/>
  <c r="I684" i="12"/>
  <c r="D684" i="12"/>
  <c r="H684" i="12" s="1"/>
  <c r="B684" i="12"/>
  <c r="N683" i="12"/>
  <c r="Q683" i="12" s="1"/>
  <c r="I683" i="12"/>
  <c r="D683" i="12"/>
  <c r="H683" i="12" s="1"/>
  <c r="B683" i="12"/>
  <c r="N682" i="12"/>
  <c r="Q682" i="12" s="1"/>
  <c r="I682" i="12"/>
  <c r="D682" i="12"/>
  <c r="H682" i="12" s="1"/>
  <c r="B682" i="12"/>
  <c r="N681" i="12"/>
  <c r="Q681" i="12" s="1"/>
  <c r="I681" i="12"/>
  <c r="D681" i="12"/>
  <c r="H681" i="12" s="1"/>
  <c r="B681" i="12"/>
  <c r="N680" i="12"/>
  <c r="Q680" i="12" s="1"/>
  <c r="I680" i="12"/>
  <c r="D680" i="12"/>
  <c r="H680" i="12" s="1"/>
  <c r="B680" i="12"/>
  <c r="N679" i="12"/>
  <c r="Q679" i="12" s="1"/>
  <c r="I679" i="12"/>
  <c r="D679" i="12"/>
  <c r="H679" i="12" s="1"/>
  <c r="B679" i="12"/>
  <c r="N678" i="12"/>
  <c r="Q678" i="12" s="1"/>
  <c r="I678" i="12"/>
  <c r="D678" i="12"/>
  <c r="H678" i="12" s="1"/>
  <c r="B678" i="12"/>
  <c r="N677" i="12"/>
  <c r="Q677" i="12" s="1"/>
  <c r="I677" i="12"/>
  <c r="D677" i="12"/>
  <c r="H677" i="12" s="1"/>
  <c r="B677" i="12"/>
  <c r="N676" i="12"/>
  <c r="Q676" i="12" s="1"/>
  <c r="I676" i="12"/>
  <c r="D676" i="12"/>
  <c r="H676" i="12" s="1"/>
  <c r="B676" i="12"/>
  <c r="N675" i="12"/>
  <c r="Q675" i="12" s="1"/>
  <c r="I675" i="12"/>
  <c r="D675" i="12"/>
  <c r="H675" i="12" s="1"/>
  <c r="B675" i="12"/>
  <c r="N674" i="12"/>
  <c r="Q674" i="12" s="1"/>
  <c r="I674" i="12"/>
  <c r="D674" i="12"/>
  <c r="H674" i="12" s="1"/>
  <c r="B674" i="12"/>
  <c r="N673" i="12"/>
  <c r="Q673" i="12" s="1"/>
  <c r="I673" i="12"/>
  <c r="D673" i="12"/>
  <c r="H673" i="12" s="1"/>
  <c r="B673" i="12"/>
  <c r="N672" i="12"/>
  <c r="Q672" i="12" s="1"/>
  <c r="I672" i="12"/>
  <c r="D672" i="12"/>
  <c r="H672" i="12" s="1"/>
  <c r="B672" i="12"/>
  <c r="N671" i="12"/>
  <c r="Q671" i="12" s="1"/>
  <c r="I671" i="12"/>
  <c r="D671" i="12"/>
  <c r="H671" i="12" s="1"/>
  <c r="B671" i="12"/>
  <c r="N670" i="12"/>
  <c r="Q670" i="12" s="1"/>
  <c r="I670" i="12"/>
  <c r="D670" i="12"/>
  <c r="H670" i="12" s="1"/>
  <c r="B670" i="12"/>
  <c r="N669" i="12"/>
  <c r="Q669" i="12" s="1"/>
  <c r="I669" i="12"/>
  <c r="D669" i="12"/>
  <c r="H669" i="12" s="1"/>
  <c r="B669" i="12"/>
  <c r="N668" i="12"/>
  <c r="Q668" i="12" s="1"/>
  <c r="I668" i="12"/>
  <c r="D668" i="12"/>
  <c r="H668" i="12" s="1"/>
  <c r="B668" i="12"/>
  <c r="N667" i="12"/>
  <c r="Q667" i="12" s="1"/>
  <c r="I667" i="12"/>
  <c r="D667" i="12"/>
  <c r="H667" i="12" s="1"/>
  <c r="B667" i="12"/>
  <c r="N666" i="12"/>
  <c r="Q666" i="12" s="1"/>
  <c r="I666" i="12"/>
  <c r="D666" i="12"/>
  <c r="H666" i="12" s="1"/>
  <c r="B666" i="12"/>
  <c r="N665" i="12"/>
  <c r="Q665" i="12" s="1"/>
  <c r="I665" i="12"/>
  <c r="D665" i="12"/>
  <c r="H665" i="12" s="1"/>
  <c r="B665" i="12"/>
  <c r="N664" i="12"/>
  <c r="Q664" i="12" s="1"/>
  <c r="I664" i="12"/>
  <c r="D664" i="12"/>
  <c r="H664" i="12" s="1"/>
  <c r="B664" i="12"/>
  <c r="N663" i="12"/>
  <c r="Q663" i="12" s="1"/>
  <c r="I663" i="12"/>
  <c r="D663" i="12"/>
  <c r="H663" i="12" s="1"/>
  <c r="B663" i="12"/>
  <c r="N662" i="12"/>
  <c r="Q662" i="12" s="1"/>
  <c r="I662" i="12"/>
  <c r="D662" i="12"/>
  <c r="H662" i="12" s="1"/>
  <c r="B662" i="12"/>
  <c r="N661" i="12"/>
  <c r="Q661" i="12" s="1"/>
  <c r="I661" i="12"/>
  <c r="D661" i="12"/>
  <c r="H661" i="12" s="1"/>
  <c r="B661" i="12"/>
  <c r="N660" i="12"/>
  <c r="Q660" i="12" s="1"/>
  <c r="I660" i="12"/>
  <c r="D660" i="12"/>
  <c r="H660" i="12" s="1"/>
  <c r="B660" i="12"/>
  <c r="N659" i="12"/>
  <c r="Q659" i="12" s="1"/>
  <c r="I659" i="12"/>
  <c r="D659" i="12"/>
  <c r="H659" i="12" s="1"/>
  <c r="B659" i="12"/>
  <c r="N658" i="12"/>
  <c r="Q658" i="12" s="1"/>
  <c r="I658" i="12"/>
  <c r="D658" i="12"/>
  <c r="H658" i="12" s="1"/>
  <c r="B658" i="12"/>
  <c r="N657" i="12"/>
  <c r="Q657" i="12" s="1"/>
  <c r="I657" i="12"/>
  <c r="D657" i="12"/>
  <c r="H657" i="12" s="1"/>
  <c r="B657" i="12"/>
  <c r="N656" i="12"/>
  <c r="Q656" i="12" s="1"/>
  <c r="I656" i="12"/>
  <c r="D656" i="12"/>
  <c r="H656" i="12" s="1"/>
  <c r="B656" i="12"/>
  <c r="N655" i="12"/>
  <c r="Q655" i="12" s="1"/>
  <c r="I655" i="12"/>
  <c r="D655" i="12"/>
  <c r="H655" i="12" s="1"/>
  <c r="B655" i="12"/>
  <c r="N654" i="12"/>
  <c r="Q654" i="12" s="1"/>
  <c r="I654" i="12"/>
  <c r="D654" i="12"/>
  <c r="H654" i="12" s="1"/>
  <c r="B654" i="12"/>
  <c r="N653" i="12"/>
  <c r="Q653" i="12" s="1"/>
  <c r="I653" i="12"/>
  <c r="D653" i="12"/>
  <c r="H653" i="12" s="1"/>
  <c r="B653" i="12"/>
  <c r="N652" i="12"/>
  <c r="Q652" i="12" s="1"/>
  <c r="I652" i="12"/>
  <c r="D652" i="12"/>
  <c r="H652" i="12" s="1"/>
  <c r="B652" i="12"/>
  <c r="N651" i="12"/>
  <c r="Q651" i="12" s="1"/>
  <c r="I651" i="12"/>
  <c r="D651" i="12"/>
  <c r="H651" i="12" s="1"/>
  <c r="B651" i="12"/>
  <c r="N650" i="12"/>
  <c r="Q650" i="12" s="1"/>
  <c r="I650" i="12"/>
  <c r="D650" i="12"/>
  <c r="H650" i="12" s="1"/>
  <c r="B650" i="12"/>
  <c r="N649" i="12"/>
  <c r="Q649" i="12" s="1"/>
  <c r="I649" i="12"/>
  <c r="D649" i="12"/>
  <c r="H649" i="12" s="1"/>
  <c r="B649" i="12"/>
  <c r="N648" i="12"/>
  <c r="Q648" i="12" s="1"/>
  <c r="I648" i="12"/>
  <c r="D648" i="12"/>
  <c r="H648" i="12" s="1"/>
  <c r="B648" i="12"/>
  <c r="N647" i="12"/>
  <c r="Q647" i="12" s="1"/>
  <c r="I647" i="12"/>
  <c r="D647" i="12"/>
  <c r="H647" i="12" s="1"/>
  <c r="B647" i="12"/>
  <c r="N646" i="12"/>
  <c r="Q646" i="12" s="1"/>
  <c r="I646" i="12"/>
  <c r="D646" i="12"/>
  <c r="H646" i="12" s="1"/>
  <c r="B646" i="12"/>
  <c r="N645" i="12"/>
  <c r="Q645" i="12" s="1"/>
  <c r="I645" i="12"/>
  <c r="D645" i="12"/>
  <c r="H645" i="12" s="1"/>
  <c r="B645" i="12"/>
  <c r="N644" i="12"/>
  <c r="Q644" i="12" s="1"/>
  <c r="I644" i="12"/>
  <c r="D644" i="12"/>
  <c r="H644" i="12" s="1"/>
  <c r="B644" i="12"/>
  <c r="N643" i="12"/>
  <c r="Q643" i="12" s="1"/>
  <c r="I643" i="12"/>
  <c r="D643" i="12"/>
  <c r="H643" i="12" s="1"/>
  <c r="B643" i="12"/>
  <c r="N642" i="12"/>
  <c r="Q642" i="12" s="1"/>
  <c r="I642" i="12"/>
  <c r="D642" i="12"/>
  <c r="H642" i="12" s="1"/>
  <c r="B642" i="12"/>
  <c r="N641" i="12"/>
  <c r="Q641" i="12" s="1"/>
  <c r="I641" i="12"/>
  <c r="D641" i="12"/>
  <c r="H641" i="12" s="1"/>
  <c r="B641" i="12"/>
  <c r="N640" i="12"/>
  <c r="Q640" i="12" s="1"/>
  <c r="I640" i="12"/>
  <c r="D640" i="12"/>
  <c r="H640" i="12" s="1"/>
  <c r="B640" i="12"/>
  <c r="N639" i="12"/>
  <c r="Q639" i="12" s="1"/>
  <c r="I639" i="12"/>
  <c r="D639" i="12"/>
  <c r="H639" i="12" s="1"/>
  <c r="B639" i="12"/>
  <c r="N638" i="12"/>
  <c r="Q638" i="12" s="1"/>
  <c r="I638" i="12"/>
  <c r="D638" i="12"/>
  <c r="H638" i="12" s="1"/>
  <c r="B638" i="12"/>
  <c r="N637" i="12"/>
  <c r="Q637" i="12" s="1"/>
  <c r="I637" i="12"/>
  <c r="D637" i="12"/>
  <c r="H637" i="12" s="1"/>
  <c r="B637" i="12"/>
  <c r="N636" i="12"/>
  <c r="Q636" i="12" s="1"/>
  <c r="I636" i="12"/>
  <c r="D636" i="12"/>
  <c r="H636" i="12" s="1"/>
  <c r="B636" i="12"/>
  <c r="N635" i="12"/>
  <c r="Q635" i="12" s="1"/>
  <c r="I635" i="12"/>
  <c r="D635" i="12"/>
  <c r="H635" i="12" s="1"/>
  <c r="B635" i="12"/>
  <c r="N634" i="12"/>
  <c r="Q634" i="12" s="1"/>
  <c r="I634" i="12"/>
  <c r="D634" i="12"/>
  <c r="H634" i="12" s="1"/>
  <c r="B634" i="12"/>
  <c r="N633" i="12"/>
  <c r="Q633" i="12" s="1"/>
  <c r="I633" i="12"/>
  <c r="D633" i="12"/>
  <c r="H633" i="12" s="1"/>
  <c r="B633" i="12"/>
  <c r="N632" i="12"/>
  <c r="Q632" i="12" s="1"/>
  <c r="I632" i="12"/>
  <c r="D632" i="12"/>
  <c r="H632" i="12" s="1"/>
  <c r="B632" i="12"/>
  <c r="N631" i="12"/>
  <c r="Q631" i="12" s="1"/>
  <c r="I631" i="12"/>
  <c r="D631" i="12"/>
  <c r="H631" i="12" s="1"/>
  <c r="B631" i="12"/>
  <c r="N630" i="12"/>
  <c r="Q630" i="12" s="1"/>
  <c r="I630" i="12"/>
  <c r="D630" i="12"/>
  <c r="H630" i="12" s="1"/>
  <c r="B630" i="12"/>
  <c r="N629" i="12"/>
  <c r="Q629" i="12" s="1"/>
  <c r="I629" i="12"/>
  <c r="D629" i="12"/>
  <c r="H629" i="12" s="1"/>
  <c r="B629" i="12"/>
  <c r="N628" i="12"/>
  <c r="Q628" i="12" s="1"/>
  <c r="I628" i="12"/>
  <c r="D628" i="12"/>
  <c r="H628" i="12" s="1"/>
  <c r="B628" i="12"/>
  <c r="N627" i="12"/>
  <c r="Q627" i="12" s="1"/>
  <c r="I627" i="12"/>
  <c r="D627" i="12"/>
  <c r="H627" i="12" s="1"/>
  <c r="B627" i="12"/>
  <c r="N626" i="12"/>
  <c r="Q626" i="12" s="1"/>
  <c r="I626" i="12"/>
  <c r="D626" i="12"/>
  <c r="H626" i="12" s="1"/>
  <c r="B626" i="12"/>
  <c r="N625" i="12"/>
  <c r="Q625" i="12" s="1"/>
  <c r="I625" i="12"/>
  <c r="D625" i="12"/>
  <c r="H625" i="12" s="1"/>
  <c r="B625" i="12"/>
  <c r="N624" i="12"/>
  <c r="Q624" i="12" s="1"/>
  <c r="I624" i="12"/>
  <c r="D624" i="12"/>
  <c r="H624" i="12" s="1"/>
  <c r="B624" i="12"/>
  <c r="N623" i="12"/>
  <c r="Q623" i="12" s="1"/>
  <c r="I623" i="12"/>
  <c r="D623" i="12"/>
  <c r="H623" i="12" s="1"/>
  <c r="B623" i="12"/>
  <c r="N622" i="12"/>
  <c r="Q622" i="12" s="1"/>
  <c r="I622" i="12"/>
  <c r="D622" i="12"/>
  <c r="H622" i="12" s="1"/>
  <c r="B622" i="12"/>
  <c r="N621" i="12"/>
  <c r="Q621" i="12" s="1"/>
  <c r="I621" i="12"/>
  <c r="D621" i="12"/>
  <c r="H621" i="12" s="1"/>
  <c r="B621" i="12"/>
  <c r="N620" i="12"/>
  <c r="Q620" i="12" s="1"/>
  <c r="I620" i="12"/>
  <c r="D620" i="12"/>
  <c r="H620" i="12" s="1"/>
  <c r="B620" i="12"/>
  <c r="N619" i="12"/>
  <c r="Q619" i="12" s="1"/>
  <c r="I619" i="12"/>
  <c r="D619" i="12"/>
  <c r="H619" i="12" s="1"/>
  <c r="B619" i="12"/>
  <c r="N618" i="12"/>
  <c r="Q618" i="12" s="1"/>
  <c r="I618" i="12"/>
  <c r="D618" i="12"/>
  <c r="H618" i="12" s="1"/>
  <c r="B618" i="12"/>
  <c r="N617" i="12"/>
  <c r="Q617" i="12" s="1"/>
  <c r="I617" i="12"/>
  <c r="D617" i="12"/>
  <c r="H617" i="12" s="1"/>
  <c r="B617" i="12"/>
  <c r="N616" i="12"/>
  <c r="Q616" i="12" s="1"/>
  <c r="I616" i="12"/>
  <c r="D616" i="12"/>
  <c r="H616" i="12" s="1"/>
  <c r="B616" i="12"/>
  <c r="N615" i="12"/>
  <c r="Q615" i="12" s="1"/>
  <c r="I615" i="12"/>
  <c r="D615" i="12"/>
  <c r="H615" i="12" s="1"/>
  <c r="B615" i="12"/>
  <c r="N614" i="12"/>
  <c r="Q614" i="12" s="1"/>
  <c r="I614" i="12"/>
  <c r="D614" i="12"/>
  <c r="H614" i="12" s="1"/>
  <c r="B614" i="12"/>
  <c r="N613" i="12"/>
  <c r="Q613" i="12" s="1"/>
  <c r="I613" i="12"/>
  <c r="D613" i="12"/>
  <c r="H613" i="12" s="1"/>
  <c r="B613" i="12"/>
  <c r="N612" i="12"/>
  <c r="Q612" i="12" s="1"/>
  <c r="I612" i="12"/>
  <c r="D612" i="12"/>
  <c r="H612" i="12" s="1"/>
  <c r="B612" i="12"/>
  <c r="N611" i="12"/>
  <c r="Q611" i="12" s="1"/>
  <c r="I611" i="12"/>
  <c r="D611" i="12"/>
  <c r="H611" i="12" s="1"/>
  <c r="B611" i="12"/>
  <c r="N610" i="12"/>
  <c r="Q610" i="12" s="1"/>
  <c r="I610" i="12"/>
  <c r="D610" i="12"/>
  <c r="H610" i="12" s="1"/>
  <c r="B610" i="12"/>
  <c r="N609" i="12"/>
  <c r="Q609" i="12" s="1"/>
  <c r="I609" i="12"/>
  <c r="D609" i="12"/>
  <c r="H609" i="12" s="1"/>
  <c r="B609" i="12"/>
  <c r="N608" i="12"/>
  <c r="Q608" i="12" s="1"/>
  <c r="I608" i="12"/>
  <c r="D608" i="12"/>
  <c r="H608" i="12" s="1"/>
  <c r="B608" i="12"/>
  <c r="N607" i="12"/>
  <c r="Q607" i="12" s="1"/>
  <c r="I607" i="12"/>
  <c r="D607" i="12"/>
  <c r="H607" i="12" s="1"/>
  <c r="B607" i="12"/>
  <c r="N606" i="12"/>
  <c r="Q606" i="12" s="1"/>
  <c r="I606" i="12"/>
  <c r="D606" i="12"/>
  <c r="H606" i="12" s="1"/>
  <c r="B606" i="12"/>
  <c r="N605" i="12"/>
  <c r="Q605" i="12" s="1"/>
  <c r="I605" i="12"/>
  <c r="D605" i="12"/>
  <c r="H605" i="12" s="1"/>
  <c r="B605" i="12"/>
  <c r="N604" i="12"/>
  <c r="Q604" i="12" s="1"/>
  <c r="I604" i="12"/>
  <c r="D604" i="12"/>
  <c r="H604" i="12" s="1"/>
  <c r="B604" i="12"/>
  <c r="N603" i="12"/>
  <c r="Q603" i="12" s="1"/>
  <c r="I603" i="12"/>
  <c r="D603" i="12"/>
  <c r="H603" i="12" s="1"/>
  <c r="B603" i="12"/>
  <c r="N602" i="12"/>
  <c r="Q602" i="12" s="1"/>
  <c r="I602" i="12"/>
  <c r="D602" i="12"/>
  <c r="H602" i="12" s="1"/>
  <c r="B602" i="12"/>
  <c r="N601" i="12"/>
  <c r="Q601" i="12" s="1"/>
  <c r="I601" i="12"/>
  <c r="D601" i="12"/>
  <c r="H601" i="12" s="1"/>
  <c r="B601" i="12"/>
  <c r="N600" i="12"/>
  <c r="Q600" i="12" s="1"/>
  <c r="I600" i="12"/>
  <c r="D600" i="12"/>
  <c r="H600" i="12" s="1"/>
  <c r="B600" i="12"/>
  <c r="N599" i="12"/>
  <c r="Q599" i="12" s="1"/>
  <c r="I599" i="12"/>
  <c r="D599" i="12"/>
  <c r="H599" i="12" s="1"/>
  <c r="B599" i="12"/>
  <c r="N598" i="12"/>
  <c r="Q598" i="12" s="1"/>
  <c r="I598" i="12"/>
  <c r="D598" i="12"/>
  <c r="H598" i="12" s="1"/>
  <c r="B598" i="12"/>
  <c r="N597" i="12"/>
  <c r="Q597" i="12" s="1"/>
  <c r="I597" i="12"/>
  <c r="D597" i="12"/>
  <c r="H597" i="12" s="1"/>
  <c r="B597" i="12"/>
  <c r="N596" i="12"/>
  <c r="Q596" i="12" s="1"/>
  <c r="I596" i="12"/>
  <c r="D596" i="12"/>
  <c r="H596" i="12" s="1"/>
  <c r="B596" i="12"/>
  <c r="N595" i="12"/>
  <c r="Q595" i="12" s="1"/>
  <c r="I595" i="12"/>
  <c r="D595" i="12"/>
  <c r="H595" i="12" s="1"/>
  <c r="B595" i="12"/>
  <c r="N594" i="12"/>
  <c r="Q594" i="12" s="1"/>
  <c r="I594" i="12"/>
  <c r="D594" i="12"/>
  <c r="H594" i="12" s="1"/>
  <c r="B594" i="12"/>
  <c r="N593" i="12"/>
  <c r="I593" i="12"/>
  <c r="D593" i="12"/>
  <c r="H593" i="12" s="1"/>
  <c r="B593" i="12"/>
  <c r="N592" i="12"/>
  <c r="Q592" i="12" s="1"/>
  <c r="I592" i="12"/>
  <c r="D592" i="12"/>
  <c r="H592" i="12" s="1"/>
  <c r="B592" i="12"/>
  <c r="N591" i="12"/>
  <c r="Q591" i="12" s="1"/>
  <c r="I591" i="12"/>
  <c r="D591" i="12"/>
  <c r="H591" i="12" s="1"/>
  <c r="B591" i="12"/>
  <c r="N590" i="12"/>
  <c r="Q590" i="12" s="1"/>
  <c r="I590" i="12"/>
  <c r="D590" i="12"/>
  <c r="H590" i="12" s="1"/>
  <c r="B590" i="12"/>
  <c r="N589" i="12"/>
  <c r="Q589" i="12" s="1"/>
  <c r="I589" i="12"/>
  <c r="D589" i="12"/>
  <c r="H589" i="12" s="1"/>
  <c r="B589" i="12"/>
  <c r="N588" i="12"/>
  <c r="Q588" i="12" s="1"/>
  <c r="I588" i="12"/>
  <c r="D588" i="12"/>
  <c r="H588" i="12" s="1"/>
  <c r="B588" i="12"/>
  <c r="N587" i="12"/>
  <c r="Q587" i="12" s="1"/>
  <c r="I587" i="12"/>
  <c r="D587" i="12"/>
  <c r="H587" i="12" s="1"/>
  <c r="B587" i="12"/>
  <c r="N586" i="12"/>
  <c r="Q586" i="12" s="1"/>
  <c r="I586" i="12"/>
  <c r="D586" i="12"/>
  <c r="H586" i="12" s="1"/>
  <c r="B586" i="12"/>
  <c r="N585" i="12"/>
  <c r="I585" i="12"/>
  <c r="D585" i="12"/>
  <c r="H585" i="12" s="1"/>
  <c r="B585" i="12"/>
  <c r="N584" i="12"/>
  <c r="Q584" i="12" s="1"/>
  <c r="I584" i="12"/>
  <c r="D584" i="12"/>
  <c r="H584" i="12" s="1"/>
  <c r="B584" i="12"/>
  <c r="N583" i="12"/>
  <c r="Q583" i="12" s="1"/>
  <c r="I583" i="12"/>
  <c r="D583" i="12"/>
  <c r="H583" i="12" s="1"/>
  <c r="B583" i="12"/>
  <c r="N582" i="12"/>
  <c r="Q582" i="12" s="1"/>
  <c r="I582" i="12"/>
  <c r="D582" i="12"/>
  <c r="H582" i="12" s="1"/>
  <c r="B582" i="12"/>
  <c r="N581" i="12"/>
  <c r="Q581" i="12" s="1"/>
  <c r="I581" i="12"/>
  <c r="D581" i="12"/>
  <c r="H581" i="12" s="1"/>
  <c r="B581" i="12"/>
  <c r="N580" i="12"/>
  <c r="Q580" i="12" s="1"/>
  <c r="I580" i="12"/>
  <c r="D580" i="12"/>
  <c r="H580" i="12" s="1"/>
  <c r="B580" i="12"/>
  <c r="N579" i="12"/>
  <c r="I579" i="12"/>
  <c r="D579" i="12"/>
  <c r="H579" i="12" s="1"/>
  <c r="B579" i="12"/>
  <c r="N578" i="12"/>
  <c r="Q578" i="12" s="1"/>
  <c r="I578" i="12"/>
  <c r="D578" i="12"/>
  <c r="H578" i="12" s="1"/>
  <c r="B578" i="12"/>
  <c r="N577" i="12"/>
  <c r="Q577" i="12" s="1"/>
  <c r="I577" i="12"/>
  <c r="D577" i="12"/>
  <c r="H577" i="12" s="1"/>
  <c r="B577" i="12"/>
  <c r="N576" i="12"/>
  <c r="Q576" i="12" s="1"/>
  <c r="I576" i="12"/>
  <c r="D576" i="12"/>
  <c r="H576" i="12" s="1"/>
  <c r="B576" i="12"/>
  <c r="N575" i="12"/>
  <c r="Q575" i="12" s="1"/>
  <c r="I575" i="12"/>
  <c r="D575" i="12"/>
  <c r="H575" i="12" s="1"/>
  <c r="B575" i="12"/>
  <c r="N574" i="12"/>
  <c r="Q574" i="12" s="1"/>
  <c r="I574" i="12"/>
  <c r="D574" i="12"/>
  <c r="H574" i="12" s="1"/>
  <c r="B574" i="12"/>
  <c r="N573" i="12"/>
  <c r="I573" i="12"/>
  <c r="D573" i="12"/>
  <c r="H573" i="12" s="1"/>
  <c r="B573" i="12"/>
  <c r="N572" i="12"/>
  <c r="Q572" i="12" s="1"/>
  <c r="I572" i="12"/>
  <c r="D572" i="12"/>
  <c r="H572" i="12" s="1"/>
  <c r="B572" i="12"/>
  <c r="N571" i="12"/>
  <c r="Q571" i="12" s="1"/>
  <c r="I571" i="12"/>
  <c r="D571" i="12"/>
  <c r="H571" i="12" s="1"/>
  <c r="B571" i="12"/>
  <c r="N570" i="12"/>
  <c r="Q570" i="12" s="1"/>
  <c r="I570" i="12"/>
  <c r="D570" i="12"/>
  <c r="H570" i="12" s="1"/>
  <c r="B570" i="12"/>
  <c r="N569" i="12"/>
  <c r="Q569" i="12" s="1"/>
  <c r="I569" i="12"/>
  <c r="D569" i="12"/>
  <c r="H569" i="12" s="1"/>
  <c r="B569" i="12"/>
  <c r="N568" i="12"/>
  <c r="Q568" i="12" s="1"/>
  <c r="I568" i="12"/>
  <c r="D568" i="12"/>
  <c r="H568" i="12" s="1"/>
  <c r="B568" i="12"/>
  <c r="N567" i="12"/>
  <c r="Q567" i="12" s="1"/>
  <c r="I567" i="12"/>
  <c r="D567" i="12"/>
  <c r="H567" i="12" s="1"/>
  <c r="B567" i="12"/>
  <c r="V566" i="12"/>
  <c r="V568" i="12" s="1"/>
  <c r="N566" i="12"/>
  <c r="Q566" i="12" s="1"/>
  <c r="I566" i="12"/>
  <c r="D566" i="12"/>
  <c r="H566" i="12" s="1"/>
  <c r="B566" i="12"/>
  <c r="N565" i="12"/>
  <c r="Q565" i="12" s="1"/>
  <c r="I565" i="12"/>
  <c r="D565" i="12"/>
  <c r="H565" i="12" s="1"/>
  <c r="B565" i="12"/>
  <c r="N564" i="12"/>
  <c r="Q564" i="12" s="1"/>
  <c r="I564" i="12"/>
  <c r="D564" i="12"/>
  <c r="H564" i="12" s="1"/>
  <c r="B564" i="12"/>
  <c r="N563" i="12"/>
  <c r="Q563" i="12" s="1"/>
  <c r="I563" i="12"/>
  <c r="D563" i="12"/>
  <c r="H563" i="12" s="1"/>
  <c r="B563" i="12"/>
  <c r="N562" i="12"/>
  <c r="Q562" i="12" s="1"/>
  <c r="I562" i="12"/>
  <c r="D562" i="12"/>
  <c r="H562" i="12" s="1"/>
  <c r="B562" i="12"/>
  <c r="N561" i="12"/>
  <c r="Q561" i="12" s="1"/>
  <c r="I561" i="12"/>
  <c r="D561" i="12"/>
  <c r="H561" i="12" s="1"/>
  <c r="B561" i="12"/>
  <c r="N560" i="12"/>
  <c r="Q560" i="12" s="1"/>
  <c r="I560" i="12"/>
  <c r="D560" i="12"/>
  <c r="H560" i="12" s="1"/>
  <c r="B560" i="12"/>
  <c r="N559" i="12"/>
  <c r="Q559" i="12" s="1"/>
  <c r="I559" i="12"/>
  <c r="D559" i="12"/>
  <c r="H559" i="12" s="1"/>
  <c r="B559" i="12"/>
  <c r="N558" i="12"/>
  <c r="Q558" i="12" s="1"/>
  <c r="I558" i="12"/>
  <c r="D558" i="12"/>
  <c r="H558" i="12" s="1"/>
  <c r="B558" i="12"/>
  <c r="N557" i="12"/>
  <c r="Q557" i="12" s="1"/>
  <c r="I557" i="12"/>
  <c r="D557" i="12"/>
  <c r="H557" i="12" s="1"/>
  <c r="B557" i="12"/>
  <c r="N556" i="12"/>
  <c r="Q556" i="12" s="1"/>
  <c r="I556" i="12"/>
  <c r="D556" i="12"/>
  <c r="H556" i="12" s="1"/>
  <c r="B556" i="12"/>
  <c r="N555" i="12"/>
  <c r="Q555" i="12" s="1"/>
  <c r="I555" i="12"/>
  <c r="D555" i="12"/>
  <c r="H555" i="12" s="1"/>
  <c r="B555" i="12"/>
  <c r="N554" i="12"/>
  <c r="Q554" i="12" s="1"/>
  <c r="I554" i="12"/>
  <c r="D554" i="12"/>
  <c r="H554" i="12" s="1"/>
  <c r="B554" i="12"/>
  <c r="N553" i="12"/>
  <c r="Q553" i="12" s="1"/>
  <c r="I553" i="12"/>
  <c r="D553" i="12"/>
  <c r="H553" i="12" s="1"/>
  <c r="B553" i="12"/>
  <c r="N552" i="12"/>
  <c r="Q552" i="12" s="1"/>
  <c r="I552" i="12"/>
  <c r="D552" i="12"/>
  <c r="H552" i="12" s="1"/>
  <c r="B552" i="12"/>
  <c r="N551" i="12"/>
  <c r="Q551" i="12" s="1"/>
  <c r="I551" i="12"/>
  <c r="D551" i="12"/>
  <c r="H551" i="12" s="1"/>
  <c r="B551" i="12"/>
  <c r="N550" i="12"/>
  <c r="Q550" i="12" s="1"/>
  <c r="I550" i="12"/>
  <c r="D550" i="12"/>
  <c r="H550" i="12" s="1"/>
  <c r="B550" i="12"/>
  <c r="N549" i="12"/>
  <c r="Q549" i="12" s="1"/>
  <c r="I549" i="12"/>
  <c r="D549" i="12"/>
  <c r="H549" i="12" s="1"/>
  <c r="B549" i="12"/>
  <c r="N548" i="12"/>
  <c r="Q548" i="12" s="1"/>
  <c r="I548" i="12"/>
  <c r="D548" i="12"/>
  <c r="H548" i="12" s="1"/>
  <c r="B548" i="12"/>
  <c r="N547" i="12"/>
  <c r="Q547" i="12" s="1"/>
  <c r="I547" i="12"/>
  <c r="D547" i="12"/>
  <c r="H547" i="12" s="1"/>
  <c r="B547" i="12"/>
  <c r="N546" i="12"/>
  <c r="Q546" i="12" s="1"/>
  <c r="I546" i="12"/>
  <c r="D546" i="12"/>
  <c r="H546" i="12" s="1"/>
  <c r="B546" i="12"/>
  <c r="T545" i="12"/>
  <c r="N545" i="12"/>
  <c r="Q545" i="12" s="1"/>
  <c r="I545" i="12"/>
  <c r="D545" i="12"/>
  <c r="H545" i="12" s="1"/>
  <c r="B545" i="12"/>
  <c r="N544" i="12"/>
  <c r="Q544" i="12" s="1"/>
  <c r="I544" i="12"/>
  <c r="D544" i="12"/>
  <c r="H544" i="12" s="1"/>
  <c r="B544" i="12"/>
  <c r="N543" i="12"/>
  <c r="Q543" i="12" s="1"/>
  <c r="I543" i="12"/>
  <c r="D543" i="12"/>
  <c r="H543" i="12" s="1"/>
  <c r="B543" i="12"/>
  <c r="N542" i="12"/>
  <c r="Q542" i="12" s="1"/>
  <c r="I542" i="12"/>
  <c r="D542" i="12"/>
  <c r="H542" i="12" s="1"/>
  <c r="B542" i="12"/>
  <c r="N541" i="12"/>
  <c r="Q541" i="12" s="1"/>
  <c r="I541" i="12"/>
  <c r="D541" i="12"/>
  <c r="H541" i="12" s="1"/>
  <c r="B541" i="12"/>
  <c r="N540" i="12"/>
  <c r="Q540" i="12" s="1"/>
  <c r="I540" i="12"/>
  <c r="D540" i="12"/>
  <c r="H540" i="12" s="1"/>
  <c r="B540" i="12"/>
  <c r="N539" i="12"/>
  <c r="Q539" i="12" s="1"/>
  <c r="I539" i="12"/>
  <c r="D539" i="12"/>
  <c r="H539" i="12" s="1"/>
  <c r="B539" i="12"/>
  <c r="N538" i="12"/>
  <c r="Q538" i="12" s="1"/>
  <c r="I538" i="12"/>
  <c r="D538" i="12"/>
  <c r="H538" i="12" s="1"/>
  <c r="B538" i="12"/>
  <c r="N537" i="12"/>
  <c r="I537" i="12"/>
  <c r="D537" i="12"/>
  <c r="H537" i="12" s="1"/>
  <c r="B537" i="12"/>
  <c r="N536" i="12"/>
  <c r="Q536" i="12" s="1"/>
  <c r="I536" i="12"/>
  <c r="D536" i="12"/>
  <c r="H536" i="12" s="1"/>
  <c r="B536" i="12"/>
  <c r="N535" i="12"/>
  <c r="Q535" i="12" s="1"/>
  <c r="I535" i="12"/>
  <c r="D535" i="12"/>
  <c r="H535" i="12" s="1"/>
  <c r="B535" i="12"/>
  <c r="N534" i="12"/>
  <c r="Q534" i="12" s="1"/>
  <c r="I534" i="12"/>
  <c r="D534" i="12"/>
  <c r="H534" i="12" s="1"/>
  <c r="B534" i="12"/>
  <c r="N533" i="12"/>
  <c r="Q533" i="12" s="1"/>
  <c r="I533" i="12"/>
  <c r="D533" i="12"/>
  <c r="H533" i="12" s="1"/>
  <c r="B533" i="12"/>
  <c r="N532" i="12"/>
  <c r="Q532" i="12" s="1"/>
  <c r="I532" i="12"/>
  <c r="D532" i="12"/>
  <c r="H532" i="12" s="1"/>
  <c r="B532" i="12"/>
  <c r="N531" i="12"/>
  <c r="Q531" i="12" s="1"/>
  <c r="I531" i="12"/>
  <c r="D531" i="12"/>
  <c r="H531" i="12" s="1"/>
  <c r="B531" i="12"/>
  <c r="N530" i="12"/>
  <c r="Q530" i="12" s="1"/>
  <c r="I530" i="12"/>
  <c r="D530" i="12"/>
  <c r="H530" i="12" s="1"/>
  <c r="B530" i="12"/>
  <c r="N529" i="12"/>
  <c r="Q529" i="12" s="1"/>
  <c r="I529" i="12"/>
  <c r="D529" i="12"/>
  <c r="H529" i="12" s="1"/>
  <c r="B529" i="12"/>
  <c r="N528" i="12"/>
  <c r="Q528" i="12" s="1"/>
  <c r="I528" i="12"/>
  <c r="D528" i="12"/>
  <c r="H528" i="12" s="1"/>
  <c r="B528" i="12"/>
  <c r="N527" i="12"/>
  <c r="Q527" i="12" s="1"/>
  <c r="I527" i="12"/>
  <c r="D527" i="12"/>
  <c r="H527" i="12" s="1"/>
  <c r="B527" i="12"/>
  <c r="N526" i="12"/>
  <c r="Q526" i="12" s="1"/>
  <c r="I526" i="12"/>
  <c r="D526" i="12"/>
  <c r="H526" i="12" s="1"/>
  <c r="B526" i="12"/>
  <c r="N525" i="12"/>
  <c r="Q525" i="12" s="1"/>
  <c r="I525" i="12"/>
  <c r="D525" i="12"/>
  <c r="H525" i="12" s="1"/>
  <c r="B525" i="12"/>
  <c r="N524" i="12"/>
  <c r="Q524" i="12" s="1"/>
  <c r="I524" i="12"/>
  <c r="D524" i="12"/>
  <c r="H524" i="12" s="1"/>
  <c r="B524" i="12"/>
  <c r="N523" i="12"/>
  <c r="Q523" i="12" s="1"/>
  <c r="I523" i="12"/>
  <c r="D523" i="12"/>
  <c r="H523" i="12" s="1"/>
  <c r="B523" i="12"/>
  <c r="N522" i="12"/>
  <c r="Q522" i="12" s="1"/>
  <c r="I522" i="12"/>
  <c r="D522" i="12"/>
  <c r="H522" i="12" s="1"/>
  <c r="B522" i="12"/>
  <c r="N521" i="12"/>
  <c r="Q521" i="12" s="1"/>
  <c r="I521" i="12"/>
  <c r="D521" i="12"/>
  <c r="H521" i="12" s="1"/>
  <c r="B521" i="12"/>
  <c r="N520" i="12"/>
  <c r="I520" i="12"/>
  <c r="D520" i="12"/>
  <c r="H520" i="12" s="1"/>
  <c r="B520" i="12"/>
  <c r="N519" i="12"/>
  <c r="Q519" i="12" s="1"/>
  <c r="I519" i="12"/>
  <c r="D519" i="12"/>
  <c r="H519" i="12" s="1"/>
  <c r="B519" i="12"/>
  <c r="Q518" i="12"/>
  <c r="I518" i="12"/>
  <c r="D518" i="12"/>
  <c r="H518" i="12" s="1"/>
  <c r="B518" i="12"/>
  <c r="N517" i="12"/>
  <c r="Q517" i="12" s="1"/>
  <c r="I517" i="12"/>
  <c r="D517" i="12"/>
  <c r="H517" i="12" s="1"/>
  <c r="B517" i="12"/>
  <c r="N516" i="12"/>
  <c r="Q516" i="12" s="1"/>
  <c r="I516" i="12"/>
  <c r="D516" i="12"/>
  <c r="H516" i="12" s="1"/>
  <c r="B516" i="12"/>
  <c r="N515" i="12"/>
  <c r="Q515" i="12" s="1"/>
  <c r="I515" i="12"/>
  <c r="D515" i="12"/>
  <c r="H515" i="12" s="1"/>
  <c r="B515" i="12"/>
  <c r="N514" i="12"/>
  <c r="Q514" i="12" s="1"/>
  <c r="I514" i="12"/>
  <c r="D514" i="12"/>
  <c r="H514" i="12" s="1"/>
  <c r="B514" i="12"/>
  <c r="N513" i="12"/>
  <c r="Q513" i="12" s="1"/>
  <c r="I513" i="12"/>
  <c r="D513" i="12"/>
  <c r="H513" i="12" s="1"/>
  <c r="B513" i="12"/>
  <c r="N512" i="12"/>
  <c r="Q512" i="12" s="1"/>
  <c r="I512" i="12"/>
  <c r="D512" i="12"/>
  <c r="H512" i="12" s="1"/>
  <c r="B512" i="12"/>
  <c r="N511" i="12"/>
  <c r="Q511" i="12" s="1"/>
  <c r="I511" i="12"/>
  <c r="D511" i="12"/>
  <c r="H511" i="12" s="1"/>
  <c r="B511" i="12"/>
  <c r="N510" i="12"/>
  <c r="Q510" i="12" s="1"/>
  <c r="I510" i="12"/>
  <c r="D510" i="12"/>
  <c r="H510" i="12" s="1"/>
  <c r="B510" i="12"/>
  <c r="N509" i="12"/>
  <c r="Q509" i="12" s="1"/>
  <c r="I509" i="12"/>
  <c r="D509" i="12"/>
  <c r="H509" i="12" s="1"/>
  <c r="B509" i="12"/>
  <c r="N508" i="12"/>
  <c r="Q508" i="12" s="1"/>
  <c r="I508" i="12"/>
  <c r="D508" i="12"/>
  <c r="H508" i="12" s="1"/>
  <c r="B508" i="12"/>
  <c r="N507" i="12"/>
  <c r="Q507" i="12" s="1"/>
  <c r="I507" i="12"/>
  <c r="D507" i="12"/>
  <c r="H507" i="12" s="1"/>
  <c r="B507" i="12"/>
  <c r="N506" i="12"/>
  <c r="Q506" i="12" s="1"/>
  <c r="I506" i="12"/>
  <c r="D506" i="12"/>
  <c r="H506" i="12" s="1"/>
  <c r="B506" i="12"/>
  <c r="N505" i="12"/>
  <c r="Q505" i="12" s="1"/>
  <c r="I505" i="12"/>
  <c r="D505" i="12"/>
  <c r="H505" i="12" s="1"/>
  <c r="B505" i="12"/>
  <c r="N504" i="12"/>
  <c r="Q504" i="12" s="1"/>
  <c r="I504" i="12"/>
  <c r="D504" i="12"/>
  <c r="H504" i="12" s="1"/>
  <c r="B504" i="12"/>
  <c r="N503" i="12"/>
  <c r="Q503" i="12" s="1"/>
  <c r="I503" i="12"/>
  <c r="D503" i="12"/>
  <c r="H503" i="12" s="1"/>
  <c r="B503" i="12"/>
  <c r="N502" i="12"/>
  <c r="Q502" i="12" s="1"/>
  <c r="I502" i="12"/>
  <c r="D502" i="12"/>
  <c r="H502" i="12" s="1"/>
  <c r="B502" i="12"/>
  <c r="N501" i="12"/>
  <c r="Q501" i="12" s="1"/>
  <c r="I501" i="12"/>
  <c r="D501" i="12"/>
  <c r="H501" i="12" s="1"/>
  <c r="B501" i="12"/>
  <c r="N500" i="12"/>
  <c r="Q500" i="12" s="1"/>
  <c r="I500" i="12"/>
  <c r="D500" i="12"/>
  <c r="H500" i="12" s="1"/>
  <c r="B500" i="12"/>
  <c r="N499" i="12"/>
  <c r="Q499" i="12" s="1"/>
  <c r="I499" i="12"/>
  <c r="D499" i="12"/>
  <c r="H499" i="12" s="1"/>
  <c r="B499" i="12"/>
  <c r="N498" i="12"/>
  <c r="Q498" i="12" s="1"/>
  <c r="I498" i="12"/>
  <c r="D498" i="12"/>
  <c r="H498" i="12" s="1"/>
  <c r="B498" i="12"/>
  <c r="N497" i="12"/>
  <c r="Q497" i="12" s="1"/>
  <c r="I497" i="12"/>
  <c r="D497" i="12"/>
  <c r="H497" i="12" s="1"/>
  <c r="B497" i="12"/>
  <c r="N496" i="12"/>
  <c r="Q496" i="12" s="1"/>
  <c r="I496" i="12"/>
  <c r="D496" i="12"/>
  <c r="H496" i="12" s="1"/>
  <c r="B496" i="12"/>
  <c r="N495" i="12"/>
  <c r="Q495" i="12" s="1"/>
  <c r="I495" i="12"/>
  <c r="D495" i="12"/>
  <c r="H495" i="12" s="1"/>
  <c r="B495" i="12"/>
  <c r="N494" i="12"/>
  <c r="Q494" i="12" s="1"/>
  <c r="I494" i="12"/>
  <c r="D494" i="12"/>
  <c r="H494" i="12" s="1"/>
  <c r="B494" i="12"/>
  <c r="N493" i="12"/>
  <c r="Q493" i="12" s="1"/>
  <c r="I493" i="12"/>
  <c r="D493" i="12"/>
  <c r="H493" i="12" s="1"/>
  <c r="B493" i="12"/>
  <c r="N492" i="12"/>
  <c r="Q492" i="12" s="1"/>
  <c r="I492" i="12"/>
  <c r="D492" i="12"/>
  <c r="H492" i="12" s="1"/>
  <c r="B492" i="12"/>
  <c r="N491" i="12"/>
  <c r="Q491" i="12" s="1"/>
  <c r="I491" i="12"/>
  <c r="D491" i="12"/>
  <c r="H491" i="12" s="1"/>
  <c r="B491" i="12"/>
  <c r="N490" i="12"/>
  <c r="Q490" i="12" s="1"/>
  <c r="I490" i="12"/>
  <c r="D490" i="12"/>
  <c r="H490" i="12" s="1"/>
  <c r="B490" i="12"/>
  <c r="N489" i="12"/>
  <c r="Q489" i="12" s="1"/>
  <c r="I489" i="12"/>
  <c r="D489" i="12"/>
  <c r="H489" i="12" s="1"/>
  <c r="B489" i="12"/>
  <c r="N488" i="12"/>
  <c r="Q488" i="12" s="1"/>
  <c r="I488" i="12"/>
  <c r="D488" i="12"/>
  <c r="H488" i="12" s="1"/>
  <c r="B488" i="12"/>
  <c r="N487" i="12"/>
  <c r="Q487" i="12" s="1"/>
  <c r="I487" i="12"/>
  <c r="D487" i="12"/>
  <c r="H487" i="12" s="1"/>
  <c r="B487" i="12"/>
  <c r="N486" i="12"/>
  <c r="Q486" i="12" s="1"/>
  <c r="I486" i="12"/>
  <c r="D486" i="12"/>
  <c r="H486" i="12" s="1"/>
  <c r="B486" i="12"/>
  <c r="N485" i="12"/>
  <c r="Q485" i="12" s="1"/>
  <c r="I485" i="12"/>
  <c r="D485" i="12"/>
  <c r="H485" i="12" s="1"/>
  <c r="B485" i="12"/>
  <c r="N484" i="12"/>
  <c r="Q484" i="12" s="1"/>
  <c r="I484" i="12"/>
  <c r="D484" i="12"/>
  <c r="H484" i="12" s="1"/>
  <c r="B484" i="12"/>
  <c r="N483" i="12"/>
  <c r="Q483" i="12" s="1"/>
  <c r="I483" i="12"/>
  <c r="D483" i="12"/>
  <c r="H483" i="12" s="1"/>
  <c r="B483" i="12"/>
  <c r="N482" i="12"/>
  <c r="Q482" i="12" s="1"/>
  <c r="I482" i="12"/>
  <c r="D482" i="12"/>
  <c r="H482" i="12" s="1"/>
  <c r="B482" i="12"/>
  <c r="N481" i="12"/>
  <c r="Q481" i="12" s="1"/>
  <c r="I481" i="12"/>
  <c r="D481" i="12"/>
  <c r="H481" i="12" s="1"/>
  <c r="B481" i="12"/>
  <c r="N480" i="12"/>
  <c r="Q480" i="12" s="1"/>
  <c r="I480" i="12"/>
  <c r="D480" i="12"/>
  <c r="H480" i="12" s="1"/>
  <c r="B480" i="12"/>
  <c r="N479" i="12"/>
  <c r="Q479" i="12" s="1"/>
  <c r="I479" i="12"/>
  <c r="D479" i="12"/>
  <c r="H479" i="12" s="1"/>
  <c r="B479" i="12"/>
  <c r="N478" i="12"/>
  <c r="Q478" i="12" s="1"/>
  <c r="I478" i="12"/>
  <c r="D478" i="12"/>
  <c r="H478" i="12" s="1"/>
  <c r="B478" i="12"/>
  <c r="N477" i="12"/>
  <c r="Q477" i="12" s="1"/>
  <c r="I477" i="12"/>
  <c r="D477" i="12"/>
  <c r="H477" i="12" s="1"/>
  <c r="B477" i="12"/>
  <c r="N476" i="12"/>
  <c r="Q476" i="12" s="1"/>
  <c r="I476" i="12"/>
  <c r="D476" i="12"/>
  <c r="H476" i="12" s="1"/>
  <c r="B476" i="12"/>
  <c r="N475" i="12"/>
  <c r="Q475" i="12" s="1"/>
  <c r="I475" i="12"/>
  <c r="D475" i="12"/>
  <c r="H475" i="12" s="1"/>
  <c r="B475" i="12"/>
  <c r="N474" i="12"/>
  <c r="Q474" i="12" s="1"/>
  <c r="I474" i="12"/>
  <c r="D474" i="12"/>
  <c r="H474" i="12" s="1"/>
  <c r="B474" i="12"/>
  <c r="N473" i="12"/>
  <c r="Q473" i="12" s="1"/>
  <c r="I473" i="12"/>
  <c r="D473" i="12"/>
  <c r="H473" i="12" s="1"/>
  <c r="B473" i="12"/>
  <c r="N472" i="12"/>
  <c r="Q472" i="12" s="1"/>
  <c r="I472" i="12"/>
  <c r="D472" i="12"/>
  <c r="H472" i="12" s="1"/>
  <c r="B472" i="12"/>
  <c r="N471" i="12"/>
  <c r="Q471" i="12" s="1"/>
  <c r="I471" i="12"/>
  <c r="D471" i="12"/>
  <c r="H471" i="12" s="1"/>
  <c r="B471" i="12"/>
  <c r="N470" i="12"/>
  <c r="Q470" i="12" s="1"/>
  <c r="I470" i="12"/>
  <c r="D470" i="12"/>
  <c r="H470" i="12" s="1"/>
  <c r="B470" i="12"/>
  <c r="N469" i="12"/>
  <c r="Q469" i="12" s="1"/>
  <c r="I469" i="12"/>
  <c r="D469" i="12"/>
  <c r="H469" i="12" s="1"/>
  <c r="B469" i="12"/>
  <c r="N468" i="12"/>
  <c r="Q468" i="12" s="1"/>
  <c r="I468" i="12"/>
  <c r="D468" i="12"/>
  <c r="H468" i="12" s="1"/>
  <c r="B468" i="12"/>
  <c r="N467" i="12"/>
  <c r="Q467" i="12" s="1"/>
  <c r="I467" i="12"/>
  <c r="D467" i="12"/>
  <c r="H467" i="12" s="1"/>
  <c r="B467" i="12"/>
  <c r="N466" i="12"/>
  <c r="Q466" i="12" s="1"/>
  <c r="I466" i="12"/>
  <c r="D466" i="12"/>
  <c r="H466" i="12" s="1"/>
  <c r="B466" i="12"/>
  <c r="N465" i="12"/>
  <c r="Q465" i="12" s="1"/>
  <c r="I465" i="12"/>
  <c r="D465" i="12"/>
  <c r="H465" i="12" s="1"/>
  <c r="B465" i="12"/>
  <c r="N464" i="12"/>
  <c r="Q464" i="12" s="1"/>
  <c r="I464" i="12"/>
  <c r="D464" i="12"/>
  <c r="H464" i="12" s="1"/>
  <c r="B464" i="12"/>
  <c r="N463" i="12"/>
  <c r="Q463" i="12" s="1"/>
  <c r="I463" i="12"/>
  <c r="D463" i="12"/>
  <c r="H463" i="12" s="1"/>
  <c r="B463" i="12"/>
  <c r="N462" i="12"/>
  <c r="Q462" i="12" s="1"/>
  <c r="I462" i="12"/>
  <c r="D462" i="12"/>
  <c r="H462" i="12" s="1"/>
  <c r="B462" i="12"/>
  <c r="N461" i="12"/>
  <c r="Q461" i="12" s="1"/>
  <c r="I461" i="12"/>
  <c r="D461" i="12"/>
  <c r="H461" i="12" s="1"/>
  <c r="B461" i="12"/>
  <c r="N460" i="12"/>
  <c r="Q460" i="12" s="1"/>
  <c r="I460" i="12"/>
  <c r="D460" i="12"/>
  <c r="H460" i="12" s="1"/>
  <c r="B460" i="12"/>
  <c r="N459" i="12"/>
  <c r="Q459" i="12" s="1"/>
  <c r="I459" i="12"/>
  <c r="D459" i="12"/>
  <c r="H459" i="12" s="1"/>
  <c r="B459" i="12"/>
  <c r="N458" i="12"/>
  <c r="Q458" i="12" s="1"/>
  <c r="I458" i="12"/>
  <c r="D458" i="12"/>
  <c r="H458" i="12" s="1"/>
  <c r="B458" i="12"/>
  <c r="N457" i="12"/>
  <c r="Q457" i="12" s="1"/>
  <c r="I457" i="12"/>
  <c r="D457" i="12"/>
  <c r="H457" i="12" s="1"/>
  <c r="B457" i="12"/>
  <c r="N456" i="12"/>
  <c r="Q456" i="12" s="1"/>
  <c r="I456" i="12"/>
  <c r="D456" i="12"/>
  <c r="H456" i="12" s="1"/>
  <c r="B456" i="12"/>
  <c r="N455" i="12"/>
  <c r="Q455" i="12" s="1"/>
  <c r="I455" i="12"/>
  <c r="D455" i="12"/>
  <c r="H455" i="12" s="1"/>
  <c r="B455" i="12"/>
  <c r="N454" i="12"/>
  <c r="Q454" i="12" s="1"/>
  <c r="I454" i="12"/>
  <c r="D454" i="12"/>
  <c r="H454" i="12" s="1"/>
  <c r="B454" i="12"/>
  <c r="N453" i="12"/>
  <c r="Q453" i="12" s="1"/>
  <c r="I453" i="12"/>
  <c r="D453" i="12"/>
  <c r="H453" i="12" s="1"/>
  <c r="B453" i="12"/>
  <c r="N452" i="12"/>
  <c r="Q452" i="12" s="1"/>
  <c r="I452" i="12"/>
  <c r="D452" i="12"/>
  <c r="H452" i="12" s="1"/>
  <c r="B452" i="12"/>
  <c r="N451" i="12"/>
  <c r="Q451" i="12" s="1"/>
  <c r="I451" i="12"/>
  <c r="D451" i="12"/>
  <c r="H451" i="12" s="1"/>
  <c r="B451" i="12"/>
  <c r="N450" i="12"/>
  <c r="Q450" i="12" s="1"/>
  <c r="I450" i="12"/>
  <c r="D450" i="12"/>
  <c r="H450" i="12" s="1"/>
  <c r="B450" i="12"/>
  <c r="N449" i="12"/>
  <c r="Q449" i="12" s="1"/>
  <c r="I449" i="12"/>
  <c r="D449" i="12"/>
  <c r="H449" i="12" s="1"/>
  <c r="B449" i="12"/>
  <c r="N448" i="12"/>
  <c r="Q448" i="12" s="1"/>
  <c r="I448" i="12"/>
  <c r="D448" i="12"/>
  <c r="H448" i="12" s="1"/>
  <c r="B448" i="12"/>
  <c r="N447" i="12"/>
  <c r="Q447" i="12" s="1"/>
  <c r="I447" i="12"/>
  <c r="D447" i="12"/>
  <c r="H447" i="12" s="1"/>
  <c r="B447" i="12"/>
  <c r="N446" i="12"/>
  <c r="Q446" i="12" s="1"/>
  <c r="I446" i="12"/>
  <c r="D446" i="12"/>
  <c r="H446" i="12" s="1"/>
  <c r="B446" i="12"/>
  <c r="N445" i="12"/>
  <c r="Q445" i="12" s="1"/>
  <c r="I445" i="12"/>
  <c r="D445" i="12"/>
  <c r="H445" i="12" s="1"/>
  <c r="B445" i="12"/>
  <c r="N444" i="12"/>
  <c r="Q444" i="12" s="1"/>
  <c r="I444" i="12"/>
  <c r="D444" i="12"/>
  <c r="H444" i="12" s="1"/>
  <c r="B444" i="12"/>
  <c r="N443" i="12"/>
  <c r="Q443" i="12" s="1"/>
  <c r="I443" i="12"/>
  <c r="D443" i="12"/>
  <c r="H443" i="12" s="1"/>
  <c r="B443" i="12"/>
  <c r="N442" i="12"/>
  <c r="Q442" i="12" s="1"/>
  <c r="I442" i="12"/>
  <c r="D442" i="12"/>
  <c r="H442" i="12" s="1"/>
  <c r="B442" i="12"/>
  <c r="N441" i="12"/>
  <c r="Q441" i="12" s="1"/>
  <c r="I441" i="12"/>
  <c r="D441" i="12"/>
  <c r="H441" i="12" s="1"/>
  <c r="B441" i="12"/>
  <c r="N440" i="12"/>
  <c r="Q440" i="12" s="1"/>
  <c r="I440" i="12"/>
  <c r="D440" i="12"/>
  <c r="H440" i="12" s="1"/>
  <c r="B440" i="12"/>
  <c r="N439" i="12"/>
  <c r="Q439" i="12" s="1"/>
  <c r="I439" i="12"/>
  <c r="D439" i="12"/>
  <c r="H439" i="12" s="1"/>
  <c r="B439" i="12"/>
  <c r="N438" i="12"/>
  <c r="Q438" i="12" s="1"/>
  <c r="I438" i="12"/>
  <c r="D438" i="12"/>
  <c r="H438" i="12" s="1"/>
  <c r="B438" i="12"/>
  <c r="N437" i="12"/>
  <c r="Q437" i="12" s="1"/>
  <c r="I437" i="12"/>
  <c r="D437" i="12"/>
  <c r="H437" i="12" s="1"/>
  <c r="B437" i="12"/>
  <c r="N436" i="12"/>
  <c r="Q436" i="12" s="1"/>
  <c r="I436" i="12"/>
  <c r="D436" i="12"/>
  <c r="H436" i="12" s="1"/>
  <c r="B436" i="12"/>
  <c r="N435" i="12"/>
  <c r="Q435" i="12" s="1"/>
  <c r="I435" i="12"/>
  <c r="D435" i="12"/>
  <c r="H435" i="12" s="1"/>
  <c r="B435" i="12"/>
  <c r="N434" i="12"/>
  <c r="Q434" i="12" s="1"/>
  <c r="I434" i="12"/>
  <c r="D434" i="12"/>
  <c r="H434" i="12" s="1"/>
  <c r="B434" i="12"/>
  <c r="N433" i="12"/>
  <c r="Q433" i="12" s="1"/>
  <c r="I433" i="12"/>
  <c r="D433" i="12"/>
  <c r="H433" i="12" s="1"/>
  <c r="B433" i="12"/>
  <c r="N432" i="12"/>
  <c r="Q432" i="12" s="1"/>
  <c r="I432" i="12"/>
  <c r="D432" i="12"/>
  <c r="H432" i="12" s="1"/>
  <c r="B432" i="12"/>
  <c r="N431" i="12"/>
  <c r="Q431" i="12" s="1"/>
  <c r="I431" i="12"/>
  <c r="D431" i="12"/>
  <c r="H431" i="12" s="1"/>
  <c r="B431" i="12"/>
  <c r="N430" i="12"/>
  <c r="Q430" i="12" s="1"/>
  <c r="I430" i="12"/>
  <c r="D430" i="12"/>
  <c r="H430" i="12" s="1"/>
  <c r="B430" i="12"/>
  <c r="N429" i="12"/>
  <c r="Q429" i="12" s="1"/>
  <c r="I429" i="12"/>
  <c r="D429" i="12"/>
  <c r="H429" i="12" s="1"/>
  <c r="B429" i="12"/>
  <c r="N428" i="12"/>
  <c r="Q428" i="12" s="1"/>
  <c r="I428" i="12"/>
  <c r="D428" i="12"/>
  <c r="H428" i="12" s="1"/>
  <c r="B428" i="12"/>
  <c r="N427" i="12"/>
  <c r="Q427" i="12" s="1"/>
  <c r="I427" i="12"/>
  <c r="D427" i="12"/>
  <c r="H427" i="12" s="1"/>
  <c r="B427" i="12"/>
  <c r="N426" i="12"/>
  <c r="Q426" i="12" s="1"/>
  <c r="I426" i="12"/>
  <c r="D426" i="12"/>
  <c r="H426" i="12" s="1"/>
  <c r="B426" i="12"/>
  <c r="N425" i="12"/>
  <c r="Q425" i="12" s="1"/>
  <c r="I425" i="12"/>
  <c r="D425" i="12"/>
  <c r="H425" i="12" s="1"/>
  <c r="B425" i="12"/>
  <c r="N424" i="12"/>
  <c r="Q424" i="12" s="1"/>
  <c r="I424" i="12"/>
  <c r="D424" i="12"/>
  <c r="H424" i="12" s="1"/>
  <c r="B424" i="12"/>
  <c r="N423" i="12"/>
  <c r="Q423" i="12" s="1"/>
  <c r="I423" i="12"/>
  <c r="D423" i="12"/>
  <c r="H423" i="12" s="1"/>
  <c r="B423" i="12"/>
  <c r="N422" i="12"/>
  <c r="Q422" i="12" s="1"/>
  <c r="I422" i="12"/>
  <c r="D422" i="12"/>
  <c r="H422" i="12" s="1"/>
  <c r="B422" i="12"/>
  <c r="N421" i="12"/>
  <c r="Q421" i="12" s="1"/>
  <c r="I421" i="12"/>
  <c r="D421" i="12"/>
  <c r="H421" i="12" s="1"/>
  <c r="B421" i="12"/>
  <c r="N420" i="12"/>
  <c r="Q420" i="12" s="1"/>
  <c r="I420" i="12"/>
  <c r="D420" i="12"/>
  <c r="H420" i="12" s="1"/>
  <c r="B420" i="12"/>
  <c r="N419" i="12"/>
  <c r="Q419" i="12" s="1"/>
  <c r="I419" i="12"/>
  <c r="D419" i="12"/>
  <c r="H419" i="12" s="1"/>
  <c r="B419" i="12"/>
  <c r="N418" i="12"/>
  <c r="Q418" i="12" s="1"/>
  <c r="I418" i="12"/>
  <c r="D418" i="12"/>
  <c r="H418" i="12" s="1"/>
  <c r="B418" i="12"/>
  <c r="N417" i="12"/>
  <c r="Q417" i="12" s="1"/>
  <c r="I417" i="12"/>
  <c r="D417" i="12"/>
  <c r="H417" i="12" s="1"/>
  <c r="B417" i="12"/>
  <c r="N416" i="12"/>
  <c r="Q416" i="12" s="1"/>
  <c r="I416" i="12"/>
  <c r="D416" i="12"/>
  <c r="H416" i="12" s="1"/>
  <c r="B416" i="12"/>
  <c r="N415" i="12"/>
  <c r="Q415" i="12" s="1"/>
  <c r="I415" i="12"/>
  <c r="D415" i="12"/>
  <c r="H415" i="12" s="1"/>
  <c r="B415" i="12"/>
  <c r="N414" i="12"/>
  <c r="Q414" i="12" s="1"/>
  <c r="I414" i="12"/>
  <c r="D414" i="12"/>
  <c r="H414" i="12" s="1"/>
  <c r="B414" i="12"/>
  <c r="N413" i="12"/>
  <c r="Q413" i="12" s="1"/>
  <c r="I413" i="12"/>
  <c r="D413" i="12"/>
  <c r="H413" i="12" s="1"/>
  <c r="B413" i="12"/>
  <c r="N412" i="12"/>
  <c r="Q412" i="12" s="1"/>
  <c r="I412" i="12"/>
  <c r="D412" i="12"/>
  <c r="H412" i="12" s="1"/>
  <c r="B412" i="12"/>
  <c r="N411" i="12"/>
  <c r="Q411" i="12" s="1"/>
  <c r="I411" i="12"/>
  <c r="D411" i="12"/>
  <c r="H411" i="12" s="1"/>
  <c r="B411" i="12"/>
  <c r="N410" i="12"/>
  <c r="Q410" i="12" s="1"/>
  <c r="I410" i="12"/>
  <c r="D410" i="12"/>
  <c r="H410" i="12" s="1"/>
  <c r="B410" i="12"/>
  <c r="N409" i="12"/>
  <c r="Q409" i="12" s="1"/>
  <c r="I409" i="12"/>
  <c r="D409" i="12"/>
  <c r="H409" i="12" s="1"/>
  <c r="B409" i="12"/>
  <c r="N408" i="12"/>
  <c r="Q408" i="12" s="1"/>
  <c r="I408" i="12"/>
  <c r="D408" i="12"/>
  <c r="H408" i="12" s="1"/>
  <c r="B408" i="12"/>
  <c r="N407" i="12"/>
  <c r="Q407" i="12" s="1"/>
  <c r="I407" i="12"/>
  <c r="D407" i="12"/>
  <c r="H407" i="12" s="1"/>
  <c r="B407" i="12"/>
  <c r="N406" i="12"/>
  <c r="Q406" i="12" s="1"/>
  <c r="I406" i="12"/>
  <c r="D406" i="12"/>
  <c r="H406" i="12" s="1"/>
  <c r="B406" i="12"/>
  <c r="N405" i="12"/>
  <c r="Q405" i="12" s="1"/>
  <c r="I405" i="12"/>
  <c r="D405" i="12"/>
  <c r="H405" i="12" s="1"/>
  <c r="B405" i="12"/>
  <c r="N404" i="12"/>
  <c r="Q404" i="12" s="1"/>
  <c r="I404" i="12"/>
  <c r="D404" i="12"/>
  <c r="H404" i="12" s="1"/>
  <c r="B404" i="12"/>
  <c r="N403" i="12"/>
  <c r="Q403" i="12" s="1"/>
  <c r="I403" i="12"/>
  <c r="D403" i="12"/>
  <c r="H403" i="12" s="1"/>
  <c r="B403" i="12"/>
  <c r="N402" i="12"/>
  <c r="Q402" i="12" s="1"/>
  <c r="I402" i="12"/>
  <c r="D402" i="12"/>
  <c r="H402" i="12" s="1"/>
  <c r="B402" i="12"/>
  <c r="N401" i="12"/>
  <c r="Q401" i="12" s="1"/>
  <c r="I401" i="12"/>
  <c r="D401" i="12"/>
  <c r="H401" i="12" s="1"/>
  <c r="B401" i="12"/>
  <c r="N400" i="12"/>
  <c r="Q400" i="12" s="1"/>
  <c r="I400" i="12"/>
  <c r="D400" i="12"/>
  <c r="H400" i="12" s="1"/>
  <c r="B400" i="12"/>
  <c r="N399" i="12"/>
  <c r="Q399" i="12" s="1"/>
  <c r="I399" i="12"/>
  <c r="D399" i="12"/>
  <c r="H399" i="12" s="1"/>
  <c r="B399" i="12"/>
  <c r="N398" i="12"/>
  <c r="Q398" i="12" s="1"/>
  <c r="I398" i="12"/>
  <c r="D398" i="12"/>
  <c r="H398" i="12" s="1"/>
  <c r="B398" i="12"/>
  <c r="N397" i="12"/>
  <c r="Q397" i="12" s="1"/>
  <c r="I397" i="12"/>
  <c r="D397" i="12"/>
  <c r="H397" i="12" s="1"/>
  <c r="B397" i="12"/>
  <c r="N396" i="12"/>
  <c r="Q396" i="12" s="1"/>
  <c r="I396" i="12"/>
  <c r="D396" i="12"/>
  <c r="H396" i="12" s="1"/>
  <c r="B396" i="12"/>
  <c r="N395" i="12"/>
  <c r="Q395" i="12" s="1"/>
  <c r="I395" i="12"/>
  <c r="D395" i="12"/>
  <c r="H395" i="12" s="1"/>
  <c r="B395" i="12"/>
  <c r="N394" i="12"/>
  <c r="Q394" i="12" s="1"/>
  <c r="I394" i="12"/>
  <c r="D394" i="12"/>
  <c r="H394" i="12" s="1"/>
  <c r="B394" i="12"/>
  <c r="N393" i="12"/>
  <c r="Q393" i="12" s="1"/>
  <c r="I393" i="12"/>
  <c r="D393" i="12"/>
  <c r="H393" i="12" s="1"/>
  <c r="B393" i="12"/>
  <c r="N392" i="12"/>
  <c r="Q392" i="12" s="1"/>
  <c r="I392" i="12"/>
  <c r="D392" i="12"/>
  <c r="H392" i="12" s="1"/>
  <c r="B392" i="12"/>
  <c r="N391" i="12"/>
  <c r="Q391" i="12" s="1"/>
  <c r="I391" i="12"/>
  <c r="D391" i="12"/>
  <c r="H391" i="12" s="1"/>
  <c r="B391" i="12"/>
  <c r="N390" i="12"/>
  <c r="Q390" i="12" s="1"/>
  <c r="I390" i="12"/>
  <c r="D390" i="12"/>
  <c r="H390" i="12" s="1"/>
  <c r="B390" i="12"/>
  <c r="N389" i="12"/>
  <c r="Q389" i="12" s="1"/>
  <c r="I389" i="12"/>
  <c r="D389" i="12"/>
  <c r="H389" i="12" s="1"/>
  <c r="B389" i="12"/>
  <c r="N388" i="12"/>
  <c r="Q388" i="12" s="1"/>
  <c r="I388" i="12"/>
  <c r="D388" i="12"/>
  <c r="H388" i="12" s="1"/>
  <c r="B388" i="12"/>
  <c r="N387" i="12"/>
  <c r="Q387" i="12" s="1"/>
  <c r="I387" i="12"/>
  <c r="D387" i="12"/>
  <c r="H387" i="12" s="1"/>
  <c r="B387" i="12"/>
  <c r="N386" i="12"/>
  <c r="Q386" i="12" s="1"/>
  <c r="I386" i="12"/>
  <c r="D386" i="12"/>
  <c r="H386" i="12" s="1"/>
  <c r="B386" i="12"/>
  <c r="N385" i="12"/>
  <c r="Q385" i="12" s="1"/>
  <c r="I385" i="12"/>
  <c r="D385" i="12"/>
  <c r="H385" i="12" s="1"/>
  <c r="B385" i="12"/>
  <c r="N384" i="12"/>
  <c r="Q384" i="12" s="1"/>
  <c r="I384" i="12"/>
  <c r="D384" i="12"/>
  <c r="H384" i="12" s="1"/>
  <c r="B384" i="12"/>
  <c r="N383" i="12"/>
  <c r="Q383" i="12" s="1"/>
  <c r="I383" i="12"/>
  <c r="D383" i="12"/>
  <c r="H383" i="12" s="1"/>
  <c r="B383" i="12"/>
  <c r="N382" i="12"/>
  <c r="Q382" i="12" s="1"/>
  <c r="I382" i="12"/>
  <c r="D382" i="12"/>
  <c r="H382" i="12" s="1"/>
  <c r="B382" i="12"/>
  <c r="N381" i="12"/>
  <c r="Q381" i="12" s="1"/>
  <c r="I381" i="12"/>
  <c r="D381" i="12"/>
  <c r="H381" i="12" s="1"/>
  <c r="B381" i="12"/>
  <c r="N380" i="12"/>
  <c r="Q380" i="12" s="1"/>
  <c r="I380" i="12"/>
  <c r="D380" i="12"/>
  <c r="H380" i="12" s="1"/>
  <c r="B380" i="12"/>
  <c r="N379" i="12"/>
  <c r="Q379" i="12" s="1"/>
  <c r="I379" i="12"/>
  <c r="D379" i="12"/>
  <c r="H379" i="12" s="1"/>
  <c r="B379" i="12"/>
  <c r="N378" i="12"/>
  <c r="Q378" i="12" s="1"/>
  <c r="I378" i="12"/>
  <c r="D378" i="12"/>
  <c r="H378" i="12" s="1"/>
  <c r="B378" i="12"/>
  <c r="N377" i="12"/>
  <c r="Q377" i="12" s="1"/>
  <c r="I377" i="12"/>
  <c r="D377" i="12"/>
  <c r="H377" i="12" s="1"/>
  <c r="B377" i="12"/>
  <c r="N376" i="12"/>
  <c r="Q376" i="12" s="1"/>
  <c r="I376" i="12"/>
  <c r="D376" i="12"/>
  <c r="H376" i="12" s="1"/>
  <c r="B376" i="12"/>
  <c r="N375" i="12"/>
  <c r="Q375" i="12" s="1"/>
  <c r="I375" i="12"/>
  <c r="D375" i="12"/>
  <c r="H375" i="12" s="1"/>
  <c r="B375" i="12"/>
  <c r="N374" i="12"/>
  <c r="Q374" i="12" s="1"/>
  <c r="I374" i="12"/>
  <c r="D374" i="12"/>
  <c r="H374" i="12" s="1"/>
  <c r="B374" i="12"/>
  <c r="N373" i="12"/>
  <c r="Q373" i="12" s="1"/>
  <c r="I373" i="12"/>
  <c r="D373" i="12"/>
  <c r="H373" i="12" s="1"/>
  <c r="B373" i="12"/>
  <c r="N372" i="12"/>
  <c r="Q372" i="12" s="1"/>
  <c r="I372" i="12"/>
  <c r="D372" i="12"/>
  <c r="H372" i="12" s="1"/>
  <c r="B372" i="12"/>
  <c r="N371" i="12"/>
  <c r="Q371" i="12" s="1"/>
  <c r="I371" i="12"/>
  <c r="D371" i="12"/>
  <c r="H371" i="12" s="1"/>
  <c r="B371" i="12"/>
  <c r="N370" i="12"/>
  <c r="Q370" i="12" s="1"/>
  <c r="I370" i="12"/>
  <c r="D370" i="12"/>
  <c r="H370" i="12" s="1"/>
  <c r="B370" i="12"/>
  <c r="N369" i="12"/>
  <c r="Q369" i="12" s="1"/>
  <c r="I369" i="12"/>
  <c r="D369" i="12"/>
  <c r="H369" i="12" s="1"/>
  <c r="B369" i="12"/>
  <c r="N368" i="12"/>
  <c r="Q368" i="12" s="1"/>
  <c r="I368" i="12"/>
  <c r="D368" i="12"/>
  <c r="H368" i="12" s="1"/>
  <c r="B368" i="12"/>
  <c r="N367" i="12"/>
  <c r="Q367" i="12" s="1"/>
  <c r="I367" i="12"/>
  <c r="D367" i="12"/>
  <c r="H367" i="12" s="1"/>
  <c r="B367" i="12"/>
  <c r="N366" i="12"/>
  <c r="Q366" i="12" s="1"/>
  <c r="I366" i="12"/>
  <c r="D366" i="12"/>
  <c r="H366" i="12" s="1"/>
  <c r="B366" i="12"/>
  <c r="N365" i="12"/>
  <c r="Q365" i="12" s="1"/>
  <c r="I365" i="12"/>
  <c r="D365" i="12"/>
  <c r="H365" i="12" s="1"/>
  <c r="B365" i="12"/>
  <c r="N364" i="12"/>
  <c r="Q364" i="12" s="1"/>
  <c r="I364" i="12"/>
  <c r="D364" i="12"/>
  <c r="H364" i="12" s="1"/>
  <c r="B364" i="12"/>
  <c r="N363" i="12"/>
  <c r="Q363" i="12" s="1"/>
  <c r="I363" i="12"/>
  <c r="D363" i="12"/>
  <c r="H363" i="12" s="1"/>
  <c r="B363" i="12"/>
  <c r="N362" i="12"/>
  <c r="Q362" i="12" s="1"/>
  <c r="I362" i="12"/>
  <c r="D362" i="12"/>
  <c r="H362" i="12" s="1"/>
  <c r="B362" i="12"/>
  <c r="N361" i="12"/>
  <c r="Q361" i="12" s="1"/>
  <c r="I361" i="12"/>
  <c r="D361" i="12"/>
  <c r="H361" i="12" s="1"/>
  <c r="B361" i="12"/>
  <c r="N360" i="12"/>
  <c r="Q360" i="12" s="1"/>
  <c r="I360" i="12"/>
  <c r="D360" i="12"/>
  <c r="H360" i="12" s="1"/>
  <c r="B360" i="12"/>
  <c r="N359" i="12"/>
  <c r="Q359" i="12" s="1"/>
  <c r="I359" i="12"/>
  <c r="D359" i="12"/>
  <c r="H359" i="12" s="1"/>
  <c r="B359" i="12"/>
  <c r="N358" i="12"/>
  <c r="Q358" i="12" s="1"/>
  <c r="I358" i="12"/>
  <c r="D358" i="12"/>
  <c r="H358" i="12" s="1"/>
  <c r="B358" i="12"/>
  <c r="N357" i="12"/>
  <c r="Q357" i="12" s="1"/>
  <c r="I357" i="12"/>
  <c r="D357" i="12"/>
  <c r="H357" i="12" s="1"/>
  <c r="B357" i="12"/>
  <c r="N356" i="12"/>
  <c r="Q356" i="12" s="1"/>
  <c r="I356" i="12"/>
  <c r="D356" i="12"/>
  <c r="H356" i="12" s="1"/>
  <c r="B356" i="12"/>
  <c r="N355" i="12"/>
  <c r="Q355" i="12" s="1"/>
  <c r="I355" i="12"/>
  <c r="D355" i="12"/>
  <c r="H355" i="12" s="1"/>
  <c r="B355" i="12"/>
  <c r="N354" i="12"/>
  <c r="Q354" i="12" s="1"/>
  <c r="I354" i="12"/>
  <c r="D354" i="12"/>
  <c r="H354" i="12" s="1"/>
  <c r="B354" i="12"/>
  <c r="N353" i="12"/>
  <c r="Q353" i="12" s="1"/>
  <c r="I353" i="12"/>
  <c r="D353" i="12"/>
  <c r="H353" i="12" s="1"/>
  <c r="B353" i="12"/>
  <c r="N352" i="12"/>
  <c r="Q352" i="12" s="1"/>
  <c r="I352" i="12"/>
  <c r="D352" i="12"/>
  <c r="H352" i="12" s="1"/>
  <c r="B352" i="12"/>
  <c r="N351" i="12"/>
  <c r="Q351" i="12" s="1"/>
  <c r="I351" i="12"/>
  <c r="D351" i="12"/>
  <c r="H351" i="12" s="1"/>
  <c r="B351" i="12"/>
  <c r="N350" i="12"/>
  <c r="Q350" i="12" s="1"/>
  <c r="I350" i="12"/>
  <c r="D350" i="12"/>
  <c r="H350" i="12" s="1"/>
  <c r="B350" i="12"/>
  <c r="N349" i="12"/>
  <c r="Q349" i="12" s="1"/>
  <c r="I349" i="12"/>
  <c r="D349" i="12"/>
  <c r="H349" i="12" s="1"/>
  <c r="B349" i="12"/>
  <c r="N348" i="12"/>
  <c r="Q348" i="12" s="1"/>
  <c r="I348" i="12"/>
  <c r="D348" i="12"/>
  <c r="H348" i="12" s="1"/>
  <c r="B348" i="12"/>
  <c r="N347" i="12"/>
  <c r="Q347" i="12" s="1"/>
  <c r="I347" i="12"/>
  <c r="D347" i="12"/>
  <c r="H347" i="12" s="1"/>
  <c r="B347" i="12"/>
  <c r="N346" i="12"/>
  <c r="Q346" i="12" s="1"/>
  <c r="I346" i="12"/>
  <c r="D346" i="12"/>
  <c r="H346" i="12" s="1"/>
  <c r="B346" i="12"/>
  <c r="N345" i="12"/>
  <c r="Q345" i="12" s="1"/>
  <c r="I345" i="12"/>
  <c r="D345" i="12"/>
  <c r="H345" i="12" s="1"/>
  <c r="B345" i="12"/>
  <c r="N344" i="12"/>
  <c r="Q344" i="12" s="1"/>
  <c r="I344" i="12"/>
  <c r="D344" i="12"/>
  <c r="H344" i="12" s="1"/>
  <c r="B344" i="12"/>
  <c r="N343" i="12"/>
  <c r="Q343" i="12" s="1"/>
  <c r="I343" i="12"/>
  <c r="D343" i="12"/>
  <c r="H343" i="12" s="1"/>
  <c r="B343" i="12"/>
  <c r="N342" i="12"/>
  <c r="Q342" i="12" s="1"/>
  <c r="I342" i="12"/>
  <c r="D342" i="12"/>
  <c r="H342" i="12" s="1"/>
  <c r="B342" i="12"/>
  <c r="N341" i="12"/>
  <c r="Q341" i="12" s="1"/>
  <c r="I341" i="12"/>
  <c r="D341" i="12"/>
  <c r="H341" i="12" s="1"/>
  <c r="B341" i="12"/>
  <c r="N340" i="12"/>
  <c r="Q340" i="12" s="1"/>
  <c r="I340" i="12"/>
  <c r="D340" i="12"/>
  <c r="H340" i="12" s="1"/>
  <c r="B340" i="12"/>
  <c r="N339" i="12"/>
  <c r="Q339" i="12" s="1"/>
  <c r="I339" i="12"/>
  <c r="D339" i="12"/>
  <c r="H339" i="12" s="1"/>
  <c r="B339" i="12"/>
  <c r="N338" i="12"/>
  <c r="Q338" i="12" s="1"/>
  <c r="I338" i="12"/>
  <c r="D338" i="12"/>
  <c r="H338" i="12" s="1"/>
  <c r="B338" i="12"/>
  <c r="N337" i="12"/>
  <c r="Q337" i="12" s="1"/>
  <c r="I337" i="12"/>
  <c r="D337" i="12"/>
  <c r="H337" i="12" s="1"/>
  <c r="B337" i="12"/>
  <c r="N336" i="12"/>
  <c r="Q336" i="12" s="1"/>
  <c r="I336" i="12"/>
  <c r="D336" i="12"/>
  <c r="H336" i="12" s="1"/>
  <c r="B336" i="12"/>
  <c r="N335" i="12"/>
  <c r="Q335" i="12" s="1"/>
  <c r="I335" i="12"/>
  <c r="D335" i="12"/>
  <c r="H335" i="12" s="1"/>
  <c r="B335" i="12"/>
  <c r="N334" i="12"/>
  <c r="Q334" i="12" s="1"/>
  <c r="I334" i="12"/>
  <c r="D334" i="12"/>
  <c r="H334" i="12" s="1"/>
  <c r="B334" i="12"/>
  <c r="N333" i="12"/>
  <c r="Q333" i="12" s="1"/>
  <c r="I333" i="12"/>
  <c r="D333" i="12"/>
  <c r="H333" i="12" s="1"/>
  <c r="B333" i="12"/>
  <c r="N332" i="12"/>
  <c r="Q332" i="12" s="1"/>
  <c r="I332" i="12"/>
  <c r="D332" i="12"/>
  <c r="H332" i="12" s="1"/>
  <c r="B332" i="12"/>
  <c r="N331" i="12"/>
  <c r="Q331" i="12" s="1"/>
  <c r="I331" i="12"/>
  <c r="D331" i="12"/>
  <c r="H331" i="12" s="1"/>
  <c r="B331" i="12"/>
  <c r="N330" i="12"/>
  <c r="Q330" i="12" s="1"/>
  <c r="I330" i="12"/>
  <c r="D330" i="12"/>
  <c r="H330" i="12" s="1"/>
  <c r="B330" i="12"/>
  <c r="N329" i="12"/>
  <c r="Q329" i="12" s="1"/>
  <c r="I329" i="12"/>
  <c r="D329" i="12"/>
  <c r="H329" i="12" s="1"/>
  <c r="B329" i="12"/>
  <c r="N328" i="12"/>
  <c r="Q328" i="12" s="1"/>
  <c r="I328" i="12"/>
  <c r="D328" i="12"/>
  <c r="H328" i="12" s="1"/>
  <c r="B328" i="12"/>
  <c r="N327" i="12"/>
  <c r="Q327" i="12" s="1"/>
  <c r="I327" i="12"/>
  <c r="D327" i="12"/>
  <c r="H327" i="12" s="1"/>
  <c r="B327" i="12"/>
  <c r="N326" i="12"/>
  <c r="Q326" i="12" s="1"/>
  <c r="I326" i="12"/>
  <c r="D326" i="12"/>
  <c r="H326" i="12" s="1"/>
  <c r="B326" i="12"/>
  <c r="N325" i="12"/>
  <c r="Q325" i="12" s="1"/>
  <c r="I325" i="12"/>
  <c r="D325" i="12"/>
  <c r="H325" i="12" s="1"/>
  <c r="B325" i="12"/>
  <c r="N324" i="12"/>
  <c r="Q324" i="12" s="1"/>
  <c r="I324" i="12"/>
  <c r="D324" i="12"/>
  <c r="H324" i="12" s="1"/>
  <c r="B324" i="12"/>
  <c r="N323" i="12"/>
  <c r="Q323" i="12" s="1"/>
  <c r="I323" i="12"/>
  <c r="D323" i="12"/>
  <c r="H323" i="12" s="1"/>
  <c r="B323" i="12"/>
  <c r="N322" i="12"/>
  <c r="Q322" i="12" s="1"/>
  <c r="I322" i="12"/>
  <c r="D322" i="12"/>
  <c r="H322" i="12" s="1"/>
  <c r="B322" i="12"/>
  <c r="N321" i="12"/>
  <c r="Q321" i="12" s="1"/>
  <c r="I321" i="12"/>
  <c r="D321" i="12"/>
  <c r="H321" i="12" s="1"/>
  <c r="B321" i="12"/>
  <c r="N320" i="12"/>
  <c r="Q320" i="12" s="1"/>
  <c r="I320" i="12"/>
  <c r="D320" i="12"/>
  <c r="H320" i="12" s="1"/>
  <c r="B320" i="12"/>
  <c r="N319" i="12"/>
  <c r="Q319" i="12" s="1"/>
  <c r="I319" i="12"/>
  <c r="D319" i="12"/>
  <c r="H319" i="12" s="1"/>
  <c r="B319" i="12"/>
  <c r="N318" i="12"/>
  <c r="Q318" i="12" s="1"/>
  <c r="I318" i="12"/>
  <c r="D318" i="12"/>
  <c r="H318" i="12" s="1"/>
  <c r="B318" i="12"/>
  <c r="N317" i="12"/>
  <c r="Q317" i="12" s="1"/>
  <c r="I317" i="12"/>
  <c r="D317" i="12"/>
  <c r="H317" i="12" s="1"/>
  <c r="B317" i="12"/>
  <c r="N316" i="12"/>
  <c r="Q316" i="12" s="1"/>
  <c r="I316" i="12"/>
  <c r="D316" i="12"/>
  <c r="H316" i="12" s="1"/>
  <c r="B316" i="12"/>
  <c r="N315" i="12"/>
  <c r="Q315" i="12" s="1"/>
  <c r="I315" i="12"/>
  <c r="D315" i="12"/>
  <c r="H315" i="12" s="1"/>
  <c r="B315" i="12"/>
  <c r="N314" i="12"/>
  <c r="Q314" i="12" s="1"/>
  <c r="I314" i="12"/>
  <c r="D314" i="12"/>
  <c r="H314" i="12" s="1"/>
  <c r="B314" i="12"/>
  <c r="N313" i="12"/>
  <c r="Q313" i="12" s="1"/>
  <c r="I313" i="12"/>
  <c r="D313" i="12"/>
  <c r="H313" i="12" s="1"/>
  <c r="B313" i="12"/>
  <c r="N312" i="12"/>
  <c r="Q312" i="12" s="1"/>
  <c r="I312" i="12"/>
  <c r="D312" i="12"/>
  <c r="H312" i="12" s="1"/>
  <c r="B312" i="12"/>
  <c r="N311" i="12"/>
  <c r="Q311" i="12" s="1"/>
  <c r="I311" i="12"/>
  <c r="D311" i="12"/>
  <c r="H311" i="12" s="1"/>
  <c r="B311" i="12"/>
  <c r="N310" i="12"/>
  <c r="Q310" i="12" s="1"/>
  <c r="I310" i="12"/>
  <c r="D310" i="12"/>
  <c r="H310" i="12" s="1"/>
  <c r="B310" i="12"/>
  <c r="N309" i="12"/>
  <c r="Q309" i="12" s="1"/>
  <c r="I309" i="12"/>
  <c r="D309" i="12"/>
  <c r="H309" i="12" s="1"/>
  <c r="B309" i="12"/>
  <c r="N308" i="12"/>
  <c r="Q308" i="12" s="1"/>
  <c r="I308" i="12"/>
  <c r="D308" i="12"/>
  <c r="H308" i="12" s="1"/>
  <c r="B308" i="12"/>
  <c r="N307" i="12"/>
  <c r="Q307" i="12" s="1"/>
  <c r="I307" i="12"/>
  <c r="D307" i="12"/>
  <c r="H307" i="12" s="1"/>
  <c r="B307" i="12"/>
  <c r="N306" i="12"/>
  <c r="Q306" i="12" s="1"/>
  <c r="I306" i="12"/>
  <c r="D306" i="12"/>
  <c r="H306" i="12" s="1"/>
  <c r="B306" i="12"/>
  <c r="N305" i="12"/>
  <c r="Q305" i="12" s="1"/>
  <c r="I305" i="12"/>
  <c r="D305" i="12"/>
  <c r="H305" i="12" s="1"/>
  <c r="B305" i="12"/>
  <c r="N304" i="12"/>
  <c r="Q304" i="12" s="1"/>
  <c r="I304" i="12"/>
  <c r="D304" i="12"/>
  <c r="H304" i="12" s="1"/>
  <c r="B304" i="12"/>
  <c r="N303" i="12"/>
  <c r="Q303" i="12" s="1"/>
  <c r="I303" i="12"/>
  <c r="D303" i="12"/>
  <c r="H303" i="12" s="1"/>
  <c r="B303" i="12"/>
  <c r="N302" i="12"/>
  <c r="Q302" i="12" s="1"/>
  <c r="I302" i="12"/>
  <c r="D302" i="12"/>
  <c r="H302" i="12" s="1"/>
  <c r="B302" i="12"/>
  <c r="N301" i="12"/>
  <c r="Q301" i="12" s="1"/>
  <c r="I301" i="12"/>
  <c r="D301" i="12"/>
  <c r="H301" i="12" s="1"/>
  <c r="B301" i="12"/>
  <c r="N300" i="12"/>
  <c r="Q300" i="12" s="1"/>
  <c r="I300" i="12"/>
  <c r="D300" i="12"/>
  <c r="H300" i="12" s="1"/>
  <c r="B300" i="12"/>
  <c r="N299" i="12"/>
  <c r="Q299" i="12" s="1"/>
  <c r="I299" i="12"/>
  <c r="D299" i="12"/>
  <c r="H299" i="12" s="1"/>
  <c r="B299" i="12"/>
  <c r="N298" i="12"/>
  <c r="Q298" i="12" s="1"/>
  <c r="I298" i="12"/>
  <c r="D298" i="12"/>
  <c r="H298" i="12" s="1"/>
  <c r="B298" i="12"/>
  <c r="N297" i="12"/>
  <c r="Q297" i="12" s="1"/>
  <c r="I297" i="12"/>
  <c r="D297" i="12"/>
  <c r="H297" i="12" s="1"/>
  <c r="B297" i="12"/>
  <c r="N296" i="12"/>
  <c r="Q296" i="12" s="1"/>
  <c r="I296" i="12"/>
  <c r="D296" i="12"/>
  <c r="H296" i="12" s="1"/>
  <c r="B296" i="12"/>
  <c r="N295" i="12"/>
  <c r="Q295" i="12" s="1"/>
  <c r="I295" i="12"/>
  <c r="D295" i="12"/>
  <c r="H295" i="12" s="1"/>
  <c r="B295" i="12"/>
  <c r="N294" i="12"/>
  <c r="Q294" i="12" s="1"/>
  <c r="I294" i="12"/>
  <c r="D294" i="12"/>
  <c r="H294" i="12" s="1"/>
  <c r="B294" i="12"/>
  <c r="N293" i="12"/>
  <c r="Q293" i="12" s="1"/>
  <c r="I293" i="12"/>
  <c r="D293" i="12"/>
  <c r="H293" i="12" s="1"/>
  <c r="B293" i="12"/>
  <c r="N292" i="12"/>
  <c r="Q292" i="12" s="1"/>
  <c r="I292" i="12"/>
  <c r="D292" i="12"/>
  <c r="H292" i="12" s="1"/>
  <c r="B292" i="12"/>
  <c r="N291" i="12"/>
  <c r="Q291" i="12" s="1"/>
  <c r="I291" i="12"/>
  <c r="D291" i="12"/>
  <c r="H291" i="12" s="1"/>
  <c r="B291" i="12"/>
  <c r="N290" i="12"/>
  <c r="Q290" i="12" s="1"/>
  <c r="I290" i="12"/>
  <c r="D290" i="12"/>
  <c r="H290" i="12" s="1"/>
  <c r="B290" i="12"/>
  <c r="N289" i="12"/>
  <c r="Q289" i="12" s="1"/>
  <c r="I289" i="12"/>
  <c r="D289" i="12"/>
  <c r="H289" i="12" s="1"/>
  <c r="B289" i="12"/>
  <c r="N288" i="12"/>
  <c r="Q288" i="12" s="1"/>
  <c r="I288" i="12"/>
  <c r="D288" i="12"/>
  <c r="H288" i="12" s="1"/>
  <c r="B288" i="12"/>
  <c r="N287" i="12"/>
  <c r="Q287" i="12" s="1"/>
  <c r="I287" i="12"/>
  <c r="D287" i="12"/>
  <c r="H287" i="12" s="1"/>
  <c r="B287" i="12"/>
  <c r="N286" i="12"/>
  <c r="Q286" i="12" s="1"/>
  <c r="I286" i="12"/>
  <c r="D286" i="12"/>
  <c r="H286" i="12" s="1"/>
  <c r="B286" i="12"/>
  <c r="N285" i="12"/>
  <c r="Q285" i="12" s="1"/>
  <c r="I285" i="12"/>
  <c r="D285" i="12"/>
  <c r="H285" i="12" s="1"/>
  <c r="B285" i="12"/>
  <c r="N284" i="12"/>
  <c r="Q284" i="12" s="1"/>
  <c r="I284" i="12"/>
  <c r="D284" i="12"/>
  <c r="H284" i="12" s="1"/>
  <c r="B284" i="12"/>
  <c r="N283" i="12"/>
  <c r="Q283" i="12" s="1"/>
  <c r="I283" i="12"/>
  <c r="D283" i="12"/>
  <c r="H283" i="12" s="1"/>
  <c r="B283" i="12"/>
  <c r="N282" i="12"/>
  <c r="Q282" i="12" s="1"/>
  <c r="I282" i="12"/>
  <c r="D282" i="12"/>
  <c r="H282" i="12" s="1"/>
  <c r="B282" i="12"/>
  <c r="N281" i="12"/>
  <c r="Q281" i="12" s="1"/>
  <c r="I281" i="12"/>
  <c r="D281" i="12"/>
  <c r="H281" i="12" s="1"/>
  <c r="B281" i="12"/>
  <c r="N280" i="12"/>
  <c r="Q280" i="12" s="1"/>
  <c r="I280" i="12"/>
  <c r="D280" i="12"/>
  <c r="H280" i="12" s="1"/>
  <c r="B280" i="12"/>
  <c r="N279" i="12"/>
  <c r="Q279" i="12" s="1"/>
  <c r="I279" i="12"/>
  <c r="D279" i="12"/>
  <c r="H279" i="12" s="1"/>
  <c r="B279" i="12"/>
  <c r="N278" i="12"/>
  <c r="Q278" i="12" s="1"/>
  <c r="I278" i="12"/>
  <c r="D278" i="12"/>
  <c r="H278" i="12" s="1"/>
  <c r="B278" i="12"/>
  <c r="N277" i="12"/>
  <c r="Q277" i="12" s="1"/>
  <c r="I277" i="12"/>
  <c r="D277" i="12"/>
  <c r="H277" i="12" s="1"/>
  <c r="B277" i="12"/>
  <c r="N276" i="12"/>
  <c r="Q276" i="12" s="1"/>
  <c r="I276" i="12"/>
  <c r="D276" i="12"/>
  <c r="H276" i="12" s="1"/>
  <c r="B276" i="12"/>
  <c r="N275" i="12"/>
  <c r="Q275" i="12" s="1"/>
  <c r="I275" i="12"/>
  <c r="D275" i="12"/>
  <c r="H275" i="12" s="1"/>
  <c r="B275" i="12"/>
  <c r="N274" i="12"/>
  <c r="Q274" i="12" s="1"/>
  <c r="I274" i="12"/>
  <c r="D274" i="12"/>
  <c r="H274" i="12" s="1"/>
  <c r="B274" i="12"/>
  <c r="N273" i="12"/>
  <c r="Q273" i="12" s="1"/>
  <c r="I273" i="12"/>
  <c r="D273" i="12"/>
  <c r="H273" i="12" s="1"/>
  <c r="B273" i="12"/>
  <c r="N272" i="12"/>
  <c r="Q272" i="12" s="1"/>
  <c r="I272" i="12"/>
  <c r="D272" i="12"/>
  <c r="H272" i="12" s="1"/>
  <c r="B272" i="12"/>
  <c r="N271" i="12"/>
  <c r="Q271" i="12" s="1"/>
  <c r="I271" i="12"/>
  <c r="D271" i="12"/>
  <c r="H271" i="12" s="1"/>
  <c r="B271" i="12"/>
  <c r="N270" i="12"/>
  <c r="Q270" i="12" s="1"/>
  <c r="I270" i="12"/>
  <c r="D270" i="12"/>
  <c r="H270" i="12" s="1"/>
  <c r="B270" i="12"/>
  <c r="N269" i="12"/>
  <c r="Q269" i="12" s="1"/>
  <c r="I269" i="12"/>
  <c r="D269" i="12"/>
  <c r="H269" i="12" s="1"/>
  <c r="B269" i="12"/>
  <c r="N268" i="12"/>
  <c r="Q268" i="12" s="1"/>
  <c r="I268" i="12"/>
  <c r="D268" i="12"/>
  <c r="H268" i="12" s="1"/>
  <c r="B268" i="12"/>
  <c r="N267" i="12"/>
  <c r="Q267" i="12" s="1"/>
  <c r="I267" i="12"/>
  <c r="D267" i="12"/>
  <c r="H267" i="12" s="1"/>
  <c r="B267" i="12"/>
  <c r="N266" i="12"/>
  <c r="Q266" i="12" s="1"/>
  <c r="I266" i="12"/>
  <c r="D266" i="12"/>
  <c r="H266" i="12" s="1"/>
  <c r="B266" i="12"/>
  <c r="N265" i="12"/>
  <c r="Q265" i="12" s="1"/>
  <c r="I265" i="12"/>
  <c r="D265" i="12"/>
  <c r="H265" i="12" s="1"/>
  <c r="B265" i="12"/>
  <c r="N264" i="12"/>
  <c r="Q264" i="12" s="1"/>
  <c r="I264" i="12"/>
  <c r="D264" i="12"/>
  <c r="H264" i="12" s="1"/>
  <c r="B264" i="12"/>
  <c r="N263" i="12"/>
  <c r="Q263" i="12" s="1"/>
  <c r="I263" i="12"/>
  <c r="D263" i="12"/>
  <c r="H263" i="12" s="1"/>
  <c r="B263" i="12"/>
  <c r="N262" i="12"/>
  <c r="Q262" i="12" s="1"/>
  <c r="I262" i="12"/>
  <c r="D262" i="12"/>
  <c r="H262" i="12" s="1"/>
  <c r="B262" i="12"/>
  <c r="N261" i="12"/>
  <c r="Q261" i="12" s="1"/>
  <c r="I261" i="12"/>
  <c r="D261" i="12"/>
  <c r="H261" i="12" s="1"/>
  <c r="B261" i="12"/>
  <c r="N260" i="12"/>
  <c r="Q260" i="12" s="1"/>
  <c r="I260" i="12"/>
  <c r="D260" i="12"/>
  <c r="H260" i="12" s="1"/>
  <c r="B260" i="12"/>
  <c r="N259" i="12"/>
  <c r="Q259" i="12" s="1"/>
  <c r="I259" i="12"/>
  <c r="D259" i="12"/>
  <c r="H259" i="12" s="1"/>
  <c r="B259" i="12"/>
  <c r="N258" i="12"/>
  <c r="Q258" i="12" s="1"/>
  <c r="I258" i="12"/>
  <c r="D258" i="12"/>
  <c r="H258" i="12" s="1"/>
  <c r="B258" i="12"/>
  <c r="N257" i="12"/>
  <c r="Q257" i="12" s="1"/>
  <c r="I257" i="12"/>
  <c r="D257" i="12"/>
  <c r="H257" i="12" s="1"/>
  <c r="B257" i="12"/>
  <c r="N256" i="12"/>
  <c r="Q256" i="12" s="1"/>
  <c r="I256" i="12"/>
  <c r="D256" i="12"/>
  <c r="H256" i="12" s="1"/>
  <c r="B256" i="12"/>
  <c r="N255" i="12"/>
  <c r="Q255" i="12" s="1"/>
  <c r="I255" i="12"/>
  <c r="D255" i="12"/>
  <c r="H255" i="12" s="1"/>
  <c r="B255" i="12"/>
  <c r="N254" i="12"/>
  <c r="Q254" i="12" s="1"/>
  <c r="I254" i="12"/>
  <c r="D254" i="12"/>
  <c r="H254" i="12" s="1"/>
  <c r="B254" i="12"/>
  <c r="N253" i="12"/>
  <c r="Q253" i="12" s="1"/>
  <c r="I253" i="12"/>
  <c r="D253" i="12"/>
  <c r="H253" i="12" s="1"/>
  <c r="B253" i="12"/>
  <c r="N252" i="12"/>
  <c r="Q252" i="12" s="1"/>
  <c r="I252" i="12"/>
  <c r="D252" i="12"/>
  <c r="H252" i="12" s="1"/>
  <c r="B252" i="12"/>
  <c r="N251" i="12"/>
  <c r="Q251" i="12" s="1"/>
  <c r="I251" i="12"/>
  <c r="D251" i="12"/>
  <c r="H251" i="12" s="1"/>
  <c r="B251" i="12"/>
  <c r="N250" i="12"/>
  <c r="Q250" i="12" s="1"/>
  <c r="I250" i="12"/>
  <c r="D250" i="12"/>
  <c r="H250" i="12" s="1"/>
  <c r="B250" i="12"/>
  <c r="N249" i="12"/>
  <c r="Q249" i="12" s="1"/>
  <c r="I249" i="12"/>
  <c r="D249" i="12"/>
  <c r="H249" i="12" s="1"/>
  <c r="B249" i="12"/>
  <c r="N248" i="12"/>
  <c r="Q248" i="12" s="1"/>
  <c r="I248" i="12"/>
  <c r="D248" i="12"/>
  <c r="H248" i="12" s="1"/>
  <c r="B248" i="12"/>
  <c r="N247" i="12"/>
  <c r="Q247" i="12" s="1"/>
  <c r="I247" i="12"/>
  <c r="D247" i="12"/>
  <c r="H247" i="12" s="1"/>
  <c r="B247" i="12"/>
  <c r="N246" i="12"/>
  <c r="Q246" i="12" s="1"/>
  <c r="I246" i="12"/>
  <c r="D246" i="12"/>
  <c r="H246" i="12" s="1"/>
  <c r="B246" i="12"/>
  <c r="N245" i="12"/>
  <c r="Q245" i="12" s="1"/>
  <c r="I245" i="12"/>
  <c r="D245" i="12"/>
  <c r="H245" i="12" s="1"/>
  <c r="B245" i="12"/>
  <c r="N244" i="12"/>
  <c r="Q244" i="12" s="1"/>
  <c r="I244" i="12"/>
  <c r="D244" i="12"/>
  <c r="H244" i="12" s="1"/>
  <c r="B244" i="12"/>
  <c r="N243" i="12"/>
  <c r="Q243" i="12" s="1"/>
  <c r="I243" i="12"/>
  <c r="D243" i="12"/>
  <c r="H243" i="12" s="1"/>
  <c r="B243" i="12"/>
  <c r="N242" i="12"/>
  <c r="Q242" i="12" s="1"/>
  <c r="I242" i="12"/>
  <c r="D242" i="12"/>
  <c r="H242" i="12" s="1"/>
  <c r="B242" i="12"/>
  <c r="N241" i="12"/>
  <c r="Q241" i="12" s="1"/>
  <c r="I241" i="12"/>
  <c r="D241" i="12"/>
  <c r="H241" i="12" s="1"/>
  <c r="B241" i="12"/>
  <c r="N240" i="12"/>
  <c r="Q240" i="12" s="1"/>
  <c r="I240" i="12"/>
  <c r="D240" i="12"/>
  <c r="H240" i="12" s="1"/>
  <c r="B240" i="12"/>
  <c r="N239" i="12"/>
  <c r="Q239" i="12" s="1"/>
  <c r="I239" i="12"/>
  <c r="D239" i="12"/>
  <c r="H239" i="12" s="1"/>
  <c r="B239" i="12"/>
  <c r="N238" i="12"/>
  <c r="Q238" i="12" s="1"/>
  <c r="I238" i="12"/>
  <c r="D238" i="12"/>
  <c r="H238" i="12" s="1"/>
  <c r="B238" i="12"/>
  <c r="N237" i="12"/>
  <c r="Q237" i="12" s="1"/>
  <c r="I237" i="12"/>
  <c r="D237" i="12"/>
  <c r="H237" i="12" s="1"/>
  <c r="B237" i="12"/>
  <c r="N236" i="12"/>
  <c r="Q236" i="12" s="1"/>
  <c r="I236" i="12"/>
  <c r="D236" i="12"/>
  <c r="H236" i="12" s="1"/>
  <c r="B236" i="12"/>
  <c r="N235" i="12"/>
  <c r="Q235" i="12" s="1"/>
  <c r="I235" i="12"/>
  <c r="D235" i="12"/>
  <c r="H235" i="12" s="1"/>
  <c r="B235" i="12"/>
  <c r="N234" i="12"/>
  <c r="Q234" i="12" s="1"/>
  <c r="I234" i="12"/>
  <c r="D234" i="12"/>
  <c r="H234" i="12" s="1"/>
  <c r="B234" i="12"/>
  <c r="N233" i="12"/>
  <c r="Q233" i="12" s="1"/>
  <c r="I233" i="12"/>
  <c r="D233" i="12"/>
  <c r="H233" i="12" s="1"/>
  <c r="B233" i="12"/>
  <c r="N232" i="12"/>
  <c r="Q232" i="12" s="1"/>
  <c r="I232" i="12"/>
  <c r="D232" i="12"/>
  <c r="H232" i="12" s="1"/>
  <c r="B232" i="12"/>
  <c r="N231" i="12"/>
  <c r="Q231" i="12" s="1"/>
  <c r="I231" i="12"/>
  <c r="D231" i="12"/>
  <c r="H231" i="12" s="1"/>
  <c r="B231" i="12"/>
  <c r="N230" i="12"/>
  <c r="Q230" i="12" s="1"/>
  <c r="I230" i="12"/>
  <c r="D230" i="12"/>
  <c r="H230" i="12" s="1"/>
  <c r="B230" i="12"/>
  <c r="N229" i="12"/>
  <c r="Q229" i="12" s="1"/>
  <c r="I229" i="12"/>
  <c r="D229" i="12"/>
  <c r="H229" i="12" s="1"/>
  <c r="B229" i="12"/>
  <c r="N228" i="12"/>
  <c r="Q228" i="12" s="1"/>
  <c r="I228" i="12"/>
  <c r="D228" i="12"/>
  <c r="H228" i="12" s="1"/>
  <c r="B228" i="12"/>
  <c r="N227" i="12"/>
  <c r="Q227" i="12" s="1"/>
  <c r="I227" i="12"/>
  <c r="D227" i="12"/>
  <c r="H227" i="12" s="1"/>
  <c r="B227" i="12"/>
  <c r="N226" i="12"/>
  <c r="Q226" i="12" s="1"/>
  <c r="I226" i="12"/>
  <c r="D226" i="12"/>
  <c r="H226" i="12" s="1"/>
  <c r="B226" i="12"/>
  <c r="N225" i="12"/>
  <c r="Q225" i="12" s="1"/>
  <c r="I225" i="12"/>
  <c r="D225" i="12"/>
  <c r="H225" i="12" s="1"/>
  <c r="B225" i="12"/>
  <c r="N224" i="12"/>
  <c r="Q224" i="12" s="1"/>
  <c r="I224" i="12"/>
  <c r="D224" i="12"/>
  <c r="H224" i="12" s="1"/>
  <c r="B224" i="12"/>
  <c r="N223" i="12"/>
  <c r="Q223" i="12" s="1"/>
  <c r="I223" i="12"/>
  <c r="D223" i="12"/>
  <c r="H223" i="12" s="1"/>
  <c r="B223" i="12"/>
  <c r="N222" i="12"/>
  <c r="Q222" i="12" s="1"/>
  <c r="I222" i="12"/>
  <c r="D222" i="12"/>
  <c r="H222" i="12" s="1"/>
  <c r="B222" i="12"/>
  <c r="N221" i="12"/>
  <c r="Q221" i="12" s="1"/>
  <c r="I221" i="12"/>
  <c r="D221" i="12"/>
  <c r="H221" i="12" s="1"/>
  <c r="B221" i="12"/>
  <c r="N220" i="12"/>
  <c r="Q220" i="12" s="1"/>
  <c r="I220" i="12"/>
  <c r="D220" i="12"/>
  <c r="H220" i="12" s="1"/>
  <c r="B220" i="12"/>
  <c r="N219" i="12"/>
  <c r="Q219" i="12" s="1"/>
  <c r="I219" i="12"/>
  <c r="D219" i="12"/>
  <c r="H219" i="12" s="1"/>
  <c r="B219" i="12"/>
  <c r="N218" i="12"/>
  <c r="Q218" i="12" s="1"/>
  <c r="I218" i="12"/>
  <c r="D218" i="12"/>
  <c r="H218" i="12" s="1"/>
  <c r="B218" i="12"/>
  <c r="N217" i="12"/>
  <c r="Q217" i="12" s="1"/>
  <c r="I217" i="12"/>
  <c r="D217" i="12"/>
  <c r="H217" i="12" s="1"/>
  <c r="B217" i="12"/>
  <c r="N216" i="12"/>
  <c r="Q216" i="12" s="1"/>
  <c r="I216" i="12"/>
  <c r="D216" i="12"/>
  <c r="H216" i="12" s="1"/>
  <c r="B216" i="12"/>
  <c r="N215" i="12"/>
  <c r="Q215" i="12" s="1"/>
  <c r="I215" i="12"/>
  <c r="D215" i="12"/>
  <c r="H215" i="12" s="1"/>
  <c r="B215" i="12"/>
  <c r="N214" i="12"/>
  <c r="Q214" i="12" s="1"/>
  <c r="I214" i="12"/>
  <c r="D214" i="12"/>
  <c r="H214" i="12" s="1"/>
  <c r="B214" i="12"/>
  <c r="N213" i="12"/>
  <c r="Q213" i="12" s="1"/>
  <c r="I213" i="12"/>
  <c r="D213" i="12"/>
  <c r="H213" i="12" s="1"/>
  <c r="B213" i="12"/>
  <c r="N212" i="12"/>
  <c r="Q212" i="12" s="1"/>
  <c r="I212" i="12"/>
  <c r="D212" i="12"/>
  <c r="H212" i="12" s="1"/>
  <c r="B212" i="12"/>
  <c r="N211" i="12"/>
  <c r="Q211" i="12" s="1"/>
  <c r="I211" i="12"/>
  <c r="D211" i="12"/>
  <c r="H211" i="12" s="1"/>
  <c r="B211" i="12"/>
  <c r="N210" i="12"/>
  <c r="Q210" i="12" s="1"/>
  <c r="I210" i="12"/>
  <c r="D210" i="12"/>
  <c r="H210" i="12" s="1"/>
  <c r="B210" i="12"/>
  <c r="N209" i="12"/>
  <c r="Q209" i="12" s="1"/>
  <c r="I209" i="12"/>
  <c r="D209" i="12"/>
  <c r="H209" i="12" s="1"/>
  <c r="B209" i="12"/>
  <c r="N208" i="12"/>
  <c r="Q208" i="12" s="1"/>
  <c r="I208" i="12"/>
  <c r="D208" i="12"/>
  <c r="H208" i="12" s="1"/>
  <c r="B208" i="12"/>
  <c r="N207" i="12"/>
  <c r="Q207" i="12" s="1"/>
  <c r="I207" i="12"/>
  <c r="D207" i="12"/>
  <c r="H207" i="12" s="1"/>
  <c r="B207" i="12"/>
  <c r="N206" i="12"/>
  <c r="Q206" i="12" s="1"/>
  <c r="I206" i="12"/>
  <c r="D206" i="12"/>
  <c r="H206" i="12" s="1"/>
  <c r="B206" i="12"/>
  <c r="N205" i="12"/>
  <c r="Q205" i="12" s="1"/>
  <c r="I205" i="12"/>
  <c r="D205" i="12"/>
  <c r="H205" i="12" s="1"/>
  <c r="B205" i="12"/>
  <c r="N204" i="12"/>
  <c r="Q204" i="12" s="1"/>
  <c r="I204" i="12"/>
  <c r="D204" i="12"/>
  <c r="H204" i="12" s="1"/>
  <c r="B204" i="12"/>
  <c r="N203" i="12"/>
  <c r="Q203" i="12" s="1"/>
  <c r="I203" i="12"/>
  <c r="D203" i="12"/>
  <c r="H203" i="12" s="1"/>
  <c r="B203" i="12"/>
  <c r="N202" i="12"/>
  <c r="Q202" i="12" s="1"/>
  <c r="I202" i="12"/>
  <c r="D202" i="12"/>
  <c r="H202" i="12" s="1"/>
  <c r="B202" i="12"/>
  <c r="N201" i="12"/>
  <c r="Q201" i="12" s="1"/>
  <c r="I201" i="12"/>
  <c r="D201" i="12"/>
  <c r="H201" i="12" s="1"/>
  <c r="B201" i="12"/>
  <c r="N200" i="12"/>
  <c r="Q200" i="12" s="1"/>
  <c r="I200" i="12"/>
  <c r="D200" i="12"/>
  <c r="H200" i="12" s="1"/>
  <c r="B200" i="12"/>
  <c r="N199" i="12"/>
  <c r="Q199" i="12" s="1"/>
  <c r="I199" i="12"/>
  <c r="D199" i="12"/>
  <c r="H199" i="12" s="1"/>
  <c r="B199" i="12"/>
  <c r="N198" i="12"/>
  <c r="Q198" i="12" s="1"/>
  <c r="I198" i="12"/>
  <c r="D198" i="12"/>
  <c r="H198" i="12" s="1"/>
  <c r="B198" i="12"/>
  <c r="N197" i="12"/>
  <c r="Q197" i="12" s="1"/>
  <c r="I197" i="12"/>
  <c r="D197" i="12"/>
  <c r="H197" i="12" s="1"/>
  <c r="B197" i="12"/>
  <c r="N196" i="12"/>
  <c r="Q196" i="12" s="1"/>
  <c r="I196" i="12"/>
  <c r="D196" i="12"/>
  <c r="H196" i="12" s="1"/>
  <c r="B196" i="12"/>
  <c r="N195" i="12"/>
  <c r="Q195" i="12" s="1"/>
  <c r="I195" i="12"/>
  <c r="D195" i="12"/>
  <c r="H195" i="12" s="1"/>
  <c r="B195" i="12"/>
  <c r="N194" i="12"/>
  <c r="Q194" i="12" s="1"/>
  <c r="I194" i="12"/>
  <c r="D194" i="12"/>
  <c r="H194" i="12" s="1"/>
  <c r="B194" i="12"/>
  <c r="N193" i="12"/>
  <c r="Q193" i="12" s="1"/>
  <c r="I193" i="12"/>
  <c r="D193" i="12"/>
  <c r="H193" i="12" s="1"/>
  <c r="B193" i="12"/>
  <c r="N192" i="12"/>
  <c r="Q192" i="12" s="1"/>
  <c r="I192" i="12"/>
  <c r="D192" i="12"/>
  <c r="H192" i="12" s="1"/>
  <c r="B192" i="12"/>
  <c r="N191" i="12"/>
  <c r="Q191" i="12" s="1"/>
  <c r="I191" i="12"/>
  <c r="D191" i="12"/>
  <c r="H191" i="12" s="1"/>
  <c r="B191" i="12"/>
  <c r="N190" i="12"/>
  <c r="Q190" i="12" s="1"/>
  <c r="I190" i="12"/>
  <c r="D190" i="12"/>
  <c r="H190" i="12" s="1"/>
  <c r="B190" i="12"/>
  <c r="N189" i="12"/>
  <c r="Q189" i="12" s="1"/>
  <c r="I189" i="12"/>
  <c r="D189" i="12"/>
  <c r="H189" i="12" s="1"/>
  <c r="B189" i="12"/>
  <c r="N188" i="12"/>
  <c r="Q188" i="12" s="1"/>
  <c r="I188" i="12"/>
  <c r="D188" i="12"/>
  <c r="H188" i="12" s="1"/>
  <c r="B188" i="12"/>
  <c r="N187" i="12"/>
  <c r="Q187" i="12" s="1"/>
  <c r="I187" i="12"/>
  <c r="D187" i="12"/>
  <c r="H187" i="12" s="1"/>
  <c r="B187" i="12"/>
  <c r="N186" i="12"/>
  <c r="Q186" i="12" s="1"/>
  <c r="I186" i="12"/>
  <c r="D186" i="12"/>
  <c r="H186" i="12" s="1"/>
  <c r="B186" i="12"/>
  <c r="N185" i="12"/>
  <c r="Q185" i="12" s="1"/>
  <c r="I185" i="12"/>
  <c r="D185" i="12"/>
  <c r="H185" i="12" s="1"/>
  <c r="B185" i="12"/>
  <c r="N184" i="12"/>
  <c r="Q184" i="12" s="1"/>
  <c r="I184" i="12"/>
  <c r="D184" i="12"/>
  <c r="H184" i="12" s="1"/>
  <c r="B184" i="12"/>
  <c r="N183" i="12"/>
  <c r="Q183" i="12" s="1"/>
  <c r="I183" i="12"/>
  <c r="D183" i="12"/>
  <c r="H183" i="12" s="1"/>
  <c r="B183" i="12"/>
  <c r="N182" i="12"/>
  <c r="Q182" i="12" s="1"/>
  <c r="I182" i="12"/>
  <c r="D182" i="12"/>
  <c r="H182" i="12" s="1"/>
  <c r="B182" i="12"/>
  <c r="N181" i="12"/>
  <c r="Q181" i="12" s="1"/>
  <c r="I181" i="12"/>
  <c r="D181" i="12"/>
  <c r="H181" i="12" s="1"/>
  <c r="B181" i="12"/>
  <c r="N180" i="12"/>
  <c r="Q180" i="12" s="1"/>
  <c r="I180" i="12"/>
  <c r="D180" i="12"/>
  <c r="H180" i="12" s="1"/>
  <c r="B180" i="12"/>
  <c r="N179" i="12"/>
  <c r="Q179" i="12" s="1"/>
  <c r="I179" i="12"/>
  <c r="D179" i="12"/>
  <c r="H179" i="12" s="1"/>
  <c r="B179" i="12"/>
  <c r="N178" i="12"/>
  <c r="Q178" i="12" s="1"/>
  <c r="I178" i="12"/>
  <c r="D178" i="12"/>
  <c r="H178" i="12" s="1"/>
  <c r="B178" i="12"/>
  <c r="N177" i="12"/>
  <c r="Q177" i="12" s="1"/>
  <c r="I177" i="12"/>
  <c r="D177" i="12"/>
  <c r="H177" i="12" s="1"/>
  <c r="B177" i="12"/>
  <c r="N176" i="12"/>
  <c r="Q176" i="12" s="1"/>
  <c r="I176" i="12"/>
  <c r="D176" i="12"/>
  <c r="H176" i="12" s="1"/>
  <c r="B176" i="12"/>
  <c r="N175" i="12"/>
  <c r="Q175" i="12" s="1"/>
  <c r="I175" i="12"/>
  <c r="D175" i="12"/>
  <c r="H175" i="12" s="1"/>
  <c r="B175" i="12"/>
  <c r="N174" i="12"/>
  <c r="Q174" i="12" s="1"/>
  <c r="I174" i="12"/>
  <c r="D174" i="12"/>
  <c r="H174" i="12" s="1"/>
  <c r="B174" i="12"/>
  <c r="N173" i="12"/>
  <c r="Q173" i="12" s="1"/>
  <c r="I173" i="12"/>
  <c r="D173" i="12"/>
  <c r="H173" i="12" s="1"/>
  <c r="B173" i="12"/>
  <c r="N172" i="12"/>
  <c r="Q172" i="12" s="1"/>
  <c r="I172" i="12"/>
  <c r="D172" i="12"/>
  <c r="H172" i="12" s="1"/>
  <c r="B172" i="12"/>
  <c r="N171" i="12"/>
  <c r="Q171" i="12" s="1"/>
  <c r="I171" i="12"/>
  <c r="D171" i="12"/>
  <c r="H171" i="12" s="1"/>
  <c r="B171" i="12"/>
  <c r="N170" i="12"/>
  <c r="Q170" i="12" s="1"/>
  <c r="I170" i="12"/>
  <c r="D170" i="12"/>
  <c r="H170" i="12" s="1"/>
  <c r="B170" i="12"/>
  <c r="N169" i="12"/>
  <c r="Q169" i="12" s="1"/>
  <c r="I169" i="12"/>
  <c r="D169" i="12"/>
  <c r="H169" i="12" s="1"/>
  <c r="B169" i="12"/>
  <c r="N168" i="12"/>
  <c r="Q168" i="12" s="1"/>
  <c r="I168" i="12"/>
  <c r="D168" i="12"/>
  <c r="H168" i="12" s="1"/>
  <c r="B168" i="12"/>
  <c r="N167" i="12"/>
  <c r="Q167" i="12" s="1"/>
  <c r="I167" i="12"/>
  <c r="D167" i="12"/>
  <c r="H167" i="12" s="1"/>
  <c r="B167" i="12"/>
  <c r="N166" i="12"/>
  <c r="Q166" i="12" s="1"/>
  <c r="I166" i="12"/>
  <c r="D166" i="12"/>
  <c r="H166" i="12" s="1"/>
  <c r="B166" i="12"/>
  <c r="N165" i="12"/>
  <c r="Q165" i="12" s="1"/>
  <c r="I165" i="12"/>
  <c r="D165" i="12"/>
  <c r="H165" i="12" s="1"/>
  <c r="B165" i="12"/>
  <c r="N164" i="12"/>
  <c r="Q164" i="12" s="1"/>
  <c r="I164" i="12"/>
  <c r="D164" i="12"/>
  <c r="H164" i="12" s="1"/>
  <c r="B164" i="12"/>
  <c r="N163" i="12"/>
  <c r="Q163" i="12" s="1"/>
  <c r="I163" i="12"/>
  <c r="D163" i="12"/>
  <c r="H163" i="12" s="1"/>
  <c r="B163" i="12"/>
  <c r="N162" i="12"/>
  <c r="Q162" i="12" s="1"/>
  <c r="I162" i="12"/>
  <c r="D162" i="12"/>
  <c r="H162" i="12" s="1"/>
  <c r="B162" i="12"/>
  <c r="N161" i="12"/>
  <c r="Q161" i="12" s="1"/>
  <c r="I161" i="12"/>
  <c r="D161" i="12"/>
  <c r="H161" i="12" s="1"/>
  <c r="B161" i="12"/>
  <c r="N160" i="12"/>
  <c r="Q160" i="12" s="1"/>
  <c r="I160" i="12"/>
  <c r="D160" i="12"/>
  <c r="H160" i="12" s="1"/>
  <c r="B160" i="12"/>
  <c r="N159" i="12"/>
  <c r="Q159" i="12" s="1"/>
  <c r="I159" i="12"/>
  <c r="D159" i="12"/>
  <c r="H159" i="12" s="1"/>
  <c r="B159" i="12"/>
  <c r="N158" i="12"/>
  <c r="Q158" i="12" s="1"/>
  <c r="I158" i="12"/>
  <c r="D158" i="12"/>
  <c r="H158" i="12" s="1"/>
  <c r="B158" i="12"/>
  <c r="N157" i="12"/>
  <c r="Q157" i="12" s="1"/>
  <c r="I157" i="12"/>
  <c r="D157" i="12"/>
  <c r="H157" i="12" s="1"/>
  <c r="B157" i="12"/>
  <c r="N156" i="12"/>
  <c r="Q156" i="12" s="1"/>
  <c r="I156" i="12"/>
  <c r="D156" i="12"/>
  <c r="H156" i="12" s="1"/>
  <c r="B156" i="12"/>
  <c r="N155" i="12"/>
  <c r="Q155" i="12" s="1"/>
  <c r="I155" i="12"/>
  <c r="D155" i="12"/>
  <c r="H155" i="12" s="1"/>
  <c r="B155" i="12"/>
  <c r="N154" i="12"/>
  <c r="Q154" i="12" s="1"/>
  <c r="I154" i="12"/>
  <c r="D154" i="12"/>
  <c r="H154" i="12" s="1"/>
  <c r="B154" i="12"/>
  <c r="N153" i="12"/>
  <c r="Q153" i="12" s="1"/>
  <c r="I153" i="12"/>
  <c r="D153" i="12"/>
  <c r="H153" i="12" s="1"/>
  <c r="B153" i="12"/>
  <c r="N152" i="12"/>
  <c r="Q152" i="12" s="1"/>
  <c r="I152" i="12"/>
  <c r="D152" i="12"/>
  <c r="H152" i="12" s="1"/>
  <c r="B152" i="12"/>
  <c r="N151" i="12"/>
  <c r="Q151" i="12" s="1"/>
  <c r="I151" i="12"/>
  <c r="D151" i="12"/>
  <c r="H151" i="12" s="1"/>
  <c r="B151" i="12"/>
  <c r="N150" i="12"/>
  <c r="Q150" i="12" s="1"/>
  <c r="I150" i="12"/>
  <c r="D150" i="12"/>
  <c r="H150" i="12" s="1"/>
  <c r="B150" i="12"/>
  <c r="N149" i="12"/>
  <c r="Q149" i="12" s="1"/>
  <c r="I149" i="12"/>
  <c r="D149" i="12"/>
  <c r="H149" i="12" s="1"/>
  <c r="B149" i="12"/>
  <c r="N148" i="12"/>
  <c r="Q148" i="12" s="1"/>
  <c r="I148" i="12"/>
  <c r="D148" i="12"/>
  <c r="H148" i="12" s="1"/>
  <c r="B148" i="12"/>
  <c r="N147" i="12"/>
  <c r="Q147" i="12" s="1"/>
  <c r="I147" i="12"/>
  <c r="D147" i="12"/>
  <c r="H147" i="12" s="1"/>
  <c r="B147" i="12"/>
  <c r="N146" i="12"/>
  <c r="Q146" i="12" s="1"/>
  <c r="I146" i="12"/>
  <c r="D146" i="12"/>
  <c r="H146" i="12" s="1"/>
  <c r="B146" i="12"/>
  <c r="N145" i="12"/>
  <c r="Q145" i="12" s="1"/>
  <c r="I145" i="12"/>
  <c r="D145" i="12"/>
  <c r="H145" i="12" s="1"/>
  <c r="B145" i="12"/>
  <c r="N144" i="12"/>
  <c r="Q144" i="12" s="1"/>
  <c r="I144" i="12"/>
  <c r="D144" i="12"/>
  <c r="H144" i="12" s="1"/>
  <c r="B144" i="12"/>
  <c r="N143" i="12"/>
  <c r="Q143" i="12" s="1"/>
  <c r="I143" i="12"/>
  <c r="D143" i="12"/>
  <c r="H143" i="12" s="1"/>
  <c r="B143" i="12"/>
  <c r="N142" i="12"/>
  <c r="Q142" i="12" s="1"/>
  <c r="I142" i="12"/>
  <c r="D142" i="12"/>
  <c r="H142" i="12" s="1"/>
  <c r="B142" i="12"/>
  <c r="N141" i="12"/>
  <c r="Q141" i="12" s="1"/>
  <c r="I141" i="12"/>
  <c r="D141" i="12"/>
  <c r="H141" i="12" s="1"/>
  <c r="B141" i="12"/>
  <c r="N140" i="12"/>
  <c r="Q140" i="12" s="1"/>
  <c r="I140" i="12"/>
  <c r="D140" i="12"/>
  <c r="H140" i="12" s="1"/>
  <c r="B140" i="12"/>
  <c r="N139" i="12"/>
  <c r="Q139" i="12" s="1"/>
  <c r="I139" i="12"/>
  <c r="D139" i="12"/>
  <c r="H139" i="12" s="1"/>
  <c r="B139" i="12"/>
  <c r="N138" i="12"/>
  <c r="Q138" i="12" s="1"/>
  <c r="I138" i="12"/>
  <c r="D138" i="12"/>
  <c r="H138" i="12" s="1"/>
  <c r="B138" i="12"/>
  <c r="N137" i="12"/>
  <c r="Q137" i="12" s="1"/>
  <c r="I137" i="12"/>
  <c r="D137" i="12"/>
  <c r="H137" i="12" s="1"/>
  <c r="B137" i="12"/>
  <c r="N136" i="12"/>
  <c r="Q136" i="12" s="1"/>
  <c r="I136" i="12"/>
  <c r="D136" i="12"/>
  <c r="H136" i="12" s="1"/>
  <c r="B136" i="12"/>
  <c r="N135" i="12"/>
  <c r="Q135" i="12" s="1"/>
  <c r="I135" i="12"/>
  <c r="D135" i="12"/>
  <c r="H135" i="12" s="1"/>
  <c r="B135" i="12"/>
  <c r="N134" i="12"/>
  <c r="Q134" i="12" s="1"/>
  <c r="I134" i="12"/>
  <c r="D134" i="12"/>
  <c r="H134" i="12" s="1"/>
  <c r="B134" i="12"/>
  <c r="N133" i="12"/>
  <c r="Q133" i="12" s="1"/>
  <c r="I133" i="12"/>
  <c r="D133" i="12"/>
  <c r="H133" i="12" s="1"/>
  <c r="B133" i="12"/>
  <c r="N132" i="12"/>
  <c r="Q132" i="12" s="1"/>
  <c r="I132" i="12"/>
  <c r="D132" i="12"/>
  <c r="H132" i="12" s="1"/>
  <c r="B132" i="12"/>
  <c r="N131" i="12"/>
  <c r="Q131" i="12" s="1"/>
  <c r="I131" i="12"/>
  <c r="D131" i="12"/>
  <c r="H131" i="12" s="1"/>
  <c r="B131" i="12"/>
  <c r="N130" i="12"/>
  <c r="Q130" i="12" s="1"/>
  <c r="I130" i="12"/>
  <c r="D130" i="12"/>
  <c r="H130" i="12" s="1"/>
  <c r="B130" i="12"/>
  <c r="N129" i="12"/>
  <c r="Q129" i="12" s="1"/>
  <c r="I129" i="12"/>
  <c r="D129" i="12"/>
  <c r="H129" i="12" s="1"/>
  <c r="B129" i="12"/>
  <c r="N128" i="12"/>
  <c r="Q128" i="12" s="1"/>
  <c r="I128" i="12"/>
  <c r="D128" i="12"/>
  <c r="H128" i="12" s="1"/>
  <c r="B128" i="12"/>
  <c r="N127" i="12"/>
  <c r="Q127" i="12" s="1"/>
  <c r="I127" i="12"/>
  <c r="D127" i="12"/>
  <c r="H127" i="12" s="1"/>
  <c r="B127" i="12"/>
  <c r="N126" i="12"/>
  <c r="Q126" i="12" s="1"/>
  <c r="I126" i="12"/>
  <c r="D126" i="12"/>
  <c r="H126" i="12" s="1"/>
  <c r="B126" i="12"/>
  <c r="N125" i="12"/>
  <c r="Q125" i="12" s="1"/>
  <c r="I125" i="12"/>
  <c r="D125" i="12"/>
  <c r="H125" i="12" s="1"/>
  <c r="B125" i="12"/>
  <c r="N124" i="12"/>
  <c r="Q124" i="12" s="1"/>
  <c r="I124" i="12"/>
  <c r="D124" i="12"/>
  <c r="H124" i="12" s="1"/>
  <c r="B124" i="12"/>
  <c r="N123" i="12"/>
  <c r="Q123" i="12" s="1"/>
  <c r="I123" i="12"/>
  <c r="D123" i="12"/>
  <c r="H123" i="12" s="1"/>
  <c r="B123" i="12"/>
  <c r="N122" i="12"/>
  <c r="Q122" i="12" s="1"/>
  <c r="I122" i="12"/>
  <c r="D122" i="12"/>
  <c r="H122" i="12" s="1"/>
  <c r="B122" i="12"/>
  <c r="N121" i="12"/>
  <c r="Q121" i="12" s="1"/>
  <c r="I121" i="12"/>
  <c r="D121" i="12"/>
  <c r="H121" i="12" s="1"/>
  <c r="B121" i="12"/>
  <c r="N120" i="12"/>
  <c r="Q120" i="12" s="1"/>
  <c r="I120" i="12"/>
  <c r="D120" i="12"/>
  <c r="H120" i="12" s="1"/>
  <c r="B120" i="12"/>
  <c r="N119" i="12"/>
  <c r="Q119" i="12" s="1"/>
  <c r="I119" i="12"/>
  <c r="D119" i="12"/>
  <c r="H119" i="12" s="1"/>
  <c r="B119" i="12"/>
  <c r="N118" i="12"/>
  <c r="Q118" i="12" s="1"/>
  <c r="I118" i="12"/>
  <c r="D118" i="12"/>
  <c r="H118" i="12" s="1"/>
  <c r="B118" i="12"/>
  <c r="Q117" i="12"/>
  <c r="I117" i="12"/>
  <c r="D117" i="12"/>
  <c r="H117" i="12" s="1"/>
  <c r="B117" i="12"/>
  <c r="Q116" i="12"/>
  <c r="I116" i="12"/>
  <c r="D116" i="12"/>
  <c r="H116" i="12" s="1"/>
  <c r="B116" i="12"/>
  <c r="Q115" i="12"/>
  <c r="I115" i="12"/>
  <c r="D115" i="12"/>
  <c r="H115" i="12" s="1"/>
  <c r="B115" i="12"/>
  <c r="Q114" i="12"/>
  <c r="I114" i="12"/>
  <c r="D114" i="12"/>
  <c r="H114" i="12" s="1"/>
  <c r="B114" i="12"/>
  <c r="Q113" i="12"/>
  <c r="I113" i="12"/>
  <c r="D113" i="12"/>
  <c r="H113" i="12" s="1"/>
  <c r="B113" i="12"/>
  <c r="Q112" i="12"/>
  <c r="I112" i="12"/>
  <c r="D112" i="12"/>
  <c r="H112" i="12" s="1"/>
  <c r="B112" i="12"/>
  <c r="Q111" i="12"/>
  <c r="I111" i="12"/>
  <c r="D111" i="12"/>
  <c r="H111" i="12" s="1"/>
  <c r="B111" i="12"/>
  <c r="Q110" i="12"/>
  <c r="I110" i="12"/>
  <c r="D110" i="12"/>
  <c r="H110" i="12" s="1"/>
  <c r="B110" i="12"/>
  <c r="Q109" i="12"/>
  <c r="I109" i="12"/>
  <c r="D109" i="12"/>
  <c r="H109" i="12" s="1"/>
  <c r="B109" i="12"/>
  <c r="Q108" i="12"/>
  <c r="I108" i="12"/>
  <c r="D108" i="12"/>
  <c r="H108" i="12" s="1"/>
  <c r="B108" i="12"/>
  <c r="Q107" i="12"/>
  <c r="I107" i="12"/>
  <c r="D107" i="12"/>
  <c r="H107" i="12" s="1"/>
  <c r="B107" i="12"/>
  <c r="Q106" i="12"/>
  <c r="I106" i="12"/>
  <c r="D106" i="12"/>
  <c r="H106" i="12" s="1"/>
  <c r="B106" i="12"/>
  <c r="Q105" i="12"/>
  <c r="I105" i="12"/>
  <c r="D105" i="12"/>
  <c r="H105" i="12" s="1"/>
  <c r="B105" i="12"/>
  <c r="Q104" i="12"/>
  <c r="I104" i="12"/>
  <c r="D104" i="12"/>
  <c r="H104" i="12" s="1"/>
  <c r="B104" i="12"/>
  <c r="Q103" i="12"/>
  <c r="I103" i="12"/>
  <c r="D103" i="12"/>
  <c r="H103" i="12" s="1"/>
  <c r="B103" i="12"/>
  <c r="Q102" i="12"/>
  <c r="I102" i="12"/>
  <c r="D102" i="12"/>
  <c r="H102" i="12" s="1"/>
  <c r="B102" i="12"/>
  <c r="Q101" i="12"/>
  <c r="I101" i="12"/>
  <c r="D101" i="12"/>
  <c r="H101" i="12" s="1"/>
  <c r="B101" i="12"/>
  <c r="Q100" i="12"/>
  <c r="I100" i="12"/>
  <c r="D100" i="12"/>
  <c r="H100" i="12" s="1"/>
  <c r="B100" i="12"/>
  <c r="Q99" i="12"/>
  <c r="I99" i="12"/>
  <c r="D99" i="12"/>
  <c r="H99" i="12" s="1"/>
  <c r="B99" i="12"/>
  <c r="Q98" i="12"/>
  <c r="I98" i="12"/>
  <c r="D98" i="12"/>
  <c r="H98" i="12" s="1"/>
  <c r="B98" i="12"/>
  <c r="Q97" i="12"/>
  <c r="I97" i="12"/>
  <c r="D97" i="12"/>
  <c r="H97" i="12" s="1"/>
  <c r="B97" i="12"/>
  <c r="Q96" i="12"/>
  <c r="I96" i="12"/>
  <c r="D96" i="12"/>
  <c r="H96" i="12" s="1"/>
  <c r="B96" i="12"/>
  <c r="Q95" i="12"/>
  <c r="I95" i="12"/>
  <c r="D95" i="12"/>
  <c r="H95" i="12" s="1"/>
  <c r="B95" i="12"/>
  <c r="Q94" i="12"/>
  <c r="I94" i="12"/>
  <c r="D94" i="12"/>
  <c r="H94" i="12" s="1"/>
  <c r="B94" i="12"/>
  <c r="Q93" i="12"/>
  <c r="I93" i="12"/>
  <c r="D93" i="12"/>
  <c r="H93" i="12" s="1"/>
  <c r="B93" i="12"/>
  <c r="Q92" i="12"/>
  <c r="I92" i="12"/>
  <c r="D92" i="12"/>
  <c r="H92" i="12" s="1"/>
  <c r="B92" i="12"/>
  <c r="Q91" i="12"/>
  <c r="I91" i="12"/>
  <c r="D91" i="12"/>
  <c r="H91" i="12" s="1"/>
  <c r="B91" i="12"/>
  <c r="Q90" i="12"/>
  <c r="I90" i="12"/>
  <c r="D90" i="12"/>
  <c r="H90" i="12" s="1"/>
  <c r="B90" i="12"/>
  <c r="Q89" i="12"/>
  <c r="I89" i="12"/>
  <c r="D89" i="12"/>
  <c r="H89" i="12" s="1"/>
  <c r="B89" i="12"/>
  <c r="Q88" i="12"/>
  <c r="I88" i="12"/>
  <c r="D88" i="12"/>
  <c r="H88" i="12" s="1"/>
  <c r="B88" i="12"/>
  <c r="Q87" i="12"/>
  <c r="I87" i="12"/>
  <c r="D87" i="12"/>
  <c r="H87" i="12" s="1"/>
  <c r="B87" i="12"/>
  <c r="Q86" i="12"/>
  <c r="I86" i="12"/>
  <c r="D86" i="12"/>
  <c r="H86" i="12" s="1"/>
  <c r="B86" i="12"/>
  <c r="Q85" i="12"/>
  <c r="I85" i="12"/>
  <c r="D85" i="12"/>
  <c r="H85" i="12" s="1"/>
  <c r="B85" i="12"/>
  <c r="Q84" i="12"/>
  <c r="I84" i="12"/>
  <c r="D84" i="12"/>
  <c r="H84" i="12" s="1"/>
  <c r="B84" i="12"/>
  <c r="Q83" i="12"/>
  <c r="I83" i="12"/>
  <c r="D83" i="12"/>
  <c r="H83" i="12" s="1"/>
  <c r="B83" i="12"/>
  <c r="Q82" i="12"/>
  <c r="I82" i="12"/>
  <c r="D82" i="12"/>
  <c r="H82" i="12" s="1"/>
  <c r="B82" i="12"/>
  <c r="Q81" i="12"/>
  <c r="I81" i="12"/>
  <c r="D81" i="12"/>
  <c r="H81" i="12" s="1"/>
  <c r="B81" i="12"/>
  <c r="Q80" i="12"/>
  <c r="I80" i="12"/>
  <c r="D80" i="12"/>
  <c r="H80" i="12" s="1"/>
  <c r="B80" i="12"/>
  <c r="Q79" i="12"/>
  <c r="I79" i="12"/>
  <c r="D79" i="12"/>
  <c r="H79" i="12" s="1"/>
  <c r="B79" i="12"/>
  <c r="Q78" i="12"/>
  <c r="I78" i="12"/>
  <c r="D78" i="12"/>
  <c r="H78" i="12" s="1"/>
  <c r="B78" i="12"/>
  <c r="Q77" i="12"/>
  <c r="I77" i="12"/>
  <c r="D77" i="12"/>
  <c r="H77" i="12" s="1"/>
  <c r="B77" i="12"/>
  <c r="Q76" i="12"/>
  <c r="I76" i="12"/>
  <c r="D76" i="12"/>
  <c r="H76" i="12" s="1"/>
  <c r="B76" i="12"/>
  <c r="Q75" i="12"/>
  <c r="I75" i="12"/>
  <c r="D75" i="12"/>
  <c r="H75" i="12" s="1"/>
  <c r="B75" i="12"/>
  <c r="Q74" i="12"/>
  <c r="I74" i="12"/>
  <c r="D74" i="12"/>
  <c r="H74" i="12" s="1"/>
  <c r="B74" i="12"/>
  <c r="Q73" i="12"/>
  <c r="I73" i="12"/>
  <c r="D73" i="12"/>
  <c r="H73" i="12" s="1"/>
  <c r="B73" i="12"/>
  <c r="Q72" i="12"/>
  <c r="I72" i="12"/>
  <c r="D72" i="12"/>
  <c r="H72" i="12" s="1"/>
  <c r="B72" i="12"/>
  <c r="Q71" i="12"/>
  <c r="I71" i="12"/>
  <c r="D71" i="12"/>
  <c r="H71" i="12" s="1"/>
  <c r="B71" i="12"/>
  <c r="N70" i="12"/>
  <c r="Q70" i="12" s="1"/>
  <c r="I70" i="12"/>
  <c r="D70" i="12"/>
  <c r="H70" i="12" s="1"/>
  <c r="B70" i="12"/>
  <c r="N69" i="12"/>
  <c r="Q69" i="12" s="1"/>
  <c r="I69" i="12"/>
  <c r="D69" i="12"/>
  <c r="H69" i="12" s="1"/>
  <c r="B69" i="12"/>
  <c r="N68" i="12"/>
  <c r="Q68" i="12" s="1"/>
  <c r="I68" i="12"/>
  <c r="D68" i="12"/>
  <c r="H68" i="12" s="1"/>
  <c r="B68" i="12"/>
  <c r="N67" i="12"/>
  <c r="Q67" i="12" s="1"/>
  <c r="I67" i="12"/>
  <c r="D67" i="12"/>
  <c r="H67" i="12" s="1"/>
  <c r="B67" i="12"/>
  <c r="N66" i="12"/>
  <c r="Q66" i="12" s="1"/>
  <c r="I66" i="12"/>
  <c r="D66" i="12"/>
  <c r="H66" i="12" s="1"/>
  <c r="B66" i="12"/>
  <c r="N65" i="12"/>
  <c r="Q65" i="12" s="1"/>
  <c r="I65" i="12"/>
  <c r="D65" i="12"/>
  <c r="H65" i="12" s="1"/>
  <c r="B65" i="12"/>
  <c r="N64" i="12"/>
  <c r="Q64" i="12" s="1"/>
  <c r="I64" i="12"/>
  <c r="D64" i="12"/>
  <c r="H64" i="12" s="1"/>
  <c r="B64" i="12"/>
  <c r="N63" i="12"/>
  <c r="Q63" i="12" s="1"/>
  <c r="I63" i="12"/>
  <c r="D63" i="12"/>
  <c r="H63" i="12" s="1"/>
  <c r="B63" i="12"/>
  <c r="N62" i="12"/>
  <c r="Q62" i="12" s="1"/>
  <c r="I62" i="12"/>
  <c r="D62" i="12"/>
  <c r="H62" i="12" s="1"/>
  <c r="B62" i="12"/>
  <c r="N61" i="12"/>
  <c r="Q61" i="12" s="1"/>
  <c r="I61" i="12"/>
  <c r="D61" i="12"/>
  <c r="H61" i="12" s="1"/>
  <c r="B61" i="12"/>
  <c r="N60" i="12"/>
  <c r="Q60" i="12" s="1"/>
  <c r="I60" i="12"/>
  <c r="D60" i="12"/>
  <c r="H60" i="12" s="1"/>
  <c r="B60" i="12"/>
  <c r="N59" i="12"/>
  <c r="Q59" i="12" s="1"/>
  <c r="I59" i="12"/>
  <c r="D59" i="12"/>
  <c r="H59" i="12" s="1"/>
  <c r="B59" i="12"/>
  <c r="N58" i="12"/>
  <c r="Q58" i="12" s="1"/>
  <c r="I58" i="12"/>
  <c r="D58" i="12"/>
  <c r="H58" i="12" s="1"/>
  <c r="B58" i="12"/>
  <c r="N57" i="12"/>
  <c r="Q57" i="12" s="1"/>
  <c r="I57" i="12"/>
  <c r="D57" i="12"/>
  <c r="H57" i="12" s="1"/>
  <c r="B57" i="12"/>
  <c r="N56" i="12"/>
  <c r="Q56" i="12" s="1"/>
  <c r="I56" i="12"/>
  <c r="D56" i="12"/>
  <c r="H56" i="12" s="1"/>
  <c r="B56" i="12"/>
  <c r="N55" i="12"/>
  <c r="Q55" i="12" s="1"/>
  <c r="I55" i="12"/>
  <c r="D55" i="12"/>
  <c r="H55" i="12" s="1"/>
  <c r="B55" i="12"/>
  <c r="N54" i="12"/>
  <c r="Q54" i="12" s="1"/>
  <c r="I54" i="12"/>
  <c r="D54" i="12"/>
  <c r="H54" i="12" s="1"/>
  <c r="B54" i="12"/>
  <c r="N53" i="12"/>
  <c r="Q53" i="12" s="1"/>
  <c r="I53" i="12"/>
  <c r="D53" i="12"/>
  <c r="H53" i="12" s="1"/>
  <c r="B53" i="12"/>
  <c r="N52" i="12"/>
  <c r="Q52" i="12" s="1"/>
  <c r="I52" i="12"/>
  <c r="D52" i="12"/>
  <c r="H52" i="12" s="1"/>
  <c r="B52" i="12"/>
  <c r="N51" i="12"/>
  <c r="Q51" i="12" s="1"/>
  <c r="I51" i="12"/>
  <c r="D51" i="12"/>
  <c r="H51" i="12" s="1"/>
  <c r="B51" i="12"/>
  <c r="N50" i="12"/>
  <c r="Q50" i="12" s="1"/>
  <c r="I50" i="12"/>
  <c r="D50" i="12"/>
  <c r="H50" i="12" s="1"/>
  <c r="B50" i="12"/>
  <c r="N49" i="12"/>
  <c r="Q49" i="12" s="1"/>
  <c r="I49" i="12"/>
  <c r="D49" i="12"/>
  <c r="H49" i="12" s="1"/>
  <c r="B49" i="12"/>
  <c r="N48" i="12"/>
  <c r="Q48" i="12" s="1"/>
  <c r="I48" i="12"/>
  <c r="D48" i="12"/>
  <c r="H48" i="12" s="1"/>
  <c r="B48" i="12"/>
  <c r="N47" i="12"/>
  <c r="Q47" i="12" s="1"/>
  <c r="I47" i="12"/>
  <c r="D47" i="12"/>
  <c r="H47" i="12" s="1"/>
  <c r="B47" i="12"/>
  <c r="N46" i="12"/>
  <c r="Q46" i="12" s="1"/>
  <c r="I46" i="12"/>
  <c r="D46" i="12"/>
  <c r="H46" i="12" s="1"/>
  <c r="B46" i="12"/>
  <c r="N45" i="12"/>
  <c r="Q45" i="12" s="1"/>
  <c r="I45" i="12"/>
  <c r="D45" i="12"/>
  <c r="H45" i="12" s="1"/>
  <c r="B45" i="12"/>
  <c r="N44" i="12"/>
  <c r="Q44" i="12" s="1"/>
  <c r="I44" i="12"/>
  <c r="D44" i="12"/>
  <c r="H44" i="12" s="1"/>
  <c r="B44" i="12"/>
  <c r="N43" i="12"/>
  <c r="Q43" i="12" s="1"/>
  <c r="I43" i="12"/>
  <c r="D43" i="12"/>
  <c r="H43" i="12" s="1"/>
  <c r="B43" i="12"/>
  <c r="N42" i="12"/>
  <c r="Q42" i="12" s="1"/>
  <c r="I42" i="12"/>
  <c r="D42" i="12"/>
  <c r="H42" i="12" s="1"/>
  <c r="B42" i="12"/>
  <c r="N41" i="12"/>
  <c r="Q41" i="12" s="1"/>
  <c r="I41" i="12"/>
  <c r="D41" i="12"/>
  <c r="H41" i="12" s="1"/>
  <c r="B41" i="12"/>
  <c r="N40" i="12"/>
  <c r="Q40" i="12" s="1"/>
  <c r="I40" i="12"/>
  <c r="D40" i="12"/>
  <c r="H40" i="12" s="1"/>
  <c r="B40" i="12"/>
  <c r="N39" i="12"/>
  <c r="Q39" i="12" s="1"/>
  <c r="I39" i="12"/>
  <c r="D39" i="12"/>
  <c r="H39" i="12" s="1"/>
  <c r="B39" i="12"/>
  <c r="N38" i="12"/>
  <c r="Q38" i="12" s="1"/>
  <c r="I38" i="12"/>
  <c r="D38" i="12"/>
  <c r="H38" i="12" s="1"/>
  <c r="B38" i="12"/>
  <c r="N37" i="12"/>
  <c r="Q37" i="12" s="1"/>
  <c r="I37" i="12"/>
  <c r="D37" i="12"/>
  <c r="H37" i="12" s="1"/>
  <c r="B37" i="12"/>
  <c r="N36" i="12"/>
  <c r="Q36" i="12" s="1"/>
  <c r="I36" i="12"/>
  <c r="D36" i="12"/>
  <c r="H36" i="12" s="1"/>
  <c r="B36" i="12"/>
  <c r="N35" i="12"/>
  <c r="Q35" i="12" s="1"/>
  <c r="I35" i="12"/>
  <c r="D35" i="12"/>
  <c r="H35" i="12" s="1"/>
  <c r="B35" i="12"/>
  <c r="N34" i="12"/>
  <c r="Q34" i="12" s="1"/>
  <c r="I34" i="12"/>
  <c r="D34" i="12"/>
  <c r="H34" i="12" s="1"/>
  <c r="B34" i="12"/>
  <c r="N33" i="12"/>
  <c r="Q33" i="12" s="1"/>
  <c r="I33" i="12"/>
  <c r="D33" i="12"/>
  <c r="H33" i="12" s="1"/>
  <c r="B33" i="12"/>
  <c r="N32" i="12"/>
  <c r="Q32" i="12" s="1"/>
  <c r="I32" i="12"/>
  <c r="D32" i="12"/>
  <c r="H32" i="12" s="1"/>
  <c r="B32" i="12"/>
  <c r="N31" i="12"/>
  <c r="Q31" i="12" s="1"/>
  <c r="I31" i="12"/>
  <c r="D31" i="12"/>
  <c r="H31" i="12" s="1"/>
  <c r="B31" i="12"/>
  <c r="N30" i="12"/>
  <c r="Q30" i="12" s="1"/>
  <c r="I30" i="12"/>
  <c r="D30" i="12"/>
  <c r="H30" i="12" s="1"/>
  <c r="B30" i="12"/>
  <c r="N29" i="12"/>
  <c r="Q29" i="12" s="1"/>
  <c r="I29" i="12"/>
  <c r="D29" i="12"/>
  <c r="H29" i="12" s="1"/>
  <c r="B29" i="12"/>
  <c r="N28" i="12"/>
  <c r="Q28" i="12" s="1"/>
  <c r="I28" i="12"/>
  <c r="D28" i="12"/>
  <c r="H28" i="12" s="1"/>
  <c r="B28" i="12"/>
  <c r="N27" i="12"/>
  <c r="Q27" i="12" s="1"/>
  <c r="I27" i="12"/>
  <c r="D27" i="12"/>
  <c r="H27" i="12" s="1"/>
  <c r="B27" i="12"/>
  <c r="N26" i="12"/>
  <c r="Q26" i="12" s="1"/>
  <c r="I26" i="12"/>
  <c r="D26" i="12"/>
  <c r="H26" i="12" s="1"/>
  <c r="B26" i="12"/>
  <c r="N25" i="12"/>
  <c r="Q25" i="12" s="1"/>
  <c r="I25" i="12"/>
  <c r="D25" i="12"/>
  <c r="H25" i="12" s="1"/>
  <c r="B25" i="12"/>
  <c r="N24" i="12"/>
  <c r="Q24" i="12" s="1"/>
  <c r="I24" i="12"/>
  <c r="D24" i="12"/>
  <c r="H24" i="12" s="1"/>
  <c r="B24" i="12"/>
  <c r="I23" i="12"/>
  <c r="D23" i="12"/>
  <c r="H23" i="12" s="1"/>
  <c r="B23" i="12"/>
  <c r="P22" i="12"/>
  <c r="N23" i="12" s="1"/>
  <c r="Q23" i="12" s="1"/>
  <c r="I22" i="12"/>
  <c r="D22" i="12"/>
  <c r="H22" i="12" s="1"/>
  <c r="B22" i="12"/>
  <c r="P21" i="12"/>
  <c r="N22" i="12" s="1"/>
  <c r="I21" i="12"/>
  <c r="D21" i="12"/>
  <c r="H21" i="12" s="1"/>
  <c r="B21" i="12"/>
  <c r="P20" i="12"/>
  <c r="N21" i="12" s="1"/>
  <c r="I20" i="12"/>
  <c r="D20" i="12"/>
  <c r="H20" i="12" s="1"/>
  <c r="B20" i="12"/>
  <c r="P19" i="12"/>
  <c r="N20" i="12" s="1"/>
  <c r="I19" i="12"/>
  <c r="D19" i="12"/>
  <c r="H19" i="12" s="1"/>
  <c r="B19" i="12"/>
  <c r="P18" i="12"/>
  <c r="N19" i="12" s="1"/>
  <c r="I18" i="12"/>
  <c r="D18" i="12"/>
  <c r="H18" i="12" s="1"/>
  <c r="B18" i="12"/>
  <c r="P17" i="12"/>
  <c r="N18" i="12" s="1"/>
  <c r="I17" i="12"/>
  <c r="D17" i="12"/>
  <c r="H17" i="12" s="1"/>
  <c r="B17" i="12"/>
  <c r="P16" i="12"/>
  <c r="I16" i="12"/>
  <c r="D16" i="12"/>
  <c r="H16" i="12" s="1"/>
  <c r="B16" i="12"/>
  <c r="P15" i="12"/>
  <c r="N16" i="12" s="1"/>
  <c r="I15" i="12"/>
  <c r="D15" i="12"/>
  <c r="H15" i="12" s="1"/>
  <c r="B15" i="12"/>
  <c r="P14" i="12"/>
  <c r="N15" i="12" s="1"/>
  <c r="N14" i="12"/>
  <c r="I14" i="12"/>
  <c r="D14" i="12"/>
  <c r="H14" i="12" s="1"/>
  <c r="B14" i="12"/>
  <c r="N13" i="12"/>
  <c r="Q13" i="12" s="1"/>
  <c r="I13" i="12"/>
  <c r="D13" i="12"/>
  <c r="H13" i="12" s="1"/>
  <c r="B13" i="12"/>
  <c r="N12" i="12"/>
  <c r="Q12" i="12" s="1"/>
  <c r="I12" i="12"/>
  <c r="D12" i="12"/>
  <c r="H12" i="12" s="1"/>
  <c r="B12" i="12"/>
  <c r="N11" i="12"/>
  <c r="Q11" i="12" s="1"/>
  <c r="I11" i="12"/>
  <c r="D11" i="12"/>
  <c r="H11" i="12" s="1"/>
  <c r="B11" i="12"/>
  <c r="N10" i="12"/>
  <c r="Q10" i="12" s="1"/>
  <c r="I10" i="12"/>
  <c r="D10" i="12"/>
  <c r="H10" i="12" s="1"/>
  <c r="B10" i="12"/>
  <c r="N9" i="12"/>
  <c r="Q9" i="12" s="1"/>
  <c r="I9" i="12"/>
  <c r="D9" i="12"/>
  <c r="H9" i="12" s="1"/>
  <c r="B9" i="12"/>
  <c r="N8" i="12"/>
  <c r="Q8" i="12" s="1"/>
  <c r="I8" i="12"/>
  <c r="D8" i="12"/>
  <c r="H8" i="12" s="1"/>
  <c r="B8" i="12"/>
  <c r="Q7" i="12"/>
  <c r="I7" i="12"/>
  <c r="D7" i="12"/>
  <c r="H7" i="12" s="1"/>
  <c r="B7" i="12"/>
  <c r="N6" i="12"/>
  <c r="Q6" i="12" s="1"/>
  <c r="I6" i="12"/>
  <c r="D6" i="12"/>
  <c r="H6" i="12" s="1"/>
  <c r="B6" i="12"/>
  <c r="N5" i="12"/>
  <c r="Q5" i="12" s="1"/>
  <c r="I5" i="12"/>
  <c r="D5" i="12"/>
  <c r="H5" i="12" s="1"/>
  <c r="B5" i="12"/>
  <c r="O4" i="12"/>
  <c r="Q4" i="12" s="1"/>
  <c r="M762" i="11"/>
  <c r="Q762" i="11" s="1"/>
  <c r="D762" i="11"/>
  <c r="H762" i="11" s="1"/>
  <c r="B762" i="11"/>
  <c r="M761" i="11"/>
  <c r="Q761" i="11" s="1"/>
  <c r="D761" i="11"/>
  <c r="H761" i="11" s="1"/>
  <c r="B761" i="11"/>
  <c r="M760" i="11"/>
  <c r="Q760" i="11" s="1"/>
  <c r="D760" i="11"/>
  <c r="H760" i="11" s="1"/>
  <c r="B760" i="11"/>
  <c r="M759" i="11"/>
  <c r="Q759" i="11" s="1"/>
  <c r="D759" i="11"/>
  <c r="H759" i="11" s="1"/>
  <c r="B759" i="11"/>
  <c r="M758" i="11"/>
  <c r="Q758" i="11" s="1"/>
  <c r="D758" i="11"/>
  <c r="H758" i="11" s="1"/>
  <c r="B758" i="11"/>
  <c r="M757" i="11"/>
  <c r="Q757" i="11" s="1"/>
  <c r="D757" i="11"/>
  <c r="H757" i="11" s="1"/>
  <c r="B757" i="11"/>
  <c r="M756" i="11"/>
  <c r="Q756" i="11" s="1"/>
  <c r="D756" i="11"/>
  <c r="H756" i="11" s="1"/>
  <c r="B756" i="11"/>
  <c r="M755" i="11"/>
  <c r="Q755" i="11" s="1"/>
  <c r="D755" i="11"/>
  <c r="H755" i="11" s="1"/>
  <c r="B755" i="11"/>
  <c r="M754" i="11"/>
  <c r="Q754" i="11" s="1"/>
  <c r="D754" i="11"/>
  <c r="H754" i="11" s="1"/>
  <c r="B754" i="11"/>
  <c r="M753" i="11"/>
  <c r="Q753" i="11" s="1"/>
  <c r="D753" i="11"/>
  <c r="H753" i="11" s="1"/>
  <c r="B753" i="11"/>
  <c r="M752" i="11"/>
  <c r="Q752" i="11" s="1"/>
  <c r="D752" i="11"/>
  <c r="H752" i="11" s="1"/>
  <c r="B752" i="11"/>
  <c r="M751" i="11"/>
  <c r="Q751" i="11" s="1"/>
  <c r="D751" i="11"/>
  <c r="H751" i="11" s="1"/>
  <c r="B751" i="11"/>
  <c r="M750" i="11"/>
  <c r="Q750" i="11" s="1"/>
  <c r="D750" i="11"/>
  <c r="H750" i="11" s="1"/>
  <c r="B750" i="11"/>
  <c r="M749" i="11"/>
  <c r="Q749" i="11" s="1"/>
  <c r="D749" i="11"/>
  <c r="H749" i="11" s="1"/>
  <c r="B749" i="11"/>
  <c r="M748" i="11"/>
  <c r="Q748" i="11" s="1"/>
  <c r="D748" i="11"/>
  <c r="H748" i="11" s="1"/>
  <c r="B748" i="11"/>
  <c r="M747" i="11"/>
  <c r="Q747" i="11" s="1"/>
  <c r="D747" i="11"/>
  <c r="H747" i="11" s="1"/>
  <c r="B747" i="11"/>
  <c r="M746" i="11"/>
  <c r="Q746" i="11" s="1"/>
  <c r="D746" i="11"/>
  <c r="H746" i="11" s="1"/>
  <c r="B746" i="11"/>
  <c r="M745" i="11"/>
  <c r="Q745" i="11" s="1"/>
  <c r="D745" i="11"/>
  <c r="H745" i="11" s="1"/>
  <c r="B745" i="11"/>
  <c r="M744" i="11"/>
  <c r="Q744" i="11" s="1"/>
  <c r="D744" i="11"/>
  <c r="H744" i="11" s="1"/>
  <c r="B744" i="11"/>
  <c r="M743" i="11"/>
  <c r="Q743" i="11" s="1"/>
  <c r="D743" i="11"/>
  <c r="H743" i="11" s="1"/>
  <c r="B743" i="11"/>
  <c r="M742" i="11"/>
  <c r="Q742" i="11" s="1"/>
  <c r="D742" i="11"/>
  <c r="H742" i="11" s="1"/>
  <c r="B742" i="11"/>
  <c r="M741" i="11"/>
  <c r="Q741" i="11" s="1"/>
  <c r="D741" i="11"/>
  <c r="H741" i="11" s="1"/>
  <c r="B741" i="11"/>
  <c r="M740" i="11"/>
  <c r="Q740" i="11" s="1"/>
  <c r="D740" i="11"/>
  <c r="H740" i="11" s="1"/>
  <c r="B740" i="11"/>
  <c r="M739" i="11"/>
  <c r="Q739" i="11" s="1"/>
  <c r="D739" i="11"/>
  <c r="H739" i="11" s="1"/>
  <c r="B739" i="11"/>
  <c r="M738" i="11"/>
  <c r="Q738" i="11" s="1"/>
  <c r="D738" i="11"/>
  <c r="H738" i="11" s="1"/>
  <c r="B738" i="11"/>
  <c r="M737" i="11"/>
  <c r="Q737" i="11" s="1"/>
  <c r="D737" i="11"/>
  <c r="H737" i="11" s="1"/>
  <c r="B737" i="11"/>
  <c r="M736" i="11"/>
  <c r="Q736" i="11" s="1"/>
  <c r="D736" i="11"/>
  <c r="H736" i="11" s="1"/>
  <c r="B736" i="11"/>
  <c r="M735" i="11"/>
  <c r="Q735" i="11" s="1"/>
  <c r="D735" i="11"/>
  <c r="H735" i="11" s="1"/>
  <c r="B735" i="11"/>
  <c r="M734" i="11"/>
  <c r="Q734" i="11" s="1"/>
  <c r="D734" i="11"/>
  <c r="H734" i="11" s="1"/>
  <c r="B734" i="11"/>
  <c r="M733" i="11"/>
  <c r="Q733" i="11" s="1"/>
  <c r="D733" i="11"/>
  <c r="H733" i="11" s="1"/>
  <c r="B733" i="11"/>
  <c r="M732" i="11"/>
  <c r="Q732" i="11" s="1"/>
  <c r="D732" i="11"/>
  <c r="H732" i="11" s="1"/>
  <c r="B732" i="11"/>
  <c r="M731" i="11"/>
  <c r="Q731" i="11" s="1"/>
  <c r="D731" i="11"/>
  <c r="H731" i="11" s="1"/>
  <c r="B731" i="11"/>
  <c r="M730" i="11"/>
  <c r="Q730" i="11" s="1"/>
  <c r="D730" i="11"/>
  <c r="H730" i="11" s="1"/>
  <c r="B730" i="11"/>
  <c r="M729" i="11"/>
  <c r="Q729" i="11" s="1"/>
  <c r="D729" i="11"/>
  <c r="H729" i="11" s="1"/>
  <c r="B729" i="11"/>
  <c r="M728" i="11"/>
  <c r="Q728" i="11" s="1"/>
  <c r="D728" i="11"/>
  <c r="H728" i="11" s="1"/>
  <c r="B728" i="11"/>
  <c r="M727" i="11"/>
  <c r="Q727" i="11" s="1"/>
  <c r="D727" i="11"/>
  <c r="H727" i="11" s="1"/>
  <c r="B727" i="11"/>
  <c r="M726" i="11"/>
  <c r="Q726" i="11" s="1"/>
  <c r="D726" i="11"/>
  <c r="H726" i="11" s="1"/>
  <c r="B726" i="11"/>
  <c r="M725" i="11"/>
  <c r="Q725" i="11" s="1"/>
  <c r="D725" i="11"/>
  <c r="H725" i="11" s="1"/>
  <c r="B725" i="11"/>
  <c r="M724" i="11"/>
  <c r="Q724" i="11" s="1"/>
  <c r="D724" i="11"/>
  <c r="H724" i="11" s="1"/>
  <c r="B724" i="11"/>
  <c r="M723" i="11"/>
  <c r="Q723" i="11" s="1"/>
  <c r="D723" i="11"/>
  <c r="H723" i="11" s="1"/>
  <c r="B723" i="11"/>
  <c r="M722" i="11"/>
  <c r="Q722" i="11" s="1"/>
  <c r="D722" i="11"/>
  <c r="H722" i="11" s="1"/>
  <c r="B722" i="11"/>
  <c r="M721" i="11"/>
  <c r="Q721" i="11" s="1"/>
  <c r="D721" i="11"/>
  <c r="H721" i="11" s="1"/>
  <c r="B721" i="11"/>
  <c r="M720" i="11"/>
  <c r="Q720" i="11" s="1"/>
  <c r="D720" i="11"/>
  <c r="H720" i="11" s="1"/>
  <c r="B720" i="11"/>
  <c r="M719" i="11"/>
  <c r="Q719" i="11" s="1"/>
  <c r="D719" i="11"/>
  <c r="H719" i="11" s="1"/>
  <c r="B719" i="11"/>
  <c r="M718" i="11"/>
  <c r="Q718" i="11" s="1"/>
  <c r="D718" i="11"/>
  <c r="H718" i="11" s="1"/>
  <c r="B718" i="11"/>
  <c r="M717" i="11"/>
  <c r="Q717" i="11" s="1"/>
  <c r="D717" i="11"/>
  <c r="H717" i="11" s="1"/>
  <c r="B717" i="11"/>
  <c r="M716" i="11"/>
  <c r="Q716" i="11" s="1"/>
  <c r="D716" i="11"/>
  <c r="H716" i="11" s="1"/>
  <c r="B716" i="11"/>
  <c r="M715" i="11"/>
  <c r="Q715" i="11" s="1"/>
  <c r="D715" i="11"/>
  <c r="H715" i="11" s="1"/>
  <c r="B715" i="11"/>
  <c r="M714" i="11"/>
  <c r="Q714" i="11" s="1"/>
  <c r="D714" i="11"/>
  <c r="H714" i="11" s="1"/>
  <c r="B714" i="11"/>
  <c r="M713" i="11"/>
  <c r="Q713" i="11" s="1"/>
  <c r="D713" i="11"/>
  <c r="H713" i="11" s="1"/>
  <c r="B713" i="11"/>
  <c r="M712" i="11"/>
  <c r="Q712" i="11" s="1"/>
  <c r="D712" i="11"/>
  <c r="H712" i="11" s="1"/>
  <c r="B712" i="11"/>
  <c r="M711" i="11"/>
  <c r="Q711" i="11" s="1"/>
  <c r="D711" i="11"/>
  <c r="H711" i="11" s="1"/>
  <c r="B711" i="11"/>
  <c r="M710" i="11"/>
  <c r="Q710" i="11" s="1"/>
  <c r="D710" i="11"/>
  <c r="H710" i="11" s="1"/>
  <c r="B710" i="11"/>
  <c r="M709" i="11"/>
  <c r="Q709" i="11" s="1"/>
  <c r="D709" i="11"/>
  <c r="H709" i="11" s="1"/>
  <c r="B709" i="11"/>
  <c r="M708" i="11"/>
  <c r="Q708" i="11" s="1"/>
  <c r="D708" i="11"/>
  <c r="H708" i="11" s="1"/>
  <c r="B708" i="11"/>
  <c r="M707" i="11"/>
  <c r="Q707" i="11" s="1"/>
  <c r="D707" i="11"/>
  <c r="H707" i="11" s="1"/>
  <c r="B707" i="11"/>
  <c r="M706" i="11"/>
  <c r="Q706" i="11" s="1"/>
  <c r="D706" i="11"/>
  <c r="H706" i="11" s="1"/>
  <c r="B706" i="11"/>
  <c r="M705" i="11"/>
  <c r="Q705" i="11" s="1"/>
  <c r="D705" i="11"/>
  <c r="H705" i="11" s="1"/>
  <c r="B705" i="11"/>
  <c r="M704" i="11"/>
  <c r="Q704" i="11" s="1"/>
  <c r="D704" i="11"/>
  <c r="H704" i="11" s="1"/>
  <c r="B704" i="11"/>
  <c r="M703" i="11"/>
  <c r="Q703" i="11" s="1"/>
  <c r="D703" i="11"/>
  <c r="H703" i="11" s="1"/>
  <c r="B703" i="11"/>
  <c r="M702" i="11"/>
  <c r="Q702" i="11" s="1"/>
  <c r="D702" i="11"/>
  <c r="H702" i="11" s="1"/>
  <c r="B702" i="11"/>
  <c r="M701" i="11"/>
  <c r="Q701" i="11" s="1"/>
  <c r="D701" i="11"/>
  <c r="H701" i="11" s="1"/>
  <c r="B701" i="11"/>
  <c r="M700" i="11"/>
  <c r="Q700" i="11" s="1"/>
  <c r="D700" i="11"/>
  <c r="H700" i="11" s="1"/>
  <c r="B700" i="11"/>
  <c r="M699" i="11"/>
  <c r="Q699" i="11" s="1"/>
  <c r="D699" i="11"/>
  <c r="H699" i="11" s="1"/>
  <c r="B699" i="11"/>
  <c r="M698" i="11"/>
  <c r="Q698" i="11" s="1"/>
  <c r="D698" i="11"/>
  <c r="H698" i="11" s="1"/>
  <c r="B698" i="11"/>
  <c r="M697" i="11"/>
  <c r="Q697" i="11" s="1"/>
  <c r="D697" i="11"/>
  <c r="H697" i="11" s="1"/>
  <c r="B697" i="11"/>
  <c r="M696" i="11"/>
  <c r="Q696" i="11" s="1"/>
  <c r="D696" i="11"/>
  <c r="H696" i="11" s="1"/>
  <c r="B696" i="11"/>
  <c r="M695" i="11"/>
  <c r="Q695" i="11" s="1"/>
  <c r="D695" i="11"/>
  <c r="H695" i="11" s="1"/>
  <c r="B695" i="11"/>
  <c r="M694" i="11"/>
  <c r="Q694" i="11" s="1"/>
  <c r="D694" i="11"/>
  <c r="H694" i="11" s="1"/>
  <c r="B694" i="11"/>
  <c r="M693" i="11"/>
  <c r="Q693" i="11" s="1"/>
  <c r="D693" i="11"/>
  <c r="H693" i="11" s="1"/>
  <c r="B693" i="11"/>
  <c r="M692" i="11"/>
  <c r="Q692" i="11" s="1"/>
  <c r="D692" i="11"/>
  <c r="H692" i="11" s="1"/>
  <c r="B692" i="11"/>
  <c r="M691" i="11"/>
  <c r="Q691" i="11" s="1"/>
  <c r="D691" i="11"/>
  <c r="H691" i="11" s="1"/>
  <c r="B691" i="11"/>
  <c r="M690" i="11"/>
  <c r="Q690" i="11" s="1"/>
  <c r="D690" i="11"/>
  <c r="H690" i="11" s="1"/>
  <c r="B690" i="11"/>
  <c r="M689" i="11"/>
  <c r="Q689" i="11" s="1"/>
  <c r="D689" i="11"/>
  <c r="H689" i="11" s="1"/>
  <c r="B689" i="11"/>
  <c r="M688" i="11"/>
  <c r="Q688" i="11" s="1"/>
  <c r="D688" i="11"/>
  <c r="H688" i="11" s="1"/>
  <c r="B688" i="11"/>
  <c r="M687" i="11"/>
  <c r="Q687" i="11" s="1"/>
  <c r="D687" i="11"/>
  <c r="H687" i="11" s="1"/>
  <c r="B687" i="11"/>
  <c r="M686" i="11"/>
  <c r="Q686" i="11" s="1"/>
  <c r="D686" i="11"/>
  <c r="H686" i="11" s="1"/>
  <c r="B686" i="11"/>
  <c r="M685" i="11"/>
  <c r="Q685" i="11" s="1"/>
  <c r="D685" i="11"/>
  <c r="H685" i="11" s="1"/>
  <c r="B685" i="11"/>
  <c r="M684" i="11"/>
  <c r="Q684" i="11" s="1"/>
  <c r="D684" i="11"/>
  <c r="H684" i="11" s="1"/>
  <c r="B684" i="11"/>
  <c r="M683" i="11"/>
  <c r="Q683" i="11" s="1"/>
  <c r="D683" i="11"/>
  <c r="H683" i="11" s="1"/>
  <c r="B683" i="11"/>
  <c r="M682" i="11"/>
  <c r="Q682" i="11" s="1"/>
  <c r="D682" i="11"/>
  <c r="H682" i="11" s="1"/>
  <c r="B682" i="11"/>
  <c r="M681" i="11"/>
  <c r="Q681" i="11" s="1"/>
  <c r="D681" i="11"/>
  <c r="H681" i="11" s="1"/>
  <c r="B681" i="11"/>
  <c r="M680" i="11"/>
  <c r="Q680" i="11" s="1"/>
  <c r="D680" i="11"/>
  <c r="H680" i="11" s="1"/>
  <c r="B680" i="11"/>
  <c r="M679" i="11"/>
  <c r="Q679" i="11" s="1"/>
  <c r="D679" i="11"/>
  <c r="H679" i="11" s="1"/>
  <c r="B679" i="11"/>
  <c r="M678" i="11"/>
  <c r="Q678" i="11" s="1"/>
  <c r="D678" i="11"/>
  <c r="H678" i="11" s="1"/>
  <c r="B678" i="11"/>
  <c r="M677" i="11"/>
  <c r="Q677" i="11" s="1"/>
  <c r="D677" i="11"/>
  <c r="H677" i="11" s="1"/>
  <c r="B677" i="11"/>
  <c r="M676" i="11"/>
  <c r="Q676" i="11" s="1"/>
  <c r="D676" i="11"/>
  <c r="H676" i="11" s="1"/>
  <c r="B676" i="11"/>
  <c r="M675" i="11"/>
  <c r="Q675" i="11" s="1"/>
  <c r="D675" i="11"/>
  <c r="H675" i="11" s="1"/>
  <c r="B675" i="11"/>
  <c r="M674" i="11"/>
  <c r="Q674" i="11" s="1"/>
  <c r="D674" i="11"/>
  <c r="H674" i="11" s="1"/>
  <c r="B674" i="11"/>
  <c r="M673" i="11"/>
  <c r="Q673" i="11" s="1"/>
  <c r="D673" i="11"/>
  <c r="H673" i="11" s="1"/>
  <c r="B673" i="11"/>
  <c r="M672" i="11"/>
  <c r="Q672" i="11" s="1"/>
  <c r="D672" i="11"/>
  <c r="H672" i="11" s="1"/>
  <c r="B672" i="11"/>
  <c r="M671" i="11"/>
  <c r="Q671" i="11" s="1"/>
  <c r="D671" i="11"/>
  <c r="H671" i="11" s="1"/>
  <c r="B671" i="11"/>
  <c r="M670" i="11"/>
  <c r="Q670" i="11" s="1"/>
  <c r="D670" i="11"/>
  <c r="H670" i="11" s="1"/>
  <c r="B670" i="11"/>
  <c r="M669" i="11"/>
  <c r="D669" i="11"/>
  <c r="H669" i="11" s="1"/>
  <c r="B669" i="11"/>
  <c r="M668" i="11"/>
  <c r="Q668" i="11" s="1"/>
  <c r="D668" i="11"/>
  <c r="H668" i="11" s="1"/>
  <c r="B668" i="11"/>
  <c r="M667" i="11"/>
  <c r="Q667" i="11" s="1"/>
  <c r="D667" i="11"/>
  <c r="H667" i="11" s="1"/>
  <c r="B667" i="11"/>
  <c r="M666" i="11"/>
  <c r="Q666" i="11" s="1"/>
  <c r="D666" i="11"/>
  <c r="H666" i="11" s="1"/>
  <c r="B666" i="11"/>
  <c r="M665" i="11"/>
  <c r="Q665" i="11" s="1"/>
  <c r="D665" i="11"/>
  <c r="H665" i="11" s="1"/>
  <c r="B665" i="11"/>
  <c r="M664" i="11"/>
  <c r="Q664" i="11" s="1"/>
  <c r="D664" i="11"/>
  <c r="H664" i="11" s="1"/>
  <c r="B664" i="11"/>
  <c r="M663" i="11"/>
  <c r="Q663" i="11" s="1"/>
  <c r="D663" i="11"/>
  <c r="H663" i="11" s="1"/>
  <c r="B663" i="11"/>
  <c r="M662" i="11"/>
  <c r="Q662" i="11" s="1"/>
  <c r="D662" i="11"/>
  <c r="H662" i="11" s="1"/>
  <c r="B662" i="11"/>
  <c r="M661" i="11"/>
  <c r="Q661" i="11" s="1"/>
  <c r="D661" i="11"/>
  <c r="H661" i="11" s="1"/>
  <c r="B661" i="11"/>
  <c r="M660" i="11"/>
  <c r="Q660" i="11" s="1"/>
  <c r="D660" i="11"/>
  <c r="H660" i="11" s="1"/>
  <c r="B660" i="11"/>
  <c r="M659" i="11"/>
  <c r="Q659" i="11" s="1"/>
  <c r="D659" i="11"/>
  <c r="H659" i="11" s="1"/>
  <c r="B659" i="11"/>
  <c r="M658" i="11"/>
  <c r="Q658" i="11" s="1"/>
  <c r="D658" i="11"/>
  <c r="H658" i="11" s="1"/>
  <c r="B658" i="11"/>
  <c r="M657" i="11"/>
  <c r="Q657" i="11" s="1"/>
  <c r="D657" i="11"/>
  <c r="H657" i="11" s="1"/>
  <c r="B657" i="11"/>
  <c r="M656" i="11"/>
  <c r="Q656" i="11" s="1"/>
  <c r="D656" i="11"/>
  <c r="H656" i="11" s="1"/>
  <c r="B656" i="11"/>
  <c r="M655" i="11"/>
  <c r="Q655" i="11" s="1"/>
  <c r="D655" i="11"/>
  <c r="H655" i="11" s="1"/>
  <c r="B655" i="11"/>
  <c r="M654" i="11"/>
  <c r="Q654" i="11" s="1"/>
  <c r="D654" i="11"/>
  <c r="H654" i="11" s="1"/>
  <c r="B654" i="11"/>
  <c r="M653" i="11"/>
  <c r="Q653" i="11" s="1"/>
  <c r="D653" i="11"/>
  <c r="H653" i="11" s="1"/>
  <c r="B653" i="11"/>
  <c r="M652" i="11"/>
  <c r="Q652" i="11" s="1"/>
  <c r="D652" i="11"/>
  <c r="H652" i="11" s="1"/>
  <c r="B652" i="11"/>
  <c r="M651" i="11"/>
  <c r="Q651" i="11" s="1"/>
  <c r="D651" i="11"/>
  <c r="H651" i="11" s="1"/>
  <c r="B651" i="11"/>
  <c r="M650" i="11"/>
  <c r="Q650" i="11" s="1"/>
  <c r="D650" i="11"/>
  <c r="H650" i="11" s="1"/>
  <c r="B650" i="11"/>
  <c r="M649" i="11"/>
  <c r="Q649" i="11" s="1"/>
  <c r="D649" i="11"/>
  <c r="H649" i="11" s="1"/>
  <c r="B649" i="11"/>
  <c r="M648" i="11"/>
  <c r="Q648" i="11" s="1"/>
  <c r="D648" i="11"/>
  <c r="H648" i="11" s="1"/>
  <c r="B648" i="11"/>
  <c r="M647" i="11"/>
  <c r="Q647" i="11" s="1"/>
  <c r="D647" i="11"/>
  <c r="H647" i="11" s="1"/>
  <c r="B647" i="11"/>
  <c r="M646" i="11"/>
  <c r="Q646" i="11" s="1"/>
  <c r="D646" i="11"/>
  <c r="H646" i="11" s="1"/>
  <c r="B646" i="11"/>
  <c r="M645" i="11"/>
  <c r="Q645" i="11" s="1"/>
  <c r="D645" i="11"/>
  <c r="H645" i="11" s="1"/>
  <c r="B645" i="11"/>
  <c r="M644" i="11"/>
  <c r="Q644" i="11" s="1"/>
  <c r="D644" i="11"/>
  <c r="H644" i="11" s="1"/>
  <c r="B644" i="11"/>
  <c r="M643" i="11"/>
  <c r="Q643" i="11" s="1"/>
  <c r="D643" i="11"/>
  <c r="H643" i="11" s="1"/>
  <c r="B643" i="11"/>
  <c r="M642" i="11"/>
  <c r="Q642" i="11" s="1"/>
  <c r="D642" i="11"/>
  <c r="H642" i="11" s="1"/>
  <c r="B642" i="11"/>
  <c r="M641" i="11"/>
  <c r="Q641" i="11" s="1"/>
  <c r="D641" i="11"/>
  <c r="H641" i="11" s="1"/>
  <c r="B641" i="11"/>
  <c r="M640" i="11"/>
  <c r="Q640" i="11" s="1"/>
  <c r="D640" i="11"/>
  <c r="H640" i="11" s="1"/>
  <c r="B640" i="11"/>
  <c r="M639" i="11"/>
  <c r="Q639" i="11" s="1"/>
  <c r="D639" i="11"/>
  <c r="H639" i="11" s="1"/>
  <c r="B639" i="11"/>
  <c r="M638" i="11"/>
  <c r="Q638" i="11" s="1"/>
  <c r="D638" i="11"/>
  <c r="H638" i="11" s="1"/>
  <c r="B638" i="11"/>
  <c r="M637" i="11"/>
  <c r="Q637" i="11" s="1"/>
  <c r="D637" i="11"/>
  <c r="H637" i="11" s="1"/>
  <c r="B637" i="11"/>
  <c r="M636" i="11"/>
  <c r="Q636" i="11" s="1"/>
  <c r="D636" i="11"/>
  <c r="H636" i="11" s="1"/>
  <c r="B636" i="11"/>
  <c r="M635" i="11"/>
  <c r="Q635" i="11" s="1"/>
  <c r="D635" i="11"/>
  <c r="H635" i="11" s="1"/>
  <c r="B635" i="11"/>
  <c r="M634" i="11"/>
  <c r="Q634" i="11" s="1"/>
  <c r="D634" i="11"/>
  <c r="H634" i="11" s="1"/>
  <c r="B634" i="11"/>
  <c r="M633" i="11"/>
  <c r="Q633" i="11" s="1"/>
  <c r="D633" i="11"/>
  <c r="H633" i="11" s="1"/>
  <c r="B633" i="11"/>
  <c r="M632" i="11"/>
  <c r="Q632" i="11" s="1"/>
  <c r="D632" i="11"/>
  <c r="H632" i="11" s="1"/>
  <c r="B632" i="11"/>
  <c r="M631" i="11"/>
  <c r="Q631" i="11" s="1"/>
  <c r="D631" i="11"/>
  <c r="H631" i="11" s="1"/>
  <c r="B631" i="11"/>
  <c r="M630" i="11"/>
  <c r="Q630" i="11" s="1"/>
  <c r="D630" i="11"/>
  <c r="H630" i="11" s="1"/>
  <c r="B630" i="11"/>
  <c r="M629" i="11"/>
  <c r="D629" i="11"/>
  <c r="H629" i="11" s="1"/>
  <c r="B629" i="11"/>
  <c r="M628" i="11"/>
  <c r="Q628" i="11" s="1"/>
  <c r="D628" i="11"/>
  <c r="H628" i="11" s="1"/>
  <c r="B628" i="11"/>
  <c r="M627" i="11"/>
  <c r="Q627" i="11" s="1"/>
  <c r="D627" i="11"/>
  <c r="H627" i="11" s="1"/>
  <c r="B627" i="11"/>
  <c r="M626" i="11"/>
  <c r="Q626" i="11" s="1"/>
  <c r="D626" i="11"/>
  <c r="H626" i="11" s="1"/>
  <c r="B626" i="11"/>
  <c r="M625" i="11"/>
  <c r="Q625" i="11" s="1"/>
  <c r="D625" i="11"/>
  <c r="H625" i="11" s="1"/>
  <c r="B625" i="11"/>
  <c r="M624" i="11"/>
  <c r="Q624" i="11" s="1"/>
  <c r="D624" i="11"/>
  <c r="H624" i="11" s="1"/>
  <c r="B624" i="11"/>
  <c r="M623" i="11"/>
  <c r="Q623" i="11" s="1"/>
  <c r="D623" i="11"/>
  <c r="H623" i="11" s="1"/>
  <c r="B623" i="11"/>
  <c r="M622" i="11"/>
  <c r="D622" i="11"/>
  <c r="H622" i="11" s="1"/>
  <c r="B622" i="11"/>
  <c r="M621" i="11"/>
  <c r="Q621" i="11" s="1"/>
  <c r="D621" i="11"/>
  <c r="H621" i="11" s="1"/>
  <c r="B621" i="11"/>
  <c r="M620" i="11"/>
  <c r="Q620" i="11" s="1"/>
  <c r="D620" i="11"/>
  <c r="H620" i="11" s="1"/>
  <c r="B620" i="11"/>
  <c r="M619" i="11"/>
  <c r="Q619" i="11" s="1"/>
  <c r="D619" i="11"/>
  <c r="H619" i="11" s="1"/>
  <c r="B619" i="11"/>
  <c r="M618" i="11"/>
  <c r="Q618" i="11" s="1"/>
  <c r="D618" i="11"/>
  <c r="H618" i="11" s="1"/>
  <c r="B618" i="11"/>
  <c r="M617" i="11"/>
  <c r="Q617" i="11" s="1"/>
  <c r="D617" i="11"/>
  <c r="H617" i="11" s="1"/>
  <c r="B617" i="11"/>
  <c r="M616" i="11"/>
  <c r="Q616" i="11" s="1"/>
  <c r="D616" i="11"/>
  <c r="H616" i="11" s="1"/>
  <c r="B616" i="11"/>
  <c r="M615" i="11"/>
  <c r="Q615" i="11" s="1"/>
  <c r="D615" i="11"/>
  <c r="H615" i="11" s="1"/>
  <c r="B615" i="11"/>
  <c r="M614" i="11"/>
  <c r="Q614" i="11" s="1"/>
  <c r="D614" i="11"/>
  <c r="H614" i="11" s="1"/>
  <c r="B614" i="11"/>
  <c r="M613" i="11"/>
  <c r="Q613" i="11" s="1"/>
  <c r="D613" i="11"/>
  <c r="H613" i="11" s="1"/>
  <c r="B613" i="11"/>
  <c r="M612" i="11"/>
  <c r="Q612" i="11" s="1"/>
  <c r="D612" i="11"/>
  <c r="H612" i="11" s="1"/>
  <c r="B612" i="11"/>
  <c r="M611" i="11"/>
  <c r="Q611" i="11" s="1"/>
  <c r="D611" i="11"/>
  <c r="H611" i="11" s="1"/>
  <c r="B611" i="11"/>
  <c r="M610" i="11"/>
  <c r="Q610" i="11" s="1"/>
  <c r="D610" i="11"/>
  <c r="H610" i="11" s="1"/>
  <c r="B610" i="11"/>
  <c r="M609" i="11"/>
  <c r="Q609" i="11" s="1"/>
  <c r="D609" i="11"/>
  <c r="H609" i="11" s="1"/>
  <c r="B609" i="11"/>
  <c r="M608" i="11"/>
  <c r="Q608" i="11" s="1"/>
  <c r="D608" i="11"/>
  <c r="H608" i="11" s="1"/>
  <c r="B608" i="11"/>
  <c r="M607" i="11"/>
  <c r="Q607" i="11" s="1"/>
  <c r="D607" i="11"/>
  <c r="H607" i="11" s="1"/>
  <c r="B607" i="11"/>
  <c r="M606" i="11"/>
  <c r="Q606" i="11" s="1"/>
  <c r="D606" i="11"/>
  <c r="H606" i="11" s="1"/>
  <c r="B606" i="11"/>
  <c r="M605" i="11"/>
  <c r="Q605" i="11" s="1"/>
  <c r="D605" i="11"/>
  <c r="H605" i="11" s="1"/>
  <c r="B605" i="11"/>
  <c r="M604" i="11"/>
  <c r="Q604" i="11" s="1"/>
  <c r="D604" i="11"/>
  <c r="H604" i="11" s="1"/>
  <c r="B604" i="11"/>
  <c r="M603" i="11"/>
  <c r="Q603" i="11" s="1"/>
  <c r="D603" i="11"/>
  <c r="H603" i="11" s="1"/>
  <c r="B603" i="11"/>
  <c r="M602" i="11"/>
  <c r="Q602" i="11" s="1"/>
  <c r="D602" i="11"/>
  <c r="H602" i="11" s="1"/>
  <c r="B602" i="11"/>
  <c r="M601" i="11"/>
  <c r="Q601" i="11" s="1"/>
  <c r="D601" i="11"/>
  <c r="H601" i="11" s="1"/>
  <c r="B601" i="11"/>
  <c r="M600" i="11"/>
  <c r="Q600" i="11" s="1"/>
  <c r="D600" i="11"/>
  <c r="H600" i="11" s="1"/>
  <c r="B600" i="11"/>
  <c r="M599" i="11"/>
  <c r="Q599" i="11" s="1"/>
  <c r="D599" i="11"/>
  <c r="H599" i="11" s="1"/>
  <c r="B599" i="11"/>
  <c r="M598" i="11"/>
  <c r="Q598" i="11" s="1"/>
  <c r="D598" i="11"/>
  <c r="H598" i="11" s="1"/>
  <c r="B598" i="11"/>
  <c r="M597" i="11"/>
  <c r="Q597" i="11" s="1"/>
  <c r="D597" i="11"/>
  <c r="H597" i="11" s="1"/>
  <c r="B597" i="11"/>
  <c r="M596" i="11"/>
  <c r="Q596" i="11" s="1"/>
  <c r="D596" i="11"/>
  <c r="H596" i="11" s="1"/>
  <c r="B596" i="11"/>
  <c r="M595" i="11"/>
  <c r="Q595" i="11" s="1"/>
  <c r="D595" i="11"/>
  <c r="H595" i="11" s="1"/>
  <c r="B595" i="11"/>
  <c r="M594" i="11"/>
  <c r="Q594" i="11" s="1"/>
  <c r="D594" i="11"/>
  <c r="H594" i="11" s="1"/>
  <c r="B594" i="11"/>
  <c r="M593" i="11"/>
  <c r="Q593" i="11" s="1"/>
  <c r="D593" i="11"/>
  <c r="H593" i="11" s="1"/>
  <c r="B593" i="11"/>
  <c r="M592" i="11"/>
  <c r="Q592" i="11" s="1"/>
  <c r="D592" i="11"/>
  <c r="H592" i="11" s="1"/>
  <c r="B592" i="11"/>
  <c r="M591" i="11"/>
  <c r="Q591" i="11" s="1"/>
  <c r="D591" i="11"/>
  <c r="H591" i="11" s="1"/>
  <c r="B591" i="11"/>
  <c r="M590" i="11"/>
  <c r="Q590" i="11" s="1"/>
  <c r="D590" i="11"/>
  <c r="H590" i="11" s="1"/>
  <c r="B590" i="11"/>
  <c r="M589" i="11"/>
  <c r="Q589" i="11" s="1"/>
  <c r="D589" i="11"/>
  <c r="H589" i="11" s="1"/>
  <c r="B589" i="11"/>
  <c r="M588" i="11"/>
  <c r="Q588" i="11" s="1"/>
  <c r="D588" i="11"/>
  <c r="H588" i="11" s="1"/>
  <c r="B588" i="11"/>
  <c r="M587" i="11"/>
  <c r="Q587" i="11" s="1"/>
  <c r="D587" i="11"/>
  <c r="H587" i="11" s="1"/>
  <c r="B587" i="11"/>
  <c r="M586" i="11"/>
  <c r="Q586" i="11" s="1"/>
  <c r="D586" i="11"/>
  <c r="H586" i="11" s="1"/>
  <c r="B586" i="11"/>
  <c r="M585" i="11"/>
  <c r="Q585" i="11" s="1"/>
  <c r="D585" i="11"/>
  <c r="H585" i="11" s="1"/>
  <c r="B585" i="11"/>
  <c r="M584" i="11"/>
  <c r="Q584" i="11" s="1"/>
  <c r="D584" i="11"/>
  <c r="H584" i="11" s="1"/>
  <c r="B584" i="11"/>
  <c r="M583" i="11"/>
  <c r="Q583" i="11" s="1"/>
  <c r="D583" i="11"/>
  <c r="H583" i="11" s="1"/>
  <c r="B583" i="11"/>
  <c r="M582" i="11"/>
  <c r="Q582" i="11" s="1"/>
  <c r="D582" i="11"/>
  <c r="H582" i="11" s="1"/>
  <c r="B582" i="11"/>
  <c r="M581" i="11"/>
  <c r="Q581" i="11" s="1"/>
  <c r="D581" i="11"/>
  <c r="H581" i="11" s="1"/>
  <c r="B581" i="11"/>
  <c r="M580" i="11"/>
  <c r="Q580" i="11" s="1"/>
  <c r="D580" i="11"/>
  <c r="H580" i="11" s="1"/>
  <c r="B580" i="11"/>
  <c r="M579" i="11"/>
  <c r="Q579" i="11" s="1"/>
  <c r="D579" i="11"/>
  <c r="H579" i="11" s="1"/>
  <c r="B579" i="11"/>
  <c r="M578" i="11"/>
  <c r="Q578" i="11" s="1"/>
  <c r="D578" i="11"/>
  <c r="H578" i="11" s="1"/>
  <c r="B578" i="11"/>
  <c r="M577" i="11"/>
  <c r="Q577" i="11" s="1"/>
  <c r="D577" i="11"/>
  <c r="H577" i="11" s="1"/>
  <c r="B577" i="11"/>
  <c r="M576" i="11"/>
  <c r="Q576" i="11" s="1"/>
  <c r="D576" i="11"/>
  <c r="H576" i="11" s="1"/>
  <c r="B576" i="11"/>
  <c r="M575" i="11"/>
  <c r="Q575" i="11" s="1"/>
  <c r="D575" i="11"/>
  <c r="H575" i="11" s="1"/>
  <c r="B575" i="11"/>
  <c r="M574" i="11"/>
  <c r="Q574" i="11" s="1"/>
  <c r="D574" i="11"/>
  <c r="H574" i="11" s="1"/>
  <c r="B574" i="11"/>
  <c r="M573" i="11"/>
  <c r="Q573" i="11" s="1"/>
  <c r="D573" i="11"/>
  <c r="H573" i="11" s="1"/>
  <c r="B573" i="11"/>
  <c r="M572" i="11"/>
  <c r="Q572" i="11" s="1"/>
  <c r="D572" i="11"/>
  <c r="H572" i="11" s="1"/>
  <c r="B572" i="11"/>
  <c r="M571" i="11"/>
  <c r="Q571" i="11" s="1"/>
  <c r="D571" i="11"/>
  <c r="H571" i="11" s="1"/>
  <c r="B571" i="11"/>
  <c r="M570" i="11"/>
  <c r="Q570" i="11" s="1"/>
  <c r="D570" i="11"/>
  <c r="H570" i="11" s="1"/>
  <c r="B570" i="11"/>
  <c r="M569" i="11"/>
  <c r="Q569" i="11" s="1"/>
  <c r="D569" i="11"/>
  <c r="H569" i="11" s="1"/>
  <c r="B569" i="11"/>
  <c r="M568" i="11"/>
  <c r="Q568" i="11" s="1"/>
  <c r="D568" i="11"/>
  <c r="H568" i="11" s="1"/>
  <c r="B568" i="11"/>
  <c r="M567" i="11"/>
  <c r="Q567" i="11" s="1"/>
  <c r="D567" i="11"/>
  <c r="H567" i="11" s="1"/>
  <c r="B567" i="11"/>
  <c r="M566" i="11"/>
  <c r="Q566" i="11" s="1"/>
  <c r="D566" i="11"/>
  <c r="H566" i="11" s="1"/>
  <c r="B566" i="11"/>
  <c r="M565" i="11"/>
  <c r="Q565" i="11" s="1"/>
  <c r="D565" i="11"/>
  <c r="H565" i="11" s="1"/>
  <c r="B565" i="11"/>
  <c r="M564" i="11"/>
  <c r="Q564" i="11" s="1"/>
  <c r="D564" i="11"/>
  <c r="H564" i="11" s="1"/>
  <c r="B564" i="11"/>
  <c r="M563" i="11"/>
  <c r="Q563" i="11" s="1"/>
  <c r="D563" i="11"/>
  <c r="H563" i="11" s="1"/>
  <c r="B563" i="11"/>
  <c r="M562" i="11"/>
  <c r="Q562" i="11" s="1"/>
  <c r="D562" i="11"/>
  <c r="H562" i="11" s="1"/>
  <c r="B562" i="11"/>
  <c r="M561" i="11"/>
  <c r="Q561" i="11" s="1"/>
  <c r="D561" i="11"/>
  <c r="H561" i="11" s="1"/>
  <c r="B561" i="11"/>
  <c r="M560" i="11"/>
  <c r="Q560" i="11" s="1"/>
  <c r="D560" i="11"/>
  <c r="H560" i="11" s="1"/>
  <c r="B560" i="11"/>
  <c r="M559" i="11"/>
  <c r="Q559" i="11" s="1"/>
  <c r="D559" i="11"/>
  <c r="H559" i="11" s="1"/>
  <c r="B559" i="11"/>
  <c r="M558" i="11"/>
  <c r="Q558" i="11" s="1"/>
  <c r="D558" i="11"/>
  <c r="H558" i="11" s="1"/>
  <c r="B558" i="11"/>
  <c r="M557" i="11"/>
  <c r="Q557" i="11" s="1"/>
  <c r="D557" i="11"/>
  <c r="H557" i="11" s="1"/>
  <c r="B557" i="11"/>
  <c r="M556" i="11"/>
  <c r="Q556" i="11" s="1"/>
  <c r="D556" i="11"/>
  <c r="H556" i="11" s="1"/>
  <c r="B556" i="11"/>
  <c r="M555" i="11"/>
  <c r="Q555" i="11" s="1"/>
  <c r="D555" i="11"/>
  <c r="H555" i="11" s="1"/>
  <c r="B555" i="11"/>
  <c r="M554" i="11"/>
  <c r="Q554" i="11" s="1"/>
  <c r="D554" i="11"/>
  <c r="H554" i="11" s="1"/>
  <c r="B554" i="11"/>
  <c r="M553" i="11"/>
  <c r="Q553" i="11" s="1"/>
  <c r="D553" i="11"/>
  <c r="H553" i="11" s="1"/>
  <c r="B553" i="11"/>
  <c r="M552" i="11"/>
  <c r="Q552" i="11" s="1"/>
  <c r="D552" i="11"/>
  <c r="H552" i="11" s="1"/>
  <c r="B552" i="11"/>
  <c r="M551" i="11"/>
  <c r="Q551" i="11" s="1"/>
  <c r="D551" i="11"/>
  <c r="H551" i="11" s="1"/>
  <c r="B551" i="11"/>
  <c r="M550" i="11"/>
  <c r="Q550" i="11" s="1"/>
  <c r="D550" i="11"/>
  <c r="H550" i="11" s="1"/>
  <c r="B550" i="11"/>
  <c r="M549" i="11"/>
  <c r="Q549" i="11" s="1"/>
  <c r="D549" i="11"/>
  <c r="H549" i="11" s="1"/>
  <c r="B549" i="11"/>
  <c r="M548" i="11"/>
  <c r="Q548" i="11" s="1"/>
  <c r="D548" i="11"/>
  <c r="H548" i="11" s="1"/>
  <c r="B548" i="11"/>
  <c r="M547" i="11"/>
  <c r="Q547" i="11" s="1"/>
  <c r="D547" i="11"/>
  <c r="H547" i="11" s="1"/>
  <c r="B547" i="11"/>
  <c r="M546" i="11"/>
  <c r="Q546" i="11" s="1"/>
  <c r="D546" i="11"/>
  <c r="H546" i="11" s="1"/>
  <c r="B546" i="11"/>
  <c r="M545" i="11"/>
  <c r="Q545" i="11" s="1"/>
  <c r="D545" i="11"/>
  <c r="H545" i="11" s="1"/>
  <c r="B545" i="11"/>
  <c r="M544" i="11"/>
  <c r="Q544" i="11" s="1"/>
  <c r="D544" i="11"/>
  <c r="H544" i="11" s="1"/>
  <c r="B544" i="11"/>
  <c r="M543" i="11"/>
  <c r="Q543" i="11" s="1"/>
  <c r="D543" i="11"/>
  <c r="H543" i="11" s="1"/>
  <c r="B543" i="11"/>
  <c r="M542" i="11"/>
  <c r="Q542" i="11" s="1"/>
  <c r="D542" i="11"/>
  <c r="H542" i="11" s="1"/>
  <c r="B542" i="11"/>
  <c r="M541" i="11"/>
  <c r="Q541" i="11" s="1"/>
  <c r="D541" i="11"/>
  <c r="H541" i="11" s="1"/>
  <c r="B541" i="11"/>
  <c r="M540" i="11"/>
  <c r="Q540" i="11" s="1"/>
  <c r="D540" i="11"/>
  <c r="H540" i="11" s="1"/>
  <c r="B540" i="11"/>
  <c r="M539" i="11"/>
  <c r="Q539" i="11" s="1"/>
  <c r="D539" i="11"/>
  <c r="H539" i="11" s="1"/>
  <c r="B539" i="11"/>
  <c r="M538" i="11"/>
  <c r="Q538" i="11" s="1"/>
  <c r="D538" i="11"/>
  <c r="H538" i="11" s="1"/>
  <c r="B538" i="11"/>
  <c r="M537" i="11"/>
  <c r="Q537" i="11" s="1"/>
  <c r="D537" i="11"/>
  <c r="H537" i="11" s="1"/>
  <c r="B537" i="11"/>
  <c r="M536" i="11"/>
  <c r="Q536" i="11" s="1"/>
  <c r="D536" i="11"/>
  <c r="H536" i="11" s="1"/>
  <c r="B536" i="11"/>
  <c r="M535" i="11"/>
  <c r="Q535" i="11" s="1"/>
  <c r="D535" i="11"/>
  <c r="H535" i="11" s="1"/>
  <c r="B535" i="11"/>
  <c r="M534" i="11"/>
  <c r="Q534" i="11" s="1"/>
  <c r="D534" i="11"/>
  <c r="H534" i="11" s="1"/>
  <c r="B534" i="11"/>
  <c r="M533" i="11"/>
  <c r="Q533" i="11" s="1"/>
  <c r="D533" i="11"/>
  <c r="H533" i="11" s="1"/>
  <c r="B533" i="11"/>
  <c r="M532" i="11"/>
  <c r="Q532" i="11" s="1"/>
  <c r="D532" i="11"/>
  <c r="H532" i="11" s="1"/>
  <c r="B532" i="11"/>
  <c r="M531" i="11"/>
  <c r="Q531" i="11" s="1"/>
  <c r="D531" i="11"/>
  <c r="H531" i="11" s="1"/>
  <c r="B531" i="11"/>
  <c r="M530" i="11"/>
  <c r="Q530" i="11" s="1"/>
  <c r="D530" i="11"/>
  <c r="H530" i="11" s="1"/>
  <c r="B530" i="11"/>
  <c r="M529" i="11"/>
  <c r="Q529" i="11" s="1"/>
  <c r="D529" i="11"/>
  <c r="H529" i="11" s="1"/>
  <c r="B529" i="11"/>
  <c r="M528" i="11"/>
  <c r="Q528" i="11" s="1"/>
  <c r="D528" i="11"/>
  <c r="H528" i="11" s="1"/>
  <c r="B528" i="11"/>
  <c r="M527" i="11"/>
  <c r="Q527" i="11" s="1"/>
  <c r="D527" i="11"/>
  <c r="H527" i="11" s="1"/>
  <c r="B527" i="11"/>
  <c r="M526" i="11"/>
  <c r="Q526" i="11" s="1"/>
  <c r="D526" i="11"/>
  <c r="H526" i="11" s="1"/>
  <c r="B526" i="11"/>
  <c r="M525" i="11"/>
  <c r="Q525" i="11" s="1"/>
  <c r="D525" i="11"/>
  <c r="H525" i="11" s="1"/>
  <c r="B525" i="11"/>
  <c r="M524" i="11"/>
  <c r="Q524" i="11" s="1"/>
  <c r="D524" i="11"/>
  <c r="H524" i="11" s="1"/>
  <c r="B524" i="11"/>
  <c r="M523" i="11"/>
  <c r="Q523" i="11" s="1"/>
  <c r="D523" i="11"/>
  <c r="H523" i="11" s="1"/>
  <c r="B523" i="11"/>
  <c r="M522" i="11"/>
  <c r="Q522" i="11" s="1"/>
  <c r="D522" i="11"/>
  <c r="H522" i="11" s="1"/>
  <c r="B522" i="11"/>
  <c r="M521" i="11"/>
  <c r="Q521" i="11" s="1"/>
  <c r="D521" i="11"/>
  <c r="H521" i="11" s="1"/>
  <c r="B521" i="11"/>
  <c r="M520" i="11"/>
  <c r="Q520" i="11" s="1"/>
  <c r="D520" i="11"/>
  <c r="H520" i="11" s="1"/>
  <c r="B520" i="11"/>
  <c r="M519" i="11"/>
  <c r="Q519" i="11" s="1"/>
  <c r="D519" i="11"/>
  <c r="H519" i="11" s="1"/>
  <c r="B519" i="11"/>
  <c r="M518" i="11"/>
  <c r="Q518" i="11" s="1"/>
  <c r="D518" i="11"/>
  <c r="H518" i="11" s="1"/>
  <c r="B518" i="11"/>
  <c r="M517" i="11"/>
  <c r="Q517" i="11" s="1"/>
  <c r="D517" i="11"/>
  <c r="H517" i="11" s="1"/>
  <c r="B517" i="11"/>
  <c r="M516" i="11"/>
  <c r="Q516" i="11" s="1"/>
  <c r="D516" i="11"/>
  <c r="H516" i="11" s="1"/>
  <c r="B516" i="11"/>
  <c r="M515" i="11"/>
  <c r="Q515" i="11" s="1"/>
  <c r="D515" i="11"/>
  <c r="H515" i="11" s="1"/>
  <c r="B515" i="11"/>
  <c r="M514" i="11"/>
  <c r="Q514" i="11" s="1"/>
  <c r="D514" i="11"/>
  <c r="H514" i="11" s="1"/>
  <c r="B514" i="11"/>
  <c r="M513" i="11"/>
  <c r="Q513" i="11" s="1"/>
  <c r="D513" i="11"/>
  <c r="H513" i="11" s="1"/>
  <c r="B513" i="11"/>
  <c r="M512" i="11"/>
  <c r="Q512" i="11" s="1"/>
  <c r="D512" i="11"/>
  <c r="H512" i="11" s="1"/>
  <c r="B512" i="11"/>
  <c r="M511" i="11"/>
  <c r="Q511" i="11" s="1"/>
  <c r="D511" i="11"/>
  <c r="H511" i="11" s="1"/>
  <c r="B511" i="11"/>
  <c r="M510" i="11"/>
  <c r="Q510" i="11" s="1"/>
  <c r="D510" i="11"/>
  <c r="H510" i="11" s="1"/>
  <c r="B510" i="11"/>
  <c r="M509" i="11"/>
  <c r="Q509" i="11" s="1"/>
  <c r="D509" i="11"/>
  <c r="H509" i="11" s="1"/>
  <c r="B509" i="11"/>
  <c r="M508" i="11"/>
  <c r="Q508" i="11" s="1"/>
  <c r="D508" i="11"/>
  <c r="H508" i="11" s="1"/>
  <c r="B508" i="11"/>
  <c r="M507" i="11"/>
  <c r="Q507" i="11" s="1"/>
  <c r="D507" i="11"/>
  <c r="H507" i="11" s="1"/>
  <c r="B507" i="11"/>
  <c r="M506" i="11"/>
  <c r="Q506" i="11" s="1"/>
  <c r="D506" i="11"/>
  <c r="H506" i="11" s="1"/>
  <c r="B506" i="11"/>
  <c r="M505" i="11"/>
  <c r="Q505" i="11" s="1"/>
  <c r="D505" i="11"/>
  <c r="H505" i="11" s="1"/>
  <c r="B505" i="11"/>
  <c r="M504" i="11"/>
  <c r="Q504" i="11" s="1"/>
  <c r="D504" i="11"/>
  <c r="H504" i="11" s="1"/>
  <c r="B504" i="11"/>
  <c r="M503" i="11"/>
  <c r="Q503" i="11" s="1"/>
  <c r="D503" i="11"/>
  <c r="H503" i="11" s="1"/>
  <c r="B503" i="11"/>
  <c r="M502" i="11"/>
  <c r="Q502" i="11" s="1"/>
  <c r="D502" i="11"/>
  <c r="H502" i="11" s="1"/>
  <c r="B502" i="11"/>
  <c r="M501" i="11"/>
  <c r="Q501" i="11" s="1"/>
  <c r="D501" i="11"/>
  <c r="H501" i="11" s="1"/>
  <c r="B501" i="11"/>
  <c r="M500" i="11"/>
  <c r="Q500" i="11" s="1"/>
  <c r="D500" i="11"/>
  <c r="H500" i="11" s="1"/>
  <c r="B500" i="11"/>
  <c r="M499" i="11"/>
  <c r="Q499" i="11" s="1"/>
  <c r="D499" i="11"/>
  <c r="H499" i="11" s="1"/>
  <c r="B499" i="11"/>
  <c r="M498" i="11"/>
  <c r="Q498" i="11" s="1"/>
  <c r="D498" i="11"/>
  <c r="H498" i="11" s="1"/>
  <c r="B498" i="11"/>
  <c r="M497" i="11"/>
  <c r="Q497" i="11" s="1"/>
  <c r="D497" i="11"/>
  <c r="H497" i="11" s="1"/>
  <c r="B497" i="11"/>
  <c r="M496" i="11"/>
  <c r="Q496" i="11" s="1"/>
  <c r="D496" i="11"/>
  <c r="H496" i="11" s="1"/>
  <c r="B496" i="11"/>
  <c r="M495" i="11"/>
  <c r="Q495" i="11" s="1"/>
  <c r="D495" i="11"/>
  <c r="H495" i="11" s="1"/>
  <c r="B495" i="11"/>
  <c r="M494" i="11"/>
  <c r="Q494" i="11" s="1"/>
  <c r="D494" i="11"/>
  <c r="H494" i="11" s="1"/>
  <c r="B494" i="11"/>
  <c r="M493" i="11"/>
  <c r="Q493" i="11" s="1"/>
  <c r="D493" i="11"/>
  <c r="H493" i="11" s="1"/>
  <c r="B493" i="11"/>
  <c r="M492" i="11"/>
  <c r="Q492" i="11" s="1"/>
  <c r="D492" i="11"/>
  <c r="H492" i="11" s="1"/>
  <c r="B492" i="11"/>
  <c r="M491" i="11"/>
  <c r="Q491" i="11" s="1"/>
  <c r="D491" i="11"/>
  <c r="H491" i="11" s="1"/>
  <c r="B491" i="11"/>
  <c r="M490" i="11"/>
  <c r="Q490" i="11" s="1"/>
  <c r="D490" i="11"/>
  <c r="H490" i="11" s="1"/>
  <c r="B490" i="11"/>
  <c r="M489" i="11"/>
  <c r="Q489" i="11" s="1"/>
  <c r="D489" i="11"/>
  <c r="H489" i="11" s="1"/>
  <c r="B489" i="11"/>
  <c r="M488" i="11"/>
  <c r="Q488" i="11" s="1"/>
  <c r="D488" i="11"/>
  <c r="H488" i="11" s="1"/>
  <c r="B488" i="11"/>
  <c r="M487" i="11"/>
  <c r="Q487" i="11" s="1"/>
  <c r="D487" i="11"/>
  <c r="H487" i="11" s="1"/>
  <c r="B487" i="11"/>
  <c r="M486" i="11"/>
  <c r="Q486" i="11" s="1"/>
  <c r="D486" i="11"/>
  <c r="H486" i="11" s="1"/>
  <c r="B486" i="11"/>
  <c r="M485" i="11"/>
  <c r="Q485" i="11" s="1"/>
  <c r="D485" i="11"/>
  <c r="H485" i="11" s="1"/>
  <c r="B485" i="11"/>
  <c r="M484" i="11"/>
  <c r="Q484" i="11" s="1"/>
  <c r="D484" i="11"/>
  <c r="H484" i="11" s="1"/>
  <c r="B484" i="11"/>
  <c r="M483" i="11"/>
  <c r="Q483" i="11" s="1"/>
  <c r="D483" i="11"/>
  <c r="H483" i="11" s="1"/>
  <c r="B483" i="11"/>
  <c r="M482" i="11"/>
  <c r="Q482" i="11" s="1"/>
  <c r="D482" i="11"/>
  <c r="H482" i="11" s="1"/>
  <c r="B482" i="11"/>
  <c r="M481" i="11"/>
  <c r="Q481" i="11" s="1"/>
  <c r="D481" i="11"/>
  <c r="H481" i="11" s="1"/>
  <c r="B481" i="11"/>
  <c r="M480" i="11"/>
  <c r="Q480" i="11" s="1"/>
  <c r="D480" i="11"/>
  <c r="H480" i="11" s="1"/>
  <c r="B480" i="11"/>
  <c r="M479" i="11"/>
  <c r="Q479" i="11" s="1"/>
  <c r="D479" i="11"/>
  <c r="H479" i="11" s="1"/>
  <c r="B479" i="11"/>
  <c r="M478" i="11"/>
  <c r="Q478" i="11" s="1"/>
  <c r="D478" i="11"/>
  <c r="H478" i="11" s="1"/>
  <c r="B478" i="11"/>
  <c r="M477" i="11"/>
  <c r="Q477" i="11" s="1"/>
  <c r="D477" i="11"/>
  <c r="H477" i="11" s="1"/>
  <c r="B477" i="11"/>
  <c r="M476" i="11"/>
  <c r="Q476" i="11" s="1"/>
  <c r="D476" i="11"/>
  <c r="H476" i="11" s="1"/>
  <c r="B476" i="11"/>
  <c r="M475" i="11"/>
  <c r="Q475" i="11" s="1"/>
  <c r="D475" i="11"/>
  <c r="H475" i="11" s="1"/>
  <c r="B475" i="11"/>
  <c r="M474" i="11"/>
  <c r="Q474" i="11" s="1"/>
  <c r="D474" i="11"/>
  <c r="H474" i="11" s="1"/>
  <c r="B474" i="11"/>
  <c r="M473" i="11"/>
  <c r="Q473" i="11" s="1"/>
  <c r="D473" i="11"/>
  <c r="H473" i="11" s="1"/>
  <c r="B473" i="11"/>
  <c r="M472" i="11"/>
  <c r="Q472" i="11" s="1"/>
  <c r="D472" i="11"/>
  <c r="H472" i="11" s="1"/>
  <c r="B472" i="11"/>
  <c r="M471" i="11"/>
  <c r="Q471" i="11" s="1"/>
  <c r="D471" i="11"/>
  <c r="H471" i="11" s="1"/>
  <c r="B471" i="11"/>
  <c r="M470" i="11"/>
  <c r="Q470" i="11" s="1"/>
  <c r="D470" i="11"/>
  <c r="H470" i="11" s="1"/>
  <c r="B470" i="11"/>
  <c r="M469" i="11"/>
  <c r="Q469" i="11" s="1"/>
  <c r="D469" i="11"/>
  <c r="H469" i="11" s="1"/>
  <c r="B469" i="11"/>
  <c r="M468" i="11"/>
  <c r="Q468" i="11" s="1"/>
  <c r="D468" i="11"/>
  <c r="H468" i="11" s="1"/>
  <c r="B468" i="11"/>
  <c r="M467" i="11"/>
  <c r="Q467" i="11" s="1"/>
  <c r="D467" i="11"/>
  <c r="H467" i="11" s="1"/>
  <c r="B467" i="11"/>
  <c r="M466" i="11"/>
  <c r="Q466" i="11" s="1"/>
  <c r="D466" i="11"/>
  <c r="H466" i="11" s="1"/>
  <c r="B466" i="11"/>
  <c r="M465" i="11"/>
  <c r="Q465" i="11" s="1"/>
  <c r="D465" i="11"/>
  <c r="H465" i="11" s="1"/>
  <c r="B465" i="11"/>
  <c r="M464" i="11"/>
  <c r="Q464" i="11" s="1"/>
  <c r="D464" i="11"/>
  <c r="H464" i="11" s="1"/>
  <c r="B464" i="11"/>
  <c r="M463" i="11"/>
  <c r="Q463" i="11" s="1"/>
  <c r="D463" i="11"/>
  <c r="H463" i="11" s="1"/>
  <c r="B463" i="11"/>
  <c r="M462" i="11"/>
  <c r="Q462" i="11" s="1"/>
  <c r="D462" i="11"/>
  <c r="H462" i="11" s="1"/>
  <c r="B462" i="11"/>
  <c r="M461" i="11"/>
  <c r="Q461" i="11" s="1"/>
  <c r="D461" i="11"/>
  <c r="H461" i="11" s="1"/>
  <c r="B461" i="11"/>
  <c r="M460" i="11"/>
  <c r="Q460" i="11" s="1"/>
  <c r="D460" i="11"/>
  <c r="H460" i="11" s="1"/>
  <c r="B460" i="11"/>
  <c r="M459" i="11"/>
  <c r="Q459" i="11" s="1"/>
  <c r="D459" i="11"/>
  <c r="H459" i="11" s="1"/>
  <c r="B459" i="11"/>
  <c r="M458" i="11"/>
  <c r="Q458" i="11" s="1"/>
  <c r="D458" i="11"/>
  <c r="H458" i="11" s="1"/>
  <c r="B458" i="11"/>
  <c r="M457" i="11"/>
  <c r="Q457" i="11" s="1"/>
  <c r="D457" i="11"/>
  <c r="H457" i="11" s="1"/>
  <c r="B457" i="11"/>
  <c r="M456" i="11"/>
  <c r="Q456" i="11" s="1"/>
  <c r="D456" i="11"/>
  <c r="H456" i="11" s="1"/>
  <c r="B456" i="11"/>
  <c r="M455" i="11"/>
  <c r="Q455" i="11" s="1"/>
  <c r="D455" i="11"/>
  <c r="H455" i="11" s="1"/>
  <c r="B455" i="11"/>
  <c r="M454" i="11"/>
  <c r="Q454" i="11" s="1"/>
  <c r="D454" i="11"/>
  <c r="H454" i="11" s="1"/>
  <c r="B454" i="11"/>
  <c r="M453" i="11"/>
  <c r="Q453" i="11" s="1"/>
  <c r="D453" i="11"/>
  <c r="H453" i="11" s="1"/>
  <c r="B453" i="11"/>
  <c r="M452" i="11"/>
  <c r="Q452" i="11" s="1"/>
  <c r="D452" i="11"/>
  <c r="H452" i="11" s="1"/>
  <c r="B452" i="11"/>
  <c r="M451" i="11"/>
  <c r="Q451" i="11" s="1"/>
  <c r="D451" i="11"/>
  <c r="H451" i="11" s="1"/>
  <c r="B451" i="11"/>
  <c r="M450" i="11"/>
  <c r="Q450" i="11" s="1"/>
  <c r="D450" i="11"/>
  <c r="H450" i="11" s="1"/>
  <c r="B450" i="11"/>
  <c r="M449" i="11"/>
  <c r="Q449" i="11" s="1"/>
  <c r="D449" i="11"/>
  <c r="H449" i="11" s="1"/>
  <c r="B449" i="11"/>
  <c r="M448" i="11"/>
  <c r="Q448" i="11" s="1"/>
  <c r="D448" i="11"/>
  <c r="H448" i="11" s="1"/>
  <c r="B448" i="11"/>
  <c r="M447" i="11"/>
  <c r="Q447" i="11" s="1"/>
  <c r="D447" i="11"/>
  <c r="H447" i="11" s="1"/>
  <c r="B447" i="11"/>
  <c r="M446" i="11"/>
  <c r="Q446" i="11" s="1"/>
  <c r="D446" i="11"/>
  <c r="H446" i="11" s="1"/>
  <c r="B446" i="11"/>
  <c r="M445" i="11"/>
  <c r="Q445" i="11" s="1"/>
  <c r="D445" i="11"/>
  <c r="H445" i="11" s="1"/>
  <c r="B445" i="11"/>
  <c r="M444" i="11"/>
  <c r="Q444" i="11" s="1"/>
  <c r="D444" i="11"/>
  <c r="H444" i="11" s="1"/>
  <c r="B444" i="11"/>
  <c r="M443" i="11"/>
  <c r="Q443" i="11" s="1"/>
  <c r="D443" i="11"/>
  <c r="H443" i="11" s="1"/>
  <c r="B443" i="11"/>
  <c r="M442" i="11"/>
  <c r="Q442" i="11" s="1"/>
  <c r="D442" i="11"/>
  <c r="H442" i="11" s="1"/>
  <c r="B442" i="11"/>
  <c r="M441" i="11"/>
  <c r="Q441" i="11" s="1"/>
  <c r="D441" i="11"/>
  <c r="H441" i="11" s="1"/>
  <c r="B441" i="11"/>
  <c r="M440" i="11"/>
  <c r="Q440" i="11" s="1"/>
  <c r="D440" i="11"/>
  <c r="H440" i="11" s="1"/>
  <c r="B440" i="11"/>
  <c r="M439" i="11"/>
  <c r="Q439" i="11" s="1"/>
  <c r="D439" i="11"/>
  <c r="H439" i="11" s="1"/>
  <c r="B439" i="11"/>
  <c r="M438" i="11"/>
  <c r="Q438" i="11" s="1"/>
  <c r="D438" i="11"/>
  <c r="H438" i="11" s="1"/>
  <c r="B438" i="11"/>
  <c r="M437" i="11"/>
  <c r="Q437" i="11" s="1"/>
  <c r="D437" i="11"/>
  <c r="H437" i="11" s="1"/>
  <c r="B437" i="11"/>
  <c r="M436" i="11"/>
  <c r="Q436" i="11" s="1"/>
  <c r="D436" i="11"/>
  <c r="H436" i="11" s="1"/>
  <c r="B436" i="11"/>
  <c r="M435" i="11"/>
  <c r="Q435" i="11" s="1"/>
  <c r="D435" i="11"/>
  <c r="H435" i="11" s="1"/>
  <c r="B435" i="11"/>
  <c r="M434" i="11"/>
  <c r="Q434" i="11" s="1"/>
  <c r="D434" i="11"/>
  <c r="H434" i="11" s="1"/>
  <c r="B434" i="11"/>
  <c r="M433" i="11"/>
  <c r="Q433" i="11" s="1"/>
  <c r="D433" i="11"/>
  <c r="H433" i="11" s="1"/>
  <c r="B433" i="11"/>
  <c r="M432" i="11"/>
  <c r="Q432" i="11" s="1"/>
  <c r="D432" i="11"/>
  <c r="H432" i="11" s="1"/>
  <c r="B432" i="11"/>
  <c r="M431" i="11"/>
  <c r="Q431" i="11" s="1"/>
  <c r="D431" i="11"/>
  <c r="H431" i="11" s="1"/>
  <c r="B431" i="11"/>
  <c r="M430" i="11"/>
  <c r="Q430" i="11" s="1"/>
  <c r="D430" i="11"/>
  <c r="H430" i="11" s="1"/>
  <c r="B430" i="11"/>
  <c r="M429" i="11"/>
  <c r="Q429" i="11" s="1"/>
  <c r="D429" i="11"/>
  <c r="H429" i="11" s="1"/>
  <c r="B429" i="11"/>
  <c r="M428" i="11"/>
  <c r="Q428" i="11" s="1"/>
  <c r="D428" i="11"/>
  <c r="H428" i="11" s="1"/>
  <c r="B428" i="11"/>
  <c r="M427" i="11"/>
  <c r="Q427" i="11" s="1"/>
  <c r="D427" i="11"/>
  <c r="H427" i="11" s="1"/>
  <c r="B427" i="11"/>
  <c r="M426" i="11"/>
  <c r="Q426" i="11" s="1"/>
  <c r="D426" i="11"/>
  <c r="H426" i="11" s="1"/>
  <c r="B426" i="11"/>
  <c r="M425" i="11"/>
  <c r="Q425" i="11" s="1"/>
  <c r="D425" i="11"/>
  <c r="H425" i="11" s="1"/>
  <c r="B425" i="11"/>
  <c r="M424" i="11"/>
  <c r="Q424" i="11" s="1"/>
  <c r="D424" i="11"/>
  <c r="H424" i="11" s="1"/>
  <c r="B424" i="11"/>
  <c r="M423" i="11"/>
  <c r="Q423" i="11" s="1"/>
  <c r="D423" i="11"/>
  <c r="H423" i="11" s="1"/>
  <c r="B423" i="11"/>
  <c r="M422" i="11"/>
  <c r="Q422" i="11" s="1"/>
  <c r="D422" i="11"/>
  <c r="H422" i="11" s="1"/>
  <c r="B422" i="11"/>
  <c r="M421" i="11"/>
  <c r="Q421" i="11" s="1"/>
  <c r="D421" i="11"/>
  <c r="H421" i="11" s="1"/>
  <c r="B421" i="11"/>
  <c r="M420" i="11"/>
  <c r="Q420" i="11" s="1"/>
  <c r="D420" i="11"/>
  <c r="H420" i="11" s="1"/>
  <c r="B420" i="11"/>
  <c r="M419" i="11"/>
  <c r="Q419" i="11" s="1"/>
  <c r="D419" i="11"/>
  <c r="H419" i="11" s="1"/>
  <c r="B419" i="11"/>
  <c r="M418" i="11"/>
  <c r="Q418" i="11" s="1"/>
  <c r="D418" i="11"/>
  <c r="H418" i="11" s="1"/>
  <c r="B418" i="11"/>
  <c r="M417" i="11"/>
  <c r="Q417" i="11" s="1"/>
  <c r="D417" i="11"/>
  <c r="H417" i="11" s="1"/>
  <c r="B417" i="11"/>
  <c r="M416" i="11"/>
  <c r="Q416" i="11" s="1"/>
  <c r="D416" i="11"/>
  <c r="H416" i="11" s="1"/>
  <c r="B416" i="11"/>
  <c r="M415" i="11"/>
  <c r="Q415" i="11" s="1"/>
  <c r="D415" i="11"/>
  <c r="H415" i="11" s="1"/>
  <c r="B415" i="11"/>
  <c r="M414" i="11"/>
  <c r="Q414" i="11" s="1"/>
  <c r="D414" i="11"/>
  <c r="H414" i="11" s="1"/>
  <c r="B414" i="11"/>
  <c r="M413" i="11"/>
  <c r="Q413" i="11" s="1"/>
  <c r="D413" i="11"/>
  <c r="H413" i="11" s="1"/>
  <c r="B413" i="11"/>
  <c r="M412" i="11"/>
  <c r="Q412" i="11" s="1"/>
  <c r="D412" i="11"/>
  <c r="H412" i="11" s="1"/>
  <c r="B412" i="11"/>
  <c r="M411" i="11"/>
  <c r="Q411" i="11" s="1"/>
  <c r="D411" i="11"/>
  <c r="H411" i="11" s="1"/>
  <c r="B411" i="11"/>
  <c r="M410" i="11"/>
  <c r="Q410" i="11" s="1"/>
  <c r="D410" i="11"/>
  <c r="H410" i="11" s="1"/>
  <c r="B410" i="11"/>
  <c r="M409" i="11"/>
  <c r="Q409" i="11" s="1"/>
  <c r="D409" i="11"/>
  <c r="H409" i="11" s="1"/>
  <c r="B409" i="11"/>
  <c r="M408" i="11"/>
  <c r="Q408" i="11" s="1"/>
  <c r="D408" i="11"/>
  <c r="H408" i="11" s="1"/>
  <c r="B408" i="11"/>
  <c r="M407" i="11"/>
  <c r="Q407" i="11" s="1"/>
  <c r="D407" i="11"/>
  <c r="H407" i="11" s="1"/>
  <c r="B407" i="11"/>
  <c r="M406" i="11"/>
  <c r="Q406" i="11" s="1"/>
  <c r="D406" i="11"/>
  <c r="H406" i="11" s="1"/>
  <c r="B406" i="11"/>
  <c r="M405" i="11"/>
  <c r="Q405" i="11" s="1"/>
  <c r="D405" i="11"/>
  <c r="H405" i="11" s="1"/>
  <c r="B405" i="11"/>
  <c r="M404" i="11"/>
  <c r="Q404" i="11" s="1"/>
  <c r="D404" i="11"/>
  <c r="H404" i="11" s="1"/>
  <c r="B404" i="11"/>
  <c r="M403" i="11"/>
  <c r="Q403" i="11" s="1"/>
  <c r="D403" i="11"/>
  <c r="H403" i="11" s="1"/>
  <c r="B403" i="11"/>
  <c r="M402" i="11"/>
  <c r="Q402" i="11" s="1"/>
  <c r="D402" i="11"/>
  <c r="H402" i="11" s="1"/>
  <c r="B402" i="11"/>
  <c r="M401" i="11"/>
  <c r="Q401" i="11" s="1"/>
  <c r="D401" i="11"/>
  <c r="H401" i="11" s="1"/>
  <c r="B401" i="11"/>
  <c r="M400" i="11"/>
  <c r="Q400" i="11" s="1"/>
  <c r="D400" i="11"/>
  <c r="H400" i="11" s="1"/>
  <c r="B400" i="11"/>
  <c r="M399" i="11"/>
  <c r="Q399" i="11" s="1"/>
  <c r="D399" i="11"/>
  <c r="H399" i="11" s="1"/>
  <c r="B399" i="11"/>
  <c r="M398" i="11"/>
  <c r="Q398" i="11" s="1"/>
  <c r="D398" i="11"/>
  <c r="H398" i="11" s="1"/>
  <c r="B398" i="11"/>
  <c r="M397" i="11"/>
  <c r="Q397" i="11" s="1"/>
  <c r="D397" i="11"/>
  <c r="H397" i="11" s="1"/>
  <c r="B397" i="11"/>
  <c r="M396" i="11"/>
  <c r="Q396" i="11" s="1"/>
  <c r="D396" i="11"/>
  <c r="H396" i="11" s="1"/>
  <c r="B396" i="11"/>
  <c r="M395" i="11"/>
  <c r="Q395" i="11" s="1"/>
  <c r="D395" i="11"/>
  <c r="H395" i="11" s="1"/>
  <c r="B395" i="11"/>
  <c r="M394" i="11"/>
  <c r="Q394" i="11" s="1"/>
  <c r="D394" i="11"/>
  <c r="H394" i="11" s="1"/>
  <c r="B394" i="11"/>
  <c r="M393" i="11"/>
  <c r="Q393" i="11" s="1"/>
  <c r="D393" i="11"/>
  <c r="H393" i="11" s="1"/>
  <c r="B393" i="11"/>
  <c r="M392" i="11"/>
  <c r="Q392" i="11" s="1"/>
  <c r="D392" i="11"/>
  <c r="H392" i="11" s="1"/>
  <c r="B392" i="11"/>
  <c r="M391" i="11"/>
  <c r="Q391" i="11" s="1"/>
  <c r="D391" i="11"/>
  <c r="H391" i="11" s="1"/>
  <c r="B391" i="11"/>
  <c r="M390" i="11"/>
  <c r="Q390" i="11" s="1"/>
  <c r="D390" i="11"/>
  <c r="H390" i="11" s="1"/>
  <c r="B390" i="11"/>
  <c r="M389" i="11"/>
  <c r="Q389" i="11" s="1"/>
  <c r="D389" i="11"/>
  <c r="H389" i="11" s="1"/>
  <c r="B389" i="11"/>
  <c r="M388" i="11"/>
  <c r="Q388" i="11" s="1"/>
  <c r="D388" i="11"/>
  <c r="H388" i="11" s="1"/>
  <c r="B388" i="11"/>
  <c r="M387" i="11"/>
  <c r="Q387" i="11" s="1"/>
  <c r="D387" i="11"/>
  <c r="H387" i="11" s="1"/>
  <c r="B387" i="11"/>
  <c r="M386" i="11"/>
  <c r="Q386" i="11" s="1"/>
  <c r="D386" i="11"/>
  <c r="H386" i="11" s="1"/>
  <c r="B386" i="11"/>
  <c r="M385" i="11"/>
  <c r="Q385" i="11" s="1"/>
  <c r="D385" i="11"/>
  <c r="H385" i="11" s="1"/>
  <c r="B385" i="11"/>
  <c r="M384" i="11"/>
  <c r="Q384" i="11" s="1"/>
  <c r="D384" i="11"/>
  <c r="H384" i="11" s="1"/>
  <c r="B384" i="11"/>
  <c r="M383" i="11"/>
  <c r="Q383" i="11" s="1"/>
  <c r="D383" i="11"/>
  <c r="H383" i="11" s="1"/>
  <c r="B383" i="11"/>
  <c r="M382" i="11"/>
  <c r="Q382" i="11" s="1"/>
  <c r="D382" i="11"/>
  <c r="H382" i="11" s="1"/>
  <c r="B382" i="11"/>
  <c r="M381" i="11"/>
  <c r="Q381" i="11" s="1"/>
  <c r="D381" i="11"/>
  <c r="H381" i="11" s="1"/>
  <c r="B381" i="11"/>
  <c r="M380" i="11"/>
  <c r="Q380" i="11" s="1"/>
  <c r="D380" i="11"/>
  <c r="H380" i="11" s="1"/>
  <c r="B380" i="11"/>
  <c r="M379" i="11"/>
  <c r="Q379" i="11" s="1"/>
  <c r="D379" i="11"/>
  <c r="H379" i="11" s="1"/>
  <c r="B379" i="11"/>
  <c r="M378" i="11"/>
  <c r="Q378" i="11" s="1"/>
  <c r="D378" i="11"/>
  <c r="H378" i="11" s="1"/>
  <c r="B378" i="11"/>
  <c r="M377" i="11"/>
  <c r="Q377" i="11" s="1"/>
  <c r="D377" i="11"/>
  <c r="H377" i="11" s="1"/>
  <c r="B377" i="11"/>
  <c r="M376" i="11"/>
  <c r="Q376" i="11" s="1"/>
  <c r="D376" i="11"/>
  <c r="H376" i="11" s="1"/>
  <c r="B376" i="11"/>
  <c r="M375" i="11"/>
  <c r="Q375" i="11" s="1"/>
  <c r="D375" i="11"/>
  <c r="H375" i="11" s="1"/>
  <c r="B375" i="11"/>
  <c r="M374" i="11"/>
  <c r="Q374" i="11" s="1"/>
  <c r="D374" i="11"/>
  <c r="H374" i="11" s="1"/>
  <c r="B374" i="11"/>
  <c r="M373" i="11"/>
  <c r="Q373" i="11" s="1"/>
  <c r="D373" i="11"/>
  <c r="H373" i="11" s="1"/>
  <c r="B373" i="11"/>
  <c r="M372" i="11"/>
  <c r="Q372" i="11" s="1"/>
  <c r="D372" i="11"/>
  <c r="H372" i="11" s="1"/>
  <c r="B372" i="11"/>
  <c r="M371" i="11"/>
  <c r="Q371" i="11" s="1"/>
  <c r="D371" i="11"/>
  <c r="H371" i="11" s="1"/>
  <c r="B371" i="11"/>
  <c r="M370" i="11"/>
  <c r="Q370" i="11" s="1"/>
  <c r="D370" i="11"/>
  <c r="H370" i="11" s="1"/>
  <c r="B370" i="11"/>
  <c r="M369" i="11"/>
  <c r="Q369" i="11" s="1"/>
  <c r="D369" i="11"/>
  <c r="H369" i="11" s="1"/>
  <c r="B369" i="11"/>
  <c r="M368" i="11"/>
  <c r="Q368" i="11" s="1"/>
  <c r="D368" i="11"/>
  <c r="H368" i="11" s="1"/>
  <c r="B368" i="11"/>
  <c r="M367" i="11"/>
  <c r="Q367" i="11" s="1"/>
  <c r="D367" i="11"/>
  <c r="H367" i="11" s="1"/>
  <c r="B367" i="11"/>
  <c r="M366" i="11"/>
  <c r="Q366" i="11" s="1"/>
  <c r="D366" i="11"/>
  <c r="H366" i="11" s="1"/>
  <c r="B366" i="11"/>
  <c r="M365" i="11"/>
  <c r="Q365" i="11" s="1"/>
  <c r="D365" i="11"/>
  <c r="H365" i="11" s="1"/>
  <c r="B365" i="11"/>
  <c r="M364" i="11"/>
  <c r="Q364" i="11" s="1"/>
  <c r="D364" i="11"/>
  <c r="H364" i="11" s="1"/>
  <c r="B364" i="11"/>
  <c r="M363" i="11"/>
  <c r="Q363" i="11" s="1"/>
  <c r="D363" i="11"/>
  <c r="H363" i="11" s="1"/>
  <c r="B363" i="11"/>
  <c r="M362" i="11"/>
  <c r="Q362" i="11" s="1"/>
  <c r="D362" i="11"/>
  <c r="H362" i="11" s="1"/>
  <c r="B362" i="11"/>
  <c r="M361" i="11"/>
  <c r="Q361" i="11" s="1"/>
  <c r="D361" i="11"/>
  <c r="H361" i="11" s="1"/>
  <c r="B361" i="11"/>
  <c r="M360" i="11"/>
  <c r="Q360" i="11" s="1"/>
  <c r="D360" i="11"/>
  <c r="H360" i="11" s="1"/>
  <c r="B360" i="11"/>
  <c r="M359" i="11"/>
  <c r="Q359" i="11" s="1"/>
  <c r="D359" i="11"/>
  <c r="H359" i="11" s="1"/>
  <c r="B359" i="11"/>
  <c r="M358" i="11"/>
  <c r="Q358" i="11" s="1"/>
  <c r="D358" i="11"/>
  <c r="H358" i="11" s="1"/>
  <c r="B358" i="11"/>
  <c r="M357" i="11"/>
  <c r="Q357" i="11" s="1"/>
  <c r="D357" i="11"/>
  <c r="H357" i="11" s="1"/>
  <c r="B357" i="11"/>
  <c r="M356" i="11"/>
  <c r="Q356" i="11" s="1"/>
  <c r="D356" i="11"/>
  <c r="H356" i="11" s="1"/>
  <c r="B356" i="11"/>
  <c r="M355" i="11"/>
  <c r="Q355" i="11" s="1"/>
  <c r="D355" i="11"/>
  <c r="H355" i="11" s="1"/>
  <c r="B355" i="11"/>
  <c r="M354" i="11"/>
  <c r="Q354" i="11" s="1"/>
  <c r="D354" i="11"/>
  <c r="H354" i="11" s="1"/>
  <c r="B354" i="11"/>
  <c r="M353" i="11"/>
  <c r="Q353" i="11" s="1"/>
  <c r="D353" i="11"/>
  <c r="H353" i="11" s="1"/>
  <c r="B353" i="11"/>
  <c r="M352" i="11"/>
  <c r="Q352" i="11" s="1"/>
  <c r="D352" i="11"/>
  <c r="H352" i="11" s="1"/>
  <c r="B352" i="11"/>
  <c r="M351" i="11"/>
  <c r="Q351" i="11" s="1"/>
  <c r="D351" i="11"/>
  <c r="H351" i="11" s="1"/>
  <c r="B351" i="11"/>
  <c r="M350" i="11"/>
  <c r="Q350" i="11" s="1"/>
  <c r="D350" i="11"/>
  <c r="H350" i="11" s="1"/>
  <c r="B350" i="11"/>
  <c r="M349" i="11"/>
  <c r="Q349" i="11" s="1"/>
  <c r="D349" i="11"/>
  <c r="H349" i="11" s="1"/>
  <c r="B349" i="11"/>
  <c r="M348" i="11"/>
  <c r="Q348" i="11" s="1"/>
  <c r="D348" i="11"/>
  <c r="H348" i="11" s="1"/>
  <c r="B348" i="11"/>
  <c r="M347" i="11"/>
  <c r="Q347" i="11" s="1"/>
  <c r="D347" i="11"/>
  <c r="H347" i="11" s="1"/>
  <c r="B347" i="11"/>
  <c r="M346" i="11"/>
  <c r="Q346" i="11" s="1"/>
  <c r="D346" i="11"/>
  <c r="H346" i="11" s="1"/>
  <c r="B346" i="11"/>
  <c r="M345" i="11"/>
  <c r="Q345" i="11" s="1"/>
  <c r="D345" i="11"/>
  <c r="H345" i="11" s="1"/>
  <c r="B345" i="11"/>
  <c r="M344" i="11"/>
  <c r="Q344" i="11" s="1"/>
  <c r="D344" i="11"/>
  <c r="H344" i="11" s="1"/>
  <c r="B344" i="11"/>
  <c r="M343" i="11"/>
  <c r="Q343" i="11" s="1"/>
  <c r="D343" i="11"/>
  <c r="H343" i="11" s="1"/>
  <c r="B343" i="11"/>
  <c r="M342" i="11"/>
  <c r="Q342" i="11" s="1"/>
  <c r="D342" i="11"/>
  <c r="H342" i="11" s="1"/>
  <c r="B342" i="11"/>
  <c r="M341" i="11"/>
  <c r="Q341" i="11" s="1"/>
  <c r="D341" i="11"/>
  <c r="H341" i="11" s="1"/>
  <c r="B341" i="11"/>
  <c r="M340" i="11"/>
  <c r="Q340" i="11" s="1"/>
  <c r="D340" i="11"/>
  <c r="H340" i="11" s="1"/>
  <c r="B340" i="11"/>
  <c r="M339" i="11"/>
  <c r="Q339" i="11" s="1"/>
  <c r="D339" i="11"/>
  <c r="H339" i="11" s="1"/>
  <c r="B339" i="11"/>
  <c r="M338" i="11"/>
  <c r="Q338" i="11" s="1"/>
  <c r="D338" i="11"/>
  <c r="H338" i="11" s="1"/>
  <c r="B338" i="11"/>
  <c r="M337" i="11"/>
  <c r="Q337" i="11" s="1"/>
  <c r="D337" i="11"/>
  <c r="H337" i="11" s="1"/>
  <c r="B337" i="11"/>
  <c r="M336" i="11"/>
  <c r="Q336" i="11" s="1"/>
  <c r="D336" i="11"/>
  <c r="H336" i="11" s="1"/>
  <c r="B336" i="11"/>
  <c r="M335" i="11"/>
  <c r="Q335" i="11" s="1"/>
  <c r="D335" i="11"/>
  <c r="H335" i="11" s="1"/>
  <c r="B335" i="11"/>
  <c r="M334" i="11"/>
  <c r="Q334" i="11" s="1"/>
  <c r="D334" i="11"/>
  <c r="H334" i="11" s="1"/>
  <c r="B334" i="11"/>
  <c r="M333" i="11"/>
  <c r="Q333" i="11" s="1"/>
  <c r="D333" i="11"/>
  <c r="H333" i="11" s="1"/>
  <c r="B333" i="11"/>
  <c r="M332" i="11"/>
  <c r="Q332" i="11" s="1"/>
  <c r="D332" i="11"/>
  <c r="H332" i="11" s="1"/>
  <c r="B332" i="11"/>
  <c r="M331" i="11"/>
  <c r="Q331" i="11" s="1"/>
  <c r="D331" i="11"/>
  <c r="H331" i="11" s="1"/>
  <c r="B331" i="11"/>
  <c r="M330" i="11"/>
  <c r="Q330" i="11" s="1"/>
  <c r="D330" i="11"/>
  <c r="H330" i="11" s="1"/>
  <c r="B330" i="11"/>
  <c r="M329" i="11"/>
  <c r="Q329" i="11" s="1"/>
  <c r="D329" i="11"/>
  <c r="H329" i="11" s="1"/>
  <c r="B329" i="11"/>
  <c r="M328" i="11"/>
  <c r="Q328" i="11" s="1"/>
  <c r="D328" i="11"/>
  <c r="H328" i="11" s="1"/>
  <c r="B328" i="11"/>
  <c r="M327" i="11"/>
  <c r="Q327" i="11" s="1"/>
  <c r="D327" i="11"/>
  <c r="H327" i="11" s="1"/>
  <c r="B327" i="11"/>
  <c r="M326" i="11"/>
  <c r="Q326" i="11" s="1"/>
  <c r="D326" i="11"/>
  <c r="H326" i="11" s="1"/>
  <c r="B326" i="11"/>
  <c r="M325" i="11"/>
  <c r="Q325" i="11" s="1"/>
  <c r="D325" i="11"/>
  <c r="H325" i="11" s="1"/>
  <c r="B325" i="11"/>
  <c r="M324" i="11"/>
  <c r="Q324" i="11" s="1"/>
  <c r="D324" i="11"/>
  <c r="H324" i="11" s="1"/>
  <c r="B324" i="11"/>
  <c r="M323" i="11"/>
  <c r="Q323" i="11" s="1"/>
  <c r="D323" i="11"/>
  <c r="H323" i="11" s="1"/>
  <c r="B323" i="11"/>
  <c r="M322" i="11"/>
  <c r="Q322" i="11" s="1"/>
  <c r="D322" i="11"/>
  <c r="H322" i="11" s="1"/>
  <c r="B322" i="11"/>
  <c r="M321" i="11"/>
  <c r="Q321" i="11" s="1"/>
  <c r="D321" i="11"/>
  <c r="H321" i="11" s="1"/>
  <c r="B321" i="11"/>
  <c r="M320" i="11"/>
  <c r="Q320" i="11" s="1"/>
  <c r="D320" i="11"/>
  <c r="H320" i="11" s="1"/>
  <c r="B320" i="11"/>
  <c r="M319" i="11"/>
  <c r="Q319" i="11" s="1"/>
  <c r="D319" i="11"/>
  <c r="H319" i="11" s="1"/>
  <c r="B319" i="11"/>
  <c r="M318" i="11"/>
  <c r="Q318" i="11" s="1"/>
  <c r="D318" i="11"/>
  <c r="H318" i="11" s="1"/>
  <c r="B318" i="11"/>
  <c r="M317" i="11"/>
  <c r="Q317" i="11" s="1"/>
  <c r="D317" i="11"/>
  <c r="H317" i="11" s="1"/>
  <c r="B317" i="11"/>
  <c r="M316" i="11"/>
  <c r="Q316" i="11" s="1"/>
  <c r="D316" i="11"/>
  <c r="H316" i="11" s="1"/>
  <c r="B316" i="11"/>
  <c r="M315" i="11"/>
  <c r="Q315" i="11" s="1"/>
  <c r="D315" i="11"/>
  <c r="H315" i="11" s="1"/>
  <c r="B315" i="11"/>
  <c r="M314" i="11"/>
  <c r="Q314" i="11" s="1"/>
  <c r="D314" i="11"/>
  <c r="H314" i="11" s="1"/>
  <c r="B314" i="11"/>
  <c r="M313" i="11"/>
  <c r="Q313" i="11" s="1"/>
  <c r="D313" i="11"/>
  <c r="H313" i="11" s="1"/>
  <c r="B313" i="11"/>
  <c r="M312" i="11"/>
  <c r="Q312" i="11" s="1"/>
  <c r="D312" i="11"/>
  <c r="H312" i="11" s="1"/>
  <c r="B312" i="11"/>
  <c r="M311" i="11"/>
  <c r="Q311" i="11" s="1"/>
  <c r="D311" i="11"/>
  <c r="H311" i="11" s="1"/>
  <c r="B311" i="11"/>
  <c r="M310" i="11"/>
  <c r="Q310" i="11" s="1"/>
  <c r="D310" i="11"/>
  <c r="H310" i="11" s="1"/>
  <c r="B310" i="11"/>
  <c r="M309" i="11"/>
  <c r="Q309" i="11" s="1"/>
  <c r="D309" i="11"/>
  <c r="H309" i="11" s="1"/>
  <c r="B309" i="11"/>
  <c r="M308" i="11"/>
  <c r="Q308" i="11" s="1"/>
  <c r="D308" i="11"/>
  <c r="H308" i="11" s="1"/>
  <c r="B308" i="11"/>
  <c r="M307" i="11"/>
  <c r="Q307" i="11" s="1"/>
  <c r="D307" i="11"/>
  <c r="H307" i="11" s="1"/>
  <c r="B307" i="11"/>
  <c r="M306" i="11"/>
  <c r="Q306" i="11" s="1"/>
  <c r="D306" i="11"/>
  <c r="H306" i="11" s="1"/>
  <c r="B306" i="11"/>
  <c r="M305" i="11"/>
  <c r="Q305" i="11" s="1"/>
  <c r="D305" i="11"/>
  <c r="H305" i="11" s="1"/>
  <c r="B305" i="11"/>
  <c r="M304" i="11"/>
  <c r="Q304" i="11" s="1"/>
  <c r="D304" i="11"/>
  <c r="H304" i="11" s="1"/>
  <c r="B304" i="11"/>
  <c r="M303" i="11"/>
  <c r="Q303" i="11" s="1"/>
  <c r="D303" i="11"/>
  <c r="H303" i="11" s="1"/>
  <c r="B303" i="11"/>
  <c r="M302" i="11"/>
  <c r="Q302" i="11" s="1"/>
  <c r="D302" i="11"/>
  <c r="H302" i="11" s="1"/>
  <c r="B302" i="11"/>
  <c r="M301" i="11"/>
  <c r="Q301" i="11" s="1"/>
  <c r="D301" i="11"/>
  <c r="H301" i="11" s="1"/>
  <c r="B301" i="11"/>
  <c r="M300" i="11"/>
  <c r="Q300" i="11" s="1"/>
  <c r="D300" i="11"/>
  <c r="H300" i="11" s="1"/>
  <c r="B300" i="11"/>
  <c r="M299" i="11"/>
  <c r="Q299" i="11" s="1"/>
  <c r="D299" i="11"/>
  <c r="H299" i="11" s="1"/>
  <c r="B299" i="11"/>
  <c r="M298" i="11"/>
  <c r="Q298" i="11" s="1"/>
  <c r="D298" i="11"/>
  <c r="H298" i="11" s="1"/>
  <c r="B298" i="11"/>
  <c r="M297" i="11"/>
  <c r="Q297" i="11" s="1"/>
  <c r="D297" i="11"/>
  <c r="H297" i="11" s="1"/>
  <c r="B297" i="11"/>
  <c r="M296" i="11"/>
  <c r="Q296" i="11" s="1"/>
  <c r="D296" i="11"/>
  <c r="H296" i="11" s="1"/>
  <c r="B296" i="11"/>
  <c r="M295" i="11"/>
  <c r="Q295" i="11" s="1"/>
  <c r="D295" i="11"/>
  <c r="H295" i="11" s="1"/>
  <c r="B295" i="11"/>
  <c r="M294" i="11"/>
  <c r="Q294" i="11" s="1"/>
  <c r="D294" i="11"/>
  <c r="H294" i="11" s="1"/>
  <c r="B294" i="11"/>
  <c r="M293" i="11"/>
  <c r="Q293" i="11" s="1"/>
  <c r="D293" i="11"/>
  <c r="H293" i="11" s="1"/>
  <c r="B293" i="11"/>
  <c r="M292" i="11"/>
  <c r="Q292" i="11" s="1"/>
  <c r="D292" i="11"/>
  <c r="H292" i="11" s="1"/>
  <c r="B292" i="11"/>
  <c r="M291" i="11"/>
  <c r="Q291" i="11" s="1"/>
  <c r="D291" i="11"/>
  <c r="H291" i="11" s="1"/>
  <c r="B291" i="11"/>
  <c r="M290" i="11"/>
  <c r="Q290" i="11" s="1"/>
  <c r="D290" i="11"/>
  <c r="H290" i="11" s="1"/>
  <c r="B290" i="11"/>
  <c r="M289" i="11"/>
  <c r="Q289" i="11" s="1"/>
  <c r="D289" i="11"/>
  <c r="H289" i="11" s="1"/>
  <c r="B289" i="11"/>
  <c r="M288" i="11"/>
  <c r="Q288" i="11" s="1"/>
  <c r="D288" i="11"/>
  <c r="H288" i="11" s="1"/>
  <c r="B288" i="11"/>
  <c r="M287" i="11"/>
  <c r="Q287" i="11" s="1"/>
  <c r="D287" i="11"/>
  <c r="H287" i="11" s="1"/>
  <c r="B287" i="11"/>
  <c r="M286" i="11"/>
  <c r="Q286" i="11" s="1"/>
  <c r="D286" i="11"/>
  <c r="H286" i="11" s="1"/>
  <c r="B286" i="11"/>
  <c r="M285" i="11"/>
  <c r="Q285" i="11" s="1"/>
  <c r="D285" i="11"/>
  <c r="H285" i="11" s="1"/>
  <c r="B285" i="11"/>
  <c r="M284" i="11"/>
  <c r="Q284" i="11" s="1"/>
  <c r="D284" i="11"/>
  <c r="H284" i="11" s="1"/>
  <c r="B284" i="11"/>
  <c r="M283" i="11"/>
  <c r="Q283" i="11" s="1"/>
  <c r="D283" i="11"/>
  <c r="H283" i="11" s="1"/>
  <c r="B283" i="11"/>
  <c r="M282" i="11"/>
  <c r="Q282" i="11" s="1"/>
  <c r="D282" i="11"/>
  <c r="H282" i="11" s="1"/>
  <c r="B282" i="11"/>
  <c r="M281" i="11"/>
  <c r="Q281" i="11" s="1"/>
  <c r="D281" i="11"/>
  <c r="H281" i="11" s="1"/>
  <c r="B281" i="11"/>
  <c r="M280" i="11"/>
  <c r="Q280" i="11" s="1"/>
  <c r="D280" i="11"/>
  <c r="H280" i="11" s="1"/>
  <c r="B280" i="11"/>
  <c r="M279" i="11"/>
  <c r="Q279" i="11" s="1"/>
  <c r="D279" i="11"/>
  <c r="H279" i="11" s="1"/>
  <c r="B279" i="11"/>
  <c r="M278" i="11"/>
  <c r="Q278" i="11" s="1"/>
  <c r="D278" i="11"/>
  <c r="H278" i="11" s="1"/>
  <c r="B278" i="11"/>
  <c r="M277" i="11"/>
  <c r="Q277" i="11" s="1"/>
  <c r="D277" i="11"/>
  <c r="H277" i="11" s="1"/>
  <c r="B277" i="11"/>
  <c r="M276" i="11"/>
  <c r="Q276" i="11" s="1"/>
  <c r="D276" i="11"/>
  <c r="H276" i="11" s="1"/>
  <c r="B276" i="11"/>
  <c r="M275" i="11"/>
  <c r="Q275" i="11" s="1"/>
  <c r="D275" i="11"/>
  <c r="H275" i="11" s="1"/>
  <c r="B275" i="11"/>
  <c r="M274" i="11"/>
  <c r="Q274" i="11" s="1"/>
  <c r="D274" i="11"/>
  <c r="H274" i="11" s="1"/>
  <c r="B274" i="11"/>
  <c r="M273" i="11"/>
  <c r="Q273" i="11" s="1"/>
  <c r="D273" i="11"/>
  <c r="H273" i="11" s="1"/>
  <c r="B273" i="11"/>
  <c r="M272" i="11"/>
  <c r="Q272" i="11" s="1"/>
  <c r="D272" i="11"/>
  <c r="H272" i="11" s="1"/>
  <c r="B272" i="11"/>
  <c r="M271" i="11"/>
  <c r="Q271" i="11" s="1"/>
  <c r="D271" i="11"/>
  <c r="H271" i="11" s="1"/>
  <c r="B271" i="11"/>
  <c r="M270" i="11"/>
  <c r="Q270" i="11" s="1"/>
  <c r="D270" i="11"/>
  <c r="H270" i="11" s="1"/>
  <c r="B270" i="11"/>
  <c r="M269" i="11"/>
  <c r="Q269" i="11" s="1"/>
  <c r="D269" i="11"/>
  <c r="H269" i="11" s="1"/>
  <c r="B269" i="11"/>
  <c r="M268" i="11"/>
  <c r="Q268" i="11" s="1"/>
  <c r="D268" i="11"/>
  <c r="H268" i="11" s="1"/>
  <c r="B268" i="11"/>
  <c r="M267" i="11"/>
  <c r="Q267" i="11" s="1"/>
  <c r="D267" i="11"/>
  <c r="H267" i="11" s="1"/>
  <c r="B267" i="11"/>
  <c r="M266" i="11"/>
  <c r="Q266" i="11" s="1"/>
  <c r="D266" i="11"/>
  <c r="H266" i="11" s="1"/>
  <c r="B266" i="11"/>
  <c r="M265" i="11"/>
  <c r="Q265" i="11" s="1"/>
  <c r="D265" i="11"/>
  <c r="H265" i="11" s="1"/>
  <c r="B265" i="11"/>
  <c r="M264" i="11"/>
  <c r="Q264" i="11" s="1"/>
  <c r="D264" i="11"/>
  <c r="H264" i="11" s="1"/>
  <c r="B264" i="11"/>
  <c r="M263" i="11"/>
  <c r="Q263" i="11" s="1"/>
  <c r="D263" i="11"/>
  <c r="H263" i="11" s="1"/>
  <c r="B263" i="11"/>
  <c r="M262" i="11"/>
  <c r="Q262" i="11" s="1"/>
  <c r="D262" i="11"/>
  <c r="H262" i="11" s="1"/>
  <c r="B262" i="11"/>
  <c r="M261" i="11"/>
  <c r="Q261" i="11" s="1"/>
  <c r="D261" i="11"/>
  <c r="H261" i="11" s="1"/>
  <c r="B261" i="11"/>
  <c r="M260" i="11"/>
  <c r="Q260" i="11" s="1"/>
  <c r="D260" i="11"/>
  <c r="H260" i="11" s="1"/>
  <c r="B260" i="11"/>
  <c r="M259" i="11"/>
  <c r="Q259" i="11" s="1"/>
  <c r="D259" i="11"/>
  <c r="H259" i="11" s="1"/>
  <c r="B259" i="11"/>
  <c r="M258" i="11"/>
  <c r="Q258" i="11" s="1"/>
  <c r="D258" i="11"/>
  <c r="H258" i="11" s="1"/>
  <c r="B258" i="11"/>
  <c r="M257" i="11"/>
  <c r="Q257" i="11" s="1"/>
  <c r="D257" i="11"/>
  <c r="H257" i="11" s="1"/>
  <c r="B257" i="11"/>
  <c r="M256" i="11"/>
  <c r="Q256" i="11" s="1"/>
  <c r="D256" i="11"/>
  <c r="H256" i="11" s="1"/>
  <c r="B256" i="11"/>
  <c r="M255" i="11"/>
  <c r="Q255" i="11" s="1"/>
  <c r="D255" i="11"/>
  <c r="H255" i="11" s="1"/>
  <c r="B255" i="11"/>
  <c r="M254" i="11"/>
  <c r="Q254" i="11" s="1"/>
  <c r="D254" i="11"/>
  <c r="H254" i="11" s="1"/>
  <c r="B254" i="11"/>
  <c r="M253" i="11"/>
  <c r="Q253" i="11" s="1"/>
  <c r="D253" i="11"/>
  <c r="H253" i="11" s="1"/>
  <c r="B253" i="11"/>
  <c r="M252" i="11"/>
  <c r="Q252" i="11" s="1"/>
  <c r="D252" i="11"/>
  <c r="H252" i="11" s="1"/>
  <c r="B252" i="11"/>
  <c r="M251" i="11"/>
  <c r="Q251" i="11" s="1"/>
  <c r="D251" i="11"/>
  <c r="H251" i="11" s="1"/>
  <c r="B251" i="11"/>
  <c r="M250" i="11"/>
  <c r="Q250" i="11" s="1"/>
  <c r="D250" i="11"/>
  <c r="H250" i="11" s="1"/>
  <c r="B250" i="11"/>
  <c r="M249" i="11"/>
  <c r="Q249" i="11" s="1"/>
  <c r="D249" i="11"/>
  <c r="H249" i="11" s="1"/>
  <c r="B249" i="11"/>
  <c r="M248" i="11"/>
  <c r="Q248" i="11" s="1"/>
  <c r="D248" i="11"/>
  <c r="H248" i="11" s="1"/>
  <c r="B248" i="11"/>
  <c r="M247" i="11"/>
  <c r="Q247" i="11" s="1"/>
  <c r="D247" i="11"/>
  <c r="H247" i="11" s="1"/>
  <c r="B247" i="11"/>
  <c r="M246" i="11"/>
  <c r="Q246" i="11" s="1"/>
  <c r="D246" i="11"/>
  <c r="H246" i="11" s="1"/>
  <c r="B246" i="11"/>
  <c r="M245" i="11"/>
  <c r="Q245" i="11" s="1"/>
  <c r="D245" i="11"/>
  <c r="H245" i="11" s="1"/>
  <c r="B245" i="11"/>
  <c r="M244" i="11"/>
  <c r="Q244" i="11" s="1"/>
  <c r="D244" i="11"/>
  <c r="H244" i="11" s="1"/>
  <c r="B244" i="11"/>
  <c r="M243" i="11"/>
  <c r="Q243" i="11" s="1"/>
  <c r="D243" i="11"/>
  <c r="H243" i="11" s="1"/>
  <c r="B243" i="11"/>
  <c r="M242" i="11"/>
  <c r="Q242" i="11" s="1"/>
  <c r="D242" i="11"/>
  <c r="H242" i="11" s="1"/>
  <c r="B242" i="11"/>
  <c r="M241" i="11"/>
  <c r="Q241" i="11" s="1"/>
  <c r="D241" i="11"/>
  <c r="H241" i="11" s="1"/>
  <c r="B241" i="11"/>
  <c r="M240" i="11"/>
  <c r="Q240" i="11" s="1"/>
  <c r="D240" i="11"/>
  <c r="H240" i="11" s="1"/>
  <c r="B240" i="11"/>
  <c r="M239" i="11"/>
  <c r="Q239" i="11" s="1"/>
  <c r="D239" i="11"/>
  <c r="H239" i="11" s="1"/>
  <c r="B239" i="11"/>
  <c r="M238" i="11"/>
  <c r="Q238" i="11" s="1"/>
  <c r="D238" i="11"/>
  <c r="H238" i="11" s="1"/>
  <c r="B238" i="11"/>
  <c r="M237" i="11"/>
  <c r="Q237" i="11" s="1"/>
  <c r="D237" i="11"/>
  <c r="H237" i="11" s="1"/>
  <c r="B237" i="11"/>
  <c r="M236" i="11"/>
  <c r="Q236" i="11" s="1"/>
  <c r="D236" i="11"/>
  <c r="H236" i="11" s="1"/>
  <c r="B236" i="11"/>
  <c r="M235" i="11"/>
  <c r="Q235" i="11" s="1"/>
  <c r="D235" i="11"/>
  <c r="H235" i="11" s="1"/>
  <c r="B235" i="11"/>
  <c r="M234" i="11"/>
  <c r="Q234" i="11" s="1"/>
  <c r="D234" i="11"/>
  <c r="H234" i="11" s="1"/>
  <c r="B234" i="11"/>
  <c r="M233" i="11"/>
  <c r="Q233" i="11" s="1"/>
  <c r="D233" i="11"/>
  <c r="H233" i="11" s="1"/>
  <c r="B233" i="11"/>
  <c r="M232" i="11"/>
  <c r="Q232" i="11" s="1"/>
  <c r="D232" i="11"/>
  <c r="H232" i="11" s="1"/>
  <c r="B232" i="11"/>
  <c r="M231" i="11"/>
  <c r="Q231" i="11" s="1"/>
  <c r="D231" i="11"/>
  <c r="H231" i="11" s="1"/>
  <c r="B231" i="11"/>
  <c r="M230" i="11"/>
  <c r="Q230" i="11" s="1"/>
  <c r="D230" i="11"/>
  <c r="H230" i="11" s="1"/>
  <c r="B230" i="11"/>
  <c r="M229" i="11"/>
  <c r="Q229" i="11" s="1"/>
  <c r="D229" i="11"/>
  <c r="H229" i="11" s="1"/>
  <c r="B229" i="11"/>
  <c r="M228" i="11"/>
  <c r="Q228" i="11" s="1"/>
  <c r="D228" i="11"/>
  <c r="H228" i="11" s="1"/>
  <c r="B228" i="11"/>
  <c r="M227" i="11"/>
  <c r="Q227" i="11" s="1"/>
  <c r="D227" i="11"/>
  <c r="H227" i="11" s="1"/>
  <c r="B227" i="11"/>
  <c r="M226" i="11"/>
  <c r="Q226" i="11" s="1"/>
  <c r="D226" i="11"/>
  <c r="H226" i="11" s="1"/>
  <c r="B226" i="11"/>
  <c r="M225" i="11"/>
  <c r="Q225" i="11" s="1"/>
  <c r="D225" i="11"/>
  <c r="H225" i="11" s="1"/>
  <c r="B225" i="11"/>
  <c r="M224" i="11"/>
  <c r="Q224" i="11" s="1"/>
  <c r="D224" i="11"/>
  <c r="H224" i="11" s="1"/>
  <c r="B224" i="11"/>
  <c r="M223" i="11"/>
  <c r="Q223" i="11" s="1"/>
  <c r="D223" i="11"/>
  <c r="H223" i="11" s="1"/>
  <c r="B223" i="11"/>
  <c r="M222" i="11"/>
  <c r="Q222" i="11" s="1"/>
  <c r="D222" i="11"/>
  <c r="H222" i="11" s="1"/>
  <c r="B222" i="11"/>
  <c r="M221" i="11"/>
  <c r="Q221" i="11" s="1"/>
  <c r="D221" i="11"/>
  <c r="H221" i="11" s="1"/>
  <c r="B221" i="11"/>
  <c r="M220" i="11"/>
  <c r="Q220" i="11" s="1"/>
  <c r="D220" i="11"/>
  <c r="H220" i="11" s="1"/>
  <c r="B220" i="11"/>
  <c r="M219" i="11"/>
  <c r="Q219" i="11" s="1"/>
  <c r="D219" i="11"/>
  <c r="H219" i="11" s="1"/>
  <c r="B219" i="11"/>
  <c r="M218" i="11"/>
  <c r="Q218" i="11" s="1"/>
  <c r="D218" i="11"/>
  <c r="H218" i="11" s="1"/>
  <c r="B218" i="11"/>
  <c r="M217" i="11"/>
  <c r="Q217" i="11" s="1"/>
  <c r="D217" i="11"/>
  <c r="H217" i="11" s="1"/>
  <c r="B217" i="11"/>
  <c r="M216" i="11"/>
  <c r="Q216" i="11" s="1"/>
  <c r="D216" i="11"/>
  <c r="H216" i="11" s="1"/>
  <c r="B216" i="11"/>
  <c r="M215" i="11"/>
  <c r="Q215" i="11" s="1"/>
  <c r="D215" i="11"/>
  <c r="H215" i="11" s="1"/>
  <c r="B215" i="11"/>
  <c r="M214" i="11"/>
  <c r="Q214" i="11" s="1"/>
  <c r="D214" i="11"/>
  <c r="H214" i="11" s="1"/>
  <c r="B214" i="11"/>
  <c r="M213" i="11"/>
  <c r="Q213" i="11" s="1"/>
  <c r="D213" i="11"/>
  <c r="H213" i="11" s="1"/>
  <c r="B213" i="11"/>
  <c r="M212" i="11"/>
  <c r="Q212" i="11" s="1"/>
  <c r="D212" i="11"/>
  <c r="H212" i="11" s="1"/>
  <c r="B212" i="11"/>
  <c r="M211" i="11"/>
  <c r="Q211" i="11" s="1"/>
  <c r="D211" i="11"/>
  <c r="H211" i="11" s="1"/>
  <c r="B211" i="11"/>
  <c r="M210" i="11"/>
  <c r="Q210" i="11" s="1"/>
  <c r="D210" i="11"/>
  <c r="H210" i="11" s="1"/>
  <c r="B210" i="11"/>
  <c r="M209" i="11"/>
  <c r="Q209" i="11" s="1"/>
  <c r="D209" i="11"/>
  <c r="H209" i="11" s="1"/>
  <c r="B209" i="11"/>
  <c r="M208" i="11"/>
  <c r="Q208" i="11" s="1"/>
  <c r="D208" i="11"/>
  <c r="H208" i="11" s="1"/>
  <c r="B208" i="11"/>
  <c r="M207" i="11"/>
  <c r="Q207" i="11" s="1"/>
  <c r="D207" i="11"/>
  <c r="H207" i="11" s="1"/>
  <c r="B207" i="11"/>
  <c r="M206" i="11"/>
  <c r="Q206" i="11" s="1"/>
  <c r="D206" i="11"/>
  <c r="H206" i="11" s="1"/>
  <c r="B206" i="11"/>
  <c r="M205" i="11"/>
  <c r="Q205" i="11" s="1"/>
  <c r="D205" i="11"/>
  <c r="H205" i="11" s="1"/>
  <c r="B205" i="11"/>
  <c r="M204" i="11"/>
  <c r="Q204" i="11" s="1"/>
  <c r="D204" i="11"/>
  <c r="H204" i="11" s="1"/>
  <c r="B204" i="11"/>
  <c r="M203" i="11"/>
  <c r="Q203" i="11" s="1"/>
  <c r="D203" i="11"/>
  <c r="H203" i="11" s="1"/>
  <c r="B203" i="11"/>
  <c r="Q202" i="11"/>
  <c r="D202" i="11"/>
  <c r="H202" i="11" s="1"/>
  <c r="B202" i="11"/>
  <c r="Q201" i="11"/>
  <c r="D201" i="11"/>
  <c r="H201" i="11" s="1"/>
  <c r="B201" i="11"/>
  <c r="Q200" i="11"/>
  <c r="D200" i="11"/>
  <c r="H200" i="11" s="1"/>
  <c r="B200" i="11"/>
  <c r="Q199" i="11"/>
  <c r="D199" i="11"/>
  <c r="H199" i="11" s="1"/>
  <c r="B199" i="11"/>
  <c r="Q198" i="11"/>
  <c r="D198" i="11"/>
  <c r="H198" i="11" s="1"/>
  <c r="B198" i="11"/>
  <c r="Q197" i="11"/>
  <c r="D197" i="11"/>
  <c r="H197" i="11" s="1"/>
  <c r="B197" i="11"/>
  <c r="Q196" i="11"/>
  <c r="D196" i="11"/>
  <c r="H196" i="11" s="1"/>
  <c r="B196" i="11"/>
  <c r="Q195" i="11"/>
  <c r="D195" i="11"/>
  <c r="H195" i="11" s="1"/>
  <c r="B195" i="11"/>
  <c r="Q194" i="11"/>
  <c r="D194" i="11"/>
  <c r="H194" i="11" s="1"/>
  <c r="B194" i="11"/>
  <c r="Q193" i="11"/>
  <c r="D193" i="11"/>
  <c r="H193" i="11" s="1"/>
  <c r="B193" i="11"/>
  <c r="Q192" i="11"/>
  <c r="D192" i="11"/>
  <c r="H192" i="11" s="1"/>
  <c r="B192" i="11"/>
  <c r="Q191" i="11"/>
  <c r="D191" i="11"/>
  <c r="H191" i="11" s="1"/>
  <c r="B191" i="11"/>
  <c r="Q190" i="11"/>
  <c r="D190" i="11"/>
  <c r="H190" i="11" s="1"/>
  <c r="B190" i="11"/>
  <c r="Q189" i="11"/>
  <c r="D189" i="11"/>
  <c r="H189" i="11" s="1"/>
  <c r="B189" i="11"/>
  <c r="Q188" i="11"/>
  <c r="D188" i="11"/>
  <c r="H188" i="11" s="1"/>
  <c r="B188" i="11"/>
  <c r="Q187" i="11"/>
  <c r="D187" i="11"/>
  <c r="H187" i="11" s="1"/>
  <c r="B187" i="11"/>
  <c r="Q186" i="11"/>
  <c r="D186" i="11"/>
  <c r="H186" i="11" s="1"/>
  <c r="B186" i="11"/>
  <c r="Q185" i="11"/>
  <c r="D185" i="11"/>
  <c r="H185" i="11" s="1"/>
  <c r="B185" i="11"/>
  <c r="Q184" i="11"/>
  <c r="D184" i="11"/>
  <c r="H184" i="11" s="1"/>
  <c r="B184" i="11"/>
  <c r="Q183" i="11"/>
  <c r="D183" i="11"/>
  <c r="H183" i="11" s="1"/>
  <c r="B183" i="11"/>
  <c r="Q182" i="11"/>
  <c r="D182" i="11"/>
  <c r="H182" i="11" s="1"/>
  <c r="B182" i="11"/>
  <c r="Q181" i="11"/>
  <c r="D181" i="11"/>
  <c r="H181" i="11" s="1"/>
  <c r="B181" i="11"/>
  <c r="Q180" i="11"/>
  <c r="D180" i="11"/>
  <c r="H180" i="11" s="1"/>
  <c r="B180" i="11"/>
  <c r="Q179" i="11"/>
  <c r="D179" i="11"/>
  <c r="H179" i="11" s="1"/>
  <c r="B179" i="11"/>
  <c r="Q178" i="11"/>
  <c r="D178" i="11"/>
  <c r="H178" i="11" s="1"/>
  <c r="B178" i="11"/>
  <c r="Q177" i="11"/>
  <c r="D177" i="11"/>
  <c r="H177" i="11" s="1"/>
  <c r="B177" i="11"/>
  <c r="Q176" i="11"/>
  <c r="D176" i="11"/>
  <c r="H176" i="11" s="1"/>
  <c r="B176" i="11"/>
  <c r="Q175" i="11"/>
  <c r="D175" i="11"/>
  <c r="H175" i="11" s="1"/>
  <c r="B175" i="11"/>
  <c r="Q174" i="11"/>
  <c r="D174" i="11"/>
  <c r="H174" i="11" s="1"/>
  <c r="B174" i="11"/>
  <c r="Q173" i="11"/>
  <c r="D173" i="11"/>
  <c r="H173" i="11" s="1"/>
  <c r="B173" i="11"/>
  <c r="Q172" i="11"/>
  <c r="D172" i="11"/>
  <c r="H172" i="11" s="1"/>
  <c r="B172" i="11"/>
  <c r="Q171" i="11"/>
  <c r="D171" i="11"/>
  <c r="H171" i="11" s="1"/>
  <c r="B171" i="11"/>
  <c r="Q170" i="11"/>
  <c r="D170" i="11"/>
  <c r="H170" i="11" s="1"/>
  <c r="B170" i="11"/>
  <c r="Q169" i="11"/>
  <c r="D169" i="11"/>
  <c r="H169" i="11" s="1"/>
  <c r="B169" i="11"/>
  <c r="Q168" i="11"/>
  <c r="D168" i="11"/>
  <c r="H168" i="11" s="1"/>
  <c r="B168" i="11"/>
  <c r="Q167" i="11"/>
  <c r="D167" i="11"/>
  <c r="H167" i="11" s="1"/>
  <c r="B167" i="11"/>
  <c r="Q166" i="11"/>
  <c r="D166" i="11"/>
  <c r="H166" i="11" s="1"/>
  <c r="B166" i="11"/>
  <c r="Q165" i="11"/>
  <c r="D165" i="11"/>
  <c r="H165" i="11" s="1"/>
  <c r="B165" i="11"/>
  <c r="Q164" i="11"/>
  <c r="D164" i="11"/>
  <c r="H164" i="11" s="1"/>
  <c r="B164" i="11"/>
  <c r="Q163" i="11"/>
  <c r="D163" i="11"/>
  <c r="H163" i="11" s="1"/>
  <c r="B163" i="11"/>
  <c r="Q162" i="11"/>
  <c r="D162" i="11"/>
  <c r="H162" i="11" s="1"/>
  <c r="B162" i="11"/>
  <c r="Q161" i="11"/>
  <c r="D161" i="11"/>
  <c r="H161" i="11" s="1"/>
  <c r="B161" i="11"/>
  <c r="Q160" i="11"/>
  <c r="D160" i="11"/>
  <c r="H160" i="11" s="1"/>
  <c r="B160" i="11"/>
  <c r="Q159" i="11"/>
  <c r="D159" i="11"/>
  <c r="H159" i="11" s="1"/>
  <c r="B159" i="11"/>
  <c r="Q158" i="11"/>
  <c r="D158" i="11"/>
  <c r="H158" i="11" s="1"/>
  <c r="B158" i="11"/>
  <c r="Q157" i="11"/>
  <c r="D157" i="11"/>
  <c r="H157" i="11" s="1"/>
  <c r="B157" i="11"/>
  <c r="Q156" i="11"/>
  <c r="D156" i="11"/>
  <c r="H156" i="11" s="1"/>
  <c r="B156" i="11"/>
  <c r="Q155" i="11"/>
  <c r="D155" i="11"/>
  <c r="H155" i="11" s="1"/>
  <c r="B155" i="11"/>
  <c r="Q154" i="11"/>
  <c r="D154" i="11"/>
  <c r="H154" i="11" s="1"/>
  <c r="B154" i="11"/>
  <c r="Q153" i="11"/>
  <c r="D153" i="11"/>
  <c r="H153" i="11" s="1"/>
  <c r="B153" i="11"/>
  <c r="Q152" i="11"/>
  <c r="D152" i="11"/>
  <c r="H152" i="11" s="1"/>
  <c r="B152" i="11"/>
  <c r="Q151" i="11"/>
  <c r="D151" i="11"/>
  <c r="H151" i="11" s="1"/>
  <c r="B151" i="11"/>
  <c r="Q150" i="11"/>
  <c r="D150" i="11"/>
  <c r="H150" i="11" s="1"/>
  <c r="B150" i="11"/>
  <c r="Q149" i="11"/>
  <c r="D149" i="11"/>
  <c r="H149" i="11" s="1"/>
  <c r="B149" i="11"/>
  <c r="Q148" i="11"/>
  <c r="D148" i="11"/>
  <c r="H148" i="11" s="1"/>
  <c r="B148" i="11"/>
  <c r="Q147" i="11"/>
  <c r="D147" i="11"/>
  <c r="H147" i="11" s="1"/>
  <c r="B147" i="11"/>
  <c r="Q146" i="11"/>
  <c r="D146" i="11"/>
  <c r="H146" i="11" s="1"/>
  <c r="B146" i="11"/>
  <c r="Q145" i="11"/>
  <c r="D145" i="11"/>
  <c r="H145" i="11" s="1"/>
  <c r="B145" i="11"/>
  <c r="Q144" i="11"/>
  <c r="D144" i="11"/>
  <c r="H144" i="11" s="1"/>
  <c r="B144" i="11"/>
  <c r="Q143" i="11"/>
  <c r="D143" i="11"/>
  <c r="H143" i="11" s="1"/>
  <c r="B143" i="11"/>
  <c r="Q142" i="11"/>
  <c r="D142" i="11"/>
  <c r="H142" i="11" s="1"/>
  <c r="B142" i="11"/>
  <c r="Q141" i="11"/>
  <c r="D141" i="11"/>
  <c r="H141" i="11" s="1"/>
  <c r="B141" i="11"/>
  <c r="Q140" i="11"/>
  <c r="D140" i="11"/>
  <c r="H140" i="11" s="1"/>
  <c r="B140" i="11"/>
  <c r="Q139" i="11"/>
  <c r="D139" i="11"/>
  <c r="H139" i="11" s="1"/>
  <c r="B139" i="11"/>
  <c r="Q138" i="11"/>
  <c r="D138" i="11"/>
  <c r="H138" i="11" s="1"/>
  <c r="B138" i="11"/>
  <c r="Q137" i="11"/>
  <c r="D137" i="11"/>
  <c r="H137" i="11" s="1"/>
  <c r="B137" i="11"/>
  <c r="Q136" i="11"/>
  <c r="D136" i="11"/>
  <c r="H136" i="11" s="1"/>
  <c r="B136" i="11"/>
  <c r="Q135" i="11"/>
  <c r="D135" i="11"/>
  <c r="H135" i="11" s="1"/>
  <c r="B135" i="11"/>
  <c r="Q134" i="11"/>
  <c r="D134" i="11"/>
  <c r="H134" i="11" s="1"/>
  <c r="B134" i="11"/>
  <c r="Q133" i="11"/>
  <c r="D133" i="11"/>
  <c r="H133" i="11" s="1"/>
  <c r="B133" i="11"/>
  <c r="Q132" i="11"/>
  <c r="D132" i="11"/>
  <c r="H132" i="11" s="1"/>
  <c r="B132" i="11"/>
  <c r="Q131" i="11"/>
  <c r="D131" i="11"/>
  <c r="H131" i="11" s="1"/>
  <c r="B131" i="11"/>
  <c r="Q130" i="11"/>
  <c r="D130" i="11"/>
  <c r="H130" i="11" s="1"/>
  <c r="B130" i="11"/>
  <c r="Q129" i="11"/>
  <c r="D129" i="11"/>
  <c r="H129" i="11" s="1"/>
  <c r="B129" i="11"/>
  <c r="Q128" i="11"/>
  <c r="D128" i="11"/>
  <c r="H128" i="11" s="1"/>
  <c r="B128" i="11"/>
  <c r="Q127" i="11"/>
  <c r="D127" i="11"/>
  <c r="H127" i="11" s="1"/>
  <c r="B127" i="11"/>
  <c r="Q126" i="11"/>
  <c r="D126" i="11"/>
  <c r="H126" i="11" s="1"/>
  <c r="B126" i="11"/>
  <c r="Q125" i="11"/>
  <c r="D125" i="11"/>
  <c r="H125" i="11" s="1"/>
  <c r="B125" i="11"/>
  <c r="Q124" i="11"/>
  <c r="D124" i="11"/>
  <c r="H124" i="11" s="1"/>
  <c r="B124" i="11"/>
  <c r="Q123" i="11"/>
  <c r="D123" i="11"/>
  <c r="H123" i="11" s="1"/>
  <c r="B123" i="11"/>
  <c r="Q122" i="11"/>
  <c r="D122" i="11"/>
  <c r="H122" i="11" s="1"/>
  <c r="B122" i="11"/>
  <c r="Q121" i="11"/>
  <c r="D121" i="11"/>
  <c r="H121" i="11" s="1"/>
  <c r="B121" i="11"/>
  <c r="Q120" i="11"/>
  <c r="D120" i="11"/>
  <c r="H120" i="11" s="1"/>
  <c r="B120" i="11"/>
  <c r="Q119" i="11"/>
  <c r="D119" i="11"/>
  <c r="H119" i="11" s="1"/>
  <c r="B119" i="11"/>
  <c r="Q118" i="11"/>
  <c r="D118" i="11"/>
  <c r="H118" i="11" s="1"/>
  <c r="B118" i="11"/>
  <c r="Q117" i="11"/>
  <c r="D117" i="11"/>
  <c r="H117" i="11" s="1"/>
  <c r="B117" i="11"/>
  <c r="Q116" i="11"/>
  <c r="D116" i="11"/>
  <c r="H116" i="11" s="1"/>
  <c r="B116" i="11"/>
  <c r="M115" i="11"/>
  <c r="Q115" i="11" s="1"/>
  <c r="D115" i="11"/>
  <c r="H115" i="11" s="1"/>
  <c r="B115" i="11"/>
  <c r="M114" i="11"/>
  <c r="Q114" i="11" s="1"/>
  <c r="D114" i="11"/>
  <c r="H114" i="11" s="1"/>
  <c r="B114" i="11"/>
  <c r="M113" i="11"/>
  <c r="Q113" i="11" s="1"/>
  <c r="D113" i="11"/>
  <c r="H113" i="11" s="1"/>
  <c r="B113" i="11"/>
  <c r="M112" i="11"/>
  <c r="Q112" i="11" s="1"/>
  <c r="D112" i="11"/>
  <c r="H112" i="11" s="1"/>
  <c r="B112" i="11"/>
  <c r="M111" i="11"/>
  <c r="Q111" i="11" s="1"/>
  <c r="D111" i="11"/>
  <c r="H111" i="11" s="1"/>
  <c r="B111" i="11"/>
  <c r="M110" i="11"/>
  <c r="Q110" i="11" s="1"/>
  <c r="D110" i="11"/>
  <c r="H110" i="11" s="1"/>
  <c r="B110" i="11"/>
  <c r="M109" i="11"/>
  <c r="Q109" i="11" s="1"/>
  <c r="D109" i="11"/>
  <c r="H109" i="11" s="1"/>
  <c r="B109" i="11"/>
  <c r="D108" i="11"/>
  <c r="H108" i="11" s="1"/>
  <c r="B108" i="11"/>
  <c r="O107" i="11"/>
  <c r="M108" i="11" s="1"/>
  <c r="Q108" i="11" s="1"/>
  <c r="D107" i="11"/>
  <c r="H107" i="11" s="1"/>
  <c r="B107" i="11"/>
  <c r="O106" i="11"/>
  <c r="M107" i="11" s="1"/>
  <c r="D106" i="11"/>
  <c r="H106" i="11" s="1"/>
  <c r="B106" i="11"/>
  <c r="O105" i="11"/>
  <c r="M106" i="11" s="1"/>
  <c r="D105" i="11"/>
  <c r="H105" i="11" s="1"/>
  <c r="B105" i="11"/>
  <c r="O104" i="11"/>
  <c r="M105" i="11" s="1"/>
  <c r="D104" i="11"/>
  <c r="H104" i="11" s="1"/>
  <c r="B104" i="11"/>
  <c r="O103" i="11"/>
  <c r="M104" i="11" s="1"/>
  <c r="D103" i="11"/>
  <c r="H103" i="11" s="1"/>
  <c r="B103" i="11"/>
  <c r="O102" i="11"/>
  <c r="M103" i="11" s="1"/>
  <c r="D102" i="11"/>
  <c r="H102" i="11" s="1"/>
  <c r="B102" i="11"/>
  <c r="O101" i="11"/>
  <c r="M102" i="11" s="1"/>
  <c r="M101" i="11"/>
  <c r="D101" i="11"/>
  <c r="H101" i="11" s="1"/>
  <c r="B101" i="11"/>
  <c r="M100" i="11"/>
  <c r="Q100" i="11" s="1"/>
  <c r="D100" i="11"/>
  <c r="H100" i="11" s="1"/>
  <c r="B100" i="11"/>
  <c r="M99" i="11"/>
  <c r="Q99" i="11" s="1"/>
  <c r="D99" i="11"/>
  <c r="H99" i="11" s="1"/>
  <c r="B99" i="11"/>
  <c r="M98" i="11"/>
  <c r="Q98" i="11" s="1"/>
  <c r="D98" i="11"/>
  <c r="H98" i="11" s="1"/>
  <c r="B98" i="11"/>
  <c r="M97" i="11"/>
  <c r="Q97" i="11" s="1"/>
  <c r="D97" i="11"/>
  <c r="H97" i="11" s="1"/>
  <c r="B97" i="11"/>
  <c r="M96" i="11"/>
  <c r="Q96" i="11" s="1"/>
  <c r="D96" i="11"/>
  <c r="H96" i="11" s="1"/>
  <c r="B96" i="11"/>
  <c r="M95" i="11"/>
  <c r="Q95" i="11" s="1"/>
  <c r="D95" i="11"/>
  <c r="H95" i="11" s="1"/>
  <c r="B95" i="11"/>
  <c r="M94" i="11"/>
  <c r="Q94" i="11" s="1"/>
  <c r="D94" i="11"/>
  <c r="H94" i="11" s="1"/>
  <c r="B94" i="11"/>
  <c r="M93" i="11"/>
  <c r="Q93" i="11" s="1"/>
  <c r="D93" i="11"/>
  <c r="H93" i="11" s="1"/>
  <c r="B93" i="11"/>
  <c r="M92" i="11"/>
  <c r="Q92" i="11" s="1"/>
  <c r="D92" i="11"/>
  <c r="H92" i="11" s="1"/>
  <c r="B92" i="11"/>
  <c r="M91" i="11"/>
  <c r="Q91" i="11" s="1"/>
  <c r="D91" i="11"/>
  <c r="H91" i="11" s="1"/>
  <c r="B91" i="11"/>
  <c r="D90" i="11"/>
  <c r="H90" i="11" s="1"/>
  <c r="B90" i="11"/>
  <c r="O89" i="11"/>
  <c r="M90" i="11" s="1"/>
  <c r="Q90" i="11" s="1"/>
  <c r="D89" i="11"/>
  <c r="H89" i="11" s="1"/>
  <c r="B89" i="11"/>
  <c r="O88" i="11"/>
  <c r="M89" i="11" s="1"/>
  <c r="M88" i="11"/>
  <c r="D88" i="11"/>
  <c r="H88" i="11" s="1"/>
  <c r="B88" i="11"/>
  <c r="D87" i="11"/>
  <c r="H87" i="11" s="1"/>
  <c r="B87" i="11"/>
  <c r="O86" i="11"/>
  <c r="M86" i="11"/>
  <c r="D86" i="11"/>
  <c r="H86" i="11" s="1"/>
  <c r="B86" i="11"/>
  <c r="M85" i="11"/>
  <c r="Q85" i="11" s="1"/>
  <c r="D85" i="11"/>
  <c r="H85" i="11" s="1"/>
  <c r="B85" i="11"/>
  <c r="M84" i="11"/>
  <c r="Q84" i="11" s="1"/>
  <c r="D84" i="11"/>
  <c r="H84" i="11" s="1"/>
  <c r="B84" i="11"/>
  <c r="M83" i="11"/>
  <c r="Q83" i="11" s="1"/>
  <c r="D83" i="11"/>
  <c r="H83" i="11" s="1"/>
  <c r="B83" i="11"/>
  <c r="M82" i="11"/>
  <c r="Q82" i="11" s="1"/>
  <c r="D82" i="11"/>
  <c r="H82" i="11" s="1"/>
  <c r="B82" i="11"/>
  <c r="D81" i="11"/>
  <c r="H81" i="11" s="1"/>
  <c r="B81" i="11"/>
  <c r="O80" i="11"/>
  <c r="D80" i="11"/>
  <c r="H80" i="11" s="1"/>
  <c r="B80" i="11"/>
  <c r="O79" i="11"/>
  <c r="M80" i="11" s="1"/>
  <c r="D79" i="11"/>
  <c r="H79" i="11" s="1"/>
  <c r="B79" i="11"/>
  <c r="O78" i="11"/>
  <c r="M79" i="11" s="1"/>
  <c r="D78" i="11"/>
  <c r="H78" i="11" s="1"/>
  <c r="B78" i="11"/>
  <c r="O77" i="11"/>
  <c r="M78" i="11" s="1"/>
  <c r="D77" i="11"/>
  <c r="H77" i="11" s="1"/>
  <c r="B77" i="11"/>
  <c r="O76" i="11"/>
  <c r="M76" i="11"/>
  <c r="D76" i="11"/>
  <c r="H76" i="11" s="1"/>
  <c r="B76" i="11"/>
  <c r="D75" i="11"/>
  <c r="H75" i="11" s="1"/>
  <c r="B75" i="11"/>
  <c r="O74" i="11"/>
  <c r="M75" i="11" s="1"/>
  <c r="Q75" i="11" s="1"/>
  <c r="D74" i="11"/>
  <c r="H74" i="11" s="1"/>
  <c r="B74" i="11"/>
  <c r="O73" i="11"/>
  <c r="M74" i="11" s="1"/>
  <c r="M73" i="11"/>
  <c r="D73" i="11"/>
  <c r="H73" i="11" s="1"/>
  <c r="B73" i="11"/>
  <c r="M72" i="11"/>
  <c r="Q72" i="11" s="1"/>
  <c r="D72" i="11"/>
  <c r="H72" i="11" s="1"/>
  <c r="B72" i="11"/>
  <c r="M71" i="11"/>
  <c r="Q71" i="11" s="1"/>
  <c r="D71" i="11"/>
  <c r="H71" i="11" s="1"/>
  <c r="B71" i="11"/>
  <c r="M70" i="11"/>
  <c r="Q70" i="11" s="1"/>
  <c r="D70" i="11"/>
  <c r="H70" i="11" s="1"/>
  <c r="B70" i="11"/>
  <c r="D69" i="11"/>
  <c r="H69" i="11" s="1"/>
  <c r="B69" i="11"/>
  <c r="O68" i="11"/>
  <c r="M69" i="11" s="1"/>
  <c r="Q69" i="11" s="1"/>
  <c r="M68" i="11"/>
  <c r="D68" i="11"/>
  <c r="H68" i="11" s="1"/>
  <c r="B68" i="11"/>
  <c r="D67" i="11"/>
  <c r="H67" i="11" s="1"/>
  <c r="B67" i="11"/>
  <c r="O66" i="11"/>
  <c r="M66" i="11"/>
  <c r="D66" i="11"/>
  <c r="H66" i="11" s="1"/>
  <c r="B66" i="11"/>
  <c r="M65" i="11"/>
  <c r="Q65" i="11" s="1"/>
  <c r="D65" i="11"/>
  <c r="H65" i="11" s="1"/>
  <c r="B65" i="11"/>
  <c r="M64" i="11"/>
  <c r="Q64" i="11" s="1"/>
  <c r="D64" i="11"/>
  <c r="H64" i="11" s="1"/>
  <c r="B64" i="11"/>
  <c r="M63" i="11"/>
  <c r="Q63" i="11" s="1"/>
  <c r="D63" i="11"/>
  <c r="H63" i="11" s="1"/>
  <c r="B63" i="11"/>
  <c r="M62" i="11"/>
  <c r="Q62" i="11" s="1"/>
  <c r="D62" i="11"/>
  <c r="H62" i="11" s="1"/>
  <c r="B62" i="11"/>
  <c r="M61" i="11"/>
  <c r="Q61" i="11" s="1"/>
  <c r="D61" i="11"/>
  <c r="H61" i="11" s="1"/>
  <c r="B61" i="11"/>
  <c r="M60" i="11"/>
  <c r="Q60" i="11" s="1"/>
  <c r="D60" i="11"/>
  <c r="H60" i="11" s="1"/>
  <c r="B60" i="11"/>
  <c r="M59" i="11"/>
  <c r="Q59" i="11" s="1"/>
  <c r="D59" i="11"/>
  <c r="H59" i="11" s="1"/>
  <c r="B59" i="11"/>
  <c r="P58" i="11"/>
  <c r="M58" i="11"/>
  <c r="Q58" i="11" s="1"/>
  <c r="D58" i="11"/>
  <c r="H58" i="11" s="1"/>
  <c r="B58" i="11"/>
  <c r="P57" i="11"/>
  <c r="M57" i="11"/>
  <c r="Q57" i="11" s="1"/>
  <c r="D57" i="11"/>
  <c r="H57" i="11" s="1"/>
  <c r="B57" i="11"/>
  <c r="P56" i="11"/>
  <c r="M56" i="11"/>
  <c r="Q56" i="11" s="1"/>
  <c r="D56" i="11"/>
  <c r="H56" i="11" s="1"/>
  <c r="B56" i="11"/>
  <c r="P55" i="11"/>
  <c r="M55" i="11"/>
  <c r="Q55" i="11" s="1"/>
  <c r="D55" i="11"/>
  <c r="H55" i="11" s="1"/>
  <c r="B55" i="11"/>
  <c r="M54" i="11"/>
  <c r="Q54" i="11" s="1"/>
  <c r="D54" i="11"/>
  <c r="H54" i="11" s="1"/>
  <c r="B54" i="11"/>
  <c r="M53" i="11"/>
  <c r="Q53" i="11" s="1"/>
  <c r="D53" i="11"/>
  <c r="H53" i="11" s="1"/>
  <c r="B53" i="11"/>
  <c r="P52" i="11"/>
  <c r="M52" i="11"/>
  <c r="Q52" i="11" s="1"/>
  <c r="D52" i="11"/>
  <c r="H52" i="11" s="1"/>
  <c r="B52" i="11"/>
  <c r="P51" i="11"/>
  <c r="M51" i="11"/>
  <c r="Q51" i="11" s="1"/>
  <c r="D51" i="11"/>
  <c r="H51" i="11" s="1"/>
  <c r="B51" i="11"/>
  <c r="M50" i="11"/>
  <c r="Q50" i="11" s="1"/>
  <c r="D50" i="11"/>
  <c r="H50" i="11" s="1"/>
  <c r="B50" i="11"/>
  <c r="M49" i="11"/>
  <c r="Q49" i="11" s="1"/>
  <c r="D49" i="11"/>
  <c r="H49" i="11" s="1"/>
  <c r="B49" i="11"/>
  <c r="M48" i="11"/>
  <c r="Q48" i="11" s="1"/>
  <c r="D48" i="11"/>
  <c r="H48" i="11" s="1"/>
  <c r="B48" i="11"/>
  <c r="M47" i="11"/>
  <c r="Q47" i="11" s="1"/>
  <c r="D47" i="11"/>
  <c r="H47" i="11" s="1"/>
  <c r="B47" i="11"/>
  <c r="P46" i="11"/>
  <c r="M46" i="11"/>
  <c r="Q46" i="11" s="1"/>
  <c r="D46" i="11"/>
  <c r="H46" i="11" s="1"/>
  <c r="B46" i="11"/>
  <c r="M45" i="11"/>
  <c r="Q45" i="11" s="1"/>
  <c r="D45" i="11"/>
  <c r="H45" i="11" s="1"/>
  <c r="B45" i="11"/>
  <c r="M44" i="11"/>
  <c r="Q44" i="11" s="1"/>
  <c r="D44" i="11"/>
  <c r="H44" i="11" s="1"/>
  <c r="B44" i="11"/>
  <c r="M43" i="11"/>
  <c r="Q43" i="11" s="1"/>
  <c r="D43" i="11"/>
  <c r="H43" i="11" s="1"/>
  <c r="B43" i="11"/>
  <c r="M42" i="11"/>
  <c r="Q42" i="11" s="1"/>
  <c r="D42" i="11"/>
  <c r="H42" i="11" s="1"/>
  <c r="B42" i="11"/>
  <c r="M41" i="11"/>
  <c r="Q41" i="11" s="1"/>
  <c r="D41" i="11"/>
  <c r="H41" i="11" s="1"/>
  <c r="B41" i="11"/>
  <c r="M40" i="11"/>
  <c r="Q40" i="11" s="1"/>
  <c r="D40" i="11"/>
  <c r="H40" i="11" s="1"/>
  <c r="B40" i="11"/>
  <c r="M39" i="11"/>
  <c r="Q39" i="11" s="1"/>
  <c r="D39" i="11"/>
  <c r="H39" i="11" s="1"/>
  <c r="B39" i="11"/>
  <c r="M38" i="11"/>
  <c r="Q38" i="11" s="1"/>
  <c r="D38" i="11"/>
  <c r="H38" i="11" s="1"/>
  <c r="B38" i="11"/>
  <c r="M37" i="11"/>
  <c r="Q37" i="11" s="1"/>
  <c r="D37" i="11"/>
  <c r="H37" i="11" s="1"/>
  <c r="B37" i="11"/>
  <c r="M36" i="11"/>
  <c r="Q36" i="11" s="1"/>
  <c r="D36" i="11"/>
  <c r="H36" i="11" s="1"/>
  <c r="B36" i="11"/>
  <c r="M35" i="11"/>
  <c r="Q35" i="11" s="1"/>
  <c r="D35" i="11"/>
  <c r="H35" i="11" s="1"/>
  <c r="B35" i="11"/>
  <c r="M34" i="11"/>
  <c r="Q34" i="11" s="1"/>
  <c r="D34" i="11"/>
  <c r="H34" i="11" s="1"/>
  <c r="B34" i="11"/>
  <c r="M33" i="11"/>
  <c r="Q33" i="11" s="1"/>
  <c r="D33" i="11"/>
  <c r="H33" i="11" s="1"/>
  <c r="B33" i="11"/>
  <c r="M32" i="11"/>
  <c r="Q32" i="11" s="1"/>
  <c r="D32" i="11"/>
  <c r="H32" i="11" s="1"/>
  <c r="B32" i="11"/>
  <c r="M31" i="11"/>
  <c r="Q31" i="11" s="1"/>
  <c r="D31" i="11"/>
  <c r="H31" i="11" s="1"/>
  <c r="B31" i="11"/>
  <c r="M30" i="11"/>
  <c r="Q30" i="11" s="1"/>
  <c r="D30" i="11"/>
  <c r="H30" i="11" s="1"/>
  <c r="B30" i="11"/>
  <c r="M29" i="11"/>
  <c r="Q29" i="11" s="1"/>
  <c r="D29" i="11"/>
  <c r="H29" i="11" s="1"/>
  <c r="B29" i="11"/>
  <c r="M28" i="11"/>
  <c r="Q28" i="11" s="1"/>
  <c r="D28" i="11"/>
  <c r="H28" i="11" s="1"/>
  <c r="B28" i="11"/>
  <c r="M27" i="11"/>
  <c r="Q27" i="11" s="1"/>
  <c r="D27" i="11"/>
  <c r="H27" i="11" s="1"/>
  <c r="B27" i="11"/>
  <c r="M26" i="11"/>
  <c r="Q26" i="11" s="1"/>
  <c r="D26" i="11"/>
  <c r="H26" i="11" s="1"/>
  <c r="M25" i="11"/>
  <c r="Q25" i="11" s="1"/>
  <c r="D25" i="11"/>
  <c r="H25" i="11" s="1"/>
  <c r="M24" i="11"/>
  <c r="Q24" i="11" s="1"/>
  <c r="D24" i="11"/>
  <c r="H24" i="11" s="1"/>
  <c r="M23" i="11"/>
  <c r="Q23" i="11" s="1"/>
  <c r="D23" i="11"/>
  <c r="H23" i="11" s="1"/>
  <c r="M22" i="11"/>
  <c r="Q22" i="11" s="1"/>
  <c r="D22" i="11"/>
  <c r="H22" i="11" s="1"/>
  <c r="M21" i="11"/>
  <c r="Q21" i="11" s="1"/>
  <c r="D21" i="11"/>
  <c r="H21" i="11" s="1"/>
  <c r="M20" i="11"/>
  <c r="Q20" i="11" s="1"/>
  <c r="D20" i="11"/>
  <c r="H20" i="11" s="1"/>
  <c r="M19" i="11"/>
  <c r="Q19" i="11" s="1"/>
  <c r="D19" i="11"/>
  <c r="H19" i="11" s="1"/>
  <c r="M18" i="11"/>
  <c r="Q18" i="11" s="1"/>
  <c r="D18" i="11"/>
  <c r="H18" i="11" s="1"/>
  <c r="M17" i="11"/>
  <c r="Q17" i="11" s="1"/>
  <c r="H17" i="11"/>
  <c r="M16" i="11"/>
  <c r="Q16" i="11" s="1"/>
  <c r="H16" i="11"/>
  <c r="M15" i="11"/>
  <c r="Q15" i="11" s="1"/>
  <c r="D15" i="11"/>
  <c r="H15" i="11" s="1"/>
  <c r="M14" i="11"/>
  <c r="Q14" i="11" s="1"/>
  <c r="D14" i="11"/>
  <c r="H14" i="11" s="1"/>
  <c r="M13" i="11"/>
  <c r="Q13" i="11" s="1"/>
  <c r="D13" i="11"/>
  <c r="H13" i="11" s="1"/>
  <c r="M12" i="11"/>
  <c r="Q12" i="11" s="1"/>
  <c r="D12" i="11"/>
  <c r="H12" i="11" s="1"/>
  <c r="M11" i="11"/>
  <c r="Q11" i="11" s="1"/>
  <c r="D11" i="11"/>
  <c r="H11" i="11" s="1"/>
  <c r="M10" i="11"/>
  <c r="Q10" i="11" s="1"/>
  <c r="D10" i="11"/>
  <c r="H10" i="11" s="1"/>
  <c r="M9" i="11"/>
  <c r="Q9" i="11" s="1"/>
  <c r="D9" i="11"/>
  <c r="H9" i="11" s="1"/>
  <c r="M8" i="11"/>
  <c r="Q8" i="11" s="1"/>
  <c r="D8" i="11"/>
  <c r="H8" i="11" s="1"/>
  <c r="M7" i="11"/>
  <c r="Q7" i="11" s="1"/>
  <c r="D7" i="11"/>
  <c r="H7" i="11" s="1"/>
  <c r="M6" i="11"/>
  <c r="Q6" i="11" s="1"/>
  <c r="D6" i="11"/>
  <c r="H6" i="11" s="1"/>
  <c r="M5" i="11"/>
  <c r="Q5" i="11" s="1"/>
  <c r="D5" i="11"/>
  <c r="H5" i="11" s="1"/>
  <c r="Q4" i="11"/>
  <c r="H4" i="11"/>
  <c r="D732" i="10"/>
  <c r="H732" i="10" s="1"/>
  <c r="B732" i="10"/>
  <c r="D731" i="10"/>
  <c r="H731" i="10" s="1"/>
  <c r="B731" i="10"/>
  <c r="D730" i="10"/>
  <c r="H730" i="10" s="1"/>
  <c r="B730" i="10"/>
  <c r="D729" i="10"/>
  <c r="H729" i="10" s="1"/>
  <c r="B729" i="10"/>
  <c r="D728" i="10"/>
  <c r="H728" i="10" s="1"/>
  <c r="B728" i="10"/>
  <c r="D727" i="10"/>
  <c r="H727" i="10" s="1"/>
  <c r="B727" i="10"/>
  <c r="D726" i="10"/>
  <c r="H726" i="10" s="1"/>
  <c r="B726" i="10"/>
  <c r="D725" i="10"/>
  <c r="H725" i="10" s="1"/>
  <c r="B725" i="10"/>
  <c r="D724" i="10"/>
  <c r="H724" i="10" s="1"/>
  <c r="B724" i="10"/>
  <c r="D723" i="10"/>
  <c r="H723" i="10" s="1"/>
  <c r="B723" i="10"/>
  <c r="D722" i="10"/>
  <c r="H722" i="10" s="1"/>
  <c r="B722" i="10"/>
  <c r="D721" i="10"/>
  <c r="H721" i="10" s="1"/>
  <c r="B721" i="10"/>
  <c r="D720" i="10"/>
  <c r="H720" i="10" s="1"/>
  <c r="B720" i="10"/>
  <c r="D719" i="10"/>
  <c r="H719" i="10" s="1"/>
  <c r="B719" i="10"/>
  <c r="D718" i="10"/>
  <c r="H718" i="10" s="1"/>
  <c r="B718" i="10"/>
  <c r="D717" i="10"/>
  <c r="H717" i="10" s="1"/>
  <c r="B717" i="10"/>
  <c r="D716" i="10"/>
  <c r="H716" i="10" s="1"/>
  <c r="B716" i="10"/>
  <c r="D715" i="10"/>
  <c r="H715" i="10" s="1"/>
  <c r="B715" i="10"/>
  <c r="D714" i="10"/>
  <c r="H714" i="10" s="1"/>
  <c r="B714" i="10"/>
  <c r="D713" i="10"/>
  <c r="H713" i="10" s="1"/>
  <c r="B713" i="10"/>
  <c r="D712" i="10"/>
  <c r="H712" i="10" s="1"/>
  <c r="B712" i="10"/>
  <c r="D711" i="10"/>
  <c r="H711" i="10" s="1"/>
  <c r="B711" i="10"/>
  <c r="D710" i="10"/>
  <c r="H710" i="10" s="1"/>
  <c r="B710" i="10"/>
  <c r="D709" i="10"/>
  <c r="H709" i="10" s="1"/>
  <c r="B709" i="10"/>
  <c r="D708" i="10"/>
  <c r="H708" i="10" s="1"/>
  <c r="B708" i="10"/>
  <c r="D707" i="10"/>
  <c r="H707" i="10" s="1"/>
  <c r="B707" i="10"/>
  <c r="D706" i="10"/>
  <c r="H706" i="10" s="1"/>
  <c r="B706" i="10"/>
  <c r="D705" i="10"/>
  <c r="H705" i="10" s="1"/>
  <c r="B705" i="10"/>
  <c r="D704" i="10"/>
  <c r="H704" i="10" s="1"/>
  <c r="B704" i="10"/>
  <c r="D703" i="10"/>
  <c r="H703" i="10" s="1"/>
  <c r="B703" i="10"/>
  <c r="D702" i="10"/>
  <c r="H702" i="10" s="1"/>
  <c r="B702" i="10"/>
  <c r="D701" i="10"/>
  <c r="H701" i="10" s="1"/>
  <c r="B701" i="10"/>
  <c r="D700" i="10"/>
  <c r="H700" i="10" s="1"/>
  <c r="B700" i="10"/>
  <c r="D699" i="10"/>
  <c r="H699" i="10" s="1"/>
  <c r="B699" i="10"/>
  <c r="D698" i="10"/>
  <c r="H698" i="10" s="1"/>
  <c r="B698" i="10"/>
  <c r="D697" i="10"/>
  <c r="H697" i="10" s="1"/>
  <c r="B697" i="10"/>
  <c r="D696" i="10"/>
  <c r="H696" i="10" s="1"/>
  <c r="B696" i="10"/>
  <c r="D695" i="10"/>
  <c r="H695" i="10" s="1"/>
  <c r="B695" i="10"/>
  <c r="D694" i="10"/>
  <c r="H694" i="10" s="1"/>
  <c r="B694" i="10"/>
  <c r="D693" i="10"/>
  <c r="H693" i="10" s="1"/>
  <c r="B693" i="10"/>
  <c r="D692" i="10"/>
  <c r="H692" i="10" s="1"/>
  <c r="B692" i="10"/>
  <c r="D691" i="10"/>
  <c r="H691" i="10" s="1"/>
  <c r="B691" i="10"/>
  <c r="D690" i="10"/>
  <c r="H690" i="10" s="1"/>
  <c r="B690" i="10"/>
  <c r="D689" i="10"/>
  <c r="H689" i="10" s="1"/>
  <c r="B689" i="10"/>
  <c r="D688" i="10"/>
  <c r="H688" i="10" s="1"/>
  <c r="B688" i="10"/>
  <c r="D687" i="10"/>
  <c r="H687" i="10" s="1"/>
  <c r="B687" i="10"/>
  <c r="D686" i="10"/>
  <c r="H686" i="10" s="1"/>
  <c r="B686" i="10"/>
  <c r="D685" i="10"/>
  <c r="H685" i="10" s="1"/>
  <c r="B685" i="10"/>
  <c r="D684" i="10"/>
  <c r="H684" i="10" s="1"/>
  <c r="B684" i="10"/>
  <c r="D683" i="10"/>
  <c r="H683" i="10" s="1"/>
  <c r="B683" i="10"/>
  <c r="D682" i="10"/>
  <c r="H682" i="10" s="1"/>
  <c r="B682" i="10"/>
  <c r="D681" i="10"/>
  <c r="H681" i="10" s="1"/>
  <c r="B681" i="10"/>
  <c r="D680" i="10"/>
  <c r="H680" i="10" s="1"/>
  <c r="B680" i="10"/>
  <c r="D679" i="10"/>
  <c r="H679" i="10" s="1"/>
  <c r="B679" i="10"/>
  <c r="D678" i="10"/>
  <c r="H678" i="10" s="1"/>
  <c r="B678" i="10"/>
  <c r="D677" i="10"/>
  <c r="H677" i="10" s="1"/>
  <c r="B677" i="10"/>
  <c r="D676" i="10"/>
  <c r="H676" i="10" s="1"/>
  <c r="B676" i="10"/>
  <c r="D675" i="10"/>
  <c r="H675" i="10" s="1"/>
  <c r="B675" i="10"/>
  <c r="D674" i="10"/>
  <c r="H674" i="10" s="1"/>
  <c r="B674" i="10"/>
  <c r="D673" i="10"/>
  <c r="H673" i="10" s="1"/>
  <c r="B673" i="10"/>
  <c r="D672" i="10"/>
  <c r="H672" i="10" s="1"/>
  <c r="B672" i="10"/>
  <c r="D671" i="10"/>
  <c r="H671" i="10" s="1"/>
  <c r="B671" i="10"/>
  <c r="D670" i="10"/>
  <c r="H670" i="10" s="1"/>
  <c r="B670" i="10"/>
  <c r="D669" i="10"/>
  <c r="H669" i="10" s="1"/>
  <c r="B669" i="10"/>
  <c r="D668" i="10"/>
  <c r="H668" i="10" s="1"/>
  <c r="B668" i="10"/>
  <c r="D667" i="10"/>
  <c r="H667" i="10" s="1"/>
  <c r="B667" i="10"/>
  <c r="D666" i="10"/>
  <c r="H666" i="10" s="1"/>
  <c r="B666" i="10"/>
  <c r="D665" i="10"/>
  <c r="H665" i="10" s="1"/>
  <c r="B665" i="10"/>
  <c r="D664" i="10"/>
  <c r="H664" i="10" s="1"/>
  <c r="B664" i="10"/>
  <c r="D663" i="10"/>
  <c r="H663" i="10" s="1"/>
  <c r="B663" i="10"/>
  <c r="D662" i="10"/>
  <c r="H662" i="10" s="1"/>
  <c r="B662" i="10"/>
  <c r="D661" i="10"/>
  <c r="H661" i="10" s="1"/>
  <c r="B661" i="10"/>
  <c r="D660" i="10"/>
  <c r="H660" i="10" s="1"/>
  <c r="B660" i="10"/>
  <c r="D659" i="10"/>
  <c r="H659" i="10" s="1"/>
  <c r="B659" i="10"/>
  <c r="D658" i="10"/>
  <c r="H658" i="10" s="1"/>
  <c r="B658" i="10"/>
  <c r="D657" i="10"/>
  <c r="H657" i="10" s="1"/>
  <c r="B657" i="10"/>
  <c r="D656" i="10"/>
  <c r="H656" i="10" s="1"/>
  <c r="B656" i="10"/>
  <c r="D655" i="10"/>
  <c r="H655" i="10" s="1"/>
  <c r="B655" i="10"/>
  <c r="D654" i="10"/>
  <c r="H654" i="10" s="1"/>
  <c r="B654" i="10"/>
  <c r="D653" i="10"/>
  <c r="H653" i="10" s="1"/>
  <c r="B653" i="10"/>
  <c r="D652" i="10"/>
  <c r="H652" i="10" s="1"/>
  <c r="B652" i="10"/>
  <c r="D651" i="10"/>
  <c r="H651" i="10" s="1"/>
  <c r="B651" i="10"/>
  <c r="D650" i="10"/>
  <c r="H650" i="10" s="1"/>
  <c r="B650" i="10"/>
  <c r="D649" i="10"/>
  <c r="H649" i="10" s="1"/>
  <c r="B649" i="10"/>
  <c r="D648" i="10"/>
  <c r="H648" i="10" s="1"/>
  <c r="B648" i="10"/>
  <c r="D647" i="10"/>
  <c r="H647" i="10" s="1"/>
  <c r="B647" i="10"/>
  <c r="D646" i="10"/>
  <c r="H646" i="10" s="1"/>
  <c r="B646" i="10"/>
  <c r="D645" i="10"/>
  <c r="H645" i="10" s="1"/>
  <c r="B645" i="10"/>
  <c r="D644" i="10"/>
  <c r="H644" i="10" s="1"/>
  <c r="B644" i="10"/>
  <c r="D643" i="10"/>
  <c r="H643" i="10" s="1"/>
  <c r="B643" i="10"/>
  <c r="D642" i="10"/>
  <c r="H642" i="10" s="1"/>
  <c r="B642" i="10"/>
  <c r="D641" i="10"/>
  <c r="H641" i="10" s="1"/>
  <c r="B641" i="10"/>
  <c r="D640" i="10"/>
  <c r="H640" i="10" s="1"/>
  <c r="B640" i="10"/>
  <c r="D639" i="10"/>
  <c r="H639" i="10" s="1"/>
  <c r="B639" i="10"/>
  <c r="D638" i="10"/>
  <c r="H638" i="10" s="1"/>
  <c r="B638" i="10"/>
  <c r="D637" i="10"/>
  <c r="H637" i="10" s="1"/>
  <c r="B637" i="10"/>
  <c r="D636" i="10"/>
  <c r="H636" i="10" s="1"/>
  <c r="B636" i="10"/>
  <c r="D635" i="10"/>
  <c r="H635" i="10" s="1"/>
  <c r="B635" i="10"/>
  <c r="D634" i="10"/>
  <c r="H634" i="10" s="1"/>
  <c r="B634" i="10"/>
  <c r="D633" i="10"/>
  <c r="H633" i="10" s="1"/>
  <c r="B633" i="10"/>
  <c r="D632" i="10"/>
  <c r="H632" i="10" s="1"/>
  <c r="B632" i="10"/>
  <c r="D631" i="10"/>
  <c r="H631" i="10" s="1"/>
  <c r="B631" i="10"/>
  <c r="D630" i="10"/>
  <c r="H630" i="10" s="1"/>
  <c r="B630" i="10"/>
  <c r="D629" i="10"/>
  <c r="H629" i="10" s="1"/>
  <c r="B629" i="10"/>
  <c r="D628" i="10"/>
  <c r="H628" i="10" s="1"/>
  <c r="B628" i="10"/>
  <c r="D627" i="10"/>
  <c r="H627" i="10" s="1"/>
  <c r="B627" i="10"/>
  <c r="D626" i="10"/>
  <c r="H626" i="10" s="1"/>
  <c r="B626" i="10"/>
  <c r="D625" i="10"/>
  <c r="H625" i="10" s="1"/>
  <c r="B625" i="10"/>
  <c r="D624" i="10"/>
  <c r="H624" i="10" s="1"/>
  <c r="B624" i="10"/>
  <c r="D623" i="10"/>
  <c r="H623" i="10" s="1"/>
  <c r="B623" i="10"/>
  <c r="D622" i="10"/>
  <c r="H622" i="10" s="1"/>
  <c r="B622" i="10"/>
  <c r="D621" i="10"/>
  <c r="H621" i="10" s="1"/>
  <c r="B621" i="10"/>
  <c r="D620" i="10"/>
  <c r="H620" i="10" s="1"/>
  <c r="B620" i="10"/>
  <c r="D619" i="10"/>
  <c r="H619" i="10" s="1"/>
  <c r="B619" i="10"/>
  <c r="D618" i="10"/>
  <c r="H618" i="10" s="1"/>
  <c r="B618" i="10"/>
  <c r="D617" i="10"/>
  <c r="H617" i="10" s="1"/>
  <c r="B617" i="10"/>
  <c r="D616" i="10"/>
  <c r="H616" i="10" s="1"/>
  <c r="B616" i="10"/>
  <c r="D615" i="10"/>
  <c r="H615" i="10" s="1"/>
  <c r="B615" i="10"/>
  <c r="D614" i="10"/>
  <c r="H614" i="10" s="1"/>
  <c r="B614" i="10"/>
  <c r="D613" i="10"/>
  <c r="H613" i="10" s="1"/>
  <c r="B613" i="10"/>
  <c r="D612" i="10"/>
  <c r="H612" i="10" s="1"/>
  <c r="B612" i="10"/>
  <c r="D611" i="10"/>
  <c r="H611" i="10" s="1"/>
  <c r="B611" i="10"/>
  <c r="D610" i="10"/>
  <c r="H610" i="10" s="1"/>
  <c r="B610" i="10"/>
  <c r="D609" i="10"/>
  <c r="H609" i="10" s="1"/>
  <c r="B609" i="10"/>
  <c r="D608" i="10"/>
  <c r="H608" i="10" s="1"/>
  <c r="B608" i="10"/>
  <c r="D607" i="10"/>
  <c r="H607" i="10" s="1"/>
  <c r="B607" i="10"/>
  <c r="D606" i="10"/>
  <c r="H606" i="10" s="1"/>
  <c r="B606" i="10"/>
  <c r="N605" i="10"/>
  <c r="P605" i="10" s="1"/>
  <c r="D605" i="10"/>
  <c r="H605" i="10" s="1"/>
  <c r="B605" i="10"/>
  <c r="N604" i="10"/>
  <c r="P604" i="10" s="1"/>
  <c r="D604" i="10"/>
  <c r="H604" i="10" s="1"/>
  <c r="B604" i="10"/>
  <c r="N603" i="10"/>
  <c r="P603" i="10" s="1"/>
  <c r="D603" i="10"/>
  <c r="H603" i="10" s="1"/>
  <c r="B603" i="10"/>
  <c r="N602" i="10"/>
  <c r="P602" i="10" s="1"/>
  <c r="D602" i="10"/>
  <c r="H602" i="10" s="1"/>
  <c r="B602" i="10"/>
  <c r="N601" i="10"/>
  <c r="P601" i="10" s="1"/>
  <c r="D601" i="10"/>
  <c r="H601" i="10" s="1"/>
  <c r="B601" i="10"/>
  <c r="N600" i="10"/>
  <c r="P600" i="10" s="1"/>
  <c r="D600" i="10"/>
  <c r="H600" i="10" s="1"/>
  <c r="B600" i="10"/>
  <c r="N599" i="10"/>
  <c r="P599" i="10" s="1"/>
  <c r="D599" i="10"/>
  <c r="H599" i="10" s="1"/>
  <c r="B599" i="10"/>
  <c r="N598" i="10"/>
  <c r="P598" i="10" s="1"/>
  <c r="D598" i="10"/>
  <c r="H598" i="10" s="1"/>
  <c r="B598" i="10"/>
  <c r="N597" i="10"/>
  <c r="P597" i="10" s="1"/>
  <c r="D597" i="10"/>
  <c r="H597" i="10" s="1"/>
  <c r="B597" i="10"/>
  <c r="N596" i="10"/>
  <c r="P596" i="10" s="1"/>
  <c r="D596" i="10"/>
  <c r="H596" i="10" s="1"/>
  <c r="B596" i="10"/>
  <c r="N595" i="10"/>
  <c r="P595" i="10" s="1"/>
  <c r="D595" i="10"/>
  <c r="H595" i="10" s="1"/>
  <c r="B595" i="10"/>
  <c r="N594" i="10"/>
  <c r="P594" i="10" s="1"/>
  <c r="D594" i="10"/>
  <c r="H594" i="10" s="1"/>
  <c r="B594" i="10"/>
  <c r="N593" i="10"/>
  <c r="P593" i="10" s="1"/>
  <c r="D593" i="10"/>
  <c r="H593" i="10" s="1"/>
  <c r="B593" i="10"/>
  <c r="N592" i="10"/>
  <c r="P592" i="10" s="1"/>
  <c r="D592" i="10"/>
  <c r="H592" i="10" s="1"/>
  <c r="B592" i="10"/>
  <c r="N591" i="10"/>
  <c r="P591" i="10" s="1"/>
  <c r="D591" i="10"/>
  <c r="H591" i="10" s="1"/>
  <c r="B591" i="10"/>
  <c r="N590" i="10"/>
  <c r="P590" i="10" s="1"/>
  <c r="D590" i="10"/>
  <c r="H590" i="10" s="1"/>
  <c r="B590" i="10"/>
  <c r="N589" i="10"/>
  <c r="P589" i="10" s="1"/>
  <c r="D589" i="10"/>
  <c r="H589" i="10" s="1"/>
  <c r="B589" i="10"/>
  <c r="N588" i="10"/>
  <c r="P588" i="10" s="1"/>
  <c r="D588" i="10"/>
  <c r="H588" i="10" s="1"/>
  <c r="B588" i="10"/>
  <c r="N587" i="10"/>
  <c r="P587" i="10" s="1"/>
  <c r="D587" i="10"/>
  <c r="H587" i="10" s="1"/>
  <c r="B587" i="10"/>
  <c r="N586" i="10"/>
  <c r="P586" i="10" s="1"/>
  <c r="D586" i="10"/>
  <c r="H586" i="10" s="1"/>
  <c r="B586" i="10"/>
  <c r="N585" i="10"/>
  <c r="P585" i="10" s="1"/>
  <c r="D585" i="10"/>
  <c r="H585" i="10" s="1"/>
  <c r="B585" i="10"/>
  <c r="N584" i="10"/>
  <c r="P584" i="10" s="1"/>
  <c r="D584" i="10"/>
  <c r="H584" i="10" s="1"/>
  <c r="B584" i="10"/>
  <c r="N583" i="10"/>
  <c r="P583" i="10" s="1"/>
  <c r="D583" i="10"/>
  <c r="H583" i="10" s="1"/>
  <c r="B583" i="10"/>
  <c r="N582" i="10"/>
  <c r="P582" i="10" s="1"/>
  <c r="D582" i="10"/>
  <c r="H582" i="10" s="1"/>
  <c r="B582" i="10"/>
  <c r="N581" i="10"/>
  <c r="P581" i="10" s="1"/>
  <c r="D581" i="10"/>
  <c r="H581" i="10" s="1"/>
  <c r="B581" i="10"/>
  <c r="N580" i="10"/>
  <c r="P580" i="10" s="1"/>
  <c r="D580" i="10"/>
  <c r="H580" i="10" s="1"/>
  <c r="B580" i="10"/>
  <c r="N579" i="10"/>
  <c r="P579" i="10" s="1"/>
  <c r="D579" i="10"/>
  <c r="H579" i="10" s="1"/>
  <c r="B579" i="10"/>
  <c r="N578" i="10"/>
  <c r="P578" i="10" s="1"/>
  <c r="D578" i="10"/>
  <c r="H578" i="10" s="1"/>
  <c r="B578" i="10"/>
  <c r="N577" i="10"/>
  <c r="P577" i="10" s="1"/>
  <c r="D577" i="10"/>
  <c r="H577" i="10" s="1"/>
  <c r="B577" i="10"/>
  <c r="N576" i="10"/>
  <c r="P576" i="10" s="1"/>
  <c r="D576" i="10"/>
  <c r="H576" i="10" s="1"/>
  <c r="B576" i="10"/>
  <c r="N575" i="10"/>
  <c r="P575" i="10" s="1"/>
  <c r="D575" i="10"/>
  <c r="H575" i="10" s="1"/>
  <c r="B575" i="10"/>
  <c r="N574" i="10"/>
  <c r="P574" i="10" s="1"/>
  <c r="D574" i="10"/>
  <c r="H574" i="10" s="1"/>
  <c r="B574" i="10"/>
  <c r="N573" i="10"/>
  <c r="P573" i="10" s="1"/>
  <c r="D573" i="10"/>
  <c r="H573" i="10" s="1"/>
  <c r="B573" i="10"/>
  <c r="N572" i="10"/>
  <c r="P572" i="10" s="1"/>
  <c r="D572" i="10"/>
  <c r="H572" i="10" s="1"/>
  <c r="B572" i="10"/>
  <c r="N571" i="10"/>
  <c r="P571" i="10" s="1"/>
  <c r="D571" i="10"/>
  <c r="H571" i="10" s="1"/>
  <c r="B571" i="10"/>
  <c r="N570" i="10"/>
  <c r="P570" i="10" s="1"/>
  <c r="D570" i="10"/>
  <c r="H570" i="10" s="1"/>
  <c r="B570" i="10"/>
  <c r="N569" i="10"/>
  <c r="P569" i="10" s="1"/>
  <c r="D569" i="10"/>
  <c r="H569" i="10" s="1"/>
  <c r="B569" i="10"/>
  <c r="N568" i="10"/>
  <c r="P568" i="10" s="1"/>
  <c r="D568" i="10"/>
  <c r="H568" i="10" s="1"/>
  <c r="B568" i="10"/>
  <c r="N567" i="10"/>
  <c r="P567" i="10" s="1"/>
  <c r="D567" i="10"/>
  <c r="H567" i="10" s="1"/>
  <c r="B567" i="10"/>
  <c r="N566" i="10"/>
  <c r="P566" i="10" s="1"/>
  <c r="D566" i="10"/>
  <c r="H566" i="10" s="1"/>
  <c r="B566" i="10"/>
  <c r="N565" i="10"/>
  <c r="P565" i="10" s="1"/>
  <c r="D565" i="10"/>
  <c r="H565" i="10" s="1"/>
  <c r="B565" i="10"/>
  <c r="N564" i="10"/>
  <c r="P564" i="10" s="1"/>
  <c r="D564" i="10"/>
  <c r="H564" i="10" s="1"/>
  <c r="B564" i="10"/>
  <c r="N563" i="10"/>
  <c r="P563" i="10" s="1"/>
  <c r="D563" i="10"/>
  <c r="H563" i="10" s="1"/>
  <c r="B563" i="10"/>
  <c r="N562" i="10"/>
  <c r="P562" i="10" s="1"/>
  <c r="D562" i="10"/>
  <c r="H562" i="10" s="1"/>
  <c r="B562" i="10"/>
  <c r="N561" i="10"/>
  <c r="P561" i="10" s="1"/>
  <c r="D561" i="10"/>
  <c r="H561" i="10" s="1"/>
  <c r="B561" i="10"/>
  <c r="N560" i="10"/>
  <c r="P560" i="10" s="1"/>
  <c r="D560" i="10"/>
  <c r="H560" i="10" s="1"/>
  <c r="B560" i="10"/>
  <c r="N559" i="10"/>
  <c r="P559" i="10" s="1"/>
  <c r="D559" i="10"/>
  <c r="H559" i="10" s="1"/>
  <c r="B559" i="10"/>
  <c r="N558" i="10"/>
  <c r="P558" i="10" s="1"/>
  <c r="D558" i="10"/>
  <c r="H558" i="10" s="1"/>
  <c r="B558" i="10"/>
  <c r="N557" i="10"/>
  <c r="P557" i="10" s="1"/>
  <c r="D557" i="10"/>
  <c r="H557" i="10" s="1"/>
  <c r="B557" i="10"/>
  <c r="N556" i="10"/>
  <c r="P556" i="10" s="1"/>
  <c r="D556" i="10"/>
  <c r="H556" i="10" s="1"/>
  <c r="B556" i="10"/>
  <c r="N555" i="10"/>
  <c r="P555" i="10" s="1"/>
  <c r="D555" i="10"/>
  <c r="H555" i="10" s="1"/>
  <c r="B555" i="10"/>
  <c r="N554" i="10"/>
  <c r="P554" i="10" s="1"/>
  <c r="D554" i="10"/>
  <c r="H554" i="10" s="1"/>
  <c r="B554" i="10"/>
  <c r="N553" i="10"/>
  <c r="P553" i="10" s="1"/>
  <c r="D553" i="10"/>
  <c r="H553" i="10" s="1"/>
  <c r="B553" i="10"/>
  <c r="N552" i="10"/>
  <c r="P552" i="10" s="1"/>
  <c r="D552" i="10"/>
  <c r="H552" i="10" s="1"/>
  <c r="B552" i="10"/>
  <c r="N551" i="10"/>
  <c r="P551" i="10" s="1"/>
  <c r="D551" i="10"/>
  <c r="H551" i="10" s="1"/>
  <c r="B551" i="10"/>
  <c r="N550" i="10"/>
  <c r="P550" i="10" s="1"/>
  <c r="D550" i="10"/>
  <c r="H550" i="10" s="1"/>
  <c r="B550" i="10"/>
  <c r="N549" i="10"/>
  <c r="P549" i="10" s="1"/>
  <c r="D549" i="10"/>
  <c r="H549" i="10" s="1"/>
  <c r="B549" i="10"/>
  <c r="N548" i="10"/>
  <c r="P548" i="10" s="1"/>
  <c r="D548" i="10"/>
  <c r="H548" i="10" s="1"/>
  <c r="B548" i="10"/>
  <c r="N547" i="10"/>
  <c r="P547" i="10" s="1"/>
  <c r="D547" i="10"/>
  <c r="H547" i="10" s="1"/>
  <c r="B547" i="10"/>
  <c r="N546" i="10"/>
  <c r="P546" i="10" s="1"/>
  <c r="D546" i="10"/>
  <c r="H546" i="10" s="1"/>
  <c r="B546" i="10"/>
  <c r="N545" i="10"/>
  <c r="P545" i="10" s="1"/>
  <c r="D545" i="10"/>
  <c r="H545" i="10" s="1"/>
  <c r="B545" i="10"/>
  <c r="N544" i="10"/>
  <c r="P544" i="10" s="1"/>
  <c r="D544" i="10"/>
  <c r="H544" i="10" s="1"/>
  <c r="B544" i="10"/>
  <c r="N543" i="10"/>
  <c r="P543" i="10" s="1"/>
  <c r="D543" i="10"/>
  <c r="H543" i="10" s="1"/>
  <c r="B543" i="10"/>
  <c r="N542" i="10"/>
  <c r="P542" i="10" s="1"/>
  <c r="D542" i="10"/>
  <c r="H542" i="10" s="1"/>
  <c r="B542" i="10"/>
  <c r="N541" i="10"/>
  <c r="P541" i="10" s="1"/>
  <c r="D541" i="10"/>
  <c r="H541" i="10" s="1"/>
  <c r="B541" i="10"/>
  <c r="N540" i="10"/>
  <c r="P540" i="10" s="1"/>
  <c r="D540" i="10"/>
  <c r="H540" i="10" s="1"/>
  <c r="B540" i="10"/>
  <c r="N539" i="10"/>
  <c r="P539" i="10" s="1"/>
  <c r="D539" i="10"/>
  <c r="H539" i="10" s="1"/>
  <c r="B539" i="10"/>
  <c r="N538" i="10"/>
  <c r="P538" i="10" s="1"/>
  <c r="D538" i="10"/>
  <c r="H538" i="10" s="1"/>
  <c r="B538" i="10"/>
  <c r="N537" i="10"/>
  <c r="P537" i="10" s="1"/>
  <c r="D537" i="10"/>
  <c r="H537" i="10" s="1"/>
  <c r="B537" i="10"/>
  <c r="N536" i="10"/>
  <c r="P536" i="10" s="1"/>
  <c r="D536" i="10"/>
  <c r="H536" i="10" s="1"/>
  <c r="B536" i="10"/>
  <c r="N535" i="10"/>
  <c r="P535" i="10" s="1"/>
  <c r="D535" i="10"/>
  <c r="H535" i="10" s="1"/>
  <c r="B535" i="10"/>
  <c r="N534" i="10"/>
  <c r="P534" i="10" s="1"/>
  <c r="D534" i="10"/>
  <c r="H534" i="10" s="1"/>
  <c r="B534" i="10"/>
  <c r="N533" i="10"/>
  <c r="P533" i="10" s="1"/>
  <c r="D533" i="10"/>
  <c r="H533" i="10" s="1"/>
  <c r="B533" i="10"/>
  <c r="N532" i="10"/>
  <c r="P532" i="10" s="1"/>
  <c r="D532" i="10"/>
  <c r="H532" i="10" s="1"/>
  <c r="B532" i="10"/>
  <c r="N531" i="10"/>
  <c r="P531" i="10" s="1"/>
  <c r="D531" i="10"/>
  <c r="H531" i="10" s="1"/>
  <c r="B531" i="10"/>
  <c r="N530" i="10"/>
  <c r="P530" i="10" s="1"/>
  <c r="D530" i="10"/>
  <c r="H530" i="10" s="1"/>
  <c r="B530" i="10"/>
  <c r="N529" i="10"/>
  <c r="P529" i="10" s="1"/>
  <c r="D529" i="10"/>
  <c r="H529" i="10" s="1"/>
  <c r="B529" i="10"/>
  <c r="N528" i="10"/>
  <c r="P528" i="10" s="1"/>
  <c r="D528" i="10"/>
  <c r="H528" i="10" s="1"/>
  <c r="B528" i="10"/>
  <c r="N527" i="10"/>
  <c r="P527" i="10" s="1"/>
  <c r="D527" i="10"/>
  <c r="H527" i="10" s="1"/>
  <c r="B527" i="10"/>
  <c r="N526" i="10"/>
  <c r="P526" i="10" s="1"/>
  <c r="D526" i="10"/>
  <c r="H526" i="10" s="1"/>
  <c r="B526" i="10"/>
  <c r="N525" i="10"/>
  <c r="P525" i="10" s="1"/>
  <c r="D525" i="10"/>
  <c r="H525" i="10" s="1"/>
  <c r="B525" i="10"/>
  <c r="N524" i="10"/>
  <c r="P524" i="10" s="1"/>
  <c r="D524" i="10"/>
  <c r="H524" i="10" s="1"/>
  <c r="B524" i="10"/>
  <c r="N523" i="10"/>
  <c r="P523" i="10" s="1"/>
  <c r="D523" i="10"/>
  <c r="H523" i="10" s="1"/>
  <c r="B523" i="10"/>
  <c r="N522" i="10"/>
  <c r="P522" i="10" s="1"/>
  <c r="D522" i="10"/>
  <c r="H522" i="10" s="1"/>
  <c r="B522" i="10"/>
  <c r="N521" i="10"/>
  <c r="P521" i="10" s="1"/>
  <c r="D521" i="10"/>
  <c r="H521" i="10" s="1"/>
  <c r="B521" i="10"/>
  <c r="N520" i="10"/>
  <c r="P520" i="10" s="1"/>
  <c r="D520" i="10"/>
  <c r="H520" i="10" s="1"/>
  <c r="B520" i="10"/>
  <c r="N519" i="10"/>
  <c r="P519" i="10" s="1"/>
  <c r="D519" i="10"/>
  <c r="H519" i="10" s="1"/>
  <c r="B519" i="10"/>
  <c r="N518" i="10"/>
  <c r="P518" i="10" s="1"/>
  <c r="D518" i="10"/>
  <c r="H518" i="10" s="1"/>
  <c r="B518" i="10"/>
  <c r="N517" i="10"/>
  <c r="P517" i="10" s="1"/>
  <c r="D517" i="10"/>
  <c r="H517" i="10" s="1"/>
  <c r="B517" i="10"/>
  <c r="N516" i="10"/>
  <c r="P516" i="10" s="1"/>
  <c r="D516" i="10"/>
  <c r="H516" i="10" s="1"/>
  <c r="B516" i="10"/>
  <c r="N515" i="10"/>
  <c r="P515" i="10" s="1"/>
  <c r="D515" i="10"/>
  <c r="H515" i="10" s="1"/>
  <c r="B515" i="10"/>
  <c r="N514" i="10"/>
  <c r="P514" i="10" s="1"/>
  <c r="D514" i="10"/>
  <c r="H514" i="10" s="1"/>
  <c r="B514" i="10"/>
  <c r="N513" i="10"/>
  <c r="P513" i="10" s="1"/>
  <c r="D513" i="10"/>
  <c r="H513" i="10" s="1"/>
  <c r="B513" i="10"/>
  <c r="N512" i="10"/>
  <c r="P512" i="10" s="1"/>
  <c r="D512" i="10"/>
  <c r="H512" i="10" s="1"/>
  <c r="B512" i="10"/>
  <c r="N511" i="10"/>
  <c r="P511" i="10" s="1"/>
  <c r="D511" i="10"/>
  <c r="H511" i="10" s="1"/>
  <c r="B511" i="10"/>
  <c r="N510" i="10"/>
  <c r="P510" i="10" s="1"/>
  <c r="D510" i="10"/>
  <c r="H510" i="10" s="1"/>
  <c r="B510" i="10"/>
  <c r="N509" i="10"/>
  <c r="P509" i="10" s="1"/>
  <c r="D509" i="10"/>
  <c r="H509" i="10" s="1"/>
  <c r="B509" i="10"/>
  <c r="N508" i="10"/>
  <c r="P508" i="10" s="1"/>
  <c r="D508" i="10"/>
  <c r="H508" i="10" s="1"/>
  <c r="B508" i="10"/>
  <c r="N507" i="10"/>
  <c r="P507" i="10" s="1"/>
  <c r="D507" i="10"/>
  <c r="H507" i="10" s="1"/>
  <c r="B507" i="10"/>
  <c r="N506" i="10"/>
  <c r="P506" i="10" s="1"/>
  <c r="D506" i="10"/>
  <c r="H506" i="10" s="1"/>
  <c r="B506" i="10"/>
  <c r="N505" i="10"/>
  <c r="P505" i="10" s="1"/>
  <c r="D505" i="10"/>
  <c r="H505" i="10" s="1"/>
  <c r="B505" i="10"/>
  <c r="N504" i="10"/>
  <c r="P504" i="10" s="1"/>
  <c r="D504" i="10"/>
  <c r="H504" i="10" s="1"/>
  <c r="B504" i="10"/>
  <c r="N503" i="10"/>
  <c r="P503" i="10" s="1"/>
  <c r="D503" i="10"/>
  <c r="H503" i="10" s="1"/>
  <c r="B503" i="10"/>
  <c r="N502" i="10"/>
  <c r="P502" i="10" s="1"/>
  <c r="D502" i="10"/>
  <c r="H502" i="10" s="1"/>
  <c r="B502" i="10"/>
  <c r="N501" i="10"/>
  <c r="P501" i="10" s="1"/>
  <c r="D501" i="10"/>
  <c r="H501" i="10" s="1"/>
  <c r="B501" i="10"/>
  <c r="N500" i="10"/>
  <c r="P500" i="10" s="1"/>
  <c r="D500" i="10"/>
  <c r="H500" i="10" s="1"/>
  <c r="B500" i="10"/>
  <c r="N499" i="10"/>
  <c r="P499" i="10" s="1"/>
  <c r="D499" i="10"/>
  <c r="H499" i="10" s="1"/>
  <c r="B499" i="10"/>
  <c r="N498" i="10"/>
  <c r="P498" i="10" s="1"/>
  <c r="D498" i="10"/>
  <c r="H498" i="10" s="1"/>
  <c r="B498" i="10"/>
  <c r="N497" i="10"/>
  <c r="P497" i="10" s="1"/>
  <c r="D497" i="10"/>
  <c r="H497" i="10" s="1"/>
  <c r="B497" i="10"/>
  <c r="N496" i="10"/>
  <c r="P496" i="10" s="1"/>
  <c r="D496" i="10"/>
  <c r="H496" i="10" s="1"/>
  <c r="B496" i="10"/>
  <c r="N495" i="10"/>
  <c r="P495" i="10" s="1"/>
  <c r="D495" i="10"/>
  <c r="H495" i="10" s="1"/>
  <c r="B495" i="10"/>
  <c r="N494" i="10"/>
  <c r="P494" i="10" s="1"/>
  <c r="D494" i="10"/>
  <c r="H494" i="10" s="1"/>
  <c r="B494" i="10"/>
  <c r="N493" i="10"/>
  <c r="P493" i="10" s="1"/>
  <c r="D493" i="10"/>
  <c r="H493" i="10" s="1"/>
  <c r="B493" i="10"/>
  <c r="N492" i="10"/>
  <c r="P492" i="10" s="1"/>
  <c r="D492" i="10"/>
  <c r="H492" i="10" s="1"/>
  <c r="B492" i="10"/>
  <c r="N491" i="10"/>
  <c r="P491" i="10" s="1"/>
  <c r="D491" i="10"/>
  <c r="H491" i="10" s="1"/>
  <c r="B491" i="10"/>
  <c r="N490" i="10"/>
  <c r="P490" i="10" s="1"/>
  <c r="D490" i="10"/>
  <c r="H490" i="10" s="1"/>
  <c r="B490" i="10"/>
  <c r="N489" i="10"/>
  <c r="P489" i="10" s="1"/>
  <c r="D489" i="10"/>
  <c r="H489" i="10" s="1"/>
  <c r="B489" i="10"/>
  <c r="N488" i="10"/>
  <c r="P488" i="10" s="1"/>
  <c r="D488" i="10"/>
  <c r="H488" i="10" s="1"/>
  <c r="B488" i="10"/>
  <c r="N487" i="10"/>
  <c r="P487" i="10" s="1"/>
  <c r="D487" i="10"/>
  <c r="H487" i="10" s="1"/>
  <c r="B487" i="10"/>
  <c r="N486" i="10"/>
  <c r="P486" i="10" s="1"/>
  <c r="D486" i="10"/>
  <c r="H486" i="10" s="1"/>
  <c r="B486" i="10"/>
  <c r="N485" i="10"/>
  <c r="P485" i="10" s="1"/>
  <c r="D485" i="10"/>
  <c r="H485" i="10" s="1"/>
  <c r="B485" i="10"/>
  <c r="N484" i="10"/>
  <c r="P484" i="10" s="1"/>
  <c r="D484" i="10"/>
  <c r="H484" i="10" s="1"/>
  <c r="B484" i="10"/>
  <c r="N483" i="10"/>
  <c r="P483" i="10" s="1"/>
  <c r="D483" i="10"/>
  <c r="H483" i="10" s="1"/>
  <c r="B483" i="10"/>
  <c r="N482" i="10"/>
  <c r="P482" i="10" s="1"/>
  <c r="D482" i="10"/>
  <c r="H482" i="10" s="1"/>
  <c r="B482" i="10"/>
  <c r="N481" i="10"/>
  <c r="P481" i="10" s="1"/>
  <c r="D481" i="10"/>
  <c r="H481" i="10" s="1"/>
  <c r="B481" i="10"/>
  <c r="N480" i="10"/>
  <c r="P480" i="10" s="1"/>
  <c r="D480" i="10"/>
  <c r="H480" i="10" s="1"/>
  <c r="B480" i="10"/>
  <c r="N479" i="10"/>
  <c r="P479" i="10" s="1"/>
  <c r="D479" i="10"/>
  <c r="H479" i="10" s="1"/>
  <c r="B479" i="10"/>
  <c r="N478" i="10"/>
  <c r="P478" i="10" s="1"/>
  <c r="D478" i="10"/>
  <c r="H478" i="10" s="1"/>
  <c r="B478" i="10"/>
  <c r="N477" i="10"/>
  <c r="P477" i="10" s="1"/>
  <c r="D477" i="10"/>
  <c r="H477" i="10" s="1"/>
  <c r="B477" i="10"/>
  <c r="N476" i="10"/>
  <c r="P476" i="10" s="1"/>
  <c r="D476" i="10"/>
  <c r="H476" i="10" s="1"/>
  <c r="B476" i="10"/>
  <c r="N475" i="10"/>
  <c r="P475" i="10" s="1"/>
  <c r="D475" i="10"/>
  <c r="H475" i="10" s="1"/>
  <c r="B475" i="10"/>
  <c r="N474" i="10"/>
  <c r="P474" i="10" s="1"/>
  <c r="D474" i="10"/>
  <c r="H474" i="10" s="1"/>
  <c r="B474" i="10"/>
  <c r="N473" i="10"/>
  <c r="P473" i="10" s="1"/>
  <c r="D473" i="10"/>
  <c r="H473" i="10" s="1"/>
  <c r="B473" i="10"/>
  <c r="N472" i="10"/>
  <c r="P472" i="10" s="1"/>
  <c r="D472" i="10"/>
  <c r="H472" i="10" s="1"/>
  <c r="B472" i="10"/>
  <c r="N471" i="10"/>
  <c r="P471" i="10" s="1"/>
  <c r="D471" i="10"/>
  <c r="H471" i="10" s="1"/>
  <c r="B471" i="10"/>
  <c r="N470" i="10"/>
  <c r="P470" i="10" s="1"/>
  <c r="D470" i="10"/>
  <c r="H470" i="10" s="1"/>
  <c r="B470" i="10"/>
  <c r="N469" i="10"/>
  <c r="P469" i="10" s="1"/>
  <c r="D469" i="10"/>
  <c r="H469" i="10" s="1"/>
  <c r="B469" i="10"/>
  <c r="N468" i="10"/>
  <c r="P468" i="10" s="1"/>
  <c r="D468" i="10"/>
  <c r="H468" i="10" s="1"/>
  <c r="B468" i="10"/>
  <c r="N467" i="10"/>
  <c r="P467" i="10" s="1"/>
  <c r="D467" i="10"/>
  <c r="H467" i="10" s="1"/>
  <c r="B467" i="10"/>
  <c r="N466" i="10"/>
  <c r="P466" i="10" s="1"/>
  <c r="D466" i="10"/>
  <c r="H466" i="10" s="1"/>
  <c r="B466" i="10"/>
  <c r="N465" i="10"/>
  <c r="P465" i="10" s="1"/>
  <c r="D465" i="10"/>
  <c r="H465" i="10" s="1"/>
  <c r="B465" i="10"/>
  <c r="N464" i="10"/>
  <c r="P464" i="10" s="1"/>
  <c r="D464" i="10"/>
  <c r="H464" i="10" s="1"/>
  <c r="B464" i="10"/>
  <c r="N463" i="10"/>
  <c r="P463" i="10" s="1"/>
  <c r="D463" i="10"/>
  <c r="H463" i="10" s="1"/>
  <c r="B463" i="10"/>
  <c r="N462" i="10"/>
  <c r="P462" i="10" s="1"/>
  <c r="D462" i="10"/>
  <c r="H462" i="10" s="1"/>
  <c r="B462" i="10"/>
  <c r="N461" i="10"/>
  <c r="P461" i="10" s="1"/>
  <c r="D461" i="10"/>
  <c r="H461" i="10" s="1"/>
  <c r="B461" i="10"/>
  <c r="N460" i="10"/>
  <c r="P460" i="10" s="1"/>
  <c r="D460" i="10"/>
  <c r="H460" i="10" s="1"/>
  <c r="B460" i="10"/>
  <c r="N459" i="10"/>
  <c r="P459" i="10" s="1"/>
  <c r="D459" i="10"/>
  <c r="H459" i="10" s="1"/>
  <c r="B459" i="10"/>
  <c r="N458" i="10"/>
  <c r="P458" i="10" s="1"/>
  <c r="D458" i="10"/>
  <c r="H458" i="10" s="1"/>
  <c r="B458" i="10"/>
  <c r="N457" i="10"/>
  <c r="P457" i="10" s="1"/>
  <c r="D457" i="10"/>
  <c r="H457" i="10" s="1"/>
  <c r="B457" i="10"/>
  <c r="N456" i="10"/>
  <c r="P456" i="10" s="1"/>
  <c r="D456" i="10"/>
  <c r="H456" i="10" s="1"/>
  <c r="B456" i="10"/>
  <c r="N455" i="10"/>
  <c r="P455" i="10" s="1"/>
  <c r="D455" i="10"/>
  <c r="H455" i="10" s="1"/>
  <c r="B455" i="10"/>
  <c r="N454" i="10"/>
  <c r="P454" i="10" s="1"/>
  <c r="D454" i="10"/>
  <c r="H454" i="10" s="1"/>
  <c r="B454" i="10"/>
  <c r="N453" i="10"/>
  <c r="P453" i="10" s="1"/>
  <c r="D453" i="10"/>
  <c r="H453" i="10" s="1"/>
  <c r="B453" i="10"/>
  <c r="N452" i="10"/>
  <c r="P452" i="10" s="1"/>
  <c r="D452" i="10"/>
  <c r="H452" i="10" s="1"/>
  <c r="B452" i="10"/>
  <c r="N451" i="10"/>
  <c r="P451" i="10" s="1"/>
  <c r="D451" i="10"/>
  <c r="H451" i="10" s="1"/>
  <c r="B451" i="10"/>
  <c r="N450" i="10"/>
  <c r="P450" i="10" s="1"/>
  <c r="D450" i="10"/>
  <c r="H450" i="10" s="1"/>
  <c r="B450" i="10"/>
  <c r="N449" i="10"/>
  <c r="P449" i="10" s="1"/>
  <c r="D449" i="10"/>
  <c r="H449" i="10" s="1"/>
  <c r="B449" i="10"/>
  <c r="N448" i="10"/>
  <c r="P448" i="10" s="1"/>
  <c r="D448" i="10"/>
  <c r="H448" i="10" s="1"/>
  <c r="B448" i="10"/>
  <c r="N447" i="10"/>
  <c r="P447" i="10" s="1"/>
  <c r="D447" i="10"/>
  <c r="H447" i="10" s="1"/>
  <c r="B447" i="10"/>
  <c r="N446" i="10"/>
  <c r="P446" i="10" s="1"/>
  <c r="D446" i="10"/>
  <c r="H446" i="10" s="1"/>
  <c r="B446" i="10"/>
  <c r="N445" i="10"/>
  <c r="P445" i="10" s="1"/>
  <c r="D445" i="10"/>
  <c r="H445" i="10" s="1"/>
  <c r="B445" i="10"/>
  <c r="N444" i="10"/>
  <c r="P444" i="10" s="1"/>
  <c r="D444" i="10"/>
  <c r="H444" i="10" s="1"/>
  <c r="B444" i="10"/>
  <c r="N443" i="10"/>
  <c r="P443" i="10" s="1"/>
  <c r="D443" i="10"/>
  <c r="H443" i="10" s="1"/>
  <c r="B443" i="10"/>
  <c r="N442" i="10"/>
  <c r="P442" i="10" s="1"/>
  <c r="D442" i="10"/>
  <c r="H442" i="10" s="1"/>
  <c r="B442" i="10"/>
  <c r="N441" i="10"/>
  <c r="D441" i="10"/>
  <c r="H441" i="10" s="1"/>
  <c r="B441" i="10"/>
  <c r="N440" i="10"/>
  <c r="P440" i="10" s="1"/>
  <c r="D440" i="10"/>
  <c r="H440" i="10" s="1"/>
  <c r="B440" i="10"/>
  <c r="N439" i="10"/>
  <c r="P439" i="10" s="1"/>
  <c r="D439" i="10"/>
  <c r="H439" i="10" s="1"/>
  <c r="B439" i="10"/>
  <c r="N438" i="10"/>
  <c r="P438" i="10" s="1"/>
  <c r="D438" i="10"/>
  <c r="H438" i="10" s="1"/>
  <c r="B438" i="10"/>
  <c r="N437" i="10"/>
  <c r="P437" i="10" s="1"/>
  <c r="D437" i="10"/>
  <c r="H437" i="10" s="1"/>
  <c r="B437" i="10"/>
  <c r="N436" i="10"/>
  <c r="P436" i="10" s="1"/>
  <c r="D436" i="10"/>
  <c r="H436" i="10" s="1"/>
  <c r="B436" i="10"/>
  <c r="N435" i="10"/>
  <c r="P435" i="10" s="1"/>
  <c r="D435" i="10"/>
  <c r="H435" i="10" s="1"/>
  <c r="B435" i="10"/>
  <c r="N434" i="10"/>
  <c r="P434" i="10" s="1"/>
  <c r="D434" i="10"/>
  <c r="H434" i="10" s="1"/>
  <c r="B434" i="10"/>
  <c r="N433" i="10"/>
  <c r="P433" i="10" s="1"/>
  <c r="D433" i="10"/>
  <c r="H433" i="10" s="1"/>
  <c r="B433" i="10"/>
  <c r="N432" i="10"/>
  <c r="P432" i="10" s="1"/>
  <c r="D432" i="10"/>
  <c r="H432" i="10" s="1"/>
  <c r="B432" i="10"/>
  <c r="N431" i="10"/>
  <c r="P431" i="10" s="1"/>
  <c r="D431" i="10"/>
  <c r="H431" i="10" s="1"/>
  <c r="B431" i="10"/>
  <c r="N430" i="10"/>
  <c r="P430" i="10" s="1"/>
  <c r="D430" i="10"/>
  <c r="H430" i="10" s="1"/>
  <c r="B430" i="10"/>
  <c r="N429" i="10"/>
  <c r="P429" i="10" s="1"/>
  <c r="D429" i="10"/>
  <c r="H429" i="10" s="1"/>
  <c r="B429" i="10"/>
  <c r="N428" i="10"/>
  <c r="P428" i="10" s="1"/>
  <c r="D428" i="10"/>
  <c r="H428" i="10" s="1"/>
  <c r="B428" i="10"/>
  <c r="N427" i="10"/>
  <c r="P427" i="10" s="1"/>
  <c r="D427" i="10"/>
  <c r="H427" i="10" s="1"/>
  <c r="B427" i="10"/>
  <c r="N426" i="10"/>
  <c r="P426" i="10" s="1"/>
  <c r="D426" i="10"/>
  <c r="H426" i="10" s="1"/>
  <c r="B426" i="10"/>
  <c r="N425" i="10"/>
  <c r="P425" i="10" s="1"/>
  <c r="D425" i="10"/>
  <c r="H425" i="10" s="1"/>
  <c r="B425" i="10"/>
  <c r="N424" i="10"/>
  <c r="P424" i="10" s="1"/>
  <c r="D424" i="10"/>
  <c r="H424" i="10" s="1"/>
  <c r="B424" i="10"/>
  <c r="N423" i="10"/>
  <c r="P423" i="10" s="1"/>
  <c r="D423" i="10"/>
  <c r="H423" i="10" s="1"/>
  <c r="B423" i="10"/>
  <c r="N422" i="10"/>
  <c r="P422" i="10" s="1"/>
  <c r="D422" i="10"/>
  <c r="H422" i="10" s="1"/>
  <c r="B422" i="10"/>
  <c r="N421" i="10"/>
  <c r="P421" i="10" s="1"/>
  <c r="D421" i="10"/>
  <c r="H421" i="10" s="1"/>
  <c r="B421" i="10"/>
  <c r="N420" i="10"/>
  <c r="P420" i="10" s="1"/>
  <c r="D420" i="10"/>
  <c r="H420" i="10" s="1"/>
  <c r="B420" i="10"/>
  <c r="N419" i="10"/>
  <c r="P419" i="10" s="1"/>
  <c r="D419" i="10"/>
  <c r="H419" i="10" s="1"/>
  <c r="B419" i="10"/>
  <c r="N418" i="10"/>
  <c r="P418" i="10" s="1"/>
  <c r="D418" i="10"/>
  <c r="H418" i="10" s="1"/>
  <c r="B418" i="10"/>
  <c r="N417" i="10"/>
  <c r="P417" i="10" s="1"/>
  <c r="D417" i="10"/>
  <c r="H417" i="10" s="1"/>
  <c r="B417" i="10"/>
  <c r="N416" i="10"/>
  <c r="P416" i="10" s="1"/>
  <c r="D416" i="10"/>
  <c r="H416" i="10" s="1"/>
  <c r="B416" i="10"/>
  <c r="N415" i="10"/>
  <c r="P415" i="10" s="1"/>
  <c r="D415" i="10"/>
  <c r="H415" i="10" s="1"/>
  <c r="B415" i="10"/>
  <c r="N414" i="10"/>
  <c r="P414" i="10" s="1"/>
  <c r="D414" i="10"/>
  <c r="H414" i="10" s="1"/>
  <c r="B414" i="10"/>
  <c r="N413" i="10"/>
  <c r="P413" i="10" s="1"/>
  <c r="D413" i="10"/>
  <c r="H413" i="10" s="1"/>
  <c r="B413" i="10"/>
  <c r="N412" i="10"/>
  <c r="P412" i="10" s="1"/>
  <c r="D412" i="10"/>
  <c r="H412" i="10" s="1"/>
  <c r="B412" i="10"/>
  <c r="N411" i="10"/>
  <c r="P411" i="10" s="1"/>
  <c r="D411" i="10"/>
  <c r="H411" i="10" s="1"/>
  <c r="B411" i="10"/>
  <c r="N410" i="10"/>
  <c r="P410" i="10" s="1"/>
  <c r="D410" i="10"/>
  <c r="H410" i="10" s="1"/>
  <c r="B410" i="10"/>
  <c r="N409" i="10"/>
  <c r="P409" i="10" s="1"/>
  <c r="D409" i="10"/>
  <c r="H409" i="10" s="1"/>
  <c r="B409" i="10"/>
  <c r="N408" i="10"/>
  <c r="P408" i="10" s="1"/>
  <c r="D408" i="10"/>
  <c r="H408" i="10" s="1"/>
  <c r="B408" i="10"/>
  <c r="N407" i="10"/>
  <c r="P407" i="10" s="1"/>
  <c r="D407" i="10"/>
  <c r="H407" i="10" s="1"/>
  <c r="B407" i="10"/>
  <c r="N406" i="10"/>
  <c r="P406" i="10" s="1"/>
  <c r="D406" i="10"/>
  <c r="H406" i="10" s="1"/>
  <c r="B406" i="10"/>
  <c r="N405" i="10"/>
  <c r="P405" i="10" s="1"/>
  <c r="D405" i="10"/>
  <c r="H405" i="10" s="1"/>
  <c r="B405" i="10"/>
  <c r="N404" i="10"/>
  <c r="P404" i="10" s="1"/>
  <c r="D404" i="10"/>
  <c r="H404" i="10" s="1"/>
  <c r="B404" i="10"/>
  <c r="N403" i="10"/>
  <c r="P403" i="10" s="1"/>
  <c r="D403" i="10"/>
  <c r="H403" i="10" s="1"/>
  <c r="B403" i="10"/>
  <c r="N402" i="10"/>
  <c r="P402" i="10" s="1"/>
  <c r="D402" i="10"/>
  <c r="H402" i="10" s="1"/>
  <c r="B402" i="10"/>
  <c r="N401" i="10"/>
  <c r="P401" i="10" s="1"/>
  <c r="D401" i="10"/>
  <c r="H401" i="10" s="1"/>
  <c r="B401" i="10"/>
  <c r="N400" i="10"/>
  <c r="P400" i="10" s="1"/>
  <c r="D400" i="10"/>
  <c r="H400" i="10" s="1"/>
  <c r="B400" i="10"/>
  <c r="N399" i="10"/>
  <c r="P399" i="10" s="1"/>
  <c r="D399" i="10"/>
  <c r="H399" i="10" s="1"/>
  <c r="B399" i="10"/>
  <c r="N398" i="10"/>
  <c r="P398" i="10" s="1"/>
  <c r="D398" i="10"/>
  <c r="H398" i="10" s="1"/>
  <c r="B398" i="10"/>
  <c r="N397" i="10"/>
  <c r="P397" i="10" s="1"/>
  <c r="D397" i="10"/>
  <c r="H397" i="10" s="1"/>
  <c r="B397" i="10"/>
  <c r="N396" i="10"/>
  <c r="P396" i="10" s="1"/>
  <c r="D396" i="10"/>
  <c r="H396" i="10" s="1"/>
  <c r="B396" i="10"/>
  <c r="N395" i="10"/>
  <c r="P395" i="10" s="1"/>
  <c r="D395" i="10"/>
  <c r="H395" i="10" s="1"/>
  <c r="B395" i="10"/>
  <c r="N394" i="10"/>
  <c r="P394" i="10" s="1"/>
  <c r="D394" i="10"/>
  <c r="H394" i="10" s="1"/>
  <c r="B394" i="10"/>
  <c r="N393" i="10"/>
  <c r="P393" i="10" s="1"/>
  <c r="D393" i="10"/>
  <c r="H393" i="10" s="1"/>
  <c r="B393" i="10"/>
  <c r="N392" i="10"/>
  <c r="P392" i="10" s="1"/>
  <c r="D392" i="10"/>
  <c r="H392" i="10" s="1"/>
  <c r="B392" i="10"/>
  <c r="N391" i="10"/>
  <c r="P391" i="10" s="1"/>
  <c r="D391" i="10"/>
  <c r="H391" i="10" s="1"/>
  <c r="B391" i="10"/>
  <c r="N390" i="10"/>
  <c r="P390" i="10" s="1"/>
  <c r="D390" i="10"/>
  <c r="H390" i="10" s="1"/>
  <c r="B390" i="10"/>
  <c r="N389" i="10"/>
  <c r="P389" i="10" s="1"/>
  <c r="D389" i="10"/>
  <c r="H389" i="10" s="1"/>
  <c r="B389" i="10"/>
  <c r="N388" i="10"/>
  <c r="P388" i="10" s="1"/>
  <c r="D388" i="10"/>
  <c r="H388" i="10" s="1"/>
  <c r="B388" i="10"/>
  <c r="N387" i="10"/>
  <c r="P387" i="10" s="1"/>
  <c r="D387" i="10"/>
  <c r="H387" i="10" s="1"/>
  <c r="B387" i="10"/>
  <c r="N386" i="10"/>
  <c r="P386" i="10" s="1"/>
  <c r="D386" i="10"/>
  <c r="H386" i="10" s="1"/>
  <c r="B386" i="10"/>
  <c r="N385" i="10"/>
  <c r="P385" i="10" s="1"/>
  <c r="D385" i="10"/>
  <c r="H385" i="10" s="1"/>
  <c r="B385" i="10"/>
  <c r="N384" i="10"/>
  <c r="P384" i="10" s="1"/>
  <c r="D384" i="10"/>
  <c r="H384" i="10" s="1"/>
  <c r="B384" i="10"/>
  <c r="N383" i="10"/>
  <c r="P383" i="10" s="1"/>
  <c r="D383" i="10"/>
  <c r="H383" i="10" s="1"/>
  <c r="B383" i="10"/>
  <c r="N382" i="10"/>
  <c r="P382" i="10" s="1"/>
  <c r="D382" i="10"/>
  <c r="H382" i="10" s="1"/>
  <c r="B382" i="10"/>
  <c r="N381" i="10"/>
  <c r="P381" i="10" s="1"/>
  <c r="D381" i="10"/>
  <c r="H381" i="10" s="1"/>
  <c r="B381" i="10"/>
  <c r="N380" i="10"/>
  <c r="P380" i="10" s="1"/>
  <c r="D380" i="10"/>
  <c r="H380" i="10" s="1"/>
  <c r="B380" i="10"/>
  <c r="N379" i="10"/>
  <c r="P379" i="10" s="1"/>
  <c r="D379" i="10"/>
  <c r="H379" i="10" s="1"/>
  <c r="B379" i="10"/>
  <c r="N378" i="10"/>
  <c r="P378" i="10" s="1"/>
  <c r="D378" i="10"/>
  <c r="H378" i="10" s="1"/>
  <c r="B378" i="10"/>
  <c r="N377" i="10"/>
  <c r="P377" i="10" s="1"/>
  <c r="D377" i="10"/>
  <c r="H377" i="10" s="1"/>
  <c r="B377" i="10"/>
  <c r="N376" i="10"/>
  <c r="P376" i="10" s="1"/>
  <c r="D376" i="10"/>
  <c r="H376" i="10" s="1"/>
  <c r="B376" i="10"/>
  <c r="N375" i="10"/>
  <c r="P375" i="10" s="1"/>
  <c r="D375" i="10"/>
  <c r="H375" i="10" s="1"/>
  <c r="B375" i="10"/>
  <c r="N374" i="10"/>
  <c r="P374" i="10" s="1"/>
  <c r="D374" i="10"/>
  <c r="H374" i="10" s="1"/>
  <c r="B374" i="10"/>
  <c r="N373" i="10"/>
  <c r="P373" i="10" s="1"/>
  <c r="D373" i="10"/>
  <c r="H373" i="10" s="1"/>
  <c r="B373" i="10"/>
  <c r="N372" i="10"/>
  <c r="P372" i="10" s="1"/>
  <c r="D372" i="10"/>
  <c r="H372" i="10" s="1"/>
  <c r="B372" i="10"/>
  <c r="N371" i="10"/>
  <c r="P371" i="10" s="1"/>
  <c r="D371" i="10"/>
  <c r="H371" i="10" s="1"/>
  <c r="B371" i="10"/>
  <c r="N370" i="10"/>
  <c r="P370" i="10" s="1"/>
  <c r="D370" i="10"/>
  <c r="H370" i="10" s="1"/>
  <c r="B370" i="10"/>
  <c r="N369" i="10"/>
  <c r="P369" i="10" s="1"/>
  <c r="D369" i="10"/>
  <c r="H369" i="10" s="1"/>
  <c r="B369" i="10"/>
  <c r="N368" i="10"/>
  <c r="P368" i="10" s="1"/>
  <c r="D368" i="10"/>
  <c r="H368" i="10" s="1"/>
  <c r="B368" i="10"/>
  <c r="N367" i="10"/>
  <c r="P367" i="10" s="1"/>
  <c r="D367" i="10"/>
  <c r="H367" i="10" s="1"/>
  <c r="B367" i="10"/>
  <c r="N366" i="10"/>
  <c r="P366" i="10" s="1"/>
  <c r="D366" i="10"/>
  <c r="H366" i="10" s="1"/>
  <c r="B366" i="10"/>
  <c r="N365" i="10"/>
  <c r="P365" i="10" s="1"/>
  <c r="D365" i="10"/>
  <c r="H365" i="10" s="1"/>
  <c r="B365" i="10"/>
  <c r="N364" i="10"/>
  <c r="P364" i="10" s="1"/>
  <c r="D364" i="10"/>
  <c r="H364" i="10" s="1"/>
  <c r="B364" i="10"/>
  <c r="N363" i="10"/>
  <c r="P363" i="10" s="1"/>
  <c r="D363" i="10"/>
  <c r="H363" i="10" s="1"/>
  <c r="B363" i="10"/>
  <c r="N362" i="10"/>
  <c r="P362" i="10" s="1"/>
  <c r="D362" i="10"/>
  <c r="H362" i="10" s="1"/>
  <c r="B362" i="10"/>
  <c r="N361" i="10"/>
  <c r="P361" i="10" s="1"/>
  <c r="D361" i="10"/>
  <c r="H361" i="10" s="1"/>
  <c r="B361" i="10"/>
  <c r="N360" i="10"/>
  <c r="P360" i="10" s="1"/>
  <c r="D360" i="10"/>
  <c r="H360" i="10" s="1"/>
  <c r="B360" i="10"/>
  <c r="N359" i="10"/>
  <c r="P359" i="10" s="1"/>
  <c r="D359" i="10"/>
  <c r="H359" i="10" s="1"/>
  <c r="B359" i="10"/>
  <c r="N358" i="10"/>
  <c r="P358" i="10" s="1"/>
  <c r="D358" i="10"/>
  <c r="H358" i="10" s="1"/>
  <c r="B358" i="10"/>
  <c r="N357" i="10"/>
  <c r="P357" i="10" s="1"/>
  <c r="D357" i="10"/>
  <c r="H357" i="10" s="1"/>
  <c r="B357" i="10"/>
  <c r="N356" i="10"/>
  <c r="P356" i="10" s="1"/>
  <c r="D356" i="10"/>
  <c r="H356" i="10" s="1"/>
  <c r="B356" i="10"/>
  <c r="N355" i="10"/>
  <c r="P355" i="10" s="1"/>
  <c r="D355" i="10"/>
  <c r="H355" i="10" s="1"/>
  <c r="B355" i="10"/>
  <c r="N354" i="10"/>
  <c r="P354" i="10" s="1"/>
  <c r="D354" i="10"/>
  <c r="H354" i="10" s="1"/>
  <c r="B354" i="10"/>
  <c r="N353" i="10"/>
  <c r="P353" i="10" s="1"/>
  <c r="D353" i="10"/>
  <c r="H353" i="10" s="1"/>
  <c r="B353" i="10"/>
  <c r="N352" i="10"/>
  <c r="P352" i="10" s="1"/>
  <c r="D352" i="10"/>
  <c r="H352" i="10" s="1"/>
  <c r="B352" i="10"/>
  <c r="N351" i="10"/>
  <c r="P351" i="10" s="1"/>
  <c r="D351" i="10"/>
  <c r="H351" i="10" s="1"/>
  <c r="B351" i="10"/>
  <c r="N350" i="10"/>
  <c r="P350" i="10" s="1"/>
  <c r="D350" i="10"/>
  <c r="H350" i="10" s="1"/>
  <c r="B350" i="10"/>
  <c r="N349" i="10"/>
  <c r="P349" i="10" s="1"/>
  <c r="D349" i="10"/>
  <c r="H349" i="10" s="1"/>
  <c r="B349" i="10"/>
  <c r="N348" i="10"/>
  <c r="P348" i="10" s="1"/>
  <c r="D348" i="10"/>
  <c r="H348" i="10" s="1"/>
  <c r="B348" i="10"/>
  <c r="N347" i="10"/>
  <c r="P347" i="10" s="1"/>
  <c r="D347" i="10"/>
  <c r="H347" i="10" s="1"/>
  <c r="B347" i="10"/>
  <c r="N346" i="10"/>
  <c r="P346" i="10" s="1"/>
  <c r="D346" i="10"/>
  <c r="H346" i="10" s="1"/>
  <c r="B346" i="10"/>
  <c r="N345" i="10"/>
  <c r="P345" i="10" s="1"/>
  <c r="D345" i="10"/>
  <c r="H345" i="10" s="1"/>
  <c r="B345" i="10"/>
  <c r="N344" i="10"/>
  <c r="P344" i="10" s="1"/>
  <c r="D344" i="10"/>
  <c r="H344" i="10" s="1"/>
  <c r="B344" i="10"/>
  <c r="N343" i="10"/>
  <c r="P343" i="10" s="1"/>
  <c r="D343" i="10"/>
  <c r="H343" i="10" s="1"/>
  <c r="B343" i="10"/>
  <c r="N342" i="10"/>
  <c r="P342" i="10" s="1"/>
  <c r="D342" i="10"/>
  <c r="H342" i="10" s="1"/>
  <c r="B342" i="10"/>
  <c r="N341" i="10"/>
  <c r="P341" i="10" s="1"/>
  <c r="D341" i="10"/>
  <c r="H341" i="10" s="1"/>
  <c r="B341" i="10"/>
  <c r="N340" i="10"/>
  <c r="P340" i="10" s="1"/>
  <c r="D340" i="10"/>
  <c r="H340" i="10" s="1"/>
  <c r="B340" i="10"/>
  <c r="N339" i="10"/>
  <c r="P339" i="10" s="1"/>
  <c r="D339" i="10"/>
  <c r="H339" i="10" s="1"/>
  <c r="B339" i="10"/>
  <c r="N338" i="10"/>
  <c r="P338" i="10" s="1"/>
  <c r="D338" i="10"/>
  <c r="H338" i="10" s="1"/>
  <c r="B338" i="10"/>
  <c r="N337" i="10"/>
  <c r="P337" i="10" s="1"/>
  <c r="D337" i="10"/>
  <c r="H337" i="10" s="1"/>
  <c r="B337" i="10"/>
  <c r="N336" i="10"/>
  <c r="P336" i="10" s="1"/>
  <c r="D336" i="10"/>
  <c r="H336" i="10" s="1"/>
  <c r="B336" i="10"/>
  <c r="N335" i="10"/>
  <c r="P335" i="10" s="1"/>
  <c r="D335" i="10"/>
  <c r="H335" i="10" s="1"/>
  <c r="B335" i="10"/>
  <c r="N334" i="10"/>
  <c r="P334" i="10" s="1"/>
  <c r="D334" i="10"/>
  <c r="H334" i="10" s="1"/>
  <c r="B334" i="10"/>
  <c r="N333" i="10"/>
  <c r="P333" i="10" s="1"/>
  <c r="D333" i="10"/>
  <c r="H333" i="10" s="1"/>
  <c r="B333" i="10"/>
  <c r="N332" i="10"/>
  <c r="P332" i="10" s="1"/>
  <c r="D332" i="10"/>
  <c r="H332" i="10" s="1"/>
  <c r="B332" i="10"/>
  <c r="N331" i="10"/>
  <c r="P331" i="10" s="1"/>
  <c r="D331" i="10"/>
  <c r="H331" i="10" s="1"/>
  <c r="B331" i="10"/>
  <c r="N330" i="10"/>
  <c r="P330" i="10" s="1"/>
  <c r="D330" i="10"/>
  <c r="H330" i="10" s="1"/>
  <c r="B330" i="10"/>
  <c r="N329" i="10"/>
  <c r="P329" i="10" s="1"/>
  <c r="D329" i="10"/>
  <c r="H329" i="10" s="1"/>
  <c r="B329" i="10"/>
  <c r="N328" i="10"/>
  <c r="P328" i="10" s="1"/>
  <c r="D328" i="10"/>
  <c r="H328" i="10" s="1"/>
  <c r="B328" i="10"/>
  <c r="N327" i="10"/>
  <c r="P327" i="10" s="1"/>
  <c r="D327" i="10"/>
  <c r="H327" i="10" s="1"/>
  <c r="B327" i="10"/>
  <c r="N326" i="10"/>
  <c r="P326" i="10" s="1"/>
  <c r="D326" i="10"/>
  <c r="H326" i="10" s="1"/>
  <c r="B326" i="10"/>
  <c r="N325" i="10"/>
  <c r="P325" i="10" s="1"/>
  <c r="D325" i="10"/>
  <c r="H325" i="10" s="1"/>
  <c r="B325" i="10"/>
  <c r="N324" i="10"/>
  <c r="P324" i="10" s="1"/>
  <c r="D324" i="10"/>
  <c r="H324" i="10" s="1"/>
  <c r="B324" i="10"/>
  <c r="N323" i="10"/>
  <c r="P323" i="10" s="1"/>
  <c r="D323" i="10"/>
  <c r="H323" i="10" s="1"/>
  <c r="B323" i="10"/>
  <c r="N322" i="10"/>
  <c r="P322" i="10" s="1"/>
  <c r="D322" i="10"/>
  <c r="H322" i="10" s="1"/>
  <c r="B322" i="10"/>
  <c r="N321" i="10"/>
  <c r="P321" i="10" s="1"/>
  <c r="D321" i="10"/>
  <c r="H321" i="10" s="1"/>
  <c r="B321" i="10"/>
  <c r="N320" i="10"/>
  <c r="P320" i="10" s="1"/>
  <c r="D320" i="10"/>
  <c r="H320" i="10" s="1"/>
  <c r="B320" i="10"/>
  <c r="N319" i="10"/>
  <c r="P319" i="10" s="1"/>
  <c r="D319" i="10"/>
  <c r="H319" i="10" s="1"/>
  <c r="B319" i="10"/>
  <c r="N318" i="10"/>
  <c r="P318" i="10" s="1"/>
  <c r="D318" i="10"/>
  <c r="H318" i="10" s="1"/>
  <c r="B318" i="10"/>
  <c r="N317" i="10"/>
  <c r="P317" i="10" s="1"/>
  <c r="D317" i="10"/>
  <c r="H317" i="10" s="1"/>
  <c r="B317" i="10"/>
  <c r="N316" i="10"/>
  <c r="P316" i="10" s="1"/>
  <c r="D316" i="10"/>
  <c r="H316" i="10" s="1"/>
  <c r="B316" i="10"/>
  <c r="N315" i="10"/>
  <c r="P315" i="10" s="1"/>
  <c r="D315" i="10"/>
  <c r="H315" i="10" s="1"/>
  <c r="B315" i="10"/>
  <c r="N314" i="10"/>
  <c r="P314" i="10" s="1"/>
  <c r="D314" i="10"/>
  <c r="H314" i="10" s="1"/>
  <c r="B314" i="10"/>
  <c r="N313" i="10"/>
  <c r="P313" i="10" s="1"/>
  <c r="D313" i="10"/>
  <c r="H313" i="10" s="1"/>
  <c r="B313" i="10"/>
  <c r="N312" i="10"/>
  <c r="P312" i="10" s="1"/>
  <c r="D312" i="10"/>
  <c r="H312" i="10" s="1"/>
  <c r="B312" i="10"/>
  <c r="N311" i="10"/>
  <c r="P311" i="10" s="1"/>
  <c r="D311" i="10"/>
  <c r="H311" i="10" s="1"/>
  <c r="B311" i="10"/>
  <c r="N310" i="10"/>
  <c r="P310" i="10" s="1"/>
  <c r="D310" i="10"/>
  <c r="H310" i="10" s="1"/>
  <c r="B310" i="10"/>
  <c r="N309" i="10"/>
  <c r="P309" i="10" s="1"/>
  <c r="D309" i="10"/>
  <c r="H309" i="10" s="1"/>
  <c r="B309" i="10"/>
  <c r="N308" i="10"/>
  <c r="P308" i="10" s="1"/>
  <c r="D308" i="10"/>
  <c r="H308" i="10" s="1"/>
  <c r="B308" i="10"/>
  <c r="N307" i="10"/>
  <c r="P307" i="10" s="1"/>
  <c r="D307" i="10"/>
  <c r="H307" i="10" s="1"/>
  <c r="B307" i="10"/>
  <c r="N306" i="10"/>
  <c r="P306" i="10" s="1"/>
  <c r="D306" i="10"/>
  <c r="H306" i="10" s="1"/>
  <c r="B306" i="10"/>
  <c r="N305" i="10"/>
  <c r="P305" i="10" s="1"/>
  <c r="D305" i="10"/>
  <c r="H305" i="10" s="1"/>
  <c r="B305" i="10"/>
  <c r="N304" i="10"/>
  <c r="P304" i="10" s="1"/>
  <c r="D304" i="10"/>
  <c r="H304" i="10" s="1"/>
  <c r="B304" i="10"/>
  <c r="N303" i="10"/>
  <c r="P303" i="10" s="1"/>
  <c r="D303" i="10"/>
  <c r="H303" i="10" s="1"/>
  <c r="B303" i="10"/>
  <c r="N302" i="10"/>
  <c r="P302" i="10" s="1"/>
  <c r="D302" i="10"/>
  <c r="H302" i="10" s="1"/>
  <c r="B302" i="10"/>
  <c r="N301" i="10"/>
  <c r="P301" i="10" s="1"/>
  <c r="D301" i="10"/>
  <c r="H301" i="10" s="1"/>
  <c r="B301" i="10"/>
  <c r="N300" i="10"/>
  <c r="P300" i="10" s="1"/>
  <c r="D300" i="10"/>
  <c r="H300" i="10" s="1"/>
  <c r="B300" i="10"/>
  <c r="N299" i="10"/>
  <c r="P299" i="10" s="1"/>
  <c r="D299" i="10"/>
  <c r="H299" i="10" s="1"/>
  <c r="B299" i="10"/>
  <c r="N298" i="10"/>
  <c r="P298" i="10" s="1"/>
  <c r="D298" i="10"/>
  <c r="H298" i="10" s="1"/>
  <c r="B298" i="10"/>
  <c r="N297" i="10"/>
  <c r="P297" i="10" s="1"/>
  <c r="D297" i="10"/>
  <c r="H297" i="10" s="1"/>
  <c r="B297" i="10"/>
  <c r="N296" i="10"/>
  <c r="P296" i="10" s="1"/>
  <c r="D296" i="10"/>
  <c r="H296" i="10" s="1"/>
  <c r="B296" i="10"/>
  <c r="N295" i="10"/>
  <c r="P295" i="10" s="1"/>
  <c r="D295" i="10"/>
  <c r="H295" i="10" s="1"/>
  <c r="B295" i="10"/>
  <c r="N294" i="10"/>
  <c r="P294" i="10" s="1"/>
  <c r="D294" i="10"/>
  <c r="H294" i="10" s="1"/>
  <c r="B294" i="10"/>
  <c r="N293" i="10"/>
  <c r="P293" i="10" s="1"/>
  <c r="D293" i="10"/>
  <c r="H293" i="10" s="1"/>
  <c r="B293" i="10"/>
  <c r="N292" i="10"/>
  <c r="P292" i="10" s="1"/>
  <c r="D292" i="10"/>
  <c r="H292" i="10" s="1"/>
  <c r="B292" i="10"/>
  <c r="N291" i="10"/>
  <c r="P291" i="10" s="1"/>
  <c r="D291" i="10"/>
  <c r="H291" i="10" s="1"/>
  <c r="B291" i="10"/>
  <c r="N290" i="10"/>
  <c r="P290" i="10" s="1"/>
  <c r="D290" i="10"/>
  <c r="H290" i="10" s="1"/>
  <c r="B290" i="10"/>
  <c r="N289" i="10"/>
  <c r="P289" i="10" s="1"/>
  <c r="D289" i="10"/>
  <c r="H289" i="10" s="1"/>
  <c r="B289" i="10"/>
  <c r="N288" i="10"/>
  <c r="P288" i="10" s="1"/>
  <c r="D288" i="10"/>
  <c r="H288" i="10" s="1"/>
  <c r="B288" i="10"/>
  <c r="N287" i="10"/>
  <c r="P287" i="10" s="1"/>
  <c r="D287" i="10"/>
  <c r="H287" i="10" s="1"/>
  <c r="B287" i="10"/>
  <c r="N286" i="10"/>
  <c r="P286" i="10" s="1"/>
  <c r="D286" i="10"/>
  <c r="H286" i="10" s="1"/>
  <c r="B286" i="10"/>
  <c r="N285" i="10"/>
  <c r="P285" i="10" s="1"/>
  <c r="D285" i="10"/>
  <c r="H285" i="10" s="1"/>
  <c r="B285" i="10"/>
  <c r="N284" i="10"/>
  <c r="P284" i="10" s="1"/>
  <c r="D284" i="10"/>
  <c r="H284" i="10" s="1"/>
  <c r="B284" i="10"/>
  <c r="N283" i="10"/>
  <c r="P283" i="10" s="1"/>
  <c r="D283" i="10"/>
  <c r="H283" i="10" s="1"/>
  <c r="B283" i="10"/>
  <c r="N282" i="10"/>
  <c r="P282" i="10" s="1"/>
  <c r="D282" i="10"/>
  <c r="H282" i="10" s="1"/>
  <c r="B282" i="10"/>
  <c r="N281" i="10"/>
  <c r="P281" i="10" s="1"/>
  <c r="D281" i="10"/>
  <c r="H281" i="10" s="1"/>
  <c r="B281" i="10"/>
  <c r="N280" i="10"/>
  <c r="P280" i="10" s="1"/>
  <c r="D280" i="10"/>
  <c r="H280" i="10" s="1"/>
  <c r="B280" i="10"/>
  <c r="N279" i="10"/>
  <c r="P279" i="10" s="1"/>
  <c r="D279" i="10"/>
  <c r="H279" i="10" s="1"/>
  <c r="B279" i="10"/>
  <c r="N278" i="10"/>
  <c r="P278" i="10" s="1"/>
  <c r="D278" i="10"/>
  <c r="H278" i="10" s="1"/>
  <c r="B278" i="10"/>
  <c r="N277" i="10"/>
  <c r="P277" i="10" s="1"/>
  <c r="D277" i="10"/>
  <c r="H277" i="10" s="1"/>
  <c r="B277" i="10"/>
  <c r="N276" i="10"/>
  <c r="P276" i="10" s="1"/>
  <c r="D276" i="10"/>
  <c r="H276" i="10" s="1"/>
  <c r="B276" i="10"/>
  <c r="N275" i="10"/>
  <c r="P275" i="10" s="1"/>
  <c r="D275" i="10"/>
  <c r="H275" i="10" s="1"/>
  <c r="B275" i="10"/>
  <c r="N274" i="10"/>
  <c r="P274" i="10" s="1"/>
  <c r="D274" i="10"/>
  <c r="H274" i="10" s="1"/>
  <c r="B274" i="10"/>
  <c r="N273" i="10"/>
  <c r="P273" i="10" s="1"/>
  <c r="D273" i="10"/>
  <c r="H273" i="10" s="1"/>
  <c r="B273" i="10"/>
  <c r="N272" i="10"/>
  <c r="P272" i="10" s="1"/>
  <c r="D272" i="10"/>
  <c r="H272" i="10" s="1"/>
  <c r="B272" i="10"/>
  <c r="N271" i="10"/>
  <c r="P271" i="10" s="1"/>
  <c r="D271" i="10"/>
  <c r="H271" i="10" s="1"/>
  <c r="B271" i="10"/>
  <c r="N270" i="10"/>
  <c r="P270" i="10" s="1"/>
  <c r="D270" i="10"/>
  <c r="H270" i="10" s="1"/>
  <c r="B270" i="10"/>
  <c r="N269" i="10"/>
  <c r="P269" i="10" s="1"/>
  <c r="D269" i="10"/>
  <c r="H269" i="10" s="1"/>
  <c r="B269" i="10"/>
  <c r="N268" i="10"/>
  <c r="P268" i="10" s="1"/>
  <c r="D268" i="10"/>
  <c r="H268" i="10" s="1"/>
  <c r="B268" i="10"/>
  <c r="N267" i="10"/>
  <c r="P267" i="10" s="1"/>
  <c r="D267" i="10"/>
  <c r="H267" i="10" s="1"/>
  <c r="B267" i="10"/>
  <c r="N266" i="10"/>
  <c r="P266" i="10" s="1"/>
  <c r="D266" i="10"/>
  <c r="H266" i="10" s="1"/>
  <c r="B266" i="10"/>
  <c r="N265" i="10"/>
  <c r="P265" i="10" s="1"/>
  <c r="D265" i="10"/>
  <c r="H265" i="10" s="1"/>
  <c r="B265" i="10"/>
  <c r="N264" i="10"/>
  <c r="P264" i="10" s="1"/>
  <c r="D264" i="10"/>
  <c r="H264" i="10" s="1"/>
  <c r="B264" i="10"/>
  <c r="N263" i="10"/>
  <c r="P263" i="10" s="1"/>
  <c r="D263" i="10"/>
  <c r="H263" i="10" s="1"/>
  <c r="B263" i="10"/>
  <c r="N262" i="10"/>
  <c r="P262" i="10" s="1"/>
  <c r="D262" i="10"/>
  <c r="H262" i="10" s="1"/>
  <c r="B262" i="10"/>
  <c r="N261" i="10"/>
  <c r="P261" i="10" s="1"/>
  <c r="D261" i="10"/>
  <c r="H261" i="10" s="1"/>
  <c r="B261" i="10"/>
  <c r="N260" i="10"/>
  <c r="P260" i="10" s="1"/>
  <c r="D260" i="10"/>
  <c r="H260" i="10" s="1"/>
  <c r="B260" i="10"/>
  <c r="N259" i="10"/>
  <c r="P259" i="10" s="1"/>
  <c r="D259" i="10"/>
  <c r="H259" i="10" s="1"/>
  <c r="B259" i="10"/>
  <c r="N258" i="10"/>
  <c r="P258" i="10" s="1"/>
  <c r="D258" i="10"/>
  <c r="H258" i="10" s="1"/>
  <c r="B258" i="10"/>
  <c r="N257" i="10"/>
  <c r="P257" i="10" s="1"/>
  <c r="D257" i="10"/>
  <c r="H257" i="10" s="1"/>
  <c r="B257" i="10"/>
  <c r="N256" i="10"/>
  <c r="P256" i="10" s="1"/>
  <c r="D256" i="10"/>
  <c r="H256" i="10" s="1"/>
  <c r="B256" i="10"/>
  <c r="N255" i="10"/>
  <c r="P255" i="10" s="1"/>
  <c r="D255" i="10"/>
  <c r="H255" i="10" s="1"/>
  <c r="B255" i="10"/>
  <c r="N254" i="10"/>
  <c r="P254" i="10" s="1"/>
  <c r="D254" i="10"/>
  <c r="H254" i="10" s="1"/>
  <c r="B254" i="10"/>
  <c r="N253" i="10"/>
  <c r="P253" i="10" s="1"/>
  <c r="D253" i="10"/>
  <c r="H253" i="10" s="1"/>
  <c r="B253" i="10"/>
  <c r="N252" i="10"/>
  <c r="P252" i="10" s="1"/>
  <c r="D252" i="10"/>
  <c r="H252" i="10" s="1"/>
  <c r="B252" i="10"/>
  <c r="N251" i="10"/>
  <c r="P251" i="10" s="1"/>
  <c r="D251" i="10"/>
  <c r="H251" i="10" s="1"/>
  <c r="B251" i="10"/>
  <c r="N250" i="10"/>
  <c r="P250" i="10" s="1"/>
  <c r="D250" i="10"/>
  <c r="H250" i="10" s="1"/>
  <c r="B250" i="10"/>
  <c r="N249" i="10"/>
  <c r="P249" i="10" s="1"/>
  <c r="D249" i="10"/>
  <c r="H249" i="10" s="1"/>
  <c r="B249" i="10"/>
  <c r="N248" i="10"/>
  <c r="P248" i="10" s="1"/>
  <c r="D248" i="10"/>
  <c r="H248" i="10" s="1"/>
  <c r="B248" i="10"/>
  <c r="N247" i="10"/>
  <c r="P247" i="10" s="1"/>
  <c r="D247" i="10"/>
  <c r="H247" i="10" s="1"/>
  <c r="B247" i="10"/>
  <c r="N246" i="10"/>
  <c r="P246" i="10" s="1"/>
  <c r="D246" i="10"/>
  <c r="H246" i="10" s="1"/>
  <c r="B246" i="10"/>
  <c r="N245" i="10"/>
  <c r="P245" i="10" s="1"/>
  <c r="D245" i="10"/>
  <c r="H245" i="10" s="1"/>
  <c r="B245" i="10"/>
  <c r="N244" i="10"/>
  <c r="P244" i="10" s="1"/>
  <c r="D244" i="10"/>
  <c r="H244" i="10" s="1"/>
  <c r="B244" i="10"/>
  <c r="N243" i="10"/>
  <c r="P243" i="10" s="1"/>
  <c r="D243" i="10"/>
  <c r="H243" i="10" s="1"/>
  <c r="B243" i="10"/>
  <c r="N242" i="10"/>
  <c r="P242" i="10" s="1"/>
  <c r="D242" i="10"/>
  <c r="H242" i="10" s="1"/>
  <c r="B242" i="10"/>
  <c r="N241" i="10"/>
  <c r="P241" i="10" s="1"/>
  <c r="D241" i="10"/>
  <c r="H241" i="10" s="1"/>
  <c r="B241" i="10"/>
  <c r="N240" i="10"/>
  <c r="P240" i="10" s="1"/>
  <c r="D240" i="10"/>
  <c r="H240" i="10" s="1"/>
  <c r="B240" i="10"/>
  <c r="N239" i="10"/>
  <c r="P239" i="10" s="1"/>
  <c r="D239" i="10"/>
  <c r="H239" i="10" s="1"/>
  <c r="B239" i="10"/>
  <c r="N238" i="10"/>
  <c r="P238" i="10" s="1"/>
  <c r="D238" i="10"/>
  <c r="H238" i="10" s="1"/>
  <c r="B238" i="10"/>
  <c r="N237" i="10"/>
  <c r="P237" i="10" s="1"/>
  <c r="D237" i="10"/>
  <c r="H237" i="10" s="1"/>
  <c r="B237" i="10"/>
  <c r="N236" i="10"/>
  <c r="P236" i="10" s="1"/>
  <c r="D236" i="10"/>
  <c r="H236" i="10" s="1"/>
  <c r="B236" i="10"/>
  <c r="N235" i="10"/>
  <c r="P235" i="10" s="1"/>
  <c r="D235" i="10"/>
  <c r="H235" i="10" s="1"/>
  <c r="B235" i="10"/>
  <c r="N234" i="10"/>
  <c r="P234" i="10" s="1"/>
  <c r="D234" i="10"/>
  <c r="H234" i="10" s="1"/>
  <c r="B234" i="10"/>
  <c r="N233" i="10"/>
  <c r="P233" i="10" s="1"/>
  <c r="D233" i="10"/>
  <c r="H233" i="10" s="1"/>
  <c r="B233" i="10"/>
  <c r="N232" i="10"/>
  <c r="P232" i="10" s="1"/>
  <c r="D232" i="10"/>
  <c r="H232" i="10" s="1"/>
  <c r="B232" i="10"/>
  <c r="N231" i="10"/>
  <c r="P231" i="10" s="1"/>
  <c r="D231" i="10"/>
  <c r="H231" i="10" s="1"/>
  <c r="B231" i="10"/>
  <c r="N230" i="10"/>
  <c r="P230" i="10" s="1"/>
  <c r="D230" i="10"/>
  <c r="H230" i="10" s="1"/>
  <c r="B230" i="10"/>
  <c r="N229" i="10"/>
  <c r="P229" i="10" s="1"/>
  <c r="D229" i="10"/>
  <c r="H229" i="10" s="1"/>
  <c r="B229" i="10"/>
  <c r="N228" i="10"/>
  <c r="P228" i="10" s="1"/>
  <c r="D228" i="10"/>
  <c r="H228" i="10" s="1"/>
  <c r="B228" i="10"/>
  <c r="N227" i="10"/>
  <c r="P227" i="10" s="1"/>
  <c r="D227" i="10"/>
  <c r="H227" i="10" s="1"/>
  <c r="B227" i="10"/>
  <c r="N226" i="10"/>
  <c r="P226" i="10" s="1"/>
  <c r="D226" i="10"/>
  <c r="H226" i="10" s="1"/>
  <c r="B226" i="10"/>
  <c r="N225" i="10"/>
  <c r="P225" i="10" s="1"/>
  <c r="D225" i="10"/>
  <c r="H225" i="10" s="1"/>
  <c r="B225" i="10"/>
  <c r="N224" i="10"/>
  <c r="P224" i="10" s="1"/>
  <c r="D224" i="10"/>
  <c r="H224" i="10" s="1"/>
  <c r="B224" i="10"/>
  <c r="N223" i="10"/>
  <c r="P223" i="10" s="1"/>
  <c r="D223" i="10"/>
  <c r="H223" i="10" s="1"/>
  <c r="B223" i="10"/>
  <c r="N222" i="10"/>
  <c r="P222" i="10" s="1"/>
  <c r="D222" i="10"/>
  <c r="H222" i="10" s="1"/>
  <c r="B222" i="10"/>
  <c r="N221" i="10"/>
  <c r="P221" i="10" s="1"/>
  <c r="D221" i="10"/>
  <c r="H221" i="10" s="1"/>
  <c r="B221" i="10"/>
  <c r="N220" i="10"/>
  <c r="P220" i="10" s="1"/>
  <c r="D220" i="10"/>
  <c r="H220" i="10" s="1"/>
  <c r="B220" i="10"/>
  <c r="N219" i="10"/>
  <c r="P219" i="10" s="1"/>
  <c r="D219" i="10"/>
  <c r="H219" i="10" s="1"/>
  <c r="B219" i="10"/>
  <c r="N218" i="10"/>
  <c r="P218" i="10" s="1"/>
  <c r="D218" i="10"/>
  <c r="H218" i="10" s="1"/>
  <c r="B218" i="10"/>
  <c r="N217" i="10"/>
  <c r="P217" i="10" s="1"/>
  <c r="D217" i="10"/>
  <c r="H217" i="10" s="1"/>
  <c r="B217" i="10"/>
  <c r="N216" i="10"/>
  <c r="P216" i="10" s="1"/>
  <c r="D216" i="10"/>
  <c r="H216" i="10" s="1"/>
  <c r="B216" i="10"/>
  <c r="N215" i="10"/>
  <c r="P215" i="10" s="1"/>
  <c r="D215" i="10"/>
  <c r="H215" i="10" s="1"/>
  <c r="B215" i="10"/>
  <c r="N214" i="10"/>
  <c r="P214" i="10" s="1"/>
  <c r="D214" i="10"/>
  <c r="H214" i="10" s="1"/>
  <c r="B214" i="10"/>
  <c r="N213" i="10"/>
  <c r="P213" i="10" s="1"/>
  <c r="D213" i="10"/>
  <c r="H213" i="10" s="1"/>
  <c r="B213" i="10"/>
  <c r="N212" i="10"/>
  <c r="P212" i="10" s="1"/>
  <c r="D212" i="10"/>
  <c r="H212" i="10" s="1"/>
  <c r="B212" i="10"/>
  <c r="N211" i="10"/>
  <c r="P211" i="10" s="1"/>
  <c r="D211" i="10"/>
  <c r="H211" i="10" s="1"/>
  <c r="B211" i="10"/>
  <c r="N210" i="10"/>
  <c r="P210" i="10" s="1"/>
  <c r="D210" i="10"/>
  <c r="H210" i="10" s="1"/>
  <c r="B210" i="10"/>
  <c r="N209" i="10"/>
  <c r="P209" i="10" s="1"/>
  <c r="D209" i="10"/>
  <c r="H209" i="10" s="1"/>
  <c r="B209" i="10"/>
  <c r="N208" i="10"/>
  <c r="P208" i="10" s="1"/>
  <c r="D208" i="10"/>
  <c r="H208" i="10" s="1"/>
  <c r="B208" i="10"/>
  <c r="N207" i="10"/>
  <c r="P207" i="10" s="1"/>
  <c r="D207" i="10"/>
  <c r="H207" i="10" s="1"/>
  <c r="B207" i="10"/>
  <c r="N206" i="10"/>
  <c r="P206" i="10" s="1"/>
  <c r="D206" i="10"/>
  <c r="H206" i="10" s="1"/>
  <c r="B206" i="10"/>
  <c r="N205" i="10"/>
  <c r="P205" i="10" s="1"/>
  <c r="D205" i="10"/>
  <c r="H205" i="10" s="1"/>
  <c r="B205" i="10"/>
  <c r="N204" i="10"/>
  <c r="P204" i="10" s="1"/>
  <c r="D204" i="10"/>
  <c r="H204" i="10" s="1"/>
  <c r="B204" i="10"/>
  <c r="N203" i="10"/>
  <c r="P203" i="10" s="1"/>
  <c r="D203" i="10"/>
  <c r="H203" i="10" s="1"/>
  <c r="B203" i="10"/>
  <c r="N202" i="10"/>
  <c r="P202" i="10" s="1"/>
  <c r="D202" i="10"/>
  <c r="H202" i="10" s="1"/>
  <c r="B202" i="10"/>
  <c r="N201" i="10"/>
  <c r="P201" i="10" s="1"/>
  <c r="D201" i="10"/>
  <c r="H201" i="10" s="1"/>
  <c r="B201" i="10"/>
  <c r="N200" i="10"/>
  <c r="P200" i="10" s="1"/>
  <c r="D200" i="10"/>
  <c r="H200" i="10" s="1"/>
  <c r="B200" i="10"/>
  <c r="N199" i="10"/>
  <c r="P199" i="10" s="1"/>
  <c r="D199" i="10"/>
  <c r="H199" i="10" s="1"/>
  <c r="B199" i="10"/>
  <c r="N198" i="10"/>
  <c r="P198" i="10" s="1"/>
  <c r="D198" i="10"/>
  <c r="H198" i="10" s="1"/>
  <c r="B198" i="10"/>
  <c r="N197" i="10"/>
  <c r="P197" i="10" s="1"/>
  <c r="D197" i="10"/>
  <c r="H197" i="10" s="1"/>
  <c r="B197" i="10"/>
  <c r="N196" i="10"/>
  <c r="P196" i="10" s="1"/>
  <c r="D196" i="10"/>
  <c r="H196" i="10" s="1"/>
  <c r="B196" i="10"/>
  <c r="N195" i="10"/>
  <c r="P195" i="10" s="1"/>
  <c r="D195" i="10"/>
  <c r="H195" i="10" s="1"/>
  <c r="B195" i="10"/>
  <c r="N194" i="10"/>
  <c r="P194" i="10" s="1"/>
  <c r="D194" i="10"/>
  <c r="H194" i="10" s="1"/>
  <c r="B194" i="10"/>
  <c r="N193" i="10"/>
  <c r="P193" i="10" s="1"/>
  <c r="D193" i="10"/>
  <c r="H193" i="10" s="1"/>
  <c r="B193" i="10"/>
  <c r="N192" i="10"/>
  <c r="P192" i="10" s="1"/>
  <c r="D192" i="10"/>
  <c r="H192" i="10" s="1"/>
  <c r="B192" i="10"/>
  <c r="N191" i="10"/>
  <c r="P191" i="10" s="1"/>
  <c r="D191" i="10"/>
  <c r="H191" i="10" s="1"/>
  <c r="B191" i="10"/>
  <c r="N190" i="10"/>
  <c r="P190" i="10" s="1"/>
  <c r="D190" i="10"/>
  <c r="H190" i="10" s="1"/>
  <c r="B190" i="10"/>
  <c r="N189" i="10"/>
  <c r="P189" i="10" s="1"/>
  <c r="D189" i="10"/>
  <c r="H189" i="10" s="1"/>
  <c r="B189" i="10"/>
  <c r="N188" i="10"/>
  <c r="P188" i="10" s="1"/>
  <c r="D188" i="10"/>
  <c r="H188" i="10" s="1"/>
  <c r="B188" i="10"/>
  <c r="N187" i="10"/>
  <c r="P187" i="10" s="1"/>
  <c r="D187" i="10"/>
  <c r="H187" i="10" s="1"/>
  <c r="B187" i="10"/>
  <c r="N186" i="10"/>
  <c r="P186" i="10" s="1"/>
  <c r="D186" i="10"/>
  <c r="H186" i="10" s="1"/>
  <c r="B186" i="10"/>
  <c r="N185" i="10"/>
  <c r="P185" i="10" s="1"/>
  <c r="D185" i="10"/>
  <c r="H185" i="10" s="1"/>
  <c r="B185" i="10"/>
  <c r="N184" i="10"/>
  <c r="P184" i="10" s="1"/>
  <c r="D184" i="10"/>
  <c r="H184" i="10" s="1"/>
  <c r="B184" i="10"/>
  <c r="N183" i="10"/>
  <c r="P183" i="10" s="1"/>
  <c r="D183" i="10"/>
  <c r="H183" i="10" s="1"/>
  <c r="B183" i="10"/>
  <c r="N182" i="10"/>
  <c r="P182" i="10" s="1"/>
  <c r="D182" i="10"/>
  <c r="H182" i="10" s="1"/>
  <c r="B182" i="10"/>
  <c r="N181" i="10"/>
  <c r="P181" i="10" s="1"/>
  <c r="D181" i="10"/>
  <c r="H181" i="10" s="1"/>
  <c r="B181" i="10"/>
  <c r="N180" i="10"/>
  <c r="P180" i="10" s="1"/>
  <c r="D180" i="10"/>
  <c r="H180" i="10" s="1"/>
  <c r="B180" i="10"/>
  <c r="N179" i="10"/>
  <c r="P179" i="10" s="1"/>
  <c r="D179" i="10"/>
  <c r="H179" i="10" s="1"/>
  <c r="B179" i="10"/>
  <c r="N178" i="10"/>
  <c r="P178" i="10" s="1"/>
  <c r="D178" i="10"/>
  <c r="H178" i="10" s="1"/>
  <c r="B178" i="10"/>
  <c r="N177" i="10"/>
  <c r="P177" i="10" s="1"/>
  <c r="D177" i="10"/>
  <c r="H177" i="10" s="1"/>
  <c r="B177" i="10"/>
  <c r="N176" i="10"/>
  <c r="P176" i="10" s="1"/>
  <c r="D176" i="10"/>
  <c r="H176" i="10" s="1"/>
  <c r="B176" i="10"/>
  <c r="N175" i="10"/>
  <c r="P175" i="10" s="1"/>
  <c r="D175" i="10"/>
  <c r="H175" i="10" s="1"/>
  <c r="B175" i="10"/>
  <c r="N174" i="10"/>
  <c r="P174" i="10" s="1"/>
  <c r="D174" i="10"/>
  <c r="H174" i="10" s="1"/>
  <c r="B174" i="10"/>
  <c r="N173" i="10"/>
  <c r="P173" i="10" s="1"/>
  <c r="D173" i="10"/>
  <c r="H173" i="10" s="1"/>
  <c r="B173" i="10"/>
  <c r="N172" i="10"/>
  <c r="P172" i="10" s="1"/>
  <c r="D172" i="10"/>
  <c r="H172" i="10" s="1"/>
  <c r="B172" i="10"/>
  <c r="N171" i="10"/>
  <c r="P171" i="10" s="1"/>
  <c r="D171" i="10"/>
  <c r="H171" i="10" s="1"/>
  <c r="B171" i="10"/>
  <c r="N170" i="10"/>
  <c r="P170" i="10" s="1"/>
  <c r="D170" i="10"/>
  <c r="H170" i="10" s="1"/>
  <c r="B170" i="10"/>
  <c r="N169" i="10"/>
  <c r="P169" i="10" s="1"/>
  <c r="D169" i="10"/>
  <c r="H169" i="10" s="1"/>
  <c r="B169" i="10"/>
  <c r="N168" i="10"/>
  <c r="P168" i="10" s="1"/>
  <c r="D168" i="10"/>
  <c r="H168" i="10" s="1"/>
  <c r="B168" i="10"/>
  <c r="N167" i="10"/>
  <c r="P167" i="10" s="1"/>
  <c r="D167" i="10"/>
  <c r="H167" i="10" s="1"/>
  <c r="B167" i="10"/>
  <c r="N166" i="10"/>
  <c r="P166" i="10" s="1"/>
  <c r="D166" i="10"/>
  <c r="H166" i="10" s="1"/>
  <c r="B166" i="10"/>
  <c r="N165" i="10"/>
  <c r="P165" i="10" s="1"/>
  <c r="D165" i="10"/>
  <c r="H165" i="10" s="1"/>
  <c r="B165" i="10"/>
  <c r="N164" i="10"/>
  <c r="P164" i="10" s="1"/>
  <c r="D164" i="10"/>
  <c r="H164" i="10" s="1"/>
  <c r="B164" i="10"/>
  <c r="N163" i="10"/>
  <c r="P163" i="10" s="1"/>
  <c r="D163" i="10"/>
  <c r="H163" i="10" s="1"/>
  <c r="B163" i="10"/>
  <c r="N162" i="10"/>
  <c r="P162" i="10" s="1"/>
  <c r="D162" i="10"/>
  <c r="H162" i="10" s="1"/>
  <c r="B162" i="10"/>
  <c r="N161" i="10"/>
  <c r="P161" i="10" s="1"/>
  <c r="D161" i="10"/>
  <c r="H161" i="10" s="1"/>
  <c r="B161" i="10"/>
  <c r="N160" i="10"/>
  <c r="P160" i="10" s="1"/>
  <c r="D160" i="10"/>
  <c r="H160" i="10" s="1"/>
  <c r="B160" i="10"/>
  <c r="N159" i="10"/>
  <c r="P159" i="10" s="1"/>
  <c r="D159" i="10"/>
  <c r="H159" i="10" s="1"/>
  <c r="B159" i="10"/>
  <c r="N158" i="10"/>
  <c r="P158" i="10" s="1"/>
  <c r="D158" i="10"/>
  <c r="H158" i="10" s="1"/>
  <c r="B158" i="10"/>
  <c r="N157" i="10"/>
  <c r="P157" i="10" s="1"/>
  <c r="D157" i="10"/>
  <c r="H157" i="10" s="1"/>
  <c r="B157" i="10"/>
  <c r="N156" i="10"/>
  <c r="P156" i="10" s="1"/>
  <c r="D156" i="10"/>
  <c r="H156" i="10" s="1"/>
  <c r="B156" i="10"/>
  <c r="N155" i="10"/>
  <c r="P155" i="10" s="1"/>
  <c r="D155" i="10"/>
  <c r="H155" i="10" s="1"/>
  <c r="B155" i="10"/>
  <c r="N154" i="10"/>
  <c r="P154" i="10" s="1"/>
  <c r="D154" i="10"/>
  <c r="H154" i="10" s="1"/>
  <c r="B154" i="10"/>
  <c r="N153" i="10"/>
  <c r="P153" i="10" s="1"/>
  <c r="D153" i="10"/>
  <c r="H153" i="10" s="1"/>
  <c r="B153" i="10"/>
  <c r="N152" i="10"/>
  <c r="P152" i="10" s="1"/>
  <c r="D152" i="10"/>
  <c r="H152" i="10" s="1"/>
  <c r="B152" i="10"/>
  <c r="N151" i="10"/>
  <c r="P151" i="10" s="1"/>
  <c r="D151" i="10"/>
  <c r="H151" i="10" s="1"/>
  <c r="B151" i="10"/>
  <c r="N150" i="10"/>
  <c r="P150" i="10" s="1"/>
  <c r="D150" i="10"/>
  <c r="H150" i="10" s="1"/>
  <c r="B150" i="10"/>
  <c r="N149" i="10"/>
  <c r="P149" i="10" s="1"/>
  <c r="D149" i="10"/>
  <c r="H149" i="10" s="1"/>
  <c r="B149" i="10"/>
  <c r="N148" i="10"/>
  <c r="P148" i="10" s="1"/>
  <c r="D148" i="10"/>
  <c r="H148" i="10" s="1"/>
  <c r="B148" i="10"/>
  <c r="N147" i="10"/>
  <c r="P147" i="10" s="1"/>
  <c r="D147" i="10"/>
  <c r="H147" i="10" s="1"/>
  <c r="B147" i="10"/>
  <c r="N146" i="10"/>
  <c r="P146" i="10" s="1"/>
  <c r="D146" i="10"/>
  <c r="H146" i="10" s="1"/>
  <c r="B146" i="10"/>
  <c r="N145" i="10"/>
  <c r="P145" i="10" s="1"/>
  <c r="D145" i="10"/>
  <c r="H145" i="10" s="1"/>
  <c r="B145" i="10"/>
  <c r="N144" i="10"/>
  <c r="P144" i="10" s="1"/>
  <c r="D144" i="10"/>
  <c r="H144" i="10" s="1"/>
  <c r="B144" i="10"/>
  <c r="N143" i="10"/>
  <c r="P143" i="10" s="1"/>
  <c r="D143" i="10"/>
  <c r="H143" i="10" s="1"/>
  <c r="B143" i="10"/>
  <c r="N142" i="10"/>
  <c r="P142" i="10" s="1"/>
  <c r="D142" i="10"/>
  <c r="H142" i="10" s="1"/>
  <c r="B142" i="10"/>
  <c r="N141" i="10"/>
  <c r="P141" i="10" s="1"/>
  <c r="D141" i="10"/>
  <c r="H141" i="10" s="1"/>
  <c r="B141" i="10"/>
  <c r="N140" i="10"/>
  <c r="P140" i="10" s="1"/>
  <c r="D140" i="10"/>
  <c r="H140" i="10" s="1"/>
  <c r="B140" i="10"/>
  <c r="N139" i="10"/>
  <c r="P139" i="10" s="1"/>
  <c r="D139" i="10"/>
  <c r="H139" i="10" s="1"/>
  <c r="B139" i="10"/>
  <c r="N138" i="10"/>
  <c r="P138" i="10" s="1"/>
  <c r="D138" i="10"/>
  <c r="H138" i="10" s="1"/>
  <c r="B138" i="10"/>
  <c r="N137" i="10"/>
  <c r="P137" i="10" s="1"/>
  <c r="D137" i="10"/>
  <c r="H137" i="10" s="1"/>
  <c r="B137" i="10"/>
  <c r="N136" i="10"/>
  <c r="P136" i="10" s="1"/>
  <c r="D136" i="10"/>
  <c r="H136" i="10" s="1"/>
  <c r="B136" i="10"/>
  <c r="N135" i="10"/>
  <c r="P135" i="10" s="1"/>
  <c r="D135" i="10"/>
  <c r="H135" i="10" s="1"/>
  <c r="B135" i="10"/>
  <c r="N134" i="10"/>
  <c r="P134" i="10" s="1"/>
  <c r="D134" i="10"/>
  <c r="H134" i="10" s="1"/>
  <c r="B134" i="10"/>
  <c r="N133" i="10"/>
  <c r="P133" i="10" s="1"/>
  <c r="D133" i="10"/>
  <c r="H133" i="10" s="1"/>
  <c r="B133" i="10"/>
  <c r="N132" i="10"/>
  <c r="P132" i="10" s="1"/>
  <c r="D132" i="10"/>
  <c r="H132" i="10" s="1"/>
  <c r="B132" i="10"/>
  <c r="N131" i="10"/>
  <c r="P131" i="10" s="1"/>
  <c r="D131" i="10"/>
  <c r="H131" i="10" s="1"/>
  <c r="B131" i="10"/>
  <c r="N130" i="10"/>
  <c r="P130" i="10" s="1"/>
  <c r="D130" i="10"/>
  <c r="H130" i="10" s="1"/>
  <c r="B130" i="10"/>
  <c r="N129" i="10"/>
  <c r="P129" i="10" s="1"/>
  <c r="D129" i="10"/>
  <c r="H129" i="10" s="1"/>
  <c r="B129" i="10"/>
  <c r="N128" i="10"/>
  <c r="P128" i="10" s="1"/>
  <c r="D128" i="10"/>
  <c r="H128" i="10" s="1"/>
  <c r="B128" i="10"/>
  <c r="N127" i="10"/>
  <c r="P127" i="10" s="1"/>
  <c r="D127" i="10"/>
  <c r="H127" i="10" s="1"/>
  <c r="B127" i="10"/>
  <c r="N126" i="10"/>
  <c r="P126" i="10" s="1"/>
  <c r="D126" i="10"/>
  <c r="H126" i="10" s="1"/>
  <c r="B126" i="10"/>
  <c r="N125" i="10"/>
  <c r="P125" i="10" s="1"/>
  <c r="D125" i="10"/>
  <c r="H125" i="10" s="1"/>
  <c r="B125" i="10"/>
  <c r="N124" i="10"/>
  <c r="P124" i="10" s="1"/>
  <c r="D124" i="10"/>
  <c r="H124" i="10" s="1"/>
  <c r="B124" i="10"/>
  <c r="N123" i="10"/>
  <c r="P123" i="10" s="1"/>
  <c r="D123" i="10"/>
  <c r="H123" i="10" s="1"/>
  <c r="B123" i="10"/>
  <c r="N122" i="10"/>
  <c r="P122" i="10" s="1"/>
  <c r="D122" i="10"/>
  <c r="H122" i="10" s="1"/>
  <c r="B122" i="10"/>
  <c r="N121" i="10"/>
  <c r="P121" i="10" s="1"/>
  <c r="D121" i="10"/>
  <c r="H121" i="10" s="1"/>
  <c r="B121" i="10"/>
  <c r="N120" i="10"/>
  <c r="P120" i="10" s="1"/>
  <c r="D120" i="10"/>
  <c r="H120" i="10" s="1"/>
  <c r="B120" i="10"/>
  <c r="N119" i="10"/>
  <c r="P119" i="10" s="1"/>
  <c r="D119" i="10"/>
  <c r="H119" i="10" s="1"/>
  <c r="B119" i="10"/>
  <c r="N118" i="10"/>
  <c r="P118" i="10" s="1"/>
  <c r="D118" i="10"/>
  <c r="H118" i="10" s="1"/>
  <c r="B118" i="10"/>
  <c r="N117" i="10"/>
  <c r="P117" i="10" s="1"/>
  <c r="D117" i="10"/>
  <c r="H117" i="10" s="1"/>
  <c r="B117" i="10"/>
  <c r="N116" i="10"/>
  <c r="P116" i="10" s="1"/>
  <c r="D116" i="10"/>
  <c r="H116" i="10" s="1"/>
  <c r="B116" i="10"/>
  <c r="N115" i="10"/>
  <c r="P115" i="10" s="1"/>
  <c r="D115" i="10"/>
  <c r="H115" i="10" s="1"/>
  <c r="B115" i="10"/>
  <c r="N114" i="10"/>
  <c r="P114" i="10" s="1"/>
  <c r="D114" i="10"/>
  <c r="H114" i="10" s="1"/>
  <c r="B114" i="10"/>
  <c r="N113" i="10"/>
  <c r="P113" i="10" s="1"/>
  <c r="D113" i="10"/>
  <c r="H113" i="10" s="1"/>
  <c r="B113" i="10"/>
  <c r="N112" i="10"/>
  <c r="P112" i="10" s="1"/>
  <c r="D112" i="10"/>
  <c r="H112" i="10" s="1"/>
  <c r="B112" i="10"/>
  <c r="N111" i="10"/>
  <c r="P111" i="10" s="1"/>
  <c r="D111" i="10"/>
  <c r="H111" i="10" s="1"/>
  <c r="B111" i="10"/>
  <c r="N110" i="10"/>
  <c r="P110" i="10" s="1"/>
  <c r="D110" i="10"/>
  <c r="H110" i="10" s="1"/>
  <c r="B110" i="10"/>
  <c r="N109" i="10"/>
  <c r="P109" i="10" s="1"/>
  <c r="D109" i="10"/>
  <c r="H109" i="10" s="1"/>
  <c r="B109" i="10"/>
  <c r="N108" i="10"/>
  <c r="P108" i="10" s="1"/>
  <c r="D108" i="10"/>
  <c r="H108" i="10" s="1"/>
  <c r="B108" i="10"/>
  <c r="N107" i="10"/>
  <c r="P107" i="10" s="1"/>
  <c r="D107" i="10"/>
  <c r="H107" i="10" s="1"/>
  <c r="B107" i="10"/>
  <c r="N106" i="10"/>
  <c r="P106" i="10" s="1"/>
  <c r="D106" i="10"/>
  <c r="H106" i="10" s="1"/>
  <c r="B106" i="10"/>
  <c r="N105" i="10"/>
  <c r="P105" i="10" s="1"/>
  <c r="D105" i="10"/>
  <c r="H105" i="10" s="1"/>
  <c r="B105" i="10"/>
  <c r="N104" i="10"/>
  <c r="P104" i="10" s="1"/>
  <c r="D104" i="10"/>
  <c r="H104" i="10" s="1"/>
  <c r="B104" i="10"/>
  <c r="N103" i="10"/>
  <c r="P103" i="10" s="1"/>
  <c r="D103" i="10"/>
  <c r="H103" i="10" s="1"/>
  <c r="B103" i="10"/>
  <c r="N102" i="10"/>
  <c r="P102" i="10" s="1"/>
  <c r="D102" i="10"/>
  <c r="H102" i="10" s="1"/>
  <c r="B102" i="10"/>
  <c r="N101" i="10"/>
  <c r="P101" i="10" s="1"/>
  <c r="D101" i="10"/>
  <c r="H101" i="10" s="1"/>
  <c r="B101" i="10"/>
  <c r="N100" i="10"/>
  <c r="P100" i="10" s="1"/>
  <c r="D100" i="10"/>
  <c r="H100" i="10" s="1"/>
  <c r="B100" i="10"/>
  <c r="N99" i="10"/>
  <c r="P99" i="10" s="1"/>
  <c r="D99" i="10"/>
  <c r="H99" i="10" s="1"/>
  <c r="B99" i="10"/>
  <c r="N98" i="10"/>
  <c r="P98" i="10" s="1"/>
  <c r="D98" i="10"/>
  <c r="H98" i="10" s="1"/>
  <c r="B98" i="10"/>
  <c r="N97" i="10"/>
  <c r="P97" i="10" s="1"/>
  <c r="D97" i="10"/>
  <c r="H97" i="10" s="1"/>
  <c r="B97" i="10"/>
  <c r="N96" i="10"/>
  <c r="P96" i="10" s="1"/>
  <c r="D96" i="10"/>
  <c r="H96" i="10" s="1"/>
  <c r="B96" i="10"/>
  <c r="N95" i="10"/>
  <c r="P95" i="10" s="1"/>
  <c r="D95" i="10"/>
  <c r="H95" i="10" s="1"/>
  <c r="B95" i="10"/>
  <c r="N94" i="10"/>
  <c r="P94" i="10" s="1"/>
  <c r="D94" i="10"/>
  <c r="H94" i="10" s="1"/>
  <c r="B94" i="10"/>
  <c r="N93" i="10"/>
  <c r="P93" i="10" s="1"/>
  <c r="D93" i="10"/>
  <c r="H93" i="10" s="1"/>
  <c r="B93" i="10"/>
  <c r="N92" i="10"/>
  <c r="P92" i="10" s="1"/>
  <c r="D92" i="10"/>
  <c r="H92" i="10" s="1"/>
  <c r="B92" i="10"/>
  <c r="N91" i="10"/>
  <c r="P91" i="10" s="1"/>
  <c r="D91" i="10"/>
  <c r="H91" i="10" s="1"/>
  <c r="B91" i="10"/>
  <c r="N90" i="10"/>
  <c r="P90" i="10" s="1"/>
  <c r="D90" i="10"/>
  <c r="H90" i="10" s="1"/>
  <c r="B90" i="10"/>
  <c r="N89" i="10"/>
  <c r="P89" i="10" s="1"/>
  <c r="D89" i="10"/>
  <c r="H89" i="10" s="1"/>
  <c r="B89" i="10"/>
  <c r="N88" i="10"/>
  <c r="P88" i="10" s="1"/>
  <c r="D88" i="10"/>
  <c r="H88" i="10" s="1"/>
  <c r="B88" i="10"/>
  <c r="N87" i="10"/>
  <c r="P87" i="10" s="1"/>
  <c r="D87" i="10"/>
  <c r="H87" i="10" s="1"/>
  <c r="B87" i="10"/>
  <c r="N86" i="10"/>
  <c r="P86" i="10" s="1"/>
  <c r="D86" i="10"/>
  <c r="H86" i="10" s="1"/>
  <c r="B86" i="10"/>
  <c r="N85" i="10"/>
  <c r="P85" i="10" s="1"/>
  <c r="D85" i="10"/>
  <c r="H85" i="10" s="1"/>
  <c r="B85" i="10"/>
  <c r="N84" i="10"/>
  <c r="P84" i="10" s="1"/>
  <c r="D84" i="10"/>
  <c r="H84" i="10" s="1"/>
  <c r="B84" i="10"/>
  <c r="N83" i="10"/>
  <c r="P83" i="10" s="1"/>
  <c r="D83" i="10"/>
  <c r="H83" i="10" s="1"/>
  <c r="B83" i="10"/>
  <c r="N82" i="10"/>
  <c r="P82" i="10" s="1"/>
  <c r="D82" i="10"/>
  <c r="H82" i="10" s="1"/>
  <c r="B82" i="10"/>
  <c r="N81" i="10"/>
  <c r="P81" i="10" s="1"/>
  <c r="D81" i="10"/>
  <c r="H81" i="10" s="1"/>
  <c r="B81" i="10"/>
  <c r="N80" i="10"/>
  <c r="P80" i="10" s="1"/>
  <c r="D80" i="10"/>
  <c r="H80" i="10" s="1"/>
  <c r="B80" i="10"/>
  <c r="N79" i="10"/>
  <c r="P79" i="10" s="1"/>
  <c r="D79" i="10"/>
  <c r="H79" i="10" s="1"/>
  <c r="B79" i="10"/>
  <c r="N78" i="10"/>
  <c r="P78" i="10" s="1"/>
  <c r="D78" i="10"/>
  <c r="H78" i="10" s="1"/>
  <c r="B78" i="10"/>
  <c r="N77" i="10"/>
  <c r="P77" i="10" s="1"/>
  <c r="D77" i="10"/>
  <c r="H77" i="10" s="1"/>
  <c r="B77" i="10"/>
  <c r="N76" i="10"/>
  <c r="P76" i="10" s="1"/>
  <c r="D76" i="10"/>
  <c r="H76" i="10" s="1"/>
  <c r="B76" i="10"/>
  <c r="N75" i="10"/>
  <c r="P75" i="10" s="1"/>
  <c r="D75" i="10"/>
  <c r="H75" i="10" s="1"/>
  <c r="B75" i="10"/>
  <c r="N74" i="10"/>
  <c r="P74" i="10" s="1"/>
  <c r="D74" i="10"/>
  <c r="H74" i="10" s="1"/>
  <c r="B74" i="10"/>
  <c r="N73" i="10"/>
  <c r="P73" i="10" s="1"/>
  <c r="D73" i="10"/>
  <c r="H73" i="10" s="1"/>
  <c r="B73" i="10"/>
  <c r="N72" i="10"/>
  <c r="P72" i="10" s="1"/>
  <c r="D72" i="10"/>
  <c r="H72" i="10" s="1"/>
  <c r="B72" i="10"/>
  <c r="N71" i="10"/>
  <c r="P71" i="10" s="1"/>
  <c r="D71" i="10"/>
  <c r="H71" i="10" s="1"/>
  <c r="B71" i="10"/>
  <c r="N70" i="10"/>
  <c r="P70" i="10" s="1"/>
  <c r="D70" i="10"/>
  <c r="H70" i="10" s="1"/>
  <c r="B70" i="10"/>
  <c r="N69" i="10"/>
  <c r="P69" i="10" s="1"/>
  <c r="D69" i="10"/>
  <c r="H69" i="10" s="1"/>
  <c r="B69" i="10"/>
  <c r="N68" i="10"/>
  <c r="P68" i="10" s="1"/>
  <c r="D68" i="10"/>
  <c r="H68" i="10" s="1"/>
  <c r="B68" i="10"/>
  <c r="N67" i="10"/>
  <c r="P67" i="10" s="1"/>
  <c r="D67" i="10"/>
  <c r="H67" i="10" s="1"/>
  <c r="B67" i="10"/>
  <c r="N66" i="10"/>
  <c r="P66" i="10" s="1"/>
  <c r="D66" i="10"/>
  <c r="H66" i="10" s="1"/>
  <c r="B66" i="10"/>
  <c r="N65" i="10"/>
  <c r="P65" i="10" s="1"/>
  <c r="D65" i="10"/>
  <c r="H65" i="10" s="1"/>
  <c r="B65" i="10"/>
  <c r="N64" i="10"/>
  <c r="P64" i="10" s="1"/>
  <c r="D64" i="10"/>
  <c r="H64" i="10" s="1"/>
  <c r="B64" i="10"/>
  <c r="N63" i="10"/>
  <c r="P63" i="10" s="1"/>
  <c r="D63" i="10"/>
  <c r="H63" i="10" s="1"/>
  <c r="B63" i="10"/>
  <c r="N62" i="10"/>
  <c r="P62" i="10" s="1"/>
  <c r="D62" i="10"/>
  <c r="H62" i="10" s="1"/>
  <c r="B62" i="10"/>
  <c r="N61" i="10"/>
  <c r="P61" i="10" s="1"/>
  <c r="D61" i="10"/>
  <c r="H61" i="10" s="1"/>
  <c r="B61" i="10"/>
  <c r="N60" i="10"/>
  <c r="P60" i="10" s="1"/>
  <c r="D60" i="10"/>
  <c r="H60" i="10" s="1"/>
  <c r="B60" i="10"/>
  <c r="N59" i="10"/>
  <c r="P59" i="10" s="1"/>
  <c r="D59" i="10"/>
  <c r="H59" i="10" s="1"/>
  <c r="B59" i="10"/>
  <c r="N58" i="10"/>
  <c r="P58" i="10" s="1"/>
  <c r="D58" i="10"/>
  <c r="H58" i="10" s="1"/>
  <c r="B58" i="10"/>
  <c r="N57" i="10"/>
  <c r="P57" i="10" s="1"/>
  <c r="D57" i="10"/>
  <c r="H57" i="10" s="1"/>
  <c r="B57" i="10"/>
  <c r="N56" i="10"/>
  <c r="P56" i="10" s="1"/>
  <c r="D56" i="10"/>
  <c r="H56" i="10" s="1"/>
  <c r="B56" i="10"/>
  <c r="D55" i="10"/>
  <c r="H55" i="10" s="1"/>
  <c r="B55" i="10"/>
  <c r="O54" i="10"/>
  <c r="N55" i="10" s="1"/>
  <c r="P55" i="10" s="1"/>
  <c r="N54" i="10"/>
  <c r="D54" i="10"/>
  <c r="H54" i="10" s="1"/>
  <c r="B54" i="10"/>
  <c r="N53" i="10"/>
  <c r="P53" i="10" s="1"/>
  <c r="D53" i="10"/>
  <c r="H53" i="10" s="1"/>
  <c r="B53" i="10"/>
  <c r="N52" i="10"/>
  <c r="P52" i="10" s="1"/>
  <c r="D52" i="10"/>
  <c r="H52" i="10" s="1"/>
  <c r="B52" i="10"/>
  <c r="N51" i="10"/>
  <c r="P51" i="10" s="1"/>
  <c r="D51" i="10"/>
  <c r="H51" i="10" s="1"/>
  <c r="B51" i="10"/>
  <c r="N50" i="10"/>
  <c r="P50" i="10" s="1"/>
  <c r="D50" i="10"/>
  <c r="H50" i="10" s="1"/>
  <c r="B50" i="10"/>
  <c r="N49" i="10"/>
  <c r="P49" i="10" s="1"/>
  <c r="D49" i="10"/>
  <c r="H49" i="10" s="1"/>
  <c r="B49" i="10"/>
  <c r="N48" i="10"/>
  <c r="P48" i="10" s="1"/>
  <c r="D48" i="10"/>
  <c r="H48" i="10" s="1"/>
  <c r="B48" i="10"/>
  <c r="N47" i="10"/>
  <c r="P47" i="10" s="1"/>
  <c r="D47" i="10"/>
  <c r="H47" i="10" s="1"/>
  <c r="B47" i="10"/>
  <c r="N46" i="10"/>
  <c r="P46" i="10" s="1"/>
  <c r="D46" i="10"/>
  <c r="H46" i="10" s="1"/>
  <c r="B46" i="10"/>
  <c r="N45" i="10"/>
  <c r="P45" i="10" s="1"/>
  <c r="D45" i="10"/>
  <c r="H45" i="10" s="1"/>
  <c r="N44" i="10"/>
  <c r="P44" i="10" s="1"/>
  <c r="D44" i="10"/>
  <c r="H44" i="10" s="1"/>
  <c r="N43" i="10"/>
  <c r="P43" i="10" s="1"/>
  <c r="D43" i="10"/>
  <c r="H43" i="10" s="1"/>
  <c r="B43" i="10"/>
  <c r="N42" i="10"/>
  <c r="P42" i="10" s="1"/>
  <c r="D42" i="10"/>
  <c r="H42" i="10" s="1"/>
  <c r="B42" i="10"/>
  <c r="N41" i="10"/>
  <c r="P41" i="10" s="1"/>
  <c r="D41" i="10"/>
  <c r="H41" i="10" s="1"/>
  <c r="B41" i="10"/>
  <c r="N40" i="10"/>
  <c r="P40" i="10" s="1"/>
  <c r="D40" i="10"/>
  <c r="H40" i="10" s="1"/>
  <c r="B40" i="10"/>
  <c r="N39" i="10"/>
  <c r="P39" i="10" s="1"/>
  <c r="D39" i="10"/>
  <c r="H39" i="10" s="1"/>
  <c r="B39" i="10"/>
  <c r="N38" i="10"/>
  <c r="P38" i="10" s="1"/>
  <c r="D38" i="10"/>
  <c r="H38" i="10" s="1"/>
  <c r="B38" i="10"/>
  <c r="N37" i="10"/>
  <c r="P37" i="10" s="1"/>
  <c r="D37" i="10"/>
  <c r="H37" i="10" s="1"/>
  <c r="B37" i="10"/>
  <c r="N36" i="10"/>
  <c r="P36" i="10" s="1"/>
  <c r="D36" i="10"/>
  <c r="H36" i="10" s="1"/>
  <c r="B36" i="10"/>
  <c r="N35" i="10"/>
  <c r="P35" i="10" s="1"/>
  <c r="D35" i="10"/>
  <c r="H35" i="10" s="1"/>
  <c r="B35" i="10"/>
  <c r="N34" i="10"/>
  <c r="P34" i="10" s="1"/>
  <c r="D34" i="10"/>
  <c r="H34" i="10" s="1"/>
  <c r="B34" i="10"/>
  <c r="N33" i="10"/>
  <c r="P33" i="10" s="1"/>
  <c r="D33" i="10"/>
  <c r="H33" i="10" s="1"/>
  <c r="B33" i="10"/>
  <c r="N32" i="10"/>
  <c r="P32" i="10" s="1"/>
  <c r="D32" i="10"/>
  <c r="H32" i="10" s="1"/>
  <c r="B32" i="10"/>
  <c r="N31" i="10"/>
  <c r="P31" i="10" s="1"/>
  <c r="D31" i="10"/>
  <c r="H31" i="10" s="1"/>
  <c r="B31" i="10"/>
  <c r="N30" i="10"/>
  <c r="P30" i="10" s="1"/>
  <c r="D30" i="10"/>
  <c r="H30" i="10" s="1"/>
  <c r="B30" i="10"/>
  <c r="N29" i="10"/>
  <c r="P29" i="10" s="1"/>
  <c r="D29" i="10"/>
  <c r="H29" i="10" s="1"/>
  <c r="B29" i="10"/>
  <c r="N28" i="10"/>
  <c r="P28" i="10" s="1"/>
  <c r="D28" i="10"/>
  <c r="H28" i="10" s="1"/>
  <c r="B28" i="10"/>
  <c r="N27" i="10"/>
  <c r="P27" i="10" s="1"/>
  <c r="D27" i="10"/>
  <c r="H27" i="10" s="1"/>
  <c r="B27" i="10"/>
  <c r="N26" i="10"/>
  <c r="P26" i="10" s="1"/>
  <c r="D26" i="10"/>
  <c r="H26" i="10" s="1"/>
  <c r="B26" i="10"/>
  <c r="N25" i="10"/>
  <c r="P25" i="10" s="1"/>
  <c r="D25" i="10"/>
  <c r="H25" i="10" s="1"/>
  <c r="B25" i="10"/>
  <c r="N24" i="10"/>
  <c r="P24" i="10" s="1"/>
  <c r="D24" i="10"/>
  <c r="H24" i="10" s="1"/>
  <c r="B24" i="10"/>
  <c r="N23" i="10"/>
  <c r="P23" i="10" s="1"/>
  <c r="D23" i="10"/>
  <c r="H23" i="10" s="1"/>
  <c r="B23" i="10"/>
  <c r="N22" i="10"/>
  <c r="P22" i="10" s="1"/>
  <c r="D22" i="10"/>
  <c r="H22" i="10" s="1"/>
  <c r="B22" i="10"/>
  <c r="N21" i="10"/>
  <c r="P21" i="10" s="1"/>
  <c r="D21" i="10"/>
  <c r="H21" i="10" s="1"/>
  <c r="B21" i="10"/>
  <c r="N20" i="10"/>
  <c r="P20" i="10" s="1"/>
  <c r="D20" i="10"/>
  <c r="H20" i="10" s="1"/>
  <c r="B20" i="10"/>
  <c r="N19" i="10"/>
  <c r="P19" i="10" s="1"/>
  <c r="D19" i="10"/>
  <c r="H19" i="10" s="1"/>
  <c r="B19" i="10"/>
  <c r="N18" i="10"/>
  <c r="P18" i="10" s="1"/>
  <c r="D18" i="10"/>
  <c r="H18" i="10" s="1"/>
  <c r="B18" i="10"/>
  <c r="N17" i="10"/>
  <c r="P17" i="10" s="1"/>
  <c r="D17" i="10"/>
  <c r="H17" i="10" s="1"/>
  <c r="B17" i="10"/>
  <c r="N16" i="10"/>
  <c r="P16" i="10" s="1"/>
  <c r="D16" i="10"/>
  <c r="H16" i="10" s="1"/>
  <c r="B16" i="10"/>
  <c r="N15" i="10"/>
  <c r="P15" i="10" s="1"/>
  <c r="D15" i="10"/>
  <c r="H15" i="10" s="1"/>
  <c r="B15" i="10"/>
  <c r="N14" i="10"/>
  <c r="P14" i="10" s="1"/>
  <c r="D14" i="10"/>
  <c r="H14" i="10" s="1"/>
  <c r="B14" i="10"/>
  <c r="N13" i="10"/>
  <c r="P13" i="10" s="1"/>
  <c r="D13" i="10"/>
  <c r="H13" i="10" s="1"/>
  <c r="B13" i="10"/>
  <c r="N12" i="10"/>
  <c r="P12" i="10" s="1"/>
  <c r="D12" i="10"/>
  <c r="H12" i="10" s="1"/>
  <c r="B12" i="10"/>
  <c r="N11" i="10"/>
  <c r="P11" i="10" s="1"/>
  <c r="D11" i="10"/>
  <c r="H11" i="10" s="1"/>
  <c r="B11" i="10"/>
  <c r="N10" i="10"/>
  <c r="P10" i="10" s="1"/>
  <c r="D10" i="10"/>
  <c r="H10" i="10" s="1"/>
  <c r="B10" i="10"/>
  <c r="N9" i="10"/>
  <c r="P9" i="10" s="1"/>
  <c r="D9" i="10"/>
  <c r="H9" i="10" s="1"/>
  <c r="B9" i="10"/>
  <c r="N8" i="10"/>
  <c r="P8" i="10" s="1"/>
  <c r="D8" i="10"/>
  <c r="H8" i="10" s="1"/>
  <c r="B8" i="10"/>
  <c r="N7" i="10"/>
  <c r="P7" i="10" s="1"/>
  <c r="D7" i="10"/>
  <c r="H7" i="10" s="1"/>
  <c r="B7" i="10"/>
  <c r="N6" i="10"/>
  <c r="P6" i="10" s="1"/>
  <c r="D6" i="10"/>
  <c r="H6" i="10" s="1"/>
  <c r="B6" i="10"/>
  <c r="P5" i="10"/>
  <c r="H5" i="10"/>
  <c r="B5" i="10"/>
  <c r="P4" i="10"/>
  <c r="N884" i="9"/>
  <c r="Q884" i="9" s="1"/>
  <c r="I884" i="9"/>
  <c r="D884" i="9"/>
  <c r="H884" i="9" s="1"/>
  <c r="B884" i="9"/>
  <c r="N883" i="9"/>
  <c r="Q883" i="9" s="1"/>
  <c r="I883" i="9"/>
  <c r="D883" i="9"/>
  <c r="H883" i="9" s="1"/>
  <c r="B883" i="9"/>
  <c r="N882" i="9"/>
  <c r="I882" i="9"/>
  <c r="D882" i="9"/>
  <c r="H882" i="9" s="1"/>
  <c r="B882" i="9"/>
  <c r="N881" i="9"/>
  <c r="Q881" i="9" s="1"/>
  <c r="I881" i="9"/>
  <c r="D881" i="9"/>
  <c r="H881" i="9" s="1"/>
  <c r="B881" i="9"/>
  <c r="N880" i="9"/>
  <c r="Q880" i="9" s="1"/>
  <c r="I880" i="9"/>
  <c r="D880" i="9"/>
  <c r="H880" i="9" s="1"/>
  <c r="B880" i="9"/>
  <c r="N879" i="9"/>
  <c r="Q879" i="9" s="1"/>
  <c r="I879" i="9"/>
  <c r="D879" i="9"/>
  <c r="H879" i="9" s="1"/>
  <c r="B879" i="9"/>
  <c r="N878" i="9"/>
  <c r="Q878" i="9" s="1"/>
  <c r="I878" i="9"/>
  <c r="D878" i="9"/>
  <c r="H878" i="9" s="1"/>
  <c r="B878" i="9"/>
  <c r="N877" i="9"/>
  <c r="Q877" i="9" s="1"/>
  <c r="I877" i="9"/>
  <c r="D877" i="9"/>
  <c r="H877" i="9" s="1"/>
  <c r="B877" i="9"/>
  <c r="N876" i="9"/>
  <c r="Q876" i="9" s="1"/>
  <c r="I876" i="9"/>
  <c r="D876" i="9"/>
  <c r="H876" i="9" s="1"/>
  <c r="B876" i="9"/>
  <c r="N875" i="9"/>
  <c r="Q875" i="9" s="1"/>
  <c r="I875" i="9"/>
  <c r="D875" i="9"/>
  <c r="H875" i="9" s="1"/>
  <c r="B875" i="9"/>
  <c r="N874" i="9"/>
  <c r="Q874" i="9" s="1"/>
  <c r="I874" i="9"/>
  <c r="D874" i="9"/>
  <c r="H874" i="9" s="1"/>
  <c r="B874" i="9"/>
  <c r="N873" i="9"/>
  <c r="Q873" i="9" s="1"/>
  <c r="I873" i="9"/>
  <c r="D873" i="9"/>
  <c r="H873" i="9" s="1"/>
  <c r="B873" i="9"/>
  <c r="N872" i="9"/>
  <c r="Q872" i="9" s="1"/>
  <c r="I872" i="9"/>
  <c r="D872" i="9"/>
  <c r="H872" i="9" s="1"/>
  <c r="B872" i="9"/>
  <c r="N871" i="9"/>
  <c r="I871" i="9"/>
  <c r="D871" i="9"/>
  <c r="H871" i="9" s="1"/>
  <c r="B871" i="9"/>
  <c r="N870" i="9"/>
  <c r="Q870" i="9" s="1"/>
  <c r="I870" i="9"/>
  <c r="D870" i="9"/>
  <c r="H870" i="9" s="1"/>
  <c r="B870" i="9"/>
  <c r="N869" i="9"/>
  <c r="Q869" i="9" s="1"/>
  <c r="I869" i="9"/>
  <c r="D869" i="9"/>
  <c r="H869" i="9" s="1"/>
  <c r="B869" i="9"/>
  <c r="N868" i="9"/>
  <c r="Q868" i="9" s="1"/>
  <c r="I868" i="9"/>
  <c r="D868" i="9"/>
  <c r="H868" i="9" s="1"/>
  <c r="B868" i="9"/>
  <c r="N867" i="9"/>
  <c r="Q867" i="9" s="1"/>
  <c r="I867" i="9"/>
  <c r="D867" i="9"/>
  <c r="H867" i="9" s="1"/>
  <c r="B867" i="9"/>
  <c r="N866" i="9"/>
  <c r="Q866" i="9" s="1"/>
  <c r="I866" i="9"/>
  <c r="D866" i="9"/>
  <c r="H866" i="9" s="1"/>
  <c r="B866" i="9"/>
  <c r="N865" i="9"/>
  <c r="Q865" i="9" s="1"/>
  <c r="I865" i="9"/>
  <c r="D865" i="9"/>
  <c r="H865" i="9" s="1"/>
  <c r="B865" i="9"/>
  <c r="N864" i="9"/>
  <c r="Q864" i="9" s="1"/>
  <c r="I864" i="9"/>
  <c r="D864" i="9"/>
  <c r="H864" i="9" s="1"/>
  <c r="B864" i="9"/>
  <c r="N863" i="9"/>
  <c r="Q863" i="9" s="1"/>
  <c r="I863" i="9"/>
  <c r="D863" i="9"/>
  <c r="H863" i="9" s="1"/>
  <c r="B863" i="9"/>
  <c r="N862" i="9"/>
  <c r="Q862" i="9" s="1"/>
  <c r="I862" i="9"/>
  <c r="D862" i="9"/>
  <c r="H862" i="9" s="1"/>
  <c r="B862" i="9"/>
  <c r="N861" i="9"/>
  <c r="Q861" i="9" s="1"/>
  <c r="I861" i="9"/>
  <c r="D861" i="9"/>
  <c r="H861" i="9" s="1"/>
  <c r="B861" i="9"/>
  <c r="N860" i="9"/>
  <c r="Q860" i="9" s="1"/>
  <c r="I860" i="9"/>
  <c r="D860" i="9"/>
  <c r="H860" i="9" s="1"/>
  <c r="B860" i="9"/>
  <c r="N859" i="9"/>
  <c r="Q859" i="9" s="1"/>
  <c r="I859" i="9"/>
  <c r="D859" i="9"/>
  <c r="H859" i="9" s="1"/>
  <c r="B859" i="9"/>
  <c r="N858" i="9"/>
  <c r="Q858" i="9" s="1"/>
  <c r="I858" i="9"/>
  <c r="D858" i="9"/>
  <c r="H858" i="9" s="1"/>
  <c r="B858" i="9"/>
  <c r="N857" i="9"/>
  <c r="Q857" i="9" s="1"/>
  <c r="I857" i="9"/>
  <c r="D857" i="9"/>
  <c r="H857" i="9" s="1"/>
  <c r="B857" i="9"/>
  <c r="N856" i="9"/>
  <c r="Q856" i="9" s="1"/>
  <c r="I856" i="9"/>
  <c r="D856" i="9"/>
  <c r="H856" i="9" s="1"/>
  <c r="B856" i="9"/>
  <c r="N855" i="9"/>
  <c r="Q855" i="9" s="1"/>
  <c r="I855" i="9"/>
  <c r="D855" i="9"/>
  <c r="H855" i="9" s="1"/>
  <c r="B855" i="9"/>
  <c r="N854" i="9"/>
  <c r="Q854" i="9" s="1"/>
  <c r="I854" i="9"/>
  <c r="D854" i="9"/>
  <c r="H854" i="9" s="1"/>
  <c r="B854" i="9"/>
  <c r="N853" i="9"/>
  <c r="Q853" i="9" s="1"/>
  <c r="I853" i="9"/>
  <c r="D853" i="9"/>
  <c r="H853" i="9" s="1"/>
  <c r="B853" i="9"/>
  <c r="N852" i="9"/>
  <c r="Q852" i="9" s="1"/>
  <c r="I852" i="9"/>
  <c r="D852" i="9"/>
  <c r="H852" i="9" s="1"/>
  <c r="B852" i="9"/>
  <c r="N851" i="9"/>
  <c r="Q851" i="9" s="1"/>
  <c r="I851" i="9"/>
  <c r="D851" i="9"/>
  <c r="H851" i="9" s="1"/>
  <c r="B851" i="9"/>
  <c r="N850" i="9"/>
  <c r="Q850" i="9" s="1"/>
  <c r="I850" i="9"/>
  <c r="D850" i="9"/>
  <c r="H850" i="9" s="1"/>
  <c r="B850" i="9"/>
  <c r="N849" i="9"/>
  <c r="Q849" i="9" s="1"/>
  <c r="I849" i="9"/>
  <c r="D849" i="9"/>
  <c r="H849" i="9" s="1"/>
  <c r="B849" i="9"/>
  <c r="N848" i="9"/>
  <c r="Q848" i="9" s="1"/>
  <c r="I848" i="9"/>
  <c r="D848" i="9"/>
  <c r="H848" i="9" s="1"/>
  <c r="B848" i="9"/>
  <c r="N847" i="9"/>
  <c r="Q847" i="9" s="1"/>
  <c r="I847" i="9"/>
  <c r="D847" i="9"/>
  <c r="H847" i="9" s="1"/>
  <c r="B847" i="9"/>
  <c r="N846" i="9"/>
  <c r="Q846" i="9" s="1"/>
  <c r="I846" i="9"/>
  <c r="D846" i="9"/>
  <c r="H846" i="9" s="1"/>
  <c r="B846" i="9"/>
  <c r="N845" i="9"/>
  <c r="Q845" i="9" s="1"/>
  <c r="I845" i="9"/>
  <c r="D845" i="9"/>
  <c r="H845" i="9" s="1"/>
  <c r="B845" i="9"/>
  <c r="N844" i="9"/>
  <c r="Q844" i="9" s="1"/>
  <c r="I844" i="9"/>
  <c r="D844" i="9"/>
  <c r="H844" i="9" s="1"/>
  <c r="B844" i="9"/>
  <c r="N843" i="9"/>
  <c r="Q843" i="9" s="1"/>
  <c r="I843" i="9"/>
  <c r="D843" i="9"/>
  <c r="H843" i="9" s="1"/>
  <c r="B843" i="9"/>
  <c r="N842" i="9"/>
  <c r="Q842" i="9" s="1"/>
  <c r="I842" i="9"/>
  <c r="D842" i="9"/>
  <c r="H842" i="9" s="1"/>
  <c r="B842" i="9"/>
  <c r="N841" i="9"/>
  <c r="I841" i="9"/>
  <c r="D841" i="9"/>
  <c r="H841" i="9" s="1"/>
  <c r="B841" i="9"/>
  <c r="N840" i="9"/>
  <c r="Q840" i="9" s="1"/>
  <c r="I840" i="9"/>
  <c r="D840" i="9"/>
  <c r="H840" i="9" s="1"/>
  <c r="B840" i="9"/>
  <c r="N839" i="9"/>
  <c r="Q839" i="9" s="1"/>
  <c r="I839" i="9"/>
  <c r="D839" i="9"/>
  <c r="H839" i="9" s="1"/>
  <c r="B839" i="9"/>
  <c r="N838" i="9"/>
  <c r="Q838" i="9" s="1"/>
  <c r="I838" i="9"/>
  <c r="D838" i="9"/>
  <c r="H838" i="9" s="1"/>
  <c r="B838" i="9"/>
  <c r="N837" i="9"/>
  <c r="Q837" i="9" s="1"/>
  <c r="I837" i="9"/>
  <c r="D837" i="9"/>
  <c r="H837" i="9" s="1"/>
  <c r="B837" i="9"/>
  <c r="N836" i="9"/>
  <c r="Q836" i="9" s="1"/>
  <c r="I836" i="9"/>
  <c r="D836" i="9"/>
  <c r="H836" i="9" s="1"/>
  <c r="B836" i="9"/>
  <c r="N835" i="9"/>
  <c r="Q835" i="9" s="1"/>
  <c r="I835" i="9"/>
  <c r="D835" i="9"/>
  <c r="H835" i="9" s="1"/>
  <c r="B835" i="9"/>
  <c r="N834" i="9"/>
  <c r="Q834" i="9" s="1"/>
  <c r="I834" i="9"/>
  <c r="D834" i="9"/>
  <c r="H834" i="9" s="1"/>
  <c r="B834" i="9"/>
  <c r="N833" i="9"/>
  <c r="Q833" i="9" s="1"/>
  <c r="I833" i="9"/>
  <c r="D833" i="9"/>
  <c r="H833" i="9" s="1"/>
  <c r="B833" i="9"/>
  <c r="N832" i="9"/>
  <c r="Q832" i="9" s="1"/>
  <c r="I832" i="9"/>
  <c r="D832" i="9"/>
  <c r="H832" i="9" s="1"/>
  <c r="B832" i="9"/>
  <c r="N831" i="9"/>
  <c r="Q831" i="9" s="1"/>
  <c r="I831" i="9"/>
  <c r="D831" i="9"/>
  <c r="H831" i="9" s="1"/>
  <c r="B831" i="9"/>
  <c r="N830" i="9"/>
  <c r="Q830" i="9" s="1"/>
  <c r="I830" i="9"/>
  <c r="D830" i="9"/>
  <c r="H830" i="9" s="1"/>
  <c r="B830" i="9"/>
  <c r="N829" i="9"/>
  <c r="Q829" i="9" s="1"/>
  <c r="I829" i="9"/>
  <c r="D829" i="9"/>
  <c r="H829" i="9" s="1"/>
  <c r="B829" i="9"/>
  <c r="N828" i="9"/>
  <c r="Q828" i="9" s="1"/>
  <c r="I828" i="9"/>
  <c r="D828" i="9"/>
  <c r="H828" i="9" s="1"/>
  <c r="B828" i="9"/>
  <c r="N827" i="9"/>
  <c r="Q827" i="9" s="1"/>
  <c r="I827" i="9"/>
  <c r="D827" i="9"/>
  <c r="H827" i="9" s="1"/>
  <c r="B827" i="9"/>
  <c r="N826" i="9"/>
  <c r="Q826" i="9" s="1"/>
  <c r="I826" i="9"/>
  <c r="D826" i="9"/>
  <c r="H826" i="9" s="1"/>
  <c r="B826" i="9"/>
  <c r="N825" i="9"/>
  <c r="Q825" i="9" s="1"/>
  <c r="I825" i="9"/>
  <c r="D825" i="9"/>
  <c r="H825" i="9" s="1"/>
  <c r="B825" i="9"/>
  <c r="N824" i="9"/>
  <c r="Q824" i="9" s="1"/>
  <c r="I824" i="9"/>
  <c r="D824" i="9"/>
  <c r="H824" i="9" s="1"/>
  <c r="B824" i="9"/>
  <c r="N823" i="9"/>
  <c r="Q823" i="9" s="1"/>
  <c r="I823" i="9"/>
  <c r="D823" i="9"/>
  <c r="H823" i="9" s="1"/>
  <c r="B823" i="9"/>
  <c r="N822" i="9"/>
  <c r="Q822" i="9" s="1"/>
  <c r="I822" i="9"/>
  <c r="D822" i="9"/>
  <c r="H822" i="9" s="1"/>
  <c r="B822" i="9"/>
  <c r="N821" i="9"/>
  <c r="Q821" i="9" s="1"/>
  <c r="I821" i="9"/>
  <c r="D821" i="9"/>
  <c r="H821" i="9" s="1"/>
  <c r="B821" i="9"/>
  <c r="N820" i="9"/>
  <c r="Q820" i="9" s="1"/>
  <c r="I820" i="9"/>
  <c r="D820" i="9"/>
  <c r="H820" i="9" s="1"/>
  <c r="B820" i="9"/>
  <c r="N819" i="9"/>
  <c r="Q819" i="9" s="1"/>
  <c r="I819" i="9"/>
  <c r="D819" i="9"/>
  <c r="H819" i="9" s="1"/>
  <c r="B819" i="9"/>
  <c r="N818" i="9"/>
  <c r="Q818" i="9" s="1"/>
  <c r="I818" i="9"/>
  <c r="D818" i="9"/>
  <c r="H818" i="9" s="1"/>
  <c r="B818" i="9"/>
  <c r="N817" i="9"/>
  <c r="Q817" i="9" s="1"/>
  <c r="I817" i="9"/>
  <c r="D817" i="9"/>
  <c r="H817" i="9" s="1"/>
  <c r="B817" i="9"/>
  <c r="N816" i="9"/>
  <c r="Q816" i="9" s="1"/>
  <c r="I816" i="9"/>
  <c r="D816" i="9"/>
  <c r="H816" i="9" s="1"/>
  <c r="B816" i="9"/>
  <c r="N815" i="9"/>
  <c r="Q815" i="9" s="1"/>
  <c r="I815" i="9"/>
  <c r="D815" i="9"/>
  <c r="H815" i="9" s="1"/>
  <c r="B815" i="9"/>
  <c r="N814" i="9"/>
  <c r="Q814" i="9" s="1"/>
  <c r="I814" i="9"/>
  <c r="D814" i="9"/>
  <c r="H814" i="9" s="1"/>
  <c r="B814" i="9"/>
  <c r="N813" i="9"/>
  <c r="Q813" i="9" s="1"/>
  <c r="I813" i="9"/>
  <c r="D813" i="9"/>
  <c r="H813" i="9" s="1"/>
  <c r="B813" i="9"/>
  <c r="N812" i="9"/>
  <c r="Q812" i="9" s="1"/>
  <c r="I812" i="9"/>
  <c r="D812" i="9"/>
  <c r="H812" i="9" s="1"/>
  <c r="B812" i="9"/>
  <c r="N811" i="9"/>
  <c r="Q811" i="9" s="1"/>
  <c r="I811" i="9"/>
  <c r="D811" i="9"/>
  <c r="H811" i="9" s="1"/>
  <c r="B811" i="9"/>
  <c r="N810" i="9"/>
  <c r="Q810" i="9" s="1"/>
  <c r="I810" i="9"/>
  <c r="D810" i="9"/>
  <c r="H810" i="9" s="1"/>
  <c r="B810" i="9"/>
  <c r="N809" i="9"/>
  <c r="Q809" i="9" s="1"/>
  <c r="I809" i="9"/>
  <c r="D809" i="9"/>
  <c r="H809" i="9" s="1"/>
  <c r="B809" i="9"/>
  <c r="N808" i="9"/>
  <c r="Q808" i="9" s="1"/>
  <c r="I808" i="9"/>
  <c r="D808" i="9"/>
  <c r="H808" i="9" s="1"/>
  <c r="B808" i="9"/>
  <c r="N807" i="9"/>
  <c r="Q807" i="9" s="1"/>
  <c r="I807" i="9"/>
  <c r="D807" i="9"/>
  <c r="H807" i="9" s="1"/>
  <c r="B807" i="9"/>
  <c r="N806" i="9"/>
  <c r="Q806" i="9" s="1"/>
  <c r="I806" i="9"/>
  <c r="D806" i="9"/>
  <c r="H806" i="9" s="1"/>
  <c r="B806" i="9"/>
  <c r="N805" i="9"/>
  <c r="Q805" i="9" s="1"/>
  <c r="I805" i="9"/>
  <c r="D805" i="9"/>
  <c r="H805" i="9" s="1"/>
  <c r="B805" i="9"/>
  <c r="Q804" i="9"/>
  <c r="I804" i="9"/>
  <c r="D804" i="9"/>
  <c r="H804" i="9" s="1"/>
  <c r="B804" i="9"/>
  <c r="N803" i="9"/>
  <c r="Q803" i="9" s="1"/>
  <c r="I803" i="9"/>
  <c r="D803" i="9"/>
  <c r="H803" i="9" s="1"/>
  <c r="B803" i="9"/>
  <c r="N802" i="9"/>
  <c r="Q802" i="9" s="1"/>
  <c r="I802" i="9"/>
  <c r="D802" i="9"/>
  <c r="H802" i="9" s="1"/>
  <c r="B802" i="9"/>
  <c r="N801" i="9"/>
  <c r="Q801" i="9" s="1"/>
  <c r="I801" i="9"/>
  <c r="D801" i="9"/>
  <c r="H801" i="9" s="1"/>
  <c r="B801" i="9"/>
  <c r="N800" i="9"/>
  <c r="Q800" i="9" s="1"/>
  <c r="I800" i="9"/>
  <c r="D800" i="9"/>
  <c r="H800" i="9" s="1"/>
  <c r="B800" i="9"/>
  <c r="N799" i="9"/>
  <c r="Q799" i="9" s="1"/>
  <c r="I799" i="9"/>
  <c r="D799" i="9"/>
  <c r="H799" i="9" s="1"/>
  <c r="B799" i="9"/>
  <c r="N798" i="9"/>
  <c r="Q798" i="9" s="1"/>
  <c r="I798" i="9"/>
  <c r="D798" i="9"/>
  <c r="H798" i="9" s="1"/>
  <c r="B798" i="9"/>
  <c r="N797" i="9"/>
  <c r="Q797" i="9" s="1"/>
  <c r="I797" i="9"/>
  <c r="D797" i="9"/>
  <c r="H797" i="9" s="1"/>
  <c r="B797" i="9"/>
  <c r="N796" i="9"/>
  <c r="Q796" i="9" s="1"/>
  <c r="I796" i="9"/>
  <c r="D796" i="9"/>
  <c r="H796" i="9" s="1"/>
  <c r="B796" i="9"/>
  <c r="N795" i="9"/>
  <c r="Q795" i="9" s="1"/>
  <c r="I795" i="9"/>
  <c r="D795" i="9"/>
  <c r="H795" i="9" s="1"/>
  <c r="B795" i="9"/>
  <c r="N794" i="9"/>
  <c r="I794" i="9"/>
  <c r="D794" i="9"/>
  <c r="H794" i="9" s="1"/>
  <c r="B794" i="9"/>
  <c r="N793" i="9"/>
  <c r="Q793" i="9" s="1"/>
  <c r="I793" i="9"/>
  <c r="D793" i="9"/>
  <c r="H793" i="9" s="1"/>
  <c r="B793" i="9"/>
  <c r="N792" i="9"/>
  <c r="Q792" i="9" s="1"/>
  <c r="I792" i="9"/>
  <c r="D792" i="9"/>
  <c r="H792" i="9" s="1"/>
  <c r="B792" i="9"/>
  <c r="N791" i="9"/>
  <c r="Q791" i="9" s="1"/>
  <c r="I791" i="9"/>
  <c r="D791" i="9"/>
  <c r="H791" i="9" s="1"/>
  <c r="B791" i="9"/>
  <c r="N790" i="9"/>
  <c r="Q790" i="9" s="1"/>
  <c r="I790" i="9"/>
  <c r="D790" i="9"/>
  <c r="H790" i="9" s="1"/>
  <c r="B790" i="9"/>
  <c r="N789" i="9"/>
  <c r="Q789" i="9" s="1"/>
  <c r="I789" i="9"/>
  <c r="D789" i="9"/>
  <c r="H789" i="9" s="1"/>
  <c r="B789" i="9"/>
  <c r="N788" i="9"/>
  <c r="Q788" i="9" s="1"/>
  <c r="I788" i="9"/>
  <c r="D788" i="9"/>
  <c r="H788" i="9" s="1"/>
  <c r="B788" i="9"/>
  <c r="N787" i="9"/>
  <c r="Q787" i="9" s="1"/>
  <c r="I787" i="9"/>
  <c r="D787" i="9"/>
  <c r="H787" i="9" s="1"/>
  <c r="B787" i="9"/>
  <c r="N786" i="9"/>
  <c r="Q786" i="9" s="1"/>
  <c r="I786" i="9"/>
  <c r="D786" i="9"/>
  <c r="H786" i="9" s="1"/>
  <c r="B786" i="9"/>
  <c r="N785" i="9"/>
  <c r="Q785" i="9" s="1"/>
  <c r="I785" i="9"/>
  <c r="D785" i="9"/>
  <c r="H785" i="9" s="1"/>
  <c r="B785" i="9"/>
  <c r="N784" i="9"/>
  <c r="Q784" i="9" s="1"/>
  <c r="I784" i="9"/>
  <c r="D784" i="9"/>
  <c r="H784" i="9" s="1"/>
  <c r="B784" i="9"/>
  <c r="N783" i="9"/>
  <c r="Q783" i="9" s="1"/>
  <c r="I783" i="9"/>
  <c r="D783" i="9"/>
  <c r="H783" i="9" s="1"/>
  <c r="B783" i="9"/>
  <c r="N782" i="9"/>
  <c r="Q782" i="9" s="1"/>
  <c r="I782" i="9"/>
  <c r="D782" i="9"/>
  <c r="H782" i="9" s="1"/>
  <c r="B782" i="9"/>
  <c r="N781" i="9"/>
  <c r="Q781" i="9" s="1"/>
  <c r="I781" i="9"/>
  <c r="D781" i="9"/>
  <c r="H781" i="9" s="1"/>
  <c r="B781" i="9"/>
  <c r="N780" i="9"/>
  <c r="Q780" i="9" s="1"/>
  <c r="I780" i="9"/>
  <c r="D780" i="9"/>
  <c r="H780" i="9" s="1"/>
  <c r="B780" i="9"/>
  <c r="N779" i="9"/>
  <c r="Q779" i="9" s="1"/>
  <c r="I779" i="9"/>
  <c r="D779" i="9"/>
  <c r="H779" i="9" s="1"/>
  <c r="B779" i="9"/>
  <c r="N778" i="9"/>
  <c r="Q778" i="9" s="1"/>
  <c r="I778" i="9"/>
  <c r="D778" i="9"/>
  <c r="H778" i="9" s="1"/>
  <c r="B778" i="9"/>
  <c r="N777" i="9"/>
  <c r="Q777" i="9" s="1"/>
  <c r="I777" i="9"/>
  <c r="D777" i="9"/>
  <c r="H777" i="9" s="1"/>
  <c r="B777" i="9"/>
  <c r="N776" i="9"/>
  <c r="Q776" i="9" s="1"/>
  <c r="I776" i="9"/>
  <c r="D776" i="9"/>
  <c r="H776" i="9" s="1"/>
  <c r="B776" i="9"/>
  <c r="N775" i="9"/>
  <c r="Q775" i="9" s="1"/>
  <c r="I775" i="9"/>
  <c r="D775" i="9"/>
  <c r="H775" i="9" s="1"/>
  <c r="B775" i="9"/>
  <c r="N774" i="9"/>
  <c r="Q774" i="9" s="1"/>
  <c r="I774" i="9"/>
  <c r="D774" i="9"/>
  <c r="H774" i="9" s="1"/>
  <c r="B774" i="9"/>
  <c r="N773" i="9"/>
  <c r="Q773" i="9" s="1"/>
  <c r="I773" i="9"/>
  <c r="D773" i="9"/>
  <c r="H773" i="9" s="1"/>
  <c r="B773" i="9"/>
  <c r="N772" i="9"/>
  <c r="Q772" i="9" s="1"/>
  <c r="I772" i="9"/>
  <c r="D772" i="9"/>
  <c r="H772" i="9" s="1"/>
  <c r="B772" i="9"/>
  <c r="N771" i="9"/>
  <c r="Q771" i="9" s="1"/>
  <c r="I771" i="9"/>
  <c r="D771" i="9"/>
  <c r="H771" i="9" s="1"/>
  <c r="B771" i="9"/>
  <c r="N770" i="9"/>
  <c r="Q770" i="9" s="1"/>
  <c r="I770" i="9"/>
  <c r="D770" i="9"/>
  <c r="H770" i="9" s="1"/>
  <c r="B770" i="9"/>
  <c r="N769" i="9"/>
  <c r="Q769" i="9" s="1"/>
  <c r="I769" i="9"/>
  <c r="D769" i="9"/>
  <c r="H769" i="9" s="1"/>
  <c r="B769" i="9"/>
  <c r="N768" i="9"/>
  <c r="Q768" i="9" s="1"/>
  <c r="I768" i="9"/>
  <c r="D768" i="9"/>
  <c r="H768" i="9" s="1"/>
  <c r="B768" i="9"/>
  <c r="N767" i="9"/>
  <c r="Q767" i="9" s="1"/>
  <c r="I767" i="9"/>
  <c r="D767" i="9"/>
  <c r="H767" i="9" s="1"/>
  <c r="B767" i="9"/>
  <c r="N766" i="9"/>
  <c r="Q766" i="9" s="1"/>
  <c r="I766" i="9"/>
  <c r="D766" i="9"/>
  <c r="H766" i="9" s="1"/>
  <c r="B766" i="9"/>
  <c r="N765" i="9"/>
  <c r="Q765" i="9" s="1"/>
  <c r="I765" i="9"/>
  <c r="D765" i="9"/>
  <c r="H765" i="9" s="1"/>
  <c r="B765" i="9"/>
  <c r="N764" i="9"/>
  <c r="Q764" i="9" s="1"/>
  <c r="I764" i="9"/>
  <c r="D764" i="9"/>
  <c r="H764" i="9" s="1"/>
  <c r="B764" i="9"/>
  <c r="N763" i="9"/>
  <c r="I763" i="9"/>
  <c r="D763" i="9"/>
  <c r="H763" i="9" s="1"/>
  <c r="B763" i="9"/>
  <c r="N762" i="9"/>
  <c r="Q762" i="9" s="1"/>
  <c r="I762" i="9"/>
  <c r="D762" i="9"/>
  <c r="H762" i="9" s="1"/>
  <c r="B762" i="9"/>
  <c r="N761" i="9"/>
  <c r="Q761" i="9" s="1"/>
  <c r="I761" i="9"/>
  <c r="D761" i="9"/>
  <c r="H761" i="9" s="1"/>
  <c r="B761" i="9"/>
  <c r="N760" i="9"/>
  <c r="Q760" i="9" s="1"/>
  <c r="I760" i="9"/>
  <c r="D760" i="9"/>
  <c r="H760" i="9" s="1"/>
  <c r="B760" i="9"/>
  <c r="N759" i="9"/>
  <c r="Q759" i="9" s="1"/>
  <c r="I759" i="9"/>
  <c r="D759" i="9"/>
  <c r="H759" i="9" s="1"/>
  <c r="B759" i="9"/>
  <c r="N758" i="9"/>
  <c r="Q758" i="9" s="1"/>
  <c r="I758" i="9"/>
  <c r="D758" i="9"/>
  <c r="H758" i="9" s="1"/>
  <c r="B758" i="9"/>
  <c r="N757" i="9"/>
  <c r="Q757" i="9" s="1"/>
  <c r="I757" i="9"/>
  <c r="D757" i="9"/>
  <c r="H757" i="9" s="1"/>
  <c r="B757" i="9"/>
  <c r="N756" i="9"/>
  <c r="Q756" i="9" s="1"/>
  <c r="I756" i="9"/>
  <c r="D756" i="9"/>
  <c r="H756" i="9" s="1"/>
  <c r="B756" i="9"/>
  <c r="N755" i="9"/>
  <c r="Q755" i="9" s="1"/>
  <c r="I755" i="9"/>
  <c r="D755" i="9"/>
  <c r="H755" i="9" s="1"/>
  <c r="B755" i="9"/>
  <c r="N754" i="9"/>
  <c r="Q754" i="9" s="1"/>
  <c r="I754" i="9"/>
  <c r="D754" i="9"/>
  <c r="H754" i="9" s="1"/>
  <c r="B754" i="9"/>
  <c r="N753" i="9"/>
  <c r="Q753" i="9" s="1"/>
  <c r="I753" i="9"/>
  <c r="D753" i="9"/>
  <c r="H753" i="9" s="1"/>
  <c r="B753" i="9"/>
  <c r="N752" i="9"/>
  <c r="Q752" i="9" s="1"/>
  <c r="I752" i="9"/>
  <c r="D752" i="9"/>
  <c r="H752" i="9" s="1"/>
  <c r="B752" i="9"/>
  <c r="N751" i="9"/>
  <c r="Q751" i="9" s="1"/>
  <c r="I751" i="9"/>
  <c r="D751" i="9"/>
  <c r="H751" i="9" s="1"/>
  <c r="B751" i="9"/>
  <c r="N750" i="9"/>
  <c r="Q750" i="9" s="1"/>
  <c r="I750" i="9"/>
  <c r="D750" i="9"/>
  <c r="H750" i="9" s="1"/>
  <c r="B750" i="9"/>
  <c r="N749" i="9"/>
  <c r="Q749" i="9" s="1"/>
  <c r="I749" i="9"/>
  <c r="D749" i="9"/>
  <c r="H749" i="9" s="1"/>
  <c r="B749" i="9"/>
  <c r="N748" i="9"/>
  <c r="Q748" i="9" s="1"/>
  <c r="I748" i="9"/>
  <c r="D748" i="9"/>
  <c r="H748" i="9" s="1"/>
  <c r="B748" i="9"/>
  <c r="N747" i="9"/>
  <c r="Q747" i="9" s="1"/>
  <c r="I747" i="9"/>
  <c r="D747" i="9"/>
  <c r="H747" i="9" s="1"/>
  <c r="B747" i="9"/>
  <c r="N746" i="9"/>
  <c r="Q746" i="9" s="1"/>
  <c r="I746" i="9"/>
  <c r="D746" i="9"/>
  <c r="H746" i="9" s="1"/>
  <c r="B746" i="9"/>
  <c r="N745" i="9"/>
  <c r="Q745" i="9" s="1"/>
  <c r="I745" i="9"/>
  <c r="D745" i="9"/>
  <c r="H745" i="9" s="1"/>
  <c r="B745" i="9"/>
  <c r="N744" i="9"/>
  <c r="Q744" i="9" s="1"/>
  <c r="I744" i="9"/>
  <c r="D744" i="9"/>
  <c r="H744" i="9" s="1"/>
  <c r="B744" i="9"/>
  <c r="N743" i="9"/>
  <c r="Q743" i="9" s="1"/>
  <c r="I743" i="9"/>
  <c r="D743" i="9"/>
  <c r="H743" i="9" s="1"/>
  <c r="B743" i="9"/>
  <c r="N742" i="9"/>
  <c r="Q742" i="9" s="1"/>
  <c r="I742" i="9"/>
  <c r="D742" i="9"/>
  <c r="H742" i="9" s="1"/>
  <c r="B742" i="9"/>
  <c r="N741" i="9"/>
  <c r="Q741" i="9" s="1"/>
  <c r="I741" i="9"/>
  <c r="D741" i="9"/>
  <c r="H741" i="9" s="1"/>
  <c r="B741" i="9"/>
  <c r="N740" i="9"/>
  <c r="Q740" i="9" s="1"/>
  <c r="I740" i="9"/>
  <c r="D740" i="9"/>
  <c r="H740" i="9" s="1"/>
  <c r="B740" i="9"/>
  <c r="N739" i="9"/>
  <c r="Q739" i="9" s="1"/>
  <c r="I739" i="9"/>
  <c r="D739" i="9"/>
  <c r="H739" i="9" s="1"/>
  <c r="B739" i="9"/>
  <c r="N738" i="9"/>
  <c r="Q738" i="9" s="1"/>
  <c r="I738" i="9"/>
  <c r="D738" i="9"/>
  <c r="H738" i="9" s="1"/>
  <c r="B738" i="9"/>
  <c r="N737" i="9"/>
  <c r="Q737" i="9" s="1"/>
  <c r="I737" i="9"/>
  <c r="D737" i="9"/>
  <c r="H737" i="9" s="1"/>
  <c r="B737" i="9"/>
  <c r="N736" i="9"/>
  <c r="Q736" i="9" s="1"/>
  <c r="I736" i="9"/>
  <c r="D736" i="9"/>
  <c r="H736" i="9" s="1"/>
  <c r="B736" i="9"/>
  <c r="N735" i="9"/>
  <c r="Q735" i="9" s="1"/>
  <c r="I735" i="9"/>
  <c r="D735" i="9"/>
  <c r="H735" i="9" s="1"/>
  <c r="B735" i="9"/>
  <c r="N734" i="9"/>
  <c r="I734" i="9"/>
  <c r="D734" i="9"/>
  <c r="H734" i="9" s="1"/>
  <c r="B734" i="9"/>
  <c r="N733" i="9"/>
  <c r="Q733" i="9" s="1"/>
  <c r="I733" i="9"/>
  <c r="D733" i="9"/>
  <c r="H733" i="9" s="1"/>
  <c r="B733" i="9"/>
  <c r="N732" i="9"/>
  <c r="Q732" i="9" s="1"/>
  <c r="I732" i="9"/>
  <c r="D732" i="9"/>
  <c r="H732" i="9" s="1"/>
  <c r="B732" i="9"/>
  <c r="N731" i="9"/>
  <c r="Q731" i="9" s="1"/>
  <c r="I731" i="9"/>
  <c r="D731" i="9"/>
  <c r="H731" i="9" s="1"/>
  <c r="B731" i="9"/>
  <c r="N730" i="9"/>
  <c r="Q730" i="9" s="1"/>
  <c r="I730" i="9"/>
  <c r="D730" i="9"/>
  <c r="H730" i="9" s="1"/>
  <c r="B730" i="9"/>
  <c r="N729" i="9"/>
  <c r="Q729" i="9" s="1"/>
  <c r="I729" i="9"/>
  <c r="D729" i="9"/>
  <c r="H729" i="9" s="1"/>
  <c r="B729" i="9"/>
  <c r="N728" i="9"/>
  <c r="Q728" i="9" s="1"/>
  <c r="I728" i="9"/>
  <c r="D728" i="9"/>
  <c r="H728" i="9" s="1"/>
  <c r="B728" i="9"/>
  <c r="N727" i="9"/>
  <c r="Q727" i="9" s="1"/>
  <c r="I727" i="9"/>
  <c r="D727" i="9"/>
  <c r="H727" i="9" s="1"/>
  <c r="B727" i="9"/>
  <c r="N726" i="9"/>
  <c r="Q726" i="9" s="1"/>
  <c r="I726" i="9"/>
  <c r="D726" i="9"/>
  <c r="H726" i="9" s="1"/>
  <c r="B726" i="9"/>
  <c r="N725" i="9"/>
  <c r="Q725" i="9" s="1"/>
  <c r="I725" i="9"/>
  <c r="D725" i="9"/>
  <c r="H725" i="9" s="1"/>
  <c r="B725" i="9"/>
  <c r="N724" i="9"/>
  <c r="Q724" i="9" s="1"/>
  <c r="I724" i="9"/>
  <c r="D724" i="9"/>
  <c r="H724" i="9" s="1"/>
  <c r="B724" i="9"/>
  <c r="N723" i="9"/>
  <c r="Q723" i="9" s="1"/>
  <c r="I723" i="9"/>
  <c r="D723" i="9"/>
  <c r="H723" i="9" s="1"/>
  <c r="B723" i="9"/>
  <c r="N722" i="9"/>
  <c r="Q722" i="9" s="1"/>
  <c r="I722" i="9"/>
  <c r="D722" i="9"/>
  <c r="H722" i="9" s="1"/>
  <c r="B722" i="9"/>
  <c r="N721" i="9"/>
  <c r="Q721" i="9" s="1"/>
  <c r="I721" i="9"/>
  <c r="D721" i="9"/>
  <c r="H721" i="9" s="1"/>
  <c r="B721" i="9"/>
  <c r="N720" i="9"/>
  <c r="Q720" i="9" s="1"/>
  <c r="I720" i="9"/>
  <c r="D720" i="9"/>
  <c r="H720" i="9" s="1"/>
  <c r="B720" i="9"/>
  <c r="N719" i="9"/>
  <c r="Q719" i="9" s="1"/>
  <c r="I719" i="9"/>
  <c r="D719" i="9"/>
  <c r="H719" i="9" s="1"/>
  <c r="B719" i="9"/>
  <c r="N718" i="9"/>
  <c r="Q718" i="9" s="1"/>
  <c r="I718" i="9"/>
  <c r="D718" i="9"/>
  <c r="H718" i="9" s="1"/>
  <c r="B718" i="9"/>
  <c r="N717" i="9"/>
  <c r="Q717" i="9" s="1"/>
  <c r="I717" i="9"/>
  <c r="D717" i="9"/>
  <c r="H717" i="9" s="1"/>
  <c r="B717" i="9"/>
  <c r="N716" i="9"/>
  <c r="Q716" i="9" s="1"/>
  <c r="I716" i="9"/>
  <c r="D716" i="9"/>
  <c r="H716" i="9" s="1"/>
  <c r="B716" i="9"/>
  <c r="N715" i="9"/>
  <c r="Q715" i="9" s="1"/>
  <c r="I715" i="9"/>
  <c r="D715" i="9"/>
  <c r="H715" i="9" s="1"/>
  <c r="B715" i="9"/>
  <c r="N714" i="9"/>
  <c r="Q714" i="9" s="1"/>
  <c r="I714" i="9"/>
  <c r="D714" i="9"/>
  <c r="H714" i="9" s="1"/>
  <c r="B714" i="9"/>
  <c r="N713" i="9"/>
  <c r="Q713" i="9" s="1"/>
  <c r="I713" i="9"/>
  <c r="D713" i="9"/>
  <c r="H713" i="9" s="1"/>
  <c r="B713" i="9"/>
  <c r="N712" i="9"/>
  <c r="Q712" i="9" s="1"/>
  <c r="I712" i="9"/>
  <c r="D712" i="9"/>
  <c r="H712" i="9" s="1"/>
  <c r="B712" i="9"/>
  <c r="N711" i="9"/>
  <c r="Q711" i="9" s="1"/>
  <c r="I711" i="9"/>
  <c r="D711" i="9"/>
  <c r="H711" i="9" s="1"/>
  <c r="B711" i="9"/>
  <c r="N710" i="9"/>
  <c r="Q710" i="9" s="1"/>
  <c r="I710" i="9"/>
  <c r="D710" i="9"/>
  <c r="H710" i="9" s="1"/>
  <c r="B710" i="9"/>
  <c r="N709" i="9"/>
  <c r="Q709" i="9" s="1"/>
  <c r="I709" i="9"/>
  <c r="D709" i="9"/>
  <c r="H709" i="9" s="1"/>
  <c r="B709" i="9"/>
  <c r="N708" i="9"/>
  <c r="Q708" i="9" s="1"/>
  <c r="I708" i="9"/>
  <c r="D708" i="9"/>
  <c r="H708" i="9" s="1"/>
  <c r="B708" i="9"/>
  <c r="N707" i="9"/>
  <c r="Q707" i="9" s="1"/>
  <c r="I707" i="9"/>
  <c r="D707" i="9"/>
  <c r="H707" i="9" s="1"/>
  <c r="B707" i="9"/>
  <c r="N706" i="9"/>
  <c r="Q706" i="9" s="1"/>
  <c r="I706" i="9"/>
  <c r="D706" i="9"/>
  <c r="H706" i="9" s="1"/>
  <c r="B706" i="9"/>
  <c r="N705" i="9"/>
  <c r="Q705" i="9" s="1"/>
  <c r="I705" i="9"/>
  <c r="D705" i="9"/>
  <c r="H705" i="9" s="1"/>
  <c r="B705" i="9"/>
  <c r="N704" i="9"/>
  <c r="Q704" i="9" s="1"/>
  <c r="I704" i="9"/>
  <c r="D704" i="9"/>
  <c r="H704" i="9" s="1"/>
  <c r="B704" i="9"/>
  <c r="N703" i="9"/>
  <c r="Q703" i="9" s="1"/>
  <c r="I703" i="9"/>
  <c r="D703" i="9"/>
  <c r="H703" i="9" s="1"/>
  <c r="B703" i="9"/>
  <c r="N702" i="9"/>
  <c r="Q702" i="9" s="1"/>
  <c r="I702" i="9"/>
  <c r="D702" i="9"/>
  <c r="H702" i="9" s="1"/>
  <c r="B702" i="9"/>
  <c r="N701" i="9"/>
  <c r="Q701" i="9" s="1"/>
  <c r="I701" i="9"/>
  <c r="D701" i="9"/>
  <c r="H701" i="9" s="1"/>
  <c r="B701" i="9"/>
  <c r="N700" i="9"/>
  <c r="Q700" i="9" s="1"/>
  <c r="I700" i="9"/>
  <c r="D700" i="9"/>
  <c r="H700" i="9" s="1"/>
  <c r="B700" i="9"/>
  <c r="N699" i="9"/>
  <c r="Q699" i="9" s="1"/>
  <c r="I699" i="9"/>
  <c r="D699" i="9"/>
  <c r="H699" i="9" s="1"/>
  <c r="B699" i="9"/>
  <c r="N698" i="9"/>
  <c r="Q698" i="9" s="1"/>
  <c r="I698" i="9"/>
  <c r="D698" i="9"/>
  <c r="H698" i="9" s="1"/>
  <c r="B698" i="9"/>
  <c r="N697" i="9"/>
  <c r="Q697" i="9" s="1"/>
  <c r="I697" i="9"/>
  <c r="D697" i="9"/>
  <c r="H697" i="9" s="1"/>
  <c r="B697" i="9"/>
  <c r="N696" i="9"/>
  <c r="Q696" i="9" s="1"/>
  <c r="I696" i="9"/>
  <c r="D696" i="9"/>
  <c r="H696" i="9" s="1"/>
  <c r="B696" i="9"/>
  <c r="N695" i="9"/>
  <c r="Q695" i="9" s="1"/>
  <c r="I695" i="9"/>
  <c r="D695" i="9"/>
  <c r="H695" i="9" s="1"/>
  <c r="B695" i="9"/>
  <c r="N694" i="9"/>
  <c r="Q694" i="9" s="1"/>
  <c r="I694" i="9"/>
  <c r="D694" i="9"/>
  <c r="H694" i="9" s="1"/>
  <c r="B694" i="9"/>
  <c r="N693" i="9"/>
  <c r="Q693" i="9" s="1"/>
  <c r="I693" i="9"/>
  <c r="D693" i="9"/>
  <c r="H693" i="9" s="1"/>
  <c r="B693" i="9"/>
  <c r="N692" i="9"/>
  <c r="Q692" i="9" s="1"/>
  <c r="I692" i="9"/>
  <c r="D692" i="9"/>
  <c r="H692" i="9" s="1"/>
  <c r="B692" i="9"/>
  <c r="N691" i="9"/>
  <c r="Q691" i="9" s="1"/>
  <c r="I691" i="9"/>
  <c r="D691" i="9"/>
  <c r="H691" i="9" s="1"/>
  <c r="B691" i="9"/>
  <c r="N690" i="9"/>
  <c r="Q690" i="9" s="1"/>
  <c r="I690" i="9"/>
  <c r="D690" i="9"/>
  <c r="H690" i="9" s="1"/>
  <c r="B690" i="9"/>
  <c r="N689" i="9"/>
  <c r="Q689" i="9" s="1"/>
  <c r="I689" i="9"/>
  <c r="D689" i="9"/>
  <c r="H689" i="9" s="1"/>
  <c r="B689" i="9"/>
  <c r="N688" i="9"/>
  <c r="Q688" i="9" s="1"/>
  <c r="I688" i="9"/>
  <c r="D688" i="9"/>
  <c r="H688" i="9" s="1"/>
  <c r="B688" i="9"/>
  <c r="N687" i="9"/>
  <c r="Q687" i="9" s="1"/>
  <c r="I687" i="9"/>
  <c r="D687" i="9"/>
  <c r="H687" i="9" s="1"/>
  <c r="B687" i="9"/>
  <c r="N686" i="9"/>
  <c r="Q686" i="9" s="1"/>
  <c r="I686" i="9"/>
  <c r="D686" i="9"/>
  <c r="H686" i="9" s="1"/>
  <c r="B686" i="9"/>
  <c r="N685" i="9"/>
  <c r="Q685" i="9" s="1"/>
  <c r="I685" i="9"/>
  <c r="D685" i="9"/>
  <c r="H685" i="9" s="1"/>
  <c r="B685" i="9"/>
  <c r="N684" i="9"/>
  <c r="Q684" i="9" s="1"/>
  <c r="I684" i="9"/>
  <c r="D684" i="9"/>
  <c r="H684" i="9" s="1"/>
  <c r="B684" i="9"/>
  <c r="N683" i="9"/>
  <c r="Q683" i="9" s="1"/>
  <c r="I683" i="9"/>
  <c r="D683" i="9"/>
  <c r="H683" i="9" s="1"/>
  <c r="B683" i="9"/>
  <c r="N682" i="9"/>
  <c r="Q682" i="9" s="1"/>
  <c r="I682" i="9"/>
  <c r="D682" i="9"/>
  <c r="H682" i="9" s="1"/>
  <c r="B682" i="9"/>
  <c r="N681" i="9"/>
  <c r="Q681" i="9" s="1"/>
  <c r="I681" i="9"/>
  <c r="D681" i="9"/>
  <c r="H681" i="9" s="1"/>
  <c r="B681" i="9"/>
  <c r="N680" i="9"/>
  <c r="Q680" i="9" s="1"/>
  <c r="I680" i="9"/>
  <c r="D680" i="9"/>
  <c r="H680" i="9" s="1"/>
  <c r="B680" i="9"/>
  <c r="N679" i="9"/>
  <c r="Q679" i="9" s="1"/>
  <c r="I679" i="9"/>
  <c r="D679" i="9"/>
  <c r="H679" i="9" s="1"/>
  <c r="B679" i="9"/>
  <c r="N678" i="9"/>
  <c r="Q678" i="9" s="1"/>
  <c r="I678" i="9"/>
  <c r="D678" i="9"/>
  <c r="H678" i="9" s="1"/>
  <c r="B678" i="9"/>
  <c r="N677" i="9"/>
  <c r="Q677" i="9" s="1"/>
  <c r="I677" i="9"/>
  <c r="D677" i="9"/>
  <c r="H677" i="9" s="1"/>
  <c r="B677" i="9"/>
  <c r="N676" i="9"/>
  <c r="Q676" i="9" s="1"/>
  <c r="I676" i="9"/>
  <c r="D676" i="9"/>
  <c r="H676" i="9" s="1"/>
  <c r="B676" i="9"/>
  <c r="N675" i="9"/>
  <c r="Q675" i="9" s="1"/>
  <c r="I675" i="9"/>
  <c r="D675" i="9"/>
  <c r="H675" i="9" s="1"/>
  <c r="B675" i="9"/>
  <c r="N674" i="9"/>
  <c r="Q674" i="9" s="1"/>
  <c r="I674" i="9"/>
  <c r="D674" i="9"/>
  <c r="H674" i="9" s="1"/>
  <c r="B674" i="9"/>
  <c r="N673" i="9"/>
  <c r="I673" i="9"/>
  <c r="D673" i="9"/>
  <c r="H673" i="9" s="1"/>
  <c r="B673" i="9"/>
  <c r="N672" i="9"/>
  <c r="Q672" i="9" s="1"/>
  <c r="I672" i="9"/>
  <c r="D672" i="9"/>
  <c r="H672" i="9" s="1"/>
  <c r="B672" i="9"/>
  <c r="N671" i="9"/>
  <c r="Q671" i="9" s="1"/>
  <c r="I671" i="9"/>
  <c r="D671" i="9"/>
  <c r="H671" i="9" s="1"/>
  <c r="B671" i="9"/>
  <c r="N670" i="9"/>
  <c r="Q670" i="9" s="1"/>
  <c r="I670" i="9"/>
  <c r="D670" i="9"/>
  <c r="H670" i="9" s="1"/>
  <c r="B670" i="9"/>
  <c r="N669" i="9"/>
  <c r="Q669" i="9" s="1"/>
  <c r="I669" i="9"/>
  <c r="D669" i="9"/>
  <c r="H669" i="9" s="1"/>
  <c r="B669" i="9"/>
  <c r="N668" i="9"/>
  <c r="Q668" i="9" s="1"/>
  <c r="I668" i="9"/>
  <c r="D668" i="9"/>
  <c r="H668" i="9" s="1"/>
  <c r="B668" i="9"/>
  <c r="N667" i="9"/>
  <c r="Q667" i="9" s="1"/>
  <c r="I667" i="9"/>
  <c r="D667" i="9"/>
  <c r="H667" i="9" s="1"/>
  <c r="B667" i="9"/>
  <c r="N666" i="9"/>
  <c r="Q666" i="9" s="1"/>
  <c r="I666" i="9"/>
  <c r="D666" i="9"/>
  <c r="H666" i="9" s="1"/>
  <c r="B666" i="9"/>
  <c r="N665" i="9"/>
  <c r="Q665" i="9" s="1"/>
  <c r="I665" i="9"/>
  <c r="D665" i="9"/>
  <c r="H665" i="9" s="1"/>
  <c r="B665" i="9"/>
  <c r="N664" i="9"/>
  <c r="Q664" i="9" s="1"/>
  <c r="I664" i="9"/>
  <c r="D664" i="9"/>
  <c r="H664" i="9" s="1"/>
  <c r="B664" i="9"/>
  <c r="N663" i="9"/>
  <c r="Q663" i="9" s="1"/>
  <c r="I663" i="9"/>
  <c r="D663" i="9"/>
  <c r="H663" i="9" s="1"/>
  <c r="B663" i="9"/>
  <c r="N662" i="9"/>
  <c r="Q662" i="9" s="1"/>
  <c r="I662" i="9"/>
  <c r="D662" i="9"/>
  <c r="H662" i="9" s="1"/>
  <c r="B662" i="9"/>
  <c r="N661" i="9"/>
  <c r="Q661" i="9" s="1"/>
  <c r="I661" i="9"/>
  <c r="D661" i="9"/>
  <c r="H661" i="9" s="1"/>
  <c r="B661" i="9"/>
  <c r="N660" i="9"/>
  <c r="Q660" i="9" s="1"/>
  <c r="I660" i="9"/>
  <c r="D660" i="9"/>
  <c r="H660" i="9" s="1"/>
  <c r="B660" i="9"/>
  <c r="N659" i="9"/>
  <c r="Q659" i="9" s="1"/>
  <c r="I659" i="9"/>
  <c r="D659" i="9"/>
  <c r="H659" i="9" s="1"/>
  <c r="B659" i="9"/>
  <c r="N658" i="9"/>
  <c r="Q658" i="9" s="1"/>
  <c r="I658" i="9"/>
  <c r="D658" i="9"/>
  <c r="H658" i="9" s="1"/>
  <c r="B658" i="9"/>
  <c r="N657" i="9"/>
  <c r="Q657" i="9" s="1"/>
  <c r="I657" i="9"/>
  <c r="D657" i="9"/>
  <c r="H657" i="9" s="1"/>
  <c r="B657" i="9"/>
  <c r="N656" i="9"/>
  <c r="Q656" i="9" s="1"/>
  <c r="I656" i="9"/>
  <c r="D656" i="9"/>
  <c r="H656" i="9" s="1"/>
  <c r="B656" i="9"/>
  <c r="N655" i="9"/>
  <c r="Q655" i="9" s="1"/>
  <c r="I655" i="9"/>
  <c r="D655" i="9"/>
  <c r="H655" i="9" s="1"/>
  <c r="B655" i="9"/>
  <c r="N654" i="9"/>
  <c r="Q654" i="9" s="1"/>
  <c r="I654" i="9"/>
  <c r="D654" i="9"/>
  <c r="H654" i="9" s="1"/>
  <c r="B654" i="9"/>
  <c r="N653" i="9"/>
  <c r="Q653" i="9" s="1"/>
  <c r="I653" i="9"/>
  <c r="D653" i="9"/>
  <c r="H653" i="9" s="1"/>
  <c r="B653" i="9"/>
  <c r="N652" i="9"/>
  <c r="Q652" i="9" s="1"/>
  <c r="I652" i="9"/>
  <c r="D652" i="9"/>
  <c r="H652" i="9" s="1"/>
  <c r="B652" i="9"/>
  <c r="N651" i="9"/>
  <c r="Q651" i="9" s="1"/>
  <c r="I651" i="9"/>
  <c r="D651" i="9"/>
  <c r="H651" i="9" s="1"/>
  <c r="B651" i="9"/>
  <c r="N650" i="9"/>
  <c r="Q650" i="9" s="1"/>
  <c r="I650" i="9"/>
  <c r="D650" i="9"/>
  <c r="H650" i="9" s="1"/>
  <c r="B650" i="9"/>
  <c r="N649" i="9"/>
  <c r="Q649" i="9" s="1"/>
  <c r="I649" i="9"/>
  <c r="D649" i="9"/>
  <c r="H649" i="9" s="1"/>
  <c r="B649" i="9"/>
  <c r="N648" i="9"/>
  <c r="Q648" i="9" s="1"/>
  <c r="I648" i="9"/>
  <c r="D648" i="9"/>
  <c r="H648" i="9" s="1"/>
  <c r="B648" i="9"/>
  <c r="N647" i="9"/>
  <c r="Q647" i="9" s="1"/>
  <c r="I647" i="9"/>
  <c r="D647" i="9"/>
  <c r="H647" i="9" s="1"/>
  <c r="B647" i="9"/>
  <c r="N646" i="9"/>
  <c r="Q646" i="9" s="1"/>
  <c r="I646" i="9"/>
  <c r="D646" i="9"/>
  <c r="H646" i="9" s="1"/>
  <c r="B646" i="9"/>
  <c r="N645" i="9"/>
  <c r="Q645" i="9" s="1"/>
  <c r="I645" i="9"/>
  <c r="D645" i="9"/>
  <c r="H645" i="9" s="1"/>
  <c r="B645" i="9"/>
  <c r="N644" i="9"/>
  <c r="Q644" i="9" s="1"/>
  <c r="I644" i="9"/>
  <c r="D644" i="9"/>
  <c r="H644" i="9" s="1"/>
  <c r="B644" i="9"/>
  <c r="N643" i="9"/>
  <c r="Q643" i="9" s="1"/>
  <c r="I643" i="9"/>
  <c r="D643" i="9"/>
  <c r="H643" i="9" s="1"/>
  <c r="B643" i="9"/>
  <c r="N642" i="9"/>
  <c r="Q642" i="9" s="1"/>
  <c r="I642" i="9"/>
  <c r="D642" i="9"/>
  <c r="H642" i="9" s="1"/>
  <c r="B642" i="9"/>
  <c r="N641" i="9"/>
  <c r="Q641" i="9" s="1"/>
  <c r="I641" i="9"/>
  <c r="D641" i="9"/>
  <c r="H641" i="9" s="1"/>
  <c r="B641" i="9"/>
  <c r="N640" i="9"/>
  <c r="Q640" i="9" s="1"/>
  <c r="I640" i="9"/>
  <c r="D640" i="9"/>
  <c r="H640" i="9" s="1"/>
  <c r="B640" i="9"/>
  <c r="N639" i="9"/>
  <c r="Q639" i="9" s="1"/>
  <c r="I639" i="9"/>
  <c r="D639" i="9"/>
  <c r="H639" i="9" s="1"/>
  <c r="B639" i="9"/>
  <c r="N638" i="9"/>
  <c r="Q638" i="9" s="1"/>
  <c r="I638" i="9"/>
  <c r="D638" i="9"/>
  <c r="H638" i="9" s="1"/>
  <c r="B638" i="9"/>
  <c r="N637" i="9"/>
  <c r="Q637" i="9" s="1"/>
  <c r="I637" i="9"/>
  <c r="D637" i="9"/>
  <c r="H637" i="9" s="1"/>
  <c r="B637" i="9"/>
  <c r="N636" i="9"/>
  <c r="Q636" i="9" s="1"/>
  <c r="I636" i="9"/>
  <c r="D636" i="9"/>
  <c r="H636" i="9" s="1"/>
  <c r="B636" i="9"/>
  <c r="N635" i="9"/>
  <c r="Q635" i="9" s="1"/>
  <c r="I635" i="9"/>
  <c r="D635" i="9"/>
  <c r="H635" i="9" s="1"/>
  <c r="B635" i="9"/>
  <c r="N634" i="9"/>
  <c r="Q634" i="9" s="1"/>
  <c r="I634" i="9"/>
  <c r="D634" i="9"/>
  <c r="H634" i="9" s="1"/>
  <c r="B634" i="9"/>
  <c r="N633" i="9"/>
  <c r="Q633" i="9" s="1"/>
  <c r="I633" i="9"/>
  <c r="D633" i="9"/>
  <c r="H633" i="9" s="1"/>
  <c r="B633" i="9"/>
  <c r="N632" i="9"/>
  <c r="Q632" i="9" s="1"/>
  <c r="I632" i="9"/>
  <c r="D632" i="9"/>
  <c r="H632" i="9" s="1"/>
  <c r="B632" i="9"/>
  <c r="N631" i="9"/>
  <c r="Q631" i="9" s="1"/>
  <c r="I631" i="9"/>
  <c r="D631" i="9"/>
  <c r="H631" i="9" s="1"/>
  <c r="B631" i="9"/>
  <c r="N630" i="9"/>
  <c r="Q630" i="9" s="1"/>
  <c r="I630" i="9"/>
  <c r="D630" i="9"/>
  <c r="H630" i="9" s="1"/>
  <c r="B630" i="9"/>
  <c r="N629" i="9"/>
  <c r="Q629" i="9" s="1"/>
  <c r="I629" i="9"/>
  <c r="D629" i="9"/>
  <c r="H629" i="9" s="1"/>
  <c r="B629" i="9"/>
  <c r="N628" i="9"/>
  <c r="Q628" i="9" s="1"/>
  <c r="I628" i="9"/>
  <c r="D628" i="9"/>
  <c r="H628" i="9" s="1"/>
  <c r="B628" i="9"/>
  <c r="N627" i="9"/>
  <c r="Q627" i="9" s="1"/>
  <c r="I627" i="9"/>
  <c r="D627" i="9"/>
  <c r="H627" i="9" s="1"/>
  <c r="B627" i="9"/>
  <c r="N626" i="9"/>
  <c r="Q626" i="9" s="1"/>
  <c r="I626" i="9"/>
  <c r="D626" i="9"/>
  <c r="H626" i="9" s="1"/>
  <c r="B626" i="9"/>
  <c r="N625" i="9"/>
  <c r="Q625" i="9" s="1"/>
  <c r="I625" i="9"/>
  <c r="D625" i="9"/>
  <c r="H625" i="9" s="1"/>
  <c r="B625" i="9"/>
  <c r="N624" i="9"/>
  <c r="Q624" i="9" s="1"/>
  <c r="I624" i="9"/>
  <c r="D624" i="9"/>
  <c r="H624" i="9" s="1"/>
  <c r="B624" i="9"/>
  <c r="N623" i="9"/>
  <c r="Q623" i="9" s="1"/>
  <c r="I623" i="9"/>
  <c r="D623" i="9"/>
  <c r="H623" i="9" s="1"/>
  <c r="B623" i="9"/>
  <c r="N622" i="9"/>
  <c r="Q622" i="9" s="1"/>
  <c r="I622" i="9"/>
  <c r="D622" i="9"/>
  <c r="H622" i="9" s="1"/>
  <c r="B622" i="9"/>
  <c r="N621" i="9"/>
  <c r="Q621" i="9" s="1"/>
  <c r="I621" i="9"/>
  <c r="D621" i="9"/>
  <c r="H621" i="9" s="1"/>
  <c r="B621" i="9"/>
  <c r="N620" i="9"/>
  <c r="Q620" i="9" s="1"/>
  <c r="I620" i="9"/>
  <c r="D620" i="9"/>
  <c r="H620" i="9" s="1"/>
  <c r="B620" i="9"/>
  <c r="N619" i="9"/>
  <c r="Q619" i="9" s="1"/>
  <c r="I619" i="9"/>
  <c r="D619" i="9"/>
  <c r="H619" i="9" s="1"/>
  <c r="B619" i="9"/>
  <c r="N618" i="9"/>
  <c r="Q618" i="9" s="1"/>
  <c r="I618" i="9"/>
  <c r="D618" i="9"/>
  <c r="H618" i="9" s="1"/>
  <c r="B618" i="9"/>
  <c r="N617" i="9"/>
  <c r="Q617" i="9" s="1"/>
  <c r="I617" i="9"/>
  <c r="D617" i="9"/>
  <c r="H617" i="9" s="1"/>
  <c r="B617" i="9"/>
  <c r="N616" i="9"/>
  <c r="Q616" i="9" s="1"/>
  <c r="I616" i="9"/>
  <c r="D616" i="9"/>
  <c r="H616" i="9" s="1"/>
  <c r="B616" i="9"/>
  <c r="N615" i="9"/>
  <c r="Q615" i="9" s="1"/>
  <c r="I615" i="9"/>
  <c r="D615" i="9"/>
  <c r="H615" i="9" s="1"/>
  <c r="B615" i="9"/>
  <c r="N614" i="9"/>
  <c r="Q614" i="9" s="1"/>
  <c r="I614" i="9"/>
  <c r="D614" i="9"/>
  <c r="H614" i="9" s="1"/>
  <c r="B614" i="9"/>
  <c r="N613" i="9"/>
  <c r="Q613" i="9" s="1"/>
  <c r="I613" i="9"/>
  <c r="D613" i="9"/>
  <c r="H613" i="9" s="1"/>
  <c r="B613" i="9"/>
  <c r="N612" i="9"/>
  <c r="Q612" i="9" s="1"/>
  <c r="I612" i="9"/>
  <c r="D612" i="9"/>
  <c r="H612" i="9" s="1"/>
  <c r="B612" i="9"/>
  <c r="N611" i="9"/>
  <c r="Q611" i="9" s="1"/>
  <c r="I611" i="9"/>
  <c r="D611" i="9"/>
  <c r="H611" i="9" s="1"/>
  <c r="B611" i="9"/>
  <c r="N610" i="9"/>
  <c r="Q610" i="9" s="1"/>
  <c r="I610" i="9"/>
  <c r="D610" i="9"/>
  <c r="H610" i="9" s="1"/>
  <c r="B610" i="9"/>
  <c r="N609" i="9"/>
  <c r="Q609" i="9" s="1"/>
  <c r="I609" i="9"/>
  <c r="D609" i="9"/>
  <c r="H609" i="9" s="1"/>
  <c r="B609" i="9"/>
  <c r="N608" i="9"/>
  <c r="Q608" i="9" s="1"/>
  <c r="I608" i="9"/>
  <c r="D608" i="9"/>
  <c r="H608" i="9" s="1"/>
  <c r="B608" i="9"/>
  <c r="N607" i="9"/>
  <c r="Q607" i="9" s="1"/>
  <c r="I607" i="9"/>
  <c r="D607" i="9"/>
  <c r="H607" i="9" s="1"/>
  <c r="B607" i="9"/>
  <c r="N606" i="9"/>
  <c r="Q606" i="9" s="1"/>
  <c r="I606" i="9"/>
  <c r="D606" i="9"/>
  <c r="H606" i="9" s="1"/>
  <c r="B606" i="9"/>
  <c r="N605" i="9"/>
  <c r="Q605" i="9" s="1"/>
  <c r="I605" i="9"/>
  <c r="D605" i="9"/>
  <c r="H605" i="9" s="1"/>
  <c r="B605" i="9"/>
  <c r="N604" i="9"/>
  <c r="Q604" i="9" s="1"/>
  <c r="I604" i="9"/>
  <c r="D604" i="9"/>
  <c r="H604" i="9" s="1"/>
  <c r="B604" i="9"/>
  <c r="N603" i="9"/>
  <c r="Q603" i="9" s="1"/>
  <c r="I603" i="9"/>
  <c r="D603" i="9"/>
  <c r="H603" i="9" s="1"/>
  <c r="B603" i="9"/>
  <c r="N602" i="9"/>
  <c r="Q602" i="9" s="1"/>
  <c r="I602" i="9"/>
  <c r="D602" i="9"/>
  <c r="H602" i="9" s="1"/>
  <c r="B602" i="9"/>
  <c r="N601" i="9"/>
  <c r="Q601" i="9" s="1"/>
  <c r="I601" i="9"/>
  <c r="D601" i="9"/>
  <c r="H601" i="9" s="1"/>
  <c r="B601" i="9"/>
  <c r="N600" i="9"/>
  <c r="Q600" i="9" s="1"/>
  <c r="I600" i="9"/>
  <c r="D600" i="9"/>
  <c r="H600" i="9" s="1"/>
  <c r="B600" i="9"/>
  <c r="N599" i="9"/>
  <c r="Q599" i="9" s="1"/>
  <c r="I599" i="9"/>
  <c r="D599" i="9"/>
  <c r="H599" i="9" s="1"/>
  <c r="B599" i="9"/>
  <c r="N598" i="9"/>
  <c r="Q598" i="9" s="1"/>
  <c r="I598" i="9"/>
  <c r="D598" i="9"/>
  <c r="H598" i="9" s="1"/>
  <c r="B598" i="9"/>
  <c r="N597" i="9"/>
  <c r="Q597" i="9" s="1"/>
  <c r="I597" i="9"/>
  <c r="D597" i="9"/>
  <c r="H597" i="9" s="1"/>
  <c r="B597" i="9"/>
  <c r="N596" i="9"/>
  <c r="Q596" i="9" s="1"/>
  <c r="I596" i="9"/>
  <c r="D596" i="9"/>
  <c r="H596" i="9" s="1"/>
  <c r="B596" i="9"/>
  <c r="N595" i="9"/>
  <c r="Q595" i="9" s="1"/>
  <c r="I595" i="9"/>
  <c r="D595" i="9"/>
  <c r="H595" i="9" s="1"/>
  <c r="B595" i="9"/>
  <c r="N594" i="9"/>
  <c r="Q594" i="9" s="1"/>
  <c r="I594" i="9"/>
  <c r="D594" i="9"/>
  <c r="H594" i="9" s="1"/>
  <c r="B594" i="9"/>
  <c r="N593" i="9"/>
  <c r="Q593" i="9" s="1"/>
  <c r="I593" i="9"/>
  <c r="D593" i="9"/>
  <c r="H593" i="9" s="1"/>
  <c r="B593" i="9"/>
  <c r="N592" i="9"/>
  <c r="Q592" i="9" s="1"/>
  <c r="I592" i="9"/>
  <c r="D592" i="9"/>
  <c r="H592" i="9" s="1"/>
  <c r="B592" i="9"/>
  <c r="N591" i="9"/>
  <c r="Q591" i="9" s="1"/>
  <c r="I591" i="9"/>
  <c r="D591" i="9"/>
  <c r="H591" i="9" s="1"/>
  <c r="B591" i="9"/>
  <c r="N590" i="9"/>
  <c r="Q590" i="9" s="1"/>
  <c r="I590" i="9"/>
  <c r="D590" i="9"/>
  <c r="H590" i="9" s="1"/>
  <c r="B590" i="9"/>
  <c r="N589" i="9"/>
  <c r="Q589" i="9" s="1"/>
  <c r="I589" i="9"/>
  <c r="D589" i="9"/>
  <c r="H589" i="9" s="1"/>
  <c r="B589" i="9"/>
  <c r="N588" i="9"/>
  <c r="Q588" i="9" s="1"/>
  <c r="I588" i="9"/>
  <c r="D588" i="9"/>
  <c r="H588" i="9" s="1"/>
  <c r="B588" i="9"/>
  <c r="N587" i="9"/>
  <c r="Q587" i="9" s="1"/>
  <c r="I587" i="9"/>
  <c r="D587" i="9"/>
  <c r="H587" i="9" s="1"/>
  <c r="B587" i="9"/>
  <c r="N586" i="9"/>
  <c r="Q586" i="9" s="1"/>
  <c r="I586" i="9"/>
  <c r="D586" i="9"/>
  <c r="H586" i="9" s="1"/>
  <c r="B586" i="9"/>
  <c r="N585" i="9"/>
  <c r="Q585" i="9" s="1"/>
  <c r="I585" i="9"/>
  <c r="D585" i="9"/>
  <c r="H585" i="9" s="1"/>
  <c r="B585" i="9"/>
  <c r="N584" i="9"/>
  <c r="Q584" i="9" s="1"/>
  <c r="I584" i="9"/>
  <c r="D584" i="9"/>
  <c r="H584" i="9" s="1"/>
  <c r="B584" i="9"/>
  <c r="N583" i="9"/>
  <c r="Q583" i="9" s="1"/>
  <c r="I583" i="9"/>
  <c r="D583" i="9"/>
  <c r="H583" i="9" s="1"/>
  <c r="B583" i="9"/>
  <c r="N582" i="9"/>
  <c r="Q582" i="9" s="1"/>
  <c r="I582" i="9"/>
  <c r="D582" i="9"/>
  <c r="H582" i="9" s="1"/>
  <c r="B582" i="9"/>
  <c r="N581" i="9"/>
  <c r="Q581" i="9" s="1"/>
  <c r="I581" i="9"/>
  <c r="D581" i="9"/>
  <c r="H581" i="9" s="1"/>
  <c r="B581" i="9"/>
  <c r="N580" i="9"/>
  <c r="Q580" i="9" s="1"/>
  <c r="I580" i="9"/>
  <c r="D580" i="9"/>
  <c r="H580" i="9" s="1"/>
  <c r="B580" i="9"/>
  <c r="N579" i="9"/>
  <c r="Q579" i="9" s="1"/>
  <c r="I579" i="9"/>
  <c r="D579" i="9"/>
  <c r="H579" i="9" s="1"/>
  <c r="B579" i="9"/>
  <c r="N578" i="9"/>
  <c r="Q578" i="9" s="1"/>
  <c r="I578" i="9"/>
  <c r="D578" i="9"/>
  <c r="H578" i="9" s="1"/>
  <c r="B578" i="9"/>
  <c r="N577" i="9"/>
  <c r="Q577" i="9" s="1"/>
  <c r="I577" i="9"/>
  <c r="D577" i="9"/>
  <c r="H577" i="9" s="1"/>
  <c r="B577" i="9"/>
  <c r="N576" i="9"/>
  <c r="Q576" i="9" s="1"/>
  <c r="I576" i="9"/>
  <c r="D576" i="9"/>
  <c r="H576" i="9" s="1"/>
  <c r="B576" i="9"/>
  <c r="N575" i="9"/>
  <c r="Q575" i="9" s="1"/>
  <c r="I575" i="9"/>
  <c r="D575" i="9"/>
  <c r="H575" i="9" s="1"/>
  <c r="B575" i="9"/>
  <c r="N574" i="9"/>
  <c r="Q574" i="9" s="1"/>
  <c r="I574" i="9"/>
  <c r="D574" i="9"/>
  <c r="H574" i="9" s="1"/>
  <c r="B574" i="9"/>
  <c r="N573" i="9"/>
  <c r="Q573" i="9" s="1"/>
  <c r="I573" i="9"/>
  <c r="D573" i="9"/>
  <c r="H573" i="9" s="1"/>
  <c r="B573" i="9"/>
  <c r="N572" i="9"/>
  <c r="Q572" i="9" s="1"/>
  <c r="I572" i="9"/>
  <c r="D572" i="9"/>
  <c r="H572" i="9" s="1"/>
  <c r="B572" i="9"/>
  <c r="N571" i="9"/>
  <c r="Q571" i="9" s="1"/>
  <c r="I571" i="9"/>
  <c r="D571" i="9"/>
  <c r="H571" i="9" s="1"/>
  <c r="B571" i="9"/>
  <c r="N570" i="9"/>
  <c r="Q570" i="9" s="1"/>
  <c r="I570" i="9"/>
  <c r="D570" i="9"/>
  <c r="H570" i="9" s="1"/>
  <c r="B570" i="9"/>
  <c r="N569" i="9"/>
  <c r="Q569" i="9" s="1"/>
  <c r="I569" i="9"/>
  <c r="D569" i="9"/>
  <c r="H569" i="9" s="1"/>
  <c r="B569" i="9"/>
  <c r="N568" i="9"/>
  <c r="Q568" i="9" s="1"/>
  <c r="I568" i="9"/>
  <c r="D568" i="9"/>
  <c r="H568" i="9" s="1"/>
  <c r="B568" i="9"/>
  <c r="N567" i="9"/>
  <c r="Q567" i="9" s="1"/>
  <c r="I567" i="9"/>
  <c r="D567" i="9"/>
  <c r="H567" i="9" s="1"/>
  <c r="B567" i="9"/>
  <c r="N566" i="9"/>
  <c r="Q566" i="9" s="1"/>
  <c r="I566" i="9"/>
  <c r="D566" i="9"/>
  <c r="H566" i="9" s="1"/>
  <c r="B566" i="9"/>
  <c r="N565" i="9"/>
  <c r="Q565" i="9" s="1"/>
  <c r="I565" i="9"/>
  <c r="D565" i="9"/>
  <c r="H565" i="9" s="1"/>
  <c r="B565" i="9"/>
  <c r="N564" i="9"/>
  <c r="Q564" i="9" s="1"/>
  <c r="I564" i="9"/>
  <c r="D564" i="9"/>
  <c r="H564" i="9" s="1"/>
  <c r="B564" i="9"/>
  <c r="N563" i="9"/>
  <c r="Q563" i="9" s="1"/>
  <c r="I563" i="9"/>
  <c r="D563" i="9"/>
  <c r="H563" i="9" s="1"/>
  <c r="B563" i="9"/>
  <c r="N562" i="9"/>
  <c r="Q562" i="9" s="1"/>
  <c r="I562" i="9"/>
  <c r="D562" i="9"/>
  <c r="H562" i="9" s="1"/>
  <c r="B562" i="9"/>
  <c r="N561" i="9"/>
  <c r="Q561" i="9" s="1"/>
  <c r="I561" i="9"/>
  <c r="D561" i="9"/>
  <c r="H561" i="9" s="1"/>
  <c r="B561" i="9"/>
  <c r="N560" i="9"/>
  <c r="Q560" i="9" s="1"/>
  <c r="I560" i="9"/>
  <c r="D560" i="9"/>
  <c r="H560" i="9" s="1"/>
  <c r="B560" i="9"/>
  <c r="N559" i="9"/>
  <c r="Q559" i="9" s="1"/>
  <c r="I559" i="9"/>
  <c r="D559" i="9"/>
  <c r="H559" i="9" s="1"/>
  <c r="B559" i="9"/>
  <c r="N558" i="9"/>
  <c r="Q558" i="9" s="1"/>
  <c r="I558" i="9"/>
  <c r="D558" i="9"/>
  <c r="H558" i="9" s="1"/>
  <c r="B558" i="9"/>
  <c r="N557" i="9"/>
  <c r="Q557" i="9" s="1"/>
  <c r="I557" i="9"/>
  <c r="D557" i="9"/>
  <c r="H557" i="9" s="1"/>
  <c r="B557" i="9"/>
  <c r="N556" i="9"/>
  <c r="Q556" i="9" s="1"/>
  <c r="I556" i="9"/>
  <c r="D556" i="9"/>
  <c r="H556" i="9" s="1"/>
  <c r="B556" i="9"/>
  <c r="N555" i="9"/>
  <c r="Q555" i="9" s="1"/>
  <c r="I555" i="9"/>
  <c r="D555" i="9"/>
  <c r="H555" i="9" s="1"/>
  <c r="B555" i="9"/>
  <c r="N554" i="9"/>
  <c r="Q554" i="9" s="1"/>
  <c r="I554" i="9"/>
  <c r="D554" i="9"/>
  <c r="H554" i="9" s="1"/>
  <c r="B554" i="9"/>
  <c r="N553" i="9"/>
  <c r="Q553" i="9" s="1"/>
  <c r="I553" i="9"/>
  <c r="D553" i="9"/>
  <c r="H553" i="9" s="1"/>
  <c r="B553" i="9"/>
  <c r="N552" i="9"/>
  <c r="Q552" i="9" s="1"/>
  <c r="I552" i="9"/>
  <c r="D552" i="9"/>
  <c r="H552" i="9" s="1"/>
  <c r="B552" i="9"/>
  <c r="N551" i="9"/>
  <c r="Q551" i="9" s="1"/>
  <c r="I551" i="9"/>
  <c r="D551" i="9"/>
  <c r="H551" i="9" s="1"/>
  <c r="B551" i="9"/>
  <c r="N550" i="9"/>
  <c r="Q550" i="9" s="1"/>
  <c r="I550" i="9"/>
  <c r="D550" i="9"/>
  <c r="H550" i="9" s="1"/>
  <c r="B550" i="9"/>
  <c r="N549" i="9"/>
  <c r="Q549" i="9" s="1"/>
  <c r="I549" i="9"/>
  <c r="D549" i="9"/>
  <c r="H549" i="9" s="1"/>
  <c r="B549" i="9"/>
  <c r="N548" i="9"/>
  <c r="Q548" i="9" s="1"/>
  <c r="I548" i="9"/>
  <c r="D548" i="9"/>
  <c r="H548" i="9" s="1"/>
  <c r="B548" i="9"/>
  <c r="N547" i="9"/>
  <c r="Q547" i="9" s="1"/>
  <c r="I547" i="9"/>
  <c r="D547" i="9"/>
  <c r="H547" i="9" s="1"/>
  <c r="B547" i="9"/>
  <c r="N546" i="9"/>
  <c r="Q546" i="9" s="1"/>
  <c r="I546" i="9"/>
  <c r="D546" i="9"/>
  <c r="H546" i="9" s="1"/>
  <c r="B546" i="9"/>
  <c r="N545" i="9"/>
  <c r="Q545" i="9" s="1"/>
  <c r="I545" i="9"/>
  <c r="D545" i="9"/>
  <c r="H545" i="9" s="1"/>
  <c r="B545" i="9"/>
  <c r="N544" i="9"/>
  <c r="Q544" i="9" s="1"/>
  <c r="I544" i="9"/>
  <c r="D544" i="9"/>
  <c r="H544" i="9" s="1"/>
  <c r="B544" i="9"/>
  <c r="N543" i="9"/>
  <c r="Q543" i="9" s="1"/>
  <c r="I543" i="9"/>
  <c r="D543" i="9"/>
  <c r="H543" i="9" s="1"/>
  <c r="B543" i="9"/>
  <c r="N542" i="9"/>
  <c r="Q542" i="9" s="1"/>
  <c r="I542" i="9"/>
  <c r="D542" i="9"/>
  <c r="H542" i="9" s="1"/>
  <c r="B542" i="9"/>
  <c r="N541" i="9"/>
  <c r="Q541" i="9" s="1"/>
  <c r="I541" i="9"/>
  <c r="D541" i="9"/>
  <c r="H541" i="9" s="1"/>
  <c r="B541" i="9"/>
  <c r="N540" i="9"/>
  <c r="Q540" i="9" s="1"/>
  <c r="I540" i="9"/>
  <c r="D540" i="9"/>
  <c r="H540" i="9" s="1"/>
  <c r="B540" i="9"/>
  <c r="N539" i="9"/>
  <c r="Q539" i="9" s="1"/>
  <c r="I539" i="9"/>
  <c r="D539" i="9"/>
  <c r="H539" i="9" s="1"/>
  <c r="B539" i="9"/>
  <c r="N538" i="9"/>
  <c r="Q538" i="9" s="1"/>
  <c r="I538" i="9"/>
  <c r="D538" i="9"/>
  <c r="H538" i="9" s="1"/>
  <c r="B538" i="9"/>
  <c r="N537" i="9"/>
  <c r="Q537" i="9" s="1"/>
  <c r="I537" i="9"/>
  <c r="D537" i="9"/>
  <c r="H537" i="9" s="1"/>
  <c r="B537" i="9"/>
  <c r="N536" i="9"/>
  <c r="Q536" i="9" s="1"/>
  <c r="I536" i="9"/>
  <c r="D536" i="9"/>
  <c r="H536" i="9" s="1"/>
  <c r="B536" i="9"/>
  <c r="N535" i="9"/>
  <c r="Q535" i="9" s="1"/>
  <c r="I535" i="9"/>
  <c r="D535" i="9"/>
  <c r="H535" i="9" s="1"/>
  <c r="B535" i="9"/>
  <c r="N534" i="9"/>
  <c r="Q534" i="9" s="1"/>
  <c r="I534" i="9"/>
  <c r="D534" i="9"/>
  <c r="H534" i="9" s="1"/>
  <c r="B534" i="9"/>
  <c r="N533" i="9"/>
  <c r="Q533" i="9" s="1"/>
  <c r="I533" i="9"/>
  <c r="D533" i="9"/>
  <c r="H533" i="9" s="1"/>
  <c r="B533" i="9"/>
  <c r="N532" i="9"/>
  <c r="Q532" i="9" s="1"/>
  <c r="I532" i="9"/>
  <c r="D532" i="9"/>
  <c r="H532" i="9" s="1"/>
  <c r="B532" i="9"/>
  <c r="N531" i="9"/>
  <c r="Q531" i="9" s="1"/>
  <c r="I531" i="9"/>
  <c r="D531" i="9"/>
  <c r="H531" i="9" s="1"/>
  <c r="B531" i="9"/>
  <c r="N530" i="9"/>
  <c r="Q530" i="9" s="1"/>
  <c r="I530" i="9"/>
  <c r="D530" i="9"/>
  <c r="H530" i="9" s="1"/>
  <c r="B530" i="9"/>
  <c r="N529" i="9"/>
  <c r="Q529" i="9" s="1"/>
  <c r="I529" i="9"/>
  <c r="D529" i="9"/>
  <c r="H529" i="9" s="1"/>
  <c r="B529" i="9"/>
  <c r="N528" i="9"/>
  <c r="Q528" i="9" s="1"/>
  <c r="I528" i="9"/>
  <c r="D528" i="9"/>
  <c r="H528" i="9" s="1"/>
  <c r="B528" i="9"/>
  <c r="N527" i="9"/>
  <c r="Q527" i="9" s="1"/>
  <c r="I527" i="9"/>
  <c r="D527" i="9"/>
  <c r="H527" i="9" s="1"/>
  <c r="B527" i="9"/>
  <c r="N526" i="9"/>
  <c r="Q526" i="9" s="1"/>
  <c r="I526" i="9"/>
  <c r="D526" i="9"/>
  <c r="H526" i="9" s="1"/>
  <c r="B526" i="9"/>
  <c r="N525" i="9"/>
  <c r="Q525" i="9" s="1"/>
  <c r="I525" i="9"/>
  <c r="D525" i="9"/>
  <c r="H525" i="9" s="1"/>
  <c r="B525" i="9"/>
  <c r="N524" i="9"/>
  <c r="Q524" i="9" s="1"/>
  <c r="I524" i="9"/>
  <c r="D524" i="9"/>
  <c r="H524" i="9" s="1"/>
  <c r="B524" i="9"/>
  <c r="N523" i="9"/>
  <c r="Q523" i="9" s="1"/>
  <c r="I523" i="9"/>
  <c r="D523" i="9"/>
  <c r="H523" i="9" s="1"/>
  <c r="B523" i="9"/>
  <c r="N522" i="9"/>
  <c r="Q522" i="9" s="1"/>
  <c r="I522" i="9"/>
  <c r="D522" i="9"/>
  <c r="H522" i="9" s="1"/>
  <c r="B522" i="9"/>
  <c r="N521" i="9"/>
  <c r="Q521" i="9" s="1"/>
  <c r="I521" i="9"/>
  <c r="D521" i="9"/>
  <c r="H521" i="9" s="1"/>
  <c r="B521" i="9"/>
  <c r="N520" i="9"/>
  <c r="Q520" i="9" s="1"/>
  <c r="I520" i="9"/>
  <c r="D520" i="9"/>
  <c r="H520" i="9" s="1"/>
  <c r="B520" i="9"/>
  <c r="N519" i="9"/>
  <c r="Q519" i="9" s="1"/>
  <c r="I519" i="9"/>
  <c r="D519" i="9"/>
  <c r="H519" i="9" s="1"/>
  <c r="B519" i="9"/>
  <c r="N518" i="9"/>
  <c r="Q518" i="9" s="1"/>
  <c r="I518" i="9"/>
  <c r="D518" i="9"/>
  <c r="H518" i="9" s="1"/>
  <c r="B518" i="9"/>
  <c r="N517" i="9"/>
  <c r="Q517" i="9" s="1"/>
  <c r="I517" i="9"/>
  <c r="D517" i="9"/>
  <c r="H517" i="9" s="1"/>
  <c r="B517" i="9"/>
  <c r="N516" i="9"/>
  <c r="Q516" i="9" s="1"/>
  <c r="I516" i="9"/>
  <c r="D516" i="9"/>
  <c r="H516" i="9" s="1"/>
  <c r="B516" i="9"/>
  <c r="N515" i="9"/>
  <c r="Q515" i="9" s="1"/>
  <c r="I515" i="9"/>
  <c r="D515" i="9"/>
  <c r="H515" i="9" s="1"/>
  <c r="B515" i="9"/>
  <c r="N514" i="9"/>
  <c r="Q514" i="9" s="1"/>
  <c r="I514" i="9"/>
  <c r="D514" i="9"/>
  <c r="H514" i="9" s="1"/>
  <c r="B514" i="9"/>
  <c r="N513" i="9"/>
  <c r="Q513" i="9" s="1"/>
  <c r="I513" i="9"/>
  <c r="D513" i="9"/>
  <c r="H513" i="9" s="1"/>
  <c r="B513" i="9"/>
  <c r="N512" i="9"/>
  <c r="Q512" i="9" s="1"/>
  <c r="I512" i="9"/>
  <c r="D512" i="9"/>
  <c r="H512" i="9" s="1"/>
  <c r="B512" i="9"/>
  <c r="N511" i="9"/>
  <c r="Q511" i="9" s="1"/>
  <c r="I511" i="9"/>
  <c r="D511" i="9"/>
  <c r="H511" i="9" s="1"/>
  <c r="B511" i="9"/>
  <c r="N510" i="9"/>
  <c r="Q510" i="9" s="1"/>
  <c r="I510" i="9"/>
  <c r="D510" i="9"/>
  <c r="H510" i="9" s="1"/>
  <c r="B510" i="9"/>
  <c r="N509" i="9"/>
  <c r="Q509" i="9" s="1"/>
  <c r="I509" i="9"/>
  <c r="D509" i="9"/>
  <c r="H509" i="9" s="1"/>
  <c r="B509" i="9"/>
  <c r="N508" i="9"/>
  <c r="Q508" i="9" s="1"/>
  <c r="I508" i="9"/>
  <c r="D508" i="9"/>
  <c r="H508" i="9" s="1"/>
  <c r="B508" i="9"/>
  <c r="N507" i="9"/>
  <c r="Q507" i="9" s="1"/>
  <c r="I507" i="9"/>
  <c r="D507" i="9"/>
  <c r="H507" i="9" s="1"/>
  <c r="B507" i="9"/>
  <c r="N506" i="9"/>
  <c r="Q506" i="9" s="1"/>
  <c r="I506" i="9"/>
  <c r="D506" i="9"/>
  <c r="H506" i="9" s="1"/>
  <c r="B506" i="9"/>
  <c r="N505" i="9"/>
  <c r="Q505" i="9" s="1"/>
  <c r="I505" i="9"/>
  <c r="D505" i="9"/>
  <c r="H505" i="9" s="1"/>
  <c r="B505" i="9"/>
  <c r="N504" i="9"/>
  <c r="Q504" i="9" s="1"/>
  <c r="I504" i="9"/>
  <c r="D504" i="9"/>
  <c r="H504" i="9" s="1"/>
  <c r="B504" i="9"/>
  <c r="N503" i="9"/>
  <c r="Q503" i="9" s="1"/>
  <c r="I503" i="9"/>
  <c r="D503" i="9"/>
  <c r="H503" i="9" s="1"/>
  <c r="B503" i="9"/>
  <c r="N502" i="9"/>
  <c r="Q502" i="9" s="1"/>
  <c r="I502" i="9"/>
  <c r="D502" i="9"/>
  <c r="H502" i="9" s="1"/>
  <c r="B502" i="9"/>
  <c r="N501" i="9"/>
  <c r="Q501" i="9" s="1"/>
  <c r="I501" i="9"/>
  <c r="D501" i="9"/>
  <c r="H501" i="9" s="1"/>
  <c r="B501" i="9"/>
  <c r="N500" i="9"/>
  <c r="Q500" i="9" s="1"/>
  <c r="I500" i="9"/>
  <c r="D500" i="9"/>
  <c r="H500" i="9" s="1"/>
  <c r="B500" i="9"/>
  <c r="N499" i="9"/>
  <c r="Q499" i="9" s="1"/>
  <c r="I499" i="9"/>
  <c r="D499" i="9"/>
  <c r="H499" i="9" s="1"/>
  <c r="B499" i="9"/>
  <c r="N498" i="9"/>
  <c r="Q498" i="9" s="1"/>
  <c r="I498" i="9"/>
  <c r="D498" i="9"/>
  <c r="H498" i="9" s="1"/>
  <c r="B498" i="9"/>
  <c r="N497" i="9"/>
  <c r="Q497" i="9" s="1"/>
  <c r="I497" i="9"/>
  <c r="D497" i="9"/>
  <c r="H497" i="9" s="1"/>
  <c r="B497" i="9"/>
  <c r="N496" i="9"/>
  <c r="Q496" i="9" s="1"/>
  <c r="I496" i="9"/>
  <c r="D496" i="9"/>
  <c r="H496" i="9" s="1"/>
  <c r="B496" i="9"/>
  <c r="N495" i="9"/>
  <c r="Q495" i="9" s="1"/>
  <c r="I495" i="9"/>
  <c r="D495" i="9"/>
  <c r="H495" i="9" s="1"/>
  <c r="B495" i="9"/>
  <c r="N494" i="9"/>
  <c r="Q494" i="9" s="1"/>
  <c r="I494" i="9"/>
  <c r="D494" i="9"/>
  <c r="H494" i="9" s="1"/>
  <c r="B494" i="9"/>
  <c r="N493" i="9"/>
  <c r="Q493" i="9" s="1"/>
  <c r="I493" i="9"/>
  <c r="D493" i="9"/>
  <c r="H493" i="9" s="1"/>
  <c r="B493" i="9"/>
  <c r="N492" i="9"/>
  <c r="Q492" i="9" s="1"/>
  <c r="I492" i="9"/>
  <c r="D492" i="9"/>
  <c r="H492" i="9" s="1"/>
  <c r="B492" i="9"/>
  <c r="N491" i="9"/>
  <c r="Q491" i="9" s="1"/>
  <c r="I491" i="9"/>
  <c r="D491" i="9"/>
  <c r="H491" i="9" s="1"/>
  <c r="B491" i="9"/>
  <c r="N490" i="9"/>
  <c r="Q490" i="9" s="1"/>
  <c r="I490" i="9"/>
  <c r="D490" i="9"/>
  <c r="H490" i="9" s="1"/>
  <c r="B490" i="9"/>
  <c r="N489" i="9"/>
  <c r="Q489" i="9" s="1"/>
  <c r="I489" i="9"/>
  <c r="D489" i="9"/>
  <c r="H489" i="9" s="1"/>
  <c r="B489" i="9"/>
  <c r="N488" i="9"/>
  <c r="Q488" i="9" s="1"/>
  <c r="I488" i="9"/>
  <c r="D488" i="9"/>
  <c r="H488" i="9" s="1"/>
  <c r="B488" i="9"/>
  <c r="N487" i="9"/>
  <c r="Q487" i="9" s="1"/>
  <c r="I487" i="9"/>
  <c r="D487" i="9"/>
  <c r="H487" i="9" s="1"/>
  <c r="B487" i="9"/>
  <c r="N486" i="9"/>
  <c r="Q486" i="9" s="1"/>
  <c r="I486" i="9"/>
  <c r="D486" i="9"/>
  <c r="H486" i="9" s="1"/>
  <c r="B486" i="9"/>
  <c r="N485" i="9"/>
  <c r="Q485" i="9" s="1"/>
  <c r="I485" i="9"/>
  <c r="D485" i="9"/>
  <c r="H485" i="9" s="1"/>
  <c r="B485" i="9"/>
  <c r="N484" i="9"/>
  <c r="Q484" i="9" s="1"/>
  <c r="I484" i="9"/>
  <c r="D484" i="9"/>
  <c r="H484" i="9" s="1"/>
  <c r="B484" i="9"/>
  <c r="N483" i="9"/>
  <c r="Q483" i="9" s="1"/>
  <c r="I483" i="9"/>
  <c r="D483" i="9"/>
  <c r="H483" i="9" s="1"/>
  <c r="B483" i="9"/>
  <c r="N482" i="9"/>
  <c r="Q482" i="9" s="1"/>
  <c r="I482" i="9"/>
  <c r="D482" i="9"/>
  <c r="H482" i="9" s="1"/>
  <c r="B482" i="9"/>
  <c r="N481" i="9"/>
  <c r="Q481" i="9" s="1"/>
  <c r="I481" i="9"/>
  <c r="D481" i="9"/>
  <c r="H481" i="9" s="1"/>
  <c r="B481" i="9"/>
  <c r="N480" i="9"/>
  <c r="Q480" i="9" s="1"/>
  <c r="I480" i="9"/>
  <c r="D480" i="9"/>
  <c r="H480" i="9" s="1"/>
  <c r="B480" i="9"/>
  <c r="N479" i="9"/>
  <c r="Q479" i="9" s="1"/>
  <c r="I479" i="9"/>
  <c r="D479" i="9"/>
  <c r="H479" i="9" s="1"/>
  <c r="B479" i="9"/>
  <c r="N478" i="9"/>
  <c r="Q478" i="9" s="1"/>
  <c r="I478" i="9"/>
  <c r="D478" i="9"/>
  <c r="H478" i="9" s="1"/>
  <c r="B478" i="9"/>
  <c r="N477" i="9"/>
  <c r="Q477" i="9" s="1"/>
  <c r="I477" i="9"/>
  <c r="D477" i="9"/>
  <c r="H477" i="9" s="1"/>
  <c r="B477" i="9"/>
  <c r="N476" i="9"/>
  <c r="Q476" i="9" s="1"/>
  <c r="I476" i="9"/>
  <c r="D476" i="9"/>
  <c r="H476" i="9" s="1"/>
  <c r="B476" i="9"/>
  <c r="N475" i="9"/>
  <c r="Q475" i="9" s="1"/>
  <c r="I475" i="9"/>
  <c r="D475" i="9"/>
  <c r="H475" i="9" s="1"/>
  <c r="B475" i="9"/>
  <c r="N474" i="9"/>
  <c r="Q474" i="9" s="1"/>
  <c r="I474" i="9"/>
  <c r="D474" i="9"/>
  <c r="H474" i="9" s="1"/>
  <c r="B474" i="9"/>
  <c r="N473" i="9"/>
  <c r="Q473" i="9" s="1"/>
  <c r="I473" i="9"/>
  <c r="D473" i="9"/>
  <c r="H473" i="9" s="1"/>
  <c r="B473" i="9"/>
  <c r="N472" i="9"/>
  <c r="Q472" i="9" s="1"/>
  <c r="I472" i="9"/>
  <c r="D472" i="9"/>
  <c r="H472" i="9" s="1"/>
  <c r="B472" i="9"/>
  <c r="N471" i="9"/>
  <c r="Q471" i="9" s="1"/>
  <c r="I471" i="9"/>
  <c r="D471" i="9"/>
  <c r="H471" i="9" s="1"/>
  <c r="B471" i="9"/>
  <c r="N470" i="9"/>
  <c r="Q470" i="9" s="1"/>
  <c r="I470" i="9"/>
  <c r="D470" i="9"/>
  <c r="H470" i="9" s="1"/>
  <c r="B470" i="9"/>
  <c r="N469" i="9"/>
  <c r="Q469" i="9" s="1"/>
  <c r="I469" i="9"/>
  <c r="D469" i="9"/>
  <c r="H469" i="9" s="1"/>
  <c r="B469" i="9"/>
  <c r="N468" i="9"/>
  <c r="Q468" i="9" s="1"/>
  <c r="I468" i="9"/>
  <c r="D468" i="9"/>
  <c r="H468" i="9" s="1"/>
  <c r="B468" i="9"/>
  <c r="N467" i="9"/>
  <c r="Q467" i="9" s="1"/>
  <c r="I467" i="9"/>
  <c r="D467" i="9"/>
  <c r="H467" i="9" s="1"/>
  <c r="B467" i="9"/>
  <c r="N466" i="9"/>
  <c r="Q466" i="9" s="1"/>
  <c r="I466" i="9"/>
  <c r="D466" i="9"/>
  <c r="H466" i="9" s="1"/>
  <c r="B466" i="9"/>
  <c r="N465" i="9"/>
  <c r="Q465" i="9" s="1"/>
  <c r="I465" i="9"/>
  <c r="D465" i="9"/>
  <c r="H465" i="9" s="1"/>
  <c r="B465" i="9"/>
  <c r="N464" i="9"/>
  <c r="Q464" i="9" s="1"/>
  <c r="I464" i="9"/>
  <c r="D464" i="9"/>
  <c r="H464" i="9" s="1"/>
  <c r="B464" i="9"/>
  <c r="N463" i="9"/>
  <c r="Q463" i="9" s="1"/>
  <c r="I463" i="9"/>
  <c r="D463" i="9"/>
  <c r="H463" i="9" s="1"/>
  <c r="B463" i="9"/>
  <c r="N462" i="9"/>
  <c r="Q462" i="9" s="1"/>
  <c r="I462" i="9"/>
  <c r="D462" i="9"/>
  <c r="H462" i="9" s="1"/>
  <c r="B462" i="9"/>
  <c r="N461" i="9"/>
  <c r="Q461" i="9" s="1"/>
  <c r="I461" i="9"/>
  <c r="D461" i="9"/>
  <c r="H461" i="9" s="1"/>
  <c r="B461" i="9"/>
  <c r="N460" i="9"/>
  <c r="Q460" i="9" s="1"/>
  <c r="I460" i="9"/>
  <c r="D460" i="9"/>
  <c r="H460" i="9" s="1"/>
  <c r="B460" i="9"/>
  <c r="N459" i="9"/>
  <c r="Q459" i="9" s="1"/>
  <c r="I459" i="9"/>
  <c r="D459" i="9"/>
  <c r="H459" i="9" s="1"/>
  <c r="B459" i="9"/>
  <c r="N458" i="9"/>
  <c r="Q458" i="9" s="1"/>
  <c r="I458" i="9"/>
  <c r="D458" i="9"/>
  <c r="H458" i="9" s="1"/>
  <c r="B458" i="9"/>
  <c r="N457" i="9"/>
  <c r="Q457" i="9" s="1"/>
  <c r="I457" i="9"/>
  <c r="D457" i="9"/>
  <c r="H457" i="9" s="1"/>
  <c r="B457" i="9"/>
  <c r="N456" i="9"/>
  <c r="Q456" i="9" s="1"/>
  <c r="I456" i="9"/>
  <c r="D456" i="9"/>
  <c r="H456" i="9" s="1"/>
  <c r="B456" i="9"/>
  <c r="N455" i="9"/>
  <c r="Q455" i="9" s="1"/>
  <c r="I455" i="9"/>
  <c r="D455" i="9"/>
  <c r="H455" i="9" s="1"/>
  <c r="B455" i="9"/>
  <c r="N454" i="9"/>
  <c r="Q454" i="9" s="1"/>
  <c r="I454" i="9"/>
  <c r="D454" i="9"/>
  <c r="H454" i="9" s="1"/>
  <c r="B454" i="9"/>
  <c r="N453" i="9"/>
  <c r="Q453" i="9" s="1"/>
  <c r="I453" i="9"/>
  <c r="D453" i="9"/>
  <c r="H453" i="9" s="1"/>
  <c r="B453" i="9"/>
  <c r="N452" i="9"/>
  <c r="Q452" i="9" s="1"/>
  <c r="I452" i="9"/>
  <c r="D452" i="9"/>
  <c r="H452" i="9" s="1"/>
  <c r="B452" i="9"/>
  <c r="N451" i="9"/>
  <c r="Q451" i="9" s="1"/>
  <c r="I451" i="9"/>
  <c r="D451" i="9"/>
  <c r="H451" i="9" s="1"/>
  <c r="B451" i="9"/>
  <c r="N450" i="9"/>
  <c r="Q450" i="9" s="1"/>
  <c r="I450" i="9"/>
  <c r="D450" i="9"/>
  <c r="H450" i="9" s="1"/>
  <c r="B450" i="9"/>
  <c r="N449" i="9"/>
  <c r="Q449" i="9" s="1"/>
  <c r="I449" i="9"/>
  <c r="D449" i="9"/>
  <c r="H449" i="9" s="1"/>
  <c r="B449" i="9"/>
  <c r="N448" i="9"/>
  <c r="Q448" i="9" s="1"/>
  <c r="I448" i="9"/>
  <c r="D448" i="9"/>
  <c r="H448" i="9" s="1"/>
  <c r="B448" i="9"/>
  <c r="N447" i="9"/>
  <c r="Q447" i="9" s="1"/>
  <c r="I447" i="9"/>
  <c r="D447" i="9"/>
  <c r="H447" i="9" s="1"/>
  <c r="B447" i="9"/>
  <c r="N446" i="9"/>
  <c r="Q446" i="9" s="1"/>
  <c r="I446" i="9"/>
  <c r="D446" i="9"/>
  <c r="H446" i="9" s="1"/>
  <c r="B446" i="9"/>
  <c r="N445" i="9"/>
  <c r="Q445" i="9" s="1"/>
  <c r="I445" i="9"/>
  <c r="D445" i="9"/>
  <c r="H445" i="9" s="1"/>
  <c r="B445" i="9"/>
  <c r="N444" i="9"/>
  <c r="Q444" i="9" s="1"/>
  <c r="I444" i="9"/>
  <c r="D444" i="9"/>
  <c r="H444" i="9" s="1"/>
  <c r="B444" i="9"/>
  <c r="N443" i="9"/>
  <c r="Q443" i="9" s="1"/>
  <c r="I443" i="9"/>
  <c r="D443" i="9"/>
  <c r="H443" i="9" s="1"/>
  <c r="B443" i="9"/>
  <c r="N442" i="9"/>
  <c r="Q442" i="9" s="1"/>
  <c r="I442" i="9"/>
  <c r="D442" i="9"/>
  <c r="H442" i="9" s="1"/>
  <c r="B442" i="9"/>
  <c r="N441" i="9"/>
  <c r="Q441" i="9" s="1"/>
  <c r="I441" i="9"/>
  <c r="D441" i="9"/>
  <c r="H441" i="9" s="1"/>
  <c r="B441" i="9"/>
  <c r="N440" i="9"/>
  <c r="Q440" i="9" s="1"/>
  <c r="I440" i="9"/>
  <c r="D440" i="9"/>
  <c r="H440" i="9" s="1"/>
  <c r="B440" i="9"/>
  <c r="N439" i="9"/>
  <c r="Q439" i="9" s="1"/>
  <c r="I439" i="9"/>
  <c r="D439" i="9"/>
  <c r="H439" i="9" s="1"/>
  <c r="B439" i="9"/>
  <c r="N438" i="9"/>
  <c r="Q438" i="9" s="1"/>
  <c r="I438" i="9"/>
  <c r="D438" i="9"/>
  <c r="H438" i="9" s="1"/>
  <c r="B438" i="9"/>
  <c r="N437" i="9"/>
  <c r="Q437" i="9" s="1"/>
  <c r="I437" i="9"/>
  <c r="D437" i="9"/>
  <c r="H437" i="9" s="1"/>
  <c r="B437" i="9"/>
  <c r="N436" i="9"/>
  <c r="Q436" i="9" s="1"/>
  <c r="I436" i="9"/>
  <c r="D436" i="9"/>
  <c r="H436" i="9" s="1"/>
  <c r="B436" i="9"/>
  <c r="N435" i="9"/>
  <c r="Q435" i="9" s="1"/>
  <c r="I435" i="9"/>
  <c r="D435" i="9"/>
  <c r="H435" i="9" s="1"/>
  <c r="B435" i="9"/>
  <c r="N434" i="9"/>
  <c r="Q434" i="9" s="1"/>
  <c r="I434" i="9"/>
  <c r="D434" i="9"/>
  <c r="H434" i="9" s="1"/>
  <c r="B434" i="9"/>
  <c r="N433" i="9"/>
  <c r="Q433" i="9" s="1"/>
  <c r="I433" i="9"/>
  <c r="D433" i="9"/>
  <c r="H433" i="9" s="1"/>
  <c r="B433" i="9"/>
  <c r="N432" i="9"/>
  <c r="Q432" i="9" s="1"/>
  <c r="I432" i="9"/>
  <c r="D432" i="9"/>
  <c r="H432" i="9" s="1"/>
  <c r="B432" i="9"/>
  <c r="N431" i="9"/>
  <c r="Q431" i="9" s="1"/>
  <c r="I431" i="9"/>
  <c r="D431" i="9"/>
  <c r="H431" i="9" s="1"/>
  <c r="B431" i="9"/>
  <c r="N430" i="9"/>
  <c r="Q430" i="9" s="1"/>
  <c r="I430" i="9"/>
  <c r="D430" i="9"/>
  <c r="H430" i="9" s="1"/>
  <c r="B430" i="9"/>
  <c r="N429" i="9"/>
  <c r="Q429" i="9" s="1"/>
  <c r="I429" i="9"/>
  <c r="D429" i="9"/>
  <c r="H429" i="9" s="1"/>
  <c r="B429" i="9"/>
  <c r="N428" i="9"/>
  <c r="Q428" i="9" s="1"/>
  <c r="I428" i="9"/>
  <c r="D428" i="9"/>
  <c r="H428" i="9" s="1"/>
  <c r="B428" i="9"/>
  <c r="N427" i="9"/>
  <c r="Q427" i="9" s="1"/>
  <c r="I427" i="9"/>
  <c r="D427" i="9"/>
  <c r="H427" i="9" s="1"/>
  <c r="B427" i="9"/>
  <c r="N426" i="9"/>
  <c r="Q426" i="9" s="1"/>
  <c r="I426" i="9"/>
  <c r="D426" i="9"/>
  <c r="H426" i="9" s="1"/>
  <c r="B426" i="9"/>
  <c r="N425" i="9"/>
  <c r="Q425" i="9" s="1"/>
  <c r="I425" i="9"/>
  <c r="D425" i="9"/>
  <c r="H425" i="9" s="1"/>
  <c r="B425" i="9"/>
  <c r="N424" i="9"/>
  <c r="Q424" i="9" s="1"/>
  <c r="I424" i="9"/>
  <c r="D424" i="9"/>
  <c r="H424" i="9" s="1"/>
  <c r="B424" i="9"/>
  <c r="N423" i="9"/>
  <c r="Q423" i="9" s="1"/>
  <c r="I423" i="9"/>
  <c r="D423" i="9"/>
  <c r="H423" i="9" s="1"/>
  <c r="B423" i="9"/>
  <c r="N422" i="9"/>
  <c r="Q422" i="9" s="1"/>
  <c r="I422" i="9"/>
  <c r="D422" i="9"/>
  <c r="H422" i="9" s="1"/>
  <c r="B422" i="9"/>
  <c r="N421" i="9"/>
  <c r="Q421" i="9" s="1"/>
  <c r="I421" i="9"/>
  <c r="D421" i="9"/>
  <c r="H421" i="9" s="1"/>
  <c r="B421" i="9"/>
  <c r="N420" i="9"/>
  <c r="Q420" i="9" s="1"/>
  <c r="I420" i="9"/>
  <c r="D420" i="9"/>
  <c r="H420" i="9" s="1"/>
  <c r="B420" i="9"/>
  <c r="N419" i="9"/>
  <c r="Q419" i="9" s="1"/>
  <c r="I419" i="9"/>
  <c r="D419" i="9"/>
  <c r="H419" i="9" s="1"/>
  <c r="B419" i="9"/>
  <c r="N418" i="9"/>
  <c r="Q418" i="9" s="1"/>
  <c r="I418" i="9"/>
  <c r="D418" i="9"/>
  <c r="H418" i="9" s="1"/>
  <c r="B418" i="9"/>
  <c r="N417" i="9"/>
  <c r="Q417" i="9" s="1"/>
  <c r="I417" i="9"/>
  <c r="D417" i="9"/>
  <c r="H417" i="9" s="1"/>
  <c r="B417" i="9"/>
  <c r="N416" i="9"/>
  <c r="Q416" i="9" s="1"/>
  <c r="I416" i="9"/>
  <c r="D416" i="9"/>
  <c r="H416" i="9" s="1"/>
  <c r="B416" i="9"/>
  <c r="N415" i="9"/>
  <c r="Q415" i="9" s="1"/>
  <c r="I415" i="9"/>
  <c r="D415" i="9"/>
  <c r="H415" i="9" s="1"/>
  <c r="B415" i="9"/>
  <c r="N414" i="9"/>
  <c r="Q414" i="9" s="1"/>
  <c r="I414" i="9"/>
  <c r="D414" i="9"/>
  <c r="H414" i="9" s="1"/>
  <c r="B414" i="9"/>
  <c r="N413" i="9"/>
  <c r="Q413" i="9" s="1"/>
  <c r="I413" i="9"/>
  <c r="D413" i="9"/>
  <c r="H413" i="9" s="1"/>
  <c r="B413" i="9"/>
  <c r="N412" i="9"/>
  <c r="Q412" i="9" s="1"/>
  <c r="I412" i="9"/>
  <c r="D412" i="9"/>
  <c r="H412" i="9" s="1"/>
  <c r="B412" i="9"/>
  <c r="N411" i="9"/>
  <c r="Q411" i="9" s="1"/>
  <c r="I411" i="9"/>
  <c r="D411" i="9"/>
  <c r="H411" i="9" s="1"/>
  <c r="B411" i="9"/>
  <c r="N410" i="9"/>
  <c r="Q410" i="9" s="1"/>
  <c r="I410" i="9"/>
  <c r="D410" i="9"/>
  <c r="H410" i="9" s="1"/>
  <c r="B410" i="9"/>
  <c r="N409" i="9"/>
  <c r="Q409" i="9" s="1"/>
  <c r="I409" i="9"/>
  <c r="D409" i="9"/>
  <c r="H409" i="9" s="1"/>
  <c r="B409" i="9"/>
  <c r="N408" i="9"/>
  <c r="Q408" i="9" s="1"/>
  <c r="I408" i="9"/>
  <c r="D408" i="9"/>
  <c r="H408" i="9" s="1"/>
  <c r="B408" i="9"/>
  <c r="N407" i="9"/>
  <c r="Q407" i="9" s="1"/>
  <c r="I407" i="9"/>
  <c r="D407" i="9"/>
  <c r="H407" i="9" s="1"/>
  <c r="B407" i="9"/>
  <c r="N406" i="9"/>
  <c r="Q406" i="9" s="1"/>
  <c r="I406" i="9"/>
  <c r="D406" i="9"/>
  <c r="H406" i="9" s="1"/>
  <c r="B406" i="9"/>
  <c r="N405" i="9"/>
  <c r="Q405" i="9" s="1"/>
  <c r="I405" i="9"/>
  <c r="D405" i="9"/>
  <c r="H405" i="9" s="1"/>
  <c r="B405" i="9"/>
  <c r="N404" i="9"/>
  <c r="Q404" i="9" s="1"/>
  <c r="I404" i="9"/>
  <c r="D404" i="9"/>
  <c r="H404" i="9" s="1"/>
  <c r="B404" i="9"/>
  <c r="N403" i="9"/>
  <c r="Q403" i="9" s="1"/>
  <c r="I403" i="9"/>
  <c r="D403" i="9"/>
  <c r="H403" i="9" s="1"/>
  <c r="B403" i="9"/>
  <c r="N402" i="9"/>
  <c r="Q402" i="9" s="1"/>
  <c r="I402" i="9"/>
  <c r="D402" i="9"/>
  <c r="H402" i="9" s="1"/>
  <c r="B402" i="9"/>
  <c r="N401" i="9"/>
  <c r="Q401" i="9" s="1"/>
  <c r="I401" i="9"/>
  <c r="D401" i="9"/>
  <c r="H401" i="9" s="1"/>
  <c r="B401" i="9"/>
  <c r="N400" i="9"/>
  <c r="Q400" i="9" s="1"/>
  <c r="I400" i="9"/>
  <c r="D400" i="9"/>
  <c r="H400" i="9" s="1"/>
  <c r="B400" i="9"/>
  <c r="N399" i="9"/>
  <c r="Q399" i="9" s="1"/>
  <c r="I399" i="9"/>
  <c r="D399" i="9"/>
  <c r="H399" i="9" s="1"/>
  <c r="B399" i="9"/>
  <c r="N398" i="9"/>
  <c r="Q398" i="9" s="1"/>
  <c r="I398" i="9"/>
  <c r="D398" i="9"/>
  <c r="H398" i="9" s="1"/>
  <c r="B398" i="9"/>
  <c r="N397" i="9"/>
  <c r="Q397" i="9" s="1"/>
  <c r="I397" i="9"/>
  <c r="D397" i="9"/>
  <c r="H397" i="9" s="1"/>
  <c r="B397" i="9"/>
  <c r="N396" i="9"/>
  <c r="Q396" i="9" s="1"/>
  <c r="I396" i="9"/>
  <c r="D396" i="9"/>
  <c r="H396" i="9" s="1"/>
  <c r="B396" i="9"/>
  <c r="N395" i="9"/>
  <c r="Q395" i="9" s="1"/>
  <c r="I395" i="9"/>
  <c r="D395" i="9"/>
  <c r="H395" i="9" s="1"/>
  <c r="B395" i="9"/>
  <c r="N394" i="9"/>
  <c r="Q394" i="9" s="1"/>
  <c r="I394" i="9"/>
  <c r="D394" i="9"/>
  <c r="H394" i="9" s="1"/>
  <c r="B394" i="9"/>
  <c r="N393" i="9"/>
  <c r="Q393" i="9" s="1"/>
  <c r="I393" i="9"/>
  <c r="D393" i="9"/>
  <c r="H393" i="9" s="1"/>
  <c r="B393" i="9"/>
  <c r="N392" i="9"/>
  <c r="Q392" i="9" s="1"/>
  <c r="I392" i="9"/>
  <c r="D392" i="9"/>
  <c r="H392" i="9" s="1"/>
  <c r="B392" i="9"/>
  <c r="N391" i="9"/>
  <c r="Q391" i="9" s="1"/>
  <c r="I391" i="9"/>
  <c r="D391" i="9"/>
  <c r="H391" i="9" s="1"/>
  <c r="B391" i="9"/>
  <c r="N390" i="9"/>
  <c r="Q390" i="9" s="1"/>
  <c r="I390" i="9"/>
  <c r="D390" i="9"/>
  <c r="H390" i="9" s="1"/>
  <c r="B390" i="9"/>
  <c r="N389" i="9"/>
  <c r="Q389" i="9" s="1"/>
  <c r="I389" i="9"/>
  <c r="D389" i="9"/>
  <c r="H389" i="9" s="1"/>
  <c r="B389" i="9"/>
  <c r="N388" i="9"/>
  <c r="Q388" i="9" s="1"/>
  <c r="I388" i="9"/>
  <c r="D388" i="9"/>
  <c r="H388" i="9" s="1"/>
  <c r="B388" i="9"/>
  <c r="N387" i="9"/>
  <c r="Q387" i="9" s="1"/>
  <c r="I387" i="9"/>
  <c r="D387" i="9"/>
  <c r="H387" i="9" s="1"/>
  <c r="B387" i="9"/>
  <c r="N386" i="9"/>
  <c r="Q386" i="9" s="1"/>
  <c r="I386" i="9"/>
  <c r="D386" i="9"/>
  <c r="H386" i="9" s="1"/>
  <c r="B386" i="9"/>
  <c r="N385" i="9"/>
  <c r="Q385" i="9" s="1"/>
  <c r="I385" i="9"/>
  <c r="D385" i="9"/>
  <c r="H385" i="9" s="1"/>
  <c r="B385" i="9"/>
  <c r="N384" i="9"/>
  <c r="Q384" i="9" s="1"/>
  <c r="I384" i="9"/>
  <c r="D384" i="9"/>
  <c r="H384" i="9" s="1"/>
  <c r="B384" i="9"/>
  <c r="N383" i="9"/>
  <c r="Q383" i="9" s="1"/>
  <c r="I383" i="9"/>
  <c r="D383" i="9"/>
  <c r="H383" i="9" s="1"/>
  <c r="B383" i="9"/>
  <c r="N382" i="9"/>
  <c r="Q382" i="9" s="1"/>
  <c r="I382" i="9"/>
  <c r="D382" i="9"/>
  <c r="H382" i="9" s="1"/>
  <c r="B382" i="9"/>
  <c r="N381" i="9"/>
  <c r="Q381" i="9" s="1"/>
  <c r="I381" i="9"/>
  <c r="D381" i="9"/>
  <c r="H381" i="9" s="1"/>
  <c r="B381" i="9"/>
  <c r="N380" i="9"/>
  <c r="Q380" i="9" s="1"/>
  <c r="I380" i="9"/>
  <c r="D380" i="9"/>
  <c r="H380" i="9" s="1"/>
  <c r="B380" i="9"/>
  <c r="N379" i="9"/>
  <c r="Q379" i="9" s="1"/>
  <c r="I379" i="9"/>
  <c r="D379" i="9"/>
  <c r="H379" i="9" s="1"/>
  <c r="B379" i="9"/>
  <c r="N378" i="9"/>
  <c r="Q378" i="9" s="1"/>
  <c r="I378" i="9"/>
  <c r="D378" i="9"/>
  <c r="H378" i="9" s="1"/>
  <c r="B378" i="9"/>
  <c r="N377" i="9"/>
  <c r="Q377" i="9" s="1"/>
  <c r="I377" i="9"/>
  <c r="D377" i="9"/>
  <c r="H377" i="9" s="1"/>
  <c r="B377" i="9"/>
  <c r="N376" i="9"/>
  <c r="Q376" i="9" s="1"/>
  <c r="I376" i="9"/>
  <c r="D376" i="9"/>
  <c r="H376" i="9" s="1"/>
  <c r="B376" i="9"/>
  <c r="N375" i="9"/>
  <c r="Q375" i="9" s="1"/>
  <c r="I375" i="9"/>
  <c r="D375" i="9"/>
  <c r="H375" i="9" s="1"/>
  <c r="B375" i="9"/>
  <c r="N374" i="9"/>
  <c r="Q374" i="9" s="1"/>
  <c r="I374" i="9"/>
  <c r="D374" i="9"/>
  <c r="H374" i="9" s="1"/>
  <c r="B374" i="9"/>
  <c r="N373" i="9"/>
  <c r="Q373" i="9" s="1"/>
  <c r="I373" i="9"/>
  <c r="D373" i="9"/>
  <c r="H373" i="9" s="1"/>
  <c r="B373" i="9"/>
  <c r="N372" i="9"/>
  <c r="Q372" i="9" s="1"/>
  <c r="I372" i="9"/>
  <c r="D372" i="9"/>
  <c r="H372" i="9" s="1"/>
  <c r="B372" i="9"/>
  <c r="N371" i="9"/>
  <c r="Q371" i="9" s="1"/>
  <c r="I371" i="9"/>
  <c r="D371" i="9"/>
  <c r="H371" i="9" s="1"/>
  <c r="B371" i="9"/>
  <c r="N370" i="9"/>
  <c r="Q370" i="9" s="1"/>
  <c r="I370" i="9"/>
  <c r="D370" i="9"/>
  <c r="H370" i="9" s="1"/>
  <c r="B370" i="9"/>
  <c r="N369" i="9"/>
  <c r="Q369" i="9" s="1"/>
  <c r="I369" i="9"/>
  <c r="D369" i="9"/>
  <c r="H369" i="9" s="1"/>
  <c r="B369" i="9"/>
  <c r="N368" i="9"/>
  <c r="Q368" i="9" s="1"/>
  <c r="I368" i="9"/>
  <c r="D368" i="9"/>
  <c r="H368" i="9" s="1"/>
  <c r="B368" i="9"/>
  <c r="N367" i="9"/>
  <c r="Q367" i="9" s="1"/>
  <c r="I367" i="9"/>
  <c r="D367" i="9"/>
  <c r="H367" i="9" s="1"/>
  <c r="B367" i="9"/>
  <c r="N366" i="9"/>
  <c r="Q366" i="9" s="1"/>
  <c r="I366" i="9"/>
  <c r="D366" i="9"/>
  <c r="H366" i="9" s="1"/>
  <c r="B366" i="9"/>
  <c r="N365" i="9"/>
  <c r="Q365" i="9" s="1"/>
  <c r="I365" i="9"/>
  <c r="D365" i="9"/>
  <c r="H365" i="9" s="1"/>
  <c r="B365" i="9"/>
  <c r="N364" i="9"/>
  <c r="Q364" i="9" s="1"/>
  <c r="I364" i="9"/>
  <c r="D364" i="9"/>
  <c r="H364" i="9" s="1"/>
  <c r="B364" i="9"/>
  <c r="N363" i="9"/>
  <c r="Q363" i="9" s="1"/>
  <c r="I363" i="9"/>
  <c r="D363" i="9"/>
  <c r="H363" i="9" s="1"/>
  <c r="B363" i="9"/>
  <c r="N362" i="9"/>
  <c r="Q362" i="9" s="1"/>
  <c r="I362" i="9"/>
  <c r="D362" i="9"/>
  <c r="H362" i="9" s="1"/>
  <c r="B362" i="9"/>
  <c r="N361" i="9"/>
  <c r="Q361" i="9" s="1"/>
  <c r="I361" i="9"/>
  <c r="D361" i="9"/>
  <c r="H361" i="9" s="1"/>
  <c r="B361" i="9"/>
  <c r="N360" i="9"/>
  <c r="Q360" i="9" s="1"/>
  <c r="I360" i="9"/>
  <c r="D360" i="9"/>
  <c r="H360" i="9" s="1"/>
  <c r="B360" i="9"/>
  <c r="N359" i="9"/>
  <c r="Q359" i="9" s="1"/>
  <c r="I359" i="9"/>
  <c r="D359" i="9"/>
  <c r="H359" i="9" s="1"/>
  <c r="B359" i="9"/>
  <c r="N358" i="9"/>
  <c r="Q358" i="9" s="1"/>
  <c r="I358" i="9"/>
  <c r="D358" i="9"/>
  <c r="H358" i="9" s="1"/>
  <c r="B358" i="9"/>
  <c r="N357" i="9"/>
  <c r="Q357" i="9" s="1"/>
  <c r="I357" i="9"/>
  <c r="D357" i="9"/>
  <c r="H357" i="9" s="1"/>
  <c r="B357" i="9"/>
  <c r="N356" i="9"/>
  <c r="Q356" i="9" s="1"/>
  <c r="I356" i="9"/>
  <c r="D356" i="9"/>
  <c r="H356" i="9" s="1"/>
  <c r="B356" i="9"/>
  <c r="N355" i="9"/>
  <c r="Q355" i="9" s="1"/>
  <c r="I355" i="9"/>
  <c r="D355" i="9"/>
  <c r="H355" i="9" s="1"/>
  <c r="B355" i="9"/>
  <c r="N354" i="9"/>
  <c r="Q354" i="9" s="1"/>
  <c r="I354" i="9"/>
  <c r="D354" i="9"/>
  <c r="H354" i="9" s="1"/>
  <c r="B354" i="9"/>
  <c r="N353" i="9"/>
  <c r="Q353" i="9" s="1"/>
  <c r="I353" i="9"/>
  <c r="D353" i="9"/>
  <c r="H353" i="9" s="1"/>
  <c r="B353" i="9"/>
  <c r="N352" i="9"/>
  <c r="Q352" i="9" s="1"/>
  <c r="I352" i="9"/>
  <c r="D352" i="9"/>
  <c r="H352" i="9" s="1"/>
  <c r="B352" i="9"/>
  <c r="N351" i="9"/>
  <c r="Q351" i="9" s="1"/>
  <c r="I351" i="9"/>
  <c r="D351" i="9"/>
  <c r="H351" i="9" s="1"/>
  <c r="B351" i="9"/>
  <c r="N350" i="9"/>
  <c r="Q350" i="9" s="1"/>
  <c r="I350" i="9"/>
  <c r="D350" i="9"/>
  <c r="H350" i="9" s="1"/>
  <c r="B350" i="9"/>
  <c r="N349" i="9"/>
  <c r="Q349" i="9" s="1"/>
  <c r="I349" i="9"/>
  <c r="D349" i="9"/>
  <c r="H349" i="9" s="1"/>
  <c r="B349" i="9"/>
  <c r="N348" i="9"/>
  <c r="Q348" i="9" s="1"/>
  <c r="I348" i="9"/>
  <c r="D348" i="9"/>
  <c r="H348" i="9" s="1"/>
  <c r="B348" i="9"/>
  <c r="N347" i="9"/>
  <c r="Q347" i="9" s="1"/>
  <c r="I347" i="9"/>
  <c r="D347" i="9"/>
  <c r="H347" i="9" s="1"/>
  <c r="B347" i="9"/>
  <c r="N346" i="9"/>
  <c r="Q346" i="9" s="1"/>
  <c r="I346" i="9"/>
  <c r="D346" i="9"/>
  <c r="H346" i="9" s="1"/>
  <c r="B346" i="9"/>
  <c r="N345" i="9"/>
  <c r="Q345" i="9" s="1"/>
  <c r="I345" i="9"/>
  <c r="D345" i="9"/>
  <c r="H345" i="9" s="1"/>
  <c r="B345" i="9"/>
  <c r="N344" i="9"/>
  <c r="Q344" i="9" s="1"/>
  <c r="I344" i="9"/>
  <c r="D344" i="9"/>
  <c r="H344" i="9" s="1"/>
  <c r="B344" i="9"/>
  <c r="N343" i="9"/>
  <c r="Q343" i="9" s="1"/>
  <c r="I343" i="9"/>
  <c r="D343" i="9"/>
  <c r="H343" i="9" s="1"/>
  <c r="B343" i="9"/>
  <c r="N342" i="9"/>
  <c r="Q342" i="9" s="1"/>
  <c r="I342" i="9"/>
  <c r="D342" i="9"/>
  <c r="H342" i="9" s="1"/>
  <c r="B342" i="9"/>
  <c r="N341" i="9"/>
  <c r="Q341" i="9" s="1"/>
  <c r="I341" i="9"/>
  <c r="D341" i="9"/>
  <c r="H341" i="9" s="1"/>
  <c r="B341" i="9"/>
  <c r="N340" i="9"/>
  <c r="Q340" i="9" s="1"/>
  <c r="I340" i="9"/>
  <c r="D340" i="9"/>
  <c r="H340" i="9" s="1"/>
  <c r="B340" i="9"/>
  <c r="N339" i="9"/>
  <c r="Q339" i="9" s="1"/>
  <c r="I339" i="9"/>
  <c r="D339" i="9"/>
  <c r="H339" i="9" s="1"/>
  <c r="B339" i="9"/>
  <c r="N338" i="9"/>
  <c r="Q338" i="9" s="1"/>
  <c r="I338" i="9"/>
  <c r="D338" i="9"/>
  <c r="H338" i="9" s="1"/>
  <c r="B338" i="9"/>
  <c r="N337" i="9"/>
  <c r="Q337" i="9" s="1"/>
  <c r="I337" i="9"/>
  <c r="D337" i="9"/>
  <c r="H337" i="9" s="1"/>
  <c r="B337" i="9"/>
  <c r="N336" i="9"/>
  <c r="Q336" i="9" s="1"/>
  <c r="I336" i="9"/>
  <c r="D336" i="9"/>
  <c r="H336" i="9" s="1"/>
  <c r="B336" i="9"/>
  <c r="N335" i="9"/>
  <c r="Q335" i="9" s="1"/>
  <c r="I335" i="9"/>
  <c r="D335" i="9"/>
  <c r="H335" i="9" s="1"/>
  <c r="B335" i="9"/>
  <c r="N334" i="9"/>
  <c r="Q334" i="9" s="1"/>
  <c r="I334" i="9"/>
  <c r="D334" i="9"/>
  <c r="H334" i="9" s="1"/>
  <c r="B334" i="9"/>
  <c r="N333" i="9"/>
  <c r="Q333" i="9" s="1"/>
  <c r="I333" i="9"/>
  <c r="D333" i="9"/>
  <c r="H333" i="9" s="1"/>
  <c r="B333" i="9"/>
  <c r="N332" i="9"/>
  <c r="Q332" i="9" s="1"/>
  <c r="I332" i="9"/>
  <c r="D332" i="9"/>
  <c r="H332" i="9" s="1"/>
  <c r="B332" i="9"/>
  <c r="N331" i="9"/>
  <c r="Q331" i="9" s="1"/>
  <c r="I331" i="9"/>
  <c r="D331" i="9"/>
  <c r="H331" i="9" s="1"/>
  <c r="B331" i="9"/>
  <c r="N330" i="9"/>
  <c r="Q330" i="9" s="1"/>
  <c r="I330" i="9"/>
  <c r="D330" i="9"/>
  <c r="H330" i="9" s="1"/>
  <c r="B330" i="9"/>
  <c r="N329" i="9"/>
  <c r="Q329" i="9" s="1"/>
  <c r="I329" i="9"/>
  <c r="D329" i="9"/>
  <c r="H329" i="9" s="1"/>
  <c r="B329" i="9"/>
  <c r="N328" i="9"/>
  <c r="Q328" i="9" s="1"/>
  <c r="I328" i="9"/>
  <c r="D328" i="9"/>
  <c r="H328" i="9" s="1"/>
  <c r="B328" i="9"/>
  <c r="N327" i="9"/>
  <c r="Q327" i="9" s="1"/>
  <c r="I327" i="9"/>
  <c r="D327" i="9"/>
  <c r="H327" i="9" s="1"/>
  <c r="B327" i="9"/>
  <c r="N326" i="9"/>
  <c r="Q326" i="9" s="1"/>
  <c r="I326" i="9"/>
  <c r="D326" i="9"/>
  <c r="H326" i="9" s="1"/>
  <c r="B326" i="9"/>
  <c r="N325" i="9"/>
  <c r="Q325" i="9" s="1"/>
  <c r="I325" i="9"/>
  <c r="D325" i="9"/>
  <c r="H325" i="9" s="1"/>
  <c r="B325" i="9"/>
  <c r="N324" i="9"/>
  <c r="Q324" i="9" s="1"/>
  <c r="I324" i="9"/>
  <c r="D324" i="9"/>
  <c r="H324" i="9" s="1"/>
  <c r="B324" i="9"/>
  <c r="N323" i="9"/>
  <c r="Q323" i="9" s="1"/>
  <c r="I323" i="9"/>
  <c r="D323" i="9"/>
  <c r="H323" i="9" s="1"/>
  <c r="B323" i="9"/>
  <c r="N322" i="9"/>
  <c r="Q322" i="9" s="1"/>
  <c r="I322" i="9"/>
  <c r="D322" i="9"/>
  <c r="H322" i="9" s="1"/>
  <c r="B322" i="9"/>
  <c r="N321" i="9"/>
  <c r="Q321" i="9" s="1"/>
  <c r="I321" i="9"/>
  <c r="D321" i="9"/>
  <c r="H321" i="9" s="1"/>
  <c r="B321" i="9"/>
  <c r="N320" i="9"/>
  <c r="Q320" i="9" s="1"/>
  <c r="I320" i="9"/>
  <c r="D320" i="9"/>
  <c r="H320" i="9" s="1"/>
  <c r="B320" i="9"/>
  <c r="N319" i="9"/>
  <c r="Q319" i="9" s="1"/>
  <c r="I319" i="9"/>
  <c r="D319" i="9"/>
  <c r="H319" i="9" s="1"/>
  <c r="B319" i="9"/>
  <c r="N318" i="9"/>
  <c r="Q318" i="9" s="1"/>
  <c r="I318" i="9"/>
  <c r="D318" i="9"/>
  <c r="H318" i="9" s="1"/>
  <c r="B318" i="9"/>
  <c r="N317" i="9"/>
  <c r="Q317" i="9" s="1"/>
  <c r="I317" i="9"/>
  <c r="D317" i="9"/>
  <c r="H317" i="9" s="1"/>
  <c r="B317" i="9"/>
  <c r="N316" i="9"/>
  <c r="Q316" i="9" s="1"/>
  <c r="I316" i="9"/>
  <c r="D316" i="9"/>
  <c r="H316" i="9" s="1"/>
  <c r="B316" i="9"/>
  <c r="N315" i="9"/>
  <c r="Q315" i="9" s="1"/>
  <c r="I315" i="9"/>
  <c r="D315" i="9"/>
  <c r="H315" i="9" s="1"/>
  <c r="B315" i="9"/>
  <c r="N314" i="9"/>
  <c r="Q314" i="9" s="1"/>
  <c r="I314" i="9"/>
  <c r="D314" i="9"/>
  <c r="H314" i="9" s="1"/>
  <c r="B314" i="9"/>
  <c r="N313" i="9"/>
  <c r="Q313" i="9" s="1"/>
  <c r="I313" i="9"/>
  <c r="D313" i="9"/>
  <c r="H313" i="9" s="1"/>
  <c r="B313" i="9"/>
  <c r="N312" i="9"/>
  <c r="Q312" i="9" s="1"/>
  <c r="I312" i="9"/>
  <c r="D312" i="9"/>
  <c r="H312" i="9" s="1"/>
  <c r="B312" i="9"/>
  <c r="N311" i="9"/>
  <c r="Q311" i="9" s="1"/>
  <c r="I311" i="9"/>
  <c r="D311" i="9"/>
  <c r="H311" i="9" s="1"/>
  <c r="B311" i="9"/>
  <c r="N310" i="9"/>
  <c r="Q310" i="9" s="1"/>
  <c r="I310" i="9"/>
  <c r="D310" i="9"/>
  <c r="H310" i="9" s="1"/>
  <c r="B310" i="9"/>
  <c r="N309" i="9"/>
  <c r="Q309" i="9" s="1"/>
  <c r="I309" i="9"/>
  <c r="D309" i="9"/>
  <c r="H309" i="9" s="1"/>
  <c r="B309" i="9"/>
  <c r="N308" i="9"/>
  <c r="Q308" i="9" s="1"/>
  <c r="I308" i="9"/>
  <c r="D308" i="9"/>
  <c r="H308" i="9" s="1"/>
  <c r="B308" i="9"/>
  <c r="N307" i="9"/>
  <c r="Q307" i="9" s="1"/>
  <c r="I307" i="9"/>
  <c r="D307" i="9"/>
  <c r="H307" i="9" s="1"/>
  <c r="B307" i="9"/>
  <c r="N306" i="9"/>
  <c r="Q306" i="9" s="1"/>
  <c r="I306" i="9"/>
  <c r="D306" i="9"/>
  <c r="H306" i="9" s="1"/>
  <c r="B306" i="9"/>
  <c r="N305" i="9"/>
  <c r="Q305" i="9" s="1"/>
  <c r="I305" i="9"/>
  <c r="D305" i="9"/>
  <c r="H305" i="9" s="1"/>
  <c r="B305" i="9"/>
  <c r="N304" i="9"/>
  <c r="Q304" i="9" s="1"/>
  <c r="I304" i="9"/>
  <c r="D304" i="9"/>
  <c r="H304" i="9" s="1"/>
  <c r="B304" i="9"/>
  <c r="N303" i="9"/>
  <c r="Q303" i="9" s="1"/>
  <c r="I303" i="9"/>
  <c r="D303" i="9"/>
  <c r="H303" i="9" s="1"/>
  <c r="B303" i="9"/>
  <c r="N302" i="9"/>
  <c r="Q302" i="9" s="1"/>
  <c r="I302" i="9"/>
  <c r="D302" i="9"/>
  <c r="H302" i="9" s="1"/>
  <c r="B302" i="9"/>
  <c r="N301" i="9"/>
  <c r="Q301" i="9" s="1"/>
  <c r="I301" i="9"/>
  <c r="D301" i="9"/>
  <c r="H301" i="9" s="1"/>
  <c r="B301" i="9"/>
  <c r="N300" i="9"/>
  <c r="Q300" i="9" s="1"/>
  <c r="I300" i="9"/>
  <c r="D300" i="9"/>
  <c r="H300" i="9" s="1"/>
  <c r="B300" i="9"/>
  <c r="N299" i="9"/>
  <c r="Q299" i="9" s="1"/>
  <c r="I299" i="9"/>
  <c r="D299" i="9"/>
  <c r="H299" i="9" s="1"/>
  <c r="B299" i="9"/>
  <c r="N298" i="9"/>
  <c r="Q298" i="9" s="1"/>
  <c r="I298" i="9"/>
  <c r="D298" i="9"/>
  <c r="H298" i="9" s="1"/>
  <c r="B298" i="9"/>
  <c r="N297" i="9"/>
  <c r="Q297" i="9" s="1"/>
  <c r="I297" i="9"/>
  <c r="D297" i="9"/>
  <c r="H297" i="9" s="1"/>
  <c r="B297" i="9"/>
  <c r="N296" i="9"/>
  <c r="Q296" i="9" s="1"/>
  <c r="I296" i="9"/>
  <c r="D296" i="9"/>
  <c r="H296" i="9" s="1"/>
  <c r="B296" i="9"/>
  <c r="N295" i="9"/>
  <c r="Q295" i="9" s="1"/>
  <c r="I295" i="9"/>
  <c r="D295" i="9"/>
  <c r="H295" i="9" s="1"/>
  <c r="B295" i="9"/>
  <c r="N294" i="9"/>
  <c r="Q294" i="9" s="1"/>
  <c r="I294" i="9"/>
  <c r="D294" i="9"/>
  <c r="H294" i="9" s="1"/>
  <c r="B294" i="9"/>
  <c r="N293" i="9"/>
  <c r="Q293" i="9" s="1"/>
  <c r="I293" i="9"/>
  <c r="D293" i="9"/>
  <c r="H293" i="9" s="1"/>
  <c r="B293" i="9"/>
  <c r="N292" i="9"/>
  <c r="Q292" i="9" s="1"/>
  <c r="I292" i="9"/>
  <c r="D292" i="9"/>
  <c r="H292" i="9" s="1"/>
  <c r="B292" i="9"/>
  <c r="N291" i="9"/>
  <c r="Q291" i="9" s="1"/>
  <c r="I291" i="9"/>
  <c r="D291" i="9"/>
  <c r="H291" i="9" s="1"/>
  <c r="B291" i="9"/>
  <c r="N290" i="9"/>
  <c r="Q290" i="9" s="1"/>
  <c r="I290" i="9"/>
  <c r="D290" i="9"/>
  <c r="H290" i="9" s="1"/>
  <c r="B290" i="9"/>
  <c r="N289" i="9"/>
  <c r="Q289" i="9" s="1"/>
  <c r="I289" i="9"/>
  <c r="D289" i="9"/>
  <c r="H289" i="9" s="1"/>
  <c r="B289" i="9"/>
  <c r="N288" i="9"/>
  <c r="Q288" i="9" s="1"/>
  <c r="I288" i="9"/>
  <c r="D288" i="9"/>
  <c r="H288" i="9" s="1"/>
  <c r="B288" i="9"/>
  <c r="N287" i="9"/>
  <c r="Q287" i="9" s="1"/>
  <c r="I287" i="9"/>
  <c r="D287" i="9"/>
  <c r="H287" i="9" s="1"/>
  <c r="B287" i="9"/>
  <c r="N286" i="9"/>
  <c r="Q286" i="9" s="1"/>
  <c r="I286" i="9"/>
  <c r="D286" i="9"/>
  <c r="H286" i="9" s="1"/>
  <c r="B286" i="9"/>
  <c r="N285" i="9"/>
  <c r="Q285" i="9" s="1"/>
  <c r="I285" i="9"/>
  <c r="D285" i="9"/>
  <c r="H285" i="9" s="1"/>
  <c r="B285" i="9"/>
  <c r="N284" i="9"/>
  <c r="Q284" i="9" s="1"/>
  <c r="I284" i="9"/>
  <c r="D284" i="9"/>
  <c r="H284" i="9" s="1"/>
  <c r="B284" i="9"/>
  <c r="N283" i="9"/>
  <c r="Q283" i="9" s="1"/>
  <c r="I283" i="9"/>
  <c r="D283" i="9"/>
  <c r="H283" i="9" s="1"/>
  <c r="B283" i="9"/>
  <c r="N282" i="9"/>
  <c r="Q282" i="9" s="1"/>
  <c r="I282" i="9"/>
  <c r="D282" i="9"/>
  <c r="H282" i="9" s="1"/>
  <c r="B282" i="9"/>
  <c r="N281" i="9"/>
  <c r="Q281" i="9" s="1"/>
  <c r="I281" i="9"/>
  <c r="D281" i="9"/>
  <c r="H281" i="9" s="1"/>
  <c r="B281" i="9"/>
  <c r="N280" i="9"/>
  <c r="Q280" i="9" s="1"/>
  <c r="I280" i="9"/>
  <c r="D280" i="9"/>
  <c r="H280" i="9" s="1"/>
  <c r="B280" i="9"/>
  <c r="N279" i="9"/>
  <c r="Q279" i="9" s="1"/>
  <c r="I279" i="9"/>
  <c r="D279" i="9"/>
  <c r="H279" i="9" s="1"/>
  <c r="B279" i="9"/>
  <c r="N278" i="9"/>
  <c r="Q278" i="9" s="1"/>
  <c r="I278" i="9"/>
  <c r="D278" i="9"/>
  <c r="H278" i="9" s="1"/>
  <c r="B278" i="9"/>
  <c r="N277" i="9"/>
  <c r="Q277" i="9" s="1"/>
  <c r="I277" i="9"/>
  <c r="D277" i="9"/>
  <c r="H277" i="9" s="1"/>
  <c r="B277" i="9"/>
  <c r="N276" i="9"/>
  <c r="Q276" i="9" s="1"/>
  <c r="I276" i="9"/>
  <c r="D276" i="9"/>
  <c r="H276" i="9" s="1"/>
  <c r="B276" i="9"/>
  <c r="N275" i="9"/>
  <c r="Q275" i="9" s="1"/>
  <c r="I275" i="9"/>
  <c r="D275" i="9"/>
  <c r="H275" i="9" s="1"/>
  <c r="B275" i="9"/>
  <c r="N274" i="9"/>
  <c r="Q274" i="9" s="1"/>
  <c r="I274" i="9"/>
  <c r="D274" i="9"/>
  <c r="H274" i="9" s="1"/>
  <c r="B274" i="9"/>
  <c r="N273" i="9"/>
  <c r="Q273" i="9" s="1"/>
  <c r="I273" i="9"/>
  <c r="D273" i="9"/>
  <c r="H273" i="9" s="1"/>
  <c r="B273" i="9"/>
  <c r="N272" i="9"/>
  <c r="Q272" i="9" s="1"/>
  <c r="I272" i="9"/>
  <c r="D272" i="9"/>
  <c r="H272" i="9" s="1"/>
  <c r="B272" i="9"/>
  <c r="N271" i="9"/>
  <c r="Q271" i="9" s="1"/>
  <c r="I271" i="9"/>
  <c r="D271" i="9"/>
  <c r="H271" i="9" s="1"/>
  <c r="B271" i="9"/>
  <c r="N270" i="9"/>
  <c r="Q270" i="9" s="1"/>
  <c r="I270" i="9"/>
  <c r="D270" i="9"/>
  <c r="H270" i="9" s="1"/>
  <c r="B270" i="9"/>
  <c r="N269" i="9"/>
  <c r="Q269" i="9" s="1"/>
  <c r="I269" i="9"/>
  <c r="D269" i="9"/>
  <c r="H269" i="9" s="1"/>
  <c r="B269" i="9"/>
  <c r="N268" i="9"/>
  <c r="Q268" i="9" s="1"/>
  <c r="I268" i="9"/>
  <c r="D268" i="9"/>
  <c r="H268" i="9" s="1"/>
  <c r="B268" i="9"/>
  <c r="N267" i="9"/>
  <c r="Q267" i="9" s="1"/>
  <c r="I267" i="9"/>
  <c r="D267" i="9"/>
  <c r="H267" i="9" s="1"/>
  <c r="B267" i="9"/>
  <c r="N266" i="9"/>
  <c r="Q266" i="9" s="1"/>
  <c r="I266" i="9"/>
  <c r="D266" i="9"/>
  <c r="H266" i="9" s="1"/>
  <c r="B266" i="9"/>
  <c r="N265" i="9"/>
  <c r="Q265" i="9" s="1"/>
  <c r="I265" i="9"/>
  <c r="D265" i="9"/>
  <c r="H265" i="9" s="1"/>
  <c r="B265" i="9"/>
  <c r="N264" i="9"/>
  <c r="Q264" i="9" s="1"/>
  <c r="I264" i="9"/>
  <c r="D264" i="9"/>
  <c r="H264" i="9" s="1"/>
  <c r="B264" i="9"/>
  <c r="N263" i="9"/>
  <c r="Q263" i="9" s="1"/>
  <c r="I263" i="9"/>
  <c r="D263" i="9"/>
  <c r="H263" i="9" s="1"/>
  <c r="B263" i="9"/>
  <c r="N262" i="9"/>
  <c r="Q262" i="9" s="1"/>
  <c r="I262" i="9"/>
  <c r="D262" i="9"/>
  <c r="H262" i="9" s="1"/>
  <c r="B262" i="9"/>
  <c r="N261" i="9"/>
  <c r="Q261" i="9" s="1"/>
  <c r="I261" i="9"/>
  <c r="D261" i="9"/>
  <c r="H261" i="9" s="1"/>
  <c r="B261" i="9"/>
  <c r="N260" i="9"/>
  <c r="Q260" i="9" s="1"/>
  <c r="I260" i="9"/>
  <c r="D260" i="9"/>
  <c r="H260" i="9" s="1"/>
  <c r="B260" i="9"/>
  <c r="N259" i="9"/>
  <c r="Q259" i="9" s="1"/>
  <c r="I259" i="9"/>
  <c r="D259" i="9"/>
  <c r="H259" i="9" s="1"/>
  <c r="B259" i="9"/>
  <c r="N258" i="9"/>
  <c r="Q258" i="9" s="1"/>
  <c r="I258" i="9"/>
  <c r="D258" i="9"/>
  <c r="H258" i="9" s="1"/>
  <c r="B258" i="9"/>
  <c r="N257" i="9"/>
  <c r="Q257" i="9" s="1"/>
  <c r="I257" i="9"/>
  <c r="D257" i="9"/>
  <c r="H257" i="9" s="1"/>
  <c r="B257" i="9"/>
  <c r="N256" i="9"/>
  <c r="Q256" i="9" s="1"/>
  <c r="I256" i="9"/>
  <c r="D256" i="9"/>
  <c r="H256" i="9" s="1"/>
  <c r="B256" i="9"/>
  <c r="N255" i="9"/>
  <c r="Q255" i="9" s="1"/>
  <c r="I255" i="9"/>
  <c r="D255" i="9"/>
  <c r="H255" i="9" s="1"/>
  <c r="B255" i="9"/>
  <c r="N254" i="9"/>
  <c r="Q254" i="9" s="1"/>
  <c r="I254" i="9"/>
  <c r="D254" i="9"/>
  <c r="H254" i="9" s="1"/>
  <c r="B254" i="9"/>
  <c r="N253" i="9"/>
  <c r="Q253" i="9" s="1"/>
  <c r="I253" i="9"/>
  <c r="D253" i="9"/>
  <c r="H253" i="9" s="1"/>
  <c r="B253" i="9"/>
  <c r="N252" i="9"/>
  <c r="Q252" i="9" s="1"/>
  <c r="I252" i="9"/>
  <c r="D252" i="9"/>
  <c r="H252" i="9" s="1"/>
  <c r="B252" i="9"/>
  <c r="N251" i="9"/>
  <c r="Q251" i="9" s="1"/>
  <c r="I251" i="9"/>
  <c r="D251" i="9"/>
  <c r="H251" i="9" s="1"/>
  <c r="B251" i="9"/>
  <c r="N250" i="9"/>
  <c r="Q250" i="9" s="1"/>
  <c r="I250" i="9"/>
  <c r="D250" i="9"/>
  <c r="H250" i="9" s="1"/>
  <c r="B250" i="9"/>
  <c r="N249" i="9"/>
  <c r="Q249" i="9" s="1"/>
  <c r="I249" i="9"/>
  <c r="D249" i="9"/>
  <c r="H249" i="9" s="1"/>
  <c r="B249" i="9"/>
  <c r="N248" i="9"/>
  <c r="Q248" i="9" s="1"/>
  <c r="I248" i="9"/>
  <c r="D248" i="9"/>
  <c r="H248" i="9" s="1"/>
  <c r="B248" i="9"/>
  <c r="N247" i="9"/>
  <c r="Q247" i="9" s="1"/>
  <c r="I247" i="9"/>
  <c r="D247" i="9"/>
  <c r="H247" i="9" s="1"/>
  <c r="B247" i="9"/>
  <c r="N246" i="9"/>
  <c r="Q246" i="9" s="1"/>
  <c r="I246" i="9"/>
  <c r="D246" i="9"/>
  <c r="H246" i="9" s="1"/>
  <c r="B246" i="9"/>
  <c r="N245" i="9"/>
  <c r="Q245" i="9" s="1"/>
  <c r="I245" i="9"/>
  <c r="D245" i="9"/>
  <c r="H245" i="9" s="1"/>
  <c r="B245" i="9"/>
  <c r="N244" i="9"/>
  <c r="Q244" i="9" s="1"/>
  <c r="I244" i="9"/>
  <c r="D244" i="9"/>
  <c r="H244" i="9" s="1"/>
  <c r="B244" i="9"/>
  <c r="N243" i="9"/>
  <c r="Q243" i="9" s="1"/>
  <c r="I243" i="9"/>
  <c r="D243" i="9"/>
  <c r="H243" i="9" s="1"/>
  <c r="B243" i="9"/>
  <c r="N242" i="9"/>
  <c r="Q242" i="9" s="1"/>
  <c r="I242" i="9"/>
  <c r="D242" i="9"/>
  <c r="H242" i="9" s="1"/>
  <c r="B242" i="9"/>
  <c r="N241" i="9"/>
  <c r="Q241" i="9" s="1"/>
  <c r="I241" i="9"/>
  <c r="D241" i="9"/>
  <c r="H241" i="9" s="1"/>
  <c r="B241" i="9"/>
  <c r="N240" i="9"/>
  <c r="Q240" i="9" s="1"/>
  <c r="I240" i="9"/>
  <c r="D240" i="9"/>
  <c r="H240" i="9" s="1"/>
  <c r="B240" i="9"/>
  <c r="N239" i="9"/>
  <c r="Q239" i="9" s="1"/>
  <c r="I239" i="9"/>
  <c r="D239" i="9"/>
  <c r="H239" i="9" s="1"/>
  <c r="B239" i="9"/>
  <c r="N238" i="9"/>
  <c r="Q238" i="9" s="1"/>
  <c r="I238" i="9"/>
  <c r="D238" i="9"/>
  <c r="H238" i="9" s="1"/>
  <c r="B238" i="9"/>
  <c r="N237" i="9"/>
  <c r="Q237" i="9" s="1"/>
  <c r="I237" i="9"/>
  <c r="D237" i="9"/>
  <c r="H237" i="9" s="1"/>
  <c r="B237" i="9"/>
  <c r="N236" i="9"/>
  <c r="Q236" i="9" s="1"/>
  <c r="I236" i="9"/>
  <c r="D236" i="9"/>
  <c r="H236" i="9" s="1"/>
  <c r="B236" i="9"/>
  <c r="N235" i="9"/>
  <c r="Q235" i="9" s="1"/>
  <c r="I235" i="9"/>
  <c r="D235" i="9"/>
  <c r="H235" i="9" s="1"/>
  <c r="B235" i="9"/>
  <c r="N234" i="9"/>
  <c r="Q234" i="9" s="1"/>
  <c r="I234" i="9"/>
  <c r="D234" i="9"/>
  <c r="H234" i="9" s="1"/>
  <c r="B234" i="9"/>
  <c r="N233" i="9"/>
  <c r="Q233" i="9" s="1"/>
  <c r="I233" i="9"/>
  <c r="D233" i="9"/>
  <c r="H233" i="9" s="1"/>
  <c r="B233" i="9"/>
  <c r="N232" i="9"/>
  <c r="Q232" i="9" s="1"/>
  <c r="I232" i="9"/>
  <c r="D232" i="9"/>
  <c r="H232" i="9" s="1"/>
  <c r="B232" i="9"/>
  <c r="N231" i="9"/>
  <c r="Q231" i="9" s="1"/>
  <c r="I231" i="9"/>
  <c r="D231" i="9"/>
  <c r="H231" i="9" s="1"/>
  <c r="B231" i="9"/>
  <c r="N230" i="9"/>
  <c r="Q230" i="9" s="1"/>
  <c r="I230" i="9"/>
  <c r="D230" i="9"/>
  <c r="H230" i="9" s="1"/>
  <c r="B230" i="9"/>
  <c r="N229" i="9"/>
  <c r="Q229" i="9" s="1"/>
  <c r="I229" i="9"/>
  <c r="D229" i="9"/>
  <c r="H229" i="9" s="1"/>
  <c r="B229" i="9"/>
  <c r="N228" i="9"/>
  <c r="Q228" i="9" s="1"/>
  <c r="I228" i="9"/>
  <c r="D228" i="9"/>
  <c r="H228" i="9" s="1"/>
  <c r="B228" i="9"/>
  <c r="N227" i="9"/>
  <c r="Q227" i="9" s="1"/>
  <c r="I227" i="9"/>
  <c r="D227" i="9"/>
  <c r="H227" i="9" s="1"/>
  <c r="B227" i="9"/>
  <c r="N226" i="9"/>
  <c r="Q226" i="9" s="1"/>
  <c r="I226" i="9"/>
  <c r="D226" i="9"/>
  <c r="H226" i="9" s="1"/>
  <c r="B226" i="9"/>
  <c r="N225" i="9"/>
  <c r="Q225" i="9" s="1"/>
  <c r="I225" i="9"/>
  <c r="D225" i="9"/>
  <c r="H225" i="9" s="1"/>
  <c r="B225" i="9"/>
  <c r="N224" i="9"/>
  <c r="Q224" i="9" s="1"/>
  <c r="I224" i="9"/>
  <c r="D224" i="9"/>
  <c r="H224" i="9" s="1"/>
  <c r="B224" i="9"/>
  <c r="N223" i="9"/>
  <c r="Q223" i="9" s="1"/>
  <c r="I223" i="9"/>
  <c r="D223" i="9"/>
  <c r="H223" i="9" s="1"/>
  <c r="B223" i="9"/>
  <c r="N222" i="9"/>
  <c r="Q222" i="9" s="1"/>
  <c r="I222" i="9"/>
  <c r="D222" i="9"/>
  <c r="H222" i="9" s="1"/>
  <c r="B222" i="9"/>
  <c r="N221" i="9"/>
  <c r="Q221" i="9" s="1"/>
  <c r="I221" i="9"/>
  <c r="D221" i="9"/>
  <c r="H221" i="9" s="1"/>
  <c r="B221" i="9"/>
  <c r="N220" i="9"/>
  <c r="Q220" i="9" s="1"/>
  <c r="I220" i="9"/>
  <c r="D220" i="9"/>
  <c r="H220" i="9" s="1"/>
  <c r="B220" i="9"/>
  <c r="N219" i="9"/>
  <c r="Q219" i="9" s="1"/>
  <c r="I219" i="9"/>
  <c r="D219" i="9"/>
  <c r="H219" i="9" s="1"/>
  <c r="B219" i="9"/>
  <c r="N218" i="9"/>
  <c r="Q218" i="9" s="1"/>
  <c r="I218" i="9"/>
  <c r="D218" i="9"/>
  <c r="H218" i="9" s="1"/>
  <c r="B218" i="9"/>
  <c r="N217" i="9"/>
  <c r="Q217" i="9" s="1"/>
  <c r="I217" i="9"/>
  <c r="D217" i="9"/>
  <c r="H217" i="9" s="1"/>
  <c r="B217" i="9"/>
  <c r="N216" i="9"/>
  <c r="Q216" i="9" s="1"/>
  <c r="I216" i="9"/>
  <c r="D216" i="9"/>
  <c r="H216" i="9" s="1"/>
  <c r="B216" i="9"/>
  <c r="N215" i="9"/>
  <c r="Q215" i="9" s="1"/>
  <c r="I215" i="9"/>
  <c r="D215" i="9"/>
  <c r="H215" i="9" s="1"/>
  <c r="B215" i="9"/>
  <c r="N214" i="9"/>
  <c r="Q214" i="9" s="1"/>
  <c r="I214" i="9"/>
  <c r="D214" i="9"/>
  <c r="H214" i="9" s="1"/>
  <c r="B214" i="9"/>
  <c r="N213" i="9"/>
  <c r="Q213" i="9" s="1"/>
  <c r="I213" i="9"/>
  <c r="D213" i="9"/>
  <c r="H213" i="9" s="1"/>
  <c r="B213" i="9"/>
  <c r="N212" i="9"/>
  <c r="Q212" i="9" s="1"/>
  <c r="I212" i="9"/>
  <c r="D212" i="9"/>
  <c r="H212" i="9" s="1"/>
  <c r="B212" i="9"/>
  <c r="N211" i="9"/>
  <c r="Q211" i="9" s="1"/>
  <c r="I211" i="9"/>
  <c r="D211" i="9"/>
  <c r="H211" i="9" s="1"/>
  <c r="B211" i="9"/>
  <c r="N210" i="9"/>
  <c r="Q210" i="9" s="1"/>
  <c r="I210" i="9"/>
  <c r="D210" i="9"/>
  <c r="H210" i="9" s="1"/>
  <c r="B210" i="9"/>
  <c r="N209" i="9"/>
  <c r="Q209" i="9" s="1"/>
  <c r="I209" i="9"/>
  <c r="D209" i="9"/>
  <c r="H209" i="9" s="1"/>
  <c r="B209" i="9"/>
  <c r="N208" i="9"/>
  <c r="Q208" i="9" s="1"/>
  <c r="I208" i="9"/>
  <c r="D208" i="9"/>
  <c r="H208" i="9" s="1"/>
  <c r="B208" i="9"/>
  <c r="N207" i="9"/>
  <c r="Q207" i="9" s="1"/>
  <c r="I207" i="9"/>
  <c r="D207" i="9"/>
  <c r="H207" i="9" s="1"/>
  <c r="B207" i="9"/>
  <c r="N206" i="9"/>
  <c r="Q206" i="9" s="1"/>
  <c r="I206" i="9"/>
  <c r="D206" i="9"/>
  <c r="H206" i="9" s="1"/>
  <c r="B206" i="9"/>
  <c r="N205" i="9"/>
  <c r="Q205" i="9" s="1"/>
  <c r="I205" i="9"/>
  <c r="D205" i="9"/>
  <c r="H205" i="9" s="1"/>
  <c r="B205" i="9"/>
  <c r="N204" i="9"/>
  <c r="Q204" i="9" s="1"/>
  <c r="I204" i="9"/>
  <c r="D204" i="9"/>
  <c r="H204" i="9" s="1"/>
  <c r="B204" i="9"/>
  <c r="N203" i="9"/>
  <c r="Q203" i="9" s="1"/>
  <c r="I203" i="9"/>
  <c r="D203" i="9"/>
  <c r="H203" i="9" s="1"/>
  <c r="B203" i="9"/>
  <c r="N202" i="9"/>
  <c r="Q202" i="9" s="1"/>
  <c r="I202" i="9"/>
  <c r="D202" i="9"/>
  <c r="H202" i="9" s="1"/>
  <c r="B202" i="9"/>
  <c r="N201" i="9"/>
  <c r="Q201" i="9" s="1"/>
  <c r="I201" i="9"/>
  <c r="D201" i="9"/>
  <c r="H201" i="9" s="1"/>
  <c r="B201" i="9"/>
  <c r="N200" i="9"/>
  <c r="Q200" i="9" s="1"/>
  <c r="I200" i="9"/>
  <c r="D200" i="9"/>
  <c r="H200" i="9" s="1"/>
  <c r="B200" i="9"/>
  <c r="N199" i="9"/>
  <c r="Q199" i="9" s="1"/>
  <c r="I199" i="9"/>
  <c r="D199" i="9"/>
  <c r="H199" i="9" s="1"/>
  <c r="B199" i="9"/>
  <c r="N198" i="9"/>
  <c r="Q198" i="9" s="1"/>
  <c r="I198" i="9"/>
  <c r="D198" i="9"/>
  <c r="H198" i="9" s="1"/>
  <c r="B198" i="9"/>
  <c r="N197" i="9"/>
  <c r="Q197" i="9" s="1"/>
  <c r="I197" i="9"/>
  <c r="D197" i="9"/>
  <c r="H197" i="9" s="1"/>
  <c r="B197" i="9"/>
  <c r="N196" i="9"/>
  <c r="Q196" i="9" s="1"/>
  <c r="I196" i="9"/>
  <c r="D196" i="9"/>
  <c r="H196" i="9" s="1"/>
  <c r="B196" i="9"/>
  <c r="N195" i="9"/>
  <c r="Q195" i="9" s="1"/>
  <c r="I195" i="9"/>
  <c r="D195" i="9"/>
  <c r="H195" i="9" s="1"/>
  <c r="B195" i="9"/>
  <c r="N194" i="9"/>
  <c r="Q194" i="9" s="1"/>
  <c r="I194" i="9"/>
  <c r="D194" i="9"/>
  <c r="H194" i="9" s="1"/>
  <c r="B194" i="9"/>
  <c r="N193" i="9"/>
  <c r="Q193" i="9" s="1"/>
  <c r="I193" i="9"/>
  <c r="D193" i="9"/>
  <c r="H193" i="9" s="1"/>
  <c r="B193" i="9"/>
  <c r="N192" i="9"/>
  <c r="Q192" i="9" s="1"/>
  <c r="I192" i="9"/>
  <c r="D192" i="9"/>
  <c r="H192" i="9" s="1"/>
  <c r="B192" i="9"/>
  <c r="N191" i="9"/>
  <c r="Q191" i="9" s="1"/>
  <c r="I191" i="9"/>
  <c r="D191" i="9"/>
  <c r="H191" i="9" s="1"/>
  <c r="B191" i="9"/>
  <c r="N190" i="9"/>
  <c r="Q190" i="9" s="1"/>
  <c r="I190" i="9"/>
  <c r="D190" i="9"/>
  <c r="H190" i="9" s="1"/>
  <c r="B190" i="9"/>
  <c r="N189" i="9"/>
  <c r="Q189" i="9" s="1"/>
  <c r="I189" i="9"/>
  <c r="D189" i="9"/>
  <c r="H189" i="9" s="1"/>
  <c r="B189" i="9"/>
  <c r="N188" i="9"/>
  <c r="Q188" i="9" s="1"/>
  <c r="I188" i="9"/>
  <c r="D188" i="9"/>
  <c r="H188" i="9" s="1"/>
  <c r="B188" i="9"/>
  <c r="N187" i="9"/>
  <c r="Q187" i="9" s="1"/>
  <c r="I187" i="9"/>
  <c r="D187" i="9"/>
  <c r="H187" i="9" s="1"/>
  <c r="B187" i="9"/>
  <c r="N186" i="9"/>
  <c r="Q186" i="9" s="1"/>
  <c r="I186" i="9"/>
  <c r="D186" i="9"/>
  <c r="H186" i="9" s="1"/>
  <c r="B186" i="9"/>
  <c r="N185" i="9"/>
  <c r="Q185" i="9" s="1"/>
  <c r="I185" i="9"/>
  <c r="D185" i="9"/>
  <c r="H185" i="9" s="1"/>
  <c r="B185" i="9"/>
  <c r="N184" i="9"/>
  <c r="Q184" i="9" s="1"/>
  <c r="I184" i="9"/>
  <c r="D184" i="9"/>
  <c r="H184" i="9" s="1"/>
  <c r="B184" i="9"/>
  <c r="N183" i="9"/>
  <c r="Q183" i="9" s="1"/>
  <c r="I183" i="9"/>
  <c r="D183" i="9"/>
  <c r="H183" i="9" s="1"/>
  <c r="B183" i="9"/>
  <c r="N182" i="9"/>
  <c r="Q182" i="9" s="1"/>
  <c r="I182" i="9"/>
  <c r="D182" i="9"/>
  <c r="H182" i="9" s="1"/>
  <c r="B182" i="9"/>
  <c r="N181" i="9"/>
  <c r="Q181" i="9" s="1"/>
  <c r="I181" i="9"/>
  <c r="D181" i="9"/>
  <c r="H181" i="9" s="1"/>
  <c r="B181" i="9"/>
  <c r="N180" i="9"/>
  <c r="Q180" i="9" s="1"/>
  <c r="I180" i="9"/>
  <c r="D180" i="9"/>
  <c r="H180" i="9" s="1"/>
  <c r="B180" i="9"/>
  <c r="N179" i="9"/>
  <c r="Q179" i="9" s="1"/>
  <c r="I179" i="9"/>
  <c r="D179" i="9"/>
  <c r="H179" i="9" s="1"/>
  <c r="B179" i="9"/>
  <c r="N178" i="9"/>
  <c r="Q178" i="9" s="1"/>
  <c r="I178" i="9"/>
  <c r="D178" i="9"/>
  <c r="H178" i="9" s="1"/>
  <c r="B178" i="9"/>
  <c r="N177" i="9"/>
  <c r="Q177" i="9" s="1"/>
  <c r="I177" i="9"/>
  <c r="D177" i="9"/>
  <c r="H177" i="9" s="1"/>
  <c r="B177" i="9"/>
  <c r="N176" i="9"/>
  <c r="Q176" i="9" s="1"/>
  <c r="I176" i="9"/>
  <c r="D176" i="9"/>
  <c r="H176" i="9" s="1"/>
  <c r="B176" i="9"/>
  <c r="N175" i="9"/>
  <c r="Q175" i="9" s="1"/>
  <c r="I175" i="9"/>
  <c r="D175" i="9"/>
  <c r="H175" i="9" s="1"/>
  <c r="B175" i="9"/>
  <c r="N174" i="9"/>
  <c r="Q174" i="9" s="1"/>
  <c r="I174" i="9"/>
  <c r="D174" i="9"/>
  <c r="H174" i="9" s="1"/>
  <c r="B174" i="9"/>
  <c r="N173" i="9"/>
  <c r="Q173" i="9" s="1"/>
  <c r="I173" i="9"/>
  <c r="D173" i="9"/>
  <c r="H173" i="9" s="1"/>
  <c r="B173" i="9"/>
  <c r="N172" i="9"/>
  <c r="Q172" i="9" s="1"/>
  <c r="I172" i="9"/>
  <c r="D172" i="9"/>
  <c r="H172" i="9" s="1"/>
  <c r="B172" i="9"/>
  <c r="N171" i="9"/>
  <c r="Q171" i="9" s="1"/>
  <c r="I171" i="9"/>
  <c r="D171" i="9"/>
  <c r="H171" i="9" s="1"/>
  <c r="B171" i="9"/>
  <c r="N170" i="9"/>
  <c r="Q170" i="9" s="1"/>
  <c r="I170" i="9"/>
  <c r="D170" i="9"/>
  <c r="H170" i="9" s="1"/>
  <c r="B170" i="9"/>
  <c r="N169" i="9"/>
  <c r="Q169" i="9" s="1"/>
  <c r="I169" i="9"/>
  <c r="D169" i="9"/>
  <c r="H169" i="9" s="1"/>
  <c r="B169" i="9"/>
  <c r="N168" i="9"/>
  <c r="Q168" i="9" s="1"/>
  <c r="I168" i="9"/>
  <c r="D168" i="9"/>
  <c r="H168" i="9" s="1"/>
  <c r="B168" i="9"/>
  <c r="N167" i="9"/>
  <c r="Q167" i="9" s="1"/>
  <c r="I167" i="9"/>
  <c r="D167" i="9"/>
  <c r="H167" i="9" s="1"/>
  <c r="B167" i="9"/>
  <c r="N166" i="9"/>
  <c r="Q166" i="9" s="1"/>
  <c r="I166" i="9"/>
  <c r="D166" i="9"/>
  <c r="H166" i="9" s="1"/>
  <c r="B166" i="9"/>
  <c r="N165" i="9"/>
  <c r="Q165" i="9" s="1"/>
  <c r="I165" i="9"/>
  <c r="D165" i="9"/>
  <c r="H165" i="9" s="1"/>
  <c r="B165" i="9"/>
  <c r="N164" i="9"/>
  <c r="Q164" i="9" s="1"/>
  <c r="I164" i="9"/>
  <c r="D164" i="9"/>
  <c r="H164" i="9" s="1"/>
  <c r="B164" i="9"/>
  <c r="N163" i="9"/>
  <c r="Q163" i="9" s="1"/>
  <c r="I163" i="9"/>
  <c r="D163" i="9"/>
  <c r="H163" i="9" s="1"/>
  <c r="B163" i="9"/>
  <c r="N162" i="9"/>
  <c r="Q162" i="9" s="1"/>
  <c r="I162" i="9"/>
  <c r="D162" i="9"/>
  <c r="H162" i="9" s="1"/>
  <c r="B162" i="9"/>
  <c r="N161" i="9"/>
  <c r="Q161" i="9" s="1"/>
  <c r="I161" i="9"/>
  <c r="D161" i="9"/>
  <c r="H161" i="9" s="1"/>
  <c r="B161" i="9"/>
  <c r="N160" i="9"/>
  <c r="Q160" i="9" s="1"/>
  <c r="I160" i="9"/>
  <c r="D160" i="9"/>
  <c r="H160" i="9" s="1"/>
  <c r="B160" i="9"/>
  <c r="N159" i="9"/>
  <c r="Q159" i="9" s="1"/>
  <c r="I159" i="9"/>
  <c r="D159" i="9"/>
  <c r="H159" i="9" s="1"/>
  <c r="B159" i="9"/>
  <c r="N158" i="9"/>
  <c r="Q158" i="9" s="1"/>
  <c r="I158" i="9"/>
  <c r="D158" i="9"/>
  <c r="H158" i="9" s="1"/>
  <c r="B158" i="9"/>
  <c r="Q157" i="9"/>
  <c r="I157" i="9"/>
  <c r="D157" i="9"/>
  <c r="H157" i="9" s="1"/>
  <c r="B157" i="9"/>
  <c r="Q156" i="9"/>
  <c r="I156" i="9"/>
  <c r="D156" i="9"/>
  <c r="H156" i="9" s="1"/>
  <c r="B156" i="9"/>
  <c r="Q155" i="9"/>
  <c r="I155" i="9"/>
  <c r="D155" i="9"/>
  <c r="H155" i="9" s="1"/>
  <c r="B155" i="9"/>
  <c r="Q154" i="9"/>
  <c r="I154" i="9"/>
  <c r="D154" i="9"/>
  <c r="H154" i="9" s="1"/>
  <c r="B154" i="9"/>
  <c r="Q153" i="9"/>
  <c r="I153" i="9"/>
  <c r="D153" i="9"/>
  <c r="H153" i="9" s="1"/>
  <c r="B153" i="9"/>
  <c r="Q152" i="9"/>
  <c r="I152" i="9"/>
  <c r="D152" i="9"/>
  <c r="H152" i="9" s="1"/>
  <c r="B152" i="9"/>
  <c r="Q151" i="9"/>
  <c r="I151" i="9"/>
  <c r="D151" i="9"/>
  <c r="H151" i="9" s="1"/>
  <c r="B151" i="9"/>
  <c r="Q150" i="9"/>
  <c r="I150" i="9"/>
  <c r="D150" i="9"/>
  <c r="H150" i="9" s="1"/>
  <c r="B150" i="9"/>
  <c r="Q149" i="9"/>
  <c r="I149" i="9"/>
  <c r="D149" i="9"/>
  <c r="H149" i="9" s="1"/>
  <c r="B149" i="9"/>
  <c r="Q148" i="9"/>
  <c r="I148" i="9"/>
  <c r="D148" i="9"/>
  <c r="H148" i="9" s="1"/>
  <c r="B148" i="9"/>
  <c r="Q147" i="9"/>
  <c r="I147" i="9"/>
  <c r="D147" i="9"/>
  <c r="H147" i="9" s="1"/>
  <c r="B147" i="9"/>
  <c r="Q146" i="9"/>
  <c r="I146" i="9"/>
  <c r="D146" i="9"/>
  <c r="H146" i="9" s="1"/>
  <c r="B146" i="9"/>
  <c r="Q145" i="9"/>
  <c r="I145" i="9"/>
  <c r="D145" i="9"/>
  <c r="H145" i="9" s="1"/>
  <c r="B145" i="9"/>
  <c r="Q144" i="9"/>
  <c r="I144" i="9"/>
  <c r="D144" i="9"/>
  <c r="H144" i="9" s="1"/>
  <c r="B144" i="9"/>
  <c r="Q143" i="9"/>
  <c r="I143" i="9"/>
  <c r="D143" i="9"/>
  <c r="H143" i="9" s="1"/>
  <c r="B143" i="9"/>
  <c r="Q142" i="9"/>
  <c r="I142" i="9"/>
  <c r="D142" i="9"/>
  <c r="H142" i="9" s="1"/>
  <c r="B142" i="9"/>
  <c r="Q141" i="9"/>
  <c r="I141" i="9"/>
  <c r="D141" i="9"/>
  <c r="H141" i="9" s="1"/>
  <c r="B141" i="9"/>
  <c r="Q140" i="9"/>
  <c r="I140" i="9"/>
  <c r="D140" i="9"/>
  <c r="H140" i="9" s="1"/>
  <c r="B140" i="9"/>
  <c r="Q139" i="9"/>
  <c r="I139" i="9"/>
  <c r="D139" i="9"/>
  <c r="H139" i="9" s="1"/>
  <c r="B139" i="9"/>
  <c r="Q138" i="9"/>
  <c r="I138" i="9"/>
  <c r="D138" i="9"/>
  <c r="H138" i="9" s="1"/>
  <c r="B138" i="9"/>
  <c r="Q137" i="9"/>
  <c r="I137" i="9"/>
  <c r="D137" i="9"/>
  <c r="H137" i="9" s="1"/>
  <c r="B137" i="9"/>
  <c r="Q136" i="9"/>
  <c r="I136" i="9"/>
  <c r="D136" i="9"/>
  <c r="H136" i="9" s="1"/>
  <c r="B136" i="9"/>
  <c r="Q135" i="9"/>
  <c r="I135" i="9"/>
  <c r="D135" i="9"/>
  <c r="H135" i="9" s="1"/>
  <c r="B135" i="9"/>
  <c r="Q134" i="9"/>
  <c r="I134" i="9"/>
  <c r="D134" i="9"/>
  <c r="H134" i="9" s="1"/>
  <c r="B134" i="9"/>
  <c r="Q133" i="9"/>
  <c r="I133" i="9"/>
  <c r="D133" i="9"/>
  <c r="H133" i="9" s="1"/>
  <c r="B133" i="9"/>
  <c r="Q132" i="9"/>
  <c r="I132" i="9"/>
  <c r="D132" i="9"/>
  <c r="H132" i="9" s="1"/>
  <c r="B132" i="9"/>
  <c r="Q131" i="9"/>
  <c r="I131" i="9"/>
  <c r="D131" i="9"/>
  <c r="H131" i="9" s="1"/>
  <c r="B131" i="9"/>
  <c r="Q130" i="9"/>
  <c r="I130" i="9"/>
  <c r="D130" i="9"/>
  <c r="H130" i="9" s="1"/>
  <c r="B130" i="9"/>
  <c r="Q129" i="9"/>
  <c r="I129" i="9"/>
  <c r="D129" i="9"/>
  <c r="H129" i="9" s="1"/>
  <c r="B129" i="9"/>
  <c r="Q128" i="9"/>
  <c r="I128" i="9"/>
  <c r="D128" i="9"/>
  <c r="H128" i="9" s="1"/>
  <c r="B128" i="9"/>
  <c r="Q127" i="9"/>
  <c r="I127" i="9"/>
  <c r="D127" i="9"/>
  <c r="H127" i="9" s="1"/>
  <c r="B127" i="9"/>
  <c r="Q126" i="9"/>
  <c r="I126" i="9"/>
  <c r="D126" i="9"/>
  <c r="H126" i="9" s="1"/>
  <c r="B126" i="9"/>
  <c r="Q125" i="9"/>
  <c r="I125" i="9"/>
  <c r="D125" i="9"/>
  <c r="H125" i="9" s="1"/>
  <c r="B125" i="9"/>
  <c r="Q124" i="9"/>
  <c r="I124" i="9"/>
  <c r="D124" i="9"/>
  <c r="H124" i="9" s="1"/>
  <c r="B124" i="9"/>
  <c r="Q123" i="9"/>
  <c r="I123" i="9"/>
  <c r="D123" i="9"/>
  <c r="H123" i="9" s="1"/>
  <c r="B123" i="9"/>
  <c r="Q122" i="9"/>
  <c r="I122" i="9"/>
  <c r="D122" i="9"/>
  <c r="H122" i="9" s="1"/>
  <c r="B122" i="9"/>
  <c r="Q121" i="9"/>
  <c r="I121" i="9"/>
  <c r="D121" i="9"/>
  <c r="H121" i="9" s="1"/>
  <c r="B121" i="9"/>
  <c r="Q120" i="9"/>
  <c r="I120" i="9"/>
  <c r="D120" i="9"/>
  <c r="H120" i="9" s="1"/>
  <c r="B120" i="9"/>
  <c r="Q119" i="9"/>
  <c r="I119" i="9"/>
  <c r="D119" i="9"/>
  <c r="H119" i="9" s="1"/>
  <c r="B119" i="9"/>
  <c r="Q118" i="9"/>
  <c r="I118" i="9"/>
  <c r="D118" i="9"/>
  <c r="H118" i="9" s="1"/>
  <c r="B118" i="9"/>
  <c r="Q117" i="9"/>
  <c r="I117" i="9"/>
  <c r="D117" i="9"/>
  <c r="H117" i="9" s="1"/>
  <c r="B117" i="9"/>
  <c r="Q116" i="9"/>
  <c r="I116" i="9"/>
  <c r="D116" i="9"/>
  <c r="H116" i="9" s="1"/>
  <c r="B116" i="9"/>
  <c r="Q115" i="9"/>
  <c r="I115" i="9"/>
  <c r="D115" i="9"/>
  <c r="H115" i="9" s="1"/>
  <c r="B115" i="9"/>
  <c r="Q114" i="9"/>
  <c r="I114" i="9"/>
  <c r="D114" i="9"/>
  <c r="H114" i="9" s="1"/>
  <c r="B114" i="9"/>
  <c r="Q113" i="9"/>
  <c r="I113" i="9"/>
  <c r="D113" i="9"/>
  <c r="H113" i="9" s="1"/>
  <c r="B113" i="9"/>
  <c r="Q112" i="9"/>
  <c r="I112" i="9"/>
  <c r="D112" i="9"/>
  <c r="H112" i="9" s="1"/>
  <c r="B112" i="9"/>
  <c r="Q111" i="9"/>
  <c r="I111" i="9"/>
  <c r="D111" i="9"/>
  <c r="H111" i="9" s="1"/>
  <c r="B111" i="9"/>
  <c r="Q110" i="9"/>
  <c r="I110" i="9"/>
  <c r="D110" i="9"/>
  <c r="H110" i="9" s="1"/>
  <c r="B110" i="9"/>
  <c r="Q109" i="9"/>
  <c r="I109" i="9"/>
  <c r="D109" i="9"/>
  <c r="H109" i="9" s="1"/>
  <c r="B109" i="9"/>
  <c r="Q108" i="9"/>
  <c r="I108" i="9"/>
  <c r="D108" i="9"/>
  <c r="H108" i="9" s="1"/>
  <c r="B108" i="9"/>
  <c r="Q107" i="9"/>
  <c r="I107" i="9"/>
  <c r="D107" i="9"/>
  <c r="H107" i="9" s="1"/>
  <c r="B107" i="9"/>
  <c r="Q106" i="9"/>
  <c r="I106" i="9"/>
  <c r="D106" i="9"/>
  <c r="H106" i="9" s="1"/>
  <c r="B106" i="9"/>
  <c r="Q105" i="9"/>
  <c r="I105" i="9"/>
  <c r="D105" i="9"/>
  <c r="H105" i="9" s="1"/>
  <c r="B105" i="9"/>
  <c r="Q104" i="9"/>
  <c r="I104" i="9"/>
  <c r="D104" i="9"/>
  <c r="H104" i="9" s="1"/>
  <c r="B104" i="9"/>
  <c r="Q103" i="9"/>
  <c r="I103" i="9"/>
  <c r="D103" i="9"/>
  <c r="H103" i="9" s="1"/>
  <c r="B103" i="9"/>
  <c r="Q102" i="9"/>
  <c r="I102" i="9"/>
  <c r="D102" i="9"/>
  <c r="H102" i="9" s="1"/>
  <c r="B102" i="9"/>
  <c r="T101" i="9"/>
  <c r="Q101" i="9"/>
  <c r="I101" i="9"/>
  <c r="D101" i="9"/>
  <c r="H101" i="9" s="1"/>
  <c r="B101" i="9"/>
  <c r="Q100" i="9"/>
  <c r="I100" i="9"/>
  <c r="D100" i="9"/>
  <c r="H100" i="9" s="1"/>
  <c r="B100" i="9"/>
  <c r="Q99" i="9"/>
  <c r="I99" i="9"/>
  <c r="D99" i="9"/>
  <c r="H99" i="9" s="1"/>
  <c r="B99" i="9"/>
  <c r="Q98" i="9"/>
  <c r="I98" i="9"/>
  <c r="D98" i="9"/>
  <c r="H98" i="9" s="1"/>
  <c r="B98" i="9"/>
  <c r="Q97" i="9"/>
  <c r="I97" i="9"/>
  <c r="D97" i="9"/>
  <c r="H97" i="9" s="1"/>
  <c r="B97" i="9"/>
  <c r="Q96" i="9"/>
  <c r="I96" i="9"/>
  <c r="D96" i="9"/>
  <c r="H96" i="9" s="1"/>
  <c r="B96" i="9"/>
  <c r="Q95" i="9"/>
  <c r="I95" i="9"/>
  <c r="D95" i="9"/>
  <c r="H95" i="9" s="1"/>
  <c r="B95" i="9"/>
  <c r="Q94" i="9"/>
  <c r="I94" i="9"/>
  <c r="D94" i="9"/>
  <c r="H94" i="9" s="1"/>
  <c r="B94" i="9"/>
  <c r="Q93" i="9"/>
  <c r="I93" i="9"/>
  <c r="D93" i="9"/>
  <c r="H93" i="9" s="1"/>
  <c r="B93" i="9"/>
  <c r="Q92" i="9"/>
  <c r="I92" i="9"/>
  <c r="D92" i="9"/>
  <c r="H92" i="9" s="1"/>
  <c r="B92" i="9"/>
  <c r="Q91" i="9"/>
  <c r="I91" i="9"/>
  <c r="D91" i="9"/>
  <c r="H91" i="9" s="1"/>
  <c r="B91" i="9"/>
  <c r="Q90" i="9"/>
  <c r="I90" i="9"/>
  <c r="D90" i="9"/>
  <c r="H90" i="9" s="1"/>
  <c r="B90" i="9"/>
  <c r="Q89" i="9"/>
  <c r="I89" i="9"/>
  <c r="D89" i="9"/>
  <c r="H89" i="9" s="1"/>
  <c r="B89" i="9"/>
  <c r="Q88" i="9"/>
  <c r="I88" i="9"/>
  <c r="D88" i="9"/>
  <c r="H88" i="9" s="1"/>
  <c r="B88" i="9"/>
  <c r="Q87" i="9"/>
  <c r="I87" i="9"/>
  <c r="D87" i="9"/>
  <c r="H87" i="9" s="1"/>
  <c r="B87" i="9"/>
  <c r="Q86" i="9"/>
  <c r="I86" i="9"/>
  <c r="D86" i="9"/>
  <c r="H86" i="9" s="1"/>
  <c r="B86" i="9"/>
  <c r="Q85" i="9"/>
  <c r="I85" i="9"/>
  <c r="D85" i="9"/>
  <c r="H85" i="9" s="1"/>
  <c r="B85" i="9"/>
  <c r="Q84" i="9"/>
  <c r="I84" i="9"/>
  <c r="D84" i="9"/>
  <c r="H84" i="9" s="1"/>
  <c r="B84" i="9"/>
  <c r="Q83" i="9"/>
  <c r="I83" i="9"/>
  <c r="D83" i="9"/>
  <c r="H83" i="9" s="1"/>
  <c r="B83" i="9"/>
  <c r="Q82" i="9"/>
  <c r="I82" i="9"/>
  <c r="D82" i="9"/>
  <c r="H82" i="9" s="1"/>
  <c r="B82" i="9"/>
  <c r="N81" i="9"/>
  <c r="Q81" i="9" s="1"/>
  <c r="I81" i="9"/>
  <c r="D81" i="9"/>
  <c r="H81" i="9" s="1"/>
  <c r="B81" i="9"/>
  <c r="N80" i="9"/>
  <c r="Q80" i="9" s="1"/>
  <c r="I80" i="9"/>
  <c r="D80" i="9"/>
  <c r="H80" i="9" s="1"/>
  <c r="B80" i="9"/>
  <c r="N79" i="9"/>
  <c r="Q79" i="9" s="1"/>
  <c r="I79" i="9"/>
  <c r="D79" i="9"/>
  <c r="H79" i="9" s="1"/>
  <c r="B79" i="9"/>
  <c r="N78" i="9"/>
  <c r="Q78" i="9" s="1"/>
  <c r="I78" i="9"/>
  <c r="D78" i="9"/>
  <c r="H78" i="9" s="1"/>
  <c r="B78" i="9"/>
  <c r="N77" i="9"/>
  <c r="Q77" i="9" s="1"/>
  <c r="I77" i="9"/>
  <c r="D77" i="9"/>
  <c r="H77" i="9" s="1"/>
  <c r="B77" i="9"/>
  <c r="N76" i="9"/>
  <c r="Q76" i="9" s="1"/>
  <c r="I76" i="9"/>
  <c r="D76" i="9"/>
  <c r="H76" i="9" s="1"/>
  <c r="B76" i="9"/>
  <c r="R75" i="9"/>
  <c r="N75" i="9"/>
  <c r="Q75" i="9" s="1"/>
  <c r="I75" i="9"/>
  <c r="D75" i="9"/>
  <c r="H75" i="9" s="1"/>
  <c r="B75" i="9"/>
  <c r="N74" i="9"/>
  <c r="Q74" i="9" s="1"/>
  <c r="I74" i="9"/>
  <c r="D74" i="9"/>
  <c r="H74" i="9" s="1"/>
  <c r="B74" i="9"/>
  <c r="N73" i="9"/>
  <c r="Q73" i="9" s="1"/>
  <c r="I73" i="9"/>
  <c r="D73" i="9"/>
  <c r="H73" i="9" s="1"/>
  <c r="B73" i="9"/>
  <c r="N72" i="9"/>
  <c r="Q72" i="9" s="1"/>
  <c r="I72" i="9"/>
  <c r="D72" i="9"/>
  <c r="H72" i="9" s="1"/>
  <c r="B72" i="9"/>
  <c r="N71" i="9"/>
  <c r="Q71" i="9" s="1"/>
  <c r="I71" i="9"/>
  <c r="D71" i="9"/>
  <c r="H71" i="9" s="1"/>
  <c r="B71" i="9"/>
  <c r="N70" i="9"/>
  <c r="Q70" i="9" s="1"/>
  <c r="I70" i="9"/>
  <c r="D70" i="9"/>
  <c r="H70" i="9" s="1"/>
  <c r="B70" i="9"/>
  <c r="N69" i="9"/>
  <c r="Q69" i="9" s="1"/>
  <c r="I69" i="9"/>
  <c r="D69" i="9"/>
  <c r="H69" i="9" s="1"/>
  <c r="B69" i="9"/>
  <c r="N68" i="9"/>
  <c r="Q68" i="9" s="1"/>
  <c r="I68" i="9"/>
  <c r="D68" i="9"/>
  <c r="H68" i="9" s="1"/>
  <c r="B68" i="9"/>
  <c r="N67" i="9"/>
  <c r="Q67" i="9" s="1"/>
  <c r="I67" i="9"/>
  <c r="D67" i="9"/>
  <c r="H67" i="9" s="1"/>
  <c r="B67" i="9"/>
  <c r="N66" i="9"/>
  <c r="Q66" i="9" s="1"/>
  <c r="I66" i="9"/>
  <c r="D66" i="9"/>
  <c r="H66" i="9" s="1"/>
  <c r="B66" i="9"/>
  <c r="N65" i="9"/>
  <c r="Q65" i="9" s="1"/>
  <c r="I65" i="9"/>
  <c r="D65" i="9"/>
  <c r="H65" i="9" s="1"/>
  <c r="B65" i="9"/>
  <c r="N64" i="9"/>
  <c r="Q64" i="9" s="1"/>
  <c r="I64" i="9"/>
  <c r="D64" i="9"/>
  <c r="H64" i="9" s="1"/>
  <c r="B64" i="9"/>
  <c r="N63" i="9"/>
  <c r="Q63" i="9" s="1"/>
  <c r="I63" i="9"/>
  <c r="D63" i="9"/>
  <c r="H63" i="9" s="1"/>
  <c r="B63" i="9"/>
  <c r="N62" i="9"/>
  <c r="Q62" i="9" s="1"/>
  <c r="I62" i="9"/>
  <c r="D62" i="9"/>
  <c r="H62" i="9" s="1"/>
  <c r="B62" i="9"/>
  <c r="N61" i="9"/>
  <c r="Q61" i="9" s="1"/>
  <c r="I61" i="9"/>
  <c r="D61" i="9"/>
  <c r="H61" i="9" s="1"/>
  <c r="B61" i="9"/>
  <c r="N60" i="9"/>
  <c r="Q60" i="9" s="1"/>
  <c r="I60" i="9"/>
  <c r="D60" i="9"/>
  <c r="H60" i="9" s="1"/>
  <c r="B60" i="9"/>
  <c r="N59" i="9"/>
  <c r="Q59" i="9" s="1"/>
  <c r="I59" i="9"/>
  <c r="D59" i="9"/>
  <c r="H59" i="9" s="1"/>
  <c r="B59" i="9"/>
  <c r="N58" i="9"/>
  <c r="Q58" i="9" s="1"/>
  <c r="I58" i="9"/>
  <c r="D58" i="9"/>
  <c r="H58" i="9" s="1"/>
  <c r="B58" i="9"/>
  <c r="N57" i="9"/>
  <c r="Q57" i="9" s="1"/>
  <c r="I57" i="9"/>
  <c r="D57" i="9"/>
  <c r="H57" i="9" s="1"/>
  <c r="B57" i="9"/>
  <c r="N56" i="9"/>
  <c r="Q56" i="9" s="1"/>
  <c r="I56" i="9"/>
  <c r="D56" i="9"/>
  <c r="H56" i="9" s="1"/>
  <c r="B56" i="9"/>
  <c r="N55" i="9"/>
  <c r="Q55" i="9" s="1"/>
  <c r="I55" i="9"/>
  <c r="D55" i="9"/>
  <c r="H55" i="9" s="1"/>
  <c r="B55" i="9"/>
  <c r="N54" i="9"/>
  <c r="Q54" i="9" s="1"/>
  <c r="I54" i="9"/>
  <c r="D54" i="9"/>
  <c r="H54" i="9" s="1"/>
  <c r="B54" i="9"/>
  <c r="N53" i="9"/>
  <c r="Q53" i="9" s="1"/>
  <c r="I53" i="9"/>
  <c r="D53" i="9"/>
  <c r="H53" i="9" s="1"/>
  <c r="B53" i="9"/>
  <c r="N52" i="9"/>
  <c r="Q52" i="9" s="1"/>
  <c r="I52" i="9"/>
  <c r="D52" i="9"/>
  <c r="H52" i="9" s="1"/>
  <c r="B52" i="9"/>
  <c r="N51" i="9"/>
  <c r="Q51" i="9" s="1"/>
  <c r="I51" i="9"/>
  <c r="D51" i="9"/>
  <c r="H51" i="9" s="1"/>
  <c r="B51" i="9"/>
  <c r="N50" i="9"/>
  <c r="Q50" i="9" s="1"/>
  <c r="I50" i="9"/>
  <c r="D50" i="9"/>
  <c r="H50" i="9" s="1"/>
  <c r="B50" i="9"/>
  <c r="N49" i="9"/>
  <c r="Q49" i="9" s="1"/>
  <c r="I49" i="9"/>
  <c r="D49" i="9"/>
  <c r="H49" i="9" s="1"/>
  <c r="B49" i="9"/>
  <c r="N48" i="9"/>
  <c r="Q48" i="9" s="1"/>
  <c r="I48" i="9"/>
  <c r="D48" i="9"/>
  <c r="H48" i="9" s="1"/>
  <c r="B48" i="9"/>
  <c r="N47" i="9"/>
  <c r="Q47" i="9" s="1"/>
  <c r="I47" i="9"/>
  <c r="D47" i="9"/>
  <c r="H47" i="9" s="1"/>
  <c r="B47" i="9"/>
  <c r="N46" i="9"/>
  <c r="Q46" i="9" s="1"/>
  <c r="I46" i="9"/>
  <c r="D46" i="9"/>
  <c r="H46" i="9" s="1"/>
  <c r="N45" i="9"/>
  <c r="Q45" i="9" s="1"/>
  <c r="I45" i="9"/>
  <c r="D45" i="9"/>
  <c r="H45" i="9" s="1"/>
  <c r="N44" i="9"/>
  <c r="Q44" i="9" s="1"/>
  <c r="I44" i="9"/>
  <c r="D44" i="9"/>
  <c r="H44" i="9" s="1"/>
  <c r="N43" i="9"/>
  <c r="Q43" i="9" s="1"/>
  <c r="I43" i="9"/>
  <c r="D43" i="9"/>
  <c r="H43" i="9" s="1"/>
  <c r="N42" i="9"/>
  <c r="Q42" i="9" s="1"/>
  <c r="I42" i="9"/>
  <c r="D42" i="9"/>
  <c r="H42" i="9" s="1"/>
  <c r="N41" i="9"/>
  <c r="Q41" i="9" s="1"/>
  <c r="I41" i="9"/>
  <c r="D41" i="9"/>
  <c r="H41" i="9" s="1"/>
  <c r="N40" i="9"/>
  <c r="Q40" i="9" s="1"/>
  <c r="I40" i="9"/>
  <c r="D40" i="9"/>
  <c r="H40" i="9" s="1"/>
  <c r="N39" i="9"/>
  <c r="Q39" i="9" s="1"/>
  <c r="I39" i="9"/>
  <c r="D39" i="9"/>
  <c r="H39" i="9" s="1"/>
  <c r="N38" i="9"/>
  <c r="Q38" i="9" s="1"/>
  <c r="I38" i="9"/>
  <c r="D38" i="9"/>
  <c r="H38" i="9" s="1"/>
  <c r="N37" i="9"/>
  <c r="Q37" i="9" s="1"/>
  <c r="I37" i="9"/>
  <c r="D37" i="9"/>
  <c r="H37" i="9" s="1"/>
  <c r="N36" i="9"/>
  <c r="Q36" i="9" s="1"/>
  <c r="I36" i="9"/>
  <c r="D36" i="9"/>
  <c r="H36" i="9" s="1"/>
  <c r="N35" i="9"/>
  <c r="Q35" i="9" s="1"/>
  <c r="I35" i="9"/>
  <c r="D35" i="9"/>
  <c r="H35" i="9" s="1"/>
  <c r="N34" i="9"/>
  <c r="Q34" i="9" s="1"/>
  <c r="I34" i="9"/>
  <c r="D34" i="9"/>
  <c r="H34" i="9" s="1"/>
  <c r="N33" i="9"/>
  <c r="Q33" i="9" s="1"/>
  <c r="I33" i="9"/>
  <c r="D33" i="9"/>
  <c r="H33" i="9" s="1"/>
  <c r="N32" i="9"/>
  <c r="Q32" i="9" s="1"/>
  <c r="I32" i="9"/>
  <c r="D32" i="9"/>
  <c r="H32" i="9" s="1"/>
  <c r="N31" i="9"/>
  <c r="Q31" i="9" s="1"/>
  <c r="I31" i="9"/>
  <c r="D31" i="9"/>
  <c r="H31" i="9" s="1"/>
  <c r="Q30" i="9"/>
  <c r="I30" i="9"/>
  <c r="D30" i="9"/>
  <c r="H30" i="9" s="1"/>
  <c r="Q29" i="9"/>
  <c r="I29" i="9"/>
  <c r="D29" i="9"/>
  <c r="H29" i="9" s="1"/>
  <c r="Q28" i="9"/>
  <c r="I28" i="9"/>
  <c r="D28" i="9"/>
  <c r="H28" i="9" s="1"/>
  <c r="Q27" i="9"/>
  <c r="I27" i="9"/>
  <c r="D27" i="9"/>
  <c r="H27" i="9" s="1"/>
  <c r="Q26" i="9"/>
  <c r="I26" i="9"/>
  <c r="D26" i="9"/>
  <c r="H26" i="9" s="1"/>
  <c r="Q25" i="9"/>
  <c r="I25" i="9"/>
  <c r="D25" i="9"/>
  <c r="H25" i="9" s="1"/>
  <c r="Q24" i="9"/>
  <c r="I24" i="9"/>
  <c r="D24" i="9"/>
  <c r="H24" i="9" s="1"/>
  <c r="Q23" i="9"/>
  <c r="I23" i="9"/>
  <c r="D23" i="9"/>
  <c r="H23" i="9" s="1"/>
  <c r="Q22" i="9"/>
  <c r="I22" i="9"/>
  <c r="D22" i="9"/>
  <c r="H22" i="9" s="1"/>
  <c r="Q21" i="9"/>
  <c r="I21" i="9"/>
  <c r="D21" i="9"/>
  <c r="H21" i="9" s="1"/>
  <c r="Q20" i="9"/>
  <c r="I20" i="9"/>
  <c r="D20" i="9"/>
  <c r="H20" i="9" s="1"/>
  <c r="Q19" i="9"/>
  <c r="I19" i="9"/>
  <c r="D19" i="9"/>
  <c r="H19" i="9" s="1"/>
  <c r="Q18" i="9"/>
  <c r="I18" i="9"/>
  <c r="D18" i="9"/>
  <c r="H18" i="9" s="1"/>
  <c r="Q17" i="9"/>
  <c r="I17" i="9"/>
  <c r="D17" i="9"/>
  <c r="H17" i="9" s="1"/>
  <c r="Q16" i="9"/>
  <c r="I16" i="9"/>
  <c r="D16" i="9"/>
  <c r="H16" i="9" s="1"/>
  <c r="Q15" i="9"/>
  <c r="I15" i="9"/>
  <c r="D15" i="9"/>
  <c r="H15" i="9" s="1"/>
  <c r="Q14" i="9"/>
  <c r="I14" i="9"/>
  <c r="D14" i="9"/>
  <c r="H14" i="9" s="1"/>
  <c r="Q13" i="9"/>
  <c r="I13" i="9"/>
  <c r="D13" i="9"/>
  <c r="H13" i="9" s="1"/>
  <c r="Q12" i="9"/>
  <c r="I12" i="9"/>
  <c r="D12" i="9"/>
  <c r="H12" i="9" s="1"/>
  <c r="Q11" i="9"/>
  <c r="I11" i="9"/>
  <c r="D11" i="9"/>
  <c r="H11" i="9" s="1"/>
  <c r="Q10" i="9"/>
  <c r="I10" i="9"/>
  <c r="D10" i="9"/>
  <c r="H10" i="9" s="1"/>
  <c r="Q9" i="9"/>
  <c r="I9" i="9"/>
  <c r="D9" i="9"/>
  <c r="H9" i="9" s="1"/>
  <c r="Q8" i="9"/>
  <c r="I8" i="9"/>
  <c r="D8" i="9"/>
  <c r="H8" i="9" s="1"/>
  <c r="Q7" i="9"/>
  <c r="I7" i="9"/>
  <c r="D7" i="9"/>
  <c r="H7" i="9" s="1"/>
  <c r="Q6" i="9"/>
  <c r="I6" i="9"/>
  <c r="H6" i="9"/>
  <c r="N5" i="9"/>
  <c r="Q5" i="9" s="1"/>
  <c r="I5" i="9"/>
  <c r="H5" i="9"/>
  <c r="Q4" i="9"/>
  <c r="I4" i="9"/>
  <c r="D4" i="9"/>
  <c r="H4" i="9" s="1"/>
  <c r="M845" i="8"/>
  <c r="Q845" i="8" s="1"/>
  <c r="I845" i="8"/>
  <c r="D845" i="8"/>
  <c r="H845" i="8" s="1"/>
  <c r="B845" i="8"/>
  <c r="M844" i="8"/>
  <c r="Q844" i="8" s="1"/>
  <c r="I844" i="8"/>
  <c r="D844" i="8"/>
  <c r="H844" i="8" s="1"/>
  <c r="B844" i="8"/>
  <c r="M843" i="8"/>
  <c r="Q843" i="8" s="1"/>
  <c r="I843" i="8"/>
  <c r="D843" i="8"/>
  <c r="H843" i="8" s="1"/>
  <c r="B843" i="8"/>
  <c r="M842" i="8"/>
  <c r="Q842" i="8" s="1"/>
  <c r="I842" i="8"/>
  <c r="D842" i="8"/>
  <c r="H842" i="8" s="1"/>
  <c r="B842" i="8"/>
  <c r="M841" i="8"/>
  <c r="Q841" i="8" s="1"/>
  <c r="I841" i="8"/>
  <c r="D841" i="8"/>
  <c r="H841" i="8" s="1"/>
  <c r="B841" i="8"/>
  <c r="M840" i="8"/>
  <c r="Q840" i="8" s="1"/>
  <c r="I840" i="8"/>
  <c r="D840" i="8"/>
  <c r="H840" i="8" s="1"/>
  <c r="B840" i="8"/>
  <c r="M839" i="8"/>
  <c r="Q839" i="8" s="1"/>
  <c r="I839" i="8"/>
  <c r="D839" i="8"/>
  <c r="H839" i="8" s="1"/>
  <c r="B839" i="8"/>
  <c r="M838" i="8"/>
  <c r="Q838" i="8" s="1"/>
  <c r="I838" i="8"/>
  <c r="D838" i="8"/>
  <c r="H838" i="8" s="1"/>
  <c r="B838" i="8"/>
  <c r="M837" i="8"/>
  <c r="Q837" i="8" s="1"/>
  <c r="I837" i="8"/>
  <c r="D837" i="8"/>
  <c r="H837" i="8" s="1"/>
  <c r="B837" i="8"/>
  <c r="M836" i="8"/>
  <c r="Q836" i="8" s="1"/>
  <c r="I836" i="8"/>
  <c r="D836" i="8"/>
  <c r="H836" i="8" s="1"/>
  <c r="B836" i="8"/>
  <c r="M835" i="8"/>
  <c r="Q835" i="8" s="1"/>
  <c r="I835" i="8"/>
  <c r="D835" i="8"/>
  <c r="H835" i="8" s="1"/>
  <c r="B835" i="8"/>
  <c r="M834" i="8"/>
  <c r="Q834" i="8" s="1"/>
  <c r="I834" i="8"/>
  <c r="D834" i="8"/>
  <c r="H834" i="8" s="1"/>
  <c r="B834" i="8"/>
  <c r="M833" i="8"/>
  <c r="Q833" i="8" s="1"/>
  <c r="I833" i="8"/>
  <c r="D833" i="8"/>
  <c r="H833" i="8" s="1"/>
  <c r="B833" i="8"/>
  <c r="M832" i="8"/>
  <c r="Q832" i="8" s="1"/>
  <c r="I832" i="8"/>
  <c r="D832" i="8"/>
  <c r="H832" i="8" s="1"/>
  <c r="B832" i="8"/>
  <c r="M831" i="8"/>
  <c r="Q831" i="8" s="1"/>
  <c r="I831" i="8"/>
  <c r="D831" i="8"/>
  <c r="H831" i="8" s="1"/>
  <c r="B831" i="8"/>
  <c r="M830" i="8"/>
  <c r="Q830" i="8" s="1"/>
  <c r="I830" i="8"/>
  <c r="D830" i="8"/>
  <c r="H830" i="8" s="1"/>
  <c r="B830" i="8"/>
  <c r="M829" i="8"/>
  <c r="Q829" i="8" s="1"/>
  <c r="I829" i="8"/>
  <c r="D829" i="8"/>
  <c r="H829" i="8" s="1"/>
  <c r="B829" i="8"/>
  <c r="M828" i="8"/>
  <c r="Q828" i="8" s="1"/>
  <c r="I828" i="8"/>
  <c r="D828" i="8"/>
  <c r="H828" i="8" s="1"/>
  <c r="B828" i="8"/>
  <c r="M827" i="8"/>
  <c r="Q827" i="8" s="1"/>
  <c r="I827" i="8"/>
  <c r="D827" i="8"/>
  <c r="H827" i="8" s="1"/>
  <c r="B827" i="8"/>
  <c r="M826" i="8"/>
  <c r="Q826" i="8" s="1"/>
  <c r="I826" i="8"/>
  <c r="D826" i="8"/>
  <c r="H826" i="8" s="1"/>
  <c r="B826" i="8"/>
  <c r="M825" i="8"/>
  <c r="Q825" i="8" s="1"/>
  <c r="I825" i="8"/>
  <c r="D825" i="8"/>
  <c r="H825" i="8" s="1"/>
  <c r="B825" i="8"/>
  <c r="M824" i="8"/>
  <c r="Q824" i="8" s="1"/>
  <c r="I824" i="8"/>
  <c r="D824" i="8"/>
  <c r="H824" i="8" s="1"/>
  <c r="B824" i="8"/>
  <c r="M823" i="8"/>
  <c r="Q823" i="8" s="1"/>
  <c r="I823" i="8"/>
  <c r="D823" i="8"/>
  <c r="H823" i="8" s="1"/>
  <c r="B823" i="8"/>
  <c r="M822" i="8"/>
  <c r="Q822" i="8" s="1"/>
  <c r="I822" i="8"/>
  <c r="D822" i="8"/>
  <c r="H822" i="8" s="1"/>
  <c r="B822" i="8"/>
  <c r="M821" i="8"/>
  <c r="Q821" i="8" s="1"/>
  <c r="I821" i="8"/>
  <c r="D821" i="8"/>
  <c r="H821" i="8" s="1"/>
  <c r="B821" i="8"/>
  <c r="M820" i="8"/>
  <c r="Q820" i="8" s="1"/>
  <c r="I820" i="8"/>
  <c r="D820" i="8"/>
  <c r="H820" i="8" s="1"/>
  <c r="B820" i="8"/>
  <c r="M819" i="8"/>
  <c r="Q819" i="8" s="1"/>
  <c r="I819" i="8"/>
  <c r="D819" i="8"/>
  <c r="H819" i="8" s="1"/>
  <c r="B819" i="8"/>
  <c r="M818" i="8"/>
  <c r="Q818" i="8" s="1"/>
  <c r="I818" i="8"/>
  <c r="D818" i="8"/>
  <c r="H818" i="8" s="1"/>
  <c r="B818" i="8"/>
  <c r="M817" i="8"/>
  <c r="Q817" i="8" s="1"/>
  <c r="I817" i="8"/>
  <c r="D817" i="8"/>
  <c r="H817" i="8" s="1"/>
  <c r="B817" i="8"/>
  <c r="M816" i="8"/>
  <c r="Q816" i="8" s="1"/>
  <c r="I816" i="8"/>
  <c r="D816" i="8"/>
  <c r="H816" i="8" s="1"/>
  <c r="B816" i="8"/>
  <c r="M815" i="8"/>
  <c r="Q815" i="8" s="1"/>
  <c r="I815" i="8"/>
  <c r="D815" i="8"/>
  <c r="H815" i="8" s="1"/>
  <c r="B815" i="8"/>
  <c r="M814" i="8"/>
  <c r="Q814" i="8" s="1"/>
  <c r="I814" i="8"/>
  <c r="D814" i="8"/>
  <c r="H814" i="8" s="1"/>
  <c r="B814" i="8"/>
  <c r="M813" i="8"/>
  <c r="Q813" i="8" s="1"/>
  <c r="I813" i="8"/>
  <c r="D813" i="8"/>
  <c r="H813" i="8" s="1"/>
  <c r="B813" i="8"/>
  <c r="M812" i="8"/>
  <c r="Q812" i="8" s="1"/>
  <c r="I812" i="8"/>
  <c r="D812" i="8"/>
  <c r="H812" i="8" s="1"/>
  <c r="B812" i="8"/>
  <c r="M811" i="8"/>
  <c r="Q811" i="8" s="1"/>
  <c r="I811" i="8"/>
  <c r="D811" i="8"/>
  <c r="H811" i="8" s="1"/>
  <c r="B811" i="8"/>
  <c r="M810" i="8"/>
  <c r="Q810" i="8" s="1"/>
  <c r="I810" i="8"/>
  <c r="D810" i="8"/>
  <c r="H810" i="8" s="1"/>
  <c r="B810" i="8"/>
  <c r="M809" i="8"/>
  <c r="Q809" i="8" s="1"/>
  <c r="I809" i="8"/>
  <c r="D809" i="8"/>
  <c r="H809" i="8" s="1"/>
  <c r="B809" i="8"/>
  <c r="M808" i="8"/>
  <c r="Q808" i="8" s="1"/>
  <c r="I808" i="8"/>
  <c r="D808" i="8"/>
  <c r="H808" i="8" s="1"/>
  <c r="B808" i="8"/>
  <c r="M807" i="8"/>
  <c r="Q807" i="8" s="1"/>
  <c r="I807" i="8"/>
  <c r="D807" i="8"/>
  <c r="H807" i="8" s="1"/>
  <c r="B807" i="8"/>
  <c r="M806" i="8"/>
  <c r="Q806" i="8" s="1"/>
  <c r="I806" i="8"/>
  <c r="D806" i="8"/>
  <c r="H806" i="8" s="1"/>
  <c r="B806" i="8"/>
  <c r="M805" i="8"/>
  <c r="Q805" i="8" s="1"/>
  <c r="I805" i="8"/>
  <c r="D805" i="8"/>
  <c r="H805" i="8" s="1"/>
  <c r="B805" i="8"/>
  <c r="M804" i="8"/>
  <c r="Q804" i="8" s="1"/>
  <c r="I804" i="8"/>
  <c r="D804" i="8"/>
  <c r="H804" i="8" s="1"/>
  <c r="B804" i="8"/>
  <c r="Q803" i="8"/>
  <c r="I803" i="8"/>
  <c r="D803" i="8"/>
  <c r="H803" i="8" s="1"/>
  <c r="B803" i="8"/>
  <c r="M802" i="8"/>
  <c r="Q802" i="8" s="1"/>
  <c r="I802" i="8"/>
  <c r="D802" i="8"/>
  <c r="H802" i="8" s="1"/>
  <c r="B802" i="8"/>
  <c r="M801" i="8"/>
  <c r="Q801" i="8" s="1"/>
  <c r="I801" i="8"/>
  <c r="D801" i="8"/>
  <c r="H801" i="8" s="1"/>
  <c r="B801" i="8"/>
  <c r="M800" i="8"/>
  <c r="Q800" i="8" s="1"/>
  <c r="I800" i="8"/>
  <c r="D800" i="8"/>
  <c r="H800" i="8" s="1"/>
  <c r="B800" i="8"/>
  <c r="M799" i="8"/>
  <c r="Q799" i="8" s="1"/>
  <c r="I799" i="8"/>
  <c r="D799" i="8"/>
  <c r="H799" i="8" s="1"/>
  <c r="B799" i="8"/>
  <c r="M798" i="8"/>
  <c r="Q798" i="8" s="1"/>
  <c r="I798" i="8"/>
  <c r="D798" i="8"/>
  <c r="H798" i="8" s="1"/>
  <c r="B798" i="8"/>
  <c r="M797" i="8"/>
  <c r="Q797" i="8" s="1"/>
  <c r="I797" i="8"/>
  <c r="D797" i="8"/>
  <c r="H797" i="8" s="1"/>
  <c r="B797" i="8"/>
  <c r="M796" i="8"/>
  <c r="Q796" i="8" s="1"/>
  <c r="I796" i="8"/>
  <c r="D796" i="8"/>
  <c r="H796" i="8" s="1"/>
  <c r="B796" i="8"/>
  <c r="M795" i="8"/>
  <c r="Q795" i="8" s="1"/>
  <c r="I795" i="8"/>
  <c r="D795" i="8"/>
  <c r="H795" i="8" s="1"/>
  <c r="B795" i="8"/>
  <c r="M794" i="8"/>
  <c r="Q794" i="8" s="1"/>
  <c r="I794" i="8"/>
  <c r="D794" i="8"/>
  <c r="H794" i="8" s="1"/>
  <c r="B794" i="8"/>
  <c r="M793" i="8"/>
  <c r="Q793" i="8" s="1"/>
  <c r="I793" i="8"/>
  <c r="D793" i="8"/>
  <c r="H793" i="8" s="1"/>
  <c r="B793" i="8"/>
  <c r="M792" i="8"/>
  <c r="Q792" i="8" s="1"/>
  <c r="I792" i="8"/>
  <c r="D792" i="8"/>
  <c r="H792" i="8" s="1"/>
  <c r="B792" i="8"/>
  <c r="M791" i="8"/>
  <c r="Q791" i="8" s="1"/>
  <c r="I791" i="8"/>
  <c r="D791" i="8"/>
  <c r="H791" i="8" s="1"/>
  <c r="B791" i="8"/>
  <c r="M790" i="8"/>
  <c r="Q790" i="8" s="1"/>
  <c r="I790" i="8"/>
  <c r="D790" i="8"/>
  <c r="H790" i="8" s="1"/>
  <c r="B790" i="8"/>
  <c r="M789" i="8"/>
  <c r="Q789" i="8" s="1"/>
  <c r="I789" i="8"/>
  <c r="D789" i="8"/>
  <c r="H789" i="8" s="1"/>
  <c r="B789" i="8"/>
  <c r="M788" i="8"/>
  <c r="Q788" i="8" s="1"/>
  <c r="I788" i="8"/>
  <c r="D788" i="8"/>
  <c r="H788" i="8" s="1"/>
  <c r="B788" i="8"/>
  <c r="M787" i="8"/>
  <c r="Q787" i="8" s="1"/>
  <c r="I787" i="8"/>
  <c r="D787" i="8"/>
  <c r="H787" i="8" s="1"/>
  <c r="B787" i="8"/>
  <c r="M786" i="8"/>
  <c r="Q786" i="8" s="1"/>
  <c r="I786" i="8"/>
  <c r="D786" i="8"/>
  <c r="H786" i="8" s="1"/>
  <c r="B786" i="8"/>
  <c r="Q785" i="8"/>
  <c r="I785" i="8"/>
  <c r="D785" i="8"/>
  <c r="H785" i="8" s="1"/>
  <c r="B785" i="8"/>
  <c r="M784" i="8"/>
  <c r="Q784" i="8" s="1"/>
  <c r="I784" i="8"/>
  <c r="D784" i="8"/>
  <c r="H784" i="8" s="1"/>
  <c r="B784" i="8"/>
  <c r="M783" i="8"/>
  <c r="Q783" i="8" s="1"/>
  <c r="I783" i="8"/>
  <c r="D783" i="8"/>
  <c r="H783" i="8" s="1"/>
  <c r="B783" i="8"/>
  <c r="M782" i="8"/>
  <c r="Q782" i="8" s="1"/>
  <c r="I782" i="8"/>
  <c r="D782" i="8"/>
  <c r="H782" i="8" s="1"/>
  <c r="B782" i="8"/>
  <c r="M781" i="8"/>
  <c r="Q781" i="8" s="1"/>
  <c r="I781" i="8"/>
  <c r="D781" i="8"/>
  <c r="H781" i="8" s="1"/>
  <c r="B781" i="8"/>
  <c r="M780" i="8"/>
  <c r="Q780" i="8" s="1"/>
  <c r="I780" i="8"/>
  <c r="D780" i="8"/>
  <c r="H780" i="8" s="1"/>
  <c r="B780" i="8"/>
  <c r="M779" i="8"/>
  <c r="Q779" i="8" s="1"/>
  <c r="I779" i="8"/>
  <c r="D779" i="8"/>
  <c r="H779" i="8" s="1"/>
  <c r="B779" i="8"/>
  <c r="M778" i="8"/>
  <c r="Q778" i="8" s="1"/>
  <c r="I778" i="8"/>
  <c r="D778" i="8"/>
  <c r="H778" i="8" s="1"/>
  <c r="B778" i="8"/>
  <c r="M777" i="8"/>
  <c r="Q777" i="8" s="1"/>
  <c r="I777" i="8"/>
  <c r="D777" i="8"/>
  <c r="H777" i="8" s="1"/>
  <c r="B777" i="8"/>
  <c r="M776" i="8"/>
  <c r="Q776" i="8" s="1"/>
  <c r="I776" i="8"/>
  <c r="D776" i="8"/>
  <c r="H776" i="8" s="1"/>
  <c r="B776" i="8"/>
  <c r="M775" i="8"/>
  <c r="Q775" i="8" s="1"/>
  <c r="I775" i="8"/>
  <c r="D775" i="8"/>
  <c r="H775" i="8" s="1"/>
  <c r="B775" i="8"/>
  <c r="M774" i="8"/>
  <c r="Q774" i="8" s="1"/>
  <c r="I774" i="8"/>
  <c r="D774" i="8"/>
  <c r="H774" i="8" s="1"/>
  <c r="B774" i="8"/>
  <c r="M773" i="8"/>
  <c r="Q773" i="8" s="1"/>
  <c r="I773" i="8"/>
  <c r="D773" i="8"/>
  <c r="H773" i="8" s="1"/>
  <c r="B773" i="8"/>
  <c r="M772" i="8"/>
  <c r="Q772" i="8" s="1"/>
  <c r="I772" i="8"/>
  <c r="D772" i="8"/>
  <c r="H772" i="8" s="1"/>
  <c r="B772" i="8"/>
  <c r="M771" i="8"/>
  <c r="Q771" i="8" s="1"/>
  <c r="I771" i="8"/>
  <c r="D771" i="8"/>
  <c r="H771" i="8" s="1"/>
  <c r="B771" i="8"/>
  <c r="M770" i="8"/>
  <c r="Q770" i="8" s="1"/>
  <c r="I770" i="8"/>
  <c r="D770" i="8"/>
  <c r="H770" i="8" s="1"/>
  <c r="B770" i="8"/>
  <c r="M769" i="8"/>
  <c r="Q769" i="8" s="1"/>
  <c r="I769" i="8"/>
  <c r="D769" i="8"/>
  <c r="H769" i="8" s="1"/>
  <c r="B769" i="8"/>
  <c r="M768" i="8"/>
  <c r="Q768" i="8" s="1"/>
  <c r="I768" i="8"/>
  <c r="D768" i="8"/>
  <c r="H768" i="8" s="1"/>
  <c r="B768" i="8"/>
  <c r="M767" i="8"/>
  <c r="Q767" i="8" s="1"/>
  <c r="I767" i="8"/>
  <c r="D767" i="8"/>
  <c r="H767" i="8" s="1"/>
  <c r="B767" i="8"/>
  <c r="M766" i="8"/>
  <c r="Q766" i="8" s="1"/>
  <c r="I766" i="8"/>
  <c r="D766" i="8"/>
  <c r="H766" i="8" s="1"/>
  <c r="B766" i="8"/>
  <c r="M765" i="8"/>
  <c r="Q765" i="8" s="1"/>
  <c r="I765" i="8"/>
  <c r="D765" i="8"/>
  <c r="H765" i="8" s="1"/>
  <c r="B765" i="8"/>
  <c r="M764" i="8"/>
  <c r="Q764" i="8" s="1"/>
  <c r="I764" i="8"/>
  <c r="D764" i="8"/>
  <c r="H764" i="8" s="1"/>
  <c r="B764" i="8"/>
  <c r="M763" i="8"/>
  <c r="Q763" i="8" s="1"/>
  <c r="I763" i="8"/>
  <c r="D763" i="8"/>
  <c r="H763" i="8" s="1"/>
  <c r="B763" i="8"/>
  <c r="M762" i="8"/>
  <c r="Q762" i="8" s="1"/>
  <c r="I762" i="8"/>
  <c r="D762" i="8"/>
  <c r="H762" i="8" s="1"/>
  <c r="B762" i="8"/>
  <c r="M761" i="8"/>
  <c r="Q761" i="8" s="1"/>
  <c r="I761" i="8"/>
  <c r="D761" i="8"/>
  <c r="H761" i="8" s="1"/>
  <c r="B761" i="8"/>
  <c r="M760" i="8"/>
  <c r="Q760" i="8" s="1"/>
  <c r="I760" i="8"/>
  <c r="D760" i="8"/>
  <c r="H760" i="8" s="1"/>
  <c r="B760" i="8"/>
  <c r="M759" i="8"/>
  <c r="Q759" i="8" s="1"/>
  <c r="I759" i="8"/>
  <c r="D759" i="8"/>
  <c r="H759" i="8" s="1"/>
  <c r="B759" i="8"/>
  <c r="M758" i="8"/>
  <c r="Q758" i="8" s="1"/>
  <c r="I758" i="8"/>
  <c r="D758" i="8"/>
  <c r="H758" i="8" s="1"/>
  <c r="B758" i="8"/>
  <c r="M757" i="8"/>
  <c r="Q757" i="8" s="1"/>
  <c r="I757" i="8"/>
  <c r="D757" i="8"/>
  <c r="H757" i="8" s="1"/>
  <c r="B757" i="8"/>
  <c r="M756" i="8"/>
  <c r="Q756" i="8" s="1"/>
  <c r="I756" i="8"/>
  <c r="D756" i="8"/>
  <c r="H756" i="8" s="1"/>
  <c r="B756" i="8"/>
  <c r="M755" i="8"/>
  <c r="Q755" i="8" s="1"/>
  <c r="I755" i="8"/>
  <c r="D755" i="8"/>
  <c r="H755" i="8" s="1"/>
  <c r="B755" i="8"/>
  <c r="M754" i="8"/>
  <c r="Q754" i="8" s="1"/>
  <c r="I754" i="8"/>
  <c r="D754" i="8"/>
  <c r="H754" i="8" s="1"/>
  <c r="B754" i="8"/>
  <c r="M753" i="8"/>
  <c r="Q753" i="8" s="1"/>
  <c r="I753" i="8"/>
  <c r="D753" i="8"/>
  <c r="H753" i="8" s="1"/>
  <c r="B753" i="8"/>
  <c r="M752" i="8"/>
  <c r="Q752" i="8" s="1"/>
  <c r="I752" i="8"/>
  <c r="D752" i="8"/>
  <c r="H752" i="8" s="1"/>
  <c r="B752" i="8"/>
  <c r="M751" i="8"/>
  <c r="Q751" i="8" s="1"/>
  <c r="I751" i="8"/>
  <c r="D751" i="8"/>
  <c r="H751" i="8" s="1"/>
  <c r="B751" i="8"/>
  <c r="M750" i="8"/>
  <c r="Q750" i="8" s="1"/>
  <c r="I750" i="8"/>
  <c r="D750" i="8"/>
  <c r="H750" i="8" s="1"/>
  <c r="B750" i="8"/>
  <c r="M749" i="8"/>
  <c r="Q749" i="8" s="1"/>
  <c r="I749" i="8"/>
  <c r="D749" i="8"/>
  <c r="H749" i="8" s="1"/>
  <c r="B749" i="8"/>
  <c r="M748" i="8"/>
  <c r="Q748" i="8" s="1"/>
  <c r="I748" i="8"/>
  <c r="D748" i="8"/>
  <c r="H748" i="8" s="1"/>
  <c r="B748" i="8"/>
  <c r="M747" i="8"/>
  <c r="Q747" i="8" s="1"/>
  <c r="I747" i="8"/>
  <c r="D747" i="8"/>
  <c r="H747" i="8" s="1"/>
  <c r="B747" i="8"/>
  <c r="M746" i="8"/>
  <c r="Q746" i="8" s="1"/>
  <c r="I746" i="8"/>
  <c r="D746" i="8"/>
  <c r="H746" i="8" s="1"/>
  <c r="B746" i="8"/>
  <c r="M745" i="8"/>
  <c r="Q745" i="8" s="1"/>
  <c r="I745" i="8"/>
  <c r="D745" i="8"/>
  <c r="H745" i="8" s="1"/>
  <c r="B745" i="8"/>
  <c r="M744" i="8"/>
  <c r="Q744" i="8" s="1"/>
  <c r="I744" i="8"/>
  <c r="D744" i="8"/>
  <c r="H744" i="8" s="1"/>
  <c r="B744" i="8"/>
  <c r="M743" i="8"/>
  <c r="Q743" i="8" s="1"/>
  <c r="I743" i="8"/>
  <c r="D743" i="8"/>
  <c r="H743" i="8" s="1"/>
  <c r="B743" i="8"/>
  <c r="M742" i="8"/>
  <c r="Q742" i="8" s="1"/>
  <c r="I742" i="8"/>
  <c r="D742" i="8"/>
  <c r="H742" i="8" s="1"/>
  <c r="B742" i="8"/>
  <c r="M741" i="8"/>
  <c r="Q741" i="8" s="1"/>
  <c r="I741" i="8"/>
  <c r="D741" i="8"/>
  <c r="H741" i="8" s="1"/>
  <c r="B741" i="8"/>
  <c r="M740" i="8"/>
  <c r="Q740" i="8" s="1"/>
  <c r="I740" i="8"/>
  <c r="D740" i="8"/>
  <c r="H740" i="8" s="1"/>
  <c r="B740" i="8"/>
  <c r="M739" i="8"/>
  <c r="Q739" i="8" s="1"/>
  <c r="I739" i="8"/>
  <c r="D739" i="8"/>
  <c r="H739" i="8" s="1"/>
  <c r="B739" i="8"/>
  <c r="M738" i="8"/>
  <c r="Q738" i="8" s="1"/>
  <c r="I738" i="8"/>
  <c r="D738" i="8"/>
  <c r="H738" i="8" s="1"/>
  <c r="B738" i="8"/>
  <c r="M737" i="8"/>
  <c r="Q737" i="8" s="1"/>
  <c r="I737" i="8"/>
  <c r="D737" i="8"/>
  <c r="H737" i="8" s="1"/>
  <c r="B737" i="8"/>
  <c r="M736" i="8"/>
  <c r="Q736" i="8" s="1"/>
  <c r="I736" i="8"/>
  <c r="D736" i="8"/>
  <c r="H736" i="8" s="1"/>
  <c r="B736" i="8"/>
  <c r="M735" i="8"/>
  <c r="Q735" i="8" s="1"/>
  <c r="I735" i="8"/>
  <c r="D735" i="8"/>
  <c r="H735" i="8" s="1"/>
  <c r="B735" i="8"/>
  <c r="M734" i="8"/>
  <c r="Q734" i="8" s="1"/>
  <c r="I734" i="8"/>
  <c r="D734" i="8"/>
  <c r="H734" i="8" s="1"/>
  <c r="B734" i="8"/>
  <c r="M733" i="8"/>
  <c r="Q733" i="8" s="1"/>
  <c r="I733" i="8"/>
  <c r="D733" i="8"/>
  <c r="H733" i="8" s="1"/>
  <c r="B733" i="8"/>
  <c r="M732" i="8"/>
  <c r="Q732" i="8" s="1"/>
  <c r="I732" i="8"/>
  <c r="D732" i="8"/>
  <c r="H732" i="8" s="1"/>
  <c r="B732" i="8"/>
  <c r="M731" i="8"/>
  <c r="Q731" i="8" s="1"/>
  <c r="I731" i="8"/>
  <c r="D731" i="8"/>
  <c r="H731" i="8" s="1"/>
  <c r="B731" i="8"/>
  <c r="M730" i="8"/>
  <c r="Q730" i="8" s="1"/>
  <c r="I730" i="8"/>
  <c r="D730" i="8"/>
  <c r="H730" i="8" s="1"/>
  <c r="B730" i="8"/>
  <c r="M729" i="8"/>
  <c r="Q729" i="8" s="1"/>
  <c r="I729" i="8"/>
  <c r="D729" i="8"/>
  <c r="H729" i="8" s="1"/>
  <c r="B729" i="8"/>
  <c r="M728" i="8"/>
  <c r="Q728" i="8" s="1"/>
  <c r="I728" i="8"/>
  <c r="D728" i="8"/>
  <c r="H728" i="8" s="1"/>
  <c r="B728" i="8"/>
  <c r="M727" i="8"/>
  <c r="Q727" i="8" s="1"/>
  <c r="I727" i="8"/>
  <c r="D727" i="8"/>
  <c r="H727" i="8" s="1"/>
  <c r="B727" i="8"/>
  <c r="M726" i="8"/>
  <c r="Q726" i="8" s="1"/>
  <c r="I726" i="8"/>
  <c r="D726" i="8"/>
  <c r="H726" i="8" s="1"/>
  <c r="B726" i="8"/>
  <c r="M725" i="8"/>
  <c r="Q725" i="8" s="1"/>
  <c r="I725" i="8"/>
  <c r="D725" i="8"/>
  <c r="H725" i="8" s="1"/>
  <c r="B725" i="8"/>
  <c r="M724" i="8"/>
  <c r="Q724" i="8" s="1"/>
  <c r="I724" i="8"/>
  <c r="D724" i="8"/>
  <c r="H724" i="8" s="1"/>
  <c r="B724" i="8"/>
  <c r="M723" i="8"/>
  <c r="Q723" i="8" s="1"/>
  <c r="I723" i="8"/>
  <c r="D723" i="8"/>
  <c r="H723" i="8" s="1"/>
  <c r="B723" i="8"/>
  <c r="M722" i="8"/>
  <c r="Q722" i="8" s="1"/>
  <c r="I722" i="8"/>
  <c r="D722" i="8"/>
  <c r="H722" i="8" s="1"/>
  <c r="B722" i="8"/>
  <c r="M721" i="8"/>
  <c r="Q721" i="8" s="1"/>
  <c r="I721" i="8"/>
  <c r="D721" i="8"/>
  <c r="H721" i="8" s="1"/>
  <c r="B721" i="8"/>
  <c r="M720" i="8"/>
  <c r="Q720" i="8" s="1"/>
  <c r="I720" i="8"/>
  <c r="D720" i="8"/>
  <c r="H720" i="8" s="1"/>
  <c r="B720" i="8"/>
  <c r="M719" i="8"/>
  <c r="Q719" i="8" s="1"/>
  <c r="I719" i="8"/>
  <c r="D719" i="8"/>
  <c r="H719" i="8" s="1"/>
  <c r="B719" i="8"/>
  <c r="M718" i="8"/>
  <c r="Q718" i="8" s="1"/>
  <c r="I718" i="8"/>
  <c r="D718" i="8"/>
  <c r="H718" i="8" s="1"/>
  <c r="B718" i="8"/>
  <c r="M717" i="8"/>
  <c r="Q717" i="8" s="1"/>
  <c r="I717" i="8"/>
  <c r="D717" i="8"/>
  <c r="H717" i="8" s="1"/>
  <c r="B717" i="8"/>
  <c r="M716" i="8"/>
  <c r="Q716" i="8" s="1"/>
  <c r="I716" i="8"/>
  <c r="D716" i="8"/>
  <c r="H716" i="8" s="1"/>
  <c r="B716" i="8"/>
  <c r="M715" i="8"/>
  <c r="Q715" i="8" s="1"/>
  <c r="I715" i="8"/>
  <c r="D715" i="8"/>
  <c r="H715" i="8" s="1"/>
  <c r="B715" i="8"/>
  <c r="M714" i="8"/>
  <c r="Q714" i="8" s="1"/>
  <c r="I714" i="8"/>
  <c r="D714" i="8"/>
  <c r="H714" i="8" s="1"/>
  <c r="B714" i="8"/>
  <c r="M713" i="8"/>
  <c r="Q713" i="8" s="1"/>
  <c r="I713" i="8"/>
  <c r="D713" i="8"/>
  <c r="H713" i="8" s="1"/>
  <c r="B713" i="8"/>
  <c r="M712" i="8"/>
  <c r="Q712" i="8" s="1"/>
  <c r="I712" i="8"/>
  <c r="D712" i="8"/>
  <c r="H712" i="8" s="1"/>
  <c r="B712" i="8"/>
  <c r="M711" i="8"/>
  <c r="Q711" i="8" s="1"/>
  <c r="I711" i="8"/>
  <c r="D711" i="8"/>
  <c r="H711" i="8" s="1"/>
  <c r="B711" i="8"/>
  <c r="M710" i="8"/>
  <c r="Q710" i="8" s="1"/>
  <c r="I710" i="8"/>
  <c r="D710" i="8"/>
  <c r="H710" i="8" s="1"/>
  <c r="B710" i="8"/>
  <c r="M709" i="8"/>
  <c r="Q709" i="8" s="1"/>
  <c r="I709" i="8"/>
  <c r="D709" i="8"/>
  <c r="H709" i="8" s="1"/>
  <c r="B709" i="8"/>
  <c r="M708" i="8"/>
  <c r="Q708" i="8" s="1"/>
  <c r="I708" i="8"/>
  <c r="D708" i="8"/>
  <c r="H708" i="8" s="1"/>
  <c r="B708" i="8"/>
  <c r="M707" i="8"/>
  <c r="Q707" i="8" s="1"/>
  <c r="I707" i="8"/>
  <c r="D707" i="8"/>
  <c r="H707" i="8" s="1"/>
  <c r="B707" i="8"/>
  <c r="M706" i="8"/>
  <c r="Q706" i="8" s="1"/>
  <c r="I706" i="8"/>
  <c r="D706" i="8"/>
  <c r="H706" i="8" s="1"/>
  <c r="B706" i="8"/>
  <c r="M705" i="8"/>
  <c r="Q705" i="8" s="1"/>
  <c r="I705" i="8"/>
  <c r="D705" i="8"/>
  <c r="H705" i="8" s="1"/>
  <c r="B705" i="8"/>
  <c r="M704" i="8"/>
  <c r="Q704" i="8" s="1"/>
  <c r="I704" i="8"/>
  <c r="D704" i="8"/>
  <c r="H704" i="8" s="1"/>
  <c r="B704" i="8"/>
  <c r="M703" i="8"/>
  <c r="Q703" i="8" s="1"/>
  <c r="I703" i="8"/>
  <c r="D703" i="8"/>
  <c r="H703" i="8" s="1"/>
  <c r="B703" i="8"/>
  <c r="M702" i="8"/>
  <c r="Q702" i="8" s="1"/>
  <c r="I702" i="8"/>
  <c r="D702" i="8"/>
  <c r="H702" i="8" s="1"/>
  <c r="B702" i="8"/>
  <c r="M701" i="8"/>
  <c r="Q701" i="8" s="1"/>
  <c r="I701" i="8"/>
  <c r="D701" i="8"/>
  <c r="H701" i="8" s="1"/>
  <c r="B701" i="8"/>
  <c r="M700" i="8"/>
  <c r="Q700" i="8" s="1"/>
  <c r="I700" i="8"/>
  <c r="D700" i="8"/>
  <c r="H700" i="8" s="1"/>
  <c r="B700" i="8"/>
  <c r="M699" i="8"/>
  <c r="Q699" i="8" s="1"/>
  <c r="I699" i="8"/>
  <c r="D699" i="8"/>
  <c r="H699" i="8" s="1"/>
  <c r="B699" i="8"/>
  <c r="M698" i="8"/>
  <c r="Q698" i="8" s="1"/>
  <c r="I698" i="8"/>
  <c r="D698" i="8"/>
  <c r="H698" i="8" s="1"/>
  <c r="B698" i="8"/>
  <c r="M697" i="8"/>
  <c r="Q697" i="8" s="1"/>
  <c r="I697" i="8"/>
  <c r="D697" i="8"/>
  <c r="H697" i="8" s="1"/>
  <c r="B697" i="8"/>
  <c r="M696" i="8"/>
  <c r="Q696" i="8" s="1"/>
  <c r="I696" i="8"/>
  <c r="D696" i="8"/>
  <c r="H696" i="8" s="1"/>
  <c r="B696" i="8"/>
  <c r="M695" i="8"/>
  <c r="Q695" i="8" s="1"/>
  <c r="I695" i="8"/>
  <c r="D695" i="8"/>
  <c r="H695" i="8" s="1"/>
  <c r="B695" i="8"/>
  <c r="M694" i="8"/>
  <c r="Q694" i="8" s="1"/>
  <c r="I694" i="8"/>
  <c r="D694" i="8"/>
  <c r="H694" i="8" s="1"/>
  <c r="B694" i="8"/>
  <c r="M693" i="8"/>
  <c r="Q693" i="8" s="1"/>
  <c r="I693" i="8"/>
  <c r="D693" i="8"/>
  <c r="H693" i="8" s="1"/>
  <c r="B693" i="8"/>
  <c r="M692" i="8"/>
  <c r="Q692" i="8" s="1"/>
  <c r="I692" i="8"/>
  <c r="D692" i="8"/>
  <c r="H692" i="8" s="1"/>
  <c r="B692" i="8"/>
  <c r="M691" i="8"/>
  <c r="Q691" i="8" s="1"/>
  <c r="I691" i="8"/>
  <c r="D691" i="8"/>
  <c r="H691" i="8" s="1"/>
  <c r="B691" i="8"/>
  <c r="M690" i="8"/>
  <c r="Q690" i="8" s="1"/>
  <c r="I690" i="8"/>
  <c r="D690" i="8"/>
  <c r="H690" i="8" s="1"/>
  <c r="B690" i="8"/>
  <c r="M689" i="8"/>
  <c r="Q689" i="8" s="1"/>
  <c r="I689" i="8"/>
  <c r="D689" i="8"/>
  <c r="H689" i="8" s="1"/>
  <c r="B689" i="8"/>
  <c r="M688" i="8"/>
  <c r="Q688" i="8" s="1"/>
  <c r="I688" i="8"/>
  <c r="D688" i="8"/>
  <c r="H688" i="8" s="1"/>
  <c r="B688" i="8"/>
  <c r="M687" i="8"/>
  <c r="Q687" i="8" s="1"/>
  <c r="I687" i="8"/>
  <c r="D687" i="8"/>
  <c r="H687" i="8" s="1"/>
  <c r="B687" i="8"/>
  <c r="M686" i="8"/>
  <c r="Q686" i="8" s="1"/>
  <c r="I686" i="8"/>
  <c r="D686" i="8"/>
  <c r="H686" i="8" s="1"/>
  <c r="B686" i="8"/>
  <c r="M685" i="8"/>
  <c r="Q685" i="8" s="1"/>
  <c r="I685" i="8"/>
  <c r="D685" i="8"/>
  <c r="H685" i="8" s="1"/>
  <c r="B685" i="8"/>
  <c r="M684" i="8"/>
  <c r="Q684" i="8" s="1"/>
  <c r="I684" i="8"/>
  <c r="D684" i="8"/>
  <c r="H684" i="8" s="1"/>
  <c r="B684" i="8"/>
  <c r="M683" i="8"/>
  <c r="Q683" i="8" s="1"/>
  <c r="I683" i="8"/>
  <c r="D683" i="8"/>
  <c r="H683" i="8" s="1"/>
  <c r="B683" i="8"/>
  <c r="M682" i="8"/>
  <c r="Q682" i="8" s="1"/>
  <c r="I682" i="8"/>
  <c r="D682" i="8"/>
  <c r="H682" i="8" s="1"/>
  <c r="B682" i="8"/>
  <c r="M681" i="8"/>
  <c r="Q681" i="8" s="1"/>
  <c r="I681" i="8"/>
  <c r="D681" i="8"/>
  <c r="H681" i="8" s="1"/>
  <c r="B681" i="8"/>
  <c r="M680" i="8"/>
  <c r="Q680" i="8" s="1"/>
  <c r="I680" i="8"/>
  <c r="D680" i="8"/>
  <c r="H680" i="8" s="1"/>
  <c r="B680" i="8"/>
  <c r="M679" i="8"/>
  <c r="Q679" i="8" s="1"/>
  <c r="I679" i="8"/>
  <c r="D679" i="8"/>
  <c r="H679" i="8" s="1"/>
  <c r="B679" i="8"/>
  <c r="M678" i="8"/>
  <c r="Q678" i="8" s="1"/>
  <c r="I678" i="8"/>
  <c r="D678" i="8"/>
  <c r="H678" i="8" s="1"/>
  <c r="B678" i="8"/>
  <c r="M677" i="8"/>
  <c r="Q677" i="8" s="1"/>
  <c r="I677" i="8"/>
  <c r="D677" i="8"/>
  <c r="H677" i="8" s="1"/>
  <c r="B677" i="8"/>
  <c r="M676" i="8"/>
  <c r="Q676" i="8" s="1"/>
  <c r="I676" i="8"/>
  <c r="D676" i="8"/>
  <c r="H676" i="8" s="1"/>
  <c r="B676" i="8"/>
  <c r="M675" i="8"/>
  <c r="Q675" i="8" s="1"/>
  <c r="I675" i="8"/>
  <c r="D675" i="8"/>
  <c r="H675" i="8" s="1"/>
  <c r="B675" i="8"/>
  <c r="M674" i="8"/>
  <c r="Q674" i="8" s="1"/>
  <c r="I674" i="8"/>
  <c r="D674" i="8"/>
  <c r="H674" i="8" s="1"/>
  <c r="B674" i="8"/>
  <c r="M673" i="8"/>
  <c r="Q673" i="8" s="1"/>
  <c r="I673" i="8"/>
  <c r="D673" i="8"/>
  <c r="H673" i="8" s="1"/>
  <c r="B673" i="8"/>
  <c r="M672" i="8"/>
  <c r="Q672" i="8" s="1"/>
  <c r="I672" i="8"/>
  <c r="D672" i="8"/>
  <c r="H672" i="8" s="1"/>
  <c r="B672" i="8"/>
  <c r="M671" i="8"/>
  <c r="Q671" i="8" s="1"/>
  <c r="I671" i="8"/>
  <c r="D671" i="8"/>
  <c r="H671" i="8" s="1"/>
  <c r="B671" i="8"/>
  <c r="M670" i="8"/>
  <c r="Q670" i="8" s="1"/>
  <c r="I670" i="8"/>
  <c r="D670" i="8"/>
  <c r="H670" i="8" s="1"/>
  <c r="B670" i="8"/>
  <c r="M669" i="8"/>
  <c r="Q669" i="8" s="1"/>
  <c r="I669" i="8"/>
  <c r="D669" i="8"/>
  <c r="H669" i="8" s="1"/>
  <c r="B669" i="8"/>
  <c r="M668" i="8"/>
  <c r="Q668" i="8" s="1"/>
  <c r="I668" i="8"/>
  <c r="D668" i="8"/>
  <c r="H668" i="8" s="1"/>
  <c r="B668" i="8"/>
  <c r="M667" i="8"/>
  <c r="Q667" i="8" s="1"/>
  <c r="I667" i="8"/>
  <c r="D667" i="8"/>
  <c r="H667" i="8" s="1"/>
  <c r="B667" i="8"/>
  <c r="M666" i="8"/>
  <c r="Q666" i="8" s="1"/>
  <c r="I666" i="8"/>
  <c r="D666" i="8"/>
  <c r="H666" i="8" s="1"/>
  <c r="B666" i="8"/>
  <c r="M665" i="8"/>
  <c r="Q665" i="8" s="1"/>
  <c r="I665" i="8"/>
  <c r="D665" i="8"/>
  <c r="H665" i="8" s="1"/>
  <c r="B665" i="8"/>
  <c r="M664" i="8"/>
  <c r="Q664" i="8" s="1"/>
  <c r="I664" i="8"/>
  <c r="D664" i="8"/>
  <c r="H664" i="8" s="1"/>
  <c r="B664" i="8"/>
  <c r="M663" i="8"/>
  <c r="Q663" i="8" s="1"/>
  <c r="I663" i="8"/>
  <c r="D663" i="8"/>
  <c r="H663" i="8" s="1"/>
  <c r="B663" i="8"/>
  <c r="M662" i="8"/>
  <c r="Q662" i="8" s="1"/>
  <c r="I662" i="8"/>
  <c r="D662" i="8"/>
  <c r="H662" i="8" s="1"/>
  <c r="B662" i="8"/>
  <c r="M661" i="8"/>
  <c r="Q661" i="8" s="1"/>
  <c r="I661" i="8"/>
  <c r="D661" i="8"/>
  <c r="H661" i="8" s="1"/>
  <c r="B661" i="8"/>
  <c r="M660" i="8"/>
  <c r="Q660" i="8" s="1"/>
  <c r="I660" i="8"/>
  <c r="D660" i="8"/>
  <c r="H660" i="8" s="1"/>
  <c r="B660" i="8"/>
  <c r="M659" i="8"/>
  <c r="Q659" i="8" s="1"/>
  <c r="I659" i="8"/>
  <c r="D659" i="8"/>
  <c r="H659" i="8" s="1"/>
  <c r="B659" i="8"/>
  <c r="M658" i="8"/>
  <c r="Q658" i="8" s="1"/>
  <c r="I658" i="8"/>
  <c r="D658" i="8"/>
  <c r="H658" i="8" s="1"/>
  <c r="B658" i="8"/>
  <c r="M657" i="8"/>
  <c r="Q657" i="8" s="1"/>
  <c r="I657" i="8"/>
  <c r="D657" i="8"/>
  <c r="H657" i="8" s="1"/>
  <c r="B657" i="8"/>
  <c r="M656" i="8"/>
  <c r="Q656" i="8" s="1"/>
  <c r="I656" i="8"/>
  <c r="D656" i="8"/>
  <c r="H656" i="8" s="1"/>
  <c r="B656" i="8"/>
  <c r="M655" i="8"/>
  <c r="Q655" i="8" s="1"/>
  <c r="I655" i="8"/>
  <c r="D655" i="8"/>
  <c r="H655" i="8" s="1"/>
  <c r="B655" i="8"/>
  <c r="M654" i="8"/>
  <c r="Q654" i="8" s="1"/>
  <c r="I654" i="8"/>
  <c r="D654" i="8"/>
  <c r="H654" i="8" s="1"/>
  <c r="B654" i="8"/>
  <c r="M653" i="8"/>
  <c r="Q653" i="8" s="1"/>
  <c r="I653" i="8"/>
  <c r="D653" i="8"/>
  <c r="H653" i="8" s="1"/>
  <c r="B653" i="8"/>
  <c r="M652" i="8"/>
  <c r="Q652" i="8" s="1"/>
  <c r="I652" i="8"/>
  <c r="D652" i="8"/>
  <c r="H652" i="8" s="1"/>
  <c r="B652" i="8"/>
  <c r="M651" i="8"/>
  <c r="Q651" i="8" s="1"/>
  <c r="I651" i="8"/>
  <c r="D651" i="8"/>
  <c r="H651" i="8" s="1"/>
  <c r="B651" i="8"/>
  <c r="M650" i="8"/>
  <c r="Q650" i="8" s="1"/>
  <c r="I650" i="8"/>
  <c r="D650" i="8"/>
  <c r="H650" i="8" s="1"/>
  <c r="B650" i="8"/>
  <c r="M649" i="8"/>
  <c r="Q649" i="8" s="1"/>
  <c r="I649" i="8"/>
  <c r="D649" i="8"/>
  <c r="H649" i="8" s="1"/>
  <c r="B649" i="8"/>
  <c r="M648" i="8"/>
  <c r="Q648" i="8" s="1"/>
  <c r="I648" i="8"/>
  <c r="D648" i="8"/>
  <c r="H648" i="8" s="1"/>
  <c r="B648" i="8"/>
  <c r="M647" i="8"/>
  <c r="Q647" i="8" s="1"/>
  <c r="I647" i="8"/>
  <c r="D647" i="8"/>
  <c r="H647" i="8" s="1"/>
  <c r="B647" i="8"/>
  <c r="M646" i="8"/>
  <c r="Q646" i="8" s="1"/>
  <c r="I646" i="8"/>
  <c r="D646" i="8"/>
  <c r="H646" i="8" s="1"/>
  <c r="B646" i="8"/>
  <c r="M645" i="8"/>
  <c r="Q645" i="8" s="1"/>
  <c r="I645" i="8"/>
  <c r="D645" i="8"/>
  <c r="H645" i="8" s="1"/>
  <c r="B645" i="8"/>
  <c r="M644" i="8"/>
  <c r="Q644" i="8" s="1"/>
  <c r="I644" i="8"/>
  <c r="D644" i="8"/>
  <c r="H644" i="8" s="1"/>
  <c r="B644" i="8"/>
  <c r="M643" i="8"/>
  <c r="Q643" i="8" s="1"/>
  <c r="I643" i="8"/>
  <c r="D643" i="8"/>
  <c r="H643" i="8" s="1"/>
  <c r="B643" i="8"/>
  <c r="M642" i="8"/>
  <c r="Q642" i="8" s="1"/>
  <c r="I642" i="8"/>
  <c r="D642" i="8"/>
  <c r="H642" i="8" s="1"/>
  <c r="B642" i="8"/>
  <c r="M641" i="8"/>
  <c r="Q641" i="8" s="1"/>
  <c r="I641" i="8"/>
  <c r="D641" i="8"/>
  <c r="H641" i="8" s="1"/>
  <c r="B641" i="8"/>
  <c r="M640" i="8"/>
  <c r="Q640" i="8" s="1"/>
  <c r="I640" i="8"/>
  <c r="D640" i="8"/>
  <c r="H640" i="8" s="1"/>
  <c r="B640" i="8"/>
  <c r="M639" i="8"/>
  <c r="Q639" i="8" s="1"/>
  <c r="I639" i="8"/>
  <c r="D639" i="8"/>
  <c r="H639" i="8" s="1"/>
  <c r="B639" i="8"/>
  <c r="M638" i="8"/>
  <c r="Q638" i="8" s="1"/>
  <c r="I638" i="8"/>
  <c r="D638" i="8"/>
  <c r="H638" i="8" s="1"/>
  <c r="B638" i="8"/>
  <c r="M637" i="8"/>
  <c r="Q637" i="8" s="1"/>
  <c r="I637" i="8"/>
  <c r="D637" i="8"/>
  <c r="H637" i="8" s="1"/>
  <c r="B637" i="8"/>
  <c r="M636" i="8"/>
  <c r="Q636" i="8" s="1"/>
  <c r="I636" i="8"/>
  <c r="D636" i="8"/>
  <c r="H636" i="8" s="1"/>
  <c r="B636" i="8"/>
  <c r="M635" i="8"/>
  <c r="Q635" i="8" s="1"/>
  <c r="I635" i="8"/>
  <c r="D635" i="8"/>
  <c r="H635" i="8" s="1"/>
  <c r="B635" i="8"/>
  <c r="M634" i="8"/>
  <c r="Q634" i="8" s="1"/>
  <c r="I634" i="8"/>
  <c r="D634" i="8"/>
  <c r="H634" i="8" s="1"/>
  <c r="B634" i="8"/>
  <c r="M633" i="8"/>
  <c r="I633" i="8"/>
  <c r="D633" i="8"/>
  <c r="H633" i="8" s="1"/>
  <c r="B633" i="8"/>
  <c r="M632" i="8"/>
  <c r="Q632" i="8" s="1"/>
  <c r="I632" i="8"/>
  <c r="D632" i="8"/>
  <c r="H632" i="8" s="1"/>
  <c r="B632" i="8"/>
  <c r="M631" i="8"/>
  <c r="Q631" i="8" s="1"/>
  <c r="I631" i="8"/>
  <c r="D631" i="8"/>
  <c r="H631" i="8" s="1"/>
  <c r="B631" i="8"/>
  <c r="M630" i="8"/>
  <c r="Q630" i="8" s="1"/>
  <c r="I630" i="8"/>
  <c r="D630" i="8"/>
  <c r="H630" i="8" s="1"/>
  <c r="B630" i="8"/>
  <c r="M629" i="8"/>
  <c r="Q629" i="8" s="1"/>
  <c r="I629" i="8"/>
  <c r="D629" i="8"/>
  <c r="H629" i="8" s="1"/>
  <c r="B629" i="8"/>
  <c r="M628" i="8"/>
  <c r="Q628" i="8" s="1"/>
  <c r="I628" i="8"/>
  <c r="D628" i="8"/>
  <c r="H628" i="8" s="1"/>
  <c r="B628" i="8"/>
  <c r="M627" i="8"/>
  <c r="Q627" i="8" s="1"/>
  <c r="I627" i="8"/>
  <c r="D627" i="8"/>
  <c r="H627" i="8" s="1"/>
  <c r="B627" i="8"/>
  <c r="M626" i="8"/>
  <c r="Q626" i="8" s="1"/>
  <c r="I626" i="8"/>
  <c r="D626" i="8"/>
  <c r="H626" i="8" s="1"/>
  <c r="B626" i="8"/>
  <c r="M625" i="8"/>
  <c r="Q625" i="8" s="1"/>
  <c r="I625" i="8"/>
  <c r="D625" i="8"/>
  <c r="H625" i="8" s="1"/>
  <c r="B625" i="8"/>
  <c r="M624" i="8"/>
  <c r="Q624" i="8" s="1"/>
  <c r="I624" i="8"/>
  <c r="D624" i="8"/>
  <c r="H624" i="8" s="1"/>
  <c r="B624" i="8"/>
  <c r="M623" i="8"/>
  <c r="Q623" i="8" s="1"/>
  <c r="I623" i="8"/>
  <c r="D623" i="8"/>
  <c r="H623" i="8" s="1"/>
  <c r="B623" i="8"/>
  <c r="M622" i="8"/>
  <c r="Q622" i="8" s="1"/>
  <c r="I622" i="8"/>
  <c r="D622" i="8"/>
  <c r="H622" i="8" s="1"/>
  <c r="B622" i="8"/>
  <c r="M621" i="8"/>
  <c r="Q621" i="8" s="1"/>
  <c r="I621" i="8"/>
  <c r="D621" i="8"/>
  <c r="H621" i="8" s="1"/>
  <c r="B621" i="8"/>
  <c r="M620" i="8"/>
  <c r="Q620" i="8" s="1"/>
  <c r="I620" i="8"/>
  <c r="D620" i="8"/>
  <c r="H620" i="8" s="1"/>
  <c r="B620" i="8"/>
  <c r="M619" i="8"/>
  <c r="Q619" i="8" s="1"/>
  <c r="I619" i="8"/>
  <c r="D619" i="8"/>
  <c r="H619" i="8" s="1"/>
  <c r="B619" i="8"/>
  <c r="M618" i="8"/>
  <c r="Q618" i="8" s="1"/>
  <c r="I618" i="8"/>
  <c r="D618" i="8"/>
  <c r="H618" i="8" s="1"/>
  <c r="B618" i="8"/>
  <c r="M617" i="8"/>
  <c r="Q617" i="8" s="1"/>
  <c r="I617" i="8"/>
  <c r="D617" i="8"/>
  <c r="H617" i="8" s="1"/>
  <c r="B617" i="8"/>
  <c r="M616" i="8"/>
  <c r="Q616" i="8" s="1"/>
  <c r="I616" i="8"/>
  <c r="D616" i="8"/>
  <c r="H616" i="8" s="1"/>
  <c r="B616" i="8"/>
  <c r="M615" i="8"/>
  <c r="Q615" i="8" s="1"/>
  <c r="I615" i="8"/>
  <c r="D615" i="8"/>
  <c r="H615" i="8" s="1"/>
  <c r="B615" i="8"/>
  <c r="M614" i="8"/>
  <c r="Q614" i="8" s="1"/>
  <c r="I614" i="8"/>
  <c r="D614" i="8"/>
  <c r="H614" i="8" s="1"/>
  <c r="B614" i="8"/>
  <c r="M613" i="8"/>
  <c r="Q613" i="8" s="1"/>
  <c r="I613" i="8"/>
  <c r="D613" i="8"/>
  <c r="H613" i="8" s="1"/>
  <c r="B613" i="8"/>
  <c r="M612" i="8"/>
  <c r="Q612" i="8" s="1"/>
  <c r="I612" i="8"/>
  <c r="D612" i="8"/>
  <c r="H612" i="8" s="1"/>
  <c r="B612" i="8"/>
  <c r="M611" i="8"/>
  <c r="Q611" i="8" s="1"/>
  <c r="I611" i="8"/>
  <c r="D611" i="8"/>
  <c r="H611" i="8" s="1"/>
  <c r="B611" i="8"/>
  <c r="M610" i="8"/>
  <c r="I610" i="8"/>
  <c r="D610" i="8"/>
  <c r="H610" i="8" s="1"/>
  <c r="B610" i="8"/>
  <c r="M609" i="8"/>
  <c r="Q609" i="8" s="1"/>
  <c r="I609" i="8"/>
  <c r="D609" i="8"/>
  <c r="H609" i="8" s="1"/>
  <c r="B609" i="8"/>
  <c r="M608" i="8"/>
  <c r="Q608" i="8" s="1"/>
  <c r="I608" i="8"/>
  <c r="D608" i="8"/>
  <c r="H608" i="8" s="1"/>
  <c r="B608" i="8"/>
  <c r="M607" i="8"/>
  <c r="Q607" i="8" s="1"/>
  <c r="I607" i="8"/>
  <c r="D607" i="8"/>
  <c r="H607" i="8" s="1"/>
  <c r="B607" i="8"/>
  <c r="M606" i="8"/>
  <c r="Q606" i="8" s="1"/>
  <c r="I606" i="8"/>
  <c r="D606" i="8"/>
  <c r="H606" i="8" s="1"/>
  <c r="B606" i="8"/>
  <c r="M605" i="8"/>
  <c r="Q605" i="8" s="1"/>
  <c r="I605" i="8"/>
  <c r="D605" i="8"/>
  <c r="H605" i="8" s="1"/>
  <c r="B605" i="8"/>
  <c r="M604" i="8"/>
  <c r="Q604" i="8" s="1"/>
  <c r="I604" i="8"/>
  <c r="D604" i="8"/>
  <c r="H604" i="8" s="1"/>
  <c r="B604" i="8"/>
  <c r="M603" i="8"/>
  <c r="Q603" i="8" s="1"/>
  <c r="I603" i="8"/>
  <c r="D603" i="8"/>
  <c r="H603" i="8" s="1"/>
  <c r="B603" i="8"/>
  <c r="M602" i="8"/>
  <c r="I602" i="8"/>
  <c r="D602" i="8"/>
  <c r="H602" i="8" s="1"/>
  <c r="B602" i="8"/>
  <c r="M601" i="8"/>
  <c r="Q601" i="8" s="1"/>
  <c r="I601" i="8"/>
  <c r="D601" i="8"/>
  <c r="H601" i="8" s="1"/>
  <c r="B601" i="8"/>
  <c r="M600" i="8"/>
  <c r="Q600" i="8" s="1"/>
  <c r="I600" i="8"/>
  <c r="D600" i="8"/>
  <c r="H600" i="8" s="1"/>
  <c r="B600" i="8"/>
  <c r="M599" i="8"/>
  <c r="Q599" i="8" s="1"/>
  <c r="I599" i="8"/>
  <c r="D599" i="8"/>
  <c r="H599" i="8" s="1"/>
  <c r="B599" i="8"/>
  <c r="M598" i="8"/>
  <c r="Q598" i="8" s="1"/>
  <c r="I598" i="8"/>
  <c r="D598" i="8"/>
  <c r="H598" i="8" s="1"/>
  <c r="B598" i="8"/>
  <c r="M597" i="8"/>
  <c r="Q597" i="8" s="1"/>
  <c r="I597" i="8"/>
  <c r="D597" i="8"/>
  <c r="H597" i="8" s="1"/>
  <c r="B597" i="8"/>
  <c r="M596" i="8"/>
  <c r="Q596" i="8" s="1"/>
  <c r="I596" i="8"/>
  <c r="D596" i="8"/>
  <c r="H596" i="8" s="1"/>
  <c r="B596" i="8"/>
  <c r="M595" i="8"/>
  <c r="Q595" i="8" s="1"/>
  <c r="I595" i="8"/>
  <c r="D595" i="8"/>
  <c r="H595" i="8" s="1"/>
  <c r="B595" i="8"/>
  <c r="M594" i="8"/>
  <c r="Q594" i="8" s="1"/>
  <c r="I594" i="8"/>
  <c r="D594" i="8"/>
  <c r="H594" i="8" s="1"/>
  <c r="B594" i="8"/>
  <c r="M593" i="8"/>
  <c r="Q593" i="8" s="1"/>
  <c r="I593" i="8"/>
  <c r="D593" i="8"/>
  <c r="H593" i="8" s="1"/>
  <c r="B593" i="8"/>
  <c r="M592" i="8"/>
  <c r="Q592" i="8" s="1"/>
  <c r="I592" i="8"/>
  <c r="D592" i="8"/>
  <c r="H592" i="8" s="1"/>
  <c r="B592" i="8"/>
  <c r="M591" i="8"/>
  <c r="Q591" i="8" s="1"/>
  <c r="I591" i="8"/>
  <c r="D591" i="8"/>
  <c r="H591" i="8" s="1"/>
  <c r="B591" i="8"/>
  <c r="M590" i="8"/>
  <c r="Q590" i="8" s="1"/>
  <c r="I590" i="8"/>
  <c r="D590" i="8"/>
  <c r="H590" i="8" s="1"/>
  <c r="B590" i="8"/>
  <c r="M589" i="8"/>
  <c r="Q589" i="8" s="1"/>
  <c r="I589" i="8"/>
  <c r="D589" i="8"/>
  <c r="H589" i="8" s="1"/>
  <c r="B589" i="8"/>
  <c r="M588" i="8"/>
  <c r="Q588" i="8" s="1"/>
  <c r="I588" i="8"/>
  <c r="D588" i="8"/>
  <c r="H588" i="8" s="1"/>
  <c r="B588" i="8"/>
  <c r="M587" i="8"/>
  <c r="Q587" i="8" s="1"/>
  <c r="I587" i="8"/>
  <c r="D587" i="8"/>
  <c r="H587" i="8" s="1"/>
  <c r="B587" i="8"/>
  <c r="M586" i="8"/>
  <c r="Q586" i="8" s="1"/>
  <c r="I586" i="8"/>
  <c r="D586" i="8"/>
  <c r="H586" i="8" s="1"/>
  <c r="B586" i="8"/>
  <c r="M585" i="8"/>
  <c r="I585" i="8"/>
  <c r="D585" i="8"/>
  <c r="H585" i="8" s="1"/>
  <c r="B585" i="8"/>
  <c r="M584" i="8"/>
  <c r="Q584" i="8" s="1"/>
  <c r="I584" i="8"/>
  <c r="D584" i="8"/>
  <c r="H584" i="8" s="1"/>
  <c r="B584" i="8"/>
  <c r="M583" i="8"/>
  <c r="Q583" i="8" s="1"/>
  <c r="I583" i="8"/>
  <c r="D583" i="8"/>
  <c r="H583" i="8" s="1"/>
  <c r="B583" i="8"/>
  <c r="M582" i="8"/>
  <c r="Q582" i="8" s="1"/>
  <c r="I582" i="8"/>
  <c r="D582" i="8"/>
  <c r="H582" i="8" s="1"/>
  <c r="B582" i="8"/>
  <c r="M581" i="8"/>
  <c r="Q581" i="8" s="1"/>
  <c r="I581" i="8"/>
  <c r="D581" i="8"/>
  <c r="H581" i="8" s="1"/>
  <c r="B581" i="8"/>
  <c r="M580" i="8"/>
  <c r="Q580" i="8" s="1"/>
  <c r="I580" i="8"/>
  <c r="D580" i="8"/>
  <c r="H580" i="8" s="1"/>
  <c r="B580" i="8"/>
  <c r="M579" i="8"/>
  <c r="Q579" i="8" s="1"/>
  <c r="I579" i="8"/>
  <c r="D579" i="8"/>
  <c r="H579" i="8" s="1"/>
  <c r="B579" i="8"/>
  <c r="M578" i="8"/>
  <c r="Q578" i="8" s="1"/>
  <c r="I578" i="8"/>
  <c r="D578" i="8"/>
  <c r="H578" i="8" s="1"/>
  <c r="B578" i="8"/>
  <c r="M577" i="8"/>
  <c r="Q577" i="8" s="1"/>
  <c r="I577" i="8"/>
  <c r="D577" i="8"/>
  <c r="H577" i="8" s="1"/>
  <c r="B577" i="8"/>
  <c r="M576" i="8"/>
  <c r="Q576" i="8" s="1"/>
  <c r="I576" i="8"/>
  <c r="D576" i="8"/>
  <c r="H576" i="8" s="1"/>
  <c r="B576" i="8"/>
  <c r="M575" i="8"/>
  <c r="Q575" i="8" s="1"/>
  <c r="I575" i="8"/>
  <c r="D575" i="8"/>
  <c r="H575" i="8" s="1"/>
  <c r="B575" i="8"/>
  <c r="M574" i="8"/>
  <c r="Q574" i="8" s="1"/>
  <c r="I574" i="8"/>
  <c r="D574" i="8"/>
  <c r="H574" i="8" s="1"/>
  <c r="B574" i="8"/>
  <c r="M573" i="8"/>
  <c r="Q573" i="8" s="1"/>
  <c r="I573" i="8"/>
  <c r="D573" i="8"/>
  <c r="H573" i="8" s="1"/>
  <c r="B573" i="8"/>
  <c r="M572" i="8"/>
  <c r="Q572" i="8" s="1"/>
  <c r="I572" i="8"/>
  <c r="D572" i="8"/>
  <c r="H572" i="8" s="1"/>
  <c r="B572" i="8"/>
  <c r="M571" i="8"/>
  <c r="Q571" i="8" s="1"/>
  <c r="I571" i="8"/>
  <c r="D571" i="8"/>
  <c r="H571" i="8" s="1"/>
  <c r="B571" i="8"/>
  <c r="M570" i="8"/>
  <c r="Q570" i="8" s="1"/>
  <c r="I570" i="8"/>
  <c r="D570" i="8"/>
  <c r="H570" i="8" s="1"/>
  <c r="B570" i="8"/>
  <c r="M569" i="8"/>
  <c r="Q569" i="8" s="1"/>
  <c r="I569" i="8"/>
  <c r="D569" i="8"/>
  <c r="H569" i="8" s="1"/>
  <c r="B569" i="8"/>
  <c r="M568" i="8"/>
  <c r="Q568" i="8" s="1"/>
  <c r="I568" i="8"/>
  <c r="D568" i="8"/>
  <c r="H568" i="8" s="1"/>
  <c r="B568" i="8"/>
  <c r="M567" i="8"/>
  <c r="Q567" i="8" s="1"/>
  <c r="I567" i="8"/>
  <c r="D567" i="8"/>
  <c r="H567" i="8" s="1"/>
  <c r="B567" i="8"/>
  <c r="M566" i="8"/>
  <c r="Q566" i="8" s="1"/>
  <c r="I566" i="8"/>
  <c r="D566" i="8"/>
  <c r="H566" i="8" s="1"/>
  <c r="B566" i="8"/>
  <c r="M565" i="8"/>
  <c r="Q565" i="8" s="1"/>
  <c r="I565" i="8"/>
  <c r="D565" i="8"/>
  <c r="H565" i="8" s="1"/>
  <c r="B565" i="8"/>
  <c r="M564" i="8"/>
  <c r="Q564" i="8" s="1"/>
  <c r="I564" i="8"/>
  <c r="D564" i="8"/>
  <c r="H564" i="8" s="1"/>
  <c r="B564" i="8"/>
  <c r="M563" i="8"/>
  <c r="Q563" i="8" s="1"/>
  <c r="I563" i="8"/>
  <c r="D563" i="8"/>
  <c r="H563" i="8" s="1"/>
  <c r="B563" i="8"/>
  <c r="M562" i="8"/>
  <c r="Q562" i="8" s="1"/>
  <c r="I562" i="8"/>
  <c r="D562" i="8"/>
  <c r="H562" i="8" s="1"/>
  <c r="B562" i="8"/>
  <c r="M561" i="8"/>
  <c r="Q561" i="8" s="1"/>
  <c r="I561" i="8"/>
  <c r="D561" i="8"/>
  <c r="H561" i="8" s="1"/>
  <c r="B561" i="8"/>
  <c r="M560" i="8"/>
  <c r="Q560" i="8" s="1"/>
  <c r="I560" i="8"/>
  <c r="D560" i="8"/>
  <c r="H560" i="8" s="1"/>
  <c r="B560" i="8"/>
  <c r="M559" i="8"/>
  <c r="Q559" i="8" s="1"/>
  <c r="I559" i="8"/>
  <c r="D559" i="8"/>
  <c r="H559" i="8" s="1"/>
  <c r="B559" i="8"/>
  <c r="M558" i="8"/>
  <c r="Q558" i="8" s="1"/>
  <c r="I558" i="8"/>
  <c r="D558" i="8"/>
  <c r="H558" i="8" s="1"/>
  <c r="B558" i="8"/>
  <c r="M557" i="8"/>
  <c r="Q557" i="8" s="1"/>
  <c r="I557" i="8"/>
  <c r="D557" i="8"/>
  <c r="H557" i="8" s="1"/>
  <c r="B557" i="8"/>
  <c r="M556" i="8"/>
  <c r="Q556" i="8" s="1"/>
  <c r="I556" i="8"/>
  <c r="D556" i="8"/>
  <c r="H556" i="8" s="1"/>
  <c r="B556" i="8"/>
  <c r="M555" i="8"/>
  <c r="Q555" i="8" s="1"/>
  <c r="I555" i="8"/>
  <c r="D555" i="8"/>
  <c r="H555" i="8" s="1"/>
  <c r="B555" i="8"/>
  <c r="M554" i="8"/>
  <c r="Q554" i="8" s="1"/>
  <c r="I554" i="8"/>
  <c r="D554" i="8"/>
  <c r="H554" i="8" s="1"/>
  <c r="B554" i="8"/>
  <c r="M553" i="8"/>
  <c r="Q553" i="8" s="1"/>
  <c r="I553" i="8"/>
  <c r="D553" i="8"/>
  <c r="H553" i="8" s="1"/>
  <c r="B553" i="8"/>
  <c r="M552" i="8"/>
  <c r="Q552" i="8" s="1"/>
  <c r="I552" i="8"/>
  <c r="D552" i="8"/>
  <c r="H552" i="8" s="1"/>
  <c r="B552" i="8"/>
  <c r="M551" i="8"/>
  <c r="Q551" i="8" s="1"/>
  <c r="I551" i="8"/>
  <c r="D551" i="8"/>
  <c r="H551" i="8" s="1"/>
  <c r="B551" i="8"/>
  <c r="M550" i="8"/>
  <c r="Q550" i="8" s="1"/>
  <c r="I550" i="8"/>
  <c r="D550" i="8"/>
  <c r="H550" i="8" s="1"/>
  <c r="B550" i="8"/>
  <c r="M549" i="8"/>
  <c r="Q549" i="8" s="1"/>
  <c r="I549" i="8"/>
  <c r="D549" i="8"/>
  <c r="H549" i="8" s="1"/>
  <c r="B549" i="8"/>
  <c r="M548" i="8"/>
  <c r="Q548" i="8" s="1"/>
  <c r="I548" i="8"/>
  <c r="D548" i="8"/>
  <c r="H548" i="8" s="1"/>
  <c r="B548" i="8"/>
  <c r="M547" i="8"/>
  <c r="Q547" i="8" s="1"/>
  <c r="I547" i="8"/>
  <c r="D547" i="8"/>
  <c r="H547" i="8" s="1"/>
  <c r="B547" i="8"/>
  <c r="M546" i="8"/>
  <c r="Q546" i="8" s="1"/>
  <c r="I546" i="8"/>
  <c r="D546" i="8"/>
  <c r="H546" i="8" s="1"/>
  <c r="B546" i="8"/>
  <c r="M545" i="8"/>
  <c r="Q545" i="8" s="1"/>
  <c r="I545" i="8"/>
  <c r="D545" i="8"/>
  <c r="H545" i="8" s="1"/>
  <c r="B545" i="8"/>
  <c r="M544" i="8"/>
  <c r="Q544" i="8" s="1"/>
  <c r="I544" i="8"/>
  <c r="D544" i="8"/>
  <c r="H544" i="8" s="1"/>
  <c r="B544" i="8"/>
  <c r="M543" i="8"/>
  <c r="Q543" i="8" s="1"/>
  <c r="I543" i="8"/>
  <c r="D543" i="8"/>
  <c r="H543" i="8" s="1"/>
  <c r="B543" i="8"/>
  <c r="M542" i="8"/>
  <c r="Q542" i="8" s="1"/>
  <c r="I542" i="8"/>
  <c r="D542" i="8"/>
  <c r="H542" i="8" s="1"/>
  <c r="B542" i="8"/>
  <c r="M541" i="8"/>
  <c r="Q541" i="8" s="1"/>
  <c r="I541" i="8"/>
  <c r="D541" i="8"/>
  <c r="H541" i="8" s="1"/>
  <c r="B541" i="8"/>
  <c r="M540" i="8"/>
  <c r="Q540" i="8" s="1"/>
  <c r="I540" i="8"/>
  <c r="D540" i="8"/>
  <c r="H540" i="8" s="1"/>
  <c r="B540" i="8"/>
  <c r="M539" i="8"/>
  <c r="Q539" i="8" s="1"/>
  <c r="I539" i="8"/>
  <c r="D539" i="8"/>
  <c r="H539" i="8" s="1"/>
  <c r="B539" i="8"/>
  <c r="M538" i="8"/>
  <c r="Q538" i="8" s="1"/>
  <c r="I538" i="8"/>
  <c r="D538" i="8"/>
  <c r="H538" i="8" s="1"/>
  <c r="B538" i="8"/>
  <c r="M537" i="8"/>
  <c r="Q537" i="8" s="1"/>
  <c r="I537" i="8"/>
  <c r="D537" i="8"/>
  <c r="H537" i="8" s="1"/>
  <c r="B537" i="8"/>
  <c r="M536" i="8"/>
  <c r="Q536" i="8" s="1"/>
  <c r="I536" i="8"/>
  <c r="D536" i="8"/>
  <c r="H536" i="8" s="1"/>
  <c r="B536" i="8"/>
  <c r="M535" i="8"/>
  <c r="Q535" i="8" s="1"/>
  <c r="I535" i="8"/>
  <c r="D535" i="8"/>
  <c r="H535" i="8" s="1"/>
  <c r="B535" i="8"/>
  <c r="M534" i="8"/>
  <c r="Q534" i="8" s="1"/>
  <c r="I534" i="8"/>
  <c r="D534" i="8"/>
  <c r="H534" i="8" s="1"/>
  <c r="B534" i="8"/>
  <c r="M533" i="8"/>
  <c r="Q533" i="8" s="1"/>
  <c r="I533" i="8"/>
  <c r="D533" i="8"/>
  <c r="H533" i="8" s="1"/>
  <c r="B533" i="8"/>
  <c r="M532" i="8"/>
  <c r="Q532" i="8" s="1"/>
  <c r="I532" i="8"/>
  <c r="D532" i="8"/>
  <c r="H532" i="8" s="1"/>
  <c r="B532" i="8"/>
  <c r="M531" i="8"/>
  <c r="Q531" i="8" s="1"/>
  <c r="I531" i="8"/>
  <c r="D531" i="8"/>
  <c r="H531" i="8" s="1"/>
  <c r="B531" i="8"/>
  <c r="M530" i="8"/>
  <c r="Q530" i="8" s="1"/>
  <c r="I530" i="8"/>
  <c r="D530" i="8"/>
  <c r="H530" i="8" s="1"/>
  <c r="B530" i="8"/>
  <c r="M529" i="8"/>
  <c r="Q529" i="8" s="1"/>
  <c r="I529" i="8"/>
  <c r="D529" i="8"/>
  <c r="H529" i="8" s="1"/>
  <c r="B529" i="8"/>
  <c r="M528" i="8"/>
  <c r="Q528" i="8" s="1"/>
  <c r="I528" i="8"/>
  <c r="D528" i="8"/>
  <c r="H528" i="8" s="1"/>
  <c r="B528" i="8"/>
  <c r="M527" i="8"/>
  <c r="Q527" i="8" s="1"/>
  <c r="I527" i="8"/>
  <c r="D527" i="8"/>
  <c r="H527" i="8" s="1"/>
  <c r="B527" i="8"/>
  <c r="M526" i="8"/>
  <c r="Q526" i="8" s="1"/>
  <c r="I526" i="8"/>
  <c r="D526" i="8"/>
  <c r="H526" i="8" s="1"/>
  <c r="B526" i="8"/>
  <c r="M525" i="8"/>
  <c r="Q525" i="8" s="1"/>
  <c r="I525" i="8"/>
  <c r="D525" i="8"/>
  <c r="H525" i="8" s="1"/>
  <c r="B525" i="8"/>
  <c r="M524" i="8"/>
  <c r="Q524" i="8" s="1"/>
  <c r="I524" i="8"/>
  <c r="D524" i="8"/>
  <c r="H524" i="8" s="1"/>
  <c r="B524" i="8"/>
  <c r="M523" i="8"/>
  <c r="Q523" i="8" s="1"/>
  <c r="I523" i="8"/>
  <c r="D523" i="8"/>
  <c r="H523" i="8" s="1"/>
  <c r="B523" i="8"/>
  <c r="M522" i="8"/>
  <c r="Q522" i="8" s="1"/>
  <c r="I522" i="8"/>
  <c r="D522" i="8"/>
  <c r="H522" i="8" s="1"/>
  <c r="B522" i="8"/>
  <c r="M521" i="8"/>
  <c r="Q521" i="8" s="1"/>
  <c r="I521" i="8"/>
  <c r="D521" i="8"/>
  <c r="H521" i="8" s="1"/>
  <c r="B521" i="8"/>
  <c r="M520" i="8"/>
  <c r="Q520" i="8" s="1"/>
  <c r="I520" i="8"/>
  <c r="D520" i="8"/>
  <c r="H520" i="8" s="1"/>
  <c r="B520" i="8"/>
  <c r="M519" i="8"/>
  <c r="Q519" i="8" s="1"/>
  <c r="I519" i="8"/>
  <c r="D519" i="8"/>
  <c r="H519" i="8" s="1"/>
  <c r="B519" i="8"/>
  <c r="M518" i="8"/>
  <c r="Q518" i="8" s="1"/>
  <c r="I518" i="8"/>
  <c r="D518" i="8"/>
  <c r="H518" i="8" s="1"/>
  <c r="B518" i="8"/>
  <c r="M517" i="8"/>
  <c r="Q517" i="8" s="1"/>
  <c r="I517" i="8"/>
  <c r="D517" i="8"/>
  <c r="H517" i="8" s="1"/>
  <c r="B517" i="8"/>
  <c r="M516" i="8"/>
  <c r="Q516" i="8" s="1"/>
  <c r="I516" i="8"/>
  <c r="D516" i="8"/>
  <c r="H516" i="8" s="1"/>
  <c r="B516" i="8"/>
  <c r="M515" i="8"/>
  <c r="Q515" i="8" s="1"/>
  <c r="I515" i="8"/>
  <c r="D515" i="8"/>
  <c r="H515" i="8" s="1"/>
  <c r="B515" i="8"/>
  <c r="M514" i="8"/>
  <c r="Q514" i="8" s="1"/>
  <c r="I514" i="8"/>
  <c r="D514" i="8"/>
  <c r="H514" i="8" s="1"/>
  <c r="B514" i="8"/>
  <c r="M513" i="8"/>
  <c r="Q513" i="8" s="1"/>
  <c r="I513" i="8"/>
  <c r="D513" i="8"/>
  <c r="H513" i="8" s="1"/>
  <c r="B513" i="8"/>
  <c r="M512" i="8"/>
  <c r="Q512" i="8" s="1"/>
  <c r="I512" i="8"/>
  <c r="D512" i="8"/>
  <c r="H512" i="8" s="1"/>
  <c r="B512" i="8"/>
  <c r="M511" i="8"/>
  <c r="Q511" i="8" s="1"/>
  <c r="I511" i="8"/>
  <c r="D511" i="8"/>
  <c r="H511" i="8" s="1"/>
  <c r="B511" i="8"/>
  <c r="M510" i="8"/>
  <c r="Q510" i="8" s="1"/>
  <c r="I510" i="8"/>
  <c r="D510" i="8"/>
  <c r="H510" i="8" s="1"/>
  <c r="B510" i="8"/>
  <c r="M509" i="8"/>
  <c r="Q509" i="8" s="1"/>
  <c r="I509" i="8"/>
  <c r="D509" i="8"/>
  <c r="H509" i="8" s="1"/>
  <c r="B509" i="8"/>
  <c r="M508" i="8"/>
  <c r="Q508" i="8" s="1"/>
  <c r="I508" i="8"/>
  <c r="D508" i="8"/>
  <c r="H508" i="8" s="1"/>
  <c r="B508" i="8"/>
  <c r="M507" i="8"/>
  <c r="Q507" i="8" s="1"/>
  <c r="I507" i="8"/>
  <c r="D507" i="8"/>
  <c r="H507" i="8" s="1"/>
  <c r="B507" i="8"/>
  <c r="M506" i="8"/>
  <c r="Q506" i="8" s="1"/>
  <c r="I506" i="8"/>
  <c r="D506" i="8"/>
  <c r="H506" i="8" s="1"/>
  <c r="B506" i="8"/>
  <c r="M505" i="8"/>
  <c r="Q505" i="8" s="1"/>
  <c r="I505" i="8"/>
  <c r="D505" i="8"/>
  <c r="H505" i="8" s="1"/>
  <c r="B505" i="8"/>
  <c r="M504" i="8"/>
  <c r="Q504" i="8" s="1"/>
  <c r="I504" i="8"/>
  <c r="D504" i="8"/>
  <c r="H504" i="8" s="1"/>
  <c r="B504" i="8"/>
  <c r="M503" i="8"/>
  <c r="Q503" i="8" s="1"/>
  <c r="I503" i="8"/>
  <c r="D503" i="8"/>
  <c r="H503" i="8" s="1"/>
  <c r="B503" i="8"/>
  <c r="M502" i="8"/>
  <c r="Q502" i="8" s="1"/>
  <c r="I502" i="8"/>
  <c r="D502" i="8"/>
  <c r="H502" i="8" s="1"/>
  <c r="B502" i="8"/>
  <c r="M501" i="8"/>
  <c r="Q501" i="8" s="1"/>
  <c r="I501" i="8"/>
  <c r="D501" i="8"/>
  <c r="H501" i="8" s="1"/>
  <c r="B501" i="8"/>
  <c r="M500" i="8"/>
  <c r="Q500" i="8" s="1"/>
  <c r="I500" i="8"/>
  <c r="D500" i="8"/>
  <c r="H500" i="8" s="1"/>
  <c r="B500" i="8"/>
  <c r="M499" i="8"/>
  <c r="Q499" i="8" s="1"/>
  <c r="I499" i="8"/>
  <c r="D499" i="8"/>
  <c r="H499" i="8" s="1"/>
  <c r="B499" i="8"/>
  <c r="M498" i="8"/>
  <c r="Q498" i="8" s="1"/>
  <c r="I498" i="8"/>
  <c r="D498" i="8"/>
  <c r="H498" i="8" s="1"/>
  <c r="B498" i="8"/>
  <c r="M497" i="8"/>
  <c r="Q497" i="8" s="1"/>
  <c r="I497" i="8"/>
  <c r="D497" i="8"/>
  <c r="H497" i="8" s="1"/>
  <c r="B497" i="8"/>
  <c r="M496" i="8"/>
  <c r="Q496" i="8" s="1"/>
  <c r="I496" i="8"/>
  <c r="D496" i="8"/>
  <c r="H496" i="8" s="1"/>
  <c r="B496" i="8"/>
  <c r="M495" i="8"/>
  <c r="Q495" i="8" s="1"/>
  <c r="I495" i="8"/>
  <c r="D495" i="8"/>
  <c r="H495" i="8" s="1"/>
  <c r="B495" i="8"/>
  <c r="M494" i="8"/>
  <c r="Q494" i="8" s="1"/>
  <c r="I494" i="8"/>
  <c r="D494" i="8"/>
  <c r="H494" i="8" s="1"/>
  <c r="B494" i="8"/>
  <c r="M493" i="8"/>
  <c r="Q493" i="8" s="1"/>
  <c r="I493" i="8"/>
  <c r="D493" i="8"/>
  <c r="H493" i="8" s="1"/>
  <c r="B493" i="8"/>
  <c r="M492" i="8"/>
  <c r="Q492" i="8" s="1"/>
  <c r="I492" i="8"/>
  <c r="D492" i="8"/>
  <c r="H492" i="8" s="1"/>
  <c r="B492" i="8"/>
  <c r="M491" i="8"/>
  <c r="Q491" i="8" s="1"/>
  <c r="I491" i="8"/>
  <c r="D491" i="8"/>
  <c r="H491" i="8" s="1"/>
  <c r="B491" i="8"/>
  <c r="M490" i="8"/>
  <c r="Q490" i="8" s="1"/>
  <c r="I490" i="8"/>
  <c r="D490" i="8"/>
  <c r="H490" i="8" s="1"/>
  <c r="B490" i="8"/>
  <c r="M489" i="8"/>
  <c r="Q489" i="8" s="1"/>
  <c r="I489" i="8"/>
  <c r="D489" i="8"/>
  <c r="H489" i="8" s="1"/>
  <c r="B489" i="8"/>
  <c r="M488" i="8"/>
  <c r="Q488" i="8" s="1"/>
  <c r="I488" i="8"/>
  <c r="D488" i="8"/>
  <c r="H488" i="8" s="1"/>
  <c r="B488" i="8"/>
  <c r="M487" i="8"/>
  <c r="Q487" i="8" s="1"/>
  <c r="I487" i="8"/>
  <c r="D487" i="8"/>
  <c r="H487" i="8" s="1"/>
  <c r="B487" i="8"/>
  <c r="M486" i="8"/>
  <c r="Q486" i="8" s="1"/>
  <c r="I486" i="8"/>
  <c r="D486" i="8"/>
  <c r="H486" i="8" s="1"/>
  <c r="B486" i="8"/>
  <c r="M485" i="8"/>
  <c r="Q485" i="8" s="1"/>
  <c r="I485" i="8"/>
  <c r="D485" i="8"/>
  <c r="H485" i="8" s="1"/>
  <c r="B485" i="8"/>
  <c r="M484" i="8"/>
  <c r="Q484" i="8" s="1"/>
  <c r="I484" i="8"/>
  <c r="D484" i="8"/>
  <c r="H484" i="8" s="1"/>
  <c r="B484" i="8"/>
  <c r="M483" i="8"/>
  <c r="Q483" i="8" s="1"/>
  <c r="I483" i="8"/>
  <c r="D483" i="8"/>
  <c r="H483" i="8" s="1"/>
  <c r="B483" i="8"/>
  <c r="M482" i="8"/>
  <c r="Q482" i="8" s="1"/>
  <c r="I482" i="8"/>
  <c r="D482" i="8"/>
  <c r="H482" i="8" s="1"/>
  <c r="B482" i="8"/>
  <c r="M481" i="8"/>
  <c r="Q481" i="8" s="1"/>
  <c r="I481" i="8"/>
  <c r="D481" i="8"/>
  <c r="H481" i="8" s="1"/>
  <c r="B481" i="8"/>
  <c r="M480" i="8"/>
  <c r="Q480" i="8" s="1"/>
  <c r="I480" i="8"/>
  <c r="D480" i="8"/>
  <c r="H480" i="8" s="1"/>
  <c r="B480" i="8"/>
  <c r="M479" i="8"/>
  <c r="Q479" i="8" s="1"/>
  <c r="I479" i="8"/>
  <c r="D479" i="8"/>
  <c r="H479" i="8" s="1"/>
  <c r="B479" i="8"/>
  <c r="M478" i="8"/>
  <c r="Q478" i="8" s="1"/>
  <c r="I478" i="8"/>
  <c r="D478" i="8"/>
  <c r="H478" i="8" s="1"/>
  <c r="B478" i="8"/>
  <c r="M477" i="8"/>
  <c r="Q477" i="8" s="1"/>
  <c r="I477" i="8"/>
  <c r="D477" i="8"/>
  <c r="H477" i="8" s="1"/>
  <c r="B477" i="8"/>
  <c r="M476" i="8"/>
  <c r="Q476" i="8" s="1"/>
  <c r="I476" i="8"/>
  <c r="D476" i="8"/>
  <c r="H476" i="8" s="1"/>
  <c r="B476" i="8"/>
  <c r="M475" i="8"/>
  <c r="Q475" i="8" s="1"/>
  <c r="I475" i="8"/>
  <c r="D475" i="8"/>
  <c r="H475" i="8" s="1"/>
  <c r="B475" i="8"/>
  <c r="M474" i="8"/>
  <c r="Q474" i="8" s="1"/>
  <c r="I474" i="8"/>
  <c r="D474" i="8"/>
  <c r="H474" i="8" s="1"/>
  <c r="B474" i="8"/>
  <c r="M473" i="8"/>
  <c r="Q473" i="8" s="1"/>
  <c r="I473" i="8"/>
  <c r="D473" i="8"/>
  <c r="H473" i="8" s="1"/>
  <c r="B473" i="8"/>
  <c r="M472" i="8"/>
  <c r="Q472" i="8" s="1"/>
  <c r="I472" i="8"/>
  <c r="D472" i="8"/>
  <c r="H472" i="8" s="1"/>
  <c r="B472" i="8"/>
  <c r="M471" i="8"/>
  <c r="Q471" i="8" s="1"/>
  <c r="I471" i="8"/>
  <c r="D471" i="8"/>
  <c r="H471" i="8" s="1"/>
  <c r="B471" i="8"/>
  <c r="M470" i="8"/>
  <c r="Q470" i="8" s="1"/>
  <c r="I470" i="8"/>
  <c r="D470" i="8"/>
  <c r="H470" i="8" s="1"/>
  <c r="B470" i="8"/>
  <c r="M469" i="8"/>
  <c r="Q469" i="8" s="1"/>
  <c r="I469" i="8"/>
  <c r="D469" i="8"/>
  <c r="H469" i="8" s="1"/>
  <c r="B469" i="8"/>
  <c r="M468" i="8"/>
  <c r="Q468" i="8" s="1"/>
  <c r="I468" i="8"/>
  <c r="D468" i="8"/>
  <c r="H468" i="8" s="1"/>
  <c r="B468" i="8"/>
  <c r="M467" i="8"/>
  <c r="Q467" i="8" s="1"/>
  <c r="I467" i="8"/>
  <c r="D467" i="8"/>
  <c r="H467" i="8" s="1"/>
  <c r="B467" i="8"/>
  <c r="M466" i="8"/>
  <c r="Q466" i="8" s="1"/>
  <c r="I466" i="8"/>
  <c r="D466" i="8"/>
  <c r="H466" i="8" s="1"/>
  <c r="B466" i="8"/>
  <c r="M465" i="8"/>
  <c r="Q465" i="8" s="1"/>
  <c r="I465" i="8"/>
  <c r="D465" i="8"/>
  <c r="H465" i="8" s="1"/>
  <c r="B465" i="8"/>
  <c r="M464" i="8"/>
  <c r="Q464" i="8" s="1"/>
  <c r="I464" i="8"/>
  <c r="D464" i="8"/>
  <c r="H464" i="8" s="1"/>
  <c r="B464" i="8"/>
  <c r="M463" i="8"/>
  <c r="Q463" i="8" s="1"/>
  <c r="I463" i="8"/>
  <c r="D463" i="8"/>
  <c r="H463" i="8" s="1"/>
  <c r="B463" i="8"/>
  <c r="M462" i="8"/>
  <c r="Q462" i="8" s="1"/>
  <c r="I462" i="8"/>
  <c r="D462" i="8"/>
  <c r="H462" i="8" s="1"/>
  <c r="B462" i="8"/>
  <c r="M461" i="8"/>
  <c r="Q461" i="8" s="1"/>
  <c r="I461" i="8"/>
  <c r="D461" i="8"/>
  <c r="H461" i="8" s="1"/>
  <c r="B461" i="8"/>
  <c r="M460" i="8"/>
  <c r="Q460" i="8" s="1"/>
  <c r="I460" i="8"/>
  <c r="D460" i="8"/>
  <c r="H460" i="8" s="1"/>
  <c r="B460" i="8"/>
  <c r="M459" i="8"/>
  <c r="Q459" i="8" s="1"/>
  <c r="I459" i="8"/>
  <c r="D459" i="8"/>
  <c r="H459" i="8" s="1"/>
  <c r="B459" i="8"/>
  <c r="M458" i="8"/>
  <c r="Q458" i="8" s="1"/>
  <c r="I458" i="8"/>
  <c r="D458" i="8"/>
  <c r="H458" i="8" s="1"/>
  <c r="B458" i="8"/>
  <c r="M457" i="8"/>
  <c r="Q457" i="8" s="1"/>
  <c r="I457" i="8"/>
  <c r="D457" i="8"/>
  <c r="H457" i="8" s="1"/>
  <c r="B457" i="8"/>
  <c r="M456" i="8"/>
  <c r="Q456" i="8" s="1"/>
  <c r="I456" i="8"/>
  <c r="D456" i="8"/>
  <c r="H456" i="8" s="1"/>
  <c r="B456" i="8"/>
  <c r="M455" i="8"/>
  <c r="Q455" i="8" s="1"/>
  <c r="I455" i="8"/>
  <c r="D455" i="8"/>
  <c r="H455" i="8" s="1"/>
  <c r="B455" i="8"/>
  <c r="M454" i="8"/>
  <c r="Q454" i="8" s="1"/>
  <c r="I454" i="8"/>
  <c r="D454" i="8"/>
  <c r="H454" i="8" s="1"/>
  <c r="B454" i="8"/>
  <c r="M453" i="8"/>
  <c r="Q453" i="8" s="1"/>
  <c r="I453" i="8"/>
  <c r="D453" i="8"/>
  <c r="H453" i="8" s="1"/>
  <c r="B453" i="8"/>
  <c r="M452" i="8"/>
  <c r="Q452" i="8" s="1"/>
  <c r="I452" i="8"/>
  <c r="D452" i="8"/>
  <c r="H452" i="8" s="1"/>
  <c r="B452" i="8"/>
  <c r="M451" i="8"/>
  <c r="Q451" i="8" s="1"/>
  <c r="I451" i="8"/>
  <c r="D451" i="8"/>
  <c r="H451" i="8" s="1"/>
  <c r="B451" i="8"/>
  <c r="M450" i="8"/>
  <c r="Q450" i="8" s="1"/>
  <c r="I450" i="8"/>
  <c r="D450" i="8"/>
  <c r="H450" i="8" s="1"/>
  <c r="B450" i="8"/>
  <c r="M449" i="8"/>
  <c r="Q449" i="8" s="1"/>
  <c r="I449" i="8"/>
  <c r="D449" i="8"/>
  <c r="H449" i="8" s="1"/>
  <c r="B449" i="8"/>
  <c r="M448" i="8"/>
  <c r="Q448" i="8" s="1"/>
  <c r="I448" i="8"/>
  <c r="D448" i="8"/>
  <c r="H448" i="8" s="1"/>
  <c r="B448" i="8"/>
  <c r="M447" i="8"/>
  <c r="Q447" i="8" s="1"/>
  <c r="I447" i="8"/>
  <c r="D447" i="8"/>
  <c r="H447" i="8" s="1"/>
  <c r="B447" i="8"/>
  <c r="M446" i="8"/>
  <c r="Q446" i="8" s="1"/>
  <c r="I446" i="8"/>
  <c r="D446" i="8"/>
  <c r="H446" i="8" s="1"/>
  <c r="B446" i="8"/>
  <c r="M445" i="8"/>
  <c r="Q445" i="8" s="1"/>
  <c r="I445" i="8"/>
  <c r="D445" i="8"/>
  <c r="H445" i="8" s="1"/>
  <c r="B445" i="8"/>
  <c r="M444" i="8"/>
  <c r="Q444" i="8" s="1"/>
  <c r="I444" i="8"/>
  <c r="D444" i="8"/>
  <c r="H444" i="8" s="1"/>
  <c r="B444" i="8"/>
  <c r="M443" i="8"/>
  <c r="Q443" i="8" s="1"/>
  <c r="I443" i="8"/>
  <c r="D443" i="8"/>
  <c r="H443" i="8" s="1"/>
  <c r="B443" i="8"/>
  <c r="M442" i="8"/>
  <c r="Q442" i="8" s="1"/>
  <c r="I442" i="8"/>
  <c r="D442" i="8"/>
  <c r="H442" i="8" s="1"/>
  <c r="B442" i="8"/>
  <c r="M441" i="8"/>
  <c r="Q441" i="8" s="1"/>
  <c r="I441" i="8"/>
  <c r="D441" i="8"/>
  <c r="H441" i="8" s="1"/>
  <c r="B441" i="8"/>
  <c r="M440" i="8"/>
  <c r="Q440" i="8" s="1"/>
  <c r="I440" i="8"/>
  <c r="D440" i="8"/>
  <c r="H440" i="8" s="1"/>
  <c r="B440" i="8"/>
  <c r="M439" i="8"/>
  <c r="Q439" i="8" s="1"/>
  <c r="I439" i="8"/>
  <c r="D439" i="8"/>
  <c r="H439" i="8" s="1"/>
  <c r="B439" i="8"/>
  <c r="M438" i="8"/>
  <c r="Q438" i="8" s="1"/>
  <c r="I438" i="8"/>
  <c r="D438" i="8"/>
  <c r="H438" i="8" s="1"/>
  <c r="B438" i="8"/>
  <c r="M437" i="8"/>
  <c r="Q437" i="8" s="1"/>
  <c r="I437" i="8"/>
  <c r="D437" i="8"/>
  <c r="H437" i="8" s="1"/>
  <c r="B437" i="8"/>
  <c r="M436" i="8"/>
  <c r="Q436" i="8" s="1"/>
  <c r="I436" i="8"/>
  <c r="D436" i="8"/>
  <c r="H436" i="8" s="1"/>
  <c r="B436" i="8"/>
  <c r="M435" i="8"/>
  <c r="Q435" i="8" s="1"/>
  <c r="I435" i="8"/>
  <c r="D435" i="8"/>
  <c r="H435" i="8" s="1"/>
  <c r="B435" i="8"/>
  <c r="M434" i="8"/>
  <c r="Q434" i="8" s="1"/>
  <c r="I434" i="8"/>
  <c r="D434" i="8"/>
  <c r="H434" i="8" s="1"/>
  <c r="B434" i="8"/>
  <c r="M433" i="8"/>
  <c r="Q433" i="8" s="1"/>
  <c r="I433" i="8"/>
  <c r="D433" i="8"/>
  <c r="H433" i="8" s="1"/>
  <c r="B433" i="8"/>
  <c r="M432" i="8"/>
  <c r="Q432" i="8" s="1"/>
  <c r="I432" i="8"/>
  <c r="D432" i="8"/>
  <c r="H432" i="8" s="1"/>
  <c r="B432" i="8"/>
  <c r="M431" i="8"/>
  <c r="Q431" i="8" s="1"/>
  <c r="I431" i="8"/>
  <c r="D431" i="8"/>
  <c r="H431" i="8" s="1"/>
  <c r="B431" i="8"/>
  <c r="M430" i="8"/>
  <c r="Q430" i="8" s="1"/>
  <c r="I430" i="8"/>
  <c r="D430" i="8"/>
  <c r="H430" i="8" s="1"/>
  <c r="B430" i="8"/>
  <c r="M429" i="8"/>
  <c r="Q429" i="8" s="1"/>
  <c r="I429" i="8"/>
  <c r="D429" i="8"/>
  <c r="H429" i="8" s="1"/>
  <c r="B429" i="8"/>
  <c r="M428" i="8"/>
  <c r="Q428" i="8" s="1"/>
  <c r="I428" i="8"/>
  <c r="D428" i="8"/>
  <c r="H428" i="8" s="1"/>
  <c r="B428" i="8"/>
  <c r="M427" i="8"/>
  <c r="Q427" i="8" s="1"/>
  <c r="I427" i="8"/>
  <c r="D427" i="8"/>
  <c r="H427" i="8" s="1"/>
  <c r="B427" i="8"/>
  <c r="M426" i="8"/>
  <c r="Q426" i="8" s="1"/>
  <c r="I426" i="8"/>
  <c r="D426" i="8"/>
  <c r="H426" i="8" s="1"/>
  <c r="B426" i="8"/>
  <c r="M425" i="8"/>
  <c r="Q425" i="8" s="1"/>
  <c r="I425" i="8"/>
  <c r="D425" i="8"/>
  <c r="H425" i="8" s="1"/>
  <c r="B425" i="8"/>
  <c r="M424" i="8"/>
  <c r="Q424" i="8" s="1"/>
  <c r="I424" i="8"/>
  <c r="D424" i="8"/>
  <c r="H424" i="8" s="1"/>
  <c r="B424" i="8"/>
  <c r="M423" i="8"/>
  <c r="Q423" i="8" s="1"/>
  <c r="I423" i="8"/>
  <c r="D423" i="8"/>
  <c r="H423" i="8" s="1"/>
  <c r="B423" i="8"/>
  <c r="M422" i="8"/>
  <c r="Q422" i="8" s="1"/>
  <c r="I422" i="8"/>
  <c r="D422" i="8"/>
  <c r="H422" i="8" s="1"/>
  <c r="B422" i="8"/>
  <c r="M421" i="8"/>
  <c r="Q421" i="8" s="1"/>
  <c r="I421" i="8"/>
  <c r="D421" i="8"/>
  <c r="H421" i="8" s="1"/>
  <c r="B421" i="8"/>
  <c r="M420" i="8"/>
  <c r="Q420" i="8" s="1"/>
  <c r="I420" i="8"/>
  <c r="D420" i="8"/>
  <c r="H420" i="8" s="1"/>
  <c r="B420" i="8"/>
  <c r="M419" i="8"/>
  <c r="Q419" i="8" s="1"/>
  <c r="I419" i="8"/>
  <c r="D419" i="8"/>
  <c r="H419" i="8" s="1"/>
  <c r="B419" i="8"/>
  <c r="M418" i="8"/>
  <c r="Q418" i="8" s="1"/>
  <c r="I418" i="8"/>
  <c r="D418" i="8"/>
  <c r="H418" i="8" s="1"/>
  <c r="B418" i="8"/>
  <c r="M417" i="8"/>
  <c r="Q417" i="8" s="1"/>
  <c r="I417" i="8"/>
  <c r="D417" i="8"/>
  <c r="H417" i="8" s="1"/>
  <c r="B417" i="8"/>
  <c r="M416" i="8"/>
  <c r="Q416" i="8" s="1"/>
  <c r="I416" i="8"/>
  <c r="D416" i="8"/>
  <c r="H416" i="8" s="1"/>
  <c r="B416" i="8"/>
  <c r="M415" i="8"/>
  <c r="Q415" i="8" s="1"/>
  <c r="I415" i="8"/>
  <c r="D415" i="8"/>
  <c r="H415" i="8" s="1"/>
  <c r="B415" i="8"/>
  <c r="M414" i="8"/>
  <c r="Q414" i="8" s="1"/>
  <c r="I414" i="8"/>
  <c r="D414" i="8"/>
  <c r="H414" i="8" s="1"/>
  <c r="B414" i="8"/>
  <c r="M413" i="8"/>
  <c r="Q413" i="8" s="1"/>
  <c r="I413" i="8"/>
  <c r="D413" i="8"/>
  <c r="H413" i="8" s="1"/>
  <c r="B413" i="8"/>
  <c r="M412" i="8"/>
  <c r="Q412" i="8" s="1"/>
  <c r="I412" i="8"/>
  <c r="D412" i="8"/>
  <c r="H412" i="8" s="1"/>
  <c r="B412" i="8"/>
  <c r="M411" i="8"/>
  <c r="Q411" i="8" s="1"/>
  <c r="I411" i="8"/>
  <c r="D411" i="8"/>
  <c r="H411" i="8" s="1"/>
  <c r="B411" i="8"/>
  <c r="M410" i="8"/>
  <c r="Q410" i="8" s="1"/>
  <c r="I410" i="8"/>
  <c r="D410" i="8"/>
  <c r="H410" i="8" s="1"/>
  <c r="B410" i="8"/>
  <c r="M409" i="8"/>
  <c r="Q409" i="8" s="1"/>
  <c r="I409" i="8"/>
  <c r="D409" i="8"/>
  <c r="H409" i="8" s="1"/>
  <c r="B409" i="8"/>
  <c r="M408" i="8"/>
  <c r="Q408" i="8" s="1"/>
  <c r="I408" i="8"/>
  <c r="D408" i="8"/>
  <c r="H408" i="8" s="1"/>
  <c r="B408" i="8"/>
  <c r="M407" i="8"/>
  <c r="Q407" i="8" s="1"/>
  <c r="I407" i="8"/>
  <c r="D407" i="8"/>
  <c r="H407" i="8" s="1"/>
  <c r="B407" i="8"/>
  <c r="M406" i="8"/>
  <c r="Q406" i="8" s="1"/>
  <c r="I406" i="8"/>
  <c r="D406" i="8"/>
  <c r="H406" i="8" s="1"/>
  <c r="B406" i="8"/>
  <c r="M405" i="8"/>
  <c r="Q405" i="8" s="1"/>
  <c r="I405" i="8"/>
  <c r="D405" i="8"/>
  <c r="H405" i="8" s="1"/>
  <c r="B405" i="8"/>
  <c r="M404" i="8"/>
  <c r="Q404" i="8" s="1"/>
  <c r="I404" i="8"/>
  <c r="D404" i="8"/>
  <c r="H404" i="8" s="1"/>
  <c r="B404" i="8"/>
  <c r="M403" i="8"/>
  <c r="Q403" i="8" s="1"/>
  <c r="I403" i="8"/>
  <c r="D403" i="8"/>
  <c r="H403" i="8" s="1"/>
  <c r="B403" i="8"/>
  <c r="M402" i="8"/>
  <c r="Q402" i="8" s="1"/>
  <c r="I402" i="8"/>
  <c r="D402" i="8"/>
  <c r="H402" i="8" s="1"/>
  <c r="B402" i="8"/>
  <c r="M401" i="8"/>
  <c r="Q401" i="8" s="1"/>
  <c r="I401" i="8"/>
  <c r="D401" i="8"/>
  <c r="H401" i="8" s="1"/>
  <c r="B401" i="8"/>
  <c r="M400" i="8"/>
  <c r="Q400" i="8" s="1"/>
  <c r="I400" i="8"/>
  <c r="D400" i="8"/>
  <c r="H400" i="8" s="1"/>
  <c r="B400" i="8"/>
  <c r="M399" i="8"/>
  <c r="Q399" i="8" s="1"/>
  <c r="I399" i="8"/>
  <c r="D399" i="8"/>
  <c r="H399" i="8" s="1"/>
  <c r="B399" i="8"/>
  <c r="M398" i="8"/>
  <c r="Q398" i="8" s="1"/>
  <c r="I398" i="8"/>
  <c r="D398" i="8"/>
  <c r="H398" i="8" s="1"/>
  <c r="B398" i="8"/>
  <c r="M397" i="8"/>
  <c r="Q397" i="8" s="1"/>
  <c r="I397" i="8"/>
  <c r="D397" i="8"/>
  <c r="H397" i="8" s="1"/>
  <c r="B397" i="8"/>
  <c r="M396" i="8"/>
  <c r="Q396" i="8" s="1"/>
  <c r="I396" i="8"/>
  <c r="D396" i="8"/>
  <c r="H396" i="8" s="1"/>
  <c r="B396" i="8"/>
  <c r="M395" i="8"/>
  <c r="Q395" i="8" s="1"/>
  <c r="I395" i="8"/>
  <c r="D395" i="8"/>
  <c r="H395" i="8" s="1"/>
  <c r="B395" i="8"/>
  <c r="M394" i="8"/>
  <c r="Q394" i="8" s="1"/>
  <c r="I394" i="8"/>
  <c r="D394" i="8"/>
  <c r="H394" i="8" s="1"/>
  <c r="B394" i="8"/>
  <c r="M393" i="8"/>
  <c r="Q393" i="8" s="1"/>
  <c r="I393" i="8"/>
  <c r="D393" i="8"/>
  <c r="H393" i="8" s="1"/>
  <c r="B393" i="8"/>
  <c r="M392" i="8"/>
  <c r="Q392" i="8" s="1"/>
  <c r="I392" i="8"/>
  <c r="D392" i="8"/>
  <c r="H392" i="8" s="1"/>
  <c r="B392" i="8"/>
  <c r="M391" i="8"/>
  <c r="Q391" i="8" s="1"/>
  <c r="I391" i="8"/>
  <c r="D391" i="8"/>
  <c r="H391" i="8" s="1"/>
  <c r="B391" i="8"/>
  <c r="M390" i="8"/>
  <c r="Q390" i="8" s="1"/>
  <c r="I390" i="8"/>
  <c r="D390" i="8"/>
  <c r="H390" i="8" s="1"/>
  <c r="B390" i="8"/>
  <c r="M389" i="8"/>
  <c r="Q389" i="8" s="1"/>
  <c r="I389" i="8"/>
  <c r="D389" i="8"/>
  <c r="H389" i="8" s="1"/>
  <c r="B389" i="8"/>
  <c r="M388" i="8"/>
  <c r="Q388" i="8" s="1"/>
  <c r="I388" i="8"/>
  <c r="D388" i="8"/>
  <c r="H388" i="8" s="1"/>
  <c r="B388" i="8"/>
  <c r="M387" i="8"/>
  <c r="Q387" i="8" s="1"/>
  <c r="I387" i="8"/>
  <c r="D387" i="8"/>
  <c r="H387" i="8" s="1"/>
  <c r="B387" i="8"/>
  <c r="M386" i="8"/>
  <c r="Q386" i="8" s="1"/>
  <c r="I386" i="8"/>
  <c r="D386" i="8"/>
  <c r="H386" i="8" s="1"/>
  <c r="B386" i="8"/>
  <c r="M385" i="8"/>
  <c r="Q385" i="8" s="1"/>
  <c r="I385" i="8"/>
  <c r="D385" i="8"/>
  <c r="H385" i="8" s="1"/>
  <c r="B385" i="8"/>
  <c r="M384" i="8"/>
  <c r="Q384" i="8" s="1"/>
  <c r="I384" i="8"/>
  <c r="D384" i="8"/>
  <c r="H384" i="8" s="1"/>
  <c r="B384" i="8"/>
  <c r="M383" i="8"/>
  <c r="Q383" i="8" s="1"/>
  <c r="I383" i="8"/>
  <c r="D383" i="8"/>
  <c r="H383" i="8" s="1"/>
  <c r="B383" i="8"/>
  <c r="M382" i="8"/>
  <c r="Q382" i="8" s="1"/>
  <c r="I382" i="8"/>
  <c r="D382" i="8"/>
  <c r="H382" i="8" s="1"/>
  <c r="B382" i="8"/>
  <c r="M381" i="8"/>
  <c r="Q381" i="8" s="1"/>
  <c r="I381" i="8"/>
  <c r="D381" i="8"/>
  <c r="H381" i="8" s="1"/>
  <c r="B381" i="8"/>
  <c r="M380" i="8"/>
  <c r="Q380" i="8" s="1"/>
  <c r="I380" i="8"/>
  <c r="D380" i="8"/>
  <c r="H380" i="8" s="1"/>
  <c r="B380" i="8"/>
  <c r="M379" i="8"/>
  <c r="Q379" i="8" s="1"/>
  <c r="I379" i="8"/>
  <c r="D379" i="8"/>
  <c r="H379" i="8" s="1"/>
  <c r="B379" i="8"/>
  <c r="M378" i="8"/>
  <c r="Q378" i="8" s="1"/>
  <c r="I378" i="8"/>
  <c r="D378" i="8"/>
  <c r="H378" i="8" s="1"/>
  <c r="B378" i="8"/>
  <c r="M377" i="8"/>
  <c r="Q377" i="8" s="1"/>
  <c r="I377" i="8"/>
  <c r="D377" i="8"/>
  <c r="H377" i="8" s="1"/>
  <c r="B377" i="8"/>
  <c r="M376" i="8"/>
  <c r="Q376" i="8" s="1"/>
  <c r="I376" i="8"/>
  <c r="D376" i="8"/>
  <c r="H376" i="8" s="1"/>
  <c r="B376" i="8"/>
  <c r="M375" i="8"/>
  <c r="Q375" i="8" s="1"/>
  <c r="I375" i="8"/>
  <c r="D375" i="8"/>
  <c r="H375" i="8" s="1"/>
  <c r="B375" i="8"/>
  <c r="M374" i="8"/>
  <c r="Q374" i="8" s="1"/>
  <c r="I374" i="8"/>
  <c r="D374" i="8"/>
  <c r="H374" i="8" s="1"/>
  <c r="B374" i="8"/>
  <c r="M373" i="8"/>
  <c r="Q373" i="8" s="1"/>
  <c r="I373" i="8"/>
  <c r="D373" i="8"/>
  <c r="H373" i="8" s="1"/>
  <c r="B373" i="8"/>
  <c r="M372" i="8"/>
  <c r="Q372" i="8" s="1"/>
  <c r="I372" i="8"/>
  <c r="D372" i="8"/>
  <c r="H372" i="8" s="1"/>
  <c r="B372" i="8"/>
  <c r="M371" i="8"/>
  <c r="Q371" i="8" s="1"/>
  <c r="I371" i="8"/>
  <c r="D371" i="8"/>
  <c r="H371" i="8" s="1"/>
  <c r="B371" i="8"/>
  <c r="M370" i="8"/>
  <c r="Q370" i="8" s="1"/>
  <c r="I370" i="8"/>
  <c r="D370" i="8"/>
  <c r="H370" i="8" s="1"/>
  <c r="B370" i="8"/>
  <c r="M369" i="8"/>
  <c r="Q369" i="8" s="1"/>
  <c r="I369" i="8"/>
  <c r="D369" i="8"/>
  <c r="H369" i="8" s="1"/>
  <c r="B369" i="8"/>
  <c r="M368" i="8"/>
  <c r="Q368" i="8" s="1"/>
  <c r="I368" i="8"/>
  <c r="D368" i="8"/>
  <c r="H368" i="8" s="1"/>
  <c r="B368" i="8"/>
  <c r="M367" i="8"/>
  <c r="Q367" i="8" s="1"/>
  <c r="I367" i="8"/>
  <c r="D367" i="8"/>
  <c r="H367" i="8" s="1"/>
  <c r="B367" i="8"/>
  <c r="M366" i="8"/>
  <c r="Q366" i="8" s="1"/>
  <c r="I366" i="8"/>
  <c r="D366" i="8"/>
  <c r="H366" i="8" s="1"/>
  <c r="B366" i="8"/>
  <c r="M365" i="8"/>
  <c r="Q365" i="8" s="1"/>
  <c r="I365" i="8"/>
  <c r="D365" i="8"/>
  <c r="H365" i="8" s="1"/>
  <c r="B365" i="8"/>
  <c r="M364" i="8"/>
  <c r="Q364" i="8" s="1"/>
  <c r="I364" i="8"/>
  <c r="D364" i="8"/>
  <c r="H364" i="8" s="1"/>
  <c r="B364" i="8"/>
  <c r="M363" i="8"/>
  <c r="Q363" i="8" s="1"/>
  <c r="I363" i="8"/>
  <c r="D363" i="8"/>
  <c r="H363" i="8" s="1"/>
  <c r="B363" i="8"/>
  <c r="M362" i="8"/>
  <c r="Q362" i="8" s="1"/>
  <c r="I362" i="8"/>
  <c r="D362" i="8"/>
  <c r="H362" i="8" s="1"/>
  <c r="B362" i="8"/>
  <c r="M361" i="8"/>
  <c r="Q361" i="8" s="1"/>
  <c r="I361" i="8"/>
  <c r="D361" i="8"/>
  <c r="H361" i="8" s="1"/>
  <c r="B361" i="8"/>
  <c r="M360" i="8"/>
  <c r="Q360" i="8" s="1"/>
  <c r="I360" i="8"/>
  <c r="D360" i="8"/>
  <c r="H360" i="8" s="1"/>
  <c r="B360" i="8"/>
  <c r="M359" i="8"/>
  <c r="Q359" i="8" s="1"/>
  <c r="I359" i="8"/>
  <c r="D359" i="8"/>
  <c r="H359" i="8" s="1"/>
  <c r="B359" i="8"/>
  <c r="M358" i="8"/>
  <c r="Q358" i="8" s="1"/>
  <c r="I358" i="8"/>
  <c r="D358" i="8"/>
  <c r="H358" i="8" s="1"/>
  <c r="B358" i="8"/>
  <c r="M357" i="8"/>
  <c r="Q357" i="8" s="1"/>
  <c r="I357" i="8"/>
  <c r="D357" i="8"/>
  <c r="H357" i="8" s="1"/>
  <c r="B357" i="8"/>
  <c r="M356" i="8"/>
  <c r="Q356" i="8" s="1"/>
  <c r="I356" i="8"/>
  <c r="D356" i="8"/>
  <c r="H356" i="8" s="1"/>
  <c r="B356" i="8"/>
  <c r="M355" i="8"/>
  <c r="Q355" i="8" s="1"/>
  <c r="I355" i="8"/>
  <c r="D355" i="8"/>
  <c r="H355" i="8" s="1"/>
  <c r="B355" i="8"/>
  <c r="M354" i="8"/>
  <c r="Q354" i="8" s="1"/>
  <c r="I354" i="8"/>
  <c r="D354" i="8"/>
  <c r="H354" i="8" s="1"/>
  <c r="B354" i="8"/>
  <c r="M353" i="8"/>
  <c r="Q353" i="8" s="1"/>
  <c r="I353" i="8"/>
  <c r="D353" i="8"/>
  <c r="H353" i="8" s="1"/>
  <c r="B353" i="8"/>
  <c r="M352" i="8"/>
  <c r="Q352" i="8" s="1"/>
  <c r="I352" i="8"/>
  <c r="D352" i="8"/>
  <c r="H352" i="8" s="1"/>
  <c r="B352" i="8"/>
  <c r="M351" i="8"/>
  <c r="Q351" i="8" s="1"/>
  <c r="I351" i="8"/>
  <c r="D351" i="8"/>
  <c r="H351" i="8" s="1"/>
  <c r="B351" i="8"/>
  <c r="M350" i="8"/>
  <c r="Q350" i="8" s="1"/>
  <c r="I350" i="8"/>
  <c r="D350" i="8"/>
  <c r="H350" i="8" s="1"/>
  <c r="B350" i="8"/>
  <c r="M349" i="8"/>
  <c r="Q349" i="8" s="1"/>
  <c r="J349" i="8"/>
  <c r="I349" i="8"/>
  <c r="D349" i="8"/>
  <c r="H349" i="8" s="1"/>
  <c r="B349" i="8"/>
  <c r="M348" i="8"/>
  <c r="Q348" i="8" s="1"/>
  <c r="I348" i="8"/>
  <c r="D348" i="8"/>
  <c r="H348" i="8" s="1"/>
  <c r="B348" i="8"/>
  <c r="M347" i="8"/>
  <c r="Q347" i="8" s="1"/>
  <c r="I347" i="8"/>
  <c r="D347" i="8"/>
  <c r="H347" i="8" s="1"/>
  <c r="B347" i="8"/>
  <c r="M346" i="8"/>
  <c r="Q346" i="8" s="1"/>
  <c r="I346" i="8"/>
  <c r="D346" i="8"/>
  <c r="H346" i="8" s="1"/>
  <c r="B346" i="8"/>
  <c r="M345" i="8"/>
  <c r="Q345" i="8" s="1"/>
  <c r="J345" i="8"/>
  <c r="I345" i="8"/>
  <c r="D345" i="8"/>
  <c r="H345" i="8" s="1"/>
  <c r="B345" i="8"/>
  <c r="M344" i="8"/>
  <c r="Q344" i="8" s="1"/>
  <c r="I344" i="8"/>
  <c r="D344" i="8"/>
  <c r="H344" i="8" s="1"/>
  <c r="B344" i="8"/>
  <c r="M343" i="8"/>
  <c r="Q343" i="8" s="1"/>
  <c r="I343" i="8"/>
  <c r="D343" i="8"/>
  <c r="H343" i="8" s="1"/>
  <c r="B343" i="8"/>
  <c r="M342" i="8"/>
  <c r="Q342" i="8" s="1"/>
  <c r="J342" i="8"/>
  <c r="I342" i="8"/>
  <c r="D342" i="8"/>
  <c r="H342" i="8" s="1"/>
  <c r="B342" i="8"/>
  <c r="M341" i="8"/>
  <c r="Q341" i="8" s="1"/>
  <c r="I341" i="8"/>
  <c r="D341" i="8"/>
  <c r="H341" i="8" s="1"/>
  <c r="B341" i="8"/>
  <c r="M340" i="8"/>
  <c r="Q340" i="8" s="1"/>
  <c r="I340" i="8"/>
  <c r="D340" i="8"/>
  <c r="H340" i="8" s="1"/>
  <c r="B340" i="8"/>
  <c r="M339" i="8"/>
  <c r="Q339" i="8" s="1"/>
  <c r="I339" i="8"/>
  <c r="D339" i="8"/>
  <c r="H339" i="8" s="1"/>
  <c r="B339" i="8"/>
  <c r="M338" i="8"/>
  <c r="Q338" i="8" s="1"/>
  <c r="I338" i="8"/>
  <c r="D338" i="8"/>
  <c r="H338" i="8" s="1"/>
  <c r="B338" i="8"/>
  <c r="M337" i="8"/>
  <c r="Q337" i="8" s="1"/>
  <c r="I337" i="8"/>
  <c r="D337" i="8"/>
  <c r="H337" i="8" s="1"/>
  <c r="B337" i="8"/>
  <c r="M336" i="8"/>
  <c r="Q336" i="8" s="1"/>
  <c r="I336" i="8"/>
  <c r="D336" i="8"/>
  <c r="H336" i="8" s="1"/>
  <c r="B336" i="8"/>
  <c r="M335" i="8"/>
  <c r="Q335" i="8" s="1"/>
  <c r="I335" i="8"/>
  <c r="D335" i="8"/>
  <c r="H335" i="8" s="1"/>
  <c r="B335" i="8"/>
  <c r="M334" i="8"/>
  <c r="Q334" i="8" s="1"/>
  <c r="I334" i="8"/>
  <c r="D334" i="8"/>
  <c r="H334" i="8" s="1"/>
  <c r="B334" i="8"/>
  <c r="M333" i="8"/>
  <c r="Q333" i="8" s="1"/>
  <c r="I333" i="8"/>
  <c r="D333" i="8"/>
  <c r="H333" i="8" s="1"/>
  <c r="B333" i="8"/>
  <c r="M332" i="8"/>
  <c r="Q332" i="8" s="1"/>
  <c r="I332" i="8"/>
  <c r="D332" i="8"/>
  <c r="H332" i="8" s="1"/>
  <c r="B332" i="8"/>
  <c r="M331" i="8"/>
  <c r="Q331" i="8" s="1"/>
  <c r="I331" i="8"/>
  <c r="D331" i="8"/>
  <c r="H331" i="8" s="1"/>
  <c r="B331" i="8"/>
  <c r="M330" i="8"/>
  <c r="Q330" i="8" s="1"/>
  <c r="I330" i="8"/>
  <c r="D330" i="8"/>
  <c r="H330" i="8" s="1"/>
  <c r="B330" i="8"/>
  <c r="M329" i="8"/>
  <c r="Q329" i="8" s="1"/>
  <c r="I329" i="8"/>
  <c r="D329" i="8"/>
  <c r="H329" i="8" s="1"/>
  <c r="B329" i="8"/>
  <c r="M328" i="8"/>
  <c r="Q328" i="8" s="1"/>
  <c r="I328" i="8"/>
  <c r="D328" i="8"/>
  <c r="H328" i="8" s="1"/>
  <c r="B328" i="8"/>
  <c r="M327" i="8"/>
  <c r="Q327" i="8" s="1"/>
  <c r="I327" i="8"/>
  <c r="D327" i="8"/>
  <c r="H327" i="8" s="1"/>
  <c r="B327" i="8"/>
  <c r="M326" i="8"/>
  <c r="Q326" i="8" s="1"/>
  <c r="I326" i="8"/>
  <c r="D326" i="8"/>
  <c r="H326" i="8" s="1"/>
  <c r="B326" i="8"/>
  <c r="M325" i="8"/>
  <c r="Q325" i="8" s="1"/>
  <c r="I325" i="8"/>
  <c r="D325" i="8"/>
  <c r="H325" i="8" s="1"/>
  <c r="B325" i="8"/>
  <c r="M324" i="8"/>
  <c r="Q324" i="8" s="1"/>
  <c r="I324" i="8"/>
  <c r="D324" i="8"/>
  <c r="H324" i="8" s="1"/>
  <c r="B324" i="8"/>
  <c r="M323" i="8"/>
  <c r="Q323" i="8" s="1"/>
  <c r="I323" i="8"/>
  <c r="D323" i="8"/>
  <c r="H323" i="8" s="1"/>
  <c r="B323" i="8"/>
  <c r="M322" i="8"/>
  <c r="Q322" i="8" s="1"/>
  <c r="I322" i="8"/>
  <c r="D322" i="8"/>
  <c r="H322" i="8" s="1"/>
  <c r="B322" i="8"/>
  <c r="M321" i="8"/>
  <c r="Q321" i="8" s="1"/>
  <c r="I321" i="8"/>
  <c r="D321" i="8"/>
  <c r="H321" i="8" s="1"/>
  <c r="B321" i="8"/>
  <c r="M320" i="8"/>
  <c r="Q320" i="8" s="1"/>
  <c r="I320" i="8"/>
  <c r="D320" i="8"/>
  <c r="H320" i="8" s="1"/>
  <c r="B320" i="8"/>
  <c r="M319" i="8"/>
  <c r="Q319" i="8" s="1"/>
  <c r="I319" i="8"/>
  <c r="D319" i="8"/>
  <c r="H319" i="8" s="1"/>
  <c r="B319" i="8"/>
  <c r="M318" i="8"/>
  <c r="Q318" i="8" s="1"/>
  <c r="I318" i="8"/>
  <c r="D318" i="8"/>
  <c r="H318" i="8" s="1"/>
  <c r="B318" i="8"/>
  <c r="M317" i="8"/>
  <c r="Q317" i="8" s="1"/>
  <c r="I317" i="8"/>
  <c r="D317" i="8"/>
  <c r="H317" i="8" s="1"/>
  <c r="B317" i="8"/>
  <c r="M316" i="8"/>
  <c r="Q316" i="8" s="1"/>
  <c r="I316" i="8"/>
  <c r="D316" i="8"/>
  <c r="H316" i="8" s="1"/>
  <c r="B316" i="8"/>
  <c r="M315" i="8"/>
  <c r="Q315" i="8" s="1"/>
  <c r="I315" i="8"/>
  <c r="D315" i="8"/>
  <c r="H315" i="8" s="1"/>
  <c r="B315" i="8"/>
  <c r="M314" i="8"/>
  <c r="Q314" i="8" s="1"/>
  <c r="I314" i="8"/>
  <c r="D314" i="8"/>
  <c r="H314" i="8" s="1"/>
  <c r="B314" i="8"/>
  <c r="M313" i="8"/>
  <c r="Q313" i="8" s="1"/>
  <c r="I313" i="8"/>
  <c r="D313" i="8"/>
  <c r="H313" i="8" s="1"/>
  <c r="B313" i="8"/>
  <c r="M312" i="8"/>
  <c r="Q312" i="8" s="1"/>
  <c r="I312" i="8"/>
  <c r="D312" i="8"/>
  <c r="H312" i="8" s="1"/>
  <c r="B312" i="8"/>
  <c r="M311" i="8"/>
  <c r="Q311" i="8" s="1"/>
  <c r="I311" i="8"/>
  <c r="D311" i="8"/>
  <c r="H311" i="8" s="1"/>
  <c r="B311" i="8"/>
  <c r="M310" i="8"/>
  <c r="Q310" i="8" s="1"/>
  <c r="I310" i="8"/>
  <c r="D310" i="8"/>
  <c r="H310" i="8" s="1"/>
  <c r="B310" i="8"/>
  <c r="M309" i="8"/>
  <c r="Q309" i="8" s="1"/>
  <c r="I309" i="8"/>
  <c r="D309" i="8"/>
  <c r="H309" i="8" s="1"/>
  <c r="B309" i="8"/>
  <c r="M308" i="8"/>
  <c r="Q308" i="8" s="1"/>
  <c r="I308" i="8"/>
  <c r="D308" i="8"/>
  <c r="H308" i="8" s="1"/>
  <c r="B308" i="8"/>
  <c r="M307" i="8"/>
  <c r="Q307" i="8" s="1"/>
  <c r="I307" i="8"/>
  <c r="D307" i="8"/>
  <c r="H307" i="8" s="1"/>
  <c r="B307" i="8"/>
  <c r="M306" i="8"/>
  <c r="Q306" i="8" s="1"/>
  <c r="I306" i="8"/>
  <c r="D306" i="8"/>
  <c r="H306" i="8" s="1"/>
  <c r="B306" i="8"/>
  <c r="M305" i="8"/>
  <c r="Q305" i="8" s="1"/>
  <c r="I305" i="8"/>
  <c r="D305" i="8"/>
  <c r="H305" i="8" s="1"/>
  <c r="B305" i="8"/>
  <c r="M304" i="8"/>
  <c r="Q304" i="8" s="1"/>
  <c r="I304" i="8"/>
  <c r="D304" i="8"/>
  <c r="H304" i="8" s="1"/>
  <c r="B304" i="8"/>
  <c r="M303" i="8"/>
  <c r="Q303" i="8" s="1"/>
  <c r="I303" i="8"/>
  <c r="D303" i="8"/>
  <c r="H303" i="8" s="1"/>
  <c r="B303" i="8"/>
  <c r="M302" i="8"/>
  <c r="Q302" i="8" s="1"/>
  <c r="I302" i="8"/>
  <c r="D302" i="8"/>
  <c r="H302" i="8" s="1"/>
  <c r="B302" i="8"/>
  <c r="M301" i="8"/>
  <c r="Q301" i="8" s="1"/>
  <c r="I301" i="8"/>
  <c r="D301" i="8"/>
  <c r="H301" i="8" s="1"/>
  <c r="B301" i="8"/>
  <c r="M300" i="8"/>
  <c r="Q300" i="8" s="1"/>
  <c r="I300" i="8"/>
  <c r="D300" i="8"/>
  <c r="H300" i="8" s="1"/>
  <c r="B300" i="8"/>
  <c r="M299" i="8"/>
  <c r="Q299" i="8" s="1"/>
  <c r="I299" i="8"/>
  <c r="D299" i="8"/>
  <c r="H299" i="8" s="1"/>
  <c r="B299" i="8"/>
  <c r="M298" i="8"/>
  <c r="Q298" i="8" s="1"/>
  <c r="I298" i="8"/>
  <c r="D298" i="8"/>
  <c r="H298" i="8" s="1"/>
  <c r="B298" i="8"/>
  <c r="M297" i="8"/>
  <c r="Q297" i="8" s="1"/>
  <c r="I297" i="8"/>
  <c r="D297" i="8"/>
  <c r="H297" i="8" s="1"/>
  <c r="B297" i="8"/>
  <c r="M296" i="8"/>
  <c r="Q296" i="8" s="1"/>
  <c r="I296" i="8"/>
  <c r="D296" i="8"/>
  <c r="H296" i="8" s="1"/>
  <c r="B296" i="8"/>
  <c r="M295" i="8"/>
  <c r="Q295" i="8" s="1"/>
  <c r="I295" i="8"/>
  <c r="D295" i="8"/>
  <c r="H295" i="8" s="1"/>
  <c r="B295" i="8"/>
  <c r="M294" i="8"/>
  <c r="Q294" i="8" s="1"/>
  <c r="I294" i="8"/>
  <c r="D294" i="8"/>
  <c r="H294" i="8" s="1"/>
  <c r="B294" i="8"/>
  <c r="M293" i="8"/>
  <c r="Q293" i="8" s="1"/>
  <c r="I293" i="8"/>
  <c r="D293" i="8"/>
  <c r="H293" i="8" s="1"/>
  <c r="B293" i="8"/>
  <c r="M292" i="8"/>
  <c r="Q292" i="8" s="1"/>
  <c r="I292" i="8"/>
  <c r="D292" i="8"/>
  <c r="H292" i="8" s="1"/>
  <c r="B292" i="8"/>
  <c r="M291" i="8"/>
  <c r="Q291" i="8" s="1"/>
  <c r="I291" i="8"/>
  <c r="D291" i="8"/>
  <c r="H291" i="8" s="1"/>
  <c r="B291" i="8"/>
  <c r="M290" i="8"/>
  <c r="Q290" i="8" s="1"/>
  <c r="I290" i="8"/>
  <c r="D290" i="8"/>
  <c r="H290" i="8" s="1"/>
  <c r="B290" i="8"/>
  <c r="M289" i="8"/>
  <c r="Q289" i="8" s="1"/>
  <c r="I289" i="8"/>
  <c r="D289" i="8"/>
  <c r="H289" i="8" s="1"/>
  <c r="B289" i="8"/>
  <c r="M288" i="8"/>
  <c r="Q288" i="8" s="1"/>
  <c r="I288" i="8"/>
  <c r="D288" i="8"/>
  <c r="H288" i="8" s="1"/>
  <c r="B288" i="8"/>
  <c r="M287" i="8"/>
  <c r="Q287" i="8" s="1"/>
  <c r="I287" i="8"/>
  <c r="D287" i="8"/>
  <c r="H287" i="8" s="1"/>
  <c r="B287" i="8"/>
  <c r="M286" i="8"/>
  <c r="Q286" i="8" s="1"/>
  <c r="I286" i="8"/>
  <c r="D286" i="8"/>
  <c r="H286" i="8" s="1"/>
  <c r="B286" i="8"/>
  <c r="M285" i="8"/>
  <c r="Q285" i="8" s="1"/>
  <c r="I285" i="8"/>
  <c r="D285" i="8"/>
  <c r="H285" i="8" s="1"/>
  <c r="B285" i="8"/>
  <c r="M284" i="8"/>
  <c r="Q284" i="8" s="1"/>
  <c r="I284" i="8"/>
  <c r="D284" i="8"/>
  <c r="H284" i="8" s="1"/>
  <c r="B284" i="8"/>
  <c r="M283" i="8"/>
  <c r="Q283" i="8" s="1"/>
  <c r="I283" i="8"/>
  <c r="D283" i="8"/>
  <c r="H283" i="8" s="1"/>
  <c r="B283" i="8"/>
  <c r="M282" i="8"/>
  <c r="Q282" i="8" s="1"/>
  <c r="I282" i="8"/>
  <c r="D282" i="8"/>
  <c r="H282" i="8" s="1"/>
  <c r="B282" i="8"/>
  <c r="M281" i="8"/>
  <c r="Q281" i="8" s="1"/>
  <c r="I281" i="8"/>
  <c r="D281" i="8"/>
  <c r="H281" i="8" s="1"/>
  <c r="B281" i="8"/>
  <c r="M280" i="8"/>
  <c r="Q280" i="8" s="1"/>
  <c r="I280" i="8"/>
  <c r="D280" i="8"/>
  <c r="H280" i="8" s="1"/>
  <c r="B280" i="8"/>
  <c r="M279" i="8"/>
  <c r="Q279" i="8" s="1"/>
  <c r="I279" i="8"/>
  <c r="D279" i="8"/>
  <c r="H279" i="8" s="1"/>
  <c r="B279" i="8"/>
  <c r="M278" i="8"/>
  <c r="Q278" i="8" s="1"/>
  <c r="I278" i="8"/>
  <c r="D278" i="8"/>
  <c r="H278" i="8" s="1"/>
  <c r="B278" i="8"/>
  <c r="M277" i="8"/>
  <c r="Q277" i="8" s="1"/>
  <c r="I277" i="8"/>
  <c r="D277" i="8"/>
  <c r="H277" i="8" s="1"/>
  <c r="B277" i="8"/>
  <c r="M276" i="8"/>
  <c r="Q276" i="8" s="1"/>
  <c r="I276" i="8"/>
  <c r="D276" i="8"/>
  <c r="H276" i="8" s="1"/>
  <c r="B276" i="8"/>
  <c r="M275" i="8"/>
  <c r="Q275" i="8" s="1"/>
  <c r="I275" i="8"/>
  <c r="D275" i="8"/>
  <c r="H275" i="8" s="1"/>
  <c r="B275" i="8"/>
  <c r="M274" i="8"/>
  <c r="Q274" i="8" s="1"/>
  <c r="I274" i="8"/>
  <c r="D274" i="8"/>
  <c r="H274" i="8" s="1"/>
  <c r="B274" i="8"/>
  <c r="M273" i="8"/>
  <c r="Q273" i="8" s="1"/>
  <c r="I273" i="8"/>
  <c r="D273" i="8"/>
  <c r="H273" i="8" s="1"/>
  <c r="B273" i="8"/>
  <c r="M272" i="8"/>
  <c r="Q272" i="8" s="1"/>
  <c r="I272" i="8"/>
  <c r="D272" i="8"/>
  <c r="H272" i="8" s="1"/>
  <c r="B272" i="8"/>
  <c r="M271" i="8"/>
  <c r="Q271" i="8" s="1"/>
  <c r="I271" i="8"/>
  <c r="D271" i="8"/>
  <c r="H271" i="8" s="1"/>
  <c r="B271" i="8"/>
  <c r="M270" i="8"/>
  <c r="Q270" i="8" s="1"/>
  <c r="I270" i="8"/>
  <c r="D270" i="8"/>
  <c r="H270" i="8" s="1"/>
  <c r="B270" i="8"/>
  <c r="M269" i="8"/>
  <c r="Q269" i="8" s="1"/>
  <c r="I269" i="8"/>
  <c r="D269" i="8"/>
  <c r="H269" i="8" s="1"/>
  <c r="B269" i="8"/>
  <c r="M268" i="8"/>
  <c r="Q268" i="8" s="1"/>
  <c r="I268" i="8"/>
  <c r="D268" i="8"/>
  <c r="H268" i="8" s="1"/>
  <c r="B268" i="8"/>
  <c r="M267" i="8"/>
  <c r="Q267" i="8" s="1"/>
  <c r="I267" i="8"/>
  <c r="D267" i="8"/>
  <c r="H267" i="8" s="1"/>
  <c r="B267" i="8"/>
  <c r="M266" i="8"/>
  <c r="Q266" i="8" s="1"/>
  <c r="I266" i="8"/>
  <c r="D266" i="8"/>
  <c r="H266" i="8" s="1"/>
  <c r="B266" i="8"/>
  <c r="M265" i="8"/>
  <c r="Q265" i="8" s="1"/>
  <c r="I265" i="8"/>
  <c r="D265" i="8"/>
  <c r="H265" i="8" s="1"/>
  <c r="B265" i="8"/>
  <c r="M264" i="8"/>
  <c r="Q264" i="8" s="1"/>
  <c r="I264" i="8"/>
  <c r="D264" i="8"/>
  <c r="H264" i="8" s="1"/>
  <c r="B264" i="8"/>
  <c r="M263" i="8"/>
  <c r="Q263" i="8" s="1"/>
  <c r="I263" i="8"/>
  <c r="D263" i="8"/>
  <c r="H263" i="8" s="1"/>
  <c r="B263" i="8"/>
  <c r="M262" i="8"/>
  <c r="Q262" i="8" s="1"/>
  <c r="I262" i="8"/>
  <c r="D262" i="8"/>
  <c r="H262" i="8" s="1"/>
  <c r="B262" i="8"/>
  <c r="M261" i="8"/>
  <c r="Q261" i="8" s="1"/>
  <c r="I261" i="8"/>
  <c r="D261" i="8"/>
  <c r="H261" i="8" s="1"/>
  <c r="B261" i="8"/>
  <c r="M260" i="8"/>
  <c r="Q260" i="8" s="1"/>
  <c r="I260" i="8"/>
  <c r="D260" i="8"/>
  <c r="H260" i="8" s="1"/>
  <c r="B260" i="8"/>
  <c r="M259" i="8"/>
  <c r="Q259" i="8" s="1"/>
  <c r="I259" i="8"/>
  <c r="D259" i="8"/>
  <c r="H259" i="8" s="1"/>
  <c r="B259" i="8"/>
  <c r="M258" i="8"/>
  <c r="Q258" i="8" s="1"/>
  <c r="I258" i="8"/>
  <c r="D258" i="8"/>
  <c r="H258" i="8" s="1"/>
  <c r="B258" i="8"/>
  <c r="M257" i="8"/>
  <c r="Q257" i="8" s="1"/>
  <c r="I257" i="8"/>
  <c r="D257" i="8"/>
  <c r="H257" i="8" s="1"/>
  <c r="B257" i="8"/>
  <c r="M256" i="8"/>
  <c r="Q256" i="8" s="1"/>
  <c r="I256" i="8"/>
  <c r="D256" i="8"/>
  <c r="H256" i="8" s="1"/>
  <c r="B256" i="8"/>
  <c r="M255" i="8"/>
  <c r="Q255" i="8" s="1"/>
  <c r="I255" i="8"/>
  <c r="D255" i="8"/>
  <c r="H255" i="8" s="1"/>
  <c r="B255" i="8"/>
  <c r="M254" i="8"/>
  <c r="Q254" i="8" s="1"/>
  <c r="I254" i="8"/>
  <c r="D254" i="8"/>
  <c r="H254" i="8" s="1"/>
  <c r="B254" i="8"/>
  <c r="M253" i="8"/>
  <c r="Q253" i="8" s="1"/>
  <c r="I253" i="8"/>
  <c r="D253" i="8"/>
  <c r="H253" i="8" s="1"/>
  <c r="B253" i="8"/>
  <c r="M252" i="8"/>
  <c r="Q252" i="8" s="1"/>
  <c r="I252" i="8"/>
  <c r="D252" i="8"/>
  <c r="H252" i="8" s="1"/>
  <c r="B252" i="8"/>
  <c r="M251" i="8"/>
  <c r="Q251" i="8" s="1"/>
  <c r="I251" i="8"/>
  <c r="D251" i="8"/>
  <c r="H251" i="8" s="1"/>
  <c r="B251" i="8"/>
  <c r="M250" i="8"/>
  <c r="Q250" i="8" s="1"/>
  <c r="I250" i="8"/>
  <c r="D250" i="8"/>
  <c r="H250" i="8" s="1"/>
  <c r="B250" i="8"/>
  <c r="M249" i="8"/>
  <c r="Q249" i="8" s="1"/>
  <c r="I249" i="8"/>
  <c r="D249" i="8"/>
  <c r="H249" i="8" s="1"/>
  <c r="B249" i="8"/>
  <c r="M248" i="8"/>
  <c r="Q248" i="8" s="1"/>
  <c r="I248" i="8"/>
  <c r="D248" i="8"/>
  <c r="H248" i="8" s="1"/>
  <c r="B248" i="8"/>
  <c r="M247" i="8"/>
  <c r="Q247" i="8" s="1"/>
  <c r="I247" i="8"/>
  <c r="D247" i="8"/>
  <c r="H247" i="8" s="1"/>
  <c r="B247" i="8"/>
  <c r="M246" i="8"/>
  <c r="Q246" i="8" s="1"/>
  <c r="I246" i="8"/>
  <c r="D246" i="8"/>
  <c r="H246" i="8" s="1"/>
  <c r="B246" i="8"/>
  <c r="M245" i="8"/>
  <c r="Q245" i="8" s="1"/>
  <c r="I245" i="8"/>
  <c r="D245" i="8"/>
  <c r="H245" i="8" s="1"/>
  <c r="B245" i="8"/>
  <c r="M244" i="8"/>
  <c r="Q244" i="8" s="1"/>
  <c r="I244" i="8"/>
  <c r="D244" i="8"/>
  <c r="H244" i="8" s="1"/>
  <c r="B244" i="8"/>
  <c r="M243" i="8"/>
  <c r="Q243" i="8" s="1"/>
  <c r="I243" i="8"/>
  <c r="D243" i="8"/>
  <c r="H243" i="8" s="1"/>
  <c r="B243" i="8"/>
  <c r="M242" i="8"/>
  <c r="Q242" i="8" s="1"/>
  <c r="I242" i="8"/>
  <c r="D242" i="8"/>
  <c r="H242" i="8" s="1"/>
  <c r="B242" i="8"/>
  <c r="M241" i="8"/>
  <c r="Q241" i="8" s="1"/>
  <c r="I241" i="8"/>
  <c r="D241" i="8"/>
  <c r="H241" i="8" s="1"/>
  <c r="B241" i="8"/>
  <c r="M240" i="8"/>
  <c r="Q240" i="8" s="1"/>
  <c r="I240" i="8"/>
  <c r="D240" i="8"/>
  <c r="H240" i="8" s="1"/>
  <c r="B240" i="8"/>
  <c r="M239" i="8"/>
  <c r="Q239" i="8" s="1"/>
  <c r="I239" i="8"/>
  <c r="D239" i="8"/>
  <c r="H239" i="8" s="1"/>
  <c r="B239" i="8"/>
  <c r="M238" i="8"/>
  <c r="Q238" i="8" s="1"/>
  <c r="I238" i="8"/>
  <c r="D238" i="8"/>
  <c r="H238" i="8" s="1"/>
  <c r="B238" i="8"/>
  <c r="M237" i="8"/>
  <c r="Q237" i="8" s="1"/>
  <c r="I237" i="8"/>
  <c r="D237" i="8"/>
  <c r="H237" i="8" s="1"/>
  <c r="B237" i="8"/>
  <c r="M236" i="8"/>
  <c r="Q236" i="8" s="1"/>
  <c r="I236" i="8"/>
  <c r="D236" i="8"/>
  <c r="H236" i="8" s="1"/>
  <c r="B236" i="8"/>
  <c r="M235" i="8"/>
  <c r="Q235" i="8" s="1"/>
  <c r="I235" i="8"/>
  <c r="D235" i="8"/>
  <c r="H235" i="8" s="1"/>
  <c r="B235" i="8"/>
  <c r="M234" i="8"/>
  <c r="Q234" i="8" s="1"/>
  <c r="I234" i="8"/>
  <c r="D234" i="8"/>
  <c r="H234" i="8" s="1"/>
  <c r="B234" i="8"/>
  <c r="M233" i="8"/>
  <c r="Q233" i="8" s="1"/>
  <c r="I233" i="8"/>
  <c r="D233" i="8"/>
  <c r="H233" i="8" s="1"/>
  <c r="B233" i="8"/>
  <c r="M232" i="8"/>
  <c r="Q232" i="8" s="1"/>
  <c r="I232" i="8"/>
  <c r="D232" i="8"/>
  <c r="H232" i="8" s="1"/>
  <c r="B232" i="8"/>
  <c r="M231" i="8"/>
  <c r="Q231" i="8" s="1"/>
  <c r="I231" i="8"/>
  <c r="D231" i="8"/>
  <c r="H231" i="8" s="1"/>
  <c r="B231" i="8"/>
  <c r="M230" i="8"/>
  <c r="Q230" i="8" s="1"/>
  <c r="I230" i="8"/>
  <c r="D230" i="8"/>
  <c r="H230" i="8" s="1"/>
  <c r="B230" i="8"/>
  <c r="M229" i="8"/>
  <c r="Q229" i="8" s="1"/>
  <c r="I229" i="8"/>
  <c r="D229" i="8"/>
  <c r="H229" i="8" s="1"/>
  <c r="B229" i="8"/>
  <c r="M228" i="8"/>
  <c r="Q228" i="8" s="1"/>
  <c r="I228" i="8"/>
  <c r="D228" i="8"/>
  <c r="H228" i="8" s="1"/>
  <c r="B228" i="8"/>
  <c r="M227" i="8"/>
  <c r="Q227" i="8" s="1"/>
  <c r="I227" i="8"/>
  <c r="D227" i="8"/>
  <c r="H227" i="8" s="1"/>
  <c r="B227" i="8"/>
  <c r="M226" i="8"/>
  <c r="Q226" i="8" s="1"/>
  <c r="I226" i="8"/>
  <c r="D226" i="8"/>
  <c r="H226" i="8" s="1"/>
  <c r="B226" i="8"/>
  <c r="M225" i="8"/>
  <c r="Q225" i="8" s="1"/>
  <c r="I225" i="8"/>
  <c r="D225" i="8"/>
  <c r="H225" i="8" s="1"/>
  <c r="B225" i="8"/>
  <c r="M224" i="8"/>
  <c r="Q224" i="8" s="1"/>
  <c r="I224" i="8"/>
  <c r="D224" i="8"/>
  <c r="H224" i="8" s="1"/>
  <c r="B224" i="8"/>
  <c r="M223" i="8"/>
  <c r="Q223" i="8" s="1"/>
  <c r="I223" i="8"/>
  <c r="D223" i="8"/>
  <c r="H223" i="8" s="1"/>
  <c r="B223" i="8"/>
  <c r="M222" i="8"/>
  <c r="Q222" i="8" s="1"/>
  <c r="I222" i="8"/>
  <c r="D222" i="8"/>
  <c r="H222" i="8" s="1"/>
  <c r="B222" i="8"/>
  <c r="M221" i="8"/>
  <c r="Q221" i="8" s="1"/>
  <c r="I221" i="8"/>
  <c r="D221" i="8"/>
  <c r="H221" i="8" s="1"/>
  <c r="B221" i="8"/>
  <c r="Q220" i="8"/>
  <c r="I220" i="8"/>
  <c r="D220" i="8"/>
  <c r="H220" i="8" s="1"/>
  <c r="B220" i="8"/>
  <c r="Q219" i="8"/>
  <c r="I219" i="8"/>
  <c r="D219" i="8"/>
  <c r="H219" i="8" s="1"/>
  <c r="B219" i="8"/>
  <c r="Q218" i="8"/>
  <c r="I218" i="8"/>
  <c r="D218" i="8"/>
  <c r="H218" i="8" s="1"/>
  <c r="B218" i="8"/>
  <c r="Q217" i="8"/>
  <c r="I217" i="8"/>
  <c r="D217" i="8"/>
  <c r="H217" i="8" s="1"/>
  <c r="B217" i="8"/>
  <c r="Q216" i="8"/>
  <c r="I216" i="8"/>
  <c r="D216" i="8"/>
  <c r="H216" i="8" s="1"/>
  <c r="B216" i="8"/>
  <c r="Q215" i="8"/>
  <c r="I215" i="8"/>
  <c r="D215" i="8"/>
  <c r="H215" i="8" s="1"/>
  <c r="B215" i="8"/>
  <c r="Q214" i="8"/>
  <c r="I214" i="8"/>
  <c r="D214" i="8"/>
  <c r="H214" i="8" s="1"/>
  <c r="B214" i="8"/>
  <c r="Q213" i="8"/>
  <c r="I213" i="8"/>
  <c r="D213" i="8"/>
  <c r="H213" i="8" s="1"/>
  <c r="B213" i="8"/>
  <c r="Q212" i="8"/>
  <c r="I212" i="8"/>
  <c r="D212" i="8"/>
  <c r="H212" i="8" s="1"/>
  <c r="B212" i="8"/>
  <c r="Q211" i="8"/>
  <c r="I211" i="8"/>
  <c r="D211" i="8"/>
  <c r="H211" i="8" s="1"/>
  <c r="B211" i="8"/>
  <c r="Q210" i="8"/>
  <c r="I210" i="8"/>
  <c r="D210" i="8"/>
  <c r="H210" i="8" s="1"/>
  <c r="B210" i="8"/>
  <c r="Q209" i="8"/>
  <c r="I209" i="8"/>
  <c r="D209" i="8"/>
  <c r="H209" i="8" s="1"/>
  <c r="B209" i="8"/>
  <c r="Q208" i="8"/>
  <c r="I208" i="8"/>
  <c r="D208" i="8"/>
  <c r="H208" i="8" s="1"/>
  <c r="B208" i="8"/>
  <c r="Q207" i="8"/>
  <c r="I207" i="8"/>
  <c r="D207" i="8"/>
  <c r="H207" i="8" s="1"/>
  <c r="B207" i="8"/>
  <c r="Q206" i="8"/>
  <c r="I206" i="8"/>
  <c r="D206" i="8"/>
  <c r="H206" i="8" s="1"/>
  <c r="B206" i="8"/>
  <c r="Q205" i="8"/>
  <c r="I205" i="8"/>
  <c r="D205" i="8"/>
  <c r="H205" i="8" s="1"/>
  <c r="B205" i="8"/>
  <c r="Q204" i="8"/>
  <c r="I204" i="8"/>
  <c r="D204" i="8"/>
  <c r="H204" i="8" s="1"/>
  <c r="B204" i="8"/>
  <c r="Q203" i="8"/>
  <c r="I203" i="8"/>
  <c r="D203" i="8"/>
  <c r="H203" i="8" s="1"/>
  <c r="B203" i="8"/>
  <c r="Q202" i="8"/>
  <c r="I202" i="8"/>
  <c r="D202" i="8"/>
  <c r="H202" i="8" s="1"/>
  <c r="B202" i="8"/>
  <c r="Q201" i="8"/>
  <c r="I201" i="8"/>
  <c r="D201" i="8"/>
  <c r="H201" i="8" s="1"/>
  <c r="B201" i="8"/>
  <c r="Q200" i="8"/>
  <c r="I200" i="8"/>
  <c r="D200" i="8"/>
  <c r="H200" i="8" s="1"/>
  <c r="B200" i="8"/>
  <c r="Q199" i="8"/>
  <c r="I199" i="8"/>
  <c r="D199" i="8"/>
  <c r="H199" i="8" s="1"/>
  <c r="B199" i="8"/>
  <c r="Q198" i="8"/>
  <c r="I198" i="8"/>
  <c r="D198" i="8"/>
  <c r="H198" i="8" s="1"/>
  <c r="B198" i="8"/>
  <c r="Q197" i="8"/>
  <c r="I197" i="8"/>
  <c r="D197" i="8"/>
  <c r="H197" i="8" s="1"/>
  <c r="B197" i="8"/>
  <c r="Q196" i="8"/>
  <c r="I196" i="8"/>
  <c r="D196" i="8"/>
  <c r="H196" i="8" s="1"/>
  <c r="B196" i="8"/>
  <c r="Q195" i="8"/>
  <c r="I195" i="8"/>
  <c r="D195" i="8"/>
  <c r="H195" i="8" s="1"/>
  <c r="B195" i="8"/>
  <c r="Q194" i="8"/>
  <c r="I194" i="8"/>
  <c r="D194" i="8"/>
  <c r="H194" i="8" s="1"/>
  <c r="B194" i="8"/>
  <c r="Q193" i="8"/>
  <c r="I193" i="8"/>
  <c r="D193" i="8"/>
  <c r="H193" i="8" s="1"/>
  <c r="B193" i="8"/>
  <c r="Q192" i="8"/>
  <c r="I192" i="8"/>
  <c r="D192" i="8"/>
  <c r="H192" i="8" s="1"/>
  <c r="B192" i="8"/>
  <c r="Q191" i="8"/>
  <c r="I191" i="8"/>
  <c r="D191" i="8"/>
  <c r="H191" i="8" s="1"/>
  <c r="B191" i="8"/>
  <c r="Q190" i="8"/>
  <c r="I190" i="8"/>
  <c r="D190" i="8"/>
  <c r="H190" i="8" s="1"/>
  <c r="B190" i="8"/>
  <c r="Q189" i="8"/>
  <c r="I189" i="8"/>
  <c r="D189" i="8"/>
  <c r="H189" i="8" s="1"/>
  <c r="B189" i="8"/>
  <c r="Q188" i="8"/>
  <c r="I188" i="8"/>
  <c r="D188" i="8"/>
  <c r="H188" i="8" s="1"/>
  <c r="B188" i="8"/>
  <c r="Q187" i="8"/>
  <c r="I187" i="8"/>
  <c r="D187" i="8"/>
  <c r="H187" i="8" s="1"/>
  <c r="B187" i="8"/>
  <c r="Q186" i="8"/>
  <c r="I186" i="8"/>
  <c r="D186" i="8"/>
  <c r="H186" i="8" s="1"/>
  <c r="B186" i="8"/>
  <c r="Q185" i="8"/>
  <c r="I185" i="8"/>
  <c r="D185" i="8"/>
  <c r="H185" i="8" s="1"/>
  <c r="B185" i="8"/>
  <c r="Q184" i="8"/>
  <c r="I184" i="8"/>
  <c r="D184" i="8"/>
  <c r="H184" i="8" s="1"/>
  <c r="B184" i="8"/>
  <c r="Q183" i="8"/>
  <c r="I183" i="8"/>
  <c r="D183" i="8"/>
  <c r="H183" i="8" s="1"/>
  <c r="B183" i="8"/>
  <c r="Q182" i="8"/>
  <c r="I182" i="8"/>
  <c r="D182" i="8"/>
  <c r="H182" i="8" s="1"/>
  <c r="B182" i="8"/>
  <c r="Q181" i="8"/>
  <c r="I181" i="8"/>
  <c r="D181" i="8"/>
  <c r="H181" i="8" s="1"/>
  <c r="B181" i="8"/>
  <c r="Q180" i="8"/>
  <c r="I180" i="8"/>
  <c r="D180" i="8"/>
  <c r="H180" i="8" s="1"/>
  <c r="B180" i="8"/>
  <c r="Q179" i="8"/>
  <c r="I179" i="8"/>
  <c r="D179" i="8"/>
  <c r="H179" i="8" s="1"/>
  <c r="B179" i="8"/>
  <c r="Q178" i="8"/>
  <c r="I178" i="8"/>
  <c r="D178" i="8"/>
  <c r="H178" i="8" s="1"/>
  <c r="B178" i="8"/>
  <c r="Q177" i="8"/>
  <c r="I177" i="8"/>
  <c r="D177" i="8"/>
  <c r="H177" i="8" s="1"/>
  <c r="B177" i="8"/>
  <c r="Q176" i="8"/>
  <c r="I176" i="8"/>
  <c r="D176" i="8"/>
  <c r="H176" i="8" s="1"/>
  <c r="B176" i="8"/>
  <c r="Q175" i="8"/>
  <c r="I175" i="8"/>
  <c r="D175" i="8"/>
  <c r="H175" i="8" s="1"/>
  <c r="B175" i="8"/>
  <c r="Q174" i="8"/>
  <c r="I174" i="8"/>
  <c r="D174" i="8"/>
  <c r="H174" i="8" s="1"/>
  <c r="B174" i="8"/>
  <c r="Q173" i="8"/>
  <c r="I173" i="8"/>
  <c r="D173" i="8"/>
  <c r="H173" i="8" s="1"/>
  <c r="B173" i="8"/>
  <c r="Q172" i="8"/>
  <c r="I172" i="8"/>
  <c r="D172" i="8"/>
  <c r="H172" i="8" s="1"/>
  <c r="B172" i="8"/>
  <c r="Q171" i="8"/>
  <c r="I171" i="8"/>
  <c r="D171" i="8"/>
  <c r="H171" i="8" s="1"/>
  <c r="B171" i="8"/>
  <c r="Q170" i="8"/>
  <c r="I170" i="8"/>
  <c r="D170" i="8"/>
  <c r="H170" i="8" s="1"/>
  <c r="B170" i="8"/>
  <c r="Q169" i="8"/>
  <c r="I169" i="8"/>
  <c r="D169" i="8"/>
  <c r="H169" i="8" s="1"/>
  <c r="B169" i="8"/>
  <c r="Q168" i="8"/>
  <c r="I168" i="8"/>
  <c r="D168" i="8"/>
  <c r="H168" i="8" s="1"/>
  <c r="B168" i="8"/>
  <c r="Q167" i="8"/>
  <c r="I167" i="8"/>
  <c r="D167" i="8"/>
  <c r="H167" i="8" s="1"/>
  <c r="B167" i="8"/>
  <c r="Q166" i="8"/>
  <c r="I166" i="8"/>
  <c r="D166" i="8"/>
  <c r="H166" i="8" s="1"/>
  <c r="B166" i="8"/>
  <c r="Q165" i="8"/>
  <c r="I165" i="8"/>
  <c r="D165" i="8"/>
  <c r="H165" i="8" s="1"/>
  <c r="B165" i="8"/>
  <c r="Q164" i="8"/>
  <c r="I164" i="8"/>
  <c r="D164" i="8"/>
  <c r="H164" i="8" s="1"/>
  <c r="B164" i="8"/>
  <c r="Q163" i="8"/>
  <c r="I163" i="8"/>
  <c r="D163" i="8"/>
  <c r="H163" i="8" s="1"/>
  <c r="B163" i="8"/>
  <c r="Q162" i="8"/>
  <c r="I162" i="8"/>
  <c r="D162" i="8"/>
  <c r="H162" i="8" s="1"/>
  <c r="B162" i="8"/>
  <c r="Q161" i="8"/>
  <c r="I161" i="8"/>
  <c r="D161" i="8"/>
  <c r="H161" i="8" s="1"/>
  <c r="B161" i="8"/>
  <c r="Q160" i="8"/>
  <c r="I160" i="8"/>
  <c r="D160" i="8"/>
  <c r="H160" i="8" s="1"/>
  <c r="B160" i="8"/>
  <c r="Q159" i="8"/>
  <c r="I159" i="8"/>
  <c r="D159" i="8"/>
  <c r="H159" i="8" s="1"/>
  <c r="B159" i="8"/>
  <c r="Q158" i="8"/>
  <c r="I158" i="8"/>
  <c r="D158" i="8"/>
  <c r="H158" i="8" s="1"/>
  <c r="B158" i="8"/>
  <c r="Q157" i="8"/>
  <c r="I157" i="8"/>
  <c r="D157" i="8"/>
  <c r="H157" i="8" s="1"/>
  <c r="B157" i="8"/>
  <c r="Q156" i="8"/>
  <c r="I156" i="8"/>
  <c r="D156" i="8"/>
  <c r="H156" i="8" s="1"/>
  <c r="B156" i="8"/>
  <c r="Q155" i="8"/>
  <c r="I155" i="8"/>
  <c r="D155" i="8"/>
  <c r="H155" i="8" s="1"/>
  <c r="B155" i="8"/>
  <c r="Q154" i="8"/>
  <c r="I154" i="8"/>
  <c r="D154" i="8"/>
  <c r="H154" i="8" s="1"/>
  <c r="B154" i="8"/>
  <c r="Q153" i="8"/>
  <c r="I153" i="8"/>
  <c r="D153" i="8"/>
  <c r="H153" i="8" s="1"/>
  <c r="B153" i="8"/>
  <c r="Q152" i="8"/>
  <c r="I152" i="8"/>
  <c r="D152" i="8"/>
  <c r="H152" i="8" s="1"/>
  <c r="B152" i="8"/>
  <c r="Q151" i="8"/>
  <c r="I151" i="8"/>
  <c r="D151" i="8"/>
  <c r="H151" i="8" s="1"/>
  <c r="B151" i="8"/>
  <c r="Q150" i="8"/>
  <c r="I150" i="8"/>
  <c r="D150" i="8"/>
  <c r="H150" i="8" s="1"/>
  <c r="B150" i="8"/>
  <c r="Q149" i="8"/>
  <c r="I149" i="8"/>
  <c r="D149" i="8"/>
  <c r="H149" i="8" s="1"/>
  <c r="B149" i="8"/>
  <c r="Q148" i="8"/>
  <c r="I148" i="8"/>
  <c r="D148" i="8"/>
  <c r="H148" i="8" s="1"/>
  <c r="B148" i="8"/>
  <c r="Q147" i="8"/>
  <c r="I147" i="8"/>
  <c r="D147" i="8"/>
  <c r="H147" i="8" s="1"/>
  <c r="B147" i="8"/>
  <c r="Q146" i="8"/>
  <c r="I146" i="8"/>
  <c r="D146" i="8"/>
  <c r="H146" i="8" s="1"/>
  <c r="B146" i="8"/>
  <c r="Q145" i="8"/>
  <c r="I145" i="8"/>
  <c r="D145" i="8"/>
  <c r="H145" i="8" s="1"/>
  <c r="B145" i="8"/>
  <c r="Q144" i="8"/>
  <c r="I144" i="8"/>
  <c r="D144" i="8"/>
  <c r="H144" i="8" s="1"/>
  <c r="B144" i="8"/>
  <c r="Q143" i="8"/>
  <c r="I143" i="8"/>
  <c r="D143" i="8"/>
  <c r="H143" i="8" s="1"/>
  <c r="B143" i="8"/>
  <c r="Q142" i="8"/>
  <c r="I142" i="8"/>
  <c r="D142" i="8"/>
  <c r="H142" i="8" s="1"/>
  <c r="B142" i="8"/>
  <c r="Q141" i="8"/>
  <c r="I141" i="8"/>
  <c r="D141" i="8"/>
  <c r="H141" i="8" s="1"/>
  <c r="B141" i="8"/>
  <c r="Q140" i="8"/>
  <c r="I140" i="8"/>
  <c r="D140" i="8"/>
  <c r="H140" i="8" s="1"/>
  <c r="B140" i="8"/>
  <c r="Q139" i="8"/>
  <c r="I139" i="8"/>
  <c r="D139" i="8"/>
  <c r="H139" i="8" s="1"/>
  <c r="B139" i="8"/>
  <c r="Q138" i="8"/>
  <c r="I138" i="8"/>
  <c r="D138" i="8"/>
  <c r="H138" i="8" s="1"/>
  <c r="B138" i="8"/>
  <c r="M137" i="8"/>
  <c r="Q137" i="8" s="1"/>
  <c r="I137" i="8"/>
  <c r="D137" i="8"/>
  <c r="H137" i="8" s="1"/>
  <c r="B137" i="8"/>
  <c r="M136" i="8"/>
  <c r="Q136" i="8" s="1"/>
  <c r="I136" i="8"/>
  <c r="D136" i="8"/>
  <c r="H136" i="8" s="1"/>
  <c r="B136" i="8"/>
  <c r="M135" i="8"/>
  <c r="Q135" i="8" s="1"/>
  <c r="I135" i="8"/>
  <c r="D135" i="8"/>
  <c r="H135" i="8" s="1"/>
  <c r="B135" i="8"/>
  <c r="M134" i="8"/>
  <c r="Q134" i="8" s="1"/>
  <c r="I134" i="8"/>
  <c r="D134" i="8"/>
  <c r="H134" i="8" s="1"/>
  <c r="B134" i="8"/>
  <c r="M133" i="8"/>
  <c r="Q133" i="8" s="1"/>
  <c r="I133" i="8"/>
  <c r="D133" i="8"/>
  <c r="H133" i="8" s="1"/>
  <c r="B133" i="8"/>
  <c r="M132" i="8"/>
  <c r="Q132" i="8" s="1"/>
  <c r="I132" i="8"/>
  <c r="D132" i="8"/>
  <c r="H132" i="8" s="1"/>
  <c r="B132" i="8"/>
  <c r="M131" i="8"/>
  <c r="Q131" i="8" s="1"/>
  <c r="I131" i="8"/>
  <c r="H131" i="8"/>
  <c r="B131" i="8"/>
  <c r="M130" i="8"/>
  <c r="Q130" i="8" s="1"/>
  <c r="I130" i="8"/>
  <c r="D130" i="8"/>
  <c r="H130" i="8" s="1"/>
  <c r="B130" i="8"/>
  <c r="M129" i="8"/>
  <c r="Q129" i="8" s="1"/>
  <c r="I129" i="8"/>
  <c r="D129" i="8"/>
  <c r="H129" i="8" s="1"/>
  <c r="B129" i="8"/>
  <c r="M128" i="8"/>
  <c r="Q128" i="8" s="1"/>
  <c r="I128" i="8"/>
  <c r="D128" i="8"/>
  <c r="H128" i="8" s="1"/>
  <c r="B128" i="8"/>
  <c r="M127" i="8"/>
  <c r="Q127" i="8" s="1"/>
  <c r="I127" i="8"/>
  <c r="D127" i="8"/>
  <c r="H127" i="8" s="1"/>
  <c r="B127" i="8"/>
  <c r="I126" i="8"/>
  <c r="D126" i="8"/>
  <c r="H126" i="8" s="1"/>
  <c r="B126" i="8"/>
  <c r="O125" i="8"/>
  <c r="M126" i="8" s="1"/>
  <c r="Q126" i="8" s="1"/>
  <c r="I125" i="8"/>
  <c r="D125" i="8"/>
  <c r="H125" i="8" s="1"/>
  <c r="B125" i="8"/>
  <c r="O124" i="8"/>
  <c r="M125" i="8" s="1"/>
  <c r="I124" i="8"/>
  <c r="D124" i="8"/>
  <c r="H124" i="8" s="1"/>
  <c r="B124" i="8"/>
  <c r="O123" i="8"/>
  <c r="M124" i="8" s="1"/>
  <c r="I123" i="8"/>
  <c r="D123" i="8"/>
  <c r="H123" i="8" s="1"/>
  <c r="B123" i="8"/>
  <c r="O122" i="8"/>
  <c r="M123" i="8" s="1"/>
  <c r="I122" i="8"/>
  <c r="D122" i="8"/>
  <c r="H122" i="8" s="1"/>
  <c r="B122" i="8"/>
  <c r="O121" i="8"/>
  <c r="M122" i="8" s="1"/>
  <c r="M121" i="8"/>
  <c r="I121" i="8"/>
  <c r="D121" i="8"/>
  <c r="H121" i="8" s="1"/>
  <c r="B121" i="8"/>
  <c r="I120" i="8"/>
  <c r="D120" i="8"/>
  <c r="H120" i="8" s="1"/>
  <c r="B120" i="8"/>
  <c r="O119" i="8"/>
  <c r="M120" i="8" s="1"/>
  <c r="Q120" i="8" s="1"/>
  <c r="I119" i="8"/>
  <c r="D119" i="8"/>
  <c r="H119" i="8" s="1"/>
  <c r="B119" i="8"/>
  <c r="O118" i="8"/>
  <c r="M119" i="8" s="1"/>
  <c r="I118" i="8"/>
  <c r="D118" i="8"/>
  <c r="H118" i="8" s="1"/>
  <c r="B118" i="8"/>
  <c r="O117" i="8"/>
  <c r="M118" i="8" s="1"/>
  <c r="I117" i="8"/>
  <c r="D117" i="8"/>
  <c r="H117" i="8" s="1"/>
  <c r="B117" i="8"/>
  <c r="O116" i="8"/>
  <c r="M117" i="8" s="1"/>
  <c r="I116" i="8"/>
  <c r="D116" i="8"/>
  <c r="H116" i="8" s="1"/>
  <c r="B116" i="8"/>
  <c r="O115" i="8"/>
  <c r="M116" i="8" s="1"/>
  <c r="I115" i="8"/>
  <c r="D115" i="8"/>
  <c r="H115" i="8" s="1"/>
  <c r="B115" i="8"/>
  <c r="O114" i="8"/>
  <c r="M115" i="8" s="1"/>
  <c r="I114" i="8"/>
  <c r="D114" i="8"/>
  <c r="H114" i="8" s="1"/>
  <c r="B114" i="8"/>
  <c r="O113" i="8"/>
  <c r="M114" i="8" s="1"/>
  <c r="I113" i="8"/>
  <c r="D113" i="8"/>
  <c r="H113" i="8" s="1"/>
  <c r="B113" i="8"/>
  <c r="O112" i="8"/>
  <c r="M113" i="8" s="1"/>
  <c r="I112" i="8"/>
  <c r="D112" i="8"/>
  <c r="H112" i="8" s="1"/>
  <c r="B112" i="8"/>
  <c r="O111" i="8"/>
  <c r="M112" i="8" s="1"/>
  <c r="I111" i="8"/>
  <c r="D111" i="8"/>
  <c r="H111" i="8" s="1"/>
  <c r="B111" i="8"/>
  <c r="O110" i="8"/>
  <c r="M111" i="8" s="1"/>
  <c r="I110" i="8"/>
  <c r="D110" i="8"/>
  <c r="H110" i="8" s="1"/>
  <c r="B110" i="8"/>
  <c r="O109" i="8"/>
  <c r="M110" i="8" s="1"/>
  <c r="I109" i="8"/>
  <c r="D109" i="8"/>
  <c r="H109" i="8" s="1"/>
  <c r="B109" i="8"/>
  <c r="O108" i="8"/>
  <c r="Q108" i="8" s="1"/>
  <c r="M108" i="8"/>
  <c r="I108" i="8"/>
  <c r="D108" i="8"/>
  <c r="H108" i="8" s="1"/>
  <c r="B108" i="8"/>
  <c r="I107" i="8"/>
  <c r="D107" i="8"/>
  <c r="H107" i="8" s="1"/>
  <c r="B107" i="8"/>
  <c r="O106" i="8"/>
  <c r="M107" i="8" s="1"/>
  <c r="Q107" i="8" s="1"/>
  <c r="I106" i="8"/>
  <c r="D106" i="8"/>
  <c r="H106" i="8" s="1"/>
  <c r="B106" i="8"/>
  <c r="O105" i="8"/>
  <c r="M106" i="8" s="1"/>
  <c r="I105" i="8"/>
  <c r="D105" i="8"/>
  <c r="H105" i="8" s="1"/>
  <c r="B105" i="8"/>
  <c r="O104" i="8"/>
  <c r="M105" i="8" s="1"/>
  <c r="I104" i="8"/>
  <c r="D104" i="8"/>
  <c r="H104" i="8" s="1"/>
  <c r="B104" i="8"/>
  <c r="O103" i="8"/>
  <c r="M104" i="8" s="1"/>
  <c r="Q104" i="8" s="1"/>
  <c r="I103" i="8"/>
  <c r="D103" i="8"/>
  <c r="H103" i="8" s="1"/>
  <c r="B103" i="8"/>
  <c r="O102" i="8"/>
  <c r="M103" i="8" s="1"/>
  <c r="M102" i="8"/>
  <c r="I102" i="8"/>
  <c r="D102" i="8"/>
  <c r="H102" i="8" s="1"/>
  <c r="B102" i="8"/>
  <c r="M101" i="8"/>
  <c r="Q101" i="8" s="1"/>
  <c r="I101" i="8"/>
  <c r="D101" i="8"/>
  <c r="H101" i="8" s="1"/>
  <c r="B101" i="8"/>
  <c r="S100" i="8"/>
  <c r="I100" i="8"/>
  <c r="D100" i="8"/>
  <c r="H100" i="8" s="1"/>
  <c r="B100" i="8"/>
  <c r="O99" i="8"/>
  <c r="M100" i="8" s="1"/>
  <c r="Q100" i="8" s="1"/>
  <c r="I99" i="8"/>
  <c r="D99" i="8"/>
  <c r="H99" i="8" s="1"/>
  <c r="B99" i="8"/>
  <c r="O98" i="8"/>
  <c r="M99" i="8" s="1"/>
  <c r="I98" i="8"/>
  <c r="D98" i="8"/>
  <c r="H98" i="8" s="1"/>
  <c r="B98" i="8"/>
  <c r="O97" i="8"/>
  <c r="M98" i="8" s="1"/>
  <c r="I97" i="8"/>
  <c r="D97" i="8"/>
  <c r="H97" i="8" s="1"/>
  <c r="B97" i="8"/>
  <c r="O96" i="8"/>
  <c r="M97" i="8" s="1"/>
  <c r="I96" i="8"/>
  <c r="D96" i="8"/>
  <c r="H96" i="8" s="1"/>
  <c r="B96" i="8"/>
  <c r="O95" i="8"/>
  <c r="M96" i="8" s="1"/>
  <c r="I95" i="8"/>
  <c r="D95" i="8"/>
  <c r="H95" i="8" s="1"/>
  <c r="B95" i="8"/>
  <c r="O94" i="8"/>
  <c r="M95" i="8" s="1"/>
  <c r="I94" i="8"/>
  <c r="D94" i="8"/>
  <c r="H94" i="8" s="1"/>
  <c r="B94" i="8"/>
  <c r="O93" i="8"/>
  <c r="M94" i="8" s="1"/>
  <c r="I93" i="8"/>
  <c r="D93" i="8"/>
  <c r="H93" i="8" s="1"/>
  <c r="B93" i="8"/>
  <c r="O92" i="8"/>
  <c r="M93" i="8" s="1"/>
  <c r="I92" i="8"/>
  <c r="D92" i="8"/>
  <c r="H92" i="8" s="1"/>
  <c r="B92" i="8"/>
  <c r="O91" i="8"/>
  <c r="M92" i="8" s="1"/>
  <c r="I91" i="8"/>
  <c r="D91" i="8"/>
  <c r="H91" i="8" s="1"/>
  <c r="B91" i="8"/>
  <c r="O90" i="8"/>
  <c r="M91" i="8" s="1"/>
  <c r="I90" i="8"/>
  <c r="D90" i="8"/>
  <c r="H90" i="8" s="1"/>
  <c r="B90" i="8"/>
  <c r="O89" i="8"/>
  <c r="M90" i="8" s="1"/>
  <c r="I89" i="8"/>
  <c r="D89" i="8"/>
  <c r="H89" i="8" s="1"/>
  <c r="B89" i="8"/>
  <c r="O88" i="8"/>
  <c r="M89" i="8" s="1"/>
  <c r="I88" i="8"/>
  <c r="D88" i="8"/>
  <c r="H88" i="8" s="1"/>
  <c r="B88" i="8"/>
  <c r="O87" i="8"/>
  <c r="M88" i="8" s="1"/>
  <c r="I87" i="8"/>
  <c r="D87" i="8"/>
  <c r="H87" i="8" s="1"/>
  <c r="B87" i="8"/>
  <c r="O86" i="8"/>
  <c r="I86" i="8"/>
  <c r="D86" i="8"/>
  <c r="H86" i="8" s="1"/>
  <c r="B86" i="8"/>
  <c r="O85" i="8"/>
  <c r="M86" i="8" s="1"/>
  <c r="I85" i="8"/>
  <c r="D85" i="8"/>
  <c r="H85" i="8" s="1"/>
  <c r="B85" i="8"/>
  <c r="O84" i="8"/>
  <c r="M85" i="8" s="1"/>
  <c r="I84" i="8"/>
  <c r="D84" i="8"/>
  <c r="H84" i="8" s="1"/>
  <c r="B84" i="8"/>
  <c r="O83" i="8"/>
  <c r="M84" i="8" s="1"/>
  <c r="I83" i="8"/>
  <c r="D83" i="8"/>
  <c r="H83" i="8" s="1"/>
  <c r="B83" i="8"/>
  <c r="O82" i="8"/>
  <c r="M83" i="8" s="1"/>
  <c r="Q83" i="8" s="1"/>
  <c r="I82" i="8"/>
  <c r="D82" i="8"/>
  <c r="H82" i="8" s="1"/>
  <c r="B82" i="8"/>
  <c r="O81" i="8"/>
  <c r="M82" i="8" s="1"/>
  <c r="I81" i="8"/>
  <c r="D81" i="8"/>
  <c r="H81" i="8" s="1"/>
  <c r="B81" i="8"/>
  <c r="O80" i="8"/>
  <c r="M81" i="8" s="1"/>
  <c r="I80" i="8"/>
  <c r="D80" i="8"/>
  <c r="H80" i="8" s="1"/>
  <c r="B80" i="8"/>
  <c r="O79" i="8"/>
  <c r="M80" i="8" s="1"/>
  <c r="Q80" i="8" s="1"/>
  <c r="I79" i="8"/>
  <c r="D79" i="8"/>
  <c r="H79" i="8" s="1"/>
  <c r="B79" i="8"/>
  <c r="O78" i="8"/>
  <c r="M79" i="8" s="1"/>
  <c r="I78" i="8"/>
  <c r="D78" i="8"/>
  <c r="H78" i="8" s="1"/>
  <c r="B78" i="8"/>
  <c r="O77" i="8"/>
  <c r="M78" i="8" s="1"/>
  <c r="I77" i="8"/>
  <c r="D77" i="8"/>
  <c r="H77" i="8" s="1"/>
  <c r="B77" i="8"/>
  <c r="O76" i="8"/>
  <c r="M77" i="8" s="1"/>
  <c r="Q77" i="8" s="1"/>
  <c r="I76" i="8"/>
  <c r="D76" i="8"/>
  <c r="H76" i="8" s="1"/>
  <c r="B76" i="8"/>
  <c r="O75" i="8"/>
  <c r="M76" i="8" s="1"/>
  <c r="I75" i="8"/>
  <c r="D75" i="8"/>
  <c r="H75" i="8" s="1"/>
  <c r="B75" i="8"/>
  <c r="O74" i="8"/>
  <c r="M75" i="8" s="1"/>
  <c r="I74" i="8"/>
  <c r="D74" i="8"/>
  <c r="H74" i="8" s="1"/>
  <c r="B74" i="8"/>
  <c r="O73" i="8"/>
  <c r="M74" i="8" s="1"/>
  <c r="Q74" i="8" s="1"/>
  <c r="I73" i="8"/>
  <c r="D73" i="8"/>
  <c r="H73" i="8" s="1"/>
  <c r="B73" i="8"/>
  <c r="O72" i="8"/>
  <c r="M73" i="8" s="1"/>
  <c r="I72" i="8"/>
  <c r="D72" i="8"/>
  <c r="H72" i="8" s="1"/>
  <c r="B72" i="8"/>
  <c r="T71" i="8"/>
  <c r="O71" i="8"/>
  <c r="M72" i="8" s="1"/>
  <c r="I71" i="8"/>
  <c r="D71" i="8"/>
  <c r="H71" i="8" s="1"/>
  <c r="B71" i="8"/>
  <c r="O70" i="8"/>
  <c r="M71" i="8" s="1"/>
  <c r="I70" i="8"/>
  <c r="D70" i="8"/>
  <c r="H70" i="8" s="1"/>
  <c r="B70" i="8"/>
  <c r="O69" i="8"/>
  <c r="M70" i="8" s="1"/>
  <c r="I69" i="8"/>
  <c r="D69" i="8"/>
  <c r="H69" i="8" s="1"/>
  <c r="B69" i="8"/>
  <c r="O68" i="8"/>
  <c r="M69" i="8" s="1"/>
  <c r="I68" i="8"/>
  <c r="D68" i="8"/>
  <c r="H68" i="8" s="1"/>
  <c r="B68" i="8"/>
  <c r="O67" i="8"/>
  <c r="M68" i="8" s="1"/>
  <c r="I67" i="8"/>
  <c r="D67" i="8"/>
  <c r="H67" i="8" s="1"/>
  <c r="B67" i="8"/>
  <c r="O66" i="8"/>
  <c r="M67" i="8" s="1"/>
  <c r="I66" i="8"/>
  <c r="D66" i="8"/>
  <c r="H66" i="8" s="1"/>
  <c r="B66" i="8"/>
  <c r="O65" i="8"/>
  <c r="M66" i="8" s="1"/>
  <c r="I65" i="8"/>
  <c r="D65" i="8"/>
  <c r="H65" i="8" s="1"/>
  <c r="B65" i="8"/>
  <c r="O64" i="8"/>
  <c r="M65" i="8" s="1"/>
  <c r="I64" i="8"/>
  <c r="D64" i="8"/>
  <c r="H64" i="8" s="1"/>
  <c r="B64" i="8"/>
  <c r="O63" i="8"/>
  <c r="M64" i="8" s="1"/>
  <c r="M63" i="8"/>
  <c r="I63" i="8"/>
  <c r="D63" i="8"/>
  <c r="H63" i="8" s="1"/>
  <c r="B63" i="8"/>
  <c r="M62" i="8"/>
  <c r="Q62" i="8" s="1"/>
  <c r="I62" i="8"/>
  <c r="D62" i="8"/>
  <c r="H62" i="8" s="1"/>
  <c r="B62" i="8"/>
  <c r="M61" i="8"/>
  <c r="Q61" i="8" s="1"/>
  <c r="I61" i="8"/>
  <c r="D61" i="8"/>
  <c r="H61" i="8" s="1"/>
  <c r="B61" i="8"/>
  <c r="M60" i="8"/>
  <c r="Q60" i="8" s="1"/>
  <c r="I60" i="8"/>
  <c r="D60" i="8"/>
  <c r="H60" i="8" s="1"/>
  <c r="B60" i="8"/>
  <c r="M59" i="8"/>
  <c r="Q59" i="8" s="1"/>
  <c r="I59" i="8"/>
  <c r="D59" i="8"/>
  <c r="H59" i="8" s="1"/>
  <c r="B59" i="8"/>
  <c r="M58" i="8"/>
  <c r="Q58" i="8" s="1"/>
  <c r="I58" i="8"/>
  <c r="D58" i="8"/>
  <c r="H58" i="8" s="1"/>
  <c r="B58" i="8"/>
  <c r="M57" i="8"/>
  <c r="Q57" i="8" s="1"/>
  <c r="I57" i="8"/>
  <c r="D57" i="8"/>
  <c r="H57" i="8" s="1"/>
  <c r="B57" i="8"/>
  <c r="M56" i="8"/>
  <c r="Q56" i="8" s="1"/>
  <c r="I56" i="8"/>
  <c r="D56" i="8"/>
  <c r="H56" i="8" s="1"/>
  <c r="B56" i="8"/>
  <c r="M55" i="8"/>
  <c r="Q55" i="8" s="1"/>
  <c r="I55" i="8"/>
  <c r="D55" i="8"/>
  <c r="H55" i="8" s="1"/>
  <c r="B55" i="8"/>
  <c r="M54" i="8"/>
  <c r="Q54" i="8" s="1"/>
  <c r="I54" i="8"/>
  <c r="D54" i="8"/>
  <c r="H54" i="8" s="1"/>
  <c r="B54" i="8"/>
  <c r="M53" i="8"/>
  <c r="Q53" i="8" s="1"/>
  <c r="I53" i="8"/>
  <c r="D53" i="8"/>
  <c r="H53" i="8" s="1"/>
  <c r="B53" i="8"/>
  <c r="M52" i="8"/>
  <c r="Q52" i="8" s="1"/>
  <c r="I52" i="8"/>
  <c r="D52" i="8"/>
  <c r="H52" i="8" s="1"/>
  <c r="B52" i="8"/>
  <c r="M51" i="8"/>
  <c r="Q51" i="8" s="1"/>
  <c r="I51" i="8"/>
  <c r="D51" i="8"/>
  <c r="H51" i="8" s="1"/>
  <c r="B51" i="8"/>
  <c r="M50" i="8"/>
  <c r="Q50" i="8" s="1"/>
  <c r="I50" i="8"/>
  <c r="D50" i="8"/>
  <c r="H50" i="8" s="1"/>
  <c r="B50" i="8"/>
  <c r="M49" i="8"/>
  <c r="Q49" i="8" s="1"/>
  <c r="I49" i="8"/>
  <c r="D49" i="8"/>
  <c r="H49" i="8" s="1"/>
  <c r="B49" i="8"/>
  <c r="M48" i="8"/>
  <c r="Q48" i="8" s="1"/>
  <c r="I48" i="8"/>
  <c r="D48" i="8"/>
  <c r="H48" i="8" s="1"/>
  <c r="B48" i="8"/>
  <c r="M47" i="8"/>
  <c r="Q47" i="8" s="1"/>
  <c r="I47" i="8"/>
  <c r="D47" i="8"/>
  <c r="H47" i="8" s="1"/>
  <c r="B47" i="8"/>
  <c r="M46" i="8"/>
  <c r="Q46" i="8" s="1"/>
  <c r="I46" i="8"/>
  <c r="D46" i="8"/>
  <c r="M45" i="8"/>
  <c r="Q45" i="8" s="1"/>
  <c r="I45" i="8"/>
  <c r="D45" i="8"/>
  <c r="H45" i="8" s="1"/>
  <c r="Q44" i="8"/>
  <c r="I44" i="8"/>
  <c r="D44" i="8"/>
  <c r="H44" i="8" s="1"/>
  <c r="Q43" i="8"/>
  <c r="I43" i="8"/>
  <c r="D43" i="8"/>
  <c r="H43" i="8" s="1"/>
  <c r="Q42" i="8"/>
  <c r="I42" i="8"/>
  <c r="D42" i="8"/>
  <c r="H42" i="8" s="1"/>
  <c r="Q41" i="8"/>
  <c r="I41" i="8"/>
  <c r="D41" i="8"/>
  <c r="H41" i="8" s="1"/>
  <c r="Q40" i="8"/>
  <c r="I40" i="8"/>
  <c r="D40" i="8"/>
  <c r="H40" i="8" s="1"/>
  <c r="Q39" i="8"/>
  <c r="I39" i="8"/>
  <c r="D39" i="8"/>
  <c r="H39" i="8" s="1"/>
  <c r="S38" i="8"/>
  <c r="Q38" i="8"/>
  <c r="I38" i="8"/>
  <c r="D38" i="8"/>
  <c r="H38" i="8" s="1"/>
  <c r="Q37" i="8"/>
  <c r="I37" i="8"/>
  <c r="D37" i="8"/>
  <c r="H37" i="8" s="1"/>
  <c r="Q36" i="8"/>
  <c r="I36" i="8"/>
  <c r="D36" i="8"/>
  <c r="H36" i="8" s="1"/>
  <c r="Q35" i="8"/>
  <c r="I35" i="8"/>
  <c r="H35" i="8"/>
  <c r="Q34" i="8"/>
  <c r="I34" i="8"/>
  <c r="D34" i="8"/>
  <c r="H34" i="8" s="1"/>
  <c r="Q33" i="8"/>
  <c r="I33" i="8"/>
  <c r="D33" i="8"/>
  <c r="H33" i="8" s="1"/>
  <c r="Q32" i="8"/>
  <c r="I32" i="8"/>
  <c r="D32" i="8"/>
  <c r="H32" i="8" s="1"/>
  <c r="Q31" i="8"/>
  <c r="I31" i="8"/>
  <c r="D31" i="8"/>
  <c r="H31" i="8" s="1"/>
  <c r="Q30" i="8"/>
  <c r="I30" i="8"/>
  <c r="D30" i="8"/>
  <c r="H30" i="8" s="1"/>
  <c r="Q29" i="8"/>
  <c r="I29" i="8"/>
  <c r="D29" i="8"/>
  <c r="H29" i="8" s="1"/>
  <c r="Q28" i="8"/>
  <c r="I28" i="8"/>
  <c r="D28" i="8"/>
  <c r="H28" i="8" s="1"/>
  <c r="Q27" i="8"/>
  <c r="I27" i="8"/>
  <c r="D27" i="8"/>
  <c r="H27" i="8" s="1"/>
  <c r="Q26" i="8"/>
  <c r="I26" i="8"/>
  <c r="D26" i="8"/>
  <c r="H26" i="8" s="1"/>
  <c r="Q25" i="8"/>
  <c r="I25" i="8"/>
  <c r="D25" i="8"/>
  <c r="H25" i="8" s="1"/>
  <c r="Q24" i="8"/>
  <c r="I24" i="8"/>
  <c r="D24" i="8"/>
  <c r="H24" i="8" s="1"/>
  <c r="Q23" i="8"/>
  <c r="I23" i="8"/>
  <c r="D23" i="8"/>
  <c r="H23" i="8" s="1"/>
  <c r="Q22" i="8"/>
  <c r="I22" i="8"/>
  <c r="D22" i="8"/>
  <c r="H22" i="8" s="1"/>
  <c r="Q21" i="8"/>
  <c r="I21" i="8"/>
  <c r="D21" i="8"/>
  <c r="H21" i="8" s="1"/>
  <c r="Q20" i="8"/>
  <c r="I20" i="8"/>
  <c r="D20" i="8"/>
  <c r="H20" i="8" s="1"/>
  <c r="Q19" i="8"/>
  <c r="I19" i="8"/>
  <c r="D19" i="8"/>
  <c r="H19" i="8" s="1"/>
  <c r="O18" i="8"/>
  <c r="Q18" i="8" s="1"/>
  <c r="I18" i="8"/>
  <c r="D18" i="8"/>
  <c r="H18" i="8" s="1"/>
  <c r="O17" i="8"/>
  <c r="Q17" i="8" s="1"/>
  <c r="I17" i="8"/>
  <c r="D17" i="8"/>
  <c r="H17" i="8" s="1"/>
  <c r="Q16" i="8"/>
  <c r="I16" i="8"/>
  <c r="D16" i="8"/>
  <c r="H16" i="8" s="1"/>
  <c r="Q15" i="8"/>
  <c r="I15" i="8"/>
  <c r="D15" i="8"/>
  <c r="H15" i="8" s="1"/>
  <c r="Q14" i="8"/>
  <c r="I14" i="8"/>
  <c r="D14" i="8"/>
  <c r="H14" i="8" s="1"/>
  <c r="Q13" i="8"/>
  <c r="I13" i="8"/>
  <c r="D13" i="8"/>
  <c r="H13" i="8" s="1"/>
  <c r="Q12" i="8"/>
  <c r="I12" i="8"/>
  <c r="D12" i="8"/>
  <c r="H12" i="8" s="1"/>
  <c r="Q11" i="8"/>
  <c r="I11" i="8"/>
  <c r="D11" i="8"/>
  <c r="H11" i="8" s="1"/>
  <c r="Q10" i="8"/>
  <c r="I10" i="8"/>
  <c r="D10" i="8"/>
  <c r="H10" i="8" s="1"/>
  <c r="Q9" i="8"/>
  <c r="I9" i="8"/>
  <c r="D9" i="8"/>
  <c r="H9" i="8" s="1"/>
  <c r="S8" i="8"/>
  <c r="Q8" i="8"/>
  <c r="I8" i="8"/>
  <c r="D8" i="8"/>
  <c r="H8" i="8" s="1"/>
  <c r="Q7" i="8"/>
  <c r="I7" i="8"/>
  <c r="D7" i="8"/>
  <c r="H7" i="8" s="1"/>
  <c r="Q6" i="8"/>
  <c r="I6" i="8"/>
  <c r="D6" i="8"/>
  <c r="H6" i="8" s="1"/>
  <c r="Q5" i="8"/>
  <c r="I5" i="8"/>
  <c r="H5" i="8"/>
  <c r="Q4" i="8"/>
  <c r="I4" i="8"/>
  <c r="D4" i="8"/>
  <c r="H4" i="8" s="1"/>
  <c r="N312" i="7"/>
  <c r="P312" i="7" s="1"/>
  <c r="D312" i="7"/>
  <c r="H312" i="7" s="1"/>
  <c r="B312" i="7"/>
  <c r="N311" i="7"/>
  <c r="P311" i="7" s="1"/>
  <c r="D311" i="7"/>
  <c r="H311" i="7" s="1"/>
  <c r="B311" i="7"/>
  <c r="N310" i="7"/>
  <c r="P310" i="7" s="1"/>
  <c r="D310" i="7"/>
  <c r="H310" i="7" s="1"/>
  <c r="B310" i="7"/>
  <c r="N309" i="7"/>
  <c r="P309" i="7" s="1"/>
  <c r="D309" i="7"/>
  <c r="H309" i="7" s="1"/>
  <c r="B309" i="7"/>
  <c r="N308" i="7"/>
  <c r="P308" i="7" s="1"/>
  <c r="D308" i="7"/>
  <c r="H308" i="7" s="1"/>
  <c r="B308" i="7"/>
  <c r="N307" i="7"/>
  <c r="P307" i="7" s="1"/>
  <c r="D307" i="7"/>
  <c r="H307" i="7" s="1"/>
  <c r="B307" i="7"/>
  <c r="N306" i="7"/>
  <c r="P306" i="7" s="1"/>
  <c r="D306" i="7"/>
  <c r="H306" i="7" s="1"/>
  <c r="B306" i="7"/>
  <c r="N305" i="7"/>
  <c r="P305" i="7" s="1"/>
  <c r="D305" i="7"/>
  <c r="H305" i="7" s="1"/>
  <c r="B305" i="7"/>
  <c r="N304" i="7"/>
  <c r="P304" i="7" s="1"/>
  <c r="D304" i="7"/>
  <c r="H304" i="7" s="1"/>
  <c r="B304" i="7"/>
  <c r="N303" i="7"/>
  <c r="P303" i="7" s="1"/>
  <c r="D303" i="7"/>
  <c r="H303" i="7" s="1"/>
  <c r="B303" i="7"/>
  <c r="N302" i="7"/>
  <c r="P302" i="7" s="1"/>
  <c r="D302" i="7"/>
  <c r="H302" i="7" s="1"/>
  <c r="B302" i="7"/>
  <c r="N301" i="7"/>
  <c r="P301" i="7" s="1"/>
  <c r="D301" i="7"/>
  <c r="H301" i="7" s="1"/>
  <c r="B301" i="7"/>
  <c r="N300" i="7"/>
  <c r="P300" i="7" s="1"/>
  <c r="D300" i="7"/>
  <c r="H300" i="7" s="1"/>
  <c r="B300" i="7"/>
  <c r="N299" i="7"/>
  <c r="P299" i="7" s="1"/>
  <c r="D299" i="7"/>
  <c r="H299" i="7" s="1"/>
  <c r="B299" i="7"/>
  <c r="N298" i="7"/>
  <c r="P298" i="7" s="1"/>
  <c r="D298" i="7"/>
  <c r="H298" i="7" s="1"/>
  <c r="B298" i="7"/>
  <c r="N297" i="7"/>
  <c r="P297" i="7" s="1"/>
  <c r="D297" i="7"/>
  <c r="H297" i="7" s="1"/>
  <c r="B297" i="7"/>
  <c r="N296" i="7"/>
  <c r="P296" i="7" s="1"/>
  <c r="D296" i="7"/>
  <c r="H296" i="7" s="1"/>
  <c r="B296" i="7"/>
  <c r="N295" i="7"/>
  <c r="P295" i="7" s="1"/>
  <c r="D295" i="7"/>
  <c r="H295" i="7" s="1"/>
  <c r="B295" i="7"/>
  <c r="N294" i="7"/>
  <c r="P294" i="7" s="1"/>
  <c r="D294" i="7"/>
  <c r="H294" i="7" s="1"/>
  <c r="B294" i="7"/>
  <c r="N293" i="7"/>
  <c r="P293" i="7" s="1"/>
  <c r="D293" i="7"/>
  <c r="H293" i="7" s="1"/>
  <c r="B293" i="7"/>
  <c r="N292" i="7"/>
  <c r="P292" i="7" s="1"/>
  <c r="D292" i="7"/>
  <c r="H292" i="7" s="1"/>
  <c r="B292" i="7"/>
  <c r="N291" i="7"/>
  <c r="P291" i="7" s="1"/>
  <c r="D291" i="7"/>
  <c r="H291" i="7" s="1"/>
  <c r="B291" i="7"/>
  <c r="N290" i="7"/>
  <c r="P290" i="7" s="1"/>
  <c r="D290" i="7"/>
  <c r="H290" i="7" s="1"/>
  <c r="B290" i="7"/>
  <c r="N289" i="7"/>
  <c r="P289" i="7" s="1"/>
  <c r="D289" i="7"/>
  <c r="H289" i="7" s="1"/>
  <c r="B289" i="7"/>
  <c r="N288" i="7"/>
  <c r="P288" i="7" s="1"/>
  <c r="D288" i="7"/>
  <c r="H288" i="7" s="1"/>
  <c r="B288" i="7"/>
  <c r="N287" i="7"/>
  <c r="P287" i="7" s="1"/>
  <c r="D287" i="7"/>
  <c r="H287" i="7" s="1"/>
  <c r="B287" i="7"/>
  <c r="N286" i="7"/>
  <c r="P286" i="7" s="1"/>
  <c r="D286" i="7"/>
  <c r="H286" i="7" s="1"/>
  <c r="B286" i="7"/>
  <c r="N285" i="7"/>
  <c r="P285" i="7" s="1"/>
  <c r="D285" i="7"/>
  <c r="H285" i="7" s="1"/>
  <c r="B285" i="7"/>
  <c r="N284" i="7"/>
  <c r="P284" i="7" s="1"/>
  <c r="D284" i="7"/>
  <c r="H284" i="7" s="1"/>
  <c r="B284" i="7"/>
  <c r="N283" i="7"/>
  <c r="P283" i="7" s="1"/>
  <c r="D283" i="7"/>
  <c r="H283" i="7" s="1"/>
  <c r="B283" i="7"/>
  <c r="N282" i="7"/>
  <c r="P282" i="7" s="1"/>
  <c r="D282" i="7"/>
  <c r="H282" i="7" s="1"/>
  <c r="B282" i="7"/>
  <c r="N281" i="7"/>
  <c r="P281" i="7" s="1"/>
  <c r="H281" i="7"/>
  <c r="B281" i="7"/>
  <c r="N280" i="7"/>
  <c r="P280" i="7" s="1"/>
  <c r="H280" i="7"/>
  <c r="B280" i="7"/>
  <c r="N279" i="7"/>
  <c r="P279" i="7" s="1"/>
  <c r="D279" i="7"/>
  <c r="H279" i="7" s="1"/>
  <c r="N278" i="7"/>
  <c r="P278" i="7" s="1"/>
  <c r="D278" i="7"/>
  <c r="H278" i="7" s="1"/>
  <c r="B278" i="7"/>
  <c r="N277" i="7"/>
  <c r="P277" i="7" s="1"/>
  <c r="D277" i="7"/>
  <c r="H277" i="7" s="1"/>
  <c r="B277" i="7"/>
  <c r="N276" i="7"/>
  <c r="P276" i="7" s="1"/>
  <c r="D276" i="7"/>
  <c r="H276" i="7" s="1"/>
  <c r="B276" i="7"/>
  <c r="N275" i="7"/>
  <c r="P275" i="7" s="1"/>
  <c r="D275" i="7"/>
  <c r="H275" i="7" s="1"/>
  <c r="B275" i="7"/>
  <c r="N274" i="7"/>
  <c r="P274" i="7" s="1"/>
  <c r="D274" i="7"/>
  <c r="H274" i="7" s="1"/>
  <c r="B274" i="7"/>
  <c r="N273" i="7"/>
  <c r="P273" i="7" s="1"/>
  <c r="D273" i="7"/>
  <c r="H273" i="7" s="1"/>
  <c r="B273" i="7"/>
  <c r="N272" i="7"/>
  <c r="P272" i="7" s="1"/>
  <c r="D272" i="7"/>
  <c r="H272" i="7" s="1"/>
  <c r="B272" i="7"/>
  <c r="N271" i="7"/>
  <c r="P271" i="7" s="1"/>
  <c r="D271" i="7"/>
  <c r="H271" i="7" s="1"/>
  <c r="B271" i="7"/>
  <c r="N270" i="7"/>
  <c r="P270" i="7" s="1"/>
  <c r="D270" i="7"/>
  <c r="H270" i="7" s="1"/>
  <c r="B270" i="7"/>
  <c r="N269" i="7"/>
  <c r="P269" i="7" s="1"/>
  <c r="D269" i="7"/>
  <c r="H269" i="7" s="1"/>
  <c r="B269" i="7"/>
  <c r="N268" i="7"/>
  <c r="P268" i="7" s="1"/>
  <c r="D268" i="7"/>
  <c r="H268" i="7" s="1"/>
  <c r="B268" i="7"/>
  <c r="N267" i="7"/>
  <c r="P267" i="7" s="1"/>
  <c r="D267" i="7"/>
  <c r="H267" i="7" s="1"/>
  <c r="B267" i="7"/>
  <c r="N266" i="7"/>
  <c r="P266" i="7" s="1"/>
  <c r="D266" i="7"/>
  <c r="H266" i="7" s="1"/>
  <c r="B266" i="7"/>
  <c r="N265" i="7"/>
  <c r="P265" i="7" s="1"/>
  <c r="D265" i="7"/>
  <c r="H265" i="7" s="1"/>
  <c r="B265" i="7"/>
  <c r="N264" i="7"/>
  <c r="P264" i="7" s="1"/>
  <c r="D264" i="7"/>
  <c r="H264" i="7" s="1"/>
  <c r="B264" i="7"/>
  <c r="N263" i="7"/>
  <c r="P263" i="7" s="1"/>
  <c r="D263" i="7"/>
  <c r="H263" i="7" s="1"/>
  <c r="B263" i="7"/>
  <c r="N262" i="7"/>
  <c r="P262" i="7" s="1"/>
  <c r="D262" i="7"/>
  <c r="H262" i="7" s="1"/>
  <c r="B262" i="7"/>
  <c r="N261" i="7"/>
  <c r="P261" i="7" s="1"/>
  <c r="D261" i="7"/>
  <c r="H261" i="7" s="1"/>
  <c r="B261" i="7"/>
  <c r="N260" i="7"/>
  <c r="P260" i="7" s="1"/>
  <c r="D260" i="7"/>
  <c r="H260" i="7" s="1"/>
  <c r="B260" i="7"/>
  <c r="N259" i="7"/>
  <c r="P259" i="7" s="1"/>
  <c r="D259" i="7"/>
  <c r="H259" i="7" s="1"/>
  <c r="B259" i="7"/>
  <c r="N258" i="7"/>
  <c r="P258" i="7" s="1"/>
  <c r="D258" i="7"/>
  <c r="H258" i="7" s="1"/>
  <c r="B258" i="7"/>
  <c r="N257" i="7"/>
  <c r="P257" i="7" s="1"/>
  <c r="D257" i="7"/>
  <c r="H257" i="7" s="1"/>
  <c r="B257" i="7"/>
  <c r="N256" i="7"/>
  <c r="P256" i="7" s="1"/>
  <c r="D256" i="7"/>
  <c r="H256" i="7" s="1"/>
  <c r="B256" i="7"/>
  <c r="N255" i="7"/>
  <c r="P255" i="7" s="1"/>
  <c r="D255" i="7"/>
  <c r="H255" i="7" s="1"/>
  <c r="B255" i="7"/>
  <c r="N254" i="7"/>
  <c r="P254" i="7" s="1"/>
  <c r="D254" i="7"/>
  <c r="H254" i="7" s="1"/>
  <c r="B254" i="7"/>
  <c r="N253" i="7"/>
  <c r="P253" i="7" s="1"/>
  <c r="D253" i="7"/>
  <c r="H253" i="7" s="1"/>
  <c r="B253" i="7"/>
  <c r="N252" i="7"/>
  <c r="P252" i="7" s="1"/>
  <c r="D252" i="7"/>
  <c r="H252" i="7" s="1"/>
  <c r="B252" i="7"/>
  <c r="N251" i="7"/>
  <c r="P251" i="7" s="1"/>
  <c r="D251" i="7"/>
  <c r="H251" i="7" s="1"/>
  <c r="B251" i="7"/>
  <c r="N250" i="7"/>
  <c r="P250" i="7" s="1"/>
  <c r="D250" i="7"/>
  <c r="H250" i="7" s="1"/>
  <c r="B250" i="7"/>
  <c r="N249" i="7"/>
  <c r="P249" i="7" s="1"/>
  <c r="D249" i="7"/>
  <c r="H249" i="7" s="1"/>
  <c r="B249" i="7"/>
  <c r="N248" i="7"/>
  <c r="P248" i="7" s="1"/>
  <c r="D248" i="7"/>
  <c r="H248" i="7" s="1"/>
  <c r="B248" i="7"/>
  <c r="N247" i="7"/>
  <c r="P247" i="7" s="1"/>
  <c r="D247" i="7"/>
  <c r="H247" i="7" s="1"/>
  <c r="B247" i="7"/>
  <c r="N246" i="7"/>
  <c r="D246" i="7"/>
  <c r="H246" i="7" s="1"/>
  <c r="B246" i="7"/>
  <c r="N245" i="7"/>
  <c r="P245" i="7" s="1"/>
  <c r="D245" i="7"/>
  <c r="H245" i="7" s="1"/>
  <c r="B245" i="7"/>
  <c r="N244" i="7"/>
  <c r="P244" i="7" s="1"/>
  <c r="D244" i="7"/>
  <c r="H244" i="7" s="1"/>
  <c r="B244" i="7"/>
  <c r="N243" i="7"/>
  <c r="P243" i="7" s="1"/>
  <c r="D243" i="7"/>
  <c r="H243" i="7" s="1"/>
  <c r="B243" i="7"/>
  <c r="N242" i="7"/>
  <c r="P242" i="7" s="1"/>
  <c r="D242" i="7"/>
  <c r="H242" i="7" s="1"/>
  <c r="B242" i="7"/>
  <c r="N241" i="7"/>
  <c r="P241" i="7" s="1"/>
  <c r="D241" i="7"/>
  <c r="H241" i="7" s="1"/>
  <c r="B241" i="7"/>
  <c r="N240" i="7"/>
  <c r="P240" i="7" s="1"/>
  <c r="D240" i="7"/>
  <c r="H240" i="7" s="1"/>
  <c r="B240" i="7"/>
  <c r="N239" i="7"/>
  <c r="P239" i="7" s="1"/>
  <c r="D239" i="7"/>
  <c r="H239" i="7" s="1"/>
  <c r="B239" i="7"/>
  <c r="N238" i="7"/>
  <c r="P238" i="7" s="1"/>
  <c r="D238" i="7"/>
  <c r="H238" i="7" s="1"/>
  <c r="B238" i="7"/>
  <c r="N237" i="7"/>
  <c r="P237" i="7" s="1"/>
  <c r="D237" i="7"/>
  <c r="H237" i="7" s="1"/>
  <c r="B237" i="7"/>
  <c r="N236" i="7"/>
  <c r="P236" i="7" s="1"/>
  <c r="D236" i="7"/>
  <c r="H236" i="7" s="1"/>
  <c r="B236" i="7"/>
  <c r="N235" i="7"/>
  <c r="P235" i="7" s="1"/>
  <c r="D235" i="7"/>
  <c r="H235" i="7" s="1"/>
  <c r="B235" i="7"/>
  <c r="N234" i="7"/>
  <c r="P234" i="7" s="1"/>
  <c r="D234" i="7"/>
  <c r="H234" i="7" s="1"/>
  <c r="B234" i="7"/>
  <c r="N233" i="7"/>
  <c r="P233" i="7" s="1"/>
  <c r="D233" i="7"/>
  <c r="H233" i="7" s="1"/>
  <c r="B233" i="7"/>
  <c r="N232" i="7"/>
  <c r="P232" i="7" s="1"/>
  <c r="D232" i="7"/>
  <c r="H232" i="7" s="1"/>
  <c r="B232" i="7"/>
  <c r="N231" i="7"/>
  <c r="D231" i="7"/>
  <c r="H231" i="7" s="1"/>
  <c r="B231" i="7"/>
  <c r="N230" i="7"/>
  <c r="P230" i="7" s="1"/>
  <c r="D230" i="7"/>
  <c r="H230" i="7" s="1"/>
  <c r="B230" i="7"/>
  <c r="N229" i="7"/>
  <c r="P229" i="7" s="1"/>
  <c r="D229" i="7"/>
  <c r="H229" i="7" s="1"/>
  <c r="B229" i="7"/>
  <c r="N228" i="7"/>
  <c r="P228" i="7" s="1"/>
  <c r="D228" i="7"/>
  <c r="H228" i="7" s="1"/>
  <c r="B228" i="7"/>
  <c r="N227" i="7"/>
  <c r="P227" i="7" s="1"/>
  <c r="D227" i="7"/>
  <c r="H227" i="7" s="1"/>
  <c r="B227" i="7"/>
  <c r="N226" i="7"/>
  <c r="P226" i="7" s="1"/>
  <c r="D226" i="7"/>
  <c r="H226" i="7" s="1"/>
  <c r="B226" i="7"/>
  <c r="N225" i="7"/>
  <c r="P225" i="7" s="1"/>
  <c r="D225" i="7"/>
  <c r="H225" i="7" s="1"/>
  <c r="B225" i="7"/>
  <c r="N224" i="7"/>
  <c r="P224" i="7" s="1"/>
  <c r="D224" i="7"/>
  <c r="H224" i="7" s="1"/>
  <c r="B224" i="7"/>
  <c r="N223" i="7"/>
  <c r="P223" i="7" s="1"/>
  <c r="D223" i="7"/>
  <c r="H223" i="7" s="1"/>
  <c r="B223" i="7"/>
  <c r="N222" i="7"/>
  <c r="P222" i="7" s="1"/>
  <c r="D222" i="7"/>
  <c r="H222" i="7" s="1"/>
  <c r="B222" i="7"/>
  <c r="N221" i="7"/>
  <c r="P221" i="7" s="1"/>
  <c r="D221" i="7"/>
  <c r="H221" i="7" s="1"/>
  <c r="B221" i="7"/>
  <c r="N220" i="7"/>
  <c r="P220" i="7" s="1"/>
  <c r="D220" i="7"/>
  <c r="H220" i="7" s="1"/>
  <c r="B220" i="7"/>
  <c r="N219" i="7"/>
  <c r="P219" i="7" s="1"/>
  <c r="D219" i="7"/>
  <c r="H219" i="7" s="1"/>
  <c r="B219" i="7"/>
  <c r="N218" i="7"/>
  <c r="P218" i="7" s="1"/>
  <c r="D218" i="7"/>
  <c r="H218" i="7" s="1"/>
  <c r="B218" i="7"/>
  <c r="N217" i="7"/>
  <c r="P217" i="7" s="1"/>
  <c r="D217" i="7"/>
  <c r="H217" i="7" s="1"/>
  <c r="B217" i="7"/>
  <c r="N216" i="7"/>
  <c r="P216" i="7" s="1"/>
  <c r="D216" i="7"/>
  <c r="H216" i="7" s="1"/>
  <c r="B216" i="7"/>
  <c r="N215" i="7"/>
  <c r="P215" i="7" s="1"/>
  <c r="D215" i="7"/>
  <c r="H215" i="7" s="1"/>
  <c r="B215" i="7"/>
  <c r="N214" i="7"/>
  <c r="P214" i="7" s="1"/>
  <c r="D214" i="7"/>
  <c r="H214" i="7" s="1"/>
  <c r="B214" i="7"/>
  <c r="N213" i="7"/>
  <c r="P213" i="7" s="1"/>
  <c r="D213" i="7"/>
  <c r="H213" i="7" s="1"/>
  <c r="B213" i="7"/>
  <c r="N212" i="7"/>
  <c r="P212" i="7" s="1"/>
  <c r="D212" i="7"/>
  <c r="H212" i="7" s="1"/>
  <c r="B212" i="7"/>
  <c r="N211" i="7"/>
  <c r="P211" i="7" s="1"/>
  <c r="D211" i="7"/>
  <c r="H211" i="7" s="1"/>
  <c r="B211" i="7"/>
  <c r="N210" i="7"/>
  <c r="P210" i="7" s="1"/>
  <c r="D210" i="7"/>
  <c r="H210" i="7" s="1"/>
  <c r="B210" i="7"/>
  <c r="N209" i="7"/>
  <c r="P209" i="7" s="1"/>
  <c r="D209" i="7"/>
  <c r="H209" i="7" s="1"/>
  <c r="B209" i="7"/>
  <c r="N208" i="7"/>
  <c r="P208" i="7" s="1"/>
  <c r="D208" i="7"/>
  <c r="H208" i="7" s="1"/>
  <c r="B208" i="7"/>
  <c r="N207" i="7"/>
  <c r="P207" i="7" s="1"/>
  <c r="D207" i="7"/>
  <c r="H207" i="7" s="1"/>
  <c r="B207" i="7"/>
  <c r="N206" i="7"/>
  <c r="P206" i="7" s="1"/>
  <c r="D206" i="7"/>
  <c r="H206" i="7" s="1"/>
  <c r="B206" i="7"/>
  <c r="N205" i="7"/>
  <c r="P205" i="7" s="1"/>
  <c r="D205" i="7"/>
  <c r="H205" i="7" s="1"/>
  <c r="B205" i="7"/>
  <c r="N204" i="7"/>
  <c r="P204" i="7" s="1"/>
  <c r="D204" i="7"/>
  <c r="H204" i="7" s="1"/>
  <c r="B204" i="7"/>
  <c r="N203" i="7"/>
  <c r="P203" i="7" s="1"/>
  <c r="D203" i="7"/>
  <c r="H203" i="7" s="1"/>
  <c r="B203" i="7"/>
  <c r="N202" i="7"/>
  <c r="P202" i="7" s="1"/>
  <c r="D202" i="7"/>
  <c r="H202" i="7" s="1"/>
  <c r="B202" i="7"/>
  <c r="N201" i="7"/>
  <c r="P201" i="7" s="1"/>
  <c r="D201" i="7"/>
  <c r="H201" i="7" s="1"/>
  <c r="B201" i="7"/>
  <c r="N200" i="7"/>
  <c r="P200" i="7" s="1"/>
  <c r="D200" i="7"/>
  <c r="H200" i="7" s="1"/>
  <c r="B200" i="7"/>
  <c r="N199" i="7"/>
  <c r="P199" i="7" s="1"/>
  <c r="D199" i="7"/>
  <c r="H199" i="7" s="1"/>
  <c r="B199" i="7"/>
  <c r="N198" i="7"/>
  <c r="P198" i="7" s="1"/>
  <c r="D198" i="7"/>
  <c r="H198" i="7" s="1"/>
  <c r="B198" i="7"/>
  <c r="N197" i="7"/>
  <c r="P197" i="7" s="1"/>
  <c r="D197" i="7"/>
  <c r="H197" i="7" s="1"/>
  <c r="B197" i="7"/>
  <c r="N196" i="7"/>
  <c r="P196" i="7" s="1"/>
  <c r="D196" i="7"/>
  <c r="H196" i="7" s="1"/>
  <c r="B196" i="7"/>
  <c r="N195" i="7"/>
  <c r="P195" i="7" s="1"/>
  <c r="D195" i="7"/>
  <c r="H195" i="7" s="1"/>
  <c r="B195" i="7"/>
  <c r="N194" i="7"/>
  <c r="P194" i="7" s="1"/>
  <c r="D194" i="7"/>
  <c r="H194" i="7" s="1"/>
  <c r="B194" i="7"/>
  <c r="N193" i="7"/>
  <c r="P193" i="7" s="1"/>
  <c r="D193" i="7"/>
  <c r="H193" i="7" s="1"/>
  <c r="B193" i="7"/>
  <c r="N192" i="7"/>
  <c r="P192" i="7" s="1"/>
  <c r="D192" i="7"/>
  <c r="H192" i="7" s="1"/>
  <c r="B192" i="7"/>
  <c r="N191" i="7"/>
  <c r="P191" i="7" s="1"/>
  <c r="D191" i="7"/>
  <c r="H191" i="7" s="1"/>
  <c r="B191" i="7"/>
  <c r="N190" i="7"/>
  <c r="P190" i="7" s="1"/>
  <c r="D190" i="7"/>
  <c r="H190" i="7" s="1"/>
  <c r="B190" i="7"/>
  <c r="N189" i="7"/>
  <c r="P189" i="7" s="1"/>
  <c r="D189" i="7"/>
  <c r="H189" i="7" s="1"/>
  <c r="B189" i="7"/>
  <c r="N188" i="7"/>
  <c r="P188" i="7" s="1"/>
  <c r="D188" i="7"/>
  <c r="H188" i="7" s="1"/>
  <c r="B188" i="7"/>
  <c r="N187" i="7"/>
  <c r="P187" i="7" s="1"/>
  <c r="D187" i="7"/>
  <c r="H187" i="7" s="1"/>
  <c r="B187" i="7"/>
  <c r="N186" i="7"/>
  <c r="P186" i="7" s="1"/>
  <c r="D186" i="7"/>
  <c r="H186" i="7" s="1"/>
  <c r="B186" i="7"/>
  <c r="N185" i="7"/>
  <c r="P185" i="7" s="1"/>
  <c r="D185" i="7"/>
  <c r="H185" i="7" s="1"/>
  <c r="B185" i="7"/>
  <c r="N184" i="7"/>
  <c r="P184" i="7" s="1"/>
  <c r="D184" i="7"/>
  <c r="H184" i="7" s="1"/>
  <c r="B184" i="7"/>
  <c r="N183" i="7"/>
  <c r="P183" i="7" s="1"/>
  <c r="D183" i="7"/>
  <c r="H183" i="7" s="1"/>
  <c r="B183" i="7"/>
  <c r="N182" i="7"/>
  <c r="P182" i="7" s="1"/>
  <c r="D182" i="7"/>
  <c r="H182" i="7" s="1"/>
  <c r="B182" i="7"/>
  <c r="N181" i="7"/>
  <c r="P181" i="7" s="1"/>
  <c r="D181" i="7"/>
  <c r="H181" i="7" s="1"/>
  <c r="B181" i="7"/>
  <c r="N180" i="7"/>
  <c r="P180" i="7" s="1"/>
  <c r="D180" i="7"/>
  <c r="H180" i="7" s="1"/>
  <c r="B180" i="7"/>
  <c r="N179" i="7"/>
  <c r="P179" i="7" s="1"/>
  <c r="D179" i="7"/>
  <c r="H179" i="7" s="1"/>
  <c r="B179" i="7"/>
  <c r="N178" i="7"/>
  <c r="P178" i="7" s="1"/>
  <c r="D178" i="7"/>
  <c r="H178" i="7" s="1"/>
  <c r="B178" i="7"/>
  <c r="N177" i="7"/>
  <c r="P177" i="7" s="1"/>
  <c r="D177" i="7"/>
  <c r="H177" i="7" s="1"/>
  <c r="B177" i="7"/>
  <c r="N176" i="7"/>
  <c r="P176" i="7" s="1"/>
  <c r="D176" i="7"/>
  <c r="H176" i="7" s="1"/>
  <c r="B176" i="7"/>
  <c r="N175" i="7"/>
  <c r="P175" i="7" s="1"/>
  <c r="D175" i="7"/>
  <c r="H175" i="7" s="1"/>
  <c r="B175" i="7"/>
  <c r="N174" i="7"/>
  <c r="P174" i="7" s="1"/>
  <c r="D174" i="7"/>
  <c r="H174" i="7" s="1"/>
  <c r="B174" i="7"/>
  <c r="N173" i="7"/>
  <c r="P173" i="7" s="1"/>
  <c r="D173" i="7"/>
  <c r="H173" i="7" s="1"/>
  <c r="B173" i="7"/>
  <c r="N172" i="7"/>
  <c r="P172" i="7" s="1"/>
  <c r="D172" i="7"/>
  <c r="H172" i="7" s="1"/>
  <c r="B172" i="7"/>
  <c r="N171" i="7"/>
  <c r="P171" i="7" s="1"/>
  <c r="D171" i="7"/>
  <c r="H171" i="7" s="1"/>
  <c r="B171" i="7"/>
  <c r="N170" i="7"/>
  <c r="P170" i="7" s="1"/>
  <c r="D170" i="7"/>
  <c r="H170" i="7" s="1"/>
  <c r="B170" i="7"/>
  <c r="N169" i="7"/>
  <c r="P169" i="7" s="1"/>
  <c r="D169" i="7"/>
  <c r="H169" i="7" s="1"/>
  <c r="B169" i="7"/>
  <c r="N168" i="7"/>
  <c r="P168" i="7" s="1"/>
  <c r="D168" i="7"/>
  <c r="H168" i="7" s="1"/>
  <c r="B168" i="7"/>
  <c r="N167" i="7"/>
  <c r="P167" i="7" s="1"/>
  <c r="D167" i="7"/>
  <c r="H167" i="7" s="1"/>
  <c r="B167" i="7"/>
  <c r="N166" i="7"/>
  <c r="P166" i="7" s="1"/>
  <c r="D166" i="7"/>
  <c r="H166" i="7" s="1"/>
  <c r="B166" i="7"/>
  <c r="N165" i="7"/>
  <c r="P165" i="7" s="1"/>
  <c r="D165" i="7"/>
  <c r="H165" i="7" s="1"/>
  <c r="B165" i="7"/>
  <c r="N164" i="7"/>
  <c r="P164" i="7" s="1"/>
  <c r="D164" i="7"/>
  <c r="H164" i="7" s="1"/>
  <c r="B164" i="7"/>
  <c r="N163" i="7"/>
  <c r="P163" i="7" s="1"/>
  <c r="D163" i="7"/>
  <c r="H163" i="7" s="1"/>
  <c r="B163" i="7"/>
  <c r="N162" i="7"/>
  <c r="P162" i="7" s="1"/>
  <c r="D162" i="7"/>
  <c r="H162" i="7" s="1"/>
  <c r="B162" i="7"/>
  <c r="N161" i="7"/>
  <c r="P161" i="7" s="1"/>
  <c r="D161" i="7"/>
  <c r="H161" i="7" s="1"/>
  <c r="B161" i="7"/>
  <c r="N160" i="7"/>
  <c r="P160" i="7" s="1"/>
  <c r="D160" i="7"/>
  <c r="H160" i="7" s="1"/>
  <c r="B160" i="7"/>
  <c r="N159" i="7"/>
  <c r="P159" i="7" s="1"/>
  <c r="D159" i="7"/>
  <c r="H159" i="7" s="1"/>
  <c r="B159" i="7"/>
  <c r="N158" i="7"/>
  <c r="P158" i="7" s="1"/>
  <c r="D158" i="7"/>
  <c r="H158" i="7" s="1"/>
  <c r="B158" i="7"/>
  <c r="N157" i="7"/>
  <c r="P157" i="7" s="1"/>
  <c r="D157" i="7"/>
  <c r="H157" i="7" s="1"/>
  <c r="B157" i="7"/>
  <c r="N156" i="7"/>
  <c r="P156" i="7" s="1"/>
  <c r="D156" i="7"/>
  <c r="H156" i="7" s="1"/>
  <c r="B156" i="7"/>
  <c r="N155" i="7"/>
  <c r="P155" i="7" s="1"/>
  <c r="D155" i="7"/>
  <c r="H155" i="7" s="1"/>
  <c r="B155" i="7"/>
  <c r="N154" i="7"/>
  <c r="P154" i="7" s="1"/>
  <c r="D154" i="7"/>
  <c r="H154" i="7" s="1"/>
  <c r="B154" i="7"/>
  <c r="N153" i="7"/>
  <c r="P153" i="7" s="1"/>
  <c r="D153" i="7"/>
  <c r="H153" i="7" s="1"/>
  <c r="B153" i="7"/>
  <c r="N152" i="7"/>
  <c r="P152" i="7" s="1"/>
  <c r="D152" i="7"/>
  <c r="H152" i="7" s="1"/>
  <c r="B152" i="7"/>
  <c r="N151" i="7"/>
  <c r="P151" i="7" s="1"/>
  <c r="D151" i="7"/>
  <c r="H151" i="7" s="1"/>
  <c r="B151" i="7"/>
  <c r="N150" i="7"/>
  <c r="P150" i="7" s="1"/>
  <c r="D150" i="7"/>
  <c r="H150" i="7" s="1"/>
  <c r="B150" i="7"/>
  <c r="N149" i="7"/>
  <c r="P149" i="7" s="1"/>
  <c r="D149" i="7"/>
  <c r="H149" i="7" s="1"/>
  <c r="B149" i="7"/>
  <c r="N148" i="7"/>
  <c r="P148" i="7" s="1"/>
  <c r="D148" i="7"/>
  <c r="H148" i="7" s="1"/>
  <c r="B148" i="7"/>
  <c r="N147" i="7"/>
  <c r="P147" i="7" s="1"/>
  <c r="D147" i="7"/>
  <c r="H147" i="7" s="1"/>
  <c r="B147" i="7"/>
  <c r="N146" i="7"/>
  <c r="P146" i="7" s="1"/>
  <c r="D146" i="7"/>
  <c r="H146" i="7" s="1"/>
  <c r="B146" i="7"/>
  <c r="N145" i="7"/>
  <c r="P145" i="7" s="1"/>
  <c r="D145" i="7"/>
  <c r="H145" i="7" s="1"/>
  <c r="B145" i="7"/>
  <c r="N144" i="7"/>
  <c r="P144" i="7" s="1"/>
  <c r="D144" i="7"/>
  <c r="H144" i="7" s="1"/>
  <c r="B144" i="7"/>
  <c r="N143" i="7"/>
  <c r="P143" i="7" s="1"/>
  <c r="D143" i="7"/>
  <c r="H143" i="7" s="1"/>
  <c r="B143" i="7"/>
  <c r="N142" i="7"/>
  <c r="P142" i="7" s="1"/>
  <c r="D142" i="7"/>
  <c r="H142" i="7" s="1"/>
  <c r="B142" i="7"/>
  <c r="N141" i="7"/>
  <c r="P141" i="7" s="1"/>
  <c r="D141" i="7"/>
  <c r="H141" i="7" s="1"/>
  <c r="B141" i="7"/>
  <c r="N140" i="7"/>
  <c r="P140" i="7" s="1"/>
  <c r="D140" i="7"/>
  <c r="H140" i="7" s="1"/>
  <c r="B140" i="7"/>
  <c r="N139" i="7"/>
  <c r="P139" i="7" s="1"/>
  <c r="D139" i="7"/>
  <c r="H139" i="7" s="1"/>
  <c r="B139" i="7"/>
  <c r="N138" i="7"/>
  <c r="P138" i="7" s="1"/>
  <c r="D138" i="7"/>
  <c r="H138" i="7" s="1"/>
  <c r="B138" i="7"/>
  <c r="N137" i="7"/>
  <c r="P137" i="7" s="1"/>
  <c r="D137" i="7"/>
  <c r="H137" i="7" s="1"/>
  <c r="B137" i="7"/>
  <c r="N136" i="7"/>
  <c r="P136" i="7" s="1"/>
  <c r="D136" i="7"/>
  <c r="H136" i="7" s="1"/>
  <c r="B136" i="7"/>
  <c r="N135" i="7"/>
  <c r="P135" i="7" s="1"/>
  <c r="D135" i="7"/>
  <c r="H135" i="7" s="1"/>
  <c r="B135" i="7"/>
  <c r="N134" i="7"/>
  <c r="P134" i="7" s="1"/>
  <c r="D134" i="7"/>
  <c r="H134" i="7" s="1"/>
  <c r="B134" i="7"/>
  <c r="N133" i="7"/>
  <c r="P133" i="7" s="1"/>
  <c r="D133" i="7"/>
  <c r="H133" i="7" s="1"/>
  <c r="B133" i="7"/>
  <c r="N132" i="7"/>
  <c r="P132" i="7" s="1"/>
  <c r="D132" i="7"/>
  <c r="H132" i="7" s="1"/>
  <c r="B132" i="7"/>
  <c r="N131" i="7"/>
  <c r="P131" i="7" s="1"/>
  <c r="D131" i="7"/>
  <c r="H131" i="7" s="1"/>
  <c r="B131" i="7"/>
  <c r="N130" i="7"/>
  <c r="P130" i="7" s="1"/>
  <c r="D130" i="7"/>
  <c r="H130" i="7" s="1"/>
  <c r="B130" i="7"/>
  <c r="N129" i="7"/>
  <c r="P129" i="7" s="1"/>
  <c r="D129" i="7"/>
  <c r="H129" i="7" s="1"/>
  <c r="B129" i="7"/>
  <c r="N128" i="7"/>
  <c r="P128" i="7" s="1"/>
  <c r="D128" i="7"/>
  <c r="H128" i="7" s="1"/>
  <c r="B128" i="7"/>
  <c r="N127" i="7"/>
  <c r="P127" i="7" s="1"/>
  <c r="D127" i="7"/>
  <c r="H127" i="7" s="1"/>
  <c r="B127" i="7"/>
  <c r="N126" i="7"/>
  <c r="P126" i="7" s="1"/>
  <c r="D126" i="7"/>
  <c r="H126" i="7" s="1"/>
  <c r="B126" i="7"/>
  <c r="N125" i="7"/>
  <c r="P125" i="7" s="1"/>
  <c r="D125" i="7"/>
  <c r="H125" i="7" s="1"/>
  <c r="B125" i="7"/>
  <c r="N124" i="7"/>
  <c r="P124" i="7" s="1"/>
  <c r="D124" i="7"/>
  <c r="H124" i="7" s="1"/>
  <c r="B124" i="7"/>
  <c r="N123" i="7"/>
  <c r="P123" i="7" s="1"/>
  <c r="D123" i="7"/>
  <c r="H123" i="7" s="1"/>
  <c r="B123" i="7"/>
  <c r="N122" i="7"/>
  <c r="P122" i="7" s="1"/>
  <c r="D122" i="7"/>
  <c r="H122" i="7" s="1"/>
  <c r="B122" i="7"/>
  <c r="N121" i="7"/>
  <c r="P121" i="7" s="1"/>
  <c r="D121" i="7"/>
  <c r="H121" i="7" s="1"/>
  <c r="B121" i="7"/>
  <c r="N120" i="7"/>
  <c r="P120" i="7" s="1"/>
  <c r="D120" i="7"/>
  <c r="H120" i="7" s="1"/>
  <c r="B120" i="7"/>
  <c r="N119" i="7"/>
  <c r="P119" i="7" s="1"/>
  <c r="D119" i="7"/>
  <c r="H119" i="7" s="1"/>
  <c r="B119" i="7"/>
  <c r="N118" i="7"/>
  <c r="P118" i="7" s="1"/>
  <c r="D118" i="7"/>
  <c r="H118" i="7" s="1"/>
  <c r="B118" i="7"/>
  <c r="N117" i="7"/>
  <c r="P117" i="7" s="1"/>
  <c r="D117" i="7"/>
  <c r="H117" i="7" s="1"/>
  <c r="B117" i="7"/>
  <c r="N116" i="7"/>
  <c r="P116" i="7" s="1"/>
  <c r="D116" i="7"/>
  <c r="H116" i="7" s="1"/>
  <c r="B116" i="7"/>
  <c r="N115" i="7"/>
  <c r="P115" i="7" s="1"/>
  <c r="D115" i="7"/>
  <c r="H115" i="7" s="1"/>
  <c r="B115" i="7"/>
  <c r="N114" i="7"/>
  <c r="P114" i="7" s="1"/>
  <c r="D114" i="7"/>
  <c r="H114" i="7" s="1"/>
  <c r="B114" i="7"/>
  <c r="N113" i="7"/>
  <c r="P113" i="7" s="1"/>
  <c r="D113" i="7"/>
  <c r="H113" i="7" s="1"/>
  <c r="B113" i="7"/>
  <c r="N112" i="7"/>
  <c r="P112" i="7" s="1"/>
  <c r="D112" i="7"/>
  <c r="H112" i="7" s="1"/>
  <c r="B112" i="7"/>
  <c r="N111" i="7"/>
  <c r="P111" i="7" s="1"/>
  <c r="D111" i="7"/>
  <c r="H111" i="7" s="1"/>
  <c r="B111" i="7"/>
  <c r="N110" i="7"/>
  <c r="P110" i="7" s="1"/>
  <c r="D110" i="7"/>
  <c r="H110" i="7" s="1"/>
  <c r="B110" i="7"/>
  <c r="N109" i="7"/>
  <c r="P109" i="7" s="1"/>
  <c r="D109" i="7"/>
  <c r="H109" i="7" s="1"/>
  <c r="B109" i="7"/>
  <c r="N108" i="7"/>
  <c r="P108" i="7" s="1"/>
  <c r="D108" i="7"/>
  <c r="H108" i="7" s="1"/>
  <c r="B108" i="7"/>
  <c r="N107" i="7"/>
  <c r="P107" i="7" s="1"/>
  <c r="D107" i="7"/>
  <c r="H107" i="7" s="1"/>
  <c r="B107" i="7"/>
  <c r="N106" i="7"/>
  <c r="P106" i="7" s="1"/>
  <c r="D106" i="7"/>
  <c r="H106" i="7" s="1"/>
  <c r="B106" i="7"/>
  <c r="N105" i="7"/>
  <c r="P105" i="7" s="1"/>
  <c r="D105" i="7"/>
  <c r="H105" i="7" s="1"/>
  <c r="B105" i="7"/>
  <c r="N104" i="7"/>
  <c r="P104" i="7" s="1"/>
  <c r="D104" i="7"/>
  <c r="H104" i="7" s="1"/>
  <c r="B104" i="7"/>
  <c r="N103" i="7"/>
  <c r="P103" i="7" s="1"/>
  <c r="D103" i="7"/>
  <c r="H103" i="7" s="1"/>
  <c r="B103" i="7"/>
  <c r="N102" i="7"/>
  <c r="P102" i="7" s="1"/>
  <c r="D102" i="7"/>
  <c r="H102" i="7" s="1"/>
  <c r="B102" i="7"/>
  <c r="N101" i="7"/>
  <c r="P101" i="7" s="1"/>
  <c r="D101" i="7"/>
  <c r="H101" i="7" s="1"/>
  <c r="B101" i="7"/>
  <c r="N100" i="7"/>
  <c r="P100" i="7" s="1"/>
  <c r="D100" i="7"/>
  <c r="H100" i="7" s="1"/>
  <c r="B100" i="7"/>
  <c r="N99" i="7"/>
  <c r="P99" i="7" s="1"/>
  <c r="D99" i="7"/>
  <c r="H99" i="7" s="1"/>
  <c r="B99" i="7"/>
  <c r="N98" i="7"/>
  <c r="P98" i="7" s="1"/>
  <c r="D98" i="7"/>
  <c r="H98" i="7" s="1"/>
  <c r="B98" i="7"/>
  <c r="N97" i="7"/>
  <c r="P97" i="7" s="1"/>
  <c r="D97" i="7"/>
  <c r="H97" i="7" s="1"/>
  <c r="B97" i="7"/>
  <c r="N96" i="7"/>
  <c r="P96" i="7" s="1"/>
  <c r="D96" i="7"/>
  <c r="H96" i="7" s="1"/>
  <c r="B96" i="7"/>
  <c r="N95" i="7"/>
  <c r="P95" i="7" s="1"/>
  <c r="D95" i="7"/>
  <c r="H95" i="7" s="1"/>
  <c r="B95" i="7"/>
  <c r="N94" i="7"/>
  <c r="P94" i="7" s="1"/>
  <c r="D94" i="7"/>
  <c r="H94" i="7" s="1"/>
  <c r="B94" i="7"/>
  <c r="N93" i="7"/>
  <c r="P93" i="7" s="1"/>
  <c r="D93" i="7"/>
  <c r="H93" i="7" s="1"/>
  <c r="B93" i="7"/>
  <c r="N92" i="7"/>
  <c r="P92" i="7" s="1"/>
  <c r="D92" i="7"/>
  <c r="H92" i="7" s="1"/>
  <c r="B92" i="7"/>
  <c r="N91" i="7"/>
  <c r="P91" i="7" s="1"/>
  <c r="D91" i="7"/>
  <c r="H91" i="7" s="1"/>
  <c r="B91" i="7"/>
  <c r="N90" i="7"/>
  <c r="P90" i="7" s="1"/>
  <c r="D90" i="7"/>
  <c r="H90" i="7" s="1"/>
  <c r="B90" i="7"/>
  <c r="N89" i="7"/>
  <c r="P89" i="7" s="1"/>
  <c r="D89" i="7"/>
  <c r="H89" i="7" s="1"/>
  <c r="B89" i="7"/>
  <c r="N88" i="7"/>
  <c r="P88" i="7" s="1"/>
  <c r="D88" i="7"/>
  <c r="H88" i="7" s="1"/>
  <c r="B88" i="7"/>
  <c r="N87" i="7"/>
  <c r="P87" i="7" s="1"/>
  <c r="D87" i="7"/>
  <c r="H87" i="7" s="1"/>
  <c r="B87" i="7"/>
  <c r="N86" i="7"/>
  <c r="P86" i="7" s="1"/>
  <c r="D86" i="7"/>
  <c r="H86" i="7" s="1"/>
  <c r="B86" i="7"/>
  <c r="N85" i="7"/>
  <c r="P85" i="7" s="1"/>
  <c r="D85" i="7"/>
  <c r="H85" i="7" s="1"/>
  <c r="B85" i="7"/>
  <c r="N84" i="7"/>
  <c r="P84" i="7" s="1"/>
  <c r="D84" i="7"/>
  <c r="H84" i="7" s="1"/>
  <c r="B84" i="7"/>
  <c r="N83" i="7"/>
  <c r="P83" i="7" s="1"/>
  <c r="D83" i="7"/>
  <c r="H83" i="7" s="1"/>
  <c r="B83" i="7"/>
  <c r="N82" i="7"/>
  <c r="P82" i="7" s="1"/>
  <c r="D82" i="7"/>
  <c r="H82" i="7" s="1"/>
  <c r="B82" i="7"/>
  <c r="N81" i="7"/>
  <c r="P81" i="7" s="1"/>
  <c r="D81" i="7"/>
  <c r="H81" i="7" s="1"/>
  <c r="B81" i="7"/>
  <c r="N80" i="7"/>
  <c r="P80" i="7" s="1"/>
  <c r="D80" i="7"/>
  <c r="H80" i="7" s="1"/>
  <c r="B80" i="7"/>
  <c r="N79" i="7"/>
  <c r="P79" i="7" s="1"/>
  <c r="D79" i="7"/>
  <c r="H79" i="7" s="1"/>
  <c r="B79" i="7"/>
  <c r="N78" i="7"/>
  <c r="P78" i="7" s="1"/>
  <c r="D78" i="7"/>
  <c r="H78" i="7" s="1"/>
  <c r="B78" i="7"/>
  <c r="N77" i="7"/>
  <c r="P77" i="7" s="1"/>
  <c r="D77" i="7"/>
  <c r="H77" i="7" s="1"/>
  <c r="B77" i="7"/>
  <c r="N76" i="7"/>
  <c r="P76" i="7" s="1"/>
  <c r="D76" i="7"/>
  <c r="H76" i="7" s="1"/>
  <c r="B76" i="7"/>
  <c r="N75" i="7"/>
  <c r="P75" i="7" s="1"/>
  <c r="D75" i="7"/>
  <c r="H75" i="7" s="1"/>
  <c r="B75" i="7"/>
  <c r="N74" i="7"/>
  <c r="P74" i="7" s="1"/>
  <c r="D74" i="7"/>
  <c r="H74" i="7" s="1"/>
  <c r="B74" i="7"/>
  <c r="N73" i="7"/>
  <c r="P73" i="7" s="1"/>
  <c r="D73" i="7"/>
  <c r="H73" i="7" s="1"/>
  <c r="B73" i="7"/>
  <c r="N72" i="7"/>
  <c r="P72" i="7" s="1"/>
  <c r="D72" i="7"/>
  <c r="H72" i="7" s="1"/>
  <c r="B72" i="7"/>
  <c r="N71" i="7"/>
  <c r="P71" i="7" s="1"/>
  <c r="D71" i="7"/>
  <c r="H71" i="7" s="1"/>
  <c r="B71" i="7"/>
  <c r="N70" i="7"/>
  <c r="P70" i="7" s="1"/>
  <c r="D70" i="7"/>
  <c r="H70" i="7" s="1"/>
  <c r="B70" i="7"/>
  <c r="N69" i="7"/>
  <c r="P69" i="7" s="1"/>
  <c r="D69" i="7"/>
  <c r="H69" i="7" s="1"/>
  <c r="B69" i="7"/>
  <c r="N68" i="7"/>
  <c r="P68" i="7" s="1"/>
  <c r="D68" i="7"/>
  <c r="H68" i="7" s="1"/>
  <c r="B68" i="7"/>
  <c r="N67" i="7"/>
  <c r="P67" i="7" s="1"/>
  <c r="D67" i="7"/>
  <c r="H67" i="7" s="1"/>
  <c r="B67" i="7"/>
  <c r="N66" i="7"/>
  <c r="P66" i="7" s="1"/>
  <c r="D66" i="7"/>
  <c r="H66" i="7" s="1"/>
  <c r="B66" i="7"/>
  <c r="N65" i="7"/>
  <c r="P65" i="7" s="1"/>
  <c r="D65" i="7"/>
  <c r="H65" i="7" s="1"/>
  <c r="B65" i="7"/>
  <c r="N64" i="7"/>
  <c r="P64" i="7" s="1"/>
  <c r="D64" i="7"/>
  <c r="H64" i="7" s="1"/>
  <c r="B64" i="7"/>
  <c r="N63" i="7"/>
  <c r="P63" i="7" s="1"/>
  <c r="D63" i="7"/>
  <c r="H63" i="7" s="1"/>
  <c r="B63" i="7"/>
  <c r="N62" i="7"/>
  <c r="P62" i="7" s="1"/>
  <c r="D62" i="7"/>
  <c r="H62" i="7" s="1"/>
  <c r="B62" i="7"/>
  <c r="N61" i="7"/>
  <c r="P61" i="7" s="1"/>
  <c r="D61" i="7"/>
  <c r="H61" i="7" s="1"/>
  <c r="B61" i="7"/>
  <c r="N60" i="7"/>
  <c r="P60" i="7" s="1"/>
  <c r="D60" i="7"/>
  <c r="H60" i="7" s="1"/>
  <c r="B60" i="7"/>
  <c r="N59" i="7"/>
  <c r="P59" i="7" s="1"/>
  <c r="D59" i="7"/>
  <c r="H59" i="7" s="1"/>
  <c r="B59" i="7"/>
  <c r="N58" i="7"/>
  <c r="P58" i="7" s="1"/>
  <c r="D58" i="7"/>
  <c r="H58" i="7" s="1"/>
  <c r="B58" i="7"/>
  <c r="N57" i="7"/>
  <c r="P57" i="7" s="1"/>
  <c r="D57" i="7"/>
  <c r="H57" i="7" s="1"/>
  <c r="B57" i="7"/>
  <c r="N56" i="7"/>
  <c r="P56" i="7" s="1"/>
  <c r="D56" i="7"/>
  <c r="H56" i="7" s="1"/>
  <c r="B56" i="7"/>
  <c r="N55" i="7"/>
  <c r="P55" i="7" s="1"/>
  <c r="D55" i="7"/>
  <c r="H55" i="7" s="1"/>
  <c r="B55" i="7"/>
  <c r="N54" i="7"/>
  <c r="P54" i="7" s="1"/>
  <c r="D54" i="7"/>
  <c r="H54" i="7" s="1"/>
  <c r="B54" i="7"/>
  <c r="N53" i="7"/>
  <c r="P53" i="7" s="1"/>
  <c r="D53" i="7"/>
  <c r="H53" i="7" s="1"/>
  <c r="B53" i="7"/>
  <c r="N52" i="7"/>
  <c r="P52" i="7" s="1"/>
  <c r="D52" i="7"/>
  <c r="H52" i="7" s="1"/>
  <c r="B52" i="7"/>
  <c r="N51" i="7"/>
  <c r="P51" i="7" s="1"/>
  <c r="D51" i="7"/>
  <c r="H51" i="7" s="1"/>
  <c r="B51" i="7"/>
  <c r="N50" i="7"/>
  <c r="P50" i="7" s="1"/>
  <c r="D50" i="7"/>
  <c r="H50" i="7" s="1"/>
  <c r="B50" i="7"/>
  <c r="N49" i="7"/>
  <c r="P49" i="7" s="1"/>
  <c r="D49" i="7"/>
  <c r="H49" i="7" s="1"/>
  <c r="B49" i="7"/>
  <c r="N48" i="7"/>
  <c r="P48" i="7" s="1"/>
  <c r="D48" i="7"/>
  <c r="H48" i="7" s="1"/>
  <c r="B48" i="7"/>
  <c r="N47" i="7"/>
  <c r="P47" i="7" s="1"/>
  <c r="D47" i="7"/>
  <c r="H47" i="7" s="1"/>
  <c r="B47" i="7"/>
  <c r="N46" i="7"/>
  <c r="P46" i="7" s="1"/>
  <c r="D46" i="7"/>
  <c r="H46" i="7" s="1"/>
  <c r="B46" i="7"/>
  <c r="N45" i="7"/>
  <c r="P45" i="7" s="1"/>
  <c r="D45" i="7"/>
  <c r="H45" i="7" s="1"/>
  <c r="B45" i="7"/>
  <c r="N44" i="7"/>
  <c r="P44" i="7" s="1"/>
  <c r="D44" i="7"/>
  <c r="H44" i="7" s="1"/>
  <c r="B44" i="7"/>
  <c r="N43" i="7"/>
  <c r="P43" i="7" s="1"/>
  <c r="D43" i="7"/>
  <c r="H43" i="7" s="1"/>
  <c r="B43" i="7"/>
  <c r="N42" i="7"/>
  <c r="P42" i="7" s="1"/>
  <c r="D42" i="7"/>
  <c r="H42" i="7" s="1"/>
  <c r="B42" i="7"/>
  <c r="N41" i="7"/>
  <c r="P41" i="7" s="1"/>
  <c r="D41" i="7"/>
  <c r="H41" i="7" s="1"/>
  <c r="B41" i="7"/>
  <c r="N40" i="7"/>
  <c r="P40" i="7" s="1"/>
  <c r="D40" i="7"/>
  <c r="H40" i="7" s="1"/>
  <c r="B40" i="7"/>
  <c r="N39" i="7"/>
  <c r="P39" i="7" s="1"/>
  <c r="D39" i="7"/>
  <c r="H39" i="7" s="1"/>
  <c r="B39" i="7"/>
  <c r="N38" i="7"/>
  <c r="P38" i="7" s="1"/>
  <c r="D38" i="7"/>
  <c r="H38" i="7" s="1"/>
  <c r="B38" i="7"/>
  <c r="N37" i="7"/>
  <c r="P37" i="7" s="1"/>
  <c r="D37" i="7"/>
  <c r="H37" i="7" s="1"/>
  <c r="B37" i="7"/>
  <c r="N36" i="7"/>
  <c r="P36" i="7" s="1"/>
  <c r="D36" i="7"/>
  <c r="H36" i="7" s="1"/>
  <c r="B36" i="7"/>
  <c r="N35" i="7"/>
  <c r="P35" i="7" s="1"/>
  <c r="D35" i="7"/>
  <c r="H35" i="7" s="1"/>
  <c r="B35" i="7"/>
  <c r="N34" i="7"/>
  <c r="P34" i="7" s="1"/>
  <c r="D34" i="7"/>
  <c r="H34" i="7" s="1"/>
  <c r="B34" i="7"/>
  <c r="N33" i="7"/>
  <c r="P33" i="7" s="1"/>
  <c r="D33" i="7"/>
  <c r="H33" i="7" s="1"/>
  <c r="B33" i="7"/>
  <c r="N32" i="7"/>
  <c r="P32" i="7" s="1"/>
  <c r="D32" i="7"/>
  <c r="H32" i="7" s="1"/>
  <c r="B32" i="7"/>
  <c r="N31" i="7"/>
  <c r="P31" i="7" s="1"/>
  <c r="D31" i="7"/>
  <c r="H31" i="7" s="1"/>
  <c r="B31" i="7"/>
  <c r="N30" i="7"/>
  <c r="P30" i="7" s="1"/>
  <c r="D30" i="7"/>
  <c r="H30" i="7" s="1"/>
  <c r="B30" i="7"/>
  <c r="N29" i="7"/>
  <c r="P29" i="7" s="1"/>
  <c r="D29" i="7"/>
  <c r="H29" i="7" s="1"/>
  <c r="B29" i="7"/>
  <c r="N28" i="7"/>
  <c r="P28" i="7" s="1"/>
  <c r="D28" i="7"/>
  <c r="H28" i="7" s="1"/>
  <c r="B28" i="7"/>
  <c r="N27" i="7"/>
  <c r="P27" i="7" s="1"/>
  <c r="D27" i="7"/>
  <c r="H27" i="7" s="1"/>
  <c r="B27" i="7"/>
  <c r="N26" i="7"/>
  <c r="P26" i="7" s="1"/>
  <c r="D26" i="7"/>
  <c r="H26" i="7" s="1"/>
  <c r="B26" i="7"/>
  <c r="N25" i="7"/>
  <c r="P25" i="7" s="1"/>
  <c r="D25" i="7"/>
  <c r="H25" i="7" s="1"/>
  <c r="B25" i="7"/>
  <c r="N24" i="7"/>
  <c r="P24" i="7" s="1"/>
  <c r="D24" i="7"/>
  <c r="H24" i="7" s="1"/>
  <c r="B24" i="7"/>
  <c r="N23" i="7"/>
  <c r="P23" i="7" s="1"/>
  <c r="D23" i="7"/>
  <c r="H23" i="7" s="1"/>
  <c r="B23" i="7"/>
  <c r="N22" i="7"/>
  <c r="P22" i="7" s="1"/>
  <c r="D22" i="7"/>
  <c r="H22" i="7" s="1"/>
  <c r="B22" i="7"/>
  <c r="N21" i="7"/>
  <c r="P21" i="7" s="1"/>
  <c r="D21" i="7"/>
  <c r="H21" i="7" s="1"/>
  <c r="B21" i="7"/>
  <c r="N20" i="7"/>
  <c r="P20" i="7" s="1"/>
  <c r="D20" i="7"/>
  <c r="H20" i="7" s="1"/>
  <c r="B20" i="7"/>
  <c r="N19" i="7"/>
  <c r="P19" i="7" s="1"/>
  <c r="D19" i="7"/>
  <c r="H19" i="7" s="1"/>
  <c r="B19" i="7"/>
  <c r="N18" i="7"/>
  <c r="P18" i="7" s="1"/>
  <c r="D18" i="7"/>
  <c r="H18" i="7" s="1"/>
  <c r="B18" i="7"/>
  <c r="N17" i="7"/>
  <c r="P17" i="7" s="1"/>
  <c r="D17" i="7"/>
  <c r="H17" i="7" s="1"/>
  <c r="B17" i="7"/>
  <c r="N16" i="7"/>
  <c r="P16" i="7" s="1"/>
  <c r="D16" i="7"/>
  <c r="H16" i="7" s="1"/>
  <c r="B16" i="7"/>
  <c r="N15" i="7"/>
  <c r="P15" i="7" s="1"/>
  <c r="D15" i="7"/>
  <c r="H15" i="7" s="1"/>
  <c r="B15" i="7"/>
  <c r="N14" i="7"/>
  <c r="P14" i="7" s="1"/>
  <c r="D14" i="7"/>
  <c r="H14" i="7" s="1"/>
  <c r="B14" i="7"/>
  <c r="N13" i="7"/>
  <c r="P13" i="7" s="1"/>
  <c r="D13" i="7"/>
  <c r="H13" i="7" s="1"/>
  <c r="B13" i="7"/>
  <c r="N12" i="7"/>
  <c r="P12" i="7" s="1"/>
  <c r="D12" i="7"/>
  <c r="H12" i="7" s="1"/>
  <c r="B12" i="7"/>
  <c r="N11" i="7"/>
  <c r="P11" i="7" s="1"/>
  <c r="D11" i="7"/>
  <c r="H11" i="7" s="1"/>
  <c r="B11" i="7"/>
  <c r="P10" i="7"/>
  <c r="D10" i="7"/>
  <c r="H10" i="7" s="1"/>
  <c r="B10" i="7"/>
  <c r="N9" i="7"/>
  <c r="P9" i="7" s="1"/>
  <c r="D9" i="7"/>
  <c r="H9" i="7" s="1"/>
  <c r="B9" i="7"/>
  <c r="N8" i="7"/>
  <c r="P8" i="7" s="1"/>
  <c r="D8" i="7"/>
  <c r="H8" i="7" s="1"/>
  <c r="B8" i="7"/>
  <c r="N7" i="7"/>
  <c r="P7" i="7" s="1"/>
  <c r="D7" i="7"/>
  <c r="H7" i="7" s="1"/>
  <c r="B7" i="7"/>
  <c r="N6" i="7"/>
  <c r="P6" i="7" s="1"/>
  <c r="D6" i="7"/>
  <c r="H6" i="7" s="1"/>
  <c r="B6" i="7"/>
  <c r="N5" i="7"/>
  <c r="P5" i="7" s="1"/>
  <c r="D5" i="7"/>
  <c r="H5" i="7" s="1"/>
  <c r="B5" i="7"/>
  <c r="P4" i="7"/>
  <c r="D4" i="7"/>
  <c r="B4" i="7"/>
  <c r="M63" i="6"/>
  <c r="Q63" i="6" s="1"/>
  <c r="I63" i="6"/>
  <c r="D63" i="6"/>
  <c r="H63" i="6" s="1"/>
  <c r="M62" i="6"/>
  <c r="Q62" i="6" s="1"/>
  <c r="I62" i="6"/>
  <c r="D62" i="6"/>
  <c r="H62" i="6" s="1"/>
  <c r="Q61" i="6"/>
  <c r="M61" i="6"/>
  <c r="I61" i="6"/>
  <c r="D61" i="6"/>
  <c r="H61" i="6" s="1"/>
  <c r="M60" i="6"/>
  <c r="Q60" i="6" s="1"/>
  <c r="I60" i="6"/>
  <c r="H60" i="6"/>
  <c r="D60" i="6"/>
  <c r="M59" i="6"/>
  <c r="Q59" i="6" s="1"/>
  <c r="I59" i="6"/>
  <c r="D59" i="6"/>
  <c r="H59" i="6" s="1"/>
  <c r="M58" i="6"/>
  <c r="Q58" i="6" s="1"/>
  <c r="I58" i="6"/>
  <c r="D58" i="6"/>
  <c r="H58" i="6" s="1"/>
  <c r="M57" i="6"/>
  <c r="Q57" i="6" s="1"/>
  <c r="I57" i="6"/>
  <c r="D57" i="6"/>
  <c r="H57" i="6" s="1"/>
  <c r="M56" i="6"/>
  <c r="Q56" i="6" s="1"/>
  <c r="I56" i="6"/>
  <c r="H56" i="6"/>
  <c r="D56" i="6"/>
  <c r="Q55" i="6"/>
  <c r="M55" i="6"/>
  <c r="I55" i="6"/>
  <c r="D55" i="6"/>
  <c r="H55" i="6" s="1"/>
  <c r="Q54" i="6"/>
  <c r="M54" i="6"/>
  <c r="I54" i="6"/>
  <c r="D54" i="6"/>
  <c r="H54" i="6" s="1"/>
  <c r="M53" i="6"/>
  <c r="Q53" i="6" s="1"/>
  <c r="I53" i="6"/>
  <c r="D53" i="6"/>
  <c r="H53" i="6" s="1"/>
  <c r="M52" i="6"/>
  <c r="Q52" i="6" s="1"/>
  <c r="I52" i="6"/>
  <c r="D52" i="6"/>
  <c r="H52" i="6" s="1"/>
  <c r="M51" i="6"/>
  <c r="Q51" i="6" s="1"/>
  <c r="I51" i="6"/>
  <c r="D51" i="6"/>
  <c r="H51" i="6" s="1"/>
  <c r="M50" i="6"/>
  <c r="Q50" i="6" s="1"/>
  <c r="I50" i="6"/>
  <c r="D50" i="6"/>
  <c r="H50" i="6" s="1"/>
  <c r="M49" i="6"/>
  <c r="Q49" i="6" s="1"/>
  <c r="I49" i="6"/>
  <c r="D49" i="6"/>
  <c r="H49" i="6" s="1"/>
  <c r="M48" i="6"/>
  <c r="Q48" i="6" s="1"/>
  <c r="I48" i="6"/>
  <c r="H48" i="6"/>
  <c r="D48" i="6"/>
  <c r="M47" i="6"/>
  <c r="Q47" i="6" s="1"/>
  <c r="I47" i="6"/>
  <c r="D47" i="6"/>
  <c r="H47" i="6" s="1"/>
  <c r="M46" i="6"/>
  <c r="Q46" i="6" s="1"/>
  <c r="I46" i="6"/>
  <c r="D46" i="6"/>
  <c r="H46" i="6" s="1"/>
  <c r="M45" i="6"/>
  <c r="Q45" i="6" s="1"/>
  <c r="I45" i="6"/>
  <c r="D45" i="6"/>
  <c r="H45" i="6" s="1"/>
  <c r="M44" i="6"/>
  <c r="Q44" i="6" s="1"/>
  <c r="I44" i="6"/>
  <c r="D44" i="6"/>
  <c r="H44" i="6" s="1"/>
  <c r="M43" i="6"/>
  <c r="Q43" i="6" s="1"/>
  <c r="I43" i="6"/>
  <c r="D43" i="6"/>
  <c r="H43" i="6" s="1"/>
  <c r="M42" i="6"/>
  <c r="Q42" i="6" s="1"/>
  <c r="I42" i="6"/>
  <c r="D42" i="6"/>
  <c r="H42" i="6" s="1"/>
  <c r="M41" i="6"/>
  <c r="Q41" i="6" s="1"/>
  <c r="I41" i="6"/>
  <c r="D41" i="6"/>
  <c r="H41" i="6" s="1"/>
  <c r="M40" i="6"/>
  <c r="Q40" i="6" s="1"/>
  <c r="I40" i="6"/>
  <c r="D40" i="6"/>
  <c r="H40" i="6" s="1"/>
  <c r="M39" i="6"/>
  <c r="Q39" i="6" s="1"/>
  <c r="I39" i="6"/>
  <c r="D39" i="6"/>
  <c r="H39" i="6" s="1"/>
  <c r="M38" i="6"/>
  <c r="Q38" i="6" s="1"/>
  <c r="I38" i="6"/>
  <c r="H38" i="6"/>
  <c r="D38" i="6"/>
  <c r="M37" i="6"/>
  <c r="Q37" i="6" s="1"/>
  <c r="I37" i="6"/>
  <c r="D37" i="6"/>
  <c r="H37" i="6" s="1"/>
  <c r="M36" i="6"/>
  <c r="Q36" i="6" s="1"/>
  <c r="I36" i="6"/>
  <c r="H36" i="6"/>
  <c r="D36" i="6"/>
  <c r="M35" i="6"/>
  <c r="Q35" i="6" s="1"/>
  <c r="I35" i="6"/>
  <c r="D35" i="6"/>
  <c r="H35" i="6" s="1"/>
  <c r="M34" i="6"/>
  <c r="Q34" i="6" s="1"/>
  <c r="I34" i="6"/>
  <c r="H34" i="6"/>
  <c r="D34" i="6"/>
  <c r="M33" i="6"/>
  <c r="Q33" i="6" s="1"/>
  <c r="I33" i="6"/>
  <c r="D33" i="6"/>
  <c r="H33" i="6" s="1"/>
  <c r="M32" i="6"/>
  <c r="Q32" i="6" s="1"/>
  <c r="I32" i="6"/>
  <c r="D32" i="6"/>
  <c r="H32" i="6" s="1"/>
  <c r="M31" i="6"/>
  <c r="Q31" i="6" s="1"/>
  <c r="I31" i="6"/>
  <c r="D31" i="6"/>
  <c r="H31" i="6" s="1"/>
  <c r="M30" i="6"/>
  <c r="Q30" i="6" s="1"/>
  <c r="I30" i="6"/>
  <c r="D30" i="6"/>
  <c r="H30" i="6" s="1"/>
  <c r="M29" i="6"/>
  <c r="Q29" i="6" s="1"/>
  <c r="I29" i="6"/>
  <c r="D29" i="6"/>
  <c r="H29" i="6" s="1"/>
  <c r="M28" i="6"/>
  <c r="Q28" i="6" s="1"/>
  <c r="I28" i="6"/>
  <c r="H28" i="6"/>
  <c r="D28" i="6"/>
  <c r="Q27" i="6"/>
  <c r="M27" i="6"/>
  <c r="I27" i="6"/>
  <c r="D27" i="6"/>
  <c r="H27" i="6" s="1"/>
  <c r="M26" i="6"/>
  <c r="Q26" i="6" s="1"/>
  <c r="I26" i="6"/>
  <c r="H26" i="6"/>
  <c r="D26" i="6"/>
  <c r="M25" i="6"/>
  <c r="Q25" i="6" s="1"/>
  <c r="I25" i="6"/>
  <c r="D25" i="6"/>
  <c r="H25" i="6" s="1"/>
  <c r="M24" i="6"/>
  <c r="Q24" i="6" s="1"/>
  <c r="I24" i="6"/>
  <c r="D24" i="6"/>
  <c r="H24" i="6" s="1"/>
  <c r="Q23" i="6"/>
  <c r="M23" i="6"/>
  <c r="I23" i="6"/>
  <c r="D23" i="6"/>
  <c r="H23" i="6" s="1"/>
  <c r="M22" i="6"/>
  <c r="Q22" i="6" s="1"/>
  <c r="I22" i="6"/>
  <c r="D22" i="6"/>
  <c r="H22" i="6" s="1"/>
  <c r="M21" i="6"/>
  <c r="Q21" i="6" s="1"/>
  <c r="I21" i="6"/>
  <c r="D21" i="6"/>
  <c r="H21" i="6" s="1"/>
  <c r="M20" i="6"/>
  <c r="Q20" i="6" s="1"/>
  <c r="I20" i="6"/>
  <c r="D20" i="6"/>
  <c r="H20" i="6" s="1"/>
  <c r="M19" i="6"/>
  <c r="Q19" i="6" s="1"/>
  <c r="I19" i="6"/>
  <c r="D19" i="6"/>
  <c r="H19" i="6" s="1"/>
  <c r="Q18" i="6"/>
  <c r="M18" i="6"/>
  <c r="I18" i="6"/>
  <c r="D18" i="6"/>
  <c r="H18" i="6" s="1"/>
  <c r="Q17" i="6"/>
  <c r="M17" i="6"/>
  <c r="I17" i="6"/>
  <c r="H17" i="6"/>
  <c r="D17" i="6"/>
  <c r="M16" i="6"/>
  <c r="I16" i="6"/>
  <c r="D16" i="6"/>
  <c r="H16" i="6" s="1"/>
  <c r="M15" i="6"/>
  <c r="Q15" i="6" s="1"/>
  <c r="I15" i="6"/>
  <c r="H15" i="6"/>
  <c r="D15" i="6"/>
  <c r="M14" i="6"/>
  <c r="Q14" i="6" s="1"/>
  <c r="I14" i="6"/>
  <c r="H14" i="6"/>
  <c r="D14" i="6"/>
  <c r="M13" i="6"/>
  <c r="Q13" i="6" s="1"/>
  <c r="I13" i="6"/>
  <c r="H13" i="6"/>
  <c r="D13" i="6"/>
  <c r="M12" i="6"/>
  <c r="Q12" i="6" s="1"/>
  <c r="I12" i="6"/>
  <c r="D12" i="6"/>
  <c r="H12" i="6" s="1"/>
  <c r="M11" i="6"/>
  <c r="I11" i="6"/>
  <c r="D11" i="6"/>
  <c r="H11" i="6" s="1"/>
  <c r="M10" i="6"/>
  <c r="Q10" i="6" s="1"/>
  <c r="I10" i="6"/>
  <c r="H10" i="6"/>
  <c r="D10" i="6"/>
  <c r="M9" i="6"/>
  <c r="Q9" i="6" s="1"/>
  <c r="I9" i="6"/>
  <c r="D9" i="6"/>
  <c r="H9" i="6" s="1"/>
  <c r="Q8" i="6"/>
  <c r="M8" i="6"/>
  <c r="I8" i="6"/>
  <c r="D8" i="6"/>
  <c r="H8" i="6" s="1"/>
  <c r="Q7" i="6"/>
  <c r="M7" i="6"/>
  <c r="I7" i="6"/>
  <c r="H7" i="6"/>
  <c r="D7" i="6"/>
  <c r="M6" i="6"/>
  <c r="Q6" i="6" s="1"/>
  <c r="I6" i="6"/>
  <c r="D6" i="6"/>
  <c r="H6" i="6" s="1"/>
  <c r="M5" i="6"/>
  <c r="Q5" i="6" s="1"/>
  <c r="I5" i="6"/>
  <c r="D5" i="6"/>
  <c r="H5" i="6" s="1"/>
  <c r="Q4" i="6"/>
  <c r="I4" i="6"/>
  <c r="H4" i="6"/>
  <c r="N281" i="5"/>
  <c r="P281" i="5" s="1"/>
  <c r="D281" i="5"/>
  <c r="H281" i="5" s="1"/>
  <c r="N280" i="5"/>
  <c r="P280" i="5" s="1"/>
  <c r="D280" i="5"/>
  <c r="H280" i="5" s="1"/>
  <c r="N279" i="5"/>
  <c r="P279" i="5" s="1"/>
  <c r="D279" i="5"/>
  <c r="H279" i="5" s="1"/>
  <c r="N278" i="5"/>
  <c r="P278" i="5" s="1"/>
  <c r="D278" i="5"/>
  <c r="H278" i="5" s="1"/>
  <c r="N277" i="5"/>
  <c r="P277" i="5" s="1"/>
  <c r="D277" i="5"/>
  <c r="H277" i="5" s="1"/>
  <c r="N276" i="5"/>
  <c r="P276" i="5" s="1"/>
  <c r="D276" i="5"/>
  <c r="H276" i="5" s="1"/>
  <c r="N275" i="5"/>
  <c r="P275" i="5" s="1"/>
  <c r="D275" i="5"/>
  <c r="H275" i="5" s="1"/>
  <c r="N274" i="5"/>
  <c r="P274" i="5" s="1"/>
  <c r="D274" i="5"/>
  <c r="H274" i="5" s="1"/>
  <c r="N273" i="5"/>
  <c r="P273" i="5" s="1"/>
  <c r="D273" i="5"/>
  <c r="H273" i="5" s="1"/>
  <c r="N272" i="5"/>
  <c r="P272" i="5" s="1"/>
  <c r="D272" i="5"/>
  <c r="H272" i="5" s="1"/>
  <c r="N271" i="5"/>
  <c r="P271" i="5" s="1"/>
  <c r="D271" i="5"/>
  <c r="H271" i="5" s="1"/>
  <c r="N270" i="5"/>
  <c r="D270" i="5"/>
  <c r="H270" i="5" s="1"/>
  <c r="N269" i="5"/>
  <c r="P269" i="5" s="1"/>
  <c r="D269" i="5"/>
  <c r="H269" i="5" s="1"/>
  <c r="N268" i="5"/>
  <c r="P268" i="5" s="1"/>
  <c r="D268" i="5"/>
  <c r="H268" i="5" s="1"/>
  <c r="N267" i="5"/>
  <c r="P267" i="5" s="1"/>
  <c r="D267" i="5"/>
  <c r="H267" i="5" s="1"/>
  <c r="N266" i="5"/>
  <c r="P266" i="5" s="1"/>
  <c r="D266" i="5"/>
  <c r="H266" i="5" s="1"/>
  <c r="N265" i="5"/>
  <c r="P265" i="5" s="1"/>
  <c r="D265" i="5"/>
  <c r="H265" i="5" s="1"/>
  <c r="N264" i="5"/>
  <c r="P264" i="5" s="1"/>
  <c r="D264" i="5"/>
  <c r="H264" i="5" s="1"/>
  <c r="N263" i="5"/>
  <c r="P263" i="5" s="1"/>
  <c r="D263" i="5"/>
  <c r="H263" i="5" s="1"/>
  <c r="N262" i="5"/>
  <c r="P262" i="5" s="1"/>
  <c r="D262" i="5"/>
  <c r="H262" i="5" s="1"/>
  <c r="N261" i="5"/>
  <c r="P261" i="5" s="1"/>
  <c r="D261" i="5"/>
  <c r="H261" i="5" s="1"/>
  <c r="N260" i="5"/>
  <c r="P260" i="5" s="1"/>
  <c r="D260" i="5"/>
  <c r="H260" i="5" s="1"/>
  <c r="N259" i="5"/>
  <c r="P259" i="5" s="1"/>
  <c r="D259" i="5"/>
  <c r="H259" i="5" s="1"/>
  <c r="N258" i="5"/>
  <c r="P258" i="5" s="1"/>
  <c r="D258" i="5"/>
  <c r="H258" i="5" s="1"/>
  <c r="N257" i="5"/>
  <c r="P257" i="5" s="1"/>
  <c r="D257" i="5"/>
  <c r="H257" i="5" s="1"/>
  <c r="N256" i="5"/>
  <c r="P256" i="5" s="1"/>
  <c r="D256" i="5"/>
  <c r="H256" i="5" s="1"/>
  <c r="N255" i="5"/>
  <c r="P255" i="5" s="1"/>
  <c r="D255" i="5"/>
  <c r="H255" i="5" s="1"/>
  <c r="N254" i="5"/>
  <c r="P254" i="5" s="1"/>
  <c r="D254" i="5"/>
  <c r="H254" i="5" s="1"/>
  <c r="N253" i="5"/>
  <c r="P253" i="5" s="1"/>
  <c r="D253" i="5"/>
  <c r="H253" i="5" s="1"/>
  <c r="N252" i="5"/>
  <c r="P252" i="5" s="1"/>
  <c r="D252" i="5"/>
  <c r="H252" i="5" s="1"/>
  <c r="N251" i="5"/>
  <c r="P251" i="5" s="1"/>
  <c r="D251" i="5"/>
  <c r="H251" i="5" s="1"/>
  <c r="N250" i="5"/>
  <c r="P250" i="5" s="1"/>
  <c r="D250" i="5"/>
  <c r="H250" i="5" s="1"/>
  <c r="N249" i="5"/>
  <c r="P249" i="5" s="1"/>
  <c r="D249" i="5"/>
  <c r="H249" i="5" s="1"/>
  <c r="N248" i="5"/>
  <c r="P248" i="5" s="1"/>
  <c r="D248" i="5"/>
  <c r="H248" i="5" s="1"/>
  <c r="N247" i="5"/>
  <c r="P247" i="5" s="1"/>
  <c r="D247" i="5"/>
  <c r="H247" i="5" s="1"/>
  <c r="N246" i="5"/>
  <c r="P246" i="5" s="1"/>
  <c r="D246" i="5"/>
  <c r="H246" i="5" s="1"/>
  <c r="N245" i="5"/>
  <c r="P245" i="5" s="1"/>
  <c r="D245" i="5"/>
  <c r="H245" i="5" s="1"/>
  <c r="N244" i="5"/>
  <c r="P244" i="5" s="1"/>
  <c r="D244" i="5"/>
  <c r="H244" i="5" s="1"/>
  <c r="N243" i="5"/>
  <c r="P243" i="5" s="1"/>
  <c r="D243" i="5"/>
  <c r="H243" i="5" s="1"/>
  <c r="N242" i="5"/>
  <c r="P242" i="5" s="1"/>
  <c r="D242" i="5"/>
  <c r="H242" i="5" s="1"/>
  <c r="N241" i="5"/>
  <c r="P241" i="5" s="1"/>
  <c r="D241" i="5"/>
  <c r="H241" i="5" s="1"/>
  <c r="N240" i="5"/>
  <c r="P240" i="5" s="1"/>
  <c r="D240" i="5"/>
  <c r="H240" i="5" s="1"/>
  <c r="N239" i="5"/>
  <c r="P239" i="5" s="1"/>
  <c r="D239" i="5"/>
  <c r="H239" i="5" s="1"/>
  <c r="N238" i="5"/>
  <c r="P238" i="5" s="1"/>
  <c r="D238" i="5"/>
  <c r="H238" i="5" s="1"/>
  <c r="N237" i="5"/>
  <c r="P237" i="5" s="1"/>
  <c r="D237" i="5"/>
  <c r="H237" i="5" s="1"/>
  <c r="N236" i="5"/>
  <c r="P236" i="5" s="1"/>
  <c r="D236" i="5"/>
  <c r="H236" i="5" s="1"/>
  <c r="N235" i="5"/>
  <c r="P235" i="5" s="1"/>
  <c r="D235" i="5"/>
  <c r="H235" i="5" s="1"/>
  <c r="N234" i="5"/>
  <c r="P234" i="5" s="1"/>
  <c r="D234" i="5"/>
  <c r="H234" i="5" s="1"/>
  <c r="N233" i="5"/>
  <c r="P233" i="5" s="1"/>
  <c r="D233" i="5"/>
  <c r="H233" i="5" s="1"/>
  <c r="N232" i="5"/>
  <c r="P232" i="5" s="1"/>
  <c r="D232" i="5"/>
  <c r="H232" i="5" s="1"/>
  <c r="N231" i="5"/>
  <c r="P231" i="5" s="1"/>
  <c r="D231" i="5"/>
  <c r="H231" i="5" s="1"/>
  <c r="N230" i="5"/>
  <c r="P230" i="5" s="1"/>
  <c r="D230" i="5"/>
  <c r="H230" i="5" s="1"/>
  <c r="N229" i="5"/>
  <c r="P229" i="5" s="1"/>
  <c r="D229" i="5"/>
  <c r="H229" i="5" s="1"/>
  <c r="N228" i="5"/>
  <c r="P228" i="5" s="1"/>
  <c r="D228" i="5"/>
  <c r="H228" i="5" s="1"/>
  <c r="N227" i="5"/>
  <c r="P227" i="5" s="1"/>
  <c r="D227" i="5"/>
  <c r="H227" i="5" s="1"/>
  <c r="N226" i="5"/>
  <c r="P226" i="5" s="1"/>
  <c r="D226" i="5"/>
  <c r="H226" i="5" s="1"/>
  <c r="N225" i="5"/>
  <c r="P225" i="5" s="1"/>
  <c r="D225" i="5"/>
  <c r="H225" i="5" s="1"/>
  <c r="N224" i="5"/>
  <c r="P224" i="5" s="1"/>
  <c r="D224" i="5"/>
  <c r="H224" i="5" s="1"/>
  <c r="N223" i="5"/>
  <c r="P223" i="5" s="1"/>
  <c r="D223" i="5"/>
  <c r="H223" i="5" s="1"/>
  <c r="N222" i="5"/>
  <c r="P222" i="5" s="1"/>
  <c r="D222" i="5"/>
  <c r="H222" i="5" s="1"/>
  <c r="N221" i="5"/>
  <c r="P221" i="5" s="1"/>
  <c r="D221" i="5"/>
  <c r="H221" i="5" s="1"/>
  <c r="N220" i="5"/>
  <c r="P220" i="5" s="1"/>
  <c r="D220" i="5"/>
  <c r="H220" i="5" s="1"/>
  <c r="N219" i="5"/>
  <c r="P219" i="5" s="1"/>
  <c r="D219" i="5"/>
  <c r="H219" i="5" s="1"/>
  <c r="N218" i="5"/>
  <c r="P218" i="5" s="1"/>
  <c r="D218" i="5"/>
  <c r="H218" i="5" s="1"/>
  <c r="N217" i="5"/>
  <c r="P217" i="5" s="1"/>
  <c r="D217" i="5"/>
  <c r="H217" i="5" s="1"/>
  <c r="N216" i="5"/>
  <c r="P216" i="5" s="1"/>
  <c r="D216" i="5"/>
  <c r="H216" i="5" s="1"/>
  <c r="N215" i="5"/>
  <c r="P215" i="5" s="1"/>
  <c r="D215" i="5"/>
  <c r="H215" i="5" s="1"/>
  <c r="N214" i="5"/>
  <c r="P214" i="5" s="1"/>
  <c r="D214" i="5"/>
  <c r="H214" i="5" s="1"/>
  <c r="N213" i="5"/>
  <c r="P213" i="5" s="1"/>
  <c r="D213" i="5"/>
  <c r="H213" i="5" s="1"/>
  <c r="N212" i="5"/>
  <c r="P212" i="5" s="1"/>
  <c r="D212" i="5"/>
  <c r="H212" i="5" s="1"/>
  <c r="N211" i="5"/>
  <c r="P211" i="5" s="1"/>
  <c r="D211" i="5"/>
  <c r="H211" i="5" s="1"/>
  <c r="N210" i="5"/>
  <c r="P210" i="5" s="1"/>
  <c r="D210" i="5"/>
  <c r="H210" i="5" s="1"/>
  <c r="N209" i="5"/>
  <c r="P209" i="5" s="1"/>
  <c r="D209" i="5"/>
  <c r="H209" i="5" s="1"/>
  <c r="N208" i="5"/>
  <c r="P208" i="5" s="1"/>
  <c r="D208" i="5"/>
  <c r="H208" i="5" s="1"/>
  <c r="N207" i="5"/>
  <c r="P207" i="5" s="1"/>
  <c r="D207" i="5"/>
  <c r="H207" i="5" s="1"/>
  <c r="N206" i="5"/>
  <c r="P206" i="5" s="1"/>
  <c r="D206" i="5"/>
  <c r="H206" i="5" s="1"/>
  <c r="N205" i="5"/>
  <c r="P205" i="5" s="1"/>
  <c r="D205" i="5"/>
  <c r="H205" i="5" s="1"/>
  <c r="N204" i="5"/>
  <c r="P204" i="5" s="1"/>
  <c r="D204" i="5"/>
  <c r="H204" i="5" s="1"/>
  <c r="N203" i="5"/>
  <c r="P203" i="5" s="1"/>
  <c r="D203" i="5"/>
  <c r="H203" i="5" s="1"/>
  <c r="N202" i="5"/>
  <c r="P202" i="5" s="1"/>
  <c r="D202" i="5"/>
  <c r="H202" i="5" s="1"/>
  <c r="N201" i="5"/>
  <c r="P201" i="5" s="1"/>
  <c r="D201" i="5"/>
  <c r="H201" i="5" s="1"/>
  <c r="N200" i="5"/>
  <c r="P200" i="5" s="1"/>
  <c r="D200" i="5"/>
  <c r="H200" i="5" s="1"/>
  <c r="N199" i="5"/>
  <c r="P199" i="5" s="1"/>
  <c r="D199" i="5"/>
  <c r="H199" i="5" s="1"/>
  <c r="N198" i="5"/>
  <c r="P198" i="5" s="1"/>
  <c r="D198" i="5"/>
  <c r="H198" i="5" s="1"/>
  <c r="N197" i="5"/>
  <c r="P197" i="5" s="1"/>
  <c r="D197" i="5"/>
  <c r="H197" i="5" s="1"/>
  <c r="N196" i="5"/>
  <c r="P196" i="5" s="1"/>
  <c r="D196" i="5"/>
  <c r="H196" i="5" s="1"/>
  <c r="N195" i="5"/>
  <c r="P195" i="5" s="1"/>
  <c r="D195" i="5"/>
  <c r="H195" i="5" s="1"/>
  <c r="N194" i="5"/>
  <c r="P194" i="5" s="1"/>
  <c r="D194" i="5"/>
  <c r="H194" i="5" s="1"/>
  <c r="N193" i="5"/>
  <c r="P193" i="5" s="1"/>
  <c r="D193" i="5"/>
  <c r="H193" i="5" s="1"/>
  <c r="N192" i="5"/>
  <c r="P192" i="5" s="1"/>
  <c r="D192" i="5"/>
  <c r="H192" i="5" s="1"/>
  <c r="N191" i="5"/>
  <c r="P191" i="5" s="1"/>
  <c r="D191" i="5"/>
  <c r="H191" i="5" s="1"/>
  <c r="N190" i="5"/>
  <c r="P190" i="5" s="1"/>
  <c r="D190" i="5"/>
  <c r="H190" i="5" s="1"/>
  <c r="N189" i="5"/>
  <c r="P189" i="5" s="1"/>
  <c r="D189" i="5"/>
  <c r="H189" i="5" s="1"/>
  <c r="N188" i="5"/>
  <c r="P188" i="5" s="1"/>
  <c r="D188" i="5"/>
  <c r="H188" i="5" s="1"/>
  <c r="N187" i="5"/>
  <c r="P187" i="5" s="1"/>
  <c r="D187" i="5"/>
  <c r="H187" i="5" s="1"/>
  <c r="N186" i="5"/>
  <c r="P186" i="5" s="1"/>
  <c r="D186" i="5"/>
  <c r="H186" i="5" s="1"/>
  <c r="N185" i="5"/>
  <c r="P185" i="5" s="1"/>
  <c r="D185" i="5"/>
  <c r="H185" i="5" s="1"/>
  <c r="N184" i="5"/>
  <c r="P184" i="5" s="1"/>
  <c r="D184" i="5"/>
  <c r="H184" i="5" s="1"/>
  <c r="N183" i="5"/>
  <c r="P183" i="5" s="1"/>
  <c r="D183" i="5"/>
  <c r="H183" i="5" s="1"/>
  <c r="N182" i="5"/>
  <c r="P182" i="5" s="1"/>
  <c r="D182" i="5"/>
  <c r="H182" i="5" s="1"/>
  <c r="N181" i="5"/>
  <c r="P181" i="5" s="1"/>
  <c r="D181" i="5"/>
  <c r="H181" i="5" s="1"/>
  <c r="N180" i="5"/>
  <c r="P180" i="5" s="1"/>
  <c r="D180" i="5"/>
  <c r="H180" i="5" s="1"/>
  <c r="N179" i="5"/>
  <c r="P179" i="5" s="1"/>
  <c r="D179" i="5"/>
  <c r="H179" i="5" s="1"/>
  <c r="N178" i="5"/>
  <c r="P178" i="5" s="1"/>
  <c r="D178" i="5"/>
  <c r="H178" i="5" s="1"/>
  <c r="N177" i="5"/>
  <c r="P177" i="5" s="1"/>
  <c r="D177" i="5"/>
  <c r="H177" i="5" s="1"/>
  <c r="N176" i="5"/>
  <c r="D176" i="5"/>
  <c r="H176" i="5" s="1"/>
  <c r="N175" i="5"/>
  <c r="P175" i="5" s="1"/>
  <c r="D175" i="5"/>
  <c r="H175" i="5" s="1"/>
  <c r="N174" i="5"/>
  <c r="P174" i="5" s="1"/>
  <c r="D174" i="5"/>
  <c r="H174" i="5" s="1"/>
  <c r="N173" i="5"/>
  <c r="P173" i="5" s="1"/>
  <c r="D173" i="5"/>
  <c r="H173" i="5" s="1"/>
  <c r="N172" i="5"/>
  <c r="P172" i="5" s="1"/>
  <c r="D172" i="5"/>
  <c r="H172" i="5" s="1"/>
  <c r="N171" i="5"/>
  <c r="P171" i="5" s="1"/>
  <c r="D171" i="5"/>
  <c r="H171" i="5" s="1"/>
  <c r="N170" i="5"/>
  <c r="P170" i="5" s="1"/>
  <c r="D170" i="5"/>
  <c r="H170" i="5" s="1"/>
  <c r="N169" i="5"/>
  <c r="P169" i="5" s="1"/>
  <c r="D169" i="5"/>
  <c r="H169" i="5" s="1"/>
  <c r="N168" i="5"/>
  <c r="P168" i="5" s="1"/>
  <c r="D168" i="5"/>
  <c r="H168" i="5" s="1"/>
  <c r="N167" i="5"/>
  <c r="P167" i="5" s="1"/>
  <c r="D167" i="5"/>
  <c r="H167" i="5" s="1"/>
  <c r="N166" i="5"/>
  <c r="P166" i="5" s="1"/>
  <c r="D166" i="5"/>
  <c r="H166" i="5" s="1"/>
  <c r="N165" i="5"/>
  <c r="P165" i="5" s="1"/>
  <c r="D165" i="5"/>
  <c r="H165" i="5" s="1"/>
  <c r="N164" i="5"/>
  <c r="P164" i="5" s="1"/>
  <c r="D164" i="5"/>
  <c r="H164" i="5" s="1"/>
  <c r="N163" i="5"/>
  <c r="P163" i="5" s="1"/>
  <c r="D163" i="5"/>
  <c r="H163" i="5" s="1"/>
  <c r="N162" i="5"/>
  <c r="P162" i="5" s="1"/>
  <c r="D162" i="5"/>
  <c r="H162" i="5" s="1"/>
  <c r="N161" i="5"/>
  <c r="P161" i="5" s="1"/>
  <c r="D161" i="5"/>
  <c r="H161" i="5" s="1"/>
  <c r="N160" i="5"/>
  <c r="P160" i="5" s="1"/>
  <c r="D160" i="5"/>
  <c r="H160" i="5" s="1"/>
  <c r="N159" i="5"/>
  <c r="P159" i="5" s="1"/>
  <c r="D159" i="5"/>
  <c r="H159" i="5" s="1"/>
  <c r="N158" i="5"/>
  <c r="P158" i="5" s="1"/>
  <c r="D158" i="5"/>
  <c r="H158" i="5" s="1"/>
  <c r="N157" i="5"/>
  <c r="P157" i="5" s="1"/>
  <c r="D157" i="5"/>
  <c r="H157" i="5" s="1"/>
  <c r="N156" i="5"/>
  <c r="P156" i="5" s="1"/>
  <c r="D156" i="5"/>
  <c r="H156" i="5" s="1"/>
  <c r="N155" i="5"/>
  <c r="P155" i="5" s="1"/>
  <c r="D155" i="5"/>
  <c r="H155" i="5" s="1"/>
  <c r="N154" i="5"/>
  <c r="P154" i="5" s="1"/>
  <c r="D154" i="5"/>
  <c r="H154" i="5" s="1"/>
  <c r="N153" i="5"/>
  <c r="P153" i="5" s="1"/>
  <c r="D153" i="5"/>
  <c r="H153" i="5" s="1"/>
  <c r="N152" i="5"/>
  <c r="P152" i="5" s="1"/>
  <c r="D152" i="5"/>
  <c r="H152" i="5" s="1"/>
  <c r="N151" i="5"/>
  <c r="P151" i="5" s="1"/>
  <c r="D151" i="5"/>
  <c r="H151" i="5" s="1"/>
  <c r="N150" i="5"/>
  <c r="P150" i="5" s="1"/>
  <c r="D150" i="5"/>
  <c r="H150" i="5" s="1"/>
  <c r="N149" i="5"/>
  <c r="P149" i="5" s="1"/>
  <c r="D149" i="5"/>
  <c r="H149" i="5" s="1"/>
  <c r="N148" i="5"/>
  <c r="P148" i="5" s="1"/>
  <c r="D148" i="5"/>
  <c r="H148" i="5" s="1"/>
  <c r="N147" i="5"/>
  <c r="P147" i="5" s="1"/>
  <c r="D147" i="5"/>
  <c r="H147" i="5" s="1"/>
  <c r="N146" i="5"/>
  <c r="P146" i="5" s="1"/>
  <c r="D146" i="5"/>
  <c r="H146" i="5" s="1"/>
  <c r="N145" i="5"/>
  <c r="P145" i="5" s="1"/>
  <c r="D145" i="5"/>
  <c r="H145" i="5" s="1"/>
  <c r="N144" i="5"/>
  <c r="P144" i="5" s="1"/>
  <c r="D144" i="5"/>
  <c r="H144" i="5" s="1"/>
  <c r="N143" i="5"/>
  <c r="P143" i="5" s="1"/>
  <c r="D143" i="5"/>
  <c r="H143" i="5" s="1"/>
  <c r="N142" i="5"/>
  <c r="P142" i="5" s="1"/>
  <c r="D142" i="5"/>
  <c r="H142" i="5" s="1"/>
  <c r="N141" i="5"/>
  <c r="P141" i="5" s="1"/>
  <c r="D141" i="5"/>
  <c r="H141" i="5" s="1"/>
  <c r="N140" i="5"/>
  <c r="P140" i="5" s="1"/>
  <c r="D140" i="5"/>
  <c r="H140" i="5" s="1"/>
  <c r="N139" i="5"/>
  <c r="P139" i="5" s="1"/>
  <c r="D139" i="5"/>
  <c r="H139" i="5" s="1"/>
  <c r="N138" i="5"/>
  <c r="P138" i="5" s="1"/>
  <c r="D138" i="5"/>
  <c r="H138" i="5" s="1"/>
  <c r="N137" i="5"/>
  <c r="P137" i="5" s="1"/>
  <c r="D137" i="5"/>
  <c r="H137" i="5" s="1"/>
  <c r="N136" i="5"/>
  <c r="P136" i="5" s="1"/>
  <c r="D136" i="5"/>
  <c r="H136" i="5" s="1"/>
  <c r="N135" i="5"/>
  <c r="P135" i="5" s="1"/>
  <c r="D135" i="5"/>
  <c r="H135" i="5" s="1"/>
  <c r="N134" i="5"/>
  <c r="P134" i="5" s="1"/>
  <c r="D134" i="5"/>
  <c r="H134" i="5" s="1"/>
  <c r="N133" i="5"/>
  <c r="P133" i="5" s="1"/>
  <c r="D133" i="5"/>
  <c r="H133" i="5" s="1"/>
  <c r="N132" i="5"/>
  <c r="P132" i="5" s="1"/>
  <c r="D132" i="5"/>
  <c r="H132" i="5" s="1"/>
  <c r="N131" i="5"/>
  <c r="P131" i="5" s="1"/>
  <c r="D131" i="5"/>
  <c r="H131" i="5" s="1"/>
  <c r="N130" i="5"/>
  <c r="P130" i="5" s="1"/>
  <c r="D130" i="5"/>
  <c r="H130" i="5" s="1"/>
  <c r="N129" i="5"/>
  <c r="P129" i="5" s="1"/>
  <c r="D129" i="5"/>
  <c r="H129" i="5" s="1"/>
  <c r="N128" i="5"/>
  <c r="P128" i="5" s="1"/>
  <c r="D128" i="5"/>
  <c r="H128" i="5" s="1"/>
  <c r="N127" i="5"/>
  <c r="P127" i="5" s="1"/>
  <c r="D127" i="5"/>
  <c r="H127" i="5" s="1"/>
  <c r="N126" i="5"/>
  <c r="P126" i="5" s="1"/>
  <c r="D126" i="5"/>
  <c r="H126" i="5" s="1"/>
  <c r="N125" i="5"/>
  <c r="P125" i="5" s="1"/>
  <c r="D125" i="5"/>
  <c r="H125" i="5" s="1"/>
  <c r="N124" i="5"/>
  <c r="P124" i="5" s="1"/>
  <c r="D124" i="5"/>
  <c r="H124" i="5" s="1"/>
  <c r="N123" i="5"/>
  <c r="P123" i="5" s="1"/>
  <c r="D123" i="5"/>
  <c r="H123" i="5" s="1"/>
  <c r="N122" i="5"/>
  <c r="P122" i="5" s="1"/>
  <c r="D122" i="5"/>
  <c r="H122" i="5" s="1"/>
  <c r="N121" i="5"/>
  <c r="P121" i="5" s="1"/>
  <c r="D121" i="5"/>
  <c r="H121" i="5" s="1"/>
  <c r="N120" i="5"/>
  <c r="P120" i="5" s="1"/>
  <c r="D120" i="5"/>
  <c r="H120" i="5" s="1"/>
  <c r="N119" i="5"/>
  <c r="P119" i="5" s="1"/>
  <c r="D119" i="5"/>
  <c r="H119" i="5" s="1"/>
  <c r="N118" i="5"/>
  <c r="P118" i="5" s="1"/>
  <c r="D118" i="5"/>
  <c r="H118" i="5" s="1"/>
  <c r="N117" i="5"/>
  <c r="P117" i="5" s="1"/>
  <c r="D117" i="5"/>
  <c r="H117" i="5" s="1"/>
  <c r="N116" i="5"/>
  <c r="P116" i="5" s="1"/>
  <c r="D116" i="5"/>
  <c r="H116" i="5" s="1"/>
  <c r="N115" i="5"/>
  <c r="P115" i="5" s="1"/>
  <c r="D115" i="5"/>
  <c r="H115" i="5" s="1"/>
  <c r="N114" i="5"/>
  <c r="P114" i="5" s="1"/>
  <c r="D114" i="5"/>
  <c r="H114" i="5" s="1"/>
  <c r="N113" i="5"/>
  <c r="P113" i="5" s="1"/>
  <c r="D113" i="5"/>
  <c r="H113" i="5" s="1"/>
  <c r="N112" i="5"/>
  <c r="P112" i="5" s="1"/>
  <c r="D112" i="5"/>
  <c r="H112" i="5" s="1"/>
  <c r="N111" i="5"/>
  <c r="P111" i="5" s="1"/>
  <c r="D111" i="5"/>
  <c r="H111" i="5" s="1"/>
  <c r="N110" i="5"/>
  <c r="P110" i="5" s="1"/>
  <c r="D110" i="5"/>
  <c r="H110" i="5" s="1"/>
  <c r="N109" i="5"/>
  <c r="P109" i="5" s="1"/>
  <c r="D109" i="5"/>
  <c r="H109" i="5" s="1"/>
  <c r="N108" i="5"/>
  <c r="P108" i="5" s="1"/>
  <c r="D108" i="5"/>
  <c r="H108" i="5" s="1"/>
  <c r="N107" i="5"/>
  <c r="P107" i="5" s="1"/>
  <c r="D107" i="5"/>
  <c r="H107" i="5" s="1"/>
  <c r="N106" i="5"/>
  <c r="P106" i="5" s="1"/>
  <c r="D106" i="5"/>
  <c r="H106" i="5" s="1"/>
  <c r="N105" i="5"/>
  <c r="P105" i="5" s="1"/>
  <c r="D105" i="5"/>
  <c r="H105" i="5" s="1"/>
  <c r="N104" i="5"/>
  <c r="P104" i="5" s="1"/>
  <c r="D104" i="5"/>
  <c r="H104" i="5" s="1"/>
  <c r="N103" i="5"/>
  <c r="P103" i="5" s="1"/>
  <c r="D103" i="5"/>
  <c r="H103" i="5" s="1"/>
  <c r="N102" i="5"/>
  <c r="P102" i="5" s="1"/>
  <c r="D102" i="5"/>
  <c r="H102" i="5" s="1"/>
  <c r="N101" i="5"/>
  <c r="P101" i="5" s="1"/>
  <c r="D101" i="5"/>
  <c r="H101" i="5" s="1"/>
  <c r="N100" i="5"/>
  <c r="P100" i="5" s="1"/>
  <c r="D100" i="5"/>
  <c r="H100" i="5" s="1"/>
  <c r="N99" i="5"/>
  <c r="P99" i="5" s="1"/>
  <c r="D99" i="5"/>
  <c r="H99" i="5" s="1"/>
  <c r="N98" i="5"/>
  <c r="P98" i="5" s="1"/>
  <c r="D98" i="5"/>
  <c r="H98" i="5" s="1"/>
  <c r="N97" i="5"/>
  <c r="P97" i="5" s="1"/>
  <c r="D97" i="5"/>
  <c r="H97" i="5" s="1"/>
  <c r="N96" i="5"/>
  <c r="P96" i="5" s="1"/>
  <c r="D96" i="5"/>
  <c r="H96" i="5" s="1"/>
  <c r="N95" i="5"/>
  <c r="P95" i="5" s="1"/>
  <c r="D95" i="5"/>
  <c r="H95" i="5" s="1"/>
  <c r="N94" i="5"/>
  <c r="P94" i="5" s="1"/>
  <c r="D94" i="5"/>
  <c r="H94" i="5" s="1"/>
  <c r="N93" i="5"/>
  <c r="P93" i="5" s="1"/>
  <c r="D93" i="5"/>
  <c r="H93" i="5" s="1"/>
  <c r="N92" i="5"/>
  <c r="P92" i="5" s="1"/>
  <c r="D92" i="5"/>
  <c r="H92" i="5" s="1"/>
  <c r="N91" i="5"/>
  <c r="P91" i="5" s="1"/>
  <c r="D91" i="5"/>
  <c r="H91" i="5" s="1"/>
  <c r="N90" i="5"/>
  <c r="P90" i="5" s="1"/>
  <c r="D90" i="5"/>
  <c r="H90" i="5" s="1"/>
  <c r="N89" i="5"/>
  <c r="P89" i="5" s="1"/>
  <c r="D89" i="5"/>
  <c r="H89" i="5" s="1"/>
  <c r="N88" i="5"/>
  <c r="P88" i="5" s="1"/>
  <c r="D88" i="5"/>
  <c r="H88" i="5" s="1"/>
  <c r="N87" i="5"/>
  <c r="P87" i="5" s="1"/>
  <c r="D87" i="5"/>
  <c r="H87" i="5" s="1"/>
  <c r="N86" i="5"/>
  <c r="P86" i="5" s="1"/>
  <c r="D86" i="5"/>
  <c r="H86" i="5" s="1"/>
  <c r="N85" i="5"/>
  <c r="P85" i="5" s="1"/>
  <c r="D85" i="5"/>
  <c r="H85" i="5" s="1"/>
  <c r="N84" i="5"/>
  <c r="P84" i="5" s="1"/>
  <c r="D84" i="5"/>
  <c r="H84" i="5" s="1"/>
  <c r="N83" i="5"/>
  <c r="P83" i="5" s="1"/>
  <c r="D83" i="5"/>
  <c r="H83" i="5" s="1"/>
  <c r="N82" i="5"/>
  <c r="P82" i="5" s="1"/>
  <c r="D82" i="5"/>
  <c r="H82" i="5" s="1"/>
  <c r="N81" i="5"/>
  <c r="P81" i="5" s="1"/>
  <c r="D81" i="5"/>
  <c r="H81" i="5" s="1"/>
  <c r="N80" i="5"/>
  <c r="P80" i="5" s="1"/>
  <c r="D80" i="5"/>
  <c r="H80" i="5" s="1"/>
  <c r="N79" i="5"/>
  <c r="P79" i="5" s="1"/>
  <c r="D79" i="5"/>
  <c r="H79" i="5" s="1"/>
  <c r="N78" i="5"/>
  <c r="P78" i="5" s="1"/>
  <c r="D78" i="5"/>
  <c r="H78" i="5" s="1"/>
  <c r="N77" i="5"/>
  <c r="P77" i="5" s="1"/>
  <c r="D77" i="5"/>
  <c r="H77" i="5" s="1"/>
  <c r="N76" i="5"/>
  <c r="P76" i="5" s="1"/>
  <c r="D76" i="5"/>
  <c r="H76" i="5" s="1"/>
  <c r="N75" i="5"/>
  <c r="P75" i="5" s="1"/>
  <c r="D75" i="5"/>
  <c r="H75" i="5" s="1"/>
  <c r="N74" i="5"/>
  <c r="P74" i="5" s="1"/>
  <c r="D74" i="5"/>
  <c r="H74" i="5" s="1"/>
  <c r="N73" i="5"/>
  <c r="P73" i="5" s="1"/>
  <c r="D73" i="5"/>
  <c r="H73" i="5" s="1"/>
  <c r="N72" i="5"/>
  <c r="P72" i="5" s="1"/>
  <c r="D72" i="5"/>
  <c r="H72" i="5" s="1"/>
  <c r="N71" i="5"/>
  <c r="P71" i="5" s="1"/>
  <c r="D71" i="5"/>
  <c r="H71" i="5" s="1"/>
  <c r="N70" i="5"/>
  <c r="P70" i="5" s="1"/>
  <c r="D70" i="5"/>
  <c r="H70" i="5" s="1"/>
  <c r="N69" i="5"/>
  <c r="P69" i="5" s="1"/>
  <c r="D69" i="5"/>
  <c r="H69" i="5" s="1"/>
  <c r="N68" i="5"/>
  <c r="P68" i="5" s="1"/>
  <c r="D68" i="5"/>
  <c r="H68" i="5" s="1"/>
  <c r="N67" i="5"/>
  <c r="P67" i="5" s="1"/>
  <c r="D67" i="5"/>
  <c r="H67" i="5" s="1"/>
  <c r="N66" i="5"/>
  <c r="P66" i="5" s="1"/>
  <c r="D66" i="5"/>
  <c r="H66" i="5" s="1"/>
  <c r="N65" i="5"/>
  <c r="P65" i="5" s="1"/>
  <c r="D65" i="5"/>
  <c r="H65" i="5" s="1"/>
  <c r="N64" i="5"/>
  <c r="P64" i="5" s="1"/>
  <c r="D64" i="5"/>
  <c r="H64" i="5" s="1"/>
  <c r="N63" i="5"/>
  <c r="P63" i="5" s="1"/>
  <c r="D63" i="5"/>
  <c r="H63" i="5" s="1"/>
  <c r="N62" i="5"/>
  <c r="P62" i="5" s="1"/>
  <c r="D62" i="5"/>
  <c r="H62" i="5" s="1"/>
  <c r="N61" i="5"/>
  <c r="P61" i="5" s="1"/>
  <c r="N60" i="5"/>
  <c r="P60" i="5" s="1"/>
  <c r="D60" i="5"/>
  <c r="H60" i="5" s="1"/>
  <c r="N59" i="5"/>
  <c r="P59" i="5" s="1"/>
  <c r="H59" i="5"/>
  <c r="N58" i="5"/>
  <c r="P58" i="5" s="1"/>
  <c r="H58" i="5"/>
  <c r="N57" i="5"/>
  <c r="P57" i="5" s="1"/>
  <c r="D57" i="5"/>
  <c r="H57" i="5" s="1"/>
  <c r="N56" i="5"/>
  <c r="P56" i="5" s="1"/>
  <c r="H56" i="5"/>
  <c r="N55" i="5"/>
  <c r="P55" i="5" s="1"/>
  <c r="H55" i="5"/>
  <c r="N54" i="5"/>
  <c r="P54" i="5" s="1"/>
  <c r="D54" i="5"/>
  <c r="H54" i="5" s="1"/>
  <c r="N53" i="5"/>
  <c r="P53" i="5" s="1"/>
  <c r="H53" i="5"/>
  <c r="N52" i="5"/>
  <c r="P52" i="5" s="1"/>
  <c r="H52" i="5"/>
  <c r="N51" i="5"/>
  <c r="P51" i="5" s="1"/>
  <c r="D51" i="5"/>
  <c r="H51" i="5" s="1"/>
  <c r="N50" i="5"/>
  <c r="P50" i="5" s="1"/>
  <c r="H50" i="5"/>
  <c r="N49" i="5"/>
  <c r="P49" i="5" s="1"/>
  <c r="H49" i="5"/>
  <c r="N48" i="5"/>
  <c r="P48" i="5" s="1"/>
  <c r="D48" i="5"/>
  <c r="H48" i="5" s="1"/>
  <c r="N47" i="5"/>
  <c r="P47" i="5" s="1"/>
  <c r="H47" i="5"/>
  <c r="N46" i="5"/>
  <c r="P46" i="5" s="1"/>
  <c r="H46" i="5"/>
  <c r="N45" i="5"/>
  <c r="P45" i="5" s="1"/>
  <c r="D45" i="5"/>
  <c r="H45" i="5" s="1"/>
  <c r="N44" i="5"/>
  <c r="P44" i="5" s="1"/>
  <c r="H44" i="5"/>
  <c r="N43" i="5"/>
  <c r="P43" i="5" s="1"/>
  <c r="H43" i="5"/>
  <c r="N42" i="5"/>
  <c r="P42" i="5" s="1"/>
  <c r="D42" i="5"/>
  <c r="H42" i="5" s="1"/>
  <c r="N41" i="5"/>
  <c r="P41" i="5" s="1"/>
  <c r="H41" i="5"/>
  <c r="N40" i="5"/>
  <c r="P40" i="5" s="1"/>
  <c r="H40" i="5"/>
  <c r="N39" i="5"/>
  <c r="P39" i="5" s="1"/>
  <c r="D39" i="5"/>
  <c r="H39" i="5" s="1"/>
  <c r="N38" i="5"/>
  <c r="P38" i="5" s="1"/>
  <c r="H38" i="5"/>
  <c r="N37" i="5"/>
  <c r="P37" i="5" s="1"/>
  <c r="H37" i="5"/>
  <c r="N36" i="5"/>
  <c r="P36" i="5" s="1"/>
  <c r="D36" i="5"/>
  <c r="H36" i="5" s="1"/>
  <c r="N35" i="5"/>
  <c r="P35" i="5" s="1"/>
  <c r="H35" i="5"/>
  <c r="N34" i="5"/>
  <c r="P34" i="5" s="1"/>
  <c r="H34" i="5"/>
  <c r="N33" i="5"/>
  <c r="P33" i="5" s="1"/>
  <c r="D33" i="5"/>
  <c r="H33" i="5" s="1"/>
  <c r="N32" i="5"/>
  <c r="P32" i="5" s="1"/>
  <c r="H32" i="5"/>
  <c r="N31" i="5"/>
  <c r="P31" i="5" s="1"/>
  <c r="H31" i="5"/>
  <c r="N30" i="5"/>
  <c r="P30" i="5" s="1"/>
  <c r="D30" i="5"/>
  <c r="H30" i="5" s="1"/>
  <c r="N29" i="5"/>
  <c r="P29" i="5" s="1"/>
  <c r="H29" i="5"/>
  <c r="N28" i="5"/>
  <c r="P28" i="5" s="1"/>
  <c r="H28" i="5"/>
  <c r="N27" i="5"/>
  <c r="P27" i="5" s="1"/>
  <c r="D27" i="5"/>
  <c r="H27" i="5" s="1"/>
  <c r="N26" i="5"/>
  <c r="P26" i="5" s="1"/>
  <c r="H26" i="5"/>
  <c r="N25" i="5"/>
  <c r="P25" i="5" s="1"/>
  <c r="H25" i="5"/>
  <c r="N24" i="5"/>
  <c r="P24" i="5" s="1"/>
  <c r="D24" i="5"/>
  <c r="H24" i="5" s="1"/>
  <c r="N23" i="5"/>
  <c r="P23" i="5" s="1"/>
  <c r="H23" i="5"/>
  <c r="N22" i="5"/>
  <c r="P22" i="5" s="1"/>
  <c r="H22" i="5"/>
  <c r="N21" i="5"/>
  <c r="P21" i="5" s="1"/>
  <c r="D21" i="5"/>
  <c r="H21" i="5" s="1"/>
  <c r="N20" i="5"/>
  <c r="P20" i="5" s="1"/>
  <c r="H20" i="5"/>
  <c r="N19" i="5"/>
  <c r="P19" i="5" s="1"/>
  <c r="H19" i="5"/>
  <c r="N18" i="5"/>
  <c r="P18" i="5" s="1"/>
  <c r="D18" i="5"/>
  <c r="H18" i="5" s="1"/>
  <c r="N17" i="5"/>
  <c r="P17" i="5" s="1"/>
  <c r="H17" i="5"/>
  <c r="N16" i="5"/>
  <c r="P16" i="5" s="1"/>
  <c r="H16" i="5"/>
  <c r="N15" i="5"/>
  <c r="P15" i="5" s="1"/>
  <c r="D15" i="5"/>
  <c r="H15" i="5" s="1"/>
  <c r="N14" i="5"/>
  <c r="P14" i="5" s="1"/>
  <c r="H14" i="5"/>
  <c r="N13" i="5"/>
  <c r="P13" i="5" s="1"/>
  <c r="H13" i="5"/>
  <c r="N12" i="5"/>
  <c r="P12" i="5" s="1"/>
  <c r="D12" i="5"/>
  <c r="H12" i="5" s="1"/>
  <c r="N11" i="5"/>
  <c r="P11" i="5" s="1"/>
  <c r="H11" i="5"/>
  <c r="N10" i="5"/>
  <c r="P10" i="5" s="1"/>
  <c r="H10" i="5"/>
  <c r="N9" i="5"/>
  <c r="P9" i="5" s="1"/>
  <c r="D9" i="5"/>
  <c r="H9" i="5" s="1"/>
  <c r="N8" i="5"/>
  <c r="P8" i="5" s="1"/>
  <c r="H8" i="5"/>
  <c r="N7" i="5"/>
  <c r="P7" i="5" s="1"/>
  <c r="H7" i="5"/>
  <c r="N6" i="5"/>
  <c r="P6" i="5" s="1"/>
  <c r="D6" i="5"/>
  <c r="H6" i="5" s="1"/>
  <c r="B6" i="5"/>
  <c r="N5" i="5"/>
  <c r="P5" i="5" s="1"/>
  <c r="D5" i="5"/>
  <c r="H5" i="5" s="1"/>
  <c r="B5" i="5"/>
  <c r="P4" i="5"/>
  <c r="P3" i="5"/>
  <c r="D218" i="4"/>
  <c r="H218" i="4" s="1"/>
  <c r="D217" i="4"/>
  <c r="H217" i="4" s="1"/>
  <c r="D216" i="4"/>
  <c r="H216" i="4" s="1"/>
  <c r="B216" i="4"/>
  <c r="D215" i="4"/>
  <c r="H215" i="4" s="1"/>
  <c r="B215" i="4"/>
  <c r="D214" i="4"/>
  <c r="H214" i="4" s="1"/>
  <c r="B214" i="4"/>
  <c r="D213" i="4"/>
  <c r="H213" i="4" s="1"/>
  <c r="B213" i="4"/>
  <c r="D212" i="4"/>
  <c r="H212" i="4" s="1"/>
  <c r="B212" i="4"/>
  <c r="H211" i="4"/>
  <c r="D211" i="4"/>
  <c r="B211" i="4"/>
  <c r="H210" i="4"/>
  <c r="D210" i="4"/>
  <c r="B210" i="4"/>
  <c r="D209" i="4"/>
  <c r="H209" i="4" s="1"/>
  <c r="B209" i="4"/>
  <c r="D208" i="4"/>
  <c r="H208" i="4" s="1"/>
  <c r="B208" i="4"/>
  <c r="D207" i="4"/>
  <c r="H207" i="4" s="1"/>
  <c r="B207" i="4"/>
  <c r="H206" i="4"/>
  <c r="D206" i="4"/>
  <c r="B206" i="4"/>
  <c r="D205" i="4"/>
  <c r="H205" i="4" s="1"/>
  <c r="B205" i="4"/>
  <c r="D204" i="4"/>
  <c r="H204" i="4" s="1"/>
  <c r="B204" i="4"/>
  <c r="D203" i="4"/>
  <c r="H203" i="4" s="1"/>
  <c r="B203" i="4"/>
  <c r="D202" i="4"/>
  <c r="H202" i="4" s="1"/>
  <c r="B202" i="4"/>
  <c r="D201" i="4"/>
  <c r="H201" i="4" s="1"/>
  <c r="B201" i="4"/>
  <c r="D200" i="4"/>
  <c r="H200" i="4" s="1"/>
  <c r="B200" i="4"/>
  <c r="D199" i="4"/>
  <c r="H199" i="4" s="1"/>
  <c r="B199" i="4"/>
  <c r="D198" i="4"/>
  <c r="H198" i="4" s="1"/>
  <c r="B198" i="4"/>
  <c r="D197" i="4"/>
  <c r="H197" i="4" s="1"/>
  <c r="B197" i="4"/>
  <c r="D196" i="4"/>
  <c r="H196" i="4" s="1"/>
  <c r="B196" i="4"/>
  <c r="D195" i="4"/>
  <c r="H195" i="4" s="1"/>
  <c r="B195" i="4"/>
  <c r="D194" i="4"/>
  <c r="H194" i="4" s="1"/>
  <c r="B194" i="4"/>
  <c r="D193" i="4"/>
  <c r="H193" i="4" s="1"/>
  <c r="B193" i="4"/>
  <c r="D192" i="4"/>
  <c r="H192" i="4" s="1"/>
  <c r="B192" i="4"/>
  <c r="D191" i="4"/>
  <c r="H191" i="4" s="1"/>
  <c r="B191" i="4"/>
  <c r="D190" i="4"/>
  <c r="H190" i="4" s="1"/>
  <c r="B190" i="4"/>
  <c r="D189" i="4"/>
  <c r="H189" i="4" s="1"/>
  <c r="B189" i="4"/>
  <c r="D188" i="4"/>
  <c r="H188" i="4" s="1"/>
  <c r="B188" i="4"/>
  <c r="D187" i="4"/>
  <c r="H187" i="4" s="1"/>
  <c r="B187" i="4"/>
  <c r="H186" i="4"/>
  <c r="D186" i="4"/>
  <c r="B186" i="4"/>
  <c r="D185" i="4"/>
  <c r="H185" i="4" s="1"/>
  <c r="B185" i="4"/>
  <c r="D184" i="4"/>
  <c r="H184" i="4" s="1"/>
  <c r="B184" i="4"/>
  <c r="D183" i="4"/>
  <c r="H183" i="4" s="1"/>
  <c r="B183" i="4"/>
  <c r="D182" i="4"/>
  <c r="H182" i="4" s="1"/>
  <c r="B182" i="4"/>
  <c r="D181" i="4"/>
  <c r="H181" i="4" s="1"/>
  <c r="B181" i="4"/>
  <c r="D180" i="4"/>
  <c r="H180" i="4" s="1"/>
  <c r="B180" i="4"/>
  <c r="H179" i="4"/>
  <c r="D179" i="4"/>
  <c r="B179" i="4"/>
  <c r="D178" i="4"/>
  <c r="H178" i="4" s="1"/>
  <c r="B178" i="4"/>
  <c r="D177" i="4"/>
  <c r="H177" i="4" s="1"/>
  <c r="B177" i="4"/>
  <c r="D176" i="4"/>
  <c r="H176" i="4" s="1"/>
  <c r="B176" i="4"/>
  <c r="D175" i="4"/>
  <c r="H175" i="4" s="1"/>
  <c r="B175" i="4"/>
  <c r="D174" i="4"/>
  <c r="H174" i="4" s="1"/>
  <c r="B174" i="4"/>
  <c r="D173" i="4"/>
  <c r="H173" i="4" s="1"/>
  <c r="B173" i="4"/>
  <c r="D172" i="4"/>
  <c r="H172" i="4" s="1"/>
  <c r="B172" i="4"/>
  <c r="D171" i="4"/>
  <c r="H171" i="4" s="1"/>
  <c r="B171" i="4"/>
  <c r="D170" i="4"/>
  <c r="H170" i="4" s="1"/>
  <c r="B170" i="4"/>
  <c r="D169" i="4"/>
  <c r="H169" i="4" s="1"/>
  <c r="B169" i="4"/>
  <c r="D168" i="4"/>
  <c r="H168" i="4" s="1"/>
  <c r="B168" i="4"/>
  <c r="D167" i="4"/>
  <c r="H167" i="4" s="1"/>
  <c r="B167" i="4"/>
  <c r="H166" i="4"/>
  <c r="D166" i="4"/>
  <c r="B166" i="4"/>
  <c r="D165" i="4"/>
  <c r="H165" i="4" s="1"/>
  <c r="B165" i="4"/>
  <c r="D164" i="4"/>
  <c r="H164" i="4" s="1"/>
  <c r="B164" i="4"/>
  <c r="D163" i="4"/>
  <c r="H163" i="4" s="1"/>
  <c r="B163" i="4"/>
  <c r="H162" i="4"/>
  <c r="D162" i="4"/>
  <c r="B162" i="4"/>
  <c r="H161" i="4"/>
  <c r="D161" i="4"/>
  <c r="B161" i="4"/>
  <c r="D160" i="4"/>
  <c r="H160" i="4" s="1"/>
  <c r="B160" i="4"/>
  <c r="D159" i="4"/>
  <c r="H159" i="4" s="1"/>
  <c r="B159" i="4"/>
  <c r="D158" i="4"/>
  <c r="H158" i="4" s="1"/>
  <c r="B158" i="4"/>
  <c r="D157" i="4"/>
  <c r="H157" i="4" s="1"/>
  <c r="B157" i="4"/>
  <c r="D156" i="4"/>
  <c r="H156" i="4" s="1"/>
  <c r="B156" i="4"/>
  <c r="P155" i="4"/>
  <c r="D155" i="4"/>
  <c r="H155" i="4" s="1"/>
  <c r="B155" i="4"/>
  <c r="P154" i="4"/>
  <c r="D154" i="4"/>
  <c r="H154" i="4" s="1"/>
  <c r="B154" i="4"/>
  <c r="P153" i="4"/>
  <c r="D153" i="4"/>
  <c r="H153" i="4" s="1"/>
  <c r="B153" i="4"/>
  <c r="P152" i="4"/>
  <c r="D152" i="4"/>
  <c r="H152" i="4" s="1"/>
  <c r="B152" i="4"/>
  <c r="P151" i="4"/>
  <c r="D151" i="4"/>
  <c r="H151" i="4" s="1"/>
  <c r="B151" i="4"/>
  <c r="P150" i="4"/>
  <c r="D150" i="4"/>
  <c r="H150" i="4" s="1"/>
  <c r="B150" i="4"/>
  <c r="P149" i="4"/>
  <c r="D149" i="4"/>
  <c r="H149" i="4" s="1"/>
  <c r="B149" i="4"/>
  <c r="P148" i="4"/>
  <c r="D148" i="4"/>
  <c r="H148" i="4" s="1"/>
  <c r="B148" i="4"/>
  <c r="P147" i="4"/>
  <c r="D147" i="4"/>
  <c r="H147" i="4" s="1"/>
  <c r="B147" i="4"/>
  <c r="P146" i="4"/>
  <c r="D146" i="4"/>
  <c r="H146" i="4" s="1"/>
  <c r="B146" i="4"/>
  <c r="P145" i="4"/>
  <c r="D145" i="4"/>
  <c r="H145" i="4" s="1"/>
  <c r="B145" i="4"/>
  <c r="N144" i="4"/>
  <c r="P144" i="4" s="1"/>
  <c r="D144" i="4"/>
  <c r="H144" i="4" s="1"/>
  <c r="B144" i="4"/>
  <c r="N143" i="4"/>
  <c r="P143" i="4" s="1"/>
  <c r="D143" i="4"/>
  <c r="H143" i="4" s="1"/>
  <c r="B143" i="4"/>
  <c r="N142" i="4"/>
  <c r="P142" i="4" s="1"/>
  <c r="H142" i="4"/>
  <c r="D142" i="4"/>
  <c r="B142" i="4"/>
  <c r="N141" i="4"/>
  <c r="P141" i="4" s="1"/>
  <c r="D141" i="4"/>
  <c r="H141" i="4" s="1"/>
  <c r="B141" i="4"/>
  <c r="N140" i="4"/>
  <c r="P140" i="4" s="1"/>
  <c r="H140" i="4"/>
  <c r="D140" i="4"/>
  <c r="B140" i="4"/>
  <c r="N139" i="4"/>
  <c r="P139" i="4" s="1"/>
  <c r="D139" i="4"/>
  <c r="H139" i="4" s="1"/>
  <c r="B139" i="4"/>
  <c r="N138" i="4"/>
  <c r="P138" i="4" s="1"/>
  <c r="D138" i="4"/>
  <c r="H138" i="4" s="1"/>
  <c r="B138" i="4"/>
  <c r="N137" i="4"/>
  <c r="P137" i="4" s="1"/>
  <c r="D137" i="4"/>
  <c r="H137" i="4" s="1"/>
  <c r="B137" i="4"/>
  <c r="N136" i="4"/>
  <c r="P136" i="4" s="1"/>
  <c r="D136" i="4"/>
  <c r="H136" i="4" s="1"/>
  <c r="B136" i="4"/>
  <c r="N135" i="4"/>
  <c r="P135" i="4" s="1"/>
  <c r="D135" i="4"/>
  <c r="H135" i="4" s="1"/>
  <c r="B135" i="4"/>
  <c r="N134" i="4"/>
  <c r="P134" i="4" s="1"/>
  <c r="D134" i="4"/>
  <c r="H134" i="4" s="1"/>
  <c r="B134" i="4"/>
  <c r="N133" i="4"/>
  <c r="P133" i="4" s="1"/>
  <c r="H133" i="4"/>
  <c r="D133" i="4"/>
  <c r="B133" i="4"/>
  <c r="N132" i="4"/>
  <c r="P132" i="4" s="1"/>
  <c r="D132" i="4"/>
  <c r="H132" i="4" s="1"/>
  <c r="B132" i="4"/>
  <c r="N131" i="4"/>
  <c r="P131" i="4" s="1"/>
  <c r="D131" i="4"/>
  <c r="H131" i="4" s="1"/>
  <c r="B131" i="4"/>
  <c r="N130" i="4"/>
  <c r="P130" i="4" s="1"/>
  <c r="H130" i="4"/>
  <c r="D130" i="4"/>
  <c r="B130" i="4"/>
  <c r="N129" i="4"/>
  <c r="P129" i="4" s="1"/>
  <c r="D129" i="4"/>
  <c r="H129" i="4" s="1"/>
  <c r="B129" i="4"/>
  <c r="P128" i="4"/>
  <c r="N128" i="4"/>
  <c r="D128" i="4"/>
  <c r="H128" i="4" s="1"/>
  <c r="B128" i="4"/>
  <c r="N127" i="4"/>
  <c r="P127" i="4" s="1"/>
  <c r="H127" i="4"/>
  <c r="D127" i="4"/>
  <c r="B127" i="4"/>
  <c r="N126" i="4"/>
  <c r="P126" i="4" s="1"/>
  <c r="D126" i="4"/>
  <c r="H126" i="4" s="1"/>
  <c r="B126" i="4"/>
  <c r="N125" i="4"/>
  <c r="P125" i="4" s="1"/>
  <c r="D125" i="4"/>
  <c r="H125" i="4" s="1"/>
  <c r="B125" i="4"/>
  <c r="P124" i="4"/>
  <c r="N124" i="4"/>
  <c r="D124" i="4"/>
  <c r="H124" i="4" s="1"/>
  <c r="B124" i="4"/>
  <c r="P123" i="4"/>
  <c r="N123" i="4"/>
  <c r="H123" i="4"/>
  <c r="D123" i="4"/>
  <c r="B123" i="4"/>
  <c r="N122" i="4"/>
  <c r="P122" i="4" s="1"/>
  <c r="D122" i="4"/>
  <c r="H122" i="4" s="1"/>
  <c r="B122" i="4"/>
  <c r="N121" i="4"/>
  <c r="P121" i="4" s="1"/>
  <c r="D121" i="4"/>
  <c r="H121" i="4" s="1"/>
  <c r="B121" i="4"/>
  <c r="N120" i="4"/>
  <c r="P120" i="4" s="1"/>
  <c r="H120" i="4"/>
  <c r="D120" i="4"/>
  <c r="B120" i="4"/>
  <c r="N119" i="4"/>
  <c r="P119" i="4" s="1"/>
  <c r="D119" i="4"/>
  <c r="H119" i="4" s="1"/>
  <c r="B119" i="4"/>
  <c r="N118" i="4"/>
  <c r="P118" i="4" s="1"/>
  <c r="D118" i="4"/>
  <c r="H118" i="4" s="1"/>
  <c r="B118" i="4"/>
  <c r="N117" i="4"/>
  <c r="P117" i="4" s="1"/>
  <c r="D117" i="4"/>
  <c r="H117" i="4" s="1"/>
  <c r="B117" i="4"/>
  <c r="N116" i="4"/>
  <c r="P116" i="4" s="1"/>
  <c r="D116" i="4"/>
  <c r="H116" i="4" s="1"/>
  <c r="B116" i="4"/>
  <c r="N115" i="4"/>
  <c r="P115" i="4" s="1"/>
  <c r="D115" i="4"/>
  <c r="H115" i="4" s="1"/>
  <c r="B115" i="4"/>
  <c r="N114" i="4"/>
  <c r="P114" i="4" s="1"/>
  <c r="H114" i="4"/>
  <c r="D114" i="4"/>
  <c r="B114" i="4"/>
  <c r="N113" i="4"/>
  <c r="P113" i="4" s="1"/>
  <c r="D113" i="4"/>
  <c r="H113" i="4" s="1"/>
  <c r="B113" i="4"/>
  <c r="N112" i="4"/>
  <c r="P112" i="4" s="1"/>
  <c r="D112" i="4"/>
  <c r="H112" i="4" s="1"/>
  <c r="B112" i="4"/>
  <c r="N111" i="4"/>
  <c r="P111" i="4" s="1"/>
  <c r="H111" i="4"/>
  <c r="D111" i="4"/>
  <c r="B111" i="4"/>
  <c r="N110" i="4"/>
  <c r="P110" i="4" s="1"/>
  <c r="D110" i="4"/>
  <c r="H110" i="4" s="1"/>
  <c r="B110" i="4"/>
  <c r="N109" i="4"/>
  <c r="P109" i="4" s="1"/>
  <c r="D109" i="4"/>
  <c r="H109" i="4" s="1"/>
  <c r="B109" i="4"/>
  <c r="N108" i="4"/>
  <c r="P108" i="4" s="1"/>
  <c r="D108" i="4"/>
  <c r="H108" i="4" s="1"/>
  <c r="B108" i="4"/>
  <c r="N107" i="4"/>
  <c r="P107" i="4" s="1"/>
  <c r="D107" i="4"/>
  <c r="H107" i="4" s="1"/>
  <c r="B107" i="4"/>
  <c r="P106" i="4"/>
  <c r="N106" i="4"/>
  <c r="D106" i="4"/>
  <c r="H106" i="4" s="1"/>
  <c r="B106" i="4"/>
  <c r="N105" i="4"/>
  <c r="P105" i="4" s="1"/>
  <c r="D105" i="4"/>
  <c r="H105" i="4" s="1"/>
  <c r="B105" i="4"/>
  <c r="N104" i="4"/>
  <c r="P104" i="4" s="1"/>
  <c r="D104" i="4"/>
  <c r="H104" i="4" s="1"/>
  <c r="B104" i="4"/>
  <c r="N103" i="4"/>
  <c r="P103" i="4" s="1"/>
  <c r="D103" i="4"/>
  <c r="H103" i="4" s="1"/>
  <c r="B103" i="4"/>
  <c r="N102" i="4"/>
  <c r="P102" i="4" s="1"/>
  <c r="D102" i="4"/>
  <c r="H102" i="4" s="1"/>
  <c r="B102" i="4"/>
  <c r="N101" i="4"/>
  <c r="P101" i="4" s="1"/>
  <c r="D101" i="4"/>
  <c r="H101" i="4" s="1"/>
  <c r="B101" i="4"/>
  <c r="N100" i="4"/>
  <c r="P100" i="4" s="1"/>
  <c r="D100" i="4"/>
  <c r="H100" i="4" s="1"/>
  <c r="B100" i="4"/>
  <c r="N99" i="4"/>
  <c r="P99" i="4" s="1"/>
  <c r="H99" i="4"/>
  <c r="D99" i="4"/>
  <c r="B99" i="4"/>
  <c r="P98" i="4"/>
  <c r="N98" i="4"/>
  <c r="D98" i="4"/>
  <c r="H98" i="4" s="1"/>
  <c r="B98" i="4"/>
  <c r="N97" i="4"/>
  <c r="P97" i="4" s="1"/>
  <c r="D97" i="4"/>
  <c r="H97" i="4" s="1"/>
  <c r="B97" i="4"/>
  <c r="N96" i="4"/>
  <c r="P96" i="4" s="1"/>
  <c r="H96" i="4"/>
  <c r="D96" i="4"/>
  <c r="B96" i="4"/>
  <c r="N95" i="4"/>
  <c r="P95" i="4" s="1"/>
  <c r="H95" i="4"/>
  <c r="D95" i="4"/>
  <c r="B95" i="4"/>
  <c r="N94" i="4"/>
  <c r="P94" i="4" s="1"/>
  <c r="D94" i="4"/>
  <c r="H94" i="4" s="1"/>
  <c r="B94" i="4"/>
  <c r="N93" i="4"/>
  <c r="P93" i="4" s="1"/>
  <c r="D93" i="4"/>
  <c r="H93" i="4" s="1"/>
  <c r="B93" i="4"/>
  <c r="N92" i="4"/>
  <c r="P92" i="4" s="1"/>
  <c r="D92" i="4"/>
  <c r="H92" i="4" s="1"/>
  <c r="B92" i="4"/>
  <c r="N91" i="4"/>
  <c r="P91" i="4" s="1"/>
  <c r="D91" i="4"/>
  <c r="H91" i="4" s="1"/>
  <c r="B91" i="4"/>
  <c r="N90" i="4"/>
  <c r="P90" i="4" s="1"/>
  <c r="D90" i="4"/>
  <c r="H90" i="4" s="1"/>
  <c r="B90" i="4"/>
  <c r="N89" i="4"/>
  <c r="P89" i="4" s="1"/>
  <c r="D89" i="4"/>
  <c r="H89" i="4" s="1"/>
  <c r="B89" i="4"/>
  <c r="N88" i="4"/>
  <c r="P88" i="4" s="1"/>
  <c r="D88" i="4"/>
  <c r="H88" i="4" s="1"/>
  <c r="B88" i="4"/>
  <c r="P87" i="4"/>
  <c r="N87" i="4"/>
  <c r="D87" i="4"/>
  <c r="H87" i="4" s="1"/>
  <c r="B87" i="4"/>
  <c r="P86" i="4"/>
  <c r="N86" i="4"/>
  <c r="D86" i="4"/>
  <c r="H86" i="4" s="1"/>
  <c r="B86" i="4"/>
  <c r="N85" i="4"/>
  <c r="P85" i="4" s="1"/>
  <c r="D85" i="4"/>
  <c r="H85" i="4" s="1"/>
  <c r="B85" i="4"/>
  <c r="N84" i="4"/>
  <c r="P84" i="4" s="1"/>
  <c r="H84" i="4"/>
  <c r="D84" i="4"/>
  <c r="B84" i="4"/>
  <c r="P83" i="4"/>
  <c r="N83" i="4"/>
  <c r="D83" i="4"/>
  <c r="H83" i="4" s="1"/>
  <c r="B83" i="4"/>
  <c r="N82" i="4"/>
  <c r="P82" i="4" s="1"/>
  <c r="D82" i="4"/>
  <c r="H82" i="4" s="1"/>
  <c r="B82" i="4"/>
  <c r="N81" i="4"/>
  <c r="P81" i="4" s="1"/>
  <c r="D81" i="4"/>
  <c r="H81" i="4" s="1"/>
  <c r="B81" i="4"/>
  <c r="N80" i="4"/>
  <c r="P80" i="4" s="1"/>
  <c r="D80" i="4"/>
  <c r="H80" i="4" s="1"/>
  <c r="B80" i="4"/>
  <c r="N79" i="4"/>
  <c r="P79" i="4" s="1"/>
  <c r="D79" i="4"/>
  <c r="H79" i="4" s="1"/>
  <c r="B79" i="4"/>
  <c r="N78" i="4"/>
  <c r="P78" i="4" s="1"/>
  <c r="D78" i="4"/>
  <c r="H78" i="4" s="1"/>
  <c r="B78" i="4"/>
  <c r="N77" i="4"/>
  <c r="P77" i="4" s="1"/>
  <c r="D77" i="4"/>
  <c r="H77" i="4" s="1"/>
  <c r="B77" i="4"/>
  <c r="P76" i="4"/>
  <c r="N76" i="4"/>
  <c r="D76" i="4"/>
  <c r="H76" i="4" s="1"/>
  <c r="B76" i="4"/>
  <c r="N75" i="4"/>
  <c r="P75" i="4" s="1"/>
  <c r="H75" i="4"/>
  <c r="D75" i="4"/>
  <c r="B75" i="4"/>
  <c r="N74" i="4"/>
  <c r="P74" i="4" s="1"/>
  <c r="H74" i="4"/>
  <c r="D74" i="4"/>
  <c r="B74" i="4"/>
  <c r="P73" i="4"/>
  <c r="N73" i="4"/>
  <c r="D73" i="4"/>
  <c r="H73" i="4" s="1"/>
  <c r="B73" i="4"/>
  <c r="N72" i="4"/>
  <c r="P72" i="4" s="1"/>
  <c r="D72" i="4"/>
  <c r="H72" i="4" s="1"/>
  <c r="B72" i="4"/>
  <c r="N71" i="4"/>
  <c r="P71" i="4" s="1"/>
  <c r="D71" i="4"/>
  <c r="H71" i="4" s="1"/>
  <c r="B71" i="4"/>
  <c r="P70" i="4"/>
  <c r="N70" i="4"/>
  <c r="D70" i="4"/>
  <c r="H70" i="4" s="1"/>
  <c r="B70" i="4"/>
  <c r="N69" i="4"/>
  <c r="P69" i="4" s="1"/>
  <c r="D69" i="4"/>
  <c r="H69" i="4" s="1"/>
  <c r="B69" i="4"/>
  <c r="P68" i="4"/>
  <c r="N68" i="4"/>
  <c r="D68" i="4"/>
  <c r="H68" i="4" s="1"/>
  <c r="B68" i="4"/>
  <c r="P67" i="4"/>
  <c r="N67" i="4"/>
  <c r="D67" i="4"/>
  <c r="H67" i="4" s="1"/>
  <c r="B67" i="4"/>
  <c r="N66" i="4"/>
  <c r="P66" i="4" s="1"/>
  <c r="D66" i="4"/>
  <c r="H66" i="4" s="1"/>
  <c r="B66" i="4"/>
  <c r="N65" i="4"/>
  <c r="P65" i="4" s="1"/>
  <c r="D65" i="4"/>
  <c r="H65" i="4" s="1"/>
  <c r="B65" i="4"/>
  <c r="N64" i="4"/>
  <c r="P64" i="4" s="1"/>
  <c r="D64" i="4"/>
  <c r="H64" i="4" s="1"/>
  <c r="B64" i="4"/>
  <c r="N63" i="4"/>
  <c r="P63" i="4" s="1"/>
  <c r="D63" i="4"/>
  <c r="H63" i="4" s="1"/>
  <c r="B63" i="4"/>
  <c r="N62" i="4"/>
  <c r="P62" i="4" s="1"/>
  <c r="D62" i="4"/>
  <c r="H62" i="4" s="1"/>
  <c r="B62" i="4"/>
  <c r="N61" i="4"/>
  <c r="P61" i="4" s="1"/>
  <c r="D61" i="4"/>
  <c r="H61" i="4" s="1"/>
  <c r="B61" i="4"/>
  <c r="N60" i="4"/>
  <c r="P60" i="4" s="1"/>
  <c r="D60" i="4"/>
  <c r="H60" i="4" s="1"/>
  <c r="B60" i="4"/>
  <c r="N59" i="4"/>
  <c r="P59" i="4" s="1"/>
  <c r="D59" i="4"/>
  <c r="H59" i="4" s="1"/>
  <c r="B59" i="4"/>
  <c r="N58" i="4"/>
  <c r="P58" i="4" s="1"/>
  <c r="D58" i="4"/>
  <c r="H58" i="4" s="1"/>
  <c r="B58" i="4"/>
  <c r="N57" i="4"/>
  <c r="P57" i="4" s="1"/>
  <c r="D57" i="4"/>
  <c r="H57" i="4" s="1"/>
  <c r="B57" i="4"/>
  <c r="N56" i="4"/>
  <c r="P56" i="4" s="1"/>
  <c r="D56" i="4"/>
  <c r="H56" i="4" s="1"/>
  <c r="B56" i="4"/>
  <c r="N55" i="4"/>
  <c r="P55" i="4" s="1"/>
  <c r="D55" i="4"/>
  <c r="H55" i="4" s="1"/>
  <c r="B55" i="4"/>
  <c r="N54" i="4"/>
  <c r="P54" i="4" s="1"/>
  <c r="H54" i="4"/>
  <c r="D54" i="4"/>
  <c r="B54" i="4"/>
  <c r="N53" i="4"/>
  <c r="P53" i="4" s="1"/>
  <c r="D53" i="4"/>
  <c r="H53" i="4" s="1"/>
  <c r="B53" i="4"/>
  <c r="N52" i="4"/>
  <c r="P52" i="4" s="1"/>
  <c r="D52" i="4"/>
  <c r="H52" i="4" s="1"/>
  <c r="B52" i="4"/>
  <c r="N51" i="4"/>
  <c r="P51" i="4" s="1"/>
  <c r="D51" i="4"/>
  <c r="H51" i="4" s="1"/>
  <c r="B51" i="4"/>
  <c r="N50" i="4"/>
  <c r="P50" i="4" s="1"/>
  <c r="D50" i="4"/>
  <c r="H50" i="4" s="1"/>
  <c r="B50" i="4"/>
  <c r="N49" i="4"/>
  <c r="P49" i="4" s="1"/>
  <c r="H49" i="4"/>
  <c r="D49" i="4"/>
  <c r="B49" i="4"/>
  <c r="N48" i="4"/>
  <c r="P48" i="4" s="1"/>
  <c r="D48" i="4"/>
  <c r="H48" i="4" s="1"/>
  <c r="B48" i="4"/>
  <c r="N47" i="4"/>
  <c r="P47" i="4" s="1"/>
  <c r="D47" i="4"/>
  <c r="H47" i="4" s="1"/>
  <c r="B47" i="4"/>
  <c r="N46" i="4"/>
  <c r="P46" i="4" s="1"/>
  <c r="D46" i="4"/>
  <c r="H46" i="4" s="1"/>
  <c r="B46" i="4"/>
  <c r="N45" i="4"/>
  <c r="P45" i="4" s="1"/>
  <c r="D45" i="4"/>
  <c r="H45" i="4" s="1"/>
  <c r="B45" i="4"/>
  <c r="N44" i="4"/>
  <c r="P44" i="4" s="1"/>
  <c r="H44" i="4"/>
  <c r="D44" i="4"/>
  <c r="B44" i="4"/>
  <c r="N43" i="4"/>
  <c r="P43" i="4" s="1"/>
  <c r="D43" i="4"/>
  <c r="H43" i="4" s="1"/>
  <c r="B43" i="4"/>
  <c r="N42" i="4"/>
  <c r="P42" i="4" s="1"/>
  <c r="H42" i="4"/>
  <c r="D42" i="4"/>
  <c r="B42" i="4"/>
  <c r="P41" i="4"/>
  <c r="N41" i="4"/>
  <c r="D41" i="4"/>
  <c r="H41" i="4" s="1"/>
  <c r="B41" i="4"/>
  <c r="N40" i="4"/>
  <c r="P40" i="4" s="1"/>
  <c r="D40" i="4"/>
  <c r="H40" i="4" s="1"/>
  <c r="B40" i="4"/>
  <c r="P39" i="4"/>
  <c r="N39" i="4"/>
  <c r="D39" i="4"/>
  <c r="H39" i="4" s="1"/>
  <c r="B39" i="4"/>
  <c r="N38" i="4"/>
  <c r="P38" i="4" s="1"/>
  <c r="D38" i="4"/>
  <c r="H38" i="4" s="1"/>
  <c r="B38" i="4"/>
  <c r="P37" i="4"/>
  <c r="N37" i="4"/>
  <c r="D37" i="4"/>
  <c r="H37" i="4" s="1"/>
  <c r="B37" i="4"/>
  <c r="N36" i="4"/>
  <c r="P36" i="4" s="1"/>
  <c r="D36" i="4"/>
  <c r="H36" i="4" s="1"/>
  <c r="B36" i="4"/>
  <c r="N35" i="4"/>
  <c r="P35" i="4" s="1"/>
  <c r="D35" i="4"/>
  <c r="H35" i="4" s="1"/>
  <c r="B35" i="4"/>
  <c r="P34" i="4"/>
  <c r="N34" i="4"/>
  <c r="D34" i="4"/>
  <c r="H34" i="4" s="1"/>
  <c r="B34" i="4"/>
  <c r="P33" i="4"/>
  <c r="N33" i="4"/>
  <c r="D33" i="4"/>
  <c r="H33" i="4" s="1"/>
  <c r="B33" i="4"/>
  <c r="N32" i="4"/>
  <c r="P32" i="4" s="1"/>
  <c r="D32" i="4"/>
  <c r="H32" i="4" s="1"/>
  <c r="B32" i="4"/>
  <c r="P31" i="4"/>
  <c r="N31" i="4"/>
  <c r="D31" i="4"/>
  <c r="H31" i="4" s="1"/>
  <c r="B31" i="4"/>
  <c r="N30" i="4"/>
  <c r="P30" i="4" s="1"/>
  <c r="D30" i="4"/>
  <c r="H30" i="4" s="1"/>
  <c r="B30" i="4"/>
  <c r="N29" i="4"/>
  <c r="P29" i="4" s="1"/>
  <c r="D29" i="4"/>
  <c r="H29" i="4" s="1"/>
  <c r="B29" i="4"/>
  <c r="N28" i="4"/>
  <c r="P28" i="4" s="1"/>
  <c r="D28" i="4"/>
  <c r="H28" i="4" s="1"/>
  <c r="B28" i="4"/>
  <c r="N27" i="4"/>
  <c r="P27" i="4" s="1"/>
  <c r="D27" i="4"/>
  <c r="H27" i="4" s="1"/>
  <c r="B27" i="4"/>
  <c r="N26" i="4"/>
  <c r="P26" i="4" s="1"/>
  <c r="D26" i="4"/>
  <c r="H26" i="4" s="1"/>
  <c r="B26" i="4"/>
  <c r="N25" i="4"/>
  <c r="P25" i="4" s="1"/>
  <c r="D25" i="4"/>
  <c r="H25" i="4" s="1"/>
  <c r="B25" i="4"/>
  <c r="N24" i="4"/>
  <c r="P24" i="4" s="1"/>
  <c r="D24" i="4"/>
  <c r="H24" i="4" s="1"/>
  <c r="B24" i="4"/>
  <c r="N23" i="4"/>
  <c r="P23" i="4" s="1"/>
  <c r="D23" i="4"/>
  <c r="H23" i="4" s="1"/>
  <c r="B23" i="4"/>
  <c r="N22" i="4"/>
  <c r="P22" i="4" s="1"/>
  <c r="D22" i="4"/>
  <c r="H22" i="4" s="1"/>
  <c r="B22" i="4"/>
  <c r="P21" i="4"/>
  <c r="N21" i="4"/>
  <c r="D21" i="4"/>
  <c r="H21" i="4" s="1"/>
  <c r="B21" i="4"/>
  <c r="N20" i="4"/>
  <c r="P20" i="4" s="1"/>
  <c r="D20" i="4"/>
  <c r="H20" i="4" s="1"/>
  <c r="B20" i="4"/>
  <c r="N19" i="4"/>
  <c r="P19" i="4" s="1"/>
  <c r="H19" i="4"/>
  <c r="D19" i="4"/>
  <c r="B19" i="4"/>
  <c r="N18" i="4"/>
  <c r="P18" i="4" s="1"/>
  <c r="D18" i="4"/>
  <c r="H18" i="4" s="1"/>
  <c r="B18" i="4"/>
  <c r="P17" i="4"/>
  <c r="N17" i="4"/>
  <c r="D17" i="4"/>
  <c r="H17" i="4" s="1"/>
  <c r="B17" i="4"/>
  <c r="N16" i="4"/>
  <c r="P16" i="4" s="1"/>
  <c r="D16" i="4"/>
  <c r="H16" i="4" s="1"/>
  <c r="B16" i="4"/>
  <c r="P15" i="4"/>
  <c r="N15" i="4"/>
  <c r="D15" i="4"/>
  <c r="H15" i="4" s="1"/>
  <c r="B15" i="4"/>
  <c r="N14" i="4"/>
  <c r="P14" i="4" s="1"/>
  <c r="D14" i="4"/>
  <c r="H14" i="4" s="1"/>
  <c r="B14" i="4"/>
  <c r="P13" i="4"/>
  <c r="N13" i="4"/>
  <c r="D13" i="4"/>
  <c r="H13" i="4" s="1"/>
  <c r="B13" i="4"/>
  <c r="N12" i="4"/>
  <c r="P12" i="4" s="1"/>
  <c r="D12" i="4"/>
  <c r="H12" i="4" s="1"/>
  <c r="B12" i="4"/>
  <c r="N11" i="4"/>
  <c r="P11" i="4" s="1"/>
  <c r="D11" i="4"/>
  <c r="H11" i="4" s="1"/>
  <c r="B11" i="4"/>
  <c r="N10" i="4"/>
  <c r="P10" i="4" s="1"/>
  <c r="D10" i="4"/>
  <c r="H10" i="4" s="1"/>
  <c r="B10" i="4"/>
  <c r="N9" i="4"/>
  <c r="P9" i="4" s="1"/>
  <c r="H9" i="4"/>
  <c r="D9" i="4"/>
  <c r="B9" i="4"/>
  <c r="N8" i="4"/>
  <c r="P8" i="4" s="1"/>
  <c r="D8" i="4"/>
  <c r="H8" i="4" s="1"/>
  <c r="B8" i="4"/>
  <c r="N7" i="4"/>
  <c r="P7" i="4" s="1"/>
  <c r="D7" i="4"/>
  <c r="H7" i="4" s="1"/>
  <c r="B7" i="4"/>
  <c r="N6" i="4"/>
  <c r="P6" i="4" s="1"/>
  <c r="H6" i="4"/>
  <c r="D6" i="4"/>
  <c r="B6" i="4"/>
  <c r="P5" i="4"/>
  <c r="D5" i="4"/>
  <c r="M492" i="3"/>
  <c r="Q492" i="3" s="1"/>
  <c r="I492" i="3"/>
  <c r="D492" i="3"/>
  <c r="H492" i="3" s="1"/>
  <c r="B492" i="3"/>
  <c r="M491" i="3"/>
  <c r="Q491" i="3" s="1"/>
  <c r="I491" i="3"/>
  <c r="D491" i="3"/>
  <c r="B491" i="3" s="1"/>
  <c r="M490" i="3"/>
  <c r="Q490" i="3" s="1"/>
  <c r="I490" i="3"/>
  <c r="D490" i="3"/>
  <c r="H490" i="3" s="1"/>
  <c r="B490" i="3"/>
  <c r="M489" i="3"/>
  <c r="Q489" i="3" s="1"/>
  <c r="I489" i="3"/>
  <c r="D489" i="3"/>
  <c r="B489" i="3" s="1"/>
  <c r="M488" i="3"/>
  <c r="Q488" i="3" s="1"/>
  <c r="I488" i="3"/>
  <c r="D488" i="3"/>
  <c r="H488" i="3" s="1"/>
  <c r="B488" i="3"/>
  <c r="M487" i="3"/>
  <c r="Q487" i="3" s="1"/>
  <c r="I487" i="3"/>
  <c r="D487" i="3"/>
  <c r="H487" i="3" s="1"/>
  <c r="M486" i="3"/>
  <c r="Q486" i="3" s="1"/>
  <c r="I486" i="3"/>
  <c r="D486" i="3"/>
  <c r="H486" i="3" s="1"/>
  <c r="B486" i="3"/>
  <c r="M485" i="3"/>
  <c r="Q485" i="3" s="1"/>
  <c r="I485" i="3"/>
  <c r="D485" i="3"/>
  <c r="B485" i="3" s="1"/>
  <c r="M484" i="3"/>
  <c r="Q484" i="3" s="1"/>
  <c r="I484" i="3"/>
  <c r="D484" i="3"/>
  <c r="H484" i="3" s="1"/>
  <c r="B484" i="3"/>
  <c r="M483" i="3"/>
  <c r="Q483" i="3" s="1"/>
  <c r="I483" i="3"/>
  <c r="H483" i="3"/>
  <c r="D483" i="3"/>
  <c r="B483" i="3" s="1"/>
  <c r="M482" i="3"/>
  <c r="Q482" i="3" s="1"/>
  <c r="I482" i="3"/>
  <c r="H482" i="3"/>
  <c r="D482" i="3"/>
  <c r="B482" i="3"/>
  <c r="M481" i="3"/>
  <c r="Q481" i="3" s="1"/>
  <c r="I481" i="3"/>
  <c r="D481" i="3"/>
  <c r="B481" i="3" s="1"/>
  <c r="M480" i="3"/>
  <c r="Q480" i="3" s="1"/>
  <c r="I480" i="3"/>
  <c r="H480" i="3"/>
  <c r="D480" i="3"/>
  <c r="B480" i="3" s="1"/>
  <c r="M479" i="3"/>
  <c r="Q479" i="3" s="1"/>
  <c r="I479" i="3"/>
  <c r="D479" i="3"/>
  <c r="M478" i="3"/>
  <c r="Q478" i="3" s="1"/>
  <c r="I478" i="3"/>
  <c r="D478" i="3"/>
  <c r="M477" i="3"/>
  <c r="Q477" i="3" s="1"/>
  <c r="I477" i="3"/>
  <c r="D477" i="3"/>
  <c r="M476" i="3"/>
  <c r="Q476" i="3" s="1"/>
  <c r="I476" i="3"/>
  <c r="D476" i="3"/>
  <c r="H476" i="3" s="1"/>
  <c r="B476" i="3"/>
  <c r="M475" i="3"/>
  <c r="Q475" i="3" s="1"/>
  <c r="I475" i="3"/>
  <c r="H475" i="3"/>
  <c r="D475" i="3"/>
  <c r="B475" i="3" s="1"/>
  <c r="M474" i="3"/>
  <c r="Q474" i="3" s="1"/>
  <c r="I474" i="3"/>
  <c r="H474" i="3"/>
  <c r="D474" i="3"/>
  <c r="B474" i="3" s="1"/>
  <c r="M473" i="3"/>
  <c r="Q473" i="3" s="1"/>
  <c r="I473" i="3"/>
  <c r="D473" i="3"/>
  <c r="B473" i="3" s="1"/>
  <c r="M472" i="3"/>
  <c r="Q472" i="3" s="1"/>
  <c r="I472" i="3"/>
  <c r="D472" i="3"/>
  <c r="M471" i="3"/>
  <c r="Q471" i="3" s="1"/>
  <c r="I471" i="3"/>
  <c r="H471" i="3"/>
  <c r="D471" i="3"/>
  <c r="B471" i="3" s="1"/>
  <c r="M470" i="3"/>
  <c r="Q470" i="3" s="1"/>
  <c r="I470" i="3"/>
  <c r="D470" i="3"/>
  <c r="H470" i="3" s="1"/>
  <c r="B470" i="3"/>
  <c r="M469" i="3"/>
  <c r="Q469" i="3" s="1"/>
  <c r="I469" i="3"/>
  <c r="D469" i="3"/>
  <c r="B469" i="3" s="1"/>
  <c r="M468" i="3"/>
  <c r="Q468" i="3" s="1"/>
  <c r="I468" i="3"/>
  <c r="D468" i="3"/>
  <c r="H468" i="3" s="1"/>
  <c r="B468" i="3"/>
  <c r="M467" i="3"/>
  <c r="Q467" i="3" s="1"/>
  <c r="I467" i="3"/>
  <c r="D467" i="3"/>
  <c r="B467" i="3" s="1"/>
  <c r="M466" i="3"/>
  <c r="Q466" i="3" s="1"/>
  <c r="I466" i="3"/>
  <c r="D466" i="3"/>
  <c r="H466" i="3" s="1"/>
  <c r="B466" i="3"/>
  <c r="M465" i="3"/>
  <c r="Q465" i="3" s="1"/>
  <c r="I465" i="3"/>
  <c r="D465" i="3"/>
  <c r="B465" i="3" s="1"/>
  <c r="M464" i="3"/>
  <c r="Q464" i="3" s="1"/>
  <c r="I464" i="3"/>
  <c r="D464" i="3"/>
  <c r="H464" i="3" s="1"/>
  <c r="B464" i="3"/>
  <c r="M463" i="3"/>
  <c r="Q463" i="3" s="1"/>
  <c r="I463" i="3"/>
  <c r="D463" i="3"/>
  <c r="M462" i="3"/>
  <c r="Q462" i="3" s="1"/>
  <c r="I462" i="3"/>
  <c r="D462" i="3"/>
  <c r="H462" i="3" s="1"/>
  <c r="B462" i="3"/>
  <c r="M461" i="3"/>
  <c r="Q461" i="3" s="1"/>
  <c r="I461" i="3"/>
  <c r="H461" i="3"/>
  <c r="D461" i="3"/>
  <c r="B461" i="3" s="1"/>
  <c r="M460" i="3"/>
  <c r="Q460" i="3" s="1"/>
  <c r="I460" i="3"/>
  <c r="H460" i="3"/>
  <c r="D460" i="3"/>
  <c r="B460" i="3"/>
  <c r="M459" i="3"/>
  <c r="Q459" i="3" s="1"/>
  <c r="I459" i="3"/>
  <c r="D459" i="3"/>
  <c r="B459" i="3" s="1"/>
  <c r="M458" i="3"/>
  <c r="Q458" i="3" s="1"/>
  <c r="I458" i="3"/>
  <c r="H458" i="3"/>
  <c r="D458" i="3"/>
  <c r="B458" i="3"/>
  <c r="M457" i="3"/>
  <c r="Q457" i="3" s="1"/>
  <c r="I457" i="3"/>
  <c r="D457" i="3"/>
  <c r="B457" i="3" s="1"/>
  <c r="M456" i="3"/>
  <c r="Q456" i="3" s="1"/>
  <c r="I456" i="3"/>
  <c r="D456" i="3"/>
  <c r="H456" i="3" s="1"/>
  <c r="M455" i="3"/>
  <c r="Q455" i="3" s="1"/>
  <c r="I455" i="3"/>
  <c r="D455" i="3"/>
  <c r="M454" i="3"/>
  <c r="Q454" i="3" s="1"/>
  <c r="I454" i="3"/>
  <c r="H454" i="3"/>
  <c r="D454" i="3"/>
  <c r="B454" i="3"/>
  <c r="M453" i="3"/>
  <c r="Q453" i="3" s="1"/>
  <c r="I453" i="3"/>
  <c r="H453" i="3"/>
  <c r="D453" i="3"/>
  <c r="B453" i="3" s="1"/>
  <c r="M452" i="3"/>
  <c r="Q452" i="3" s="1"/>
  <c r="I452" i="3"/>
  <c r="D452" i="3"/>
  <c r="B452" i="3" s="1"/>
  <c r="M451" i="3"/>
  <c r="Q451" i="3" s="1"/>
  <c r="I451" i="3"/>
  <c r="D451" i="3"/>
  <c r="M450" i="3"/>
  <c r="Q450" i="3" s="1"/>
  <c r="I450" i="3"/>
  <c r="H450" i="3"/>
  <c r="D450" i="3"/>
  <c r="B450" i="3" s="1"/>
  <c r="M449" i="3"/>
  <c r="Q449" i="3" s="1"/>
  <c r="I449" i="3"/>
  <c r="D449" i="3"/>
  <c r="B449" i="3" s="1"/>
  <c r="M448" i="3"/>
  <c r="Q448" i="3" s="1"/>
  <c r="I448" i="3"/>
  <c r="H448" i="3"/>
  <c r="D448" i="3"/>
  <c r="B448" i="3"/>
  <c r="M447" i="3"/>
  <c r="Q447" i="3" s="1"/>
  <c r="I447" i="3"/>
  <c r="D447" i="3"/>
  <c r="B447" i="3" s="1"/>
  <c r="M446" i="3"/>
  <c r="Q446" i="3" s="1"/>
  <c r="I446" i="3"/>
  <c r="D446" i="3"/>
  <c r="M445" i="3"/>
  <c r="Q445" i="3" s="1"/>
  <c r="I445" i="3"/>
  <c r="H445" i="3"/>
  <c r="D445" i="3"/>
  <c r="B445" i="3" s="1"/>
  <c r="M444" i="3"/>
  <c r="Q444" i="3" s="1"/>
  <c r="I444" i="3"/>
  <c r="D444" i="3"/>
  <c r="M443" i="3"/>
  <c r="Q443" i="3" s="1"/>
  <c r="I443" i="3"/>
  <c r="H443" i="3"/>
  <c r="D443" i="3"/>
  <c r="B443" i="3" s="1"/>
  <c r="M442" i="3"/>
  <c r="Q442" i="3" s="1"/>
  <c r="I442" i="3"/>
  <c r="H442" i="3"/>
  <c r="D442" i="3"/>
  <c r="B442" i="3" s="1"/>
  <c r="M441" i="3"/>
  <c r="Q441" i="3" s="1"/>
  <c r="I441" i="3"/>
  <c r="D441" i="3"/>
  <c r="B441" i="3" s="1"/>
  <c r="M440" i="3"/>
  <c r="Q440" i="3" s="1"/>
  <c r="I440" i="3"/>
  <c r="D440" i="3"/>
  <c r="B440" i="3" s="1"/>
  <c r="M439" i="3"/>
  <c r="Q439" i="3" s="1"/>
  <c r="I439" i="3"/>
  <c r="H439" i="3"/>
  <c r="D439" i="3"/>
  <c r="B439" i="3" s="1"/>
  <c r="M438" i="3"/>
  <c r="Q438" i="3" s="1"/>
  <c r="I438" i="3"/>
  <c r="H438" i="3"/>
  <c r="D438" i="3"/>
  <c r="B438" i="3"/>
  <c r="M437" i="3"/>
  <c r="Q437" i="3" s="1"/>
  <c r="I437" i="3"/>
  <c r="D437" i="3"/>
  <c r="B437" i="3" s="1"/>
  <c r="M436" i="3"/>
  <c r="Q436" i="3" s="1"/>
  <c r="I436" i="3"/>
  <c r="D436" i="3"/>
  <c r="H436" i="3" s="1"/>
  <c r="B436" i="3"/>
  <c r="M435" i="3"/>
  <c r="Q435" i="3" s="1"/>
  <c r="I435" i="3"/>
  <c r="D435" i="3"/>
  <c r="B435" i="3" s="1"/>
  <c r="M434" i="3"/>
  <c r="Q434" i="3" s="1"/>
  <c r="I434" i="3"/>
  <c r="D434" i="3"/>
  <c r="H434" i="3" s="1"/>
  <c r="B434" i="3"/>
  <c r="M433" i="3"/>
  <c r="Q433" i="3" s="1"/>
  <c r="I433" i="3"/>
  <c r="D433" i="3"/>
  <c r="B433" i="3" s="1"/>
  <c r="M432" i="3"/>
  <c r="Q432" i="3" s="1"/>
  <c r="I432" i="3"/>
  <c r="H432" i="3"/>
  <c r="D432" i="3"/>
  <c r="B432" i="3"/>
  <c r="M431" i="3"/>
  <c r="Q431" i="3" s="1"/>
  <c r="I431" i="3"/>
  <c r="D431" i="3"/>
  <c r="M430" i="3"/>
  <c r="Q430" i="3" s="1"/>
  <c r="I430" i="3"/>
  <c r="D430" i="3"/>
  <c r="B430" i="3" s="1"/>
  <c r="M429" i="3"/>
  <c r="Q429" i="3" s="1"/>
  <c r="I429" i="3"/>
  <c r="D429" i="3"/>
  <c r="B429" i="3" s="1"/>
  <c r="M428" i="3"/>
  <c r="Q428" i="3" s="1"/>
  <c r="I428" i="3"/>
  <c r="H428" i="3"/>
  <c r="D428" i="3"/>
  <c r="B428" i="3" s="1"/>
  <c r="M427" i="3"/>
  <c r="Q427" i="3" s="1"/>
  <c r="I427" i="3"/>
  <c r="D427" i="3"/>
  <c r="M426" i="3"/>
  <c r="Q426" i="3" s="1"/>
  <c r="I426" i="3"/>
  <c r="D426" i="3"/>
  <c r="H426" i="3" s="1"/>
  <c r="B426" i="3"/>
  <c r="M425" i="3"/>
  <c r="Q425" i="3" s="1"/>
  <c r="I425" i="3"/>
  <c r="D425" i="3"/>
  <c r="B425" i="3" s="1"/>
  <c r="M424" i="3"/>
  <c r="Q424" i="3" s="1"/>
  <c r="I424" i="3"/>
  <c r="D424" i="3"/>
  <c r="H424" i="3" s="1"/>
  <c r="B424" i="3"/>
  <c r="M423" i="3"/>
  <c r="Q423" i="3" s="1"/>
  <c r="I423" i="3"/>
  <c r="D423" i="3"/>
  <c r="B423" i="3" s="1"/>
  <c r="M422" i="3"/>
  <c r="Q422" i="3" s="1"/>
  <c r="I422" i="3"/>
  <c r="D422" i="3"/>
  <c r="H422" i="3" s="1"/>
  <c r="B422" i="3"/>
  <c r="M421" i="3"/>
  <c r="Q421" i="3" s="1"/>
  <c r="I421" i="3"/>
  <c r="D421" i="3"/>
  <c r="M420" i="3"/>
  <c r="Q420" i="3" s="1"/>
  <c r="I420" i="3"/>
  <c r="D420" i="3"/>
  <c r="M419" i="3"/>
  <c r="Q419" i="3" s="1"/>
  <c r="I419" i="3"/>
  <c r="H419" i="3"/>
  <c r="D419" i="3"/>
  <c r="B419" i="3" s="1"/>
  <c r="M418" i="3"/>
  <c r="Q418" i="3" s="1"/>
  <c r="I418" i="3"/>
  <c r="D418" i="3"/>
  <c r="H418" i="3" s="1"/>
  <c r="M417" i="3"/>
  <c r="Q417" i="3" s="1"/>
  <c r="I417" i="3"/>
  <c r="D417" i="3"/>
  <c r="B417" i="3" s="1"/>
  <c r="M416" i="3"/>
  <c r="Q416" i="3" s="1"/>
  <c r="I416" i="3"/>
  <c r="H416" i="3"/>
  <c r="D416" i="3"/>
  <c r="B416" i="3"/>
  <c r="M415" i="3"/>
  <c r="Q415" i="3" s="1"/>
  <c r="I415" i="3"/>
  <c r="H415" i="3"/>
  <c r="D415" i="3"/>
  <c r="B415" i="3" s="1"/>
  <c r="M414" i="3"/>
  <c r="Q414" i="3" s="1"/>
  <c r="I414" i="3"/>
  <c r="H414" i="3"/>
  <c r="D414" i="3"/>
  <c r="B414" i="3"/>
  <c r="M413" i="3"/>
  <c r="Q413" i="3" s="1"/>
  <c r="I413" i="3"/>
  <c r="D413" i="3"/>
  <c r="B413" i="3" s="1"/>
  <c r="M412" i="3"/>
  <c r="Q412" i="3" s="1"/>
  <c r="I412" i="3"/>
  <c r="D412" i="3"/>
  <c r="H412" i="3" s="1"/>
  <c r="B412" i="3"/>
  <c r="M411" i="3"/>
  <c r="Q411" i="3" s="1"/>
  <c r="I411" i="3"/>
  <c r="H411" i="3"/>
  <c r="D411" i="3"/>
  <c r="B411" i="3" s="1"/>
  <c r="M410" i="3"/>
  <c r="Q410" i="3" s="1"/>
  <c r="I410" i="3"/>
  <c r="H410" i="3"/>
  <c r="D410" i="3"/>
  <c r="B410" i="3"/>
  <c r="M409" i="3"/>
  <c r="Q409" i="3" s="1"/>
  <c r="I409" i="3"/>
  <c r="D409" i="3"/>
  <c r="B409" i="3" s="1"/>
  <c r="M408" i="3"/>
  <c r="Q408" i="3" s="1"/>
  <c r="I408" i="3"/>
  <c r="H408" i="3"/>
  <c r="D408" i="3"/>
  <c r="B408" i="3" s="1"/>
  <c r="M407" i="3"/>
  <c r="Q407" i="3" s="1"/>
  <c r="I407" i="3"/>
  <c r="H407" i="3"/>
  <c r="D407" i="3"/>
  <c r="B407" i="3" s="1"/>
  <c r="M406" i="3"/>
  <c r="Q406" i="3" s="1"/>
  <c r="I406" i="3"/>
  <c r="H406" i="3"/>
  <c r="D406" i="3"/>
  <c r="B406" i="3" s="1"/>
  <c r="M405" i="3"/>
  <c r="Q405" i="3" s="1"/>
  <c r="I405" i="3"/>
  <c r="D405" i="3"/>
  <c r="M404" i="3"/>
  <c r="Q404" i="3" s="1"/>
  <c r="I404" i="3"/>
  <c r="D404" i="3"/>
  <c r="B404" i="3" s="1"/>
  <c r="M403" i="3"/>
  <c r="Q403" i="3" s="1"/>
  <c r="I403" i="3"/>
  <c r="D403" i="3"/>
  <c r="M402" i="3"/>
  <c r="Q402" i="3" s="1"/>
  <c r="I402" i="3"/>
  <c r="D402" i="3"/>
  <c r="M401" i="3"/>
  <c r="Q401" i="3" s="1"/>
  <c r="I401" i="3"/>
  <c r="D401" i="3"/>
  <c r="B401" i="3" s="1"/>
  <c r="M400" i="3"/>
  <c r="Q400" i="3" s="1"/>
  <c r="I400" i="3"/>
  <c r="D400" i="3"/>
  <c r="H400" i="3" s="1"/>
  <c r="B400" i="3"/>
  <c r="M399" i="3"/>
  <c r="Q399" i="3" s="1"/>
  <c r="I399" i="3"/>
  <c r="D399" i="3"/>
  <c r="B399" i="3" s="1"/>
  <c r="M398" i="3"/>
  <c r="Q398" i="3" s="1"/>
  <c r="I398" i="3"/>
  <c r="D398" i="3"/>
  <c r="B398" i="3" s="1"/>
  <c r="M397" i="3"/>
  <c r="Q397" i="3" s="1"/>
  <c r="I397" i="3"/>
  <c r="H397" i="3"/>
  <c r="D397" i="3"/>
  <c r="B397" i="3" s="1"/>
  <c r="M396" i="3"/>
  <c r="Q396" i="3" s="1"/>
  <c r="I396" i="3"/>
  <c r="D396" i="3"/>
  <c r="B396" i="3" s="1"/>
  <c r="M395" i="3"/>
  <c r="Q395" i="3" s="1"/>
  <c r="I395" i="3"/>
  <c r="D395" i="3"/>
  <c r="B395" i="3" s="1"/>
  <c r="M394" i="3"/>
  <c r="Q394" i="3" s="1"/>
  <c r="I394" i="3"/>
  <c r="D394" i="3"/>
  <c r="H394" i="3" s="1"/>
  <c r="B394" i="3"/>
  <c r="M393" i="3"/>
  <c r="Q393" i="3" s="1"/>
  <c r="I393" i="3"/>
  <c r="D393" i="3"/>
  <c r="B393" i="3" s="1"/>
  <c r="M392" i="3"/>
  <c r="Q392" i="3" s="1"/>
  <c r="I392" i="3"/>
  <c r="D392" i="3"/>
  <c r="H392" i="3" s="1"/>
  <c r="B392" i="3"/>
  <c r="M391" i="3"/>
  <c r="Q391" i="3" s="1"/>
  <c r="I391" i="3"/>
  <c r="D391" i="3"/>
  <c r="B391" i="3" s="1"/>
  <c r="M390" i="3"/>
  <c r="Q390" i="3" s="1"/>
  <c r="I390" i="3"/>
  <c r="D390" i="3"/>
  <c r="H390" i="3" s="1"/>
  <c r="B390" i="3"/>
  <c r="M389" i="3"/>
  <c r="Q389" i="3" s="1"/>
  <c r="I389" i="3"/>
  <c r="D389" i="3"/>
  <c r="B389" i="3" s="1"/>
  <c r="M388" i="3"/>
  <c r="Q388" i="3" s="1"/>
  <c r="I388" i="3"/>
  <c r="D388" i="3"/>
  <c r="H388" i="3" s="1"/>
  <c r="B388" i="3"/>
  <c r="M387" i="3"/>
  <c r="Q387" i="3" s="1"/>
  <c r="I387" i="3"/>
  <c r="H387" i="3"/>
  <c r="D387" i="3"/>
  <c r="B387" i="3" s="1"/>
  <c r="M386" i="3"/>
  <c r="Q386" i="3" s="1"/>
  <c r="I386" i="3"/>
  <c r="H386" i="3"/>
  <c r="D386" i="3"/>
  <c r="B386" i="3"/>
  <c r="M385" i="3"/>
  <c r="Q385" i="3" s="1"/>
  <c r="I385" i="3"/>
  <c r="D385" i="3"/>
  <c r="B385" i="3" s="1"/>
  <c r="M384" i="3"/>
  <c r="Q384" i="3" s="1"/>
  <c r="I384" i="3"/>
  <c r="H384" i="3"/>
  <c r="D384" i="3"/>
  <c r="B384" i="3"/>
  <c r="M383" i="3"/>
  <c r="Q383" i="3" s="1"/>
  <c r="I383" i="3"/>
  <c r="D383" i="3"/>
  <c r="M382" i="3"/>
  <c r="Q382" i="3" s="1"/>
  <c r="I382" i="3"/>
  <c r="D382" i="3"/>
  <c r="H382" i="3" s="1"/>
  <c r="M381" i="3"/>
  <c r="Q381" i="3" s="1"/>
  <c r="I381" i="3"/>
  <c r="D381" i="3"/>
  <c r="M380" i="3"/>
  <c r="Q380" i="3" s="1"/>
  <c r="I380" i="3"/>
  <c r="H380" i="3"/>
  <c r="D380" i="3"/>
  <c r="B380" i="3"/>
  <c r="M379" i="3"/>
  <c r="Q379" i="3" s="1"/>
  <c r="I379" i="3"/>
  <c r="H379" i="3"/>
  <c r="D379" i="3"/>
  <c r="B379" i="3" s="1"/>
  <c r="M378" i="3"/>
  <c r="Q378" i="3" s="1"/>
  <c r="I378" i="3"/>
  <c r="D378" i="3"/>
  <c r="B378" i="3" s="1"/>
  <c r="M377" i="3"/>
  <c r="Q377" i="3" s="1"/>
  <c r="I377" i="3"/>
  <c r="D377" i="3"/>
  <c r="B377" i="3" s="1"/>
  <c r="M376" i="3"/>
  <c r="Q376" i="3" s="1"/>
  <c r="I376" i="3"/>
  <c r="D376" i="3"/>
  <c r="B376" i="3" s="1"/>
  <c r="M375" i="3"/>
  <c r="Q375" i="3" s="1"/>
  <c r="I375" i="3"/>
  <c r="H375" i="3"/>
  <c r="D375" i="3"/>
  <c r="B375" i="3" s="1"/>
  <c r="M374" i="3"/>
  <c r="Q374" i="3" s="1"/>
  <c r="I374" i="3"/>
  <c r="H374" i="3"/>
  <c r="D374" i="3"/>
  <c r="B374" i="3"/>
  <c r="M373" i="3"/>
  <c r="Q373" i="3" s="1"/>
  <c r="I373" i="3"/>
  <c r="D373" i="3"/>
  <c r="B373" i="3" s="1"/>
  <c r="M372" i="3"/>
  <c r="Q372" i="3" s="1"/>
  <c r="I372" i="3"/>
  <c r="D372" i="3"/>
  <c r="M371" i="3"/>
  <c r="Q371" i="3" s="1"/>
  <c r="I371" i="3"/>
  <c r="H371" i="3"/>
  <c r="D371" i="3"/>
  <c r="B371" i="3" s="1"/>
  <c r="M370" i="3"/>
  <c r="Q370" i="3" s="1"/>
  <c r="I370" i="3"/>
  <c r="D370" i="3"/>
  <c r="H370" i="3" s="1"/>
  <c r="B370" i="3"/>
  <c r="M369" i="3"/>
  <c r="Q369" i="3" s="1"/>
  <c r="I369" i="3"/>
  <c r="D369" i="3"/>
  <c r="B369" i="3" s="1"/>
  <c r="M368" i="3"/>
  <c r="Q368" i="3" s="1"/>
  <c r="I368" i="3"/>
  <c r="D368" i="3"/>
  <c r="M367" i="3"/>
  <c r="Q367" i="3" s="1"/>
  <c r="I367" i="3"/>
  <c r="H367" i="3"/>
  <c r="D367" i="3"/>
  <c r="B367" i="3" s="1"/>
  <c r="M366" i="3"/>
  <c r="Q366" i="3" s="1"/>
  <c r="I366" i="3"/>
  <c r="H366" i="3"/>
  <c r="D366" i="3"/>
  <c r="B366" i="3"/>
  <c r="M365" i="3"/>
  <c r="Q365" i="3" s="1"/>
  <c r="I365" i="3"/>
  <c r="H365" i="3"/>
  <c r="D365" i="3"/>
  <c r="B365" i="3" s="1"/>
  <c r="M364" i="3"/>
  <c r="Q364" i="3" s="1"/>
  <c r="I364" i="3"/>
  <c r="H364" i="3"/>
  <c r="D364" i="3"/>
  <c r="B364" i="3"/>
  <c r="M363" i="3"/>
  <c r="Q363" i="3" s="1"/>
  <c r="I363" i="3"/>
  <c r="D363" i="3"/>
  <c r="M362" i="3"/>
  <c r="Q362" i="3" s="1"/>
  <c r="I362" i="3"/>
  <c r="D362" i="3"/>
  <c r="H362" i="3" s="1"/>
  <c r="B362" i="3"/>
  <c r="M361" i="3"/>
  <c r="Q361" i="3" s="1"/>
  <c r="I361" i="3"/>
  <c r="D361" i="3"/>
  <c r="B361" i="3" s="1"/>
  <c r="M360" i="3"/>
  <c r="Q360" i="3" s="1"/>
  <c r="I360" i="3"/>
  <c r="D360" i="3"/>
  <c r="H360" i="3" s="1"/>
  <c r="B360" i="3"/>
  <c r="M359" i="3"/>
  <c r="Q359" i="3" s="1"/>
  <c r="I359" i="3"/>
  <c r="D359" i="3"/>
  <c r="M358" i="3"/>
  <c r="Q358" i="3" s="1"/>
  <c r="I358" i="3"/>
  <c r="D358" i="3"/>
  <c r="B358" i="3" s="1"/>
  <c r="M357" i="3"/>
  <c r="Q357" i="3" s="1"/>
  <c r="I357" i="3"/>
  <c r="D357" i="3"/>
  <c r="M356" i="3"/>
  <c r="Q356" i="3" s="1"/>
  <c r="I356" i="3"/>
  <c r="D356" i="3"/>
  <c r="B356" i="3" s="1"/>
  <c r="M355" i="3"/>
  <c r="Q355" i="3" s="1"/>
  <c r="I355" i="3"/>
  <c r="D355" i="3"/>
  <c r="B355" i="3" s="1"/>
  <c r="M354" i="3"/>
  <c r="Q354" i="3" s="1"/>
  <c r="I354" i="3"/>
  <c r="H354" i="3"/>
  <c r="D354" i="3"/>
  <c r="B354" i="3"/>
  <c r="M353" i="3"/>
  <c r="Q353" i="3" s="1"/>
  <c r="I353" i="3"/>
  <c r="D353" i="3"/>
  <c r="B353" i="3" s="1"/>
  <c r="M352" i="3"/>
  <c r="Q352" i="3" s="1"/>
  <c r="I352" i="3"/>
  <c r="D352" i="3"/>
  <c r="B352" i="3" s="1"/>
  <c r="M351" i="3"/>
  <c r="Q351" i="3" s="1"/>
  <c r="I351" i="3"/>
  <c r="H351" i="3"/>
  <c r="D351" i="3"/>
  <c r="B351" i="3" s="1"/>
  <c r="M350" i="3"/>
  <c r="Q350" i="3" s="1"/>
  <c r="I350" i="3"/>
  <c r="D350" i="3"/>
  <c r="H350" i="3" s="1"/>
  <c r="B350" i="3"/>
  <c r="M349" i="3"/>
  <c r="Q349" i="3" s="1"/>
  <c r="I349" i="3"/>
  <c r="H349" i="3"/>
  <c r="D349" i="3"/>
  <c r="B349" i="3" s="1"/>
  <c r="M348" i="3"/>
  <c r="Q348" i="3" s="1"/>
  <c r="I348" i="3"/>
  <c r="D348" i="3"/>
  <c r="H348" i="3" s="1"/>
  <c r="M347" i="3"/>
  <c r="Q347" i="3" s="1"/>
  <c r="I347" i="3"/>
  <c r="D347" i="3"/>
  <c r="M346" i="3"/>
  <c r="Q346" i="3" s="1"/>
  <c r="I346" i="3"/>
  <c r="H346" i="3"/>
  <c r="D346" i="3"/>
  <c r="B346" i="3" s="1"/>
  <c r="M345" i="3"/>
  <c r="Q345" i="3" s="1"/>
  <c r="I345" i="3"/>
  <c r="D345" i="3"/>
  <c r="B345" i="3" s="1"/>
  <c r="M344" i="3"/>
  <c r="Q344" i="3" s="1"/>
  <c r="I344" i="3"/>
  <c r="D344" i="3"/>
  <c r="H344" i="3" s="1"/>
  <c r="B344" i="3"/>
  <c r="M343" i="3"/>
  <c r="Q343" i="3" s="1"/>
  <c r="I343" i="3"/>
  <c r="H343" i="3"/>
  <c r="D343" i="3"/>
  <c r="B343" i="3" s="1"/>
  <c r="M342" i="3"/>
  <c r="Q342" i="3" s="1"/>
  <c r="I342" i="3"/>
  <c r="H342" i="3"/>
  <c r="D342" i="3"/>
  <c r="B342" i="3"/>
  <c r="M341" i="3"/>
  <c r="Q341" i="3" s="1"/>
  <c r="I341" i="3"/>
  <c r="D341" i="3"/>
  <c r="B341" i="3" s="1"/>
  <c r="M340" i="3"/>
  <c r="Q340" i="3" s="1"/>
  <c r="I340" i="3"/>
  <c r="D340" i="3"/>
  <c r="H340" i="3" s="1"/>
  <c r="B340" i="3"/>
  <c r="M339" i="3"/>
  <c r="Q339" i="3" s="1"/>
  <c r="I339" i="3"/>
  <c r="H339" i="3"/>
  <c r="D339" i="3"/>
  <c r="B339" i="3" s="1"/>
  <c r="M338" i="3"/>
  <c r="Q338" i="3" s="1"/>
  <c r="I338" i="3"/>
  <c r="D338" i="3"/>
  <c r="H338" i="3" s="1"/>
  <c r="B338" i="3"/>
  <c r="M337" i="3"/>
  <c r="Q337" i="3" s="1"/>
  <c r="I337" i="3"/>
  <c r="D337" i="3"/>
  <c r="B337" i="3" s="1"/>
  <c r="M336" i="3"/>
  <c r="Q336" i="3" s="1"/>
  <c r="I336" i="3"/>
  <c r="H336" i="3"/>
  <c r="D336" i="3"/>
  <c r="B336" i="3"/>
  <c r="M335" i="3"/>
  <c r="Q335" i="3" s="1"/>
  <c r="I335" i="3"/>
  <c r="D335" i="3"/>
  <c r="B335" i="3" s="1"/>
  <c r="M334" i="3"/>
  <c r="Q334" i="3" s="1"/>
  <c r="I334" i="3"/>
  <c r="D334" i="3"/>
  <c r="B334" i="3" s="1"/>
  <c r="M333" i="3"/>
  <c r="Q333" i="3" s="1"/>
  <c r="I333" i="3"/>
  <c r="D333" i="3"/>
  <c r="M332" i="3"/>
  <c r="Q332" i="3" s="1"/>
  <c r="I332" i="3"/>
  <c r="H332" i="3"/>
  <c r="D332" i="3"/>
  <c r="B332" i="3" s="1"/>
  <c r="M331" i="3"/>
  <c r="Q331" i="3" s="1"/>
  <c r="I331" i="3"/>
  <c r="D331" i="3"/>
  <c r="M330" i="3"/>
  <c r="Q330" i="3" s="1"/>
  <c r="I330" i="3"/>
  <c r="H330" i="3"/>
  <c r="D330" i="3"/>
  <c r="B330" i="3"/>
  <c r="M329" i="3"/>
  <c r="Q329" i="3" s="1"/>
  <c r="I329" i="3"/>
  <c r="D329" i="3"/>
  <c r="B329" i="3" s="1"/>
  <c r="M328" i="3"/>
  <c r="Q328" i="3" s="1"/>
  <c r="I328" i="3"/>
  <c r="D328" i="3"/>
  <c r="M327" i="3"/>
  <c r="Q327" i="3" s="1"/>
  <c r="I327" i="3"/>
  <c r="H327" i="3"/>
  <c r="D327" i="3"/>
  <c r="B327" i="3" s="1"/>
  <c r="M326" i="3"/>
  <c r="Q326" i="3" s="1"/>
  <c r="I326" i="3"/>
  <c r="D326" i="3"/>
  <c r="H326" i="3" s="1"/>
  <c r="B326" i="3"/>
  <c r="M325" i="3"/>
  <c r="Q325" i="3" s="1"/>
  <c r="I325" i="3"/>
  <c r="H325" i="3"/>
  <c r="D325" i="3"/>
  <c r="B325" i="3" s="1"/>
  <c r="M324" i="3"/>
  <c r="Q324" i="3" s="1"/>
  <c r="I324" i="3"/>
  <c r="H324" i="3"/>
  <c r="D324" i="3"/>
  <c r="B324" i="3" s="1"/>
  <c r="M323" i="3"/>
  <c r="Q323" i="3" s="1"/>
  <c r="I323" i="3"/>
  <c r="H323" i="3"/>
  <c r="D323" i="3"/>
  <c r="B323" i="3" s="1"/>
  <c r="M322" i="3"/>
  <c r="Q322" i="3" s="1"/>
  <c r="I322" i="3"/>
  <c r="H322" i="3"/>
  <c r="D322" i="3"/>
  <c r="B322" i="3"/>
  <c r="M321" i="3"/>
  <c r="Q321" i="3" s="1"/>
  <c r="I321" i="3"/>
  <c r="D321" i="3"/>
  <c r="B321" i="3" s="1"/>
  <c r="M320" i="3"/>
  <c r="Q320" i="3" s="1"/>
  <c r="I320" i="3"/>
  <c r="H320" i="3"/>
  <c r="D320" i="3"/>
  <c r="B320" i="3"/>
  <c r="M319" i="3"/>
  <c r="Q319" i="3" s="1"/>
  <c r="I319" i="3"/>
  <c r="D319" i="3"/>
  <c r="B319" i="3" s="1"/>
  <c r="M318" i="3"/>
  <c r="Q318" i="3" s="1"/>
  <c r="I318" i="3"/>
  <c r="D318" i="3"/>
  <c r="H318" i="3" s="1"/>
  <c r="B318" i="3"/>
  <c r="M317" i="3"/>
  <c r="Q317" i="3" s="1"/>
  <c r="I317" i="3"/>
  <c r="D317" i="3"/>
  <c r="B317" i="3" s="1"/>
  <c r="M316" i="3"/>
  <c r="Q316" i="3" s="1"/>
  <c r="I316" i="3"/>
  <c r="D316" i="3"/>
  <c r="H316" i="3" s="1"/>
  <c r="B316" i="3"/>
  <c r="M315" i="3"/>
  <c r="Q315" i="3" s="1"/>
  <c r="I315" i="3"/>
  <c r="D315" i="3"/>
  <c r="B315" i="3" s="1"/>
  <c r="M314" i="3"/>
  <c r="Q314" i="3" s="1"/>
  <c r="I314" i="3"/>
  <c r="D314" i="3"/>
  <c r="H314" i="3" s="1"/>
  <c r="B314" i="3"/>
  <c r="M313" i="3"/>
  <c r="Q313" i="3" s="1"/>
  <c r="I313" i="3"/>
  <c r="D313" i="3"/>
  <c r="B313" i="3" s="1"/>
  <c r="M312" i="3"/>
  <c r="Q312" i="3" s="1"/>
  <c r="I312" i="3"/>
  <c r="D312" i="3"/>
  <c r="B312" i="3" s="1"/>
  <c r="M311" i="3"/>
  <c r="Q311" i="3" s="1"/>
  <c r="I311" i="3"/>
  <c r="D311" i="3"/>
  <c r="B311" i="3" s="1"/>
  <c r="M310" i="3"/>
  <c r="Q310" i="3" s="1"/>
  <c r="I310" i="3"/>
  <c r="H310" i="3"/>
  <c r="D310" i="3"/>
  <c r="B310" i="3" s="1"/>
  <c r="M309" i="3"/>
  <c r="Q309" i="3" s="1"/>
  <c r="I309" i="3"/>
  <c r="D309" i="3"/>
  <c r="M308" i="3"/>
  <c r="Q308" i="3" s="1"/>
  <c r="I308" i="3"/>
  <c r="D308" i="3"/>
  <c r="H308" i="3" s="1"/>
  <c r="B308" i="3"/>
  <c r="M307" i="3"/>
  <c r="Q307" i="3" s="1"/>
  <c r="I307" i="3"/>
  <c r="D307" i="3"/>
  <c r="M306" i="3"/>
  <c r="Q306" i="3" s="1"/>
  <c r="I306" i="3"/>
  <c r="D306" i="3"/>
  <c r="H306" i="3" s="1"/>
  <c r="B306" i="3"/>
  <c r="M305" i="3"/>
  <c r="Q305" i="3" s="1"/>
  <c r="I305" i="3"/>
  <c r="D305" i="3"/>
  <c r="B305" i="3" s="1"/>
  <c r="M304" i="3"/>
  <c r="Q304" i="3" s="1"/>
  <c r="I304" i="3"/>
  <c r="D304" i="3"/>
  <c r="H304" i="3" s="1"/>
  <c r="B304" i="3"/>
  <c r="M303" i="3"/>
  <c r="Q303" i="3" s="1"/>
  <c r="I303" i="3"/>
  <c r="D303" i="3"/>
  <c r="M302" i="3"/>
  <c r="Q302" i="3" s="1"/>
  <c r="I302" i="3"/>
  <c r="D302" i="3"/>
  <c r="B302" i="3" s="1"/>
  <c r="M301" i="3"/>
  <c r="Q301" i="3" s="1"/>
  <c r="I301" i="3"/>
  <c r="H301" i="3"/>
  <c r="D301" i="3"/>
  <c r="B301" i="3" s="1"/>
  <c r="M300" i="3"/>
  <c r="Q300" i="3" s="1"/>
  <c r="I300" i="3"/>
  <c r="D300" i="3"/>
  <c r="H300" i="3" s="1"/>
  <c r="B300" i="3"/>
  <c r="M299" i="3"/>
  <c r="Q299" i="3" s="1"/>
  <c r="I299" i="3"/>
  <c r="D299" i="3"/>
  <c r="B299" i="3" s="1"/>
  <c r="M298" i="3"/>
  <c r="Q298" i="3" s="1"/>
  <c r="I298" i="3"/>
  <c r="D298" i="3"/>
  <c r="H298" i="3" s="1"/>
  <c r="B298" i="3"/>
  <c r="M297" i="3"/>
  <c r="Q297" i="3" s="1"/>
  <c r="I297" i="3"/>
  <c r="D297" i="3"/>
  <c r="B297" i="3" s="1"/>
  <c r="M296" i="3"/>
  <c r="Q296" i="3" s="1"/>
  <c r="I296" i="3"/>
  <c r="D296" i="3"/>
  <c r="H296" i="3" s="1"/>
  <c r="B296" i="3"/>
  <c r="M295" i="3"/>
  <c r="Q295" i="3" s="1"/>
  <c r="I295" i="3"/>
  <c r="H295" i="3"/>
  <c r="D295" i="3"/>
  <c r="B295" i="3" s="1"/>
  <c r="M294" i="3"/>
  <c r="Q294" i="3" s="1"/>
  <c r="I294" i="3"/>
  <c r="H294" i="3"/>
  <c r="D294" i="3"/>
  <c r="B294" i="3"/>
  <c r="M293" i="3"/>
  <c r="Q293" i="3" s="1"/>
  <c r="I293" i="3"/>
  <c r="D293" i="3"/>
  <c r="B293" i="3" s="1"/>
  <c r="M292" i="3"/>
  <c r="Q292" i="3" s="1"/>
  <c r="I292" i="3"/>
  <c r="D292" i="3"/>
  <c r="H292" i="3" s="1"/>
  <c r="B292" i="3"/>
  <c r="M291" i="3"/>
  <c r="Q291" i="3" s="1"/>
  <c r="I291" i="3"/>
  <c r="H291" i="3"/>
  <c r="D291" i="3"/>
  <c r="B291" i="3" s="1"/>
  <c r="M290" i="3"/>
  <c r="Q290" i="3" s="1"/>
  <c r="I290" i="3"/>
  <c r="H290" i="3"/>
  <c r="D290" i="3"/>
  <c r="B290" i="3"/>
  <c r="M289" i="3"/>
  <c r="Q289" i="3" s="1"/>
  <c r="I289" i="3"/>
  <c r="D289" i="3"/>
  <c r="B289" i="3" s="1"/>
  <c r="M288" i="3"/>
  <c r="Q288" i="3" s="1"/>
  <c r="I288" i="3"/>
  <c r="H288" i="3"/>
  <c r="D288" i="3"/>
  <c r="B288" i="3" s="1"/>
  <c r="M287" i="3"/>
  <c r="Q287" i="3" s="1"/>
  <c r="I287" i="3"/>
  <c r="D287" i="3"/>
  <c r="M286" i="3"/>
  <c r="Q286" i="3" s="1"/>
  <c r="I286" i="3"/>
  <c r="D286" i="3"/>
  <c r="H286" i="3" s="1"/>
  <c r="B286" i="3"/>
  <c r="M285" i="3"/>
  <c r="Q285" i="3" s="1"/>
  <c r="I285" i="3"/>
  <c r="D285" i="3"/>
  <c r="M284" i="3"/>
  <c r="Q284" i="3" s="1"/>
  <c r="I284" i="3"/>
  <c r="H284" i="3"/>
  <c r="D284" i="3"/>
  <c r="B284" i="3"/>
  <c r="M283" i="3"/>
  <c r="Q283" i="3" s="1"/>
  <c r="I283" i="3"/>
  <c r="D283" i="3"/>
  <c r="M282" i="3"/>
  <c r="Q282" i="3" s="1"/>
  <c r="I282" i="3"/>
  <c r="D282" i="3"/>
  <c r="M281" i="3"/>
  <c r="Q281" i="3" s="1"/>
  <c r="I281" i="3"/>
  <c r="D281" i="3"/>
  <c r="B281" i="3" s="1"/>
  <c r="M280" i="3"/>
  <c r="Q280" i="3" s="1"/>
  <c r="I280" i="3"/>
  <c r="D280" i="3"/>
  <c r="B280" i="3" s="1"/>
  <c r="M279" i="3"/>
  <c r="Q279" i="3" s="1"/>
  <c r="I279" i="3"/>
  <c r="H279" i="3"/>
  <c r="D279" i="3"/>
  <c r="B279" i="3" s="1"/>
  <c r="M278" i="3"/>
  <c r="Q278" i="3" s="1"/>
  <c r="I278" i="3"/>
  <c r="D278" i="3"/>
  <c r="H278" i="3" s="1"/>
  <c r="B278" i="3"/>
  <c r="M277" i="3"/>
  <c r="Q277" i="3" s="1"/>
  <c r="I277" i="3"/>
  <c r="H277" i="3"/>
  <c r="D277" i="3"/>
  <c r="B277" i="3" s="1"/>
  <c r="M276" i="3"/>
  <c r="Q276" i="3" s="1"/>
  <c r="I276" i="3"/>
  <c r="D276" i="3"/>
  <c r="H276" i="3" s="1"/>
  <c r="B276" i="3"/>
  <c r="M275" i="3"/>
  <c r="Q275" i="3" s="1"/>
  <c r="I275" i="3"/>
  <c r="D275" i="3"/>
  <c r="B275" i="3" s="1"/>
  <c r="M274" i="3"/>
  <c r="Q274" i="3" s="1"/>
  <c r="I274" i="3"/>
  <c r="D274" i="3"/>
  <c r="H274" i="3" s="1"/>
  <c r="B274" i="3"/>
  <c r="M273" i="3"/>
  <c r="Q273" i="3" s="1"/>
  <c r="I273" i="3"/>
  <c r="D273" i="3"/>
  <c r="B273" i="3" s="1"/>
  <c r="M272" i="3"/>
  <c r="Q272" i="3" s="1"/>
  <c r="I272" i="3"/>
  <c r="D272" i="3"/>
  <c r="H272" i="3" s="1"/>
  <c r="B272" i="3"/>
  <c r="M271" i="3"/>
  <c r="Q271" i="3" s="1"/>
  <c r="I271" i="3"/>
  <c r="D271" i="3"/>
  <c r="M270" i="3"/>
  <c r="Q270" i="3" s="1"/>
  <c r="I270" i="3"/>
  <c r="D270" i="3"/>
  <c r="H270" i="3" s="1"/>
  <c r="B270" i="3"/>
  <c r="M269" i="3"/>
  <c r="Q269" i="3" s="1"/>
  <c r="I269" i="3"/>
  <c r="H269" i="3"/>
  <c r="D269" i="3"/>
  <c r="B269" i="3" s="1"/>
  <c r="M268" i="3"/>
  <c r="Q268" i="3" s="1"/>
  <c r="I268" i="3"/>
  <c r="H268" i="3"/>
  <c r="D268" i="3"/>
  <c r="B268" i="3"/>
  <c r="M267" i="3"/>
  <c r="Q267" i="3" s="1"/>
  <c r="I267" i="3"/>
  <c r="D267" i="3"/>
  <c r="M266" i="3"/>
  <c r="Q266" i="3" s="1"/>
  <c r="I266" i="3"/>
  <c r="D266" i="3"/>
  <c r="H266" i="3" s="1"/>
  <c r="B266" i="3"/>
  <c r="M265" i="3"/>
  <c r="Q265" i="3" s="1"/>
  <c r="I265" i="3"/>
  <c r="D265" i="3"/>
  <c r="B265" i="3" s="1"/>
  <c r="M264" i="3"/>
  <c r="Q264" i="3" s="1"/>
  <c r="I264" i="3"/>
  <c r="D264" i="3"/>
  <c r="H264" i="3" s="1"/>
  <c r="B264" i="3"/>
  <c r="M263" i="3"/>
  <c r="Q263" i="3" s="1"/>
  <c r="I263" i="3"/>
  <c r="D263" i="3"/>
  <c r="M262" i="3"/>
  <c r="Q262" i="3" s="1"/>
  <c r="I262" i="3"/>
  <c r="D262" i="3"/>
  <c r="B262" i="3" s="1"/>
  <c r="M261" i="3"/>
  <c r="Q261" i="3" s="1"/>
  <c r="I261" i="3"/>
  <c r="D261" i="3"/>
  <c r="B261" i="3" s="1"/>
  <c r="M260" i="3"/>
  <c r="Q260" i="3" s="1"/>
  <c r="I260" i="3"/>
  <c r="H260" i="3"/>
  <c r="D260" i="3"/>
  <c r="B260" i="3" s="1"/>
  <c r="M259" i="3"/>
  <c r="Q259" i="3" s="1"/>
  <c r="I259" i="3"/>
  <c r="H259" i="3"/>
  <c r="D259" i="3"/>
  <c r="B259" i="3" s="1"/>
  <c r="M258" i="3"/>
  <c r="Q258" i="3" s="1"/>
  <c r="I258" i="3"/>
  <c r="H258" i="3"/>
  <c r="D258" i="3"/>
  <c r="B258" i="3" s="1"/>
  <c r="M257" i="3"/>
  <c r="Q257" i="3" s="1"/>
  <c r="I257" i="3"/>
  <c r="D257" i="3"/>
  <c r="B257" i="3" s="1"/>
  <c r="M256" i="3"/>
  <c r="Q256" i="3" s="1"/>
  <c r="I256" i="3"/>
  <c r="D256" i="3"/>
  <c r="B256" i="3" s="1"/>
  <c r="M255" i="3"/>
  <c r="Q255" i="3" s="1"/>
  <c r="I255" i="3"/>
  <c r="H255" i="3"/>
  <c r="D255" i="3"/>
  <c r="B255" i="3" s="1"/>
  <c r="M254" i="3"/>
  <c r="Q254" i="3" s="1"/>
  <c r="I254" i="3"/>
  <c r="D254" i="3"/>
  <c r="M253" i="3"/>
  <c r="Q253" i="3" s="1"/>
  <c r="I253" i="3"/>
  <c r="H253" i="3"/>
  <c r="D253" i="3"/>
  <c r="B253" i="3" s="1"/>
  <c r="M252" i="3"/>
  <c r="Q252" i="3" s="1"/>
  <c r="I252" i="3"/>
  <c r="D252" i="3"/>
  <c r="H252" i="3" s="1"/>
  <c r="B252" i="3"/>
  <c r="M251" i="3"/>
  <c r="Q251" i="3" s="1"/>
  <c r="I251" i="3"/>
  <c r="H251" i="3"/>
  <c r="D251" i="3"/>
  <c r="B251" i="3" s="1"/>
  <c r="M250" i="3"/>
  <c r="Q250" i="3" s="1"/>
  <c r="I250" i="3"/>
  <c r="H250" i="3"/>
  <c r="D250" i="3"/>
  <c r="B250" i="3" s="1"/>
  <c r="M249" i="3"/>
  <c r="Q249" i="3" s="1"/>
  <c r="I249" i="3"/>
  <c r="D249" i="3"/>
  <c r="B249" i="3" s="1"/>
  <c r="M248" i="3"/>
  <c r="Q248" i="3" s="1"/>
  <c r="I248" i="3"/>
  <c r="D248" i="3"/>
  <c r="M247" i="3"/>
  <c r="Q247" i="3" s="1"/>
  <c r="I247" i="3"/>
  <c r="H247" i="3"/>
  <c r="D247" i="3"/>
  <c r="B247" i="3" s="1"/>
  <c r="M246" i="3"/>
  <c r="Q246" i="3" s="1"/>
  <c r="I246" i="3"/>
  <c r="H246" i="3"/>
  <c r="D246" i="3"/>
  <c r="B246" i="3"/>
  <c r="M245" i="3"/>
  <c r="Q245" i="3" s="1"/>
  <c r="I245" i="3"/>
  <c r="D245" i="3"/>
  <c r="B245" i="3" s="1"/>
  <c r="M244" i="3"/>
  <c r="Q244" i="3" s="1"/>
  <c r="I244" i="3"/>
  <c r="H244" i="3"/>
  <c r="D244" i="3"/>
  <c r="B244" i="3"/>
  <c r="M243" i="3"/>
  <c r="Q243" i="3" s="1"/>
  <c r="I243" i="3"/>
  <c r="D243" i="3"/>
  <c r="B243" i="3" s="1"/>
  <c r="M242" i="3"/>
  <c r="Q242" i="3" s="1"/>
  <c r="I242" i="3"/>
  <c r="D242" i="3"/>
  <c r="H242" i="3" s="1"/>
  <c r="B242" i="3"/>
  <c r="M241" i="3"/>
  <c r="Q241" i="3" s="1"/>
  <c r="I241" i="3"/>
  <c r="D241" i="3"/>
  <c r="B241" i="3" s="1"/>
  <c r="M240" i="3"/>
  <c r="Q240" i="3" s="1"/>
  <c r="I240" i="3"/>
  <c r="H240" i="3"/>
  <c r="D240" i="3"/>
  <c r="B240" i="3"/>
  <c r="M239" i="3"/>
  <c r="Q239" i="3" s="1"/>
  <c r="I239" i="3"/>
  <c r="D239" i="3"/>
  <c r="B239" i="3" s="1"/>
  <c r="M238" i="3"/>
  <c r="Q238" i="3" s="1"/>
  <c r="I238" i="3"/>
  <c r="D238" i="3"/>
  <c r="B238" i="3" s="1"/>
  <c r="M237" i="3"/>
  <c r="Q237" i="3" s="1"/>
  <c r="I237" i="3"/>
  <c r="D237" i="3"/>
  <c r="B237" i="3" s="1"/>
  <c r="M236" i="3"/>
  <c r="Q236" i="3" s="1"/>
  <c r="I236" i="3"/>
  <c r="H236" i="3"/>
  <c r="D236" i="3"/>
  <c r="B236" i="3" s="1"/>
  <c r="M235" i="3"/>
  <c r="Q235" i="3" s="1"/>
  <c r="I235" i="3"/>
  <c r="D235" i="3"/>
  <c r="B235" i="3" s="1"/>
  <c r="M234" i="3"/>
  <c r="Q234" i="3" s="1"/>
  <c r="I234" i="3"/>
  <c r="H234" i="3"/>
  <c r="D234" i="3"/>
  <c r="B234" i="3" s="1"/>
  <c r="M233" i="3"/>
  <c r="Q233" i="3" s="1"/>
  <c r="I233" i="3"/>
  <c r="D233" i="3"/>
  <c r="B233" i="3" s="1"/>
  <c r="M232" i="3"/>
  <c r="Q232" i="3" s="1"/>
  <c r="I232" i="3"/>
  <c r="D232" i="3"/>
  <c r="M231" i="3"/>
  <c r="Q231" i="3" s="1"/>
  <c r="I231" i="3"/>
  <c r="D231" i="3"/>
  <c r="B231" i="3" s="1"/>
  <c r="M230" i="3"/>
  <c r="Q230" i="3" s="1"/>
  <c r="I230" i="3"/>
  <c r="D230" i="3"/>
  <c r="B230" i="3" s="1"/>
  <c r="M229" i="3"/>
  <c r="Q229" i="3" s="1"/>
  <c r="I229" i="3"/>
  <c r="D229" i="3"/>
  <c r="B229" i="3" s="1"/>
  <c r="M228" i="3"/>
  <c r="Q228" i="3" s="1"/>
  <c r="I228" i="3"/>
  <c r="H228" i="3"/>
  <c r="D228" i="3"/>
  <c r="B228" i="3" s="1"/>
  <c r="M227" i="3"/>
  <c r="Q227" i="3" s="1"/>
  <c r="I227" i="3"/>
  <c r="D227" i="3"/>
  <c r="B227" i="3" s="1"/>
  <c r="M226" i="3"/>
  <c r="Q226" i="3" s="1"/>
  <c r="I226" i="3"/>
  <c r="D226" i="3"/>
  <c r="B226" i="3" s="1"/>
  <c r="M225" i="3"/>
  <c r="Q225" i="3" s="1"/>
  <c r="I225" i="3"/>
  <c r="D225" i="3"/>
  <c r="M224" i="3"/>
  <c r="Q224" i="3" s="1"/>
  <c r="I224" i="3"/>
  <c r="D224" i="3"/>
  <c r="B224" i="3" s="1"/>
  <c r="M223" i="3"/>
  <c r="Q223" i="3" s="1"/>
  <c r="I223" i="3"/>
  <c r="D223" i="3"/>
  <c r="B223" i="3" s="1"/>
  <c r="M222" i="3"/>
  <c r="Q222" i="3" s="1"/>
  <c r="I222" i="3"/>
  <c r="H222" i="3"/>
  <c r="D222" i="3"/>
  <c r="B222" i="3" s="1"/>
  <c r="M221" i="3"/>
  <c r="Q221" i="3" s="1"/>
  <c r="I221" i="3"/>
  <c r="D221" i="3"/>
  <c r="B221" i="3" s="1"/>
  <c r="M220" i="3"/>
  <c r="Q220" i="3" s="1"/>
  <c r="I220" i="3"/>
  <c r="D220" i="3"/>
  <c r="B220" i="3" s="1"/>
  <c r="M219" i="3"/>
  <c r="Q219" i="3" s="1"/>
  <c r="I219" i="3"/>
  <c r="D219" i="3"/>
  <c r="B219" i="3" s="1"/>
  <c r="M218" i="3"/>
  <c r="Q218" i="3" s="1"/>
  <c r="I218" i="3"/>
  <c r="H218" i="3"/>
  <c r="D218" i="3"/>
  <c r="B218" i="3"/>
  <c r="M217" i="3"/>
  <c r="Q217" i="3" s="1"/>
  <c r="I217" i="3"/>
  <c r="D217" i="3"/>
  <c r="M216" i="3"/>
  <c r="Q216" i="3" s="1"/>
  <c r="I216" i="3"/>
  <c r="D216" i="3"/>
  <c r="H216" i="3" s="1"/>
  <c r="M215" i="3"/>
  <c r="Q215" i="3" s="1"/>
  <c r="I215" i="3"/>
  <c r="D215" i="3"/>
  <c r="M214" i="3"/>
  <c r="Q214" i="3" s="1"/>
  <c r="I214" i="3"/>
  <c r="H214" i="3"/>
  <c r="D214" i="3"/>
  <c r="B214" i="3" s="1"/>
  <c r="M213" i="3"/>
  <c r="Q213" i="3" s="1"/>
  <c r="I213" i="3"/>
  <c r="D213" i="3"/>
  <c r="B213" i="3" s="1"/>
  <c r="M212" i="3"/>
  <c r="Q212" i="3" s="1"/>
  <c r="I212" i="3"/>
  <c r="D212" i="3"/>
  <c r="B212" i="3" s="1"/>
  <c r="M211" i="3"/>
  <c r="Q211" i="3" s="1"/>
  <c r="I211" i="3"/>
  <c r="D211" i="3"/>
  <c r="H211" i="3" s="1"/>
  <c r="B211" i="3"/>
  <c r="Q210" i="3"/>
  <c r="I210" i="3"/>
  <c r="D210" i="3"/>
  <c r="H210" i="3" s="1"/>
  <c r="B210" i="3"/>
  <c r="Q209" i="3"/>
  <c r="I209" i="3"/>
  <c r="D209" i="3"/>
  <c r="B209" i="3" s="1"/>
  <c r="Q208" i="3"/>
  <c r="I208" i="3"/>
  <c r="D208" i="3"/>
  <c r="Q207" i="3"/>
  <c r="I207" i="3"/>
  <c r="H207" i="3"/>
  <c r="D207" i="3"/>
  <c r="B207" i="3"/>
  <c r="Q206" i="3"/>
  <c r="I206" i="3"/>
  <c r="H206" i="3"/>
  <c r="D206" i="3"/>
  <c r="B206" i="3"/>
  <c r="Q205" i="3"/>
  <c r="I205" i="3"/>
  <c r="D205" i="3"/>
  <c r="Q204" i="3"/>
  <c r="I204" i="3"/>
  <c r="D204" i="3"/>
  <c r="B204" i="3" s="1"/>
  <c r="Q203" i="3"/>
  <c r="I203" i="3"/>
  <c r="D203" i="3"/>
  <c r="H203" i="3" s="1"/>
  <c r="Q202" i="3"/>
  <c r="I202" i="3"/>
  <c r="D202" i="3"/>
  <c r="H202" i="3" s="1"/>
  <c r="B202" i="3"/>
  <c r="Q201" i="3"/>
  <c r="I201" i="3"/>
  <c r="D201" i="3"/>
  <c r="H201" i="3" s="1"/>
  <c r="B201" i="3"/>
  <c r="Q200" i="3"/>
  <c r="I200" i="3"/>
  <c r="D200" i="3"/>
  <c r="B200" i="3" s="1"/>
  <c r="Q199" i="3"/>
  <c r="I199" i="3"/>
  <c r="D199" i="3"/>
  <c r="B199" i="3" s="1"/>
  <c r="Q198" i="3"/>
  <c r="I198" i="3"/>
  <c r="D198" i="3"/>
  <c r="H198" i="3" s="1"/>
  <c r="Q197" i="3"/>
  <c r="I197" i="3"/>
  <c r="D197" i="3"/>
  <c r="H197" i="3" s="1"/>
  <c r="Q196" i="3"/>
  <c r="I196" i="3"/>
  <c r="D196" i="3"/>
  <c r="Q195" i="3"/>
  <c r="I195" i="3"/>
  <c r="D195" i="3"/>
  <c r="Q194" i="3"/>
  <c r="I194" i="3"/>
  <c r="H194" i="3"/>
  <c r="D194" i="3"/>
  <c r="B194" i="3" s="1"/>
  <c r="Q193" i="3"/>
  <c r="I193" i="3"/>
  <c r="D193" i="3"/>
  <c r="H193" i="3" s="1"/>
  <c r="B193" i="3"/>
  <c r="Q192" i="3"/>
  <c r="I192" i="3"/>
  <c r="D192" i="3"/>
  <c r="H192" i="3" s="1"/>
  <c r="B192" i="3"/>
  <c r="Q191" i="3"/>
  <c r="I191" i="3"/>
  <c r="D191" i="3"/>
  <c r="H191" i="3" s="1"/>
  <c r="Q190" i="3"/>
  <c r="I190" i="3"/>
  <c r="D190" i="3"/>
  <c r="H190" i="3" s="1"/>
  <c r="B190" i="3"/>
  <c r="Q189" i="3"/>
  <c r="I189" i="3"/>
  <c r="D189" i="3"/>
  <c r="B189" i="3" s="1"/>
  <c r="Q188" i="3"/>
  <c r="I188" i="3"/>
  <c r="D188" i="3"/>
  <c r="H188" i="3" s="1"/>
  <c r="Q187" i="3"/>
  <c r="I187" i="3"/>
  <c r="D187" i="3"/>
  <c r="Q186" i="3"/>
  <c r="I186" i="3"/>
  <c r="D186" i="3"/>
  <c r="H186" i="3" s="1"/>
  <c r="Q185" i="3"/>
  <c r="I185" i="3"/>
  <c r="D185" i="3"/>
  <c r="H185" i="3" s="1"/>
  <c r="B185" i="3"/>
  <c r="Q184" i="3"/>
  <c r="I184" i="3"/>
  <c r="D184" i="3"/>
  <c r="Q183" i="3"/>
  <c r="I183" i="3"/>
  <c r="D183" i="3"/>
  <c r="Q182" i="3"/>
  <c r="I182" i="3"/>
  <c r="D182" i="3"/>
  <c r="H182" i="3" s="1"/>
  <c r="B182" i="3"/>
  <c r="Q181" i="3"/>
  <c r="I181" i="3"/>
  <c r="D181" i="3"/>
  <c r="H181" i="3" s="1"/>
  <c r="B181" i="3"/>
  <c r="Q180" i="3"/>
  <c r="I180" i="3"/>
  <c r="D180" i="3"/>
  <c r="H180" i="3" s="1"/>
  <c r="B180" i="3"/>
  <c r="Q179" i="3"/>
  <c r="I179" i="3"/>
  <c r="D179" i="3"/>
  <c r="B179" i="3" s="1"/>
  <c r="Q178" i="3"/>
  <c r="I178" i="3"/>
  <c r="H178" i="3"/>
  <c r="D178" i="3"/>
  <c r="B178" i="3"/>
  <c r="Q177" i="3"/>
  <c r="I177" i="3"/>
  <c r="H177" i="3"/>
  <c r="D177" i="3"/>
  <c r="B177" i="3"/>
  <c r="Q176" i="3"/>
  <c r="I176" i="3"/>
  <c r="D176" i="3"/>
  <c r="B176" i="3" s="1"/>
  <c r="Q175" i="3"/>
  <c r="I175" i="3"/>
  <c r="D175" i="3"/>
  <c r="H175" i="3" s="1"/>
  <c r="B175" i="3"/>
  <c r="Q174" i="3"/>
  <c r="I174" i="3"/>
  <c r="H174" i="3"/>
  <c r="D174" i="3"/>
  <c r="B174" i="3"/>
  <c r="Q173" i="3"/>
  <c r="I173" i="3"/>
  <c r="D173" i="3"/>
  <c r="H173" i="3" s="1"/>
  <c r="B173" i="3"/>
  <c r="Q172" i="3"/>
  <c r="I172" i="3"/>
  <c r="D172" i="3"/>
  <c r="H172" i="3" s="1"/>
  <c r="Q171" i="3"/>
  <c r="I171" i="3"/>
  <c r="D171" i="3"/>
  <c r="Q170" i="3"/>
  <c r="I170" i="3"/>
  <c r="H170" i="3"/>
  <c r="D170" i="3"/>
  <c r="B170" i="3"/>
  <c r="Q169" i="3"/>
  <c r="I169" i="3"/>
  <c r="D169" i="3"/>
  <c r="H169" i="3" s="1"/>
  <c r="Q168" i="3"/>
  <c r="I168" i="3"/>
  <c r="D168" i="3"/>
  <c r="B168" i="3" s="1"/>
  <c r="Q167" i="3"/>
  <c r="I167" i="3"/>
  <c r="D167" i="3"/>
  <c r="H167" i="3" s="1"/>
  <c r="Q166" i="3"/>
  <c r="I166" i="3"/>
  <c r="H166" i="3"/>
  <c r="D166" i="3"/>
  <c r="B166" i="3"/>
  <c r="Q165" i="3"/>
  <c r="I165" i="3"/>
  <c r="D165" i="3"/>
  <c r="Q164" i="3"/>
  <c r="I164" i="3"/>
  <c r="D164" i="3"/>
  <c r="H164" i="3" s="1"/>
  <c r="Q163" i="3"/>
  <c r="I163" i="3"/>
  <c r="H163" i="3"/>
  <c r="D163" i="3"/>
  <c r="B163" i="3" s="1"/>
  <c r="Q162" i="3"/>
  <c r="I162" i="3"/>
  <c r="D162" i="3"/>
  <c r="H162" i="3" s="1"/>
  <c r="B162" i="3"/>
  <c r="Q161" i="3"/>
  <c r="I161" i="3"/>
  <c r="D161" i="3"/>
  <c r="H161" i="3" s="1"/>
  <c r="B161" i="3"/>
  <c r="Q160" i="3"/>
  <c r="I160" i="3"/>
  <c r="D160" i="3"/>
  <c r="H160" i="3" s="1"/>
  <c r="Q159" i="3"/>
  <c r="I159" i="3"/>
  <c r="D159" i="3"/>
  <c r="B159" i="3" s="1"/>
  <c r="Q158" i="3"/>
  <c r="I158" i="3"/>
  <c r="D158" i="3"/>
  <c r="H158" i="3" s="1"/>
  <c r="B158" i="3"/>
  <c r="Q157" i="3"/>
  <c r="I157" i="3"/>
  <c r="D157" i="3"/>
  <c r="Q156" i="3"/>
  <c r="I156" i="3"/>
  <c r="D156" i="3"/>
  <c r="H156" i="3" s="1"/>
  <c r="Q155" i="3"/>
  <c r="I155" i="3"/>
  <c r="D155" i="3"/>
  <c r="Q154" i="3"/>
  <c r="I154" i="3"/>
  <c r="H154" i="3"/>
  <c r="D154" i="3"/>
  <c r="B154" i="3" s="1"/>
  <c r="Q153" i="3"/>
  <c r="I153" i="3"/>
  <c r="D153" i="3"/>
  <c r="B153" i="3" s="1"/>
  <c r="Q152" i="3"/>
  <c r="I152" i="3"/>
  <c r="D152" i="3"/>
  <c r="H152" i="3" s="1"/>
  <c r="B152" i="3"/>
  <c r="Q151" i="3"/>
  <c r="I151" i="3"/>
  <c r="H151" i="3"/>
  <c r="D151" i="3"/>
  <c r="B151" i="3" s="1"/>
  <c r="Q150" i="3"/>
  <c r="I150" i="3"/>
  <c r="D150" i="3"/>
  <c r="Q149" i="3"/>
  <c r="I149" i="3"/>
  <c r="D149" i="3"/>
  <c r="Q148" i="3"/>
  <c r="I148" i="3"/>
  <c r="D148" i="3"/>
  <c r="B148" i="3" s="1"/>
  <c r="Q147" i="3"/>
  <c r="I147" i="3"/>
  <c r="D147" i="3"/>
  <c r="Q146" i="3"/>
  <c r="I146" i="3"/>
  <c r="D146" i="3"/>
  <c r="H146" i="3" s="1"/>
  <c r="B146" i="3"/>
  <c r="Q145" i="3"/>
  <c r="I145" i="3"/>
  <c r="D145" i="3"/>
  <c r="H145" i="3" s="1"/>
  <c r="Q144" i="3"/>
  <c r="I144" i="3"/>
  <c r="D144" i="3"/>
  <c r="H144" i="3" s="1"/>
  <c r="Q143" i="3"/>
  <c r="I143" i="3"/>
  <c r="D143" i="3"/>
  <c r="B143" i="3" s="1"/>
  <c r="Q142" i="3"/>
  <c r="I142" i="3"/>
  <c r="H142" i="3"/>
  <c r="D142" i="3"/>
  <c r="B142" i="3" s="1"/>
  <c r="Q141" i="3"/>
  <c r="I141" i="3"/>
  <c r="D141" i="3"/>
  <c r="Q140" i="3"/>
  <c r="I140" i="3"/>
  <c r="D140" i="3"/>
  <c r="H140" i="3" s="1"/>
  <c r="B140" i="3"/>
  <c r="Q139" i="3"/>
  <c r="I139" i="3"/>
  <c r="D139" i="3"/>
  <c r="H139" i="3" s="1"/>
  <c r="B139" i="3"/>
  <c r="Q138" i="3"/>
  <c r="I138" i="3"/>
  <c r="D138" i="3"/>
  <c r="H138" i="3" s="1"/>
  <c r="B138" i="3"/>
  <c r="Q137" i="3"/>
  <c r="I137" i="3"/>
  <c r="D137" i="3"/>
  <c r="Q136" i="3"/>
  <c r="I136" i="3"/>
  <c r="H136" i="3"/>
  <c r="D136" i="3"/>
  <c r="B136" i="3"/>
  <c r="Q135" i="3"/>
  <c r="I135" i="3"/>
  <c r="D135" i="3"/>
  <c r="B135" i="3" s="1"/>
  <c r="Q134" i="3"/>
  <c r="I134" i="3"/>
  <c r="D134" i="3"/>
  <c r="H134" i="3" s="1"/>
  <c r="B134" i="3"/>
  <c r="Q133" i="3"/>
  <c r="I133" i="3"/>
  <c r="D133" i="3"/>
  <c r="B133" i="3" s="1"/>
  <c r="Q132" i="3"/>
  <c r="I132" i="3"/>
  <c r="D132" i="3"/>
  <c r="H132" i="3" s="1"/>
  <c r="B132" i="3"/>
  <c r="Q131" i="3"/>
  <c r="I131" i="3"/>
  <c r="D131" i="3"/>
  <c r="B131" i="3" s="1"/>
  <c r="Q130" i="3"/>
  <c r="I130" i="3"/>
  <c r="D130" i="3"/>
  <c r="Q129" i="3"/>
  <c r="I129" i="3"/>
  <c r="H129" i="3"/>
  <c r="D129" i="3"/>
  <c r="B129" i="3"/>
  <c r="M128" i="3"/>
  <c r="Q128" i="3" s="1"/>
  <c r="I128" i="3"/>
  <c r="D128" i="3"/>
  <c r="M127" i="3"/>
  <c r="Q127" i="3" s="1"/>
  <c r="I127" i="3"/>
  <c r="D127" i="3"/>
  <c r="M126" i="3"/>
  <c r="Q126" i="3" s="1"/>
  <c r="I126" i="3"/>
  <c r="H126" i="3"/>
  <c r="D126" i="3"/>
  <c r="B126" i="3" s="1"/>
  <c r="M125" i="3"/>
  <c r="Q125" i="3" s="1"/>
  <c r="I125" i="3"/>
  <c r="D125" i="3"/>
  <c r="M124" i="3"/>
  <c r="Q124" i="3" s="1"/>
  <c r="I124" i="3"/>
  <c r="H124" i="3"/>
  <c r="D124" i="3"/>
  <c r="B124" i="3" s="1"/>
  <c r="M123" i="3"/>
  <c r="Q123" i="3" s="1"/>
  <c r="I123" i="3"/>
  <c r="D123" i="3"/>
  <c r="H123" i="3" s="1"/>
  <c r="M122" i="3"/>
  <c r="Q122" i="3" s="1"/>
  <c r="I122" i="3"/>
  <c r="D122" i="3"/>
  <c r="M121" i="3"/>
  <c r="Q121" i="3" s="1"/>
  <c r="I121" i="3"/>
  <c r="H121" i="3"/>
  <c r="D121" i="3"/>
  <c r="B121" i="3"/>
  <c r="M120" i="3"/>
  <c r="Q120" i="3" s="1"/>
  <c r="I120" i="3"/>
  <c r="D120" i="3"/>
  <c r="B120" i="3" s="1"/>
  <c r="M119" i="3"/>
  <c r="Q119" i="3" s="1"/>
  <c r="I119" i="3"/>
  <c r="D119" i="3"/>
  <c r="H119" i="3" s="1"/>
  <c r="M118" i="3"/>
  <c r="Q118" i="3" s="1"/>
  <c r="I118" i="3"/>
  <c r="D118" i="3"/>
  <c r="B118" i="3" s="1"/>
  <c r="M117" i="3"/>
  <c r="Q117" i="3" s="1"/>
  <c r="I117" i="3"/>
  <c r="D117" i="3"/>
  <c r="M116" i="3"/>
  <c r="Q116" i="3" s="1"/>
  <c r="I116" i="3"/>
  <c r="D116" i="3"/>
  <c r="B116" i="3" s="1"/>
  <c r="M115" i="3"/>
  <c r="Q115" i="3" s="1"/>
  <c r="I115" i="3"/>
  <c r="D115" i="3"/>
  <c r="H115" i="3" s="1"/>
  <c r="B115" i="3"/>
  <c r="M114" i="3"/>
  <c r="Q114" i="3" s="1"/>
  <c r="I114" i="3"/>
  <c r="D114" i="3"/>
  <c r="M113" i="3"/>
  <c r="Q113" i="3" s="1"/>
  <c r="I113" i="3"/>
  <c r="D113" i="3"/>
  <c r="M112" i="3"/>
  <c r="Q112" i="3" s="1"/>
  <c r="I112" i="3"/>
  <c r="H112" i="3"/>
  <c r="D112" i="3"/>
  <c r="B112" i="3" s="1"/>
  <c r="M111" i="3"/>
  <c r="Q111" i="3" s="1"/>
  <c r="I111" i="3"/>
  <c r="D111" i="3"/>
  <c r="M110" i="3"/>
  <c r="Q110" i="3" s="1"/>
  <c r="I110" i="3"/>
  <c r="D110" i="3"/>
  <c r="B110" i="3" s="1"/>
  <c r="Q109" i="3"/>
  <c r="M109" i="3"/>
  <c r="I109" i="3"/>
  <c r="D109" i="3"/>
  <c r="H109" i="3" s="1"/>
  <c r="B109" i="3"/>
  <c r="Q108" i="3"/>
  <c r="M108" i="3"/>
  <c r="I108" i="3"/>
  <c r="H108" i="3"/>
  <c r="D108" i="3"/>
  <c r="B108" i="3" s="1"/>
  <c r="M107" i="3"/>
  <c r="Q107" i="3" s="1"/>
  <c r="I107" i="3"/>
  <c r="H107" i="3"/>
  <c r="D107" i="3"/>
  <c r="B107" i="3"/>
  <c r="M106" i="3"/>
  <c r="Q106" i="3" s="1"/>
  <c r="I106" i="3"/>
  <c r="D106" i="3"/>
  <c r="B106" i="3" s="1"/>
  <c r="M105" i="3"/>
  <c r="Q105" i="3" s="1"/>
  <c r="I105" i="3"/>
  <c r="D105" i="3"/>
  <c r="H105" i="3" s="1"/>
  <c r="M104" i="3"/>
  <c r="Q104" i="3" s="1"/>
  <c r="I104" i="3"/>
  <c r="D104" i="3"/>
  <c r="M103" i="3"/>
  <c r="Q103" i="3" s="1"/>
  <c r="I103" i="3"/>
  <c r="D103" i="3"/>
  <c r="H103" i="3" s="1"/>
  <c r="M102" i="3"/>
  <c r="Q102" i="3" s="1"/>
  <c r="I102" i="3"/>
  <c r="H102" i="3"/>
  <c r="D102" i="3"/>
  <c r="B102" i="3" s="1"/>
  <c r="M101" i="3"/>
  <c r="Q101" i="3" s="1"/>
  <c r="I101" i="3"/>
  <c r="D101" i="3"/>
  <c r="H101" i="3" s="1"/>
  <c r="B101" i="3"/>
  <c r="M100" i="3"/>
  <c r="Q100" i="3" s="1"/>
  <c r="I100" i="3"/>
  <c r="D100" i="3"/>
  <c r="M99" i="3"/>
  <c r="Q99" i="3" s="1"/>
  <c r="I99" i="3"/>
  <c r="H99" i="3"/>
  <c r="D99" i="3"/>
  <c r="B99" i="3" s="1"/>
  <c r="M98" i="3"/>
  <c r="Q98" i="3" s="1"/>
  <c r="I98" i="3"/>
  <c r="H98" i="3"/>
  <c r="D98" i="3"/>
  <c r="B98" i="3" s="1"/>
  <c r="M97" i="3"/>
  <c r="Q97" i="3" s="1"/>
  <c r="I97" i="3"/>
  <c r="D97" i="3"/>
  <c r="H97" i="3" s="1"/>
  <c r="B97" i="3"/>
  <c r="M96" i="3"/>
  <c r="Q96" i="3" s="1"/>
  <c r="I96" i="3"/>
  <c r="D96" i="3"/>
  <c r="B96" i="3" s="1"/>
  <c r="M95" i="3"/>
  <c r="Q95" i="3" s="1"/>
  <c r="I95" i="3"/>
  <c r="H95" i="3"/>
  <c r="D95" i="3"/>
  <c r="B95" i="3"/>
  <c r="Q94" i="3"/>
  <c r="M94" i="3"/>
  <c r="I94" i="3"/>
  <c r="D94" i="3"/>
  <c r="B94" i="3" s="1"/>
  <c r="Q93" i="3"/>
  <c r="M93" i="3"/>
  <c r="I93" i="3"/>
  <c r="D93" i="3"/>
  <c r="H93" i="3" s="1"/>
  <c r="M92" i="3"/>
  <c r="Q92" i="3" s="1"/>
  <c r="I92" i="3"/>
  <c r="D92" i="3"/>
  <c r="B92" i="3" s="1"/>
  <c r="Q91" i="3"/>
  <c r="M91" i="3"/>
  <c r="I91" i="3"/>
  <c r="D91" i="3"/>
  <c r="B91" i="3" s="1"/>
  <c r="M90" i="3"/>
  <c r="Q90" i="3" s="1"/>
  <c r="I90" i="3"/>
  <c r="H90" i="3"/>
  <c r="D90" i="3"/>
  <c r="B90" i="3" s="1"/>
  <c r="M89" i="3"/>
  <c r="Q89" i="3" s="1"/>
  <c r="I89" i="3"/>
  <c r="H89" i="3"/>
  <c r="D89" i="3"/>
  <c r="B89" i="3" s="1"/>
  <c r="M88" i="3"/>
  <c r="Q88" i="3" s="1"/>
  <c r="I88" i="3"/>
  <c r="D88" i="3"/>
  <c r="M87" i="3"/>
  <c r="Q87" i="3" s="1"/>
  <c r="I87" i="3"/>
  <c r="H87" i="3"/>
  <c r="D87" i="3"/>
  <c r="B87" i="3"/>
  <c r="M86" i="3"/>
  <c r="Q86" i="3" s="1"/>
  <c r="I86" i="3"/>
  <c r="D86" i="3"/>
  <c r="B86" i="3" s="1"/>
  <c r="M85" i="3"/>
  <c r="Q85" i="3" s="1"/>
  <c r="I85" i="3"/>
  <c r="D85" i="3"/>
  <c r="M84" i="3"/>
  <c r="Q84" i="3" s="1"/>
  <c r="I84" i="3"/>
  <c r="D84" i="3"/>
  <c r="M83" i="3"/>
  <c r="Q83" i="3" s="1"/>
  <c r="I83" i="3"/>
  <c r="D83" i="3"/>
  <c r="H83" i="3" s="1"/>
  <c r="B83" i="3"/>
  <c r="Q82" i="3"/>
  <c r="M82" i="3"/>
  <c r="I82" i="3"/>
  <c r="D82" i="3"/>
  <c r="B82" i="3" s="1"/>
  <c r="M81" i="3"/>
  <c r="Q81" i="3" s="1"/>
  <c r="I81" i="3"/>
  <c r="D81" i="3"/>
  <c r="B81" i="3" s="1"/>
  <c r="M80" i="3"/>
  <c r="Q80" i="3" s="1"/>
  <c r="I80" i="3"/>
  <c r="D80" i="3"/>
  <c r="M79" i="3"/>
  <c r="Q79" i="3" s="1"/>
  <c r="I79" i="3"/>
  <c r="H79" i="3"/>
  <c r="D79" i="3"/>
  <c r="B79" i="3"/>
  <c r="M78" i="3"/>
  <c r="Q78" i="3" s="1"/>
  <c r="I78" i="3"/>
  <c r="D78" i="3"/>
  <c r="B78" i="3" s="1"/>
  <c r="M77" i="3"/>
  <c r="Q77" i="3" s="1"/>
  <c r="I77" i="3"/>
  <c r="D77" i="3"/>
  <c r="B77" i="3" s="1"/>
  <c r="M76" i="3"/>
  <c r="Q76" i="3" s="1"/>
  <c r="I76" i="3"/>
  <c r="D76" i="3"/>
  <c r="B76" i="3" s="1"/>
  <c r="M75" i="3"/>
  <c r="Q75" i="3" s="1"/>
  <c r="I75" i="3"/>
  <c r="D75" i="3"/>
  <c r="M74" i="3"/>
  <c r="Q74" i="3" s="1"/>
  <c r="I74" i="3"/>
  <c r="D74" i="3"/>
  <c r="B74" i="3" s="1"/>
  <c r="M73" i="3"/>
  <c r="Q73" i="3" s="1"/>
  <c r="I73" i="3"/>
  <c r="D73" i="3"/>
  <c r="H73" i="3" s="1"/>
  <c r="B73" i="3"/>
  <c r="M72" i="3"/>
  <c r="Q72" i="3" s="1"/>
  <c r="I72" i="3"/>
  <c r="D72" i="3"/>
  <c r="B72" i="3" s="1"/>
  <c r="M71" i="3"/>
  <c r="Q71" i="3" s="1"/>
  <c r="I71" i="3"/>
  <c r="D71" i="3"/>
  <c r="H71" i="3" s="1"/>
  <c r="B71" i="3"/>
  <c r="M70" i="3"/>
  <c r="Q70" i="3" s="1"/>
  <c r="I70" i="3"/>
  <c r="D70" i="3"/>
  <c r="Q69" i="3"/>
  <c r="M69" i="3"/>
  <c r="I69" i="3"/>
  <c r="D69" i="3"/>
  <c r="H69" i="3" s="1"/>
  <c r="M68" i="3"/>
  <c r="Q68" i="3" s="1"/>
  <c r="I68" i="3"/>
  <c r="D68" i="3"/>
  <c r="B68" i="3" s="1"/>
  <c r="M67" i="3"/>
  <c r="Q67" i="3" s="1"/>
  <c r="I67" i="3"/>
  <c r="H67" i="3"/>
  <c r="D67" i="3"/>
  <c r="B67" i="3"/>
  <c r="M66" i="3"/>
  <c r="Q66" i="3" s="1"/>
  <c r="I66" i="3"/>
  <c r="D66" i="3"/>
  <c r="Q65" i="3"/>
  <c r="M65" i="3"/>
  <c r="I65" i="3"/>
  <c r="D65" i="3"/>
  <c r="B65" i="3" s="1"/>
  <c r="M64" i="3"/>
  <c r="Q64" i="3" s="1"/>
  <c r="I64" i="3"/>
  <c r="D64" i="3"/>
  <c r="B64" i="3" s="1"/>
  <c r="M63" i="3"/>
  <c r="Q63" i="3" s="1"/>
  <c r="I63" i="3"/>
  <c r="D63" i="3"/>
  <c r="H63" i="3" s="1"/>
  <c r="M62" i="3"/>
  <c r="Q62" i="3" s="1"/>
  <c r="I62" i="3"/>
  <c r="H62" i="3"/>
  <c r="D62" i="3"/>
  <c r="B62" i="3" s="1"/>
  <c r="M61" i="3"/>
  <c r="Q61" i="3" s="1"/>
  <c r="I61" i="3"/>
  <c r="H61" i="3"/>
  <c r="D61" i="3"/>
  <c r="B61" i="3" s="1"/>
  <c r="M60" i="3"/>
  <c r="Q60" i="3" s="1"/>
  <c r="I60" i="3"/>
  <c r="D60" i="3"/>
  <c r="B60" i="3" s="1"/>
  <c r="M59" i="3"/>
  <c r="Q59" i="3" s="1"/>
  <c r="I59" i="3"/>
  <c r="D59" i="3"/>
  <c r="H59" i="3" s="1"/>
  <c r="B59" i="3"/>
  <c r="M58" i="3"/>
  <c r="Q58" i="3" s="1"/>
  <c r="I58" i="3"/>
  <c r="D58" i="3"/>
  <c r="B58" i="3" s="1"/>
  <c r="Q57" i="3"/>
  <c r="M57" i="3"/>
  <c r="I57" i="3"/>
  <c r="D57" i="3"/>
  <c r="H57" i="3" s="1"/>
  <c r="B57" i="3"/>
  <c r="Q56" i="3"/>
  <c r="M56" i="3"/>
  <c r="I56" i="3"/>
  <c r="D56" i="3"/>
  <c r="M55" i="3"/>
  <c r="Q55" i="3" s="1"/>
  <c r="I55" i="3"/>
  <c r="D55" i="3"/>
  <c r="H55" i="3" s="1"/>
  <c r="B55" i="3"/>
  <c r="M54" i="3"/>
  <c r="Q54" i="3" s="1"/>
  <c r="I54" i="3"/>
  <c r="D54" i="3"/>
  <c r="M53" i="3"/>
  <c r="Q53" i="3" s="1"/>
  <c r="I53" i="3"/>
  <c r="H53" i="3"/>
  <c r="D53" i="3"/>
  <c r="B53" i="3"/>
  <c r="M52" i="3"/>
  <c r="Q52" i="3" s="1"/>
  <c r="I52" i="3"/>
  <c r="D52" i="3"/>
  <c r="M51" i="3"/>
  <c r="Q51" i="3" s="1"/>
  <c r="I51" i="3"/>
  <c r="D51" i="3"/>
  <c r="H51" i="3" s="1"/>
  <c r="B51" i="3"/>
  <c r="M50" i="3"/>
  <c r="Q50" i="3" s="1"/>
  <c r="I50" i="3"/>
  <c r="D50" i="3"/>
  <c r="M49" i="3"/>
  <c r="Q49" i="3" s="1"/>
  <c r="I49" i="3"/>
  <c r="D49" i="3"/>
  <c r="H49" i="3" s="1"/>
  <c r="B49" i="3"/>
  <c r="M48" i="3"/>
  <c r="Q48" i="3" s="1"/>
  <c r="I48" i="3"/>
  <c r="D48" i="3"/>
  <c r="B48" i="3" s="1"/>
  <c r="M47" i="3"/>
  <c r="Q47" i="3" s="1"/>
  <c r="I47" i="3"/>
  <c r="D47" i="3"/>
  <c r="M46" i="3"/>
  <c r="Q46" i="3" s="1"/>
  <c r="I46" i="3"/>
  <c r="D46" i="3"/>
  <c r="H46" i="3" s="1"/>
  <c r="M45" i="3"/>
  <c r="Q45" i="3" s="1"/>
  <c r="I45" i="3"/>
  <c r="D45" i="3"/>
  <c r="H45" i="3" s="1"/>
  <c r="M44" i="3"/>
  <c r="Q44" i="3" s="1"/>
  <c r="I44" i="3"/>
  <c r="D44" i="3"/>
  <c r="H44" i="3" s="1"/>
  <c r="M43" i="3"/>
  <c r="Q43" i="3" s="1"/>
  <c r="I43" i="3"/>
  <c r="D43" i="3"/>
  <c r="H43" i="3" s="1"/>
  <c r="M42" i="3"/>
  <c r="Q42" i="3" s="1"/>
  <c r="I42" i="3"/>
  <c r="D42" i="3"/>
  <c r="H42" i="3" s="1"/>
  <c r="M41" i="3"/>
  <c r="Q41" i="3" s="1"/>
  <c r="I41" i="3"/>
  <c r="H41" i="3"/>
  <c r="D41" i="3"/>
  <c r="M40" i="3"/>
  <c r="Q40" i="3" s="1"/>
  <c r="I40" i="3"/>
  <c r="H40" i="3"/>
  <c r="D40" i="3"/>
  <c r="M39" i="3"/>
  <c r="Q39" i="3" s="1"/>
  <c r="I39" i="3"/>
  <c r="D39" i="3"/>
  <c r="H39" i="3" s="1"/>
  <c r="M38" i="3"/>
  <c r="Q38" i="3" s="1"/>
  <c r="I38" i="3"/>
  <c r="D38" i="3"/>
  <c r="H38" i="3" s="1"/>
  <c r="M37" i="3"/>
  <c r="Q37" i="3" s="1"/>
  <c r="I37" i="3"/>
  <c r="D37" i="3"/>
  <c r="H37" i="3" s="1"/>
  <c r="M36" i="3"/>
  <c r="Q36" i="3" s="1"/>
  <c r="I36" i="3"/>
  <c r="D36" i="3"/>
  <c r="H36" i="3" s="1"/>
  <c r="M35" i="3"/>
  <c r="Q35" i="3" s="1"/>
  <c r="I35" i="3"/>
  <c r="D35" i="3"/>
  <c r="H35" i="3" s="1"/>
  <c r="Q34" i="3"/>
  <c r="I34" i="3"/>
  <c r="D34" i="3"/>
  <c r="H34" i="3" s="1"/>
  <c r="Q33" i="3"/>
  <c r="I33" i="3"/>
  <c r="D33" i="3"/>
  <c r="H33" i="3" s="1"/>
  <c r="Q32" i="3"/>
  <c r="I32" i="3"/>
  <c r="D32" i="3"/>
  <c r="H32" i="3" s="1"/>
  <c r="Q31" i="3"/>
  <c r="I31" i="3"/>
  <c r="D31" i="3"/>
  <c r="H31" i="3" s="1"/>
  <c r="Q30" i="3"/>
  <c r="I30" i="3"/>
  <c r="D30" i="3"/>
  <c r="H30" i="3" s="1"/>
  <c r="Q29" i="3"/>
  <c r="I29" i="3"/>
  <c r="D29" i="3"/>
  <c r="H29" i="3" s="1"/>
  <c r="Q28" i="3"/>
  <c r="I28" i="3"/>
  <c r="H28" i="3"/>
  <c r="D28" i="3"/>
  <c r="Q27" i="3"/>
  <c r="I27" i="3"/>
  <c r="D27" i="3"/>
  <c r="H27" i="3" s="1"/>
  <c r="Q26" i="3"/>
  <c r="I26" i="3"/>
  <c r="D26" i="3"/>
  <c r="H26" i="3" s="1"/>
  <c r="Q25" i="3"/>
  <c r="I25" i="3"/>
  <c r="D25" i="3"/>
  <c r="H25" i="3" s="1"/>
  <c r="Q24" i="3"/>
  <c r="I24" i="3"/>
  <c r="D24" i="3"/>
  <c r="H24" i="3" s="1"/>
  <c r="Q23" i="3"/>
  <c r="I23" i="3"/>
  <c r="H23" i="3"/>
  <c r="D23" i="3"/>
  <c r="Q22" i="3"/>
  <c r="I22" i="3"/>
  <c r="H22" i="3"/>
  <c r="D22" i="3"/>
  <c r="Q21" i="3"/>
  <c r="I21" i="3"/>
  <c r="D21" i="3"/>
  <c r="H21" i="3" s="1"/>
  <c r="Q20" i="3"/>
  <c r="I20" i="3"/>
  <c r="D20" i="3"/>
  <c r="H20" i="3" s="1"/>
  <c r="Q19" i="3"/>
  <c r="I19" i="3"/>
  <c r="D19" i="3"/>
  <c r="H19" i="3" s="1"/>
  <c r="Q18" i="3"/>
  <c r="I18" i="3"/>
  <c r="D18" i="3"/>
  <c r="H18" i="3" s="1"/>
  <c r="Q17" i="3"/>
  <c r="I17" i="3"/>
  <c r="H17" i="3"/>
  <c r="D17" i="3"/>
  <c r="Q16" i="3"/>
  <c r="I16" i="3"/>
  <c r="D16" i="3"/>
  <c r="H16" i="3" s="1"/>
  <c r="Q15" i="3"/>
  <c r="I15" i="3"/>
  <c r="D15" i="3"/>
  <c r="H15" i="3" s="1"/>
  <c r="Q14" i="3"/>
  <c r="I14" i="3"/>
  <c r="D14" i="3"/>
  <c r="H14" i="3" s="1"/>
  <c r="Q13" i="3"/>
  <c r="I13" i="3"/>
  <c r="D13" i="3"/>
  <c r="H13" i="3" s="1"/>
  <c r="Q12" i="3"/>
  <c r="I12" i="3"/>
  <c r="D12" i="3"/>
  <c r="H12" i="3" s="1"/>
  <c r="Q11" i="3"/>
  <c r="I11" i="3"/>
  <c r="D11" i="3"/>
  <c r="H11" i="3" s="1"/>
  <c r="Q10" i="3"/>
  <c r="I10" i="3"/>
  <c r="D10" i="3"/>
  <c r="H10" i="3" s="1"/>
  <c r="Q9" i="3"/>
  <c r="I9" i="3"/>
  <c r="D9" i="3"/>
  <c r="H9" i="3" s="1"/>
  <c r="Q8" i="3"/>
  <c r="I8" i="3"/>
  <c r="D8" i="3"/>
  <c r="H8" i="3" s="1"/>
  <c r="Q7" i="3"/>
  <c r="I7" i="3"/>
  <c r="D7" i="3"/>
  <c r="H7" i="3" s="1"/>
  <c r="Q6" i="3"/>
  <c r="I6" i="3"/>
  <c r="D6" i="3"/>
  <c r="H6" i="3" s="1"/>
  <c r="I5" i="3"/>
  <c r="H5" i="3"/>
  <c r="I4" i="3"/>
  <c r="D4" i="3"/>
  <c r="H4" i="3" s="1"/>
  <c r="M800" i="2"/>
  <c r="P800" i="2" s="1"/>
  <c r="I800" i="2"/>
  <c r="D800" i="2"/>
  <c r="H800" i="2" s="1"/>
  <c r="B800" i="2"/>
  <c r="M799" i="2"/>
  <c r="P799" i="2" s="1"/>
  <c r="I799" i="2"/>
  <c r="D799" i="2"/>
  <c r="H799" i="2" s="1"/>
  <c r="B799" i="2"/>
  <c r="M798" i="2"/>
  <c r="P798" i="2" s="1"/>
  <c r="I798" i="2"/>
  <c r="D798" i="2"/>
  <c r="H798" i="2" s="1"/>
  <c r="B798" i="2"/>
  <c r="M797" i="2"/>
  <c r="P797" i="2" s="1"/>
  <c r="I797" i="2"/>
  <c r="D797" i="2"/>
  <c r="H797" i="2" s="1"/>
  <c r="B797" i="2"/>
  <c r="M796" i="2"/>
  <c r="I796" i="2"/>
  <c r="D796" i="2"/>
  <c r="H796" i="2" s="1"/>
  <c r="B796" i="2"/>
  <c r="M795" i="2"/>
  <c r="P795" i="2" s="1"/>
  <c r="I795" i="2"/>
  <c r="D795" i="2"/>
  <c r="H795" i="2" s="1"/>
  <c r="B795" i="2"/>
  <c r="M794" i="2"/>
  <c r="P794" i="2" s="1"/>
  <c r="I794" i="2"/>
  <c r="D794" i="2"/>
  <c r="H794" i="2" s="1"/>
  <c r="B794" i="2"/>
  <c r="M793" i="2"/>
  <c r="P793" i="2" s="1"/>
  <c r="I793" i="2"/>
  <c r="D793" i="2"/>
  <c r="H793" i="2" s="1"/>
  <c r="B793" i="2"/>
  <c r="M792" i="2"/>
  <c r="P792" i="2" s="1"/>
  <c r="I792" i="2"/>
  <c r="D792" i="2"/>
  <c r="H792" i="2" s="1"/>
  <c r="B792" i="2"/>
  <c r="M791" i="2"/>
  <c r="P791" i="2" s="1"/>
  <c r="I791" i="2"/>
  <c r="D791" i="2"/>
  <c r="H791" i="2" s="1"/>
  <c r="B791" i="2"/>
  <c r="M790" i="2"/>
  <c r="P790" i="2" s="1"/>
  <c r="I790" i="2"/>
  <c r="D790" i="2"/>
  <c r="H790" i="2" s="1"/>
  <c r="B790" i="2"/>
  <c r="M789" i="2"/>
  <c r="P789" i="2" s="1"/>
  <c r="I789" i="2"/>
  <c r="D789" i="2"/>
  <c r="H789" i="2" s="1"/>
  <c r="B789" i="2"/>
  <c r="M788" i="2"/>
  <c r="P788" i="2" s="1"/>
  <c r="I788" i="2"/>
  <c r="D788" i="2"/>
  <c r="H788" i="2" s="1"/>
  <c r="B788" i="2"/>
  <c r="M787" i="2"/>
  <c r="P787" i="2" s="1"/>
  <c r="I787" i="2"/>
  <c r="D787" i="2"/>
  <c r="H787" i="2" s="1"/>
  <c r="B787" i="2"/>
  <c r="M786" i="2"/>
  <c r="P786" i="2" s="1"/>
  <c r="I786" i="2"/>
  <c r="D786" i="2"/>
  <c r="H786" i="2" s="1"/>
  <c r="B786" i="2"/>
  <c r="M785" i="2"/>
  <c r="P785" i="2" s="1"/>
  <c r="I785" i="2"/>
  <c r="D785" i="2"/>
  <c r="H785" i="2" s="1"/>
  <c r="B785" i="2"/>
  <c r="M784" i="2"/>
  <c r="P784" i="2" s="1"/>
  <c r="I784" i="2"/>
  <c r="D784" i="2"/>
  <c r="H784" i="2" s="1"/>
  <c r="B784" i="2"/>
  <c r="M783" i="2"/>
  <c r="P783" i="2" s="1"/>
  <c r="I783" i="2"/>
  <c r="D783" i="2"/>
  <c r="H783" i="2" s="1"/>
  <c r="B783" i="2"/>
  <c r="M782" i="2"/>
  <c r="P782" i="2" s="1"/>
  <c r="I782" i="2"/>
  <c r="D782" i="2"/>
  <c r="H782" i="2" s="1"/>
  <c r="B782" i="2"/>
  <c r="M781" i="2"/>
  <c r="P781" i="2" s="1"/>
  <c r="I781" i="2"/>
  <c r="D781" i="2"/>
  <c r="H781" i="2" s="1"/>
  <c r="B781" i="2"/>
  <c r="M780" i="2"/>
  <c r="P780" i="2" s="1"/>
  <c r="I780" i="2"/>
  <c r="D780" i="2"/>
  <c r="H780" i="2" s="1"/>
  <c r="B780" i="2"/>
  <c r="M779" i="2"/>
  <c r="I779" i="2"/>
  <c r="D779" i="2"/>
  <c r="H779" i="2" s="1"/>
  <c r="B779" i="2"/>
  <c r="M778" i="2"/>
  <c r="P778" i="2" s="1"/>
  <c r="I778" i="2"/>
  <c r="D778" i="2"/>
  <c r="H778" i="2" s="1"/>
  <c r="B778" i="2"/>
  <c r="M777" i="2"/>
  <c r="P777" i="2" s="1"/>
  <c r="I777" i="2"/>
  <c r="D777" i="2"/>
  <c r="H777" i="2" s="1"/>
  <c r="B777" i="2"/>
  <c r="M776" i="2"/>
  <c r="P776" i="2" s="1"/>
  <c r="I776" i="2"/>
  <c r="D776" i="2"/>
  <c r="H776" i="2" s="1"/>
  <c r="B776" i="2"/>
  <c r="M775" i="2"/>
  <c r="P775" i="2" s="1"/>
  <c r="I775" i="2"/>
  <c r="D775" i="2"/>
  <c r="H775" i="2" s="1"/>
  <c r="B775" i="2"/>
  <c r="M774" i="2"/>
  <c r="P774" i="2" s="1"/>
  <c r="I774" i="2"/>
  <c r="D774" i="2"/>
  <c r="H774" i="2" s="1"/>
  <c r="B774" i="2"/>
  <c r="M773" i="2"/>
  <c r="P773" i="2" s="1"/>
  <c r="I773" i="2"/>
  <c r="D773" i="2"/>
  <c r="H773" i="2" s="1"/>
  <c r="B773" i="2"/>
  <c r="M772" i="2"/>
  <c r="P772" i="2" s="1"/>
  <c r="I772" i="2"/>
  <c r="D772" i="2"/>
  <c r="H772" i="2" s="1"/>
  <c r="B772" i="2"/>
  <c r="M771" i="2"/>
  <c r="P771" i="2" s="1"/>
  <c r="I771" i="2"/>
  <c r="D771" i="2"/>
  <c r="H771" i="2" s="1"/>
  <c r="B771" i="2"/>
  <c r="M770" i="2"/>
  <c r="P770" i="2" s="1"/>
  <c r="I770" i="2"/>
  <c r="D770" i="2"/>
  <c r="H770" i="2" s="1"/>
  <c r="B770" i="2"/>
  <c r="M769" i="2"/>
  <c r="P769" i="2" s="1"/>
  <c r="I769" i="2"/>
  <c r="D769" i="2"/>
  <c r="H769" i="2" s="1"/>
  <c r="B769" i="2"/>
  <c r="M768" i="2"/>
  <c r="P768" i="2" s="1"/>
  <c r="I768" i="2"/>
  <c r="D768" i="2"/>
  <c r="H768" i="2" s="1"/>
  <c r="B768" i="2"/>
  <c r="M767" i="2"/>
  <c r="P767" i="2" s="1"/>
  <c r="I767" i="2"/>
  <c r="D767" i="2"/>
  <c r="H767" i="2" s="1"/>
  <c r="B767" i="2"/>
  <c r="M766" i="2"/>
  <c r="P766" i="2" s="1"/>
  <c r="I766" i="2"/>
  <c r="D766" i="2"/>
  <c r="H766" i="2" s="1"/>
  <c r="B766" i="2"/>
  <c r="M765" i="2"/>
  <c r="P765" i="2" s="1"/>
  <c r="I765" i="2"/>
  <c r="D765" i="2"/>
  <c r="H765" i="2" s="1"/>
  <c r="B765" i="2"/>
  <c r="M764" i="2"/>
  <c r="P764" i="2" s="1"/>
  <c r="I764" i="2"/>
  <c r="D764" i="2"/>
  <c r="H764" i="2" s="1"/>
  <c r="B764" i="2"/>
  <c r="M763" i="2"/>
  <c r="P763" i="2" s="1"/>
  <c r="I763" i="2"/>
  <c r="D763" i="2"/>
  <c r="H763" i="2" s="1"/>
  <c r="B763" i="2"/>
  <c r="M762" i="2"/>
  <c r="P762" i="2" s="1"/>
  <c r="I762" i="2"/>
  <c r="D762" i="2"/>
  <c r="H762" i="2" s="1"/>
  <c r="B762" i="2"/>
  <c r="M761" i="2"/>
  <c r="P761" i="2" s="1"/>
  <c r="I761" i="2"/>
  <c r="D761" i="2"/>
  <c r="H761" i="2" s="1"/>
  <c r="B761" i="2"/>
  <c r="M760" i="2"/>
  <c r="P760" i="2" s="1"/>
  <c r="I760" i="2"/>
  <c r="D760" i="2"/>
  <c r="H760" i="2" s="1"/>
  <c r="B760" i="2"/>
  <c r="M759" i="2"/>
  <c r="P759" i="2" s="1"/>
  <c r="I759" i="2"/>
  <c r="D759" i="2"/>
  <c r="H759" i="2" s="1"/>
  <c r="B759" i="2"/>
  <c r="M758" i="2"/>
  <c r="P758" i="2" s="1"/>
  <c r="I758" i="2"/>
  <c r="D758" i="2"/>
  <c r="H758" i="2" s="1"/>
  <c r="B758" i="2"/>
  <c r="M757" i="2"/>
  <c r="P757" i="2" s="1"/>
  <c r="I757" i="2"/>
  <c r="D757" i="2"/>
  <c r="H757" i="2" s="1"/>
  <c r="B757" i="2"/>
  <c r="M756" i="2"/>
  <c r="P756" i="2" s="1"/>
  <c r="I756" i="2"/>
  <c r="D756" i="2"/>
  <c r="H756" i="2" s="1"/>
  <c r="B756" i="2"/>
  <c r="M755" i="2"/>
  <c r="P755" i="2" s="1"/>
  <c r="I755" i="2"/>
  <c r="D755" i="2"/>
  <c r="H755" i="2" s="1"/>
  <c r="B755" i="2"/>
  <c r="M754" i="2"/>
  <c r="P754" i="2" s="1"/>
  <c r="I754" i="2"/>
  <c r="D754" i="2"/>
  <c r="H754" i="2" s="1"/>
  <c r="B754" i="2"/>
  <c r="M753" i="2"/>
  <c r="P753" i="2" s="1"/>
  <c r="I753" i="2"/>
  <c r="D753" i="2"/>
  <c r="H753" i="2" s="1"/>
  <c r="B753" i="2"/>
  <c r="M752" i="2"/>
  <c r="P752" i="2" s="1"/>
  <c r="I752" i="2"/>
  <c r="D752" i="2"/>
  <c r="H752" i="2" s="1"/>
  <c r="B752" i="2"/>
  <c r="M751" i="2"/>
  <c r="P751" i="2" s="1"/>
  <c r="I751" i="2"/>
  <c r="D751" i="2"/>
  <c r="H751" i="2" s="1"/>
  <c r="B751" i="2"/>
  <c r="M750" i="2"/>
  <c r="P750" i="2" s="1"/>
  <c r="I750" i="2"/>
  <c r="D750" i="2"/>
  <c r="H750" i="2" s="1"/>
  <c r="B750" i="2"/>
  <c r="M749" i="2"/>
  <c r="P749" i="2" s="1"/>
  <c r="I749" i="2"/>
  <c r="D749" i="2"/>
  <c r="H749" i="2" s="1"/>
  <c r="B749" i="2"/>
  <c r="M748" i="2"/>
  <c r="P748" i="2" s="1"/>
  <c r="I748" i="2"/>
  <c r="D748" i="2"/>
  <c r="H748" i="2" s="1"/>
  <c r="B748" i="2"/>
  <c r="M747" i="2"/>
  <c r="P747" i="2" s="1"/>
  <c r="I747" i="2"/>
  <c r="D747" i="2"/>
  <c r="H747" i="2" s="1"/>
  <c r="B747" i="2"/>
  <c r="M746" i="2"/>
  <c r="P746" i="2" s="1"/>
  <c r="I746" i="2"/>
  <c r="D746" i="2"/>
  <c r="H746" i="2" s="1"/>
  <c r="B746" i="2"/>
  <c r="M745" i="2"/>
  <c r="P745" i="2" s="1"/>
  <c r="I745" i="2"/>
  <c r="D745" i="2"/>
  <c r="H745" i="2" s="1"/>
  <c r="B745" i="2"/>
  <c r="M744" i="2"/>
  <c r="P744" i="2" s="1"/>
  <c r="I744" i="2"/>
  <c r="D744" i="2"/>
  <c r="H744" i="2" s="1"/>
  <c r="B744" i="2"/>
  <c r="M743" i="2"/>
  <c r="P743" i="2" s="1"/>
  <c r="I743" i="2"/>
  <c r="D743" i="2"/>
  <c r="H743" i="2" s="1"/>
  <c r="B743" i="2"/>
  <c r="M742" i="2"/>
  <c r="P742" i="2" s="1"/>
  <c r="I742" i="2"/>
  <c r="D742" i="2"/>
  <c r="H742" i="2" s="1"/>
  <c r="B742" i="2"/>
  <c r="M741" i="2"/>
  <c r="P741" i="2" s="1"/>
  <c r="I741" i="2"/>
  <c r="D741" i="2"/>
  <c r="H741" i="2" s="1"/>
  <c r="B741" i="2"/>
  <c r="M740" i="2"/>
  <c r="P740" i="2" s="1"/>
  <c r="I740" i="2"/>
  <c r="D740" i="2"/>
  <c r="H740" i="2" s="1"/>
  <c r="B740" i="2"/>
  <c r="M739" i="2"/>
  <c r="P739" i="2" s="1"/>
  <c r="I739" i="2"/>
  <c r="D739" i="2"/>
  <c r="H739" i="2" s="1"/>
  <c r="B739" i="2"/>
  <c r="M738" i="2"/>
  <c r="P738" i="2" s="1"/>
  <c r="I738" i="2"/>
  <c r="D738" i="2"/>
  <c r="H738" i="2" s="1"/>
  <c r="B738" i="2"/>
  <c r="M737" i="2"/>
  <c r="P737" i="2" s="1"/>
  <c r="I737" i="2"/>
  <c r="D737" i="2"/>
  <c r="H737" i="2" s="1"/>
  <c r="B737" i="2"/>
  <c r="M736" i="2"/>
  <c r="P736" i="2" s="1"/>
  <c r="I736" i="2"/>
  <c r="D736" i="2"/>
  <c r="H736" i="2" s="1"/>
  <c r="B736" i="2"/>
  <c r="M735" i="2"/>
  <c r="P735" i="2" s="1"/>
  <c r="I735" i="2"/>
  <c r="D735" i="2"/>
  <c r="H735" i="2" s="1"/>
  <c r="B735" i="2"/>
  <c r="M734" i="2"/>
  <c r="P734" i="2" s="1"/>
  <c r="I734" i="2"/>
  <c r="D734" i="2"/>
  <c r="H734" i="2" s="1"/>
  <c r="B734" i="2"/>
  <c r="M733" i="2"/>
  <c r="P733" i="2" s="1"/>
  <c r="I733" i="2"/>
  <c r="D733" i="2"/>
  <c r="H733" i="2" s="1"/>
  <c r="B733" i="2"/>
  <c r="M732" i="2"/>
  <c r="P732" i="2" s="1"/>
  <c r="I732" i="2"/>
  <c r="D732" i="2"/>
  <c r="H732" i="2" s="1"/>
  <c r="B732" i="2"/>
  <c r="M731" i="2"/>
  <c r="P731" i="2" s="1"/>
  <c r="I731" i="2"/>
  <c r="D731" i="2"/>
  <c r="H731" i="2" s="1"/>
  <c r="B731" i="2"/>
  <c r="M730" i="2"/>
  <c r="I730" i="2"/>
  <c r="D730" i="2"/>
  <c r="H730" i="2" s="1"/>
  <c r="B730" i="2"/>
  <c r="M729" i="2"/>
  <c r="P729" i="2" s="1"/>
  <c r="I729" i="2"/>
  <c r="D729" i="2"/>
  <c r="H729" i="2" s="1"/>
  <c r="B729" i="2"/>
  <c r="M728" i="2"/>
  <c r="P728" i="2" s="1"/>
  <c r="I728" i="2"/>
  <c r="D728" i="2"/>
  <c r="H728" i="2" s="1"/>
  <c r="B728" i="2"/>
  <c r="M727" i="2"/>
  <c r="P727" i="2" s="1"/>
  <c r="I727" i="2"/>
  <c r="D727" i="2"/>
  <c r="H727" i="2" s="1"/>
  <c r="B727" i="2"/>
  <c r="M726" i="2"/>
  <c r="P726" i="2" s="1"/>
  <c r="I726" i="2"/>
  <c r="D726" i="2"/>
  <c r="H726" i="2" s="1"/>
  <c r="B726" i="2"/>
  <c r="M725" i="2"/>
  <c r="P725" i="2" s="1"/>
  <c r="I725" i="2"/>
  <c r="D725" i="2"/>
  <c r="H725" i="2" s="1"/>
  <c r="B725" i="2"/>
  <c r="M724" i="2"/>
  <c r="P724" i="2" s="1"/>
  <c r="I724" i="2"/>
  <c r="D724" i="2"/>
  <c r="H724" i="2" s="1"/>
  <c r="B724" i="2"/>
  <c r="M723" i="2"/>
  <c r="P723" i="2" s="1"/>
  <c r="I723" i="2"/>
  <c r="D723" i="2"/>
  <c r="H723" i="2" s="1"/>
  <c r="B723" i="2"/>
  <c r="M722" i="2"/>
  <c r="I722" i="2"/>
  <c r="D722" i="2"/>
  <c r="H722" i="2" s="1"/>
  <c r="B722" i="2"/>
  <c r="M721" i="2"/>
  <c r="P721" i="2" s="1"/>
  <c r="I721" i="2"/>
  <c r="D721" i="2"/>
  <c r="H721" i="2" s="1"/>
  <c r="B721" i="2"/>
  <c r="M720" i="2"/>
  <c r="I720" i="2"/>
  <c r="D720" i="2"/>
  <c r="H720" i="2" s="1"/>
  <c r="B720" i="2"/>
  <c r="M719" i="2"/>
  <c r="I719" i="2"/>
  <c r="D719" i="2"/>
  <c r="H719" i="2" s="1"/>
  <c r="B719" i="2"/>
  <c r="M718" i="2"/>
  <c r="P718" i="2" s="1"/>
  <c r="I718" i="2"/>
  <c r="D718" i="2"/>
  <c r="H718" i="2" s="1"/>
  <c r="B718" i="2"/>
  <c r="M717" i="2"/>
  <c r="P717" i="2" s="1"/>
  <c r="I717" i="2"/>
  <c r="D717" i="2"/>
  <c r="H717" i="2" s="1"/>
  <c r="B717" i="2"/>
  <c r="M716" i="2"/>
  <c r="P716" i="2" s="1"/>
  <c r="I716" i="2"/>
  <c r="D716" i="2"/>
  <c r="H716" i="2" s="1"/>
  <c r="B716" i="2"/>
  <c r="M715" i="2"/>
  <c r="P715" i="2" s="1"/>
  <c r="I715" i="2"/>
  <c r="D715" i="2"/>
  <c r="H715" i="2" s="1"/>
  <c r="B715" i="2"/>
  <c r="M714" i="2"/>
  <c r="P714" i="2" s="1"/>
  <c r="I714" i="2"/>
  <c r="D714" i="2"/>
  <c r="H714" i="2" s="1"/>
  <c r="B714" i="2"/>
  <c r="M713" i="2"/>
  <c r="P713" i="2" s="1"/>
  <c r="I713" i="2"/>
  <c r="D713" i="2"/>
  <c r="H713" i="2" s="1"/>
  <c r="B713" i="2"/>
  <c r="M712" i="2"/>
  <c r="P712" i="2" s="1"/>
  <c r="I712" i="2"/>
  <c r="D712" i="2"/>
  <c r="H712" i="2" s="1"/>
  <c r="B712" i="2"/>
  <c r="M711" i="2"/>
  <c r="P711" i="2" s="1"/>
  <c r="I711" i="2"/>
  <c r="D711" i="2"/>
  <c r="H711" i="2" s="1"/>
  <c r="B711" i="2"/>
  <c r="M710" i="2"/>
  <c r="P710" i="2" s="1"/>
  <c r="I710" i="2"/>
  <c r="D710" i="2"/>
  <c r="H710" i="2" s="1"/>
  <c r="B710" i="2"/>
  <c r="M709" i="2"/>
  <c r="I709" i="2"/>
  <c r="D709" i="2"/>
  <c r="H709" i="2" s="1"/>
  <c r="B709" i="2"/>
  <c r="M708" i="2"/>
  <c r="P708" i="2" s="1"/>
  <c r="I708" i="2"/>
  <c r="D708" i="2"/>
  <c r="H708" i="2" s="1"/>
  <c r="B708" i="2"/>
  <c r="M707" i="2"/>
  <c r="P707" i="2" s="1"/>
  <c r="I707" i="2"/>
  <c r="D707" i="2"/>
  <c r="H707" i="2" s="1"/>
  <c r="B707" i="2"/>
  <c r="M706" i="2"/>
  <c r="P706" i="2" s="1"/>
  <c r="I706" i="2"/>
  <c r="D706" i="2"/>
  <c r="H706" i="2" s="1"/>
  <c r="B706" i="2"/>
  <c r="M705" i="2"/>
  <c r="P705" i="2" s="1"/>
  <c r="I705" i="2"/>
  <c r="D705" i="2"/>
  <c r="H705" i="2" s="1"/>
  <c r="B705" i="2"/>
  <c r="M704" i="2"/>
  <c r="P704" i="2" s="1"/>
  <c r="I704" i="2"/>
  <c r="D704" i="2"/>
  <c r="H704" i="2" s="1"/>
  <c r="B704" i="2"/>
  <c r="M703" i="2"/>
  <c r="P703" i="2" s="1"/>
  <c r="I703" i="2"/>
  <c r="D703" i="2"/>
  <c r="H703" i="2" s="1"/>
  <c r="B703" i="2"/>
  <c r="M702" i="2"/>
  <c r="P702" i="2" s="1"/>
  <c r="I702" i="2"/>
  <c r="D702" i="2"/>
  <c r="H702" i="2" s="1"/>
  <c r="B702" i="2"/>
  <c r="M701" i="2"/>
  <c r="P701" i="2" s="1"/>
  <c r="I701" i="2"/>
  <c r="D701" i="2"/>
  <c r="H701" i="2" s="1"/>
  <c r="B701" i="2"/>
  <c r="M700" i="2"/>
  <c r="P700" i="2" s="1"/>
  <c r="I700" i="2"/>
  <c r="D700" i="2"/>
  <c r="H700" i="2" s="1"/>
  <c r="B700" i="2"/>
  <c r="M699" i="2"/>
  <c r="P699" i="2" s="1"/>
  <c r="I699" i="2"/>
  <c r="D699" i="2"/>
  <c r="H699" i="2" s="1"/>
  <c r="B699" i="2"/>
  <c r="M698" i="2"/>
  <c r="P698" i="2" s="1"/>
  <c r="I698" i="2"/>
  <c r="D698" i="2"/>
  <c r="H698" i="2" s="1"/>
  <c r="B698" i="2"/>
  <c r="M697" i="2"/>
  <c r="P697" i="2" s="1"/>
  <c r="I697" i="2"/>
  <c r="D697" i="2"/>
  <c r="H697" i="2" s="1"/>
  <c r="B697" i="2"/>
  <c r="M696" i="2"/>
  <c r="P696" i="2" s="1"/>
  <c r="I696" i="2"/>
  <c r="D696" i="2"/>
  <c r="H696" i="2" s="1"/>
  <c r="B696" i="2"/>
  <c r="M695" i="2"/>
  <c r="P695" i="2" s="1"/>
  <c r="I695" i="2"/>
  <c r="D695" i="2"/>
  <c r="H695" i="2" s="1"/>
  <c r="B695" i="2"/>
  <c r="M694" i="2"/>
  <c r="P694" i="2" s="1"/>
  <c r="I694" i="2"/>
  <c r="D694" i="2"/>
  <c r="H694" i="2" s="1"/>
  <c r="B694" i="2"/>
  <c r="M693" i="2"/>
  <c r="P693" i="2" s="1"/>
  <c r="I693" i="2"/>
  <c r="D693" i="2"/>
  <c r="H693" i="2" s="1"/>
  <c r="B693" i="2"/>
  <c r="M692" i="2"/>
  <c r="P692" i="2" s="1"/>
  <c r="I692" i="2"/>
  <c r="D692" i="2"/>
  <c r="H692" i="2" s="1"/>
  <c r="B692" i="2"/>
  <c r="M691" i="2"/>
  <c r="P691" i="2" s="1"/>
  <c r="I691" i="2"/>
  <c r="D691" i="2"/>
  <c r="H691" i="2" s="1"/>
  <c r="B691" i="2"/>
  <c r="M690" i="2"/>
  <c r="P690" i="2" s="1"/>
  <c r="I690" i="2"/>
  <c r="D690" i="2"/>
  <c r="H690" i="2" s="1"/>
  <c r="B690" i="2"/>
  <c r="M689" i="2"/>
  <c r="P689" i="2" s="1"/>
  <c r="I689" i="2"/>
  <c r="D689" i="2"/>
  <c r="H689" i="2" s="1"/>
  <c r="B689" i="2"/>
  <c r="M688" i="2"/>
  <c r="P688" i="2" s="1"/>
  <c r="I688" i="2"/>
  <c r="D688" i="2"/>
  <c r="H688" i="2" s="1"/>
  <c r="B688" i="2"/>
  <c r="M687" i="2"/>
  <c r="P687" i="2" s="1"/>
  <c r="I687" i="2"/>
  <c r="D687" i="2"/>
  <c r="H687" i="2" s="1"/>
  <c r="B687" i="2"/>
  <c r="M686" i="2"/>
  <c r="P686" i="2" s="1"/>
  <c r="I686" i="2"/>
  <c r="D686" i="2"/>
  <c r="H686" i="2" s="1"/>
  <c r="B686" i="2"/>
  <c r="M685" i="2"/>
  <c r="P685" i="2" s="1"/>
  <c r="I685" i="2"/>
  <c r="D685" i="2"/>
  <c r="H685" i="2" s="1"/>
  <c r="B685" i="2"/>
  <c r="M684" i="2"/>
  <c r="P684" i="2" s="1"/>
  <c r="I684" i="2"/>
  <c r="D684" i="2"/>
  <c r="H684" i="2" s="1"/>
  <c r="B684" i="2"/>
  <c r="M683" i="2"/>
  <c r="P683" i="2" s="1"/>
  <c r="I683" i="2"/>
  <c r="D683" i="2"/>
  <c r="H683" i="2" s="1"/>
  <c r="B683" i="2"/>
  <c r="M682" i="2"/>
  <c r="P682" i="2" s="1"/>
  <c r="I682" i="2"/>
  <c r="D682" i="2"/>
  <c r="H682" i="2" s="1"/>
  <c r="B682" i="2"/>
  <c r="M681" i="2"/>
  <c r="P681" i="2" s="1"/>
  <c r="I681" i="2"/>
  <c r="D681" i="2"/>
  <c r="H681" i="2" s="1"/>
  <c r="B681" i="2"/>
  <c r="M680" i="2"/>
  <c r="P680" i="2" s="1"/>
  <c r="I680" i="2"/>
  <c r="D680" i="2"/>
  <c r="H680" i="2" s="1"/>
  <c r="B680" i="2"/>
  <c r="M679" i="2"/>
  <c r="P679" i="2" s="1"/>
  <c r="I679" i="2"/>
  <c r="D679" i="2"/>
  <c r="H679" i="2" s="1"/>
  <c r="B679" i="2"/>
  <c r="M678" i="2"/>
  <c r="I678" i="2"/>
  <c r="D678" i="2"/>
  <c r="H678" i="2" s="1"/>
  <c r="B678" i="2"/>
  <c r="M677" i="2"/>
  <c r="P677" i="2" s="1"/>
  <c r="I677" i="2"/>
  <c r="D677" i="2"/>
  <c r="H677" i="2" s="1"/>
  <c r="B677" i="2"/>
  <c r="M676" i="2"/>
  <c r="P676" i="2" s="1"/>
  <c r="I676" i="2"/>
  <c r="D676" i="2"/>
  <c r="H676" i="2" s="1"/>
  <c r="B676" i="2"/>
  <c r="M675" i="2"/>
  <c r="P675" i="2" s="1"/>
  <c r="I675" i="2"/>
  <c r="D675" i="2"/>
  <c r="H675" i="2" s="1"/>
  <c r="B675" i="2"/>
  <c r="M674" i="2"/>
  <c r="P674" i="2" s="1"/>
  <c r="I674" i="2"/>
  <c r="D674" i="2"/>
  <c r="H674" i="2" s="1"/>
  <c r="B674" i="2"/>
  <c r="M673" i="2"/>
  <c r="P673" i="2" s="1"/>
  <c r="I673" i="2"/>
  <c r="D673" i="2"/>
  <c r="H673" i="2" s="1"/>
  <c r="B673" i="2"/>
  <c r="M672" i="2"/>
  <c r="P672" i="2" s="1"/>
  <c r="I672" i="2"/>
  <c r="D672" i="2"/>
  <c r="H672" i="2" s="1"/>
  <c r="B672" i="2"/>
  <c r="M671" i="2"/>
  <c r="P671" i="2" s="1"/>
  <c r="I671" i="2"/>
  <c r="D671" i="2"/>
  <c r="H671" i="2" s="1"/>
  <c r="B671" i="2"/>
  <c r="M670" i="2"/>
  <c r="P670" i="2" s="1"/>
  <c r="I670" i="2"/>
  <c r="D670" i="2"/>
  <c r="H670" i="2" s="1"/>
  <c r="B670" i="2"/>
  <c r="M669" i="2"/>
  <c r="P669" i="2" s="1"/>
  <c r="I669" i="2"/>
  <c r="D669" i="2"/>
  <c r="H669" i="2" s="1"/>
  <c r="B669" i="2"/>
  <c r="M668" i="2"/>
  <c r="P668" i="2" s="1"/>
  <c r="I668" i="2"/>
  <c r="D668" i="2"/>
  <c r="H668" i="2" s="1"/>
  <c r="B668" i="2"/>
  <c r="M667" i="2"/>
  <c r="P667" i="2" s="1"/>
  <c r="I667" i="2"/>
  <c r="D667" i="2"/>
  <c r="H667" i="2" s="1"/>
  <c r="B667" i="2"/>
  <c r="M666" i="2"/>
  <c r="P666" i="2" s="1"/>
  <c r="I666" i="2"/>
  <c r="D666" i="2"/>
  <c r="H666" i="2" s="1"/>
  <c r="B666" i="2"/>
  <c r="M665" i="2"/>
  <c r="P665" i="2" s="1"/>
  <c r="I665" i="2"/>
  <c r="D665" i="2"/>
  <c r="H665" i="2" s="1"/>
  <c r="B665" i="2"/>
  <c r="M664" i="2"/>
  <c r="P664" i="2" s="1"/>
  <c r="I664" i="2"/>
  <c r="D664" i="2"/>
  <c r="H664" i="2" s="1"/>
  <c r="B664" i="2"/>
  <c r="M663" i="2"/>
  <c r="P663" i="2" s="1"/>
  <c r="I663" i="2"/>
  <c r="D663" i="2"/>
  <c r="H663" i="2" s="1"/>
  <c r="B663" i="2"/>
  <c r="M662" i="2"/>
  <c r="P662" i="2" s="1"/>
  <c r="I662" i="2"/>
  <c r="D662" i="2"/>
  <c r="H662" i="2" s="1"/>
  <c r="B662" i="2"/>
  <c r="M661" i="2"/>
  <c r="P661" i="2" s="1"/>
  <c r="I661" i="2"/>
  <c r="D661" i="2"/>
  <c r="H661" i="2" s="1"/>
  <c r="B661" i="2"/>
  <c r="M660" i="2"/>
  <c r="P660" i="2" s="1"/>
  <c r="I660" i="2"/>
  <c r="D660" i="2"/>
  <c r="H660" i="2" s="1"/>
  <c r="B660" i="2"/>
  <c r="M659" i="2"/>
  <c r="P659" i="2" s="1"/>
  <c r="I659" i="2"/>
  <c r="D659" i="2"/>
  <c r="H659" i="2" s="1"/>
  <c r="B659" i="2"/>
  <c r="M658" i="2"/>
  <c r="P658" i="2" s="1"/>
  <c r="I658" i="2"/>
  <c r="D658" i="2"/>
  <c r="H658" i="2" s="1"/>
  <c r="B658" i="2"/>
  <c r="M657" i="2"/>
  <c r="P657" i="2" s="1"/>
  <c r="I657" i="2"/>
  <c r="D657" i="2"/>
  <c r="H657" i="2" s="1"/>
  <c r="B657" i="2"/>
  <c r="M656" i="2"/>
  <c r="P656" i="2" s="1"/>
  <c r="I656" i="2"/>
  <c r="D656" i="2"/>
  <c r="H656" i="2" s="1"/>
  <c r="B656" i="2"/>
  <c r="M655" i="2"/>
  <c r="P655" i="2" s="1"/>
  <c r="I655" i="2"/>
  <c r="D655" i="2"/>
  <c r="H655" i="2" s="1"/>
  <c r="B655" i="2"/>
  <c r="M654" i="2"/>
  <c r="P654" i="2" s="1"/>
  <c r="I654" i="2"/>
  <c r="D654" i="2"/>
  <c r="H654" i="2" s="1"/>
  <c r="B654" i="2"/>
  <c r="M653" i="2"/>
  <c r="P653" i="2" s="1"/>
  <c r="I653" i="2"/>
  <c r="D653" i="2"/>
  <c r="H653" i="2" s="1"/>
  <c r="B653" i="2"/>
  <c r="M652" i="2"/>
  <c r="P652" i="2" s="1"/>
  <c r="I652" i="2"/>
  <c r="D652" i="2"/>
  <c r="H652" i="2" s="1"/>
  <c r="B652" i="2"/>
  <c r="M651" i="2"/>
  <c r="P651" i="2" s="1"/>
  <c r="I651" i="2"/>
  <c r="D651" i="2"/>
  <c r="H651" i="2" s="1"/>
  <c r="B651" i="2"/>
  <c r="M650" i="2"/>
  <c r="P650" i="2" s="1"/>
  <c r="I650" i="2"/>
  <c r="D650" i="2"/>
  <c r="H650" i="2" s="1"/>
  <c r="B650" i="2"/>
  <c r="M649" i="2"/>
  <c r="P649" i="2" s="1"/>
  <c r="I649" i="2"/>
  <c r="D649" i="2"/>
  <c r="H649" i="2" s="1"/>
  <c r="B649" i="2"/>
  <c r="M648" i="2"/>
  <c r="P648" i="2" s="1"/>
  <c r="I648" i="2"/>
  <c r="D648" i="2"/>
  <c r="H648" i="2" s="1"/>
  <c r="B648" i="2"/>
  <c r="M647" i="2"/>
  <c r="P647" i="2" s="1"/>
  <c r="I647" i="2"/>
  <c r="D647" i="2"/>
  <c r="H647" i="2" s="1"/>
  <c r="B647" i="2"/>
  <c r="M646" i="2"/>
  <c r="P646" i="2" s="1"/>
  <c r="I646" i="2"/>
  <c r="D646" i="2"/>
  <c r="H646" i="2" s="1"/>
  <c r="B646" i="2"/>
  <c r="M645" i="2"/>
  <c r="P645" i="2" s="1"/>
  <c r="I645" i="2"/>
  <c r="D645" i="2"/>
  <c r="H645" i="2" s="1"/>
  <c r="B645" i="2"/>
  <c r="M644" i="2"/>
  <c r="P644" i="2" s="1"/>
  <c r="I644" i="2"/>
  <c r="D644" i="2"/>
  <c r="H644" i="2" s="1"/>
  <c r="B644" i="2"/>
  <c r="M643" i="2"/>
  <c r="P643" i="2" s="1"/>
  <c r="I643" i="2"/>
  <c r="D643" i="2"/>
  <c r="H643" i="2" s="1"/>
  <c r="B643" i="2"/>
  <c r="M642" i="2"/>
  <c r="P642" i="2" s="1"/>
  <c r="I642" i="2"/>
  <c r="D642" i="2"/>
  <c r="H642" i="2" s="1"/>
  <c r="B642" i="2"/>
  <c r="M641" i="2"/>
  <c r="P641" i="2" s="1"/>
  <c r="I641" i="2"/>
  <c r="D641" i="2"/>
  <c r="H641" i="2" s="1"/>
  <c r="B641" i="2"/>
  <c r="M640" i="2"/>
  <c r="P640" i="2" s="1"/>
  <c r="I640" i="2"/>
  <c r="D640" i="2"/>
  <c r="H640" i="2" s="1"/>
  <c r="B640" i="2"/>
  <c r="M639" i="2"/>
  <c r="P639" i="2" s="1"/>
  <c r="I639" i="2"/>
  <c r="D639" i="2"/>
  <c r="H639" i="2" s="1"/>
  <c r="B639" i="2"/>
  <c r="M638" i="2"/>
  <c r="P638" i="2" s="1"/>
  <c r="I638" i="2"/>
  <c r="D638" i="2"/>
  <c r="H638" i="2" s="1"/>
  <c r="B638" i="2"/>
  <c r="M637" i="2"/>
  <c r="P637" i="2" s="1"/>
  <c r="I637" i="2"/>
  <c r="D637" i="2"/>
  <c r="H637" i="2" s="1"/>
  <c r="B637" i="2"/>
  <c r="M636" i="2"/>
  <c r="P636" i="2" s="1"/>
  <c r="I636" i="2"/>
  <c r="D636" i="2"/>
  <c r="H636" i="2" s="1"/>
  <c r="B636" i="2"/>
  <c r="M635" i="2"/>
  <c r="P635" i="2" s="1"/>
  <c r="I635" i="2"/>
  <c r="D635" i="2"/>
  <c r="H635" i="2" s="1"/>
  <c r="B635" i="2"/>
  <c r="M634" i="2"/>
  <c r="P634" i="2" s="1"/>
  <c r="I634" i="2"/>
  <c r="D634" i="2"/>
  <c r="H634" i="2" s="1"/>
  <c r="B634" i="2"/>
  <c r="M633" i="2"/>
  <c r="P633" i="2" s="1"/>
  <c r="I633" i="2"/>
  <c r="D633" i="2"/>
  <c r="H633" i="2" s="1"/>
  <c r="B633" i="2"/>
  <c r="M632" i="2"/>
  <c r="P632" i="2" s="1"/>
  <c r="I632" i="2"/>
  <c r="D632" i="2"/>
  <c r="H632" i="2" s="1"/>
  <c r="B632" i="2"/>
  <c r="M631" i="2"/>
  <c r="P631" i="2" s="1"/>
  <c r="I631" i="2"/>
  <c r="D631" i="2"/>
  <c r="H631" i="2" s="1"/>
  <c r="B631" i="2"/>
  <c r="M630" i="2"/>
  <c r="P630" i="2" s="1"/>
  <c r="I630" i="2"/>
  <c r="D630" i="2"/>
  <c r="H630" i="2" s="1"/>
  <c r="B630" i="2"/>
  <c r="M629" i="2"/>
  <c r="P629" i="2" s="1"/>
  <c r="I629" i="2"/>
  <c r="D629" i="2"/>
  <c r="H629" i="2" s="1"/>
  <c r="B629" i="2"/>
  <c r="M628" i="2"/>
  <c r="P628" i="2" s="1"/>
  <c r="I628" i="2"/>
  <c r="D628" i="2"/>
  <c r="H628" i="2" s="1"/>
  <c r="B628" i="2"/>
  <c r="M627" i="2"/>
  <c r="P627" i="2" s="1"/>
  <c r="I627" i="2"/>
  <c r="D627" i="2"/>
  <c r="H627" i="2" s="1"/>
  <c r="B627" i="2"/>
  <c r="M626" i="2"/>
  <c r="P626" i="2" s="1"/>
  <c r="I626" i="2"/>
  <c r="D626" i="2"/>
  <c r="H626" i="2" s="1"/>
  <c r="B626" i="2"/>
  <c r="M625" i="2"/>
  <c r="P625" i="2" s="1"/>
  <c r="I625" i="2"/>
  <c r="D625" i="2"/>
  <c r="H625" i="2" s="1"/>
  <c r="B625" i="2"/>
  <c r="M624" i="2"/>
  <c r="P624" i="2" s="1"/>
  <c r="I624" i="2"/>
  <c r="D624" i="2"/>
  <c r="H624" i="2" s="1"/>
  <c r="B624" i="2"/>
  <c r="M623" i="2"/>
  <c r="P623" i="2" s="1"/>
  <c r="I623" i="2"/>
  <c r="D623" i="2"/>
  <c r="H623" i="2" s="1"/>
  <c r="B623" i="2"/>
  <c r="M622" i="2"/>
  <c r="P622" i="2" s="1"/>
  <c r="I622" i="2"/>
  <c r="D622" i="2"/>
  <c r="H622" i="2" s="1"/>
  <c r="B622" i="2"/>
  <c r="M621" i="2"/>
  <c r="P621" i="2" s="1"/>
  <c r="I621" i="2"/>
  <c r="D621" i="2"/>
  <c r="H621" i="2" s="1"/>
  <c r="B621" i="2"/>
  <c r="M620" i="2"/>
  <c r="P620" i="2" s="1"/>
  <c r="I620" i="2"/>
  <c r="D620" i="2"/>
  <c r="H620" i="2" s="1"/>
  <c r="B620" i="2"/>
  <c r="M619" i="2"/>
  <c r="P619" i="2" s="1"/>
  <c r="I619" i="2"/>
  <c r="D619" i="2"/>
  <c r="H619" i="2" s="1"/>
  <c r="B619" i="2"/>
  <c r="M618" i="2"/>
  <c r="P618" i="2" s="1"/>
  <c r="I618" i="2"/>
  <c r="D618" i="2"/>
  <c r="H618" i="2" s="1"/>
  <c r="B618" i="2"/>
  <c r="M617" i="2"/>
  <c r="P617" i="2" s="1"/>
  <c r="I617" i="2"/>
  <c r="D617" i="2"/>
  <c r="H617" i="2" s="1"/>
  <c r="B617" i="2"/>
  <c r="M616" i="2"/>
  <c r="P616" i="2" s="1"/>
  <c r="I616" i="2"/>
  <c r="D616" i="2"/>
  <c r="H616" i="2" s="1"/>
  <c r="B616" i="2"/>
  <c r="M615" i="2"/>
  <c r="P615" i="2" s="1"/>
  <c r="I615" i="2"/>
  <c r="D615" i="2"/>
  <c r="H615" i="2" s="1"/>
  <c r="B615" i="2"/>
  <c r="M614" i="2"/>
  <c r="P614" i="2" s="1"/>
  <c r="I614" i="2"/>
  <c r="D614" i="2"/>
  <c r="H614" i="2" s="1"/>
  <c r="B614" i="2"/>
  <c r="M613" i="2"/>
  <c r="P613" i="2" s="1"/>
  <c r="I613" i="2"/>
  <c r="D613" i="2"/>
  <c r="H613" i="2" s="1"/>
  <c r="B613" i="2"/>
  <c r="M612" i="2"/>
  <c r="P612" i="2" s="1"/>
  <c r="I612" i="2"/>
  <c r="D612" i="2"/>
  <c r="H612" i="2" s="1"/>
  <c r="B612" i="2"/>
  <c r="M611" i="2"/>
  <c r="P611" i="2" s="1"/>
  <c r="I611" i="2"/>
  <c r="D611" i="2"/>
  <c r="H611" i="2" s="1"/>
  <c r="B611" i="2"/>
  <c r="M610" i="2"/>
  <c r="P610" i="2" s="1"/>
  <c r="I610" i="2"/>
  <c r="D610" i="2"/>
  <c r="H610" i="2" s="1"/>
  <c r="B610" i="2"/>
  <c r="M609" i="2"/>
  <c r="P609" i="2" s="1"/>
  <c r="I609" i="2"/>
  <c r="D609" i="2"/>
  <c r="H609" i="2" s="1"/>
  <c r="B609" i="2"/>
  <c r="M608" i="2"/>
  <c r="P608" i="2" s="1"/>
  <c r="I608" i="2"/>
  <c r="D608" i="2"/>
  <c r="H608" i="2" s="1"/>
  <c r="B608" i="2"/>
  <c r="M607" i="2"/>
  <c r="P607" i="2" s="1"/>
  <c r="I607" i="2"/>
  <c r="D607" i="2"/>
  <c r="H607" i="2" s="1"/>
  <c r="B607" i="2"/>
  <c r="M606" i="2"/>
  <c r="P606" i="2" s="1"/>
  <c r="I606" i="2"/>
  <c r="D606" i="2"/>
  <c r="H606" i="2" s="1"/>
  <c r="B606" i="2"/>
  <c r="M605" i="2"/>
  <c r="P605" i="2" s="1"/>
  <c r="I605" i="2"/>
  <c r="D605" i="2"/>
  <c r="H605" i="2" s="1"/>
  <c r="B605" i="2"/>
  <c r="M604" i="2"/>
  <c r="P604" i="2" s="1"/>
  <c r="I604" i="2"/>
  <c r="D604" i="2"/>
  <c r="H604" i="2" s="1"/>
  <c r="B604" i="2"/>
  <c r="M603" i="2"/>
  <c r="P603" i="2" s="1"/>
  <c r="I603" i="2"/>
  <c r="D603" i="2"/>
  <c r="H603" i="2" s="1"/>
  <c r="B603" i="2"/>
  <c r="M602" i="2"/>
  <c r="P602" i="2" s="1"/>
  <c r="I602" i="2"/>
  <c r="D602" i="2"/>
  <c r="H602" i="2" s="1"/>
  <c r="B602" i="2"/>
  <c r="M601" i="2"/>
  <c r="P601" i="2" s="1"/>
  <c r="I601" i="2"/>
  <c r="D601" i="2"/>
  <c r="H601" i="2" s="1"/>
  <c r="B601" i="2"/>
  <c r="M600" i="2"/>
  <c r="P600" i="2" s="1"/>
  <c r="I600" i="2"/>
  <c r="D600" i="2"/>
  <c r="H600" i="2" s="1"/>
  <c r="B600" i="2"/>
  <c r="M599" i="2"/>
  <c r="P599" i="2" s="1"/>
  <c r="I599" i="2"/>
  <c r="D599" i="2"/>
  <c r="H599" i="2" s="1"/>
  <c r="B599" i="2"/>
  <c r="M598" i="2"/>
  <c r="P598" i="2" s="1"/>
  <c r="I598" i="2"/>
  <c r="D598" i="2"/>
  <c r="H598" i="2" s="1"/>
  <c r="B598" i="2"/>
  <c r="M597" i="2"/>
  <c r="P597" i="2" s="1"/>
  <c r="I597" i="2"/>
  <c r="D597" i="2"/>
  <c r="H597" i="2" s="1"/>
  <c r="B597" i="2"/>
  <c r="M596" i="2"/>
  <c r="P596" i="2" s="1"/>
  <c r="I596" i="2"/>
  <c r="D596" i="2"/>
  <c r="H596" i="2" s="1"/>
  <c r="B596" i="2"/>
  <c r="M595" i="2"/>
  <c r="P595" i="2" s="1"/>
  <c r="I595" i="2"/>
  <c r="D595" i="2"/>
  <c r="H595" i="2" s="1"/>
  <c r="B595" i="2"/>
  <c r="M594" i="2"/>
  <c r="P594" i="2" s="1"/>
  <c r="I594" i="2"/>
  <c r="D594" i="2"/>
  <c r="H594" i="2" s="1"/>
  <c r="B594" i="2"/>
  <c r="M593" i="2"/>
  <c r="P593" i="2" s="1"/>
  <c r="I593" i="2"/>
  <c r="D593" i="2"/>
  <c r="H593" i="2" s="1"/>
  <c r="B593" i="2"/>
  <c r="M592" i="2"/>
  <c r="P592" i="2" s="1"/>
  <c r="I592" i="2"/>
  <c r="D592" i="2"/>
  <c r="H592" i="2" s="1"/>
  <c r="B592" i="2"/>
  <c r="M591" i="2"/>
  <c r="P591" i="2" s="1"/>
  <c r="I591" i="2"/>
  <c r="D591" i="2"/>
  <c r="H591" i="2" s="1"/>
  <c r="B591" i="2"/>
  <c r="M590" i="2"/>
  <c r="P590" i="2" s="1"/>
  <c r="I590" i="2"/>
  <c r="D590" i="2"/>
  <c r="H590" i="2" s="1"/>
  <c r="B590" i="2"/>
  <c r="M589" i="2"/>
  <c r="P589" i="2" s="1"/>
  <c r="I589" i="2"/>
  <c r="D589" i="2"/>
  <c r="H589" i="2" s="1"/>
  <c r="B589" i="2"/>
  <c r="M588" i="2"/>
  <c r="P588" i="2" s="1"/>
  <c r="I588" i="2"/>
  <c r="D588" i="2"/>
  <c r="H588" i="2" s="1"/>
  <c r="B588" i="2"/>
  <c r="M587" i="2"/>
  <c r="P587" i="2" s="1"/>
  <c r="I587" i="2"/>
  <c r="D587" i="2"/>
  <c r="H587" i="2" s="1"/>
  <c r="B587" i="2"/>
  <c r="M586" i="2"/>
  <c r="P586" i="2" s="1"/>
  <c r="I586" i="2"/>
  <c r="D586" i="2"/>
  <c r="H586" i="2" s="1"/>
  <c r="B586" i="2"/>
  <c r="M585" i="2"/>
  <c r="P585" i="2" s="1"/>
  <c r="I585" i="2"/>
  <c r="D585" i="2"/>
  <c r="H585" i="2" s="1"/>
  <c r="B585" i="2"/>
  <c r="M584" i="2"/>
  <c r="P584" i="2" s="1"/>
  <c r="I584" i="2"/>
  <c r="D584" i="2"/>
  <c r="H584" i="2" s="1"/>
  <c r="B584" i="2"/>
  <c r="M583" i="2"/>
  <c r="P583" i="2" s="1"/>
  <c r="I583" i="2"/>
  <c r="D583" i="2"/>
  <c r="H583" i="2" s="1"/>
  <c r="B583" i="2"/>
  <c r="M582" i="2"/>
  <c r="P582" i="2" s="1"/>
  <c r="I582" i="2"/>
  <c r="D582" i="2"/>
  <c r="H582" i="2" s="1"/>
  <c r="B582" i="2"/>
  <c r="M581" i="2"/>
  <c r="P581" i="2" s="1"/>
  <c r="I581" i="2"/>
  <c r="D581" i="2"/>
  <c r="H581" i="2" s="1"/>
  <c r="B581" i="2"/>
  <c r="M580" i="2"/>
  <c r="P580" i="2" s="1"/>
  <c r="I580" i="2"/>
  <c r="D580" i="2"/>
  <c r="H580" i="2" s="1"/>
  <c r="B580" i="2"/>
  <c r="M579" i="2"/>
  <c r="P579" i="2" s="1"/>
  <c r="I579" i="2"/>
  <c r="D579" i="2"/>
  <c r="H579" i="2" s="1"/>
  <c r="B579" i="2"/>
  <c r="M578" i="2"/>
  <c r="P578" i="2" s="1"/>
  <c r="I578" i="2"/>
  <c r="D578" i="2"/>
  <c r="H578" i="2" s="1"/>
  <c r="B578" i="2"/>
  <c r="M577" i="2"/>
  <c r="P577" i="2" s="1"/>
  <c r="I577" i="2"/>
  <c r="D577" i="2"/>
  <c r="H577" i="2" s="1"/>
  <c r="B577" i="2"/>
  <c r="M576" i="2"/>
  <c r="P576" i="2" s="1"/>
  <c r="I576" i="2"/>
  <c r="D576" i="2"/>
  <c r="H576" i="2" s="1"/>
  <c r="B576" i="2"/>
  <c r="M575" i="2"/>
  <c r="P575" i="2" s="1"/>
  <c r="I575" i="2"/>
  <c r="D575" i="2"/>
  <c r="H575" i="2" s="1"/>
  <c r="B575" i="2"/>
  <c r="M574" i="2"/>
  <c r="P574" i="2" s="1"/>
  <c r="I574" i="2"/>
  <c r="D574" i="2"/>
  <c r="H574" i="2" s="1"/>
  <c r="B574" i="2"/>
  <c r="M573" i="2"/>
  <c r="P573" i="2" s="1"/>
  <c r="I573" i="2"/>
  <c r="D573" i="2"/>
  <c r="H573" i="2" s="1"/>
  <c r="B573" i="2"/>
  <c r="M572" i="2"/>
  <c r="P572" i="2" s="1"/>
  <c r="I572" i="2"/>
  <c r="D572" i="2"/>
  <c r="H572" i="2" s="1"/>
  <c r="B572" i="2"/>
  <c r="M571" i="2"/>
  <c r="P571" i="2" s="1"/>
  <c r="I571" i="2"/>
  <c r="D571" i="2"/>
  <c r="H571" i="2" s="1"/>
  <c r="B571" i="2"/>
  <c r="M570" i="2"/>
  <c r="P570" i="2" s="1"/>
  <c r="I570" i="2"/>
  <c r="D570" i="2"/>
  <c r="H570" i="2" s="1"/>
  <c r="B570" i="2"/>
  <c r="M569" i="2"/>
  <c r="P569" i="2" s="1"/>
  <c r="I569" i="2"/>
  <c r="D569" i="2"/>
  <c r="H569" i="2" s="1"/>
  <c r="B569" i="2"/>
  <c r="M568" i="2"/>
  <c r="P568" i="2" s="1"/>
  <c r="I568" i="2"/>
  <c r="D568" i="2"/>
  <c r="H568" i="2" s="1"/>
  <c r="B568" i="2"/>
  <c r="M567" i="2"/>
  <c r="P567" i="2" s="1"/>
  <c r="I567" i="2"/>
  <c r="D567" i="2"/>
  <c r="H567" i="2" s="1"/>
  <c r="B567" i="2"/>
  <c r="M566" i="2"/>
  <c r="P566" i="2" s="1"/>
  <c r="I566" i="2"/>
  <c r="D566" i="2"/>
  <c r="H566" i="2" s="1"/>
  <c r="B566" i="2"/>
  <c r="M565" i="2"/>
  <c r="P565" i="2" s="1"/>
  <c r="I565" i="2"/>
  <c r="D565" i="2"/>
  <c r="H565" i="2" s="1"/>
  <c r="B565" i="2"/>
  <c r="M564" i="2"/>
  <c r="P564" i="2" s="1"/>
  <c r="I564" i="2"/>
  <c r="D564" i="2"/>
  <c r="H564" i="2" s="1"/>
  <c r="B564" i="2"/>
  <c r="M563" i="2"/>
  <c r="P563" i="2" s="1"/>
  <c r="I563" i="2"/>
  <c r="D563" i="2"/>
  <c r="H563" i="2" s="1"/>
  <c r="B563" i="2"/>
  <c r="M562" i="2"/>
  <c r="P562" i="2" s="1"/>
  <c r="I562" i="2"/>
  <c r="D562" i="2"/>
  <c r="H562" i="2" s="1"/>
  <c r="B562" i="2"/>
  <c r="M561" i="2"/>
  <c r="P561" i="2" s="1"/>
  <c r="I561" i="2"/>
  <c r="D561" i="2"/>
  <c r="H561" i="2" s="1"/>
  <c r="B561" i="2"/>
  <c r="M560" i="2"/>
  <c r="P560" i="2" s="1"/>
  <c r="I560" i="2"/>
  <c r="D560" i="2"/>
  <c r="H560" i="2" s="1"/>
  <c r="B560" i="2"/>
  <c r="M559" i="2"/>
  <c r="P559" i="2" s="1"/>
  <c r="I559" i="2"/>
  <c r="D559" i="2"/>
  <c r="H559" i="2" s="1"/>
  <c r="B559" i="2"/>
  <c r="M558" i="2"/>
  <c r="P558" i="2" s="1"/>
  <c r="I558" i="2"/>
  <c r="D558" i="2"/>
  <c r="H558" i="2" s="1"/>
  <c r="B558" i="2"/>
  <c r="M557" i="2"/>
  <c r="P557" i="2" s="1"/>
  <c r="I557" i="2"/>
  <c r="D557" i="2"/>
  <c r="H557" i="2" s="1"/>
  <c r="B557" i="2"/>
  <c r="M556" i="2"/>
  <c r="P556" i="2" s="1"/>
  <c r="I556" i="2"/>
  <c r="D556" i="2"/>
  <c r="H556" i="2" s="1"/>
  <c r="B556" i="2"/>
  <c r="M555" i="2"/>
  <c r="P555" i="2" s="1"/>
  <c r="I555" i="2"/>
  <c r="D555" i="2"/>
  <c r="H555" i="2" s="1"/>
  <c r="B555" i="2"/>
  <c r="M554" i="2"/>
  <c r="P554" i="2" s="1"/>
  <c r="I554" i="2"/>
  <c r="D554" i="2"/>
  <c r="H554" i="2" s="1"/>
  <c r="B554" i="2"/>
  <c r="M553" i="2"/>
  <c r="P553" i="2" s="1"/>
  <c r="I553" i="2"/>
  <c r="D553" i="2"/>
  <c r="H553" i="2" s="1"/>
  <c r="B553" i="2"/>
  <c r="M552" i="2"/>
  <c r="P552" i="2" s="1"/>
  <c r="I552" i="2"/>
  <c r="D552" i="2"/>
  <c r="H552" i="2" s="1"/>
  <c r="B552" i="2"/>
  <c r="M551" i="2"/>
  <c r="P551" i="2" s="1"/>
  <c r="I551" i="2"/>
  <c r="D551" i="2"/>
  <c r="H551" i="2" s="1"/>
  <c r="B551" i="2"/>
  <c r="M550" i="2"/>
  <c r="P550" i="2" s="1"/>
  <c r="I550" i="2"/>
  <c r="D550" i="2"/>
  <c r="H550" i="2" s="1"/>
  <c r="B550" i="2"/>
  <c r="M549" i="2"/>
  <c r="P549" i="2" s="1"/>
  <c r="I549" i="2"/>
  <c r="D549" i="2"/>
  <c r="H549" i="2" s="1"/>
  <c r="B549" i="2"/>
  <c r="M548" i="2"/>
  <c r="P548" i="2" s="1"/>
  <c r="I548" i="2"/>
  <c r="D548" i="2"/>
  <c r="H548" i="2" s="1"/>
  <c r="B548" i="2"/>
  <c r="M547" i="2"/>
  <c r="P547" i="2" s="1"/>
  <c r="I547" i="2"/>
  <c r="D547" i="2"/>
  <c r="H547" i="2" s="1"/>
  <c r="B547" i="2"/>
  <c r="M546" i="2"/>
  <c r="P546" i="2" s="1"/>
  <c r="I546" i="2"/>
  <c r="D546" i="2"/>
  <c r="H546" i="2" s="1"/>
  <c r="B546" i="2"/>
  <c r="M545" i="2"/>
  <c r="P545" i="2" s="1"/>
  <c r="I545" i="2"/>
  <c r="D545" i="2"/>
  <c r="H545" i="2" s="1"/>
  <c r="B545" i="2"/>
  <c r="M544" i="2"/>
  <c r="P544" i="2" s="1"/>
  <c r="I544" i="2"/>
  <c r="D544" i="2"/>
  <c r="H544" i="2" s="1"/>
  <c r="B544" i="2"/>
  <c r="M543" i="2"/>
  <c r="P543" i="2" s="1"/>
  <c r="I543" i="2"/>
  <c r="D543" i="2"/>
  <c r="H543" i="2" s="1"/>
  <c r="B543" i="2"/>
  <c r="M542" i="2"/>
  <c r="P542" i="2" s="1"/>
  <c r="I542" i="2"/>
  <c r="D542" i="2"/>
  <c r="H542" i="2" s="1"/>
  <c r="B542" i="2"/>
  <c r="M541" i="2"/>
  <c r="P541" i="2" s="1"/>
  <c r="I541" i="2"/>
  <c r="D541" i="2"/>
  <c r="H541" i="2" s="1"/>
  <c r="B541" i="2"/>
  <c r="M540" i="2"/>
  <c r="P540" i="2" s="1"/>
  <c r="I540" i="2"/>
  <c r="D540" i="2"/>
  <c r="H540" i="2" s="1"/>
  <c r="B540" i="2"/>
  <c r="M539" i="2"/>
  <c r="P539" i="2" s="1"/>
  <c r="I539" i="2"/>
  <c r="D539" i="2"/>
  <c r="H539" i="2" s="1"/>
  <c r="B539" i="2"/>
  <c r="M538" i="2"/>
  <c r="P538" i="2" s="1"/>
  <c r="I538" i="2"/>
  <c r="D538" i="2"/>
  <c r="H538" i="2" s="1"/>
  <c r="B538" i="2"/>
  <c r="M537" i="2"/>
  <c r="P537" i="2" s="1"/>
  <c r="I537" i="2"/>
  <c r="D537" i="2"/>
  <c r="H537" i="2" s="1"/>
  <c r="B537" i="2"/>
  <c r="M536" i="2"/>
  <c r="P536" i="2" s="1"/>
  <c r="I536" i="2"/>
  <c r="D536" i="2"/>
  <c r="H536" i="2" s="1"/>
  <c r="B536" i="2"/>
  <c r="M535" i="2"/>
  <c r="P535" i="2" s="1"/>
  <c r="I535" i="2"/>
  <c r="D535" i="2"/>
  <c r="H535" i="2" s="1"/>
  <c r="B535" i="2"/>
  <c r="M534" i="2"/>
  <c r="P534" i="2" s="1"/>
  <c r="I534" i="2"/>
  <c r="D534" i="2"/>
  <c r="H534" i="2" s="1"/>
  <c r="B534" i="2"/>
  <c r="M533" i="2"/>
  <c r="P533" i="2" s="1"/>
  <c r="I533" i="2"/>
  <c r="D533" i="2"/>
  <c r="H533" i="2" s="1"/>
  <c r="B533" i="2"/>
  <c r="M532" i="2"/>
  <c r="P532" i="2" s="1"/>
  <c r="I532" i="2"/>
  <c r="D532" i="2"/>
  <c r="H532" i="2" s="1"/>
  <c r="B532" i="2"/>
  <c r="M531" i="2"/>
  <c r="P531" i="2" s="1"/>
  <c r="I531" i="2"/>
  <c r="D531" i="2"/>
  <c r="H531" i="2" s="1"/>
  <c r="B531" i="2"/>
  <c r="M530" i="2"/>
  <c r="P530" i="2" s="1"/>
  <c r="I530" i="2"/>
  <c r="D530" i="2"/>
  <c r="H530" i="2" s="1"/>
  <c r="B530" i="2"/>
  <c r="M529" i="2"/>
  <c r="P529" i="2" s="1"/>
  <c r="I529" i="2"/>
  <c r="D529" i="2"/>
  <c r="H529" i="2" s="1"/>
  <c r="B529" i="2"/>
  <c r="M528" i="2"/>
  <c r="P528" i="2" s="1"/>
  <c r="I528" i="2"/>
  <c r="D528" i="2"/>
  <c r="H528" i="2" s="1"/>
  <c r="B528" i="2"/>
  <c r="M527" i="2"/>
  <c r="P527" i="2" s="1"/>
  <c r="I527" i="2"/>
  <c r="D527" i="2"/>
  <c r="H527" i="2" s="1"/>
  <c r="B527" i="2"/>
  <c r="M526" i="2"/>
  <c r="P526" i="2" s="1"/>
  <c r="I526" i="2"/>
  <c r="D526" i="2"/>
  <c r="H526" i="2" s="1"/>
  <c r="B526" i="2"/>
  <c r="M525" i="2"/>
  <c r="P525" i="2" s="1"/>
  <c r="I525" i="2"/>
  <c r="D525" i="2"/>
  <c r="H525" i="2" s="1"/>
  <c r="B525" i="2"/>
  <c r="M524" i="2"/>
  <c r="P524" i="2" s="1"/>
  <c r="I524" i="2"/>
  <c r="D524" i="2"/>
  <c r="H524" i="2" s="1"/>
  <c r="B524" i="2"/>
  <c r="M523" i="2"/>
  <c r="P523" i="2" s="1"/>
  <c r="I523" i="2"/>
  <c r="D523" i="2"/>
  <c r="H523" i="2" s="1"/>
  <c r="B523" i="2"/>
  <c r="M522" i="2"/>
  <c r="P522" i="2" s="1"/>
  <c r="I522" i="2"/>
  <c r="D522" i="2"/>
  <c r="H522" i="2" s="1"/>
  <c r="B522" i="2"/>
  <c r="M521" i="2"/>
  <c r="P521" i="2" s="1"/>
  <c r="I521" i="2"/>
  <c r="D521" i="2"/>
  <c r="H521" i="2" s="1"/>
  <c r="B521" i="2"/>
  <c r="M520" i="2"/>
  <c r="P520" i="2" s="1"/>
  <c r="I520" i="2"/>
  <c r="D520" i="2"/>
  <c r="H520" i="2" s="1"/>
  <c r="B520" i="2"/>
  <c r="M519" i="2"/>
  <c r="P519" i="2" s="1"/>
  <c r="I519" i="2"/>
  <c r="D519" i="2"/>
  <c r="H519" i="2" s="1"/>
  <c r="B519" i="2"/>
  <c r="M518" i="2"/>
  <c r="P518" i="2" s="1"/>
  <c r="I518" i="2"/>
  <c r="D518" i="2"/>
  <c r="H518" i="2" s="1"/>
  <c r="B518" i="2"/>
  <c r="M517" i="2"/>
  <c r="P517" i="2" s="1"/>
  <c r="I517" i="2"/>
  <c r="D517" i="2"/>
  <c r="H517" i="2" s="1"/>
  <c r="B517" i="2"/>
  <c r="M516" i="2"/>
  <c r="P516" i="2" s="1"/>
  <c r="I516" i="2"/>
  <c r="D516" i="2"/>
  <c r="H516" i="2" s="1"/>
  <c r="B516" i="2"/>
  <c r="M515" i="2"/>
  <c r="P515" i="2" s="1"/>
  <c r="I515" i="2"/>
  <c r="D515" i="2"/>
  <c r="H515" i="2" s="1"/>
  <c r="B515" i="2"/>
  <c r="M514" i="2"/>
  <c r="P514" i="2" s="1"/>
  <c r="I514" i="2"/>
  <c r="D514" i="2"/>
  <c r="H514" i="2" s="1"/>
  <c r="B514" i="2"/>
  <c r="M513" i="2"/>
  <c r="P513" i="2" s="1"/>
  <c r="I513" i="2"/>
  <c r="D513" i="2"/>
  <c r="H513" i="2" s="1"/>
  <c r="B513" i="2"/>
  <c r="M512" i="2"/>
  <c r="P512" i="2" s="1"/>
  <c r="I512" i="2"/>
  <c r="D512" i="2"/>
  <c r="H512" i="2" s="1"/>
  <c r="B512" i="2"/>
  <c r="M511" i="2"/>
  <c r="P511" i="2" s="1"/>
  <c r="I511" i="2"/>
  <c r="D511" i="2"/>
  <c r="H511" i="2" s="1"/>
  <c r="B511" i="2"/>
  <c r="M510" i="2"/>
  <c r="P510" i="2" s="1"/>
  <c r="I510" i="2"/>
  <c r="D510" i="2"/>
  <c r="H510" i="2" s="1"/>
  <c r="B510" i="2"/>
  <c r="M509" i="2"/>
  <c r="P509" i="2" s="1"/>
  <c r="I509" i="2"/>
  <c r="D509" i="2"/>
  <c r="H509" i="2" s="1"/>
  <c r="B509" i="2"/>
  <c r="M508" i="2"/>
  <c r="P508" i="2" s="1"/>
  <c r="I508" i="2"/>
  <c r="D508" i="2"/>
  <c r="H508" i="2" s="1"/>
  <c r="B508" i="2"/>
  <c r="M507" i="2"/>
  <c r="P507" i="2" s="1"/>
  <c r="I507" i="2"/>
  <c r="D507" i="2"/>
  <c r="H507" i="2" s="1"/>
  <c r="B507" i="2"/>
  <c r="M506" i="2"/>
  <c r="P506" i="2" s="1"/>
  <c r="I506" i="2"/>
  <c r="D506" i="2"/>
  <c r="H506" i="2" s="1"/>
  <c r="B506" i="2"/>
  <c r="M505" i="2"/>
  <c r="P505" i="2" s="1"/>
  <c r="I505" i="2"/>
  <c r="D505" i="2"/>
  <c r="H505" i="2" s="1"/>
  <c r="B505" i="2"/>
  <c r="M504" i="2"/>
  <c r="P504" i="2" s="1"/>
  <c r="I504" i="2"/>
  <c r="D504" i="2"/>
  <c r="H504" i="2" s="1"/>
  <c r="B504" i="2"/>
  <c r="M503" i="2"/>
  <c r="P503" i="2" s="1"/>
  <c r="I503" i="2"/>
  <c r="D503" i="2"/>
  <c r="H503" i="2" s="1"/>
  <c r="B503" i="2"/>
  <c r="M502" i="2"/>
  <c r="P502" i="2" s="1"/>
  <c r="I502" i="2"/>
  <c r="D502" i="2"/>
  <c r="H502" i="2" s="1"/>
  <c r="B502" i="2"/>
  <c r="M501" i="2"/>
  <c r="P501" i="2" s="1"/>
  <c r="I501" i="2"/>
  <c r="D501" i="2"/>
  <c r="H501" i="2" s="1"/>
  <c r="B501" i="2"/>
  <c r="M500" i="2"/>
  <c r="P500" i="2" s="1"/>
  <c r="I500" i="2"/>
  <c r="D500" i="2"/>
  <c r="H500" i="2" s="1"/>
  <c r="B500" i="2"/>
  <c r="M499" i="2"/>
  <c r="P499" i="2" s="1"/>
  <c r="I499" i="2"/>
  <c r="D499" i="2"/>
  <c r="H499" i="2" s="1"/>
  <c r="B499" i="2"/>
  <c r="M498" i="2"/>
  <c r="P498" i="2" s="1"/>
  <c r="I498" i="2"/>
  <c r="D498" i="2"/>
  <c r="H498" i="2" s="1"/>
  <c r="B498" i="2"/>
  <c r="M497" i="2"/>
  <c r="P497" i="2" s="1"/>
  <c r="I497" i="2"/>
  <c r="D497" i="2"/>
  <c r="H497" i="2" s="1"/>
  <c r="B497" i="2"/>
  <c r="M496" i="2"/>
  <c r="P496" i="2" s="1"/>
  <c r="I496" i="2"/>
  <c r="D496" i="2"/>
  <c r="H496" i="2" s="1"/>
  <c r="B496" i="2"/>
  <c r="M495" i="2"/>
  <c r="P495" i="2" s="1"/>
  <c r="I495" i="2"/>
  <c r="D495" i="2"/>
  <c r="H495" i="2" s="1"/>
  <c r="B495" i="2"/>
  <c r="M494" i="2"/>
  <c r="P494" i="2" s="1"/>
  <c r="I494" i="2"/>
  <c r="D494" i="2"/>
  <c r="H494" i="2" s="1"/>
  <c r="B494" i="2"/>
  <c r="M493" i="2"/>
  <c r="P493" i="2" s="1"/>
  <c r="I493" i="2"/>
  <c r="D493" i="2"/>
  <c r="H493" i="2" s="1"/>
  <c r="B493" i="2"/>
  <c r="M492" i="2"/>
  <c r="P492" i="2" s="1"/>
  <c r="I492" i="2"/>
  <c r="D492" i="2"/>
  <c r="H492" i="2" s="1"/>
  <c r="B492" i="2"/>
  <c r="M491" i="2"/>
  <c r="P491" i="2" s="1"/>
  <c r="I491" i="2"/>
  <c r="D491" i="2"/>
  <c r="H491" i="2" s="1"/>
  <c r="B491" i="2"/>
  <c r="M490" i="2"/>
  <c r="P490" i="2" s="1"/>
  <c r="I490" i="2"/>
  <c r="D490" i="2"/>
  <c r="H490" i="2" s="1"/>
  <c r="B490" i="2"/>
  <c r="M489" i="2"/>
  <c r="P489" i="2" s="1"/>
  <c r="I489" i="2"/>
  <c r="D489" i="2"/>
  <c r="H489" i="2" s="1"/>
  <c r="B489" i="2"/>
  <c r="M488" i="2"/>
  <c r="P488" i="2" s="1"/>
  <c r="I488" i="2"/>
  <c r="D488" i="2"/>
  <c r="H488" i="2" s="1"/>
  <c r="B488" i="2"/>
  <c r="M487" i="2"/>
  <c r="P487" i="2" s="1"/>
  <c r="I487" i="2"/>
  <c r="D487" i="2"/>
  <c r="H487" i="2" s="1"/>
  <c r="B487" i="2"/>
  <c r="M486" i="2"/>
  <c r="P486" i="2" s="1"/>
  <c r="I486" i="2"/>
  <c r="D486" i="2"/>
  <c r="H486" i="2" s="1"/>
  <c r="B486" i="2"/>
  <c r="M485" i="2"/>
  <c r="P485" i="2" s="1"/>
  <c r="I485" i="2"/>
  <c r="D485" i="2"/>
  <c r="H485" i="2" s="1"/>
  <c r="B485" i="2"/>
  <c r="M484" i="2"/>
  <c r="P484" i="2" s="1"/>
  <c r="I484" i="2"/>
  <c r="D484" i="2"/>
  <c r="H484" i="2" s="1"/>
  <c r="B484" i="2"/>
  <c r="M483" i="2"/>
  <c r="P483" i="2" s="1"/>
  <c r="I483" i="2"/>
  <c r="D483" i="2"/>
  <c r="H483" i="2" s="1"/>
  <c r="B483" i="2"/>
  <c r="M482" i="2"/>
  <c r="P482" i="2" s="1"/>
  <c r="I482" i="2"/>
  <c r="D482" i="2"/>
  <c r="H482" i="2" s="1"/>
  <c r="B482" i="2"/>
  <c r="M481" i="2"/>
  <c r="P481" i="2" s="1"/>
  <c r="I481" i="2"/>
  <c r="D481" i="2"/>
  <c r="H481" i="2" s="1"/>
  <c r="B481" i="2"/>
  <c r="M480" i="2"/>
  <c r="P480" i="2" s="1"/>
  <c r="I480" i="2"/>
  <c r="D480" i="2"/>
  <c r="H480" i="2" s="1"/>
  <c r="B480" i="2"/>
  <c r="M479" i="2"/>
  <c r="P479" i="2" s="1"/>
  <c r="I479" i="2"/>
  <c r="D479" i="2"/>
  <c r="H479" i="2" s="1"/>
  <c r="B479" i="2"/>
  <c r="M478" i="2"/>
  <c r="P478" i="2" s="1"/>
  <c r="I478" i="2"/>
  <c r="D478" i="2"/>
  <c r="H478" i="2" s="1"/>
  <c r="B478" i="2"/>
  <c r="M477" i="2"/>
  <c r="P477" i="2" s="1"/>
  <c r="I477" i="2"/>
  <c r="D477" i="2"/>
  <c r="H477" i="2" s="1"/>
  <c r="B477" i="2"/>
  <c r="M476" i="2"/>
  <c r="P476" i="2" s="1"/>
  <c r="I476" i="2"/>
  <c r="D476" i="2"/>
  <c r="H476" i="2" s="1"/>
  <c r="B476" i="2"/>
  <c r="M475" i="2"/>
  <c r="P475" i="2" s="1"/>
  <c r="I475" i="2"/>
  <c r="D475" i="2"/>
  <c r="H475" i="2" s="1"/>
  <c r="B475" i="2"/>
  <c r="M474" i="2"/>
  <c r="P474" i="2" s="1"/>
  <c r="I474" i="2"/>
  <c r="D474" i="2"/>
  <c r="H474" i="2" s="1"/>
  <c r="B474" i="2"/>
  <c r="M473" i="2"/>
  <c r="P473" i="2" s="1"/>
  <c r="I473" i="2"/>
  <c r="D473" i="2"/>
  <c r="H473" i="2" s="1"/>
  <c r="B473" i="2"/>
  <c r="M472" i="2"/>
  <c r="P472" i="2" s="1"/>
  <c r="I472" i="2"/>
  <c r="D472" i="2"/>
  <c r="H472" i="2" s="1"/>
  <c r="B472" i="2"/>
  <c r="M471" i="2"/>
  <c r="P471" i="2" s="1"/>
  <c r="I471" i="2"/>
  <c r="D471" i="2"/>
  <c r="H471" i="2" s="1"/>
  <c r="B471" i="2"/>
  <c r="M470" i="2"/>
  <c r="P470" i="2" s="1"/>
  <c r="I470" i="2"/>
  <c r="D470" i="2"/>
  <c r="H470" i="2" s="1"/>
  <c r="B470" i="2"/>
  <c r="M469" i="2"/>
  <c r="P469" i="2" s="1"/>
  <c r="I469" i="2"/>
  <c r="D469" i="2"/>
  <c r="H469" i="2" s="1"/>
  <c r="B469" i="2"/>
  <c r="M468" i="2"/>
  <c r="P468" i="2" s="1"/>
  <c r="I468" i="2"/>
  <c r="D468" i="2"/>
  <c r="H468" i="2" s="1"/>
  <c r="B468" i="2"/>
  <c r="M467" i="2"/>
  <c r="P467" i="2" s="1"/>
  <c r="I467" i="2"/>
  <c r="D467" i="2"/>
  <c r="H467" i="2" s="1"/>
  <c r="B467" i="2"/>
  <c r="M466" i="2"/>
  <c r="P466" i="2" s="1"/>
  <c r="I466" i="2"/>
  <c r="D466" i="2"/>
  <c r="H466" i="2" s="1"/>
  <c r="B466" i="2"/>
  <c r="M465" i="2"/>
  <c r="P465" i="2" s="1"/>
  <c r="I465" i="2"/>
  <c r="D465" i="2"/>
  <c r="H465" i="2" s="1"/>
  <c r="B465" i="2"/>
  <c r="M464" i="2"/>
  <c r="P464" i="2" s="1"/>
  <c r="I464" i="2"/>
  <c r="D464" i="2"/>
  <c r="H464" i="2" s="1"/>
  <c r="B464" i="2"/>
  <c r="M463" i="2"/>
  <c r="P463" i="2" s="1"/>
  <c r="I463" i="2"/>
  <c r="D463" i="2"/>
  <c r="H463" i="2" s="1"/>
  <c r="B463" i="2"/>
  <c r="M462" i="2"/>
  <c r="P462" i="2" s="1"/>
  <c r="I462" i="2"/>
  <c r="D462" i="2"/>
  <c r="H462" i="2" s="1"/>
  <c r="B462" i="2"/>
  <c r="M461" i="2"/>
  <c r="P461" i="2" s="1"/>
  <c r="I461" i="2"/>
  <c r="D461" i="2"/>
  <c r="H461" i="2" s="1"/>
  <c r="B461" i="2"/>
  <c r="M460" i="2"/>
  <c r="P460" i="2" s="1"/>
  <c r="I460" i="2"/>
  <c r="D460" i="2"/>
  <c r="H460" i="2" s="1"/>
  <c r="B460" i="2"/>
  <c r="M459" i="2"/>
  <c r="P459" i="2" s="1"/>
  <c r="I459" i="2"/>
  <c r="D459" i="2"/>
  <c r="H459" i="2" s="1"/>
  <c r="B459" i="2"/>
  <c r="M458" i="2"/>
  <c r="P458" i="2" s="1"/>
  <c r="I458" i="2"/>
  <c r="D458" i="2"/>
  <c r="H458" i="2" s="1"/>
  <c r="B458" i="2"/>
  <c r="M457" i="2"/>
  <c r="P457" i="2" s="1"/>
  <c r="I457" i="2"/>
  <c r="D457" i="2"/>
  <c r="H457" i="2" s="1"/>
  <c r="B457" i="2"/>
  <c r="M456" i="2"/>
  <c r="P456" i="2" s="1"/>
  <c r="I456" i="2"/>
  <c r="D456" i="2"/>
  <c r="H456" i="2" s="1"/>
  <c r="B456" i="2"/>
  <c r="M455" i="2"/>
  <c r="P455" i="2" s="1"/>
  <c r="I455" i="2"/>
  <c r="D455" i="2"/>
  <c r="H455" i="2" s="1"/>
  <c r="B455" i="2"/>
  <c r="M454" i="2"/>
  <c r="P454" i="2" s="1"/>
  <c r="I454" i="2"/>
  <c r="D454" i="2"/>
  <c r="H454" i="2" s="1"/>
  <c r="B454" i="2"/>
  <c r="M453" i="2"/>
  <c r="P453" i="2" s="1"/>
  <c r="I453" i="2"/>
  <c r="D453" i="2"/>
  <c r="H453" i="2" s="1"/>
  <c r="B453" i="2"/>
  <c r="M452" i="2"/>
  <c r="P452" i="2" s="1"/>
  <c r="I452" i="2"/>
  <c r="D452" i="2"/>
  <c r="H452" i="2" s="1"/>
  <c r="B452" i="2"/>
  <c r="M451" i="2"/>
  <c r="P451" i="2" s="1"/>
  <c r="I451" i="2"/>
  <c r="D451" i="2"/>
  <c r="H451" i="2" s="1"/>
  <c r="B451" i="2"/>
  <c r="M450" i="2"/>
  <c r="P450" i="2" s="1"/>
  <c r="I450" i="2"/>
  <c r="D450" i="2"/>
  <c r="H450" i="2" s="1"/>
  <c r="B450" i="2"/>
  <c r="M449" i="2"/>
  <c r="P449" i="2" s="1"/>
  <c r="I449" i="2"/>
  <c r="D449" i="2"/>
  <c r="H449" i="2" s="1"/>
  <c r="B449" i="2"/>
  <c r="M448" i="2"/>
  <c r="P448" i="2" s="1"/>
  <c r="I448" i="2"/>
  <c r="D448" i="2"/>
  <c r="H448" i="2" s="1"/>
  <c r="B448" i="2"/>
  <c r="M447" i="2"/>
  <c r="P447" i="2" s="1"/>
  <c r="I447" i="2"/>
  <c r="D447" i="2"/>
  <c r="H447" i="2" s="1"/>
  <c r="B447" i="2"/>
  <c r="M446" i="2"/>
  <c r="P446" i="2" s="1"/>
  <c r="I446" i="2"/>
  <c r="D446" i="2"/>
  <c r="H446" i="2" s="1"/>
  <c r="B446" i="2"/>
  <c r="M445" i="2"/>
  <c r="P445" i="2" s="1"/>
  <c r="I445" i="2"/>
  <c r="D445" i="2"/>
  <c r="H445" i="2" s="1"/>
  <c r="B445" i="2"/>
  <c r="M444" i="2"/>
  <c r="P444" i="2" s="1"/>
  <c r="I444" i="2"/>
  <c r="D444" i="2"/>
  <c r="H444" i="2" s="1"/>
  <c r="B444" i="2"/>
  <c r="M443" i="2"/>
  <c r="P443" i="2" s="1"/>
  <c r="I443" i="2"/>
  <c r="D443" i="2"/>
  <c r="H443" i="2" s="1"/>
  <c r="B443" i="2"/>
  <c r="M442" i="2"/>
  <c r="P442" i="2" s="1"/>
  <c r="I442" i="2"/>
  <c r="D442" i="2"/>
  <c r="H442" i="2" s="1"/>
  <c r="B442" i="2"/>
  <c r="M441" i="2"/>
  <c r="P441" i="2" s="1"/>
  <c r="I441" i="2"/>
  <c r="D441" i="2"/>
  <c r="H441" i="2" s="1"/>
  <c r="B441" i="2"/>
  <c r="M440" i="2"/>
  <c r="P440" i="2" s="1"/>
  <c r="I440" i="2"/>
  <c r="D440" i="2"/>
  <c r="H440" i="2" s="1"/>
  <c r="B440" i="2"/>
  <c r="M439" i="2"/>
  <c r="P439" i="2" s="1"/>
  <c r="I439" i="2"/>
  <c r="D439" i="2"/>
  <c r="H439" i="2" s="1"/>
  <c r="B439" i="2"/>
  <c r="M438" i="2"/>
  <c r="P438" i="2" s="1"/>
  <c r="I438" i="2"/>
  <c r="D438" i="2"/>
  <c r="H438" i="2" s="1"/>
  <c r="B438" i="2"/>
  <c r="M437" i="2"/>
  <c r="P437" i="2" s="1"/>
  <c r="I437" i="2"/>
  <c r="D437" i="2"/>
  <c r="H437" i="2" s="1"/>
  <c r="B437" i="2"/>
  <c r="M436" i="2"/>
  <c r="P436" i="2" s="1"/>
  <c r="I436" i="2"/>
  <c r="D436" i="2"/>
  <c r="H436" i="2" s="1"/>
  <c r="B436" i="2"/>
  <c r="M435" i="2"/>
  <c r="P435" i="2" s="1"/>
  <c r="I435" i="2"/>
  <c r="D435" i="2"/>
  <c r="H435" i="2" s="1"/>
  <c r="B435" i="2"/>
  <c r="M434" i="2"/>
  <c r="P434" i="2" s="1"/>
  <c r="I434" i="2"/>
  <c r="D434" i="2"/>
  <c r="H434" i="2" s="1"/>
  <c r="B434" i="2"/>
  <c r="M433" i="2"/>
  <c r="P433" i="2" s="1"/>
  <c r="I433" i="2"/>
  <c r="D433" i="2"/>
  <c r="H433" i="2" s="1"/>
  <c r="B433" i="2"/>
  <c r="M432" i="2"/>
  <c r="P432" i="2" s="1"/>
  <c r="I432" i="2"/>
  <c r="D432" i="2"/>
  <c r="H432" i="2" s="1"/>
  <c r="B432" i="2"/>
  <c r="M431" i="2"/>
  <c r="P431" i="2" s="1"/>
  <c r="I431" i="2"/>
  <c r="D431" i="2"/>
  <c r="H431" i="2" s="1"/>
  <c r="B431" i="2"/>
  <c r="M430" i="2"/>
  <c r="P430" i="2" s="1"/>
  <c r="I430" i="2"/>
  <c r="D430" i="2"/>
  <c r="H430" i="2" s="1"/>
  <c r="B430" i="2"/>
  <c r="M429" i="2"/>
  <c r="P429" i="2" s="1"/>
  <c r="I429" i="2"/>
  <c r="D429" i="2"/>
  <c r="H429" i="2" s="1"/>
  <c r="B429" i="2"/>
  <c r="M428" i="2"/>
  <c r="P428" i="2" s="1"/>
  <c r="I428" i="2"/>
  <c r="D428" i="2"/>
  <c r="H428" i="2" s="1"/>
  <c r="B428" i="2"/>
  <c r="M427" i="2"/>
  <c r="P427" i="2" s="1"/>
  <c r="I427" i="2"/>
  <c r="D427" i="2"/>
  <c r="H427" i="2" s="1"/>
  <c r="B427" i="2"/>
  <c r="M426" i="2"/>
  <c r="P426" i="2" s="1"/>
  <c r="I426" i="2"/>
  <c r="D426" i="2"/>
  <c r="H426" i="2" s="1"/>
  <c r="B426" i="2"/>
  <c r="M425" i="2"/>
  <c r="P425" i="2" s="1"/>
  <c r="I425" i="2"/>
  <c r="D425" i="2"/>
  <c r="H425" i="2" s="1"/>
  <c r="B425" i="2"/>
  <c r="M424" i="2"/>
  <c r="P424" i="2" s="1"/>
  <c r="I424" i="2"/>
  <c r="D424" i="2"/>
  <c r="H424" i="2" s="1"/>
  <c r="B424" i="2"/>
  <c r="M423" i="2"/>
  <c r="P423" i="2" s="1"/>
  <c r="I423" i="2"/>
  <c r="D423" i="2"/>
  <c r="H423" i="2" s="1"/>
  <c r="B423" i="2"/>
  <c r="M422" i="2"/>
  <c r="P422" i="2" s="1"/>
  <c r="I422" i="2"/>
  <c r="D422" i="2"/>
  <c r="H422" i="2" s="1"/>
  <c r="B422" i="2"/>
  <c r="M421" i="2"/>
  <c r="P421" i="2" s="1"/>
  <c r="I421" i="2"/>
  <c r="D421" i="2"/>
  <c r="H421" i="2" s="1"/>
  <c r="B421" i="2"/>
  <c r="M420" i="2"/>
  <c r="P420" i="2" s="1"/>
  <c r="I420" i="2"/>
  <c r="D420" i="2"/>
  <c r="H420" i="2" s="1"/>
  <c r="B420" i="2"/>
  <c r="M419" i="2"/>
  <c r="P419" i="2" s="1"/>
  <c r="I419" i="2"/>
  <c r="D419" i="2"/>
  <c r="H419" i="2" s="1"/>
  <c r="B419" i="2"/>
  <c r="M418" i="2"/>
  <c r="P418" i="2" s="1"/>
  <c r="I418" i="2"/>
  <c r="D418" i="2"/>
  <c r="H418" i="2" s="1"/>
  <c r="B418" i="2"/>
  <c r="M417" i="2"/>
  <c r="P417" i="2" s="1"/>
  <c r="I417" i="2"/>
  <c r="D417" i="2"/>
  <c r="H417" i="2" s="1"/>
  <c r="B417" i="2"/>
  <c r="M416" i="2"/>
  <c r="P416" i="2" s="1"/>
  <c r="I416" i="2"/>
  <c r="D416" i="2"/>
  <c r="H416" i="2" s="1"/>
  <c r="B416" i="2"/>
  <c r="M415" i="2"/>
  <c r="P415" i="2" s="1"/>
  <c r="I415" i="2"/>
  <c r="D415" i="2"/>
  <c r="H415" i="2" s="1"/>
  <c r="B415" i="2"/>
  <c r="M414" i="2"/>
  <c r="P414" i="2" s="1"/>
  <c r="I414" i="2"/>
  <c r="D414" i="2"/>
  <c r="H414" i="2" s="1"/>
  <c r="B414" i="2"/>
  <c r="M413" i="2"/>
  <c r="P413" i="2" s="1"/>
  <c r="I413" i="2"/>
  <c r="D413" i="2"/>
  <c r="H413" i="2" s="1"/>
  <c r="B413" i="2"/>
  <c r="M412" i="2"/>
  <c r="P412" i="2" s="1"/>
  <c r="I412" i="2"/>
  <c r="D412" i="2"/>
  <c r="H412" i="2" s="1"/>
  <c r="B412" i="2"/>
  <c r="M411" i="2"/>
  <c r="P411" i="2" s="1"/>
  <c r="I411" i="2"/>
  <c r="D411" i="2"/>
  <c r="H411" i="2" s="1"/>
  <c r="B411" i="2"/>
  <c r="M410" i="2"/>
  <c r="P410" i="2" s="1"/>
  <c r="I410" i="2"/>
  <c r="D410" i="2"/>
  <c r="H410" i="2" s="1"/>
  <c r="B410" i="2"/>
  <c r="M409" i="2"/>
  <c r="P409" i="2" s="1"/>
  <c r="I409" i="2"/>
  <c r="D409" i="2"/>
  <c r="H409" i="2" s="1"/>
  <c r="B409" i="2"/>
  <c r="M408" i="2"/>
  <c r="P408" i="2" s="1"/>
  <c r="I408" i="2"/>
  <c r="D408" i="2"/>
  <c r="H408" i="2" s="1"/>
  <c r="B408" i="2"/>
  <c r="M407" i="2"/>
  <c r="P407" i="2" s="1"/>
  <c r="I407" i="2"/>
  <c r="D407" i="2"/>
  <c r="H407" i="2" s="1"/>
  <c r="B407" i="2"/>
  <c r="M406" i="2"/>
  <c r="P406" i="2" s="1"/>
  <c r="I406" i="2"/>
  <c r="D406" i="2"/>
  <c r="H406" i="2" s="1"/>
  <c r="B406" i="2"/>
  <c r="M405" i="2"/>
  <c r="P405" i="2" s="1"/>
  <c r="I405" i="2"/>
  <c r="D405" i="2"/>
  <c r="H405" i="2" s="1"/>
  <c r="B405" i="2"/>
  <c r="M404" i="2"/>
  <c r="P404" i="2" s="1"/>
  <c r="I404" i="2"/>
  <c r="D404" i="2"/>
  <c r="H404" i="2" s="1"/>
  <c r="B404" i="2"/>
  <c r="M403" i="2"/>
  <c r="P403" i="2" s="1"/>
  <c r="I403" i="2"/>
  <c r="D403" i="2"/>
  <c r="H403" i="2" s="1"/>
  <c r="B403" i="2"/>
  <c r="M402" i="2"/>
  <c r="P402" i="2" s="1"/>
  <c r="I402" i="2"/>
  <c r="D402" i="2"/>
  <c r="H402" i="2" s="1"/>
  <c r="B402" i="2"/>
  <c r="M401" i="2"/>
  <c r="P401" i="2" s="1"/>
  <c r="I401" i="2"/>
  <c r="D401" i="2"/>
  <c r="H401" i="2" s="1"/>
  <c r="B401" i="2"/>
  <c r="M400" i="2"/>
  <c r="P400" i="2" s="1"/>
  <c r="I400" i="2"/>
  <c r="D400" i="2"/>
  <c r="H400" i="2" s="1"/>
  <c r="B400" i="2"/>
  <c r="M399" i="2"/>
  <c r="P399" i="2" s="1"/>
  <c r="I399" i="2"/>
  <c r="D399" i="2"/>
  <c r="H399" i="2" s="1"/>
  <c r="B399" i="2"/>
  <c r="M398" i="2"/>
  <c r="P398" i="2" s="1"/>
  <c r="I398" i="2"/>
  <c r="D398" i="2"/>
  <c r="H398" i="2" s="1"/>
  <c r="B398" i="2"/>
  <c r="M397" i="2"/>
  <c r="P397" i="2" s="1"/>
  <c r="I397" i="2"/>
  <c r="D397" i="2"/>
  <c r="H397" i="2" s="1"/>
  <c r="B397" i="2"/>
  <c r="M396" i="2"/>
  <c r="P396" i="2" s="1"/>
  <c r="I396" i="2"/>
  <c r="D396" i="2"/>
  <c r="H396" i="2" s="1"/>
  <c r="B396" i="2"/>
  <c r="M395" i="2"/>
  <c r="P395" i="2" s="1"/>
  <c r="I395" i="2"/>
  <c r="D395" i="2"/>
  <c r="H395" i="2" s="1"/>
  <c r="B395" i="2"/>
  <c r="M394" i="2"/>
  <c r="P394" i="2" s="1"/>
  <c r="I394" i="2"/>
  <c r="D394" i="2"/>
  <c r="H394" i="2" s="1"/>
  <c r="B394" i="2"/>
  <c r="M393" i="2"/>
  <c r="P393" i="2" s="1"/>
  <c r="I393" i="2"/>
  <c r="D393" i="2"/>
  <c r="H393" i="2" s="1"/>
  <c r="B393" i="2"/>
  <c r="M392" i="2"/>
  <c r="P392" i="2" s="1"/>
  <c r="I392" i="2"/>
  <c r="D392" i="2"/>
  <c r="H392" i="2" s="1"/>
  <c r="B392" i="2"/>
  <c r="M391" i="2"/>
  <c r="P391" i="2" s="1"/>
  <c r="I391" i="2"/>
  <c r="D391" i="2"/>
  <c r="H391" i="2" s="1"/>
  <c r="B391" i="2"/>
  <c r="M390" i="2"/>
  <c r="P390" i="2" s="1"/>
  <c r="I390" i="2"/>
  <c r="D390" i="2"/>
  <c r="H390" i="2" s="1"/>
  <c r="B390" i="2"/>
  <c r="M389" i="2"/>
  <c r="P389" i="2" s="1"/>
  <c r="I389" i="2"/>
  <c r="D389" i="2"/>
  <c r="H389" i="2" s="1"/>
  <c r="B389" i="2"/>
  <c r="M388" i="2"/>
  <c r="P388" i="2" s="1"/>
  <c r="I388" i="2"/>
  <c r="D388" i="2"/>
  <c r="H388" i="2" s="1"/>
  <c r="B388" i="2"/>
  <c r="M387" i="2"/>
  <c r="P387" i="2" s="1"/>
  <c r="I387" i="2"/>
  <c r="D387" i="2"/>
  <c r="H387" i="2" s="1"/>
  <c r="B387" i="2"/>
  <c r="M386" i="2"/>
  <c r="P386" i="2" s="1"/>
  <c r="I386" i="2"/>
  <c r="D386" i="2"/>
  <c r="H386" i="2" s="1"/>
  <c r="B386" i="2"/>
  <c r="M385" i="2"/>
  <c r="P385" i="2" s="1"/>
  <c r="I385" i="2"/>
  <c r="D385" i="2"/>
  <c r="H385" i="2" s="1"/>
  <c r="B385" i="2"/>
  <c r="M384" i="2"/>
  <c r="P384" i="2" s="1"/>
  <c r="I384" i="2"/>
  <c r="D384" i="2"/>
  <c r="H384" i="2" s="1"/>
  <c r="B384" i="2"/>
  <c r="M383" i="2"/>
  <c r="P383" i="2" s="1"/>
  <c r="I383" i="2"/>
  <c r="D383" i="2"/>
  <c r="H383" i="2" s="1"/>
  <c r="B383" i="2"/>
  <c r="M382" i="2"/>
  <c r="P382" i="2" s="1"/>
  <c r="I382" i="2"/>
  <c r="D382" i="2"/>
  <c r="H382" i="2" s="1"/>
  <c r="B382" i="2"/>
  <c r="M381" i="2"/>
  <c r="P381" i="2" s="1"/>
  <c r="I381" i="2"/>
  <c r="D381" i="2"/>
  <c r="H381" i="2" s="1"/>
  <c r="B381" i="2"/>
  <c r="M380" i="2"/>
  <c r="P380" i="2" s="1"/>
  <c r="I380" i="2"/>
  <c r="D380" i="2"/>
  <c r="H380" i="2" s="1"/>
  <c r="B380" i="2"/>
  <c r="M379" i="2"/>
  <c r="P379" i="2" s="1"/>
  <c r="I379" i="2"/>
  <c r="D379" i="2"/>
  <c r="H379" i="2" s="1"/>
  <c r="B379" i="2"/>
  <c r="M378" i="2"/>
  <c r="P378" i="2" s="1"/>
  <c r="I378" i="2"/>
  <c r="D378" i="2"/>
  <c r="H378" i="2" s="1"/>
  <c r="B378" i="2"/>
  <c r="M377" i="2"/>
  <c r="P377" i="2" s="1"/>
  <c r="I377" i="2"/>
  <c r="D377" i="2"/>
  <c r="H377" i="2" s="1"/>
  <c r="B377" i="2"/>
  <c r="M376" i="2"/>
  <c r="P376" i="2" s="1"/>
  <c r="I376" i="2"/>
  <c r="D376" i="2"/>
  <c r="H376" i="2" s="1"/>
  <c r="B376" i="2"/>
  <c r="M375" i="2"/>
  <c r="P375" i="2" s="1"/>
  <c r="I375" i="2"/>
  <c r="D375" i="2"/>
  <c r="H375" i="2" s="1"/>
  <c r="B375" i="2"/>
  <c r="M374" i="2"/>
  <c r="P374" i="2" s="1"/>
  <c r="I374" i="2"/>
  <c r="D374" i="2"/>
  <c r="H374" i="2" s="1"/>
  <c r="B374" i="2"/>
  <c r="M373" i="2"/>
  <c r="P373" i="2" s="1"/>
  <c r="I373" i="2"/>
  <c r="D373" i="2"/>
  <c r="H373" i="2" s="1"/>
  <c r="B373" i="2"/>
  <c r="M372" i="2"/>
  <c r="P372" i="2" s="1"/>
  <c r="I372" i="2"/>
  <c r="D372" i="2"/>
  <c r="H372" i="2" s="1"/>
  <c r="B372" i="2"/>
  <c r="M371" i="2"/>
  <c r="P371" i="2" s="1"/>
  <c r="I371" i="2"/>
  <c r="D371" i="2"/>
  <c r="H371" i="2" s="1"/>
  <c r="B371" i="2"/>
  <c r="M370" i="2"/>
  <c r="P370" i="2" s="1"/>
  <c r="I370" i="2"/>
  <c r="D370" i="2"/>
  <c r="H370" i="2" s="1"/>
  <c r="B370" i="2"/>
  <c r="M369" i="2"/>
  <c r="P369" i="2" s="1"/>
  <c r="I369" i="2"/>
  <c r="D369" i="2"/>
  <c r="H369" i="2" s="1"/>
  <c r="B369" i="2"/>
  <c r="M368" i="2"/>
  <c r="P368" i="2" s="1"/>
  <c r="I368" i="2"/>
  <c r="D368" i="2"/>
  <c r="H368" i="2" s="1"/>
  <c r="B368" i="2"/>
  <c r="M367" i="2"/>
  <c r="P367" i="2" s="1"/>
  <c r="I367" i="2"/>
  <c r="D367" i="2"/>
  <c r="H367" i="2" s="1"/>
  <c r="B367" i="2"/>
  <c r="M366" i="2"/>
  <c r="P366" i="2" s="1"/>
  <c r="I366" i="2"/>
  <c r="D366" i="2"/>
  <c r="H366" i="2" s="1"/>
  <c r="B366" i="2"/>
  <c r="M365" i="2"/>
  <c r="P365" i="2" s="1"/>
  <c r="I365" i="2"/>
  <c r="D365" i="2"/>
  <c r="H365" i="2" s="1"/>
  <c r="B365" i="2"/>
  <c r="M364" i="2"/>
  <c r="P364" i="2" s="1"/>
  <c r="I364" i="2"/>
  <c r="D364" i="2"/>
  <c r="H364" i="2" s="1"/>
  <c r="B364" i="2"/>
  <c r="M363" i="2"/>
  <c r="P363" i="2" s="1"/>
  <c r="I363" i="2"/>
  <c r="D363" i="2"/>
  <c r="H363" i="2" s="1"/>
  <c r="B363" i="2"/>
  <c r="M362" i="2"/>
  <c r="P362" i="2" s="1"/>
  <c r="I362" i="2"/>
  <c r="D362" i="2"/>
  <c r="H362" i="2" s="1"/>
  <c r="B362" i="2"/>
  <c r="M361" i="2"/>
  <c r="P361" i="2" s="1"/>
  <c r="I361" i="2"/>
  <c r="D361" i="2"/>
  <c r="H361" i="2" s="1"/>
  <c r="B361" i="2"/>
  <c r="M360" i="2"/>
  <c r="P360" i="2" s="1"/>
  <c r="I360" i="2"/>
  <c r="D360" i="2"/>
  <c r="H360" i="2" s="1"/>
  <c r="B360" i="2"/>
  <c r="M359" i="2"/>
  <c r="P359" i="2" s="1"/>
  <c r="I359" i="2"/>
  <c r="D359" i="2"/>
  <c r="H359" i="2" s="1"/>
  <c r="B359" i="2"/>
  <c r="M358" i="2"/>
  <c r="P358" i="2" s="1"/>
  <c r="I358" i="2"/>
  <c r="D358" i="2"/>
  <c r="H358" i="2" s="1"/>
  <c r="B358" i="2"/>
  <c r="M357" i="2"/>
  <c r="P357" i="2" s="1"/>
  <c r="I357" i="2"/>
  <c r="D357" i="2"/>
  <c r="H357" i="2" s="1"/>
  <c r="B357" i="2"/>
  <c r="M356" i="2"/>
  <c r="P356" i="2" s="1"/>
  <c r="I356" i="2"/>
  <c r="D356" i="2"/>
  <c r="H356" i="2" s="1"/>
  <c r="B356" i="2"/>
  <c r="M355" i="2"/>
  <c r="P355" i="2" s="1"/>
  <c r="I355" i="2"/>
  <c r="D355" i="2"/>
  <c r="H355" i="2" s="1"/>
  <c r="B355" i="2"/>
  <c r="M354" i="2"/>
  <c r="P354" i="2" s="1"/>
  <c r="I354" i="2"/>
  <c r="D354" i="2"/>
  <c r="H354" i="2" s="1"/>
  <c r="B354" i="2"/>
  <c r="M353" i="2"/>
  <c r="P353" i="2" s="1"/>
  <c r="I353" i="2"/>
  <c r="D353" i="2"/>
  <c r="H353" i="2" s="1"/>
  <c r="B353" i="2"/>
  <c r="M352" i="2"/>
  <c r="P352" i="2" s="1"/>
  <c r="I352" i="2"/>
  <c r="D352" i="2"/>
  <c r="H352" i="2" s="1"/>
  <c r="B352" i="2"/>
  <c r="M351" i="2"/>
  <c r="P351" i="2" s="1"/>
  <c r="I351" i="2"/>
  <c r="D351" i="2"/>
  <c r="H351" i="2" s="1"/>
  <c r="B351" i="2"/>
  <c r="M350" i="2"/>
  <c r="P350" i="2" s="1"/>
  <c r="I350" i="2"/>
  <c r="D350" i="2"/>
  <c r="H350" i="2" s="1"/>
  <c r="B350" i="2"/>
  <c r="M349" i="2"/>
  <c r="P349" i="2" s="1"/>
  <c r="I349" i="2"/>
  <c r="D349" i="2"/>
  <c r="H349" i="2" s="1"/>
  <c r="B349" i="2"/>
  <c r="M348" i="2"/>
  <c r="P348" i="2" s="1"/>
  <c r="I348" i="2"/>
  <c r="D348" i="2"/>
  <c r="H348" i="2" s="1"/>
  <c r="B348" i="2"/>
  <c r="M347" i="2"/>
  <c r="P347" i="2" s="1"/>
  <c r="I347" i="2"/>
  <c r="D347" i="2"/>
  <c r="H347" i="2" s="1"/>
  <c r="B347" i="2"/>
  <c r="M346" i="2"/>
  <c r="P346" i="2" s="1"/>
  <c r="I346" i="2"/>
  <c r="D346" i="2"/>
  <c r="H346" i="2" s="1"/>
  <c r="B346" i="2"/>
  <c r="M345" i="2"/>
  <c r="P345" i="2" s="1"/>
  <c r="I345" i="2"/>
  <c r="D345" i="2"/>
  <c r="H345" i="2" s="1"/>
  <c r="B345" i="2"/>
  <c r="M344" i="2"/>
  <c r="P344" i="2" s="1"/>
  <c r="I344" i="2"/>
  <c r="D344" i="2"/>
  <c r="H344" i="2" s="1"/>
  <c r="B344" i="2"/>
  <c r="M343" i="2"/>
  <c r="P343" i="2" s="1"/>
  <c r="I343" i="2"/>
  <c r="D343" i="2"/>
  <c r="H343" i="2" s="1"/>
  <c r="B343" i="2"/>
  <c r="M342" i="2"/>
  <c r="P342" i="2" s="1"/>
  <c r="I342" i="2"/>
  <c r="D342" i="2"/>
  <c r="H342" i="2" s="1"/>
  <c r="B342" i="2"/>
  <c r="M341" i="2"/>
  <c r="P341" i="2" s="1"/>
  <c r="I341" i="2"/>
  <c r="D341" i="2"/>
  <c r="H341" i="2" s="1"/>
  <c r="B341" i="2"/>
  <c r="M340" i="2"/>
  <c r="P340" i="2" s="1"/>
  <c r="I340" i="2"/>
  <c r="D340" i="2"/>
  <c r="H340" i="2" s="1"/>
  <c r="B340" i="2"/>
  <c r="M339" i="2"/>
  <c r="P339" i="2" s="1"/>
  <c r="I339" i="2"/>
  <c r="D339" i="2"/>
  <c r="H339" i="2" s="1"/>
  <c r="B339" i="2"/>
  <c r="M338" i="2"/>
  <c r="P338" i="2" s="1"/>
  <c r="I338" i="2"/>
  <c r="D338" i="2"/>
  <c r="H338" i="2" s="1"/>
  <c r="B338" i="2"/>
  <c r="M337" i="2"/>
  <c r="P337" i="2" s="1"/>
  <c r="I337" i="2"/>
  <c r="D337" i="2"/>
  <c r="H337" i="2" s="1"/>
  <c r="B337" i="2"/>
  <c r="M336" i="2"/>
  <c r="P336" i="2" s="1"/>
  <c r="I336" i="2"/>
  <c r="D336" i="2"/>
  <c r="H336" i="2" s="1"/>
  <c r="B336" i="2"/>
  <c r="M335" i="2"/>
  <c r="P335" i="2" s="1"/>
  <c r="I335" i="2"/>
  <c r="D335" i="2"/>
  <c r="H335" i="2" s="1"/>
  <c r="B335" i="2"/>
  <c r="M334" i="2"/>
  <c r="P334" i="2" s="1"/>
  <c r="I334" i="2"/>
  <c r="D334" i="2"/>
  <c r="H334" i="2" s="1"/>
  <c r="B334" i="2"/>
  <c r="M333" i="2"/>
  <c r="P333" i="2" s="1"/>
  <c r="I333" i="2"/>
  <c r="D333" i="2"/>
  <c r="H333" i="2" s="1"/>
  <c r="B333" i="2"/>
  <c r="M332" i="2"/>
  <c r="P332" i="2" s="1"/>
  <c r="I332" i="2"/>
  <c r="D332" i="2"/>
  <c r="H332" i="2" s="1"/>
  <c r="B332" i="2"/>
  <c r="M331" i="2"/>
  <c r="P331" i="2" s="1"/>
  <c r="J331" i="2"/>
  <c r="I331" i="2"/>
  <c r="D331" i="2"/>
  <c r="H331" i="2" s="1"/>
  <c r="B331" i="2"/>
  <c r="M330" i="2"/>
  <c r="P330" i="2" s="1"/>
  <c r="I330" i="2"/>
  <c r="D330" i="2"/>
  <c r="H330" i="2" s="1"/>
  <c r="B330" i="2"/>
  <c r="M329" i="2"/>
  <c r="P329" i="2" s="1"/>
  <c r="I329" i="2"/>
  <c r="D329" i="2"/>
  <c r="H329" i="2" s="1"/>
  <c r="B329" i="2"/>
  <c r="M328" i="2"/>
  <c r="P328" i="2" s="1"/>
  <c r="I328" i="2"/>
  <c r="D328" i="2"/>
  <c r="H328" i="2" s="1"/>
  <c r="B328" i="2"/>
  <c r="M327" i="2"/>
  <c r="P327" i="2" s="1"/>
  <c r="I327" i="2"/>
  <c r="D327" i="2"/>
  <c r="H327" i="2" s="1"/>
  <c r="B327" i="2"/>
  <c r="M326" i="2"/>
  <c r="P326" i="2" s="1"/>
  <c r="I326" i="2"/>
  <c r="D326" i="2"/>
  <c r="H326" i="2" s="1"/>
  <c r="B326" i="2"/>
  <c r="M325" i="2"/>
  <c r="P325" i="2" s="1"/>
  <c r="I325" i="2"/>
  <c r="D325" i="2"/>
  <c r="H325" i="2" s="1"/>
  <c r="B325" i="2"/>
  <c r="M324" i="2"/>
  <c r="P324" i="2" s="1"/>
  <c r="I324" i="2"/>
  <c r="D324" i="2"/>
  <c r="H324" i="2" s="1"/>
  <c r="B324" i="2"/>
  <c r="M323" i="2"/>
  <c r="P323" i="2" s="1"/>
  <c r="I323" i="2"/>
  <c r="D323" i="2"/>
  <c r="H323" i="2" s="1"/>
  <c r="B323" i="2"/>
  <c r="M322" i="2"/>
  <c r="P322" i="2" s="1"/>
  <c r="I322" i="2"/>
  <c r="D322" i="2"/>
  <c r="H322" i="2" s="1"/>
  <c r="B322" i="2"/>
  <c r="M321" i="2"/>
  <c r="P321" i="2" s="1"/>
  <c r="I321" i="2"/>
  <c r="D321" i="2"/>
  <c r="H321" i="2" s="1"/>
  <c r="B321" i="2"/>
  <c r="M320" i="2"/>
  <c r="P320" i="2" s="1"/>
  <c r="I320" i="2"/>
  <c r="D320" i="2"/>
  <c r="H320" i="2" s="1"/>
  <c r="B320" i="2"/>
  <c r="M319" i="2"/>
  <c r="P319" i="2" s="1"/>
  <c r="I319" i="2"/>
  <c r="D319" i="2"/>
  <c r="H319" i="2" s="1"/>
  <c r="B319" i="2"/>
  <c r="M318" i="2"/>
  <c r="P318" i="2" s="1"/>
  <c r="I318" i="2"/>
  <c r="D318" i="2"/>
  <c r="H318" i="2" s="1"/>
  <c r="B318" i="2"/>
  <c r="M317" i="2"/>
  <c r="P317" i="2" s="1"/>
  <c r="I317" i="2"/>
  <c r="D317" i="2"/>
  <c r="H317" i="2" s="1"/>
  <c r="B317" i="2"/>
  <c r="M316" i="2"/>
  <c r="P316" i="2" s="1"/>
  <c r="I316" i="2"/>
  <c r="D316" i="2"/>
  <c r="H316" i="2" s="1"/>
  <c r="B316" i="2"/>
  <c r="M315" i="2"/>
  <c r="P315" i="2" s="1"/>
  <c r="I315" i="2"/>
  <c r="D315" i="2"/>
  <c r="H315" i="2" s="1"/>
  <c r="B315" i="2"/>
  <c r="M314" i="2"/>
  <c r="P314" i="2" s="1"/>
  <c r="I314" i="2"/>
  <c r="D314" i="2"/>
  <c r="H314" i="2" s="1"/>
  <c r="B314" i="2"/>
  <c r="M313" i="2"/>
  <c r="P313" i="2" s="1"/>
  <c r="I313" i="2"/>
  <c r="D313" i="2"/>
  <c r="H313" i="2" s="1"/>
  <c r="B313" i="2"/>
  <c r="M312" i="2"/>
  <c r="P312" i="2" s="1"/>
  <c r="I312" i="2"/>
  <c r="D312" i="2"/>
  <c r="H312" i="2" s="1"/>
  <c r="B312" i="2"/>
  <c r="M311" i="2"/>
  <c r="P311" i="2" s="1"/>
  <c r="I311" i="2"/>
  <c r="D311" i="2"/>
  <c r="H311" i="2" s="1"/>
  <c r="B311" i="2"/>
  <c r="M310" i="2"/>
  <c r="P310" i="2" s="1"/>
  <c r="I310" i="2"/>
  <c r="D310" i="2"/>
  <c r="H310" i="2" s="1"/>
  <c r="B310" i="2"/>
  <c r="M309" i="2"/>
  <c r="P309" i="2" s="1"/>
  <c r="I309" i="2"/>
  <c r="D309" i="2"/>
  <c r="H309" i="2" s="1"/>
  <c r="B309" i="2"/>
  <c r="M308" i="2"/>
  <c r="P308" i="2" s="1"/>
  <c r="I308" i="2"/>
  <c r="D308" i="2"/>
  <c r="H308" i="2" s="1"/>
  <c r="B308" i="2"/>
  <c r="M307" i="2"/>
  <c r="P307" i="2" s="1"/>
  <c r="I307" i="2"/>
  <c r="D307" i="2"/>
  <c r="H307" i="2" s="1"/>
  <c r="B307" i="2"/>
  <c r="M306" i="2"/>
  <c r="P306" i="2" s="1"/>
  <c r="I306" i="2"/>
  <c r="D306" i="2"/>
  <c r="H306" i="2" s="1"/>
  <c r="B306" i="2"/>
  <c r="M305" i="2"/>
  <c r="P305" i="2" s="1"/>
  <c r="I305" i="2"/>
  <c r="D305" i="2"/>
  <c r="H305" i="2" s="1"/>
  <c r="B305" i="2"/>
  <c r="M304" i="2"/>
  <c r="P304" i="2" s="1"/>
  <c r="I304" i="2"/>
  <c r="D304" i="2"/>
  <c r="H304" i="2" s="1"/>
  <c r="B304" i="2"/>
  <c r="M303" i="2"/>
  <c r="P303" i="2" s="1"/>
  <c r="I303" i="2"/>
  <c r="D303" i="2"/>
  <c r="H303" i="2" s="1"/>
  <c r="B303" i="2"/>
  <c r="M302" i="2"/>
  <c r="P302" i="2" s="1"/>
  <c r="I302" i="2"/>
  <c r="D302" i="2"/>
  <c r="H302" i="2" s="1"/>
  <c r="B302" i="2"/>
  <c r="M301" i="2"/>
  <c r="P301" i="2" s="1"/>
  <c r="I301" i="2"/>
  <c r="D301" i="2"/>
  <c r="H301" i="2" s="1"/>
  <c r="B301" i="2"/>
  <c r="M300" i="2"/>
  <c r="P300" i="2" s="1"/>
  <c r="I300" i="2"/>
  <c r="D300" i="2"/>
  <c r="H300" i="2" s="1"/>
  <c r="B300" i="2"/>
  <c r="M299" i="2"/>
  <c r="P299" i="2" s="1"/>
  <c r="I299" i="2"/>
  <c r="D299" i="2"/>
  <c r="H299" i="2" s="1"/>
  <c r="B299" i="2"/>
  <c r="M298" i="2"/>
  <c r="P298" i="2" s="1"/>
  <c r="I298" i="2"/>
  <c r="D298" i="2"/>
  <c r="H298" i="2" s="1"/>
  <c r="B298" i="2"/>
  <c r="M297" i="2"/>
  <c r="P297" i="2" s="1"/>
  <c r="I297" i="2"/>
  <c r="D297" i="2"/>
  <c r="H297" i="2" s="1"/>
  <c r="B297" i="2"/>
  <c r="M296" i="2"/>
  <c r="P296" i="2" s="1"/>
  <c r="I296" i="2"/>
  <c r="D296" i="2"/>
  <c r="H296" i="2" s="1"/>
  <c r="B296" i="2"/>
  <c r="M295" i="2"/>
  <c r="P295" i="2" s="1"/>
  <c r="I295" i="2"/>
  <c r="D295" i="2"/>
  <c r="H295" i="2" s="1"/>
  <c r="B295" i="2"/>
  <c r="M294" i="2"/>
  <c r="P294" i="2" s="1"/>
  <c r="I294" i="2"/>
  <c r="D294" i="2"/>
  <c r="H294" i="2" s="1"/>
  <c r="B294" i="2"/>
  <c r="M293" i="2"/>
  <c r="P293" i="2" s="1"/>
  <c r="I293" i="2"/>
  <c r="D293" i="2"/>
  <c r="H293" i="2" s="1"/>
  <c r="B293" i="2"/>
  <c r="M292" i="2"/>
  <c r="P292" i="2" s="1"/>
  <c r="I292" i="2"/>
  <c r="D292" i="2"/>
  <c r="H292" i="2" s="1"/>
  <c r="B292" i="2"/>
  <c r="M291" i="2"/>
  <c r="P291" i="2" s="1"/>
  <c r="I291" i="2"/>
  <c r="D291" i="2"/>
  <c r="H291" i="2" s="1"/>
  <c r="B291" i="2"/>
  <c r="M290" i="2"/>
  <c r="P290" i="2" s="1"/>
  <c r="I290" i="2"/>
  <c r="D290" i="2"/>
  <c r="H290" i="2" s="1"/>
  <c r="B290" i="2"/>
  <c r="M289" i="2"/>
  <c r="P289" i="2" s="1"/>
  <c r="I289" i="2"/>
  <c r="D289" i="2"/>
  <c r="H289" i="2" s="1"/>
  <c r="B289" i="2"/>
  <c r="M288" i="2"/>
  <c r="P288" i="2" s="1"/>
  <c r="I288" i="2"/>
  <c r="D288" i="2"/>
  <c r="H288" i="2" s="1"/>
  <c r="B288" i="2"/>
  <c r="M287" i="2"/>
  <c r="P287" i="2" s="1"/>
  <c r="I287" i="2"/>
  <c r="D287" i="2"/>
  <c r="H287" i="2" s="1"/>
  <c r="B287" i="2"/>
  <c r="M286" i="2"/>
  <c r="P286" i="2" s="1"/>
  <c r="I286" i="2"/>
  <c r="D286" i="2"/>
  <c r="H286" i="2" s="1"/>
  <c r="B286" i="2"/>
  <c r="M285" i="2"/>
  <c r="P285" i="2" s="1"/>
  <c r="I285" i="2"/>
  <c r="D285" i="2"/>
  <c r="H285" i="2" s="1"/>
  <c r="B285" i="2"/>
  <c r="M284" i="2"/>
  <c r="P284" i="2" s="1"/>
  <c r="I284" i="2"/>
  <c r="D284" i="2"/>
  <c r="H284" i="2" s="1"/>
  <c r="B284" i="2"/>
  <c r="M283" i="2"/>
  <c r="P283" i="2" s="1"/>
  <c r="I283" i="2"/>
  <c r="D283" i="2"/>
  <c r="H283" i="2" s="1"/>
  <c r="B283" i="2"/>
  <c r="M282" i="2"/>
  <c r="P282" i="2" s="1"/>
  <c r="I282" i="2"/>
  <c r="D282" i="2"/>
  <c r="H282" i="2" s="1"/>
  <c r="B282" i="2"/>
  <c r="M281" i="2"/>
  <c r="P281" i="2" s="1"/>
  <c r="I281" i="2"/>
  <c r="D281" i="2"/>
  <c r="H281" i="2" s="1"/>
  <c r="B281" i="2"/>
  <c r="M280" i="2"/>
  <c r="P280" i="2" s="1"/>
  <c r="I280" i="2"/>
  <c r="D280" i="2"/>
  <c r="H280" i="2" s="1"/>
  <c r="B280" i="2"/>
  <c r="M279" i="2"/>
  <c r="P279" i="2" s="1"/>
  <c r="I279" i="2"/>
  <c r="D279" i="2"/>
  <c r="H279" i="2" s="1"/>
  <c r="B279" i="2"/>
  <c r="M278" i="2"/>
  <c r="P278" i="2" s="1"/>
  <c r="I278" i="2"/>
  <c r="D278" i="2"/>
  <c r="H278" i="2" s="1"/>
  <c r="B278" i="2"/>
  <c r="M277" i="2"/>
  <c r="P277" i="2" s="1"/>
  <c r="I277" i="2"/>
  <c r="D277" i="2"/>
  <c r="H277" i="2" s="1"/>
  <c r="B277" i="2"/>
  <c r="M276" i="2"/>
  <c r="P276" i="2" s="1"/>
  <c r="I276" i="2"/>
  <c r="D276" i="2"/>
  <c r="H276" i="2" s="1"/>
  <c r="B276" i="2"/>
  <c r="M275" i="2"/>
  <c r="P275" i="2" s="1"/>
  <c r="I275" i="2"/>
  <c r="D275" i="2"/>
  <c r="H275" i="2" s="1"/>
  <c r="B275" i="2"/>
  <c r="M274" i="2"/>
  <c r="P274" i="2" s="1"/>
  <c r="I274" i="2"/>
  <c r="D274" i="2"/>
  <c r="H274" i="2" s="1"/>
  <c r="B274" i="2"/>
  <c r="M273" i="2"/>
  <c r="P273" i="2" s="1"/>
  <c r="I273" i="2"/>
  <c r="D273" i="2"/>
  <c r="H273" i="2" s="1"/>
  <c r="B273" i="2"/>
  <c r="M272" i="2"/>
  <c r="P272" i="2" s="1"/>
  <c r="I272" i="2"/>
  <c r="D272" i="2"/>
  <c r="H272" i="2" s="1"/>
  <c r="B272" i="2"/>
  <c r="M271" i="2"/>
  <c r="P271" i="2" s="1"/>
  <c r="I271" i="2"/>
  <c r="D271" i="2"/>
  <c r="H271" i="2" s="1"/>
  <c r="B271" i="2"/>
  <c r="M270" i="2"/>
  <c r="P270" i="2" s="1"/>
  <c r="I270" i="2"/>
  <c r="D270" i="2"/>
  <c r="H270" i="2" s="1"/>
  <c r="B270" i="2"/>
  <c r="M269" i="2"/>
  <c r="P269" i="2" s="1"/>
  <c r="I269" i="2"/>
  <c r="D269" i="2"/>
  <c r="H269" i="2" s="1"/>
  <c r="B269" i="2"/>
  <c r="M268" i="2"/>
  <c r="P268" i="2" s="1"/>
  <c r="I268" i="2"/>
  <c r="D268" i="2"/>
  <c r="H268" i="2" s="1"/>
  <c r="B268" i="2"/>
  <c r="M267" i="2"/>
  <c r="P267" i="2" s="1"/>
  <c r="I267" i="2"/>
  <c r="D267" i="2"/>
  <c r="H267" i="2" s="1"/>
  <c r="B267" i="2"/>
  <c r="M266" i="2"/>
  <c r="P266" i="2" s="1"/>
  <c r="I266" i="2"/>
  <c r="D266" i="2"/>
  <c r="H266" i="2" s="1"/>
  <c r="B266" i="2"/>
  <c r="M265" i="2"/>
  <c r="P265" i="2" s="1"/>
  <c r="I265" i="2"/>
  <c r="D265" i="2"/>
  <c r="H265" i="2" s="1"/>
  <c r="B265" i="2"/>
  <c r="M264" i="2"/>
  <c r="P264" i="2" s="1"/>
  <c r="I264" i="2"/>
  <c r="D264" i="2"/>
  <c r="H264" i="2" s="1"/>
  <c r="B264" i="2"/>
  <c r="M263" i="2"/>
  <c r="P263" i="2" s="1"/>
  <c r="I263" i="2"/>
  <c r="D263" i="2"/>
  <c r="H263" i="2" s="1"/>
  <c r="B263" i="2"/>
  <c r="M262" i="2"/>
  <c r="P262" i="2" s="1"/>
  <c r="I262" i="2"/>
  <c r="D262" i="2"/>
  <c r="H262" i="2" s="1"/>
  <c r="B262" i="2"/>
  <c r="M261" i="2"/>
  <c r="P261" i="2" s="1"/>
  <c r="I261" i="2"/>
  <c r="D261" i="2"/>
  <c r="H261" i="2" s="1"/>
  <c r="B261" i="2"/>
  <c r="M260" i="2"/>
  <c r="P260" i="2" s="1"/>
  <c r="I260" i="2"/>
  <c r="D260" i="2"/>
  <c r="H260" i="2" s="1"/>
  <c r="B260" i="2"/>
  <c r="M259" i="2"/>
  <c r="P259" i="2" s="1"/>
  <c r="I259" i="2"/>
  <c r="D259" i="2"/>
  <c r="H259" i="2" s="1"/>
  <c r="B259" i="2"/>
  <c r="M258" i="2"/>
  <c r="P258" i="2" s="1"/>
  <c r="I258" i="2"/>
  <c r="D258" i="2"/>
  <c r="H258" i="2" s="1"/>
  <c r="B258" i="2"/>
  <c r="M257" i="2"/>
  <c r="P257" i="2" s="1"/>
  <c r="I257" i="2"/>
  <c r="D257" i="2"/>
  <c r="H257" i="2" s="1"/>
  <c r="B257" i="2"/>
  <c r="M256" i="2"/>
  <c r="P256" i="2" s="1"/>
  <c r="I256" i="2"/>
  <c r="D256" i="2"/>
  <c r="H256" i="2" s="1"/>
  <c r="B256" i="2"/>
  <c r="M255" i="2"/>
  <c r="P255" i="2" s="1"/>
  <c r="I255" i="2"/>
  <c r="D255" i="2"/>
  <c r="H255" i="2" s="1"/>
  <c r="B255" i="2"/>
  <c r="M254" i="2"/>
  <c r="P254" i="2" s="1"/>
  <c r="I254" i="2"/>
  <c r="D254" i="2"/>
  <c r="H254" i="2" s="1"/>
  <c r="B254" i="2"/>
  <c r="M253" i="2"/>
  <c r="P253" i="2" s="1"/>
  <c r="I253" i="2"/>
  <c r="D253" i="2"/>
  <c r="H253" i="2" s="1"/>
  <c r="B253" i="2"/>
  <c r="M252" i="2"/>
  <c r="P252" i="2" s="1"/>
  <c r="I252" i="2"/>
  <c r="D252" i="2"/>
  <c r="H252" i="2" s="1"/>
  <c r="B252" i="2"/>
  <c r="M251" i="2"/>
  <c r="P251" i="2" s="1"/>
  <c r="I251" i="2"/>
  <c r="D251" i="2"/>
  <c r="H251" i="2" s="1"/>
  <c r="B251" i="2"/>
  <c r="M250" i="2"/>
  <c r="P250" i="2" s="1"/>
  <c r="I250" i="2"/>
  <c r="D250" i="2"/>
  <c r="H250" i="2" s="1"/>
  <c r="B250" i="2"/>
  <c r="M249" i="2"/>
  <c r="P249" i="2" s="1"/>
  <c r="I249" i="2"/>
  <c r="D249" i="2"/>
  <c r="H249" i="2" s="1"/>
  <c r="B249" i="2"/>
  <c r="M248" i="2"/>
  <c r="P248" i="2" s="1"/>
  <c r="I248" i="2"/>
  <c r="D248" i="2"/>
  <c r="H248" i="2" s="1"/>
  <c r="B248" i="2"/>
  <c r="M247" i="2"/>
  <c r="P247" i="2" s="1"/>
  <c r="I247" i="2"/>
  <c r="D247" i="2"/>
  <c r="H247" i="2" s="1"/>
  <c r="B247" i="2"/>
  <c r="M246" i="2"/>
  <c r="P246" i="2" s="1"/>
  <c r="I246" i="2"/>
  <c r="D246" i="2"/>
  <c r="H246" i="2" s="1"/>
  <c r="B246" i="2"/>
  <c r="M245" i="2"/>
  <c r="P245" i="2" s="1"/>
  <c r="I245" i="2"/>
  <c r="D245" i="2"/>
  <c r="H245" i="2" s="1"/>
  <c r="B245" i="2"/>
  <c r="M244" i="2"/>
  <c r="P244" i="2" s="1"/>
  <c r="I244" i="2"/>
  <c r="D244" i="2"/>
  <c r="H244" i="2" s="1"/>
  <c r="B244" i="2"/>
  <c r="M243" i="2"/>
  <c r="P243" i="2" s="1"/>
  <c r="I243" i="2"/>
  <c r="D243" i="2"/>
  <c r="H243" i="2" s="1"/>
  <c r="B243" i="2"/>
  <c r="M242" i="2"/>
  <c r="P242" i="2" s="1"/>
  <c r="I242" i="2"/>
  <c r="D242" i="2"/>
  <c r="H242" i="2" s="1"/>
  <c r="B242" i="2"/>
  <c r="M241" i="2"/>
  <c r="P241" i="2" s="1"/>
  <c r="I241" i="2"/>
  <c r="D241" i="2"/>
  <c r="H241" i="2" s="1"/>
  <c r="B241" i="2"/>
  <c r="M240" i="2"/>
  <c r="P240" i="2" s="1"/>
  <c r="I240" i="2"/>
  <c r="D240" i="2"/>
  <c r="H240" i="2" s="1"/>
  <c r="B240" i="2"/>
  <c r="M239" i="2"/>
  <c r="P239" i="2" s="1"/>
  <c r="I239" i="2"/>
  <c r="D239" i="2"/>
  <c r="H239" i="2" s="1"/>
  <c r="B239" i="2"/>
  <c r="M238" i="2"/>
  <c r="P238" i="2" s="1"/>
  <c r="I238" i="2"/>
  <c r="D238" i="2"/>
  <c r="H238" i="2" s="1"/>
  <c r="B238" i="2"/>
  <c r="M237" i="2"/>
  <c r="P237" i="2" s="1"/>
  <c r="I237" i="2"/>
  <c r="D237" i="2"/>
  <c r="H237" i="2" s="1"/>
  <c r="B237" i="2"/>
  <c r="M236" i="2"/>
  <c r="P236" i="2" s="1"/>
  <c r="I236" i="2"/>
  <c r="D236" i="2"/>
  <c r="H236" i="2" s="1"/>
  <c r="B236" i="2"/>
  <c r="M235" i="2"/>
  <c r="P235" i="2" s="1"/>
  <c r="I235" i="2"/>
  <c r="D235" i="2"/>
  <c r="H235" i="2" s="1"/>
  <c r="B235" i="2"/>
  <c r="M234" i="2"/>
  <c r="P234" i="2" s="1"/>
  <c r="I234" i="2"/>
  <c r="D234" i="2"/>
  <c r="H234" i="2" s="1"/>
  <c r="B234" i="2"/>
  <c r="M233" i="2"/>
  <c r="P233" i="2" s="1"/>
  <c r="I233" i="2"/>
  <c r="D233" i="2"/>
  <c r="H233" i="2" s="1"/>
  <c r="B233" i="2"/>
  <c r="M232" i="2"/>
  <c r="P232" i="2" s="1"/>
  <c r="I232" i="2"/>
  <c r="D232" i="2"/>
  <c r="H232" i="2" s="1"/>
  <c r="B232" i="2"/>
  <c r="M231" i="2"/>
  <c r="P231" i="2" s="1"/>
  <c r="I231" i="2"/>
  <c r="D231" i="2"/>
  <c r="H231" i="2" s="1"/>
  <c r="B231" i="2"/>
  <c r="M230" i="2"/>
  <c r="P230" i="2" s="1"/>
  <c r="I230" i="2"/>
  <c r="D230" i="2"/>
  <c r="H230" i="2" s="1"/>
  <c r="B230" i="2"/>
  <c r="M229" i="2"/>
  <c r="P229" i="2" s="1"/>
  <c r="I229" i="2"/>
  <c r="D229" i="2"/>
  <c r="H229" i="2" s="1"/>
  <c r="B229" i="2"/>
  <c r="M228" i="2"/>
  <c r="P228" i="2" s="1"/>
  <c r="I228" i="2"/>
  <c r="D228" i="2"/>
  <c r="H228" i="2" s="1"/>
  <c r="B228" i="2"/>
  <c r="M227" i="2"/>
  <c r="P227" i="2" s="1"/>
  <c r="I227" i="2"/>
  <c r="D227" i="2"/>
  <c r="H227" i="2" s="1"/>
  <c r="B227" i="2"/>
  <c r="M226" i="2"/>
  <c r="P226" i="2" s="1"/>
  <c r="I226" i="2"/>
  <c r="D226" i="2"/>
  <c r="H226" i="2" s="1"/>
  <c r="B226" i="2"/>
  <c r="M225" i="2"/>
  <c r="P225" i="2" s="1"/>
  <c r="I225" i="2"/>
  <c r="D225" i="2"/>
  <c r="H225" i="2" s="1"/>
  <c r="B225" i="2"/>
  <c r="M224" i="2"/>
  <c r="P224" i="2" s="1"/>
  <c r="I224" i="2"/>
  <c r="D224" i="2"/>
  <c r="H224" i="2" s="1"/>
  <c r="B224" i="2"/>
  <c r="M223" i="2"/>
  <c r="P223" i="2" s="1"/>
  <c r="I223" i="2"/>
  <c r="D223" i="2"/>
  <c r="H223" i="2" s="1"/>
  <c r="B223" i="2"/>
  <c r="M222" i="2"/>
  <c r="P222" i="2" s="1"/>
  <c r="I222" i="2"/>
  <c r="D222" i="2"/>
  <c r="H222" i="2" s="1"/>
  <c r="B222" i="2"/>
  <c r="M221" i="2"/>
  <c r="P221" i="2" s="1"/>
  <c r="I221" i="2"/>
  <c r="D221" i="2"/>
  <c r="H221" i="2" s="1"/>
  <c r="B221" i="2"/>
  <c r="M220" i="2"/>
  <c r="P220" i="2" s="1"/>
  <c r="I220" i="2"/>
  <c r="D220" i="2"/>
  <c r="H220" i="2" s="1"/>
  <c r="B220" i="2"/>
  <c r="M219" i="2"/>
  <c r="P219" i="2" s="1"/>
  <c r="I219" i="2"/>
  <c r="D219" i="2"/>
  <c r="H219" i="2" s="1"/>
  <c r="B219" i="2"/>
  <c r="M218" i="2"/>
  <c r="P218" i="2" s="1"/>
  <c r="I218" i="2"/>
  <c r="D218" i="2"/>
  <c r="H218" i="2" s="1"/>
  <c r="B218" i="2"/>
  <c r="M217" i="2"/>
  <c r="P217" i="2" s="1"/>
  <c r="I217" i="2"/>
  <c r="D217" i="2"/>
  <c r="H217" i="2" s="1"/>
  <c r="B217" i="2"/>
  <c r="M216" i="2"/>
  <c r="P216" i="2" s="1"/>
  <c r="I216" i="2"/>
  <c r="D216" i="2"/>
  <c r="H216" i="2" s="1"/>
  <c r="B216" i="2"/>
  <c r="M215" i="2"/>
  <c r="P215" i="2" s="1"/>
  <c r="I215" i="2"/>
  <c r="D215" i="2"/>
  <c r="H215" i="2" s="1"/>
  <c r="B215" i="2"/>
  <c r="M214" i="2"/>
  <c r="P214" i="2" s="1"/>
  <c r="I214" i="2"/>
  <c r="D214" i="2"/>
  <c r="H214" i="2" s="1"/>
  <c r="B214" i="2"/>
  <c r="M213" i="2"/>
  <c r="P213" i="2" s="1"/>
  <c r="I213" i="2"/>
  <c r="D213" i="2"/>
  <c r="H213" i="2" s="1"/>
  <c r="B213" i="2"/>
  <c r="M212" i="2"/>
  <c r="P212" i="2" s="1"/>
  <c r="I212" i="2"/>
  <c r="D212" i="2"/>
  <c r="H212" i="2" s="1"/>
  <c r="B212" i="2"/>
  <c r="M211" i="2"/>
  <c r="P211" i="2" s="1"/>
  <c r="I211" i="2"/>
  <c r="D211" i="2"/>
  <c r="H211" i="2" s="1"/>
  <c r="B211" i="2"/>
  <c r="M210" i="2"/>
  <c r="P210" i="2" s="1"/>
  <c r="I210" i="2"/>
  <c r="D210" i="2"/>
  <c r="H210" i="2" s="1"/>
  <c r="B210" i="2"/>
  <c r="M209" i="2"/>
  <c r="P209" i="2" s="1"/>
  <c r="I209" i="2"/>
  <c r="D209" i="2"/>
  <c r="H209" i="2" s="1"/>
  <c r="B209" i="2"/>
  <c r="M208" i="2"/>
  <c r="P208" i="2" s="1"/>
  <c r="I208" i="2"/>
  <c r="D208" i="2"/>
  <c r="H208" i="2" s="1"/>
  <c r="B208" i="2"/>
  <c r="M207" i="2"/>
  <c r="P207" i="2" s="1"/>
  <c r="I207" i="2"/>
  <c r="D207" i="2"/>
  <c r="H207" i="2" s="1"/>
  <c r="B207" i="2"/>
  <c r="M206" i="2"/>
  <c r="P206" i="2" s="1"/>
  <c r="I206" i="2"/>
  <c r="D206" i="2"/>
  <c r="H206" i="2" s="1"/>
  <c r="B206" i="2"/>
  <c r="M205" i="2"/>
  <c r="P205" i="2" s="1"/>
  <c r="I205" i="2"/>
  <c r="D205" i="2"/>
  <c r="H205" i="2" s="1"/>
  <c r="B205" i="2"/>
  <c r="M204" i="2"/>
  <c r="P204" i="2" s="1"/>
  <c r="I204" i="2"/>
  <c r="D204" i="2"/>
  <c r="H204" i="2" s="1"/>
  <c r="B204" i="2"/>
  <c r="M203" i="2"/>
  <c r="P203" i="2" s="1"/>
  <c r="I203" i="2"/>
  <c r="D203" i="2"/>
  <c r="H203" i="2" s="1"/>
  <c r="B203" i="2"/>
  <c r="M202" i="2"/>
  <c r="P202" i="2" s="1"/>
  <c r="I202" i="2"/>
  <c r="D202" i="2"/>
  <c r="H202" i="2" s="1"/>
  <c r="M201" i="2"/>
  <c r="P201" i="2" s="1"/>
  <c r="I201" i="2"/>
  <c r="D201" i="2"/>
  <c r="H201" i="2" s="1"/>
  <c r="M200" i="2"/>
  <c r="P200" i="2" s="1"/>
  <c r="I200" i="2"/>
  <c r="D200" i="2"/>
  <c r="H200" i="2" s="1"/>
  <c r="M199" i="2"/>
  <c r="P199" i="2" s="1"/>
  <c r="I199" i="2"/>
  <c r="D199" i="2"/>
  <c r="H199" i="2" s="1"/>
  <c r="M198" i="2"/>
  <c r="P198" i="2" s="1"/>
  <c r="I198" i="2"/>
  <c r="D198" i="2"/>
  <c r="H198" i="2" s="1"/>
  <c r="M197" i="2"/>
  <c r="P197" i="2" s="1"/>
  <c r="I197" i="2"/>
  <c r="D197" i="2"/>
  <c r="H197" i="2" s="1"/>
  <c r="M196" i="2"/>
  <c r="P196" i="2" s="1"/>
  <c r="I196" i="2"/>
  <c r="D196" i="2"/>
  <c r="H196" i="2" s="1"/>
  <c r="M195" i="2"/>
  <c r="P195" i="2" s="1"/>
  <c r="I195" i="2"/>
  <c r="D195" i="2"/>
  <c r="H195" i="2" s="1"/>
  <c r="M194" i="2"/>
  <c r="P194" i="2" s="1"/>
  <c r="I194" i="2"/>
  <c r="D194" i="2"/>
  <c r="H194" i="2" s="1"/>
  <c r="M193" i="2"/>
  <c r="P193" i="2" s="1"/>
  <c r="I193" i="2"/>
  <c r="D193" i="2"/>
  <c r="H193" i="2" s="1"/>
  <c r="M192" i="2"/>
  <c r="P192" i="2" s="1"/>
  <c r="I192" i="2"/>
  <c r="D192" i="2"/>
  <c r="H192" i="2" s="1"/>
  <c r="M191" i="2"/>
  <c r="P191" i="2" s="1"/>
  <c r="I191" i="2"/>
  <c r="D191" i="2"/>
  <c r="H191" i="2" s="1"/>
  <c r="M190" i="2"/>
  <c r="P190" i="2" s="1"/>
  <c r="I190" i="2"/>
  <c r="D190" i="2"/>
  <c r="H190" i="2" s="1"/>
  <c r="M189" i="2"/>
  <c r="P189" i="2" s="1"/>
  <c r="I189" i="2"/>
  <c r="D189" i="2"/>
  <c r="H189" i="2" s="1"/>
  <c r="M188" i="2"/>
  <c r="P188" i="2" s="1"/>
  <c r="I188" i="2"/>
  <c r="D188" i="2"/>
  <c r="H188" i="2" s="1"/>
  <c r="M187" i="2"/>
  <c r="P187" i="2" s="1"/>
  <c r="I187" i="2"/>
  <c r="D187" i="2"/>
  <c r="H187" i="2" s="1"/>
  <c r="M186" i="2"/>
  <c r="P186" i="2" s="1"/>
  <c r="I186" i="2"/>
  <c r="D186" i="2"/>
  <c r="H186" i="2" s="1"/>
  <c r="M185" i="2"/>
  <c r="P185" i="2" s="1"/>
  <c r="I185" i="2"/>
  <c r="D185" i="2"/>
  <c r="H185" i="2" s="1"/>
  <c r="M184" i="2"/>
  <c r="P184" i="2" s="1"/>
  <c r="I184" i="2"/>
  <c r="D184" i="2"/>
  <c r="H184" i="2" s="1"/>
  <c r="M183" i="2"/>
  <c r="P183" i="2" s="1"/>
  <c r="I183" i="2"/>
  <c r="D183" i="2"/>
  <c r="H183" i="2" s="1"/>
  <c r="M182" i="2"/>
  <c r="P182" i="2" s="1"/>
  <c r="I182" i="2"/>
  <c r="D182" i="2"/>
  <c r="H182" i="2" s="1"/>
  <c r="M181" i="2"/>
  <c r="P181" i="2" s="1"/>
  <c r="I181" i="2"/>
  <c r="D181" i="2"/>
  <c r="H181" i="2" s="1"/>
  <c r="M180" i="2"/>
  <c r="P180" i="2" s="1"/>
  <c r="I180" i="2"/>
  <c r="D180" i="2"/>
  <c r="H180" i="2" s="1"/>
  <c r="M179" i="2"/>
  <c r="P179" i="2" s="1"/>
  <c r="I179" i="2"/>
  <c r="D179" i="2"/>
  <c r="H179" i="2" s="1"/>
  <c r="M178" i="2"/>
  <c r="P178" i="2" s="1"/>
  <c r="I178" i="2"/>
  <c r="D178" i="2"/>
  <c r="H178" i="2" s="1"/>
  <c r="M177" i="2"/>
  <c r="P177" i="2" s="1"/>
  <c r="I177" i="2"/>
  <c r="D177" i="2"/>
  <c r="H177" i="2" s="1"/>
  <c r="M176" i="2"/>
  <c r="P176" i="2" s="1"/>
  <c r="I176" i="2"/>
  <c r="D176" i="2"/>
  <c r="H176" i="2" s="1"/>
  <c r="M175" i="2"/>
  <c r="P175" i="2" s="1"/>
  <c r="I175" i="2"/>
  <c r="D175" i="2"/>
  <c r="H175" i="2" s="1"/>
  <c r="M174" i="2"/>
  <c r="P174" i="2" s="1"/>
  <c r="I174" i="2"/>
  <c r="D174" i="2"/>
  <c r="H174" i="2" s="1"/>
  <c r="M173" i="2"/>
  <c r="P173" i="2" s="1"/>
  <c r="I173" i="2"/>
  <c r="D173" i="2"/>
  <c r="H173" i="2" s="1"/>
  <c r="M172" i="2"/>
  <c r="P172" i="2" s="1"/>
  <c r="I172" i="2"/>
  <c r="D172" i="2"/>
  <c r="H172" i="2" s="1"/>
  <c r="M171" i="2"/>
  <c r="P171" i="2" s="1"/>
  <c r="I171" i="2"/>
  <c r="D171" i="2"/>
  <c r="H171" i="2" s="1"/>
  <c r="M170" i="2"/>
  <c r="P170" i="2" s="1"/>
  <c r="I170" i="2"/>
  <c r="D170" i="2"/>
  <c r="H170" i="2" s="1"/>
  <c r="M169" i="2"/>
  <c r="P169" i="2" s="1"/>
  <c r="I169" i="2"/>
  <c r="D169" i="2"/>
  <c r="H169" i="2" s="1"/>
  <c r="M168" i="2"/>
  <c r="P168" i="2" s="1"/>
  <c r="I168" i="2"/>
  <c r="D168" i="2"/>
  <c r="H168" i="2" s="1"/>
  <c r="M167" i="2"/>
  <c r="P167" i="2" s="1"/>
  <c r="I167" i="2"/>
  <c r="D167" i="2"/>
  <c r="H167" i="2" s="1"/>
  <c r="M166" i="2"/>
  <c r="P166" i="2" s="1"/>
  <c r="I166" i="2"/>
  <c r="D166" i="2"/>
  <c r="H166" i="2" s="1"/>
  <c r="M165" i="2"/>
  <c r="P165" i="2" s="1"/>
  <c r="I165" i="2"/>
  <c r="D165" i="2"/>
  <c r="H165" i="2" s="1"/>
  <c r="M164" i="2"/>
  <c r="P164" i="2" s="1"/>
  <c r="I164" i="2"/>
  <c r="D164" i="2"/>
  <c r="H164" i="2" s="1"/>
  <c r="M163" i="2"/>
  <c r="P163" i="2" s="1"/>
  <c r="I163" i="2"/>
  <c r="D163" i="2"/>
  <c r="H163" i="2" s="1"/>
  <c r="M162" i="2"/>
  <c r="P162" i="2" s="1"/>
  <c r="I162" i="2"/>
  <c r="D162" i="2"/>
  <c r="H162" i="2" s="1"/>
  <c r="P161" i="2"/>
  <c r="I161" i="2"/>
  <c r="D161" i="2"/>
  <c r="H161" i="2" s="1"/>
  <c r="M160" i="2"/>
  <c r="P160" i="2" s="1"/>
  <c r="I160" i="2"/>
  <c r="D160" i="2"/>
  <c r="H160" i="2" s="1"/>
  <c r="M159" i="2"/>
  <c r="P159" i="2" s="1"/>
  <c r="I159" i="2"/>
  <c r="D159" i="2"/>
  <c r="H159" i="2" s="1"/>
  <c r="M158" i="2"/>
  <c r="P158" i="2" s="1"/>
  <c r="I158" i="2"/>
  <c r="D158" i="2"/>
  <c r="H158" i="2" s="1"/>
  <c r="M157" i="2"/>
  <c r="P157" i="2" s="1"/>
  <c r="I157" i="2"/>
  <c r="D157" i="2"/>
  <c r="H157" i="2" s="1"/>
  <c r="M156" i="2"/>
  <c r="P156" i="2" s="1"/>
  <c r="I156" i="2"/>
  <c r="D156" i="2"/>
  <c r="H156" i="2" s="1"/>
  <c r="M155" i="2"/>
  <c r="P155" i="2" s="1"/>
  <c r="I155" i="2"/>
  <c r="D155" i="2"/>
  <c r="H155" i="2" s="1"/>
  <c r="M154" i="2"/>
  <c r="P154" i="2" s="1"/>
  <c r="I154" i="2"/>
  <c r="D154" i="2"/>
  <c r="H154" i="2" s="1"/>
  <c r="M153" i="2"/>
  <c r="P153" i="2" s="1"/>
  <c r="I153" i="2"/>
  <c r="D153" i="2"/>
  <c r="H153" i="2" s="1"/>
  <c r="M152" i="2"/>
  <c r="P152" i="2" s="1"/>
  <c r="I152" i="2"/>
  <c r="D152" i="2"/>
  <c r="H152" i="2" s="1"/>
  <c r="M151" i="2"/>
  <c r="P151" i="2" s="1"/>
  <c r="I151" i="2"/>
  <c r="D151" i="2"/>
  <c r="H151" i="2" s="1"/>
  <c r="M150" i="2"/>
  <c r="P150" i="2" s="1"/>
  <c r="I150" i="2"/>
  <c r="D150" i="2"/>
  <c r="H150" i="2" s="1"/>
  <c r="M149" i="2"/>
  <c r="P149" i="2" s="1"/>
  <c r="I149" i="2"/>
  <c r="D149" i="2"/>
  <c r="H149" i="2" s="1"/>
  <c r="M148" i="2"/>
  <c r="P148" i="2" s="1"/>
  <c r="I148" i="2"/>
  <c r="D148" i="2"/>
  <c r="H148" i="2" s="1"/>
  <c r="M147" i="2"/>
  <c r="P147" i="2" s="1"/>
  <c r="I147" i="2"/>
  <c r="D147" i="2"/>
  <c r="H147" i="2" s="1"/>
  <c r="M146" i="2"/>
  <c r="P146" i="2" s="1"/>
  <c r="I146" i="2"/>
  <c r="D146" i="2"/>
  <c r="H146" i="2" s="1"/>
  <c r="M145" i="2"/>
  <c r="P145" i="2" s="1"/>
  <c r="I145" i="2"/>
  <c r="D145" i="2"/>
  <c r="H145" i="2" s="1"/>
  <c r="M144" i="2"/>
  <c r="P144" i="2" s="1"/>
  <c r="I144" i="2"/>
  <c r="D144" i="2"/>
  <c r="H144" i="2" s="1"/>
  <c r="M143" i="2"/>
  <c r="P143" i="2" s="1"/>
  <c r="I143" i="2"/>
  <c r="D143" i="2"/>
  <c r="H143" i="2" s="1"/>
  <c r="M142" i="2"/>
  <c r="P142" i="2" s="1"/>
  <c r="I142" i="2"/>
  <c r="D142" i="2"/>
  <c r="H142" i="2" s="1"/>
  <c r="M141" i="2"/>
  <c r="P141" i="2" s="1"/>
  <c r="I141" i="2"/>
  <c r="D141" i="2"/>
  <c r="H141" i="2" s="1"/>
  <c r="M140" i="2"/>
  <c r="P140" i="2" s="1"/>
  <c r="I140" i="2"/>
  <c r="D140" i="2"/>
  <c r="H140" i="2" s="1"/>
  <c r="M139" i="2"/>
  <c r="P139" i="2" s="1"/>
  <c r="I139" i="2"/>
  <c r="D139" i="2"/>
  <c r="H139" i="2" s="1"/>
  <c r="M138" i="2"/>
  <c r="P138" i="2" s="1"/>
  <c r="I138" i="2"/>
  <c r="D138" i="2"/>
  <c r="H138" i="2" s="1"/>
  <c r="M137" i="2"/>
  <c r="P137" i="2" s="1"/>
  <c r="I137" i="2"/>
  <c r="D137" i="2"/>
  <c r="H137" i="2" s="1"/>
  <c r="M136" i="2"/>
  <c r="P136" i="2" s="1"/>
  <c r="I136" i="2"/>
  <c r="D136" i="2"/>
  <c r="H136" i="2" s="1"/>
  <c r="M135" i="2"/>
  <c r="P135" i="2" s="1"/>
  <c r="I135" i="2"/>
  <c r="D135" i="2"/>
  <c r="H135" i="2" s="1"/>
  <c r="M134" i="2"/>
  <c r="P134" i="2" s="1"/>
  <c r="I134" i="2"/>
  <c r="D134" i="2"/>
  <c r="H134" i="2" s="1"/>
  <c r="M133" i="2"/>
  <c r="P133" i="2" s="1"/>
  <c r="I133" i="2"/>
  <c r="D133" i="2"/>
  <c r="H133" i="2" s="1"/>
  <c r="M132" i="2"/>
  <c r="P132" i="2" s="1"/>
  <c r="I132" i="2"/>
  <c r="D132" i="2"/>
  <c r="H132" i="2" s="1"/>
  <c r="M131" i="2"/>
  <c r="P131" i="2" s="1"/>
  <c r="I131" i="2"/>
  <c r="D131" i="2"/>
  <c r="H131" i="2" s="1"/>
  <c r="M130" i="2"/>
  <c r="P130" i="2" s="1"/>
  <c r="I130" i="2"/>
  <c r="D130" i="2"/>
  <c r="H130" i="2" s="1"/>
  <c r="M129" i="2"/>
  <c r="P129" i="2" s="1"/>
  <c r="I129" i="2"/>
  <c r="D129" i="2"/>
  <c r="H129" i="2" s="1"/>
  <c r="M128" i="2"/>
  <c r="P128" i="2" s="1"/>
  <c r="I128" i="2"/>
  <c r="D128" i="2"/>
  <c r="H128" i="2" s="1"/>
  <c r="M127" i="2"/>
  <c r="P127" i="2" s="1"/>
  <c r="I127" i="2"/>
  <c r="D127" i="2"/>
  <c r="H127" i="2" s="1"/>
  <c r="M126" i="2"/>
  <c r="P126" i="2" s="1"/>
  <c r="I126" i="2"/>
  <c r="D126" i="2"/>
  <c r="H126" i="2" s="1"/>
  <c r="M125" i="2"/>
  <c r="P125" i="2" s="1"/>
  <c r="I125" i="2"/>
  <c r="D125" i="2"/>
  <c r="H125" i="2" s="1"/>
  <c r="M124" i="2"/>
  <c r="P124" i="2" s="1"/>
  <c r="I124" i="2"/>
  <c r="D124" i="2"/>
  <c r="H124" i="2" s="1"/>
  <c r="M123" i="2"/>
  <c r="P123" i="2" s="1"/>
  <c r="I123" i="2"/>
  <c r="D123" i="2"/>
  <c r="H123" i="2" s="1"/>
  <c r="M122" i="2"/>
  <c r="P122" i="2" s="1"/>
  <c r="I122" i="2"/>
  <c r="D122" i="2"/>
  <c r="H122" i="2" s="1"/>
  <c r="M121" i="2"/>
  <c r="P121" i="2" s="1"/>
  <c r="I121" i="2"/>
  <c r="D121" i="2"/>
  <c r="H121" i="2" s="1"/>
  <c r="B121" i="2"/>
  <c r="M120" i="2"/>
  <c r="P120" i="2" s="1"/>
  <c r="I120" i="2"/>
  <c r="D120" i="2"/>
  <c r="H120" i="2" s="1"/>
  <c r="B120" i="2"/>
  <c r="M119" i="2"/>
  <c r="P119" i="2" s="1"/>
  <c r="I119" i="2"/>
  <c r="D119" i="2"/>
  <c r="H119" i="2" s="1"/>
  <c r="B119" i="2"/>
  <c r="M118" i="2"/>
  <c r="P118" i="2" s="1"/>
  <c r="I118" i="2"/>
  <c r="D118" i="2"/>
  <c r="H118" i="2" s="1"/>
  <c r="B118" i="2"/>
  <c r="M117" i="2"/>
  <c r="P117" i="2" s="1"/>
  <c r="I117" i="2"/>
  <c r="D117" i="2"/>
  <c r="H117" i="2" s="1"/>
  <c r="B117" i="2"/>
  <c r="M116" i="2"/>
  <c r="P116" i="2" s="1"/>
  <c r="I116" i="2"/>
  <c r="D116" i="2"/>
  <c r="H116" i="2" s="1"/>
  <c r="B116" i="2"/>
  <c r="M115" i="2"/>
  <c r="P115" i="2" s="1"/>
  <c r="I115" i="2"/>
  <c r="D115" i="2"/>
  <c r="H115" i="2" s="1"/>
  <c r="B115" i="2"/>
  <c r="M114" i="2"/>
  <c r="P114" i="2" s="1"/>
  <c r="I114" i="2"/>
  <c r="D114" i="2"/>
  <c r="H114" i="2" s="1"/>
  <c r="B114" i="2"/>
  <c r="M113" i="2"/>
  <c r="P113" i="2" s="1"/>
  <c r="I113" i="2"/>
  <c r="D113" i="2"/>
  <c r="H113" i="2" s="1"/>
  <c r="B113" i="2"/>
  <c r="M112" i="2"/>
  <c r="P112" i="2" s="1"/>
  <c r="I112" i="2"/>
  <c r="D112" i="2"/>
  <c r="H112" i="2" s="1"/>
  <c r="B112" i="2"/>
  <c r="M111" i="2"/>
  <c r="P111" i="2" s="1"/>
  <c r="I111" i="2"/>
  <c r="D111" i="2"/>
  <c r="H111" i="2" s="1"/>
  <c r="B111" i="2"/>
  <c r="M110" i="2"/>
  <c r="P110" i="2" s="1"/>
  <c r="I110" i="2"/>
  <c r="D110" i="2"/>
  <c r="H110" i="2" s="1"/>
  <c r="B110" i="2"/>
  <c r="M109" i="2"/>
  <c r="P109" i="2" s="1"/>
  <c r="I109" i="2"/>
  <c r="D109" i="2"/>
  <c r="H109" i="2" s="1"/>
  <c r="B109" i="2"/>
  <c r="M108" i="2"/>
  <c r="P108" i="2" s="1"/>
  <c r="I108" i="2"/>
  <c r="D108" i="2"/>
  <c r="H108" i="2" s="1"/>
  <c r="B108" i="2"/>
  <c r="I107" i="2"/>
  <c r="D107" i="2"/>
  <c r="H107" i="2" s="1"/>
  <c r="B107" i="2"/>
  <c r="O106" i="2"/>
  <c r="M107" i="2" s="1"/>
  <c r="P107" i="2" s="1"/>
  <c r="M106" i="2"/>
  <c r="I106" i="2"/>
  <c r="D106" i="2"/>
  <c r="H106" i="2" s="1"/>
  <c r="B106" i="2"/>
  <c r="M105" i="2"/>
  <c r="P105" i="2" s="1"/>
  <c r="I105" i="2"/>
  <c r="D105" i="2"/>
  <c r="H105" i="2" s="1"/>
  <c r="B105" i="2"/>
  <c r="M104" i="2"/>
  <c r="P104" i="2" s="1"/>
  <c r="I104" i="2"/>
  <c r="D104" i="2"/>
  <c r="H104" i="2" s="1"/>
  <c r="B104" i="2"/>
  <c r="M103" i="2"/>
  <c r="P103" i="2" s="1"/>
  <c r="I103" i="2"/>
  <c r="D103" i="2"/>
  <c r="H103" i="2" s="1"/>
  <c r="B103" i="2"/>
  <c r="M102" i="2"/>
  <c r="P102" i="2" s="1"/>
  <c r="I102" i="2"/>
  <c r="D102" i="2"/>
  <c r="H102" i="2" s="1"/>
  <c r="B102" i="2"/>
  <c r="I101" i="2"/>
  <c r="D101" i="2"/>
  <c r="H101" i="2" s="1"/>
  <c r="B101" i="2"/>
  <c r="O100" i="2"/>
  <c r="M101" i="2" s="1"/>
  <c r="P101" i="2" s="1"/>
  <c r="I100" i="2"/>
  <c r="D100" i="2"/>
  <c r="H100" i="2" s="1"/>
  <c r="B100" i="2"/>
  <c r="O99" i="2"/>
  <c r="M100" i="2" s="1"/>
  <c r="I99" i="2"/>
  <c r="D99" i="2"/>
  <c r="H99" i="2" s="1"/>
  <c r="B99" i="2"/>
  <c r="O98" i="2"/>
  <c r="M99" i="2" s="1"/>
  <c r="I98" i="2"/>
  <c r="D98" i="2"/>
  <c r="H98" i="2" s="1"/>
  <c r="B98" i="2"/>
  <c r="O97" i="2"/>
  <c r="M98" i="2" s="1"/>
  <c r="I97" i="2"/>
  <c r="D97" i="2"/>
  <c r="H97" i="2" s="1"/>
  <c r="B97" i="2"/>
  <c r="O96" i="2"/>
  <c r="M97" i="2" s="1"/>
  <c r="I96" i="2"/>
  <c r="D96" i="2"/>
  <c r="H96" i="2" s="1"/>
  <c r="B96" i="2"/>
  <c r="O95" i="2"/>
  <c r="M96" i="2" s="1"/>
  <c r="I95" i="2"/>
  <c r="D95" i="2"/>
  <c r="H95" i="2" s="1"/>
  <c r="B95" i="2"/>
  <c r="O94" i="2"/>
  <c r="M95" i="2" s="1"/>
  <c r="I94" i="2"/>
  <c r="D94" i="2"/>
  <c r="H94" i="2" s="1"/>
  <c r="B94" i="2"/>
  <c r="S93" i="2"/>
  <c r="O93" i="2"/>
  <c r="M94" i="2" s="1"/>
  <c r="I93" i="2"/>
  <c r="D93" i="2"/>
  <c r="H93" i="2" s="1"/>
  <c r="B93" i="2"/>
  <c r="O92" i="2"/>
  <c r="M93" i="2" s="1"/>
  <c r="I92" i="2"/>
  <c r="D92" i="2"/>
  <c r="H92" i="2" s="1"/>
  <c r="B92" i="2"/>
  <c r="I91" i="2"/>
  <c r="D91" i="2"/>
  <c r="H91" i="2" s="1"/>
  <c r="B91" i="2"/>
  <c r="I90" i="2"/>
  <c r="D90" i="2"/>
  <c r="H90" i="2" s="1"/>
  <c r="B90" i="2"/>
  <c r="I89" i="2"/>
  <c r="D89" i="2"/>
  <c r="H89" i="2" s="1"/>
  <c r="B89" i="2"/>
  <c r="O88" i="2"/>
  <c r="M89" i="2" s="1"/>
  <c r="O89" i="2" s="1"/>
  <c r="M90" i="2" s="1"/>
  <c r="M88" i="2"/>
  <c r="I88" i="2"/>
  <c r="D88" i="2"/>
  <c r="H88" i="2" s="1"/>
  <c r="B88" i="2"/>
  <c r="M87" i="2"/>
  <c r="P87" i="2" s="1"/>
  <c r="I87" i="2"/>
  <c r="D87" i="2"/>
  <c r="H87" i="2" s="1"/>
  <c r="B87" i="2"/>
  <c r="I86" i="2"/>
  <c r="D86" i="2"/>
  <c r="H86" i="2" s="1"/>
  <c r="B86" i="2"/>
  <c r="O85" i="2"/>
  <c r="M86" i="2" s="1"/>
  <c r="P86" i="2" s="1"/>
  <c r="M85" i="2"/>
  <c r="I85" i="2"/>
  <c r="D85" i="2"/>
  <c r="H85" i="2" s="1"/>
  <c r="B85" i="2"/>
  <c r="I84" i="2"/>
  <c r="D84" i="2"/>
  <c r="H84" i="2" s="1"/>
  <c r="B84" i="2"/>
  <c r="O83" i="2"/>
  <c r="M84" i="2" s="1"/>
  <c r="P84" i="2" s="1"/>
  <c r="I83" i="2"/>
  <c r="D83" i="2"/>
  <c r="H83" i="2" s="1"/>
  <c r="B83" i="2"/>
  <c r="O82" i="2"/>
  <c r="M83" i="2" s="1"/>
  <c r="I82" i="2"/>
  <c r="D82" i="2"/>
  <c r="H82" i="2" s="1"/>
  <c r="B82" i="2"/>
  <c r="O81" i="2"/>
  <c r="M82" i="2" s="1"/>
  <c r="I81" i="2"/>
  <c r="D81" i="2"/>
  <c r="H81" i="2" s="1"/>
  <c r="B81" i="2"/>
  <c r="O80" i="2"/>
  <c r="M81" i="2" s="1"/>
  <c r="I80" i="2"/>
  <c r="D80" i="2"/>
  <c r="H80" i="2" s="1"/>
  <c r="B80" i="2"/>
  <c r="O79" i="2"/>
  <c r="M80" i="2" s="1"/>
  <c r="I79" i="2"/>
  <c r="D79" i="2"/>
  <c r="H79" i="2" s="1"/>
  <c r="B79" i="2"/>
  <c r="O78" i="2"/>
  <c r="M79" i="2" s="1"/>
  <c r="I78" i="2"/>
  <c r="D78" i="2"/>
  <c r="H78" i="2" s="1"/>
  <c r="B78" i="2"/>
  <c r="O77" i="2"/>
  <c r="M78" i="2" s="1"/>
  <c r="I77" i="2"/>
  <c r="D77" i="2"/>
  <c r="H77" i="2" s="1"/>
  <c r="B77" i="2"/>
  <c r="O76" i="2"/>
  <c r="M77" i="2" s="1"/>
  <c r="I76" i="2"/>
  <c r="D76" i="2"/>
  <c r="H76" i="2" s="1"/>
  <c r="B76" i="2"/>
  <c r="O75" i="2"/>
  <c r="M76" i="2" s="1"/>
  <c r="I75" i="2"/>
  <c r="D75" i="2"/>
  <c r="H75" i="2" s="1"/>
  <c r="B75" i="2"/>
  <c r="O74" i="2"/>
  <c r="M75" i="2" s="1"/>
  <c r="I74" i="2"/>
  <c r="D74" i="2"/>
  <c r="H74" i="2" s="1"/>
  <c r="B74" i="2"/>
  <c r="O73" i="2"/>
  <c r="M74" i="2" s="1"/>
  <c r="I73" i="2"/>
  <c r="D73" i="2"/>
  <c r="H73" i="2" s="1"/>
  <c r="B73" i="2"/>
  <c r="O72" i="2"/>
  <c r="M73" i="2" s="1"/>
  <c r="I72" i="2"/>
  <c r="D72" i="2"/>
  <c r="H72" i="2" s="1"/>
  <c r="B72" i="2"/>
  <c r="O71" i="2"/>
  <c r="M72" i="2" s="1"/>
  <c r="I71" i="2"/>
  <c r="D71" i="2"/>
  <c r="H71" i="2" s="1"/>
  <c r="B71" i="2"/>
  <c r="O70" i="2"/>
  <c r="M71" i="2" s="1"/>
  <c r="I70" i="2"/>
  <c r="D70" i="2"/>
  <c r="H70" i="2" s="1"/>
  <c r="B70" i="2"/>
  <c r="O69" i="2"/>
  <c r="M70" i="2" s="1"/>
  <c r="I69" i="2"/>
  <c r="D69" i="2"/>
  <c r="H69" i="2" s="1"/>
  <c r="B69" i="2"/>
  <c r="O68" i="2"/>
  <c r="M69" i="2" s="1"/>
  <c r="I68" i="2"/>
  <c r="D68" i="2"/>
  <c r="H68" i="2" s="1"/>
  <c r="B68" i="2"/>
  <c r="O67" i="2"/>
  <c r="M68" i="2" s="1"/>
  <c r="I67" i="2"/>
  <c r="D67" i="2"/>
  <c r="H67" i="2" s="1"/>
  <c r="B67" i="2"/>
  <c r="M66" i="2"/>
  <c r="I66" i="2"/>
  <c r="D66" i="2"/>
  <c r="H66" i="2" s="1"/>
  <c r="B66" i="2"/>
  <c r="I65" i="2"/>
  <c r="D65" i="2"/>
  <c r="H65" i="2" s="1"/>
  <c r="B65" i="2"/>
  <c r="O64" i="2"/>
  <c r="M65" i="2" s="1"/>
  <c r="P65" i="2" s="1"/>
  <c r="M64" i="2"/>
  <c r="I64" i="2"/>
  <c r="D64" i="2"/>
  <c r="H64" i="2" s="1"/>
  <c r="B64" i="2"/>
  <c r="M63" i="2"/>
  <c r="P63" i="2" s="1"/>
  <c r="I63" i="2"/>
  <c r="D63" i="2"/>
  <c r="H63" i="2" s="1"/>
  <c r="B63" i="2"/>
  <c r="M62" i="2"/>
  <c r="P62" i="2" s="1"/>
  <c r="I62" i="2"/>
  <c r="D62" i="2"/>
  <c r="H62" i="2" s="1"/>
  <c r="B62" i="2"/>
  <c r="M61" i="2"/>
  <c r="P61" i="2" s="1"/>
  <c r="I61" i="2"/>
  <c r="D61" i="2"/>
  <c r="H61" i="2" s="1"/>
  <c r="B61" i="2"/>
  <c r="M60" i="2"/>
  <c r="P60" i="2" s="1"/>
  <c r="I60" i="2"/>
  <c r="D60" i="2"/>
  <c r="H60" i="2" s="1"/>
  <c r="B60" i="2"/>
  <c r="M59" i="2"/>
  <c r="P59" i="2" s="1"/>
  <c r="I59" i="2"/>
  <c r="D59" i="2"/>
  <c r="H59" i="2" s="1"/>
  <c r="B59" i="2"/>
  <c r="I58" i="2"/>
  <c r="D58" i="2"/>
  <c r="H58" i="2" s="1"/>
  <c r="B58" i="2"/>
  <c r="O57" i="2"/>
  <c r="M58" i="2" s="1"/>
  <c r="M57" i="2"/>
  <c r="I57" i="2"/>
  <c r="D57" i="2"/>
  <c r="H57" i="2" s="1"/>
  <c r="B57" i="2"/>
  <c r="M56" i="2"/>
  <c r="P56" i="2" s="1"/>
  <c r="I56" i="2"/>
  <c r="D56" i="2"/>
  <c r="H56" i="2" s="1"/>
  <c r="B56" i="2"/>
  <c r="M55" i="2"/>
  <c r="P55" i="2" s="1"/>
  <c r="I55" i="2"/>
  <c r="D55" i="2"/>
  <c r="H55" i="2" s="1"/>
  <c r="B55" i="2"/>
  <c r="M54" i="2"/>
  <c r="P54" i="2" s="1"/>
  <c r="I54" i="2"/>
  <c r="D54" i="2"/>
  <c r="H54" i="2" s="1"/>
  <c r="B54" i="2"/>
  <c r="M53" i="2"/>
  <c r="P53" i="2" s="1"/>
  <c r="I53" i="2"/>
  <c r="D53" i="2"/>
  <c r="H53" i="2" s="1"/>
  <c r="B53" i="2"/>
  <c r="M52" i="2"/>
  <c r="P52" i="2" s="1"/>
  <c r="I52" i="2"/>
  <c r="D52" i="2"/>
  <c r="H52" i="2" s="1"/>
  <c r="B52" i="2"/>
  <c r="M51" i="2"/>
  <c r="P51" i="2" s="1"/>
  <c r="I51" i="2"/>
  <c r="D51" i="2"/>
  <c r="H51" i="2" s="1"/>
  <c r="B51" i="2"/>
  <c r="M50" i="2"/>
  <c r="P50" i="2" s="1"/>
  <c r="I50" i="2"/>
  <c r="D50" i="2"/>
  <c r="H50" i="2" s="1"/>
  <c r="B50" i="2"/>
  <c r="M49" i="2"/>
  <c r="P49" i="2" s="1"/>
  <c r="I49" i="2"/>
  <c r="D49" i="2"/>
  <c r="H49" i="2" s="1"/>
  <c r="B49" i="2"/>
  <c r="I48" i="2"/>
  <c r="D48" i="2"/>
  <c r="H48" i="2" s="1"/>
  <c r="B48" i="2"/>
  <c r="O47" i="2"/>
  <c r="M48" i="2" s="1"/>
  <c r="P48" i="2" s="1"/>
  <c r="M47" i="2"/>
  <c r="I47" i="2"/>
  <c r="D47" i="2"/>
  <c r="H47" i="2" s="1"/>
  <c r="B47" i="2"/>
  <c r="I46" i="2"/>
  <c r="D46" i="2"/>
  <c r="H46" i="2" s="1"/>
  <c r="B46" i="2"/>
  <c r="O45" i="2"/>
  <c r="M46" i="2" s="1"/>
  <c r="P46" i="2" s="1"/>
  <c r="M45" i="2"/>
  <c r="I45" i="2"/>
  <c r="D45" i="2"/>
  <c r="H45" i="2" s="1"/>
  <c r="B45" i="2"/>
  <c r="M44" i="2"/>
  <c r="P44" i="2" s="1"/>
  <c r="I44" i="2"/>
  <c r="D44" i="2"/>
  <c r="H44" i="2" s="1"/>
  <c r="B44" i="2"/>
  <c r="M43" i="2"/>
  <c r="P43" i="2" s="1"/>
  <c r="I43" i="2"/>
  <c r="D43" i="2"/>
  <c r="H43" i="2" s="1"/>
  <c r="B43" i="2"/>
  <c r="M42" i="2"/>
  <c r="P42" i="2" s="1"/>
  <c r="I42" i="2"/>
  <c r="D42" i="2"/>
  <c r="H42" i="2" s="1"/>
  <c r="B42" i="2"/>
  <c r="M41" i="2"/>
  <c r="P41" i="2" s="1"/>
  <c r="I41" i="2"/>
  <c r="D41" i="2"/>
  <c r="H41" i="2" s="1"/>
  <c r="B41" i="2"/>
  <c r="M40" i="2"/>
  <c r="P40" i="2" s="1"/>
  <c r="I40" i="2"/>
  <c r="D40" i="2"/>
  <c r="H40" i="2" s="1"/>
  <c r="B40" i="2"/>
  <c r="M39" i="2"/>
  <c r="P39" i="2" s="1"/>
  <c r="I39" i="2"/>
  <c r="D39" i="2"/>
  <c r="H39" i="2" s="1"/>
  <c r="B39" i="2"/>
  <c r="M38" i="2"/>
  <c r="P38" i="2" s="1"/>
  <c r="I38" i="2"/>
  <c r="D38" i="2"/>
  <c r="H38" i="2" s="1"/>
  <c r="B38" i="2"/>
  <c r="M37" i="2"/>
  <c r="P37" i="2" s="1"/>
  <c r="I37" i="2"/>
  <c r="D37" i="2"/>
  <c r="H37" i="2" s="1"/>
  <c r="B37" i="2"/>
  <c r="M36" i="2"/>
  <c r="P36" i="2" s="1"/>
  <c r="I36" i="2"/>
  <c r="D36" i="2"/>
  <c r="H36" i="2" s="1"/>
  <c r="B36" i="2"/>
  <c r="M35" i="2"/>
  <c r="P35" i="2" s="1"/>
  <c r="I35" i="2"/>
  <c r="D35" i="2"/>
  <c r="H35" i="2" s="1"/>
  <c r="B35" i="2"/>
  <c r="M34" i="2"/>
  <c r="P34" i="2" s="1"/>
  <c r="I34" i="2"/>
  <c r="D34" i="2"/>
  <c r="H34" i="2" s="1"/>
  <c r="B34" i="2"/>
  <c r="M33" i="2"/>
  <c r="P33" i="2" s="1"/>
  <c r="I33" i="2"/>
  <c r="D33" i="2"/>
  <c r="H33" i="2" s="1"/>
  <c r="B33" i="2"/>
  <c r="M32" i="2"/>
  <c r="P32" i="2" s="1"/>
  <c r="I32" i="2"/>
  <c r="D32" i="2"/>
  <c r="H32" i="2" s="1"/>
  <c r="B32" i="2"/>
  <c r="M31" i="2"/>
  <c r="P31" i="2" s="1"/>
  <c r="I31" i="2"/>
  <c r="D31" i="2"/>
  <c r="H31" i="2" s="1"/>
  <c r="B31" i="2"/>
  <c r="M30" i="2"/>
  <c r="P30" i="2" s="1"/>
  <c r="I30" i="2"/>
  <c r="D30" i="2"/>
  <c r="H30" i="2" s="1"/>
  <c r="B30" i="2"/>
  <c r="M29" i="2"/>
  <c r="P29" i="2" s="1"/>
  <c r="I29" i="2"/>
  <c r="D29" i="2"/>
  <c r="H29" i="2" s="1"/>
  <c r="B29" i="2"/>
  <c r="M28" i="2"/>
  <c r="P28" i="2" s="1"/>
  <c r="I28" i="2"/>
  <c r="D28" i="2"/>
  <c r="H28" i="2" s="1"/>
  <c r="B28" i="2"/>
  <c r="M27" i="2"/>
  <c r="P27" i="2" s="1"/>
  <c r="I27" i="2"/>
  <c r="D27" i="2"/>
  <c r="H27" i="2" s="1"/>
  <c r="B27" i="2"/>
  <c r="P26" i="2"/>
  <c r="I26" i="2"/>
  <c r="D26" i="2"/>
  <c r="H26" i="2" s="1"/>
  <c r="B26" i="2"/>
  <c r="P25" i="2"/>
  <c r="I25" i="2"/>
  <c r="D25" i="2"/>
  <c r="H25" i="2" s="1"/>
  <c r="P24" i="2"/>
  <c r="I24" i="2"/>
  <c r="D24" i="2"/>
  <c r="H24" i="2" s="1"/>
  <c r="P23" i="2"/>
  <c r="I23" i="2"/>
  <c r="D23" i="2"/>
  <c r="H23" i="2" s="1"/>
  <c r="P22" i="2"/>
  <c r="I22" i="2"/>
  <c r="D22" i="2"/>
  <c r="H22" i="2" s="1"/>
  <c r="P21" i="2"/>
  <c r="I21" i="2"/>
  <c r="D21" i="2"/>
  <c r="H21" i="2" s="1"/>
  <c r="P20" i="2"/>
  <c r="I20" i="2"/>
  <c r="D20" i="2"/>
  <c r="H20" i="2" s="1"/>
  <c r="P19" i="2"/>
  <c r="I19" i="2"/>
  <c r="D19" i="2"/>
  <c r="H19" i="2" s="1"/>
  <c r="P18" i="2"/>
  <c r="I18" i="2"/>
  <c r="D18" i="2"/>
  <c r="H18" i="2" s="1"/>
  <c r="P17" i="2"/>
  <c r="I17" i="2"/>
  <c r="D17" i="2"/>
  <c r="H17" i="2" s="1"/>
  <c r="P16" i="2"/>
  <c r="I16" i="2"/>
  <c r="D16" i="2"/>
  <c r="H16" i="2" s="1"/>
  <c r="P15" i="2"/>
  <c r="I15" i="2"/>
  <c r="D15" i="2"/>
  <c r="H15" i="2" s="1"/>
  <c r="P14" i="2"/>
  <c r="I14" i="2"/>
  <c r="D14" i="2"/>
  <c r="H14" i="2" s="1"/>
  <c r="P13" i="2"/>
  <c r="I13" i="2"/>
  <c r="D13" i="2"/>
  <c r="H13" i="2" s="1"/>
  <c r="P12" i="2"/>
  <c r="I12" i="2"/>
  <c r="D12" i="2"/>
  <c r="H12" i="2" s="1"/>
  <c r="P11" i="2"/>
  <c r="I11" i="2"/>
  <c r="D11" i="2"/>
  <c r="H11" i="2" s="1"/>
  <c r="P10" i="2"/>
  <c r="I10" i="2"/>
  <c r="D10" i="2"/>
  <c r="H10" i="2" s="1"/>
  <c r="P9" i="2"/>
  <c r="I9" i="2"/>
  <c r="D9" i="2"/>
  <c r="H9" i="2" s="1"/>
  <c r="P8" i="2"/>
  <c r="I8" i="2"/>
  <c r="D8" i="2"/>
  <c r="H8" i="2" s="1"/>
  <c r="P7" i="2"/>
  <c r="I7" i="2"/>
  <c r="D7" i="2"/>
  <c r="H7" i="2" s="1"/>
  <c r="P6" i="2"/>
  <c r="I6" i="2"/>
  <c r="D6" i="2"/>
  <c r="H6" i="2" s="1"/>
  <c r="P5" i="2"/>
  <c r="I5" i="2"/>
  <c r="D5" i="2"/>
  <c r="H5" i="2" s="1"/>
  <c r="I4" i="2"/>
  <c r="N927" i="1"/>
  <c r="I927" i="1"/>
  <c r="D927" i="1"/>
  <c r="H927" i="1" s="1"/>
  <c r="N926" i="1"/>
  <c r="R926" i="1" s="1"/>
  <c r="I926" i="1"/>
  <c r="D926" i="1"/>
  <c r="H926" i="1" s="1"/>
  <c r="N925" i="1"/>
  <c r="R925" i="1" s="1"/>
  <c r="I925" i="1"/>
  <c r="D925" i="1"/>
  <c r="H925" i="1" s="1"/>
  <c r="N924" i="1"/>
  <c r="R924" i="1" s="1"/>
  <c r="I924" i="1"/>
  <c r="D924" i="1"/>
  <c r="H924" i="1" s="1"/>
  <c r="N923" i="1"/>
  <c r="R923" i="1" s="1"/>
  <c r="I923" i="1"/>
  <c r="D923" i="1"/>
  <c r="H923" i="1" s="1"/>
  <c r="N922" i="1"/>
  <c r="R922" i="1" s="1"/>
  <c r="I922" i="1"/>
  <c r="D922" i="1"/>
  <c r="H922" i="1" s="1"/>
  <c r="N921" i="1"/>
  <c r="R921" i="1" s="1"/>
  <c r="I921" i="1"/>
  <c r="D921" i="1"/>
  <c r="H921" i="1" s="1"/>
  <c r="N920" i="1"/>
  <c r="R920" i="1" s="1"/>
  <c r="I920" i="1"/>
  <c r="D920" i="1"/>
  <c r="H920" i="1" s="1"/>
  <c r="N919" i="1"/>
  <c r="R919" i="1" s="1"/>
  <c r="I919" i="1"/>
  <c r="D919" i="1"/>
  <c r="H919" i="1" s="1"/>
  <c r="N918" i="1"/>
  <c r="R918" i="1" s="1"/>
  <c r="I918" i="1"/>
  <c r="D918" i="1"/>
  <c r="H918" i="1" s="1"/>
  <c r="N917" i="1"/>
  <c r="R917" i="1" s="1"/>
  <c r="I917" i="1"/>
  <c r="D917" i="1"/>
  <c r="H917" i="1" s="1"/>
  <c r="N916" i="1"/>
  <c r="R916" i="1" s="1"/>
  <c r="I916" i="1"/>
  <c r="D916" i="1"/>
  <c r="H916" i="1" s="1"/>
  <c r="N915" i="1"/>
  <c r="R915" i="1" s="1"/>
  <c r="I915" i="1"/>
  <c r="D915" i="1"/>
  <c r="H915" i="1" s="1"/>
  <c r="N914" i="1"/>
  <c r="R914" i="1" s="1"/>
  <c r="I914" i="1"/>
  <c r="D914" i="1"/>
  <c r="H914" i="1" s="1"/>
  <c r="N913" i="1"/>
  <c r="R913" i="1" s="1"/>
  <c r="I913" i="1"/>
  <c r="D913" i="1"/>
  <c r="H913" i="1" s="1"/>
  <c r="N912" i="1"/>
  <c r="R912" i="1" s="1"/>
  <c r="I912" i="1"/>
  <c r="D912" i="1"/>
  <c r="H912" i="1" s="1"/>
  <c r="N911" i="1"/>
  <c r="R911" i="1" s="1"/>
  <c r="I911" i="1"/>
  <c r="D911" i="1"/>
  <c r="H911" i="1" s="1"/>
  <c r="N910" i="1"/>
  <c r="R910" i="1" s="1"/>
  <c r="I910" i="1"/>
  <c r="D910" i="1"/>
  <c r="H910" i="1" s="1"/>
  <c r="N909" i="1"/>
  <c r="R909" i="1" s="1"/>
  <c r="I909" i="1"/>
  <c r="D909" i="1"/>
  <c r="H909" i="1" s="1"/>
  <c r="N908" i="1"/>
  <c r="R908" i="1" s="1"/>
  <c r="I908" i="1"/>
  <c r="D908" i="1"/>
  <c r="H908" i="1" s="1"/>
  <c r="N907" i="1"/>
  <c r="R907" i="1" s="1"/>
  <c r="I907" i="1"/>
  <c r="D907" i="1"/>
  <c r="H907" i="1" s="1"/>
  <c r="N906" i="1"/>
  <c r="R906" i="1" s="1"/>
  <c r="I906" i="1"/>
  <c r="D906" i="1"/>
  <c r="H906" i="1" s="1"/>
  <c r="N905" i="1"/>
  <c r="R905" i="1" s="1"/>
  <c r="I905" i="1"/>
  <c r="D905" i="1"/>
  <c r="H905" i="1" s="1"/>
  <c r="N904" i="1"/>
  <c r="R904" i="1" s="1"/>
  <c r="I904" i="1"/>
  <c r="D904" i="1"/>
  <c r="H904" i="1" s="1"/>
  <c r="N903" i="1"/>
  <c r="R903" i="1" s="1"/>
  <c r="I903" i="1"/>
  <c r="D903" i="1"/>
  <c r="H903" i="1" s="1"/>
  <c r="N902" i="1"/>
  <c r="R902" i="1" s="1"/>
  <c r="I902" i="1"/>
  <c r="D902" i="1"/>
  <c r="H902" i="1" s="1"/>
  <c r="N901" i="1"/>
  <c r="R901" i="1" s="1"/>
  <c r="I901" i="1"/>
  <c r="D901" i="1"/>
  <c r="H901" i="1" s="1"/>
  <c r="N900" i="1"/>
  <c r="R900" i="1" s="1"/>
  <c r="I900" i="1"/>
  <c r="D900" i="1"/>
  <c r="H900" i="1" s="1"/>
  <c r="N899" i="1"/>
  <c r="R899" i="1" s="1"/>
  <c r="I899" i="1"/>
  <c r="D899" i="1"/>
  <c r="H899" i="1" s="1"/>
  <c r="N898" i="1"/>
  <c r="R898" i="1" s="1"/>
  <c r="I898" i="1"/>
  <c r="D898" i="1"/>
  <c r="H898" i="1" s="1"/>
  <c r="N897" i="1"/>
  <c r="R897" i="1" s="1"/>
  <c r="I897" i="1"/>
  <c r="D897" i="1"/>
  <c r="H897" i="1" s="1"/>
  <c r="N896" i="1"/>
  <c r="R896" i="1" s="1"/>
  <c r="I896" i="1"/>
  <c r="D896" i="1"/>
  <c r="H896" i="1" s="1"/>
  <c r="N895" i="1"/>
  <c r="R895" i="1" s="1"/>
  <c r="I895" i="1"/>
  <c r="D895" i="1"/>
  <c r="H895" i="1" s="1"/>
  <c r="N894" i="1"/>
  <c r="R894" i="1" s="1"/>
  <c r="I894" i="1"/>
  <c r="D894" i="1"/>
  <c r="H894" i="1" s="1"/>
  <c r="N893" i="1"/>
  <c r="R893" i="1" s="1"/>
  <c r="I893" i="1"/>
  <c r="D893" i="1"/>
  <c r="H893" i="1" s="1"/>
  <c r="N892" i="1"/>
  <c r="R892" i="1" s="1"/>
  <c r="I892" i="1"/>
  <c r="D892" i="1"/>
  <c r="H892" i="1" s="1"/>
  <c r="N891" i="1"/>
  <c r="R891" i="1" s="1"/>
  <c r="I891" i="1"/>
  <c r="D891" i="1"/>
  <c r="H891" i="1" s="1"/>
  <c r="N890" i="1"/>
  <c r="R890" i="1" s="1"/>
  <c r="I890" i="1"/>
  <c r="D890" i="1"/>
  <c r="H890" i="1" s="1"/>
  <c r="N889" i="1"/>
  <c r="R889" i="1" s="1"/>
  <c r="I889" i="1"/>
  <c r="D889" i="1"/>
  <c r="H889" i="1" s="1"/>
  <c r="N888" i="1"/>
  <c r="R888" i="1" s="1"/>
  <c r="I888" i="1"/>
  <c r="D888" i="1"/>
  <c r="H888" i="1" s="1"/>
  <c r="N887" i="1"/>
  <c r="R887" i="1" s="1"/>
  <c r="I887" i="1"/>
  <c r="D887" i="1"/>
  <c r="H887" i="1" s="1"/>
  <c r="N886" i="1"/>
  <c r="R886" i="1" s="1"/>
  <c r="I886" i="1"/>
  <c r="D886" i="1"/>
  <c r="H886" i="1" s="1"/>
  <c r="N885" i="1"/>
  <c r="R885" i="1" s="1"/>
  <c r="I885" i="1"/>
  <c r="D885" i="1"/>
  <c r="H885" i="1" s="1"/>
  <c r="N884" i="1"/>
  <c r="R884" i="1" s="1"/>
  <c r="I884" i="1"/>
  <c r="D884" i="1"/>
  <c r="H884" i="1" s="1"/>
  <c r="N883" i="1"/>
  <c r="R883" i="1" s="1"/>
  <c r="I883" i="1"/>
  <c r="D883" i="1"/>
  <c r="H883" i="1" s="1"/>
  <c r="N882" i="1"/>
  <c r="R882" i="1" s="1"/>
  <c r="I882" i="1"/>
  <c r="D882" i="1"/>
  <c r="H882" i="1" s="1"/>
  <c r="N881" i="1"/>
  <c r="R881" i="1" s="1"/>
  <c r="I881" i="1"/>
  <c r="D881" i="1"/>
  <c r="H881" i="1" s="1"/>
  <c r="N880" i="1"/>
  <c r="R880" i="1" s="1"/>
  <c r="I880" i="1"/>
  <c r="D880" i="1"/>
  <c r="H880" i="1" s="1"/>
  <c r="N879" i="1"/>
  <c r="R879" i="1" s="1"/>
  <c r="I879" i="1"/>
  <c r="D879" i="1"/>
  <c r="H879" i="1" s="1"/>
  <c r="N878" i="1"/>
  <c r="R878" i="1" s="1"/>
  <c r="I878" i="1"/>
  <c r="D878" i="1"/>
  <c r="H878" i="1" s="1"/>
  <c r="N877" i="1"/>
  <c r="R877" i="1" s="1"/>
  <c r="I877" i="1"/>
  <c r="D877" i="1"/>
  <c r="H877" i="1" s="1"/>
  <c r="N876" i="1"/>
  <c r="R876" i="1" s="1"/>
  <c r="I876" i="1"/>
  <c r="D876" i="1"/>
  <c r="H876" i="1" s="1"/>
  <c r="N875" i="1"/>
  <c r="R875" i="1" s="1"/>
  <c r="I875" i="1"/>
  <c r="D875" i="1"/>
  <c r="H875" i="1" s="1"/>
  <c r="N874" i="1"/>
  <c r="R874" i="1" s="1"/>
  <c r="I874" i="1"/>
  <c r="D874" i="1"/>
  <c r="H874" i="1" s="1"/>
  <c r="N873" i="1"/>
  <c r="R873" i="1" s="1"/>
  <c r="I873" i="1"/>
  <c r="D873" i="1"/>
  <c r="H873" i="1" s="1"/>
  <c r="N872" i="1"/>
  <c r="R872" i="1" s="1"/>
  <c r="I872" i="1"/>
  <c r="D872" i="1"/>
  <c r="H872" i="1" s="1"/>
  <c r="N871" i="1"/>
  <c r="R871" i="1" s="1"/>
  <c r="I871" i="1"/>
  <c r="D871" i="1"/>
  <c r="H871" i="1" s="1"/>
  <c r="N870" i="1"/>
  <c r="R870" i="1" s="1"/>
  <c r="I870" i="1"/>
  <c r="D870" i="1"/>
  <c r="H870" i="1" s="1"/>
  <c r="N869" i="1"/>
  <c r="R869" i="1" s="1"/>
  <c r="I869" i="1"/>
  <c r="D869" i="1"/>
  <c r="H869" i="1" s="1"/>
  <c r="N868" i="1"/>
  <c r="R868" i="1" s="1"/>
  <c r="I868" i="1"/>
  <c r="D868" i="1"/>
  <c r="H868" i="1" s="1"/>
  <c r="N867" i="1"/>
  <c r="R867" i="1" s="1"/>
  <c r="I867" i="1"/>
  <c r="D867" i="1"/>
  <c r="H867" i="1" s="1"/>
  <c r="N866" i="1"/>
  <c r="R866" i="1" s="1"/>
  <c r="I866" i="1"/>
  <c r="D866" i="1"/>
  <c r="H866" i="1" s="1"/>
  <c r="N865" i="1"/>
  <c r="R865" i="1" s="1"/>
  <c r="I865" i="1"/>
  <c r="D865" i="1"/>
  <c r="H865" i="1" s="1"/>
  <c r="N864" i="1"/>
  <c r="R864" i="1" s="1"/>
  <c r="I864" i="1"/>
  <c r="D864" i="1"/>
  <c r="H864" i="1" s="1"/>
  <c r="N863" i="1"/>
  <c r="R863" i="1" s="1"/>
  <c r="I863" i="1"/>
  <c r="D863" i="1"/>
  <c r="H863" i="1" s="1"/>
  <c r="N862" i="1"/>
  <c r="R862" i="1" s="1"/>
  <c r="I862" i="1"/>
  <c r="D862" i="1"/>
  <c r="H862" i="1" s="1"/>
  <c r="N861" i="1"/>
  <c r="R861" i="1" s="1"/>
  <c r="I861" i="1"/>
  <c r="D861" i="1"/>
  <c r="H861" i="1" s="1"/>
  <c r="N860" i="1"/>
  <c r="R860" i="1" s="1"/>
  <c r="I860" i="1"/>
  <c r="D860" i="1"/>
  <c r="H860" i="1" s="1"/>
  <c r="N859" i="1"/>
  <c r="R859" i="1" s="1"/>
  <c r="I859" i="1"/>
  <c r="D859" i="1"/>
  <c r="H859" i="1" s="1"/>
  <c r="N858" i="1"/>
  <c r="R858" i="1" s="1"/>
  <c r="I858" i="1"/>
  <c r="D858" i="1"/>
  <c r="H858" i="1" s="1"/>
  <c r="N857" i="1"/>
  <c r="R857" i="1" s="1"/>
  <c r="I857" i="1"/>
  <c r="D857" i="1"/>
  <c r="H857" i="1" s="1"/>
  <c r="N856" i="1"/>
  <c r="R856" i="1" s="1"/>
  <c r="I856" i="1"/>
  <c r="D856" i="1"/>
  <c r="H856" i="1" s="1"/>
  <c r="N855" i="1"/>
  <c r="R855" i="1" s="1"/>
  <c r="I855" i="1"/>
  <c r="D855" i="1"/>
  <c r="H855" i="1" s="1"/>
  <c r="N854" i="1"/>
  <c r="R854" i="1" s="1"/>
  <c r="I854" i="1"/>
  <c r="D854" i="1"/>
  <c r="H854" i="1" s="1"/>
  <c r="N853" i="1"/>
  <c r="R853" i="1" s="1"/>
  <c r="I853" i="1"/>
  <c r="D853" i="1"/>
  <c r="H853" i="1" s="1"/>
  <c r="N852" i="1"/>
  <c r="R852" i="1" s="1"/>
  <c r="I852" i="1"/>
  <c r="D852" i="1"/>
  <c r="H852" i="1" s="1"/>
  <c r="N851" i="1"/>
  <c r="R851" i="1" s="1"/>
  <c r="I851" i="1"/>
  <c r="D851" i="1"/>
  <c r="H851" i="1" s="1"/>
  <c r="R850" i="1"/>
  <c r="I850" i="1"/>
  <c r="D850" i="1"/>
  <c r="H850" i="1" s="1"/>
  <c r="N849" i="1"/>
  <c r="R849" i="1" s="1"/>
  <c r="I849" i="1"/>
  <c r="D849" i="1"/>
  <c r="H849" i="1" s="1"/>
  <c r="N848" i="1"/>
  <c r="R848" i="1" s="1"/>
  <c r="I848" i="1"/>
  <c r="D848" i="1"/>
  <c r="H848" i="1" s="1"/>
  <c r="N847" i="1"/>
  <c r="R847" i="1" s="1"/>
  <c r="I847" i="1"/>
  <c r="D847" i="1"/>
  <c r="H847" i="1" s="1"/>
  <c r="N846" i="1"/>
  <c r="R846" i="1" s="1"/>
  <c r="I846" i="1"/>
  <c r="D846" i="1"/>
  <c r="H846" i="1" s="1"/>
  <c r="N845" i="1"/>
  <c r="R845" i="1" s="1"/>
  <c r="D845" i="1"/>
  <c r="H845" i="1" s="1"/>
  <c r="N844" i="1"/>
  <c r="R844" i="1" s="1"/>
  <c r="I844" i="1"/>
  <c r="D844" i="1"/>
  <c r="H844" i="1" s="1"/>
  <c r="N843" i="1"/>
  <c r="R843" i="1" s="1"/>
  <c r="I843" i="1"/>
  <c r="D843" i="1"/>
  <c r="H843" i="1" s="1"/>
  <c r="N842" i="1"/>
  <c r="R842" i="1" s="1"/>
  <c r="I842" i="1"/>
  <c r="D842" i="1"/>
  <c r="H842" i="1" s="1"/>
  <c r="N841" i="1"/>
  <c r="R841" i="1" s="1"/>
  <c r="I841" i="1"/>
  <c r="D841" i="1"/>
  <c r="H841" i="1" s="1"/>
  <c r="N840" i="1"/>
  <c r="R840" i="1" s="1"/>
  <c r="I840" i="1"/>
  <c r="D840" i="1"/>
  <c r="H840" i="1" s="1"/>
  <c r="N839" i="1"/>
  <c r="R839" i="1" s="1"/>
  <c r="I839" i="1"/>
  <c r="D839" i="1"/>
  <c r="H839" i="1" s="1"/>
  <c r="N838" i="1"/>
  <c r="R838" i="1" s="1"/>
  <c r="I838" i="1"/>
  <c r="D838" i="1"/>
  <c r="H838" i="1" s="1"/>
  <c r="N837" i="1"/>
  <c r="R837" i="1" s="1"/>
  <c r="I837" i="1"/>
  <c r="D837" i="1"/>
  <c r="H837" i="1" s="1"/>
  <c r="N836" i="1"/>
  <c r="R836" i="1" s="1"/>
  <c r="I836" i="1"/>
  <c r="D836" i="1"/>
  <c r="H836" i="1" s="1"/>
  <c r="N835" i="1"/>
  <c r="R835" i="1" s="1"/>
  <c r="I835" i="1"/>
  <c r="D835" i="1"/>
  <c r="H835" i="1" s="1"/>
  <c r="N834" i="1"/>
  <c r="R834" i="1" s="1"/>
  <c r="I834" i="1"/>
  <c r="D834" i="1"/>
  <c r="H834" i="1" s="1"/>
  <c r="N833" i="1"/>
  <c r="R833" i="1" s="1"/>
  <c r="I833" i="1"/>
  <c r="D833" i="1"/>
  <c r="H833" i="1" s="1"/>
  <c r="N832" i="1"/>
  <c r="R832" i="1" s="1"/>
  <c r="I832" i="1"/>
  <c r="D832" i="1"/>
  <c r="H832" i="1" s="1"/>
  <c r="N831" i="1"/>
  <c r="R831" i="1" s="1"/>
  <c r="I831" i="1"/>
  <c r="D831" i="1"/>
  <c r="H831" i="1" s="1"/>
  <c r="N830" i="1"/>
  <c r="R830" i="1" s="1"/>
  <c r="I830" i="1"/>
  <c r="D830" i="1"/>
  <c r="H830" i="1" s="1"/>
  <c r="N829" i="1"/>
  <c r="R829" i="1" s="1"/>
  <c r="I829" i="1"/>
  <c r="D829" i="1"/>
  <c r="H829" i="1" s="1"/>
  <c r="N828" i="1"/>
  <c r="I828" i="1"/>
  <c r="D828" i="1"/>
  <c r="H828" i="1" s="1"/>
  <c r="N827" i="1"/>
  <c r="R827" i="1" s="1"/>
  <c r="I827" i="1"/>
  <c r="D827" i="1"/>
  <c r="H827" i="1" s="1"/>
  <c r="N826" i="1"/>
  <c r="R826" i="1" s="1"/>
  <c r="I826" i="1"/>
  <c r="D826" i="1"/>
  <c r="H826" i="1" s="1"/>
  <c r="N825" i="1"/>
  <c r="R825" i="1" s="1"/>
  <c r="I825" i="1"/>
  <c r="D825" i="1"/>
  <c r="H825" i="1" s="1"/>
  <c r="N824" i="1"/>
  <c r="R824" i="1" s="1"/>
  <c r="I824" i="1"/>
  <c r="D824" i="1"/>
  <c r="H824" i="1" s="1"/>
  <c r="N823" i="1"/>
  <c r="R823" i="1" s="1"/>
  <c r="I823" i="1"/>
  <c r="D823" i="1"/>
  <c r="H823" i="1" s="1"/>
  <c r="N822" i="1"/>
  <c r="R822" i="1" s="1"/>
  <c r="I822" i="1"/>
  <c r="D822" i="1"/>
  <c r="H822" i="1" s="1"/>
  <c r="N821" i="1"/>
  <c r="R821" i="1" s="1"/>
  <c r="I821" i="1"/>
  <c r="D821" i="1"/>
  <c r="H821" i="1" s="1"/>
  <c r="N820" i="1"/>
  <c r="R820" i="1" s="1"/>
  <c r="I820" i="1"/>
  <c r="D820" i="1"/>
  <c r="H820" i="1" s="1"/>
  <c r="N819" i="1"/>
  <c r="R819" i="1" s="1"/>
  <c r="I819" i="1"/>
  <c r="D819" i="1"/>
  <c r="H819" i="1" s="1"/>
  <c r="N818" i="1"/>
  <c r="R818" i="1" s="1"/>
  <c r="I818" i="1"/>
  <c r="D818" i="1"/>
  <c r="H818" i="1" s="1"/>
  <c r="N817" i="1"/>
  <c r="R817" i="1" s="1"/>
  <c r="I817" i="1"/>
  <c r="D817" i="1"/>
  <c r="H817" i="1" s="1"/>
  <c r="N816" i="1"/>
  <c r="R816" i="1" s="1"/>
  <c r="I816" i="1"/>
  <c r="D816" i="1"/>
  <c r="H816" i="1" s="1"/>
  <c r="N815" i="1"/>
  <c r="R815" i="1" s="1"/>
  <c r="I815" i="1"/>
  <c r="D815" i="1"/>
  <c r="H815" i="1" s="1"/>
  <c r="N814" i="1"/>
  <c r="R814" i="1" s="1"/>
  <c r="I814" i="1"/>
  <c r="D814" i="1"/>
  <c r="H814" i="1" s="1"/>
  <c r="N813" i="1"/>
  <c r="R813" i="1" s="1"/>
  <c r="I813" i="1"/>
  <c r="D813" i="1"/>
  <c r="H813" i="1" s="1"/>
  <c r="N812" i="1"/>
  <c r="R812" i="1" s="1"/>
  <c r="I812" i="1"/>
  <c r="D812" i="1"/>
  <c r="H812" i="1" s="1"/>
  <c r="N811" i="1"/>
  <c r="R811" i="1" s="1"/>
  <c r="I811" i="1"/>
  <c r="D811" i="1"/>
  <c r="H811" i="1" s="1"/>
  <c r="N810" i="1"/>
  <c r="R810" i="1" s="1"/>
  <c r="I810" i="1"/>
  <c r="D810" i="1"/>
  <c r="H810" i="1" s="1"/>
  <c r="N809" i="1"/>
  <c r="R809" i="1" s="1"/>
  <c r="I809" i="1"/>
  <c r="D809" i="1"/>
  <c r="H809" i="1" s="1"/>
  <c r="N808" i="1"/>
  <c r="R808" i="1" s="1"/>
  <c r="I808" i="1"/>
  <c r="D808" i="1"/>
  <c r="H808" i="1" s="1"/>
  <c r="N807" i="1"/>
  <c r="R807" i="1" s="1"/>
  <c r="I807" i="1"/>
  <c r="D807" i="1"/>
  <c r="H807" i="1" s="1"/>
  <c r="N806" i="1"/>
  <c r="R806" i="1" s="1"/>
  <c r="I806" i="1"/>
  <c r="D806" i="1"/>
  <c r="H806" i="1" s="1"/>
  <c r="N805" i="1"/>
  <c r="R805" i="1" s="1"/>
  <c r="I805" i="1"/>
  <c r="D805" i="1"/>
  <c r="H805" i="1" s="1"/>
  <c r="N804" i="1"/>
  <c r="R804" i="1" s="1"/>
  <c r="I804" i="1"/>
  <c r="D804" i="1"/>
  <c r="H804" i="1" s="1"/>
  <c r="N803" i="1"/>
  <c r="R803" i="1" s="1"/>
  <c r="I803" i="1"/>
  <c r="D803" i="1"/>
  <c r="H803" i="1" s="1"/>
  <c r="N802" i="1"/>
  <c r="R802" i="1" s="1"/>
  <c r="I802" i="1"/>
  <c r="D802" i="1"/>
  <c r="H802" i="1" s="1"/>
  <c r="N801" i="1"/>
  <c r="R801" i="1" s="1"/>
  <c r="I801" i="1"/>
  <c r="D801" i="1"/>
  <c r="H801" i="1" s="1"/>
  <c r="N800" i="1"/>
  <c r="R800" i="1" s="1"/>
  <c r="I800" i="1"/>
  <c r="D800" i="1"/>
  <c r="H800" i="1" s="1"/>
  <c r="N799" i="1"/>
  <c r="R799" i="1" s="1"/>
  <c r="I799" i="1"/>
  <c r="D799" i="1"/>
  <c r="H799" i="1" s="1"/>
  <c r="N798" i="1"/>
  <c r="R798" i="1" s="1"/>
  <c r="I798" i="1"/>
  <c r="D798" i="1"/>
  <c r="H798" i="1" s="1"/>
  <c r="N797" i="1"/>
  <c r="R797" i="1" s="1"/>
  <c r="I797" i="1"/>
  <c r="D797" i="1"/>
  <c r="H797" i="1" s="1"/>
  <c r="N796" i="1"/>
  <c r="R796" i="1" s="1"/>
  <c r="I796" i="1"/>
  <c r="D796" i="1"/>
  <c r="H796" i="1" s="1"/>
  <c r="N795" i="1"/>
  <c r="R795" i="1" s="1"/>
  <c r="I795" i="1"/>
  <c r="D795" i="1"/>
  <c r="H795" i="1" s="1"/>
  <c r="N794" i="1"/>
  <c r="R794" i="1" s="1"/>
  <c r="I794" i="1"/>
  <c r="D794" i="1"/>
  <c r="H794" i="1" s="1"/>
  <c r="N793" i="1"/>
  <c r="R793" i="1" s="1"/>
  <c r="I793" i="1"/>
  <c r="D793" i="1"/>
  <c r="H793" i="1" s="1"/>
  <c r="N792" i="1"/>
  <c r="R792" i="1" s="1"/>
  <c r="I792" i="1"/>
  <c r="D792" i="1"/>
  <c r="H792" i="1" s="1"/>
  <c r="N791" i="1"/>
  <c r="R791" i="1" s="1"/>
  <c r="I791" i="1"/>
  <c r="D791" i="1"/>
  <c r="H791" i="1" s="1"/>
  <c r="N790" i="1"/>
  <c r="R790" i="1" s="1"/>
  <c r="I790" i="1"/>
  <c r="D790" i="1"/>
  <c r="H790" i="1" s="1"/>
  <c r="N789" i="1"/>
  <c r="R789" i="1" s="1"/>
  <c r="I789" i="1"/>
  <c r="D789" i="1"/>
  <c r="H789" i="1" s="1"/>
  <c r="N788" i="1"/>
  <c r="R788" i="1" s="1"/>
  <c r="I788" i="1"/>
  <c r="D788" i="1"/>
  <c r="H788" i="1" s="1"/>
  <c r="N787" i="1"/>
  <c r="R787" i="1" s="1"/>
  <c r="I787" i="1"/>
  <c r="D787" i="1"/>
  <c r="H787" i="1" s="1"/>
  <c r="N786" i="1"/>
  <c r="R786" i="1" s="1"/>
  <c r="I786" i="1"/>
  <c r="D786" i="1"/>
  <c r="H786" i="1" s="1"/>
  <c r="N785" i="1"/>
  <c r="R785" i="1" s="1"/>
  <c r="I785" i="1"/>
  <c r="D785" i="1"/>
  <c r="H785" i="1" s="1"/>
  <c r="N784" i="1"/>
  <c r="R784" i="1" s="1"/>
  <c r="I784" i="1"/>
  <c r="D784" i="1"/>
  <c r="H784" i="1" s="1"/>
  <c r="N783" i="1"/>
  <c r="R783" i="1" s="1"/>
  <c r="I783" i="1"/>
  <c r="D783" i="1"/>
  <c r="H783" i="1" s="1"/>
  <c r="N782" i="1"/>
  <c r="R782" i="1" s="1"/>
  <c r="I782" i="1"/>
  <c r="D782" i="1"/>
  <c r="H782" i="1" s="1"/>
  <c r="N781" i="1"/>
  <c r="R781" i="1" s="1"/>
  <c r="I781" i="1"/>
  <c r="D781" i="1"/>
  <c r="H781" i="1" s="1"/>
  <c r="N780" i="1"/>
  <c r="R780" i="1" s="1"/>
  <c r="I780" i="1"/>
  <c r="D780" i="1"/>
  <c r="H780" i="1" s="1"/>
  <c r="N779" i="1"/>
  <c r="R779" i="1" s="1"/>
  <c r="I779" i="1"/>
  <c r="D779" i="1"/>
  <c r="H779" i="1" s="1"/>
  <c r="N778" i="1"/>
  <c r="R778" i="1" s="1"/>
  <c r="I778" i="1"/>
  <c r="D778" i="1"/>
  <c r="H778" i="1" s="1"/>
  <c r="N777" i="1"/>
  <c r="R777" i="1" s="1"/>
  <c r="I777" i="1"/>
  <c r="D777" i="1"/>
  <c r="H777" i="1" s="1"/>
  <c r="N776" i="1"/>
  <c r="R776" i="1" s="1"/>
  <c r="I776" i="1"/>
  <c r="D776" i="1"/>
  <c r="H776" i="1" s="1"/>
  <c r="N775" i="1"/>
  <c r="R775" i="1" s="1"/>
  <c r="I775" i="1"/>
  <c r="D775" i="1"/>
  <c r="H775" i="1" s="1"/>
  <c r="N774" i="1"/>
  <c r="R774" i="1" s="1"/>
  <c r="I774" i="1"/>
  <c r="D774" i="1"/>
  <c r="H774" i="1" s="1"/>
  <c r="N773" i="1"/>
  <c r="R773" i="1" s="1"/>
  <c r="I773" i="1"/>
  <c r="D773" i="1"/>
  <c r="H773" i="1" s="1"/>
  <c r="N772" i="1"/>
  <c r="R772" i="1" s="1"/>
  <c r="I772" i="1"/>
  <c r="D772" i="1"/>
  <c r="H772" i="1" s="1"/>
  <c r="N771" i="1"/>
  <c r="R771" i="1" s="1"/>
  <c r="I771" i="1"/>
  <c r="D771" i="1"/>
  <c r="H771" i="1" s="1"/>
  <c r="N770" i="1"/>
  <c r="R770" i="1" s="1"/>
  <c r="I770" i="1"/>
  <c r="D770" i="1"/>
  <c r="H770" i="1" s="1"/>
  <c r="N769" i="1"/>
  <c r="R769" i="1" s="1"/>
  <c r="I769" i="1"/>
  <c r="D769" i="1"/>
  <c r="H769" i="1" s="1"/>
  <c r="N768" i="1"/>
  <c r="R768" i="1" s="1"/>
  <c r="I768" i="1"/>
  <c r="D768" i="1"/>
  <c r="H768" i="1" s="1"/>
  <c r="N767" i="1"/>
  <c r="R767" i="1" s="1"/>
  <c r="I767" i="1"/>
  <c r="D767" i="1"/>
  <c r="H767" i="1" s="1"/>
  <c r="N766" i="1"/>
  <c r="R766" i="1" s="1"/>
  <c r="I766" i="1"/>
  <c r="D766" i="1"/>
  <c r="H766" i="1" s="1"/>
  <c r="N765" i="1"/>
  <c r="R765" i="1" s="1"/>
  <c r="I765" i="1"/>
  <c r="D765" i="1"/>
  <c r="H765" i="1" s="1"/>
  <c r="N764" i="1"/>
  <c r="R764" i="1" s="1"/>
  <c r="I764" i="1"/>
  <c r="D764" i="1"/>
  <c r="H764" i="1" s="1"/>
  <c r="N763" i="1"/>
  <c r="R763" i="1" s="1"/>
  <c r="I763" i="1"/>
  <c r="D763" i="1"/>
  <c r="H763" i="1" s="1"/>
  <c r="N762" i="1"/>
  <c r="R762" i="1" s="1"/>
  <c r="I762" i="1"/>
  <c r="D762" i="1"/>
  <c r="H762" i="1" s="1"/>
  <c r="N761" i="1"/>
  <c r="R761" i="1" s="1"/>
  <c r="I761" i="1"/>
  <c r="D761" i="1"/>
  <c r="H761" i="1" s="1"/>
  <c r="N760" i="1"/>
  <c r="R760" i="1" s="1"/>
  <c r="I760" i="1"/>
  <c r="D760" i="1"/>
  <c r="H760" i="1" s="1"/>
  <c r="N759" i="1"/>
  <c r="I759" i="1"/>
  <c r="D759" i="1"/>
  <c r="H759" i="1" s="1"/>
  <c r="N758" i="1"/>
  <c r="R758" i="1" s="1"/>
  <c r="I758" i="1"/>
  <c r="D758" i="1"/>
  <c r="H758" i="1" s="1"/>
  <c r="N757" i="1"/>
  <c r="R757" i="1" s="1"/>
  <c r="I757" i="1"/>
  <c r="D757" i="1"/>
  <c r="H757" i="1" s="1"/>
  <c r="N756" i="1"/>
  <c r="R756" i="1" s="1"/>
  <c r="I756" i="1"/>
  <c r="D756" i="1"/>
  <c r="H756" i="1" s="1"/>
  <c r="N755" i="1"/>
  <c r="R755" i="1" s="1"/>
  <c r="I755" i="1"/>
  <c r="D755" i="1"/>
  <c r="H755" i="1" s="1"/>
  <c r="N754" i="1"/>
  <c r="R754" i="1" s="1"/>
  <c r="I754" i="1"/>
  <c r="D754" i="1"/>
  <c r="H754" i="1" s="1"/>
  <c r="N753" i="1"/>
  <c r="R753" i="1" s="1"/>
  <c r="I753" i="1"/>
  <c r="D753" i="1"/>
  <c r="H753" i="1" s="1"/>
  <c r="N752" i="1"/>
  <c r="R752" i="1" s="1"/>
  <c r="I752" i="1"/>
  <c r="D752" i="1"/>
  <c r="H752" i="1" s="1"/>
  <c r="N751" i="1"/>
  <c r="R751" i="1" s="1"/>
  <c r="I751" i="1"/>
  <c r="D751" i="1"/>
  <c r="H751" i="1" s="1"/>
  <c r="N750" i="1"/>
  <c r="R750" i="1" s="1"/>
  <c r="I750" i="1"/>
  <c r="D750" i="1"/>
  <c r="H750" i="1" s="1"/>
  <c r="N749" i="1"/>
  <c r="R749" i="1" s="1"/>
  <c r="I749" i="1"/>
  <c r="D749" i="1"/>
  <c r="H749" i="1" s="1"/>
  <c r="N748" i="1"/>
  <c r="R748" i="1" s="1"/>
  <c r="I748" i="1"/>
  <c r="D748" i="1"/>
  <c r="H748" i="1" s="1"/>
  <c r="N747" i="1"/>
  <c r="I747" i="1"/>
  <c r="D747" i="1"/>
  <c r="H747" i="1" s="1"/>
  <c r="N746" i="1"/>
  <c r="I746" i="1"/>
  <c r="D746" i="1"/>
  <c r="H746" i="1" s="1"/>
  <c r="N745" i="1"/>
  <c r="I745" i="1"/>
  <c r="D745" i="1"/>
  <c r="H745" i="1" s="1"/>
  <c r="N744" i="1"/>
  <c r="R744" i="1" s="1"/>
  <c r="I744" i="1"/>
  <c r="D744" i="1"/>
  <c r="H744" i="1" s="1"/>
  <c r="N743" i="1"/>
  <c r="R743" i="1" s="1"/>
  <c r="I743" i="1"/>
  <c r="D743" i="1"/>
  <c r="H743" i="1" s="1"/>
  <c r="N742" i="1"/>
  <c r="I742" i="1"/>
  <c r="D742" i="1"/>
  <c r="H742" i="1" s="1"/>
  <c r="N741" i="1"/>
  <c r="R741" i="1" s="1"/>
  <c r="I741" i="1"/>
  <c r="D741" i="1"/>
  <c r="H741" i="1" s="1"/>
  <c r="N740" i="1"/>
  <c r="R740" i="1" s="1"/>
  <c r="I740" i="1"/>
  <c r="D740" i="1"/>
  <c r="H740" i="1" s="1"/>
  <c r="N739" i="1"/>
  <c r="R739" i="1" s="1"/>
  <c r="I739" i="1"/>
  <c r="D739" i="1"/>
  <c r="H739" i="1" s="1"/>
  <c r="N738" i="1"/>
  <c r="R738" i="1" s="1"/>
  <c r="I738" i="1"/>
  <c r="D738" i="1"/>
  <c r="H738" i="1" s="1"/>
  <c r="N737" i="1"/>
  <c r="R737" i="1" s="1"/>
  <c r="I737" i="1"/>
  <c r="D737" i="1"/>
  <c r="H737" i="1" s="1"/>
  <c r="N736" i="1"/>
  <c r="R736" i="1" s="1"/>
  <c r="I736" i="1"/>
  <c r="D736" i="1"/>
  <c r="H736" i="1" s="1"/>
  <c r="N735" i="1"/>
  <c r="R735" i="1" s="1"/>
  <c r="I735" i="1"/>
  <c r="D735" i="1"/>
  <c r="H735" i="1" s="1"/>
  <c r="N734" i="1"/>
  <c r="R734" i="1" s="1"/>
  <c r="I734" i="1"/>
  <c r="D734" i="1"/>
  <c r="H734" i="1" s="1"/>
  <c r="N733" i="1"/>
  <c r="R733" i="1" s="1"/>
  <c r="I733" i="1"/>
  <c r="D733" i="1"/>
  <c r="H733" i="1" s="1"/>
  <c r="N732" i="1"/>
  <c r="R732" i="1" s="1"/>
  <c r="I732" i="1"/>
  <c r="D732" i="1"/>
  <c r="H732" i="1" s="1"/>
  <c r="N731" i="1"/>
  <c r="R731" i="1" s="1"/>
  <c r="I731" i="1"/>
  <c r="D731" i="1"/>
  <c r="H731" i="1" s="1"/>
  <c r="N730" i="1"/>
  <c r="R730" i="1" s="1"/>
  <c r="I730" i="1"/>
  <c r="D730" i="1"/>
  <c r="H730" i="1" s="1"/>
  <c r="N729" i="1"/>
  <c r="R729" i="1" s="1"/>
  <c r="I729" i="1"/>
  <c r="D729" i="1"/>
  <c r="H729" i="1" s="1"/>
  <c r="N728" i="1"/>
  <c r="R728" i="1" s="1"/>
  <c r="I728" i="1"/>
  <c r="D728" i="1"/>
  <c r="H728" i="1" s="1"/>
  <c r="N727" i="1"/>
  <c r="R727" i="1" s="1"/>
  <c r="I727" i="1"/>
  <c r="D727" i="1"/>
  <c r="H727" i="1" s="1"/>
  <c r="N726" i="1"/>
  <c r="R726" i="1" s="1"/>
  <c r="I726" i="1"/>
  <c r="D726" i="1"/>
  <c r="H726" i="1" s="1"/>
  <c r="N725" i="1"/>
  <c r="R725" i="1" s="1"/>
  <c r="I725" i="1"/>
  <c r="D725" i="1"/>
  <c r="H725" i="1" s="1"/>
  <c r="N724" i="1"/>
  <c r="R724" i="1" s="1"/>
  <c r="I724" i="1"/>
  <c r="D724" i="1"/>
  <c r="H724" i="1" s="1"/>
  <c r="N723" i="1"/>
  <c r="R723" i="1" s="1"/>
  <c r="I723" i="1"/>
  <c r="D723" i="1"/>
  <c r="H723" i="1" s="1"/>
  <c r="N722" i="1"/>
  <c r="R722" i="1" s="1"/>
  <c r="I722" i="1"/>
  <c r="D722" i="1"/>
  <c r="H722" i="1" s="1"/>
  <c r="N721" i="1"/>
  <c r="R721" i="1" s="1"/>
  <c r="I721" i="1"/>
  <c r="D721" i="1"/>
  <c r="H721" i="1" s="1"/>
  <c r="N720" i="1"/>
  <c r="R720" i="1" s="1"/>
  <c r="I720" i="1"/>
  <c r="D720" i="1"/>
  <c r="H720" i="1" s="1"/>
  <c r="N719" i="1"/>
  <c r="R719" i="1" s="1"/>
  <c r="I719" i="1"/>
  <c r="D719" i="1"/>
  <c r="H719" i="1" s="1"/>
  <c r="N718" i="1"/>
  <c r="R718" i="1" s="1"/>
  <c r="I718" i="1"/>
  <c r="D718" i="1"/>
  <c r="H718" i="1" s="1"/>
  <c r="N717" i="1"/>
  <c r="R717" i="1" s="1"/>
  <c r="I717" i="1"/>
  <c r="D717" i="1"/>
  <c r="H717" i="1" s="1"/>
  <c r="N716" i="1"/>
  <c r="R716" i="1" s="1"/>
  <c r="I716" i="1"/>
  <c r="D716" i="1"/>
  <c r="H716" i="1" s="1"/>
  <c r="N715" i="1"/>
  <c r="R715" i="1" s="1"/>
  <c r="I715" i="1"/>
  <c r="D715" i="1"/>
  <c r="H715" i="1" s="1"/>
  <c r="N714" i="1"/>
  <c r="R714" i="1" s="1"/>
  <c r="I714" i="1"/>
  <c r="D714" i="1"/>
  <c r="H714" i="1" s="1"/>
  <c r="N713" i="1"/>
  <c r="R713" i="1" s="1"/>
  <c r="I713" i="1"/>
  <c r="D713" i="1"/>
  <c r="H713" i="1" s="1"/>
  <c r="N712" i="1"/>
  <c r="R712" i="1" s="1"/>
  <c r="I712" i="1"/>
  <c r="D712" i="1"/>
  <c r="H712" i="1" s="1"/>
  <c r="N711" i="1"/>
  <c r="R711" i="1" s="1"/>
  <c r="I711" i="1"/>
  <c r="D711" i="1"/>
  <c r="H711" i="1" s="1"/>
  <c r="N710" i="1"/>
  <c r="R710" i="1" s="1"/>
  <c r="I710" i="1"/>
  <c r="D710" i="1"/>
  <c r="H710" i="1" s="1"/>
  <c r="N709" i="1"/>
  <c r="R709" i="1" s="1"/>
  <c r="I709" i="1"/>
  <c r="D709" i="1"/>
  <c r="H709" i="1" s="1"/>
  <c r="N708" i="1"/>
  <c r="R708" i="1" s="1"/>
  <c r="I708" i="1"/>
  <c r="D708" i="1"/>
  <c r="H708" i="1" s="1"/>
  <c r="N707" i="1"/>
  <c r="R707" i="1" s="1"/>
  <c r="I707" i="1"/>
  <c r="D707" i="1"/>
  <c r="H707" i="1" s="1"/>
  <c r="N706" i="1"/>
  <c r="R706" i="1" s="1"/>
  <c r="I706" i="1"/>
  <c r="D706" i="1"/>
  <c r="H706" i="1" s="1"/>
  <c r="N705" i="1"/>
  <c r="R705" i="1" s="1"/>
  <c r="I705" i="1"/>
  <c r="D705" i="1"/>
  <c r="H705" i="1" s="1"/>
  <c r="N704" i="1"/>
  <c r="R704" i="1" s="1"/>
  <c r="I704" i="1"/>
  <c r="D704" i="1"/>
  <c r="H704" i="1" s="1"/>
  <c r="N703" i="1"/>
  <c r="R703" i="1" s="1"/>
  <c r="I703" i="1"/>
  <c r="D703" i="1"/>
  <c r="H703" i="1" s="1"/>
  <c r="N702" i="1"/>
  <c r="R702" i="1" s="1"/>
  <c r="I702" i="1"/>
  <c r="D702" i="1"/>
  <c r="H702" i="1" s="1"/>
  <c r="N701" i="1"/>
  <c r="R701" i="1" s="1"/>
  <c r="I701" i="1"/>
  <c r="D701" i="1"/>
  <c r="H701" i="1" s="1"/>
  <c r="N700" i="1"/>
  <c r="R700" i="1" s="1"/>
  <c r="I700" i="1"/>
  <c r="D700" i="1"/>
  <c r="H700" i="1" s="1"/>
  <c r="N699" i="1"/>
  <c r="R699" i="1" s="1"/>
  <c r="I699" i="1"/>
  <c r="D699" i="1"/>
  <c r="H699" i="1" s="1"/>
  <c r="N698" i="1"/>
  <c r="R698" i="1" s="1"/>
  <c r="I698" i="1"/>
  <c r="D698" i="1"/>
  <c r="H698" i="1" s="1"/>
  <c r="N697" i="1"/>
  <c r="R697" i="1" s="1"/>
  <c r="I697" i="1"/>
  <c r="D697" i="1"/>
  <c r="H697" i="1" s="1"/>
  <c r="N696" i="1"/>
  <c r="R696" i="1" s="1"/>
  <c r="I696" i="1"/>
  <c r="D696" i="1"/>
  <c r="H696" i="1" s="1"/>
  <c r="N695" i="1"/>
  <c r="R695" i="1" s="1"/>
  <c r="I695" i="1"/>
  <c r="D695" i="1"/>
  <c r="H695" i="1" s="1"/>
  <c r="N694" i="1"/>
  <c r="R694" i="1" s="1"/>
  <c r="I694" i="1"/>
  <c r="D694" i="1"/>
  <c r="H694" i="1" s="1"/>
  <c r="N693" i="1"/>
  <c r="R693" i="1" s="1"/>
  <c r="I693" i="1"/>
  <c r="D693" i="1"/>
  <c r="H693" i="1" s="1"/>
  <c r="N692" i="1"/>
  <c r="R692" i="1" s="1"/>
  <c r="I692" i="1"/>
  <c r="D692" i="1"/>
  <c r="H692" i="1" s="1"/>
  <c r="N691" i="1"/>
  <c r="R691" i="1" s="1"/>
  <c r="I691" i="1"/>
  <c r="D691" i="1"/>
  <c r="H691" i="1" s="1"/>
  <c r="N690" i="1"/>
  <c r="R690" i="1" s="1"/>
  <c r="I690" i="1"/>
  <c r="D690" i="1"/>
  <c r="H690" i="1" s="1"/>
  <c r="N689" i="1"/>
  <c r="R689" i="1" s="1"/>
  <c r="I689" i="1"/>
  <c r="D689" i="1"/>
  <c r="H689" i="1" s="1"/>
  <c r="N688" i="1"/>
  <c r="R688" i="1" s="1"/>
  <c r="I688" i="1"/>
  <c r="D688" i="1"/>
  <c r="H688" i="1" s="1"/>
  <c r="N687" i="1"/>
  <c r="R687" i="1" s="1"/>
  <c r="I687" i="1"/>
  <c r="D687" i="1"/>
  <c r="H687" i="1" s="1"/>
  <c r="N686" i="1"/>
  <c r="R686" i="1" s="1"/>
  <c r="I686" i="1"/>
  <c r="D686" i="1"/>
  <c r="H686" i="1" s="1"/>
  <c r="N685" i="1"/>
  <c r="R685" i="1" s="1"/>
  <c r="I685" i="1"/>
  <c r="D685" i="1"/>
  <c r="H685" i="1" s="1"/>
  <c r="N684" i="1"/>
  <c r="R684" i="1" s="1"/>
  <c r="I684" i="1"/>
  <c r="D684" i="1"/>
  <c r="H684" i="1" s="1"/>
  <c r="N683" i="1"/>
  <c r="R683" i="1" s="1"/>
  <c r="I683" i="1"/>
  <c r="D683" i="1"/>
  <c r="H683" i="1" s="1"/>
  <c r="N682" i="1"/>
  <c r="R682" i="1" s="1"/>
  <c r="I682" i="1"/>
  <c r="D682" i="1"/>
  <c r="H682" i="1" s="1"/>
  <c r="N681" i="1"/>
  <c r="R681" i="1" s="1"/>
  <c r="I681" i="1"/>
  <c r="D681" i="1"/>
  <c r="H681" i="1" s="1"/>
  <c r="N680" i="1"/>
  <c r="R680" i="1" s="1"/>
  <c r="I680" i="1"/>
  <c r="D680" i="1"/>
  <c r="H680" i="1" s="1"/>
  <c r="N679" i="1"/>
  <c r="R679" i="1" s="1"/>
  <c r="I679" i="1"/>
  <c r="D679" i="1"/>
  <c r="H679" i="1" s="1"/>
  <c r="N678" i="1"/>
  <c r="R678" i="1" s="1"/>
  <c r="I678" i="1"/>
  <c r="D678" i="1"/>
  <c r="H678" i="1" s="1"/>
  <c r="N677" i="1"/>
  <c r="R677" i="1" s="1"/>
  <c r="I677" i="1"/>
  <c r="D677" i="1"/>
  <c r="H677" i="1" s="1"/>
  <c r="N676" i="1"/>
  <c r="R676" i="1" s="1"/>
  <c r="I676" i="1"/>
  <c r="D676" i="1"/>
  <c r="H676" i="1" s="1"/>
  <c r="N675" i="1"/>
  <c r="R675" i="1" s="1"/>
  <c r="I675" i="1"/>
  <c r="D675" i="1"/>
  <c r="H675" i="1" s="1"/>
  <c r="N674" i="1"/>
  <c r="R674" i="1" s="1"/>
  <c r="I674" i="1"/>
  <c r="D674" i="1"/>
  <c r="H674" i="1" s="1"/>
  <c r="N673" i="1"/>
  <c r="R673" i="1" s="1"/>
  <c r="I673" i="1"/>
  <c r="D673" i="1"/>
  <c r="H673" i="1" s="1"/>
  <c r="N672" i="1"/>
  <c r="R672" i="1" s="1"/>
  <c r="I672" i="1"/>
  <c r="D672" i="1"/>
  <c r="H672" i="1" s="1"/>
  <c r="N671" i="1"/>
  <c r="R671" i="1" s="1"/>
  <c r="I671" i="1"/>
  <c r="D671" i="1"/>
  <c r="H671" i="1" s="1"/>
  <c r="N670" i="1"/>
  <c r="R670" i="1" s="1"/>
  <c r="I670" i="1"/>
  <c r="D670" i="1"/>
  <c r="H670" i="1" s="1"/>
  <c r="N669" i="1"/>
  <c r="R669" i="1" s="1"/>
  <c r="I669" i="1"/>
  <c r="D669" i="1"/>
  <c r="H669" i="1" s="1"/>
  <c r="N668" i="1"/>
  <c r="R668" i="1" s="1"/>
  <c r="I668" i="1"/>
  <c r="D668" i="1"/>
  <c r="H668" i="1" s="1"/>
  <c r="N667" i="1"/>
  <c r="R667" i="1" s="1"/>
  <c r="I667" i="1"/>
  <c r="D667" i="1"/>
  <c r="H667" i="1" s="1"/>
  <c r="N666" i="1"/>
  <c r="R666" i="1" s="1"/>
  <c r="I666" i="1"/>
  <c r="D666" i="1"/>
  <c r="H666" i="1" s="1"/>
  <c r="N665" i="1"/>
  <c r="R665" i="1" s="1"/>
  <c r="I665" i="1"/>
  <c r="D665" i="1"/>
  <c r="H665" i="1" s="1"/>
  <c r="N664" i="1"/>
  <c r="R664" i="1" s="1"/>
  <c r="I664" i="1"/>
  <c r="D664" i="1"/>
  <c r="H664" i="1" s="1"/>
  <c r="N663" i="1"/>
  <c r="R663" i="1" s="1"/>
  <c r="I663" i="1"/>
  <c r="D663" i="1"/>
  <c r="H663" i="1" s="1"/>
  <c r="N662" i="1"/>
  <c r="R662" i="1" s="1"/>
  <c r="I662" i="1"/>
  <c r="D662" i="1"/>
  <c r="H662" i="1" s="1"/>
  <c r="N661" i="1"/>
  <c r="R661" i="1" s="1"/>
  <c r="I661" i="1"/>
  <c r="D661" i="1"/>
  <c r="H661" i="1" s="1"/>
  <c r="N660" i="1"/>
  <c r="R660" i="1" s="1"/>
  <c r="I660" i="1"/>
  <c r="D660" i="1"/>
  <c r="H660" i="1" s="1"/>
  <c r="N659" i="1"/>
  <c r="R659" i="1" s="1"/>
  <c r="I659" i="1"/>
  <c r="D659" i="1"/>
  <c r="H659" i="1" s="1"/>
  <c r="N658" i="1"/>
  <c r="R658" i="1" s="1"/>
  <c r="I658" i="1"/>
  <c r="D658" i="1"/>
  <c r="H658" i="1" s="1"/>
  <c r="N657" i="1"/>
  <c r="R657" i="1" s="1"/>
  <c r="I657" i="1"/>
  <c r="D657" i="1"/>
  <c r="H657" i="1" s="1"/>
  <c r="N656" i="1"/>
  <c r="R656" i="1" s="1"/>
  <c r="I656" i="1"/>
  <c r="D656" i="1"/>
  <c r="H656" i="1" s="1"/>
  <c r="N655" i="1"/>
  <c r="R655" i="1" s="1"/>
  <c r="I655" i="1"/>
  <c r="D655" i="1"/>
  <c r="H655" i="1" s="1"/>
  <c r="N654" i="1"/>
  <c r="R654" i="1" s="1"/>
  <c r="I654" i="1"/>
  <c r="D654" i="1"/>
  <c r="H654" i="1" s="1"/>
  <c r="N653" i="1"/>
  <c r="R653" i="1" s="1"/>
  <c r="I653" i="1"/>
  <c r="D653" i="1"/>
  <c r="H653" i="1" s="1"/>
  <c r="N652" i="1"/>
  <c r="R652" i="1" s="1"/>
  <c r="I652" i="1"/>
  <c r="D652" i="1"/>
  <c r="H652" i="1" s="1"/>
  <c r="N651" i="1"/>
  <c r="R651" i="1" s="1"/>
  <c r="I651" i="1"/>
  <c r="D651" i="1"/>
  <c r="H651" i="1" s="1"/>
  <c r="N650" i="1"/>
  <c r="R650" i="1" s="1"/>
  <c r="I650" i="1"/>
  <c r="D650" i="1"/>
  <c r="H650" i="1" s="1"/>
  <c r="N649" i="1"/>
  <c r="R649" i="1" s="1"/>
  <c r="I649" i="1"/>
  <c r="D649" i="1"/>
  <c r="H649" i="1" s="1"/>
  <c r="N648" i="1"/>
  <c r="R648" i="1" s="1"/>
  <c r="I648" i="1"/>
  <c r="D648" i="1"/>
  <c r="H648" i="1" s="1"/>
  <c r="N647" i="1"/>
  <c r="R647" i="1" s="1"/>
  <c r="I647" i="1"/>
  <c r="D647" i="1"/>
  <c r="H647" i="1" s="1"/>
  <c r="N646" i="1"/>
  <c r="R646" i="1" s="1"/>
  <c r="I646" i="1"/>
  <c r="D646" i="1"/>
  <c r="H646" i="1" s="1"/>
  <c r="N645" i="1"/>
  <c r="R645" i="1" s="1"/>
  <c r="I645" i="1"/>
  <c r="D645" i="1"/>
  <c r="H645" i="1" s="1"/>
  <c r="N644" i="1"/>
  <c r="R644" i="1" s="1"/>
  <c r="I644" i="1"/>
  <c r="D644" i="1"/>
  <c r="H644" i="1" s="1"/>
  <c r="N643" i="1"/>
  <c r="R643" i="1" s="1"/>
  <c r="I643" i="1"/>
  <c r="D643" i="1"/>
  <c r="H643" i="1" s="1"/>
  <c r="N642" i="1"/>
  <c r="R642" i="1" s="1"/>
  <c r="I642" i="1"/>
  <c r="D642" i="1"/>
  <c r="H642" i="1" s="1"/>
  <c r="N641" i="1"/>
  <c r="R641" i="1" s="1"/>
  <c r="I641" i="1"/>
  <c r="D641" i="1"/>
  <c r="H641" i="1" s="1"/>
  <c r="N640" i="1"/>
  <c r="R640" i="1" s="1"/>
  <c r="I640" i="1"/>
  <c r="D640" i="1"/>
  <c r="H640" i="1" s="1"/>
  <c r="N639" i="1"/>
  <c r="R639" i="1" s="1"/>
  <c r="I639" i="1"/>
  <c r="D639" i="1"/>
  <c r="H639" i="1" s="1"/>
  <c r="N638" i="1"/>
  <c r="R638" i="1" s="1"/>
  <c r="I638" i="1"/>
  <c r="D638" i="1"/>
  <c r="H638" i="1" s="1"/>
  <c r="N637" i="1"/>
  <c r="R637" i="1" s="1"/>
  <c r="I637" i="1"/>
  <c r="D637" i="1"/>
  <c r="H637" i="1" s="1"/>
  <c r="N636" i="1"/>
  <c r="R636" i="1" s="1"/>
  <c r="I636" i="1"/>
  <c r="D636" i="1"/>
  <c r="H636" i="1" s="1"/>
  <c r="N635" i="1"/>
  <c r="R635" i="1" s="1"/>
  <c r="I635" i="1"/>
  <c r="D635" i="1"/>
  <c r="H635" i="1" s="1"/>
  <c r="N634" i="1"/>
  <c r="R634" i="1" s="1"/>
  <c r="I634" i="1"/>
  <c r="D634" i="1"/>
  <c r="H634" i="1" s="1"/>
  <c r="N633" i="1"/>
  <c r="R633" i="1" s="1"/>
  <c r="I633" i="1"/>
  <c r="D633" i="1"/>
  <c r="H633" i="1" s="1"/>
  <c r="N632" i="1"/>
  <c r="R632" i="1" s="1"/>
  <c r="I632" i="1"/>
  <c r="D632" i="1"/>
  <c r="H632" i="1" s="1"/>
  <c r="N631" i="1"/>
  <c r="R631" i="1" s="1"/>
  <c r="I631" i="1"/>
  <c r="D631" i="1"/>
  <c r="H631" i="1" s="1"/>
  <c r="N630" i="1"/>
  <c r="R630" i="1" s="1"/>
  <c r="I630" i="1"/>
  <c r="D630" i="1"/>
  <c r="H630" i="1" s="1"/>
  <c r="N629" i="1"/>
  <c r="R629" i="1" s="1"/>
  <c r="I629" i="1"/>
  <c r="D629" i="1"/>
  <c r="H629" i="1" s="1"/>
  <c r="N628" i="1"/>
  <c r="R628" i="1" s="1"/>
  <c r="I628" i="1"/>
  <c r="D628" i="1"/>
  <c r="H628" i="1" s="1"/>
  <c r="N627" i="1"/>
  <c r="R627" i="1" s="1"/>
  <c r="I627" i="1"/>
  <c r="D627" i="1"/>
  <c r="H627" i="1" s="1"/>
  <c r="N626" i="1"/>
  <c r="R626" i="1" s="1"/>
  <c r="I626" i="1"/>
  <c r="D626" i="1"/>
  <c r="H626" i="1" s="1"/>
  <c r="N625" i="1"/>
  <c r="R625" i="1" s="1"/>
  <c r="I625" i="1"/>
  <c r="D625" i="1"/>
  <c r="H625" i="1" s="1"/>
  <c r="N624" i="1"/>
  <c r="R624" i="1" s="1"/>
  <c r="I624" i="1"/>
  <c r="D624" i="1"/>
  <c r="H624" i="1" s="1"/>
  <c r="N623" i="1"/>
  <c r="R623" i="1" s="1"/>
  <c r="I623" i="1"/>
  <c r="D623" i="1"/>
  <c r="H623" i="1" s="1"/>
  <c r="N622" i="1"/>
  <c r="R622" i="1" s="1"/>
  <c r="I622" i="1"/>
  <c r="D622" i="1"/>
  <c r="H622" i="1" s="1"/>
  <c r="N621" i="1"/>
  <c r="R621" i="1" s="1"/>
  <c r="I621" i="1"/>
  <c r="D621" i="1"/>
  <c r="H621" i="1" s="1"/>
  <c r="N620" i="1"/>
  <c r="R620" i="1" s="1"/>
  <c r="I620" i="1"/>
  <c r="D620" i="1"/>
  <c r="H620" i="1" s="1"/>
  <c r="N619" i="1"/>
  <c r="R619" i="1" s="1"/>
  <c r="I619" i="1"/>
  <c r="D619" i="1"/>
  <c r="H619" i="1" s="1"/>
  <c r="N618" i="1"/>
  <c r="R618" i="1" s="1"/>
  <c r="I618" i="1"/>
  <c r="D618" i="1"/>
  <c r="H618" i="1" s="1"/>
  <c r="N617" i="1"/>
  <c r="R617" i="1" s="1"/>
  <c r="I617" i="1"/>
  <c r="D617" i="1"/>
  <c r="H617" i="1" s="1"/>
  <c r="N616" i="1"/>
  <c r="R616" i="1" s="1"/>
  <c r="I616" i="1"/>
  <c r="D616" i="1"/>
  <c r="H616" i="1" s="1"/>
  <c r="N615" i="1"/>
  <c r="R615" i="1" s="1"/>
  <c r="I615" i="1"/>
  <c r="D615" i="1"/>
  <c r="H615" i="1" s="1"/>
  <c r="N614" i="1"/>
  <c r="R614" i="1" s="1"/>
  <c r="I614" i="1"/>
  <c r="D614" i="1"/>
  <c r="H614" i="1" s="1"/>
  <c r="N613" i="1"/>
  <c r="R613" i="1" s="1"/>
  <c r="I613" i="1"/>
  <c r="D613" i="1"/>
  <c r="H613" i="1" s="1"/>
  <c r="N612" i="1"/>
  <c r="R612" i="1" s="1"/>
  <c r="I612" i="1"/>
  <c r="D612" i="1"/>
  <c r="H612" i="1" s="1"/>
  <c r="N611" i="1"/>
  <c r="R611" i="1" s="1"/>
  <c r="I611" i="1"/>
  <c r="D611" i="1"/>
  <c r="H611" i="1" s="1"/>
  <c r="N610" i="1"/>
  <c r="R610" i="1" s="1"/>
  <c r="I610" i="1"/>
  <c r="D610" i="1"/>
  <c r="H610" i="1" s="1"/>
  <c r="N609" i="1"/>
  <c r="R609" i="1" s="1"/>
  <c r="I609" i="1"/>
  <c r="D609" i="1"/>
  <c r="H609" i="1" s="1"/>
  <c r="N608" i="1"/>
  <c r="R608" i="1" s="1"/>
  <c r="I608" i="1"/>
  <c r="D608" i="1"/>
  <c r="H608" i="1" s="1"/>
  <c r="N607" i="1"/>
  <c r="R607" i="1" s="1"/>
  <c r="I607" i="1"/>
  <c r="D607" i="1"/>
  <c r="H607" i="1" s="1"/>
  <c r="N606" i="1"/>
  <c r="R606" i="1" s="1"/>
  <c r="I606" i="1"/>
  <c r="D606" i="1"/>
  <c r="H606" i="1" s="1"/>
  <c r="N605" i="1"/>
  <c r="R605" i="1" s="1"/>
  <c r="I605" i="1"/>
  <c r="D605" i="1"/>
  <c r="H605" i="1" s="1"/>
  <c r="N604" i="1"/>
  <c r="R604" i="1" s="1"/>
  <c r="I604" i="1"/>
  <c r="D604" i="1"/>
  <c r="H604" i="1" s="1"/>
  <c r="N603" i="1"/>
  <c r="R603" i="1" s="1"/>
  <c r="I603" i="1"/>
  <c r="D603" i="1"/>
  <c r="H603" i="1" s="1"/>
  <c r="N602" i="1"/>
  <c r="R602" i="1" s="1"/>
  <c r="I602" i="1"/>
  <c r="D602" i="1"/>
  <c r="H602" i="1" s="1"/>
  <c r="N601" i="1"/>
  <c r="R601" i="1" s="1"/>
  <c r="I601" i="1"/>
  <c r="D601" i="1"/>
  <c r="H601" i="1" s="1"/>
  <c r="N600" i="1"/>
  <c r="R600" i="1" s="1"/>
  <c r="I600" i="1"/>
  <c r="D600" i="1"/>
  <c r="H600" i="1" s="1"/>
  <c r="N599" i="1"/>
  <c r="R599" i="1" s="1"/>
  <c r="I599" i="1"/>
  <c r="D599" i="1"/>
  <c r="H599" i="1" s="1"/>
  <c r="N598" i="1"/>
  <c r="R598" i="1" s="1"/>
  <c r="I598" i="1"/>
  <c r="D598" i="1"/>
  <c r="H598" i="1" s="1"/>
  <c r="N597" i="1"/>
  <c r="R597" i="1" s="1"/>
  <c r="I597" i="1"/>
  <c r="D597" i="1"/>
  <c r="H597" i="1" s="1"/>
  <c r="N596" i="1"/>
  <c r="R596" i="1" s="1"/>
  <c r="I596" i="1"/>
  <c r="D596" i="1"/>
  <c r="H596" i="1" s="1"/>
  <c r="N595" i="1"/>
  <c r="R595" i="1" s="1"/>
  <c r="I595" i="1"/>
  <c r="D595" i="1"/>
  <c r="H595" i="1" s="1"/>
  <c r="N594" i="1"/>
  <c r="R594" i="1" s="1"/>
  <c r="I594" i="1"/>
  <c r="D594" i="1"/>
  <c r="H594" i="1" s="1"/>
  <c r="N593" i="1"/>
  <c r="R593" i="1" s="1"/>
  <c r="I593" i="1"/>
  <c r="D593" i="1"/>
  <c r="H593" i="1" s="1"/>
  <c r="N592" i="1"/>
  <c r="R592" i="1" s="1"/>
  <c r="I592" i="1"/>
  <c r="D592" i="1"/>
  <c r="H592" i="1" s="1"/>
  <c r="N591" i="1"/>
  <c r="R591" i="1" s="1"/>
  <c r="I591" i="1"/>
  <c r="D591" i="1"/>
  <c r="H591" i="1" s="1"/>
  <c r="N590" i="1"/>
  <c r="R590" i="1" s="1"/>
  <c r="I590" i="1"/>
  <c r="D590" i="1"/>
  <c r="H590" i="1" s="1"/>
  <c r="N589" i="1"/>
  <c r="R589" i="1" s="1"/>
  <c r="I589" i="1"/>
  <c r="D589" i="1"/>
  <c r="H589" i="1" s="1"/>
  <c r="N588" i="1"/>
  <c r="R588" i="1" s="1"/>
  <c r="I588" i="1"/>
  <c r="D588" i="1"/>
  <c r="H588" i="1" s="1"/>
  <c r="N587" i="1"/>
  <c r="R587" i="1" s="1"/>
  <c r="I587" i="1"/>
  <c r="D587" i="1"/>
  <c r="H587" i="1" s="1"/>
  <c r="N586" i="1"/>
  <c r="R586" i="1" s="1"/>
  <c r="I586" i="1"/>
  <c r="D586" i="1"/>
  <c r="H586" i="1" s="1"/>
  <c r="N585" i="1"/>
  <c r="R585" i="1" s="1"/>
  <c r="I585" i="1"/>
  <c r="D585" i="1"/>
  <c r="H585" i="1" s="1"/>
  <c r="N584" i="1"/>
  <c r="R584" i="1" s="1"/>
  <c r="I584" i="1"/>
  <c r="D584" i="1"/>
  <c r="H584" i="1" s="1"/>
  <c r="N583" i="1"/>
  <c r="R583" i="1" s="1"/>
  <c r="I583" i="1"/>
  <c r="D583" i="1"/>
  <c r="H583" i="1" s="1"/>
  <c r="N582" i="1"/>
  <c r="R582" i="1" s="1"/>
  <c r="I582" i="1"/>
  <c r="D582" i="1"/>
  <c r="H582" i="1" s="1"/>
  <c r="N581" i="1"/>
  <c r="R581" i="1" s="1"/>
  <c r="I581" i="1"/>
  <c r="D581" i="1"/>
  <c r="H581" i="1" s="1"/>
  <c r="N580" i="1"/>
  <c r="R580" i="1" s="1"/>
  <c r="I580" i="1"/>
  <c r="D580" i="1"/>
  <c r="H580" i="1" s="1"/>
  <c r="N579" i="1"/>
  <c r="R579" i="1" s="1"/>
  <c r="I579" i="1"/>
  <c r="D579" i="1"/>
  <c r="H579" i="1" s="1"/>
  <c r="N578" i="1"/>
  <c r="R578" i="1" s="1"/>
  <c r="I578" i="1"/>
  <c r="D578" i="1"/>
  <c r="H578" i="1" s="1"/>
  <c r="N577" i="1"/>
  <c r="R577" i="1" s="1"/>
  <c r="I577" i="1"/>
  <c r="D577" i="1"/>
  <c r="H577" i="1" s="1"/>
  <c r="N576" i="1"/>
  <c r="R576" i="1" s="1"/>
  <c r="I576" i="1"/>
  <c r="D576" i="1"/>
  <c r="H576" i="1" s="1"/>
  <c r="N575" i="1"/>
  <c r="R575" i="1" s="1"/>
  <c r="I575" i="1"/>
  <c r="D575" i="1"/>
  <c r="H575" i="1" s="1"/>
  <c r="N574" i="1"/>
  <c r="R574" i="1" s="1"/>
  <c r="I574" i="1"/>
  <c r="D574" i="1"/>
  <c r="H574" i="1" s="1"/>
  <c r="N573" i="1"/>
  <c r="R573" i="1" s="1"/>
  <c r="I573" i="1"/>
  <c r="D573" i="1"/>
  <c r="H573" i="1" s="1"/>
  <c r="N572" i="1"/>
  <c r="R572" i="1" s="1"/>
  <c r="I572" i="1"/>
  <c r="D572" i="1"/>
  <c r="H572" i="1" s="1"/>
  <c r="N571" i="1"/>
  <c r="R571" i="1" s="1"/>
  <c r="I571" i="1"/>
  <c r="D571" i="1"/>
  <c r="H571" i="1" s="1"/>
  <c r="N570" i="1"/>
  <c r="R570" i="1" s="1"/>
  <c r="I570" i="1"/>
  <c r="D570" i="1"/>
  <c r="H570" i="1" s="1"/>
  <c r="N569" i="1"/>
  <c r="R569" i="1" s="1"/>
  <c r="I569" i="1"/>
  <c r="D569" i="1"/>
  <c r="H569" i="1" s="1"/>
  <c r="N568" i="1"/>
  <c r="R568" i="1" s="1"/>
  <c r="I568" i="1"/>
  <c r="D568" i="1"/>
  <c r="H568" i="1" s="1"/>
  <c r="N567" i="1"/>
  <c r="R567" i="1" s="1"/>
  <c r="I567" i="1"/>
  <c r="D567" i="1"/>
  <c r="H567" i="1" s="1"/>
  <c r="N566" i="1"/>
  <c r="R566" i="1" s="1"/>
  <c r="I566" i="1"/>
  <c r="D566" i="1"/>
  <c r="H566" i="1" s="1"/>
  <c r="N565" i="1"/>
  <c r="R565" i="1" s="1"/>
  <c r="I565" i="1"/>
  <c r="D565" i="1"/>
  <c r="H565" i="1" s="1"/>
  <c r="N564" i="1"/>
  <c r="R564" i="1" s="1"/>
  <c r="I564" i="1"/>
  <c r="D564" i="1"/>
  <c r="H564" i="1" s="1"/>
  <c r="N563" i="1"/>
  <c r="R563" i="1" s="1"/>
  <c r="I563" i="1"/>
  <c r="D563" i="1"/>
  <c r="H563" i="1" s="1"/>
  <c r="N562" i="1"/>
  <c r="R562" i="1" s="1"/>
  <c r="I562" i="1"/>
  <c r="D562" i="1"/>
  <c r="H562" i="1" s="1"/>
  <c r="N561" i="1"/>
  <c r="R561" i="1" s="1"/>
  <c r="I561" i="1"/>
  <c r="D561" i="1"/>
  <c r="H561" i="1" s="1"/>
  <c r="N560" i="1"/>
  <c r="R560" i="1" s="1"/>
  <c r="I560" i="1"/>
  <c r="D560" i="1"/>
  <c r="H560" i="1" s="1"/>
  <c r="N559" i="1"/>
  <c r="R559" i="1" s="1"/>
  <c r="I559" i="1"/>
  <c r="D559" i="1"/>
  <c r="H559" i="1" s="1"/>
  <c r="N558" i="1"/>
  <c r="R558" i="1" s="1"/>
  <c r="I558" i="1"/>
  <c r="D558" i="1"/>
  <c r="H558" i="1" s="1"/>
  <c r="N557" i="1"/>
  <c r="R557" i="1" s="1"/>
  <c r="I557" i="1"/>
  <c r="D557" i="1"/>
  <c r="H557" i="1" s="1"/>
  <c r="N556" i="1"/>
  <c r="R556" i="1" s="1"/>
  <c r="I556" i="1"/>
  <c r="D556" i="1"/>
  <c r="H556" i="1" s="1"/>
  <c r="N555" i="1"/>
  <c r="R555" i="1" s="1"/>
  <c r="I555" i="1"/>
  <c r="D555" i="1"/>
  <c r="H555" i="1" s="1"/>
  <c r="N554" i="1"/>
  <c r="R554" i="1" s="1"/>
  <c r="I554" i="1"/>
  <c r="D554" i="1"/>
  <c r="H554" i="1" s="1"/>
  <c r="N553" i="1"/>
  <c r="R553" i="1" s="1"/>
  <c r="I553" i="1"/>
  <c r="D553" i="1"/>
  <c r="H553" i="1" s="1"/>
  <c r="N552" i="1"/>
  <c r="R552" i="1" s="1"/>
  <c r="I552" i="1"/>
  <c r="D552" i="1"/>
  <c r="H552" i="1" s="1"/>
  <c r="N551" i="1"/>
  <c r="R551" i="1" s="1"/>
  <c r="I551" i="1"/>
  <c r="D551" i="1"/>
  <c r="H551" i="1" s="1"/>
  <c r="N550" i="1"/>
  <c r="R550" i="1" s="1"/>
  <c r="I550" i="1"/>
  <c r="D550" i="1"/>
  <c r="H550" i="1" s="1"/>
  <c r="N549" i="1"/>
  <c r="R549" i="1" s="1"/>
  <c r="I549" i="1"/>
  <c r="D549" i="1"/>
  <c r="H549" i="1" s="1"/>
  <c r="N548" i="1"/>
  <c r="R548" i="1" s="1"/>
  <c r="I548" i="1"/>
  <c r="D548" i="1"/>
  <c r="H548" i="1" s="1"/>
  <c r="N547" i="1"/>
  <c r="R547" i="1" s="1"/>
  <c r="I547" i="1"/>
  <c r="D547" i="1"/>
  <c r="H547" i="1" s="1"/>
  <c r="N546" i="1"/>
  <c r="R546" i="1" s="1"/>
  <c r="I546" i="1"/>
  <c r="D546" i="1"/>
  <c r="H546" i="1" s="1"/>
  <c r="N545" i="1"/>
  <c r="R545" i="1" s="1"/>
  <c r="I545" i="1"/>
  <c r="D545" i="1"/>
  <c r="H545" i="1" s="1"/>
  <c r="N544" i="1"/>
  <c r="R544" i="1" s="1"/>
  <c r="I544" i="1"/>
  <c r="D544" i="1"/>
  <c r="H544" i="1" s="1"/>
  <c r="N543" i="1"/>
  <c r="R543" i="1" s="1"/>
  <c r="I543" i="1"/>
  <c r="D543" i="1"/>
  <c r="H543" i="1" s="1"/>
  <c r="N542" i="1"/>
  <c r="R542" i="1" s="1"/>
  <c r="I542" i="1"/>
  <c r="D542" i="1"/>
  <c r="H542" i="1" s="1"/>
  <c r="N541" i="1"/>
  <c r="R541" i="1" s="1"/>
  <c r="I541" i="1"/>
  <c r="D541" i="1"/>
  <c r="H541" i="1" s="1"/>
  <c r="N540" i="1"/>
  <c r="R540" i="1" s="1"/>
  <c r="I540" i="1"/>
  <c r="D540" i="1"/>
  <c r="H540" i="1" s="1"/>
  <c r="N539" i="1"/>
  <c r="R539" i="1" s="1"/>
  <c r="I539" i="1"/>
  <c r="D539" i="1"/>
  <c r="H539" i="1" s="1"/>
  <c r="N538" i="1"/>
  <c r="R538" i="1" s="1"/>
  <c r="I538" i="1"/>
  <c r="D538" i="1"/>
  <c r="H538" i="1" s="1"/>
  <c r="N537" i="1"/>
  <c r="R537" i="1" s="1"/>
  <c r="I537" i="1"/>
  <c r="D537" i="1"/>
  <c r="H537" i="1" s="1"/>
  <c r="N536" i="1"/>
  <c r="R536" i="1" s="1"/>
  <c r="I536" i="1"/>
  <c r="D536" i="1"/>
  <c r="H536" i="1" s="1"/>
  <c r="N535" i="1"/>
  <c r="R535" i="1" s="1"/>
  <c r="I535" i="1"/>
  <c r="D535" i="1"/>
  <c r="H535" i="1" s="1"/>
  <c r="N534" i="1"/>
  <c r="R534" i="1" s="1"/>
  <c r="I534" i="1"/>
  <c r="D534" i="1"/>
  <c r="H534" i="1" s="1"/>
  <c r="N533" i="1"/>
  <c r="R533" i="1" s="1"/>
  <c r="I533" i="1"/>
  <c r="D533" i="1"/>
  <c r="H533" i="1" s="1"/>
  <c r="N532" i="1"/>
  <c r="R532" i="1" s="1"/>
  <c r="I532" i="1"/>
  <c r="D532" i="1"/>
  <c r="H532" i="1" s="1"/>
  <c r="N531" i="1"/>
  <c r="R531" i="1" s="1"/>
  <c r="I531" i="1"/>
  <c r="D531" i="1"/>
  <c r="H531" i="1" s="1"/>
  <c r="N530" i="1"/>
  <c r="R530" i="1" s="1"/>
  <c r="I530" i="1"/>
  <c r="D530" i="1"/>
  <c r="H530" i="1" s="1"/>
  <c r="N529" i="1"/>
  <c r="R529" i="1" s="1"/>
  <c r="I529" i="1"/>
  <c r="D529" i="1"/>
  <c r="H529" i="1" s="1"/>
  <c r="N528" i="1"/>
  <c r="R528" i="1" s="1"/>
  <c r="I528" i="1"/>
  <c r="D528" i="1"/>
  <c r="H528" i="1" s="1"/>
  <c r="N527" i="1"/>
  <c r="R527" i="1" s="1"/>
  <c r="I527" i="1"/>
  <c r="D527" i="1"/>
  <c r="H527" i="1" s="1"/>
  <c r="N526" i="1"/>
  <c r="R526" i="1" s="1"/>
  <c r="I526" i="1"/>
  <c r="D526" i="1"/>
  <c r="H526" i="1" s="1"/>
  <c r="N525" i="1"/>
  <c r="R525" i="1" s="1"/>
  <c r="I525" i="1"/>
  <c r="D525" i="1"/>
  <c r="H525" i="1" s="1"/>
  <c r="N524" i="1"/>
  <c r="R524" i="1" s="1"/>
  <c r="I524" i="1"/>
  <c r="D524" i="1"/>
  <c r="H524" i="1" s="1"/>
  <c r="N523" i="1"/>
  <c r="R523" i="1" s="1"/>
  <c r="I523" i="1"/>
  <c r="D523" i="1"/>
  <c r="H523" i="1" s="1"/>
  <c r="N522" i="1"/>
  <c r="R522" i="1" s="1"/>
  <c r="I522" i="1"/>
  <c r="D522" i="1"/>
  <c r="H522" i="1" s="1"/>
  <c r="N521" i="1"/>
  <c r="R521" i="1" s="1"/>
  <c r="I521" i="1"/>
  <c r="D521" i="1"/>
  <c r="H521" i="1" s="1"/>
  <c r="N520" i="1"/>
  <c r="R520" i="1" s="1"/>
  <c r="I520" i="1"/>
  <c r="D520" i="1"/>
  <c r="H520" i="1" s="1"/>
  <c r="N519" i="1"/>
  <c r="R519" i="1" s="1"/>
  <c r="I519" i="1"/>
  <c r="D519" i="1"/>
  <c r="H519" i="1" s="1"/>
  <c r="N518" i="1"/>
  <c r="R518" i="1" s="1"/>
  <c r="I518" i="1"/>
  <c r="D518" i="1"/>
  <c r="H518" i="1" s="1"/>
  <c r="N517" i="1"/>
  <c r="R517" i="1" s="1"/>
  <c r="I517" i="1"/>
  <c r="D517" i="1"/>
  <c r="H517" i="1" s="1"/>
  <c r="N516" i="1"/>
  <c r="R516" i="1" s="1"/>
  <c r="I516" i="1"/>
  <c r="D516" i="1"/>
  <c r="H516" i="1" s="1"/>
  <c r="N515" i="1"/>
  <c r="R515" i="1" s="1"/>
  <c r="I515" i="1"/>
  <c r="D515" i="1"/>
  <c r="H515" i="1" s="1"/>
  <c r="N514" i="1"/>
  <c r="R514" i="1" s="1"/>
  <c r="I514" i="1"/>
  <c r="D514" i="1"/>
  <c r="H514" i="1" s="1"/>
  <c r="N513" i="1"/>
  <c r="R513" i="1" s="1"/>
  <c r="I513" i="1"/>
  <c r="D513" i="1"/>
  <c r="H513" i="1" s="1"/>
  <c r="N512" i="1"/>
  <c r="R512" i="1" s="1"/>
  <c r="I512" i="1"/>
  <c r="D512" i="1"/>
  <c r="H512" i="1" s="1"/>
  <c r="N511" i="1"/>
  <c r="R511" i="1" s="1"/>
  <c r="I511" i="1"/>
  <c r="D511" i="1"/>
  <c r="H511" i="1" s="1"/>
  <c r="N510" i="1"/>
  <c r="R510" i="1" s="1"/>
  <c r="I510" i="1"/>
  <c r="D510" i="1"/>
  <c r="H510" i="1" s="1"/>
  <c r="N509" i="1"/>
  <c r="R509" i="1" s="1"/>
  <c r="I509" i="1"/>
  <c r="D509" i="1"/>
  <c r="H509" i="1" s="1"/>
  <c r="N508" i="1"/>
  <c r="R508" i="1" s="1"/>
  <c r="I508" i="1"/>
  <c r="D508" i="1"/>
  <c r="H508" i="1" s="1"/>
  <c r="N507" i="1"/>
  <c r="R507" i="1" s="1"/>
  <c r="I507" i="1"/>
  <c r="D507" i="1"/>
  <c r="H507" i="1" s="1"/>
  <c r="N506" i="1"/>
  <c r="R506" i="1" s="1"/>
  <c r="I506" i="1"/>
  <c r="D506" i="1"/>
  <c r="H506" i="1" s="1"/>
  <c r="N505" i="1"/>
  <c r="R505" i="1" s="1"/>
  <c r="I505" i="1"/>
  <c r="D505" i="1"/>
  <c r="H505" i="1" s="1"/>
  <c r="N504" i="1"/>
  <c r="R504" i="1" s="1"/>
  <c r="I504" i="1"/>
  <c r="D504" i="1"/>
  <c r="H504" i="1" s="1"/>
  <c r="N503" i="1"/>
  <c r="R503" i="1" s="1"/>
  <c r="I503" i="1"/>
  <c r="D503" i="1"/>
  <c r="H503" i="1" s="1"/>
  <c r="N502" i="1"/>
  <c r="R502" i="1" s="1"/>
  <c r="I502" i="1"/>
  <c r="D502" i="1"/>
  <c r="H502" i="1" s="1"/>
  <c r="N501" i="1"/>
  <c r="R501" i="1" s="1"/>
  <c r="I501" i="1"/>
  <c r="D501" i="1"/>
  <c r="H501" i="1" s="1"/>
  <c r="N500" i="1"/>
  <c r="R500" i="1" s="1"/>
  <c r="I500" i="1"/>
  <c r="D500" i="1"/>
  <c r="H500" i="1" s="1"/>
  <c r="N499" i="1"/>
  <c r="R499" i="1" s="1"/>
  <c r="I499" i="1"/>
  <c r="D499" i="1"/>
  <c r="H499" i="1" s="1"/>
  <c r="N498" i="1"/>
  <c r="R498" i="1" s="1"/>
  <c r="I498" i="1"/>
  <c r="D498" i="1"/>
  <c r="H498" i="1" s="1"/>
  <c r="N497" i="1"/>
  <c r="R497" i="1" s="1"/>
  <c r="I497" i="1"/>
  <c r="D497" i="1"/>
  <c r="H497" i="1" s="1"/>
  <c r="N496" i="1"/>
  <c r="R496" i="1" s="1"/>
  <c r="I496" i="1"/>
  <c r="D496" i="1"/>
  <c r="H496" i="1" s="1"/>
  <c r="N495" i="1"/>
  <c r="R495" i="1" s="1"/>
  <c r="I495" i="1"/>
  <c r="D495" i="1"/>
  <c r="H495" i="1" s="1"/>
  <c r="N494" i="1"/>
  <c r="R494" i="1" s="1"/>
  <c r="I494" i="1"/>
  <c r="D494" i="1"/>
  <c r="H494" i="1" s="1"/>
  <c r="N493" i="1"/>
  <c r="R493" i="1" s="1"/>
  <c r="I493" i="1"/>
  <c r="D493" i="1"/>
  <c r="H493" i="1" s="1"/>
  <c r="N492" i="1"/>
  <c r="R492" i="1" s="1"/>
  <c r="I492" i="1"/>
  <c r="D492" i="1"/>
  <c r="H492" i="1" s="1"/>
  <c r="N491" i="1"/>
  <c r="R491" i="1" s="1"/>
  <c r="I491" i="1"/>
  <c r="D491" i="1"/>
  <c r="H491" i="1" s="1"/>
  <c r="N490" i="1"/>
  <c r="R490" i="1" s="1"/>
  <c r="I490" i="1"/>
  <c r="D490" i="1"/>
  <c r="H490" i="1" s="1"/>
  <c r="N489" i="1"/>
  <c r="R489" i="1" s="1"/>
  <c r="I489" i="1"/>
  <c r="D489" i="1"/>
  <c r="H489" i="1" s="1"/>
  <c r="N488" i="1"/>
  <c r="R488" i="1" s="1"/>
  <c r="I488" i="1"/>
  <c r="D488" i="1"/>
  <c r="H488" i="1" s="1"/>
  <c r="N487" i="1"/>
  <c r="R487" i="1" s="1"/>
  <c r="I487" i="1"/>
  <c r="D487" i="1"/>
  <c r="H487" i="1" s="1"/>
  <c r="N486" i="1"/>
  <c r="R486" i="1" s="1"/>
  <c r="I486" i="1"/>
  <c r="D486" i="1"/>
  <c r="H486" i="1" s="1"/>
  <c r="N485" i="1"/>
  <c r="R485" i="1" s="1"/>
  <c r="I485" i="1"/>
  <c r="D485" i="1"/>
  <c r="H485" i="1" s="1"/>
  <c r="N484" i="1"/>
  <c r="R484" i="1" s="1"/>
  <c r="I484" i="1"/>
  <c r="D484" i="1"/>
  <c r="H484" i="1" s="1"/>
  <c r="N483" i="1"/>
  <c r="R483" i="1" s="1"/>
  <c r="I483" i="1"/>
  <c r="D483" i="1"/>
  <c r="H483" i="1" s="1"/>
  <c r="N482" i="1"/>
  <c r="R482" i="1" s="1"/>
  <c r="I482" i="1"/>
  <c r="D482" i="1"/>
  <c r="H482" i="1" s="1"/>
  <c r="N481" i="1"/>
  <c r="R481" i="1" s="1"/>
  <c r="I481" i="1"/>
  <c r="D481" i="1"/>
  <c r="H481" i="1" s="1"/>
  <c r="N480" i="1"/>
  <c r="R480" i="1" s="1"/>
  <c r="I480" i="1"/>
  <c r="D480" i="1"/>
  <c r="H480" i="1" s="1"/>
  <c r="N479" i="1"/>
  <c r="R479" i="1" s="1"/>
  <c r="I479" i="1"/>
  <c r="D479" i="1"/>
  <c r="H479" i="1" s="1"/>
  <c r="N478" i="1"/>
  <c r="R478" i="1" s="1"/>
  <c r="I478" i="1"/>
  <c r="D478" i="1"/>
  <c r="H478" i="1" s="1"/>
  <c r="N477" i="1"/>
  <c r="R477" i="1" s="1"/>
  <c r="I477" i="1"/>
  <c r="D477" i="1"/>
  <c r="H477" i="1" s="1"/>
  <c r="N476" i="1"/>
  <c r="R476" i="1" s="1"/>
  <c r="I476" i="1"/>
  <c r="D476" i="1"/>
  <c r="H476" i="1" s="1"/>
  <c r="N475" i="1"/>
  <c r="R475" i="1" s="1"/>
  <c r="I475" i="1"/>
  <c r="D475" i="1"/>
  <c r="H475" i="1" s="1"/>
  <c r="N474" i="1"/>
  <c r="R474" i="1" s="1"/>
  <c r="I474" i="1"/>
  <c r="D474" i="1"/>
  <c r="H474" i="1" s="1"/>
  <c r="N473" i="1"/>
  <c r="R473" i="1" s="1"/>
  <c r="I473" i="1"/>
  <c r="D473" i="1"/>
  <c r="H473" i="1" s="1"/>
  <c r="N472" i="1"/>
  <c r="R472" i="1" s="1"/>
  <c r="I472" i="1"/>
  <c r="D472" i="1"/>
  <c r="H472" i="1" s="1"/>
  <c r="N471" i="1"/>
  <c r="R471" i="1" s="1"/>
  <c r="I471" i="1"/>
  <c r="D471" i="1"/>
  <c r="H471" i="1" s="1"/>
  <c r="N470" i="1"/>
  <c r="R470" i="1" s="1"/>
  <c r="I470" i="1"/>
  <c r="D470" i="1"/>
  <c r="H470" i="1" s="1"/>
  <c r="N469" i="1"/>
  <c r="R469" i="1" s="1"/>
  <c r="I469" i="1"/>
  <c r="D469" i="1"/>
  <c r="H469" i="1" s="1"/>
  <c r="N468" i="1"/>
  <c r="R468" i="1" s="1"/>
  <c r="I468" i="1"/>
  <c r="D468" i="1"/>
  <c r="H468" i="1" s="1"/>
  <c r="N467" i="1"/>
  <c r="R467" i="1" s="1"/>
  <c r="I467" i="1"/>
  <c r="D467" i="1"/>
  <c r="H467" i="1" s="1"/>
  <c r="N466" i="1"/>
  <c r="R466" i="1" s="1"/>
  <c r="I466" i="1"/>
  <c r="D466" i="1"/>
  <c r="H466" i="1" s="1"/>
  <c r="N465" i="1"/>
  <c r="R465" i="1" s="1"/>
  <c r="I465" i="1"/>
  <c r="D465" i="1"/>
  <c r="H465" i="1" s="1"/>
  <c r="N464" i="1"/>
  <c r="R464" i="1" s="1"/>
  <c r="I464" i="1"/>
  <c r="D464" i="1"/>
  <c r="H464" i="1" s="1"/>
  <c r="N463" i="1"/>
  <c r="R463" i="1" s="1"/>
  <c r="I463" i="1"/>
  <c r="D463" i="1"/>
  <c r="H463" i="1" s="1"/>
  <c r="N462" i="1"/>
  <c r="R462" i="1" s="1"/>
  <c r="I462" i="1"/>
  <c r="D462" i="1"/>
  <c r="H462" i="1" s="1"/>
  <c r="N461" i="1"/>
  <c r="R461" i="1" s="1"/>
  <c r="I461" i="1"/>
  <c r="D461" i="1"/>
  <c r="H461" i="1" s="1"/>
  <c r="N460" i="1"/>
  <c r="R460" i="1" s="1"/>
  <c r="I460" i="1"/>
  <c r="D460" i="1"/>
  <c r="H460" i="1" s="1"/>
  <c r="N459" i="1"/>
  <c r="R459" i="1" s="1"/>
  <c r="I459" i="1"/>
  <c r="D459" i="1"/>
  <c r="H459" i="1" s="1"/>
  <c r="N458" i="1"/>
  <c r="R458" i="1" s="1"/>
  <c r="I458" i="1"/>
  <c r="D458" i="1"/>
  <c r="H458" i="1" s="1"/>
  <c r="N457" i="1"/>
  <c r="R457" i="1" s="1"/>
  <c r="I457" i="1"/>
  <c r="D457" i="1"/>
  <c r="H457" i="1" s="1"/>
  <c r="N456" i="1"/>
  <c r="R456" i="1" s="1"/>
  <c r="I456" i="1"/>
  <c r="D456" i="1"/>
  <c r="H456" i="1" s="1"/>
  <c r="N455" i="1"/>
  <c r="R455" i="1" s="1"/>
  <c r="I455" i="1"/>
  <c r="D455" i="1"/>
  <c r="H455" i="1" s="1"/>
  <c r="N454" i="1"/>
  <c r="R454" i="1" s="1"/>
  <c r="I454" i="1"/>
  <c r="D454" i="1"/>
  <c r="H454" i="1" s="1"/>
  <c r="N453" i="1"/>
  <c r="R453" i="1" s="1"/>
  <c r="I453" i="1"/>
  <c r="D453" i="1"/>
  <c r="H453" i="1" s="1"/>
  <c r="N452" i="1"/>
  <c r="R452" i="1" s="1"/>
  <c r="I452" i="1"/>
  <c r="D452" i="1"/>
  <c r="H452" i="1" s="1"/>
  <c r="N451" i="1"/>
  <c r="R451" i="1" s="1"/>
  <c r="I451" i="1"/>
  <c r="D451" i="1"/>
  <c r="H451" i="1" s="1"/>
  <c r="N450" i="1"/>
  <c r="R450" i="1" s="1"/>
  <c r="I450" i="1"/>
  <c r="D450" i="1"/>
  <c r="H450" i="1" s="1"/>
  <c r="N449" i="1"/>
  <c r="R449" i="1" s="1"/>
  <c r="I449" i="1"/>
  <c r="D449" i="1"/>
  <c r="H449" i="1" s="1"/>
  <c r="N448" i="1"/>
  <c r="R448" i="1" s="1"/>
  <c r="I448" i="1"/>
  <c r="D448" i="1"/>
  <c r="H448" i="1" s="1"/>
  <c r="N447" i="1"/>
  <c r="R447" i="1" s="1"/>
  <c r="I447" i="1"/>
  <c r="D447" i="1"/>
  <c r="H447" i="1" s="1"/>
  <c r="N446" i="1"/>
  <c r="R446" i="1" s="1"/>
  <c r="I446" i="1"/>
  <c r="D446" i="1"/>
  <c r="H446" i="1" s="1"/>
  <c r="N445" i="1"/>
  <c r="R445" i="1" s="1"/>
  <c r="I445" i="1"/>
  <c r="D445" i="1"/>
  <c r="H445" i="1" s="1"/>
  <c r="N444" i="1"/>
  <c r="R444" i="1" s="1"/>
  <c r="I444" i="1"/>
  <c r="D444" i="1"/>
  <c r="H444" i="1" s="1"/>
  <c r="N443" i="1"/>
  <c r="R443" i="1" s="1"/>
  <c r="I443" i="1"/>
  <c r="D443" i="1"/>
  <c r="H443" i="1" s="1"/>
  <c r="N442" i="1"/>
  <c r="R442" i="1" s="1"/>
  <c r="I442" i="1"/>
  <c r="D442" i="1"/>
  <c r="H442" i="1" s="1"/>
  <c r="N441" i="1"/>
  <c r="R441" i="1" s="1"/>
  <c r="I441" i="1"/>
  <c r="D441" i="1"/>
  <c r="H441" i="1" s="1"/>
  <c r="N440" i="1"/>
  <c r="R440" i="1" s="1"/>
  <c r="I440" i="1"/>
  <c r="D440" i="1"/>
  <c r="H440" i="1" s="1"/>
  <c r="N439" i="1"/>
  <c r="R439" i="1" s="1"/>
  <c r="I439" i="1"/>
  <c r="D439" i="1"/>
  <c r="H439" i="1" s="1"/>
  <c r="N438" i="1"/>
  <c r="R438" i="1" s="1"/>
  <c r="I438" i="1"/>
  <c r="D438" i="1"/>
  <c r="H438" i="1" s="1"/>
  <c r="N437" i="1"/>
  <c r="R437" i="1" s="1"/>
  <c r="I437" i="1"/>
  <c r="D437" i="1"/>
  <c r="H437" i="1" s="1"/>
  <c r="N436" i="1"/>
  <c r="R436" i="1" s="1"/>
  <c r="I436" i="1"/>
  <c r="D436" i="1"/>
  <c r="H436" i="1" s="1"/>
  <c r="N435" i="1"/>
  <c r="R435" i="1" s="1"/>
  <c r="I435" i="1"/>
  <c r="D435" i="1"/>
  <c r="H435" i="1" s="1"/>
  <c r="N434" i="1"/>
  <c r="R434" i="1" s="1"/>
  <c r="I434" i="1"/>
  <c r="D434" i="1"/>
  <c r="H434" i="1" s="1"/>
  <c r="N433" i="1"/>
  <c r="R433" i="1" s="1"/>
  <c r="I433" i="1"/>
  <c r="D433" i="1"/>
  <c r="H433" i="1" s="1"/>
  <c r="N432" i="1"/>
  <c r="R432" i="1" s="1"/>
  <c r="I432" i="1"/>
  <c r="D432" i="1"/>
  <c r="H432" i="1" s="1"/>
  <c r="N431" i="1"/>
  <c r="R431" i="1" s="1"/>
  <c r="I431" i="1"/>
  <c r="D431" i="1"/>
  <c r="H431" i="1" s="1"/>
  <c r="N430" i="1"/>
  <c r="R430" i="1" s="1"/>
  <c r="I430" i="1"/>
  <c r="D430" i="1"/>
  <c r="H430" i="1" s="1"/>
  <c r="N429" i="1"/>
  <c r="R429" i="1" s="1"/>
  <c r="I429" i="1"/>
  <c r="D429" i="1"/>
  <c r="H429" i="1" s="1"/>
  <c r="N428" i="1"/>
  <c r="R428" i="1" s="1"/>
  <c r="I428" i="1"/>
  <c r="D428" i="1"/>
  <c r="H428" i="1" s="1"/>
  <c r="N427" i="1"/>
  <c r="R427" i="1" s="1"/>
  <c r="I427" i="1"/>
  <c r="D427" i="1"/>
  <c r="H427" i="1" s="1"/>
  <c r="N426" i="1"/>
  <c r="R426" i="1" s="1"/>
  <c r="I426" i="1"/>
  <c r="D426" i="1"/>
  <c r="H426" i="1" s="1"/>
  <c r="N425" i="1"/>
  <c r="R425" i="1" s="1"/>
  <c r="I425" i="1"/>
  <c r="D425" i="1"/>
  <c r="H425" i="1" s="1"/>
  <c r="N424" i="1"/>
  <c r="R424" i="1" s="1"/>
  <c r="I424" i="1"/>
  <c r="D424" i="1"/>
  <c r="H424" i="1" s="1"/>
  <c r="N423" i="1"/>
  <c r="R423" i="1" s="1"/>
  <c r="I423" i="1"/>
  <c r="D423" i="1"/>
  <c r="H423" i="1" s="1"/>
  <c r="N422" i="1"/>
  <c r="R422" i="1" s="1"/>
  <c r="I422" i="1"/>
  <c r="D422" i="1"/>
  <c r="H422" i="1" s="1"/>
  <c r="N421" i="1"/>
  <c r="R421" i="1" s="1"/>
  <c r="I421" i="1"/>
  <c r="D421" i="1"/>
  <c r="H421" i="1" s="1"/>
  <c r="N420" i="1"/>
  <c r="R420" i="1" s="1"/>
  <c r="I420" i="1"/>
  <c r="D420" i="1"/>
  <c r="H420" i="1" s="1"/>
  <c r="N419" i="1"/>
  <c r="R419" i="1" s="1"/>
  <c r="I419" i="1"/>
  <c r="D419" i="1"/>
  <c r="H419" i="1" s="1"/>
  <c r="N418" i="1"/>
  <c r="R418" i="1" s="1"/>
  <c r="I418" i="1"/>
  <c r="D418" i="1"/>
  <c r="H418" i="1" s="1"/>
  <c r="N417" i="1"/>
  <c r="R417" i="1" s="1"/>
  <c r="I417" i="1"/>
  <c r="D417" i="1"/>
  <c r="H417" i="1" s="1"/>
  <c r="N416" i="1"/>
  <c r="R416" i="1" s="1"/>
  <c r="I416" i="1"/>
  <c r="D416" i="1"/>
  <c r="H416" i="1" s="1"/>
  <c r="N415" i="1"/>
  <c r="R415" i="1" s="1"/>
  <c r="I415" i="1"/>
  <c r="D415" i="1"/>
  <c r="H415" i="1" s="1"/>
  <c r="N414" i="1"/>
  <c r="R414" i="1" s="1"/>
  <c r="I414" i="1"/>
  <c r="D414" i="1"/>
  <c r="H414" i="1" s="1"/>
  <c r="N413" i="1"/>
  <c r="R413" i="1" s="1"/>
  <c r="I413" i="1"/>
  <c r="D413" i="1"/>
  <c r="H413" i="1" s="1"/>
  <c r="N412" i="1"/>
  <c r="R412" i="1" s="1"/>
  <c r="I412" i="1"/>
  <c r="D412" i="1"/>
  <c r="H412" i="1" s="1"/>
  <c r="N411" i="1"/>
  <c r="R411" i="1" s="1"/>
  <c r="I411" i="1"/>
  <c r="D411" i="1"/>
  <c r="H411" i="1" s="1"/>
  <c r="N410" i="1"/>
  <c r="R410" i="1" s="1"/>
  <c r="I410" i="1"/>
  <c r="D410" i="1"/>
  <c r="H410" i="1" s="1"/>
  <c r="N409" i="1"/>
  <c r="R409" i="1" s="1"/>
  <c r="I409" i="1"/>
  <c r="D409" i="1"/>
  <c r="H409" i="1" s="1"/>
  <c r="N408" i="1"/>
  <c r="R408" i="1" s="1"/>
  <c r="I408" i="1"/>
  <c r="D408" i="1"/>
  <c r="H408" i="1" s="1"/>
  <c r="N407" i="1"/>
  <c r="R407" i="1" s="1"/>
  <c r="I407" i="1"/>
  <c r="D407" i="1"/>
  <c r="H407" i="1" s="1"/>
  <c r="N406" i="1"/>
  <c r="R406" i="1" s="1"/>
  <c r="I406" i="1"/>
  <c r="D406" i="1"/>
  <c r="H406" i="1" s="1"/>
  <c r="N405" i="1"/>
  <c r="R405" i="1" s="1"/>
  <c r="I405" i="1"/>
  <c r="D405" i="1"/>
  <c r="H405" i="1" s="1"/>
  <c r="N404" i="1"/>
  <c r="R404" i="1" s="1"/>
  <c r="I404" i="1"/>
  <c r="D404" i="1"/>
  <c r="H404" i="1" s="1"/>
  <c r="N403" i="1"/>
  <c r="R403" i="1" s="1"/>
  <c r="I403" i="1"/>
  <c r="D403" i="1"/>
  <c r="H403" i="1" s="1"/>
  <c r="N402" i="1"/>
  <c r="R402" i="1" s="1"/>
  <c r="I402" i="1"/>
  <c r="D402" i="1"/>
  <c r="H402" i="1" s="1"/>
  <c r="N401" i="1"/>
  <c r="R401" i="1" s="1"/>
  <c r="I401" i="1"/>
  <c r="D401" i="1"/>
  <c r="H401" i="1" s="1"/>
  <c r="N400" i="1"/>
  <c r="R400" i="1" s="1"/>
  <c r="I400" i="1"/>
  <c r="D400" i="1"/>
  <c r="H400" i="1" s="1"/>
  <c r="N399" i="1"/>
  <c r="R399" i="1" s="1"/>
  <c r="I399" i="1"/>
  <c r="D399" i="1"/>
  <c r="H399" i="1" s="1"/>
  <c r="N398" i="1"/>
  <c r="R398" i="1" s="1"/>
  <c r="I398" i="1"/>
  <c r="D398" i="1"/>
  <c r="H398" i="1" s="1"/>
  <c r="N397" i="1"/>
  <c r="R397" i="1" s="1"/>
  <c r="I397" i="1"/>
  <c r="D397" i="1"/>
  <c r="H397" i="1" s="1"/>
  <c r="N396" i="1"/>
  <c r="R396" i="1" s="1"/>
  <c r="I396" i="1"/>
  <c r="D396" i="1"/>
  <c r="H396" i="1" s="1"/>
  <c r="N395" i="1"/>
  <c r="R395" i="1" s="1"/>
  <c r="I395" i="1"/>
  <c r="D395" i="1"/>
  <c r="H395" i="1" s="1"/>
  <c r="N394" i="1"/>
  <c r="R394" i="1" s="1"/>
  <c r="I394" i="1"/>
  <c r="D394" i="1"/>
  <c r="H394" i="1" s="1"/>
  <c r="N393" i="1"/>
  <c r="R393" i="1" s="1"/>
  <c r="I393" i="1"/>
  <c r="D393" i="1"/>
  <c r="H393" i="1" s="1"/>
  <c r="N392" i="1"/>
  <c r="R392" i="1" s="1"/>
  <c r="I392" i="1"/>
  <c r="D392" i="1"/>
  <c r="H392" i="1" s="1"/>
  <c r="N391" i="1"/>
  <c r="R391" i="1" s="1"/>
  <c r="I391" i="1"/>
  <c r="D391" i="1"/>
  <c r="H391" i="1" s="1"/>
  <c r="N390" i="1"/>
  <c r="R390" i="1" s="1"/>
  <c r="I390" i="1"/>
  <c r="D390" i="1"/>
  <c r="H390" i="1" s="1"/>
  <c r="N389" i="1"/>
  <c r="R389" i="1" s="1"/>
  <c r="I389" i="1"/>
  <c r="D389" i="1"/>
  <c r="H389" i="1" s="1"/>
  <c r="N388" i="1"/>
  <c r="R388" i="1" s="1"/>
  <c r="I388" i="1"/>
  <c r="D388" i="1"/>
  <c r="H388" i="1" s="1"/>
  <c r="N387" i="1"/>
  <c r="R387" i="1" s="1"/>
  <c r="I387" i="1"/>
  <c r="D387" i="1"/>
  <c r="H387" i="1" s="1"/>
  <c r="N386" i="1"/>
  <c r="R386" i="1" s="1"/>
  <c r="I386" i="1"/>
  <c r="D386" i="1"/>
  <c r="H386" i="1" s="1"/>
  <c r="N385" i="1"/>
  <c r="R385" i="1" s="1"/>
  <c r="I385" i="1"/>
  <c r="D385" i="1"/>
  <c r="H385" i="1" s="1"/>
  <c r="N384" i="1"/>
  <c r="R384" i="1" s="1"/>
  <c r="I384" i="1"/>
  <c r="D384" i="1"/>
  <c r="H384" i="1" s="1"/>
  <c r="N383" i="1"/>
  <c r="R383" i="1" s="1"/>
  <c r="I383" i="1"/>
  <c r="D383" i="1"/>
  <c r="H383" i="1" s="1"/>
  <c r="N382" i="1"/>
  <c r="R382" i="1" s="1"/>
  <c r="I382" i="1"/>
  <c r="D382" i="1"/>
  <c r="H382" i="1" s="1"/>
  <c r="N381" i="1"/>
  <c r="R381" i="1" s="1"/>
  <c r="I381" i="1"/>
  <c r="D381" i="1"/>
  <c r="H381" i="1" s="1"/>
  <c r="N380" i="1"/>
  <c r="R380" i="1" s="1"/>
  <c r="I380" i="1"/>
  <c r="D380" i="1"/>
  <c r="H380" i="1" s="1"/>
  <c r="N379" i="1"/>
  <c r="R379" i="1" s="1"/>
  <c r="I379" i="1"/>
  <c r="D379" i="1"/>
  <c r="H379" i="1" s="1"/>
  <c r="N378" i="1"/>
  <c r="R378" i="1" s="1"/>
  <c r="I378" i="1"/>
  <c r="D378" i="1"/>
  <c r="H378" i="1" s="1"/>
  <c r="N377" i="1"/>
  <c r="R377" i="1" s="1"/>
  <c r="I377" i="1"/>
  <c r="D377" i="1"/>
  <c r="H377" i="1" s="1"/>
  <c r="N376" i="1"/>
  <c r="R376" i="1" s="1"/>
  <c r="I376" i="1"/>
  <c r="D376" i="1"/>
  <c r="H376" i="1" s="1"/>
  <c r="N375" i="1"/>
  <c r="R375" i="1" s="1"/>
  <c r="I375" i="1"/>
  <c r="D375" i="1"/>
  <c r="H375" i="1" s="1"/>
  <c r="N374" i="1"/>
  <c r="R374" i="1" s="1"/>
  <c r="I374" i="1"/>
  <c r="D374" i="1"/>
  <c r="H374" i="1" s="1"/>
  <c r="N373" i="1"/>
  <c r="R373" i="1" s="1"/>
  <c r="I373" i="1"/>
  <c r="D373" i="1"/>
  <c r="H373" i="1" s="1"/>
  <c r="N372" i="1"/>
  <c r="R372" i="1" s="1"/>
  <c r="I372" i="1"/>
  <c r="D372" i="1"/>
  <c r="H372" i="1" s="1"/>
  <c r="N371" i="1"/>
  <c r="R371" i="1" s="1"/>
  <c r="I371" i="1"/>
  <c r="D371" i="1"/>
  <c r="H371" i="1" s="1"/>
  <c r="N370" i="1"/>
  <c r="R370" i="1" s="1"/>
  <c r="I370" i="1"/>
  <c r="D370" i="1"/>
  <c r="H370" i="1" s="1"/>
  <c r="N369" i="1"/>
  <c r="R369" i="1" s="1"/>
  <c r="I369" i="1"/>
  <c r="D369" i="1"/>
  <c r="H369" i="1" s="1"/>
  <c r="N368" i="1"/>
  <c r="R368" i="1" s="1"/>
  <c r="I368" i="1"/>
  <c r="D368" i="1"/>
  <c r="H368" i="1" s="1"/>
  <c r="N367" i="1"/>
  <c r="R367" i="1" s="1"/>
  <c r="I367" i="1"/>
  <c r="D367" i="1"/>
  <c r="H367" i="1" s="1"/>
  <c r="N366" i="1"/>
  <c r="R366" i="1" s="1"/>
  <c r="I366" i="1"/>
  <c r="D366" i="1"/>
  <c r="H366" i="1" s="1"/>
  <c r="N365" i="1"/>
  <c r="R365" i="1" s="1"/>
  <c r="I365" i="1"/>
  <c r="D365" i="1"/>
  <c r="H365" i="1" s="1"/>
  <c r="N364" i="1"/>
  <c r="R364" i="1" s="1"/>
  <c r="I364" i="1"/>
  <c r="D364" i="1"/>
  <c r="H364" i="1" s="1"/>
  <c r="N363" i="1"/>
  <c r="R363" i="1" s="1"/>
  <c r="I363" i="1"/>
  <c r="D363" i="1"/>
  <c r="H363" i="1" s="1"/>
  <c r="N362" i="1"/>
  <c r="R362" i="1" s="1"/>
  <c r="I362" i="1"/>
  <c r="D362" i="1"/>
  <c r="H362" i="1" s="1"/>
  <c r="N361" i="1"/>
  <c r="R361" i="1" s="1"/>
  <c r="I361" i="1"/>
  <c r="D361" i="1"/>
  <c r="H361" i="1" s="1"/>
  <c r="N360" i="1"/>
  <c r="R360" i="1" s="1"/>
  <c r="I360" i="1"/>
  <c r="D360" i="1"/>
  <c r="H360" i="1" s="1"/>
  <c r="N359" i="1"/>
  <c r="R359" i="1" s="1"/>
  <c r="I359" i="1"/>
  <c r="D359" i="1"/>
  <c r="H359" i="1" s="1"/>
  <c r="N358" i="1"/>
  <c r="R358" i="1" s="1"/>
  <c r="I358" i="1"/>
  <c r="D358" i="1"/>
  <c r="H358" i="1" s="1"/>
  <c r="N357" i="1"/>
  <c r="R357" i="1" s="1"/>
  <c r="I357" i="1"/>
  <c r="D357" i="1"/>
  <c r="H357" i="1" s="1"/>
  <c r="N356" i="1"/>
  <c r="R356" i="1" s="1"/>
  <c r="I356" i="1"/>
  <c r="D356" i="1"/>
  <c r="H356" i="1" s="1"/>
  <c r="N355" i="1"/>
  <c r="R355" i="1" s="1"/>
  <c r="I355" i="1"/>
  <c r="D355" i="1"/>
  <c r="H355" i="1" s="1"/>
  <c r="N354" i="1"/>
  <c r="R354" i="1" s="1"/>
  <c r="I354" i="1"/>
  <c r="D354" i="1"/>
  <c r="H354" i="1" s="1"/>
  <c r="N353" i="1"/>
  <c r="R353" i="1" s="1"/>
  <c r="I353" i="1"/>
  <c r="D353" i="1"/>
  <c r="H353" i="1" s="1"/>
  <c r="N352" i="1"/>
  <c r="R352" i="1" s="1"/>
  <c r="I352" i="1"/>
  <c r="D352" i="1"/>
  <c r="H352" i="1" s="1"/>
  <c r="N351" i="1"/>
  <c r="R351" i="1" s="1"/>
  <c r="I351" i="1"/>
  <c r="D351" i="1"/>
  <c r="H351" i="1" s="1"/>
  <c r="N350" i="1"/>
  <c r="R350" i="1" s="1"/>
  <c r="I350" i="1"/>
  <c r="D350" i="1"/>
  <c r="H350" i="1" s="1"/>
  <c r="N349" i="1"/>
  <c r="R349" i="1" s="1"/>
  <c r="I349" i="1"/>
  <c r="D349" i="1"/>
  <c r="H349" i="1" s="1"/>
  <c r="N348" i="1"/>
  <c r="R348" i="1" s="1"/>
  <c r="I348" i="1"/>
  <c r="D348" i="1"/>
  <c r="H348" i="1" s="1"/>
  <c r="N347" i="1"/>
  <c r="R347" i="1" s="1"/>
  <c r="I347" i="1"/>
  <c r="D347" i="1"/>
  <c r="H347" i="1" s="1"/>
  <c r="N346" i="1"/>
  <c r="R346" i="1" s="1"/>
  <c r="I346" i="1"/>
  <c r="D346" i="1"/>
  <c r="H346" i="1" s="1"/>
  <c r="N345" i="1"/>
  <c r="R345" i="1" s="1"/>
  <c r="I345" i="1"/>
  <c r="D345" i="1"/>
  <c r="H345" i="1" s="1"/>
  <c r="N344" i="1"/>
  <c r="R344" i="1" s="1"/>
  <c r="I344" i="1"/>
  <c r="D344" i="1"/>
  <c r="H344" i="1" s="1"/>
  <c r="N343" i="1"/>
  <c r="R343" i="1" s="1"/>
  <c r="I343" i="1"/>
  <c r="D343" i="1"/>
  <c r="H343" i="1" s="1"/>
  <c r="N342" i="1"/>
  <c r="R342" i="1" s="1"/>
  <c r="I342" i="1"/>
  <c r="D342" i="1"/>
  <c r="H342" i="1" s="1"/>
  <c r="N341" i="1"/>
  <c r="R341" i="1" s="1"/>
  <c r="I341" i="1"/>
  <c r="D341" i="1"/>
  <c r="H341" i="1" s="1"/>
  <c r="N340" i="1"/>
  <c r="R340" i="1" s="1"/>
  <c r="I340" i="1"/>
  <c r="D340" i="1"/>
  <c r="H340" i="1" s="1"/>
  <c r="N339" i="1"/>
  <c r="R339" i="1" s="1"/>
  <c r="I339" i="1"/>
  <c r="D339" i="1"/>
  <c r="H339" i="1" s="1"/>
  <c r="N338" i="1"/>
  <c r="R338" i="1" s="1"/>
  <c r="I338" i="1"/>
  <c r="D338" i="1"/>
  <c r="H338" i="1" s="1"/>
  <c r="N337" i="1"/>
  <c r="R337" i="1" s="1"/>
  <c r="I337" i="1"/>
  <c r="D337" i="1"/>
  <c r="H337" i="1" s="1"/>
  <c r="N336" i="1"/>
  <c r="R336" i="1" s="1"/>
  <c r="I336" i="1"/>
  <c r="D336" i="1"/>
  <c r="H336" i="1" s="1"/>
  <c r="N335" i="1"/>
  <c r="R335" i="1" s="1"/>
  <c r="I335" i="1"/>
  <c r="D335" i="1"/>
  <c r="H335" i="1" s="1"/>
  <c r="N334" i="1"/>
  <c r="R334" i="1" s="1"/>
  <c r="I334" i="1"/>
  <c r="D334" i="1"/>
  <c r="H334" i="1" s="1"/>
  <c r="N333" i="1"/>
  <c r="R333" i="1" s="1"/>
  <c r="I333" i="1"/>
  <c r="D333" i="1"/>
  <c r="H333" i="1" s="1"/>
  <c r="N332" i="1"/>
  <c r="R332" i="1" s="1"/>
  <c r="I332" i="1"/>
  <c r="D332" i="1"/>
  <c r="H332" i="1" s="1"/>
  <c r="N331" i="1"/>
  <c r="R331" i="1" s="1"/>
  <c r="I331" i="1"/>
  <c r="D331" i="1"/>
  <c r="H331" i="1" s="1"/>
  <c r="N330" i="1"/>
  <c r="R330" i="1" s="1"/>
  <c r="I330" i="1"/>
  <c r="D330" i="1"/>
  <c r="H330" i="1" s="1"/>
  <c r="N329" i="1"/>
  <c r="R329" i="1" s="1"/>
  <c r="I329" i="1"/>
  <c r="D329" i="1"/>
  <c r="H329" i="1" s="1"/>
  <c r="N328" i="1"/>
  <c r="R328" i="1" s="1"/>
  <c r="I328" i="1"/>
  <c r="D328" i="1"/>
  <c r="H328" i="1" s="1"/>
  <c r="N327" i="1"/>
  <c r="R327" i="1" s="1"/>
  <c r="I327" i="1"/>
  <c r="D327" i="1"/>
  <c r="H327" i="1" s="1"/>
  <c r="N326" i="1"/>
  <c r="R326" i="1" s="1"/>
  <c r="I326" i="1"/>
  <c r="D326" i="1"/>
  <c r="H326" i="1" s="1"/>
  <c r="N325" i="1"/>
  <c r="R325" i="1" s="1"/>
  <c r="I325" i="1"/>
  <c r="D325" i="1"/>
  <c r="H325" i="1" s="1"/>
  <c r="N324" i="1"/>
  <c r="R324" i="1" s="1"/>
  <c r="I324" i="1"/>
  <c r="D324" i="1"/>
  <c r="H324" i="1" s="1"/>
  <c r="N323" i="1"/>
  <c r="R323" i="1" s="1"/>
  <c r="I323" i="1"/>
  <c r="D323" i="1"/>
  <c r="H323" i="1" s="1"/>
  <c r="N322" i="1"/>
  <c r="R322" i="1" s="1"/>
  <c r="I322" i="1"/>
  <c r="D322" i="1"/>
  <c r="H322" i="1" s="1"/>
  <c r="N321" i="1"/>
  <c r="R321" i="1" s="1"/>
  <c r="I321" i="1"/>
  <c r="D321" i="1"/>
  <c r="H321" i="1" s="1"/>
  <c r="N320" i="1"/>
  <c r="R320" i="1" s="1"/>
  <c r="I320" i="1"/>
  <c r="D320" i="1"/>
  <c r="H320" i="1" s="1"/>
  <c r="N319" i="1"/>
  <c r="R319" i="1" s="1"/>
  <c r="I319" i="1"/>
  <c r="D319" i="1"/>
  <c r="H319" i="1" s="1"/>
  <c r="N318" i="1"/>
  <c r="R318" i="1" s="1"/>
  <c r="I318" i="1"/>
  <c r="D318" i="1"/>
  <c r="H318" i="1" s="1"/>
  <c r="N317" i="1"/>
  <c r="R317" i="1" s="1"/>
  <c r="I317" i="1"/>
  <c r="D317" i="1"/>
  <c r="H317" i="1" s="1"/>
  <c r="N316" i="1"/>
  <c r="R316" i="1" s="1"/>
  <c r="I316" i="1"/>
  <c r="D316" i="1"/>
  <c r="H316" i="1" s="1"/>
  <c r="N315" i="1"/>
  <c r="R315" i="1" s="1"/>
  <c r="I315" i="1"/>
  <c r="D315" i="1"/>
  <c r="H315" i="1" s="1"/>
  <c r="N314" i="1"/>
  <c r="R314" i="1" s="1"/>
  <c r="I314" i="1"/>
  <c r="D314" i="1"/>
  <c r="H314" i="1" s="1"/>
  <c r="N313" i="1"/>
  <c r="R313" i="1" s="1"/>
  <c r="I313" i="1"/>
  <c r="D313" i="1"/>
  <c r="H313" i="1" s="1"/>
  <c r="N312" i="1"/>
  <c r="R312" i="1" s="1"/>
  <c r="I312" i="1"/>
  <c r="D312" i="1"/>
  <c r="H312" i="1" s="1"/>
  <c r="N311" i="1"/>
  <c r="R311" i="1" s="1"/>
  <c r="I311" i="1"/>
  <c r="D311" i="1"/>
  <c r="H311" i="1" s="1"/>
  <c r="N310" i="1"/>
  <c r="R310" i="1" s="1"/>
  <c r="I310" i="1"/>
  <c r="D310" i="1"/>
  <c r="H310" i="1" s="1"/>
  <c r="N309" i="1"/>
  <c r="R309" i="1" s="1"/>
  <c r="I309" i="1"/>
  <c r="D309" i="1"/>
  <c r="H309" i="1" s="1"/>
  <c r="N308" i="1"/>
  <c r="R308" i="1" s="1"/>
  <c r="I308" i="1"/>
  <c r="D308" i="1"/>
  <c r="H308" i="1" s="1"/>
  <c r="N307" i="1"/>
  <c r="R307" i="1" s="1"/>
  <c r="I307" i="1"/>
  <c r="D307" i="1"/>
  <c r="H307" i="1" s="1"/>
  <c r="N306" i="1"/>
  <c r="R306" i="1" s="1"/>
  <c r="I306" i="1"/>
  <c r="D306" i="1"/>
  <c r="H306" i="1" s="1"/>
  <c r="N305" i="1"/>
  <c r="R305" i="1" s="1"/>
  <c r="I305" i="1"/>
  <c r="D305" i="1"/>
  <c r="H305" i="1" s="1"/>
  <c r="N304" i="1"/>
  <c r="R304" i="1" s="1"/>
  <c r="I304" i="1"/>
  <c r="D304" i="1"/>
  <c r="H304" i="1" s="1"/>
  <c r="N303" i="1"/>
  <c r="R303" i="1" s="1"/>
  <c r="I303" i="1"/>
  <c r="D303" i="1"/>
  <c r="H303" i="1" s="1"/>
  <c r="N302" i="1"/>
  <c r="R302" i="1" s="1"/>
  <c r="I302" i="1"/>
  <c r="D302" i="1"/>
  <c r="H302" i="1" s="1"/>
  <c r="N301" i="1"/>
  <c r="R301" i="1" s="1"/>
  <c r="I301" i="1"/>
  <c r="D301" i="1"/>
  <c r="H301" i="1" s="1"/>
  <c r="N300" i="1"/>
  <c r="R300" i="1" s="1"/>
  <c r="I300" i="1"/>
  <c r="D300" i="1"/>
  <c r="H300" i="1" s="1"/>
  <c r="N299" i="1"/>
  <c r="R299" i="1" s="1"/>
  <c r="I299" i="1"/>
  <c r="D299" i="1"/>
  <c r="H299" i="1" s="1"/>
  <c r="N298" i="1"/>
  <c r="R298" i="1" s="1"/>
  <c r="I298" i="1"/>
  <c r="D298" i="1"/>
  <c r="H298" i="1" s="1"/>
  <c r="N297" i="1"/>
  <c r="R297" i="1" s="1"/>
  <c r="I297" i="1"/>
  <c r="D297" i="1"/>
  <c r="H297" i="1" s="1"/>
  <c r="N296" i="1"/>
  <c r="R296" i="1" s="1"/>
  <c r="I296" i="1"/>
  <c r="D296" i="1"/>
  <c r="H296" i="1" s="1"/>
  <c r="N295" i="1"/>
  <c r="R295" i="1" s="1"/>
  <c r="I295" i="1"/>
  <c r="D295" i="1"/>
  <c r="H295" i="1" s="1"/>
  <c r="N294" i="1"/>
  <c r="R294" i="1" s="1"/>
  <c r="I294" i="1"/>
  <c r="D294" i="1"/>
  <c r="H294" i="1" s="1"/>
  <c r="N293" i="1"/>
  <c r="R293" i="1" s="1"/>
  <c r="I293" i="1"/>
  <c r="D293" i="1"/>
  <c r="H293" i="1" s="1"/>
  <c r="N292" i="1"/>
  <c r="R292" i="1" s="1"/>
  <c r="I292" i="1"/>
  <c r="D292" i="1"/>
  <c r="H292" i="1" s="1"/>
  <c r="N291" i="1"/>
  <c r="R291" i="1" s="1"/>
  <c r="I291" i="1"/>
  <c r="D291" i="1"/>
  <c r="H291" i="1" s="1"/>
  <c r="N290" i="1"/>
  <c r="R290" i="1" s="1"/>
  <c r="I290" i="1"/>
  <c r="D290" i="1"/>
  <c r="H290" i="1" s="1"/>
  <c r="N289" i="1"/>
  <c r="R289" i="1" s="1"/>
  <c r="I289" i="1"/>
  <c r="D289" i="1"/>
  <c r="H289" i="1" s="1"/>
  <c r="N288" i="1"/>
  <c r="R288" i="1" s="1"/>
  <c r="I288" i="1"/>
  <c r="D288" i="1"/>
  <c r="H288" i="1" s="1"/>
  <c r="N287" i="1"/>
  <c r="R287" i="1" s="1"/>
  <c r="I287" i="1"/>
  <c r="D287" i="1"/>
  <c r="H287" i="1" s="1"/>
  <c r="N286" i="1"/>
  <c r="R286" i="1" s="1"/>
  <c r="I286" i="1"/>
  <c r="D286" i="1"/>
  <c r="H286" i="1" s="1"/>
  <c r="N285" i="1"/>
  <c r="R285" i="1" s="1"/>
  <c r="I285" i="1"/>
  <c r="D285" i="1"/>
  <c r="H285" i="1" s="1"/>
  <c r="N284" i="1"/>
  <c r="R284" i="1" s="1"/>
  <c r="I284" i="1"/>
  <c r="D284" i="1"/>
  <c r="H284" i="1" s="1"/>
  <c r="N283" i="1"/>
  <c r="R283" i="1" s="1"/>
  <c r="I283" i="1"/>
  <c r="D283" i="1"/>
  <c r="H283" i="1" s="1"/>
  <c r="N282" i="1"/>
  <c r="R282" i="1" s="1"/>
  <c r="I282" i="1"/>
  <c r="D282" i="1"/>
  <c r="H282" i="1" s="1"/>
  <c r="N281" i="1"/>
  <c r="R281" i="1" s="1"/>
  <c r="I281" i="1"/>
  <c r="D281" i="1"/>
  <c r="H281" i="1" s="1"/>
  <c r="N280" i="1"/>
  <c r="R280" i="1" s="1"/>
  <c r="I280" i="1"/>
  <c r="D280" i="1"/>
  <c r="H280" i="1" s="1"/>
  <c r="N279" i="1"/>
  <c r="R279" i="1" s="1"/>
  <c r="I279" i="1"/>
  <c r="D279" i="1"/>
  <c r="H279" i="1" s="1"/>
  <c r="N278" i="1"/>
  <c r="R278" i="1" s="1"/>
  <c r="I278" i="1"/>
  <c r="D278" i="1"/>
  <c r="H278" i="1" s="1"/>
  <c r="N277" i="1"/>
  <c r="R277" i="1" s="1"/>
  <c r="I277" i="1"/>
  <c r="D277" i="1"/>
  <c r="H277" i="1" s="1"/>
  <c r="N276" i="1"/>
  <c r="R276" i="1" s="1"/>
  <c r="I276" i="1"/>
  <c r="D276" i="1"/>
  <c r="H276" i="1" s="1"/>
  <c r="N275" i="1"/>
  <c r="R275" i="1" s="1"/>
  <c r="I275" i="1"/>
  <c r="D275" i="1"/>
  <c r="H275" i="1" s="1"/>
  <c r="N274" i="1"/>
  <c r="R274" i="1" s="1"/>
  <c r="I274" i="1"/>
  <c r="D274" i="1"/>
  <c r="H274" i="1" s="1"/>
  <c r="N273" i="1"/>
  <c r="R273" i="1" s="1"/>
  <c r="I273" i="1"/>
  <c r="D273" i="1"/>
  <c r="H273" i="1" s="1"/>
  <c r="N272" i="1"/>
  <c r="R272" i="1" s="1"/>
  <c r="I272" i="1"/>
  <c r="D272" i="1"/>
  <c r="H272" i="1" s="1"/>
  <c r="N271" i="1"/>
  <c r="R271" i="1" s="1"/>
  <c r="I271" i="1"/>
  <c r="D271" i="1"/>
  <c r="H271" i="1" s="1"/>
  <c r="N270" i="1"/>
  <c r="R270" i="1" s="1"/>
  <c r="I270" i="1"/>
  <c r="D270" i="1"/>
  <c r="H270" i="1" s="1"/>
  <c r="N269" i="1"/>
  <c r="R269" i="1" s="1"/>
  <c r="I269" i="1"/>
  <c r="D269" i="1"/>
  <c r="H269" i="1" s="1"/>
  <c r="N268" i="1"/>
  <c r="R268" i="1" s="1"/>
  <c r="I268" i="1"/>
  <c r="D268" i="1"/>
  <c r="H268" i="1" s="1"/>
  <c r="N267" i="1"/>
  <c r="R267" i="1" s="1"/>
  <c r="I267" i="1"/>
  <c r="D267" i="1"/>
  <c r="H267" i="1" s="1"/>
  <c r="N266" i="1"/>
  <c r="R266" i="1" s="1"/>
  <c r="I266" i="1"/>
  <c r="D266" i="1"/>
  <c r="H266" i="1" s="1"/>
  <c r="N265" i="1"/>
  <c r="R265" i="1" s="1"/>
  <c r="I265" i="1"/>
  <c r="D265" i="1"/>
  <c r="H265" i="1" s="1"/>
  <c r="N264" i="1"/>
  <c r="R264" i="1" s="1"/>
  <c r="I264" i="1"/>
  <c r="D264" i="1"/>
  <c r="H264" i="1" s="1"/>
  <c r="N263" i="1"/>
  <c r="R263" i="1" s="1"/>
  <c r="I263" i="1"/>
  <c r="D263" i="1"/>
  <c r="H263" i="1" s="1"/>
  <c r="N262" i="1"/>
  <c r="R262" i="1" s="1"/>
  <c r="I262" i="1"/>
  <c r="D262" i="1"/>
  <c r="H262" i="1" s="1"/>
  <c r="N261" i="1"/>
  <c r="R261" i="1" s="1"/>
  <c r="I261" i="1"/>
  <c r="D261" i="1"/>
  <c r="H261" i="1" s="1"/>
  <c r="N260" i="1"/>
  <c r="R260" i="1" s="1"/>
  <c r="I260" i="1"/>
  <c r="D260" i="1"/>
  <c r="H260" i="1" s="1"/>
  <c r="N259" i="1"/>
  <c r="R259" i="1" s="1"/>
  <c r="I259" i="1"/>
  <c r="D259" i="1"/>
  <c r="H259" i="1" s="1"/>
  <c r="N258" i="1"/>
  <c r="R258" i="1" s="1"/>
  <c r="I258" i="1"/>
  <c r="D258" i="1"/>
  <c r="H258" i="1" s="1"/>
  <c r="N257" i="1"/>
  <c r="R257" i="1" s="1"/>
  <c r="I257" i="1"/>
  <c r="D257" i="1"/>
  <c r="H257" i="1" s="1"/>
  <c r="N256" i="1"/>
  <c r="R256" i="1" s="1"/>
  <c r="I256" i="1"/>
  <c r="D256" i="1"/>
  <c r="H256" i="1" s="1"/>
  <c r="N255" i="1"/>
  <c r="R255" i="1" s="1"/>
  <c r="I255" i="1"/>
  <c r="D255" i="1"/>
  <c r="H255" i="1" s="1"/>
  <c r="N254" i="1"/>
  <c r="R254" i="1" s="1"/>
  <c r="I254" i="1"/>
  <c r="D254" i="1"/>
  <c r="H254" i="1" s="1"/>
  <c r="N253" i="1"/>
  <c r="R253" i="1" s="1"/>
  <c r="I253" i="1"/>
  <c r="D253" i="1"/>
  <c r="H253" i="1" s="1"/>
  <c r="N252" i="1"/>
  <c r="R252" i="1" s="1"/>
  <c r="I252" i="1"/>
  <c r="D252" i="1"/>
  <c r="H252" i="1" s="1"/>
  <c r="N251" i="1"/>
  <c r="R251" i="1" s="1"/>
  <c r="I251" i="1"/>
  <c r="D251" i="1"/>
  <c r="H251" i="1" s="1"/>
  <c r="N250" i="1"/>
  <c r="R250" i="1" s="1"/>
  <c r="I250" i="1"/>
  <c r="D250" i="1"/>
  <c r="H250" i="1" s="1"/>
  <c r="N249" i="1"/>
  <c r="R249" i="1" s="1"/>
  <c r="I249" i="1"/>
  <c r="D249" i="1"/>
  <c r="H249" i="1" s="1"/>
  <c r="N248" i="1"/>
  <c r="R248" i="1" s="1"/>
  <c r="I248" i="1"/>
  <c r="D248" i="1"/>
  <c r="H248" i="1" s="1"/>
  <c r="N247" i="1"/>
  <c r="R247" i="1" s="1"/>
  <c r="I247" i="1"/>
  <c r="D247" i="1"/>
  <c r="H247" i="1" s="1"/>
  <c r="N246" i="1"/>
  <c r="R246" i="1" s="1"/>
  <c r="I246" i="1"/>
  <c r="D246" i="1"/>
  <c r="H246" i="1" s="1"/>
  <c r="N245" i="1"/>
  <c r="R245" i="1" s="1"/>
  <c r="I245" i="1"/>
  <c r="D245" i="1"/>
  <c r="H245" i="1" s="1"/>
  <c r="N244" i="1"/>
  <c r="R244" i="1" s="1"/>
  <c r="I244" i="1"/>
  <c r="D244" i="1"/>
  <c r="H244" i="1" s="1"/>
  <c r="N243" i="1"/>
  <c r="R243" i="1" s="1"/>
  <c r="I243" i="1"/>
  <c r="D243" i="1"/>
  <c r="H243" i="1" s="1"/>
  <c r="N242" i="1"/>
  <c r="R242" i="1" s="1"/>
  <c r="I242" i="1"/>
  <c r="D242" i="1"/>
  <c r="H242" i="1" s="1"/>
  <c r="N241" i="1"/>
  <c r="R241" i="1" s="1"/>
  <c r="I241" i="1"/>
  <c r="D241" i="1"/>
  <c r="H241" i="1" s="1"/>
  <c r="N240" i="1"/>
  <c r="R240" i="1" s="1"/>
  <c r="I240" i="1"/>
  <c r="D240" i="1"/>
  <c r="H240" i="1" s="1"/>
  <c r="N239" i="1"/>
  <c r="R239" i="1" s="1"/>
  <c r="I239" i="1"/>
  <c r="D239" i="1"/>
  <c r="H239" i="1" s="1"/>
  <c r="N238" i="1"/>
  <c r="R238" i="1" s="1"/>
  <c r="I238" i="1"/>
  <c r="D238" i="1"/>
  <c r="H238" i="1" s="1"/>
  <c r="N237" i="1"/>
  <c r="R237" i="1" s="1"/>
  <c r="I237" i="1"/>
  <c r="D237" i="1"/>
  <c r="H237" i="1" s="1"/>
  <c r="N236" i="1"/>
  <c r="R236" i="1" s="1"/>
  <c r="I236" i="1"/>
  <c r="D236" i="1"/>
  <c r="H236" i="1" s="1"/>
  <c r="N235" i="1"/>
  <c r="R235" i="1" s="1"/>
  <c r="I235" i="1"/>
  <c r="D235" i="1"/>
  <c r="H235" i="1" s="1"/>
  <c r="N234" i="1"/>
  <c r="R234" i="1" s="1"/>
  <c r="I234" i="1"/>
  <c r="D234" i="1"/>
  <c r="H234" i="1" s="1"/>
  <c r="N233" i="1"/>
  <c r="R233" i="1" s="1"/>
  <c r="I233" i="1"/>
  <c r="D233" i="1"/>
  <c r="H233" i="1" s="1"/>
  <c r="N232" i="1"/>
  <c r="R232" i="1" s="1"/>
  <c r="I232" i="1"/>
  <c r="D232" i="1"/>
  <c r="H232" i="1" s="1"/>
  <c r="N231" i="1"/>
  <c r="R231" i="1" s="1"/>
  <c r="I231" i="1"/>
  <c r="D231" i="1"/>
  <c r="H231" i="1" s="1"/>
  <c r="N230" i="1"/>
  <c r="R230" i="1" s="1"/>
  <c r="I230" i="1"/>
  <c r="D230" i="1"/>
  <c r="H230" i="1" s="1"/>
  <c r="N229" i="1"/>
  <c r="R229" i="1" s="1"/>
  <c r="I229" i="1"/>
  <c r="D229" i="1"/>
  <c r="H229" i="1" s="1"/>
  <c r="N228" i="1"/>
  <c r="R228" i="1" s="1"/>
  <c r="I228" i="1"/>
  <c r="D228" i="1"/>
  <c r="H228" i="1" s="1"/>
  <c r="N227" i="1"/>
  <c r="R227" i="1" s="1"/>
  <c r="I227" i="1"/>
  <c r="D227" i="1"/>
  <c r="H227" i="1" s="1"/>
  <c r="N226" i="1"/>
  <c r="R226" i="1" s="1"/>
  <c r="I226" i="1"/>
  <c r="D226" i="1"/>
  <c r="H226" i="1" s="1"/>
  <c r="N225" i="1"/>
  <c r="R225" i="1" s="1"/>
  <c r="I225" i="1"/>
  <c r="D225" i="1"/>
  <c r="H225" i="1" s="1"/>
  <c r="N224" i="1"/>
  <c r="R224" i="1" s="1"/>
  <c r="I224" i="1"/>
  <c r="D224" i="1"/>
  <c r="H224" i="1" s="1"/>
  <c r="N223" i="1"/>
  <c r="R223" i="1" s="1"/>
  <c r="I223" i="1"/>
  <c r="D223" i="1"/>
  <c r="H223" i="1" s="1"/>
  <c r="N222" i="1"/>
  <c r="R222" i="1" s="1"/>
  <c r="I222" i="1"/>
  <c r="D222" i="1"/>
  <c r="H222" i="1" s="1"/>
  <c r="N221" i="1"/>
  <c r="R221" i="1" s="1"/>
  <c r="I221" i="1"/>
  <c r="D221" i="1"/>
  <c r="H221" i="1" s="1"/>
  <c r="N220" i="1"/>
  <c r="R220" i="1" s="1"/>
  <c r="I220" i="1"/>
  <c r="D220" i="1"/>
  <c r="H220" i="1" s="1"/>
  <c r="N219" i="1"/>
  <c r="R219" i="1" s="1"/>
  <c r="I219" i="1"/>
  <c r="D219" i="1"/>
  <c r="H219" i="1" s="1"/>
  <c r="N218" i="1"/>
  <c r="R218" i="1" s="1"/>
  <c r="I218" i="1"/>
  <c r="D218" i="1"/>
  <c r="H218" i="1" s="1"/>
  <c r="N217" i="1"/>
  <c r="R217" i="1" s="1"/>
  <c r="I217" i="1"/>
  <c r="D217" i="1"/>
  <c r="H217" i="1" s="1"/>
  <c r="N216" i="1"/>
  <c r="R216" i="1" s="1"/>
  <c r="I216" i="1"/>
  <c r="D216" i="1"/>
  <c r="H216" i="1" s="1"/>
  <c r="N215" i="1"/>
  <c r="R215" i="1" s="1"/>
  <c r="I215" i="1"/>
  <c r="D215" i="1"/>
  <c r="H215" i="1" s="1"/>
  <c r="N214" i="1"/>
  <c r="R214" i="1" s="1"/>
  <c r="I214" i="1"/>
  <c r="D214" i="1"/>
  <c r="H214" i="1" s="1"/>
  <c r="N213" i="1"/>
  <c r="R213" i="1" s="1"/>
  <c r="I213" i="1"/>
  <c r="D213" i="1"/>
  <c r="H213" i="1" s="1"/>
  <c r="N212" i="1"/>
  <c r="R212" i="1" s="1"/>
  <c r="I212" i="1"/>
  <c r="D212" i="1"/>
  <c r="H212" i="1" s="1"/>
  <c r="N211" i="1"/>
  <c r="R211" i="1" s="1"/>
  <c r="I211" i="1"/>
  <c r="D211" i="1"/>
  <c r="H211" i="1" s="1"/>
  <c r="N210" i="1"/>
  <c r="R210" i="1" s="1"/>
  <c r="I210" i="1"/>
  <c r="D210" i="1"/>
  <c r="H210" i="1" s="1"/>
  <c r="N209" i="1"/>
  <c r="R209" i="1" s="1"/>
  <c r="I209" i="1"/>
  <c r="D209" i="1"/>
  <c r="H209" i="1" s="1"/>
  <c r="N208" i="1"/>
  <c r="R208" i="1" s="1"/>
  <c r="I208" i="1"/>
  <c r="D208" i="1"/>
  <c r="H208" i="1" s="1"/>
  <c r="N207" i="1"/>
  <c r="R207" i="1" s="1"/>
  <c r="I207" i="1"/>
  <c r="D207" i="1"/>
  <c r="H207" i="1" s="1"/>
  <c r="N206" i="1"/>
  <c r="R206" i="1" s="1"/>
  <c r="I206" i="1"/>
  <c r="D206" i="1"/>
  <c r="H206" i="1" s="1"/>
  <c r="N205" i="1"/>
  <c r="R205" i="1" s="1"/>
  <c r="I205" i="1"/>
  <c r="D205" i="1"/>
  <c r="H205" i="1" s="1"/>
  <c r="N204" i="1"/>
  <c r="R204" i="1" s="1"/>
  <c r="I204" i="1"/>
  <c r="D204" i="1"/>
  <c r="H204" i="1" s="1"/>
  <c r="N203" i="1"/>
  <c r="R203" i="1" s="1"/>
  <c r="I203" i="1"/>
  <c r="D203" i="1"/>
  <c r="H203" i="1" s="1"/>
  <c r="N202" i="1"/>
  <c r="R202" i="1" s="1"/>
  <c r="I202" i="1"/>
  <c r="D202" i="1"/>
  <c r="H202" i="1" s="1"/>
  <c r="N201" i="1"/>
  <c r="R201" i="1" s="1"/>
  <c r="I201" i="1"/>
  <c r="D201" i="1"/>
  <c r="H201" i="1" s="1"/>
  <c r="N200" i="1"/>
  <c r="R200" i="1" s="1"/>
  <c r="I200" i="1"/>
  <c r="D200" i="1"/>
  <c r="H200" i="1" s="1"/>
  <c r="N199" i="1"/>
  <c r="R199" i="1" s="1"/>
  <c r="I199" i="1"/>
  <c r="D199" i="1"/>
  <c r="H199" i="1" s="1"/>
  <c r="N198" i="1"/>
  <c r="R198" i="1" s="1"/>
  <c r="I198" i="1"/>
  <c r="D198" i="1"/>
  <c r="H198" i="1" s="1"/>
  <c r="N197" i="1"/>
  <c r="R197" i="1" s="1"/>
  <c r="I197" i="1"/>
  <c r="D197" i="1"/>
  <c r="H197" i="1" s="1"/>
  <c r="N196" i="1"/>
  <c r="R196" i="1" s="1"/>
  <c r="I196" i="1"/>
  <c r="D196" i="1"/>
  <c r="H196" i="1" s="1"/>
  <c r="N195" i="1"/>
  <c r="R195" i="1" s="1"/>
  <c r="I195" i="1"/>
  <c r="D195" i="1"/>
  <c r="H195" i="1" s="1"/>
  <c r="N194" i="1"/>
  <c r="R194" i="1" s="1"/>
  <c r="I194" i="1"/>
  <c r="D194" i="1"/>
  <c r="H194" i="1" s="1"/>
  <c r="N193" i="1"/>
  <c r="R193" i="1" s="1"/>
  <c r="I193" i="1"/>
  <c r="D193" i="1"/>
  <c r="H193" i="1" s="1"/>
  <c r="N192" i="1"/>
  <c r="R192" i="1" s="1"/>
  <c r="I192" i="1"/>
  <c r="D192" i="1"/>
  <c r="H192" i="1" s="1"/>
  <c r="N191" i="1"/>
  <c r="R191" i="1" s="1"/>
  <c r="I191" i="1"/>
  <c r="D191" i="1"/>
  <c r="H191" i="1" s="1"/>
  <c r="N190" i="1"/>
  <c r="R190" i="1" s="1"/>
  <c r="I190" i="1"/>
  <c r="D190" i="1"/>
  <c r="H190" i="1" s="1"/>
  <c r="N189" i="1"/>
  <c r="R189" i="1" s="1"/>
  <c r="I189" i="1"/>
  <c r="D189" i="1"/>
  <c r="H189" i="1" s="1"/>
  <c r="N188" i="1"/>
  <c r="R188" i="1" s="1"/>
  <c r="I188" i="1"/>
  <c r="D188" i="1"/>
  <c r="H188" i="1" s="1"/>
  <c r="N187" i="1"/>
  <c r="R187" i="1" s="1"/>
  <c r="I187" i="1"/>
  <c r="D187" i="1"/>
  <c r="H187" i="1" s="1"/>
  <c r="N186" i="1"/>
  <c r="R186" i="1" s="1"/>
  <c r="I186" i="1"/>
  <c r="D186" i="1"/>
  <c r="H186" i="1" s="1"/>
  <c r="N185" i="1"/>
  <c r="R185" i="1" s="1"/>
  <c r="I185" i="1"/>
  <c r="D185" i="1"/>
  <c r="H185" i="1" s="1"/>
  <c r="N184" i="1"/>
  <c r="R184" i="1" s="1"/>
  <c r="I184" i="1"/>
  <c r="D184" i="1"/>
  <c r="H184" i="1" s="1"/>
  <c r="N183" i="1"/>
  <c r="R183" i="1" s="1"/>
  <c r="I183" i="1"/>
  <c r="D183" i="1"/>
  <c r="H183" i="1" s="1"/>
  <c r="N182" i="1"/>
  <c r="R182" i="1" s="1"/>
  <c r="I182" i="1"/>
  <c r="D182" i="1"/>
  <c r="H182" i="1" s="1"/>
  <c r="N181" i="1"/>
  <c r="R181" i="1" s="1"/>
  <c r="I181" i="1"/>
  <c r="D181" i="1"/>
  <c r="H181" i="1" s="1"/>
  <c r="N180" i="1"/>
  <c r="R180" i="1" s="1"/>
  <c r="I180" i="1"/>
  <c r="D180" i="1"/>
  <c r="H180" i="1" s="1"/>
  <c r="N179" i="1"/>
  <c r="R179" i="1" s="1"/>
  <c r="I179" i="1"/>
  <c r="D179" i="1"/>
  <c r="H179" i="1" s="1"/>
  <c r="N178" i="1"/>
  <c r="R178" i="1" s="1"/>
  <c r="I178" i="1"/>
  <c r="D178" i="1"/>
  <c r="H178" i="1" s="1"/>
  <c r="N177" i="1"/>
  <c r="R177" i="1" s="1"/>
  <c r="I177" i="1"/>
  <c r="D177" i="1"/>
  <c r="H177" i="1" s="1"/>
  <c r="N176" i="1"/>
  <c r="R176" i="1" s="1"/>
  <c r="I176" i="1"/>
  <c r="D176" i="1"/>
  <c r="H176" i="1" s="1"/>
  <c r="N175" i="1"/>
  <c r="R175" i="1" s="1"/>
  <c r="I175" i="1"/>
  <c r="D175" i="1"/>
  <c r="H175" i="1" s="1"/>
  <c r="N174" i="1"/>
  <c r="R174" i="1" s="1"/>
  <c r="I174" i="1"/>
  <c r="D174" i="1"/>
  <c r="H174" i="1" s="1"/>
  <c r="N173" i="1"/>
  <c r="R173" i="1" s="1"/>
  <c r="I173" i="1"/>
  <c r="D173" i="1"/>
  <c r="H173" i="1" s="1"/>
  <c r="N172" i="1"/>
  <c r="R172" i="1" s="1"/>
  <c r="I172" i="1"/>
  <c r="D172" i="1"/>
  <c r="H172" i="1" s="1"/>
  <c r="N171" i="1"/>
  <c r="R171" i="1" s="1"/>
  <c r="I171" i="1"/>
  <c r="D171" i="1"/>
  <c r="H171" i="1" s="1"/>
  <c r="N170" i="1"/>
  <c r="R170" i="1" s="1"/>
  <c r="I170" i="1"/>
  <c r="D170" i="1"/>
  <c r="H170" i="1" s="1"/>
  <c r="N169" i="1"/>
  <c r="R169" i="1" s="1"/>
  <c r="I169" i="1"/>
  <c r="D169" i="1"/>
  <c r="H169" i="1" s="1"/>
  <c r="N168" i="1"/>
  <c r="R168" i="1" s="1"/>
  <c r="I168" i="1"/>
  <c r="D168" i="1"/>
  <c r="H168" i="1" s="1"/>
  <c r="N167" i="1"/>
  <c r="R167" i="1" s="1"/>
  <c r="I167" i="1"/>
  <c r="D167" i="1"/>
  <c r="H167" i="1" s="1"/>
  <c r="N166" i="1"/>
  <c r="R166" i="1" s="1"/>
  <c r="I166" i="1"/>
  <c r="D166" i="1"/>
  <c r="H166" i="1" s="1"/>
  <c r="N165" i="1"/>
  <c r="R165" i="1" s="1"/>
  <c r="I165" i="1"/>
  <c r="D165" i="1"/>
  <c r="H165" i="1" s="1"/>
  <c r="N164" i="1"/>
  <c r="R164" i="1" s="1"/>
  <c r="I164" i="1"/>
  <c r="D164" i="1"/>
  <c r="H164" i="1" s="1"/>
  <c r="N163" i="1"/>
  <c r="R163" i="1" s="1"/>
  <c r="I163" i="1"/>
  <c r="D163" i="1"/>
  <c r="H163" i="1" s="1"/>
  <c r="N162" i="1"/>
  <c r="R162" i="1" s="1"/>
  <c r="I162" i="1"/>
  <c r="D162" i="1"/>
  <c r="H162" i="1" s="1"/>
  <c r="N161" i="1"/>
  <c r="R161" i="1" s="1"/>
  <c r="I161" i="1"/>
  <c r="D161" i="1"/>
  <c r="H161" i="1" s="1"/>
  <c r="N160" i="1"/>
  <c r="R160" i="1" s="1"/>
  <c r="I160" i="1"/>
  <c r="D160" i="1"/>
  <c r="H160" i="1" s="1"/>
  <c r="N159" i="1"/>
  <c r="R159" i="1" s="1"/>
  <c r="I159" i="1"/>
  <c r="D159" i="1"/>
  <c r="H159" i="1" s="1"/>
  <c r="N158" i="1"/>
  <c r="R158" i="1" s="1"/>
  <c r="I158" i="1"/>
  <c r="D158" i="1"/>
  <c r="H158" i="1" s="1"/>
  <c r="N157" i="1"/>
  <c r="R157" i="1" s="1"/>
  <c r="I157" i="1"/>
  <c r="D157" i="1"/>
  <c r="H157" i="1" s="1"/>
  <c r="N156" i="1"/>
  <c r="R156" i="1" s="1"/>
  <c r="I156" i="1"/>
  <c r="D156" i="1"/>
  <c r="H156" i="1" s="1"/>
  <c r="N155" i="1"/>
  <c r="R155" i="1" s="1"/>
  <c r="I155" i="1"/>
  <c r="D155" i="1"/>
  <c r="H155" i="1" s="1"/>
  <c r="N154" i="1"/>
  <c r="R154" i="1" s="1"/>
  <c r="I154" i="1"/>
  <c r="D154" i="1"/>
  <c r="H154" i="1" s="1"/>
  <c r="N153" i="1"/>
  <c r="R153" i="1" s="1"/>
  <c r="I153" i="1"/>
  <c r="D153" i="1"/>
  <c r="H153" i="1" s="1"/>
  <c r="N152" i="1"/>
  <c r="R152" i="1" s="1"/>
  <c r="I152" i="1"/>
  <c r="D152" i="1"/>
  <c r="H152" i="1" s="1"/>
  <c r="N151" i="1"/>
  <c r="R151" i="1" s="1"/>
  <c r="I151" i="1"/>
  <c r="D151" i="1"/>
  <c r="H151" i="1" s="1"/>
  <c r="N150" i="1"/>
  <c r="R150" i="1" s="1"/>
  <c r="I150" i="1"/>
  <c r="D150" i="1"/>
  <c r="H150" i="1" s="1"/>
  <c r="N149" i="1"/>
  <c r="R149" i="1" s="1"/>
  <c r="I149" i="1"/>
  <c r="D149" i="1"/>
  <c r="H149" i="1" s="1"/>
  <c r="N148" i="1"/>
  <c r="R148" i="1" s="1"/>
  <c r="I148" i="1"/>
  <c r="D148" i="1"/>
  <c r="H148" i="1" s="1"/>
  <c r="N147" i="1"/>
  <c r="R147" i="1" s="1"/>
  <c r="I147" i="1"/>
  <c r="D147" i="1"/>
  <c r="H147" i="1" s="1"/>
  <c r="N146" i="1"/>
  <c r="R146" i="1" s="1"/>
  <c r="I146" i="1"/>
  <c r="D146" i="1"/>
  <c r="H146" i="1" s="1"/>
  <c r="N145" i="1"/>
  <c r="R145" i="1" s="1"/>
  <c r="I145" i="1"/>
  <c r="D145" i="1"/>
  <c r="H145" i="1" s="1"/>
  <c r="N144" i="1"/>
  <c r="R144" i="1" s="1"/>
  <c r="I144" i="1"/>
  <c r="D144" i="1"/>
  <c r="H144" i="1" s="1"/>
  <c r="N143" i="1"/>
  <c r="R143" i="1" s="1"/>
  <c r="I143" i="1"/>
  <c r="D143" i="1"/>
  <c r="H143" i="1" s="1"/>
  <c r="N142" i="1"/>
  <c r="R142" i="1" s="1"/>
  <c r="I142" i="1"/>
  <c r="D142" i="1"/>
  <c r="H142" i="1" s="1"/>
  <c r="N141" i="1"/>
  <c r="R141" i="1" s="1"/>
  <c r="I141" i="1"/>
  <c r="D141" i="1"/>
  <c r="H141" i="1" s="1"/>
  <c r="N140" i="1"/>
  <c r="R140" i="1" s="1"/>
  <c r="I140" i="1"/>
  <c r="D140" i="1"/>
  <c r="H140" i="1" s="1"/>
  <c r="N139" i="1"/>
  <c r="R139" i="1" s="1"/>
  <c r="I139" i="1"/>
  <c r="D139" i="1"/>
  <c r="H139" i="1" s="1"/>
  <c r="N138" i="1"/>
  <c r="R138" i="1" s="1"/>
  <c r="I138" i="1"/>
  <c r="D138" i="1"/>
  <c r="H138" i="1" s="1"/>
  <c r="N137" i="1"/>
  <c r="R137" i="1" s="1"/>
  <c r="I137" i="1"/>
  <c r="D137" i="1"/>
  <c r="H137" i="1" s="1"/>
  <c r="N136" i="1"/>
  <c r="R136" i="1" s="1"/>
  <c r="I136" i="1"/>
  <c r="D136" i="1"/>
  <c r="H136" i="1" s="1"/>
  <c r="N135" i="1"/>
  <c r="R135" i="1" s="1"/>
  <c r="I135" i="1"/>
  <c r="D135" i="1"/>
  <c r="H135" i="1" s="1"/>
  <c r="N134" i="1"/>
  <c r="R134" i="1" s="1"/>
  <c r="I134" i="1"/>
  <c r="D134" i="1"/>
  <c r="H134" i="1" s="1"/>
  <c r="N133" i="1"/>
  <c r="R133" i="1" s="1"/>
  <c r="I133" i="1"/>
  <c r="D133" i="1"/>
  <c r="H133" i="1" s="1"/>
  <c r="N132" i="1"/>
  <c r="R132" i="1" s="1"/>
  <c r="I132" i="1"/>
  <c r="D132" i="1"/>
  <c r="H132" i="1" s="1"/>
  <c r="N131" i="1"/>
  <c r="R131" i="1" s="1"/>
  <c r="I131" i="1"/>
  <c r="D131" i="1"/>
  <c r="H131" i="1" s="1"/>
  <c r="R130" i="1"/>
  <c r="I130" i="1"/>
  <c r="D130" i="1"/>
  <c r="H130" i="1" s="1"/>
  <c r="N129" i="1"/>
  <c r="R129" i="1" s="1"/>
  <c r="I129" i="1"/>
  <c r="D129" i="1"/>
  <c r="H129" i="1" s="1"/>
  <c r="N128" i="1"/>
  <c r="R128" i="1" s="1"/>
  <c r="I128" i="1"/>
  <c r="D128" i="1"/>
  <c r="H128" i="1" s="1"/>
  <c r="N127" i="1"/>
  <c r="R127" i="1" s="1"/>
  <c r="I127" i="1"/>
  <c r="D127" i="1"/>
  <c r="H127" i="1" s="1"/>
  <c r="N126" i="1"/>
  <c r="R126" i="1" s="1"/>
  <c r="I126" i="1"/>
  <c r="D126" i="1"/>
  <c r="H126" i="1" s="1"/>
  <c r="N125" i="1"/>
  <c r="R125" i="1" s="1"/>
  <c r="I125" i="1"/>
  <c r="D125" i="1"/>
  <c r="H125" i="1" s="1"/>
  <c r="N124" i="1"/>
  <c r="R124" i="1" s="1"/>
  <c r="I124" i="1"/>
  <c r="D124" i="1"/>
  <c r="H124" i="1" s="1"/>
  <c r="N123" i="1"/>
  <c r="R123" i="1" s="1"/>
  <c r="I123" i="1"/>
  <c r="D123" i="1"/>
  <c r="H123" i="1" s="1"/>
  <c r="N122" i="1"/>
  <c r="R122" i="1" s="1"/>
  <c r="I122" i="1"/>
  <c r="D122" i="1"/>
  <c r="H122" i="1" s="1"/>
  <c r="N121" i="1"/>
  <c r="R121" i="1" s="1"/>
  <c r="I121" i="1"/>
  <c r="D121" i="1"/>
  <c r="H121" i="1" s="1"/>
  <c r="N120" i="1"/>
  <c r="R120" i="1" s="1"/>
  <c r="I120" i="1"/>
  <c r="D120" i="1"/>
  <c r="H120" i="1" s="1"/>
  <c r="N119" i="1"/>
  <c r="R119" i="1" s="1"/>
  <c r="I119" i="1"/>
  <c r="D119" i="1"/>
  <c r="H119" i="1" s="1"/>
  <c r="N118" i="1"/>
  <c r="R118" i="1" s="1"/>
  <c r="I118" i="1"/>
  <c r="D118" i="1"/>
  <c r="H118" i="1" s="1"/>
  <c r="N117" i="1"/>
  <c r="R117" i="1" s="1"/>
  <c r="I117" i="1"/>
  <c r="D117" i="1"/>
  <c r="H117" i="1" s="1"/>
  <c r="N116" i="1"/>
  <c r="R116" i="1" s="1"/>
  <c r="I116" i="1"/>
  <c r="D116" i="1"/>
  <c r="H116" i="1" s="1"/>
  <c r="N115" i="1"/>
  <c r="R115" i="1" s="1"/>
  <c r="I115" i="1"/>
  <c r="D115" i="1"/>
  <c r="H115" i="1" s="1"/>
  <c r="N114" i="1"/>
  <c r="R114" i="1" s="1"/>
  <c r="I114" i="1"/>
  <c r="D114" i="1"/>
  <c r="H114" i="1" s="1"/>
  <c r="N113" i="1"/>
  <c r="R113" i="1" s="1"/>
  <c r="I113" i="1"/>
  <c r="D113" i="1"/>
  <c r="H113" i="1" s="1"/>
  <c r="N112" i="1"/>
  <c r="R112" i="1" s="1"/>
  <c r="I112" i="1"/>
  <c r="D112" i="1"/>
  <c r="H112" i="1" s="1"/>
  <c r="N111" i="1"/>
  <c r="R111" i="1" s="1"/>
  <c r="I111" i="1"/>
  <c r="D111" i="1"/>
  <c r="H111" i="1" s="1"/>
  <c r="N110" i="1"/>
  <c r="R110" i="1" s="1"/>
  <c r="I110" i="1"/>
  <c r="D110" i="1"/>
  <c r="H110" i="1" s="1"/>
  <c r="I109" i="1"/>
  <c r="D109" i="1"/>
  <c r="H109" i="1" s="1"/>
  <c r="P108" i="1"/>
  <c r="N109" i="1" s="1"/>
  <c r="R109" i="1" s="1"/>
  <c r="I108" i="1"/>
  <c r="D108" i="1"/>
  <c r="H108" i="1" s="1"/>
  <c r="P107" i="1"/>
  <c r="N108" i="1" s="1"/>
  <c r="I107" i="1"/>
  <c r="D107" i="1"/>
  <c r="H107" i="1" s="1"/>
  <c r="P106" i="1"/>
  <c r="N107" i="1" s="1"/>
  <c r="I106" i="1"/>
  <c r="D106" i="1"/>
  <c r="H106" i="1" s="1"/>
  <c r="P105" i="1"/>
  <c r="N106" i="1" s="1"/>
  <c r="I105" i="1"/>
  <c r="D105" i="1"/>
  <c r="H105" i="1" s="1"/>
  <c r="P104" i="1"/>
  <c r="N105" i="1" s="1"/>
  <c r="I104" i="1"/>
  <c r="D104" i="1"/>
  <c r="H104" i="1" s="1"/>
  <c r="P103" i="1"/>
  <c r="N104" i="1" s="1"/>
  <c r="I103" i="1"/>
  <c r="D103" i="1"/>
  <c r="H103" i="1" s="1"/>
  <c r="P102" i="1"/>
  <c r="N103" i="1" s="1"/>
  <c r="I102" i="1"/>
  <c r="D102" i="1"/>
  <c r="H102" i="1" s="1"/>
  <c r="P101" i="1"/>
  <c r="N102" i="1" s="1"/>
  <c r="I101" i="1"/>
  <c r="D101" i="1"/>
  <c r="H101" i="1" s="1"/>
  <c r="P100" i="1"/>
  <c r="N101" i="1" s="1"/>
  <c r="I100" i="1"/>
  <c r="D100" i="1"/>
  <c r="H100" i="1" s="1"/>
  <c r="P99" i="1"/>
  <c r="N100" i="1" s="1"/>
  <c r="I99" i="1"/>
  <c r="D99" i="1"/>
  <c r="H99" i="1" s="1"/>
  <c r="P98" i="1"/>
  <c r="N99" i="1" s="1"/>
  <c r="I98" i="1"/>
  <c r="D98" i="1"/>
  <c r="H98" i="1" s="1"/>
  <c r="P97" i="1"/>
  <c r="N98" i="1" s="1"/>
  <c r="I97" i="1"/>
  <c r="D97" i="1"/>
  <c r="H97" i="1" s="1"/>
  <c r="P96" i="1"/>
  <c r="N97" i="1" s="1"/>
  <c r="I96" i="1"/>
  <c r="D96" i="1"/>
  <c r="H96" i="1" s="1"/>
  <c r="P95" i="1"/>
  <c r="N96" i="1" s="1"/>
  <c r="I95" i="1"/>
  <c r="D95" i="1"/>
  <c r="H95" i="1" s="1"/>
  <c r="P94" i="1"/>
  <c r="N95" i="1" s="1"/>
  <c r="I94" i="1"/>
  <c r="D94" i="1"/>
  <c r="H94" i="1" s="1"/>
  <c r="P93" i="1"/>
  <c r="N94" i="1" s="1"/>
  <c r="N93" i="1"/>
  <c r="I93" i="1"/>
  <c r="D93" i="1"/>
  <c r="H93" i="1" s="1"/>
  <c r="N92" i="1"/>
  <c r="R92" i="1" s="1"/>
  <c r="I92" i="1"/>
  <c r="D92" i="1"/>
  <c r="H92" i="1" s="1"/>
  <c r="N91" i="1"/>
  <c r="R91" i="1" s="1"/>
  <c r="I91" i="1"/>
  <c r="D91" i="1"/>
  <c r="H91" i="1" s="1"/>
  <c r="I90" i="1"/>
  <c r="D90" i="1"/>
  <c r="H90" i="1" s="1"/>
  <c r="P89" i="1"/>
  <c r="N90" i="1" s="1"/>
  <c r="R90" i="1" s="1"/>
  <c r="I89" i="1"/>
  <c r="D89" i="1"/>
  <c r="H89" i="1" s="1"/>
  <c r="P88" i="1"/>
  <c r="N89" i="1" s="1"/>
  <c r="I88" i="1"/>
  <c r="D88" i="1"/>
  <c r="H88" i="1" s="1"/>
  <c r="P87" i="1"/>
  <c r="N88" i="1" s="1"/>
  <c r="N87" i="1"/>
  <c r="I87" i="1"/>
  <c r="D87" i="1"/>
  <c r="H87" i="1" s="1"/>
  <c r="N86" i="1"/>
  <c r="R86" i="1" s="1"/>
  <c r="I86" i="1"/>
  <c r="D86" i="1"/>
  <c r="H86" i="1" s="1"/>
  <c r="I85" i="1"/>
  <c r="D85" i="1"/>
  <c r="H85" i="1" s="1"/>
  <c r="P84" i="1"/>
  <c r="N85" i="1" s="1"/>
  <c r="R85" i="1" s="1"/>
  <c r="N84" i="1"/>
  <c r="I84" i="1"/>
  <c r="D84" i="1"/>
  <c r="H84" i="1" s="1"/>
  <c r="N83" i="1"/>
  <c r="R83" i="1" s="1"/>
  <c r="I83" i="1"/>
  <c r="D83" i="1"/>
  <c r="H83" i="1" s="1"/>
  <c r="N82" i="1"/>
  <c r="R82" i="1" s="1"/>
  <c r="I82" i="1"/>
  <c r="D82" i="1"/>
  <c r="H82" i="1" s="1"/>
  <c r="N81" i="1"/>
  <c r="R81" i="1" s="1"/>
  <c r="I81" i="1"/>
  <c r="D81" i="1"/>
  <c r="H81" i="1" s="1"/>
  <c r="N80" i="1"/>
  <c r="R80" i="1" s="1"/>
  <c r="I80" i="1"/>
  <c r="D80" i="1"/>
  <c r="H80" i="1" s="1"/>
  <c r="N79" i="1"/>
  <c r="R79" i="1" s="1"/>
  <c r="I79" i="1"/>
  <c r="D79" i="1"/>
  <c r="H79" i="1" s="1"/>
  <c r="N78" i="1"/>
  <c r="R78" i="1" s="1"/>
  <c r="I78" i="1"/>
  <c r="D78" i="1"/>
  <c r="H78" i="1" s="1"/>
  <c r="N77" i="1"/>
  <c r="R77" i="1" s="1"/>
  <c r="I77" i="1"/>
  <c r="D77" i="1"/>
  <c r="H77" i="1" s="1"/>
  <c r="N76" i="1"/>
  <c r="R76" i="1" s="1"/>
  <c r="I76" i="1"/>
  <c r="D76" i="1"/>
  <c r="H76" i="1" s="1"/>
  <c r="N75" i="1"/>
  <c r="R75" i="1" s="1"/>
  <c r="I75" i="1"/>
  <c r="D75" i="1"/>
  <c r="H75" i="1" s="1"/>
  <c r="N74" i="1"/>
  <c r="R74" i="1" s="1"/>
  <c r="I74" i="1"/>
  <c r="D74" i="1"/>
  <c r="H74" i="1" s="1"/>
  <c r="I73" i="1"/>
  <c r="D73" i="1"/>
  <c r="H73" i="1" s="1"/>
  <c r="P72" i="1"/>
  <c r="N73" i="1" s="1"/>
  <c r="R73" i="1" s="1"/>
  <c r="N72" i="1"/>
  <c r="I72" i="1"/>
  <c r="D72" i="1"/>
  <c r="H72" i="1" s="1"/>
  <c r="N71" i="1"/>
  <c r="R71" i="1" s="1"/>
  <c r="I71" i="1"/>
  <c r="D71" i="1"/>
  <c r="H71" i="1" s="1"/>
  <c r="N70" i="1"/>
  <c r="R70" i="1" s="1"/>
  <c r="I70" i="1"/>
  <c r="D70" i="1"/>
  <c r="H70" i="1" s="1"/>
  <c r="I69" i="1"/>
  <c r="D69" i="1"/>
  <c r="H69" i="1" s="1"/>
  <c r="P68" i="1"/>
  <c r="N69" i="1" s="1"/>
  <c r="R69" i="1" s="1"/>
  <c r="I68" i="1"/>
  <c r="D68" i="1"/>
  <c r="H68" i="1" s="1"/>
  <c r="P67" i="1"/>
  <c r="N68" i="1" s="1"/>
  <c r="N67" i="1"/>
  <c r="I67" i="1"/>
  <c r="D67" i="1"/>
  <c r="H67" i="1" s="1"/>
  <c r="I66" i="1"/>
  <c r="D66" i="1"/>
  <c r="H66" i="1" s="1"/>
  <c r="P65" i="1"/>
  <c r="N66" i="1" s="1"/>
  <c r="R66" i="1" s="1"/>
  <c r="I65" i="1"/>
  <c r="D65" i="1"/>
  <c r="H65" i="1" s="1"/>
  <c r="P64" i="1"/>
  <c r="N65" i="1" s="1"/>
  <c r="N64" i="1"/>
  <c r="I64" i="1"/>
  <c r="D64" i="1"/>
  <c r="H64" i="1" s="1"/>
  <c r="N63" i="1"/>
  <c r="R63" i="1" s="1"/>
  <c r="I63" i="1"/>
  <c r="D63" i="1"/>
  <c r="H63" i="1" s="1"/>
  <c r="I62" i="1"/>
  <c r="D62" i="1"/>
  <c r="H62" i="1" s="1"/>
  <c r="P61" i="1"/>
  <c r="N62" i="1" s="1"/>
  <c r="R62" i="1" s="1"/>
  <c r="I61" i="1"/>
  <c r="D61" i="1"/>
  <c r="H61" i="1" s="1"/>
  <c r="P60" i="1"/>
  <c r="N61" i="1" s="1"/>
  <c r="I60" i="1"/>
  <c r="D60" i="1"/>
  <c r="H60" i="1" s="1"/>
  <c r="P59" i="1"/>
  <c r="N60" i="1" s="1"/>
  <c r="I59" i="1"/>
  <c r="D59" i="1"/>
  <c r="H59" i="1" s="1"/>
  <c r="P58" i="1"/>
  <c r="N59" i="1" s="1"/>
  <c r="I58" i="1"/>
  <c r="D58" i="1"/>
  <c r="H58" i="1" s="1"/>
  <c r="P57" i="1"/>
  <c r="N58" i="1" s="1"/>
  <c r="I57" i="1"/>
  <c r="D57" i="1"/>
  <c r="H57" i="1" s="1"/>
  <c r="P56" i="1"/>
  <c r="N57" i="1" s="1"/>
  <c r="I56" i="1"/>
  <c r="D56" i="1"/>
  <c r="H56" i="1" s="1"/>
  <c r="P55" i="1"/>
  <c r="N56" i="1" s="1"/>
  <c r="N55" i="1"/>
  <c r="I55" i="1"/>
  <c r="D55" i="1"/>
  <c r="H55" i="1" s="1"/>
  <c r="N54" i="1"/>
  <c r="R54" i="1" s="1"/>
  <c r="I54" i="1"/>
  <c r="D54" i="1"/>
  <c r="H54" i="1" s="1"/>
  <c r="N53" i="1"/>
  <c r="R53" i="1" s="1"/>
  <c r="I53" i="1"/>
  <c r="D53" i="1"/>
  <c r="H53" i="1" s="1"/>
  <c r="N52" i="1"/>
  <c r="R52" i="1" s="1"/>
  <c r="I52" i="1"/>
  <c r="D52" i="1"/>
  <c r="H52" i="1" s="1"/>
  <c r="N51" i="1"/>
  <c r="R51" i="1" s="1"/>
  <c r="I51" i="1"/>
  <c r="D51" i="1"/>
  <c r="H51" i="1" s="1"/>
  <c r="I50" i="1"/>
  <c r="D50" i="1"/>
  <c r="H50" i="1" s="1"/>
  <c r="P49" i="1"/>
  <c r="N50" i="1" s="1"/>
  <c r="R50" i="1" s="1"/>
  <c r="N49" i="1"/>
  <c r="I49" i="1"/>
  <c r="D49" i="1"/>
  <c r="H49" i="1" s="1"/>
  <c r="R48" i="1"/>
  <c r="I48" i="1"/>
  <c r="D48" i="1"/>
  <c r="H48" i="1" s="1"/>
  <c r="P47" i="1"/>
  <c r="N47" i="1"/>
  <c r="I47" i="1"/>
  <c r="D47" i="1"/>
  <c r="H47" i="1" s="1"/>
  <c r="N46" i="1"/>
  <c r="R46" i="1" s="1"/>
  <c r="I46" i="1"/>
  <c r="D46" i="1"/>
  <c r="H46" i="1" s="1"/>
  <c r="N45" i="1"/>
  <c r="R45" i="1" s="1"/>
  <c r="I45" i="1"/>
  <c r="D45" i="1"/>
  <c r="H45" i="1" s="1"/>
  <c r="N44" i="1"/>
  <c r="R44" i="1" s="1"/>
  <c r="I44" i="1"/>
  <c r="D44" i="1"/>
  <c r="H44" i="1" s="1"/>
  <c r="N43" i="1"/>
  <c r="R43" i="1" s="1"/>
  <c r="I43" i="1"/>
  <c r="D43" i="1"/>
  <c r="H43" i="1" s="1"/>
  <c r="N42" i="1"/>
  <c r="R42" i="1" s="1"/>
  <c r="I42" i="1"/>
  <c r="D42" i="1"/>
  <c r="H42" i="1" s="1"/>
  <c r="N41" i="1"/>
  <c r="R41" i="1" s="1"/>
  <c r="I41" i="1"/>
  <c r="D41" i="1"/>
  <c r="H41" i="1" s="1"/>
  <c r="N40" i="1"/>
  <c r="R40" i="1" s="1"/>
  <c r="I40" i="1"/>
  <c r="D40" i="1"/>
  <c r="H40" i="1" s="1"/>
  <c r="N39" i="1"/>
  <c r="R39" i="1" s="1"/>
  <c r="I39" i="1"/>
  <c r="D39" i="1"/>
  <c r="H39" i="1" s="1"/>
  <c r="N38" i="1"/>
  <c r="R38" i="1" s="1"/>
  <c r="I38" i="1"/>
  <c r="D38" i="1"/>
  <c r="H38" i="1" s="1"/>
  <c r="N37" i="1"/>
  <c r="R37" i="1" s="1"/>
  <c r="I37" i="1"/>
  <c r="D37" i="1"/>
  <c r="H37" i="1" s="1"/>
  <c r="N36" i="1"/>
  <c r="R36" i="1" s="1"/>
  <c r="I36" i="1"/>
  <c r="D36" i="1"/>
  <c r="H36" i="1" s="1"/>
  <c r="N35" i="1"/>
  <c r="R35" i="1" s="1"/>
  <c r="I35" i="1"/>
  <c r="D35" i="1"/>
  <c r="H35" i="1" s="1"/>
  <c r="N34" i="1"/>
  <c r="R34" i="1" s="1"/>
  <c r="I34" i="1"/>
  <c r="D34" i="1"/>
  <c r="H34" i="1" s="1"/>
  <c r="N33" i="1"/>
  <c r="R33" i="1" s="1"/>
  <c r="I33" i="1"/>
  <c r="D33" i="1"/>
  <c r="H33" i="1" s="1"/>
  <c r="N32" i="1"/>
  <c r="R32" i="1" s="1"/>
  <c r="I32" i="1"/>
  <c r="D32" i="1"/>
  <c r="H32" i="1" s="1"/>
  <c r="N31" i="1"/>
  <c r="R31" i="1" s="1"/>
  <c r="I31" i="1"/>
  <c r="D31" i="1"/>
  <c r="H31" i="1" s="1"/>
  <c r="N30" i="1"/>
  <c r="R30" i="1" s="1"/>
  <c r="I30" i="1"/>
  <c r="D30" i="1"/>
  <c r="H30" i="1" s="1"/>
  <c r="N29" i="1"/>
  <c r="R29" i="1" s="1"/>
  <c r="I29" i="1"/>
  <c r="D29" i="1"/>
  <c r="H29" i="1" s="1"/>
  <c r="N28" i="1"/>
  <c r="R28" i="1" s="1"/>
  <c r="I28" i="1"/>
  <c r="D28" i="1"/>
  <c r="H28" i="1" s="1"/>
  <c r="R27" i="1"/>
  <c r="I27" i="1"/>
  <c r="D27" i="1"/>
  <c r="H27" i="1" s="1"/>
  <c r="R26" i="1"/>
  <c r="I26" i="1"/>
  <c r="D26" i="1"/>
  <c r="H26" i="1" s="1"/>
  <c r="R25" i="1"/>
  <c r="I25" i="1"/>
  <c r="D25" i="1"/>
  <c r="H25" i="1" s="1"/>
  <c r="R24" i="1"/>
  <c r="I24" i="1"/>
  <c r="D24" i="1"/>
  <c r="H24" i="1" s="1"/>
  <c r="R23" i="1"/>
  <c r="I23" i="1"/>
  <c r="D23" i="1"/>
  <c r="H23" i="1" s="1"/>
  <c r="R22" i="1"/>
  <c r="I22" i="1"/>
  <c r="D22" i="1"/>
  <c r="H22" i="1" s="1"/>
  <c r="R21" i="1"/>
  <c r="I21" i="1"/>
  <c r="D21" i="1"/>
  <c r="H21" i="1" s="1"/>
  <c r="R20" i="1"/>
  <c r="I20" i="1"/>
  <c r="D20" i="1"/>
  <c r="H20" i="1" s="1"/>
  <c r="R19" i="1"/>
  <c r="I19" i="1"/>
  <c r="D19" i="1"/>
  <c r="H19" i="1" s="1"/>
  <c r="R18" i="1"/>
  <c r="I18" i="1"/>
  <c r="D18" i="1"/>
  <c r="H18" i="1" s="1"/>
  <c r="R17" i="1"/>
  <c r="I17" i="1"/>
  <c r="D17" i="1"/>
  <c r="H17" i="1" s="1"/>
  <c r="R16" i="1"/>
  <c r="I16" i="1"/>
  <c r="D16" i="1"/>
  <c r="H16" i="1" s="1"/>
  <c r="R15" i="1"/>
  <c r="I15" i="1"/>
  <c r="D15" i="1"/>
  <c r="H15" i="1" s="1"/>
  <c r="R14" i="1"/>
  <c r="I14" i="1"/>
  <c r="D14" i="1"/>
  <c r="H14" i="1" s="1"/>
  <c r="R13" i="1"/>
  <c r="I13" i="1"/>
  <c r="D13" i="1"/>
  <c r="H13" i="1" s="1"/>
  <c r="R12" i="1"/>
  <c r="I12" i="1"/>
  <c r="D12" i="1"/>
  <c r="H12" i="1" s="1"/>
  <c r="R11" i="1"/>
  <c r="I11" i="1"/>
  <c r="D11" i="1"/>
  <c r="H11" i="1" s="1"/>
  <c r="R10" i="1"/>
  <c r="I10" i="1"/>
  <c r="D10" i="1"/>
  <c r="H10" i="1" s="1"/>
  <c r="R9" i="1"/>
  <c r="I9" i="1"/>
  <c r="D9" i="1"/>
  <c r="H9" i="1" s="1"/>
  <c r="R8" i="1"/>
  <c r="I8" i="1"/>
  <c r="D8" i="1"/>
  <c r="H8" i="1" s="1"/>
  <c r="R7" i="1"/>
  <c r="I7" i="1"/>
  <c r="D7" i="1"/>
  <c r="H7" i="1" s="1"/>
  <c r="R6" i="1"/>
  <c r="I6" i="1"/>
  <c r="D6" i="1"/>
  <c r="H6" i="1" s="1"/>
  <c r="R5" i="1"/>
  <c r="I5" i="1"/>
  <c r="D5" i="1"/>
  <c r="H5" i="1" s="1"/>
  <c r="R4" i="1"/>
  <c r="B248" i="3" l="1"/>
  <c r="H248" i="3"/>
  <c r="H358" i="3"/>
  <c r="B420" i="3"/>
  <c r="H420" i="3"/>
  <c r="H91" i="3"/>
  <c r="H94" i="3"/>
  <c r="H352" i="3"/>
  <c r="H355" i="3"/>
  <c r="B368" i="3"/>
  <c r="H368" i="3"/>
  <c r="B405" i="3"/>
  <c r="H405" i="3"/>
  <c r="E1237" i="17"/>
  <c r="E1370" i="17"/>
  <c r="H85" i="3"/>
  <c r="B85" i="3"/>
  <c r="B225" i="3"/>
  <c r="H225" i="3"/>
  <c r="H275" i="3"/>
  <c r="B463" i="3"/>
  <c r="H463" i="3"/>
  <c r="E304" i="17"/>
  <c r="E741" i="17"/>
  <c r="E1414" i="17"/>
  <c r="H75" i="3"/>
  <c r="B75" i="3"/>
  <c r="B188" i="3"/>
  <c r="B198" i="3"/>
  <c r="B285" i="3"/>
  <c r="H285" i="3"/>
  <c r="H398" i="3"/>
  <c r="E652" i="17"/>
  <c r="E719" i="17"/>
  <c r="E873" i="17"/>
  <c r="B47" i="3"/>
  <c r="H47" i="3"/>
  <c r="B150" i="3"/>
  <c r="H150" i="3"/>
  <c r="B303" i="3"/>
  <c r="H303" i="3"/>
  <c r="H423" i="3"/>
  <c r="B472" i="3"/>
  <c r="H472" i="3"/>
  <c r="H485" i="3"/>
  <c r="H239" i="3"/>
  <c r="B402" i="3"/>
  <c r="H402" i="3"/>
  <c r="H444" i="3"/>
  <c r="B444" i="3"/>
  <c r="H208" i="3"/>
  <c r="B208" i="3"/>
  <c r="H328" i="3"/>
  <c r="B328" i="3"/>
  <c r="B451" i="3"/>
  <c r="H451" i="3"/>
  <c r="H254" i="3"/>
  <c r="B254" i="3"/>
  <c r="H429" i="3"/>
  <c r="B54" i="3"/>
  <c r="H54" i="3"/>
  <c r="B479" i="3"/>
  <c r="H479" i="3"/>
  <c r="H130" i="3"/>
  <c r="B130" i="3"/>
  <c r="E1060" i="17"/>
  <c r="E1193" i="17"/>
  <c r="B263" i="3"/>
  <c r="H263" i="3"/>
  <c r="B282" i="3"/>
  <c r="H282" i="3"/>
  <c r="H149" i="3"/>
  <c r="B149" i="3"/>
  <c r="B195" i="3"/>
  <c r="H195" i="3"/>
  <c r="B267" i="3"/>
  <c r="H267" i="3"/>
  <c r="H335" i="3"/>
  <c r="B347" i="3"/>
  <c r="H347" i="3"/>
  <c r="B160" i="3"/>
  <c r="H341" i="3"/>
  <c r="H389" i="3"/>
  <c r="H435" i="3"/>
  <c r="H478" i="3"/>
  <c r="B478" i="3"/>
  <c r="E122" i="17"/>
  <c r="G457" i="17"/>
  <c r="E412" i="17"/>
  <c r="E674" i="17"/>
  <c r="E785" i="17"/>
  <c r="E851" i="17"/>
  <c r="H127" i="3"/>
  <c r="B127" i="3"/>
  <c r="H179" i="3"/>
  <c r="H261" i="3"/>
  <c r="H356" i="3"/>
  <c r="H396" i="3"/>
  <c r="H399" i="3"/>
  <c r="E232" i="17"/>
  <c r="E472" i="17"/>
  <c r="H137" i="3"/>
  <c r="B137" i="3"/>
  <c r="H143" i="3"/>
  <c r="H311" i="3"/>
  <c r="H317" i="3"/>
  <c r="B363" i="3"/>
  <c r="H363" i="3"/>
  <c r="H372" i="3"/>
  <c r="B372" i="3"/>
  <c r="B427" i="3"/>
  <c r="H427" i="3"/>
  <c r="H430" i="3"/>
  <c r="H467" i="3"/>
  <c r="T123" i="4"/>
  <c r="E1797" i="17"/>
  <c r="B52" i="3"/>
  <c r="H52" i="3"/>
  <c r="B147" i="3"/>
  <c r="H147" i="3"/>
  <c r="H209" i="3"/>
  <c r="H212" i="3"/>
  <c r="H237" i="3"/>
  <c r="H243" i="3"/>
  <c r="B283" i="3"/>
  <c r="H283" i="3"/>
  <c r="B333" i="3"/>
  <c r="H333" i="3"/>
  <c r="B348" i="3"/>
  <c r="B382" i="3"/>
  <c r="B403" i="3"/>
  <c r="H403" i="3"/>
  <c r="B418" i="3"/>
  <c r="B421" i="3"/>
  <c r="H421" i="3"/>
  <c r="H446" i="3"/>
  <c r="B446" i="3"/>
  <c r="B456" i="3"/>
  <c r="E376" i="17"/>
  <c r="E400" i="17"/>
  <c r="G458" i="17"/>
  <c r="G453" i="17"/>
  <c r="E982" i="17"/>
  <c r="E2013" i="17"/>
  <c r="E4581" i="17"/>
  <c r="E4941" i="17"/>
  <c r="E5301" i="17"/>
  <c r="E5481" i="17"/>
  <c r="E5661" i="17"/>
  <c r="E5841" i="17"/>
  <c r="E6021" i="17"/>
  <c r="E7319" i="17"/>
  <c r="E7547" i="17"/>
  <c r="E7775" i="17"/>
  <c r="E8231" i="17"/>
  <c r="E8459" i="17"/>
  <c r="E8687" i="17"/>
  <c r="B111" i="3"/>
  <c r="H111" i="3"/>
  <c r="E2001" i="17"/>
  <c r="E2085" i="17"/>
  <c r="E3130" i="17"/>
  <c r="E3200" i="17"/>
  <c r="E3228" i="17"/>
  <c r="E3256" i="17"/>
  <c r="E3466" i="17"/>
  <c r="E3522" i="17"/>
  <c r="E3606" i="17"/>
  <c r="E3634" i="17"/>
  <c r="E3662" i="17"/>
  <c r="E3690" i="17"/>
  <c r="E3718" i="17"/>
  <c r="E3788" i="17"/>
  <c r="E3816" i="17"/>
  <c r="E3844" i="17"/>
  <c r="H200" i="3"/>
  <c r="H262" i="3"/>
  <c r="B271" i="3"/>
  <c r="H271" i="3"/>
  <c r="H302" i="3"/>
  <c r="B431" i="3"/>
  <c r="H431" i="3"/>
  <c r="H459" i="3"/>
  <c r="E352" i="17"/>
  <c r="E1857" i="17"/>
  <c r="E2474" i="17"/>
  <c r="E2631" i="17"/>
  <c r="E2789" i="17"/>
  <c r="E2945" i="17"/>
  <c r="E3102" i="17"/>
  <c r="E4236" i="17"/>
  <c r="E4776" i="17"/>
  <c r="H78" i="3"/>
  <c r="H125" i="3"/>
  <c r="B125" i="3"/>
  <c r="H135" i="3"/>
  <c r="H141" i="3"/>
  <c r="B141" i="3"/>
  <c r="H231" i="3"/>
  <c r="H256" i="3"/>
  <c r="B287" i="3"/>
  <c r="H287" i="3"/>
  <c r="H293" i="3"/>
  <c r="B309" i="3"/>
  <c r="H309" i="3"/>
  <c r="H312" i="3"/>
  <c r="H315" i="3"/>
  <c r="H376" i="3"/>
  <c r="E194" i="17"/>
  <c r="E1629" i="17"/>
  <c r="E1641" i="17"/>
  <c r="E1713" i="17"/>
  <c r="E1773" i="17"/>
  <c r="E2149" i="17"/>
  <c r="E2305" i="17"/>
  <c r="E2461" i="17"/>
  <c r="E2618" i="17"/>
  <c r="E2776" i="17"/>
  <c r="E2932" i="17"/>
  <c r="E3089" i="17"/>
  <c r="E7032" i="17"/>
  <c r="E7165" i="17"/>
  <c r="E7261" i="17"/>
  <c r="E7395" i="17"/>
  <c r="E7490" i="17"/>
  <c r="E7509" i="17"/>
  <c r="E7566" i="17"/>
  <c r="E7718" i="17"/>
  <c r="E7946" i="17"/>
  <c r="E8079" i="17"/>
  <c r="E8174" i="17"/>
  <c r="E8307" i="17"/>
  <c r="E8402" i="17"/>
  <c r="E8421" i="17"/>
  <c r="B157" i="3"/>
  <c r="H157" i="3"/>
  <c r="B359" i="3"/>
  <c r="H359" i="3"/>
  <c r="B357" i="3"/>
  <c r="H357" i="3"/>
  <c r="B477" i="3"/>
  <c r="H477" i="3"/>
  <c r="E1869" i="17"/>
  <c r="E3116" i="17"/>
  <c r="E3214" i="17"/>
  <c r="E3242" i="17"/>
  <c r="E3270" i="17"/>
  <c r="E3452" i="17"/>
  <c r="E3480" i="17"/>
  <c r="E3508" i="17"/>
  <c r="E3620" i="17"/>
  <c r="E3648" i="17"/>
  <c r="E3676" i="17"/>
  <c r="E3704" i="17"/>
  <c r="E3732" i="17"/>
  <c r="E3802" i="17"/>
  <c r="E3858" i="17"/>
  <c r="H168" i="3"/>
  <c r="H187" i="3"/>
  <c r="B187" i="3"/>
  <c r="H440" i="3"/>
  <c r="E2073" i="17"/>
  <c r="E4056" i="17"/>
  <c r="E4251" i="17"/>
  <c r="E5031" i="17"/>
  <c r="H238" i="3"/>
  <c r="H391" i="3"/>
  <c r="H404" i="3"/>
  <c r="H413" i="3"/>
  <c r="R674" i="16"/>
  <c r="R705" i="16"/>
  <c r="E1701" i="17"/>
  <c r="E2136" i="17"/>
  <c r="E2292" i="17"/>
  <c r="E2448" i="17"/>
  <c r="E2605" i="17"/>
  <c r="E2763" i="17"/>
  <c r="E2919" i="17"/>
  <c r="E3076" i="17"/>
  <c r="E4086" i="17"/>
  <c r="E4266" i="17"/>
  <c r="E4281" i="17"/>
  <c r="E4446" i="17"/>
  <c r="E4626" i="17"/>
  <c r="E4806" i="17"/>
  <c r="E4971" i="17"/>
  <c r="E5151" i="17"/>
  <c r="E5331" i="17"/>
  <c r="E5511" i="17"/>
  <c r="E5691" i="17"/>
  <c r="E5871" i="17"/>
  <c r="E6051" i="17"/>
  <c r="E6303" i="17"/>
  <c r="E6376" i="17"/>
  <c r="E6520" i="17"/>
  <c r="E6592" i="17"/>
  <c r="E6736" i="17"/>
  <c r="E6809" i="17"/>
  <c r="B232" i="3"/>
  <c r="H232" i="3"/>
  <c r="B383" i="3"/>
  <c r="H383" i="3"/>
  <c r="I979" i="16"/>
  <c r="E206" i="17"/>
  <c r="E268" i="17"/>
  <c r="E460" i="17"/>
  <c r="E1336" i="17"/>
  <c r="E1359" i="17"/>
  <c r="E1381" i="17"/>
  <c r="E1403" i="17"/>
  <c r="E2266" i="17"/>
  <c r="E4131" i="17"/>
  <c r="E4311" i="17"/>
  <c r="E5256" i="17"/>
  <c r="E5436" i="17"/>
  <c r="E5616" i="17"/>
  <c r="E5796" i="17"/>
  <c r="E5976" i="17"/>
  <c r="E6158" i="17"/>
  <c r="E6230" i="17"/>
  <c r="E6448" i="17"/>
  <c r="E6664" i="17"/>
  <c r="E6881" i="17"/>
  <c r="E21" i="17"/>
  <c r="E364" i="17"/>
  <c r="E1038" i="17"/>
  <c r="E1104" i="17"/>
  <c r="E1761" i="17"/>
  <c r="E3979" i="17"/>
  <c r="E4521" i="17"/>
  <c r="E5001" i="17"/>
  <c r="E5361" i="17"/>
  <c r="E5541" i="17"/>
  <c r="E5721" i="17"/>
  <c r="E6248" i="17"/>
  <c r="E6321" i="17"/>
  <c r="E6682" i="17"/>
  <c r="E6899" i="17"/>
  <c r="E7241" i="17"/>
  <c r="E7528" i="17"/>
  <c r="E8440" i="17"/>
  <c r="B183" i="3"/>
  <c r="H183" i="3"/>
  <c r="B307" i="3"/>
  <c r="H307" i="3"/>
  <c r="I657" i="10"/>
  <c r="E170" i="17"/>
  <c r="E448" i="17"/>
  <c r="E796" i="17"/>
  <c r="E1149" i="17"/>
  <c r="E1497" i="17"/>
  <c r="E1581" i="17"/>
  <c r="E1881" i="17"/>
  <c r="E1977" i="17"/>
  <c r="E2049" i="17"/>
  <c r="E5091" i="17"/>
  <c r="E5271" i="17"/>
  <c r="E5451" i="17"/>
  <c r="E5631" i="17"/>
  <c r="E5811" i="17"/>
  <c r="E5991" i="17"/>
  <c r="E6176" i="17"/>
  <c r="E6394" i="17"/>
  <c r="E6610" i="17"/>
  <c r="E6827" i="17"/>
  <c r="E340" i="17"/>
  <c r="E484" i="17"/>
  <c r="E663" i="17"/>
  <c r="E1314" i="17"/>
  <c r="E1893" i="17"/>
  <c r="E2240" i="17"/>
  <c r="E5181" i="17"/>
  <c r="E5901" i="17"/>
  <c r="E6081" i="17"/>
  <c r="E6466" i="17"/>
  <c r="E6538" i="17"/>
  <c r="E6755" i="17"/>
  <c r="E8155" i="17"/>
  <c r="E8668" i="17"/>
  <c r="P106" i="2"/>
  <c r="S28" i="3"/>
  <c r="H65" i="3"/>
  <c r="H74" i="3"/>
  <c r="B114" i="3"/>
  <c r="H114" i="3"/>
  <c r="H117" i="3"/>
  <c r="B117" i="3"/>
  <c r="H245" i="3"/>
  <c r="H280" i="3"/>
  <c r="H319" i="3"/>
  <c r="B331" i="3"/>
  <c r="H331" i="3"/>
  <c r="H334" i="3"/>
  <c r="H378" i="3"/>
  <c r="B381" i="3"/>
  <c r="H381" i="3"/>
  <c r="H437" i="3"/>
  <c r="H452" i="3"/>
  <c r="B455" i="3"/>
  <c r="H455" i="3"/>
  <c r="E75" i="17"/>
  <c r="E158" i="17"/>
  <c r="E182" i="17"/>
  <c r="E316" i="17"/>
  <c r="E562" i="17"/>
  <c r="E134" i="17"/>
  <c r="E993" i="17"/>
  <c r="E2253" i="17"/>
  <c r="E7870" i="17"/>
  <c r="B145" i="3"/>
  <c r="E98" i="17"/>
  <c r="E507" i="17"/>
  <c r="E529" i="17"/>
  <c r="E685" i="17"/>
  <c r="E1171" i="17"/>
  <c r="E1569" i="17"/>
  <c r="E1665" i="17"/>
  <c r="E1785" i="17"/>
  <c r="E2037" i="17"/>
  <c r="E3994" i="17"/>
  <c r="E4176" i="17"/>
  <c r="E4536" i="17"/>
  <c r="E4716" i="17"/>
  <c r="E4731" i="17"/>
  <c r="E4896" i="17"/>
  <c r="E5196" i="17"/>
  <c r="E5376" i="17"/>
  <c r="E5556" i="17"/>
  <c r="E5736" i="17"/>
  <c r="E5916" i="17"/>
  <c r="E6096" i="17"/>
  <c r="H120" i="3"/>
  <c r="H131" i="3"/>
  <c r="H148" i="3"/>
  <c r="H299" i="3"/>
  <c r="H373" i="3"/>
  <c r="H395" i="3"/>
  <c r="H447" i="3"/>
  <c r="H469" i="3"/>
  <c r="H491" i="3"/>
  <c r="E244" i="17"/>
  <c r="E905" i="17"/>
  <c r="E1082" i="17"/>
  <c r="E1449" i="17"/>
  <c r="E1653" i="17"/>
  <c r="E1725" i="17"/>
  <c r="E2109" i="17"/>
  <c r="E4206" i="17"/>
  <c r="E4371" i="17"/>
  <c r="E4926" i="17"/>
  <c r="E6956" i="17"/>
  <c r="E7376" i="17"/>
  <c r="E7414" i="17"/>
  <c r="E7471" i="17"/>
  <c r="E7604" i="17"/>
  <c r="E7642" i="17"/>
  <c r="E7699" i="17"/>
  <c r="E7927" i="17"/>
  <c r="E8288" i="17"/>
  <c r="E8326" i="17"/>
  <c r="E8383" i="17"/>
  <c r="E8516" i="17"/>
  <c r="E8554" i="17"/>
  <c r="E8611" i="17"/>
  <c r="Q79" i="11"/>
  <c r="Q103" i="11"/>
  <c r="T814" i="1"/>
  <c r="U414" i="13"/>
  <c r="I1054" i="13"/>
  <c r="R720" i="13"/>
  <c r="R1054" i="13"/>
  <c r="I523" i="15"/>
  <c r="T340" i="15"/>
  <c r="R523" i="15"/>
  <c r="R645" i="15"/>
  <c r="R979" i="15"/>
  <c r="I430" i="15"/>
  <c r="I339" i="15"/>
  <c r="R646" i="16"/>
  <c r="R980" i="16"/>
  <c r="R72" i="1"/>
  <c r="T660" i="1"/>
  <c r="U844" i="1"/>
  <c r="T844" i="1"/>
  <c r="J845" i="1"/>
  <c r="R780" i="13"/>
  <c r="R597" i="13"/>
  <c r="R689" i="13"/>
  <c r="S180" i="7"/>
  <c r="V473" i="10"/>
  <c r="I473" i="10"/>
  <c r="S563" i="10"/>
  <c r="I564" i="10"/>
  <c r="V563" i="12"/>
  <c r="J757" i="12"/>
  <c r="Q14" i="12"/>
  <c r="S574" i="12"/>
  <c r="T633" i="12"/>
  <c r="S636" i="12"/>
  <c r="S758" i="12"/>
  <c r="J573" i="12"/>
  <c r="Q105" i="11"/>
  <c r="R524" i="16"/>
  <c r="T340" i="16"/>
  <c r="R888" i="16"/>
  <c r="I888" i="16"/>
  <c r="I524" i="16"/>
  <c r="I340" i="16"/>
  <c r="I796" i="16"/>
  <c r="I705" i="16"/>
  <c r="R796" i="16"/>
  <c r="I245" i="5"/>
  <c r="S279" i="5"/>
  <c r="J89" i="5"/>
  <c r="T677" i="8"/>
  <c r="Q106" i="8"/>
  <c r="T281" i="5"/>
  <c r="R64" i="5"/>
  <c r="T279" i="5"/>
  <c r="S236" i="5"/>
  <c r="I277" i="5"/>
  <c r="I306" i="5"/>
  <c r="T236" i="5"/>
  <c r="W287" i="5"/>
  <c r="S276" i="5"/>
  <c r="V92" i="5"/>
  <c r="S91" i="5"/>
  <c r="I91" i="5"/>
  <c r="I183" i="5"/>
  <c r="S186" i="5"/>
  <c r="S170" i="5"/>
  <c r="I275" i="5"/>
  <c r="V276" i="5"/>
  <c r="W276" i="5"/>
  <c r="S281" i="5"/>
  <c r="J769" i="8"/>
  <c r="J678" i="8"/>
  <c r="Q123" i="8"/>
  <c r="Q73" i="8"/>
  <c r="Q79" i="8"/>
  <c r="Q91" i="8"/>
  <c r="Q105" i="8"/>
  <c r="T614" i="9"/>
  <c r="J863" i="9"/>
  <c r="T731" i="9"/>
  <c r="T705" i="9"/>
  <c r="S798" i="9"/>
  <c r="J679" i="9"/>
  <c r="S749" i="2"/>
  <c r="J749" i="2"/>
  <c r="U752" i="2"/>
  <c r="P69" i="2"/>
  <c r="P72" i="2"/>
  <c r="P78" i="2"/>
  <c r="J658" i="2"/>
  <c r="R659" i="2"/>
  <c r="P99" i="2"/>
  <c r="T749" i="2"/>
  <c r="Q80" i="11"/>
  <c r="I659" i="11"/>
  <c r="U659" i="11"/>
  <c r="I750" i="11"/>
  <c r="Q74" i="11"/>
  <c r="P57" i="2"/>
  <c r="P70" i="2"/>
  <c r="P79" i="2"/>
  <c r="P100" i="2"/>
  <c r="Q121" i="8"/>
  <c r="Q69" i="8"/>
  <c r="Q99" i="8"/>
  <c r="P71" i="2"/>
  <c r="P80" i="2"/>
  <c r="S542" i="2"/>
  <c r="Q75" i="8"/>
  <c r="Q78" i="8"/>
  <c r="Q92" i="8"/>
  <c r="Q63" i="8"/>
  <c r="M109" i="8"/>
  <c r="Q109" i="8" s="1"/>
  <c r="Q64" i="8"/>
  <c r="Q67" i="8"/>
  <c r="Q70" i="8"/>
  <c r="Q90" i="8"/>
  <c r="Q113" i="8"/>
  <c r="Q107" i="11"/>
  <c r="Q104" i="11"/>
  <c r="R98" i="1"/>
  <c r="R57" i="1"/>
  <c r="R60" i="1"/>
  <c r="R96" i="1"/>
  <c r="R99" i="1"/>
  <c r="R102" i="1"/>
  <c r="Q20" i="12"/>
  <c r="Q103" i="8"/>
  <c r="Q119" i="8"/>
  <c r="Q122" i="8"/>
  <c r="Q95" i="8"/>
  <c r="Q114" i="8"/>
  <c r="Q68" i="8"/>
  <c r="Q82" i="8"/>
  <c r="Q84" i="8"/>
  <c r="Q112" i="8"/>
  <c r="Q71" i="8"/>
  <c r="Q65" i="8"/>
  <c r="Q85" i="8"/>
  <c r="Q88" i="8"/>
  <c r="T898" i="9"/>
  <c r="T900" i="9" s="1"/>
  <c r="S221" i="7"/>
  <c r="Q16" i="12"/>
  <c r="U759" i="12"/>
  <c r="Q18" i="12"/>
  <c r="Q15" i="12"/>
  <c r="T665" i="12"/>
  <c r="T730" i="12"/>
  <c r="Q21" i="12"/>
  <c r="Q22" i="12"/>
  <c r="V759" i="12"/>
  <c r="J664" i="12"/>
  <c r="T733" i="12"/>
  <c r="U730" i="12"/>
  <c r="P64" i="2"/>
  <c r="P88" i="2"/>
  <c r="P97" i="2"/>
  <c r="P82" i="2"/>
  <c r="P74" i="2"/>
  <c r="V752" i="2"/>
  <c r="P47" i="2"/>
  <c r="P77" i="2"/>
  <c r="P96" i="2"/>
  <c r="P98" i="2"/>
  <c r="V902" i="11"/>
  <c r="U780" i="11"/>
  <c r="V934" i="11"/>
  <c r="X844" i="11"/>
  <c r="Q73" i="11"/>
  <c r="U934" i="11"/>
  <c r="I274" i="7"/>
  <c r="R273" i="7"/>
  <c r="Q111" i="8"/>
  <c r="Q66" i="8"/>
  <c r="Q72" i="8"/>
  <c r="Q98" i="8"/>
  <c r="Q110" i="8"/>
  <c r="Q89" i="8"/>
  <c r="Q96" i="8"/>
  <c r="Q94" i="8"/>
  <c r="Q118" i="8"/>
  <c r="W769" i="8"/>
  <c r="S587" i="8"/>
  <c r="X769" i="8"/>
  <c r="Q116" i="8"/>
  <c r="Y844" i="11"/>
  <c r="Q88" i="11"/>
  <c r="U204" i="11"/>
  <c r="T750" i="11"/>
  <c r="Q68" i="11"/>
  <c r="Q78" i="11"/>
  <c r="U682" i="11"/>
  <c r="V913" i="11"/>
  <c r="Q102" i="11"/>
  <c r="Q106" i="11"/>
  <c r="T780" i="11"/>
  <c r="U844" i="11"/>
  <c r="R316" i="14"/>
  <c r="U392" i="14"/>
  <c r="U395" i="14" s="1"/>
  <c r="T317" i="14"/>
  <c r="U317" i="14"/>
  <c r="I316" i="14"/>
  <c r="R104" i="1"/>
  <c r="R107" i="1"/>
  <c r="X523" i="15"/>
  <c r="T601" i="15"/>
  <c r="S601" i="15"/>
  <c r="T440" i="15"/>
  <c r="U522" i="15"/>
  <c r="S6" i="15"/>
  <c r="W523" i="15"/>
  <c r="T517" i="15"/>
  <c r="U517" i="15"/>
  <c r="T524" i="15"/>
  <c r="U524" i="15"/>
  <c r="T431" i="15"/>
  <c r="S440" i="15"/>
  <c r="T522" i="15"/>
  <c r="T524" i="16"/>
  <c r="U524" i="16"/>
  <c r="R49" i="1"/>
  <c r="R61" i="1"/>
  <c r="R105" i="1"/>
  <c r="R55" i="1"/>
  <c r="R84" i="1"/>
  <c r="R88" i="1"/>
  <c r="R97" i="1"/>
  <c r="R100" i="1"/>
  <c r="U818" i="1"/>
  <c r="R47" i="1"/>
  <c r="V818" i="1"/>
  <c r="R89" i="1"/>
  <c r="R95" i="1"/>
  <c r="W753" i="1"/>
  <c r="V847" i="1"/>
  <c r="V889" i="1"/>
  <c r="R106" i="1"/>
  <c r="V753" i="1"/>
  <c r="U847" i="1"/>
  <c r="U889" i="1"/>
  <c r="S300" i="7"/>
  <c r="T300" i="7"/>
  <c r="S224" i="7"/>
  <c r="T250" i="9"/>
  <c r="V798" i="9"/>
  <c r="W798" i="9"/>
  <c r="J506" i="13"/>
  <c r="S49" i="13"/>
  <c r="S505" i="13"/>
  <c r="T221" i="7"/>
  <c r="X180" i="7"/>
  <c r="S275" i="7"/>
  <c r="S284" i="7"/>
  <c r="S282" i="7"/>
  <c r="Y182" i="7"/>
  <c r="I181" i="7"/>
  <c r="I182" i="7"/>
  <c r="U239" i="7"/>
  <c r="R163" i="7"/>
  <c r="T239" i="7"/>
  <c r="T224" i="7"/>
  <c r="R180" i="7"/>
  <c r="T275" i="7"/>
  <c r="I91" i="7"/>
  <c r="S132" i="7"/>
  <c r="Z182" i="7"/>
  <c r="T284" i="7"/>
  <c r="T282" i="7"/>
  <c r="U656" i="10"/>
  <c r="T656" i="10"/>
  <c r="J770" i="9"/>
  <c r="J100" i="9"/>
  <c r="U729" i="9"/>
  <c r="T729" i="9"/>
  <c r="I431" i="16"/>
  <c r="S359" i="16"/>
  <c r="T359" i="16"/>
  <c r="S431" i="16"/>
  <c r="I8" i="14"/>
  <c r="I223" i="14"/>
  <c r="S273" i="14"/>
  <c r="T273" i="14"/>
  <c r="S275" i="14" s="1"/>
  <c r="R508" i="2"/>
  <c r="P68" i="2"/>
  <c r="P95" i="2"/>
  <c r="P85" i="2"/>
  <c r="T677" i="2"/>
  <c r="P81" i="2"/>
  <c r="P83" i="2"/>
  <c r="P93" i="2"/>
  <c r="U295" i="1"/>
  <c r="R65" i="1"/>
  <c r="U386" i="1"/>
  <c r="R68" i="1"/>
  <c r="J205" i="1"/>
  <c r="R59" i="1"/>
  <c r="R103" i="1"/>
  <c r="R87" i="1"/>
  <c r="V669" i="1"/>
  <c r="R101" i="1"/>
  <c r="R108" i="1"/>
  <c r="R56" i="1"/>
  <c r="U671" i="1"/>
  <c r="S135" i="5"/>
  <c r="T122" i="5"/>
  <c r="S148" i="5"/>
  <c r="I78" i="5"/>
  <c r="S130" i="5"/>
  <c r="T148" i="5"/>
  <c r="T156" i="5"/>
  <c r="S162" i="5"/>
  <c r="T64" i="5"/>
  <c r="S93" i="5"/>
  <c r="S156" i="5"/>
  <c r="S61" i="5"/>
  <c r="S166" i="5"/>
  <c r="T179" i="5"/>
  <c r="I26" i="7"/>
  <c r="S36" i="7"/>
  <c r="S103" i="7"/>
  <c r="I49" i="7"/>
  <c r="S130" i="7"/>
  <c r="I34" i="7"/>
  <c r="R157" i="7"/>
  <c r="S104" i="7"/>
  <c r="T132" i="7"/>
  <c r="T184" i="7"/>
  <c r="S150" i="7"/>
  <c r="T295" i="1"/>
  <c r="J479" i="1"/>
  <c r="V722" i="1"/>
  <c r="T712" i="2"/>
  <c r="U205" i="1"/>
  <c r="T205" i="1"/>
  <c r="U478" i="1"/>
  <c r="O90" i="2"/>
  <c r="M91" i="2" s="1"/>
  <c r="V691" i="1"/>
  <c r="V726" i="1"/>
  <c r="S477" i="2"/>
  <c r="U672" i="1"/>
  <c r="T690" i="2"/>
  <c r="S123" i="4"/>
  <c r="U691" i="1"/>
  <c r="T672" i="1"/>
  <c r="U626" i="1"/>
  <c r="T675" i="1"/>
  <c r="J476" i="2"/>
  <c r="T146" i="5"/>
  <c r="T152" i="5"/>
  <c r="T166" i="5"/>
  <c r="T103" i="7"/>
  <c r="X91" i="7"/>
  <c r="T204" i="2"/>
  <c r="B84" i="3"/>
  <c r="H84" i="3"/>
  <c r="H176" i="3"/>
  <c r="B184" i="3"/>
  <c r="H184" i="3"/>
  <c r="H204" i="3"/>
  <c r="H229" i="3"/>
  <c r="R78" i="5"/>
  <c r="R94" i="1"/>
  <c r="S569" i="2"/>
  <c r="B50" i="3"/>
  <c r="H50" i="3"/>
  <c r="H226" i="3"/>
  <c r="J6" i="4"/>
  <c r="R74" i="4"/>
  <c r="S179" i="5"/>
  <c r="V569" i="1"/>
  <c r="T509" i="1"/>
  <c r="P76" i="2"/>
  <c r="P89" i="2"/>
  <c r="R294" i="2"/>
  <c r="S294" i="2"/>
  <c r="T727" i="2"/>
  <c r="T719" i="2"/>
  <c r="B56" i="3"/>
  <c r="H56" i="3"/>
  <c r="H118" i="3"/>
  <c r="H196" i="3"/>
  <c r="B196" i="3"/>
  <c r="H223" i="3"/>
  <c r="J254" i="8"/>
  <c r="J203" i="2"/>
  <c r="S385" i="2"/>
  <c r="S539" i="2"/>
  <c r="T723" i="2"/>
  <c r="H68" i="3"/>
  <c r="B93" i="3"/>
  <c r="H199" i="3"/>
  <c r="B205" i="3"/>
  <c r="H205" i="3"/>
  <c r="B217" i="3"/>
  <c r="H217" i="3"/>
  <c r="H220" i="3"/>
  <c r="T340" i="9"/>
  <c r="T676" i="2"/>
  <c r="B113" i="3"/>
  <c r="H113" i="3"/>
  <c r="H155" i="3"/>
  <c r="B155" i="3"/>
  <c r="H165" i="3"/>
  <c r="B165" i="3"/>
  <c r="B171" i="3"/>
  <c r="H171" i="3"/>
  <c r="S137" i="5"/>
  <c r="S150" i="5"/>
  <c r="R64" i="1"/>
  <c r="P94" i="2"/>
  <c r="H77" i="3"/>
  <c r="B197" i="3"/>
  <c r="R93" i="1"/>
  <c r="U660" i="1"/>
  <c r="U669" i="1"/>
  <c r="S690" i="2"/>
  <c r="S677" i="2"/>
  <c r="S712" i="2"/>
  <c r="S723" i="2"/>
  <c r="B63" i="3"/>
  <c r="B66" i="3"/>
  <c r="H66" i="3"/>
  <c r="H72" i="3"/>
  <c r="B88" i="3"/>
  <c r="H88" i="3"/>
  <c r="B191" i="3"/>
  <c r="T138" i="4"/>
  <c r="S109" i="5"/>
  <c r="S111" i="5"/>
  <c r="M87" i="8"/>
  <c r="Q87" i="8" s="1"/>
  <c r="Q86" i="8"/>
  <c r="U722" i="1"/>
  <c r="P75" i="2"/>
  <c r="S718" i="2"/>
  <c r="S727" i="2"/>
  <c r="S719" i="2"/>
  <c r="B144" i="3"/>
  <c r="B186" i="3"/>
  <c r="T109" i="5"/>
  <c r="T111" i="5"/>
  <c r="T113" i="5"/>
  <c r="T128" i="5"/>
  <c r="T183" i="5"/>
  <c r="J496" i="8"/>
  <c r="O66" i="2"/>
  <c r="M67" i="2" s="1"/>
  <c r="P67" i="2" s="1"/>
  <c r="P66" i="2"/>
  <c r="B122" i="3"/>
  <c r="H122" i="3"/>
  <c r="S128" i="5"/>
  <c r="T525" i="8"/>
  <c r="H86" i="3"/>
  <c r="H106" i="3"/>
  <c r="B215" i="3"/>
  <c r="H215" i="3"/>
  <c r="S120" i="5"/>
  <c r="T135" i="5"/>
  <c r="T158" i="5"/>
  <c r="R58" i="1"/>
  <c r="R67" i="1"/>
  <c r="P73" i="2"/>
  <c r="S676" i="2"/>
  <c r="B70" i="3"/>
  <c r="H70" i="3"/>
  <c r="H81" i="3"/>
  <c r="B100" i="3"/>
  <c r="H100" i="3"/>
  <c r="H189" i="3"/>
  <c r="H235" i="3"/>
  <c r="S7" i="4"/>
  <c r="R7" i="4"/>
  <c r="S122" i="5"/>
  <c r="B104" i="3"/>
  <c r="H104" i="3"/>
  <c r="S138" i="4"/>
  <c r="T130" i="5"/>
  <c r="J18" i="6"/>
  <c r="T153" i="7"/>
  <c r="Q81" i="8"/>
  <c r="I43" i="4"/>
  <c r="T17" i="6"/>
  <c r="S155" i="7"/>
  <c r="S159" i="7"/>
  <c r="U184" i="7"/>
  <c r="H48" i="3"/>
  <c r="H82" i="3"/>
  <c r="B105" i="3"/>
  <c r="H116" i="3"/>
  <c r="B123" i="3"/>
  <c r="H153" i="3"/>
  <c r="B156" i="3"/>
  <c r="B164" i="3"/>
  <c r="B169" i="3"/>
  <c r="B203" i="3"/>
  <c r="H241" i="3"/>
  <c r="H249" i="3"/>
  <c r="H257" i="3"/>
  <c r="H265" i="3"/>
  <c r="H273" i="3"/>
  <c r="H281" i="3"/>
  <c r="H289" i="3"/>
  <c r="H297" i="3"/>
  <c r="H305" i="3"/>
  <c r="H313" i="3"/>
  <c r="H321" i="3"/>
  <c r="H329" i="3"/>
  <c r="H337" i="3"/>
  <c r="H345" i="3"/>
  <c r="H353" i="3"/>
  <c r="H361" i="3"/>
  <c r="H369" i="3"/>
  <c r="H377" i="3"/>
  <c r="H385" i="3"/>
  <c r="H393" i="3"/>
  <c r="H401" i="3"/>
  <c r="H409" i="3"/>
  <c r="H417" i="3"/>
  <c r="H425" i="3"/>
  <c r="H433" i="3"/>
  <c r="H441" i="3"/>
  <c r="H449" i="3"/>
  <c r="H457" i="3"/>
  <c r="H465" i="3"/>
  <c r="H473" i="3"/>
  <c r="H481" i="3"/>
  <c r="H489" i="3"/>
  <c r="S43" i="4"/>
  <c r="T120" i="5"/>
  <c r="T432" i="9"/>
  <c r="H64" i="3"/>
  <c r="B80" i="3"/>
  <c r="H80" i="3"/>
  <c r="T137" i="5"/>
  <c r="Q115" i="8"/>
  <c r="T312" i="8"/>
  <c r="S204" i="2"/>
  <c r="B69" i="3"/>
  <c r="H96" i="3"/>
  <c r="B103" i="3"/>
  <c r="B119" i="3"/>
  <c r="B167" i="3"/>
  <c r="B172" i="3"/>
  <c r="H213" i="3"/>
  <c r="B216" i="3"/>
  <c r="H221" i="3"/>
  <c r="H224" i="3"/>
  <c r="H227" i="3"/>
  <c r="H230" i="3"/>
  <c r="H233" i="3"/>
  <c r="S139" i="4"/>
  <c r="I51" i="7"/>
  <c r="I151" i="7"/>
  <c r="B128" i="3"/>
  <c r="H128" i="3"/>
  <c r="T150" i="5"/>
  <c r="T162" i="5"/>
  <c r="Q93" i="8"/>
  <c r="H60" i="3"/>
  <c r="H76" i="3"/>
  <c r="H133" i="3"/>
  <c r="H159" i="3"/>
  <c r="T139" i="4"/>
  <c r="S183" i="5"/>
  <c r="T130" i="7"/>
  <c r="S153" i="7"/>
  <c r="Q97" i="8"/>
  <c r="Q102" i="8"/>
  <c r="U726" i="1"/>
  <c r="H58" i="3"/>
  <c r="H92" i="3"/>
  <c r="H110" i="3"/>
  <c r="H219" i="3"/>
  <c r="I98" i="5"/>
  <c r="S146" i="5"/>
  <c r="S158" i="5"/>
  <c r="S152" i="5"/>
  <c r="T159" i="7"/>
  <c r="I157" i="7"/>
  <c r="J223" i="8"/>
  <c r="J588" i="8"/>
  <c r="S168" i="5"/>
  <c r="R161" i="7"/>
  <c r="T588" i="8"/>
  <c r="T249" i="9"/>
  <c r="T463" i="9"/>
  <c r="T168" i="5"/>
  <c r="I37" i="7"/>
  <c r="T224" i="8"/>
  <c r="J9" i="7"/>
  <c r="S109" i="7"/>
  <c r="B46" i="8"/>
  <c r="H46" i="8"/>
  <c r="J739" i="8"/>
  <c r="U19" i="6"/>
  <c r="T144" i="7"/>
  <c r="T403" i="8"/>
  <c r="T495" i="8"/>
  <c r="T526" i="8"/>
  <c r="S113" i="5"/>
  <c r="I9" i="7"/>
  <c r="I90" i="7"/>
  <c r="T104" i="7"/>
  <c r="T109" i="7"/>
  <c r="Q125" i="8"/>
  <c r="T160" i="9"/>
  <c r="T159" i="9"/>
  <c r="Q117" i="8"/>
  <c r="T94" i="9"/>
  <c r="S26" i="7"/>
  <c r="S144" i="7"/>
  <c r="J497" i="9"/>
  <c r="Q76" i="8"/>
  <c r="T222" i="8"/>
  <c r="Q124" i="8"/>
  <c r="T743" i="9"/>
  <c r="I163" i="7"/>
  <c r="T230" i="8"/>
  <c r="J224" i="9"/>
  <c r="T290" i="10"/>
  <c r="I425" i="10"/>
  <c r="U743" i="9"/>
  <c r="W107" i="10"/>
  <c r="U739" i="9"/>
  <c r="T321" i="10"/>
  <c r="M67" i="11"/>
  <c r="Q67" i="11" s="1"/>
  <c r="Q66" i="11"/>
  <c r="M87" i="11"/>
  <c r="Q87" i="11" s="1"/>
  <c r="Q86" i="11"/>
  <c r="I18" i="10"/>
  <c r="T385" i="11"/>
  <c r="U731" i="9"/>
  <c r="T739" i="9"/>
  <c r="T107" i="10"/>
  <c r="S538" i="10"/>
  <c r="T720" i="11"/>
  <c r="T726" i="11"/>
  <c r="T198" i="10"/>
  <c r="T477" i="11"/>
  <c r="T507" i="11"/>
  <c r="T523" i="10"/>
  <c r="S524" i="10"/>
  <c r="T144" i="11"/>
  <c r="T204" i="11"/>
  <c r="S523" i="10"/>
  <c r="I291" i="10"/>
  <c r="T294" i="11"/>
  <c r="U294" i="11"/>
  <c r="S5" i="13"/>
  <c r="T538" i="10"/>
  <c r="M81" i="11"/>
  <c r="Q81" i="11" s="1"/>
  <c r="P54" i="10"/>
  <c r="S17" i="10" s="1"/>
  <c r="I424" i="10"/>
  <c r="Q76" i="11"/>
  <c r="M77" i="11"/>
  <c r="Q77" i="11" s="1"/>
  <c r="T524" i="10"/>
  <c r="J205" i="11"/>
  <c r="Q89" i="11"/>
  <c r="J118" i="12"/>
  <c r="I477" i="11"/>
  <c r="U726" i="11"/>
  <c r="U120" i="12"/>
  <c r="T423" i="12"/>
  <c r="Q101" i="11"/>
  <c r="T682" i="11"/>
  <c r="T119" i="12"/>
  <c r="U720" i="11"/>
  <c r="N17" i="12"/>
  <c r="Q17" i="12" s="1"/>
  <c r="Q19" i="12"/>
  <c r="U636" i="12"/>
  <c r="U639" i="12"/>
  <c r="U631" i="12"/>
  <c r="U634" i="12"/>
  <c r="S140" i="13"/>
  <c r="U629" i="12"/>
  <c r="U627" i="12"/>
  <c r="T300" i="12"/>
  <c r="T631" i="12"/>
  <c r="T639" i="12"/>
  <c r="T636" i="12"/>
  <c r="S7" i="13"/>
  <c r="V209" i="12"/>
  <c r="T209" i="12"/>
  <c r="T629" i="12"/>
  <c r="T627" i="12"/>
  <c r="T634" i="12"/>
  <c r="S65" i="15"/>
  <c r="I192" i="14"/>
  <c r="S225" i="14"/>
  <c r="S232" i="13"/>
  <c r="I157" i="15"/>
  <c r="I416" i="13"/>
  <c r="T225" i="14"/>
  <c r="U392" i="12"/>
  <c r="S481" i="13"/>
  <c r="R209" i="14"/>
  <c r="T478" i="13"/>
  <c r="J391" i="12"/>
  <c r="I209" i="14"/>
  <c r="V415" i="13"/>
  <c r="T481" i="13"/>
  <c r="S478" i="13"/>
  <c r="I5" i="14"/>
  <c r="I7" i="15"/>
  <c r="I132" i="14"/>
  <c r="S158" i="16"/>
  <c r="S156" i="15"/>
  <c r="S372" i="15"/>
  <c r="T406" i="15"/>
  <c r="I158" i="16"/>
  <c r="S66" i="16"/>
  <c r="T372" i="15"/>
  <c r="S398" i="15"/>
  <c r="T398" i="15"/>
  <c r="S406" i="15"/>
  <c r="E1126" i="17"/>
  <c r="E1182" i="17"/>
  <c r="J6" i="16"/>
  <c r="S6" i="16"/>
  <c r="E3963" i="17"/>
  <c r="S401" i="16"/>
  <c r="T401" i="16"/>
  <c r="E3948" i="17"/>
  <c r="E1473" i="17"/>
  <c r="E219" i="17"/>
  <c r="E436" i="17"/>
  <c r="E597" i="17"/>
  <c r="E763" i="17"/>
  <c r="E927" i="17"/>
  <c r="E1204" i="17"/>
  <c r="E1226" i="17"/>
  <c r="E1809" i="17"/>
  <c r="E1905" i="17"/>
  <c r="G459" i="17"/>
  <c r="E388" i="17"/>
  <c r="E619" i="17"/>
  <c r="E641" i="17"/>
  <c r="E894" i="17"/>
  <c r="E1485" i="17"/>
  <c r="E1749" i="17"/>
  <c r="E3312" i="17"/>
  <c r="E3396" i="17"/>
  <c r="E3424" i="17"/>
  <c r="E4101" i="17"/>
  <c r="G456" i="17"/>
  <c r="E2227" i="17"/>
  <c r="E3760" i="17"/>
  <c r="E3774" i="17"/>
  <c r="E7623" i="17"/>
  <c r="E110" i="17"/>
  <c r="E328" i="17"/>
  <c r="E774" i="17"/>
  <c r="E818" i="17"/>
  <c r="E1049" i="17"/>
  <c r="E1425" i="17"/>
  <c r="E1689" i="17"/>
  <c r="E2214" i="17"/>
  <c r="E630" i="17"/>
  <c r="E1259" i="17"/>
  <c r="E1521" i="17"/>
  <c r="E2201" i="17"/>
  <c r="E2357" i="17"/>
  <c r="E2513" i="17"/>
  <c r="E2670" i="17"/>
  <c r="E2828" i="17"/>
  <c r="E2984" i="17"/>
  <c r="E4506" i="17"/>
  <c r="E292" i="17"/>
  <c r="G454" i="17"/>
  <c r="E840" i="17"/>
  <c r="E1027" i="17"/>
  <c r="E1281" i="17"/>
  <c r="E1303" i="17"/>
  <c r="E1533" i="17"/>
  <c r="E1593" i="17"/>
  <c r="E1929" i="17"/>
  <c r="E2097" i="17"/>
  <c r="E2188" i="17"/>
  <c r="E2344" i="17"/>
  <c r="G455" i="17"/>
  <c r="E2175" i="17"/>
  <c r="E2331" i="17"/>
  <c r="E3144" i="17"/>
  <c r="E3172" i="17"/>
  <c r="E3186" i="17"/>
  <c r="E3903" i="17"/>
  <c r="E3918" i="17"/>
  <c r="E7013" i="17"/>
  <c r="E7184" i="17"/>
  <c r="E32" i="17"/>
  <c r="E54" i="17"/>
  <c r="E256" i="17"/>
  <c r="E696" i="17"/>
  <c r="E949" i="17"/>
  <c r="E971" i="17"/>
  <c r="E1325" i="17"/>
  <c r="E1509" i="17"/>
  <c r="E1737" i="17"/>
  <c r="E2162" i="17"/>
  <c r="E2318" i="17"/>
  <c r="E4746" i="17"/>
  <c r="E5016" i="17"/>
  <c r="E86" i="17"/>
  <c r="E1833" i="17"/>
  <c r="E2500" i="17"/>
  <c r="E2657" i="17"/>
  <c r="E2815" i="17"/>
  <c r="E2971" i="17"/>
  <c r="E3536" i="17"/>
  <c r="E3550" i="17"/>
  <c r="E3564" i="17"/>
  <c r="E3592" i="17"/>
  <c r="E4071" i="17"/>
  <c r="E4221" i="17"/>
  <c r="E5076" i="17"/>
  <c r="E1821" i="17"/>
  <c r="E1917" i="17"/>
  <c r="E2487" i="17"/>
  <c r="E2644" i="17"/>
  <c r="E2802" i="17"/>
  <c r="E2958" i="17"/>
  <c r="E5166" i="17"/>
  <c r="E5346" i="17"/>
  <c r="E5526" i="17"/>
  <c r="E5706" i="17"/>
  <c r="E5886" i="17"/>
  <c r="E6066" i="17"/>
  <c r="E7281" i="17"/>
  <c r="E7338" i="17"/>
  <c r="E1016" i="17"/>
  <c r="E1093" i="17"/>
  <c r="E1436" i="17"/>
  <c r="E1437" i="17" s="1"/>
  <c r="E1557" i="17"/>
  <c r="E1677" i="17"/>
  <c r="E2061" i="17"/>
  <c r="E2422" i="17"/>
  <c r="E2579" i="17"/>
  <c r="E2736" i="17"/>
  <c r="E2893" i="17"/>
  <c r="E3049" i="17"/>
  <c r="E3284" i="17"/>
  <c r="E3298" i="17"/>
  <c r="E4791" i="17"/>
  <c r="E8345" i="17"/>
  <c r="E938" i="17"/>
  <c r="E2409" i="17"/>
  <c r="E2566" i="17"/>
  <c r="E2723" i="17"/>
  <c r="E2880" i="17"/>
  <c r="E3036" i="17"/>
  <c r="E3340" i="17"/>
  <c r="E3354" i="17"/>
  <c r="E3368" i="17"/>
  <c r="E3382" i="17"/>
  <c r="E4009" i="17"/>
  <c r="E4146" i="17"/>
  <c r="E5121" i="17"/>
  <c r="E6340" i="17"/>
  <c r="E6556" i="17"/>
  <c r="E6773" i="17"/>
  <c r="E8193" i="17"/>
  <c r="E8250" i="17"/>
  <c r="E862" i="17"/>
  <c r="E1392" i="17"/>
  <c r="E1545" i="17"/>
  <c r="E1965" i="17"/>
  <c r="E2396" i="17"/>
  <c r="E2553" i="17"/>
  <c r="E2710" i="17"/>
  <c r="E2867" i="17"/>
  <c r="E3023" i="17"/>
  <c r="E3410" i="17"/>
  <c r="E3873" i="17"/>
  <c r="E4326" i="17"/>
  <c r="E4341" i="17"/>
  <c r="E4476" i="17"/>
  <c r="E4821" i="17"/>
  <c r="E8478" i="17"/>
  <c r="E8535" i="17"/>
  <c r="E884" i="17"/>
  <c r="E1953" i="17"/>
  <c r="E2383" i="17"/>
  <c r="E2540" i="17"/>
  <c r="E2697" i="17"/>
  <c r="E2854" i="17"/>
  <c r="E3010" i="17"/>
  <c r="E3438" i="17"/>
  <c r="E7756" i="17"/>
  <c r="E730" i="17"/>
  <c r="E807" i="17"/>
  <c r="E1941" i="17"/>
  <c r="E2025" i="17"/>
  <c r="E2370" i="17"/>
  <c r="E2526" i="17"/>
  <c r="E2684" i="17"/>
  <c r="E2841" i="17"/>
  <c r="E2997" i="17"/>
  <c r="E4191" i="17"/>
  <c r="E4356" i="17"/>
  <c r="E4671" i="17"/>
  <c r="E8098" i="17"/>
  <c r="E8630" i="17"/>
  <c r="E7051" i="17"/>
  <c r="E7108" i="17"/>
  <c r="E7965" i="17"/>
  <c r="E8022" i="17"/>
  <c r="E3830" i="17"/>
  <c r="E4596" i="17"/>
  <c r="E4611" i="17"/>
  <c r="E4761" i="17"/>
  <c r="E4911" i="17"/>
  <c r="E7222" i="17"/>
  <c r="E7813" i="17"/>
  <c r="E8136" i="17"/>
  <c r="E4491" i="17"/>
  <c r="E4641" i="17"/>
  <c r="E5106" i="17"/>
  <c r="E5286" i="17"/>
  <c r="E5466" i="17"/>
  <c r="E5646" i="17"/>
  <c r="E5826" i="17"/>
  <c r="E6006" i="17"/>
  <c r="E7127" i="17"/>
  <c r="E7452" i="17"/>
  <c r="E8041" i="17"/>
  <c r="E8364" i="17"/>
  <c r="E3494" i="17"/>
  <c r="E3888" i="17"/>
  <c r="E4116" i="17"/>
  <c r="E4656" i="17"/>
  <c r="E4956" i="17"/>
  <c r="E6194" i="17"/>
  <c r="E6266" i="17"/>
  <c r="E6412" i="17"/>
  <c r="E6484" i="17"/>
  <c r="E6628" i="17"/>
  <c r="E6700" i="17"/>
  <c r="E6845" i="17"/>
  <c r="E6918" i="17"/>
  <c r="E7070" i="17"/>
  <c r="E7661" i="17"/>
  <c r="E7832" i="17"/>
  <c r="E7984" i="17"/>
  <c r="E8573" i="17"/>
  <c r="E1989" i="17"/>
  <c r="E3326" i="17"/>
  <c r="E4386" i="17"/>
  <c r="E4836" i="17"/>
  <c r="E5046" i="17"/>
  <c r="E5211" i="17"/>
  <c r="E5391" i="17"/>
  <c r="E5571" i="17"/>
  <c r="E5751" i="17"/>
  <c r="E5931" i="17"/>
  <c r="E6111" i="17"/>
  <c r="E7357" i="17"/>
  <c r="E7680" i="17"/>
  <c r="E8269" i="17"/>
  <c r="E8592" i="17"/>
  <c r="E3746" i="17"/>
  <c r="E4026" i="17"/>
  <c r="E4401" i="17"/>
  <c r="E4686" i="17"/>
  <c r="E4701" i="17"/>
  <c r="E4851" i="17"/>
  <c r="E5136" i="17"/>
  <c r="E5226" i="17"/>
  <c r="E5316" i="17"/>
  <c r="E5406" i="17"/>
  <c r="E5496" i="17"/>
  <c r="E5586" i="17"/>
  <c r="E5676" i="17"/>
  <c r="E5766" i="17"/>
  <c r="E5856" i="17"/>
  <c r="E5946" i="17"/>
  <c r="E6036" i="17"/>
  <c r="E6126" i="17"/>
  <c r="E6212" i="17"/>
  <c r="E6358" i="17"/>
  <c r="E6430" i="17"/>
  <c r="E6574" i="17"/>
  <c r="E6646" i="17"/>
  <c r="E6791" i="17"/>
  <c r="E6863" i="17"/>
  <c r="E6975" i="17"/>
  <c r="E7146" i="17"/>
  <c r="E7300" i="17"/>
  <c r="E7889" i="17"/>
  <c r="E8060" i="17"/>
  <c r="E8212" i="17"/>
  <c r="E1845" i="17"/>
  <c r="E3158" i="17"/>
  <c r="E4041" i="17"/>
  <c r="E4161" i="17"/>
  <c r="E4551" i="17"/>
  <c r="E5061" i="17"/>
  <c r="E6284" i="17"/>
  <c r="E6502" i="17"/>
  <c r="E6718" i="17"/>
  <c r="E6937" i="17"/>
  <c r="E7089" i="17"/>
  <c r="E7737" i="17"/>
  <c r="E7794" i="17"/>
  <c r="E7851" i="17"/>
  <c r="E8003" i="17"/>
  <c r="E8649" i="17"/>
  <c r="E8706" i="17"/>
  <c r="E3578" i="17"/>
  <c r="E3933" i="17"/>
  <c r="E4416" i="17"/>
  <c r="E4431" i="17"/>
  <c r="E4566" i="17"/>
  <c r="E4866" i="17"/>
  <c r="E4881" i="17"/>
  <c r="E4986" i="17"/>
  <c r="E5241" i="17"/>
  <c r="E5421" i="17"/>
  <c r="E5601" i="17"/>
  <c r="E5781" i="17"/>
  <c r="E5961" i="17"/>
  <c r="E6142" i="17"/>
  <c r="E6994" i="17"/>
  <c r="E7585" i="17"/>
  <c r="E7908" i="17"/>
  <c r="E8497" i="17"/>
  <c r="J206" i="3" l="1"/>
  <c r="J40" i="3"/>
  <c r="U781" i="11"/>
  <c r="U731" i="12"/>
  <c r="S13" i="12"/>
  <c r="V931" i="11"/>
  <c r="U519" i="15"/>
  <c r="V892" i="1"/>
  <c r="V849" i="1"/>
  <c r="U602" i="15"/>
  <c r="T286" i="7"/>
  <c r="U17" i="10"/>
  <c r="P90" i="2"/>
  <c r="O91" i="2"/>
  <c r="M92" i="2" s="1"/>
  <c r="P92" i="2" s="1"/>
  <c r="P91" i="2" l="1"/>
  <c r="Q1137" i="11" l="1"/>
  <c r="S1207" i="11" l="1"/>
  <c r="S1299" i="11"/>
  <c r="U1300" i="11" s="1"/>
</calcChain>
</file>

<file path=xl/sharedStrings.xml><?xml version="1.0" encoding="utf-8"?>
<sst xmlns="http://schemas.openxmlformats.org/spreadsheetml/2006/main" count="14901" uniqueCount="1887">
  <si>
    <t>VENUS  SINKO 9O KVA</t>
  </si>
  <si>
    <t>Supply information (400Litres)</t>
  </si>
  <si>
    <t>S/N</t>
  </si>
  <si>
    <t>Running hours (HRS)</t>
  </si>
  <si>
    <t>Start</t>
  </si>
  <si>
    <t>Inseption Readings</t>
  </si>
  <si>
    <t>Inception Date</t>
  </si>
  <si>
    <t xml:space="preserve">Closing Reading </t>
  </si>
  <si>
    <t>Closing Date</t>
  </si>
  <si>
    <t>Hours used</t>
  </si>
  <si>
    <t>Number of Starts</t>
  </si>
  <si>
    <t>Date</t>
  </si>
  <si>
    <t>Opening stock</t>
  </si>
  <si>
    <t>Quantity supplied</t>
  </si>
  <si>
    <t>Closing stock</t>
  </si>
  <si>
    <t>Percentage</t>
  </si>
  <si>
    <t>Diesel Consumed</t>
  </si>
  <si>
    <t>Comments</t>
  </si>
  <si>
    <t>N760/Ltr</t>
  </si>
  <si>
    <t>N750/Ltr</t>
  </si>
  <si>
    <t>short of 30L</t>
  </si>
  <si>
    <t>Issues</t>
  </si>
  <si>
    <t>******</t>
  </si>
  <si>
    <t>******PM</t>
  </si>
  <si>
    <t>****** LOL</t>
  </si>
  <si>
    <t>***** 53mins? PM</t>
  </si>
  <si>
    <t>Venus batter had some issues and as such didn't show the readings at the time when it was needed</t>
  </si>
  <si>
    <t>made a mistake with the hours 4 instead of 12</t>
  </si>
  <si>
    <t>210 litres received and added to the small gen</t>
  </si>
  <si>
    <t>180L supplied, in the reserve</t>
  </si>
  <si>
    <t>*** seems okay but will observe tommorow</t>
  </si>
  <si>
    <t>higher than expected but will leave due to yesterday being much lower than expected</t>
  </si>
  <si>
    <t>30L more</t>
  </si>
  <si>
    <t>150L received from Libreville for Venus Big Gen</t>
  </si>
  <si>
    <t>Generator Faulty</t>
  </si>
  <si>
    <t>77L added. 280L received from 365. 210L added. Diesel Reserve = 70L</t>
  </si>
  <si>
    <t>7LTRS per hour</t>
  </si>
  <si>
    <t>168 LTRS for 24 hours</t>
  </si>
  <si>
    <t xml:space="preserve"> </t>
  </si>
  <si>
    <t>VENUS  CUMMINS 35O KVA</t>
  </si>
  <si>
    <t>Supply information (600 Litres capacity)</t>
  </si>
  <si>
    <t>Inception Readings</t>
  </si>
  <si>
    <t xml:space="preserve"> Diesel Consumed</t>
  </si>
  <si>
    <t>30ltrs</t>
  </si>
  <si>
    <t>20L in reserve.</t>
  </si>
  <si>
    <t>360L received. 300L added. Diesel Reserve = 80L</t>
  </si>
  <si>
    <t>16.09LTRS per hour</t>
  </si>
  <si>
    <t>70L added. 300L received. 300L added.</t>
  </si>
  <si>
    <t>Estimated Diesel Received from the Venus small Gen based on the before and after pictures. 206.25LTRS. However, the diesel transferred on the small Gen was 193.68LTRS. So the midpoint of both figures would be used for the official top-up to the Big Generator.</t>
  </si>
  <si>
    <t>APRIL MIKANO 15 KVA</t>
  </si>
  <si>
    <t>Supply information (100 Litres capacity)</t>
  </si>
  <si>
    <t>20Liters reserve</t>
  </si>
  <si>
    <t>APRIL (NEW)  200 KVA CUMMINGS</t>
  </si>
  <si>
    <t>Supply information (600litres)</t>
  </si>
  <si>
    <t>Quality supplied (LTRS)</t>
  </si>
  <si>
    <t>270 Litres added to April Small Gen from Reserve. Current Reserve Capacity = 290 Litres.</t>
  </si>
  <si>
    <t>***</t>
  </si>
  <si>
    <t>240 Litres added to April Small Gen from Reserve. 50 Litres added to April Big Gen from Reserve. Current Reserve Capacity = 0 Litres.</t>
  </si>
  <si>
    <t>560 litres received in April. 230 litres drum(1), 60 litres keg(1), 30 litres keg(9)</t>
  </si>
  <si>
    <t>270 Litres added to April Small Gen from Reserve. Current Reserve Capacity = 290 Litres [230litre drum(1), 60litre keg(1).</t>
  </si>
  <si>
    <t>290 Litres added to April Small Gen from Reserve. Current Reserve Capacity = 0 Litres.</t>
  </si>
  <si>
    <t>550 litres received in April. 230 litres drum(1)[220 litres], 60 litres keg(1), 30 litres keg(9)</t>
  </si>
  <si>
    <t>270 Litres added to April Small Gen from Reserve. Current Reserve Capacity = 280 Litres(230litre drum[220 litres], 60litre keg).</t>
  </si>
  <si>
    <t>250 Litres added to April Small Gen from Reserve. 30 Litres added to April Big Gen fro Reserve. Current Reserve Capacity = 0</t>
  </si>
  <si>
    <t>330 Litres added to April Big Gen from Reserve. Current Reserve Capacity = 230 litres</t>
  </si>
  <si>
    <t>Moved to Asokoro</t>
  </si>
  <si>
    <t>ASOKORO  200 KVA CUMMINGS</t>
  </si>
  <si>
    <t>Generator had bad diesel. Demobilized</t>
  </si>
  <si>
    <t xml:space="preserve">Diesel drained out due to bad diesel. </t>
  </si>
  <si>
    <t>Closing stock assumed. No pictures</t>
  </si>
  <si>
    <t>april</t>
  </si>
  <si>
    <t>estimated 100 litres drained from the big gen to the small gen</t>
  </si>
  <si>
    <t>390L received, 300 added. Diesel Reserve = 90L</t>
  </si>
  <si>
    <t>**** issue with supply 240L added by calibration before/afetr checks but 300L added as confirmed by the facility officer</t>
  </si>
  <si>
    <t>30L from Niche</t>
  </si>
  <si>
    <t>240L from 365</t>
  </si>
  <si>
    <t>Diesel Reserve = 75L</t>
  </si>
  <si>
    <t>30L in the reserve</t>
  </si>
  <si>
    <t>45L added</t>
  </si>
  <si>
    <t>300L received. 210L added. Diesel Reserve = 90L</t>
  </si>
  <si>
    <t>Battery Issues with the Gen. Unable to display current readings. The readings of yesterday has been used and assumed for today.</t>
  </si>
  <si>
    <t>300L received.</t>
  </si>
  <si>
    <t>over the two days the diesel usage higher than expected around 25 litres compared to the monthly run rate for May</t>
  </si>
  <si>
    <t>60L received from Niche</t>
  </si>
  <si>
    <t>300L received. 210L added. 90L remaining in the reserve.</t>
  </si>
  <si>
    <t>60L added. 240L added received from 365. 240L added.</t>
  </si>
  <si>
    <t>300L received from 365. 60L in the reserve.</t>
  </si>
  <si>
    <t>TRANQUILLO MIKANO 15 KVA</t>
  </si>
  <si>
    <t>30 and 60 litres added</t>
  </si>
  <si>
    <t>Faulty Generator</t>
  </si>
  <si>
    <t>Diesel Drained by Gideon to the big Gen (estimated 100 litres)</t>
  </si>
  <si>
    <t>APRIL (NEW)  90 KVA CUMMINGS</t>
  </si>
  <si>
    <t>in between 5 and 6</t>
  </si>
  <si>
    <t>at the top end of 1</t>
  </si>
  <si>
    <t>empty | lower part of zero</t>
  </si>
  <si>
    <t>270 Litres added to April Big Gen from Reserve. Current Reserve Capacity = 290 litres</t>
  </si>
  <si>
    <t>290 Litres added to April Small Gen from Reserve. Current Reserve Capacity = 0 litres</t>
  </si>
  <si>
    <t>40 litres added to April Small Gen from Reserve. Remaining Capacity = 515 litres [230 litres drum(1), 60 litres keg(1), 30 litres keg(8.5)]</t>
  </si>
  <si>
    <t>*****</t>
  </si>
  <si>
    <t>163 litres added to April Small Gen from Reserve. Remaining Capacity = 350 litres [230 litres drum(1), 60 litres keg(1), 30 litres keg(3)]</t>
  </si>
  <si>
    <t>210 litres added to April Big Gen from Reserve. Remaining Capacity = 140 litres [230 litres drum(140 L)]</t>
  </si>
  <si>
    <t>Supposed 140 litres added to April Small Gen from Reserve. However, from the calculations 140 litres did not enter the generator, it was 103 litres. 37 litres unaccounted for.  Remaining Capacity = 0 litres</t>
  </si>
  <si>
    <t>260 litres added to April Big Gen(8 30ltr kegs and half 30 ltr keg plus 5 ltrs), 145 litres added to April Small Gen. Reserve Capacity = 230L(1) [65 ltrs normal from our supply, plus 40 ltrs assumed missing from Monday plus 30 ltrs from nowhere]</t>
  </si>
  <si>
    <t>135 litres added to April Small Gen. Gauge Complete with the 30litres from before. Diesel Reserve = 0</t>
  </si>
  <si>
    <t>330 litres received at April.</t>
  </si>
  <si>
    <t>150 litres added to April Small Gen. Diesel Reserve = 180 litres</t>
  </si>
  <si>
    <t>120 litres added to April Small Gen. Diesel Reserve = 60 litres</t>
  </si>
  <si>
    <t xml:space="preserve">500 litres received. Supply Breakdown: 30L (9), 230L(1). Diesel reserve breakdown: 230L(1), 60L(1), 30L(9) </t>
  </si>
  <si>
    <t>110 litres added to April Small Gen. Diesel Reserve = 450 litres</t>
  </si>
  <si>
    <t>180 litres taken to Bauhaus. Diesel Reserve = 270 litres</t>
  </si>
  <si>
    <t>60 litres added to the small gen. Calibration confirms 50 litres not 60. Diesel Reserve = 220</t>
  </si>
  <si>
    <t>120 litres added to the small gen. Diesel Reserve = 100</t>
  </si>
  <si>
    <t>180 litres returned from Seun. Diesel Reserve = 280 litres</t>
  </si>
  <si>
    <t>200 litres added to the small gen. Diesel Reserve = 80. Diesel Reserve confirmed by Osazee = 90 litres (three 30-litre kegs)</t>
  </si>
  <si>
    <t>90 litres added into the small gen. Diesel Reserve = 0</t>
  </si>
  <si>
    <t>300 litres supplied. Diesle Reserve = 300litres</t>
  </si>
  <si>
    <t>255 litres added into the small gen. Diesel Reserve = 45</t>
  </si>
  <si>
    <t>270 litres received. Diesel Reserve = 315</t>
  </si>
  <si>
    <t>60 litres added to the Big Gen. Diesel Reserve = 255</t>
  </si>
  <si>
    <t>90 litres added to the Big Gen. Diesel Reserve = 165</t>
  </si>
  <si>
    <t>150 litres added to the small Gen. Diesel Reserve = 15</t>
  </si>
  <si>
    <t>15 litres added to the small Gen. Diesel reserve = 0</t>
  </si>
  <si>
    <t>300 litres received at April</t>
  </si>
  <si>
    <t>170 litres added to the small gen. Diesel Reserve = 150litres</t>
  </si>
  <si>
    <t>150 litres added to the small gen. Diesel reserve = 0</t>
  </si>
  <si>
    <t>150 litres received. Diesel reserve = 150</t>
  </si>
  <si>
    <t>140 litres received from Libreville for the small Gen</t>
  </si>
  <si>
    <t>200L received. Diesel Reserve = 200L</t>
  </si>
  <si>
    <t>140L added to the small Gen. Diesel Reserve = 60L</t>
  </si>
  <si>
    <t>60 litres added to the small Gen. Diesel reserve = 0.</t>
  </si>
  <si>
    <t>150L added to the small Gen at April. Diesel Reserve = 50L</t>
  </si>
  <si>
    <t>50litres added. Diesel Reserve = 0</t>
  </si>
  <si>
    <t>100 litres recived to the small Gen</t>
  </si>
  <si>
    <t>200L received. 120L added to the small Gen. Diesel Reserve = 80L</t>
  </si>
  <si>
    <t>210L received and added into the small Gen. Diesel Reserve = 0</t>
  </si>
  <si>
    <t>40L received from Libreville. 30L received. Total Reserve = 70L</t>
  </si>
  <si>
    <t>70L added to the small Gen</t>
  </si>
  <si>
    <t>330L received. 180L added to the Gen. 60L sent to Libreville. Diesel Reserve = 90L</t>
  </si>
  <si>
    <t>100L received from Libreville</t>
  </si>
  <si>
    <t>300L received, 90L moved to Tranquillo, 160L added to the small Gen, 50L added to the Big Gen</t>
  </si>
  <si>
    <t>100L added</t>
  </si>
  <si>
    <t>30L added just after the readings were taken</t>
  </si>
  <si>
    <t>240L received, 90L added into the Gen. 150L left in the reserve</t>
  </si>
  <si>
    <t>90 litres moved to Xii-Lungi. Diesel reserve = 60L</t>
  </si>
  <si>
    <t>60L added</t>
  </si>
  <si>
    <t>300L received. 60L added, 240L remaining</t>
  </si>
  <si>
    <t>240L added</t>
  </si>
  <si>
    <t>90L received</t>
  </si>
  <si>
    <t>90L added</t>
  </si>
  <si>
    <t>60L received</t>
  </si>
  <si>
    <t>150L added</t>
  </si>
  <si>
    <t>Diesel Reserve = 11kegs (330L)</t>
  </si>
  <si>
    <t>150L moved to Tranquillo. Diesel Reserve = 180L</t>
  </si>
  <si>
    <t>210L added. Diesel Reserve = 90L</t>
  </si>
  <si>
    <t>270L left in the reserve</t>
  </si>
  <si>
    <t>150L left in the reserve | 60L moved to Bauhaus. Diesel Reserve = 90L</t>
  </si>
  <si>
    <t xml:space="preserve">150L added. 30L in the reserve. </t>
  </si>
  <si>
    <t>30L added. Reserve = 0</t>
  </si>
  <si>
    <t>360L received. 150L in the small Gen. 30L added to the big Gen. 180L left in the reserve.</t>
  </si>
  <si>
    <t>April Reserve = 240L</t>
  </si>
  <si>
    <t>90L added, and another 90L added. 60L left in Diesel Reserve.</t>
  </si>
  <si>
    <t>90L received from Libreville.</t>
  </si>
  <si>
    <t>60L received from Xii-Lungi.</t>
  </si>
  <si>
    <t>120L received from 365. 120L added</t>
  </si>
  <si>
    <t>4 kegs added, from the drum. Although confirmation from Mr Lucky was 3 and half kegs, turned form the Drum. Diesel Reserve = 180L</t>
  </si>
  <si>
    <t>120L added. Diesel Reserve = 60L</t>
  </si>
  <si>
    <t>60L added. 325L received from 365. 145L added to the Gen. Diesel Reserve = 180L</t>
  </si>
  <si>
    <t>180L added. 450L received. 120L added. Diesel Reserve = 330L</t>
  </si>
  <si>
    <t>120L added. Diesel Reserve = 210L</t>
  </si>
  <si>
    <t>60L added. 300L received. 150L added. 150L in the reserve</t>
  </si>
  <si>
    <t>90L added. 60L in the reserve. 30L received from Libreville. 90L added to the Generator.</t>
  </si>
  <si>
    <t>90L added. 120L added.</t>
  </si>
  <si>
    <t>375L received from 365. 90L added to the small Gen. Diesel Reserve = 285L</t>
  </si>
  <si>
    <t>180L added. 460L received from 365. 120L added. Diesel Reserve = 340L.</t>
  </si>
  <si>
    <t>300L supplied to April</t>
  </si>
  <si>
    <t>100L added. 60L remaining in the reserve.</t>
  </si>
  <si>
    <t>90L added. Diesel Reserve = 300L</t>
  </si>
  <si>
    <t>120L added. Diesel Reserve = 180L</t>
  </si>
  <si>
    <t>APRIL MIKANO 25O KVA</t>
  </si>
  <si>
    <t>N760/ltr</t>
  </si>
  <si>
    <t>N750/ltr</t>
  </si>
  <si>
    <t>N800/ltr</t>
  </si>
  <si>
    <t>****** Gauge Misbehaving</t>
  </si>
  <si>
    <t>230 Litres added to April Big Gen from Reserve. Current Reserve Capacity = 0 litres</t>
  </si>
  <si>
    <t>45 litres added to April Small Gen from Reserve. Remaining Capacity = 515 litres [230 litres drum(1), 60 litres keg(1), 30 litres keg(8.5)]</t>
  </si>
  <si>
    <t>15 litres added to the small gen. Diesel Reserve = 0</t>
  </si>
  <si>
    <t>90L added to Gen. Gauge not good, reading wrongly.</t>
  </si>
  <si>
    <t>Gauge changed, calibration needed</t>
  </si>
  <si>
    <t>60L added, 30L added.</t>
  </si>
  <si>
    <t>VALLEY MIKANO 15O KVA</t>
  </si>
  <si>
    <t>Supply information (Litres)</t>
  </si>
  <si>
    <t>N770/Ltr</t>
  </si>
  <si>
    <t>N755/Ltr</t>
  </si>
  <si>
    <t>N820/ltr</t>
  </si>
  <si>
    <t>N780/ltr(100ltrs missing)</t>
  </si>
  <si>
    <t>Confirmation by Emmanuel</t>
  </si>
  <si>
    <t>Calculated Closing Stock done by Emmanuel to balance with what Gideon saw</t>
  </si>
  <si>
    <t>Gideon confirmed this supply in kegs</t>
  </si>
  <si>
    <t>Run - Hours increased without the start increasing</t>
  </si>
  <si>
    <t>NICHE JMG 6O KVA</t>
  </si>
  <si>
    <t>Supply information (126 Litres Generator Capacity)</t>
  </si>
  <si>
    <t>Quantity supplied (LTRS)</t>
  </si>
  <si>
    <t xml:space="preserve">Closing stock </t>
  </si>
  <si>
    <t>New Calibration</t>
  </si>
  <si>
    <t>New</t>
  </si>
  <si>
    <t>328litres left</t>
  </si>
  <si>
    <t>208litres left</t>
  </si>
  <si>
    <t>103litres left</t>
  </si>
  <si>
    <t>283litres left</t>
  </si>
  <si>
    <t>163litres left</t>
  </si>
  <si>
    <t>450+43litres left</t>
  </si>
  <si>
    <t>373litres left</t>
  </si>
  <si>
    <t>268litres left</t>
  </si>
  <si>
    <t>178litres left</t>
  </si>
  <si>
    <t>178+300= 478</t>
  </si>
  <si>
    <t>60litres left</t>
  </si>
  <si>
    <t>470litres left</t>
  </si>
  <si>
    <t>365litres left</t>
  </si>
  <si>
    <t>245litres left</t>
  </si>
  <si>
    <t>140litres left</t>
  </si>
  <si>
    <t>20litres left</t>
  </si>
  <si>
    <t>340litres left</t>
  </si>
  <si>
    <t>220litres left</t>
  </si>
  <si>
    <t>100litres left</t>
  </si>
  <si>
    <t>0litres left</t>
  </si>
  <si>
    <t>460litres left</t>
  </si>
  <si>
    <t>232litres left</t>
  </si>
  <si>
    <t>112litres left</t>
  </si>
  <si>
    <t>352litres left</t>
  </si>
  <si>
    <t>106litres left</t>
  </si>
  <si>
    <t>6litres left</t>
  </si>
  <si>
    <t>234litres left</t>
  </si>
  <si>
    <t>108litres left</t>
  </si>
  <si>
    <t xml:space="preserve">0litres left </t>
  </si>
  <si>
    <t>334litres left</t>
  </si>
  <si>
    <t>460 litres received (((460-70) + 208) = external tank(598)) my understanding of this</t>
  </si>
  <si>
    <t>Clarified: 460 Litres remaining ([230 L x 2])</t>
  </si>
  <si>
    <t>120 Litres added to Niche from Reserve. Current Remaining Reserve Capacity = 340 Litres.</t>
  </si>
  <si>
    <t>120 Litres added to Niche from Reserve. Current Remaining Reserve Capacity = 220 Litres</t>
  </si>
  <si>
    <t>****** PM</t>
  </si>
  <si>
    <t>120 Litres added to Niche from Reserve. Current Remaining Reserve Capacity = 100 Litres.</t>
  </si>
  <si>
    <t>***** More than 100 litres is belived to have entered the tank, because the gauge was full</t>
  </si>
  <si>
    <t>100 Litres added to Niche from Reserve. Current Remaining Reserve Capacity = 0 Litres.</t>
  </si>
  <si>
    <t>460 litres received in April. 230 litres drum(2). Diesel Remaining Capacity = 460 litres</t>
  </si>
  <si>
    <t>108 Litres added to Niche from Reserve. Current Remaining Reserve Capacity = 352 Litres [230L(1), 230L(122L)].</t>
  </si>
  <si>
    <t>122 Litres added to Niche from Reserve. Current Remaining Reserve Capacity = 230 Litres [230L(1)].</t>
  </si>
  <si>
    <t>90 Litres added to Niche from Reserve. Current Remaining Reserve Capacity = 140 Litres [140L(1)].</t>
  </si>
  <si>
    <t>320 litres received in April. 230 litres drum(2). Diesel Remaining Capacity = 460 litres</t>
  </si>
  <si>
    <t>122 Litres added to Niche from Reserve. Current Remaining Reserve Capacity = 230 Litres [230L(1), 230L(14L)].</t>
  </si>
  <si>
    <t>180 litres sent to April to Augument for Diesel taken to Bauhaus earlier. Due to the size of the kegs, it is estimated that around 190 litres not 180 was sent to April. The an estimated 25 litres was lost during the process of transferring the diesel. Current Diesel reserve at Niche is around 15 litres(14 litres measured)</t>
  </si>
  <si>
    <t>460 litres received in Niche. 230 litres drum(2). Diesel Remaining Capacity = 460 litres</t>
  </si>
  <si>
    <t>108 litres added. Diesel Reserve = 352 litres</t>
  </si>
  <si>
    <t>122 litres added. Diesel Reserve = 230 litres</t>
  </si>
  <si>
    <t>120 litres added. Diesel Reserve = 110</t>
  </si>
  <si>
    <t>150 litres received. Diesel Reserve = 260 litres</t>
  </si>
  <si>
    <t>120 litres added. Diesel reserve = 140 litres</t>
  </si>
  <si>
    <t>122 litres added. Diesel Reserve = 18 litres</t>
  </si>
  <si>
    <t>30L receieved. Total Reserve = 48 litres</t>
  </si>
  <si>
    <t>200L received in the drum</t>
  </si>
  <si>
    <t>120L added. Diesel Reserve = 80</t>
  </si>
  <si>
    <t>120L received. Diesel Reserve = 120L</t>
  </si>
  <si>
    <t>120L added</t>
  </si>
  <si>
    <t>300L receieved. Diesel Reserve = 300L</t>
  </si>
  <si>
    <t>Diesel Reserve = 60L</t>
  </si>
  <si>
    <t>30L received. Diesel Reserve = 90L</t>
  </si>
  <si>
    <t>90L received. Diesel Reserve = 120L. Bad Diesel 60L due to mix</t>
  </si>
  <si>
    <t>150L receieved. 120L added. Diesel Reserve = 120L</t>
  </si>
  <si>
    <t>180L received. Diesel Reserve = 180</t>
  </si>
  <si>
    <t>120L added. 60L in the reserve</t>
  </si>
  <si>
    <t>120L received. Diesel Reserve = 180L</t>
  </si>
  <si>
    <t>30L moved to Tranquillo. Diesel Reserve = 30L</t>
  </si>
  <si>
    <t>180L received. Diesel Reserve = 260L</t>
  </si>
  <si>
    <t>120L added. Diesel Reserve = 140L</t>
  </si>
  <si>
    <t>60L moved to Tranquillo</t>
  </si>
  <si>
    <t/>
  </si>
  <si>
    <t>XII LUNGI DEMBA 5O KVA</t>
  </si>
  <si>
    <t>Supply information (130 Litres capacity)</t>
  </si>
  <si>
    <t>Closing stock 130Ltrs</t>
  </si>
  <si>
    <t>Closing Stock 230Ltrs</t>
  </si>
  <si>
    <t xml:space="preserve">120LITRES </t>
  </si>
  <si>
    <t>CAPACITY</t>
  </si>
  <si>
    <t>222HOURS SINCE MARCH</t>
  </si>
  <si>
    <t>60 Litres added to April Small Gen from Reserve. Current Reserve Capacity = 55 Litres.</t>
  </si>
  <si>
    <t>20 Litres added to April Small Gen from Reserve. Current Reserve Capacity = 35 Litres.</t>
  </si>
  <si>
    <t>A little bit of the diesel had leaked previously from the 60 litre keg, necessitating the switch to two 30litre kegs. Uncertain on the amount of diesel that was turned into the generator</t>
  </si>
  <si>
    <t>35 Litres added to April Small Gen from Reserve. Current Reserve Capacity = 0 Litres.</t>
  </si>
  <si>
    <t>A 30 litre keg was emptied into the Generator. However, it seems to be more than 30, hence the 35</t>
  </si>
  <si>
    <t>******* PM</t>
  </si>
  <si>
    <t>So far everything seems to be balancing with the 55 litres that was previously remaining and the diesel gauge, over the two day period.</t>
  </si>
  <si>
    <t>300 litres received in Xii Lungi. 60 litres keg(2), 30 litres keg(6)</t>
  </si>
  <si>
    <t>120 Litres added to Xii Lungi from Reserve. Current Reserve Capacity = 180 Litres [60 litre keg(1), 30 litre keg(4)].</t>
  </si>
  <si>
    <t>30 Litres added to Xii Lungi from Reserve. Current Reserve Capacity = 180 Litres [60 litre keg(1), 30 litre keg(3)].</t>
  </si>
  <si>
    <t>30 Litres added to Xii Lungi from Reserve. Current Reserve Capacity = 120 Litres [60 litre keg(1), 30 litre keg(1, 0.5)].</t>
  </si>
  <si>
    <t>30 Litres added to Xii Lungi from Reserve. Current Reserve Capacity = 75 Litres [60 litre keg(1), 30 litre keg(0.5)]. 30ltr keg wasn't complete, due to movement to Osazee hence the 25litres</t>
  </si>
  <si>
    <t>60 Litres added to Xii Lungi from Reserve. Current Reserve Capacity = 15 Litres [30 litre keg(0.5)].</t>
  </si>
  <si>
    <t>300 litres received. Diesel Reserve = 300 litres. 130 litres for what we were owed from before through Valley shortage and new 170 litres to be paid for.</t>
  </si>
  <si>
    <t>30 litres added. Diesel Reserve = 270 litres</t>
  </si>
  <si>
    <t>30 litres added. Diesel Reserve = 240 litres</t>
  </si>
  <si>
    <t>Diesel Reserve Reconfirmed = 245 litres</t>
  </si>
  <si>
    <t>60 litres added. Diesel reserve = 185 litres</t>
  </si>
  <si>
    <t>48 litres added. Estimated 12 litres lost due to diesel leakage from the keg. Diesel Reserve = 125 litres</t>
  </si>
  <si>
    <t>60 litres added. Diesel reserve = 65litres</t>
  </si>
  <si>
    <t>90 litres added(confirmed by the calibration pictures). Diesel Reserve = 0</t>
  </si>
  <si>
    <t>calibration pictures confirm the total diesel added to the gen since the day of the leakage is 198litres, which is a bit strange as the total expected diesel was supposed to be less than 185litres</t>
  </si>
  <si>
    <t>90 litres received from April. 60 litres added to the gen. Diesel Reserve = 30litres</t>
  </si>
  <si>
    <t>300L received. 90L returened to April. 60L added to the Gen. Diesel Reserve = 150L</t>
  </si>
  <si>
    <t>60L taken to April</t>
  </si>
  <si>
    <t>60L added. Diesel Reserve = 90L</t>
  </si>
  <si>
    <t>60L added. Diesel Reserve = 30L</t>
  </si>
  <si>
    <t>30L added. Diesel Reserve = 0L</t>
  </si>
  <si>
    <t>30L received from Libreville</t>
  </si>
  <si>
    <t>150L added to the reserve. Diesel Reserve = 150L</t>
  </si>
  <si>
    <t>150L Supplied</t>
  </si>
  <si>
    <t>60L moved from Xii-Lungi to April. Confirmation on May 15, 2024</t>
  </si>
  <si>
    <t>295L supplied. Approx 300L. Some diesel left in the drum.</t>
  </si>
  <si>
    <t>20L supplied</t>
  </si>
  <si>
    <t>60L added. 185L remaining.</t>
  </si>
  <si>
    <t>Estimated 40L lost during Generator Water Issues</t>
  </si>
  <si>
    <t>60L added. 125L remaining. Estimated 35L lost due to water found in Diesel. Current Real Reserve = 90L</t>
  </si>
  <si>
    <t>60L added. Diesel Reserve = 30L. 30L moved to Libreville. Diesel Reserve = 0L</t>
  </si>
  <si>
    <t>210L received at Lungi. Diesel Reserve = 210L</t>
  </si>
  <si>
    <t>90L added. Diesel Reserve = 120L.</t>
  </si>
  <si>
    <t>GUZAPE MIKANO 15O KVA</t>
  </si>
  <si>
    <t>N790/Ltr</t>
  </si>
  <si>
    <t>N770/ltr</t>
  </si>
  <si>
    <t>The gauge moved</t>
  </si>
  <si>
    <t>Diesel supply was complete as witnessed by Seun, but the diesel gauge is having issues, not reading properly, it should be showing full not indicating that 100 litres is missing</t>
  </si>
  <si>
    <t>*******</t>
  </si>
  <si>
    <t>180 litres received from April</t>
  </si>
  <si>
    <t>150 litres received</t>
  </si>
  <si>
    <t>run hours increased without the starts increasing</t>
  </si>
  <si>
    <t>210L received. 150L added. 60L in reserve. This information was given to us on May 06, 2024.</t>
  </si>
  <si>
    <t>30L in the reserve.</t>
  </si>
  <si>
    <t>30L in Reserve</t>
  </si>
  <si>
    <t>210L received. Diesel Reserve = 240L. 90L added. Diesel Reserve = 150L</t>
  </si>
  <si>
    <t>90L added. 90L in the reserve.</t>
  </si>
  <si>
    <t>90L added. 120L received form 365. 30L added. Diesel reserve = 90L.</t>
  </si>
  <si>
    <t>270L received from 365 Energy. 120L left in the reserve.</t>
  </si>
  <si>
    <t>Errors Noticed by Maye</t>
  </si>
  <si>
    <t>Emmanuel started checking</t>
  </si>
  <si>
    <t>Tobi confirms that the gen was on for some hours</t>
  </si>
  <si>
    <t>Stazia Gen reads higher than what was supplied</t>
  </si>
  <si>
    <t>480 hours</t>
  </si>
  <si>
    <t>300L received</t>
  </si>
  <si>
    <t>30L received from Tranquillo. 420L received from 365.</t>
  </si>
  <si>
    <t>Diesel Level increased after some hours, without topping the Generator</t>
  </si>
  <si>
    <t>90L added. 210L added. Total = 300L.</t>
  </si>
  <si>
    <t>Supply seems to have been more than 400 litres</t>
  </si>
  <si>
    <t>Estimated real usage 80LTRS. Estimated 262LTRS lost when the valve controlling thediesel supply failed.</t>
  </si>
  <si>
    <t>LIBREVILLE 100 KVA</t>
  </si>
  <si>
    <t>Supply information</t>
  </si>
  <si>
    <t>80 Litres added to Libreville Small Gen from Reserve. Current Reserve Capacity = 180 Litres.</t>
  </si>
  <si>
    <t>63 Litres added to Libreville Small Gen from Reserve, 42 Litres added to Libreville Big Gen from Reserve. Current Reserve Capacity = 75 Litres.</t>
  </si>
  <si>
    <t>75 Litres added to Libreville Small Gen from Reserve. Current Reserve Capacity = 0 Litres.</t>
  </si>
  <si>
    <t>260 litres received in Libreville. 230 litres drum(1), 30 litres keg(1)</t>
  </si>
  <si>
    <t>30 Litres added to Libreville Small Gen from Reserve. Current Reserve Capacity = 230 Litres [230L (1)].</t>
  </si>
  <si>
    <t>45 Litres added to Libreville Small Gen from Reserve. Current Reserve Capacity = 185 Litres [230L (185 litres)].</t>
  </si>
  <si>
    <t>30 Litres added to Libreville Small Gen from Reserve. Current Reserve Capacity = 155 Litres [230L (155 litres)].</t>
  </si>
  <si>
    <t>30 Litres taken to Xii Lungi form Reserve. Current Reserve Capacity = 125 Litres [230L (125 litres)].</t>
  </si>
  <si>
    <t>90 Litres added to Libreville Small Gen from Reserve. Current Reserve Capacity = 25 Litres [230L (25 litres)]. Estimated 5-litre leakage during the multiple transfers. Current Estimated Remaining Diesel: 25 litres. 10 litres unaccounted for</t>
  </si>
  <si>
    <t>230 litres received in Libreville. 230 litres drum(1)</t>
  </si>
  <si>
    <t>80 Litres added to Libreville Big Gen from Reserve. Current Reserve Capacity = 150 Litres [230L (150 litres)].</t>
  </si>
  <si>
    <t>64 Litres added to Libreville Small Gen from Reserve. Current Reserve Capacity = 86 Litres [230L (86 litres)].</t>
  </si>
  <si>
    <t>Iron Bucket might be 17ltrs not 16ltrs (4x16ltr added)</t>
  </si>
  <si>
    <t>60 litres added into the small gen. Reserve = 0 litres. | 26 litres unaccounted for</t>
  </si>
  <si>
    <t>270 litres received. Breakdown: 210 litres into the drum, 60 litres into the small gen</t>
  </si>
  <si>
    <t>60 litres added into the small gen. Reserve = 210 litres</t>
  </si>
  <si>
    <t xml:space="preserve">30 litres added to small gen. From the diesel taken from Xii-Lungi  </t>
  </si>
  <si>
    <t>32 litres added to the small gen. Diesel Reserve = 178</t>
  </si>
  <si>
    <t>80 litres added to the small gen. Diesel Reserve = 98</t>
  </si>
  <si>
    <t>97 litres added to the small gen. Diesel Reserve = 0</t>
  </si>
  <si>
    <t>230 litres received</t>
  </si>
  <si>
    <t>83 litres added. Diesel Reserve = 147 litres</t>
  </si>
  <si>
    <t>80 litres added to the small gen. Diesel Reserve = 67 litres</t>
  </si>
  <si>
    <t>90 litres received. Diesel reserve = 157</t>
  </si>
  <si>
    <t>140 litres taken to April. Diesel Reserve = 17 litres</t>
  </si>
  <si>
    <t>150 received. Diesel Reserve = 167litres</t>
  </si>
  <si>
    <t>90 litres added to the small gen. 60 litres added to the big gen. Diesel Reserve = 17</t>
  </si>
  <si>
    <t>200L received</t>
  </si>
  <si>
    <t>100 into the small gen, plus 17 litres, so 117litres into the small Gen. The later 30 litres into the small Gen, 90 litres in the the big gen. Diesel Reserve = 0</t>
  </si>
  <si>
    <t>130L received. 90L added into the small Gen. Diesel Reserve = 40</t>
  </si>
  <si>
    <t>40L moved to April. Diesel Reserve = 0</t>
  </si>
  <si>
    <t>60L received from April</t>
  </si>
  <si>
    <t>400L received. 150L added to the big Gen, 50 added to the small Gen. 100L moved to April. Diesel Reserve = 100L</t>
  </si>
  <si>
    <t>30L received</t>
  </si>
  <si>
    <t>100L received</t>
  </si>
  <si>
    <t>30L added then 100L added</t>
  </si>
  <si>
    <t>180L received. 90L added to the small Gen, 60L added to the big gen. Diesel Reserve = 30L</t>
  </si>
  <si>
    <t>diesel dropping</t>
  </si>
  <si>
    <t>60L added to the Generator</t>
  </si>
  <si>
    <t>60L receievd from April and turned into the small Generator</t>
  </si>
  <si>
    <t>90L received from April. 90L added ot the Gen.</t>
  </si>
  <si>
    <t>300L received. 70L added.</t>
  </si>
  <si>
    <t>150L left in the reserve.</t>
  </si>
  <si>
    <t>90L moved to April. Diesel Reserve = 60L</t>
  </si>
  <si>
    <t>110L received from 365 Energy.</t>
  </si>
  <si>
    <t>26L added. Diesel Reserve = 0L. 300L received from 365, 124L added to the small Gen, 60L added to the Big Gen. Diesel Reserve = 116L.</t>
  </si>
  <si>
    <t>60L added. Diesel Reserve = 60L. 60L added. Diesel Reserve = 0L</t>
  </si>
  <si>
    <t>60L received and added to the Generator. Diesel Reserve = 300L.</t>
  </si>
  <si>
    <t>LIBREVILLE JMG 200 KVA</t>
  </si>
  <si>
    <t>260 litres received in April. 230 litres drum(1), 30 litres keg(1)</t>
  </si>
  <si>
    <t>*** Gauge might not be correct</t>
  </si>
  <si>
    <t>Estimated 25 Litres added to Libreville Big Gen. Gauge did not move as much as it should have. Recalibration needed for confirmation.</t>
  </si>
  <si>
    <t>Diesel went into the reserve as it was used up completely</t>
  </si>
  <si>
    <t>150L sent to Venus. Diesel reserve = 60L</t>
  </si>
  <si>
    <t>30L moved to Xii-Lungi. Diesel Reserve = 30L</t>
  </si>
  <si>
    <t>60L remaining</t>
  </si>
  <si>
    <t>LOCATION</t>
  </si>
  <si>
    <t>CLOSING STOCK</t>
  </si>
  <si>
    <t>QUANTITY SUPPLIED</t>
  </si>
  <si>
    <t>OPENING STOCK</t>
  </si>
  <si>
    <t>DIESEL CONSUMPED</t>
  </si>
  <si>
    <t>VENUS (90Kva)</t>
  </si>
  <si>
    <t>VENUS (350Kva)</t>
  </si>
  <si>
    <t>APRIL (15Kva)</t>
  </si>
  <si>
    <t>APRIL (250Kva)</t>
  </si>
  <si>
    <t>XII LUNGI (50Kva)</t>
  </si>
  <si>
    <t>MBAKA (150Kva)</t>
  </si>
  <si>
    <t>TOTAL</t>
  </si>
  <si>
    <t>GUZAPE (150Kva)</t>
  </si>
  <si>
    <t xml:space="preserve">  </t>
  </si>
  <si>
    <t>DIESEL CONSUMED</t>
  </si>
  <si>
    <t>NICHE (60Kva)</t>
  </si>
  <si>
    <t>STAZIA (65Kva)</t>
  </si>
  <si>
    <t>LIBREVILLE (200Kva)</t>
  </si>
  <si>
    <t>LIBREVILLE (100Kva)</t>
  </si>
  <si>
    <t>APRIL (200Kva)</t>
  </si>
  <si>
    <t>STAZIA (150Kva)</t>
  </si>
  <si>
    <t>ASOKORO (200Kva)</t>
  </si>
  <si>
    <t>APRIL (90Kva)</t>
  </si>
  <si>
    <t>**</t>
  </si>
  <si>
    <t>23/07/2023 - 29/07/2023</t>
  </si>
  <si>
    <t>LOCATIONS</t>
  </si>
  <si>
    <t xml:space="preserve">DIESEL CONSUMED </t>
  </si>
  <si>
    <t>TOTAL DIESEL STOCK</t>
  </si>
  <si>
    <t>TOTAL RUN HOURS</t>
  </si>
  <si>
    <t>SERVICING DUE DATE</t>
  </si>
  <si>
    <t>GENERATOR ISSUES</t>
  </si>
  <si>
    <t>NON</t>
  </si>
  <si>
    <t>The batteries</t>
  </si>
  <si>
    <t>Earthing Issue</t>
  </si>
  <si>
    <t>30/07/2023 - 05/08/2023</t>
  </si>
  <si>
    <t>06/08/2023 - 12/08/2023</t>
  </si>
  <si>
    <t>13/08/2023 - 19/08/2023</t>
  </si>
  <si>
    <t>20/08/2023 - 26/08/2023</t>
  </si>
  <si>
    <t>27/08/2023 - 03/09/2023</t>
  </si>
  <si>
    <t>DIESEL SUPPLIED AT VARIOUS LOCATIONS</t>
  </si>
  <si>
    <t>DATE</t>
  </si>
  <si>
    <t>SUPPLIER</t>
  </si>
  <si>
    <t>QUANTITY</t>
  </si>
  <si>
    <t>RATE</t>
  </si>
  <si>
    <t>DISTRIBUTION</t>
  </si>
  <si>
    <t>STAFF WHO SUPERVISED</t>
  </si>
  <si>
    <t>TOTAL COST</t>
  </si>
  <si>
    <t>PAYMENT CONFIRMATION</t>
  </si>
  <si>
    <t>APRIL</t>
  </si>
  <si>
    <t>MR FRANK</t>
  </si>
  <si>
    <t>210litres into the big generator</t>
  </si>
  <si>
    <t>TOBI</t>
  </si>
  <si>
    <t>DONE</t>
  </si>
  <si>
    <t>50litres into the small generator</t>
  </si>
  <si>
    <t>210litres into the drum</t>
  </si>
  <si>
    <t>50litres into the keg</t>
  </si>
  <si>
    <t>20litres into the extra bucket</t>
  </si>
  <si>
    <t>Total= 540litres inclusive of the remaining 40 litres in the drum</t>
  </si>
  <si>
    <t>VENUS</t>
  </si>
  <si>
    <t>568litres into the big generator</t>
  </si>
  <si>
    <t>201litres into the small generator</t>
  </si>
  <si>
    <t>Total= 769litres into both generators</t>
  </si>
  <si>
    <t>SHAMSUDEEN</t>
  </si>
  <si>
    <t>150litres into the big generator</t>
  </si>
  <si>
    <t>Total= 150litres Only</t>
  </si>
  <si>
    <t>300litres into the big generator</t>
  </si>
  <si>
    <t>TOBI &amp; MAYE</t>
  </si>
  <si>
    <t>200litres into the drum</t>
  </si>
  <si>
    <t>Total= 500litres Only</t>
  </si>
  <si>
    <t>Total= 300litres Only</t>
  </si>
  <si>
    <t>LUNGI</t>
  </si>
  <si>
    <t>165litres into the big generator</t>
  </si>
  <si>
    <t>MAYE</t>
  </si>
  <si>
    <t>15litres into the keg</t>
  </si>
  <si>
    <t>Total= 180litres Only</t>
  </si>
  <si>
    <t>MBAKA</t>
  </si>
  <si>
    <t>500litres into the tank</t>
  </si>
  <si>
    <t>SEUN</t>
  </si>
  <si>
    <t>290litres into the small generator</t>
  </si>
  <si>
    <t>10litres into a bucket as reserve</t>
  </si>
  <si>
    <t>24Olitres into the drum</t>
  </si>
  <si>
    <t>60litres into the keg</t>
  </si>
  <si>
    <t>180litres into the big generator</t>
  </si>
  <si>
    <t>120litres into the drum</t>
  </si>
  <si>
    <t>240litres into the drum</t>
  </si>
  <si>
    <t xml:space="preserve">40litres on ground was also poured </t>
  </si>
  <si>
    <t>into the big generator</t>
  </si>
  <si>
    <t>Total= 190litres Only</t>
  </si>
  <si>
    <t>113litres into the generator</t>
  </si>
  <si>
    <t>37litres into the kegs</t>
  </si>
  <si>
    <t>MR FRIDAY</t>
  </si>
  <si>
    <t>296litres into the small generator</t>
  </si>
  <si>
    <t>55litres into the big generator</t>
  </si>
  <si>
    <t>Total= 351litres Only</t>
  </si>
  <si>
    <t>82litres into the big generator</t>
  </si>
  <si>
    <t>Total= 282litres Only</t>
  </si>
  <si>
    <t>A.A RANO LTD</t>
  </si>
  <si>
    <t>220litres into the drum</t>
  </si>
  <si>
    <t>30litres into the 50litre keg</t>
  </si>
  <si>
    <t>Total= 250litres Only</t>
  </si>
  <si>
    <t>240litres into the big generator</t>
  </si>
  <si>
    <t>60litres into the keg as reserve</t>
  </si>
  <si>
    <t>Total= 210litres Only</t>
  </si>
  <si>
    <t>90litres into the generator</t>
  </si>
  <si>
    <t>60litres into the kegs</t>
  </si>
  <si>
    <t>267litres into the small generator</t>
  </si>
  <si>
    <t>233litres into the big generator</t>
  </si>
  <si>
    <t>310litres into the big generator</t>
  </si>
  <si>
    <t>122litres into the drum</t>
  </si>
  <si>
    <t>Total= 432litres Only</t>
  </si>
  <si>
    <t>300litres into the generator</t>
  </si>
  <si>
    <t>BAUHAUS</t>
  </si>
  <si>
    <t>212litres into the diesel tank</t>
  </si>
  <si>
    <t>Total= 212litres Only</t>
  </si>
  <si>
    <t>80 litres into the generator</t>
  </si>
  <si>
    <t>Total= 140litres Only</t>
  </si>
  <si>
    <t>NICHE</t>
  </si>
  <si>
    <t>157litres into the generator</t>
  </si>
  <si>
    <t>230lites into the 1st drum</t>
  </si>
  <si>
    <t>230litres into the 2nd drum</t>
  </si>
  <si>
    <t>Total= 617litres Only</t>
  </si>
  <si>
    <t>230litres into the drum</t>
  </si>
  <si>
    <t>190litres into the big generator</t>
  </si>
  <si>
    <t>85litres into the keg</t>
  </si>
  <si>
    <t>Total=505litres Only</t>
  </si>
  <si>
    <t>220litres into the big generator</t>
  </si>
  <si>
    <t>50litres into the kegs</t>
  </si>
  <si>
    <t>Total=500litres Only</t>
  </si>
  <si>
    <t>293litres into the small generator</t>
  </si>
  <si>
    <t>207litres into the big generator</t>
  </si>
  <si>
    <t>Total=300litres Only</t>
  </si>
  <si>
    <t>CEPAT GLOBAL</t>
  </si>
  <si>
    <t>30litres into the kegs</t>
  </si>
  <si>
    <t>Total= 240litres Only</t>
  </si>
  <si>
    <t>60litres stored in the kegs</t>
  </si>
  <si>
    <t>Total= 60litres Only</t>
  </si>
  <si>
    <t>110litres into the generator</t>
  </si>
  <si>
    <t>70litres into the kegs</t>
  </si>
  <si>
    <t>Total=  180litres Only</t>
  </si>
  <si>
    <t>150litres into the kegs</t>
  </si>
  <si>
    <t>FRANK</t>
  </si>
  <si>
    <t>320litres into the big generator</t>
  </si>
  <si>
    <t>180litres into the drum</t>
  </si>
  <si>
    <t>213litres into the big generator</t>
  </si>
  <si>
    <t>7litres into the bucket</t>
  </si>
  <si>
    <t>224litres into the first drum</t>
  </si>
  <si>
    <t>224litres into the second drum</t>
  </si>
  <si>
    <t>Total= 448litres Only</t>
  </si>
  <si>
    <t>350litres into the small generator</t>
  </si>
  <si>
    <t>207litres into the drum</t>
  </si>
  <si>
    <t>Total= 557litres Only</t>
  </si>
  <si>
    <t>300litres into the tank</t>
  </si>
  <si>
    <t>SEUN &amp; TOBI</t>
  </si>
  <si>
    <t>250litres into the generator</t>
  </si>
  <si>
    <t>30litres into the keg</t>
  </si>
  <si>
    <t>73litres into the generator</t>
  </si>
  <si>
    <t>107litres into the ksgs</t>
  </si>
  <si>
    <t>60litres into the big generator</t>
  </si>
  <si>
    <t>350litres into the big generator</t>
  </si>
  <si>
    <t>150litres into the drum</t>
  </si>
  <si>
    <t>ALFRED</t>
  </si>
  <si>
    <t>430litres into the big generator</t>
  </si>
  <si>
    <t>40litres into the keg</t>
  </si>
  <si>
    <t>Total= 700litres Only</t>
  </si>
  <si>
    <t>VEUNS</t>
  </si>
  <si>
    <t>500litres into the big generator</t>
  </si>
  <si>
    <t>300litres into the small generator</t>
  </si>
  <si>
    <t>Total= 800litres Only</t>
  </si>
  <si>
    <t>240litres into the generator</t>
  </si>
  <si>
    <t>STAZIA</t>
  </si>
  <si>
    <t>360litres into the Tank</t>
  </si>
  <si>
    <t>Total= 360litres Only</t>
  </si>
  <si>
    <t>130litres into the generator</t>
  </si>
  <si>
    <t>140litres into the kegs</t>
  </si>
  <si>
    <t>Total= 270litres Only</t>
  </si>
  <si>
    <t>450litres into the drums</t>
  </si>
  <si>
    <t>Total= 450litres Only</t>
  </si>
  <si>
    <t>390litres into the tank</t>
  </si>
  <si>
    <t>Total= 390litres Only</t>
  </si>
  <si>
    <t>OSAZEE</t>
  </si>
  <si>
    <t>Total=240litres Only</t>
  </si>
  <si>
    <t>300litres into the drum</t>
  </si>
  <si>
    <t>343litres into the big generator</t>
  </si>
  <si>
    <t>Niche</t>
  </si>
  <si>
    <t>Lungi</t>
  </si>
  <si>
    <t>Stazia</t>
  </si>
  <si>
    <t>Total= 603litres Only</t>
  </si>
  <si>
    <t>Bauhaus</t>
  </si>
  <si>
    <t>Libreville</t>
  </si>
  <si>
    <t>300litres into the kegs</t>
  </si>
  <si>
    <t>480litres into the tank</t>
  </si>
  <si>
    <t>Total= 480litres Only</t>
  </si>
  <si>
    <t>FRANCA</t>
  </si>
  <si>
    <t>500litres into both tanks</t>
  </si>
  <si>
    <t>FRANK AHMED</t>
  </si>
  <si>
    <t>143litres into the generator</t>
  </si>
  <si>
    <t>Total= 403litres Only</t>
  </si>
  <si>
    <t>210litres into the generator</t>
  </si>
  <si>
    <t>200litres into the generator</t>
  </si>
  <si>
    <t>270litres into the generator</t>
  </si>
  <si>
    <t>AL-FREDA</t>
  </si>
  <si>
    <t>90litres into the drum</t>
  </si>
  <si>
    <t>Total= 560litres Only</t>
  </si>
  <si>
    <t>450litres into the tanks</t>
  </si>
  <si>
    <t>LIBREVILLE</t>
  </si>
  <si>
    <t>460litres into the generator</t>
  </si>
  <si>
    <t>Total= 490litres Only</t>
  </si>
  <si>
    <t>340litres into the generator</t>
  </si>
  <si>
    <t>170litres into the drum</t>
  </si>
  <si>
    <t>Total= 580litres Only</t>
  </si>
  <si>
    <t>75litres into the generator</t>
  </si>
  <si>
    <t>April</t>
  </si>
  <si>
    <t>195litres in the kegs</t>
  </si>
  <si>
    <t>ALFREDA</t>
  </si>
  <si>
    <t>460litres into the drums</t>
  </si>
  <si>
    <t>Total= 460litres Only</t>
  </si>
  <si>
    <t>100litres into the kegs</t>
  </si>
  <si>
    <t>Venus</t>
  </si>
  <si>
    <t>Valley</t>
  </si>
  <si>
    <t>Total=330litres Only</t>
  </si>
  <si>
    <t>230litres into the small generator</t>
  </si>
  <si>
    <t>550litres into the big generator</t>
  </si>
  <si>
    <t>Total= 780litres Only</t>
  </si>
  <si>
    <t>AHMED</t>
  </si>
  <si>
    <t>Total= 380litres Only</t>
  </si>
  <si>
    <t>350litres into the generator</t>
  </si>
  <si>
    <t>Total= 400litres Only</t>
  </si>
  <si>
    <t>90litres into the kegs</t>
  </si>
  <si>
    <t>60litres into the generator</t>
  </si>
  <si>
    <t>120litres into the kegs</t>
  </si>
  <si>
    <t>310litres into the drum</t>
  </si>
  <si>
    <t>Total= 660litres Only</t>
  </si>
  <si>
    <t>230litres inton the drums</t>
  </si>
  <si>
    <t>280litres into the generator</t>
  </si>
  <si>
    <t>Total= 280litres Only</t>
  </si>
  <si>
    <t>350litres into the tank</t>
  </si>
  <si>
    <t>Total= 350litres Only</t>
  </si>
  <si>
    <t>200litres into the kegs</t>
  </si>
  <si>
    <t>Total= 200litres Only</t>
  </si>
  <si>
    <t>110litres into the kegs</t>
  </si>
  <si>
    <t>125litres into the generator</t>
  </si>
  <si>
    <t>Total= 466litres Only</t>
  </si>
  <si>
    <t>230litres into the first drum</t>
  </si>
  <si>
    <t>230into the 2nd drum</t>
  </si>
  <si>
    <t>Total= 90litres Only</t>
  </si>
  <si>
    <t>123litres into the kegs</t>
  </si>
  <si>
    <t>Total= 353litres Only</t>
  </si>
  <si>
    <t>210litres into the kegs</t>
  </si>
  <si>
    <t>227litres into the drum</t>
  </si>
  <si>
    <t>573litres into the big generator</t>
  </si>
  <si>
    <t>136litres into the kegs</t>
  </si>
  <si>
    <t>Total= 366litres Only</t>
  </si>
  <si>
    <t>230litres into the kegs</t>
  </si>
  <si>
    <t>166litres into the generator</t>
  </si>
  <si>
    <t>84litres into the drums</t>
  </si>
  <si>
    <t>230litres inot the 1st drum</t>
  </si>
  <si>
    <t>Toral= 120litres Only</t>
  </si>
  <si>
    <t>180litres into the kegs</t>
  </si>
  <si>
    <t>Total= 420litres Only</t>
  </si>
  <si>
    <t>100litres into the generator</t>
  </si>
  <si>
    <t>100litres into the drum</t>
  </si>
  <si>
    <t>70litres into the big generator</t>
  </si>
  <si>
    <t>750litres into the small generator</t>
  </si>
  <si>
    <t>GIDEON</t>
  </si>
  <si>
    <t>Total= 307litres Only</t>
  </si>
  <si>
    <t>270litres into the kegs</t>
  </si>
  <si>
    <t>Total= 630litres Only</t>
  </si>
  <si>
    <t>JOHNSON</t>
  </si>
  <si>
    <t>400litres into the tank</t>
  </si>
  <si>
    <t>311litres into the kegs</t>
  </si>
  <si>
    <t>Total= 538litres Only</t>
  </si>
  <si>
    <t>367litres into the new generator</t>
  </si>
  <si>
    <t>13litres into the keg</t>
  </si>
  <si>
    <t>Total= 610litres Only</t>
  </si>
  <si>
    <t>Total= 320litres Only</t>
  </si>
  <si>
    <t>420litres into the tank</t>
  </si>
  <si>
    <t>411litres into the new generator</t>
  </si>
  <si>
    <t>Total= 641litres Only</t>
  </si>
  <si>
    <t>209litres into the small generator</t>
  </si>
  <si>
    <t>547litres into the big generator</t>
  </si>
  <si>
    <t>Total= 756litres Only</t>
  </si>
  <si>
    <t>230litires into the drum</t>
  </si>
  <si>
    <t>Total= 230litres Only</t>
  </si>
  <si>
    <t>54litres into the keg</t>
  </si>
  <si>
    <t>Total= 54litres Only</t>
  </si>
  <si>
    <t>AMOS</t>
  </si>
  <si>
    <t>228litres into the drum</t>
  </si>
  <si>
    <t>30litres inot the drum</t>
  </si>
  <si>
    <t>Total= 248litres Only</t>
  </si>
  <si>
    <t>230lites into the drum</t>
  </si>
  <si>
    <t>250litres into the kegs</t>
  </si>
  <si>
    <t>Total= 530litres Only</t>
  </si>
  <si>
    <t>210litres into the small generator</t>
  </si>
  <si>
    <t>330litres into the kegs</t>
  </si>
  <si>
    <t>Total= 330litres Only</t>
  </si>
  <si>
    <t>327litres into the kegs</t>
  </si>
  <si>
    <t>13/10/203</t>
  </si>
  <si>
    <t>460litres into the tanks</t>
  </si>
  <si>
    <t>AHMED FRANK</t>
  </si>
  <si>
    <t>23-Nov-23 | Ahmed Frank was paid N1,325,000</t>
  </si>
  <si>
    <t>PENDING</t>
  </si>
  <si>
    <t>BAUHAUS (GUZAPE)</t>
  </si>
  <si>
    <t>300 litres into the generator</t>
  </si>
  <si>
    <t>Total = 300litres only</t>
  </si>
  <si>
    <t>APRIL (JABI)</t>
  </si>
  <si>
    <t>230 litres</t>
  </si>
  <si>
    <t>Total = 230 litres only</t>
  </si>
  <si>
    <t>LIBREVILLE(WUSE)</t>
  </si>
  <si>
    <t>230 litres into the drum</t>
  </si>
  <si>
    <t>30 litres into the kegs</t>
  </si>
  <si>
    <t>30 litres into the small gen</t>
  </si>
  <si>
    <t>Total = 290 litres only</t>
  </si>
  <si>
    <t>APRIL(JABI)</t>
  </si>
  <si>
    <t>270 litres into the kegs</t>
  </si>
  <si>
    <t>Total = 500 litres only</t>
  </si>
  <si>
    <t>NICHE(GARKI)</t>
  </si>
  <si>
    <t>Total = 460 litres only</t>
  </si>
  <si>
    <t>VENUS (MAITAMA)</t>
  </si>
  <si>
    <t>380 Litres into the small generator</t>
  </si>
  <si>
    <t>405 Litres into the big generator</t>
  </si>
  <si>
    <t>Total = 785 litres only</t>
  </si>
  <si>
    <t>400 Litres into the external tank</t>
  </si>
  <si>
    <t>Total = 400 litres only</t>
  </si>
  <si>
    <t>300 Litres into the Generator</t>
  </si>
  <si>
    <t>Total = 300 litres only</t>
  </si>
  <si>
    <t>OSAZEEE</t>
  </si>
  <si>
    <t>60 litres into the 60 litre keg</t>
  </si>
  <si>
    <t>270 litres into 9 30litre kegs</t>
  </si>
  <si>
    <t>Total = 560 litres only</t>
  </si>
  <si>
    <t>251 Litres into the Generator</t>
  </si>
  <si>
    <t>Total = 251 litres only</t>
  </si>
  <si>
    <t>VALLEY MBAKA (ASOKORO)</t>
  </si>
  <si>
    <t>485 Litres into the external tank</t>
  </si>
  <si>
    <t>Total = 485 litres only</t>
  </si>
  <si>
    <t>310 Litres into the small Gen</t>
  </si>
  <si>
    <t>Total = 310 litres only</t>
  </si>
  <si>
    <t>220 litres into the 230 litre drum</t>
  </si>
  <si>
    <t>60 litres into the 60litre keg</t>
  </si>
  <si>
    <t>270 litres into the 30 litre kegs (9)</t>
  </si>
  <si>
    <t>Total = 550 litres only</t>
  </si>
  <si>
    <t>230 litres into the 230 litre drum</t>
  </si>
  <si>
    <t>230 Litres into the 230 litre drum</t>
  </si>
  <si>
    <t>30 litres into the 30 litre keg</t>
  </si>
  <si>
    <t>Total = 260 litres only</t>
  </si>
  <si>
    <t>220 litres into the Generator</t>
  </si>
  <si>
    <t>OLUWASEUN</t>
  </si>
  <si>
    <t>Total = 220 litres only</t>
  </si>
  <si>
    <t>Ahmed paid 1.5</t>
  </si>
  <si>
    <t>250 litres into the Generator</t>
  </si>
  <si>
    <t>Total = 250 litres</t>
  </si>
  <si>
    <t>270 litres into the Small Generator</t>
  </si>
  <si>
    <t>Total = 270 litres only</t>
  </si>
  <si>
    <t>XII LUNGI (WUSE 2)</t>
  </si>
  <si>
    <t>120 litres into two 60 litre kegs</t>
  </si>
  <si>
    <t>JOAN</t>
  </si>
  <si>
    <t>180 litres into six 30 litre kegs</t>
  </si>
  <si>
    <t>VALLEY</t>
  </si>
  <si>
    <t>500 litres into the external tank</t>
  </si>
  <si>
    <t>300 litres into the Generator</t>
  </si>
  <si>
    <t>230 litres into the first drum</t>
  </si>
  <si>
    <t>90 litres into the second drum(140L) to make it becomes 230</t>
  </si>
  <si>
    <t>Total = 320 litres</t>
  </si>
  <si>
    <t>420 litres into the tank</t>
  </si>
  <si>
    <t>Total = 420 litres only</t>
  </si>
  <si>
    <t>330 litres in kegs</t>
  </si>
  <si>
    <t>Total = 330 litres only</t>
  </si>
  <si>
    <t>210 litres into the drum</t>
  </si>
  <si>
    <t>60 litres into the generator</t>
  </si>
  <si>
    <t>NNPC</t>
  </si>
  <si>
    <t>270 litres into nine 30ltr kegs</t>
  </si>
  <si>
    <t>Payment Handled on the spot by Osazee</t>
  </si>
  <si>
    <t>ENE</t>
  </si>
  <si>
    <t>180 litres into the generator</t>
  </si>
  <si>
    <t>Total 180 litres only</t>
  </si>
  <si>
    <t>LEX-ZIZE OIL AND GAS</t>
  </si>
  <si>
    <t>325 litres into the small generator</t>
  </si>
  <si>
    <t>Total = 325 litres only</t>
  </si>
  <si>
    <t>REBECCA(BECKLIGHT)</t>
  </si>
  <si>
    <t>280 litres into the generator</t>
  </si>
  <si>
    <t>Total = 280 litres only</t>
  </si>
  <si>
    <t>NIPCO PLC KADO</t>
  </si>
  <si>
    <t>300 litres into 10 thirty litre kegs</t>
  </si>
  <si>
    <t>SAMUEL</t>
  </si>
  <si>
    <t>Payment made by Osazee and Samuel</t>
  </si>
  <si>
    <t>Total = 230 litres</t>
  </si>
  <si>
    <t>XII-LUNGI</t>
  </si>
  <si>
    <t>REBECCA (BECKILIGHT)</t>
  </si>
  <si>
    <t>300 litres into the kegs</t>
  </si>
  <si>
    <t>payment for only 170 litres, the 130 litres is from the shortage from Valley supply on 10th February</t>
  </si>
  <si>
    <t>Total = 300 litres</t>
  </si>
  <si>
    <t>REBECCA (BECKLIGHT)</t>
  </si>
  <si>
    <t>460 litres into two 230 litre drums</t>
  </si>
  <si>
    <t>Total = 460 litres</t>
  </si>
  <si>
    <t>40 litres into the 60 litre keg</t>
  </si>
  <si>
    <t>Total = 270 litres</t>
  </si>
  <si>
    <t>175 litres into the drum</t>
  </si>
  <si>
    <t>Total = 175 litres</t>
  </si>
  <si>
    <t>400 litres into the drum</t>
  </si>
  <si>
    <t>Total = 400 litres</t>
  </si>
  <si>
    <t>NIPCO (JAHI)</t>
  </si>
  <si>
    <t>300 litres in the kegs</t>
  </si>
  <si>
    <t>Paid complete at Nipco Jahi (near Next Cash n Carry)</t>
  </si>
  <si>
    <t>MULTIPLE LOCATIONS</t>
  </si>
  <si>
    <t>JUDA OIL (JAHI)</t>
  </si>
  <si>
    <t>APRIL - 150 litres</t>
  </si>
  <si>
    <t>Paid complete at Juda Oil (near Next Cash n Carry)</t>
  </si>
  <si>
    <t>LIBREVILLE - 90 litres</t>
  </si>
  <si>
    <t>BAUHAUS - 150 litres</t>
  </si>
  <si>
    <t>NICHE - 150 litres</t>
  </si>
  <si>
    <t>VENUS - 210 litres</t>
  </si>
  <si>
    <t>Total = 750 litres</t>
  </si>
  <si>
    <t>AA RANO (JAHI &amp; JABI)</t>
  </si>
  <si>
    <t>TRANQUILO - 120 litres</t>
  </si>
  <si>
    <t>Paid complete at AA Rano, Jahi and Jabi</t>
  </si>
  <si>
    <t>LIBREVILLE - 150 litres</t>
  </si>
  <si>
    <t>APRIL - 200 litres</t>
  </si>
  <si>
    <t>STAZIA - 195 litres</t>
  </si>
  <si>
    <t>Total = 665 litres</t>
  </si>
  <si>
    <t>AA RANO (JAHI)</t>
  </si>
  <si>
    <t>APRIL - 200L</t>
  </si>
  <si>
    <t>Paid complete at AA Rano, Jahi</t>
  </si>
  <si>
    <t>LIBREVILLE - 200L</t>
  </si>
  <si>
    <t>NICHE - 30L</t>
  </si>
  <si>
    <t>Total = 430 litres</t>
  </si>
  <si>
    <t>April - 200L</t>
  </si>
  <si>
    <t>Niche - 90L</t>
  </si>
  <si>
    <t>Gadzama - 90L</t>
  </si>
  <si>
    <t>Bauhaus - 120L</t>
  </si>
  <si>
    <t>Venus - 100L</t>
  </si>
  <si>
    <t>Total = 500 litres</t>
  </si>
  <si>
    <t>Bauhaus - 200L</t>
  </si>
  <si>
    <t>Gadzama - 200L</t>
  </si>
  <si>
    <t>Mbaka - 200L</t>
  </si>
  <si>
    <t>Stazia - 200L</t>
  </si>
  <si>
    <t>Niche - 200L</t>
  </si>
  <si>
    <t>Total = 1200 litres</t>
  </si>
  <si>
    <t>AA RANO &amp; SHEMA (JAHI)</t>
  </si>
  <si>
    <t>APRIL - 210L</t>
  </si>
  <si>
    <t>TRANQUILLO - 200L</t>
  </si>
  <si>
    <t>VENUS - 150L</t>
  </si>
  <si>
    <t>Total = 560 litres</t>
  </si>
  <si>
    <t>AA RANO JABI</t>
  </si>
  <si>
    <t>BAUHAUS - 150L</t>
  </si>
  <si>
    <t>AZMAN, AREA 11</t>
  </si>
  <si>
    <t>TRANQUILLO - 150L</t>
  </si>
  <si>
    <t>APRIL - 120</t>
  </si>
  <si>
    <t>LIBREVILLE - 130</t>
  </si>
  <si>
    <t>NICHE - 120</t>
  </si>
  <si>
    <t>TRANQUILLO - 150</t>
  </si>
  <si>
    <t>STAZIA - 120</t>
  </si>
  <si>
    <t>Total = 640 litres</t>
  </si>
  <si>
    <t>AP GARKI</t>
  </si>
  <si>
    <t>TRANQUILLO - 90</t>
  </si>
  <si>
    <t>APRIL(30)</t>
  </si>
  <si>
    <t>Total = 120 litres</t>
  </si>
  <si>
    <t>April = 330 litres</t>
  </si>
  <si>
    <t>Total = 330 litres</t>
  </si>
  <si>
    <t>300 litres into the drums</t>
  </si>
  <si>
    <t>GUZAPE</t>
  </si>
  <si>
    <t>TRANQUILLO</t>
  </si>
  <si>
    <t>50 litres into the small Gen</t>
  </si>
  <si>
    <t>61 litres into the Big Gen</t>
  </si>
  <si>
    <t>Total = 111 litres</t>
  </si>
  <si>
    <t>150L into the Big Gen</t>
  </si>
  <si>
    <t>50L into the Small Gen</t>
  </si>
  <si>
    <t>100L in the Kegs</t>
  </si>
  <si>
    <t>100L moved to April</t>
  </si>
  <si>
    <t>270 litres into the tank</t>
  </si>
  <si>
    <t>400 litres into the tank</t>
  </si>
  <si>
    <t>Poured into the small Gen</t>
  </si>
  <si>
    <t>Total = 350 litres</t>
  </si>
  <si>
    <t>40L into the big Gen</t>
  </si>
  <si>
    <t>60L into the kegs</t>
  </si>
  <si>
    <t>Total = 100 litres</t>
  </si>
  <si>
    <t>BAUHAUS(GUZAPE)</t>
  </si>
  <si>
    <t>300 litres into the Gen</t>
  </si>
  <si>
    <t>200 litres into the small Gen</t>
  </si>
  <si>
    <t>100 litres into the Big Gen</t>
  </si>
  <si>
    <t>Small Gen - 160L</t>
  </si>
  <si>
    <t>Big Gen - 50L</t>
  </si>
  <si>
    <t>Moved to Tranquillo - 90L</t>
  </si>
  <si>
    <t>AA RANO</t>
  </si>
  <si>
    <t>Into the Kegs</t>
  </si>
  <si>
    <t>Total = 90 litres</t>
  </si>
  <si>
    <t>Total = 30 litres</t>
  </si>
  <si>
    <t>NIPCO JABI</t>
  </si>
  <si>
    <t>AA RANO, JABI</t>
  </si>
  <si>
    <t>Bauhaus - 100L</t>
  </si>
  <si>
    <t>Libreville - 100L</t>
  </si>
  <si>
    <t>April - 100L</t>
  </si>
  <si>
    <t>365 ENERGY</t>
  </si>
  <si>
    <t>Stazia - 110L</t>
  </si>
  <si>
    <t>Tranquillo - 90L</t>
  </si>
  <si>
    <t>Guzape - 90L</t>
  </si>
  <si>
    <t>April - 150L</t>
  </si>
  <si>
    <t>Total = 592 litres</t>
  </si>
  <si>
    <t>Venus - 210L</t>
  </si>
  <si>
    <t>Stazia - 150L</t>
  </si>
  <si>
    <t>Valley - 210L</t>
  </si>
  <si>
    <t>Bauhaus - 90L</t>
  </si>
  <si>
    <t>SHEMA</t>
  </si>
  <si>
    <t>Toatl 30 litres</t>
  </si>
  <si>
    <t>Libreville - 250L</t>
  </si>
  <si>
    <t>April - 303L</t>
  </si>
  <si>
    <t>Total = 553 litres</t>
  </si>
  <si>
    <t>Mbaka - 210L</t>
  </si>
  <si>
    <t>Venus - 30L</t>
  </si>
  <si>
    <t>Stazia - 210L</t>
  </si>
  <si>
    <t>Tranquillo - 120L</t>
  </si>
  <si>
    <t>Mbaka - 150L</t>
  </si>
  <si>
    <t>Bauhaus - 150L</t>
  </si>
  <si>
    <t>Niche - 150L</t>
  </si>
  <si>
    <t>April - 240L</t>
  </si>
  <si>
    <t>Total = 690 litres</t>
  </si>
  <si>
    <t>Tranquillo - 300L</t>
  </si>
  <si>
    <t>April - 300L</t>
  </si>
  <si>
    <t>Total = 600 litres</t>
  </si>
  <si>
    <t>Libreville - 135L</t>
  </si>
  <si>
    <t>Niche - 180L</t>
  </si>
  <si>
    <t>Stazia - 195L</t>
  </si>
  <si>
    <t>Mbaka - 240L</t>
  </si>
  <si>
    <t>Tranquillo - 210L</t>
  </si>
  <si>
    <t>April - 30L</t>
  </si>
  <si>
    <t>April - 450L</t>
  </si>
  <si>
    <t>Stazia - 240L</t>
  </si>
  <si>
    <t>Bauhaus = 150L</t>
  </si>
  <si>
    <t>April - 90L</t>
  </si>
  <si>
    <t>Total = 720 litres</t>
  </si>
  <si>
    <t>April - 60L</t>
  </si>
  <si>
    <t>Tranquillo - 390L</t>
  </si>
  <si>
    <t>Total = 450 litres</t>
  </si>
  <si>
    <t>Lungi - 300L</t>
  </si>
  <si>
    <t>Bauhaus - 30L</t>
  </si>
  <si>
    <t>Valley - 180L</t>
  </si>
  <si>
    <t>Tranquillo - 180L</t>
  </si>
  <si>
    <t>Libreville - 180L</t>
  </si>
  <si>
    <t>Venus - 180L</t>
  </si>
  <si>
    <t>Stazia - 180L</t>
  </si>
  <si>
    <t>Niche - 120L</t>
  </si>
  <si>
    <t>Total = 1350 litres</t>
  </si>
  <si>
    <t>April - 480L</t>
  </si>
  <si>
    <t>Bauhaus - 180L</t>
  </si>
  <si>
    <t>Total = 660L</t>
  </si>
  <si>
    <t>April - 330L</t>
  </si>
  <si>
    <t>Venus - 90L</t>
  </si>
  <si>
    <t>Tranquillo - 240L</t>
  </si>
  <si>
    <t>Total = 660 litres</t>
  </si>
  <si>
    <t>April - 180L</t>
  </si>
  <si>
    <t>Total = 630 litres</t>
  </si>
  <si>
    <t>Libreville - 90L</t>
  </si>
  <si>
    <t>Guzape - 150L</t>
  </si>
  <si>
    <t>Mbaka - 180L</t>
  </si>
  <si>
    <t>April - 290L</t>
  </si>
  <si>
    <t>Venus - 340L</t>
  </si>
  <si>
    <t>Total = 1060 litres</t>
  </si>
  <si>
    <t>Total = 510 litres</t>
  </si>
  <si>
    <t>365 ENEGRY</t>
  </si>
  <si>
    <t>Venus - 330L</t>
  </si>
  <si>
    <t>Stazia - 30L</t>
  </si>
  <si>
    <t>Libreville - 150L</t>
  </si>
  <si>
    <t>Extra diesel left in the Drum that wasn't dropped at the Property, it would be added to the next supply</t>
  </si>
  <si>
    <t>Stazia - 120L</t>
  </si>
  <si>
    <t>Tranquillo - 150</t>
  </si>
  <si>
    <t>Venus - 120L</t>
  </si>
  <si>
    <t>Lungi - 75L</t>
  </si>
  <si>
    <t>Total = 735 litres</t>
  </si>
  <si>
    <t>Lungi - 150L</t>
  </si>
  <si>
    <t>April - 120L</t>
  </si>
  <si>
    <t>Total = 240 litres</t>
  </si>
  <si>
    <t>Tranquillo - 330L</t>
  </si>
  <si>
    <t>Niche - 210L</t>
  </si>
  <si>
    <t>April - 420L</t>
  </si>
  <si>
    <t>Libreville - 240L</t>
  </si>
  <si>
    <t>Xii-Lungi</t>
  </si>
  <si>
    <t>Total = 150 litres</t>
  </si>
  <si>
    <t>April - 180 litres</t>
  </si>
  <si>
    <t>Remaining product of around 30L would be dropped on the next day due to lack of Keg</t>
  </si>
  <si>
    <t>Bauhaus - 180 litres</t>
  </si>
  <si>
    <t>Stazia - 150 litres</t>
  </si>
  <si>
    <t>Valley - 150 litres</t>
  </si>
  <si>
    <t>Tranquillo - 150L</t>
  </si>
  <si>
    <t>Stazia - 250L</t>
  </si>
  <si>
    <t>Valley - 60L</t>
  </si>
  <si>
    <t>Total = 610 litres</t>
  </si>
  <si>
    <t>Tranquillo - 400L</t>
  </si>
  <si>
    <t>April - 360L</t>
  </si>
  <si>
    <t>Libreville - 210L</t>
  </si>
  <si>
    <t>Bauhaus - 210L</t>
  </si>
  <si>
    <t>Total = 1590 litres</t>
  </si>
  <si>
    <t>Libreville - 300L</t>
  </si>
  <si>
    <t>Venus - 170L</t>
  </si>
  <si>
    <t>Total = 770 litres</t>
  </si>
  <si>
    <t>Libreville - 110L</t>
  </si>
  <si>
    <t>Libreville - 120L</t>
  </si>
  <si>
    <t>Venus - 140L</t>
  </si>
  <si>
    <t>Stazia -120L</t>
  </si>
  <si>
    <t>Total = 860 litres</t>
  </si>
  <si>
    <t>Stazia - 90L</t>
  </si>
  <si>
    <t>Total = 1100 litres</t>
  </si>
  <si>
    <t>Xii-Lungi - 300L</t>
  </si>
  <si>
    <t>Niche - 270L</t>
  </si>
  <si>
    <t>Xii-Lungi - 20L</t>
  </si>
  <si>
    <t>Total = 470 litres</t>
  </si>
  <si>
    <t>Venus - 360L</t>
  </si>
  <si>
    <t>Valley - 340L</t>
  </si>
  <si>
    <t>Guzape - 210L</t>
  </si>
  <si>
    <t>Total = 910 litres</t>
  </si>
  <si>
    <t>Valley 236 - (7kegs 26L)</t>
  </si>
  <si>
    <t>Valley 115 - (3kegs 25L)</t>
  </si>
  <si>
    <t xml:space="preserve">Bauhaus - 210L </t>
  </si>
  <si>
    <t>April - 325L</t>
  </si>
  <si>
    <t>Total = 325 Litres</t>
  </si>
  <si>
    <t>Total = 450 Litres</t>
  </si>
  <si>
    <t>Stazia - 300L</t>
  </si>
  <si>
    <t>Total = 600 Litres</t>
  </si>
  <si>
    <t>Total = 510 Litres</t>
  </si>
  <si>
    <t>Niche - 276L</t>
  </si>
  <si>
    <t>Venus - 190L</t>
  </si>
  <si>
    <t>Stazia - 230L</t>
  </si>
  <si>
    <t>Total = 696 Litres</t>
  </si>
  <si>
    <t>300L into the Generator</t>
  </si>
  <si>
    <t>90L into the Kegs</t>
  </si>
  <si>
    <t>Total = 390 Litres</t>
  </si>
  <si>
    <t>Venus - 280L</t>
  </si>
  <si>
    <t>Niche - 260L</t>
  </si>
  <si>
    <t>Tranquillo - 230L</t>
  </si>
  <si>
    <t>Valley - 240L</t>
  </si>
  <si>
    <t>Total = 1730 Litres</t>
  </si>
  <si>
    <t>Venus - 300L</t>
  </si>
  <si>
    <t>Total = 1,110 Litres</t>
  </si>
  <si>
    <t>Xii-Lungi - 210L</t>
  </si>
  <si>
    <t>BAUHAUS, GUZAPE</t>
  </si>
  <si>
    <t>Total = 120 Litres</t>
  </si>
  <si>
    <t>April - 375L</t>
  </si>
  <si>
    <t>Total = 375 Litres</t>
  </si>
  <si>
    <t>Stazia - 420L</t>
  </si>
  <si>
    <t>Bauhaus - 270L</t>
  </si>
  <si>
    <t>Total = 1330 Litres</t>
  </si>
  <si>
    <t>April - 460L (Two Drums)</t>
  </si>
  <si>
    <t>Total = 460 Litres</t>
  </si>
  <si>
    <t>Libreville - 60L</t>
  </si>
  <si>
    <t>Total = 690 Litres</t>
  </si>
  <si>
    <t>Total = 630 Litres</t>
  </si>
  <si>
    <t>Niche - 240L</t>
  </si>
  <si>
    <t>Tranquillo - 50L</t>
  </si>
  <si>
    <t>Valley - 300L</t>
  </si>
  <si>
    <t>Total = 890 Litres</t>
  </si>
  <si>
    <t>Lungi - 270L</t>
  </si>
  <si>
    <t>Total = 360 Litres</t>
  </si>
  <si>
    <t>APRIL DIESEL CONSUMPTION</t>
  </si>
  <si>
    <t>MONTHS</t>
  </si>
  <si>
    <t>VOLUME (LITRES)</t>
  </si>
  <si>
    <t>COST</t>
  </si>
  <si>
    <t>-</t>
  </si>
  <si>
    <t>MAY</t>
  </si>
  <si>
    <t>JUNE</t>
  </si>
  <si>
    <t>JULY</t>
  </si>
  <si>
    <t>AUGUST</t>
  </si>
  <si>
    <t>SEPTEMBER</t>
  </si>
  <si>
    <t>OCTOBER</t>
  </si>
  <si>
    <t>NOVEMBER</t>
  </si>
  <si>
    <t>DECEMBER</t>
  </si>
  <si>
    <t>JANUARY</t>
  </si>
  <si>
    <t>FEBRUARY</t>
  </si>
  <si>
    <t>MARCH</t>
  </si>
  <si>
    <t>`</t>
  </si>
  <si>
    <t>GENERATOR SERVICING AT VARIOUS LOCATIONS</t>
  </si>
  <si>
    <t>ARTISAN</t>
  </si>
  <si>
    <t>HOURS WHEN DUE</t>
  </si>
  <si>
    <t>NEXT DUE HOURS</t>
  </si>
  <si>
    <t>DATE OF SERVICING</t>
  </si>
  <si>
    <t>SERVICING COST</t>
  </si>
  <si>
    <t>GENERATOR TYPE</t>
  </si>
  <si>
    <t>MR JACK</t>
  </si>
  <si>
    <t>HOPE</t>
  </si>
  <si>
    <t>SMALL GENERATOR</t>
  </si>
  <si>
    <t>BIG GENERATOR</t>
  </si>
  <si>
    <t>DEMBA GENERATOR</t>
  </si>
  <si>
    <t>NIKANO GENERATOR</t>
  </si>
  <si>
    <t>MR JAMES</t>
  </si>
  <si>
    <t>65kva GENERATOR</t>
  </si>
  <si>
    <t>250kva GENERATOR</t>
  </si>
  <si>
    <t xml:space="preserve">JMG </t>
  </si>
  <si>
    <t>SUMMARY MONTH 1</t>
  </si>
  <si>
    <t>XII LUNGI (demba)</t>
  </si>
  <si>
    <t>VALLEY MBAKA (mikano)</t>
  </si>
  <si>
    <t>VENUS (1) (sinko)</t>
  </si>
  <si>
    <t>VENUS (2) (cummins)</t>
  </si>
  <si>
    <t>APRIL (1) (mikano)</t>
  </si>
  <si>
    <t>APRIL (2) (mikano)</t>
  </si>
  <si>
    <t>GEN. CAPACITY (KVA)</t>
  </si>
  <si>
    <t xml:space="preserve">START DATE </t>
  </si>
  <si>
    <t>END DATE</t>
  </si>
  <si>
    <t xml:space="preserve">TOTAL HOURS USED </t>
  </si>
  <si>
    <t>AVE. TOTAL HOURS USED</t>
  </si>
  <si>
    <t>TOTAL DIESEL COMSUMED (Ltrs)</t>
  </si>
  <si>
    <t>DIESEL PER HR (Ltrs)</t>
  </si>
  <si>
    <t>AVE. DIESEL CONSUMPTION</t>
  </si>
  <si>
    <t>SUM TOTAL  STOCK HOLDING</t>
  </si>
  <si>
    <t>AVE. STOCK HOLDING</t>
  </si>
  <si>
    <t>PER HOUR, PER KVA</t>
  </si>
  <si>
    <t>TOTAL No. OF STARTS</t>
  </si>
  <si>
    <t>TOTAL HOURS PER START</t>
  </si>
  <si>
    <t>SUMMARY MONTH 2</t>
  </si>
  <si>
    <t>SUMMARY MONTH 3</t>
  </si>
  <si>
    <t>GUZAPE (mikano)</t>
  </si>
  <si>
    <t>SUMMARY MONTH 4</t>
  </si>
  <si>
    <t>SUMMARY MONTH 5</t>
  </si>
  <si>
    <t>SUMMARY MONTH 6</t>
  </si>
  <si>
    <t>SUMMARY MONTH 7</t>
  </si>
  <si>
    <t>SUMMARY MONTH 8</t>
  </si>
  <si>
    <t>SUMMARY MONTH 9</t>
  </si>
  <si>
    <t>NICHE (DEMBA)</t>
  </si>
  <si>
    <t>LIBREVILLE (small)</t>
  </si>
  <si>
    <t>LIBREVILLE (big)</t>
  </si>
  <si>
    <t>New Calibration for Niche on 06-Feb</t>
  </si>
  <si>
    <t>SUMMARY MONTH 10</t>
  </si>
  <si>
    <t>SUMMARY MONTH 11</t>
  </si>
  <si>
    <t>Libreville Big and Small paused as from this point</t>
  </si>
  <si>
    <t>SUMMARY MONTH 12</t>
  </si>
  <si>
    <t>NEXT DUE RUNNING HOURS (Dec 28, 2023)</t>
  </si>
  <si>
    <t>90 KVA</t>
  </si>
  <si>
    <t>350 KVA</t>
  </si>
  <si>
    <t>200 KVA</t>
  </si>
  <si>
    <t>250 KVA</t>
  </si>
  <si>
    <t>100 KVA</t>
  </si>
  <si>
    <t>65 KVA</t>
  </si>
  <si>
    <t>150 KVA</t>
  </si>
  <si>
    <t>TAKUM</t>
  </si>
  <si>
    <t>OLD GEN</t>
  </si>
  <si>
    <t>NEW GEN</t>
  </si>
  <si>
    <t>60 KVA</t>
  </si>
  <si>
    <t>XII LUNGI</t>
  </si>
  <si>
    <t>50 KVA</t>
  </si>
  <si>
    <t>Total = 660 Litres</t>
  </si>
  <si>
    <t>120L added. Diesel Reserve = 90L</t>
  </si>
  <si>
    <t>90L added. Diesel Reserve = 105L</t>
  </si>
  <si>
    <t>105L added. Diesel Reserve = 0L.</t>
  </si>
  <si>
    <t>07/14/2024</t>
  </si>
  <si>
    <t>Tranquillo - 235L</t>
  </si>
  <si>
    <t>April - 470L</t>
  </si>
  <si>
    <t>Total = 705 Litres</t>
  </si>
  <si>
    <t>60L added. Diesel Reserve = 172L.</t>
  </si>
  <si>
    <t>60L added. Diesel Reserve = 112L.</t>
  </si>
  <si>
    <t>70L added to the small Gen. Diesel Reserve = 52L.</t>
  </si>
  <si>
    <t>150L added to the Big Gen. Diesel Reserve = 320L.</t>
  </si>
  <si>
    <t>60L added. Diesel Reserve = 150L.</t>
  </si>
  <si>
    <t>42L added to the Small Gen. Diesel Reserve = 10L</t>
  </si>
  <si>
    <t>374L received at Libreville. 24L added to the big Gen. 52L added to the small Gen. Diesel Reserve = 298L</t>
  </si>
  <si>
    <t>60L moved from Niche to Valley. 300L received from 365.</t>
  </si>
  <si>
    <t>07/19/2024</t>
  </si>
  <si>
    <t>Libreville - 374L</t>
  </si>
  <si>
    <t>Total = 674 Litres</t>
  </si>
  <si>
    <t>60L moved from Niche to Valley. Diesel Reserve = 190L.</t>
  </si>
  <si>
    <t>60L added to the small Gen. Diesel Reserve = 238L</t>
  </si>
  <si>
    <t>07/21/2024</t>
  </si>
  <si>
    <t>Total = 240 Litres</t>
  </si>
  <si>
    <t>120L added to the Gen. Diesel Reserve = 70L</t>
  </si>
  <si>
    <t>60L added. Diesel Reserve = 90L.</t>
  </si>
  <si>
    <t>445L received. 415L added. Diesel Reserve = 30L.</t>
  </si>
  <si>
    <t>270L received. 225L added. Diesel Reserve = 45L.</t>
  </si>
  <si>
    <t>07/25/2024</t>
  </si>
  <si>
    <t>Stazia - 445L</t>
  </si>
  <si>
    <t>April - 230L</t>
  </si>
  <si>
    <t>Total = 1183 Litres</t>
  </si>
  <si>
    <t>230L received in April. Diesel Reserve = 230L</t>
  </si>
  <si>
    <t>70L added. 240L receieved at Niche. Diesel Reserve = 240L.</t>
  </si>
  <si>
    <t>90L added to the small Gen. Diesel Reserve = 148L</t>
  </si>
  <si>
    <t>Mixup/Seun. Conversations on 25th</t>
  </si>
  <si>
    <t xml:space="preserve">Diesel Gauge before the Transfer to the bIg Gen. 65.6%(262.4LTRS). Diesel Usage in the 3 hours = 25LTRS. Estimated Diesel Transferred (193.68 LTRS) based on the readings after the transfer, minus the 25LTRS used. </t>
  </si>
  <si>
    <t>Q2 Figures</t>
  </si>
  <si>
    <t>90L added to the small Gen, 75L added to the big Gen. Diesel Reserve = 65L</t>
  </si>
  <si>
    <t>Diesel Consumed Q2</t>
  </si>
  <si>
    <t>07/26/2024</t>
  </si>
  <si>
    <t>Total = 480 Litres</t>
  </si>
  <si>
    <t>480L supplied. 210L added to the small Gen. 90L added to the big Gen. Diesel Reserve = 390L.</t>
  </si>
  <si>
    <t>60L added to the Big Gen. 60L added to the small Gen. Diesel Reserve = 28L</t>
  </si>
  <si>
    <t>120L added. Diesel Reserve = 120L.</t>
  </si>
  <si>
    <t>120L added to the smal Gen. Diesel Reserve = 0L</t>
  </si>
  <si>
    <t>30L added. Diesel Reserve = 0L.</t>
  </si>
  <si>
    <t>07/29/2024</t>
  </si>
  <si>
    <t>Libreville - 400L</t>
  </si>
  <si>
    <t>Venus - 420L</t>
  </si>
  <si>
    <t>Valley - 320L</t>
  </si>
  <si>
    <t>Total = 1140 Litres</t>
  </si>
  <si>
    <t>400L received. 28L added to the small Gen, 40L to the Big Gen. Diesel Reserve = 360L.</t>
  </si>
  <si>
    <t>210L added.</t>
  </si>
  <si>
    <t>5 inside the drum, 4 on ground</t>
  </si>
  <si>
    <t>what the previous shift met on ground</t>
  </si>
  <si>
    <t>for 26th added 2, then 2 again for the big Gen</t>
  </si>
  <si>
    <t>07/31/2024</t>
  </si>
  <si>
    <t>Total = 720 Litres</t>
  </si>
  <si>
    <t xml:space="preserve">90L received and in Reserve </t>
  </si>
  <si>
    <t>210L received. 90L + 125L added. Diesel Reserve = 85L</t>
  </si>
  <si>
    <t>90L receieved. Diesel Reserve = 135L. 75L added to the Generator. New Diesel Reserve = 60L.</t>
  </si>
  <si>
    <t>240L received. Diesel Reserve = 360L.</t>
  </si>
  <si>
    <t>480L supplied. 210L added to the small Gen. 90L added to the big Gen. Diesel Reserve = 390L(245L MAIN).</t>
  </si>
  <si>
    <t>420l received. 120L added to the small Gen. 240L to the big Gen. Diesel Reserve = 375L(!!!??!!!!??).</t>
  </si>
  <si>
    <t>07/30/2024</t>
  </si>
  <si>
    <t>Libreville - 220L</t>
  </si>
  <si>
    <t>Total = 760 Litres</t>
  </si>
  <si>
    <t>120L added. Diesel Reserve = 240L.</t>
  </si>
  <si>
    <t>90L added to the small Gen. Diesel Reserve = 285L.</t>
  </si>
  <si>
    <t>60L added. Diesel Reserve = 0L.</t>
  </si>
  <si>
    <t>60L added to the Big Gen. Diesel Reserve = 237L.</t>
  </si>
  <si>
    <t>90L added to the small Gen. Diesel Reserve = 147L.</t>
  </si>
  <si>
    <t>60L added to the small Gen. Diesel Reserve = 300L.</t>
  </si>
  <si>
    <t>60L added to the small Gen. Diesel Reserve = 240L.</t>
  </si>
  <si>
    <t>60L added to the small Gen. Diesel Reserve = 87L.</t>
  </si>
  <si>
    <t>Diesel Reserve = 130L. Confirmation from Seun</t>
  </si>
  <si>
    <t>****</t>
  </si>
  <si>
    <t>60L added to the small Gen. Diesel Reserve = 180L.</t>
  </si>
  <si>
    <t>120L added. Diesel Reserve = 0L.</t>
  </si>
  <si>
    <t>Bauhaus - 300L</t>
  </si>
  <si>
    <t>Total = 300 Litres</t>
  </si>
  <si>
    <t>Niche - 300L</t>
  </si>
  <si>
    <t>April - 355L</t>
  </si>
  <si>
    <t>Total = 655 Litres</t>
  </si>
  <si>
    <t>60L added to the small Gen. Diesel Reserve = 120L.</t>
  </si>
  <si>
    <t>*** Saw it like this (5701)</t>
  </si>
  <si>
    <t>60L receievd. Diesel Reserve = 90L.</t>
  </si>
  <si>
    <t>355L receieved. Diesel Reserve = 355L</t>
  </si>
  <si>
    <t>120L added. Diesel Reserve = 235L.</t>
  </si>
  <si>
    <t>120L added. Diesel Reserve = 115L.</t>
  </si>
  <si>
    <t>Total = 90 Litres</t>
  </si>
  <si>
    <t>April - 192L</t>
  </si>
  <si>
    <t>Total = 492 Litres</t>
  </si>
  <si>
    <t>120L added. Diesel Reserve = 0L. 192L received. 120L added. Diesel Reserve = 72L.</t>
  </si>
  <si>
    <t>60L added to the small Gen. Diesel Reserve = 60L.</t>
  </si>
  <si>
    <t>300L supplied. 10L added. Diesel Reserve = 350L.</t>
  </si>
  <si>
    <t>50L added to the Generator. Estimated 10 LTRS lost due to water found in the Generator. Diesel Reserve = 30L.</t>
  </si>
  <si>
    <t>90L added to the Big Gen. Diesel Reserve = 0L.</t>
  </si>
  <si>
    <t>120L moved to April. Diesel Reserve = 230L.</t>
  </si>
  <si>
    <t>300L receieved. 120L added. Diesel Reserve = 180L</t>
  </si>
  <si>
    <t>90L receieved at Niche. Diesel Reserve = 270L.</t>
  </si>
  <si>
    <t>60LTRS moved to April. Diesel Reserve = 210L.</t>
  </si>
  <si>
    <t>300L received. 240L added. Diesel Reserve = 60L.</t>
  </si>
  <si>
    <t>90L received from Niche and Lungi. Diesel Reserve = 90L.</t>
  </si>
  <si>
    <t>30L moved to April. Diesel Reserve = 30L.</t>
  </si>
  <si>
    <t>60LTRS moved to April. Diesel Reserve = 150L.</t>
  </si>
  <si>
    <t>60L added. 90L received form 365 Energy. 60L received from Niche. Diesel Reserve = 180L.</t>
  </si>
  <si>
    <t>NIPCO</t>
  </si>
  <si>
    <t>Bought from Nipco, through Jishua-365</t>
  </si>
  <si>
    <t>120L added. Diesel Reserve = 60L.</t>
  </si>
  <si>
    <t>55L used up more. Possible theft</t>
  </si>
  <si>
    <t>120L added. Diesel Reserve = 30L.</t>
  </si>
  <si>
    <t>492L received. 432L added. 60L moved to Lungi. Diesle Reserve = 0L.</t>
  </si>
  <si>
    <t>Joshua(365) was present during the top up</t>
  </si>
  <si>
    <t>270L received. 240L added to the Generator. Diesel Reserve = 30L.</t>
  </si>
  <si>
    <t>April - 270L</t>
  </si>
  <si>
    <t>Stazia - 492L</t>
  </si>
  <si>
    <t>Total = 762 Litres</t>
  </si>
  <si>
    <t>60L received from Stazia. 60L receieved from 365 Energy(through Terry).</t>
  </si>
  <si>
    <t>Xii-Lungi - 60L</t>
  </si>
  <si>
    <t>Tranquillo - 270L</t>
  </si>
  <si>
    <t>Bauhaus - 240L</t>
  </si>
  <si>
    <t>Total = 780 Litres</t>
  </si>
  <si>
    <t>60L added. Diesel Reserve = 170L.</t>
  </si>
  <si>
    <t>60L added. 60L added. Diesel Reserve = 50L.</t>
  </si>
  <si>
    <t>Niche - 247L</t>
  </si>
  <si>
    <t>Libreville - 450L</t>
  </si>
  <si>
    <t>Total = 697 Litres</t>
  </si>
  <si>
    <t>247L received. Diesel Reserve = 255L.</t>
  </si>
  <si>
    <t>Prev Diesel Reserve = 8L. Confirmation from Seun.</t>
  </si>
  <si>
    <t>450L receieved. 60L added to the small Gen. 120L added to the Big Gen. Diesel Reserve = 270L.</t>
  </si>
  <si>
    <t xml:space="preserve">480L supplied. 325L poured into the small Gen. Diesel Reserve = 155L. </t>
  </si>
  <si>
    <t>150L receieved. Diesel Reserve = 210L.</t>
  </si>
  <si>
    <t>Venus - 480L</t>
  </si>
  <si>
    <t>April - 212L</t>
  </si>
  <si>
    <t>Total = 842 Litres</t>
  </si>
  <si>
    <t>40L added to the small Gen. Diesel Reserve = 230L.</t>
  </si>
  <si>
    <t>150LTRS supposedly added. Not True</t>
  </si>
  <si>
    <t>After checks of the diesel reserve. 242-70. Est Diesel Reserve inside the drum = 172L.</t>
  </si>
  <si>
    <t>60L added to the small Gen. Diesel Reserve = 170L.</t>
  </si>
  <si>
    <t>60L added to the small Gen. Diesel Reserve = 110L.</t>
  </si>
  <si>
    <t>****** 55LTRS more used more than the average</t>
  </si>
  <si>
    <t>09/092024</t>
  </si>
  <si>
    <t>Tranquillo - 160L</t>
  </si>
  <si>
    <t>Total = 820 Litres</t>
  </si>
  <si>
    <t>240L receieved. 180L turned into the Generator. 60L in the reserve.</t>
  </si>
  <si>
    <t>04th Sep to 09th Sep</t>
  </si>
  <si>
    <t>The consumption is too high and not correlating but I am leaving it because the generator has been running from 04-Sep without any change in the gauge. Also, the 180L top up was confirmed by Anna and Joshua(365) through Anna.</t>
  </si>
  <si>
    <t>210L received. Diesel Reserve = 465L</t>
  </si>
  <si>
    <t>60L added from the Previous Reserve. Est Diesel Reserve = 112L. || 300L received. 120L added. Diesel Reserve (new Supply) = 180L.</t>
  </si>
  <si>
    <t>120L added to the Gen. Diesel Reserve = 345L.</t>
  </si>
  <si>
    <t>120L added to the big Gen and 90L added to the small Gen. It is assumed that the 180L from the new reserve was used and then 30L from the previous reserve was added. Current New Diesel Reserve = 0L.. Previous Diesel Reserve = 82L.</t>
  </si>
  <si>
    <t>230L received.</t>
  </si>
  <si>
    <t>Libreville - 230</t>
  </si>
  <si>
    <t>Total = 230 Litres</t>
  </si>
  <si>
    <t>50L added to the small Gen. Diesel Reserve = 60L.</t>
  </si>
  <si>
    <t>Est Diesel Reserve = 290L</t>
  </si>
  <si>
    <t>Adding 30L to the top up for here. It is closely balancing with the reserve  as of 11th Sept</t>
  </si>
  <si>
    <t>30L added. Est Diesel Reserve = 260L. Subtracting the 30L added to the 06th Sept for Balancing. Est Diesel Reserve = 230L.</t>
  </si>
  <si>
    <t>Gideon confirmed 30L currently at April.</t>
  </si>
  <si>
    <t>30L added to the April big Gen</t>
  </si>
  <si>
    <t>30L assumed added from previous diesel on the 11th and 30L added to the Big Gen from what Gideon saw</t>
  </si>
  <si>
    <t>480L received at April from 365 Energy. 240L added to the small Gen. Diesel Reserve = 240L</t>
  </si>
  <si>
    <t>April - 480 L</t>
  </si>
  <si>
    <t>30L added. Diesel Reserve = 200L.</t>
  </si>
  <si>
    <t>Tranquillo hours reduced??</t>
  </si>
  <si>
    <t>60L added into the Gen. 300L received. 240L added to the Gen. 60L in the reserve.</t>
  </si>
  <si>
    <t>280L received from 365 Energy.</t>
  </si>
  <si>
    <t>180L received. 120L added to the Generator = 60L.</t>
  </si>
  <si>
    <t>Valley - 280L</t>
  </si>
  <si>
    <t>Venus - 150L</t>
  </si>
  <si>
    <t>Total = 910 Litres</t>
  </si>
  <si>
    <t>150L received from 365 Energy.</t>
  </si>
  <si>
    <t>120L added. Diesel Reserve = 80L. (50L)</t>
  </si>
  <si>
    <t>30L added. 90L added. Diesel Reserve = 120L.</t>
  </si>
  <si>
    <t>90L added to the small Gen. 30L to the Big Gen.</t>
  </si>
  <si>
    <t>320L receieved. 60L added to the small Gen, 90L added to the Big Gen.</t>
  </si>
  <si>
    <t>60L added.</t>
  </si>
  <si>
    <t>480L receieved. 270L added to the Gen. 210L left in the reserve. Before after pictures confirm that it was 210L added to the the Gen not 270L, but Joshua(365) confirms and inssit that it was 270L that was added, hence there is a difference of 60L that I will observe to see later on if it shows in the usage</t>
  </si>
  <si>
    <t xml:space="preserve">65L added to the small Gen. </t>
  </si>
  <si>
    <t>Libreville - 320L</t>
  </si>
  <si>
    <t>Total = 800 Litres</t>
  </si>
  <si>
    <t>Libreville - 226L</t>
  </si>
  <si>
    <t>Total = 466 Litres</t>
  </si>
  <si>
    <t>assumed no readings from pictures</t>
  </si>
  <si>
    <t>Total = 330 Litres</t>
  </si>
  <si>
    <t>330L receieved. 290L added to the Gen.</t>
  </si>
  <si>
    <t>Diesel Reserve = 331L</t>
  </si>
  <si>
    <t>60L added. Diesel Reserve = 271L</t>
  </si>
  <si>
    <t>April - 314L</t>
  </si>
  <si>
    <t>Total = 314 Litres</t>
  </si>
  <si>
    <t>210L in the reserve. Confirmed by myself and Adams.</t>
  </si>
  <si>
    <t>314L supplied by 365 Energy</t>
  </si>
  <si>
    <t>60L + 30 added. Diesel Reserve is supposed to be 60L in the reserve.</t>
  </si>
  <si>
    <t>300L in the Reserve. Confirmed by myself, Adams and Seun.</t>
  </si>
  <si>
    <t>60L added. Diesel Reserve = 30L.</t>
  </si>
  <si>
    <t>300L receieved. Diesel Reserve = Est 195L. Main 180L in kegs, est 15L in a small keg plus water bottle</t>
  </si>
  <si>
    <t>Total = 540 Litres</t>
  </si>
  <si>
    <t>**** increased and strangely so</t>
  </si>
  <si>
    <t>120L added. Diesel Reserve = 180L.</t>
  </si>
  <si>
    <t>165L added. Diesel Reserve = 15L.</t>
  </si>
  <si>
    <t>*** The consumption should be more than this. Will obsere the evening readings for changes.</t>
  </si>
  <si>
    <t>450L received. 150L added to the Gen. Diesel Reserve = 315L.</t>
  </si>
  <si>
    <t>300L receieved. 270L added to the Gen. 30L in the reserve.</t>
  </si>
  <si>
    <t>The 240 LTR top-up doesn’t seem complete, but it has been confirmed by the Facility Officer</t>
  </si>
  <si>
    <t>Total = 1500 Litres</t>
  </si>
  <si>
    <t>60L added. Diesel Reserve = 60L</t>
  </si>
  <si>
    <t>120L added to the Gen. Diesel Reserve = 91L</t>
  </si>
  <si>
    <t>90L added. Diesel Reserve = 225L. (1 Drum confirmed by Adams Emmanuel)</t>
  </si>
  <si>
    <t>Issue with Security Phone. Hence, no readings.</t>
  </si>
  <si>
    <t>Libreville - 317L</t>
  </si>
  <si>
    <t>Total = 317 Litres</t>
  </si>
  <si>
    <t>317L received from 365 energy. 47L added to the small Gen. Diesel Reserve = 361L.</t>
  </si>
  <si>
    <t>60L added from the reserve. 450L received ffrom 365 Energy. 240L added to the small Gen, 120L added to the Big Gen. Diesel Reserve = 90L.</t>
  </si>
  <si>
    <t>Diesel = Opening - Supply + Closing</t>
  </si>
  <si>
    <t>75L added. Diesel Reserve = 15L.</t>
  </si>
  <si>
    <t>The 15L was later added to the gen. 450L was supplied in the afternoon and 180L was poured into the gen. Reserve is now 270L</t>
  </si>
  <si>
    <t>300L received 240L was added to the small generator and 60L in the reserve drum. Total current reserve at Venus is 100L</t>
  </si>
  <si>
    <t>10 kegs were supplied on this day, 9 kegs were turned into the gen. Reserve is expected to be 1keg (30l).</t>
  </si>
  <si>
    <t xml:space="preserve">Nothing in the reserve </t>
  </si>
  <si>
    <t xml:space="preserve">120 litres was poured into the gen from the reserve. 225 litres left in reserve. </t>
  </si>
  <si>
    <t>450L received from 365 Energy. 240L added to the small Gen, 120L added to the Big Gen. Diesel Reserve = 90L.</t>
  </si>
  <si>
    <t>14 kegs were supplied from 365. 6 kegs were turned into the big gen while 8 kegs were turned into the small gen.</t>
  </si>
  <si>
    <t>Flagged***</t>
  </si>
  <si>
    <t xml:space="preserve">90 litres into the gen from the reserve and 6 kegs were later poured into the gen in the evening.  </t>
  </si>
  <si>
    <t>14 kegs were supplied. 3 kegs were pured into the big gen and 6 kegs were poured into the small gen.</t>
  </si>
  <si>
    <t>365 supplied 10 kegs and 8 litres</t>
  </si>
  <si>
    <t>Q3 Diesel Consumed</t>
  </si>
  <si>
    <t>Q3 Hours</t>
  </si>
  <si>
    <t>Q3 Diesel Cosnumed</t>
  </si>
  <si>
    <t>****** Generator Servicing. Confirmation with Seun.</t>
  </si>
  <si>
    <t>Total = 1270L</t>
  </si>
  <si>
    <t>Total = 420L</t>
  </si>
  <si>
    <t>Stazia - 308L</t>
  </si>
  <si>
    <t>Total = 728L</t>
  </si>
  <si>
    <t xml:space="preserve">196L was poured into the big gen from the reserve </t>
  </si>
  <si>
    <t>365 supplied 150L of diesel. 90L of diesel was pured into the gen</t>
  </si>
  <si>
    <t>30L from reserve. 0L left in reserve.</t>
  </si>
  <si>
    <t>*** 365  supplied 210L</t>
  </si>
  <si>
    <t>*** The amount of diesel used and the hours do not add up</t>
  </si>
  <si>
    <t>60L taken from Libreville</t>
  </si>
  <si>
    <t>Total = 750L</t>
  </si>
  <si>
    <t>300L supplied from 365. 30L was poured into thr small gen. 270L in the reserve</t>
  </si>
  <si>
    <t>300L was supplied by 365 and poured into the big gen.</t>
  </si>
  <si>
    <t xml:space="preserve">The 60L that was taken from Libreville was returned on this day. </t>
  </si>
  <si>
    <t>60L taken from Libreville to April</t>
  </si>
  <si>
    <t>Total = 480L</t>
  </si>
  <si>
    <t>**** Consumption is too much. However, the gauge did not drop on the previous day and the run rate for the two days is in close alignment with the expected.</t>
  </si>
  <si>
    <t>340L receieved. Diesel Reserve = 40L.</t>
  </si>
  <si>
    <t>420L supplied. 330L added. Diesel Reserve = 90L ****</t>
  </si>
  <si>
    <t>Tranquillo - 340L</t>
  </si>
  <si>
    <t>Total = 760L</t>
  </si>
  <si>
    <t>270 LTRS received. 240 LTRS added to the Gen. Diesel Reserve = 30 LTRS.</t>
  </si>
  <si>
    <t>60L added. Diesel Reserve = 135</t>
  </si>
  <si>
    <t>300L received from 365 Energy. Diesel reserve = 330L.</t>
  </si>
  <si>
    <t>Total = 780L</t>
  </si>
  <si>
    <t>Valley - 330L</t>
  </si>
  <si>
    <t>Total = 630L</t>
  </si>
  <si>
    <t>Xii-Lungi - 150</t>
  </si>
  <si>
    <t>60L added. Diesel Reserve = 315L.</t>
  </si>
  <si>
    <t>72L added. Diesel Reserve = 0L.</t>
  </si>
  <si>
    <t>270L added to the small Gen. Diesel Reserve = 30L.</t>
  </si>
  <si>
    <t>240L added to the small Gen. Diesel Reserve = 90L. 90L unaccounted for.!!!!</t>
  </si>
  <si>
    <t>Niche - 480L</t>
  </si>
  <si>
    <t>30L added. Diesel Reserve = 285L.</t>
  </si>
  <si>
    <t>40L added. 300L receieved and added to the Gen.</t>
  </si>
  <si>
    <t>Total = 810L</t>
  </si>
  <si>
    <t>60L added. Diesel Reserve = 75L.</t>
  </si>
  <si>
    <t>30L added. 90L received and added. Diesel Reserve = 0L.</t>
  </si>
  <si>
    <t>120L received from 365 Energy and turned into the Gen. Diesel Reserve = 30L.</t>
  </si>
  <si>
    <t>360L received from 365 Energy. 120L added to the Gen. Diesel Reserve = 240L.</t>
  </si>
  <si>
    <t>60L added. Diesel Reserve = 225L.</t>
  </si>
  <si>
    <t>TRANQUILLO CUMMINS 50 kVA</t>
  </si>
  <si>
    <t>Supply information (xxx Litres capacity)</t>
  </si>
  <si>
    <t>Calibration Top-Up Emmanuel and Adams 150 LTRS</t>
  </si>
  <si>
    <t>Calibration Top-Up Emmanuel and Adams 60 LTRS</t>
  </si>
  <si>
    <t>Tranquillo - 145L</t>
  </si>
  <si>
    <t>Total = 145L</t>
  </si>
  <si>
    <t>Tranquillo - 155L</t>
  </si>
  <si>
    <t>Valley - 360L</t>
  </si>
  <si>
    <t>Total = 755L</t>
  </si>
  <si>
    <t>Gauge didn't move. I was there during the top-up.</t>
  </si>
  <si>
    <t>60L added, Diesel Reserve = 165L.</t>
  </si>
  <si>
    <t>450L received. 330L added to the small Gen, 90L into the Big Gen. Diesel Reserve = 30L</t>
  </si>
  <si>
    <t>Diesel Reserve of 120L is now unaccounted for.</t>
  </si>
  <si>
    <t>Libreviile - 223L</t>
  </si>
  <si>
    <t>Total = 673L</t>
  </si>
  <si>
    <t>480L received. 225L added(240L main), diesel reserve = 255L (240L main)</t>
  </si>
  <si>
    <t>90L added. Diesel Reserve = 150L</t>
  </si>
  <si>
    <t>150L added. Diesel Reserve = 0L</t>
  </si>
  <si>
    <t>131L supplied. Diesel Reserve = 15L (Main 11L).</t>
  </si>
  <si>
    <t>420L received from 365 Energy. 120L added to the Gen. 90L added to the small Gen. Diesel Reserve = 210L.</t>
  </si>
  <si>
    <t>180L received form 365 Energy. 60L turned into the Gen. Diesel Reserve = 195L.</t>
  </si>
  <si>
    <t>60L added, Diesel Reserve = 105L.</t>
  </si>
  <si>
    <t>They said facility manager Adams ask them to load the remain 30 litter on ground and after loading it we sent  after and now to him, ma that is on 12/11/2024  2:53pm. | On the day Tranquillo small Gen was Calibrated</t>
  </si>
  <si>
    <t>330L received. 60L added to the Gen. Diesel Reserve = 270L.</t>
  </si>
  <si>
    <t>Total = 731L</t>
  </si>
  <si>
    <t>Total = 330L</t>
  </si>
  <si>
    <t>April - 455L</t>
  </si>
  <si>
    <t>5 paint buckets added</t>
  </si>
  <si>
    <t>3 paint buckets added</t>
  </si>
  <si>
    <t>30L added from the 223L supply. Current Diesel Reserve = 193L</t>
  </si>
  <si>
    <t>480L supplied</t>
  </si>
  <si>
    <t>120L added. Diesel Reserve = 360L</t>
  </si>
  <si>
    <t>Diesel Reserve = 80L</t>
  </si>
  <si>
    <t>60L added to the small Gen. 20L added to the Big Gen. Diesle Reserve = 0L.</t>
  </si>
  <si>
    <t>Total = 300L</t>
  </si>
  <si>
    <t>300L supplied. 120L added. Diesel Reserve = 180L</t>
  </si>
  <si>
    <t>30L added from the 223L supply. Current Diesel Reserve = 163L</t>
  </si>
  <si>
    <t>180L added. 300L supplied. Diesel Reserve = 300L.</t>
  </si>
  <si>
    <t>210L supplied. 195L added. Estimated 15L wasted when attempting to top-up</t>
  </si>
  <si>
    <t>Libreville - 230L</t>
  </si>
  <si>
    <t>Total = 230L</t>
  </si>
  <si>
    <t>90L added. Diesel Reserve = 210L.</t>
  </si>
  <si>
    <t>60L added. Diesel Reserve = 263L</t>
  </si>
  <si>
    <t>60L added. Diesel Reserve = 103L. Est 10L lost during top-up</t>
  </si>
  <si>
    <t>230L supplied. Diesel Reserve = 323L</t>
  </si>
  <si>
    <t>****** This usage is impossible for 0.6 hours used</t>
  </si>
  <si>
    <t>120L added. Diesel Reserve = 90L.</t>
  </si>
  <si>
    <t>**** Will observe for tommorow</t>
  </si>
  <si>
    <t>210L supplied. Diesel Resevre = 300L.</t>
  </si>
  <si>
    <t>April - 210L</t>
  </si>
  <si>
    <t>Total = 210L</t>
  </si>
  <si>
    <t>120L to the small gen, 60L to the Big Gen. Diesel Reserve = 120L.</t>
  </si>
  <si>
    <t>ANCHORAGE HILLS</t>
  </si>
  <si>
    <t>Anchorage Hills</t>
  </si>
  <si>
    <t>Total = 700L</t>
  </si>
  <si>
    <t>**** No diesel Consumption</t>
  </si>
  <si>
    <t>60L moved from Libreville to April</t>
  </si>
  <si>
    <t>60L added. Diesel Reserve = 203L</t>
  </si>
  <si>
    <t>60L moved to April. Diesel Reserve = 143L.</t>
  </si>
  <si>
    <t>300L supplied.</t>
  </si>
  <si>
    <t>*** Monitor and Observe</t>
  </si>
  <si>
    <t>Valley - 120L</t>
  </si>
  <si>
    <t>Total = 1,350L</t>
  </si>
  <si>
    <t>30L added. Diesel Reserve = 113L.</t>
  </si>
  <si>
    <t xml:space="preserve">April - 210L </t>
  </si>
  <si>
    <t>Total = 510L</t>
  </si>
  <si>
    <t>60L added. Diesel Reserve = 53L.</t>
  </si>
  <si>
    <t>Supply information (1000 Litres capacity) External Tank</t>
  </si>
  <si>
    <t>210L received at April.</t>
  </si>
  <si>
    <t>*** Monitor</t>
  </si>
  <si>
    <t>Total = 450L</t>
  </si>
  <si>
    <t>450L received. 160L turned into the Big Gen. Diesel Reserve = 290L.</t>
  </si>
  <si>
    <t>Stazia - 412L</t>
  </si>
  <si>
    <t>Total = 412L</t>
  </si>
  <si>
    <t>60L added. Diesel Reserve = 230L.</t>
  </si>
  <si>
    <t>**** MAIN THEFT</t>
  </si>
  <si>
    <t>Stazia - 570L</t>
  </si>
  <si>
    <t>Total = 870L</t>
  </si>
  <si>
    <t>30L received from April. 570L received from 365 Energy. Total = 600L.</t>
  </si>
  <si>
    <t>30L moved to Stazia. 60L added to the Big Gen. 150L added to the small Gen.</t>
  </si>
  <si>
    <t>180L received. Diesel Reserve = 420L.</t>
  </si>
  <si>
    <t>60L received from April.</t>
  </si>
  <si>
    <t>60L moved to Tranquillo. Diesel Reserve = 240L.</t>
  </si>
  <si>
    <t>120L added. Diesel Reserve = 300L.</t>
  </si>
  <si>
    <t>60L added. Diesel Reserve = 120L.</t>
  </si>
  <si>
    <t>300L received from 365 Energy.</t>
  </si>
  <si>
    <t>60L added. Diesel Reserve = 60L.</t>
  </si>
  <si>
    <t>*** Monitor and Observe Again</t>
  </si>
  <si>
    <t>Bauhaus - 250L</t>
  </si>
  <si>
    <t>Total = 250L</t>
  </si>
  <si>
    <t>60L added. Diesel Reserve = 135L.</t>
  </si>
  <si>
    <t>60L moved to Apex</t>
  </si>
  <si>
    <t>MOVED TO APEX</t>
  </si>
  <si>
    <t>210L received in Lungi. Diesel Reserve = 150L</t>
  </si>
  <si>
    <t>***** 60L added apparently, but It looks like 45L. Will observe closely.</t>
  </si>
  <si>
    <t>60L moved to Apex.</t>
  </si>
  <si>
    <t>300L received. Diesel Reserve = 300L.</t>
  </si>
  <si>
    <t>for the past two days</t>
  </si>
  <si>
    <t>Total est loss = 140 LTRS, due to water in the under ground tank</t>
  </si>
  <si>
    <t>4757 run hours and 95 diesel reserve was seen by Emmanuel on 13-Jan-2025</t>
  </si>
  <si>
    <t>Venus - 315L</t>
  </si>
  <si>
    <t>Total = 315L</t>
  </si>
  <si>
    <t>Oct</t>
  </si>
  <si>
    <t>units</t>
  </si>
  <si>
    <t>Nov</t>
  </si>
  <si>
    <t>Dec</t>
  </si>
  <si>
    <t>Tranquillo - 325L</t>
  </si>
  <si>
    <t>Lungi - 210L</t>
  </si>
  <si>
    <t>Total = 1085L</t>
  </si>
  <si>
    <t>Lungi - 180L</t>
  </si>
  <si>
    <t>Stazia - 131L</t>
  </si>
  <si>
    <t>150L added. Diesel Reserve = 30L.</t>
  </si>
  <si>
    <t>60L added. Diesel Reserve = 180L.</t>
  </si>
  <si>
    <t>300L receieved. 90L added to the small. 60L added to the Big Gen. Diesel Reserve = 150L.</t>
  </si>
  <si>
    <t>90L moved to Venus. Diesel Reserve = 210L</t>
  </si>
  <si>
    <t>90L receieved from Libreville.</t>
  </si>
  <si>
    <t>240L supplied. Diesel Reserve = 270L.</t>
  </si>
  <si>
    <t>110L moved to Tranquillo (80L) and Bauhaus (30L).  Diesel Reserve = 160L.</t>
  </si>
  <si>
    <t>90L moved to Venus. Big Gen (30L), Small Gen (60L). Diesel Reserve = 120L.</t>
  </si>
  <si>
    <t>ANCHORAGE HIILS JMG 50 KVA</t>
  </si>
  <si>
    <t>90L Supplied</t>
  </si>
  <si>
    <t>420L supplied to April. 300L added to the small Gen. 30L added to the Big Gen. Diesel Reserve = 90L.</t>
  </si>
  <si>
    <t>420L supplied to Venus. 120L to the big Gen. 300L to the small Gen.</t>
  </si>
  <si>
    <t>60L added. 60L in the reserve.</t>
  </si>
  <si>
    <t>210L received. Diesel Reserve = 370L</t>
  </si>
  <si>
    <t>330L supplied to April. 30L added to the Big Gen, 90L added to the small Gen. Diesel Reserve = 270L.</t>
  </si>
  <si>
    <t>30L added.</t>
  </si>
  <si>
    <t>120L added. Diesel Reserve = 250L</t>
  </si>
  <si>
    <t>295L supplied to Venus. 270 added, Diesel Reserve = 25L</t>
  </si>
  <si>
    <t>340L supplied to Libreville.</t>
  </si>
  <si>
    <t>Libreville - 340L</t>
  </si>
  <si>
    <t>Venus - 295L</t>
  </si>
  <si>
    <t>Total = 965L</t>
  </si>
  <si>
    <t>115L added to the small Gen. 150L added to the Big Gen. 5L used for Generator Servicing. Diesel Reserve = 0L.</t>
  </si>
  <si>
    <t>420L supplied to April. 270L added to the small Gen. Diesel Reserve = 150L.</t>
  </si>
  <si>
    <t>Tranquillo - 310L</t>
  </si>
  <si>
    <t>Apex - 120L</t>
  </si>
  <si>
    <t>Venus - 450L</t>
  </si>
  <si>
    <t>Total = 1300L</t>
  </si>
  <si>
    <t>60L added. Diesel Reserve = 45L.</t>
  </si>
  <si>
    <t>BAUHAUS GUZAPE</t>
  </si>
  <si>
    <t>Valley - 270L</t>
  </si>
  <si>
    <t>Total = 1620L</t>
  </si>
  <si>
    <t>450L supplied. 300L to the small Gen. 150L to the Big Gen.</t>
  </si>
  <si>
    <t>150L added. Diesel Reserve = 0L.</t>
  </si>
  <si>
    <t>450L receieved. 210L added to the small gen. 240L in the Reserve.</t>
  </si>
  <si>
    <t>150L added. 90L in the reserve.</t>
  </si>
  <si>
    <t>60L added. Diesel Reserve = 280L.</t>
  </si>
  <si>
    <t>420L received at April. 180L added to the small Gen. 210L tto the Big gen. Diesel Reserve = 30L.</t>
  </si>
  <si>
    <t>360L received. 300L added to the Gen. Diesel Reserve = 90L, including previous diesel.</t>
  </si>
  <si>
    <t>Tranquillo - 360L</t>
  </si>
  <si>
    <t>Total = 540L</t>
  </si>
  <si>
    <t>Lungi - 140L</t>
  </si>
  <si>
    <t>Total = 440L</t>
  </si>
  <si>
    <t>Total = 1140L</t>
  </si>
  <si>
    <t>Bauhaus - 105L</t>
  </si>
  <si>
    <t>Venus - 240L</t>
  </si>
  <si>
    <t>Total = 1065L</t>
  </si>
  <si>
    <t>Total = 720L</t>
  </si>
  <si>
    <t>2025 Vestates Diesel Purchases</t>
  </si>
  <si>
    <t>April - 390L</t>
  </si>
  <si>
    <t>Total = 690L</t>
  </si>
  <si>
    <t>Lungi - 285L</t>
  </si>
  <si>
    <t>Total = 585L</t>
  </si>
  <si>
    <t>Total = 900L</t>
  </si>
  <si>
    <t>Total = 455L</t>
  </si>
  <si>
    <t>No Readings</t>
  </si>
  <si>
    <t>APEX</t>
  </si>
  <si>
    <t>Apex - 150L</t>
  </si>
  <si>
    <t>Total = 150L</t>
  </si>
  <si>
    <t>Sent wrong picture</t>
  </si>
  <si>
    <t>Total = 285L</t>
  </si>
  <si>
    <t>Lungi - 120L</t>
  </si>
  <si>
    <t>Anchorage Hills - 400L</t>
  </si>
  <si>
    <t>Supplied across 18th and 19th</t>
  </si>
  <si>
    <t>Total = 1,810L</t>
  </si>
  <si>
    <t>The gauge dropped beyond the view point. Unable to ascertain the current level.</t>
  </si>
  <si>
    <t>Total = 1260L</t>
  </si>
  <si>
    <t>Stazia - 400L</t>
  </si>
  <si>
    <t>Total = 1150L</t>
  </si>
  <si>
    <t>A new customer at Jahi - 400L (365 Delivery)</t>
  </si>
  <si>
    <t>120L added to the Big Gen. Diesel Reserve = 120L.</t>
  </si>
  <si>
    <t>Valley - 250L</t>
  </si>
  <si>
    <t>Total = 600L</t>
  </si>
  <si>
    <t>60L added to the small Gen. Diesel Reserve = 210L.</t>
  </si>
  <si>
    <t>got the real readings</t>
  </si>
  <si>
    <t>450L received. 240L added to the Big Gen. 60L added to the small Gen. Diesel Reserve = 330L.</t>
  </si>
  <si>
    <t>300L supplied. 30L added to the Big Gen. Diesel Reserve = 240L</t>
  </si>
  <si>
    <t>90L added.</t>
  </si>
  <si>
    <t>300L supplied. 240L added to the small Gen. 60L added to the big gen.</t>
  </si>
  <si>
    <t>Xii-Lungi - 150L</t>
  </si>
  <si>
    <t>Total = 1,200L</t>
  </si>
  <si>
    <t>300L received. 90L added to the Big Gen. Diesel Reserve = 210L.</t>
  </si>
  <si>
    <t>150L supplied to Xii-Lungi.</t>
  </si>
  <si>
    <t>60L added to the Big Gen. Diesel Reserve = 180L.</t>
  </si>
  <si>
    <t>118L added. Diesel Reserve = 28L.</t>
  </si>
  <si>
    <t>120L added to the Big Gen. Diesel Reserve = 90L.</t>
  </si>
  <si>
    <t>60L added to the Big Gen. Diesel Reserve = 60L.</t>
  </si>
  <si>
    <t>60L added to the Small Gen. Diesel Reserve = 120L.</t>
  </si>
  <si>
    <t>Tranquillo - 420L</t>
  </si>
  <si>
    <t>60L added to the small Gen. 210L supplied. Diesel Reserve = 210L.</t>
  </si>
  <si>
    <t>60L added to the small Gen. Diesel Resevere = 150L.</t>
  </si>
  <si>
    <t>420L supplied. 120 added to the Big Gen. Diesel Reserve = 300L.</t>
  </si>
  <si>
    <t>30L added. Diesel Reserve = 120L. 60L taken by Rachel to Jahi. Diesel Reserve = 0L. ***</t>
  </si>
  <si>
    <t>120L added to the Big Gen. Diesel Reserve = 0L.</t>
  </si>
  <si>
    <t>130L supplied. 60L added to the Gen. Diesel Reserve = 70L.</t>
  </si>
  <si>
    <t>Lungi - 130L</t>
  </si>
  <si>
    <t>Total = 1,180L</t>
  </si>
  <si>
    <t>450L received. 180L added to the Big Gen. Diesel Reserve = 270L.</t>
  </si>
  <si>
    <t>120L added. Diesel Reserve = 210L.</t>
  </si>
  <si>
    <t>210L supplied.</t>
  </si>
  <si>
    <t>** Top-Up from Reserve ??</t>
  </si>
  <si>
    <t>Librveille - 300L</t>
  </si>
  <si>
    <t>Total = 1,210L</t>
  </si>
  <si>
    <t>240L supplied. Diesel Reserve = 268L.</t>
  </si>
  <si>
    <t>120L added. Diesel Reserve = 148L.</t>
  </si>
  <si>
    <t>Total = 360L</t>
  </si>
  <si>
    <t>30L added. Diesel Reserve = 120L.</t>
  </si>
  <si>
    <t>30L added. Diesel Reserve = 90L.</t>
  </si>
  <si>
    <t>40L added. Diesel Reserve = 30l</t>
  </si>
  <si>
    <t xml:space="preserve">MULTIPLE LOCATIONS </t>
  </si>
  <si>
    <t>300L supplied</t>
  </si>
  <si>
    <t>420L supplied. 180L added. Diesel Reserve = 240L.</t>
  </si>
  <si>
    <t>60L added to the Big Gen. Diesel Reserve = 90L.</t>
  </si>
  <si>
    <t>300L receieved.</t>
  </si>
  <si>
    <t>60L added to the Big Gen. Diesel Reserve = 30L. 30L moved to April. 300L received. Diesel Reserve = 300L.</t>
  </si>
  <si>
    <t>240L supplied. Diesel Reserve = 388L.</t>
  </si>
  <si>
    <t>450L receieved. 150L into the small Gen. Diesel Reserve = 300L.</t>
  </si>
  <si>
    <t>Delivered on 12th and 13th</t>
  </si>
  <si>
    <t>Total = 1,290L</t>
  </si>
  <si>
    <t>150L received. 30L added. Diesel Rserve = 120L.</t>
  </si>
  <si>
    <t>Skyland Square - 500L</t>
  </si>
  <si>
    <t>Total = 1,250L</t>
  </si>
  <si>
    <t>90L added to the small Gen. Diesel Reserve = 90L.</t>
  </si>
  <si>
    <t>60L added to the small Gen. Diesel Reserve = 30L.</t>
  </si>
  <si>
    <t>360L received. 120L added to the small Gen. Diesel Reserve = 240L.</t>
  </si>
  <si>
    <t>210L received. 60L added to the small Gen. Diesel Reserve = 270L.</t>
  </si>
  <si>
    <t>120L added to the small Gen. Diesle Reserve = 60L.</t>
  </si>
  <si>
    <t>90L added to the small Gen. Diesel Reserve = 180L.</t>
  </si>
  <si>
    <t>120L added. Diesel Reserve = 146L.</t>
  </si>
  <si>
    <t>60L added to the small Gen. Diesel Reserve = 0L. 300L received. Diesel Reserve = 300L.</t>
  </si>
  <si>
    <t>120L added. Diesel Reserve = 268L.</t>
  </si>
  <si>
    <t>Q1 2025 Diesel Consumption</t>
  </si>
  <si>
    <t>120L added to the Small Gen. Diesel Reserve = 60L.</t>
  </si>
  <si>
    <t>MUTIPLE LOCATIONS</t>
  </si>
  <si>
    <t>420L Supplied. 330L added. Diesel Reserve = 90L.</t>
  </si>
  <si>
    <t>Total = 570L</t>
  </si>
  <si>
    <t>60L added to the Small Gen. Diesel Reserve = 240L.</t>
  </si>
  <si>
    <t>30L added to the Small Gen. Diesel Reserve = 210L.</t>
  </si>
  <si>
    <t>60L added to the small Gen. Diesel Reserve = 150L.</t>
  </si>
  <si>
    <t>Xii-Lungi - 135L</t>
  </si>
  <si>
    <t>Total = 735L</t>
  </si>
  <si>
    <t>Hours</t>
  </si>
  <si>
    <t>Libreville Small</t>
  </si>
  <si>
    <t>May 01 - May 31, 2025</t>
  </si>
  <si>
    <t>Run rate</t>
  </si>
  <si>
    <t>Property</t>
  </si>
  <si>
    <t>90L added to the Gen</t>
  </si>
  <si>
    <t>60L added to Big Gen. Diesel reserve = 60l</t>
  </si>
  <si>
    <t>300L Supplied and added to the Gen.</t>
  </si>
  <si>
    <t xml:space="preserve">150L added to the Small Gen. </t>
  </si>
  <si>
    <t>120L added to the Small Gen. Diesel Reserve = 180L.</t>
  </si>
  <si>
    <t>60L added to the Small Gen. Diesel Reserve =  60L.</t>
  </si>
  <si>
    <t>300L Supplied. Diesel Reserve = 300L.</t>
  </si>
  <si>
    <t xml:space="preserve">60L added to the Small Gen. Diesel Reserve  = 240L. </t>
  </si>
  <si>
    <t>60L added to the Small Gen. Diesel Reserve = 180L.</t>
  </si>
  <si>
    <r>
      <rPr>
        <b/>
        <sz val="12"/>
        <color theme="1"/>
        <rFont val="Calibri"/>
        <family val="2"/>
      </rPr>
      <t>TOTAL</t>
    </r>
    <r>
      <rPr>
        <sz val="12"/>
        <color theme="1"/>
        <rFont val="Calibri"/>
        <family val="2"/>
      </rPr>
      <t xml:space="preserve"> </t>
    </r>
    <r>
      <rPr>
        <b/>
        <sz val="12"/>
        <color theme="1"/>
        <rFont val="Calibri"/>
        <family val="2"/>
      </rPr>
      <t>= 600L</t>
    </r>
  </si>
  <si>
    <t>300L received . 150L added to the Big Gen. Diesel Reserve = 150L</t>
  </si>
  <si>
    <t>60L added to the Big Gen.</t>
  </si>
  <si>
    <t>120L Supplied. 51 liters added to the Small Gen. Diesel Reserve = 69L</t>
  </si>
  <si>
    <t>120L Supplied and added to the Gen.</t>
  </si>
  <si>
    <t xml:space="preserve">MULTIPLE LOCATION </t>
  </si>
  <si>
    <t xml:space="preserve">365 ENERGY </t>
  </si>
  <si>
    <t>Libreville = 300l</t>
  </si>
  <si>
    <t>Niche = 240l</t>
  </si>
  <si>
    <t>60L added. Diesel Reserve = 300L</t>
  </si>
  <si>
    <t>114L added. Diesel Reserve = 268L</t>
  </si>
  <si>
    <t>APRIL= 550L</t>
  </si>
  <si>
    <t>MULTIPLE LOCATION</t>
  </si>
  <si>
    <t>Bauhous - 180L</t>
  </si>
  <si>
    <t>Stazia - 120</t>
  </si>
  <si>
    <t>90L added. Diesel Reserve = 210L</t>
  </si>
  <si>
    <t>60L added. Diesel Reserve = 150L</t>
  </si>
  <si>
    <t>300L Supplied and added to the Gen</t>
  </si>
  <si>
    <t>330L Supplied. 300L added to the Gen. Diesel Reserve = 30L</t>
  </si>
  <si>
    <t xml:space="preserve">120L added to the Gen. </t>
  </si>
  <si>
    <t xml:space="preserve">60L added </t>
  </si>
  <si>
    <t>17/04/2025ooikiuyt</t>
  </si>
  <si>
    <t xml:space="preserve">90L added to the Big gen </t>
  </si>
  <si>
    <t xml:space="preserve">60L was added to the small gen. Diesel Reserve = 300L </t>
  </si>
  <si>
    <t>90L added to the Small Gen.</t>
  </si>
  <si>
    <t>90L added to the Small Gen. Diesel Reserve = 330L</t>
  </si>
  <si>
    <t xml:space="preserve">90L added to the Big Gen </t>
  </si>
  <si>
    <t xml:space="preserve">60l added to the Big Gen </t>
  </si>
  <si>
    <t>150L added to the Big Gen</t>
  </si>
  <si>
    <t xml:space="preserve">120L added to the Small Gen </t>
  </si>
  <si>
    <t xml:space="preserve">90L added to the Small Gen </t>
  </si>
  <si>
    <t>210L added to the Big Gen</t>
  </si>
  <si>
    <t>60L added to the Gen</t>
  </si>
  <si>
    <t>150L added to the Big Gen.</t>
  </si>
  <si>
    <t xml:space="preserve">150L added to the Big Gen </t>
  </si>
  <si>
    <t xml:space="preserve">270L added to the small Gen </t>
  </si>
  <si>
    <t>210L was added to the Small Gen</t>
  </si>
  <si>
    <t>120L was added to then small Gen</t>
  </si>
  <si>
    <t xml:space="preserve">230L was added to the Small Gen </t>
  </si>
  <si>
    <t>210L was added to the Gen</t>
  </si>
  <si>
    <t xml:space="preserve">300L was added to the Gen </t>
  </si>
  <si>
    <t>330L was added to the Gen</t>
  </si>
  <si>
    <t>120L was added to the small gen.</t>
  </si>
  <si>
    <t>90L was added to the small gen.</t>
  </si>
  <si>
    <t>60L was added to the small gen.</t>
  </si>
  <si>
    <t>30L was added to the small gen.</t>
  </si>
  <si>
    <t>APRIL= 210L</t>
  </si>
  <si>
    <t>Niche = 200l</t>
  </si>
  <si>
    <t xml:space="preserve">April 300L </t>
  </si>
  <si>
    <t>Venus 210L</t>
  </si>
  <si>
    <t>Valley 400L</t>
  </si>
  <si>
    <t>Anchorage</t>
  </si>
  <si>
    <t>Anchorage 400L</t>
  </si>
  <si>
    <t>April 300L</t>
  </si>
  <si>
    <t>April 270L</t>
  </si>
  <si>
    <t xml:space="preserve">Stazia 120L </t>
  </si>
  <si>
    <t>Venus 120L</t>
  </si>
  <si>
    <t xml:space="preserve">April 150L </t>
  </si>
  <si>
    <t xml:space="preserve">Tranquillo 210L </t>
  </si>
  <si>
    <t>Libreville 300L</t>
  </si>
  <si>
    <t>Tranquillo 300L</t>
  </si>
  <si>
    <t>420L April</t>
  </si>
  <si>
    <t xml:space="preserve">SINGLE LOCATION </t>
  </si>
  <si>
    <t>Beneverchi 400L</t>
  </si>
  <si>
    <t>Lungi 150L</t>
  </si>
  <si>
    <t>Venus 240</t>
  </si>
  <si>
    <t>Paid</t>
  </si>
  <si>
    <t>Not to be paid</t>
  </si>
  <si>
    <t xml:space="preserve">Tranquillo 420L </t>
  </si>
  <si>
    <t>Stazia 270L</t>
  </si>
  <si>
    <t xml:space="preserve">Valley 240L </t>
  </si>
  <si>
    <t>Bauhous 240L</t>
  </si>
  <si>
    <t> libreville 150L</t>
  </si>
  <si>
    <t>Skyland Plaza 500L</t>
  </si>
  <si>
    <t>April 210L</t>
  </si>
  <si>
    <t xml:space="preserve">Venus 240L </t>
  </si>
  <si>
    <t>Stazia 180L</t>
  </si>
  <si>
    <t xml:space="preserve">Tranquillo 170L </t>
  </si>
  <si>
    <t xml:space="preserve">Tranquillo 500L </t>
  </si>
  <si>
    <t xml:space="preserve">Venus 400L </t>
  </si>
  <si>
    <t>Stazia 330L</t>
  </si>
  <si>
    <t>Anchorage 200L</t>
  </si>
  <si>
    <t xml:space="preserve">Libreville 300L </t>
  </si>
  <si>
    <t xml:space="preserve">Venus 300L </t>
  </si>
  <si>
    <t xml:space="preserve">Tranquillo 400L </t>
  </si>
  <si>
    <t>Venus 300L </t>
  </si>
  <si>
    <t>Niche 240L</t>
  </si>
  <si>
    <t>Q4 2024</t>
  </si>
  <si>
    <t>April 120L</t>
  </si>
  <si>
    <t>Tranquillo 400L</t>
  </si>
  <si>
    <t>Bauhause 200L</t>
  </si>
  <si>
    <t xml:space="preserve">April 400L </t>
  </si>
  <si>
    <t>Venus 240L</t>
  </si>
  <si>
    <t>Lungi 150L </t>
  </si>
  <si>
    <t>April 110L</t>
  </si>
  <si>
    <t>Apex 90L</t>
  </si>
  <si>
    <t>Tranquillo 400L</t>
  </si>
  <si>
    <t>April 300L</t>
  </si>
  <si>
    <t>April 360L</t>
  </si>
  <si>
    <t>Valley 210L</t>
  </si>
  <si>
    <t>Stazia 120L</t>
  </si>
  <si>
    <t>Venus 210L</t>
  </si>
  <si>
    <t>Bauhous 120L</t>
  </si>
  <si>
    <t>4/11/20215</t>
  </si>
  <si>
    <t>Bauhous 90L</t>
  </si>
  <si>
    <t>Beneverchi  400L</t>
  </si>
  <si>
    <t>Avg Hr diesel usage past 3 mnths</t>
  </si>
  <si>
    <t>April 400L</t>
  </si>
  <si>
    <t>Bauhous 210L</t>
  </si>
  <si>
    <t>Skyland 450L</t>
  </si>
  <si>
    <t>Niche 240L</t>
  </si>
  <si>
    <t>Venus 240L</t>
  </si>
  <si>
    <t>Stazia 210L </t>
  </si>
  <si>
    <t>Skyland 500 L</t>
  </si>
  <si>
    <t>Libreville 360L</t>
  </si>
  <si>
    <t>Tranquillo 300L</t>
  </si>
  <si>
    <t>Lungi 150L</t>
  </si>
  <si>
    <t>April 420 L</t>
  </si>
  <si>
    <t>Libreville 240L</t>
  </si>
  <si>
    <t>April 420</t>
  </si>
  <si>
    <t>Venus 90L</t>
  </si>
  <si>
    <t>Valley 300L</t>
  </si>
  <si>
    <t>Anchorage 210L</t>
  </si>
  <si>
    <t>Venus 300L</t>
  </si>
  <si>
    <t>Skyland 400L</t>
  </si>
  <si>
    <t>Supply information (480 litres)</t>
  </si>
  <si>
    <t>Supply information (360 Litres)</t>
  </si>
  <si>
    <t>Niche Total Diesel Consumed in 2025</t>
  </si>
  <si>
    <t>weekly Average</t>
  </si>
  <si>
    <t>April 210L</t>
  </si>
  <si>
    <t>Tranquillo 210L</t>
  </si>
  <si>
    <t>Stazia 210L</t>
  </si>
  <si>
    <t>Bought Outside</t>
  </si>
  <si>
    <t>Libreville 420L</t>
  </si>
  <si>
    <t>Libreville 300L</t>
  </si>
  <si>
    <t xml:space="preserve"> Skyland 400L</t>
  </si>
  <si>
    <t>Skyland 500L</t>
  </si>
  <si>
    <t>Bauhous 150L</t>
  </si>
  <si>
    <t>Apex 150L</t>
  </si>
  <si>
    <t>Lung 150L</t>
  </si>
  <si>
    <t>Libreville 210L</t>
  </si>
  <si>
    <t>Beneverchi 400L</t>
  </si>
  <si>
    <t>Valley 150L</t>
  </si>
  <si>
    <t>Venus 120L</t>
  </si>
  <si>
    <t>Bauhous 120L</t>
  </si>
  <si>
    <t>Supply information (480 Litres capacity)</t>
  </si>
  <si>
    <t>New ASOKORO  100 KVA CUMMINGS Model -c110d5</t>
  </si>
  <si>
    <t>April 400L</t>
  </si>
  <si>
    <t>April 300ltr</t>
  </si>
  <si>
    <t>Bahouse 210ltr</t>
  </si>
  <si>
    <t>Stazia 210ltr</t>
  </si>
  <si>
    <t>Tranquillo 400 ltr</t>
  </si>
  <si>
    <t>Libreville 210ltr</t>
  </si>
  <si>
    <t>Lungi 150ltr</t>
  </si>
  <si>
    <t>260 Ltrs Capacity</t>
  </si>
  <si>
    <t>Tranquillo 210ltr</t>
  </si>
  <si>
    <t>April 150ltr</t>
  </si>
  <si>
    <t>Tranquillo 590ltr</t>
  </si>
  <si>
    <t>Stazia 300ltr</t>
  </si>
  <si>
    <t>Libreville 300ltr</t>
  </si>
  <si>
    <t>Niche 240ltr</t>
  </si>
  <si>
    <t>April 400ltr</t>
  </si>
  <si>
    <t>Venus 150ltr</t>
  </si>
  <si>
    <t>Tranquillo 300ltr</t>
  </si>
  <si>
    <t>Bahouse 210</t>
  </si>
  <si>
    <t>Anchorage 210</t>
  </si>
  <si>
    <t>13/04/026</t>
  </si>
  <si>
    <t>Tranquillo 260ltr</t>
  </si>
  <si>
    <t>April 180ltr</t>
  </si>
  <si>
    <t>Tranquillo 200ltr</t>
  </si>
  <si>
    <t>Stazia 200ltr</t>
  </si>
  <si>
    <t>Tranquillo 400ltr</t>
  </si>
  <si>
    <t xml:space="preserve">April 30ltr </t>
  </si>
  <si>
    <t>Venus 300ltr</t>
  </si>
  <si>
    <t>Venus 400ltr</t>
  </si>
  <si>
    <t>April 360ltr</t>
  </si>
  <si>
    <t>Lungi 150 ltr</t>
  </si>
  <si>
    <t>Stazia 400ltr</t>
  </si>
  <si>
    <t>Anchorage 210ltr</t>
  </si>
  <si>
    <t>April 210</t>
  </si>
  <si>
    <t>Venus 210</t>
  </si>
  <si>
    <t>Supply information (330 litres) (400 ltrs actual)</t>
  </si>
  <si>
    <t>March</t>
  </si>
  <si>
    <t>Month</t>
  </si>
  <si>
    <t>Run Hours</t>
  </si>
  <si>
    <t xml:space="preserve">Rate </t>
  </si>
  <si>
    <t>Diesel Used (ltrs)</t>
  </si>
  <si>
    <t>7th March</t>
  </si>
  <si>
    <t>14th March</t>
  </si>
  <si>
    <t>18th Mar</t>
  </si>
  <si>
    <t>21st Mar</t>
  </si>
  <si>
    <t>1st March</t>
  </si>
  <si>
    <t>1st Apr - Date</t>
  </si>
  <si>
    <t xml:space="preserve">Date </t>
  </si>
  <si>
    <t>Diesel Price</t>
  </si>
  <si>
    <t>Tranquilo Gen Usage Data</t>
  </si>
  <si>
    <t>May</t>
  </si>
  <si>
    <t>Wkly Avg (Diesel)</t>
  </si>
  <si>
    <t>Wkly Avg (Hrs)</t>
  </si>
  <si>
    <t>Tranquilo 200kva Gen Usage Data</t>
  </si>
  <si>
    <t>v</t>
  </si>
  <si>
    <t>Tranquillo 100kva Gen Usage Data</t>
  </si>
  <si>
    <t>April 90kva Gen Usage Data</t>
  </si>
  <si>
    <t>April 250kva Gen Usage Data</t>
  </si>
  <si>
    <t xml:space="preserve">180L Reserve </t>
  </si>
  <si>
    <t>Diesel reserve = 75l</t>
  </si>
  <si>
    <t>s</t>
  </si>
  <si>
    <t>150L was added …15L remains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</si>
</sst>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d\ mmm\ yyyy"/>
    <numFmt numFmtId="166" formatCode="_-* #,##0_-;\-* #,##0_-;_-* &quot;-&quot;??_-;_-@"/>
    <numFmt numFmtId="167" formatCode="_-&quot;₦&quot;* #,##0.00_-;\-&quot;₦&quot;* #,##0.00_-;_-&quot;₦&quot;* &quot;-&quot;??_-;_-@"/>
    <numFmt numFmtId="168" formatCode="mm/dd/yyyy"/>
    <numFmt numFmtId="169" formatCode="&quot;₦&quot;#,##0.00"/>
    <numFmt numFmtId="170" formatCode="[$]d\ mmm\ yyyy;@" x16r2:formatCode16="[$-en-NG,1]d\ mmm\ yyyy;@"/>
    <numFmt numFmtId="171" formatCode="[$-409]d\-mmm;@"/>
    <numFmt numFmtId="172" formatCode="[$₦-470]#,##0.00"/>
  </numFmts>
  <fonts count="20" x14ac:knownFonts="1">
    <font>
      <sz val="12"/>
      <color theme="1"/>
      <name val="Calibri"/>
      <scheme val="minor"/>
    </font>
    <font>
      <b/>
      <sz val="12"/>
      <color theme="1"/>
      <name val="Calibri"/>
      <family val="2"/>
    </font>
    <font>
      <sz val="12"/>
      <name val="Calibri"/>
      <family val="2"/>
    </font>
    <font>
      <sz val="12"/>
      <color theme="1"/>
      <name val="Calibri"/>
      <family val="2"/>
    </font>
    <font>
      <b/>
      <sz val="14"/>
      <color theme="1"/>
      <name val="Calibri"/>
      <family val="2"/>
    </font>
    <font>
      <sz val="12"/>
      <color theme="1"/>
      <name val="Calibri"/>
      <family val="2"/>
      <scheme val="minor"/>
    </font>
    <font>
      <sz val="12"/>
      <color rgb="FFFF0000"/>
      <name val="Calibri"/>
      <family val="2"/>
    </font>
    <font>
      <sz val="11"/>
      <color theme="1"/>
      <name val="Calibri"/>
      <family val="2"/>
    </font>
    <font>
      <sz val="12"/>
      <color rgb="FF000000"/>
      <name val="Calibri"/>
      <family val="2"/>
    </font>
    <font>
      <b/>
      <sz val="12"/>
      <color rgb="FF000000"/>
      <name val="Calibri"/>
      <family val="2"/>
    </font>
    <font>
      <strike/>
      <sz val="12"/>
      <color rgb="FF000000"/>
      <name val="Calibri"/>
      <family val="2"/>
    </font>
    <font>
      <b/>
      <sz val="12"/>
      <color rgb="FF00B050"/>
      <name val="Calibri"/>
      <family val="2"/>
    </font>
    <font>
      <b/>
      <sz val="12"/>
      <color theme="9"/>
      <name val="Calibri"/>
      <family val="2"/>
    </font>
    <font>
      <b/>
      <sz val="12"/>
      <color rgb="FFFF0000"/>
      <name val="Calibri"/>
      <family val="2"/>
    </font>
    <font>
      <sz val="12"/>
      <color rgb="FF00B050"/>
      <name val="Calibri"/>
      <family val="2"/>
    </font>
    <font>
      <b/>
      <sz val="16"/>
      <color theme="1"/>
      <name val="Calibri"/>
      <family val="2"/>
    </font>
    <font>
      <b/>
      <sz val="12"/>
      <color theme="1"/>
      <name val="Calibri"/>
      <family val="2"/>
    </font>
    <font>
      <b/>
      <sz val="12"/>
      <color theme="1"/>
      <name val="Calibri"/>
      <family val="2"/>
      <scheme val="minor"/>
    </font>
    <font>
      <b/>
      <sz val="20"/>
      <color theme="1"/>
      <name val="Calibri"/>
      <family val="2"/>
      <scheme val="minor"/>
    </font>
    <font>
      <sz val="8"/>
      <name val="Calibri"/>
      <family val="2"/>
      <scheme val="minor"/>
    </font>
  </fonts>
  <fills count="73">
    <fill>
      <patternFill patternType="none"/>
    </fill>
    <fill>
      <patternFill patternType="gray125"/>
    </fill>
    <fill>
      <patternFill patternType="solid">
        <fgColor rgb="FFFFC000"/>
        <bgColor rgb="FFFFC000"/>
      </patternFill>
    </fill>
    <fill>
      <patternFill patternType="solid">
        <fgColor theme="6"/>
        <bgColor theme="6"/>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
      <patternFill patternType="solid">
        <fgColor theme="0"/>
        <bgColor theme="0"/>
      </patternFill>
    </fill>
    <fill>
      <patternFill patternType="solid">
        <fgColor rgb="FFF7CAAC"/>
        <bgColor rgb="FFF7CAAC"/>
      </patternFill>
    </fill>
    <fill>
      <patternFill patternType="solid">
        <fgColor rgb="FFADB9CA"/>
        <bgColor rgb="FFADB9CA"/>
      </patternFill>
    </fill>
    <fill>
      <patternFill patternType="solid">
        <fgColor rgb="FFB4C6E7"/>
        <bgColor rgb="FFB4C6E7"/>
      </patternFill>
    </fill>
    <fill>
      <patternFill patternType="solid">
        <fgColor rgb="FFFFD965"/>
        <bgColor rgb="FFFFD965"/>
      </patternFill>
    </fill>
    <fill>
      <patternFill patternType="solid">
        <fgColor rgb="FFC5E0B3"/>
        <bgColor rgb="FFC5E0B3"/>
      </patternFill>
    </fill>
    <fill>
      <patternFill patternType="solid">
        <fgColor theme="5"/>
        <bgColor theme="5"/>
      </patternFill>
    </fill>
    <fill>
      <patternFill patternType="solid">
        <fgColor rgb="FFDADADA"/>
        <bgColor rgb="FFDADADA"/>
      </patternFill>
    </fill>
    <fill>
      <patternFill patternType="solid">
        <fgColor rgb="FFAEABAB"/>
        <bgColor rgb="FFAEABAB"/>
      </patternFill>
    </fill>
    <fill>
      <patternFill patternType="solid">
        <fgColor rgb="FF9CC2E5"/>
        <bgColor rgb="FF9CC2E5"/>
      </patternFill>
    </fill>
    <fill>
      <patternFill patternType="solid">
        <fgColor rgb="FF8EAADB"/>
        <bgColor rgb="FF8EAADB"/>
      </patternFill>
    </fill>
    <fill>
      <patternFill patternType="solid">
        <fgColor rgb="FFA8D08D"/>
        <bgColor rgb="FFA8D08D"/>
      </patternFill>
    </fill>
    <fill>
      <patternFill patternType="solid">
        <fgColor rgb="FFFF66FF"/>
        <bgColor rgb="FFFF66FF"/>
      </patternFill>
    </fill>
    <fill>
      <patternFill patternType="solid">
        <fgColor rgb="FFFFE598"/>
        <bgColor rgb="FFFFE598"/>
      </patternFill>
    </fill>
    <fill>
      <patternFill patternType="solid">
        <fgColor rgb="FFFEF2CB"/>
        <bgColor rgb="FFFEF2CB"/>
      </patternFill>
    </fill>
    <fill>
      <patternFill patternType="solid">
        <fgColor rgb="FFFF3300"/>
        <bgColor rgb="FFFF3300"/>
      </patternFill>
    </fill>
    <fill>
      <patternFill patternType="solid">
        <fgColor rgb="FFA5A5A5"/>
        <bgColor rgb="FFA5A5A5"/>
      </patternFill>
    </fill>
    <fill>
      <patternFill patternType="solid">
        <fgColor rgb="FF385623"/>
        <bgColor rgb="FF385623"/>
      </patternFill>
    </fill>
    <fill>
      <patternFill patternType="solid">
        <fgColor rgb="FF548135"/>
        <bgColor rgb="FF548135"/>
      </patternFill>
    </fill>
    <fill>
      <patternFill patternType="solid">
        <fgColor rgb="FFC55A11"/>
        <bgColor rgb="FFC55A11"/>
      </patternFill>
    </fill>
    <fill>
      <patternFill patternType="solid">
        <fgColor rgb="FFFFFF00"/>
        <bgColor indexed="64"/>
      </patternFill>
    </fill>
    <fill>
      <patternFill patternType="solid">
        <fgColor theme="9" tint="0.39997558519241921"/>
        <bgColor indexed="64"/>
      </patternFill>
    </fill>
    <fill>
      <patternFill patternType="solid">
        <fgColor theme="7"/>
        <bgColor rgb="FFFFC000"/>
      </patternFill>
    </fill>
    <fill>
      <patternFill patternType="solid">
        <fgColor theme="7"/>
        <bgColor theme="6"/>
      </patternFill>
    </fill>
    <fill>
      <patternFill patternType="solid">
        <fgColor theme="7"/>
        <bgColor indexed="64"/>
      </patternFill>
    </fill>
    <fill>
      <patternFill patternType="solid">
        <fgColor theme="7"/>
        <bgColor rgb="FFFFFF00"/>
      </patternFill>
    </fill>
    <fill>
      <patternFill patternType="solid">
        <fgColor theme="7"/>
        <bgColor rgb="FF92D050"/>
      </patternFill>
    </fill>
    <fill>
      <patternFill patternType="solid">
        <fgColor theme="8"/>
        <bgColor rgb="FFFFC000"/>
      </patternFill>
    </fill>
    <fill>
      <patternFill patternType="solid">
        <fgColor theme="8"/>
        <bgColor theme="6"/>
      </patternFill>
    </fill>
    <fill>
      <patternFill patternType="solid">
        <fgColor theme="8"/>
        <bgColor indexed="64"/>
      </patternFill>
    </fill>
    <fill>
      <patternFill patternType="solid">
        <fgColor theme="8"/>
        <bgColor rgb="FFFFFF00"/>
      </patternFill>
    </fill>
    <fill>
      <patternFill patternType="solid">
        <fgColor theme="8"/>
        <bgColor rgb="FF92D050"/>
      </patternFill>
    </fill>
    <fill>
      <patternFill patternType="solid">
        <fgColor theme="8"/>
        <bgColor rgb="FFF7CAAC"/>
      </patternFill>
    </fill>
    <fill>
      <patternFill patternType="solid">
        <fgColor theme="8"/>
        <bgColor rgb="FFADB9CA"/>
      </patternFill>
    </fill>
    <fill>
      <patternFill patternType="solid">
        <fgColor theme="8"/>
        <bgColor theme="0"/>
      </patternFill>
    </fill>
    <fill>
      <patternFill patternType="solid">
        <fgColor theme="8"/>
        <bgColor theme="5"/>
      </patternFill>
    </fill>
    <fill>
      <patternFill patternType="solid">
        <fgColor theme="8"/>
        <bgColor rgb="FF9CC2E5"/>
      </patternFill>
    </fill>
    <fill>
      <patternFill patternType="solid">
        <fgColor theme="8"/>
        <bgColor rgb="FFB4C6E7"/>
      </patternFill>
    </fill>
    <fill>
      <patternFill patternType="solid">
        <fgColor theme="8"/>
        <bgColor rgb="FFFFD965"/>
      </patternFill>
    </fill>
    <fill>
      <patternFill patternType="solid">
        <fgColor theme="8"/>
        <bgColor rgb="FFC5E0B3"/>
      </patternFill>
    </fill>
    <fill>
      <patternFill patternType="solid">
        <fgColor theme="8"/>
        <bgColor rgb="FFDADADA"/>
      </patternFill>
    </fill>
    <fill>
      <patternFill patternType="solid">
        <fgColor theme="4"/>
        <bgColor rgb="FFF7CAAC"/>
      </patternFill>
    </fill>
    <fill>
      <patternFill patternType="solid">
        <fgColor theme="4"/>
        <bgColor indexed="64"/>
      </patternFill>
    </fill>
    <fill>
      <patternFill patternType="solid">
        <fgColor theme="4"/>
        <bgColor rgb="FFADB9CA"/>
      </patternFill>
    </fill>
    <fill>
      <patternFill patternType="solid">
        <fgColor theme="4"/>
        <bgColor rgb="FFFFC000"/>
      </patternFill>
    </fill>
    <fill>
      <patternFill patternType="solid">
        <fgColor theme="4"/>
        <bgColor theme="0"/>
      </patternFill>
    </fill>
    <fill>
      <patternFill patternType="solid">
        <fgColor theme="4"/>
        <bgColor rgb="FFFFFF00"/>
      </patternFill>
    </fill>
    <fill>
      <patternFill patternType="solid">
        <fgColor theme="4"/>
        <bgColor rgb="FF92D050"/>
      </patternFill>
    </fill>
    <fill>
      <patternFill patternType="solid">
        <fgColor theme="4"/>
        <bgColor rgb="FFB4C6E7"/>
      </patternFill>
    </fill>
    <fill>
      <patternFill patternType="solid">
        <fgColor theme="4"/>
        <bgColor rgb="FFFFD965"/>
      </patternFill>
    </fill>
    <fill>
      <patternFill patternType="solid">
        <fgColor theme="4"/>
        <bgColor rgb="FFC5E0B3"/>
      </patternFill>
    </fill>
    <fill>
      <patternFill patternType="solid">
        <fgColor theme="4"/>
        <bgColor theme="5"/>
      </patternFill>
    </fill>
    <fill>
      <patternFill patternType="solid">
        <fgColor theme="4"/>
        <bgColor rgb="FFDADADA"/>
      </patternFill>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39997558519241921"/>
        <bgColor rgb="FFFFC000"/>
      </patternFill>
    </fill>
    <fill>
      <patternFill patternType="solid">
        <fgColor theme="4" tint="0.39997558519241921"/>
        <bgColor theme="6"/>
      </patternFill>
    </fill>
    <fill>
      <patternFill patternType="solid">
        <fgColor theme="4" tint="0.39997558519241921"/>
        <bgColor rgb="FFFFFF00"/>
      </patternFill>
    </fill>
    <fill>
      <patternFill patternType="solid">
        <fgColor theme="4" tint="0.39997558519241921"/>
        <bgColor rgb="FF92D050"/>
      </patternFill>
    </fill>
    <fill>
      <patternFill patternType="solid">
        <fgColor theme="8" tint="0.39997558519241921"/>
        <bgColor indexed="64"/>
      </patternFill>
    </fill>
    <fill>
      <patternFill patternType="solid">
        <fgColor theme="8" tint="0.39997558519241921"/>
        <bgColor rgb="FFFFC000"/>
      </patternFill>
    </fill>
    <fill>
      <patternFill patternType="solid">
        <fgColor theme="8" tint="0.39997558519241921"/>
        <bgColor rgb="FFFFFF00"/>
      </patternFill>
    </fill>
    <fill>
      <patternFill patternType="solid">
        <fgColor theme="8" tint="0.39997558519241921"/>
        <bgColor theme="6"/>
      </patternFill>
    </fill>
    <fill>
      <patternFill patternType="solid">
        <fgColor theme="8" tint="0.39997558519241921"/>
        <bgColor rgb="FF92D050"/>
      </patternFill>
    </fill>
    <fill>
      <patternFill patternType="solid">
        <fgColor theme="8" tint="0.39997558519241921"/>
        <bgColor rgb="FFFF66FF"/>
      </patternFill>
    </fill>
  </fills>
  <borders count="112">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diagonal/>
    </border>
    <border>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top/>
      <bottom/>
      <diagonal/>
    </border>
    <border>
      <left/>
      <right/>
      <top/>
      <bottom/>
      <diagonal/>
    </border>
    <border>
      <left/>
      <right/>
      <top/>
      <bottom/>
      <diagonal/>
    </border>
    <border>
      <left style="medium">
        <color rgb="FF000000"/>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medium">
        <color rgb="FF000000"/>
      </top>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right/>
      <top/>
      <bottom style="thin">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style="medium">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thin">
        <color rgb="FF000000"/>
      </top>
      <bottom/>
      <diagonal/>
    </border>
    <border>
      <left/>
      <right style="medium">
        <color rgb="FF000000"/>
      </right>
      <top/>
      <bottom style="thin">
        <color rgb="FF000000"/>
      </bottom>
      <diagonal/>
    </border>
    <border>
      <left/>
      <right style="medium">
        <color rgb="FF000000"/>
      </right>
      <top/>
      <bottom/>
      <diagonal/>
    </border>
    <border>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rgb="FF000000"/>
      </right>
      <top style="thin">
        <color rgb="FF000000"/>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rgb="FF000000"/>
      </top>
      <bottom style="thin">
        <color indexed="64"/>
      </bottom>
      <diagonal/>
    </border>
  </borders>
  <cellStyleXfs count="1">
    <xf numFmtId="0" fontId="0" fillId="0" borderId="0"/>
  </cellStyleXfs>
  <cellXfs count="763">
    <xf numFmtId="0" fontId="0" fillId="0" borderId="0" xfId="0"/>
    <xf numFmtId="0" fontId="3" fillId="0" borderId="3" xfId="0" applyFont="1" applyBorder="1"/>
    <xf numFmtId="0" fontId="4" fillId="0" borderId="4" xfId="0" applyFont="1" applyBorder="1"/>
    <xf numFmtId="0" fontId="3" fillId="0" borderId="5" xfId="0" applyFont="1" applyBorder="1"/>
    <xf numFmtId="0" fontId="3" fillId="0" borderId="6" xfId="0" applyFont="1" applyBorder="1"/>
    <xf numFmtId="0" fontId="3" fillId="0" borderId="7" xfId="0" applyFont="1" applyBorder="1"/>
    <xf numFmtId="0" fontId="1" fillId="0" borderId="11" xfId="0" applyFont="1" applyBorder="1"/>
    <xf numFmtId="0" fontId="4" fillId="2" borderId="12" xfId="0" applyFont="1" applyFill="1" applyBorder="1" applyAlignment="1">
      <alignment wrapText="1"/>
    </xf>
    <xf numFmtId="0" fontId="4" fillId="3" borderId="11" xfId="0" applyFont="1" applyFill="1" applyBorder="1"/>
    <xf numFmtId="0" fontId="4" fillId="2" borderId="11" xfId="0" applyFont="1" applyFill="1" applyBorder="1" applyAlignment="1">
      <alignment wrapText="1"/>
    </xf>
    <xf numFmtId="0" fontId="4" fillId="0" borderId="11" xfId="0" applyFont="1" applyBorder="1" applyAlignment="1">
      <alignment wrapText="1"/>
    </xf>
    <xf numFmtId="0" fontId="4" fillId="4" borderId="11" xfId="0" applyFont="1" applyFill="1" applyBorder="1" applyAlignment="1">
      <alignment wrapText="1"/>
    </xf>
    <xf numFmtId="0" fontId="4" fillId="0" borderId="11" xfId="0" applyFont="1" applyBorder="1"/>
    <xf numFmtId="0" fontId="4" fillId="5" borderId="13" xfId="0" applyFont="1" applyFill="1" applyBorder="1" applyAlignment="1">
      <alignment wrapText="1"/>
    </xf>
    <xf numFmtId="0" fontId="1" fillId="0" borderId="14" xfId="0" applyFont="1" applyBorder="1" applyAlignment="1">
      <alignment wrapText="1"/>
    </xf>
    <xf numFmtId="0" fontId="1" fillId="0" borderId="15" xfId="0" applyFont="1" applyBorder="1"/>
    <xf numFmtId="0" fontId="1" fillId="0" borderId="16" xfId="0" applyFont="1" applyBorder="1"/>
    <xf numFmtId="0" fontId="1" fillId="2" borderId="12" xfId="0" applyFont="1" applyFill="1" applyBorder="1" applyAlignment="1">
      <alignment wrapText="1"/>
    </xf>
    <xf numFmtId="0" fontId="1" fillId="4" borderId="12" xfId="0" applyFont="1" applyFill="1" applyBorder="1" applyAlignment="1">
      <alignment wrapText="1"/>
    </xf>
    <xf numFmtId="0" fontId="1" fillId="3" borderId="12" xfId="0" applyFont="1" applyFill="1" applyBorder="1" applyAlignment="1">
      <alignment wrapText="1"/>
    </xf>
    <xf numFmtId="0" fontId="1" fillId="0" borderId="16" xfId="0" applyFont="1" applyBorder="1" applyAlignment="1">
      <alignment wrapText="1"/>
    </xf>
    <xf numFmtId="0" fontId="1" fillId="5" borderId="12" xfId="0" applyFont="1" applyFill="1" applyBorder="1" applyAlignment="1">
      <alignment wrapText="1"/>
    </xf>
    <xf numFmtId="0" fontId="1" fillId="0" borderId="17" xfId="0" applyFont="1" applyBorder="1"/>
    <xf numFmtId="0" fontId="3" fillId="0" borderId="18" xfId="0" applyFont="1" applyBorder="1"/>
    <xf numFmtId="0" fontId="3" fillId="2" borderId="19" xfId="0" applyFont="1" applyFill="1" applyBorder="1"/>
    <xf numFmtId="0" fontId="3" fillId="3" borderId="19" xfId="0" applyFont="1" applyFill="1" applyBorder="1"/>
    <xf numFmtId="14" fontId="3" fillId="0" borderId="20" xfId="0" applyNumberFormat="1" applyFont="1" applyBorder="1"/>
    <xf numFmtId="0" fontId="3" fillId="4" borderId="19" xfId="0" applyFont="1" applyFill="1" applyBorder="1"/>
    <xf numFmtId="0" fontId="3" fillId="5" borderId="21" xfId="0" applyFont="1" applyFill="1" applyBorder="1"/>
    <xf numFmtId="0" fontId="3" fillId="0" borderId="14" xfId="0" applyFont="1" applyBorder="1"/>
    <xf numFmtId="9" fontId="3" fillId="0" borderId="20" xfId="0" applyNumberFormat="1" applyFont="1" applyBorder="1"/>
    <xf numFmtId="0" fontId="3" fillId="5" borderId="19" xfId="0" applyFont="1" applyFill="1" applyBorder="1"/>
    <xf numFmtId="0" fontId="3" fillId="0" borderId="22" xfId="0" applyFont="1" applyBorder="1"/>
    <xf numFmtId="0" fontId="3" fillId="0" borderId="23" xfId="0" applyFont="1" applyBorder="1"/>
    <xf numFmtId="0" fontId="3" fillId="2" borderId="14" xfId="0" applyFont="1" applyFill="1" applyBorder="1"/>
    <xf numFmtId="0" fontId="3" fillId="3" borderId="14" xfId="0" applyFont="1" applyFill="1" applyBorder="1"/>
    <xf numFmtId="14" fontId="3" fillId="0" borderId="14" xfId="0" applyNumberFormat="1" applyFont="1" applyBorder="1"/>
    <xf numFmtId="0" fontId="3" fillId="4" borderId="14" xfId="0" applyFont="1" applyFill="1" applyBorder="1"/>
    <xf numFmtId="0" fontId="3" fillId="5" borderId="24" xfId="0" applyFont="1" applyFill="1" applyBorder="1"/>
    <xf numFmtId="9" fontId="3" fillId="0" borderId="14" xfId="0" applyNumberFormat="1" applyFont="1" applyBorder="1"/>
    <xf numFmtId="0" fontId="3" fillId="5" borderId="14" xfId="0" applyFont="1" applyFill="1" applyBorder="1"/>
    <xf numFmtId="0" fontId="3" fillId="0" borderId="25" xfId="0" applyFont="1" applyBorder="1"/>
    <xf numFmtId="10" fontId="3" fillId="0" borderId="14" xfId="0" applyNumberFormat="1" applyFont="1" applyBorder="1"/>
    <xf numFmtId="9" fontId="3" fillId="0" borderId="0" xfId="0" applyNumberFormat="1" applyFont="1"/>
    <xf numFmtId="0" fontId="3" fillId="0" borderId="26" xfId="0" applyFont="1" applyBorder="1"/>
    <xf numFmtId="0" fontId="3" fillId="0" borderId="27" xfId="0" applyFont="1" applyBorder="1"/>
    <xf numFmtId="1" fontId="3" fillId="3" borderId="14" xfId="0" applyNumberFormat="1" applyFont="1" applyFill="1" applyBorder="1"/>
    <xf numFmtId="1" fontId="3" fillId="5" borderId="14" xfId="0" applyNumberFormat="1" applyFont="1" applyFill="1" applyBorder="1"/>
    <xf numFmtId="0" fontId="5" fillId="0" borderId="0" xfId="0" applyFont="1"/>
    <xf numFmtId="0" fontId="6" fillId="0" borderId="23" xfId="0" applyFont="1" applyBorder="1"/>
    <xf numFmtId="14" fontId="6" fillId="0" borderId="14" xfId="0" applyNumberFormat="1" applyFont="1" applyBorder="1"/>
    <xf numFmtId="0" fontId="6" fillId="2" borderId="14" xfId="0" applyFont="1" applyFill="1" applyBorder="1"/>
    <xf numFmtId="0" fontId="6" fillId="4" borderId="14" xfId="0" applyFont="1" applyFill="1" applyBorder="1"/>
    <xf numFmtId="0" fontId="6" fillId="3" borderId="14" xfId="0" applyFont="1" applyFill="1" applyBorder="1"/>
    <xf numFmtId="9" fontId="6" fillId="0" borderId="14" xfId="0" applyNumberFormat="1" applyFont="1" applyBorder="1"/>
    <xf numFmtId="0" fontId="6" fillId="5" borderId="14" xfId="0" applyFont="1" applyFill="1" applyBorder="1"/>
    <xf numFmtId="0" fontId="6" fillId="0" borderId="25" xfId="0" applyFont="1" applyBorder="1"/>
    <xf numFmtId="0" fontId="6" fillId="0" borderId="0" xfId="0" applyFont="1"/>
    <xf numFmtId="0" fontId="7" fillId="0" borderId="0" xfId="0" applyFont="1" applyAlignment="1">
      <alignment vertical="center"/>
    </xf>
    <xf numFmtId="0" fontId="4" fillId="0" borderId="23" xfId="0" applyFont="1" applyBorder="1"/>
    <xf numFmtId="0" fontId="1" fillId="0" borderId="26" xfId="0" applyFont="1" applyBorder="1"/>
    <xf numFmtId="0" fontId="4" fillId="2" borderId="23" xfId="0" applyFont="1" applyFill="1" applyBorder="1" applyAlignment="1">
      <alignment wrapText="1"/>
    </xf>
    <xf numFmtId="0" fontId="4" fillId="3" borderId="29" xfId="0" applyFont="1" applyFill="1" applyBorder="1"/>
    <xf numFmtId="0" fontId="4" fillId="2" borderId="29" xfId="0" applyFont="1" applyFill="1" applyBorder="1" applyAlignment="1">
      <alignment wrapText="1"/>
    </xf>
    <xf numFmtId="0" fontId="4" fillId="0" borderId="29" xfId="0" applyFont="1" applyBorder="1" applyAlignment="1">
      <alignment wrapText="1"/>
    </xf>
    <xf numFmtId="0" fontId="4" fillId="4" borderId="29" xfId="0" applyFont="1" applyFill="1" applyBorder="1" applyAlignment="1">
      <alignment wrapText="1"/>
    </xf>
    <xf numFmtId="0" fontId="4" fillId="5" borderId="30" xfId="0" applyFont="1" applyFill="1" applyBorder="1" applyAlignment="1">
      <alignment wrapText="1"/>
    </xf>
    <xf numFmtId="0" fontId="1" fillId="0" borderId="11" xfId="0" applyFont="1" applyBorder="1" applyAlignment="1">
      <alignment wrapText="1"/>
    </xf>
    <xf numFmtId="0" fontId="1" fillId="0" borderId="31" xfId="0" applyFont="1" applyBorder="1"/>
    <xf numFmtId="0" fontId="1" fillId="0" borderId="32" xfId="0" applyFont="1" applyBorder="1"/>
    <xf numFmtId="0" fontId="1" fillId="2" borderId="32" xfId="0" applyFont="1" applyFill="1" applyBorder="1" applyAlignment="1">
      <alignment wrapText="1"/>
    </xf>
    <xf numFmtId="0" fontId="1" fillId="4" borderId="32" xfId="0" applyFont="1" applyFill="1" applyBorder="1" applyAlignment="1">
      <alignment wrapText="1"/>
    </xf>
    <xf numFmtId="0" fontId="1" fillId="3" borderId="32" xfId="0" applyFont="1" applyFill="1" applyBorder="1" applyAlignment="1">
      <alignment wrapText="1"/>
    </xf>
    <xf numFmtId="0" fontId="1" fillId="5" borderId="32" xfId="0" applyFont="1" applyFill="1" applyBorder="1" applyAlignment="1">
      <alignment wrapText="1"/>
    </xf>
    <xf numFmtId="0" fontId="1" fillId="0" borderId="33" xfId="0" applyFont="1" applyBorder="1"/>
    <xf numFmtId="0" fontId="3" fillId="2" borderId="19" xfId="0" applyFont="1" applyFill="1" applyBorder="1" applyAlignment="1">
      <alignment horizontal="right"/>
    </xf>
    <xf numFmtId="0" fontId="3" fillId="5" borderId="25" xfId="0" applyFont="1" applyFill="1" applyBorder="1"/>
    <xf numFmtId="0" fontId="3" fillId="2" borderId="34" xfId="0" applyFont="1" applyFill="1" applyBorder="1"/>
    <xf numFmtId="0" fontId="3" fillId="4" borderId="35" xfId="0" applyFont="1" applyFill="1" applyBorder="1"/>
    <xf numFmtId="0" fontId="3" fillId="3" borderId="35" xfId="0" applyFont="1" applyFill="1" applyBorder="1"/>
    <xf numFmtId="0" fontId="3" fillId="5" borderId="35" xfId="0" applyFont="1" applyFill="1" applyBorder="1"/>
    <xf numFmtId="0" fontId="3" fillId="6" borderId="23" xfId="0" applyFont="1" applyFill="1" applyBorder="1"/>
    <xf numFmtId="14" fontId="3" fillId="6" borderId="14" xfId="0" applyNumberFormat="1" applyFont="1" applyFill="1" applyBorder="1"/>
    <xf numFmtId="0" fontId="3" fillId="6" borderId="14" xfId="0" applyFont="1" applyFill="1" applyBorder="1"/>
    <xf numFmtId="1" fontId="3" fillId="2" borderId="14" xfId="0" applyNumberFormat="1" applyFont="1" applyFill="1" applyBorder="1"/>
    <xf numFmtId="0" fontId="3" fillId="6" borderId="25" xfId="0" applyFont="1" applyFill="1" applyBorder="1"/>
    <xf numFmtId="164" fontId="3" fillId="0" borderId="0" xfId="0" applyNumberFormat="1" applyFont="1"/>
    <xf numFmtId="0" fontId="4" fillId="0" borderId="7" xfId="0" applyFont="1" applyBorder="1"/>
    <xf numFmtId="0" fontId="3" fillId="0" borderId="36" xfId="0" applyFont="1" applyBorder="1"/>
    <xf numFmtId="0" fontId="3" fillId="0" borderId="37" xfId="0" applyFont="1" applyBorder="1"/>
    <xf numFmtId="0" fontId="4" fillId="2" borderId="38" xfId="0" applyFont="1" applyFill="1" applyBorder="1" applyAlignment="1">
      <alignment wrapText="1"/>
    </xf>
    <xf numFmtId="0" fontId="4" fillId="3" borderId="32" xfId="0" applyFont="1" applyFill="1" applyBorder="1"/>
    <xf numFmtId="0" fontId="4" fillId="2" borderId="32" xfId="0" applyFont="1" applyFill="1" applyBorder="1" applyAlignment="1">
      <alignment wrapText="1"/>
    </xf>
    <xf numFmtId="0" fontId="4" fillId="0" borderId="32" xfId="0" applyFont="1" applyBorder="1" applyAlignment="1">
      <alignment wrapText="1"/>
    </xf>
    <xf numFmtId="0" fontId="4" fillId="4" borderId="32" xfId="0" applyFont="1" applyFill="1" applyBorder="1" applyAlignment="1">
      <alignment wrapText="1"/>
    </xf>
    <xf numFmtId="0" fontId="4" fillId="5" borderId="33" xfId="0" applyFont="1" applyFill="1" applyBorder="1"/>
    <xf numFmtId="0" fontId="1" fillId="0" borderId="32" xfId="0" applyFont="1" applyBorder="1" applyAlignment="1">
      <alignment wrapText="1"/>
    </xf>
    <xf numFmtId="0" fontId="3" fillId="0" borderId="39" xfId="0" applyFont="1" applyBorder="1"/>
    <xf numFmtId="0" fontId="3" fillId="2" borderId="40" xfId="0" applyFont="1" applyFill="1" applyBorder="1" applyAlignment="1">
      <alignment horizontal="right"/>
    </xf>
    <xf numFmtId="0" fontId="3" fillId="3" borderId="34" xfId="0" applyFont="1" applyFill="1" applyBorder="1"/>
    <xf numFmtId="14" fontId="3" fillId="0" borderId="34" xfId="0" applyNumberFormat="1" applyFont="1" applyBorder="1"/>
    <xf numFmtId="0" fontId="3" fillId="4" borderId="34" xfId="0" applyFont="1" applyFill="1" applyBorder="1"/>
    <xf numFmtId="0" fontId="3" fillId="5" borderId="41" xfId="0" applyFont="1" applyFill="1" applyBorder="1"/>
    <xf numFmtId="0" fontId="3" fillId="0" borderId="20" xfId="0" applyFont="1" applyBorder="1"/>
    <xf numFmtId="0" fontId="3" fillId="0" borderId="42" xfId="0" applyFont="1" applyBorder="1"/>
    <xf numFmtId="0" fontId="3" fillId="2" borderId="43" xfId="0" applyFont="1" applyFill="1" applyBorder="1"/>
    <xf numFmtId="14" fontId="3" fillId="6" borderId="19" xfId="0" applyNumberFormat="1" applyFont="1" applyFill="1" applyBorder="1"/>
    <xf numFmtId="9" fontId="3" fillId="6" borderId="14" xfId="0" applyNumberFormat="1" applyFont="1" applyFill="1" applyBorder="1"/>
    <xf numFmtId="0" fontId="3" fillId="7" borderId="44" xfId="0" applyFont="1" applyFill="1" applyBorder="1"/>
    <xf numFmtId="0" fontId="3" fillId="7" borderId="35" xfId="0" applyFont="1" applyFill="1" applyBorder="1"/>
    <xf numFmtId="0" fontId="3" fillId="7" borderId="35" xfId="0" applyFont="1" applyFill="1" applyBorder="1" applyAlignment="1">
      <alignment wrapText="1"/>
    </xf>
    <xf numFmtId="0" fontId="1" fillId="8" borderId="48" xfId="0" applyFont="1" applyFill="1" applyBorder="1"/>
    <xf numFmtId="0" fontId="1" fillId="0" borderId="49" xfId="0" applyFont="1" applyBorder="1" applyAlignment="1">
      <alignment wrapText="1"/>
    </xf>
    <xf numFmtId="0" fontId="4" fillId="9" borderId="50" xfId="0" applyFont="1" applyFill="1" applyBorder="1"/>
    <xf numFmtId="0" fontId="4" fillId="2" borderId="50" xfId="0" applyFont="1" applyFill="1" applyBorder="1" applyAlignment="1">
      <alignment wrapText="1"/>
    </xf>
    <xf numFmtId="0" fontId="4" fillId="7" borderId="50" xfId="0" applyFont="1" applyFill="1" applyBorder="1" applyAlignment="1">
      <alignment wrapText="1"/>
    </xf>
    <xf numFmtId="0" fontId="4" fillId="4" borderId="50" xfId="0" applyFont="1" applyFill="1" applyBorder="1" applyAlignment="1">
      <alignment wrapText="1"/>
    </xf>
    <xf numFmtId="0" fontId="4" fillId="9" borderId="51" xfId="0" applyFont="1" applyFill="1" applyBorder="1" applyAlignment="1">
      <alignment wrapText="1"/>
    </xf>
    <xf numFmtId="0" fontId="4" fillId="5" borderId="52" xfId="0" applyFont="1" applyFill="1" applyBorder="1" applyAlignment="1">
      <alignment wrapText="1"/>
    </xf>
    <xf numFmtId="0" fontId="1" fillId="0" borderId="8" xfId="0" applyFont="1" applyBorder="1"/>
    <xf numFmtId="0" fontId="1" fillId="10" borderId="24" xfId="0" applyFont="1" applyFill="1" applyBorder="1"/>
    <xf numFmtId="0" fontId="1" fillId="11" borderId="24" xfId="0" applyFont="1" applyFill="1" applyBorder="1" applyAlignment="1">
      <alignment wrapText="1"/>
    </xf>
    <xf numFmtId="0" fontId="1" fillId="12" borderId="24" xfId="0" applyFont="1" applyFill="1" applyBorder="1" applyAlignment="1">
      <alignment wrapText="1"/>
    </xf>
    <xf numFmtId="0" fontId="1" fillId="13" borderId="14" xfId="0" applyFont="1" applyFill="1" applyBorder="1" applyAlignment="1">
      <alignment wrapText="1"/>
    </xf>
    <xf numFmtId="0" fontId="1" fillId="14" borderId="53" xfId="0" applyFont="1" applyFill="1" applyBorder="1" applyAlignment="1">
      <alignment wrapText="1"/>
    </xf>
    <xf numFmtId="0" fontId="1" fillId="0" borderId="54" xfId="0" applyFont="1" applyBorder="1"/>
    <xf numFmtId="0" fontId="3" fillId="8" borderId="42" xfId="0" applyFont="1" applyFill="1" applyBorder="1"/>
    <xf numFmtId="0" fontId="3" fillId="0" borderId="55" xfId="0" applyFont="1" applyBorder="1" applyAlignment="1">
      <alignment wrapText="1"/>
    </xf>
    <xf numFmtId="0" fontId="3" fillId="9" borderId="14" xfId="0" applyFont="1" applyFill="1" applyBorder="1"/>
    <xf numFmtId="0" fontId="3" fillId="2" borderId="14" xfId="0" applyFont="1" applyFill="1" applyBorder="1" applyAlignment="1">
      <alignment wrapText="1"/>
    </xf>
    <xf numFmtId="14" fontId="3" fillId="7" borderId="14" xfId="0" applyNumberFormat="1" applyFont="1" applyFill="1" applyBorder="1"/>
    <xf numFmtId="0" fontId="3" fillId="4" borderId="14" xfId="0" applyFont="1" applyFill="1" applyBorder="1" applyAlignment="1">
      <alignment wrapText="1"/>
    </xf>
    <xf numFmtId="14" fontId="3" fillId="9" borderId="14" xfId="0" applyNumberFormat="1" applyFont="1" applyFill="1" applyBorder="1"/>
    <xf numFmtId="0" fontId="3" fillId="5" borderId="24" xfId="0" applyFont="1" applyFill="1" applyBorder="1" applyAlignment="1">
      <alignment wrapText="1"/>
    </xf>
    <xf numFmtId="0" fontId="3" fillId="0" borderId="56" xfId="0" applyFont="1" applyBorder="1"/>
    <xf numFmtId="14" fontId="3" fillId="10" borderId="24" xfId="0" applyNumberFormat="1" applyFont="1" applyFill="1" applyBorder="1"/>
    <xf numFmtId="0" fontId="3" fillId="11" borderId="24" xfId="0" applyFont="1" applyFill="1" applyBorder="1"/>
    <xf numFmtId="0" fontId="3" fillId="12" borderId="24" xfId="0" applyFont="1" applyFill="1" applyBorder="1"/>
    <xf numFmtId="0" fontId="3" fillId="13" borderId="14" xfId="0" applyFont="1" applyFill="1" applyBorder="1"/>
    <xf numFmtId="0" fontId="3" fillId="14" borderId="43" xfId="0" applyFont="1" applyFill="1" applyBorder="1"/>
    <xf numFmtId="0" fontId="3" fillId="0" borderId="55" xfId="0" applyFont="1" applyBorder="1"/>
    <xf numFmtId="0" fontId="3" fillId="8" borderId="57" xfId="0" applyFont="1" applyFill="1" applyBorder="1"/>
    <xf numFmtId="0" fontId="3" fillId="0" borderId="58" xfId="0" applyFont="1" applyBorder="1"/>
    <xf numFmtId="0" fontId="3" fillId="9" borderId="19" xfId="0" applyFont="1" applyFill="1" applyBorder="1"/>
    <xf numFmtId="14" fontId="3" fillId="7" borderId="19" xfId="0" applyNumberFormat="1" applyFont="1" applyFill="1" applyBorder="1"/>
    <xf numFmtId="14" fontId="3" fillId="9" borderId="21" xfId="0" applyNumberFormat="1" applyFont="1" applyFill="1" applyBorder="1"/>
    <xf numFmtId="0" fontId="3" fillId="5" borderId="59" xfId="0" applyFont="1" applyFill="1" applyBorder="1"/>
    <xf numFmtId="1" fontId="3" fillId="0" borderId="0" xfId="0" applyNumberFormat="1" applyFont="1"/>
    <xf numFmtId="0" fontId="6" fillId="11" borderId="24" xfId="0" applyFont="1" applyFill="1" applyBorder="1"/>
    <xf numFmtId="0" fontId="3" fillId="8" borderId="60" xfId="0" applyFont="1" applyFill="1" applyBorder="1"/>
    <xf numFmtId="0" fontId="3" fillId="8" borderId="48" xfId="0" applyFont="1" applyFill="1" applyBorder="1"/>
    <xf numFmtId="0" fontId="3" fillId="7" borderId="25" xfId="0" applyFont="1" applyFill="1" applyBorder="1"/>
    <xf numFmtId="0" fontId="3" fillId="9" borderId="24" xfId="0" applyFont="1" applyFill="1" applyBorder="1"/>
    <xf numFmtId="0" fontId="3" fillId="10" borderId="24" xfId="0" applyFont="1" applyFill="1" applyBorder="1"/>
    <xf numFmtId="0" fontId="3" fillId="7" borderId="14" xfId="0" applyFont="1" applyFill="1" applyBorder="1"/>
    <xf numFmtId="0" fontId="3" fillId="14" borderId="61" xfId="0" applyFont="1" applyFill="1" applyBorder="1"/>
    <xf numFmtId="0" fontId="3" fillId="10" borderId="62" xfId="0" applyFont="1" applyFill="1" applyBorder="1"/>
    <xf numFmtId="0" fontId="3" fillId="11" borderId="62" xfId="0" applyFont="1" applyFill="1" applyBorder="1"/>
    <xf numFmtId="0" fontId="3" fillId="12" borderId="62" xfId="0" applyFont="1" applyFill="1" applyBorder="1"/>
    <xf numFmtId="0" fontId="3" fillId="13" borderId="29" xfId="0" applyFont="1" applyFill="1" applyBorder="1"/>
    <xf numFmtId="0" fontId="3" fillId="14" borderId="63" xfId="0" applyFont="1" applyFill="1" applyBorder="1"/>
    <xf numFmtId="0" fontId="3" fillId="0" borderId="30" xfId="0" applyFont="1" applyBorder="1"/>
    <xf numFmtId="0" fontId="3" fillId="10" borderId="21" xfId="0" applyFont="1" applyFill="1" applyBorder="1"/>
    <xf numFmtId="0" fontId="3" fillId="11" borderId="21" xfId="0" applyFont="1" applyFill="1" applyBorder="1"/>
    <xf numFmtId="0" fontId="3" fillId="12" borderId="21" xfId="0" applyFont="1" applyFill="1" applyBorder="1"/>
    <xf numFmtId="0" fontId="3" fillId="13" borderId="19" xfId="0" applyFont="1" applyFill="1" applyBorder="1"/>
    <xf numFmtId="0" fontId="3" fillId="14" borderId="35" xfId="0" applyFont="1" applyFill="1" applyBorder="1"/>
    <xf numFmtId="0" fontId="3" fillId="9" borderId="35" xfId="0" applyFont="1" applyFill="1" applyBorder="1"/>
    <xf numFmtId="0" fontId="4" fillId="5" borderId="51" xfId="0" applyFont="1" applyFill="1" applyBorder="1" applyAlignment="1">
      <alignment wrapText="1"/>
    </xf>
    <xf numFmtId="0" fontId="3" fillId="7" borderId="14" xfId="0" applyFont="1" applyFill="1" applyBorder="1" applyAlignment="1">
      <alignment wrapText="1"/>
    </xf>
    <xf numFmtId="0" fontId="1" fillId="0" borderId="34" xfId="0" applyFont="1" applyBorder="1"/>
    <xf numFmtId="0" fontId="1" fillId="0" borderId="64" xfId="0" applyFont="1" applyBorder="1" applyAlignment="1">
      <alignment wrapText="1"/>
    </xf>
    <xf numFmtId="1" fontId="1" fillId="5" borderId="32" xfId="0" applyNumberFormat="1" applyFont="1" applyFill="1" applyBorder="1" applyAlignment="1">
      <alignment wrapText="1"/>
    </xf>
    <xf numFmtId="0" fontId="3" fillId="5" borderId="14" xfId="0" applyFont="1" applyFill="1" applyBorder="1" applyAlignment="1">
      <alignment wrapText="1"/>
    </xf>
    <xf numFmtId="1" fontId="3" fillId="5" borderId="59" xfId="0" applyNumberFormat="1" applyFont="1" applyFill="1" applyBorder="1"/>
    <xf numFmtId="1" fontId="3" fillId="5" borderId="25" xfId="0" applyNumberFormat="1" applyFont="1" applyFill="1" applyBorder="1"/>
    <xf numFmtId="1" fontId="5" fillId="0" borderId="0" xfId="0" applyNumberFormat="1" applyFont="1"/>
    <xf numFmtId="1" fontId="3" fillId="6" borderId="14" xfId="0" applyNumberFormat="1" applyFont="1" applyFill="1" applyBorder="1"/>
    <xf numFmtId="0" fontId="3" fillId="2" borderId="50" xfId="0" applyFont="1" applyFill="1" applyBorder="1"/>
    <xf numFmtId="2" fontId="3" fillId="0" borderId="0" xfId="0" applyNumberFormat="1" applyFont="1"/>
    <xf numFmtId="1" fontId="6" fillId="2" borderId="14" xfId="0" applyNumberFormat="1" applyFont="1" applyFill="1" applyBorder="1"/>
    <xf numFmtId="1" fontId="6" fillId="5" borderId="14" xfId="0" applyNumberFormat="1" applyFont="1" applyFill="1" applyBorder="1"/>
    <xf numFmtId="1" fontId="3" fillId="4" borderId="14" xfId="0" applyNumberFormat="1" applyFont="1" applyFill="1" applyBorder="1"/>
    <xf numFmtId="0" fontId="3" fillId="0" borderId="65" xfId="0" applyFont="1" applyBorder="1"/>
    <xf numFmtId="0" fontId="1" fillId="0" borderId="3" xfId="0" applyFont="1" applyBorder="1" applyAlignment="1">
      <alignment horizontal="center"/>
    </xf>
    <xf numFmtId="0" fontId="1" fillId="0" borderId="0" xfId="0" applyFont="1" applyAlignment="1">
      <alignment horizontal="center"/>
    </xf>
    <xf numFmtId="165" fontId="3" fillId="0" borderId="0" xfId="0" applyNumberFormat="1" applyFont="1"/>
    <xf numFmtId="0" fontId="4" fillId="0" borderId="18" xfId="0" applyFont="1" applyBorder="1"/>
    <xf numFmtId="0" fontId="1" fillId="0" borderId="3" xfId="0" applyFont="1" applyBorder="1" applyAlignment="1">
      <alignment wrapText="1"/>
    </xf>
    <xf numFmtId="0" fontId="4" fillId="0" borderId="0" xfId="0" applyFont="1"/>
    <xf numFmtId="165" fontId="1" fillId="0" borderId="32" xfId="0" applyNumberFormat="1" applyFont="1" applyBorder="1"/>
    <xf numFmtId="165" fontId="3" fillId="0" borderId="14" xfId="0" applyNumberFormat="1" applyFont="1" applyBorder="1"/>
    <xf numFmtId="164" fontId="3" fillId="4" borderId="14" xfId="0" applyNumberFormat="1" applyFont="1" applyFill="1" applyBorder="1"/>
    <xf numFmtId="164" fontId="3" fillId="5" borderId="24" xfId="0" applyNumberFormat="1" applyFont="1" applyFill="1" applyBorder="1"/>
    <xf numFmtId="164" fontId="3" fillId="2" borderId="14" xfId="0" applyNumberFormat="1" applyFont="1" applyFill="1" applyBorder="1"/>
    <xf numFmtId="165" fontId="3" fillId="6" borderId="14" xfId="0" applyNumberFormat="1" applyFont="1" applyFill="1" applyBorder="1"/>
    <xf numFmtId="0" fontId="3" fillId="15" borderId="35" xfId="0" applyFont="1" applyFill="1" applyBorder="1"/>
    <xf numFmtId="165" fontId="6" fillId="0" borderId="14" xfId="0" applyNumberFormat="1" applyFont="1" applyBorder="1"/>
    <xf numFmtId="0" fontId="3" fillId="7" borderId="24" xfId="0" applyFont="1" applyFill="1" applyBorder="1"/>
    <xf numFmtId="0" fontId="4" fillId="7" borderId="57" xfId="0" applyFont="1" applyFill="1" applyBorder="1"/>
    <xf numFmtId="0" fontId="4" fillId="7" borderId="66" xfId="0" applyFont="1" applyFill="1" applyBorder="1"/>
    <xf numFmtId="0" fontId="3" fillId="7" borderId="19" xfId="0" applyFont="1" applyFill="1" applyBorder="1"/>
    <xf numFmtId="0" fontId="3" fillId="7" borderId="21" xfId="0" applyFont="1" applyFill="1" applyBorder="1"/>
    <xf numFmtId="0" fontId="3" fillId="7" borderId="59" xfId="0" applyFont="1" applyFill="1" applyBorder="1"/>
    <xf numFmtId="0" fontId="1" fillId="8" borderId="67" xfId="0" applyFont="1" applyFill="1" applyBorder="1"/>
    <xf numFmtId="0" fontId="1" fillId="0" borderId="68" xfId="0" applyFont="1" applyBorder="1" applyAlignment="1">
      <alignment wrapText="1"/>
    </xf>
    <xf numFmtId="0" fontId="4" fillId="9" borderId="69" xfId="0" applyFont="1" applyFill="1" applyBorder="1"/>
    <xf numFmtId="0" fontId="4" fillId="2" borderId="69" xfId="0" applyFont="1" applyFill="1" applyBorder="1" applyAlignment="1">
      <alignment wrapText="1"/>
    </xf>
    <xf numFmtId="0" fontId="4" fillId="7" borderId="69" xfId="0" applyFont="1" applyFill="1" applyBorder="1" applyAlignment="1">
      <alignment horizontal="left" wrapText="1"/>
    </xf>
    <xf numFmtId="0" fontId="4" fillId="4" borderId="69" xfId="0" applyFont="1" applyFill="1" applyBorder="1" applyAlignment="1">
      <alignment wrapText="1"/>
    </xf>
    <xf numFmtId="0" fontId="4" fillId="9" borderId="70" xfId="0" applyFont="1" applyFill="1" applyBorder="1"/>
    <xf numFmtId="0" fontId="4" fillId="5" borderId="71" xfId="0" applyFont="1" applyFill="1" applyBorder="1" applyAlignment="1">
      <alignment wrapText="1"/>
    </xf>
    <xf numFmtId="0" fontId="1" fillId="0" borderId="72" xfId="0" applyFont="1" applyBorder="1"/>
    <xf numFmtId="0" fontId="1" fillId="13" borderId="73" xfId="0" applyFont="1" applyFill="1" applyBorder="1" applyAlignment="1">
      <alignment wrapText="1"/>
    </xf>
    <xf numFmtId="0" fontId="1" fillId="16" borderId="74" xfId="0" applyFont="1" applyFill="1" applyBorder="1" applyAlignment="1">
      <alignment wrapText="1"/>
    </xf>
    <xf numFmtId="0" fontId="1" fillId="4" borderId="74" xfId="0" applyFont="1" applyFill="1" applyBorder="1" applyAlignment="1">
      <alignment wrapText="1"/>
    </xf>
    <xf numFmtId="0" fontId="1" fillId="5" borderId="53" xfId="0" applyFont="1" applyFill="1" applyBorder="1" applyAlignment="1">
      <alignment wrapText="1"/>
    </xf>
    <xf numFmtId="0" fontId="1" fillId="8" borderId="42" xfId="0" applyFont="1" applyFill="1" applyBorder="1"/>
    <xf numFmtId="0" fontId="1" fillId="0" borderId="55" xfId="0" applyFont="1" applyBorder="1" applyAlignment="1">
      <alignment wrapText="1"/>
    </xf>
    <xf numFmtId="0" fontId="4" fillId="9" borderId="14" xfId="0" applyFont="1" applyFill="1" applyBorder="1"/>
    <xf numFmtId="0" fontId="4" fillId="2" borderId="14" xfId="0" applyFont="1" applyFill="1" applyBorder="1" applyAlignment="1">
      <alignment wrapText="1"/>
    </xf>
    <xf numFmtId="0" fontId="4" fillId="7" borderId="14" xfId="0" applyFont="1" applyFill="1" applyBorder="1"/>
    <xf numFmtId="0" fontId="4" fillId="4" borderId="14" xfId="0" applyFont="1" applyFill="1" applyBorder="1" applyAlignment="1">
      <alignment wrapText="1"/>
    </xf>
    <xf numFmtId="0" fontId="4" fillId="5" borderId="14" xfId="0" applyFont="1" applyFill="1" applyBorder="1" applyAlignment="1">
      <alignment wrapText="1"/>
    </xf>
    <xf numFmtId="0" fontId="3" fillId="6" borderId="14" xfId="0" applyFont="1" applyFill="1" applyBorder="1" applyAlignment="1">
      <alignment wrapText="1"/>
    </xf>
    <xf numFmtId="0" fontId="1" fillId="0" borderId="14" xfId="0" applyFont="1" applyBorder="1"/>
    <xf numFmtId="0" fontId="1" fillId="16" borderId="14" xfId="0" applyFont="1" applyFill="1" applyBorder="1" applyAlignment="1">
      <alignment wrapText="1"/>
    </xf>
    <xf numFmtId="0" fontId="1" fillId="4" borderId="14" xfId="0" applyFont="1" applyFill="1" applyBorder="1" applyAlignment="1">
      <alignment wrapText="1"/>
    </xf>
    <xf numFmtId="0" fontId="3" fillId="5" borderId="75" xfId="0" applyFont="1" applyFill="1" applyBorder="1"/>
    <xf numFmtId="0" fontId="3" fillId="0" borderId="76" xfId="0" applyFont="1" applyBorder="1"/>
    <xf numFmtId="14" fontId="3" fillId="0" borderId="77" xfId="0" applyNumberFormat="1" applyFont="1" applyBorder="1"/>
    <xf numFmtId="0" fontId="3" fillId="13" borderId="21" xfId="0" applyFont="1" applyFill="1" applyBorder="1"/>
    <xf numFmtId="0" fontId="3" fillId="16" borderId="21" xfId="0" applyFont="1" applyFill="1" applyBorder="1"/>
    <xf numFmtId="0" fontId="3" fillId="13" borderId="24" xfId="0" applyFont="1" applyFill="1" applyBorder="1"/>
    <xf numFmtId="0" fontId="3" fillId="16" borderId="24" xfId="0" applyFont="1" applyFill="1" applyBorder="1"/>
    <xf numFmtId="0" fontId="3" fillId="7" borderId="78" xfId="0" applyFont="1" applyFill="1" applyBorder="1"/>
    <xf numFmtId="0" fontId="6" fillId="0" borderId="56" xfId="0" applyFont="1" applyBorder="1"/>
    <xf numFmtId="0" fontId="3" fillId="17" borderId="35" xfId="0" applyFont="1" applyFill="1" applyBorder="1"/>
    <xf numFmtId="0" fontId="3" fillId="17" borderId="78" xfId="0" applyFont="1" applyFill="1" applyBorder="1"/>
    <xf numFmtId="0" fontId="3" fillId="17" borderId="25" xfId="0" applyFont="1" applyFill="1" applyBorder="1"/>
    <xf numFmtId="0" fontId="3" fillId="0" borderId="0" xfId="0" quotePrefix="1" applyFont="1"/>
    <xf numFmtId="0" fontId="3" fillId="0" borderId="79" xfId="0" applyFont="1" applyBorder="1"/>
    <xf numFmtId="0" fontId="4" fillId="0" borderId="65" xfId="0" applyFont="1" applyBorder="1"/>
    <xf numFmtId="0" fontId="1" fillId="0" borderId="60" xfId="0" applyFont="1" applyBorder="1"/>
    <xf numFmtId="0" fontId="4" fillId="2" borderId="43" xfId="0" applyFont="1" applyFill="1" applyBorder="1" applyAlignment="1">
      <alignment wrapText="1"/>
    </xf>
    <xf numFmtId="0" fontId="4" fillId="5" borderId="30" xfId="0" applyFont="1" applyFill="1" applyBorder="1"/>
    <xf numFmtId="0" fontId="1" fillId="0" borderId="80" xfId="0" applyFont="1" applyBorder="1"/>
    <xf numFmtId="0" fontId="1" fillId="2" borderId="81" xfId="0" applyFont="1" applyFill="1" applyBorder="1" applyAlignment="1">
      <alignment wrapText="1"/>
    </xf>
    <xf numFmtId="0" fontId="1" fillId="4" borderId="82" xfId="0" applyFont="1" applyFill="1" applyBorder="1" applyAlignment="1">
      <alignment wrapText="1"/>
    </xf>
    <xf numFmtId="0" fontId="1" fillId="3" borderId="11" xfId="0" applyFont="1" applyFill="1" applyBorder="1" applyAlignment="1">
      <alignment wrapText="1"/>
    </xf>
    <xf numFmtId="0" fontId="1" fillId="5" borderId="83" xfId="0" applyFont="1" applyFill="1" applyBorder="1" applyAlignment="1">
      <alignment wrapText="1"/>
    </xf>
    <xf numFmtId="0" fontId="1" fillId="0" borderId="84" xfId="0" applyFont="1" applyBorder="1"/>
    <xf numFmtId="0" fontId="3" fillId="2" borderId="66" xfId="0" applyFont="1" applyFill="1" applyBorder="1" applyAlignment="1">
      <alignment horizontal="right"/>
    </xf>
    <xf numFmtId="0" fontId="3" fillId="4" borderId="50" xfId="0" applyFont="1" applyFill="1" applyBorder="1"/>
    <xf numFmtId="0" fontId="3" fillId="15" borderId="19" xfId="0" applyFont="1" applyFill="1" applyBorder="1"/>
    <xf numFmtId="0" fontId="3" fillId="15" borderId="14" xfId="0" applyFont="1" applyFill="1" applyBorder="1"/>
    <xf numFmtId="0" fontId="3" fillId="5" borderId="43" xfId="0" applyFont="1" applyFill="1" applyBorder="1"/>
    <xf numFmtId="0" fontId="3" fillId="7" borderId="23" xfId="0" applyFont="1" applyFill="1" applyBorder="1"/>
    <xf numFmtId="0" fontId="3" fillId="0" borderId="60" xfId="0" applyFont="1" applyBorder="1"/>
    <xf numFmtId="1" fontId="3" fillId="5" borderId="43" xfId="0" applyNumberFormat="1" applyFont="1" applyFill="1" applyBorder="1"/>
    <xf numFmtId="0" fontId="3" fillId="2" borderId="23" xfId="0" applyFont="1" applyFill="1" applyBorder="1"/>
    <xf numFmtId="0" fontId="4" fillId="0" borderId="29" xfId="0" applyFont="1" applyBorder="1"/>
    <xf numFmtId="15" fontId="3" fillId="0" borderId="14" xfId="0" applyNumberFormat="1" applyFont="1" applyBorder="1"/>
    <xf numFmtId="15" fontId="6" fillId="0" borderId="14" xfId="0" applyNumberFormat="1" applyFont="1" applyBorder="1"/>
    <xf numFmtId="0" fontId="4" fillId="7" borderId="69" xfId="0" applyFont="1" applyFill="1" applyBorder="1" applyAlignment="1">
      <alignment wrapText="1"/>
    </xf>
    <xf numFmtId="0" fontId="1" fillId="5" borderId="14" xfId="0" applyFont="1" applyFill="1" applyBorder="1" applyAlignment="1">
      <alignment wrapText="1"/>
    </xf>
    <xf numFmtId="0" fontId="1" fillId="0" borderId="85" xfId="0" applyFont="1" applyBorder="1"/>
    <xf numFmtId="0" fontId="1" fillId="13" borderId="51" xfId="0" applyFont="1" applyFill="1" applyBorder="1" applyAlignment="1">
      <alignment wrapText="1"/>
    </xf>
    <xf numFmtId="0" fontId="1" fillId="16" borderId="50" xfId="0" applyFont="1" applyFill="1" applyBorder="1" applyAlignment="1">
      <alignment wrapText="1"/>
    </xf>
    <xf numFmtId="0" fontId="1" fillId="4" borderId="50" xfId="0" applyFont="1" applyFill="1" applyBorder="1" applyAlignment="1">
      <alignment wrapText="1"/>
    </xf>
    <xf numFmtId="0" fontId="1" fillId="5" borderId="75" xfId="0" applyFont="1" applyFill="1" applyBorder="1" applyAlignment="1">
      <alignment wrapText="1"/>
    </xf>
    <xf numFmtId="166" fontId="3" fillId="7" borderId="35" xfId="0" applyNumberFormat="1" applyFont="1" applyFill="1" applyBorder="1"/>
    <xf numFmtId="0" fontId="1" fillId="8" borderId="86" xfId="0" applyFont="1" applyFill="1" applyBorder="1"/>
    <xf numFmtId="166" fontId="4" fillId="4" borderId="50" xfId="0" applyNumberFormat="1" applyFont="1" applyFill="1" applyBorder="1" applyAlignment="1">
      <alignment wrapText="1"/>
    </xf>
    <xf numFmtId="0" fontId="4" fillId="9" borderId="51" xfId="0" applyFont="1" applyFill="1" applyBorder="1"/>
    <xf numFmtId="0" fontId="1" fillId="8" borderId="14" xfId="0" applyFont="1" applyFill="1" applyBorder="1"/>
    <xf numFmtId="166" fontId="4" fillId="4" borderId="14" xfId="0" applyNumberFormat="1" applyFont="1" applyFill="1" applyBorder="1" applyAlignment="1">
      <alignment wrapText="1"/>
    </xf>
    <xf numFmtId="0" fontId="4" fillId="5" borderId="24" xfId="0" applyFont="1" applyFill="1" applyBorder="1" applyAlignment="1">
      <alignment wrapText="1"/>
    </xf>
    <xf numFmtId="0" fontId="3" fillId="8" borderId="23" xfId="0" applyFont="1" applyFill="1" applyBorder="1"/>
    <xf numFmtId="166" fontId="3" fillId="4" borderId="14" xfId="0" applyNumberFormat="1" applyFont="1" applyFill="1" applyBorder="1"/>
    <xf numFmtId="166" fontId="5" fillId="0" borderId="0" xfId="0" applyNumberFormat="1" applyFont="1"/>
    <xf numFmtId="0" fontId="3" fillId="11" borderId="14" xfId="0" applyFont="1" applyFill="1" applyBorder="1"/>
    <xf numFmtId="0" fontId="3" fillId="8" borderId="35" xfId="0" applyFont="1" applyFill="1" applyBorder="1"/>
    <xf numFmtId="166" fontId="3" fillId="0" borderId="0" xfId="0" applyNumberFormat="1" applyFont="1"/>
    <xf numFmtId="0" fontId="4" fillId="7" borderId="50" xfId="0" applyFont="1" applyFill="1" applyBorder="1"/>
    <xf numFmtId="0" fontId="6" fillId="12" borderId="24" xfId="0" applyFont="1" applyFill="1" applyBorder="1"/>
    <xf numFmtId="0" fontId="6" fillId="13" borderId="14" xfId="0" applyFont="1" applyFill="1" applyBorder="1"/>
    <xf numFmtId="0" fontId="6" fillId="14" borderId="43" xfId="0" applyFont="1" applyFill="1" applyBorder="1"/>
    <xf numFmtId="0" fontId="3" fillId="14" borderId="14" xfId="0" applyFont="1" applyFill="1" applyBorder="1"/>
    <xf numFmtId="14" fontId="1" fillId="0" borderId="3" xfId="0" applyNumberFormat="1" applyFont="1" applyBorder="1" applyAlignment="1">
      <alignment horizontal="left"/>
    </xf>
    <xf numFmtId="0" fontId="3" fillId="0" borderId="87" xfId="0" applyFont="1" applyBorder="1"/>
    <xf numFmtId="0" fontId="3" fillId="0" borderId="34" xfId="0" applyFont="1" applyBorder="1"/>
    <xf numFmtId="0" fontId="8" fillId="0" borderId="28" xfId="0" applyFont="1" applyBorder="1"/>
    <xf numFmtId="0" fontId="3" fillId="0" borderId="29" xfId="0" applyFont="1" applyBorder="1"/>
    <xf numFmtId="0" fontId="3" fillId="0" borderId="88" xfId="0" applyFont="1" applyBorder="1"/>
    <xf numFmtId="0" fontId="3" fillId="0" borderId="89" xfId="0" applyFont="1" applyBorder="1"/>
    <xf numFmtId="0" fontId="3" fillId="0" borderId="11" xfId="0" applyFont="1" applyBorder="1"/>
    <xf numFmtId="0" fontId="3" fillId="0" borderId="90" xfId="0" applyFont="1" applyBorder="1"/>
    <xf numFmtId="0" fontId="8" fillId="0" borderId="91" xfId="0" applyFont="1" applyBorder="1"/>
    <xf numFmtId="0" fontId="3" fillId="0" borderId="41" xfId="0" applyFont="1" applyBorder="1"/>
    <xf numFmtId="0" fontId="3" fillId="0" borderId="4" xfId="0" applyFont="1" applyBorder="1"/>
    <xf numFmtId="0" fontId="3" fillId="0" borderId="92" xfId="0" applyFont="1" applyBorder="1"/>
    <xf numFmtId="0" fontId="3" fillId="0" borderId="15" xfId="0" applyFont="1" applyBorder="1"/>
    <xf numFmtId="0" fontId="3" fillId="0" borderId="16" xfId="0" applyFont="1" applyBorder="1"/>
    <xf numFmtId="0" fontId="3" fillId="0" borderId="17" xfId="0" applyFont="1" applyBorder="1"/>
    <xf numFmtId="14" fontId="9" fillId="0" borderId="3" xfId="0" applyNumberFormat="1" applyFont="1" applyBorder="1" applyAlignment="1">
      <alignment horizontal="left"/>
    </xf>
    <xf numFmtId="0" fontId="8" fillId="0" borderId="0" xfId="0" applyFont="1"/>
    <xf numFmtId="0" fontId="8" fillId="0" borderId="87" xfId="0" applyFont="1" applyBorder="1"/>
    <xf numFmtId="0" fontId="8" fillId="0" borderId="18" xfId="0" applyFont="1" applyBorder="1"/>
    <xf numFmtId="0" fontId="8" fillId="0" borderId="58" xfId="0" applyFont="1" applyBorder="1"/>
    <xf numFmtId="0" fontId="8" fillId="0" borderId="93" xfId="0" applyFont="1" applyBorder="1"/>
    <xf numFmtId="0" fontId="8" fillId="0" borderId="27" xfId="0" applyFont="1" applyBorder="1"/>
    <xf numFmtId="0" fontId="8" fillId="0" borderId="49" xfId="0" applyFont="1" applyBorder="1"/>
    <xf numFmtId="0" fontId="8" fillId="0" borderId="5" xfId="0" applyFont="1" applyBorder="1"/>
    <xf numFmtId="0" fontId="8" fillId="0" borderId="68" xfId="0" applyFont="1" applyBorder="1"/>
    <xf numFmtId="0" fontId="8" fillId="0" borderId="15" xfId="0" applyFont="1" applyBorder="1"/>
    <xf numFmtId="0" fontId="8" fillId="0" borderId="16" xfId="0" applyFont="1" applyBorder="1"/>
    <xf numFmtId="0" fontId="8" fillId="0" borderId="11" xfId="0" applyFont="1" applyBorder="1"/>
    <xf numFmtId="0" fontId="8" fillId="0" borderId="17" xfId="0" applyFont="1" applyBorder="1"/>
    <xf numFmtId="0" fontId="8" fillId="0" borderId="94" xfId="0" applyFont="1" applyBorder="1"/>
    <xf numFmtId="0" fontId="9" fillId="0" borderId="15" xfId="0" applyFont="1" applyBorder="1"/>
    <xf numFmtId="0" fontId="8" fillId="0" borderId="4" xfId="0" applyFont="1" applyBorder="1"/>
    <xf numFmtId="0" fontId="8" fillId="0" borderId="25" xfId="0" applyFont="1" applyBorder="1"/>
    <xf numFmtId="0" fontId="8" fillId="0" borderId="26" xfId="0" applyFont="1" applyBorder="1"/>
    <xf numFmtId="0" fontId="8" fillId="0" borderId="29" xfId="0" applyFont="1" applyBorder="1"/>
    <xf numFmtId="0" fontId="8" fillId="0" borderId="90" xfId="0" applyFont="1" applyBorder="1"/>
    <xf numFmtId="0" fontId="10" fillId="0" borderId="58" xfId="0" applyFont="1" applyBorder="1"/>
    <xf numFmtId="1" fontId="10" fillId="0" borderId="58" xfId="0" applyNumberFormat="1" applyFont="1" applyBorder="1"/>
    <xf numFmtId="1" fontId="8" fillId="0" borderId="93" xfId="0" applyNumberFormat="1" applyFont="1" applyBorder="1"/>
    <xf numFmtId="0" fontId="9" fillId="0" borderId="0" xfId="0" applyFont="1"/>
    <xf numFmtId="14" fontId="9" fillId="0" borderId="11" xfId="0" applyNumberFormat="1" applyFont="1" applyBorder="1" applyAlignment="1">
      <alignment horizontal="left"/>
    </xf>
    <xf numFmtId="0" fontId="9" fillId="0" borderId="17" xfId="0" applyFont="1" applyBorder="1" applyAlignment="1">
      <alignment horizontal="center" wrapText="1"/>
    </xf>
    <xf numFmtId="166" fontId="1" fillId="0" borderId="33" xfId="0" applyNumberFormat="1" applyFont="1" applyBorder="1"/>
    <xf numFmtId="166" fontId="3" fillId="0" borderId="22" xfId="0" applyNumberFormat="1" applyFont="1" applyBorder="1"/>
    <xf numFmtId="166" fontId="3" fillId="0" borderId="25" xfId="0" applyNumberFormat="1" applyFont="1" applyBorder="1"/>
    <xf numFmtId="166" fontId="3" fillId="0" borderId="92" xfId="0" applyNumberFormat="1" applyFont="1" applyBorder="1"/>
    <xf numFmtId="166" fontId="3" fillId="0" borderId="33" xfId="0" applyNumberFormat="1" applyFont="1" applyBorder="1"/>
    <xf numFmtId="0" fontId="3" fillId="0" borderId="33" xfId="0" applyFont="1" applyBorder="1"/>
    <xf numFmtId="0" fontId="1" fillId="7" borderId="35" xfId="0" applyFont="1" applyFill="1" applyBorder="1"/>
    <xf numFmtId="167" fontId="3" fillId="7" borderId="35" xfId="0" applyNumberFormat="1" applyFont="1" applyFill="1" applyBorder="1"/>
    <xf numFmtId="0" fontId="3" fillId="18" borderId="35" xfId="0" applyFont="1" applyFill="1" applyBorder="1"/>
    <xf numFmtId="0" fontId="1" fillId="4" borderId="31" xfId="0" applyFont="1" applyFill="1" applyBorder="1"/>
    <xf numFmtId="0" fontId="1" fillId="4" borderId="38" xfId="0" applyFont="1" applyFill="1" applyBorder="1"/>
    <xf numFmtId="0" fontId="1" fillId="0" borderId="95" xfId="0" applyFont="1" applyBorder="1"/>
    <xf numFmtId="0" fontId="1" fillId="5" borderId="38" xfId="0" applyFont="1" applyFill="1" applyBorder="1"/>
    <xf numFmtId="0" fontId="1" fillId="0" borderId="95" xfId="0" applyFont="1" applyBorder="1" applyAlignment="1">
      <alignment wrapText="1"/>
    </xf>
    <xf numFmtId="167" fontId="1" fillId="17" borderId="38" xfId="0" applyNumberFormat="1" applyFont="1" applyFill="1" applyBorder="1" applyAlignment="1">
      <alignment wrapText="1"/>
    </xf>
    <xf numFmtId="0" fontId="1" fillId="19" borderId="38" xfId="0" applyFont="1" applyFill="1" applyBorder="1"/>
    <xf numFmtId="0" fontId="1" fillId="18" borderId="38" xfId="0" applyFont="1" applyFill="1" applyBorder="1" applyAlignment="1">
      <alignment wrapText="1"/>
    </xf>
    <xf numFmtId="167" fontId="1" fillId="20" borderId="38" xfId="0" applyNumberFormat="1" applyFont="1" applyFill="1" applyBorder="1"/>
    <xf numFmtId="167" fontId="3" fillId="0" borderId="0" xfId="0" applyNumberFormat="1" applyFont="1"/>
    <xf numFmtId="0" fontId="3" fillId="4" borderId="96" xfId="0" applyFont="1" applyFill="1" applyBorder="1"/>
    <xf numFmtId="14" fontId="3" fillId="4" borderId="66" xfId="0" applyNumberFormat="1" applyFont="1" applyFill="1" applyBorder="1"/>
    <xf numFmtId="0" fontId="1" fillId="0" borderId="58" xfId="0" applyFont="1" applyBorder="1"/>
    <xf numFmtId="0" fontId="1" fillId="5" borderId="66" xfId="0" applyFont="1" applyFill="1" applyBorder="1"/>
    <xf numFmtId="167" fontId="3" fillId="17" borderId="66" xfId="0" applyNumberFormat="1" applyFont="1" applyFill="1" applyBorder="1"/>
    <xf numFmtId="0" fontId="3" fillId="19" borderId="66" xfId="0" applyFont="1" applyFill="1" applyBorder="1"/>
    <xf numFmtId="0" fontId="3" fillId="18" borderId="66" xfId="0" applyFont="1" applyFill="1" applyBorder="1"/>
    <xf numFmtId="167" fontId="3" fillId="20" borderId="66" xfId="0" applyNumberFormat="1" applyFont="1" applyFill="1" applyBorder="1"/>
    <xf numFmtId="0" fontId="11" fillId="0" borderId="58" xfId="0" applyFont="1" applyBorder="1"/>
    <xf numFmtId="0" fontId="3" fillId="4" borderId="23" xfId="0" applyFont="1" applyFill="1" applyBorder="1"/>
    <xf numFmtId="0" fontId="3" fillId="4" borderId="43" xfId="0" applyFont="1" applyFill="1" applyBorder="1"/>
    <xf numFmtId="0" fontId="1" fillId="0" borderId="55" xfId="0" applyFont="1" applyBorder="1"/>
    <xf numFmtId="0" fontId="1" fillId="5" borderId="43" xfId="0" applyFont="1" applyFill="1" applyBorder="1"/>
    <xf numFmtId="167" fontId="3" fillId="17" borderId="43" xfId="0" applyNumberFormat="1" applyFont="1" applyFill="1" applyBorder="1"/>
    <xf numFmtId="0" fontId="3" fillId="19" borderId="43" xfId="0" applyFont="1" applyFill="1" applyBorder="1"/>
    <xf numFmtId="0" fontId="3" fillId="18" borderId="43" xfId="0" applyFont="1" applyFill="1" applyBorder="1"/>
    <xf numFmtId="167" fontId="3" fillId="20" borderId="43" xfId="0" applyNumberFormat="1" applyFont="1" applyFill="1" applyBorder="1"/>
    <xf numFmtId="0" fontId="1" fillId="19" borderId="43" xfId="0" applyFont="1" applyFill="1" applyBorder="1" applyAlignment="1">
      <alignment wrapText="1"/>
    </xf>
    <xf numFmtId="0" fontId="1" fillId="18" borderId="43" xfId="0" applyFont="1" applyFill="1" applyBorder="1" applyAlignment="1">
      <alignment wrapText="1"/>
    </xf>
    <xf numFmtId="167" fontId="3" fillId="20" borderId="43" xfId="0" applyNumberFormat="1" applyFont="1" applyFill="1" applyBorder="1" applyAlignment="1">
      <alignment wrapText="1"/>
    </xf>
    <xf numFmtId="14" fontId="3" fillId="4" borderId="43" xfId="0" applyNumberFormat="1" applyFont="1" applyFill="1" applyBorder="1"/>
    <xf numFmtId="0" fontId="11" fillId="0" borderId="55" xfId="0" applyFont="1" applyBorder="1"/>
    <xf numFmtId="0" fontId="1" fillId="19" borderId="43" xfId="0" applyFont="1" applyFill="1" applyBorder="1"/>
    <xf numFmtId="0" fontId="12" fillId="0" borderId="55" xfId="0" applyFont="1" applyBorder="1"/>
    <xf numFmtId="0" fontId="13" fillId="0" borderId="55" xfId="0" applyFont="1" applyBorder="1"/>
    <xf numFmtId="3" fontId="3" fillId="0" borderId="0" xfId="0" applyNumberFormat="1" applyFont="1"/>
    <xf numFmtId="14" fontId="3" fillId="4" borderId="43" xfId="0" applyNumberFormat="1" applyFont="1" applyFill="1" applyBorder="1" applyAlignment="1">
      <alignment horizontal="right"/>
    </xf>
    <xf numFmtId="3" fontId="3" fillId="0" borderId="55" xfId="0" applyNumberFormat="1" applyFont="1" applyBorder="1"/>
    <xf numFmtId="3" fontId="3" fillId="18" borderId="43" xfId="0" applyNumberFormat="1" applyFont="1" applyFill="1" applyBorder="1"/>
    <xf numFmtId="0" fontId="14" fillId="0" borderId="0" xfId="0" applyFont="1"/>
    <xf numFmtId="17" fontId="3" fillId="19" borderId="43" xfId="0" applyNumberFormat="1" applyFont="1" applyFill="1" applyBorder="1"/>
    <xf numFmtId="4" fontId="3" fillId="0" borderId="55" xfId="0" applyNumberFormat="1" applyFont="1" applyBorder="1"/>
    <xf numFmtId="15" fontId="3" fillId="18" borderId="43" xfId="0" applyNumberFormat="1" applyFont="1" applyFill="1" applyBorder="1"/>
    <xf numFmtId="168" fontId="3" fillId="4" borderId="43" xfId="0" applyNumberFormat="1" applyFont="1" applyFill="1" applyBorder="1"/>
    <xf numFmtId="166" fontId="3" fillId="0" borderId="0" xfId="0" applyNumberFormat="1" applyFont="1" applyAlignment="1">
      <alignment horizontal="left"/>
    </xf>
    <xf numFmtId="0" fontId="1" fillId="10" borderId="23" xfId="0" applyFont="1" applyFill="1" applyBorder="1"/>
    <xf numFmtId="166" fontId="1" fillId="10" borderId="14" xfId="0" applyNumberFormat="1" applyFont="1" applyFill="1" applyBorder="1" applyAlignment="1">
      <alignment horizontal="left"/>
    </xf>
    <xf numFmtId="167" fontId="1" fillId="10" borderId="25" xfId="0" applyNumberFormat="1" applyFont="1" applyFill="1" applyBorder="1"/>
    <xf numFmtId="166" fontId="3" fillId="0" borderId="14" xfId="0" applyNumberFormat="1" applyFont="1" applyBorder="1" applyAlignment="1">
      <alignment horizontal="left"/>
    </xf>
    <xf numFmtId="167" fontId="3" fillId="0" borderId="25" xfId="0" applyNumberFormat="1" applyFont="1" applyBorder="1"/>
    <xf numFmtId="0" fontId="1" fillId="4" borderId="26" xfId="0" applyFont="1" applyFill="1" applyBorder="1"/>
    <xf numFmtId="166" fontId="3" fillId="4" borderId="29" xfId="0" applyNumberFormat="1" applyFont="1" applyFill="1" applyBorder="1" applyAlignment="1">
      <alignment horizontal="left"/>
    </xf>
    <xf numFmtId="167" fontId="3" fillId="4" borderId="30" xfId="0" applyNumberFormat="1" applyFont="1" applyFill="1" applyBorder="1"/>
    <xf numFmtId="0" fontId="1" fillId="21" borderId="31" xfId="0" applyFont="1" applyFill="1" applyBorder="1"/>
    <xf numFmtId="0" fontId="1" fillId="21" borderId="38" xfId="0" applyFont="1" applyFill="1" applyBorder="1"/>
    <xf numFmtId="0" fontId="1" fillId="21" borderId="38" xfId="0" applyFont="1" applyFill="1" applyBorder="1" applyAlignment="1">
      <alignment wrapText="1"/>
    </xf>
    <xf numFmtId="167" fontId="1" fillId="21" borderId="38" xfId="0" applyNumberFormat="1" applyFont="1" applyFill="1" applyBorder="1" applyAlignment="1">
      <alignment wrapText="1"/>
    </xf>
    <xf numFmtId="0" fontId="3" fillId="21" borderId="96" xfId="0" applyFont="1" applyFill="1" applyBorder="1"/>
    <xf numFmtId="0" fontId="1" fillId="21" borderId="66" xfId="0" applyFont="1" applyFill="1" applyBorder="1"/>
    <xf numFmtId="0" fontId="3" fillId="21" borderId="66" xfId="0" applyFont="1" applyFill="1" applyBorder="1"/>
    <xf numFmtId="46" fontId="3" fillId="21" borderId="66" xfId="0" applyNumberFormat="1" applyFont="1" applyFill="1" applyBorder="1"/>
    <xf numFmtId="14" fontId="3" fillId="21" borderId="66" xfId="0" applyNumberFormat="1" applyFont="1" applyFill="1" applyBorder="1"/>
    <xf numFmtId="167" fontId="3" fillId="21" borderId="66" xfId="0" applyNumberFormat="1" applyFont="1" applyFill="1" applyBorder="1"/>
    <xf numFmtId="0" fontId="3" fillId="21" borderId="23" xfId="0" applyFont="1" applyFill="1" applyBorder="1"/>
    <xf numFmtId="0" fontId="1" fillId="21" borderId="43" xfId="0" applyFont="1" applyFill="1" applyBorder="1"/>
    <xf numFmtId="0" fontId="3" fillId="21" borderId="43" xfId="0" applyFont="1" applyFill="1" applyBorder="1"/>
    <xf numFmtId="14" fontId="3" fillId="21" borderId="43" xfId="0" applyNumberFormat="1" applyFont="1" applyFill="1" applyBorder="1"/>
    <xf numFmtId="167" fontId="3" fillId="21" borderId="43" xfId="0" applyNumberFormat="1" applyFont="1" applyFill="1" applyBorder="1"/>
    <xf numFmtId="46" fontId="3" fillId="21" borderId="43" xfId="0" applyNumberFormat="1" applyFont="1" applyFill="1" applyBorder="1"/>
    <xf numFmtId="14" fontId="3" fillId="21" borderId="43" xfId="0" applyNumberFormat="1" applyFont="1" applyFill="1" applyBorder="1" applyAlignment="1">
      <alignment wrapText="1"/>
    </xf>
    <xf numFmtId="0" fontId="1" fillId="21" borderId="43" xfId="0" applyFont="1" applyFill="1" applyBorder="1" applyAlignment="1">
      <alignment wrapText="1"/>
    </xf>
    <xf numFmtId="167" fontId="3" fillId="21" borderId="43" xfId="0" applyNumberFormat="1" applyFont="1" applyFill="1" applyBorder="1" applyAlignment="1">
      <alignment wrapText="1"/>
    </xf>
    <xf numFmtId="0" fontId="1" fillId="22" borderId="43" xfId="0" applyFont="1" applyFill="1" applyBorder="1"/>
    <xf numFmtId="0" fontId="3" fillId="23" borderId="43" xfId="0" applyFont="1" applyFill="1" applyBorder="1"/>
    <xf numFmtId="0" fontId="1" fillId="18" borderId="43" xfId="0" applyFont="1" applyFill="1" applyBorder="1"/>
    <xf numFmtId="0" fontId="1" fillId="22" borderId="35" xfId="0" applyFont="1" applyFill="1" applyBorder="1"/>
    <xf numFmtId="0" fontId="3" fillId="23" borderId="35" xfId="0" applyFont="1" applyFill="1" applyBorder="1"/>
    <xf numFmtId="0" fontId="3" fillId="19" borderId="35" xfId="0" applyFont="1" applyFill="1" applyBorder="1"/>
    <xf numFmtId="0" fontId="1" fillId="18" borderId="35" xfId="0" applyFont="1" applyFill="1" applyBorder="1"/>
    <xf numFmtId="167" fontId="3" fillId="20" borderId="35" xfId="0" applyNumberFormat="1" applyFont="1" applyFill="1" applyBorder="1"/>
    <xf numFmtId="0" fontId="1" fillId="0" borderId="0" xfId="0" applyFont="1"/>
    <xf numFmtId="0" fontId="15" fillId="0" borderId="11" xfId="0" applyFont="1" applyBorder="1"/>
    <xf numFmtId="0" fontId="4" fillId="3" borderId="39" xfId="0" applyFont="1" applyFill="1" applyBorder="1"/>
    <xf numFmtId="0" fontId="4" fillId="0" borderId="91" xfId="0" applyFont="1" applyBorder="1"/>
    <xf numFmtId="0" fontId="4" fillId="0" borderId="34" xfId="0" applyFont="1" applyBorder="1"/>
    <xf numFmtId="17" fontId="4" fillId="0" borderId="34" xfId="0" applyNumberFormat="1" applyFont="1" applyBorder="1"/>
    <xf numFmtId="0" fontId="4" fillId="0" borderId="41" xfId="0" applyFont="1" applyBorder="1"/>
    <xf numFmtId="0" fontId="4" fillId="3" borderId="42" xfId="0" applyFont="1" applyFill="1" applyBorder="1"/>
    <xf numFmtId="0" fontId="4" fillId="0" borderId="99" xfId="0" applyFont="1" applyBorder="1"/>
    <xf numFmtId="0" fontId="4" fillId="0" borderId="30" xfId="0" applyFont="1" applyBorder="1"/>
    <xf numFmtId="14" fontId="3" fillId="0" borderId="58" xfId="0" applyNumberFormat="1" applyFont="1" applyBorder="1"/>
    <xf numFmtId="14" fontId="3" fillId="0" borderId="22" xfId="0" applyNumberFormat="1" applyFont="1" applyBorder="1"/>
    <xf numFmtId="14" fontId="3" fillId="0" borderId="55" xfId="0" applyNumberFormat="1" applyFont="1" applyBorder="1"/>
    <xf numFmtId="14" fontId="3" fillId="0" borderId="25" xfId="0" applyNumberFormat="1" applyFont="1" applyBorder="1"/>
    <xf numFmtId="1" fontId="3" fillId="0" borderId="55" xfId="0" applyNumberFormat="1" applyFont="1" applyBorder="1"/>
    <xf numFmtId="1" fontId="3" fillId="0" borderId="14" xfId="0" applyNumberFormat="1" applyFont="1" applyBorder="1"/>
    <xf numFmtId="1" fontId="3" fillId="0" borderId="25" xfId="0" applyNumberFormat="1" applyFont="1" applyBorder="1"/>
    <xf numFmtId="0" fontId="4" fillId="20" borderId="42" xfId="0" applyFont="1" applyFill="1" applyBorder="1"/>
    <xf numFmtId="0" fontId="3" fillId="20" borderId="43" xfId="0" applyFont="1" applyFill="1" applyBorder="1"/>
    <xf numFmtId="0" fontId="3" fillId="20" borderId="14" xfId="0" applyFont="1" applyFill="1" applyBorder="1"/>
    <xf numFmtId="0" fontId="3" fillId="20" borderId="25" xfId="0" applyFont="1" applyFill="1" applyBorder="1"/>
    <xf numFmtId="9" fontId="3" fillId="0" borderId="55" xfId="0" applyNumberFormat="1" applyFont="1" applyBorder="1"/>
    <xf numFmtId="9" fontId="3" fillId="0" borderId="25" xfId="0" applyNumberFormat="1" applyFont="1" applyBorder="1"/>
    <xf numFmtId="0" fontId="4" fillId="3" borderId="60" xfId="0" applyFont="1" applyFill="1" applyBorder="1"/>
    <xf numFmtId="1" fontId="3" fillId="0" borderId="29" xfId="0" applyNumberFormat="1" applyFont="1" applyBorder="1"/>
    <xf numFmtId="1" fontId="3" fillId="0" borderId="30" xfId="0" applyNumberFormat="1" applyFont="1" applyBorder="1"/>
    <xf numFmtId="14" fontId="3" fillId="0" borderId="0" xfId="0" applyNumberFormat="1" applyFont="1"/>
    <xf numFmtId="0" fontId="4" fillId="0" borderId="87" xfId="0" applyFont="1" applyBorder="1"/>
    <xf numFmtId="0" fontId="4" fillId="0" borderId="100" xfId="0" applyFont="1" applyBorder="1"/>
    <xf numFmtId="0" fontId="4" fillId="0" borderId="39" xfId="0" applyFont="1" applyBorder="1"/>
    <xf numFmtId="0" fontId="4" fillId="0" borderId="26" xfId="0" applyFont="1" applyBorder="1"/>
    <xf numFmtId="0" fontId="4" fillId="0" borderId="101" xfId="0" applyFont="1" applyBorder="1"/>
    <xf numFmtId="14" fontId="3" fillId="0" borderId="18" xfId="0" applyNumberFormat="1" applyFont="1" applyBorder="1"/>
    <xf numFmtId="14" fontId="3" fillId="0" borderId="23" xfId="0" applyNumberFormat="1" applyFont="1" applyBorder="1"/>
    <xf numFmtId="14" fontId="3" fillId="0" borderId="79" xfId="0" applyNumberFormat="1" applyFont="1" applyBorder="1"/>
    <xf numFmtId="1" fontId="3" fillId="0" borderId="23" xfId="0" applyNumberFormat="1" applyFont="1" applyBorder="1"/>
    <xf numFmtId="1" fontId="3" fillId="0" borderId="49" xfId="0" applyNumberFormat="1" applyFont="1" applyBorder="1"/>
    <xf numFmtId="1" fontId="3" fillId="0" borderId="79" xfId="0" applyNumberFormat="1" applyFont="1" applyBorder="1"/>
    <xf numFmtId="0" fontId="3" fillId="20" borderId="23" xfId="0" applyFont="1" applyFill="1" applyBorder="1"/>
    <xf numFmtId="0" fontId="3" fillId="20" borderId="24" xfId="0" applyFont="1" applyFill="1" applyBorder="1"/>
    <xf numFmtId="0" fontId="4" fillId="3" borderId="78" xfId="0" applyFont="1" applyFill="1" applyBorder="1"/>
    <xf numFmtId="1" fontId="3" fillId="0" borderId="98" xfId="0" applyNumberFormat="1" applyFont="1" applyBorder="1"/>
    <xf numFmtId="9" fontId="3" fillId="0" borderId="23" xfId="0" applyNumberFormat="1" applyFont="1" applyBorder="1"/>
    <xf numFmtId="9" fontId="3" fillId="0" borderId="79" xfId="0" applyNumberFormat="1" applyFont="1" applyBorder="1"/>
    <xf numFmtId="1" fontId="3" fillId="0" borderId="26" xfId="0" applyNumberFormat="1" applyFont="1" applyBorder="1"/>
    <xf numFmtId="1" fontId="3" fillId="0" borderId="101" xfId="0" applyNumberFormat="1" applyFont="1" applyBorder="1"/>
    <xf numFmtId="10" fontId="3" fillId="0" borderId="25" xfId="0" applyNumberFormat="1" applyFont="1" applyBorder="1"/>
    <xf numFmtId="0" fontId="4" fillId="7" borderId="34" xfId="0" applyFont="1" applyFill="1" applyBorder="1"/>
    <xf numFmtId="0" fontId="4" fillId="6" borderId="34" xfId="0" applyFont="1" applyFill="1" applyBorder="1"/>
    <xf numFmtId="0" fontId="4" fillId="0" borderId="39" xfId="0" applyFont="1" applyBorder="1" applyAlignment="1">
      <alignment wrapText="1"/>
    </xf>
    <xf numFmtId="0" fontId="1" fillId="0" borderId="60" xfId="0" applyFont="1" applyBorder="1" applyAlignment="1">
      <alignment wrapText="1"/>
    </xf>
    <xf numFmtId="14" fontId="3" fillId="0" borderId="22" xfId="0" applyNumberFormat="1" applyFont="1" applyBorder="1" applyAlignment="1">
      <alignment wrapText="1"/>
    </xf>
    <xf numFmtId="14" fontId="3" fillId="0" borderId="25" xfId="0" applyNumberFormat="1" applyFont="1" applyBorder="1" applyAlignment="1">
      <alignment wrapText="1"/>
    </xf>
    <xf numFmtId="0" fontId="3" fillId="0" borderId="25" xfId="0" applyFont="1" applyBorder="1" applyAlignment="1">
      <alignment wrapText="1"/>
    </xf>
    <xf numFmtId="1" fontId="3" fillId="0" borderId="25" xfId="0" applyNumberFormat="1" applyFont="1" applyBorder="1" applyAlignment="1">
      <alignment wrapText="1"/>
    </xf>
    <xf numFmtId="0" fontId="3" fillId="20" borderId="25" xfId="0" applyFont="1" applyFill="1" applyBorder="1" applyAlignment="1">
      <alignment wrapText="1"/>
    </xf>
    <xf numFmtId="1" fontId="3" fillId="0" borderId="98" xfId="0" applyNumberFormat="1" applyFont="1" applyBorder="1" applyAlignment="1">
      <alignment wrapText="1"/>
    </xf>
    <xf numFmtId="10" fontId="3" fillId="0" borderId="25" xfId="0" applyNumberFormat="1" applyFont="1" applyBorder="1" applyAlignment="1">
      <alignment wrapText="1"/>
    </xf>
    <xf numFmtId="1" fontId="3" fillId="0" borderId="30" xfId="0" applyNumberFormat="1" applyFont="1" applyBorder="1" applyAlignment="1">
      <alignment wrapText="1"/>
    </xf>
    <xf numFmtId="0" fontId="3" fillId="0" borderId="0" xfId="0" applyFont="1" applyAlignment="1">
      <alignment wrapText="1"/>
    </xf>
    <xf numFmtId="0" fontId="3" fillId="20" borderId="24" xfId="0" applyFont="1" applyFill="1" applyBorder="1" applyAlignment="1">
      <alignment wrapText="1"/>
    </xf>
    <xf numFmtId="0" fontId="3" fillId="20" borderId="14" xfId="0" applyFont="1" applyFill="1" applyBorder="1" applyAlignment="1">
      <alignment wrapText="1"/>
    </xf>
    <xf numFmtId="1" fontId="3" fillId="0" borderId="97" xfId="0" applyNumberFormat="1" applyFont="1" applyBorder="1" applyAlignment="1">
      <alignment wrapText="1"/>
    </xf>
    <xf numFmtId="1" fontId="3" fillId="0" borderId="14" xfId="0" applyNumberFormat="1" applyFont="1" applyBorder="1" applyAlignment="1">
      <alignment wrapText="1"/>
    </xf>
    <xf numFmtId="10" fontId="3" fillId="0" borderId="79" xfId="0" applyNumberFormat="1" applyFont="1" applyBorder="1" applyAlignment="1">
      <alignment wrapText="1"/>
    </xf>
    <xf numFmtId="10" fontId="3" fillId="0" borderId="14" xfId="0" applyNumberFormat="1" applyFont="1" applyBorder="1" applyAlignment="1">
      <alignment wrapText="1"/>
    </xf>
    <xf numFmtId="0" fontId="3" fillId="0" borderId="79" xfId="0" applyFont="1" applyBorder="1" applyAlignment="1">
      <alignment wrapText="1"/>
    </xf>
    <xf numFmtId="0" fontId="3" fillId="0" borderId="14" xfId="0" applyFont="1" applyBorder="1" applyAlignment="1">
      <alignment wrapText="1"/>
    </xf>
    <xf numFmtId="0" fontId="4" fillId="0" borderId="28" xfId="0" applyFont="1" applyBorder="1" applyAlignment="1">
      <alignment wrapText="1"/>
    </xf>
    <xf numFmtId="0" fontId="4" fillId="0" borderId="42" xfId="0" applyFont="1" applyBorder="1"/>
    <xf numFmtId="0" fontId="1" fillId="0" borderId="102" xfId="0" applyFont="1" applyBorder="1" applyAlignment="1">
      <alignment wrapText="1"/>
    </xf>
    <xf numFmtId="14" fontId="3" fillId="0" borderId="42" xfId="0" applyNumberFormat="1" applyFont="1" applyBorder="1"/>
    <xf numFmtId="14" fontId="3" fillId="0" borderId="93" xfId="0" applyNumberFormat="1" applyFont="1" applyBorder="1" applyAlignment="1">
      <alignment wrapText="1"/>
    </xf>
    <xf numFmtId="14" fontId="3" fillId="0" borderId="98" xfId="0" applyNumberFormat="1" applyFont="1" applyBorder="1" applyAlignment="1">
      <alignment wrapText="1"/>
    </xf>
    <xf numFmtId="0" fontId="3" fillId="0" borderId="98" xfId="0" applyFont="1" applyBorder="1" applyAlignment="1">
      <alignment wrapText="1"/>
    </xf>
    <xf numFmtId="1" fontId="3" fillId="0" borderId="42" xfId="0" applyNumberFormat="1" applyFont="1" applyBorder="1"/>
    <xf numFmtId="0" fontId="3" fillId="20" borderId="42" xfId="0" applyFont="1" applyFill="1" applyBorder="1"/>
    <xf numFmtId="0" fontId="3" fillId="20" borderId="103" xfId="0" applyFont="1" applyFill="1" applyBorder="1" applyAlignment="1">
      <alignment wrapText="1"/>
    </xf>
    <xf numFmtId="9" fontId="3" fillId="0" borderId="42" xfId="0" applyNumberFormat="1" applyFont="1" applyBorder="1"/>
    <xf numFmtId="10" fontId="3" fillId="0" borderId="98" xfId="0" applyNumberFormat="1" applyFont="1" applyBorder="1" applyAlignment="1">
      <alignment wrapText="1"/>
    </xf>
    <xf numFmtId="1" fontId="3" fillId="0" borderId="60" xfId="0" applyNumberFormat="1" applyFont="1" applyBorder="1"/>
    <xf numFmtId="1" fontId="3" fillId="0" borderId="102" xfId="0" applyNumberFormat="1" applyFont="1" applyBorder="1" applyAlignment="1">
      <alignment wrapText="1"/>
    </xf>
    <xf numFmtId="1" fontId="3" fillId="0" borderId="11" xfId="0" applyNumberFormat="1" applyFont="1" applyBorder="1"/>
    <xf numFmtId="0" fontId="3" fillId="24" borderId="14" xfId="0" applyFont="1" applyFill="1" applyBorder="1"/>
    <xf numFmtId="0" fontId="3" fillId="25" borderId="14" xfId="0" applyFont="1" applyFill="1" applyBorder="1"/>
    <xf numFmtId="0" fontId="3" fillId="26" borderId="14" xfId="0" applyFont="1" applyFill="1" applyBorder="1"/>
    <xf numFmtId="0" fontId="3" fillId="18" borderId="14" xfId="0" applyFont="1" applyFill="1" applyBorder="1"/>
    <xf numFmtId="0" fontId="16" fillId="19" borderId="43" xfId="0" applyFont="1" applyFill="1" applyBorder="1"/>
    <xf numFmtId="166" fontId="0" fillId="0" borderId="0" xfId="0" applyNumberFormat="1"/>
    <xf numFmtId="17" fontId="3" fillId="4" borderId="43" xfId="0" applyNumberFormat="1" applyFont="1" applyFill="1" applyBorder="1"/>
    <xf numFmtId="1" fontId="0" fillId="0" borderId="0" xfId="0" applyNumberFormat="1"/>
    <xf numFmtId="4" fontId="0" fillId="0" borderId="0" xfId="0" applyNumberFormat="1"/>
    <xf numFmtId="43" fontId="0" fillId="0" borderId="0" xfId="0" applyNumberFormat="1"/>
    <xf numFmtId="14" fontId="3" fillId="7" borderId="20" xfId="0" applyNumberFormat="1" applyFont="1" applyFill="1" applyBorder="1"/>
    <xf numFmtId="14" fontId="3" fillId="9" borderId="77" xfId="0" applyNumberFormat="1" applyFont="1" applyFill="1" applyBorder="1"/>
    <xf numFmtId="0" fontId="3" fillId="4" borderId="55" xfId="0" applyFont="1" applyFill="1" applyBorder="1"/>
    <xf numFmtId="0" fontId="1" fillId="5" borderId="55" xfId="0" applyFont="1" applyFill="1" applyBorder="1"/>
    <xf numFmtId="167" fontId="3" fillId="17" borderId="55" xfId="0" applyNumberFormat="1" applyFont="1" applyFill="1" applyBorder="1"/>
    <xf numFmtId="0" fontId="3" fillId="18" borderId="55" xfId="0" applyFont="1" applyFill="1" applyBorder="1"/>
    <xf numFmtId="167" fontId="3" fillId="20" borderId="55" xfId="0" applyNumberFormat="1" applyFont="1" applyFill="1" applyBorder="1"/>
    <xf numFmtId="169" fontId="0" fillId="0" borderId="0" xfId="0" applyNumberFormat="1"/>
    <xf numFmtId="0" fontId="1" fillId="19" borderId="55" xfId="0" applyFont="1" applyFill="1" applyBorder="1"/>
    <xf numFmtId="14" fontId="3" fillId="4" borderId="55" xfId="0" applyNumberFormat="1" applyFont="1" applyFill="1" applyBorder="1"/>
    <xf numFmtId="0" fontId="3" fillId="19" borderId="55" xfId="0" applyFont="1" applyFill="1" applyBorder="1"/>
    <xf numFmtId="170" fontId="0" fillId="0" borderId="0" xfId="0" applyNumberFormat="1"/>
    <xf numFmtId="0" fontId="17" fillId="0" borderId="0" xfId="0" applyFont="1"/>
    <xf numFmtId="0" fontId="18" fillId="0" borderId="47" xfId="0" applyFont="1" applyBorder="1" applyAlignment="1">
      <alignment horizontal="center"/>
    </xf>
    <xf numFmtId="170" fontId="5" fillId="0" borderId="47" xfId="0" applyNumberFormat="1" applyFont="1" applyBorder="1" applyAlignment="1">
      <alignment horizontal="center"/>
    </xf>
    <xf numFmtId="170" fontId="5" fillId="0" borderId="47" xfId="0" applyNumberFormat="1" applyFont="1" applyBorder="1" applyAlignment="1">
      <alignment horizontal="right"/>
    </xf>
    <xf numFmtId="0" fontId="5" fillId="0" borderId="47" xfId="0" applyFont="1" applyBorder="1" applyAlignment="1">
      <alignment horizontal="center"/>
    </xf>
    <xf numFmtId="0" fontId="17" fillId="0" borderId="47" xfId="0" applyFont="1" applyBorder="1" applyAlignment="1">
      <alignment horizontal="center"/>
    </xf>
    <xf numFmtId="170" fontId="17" fillId="0" borderId="47" xfId="0" applyNumberFormat="1" applyFont="1" applyBorder="1" applyAlignment="1">
      <alignment horizontal="center"/>
    </xf>
    <xf numFmtId="170" fontId="5" fillId="0" borderId="0" xfId="0" applyNumberFormat="1" applyFont="1"/>
    <xf numFmtId="170" fontId="17" fillId="0" borderId="47" xfId="0" applyNumberFormat="1" applyFont="1" applyBorder="1" applyAlignment="1">
      <alignment horizontal="right"/>
    </xf>
    <xf numFmtId="170" fontId="5" fillId="0" borderId="0" xfId="0" applyNumberFormat="1" applyFont="1" applyAlignment="1">
      <alignment horizontal="right"/>
    </xf>
    <xf numFmtId="0" fontId="5" fillId="0" borderId="47" xfId="0" applyFont="1" applyBorder="1" applyAlignment="1">
      <alignment horizontal="left"/>
    </xf>
    <xf numFmtId="0" fontId="17" fillId="0" borderId="47" xfId="0" applyFont="1" applyBorder="1" applyAlignment="1">
      <alignment horizontal="left"/>
    </xf>
    <xf numFmtId="0" fontId="5" fillId="0" borderId="0" xfId="0" applyFont="1" applyAlignment="1">
      <alignment horizontal="left"/>
    </xf>
    <xf numFmtId="0" fontId="0" fillId="0" borderId="104" xfId="0" applyBorder="1"/>
    <xf numFmtId="0" fontId="0" fillId="0" borderId="47" xfId="0" applyBorder="1"/>
    <xf numFmtId="167" fontId="0" fillId="0" borderId="0" xfId="0" applyNumberFormat="1"/>
    <xf numFmtId="10" fontId="3" fillId="0" borderId="50" xfId="0" applyNumberFormat="1" applyFont="1" applyBorder="1"/>
    <xf numFmtId="0" fontId="3" fillId="4" borderId="69" xfId="0" applyFont="1" applyFill="1" applyBorder="1"/>
    <xf numFmtId="0" fontId="0" fillId="27" borderId="104" xfId="0" applyFill="1" applyBorder="1"/>
    <xf numFmtId="0" fontId="3" fillId="2" borderId="69" xfId="0" applyFont="1" applyFill="1" applyBorder="1"/>
    <xf numFmtId="0" fontId="3" fillId="2" borderId="104" xfId="0" applyFont="1" applyFill="1" applyBorder="1"/>
    <xf numFmtId="14" fontId="3" fillId="0" borderId="105" xfId="0" applyNumberFormat="1" applyFont="1" applyBorder="1"/>
    <xf numFmtId="14" fontId="3" fillId="0" borderId="69" xfId="0" applyNumberFormat="1" applyFont="1" applyBorder="1"/>
    <xf numFmtId="0" fontId="3" fillId="5" borderId="50" xfId="0" applyFont="1" applyFill="1" applyBorder="1"/>
    <xf numFmtId="0" fontId="3" fillId="5" borderId="70" xfId="0" applyFont="1" applyFill="1" applyBorder="1"/>
    <xf numFmtId="0" fontId="3" fillId="5" borderId="104" xfId="0" applyFont="1" applyFill="1" applyBorder="1"/>
    <xf numFmtId="0" fontId="3" fillId="2" borderId="49" xfId="0" applyFont="1" applyFill="1" applyBorder="1"/>
    <xf numFmtId="0" fontId="0" fillId="0" borderId="0" xfId="0" quotePrefix="1"/>
    <xf numFmtId="0" fontId="3" fillId="4" borderId="79" xfId="0" applyFont="1" applyFill="1" applyBorder="1"/>
    <xf numFmtId="0" fontId="3" fillId="5" borderId="47" xfId="0" applyFont="1" applyFill="1" applyBorder="1"/>
    <xf numFmtId="0" fontId="3" fillId="0" borderId="103" xfId="0" applyFont="1" applyBorder="1"/>
    <xf numFmtId="167" fontId="1" fillId="20" borderId="43" xfId="0" applyNumberFormat="1" applyFont="1" applyFill="1" applyBorder="1"/>
    <xf numFmtId="0" fontId="3" fillId="13" borderId="70" xfId="0" applyFont="1" applyFill="1" applyBorder="1"/>
    <xf numFmtId="0" fontId="3" fillId="16" borderId="70" xfId="0" applyFont="1" applyFill="1" applyBorder="1"/>
    <xf numFmtId="0" fontId="3" fillId="4" borderId="70" xfId="0" applyFont="1" applyFill="1" applyBorder="1"/>
    <xf numFmtId="0" fontId="3" fillId="5" borderId="106" xfId="0" applyFont="1" applyFill="1" applyBorder="1"/>
    <xf numFmtId="0" fontId="3" fillId="13" borderId="104" xfId="0" applyFont="1" applyFill="1" applyBorder="1"/>
    <xf numFmtId="0" fontId="3" fillId="16" borderId="104" xfId="0" applyFont="1" applyFill="1" applyBorder="1"/>
    <xf numFmtId="0" fontId="3" fillId="4" borderId="104" xfId="0" applyFont="1" applyFill="1" applyBorder="1"/>
    <xf numFmtId="0" fontId="3" fillId="0" borderId="104" xfId="0" applyFont="1" applyBorder="1"/>
    <xf numFmtId="0" fontId="3" fillId="0" borderId="49" xfId="0" applyFont="1" applyBorder="1"/>
    <xf numFmtId="0" fontId="3" fillId="9" borderId="69" xfId="0" applyFont="1" applyFill="1" applyBorder="1"/>
    <xf numFmtId="14" fontId="3" fillId="7" borderId="50" xfId="0" applyNumberFormat="1" applyFont="1" applyFill="1" applyBorder="1"/>
    <xf numFmtId="0" fontId="3" fillId="9" borderId="104" xfId="0" applyFont="1" applyFill="1" applyBorder="1"/>
    <xf numFmtId="14" fontId="3" fillId="7" borderId="104" xfId="0" applyNumberFormat="1" applyFont="1" applyFill="1" applyBorder="1"/>
    <xf numFmtId="2" fontId="3" fillId="0" borderId="104" xfId="0" applyNumberFormat="1" applyFont="1" applyBorder="1"/>
    <xf numFmtId="2" fontId="3" fillId="0" borderId="104" xfId="0" applyNumberFormat="1" applyFont="1" applyBorder="1" applyAlignment="1">
      <alignment horizontal="right"/>
    </xf>
    <xf numFmtId="0" fontId="0" fillId="28" borderId="0" xfId="0" applyFill="1"/>
    <xf numFmtId="0" fontId="3" fillId="29" borderId="14" xfId="0" applyFont="1" applyFill="1" applyBorder="1"/>
    <xf numFmtId="0" fontId="3" fillId="30" borderId="14" xfId="0" applyFont="1" applyFill="1" applyBorder="1"/>
    <xf numFmtId="14" fontId="3" fillId="31" borderId="14" xfId="0" applyNumberFormat="1" applyFont="1" applyFill="1" applyBorder="1"/>
    <xf numFmtId="0" fontId="3" fillId="32" borderId="14" xfId="0" applyFont="1" applyFill="1" applyBorder="1"/>
    <xf numFmtId="0" fontId="3" fillId="33" borderId="24" xfId="0" applyFont="1" applyFill="1" applyBorder="1"/>
    <xf numFmtId="0" fontId="3" fillId="31" borderId="65" xfId="0" applyFont="1" applyFill="1" applyBorder="1"/>
    <xf numFmtId="0" fontId="0" fillId="31" borderId="0" xfId="0" applyFill="1"/>
    <xf numFmtId="0" fontId="3" fillId="31" borderId="23" xfId="0" applyFont="1" applyFill="1" applyBorder="1"/>
    <xf numFmtId="9" fontId="3" fillId="31" borderId="14" xfId="0" applyNumberFormat="1" applyFont="1" applyFill="1" applyBorder="1"/>
    <xf numFmtId="1" fontId="3" fillId="33" borderId="14" xfId="0" applyNumberFormat="1" applyFont="1" applyFill="1" applyBorder="1"/>
    <xf numFmtId="0" fontId="3" fillId="31" borderId="25" xfId="0" applyFont="1" applyFill="1" applyBorder="1"/>
    <xf numFmtId="1" fontId="0" fillId="31" borderId="0" xfId="0" applyNumberFormat="1" applyFill="1"/>
    <xf numFmtId="0" fontId="3" fillId="34" borderId="14" xfId="0" applyFont="1" applyFill="1" applyBorder="1"/>
    <xf numFmtId="0" fontId="3" fillId="35" borderId="14" xfId="0" applyFont="1" applyFill="1" applyBorder="1"/>
    <xf numFmtId="14" fontId="3" fillId="36" borderId="14" xfId="0" applyNumberFormat="1" applyFont="1" applyFill="1" applyBorder="1"/>
    <xf numFmtId="0" fontId="3" fillId="37" borderId="14" xfId="0" applyFont="1" applyFill="1" applyBorder="1"/>
    <xf numFmtId="0" fontId="3" fillId="38" borderId="24" xfId="0" applyFont="1" applyFill="1" applyBorder="1"/>
    <xf numFmtId="0" fontId="3" fillId="36" borderId="65" xfId="0" applyFont="1" applyFill="1" applyBorder="1"/>
    <xf numFmtId="0" fontId="0" fillId="36" borderId="0" xfId="0" applyFill="1"/>
    <xf numFmtId="0" fontId="3" fillId="36" borderId="23" xfId="0" applyFont="1" applyFill="1" applyBorder="1"/>
    <xf numFmtId="9" fontId="3" fillId="36" borderId="14" xfId="0" applyNumberFormat="1" applyFont="1" applyFill="1" applyBorder="1"/>
    <xf numFmtId="1" fontId="3" fillId="38" borderId="14" xfId="0" applyNumberFormat="1" applyFont="1" applyFill="1" applyBorder="1"/>
    <xf numFmtId="0" fontId="3" fillId="36" borderId="25" xfId="0" applyFont="1" applyFill="1" applyBorder="1"/>
    <xf numFmtId="1" fontId="0" fillId="36" borderId="0" xfId="0" applyNumberFormat="1" applyFill="1"/>
    <xf numFmtId="0" fontId="3" fillId="39" borderId="48" xfId="0" applyFont="1" applyFill="1" applyBorder="1"/>
    <xf numFmtId="0" fontId="3" fillId="36" borderId="58" xfId="0" applyFont="1" applyFill="1" applyBorder="1"/>
    <xf numFmtId="0" fontId="3" fillId="40" borderId="14" xfId="0" applyFont="1" applyFill="1" applyBorder="1"/>
    <xf numFmtId="14" fontId="3" fillId="41" borderId="20" xfId="0" applyNumberFormat="1" applyFont="1" applyFill="1" applyBorder="1"/>
    <xf numFmtId="14" fontId="3" fillId="40" borderId="77" xfId="0" applyNumberFormat="1" applyFont="1" applyFill="1" applyBorder="1"/>
    <xf numFmtId="0" fontId="3" fillId="38" borderId="25" xfId="0" applyFont="1" applyFill="1" applyBorder="1"/>
    <xf numFmtId="0" fontId="3" fillId="36" borderId="56" xfId="0" applyFont="1" applyFill="1" applyBorder="1"/>
    <xf numFmtId="0" fontId="3" fillId="42" borderId="24" xfId="0" applyFont="1" applyFill="1" applyBorder="1"/>
    <xf numFmtId="0" fontId="3" fillId="43" borderId="24" xfId="0" applyFont="1" applyFill="1" applyBorder="1"/>
    <xf numFmtId="0" fontId="3" fillId="38" borderId="75" xfId="0" applyFont="1" applyFill="1" applyBorder="1"/>
    <xf numFmtId="2" fontId="3" fillId="36" borderId="104" xfId="0" applyNumberFormat="1" applyFont="1" applyFill="1" applyBorder="1"/>
    <xf numFmtId="0" fontId="3" fillId="40" borderId="104" xfId="0" applyFont="1" applyFill="1" applyBorder="1"/>
    <xf numFmtId="0" fontId="3" fillId="34" borderId="104" xfId="0" applyFont="1" applyFill="1" applyBorder="1"/>
    <xf numFmtId="14" fontId="3" fillId="41" borderId="104" xfId="0" applyNumberFormat="1" applyFont="1" applyFill="1" applyBorder="1"/>
    <xf numFmtId="0" fontId="3" fillId="37" borderId="104" xfId="0" applyFont="1" applyFill="1" applyBorder="1"/>
    <xf numFmtId="0" fontId="3" fillId="38" borderId="104" xfId="0" applyFont="1" applyFill="1" applyBorder="1"/>
    <xf numFmtId="0" fontId="0" fillId="36" borderId="104" xfId="0" applyFill="1" applyBorder="1"/>
    <xf numFmtId="0" fontId="3" fillId="42" borderId="104" xfId="0" applyFont="1" applyFill="1" applyBorder="1"/>
    <xf numFmtId="0" fontId="3" fillId="43" borderId="104" xfId="0" applyFont="1" applyFill="1" applyBorder="1"/>
    <xf numFmtId="0" fontId="3" fillId="36" borderId="7" xfId="0" applyFont="1" applyFill="1" applyBorder="1"/>
    <xf numFmtId="0" fontId="3" fillId="34" borderId="43" xfId="0" applyFont="1" applyFill="1" applyBorder="1"/>
    <xf numFmtId="14" fontId="3" fillId="36" borderId="20" xfId="0" applyNumberFormat="1" applyFont="1" applyFill="1" applyBorder="1"/>
    <xf numFmtId="15" fontId="3" fillId="36" borderId="14" xfId="0" applyNumberFormat="1" applyFont="1" applyFill="1" applyBorder="1"/>
    <xf numFmtId="0" fontId="3" fillId="38" borderId="14" xfId="0" applyFont="1" applyFill="1" applyBorder="1"/>
    <xf numFmtId="0" fontId="3" fillId="39" borderId="35" xfId="0" applyFont="1" applyFill="1" applyBorder="1"/>
    <xf numFmtId="166" fontId="3" fillId="37" borderId="14" xfId="0" applyNumberFormat="1" applyFont="1" applyFill="1" applyBorder="1"/>
    <xf numFmtId="0" fontId="3" fillId="45" borderId="24" xfId="0" applyFont="1" applyFill="1" applyBorder="1"/>
    <xf numFmtId="0" fontId="3" fillId="46" borderId="24" xfId="0" applyFont="1" applyFill="1" applyBorder="1"/>
    <xf numFmtId="0" fontId="3" fillId="42" borderId="14" xfId="0" applyFont="1" applyFill="1" applyBorder="1"/>
    <xf numFmtId="0" fontId="3" fillId="47" borderId="43" xfId="0" applyFont="1" applyFill="1" applyBorder="1"/>
    <xf numFmtId="0" fontId="3" fillId="47" borderId="14" xfId="0" applyFont="1" applyFill="1" applyBorder="1"/>
    <xf numFmtId="0" fontId="3" fillId="48" borderId="48" xfId="0" applyFont="1" applyFill="1" applyBorder="1"/>
    <xf numFmtId="0" fontId="3" fillId="49" borderId="58" xfId="0" applyFont="1" applyFill="1" applyBorder="1"/>
    <xf numFmtId="0" fontId="3" fillId="50" borderId="14" xfId="0" applyFont="1" applyFill="1" applyBorder="1"/>
    <xf numFmtId="0" fontId="3" fillId="51" borderId="14" xfId="0" applyFont="1" applyFill="1" applyBorder="1"/>
    <xf numFmtId="14" fontId="3" fillId="52" borderId="20" xfId="0" applyNumberFormat="1" applyFont="1" applyFill="1" applyBorder="1"/>
    <xf numFmtId="0" fontId="3" fillId="53" borderId="14" xfId="0" applyFont="1" applyFill="1" applyBorder="1"/>
    <xf numFmtId="14" fontId="3" fillId="50" borderId="77" xfId="0" applyNumberFormat="1" applyFont="1" applyFill="1" applyBorder="1"/>
    <xf numFmtId="0" fontId="3" fillId="54" borderId="25" xfId="0" applyFont="1" applyFill="1" applyBorder="1"/>
    <xf numFmtId="0" fontId="0" fillId="49" borderId="0" xfId="0" applyFill="1"/>
    <xf numFmtId="0" fontId="3" fillId="49" borderId="56" xfId="0" applyFont="1" applyFill="1" applyBorder="1"/>
    <xf numFmtId="0" fontId="3" fillId="56" borderId="24" xfId="0" applyFont="1" applyFill="1" applyBorder="1"/>
    <xf numFmtId="0" fontId="3" fillId="57" borderId="24" xfId="0" applyFont="1" applyFill="1" applyBorder="1"/>
    <xf numFmtId="0" fontId="3" fillId="58" borderId="14" xfId="0" applyFont="1" applyFill="1" applyBorder="1"/>
    <xf numFmtId="0" fontId="3" fillId="59" borderId="14" xfId="0" applyFont="1" applyFill="1" applyBorder="1"/>
    <xf numFmtId="14" fontId="3" fillId="60" borderId="77" xfId="0" applyNumberFormat="1" applyFont="1" applyFill="1" applyBorder="1"/>
    <xf numFmtId="0" fontId="3" fillId="3" borderId="55" xfId="0" applyFont="1" applyFill="1" applyBorder="1"/>
    <xf numFmtId="0" fontId="0" fillId="0" borderId="0" xfId="0" applyAlignment="1">
      <alignment wrapText="1"/>
    </xf>
    <xf numFmtId="0" fontId="3" fillId="62" borderId="23" xfId="0" applyFont="1" applyFill="1" applyBorder="1"/>
    <xf numFmtId="0" fontId="3" fillId="63" borderId="14" xfId="0" applyFont="1" applyFill="1" applyBorder="1"/>
    <xf numFmtId="0" fontId="3" fillId="64" borderId="14" xfId="0" applyFont="1" applyFill="1" applyBorder="1"/>
    <xf numFmtId="14" fontId="3" fillId="62" borderId="14" xfId="0" applyNumberFormat="1" applyFont="1" applyFill="1" applyBorder="1"/>
    <xf numFmtId="0" fontId="3" fillId="65" borderId="14" xfId="0" applyFont="1" applyFill="1" applyBorder="1"/>
    <xf numFmtId="0" fontId="3" fillId="66" borderId="21" xfId="0" applyFont="1" applyFill="1" applyBorder="1"/>
    <xf numFmtId="0" fontId="3" fillId="62" borderId="7" xfId="0" applyFont="1" applyFill="1" applyBorder="1"/>
    <xf numFmtId="0" fontId="0" fillId="62" borderId="0" xfId="0" applyFill="1"/>
    <xf numFmtId="14" fontId="3" fillId="62" borderId="20" xfId="0" applyNumberFormat="1" applyFont="1" applyFill="1" applyBorder="1"/>
    <xf numFmtId="0" fontId="3" fillId="65" borderId="19" xfId="0" applyFont="1" applyFill="1" applyBorder="1"/>
    <xf numFmtId="9" fontId="3" fillId="62" borderId="14" xfId="0" applyNumberFormat="1" applyFont="1" applyFill="1" applyBorder="1"/>
    <xf numFmtId="1" fontId="3" fillId="66" borderId="14" xfId="0" applyNumberFormat="1" applyFont="1" applyFill="1" applyBorder="1"/>
    <xf numFmtId="0" fontId="3" fillId="62" borderId="25" xfId="0" applyFont="1" applyFill="1" applyBorder="1"/>
    <xf numFmtId="166" fontId="3" fillId="5" borderId="25" xfId="0" applyNumberFormat="1" applyFont="1" applyFill="1" applyBorder="1"/>
    <xf numFmtId="0" fontId="3" fillId="19" borderId="43" xfId="0" applyFont="1" applyFill="1" applyBorder="1" applyAlignment="1">
      <alignment wrapText="1"/>
    </xf>
    <xf numFmtId="0" fontId="3" fillId="67" borderId="23" xfId="0" applyFont="1" applyFill="1" applyBorder="1"/>
    <xf numFmtId="0" fontId="3" fillId="68" borderId="14" xfId="0" applyFont="1" applyFill="1" applyBorder="1"/>
    <xf numFmtId="0" fontId="3" fillId="69" borderId="14" xfId="0" applyFont="1" applyFill="1" applyBorder="1"/>
    <xf numFmtId="0" fontId="3" fillId="70" borderId="14" xfId="0" applyFont="1" applyFill="1" applyBorder="1"/>
    <xf numFmtId="0" fontId="3" fillId="71" borderId="14" xfId="0" applyFont="1" applyFill="1" applyBorder="1"/>
    <xf numFmtId="0" fontId="3" fillId="67" borderId="25" xfId="0" applyFont="1" applyFill="1" applyBorder="1"/>
    <xf numFmtId="170" fontId="3" fillId="7" borderId="24" xfId="0" applyNumberFormat="1" applyFont="1" applyFill="1" applyBorder="1"/>
    <xf numFmtId="170" fontId="1" fillId="0" borderId="72" xfId="0" applyNumberFormat="1" applyFont="1" applyBorder="1"/>
    <xf numFmtId="170" fontId="1" fillId="0" borderId="14" xfId="0" applyNumberFormat="1" applyFont="1" applyBorder="1"/>
    <xf numFmtId="170" fontId="3" fillId="0" borderId="77" xfId="0" applyNumberFormat="1" applyFont="1" applyBorder="1"/>
    <xf numFmtId="170" fontId="3" fillId="36" borderId="77" xfId="0" applyNumberFormat="1" applyFont="1" applyFill="1" applyBorder="1"/>
    <xf numFmtId="170" fontId="3" fillId="0" borderId="85" xfId="0" applyNumberFormat="1" applyFont="1" applyBorder="1"/>
    <xf numFmtId="170" fontId="3" fillId="0" borderId="104" xfId="0" applyNumberFormat="1" applyFont="1" applyBorder="1"/>
    <xf numFmtId="170" fontId="3" fillId="36" borderId="104" xfId="0" applyNumberFormat="1" applyFont="1" applyFill="1" applyBorder="1"/>
    <xf numFmtId="170" fontId="3" fillId="61" borderId="77" xfId="0" applyNumberFormat="1" applyFont="1" applyFill="1" applyBorder="1"/>
    <xf numFmtId="170" fontId="3" fillId="7" borderId="35" xfId="0" applyNumberFormat="1" applyFont="1" applyFill="1" applyBorder="1"/>
    <xf numFmtId="170" fontId="3" fillId="7" borderId="35" xfId="0" applyNumberFormat="1" applyFont="1" applyFill="1" applyBorder="1" applyAlignment="1">
      <alignment wrapText="1"/>
    </xf>
    <xf numFmtId="170" fontId="1" fillId="10" borderId="24" xfId="0" applyNumberFormat="1" applyFont="1" applyFill="1" applyBorder="1"/>
    <xf numFmtId="170" fontId="3" fillId="10" borderId="24" xfId="0" applyNumberFormat="1" applyFont="1" applyFill="1" applyBorder="1"/>
    <xf numFmtId="170" fontId="3" fillId="10" borderId="79" xfId="0" applyNumberFormat="1" applyFont="1" applyFill="1" applyBorder="1"/>
    <xf numFmtId="170" fontId="3" fillId="44" borderId="79" xfId="0" applyNumberFormat="1" applyFont="1" applyFill="1" applyBorder="1"/>
    <xf numFmtId="170" fontId="6" fillId="10" borderId="24" xfId="0" applyNumberFormat="1" applyFont="1" applyFill="1" applyBorder="1"/>
    <xf numFmtId="170" fontId="3" fillId="55" borderId="79" xfId="0" applyNumberFormat="1" applyFont="1" applyFill="1" applyBorder="1"/>
    <xf numFmtId="0" fontId="3" fillId="72" borderId="43" xfId="0" applyFont="1" applyFill="1" applyBorder="1"/>
    <xf numFmtId="170" fontId="1" fillId="0" borderId="32" xfId="0" applyNumberFormat="1" applyFont="1" applyBorder="1"/>
    <xf numFmtId="170" fontId="3" fillId="0" borderId="20" xfId="0" applyNumberFormat="1" applyFont="1" applyBorder="1"/>
    <xf numFmtId="170" fontId="3" fillId="0" borderId="14" xfId="0" applyNumberFormat="1" applyFont="1" applyBorder="1"/>
    <xf numFmtId="170" fontId="3" fillId="6" borderId="14" xfId="0" applyNumberFormat="1" applyFont="1" applyFill="1" applyBorder="1"/>
    <xf numFmtId="170" fontId="6" fillId="0" borderId="14" xfId="0" applyNumberFormat="1" applyFont="1" applyBorder="1"/>
    <xf numFmtId="170" fontId="3" fillId="31" borderId="14" xfId="0" applyNumberFormat="1" applyFont="1" applyFill="1" applyBorder="1"/>
    <xf numFmtId="170" fontId="3" fillId="36" borderId="14" xfId="0" applyNumberFormat="1" applyFont="1" applyFill="1" applyBorder="1"/>
    <xf numFmtId="170" fontId="1" fillId="0" borderId="20" xfId="0" applyNumberFormat="1" applyFont="1" applyBorder="1"/>
    <xf numFmtId="0" fontId="3" fillId="7" borderId="77" xfId="0" applyFont="1" applyFill="1" applyBorder="1"/>
    <xf numFmtId="0" fontId="4" fillId="4" borderId="70" xfId="0" applyFont="1" applyFill="1" applyBorder="1" applyAlignment="1">
      <alignment wrapText="1"/>
    </xf>
    <xf numFmtId="0" fontId="4" fillId="4" borderId="79" xfId="0" applyFont="1" applyFill="1" applyBorder="1" applyAlignment="1">
      <alignment wrapText="1"/>
    </xf>
    <xf numFmtId="0" fontId="3" fillId="4" borderId="77" xfId="0" applyFont="1" applyFill="1" applyBorder="1"/>
    <xf numFmtId="0" fontId="3" fillId="37" borderId="79" xfId="0" applyFont="1" applyFill="1" applyBorder="1"/>
    <xf numFmtId="0" fontId="3" fillId="4" borderId="107" xfId="0" applyFont="1" applyFill="1" applyBorder="1"/>
    <xf numFmtId="0" fontId="3" fillId="37" borderId="107" xfId="0" applyFont="1" applyFill="1" applyBorder="1"/>
    <xf numFmtId="0" fontId="3" fillId="7" borderId="93" xfId="0" applyFont="1" applyFill="1" applyBorder="1"/>
    <xf numFmtId="0" fontId="4" fillId="5" borderId="108" xfId="0" applyFont="1" applyFill="1" applyBorder="1" applyAlignment="1">
      <alignment wrapText="1"/>
    </xf>
    <xf numFmtId="0" fontId="4" fillId="5" borderId="55" xfId="0" applyFont="1" applyFill="1" applyBorder="1" applyAlignment="1">
      <alignment wrapText="1"/>
    </xf>
    <xf numFmtId="0" fontId="3" fillId="5" borderId="93" xfId="0" applyFont="1" applyFill="1" applyBorder="1"/>
    <xf numFmtId="0" fontId="3" fillId="5" borderId="103" xfId="0" applyFont="1" applyFill="1" applyBorder="1"/>
    <xf numFmtId="0" fontId="3" fillId="38" borderId="103" xfId="0" applyFont="1" applyFill="1" applyBorder="1"/>
    <xf numFmtId="0" fontId="3" fillId="5" borderId="108" xfId="0" applyFont="1" applyFill="1" applyBorder="1"/>
    <xf numFmtId="0" fontId="3" fillId="5" borderId="109" xfId="0" applyFont="1" applyFill="1" applyBorder="1"/>
    <xf numFmtId="0" fontId="3" fillId="38" borderId="109" xfId="0" applyFont="1" applyFill="1" applyBorder="1"/>
    <xf numFmtId="0" fontId="3" fillId="7" borderId="104" xfId="0" applyFont="1" applyFill="1" applyBorder="1"/>
    <xf numFmtId="0" fontId="4" fillId="9" borderId="104" xfId="0" applyFont="1" applyFill="1" applyBorder="1"/>
    <xf numFmtId="14" fontId="3" fillId="9" borderId="104" xfId="0" applyNumberFormat="1" applyFont="1" applyFill="1" applyBorder="1"/>
    <xf numFmtId="14" fontId="3" fillId="40" borderId="104" xfId="0" applyNumberFormat="1" applyFont="1" applyFill="1" applyBorder="1"/>
    <xf numFmtId="170" fontId="3" fillId="9" borderId="21" xfId="0" applyNumberFormat="1" applyFont="1" applyFill="1" applyBorder="1"/>
    <xf numFmtId="170" fontId="4" fillId="9" borderId="51" xfId="0" applyNumberFormat="1" applyFont="1" applyFill="1" applyBorder="1" applyAlignment="1">
      <alignment wrapText="1"/>
    </xf>
    <xf numFmtId="170" fontId="3" fillId="9" borderId="14" xfId="0" applyNumberFormat="1" applyFont="1" applyFill="1" applyBorder="1"/>
    <xf numFmtId="14" fontId="4" fillId="7" borderId="50" xfId="0" applyNumberFormat="1" applyFont="1" applyFill="1" applyBorder="1" applyAlignment="1">
      <alignment wrapText="1"/>
    </xf>
    <xf numFmtId="14" fontId="0" fillId="0" borderId="0" xfId="0" applyNumberFormat="1"/>
    <xf numFmtId="170" fontId="3" fillId="67" borderId="14" xfId="0" applyNumberFormat="1" applyFont="1" applyFill="1" applyBorder="1"/>
    <xf numFmtId="0" fontId="3" fillId="0" borderId="47" xfId="0" applyFont="1" applyBorder="1"/>
    <xf numFmtId="14" fontId="3" fillId="0" borderId="19" xfId="0" applyNumberFormat="1" applyFont="1" applyBorder="1"/>
    <xf numFmtId="14" fontId="3" fillId="0" borderId="21" xfId="0" applyNumberFormat="1" applyFont="1" applyBorder="1"/>
    <xf numFmtId="170" fontId="3" fillId="0" borderId="24" xfId="0" applyNumberFormat="1" applyFont="1" applyBorder="1"/>
    <xf numFmtId="0" fontId="3" fillId="0" borderId="24" xfId="0" applyFont="1" applyBorder="1"/>
    <xf numFmtId="0" fontId="3" fillId="0" borderId="43" xfId="0" applyFont="1" applyBorder="1"/>
    <xf numFmtId="171" fontId="3" fillId="0" borderId="14" xfId="0" applyNumberFormat="1" applyFont="1" applyBorder="1"/>
    <xf numFmtId="171" fontId="4" fillId="0" borderId="29" xfId="0" applyNumberFormat="1" applyFont="1" applyBorder="1" applyAlignment="1">
      <alignment wrapText="1"/>
    </xf>
    <xf numFmtId="171" fontId="3" fillId="0" borderId="20" xfId="0" applyNumberFormat="1" applyFont="1" applyBorder="1"/>
    <xf numFmtId="171" fontId="3" fillId="31" borderId="14" xfId="0" applyNumberFormat="1" applyFont="1" applyFill="1" applyBorder="1"/>
    <xf numFmtId="171" fontId="3" fillId="36" borderId="14" xfId="0" applyNumberFormat="1" applyFont="1" applyFill="1" applyBorder="1"/>
    <xf numFmtId="171" fontId="0" fillId="0" borderId="0" xfId="0" applyNumberFormat="1"/>
    <xf numFmtId="16" fontId="0" fillId="0" borderId="0" xfId="0" applyNumberFormat="1"/>
    <xf numFmtId="0" fontId="17" fillId="0" borderId="104" xfId="0" applyFont="1" applyBorder="1"/>
    <xf numFmtId="2" fontId="0" fillId="0" borderId="104" xfId="0" applyNumberFormat="1" applyBorder="1"/>
    <xf numFmtId="0" fontId="5" fillId="0" borderId="104" xfId="0" applyFont="1" applyBorder="1"/>
    <xf numFmtId="172" fontId="0" fillId="0" borderId="104" xfId="0" applyNumberFormat="1" applyBorder="1"/>
    <xf numFmtId="0" fontId="17" fillId="0" borderId="47" xfId="0" applyFont="1" applyBorder="1"/>
    <xf numFmtId="172" fontId="0" fillId="0" borderId="47" xfId="0" applyNumberFormat="1" applyBorder="1"/>
    <xf numFmtId="2" fontId="0" fillId="0" borderId="0" xfId="0" applyNumberFormat="1"/>
    <xf numFmtId="17" fontId="0" fillId="0" borderId="104" xfId="0" applyNumberFormat="1" applyBorder="1"/>
    <xf numFmtId="14" fontId="3" fillId="0" borderId="111" xfId="0" applyNumberFormat="1" applyFont="1" applyBorder="1"/>
    <xf numFmtId="0" fontId="1" fillId="7" borderId="15" xfId="0" applyFont="1" applyFill="1" applyBorder="1" applyAlignment="1">
      <alignment horizontal="center" wrapText="1"/>
    </xf>
    <xf numFmtId="0" fontId="2" fillId="0" borderId="16" xfId="0" applyFont="1" applyBorder="1"/>
    <xf numFmtId="0" fontId="2" fillId="0" borderId="17" xfId="0" applyFont="1" applyBorder="1"/>
    <xf numFmtId="0" fontId="1" fillId="7" borderId="15" xfId="0" applyFont="1" applyFill="1" applyBorder="1" applyAlignment="1">
      <alignment horizontal="center"/>
    </xf>
    <xf numFmtId="0" fontId="17" fillId="0" borderId="110" xfId="0" applyFont="1" applyBorder="1" applyAlignment="1">
      <alignment horizontal="left"/>
    </xf>
    <xf numFmtId="0" fontId="1" fillId="0" borderId="1" xfId="0" applyFont="1" applyBorder="1" applyAlignment="1">
      <alignment horizontal="center"/>
    </xf>
    <xf numFmtId="0" fontId="2" fillId="0" borderId="2" xfId="0" applyFont="1" applyBorder="1"/>
    <xf numFmtId="0" fontId="1" fillId="0" borderId="8" xfId="0" applyFont="1" applyBorder="1" applyAlignment="1">
      <alignment horizontal="center"/>
    </xf>
    <xf numFmtId="0" fontId="2" fillId="0" borderId="9" xfId="0" applyFont="1" applyBorder="1"/>
    <xf numFmtId="0" fontId="2" fillId="0" borderId="10" xfId="0" applyFont="1" applyBorder="1"/>
    <xf numFmtId="0" fontId="2" fillId="0" borderId="28" xfId="0" applyFont="1" applyBorder="1"/>
    <xf numFmtId="0" fontId="1" fillId="0" borderId="15" xfId="0" applyFont="1" applyBorder="1" applyAlignment="1">
      <alignment horizontal="center"/>
    </xf>
    <xf numFmtId="0" fontId="1" fillId="7" borderId="45" xfId="0" applyFont="1" applyFill="1" applyBorder="1" applyAlignment="1">
      <alignment horizontal="center" wrapText="1"/>
    </xf>
    <xf numFmtId="0" fontId="2" fillId="0" borderId="46" xfId="0" applyFont="1" applyBorder="1"/>
    <xf numFmtId="0" fontId="2" fillId="0" borderId="47" xfId="0" applyFont="1" applyBorder="1"/>
    <xf numFmtId="0" fontId="18" fillId="0" borderId="47" xfId="0" applyFont="1" applyBorder="1" applyAlignment="1">
      <alignment horizontal="center"/>
    </xf>
    <xf numFmtId="0" fontId="1" fillId="11" borderId="56" xfId="0" applyFont="1" applyFill="1" applyBorder="1" applyAlignment="1">
      <alignment horizontal="center"/>
    </xf>
    <xf numFmtId="0" fontId="2" fillId="0" borderId="97" xfId="0" applyFont="1" applyBorder="1"/>
    <xf numFmtId="0" fontId="2" fillId="0" borderId="98" xfId="0" applyFont="1" applyBorder="1"/>
    <xf numFmtId="0" fontId="3" fillId="0" borderId="0" xfId="0" applyFont="1" applyAlignment="1">
      <alignment horizontal="center"/>
    </xf>
    <xf numFmtId="0" fontId="0" fillId="0" borderId="0" xfId="0"/>
    <xf numFmtId="0" fontId="3" fillId="4" borderId="43" xfId="0"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Gen-Run</a:t>
            </a:r>
            <a:r>
              <a:rPr lang="en-GB" baseline="0"/>
              <a:t> Hours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'2025 Vestates Diesel Purchases'!$W$12</c:f>
              <c:strCache>
                <c:ptCount val="1"/>
                <c:pt idx="0">
                  <c:v>April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Purchases'!$X$11</c:f>
              <c:strCache>
                <c:ptCount val="1"/>
                <c:pt idx="0">
                  <c:v>Hours</c:v>
                </c:pt>
              </c:strCache>
            </c:strRef>
          </c:cat>
          <c:val>
            <c:numRef>
              <c:f>'2025 Vestates Diesel Purchases'!$X$12</c:f>
              <c:numCache>
                <c:formatCode>General</c:formatCode>
                <c:ptCount val="1"/>
                <c:pt idx="0">
                  <c:v>76.439999999999941</c:v>
                </c:pt>
              </c:numCache>
            </c:numRef>
          </c:val>
          <c:extLst>
            <c:ext xmlns:c16="http://schemas.microsoft.com/office/drawing/2014/chart" uri="{C3380CC4-5D6E-409C-BE32-E72D297353CC}">
              <c16:uniqueId val="{00000000-48A6-429F-8A0E-B962C044F709}"/>
            </c:ext>
          </c:extLst>
        </c:ser>
        <c:ser>
          <c:idx val="1"/>
          <c:order val="1"/>
          <c:tx>
            <c:strRef>
              <c:f>'2025 Vestates Diesel Purchases'!$W$13</c:f>
              <c:strCache>
                <c:ptCount val="1"/>
                <c:pt idx="0">
                  <c:v>Libreville Small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Purchases'!$X$11</c:f>
              <c:strCache>
                <c:ptCount val="1"/>
                <c:pt idx="0">
                  <c:v>Hours</c:v>
                </c:pt>
              </c:strCache>
            </c:strRef>
          </c:cat>
          <c:val>
            <c:numRef>
              <c:f>'2025 Vestates Diesel Purchases'!$X$13</c:f>
              <c:numCache>
                <c:formatCode>General</c:formatCode>
                <c:ptCount val="1"/>
                <c:pt idx="0">
                  <c:v>139</c:v>
                </c:pt>
              </c:numCache>
            </c:numRef>
          </c:val>
          <c:extLst>
            <c:ext xmlns:c16="http://schemas.microsoft.com/office/drawing/2014/chart" uri="{C3380CC4-5D6E-409C-BE32-E72D297353CC}">
              <c16:uniqueId val="{00000001-48A6-429F-8A0E-B962C044F709}"/>
            </c:ext>
          </c:extLst>
        </c:ser>
        <c:ser>
          <c:idx val="2"/>
          <c:order val="2"/>
          <c:tx>
            <c:strRef>
              <c:f>'2025 Vestates Diesel Purchases'!$W$14</c:f>
              <c:strCache>
                <c:ptCount val="1"/>
                <c:pt idx="0">
                  <c:v>Niche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Purchases'!$X$11</c:f>
              <c:strCache>
                <c:ptCount val="1"/>
                <c:pt idx="0">
                  <c:v>Hours</c:v>
                </c:pt>
              </c:strCache>
            </c:strRef>
          </c:cat>
          <c:val>
            <c:numRef>
              <c:f>'2025 Vestates Diesel Purchases'!$X$14</c:f>
              <c:numCache>
                <c:formatCode>General</c:formatCode>
                <c:ptCount val="1"/>
                <c:pt idx="0">
                  <c:v>58</c:v>
                </c:pt>
              </c:numCache>
            </c:numRef>
          </c:val>
          <c:extLst>
            <c:ext xmlns:c16="http://schemas.microsoft.com/office/drawing/2014/chart" uri="{C3380CC4-5D6E-409C-BE32-E72D297353CC}">
              <c16:uniqueId val="{00000002-48A6-429F-8A0E-B962C044F709}"/>
            </c:ext>
          </c:extLst>
        </c:ser>
        <c:dLbls>
          <c:dLblPos val="outEnd"/>
          <c:showLegendKey val="0"/>
          <c:showVal val="1"/>
          <c:showCatName val="0"/>
          <c:showSerName val="0"/>
          <c:showPercent val="0"/>
          <c:showBubbleSize val="0"/>
        </c:dLbls>
        <c:gapWidth val="219"/>
        <c:overlap val="-27"/>
        <c:axId val="579617519"/>
        <c:axId val="579619919"/>
      </c:barChart>
      <c:catAx>
        <c:axId val="57961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9619919"/>
        <c:crosses val="autoZero"/>
        <c:auto val="1"/>
        <c:lblAlgn val="ctr"/>
        <c:lblOffset val="100"/>
        <c:noMultiLvlLbl val="0"/>
      </c:catAx>
      <c:valAx>
        <c:axId val="579619919"/>
        <c:scaling>
          <c:orientation val="minMax"/>
        </c:scaling>
        <c:delete val="1"/>
        <c:axPos val="l"/>
        <c:numFmt formatCode="General" sourceLinked="1"/>
        <c:majorTickMark val="none"/>
        <c:minorTickMark val="none"/>
        <c:tickLblPos val="nextTo"/>
        <c:crossAx val="57961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Diesel Consumed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'2025 Vestates Diesel Purchases'!$W$12</c:f>
              <c:strCache>
                <c:ptCount val="1"/>
                <c:pt idx="0">
                  <c:v>April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Purchases'!$Y$11</c:f>
              <c:strCache>
                <c:ptCount val="1"/>
                <c:pt idx="0">
                  <c:v>Diesel Consumed</c:v>
                </c:pt>
              </c:strCache>
            </c:strRef>
          </c:cat>
          <c:val>
            <c:numRef>
              <c:f>'2025 Vestates Diesel Purchases'!$Y$12</c:f>
              <c:numCache>
                <c:formatCode>General</c:formatCode>
                <c:ptCount val="1"/>
                <c:pt idx="0">
                  <c:v>714.8</c:v>
                </c:pt>
              </c:numCache>
            </c:numRef>
          </c:val>
          <c:extLst>
            <c:ext xmlns:c16="http://schemas.microsoft.com/office/drawing/2014/chart" uri="{C3380CC4-5D6E-409C-BE32-E72D297353CC}">
              <c16:uniqueId val="{00000000-B39A-4D95-A3D7-04958B354912}"/>
            </c:ext>
          </c:extLst>
        </c:ser>
        <c:ser>
          <c:idx val="1"/>
          <c:order val="1"/>
          <c:tx>
            <c:strRef>
              <c:f>'2025 Vestates Diesel Purchases'!$W$13</c:f>
              <c:strCache>
                <c:ptCount val="1"/>
                <c:pt idx="0">
                  <c:v>Libreville Small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Purchases'!$Y$11</c:f>
              <c:strCache>
                <c:ptCount val="1"/>
                <c:pt idx="0">
                  <c:v>Diesel Consumed</c:v>
                </c:pt>
              </c:strCache>
            </c:strRef>
          </c:cat>
          <c:val>
            <c:numRef>
              <c:f>'2025 Vestates Diesel Purchases'!$Y$13</c:f>
              <c:numCache>
                <c:formatCode>General</c:formatCode>
                <c:ptCount val="1"/>
                <c:pt idx="0">
                  <c:v>853</c:v>
                </c:pt>
              </c:numCache>
            </c:numRef>
          </c:val>
          <c:extLst>
            <c:ext xmlns:c16="http://schemas.microsoft.com/office/drawing/2014/chart" uri="{C3380CC4-5D6E-409C-BE32-E72D297353CC}">
              <c16:uniqueId val="{00000001-B39A-4D95-A3D7-04958B354912}"/>
            </c:ext>
          </c:extLst>
        </c:ser>
        <c:ser>
          <c:idx val="2"/>
          <c:order val="2"/>
          <c:tx>
            <c:strRef>
              <c:f>'2025 Vestates Diesel Purchases'!$W$14</c:f>
              <c:strCache>
                <c:ptCount val="1"/>
                <c:pt idx="0">
                  <c:v>Niche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Purchases'!$Y$11</c:f>
              <c:strCache>
                <c:ptCount val="1"/>
                <c:pt idx="0">
                  <c:v>Diesel Consumed</c:v>
                </c:pt>
              </c:strCache>
            </c:strRef>
          </c:cat>
          <c:val>
            <c:numRef>
              <c:f>'2025 Vestates Diesel Purchases'!$Y$14</c:f>
              <c:numCache>
                <c:formatCode>General</c:formatCode>
                <c:ptCount val="1"/>
                <c:pt idx="0">
                  <c:v>263.75</c:v>
                </c:pt>
              </c:numCache>
            </c:numRef>
          </c:val>
          <c:extLst>
            <c:ext xmlns:c16="http://schemas.microsoft.com/office/drawing/2014/chart" uri="{C3380CC4-5D6E-409C-BE32-E72D297353CC}">
              <c16:uniqueId val="{00000002-B39A-4D95-A3D7-04958B354912}"/>
            </c:ext>
          </c:extLst>
        </c:ser>
        <c:dLbls>
          <c:dLblPos val="outEnd"/>
          <c:showLegendKey val="0"/>
          <c:showVal val="1"/>
          <c:showCatName val="0"/>
          <c:showSerName val="0"/>
          <c:showPercent val="0"/>
          <c:showBubbleSize val="0"/>
        </c:dLbls>
        <c:gapWidth val="219"/>
        <c:overlap val="-27"/>
        <c:axId val="579623279"/>
        <c:axId val="579613679"/>
      </c:barChart>
      <c:catAx>
        <c:axId val="57962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9613679"/>
        <c:crosses val="autoZero"/>
        <c:auto val="1"/>
        <c:lblAlgn val="ctr"/>
        <c:lblOffset val="100"/>
        <c:noMultiLvlLbl val="0"/>
      </c:catAx>
      <c:valAx>
        <c:axId val="579613679"/>
        <c:scaling>
          <c:orientation val="minMax"/>
        </c:scaling>
        <c:delete val="1"/>
        <c:axPos val="l"/>
        <c:numFmt formatCode="General" sourceLinked="1"/>
        <c:majorTickMark val="none"/>
        <c:minorTickMark val="none"/>
        <c:tickLblPos val="nextTo"/>
        <c:crossAx val="579623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307975</xdr:colOff>
      <xdr:row>8</xdr:row>
      <xdr:rowOff>38100</xdr:rowOff>
    </xdr:from>
    <xdr:to>
      <xdr:col>19</xdr:col>
      <xdr:colOff>376237</xdr:colOff>
      <xdr:row>22</xdr:row>
      <xdr:rowOff>44450</xdr:rowOff>
    </xdr:to>
    <xdr:graphicFrame macro="">
      <xdr:nvGraphicFramePr>
        <xdr:cNvPr id="2" name="Chart 1">
          <a:extLst>
            <a:ext uri="{FF2B5EF4-FFF2-40B4-BE49-F238E27FC236}">
              <a16:creationId xmlns:a16="http://schemas.microsoft.com/office/drawing/2014/main" id="{EF102657-71BD-988A-E6D6-22193CFC8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531813</xdr:colOff>
      <xdr:row>22</xdr:row>
      <xdr:rowOff>104775</xdr:rowOff>
    </xdr:from>
    <xdr:to>
      <xdr:col>22</xdr:col>
      <xdr:colOff>492126</xdr:colOff>
      <xdr:row>36</xdr:row>
      <xdr:rowOff>69850</xdr:rowOff>
    </xdr:to>
    <xdr:graphicFrame macro="">
      <xdr:nvGraphicFramePr>
        <xdr:cNvPr id="3" name="Chart 2">
          <a:extLst>
            <a:ext uri="{FF2B5EF4-FFF2-40B4-BE49-F238E27FC236}">
              <a16:creationId xmlns:a16="http://schemas.microsoft.com/office/drawing/2014/main" id="{34D4B800-A3E9-6128-784E-D38A4BF22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47"/>
  <sheetViews>
    <sheetView zoomScale="82" zoomScaleNormal="100" workbookViewId="0">
      <pane ySplit="3" topLeftCell="A1536" activePane="bottomLeft" state="frozen"/>
      <selection pane="bottomLeft" activeCell="Q1550" sqref="Q1550"/>
    </sheetView>
  </sheetViews>
  <sheetFormatPr defaultColWidth="11.19921875" defaultRowHeight="15" customHeight="1" outlineLevelCol="1" x14ac:dyDescent="0.3"/>
  <cols>
    <col min="1" max="1" width="5" customWidth="1"/>
    <col min="2" max="2" width="12.3984375" customWidth="1"/>
    <col min="3" max="3" width="5.59765625" customWidth="1"/>
    <col min="4" max="4" width="10.19921875" customWidth="1"/>
    <col min="5" max="5" width="11" customWidth="1"/>
    <col min="6" max="6" width="9.19921875" customWidth="1"/>
    <col min="7" max="7" width="13.09765625" customWidth="1"/>
    <col min="8" max="8" width="9.19921875" customWidth="1"/>
    <col min="9" max="9" width="8.19921875" customWidth="1"/>
    <col min="10" max="11" width="10.19921875" customWidth="1"/>
    <col min="12" max="12" width="4.59765625" customWidth="1"/>
    <col min="13" max="13" width="13.8984375" customWidth="1"/>
    <col min="14" max="14" width="9.09765625" customWidth="1" outlineLevel="1"/>
    <col min="15" max="15" width="8.69921875" customWidth="1" outlineLevel="1"/>
    <col min="16" max="16" width="7.19921875" customWidth="1" outlineLevel="1"/>
    <col min="17" max="17" width="10.69921875" customWidth="1" outlineLevel="1"/>
    <col min="18" max="18" width="9.59765625" customWidth="1"/>
    <col min="19" max="19" width="10.3984375" customWidth="1"/>
    <col min="20" max="27" width="11" customWidth="1"/>
  </cols>
  <sheetData>
    <row r="1" spans="1:19" ht="16.2" thickBot="1" x14ac:dyDescent="0.35">
      <c r="A1" s="746" t="s">
        <v>0</v>
      </c>
      <c r="B1" s="747"/>
      <c r="C1" s="747"/>
      <c r="D1" s="747"/>
      <c r="E1" s="747"/>
      <c r="F1" s="747"/>
      <c r="G1" s="747"/>
      <c r="H1" s="747"/>
      <c r="I1" s="1"/>
    </row>
    <row r="2" spans="1:19" ht="15" customHeight="1" thickBot="1" x14ac:dyDescent="0.4">
      <c r="A2" s="2"/>
      <c r="C2" s="3"/>
      <c r="D2" s="3"/>
      <c r="E2" s="3"/>
      <c r="F2" s="3"/>
      <c r="G2" s="3"/>
      <c r="H2" s="4"/>
      <c r="I2" s="5"/>
      <c r="L2" s="748" t="s">
        <v>1</v>
      </c>
      <c r="M2" s="749"/>
      <c r="N2" s="749"/>
      <c r="O2" s="749"/>
      <c r="P2" s="749"/>
      <c r="Q2" s="749"/>
      <c r="R2" s="749"/>
      <c r="S2" s="750"/>
    </row>
    <row r="3" spans="1:19" ht="15" customHeight="1" thickBot="1" x14ac:dyDescent="0.4">
      <c r="A3" s="6" t="s">
        <v>2</v>
      </c>
      <c r="B3" s="7" t="s">
        <v>3</v>
      </c>
      <c r="C3" s="8" t="s">
        <v>4</v>
      </c>
      <c r="D3" s="9" t="s">
        <v>5</v>
      </c>
      <c r="E3" s="10" t="s">
        <v>6</v>
      </c>
      <c r="F3" s="11" t="s">
        <v>7</v>
      </c>
      <c r="G3" s="12" t="s">
        <v>8</v>
      </c>
      <c r="H3" s="13" t="s">
        <v>9</v>
      </c>
      <c r="I3" s="14" t="s">
        <v>10</v>
      </c>
      <c r="L3" s="15" t="s">
        <v>2</v>
      </c>
      <c r="M3" s="16" t="s">
        <v>11</v>
      </c>
      <c r="N3" s="17" t="s">
        <v>12</v>
      </c>
      <c r="O3" s="18" t="s">
        <v>13</v>
      </c>
      <c r="P3" s="19" t="s">
        <v>14</v>
      </c>
      <c r="Q3" s="20" t="s">
        <v>15</v>
      </c>
      <c r="R3" s="21" t="s">
        <v>16</v>
      </c>
      <c r="S3" s="22" t="s">
        <v>17</v>
      </c>
    </row>
    <row r="4" spans="1:19" ht="15.6" x14ac:dyDescent="0.3">
      <c r="A4" s="23">
        <v>1</v>
      </c>
      <c r="B4" s="24">
        <v>1192</v>
      </c>
      <c r="C4" s="25">
        <v>1195</v>
      </c>
      <c r="D4" s="24">
        <v>1192</v>
      </c>
      <c r="E4" s="26">
        <v>44722</v>
      </c>
      <c r="F4" s="27">
        <v>1211</v>
      </c>
      <c r="G4" s="26">
        <v>44725</v>
      </c>
      <c r="H4" s="28">
        <v>0</v>
      </c>
      <c r="I4" s="29"/>
      <c r="L4" s="23"/>
      <c r="M4" s="26">
        <v>44725</v>
      </c>
      <c r="N4" s="24">
        <v>200</v>
      </c>
      <c r="O4" s="27">
        <v>0</v>
      </c>
      <c r="P4" s="25">
        <v>100</v>
      </c>
      <c r="Q4" s="30">
        <v>0.25</v>
      </c>
      <c r="R4" s="31">
        <f t="shared" ref="R4:R25" si="0">(N4+O4)-P4</f>
        <v>100</v>
      </c>
      <c r="S4" s="32"/>
    </row>
    <row r="5" spans="1:19" ht="15.6" x14ac:dyDescent="0.3">
      <c r="A5" s="33">
        <v>2</v>
      </c>
      <c r="B5" s="34">
        <v>1211</v>
      </c>
      <c r="C5" s="35">
        <v>1201</v>
      </c>
      <c r="D5" s="34">
        <f t="shared" ref="D5:D259" si="1">F4</f>
        <v>1211</v>
      </c>
      <c r="E5" s="36">
        <v>44725</v>
      </c>
      <c r="F5" s="37">
        <v>1219</v>
      </c>
      <c r="G5" s="36">
        <v>44726</v>
      </c>
      <c r="H5" s="38">
        <f t="shared" ref="H5:H259" si="2">F5-D5</f>
        <v>8</v>
      </c>
      <c r="I5" s="29">
        <f t="shared" ref="I5:I259" si="3">C6-C5</f>
        <v>3</v>
      </c>
      <c r="L5" s="33"/>
      <c r="M5" s="36">
        <v>44726</v>
      </c>
      <c r="N5" s="34">
        <v>100</v>
      </c>
      <c r="O5" s="37">
        <v>230</v>
      </c>
      <c r="P5" s="35">
        <v>240</v>
      </c>
      <c r="Q5" s="39">
        <v>0.6</v>
      </c>
      <c r="R5" s="40">
        <f t="shared" si="0"/>
        <v>90</v>
      </c>
      <c r="S5" s="41"/>
    </row>
    <row r="6" spans="1:19" ht="15.6" x14ac:dyDescent="0.3">
      <c r="A6" s="33">
        <v>3</v>
      </c>
      <c r="B6" s="34">
        <v>1219</v>
      </c>
      <c r="C6" s="35">
        <v>1204</v>
      </c>
      <c r="D6" s="34">
        <f t="shared" si="1"/>
        <v>1219</v>
      </c>
      <c r="E6" s="36">
        <v>44726</v>
      </c>
      <c r="F6" s="37">
        <v>1231</v>
      </c>
      <c r="G6" s="36">
        <v>44727</v>
      </c>
      <c r="H6" s="38">
        <f t="shared" si="2"/>
        <v>12</v>
      </c>
      <c r="I6" s="29">
        <f t="shared" si="3"/>
        <v>3</v>
      </c>
      <c r="L6" s="33"/>
      <c r="M6" s="36">
        <v>44727</v>
      </c>
      <c r="N6" s="34">
        <v>240</v>
      </c>
      <c r="O6" s="37">
        <v>0</v>
      </c>
      <c r="P6" s="35">
        <v>240</v>
      </c>
      <c r="Q6" s="39">
        <v>0.6</v>
      </c>
      <c r="R6" s="40">
        <f t="shared" si="0"/>
        <v>0</v>
      </c>
      <c r="S6" s="41"/>
    </row>
    <row r="7" spans="1:19" ht="15.6" x14ac:dyDescent="0.3">
      <c r="A7" s="33">
        <v>4</v>
      </c>
      <c r="B7" s="34">
        <v>1231</v>
      </c>
      <c r="C7" s="35">
        <v>1207</v>
      </c>
      <c r="D7" s="34">
        <f t="shared" si="1"/>
        <v>1231</v>
      </c>
      <c r="E7" s="36">
        <v>44727</v>
      </c>
      <c r="F7" s="37">
        <v>1231</v>
      </c>
      <c r="G7" s="36">
        <v>44728</v>
      </c>
      <c r="H7" s="38">
        <f t="shared" si="2"/>
        <v>0</v>
      </c>
      <c r="I7" s="29">
        <f t="shared" si="3"/>
        <v>0</v>
      </c>
      <c r="L7" s="33"/>
      <c r="M7" s="36">
        <v>44728</v>
      </c>
      <c r="N7" s="34">
        <v>240</v>
      </c>
      <c r="O7" s="37">
        <v>0</v>
      </c>
      <c r="P7" s="35">
        <v>200</v>
      </c>
      <c r="Q7" s="39">
        <v>0.5</v>
      </c>
      <c r="R7" s="40">
        <f t="shared" si="0"/>
        <v>40</v>
      </c>
      <c r="S7" s="41"/>
    </row>
    <row r="8" spans="1:19" ht="15.6" x14ac:dyDescent="0.3">
      <c r="A8" s="33">
        <v>5</v>
      </c>
      <c r="B8" s="34">
        <v>1231</v>
      </c>
      <c r="C8" s="35">
        <v>1207</v>
      </c>
      <c r="D8" s="34">
        <f t="shared" si="1"/>
        <v>1231</v>
      </c>
      <c r="E8" s="36">
        <v>44728</v>
      </c>
      <c r="F8" s="37">
        <v>1241</v>
      </c>
      <c r="G8" s="36">
        <v>44729</v>
      </c>
      <c r="H8" s="38">
        <f t="shared" si="2"/>
        <v>10</v>
      </c>
      <c r="I8" s="29">
        <f t="shared" si="3"/>
        <v>5</v>
      </c>
      <c r="L8" s="33"/>
      <c r="M8" s="36">
        <v>44729</v>
      </c>
      <c r="N8" s="34">
        <v>200</v>
      </c>
      <c r="O8" s="37">
        <v>0</v>
      </c>
      <c r="P8" s="35">
        <v>100</v>
      </c>
      <c r="Q8" s="39">
        <v>0.25</v>
      </c>
      <c r="R8" s="40">
        <f t="shared" si="0"/>
        <v>100</v>
      </c>
      <c r="S8" s="41"/>
    </row>
    <row r="9" spans="1:19" ht="15.6" x14ac:dyDescent="0.3">
      <c r="A9" s="33">
        <v>6</v>
      </c>
      <c r="B9" s="34">
        <v>1241</v>
      </c>
      <c r="C9" s="35">
        <v>1212</v>
      </c>
      <c r="D9" s="34">
        <f t="shared" si="1"/>
        <v>1241</v>
      </c>
      <c r="E9" s="36">
        <v>44729</v>
      </c>
      <c r="F9" s="37">
        <v>1249</v>
      </c>
      <c r="G9" s="36">
        <v>44731</v>
      </c>
      <c r="H9" s="38">
        <f t="shared" si="2"/>
        <v>8</v>
      </c>
      <c r="I9" s="29">
        <f t="shared" si="3"/>
        <v>8</v>
      </c>
      <c r="L9" s="33"/>
      <c r="M9" s="36">
        <v>44731</v>
      </c>
      <c r="N9" s="34">
        <v>100</v>
      </c>
      <c r="O9" s="37">
        <v>0</v>
      </c>
      <c r="P9" s="35">
        <v>96</v>
      </c>
      <c r="Q9" s="39">
        <v>0.24</v>
      </c>
      <c r="R9" s="40">
        <f t="shared" si="0"/>
        <v>4</v>
      </c>
      <c r="S9" s="41"/>
    </row>
    <row r="10" spans="1:19" ht="15.6" x14ac:dyDescent="0.3">
      <c r="A10" s="33">
        <v>7</v>
      </c>
      <c r="B10" s="34">
        <v>1249</v>
      </c>
      <c r="C10" s="35">
        <v>1220</v>
      </c>
      <c r="D10" s="34">
        <f t="shared" si="1"/>
        <v>1249</v>
      </c>
      <c r="E10" s="36">
        <v>44731</v>
      </c>
      <c r="F10" s="37">
        <v>1250</v>
      </c>
      <c r="G10" s="36">
        <v>44732</v>
      </c>
      <c r="H10" s="38">
        <f t="shared" si="2"/>
        <v>1</v>
      </c>
      <c r="I10" s="29">
        <f t="shared" si="3"/>
        <v>3</v>
      </c>
      <c r="L10" s="33"/>
      <c r="M10" s="36">
        <v>44732</v>
      </c>
      <c r="N10" s="34">
        <v>96</v>
      </c>
      <c r="O10" s="37">
        <v>0</v>
      </c>
      <c r="P10" s="35">
        <v>96</v>
      </c>
      <c r="Q10" s="39">
        <v>0.24</v>
      </c>
      <c r="R10" s="40">
        <f t="shared" si="0"/>
        <v>0</v>
      </c>
      <c r="S10" s="41"/>
    </row>
    <row r="11" spans="1:19" ht="15.6" x14ac:dyDescent="0.3">
      <c r="A11" s="33">
        <v>6</v>
      </c>
      <c r="B11" s="34">
        <v>1259</v>
      </c>
      <c r="C11" s="35">
        <v>1223</v>
      </c>
      <c r="D11" s="34">
        <f t="shared" si="1"/>
        <v>1250</v>
      </c>
      <c r="E11" s="36">
        <v>44732</v>
      </c>
      <c r="F11" s="37">
        <v>1250</v>
      </c>
      <c r="G11" s="36">
        <v>44733</v>
      </c>
      <c r="H11" s="38">
        <f t="shared" si="2"/>
        <v>0</v>
      </c>
      <c r="I11" s="29">
        <f t="shared" si="3"/>
        <v>2</v>
      </c>
      <c r="L11" s="33"/>
      <c r="M11" s="36">
        <v>44733</v>
      </c>
      <c r="N11" s="34">
        <v>96</v>
      </c>
      <c r="O11" s="37">
        <v>0</v>
      </c>
      <c r="P11" s="35">
        <v>92</v>
      </c>
      <c r="Q11" s="39">
        <v>0.23</v>
      </c>
      <c r="R11" s="40">
        <f t="shared" si="0"/>
        <v>4</v>
      </c>
      <c r="S11" s="41"/>
    </row>
    <row r="12" spans="1:19" ht="15.6" x14ac:dyDescent="0.3">
      <c r="A12" s="33">
        <v>7</v>
      </c>
      <c r="B12" s="34">
        <v>1250</v>
      </c>
      <c r="C12" s="35">
        <v>1225</v>
      </c>
      <c r="D12" s="34">
        <f t="shared" si="1"/>
        <v>1250</v>
      </c>
      <c r="E12" s="36">
        <v>44733</v>
      </c>
      <c r="F12" s="37">
        <v>1251</v>
      </c>
      <c r="G12" s="36">
        <v>44734</v>
      </c>
      <c r="H12" s="38">
        <f t="shared" si="2"/>
        <v>1</v>
      </c>
      <c r="I12" s="29">
        <f t="shared" si="3"/>
        <v>3</v>
      </c>
      <c r="L12" s="33"/>
      <c r="M12" s="36">
        <v>44734</v>
      </c>
      <c r="N12" s="34">
        <v>93</v>
      </c>
      <c r="O12" s="37">
        <v>0</v>
      </c>
      <c r="P12" s="35">
        <v>72</v>
      </c>
      <c r="Q12" s="39">
        <v>0.18</v>
      </c>
      <c r="R12" s="40">
        <f t="shared" si="0"/>
        <v>21</v>
      </c>
      <c r="S12" s="41"/>
    </row>
    <row r="13" spans="1:19" ht="15.6" x14ac:dyDescent="0.3">
      <c r="A13" s="33">
        <v>8</v>
      </c>
      <c r="B13" s="34">
        <v>1251</v>
      </c>
      <c r="C13" s="35">
        <v>1228</v>
      </c>
      <c r="D13" s="34">
        <f t="shared" si="1"/>
        <v>1251</v>
      </c>
      <c r="E13" s="36">
        <v>44734</v>
      </c>
      <c r="F13" s="37">
        <v>1256</v>
      </c>
      <c r="G13" s="36">
        <v>44735</v>
      </c>
      <c r="H13" s="38">
        <f t="shared" si="2"/>
        <v>5</v>
      </c>
      <c r="I13" s="29">
        <f t="shared" si="3"/>
        <v>4</v>
      </c>
      <c r="L13" s="33"/>
      <c r="M13" s="36">
        <v>44735</v>
      </c>
      <c r="N13" s="34">
        <v>72</v>
      </c>
      <c r="O13" s="37">
        <v>0</v>
      </c>
      <c r="P13" s="35">
        <v>50</v>
      </c>
      <c r="Q13" s="42">
        <v>0.125</v>
      </c>
      <c r="R13" s="40">
        <f t="shared" si="0"/>
        <v>22</v>
      </c>
      <c r="S13" s="41"/>
    </row>
    <row r="14" spans="1:19" ht="15.6" x14ac:dyDescent="0.3">
      <c r="A14" s="33">
        <v>9</v>
      </c>
      <c r="B14" s="34">
        <v>1256</v>
      </c>
      <c r="C14" s="35">
        <v>1232</v>
      </c>
      <c r="D14" s="34">
        <f t="shared" si="1"/>
        <v>1256</v>
      </c>
      <c r="E14" s="36">
        <v>44735</v>
      </c>
      <c r="F14" s="37">
        <v>1262</v>
      </c>
      <c r="G14" s="36">
        <v>44736</v>
      </c>
      <c r="H14" s="38">
        <f t="shared" si="2"/>
        <v>6</v>
      </c>
      <c r="I14" s="29">
        <f t="shared" si="3"/>
        <v>3</v>
      </c>
      <c r="L14" s="33"/>
      <c r="M14" s="36">
        <v>44736</v>
      </c>
      <c r="N14" s="34">
        <v>50</v>
      </c>
      <c r="O14" s="37">
        <v>0</v>
      </c>
      <c r="P14" s="35">
        <v>0</v>
      </c>
      <c r="Q14" s="39">
        <v>0</v>
      </c>
      <c r="R14" s="40">
        <f t="shared" si="0"/>
        <v>50</v>
      </c>
      <c r="S14" s="41"/>
    </row>
    <row r="15" spans="1:19" ht="15.6" x14ac:dyDescent="0.3">
      <c r="A15" s="33">
        <v>10</v>
      </c>
      <c r="B15" s="34">
        <v>1262</v>
      </c>
      <c r="C15" s="35">
        <v>1235</v>
      </c>
      <c r="D15" s="34">
        <f t="shared" si="1"/>
        <v>1262</v>
      </c>
      <c r="E15" s="36">
        <v>44736</v>
      </c>
      <c r="F15" s="37">
        <v>1269</v>
      </c>
      <c r="G15" s="36">
        <v>44737</v>
      </c>
      <c r="H15" s="38">
        <f t="shared" si="2"/>
        <v>7</v>
      </c>
      <c r="I15" s="29">
        <f t="shared" si="3"/>
        <v>2</v>
      </c>
      <c r="L15" s="33"/>
      <c r="M15" s="36">
        <v>44737</v>
      </c>
      <c r="N15" s="34">
        <v>0</v>
      </c>
      <c r="O15" s="37">
        <v>300</v>
      </c>
      <c r="P15" s="35">
        <v>300</v>
      </c>
      <c r="Q15" s="39">
        <v>0.75</v>
      </c>
      <c r="R15" s="40">
        <f t="shared" si="0"/>
        <v>0</v>
      </c>
      <c r="S15" s="41"/>
    </row>
    <row r="16" spans="1:19" ht="15.6" x14ac:dyDescent="0.3">
      <c r="A16" s="33">
        <v>11</v>
      </c>
      <c r="B16" s="34">
        <v>1269</v>
      </c>
      <c r="C16" s="35">
        <v>1237</v>
      </c>
      <c r="D16" s="34">
        <f t="shared" si="1"/>
        <v>1269</v>
      </c>
      <c r="E16" s="36">
        <v>44737</v>
      </c>
      <c r="F16" s="37">
        <v>1270</v>
      </c>
      <c r="G16" s="36">
        <v>44738</v>
      </c>
      <c r="H16" s="38">
        <f t="shared" si="2"/>
        <v>1</v>
      </c>
      <c r="I16" s="29">
        <f t="shared" si="3"/>
        <v>3</v>
      </c>
      <c r="L16" s="33"/>
      <c r="M16" s="36">
        <v>44738</v>
      </c>
      <c r="N16" s="34">
        <v>300</v>
      </c>
      <c r="O16" s="37">
        <v>0</v>
      </c>
      <c r="P16" s="35">
        <v>212</v>
      </c>
      <c r="Q16" s="39">
        <v>0.53</v>
      </c>
      <c r="R16" s="40">
        <f t="shared" si="0"/>
        <v>88</v>
      </c>
      <c r="S16" s="41"/>
    </row>
    <row r="17" spans="1:19" ht="15.6" x14ac:dyDescent="0.3">
      <c r="A17" s="33">
        <v>12</v>
      </c>
      <c r="B17" s="34">
        <v>1270</v>
      </c>
      <c r="C17" s="35">
        <v>1240</v>
      </c>
      <c r="D17" s="34">
        <f t="shared" si="1"/>
        <v>1270</v>
      </c>
      <c r="E17" s="36">
        <v>44738</v>
      </c>
      <c r="F17" s="37">
        <v>1278</v>
      </c>
      <c r="G17" s="36">
        <v>44739</v>
      </c>
      <c r="H17" s="38">
        <f t="shared" si="2"/>
        <v>8</v>
      </c>
      <c r="I17" s="29">
        <f t="shared" si="3"/>
        <v>4</v>
      </c>
      <c r="L17" s="33"/>
      <c r="M17" s="36">
        <v>44739</v>
      </c>
      <c r="N17" s="34">
        <v>212</v>
      </c>
      <c r="O17" s="37">
        <v>0</v>
      </c>
      <c r="P17" s="35">
        <v>212</v>
      </c>
      <c r="Q17" s="39">
        <v>0.53</v>
      </c>
      <c r="R17" s="40">
        <f t="shared" si="0"/>
        <v>0</v>
      </c>
      <c r="S17" s="41"/>
    </row>
    <row r="18" spans="1:19" ht="15.6" x14ac:dyDescent="0.3">
      <c r="A18" s="33">
        <v>13</v>
      </c>
      <c r="B18" s="34">
        <v>1278</v>
      </c>
      <c r="C18" s="35">
        <v>1244</v>
      </c>
      <c r="D18" s="34">
        <f t="shared" si="1"/>
        <v>1278</v>
      </c>
      <c r="E18" s="36">
        <v>44739</v>
      </c>
      <c r="F18" s="37">
        <v>1278</v>
      </c>
      <c r="G18" s="36">
        <v>44740</v>
      </c>
      <c r="H18" s="38">
        <f t="shared" si="2"/>
        <v>0</v>
      </c>
      <c r="I18" s="29">
        <f t="shared" si="3"/>
        <v>3</v>
      </c>
      <c r="L18" s="33"/>
      <c r="M18" s="36">
        <v>44740</v>
      </c>
      <c r="N18" s="34">
        <v>212</v>
      </c>
      <c r="O18" s="37">
        <v>0</v>
      </c>
      <c r="P18" s="35">
        <v>212</v>
      </c>
      <c r="Q18" s="39">
        <v>0.53</v>
      </c>
      <c r="R18" s="40">
        <f t="shared" si="0"/>
        <v>0</v>
      </c>
      <c r="S18" s="41"/>
    </row>
    <row r="19" spans="1:19" ht="15.6" x14ac:dyDescent="0.3">
      <c r="A19" s="33">
        <v>14</v>
      </c>
      <c r="B19" s="34">
        <v>1278</v>
      </c>
      <c r="C19" s="35">
        <v>1247</v>
      </c>
      <c r="D19" s="34">
        <f t="shared" si="1"/>
        <v>1278</v>
      </c>
      <c r="E19" s="36">
        <v>44740</v>
      </c>
      <c r="F19" s="37">
        <v>1278</v>
      </c>
      <c r="G19" s="36">
        <v>44741</v>
      </c>
      <c r="H19" s="38">
        <f t="shared" si="2"/>
        <v>0</v>
      </c>
      <c r="I19" s="29">
        <f t="shared" si="3"/>
        <v>1</v>
      </c>
      <c r="L19" s="33"/>
      <c r="M19" s="36">
        <v>44741</v>
      </c>
      <c r="N19" s="34">
        <v>212</v>
      </c>
      <c r="O19" s="37">
        <v>0</v>
      </c>
      <c r="P19" s="35">
        <v>200</v>
      </c>
      <c r="Q19" s="39">
        <v>0.5</v>
      </c>
      <c r="R19" s="40">
        <f t="shared" si="0"/>
        <v>12</v>
      </c>
      <c r="S19" s="41"/>
    </row>
    <row r="20" spans="1:19" ht="15.6" x14ac:dyDescent="0.3">
      <c r="A20" s="33">
        <v>15</v>
      </c>
      <c r="B20" s="34">
        <v>1278</v>
      </c>
      <c r="C20" s="35">
        <v>1248</v>
      </c>
      <c r="D20" s="34">
        <f t="shared" si="1"/>
        <v>1278</v>
      </c>
      <c r="E20" s="36">
        <v>44741</v>
      </c>
      <c r="F20" s="37">
        <v>1279</v>
      </c>
      <c r="G20" s="36">
        <v>44742</v>
      </c>
      <c r="H20" s="38">
        <f t="shared" si="2"/>
        <v>1</v>
      </c>
      <c r="I20" s="29">
        <f t="shared" si="3"/>
        <v>1</v>
      </c>
      <c r="L20" s="33"/>
      <c r="M20" s="36">
        <v>44742</v>
      </c>
      <c r="N20" s="34">
        <v>200</v>
      </c>
      <c r="O20" s="37">
        <v>0</v>
      </c>
      <c r="P20" s="35">
        <v>150</v>
      </c>
      <c r="Q20" s="39">
        <v>0.38</v>
      </c>
      <c r="R20" s="40">
        <f t="shared" si="0"/>
        <v>50</v>
      </c>
      <c r="S20" s="41"/>
    </row>
    <row r="21" spans="1:19" ht="15.6" x14ac:dyDescent="0.3">
      <c r="A21" s="33">
        <v>16</v>
      </c>
      <c r="B21" s="34">
        <v>1279</v>
      </c>
      <c r="C21" s="35">
        <v>1249</v>
      </c>
      <c r="D21" s="34">
        <f t="shared" si="1"/>
        <v>1279</v>
      </c>
      <c r="E21" s="36">
        <v>44742</v>
      </c>
      <c r="F21" s="37">
        <v>1285</v>
      </c>
      <c r="G21" s="36">
        <v>44743</v>
      </c>
      <c r="H21" s="38">
        <f t="shared" si="2"/>
        <v>6</v>
      </c>
      <c r="I21" s="29">
        <f t="shared" si="3"/>
        <v>5</v>
      </c>
      <c r="L21" s="33"/>
      <c r="M21" s="36">
        <v>44743</v>
      </c>
      <c r="N21" s="34">
        <v>150</v>
      </c>
      <c r="O21" s="37">
        <v>0</v>
      </c>
      <c r="P21" s="35">
        <v>100</v>
      </c>
      <c r="Q21" s="39">
        <v>0.25</v>
      </c>
      <c r="R21" s="40">
        <f t="shared" si="0"/>
        <v>50</v>
      </c>
      <c r="S21" s="41"/>
    </row>
    <row r="22" spans="1:19" ht="15.6" x14ac:dyDescent="0.3">
      <c r="A22" s="33">
        <v>17</v>
      </c>
      <c r="B22" s="34">
        <v>1285</v>
      </c>
      <c r="C22" s="35">
        <v>1254</v>
      </c>
      <c r="D22" s="34">
        <f t="shared" si="1"/>
        <v>1285</v>
      </c>
      <c r="E22" s="36">
        <v>44743</v>
      </c>
      <c r="F22" s="37">
        <v>1291</v>
      </c>
      <c r="G22" s="36">
        <v>44744</v>
      </c>
      <c r="H22" s="38">
        <f t="shared" si="2"/>
        <v>6</v>
      </c>
      <c r="I22" s="29">
        <f t="shared" si="3"/>
        <v>2</v>
      </c>
      <c r="L22" s="33"/>
      <c r="M22" s="36">
        <v>44744</v>
      </c>
      <c r="N22" s="34">
        <v>100</v>
      </c>
      <c r="O22" s="37">
        <v>0</v>
      </c>
      <c r="P22" s="35">
        <v>80</v>
      </c>
      <c r="Q22" s="39">
        <v>0.2</v>
      </c>
      <c r="R22" s="40">
        <f t="shared" si="0"/>
        <v>20</v>
      </c>
      <c r="S22" s="41"/>
    </row>
    <row r="23" spans="1:19" ht="15.6" x14ac:dyDescent="0.3">
      <c r="A23" s="33">
        <v>18</v>
      </c>
      <c r="B23" s="34">
        <v>1291</v>
      </c>
      <c r="C23" s="35">
        <v>1256</v>
      </c>
      <c r="D23" s="34">
        <f t="shared" si="1"/>
        <v>1291</v>
      </c>
      <c r="E23" s="36">
        <v>44744</v>
      </c>
      <c r="F23" s="37">
        <v>1294</v>
      </c>
      <c r="G23" s="36">
        <v>44745</v>
      </c>
      <c r="H23" s="38">
        <f t="shared" si="2"/>
        <v>3</v>
      </c>
      <c r="I23" s="29">
        <f t="shared" si="3"/>
        <v>5</v>
      </c>
      <c r="L23" s="33"/>
      <c r="M23" s="36">
        <v>44745</v>
      </c>
      <c r="N23" s="34">
        <v>80</v>
      </c>
      <c r="O23" s="37">
        <v>0</v>
      </c>
      <c r="P23" s="35">
        <v>50</v>
      </c>
      <c r="Q23" s="42">
        <v>0.125</v>
      </c>
      <c r="R23" s="40">
        <f t="shared" si="0"/>
        <v>30</v>
      </c>
      <c r="S23" s="41"/>
    </row>
    <row r="24" spans="1:19" ht="15.6" x14ac:dyDescent="0.3">
      <c r="A24" s="33">
        <v>19</v>
      </c>
      <c r="B24" s="34">
        <v>1294</v>
      </c>
      <c r="C24" s="35">
        <v>1261</v>
      </c>
      <c r="D24" s="34">
        <f t="shared" si="1"/>
        <v>1294</v>
      </c>
      <c r="E24" s="36">
        <v>44745</v>
      </c>
      <c r="F24" s="37">
        <v>1304</v>
      </c>
      <c r="G24" s="36">
        <v>44746</v>
      </c>
      <c r="H24" s="38">
        <f t="shared" si="2"/>
        <v>10</v>
      </c>
      <c r="I24" s="29">
        <f t="shared" si="3"/>
        <v>5</v>
      </c>
      <c r="L24" s="33"/>
      <c r="M24" s="36">
        <v>44746</v>
      </c>
      <c r="N24" s="34">
        <v>50</v>
      </c>
      <c r="O24" s="37">
        <v>0</v>
      </c>
      <c r="P24" s="35">
        <v>0</v>
      </c>
      <c r="Q24" s="39">
        <v>0</v>
      </c>
      <c r="R24" s="40">
        <f t="shared" si="0"/>
        <v>50</v>
      </c>
      <c r="S24" s="41"/>
    </row>
    <row r="25" spans="1:19" ht="15.6" x14ac:dyDescent="0.3">
      <c r="A25" s="33">
        <v>20</v>
      </c>
      <c r="B25" s="34">
        <v>1304</v>
      </c>
      <c r="C25" s="35">
        <v>1266</v>
      </c>
      <c r="D25" s="34">
        <f t="shared" si="1"/>
        <v>1304</v>
      </c>
      <c r="E25" s="36">
        <v>44746</v>
      </c>
      <c r="F25" s="37">
        <v>1310</v>
      </c>
      <c r="G25" s="36">
        <v>44747</v>
      </c>
      <c r="H25" s="38">
        <f t="shared" si="2"/>
        <v>6</v>
      </c>
      <c r="I25" s="29">
        <f t="shared" si="3"/>
        <v>5</v>
      </c>
      <c r="L25" s="33"/>
      <c r="M25" s="36">
        <v>44747</v>
      </c>
      <c r="N25" s="34">
        <v>0</v>
      </c>
      <c r="O25" s="37">
        <v>0</v>
      </c>
      <c r="P25" s="35">
        <v>0</v>
      </c>
      <c r="Q25" s="39">
        <v>0</v>
      </c>
      <c r="R25" s="40">
        <f t="shared" si="0"/>
        <v>0</v>
      </c>
      <c r="S25" s="41"/>
    </row>
    <row r="26" spans="1:19" ht="15.6" x14ac:dyDescent="0.3">
      <c r="A26" s="33">
        <v>21</v>
      </c>
      <c r="B26" s="34">
        <v>1310</v>
      </c>
      <c r="C26" s="35">
        <v>1271</v>
      </c>
      <c r="D26" s="34">
        <f t="shared" si="1"/>
        <v>1310</v>
      </c>
      <c r="E26" s="36">
        <v>44747</v>
      </c>
      <c r="F26" s="37">
        <v>1311</v>
      </c>
      <c r="G26" s="36">
        <v>44748</v>
      </c>
      <c r="H26" s="38">
        <f t="shared" si="2"/>
        <v>1</v>
      </c>
      <c r="I26" s="29">
        <f t="shared" si="3"/>
        <v>2</v>
      </c>
      <c r="L26" s="33"/>
      <c r="M26" s="36">
        <v>44748</v>
      </c>
      <c r="N26" s="34">
        <v>0</v>
      </c>
      <c r="O26" s="37">
        <v>395</v>
      </c>
      <c r="P26" s="35">
        <v>350</v>
      </c>
      <c r="Q26" s="39">
        <v>0.88</v>
      </c>
      <c r="R26" s="40">
        <f>395-350</f>
        <v>45</v>
      </c>
      <c r="S26" s="41"/>
    </row>
    <row r="27" spans="1:19" ht="15.6" x14ac:dyDescent="0.3">
      <c r="A27" s="33">
        <v>22</v>
      </c>
      <c r="B27" s="34">
        <v>1311</v>
      </c>
      <c r="C27" s="35">
        <v>1273</v>
      </c>
      <c r="D27" s="34">
        <f t="shared" si="1"/>
        <v>1311</v>
      </c>
      <c r="E27" s="36">
        <v>44748</v>
      </c>
      <c r="F27" s="37">
        <v>1314</v>
      </c>
      <c r="G27" s="36">
        <v>44749</v>
      </c>
      <c r="H27" s="38">
        <f t="shared" si="2"/>
        <v>3</v>
      </c>
      <c r="I27" s="29">
        <f t="shared" si="3"/>
        <v>1</v>
      </c>
      <c r="L27" s="33"/>
      <c r="M27" s="36">
        <v>44749</v>
      </c>
      <c r="N27" s="34">
        <v>350</v>
      </c>
      <c r="O27" s="37">
        <v>0</v>
      </c>
      <c r="P27" s="35">
        <v>350</v>
      </c>
      <c r="Q27" s="39">
        <v>0.75</v>
      </c>
      <c r="R27" s="40">
        <f t="shared" ref="R27:R48" si="4">(N27+O27)-P27</f>
        <v>0</v>
      </c>
      <c r="S27" s="41"/>
    </row>
    <row r="28" spans="1:19" ht="15.6" x14ac:dyDescent="0.3">
      <c r="A28" s="33">
        <v>23</v>
      </c>
      <c r="B28" s="34">
        <v>1314</v>
      </c>
      <c r="C28" s="35">
        <v>1274</v>
      </c>
      <c r="D28" s="34">
        <f t="shared" si="1"/>
        <v>1314</v>
      </c>
      <c r="E28" s="36">
        <v>44749</v>
      </c>
      <c r="F28" s="37">
        <v>1314</v>
      </c>
      <c r="G28" s="36">
        <v>44750</v>
      </c>
      <c r="H28" s="38">
        <f t="shared" si="2"/>
        <v>0</v>
      </c>
      <c r="I28" s="29">
        <f t="shared" si="3"/>
        <v>1</v>
      </c>
      <c r="L28" s="33"/>
      <c r="M28" s="36">
        <v>44750</v>
      </c>
      <c r="N28" s="34">
        <f t="shared" ref="N28:N47" si="5">P27</f>
        <v>350</v>
      </c>
      <c r="O28" s="37">
        <v>0</v>
      </c>
      <c r="P28" s="35">
        <v>350</v>
      </c>
      <c r="Q28" s="39">
        <v>0.75</v>
      </c>
      <c r="R28" s="40">
        <f t="shared" si="4"/>
        <v>0</v>
      </c>
      <c r="S28" s="41"/>
    </row>
    <row r="29" spans="1:19" ht="15.6" x14ac:dyDescent="0.3">
      <c r="A29" s="33">
        <v>24</v>
      </c>
      <c r="B29" s="34">
        <f t="shared" ref="B29:B156" si="6">F28</f>
        <v>1314</v>
      </c>
      <c r="C29" s="35">
        <v>1275</v>
      </c>
      <c r="D29" s="34">
        <f t="shared" si="1"/>
        <v>1314</v>
      </c>
      <c r="E29" s="36">
        <v>44750</v>
      </c>
      <c r="F29" s="37">
        <v>1314</v>
      </c>
      <c r="G29" s="36">
        <v>44751</v>
      </c>
      <c r="H29" s="38">
        <f t="shared" si="2"/>
        <v>0</v>
      </c>
      <c r="I29" s="29">
        <f t="shared" si="3"/>
        <v>3</v>
      </c>
      <c r="L29" s="33"/>
      <c r="M29" s="36">
        <v>44751</v>
      </c>
      <c r="N29" s="34">
        <f t="shared" si="5"/>
        <v>350</v>
      </c>
      <c r="O29" s="37">
        <v>0</v>
      </c>
      <c r="P29" s="35">
        <v>350</v>
      </c>
      <c r="Q29" s="39">
        <v>0.75</v>
      </c>
      <c r="R29" s="40">
        <f t="shared" si="4"/>
        <v>0</v>
      </c>
      <c r="S29" s="41"/>
    </row>
    <row r="30" spans="1:19" ht="15.6" x14ac:dyDescent="0.3">
      <c r="A30" s="33">
        <v>25</v>
      </c>
      <c r="B30" s="34">
        <f t="shared" si="6"/>
        <v>1314</v>
      </c>
      <c r="C30" s="35">
        <v>1278</v>
      </c>
      <c r="D30" s="34">
        <f t="shared" si="1"/>
        <v>1314</v>
      </c>
      <c r="E30" s="36">
        <v>44751</v>
      </c>
      <c r="F30" s="37">
        <v>1314</v>
      </c>
      <c r="G30" s="36">
        <v>44752</v>
      </c>
      <c r="H30" s="38">
        <f t="shared" si="2"/>
        <v>0</v>
      </c>
      <c r="I30" s="29">
        <f t="shared" si="3"/>
        <v>0</v>
      </c>
      <c r="L30" s="33"/>
      <c r="M30" s="36">
        <v>44752</v>
      </c>
      <c r="N30" s="34">
        <f t="shared" si="5"/>
        <v>350</v>
      </c>
      <c r="O30" s="37">
        <v>0</v>
      </c>
      <c r="P30" s="35">
        <v>350</v>
      </c>
      <c r="Q30" s="39">
        <v>0.75</v>
      </c>
      <c r="R30" s="40">
        <f t="shared" si="4"/>
        <v>0</v>
      </c>
      <c r="S30" s="41"/>
    </row>
    <row r="31" spans="1:19" ht="15.6" x14ac:dyDescent="0.3">
      <c r="A31" s="33">
        <v>26</v>
      </c>
      <c r="B31" s="34">
        <f t="shared" si="6"/>
        <v>1314</v>
      </c>
      <c r="C31" s="35">
        <v>1278</v>
      </c>
      <c r="D31" s="34">
        <f t="shared" si="1"/>
        <v>1314</v>
      </c>
      <c r="E31" s="36">
        <v>44752</v>
      </c>
      <c r="F31" s="37">
        <v>1314</v>
      </c>
      <c r="G31" s="36">
        <v>44753</v>
      </c>
      <c r="H31" s="38">
        <f t="shared" si="2"/>
        <v>0</v>
      </c>
      <c r="I31" s="29">
        <f t="shared" si="3"/>
        <v>0</v>
      </c>
      <c r="L31" s="33"/>
      <c r="M31" s="36">
        <v>44753</v>
      </c>
      <c r="N31" s="34">
        <f t="shared" si="5"/>
        <v>350</v>
      </c>
      <c r="O31" s="37">
        <v>0</v>
      </c>
      <c r="P31" s="35">
        <v>350</v>
      </c>
      <c r="Q31" s="39">
        <v>0.75</v>
      </c>
      <c r="R31" s="40">
        <f t="shared" si="4"/>
        <v>0</v>
      </c>
      <c r="S31" s="41"/>
    </row>
    <row r="32" spans="1:19" ht="15.6" x14ac:dyDescent="0.3">
      <c r="A32" s="33">
        <v>27</v>
      </c>
      <c r="B32" s="34">
        <f t="shared" si="6"/>
        <v>1314</v>
      </c>
      <c r="C32" s="35">
        <v>1278</v>
      </c>
      <c r="D32" s="34">
        <f t="shared" si="1"/>
        <v>1314</v>
      </c>
      <c r="E32" s="36">
        <v>44753</v>
      </c>
      <c r="F32" s="37">
        <v>1314</v>
      </c>
      <c r="G32" s="36">
        <v>44754</v>
      </c>
      <c r="H32" s="38">
        <f t="shared" si="2"/>
        <v>0</v>
      </c>
      <c r="I32" s="29">
        <f t="shared" si="3"/>
        <v>0</v>
      </c>
      <c r="L32" s="33"/>
      <c r="M32" s="36">
        <v>44754</v>
      </c>
      <c r="N32" s="34">
        <f t="shared" si="5"/>
        <v>350</v>
      </c>
      <c r="O32" s="37">
        <v>0</v>
      </c>
      <c r="P32" s="35">
        <v>350</v>
      </c>
      <c r="Q32" s="39">
        <v>0.75</v>
      </c>
      <c r="R32" s="40">
        <f t="shared" si="4"/>
        <v>0</v>
      </c>
      <c r="S32" s="41"/>
    </row>
    <row r="33" spans="1:19" ht="15.6" x14ac:dyDescent="0.3">
      <c r="A33" s="33">
        <v>28</v>
      </c>
      <c r="B33" s="34">
        <f t="shared" si="6"/>
        <v>1314</v>
      </c>
      <c r="C33" s="35">
        <v>1278</v>
      </c>
      <c r="D33" s="34">
        <f t="shared" si="1"/>
        <v>1314</v>
      </c>
      <c r="E33" s="36">
        <v>44754</v>
      </c>
      <c r="F33" s="37">
        <v>1314</v>
      </c>
      <c r="G33" s="36">
        <v>44755</v>
      </c>
      <c r="H33" s="38">
        <f t="shared" si="2"/>
        <v>0</v>
      </c>
      <c r="I33" s="29">
        <f t="shared" si="3"/>
        <v>2</v>
      </c>
      <c r="L33" s="33"/>
      <c r="M33" s="36">
        <v>44755</v>
      </c>
      <c r="N33" s="34">
        <f t="shared" si="5"/>
        <v>350</v>
      </c>
      <c r="O33" s="37">
        <v>0</v>
      </c>
      <c r="P33" s="35">
        <v>325</v>
      </c>
      <c r="Q33" s="39">
        <v>0.81</v>
      </c>
      <c r="R33" s="40">
        <f t="shared" si="4"/>
        <v>25</v>
      </c>
      <c r="S33" s="41"/>
    </row>
    <row r="34" spans="1:19" ht="15.6" x14ac:dyDescent="0.3">
      <c r="A34" s="33">
        <v>29</v>
      </c>
      <c r="B34" s="34">
        <f t="shared" si="6"/>
        <v>1314</v>
      </c>
      <c r="C34" s="35">
        <v>1280</v>
      </c>
      <c r="D34" s="34">
        <f t="shared" si="1"/>
        <v>1314</v>
      </c>
      <c r="E34" s="36">
        <v>44755</v>
      </c>
      <c r="F34" s="37">
        <v>1316</v>
      </c>
      <c r="G34" s="36">
        <v>44756</v>
      </c>
      <c r="H34" s="38">
        <f t="shared" si="2"/>
        <v>2</v>
      </c>
      <c r="I34" s="29">
        <f t="shared" si="3"/>
        <v>1</v>
      </c>
      <c r="L34" s="33"/>
      <c r="M34" s="36">
        <v>44756</v>
      </c>
      <c r="N34" s="34">
        <f t="shared" si="5"/>
        <v>325</v>
      </c>
      <c r="O34" s="37">
        <v>0</v>
      </c>
      <c r="P34" s="35">
        <v>325</v>
      </c>
      <c r="Q34" s="43">
        <v>0.81</v>
      </c>
      <c r="R34" s="40">
        <f t="shared" si="4"/>
        <v>0</v>
      </c>
      <c r="S34" s="41"/>
    </row>
    <row r="35" spans="1:19" ht="15.6" x14ac:dyDescent="0.3">
      <c r="A35" s="33">
        <v>30</v>
      </c>
      <c r="B35" s="34">
        <f t="shared" si="6"/>
        <v>1316</v>
      </c>
      <c r="C35" s="35">
        <v>1281</v>
      </c>
      <c r="D35" s="34">
        <f t="shared" si="1"/>
        <v>1316</v>
      </c>
      <c r="E35" s="36">
        <v>44756</v>
      </c>
      <c r="F35" s="37">
        <v>1316</v>
      </c>
      <c r="G35" s="36">
        <v>44757</v>
      </c>
      <c r="H35" s="38">
        <f t="shared" si="2"/>
        <v>0</v>
      </c>
      <c r="I35" s="29">
        <f t="shared" si="3"/>
        <v>0</v>
      </c>
      <c r="L35" s="33"/>
      <c r="M35" s="36">
        <v>44757</v>
      </c>
      <c r="N35" s="34">
        <f t="shared" si="5"/>
        <v>325</v>
      </c>
      <c r="O35" s="37">
        <v>0</v>
      </c>
      <c r="P35" s="35">
        <v>325</v>
      </c>
      <c r="Q35" s="43">
        <v>0.81</v>
      </c>
      <c r="R35" s="40">
        <f t="shared" si="4"/>
        <v>0</v>
      </c>
      <c r="S35" s="41"/>
    </row>
    <row r="36" spans="1:19" ht="15.6" x14ac:dyDescent="0.3">
      <c r="A36" s="33">
        <v>31</v>
      </c>
      <c r="B36" s="34">
        <f t="shared" si="6"/>
        <v>1316</v>
      </c>
      <c r="C36" s="35">
        <v>1281</v>
      </c>
      <c r="D36" s="34">
        <f t="shared" si="1"/>
        <v>1316</v>
      </c>
      <c r="E36" s="36">
        <v>44757</v>
      </c>
      <c r="F36" s="37">
        <v>1316</v>
      </c>
      <c r="G36" s="36">
        <v>44758</v>
      </c>
      <c r="H36" s="38">
        <f t="shared" si="2"/>
        <v>0</v>
      </c>
      <c r="I36" s="29">
        <f t="shared" si="3"/>
        <v>0</v>
      </c>
      <c r="L36" s="33"/>
      <c r="M36" s="36">
        <v>44758</v>
      </c>
      <c r="N36" s="34">
        <f t="shared" si="5"/>
        <v>325</v>
      </c>
      <c r="O36" s="37">
        <v>0</v>
      </c>
      <c r="P36" s="35">
        <v>300</v>
      </c>
      <c r="Q36" s="39">
        <v>0.75</v>
      </c>
      <c r="R36" s="40">
        <f t="shared" si="4"/>
        <v>25</v>
      </c>
      <c r="S36" s="41"/>
    </row>
    <row r="37" spans="1:19" ht="15.6" x14ac:dyDescent="0.3">
      <c r="A37" s="33">
        <v>32</v>
      </c>
      <c r="B37" s="34">
        <f t="shared" si="6"/>
        <v>1316</v>
      </c>
      <c r="C37" s="35">
        <v>1281</v>
      </c>
      <c r="D37" s="34">
        <f t="shared" si="1"/>
        <v>1316</v>
      </c>
      <c r="E37" s="36">
        <v>44758</v>
      </c>
      <c r="F37" s="37">
        <v>1318</v>
      </c>
      <c r="G37" s="36">
        <v>44759</v>
      </c>
      <c r="H37" s="38">
        <f t="shared" si="2"/>
        <v>2</v>
      </c>
      <c r="I37" s="29">
        <f t="shared" si="3"/>
        <v>3</v>
      </c>
      <c r="L37" s="33"/>
      <c r="M37" s="36">
        <v>44759</v>
      </c>
      <c r="N37" s="34">
        <f t="shared" si="5"/>
        <v>300</v>
      </c>
      <c r="O37" s="37">
        <v>0</v>
      </c>
      <c r="P37" s="35">
        <v>300</v>
      </c>
      <c r="Q37" s="39">
        <v>0.75</v>
      </c>
      <c r="R37" s="40">
        <f t="shared" si="4"/>
        <v>0</v>
      </c>
      <c r="S37" s="41"/>
    </row>
    <row r="38" spans="1:19" ht="15.6" x14ac:dyDescent="0.3">
      <c r="A38" s="33">
        <v>33</v>
      </c>
      <c r="B38" s="34">
        <f t="shared" si="6"/>
        <v>1318</v>
      </c>
      <c r="C38" s="35">
        <v>1284</v>
      </c>
      <c r="D38" s="34">
        <f t="shared" si="1"/>
        <v>1318</v>
      </c>
      <c r="E38" s="36">
        <v>44759</v>
      </c>
      <c r="F38" s="37">
        <v>1318</v>
      </c>
      <c r="G38" s="36">
        <v>44760</v>
      </c>
      <c r="H38" s="38">
        <f t="shared" si="2"/>
        <v>0</v>
      </c>
      <c r="I38" s="29">
        <f t="shared" si="3"/>
        <v>0</v>
      </c>
      <c r="L38" s="33"/>
      <c r="M38" s="36">
        <v>44760</v>
      </c>
      <c r="N38" s="34">
        <f t="shared" si="5"/>
        <v>300</v>
      </c>
      <c r="O38" s="37">
        <v>0</v>
      </c>
      <c r="P38" s="35">
        <v>300</v>
      </c>
      <c r="Q38" s="39">
        <v>0.75</v>
      </c>
      <c r="R38" s="40">
        <f t="shared" si="4"/>
        <v>0</v>
      </c>
      <c r="S38" s="41"/>
    </row>
    <row r="39" spans="1:19" ht="15.6" x14ac:dyDescent="0.3">
      <c r="A39" s="33">
        <v>34</v>
      </c>
      <c r="B39" s="34">
        <f t="shared" si="6"/>
        <v>1318</v>
      </c>
      <c r="C39" s="35">
        <v>1284</v>
      </c>
      <c r="D39" s="34">
        <f t="shared" si="1"/>
        <v>1318</v>
      </c>
      <c r="E39" s="36">
        <v>44760</v>
      </c>
      <c r="F39" s="37">
        <v>1318</v>
      </c>
      <c r="G39" s="36">
        <v>44761</v>
      </c>
      <c r="H39" s="38">
        <f t="shared" si="2"/>
        <v>0</v>
      </c>
      <c r="I39" s="29">
        <f t="shared" si="3"/>
        <v>1</v>
      </c>
      <c r="L39" s="33"/>
      <c r="M39" s="36">
        <v>44761</v>
      </c>
      <c r="N39" s="34">
        <f t="shared" si="5"/>
        <v>300</v>
      </c>
      <c r="O39" s="37">
        <v>0</v>
      </c>
      <c r="P39" s="35">
        <v>300</v>
      </c>
      <c r="Q39" s="39">
        <v>0.75</v>
      </c>
      <c r="R39" s="40">
        <f t="shared" si="4"/>
        <v>0</v>
      </c>
      <c r="S39" s="41"/>
    </row>
    <row r="40" spans="1:19" ht="15.6" x14ac:dyDescent="0.3">
      <c r="A40" s="33">
        <v>35</v>
      </c>
      <c r="B40" s="34">
        <f t="shared" si="6"/>
        <v>1318</v>
      </c>
      <c r="C40" s="35">
        <v>1285</v>
      </c>
      <c r="D40" s="34">
        <f t="shared" si="1"/>
        <v>1318</v>
      </c>
      <c r="E40" s="36">
        <v>44761</v>
      </c>
      <c r="F40" s="37">
        <v>1319</v>
      </c>
      <c r="G40" s="36">
        <v>44762</v>
      </c>
      <c r="H40" s="38">
        <f t="shared" si="2"/>
        <v>1</v>
      </c>
      <c r="I40" s="29">
        <f t="shared" si="3"/>
        <v>2</v>
      </c>
      <c r="L40" s="33"/>
      <c r="M40" s="36">
        <v>44762</v>
      </c>
      <c r="N40" s="34">
        <f t="shared" si="5"/>
        <v>300</v>
      </c>
      <c r="O40" s="37">
        <v>0</v>
      </c>
      <c r="P40" s="35">
        <v>252</v>
      </c>
      <c r="Q40" s="39">
        <v>0.63</v>
      </c>
      <c r="R40" s="40">
        <f t="shared" si="4"/>
        <v>48</v>
      </c>
      <c r="S40" s="41"/>
    </row>
    <row r="41" spans="1:19" ht="15.6" x14ac:dyDescent="0.3">
      <c r="A41" s="33">
        <v>36</v>
      </c>
      <c r="B41" s="34">
        <f t="shared" si="6"/>
        <v>1319</v>
      </c>
      <c r="C41" s="35">
        <v>1287</v>
      </c>
      <c r="D41" s="34">
        <f t="shared" si="1"/>
        <v>1319</v>
      </c>
      <c r="E41" s="36">
        <v>44762</v>
      </c>
      <c r="F41" s="37">
        <v>1327</v>
      </c>
      <c r="G41" s="36">
        <v>44763</v>
      </c>
      <c r="H41" s="38">
        <f t="shared" si="2"/>
        <v>8</v>
      </c>
      <c r="I41" s="29">
        <f t="shared" si="3"/>
        <v>1</v>
      </c>
      <c r="L41" s="33"/>
      <c r="M41" s="36">
        <v>44763</v>
      </c>
      <c r="N41" s="34">
        <f t="shared" si="5"/>
        <v>252</v>
      </c>
      <c r="O41" s="37">
        <v>0</v>
      </c>
      <c r="P41" s="35">
        <v>224</v>
      </c>
      <c r="Q41" s="39">
        <v>0.56000000000000005</v>
      </c>
      <c r="R41" s="40">
        <f t="shared" si="4"/>
        <v>28</v>
      </c>
      <c r="S41" s="41"/>
    </row>
    <row r="42" spans="1:19" ht="15.6" x14ac:dyDescent="0.3">
      <c r="A42" s="33">
        <v>37</v>
      </c>
      <c r="B42" s="34">
        <f t="shared" si="6"/>
        <v>1327</v>
      </c>
      <c r="C42" s="35">
        <v>1288</v>
      </c>
      <c r="D42" s="34">
        <f t="shared" si="1"/>
        <v>1327</v>
      </c>
      <c r="E42" s="36">
        <v>44763</v>
      </c>
      <c r="F42" s="37">
        <v>1332</v>
      </c>
      <c r="G42" s="36">
        <v>44764</v>
      </c>
      <c r="H42" s="38">
        <f t="shared" si="2"/>
        <v>5</v>
      </c>
      <c r="I42" s="29">
        <f t="shared" si="3"/>
        <v>5</v>
      </c>
      <c r="L42" s="33"/>
      <c r="M42" s="36">
        <v>44764</v>
      </c>
      <c r="N42" s="34">
        <f t="shared" si="5"/>
        <v>224</v>
      </c>
      <c r="O42" s="37">
        <v>0</v>
      </c>
      <c r="P42" s="35">
        <v>224</v>
      </c>
      <c r="Q42" s="39">
        <v>0.56000000000000005</v>
      </c>
      <c r="R42" s="40">
        <f t="shared" si="4"/>
        <v>0</v>
      </c>
      <c r="S42" s="41"/>
    </row>
    <row r="43" spans="1:19" ht="15.6" x14ac:dyDescent="0.3">
      <c r="A43" s="33">
        <v>38</v>
      </c>
      <c r="B43" s="34">
        <f t="shared" si="6"/>
        <v>1332</v>
      </c>
      <c r="C43" s="35">
        <v>1293</v>
      </c>
      <c r="D43" s="34">
        <f t="shared" si="1"/>
        <v>1332</v>
      </c>
      <c r="E43" s="36">
        <v>44764</v>
      </c>
      <c r="F43" s="37">
        <v>1332</v>
      </c>
      <c r="G43" s="36">
        <v>44765</v>
      </c>
      <c r="H43" s="38">
        <f t="shared" si="2"/>
        <v>0</v>
      </c>
      <c r="I43" s="29">
        <f t="shared" si="3"/>
        <v>0</v>
      </c>
      <c r="L43" s="33"/>
      <c r="M43" s="36">
        <v>44765</v>
      </c>
      <c r="N43" s="34">
        <f t="shared" si="5"/>
        <v>224</v>
      </c>
      <c r="O43" s="37">
        <v>0</v>
      </c>
      <c r="P43" s="35">
        <v>224</v>
      </c>
      <c r="Q43" s="39">
        <v>0.56000000000000005</v>
      </c>
      <c r="R43" s="40">
        <f t="shared" si="4"/>
        <v>0</v>
      </c>
      <c r="S43" s="41"/>
    </row>
    <row r="44" spans="1:19" ht="15.6" x14ac:dyDescent="0.3">
      <c r="A44" s="33">
        <v>39</v>
      </c>
      <c r="B44" s="34">
        <f t="shared" si="6"/>
        <v>1332</v>
      </c>
      <c r="C44" s="35">
        <v>1293</v>
      </c>
      <c r="D44" s="34">
        <f t="shared" si="1"/>
        <v>1332</v>
      </c>
      <c r="E44" s="36">
        <v>44765</v>
      </c>
      <c r="F44" s="37">
        <v>1332</v>
      </c>
      <c r="G44" s="36">
        <v>44766</v>
      </c>
      <c r="H44" s="38">
        <f t="shared" si="2"/>
        <v>0</v>
      </c>
      <c r="I44" s="29">
        <f t="shared" si="3"/>
        <v>0</v>
      </c>
      <c r="L44" s="33"/>
      <c r="M44" s="36">
        <v>44766</v>
      </c>
      <c r="N44" s="34">
        <f t="shared" si="5"/>
        <v>224</v>
      </c>
      <c r="O44" s="37">
        <v>0</v>
      </c>
      <c r="P44" s="35">
        <v>215</v>
      </c>
      <c r="Q44" s="39">
        <v>0.54</v>
      </c>
      <c r="R44" s="40">
        <f t="shared" si="4"/>
        <v>9</v>
      </c>
      <c r="S44" s="41"/>
    </row>
    <row r="45" spans="1:19" ht="16.2" thickBot="1" x14ac:dyDescent="0.35">
      <c r="A45" s="44">
        <v>40</v>
      </c>
      <c r="B45" s="34">
        <f t="shared" si="6"/>
        <v>1332</v>
      </c>
      <c r="C45" s="35">
        <v>1293</v>
      </c>
      <c r="D45" s="34">
        <f t="shared" si="1"/>
        <v>1332</v>
      </c>
      <c r="E45" s="36">
        <v>44766</v>
      </c>
      <c r="F45" s="37">
        <v>1333</v>
      </c>
      <c r="G45" s="36">
        <v>44767</v>
      </c>
      <c r="H45" s="38">
        <f t="shared" si="2"/>
        <v>1</v>
      </c>
      <c r="I45" s="29">
        <f t="shared" si="3"/>
        <v>52</v>
      </c>
      <c r="L45" s="33"/>
      <c r="M45" s="36">
        <v>44767</v>
      </c>
      <c r="N45" s="34">
        <f t="shared" si="5"/>
        <v>215</v>
      </c>
      <c r="O45" s="37">
        <v>0</v>
      </c>
      <c r="P45" s="35">
        <v>215</v>
      </c>
      <c r="Q45" s="39">
        <v>0.54</v>
      </c>
      <c r="R45" s="40">
        <f t="shared" si="4"/>
        <v>0</v>
      </c>
      <c r="S45" s="41"/>
    </row>
    <row r="46" spans="1:19" ht="15.6" x14ac:dyDescent="0.3">
      <c r="A46" s="45">
        <v>41</v>
      </c>
      <c r="B46" s="34">
        <f t="shared" si="6"/>
        <v>1333</v>
      </c>
      <c r="C46" s="35">
        <v>1345</v>
      </c>
      <c r="D46" s="34">
        <f t="shared" si="1"/>
        <v>1333</v>
      </c>
      <c r="E46" s="36">
        <v>44767</v>
      </c>
      <c r="F46" s="37">
        <v>1333</v>
      </c>
      <c r="G46" s="36">
        <v>44768</v>
      </c>
      <c r="H46" s="38">
        <f t="shared" si="2"/>
        <v>0</v>
      </c>
      <c r="I46" s="29">
        <f t="shared" si="3"/>
        <v>4</v>
      </c>
      <c r="L46" s="33"/>
      <c r="M46" s="36">
        <v>44768</v>
      </c>
      <c r="N46" s="34">
        <f t="shared" si="5"/>
        <v>215</v>
      </c>
      <c r="O46" s="37">
        <v>0</v>
      </c>
      <c r="P46" s="35">
        <v>176</v>
      </c>
      <c r="Q46" s="39">
        <v>0.44</v>
      </c>
      <c r="R46" s="40">
        <f t="shared" si="4"/>
        <v>39</v>
      </c>
      <c r="S46" s="41"/>
    </row>
    <row r="47" spans="1:19" ht="15.6" x14ac:dyDescent="0.3">
      <c r="A47" s="45">
        <v>42</v>
      </c>
      <c r="B47" s="34">
        <f t="shared" si="6"/>
        <v>1333</v>
      </c>
      <c r="C47" s="35">
        <v>1349</v>
      </c>
      <c r="D47" s="34">
        <f t="shared" si="1"/>
        <v>1333</v>
      </c>
      <c r="E47" s="36">
        <v>44768</v>
      </c>
      <c r="F47" s="37">
        <v>1341</v>
      </c>
      <c r="G47" s="36">
        <v>44769</v>
      </c>
      <c r="H47" s="38">
        <f t="shared" si="2"/>
        <v>8</v>
      </c>
      <c r="I47" s="29">
        <f t="shared" si="3"/>
        <v>4</v>
      </c>
      <c r="L47" s="33"/>
      <c r="M47" s="36">
        <v>44769</v>
      </c>
      <c r="N47" s="34">
        <f t="shared" si="5"/>
        <v>176</v>
      </c>
      <c r="O47" s="37">
        <v>0</v>
      </c>
      <c r="P47" s="46">
        <f>34.4*4</f>
        <v>137.6</v>
      </c>
      <c r="Q47" s="39">
        <v>0.34</v>
      </c>
      <c r="R47" s="47">
        <f t="shared" si="4"/>
        <v>38.400000000000006</v>
      </c>
      <c r="S47" s="41"/>
    </row>
    <row r="48" spans="1:19" ht="15.6" x14ac:dyDescent="0.3">
      <c r="A48" s="45">
        <v>43</v>
      </c>
      <c r="B48" s="34">
        <f t="shared" si="6"/>
        <v>1341</v>
      </c>
      <c r="C48" s="35">
        <v>1353</v>
      </c>
      <c r="D48" s="34">
        <f t="shared" si="1"/>
        <v>1341</v>
      </c>
      <c r="E48" s="36">
        <v>44769</v>
      </c>
      <c r="F48" s="37">
        <v>1345</v>
      </c>
      <c r="G48" s="36">
        <v>44770</v>
      </c>
      <c r="H48" s="38">
        <f t="shared" si="2"/>
        <v>4</v>
      </c>
      <c r="I48" s="29">
        <f t="shared" si="3"/>
        <v>3</v>
      </c>
      <c r="L48" s="33"/>
      <c r="M48" s="36">
        <v>44770</v>
      </c>
      <c r="N48" s="34">
        <v>138</v>
      </c>
      <c r="O48" s="37">
        <v>0</v>
      </c>
      <c r="P48" s="35">
        <v>88</v>
      </c>
      <c r="Q48" s="39">
        <v>0.22</v>
      </c>
      <c r="R48" s="40">
        <f t="shared" si="4"/>
        <v>50</v>
      </c>
      <c r="S48" s="41"/>
    </row>
    <row r="49" spans="1:19" ht="15.6" x14ac:dyDescent="0.3">
      <c r="A49" s="45">
        <v>44</v>
      </c>
      <c r="B49" s="34">
        <f t="shared" si="6"/>
        <v>1345</v>
      </c>
      <c r="C49" s="35">
        <v>1356</v>
      </c>
      <c r="D49" s="34">
        <f t="shared" si="1"/>
        <v>1345</v>
      </c>
      <c r="E49" s="36">
        <v>44770</v>
      </c>
      <c r="F49" s="37">
        <v>1351</v>
      </c>
      <c r="G49" s="36">
        <v>44771</v>
      </c>
      <c r="H49" s="38">
        <f t="shared" si="2"/>
        <v>6</v>
      </c>
      <c r="I49" s="29">
        <f t="shared" si="3"/>
        <v>2</v>
      </c>
      <c r="L49" s="33"/>
      <c r="M49" s="36">
        <v>44771</v>
      </c>
      <c r="N49" s="34">
        <f t="shared" ref="N49:N129" si="7">P48</f>
        <v>88</v>
      </c>
      <c r="O49" s="37">
        <v>60</v>
      </c>
      <c r="P49" s="35">
        <f>38*4</f>
        <v>152</v>
      </c>
      <c r="Q49" s="39">
        <v>0.38</v>
      </c>
      <c r="R49" s="40">
        <f>P49-(O49+N49)</f>
        <v>4</v>
      </c>
      <c r="S49" s="41"/>
    </row>
    <row r="50" spans="1:19" ht="15.6" x14ac:dyDescent="0.3">
      <c r="A50" s="45">
        <v>45</v>
      </c>
      <c r="B50" s="34">
        <f t="shared" si="6"/>
        <v>1351</v>
      </c>
      <c r="C50" s="35">
        <v>1358</v>
      </c>
      <c r="D50" s="34">
        <f t="shared" si="1"/>
        <v>1351</v>
      </c>
      <c r="E50" s="36">
        <v>44771</v>
      </c>
      <c r="F50" s="37">
        <v>1352</v>
      </c>
      <c r="G50" s="36">
        <v>44772</v>
      </c>
      <c r="H50" s="38">
        <f t="shared" si="2"/>
        <v>1</v>
      </c>
      <c r="I50" s="29">
        <f t="shared" si="3"/>
        <v>1</v>
      </c>
      <c r="L50" s="33"/>
      <c r="M50" s="36">
        <v>44772</v>
      </c>
      <c r="N50" s="34">
        <f t="shared" si="7"/>
        <v>152</v>
      </c>
      <c r="O50" s="37">
        <v>0</v>
      </c>
      <c r="P50" s="35">
        <v>138</v>
      </c>
      <c r="Q50" s="39">
        <v>0.34</v>
      </c>
      <c r="R50" s="40">
        <f t="shared" ref="R50:R304" si="8">(N50+O50)-P50</f>
        <v>14</v>
      </c>
      <c r="S50" s="41"/>
    </row>
    <row r="51" spans="1:19" ht="15.6" x14ac:dyDescent="0.3">
      <c r="A51" s="45">
        <v>46</v>
      </c>
      <c r="B51" s="34">
        <f t="shared" si="6"/>
        <v>1352</v>
      </c>
      <c r="C51" s="35">
        <v>1359</v>
      </c>
      <c r="D51" s="34">
        <f t="shared" si="1"/>
        <v>1352</v>
      </c>
      <c r="E51" s="36">
        <v>44772</v>
      </c>
      <c r="F51" s="37">
        <v>1357</v>
      </c>
      <c r="G51" s="36">
        <v>44773</v>
      </c>
      <c r="H51" s="38">
        <f t="shared" si="2"/>
        <v>5</v>
      </c>
      <c r="I51" s="29">
        <f t="shared" si="3"/>
        <v>3</v>
      </c>
      <c r="L51" s="33"/>
      <c r="M51" s="36">
        <v>44773</v>
      </c>
      <c r="N51" s="34">
        <f t="shared" si="7"/>
        <v>138</v>
      </c>
      <c r="O51" s="37">
        <v>0</v>
      </c>
      <c r="P51" s="35">
        <v>128</v>
      </c>
      <c r="Q51" s="39">
        <v>0.32</v>
      </c>
      <c r="R51" s="40">
        <f t="shared" si="8"/>
        <v>10</v>
      </c>
      <c r="S51" s="41"/>
    </row>
    <row r="52" spans="1:19" ht="15.6" x14ac:dyDescent="0.3">
      <c r="A52" s="45">
        <v>47</v>
      </c>
      <c r="B52" s="34">
        <f t="shared" si="6"/>
        <v>1357</v>
      </c>
      <c r="C52" s="35">
        <v>1362</v>
      </c>
      <c r="D52" s="34">
        <f t="shared" si="1"/>
        <v>1357</v>
      </c>
      <c r="E52" s="36">
        <v>44773</v>
      </c>
      <c r="F52" s="37">
        <v>1358</v>
      </c>
      <c r="G52" s="36">
        <v>44774</v>
      </c>
      <c r="H52" s="38">
        <f t="shared" si="2"/>
        <v>1</v>
      </c>
      <c r="I52" s="29">
        <f t="shared" si="3"/>
        <v>2</v>
      </c>
      <c r="L52" s="33"/>
      <c r="M52" s="36">
        <v>44774</v>
      </c>
      <c r="N52" s="34">
        <f t="shared" si="7"/>
        <v>128</v>
      </c>
      <c r="O52" s="37">
        <v>0</v>
      </c>
      <c r="P52" s="35">
        <v>128</v>
      </c>
      <c r="Q52" s="39">
        <v>0.32</v>
      </c>
      <c r="R52" s="40">
        <f t="shared" si="8"/>
        <v>0</v>
      </c>
      <c r="S52" s="41"/>
    </row>
    <row r="53" spans="1:19" ht="15.6" x14ac:dyDescent="0.3">
      <c r="A53" s="45">
        <v>48</v>
      </c>
      <c r="B53" s="34">
        <f t="shared" si="6"/>
        <v>1358</v>
      </c>
      <c r="C53" s="35">
        <v>1364</v>
      </c>
      <c r="D53" s="34">
        <f t="shared" si="1"/>
        <v>1358</v>
      </c>
      <c r="E53" s="36">
        <v>44774</v>
      </c>
      <c r="F53" s="37">
        <v>1358</v>
      </c>
      <c r="G53" s="36">
        <v>44775</v>
      </c>
      <c r="H53" s="38">
        <f t="shared" si="2"/>
        <v>0</v>
      </c>
      <c r="I53" s="29">
        <f t="shared" si="3"/>
        <v>1</v>
      </c>
      <c r="L53" s="33"/>
      <c r="M53" s="36">
        <v>44775</v>
      </c>
      <c r="N53" s="34">
        <f t="shared" si="7"/>
        <v>128</v>
      </c>
      <c r="O53" s="37">
        <v>0</v>
      </c>
      <c r="P53" s="35">
        <v>128</v>
      </c>
      <c r="Q53" s="39">
        <v>0.32</v>
      </c>
      <c r="R53" s="40">
        <f t="shared" si="8"/>
        <v>0</v>
      </c>
      <c r="S53" s="41"/>
    </row>
    <row r="54" spans="1:19" ht="15.6" x14ac:dyDescent="0.3">
      <c r="A54" s="45">
        <v>49</v>
      </c>
      <c r="B54" s="34">
        <f t="shared" si="6"/>
        <v>1358</v>
      </c>
      <c r="C54" s="35">
        <v>1365</v>
      </c>
      <c r="D54" s="34">
        <f t="shared" si="1"/>
        <v>1358</v>
      </c>
      <c r="E54" s="36">
        <v>44775</v>
      </c>
      <c r="F54" s="37">
        <v>1358</v>
      </c>
      <c r="G54" s="36">
        <v>44776</v>
      </c>
      <c r="H54" s="38">
        <f t="shared" si="2"/>
        <v>0</v>
      </c>
      <c r="I54" s="29">
        <f t="shared" si="3"/>
        <v>1</v>
      </c>
      <c r="L54" s="33"/>
      <c r="M54" s="36">
        <v>44776</v>
      </c>
      <c r="N54" s="34">
        <f t="shared" si="7"/>
        <v>128</v>
      </c>
      <c r="O54" s="37">
        <v>0</v>
      </c>
      <c r="P54" s="35">
        <v>128</v>
      </c>
      <c r="Q54" s="39">
        <v>0.32</v>
      </c>
      <c r="R54" s="40">
        <f t="shared" si="8"/>
        <v>0</v>
      </c>
      <c r="S54" s="41"/>
    </row>
    <row r="55" spans="1:19" ht="15.6" x14ac:dyDescent="0.3">
      <c r="A55" s="45">
        <v>50</v>
      </c>
      <c r="B55" s="34">
        <f t="shared" si="6"/>
        <v>1358</v>
      </c>
      <c r="C55" s="35">
        <v>1366</v>
      </c>
      <c r="D55" s="34">
        <f t="shared" si="1"/>
        <v>1358</v>
      </c>
      <c r="E55" s="36">
        <v>44776</v>
      </c>
      <c r="F55" s="37">
        <v>1358</v>
      </c>
      <c r="G55" s="36">
        <v>44777</v>
      </c>
      <c r="H55" s="38">
        <f t="shared" si="2"/>
        <v>0</v>
      </c>
      <c r="I55" s="29">
        <f t="shared" si="3"/>
        <v>2</v>
      </c>
      <c r="L55" s="33"/>
      <c r="M55" s="36">
        <v>44777</v>
      </c>
      <c r="N55" s="34">
        <f t="shared" si="7"/>
        <v>128</v>
      </c>
      <c r="O55" s="37">
        <v>0</v>
      </c>
      <c r="P55" s="35">
        <f>25*4</f>
        <v>100</v>
      </c>
      <c r="Q55" s="39">
        <v>0.25</v>
      </c>
      <c r="R55" s="40">
        <f t="shared" si="8"/>
        <v>28</v>
      </c>
      <c r="S55" s="41"/>
    </row>
    <row r="56" spans="1:19" ht="15.6" x14ac:dyDescent="0.3">
      <c r="A56" s="45">
        <v>51</v>
      </c>
      <c r="B56" s="34">
        <f t="shared" si="6"/>
        <v>1358</v>
      </c>
      <c r="C56" s="35">
        <v>1368</v>
      </c>
      <c r="D56" s="34">
        <f t="shared" si="1"/>
        <v>1358</v>
      </c>
      <c r="E56" s="36">
        <v>44777</v>
      </c>
      <c r="F56" s="37">
        <v>1360</v>
      </c>
      <c r="G56" s="36">
        <v>44778</v>
      </c>
      <c r="H56" s="38">
        <f t="shared" si="2"/>
        <v>2</v>
      </c>
      <c r="I56" s="29">
        <f t="shared" si="3"/>
        <v>3</v>
      </c>
      <c r="L56" s="33"/>
      <c r="M56" s="36">
        <v>44778</v>
      </c>
      <c r="N56" s="34">
        <f t="shared" si="7"/>
        <v>100</v>
      </c>
      <c r="O56" s="37">
        <v>0</v>
      </c>
      <c r="P56" s="35">
        <f t="shared" ref="P56:P58" si="9">12.5*4</f>
        <v>50</v>
      </c>
      <c r="Q56" s="39">
        <v>0.13</v>
      </c>
      <c r="R56" s="40">
        <f t="shared" si="8"/>
        <v>50</v>
      </c>
      <c r="S56" s="41"/>
    </row>
    <row r="57" spans="1:19" ht="15.6" x14ac:dyDescent="0.3">
      <c r="A57" s="45">
        <v>52</v>
      </c>
      <c r="B57" s="34">
        <f t="shared" si="6"/>
        <v>1360</v>
      </c>
      <c r="C57" s="35">
        <v>1371</v>
      </c>
      <c r="D57" s="34">
        <f t="shared" si="1"/>
        <v>1360</v>
      </c>
      <c r="E57" s="36">
        <v>44778</v>
      </c>
      <c r="F57" s="37">
        <v>1366</v>
      </c>
      <c r="G57" s="36">
        <v>44779</v>
      </c>
      <c r="H57" s="38">
        <f t="shared" si="2"/>
        <v>6</v>
      </c>
      <c r="I57" s="29">
        <f t="shared" si="3"/>
        <v>2</v>
      </c>
      <c r="L57" s="33"/>
      <c r="M57" s="36">
        <v>44779</v>
      </c>
      <c r="N57" s="34">
        <f t="shared" si="7"/>
        <v>50</v>
      </c>
      <c r="O57" s="37">
        <v>0</v>
      </c>
      <c r="P57" s="35">
        <f t="shared" si="9"/>
        <v>50</v>
      </c>
      <c r="Q57" s="39">
        <v>0.13</v>
      </c>
      <c r="R57" s="40">
        <f t="shared" si="8"/>
        <v>0</v>
      </c>
      <c r="S57" s="41"/>
    </row>
    <row r="58" spans="1:19" ht="15.6" x14ac:dyDescent="0.3">
      <c r="A58" s="45">
        <v>53</v>
      </c>
      <c r="B58" s="34">
        <f t="shared" si="6"/>
        <v>1366</v>
      </c>
      <c r="C58" s="35">
        <v>1373</v>
      </c>
      <c r="D58" s="34">
        <f t="shared" si="1"/>
        <v>1366</v>
      </c>
      <c r="E58" s="36">
        <v>44779</v>
      </c>
      <c r="F58" s="37">
        <v>1366</v>
      </c>
      <c r="G58" s="36">
        <v>44780</v>
      </c>
      <c r="H58" s="38">
        <f t="shared" si="2"/>
        <v>0</v>
      </c>
      <c r="I58" s="29">
        <f t="shared" si="3"/>
        <v>1</v>
      </c>
      <c r="L58" s="33"/>
      <c r="M58" s="36">
        <v>44780</v>
      </c>
      <c r="N58" s="34">
        <f t="shared" si="7"/>
        <v>50</v>
      </c>
      <c r="O58" s="37">
        <v>0</v>
      </c>
      <c r="P58" s="35">
        <f t="shared" si="9"/>
        <v>50</v>
      </c>
      <c r="Q58" s="39">
        <v>0.13</v>
      </c>
      <c r="R58" s="40">
        <f t="shared" si="8"/>
        <v>0</v>
      </c>
      <c r="S58" s="41"/>
    </row>
    <row r="59" spans="1:19" ht="15.6" x14ac:dyDescent="0.3">
      <c r="A59" s="45">
        <v>54</v>
      </c>
      <c r="B59" s="34">
        <f t="shared" si="6"/>
        <v>1366</v>
      </c>
      <c r="C59" s="35">
        <v>1374</v>
      </c>
      <c r="D59" s="34">
        <f t="shared" si="1"/>
        <v>1366</v>
      </c>
      <c r="E59" s="36">
        <v>44780</v>
      </c>
      <c r="F59" s="37">
        <v>1366</v>
      </c>
      <c r="G59" s="36">
        <v>44781</v>
      </c>
      <c r="H59" s="38">
        <f t="shared" si="2"/>
        <v>0</v>
      </c>
      <c r="I59" s="29">
        <f t="shared" si="3"/>
        <v>1</v>
      </c>
      <c r="L59" s="33"/>
      <c r="M59" s="36">
        <v>44781</v>
      </c>
      <c r="N59" s="34">
        <f t="shared" si="7"/>
        <v>50</v>
      </c>
      <c r="O59" s="37">
        <v>312</v>
      </c>
      <c r="P59" s="35">
        <f>88*4</f>
        <v>352</v>
      </c>
      <c r="Q59" s="39">
        <v>0.88</v>
      </c>
      <c r="R59" s="40">
        <f t="shared" si="8"/>
        <v>10</v>
      </c>
      <c r="S59" s="41"/>
    </row>
    <row r="60" spans="1:19" ht="15.6" x14ac:dyDescent="0.3">
      <c r="A60" s="45">
        <v>55</v>
      </c>
      <c r="B60" s="34">
        <f t="shared" si="6"/>
        <v>1366</v>
      </c>
      <c r="C60" s="35">
        <v>1375</v>
      </c>
      <c r="D60" s="34">
        <f t="shared" si="1"/>
        <v>1366</v>
      </c>
      <c r="E60" s="36">
        <v>44781</v>
      </c>
      <c r="F60" s="37">
        <v>1376</v>
      </c>
      <c r="G60" s="36">
        <v>44782</v>
      </c>
      <c r="H60" s="38">
        <f t="shared" si="2"/>
        <v>10</v>
      </c>
      <c r="I60" s="29">
        <f t="shared" si="3"/>
        <v>1</v>
      </c>
      <c r="L60" s="33"/>
      <c r="M60" s="36">
        <v>44782</v>
      </c>
      <c r="N60" s="34">
        <f t="shared" si="7"/>
        <v>352</v>
      </c>
      <c r="O60" s="37">
        <v>0</v>
      </c>
      <c r="P60" s="35">
        <f t="shared" ref="P60:P61" si="10">75*4</f>
        <v>300</v>
      </c>
      <c r="Q60" s="39">
        <v>0.75</v>
      </c>
      <c r="R60" s="40">
        <f t="shared" si="8"/>
        <v>52</v>
      </c>
      <c r="S60" s="41"/>
    </row>
    <row r="61" spans="1:19" ht="15.6" x14ac:dyDescent="0.3">
      <c r="A61" s="45">
        <v>56</v>
      </c>
      <c r="B61" s="34">
        <f t="shared" si="6"/>
        <v>1376</v>
      </c>
      <c r="C61" s="35">
        <v>1376</v>
      </c>
      <c r="D61" s="34">
        <f t="shared" si="1"/>
        <v>1376</v>
      </c>
      <c r="E61" s="36">
        <v>44782</v>
      </c>
      <c r="F61" s="37">
        <v>1377</v>
      </c>
      <c r="G61" s="36">
        <v>44783</v>
      </c>
      <c r="H61" s="38">
        <f t="shared" si="2"/>
        <v>1</v>
      </c>
      <c r="I61" s="29">
        <f t="shared" si="3"/>
        <v>6</v>
      </c>
      <c r="L61" s="33"/>
      <c r="M61" s="36">
        <v>44783</v>
      </c>
      <c r="N61" s="34">
        <f t="shared" si="7"/>
        <v>300</v>
      </c>
      <c r="O61" s="37">
        <v>0</v>
      </c>
      <c r="P61" s="35">
        <f t="shared" si="10"/>
        <v>300</v>
      </c>
      <c r="Q61" s="39">
        <v>0.75</v>
      </c>
      <c r="R61" s="40">
        <f t="shared" si="8"/>
        <v>0</v>
      </c>
      <c r="S61" s="41"/>
    </row>
    <row r="62" spans="1:19" ht="15.6" x14ac:dyDescent="0.3">
      <c r="A62" s="45">
        <v>57</v>
      </c>
      <c r="B62" s="34">
        <f t="shared" si="6"/>
        <v>1377</v>
      </c>
      <c r="C62" s="35">
        <v>1382</v>
      </c>
      <c r="D62" s="34">
        <f t="shared" si="1"/>
        <v>1377</v>
      </c>
      <c r="E62" s="36">
        <v>44783</v>
      </c>
      <c r="F62" s="37">
        <v>1379</v>
      </c>
      <c r="G62" s="36">
        <v>44784</v>
      </c>
      <c r="H62" s="38">
        <f t="shared" si="2"/>
        <v>2</v>
      </c>
      <c r="I62" s="29">
        <f t="shared" si="3"/>
        <v>1</v>
      </c>
      <c r="L62" s="33"/>
      <c r="M62" s="36">
        <v>44784</v>
      </c>
      <c r="N62" s="34">
        <f t="shared" si="7"/>
        <v>300</v>
      </c>
      <c r="O62" s="37">
        <v>0</v>
      </c>
      <c r="P62" s="35">
        <v>288</v>
      </c>
      <c r="Q62" s="39">
        <v>0.72</v>
      </c>
      <c r="R62" s="40">
        <f t="shared" si="8"/>
        <v>12</v>
      </c>
      <c r="S62" s="41"/>
    </row>
    <row r="63" spans="1:19" ht="15.6" x14ac:dyDescent="0.3">
      <c r="A63" s="45">
        <v>58</v>
      </c>
      <c r="B63" s="34">
        <f t="shared" si="6"/>
        <v>1379</v>
      </c>
      <c r="C63" s="35">
        <v>1383</v>
      </c>
      <c r="D63" s="34">
        <f t="shared" si="1"/>
        <v>1379</v>
      </c>
      <c r="E63" s="36">
        <v>44784</v>
      </c>
      <c r="F63" s="37">
        <v>1380</v>
      </c>
      <c r="G63" s="36">
        <v>44785</v>
      </c>
      <c r="H63" s="38">
        <f t="shared" si="2"/>
        <v>1</v>
      </c>
      <c r="I63" s="29">
        <f t="shared" si="3"/>
        <v>4</v>
      </c>
      <c r="L63" s="33"/>
      <c r="M63" s="36">
        <v>44785</v>
      </c>
      <c r="N63" s="34">
        <f t="shared" si="7"/>
        <v>288</v>
      </c>
      <c r="O63" s="37">
        <v>0</v>
      </c>
      <c r="P63" s="35">
        <v>288</v>
      </c>
      <c r="Q63" s="39">
        <v>0.72</v>
      </c>
      <c r="R63" s="40">
        <f t="shared" si="8"/>
        <v>0</v>
      </c>
      <c r="S63" s="41"/>
    </row>
    <row r="64" spans="1:19" ht="15.6" x14ac:dyDescent="0.3">
      <c r="A64" s="45">
        <v>59</v>
      </c>
      <c r="B64" s="34">
        <f t="shared" si="6"/>
        <v>1380</v>
      </c>
      <c r="C64" s="35">
        <v>1387</v>
      </c>
      <c r="D64" s="34">
        <f t="shared" si="1"/>
        <v>1380</v>
      </c>
      <c r="E64" s="36">
        <v>44785</v>
      </c>
      <c r="F64" s="37">
        <v>1381</v>
      </c>
      <c r="G64" s="36">
        <v>44786</v>
      </c>
      <c r="H64" s="38">
        <f t="shared" si="2"/>
        <v>1</v>
      </c>
      <c r="I64" s="29">
        <f t="shared" si="3"/>
        <v>5</v>
      </c>
      <c r="L64" s="33"/>
      <c r="M64" s="36">
        <v>44786</v>
      </c>
      <c r="N64" s="34">
        <f t="shared" si="7"/>
        <v>288</v>
      </c>
      <c r="O64" s="37">
        <v>0</v>
      </c>
      <c r="P64" s="35">
        <f>50*4</f>
        <v>200</v>
      </c>
      <c r="Q64" s="39">
        <v>0.5</v>
      </c>
      <c r="R64" s="40">
        <f t="shared" si="8"/>
        <v>88</v>
      </c>
      <c r="S64" s="41"/>
    </row>
    <row r="65" spans="1:19" ht="15.6" x14ac:dyDescent="0.3">
      <c r="A65" s="45">
        <v>60</v>
      </c>
      <c r="B65" s="34">
        <f t="shared" si="6"/>
        <v>1381</v>
      </c>
      <c r="C65" s="35">
        <v>1392</v>
      </c>
      <c r="D65" s="34">
        <f t="shared" si="1"/>
        <v>1381</v>
      </c>
      <c r="E65" s="36">
        <v>44786</v>
      </c>
      <c r="F65" s="37">
        <v>1398</v>
      </c>
      <c r="G65" s="36">
        <v>44787</v>
      </c>
      <c r="H65" s="38">
        <f t="shared" si="2"/>
        <v>17</v>
      </c>
      <c r="I65" s="29">
        <f t="shared" si="3"/>
        <v>3</v>
      </c>
      <c r="L65" s="33"/>
      <c r="M65" s="36">
        <v>44787</v>
      </c>
      <c r="N65" s="34">
        <f t="shared" si="7"/>
        <v>200</v>
      </c>
      <c r="O65" s="37">
        <v>0</v>
      </c>
      <c r="P65" s="35">
        <f>41*4</f>
        <v>164</v>
      </c>
      <c r="Q65" s="39">
        <v>0.41</v>
      </c>
      <c r="R65" s="40">
        <f t="shared" si="8"/>
        <v>36</v>
      </c>
      <c r="S65" s="41"/>
    </row>
    <row r="66" spans="1:19" ht="15.6" x14ac:dyDescent="0.3">
      <c r="A66" s="45">
        <v>61</v>
      </c>
      <c r="B66" s="34">
        <f t="shared" si="6"/>
        <v>1398</v>
      </c>
      <c r="C66" s="35">
        <v>1395</v>
      </c>
      <c r="D66" s="34">
        <f t="shared" si="1"/>
        <v>1398</v>
      </c>
      <c r="E66" s="36">
        <v>44787</v>
      </c>
      <c r="F66" s="37">
        <v>1405</v>
      </c>
      <c r="G66" s="36">
        <v>44788</v>
      </c>
      <c r="H66" s="38">
        <f t="shared" si="2"/>
        <v>7</v>
      </c>
      <c r="I66" s="29">
        <f t="shared" si="3"/>
        <v>1</v>
      </c>
      <c r="L66" s="33"/>
      <c r="M66" s="36">
        <v>44788</v>
      </c>
      <c r="N66" s="34">
        <f t="shared" si="7"/>
        <v>164</v>
      </c>
      <c r="O66" s="37">
        <v>0</v>
      </c>
      <c r="P66" s="35">
        <v>68</v>
      </c>
      <c r="Q66" s="39">
        <v>0.17</v>
      </c>
      <c r="R66" s="40">
        <f t="shared" si="8"/>
        <v>96</v>
      </c>
      <c r="S66" s="41"/>
    </row>
    <row r="67" spans="1:19" ht="15.6" x14ac:dyDescent="0.3">
      <c r="A67" s="45">
        <v>62</v>
      </c>
      <c r="B67" s="34">
        <f t="shared" si="6"/>
        <v>1405</v>
      </c>
      <c r="C67" s="35">
        <v>1396</v>
      </c>
      <c r="D67" s="34">
        <f t="shared" si="1"/>
        <v>1405</v>
      </c>
      <c r="E67" s="36">
        <v>44788</v>
      </c>
      <c r="F67" s="37">
        <v>1417</v>
      </c>
      <c r="G67" s="36">
        <v>44789</v>
      </c>
      <c r="H67" s="38">
        <f t="shared" si="2"/>
        <v>12</v>
      </c>
      <c r="I67" s="29">
        <f t="shared" si="3"/>
        <v>1</v>
      </c>
      <c r="L67" s="33"/>
      <c r="M67" s="36">
        <v>44789</v>
      </c>
      <c r="N67" s="34">
        <f t="shared" si="7"/>
        <v>68</v>
      </c>
      <c r="O67" s="37">
        <v>315</v>
      </c>
      <c r="P67" s="35">
        <f>88*4</f>
        <v>352</v>
      </c>
      <c r="Q67" s="39">
        <v>0.88</v>
      </c>
      <c r="R67" s="40">
        <f t="shared" si="8"/>
        <v>31</v>
      </c>
      <c r="S67" s="41"/>
    </row>
    <row r="68" spans="1:19" ht="15.6" x14ac:dyDescent="0.3">
      <c r="A68" s="45">
        <v>63</v>
      </c>
      <c r="B68" s="34">
        <f t="shared" si="6"/>
        <v>1417</v>
      </c>
      <c r="C68" s="35">
        <v>1397</v>
      </c>
      <c r="D68" s="34">
        <f t="shared" si="1"/>
        <v>1417</v>
      </c>
      <c r="E68" s="36">
        <v>44789</v>
      </c>
      <c r="F68" s="37">
        <v>1420</v>
      </c>
      <c r="G68" s="36">
        <v>44790</v>
      </c>
      <c r="H68" s="38">
        <f t="shared" si="2"/>
        <v>3</v>
      </c>
      <c r="I68" s="29">
        <f t="shared" si="3"/>
        <v>7</v>
      </c>
      <c r="L68" s="33"/>
      <c r="M68" s="36">
        <v>44790</v>
      </c>
      <c r="N68" s="34">
        <f t="shared" si="7"/>
        <v>352</v>
      </c>
      <c r="O68" s="37">
        <v>0</v>
      </c>
      <c r="P68" s="35">
        <f>75*4</f>
        <v>300</v>
      </c>
      <c r="Q68" s="39">
        <v>0.75</v>
      </c>
      <c r="R68" s="40">
        <f t="shared" si="8"/>
        <v>52</v>
      </c>
      <c r="S68" s="41"/>
    </row>
    <row r="69" spans="1:19" ht="15.6" x14ac:dyDescent="0.3">
      <c r="A69" s="45">
        <v>64</v>
      </c>
      <c r="B69" s="34">
        <f t="shared" si="6"/>
        <v>1420</v>
      </c>
      <c r="C69" s="35">
        <v>1404</v>
      </c>
      <c r="D69" s="34">
        <f t="shared" si="1"/>
        <v>1420</v>
      </c>
      <c r="E69" s="36">
        <v>44790</v>
      </c>
      <c r="F69" s="37">
        <v>1431</v>
      </c>
      <c r="G69" s="36">
        <v>44791</v>
      </c>
      <c r="H69" s="38">
        <f t="shared" si="2"/>
        <v>11</v>
      </c>
      <c r="I69" s="29">
        <f t="shared" si="3"/>
        <v>1</v>
      </c>
      <c r="L69" s="33"/>
      <c r="M69" s="36">
        <v>44791</v>
      </c>
      <c r="N69" s="34">
        <f t="shared" si="7"/>
        <v>300</v>
      </c>
      <c r="O69" s="37">
        <v>0</v>
      </c>
      <c r="P69" s="35">
        <v>300</v>
      </c>
      <c r="Q69" s="39">
        <v>0.75</v>
      </c>
      <c r="R69" s="40">
        <f t="shared" si="8"/>
        <v>0</v>
      </c>
      <c r="S69" s="41"/>
    </row>
    <row r="70" spans="1:19" ht="15.6" x14ac:dyDescent="0.3">
      <c r="A70" s="45">
        <v>65</v>
      </c>
      <c r="B70" s="34">
        <f t="shared" si="6"/>
        <v>1431</v>
      </c>
      <c r="C70" s="35">
        <v>1405</v>
      </c>
      <c r="D70" s="34">
        <f t="shared" si="1"/>
        <v>1431</v>
      </c>
      <c r="E70" s="36">
        <v>44791</v>
      </c>
      <c r="F70" s="37">
        <v>1432</v>
      </c>
      <c r="G70" s="36">
        <v>44792</v>
      </c>
      <c r="H70" s="38">
        <f t="shared" si="2"/>
        <v>1</v>
      </c>
      <c r="I70" s="29">
        <f t="shared" si="3"/>
        <v>5</v>
      </c>
      <c r="L70" s="33"/>
      <c r="M70" s="36">
        <v>44792</v>
      </c>
      <c r="N70" s="34">
        <f t="shared" si="7"/>
        <v>300</v>
      </c>
      <c r="O70" s="37">
        <v>0</v>
      </c>
      <c r="P70" s="35">
        <v>300</v>
      </c>
      <c r="Q70" s="39">
        <v>0.75</v>
      </c>
      <c r="R70" s="40">
        <f t="shared" si="8"/>
        <v>0</v>
      </c>
      <c r="S70" s="41"/>
    </row>
    <row r="71" spans="1:19" ht="15.6" x14ac:dyDescent="0.3">
      <c r="A71" s="45">
        <v>66</v>
      </c>
      <c r="B71" s="34">
        <f t="shared" si="6"/>
        <v>1432</v>
      </c>
      <c r="C71" s="35">
        <v>1410</v>
      </c>
      <c r="D71" s="34">
        <f t="shared" si="1"/>
        <v>1432</v>
      </c>
      <c r="E71" s="36">
        <v>44792</v>
      </c>
      <c r="F71" s="37">
        <v>1432</v>
      </c>
      <c r="G71" s="36">
        <v>44793</v>
      </c>
      <c r="H71" s="38">
        <f t="shared" si="2"/>
        <v>0</v>
      </c>
      <c r="I71" s="29">
        <f t="shared" si="3"/>
        <v>2</v>
      </c>
      <c r="L71" s="33"/>
      <c r="M71" s="36">
        <v>44793</v>
      </c>
      <c r="N71" s="34">
        <f t="shared" si="7"/>
        <v>300</v>
      </c>
      <c r="O71" s="37">
        <v>0</v>
      </c>
      <c r="P71" s="35">
        <v>288</v>
      </c>
      <c r="Q71" s="39">
        <v>0.72</v>
      </c>
      <c r="R71" s="40">
        <f t="shared" si="8"/>
        <v>12</v>
      </c>
      <c r="S71" s="41"/>
    </row>
    <row r="72" spans="1:19" ht="15.6" x14ac:dyDescent="0.3">
      <c r="A72" s="45">
        <v>67</v>
      </c>
      <c r="B72" s="34">
        <f t="shared" si="6"/>
        <v>1432</v>
      </c>
      <c r="C72" s="35">
        <v>1412</v>
      </c>
      <c r="D72" s="34">
        <f t="shared" si="1"/>
        <v>1432</v>
      </c>
      <c r="E72" s="36">
        <v>44793</v>
      </c>
      <c r="F72" s="37">
        <v>1435</v>
      </c>
      <c r="G72" s="36">
        <v>44794</v>
      </c>
      <c r="H72" s="38">
        <f t="shared" si="2"/>
        <v>3</v>
      </c>
      <c r="I72" s="29">
        <f t="shared" si="3"/>
        <v>3</v>
      </c>
      <c r="L72" s="33"/>
      <c r="M72" s="36">
        <v>44794</v>
      </c>
      <c r="N72" s="34">
        <f t="shared" si="7"/>
        <v>288</v>
      </c>
      <c r="O72" s="37">
        <v>0</v>
      </c>
      <c r="P72" s="35">
        <f>63*4</f>
        <v>252</v>
      </c>
      <c r="Q72" s="39">
        <v>0.63</v>
      </c>
      <c r="R72" s="40">
        <f t="shared" si="8"/>
        <v>36</v>
      </c>
      <c r="S72" s="41"/>
    </row>
    <row r="73" spans="1:19" ht="15.6" x14ac:dyDescent="0.3">
      <c r="A73" s="45">
        <v>68</v>
      </c>
      <c r="B73" s="34">
        <f t="shared" si="6"/>
        <v>1435</v>
      </c>
      <c r="C73" s="35">
        <v>1415</v>
      </c>
      <c r="D73" s="34">
        <f t="shared" si="1"/>
        <v>1435</v>
      </c>
      <c r="E73" s="36">
        <v>44794</v>
      </c>
      <c r="F73" s="37">
        <v>1441</v>
      </c>
      <c r="G73" s="36">
        <v>44795</v>
      </c>
      <c r="H73" s="38">
        <f t="shared" si="2"/>
        <v>6</v>
      </c>
      <c r="I73" s="29">
        <f t="shared" si="3"/>
        <v>4</v>
      </c>
      <c r="L73" s="33"/>
      <c r="M73" s="36">
        <v>44795</v>
      </c>
      <c r="N73" s="34">
        <f t="shared" si="7"/>
        <v>252</v>
      </c>
      <c r="O73" s="37">
        <v>0</v>
      </c>
      <c r="P73" s="35">
        <v>240</v>
      </c>
      <c r="Q73" s="39">
        <v>0.6</v>
      </c>
      <c r="R73" s="40">
        <f t="shared" si="8"/>
        <v>12</v>
      </c>
      <c r="S73" s="41"/>
    </row>
    <row r="74" spans="1:19" ht="15.6" x14ac:dyDescent="0.3">
      <c r="A74" s="45">
        <v>69</v>
      </c>
      <c r="B74" s="34">
        <f t="shared" si="6"/>
        <v>1441</v>
      </c>
      <c r="C74" s="35">
        <v>1419</v>
      </c>
      <c r="D74" s="34">
        <f t="shared" si="1"/>
        <v>1441</v>
      </c>
      <c r="E74" s="36">
        <v>44795</v>
      </c>
      <c r="F74" s="37">
        <v>1444</v>
      </c>
      <c r="G74" s="36">
        <v>44796</v>
      </c>
      <c r="H74" s="38">
        <f t="shared" si="2"/>
        <v>3</v>
      </c>
      <c r="I74" s="29">
        <f t="shared" si="3"/>
        <v>0</v>
      </c>
      <c r="L74" s="33"/>
      <c r="M74" s="36">
        <v>44796</v>
      </c>
      <c r="N74" s="34">
        <f t="shared" si="7"/>
        <v>240</v>
      </c>
      <c r="O74" s="37">
        <v>0</v>
      </c>
      <c r="P74" s="35">
        <v>240</v>
      </c>
      <c r="Q74" s="39">
        <v>0.6</v>
      </c>
      <c r="R74" s="40">
        <f t="shared" si="8"/>
        <v>0</v>
      </c>
      <c r="S74" s="41"/>
    </row>
    <row r="75" spans="1:19" ht="15.6" x14ac:dyDescent="0.3">
      <c r="A75" s="45">
        <v>70</v>
      </c>
      <c r="B75" s="34">
        <f t="shared" si="6"/>
        <v>1444</v>
      </c>
      <c r="C75" s="35">
        <v>1419</v>
      </c>
      <c r="D75" s="34">
        <f t="shared" si="1"/>
        <v>1444</v>
      </c>
      <c r="E75" s="36">
        <v>44796</v>
      </c>
      <c r="F75" s="37">
        <v>1444</v>
      </c>
      <c r="G75" s="36">
        <v>44797</v>
      </c>
      <c r="H75" s="38">
        <f t="shared" si="2"/>
        <v>0</v>
      </c>
      <c r="I75" s="29">
        <f t="shared" si="3"/>
        <v>2</v>
      </c>
      <c r="L75" s="33"/>
      <c r="M75" s="36">
        <v>44797</v>
      </c>
      <c r="N75" s="34">
        <f t="shared" si="7"/>
        <v>240</v>
      </c>
      <c r="O75" s="37">
        <v>0</v>
      </c>
      <c r="P75" s="35">
        <v>240</v>
      </c>
      <c r="Q75" s="39">
        <v>0.6</v>
      </c>
      <c r="R75" s="40">
        <f t="shared" si="8"/>
        <v>0</v>
      </c>
      <c r="S75" s="41"/>
    </row>
    <row r="76" spans="1:19" ht="15.6" x14ac:dyDescent="0.3">
      <c r="A76" s="45">
        <v>71</v>
      </c>
      <c r="B76" s="34">
        <f t="shared" si="6"/>
        <v>1444</v>
      </c>
      <c r="C76" s="35">
        <v>1421</v>
      </c>
      <c r="D76" s="34">
        <f t="shared" si="1"/>
        <v>1444</v>
      </c>
      <c r="E76" s="36">
        <v>44797</v>
      </c>
      <c r="F76" s="37">
        <v>1444</v>
      </c>
      <c r="G76" s="36">
        <v>44798</v>
      </c>
      <c r="H76" s="38">
        <f t="shared" si="2"/>
        <v>0</v>
      </c>
      <c r="I76" s="29">
        <f t="shared" si="3"/>
        <v>0</v>
      </c>
      <c r="L76" s="33"/>
      <c r="M76" s="36">
        <v>44798</v>
      </c>
      <c r="N76" s="34">
        <f t="shared" si="7"/>
        <v>240</v>
      </c>
      <c r="O76" s="37">
        <v>0</v>
      </c>
      <c r="P76" s="35">
        <v>200</v>
      </c>
      <c r="Q76" s="39">
        <v>0.5</v>
      </c>
      <c r="R76" s="40">
        <f t="shared" si="8"/>
        <v>40</v>
      </c>
      <c r="S76" s="41"/>
    </row>
    <row r="77" spans="1:19" ht="15.6" x14ac:dyDescent="0.3">
      <c r="A77" s="45">
        <v>72</v>
      </c>
      <c r="B77" s="34">
        <f t="shared" si="6"/>
        <v>1444</v>
      </c>
      <c r="C77" s="35">
        <v>1421</v>
      </c>
      <c r="D77" s="34">
        <f t="shared" si="1"/>
        <v>1444</v>
      </c>
      <c r="E77" s="36">
        <v>44798</v>
      </c>
      <c r="F77" s="37">
        <v>1448</v>
      </c>
      <c r="G77" s="36">
        <v>44799</v>
      </c>
      <c r="H77" s="38">
        <f t="shared" si="2"/>
        <v>4</v>
      </c>
      <c r="I77" s="29">
        <f t="shared" si="3"/>
        <v>18</v>
      </c>
      <c r="L77" s="33"/>
      <c r="M77" s="36">
        <v>44799</v>
      </c>
      <c r="N77" s="34">
        <f t="shared" si="7"/>
        <v>200</v>
      </c>
      <c r="O77" s="37">
        <v>0</v>
      </c>
      <c r="P77" s="35">
        <v>200</v>
      </c>
      <c r="Q77" s="39">
        <v>0.5</v>
      </c>
      <c r="R77" s="40">
        <f t="shared" si="8"/>
        <v>0</v>
      </c>
      <c r="S77" s="41"/>
    </row>
    <row r="78" spans="1:19" ht="15.6" x14ac:dyDescent="0.3">
      <c r="A78" s="48">
        <v>73</v>
      </c>
      <c r="B78" s="34">
        <f t="shared" si="6"/>
        <v>1448</v>
      </c>
      <c r="C78" s="35">
        <v>1439</v>
      </c>
      <c r="D78" s="34">
        <f t="shared" si="1"/>
        <v>1448</v>
      </c>
      <c r="E78" s="36">
        <v>44799</v>
      </c>
      <c r="F78" s="37">
        <v>1448</v>
      </c>
      <c r="G78" s="36">
        <v>44800</v>
      </c>
      <c r="H78" s="38">
        <f t="shared" si="2"/>
        <v>0</v>
      </c>
      <c r="I78" s="29">
        <f t="shared" si="3"/>
        <v>2</v>
      </c>
      <c r="L78" s="33"/>
      <c r="M78" s="36">
        <v>44800</v>
      </c>
      <c r="N78" s="34">
        <f t="shared" si="7"/>
        <v>200</v>
      </c>
      <c r="O78" s="37">
        <v>0</v>
      </c>
      <c r="P78" s="35">
        <v>200</v>
      </c>
      <c r="Q78" s="39">
        <v>0.5</v>
      </c>
      <c r="R78" s="40">
        <f t="shared" si="8"/>
        <v>0</v>
      </c>
      <c r="S78" s="41"/>
    </row>
    <row r="79" spans="1:19" ht="15.6" x14ac:dyDescent="0.3">
      <c r="A79" s="48">
        <v>74</v>
      </c>
      <c r="B79" s="34">
        <f t="shared" si="6"/>
        <v>1448</v>
      </c>
      <c r="C79" s="35">
        <v>1441</v>
      </c>
      <c r="D79" s="34">
        <f t="shared" si="1"/>
        <v>1448</v>
      </c>
      <c r="E79" s="36">
        <v>44800</v>
      </c>
      <c r="F79" s="37">
        <v>1448</v>
      </c>
      <c r="G79" s="36">
        <v>44801</v>
      </c>
      <c r="H79" s="38">
        <f t="shared" si="2"/>
        <v>0</v>
      </c>
      <c r="I79" s="29">
        <f t="shared" si="3"/>
        <v>3</v>
      </c>
      <c r="L79" s="33"/>
      <c r="M79" s="36">
        <v>44801</v>
      </c>
      <c r="N79" s="34">
        <f t="shared" si="7"/>
        <v>200</v>
      </c>
      <c r="O79" s="37">
        <v>0</v>
      </c>
      <c r="P79" s="35">
        <v>200</v>
      </c>
      <c r="Q79" s="39">
        <v>0.5</v>
      </c>
      <c r="R79" s="40">
        <f t="shared" si="8"/>
        <v>0</v>
      </c>
      <c r="S79" s="41"/>
    </row>
    <row r="80" spans="1:19" ht="15.6" x14ac:dyDescent="0.3">
      <c r="A80" s="48">
        <v>75</v>
      </c>
      <c r="B80" s="34">
        <f t="shared" si="6"/>
        <v>1448</v>
      </c>
      <c r="C80" s="35">
        <v>1444</v>
      </c>
      <c r="D80" s="34">
        <f t="shared" si="1"/>
        <v>1448</v>
      </c>
      <c r="E80" s="36">
        <v>44801</v>
      </c>
      <c r="F80" s="37">
        <v>1448</v>
      </c>
      <c r="G80" s="36">
        <v>44802</v>
      </c>
      <c r="H80" s="38">
        <f t="shared" si="2"/>
        <v>0</v>
      </c>
      <c r="I80" s="29">
        <f t="shared" si="3"/>
        <v>2</v>
      </c>
      <c r="L80" s="33"/>
      <c r="M80" s="36">
        <v>44802</v>
      </c>
      <c r="N80" s="34">
        <f t="shared" si="7"/>
        <v>200</v>
      </c>
      <c r="O80" s="37">
        <v>0</v>
      </c>
      <c r="P80" s="35">
        <v>200</v>
      </c>
      <c r="Q80" s="39">
        <v>0.5</v>
      </c>
      <c r="R80" s="40">
        <f t="shared" si="8"/>
        <v>0</v>
      </c>
      <c r="S80" s="41"/>
    </row>
    <row r="81" spans="1:19" ht="15.6" x14ac:dyDescent="0.3">
      <c r="A81" s="48">
        <v>76</v>
      </c>
      <c r="B81" s="34">
        <f t="shared" si="6"/>
        <v>1448</v>
      </c>
      <c r="C81" s="35">
        <v>1446</v>
      </c>
      <c r="D81" s="34">
        <f t="shared" si="1"/>
        <v>1448</v>
      </c>
      <c r="E81" s="36">
        <v>44802</v>
      </c>
      <c r="F81" s="37">
        <v>1448</v>
      </c>
      <c r="G81" s="36">
        <v>44803</v>
      </c>
      <c r="H81" s="38">
        <f t="shared" si="2"/>
        <v>0</v>
      </c>
      <c r="I81" s="29">
        <f t="shared" si="3"/>
        <v>2</v>
      </c>
      <c r="L81" s="33"/>
      <c r="M81" s="36">
        <v>44803</v>
      </c>
      <c r="N81" s="34">
        <f t="shared" si="7"/>
        <v>200</v>
      </c>
      <c r="O81" s="37">
        <v>0</v>
      </c>
      <c r="P81" s="35">
        <v>200</v>
      </c>
      <c r="Q81" s="39">
        <v>0.5</v>
      </c>
      <c r="R81" s="40">
        <f t="shared" si="8"/>
        <v>0</v>
      </c>
      <c r="S81" s="41"/>
    </row>
    <row r="82" spans="1:19" ht="15.6" x14ac:dyDescent="0.3">
      <c r="A82" s="48">
        <v>77</v>
      </c>
      <c r="B82" s="34">
        <f t="shared" si="6"/>
        <v>1448</v>
      </c>
      <c r="C82" s="35">
        <v>1448</v>
      </c>
      <c r="D82" s="34">
        <f t="shared" si="1"/>
        <v>1448</v>
      </c>
      <c r="E82" s="36">
        <v>44803</v>
      </c>
      <c r="F82" s="37">
        <v>1448</v>
      </c>
      <c r="G82" s="36">
        <v>44804</v>
      </c>
      <c r="H82" s="38">
        <f t="shared" si="2"/>
        <v>0</v>
      </c>
      <c r="I82" s="29">
        <f t="shared" si="3"/>
        <v>1</v>
      </c>
      <c r="L82" s="33"/>
      <c r="M82" s="36">
        <v>44804</v>
      </c>
      <c r="N82" s="34">
        <f t="shared" si="7"/>
        <v>200</v>
      </c>
      <c r="O82" s="37">
        <v>0</v>
      </c>
      <c r="P82" s="35">
        <v>200</v>
      </c>
      <c r="Q82" s="39">
        <v>0.47</v>
      </c>
      <c r="R82" s="40">
        <f t="shared" si="8"/>
        <v>0</v>
      </c>
      <c r="S82" s="41"/>
    </row>
    <row r="83" spans="1:19" ht="15.6" x14ac:dyDescent="0.3">
      <c r="A83" s="48">
        <v>78</v>
      </c>
      <c r="B83" s="34">
        <f t="shared" si="6"/>
        <v>1448</v>
      </c>
      <c r="C83" s="35">
        <v>1449</v>
      </c>
      <c r="D83" s="34">
        <f t="shared" si="1"/>
        <v>1448</v>
      </c>
      <c r="E83" s="36">
        <v>44804</v>
      </c>
      <c r="F83" s="37">
        <v>1449</v>
      </c>
      <c r="G83" s="36">
        <v>44805</v>
      </c>
      <c r="H83" s="38">
        <f t="shared" si="2"/>
        <v>1</v>
      </c>
      <c r="I83" s="29">
        <f t="shared" si="3"/>
        <v>3</v>
      </c>
      <c r="L83" s="33"/>
      <c r="M83" s="36">
        <v>44805</v>
      </c>
      <c r="N83" s="34">
        <f t="shared" si="7"/>
        <v>200</v>
      </c>
      <c r="O83" s="37">
        <v>0</v>
      </c>
      <c r="P83" s="35">
        <v>200</v>
      </c>
      <c r="Q83" s="39">
        <v>0.47</v>
      </c>
      <c r="R83" s="40">
        <f t="shared" si="8"/>
        <v>0</v>
      </c>
      <c r="S83" s="41"/>
    </row>
    <row r="84" spans="1:19" ht="15.6" x14ac:dyDescent="0.3">
      <c r="A84" s="48">
        <v>79</v>
      </c>
      <c r="B84" s="34">
        <f t="shared" si="6"/>
        <v>1449</v>
      </c>
      <c r="C84" s="35">
        <v>1452</v>
      </c>
      <c r="D84" s="34">
        <f t="shared" si="1"/>
        <v>1449</v>
      </c>
      <c r="E84" s="36">
        <v>44805</v>
      </c>
      <c r="F84" s="37">
        <v>1449</v>
      </c>
      <c r="G84" s="36">
        <v>44806</v>
      </c>
      <c r="H84" s="38">
        <f t="shared" si="2"/>
        <v>0</v>
      </c>
      <c r="I84" s="29">
        <f t="shared" si="3"/>
        <v>0</v>
      </c>
      <c r="L84" s="33"/>
      <c r="M84" s="36">
        <v>44806</v>
      </c>
      <c r="N84" s="34">
        <f t="shared" si="7"/>
        <v>200</v>
      </c>
      <c r="O84" s="37">
        <v>0</v>
      </c>
      <c r="P84" s="35">
        <f>4*47</f>
        <v>188</v>
      </c>
      <c r="Q84" s="39">
        <v>0.47</v>
      </c>
      <c r="R84" s="40">
        <f t="shared" si="8"/>
        <v>12</v>
      </c>
      <c r="S84" s="41"/>
    </row>
    <row r="85" spans="1:19" ht="15.6" x14ac:dyDescent="0.3">
      <c r="A85" s="48">
        <v>80</v>
      </c>
      <c r="B85" s="34">
        <f t="shared" si="6"/>
        <v>1449</v>
      </c>
      <c r="C85" s="35">
        <v>1452</v>
      </c>
      <c r="D85" s="34">
        <f t="shared" si="1"/>
        <v>1449</v>
      </c>
      <c r="E85" s="36">
        <v>44806</v>
      </c>
      <c r="F85" s="37">
        <v>1450</v>
      </c>
      <c r="G85" s="36">
        <v>44807</v>
      </c>
      <c r="H85" s="38">
        <f t="shared" si="2"/>
        <v>1</v>
      </c>
      <c r="I85" s="29">
        <f t="shared" si="3"/>
        <v>2</v>
      </c>
      <c r="L85" s="33"/>
      <c r="M85" s="36">
        <v>44807</v>
      </c>
      <c r="N85" s="34">
        <f t="shared" si="7"/>
        <v>188</v>
      </c>
      <c r="O85" s="37">
        <v>0</v>
      </c>
      <c r="P85" s="35">
        <v>188</v>
      </c>
      <c r="Q85" s="39">
        <v>0.47</v>
      </c>
      <c r="R85" s="40">
        <f t="shared" si="8"/>
        <v>0</v>
      </c>
      <c r="S85" s="41"/>
    </row>
    <row r="86" spans="1:19" ht="15.6" x14ac:dyDescent="0.3">
      <c r="A86" s="48">
        <v>81</v>
      </c>
      <c r="B86" s="34">
        <f t="shared" si="6"/>
        <v>1450</v>
      </c>
      <c r="C86" s="35">
        <v>1454</v>
      </c>
      <c r="D86" s="34">
        <f t="shared" si="1"/>
        <v>1450</v>
      </c>
      <c r="E86" s="36">
        <v>44807</v>
      </c>
      <c r="F86" s="37">
        <v>1451</v>
      </c>
      <c r="G86" s="36">
        <v>44808</v>
      </c>
      <c r="H86" s="38">
        <f t="shared" si="2"/>
        <v>1</v>
      </c>
      <c r="I86" s="29">
        <f t="shared" si="3"/>
        <v>6</v>
      </c>
      <c r="L86" s="33"/>
      <c r="M86" s="36">
        <v>44808</v>
      </c>
      <c r="N86" s="34">
        <f t="shared" si="7"/>
        <v>188</v>
      </c>
      <c r="O86" s="37">
        <v>0</v>
      </c>
      <c r="P86" s="35">
        <v>188</v>
      </c>
      <c r="Q86" s="39">
        <v>0.47</v>
      </c>
      <c r="R86" s="40">
        <f t="shared" si="8"/>
        <v>0</v>
      </c>
      <c r="S86" s="41"/>
    </row>
    <row r="87" spans="1:19" ht="15.6" x14ac:dyDescent="0.3">
      <c r="A87" s="48">
        <v>82</v>
      </c>
      <c r="B87" s="34">
        <f t="shared" si="6"/>
        <v>1451</v>
      </c>
      <c r="C87" s="35">
        <v>1460</v>
      </c>
      <c r="D87" s="34">
        <f t="shared" si="1"/>
        <v>1451</v>
      </c>
      <c r="E87" s="36">
        <v>44808</v>
      </c>
      <c r="F87" s="37">
        <v>1451</v>
      </c>
      <c r="G87" s="36">
        <v>44809</v>
      </c>
      <c r="H87" s="38">
        <f t="shared" si="2"/>
        <v>0</v>
      </c>
      <c r="I87" s="29">
        <f t="shared" si="3"/>
        <v>0</v>
      </c>
      <c r="L87" s="33"/>
      <c r="M87" s="36">
        <v>44809</v>
      </c>
      <c r="N87" s="34">
        <f t="shared" si="7"/>
        <v>188</v>
      </c>
      <c r="O87" s="37">
        <v>0</v>
      </c>
      <c r="P87" s="35">
        <f>34*4</f>
        <v>136</v>
      </c>
      <c r="Q87" s="39">
        <v>0.34</v>
      </c>
      <c r="R87" s="40">
        <f t="shared" si="8"/>
        <v>52</v>
      </c>
      <c r="S87" s="41"/>
    </row>
    <row r="88" spans="1:19" ht="15.6" x14ac:dyDescent="0.3">
      <c r="A88" s="48">
        <v>83</v>
      </c>
      <c r="B88" s="34">
        <f t="shared" si="6"/>
        <v>1451</v>
      </c>
      <c r="C88" s="35">
        <v>1460</v>
      </c>
      <c r="D88" s="34">
        <f t="shared" si="1"/>
        <v>1451</v>
      </c>
      <c r="E88" s="36">
        <v>44809</v>
      </c>
      <c r="F88" s="37">
        <v>1456</v>
      </c>
      <c r="G88" s="36">
        <v>44810</v>
      </c>
      <c r="H88" s="38">
        <f t="shared" si="2"/>
        <v>5</v>
      </c>
      <c r="I88" s="29">
        <f t="shared" si="3"/>
        <v>4</v>
      </c>
      <c r="L88" s="33"/>
      <c r="M88" s="36">
        <v>44810</v>
      </c>
      <c r="N88" s="34">
        <f t="shared" si="7"/>
        <v>136</v>
      </c>
      <c r="O88" s="37">
        <v>0</v>
      </c>
      <c r="P88" s="35">
        <f>25*4</f>
        <v>100</v>
      </c>
      <c r="Q88" s="39">
        <v>0.25</v>
      </c>
      <c r="R88" s="40">
        <f t="shared" si="8"/>
        <v>36</v>
      </c>
      <c r="S88" s="41"/>
    </row>
    <row r="89" spans="1:19" ht="15.6" x14ac:dyDescent="0.3">
      <c r="A89" s="48">
        <v>84</v>
      </c>
      <c r="B89" s="34">
        <f t="shared" si="6"/>
        <v>1456</v>
      </c>
      <c r="C89" s="35">
        <v>1464</v>
      </c>
      <c r="D89" s="34">
        <f t="shared" si="1"/>
        <v>1456</v>
      </c>
      <c r="E89" s="36">
        <v>44810</v>
      </c>
      <c r="F89" s="37">
        <v>1460</v>
      </c>
      <c r="G89" s="36">
        <v>44811</v>
      </c>
      <c r="H89" s="38">
        <f t="shared" si="2"/>
        <v>4</v>
      </c>
      <c r="I89" s="29">
        <f t="shared" si="3"/>
        <v>2</v>
      </c>
      <c r="L89" s="33"/>
      <c r="M89" s="36">
        <v>44811</v>
      </c>
      <c r="N89" s="34">
        <f t="shared" si="7"/>
        <v>100</v>
      </c>
      <c r="O89" s="37">
        <v>0</v>
      </c>
      <c r="P89" s="35">
        <f>22*4</f>
        <v>88</v>
      </c>
      <c r="Q89" s="39">
        <v>0.22</v>
      </c>
      <c r="R89" s="40">
        <f t="shared" si="8"/>
        <v>12</v>
      </c>
      <c r="S89" s="41"/>
    </row>
    <row r="90" spans="1:19" ht="15.6" x14ac:dyDescent="0.3">
      <c r="A90" s="48">
        <v>85</v>
      </c>
      <c r="B90" s="34">
        <f t="shared" si="6"/>
        <v>1460</v>
      </c>
      <c r="C90" s="35">
        <v>1466</v>
      </c>
      <c r="D90" s="34">
        <f t="shared" si="1"/>
        <v>1460</v>
      </c>
      <c r="E90" s="36">
        <v>44811</v>
      </c>
      <c r="F90" s="37">
        <v>1462</v>
      </c>
      <c r="G90" s="36">
        <v>44812</v>
      </c>
      <c r="H90" s="38">
        <f t="shared" si="2"/>
        <v>2</v>
      </c>
      <c r="I90" s="29">
        <f t="shared" si="3"/>
        <v>3</v>
      </c>
      <c r="L90" s="33"/>
      <c r="M90" s="36">
        <v>44812</v>
      </c>
      <c r="N90" s="34">
        <f t="shared" si="7"/>
        <v>88</v>
      </c>
      <c r="O90" s="37">
        <v>10</v>
      </c>
      <c r="P90" s="35">
        <v>75</v>
      </c>
      <c r="Q90" s="39">
        <v>0.19</v>
      </c>
      <c r="R90" s="40">
        <f t="shared" si="8"/>
        <v>23</v>
      </c>
      <c r="S90" s="41" t="s">
        <v>18</v>
      </c>
    </row>
    <row r="91" spans="1:19" ht="15.6" x14ac:dyDescent="0.3">
      <c r="A91" s="48">
        <v>86</v>
      </c>
      <c r="B91" s="34">
        <f t="shared" si="6"/>
        <v>1462</v>
      </c>
      <c r="C91" s="35">
        <v>1469</v>
      </c>
      <c r="D91" s="34">
        <f t="shared" si="1"/>
        <v>1462</v>
      </c>
      <c r="E91" s="36">
        <v>44812</v>
      </c>
      <c r="F91" s="37">
        <v>1465</v>
      </c>
      <c r="G91" s="36">
        <v>44813</v>
      </c>
      <c r="H91" s="38">
        <f t="shared" si="2"/>
        <v>3</v>
      </c>
      <c r="I91" s="29">
        <f t="shared" si="3"/>
        <v>1</v>
      </c>
      <c r="L91" s="33"/>
      <c r="M91" s="36">
        <v>44813</v>
      </c>
      <c r="N91" s="34">
        <f t="shared" si="7"/>
        <v>75</v>
      </c>
      <c r="O91" s="37">
        <v>0</v>
      </c>
      <c r="P91" s="35">
        <v>63</v>
      </c>
      <c r="Q91" s="39">
        <v>0.16</v>
      </c>
      <c r="R91" s="40">
        <f t="shared" si="8"/>
        <v>12</v>
      </c>
      <c r="S91" s="41"/>
    </row>
    <row r="92" spans="1:19" ht="15.6" x14ac:dyDescent="0.3">
      <c r="A92" s="48">
        <v>87</v>
      </c>
      <c r="B92" s="34">
        <f t="shared" si="6"/>
        <v>1465</v>
      </c>
      <c r="C92" s="35">
        <v>1470</v>
      </c>
      <c r="D92" s="34">
        <f t="shared" si="1"/>
        <v>1465</v>
      </c>
      <c r="E92" s="36">
        <v>44813</v>
      </c>
      <c r="F92" s="37">
        <v>1466</v>
      </c>
      <c r="G92" s="36">
        <v>44814</v>
      </c>
      <c r="H92" s="38">
        <f t="shared" si="2"/>
        <v>1</v>
      </c>
      <c r="I92" s="29">
        <f t="shared" si="3"/>
        <v>1</v>
      </c>
      <c r="L92" s="33"/>
      <c r="M92" s="36">
        <v>44814</v>
      </c>
      <c r="N92" s="34">
        <f t="shared" si="7"/>
        <v>63</v>
      </c>
      <c r="O92" s="37">
        <v>300</v>
      </c>
      <c r="P92" s="35">
        <v>312</v>
      </c>
      <c r="Q92" s="39">
        <v>0.78</v>
      </c>
      <c r="R92" s="40">
        <f t="shared" si="8"/>
        <v>51</v>
      </c>
      <c r="S92" s="41" t="s">
        <v>19</v>
      </c>
    </row>
    <row r="93" spans="1:19" ht="15.6" x14ac:dyDescent="0.3">
      <c r="A93" s="48">
        <v>88</v>
      </c>
      <c r="B93" s="34">
        <f t="shared" si="6"/>
        <v>1466</v>
      </c>
      <c r="C93" s="35">
        <v>1471</v>
      </c>
      <c r="D93" s="34">
        <f t="shared" si="1"/>
        <v>1466</v>
      </c>
      <c r="E93" s="36">
        <v>44814</v>
      </c>
      <c r="F93" s="37">
        <v>1471</v>
      </c>
      <c r="G93" s="36">
        <v>44815</v>
      </c>
      <c r="H93" s="38">
        <f t="shared" si="2"/>
        <v>5</v>
      </c>
      <c r="I93" s="29">
        <f t="shared" si="3"/>
        <v>1</v>
      </c>
      <c r="L93" s="33"/>
      <c r="M93" s="36">
        <v>44815</v>
      </c>
      <c r="N93" s="34">
        <f t="shared" si="7"/>
        <v>312</v>
      </c>
      <c r="O93" s="37">
        <v>0</v>
      </c>
      <c r="P93" s="35">
        <f t="shared" ref="P93:P95" si="11">66*4</f>
        <v>264</v>
      </c>
      <c r="Q93" s="39">
        <v>0.66</v>
      </c>
      <c r="R93" s="40">
        <f t="shared" si="8"/>
        <v>48</v>
      </c>
      <c r="S93" s="41"/>
    </row>
    <row r="94" spans="1:19" ht="15.6" x14ac:dyDescent="0.3">
      <c r="A94" s="48">
        <v>89</v>
      </c>
      <c r="B94" s="34">
        <f t="shared" si="6"/>
        <v>1471</v>
      </c>
      <c r="C94" s="35">
        <v>1472</v>
      </c>
      <c r="D94" s="34">
        <f t="shared" si="1"/>
        <v>1471</v>
      </c>
      <c r="E94" s="36">
        <v>44815</v>
      </c>
      <c r="F94" s="37">
        <v>1481</v>
      </c>
      <c r="G94" s="36">
        <v>44816</v>
      </c>
      <c r="H94" s="38">
        <f t="shared" si="2"/>
        <v>10</v>
      </c>
      <c r="I94" s="29">
        <f t="shared" si="3"/>
        <v>4</v>
      </c>
      <c r="L94" s="33"/>
      <c r="M94" s="36">
        <v>44816</v>
      </c>
      <c r="N94" s="34">
        <f t="shared" si="7"/>
        <v>264</v>
      </c>
      <c r="O94" s="37">
        <v>0</v>
      </c>
      <c r="P94" s="35">
        <f t="shared" si="11"/>
        <v>264</v>
      </c>
      <c r="Q94" s="39">
        <v>0.66</v>
      </c>
      <c r="R94" s="40">
        <f t="shared" si="8"/>
        <v>0</v>
      </c>
      <c r="S94" s="41"/>
    </row>
    <row r="95" spans="1:19" ht="15.6" x14ac:dyDescent="0.3">
      <c r="A95" s="48">
        <v>90</v>
      </c>
      <c r="B95" s="34">
        <f t="shared" si="6"/>
        <v>1481</v>
      </c>
      <c r="C95" s="35">
        <v>1476</v>
      </c>
      <c r="D95" s="34">
        <f t="shared" si="1"/>
        <v>1481</v>
      </c>
      <c r="E95" s="36">
        <v>44816</v>
      </c>
      <c r="F95" s="37">
        <v>1481</v>
      </c>
      <c r="G95" s="36">
        <v>44817</v>
      </c>
      <c r="H95" s="38">
        <f t="shared" si="2"/>
        <v>0</v>
      </c>
      <c r="I95" s="29">
        <f t="shared" si="3"/>
        <v>2</v>
      </c>
      <c r="L95" s="33"/>
      <c r="M95" s="36">
        <v>44817</v>
      </c>
      <c r="N95" s="34">
        <f t="shared" si="7"/>
        <v>264</v>
      </c>
      <c r="O95" s="37">
        <v>0</v>
      </c>
      <c r="P95" s="35">
        <f t="shared" si="11"/>
        <v>264</v>
      </c>
      <c r="Q95" s="39">
        <v>0.66</v>
      </c>
      <c r="R95" s="40">
        <f t="shared" si="8"/>
        <v>0</v>
      </c>
      <c r="S95" s="41"/>
    </row>
    <row r="96" spans="1:19" ht="15.6" x14ac:dyDescent="0.3">
      <c r="A96" s="48">
        <v>91</v>
      </c>
      <c r="B96" s="34">
        <f t="shared" si="6"/>
        <v>1481</v>
      </c>
      <c r="C96" s="35">
        <v>1478</v>
      </c>
      <c r="D96" s="34">
        <f t="shared" si="1"/>
        <v>1481</v>
      </c>
      <c r="E96" s="36">
        <v>44817</v>
      </c>
      <c r="F96" s="37">
        <v>1481</v>
      </c>
      <c r="G96" s="36">
        <v>44818</v>
      </c>
      <c r="H96" s="38">
        <f t="shared" si="2"/>
        <v>0</v>
      </c>
      <c r="I96" s="29">
        <f t="shared" si="3"/>
        <v>1</v>
      </c>
      <c r="L96" s="33"/>
      <c r="M96" s="36">
        <v>44818</v>
      </c>
      <c r="N96" s="34">
        <f t="shared" si="7"/>
        <v>264</v>
      </c>
      <c r="O96" s="37">
        <v>0</v>
      </c>
      <c r="P96" s="35">
        <f>63*4</f>
        <v>252</v>
      </c>
      <c r="Q96" s="39">
        <v>0.63</v>
      </c>
      <c r="R96" s="40">
        <f t="shared" si="8"/>
        <v>12</v>
      </c>
      <c r="S96" s="41"/>
    </row>
    <row r="97" spans="1:19" ht="15.6" x14ac:dyDescent="0.3">
      <c r="A97" s="48">
        <v>92</v>
      </c>
      <c r="B97" s="34">
        <f t="shared" si="6"/>
        <v>1481</v>
      </c>
      <c r="C97" s="35">
        <v>1479</v>
      </c>
      <c r="D97" s="34">
        <f t="shared" si="1"/>
        <v>1481</v>
      </c>
      <c r="E97" s="36">
        <v>44818</v>
      </c>
      <c r="F97" s="37">
        <v>1483</v>
      </c>
      <c r="G97" s="36">
        <v>44819</v>
      </c>
      <c r="H97" s="38">
        <f t="shared" si="2"/>
        <v>2</v>
      </c>
      <c r="I97" s="29">
        <f t="shared" si="3"/>
        <v>3</v>
      </c>
      <c r="L97" s="33"/>
      <c r="M97" s="36">
        <v>44819</v>
      </c>
      <c r="N97" s="34">
        <f t="shared" si="7"/>
        <v>252</v>
      </c>
      <c r="O97" s="37">
        <v>0</v>
      </c>
      <c r="P97" s="35">
        <f t="shared" ref="P97:P103" si="12">62.5*4</f>
        <v>250</v>
      </c>
      <c r="Q97" s="39">
        <v>0.625</v>
      </c>
      <c r="R97" s="40">
        <f t="shared" si="8"/>
        <v>2</v>
      </c>
      <c r="S97" s="41"/>
    </row>
    <row r="98" spans="1:19" ht="15.6" x14ac:dyDescent="0.3">
      <c r="A98" s="48">
        <v>93</v>
      </c>
      <c r="B98" s="34">
        <f t="shared" si="6"/>
        <v>1483</v>
      </c>
      <c r="C98" s="35">
        <v>1482</v>
      </c>
      <c r="D98" s="34">
        <f t="shared" si="1"/>
        <v>1483</v>
      </c>
      <c r="E98" s="36">
        <v>44819</v>
      </c>
      <c r="F98" s="37">
        <v>1484</v>
      </c>
      <c r="G98" s="36">
        <v>44820</v>
      </c>
      <c r="H98" s="38">
        <f t="shared" si="2"/>
        <v>1</v>
      </c>
      <c r="I98" s="29">
        <f t="shared" si="3"/>
        <v>2</v>
      </c>
      <c r="L98" s="33"/>
      <c r="M98" s="36">
        <v>44820</v>
      </c>
      <c r="N98" s="34">
        <f t="shared" si="7"/>
        <v>250</v>
      </c>
      <c r="O98" s="37">
        <v>0</v>
      </c>
      <c r="P98" s="35">
        <f t="shared" si="12"/>
        <v>250</v>
      </c>
      <c r="Q98" s="39">
        <v>0.625</v>
      </c>
      <c r="R98" s="40">
        <f t="shared" si="8"/>
        <v>0</v>
      </c>
      <c r="S98" s="41"/>
    </row>
    <row r="99" spans="1:19" ht="15.6" x14ac:dyDescent="0.3">
      <c r="A99" s="48">
        <v>94</v>
      </c>
      <c r="B99" s="34">
        <f t="shared" si="6"/>
        <v>1484</v>
      </c>
      <c r="C99" s="35">
        <v>1484</v>
      </c>
      <c r="D99" s="34">
        <f t="shared" si="1"/>
        <v>1484</v>
      </c>
      <c r="E99" s="36">
        <v>44820</v>
      </c>
      <c r="F99" s="37">
        <v>1485</v>
      </c>
      <c r="G99" s="36">
        <v>44821</v>
      </c>
      <c r="H99" s="38">
        <f t="shared" si="2"/>
        <v>1</v>
      </c>
      <c r="I99" s="29">
        <f t="shared" si="3"/>
        <v>3</v>
      </c>
      <c r="L99" s="33"/>
      <c r="M99" s="36">
        <v>44821</v>
      </c>
      <c r="N99" s="34">
        <f t="shared" si="7"/>
        <v>250</v>
      </c>
      <c r="O99" s="37">
        <v>0</v>
      </c>
      <c r="P99" s="35">
        <f t="shared" si="12"/>
        <v>250</v>
      </c>
      <c r="Q99" s="39">
        <v>0.625</v>
      </c>
      <c r="R99" s="40">
        <f t="shared" si="8"/>
        <v>0</v>
      </c>
      <c r="S99" s="41"/>
    </row>
    <row r="100" spans="1:19" ht="15.6" x14ac:dyDescent="0.3">
      <c r="A100" s="48">
        <v>95</v>
      </c>
      <c r="B100" s="34">
        <f t="shared" si="6"/>
        <v>1485</v>
      </c>
      <c r="C100" s="35">
        <v>1487</v>
      </c>
      <c r="D100" s="34">
        <f t="shared" si="1"/>
        <v>1485</v>
      </c>
      <c r="E100" s="36">
        <v>44821</v>
      </c>
      <c r="F100" s="37">
        <v>1485</v>
      </c>
      <c r="G100" s="36">
        <v>44822</v>
      </c>
      <c r="H100" s="38">
        <f t="shared" si="2"/>
        <v>0</v>
      </c>
      <c r="I100" s="29">
        <f t="shared" si="3"/>
        <v>1</v>
      </c>
      <c r="L100" s="33"/>
      <c r="M100" s="36">
        <v>44822</v>
      </c>
      <c r="N100" s="34">
        <f t="shared" si="7"/>
        <v>250</v>
      </c>
      <c r="O100" s="37">
        <v>0</v>
      </c>
      <c r="P100" s="35">
        <f t="shared" si="12"/>
        <v>250</v>
      </c>
      <c r="Q100" s="39">
        <v>0.625</v>
      </c>
      <c r="R100" s="40">
        <f t="shared" si="8"/>
        <v>0</v>
      </c>
      <c r="S100" s="41"/>
    </row>
    <row r="101" spans="1:19" ht="15.6" x14ac:dyDescent="0.3">
      <c r="A101" s="48">
        <v>96</v>
      </c>
      <c r="B101" s="34">
        <f t="shared" si="6"/>
        <v>1485</v>
      </c>
      <c r="C101" s="35">
        <v>1488</v>
      </c>
      <c r="D101" s="34">
        <f t="shared" si="1"/>
        <v>1485</v>
      </c>
      <c r="E101" s="36">
        <v>44822</v>
      </c>
      <c r="F101" s="37">
        <v>1485</v>
      </c>
      <c r="G101" s="36">
        <v>44823</v>
      </c>
      <c r="H101" s="38">
        <f t="shared" si="2"/>
        <v>0</v>
      </c>
      <c r="I101" s="29">
        <f t="shared" si="3"/>
        <v>1</v>
      </c>
      <c r="L101" s="33"/>
      <c r="M101" s="36">
        <v>44823</v>
      </c>
      <c r="N101" s="34">
        <f t="shared" si="7"/>
        <v>250</v>
      </c>
      <c r="O101" s="37">
        <v>0</v>
      </c>
      <c r="P101" s="35">
        <f t="shared" si="12"/>
        <v>250</v>
      </c>
      <c r="Q101" s="39">
        <v>0.625</v>
      </c>
      <c r="R101" s="40">
        <f t="shared" si="8"/>
        <v>0</v>
      </c>
      <c r="S101" s="41"/>
    </row>
    <row r="102" spans="1:19" ht="15.6" x14ac:dyDescent="0.3">
      <c r="A102" s="48">
        <v>97</v>
      </c>
      <c r="B102" s="34">
        <f t="shared" si="6"/>
        <v>1485</v>
      </c>
      <c r="C102" s="35">
        <v>1489</v>
      </c>
      <c r="D102" s="34">
        <f t="shared" si="1"/>
        <v>1485</v>
      </c>
      <c r="E102" s="36">
        <v>44823</v>
      </c>
      <c r="F102" s="37">
        <v>1485</v>
      </c>
      <c r="G102" s="36">
        <v>44824</v>
      </c>
      <c r="H102" s="38">
        <f t="shared" si="2"/>
        <v>0</v>
      </c>
      <c r="I102" s="29">
        <f t="shared" si="3"/>
        <v>0</v>
      </c>
      <c r="L102" s="33"/>
      <c r="M102" s="36">
        <v>44824</v>
      </c>
      <c r="N102" s="34">
        <f t="shared" si="7"/>
        <v>250</v>
      </c>
      <c r="O102" s="37">
        <v>0</v>
      </c>
      <c r="P102" s="35">
        <f t="shared" si="12"/>
        <v>250</v>
      </c>
      <c r="Q102" s="39">
        <v>0.625</v>
      </c>
      <c r="R102" s="40">
        <f t="shared" si="8"/>
        <v>0</v>
      </c>
      <c r="S102" s="41"/>
    </row>
    <row r="103" spans="1:19" ht="15.6" x14ac:dyDescent="0.3">
      <c r="A103" s="48">
        <v>98</v>
      </c>
      <c r="B103" s="34">
        <f t="shared" si="6"/>
        <v>1485</v>
      </c>
      <c r="C103" s="35">
        <v>1489</v>
      </c>
      <c r="D103" s="34">
        <f t="shared" si="1"/>
        <v>1485</v>
      </c>
      <c r="E103" s="36">
        <v>44824</v>
      </c>
      <c r="F103" s="37">
        <v>1485</v>
      </c>
      <c r="G103" s="36">
        <v>44825</v>
      </c>
      <c r="H103" s="38">
        <f t="shared" si="2"/>
        <v>0</v>
      </c>
      <c r="I103" s="29">
        <f t="shared" si="3"/>
        <v>2</v>
      </c>
      <c r="L103" s="33"/>
      <c r="M103" s="36">
        <v>44825</v>
      </c>
      <c r="N103" s="34">
        <f t="shared" si="7"/>
        <v>250</v>
      </c>
      <c r="O103" s="37">
        <v>0</v>
      </c>
      <c r="P103" s="35">
        <f t="shared" si="12"/>
        <v>250</v>
      </c>
      <c r="Q103" s="39">
        <v>0.625</v>
      </c>
      <c r="R103" s="40">
        <f t="shared" si="8"/>
        <v>0</v>
      </c>
      <c r="S103" s="41"/>
    </row>
    <row r="104" spans="1:19" ht="15.6" x14ac:dyDescent="0.3">
      <c r="A104" s="48">
        <v>99</v>
      </c>
      <c r="B104" s="34">
        <f t="shared" si="6"/>
        <v>1485</v>
      </c>
      <c r="C104" s="35">
        <v>1491</v>
      </c>
      <c r="D104" s="34">
        <f t="shared" si="1"/>
        <v>1485</v>
      </c>
      <c r="E104" s="36">
        <v>44825</v>
      </c>
      <c r="F104" s="37">
        <v>1485</v>
      </c>
      <c r="G104" s="36">
        <v>44826</v>
      </c>
      <c r="H104" s="38">
        <f t="shared" si="2"/>
        <v>0</v>
      </c>
      <c r="I104" s="29">
        <f t="shared" si="3"/>
        <v>0</v>
      </c>
      <c r="L104" s="33"/>
      <c r="M104" s="36">
        <v>44826</v>
      </c>
      <c r="N104" s="34">
        <f t="shared" si="7"/>
        <v>250</v>
      </c>
      <c r="O104" s="37">
        <v>0</v>
      </c>
      <c r="P104" s="35">
        <f t="shared" ref="P104:P106" si="13">56*4</f>
        <v>224</v>
      </c>
      <c r="Q104" s="39">
        <v>0.56000000000000005</v>
      </c>
      <c r="R104" s="40">
        <f t="shared" si="8"/>
        <v>26</v>
      </c>
      <c r="S104" s="41"/>
    </row>
    <row r="105" spans="1:19" ht="15.6" x14ac:dyDescent="0.3">
      <c r="A105" s="48">
        <v>100</v>
      </c>
      <c r="B105" s="34">
        <f t="shared" si="6"/>
        <v>1485</v>
      </c>
      <c r="C105" s="35">
        <v>1491</v>
      </c>
      <c r="D105" s="34">
        <f t="shared" si="1"/>
        <v>1485</v>
      </c>
      <c r="E105" s="36">
        <v>44826</v>
      </c>
      <c r="F105" s="37">
        <v>1488</v>
      </c>
      <c r="G105" s="36">
        <v>44827</v>
      </c>
      <c r="H105" s="38">
        <f t="shared" si="2"/>
        <v>3</v>
      </c>
      <c r="I105" s="29">
        <f t="shared" si="3"/>
        <v>8</v>
      </c>
      <c r="L105" s="33"/>
      <c r="M105" s="36">
        <v>44827</v>
      </c>
      <c r="N105" s="34">
        <f t="shared" si="7"/>
        <v>224</v>
      </c>
      <c r="O105" s="37">
        <v>0</v>
      </c>
      <c r="P105" s="35">
        <f t="shared" si="13"/>
        <v>224</v>
      </c>
      <c r="Q105" s="39">
        <v>0.56000000000000005</v>
      </c>
      <c r="R105" s="40">
        <f t="shared" si="8"/>
        <v>0</v>
      </c>
      <c r="S105" s="41"/>
    </row>
    <row r="106" spans="1:19" ht="15.6" x14ac:dyDescent="0.3">
      <c r="A106" s="48">
        <v>101</v>
      </c>
      <c r="B106" s="34">
        <f t="shared" si="6"/>
        <v>1488</v>
      </c>
      <c r="C106" s="35">
        <v>1499</v>
      </c>
      <c r="D106" s="34">
        <f t="shared" si="1"/>
        <v>1488</v>
      </c>
      <c r="E106" s="36">
        <v>44827</v>
      </c>
      <c r="F106" s="37">
        <v>1488</v>
      </c>
      <c r="G106" s="36">
        <v>44828</v>
      </c>
      <c r="H106" s="38">
        <f t="shared" si="2"/>
        <v>0</v>
      </c>
      <c r="I106" s="29">
        <f t="shared" si="3"/>
        <v>3</v>
      </c>
      <c r="L106" s="33"/>
      <c r="M106" s="36">
        <v>44828</v>
      </c>
      <c r="N106" s="34">
        <f t="shared" si="7"/>
        <v>224</v>
      </c>
      <c r="O106" s="37">
        <v>0</v>
      </c>
      <c r="P106" s="35">
        <f t="shared" si="13"/>
        <v>224</v>
      </c>
      <c r="Q106" s="39">
        <v>0.56000000000000005</v>
      </c>
      <c r="R106" s="40">
        <f t="shared" si="8"/>
        <v>0</v>
      </c>
      <c r="S106" s="41"/>
    </row>
    <row r="107" spans="1:19" ht="15.6" x14ac:dyDescent="0.3">
      <c r="A107" s="48">
        <v>102</v>
      </c>
      <c r="B107" s="34">
        <f t="shared" si="6"/>
        <v>1488</v>
      </c>
      <c r="C107" s="35">
        <v>1502</v>
      </c>
      <c r="D107" s="34">
        <f t="shared" si="1"/>
        <v>1488</v>
      </c>
      <c r="E107" s="36">
        <v>44828</v>
      </c>
      <c r="F107" s="37">
        <v>1488</v>
      </c>
      <c r="G107" s="36">
        <v>44829</v>
      </c>
      <c r="H107" s="38">
        <f t="shared" si="2"/>
        <v>0</v>
      </c>
      <c r="I107" s="29">
        <f t="shared" si="3"/>
        <v>1</v>
      </c>
      <c r="L107" s="33"/>
      <c r="M107" s="36">
        <v>44829</v>
      </c>
      <c r="N107" s="34">
        <f t="shared" si="7"/>
        <v>224</v>
      </c>
      <c r="O107" s="37">
        <v>0</v>
      </c>
      <c r="P107" s="35">
        <f>50*4</f>
        <v>200</v>
      </c>
      <c r="Q107" s="39">
        <v>0.5</v>
      </c>
      <c r="R107" s="40">
        <f t="shared" si="8"/>
        <v>24</v>
      </c>
      <c r="S107" s="41"/>
    </row>
    <row r="108" spans="1:19" ht="15.6" x14ac:dyDescent="0.3">
      <c r="A108" s="48">
        <v>103</v>
      </c>
      <c r="B108" s="34">
        <f t="shared" si="6"/>
        <v>1488</v>
      </c>
      <c r="C108" s="35">
        <v>1503</v>
      </c>
      <c r="D108" s="34">
        <f t="shared" si="1"/>
        <v>1488</v>
      </c>
      <c r="E108" s="36">
        <v>44829</v>
      </c>
      <c r="F108" s="37">
        <v>1489</v>
      </c>
      <c r="G108" s="36">
        <v>44830</v>
      </c>
      <c r="H108" s="38">
        <f t="shared" si="2"/>
        <v>1</v>
      </c>
      <c r="I108" s="29">
        <f t="shared" si="3"/>
        <v>4</v>
      </c>
      <c r="L108" s="33"/>
      <c r="M108" s="36">
        <v>44830</v>
      </c>
      <c r="N108" s="34">
        <f t="shared" si="7"/>
        <v>200</v>
      </c>
      <c r="O108" s="37">
        <v>0</v>
      </c>
      <c r="P108" s="35">
        <f>44*4</f>
        <v>176</v>
      </c>
      <c r="Q108" s="39">
        <v>0.44</v>
      </c>
      <c r="R108" s="40">
        <f t="shared" si="8"/>
        <v>24</v>
      </c>
      <c r="S108" s="41"/>
    </row>
    <row r="109" spans="1:19" ht="15.6" x14ac:dyDescent="0.3">
      <c r="A109" s="48">
        <v>104</v>
      </c>
      <c r="B109" s="34">
        <f t="shared" si="6"/>
        <v>1489</v>
      </c>
      <c r="C109" s="35">
        <v>1507</v>
      </c>
      <c r="D109" s="34">
        <f t="shared" si="1"/>
        <v>1489</v>
      </c>
      <c r="E109" s="36">
        <v>44830</v>
      </c>
      <c r="F109" s="37">
        <v>1492</v>
      </c>
      <c r="G109" s="36">
        <v>44831</v>
      </c>
      <c r="H109" s="38">
        <f t="shared" si="2"/>
        <v>3</v>
      </c>
      <c r="I109" s="29">
        <f t="shared" si="3"/>
        <v>3</v>
      </c>
      <c r="L109" s="33"/>
      <c r="M109" s="36">
        <v>44831</v>
      </c>
      <c r="N109" s="34">
        <f t="shared" si="7"/>
        <v>176</v>
      </c>
      <c r="O109" s="37">
        <v>0</v>
      </c>
      <c r="P109" s="35">
        <v>176</v>
      </c>
      <c r="Q109" s="39">
        <v>0.44</v>
      </c>
      <c r="R109" s="40">
        <f t="shared" si="8"/>
        <v>0</v>
      </c>
      <c r="S109" s="41"/>
    </row>
    <row r="110" spans="1:19" ht="15.6" x14ac:dyDescent="0.3">
      <c r="A110" s="48">
        <v>105</v>
      </c>
      <c r="B110" s="34">
        <f t="shared" si="6"/>
        <v>1492</v>
      </c>
      <c r="C110" s="35">
        <v>1510</v>
      </c>
      <c r="D110" s="34">
        <f t="shared" si="1"/>
        <v>1492</v>
      </c>
      <c r="E110" s="36">
        <v>44831</v>
      </c>
      <c r="F110" s="37">
        <v>1492</v>
      </c>
      <c r="G110" s="36">
        <v>44832</v>
      </c>
      <c r="H110" s="38">
        <f t="shared" si="2"/>
        <v>0</v>
      </c>
      <c r="I110" s="29">
        <f t="shared" si="3"/>
        <v>2</v>
      </c>
      <c r="L110" s="33"/>
      <c r="M110" s="36">
        <v>44832</v>
      </c>
      <c r="N110" s="34">
        <f t="shared" si="7"/>
        <v>176</v>
      </c>
      <c r="O110" s="37">
        <v>0</v>
      </c>
      <c r="P110" s="35">
        <v>176</v>
      </c>
      <c r="Q110" s="39">
        <v>0.44</v>
      </c>
      <c r="R110" s="40">
        <f t="shared" si="8"/>
        <v>0</v>
      </c>
      <c r="S110" s="41"/>
    </row>
    <row r="111" spans="1:19" ht="15.6" x14ac:dyDescent="0.3">
      <c r="A111" s="48">
        <v>106</v>
      </c>
      <c r="B111" s="34">
        <f t="shared" si="6"/>
        <v>1492</v>
      </c>
      <c r="C111" s="35">
        <v>1512</v>
      </c>
      <c r="D111" s="34">
        <f t="shared" si="1"/>
        <v>1492</v>
      </c>
      <c r="E111" s="36">
        <v>44832</v>
      </c>
      <c r="F111" s="37">
        <v>1493</v>
      </c>
      <c r="G111" s="36">
        <v>44833</v>
      </c>
      <c r="H111" s="38">
        <f t="shared" si="2"/>
        <v>1</v>
      </c>
      <c r="I111" s="29">
        <f t="shared" si="3"/>
        <v>1</v>
      </c>
      <c r="L111" s="33"/>
      <c r="M111" s="36">
        <v>44833</v>
      </c>
      <c r="N111" s="34">
        <f t="shared" si="7"/>
        <v>176</v>
      </c>
      <c r="O111" s="37">
        <v>0</v>
      </c>
      <c r="P111" s="35">
        <v>168</v>
      </c>
      <c r="Q111" s="39">
        <v>0.42</v>
      </c>
      <c r="R111" s="40">
        <f t="shared" si="8"/>
        <v>8</v>
      </c>
      <c r="S111" s="41"/>
    </row>
    <row r="112" spans="1:19" ht="15.6" x14ac:dyDescent="0.3">
      <c r="A112" s="48">
        <v>107</v>
      </c>
      <c r="B112" s="34">
        <f t="shared" si="6"/>
        <v>1493</v>
      </c>
      <c r="C112" s="35">
        <v>1513</v>
      </c>
      <c r="D112" s="34">
        <f t="shared" si="1"/>
        <v>1493</v>
      </c>
      <c r="E112" s="36">
        <v>44833</v>
      </c>
      <c r="F112" s="37">
        <v>1494</v>
      </c>
      <c r="G112" s="36">
        <v>44834</v>
      </c>
      <c r="H112" s="38">
        <f t="shared" si="2"/>
        <v>1</v>
      </c>
      <c r="I112" s="29">
        <f t="shared" si="3"/>
        <v>3</v>
      </c>
      <c r="L112" s="33"/>
      <c r="M112" s="36">
        <v>44834</v>
      </c>
      <c r="N112" s="34">
        <f t="shared" si="7"/>
        <v>168</v>
      </c>
      <c r="O112" s="37">
        <v>0</v>
      </c>
      <c r="P112" s="35">
        <v>168</v>
      </c>
      <c r="Q112" s="39">
        <v>0.42</v>
      </c>
      <c r="R112" s="40">
        <f t="shared" si="8"/>
        <v>0</v>
      </c>
      <c r="S112" s="41"/>
    </row>
    <row r="113" spans="1:19" ht="15.6" x14ac:dyDescent="0.3">
      <c r="A113" s="48">
        <v>108</v>
      </c>
      <c r="B113" s="34">
        <f t="shared" si="6"/>
        <v>1494</v>
      </c>
      <c r="C113" s="35">
        <v>1516</v>
      </c>
      <c r="D113" s="34">
        <f t="shared" si="1"/>
        <v>1494</v>
      </c>
      <c r="E113" s="36">
        <v>44834</v>
      </c>
      <c r="F113" s="37">
        <v>1494</v>
      </c>
      <c r="G113" s="36">
        <v>44835</v>
      </c>
      <c r="H113" s="38">
        <f t="shared" si="2"/>
        <v>0</v>
      </c>
      <c r="I113" s="29">
        <f t="shared" si="3"/>
        <v>5</v>
      </c>
      <c r="L113" s="33"/>
      <c r="M113" s="36">
        <v>44835</v>
      </c>
      <c r="N113" s="34">
        <f t="shared" si="7"/>
        <v>168</v>
      </c>
      <c r="O113" s="37">
        <v>0</v>
      </c>
      <c r="P113" s="35">
        <v>113</v>
      </c>
      <c r="Q113" s="39">
        <v>0.28000000000000003</v>
      </c>
      <c r="R113" s="40">
        <f t="shared" si="8"/>
        <v>55</v>
      </c>
      <c r="S113" s="41"/>
    </row>
    <row r="114" spans="1:19" ht="15.6" x14ac:dyDescent="0.3">
      <c r="A114" s="48">
        <v>109</v>
      </c>
      <c r="B114" s="34">
        <f t="shared" si="6"/>
        <v>1494</v>
      </c>
      <c r="C114" s="35">
        <v>1521</v>
      </c>
      <c r="D114" s="34">
        <f t="shared" si="1"/>
        <v>1494</v>
      </c>
      <c r="E114" s="36">
        <v>44835</v>
      </c>
      <c r="F114" s="37">
        <v>1501</v>
      </c>
      <c r="G114" s="36">
        <v>44836</v>
      </c>
      <c r="H114" s="38">
        <f t="shared" si="2"/>
        <v>7</v>
      </c>
      <c r="I114" s="29">
        <f t="shared" si="3"/>
        <v>6</v>
      </c>
      <c r="L114" s="33"/>
      <c r="M114" s="36">
        <v>44836</v>
      </c>
      <c r="N114" s="34">
        <f t="shared" si="7"/>
        <v>113</v>
      </c>
      <c r="O114" s="37">
        <v>0</v>
      </c>
      <c r="P114" s="35">
        <v>113</v>
      </c>
      <c r="Q114" s="39">
        <v>0.28000000000000003</v>
      </c>
      <c r="R114" s="40">
        <f t="shared" si="8"/>
        <v>0</v>
      </c>
      <c r="S114" s="41"/>
    </row>
    <row r="115" spans="1:19" ht="15.6" x14ac:dyDescent="0.3">
      <c r="A115" s="48">
        <v>110</v>
      </c>
      <c r="B115" s="34">
        <f t="shared" si="6"/>
        <v>1501</v>
      </c>
      <c r="C115" s="35">
        <v>1527</v>
      </c>
      <c r="D115" s="34">
        <f t="shared" si="1"/>
        <v>1501</v>
      </c>
      <c r="E115" s="36">
        <v>44836</v>
      </c>
      <c r="F115" s="37">
        <v>1501</v>
      </c>
      <c r="G115" s="36">
        <v>44837</v>
      </c>
      <c r="H115" s="38">
        <f t="shared" si="2"/>
        <v>0</v>
      </c>
      <c r="I115" s="29">
        <f t="shared" si="3"/>
        <v>2</v>
      </c>
      <c r="L115" s="33"/>
      <c r="M115" s="36">
        <v>44837</v>
      </c>
      <c r="N115" s="34">
        <f t="shared" si="7"/>
        <v>113</v>
      </c>
      <c r="O115" s="37">
        <v>0</v>
      </c>
      <c r="P115" s="35">
        <v>104</v>
      </c>
      <c r="Q115" s="39">
        <v>0.26</v>
      </c>
      <c r="R115" s="40">
        <f t="shared" si="8"/>
        <v>9</v>
      </c>
      <c r="S115" s="41"/>
    </row>
    <row r="116" spans="1:19" ht="15.6" x14ac:dyDescent="0.3">
      <c r="A116" s="48">
        <v>111</v>
      </c>
      <c r="B116" s="34">
        <f t="shared" si="6"/>
        <v>1501</v>
      </c>
      <c r="C116" s="35">
        <v>1529</v>
      </c>
      <c r="D116" s="34">
        <f t="shared" si="1"/>
        <v>1501</v>
      </c>
      <c r="E116" s="36">
        <v>44837</v>
      </c>
      <c r="F116" s="37">
        <v>1502</v>
      </c>
      <c r="G116" s="36">
        <v>44838</v>
      </c>
      <c r="H116" s="38">
        <f t="shared" si="2"/>
        <v>1</v>
      </c>
      <c r="I116" s="29">
        <f t="shared" si="3"/>
        <v>1</v>
      </c>
      <c r="L116" s="33"/>
      <c r="M116" s="36">
        <v>44838</v>
      </c>
      <c r="N116" s="34">
        <f t="shared" si="7"/>
        <v>104</v>
      </c>
      <c r="O116" s="37">
        <v>0</v>
      </c>
      <c r="P116" s="35">
        <v>68</v>
      </c>
      <c r="Q116" s="39">
        <v>0.17</v>
      </c>
      <c r="R116" s="40">
        <f t="shared" si="8"/>
        <v>36</v>
      </c>
      <c r="S116" s="41"/>
    </row>
    <row r="117" spans="1:19" ht="15.6" x14ac:dyDescent="0.3">
      <c r="A117" s="48">
        <v>112</v>
      </c>
      <c r="B117" s="34">
        <f t="shared" si="6"/>
        <v>1502</v>
      </c>
      <c r="C117" s="35">
        <v>1530</v>
      </c>
      <c r="D117" s="34">
        <f t="shared" si="1"/>
        <v>1502</v>
      </c>
      <c r="E117" s="36">
        <v>44838</v>
      </c>
      <c r="F117" s="37">
        <v>1507</v>
      </c>
      <c r="G117" s="36">
        <v>44839</v>
      </c>
      <c r="H117" s="38">
        <f t="shared" si="2"/>
        <v>5</v>
      </c>
      <c r="I117" s="29">
        <f t="shared" si="3"/>
        <v>4</v>
      </c>
      <c r="L117" s="33"/>
      <c r="M117" s="36">
        <v>44839</v>
      </c>
      <c r="N117" s="34">
        <f t="shared" si="7"/>
        <v>68</v>
      </c>
      <c r="O117" s="37">
        <v>310</v>
      </c>
      <c r="P117" s="35">
        <v>363</v>
      </c>
      <c r="Q117" s="39">
        <v>0.91</v>
      </c>
      <c r="R117" s="40">
        <f t="shared" si="8"/>
        <v>15</v>
      </c>
      <c r="S117" s="41"/>
    </row>
    <row r="118" spans="1:19" ht="15.6" x14ac:dyDescent="0.3">
      <c r="A118" s="48">
        <v>113</v>
      </c>
      <c r="B118" s="34">
        <f t="shared" si="6"/>
        <v>1507</v>
      </c>
      <c r="C118" s="35">
        <v>1534</v>
      </c>
      <c r="D118" s="34">
        <f t="shared" si="1"/>
        <v>1507</v>
      </c>
      <c r="E118" s="36">
        <v>44839</v>
      </c>
      <c r="F118" s="37">
        <v>1507</v>
      </c>
      <c r="G118" s="36">
        <v>44840</v>
      </c>
      <c r="H118" s="38">
        <f t="shared" si="2"/>
        <v>0</v>
      </c>
      <c r="I118" s="29">
        <f t="shared" si="3"/>
        <v>0</v>
      </c>
      <c r="L118" s="33"/>
      <c r="M118" s="36">
        <v>44840</v>
      </c>
      <c r="N118" s="34">
        <f t="shared" si="7"/>
        <v>363</v>
      </c>
      <c r="O118" s="37">
        <v>0</v>
      </c>
      <c r="P118" s="35">
        <v>363</v>
      </c>
      <c r="Q118" s="39">
        <v>0.91</v>
      </c>
      <c r="R118" s="40">
        <f t="shared" si="8"/>
        <v>0</v>
      </c>
      <c r="S118" s="41"/>
    </row>
    <row r="119" spans="1:19" ht="15.6" x14ac:dyDescent="0.3">
      <c r="A119" s="48">
        <v>114</v>
      </c>
      <c r="B119" s="34">
        <f t="shared" si="6"/>
        <v>1507</v>
      </c>
      <c r="C119" s="35">
        <v>1534</v>
      </c>
      <c r="D119" s="34">
        <f t="shared" si="1"/>
        <v>1507</v>
      </c>
      <c r="E119" s="36">
        <v>44840</v>
      </c>
      <c r="F119" s="37">
        <v>1508</v>
      </c>
      <c r="G119" s="36">
        <v>44841</v>
      </c>
      <c r="H119" s="38">
        <f t="shared" si="2"/>
        <v>1</v>
      </c>
      <c r="I119" s="29">
        <f t="shared" si="3"/>
        <v>3</v>
      </c>
      <c r="L119" s="33"/>
      <c r="M119" s="36">
        <v>44841</v>
      </c>
      <c r="N119" s="34">
        <f t="shared" si="7"/>
        <v>363</v>
      </c>
      <c r="O119" s="37">
        <v>0</v>
      </c>
      <c r="P119" s="35">
        <v>356</v>
      </c>
      <c r="Q119" s="39">
        <v>0.89</v>
      </c>
      <c r="R119" s="40">
        <f t="shared" si="8"/>
        <v>7</v>
      </c>
      <c r="S119" s="41"/>
    </row>
    <row r="120" spans="1:19" ht="15.6" x14ac:dyDescent="0.3">
      <c r="A120" s="48">
        <v>115</v>
      </c>
      <c r="B120" s="34">
        <f t="shared" si="6"/>
        <v>1508</v>
      </c>
      <c r="C120" s="35">
        <v>1537</v>
      </c>
      <c r="D120" s="34">
        <f t="shared" si="1"/>
        <v>1508</v>
      </c>
      <c r="E120" s="36">
        <v>44841</v>
      </c>
      <c r="F120" s="37">
        <v>1509</v>
      </c>
      <c r="G120" s="36">
        <v>44842</v>
      </c>
      <c r="H120" s="38">
        <f t="shared" si="2"/>
        <v>1</v>
      </c>
      <c r="I120" s="29">
        <f t="shared" si="3"/>
        <v>9</v>
      </c>
      <c r="L120" s="33"/>
      <c r="M120" s="36">
        <v>44842</v>
      </c>
      <c r="N120" s="34">
        <f t="shared" si="7"/>
        <v>356</v>
      </c>
      <c r="O120" s="37">
        <v>0</v>
      </c>
      <c r="P120" s="35">
        <v>276</v>
      </c>
      <c r="Q120" s="39">
        <v>0.69</v>
      </c>
      <c r="R120" s="40">
        <f t="shared" si="8"/>
        <v>80</v>
      </c>
      <c r="S120" s="41"/>
    </row>
    <row r="121" spans="1:19" ht="15.6" x14ac:dyDescent="0.3">
      <c r="A121" s="48">
        <v>116</v>
      </c>
      <c r="B121" s="34">
        <f t="shared" si="6"/>
        <v>1509</v>
      </c>
      <c r="C121" s="35">
        <v>1546</v>
      </c>
      <c r="D121" s="34">
        <f t="shared" si="1"/>
        <v>1509</v>
      </c>
      <c r="E121" s="36">
        <v>44842</v>
      </c>
      <c r="F121" s="37">
        <v>1520</v>
      </c>
      <c r="G121" s="36">
        <v>44843</v>
      </c>
      <c r="H121" s="38">
        <f t="shared" si="2"/>
        <v>11</v>
      </c>
      <c r="I121" s="29">
        <f t="shared" si="3"/>
        <v>3</v>
      </c>
      <c r="L121" s="33"/>
      <c r="M121" s="36">
        <v>44843</v>
      </c>
      <c r="N121" s="34">
        <f t="shared" si="7"/>
        <v>276</v>
      </c>
      <c r="O121" s="37">
        <v>0</v>
      </c>
      <c r="P121" s="35">
        <v>172</v>
      </c>
      <c r="Q121" s="39">
        <v>0.44</v>
      </c>
      <c r="R121" s="40">
        <f t="shared" si="8"/>
        <v>104</v>
      </c>
      <c r="S121" s="41"/>
    </row>
    <row r="122" spans="1:19" ht="15.6" x14ac:dyDescent="0.3">
      <c r="A122" s="48">
        <v>117</v>
      </c>
      <c r="B122" s="34">
        <f t="shared" si="6"/>
        <v>1520</v>
      </c>
      <c r="C122" s="35">
        <v>1549</v>
      </c>
      <c r="D122" s="34">
        <f t="shared" si="1"/>
        <v>1520</v>
      </c>
      <c r="E122" s="36">
        <v>44843</v>
      </c>
      <c r="F122" s="37">
        <v>1534</v>
      </c>
      <c r="G122" s="36">
        <v>44844</v>
      </c>
      <c r="H122" s="38">
        <f t="shared" si="2"/>
        <v>14</v>
      </c>
      <c r="I122" s="29">
        <f t="shared" si="3"/>
        <v>1</v>
      </c>
      <c r="L122" s="33"/>
      <c r="M122" s="36">
        <v>44844</v>
      </c>
      <c r="N122" s="34">
        <f t="shared" si="7"/>
        <v>172</v>
      </c>
      <c r="O122" s="37">
        <v>201</v>
      </c>
      <c r="P122" s="35">
        <v>356</v>
      </c>
      <c r="Q122" s="39">
        <v>0.89</v>
      </c>
      <c r="R122" s="40">
        <f t="shared" si="8"/>
        <v>17</v>
      </c>
      <c r="S122" s="41"/>
    </row>
    <row r="123" spans="1:19" ht="15.6" x14ac:dyDescent="0.3">
      <c r="A123" s="48">
        <v>118</v>
      </c>
      <c r="B123" s="34">
        <f t="shared" si="6"/>
        <v>1534</v>
      </c>
      <c r="C123" s="35">
        <v>1550</v>
      </c>
      <c r="D123" s="34">
        <f t="shared" si="1"/>
        <v>1534</v>
      </c>
      <c r="E123" s="36">
        <v>44844</v>
      </c>
      <c r="F123" s="37">
        <v>1536</v>
      </c>
      <c r="G123" s="36">
        <v>44845</v>
      </c>
      <c r="H123" s="38">
        <f t="shared" si="2"/>
        <v>2</v>
      </c>
      <c r="I123" s="29">
        <f t="shared" si="3"/>
        <v>1</v>
      </c>
      <c r="L123" s="33"/>
      <c r="M123" s="36">
        <v>44845</v>
      </c>
      <c r="N123" s="34">
        <f t="shared" si="7"/>
        <v>356</v>
      </c>
      <c r="O123" s="37">
        <v>0</v>
      </c>
      <c r="P123" s="35">
        <v>338</v>
      </c>
      <c r="Q123" s="39">
        <v>0.84</v>
      </c>
      <c r="R123" s="40">
        <f t="shared" si="8"/>
        <v>18</v>
      </c>
      <c r="S123" s="41"/>
    </row>
    <row r="124" spans="1:19" ht="15.6" x14ac:dyDescent="0.3">
      <c r="A124" s="48">
        <v>119</v>
      </c>
      <c r="B124" s="34">
        <f t="shared" si="6"/>
        <v>1536</v>
      </c>
      <c r="C124" s="35">
        <v>1551</v>
      </c>
      <c r="D124" s="34">
        <f t="shared" si="1"/>
        <v>1536</v>
      </c>
      <c r="E124" s="36">
        <v>44845</v>
      </c>
      <c r="F124" s="37">
        <v>1538</v>
      </c>
      <c r="G124" s="36">
        <v>44846</v>
      </c>
      <c r="H124" s="38">
        <f t="shared" si="2"/>
        <v>2</v>
      </c>
      <c r="I124" s="29">
        <f t="shared" si="3"/>
        <v>1</v>
      </c>
      <c r="L124" s="33"/>
      <c r="M124" s="36">
        <v>44846</v>
      </c>
      <c r="N124" s="34">
        <f t="shared" si="7"/>
        <v>338</v>
      </c>
      <c r="O124" s="37">
        <v>0</v>
      </c>
      <c r="P124" s="35">
        <v>313</v>
      </c>
      <c r="Q124" s="39">
        <v>0.78</v>
      </c>
      <c r="R124" s="40">
        <f t="shared" si="8"/>
        <v>25</v>
      </c>
      <c r="S124" s="41"/>
    </row>
    <row r="125" spans="1:19" ht="15.6" x14ac:dyDescent="0.3">
      <c r="A125" s="48">
        <v>120</v>
      </c>
      <c r="B125" s="34">
        <f t="shared" si="6"/>
        <v>1538</v>
      </c>
      <c r="C125" s="35">
        <v>1552</v>
      </c>
      <c r="D125" s="34">
        <f t="shared" si="1"/>
        <v>1538</v>
      </c>
      <c r="E125" s="36">
        <v>44846</v>
      </c>
      <c r="F125" s="37">
        <v>1542</v>
      </c>
      <c r="G125" s="36">
        <v>44847</v>
      </c>
      <c r="H125" s="38">
        <f t="shared" si="2"/>
        <v>4</v>
      </c>
      <c r="I125" s="29">
        <f t="shared" si="3"/>
        <v>1</v>
      </c>
      <c r="L125" s="33"/>
      <c r="M125" s="36">
        <v>44847</v>
      </c>
      <c r="N125" s="34">
        <f t="shared" si="7"/>
        <v>313</v>
      </c>
      <c r="O125" s="37">
        <v>0</v>
      </c>
      <c r="P125" s="35">
        <v>313</v>
      </c>
      <c r="Q125" s="39">
        <v>0.78</v>
      </c>
      <c r="R125" s="40">
        <f t="shared" si="8"/>
        <v>0</v>
      </c>
      <c r="S125" s="41"/>
    </row>
    <row r="126" spans="1:19" ht="15.6" x14ac:dyDescent="0.3">
      <c r="A126" s="48">
        <v>121</v>
      </c>
      <c r="B126" s="34">
        <f t="shared" si="6"/>
        <v>1542</v>
      </c>
      <c r="C126" s="35">
        <v>1553</v>
      </c>
      <c r="D126" s="34">
        <f t="shared" si="1"/>
        <v>1542</v>
      </c>
      <c r="E126" s="36">
        <v>44847</v>
      </c>
      <c r="F126" s="37">
        <v>1542</v>
      </c>
      <c r="G126" s="36">
        <v>44848</v>
      </c>
      <c r="H126" s="38">
        <f t="shared" si="2"/>
        <v>0</v>
      </c>
      <c r="I126" s="29">
        <f t="shared" si="3"/>
        <v>1</v>
      </c>
      <c r="L126" s="33"/>
      <c r="M126" s="36">
        <v>44848</v>
      </c>
      <c r="N126" s="34">
        <f t="shared" si="7"/>
        <v>313</v>
      </c>
      <c r="O126" s="37">
        <v>0</v>
      </c>
      <c r="P126" s="35">
        <v>288</v>
      </c>
      <c r="Q126" s="39">
        <v>0.72</v>
      </c>
      <c r="R126" s="40">
        <f t="shared" si="8"/>
        <v>25</v>
      </c>
      <c r="S126" s="41"/>
    </row>
    <row r="127" spans="1:19" ht="15.6" x14ac:dyDescent="0.3">
      <c r="A127" s="48">
        <v>122</v>
      </c>
      <c r="B127" s="34">
        <f t="shared" si="6"/>
        <v>1542</v>
      </c>
      <c r="C127" s="35">
        <v>1554</v>
      </c>
      <c r="D127" s="34">
        <f t="shared" si="1"/>
        <v>1542</v>
      </c>
      <c r="E127" s="36">
        <v>44848</v>
      </c>
      <c r="F127" s="37">
        <v>1545</v>
      </c>
      <c r="G127" s="36">
        <v>44849</v>
      </c>
      <c r="H127" s="38">
        <f t="shared" si="2"/>
        <v>3</v>
      </c>
      <c r="I127" s="29">
        <f t="shared" si="3"/>
        <v>5</v>
      </c>
      <c r="L127" s="33"/>
      <c r="M127" s="36">
        <v>44849</v>
      </c>
      <c r="N127" s="34">
        <f t="shared" si="7"/>
        <v>288</v>
      </c>
      <c r="O127" s="37">
        <v>0</v>
      </c>
      <c r="P127" s="35">
        <v>275</v>
      </c>
      <c r="Q127" s="39">
        <v>0.69</v>
      </c>
      <c r="R127" s="40">
        <f t="shared" si="8"/>
        <v>13</v>
      </c>
      <c r="S127" s="41"/>
    </row>
    <row r="128" spans="1:19" ht="15.6" x14ac:dyDescent="0.3">
      <c r="A128" s="48">
        <v>123</v>
      </c>
      <c r="B128" s="34">
        <f t="shared" si="6"/>
        <v>1545</v>
      </c>
      <c r="C128" s="35">
        <v>1559</v>
      </c>
      <c r="D128" s="34">
        <f t="shared" si="1"/>
        <v>1545</v>
      </c>
      <c r="E128" s="36">
        <v>44849</v>
      </c>
      <c r="F128" s="37">
        <v>1548</v>
      </c>
      <c r="G128" s="36">
        <v>44850</v>
      </c>
      <c r="H128" s="38">
        <f t="shared" si="2"/>
        <v>3</v>
      </c>
      <c r="I128" s="29">
        <f t="shared" si="3"/>
        <v>2</v>
      </c>
      <c r="L128" s="33"/>
      <c r="M128" s="36">
        <v>44850</v>
      </c>
      <c r="N128" s="34">
        <f t="shared" si="7"/>
        <v>275</v>
      </c>
      <c r="O128" s="37">
        <v>0</v>
      </c>
      <c r="P128" s="35">
        <v>275</v>
      </c>
      <c r="Q128" s="39">
        <v>0.69</v>
      </c>
      <c r="R128" s="40">
        <f t="shared" si="8"/>
        <v>0</v>
      </c>
      <c r="S128" s="41"/>
    </row>
    <row r="129" spans="1:19" ht="15.6" x14ac:dyDescent="0.3">
      <c r="A129" s="48">
        <v>124</v>
      </c>
      <c r="B129" s="34">
        <f t="shared" si="6"/>
        <v>1548</v>
      </c>
      <c r="C129" s="35">
        <v>1561</v>
      </c>
      <c r="D129" s="34">
        <f t="shared" si="1"/>
        <v>1548</v>
      </c>
      <c r="E129" s="36">
        <v>44850</v>
      </c>
      <c r="F129" s="37">
        <v>1548</v>
      </c>
      <c r="G129" s="36">
        <v>44851</v>
      </c>
      <c r="H129" s="38">
        <f t="shared" si="2"/>
        <v>0</v>
      </c>
      <c r="I129" s="29">
        <f t="shared" si="3"/>
        <v>0</v>
      </c>
      <c r="L129" s="33"/>
      <c r="M129" s="36">
        <v>44851</v>
      </c>
      <c r="N129" s="34">
        <f t="shared" si="7"/>
        <v>275</v>
      </c>
      <c r="O129" s="37">
        <v>0</v>
      </c>
      <c r="P129" s="35">
        <v>250</v>
      </c>
      <c r="Q129" s="39">
        <v>0.63</v>
      </c>
      <c r="R129" s="40">
        <f t="shared" si="8"/>
        <v>25</v>
      </c>
      <c r="S129" s="41"/>
    </row>
    <row r="130" spans="1:19" ht="15.6" x14ac:dyDescent="0.3">
      <c r="A130" s="48">
        <v>125</v>
      </c>
      <c r="B130" s="34">
        <f t="shared" si="6"/>
        <v>1548</v>
      </c>
      <c r="C130" s="35">
        <v>1561</v>
      </c>
      <c r="D130" s="34">
        <f t="shared" si="1"/>
        <v>1548</v>
      </c>
      <c r="E130" s="36">
        <v>44851</v>
      </c>
      <c r="F130" s="37">
        <v>1552</v>
      </c>
      <c r="G130" s="36">
        <v>44852</v>
      </c>
      <c r="H130" s="38">
        <f t="shared" si="2"/>
        <v>4</v>
      </c>
      <c r="I130" s="29">
        <f t="shared" si="3"/>
        <v>5</v>
      </c>
      <c r="L130" s="33"/>
      <c r="M130" s="36">
        <v>44852</v>
      </c>
      <c r="N130" s="34">
        <v>250</v>
      </c>
      <c r="O130" s="37">
        <v>0</v>
      </c>
      <c r="P130" s="35">
        <v>200</v>
      </c>
      <c r="Q130" s="39">
        <v>0.5</v>
      </c>
      <c r="R130" s="40">
        <f t="shared" si="8"/>
        <v>50</v>
      </c>
      <c r="S130" s="41"/>
    </row>
    <row r="131" spans="1:19" ht="15.6" x14ac:dyDescent="0.3">
      <c r="A131" s="48">
        <v>126</v>
      </c>
      <c r="B131" s="34">
        <f t="shared" si="6"/>
        <v>1552</v>
      </c>
      <c r="C131" s="35">
        <v>1566</v>
      </c>
      <c r="D131" s="34">
        <f t="shared" si="1"/>
        <v>1552</v>
      </c>
      <c r="E131" s="36">
        <v>44852</v>
      </c>
      <c r="F131" s="37">
        <v>1559</v>
      </c>
      <c r="G131" s="36">
        <v>44853</v>
      </c>
      <c r="H131" s="38">
        <f t="shared" si="2"/>
        <v>7</v>
      </c>
      <c r="I131" s="29">
        <f t="shared" si="3"/>
        <v>5</v>
      </c>
      <c r="L131" s="33"/>
      <c r="M131" s="36">
        <v>44853</v>
      </c>
      <c r="N131" s="34">
        <f t="shared" ref="N131:N385" si="14">P130</f>
        <v>200</v>
      </c>
      <c r="O131" s="37">
        <v>0</v>
      </c>
      <c r="P131" s="35">
        <v>163</v>
      </c>
      <c r="Q131" s="39">
        <v>0.4</v>
      </c>
      <c r="R131" s="40">
        <f t="shared" si="8"/>
        <v>37</v>
      </c>
      <c r="S131" s="41"/>
    </row>
    <row r="132" spans="1:19" ht="15.6" x14ac:dyDescent="0.3">
      <c r="A132" s="48">
        <v>127</v>
      </c>
      <c r="B132" s="34">
        <f t="shared" si="6"/>
        <v>1559</v>
      </c>
      <c r="C132" s="35">
        <v>1571</v>
      </c>
      <c r="D132" s="34">
        <f t="shared" si="1"/>
        <v>1559</v>
      </c>
      <c r="E132" s="36">
        <v>44853</v>
      </c>
      <c r="F132" s="37">
        <v>1567</v>
      </c>
      <c r="G132" s="36">
        <v>44854</v>
      </c>
      <c r="H132" s="38">
        <f t="shared" si="2"/>
        <v>8</v>
      </c>
      <c r="I132" s="29">
        <f t="shared" si="3"/>
        <v>2</v>
      </c>
      <c r="L132" s="33"/>
      <c r="M132" s="36">
        <v>44854</v>
      </c>
      <c r="N132" s="34">
        <f t="shared" si="14"/>
        <v>163</v>
      </c>
      <c r="O132" s="37">
        <v>0</v>
      </c>
      <c r="P132" s="35">
        <v>100</v>
      </c>
      <c r="Q132" s="39">
        <v>0.25</v>
      </c>
      <c r="R132" s="40">
        <f t="shared" si="8"/>
        <v>63</v>
      </c>
      <c r="S132" s="41"/>
    </row>
    <row r="133" spans="1:19" ht="15.6" x14ac:dyDescent="0.3">
      <c r="A133" s="48">
        <v>128</v>
      </c>
      <c r="B133" s="34">
        <f t="shared" si="6"/>
        <v>1567</v>
      </c>
      <c r="C133" s="35">
        <v>1573</v>
      </c>
      <c r="D133" s="34">
        <f t="shared" si="1"/>
        <v>1567</v>
      </c>
      <c r="E133" s="36">
        <v>44854</v>
      </c>
      <c r="F133" s="37">
        <v>1571</v>
      </c>
      <c r="G133" s="36">
        <v>44855</v>
      </c>
      <c r="H133" s="38">
        <f t="shared" si="2"/>
        <v>4</v>
      </c>
      <c r="I133" s="29">
        <f t="shared" si="3"/>
        <v>2</v>
      </c>
      <c r="L133" s="33"/>
      <c r="M133" s="36">
        <v>44855</v>
      </c>
      <c r="N133" s="34">
        <f t="shared" si="14"/>
        <v>100</v>
      </c>
      <c r="O133" s="37">
        <v>0</v>
      </c>
      <c r="P133" s="35">
        <v>100</v>
      </c>
      <c r="Q133" s="39">
        <v>0.25</v>
      </c>
      <c r="R133" s="40">
        <f t="shared" si="8"/>
        <v>0</v>
      </c>
      <c r="S133" s="41"/>
    </row>
    <row r="134" spans="1:19" ht="15.6" x14ac:dyDescent="0.3">
      <c r="A134" s="48">
        <v>129</v>
      </c>
      <c r="B134" s="34">
        <f t="shared" si="6"/>
        <v>1571</v>
      </c>
      <c r="C134" s="35">
        <v>1575</v>
      </c>
      <c r="D134" s="34">
        <f t="shared" si="1"/>
        <v>1571</v>
      </c>
      <c r="E134" s="36">
        <v>44855</v>
      </c>
      <c r="F134" s="37">
        <v>1571</v>
      </c>
      <c r="G134" s="36">
        <v>44856</v>
      </c>
      <c r="H134" s="38">
        <f t="shared" si="2"/>
        <v>0</v>
      </c>
      <c r="I134" s="29">
        <f t="shared" si="3"/>
        <v>1</v>
      </c>
      <c r="L134" s="33"/>
      <c r="M134" s="36">
        <v>44856</v>
      </c>
      <c r="N134" s="34">
        <f t="shared" si="14"/>
        <v>100</v>
      </c>
      <c r="O134" s="37">
        <v>290</v>
      </c>
      <c r="P134" s="35">
        <v>250</v>
      </c>
      <c r="Q134" s="39">
        <v>0.63</v>
      </c>
      <c r="R134" s="40">
        <f t="shared" si="8"/>
        <v>140</v>
      </c>
      <c r="S134" s="41"/>
    </row>
    <row r="135" spans="1:19" ht="15.6" x14ac:dyDescent="0.3">
      <c r="A135" s="48">
        <v>130</v>
      </c>
      <c r="B135" s="34">
        <f t="shared" si="6"/>
        <v>1571</v>
      </c>
      <c r="C135" s="35">
        <v>1576</v>
      </c>
      <c r="D135" s="34">
        <f t="shared" si="1"/>
        <v>1571</v>
      </c>
      <c r="E135" s="36">
        <v>44856</v>
      </c>
      <c r="F135" s="37">
        <v>1590</v>
      </c>
      <c r="G135" s="36">
        <v>44857</v>
      </c>
      <c r="H135" s="38">
        <f t="shared" si="2"/>
        <v>19</v>
      </c>
      <c r="I135" s="29">
        <f t="shared" si="3"/>
        <v>9</v>
      </c>
      <c r="L135" s="33"/>
      <c r="M135" s="36">
        <v>44857</v>
      </c>
      <c r="N135" s="34">
        <f t="shared" si="14"/>
        <v>250</v>
      </c>
      <c r="O135" s="37">
        <v>0</v>
      </c>
      <c r="P135" s="35">
        <v>163</v>
      </c>
      <c r="Q135" s="39">
        <v>0.41</v>
      </c>
      <c r="R135" s="40">
        <f t="shared" si="8"/>
        <v>87</v>
      </c>
      <c r="S135" s="41"/>
    </row>
    <row r="136" spans="1:19" ht="15.6" x14ac:dyDescent="0.3">
      <c r="A136" s="48">
        <v>131</v>
      </c>
      <c r="B136" s="34">
        <f t="shared" si="6"/>
        <v>1590</v>
      </c>
      <c r="C136" s="35">
        <v>1585</v>
      </c>
      <c r="D136" s="34">
        <f t="shared" si="1"/>
        <v>1590</v>
      </c>
      <c r="E136" s="36">
        <v>44857</v>
      </c>
      <c r="F136" s="37">
        <v>1601</v>
      </c>
      <c r="G136" s="36">
        <v>44858</v>
      </c>
      <c r="H136" s="38">
        <f t="shared" si="2"/>
        <v>11</v>
      </c>
      <c r="I136" s="29">
        <f t="shared" si="3"/>
        <v>3</v>
      </c>
      <c r="L136" s="33"/>
      <c r="M136" s="36">
        <v>44858</v>
      </c>
      <c r="N136" s="34">
        <f t="shared" si="14"/>
        <v>163</v>
      </c>
      <c r="O136" s="37">
        <v>0</v>
      </c>
      <c r="P136" s="35">
        <v>150</v>
      </c>
      <c r="Q136" s="39">
        <v>0.38</v>
      </c>
      <c r="R136" s="40">
        <f t="shared" si="8"/>
        <v>13</v>
      </c>
      <c r="S136" s="41"/>
    </row>
    <row r="137" spans="1:19" ht="15.6" x14ac:dyDescent="0.3">
      <c r="A137" s="48">
        <v>132</v>
      </c>
      <c r="B137" s="34">
        <f t="shared" si="6"/>
        <v>1601</v>
      </c>
      <c r="C137" s="35">
        <v>1588</v>
      </c>
      <c r="D137" s="34">
        <f t="shared" si="1"/>
        <v>1601</v>
      </c>
      <c r="E137" s="36">
        <v>44858</v>
      </c>
      <c r="F137" s="37">
        <v>1603</v>
      </c>
      <c r="G137" s="36">
        <v>44859</v>
      </c>
      <c r="H137" s="38">
        <f t="shared" si="2"/>
        <v>2</v>
      </c>
      <c r="I137" s="29">
        <f t="shared" si="3"/>
        <v>3</v>
      </c>
      <c r="L137" s="33"/>
      <c r="M137" s="36">
        <v>44859</v>
      </c>
      <c r="N137" s="34">
        <f t="shared" si="14"/>
        <v>150</v>
      </c>
      <c r="O137" s="37">
        <v>0</v>
      </c>
      <c r="P137" s="35">
        <v>150</v>
      </c>
      <c r="Q137" s="39">
        <v>0.37</v>
      </c>
      <c r="R137" s="40">
        <f t="shared" si="8"/>
        <v>0</v>
      </c>
      <c r="S137" s="41"/>
    </row>
    <row r="138" spans="1:19" ht="15.6" x14ac:dyDescent="0.3">
      <c r="A138" s="48">
        <v>133</v>
      </c>
      <c r="B138" s="34">
        <f t="shared" si="6"/>
        <v>1603</v>
      </c>
      <c r="C138" s="35">
        <v>1591</v>
      </c>
      <c r="D138" s="34">
        <f t="shared" si="1"/>
        <v>1603</v>
      </c>
      <c r="E138" s="36">
        <v>44859</v>
      </c>
      <c r="F138" s="37">
        <v>1603</v>
      </c>
      <c r="G138" s="36">
        <v>44860</v>
      </c>
      <c r="H138" s="38">
        <f t="shared" si="2"/>
        <v>0</v>
      </c>
      <c r="I138" s="29">
        <f t="shared" si="3"/>
        <v>3</v>
      </c>
      <c r="L138" s="33"/>
      <c r="M138" s="36">
        <v>44860</v>
      </c>
      <c r="N138" s="34">
        <f t="shared" si="14"/>
        <v>150</v>
      </c>
      <c r="O138" s="37">
        <v>10</v>
      </c>
      <c r="P138" s="35">
        <v>88</v>
      </c>
      <c r="Q138" s="39">
        <v>0.22</v>
      </c>
      <c r="R138" s="40">
        <f t="shared" si="8"/>
        <v>72</v>
      </c>
      <c r="S138" s="41"/>
    </row>
    <row r="139" spans="1:19" ht="15.6" x14ac:dyDescent="0.3">
      <c r="A139" s="48">
        <v>134</v>
      </c>
      <c r="B139" s="34">
        <f t="shared" si="6"/>
        <v>1603</v>
      </c>
      <c r="C139" s="35">
        <v>1594</v>
      </c>
      <c r="D139" s="34">
        <f t="shared" si="1"/>
        <v>1603</v>
      </c>
      <c r="E139" s="36">
        <v>44860</v>
      </c>
      <c r="F139" s="37">
        <v>1610</v>
      </c>
      <c r="G139" s="36">
        <v>44861</v>
      </c>
      <c r="H139" s="38">
        <f t="shared" si="2"/>
        <v>7</v>
      </c>
      <c r="I139" s="29">
        <f t="shared" si="3"/>
        <v>2</v>
      </c>
      <c r="L139" s="33"/>
      <c r="M139" s="36">
        <v>44861</v>
      </c>
      <c r="N139" s="34">
        <f t="shared" si="14"/>
        <v>88</v>
      </c>
      <c r="O139" s="37">
        <v>0</v>
      </c>
      <c r="P139" s="35">
        <v>88</v>
      </c>
      <c r="Q139" s="39">
        <v>0.22</v>
      </c>
      <c r="R139" s="40">
        <f t="shared" si="8"/>
        <v>0</v>
      </c>
      <c r="S139" s="41"/>
    </row>
    <row r="140" spans="1:19" ht="15.6" x14ac:dyDescent="0.3">
      <c r="A140" s="48">
        <v>135</v>
      </c>
      <c r="B140" s="34">
        <f t="shared" si="6"/>
        <v>1610</v>
      </c>
      <c r="C140" s="35">
        <v>1596</v>
      </c>
      <c r="D140" s="34">
        <f t="shared" si="1"/>
        <v>1610</v>
      </c>
      <c r="E140" s="36">
        <v>44861</v>
      </c>
      <c r="F140" s="37">
        <v>1610</v>
      </c>
      <c r="G140" s="36">
        <v>44862</v>
      </c>
      <c r="H140" s="38">
        <f t="shared" si="2"/>
        <v>0</v>
      </c>
      <c r="I140" s="29">
        <f t="shared" si="3"/>
        <v>1</v>
      </c>
      <c r="L140" s="33"/>
      <c r="M140" s="36">
        <v>44862</v>
      </c>
      <c r="N140" s="34">
        <f t="shared" si="14"/>
        <v>88</v>
      </c>
      <c r="O140" s="37">
        <v>300</v>
      </c>
      <c r="P140" s="35">
        <v>352</v>
      </c>
      <c r="Q140" s="39">
        <v>0.88</v>
      </c>
      <c r="R140" s="40">
        <f t="shared" si="8"/>
        <v>36</v>
      </c>
      <c r="S140" s="41"/>
    </row>
    <row r="141" spans="1:19" ht="15.6" x14ac:dyDescent="0.3">
      <c r="A141" s="48">
        <v>136</v>
      </c>
      <c r="B141" s="34">
        <f t="shared" si="6"/>
        <v>1610</v>
      </c>
      <c r="C141" s="35">
        <v>1597</v>
      </c>
      <c r="D141" s="34">
        <f t="shared" si="1"/>
        <v>1610</v>
      </c>
      <c r="E141" s="36">
        <v>44862</v>
      </c>
      <c r="F141" s="37">
        <v>1613</v>
      </c>
      <c r="G141" s="36">
        <v>44863</v>
      </c>
      <c r="H141" s="38">
        <f t="shared" si="2"/>
        <v>3</v>
      </c>
      <c r="I141" s="29">
        <f t="shared" si="3"/>
        <v>3</v>
      </c>
      <c r="L141" s="33"/>
      <c r="M141" s="36">
        <v>44863</v>
      </c>
      <c r="N141" s="34">
        <f t="shared" si="14"/>
        <v>352</v>
      </c>
      <c r="O141" s="37">
        <v>0</v>
      </c>
      <c r="P141" s="35">
        <v>352</v>
      </c>
      <c r="Q141" s="39">
        <v>0.88</v>
      </c>
      <c r="R141" s="40">
        <f t="shared" si="8"/>
        <v>0</v>
      </c>
      <c r="S141" s="41"/>
    </row>
    <row r="142" spans="1:19" ht="15.6" x14ac:dyDescent="0.3">
      <c r="A142" s="48">
        <v>137</v>
      </c>
      <c r="B142" s="34">
        <f t="shared" si="6"/>
        <v>1613</v>
      </c>
      <c r="C142" s="35">
        <v>1600</v>
      </c>
      <c r="D142" s="34">
        <f t="shared" si="1"/>
        <v>1613</v>
      </c>
      <c r="E142" s="36">
        <v>44863</v>
      </c>
      <c r="F142" s="37">
        <v>1613</v>
      </c>
      <c r="G142" s="36">
        <v>44864</v>
      </c>
      <c r="H142" s="38">
        <f t="shared" si="2"/>
        <v>0</v>
      </c>
      <c r="I142" s="29">
        <f t="shared" si="3"/>
        <v>0</v>
      </c>
      <c r="L142" s="33"/>
      <c r="M142" s="36">
        <v>44864</v>
      </c>
      <c r="N142" s="34">
        <f t="shared" si="14"/>
        <v>352</v>
      </c>
      <c r="O142" s="37">
        <v>0</v>
      </c>
      <c r="P142" s="35">
        <v>352</v>
      </c>
      <c r="Q142" s="39">
        <v>0.88</v>
      </c>
      <c r="R142" s="40">
        <f t="shared" si="8"/>
        <v>0</v>
      </c>
      <c r="S142" s="41"/>
    </row>
    <row r="143" spans="1:19" ht="15.6" x14ac:dyDescent="0.3">
      <c r="A143" s="48">
        <v>138</v>
      </c>
      <c r="B143" s="34">
        <f t="shared" si="6"/>
        <v>1613</v>
      </c>
      <c r="C143" s="35">
        <v>1600</v>
      </c>
      <c r="D143" s="34">
        <f t="shared" si="1"/>
        <v>1613</v>
      </c>
      <c r="E143" s="36">
        <v>44864</v>
      </c>
      <c r="F143" s="37">
        <v>1613</v>
      </c>
      <c r="G143" s="36">
        <v>44865</v>
      </c>
      <c r="H143" s="38">
        <f t="shared" si="2"/>
        <v>0</v>
      </c>
      <c r="I143" s="29">
        <f t="shared" si="3"/>
        <v>4</v>
      </c>
      <c r="L143" s="33"/>
      <c r="M143" s="36">
        <v>44865</v>
      </c>
      <c r="N143" s="34">
        <f t="shared" si="14"/>
        <v>352</v>
      </c>
      <c r="O143" s="37">
        <v>0</v>
      </c>
      <c r="P143" s="35">
        <v>352</v>
      </c>
      <c r="Q143" s="39">
        <v>0.88</v>
      </c>
      <c r="R143" s="40">
        <f t="shared" si="8"/>
        <v>0</v>
      </c>
      <c r="S143" s="41"/>
    </row>
    <row r="144" spans="1:19" ht="15.6" x14ac:dyDescent="0.3">
      <c r="A144" s="48">
        <v>139</v>
      </c>
      <c r="B144" s="34">
        <f t="shared" si="6"/>
        <v>1613</v>
      </c>
      <c r="C144" s="35">
        <v>1604</v>
      </c>
      <c r="D144" s="34">
        <f t="shared" si="1"/>
        <v>1613</v>
      </c>
      <c r="E144" s="36">
        <v>44865</v>
      </c>
      <c r="F144" s="37">
        <v>1613</v>
      </c>
      <c r="G144" s="36">
        <v>44866</v>
      </c>
      <c r="H144" s="38">
        <f t="shared" si="2"/>
        <v>0</v>
      </c>
      <c r="I144" s="29">
        <f t="shared" si="3"/>
        <v>1</v>
      </c>
      <c r="L144" s="33"/>
      <c r="M144" s="36">
        <v>44866</v>
      </c>
      <c r="N144" s="34">
        <f t="shared" si="14"/>
        <v>352</v>
      </c>
      <c r="O144" s="37">
        <v>0</v>
      </c>
      <c r="P144" s="35">
        <v>325</v>
      </c>
      <c r="Q144" s="39">
        <v>0.81</v>
      </c>
      <c r="R144" s="40">
        <f t="shared" si="8"/>
        <v>27</v>
      </c>
      <c r="S144" s="41"/>
    </row>
    <row r="145" spans="1:19" ht="15.6" x14ac:dyDescent="0.3">
      <c r="A145" s="48">
        <v>140</v>
      </c>
      <c r="B145" s="34">
        <f t="shared" si="6"/>
        <v>1613</v>
      </c>
      <c r="C145" s="35">
        <v>1605</v>
      </c>
      <c r="D145" s="34">
        <f t="shared" si="1"/>
        <v>1613</v>
      </c>
      <c r="E145" s="36">
        <v>44866</v>
      </c>
      <c r="F145" s="37">
        <v>1617</v>
      </c>
      <c r="G145" s="36">
        <v>44867</v>
      </c>
      <c r="H145" s="38">
        <f t="shared" si="2"/>
        <v>4</v>
      </c>
      <c r="I145" s="29">
        <f t="shared" si="3"/>
        <v>1</v>
      </c>
      <c r="L145" s="33"/>
      <c r="M145" s="36">
        <v>44867</v>
      </c>
      <c r="N145" s="34">
        <f t="shared" si="14"/>
        <v>325</v>
      </c>
      <c r="O145" s="37">
        <v>0</v>
      </c>
      <c r="P145" s="35">
        <v>300</v>
      </c>
      <c r="Q145" s="39">
        <v>0.75</v>
      </c>
      <c r="R145" s="40">
        <f t="shared" si="8"/>
        <v>25</v>
      </c>
      <c r="S145" s="41"/>
    </row>
    <row r="146" spans="1:19" ht="15.6" x14ac:dyDescent="0.3">
      <c r="A146" s="48">
        <v>141</v>
      </c>
      <c r="B146" s="34">
        <f t="shared" si="6"/>
        <v>1617</v>
      </c>
      <c r="C146" s="35">
        <v>1606</v>
      </c>
      <c r="D146" s="34">
        <f t="shared" si="1"/>
        <v>1617</v>
      </c>
      <c r="E146" s="36">
        <v>44867</v>
      </c>
      <c r="F146" s="37">
        <v>1620</v>
      </c>
      <c r="G146" s="36">
        <v>44868</v>
      </c>
      <c r="H146" s="38">
        <f t="shared" si="2"/>
        <v>3</v>
      </c>
      <c r="I146" s="29">
        <f t="shared" si="3"/>
        <v>3</v>
      </c>
      <c r="L146" s="33"/>
      <c r="M146" s="36">
        <v>44868</v>
      </c>
      <c r="N146" s="34">
        <f t="shared" si="14"/>
        <v>300</v>
      </c>
      <c r="O146" s="37">
        <v>0</v>
      </c>
      <c r="P146" s="35">
        <v>292</v>
      </c>
      <c r="Q146" s="39">
        <v>0.73</v>
      </c>
      <c r="R146" s="40">
        <f t="shared" si="8"/>
        <v>8</v>
      </c>
      <c r="S146" s="41"/>
    </row>
    <row r="147" spans="1:19" ht="15.6" x14ac:dyDescent="0.3">
      <c r="A147" s="48">
        <v>142</v>
      </c>
      <c r="B147" s="34">
        <f t="shared" si="6"/>
        <v>1620</v>
      </c>
      <c r="C147" s="35">
        <v>1609</v>
      </c>
      <c r="D147" s="34">
        <f t="shared" si="1"/>
        <v>1620</v>
      </c>
      <c r="E147" s="36">
        <v>44868</v>
      </c>
      <c r="F147" s="37">
        <v>1621</v>
      </c>
      <c r="G147" s="36">
        <v>44869</v>
      </c>
      <c r="H147" s="38">
        <f t="shared" si="2"/>
        <v>1</v>
      </c>
      <c r="I147" s="29">
        <f t="shared" si="3"/>
        <v>3</v>
      </c>
      <c r="L147" s="33"/>
      <c r="M147" s="36">
        <v>44869</v>
      </c>
      <c r="N147" s="34">
        <f t="shared" si="14"/>
        <v>292</v>
      </c>
      <c r="O147" s="37">
        <v>0</v>
      </c>
      <c r="P147" s="35">
        <v>292</v>
      </c>
      <c r="Q147" s="39">
        <v>0.73</v>
      </c>
      <c r="R147" s="40">
        <f t="shared" si="8"/>
        <v>0</v>
      </c>
      <c r="S147" s="41"/>
    </row>
    <row r="148" spans="1:19" ht="15.6" x14ac:dyDescent="0.3">
      <c r="A148" s="48">
        <v>143</v>
      </c>
      <c r="B148" s="34">
        <f t="shared" si="6"/>
        <v>1621</v>
      </c>
      <c r="C148" s="35">
        <v>1612</v>
      </c>
      <c r="D148" s="34">
        <f t="shared" si="1"/>
        <v>1621</v>
      </c>
      <c r="E148" s="36">
        <v>44869</v>
      </c>
      <c r="F148" s="37">
        <v>1621</v>
      </c>
      <c r="G148" s="36">
        <v>44870</v>
      </c>
      <c r="H148" s="38">
        <f t="shared" si="2"/>
        <v>0</v>
      </c>
      <c r="I148" s="29">
        <f t="shared" si="3"/>
        <v>0</v>
      </c>
      <c r="L148" s="33"/>
      <c r="M148" s="36">
        <v>44870</v>
      </c>
      <c r="N148" s="34">
        <f t="shared" si="14"/>
        <v>292</v>
      </c>
      <c r="O148" s="37">
        <v>0</v>
      </c>
      <c r="P148" s="35">
        <v>292</v>
      </c>
      <c r="Q148" s="39">
        <v>0.73</v>
      </c>
      <c r="R148" s="40">
        <f t="shared" si="8"/>
        <v>0</v>
      </c>
      <c r="S148" s="41"/>
    </row>
    <row r="149" spans="1:19" ht="15.6" x14ac:dyDescent="0.3">
      <c r="B149" s="34">
        <f t="shared" si="6"/>
        <v>1621</v>
      </c>
      <c r="C149" s="35">
        <v>1612</v>
      </c>
      <c r="D149" s="34">
        <f t="shared" si="1"/>
        <v>1621</v>
      </c>
      <c r="E149" s="36">
        <v>44870</v>
      </c>
      <c r="F149" s="37">
        <v>1621</v>
      </c>
      <c r="G149" s="36">
        <v>44871</v>
      </c>
      <c r="H149" s="38">
        <f t="shared" si="2"/>
        <v>0</v>
      </c>
      <c r="I149" s="29">
        <f t="shared" si="3"/>
        <v>2</v>
      </c>
      <c r="L149" s="33"/>
      <c r="M149" s="36">
        <v>44871</v>
      </c>
      <c r="N149" s="34">
        <f t="shared" si="14"/>
        <v>292</v>
      </c>
      <c r="O149" s="37">
        <v>0</v>
      </c>
      <c r="P149" s="35">
        <v>292</v>
      </c>
      <c r="Q149" s="39">
        <v>0.73</v>
      </c>
      <c r="R149" s="40">
        <f t="shared" si="8"/>
        <v>0</v>
      </c>
      <c r="S149" s="41"/>
    </row>
    <row r="150" spans="1:19" ht="15.6" x14ac:dyDescent="0.3">
      <c r="B150" s="34">
        <f t="shared" si="6"/>
        <v>1621</v>
      </c>
      <c r="C150" s="35">
        <v>1614</v>
      </c>
      <c r="D150" s="34">
        <f t="shared" si="1"/>
        <v>1621</v>
      </c>
      <c r="E150" s="36">
        <v>44871</v>
      </c>
      <c r="F150" s="37">
        <v>1621</v>
      </c>
      <c r="G150" s="36">
        <v>44872</v>
      </c>
      <c r="H150" s="38">
        <f t="shared" si="2"/>
        <v>0</v>
      </c>
      <c r="I150" s="29">
        <f t="shared" si="3"/>
        <v>1</v>
      </c>
      <c r="L150" s="33"/>
      <c r="M150" s="36">
        <v>44872</v>
      </c>
      <c r="N150" s="34">
        <f t="shared" si="14"/>
        <v>292</v>
      </c>
      <c r="O150" s="37">
        <v>0</v>
      </c>
      <c r="P150" s="35">
        <v>292</v>
      </c>
      <c r="Q150" s="39">
        <v>0.73</v>
      </c>
      <c r="R150" s="40">
        <f t="shared" si="8"/>
        <v>0</v>
      </c>
      <c r="S150" s="41"/>
    </row>
    <row r="151" spans="1:19" ht="15.6" x14ac:dyDescent="0.3">
      <c r="B151" s="34">
        <f t="shared" si="6"/>
        <v>1621</v>
      </c>
      <c r="C151" s="35">
        <v>1615</v>
      </c>
      <c r="D151" s="34">
        <f t="shared" si="1"/>
        <v>1621</v>
      </c>
      <c r="E151" s="36">
        <v>44872</v>
      </c>
      <c r="F151" s="37">
        <v>1621</v>
      </c>
      <c r="G151" s="36">
        <v>44873</v>
      </c>
      <c r="H151" s="38">
        <f t="shared" si="2"/>
        <v>0</v>
      </c>
      <c r="I151" s="29">
        <f t="shared" si="3"/>
        <v>3</v>
      </c>
      <c r="L151" s="33"/>
      <c r="M151" s="36">
        <v>44873</v>
      </c>
      <c r="N151" s="34">
        <f t="shared" si="14"/>
        <v>292</v>
      </c>
      <c r="O151" s="37">
        <v>0</v>
      </c>
      <c r="P151" s="35">
        <v>292</v>
      </c>
      <c r="Q151" s="39">
        <v>0.73</v>
      </c>
      <c r="R151" s="40">
        <f t="shared" si="8"/>
        <v>0</v>
      </c>
      <c r="S151" s="41"/>
    </row>
    <row r="152" spans="1:19" ht="15.6" x14ac:dyDescent="0.3">
      <c r="B152" s="34">
        <f t="shared" si="6"/>
        <v>1621</v>
      </c>
      <c r="C152" s="35">
        <v>1618</v>
      </c>
      <c r="D152" s="34">
        <f t="shared" si="1"/>
        <v>1621</v>
      </c>
      <c r="E152" s="36">
        <v>44873</v>
      </c>
      <c r="F152" s="37">
        <v>1621</v>
      </c>
      <c r="G152" s="36">
        <v>44874</v>
      </c>
      <c r="H152" s="38">
        <f t="shared" si="2"/>
        <v>0</v>
      </c>
      <c r="I152" s="29">
        <f t="shared" si="3"/>
        <v>3</v>
      </c>
      <c r="L152" s="33"/>
      <c r="M152" s="36">
        <v>44874</v>
      </c>
      <c r="N152" s="34">
        <f t="shared" si="14"/>
        <v>292</v>
      </c>
      <c r="O152" s="37">
        <v>0</v>
      </c>
      <c r="P152" s="35">
        <v>268</v>
      </c>
      <c r="Q152" s="39">
        <v>0.67</v>
      </c>
      <c r="R152" s="40">
        <f t="shared" si="8"/>
        <v>24</v>
      </c>
      <c r="S152" s="41"/>
    </row>
    <row r="153" spans="1:19" ht="15.6" x14ac:dyDescent="0.3">
      <c r="B153" s="34">
        <f t="shared" si="6"/>
        <v>1621</v>
      </c>
      <c r="C153" s="35">
        <v>1621</v>
      </c>
      <c r="D153" s="34">
        <f t="shared" si="1"/>
        <v>1621</v>
      </c>
      <c r="E153" s="36">
        <v>44874</v>
      </c>
      <c r="F153" s="37">
        <v>1624</v>
      </c>
      <c r="G153" s="36">
        <v>44875</v>
      </c>
      <c r="H153" s="38">
        <f t="shared" si="2"/>
        <v>3</v>
      </c>
      <c r="I153" s="29">
        <f t="shared" si="3"/>
        <v>2</v>
      </c>
      <c r="L153" s="33"/>
      <c r="M153" s="36">
        <v>44875</v>
      </c>
      <c r="N153" s="34">
        <f t="shared" si="14"/>
        <v>268</v>
      </c>
      <c r="O153" s="37">
        <v>0</v>
      </c>
      <c r="P153" s="35">
        <v>225</v>
      </c>
      <c r="Q153" s="39">
        <v>0.56000000000000005</v>
      </c>
      <c r="R153" s="40">
        <f t="shared" si="8"/>
        <v>43</v>
      </c>
      <c r="S153" s="41"/>
    </row>
    <row r="154" spans="1:19" ht="15.6" x14ac:dyDescent="0.3">
      <c r="B154" s="34">
        <f t="shared" si="6"/>
        <v>1624</v>
      </c>
      <c r="C154" s="35">
        <v>1623</v>
      </c>
      <c r="D154" s="34">
        <f t="shared" si="1"/>
        <v>1624</v>
      </c>
      <c r="E154" s="36">
        <v>44875</v>
      </c>
      <c r="F154" s="37">
        <v>1631</v>
      </c>
      <c r="G154" s="36">
        <v>44876</v>
      </c>
      <c r="H154" s="38">
        <f t="shared" si="2"/>
        <v>7</v>
      </c>
      <c r="I154" s="29">
        <f t="shared" si="3"/>
        <v>1</v>
      </c>
      <c r="L154" s="33"/>
      <c r="M154" s="36">
        <v>44876</v>
      </c>
      <c r="N154" s="34">
        <f t="shared" si="14"/>
        <v>225</v>
      </c>
      <c r="O154" s="37">
        <v>0</v>
      </c>
      <c r="P154" s="35">
        <v>116</v>
      </c>
      <c r="Q154" s="39">
        <v>0.19</v>
      </c>
      <c r="R154" s="40">
        <f t="shared" si="8"/>
        <v>109</v>
      </c>
      <c r="S154" s="41"/>
    </row>
    <row r="155" spans="1:19" ht="15.6" x14ac:dyDescent="0.3">
      <c r="B155" s="34">
        <f t="shared" si="6"/>
        <v>1631</v>
      </c>
      <c r="C155" s="35">
        <v>1624</v>
      </c>
      <c r="D155" s="34">
        <f t="shared" si="1"/>
        <v>1631</v>
      </c>
      <c r="E155" s="36">
        <v>44876</v>
      </c>
      <c r="F155" s="37">
        <v>1649</v>
      </c>
      <c r="G155" s="36">
        <v>44877</v>
      </c>
      <c r="H155" s="38">
        <f t="shared" si="2"/>
        <v>18</v>
      </c>
      <c r="I155" s="29">
        <f t="shared" si="3"/>
        <v>2</v>
      </c>
      <c r="L155" s="33"/>
      <c r="M155" s="36">
        <v>44877</v>
      </c>
      <c r="N155" s="34">
        <f t="shared" si="14"/>
        <v>116</v>
      </c>
      <c r="O155" s="37">
        <v>296</v>
      </c>
      <c r="P155" s="35">
        <v>338</v>
      </c>
      <c r="Q155" s="39">
        <v>0.83</v>
      </c>
      <c r="R155" s="40">
        <f t="shared" si="8"/>
        <v>74</v>
      </c>
      <c r="S155" s="41"/>
    </row>
    <row r="156" spans="1:19" ht="15.6" x14ac:dyDescent="0.3">
      <c r="B156" s="34">
        <f t="shared" si="6"/>
        <v>1649</v>
      </c>
      <c r="C156" s="35">
        <v>1626</v>
      </c>
      <c r="D156" s="34">
        <f t="shared" si="1"/>
        <v>1649</v>
      </c>
      <c r="E156" s="36">
        <v>44877</v>
      </c>
      <c r="F156" s="37">
        <v>1651</v>
      </c>
      <c r="G156" s="36">
        <v>44878</v>
      </c>
      <c r="H156" s="38">
        <f t="shared" si="2"/>
        <v>2</v>
      </c>
      <c r="I156" s="29">
        <f t="shared" si="3"/>
        <v>2</v>
      </c>
      <c r="L156" s="33"/>
      <c r="M156" s="36">
        <v>44878</v>
      </c>
      <c r="N156" s="34">
        <f t="shared" si="14"/>
        <v>338</v>
      </c>
      <c r="O156" s="37">
        <v>0</v>
      </c>
      <c r="P156" s="35">
        <v>338</v>
      </c>
      <c r="Q156" s="39">
        <v>0.83</v>
      </c>
      <c r="R156" s="40">
        <f t="shared" si="8"/>
        <v>0</v>
      </c>
      <c r="S156" s="41"/>
    </row>
    <row r="157" spans="1:19" ht="15.6" x14ac:dyDescent="0.3">
      <c r="B157" s="34">
        <v>1651</v>
      </c>
      <c r="C157" s="35">
        <v>1628</v>
      </c>
      <c r="D157" s="34">
        <f t="shared" si="1"/>
        <v>1651</v>
      </c>
      <c r="E157" s="36">
        <v>44878</v>
      </c>
      <c r="F157" s="37">
        <v>1652</v>
      </c>
      <c r="G157" s="36">
        <v>44879</v>
      </c>
      <c r="H157" s="38">
        <f t="shared" si="2"/>
        <v>1</v>
      </c>
      <c r="I157" s="29">
        <f t="shared" si="3"/>
        <v>1</v>
      </c>
      <c r="L157" s="33"/>
      <c r="M157" s="36">
        <v>44879</v>
      </c>
      <c r="N157" s="34">
        <f t="shared" si="14"/>
        <v>338</v>
      </c>
      <c r="O157" s="37">
        <v>0</v>
      </c>
      <c r="P157" s="35">
        <v>338</v>
      </c>
      <c r="Q157" s="39">
        <v>0.83</v>
      </c>
      <c r="R157" s="40">
        <f t="shared" si="8"/>
        <v>0</v>
      </c>
      <c r="S157" s="41"/>
    </row>
    <row r="158" spans="1:19" ht="15.6" x14ac:dyDescent="0.3">
      <c r="B158" s="34">
        <f t="shared" ref="B158:B184" si="15">F157</f>
        <v>1652</v>
      </c>
      <c r="C158" s="35">
        <v>1629</v>
      </c>
      <c r="D158" s="34">
        <f t="shared" si="1"/>
        <v>1652</v>
      </c>
      <c r="E158" s="36">
        <v>44879</v>
      </c>
      <c r="F158" s="37">
        <v>1652</v>
      </c>
      <c r="G158" s="36">
        <v>44880</v>
      </c>
      <c r="H158" s="38">
        <f t="shared" si="2"/>
        <v>0</v>
      </c>
      <c r="I158" s="29">
        <f t="shared" si="3"/>
        <v>0</v>
      </c>
      <c r="L158" s="33"/>
      <c r="M158" s="36">
        <v>44880</v>
      </c>
      <c r="N158" s="34">
        <f t="shared" si="14"/>
        <v>338</v>
      </c>
      <c r="O158" s="37">
        <v>0</v>
      </c>
      <c r="P158" s="35">
        <v>325</v>
      </c>
      <c r="Q158" s="39">
        <v>0.81</v>
      </c>
      <c r="R158" s="40">
        <f t="shared" si="8"/>
        <v>13</v>
      </c>
      <c r="S158" s="41"/>
    </row>
    <row r="159" spans="1:19" ht="15.6" x14ac:dyDescent="0.3">
      <c r="B159" s="34">
        <f t="shared" si="15"/>
        <v>1652</v>
      </c>
      <c r="C159" s="35">
        <v>1629</v>
      </c>
      <c r="D159" s="34">
        <f t="shared" si="1"/>
        <v>1652</v>
      </c>
      <c r="E159" s="36">
        <v>44880</v>
      </c>
      <c r="F159" s="37">
        <v>1655</v>
      </c>
      <c r="G159" s="36">
        <v>44881</v>
      </c>
      <c r="H159" s="38">
        <f t="shared" si="2"/>
        <v>3</v>
      </c>
      <c r="I159" s="29">
        <f t="shared" si="3"/>
        <v>2</v>
      </c>
      <c r="L159" s="33"/>
      <c r="M159" s="36">
        <v>44881</v>
      </c>
      <c r="N159" s="34">
        <f t="shared" si="14"/>
        <v>325</v>
      </c>
      <c r="O159" s="37">
        <v>0</v>
      </c>
      <c r="P159" s="35">
        <v>325</v>
      </c>
      <c r="Q159" s="39">
        <v>0.81</v>
      </c>
      <c r="R159" s="40">
        <f t="shared" si="8"/>
        <v>0</v>
      </c>
      <c r="S159" s="41"/>
    </row>
    <row r="160" spans="1:19" ht="15.6" x14ac:dyDescent="0.3">
      <c r="B160" s="34">
        <f t="shared" si="15"/>
        <v>1655</v>
      </c>
      <c r="C160" s="35">
        <v>1631</v>
      </c>
      <c r="D160" s="34">
        <f t="shared" si="1"/>
        <v>1655</v>
      </c>
      <c r="E160" s="36">
        <v>44881</v>
      </c>
      <c r="F160" s="37">
        <v>1655</v>
      </c>
      <c r="G160" s="36">
        <v>44882</v>
      </c>
      <c r="H160" s="38">
        <f t="shared" si="2"/>
        <v>0</v>
      </c>
      <c r="I160" s="29">
        <f t="shared" si="3"/>
        <v>0</v>
      </c>
      <c r="L160" s="33"/>
      <c r="M160" s="36">
        <v>44882</v>
      </c>
      <c r="N160" s="34">
        <f t="shared" si="14"/>
        <v>325</v>
      </c>
      <c r="O160" s="37">
        <v>0</v>
      </c>
      <c r="P160" s="35">
        <v>313</v>
      </c>
      <c r="Q160" s="39">
        <v>0.78</v>
      </c>
      <c r="R160" s="40">
        <f t="shared" si="8"/>
        <v>12</v>
      </c>
      <c r="S160" s="41"/>
    </row>
    <row r="161" spans="2:19" ht="15.6" x14ac:dyDescent="0.3">
      <c r="B161" s="34">
        <f t="shared" si="15"/>
        <v>1655</v>
      </c>
      <c r="C161" s="35">
        <v>1631</v>
      </c>
      <c r="D161" s="34">
        <f t="shared" si="1"/>
        <v>1655</v>
      </c>
      <c r="E161" s="36">
        <v>44882</v>
      </c>
      <c r="F161" s="37">
        <v>1659</v>
      </c>
      <c r="G161" s="36">
        <v>44883</v>
      </c>
      <c r="H161" s="38">
        <f t="shared" si="2"/>
        <v>4</v>
      </c>
      <c r="I161" s="29">
        <f t="shared" si="3"/>
        <v>3</v>
      </c>
      <c r="L161" s="33"/>
      <c r="M161" s="36">
        <v>44883</v>
      </c>
      <c r="N161" s="34">
        <f t="shared" si="14"/>
        <v>313</v>
      </c>
      <c r="O161" s="37">
        <v>0</v>
      </c>
      <c r="P161" s="35">
        <v>300</v>
      </c>
      <c r="Q161" s="39">
        <v>0.75</v>
      </c>
      <c r="R161" s="40">
        <f t="shared" si="8"/>
        <v>13</v>
      </c>
      <c r="S161" s="41"/>
    </row>
    <row r="162" spans="2:19" ht="15.6" x14ac:dyDescent="0.3">
      <c r="B162" s="34">
        <f t="shared" si="15"/>
        <v>1659</v>
      </c>
      <c r="C162" s="35">
        <v>1634</v>
      </c>
      <c r="D162" s="34">
        <f t="shared" si="1"/>
        <v>1659</v>
      </c>
      <c r="E162" s="36">
        <v>44883</v>
      </c>
      <c r="F162" s="37">
        <v>1661</v>
      </c>
      <c r="G162" s="36">
        <v>44884</v>
      </c>
      <c r="H162" s="38">
        <f t="shared" si="2"/>
        <v>2</v>
      </c>
      <c r="I162" s="29">
        <f t="shared" si="3"/>
        <v>2</v>
      </c>
      <c r="L162" s="33"/>
      <c r="M162" s="36">
        <v>44884</v>
      </c>
      <c r="N162" s="34">
        <f t="shared" si="14"/>
        <v>300</v>
      </c>
      <c r="O162" s="37">
        <v>0</v>
      </c>
      <c r="P162" s="35">
        <v>292</v>
      </c>
      <c r="Q162" s="39">
        <v>0.73</v>
      </c>
      <c r="R162" s="40">
        <f t="shared" si="8"/>
        <v>8</v>
      </c>
      <c r="S162" s="41"/>
    </row>
    <row r="163" spans="2:19" ht="15.6" x14ac:dyDescent="0.3">
      <c r="B163" s="34">
        <f t="shared" si="15"/>
        <v>1661</v>
      </c>
      <c r="C163" s="35">
        <v>1636</v>
      </c>
      <c r="D163" s="34">
        <f t="shared" si="1"/>
        <v>1661</v>
      </c>
      <c r="E163" s="36">
        <v>44884</v>
      </c>
      <c r="F163" s="37">
        <v>1662</v>
      </c>
      <c r="G163" s="36">
        <v>44885</v>
      </c>
      <c r="H163" s="38">
        <f t="shared" si="2"/>
        <v>1</v>
      </c>
      <c r="I163" s="29">
        <f t="shared" si="3"/>
        <v>1</v>
      </c>
      <c r="L163" s="33"/>
      <c r="M163" s="36">
        <v>44885</v>
      </c>
      <c r="N163" s="34">
        <f t="shared" si="14"/>
        <v>292</v>
      </c>
      <c r="O163" s="37">
        <v>0</v>
      </c>
      <c r="P163" s="35">
        <v>292</v>
      </c>
      <c r="Q163" s="39">
        <v>0.73</v>
      </c>
      <c r="R163" s="40">
        <f t="shared" si="8"/>
        <v>0</v>
      </c>
      <c r="S163" s="41"/>
    </row>
    <row r="164" spans="2:19" ht="15.6" x14ac:dyDescent="0.3">
      <c r="B164" s="34">
        <f t="shared" si="15"/>
        <v>1662</v>
      </c>
      <c r="C164" s="35">
        <v>1637</v>
      </c>
      <c r="D164" s="34">
        <f t="shared" si="1"/>
        <v>1662</v>
      </c>
      <c r="E164" s="36">
        <v>44885</v>
      </c>
      <c r="F164" s="37">
        <v>1662</v>
      </c>
      <c r="G164" s="36">
        <v>44886</v>
      </c>
      <c r="H164" s="38">
        <f t="shared" si="2"/>
        <v>0</v>
      </c>
      <c r="I164" s="29">
        <f t="shared" si="3"/>
        <v>1</v>
      </c>
      <c r="L164" s="33"/>
      <c r="M164" s="36">
        <v>44886</v>
      </c>
      <c r="N164" s="34">
        <f t="shared" si="14"/>
        <v>292</v>
      </c>
      <c r="O164" s="37">
        <v>0</v>
      </c>
      <c r="P164" s="35">
        <v>275</v>
      </c>
      <c r="Q164" s="39">
        <v>0.69</v>
      </c>
      <c r="R164" s="40">
        <f t="shared" si="8"/>
        <v>17</v>
      </c>
      <c r="S164" s="41"/>
    </row>
    <row r="165" spans="2:19" ht="15.6" x14ac:dyDescent="0.3">
      <c r="B165" s="34">
        <f t="shared" si="15"/>
        <v>1662</v>
      </c>
      <c r="C165" s="35">
        <v>1638</v>
      </c>
      <c r="D165" s="34">
        <f t="shared" si="1"/>
        <v>1662</v>
      </c>
      <c r="E165" s="36">
        <v>44886</v>
      </c>
      <c r="F165" s="37">
        <v>1664</v>
      </c>
      <c r="G165" s="36">
        <v>44887</v>
      </c>
      <c r="H165" s="38">
        <f t="shared" si="2"/>
        <v>2</v>
      </c>
      <c r="I165" s="29">
        <f t="shared" si="3"/>
        <v>4</v>
      </c>
      <c r="L165" s="33"/>
      <c r="M165" s="36">
        <v>44887</v>
      </c>
      <c r="N165" s="34">
        <f t="shared" si="14"/>
        <v>275</v>
      </c>
      <c r="O165" s="37">
        <v>0</v>
      </c>
      <c r="P165" s="35">
        <v>263</v>
      </c>
      <c r="Q165" s="39">
        <v>0.66</v>
      </c>
      <c r="R165" s="40">
        <f t="shared" si="8"/>
        <v>12</v>
      </c>
      <c r="S165" s="41"/>
    </row>
    <row r="166" spans="2:19" ht="15.6" x14ac:dyDescent="0.3">
      <c r="B166" s="34">
        <f t="shared" si="15"/>
        <v>1664</v>
      </c>
      <c r="C166" s="35">
        <v>1642</v>
      </c>
      <c r="D166" s="34">
        <f t="shared" si="1"/>
        <v>1664</v>
      </c>
      <c r="E166" s="36">
        <v>44887</v>
      </c>
      <c r="F166" s="37">
        <v>1666</v>
      </c>
      <c r="G166" s="36">
        <v>44888</v>
      </c>
      <c r="H166" s="38">
        <f t="shared" si="2"/>
        <v>2</v>
      </c>
      <c r="I166" s="29">
        <f t="shared" si="3"/>
        <v>3</v>
      </c>
      <c r="L166" s="33"/>
      <c r="M166" s="36">
        <v>44888</v>
      </c>
      <c r="N166" s="34">
        <f t="shared" si="14"/>
        <v>263</v>
      </c>
      <c r="O166" s="37">
        <v>0</v>
      </c>
      <c r="P166" s="35">
        <v>263</v>
      </c>
      <c r="Q166" s="39">
        <v>0.66</v>
      </c>
      <c r="R166" s="40">
        <f t="shared" si="8"/>
        <v>0</v>
      </c>
      <c r="S166" s="41"/>
    </row>
    <row r="167" spans="2:19" ht="15.6" x14ac:dyDescent="0.3">
      <c r="B167" s="34">
        <f t="shared" si="15"/>
        <v>1666</v>
      </c>
      <c r="C167" s="35">
        <v>1645</v>
      </c>
      <c r="D167" s="34">
        <f t="shared" si="1"/>
        <v>1666</v>
      </c>
      <c r="E167" s="36">
        <v>44888</v>
      </c>
      <c r="F167" s="37">
        <v>1666</v>
      </c>
      <c r="G167" s="36">
        <v>44889</v>
      </c>
      <c r="H167" s="38">
        <f t="shared" si="2"/>
        <v>0</v>
      </c>
      <c r="I167" s="29">
        <f t="shared" si="3"/>
        <v>1</v>
      </c>
      <c r="L167" s="33"/>
      <c r="M167" s="36">
        <v>44889</v>
      </c>
      <c r="N167" s="34">
        <f t="shared" si="14"/>
        <v>263</v>
      </c>
      <c r="O167" s="37">
        <v>0</v>
      </c>
      <c r="P167" s="35">
        <v>263</v>
      </c>
      <c r="Q167" s="39">
        <v>0.66</v>
      </c>
      <c r="R167" s="40">
        <f t="shared" si="8"/>
        <v>0</v>
      </c>
      <c r="S167" s="41"/>
    </row>
    <row r="168" spans="2:19" ht="15.6" x14ac:dyDescent="0.3">
      <c r="B168" s="34">
        <f t="shared" si="15"/>
        <v>1666</v>
      </c>
      <c r="C168" s="35">
        <v>1646</v>
      </c>
      <c r="D168" s="34">
        <f t="shared" si="1"/>
        <v>1666</v>
      </c>
      <c r="E168" s="36">
        <v>44889</v>
      </c>
      <c r="F168" s="37">
        <v>1666</v>
      </c>
      <c r="G168" s="36">
        <v>44890</v>
      </c>
      <c r="H168" s="38">
        <f t="shared" si="2"/>
        <v>0</v>
      </c>
      <c r="I168" s="29">
        <f t="shared" si="3"/>
        <v>0</v>
      </c>
      <c r="L168" s="33"/>
      <c r="M168" s="36">
        <v>44890</v>
      </c>
      <c r="N168" s="34">
        <f t="shared" si="14"/>
        <v>263</v>
      </c>
      <c r="O168" s="37">
        <v>0</v>
      </c>
      <c r="P168" s="35">
        <v>232</v>
      </c>
      <c r="Q168" s="39">
        <v>0.57999999999999996</v>
      </c>
      <c r="R168" s="40">
        <f t="shared" si="8"/>
        <v>31</v>
      </c>
      <c r="S168" s="41"/>
    </row>
    <row r="169" spans="2:19" ht="15.6" x14ac:dyDescent="0.3">
      <c r="B169" s="34">
        <f t="shared" si="15"/>
        <v>1666</v>
      </c>
      <c r="C169" s="35">
        <v>1646</v>
      </c>
      <c r="D169" s="34">
        <f t="shared" si="1"/>
        <v>1666</v>
      </c>
      <c r="E169" s="36">
        <v>44890</v>
      </c>
      <c r="F169" s="37">
        <v>1671</v>
      </c>
      <c r="G169" s="36">
        <v>44891</v>
      </c>
      <c r="H169" s="38">
        <f t="shared" si="2"/>
        <v>5</v>
      </c>
      <c r="I169" s="29">
        <f t="shared" si="3"/>
        <v>3</v>
      </c>
      <c r="L169" s="33"/>
      <c r="M169" s="36">
        <v>44891</v>
      </c>
      <c r="N169" s="34">
        <f t="shared" si="14"/>
        <v>232</v>
      </c>
      <c r="O169" s="37">
        <v>0</v>
      </c>
      <c r="P169" s="35">
        <v>213</v>
      </c>
      <c r="Q169" s="39">
        <v>0.53</v>
      </c>
      <c r="R169" s="40">
        <f t="shared" si="8"/>
        <v>19</v>
      </c>
      <c r="S169" s="41"/>
    </row>
    <row r="170" spans="2:19" ht="15.6" x14ac:dyDescent="0.3">
      <c r="B170" s="34">
        <f t="shared" si="15"/>
        <v>1671</v>
      </c>
      <c r="C170" s="35">
        <v>1649</v>
      </c>
      <c r="D170" s="34">
        <f t="shared" si="1"/>
        <v>1671</v>
      </c>
      <c r="E170" s="36">
        <v>44891</v>
      </c>
      <c r="F170" s="37">
        <v>1673</v>
      </c>
      <c r="G170" s="36">
        <v>44892</v>
      </c>
      <c r="H170" s="38">
        <f t="shared" si="2"/>
        <v>2</v>
      </c>
      <c r="I170" s="29">
        <f t="shared" si="3"/>
        <v>2</v>
      </c>
      <c r="L170" s="33"/>
      <c r="M170" s="36">
        <v>44892</v>
      </c>
      <c r="N170" s="34">
        <f t="shared" si="14"/>
        <v>213</v>
      </c>
      <c r="O170" s="37">
        <v>0</v>
      </c>
      <c r="P170" s="35">
        <v>188</v>
      </c>
      <c r="Q170" s="39">
        <v>0.47</v>
      </c>
      <c r="R170" s="40">
        <f t="shared" si="8"/>
        <v>25</v>
      </c>
      <c r="S170" s="41"/>
    </row>
    <row r="171" spans="2:19" ht="15.6" x14ac:dyDescent="0.3">
      <c r="B171" s="34">
        <f t="shared" si="15"/>
        <v>1673</v>
      </c>
      <c r="C171" s="35">
        <v>1651</v>
      </c>
      <c r="D171" s="34">
        <f t="shared" si="1"/>
        <v>1673</v>
      </c>
      <c r="E171" s="36">
        <v>44892</v>
      </c>
      <c r="F171" s="37">
        <v>1678</v>
      </c>
      <c r="G171" s="36">
        <v>44893</v>
      </c>
      <c r="H171" s="38">
        <f t="shared" si="2"/>
        <v>5</v>
      </c>
      <c r="I171" s="29">
        <f t="shared" si="3"/>
        <v>1</v>
      </c>
      <c r="L171" s="33"/>
      <c r="M171" s="36">
        <v>44893</v>
      </c>
      <c r="N171" s="34">
        <f t="shared" si="14"/>
        <v>188</v>
      </c>
      <c r="O171" s="37">
        <v>0</v>
      </c>
      <c r="P171" s="35">
        <v>150</v>
      </c>
      <c r="Q171" s="39">
        <v>0.38</v>
      </c>
      <c r="R171" s="40">
        <f t="shared" si="8"/>
        <v>38</v>
      </c>
      <c r="S171" s="41"/>
    </row>
    <row r="172" spans="2:19" ht="15.6" x14ac:dyDescent="0.3">
      <c r="B172" s="34">
        <f t="shared" si="15"/>
        <v>1678</v>
      </c>
      <c r="C172" s="35">
        <v>1652</v>
      </c>
      <c r="D172" s="34">
        <f t="shared" si="1"/>
        <v>1678</v>
      </c>
      <c r="E172" s="36">
        <v>44893</v>
      </c>
      <c r="F172" s="37">
        <v>1682</v>
      </c>
      <c r="G172" s="36">
        <v>44894</v>
      </c>
      <c r="H172" s="38">
        <f t="shared" si="2"/>
        <v>4</v>
      </c>
      <c r="I172" s="29">
        <f t="shared" si="3"/>
        <v>1</v>
      </c>
      <c r="L172" s="33"/>
      <c r="M172" s="36">
        <v>44894</v>
      </c>
      <c r="N172" s="34">
        <f t="shared" si="14"/>
        <v>150</v>
      </c>
      <c r="O172" s="37">
        <v>0</v>
      </c>
      <c r="P172" s="35">
        <v>100</v>
      </c>
      <c r="Q172" s="39">
        <v>0.25</v>
      </c>
      <c r="R172" s="40">
        <f t="shared" si="8"/>
        <v>50</v>
      </c>
      <c r="S172" s="41"/>
    </row>
    <row r="173" spans="2:19" ht="15.6" x14ac:dyDescent="0.3">
      <c r="B173" s="34">
        <f t="shared" si="15"/>
        <v>1682</v>
      </c>
      <c r="C173" s="35">
        <v>1653</v>
      </c>
      <c r="D173" s="34">
        <f t="shared" si="1"/>
        <v>1682</v>
      </c>
      <c r="E173" s="36">
        <v>44894</v>
      </c>
      <c r="F173" s="37">
        <v>1689</v>
      </c>
      <c r="G173" s="36">
        <v>44895</v>
      </c>
      <c r="H173" s="38">
        <f t="shared" si="2"/>
        <v>7</v>
      </c>
      <c r="I173" s="29">
        <f t="shared" si="3"/>
        <v>4</v>
      </c>
      <c r="L173" s="33"/>
      <c r="M173" s="36">
        <v>44895</v>
      </c>
      <c r="N173" s="34">
        <f t="shared" si="14"/>
        <v>100</v>
      </c>
      <c r="O173" s="37">
        <v>270</v>
      </c>
      <c r="P173" s="35">
        <v>363</v>
      </c>
      <c r="Q173" s="39">
        <v>0.91</v>
      </c>
      <c r="R173" s="40">
        <f t="shared" si="8"/>
        <v>7</v>
      </c>
      <c r="S173" s="41"/>
    </row>
    <row r="174" spans="2:19" ht="15.6" x14ac:dyDescent="0.3">
      <c r="B174" s="34">
        <f t="shared" si="15"/>
        <v>1689</v>
      </c>
      <c r="C174" s="35">
        <v>1657</v>
      </c>
      <c r="D174" s="34">
        <f t="shared" si="1"/>
        <v>1689</v>
      </c>
      <c r="E174" s="36">
        <v>44895</v>
      </c>
      <c r="F174" s="37">
        <v>1689</v>
      </c>
      <c r="G174" s="36">
        <v>44896</v>
      </c>
      <c r="H174" s="38">
        <f t="shared" si="2"/>
        <v>0</v>
      </c>
      <c r="I174" s="29">
        <f t="shared" si="3"/>
        <v>0</v>
      </c>
      <c r="L174" s="33"/>
      <c r="M174" s="36">
        <v>44896</v>
      </c>
      <c r="N174" s="34">
        <f t="shared" si="14"/>
        <v>363</v>
      </c>
      <c r="O174" s="37">
        <v>0</v>
      </c>
      <c r="P174" s="35">
        <v>363</v>
      </c>
      <c r="Q174" s="39">
        <v>0.91</v>
      </c>
      <c r="R174" s="40">
        <f t="shared" si="8"/>
        <v>0</v>
      </c>
      <c r="S174" s="41"/>
    </row>
    <row r="175" spans="2:19" ht="15.6" x14ac:dyDescent="0.3">
      <c r="B175" s="34">
        <f t="shared" si="15"/>
        <v>1689</v>
      </c>
      <c r="C175" s="35">
        <v>1657</v>
      </c>
      <c r="D175" s="34">
        <f t="shared" si="1"/>
        <v>1689</v>
      </c>
      <c r="E175" s="36">
        <v>44896</v>
      </c>
      <c r="F175" s="37">
        <v>1689</v>
      </c>
      <c r="G175" s="36">
        <v>44897</v>
      </c>
      <c r="H175" s="38">
        <f t="shared" si="2"/>
        <v>0</v>
      </c>
      <c r="I175" s="29">
        <f t="shared" si="3"/>
        <v>2</v>
      </c>
      <c r="L175" s="33"/>
      <c r="M175" s="36">
        <v>44897</v>
      </c>
      <c r="N175" s="34">
        <f t="shared" si="14"/>
        <v>363</v>
      </c>
      <c r="O175" s="37">
        <v>0</v>
      </c>
      <c r="P175" s="35">
        <v>325</v>
      </c>
      <c r="Q175" s="39">
        <v>0.81</v>
      </c>
      <c r="R175" s="40">
        <f t="shared" si="8"/>
        <v>38</v>
      </c>
      <c r="S175" s="41"/>
    </row>
    <row r="176" spans="2:19" ht="15.6" x14ac:dyDescent="0.3">
      <c r="B176" s="34">
        <f t="shared" si="15"/>
        <v>1689</v>
      </c>
      <c r="C176" s="35">
        <v>1659</v>
      </c>
      <c r="D176" s="34">
        <f t="shared" si="1"/>
        <v>1689</v>
      </c>
      <c r="E176" s="36">
        <v>44897</v>
      </c>
      <c r="F176" s="37">
        <v>1695</v>
      </c>
      <c r="G176" s="36">
        <v>44898</v>
      </c>
      <c r="H176" s="38">
        <f t="shared" si="2"/>
        <v>6</v>
      </c>
      <c r="I176" s="29">
        <f t="shared" si="3"/>
        <v>1</v>
      </c>
      <c r="L176" s="33"/>
      <c r="M176" s="36">
        <v>44898</v>
      </c>
      <c r="N176" s="34">
        <f t="shared" si="14"/>
        <v>325</v>
      </c>
      <c r="O176" s="37">
        <v>0</v>
      </c>
      <c r="P176" s="35">
        <v>300</v>
      </c>
      <c r="Q176" s="39">
        <v>0.75</v>
      </c>
      <c r="R176" s="40">
        <f t="shared" si="8"/>
        <v>25</v>
      </c>
      <c r="S176" s="41"/>
    </row>
    <row r="177" spans="2:19" ht="15.6" x14ac:dyDescent="0.3">
      <c r="B177" s="34">
        <f t="shared" si="15"/>
        <v>1695</v>
      </c>
      <c r="C177" s="35">
        <v>1660</v>
      </c>
      <c r="D177" s="34">
        <f t="shared" si="1"/>
        <v>1695</v>
      </c>
      <c r="E177" s="36">
        <v>44898</v>
      </c>
      <c r="F177" s="37">
        <v>1699</v>
      </c>
      <c r="G177" s="36">
        <v>44899</v>
      </c>
      <c r="H177" s="38">
        <f t="shared" si="2"/>
        <v>4</v>
      </c>
      <c r="I177" s="29">
        <f t="shared" si="3"/>
        <v>2</v>
      </c>
      <c r="L177" s="33"/>
      <c r="M177" s="36">
        <v>44899</v>
      </c>
      <c r="N177" s="34">
        <f t="shared" si="14"/>
        <v>300</v>
      </c>
      <c r="O177" s="37">
        <v>0</v>
      </c>
      <c r="P177" s="35">
        <v>275</v>
      </c>
      <c r="Q177" s="39">
        <v>0.69</v>
      </c>
      <c r="R177" s="40">
        <f t="shared" si="8"/>
        <v>25</v>
      </c>
      <c r="S177" s="41"/>
    </row>
    <row r="178" spans="2:19" ht="15.6" x14ac:dyDescent="0.3">
      <c r="B178" s="34">
        <f t="shared" si="15"/>
        <v>1699</v>
      </c>
      <c r="C178" s="35">
        <v>1662</v>
      </c>
      <c r="D178" s="34">
        <f t="shared" si="1"/>
        <v>1699</v>
      </c>
      <c r="E178" s="36">
        <v>44899</v>
      </c>
      <c r="F178" s="37">
        <v>1703</v>
      </c>
      <c r="G178" s="36">
        <v>44900</v>
      </c>
      <c r="H178" s="38">
        <f t="shared" si="2"/>
        <v>4</v>
      </c>
      <c r="I178" s="29">
        <f t="shared" si="3"/>
        <v>2</v>
      </c>
      <c r="L178" s="33"/>
      <c r="M178" s="36">
        <v>44900</v>
      </c>
      <c r="N178" s="34">
        <f t="shared" si="14"/>
        <v>275</v>
      </c>
      <c r="O178" s="37">
        <v>0</v>
      </c>
      <c r="P178" s="35">
        <v>240</v>
      </c>
      <c r="Q178" s="39">
        <v>0.6</v>
      </c>
      <c r="R178" s="40">
        <f t="shared" si="8"/>
        <v>35</v>
      </c>
      <c r="S178" s="41"/>
    </row>
    <row r="179" spans="2:19" ht="15.6" x14ac:dyDescent="0.3">
      <c r="B179" s="34">
        <f t="shared" si="15"/>
        <v>1703</v>
      </c>
      <c r="C179" s="35">
        <v>1664</v>
      </c>
      <c r="D179" s="34">
        <f t="shared" si="1"/>
        <v>1703</v>
      </c>
      <c r="E179" s="36">
        <v>44900</v>
      </c>
      <c r="F179" s="37">
        <v>1709</v>
      </c>
      <c r="G179" s="36">
        <v>44901</v>
      </c>
      <c r="H179" s="38">
        <f t="shared" si="2"/>
        <v>6</v>
      </c>
      <c r="I179" s="29">
        <f t="shared" si="3"/>
        <v>2</v>
      </c>
      <c r="L179" s="33"/>
      <c r="M179" s="36">
        <v>44901</v>
      </c>
      <c r="N179" s="34">
        <f t="shared" si="14"/>
        <v>240</v>
      </c>
      <c r="O179" s="37">
        <v>0</v>
      </c>
      <c r="P179" s="35">
        <v>216</v>
      </c>
      <c r="Q179" s="39">
        <v>0.54</v>
      </c>
      <c r="R179" s="40">
        <f t="shared" si="8"/>
        <v>24</v>
      </c>
      <c r="S179" s="41"/>
    </row>
    <row r="180" spans="2:19" ht="15.6" x14ac:dyDescent="0.3">
      <c r="B180" s="34">
        <f t="shared" si="15"/>
        <v>1709</v>
      </c>
      <c r="C180" s="35">
        <v>1666</v>
      </c>
      <c r="D180" s="34">
        <f t="shared" si="1"/>
        <v>1709</v>
      </c>
      <c r="E180" s="36">
        <v>44901</v>
      </c>
      <c r="F180" s="37">
        <v>1713</v>
      </c>
      <c r="G180" s="36">
        <v>44902</v>
      </c>
      <c r="H180" s="38">
        <f t="shared" si="2"/>
        <v>4</v>
      </c>
      <c r="I180" s="29">
        <f t="shared" si="3"/>
        <v>1</v>
      </c>
      <c r="L180" s="33"/>
      <c r="M180" s="36">
        <v>44902</v>
      </c>
      <c r="N180" s="34">
        <f t="shared" si="14"/>
        <v>216</v>
      </c>
      <c r="O180" s="37">
        <v>0</v>
      </c>
      <c r="P180" s="35">
        <v>113</v>
      </c>
      <c r="Q180" s="39">
        <v>0.28000000000000003</v>
      </c>
      <c r="R180" s="40">
        <f t="shared" si="8"/>
        <v>103</v>
      </c>
      <c r="S180" s="41"/>
    </row>
    <row r="181" spans="2:19" ht="15.6" x14ac:dyDescent="0.3">
      <c r="B181" s="34">
        <f t="shared" si="15"/>
        <v>1713</v>
      </c>
      <c r="C181" s="35">
        <v>1667</v>
      </c>
      <c r="D181" s="34">
        <f t="shared" si="1"/>
        <v>1713</v>
      </c>
      <c r="E181" s="36">
        <v>44902</v>
      </c>
      <c r="F181" s="37">
        <v>1728</v>
      </c>
      <c r="G181" s="36">
        <v>44903</v>
      </c>
      <c r="H181" s="38">
        <f t="shared" si="2"/>
        <v>15</v>
      </c>
      <c r="I181" s="29">
        <f t="shared" si="3"/>
        <v>9</v>
      </c>
      <c r="L181" s="33"/>
      <c r="M181" s="36">
        <v>44903</v>
      </c>
      <c r="N181" s="34">
        <f t="shared" si="14"/>
        <v>113</v>
      </c>
      <c r="O181" s="37">
        <v>267</v>
      </c>
      <c r="P181" s="35">
        <v>364</v>
      </c>
      <c r="Q181" s="39">
        <v>0.92</v>
      </c>
      <c r="R181" s="40">
        <f t="shared" si="8"/>
        <v>16</v>
      </c>
      <c r="S181" s="41"/>
    </row>
    <row r="182" spans="2:19" ht="15.6" x14ac:dyDescent="0.3">
      <c r="B182" s="34">
        <f t="shared" si="15"/>
        <v>1728</v>
      </c>
      <c r="C182" s="35">
        <v>1676</v>
      </c>
      <c r="D182" s="34">
        <f t="shared" si="1"/>
        <v>1728</v>
      </c>
      <c r="E182" s="36">
        <v>44903</v>
      </c>
      <c r="F182" s="37">
        <v>1730</v>
      </c>
      <c r="G182" s="36">
        <v>44904</v>
      </c>
      <c r="H182" s="38">
        <f t="shared" si="2"/>
        <v>2</v>
      </c>
      <c r="I182" s="29">
        <f t="shared" si="3"/>
        <v>2</v>
      </c>
      <c r="L182" s="33"/>
      <c r="M182" s="36">
        <v>44904</v>
      </c>
      <c r="N182" s="34">
        <f t="shared" si="14"/>
        <v>364</v>
      </c>
      <c r="O182" s="37">
        <v>0</v>
      </c>
      <c r="P182" s="35">
        <v>340</v>
      </c>
      <c r="Q182" s="39">
        <v>0.85</v>
      </c>
      <c r="R182" s="40">
        <f t="shared" si="8"/>
        <v>24</v>
      </c>
      <c r="S182" s="41"/>
    </row>
    <row r="183" spans="2:19" ht="15.6" x14ac:dyDescent="0.3">
      <c r="B183" s="34">
        <f t="shared" si="15"/>
        <v>1730</v>
      </c>
      <c r="C183" s="35">
        <v>1678</v>
      </c>
      <c r="D183" s="34">
        <f t="shared" si="1"/>
        <v>1730</v>
      </c>
      <c r="E183" s="36">
        <v>44904</v>
      </c>
      <c r="F183" s="37">
        <v>1733</v>
      </c>
      <c r="G183" s="36">
        <v>44905</v>
      </c>
      <c r="H183" s="38">
        <f t="shared" si="2"/>
        <v>3</v>
      </c>
      <c r="I183" s="29">
        <f t="shared" si="3"/>
        <v>9</v>
      </c>
      <c r="L183" s="33"/>
      <c r="M183" s="36">
        <v>44905</v>
      </c>
      <c r="N183" s="34">
        <f t="shared" si="14"/>
        <v>340</v>
      </c>
      <c r="O183" s="37">
        <v>0</v>
      </c>
      <c r="P183" s="35">
        <v>325</v>
      </c>
      <c r="Q183" s="39">
        <v>0.81</v>
      </c>
      <c r="R183" s="40">
        <f t="shared" si="8"/>
        <v>15</v>
      </c>
      <c r="S183" s="41"/>
    </row>
    <row r="184" spans="2:19" ht="15.6" x14ac:dyDescent="0.3">
      <c r="B184" s="34">
        <f t="shared" si="15"/>
        <v>1733</v>
      </c>
      <c r="C184" s="35">
        <v>1687</v>
      </c>
      <c r="D184" s="34">
        <f t="shared" si="1"/>
        <v>1733</v>
      </c>
      <c r="E184" s="36">
        <v>44905</v>
      </c>
      <c r="F184" s="37">
        <v>1735</v>
      </c>
      <c r="G184" s="36">
        <v>44906</v>
      </c>
      <c r="H184" s="38">
        <f t="shared" si="2"/>
        <v>2</v>
      </c>
      <c r="I184" s="29">
        <f t="shared" si="3"/>
        <v>3</v>
      </c>
      <c r="L184" s="33"/>
      <c r="M184" s="36">
        <v>44906</v>
      </c>
      <c r="N184" s="34">
        <f t="shared" si="14"/>
        <v>325</v>
      </c>
      <c r="O184" s="37">
        <v>0</v>
      </c>
      <c r="P184" s="35">
        <v>313</v>
      </c>
      <c r="Q184" s="39">
        <v>0.78</v>
      </c>
      <c r="R184" s="40">
        <f t="shared" si="8"/>
        <v>12</v>
      </c>
      <c r="S184" s="41"/>
    </row>
    <row r="185" spans="2:19" ht="15.6" x14ac:dyDescent="0.3">
      <c r="B185" s="34">
        <v>1735</v>
      </c>
      <c r="C185" s="35">
        <v>1690</v>
      </c>
      <c r="D185" s="34">
        <f t="shared" si="1"/>
        <v>1735</v>
      </c>
      <c r="E185" s="36">
        <v>44906</v>
      </c>
      <c r="F185" s="37">
        <v>1739</v>
      </c>
      <c r="G185" s="36">
        <v>44907</v>
      </c>
      <c r="H185" s="38">
        <f t="shared" si="2"/>
        <v>4</v>
      </c>
      <c r="I185" s="29">
        <f t="shared" si="3"/>
        <v>1</v>
      </c>
      <c r="L185" s="33"/>
      <c r="M185" s="36">
        <v>44907</v>
      </c>
      <c r="N185" s="34">
        <f t="shared" si="14"/>
        <v>313</v>
      </c>
      <c r="O185" s="37">
        <v>0</v>
      </c>
      <c r="P185" s="35">
        <v>304</v>
      </c>
      <c r="Q185" s="39">
        <v>0.76</v>
      </c>
      <c r="R185" s="40">
        <f t="shared" si="8"/>
        <v>9</v>
      </c>
      <c r="S185" s="41"/>
    </row>
    <row r="186" spans="2:19" ht="15.6" x14ac:dyDescent="0.3">
      <c r="B186" s="34">
        <f t="shared" ref="B186:B191" si="16">F185</f>
        <v>1739</v>
      </c>
      <c r="C186" s="35">
        <v>1691</v>
      </c>
      <c r="D186" s="34">
        <f t="shared" si="1"/>
        <v>1739</v>
      </c>
      <c r="E186" s="36">
        <v>44907</v>
      </c>
      <c r="F186" s="37">
        <v>1740</v>
      </c>
      <c r="G186" s="36">
        <v>44908</v>
      </c>
      <c r="H186" s="38">
        <f t="shared" si="2"/>
        <v>1</v>
      </c>
      <c r="I186" s="29">
        <f t="shared" si="3"/>
        <v>4</v>
      </c>
      <c r="L186" s="33"/>
      <c r="M186" s="36">
        <v>44908</v>
      </c>
      <c r="N186" s="34">
        <f t="shared" si="14"/>
        <v>304</v>
      </c>
      <c r="O186" s="37">
        <v>0</v>
      </c>
      <c r="P186" s="35">
        <v>288</v>
      </c>
      <c r="Q186" s="39">
        <v>0.72</v>
      </c>
      <c r="R186" s="40">
        <f t="shared" si="8"/>
        <v>16</v>
      </c>
      <c r="S186" s="41"/>
    </row>
    <row r="187" spans="2:19" ht="15.6" x14ac:dyDescent="0.3">
      <c r="B187" s="34">
        <f t="shared" si="16"/>
        <v>1740</v>
      </c>
      <c r="C187" s="35">
        <v>1695</v>
      </c>
      <c r="D187" s="34">
        <f t="shared" si="1"/>
        <v>1740</v>
      </c>
      <c r="E187" s="36">
        <v>44908</v>
      </c>
      <c r="F187" s="37">
        <v>1744</v>
      </c>
      <c r="G187" s="36">
        <v>44909</v>
      </c>
      <c r="H187" s="38">
        <f t="shared" si="2"/>
        <v>4</v>
      </c>
      <c r="I187" s="29">
        <f t="shared" si="3"/>
        <v>6</v>
      </c>
      <c r="L187" s="33"/>
      <c r="M187" s="36">
        <v>44909</v>
      </c>
      <c r="N187" s="34">
        <f t="shared" si="14"/>
        <v>288</v>
      </c>
      <c r="O187" s="37">
        <v>0</v>
      </c>
      <c r="P187" s="35">
        <v>288</v>
      </c>
      <c r="Q187" s="39">
        <v>0.72</v>
      </c>
      <c r="R187" s="40">
        <f t="shared" si="8"/>
        <v>0</v>
      </c>
      <c r="S187" s="41"/>
    </row>
    <row r="188" spans="2:19" ht="15.6" x14ac:dyDescent="0.3">
      <c r="B188" s="34">
        <f t="shared" si="16"/>
        <v>1744</v>
      </c>
      <c r="C188" s="35">
        <v>1701</v>
      </c>
      <c r="D188" s="34">
        <f t="shared" si="1"/>
        <v>1744</v>
      </c>
      <c r="E188" s="36">
        <v>44909</v>
      </c>
      <c r="F188" s="37">
        <v>1744</v>
      </c>
      <c r="G188" s="36">
        <v>44910</v>
      </c>
      <c r="H188" s="38">
        <f t="shared" si="2"/>
        <v>0</v>
      </c>
      <c r="I188" s="29">
        <f t="shared" si="3"/>
        <v>2</v>
      </c>
      <c r="L188" s="33"/>
      <c r="M188" s="36">
        <v>44910</v>
      </c>
      <c r="N188" s="34">
        <f t="shared" si="14"/>
        <v>288</v>
      </c>
      <c r="O188" s="37">
        <v>0</v>
      </c>
      <c r="P188" s="35">
        <v>288</v>
      </c>
      <c r="Q188" s="39">
        <v>0.72</v>
      </c>
      <c r="R188" s="40">
        <f t="shared" si="8"/>
        <v>0</v>
      </c>
      <c r="S188" s="41"/>
    </row>
    <row r="189" spans="2:19" ht="15.6" x14ac:dyDescent="0.3">
      <c r="B189" s="34">
        <f t="shared" si="16"/>
        <v>1744</v>
      </c>
      <c r="C189" s="35">
        <v>1703</v>
      </c>
      <c r="D189" s="34">
        <f t="shared" si="1"/>
        <v>1744</v>
      </c>
      <c r="E189" s="36">
        <v>44910</v>
      </c>
      <c r="F189" s="37">
        <v>1744</v>
      </c>
      <c r="G189" s="36">
        <v>44911</v>
      </c>
      <c r="H189" s="38">
        <f t="shared" si="2"/>
        <v>0</v>
      </c>
      <c r="I189" s="29">
        <f t="shared" si="3"/>
        <v>1</v>
      </c>
      <c r="L189" s="33"/>
      <c r="M189" s="36">
        <v>44911</v>
      </c>
      <c r="N189" s="34">
        <f t="shared" si="14"/>
        <v>288</v>
      </c>
      <c r="O189" s="37">
        <v>0</v>
      </c>
      <c r="P189" s="35">
        <v>280</v>
      </c>
      <c r="Q189" s="39">
        <v>0.7</v>
      </c>
      <c r="R189" s="40">
        <f t="shared" si="8"/>
        <v>8</v>
      </c>
      <c r="S189" s="41"/>
    </row>
    <row r="190" spans="2:19" ht="15.6" x14ac:dyDescent="0.3">
      <c r="B190" s="34">
        <f t="shared" si="16"/>
        <v>1744</v>
      </c>
      <c r="C190" s="35">
        <v>1704</v>
      </c>
      <c r="D190" s="34">
        <f t="shared" si="1"/>
        <v>1744</v>
      </c>
      <c r="E190" s="36">
        <v>44911</v>
      </c>
      <c r="F190" s="37">
        <v>1745</v>
      </c>
      <c r="G190" s="36">
        <v>44912</v>
      </c>
      <c r="H190" s="38">
        <f t="shared" si="2"/>
        <v>1</v>
      </c>
      <c r="I190" s="29">
        <f t="shared" si="3"/>
        <v>4</v>
      </c>
      <c r="L190" s="33"/>
      <c r="M190" s="36">
        <v>44912</v>
      </c>
      <c r="N190" s="34">
        <f t="shared" si="14"/>
        <v>280</v>
      </c>
      <c r="O190" s="37">
        <v>0</v>
      </c>
      <c r="P190" s="35">
        <v>280</v>
      </c>
      <c r="Q190" s="39">
        <v>0.7</v>
      </c>
      <c r="R190" s="40">
        <f t="shared" si="8"/>
        <v>0</v>
      </c>
      <c r="S190" s="41"/>
    </row>
    <row r="191" spans="2:19" ht="15.6" x14ac:dyDescent="0.3">
      <c r="B191" s="34">
        <f t="shared" si="16"/>
        <v>1745</v>
      </c>
      <c r="C191" s="35">
        <v>1708</v>
      </c>
      <c r="D191" s="34">
        <f t="shared" si="1"/>
        <v>1745</v>
      </c>
      <c r="E191" s="36">
        <v>44912</v>
      </c>
      <c r="F191" s="37">
        <v>1745</v>
      </c>
      <c r="G191" s="36">
        <v>44913</v>
      </c>
      <c r="H191" s="38">
        <f t="shared" si="2"/>
        <v>0</v>
      </c>
      <c r="I191" s="29">
        <f t="shared" si="3"/>
        <v>1</v>
      </c>
      <c r="L191" s="33"/>
      <c r="M191" s="36">
        <v>44913</v>
      </c>
      <c r="N191" s="34">
        <f t="shared" si="14"/>
        <v>280</v>
      </c>
      <c r="O191" s="37">
        <v>0</v>
      </c>
      <c r="P191" s="35">
        <v>276</v>
      </c>
      <c r="Q191" s="39">
        <v>0.69</v>
      </c>
      <c r="R191" s="40">
        <f t="shared" si="8"/>
        <v>4</v>
      </c>
      <c r="S191" s="41"/>
    </row>
    <row r="192" spans="2:19" ht="15.6" x14ac:dyDescent="0.3">
      <c r="B192" s="34">
        <v>1745</v>
      </c>
      <c r="C192" s="35">
        <v>1709</v>
      </c>
      <c r="D192" s="34">
        <f t="shared" si="1"/>
        <v>1745</v>
      </c>
      <c r="E192" s="36">
        <v>44913</v>
      </c>
      <c r="F192" s="37">
        <v>1746</v>
      </c>
      <c r="G192" s="36">
        <v>44914</v>
      </c>
      <c r="H192" s="38">
        <f t="shared" si="2"/>
        <v>1</v>
      </c>
      <c r="I192" s="29">
        <f t="shared" si="3"/>
        <v>2</v>
      </c>
      <c r="L192" s="33"/>
      <c r="M192" s="36">
        <v>44914</v>
      </c>
      <c r="N192" s="34">
        <f t="shared" si="14"/>
        <v>276</v>
      </c>
      <c r="O192" s="37">
        <v>0</v>
      </c>
      <c r="P192" s="35">
        <v>276</v>
      </c>
      <c r="Q192" s="39">
        <v>0.69</v>
      </c>
      <c r="R192" s="40">
        <f t="shared" si="8"/>
        <v>0</v>
      </c>
      <c r="S192" s="41"/>
    </row>
    <row r="193" spans="2:21" ht="15.6" x14ac:dyDescent="0.3">
      <c r="B193" s="34">
        <v>1746</v>
      </c>
      <c r="C193" s="35">
        <v>1711</v>
      </c>
      <c r="D193" s="34">
        <f t="shared" si="1"/>
        <v>1746</v>
      </c>
      <c r="E193" s="36">
        <v>44914</v>
      </c>
      <c r="F193" s="37">
        <v>1746</v>
      </c>
      <c r="G193" s="36">
        <v>44915</v>
      </c>
      <c r="H193" s="38">
        <f t="shared" si="2"/>
        <v>0</v>
      </c>
      <c r="I193" s="29">
        <f t="shared" si="3"/>
        <v>6</v>
      </c>
      <c r="L193" s="33"/>
      <c r="M193" s="36">
        <v>44915</v>
      </c>
      <c r="N193" s="34">
        <f t="shared" si="14"/>
        <v>276</v>
      </c>
      <c r="O193" s="37">
        <v>0</v>
      </c>
      <c r="P193" s="35">
        <v>276</v>
      </c>
      <c r="Q193" s="39">
        <v>0.69</v>
      </c>
      <c r="R193" s="40">
        <f t="shared" si="8"/>
        <v>0</v>
      </c>
      <c r="S193" s="41"/>
    </row>
    <row r="194" spans="2:21" ht="15.6" x14ac:dyDescent="0.3">
      <c r="B194" s="34">
        <f t="shared" ref="B194:B448" si="17">F193</f>
        <v>1746</v>
      </c>
      <c r="C194" s="35">
        <v>1717</v>
      </c>
      <c r="D194" s="34">
        <f t="shared" si="1"/>
        <v>1746</v>
      </c>
      <c r="E194" s="36">
        <v>44915</v>
      </c>
      <c r="F194" s="37">
        <v>1746</v>
      </c>
      <c r="G194" s="36">
        <v>44916</v>
      </c>
      <c r="H194" s="38">
        <f t="shared" si="2"/>
        <v>0</v>
      </c>
      <c r="I194" s="29">
        <f t="shared" si="3"/>
        <v>5</v>
      </c>
      <c r="L194" s="33"/>
      <c r="M194" s="36">
        <v>44916</v>
      </c>
      <c r="N194" s="34">
        <f t="shared" si="14"/>
        <v>276</v>
      </c>
      <c r="O194" s="37">
        <v>0</v>
      </c>
      <c r="P194" s="35">
        <v>268</v>
      </c>
      <c r="Q194" s="39">
        <v>0.67</v>
      </c>
      <c r="R194" s="40">
        <f t="shared" si="8"/>
        <v>8</v>
      </c>
      <c r="S194" s="41"/>
    </row>
    <row r="195" spans="2:21" ht="15.6" x14ac:dyDescent="0.3">
      <c r="B195" s="34">
        <f t="shared" si="17"/>
        <v>1746</v>
      </c>
      <c r="C195" s="35">
        <v>1722</v>
      </c>
      <c r="D195" s="34">
        <f t="shared" si="1"/>
        <v>1746</v>
      </c>
      <c r="E195" s="36">
        <v>44916</v>
      </c>
      <c r="F195" s="37">
        <v>1747</v>
      </c>
      <c r="G195" s="36">
        <v>44917</v>
      </c>
      <c r="H195" s="38">
        <f t="shared" si="2"/>
        <v>1</v>
      </c>
      <c r="I195" s="29">
        <f t="shared" si="3"/>
        <v>1</v>
      </c>
      <c r="L195" s="33"/>
      <c r="M195" s="36">
        <v>44917</v>
      </c>
      <c r="N195" s="34">
        <f t="shared" si="14"/>
        <v>268</v>
      </c>
      <c r="O195" s="37">
        <v>0</v>
      </c>
      <c r="P195" s="35">
        <v>268</v>
      </c>
      <c r="Q195" s="39">
        <v>0.67</v>
      </c>
      <c r="R195" s="40">
        <f t="shared" si="8"/>
        <v>0</v>
      </c>
      <c r="S195" s="41"/>
    </row>
    <row r="196" spans="2:21" ht="15.6" x14ac:dyDescent="0.3">
      <c r="B196" s="34">
        <f t="shared" si="17"/>
        <v>1747</v>
      </c>
      <c r="C196" s="35">
        <v>1723</v>
      </c>
      <c r="D196" s="34">
        <f t="shared" si="1"/>
        <v>1747</v>
      </c>
      <c r="E196" s="36">
        <v>44917</v>
      </c>
      <c r="F196" s="37">
        <v>1747</v>
      </c>
      <c r="G196" s="36">
        <v>44918</v>
      </c>
      <c r="H196" s="38">
        <f t="shared" si="2"/>
        <v>0</v>
      </c>
      <c r="I196" s="29">
        <f t="shared" si="3"/>
        <v>1</v>
      </c>
      <c r="L196" s="33"/>
      <c r="M196" s="36">
        <v>44918</v>
      </c>
      <c r="N196" s="34">
        <f t="shared" si="14"/>
        <v>268</v>
      </c>
      <c r="O196" s="37">
        <v>0</v>
      </c>
      <c r="P196" s="35">
        <v>268</v>
      </c>
      <c r="Q196" s="39">
        <v>0.67</v>
      </c>
      <c r="R196" s="40">
        <f t="shared" si="8"/>
        <v>0</v>
      </c>
      <c r="S196" s="41"/>
    </row>
    <row r="197" spans="2:21" ht="15.6" x14ac:dyDescent="0.3">
      <c r="B197" s="34">
        <f t="shared" si="17"/>
        <v>1747</v>
      </c>
      <c r="C197" s="35">
        <v>1724</v>
      </c>
      <c r="D197" s="34">
        <f t="shared" si="1"/>
        <v>1747</v>
      </c>
      <c r="E197" s="36">
        <v>44918</v>
      </c>
      <c r="F197" s="37">
        <v>1747</v>
      </c>
      <c r="G197" s="36">
        <v>44919</v>
      </c>
      <c r="H197" s="38">
        <f t="shared" si="2"/>
        <v>0</v>
      </c>
      <c r="I197" s="29">
        <f t="shared" si="3"/>
        <v>0</v>
      </c>
      <c r="L197" s="33"/>
      <c r="M197" s="36">
        <v>44919</v>
      </c>
      <c r="N197" s="34">
        <f t="shared" si="14"/>
        <v>268</v>
      </c>
      <c r="O197" s="37">
        <v>0</v>
      </c>
      <c r="P197" s="35">
        <v>252</v>
      </c>
      <c r="Q197" s="39">
        <v>0.63</v>
      </c>
      <c r="R197" s="40">
        <f t="shared" si="8"/>
        <v>16</v>
      </c>
      <c r="S197" s="41"/>
    </row>
    <row r="198" spans="2:21" ht="15.6" x14ac:dyDescent="0.3">
      <c r="B198" s="34">
        <f t="shared" si="17"/>
        <v>1747</v>
      </c>
      <c r="C198" s="35">
        <v>1724</v>
      </c>
      <c r="D198" s="34">
        <f t="shared" si="1"/>
        <v>1747</v>
      </c>
      <c r="E198" s="36">
        <v>44919</v>
      </c>
      <c r="F198" s="37">
        <v>1750</v>
      </c>
      <c r="G198" s="36">
        <v>44920</v>
      </c>
      <c r="H198" s="38">
        <f t="shared" si="2"/>
        <v>3</v>
      </c>
      <c r="I198" s="29">
        <f t="shared" si="3"/>
        <v>4</v>
      </c>
      <c r="L198" s="33"/>
      <c r="M198" s="36">
        <v>44920</v>
      </c>
      <c r="N198" s="34">
        <f t="shared" si="14"/>
        <v>252</v>
      </c>
      <c r="O198" s="37">
        <v>0</v>
      </c>
      <c r="P198" s="35">
        <v>252</v>
      </c>
      <c r="Q198" s="39">
        <v>0.63</v>
      </c>
      <c r="R198" s="40">
        <f t="shared" si="8"/>
        <v>0</v>
      </c>
      <c r="S198" s="41"/>
    </row>
    <row r="199" spans="2:21" ht="15.6" x14ac:dyDescent="0.3">
      <c r="B199" s="34">
        <f t="shared" si="17"/>
        <v>1750</v>
      </c>
      <c r="C199" s="35">
        <v>1728</v>
      </c>
      <c r="D199" s="34">
        <f t="shared" si="1"/>
        <v>1750</v>
      </c>
      <c r="E199" s="36">
        <v>44920</v>
      </c>
      <c r="F199" s="37">
        <v>1750</v>
      </c>
      <c r="G199" s="36">
        <v>44921</v>
      </c>
      <c r="H199" s="38">
        <f t="shared" si="2"/>
        <v>0</v>
      </c>
      <c r="I199" s="29">
        <f t="shared" si="3"/>
        <v>0</v>
      </c>
      <c r="L199" s="33"/>
      <c r="M199" s="36">
        <v>44921</v>
      </c>
      <c r="N199" s="34">
        <f t="shared" si="14"/>
        <v>252</v>
      </c>
      <c r="O199" s="37">
        <v>0</v>
      </c>
      <c r="P199" s="35">
        <v>252</v>
      </c>
      <c r="Q199" s="39">
        <v>0.63</v>
      </c>
      <c r="R199" s="40">
        <f t="shared" si="8"/>
        <v>0</v>
      </c>
      <c r="S199" s="41"/>
    </row>
    <row r="200" spans="2:21" ht="15.6" x14ac:dyDescent="0.3">
      <c r="B200" s="34">
        <f t="shared" si="17"/>
        <v>1750</v>
      </c>
      <c r="C200" s="35">
        <v>1728</v>
      </c>
      <c r="D200" s="34">
        <f t="shared" si="1"/>
        <v>1750</v>
      </c>
      <c r="E200" s="36">
        <v>44921</v>
      </c>
      <c r="F200" s="37">
        <v>1750</v>
      </c>
      <c r="G200" s="36">
        <v>44922</v>
      </c>
      <c r="H200" s="38">
        <f t="shared" si="2"/>
        <v>0</v>
      </c>
      <c r="I200" s="29">
        <f t="shared" si="3"/>
        <v>1</v>
      </c>
      <c r="L200" s="33"/>
      <c r="M200" s="36">
        <v>44922</v>
      </c>
      <c r="N200" s="34">
        <f t="shared" si="14"/>
        <v>252</v>
      </c>
      <c r="O200" s="37">
        <v>0</v>
      </c>
      <c r="P200" s="35">
        <v>188</v>
      </c>
      <c r="Q200" s="39">
        <v>0.47</v>
      </c>
      <c r="R200" s="40">
        <f t="shared" si="8"/>
        <v>64</v>
      </c>
      <c r="S200" s="41"/>
    </row>
    <row r="201" spans="2:21" ht="15.6" x14ac:dyDescent="0.3">
      <c r="B201" s="34">
        <f t="shared" si="17"/>
        <v>1750</v>
      </c>
      <c r="C201" s="35">
        <v>1729</v>
      </c>
      <c r="D201" s="34">
        <f t="shared" si="1"/>
        <v>1750</v>
      </c>
      <c r="E201" s="36">
        <v>44922</v>
      </c>
      <c r="F201" s="37">
        <v>1767</v>
      </c>
      <c r="G201" s="36">
        <v>44923</v>
      </c>
      <c r="H201" s="38">
        <f t="shared" si="2"/>
        <v>17</v>
      </c>
      <c r="I201" s="29">
        <f t="shared" si="3"/>
        <v>3</v>
      </c>
      <c r="L201" s="33"/>
      <c r="M201" s="36">
        <v>44923</v>
      </c>
      <c r="N201" s="34">
        <f t="shared" si="14"/>
        <v>188</v>
      </c>
      <c r="O201" s="37">
        <v>0</v>
      </c>
      <c r="P201" s="35">
        <v>163</v>
      </c>
      <c r="Q201" s="39">
        <v>0.41</v>
      </c>
      <c r="R201" s="40">
        <f t="shared" si="8"/>
        <v>25</v>
      </c>
      <c r="S201" s="41"/>
    </row>
    <row r="202" spans="2:21" ht="15.6" x14ac:dyDescent="0.3">
      <c r="B202" s="34">
        <f t="shared" si="17"/>
        <v>1767</v>
      </c>
      <c r="C202" s="35">
        <v>1732</v>
      </c>
      <c r="D202" s="34">
        <f t="shared" si="1"/>
        <v>1767</v>
      </c>
      <c r="E202" s="36">
        <v>44923</v>
      </c>
      <c r="F202" s="37">
        <v>1772</v>
      </c>
      <c r="G202" s="36">
        <v>44924</v>
      </c>
      <c r="H202" s="38">
        <f t="shared" si="2"/>
        <v>5</v>
      </c>
      <c r="I202" s="29">
        <f t="shared" si="3"/>
        <v>4</v>
      </c>
      <c r="L202" s="33"/>
      <c r="M202" s="36">
        <v>44924</v>
      </c>
      <c r="N202" s="34">
        <f t="shared" si="14"/>
        <v>163</v>
      </c>
      <c r="O202" s="37">
        <v>0</v>
      </c>
      <c r="P202" s="35">
        <v>163</v>
      </c>
      <c r="Q202" s="39">
        <v>0.41</v>
      </c>
      <c r="R202" s="40">
        <f t="shared" si="8"/>
        <v>0</v>
      </c>
      <c r="S202" s="41"/>
    </row>
    <row r="203" spans="2:21" ht="15.6" x14ac:dyDescent="0.3">
      <c r="B203" s="34">
        <f t="shared" si="17"/>
        <v>1772</v>
      </c>
      <c r="C203" s="35">
        <v>1736</v>
      </c>
      <c r="D203" s="34">
        <f t="shared" si="1"/>
        <v>1772</v>
      </c>
      <c r="E203" s="36">
        <v>44924</v>
      </c>
      <c r="F203" s="37">
        <v>1772</v>
      </c>
      <c r="G203" s="36">
        <v>44925</v>
      </c>
      <c r="H203" s="38">
        <f t="shared" si="2"/>
        <v>0</v>
      </c>
      <c r="I203" s="29">
        <f t="shared" si="3"/>
        <v>1</v>
      </c>
      <c r="L203" s="33"/>
      <c r="M203" s="36">
        <v>44925</v>
      </c>
      <c r="N203" s="34">
        <f t="shared" si="14"/>
        <v>163</v>
      </c>
      <c r="O203" s="37">
        <v>0</v>
      </c>
      <c r="P203" s="35">
        <v>163</v>
      </c>
      <c r="Q203" s="39">
        <v>0.41</v>
      </c>
      <c r="R203" s="40">
        <f t="shared" si="8"/>
        <v>0</v>
      </c>
      <c r="S203" s="41"/>
    </row>
    <row r="204" spans="2:21" ht="15.6" x14ac:dyDescent="0.3">
      <c r="B204" s="34">
        <f t="shared" si="17"/>
        <v>1772</v>
      </c>
      <c r="C204" s="35">
        <v>1737</v>
      </c>
      <c r="D204" s="34">
        <f t="shared" si="1"/>
        <v>1772</v>
      </c>
      <c r="E204" s="36">
        <v>44925</v>
      </c>
      <c r="F204" s="37">
        <v>1772</v>
      </c>
      <c r="G204" s="36">
        <v>44926</v>
      </c>
      <c r="H204" s="38">
        <f t="shared" si="2"/>
        <v>0</v>
      </c>
      <c r="I204" s="29">
        <f t="shared" si="3"/>
        <v>0</v>
      </c>
      <c r="L204" s="33"/>
      <c r="M204" s="36">
        <v>44926</v>
      </c>
      <c r="N204" s="34">
        <f t="shared" si="14"/>
        <v>163</v>
      </c>
      <c r="O204" s="37">
        <v>0</v>
      </c>
      <c r="P204" s="35">
        <v>163</v>
      </c>
      <c r="Q204" s="39">
        <v>0.41</v>
      </c>
      <c r="R204" s="40">
        <f t="shared" si="8"/>
        <v>0</v>
      </c>
      <c r="S204" s="41"/>
    </row>
    <row r="205" spans="2:21" ht="15.6" x14ac:dyDescent="0.3">
      <c r="B205" s="34">
        <f t="shared" si="17"/>
        <v>1772</v>
      </c>
      <c r="C205" s="35">
        <v>1737</v>
      </c>
      <c r="D205" s="34">
        <f t="shared" si="1"/>
        <v>1772</v>
      </c>
      <c r="E205" s="36">
        <v>44926</v>
      </c>
      <c r="F205" s="37">
        <v>1772</v>
      </c>
      <c r="G205" s="36">
        <v>44927</v>
      </c>
      <c r="H205" s="38">
        <f t="shared" si="2"/>
        <v>0</v>
      </c>
      <c r="I205" s="29">
        <f t="shared" si="3"/>
        <v>6</v>
      </c>
      <c r="J205" s="48">
        <f>SUM(I206:I570)</f>
        <v>818</v>
      </c>
      <c r="K205" s="48"/>
      <c r="L205" s="33"/>
      <c r="M205" s="36">
        <v>44927</v>
      </c>
      <c r="N205" s="34">
        <f t="shared" si="14"/>
        <v>163</v>
      </c>
      <c r="O205" s="37">
        <v>0</v>
      </c>
      <c r="P205" s="35">
        <v>163</v>
      </c>
      <c r="Q205" s="39">
        <v>0.41</v>
      </c>
      <c r="R205" s="40">
        <f t="shared" si="8"/>
        <v>0</v>
      </c>
      <c r="S205" s="41"/>
      <c r="T205" s="48">
        <f>SUM(R205:R294)</f>
        <v>1913</v>
      </c>
      <c r="U205" s="48">
        <f>SUM(R205:R294)</f>
        <v>1913</v>
      </c>
    </row>
    <row r="206" spans="2:21" ht="15.6" x14ac:dyDescent="0.3">
      <c r="B206" s="34">
        <f t="shared" si="17"/>
        <v>1772</v>
      </c>
      <c r="C206" s="35">
        <v>1743</v>
      </c>
      <c r="D206" s="34">
        <f t="shared" si="1"/>
        <v>1772</v>
      </c>
      <c r="E206" s="36">
        <v>44927</v>
      </c>
      <c r="F206" s="37">
        <v>1772</v>
      </c>
      <c r="G206" s="36">
        <v>44928</v>
      </c>
      <c r="H206" s="38">
        <f t="shared" si="2"/>
        <v>0</v>
      </c>
      <c r="I206" s="29">
        <f t="shared" si="3"/>
        <v>0</v>
      </c>
      <c r="L206" s="33"/>
      <c r="M206" s="36">
        <v>44928</v>
      </c>
      <c r="N206" s="34">
        <f t="shared" si="14"/>
        <v>163</v>
      </c>
      <c r="O206" s="37">
        <v>0</v>
      </c>
      <c r="P206" s="35">
        <v>140</v>
      </c>
      <c r="Q206" s="39">
        <v>0.35</v>
      </c>
      <c r="R206" s="40">
        <f t="shared" si="8"/>
        <v>23</v>
      </c>
      <c r="S206" s="41"/>
    </row>
    <row r="207" spans="2:21" ht="15.6" x14ac:dyDescent="0.3">
      <c r="B207" s="34">
        <f t="shared" si="17"/>
        <v>1772</v>
      </c>
      <c r="C207" s="35">
        <v>1743</v>
      </c>
      <c r="D207" s="34">
        <f t="shared" si="1"/>
        <v>1772</v>
      </c>
      <c r="E207" s="36">
        <v>44928</v>
      </c>
      <c r="F207" s="37">
        <v>1776</v>
      </c>
      <c r="G207" s="36">
        <v>44929</v>
      </c>
      <c r="H207" s="38">
        <f t="shared" si="2"/>
        <v>4</v>
      </c>
      <c r="I207" s="29">
        <f t="shared" si="3"/>
        <v>2</v>
      </c>
      <c r="L207" s="33"/>
      <c r="M207" s="36">
        <v>44929</v>
      </c>
      <c r="N207" s="34">
        <f t="shared" si="14"/>
        <v>140</v>
      </c>
      <c r="O207" s="37">
        <v>0</v>
      </c>
      <c r="P207" s="35">
        <v>140</v>
      </c>
      <c r="Q207" s="39">
        <v>0.35</v>
      </c>
      <c r="R207" s="40">
        <f t="shared" si="8"/>
        <v>0</v>
      </c>
      <c r="S207" s="41"/>
    </row>
    <row r="208" spans="2:21" ht="15.6" x14ac:dyDescent="0.3">
      <c r="B208" s="34">
        <f t="shared" si="17"/>
        <v>1776</v>
      </c>
      <c r="C208" s="35">
        <v>1745</v>
      </c>
      <c r="D208" s="34">
        <f t="shared" si="1"/>
        <v>1776</v>
      </c>
      <c r="E208" s="36">
        <v>44929</v>
      </c>
      <c r="F208" s="37">
        <v>1776</v>
      </c>
      <c r="G208" s="36">
        <v>44930</v>
      </c>
      <c r="H208" s="38">
        <f t="shared" si="2"/>
        <v>0</v>
      </c>
      <c r="I208" s="29">
        <f t="shared" si="3"/>
        <v>3</v>
      </c>
      <c r="L208" s="33"/>
      <c r="M208" s="36">
        <v>44930</v>
      </c>
      <c r="N208" s="34">
        <f t="shared" si="14"/>
        <v>140</v>
      </c>
      <c r="O208" s="37">
        <v>0</v>
      </c>
      <c r="P208" s="35">
        <v>140</v>
      </c>
      <c r="Q208" s="39">
        <v>0.35</v>
      </c>
      <c r="R208" s="40">
        <f t="shared" si="8"/>
        <v>0</v>
      </c>
      <c r="S208" s="41"/>
    </row>
    <row r="209" spans="2:19" ht="15.6" x14ac:dyDescent="0.3">
      <c r="B209" s="34">
        <f t="shared" si="17"/>
        <v>1776</v>
      </c>
      <c r="C209" s="35">
        <v>1748</v>
      </c>
      <c r="D209" s="34">
        <f t="shared" si="1"/>
        <v>1776</v>
      </c>
      <c r="E209" s="36">
        <v>44930</v>
      </c>
      <c r="F209" s="37">
        <v>1776</v>
      </c>
      <c r="G209" s="36">
        <v>44931</v>
      </c>
      <c r="H209" s="38">
        <f t="shared" si="2"/>
        <v>0</v>
      </c>
      <c r="I209" s="29">
        <f t="shared" si="3"/>
        <v>0</v>
      </c>
      <c r="L209" s="33"/>
      <c r="M209" s="36">
        <v>44931</v>
      </c>
      <c r="N209" s="34">
        <f t="shared" si="14"/>
        <v>140</v>
      </c>
      <c r="O209" s="37">
        <v>0</v>
      </c>
      <c r="P209" s="35">
        <v>88</v>
      </c>
      <c r="Q209" s="39">
        <v>0.22</v>
      </c>
      <c r="R209" s="40">
        <f t="shared" si="8"/>
        <v>52</v>
      </c>
      <c r="S209" s="41"/>
    </row>
    <row r="210" spans="2:19" ht="15.6" x14ac:dyDescent="0.3">
      <c r="B210" s="34">
        <f t="shared" si="17"/>
        <v>1776</v>
      </c>
      <c r="C210" s="35">
        <v>1748</v>
      </c>
      <c r="D210" s="34">
        <f t="shared" si="1"/>
        <v>1776</v>
      </c>
      <c r="E210" s="36">
        <v>44931</v>
      </c>
      <c r="F210" s="37">
        <v>1785</v>
      </c>
      <c r="G210" s="36">
        <v>44932</v>
      </c>
      <c r="H210" s="38">
        <f t="shared" si="2"/>
        <v>9</v>
      </c>
      <c r="I210" s="29">
        <f t="shared" si="3"/>
        <v>4</v>
      </c>
      <c r="L210" s="33"/>
      <c r="M210" s="36">
        <v>44932</v>
      </c>
      <c r="N210" s="34">
        <f t="shared" si="14"/>
        <v>88</v>
      </c>
      <c r="O210" s="37">
        <v>293</v>
      </c>
      <c r="P210" s="35">
        <v>350</v>
      </c>
      <c r="Q210" s="39">
        <v>0.88</v>
      </c>
      <c r="R210" s="40">
        <f t="shared" si="8"/>
        <v>31</v>
      </c>
      <c r="S210" s="41"/>
    </row>
    <row r="211" spans="2:19" ht="15.6" x14ac:dyDescent="0.3">
      <c r="B211" s="34">
        <f t="shared" si="17"/>
        <v>1785</v>
      </c>
      <c r="C211" s="35">
        <v>1752</v>
      </c>
      <c r="D211" s="34">
        <f t="shared" si="1"/>
        <v>1785</v>
      </c>
      <c r="E211" s="36">
        <v>44932</v>
      </c>
      <c r="F211" s="37">
        <v>1786</v>
      </c>
      <c r="G211" s="36">
        <v>44933</v>
      </c>
      <c r="H211" s="38">
        <f t="shared" si="2"/>
        <v>1</v>
      </c>
      <c r="I211" s="29">
        <f t="shared" si="3"/>
        <v>1</v>
      </c>
      <c r="L211" s="33"/>
      <c r="M211" s="36">
        <v>44933</v>
      </c>
      <c r="N211" s="34">
        <f t="shared" si="14"/>
        <v>350</v>
      </c>
      <c r="O211" s="37">
        <v>0</v>
      </c>
      <c r="P211" s="35">
        <v>338</v>
      </c>
      <c r="Q211" s="39">
        <v>0.84</v>
      </c>
      <c r="R211" s="40">
        <f t="shared" si="8"/>
        <v>12</v>
      </c>
      <c r="S211" s="41"/>
    </row>
    <row r="212" spans="2:19" ht="15.6" x14ac:dyDescent="0.3">
      <c r="B212" s="34">
        <f t="shared" si="17"/>
        <v>1786</v>
      </c>
      <c r="C212" s="35">
        <v>1753</v>
      </c>
      <c r="D212" s="34">
        <f t="shared" si="1"/>
        <v>1786</v>
      </c>
      <c r="E212" s="36">
        <v>44933</v>
      </c>
      <c r="F212" s="37">
        <v>1788</v>
      </c>
      <c r="G212" s="36">
        <v>44934</v>
      </c>
      <c r="H212" s="38">
        <f t="shared" si="2"/>
        <v>2</v>
      </c>
      <c r="I212" s="29">
        <f t="shared" si="3"/>
        <v>1</v>
      </c>
      <c r="L212" s="33"/>
      <c r="M212" s="36">
        <v>44934</v>
      </c>
      <c r="N212" s="34">
        <f t="shared" si="14"/>
        <v>338</v>
      </c>
      <c r="O212" s="37">
        <v>0</v>
      </c>
      <c r="P212" s="35">
        <v>332</v>
      </c>
      <c r="Q212" s="39">
        <v>0.83</v>
      </c>
      <c r="R212" s="40">
        <f t="shared" si="8"/>
        <v>6</v>
      </c>
      <c r="S212" s="41"/>
    </row>
    <row r="213" spans="2:19" ht="15.6" x14ac:dyDescent="0.3">
      <c r="B213" s="34">
        <f t="shared" si="17"/>
        <v>1788</v>
      </c>
      <c r="C213" s="35">
        <v>1754</v>
      </c>
      <c r="D213" s="34">
        <f t="shared" si="1"/>
        <v>1788</v>
      </c>
      <c r="E213" s="36">
        <v>44934</v>
      </c>
      <c r="F213" s="37">
        <v>1789</v>
      </c>
      <c r="G213" s="36">
        <v>44935</v>
      </c>
      <c r="H213" s="38">
        <f t="shared" si="2"/>
        <v>1</v>
      </c>
      <c r="I213" s="29">
        <f t="shared" si="3"/>
        <v>2</v>
      </c>
      <c r="L213" s="33"/>
      <c r="M213" s="36">
        <v>44935</v>
      </c>
      <c r="N213" s="34">
        <f t="shared" si="14"/>
        <v>332</v>
      </c>
      <c r="O213" s="37">
        <v>0</v>
      </c>
      <c r="P213" s="35">
        <v>332</v>
      </c>
      <c r="Q213" s="39">
        <v>0.83</v>
      </c>
      <c r="R213" s="40">
        <f t="shared" si="8"/>
        <v>0</v>
      </c>
      <c r="S213" s="41"/>
    </row>
    <row r="214" spans="2:19" ht="15.6" x14ac:dyDescent="0.3">
      <c r="B214" s="34">
        <f t="shared" si="17"/>
        <v>1789</v>
      </c>
      <c r="C214" s="35">
        <v>1756</v>
      </c>
      <c r="D214" s="34">
        <f t="shared" si="1"/>
        <v>1789</v>
      </c>
      <c r="E214" s="36">
        <v>44935</v>
      </c>
      <c r="F214" s="37">
        <v>1789</v>
      </c>
      <c r="G214" s="36">
        <v>44936</v>
      </c>
      <c r="H214" s="38">
        <f t="shared" si="2"/>
        <v>0</v>
      </c>
      <c r="I214" s="29">
        <f t="shared" si="3"/>
        <v>0</v>
      </c>
      <c r="L214" s="33"/>
      <c r="M214" s="36">
        <v>44936</v>
      </c>
      <c r="N214" s="34">
        <f t="shared" si="14"/>
        <v>332</v>
      </c>
      <c r="O214" s="37">
        <v>0</v>
      </c>
      <c r="P214" s="35">
        <v>328</v>
      </c>
      <c r="Q214" s="39">
        <v>0.82</v>
      </c>
      <c r="R214" s="40">
        <f t="shared" si="8"/>
        <v>4</v>
      </c>
      <c r="S214" s="41"/>
    </row>
    <row r="215" spans="2:19" ht="15.6" x14ac:dyDescent="0.3">
      <c r="B215" s="34">
        <f t="shared" si="17"/>
        <v>1789</v>
      </c>
      <c r="C215" s="35">
        <v>1756</v>
      </c>
      <c r="D215" s="34">
        <f t="shared" si="1"/>
        <v>1789</v>
      </c>
      <c r="E215" s="36">
        <v>44936</v>
      </c>
      <c r="F215" s="37">
        <v>1790</v>
      </c>
      <c r="G215" s="36">
        <v>44937</v>
      </c>
      <c r="H215" s="38">
        <f t="shared" si="2"/>
        <v>1</v>
      </c>
      <c r="I215" s="29">
        <f t="shared" si="3"/>
        <v>1</v>
      </c>
      <c r="L215" s="33"/>
      <c r="M215" s="36">
        <v>44937</v>
      </c>
      <c r="N215" s="34">
        <f t="shared" si="14"/>
        <v>328</v>
      </c>
      <c r="O215" s="37">
        <v>0</v>
      </c>
      <c r="P215" s="35">
        <v>324</v>
      </c>
      <c r="Q215" s="39">
        <v>0.81</v>
      </c>
      <c r="R215" s="40">
        <f t="shared" si="8"/>
        <v>4</v>
      </c>
      <c r="S215" s="41"/>
    </row>
    <row r="216" spans="2:19" ht="15.6" x14ac:dyDescent="0.3">
      <c r="B216" s="34">
        <f t="shared" si="17"/>
        <v>1790</v>
      </c>
      <c r="C216" s="35">
        <v>1757</v>
      </c>
      <c r="D216" s="34">
        <f t="shared" si="1"/>
        <v>1790</v>
      </c>
      <c r="E216" s="36">
        <v>44937</v>
      </c>
      <c r="F216" s="37">
        <v>1791</v>
      </c>
      <c r="G216" s="36">
        <v>44938</v>
      </c>
      <c r="H216" s="38">
        <f t="shared" si="2"/>
        <v>1</v>
      </c>
      <c r="I216" s="29">
        <f t="shared" si="3"/>
        <v>2</v>
      </c>
      <c r="L216" s="33"/>
      <c r="M216" s="36">
        <v>44938</v>
      </c>
      <c r="N216" s="34">
        <f t="shared" si="14"/>
        <v>324</v>
      </c>
      <c r="O216" s="37">
        <v>0</v>
      </c>
      <c r="P216" s="35">
        <v>263</v>
      </c>
      <c r="Q216" s="39">
        <v>0.66</v>
      </c>
      <c r="R216" s="40">
        <f t="shared" si="8"/>
        <v>61</v>
      </c>
      <c r="S216" s="41"/>
    </row>
    <row r="217" spans="2:19" ht="15.6" x14ac:dyDescent="0.3">
      <c r="B217" s="34">
        <f t="shared" si="17"/>
        <v>1791</v>
      </c>
      <c r="C217" s="35">
        <v>1759</v>
      </c>
      <c r="D217" s="34">
        <f t="shared" si="1"/>
        <v>1791</v>
      </c>
      <c r="E217" s="36">
        <v>44938</v>
      </c>
      <c r="F217" s="37">
        <v>1801</v>
      </c>
      <c r="G217" s="36">
        <v>44939</v>
      </c>
      <c r="H217" s="38">
        <f t="shared" si="2"/>
        <v>10</v>
      </c>
      <c r="I217" s="29">
        <f t="shared" si="3"/>
        <v>1</v>
      </c>
      <c r="L217" s="33"/>
      <c r="M217" s="36">
        <v>44939</v>
      </c>
      <c r="N217" s="34">
        <f t="shared" si="14"/>
        <v>263</v>
      </c>
      <c r="O217" s="37">
        <v>0</v>
      </c>
      <c r="P217" s="35">
        <v>263</v>
      </c>
      <c r="Q217" s="39">
        <v>0.66</v>
      </c>
      <c r="R217" s="40">
        <f t="shared" si="8"/>
        <v>0</v>
      </c>
      <c r="S217" s="41"/>
    </row>
    <row r="218" spans="2:19" ht="15.6" x14ac:dyDescent="0.3">
      <c r="B218" s="34">
        <f t="shared" si="17"/>
        <v>1801</v>
      </c>
      <c r="C218" s="35">
        <v>1760</v>
      </c>
      <c r="D218" s="34">
        <f t="shared" si="1"/>
        <v>1801</v>
      </c>
      <c r="E218" s="36">
        <v>44939</v>
      </c>
      <c r="F218" s="37">
        <v>1801</v>
      </c>
      <c r="G218" s="36">
        <v>44940</v>
      </c>
      <c r="H218" s="38">
        <f t="shared" si="2"/>
        <v>0</v>
      </c>
      <c r="I218" s="29">
        <f t="shared" si="3"/>
        <v>0</v>
      </c>
      <c r="L218" s="33"/>
      <c r="M218" s="36">
        <v>44940</v>
      </c>
      <c r="N218" s="34">
        <f t="shared" si="14"/>
        <v>263</v>
      </c>
      <c r="O218" s="37">
        <v>0</v>
      </c>
      <c r="P218" s="35">
        <v>236</v>
      </c>
      <c r="Q218" s="39">
        <v>0.59</v>
      </c>
      <c r="R218" s="40">
        <f t="shared" si="8"/>
        <v>27</v>
      </c>
      <c r="S218" s="41"/>
    </row>
    <row r="219" spans="2:19" ht="15.6" x14ac:dyDescent="0.3">
      <c r="B219" s="34">
        <f t="shared" si="17"/>
        <v>1801</v>
      </c>
      <c r="C219" s="35">
        <v>1760</v>
      </c>
      <c r="D219" s="34">
        <f t="shared" si="1"/>
        <v>1801</v>
      </c>
      <c r="E219" s="36">
        <v>44940</v>
      </c>
      <c r="F219" s="37">
        <v>1808</v>
      </c>
      <c r="G219" s="36">
        <v>44941</v>
      </c>
      <c r="H219" s="38">
        <f t="shared" si="2"/>
        <v>7</v>
      </c>
      <c r="I219" s="29">
        <f t="shared" si="3"/>
        <v>1</v>
      </c>
      <c r="L219" s="33"/>
      <c r="M219" s="36">
        <v>44941</v>
      </c>
      <c r="N219" s="34">
        <f t="shared" si="14"/>
        <v>236</v>
      </c>
      <c r="O219" s="37">
        <v>0</v>
      </c>
      <c r="P219" s="35">
        <v>228</v>
      </c>
      <c r="Q219" s="39">
        <v>0.56999999999999995</v>
      </c>
      <c r="R219" s="40">
        <f t="shared" si="8"/>
        <v>8</v>
      </c>
      <c r="S219" s="41"/>
    </row>
    <row r="220" spans="2:19" ht="15.6" x14ac:dyDescent="0.3">
      <c r="B220" s="34">
        <f t="shared" si="17"/>
        <v>1808</v>
      </c>
      <c r="C220" s="35">
        <v>1761</v>
      </c>
      <c r="D220" s="34">
        <f t="shared" si="1"/>
        <v>1808</v>
      </c>
      <c r="E220" s="36">
        <v>44941</v>
      </c>
      <c r="F220" s="37">
        <v>1809</v>
      </c>
      <c r="G220" s="36">
        <v>44942</v>
      </c>
      <c r="H220" s="38">
        <f t="shared" si="2"/>
        <v>1</v>
      </c>
      <c r="I220" s="29">
        <f t="shared" si="3"/>
        <v>2</v>
      </c>
      <c r="L220" s="33"/>
      <c r="M220" s="36">
        <v>44942</v>
      </c>
      <c r="N220" s="34">
        <f t="shared" si="14"/>
        <v>228</v>
      </c>
      <c r="O220" s="37">
        <v>0</v>
      </c>
      <c r="P220" s="35">
        <v>200</v>
      </c>
      <c r="Q220" s="39">
        <v>0.5</v>
      </c>
      <c r="R220" s="40">
        <f t="shared" si="8"/>
        <v>28</v>
      </c>
      <c r="S220" s="41"/>
    </row>
    <row r="221" spans="2:19" ht="15.6" x14ac:dyDescent="0.3">
      <c r="B221" s="34">
        <f t="shared" si="17"/>
        <v>1809</v>
      </c>
      <c r="C221" s="35">
        <v>1763</v>
      </c>
      <c r="D221" s="34">
        <f t="shared" si="1"/>
        <v>1809</v>
      </c>
      <c r="E221" s="36">
        <v>44942</v>
      </c>
      <c r="F221" s="37">
        <v>1814</v>
      </c>
      <c r="G221" s="36">
        <v>44943</v>
      </c>
      <c r="H221" s="38">
        <f t="shared" si="2"/>
        <v>5</v>
      </c>
      <c r="I221" s="29">
        <f t="shared" si="3"/>
        <v>3</v>
      </c>
      <c r="L221" s="33"/>
      <c r="M221" s="36">
        <v>44943</v>
      </c>
      <c r="N221" s="34">
        <f t="shared" si="14"/>
        <v>200</v>
      </c>
      <c r="O221" s="37">
        <v>0</v>
      </c>
      <c r="P221" s="35">
        <v>200</v>
      </c>
      <c r="Q221" s="39">
        <v>0.5</v>
      </c>
      <c r="R221" s="40">
        <f t="shared" si="8"/>
        <v>0</v>
      </c>
      <c r="S221" s="41"/>
    </row>
    <row r="222" spans="2:19" ht="15.6" x14ac:dyDescent="0.3">
      <c r="B222" s="34">
        <f t="shared" si="17"/>
        <v>1814</v>
      </c>
      <c r="C222" s="35">
        <v>1766</v>
      </c>
      <c r="D222" s="34">
        <f t="shared" si="1"/>
        <v>1814</v>
      </c>
      <c r="E222" s="36">
        <v>44943</v>
      </c>
      <c r="F222" s="37">
        <v>1814</v>
      </c>
      <c r="G222" s="36">
        <v>44944</v>
      </c>
      <c r="H222" s="38">
        <f t="shared" si="2"/>
        <v>0</v>
      </c>
      <c r="I222" s="29">
        <f t="shared" si="3"/>
        <v>0</v>
      </c>
      <c r="L222" s="33"/>
      <c r="M222" s="36">
        <v>44944</v>
      </c>
      <c r="N222" s="34">
        <f t="shared" si="14"/>
        <v>200</v>
      </c>
      <c r="O222" s="37">
        <v>0</v>
      </c>
      <c r="P222" s="35">
        <v>200</v>
      </c>
      <c r="Q222" s="39">
        <v>0.5</v>
      </c>
      <c r="R222" s="40">
        <f t="shared" si="8"/>
        <v>0</v>
      </c>
      <c r="S222" s="41"/>
    </row>
    <row r="223" spans="2:19" ht="15.6" x14ac:dyDescent="0.3">
      <c r="B223" s="34">
        <f t="shared" si="17"/>
        <v>1814</v>
      </c>
      <c r="C223" s="35">
        <v>1766</v>
      </c>
      <c r="D223" s="34">
        <f t="shared" si="1"/>
        <v>1814</v>
      </c>
      <c r="E223" s="36">
        <v>44944</v>
      </c>
      <c r="F223" s="37">
        <v>1814</v>
      </c>
      <c r="G223" s="36">
        <v>44945</v>
      </c>
      <c r="H223" s="38">
        <f t="shared" si="2"/>
        <v>0</v>
      </c>
      <c r="I223" s="29">
        <f t="shared" si="3"/>
        <v>7</v>
      </c>
      <c r="L223" s="33"/>
      <c r="M223" s="36">
        <v>44945</v>
      </c>
      <c r="N223" s="34">
        <f t="shared" si="14"/>
        <v>200</v>
      </c>
      <c r="O223" s="37">
        <v>0</v>
      </c>
      <c r="P223" s="35">
        <v>200</v>
      </c>
      <c r="Q223" s="39">
        <v>0.5</v>
      </c>
      <c r="R223" s="40">
        <f t="shared" si="8"/>
        <v>0</v>
      </c>
      <c r="S223" s="41"/>
    </row>
    <row r="224" spans="2:19" ht="15.6" x14ac:dyDescent="0.3">
      <c r="B224" s="34">
        <f t="shared" si="17"/>
        <v>1814</v>
      </c>
      <c r="C224" s="35">
        <v>1773</v>
      </c>
      <c r="D224" s="34">
        <f t="shared" si="1"/>
        <v>1814</v>
      </c>
      <c r="E224" s="36">
        <v>44945</v>
      </c>
      <c r="F224" s="37">
        <v>1814</v>
      </c>
      <c r="G224" s="36">
        <v>44946</v>
      </c>
      <c r="H224" s="38">
        <f t="shared" si="2"/>
        <v>0</v>
      </c>
      <c r="I224" s="29">
        <f t="shared" si="3"/>
        <v>0</v>
      </c>
      <c r="L224" s="33"/>
      <c r="M224" s="36">
        <v>44946</v>
      </c>
      <c r="N224" s="34">
        <f t="shared" si="14"/>
        <v>200</v>
      </c>
      <c r="O224" s="37">
        <v>0</v>
      </c>
      <c r="P224" s="35">
        <v>200</v>
      </c>
      <c r="Q224" s="39">
        <v>0.5</v>
      </c>
      <c r="R224" s="40">
        <f t="shared" si="8"/>
        <v>0</v>
      </c>
      <c r="S224" s="41"/>
    </row>
    <row r="225" spans="2:19" ht="15.6" x14ac:dyDescent="0.3">
      <c r="B225" s="34">
        <f t="shared" si="17"/>
        <v>1814</v>
      </c>
      <c r="C225" s="35">
        <v>1773</v>
      </c>
      <c r="D225" s="34">
        <f t="shared" si="1"/>
        <v>1814</v>
      </c>
      <c r="E225" s="36">
        <v>44946</v>
      </c>
      <c r="F225" s="37">
        <v>1814</v>
      </c>
      <c r="G225" s="36">
        <v>44947</v>
      </c>
      <c r="H225" s="38">
        <f t="shared" si="2"/>
        <v>0</v>
      </c>
      <c r="I225" s="29">
        <f t="shared" si="3"/>
        <v>1</v>
      </c>
      <c r="L225" s="33"/>
      <c r="M225" s="36">
        <v>44947</v>
      </c>
      <c r="N225" s="34">
        <f t="shared" si="14"/>
        <v>200</v>
      </c>
      <c r="O225" s="37">
        <v>0</v>
      </c>
      <c r="P225" s="35">
        <v>200</v>
      </c>
      <c r="Q225" s="39">
        <v>0.5</v>
      </c>
      <c r="R225" s="40">
        <f t="shared" si="8"/>
        <v>0</v>
      </c>
      <c r="S225" s="41"/>
    </row>
    <row r="226" spans="2:19" ht="15.6" x14ac:dyDescent="0.3">
      <c r="B226" s="34">
        <f t="shared" si="17"/>
        <v>1814</v>
      </c>
      <c r="C226" s="35">
        <v>1774</v>
      </c>
      <c r="D226" s="34">
        <f t="shared" si="1"/>
        <v>1814</v>
      </c>
      <c r="E226" s="36">
        <v>44947</v>
      </c>
      <c r="F226" s="37">
        <v>1814</v>
      </c>
      <c r="G226" s="36">
        <v>44948</v>
      </c>
      <c r="H226" s="38">
        <f t="shared" si="2"/>
        <v>0</v>
      </c>
      <c r="I226" s="29">
        <f t="shared" si="3"/>
        <v>1</v>
      </c>
      <c r="L226" s="33"/>
      <c r="M226" s="36">
        <v>44948</v>
      </c>
      <c r="N226" s="34">
        <f t="shared" si="14"/>
        <v>200</v>
      </c>
      <c r="O226" s="37">
        <v>0</v>
      </c>
      <c r="P226" s="35">
        <v>200</v>
      </c>
      <c r="Q226" s="39">
        <v>0.5</v>
      </c>
      <c r="R226" s="40">
        <f t="shared" si="8"/>
        <v>0</v>
      </c>
      <c r="S226" s="41"/>
    </row>
    <row r="227" spans="2:19" ht="15.6" x14ac:dyDescent="0.3">
      <c r="B227" s="34">
        <f t="shared" si="17"/>
        <v>1814</v>
      </c>
      <c r="C227" s="35">
        <v>1775</v>
      </c>
      <c r="D227" s="34">
        <f t="shared" si="1"/>
        <v>1814</v>
      </c>
      <c r="E227" s="36">
        <v>44948</v>
      </c>
      <c r="F227" s="37">
        <v>1814</v>
      </c>
      <c r="G227" s="36">
        <v>44949</v>
      </c>
      <c r="H227" s="38">
        <f t="shared" si="2"/>
        <v>0</v>
      </c>
      <c r="I227" s="29">
        <f t="shared" si="3"/>
        <v>0</v>
      </c>
      <c r="L227" s="33"/>
      <c r="M227" s="36">
        <v>44949</v>
      </c>
      <c r="N227" s="34">
        <f t="shared" si="14"/>
        <v>200</v>
      </c>
      <c r="O227" s="37">
        <v>0</v>
      </c>
      <c r="P227" s="35">
        <v>163</v>
      </c>
      <c r="Q227" s="39">
        <v>0.41</v>
      </c>
      <c r="R227" s="40">
        <f t="shared" si="8"/>
        <v>37</v>
      </c>
      <c r="S227" s="41"/>
    </row>
    <row r="228" spans="2:19" ht="15.6" x14ac:dyDescent="0.3">
      <c r="B228" s="34">
        <f t="shared" si="17"/>
        <v>1814</v>
      </c>
      <c r="C228" s="35">
        <v>1775</v>
      </c>
      <c r="D228" s="34">
        <f t="shared" si="1"/>
        <v>1814</v>
      </c>
      <c r="E228" s="36">
        <v>44949</v>
      </c>
      <c r="F228" s="37">
        <v>1820</v>
      </c>
      <c r="G228" s="36">
        <v>44950</v>
      </c>
      <c r="H228" s="38">
        <f t="shared" si="2"/>
        <v>6</v>
      </c>
      <c r="I228" s="29">
        <f t="shared" si="3"/>
        <v>1</v>
      </c>
      <c r="L228" s="33"/>
      <c r="M228" s="36">
        <v>44950</v>
      </c>
      <c r="N228" s="34">
        <f t="shared" si="14"/>
        <v>163</v>
      </c>
      <c r="O228" s="37">
        <v>0</v>
      </c>
      <c r="P228" s="35">
        <v>163</v>
      </c>
      <c r="Q228" s="39">
        <v>0.41</v>
      </c>
      <c r="R228" s="40">
        <f t="shared" si="8"/>
        <v>0</v>
      </c>
      <c r="S228" s="41"/>
    </row>
    <row r="229" spans="2:19" ht="15.6" x14ac:dyDescent="0.3">
      <c r="B229" s="34">
        <f t="shared" si="17"/>
        <v>1820</v>
      </c>
      <c r="C229" s="35">
        <v>1776</v>
      </c>
      <c r="D229" s="34">
        <f t="shared" si="1"/>
        <v>1820</v>
      </c>
      <c r="E229" s="36">
        <v>44950</v>
      </c>
      <c r="F229" s="37">
        <v>1820</v>
      </c>
      <c r="G229" s="36">
        <v>44951</v>
      </c>
      <c r="H229" s="38">
        <f t="shared" si="2"/>
        <v>0</v>
      </c>
      <c r="I229" s="29">
        <f t="shared" si="3"/>
        <v>5</v>
      </c>
      <c r="L229" s="33"/>
      <c r="M229" s="36">
        <v>44951</v>
      </c>
      <c r="N229" s="34">
        <f t="shared" si="14"/>
        <v>163</v>
      </c>
      <c r="O229" s="37">
        <v>0</v>
      </c>
      <c r="P229" s="35">
        <v>163</v>
      </c>
      <c r="Q229" s="39">
        <v>0.41</v>
      </c>
      <c r="R229" s="40">
        <f t="shared" si="8"/>
        <v>0</v>
      </c>
      <c r="S229" s="41"/>
    </row>
    <row r="230" spans="2:19" ht="15.6" x14ac:dyDescent="0.3">
      <c r="B230" s="34">
        <f t="shared" si="17"/>
        <v>1820</v>
      </c>
      <c r="C230" s="35">
        <v>1781</v>
      </c>
      <c r="D230" s="34">
        <f t="shared" si="1"/>
        <v>1820</v>
      </c>
      <c r="E230" s="36">
        <v>44951</v>
      </c>
      <c r="F230" s="37">
        <v>1820</v>
      </c>
      <c r="G230" s="36">
        <v>44952</v>
      </c>
      <c r="H230" s="38">
        <f t="shared" si="2"/>
        <v>0</v>
      </c>
      <c r="I230" s="29">
        <f t="shared" si="3"/>
        <v>1</v>
      </c>
      <c r="L230" s="33"/>
      <c r="M230" s="36">
        <v>44952</v>
      </c>
      <c r="N230" s="34">
        <f t="shared" si="14"/>
        <v>163</v>
      </c>
      <c r="O230" s="37">
        <v>0</v>
      </c>
      <c r="P230" s="35">
        <v>163</v>
      </c>
      <c r="Q230" s="39">
        <v>0.41</v>
      </c>
      <c r="R230" s="40">
        <f t="shared" si="8"/>
        <v>0</v>
      </c>
      <c r="S230" s="41"/>
    </row>
    <row r="231" spans="2:19" ht="15.6" x14ac:dyDescent="0.3">
      <c r="B231" s="34">
        <f t="shared" si="17"/>
        <v>1820</v>
      </c>
      <c r="C231" s="35">
        <v>1782</v>
      </c>
      <c r="D231" s="34">
        <f t="shared" si="1"/>
        <v>1820</v>
      </c>
      <c r="E231" s="36">
        <v>44952</v>
      </c>
      <c r="F231" s="37">
        <v>1820</v>
      </c>
      <c r="G231" s="36">
        <v>44953</v>
      </c>
      <c r="H231" s="38">
        <f t="shared" si="2"/>
        <v>0</v>
      </c>
      <c r="I231" s="29">
        <f t="shared" si="3"/>
        <v>3</v>
      </c>
      <c r="L231" s="33"/>
      <c r="M231" s="36">
        <v>44953</v>
      </c>
      <c r="N231" s="34">
        <f t="shared" si="14"/>
        <v>163</v>
      </c>
      <c r="O231" s="37">
        <v>0</v>
      </c>
      <c r="P231" s="35">
        <v>125</v>
      </c>
      <c r="Q231" s="39">
        <v>0.31</v>
      </c>
      <c r="R231" s="40">
        <f t="shared" si="8"/>
        <v>38</v>
      </c>
      <c r="S231" s="41"/>
    </row>
    <row r="232" spans="2:19" ht="15.6" x14ac:dyDescent="0.3">
      <c r="B232" s="34">
        <f t="shared" si="17"/>
        <v>1820</v>
      </c>
      <c r="C232" s="35">
        <v>1785</v>
      </c>
      <c r="D232" s="34">
        <f t="shared" si="1"/>
        <v>1820</v>
      </c>
      <c r="E232" s="36">
        <v>44953</v>
      </c>
      <c r="F232" s="37">
        <v>1823</v>
      </c>
      <c r="G232" s="36">
        <v>44954</v>
      </c>
      <c r="H232" s="38">
        <f t="shared" si="2"/>
        <v>3</v>
      </c>
      <c r="I232" s="29">
        <f t="shared" si="3"/>
        <v>5</v>
      </c>
      <c r="L232" s="33"/>
      <c r="M232" s="36">
        <v>44954</v>
      </c>
      <c r="N232" s="34">
        <f t="shared" si="14"/>
        <v>125</v>
      </c>
      <c r="O232" s="37">
        <v>252</v>
      </c>
      <c r="P232" s="35">
        <v>360</v>
      </c>
      <c r="Q232" s="39">
        <v>0.9</v>
      </c>
      <c r="R232" s="40">
        <f t="shared" si="8"/>
        <v>17</v>
      </c>
      <c r="S232" s="41"/>
    </row>
    <row r="233" spans="2:19" ht="15.6" x14ac:dyDescent="0.3">
      <c r="B233" s="34">
        <f t="shared" si="17"/>
        <v>1823</v>
      </c>
      <c r="C233" s="35">
        <v>1790</v>
      </c>
      <c r="D233" s="34">
        <f t="shared" si="1"/>
        <v>1823</v>
      </c>
      <c r="E233" s="36">
        <v>44954</v>
      </c>
      <c r="F233" s="37">
        <v>1823</v>
      </c>
      <c r="G233" s="36">
        <v>44955</v>
      </c>
      <c r="H233" s="38">
        <f t="shared" si="2"/>
        <v>0</v>
      </c>
      <c r="I233" s="29">
        <f t="shared" si="3"/>
        <v>0</v>
      </c>
      <c r="L233" s="33"/>
      <c r="M233" s="36">
        <v>44955</v>
      </c>
      <c r="N233" s="34">
        <f t="shared" si="14"/>
        <v>360</v>
      </c>
      <c r="O233" s="37">
        <v>0</v>
      </c>
      <c r="P233" s="35">
        <v>360</v>
      </c>
      <c r="Q233" s="39">
        <v>0.9</v>
      </c>
      <c r="R233" s="40">
        <f t="shared" si="8"/>
        <v>0</v>
      </c>
      <c r="S233" s="41"/>
    </row>
    <row r="234" spans="2:19" ht="15.6" x14ac:dyDescent="0.3">
      <c r="B234" s="34">
        <f t="shared" si="17"/>
        <v>1823</v>
      </c>
      <c r="C234" s="35">
        <v>1790</v>
      </c>
      <c r="D234" s="34">
        <f t="shared" si="1"/>
        <v>1823</v>
      </c>
      <c r="E234" s="36">
        <v>44955</v>
      </c>
      <c r="F234" s="37">
        <v>1825</v>
      </c>
      <c r="G234" s="36">
        <v>44956</v>
      </c>
      <c r="H234" s="38">
        <f t="shared" si="2"/>
        <v>2</v>
      </c>
      <c r="I234" s="29">
        <f t="shared" si="3"/>
        <v>10</v>
      </c>
      <c r="L234" s="33"/>
      <c r="M234" s="36">
        <v>44956</v>
      </c>
      <c r="N234" s="34">
        <f t="shared" si="14"/>
        <v>360</v>
      </c>
      <c r="O234" s="37">
        <v>0</v>
      </c>
      <c r="P234" s="35">
        <v>344</v>
      </c>
      <c r="Q234" s="39">
        <v>0.86</v>
      </c>
      <c r="R234" s="40">
        <f t="shared" si="8"/>
        <v>16</v>
      </c>
      <c r="S234" s="41"/>
    </row>
    <row r="235" spans="2:19" ht="15.6" x14ac:dyDescent="0.3">
      <c r="B235" s="34">
        <f t="shared" si="17"/>
        <v>1825</v>
      </c>
      <c r="C235" s="35">
        <v>1800</v>
      </c>
      <c r="D235" s="34">
        <f t="shared" si="1"/>
        <v>1825</v>
      </c>
      <c r="E235" s="36">
        <v>44956</v>
      </c>
      <c r="F235" s="37">
        <v>1825</v>
      </c>
      <c r="G235" s="36">
        <v>44957</v>
      </c>
      <c r="H235" s="38">
        <f t="shared" si="2"/>
        <v>0</v>
      </c>
      <c r="I235" s="29">
        <f t="shared" si="3"/>
        <v>0</v>
      </c>
      <c r="L235" s="33"/>
      <c r="M235" s="36">
        <v>44957</v>
      </c>
      <c r="N235" s="34">
        <f t="shared" si="14"/>
        <v>344</v>
      </c>
      <c r="O235" s="37">
        <v>0</v>
      </c>
      <c r="P235" s="35">
        <v>344</v>
      </c>
      <c r="Q235" s="39">
        <v>0.86</v>
      </c>
      <c r="R235" s="40">
        <f t="shared" si="8"/>
        <v>0</v>
      </c>
      <c r="S235" s="41"/>
    </row>
    <row r="236" spans="2:19" ht="15.6" x14ac:dyDescent="0.3">
      <c r="B236" s="34">
        <f t="shared" si="17"/>
        <v>1825</v>
      </c>
      <c r="C236" s="35">
        <v>1800</v>
      </c>
      <c r="D236" s="34">
        <f t="shared" si="1"/>
        <v>1825</v>
      </c>
      <c r="E236" s="36">
        <v>44957</v>
      </c>
      <c r="F236" s="37">
        <v>1825</v>
      </c>
      <c r="G236" s="36">
        <v>44958</v>
      </c>
      <c r="H236" s="38">
        <f t="shared" si="2"/>
        <v>0</v>
      </c>
      <c r="I236" s="29">
        <f t="shared" si="3"/>
        <v>1</v>
      </c>
      <c r="L236" s="33"/>
      <c r="M236" s="36">
        <v>44958</v>
      </c>
      <c r="N236" s="34">
        <f t="shared" si="14"/>
        <v>344</v>
      </c>
      <c r="O236" s="37">
        <v>0</v>
      </c>
      <c r="P236" s="35">
        <v>296</v>
      </c>
      <c r="Q236" s="39">
        <v>0.78</v>
      </c>
      <c r="R236" s="40">
        <f t="shared" si="8"/>
        <v>48</v>
      </c>
      <c r="S236" s="41"/>
    </row>
    <row r="237" spans="2:19" ht="15.6" x14ac:dyDescent="0.3">
      <c r="B237" s="34">
        <f t="shared" si="17"/>
        <v>1825</v>
      </c>
      <c r="C237" s="35">
        <v>1801</v>
      </c>
      <c r="D237" s="34">
        <f t="shared" si="1"/>
        <v>1825</v>
      </c>
      <c r="E237" s="36">
        <v>44958</v>
      </c>
      <c r="F237" s="37">
        <v>1832</v>
      </c>
      <c r="G237" s="36">
        <v>44959</v>
      </c>
      <c r="H237" s="38">
        <f t="shared" si="2"/>
        <v>7</v>
      </c>
      <c r="I237" s="29">
        <f t="shared" si="3"/>
        <v>4</v>
      </c>
      <c r="L237" s="33"/>
      <c r="M237" s="36">
        <v>44959</v>
      </c>
      <c r="N237" s="34">
        <f t="shared" si="14"/>
        <v>296</v>
      </c>
      <c r="O237" s="37">
        <v>0</v>
      </c>
      <c r="P237" s="35">
        <v>272</v>
      </c>
      <c r="Q237" s="39">
        <v>0.68</v>
      </c>
      <c r="R237" s="40">
        <f t="shared" si="8"/>
        <v>24</v>
      </c>
      <c r="S237" s="41"/>
    </row>
    <row r="238" spans="2:19" ht="15.6" x14ac:dyDescent="0.3">
      <c r="B238" s="34">
        <f t="shared" si="17"/>
        <v>1832</v>
      </c>
      <c r="C238" s="35">
        <v>1805</v>
      </c>
      <c r="D238" s="34">
        <f t="shared" si="1"/>
        <v>1832</v>
      </c>
      <c r="E238" s="36">
        <v>44959</v>
      </c>
      <c r="F238" s="37">
        <v>1834</v>
      </c>
      <c r="G238" s="36">
        <v>44960</v>
      </c>
      <c r="H238" s="38">
        <f t="shared" si="2"/>
        <v>2</v>
      </c>
      <c r="I238" s="29">
        <f t="shared" si="3"/>
        <v>16</v>
      </c>
      <c r="L238" s="33"/>
      <c r="M238" s="36">
        <v>44960</v>
      </c>
      <c r="N238" s="34">
        <f t="shared" si="14"/>
        <v>272</v>
      </c>
      <c r="O238" s="37">
        <v>0</v>
      </c>
      <c r="P238" s="35">
        <v>240</v>
      </c>
      <c r="Q238" s="39">
        <v>0.6</v>
      </c>
      <c r="R238" s="40">
        <f t="shared" si="8"/>
        <v>32</v>
      </c>
      <c r="S238" s="41"/>
    </row>
    <row r="239" spans="2:19" ht="15.6" x14ac:dyDescent="0.3">
      <c r="B239" s="34">
        <f t="shared" si="17"/>
        <v>1834</v>
      </c>
      <c r="C239" s="35">
        <v>1821</v>
      </c>
      <c r="D239" s="34">
        <f t="shared" si="1"/>
        <v>1834</v>
      </c>
      <c r="E239" s="36">
        <v>44960</v>
      </c>
      <c r="F239" s="37">
        <v>1838</v>
      </c>
      <c r="G239" s="36">
        <v>44961</v>
      </c>
      <c r="H239" s="38">
        <f t="shared" si="2"/>
        <v>4</v>
      </c>
      <c r="I239" s="29">
        <f t="shared" si="3"/>
        <v>9</v>
      </c>
      <c r="L239" s="33"/>
      <c r="M239" s="36">
        <v>44961</v>
      </c>
      <c r="N239" s="34">
        <f t="shared" si="14"/>
        <v>240</v>
      </c>
      <c r="O239" s="37">
        <v>0</v>
      </c>
      <c r="P239" s="35">
        <v>113</v>
      </c>
      <c r="Q239" s="39">
        <v>0.28000000000000003</v>
      </c>
      <c r="R239" s="40">
        <f t="shared" si="8"/>
        <v>127</v>
      </c>
      <c r="S239" s="41"/>
    </row>
    <row r="240" spans="2:19" ht="15.6" x14ac:dyDescent="0.3">
      <c r="B240" s="34">
        <f t="shared" si="17"/>
        <v>1838</v>
      </c>
      <c r="C240" s="35">
        <v>1830</v>
      </c>
      <c r="D240" s="34">
        <f t="shared" si="1"/>
        <v>1838</v>
      </c>
      <c r="E240" s="36">
        <v>44961</v>
      </c>
      <c r="F240" s="37">
        <v>1855</v>
      </c>
      <c r="G240" s="36">
        <v>44962</v>
      </c>
      <c r="H240" s="38">
        <f t="shared" si="2"/>
        <v>17</v>
      </c>
      <c r="I240" s="29">
        <f t="shared" si="3"/>
        <v>7</v>
      </c>
      <c r="L240" s="33"/>
      <c r="M240" s="36">
        <v>44962</v>
      </c>
      <c r="N240" s="34">
        <f t="shared" si="14"/>
        <v>113</v>
      </c>
      <c r="O240" s="37">
        <v>0</v>
      </c>
      <c r="P240" s="35">
        <v>50</v>
      </c>
      <c r="Q240" s="39">
        <v>0.13</v>
      </c>
      <c r="R240" s="40">
        <f t="shared" si="8"/>
        <v>63</v>
      </c>
      <c r="S240" s="41"/>
    </row>
    <row r="241" spans="2:19" ht="15.6" x14ac:dyDescent="0.3">
      <c r="B241" s="34">
        <f t="shared" si="17"/>
        <v>1855</v>
      </c>
      <c r="C241" s="35">
        <v>1837</v>
      </c>
      <c r="D241" s="34">
        <f t="shared" si="1"/>
        <v>1855</v>
      </c>
      <c r="E241" s="36">
        <v>44962</v>
      </c>
      <c r="F241" s="37">
        <v>1866</v>
      </c>
      <c r="G241" s="36">
        <v>44963</v>
      </c>
      <c r="H241" s="38">
        <f t="shared" si="2"/>
        <v>11</v>
      </c>
      <c r="I241" s="29">
        <f t="shared" si="3"/>
        <v>3</v>
      </c>
      <c r="L241" s="33"/>
      <c r="M241" s="36">
        <v>44963</v>
      </c>
      <c r="N241" s="34">
        <f t="shared" si="14"/>
        <v>50</v>
      </c>
      <c r="O241" s="37">
        <v>350</v>
      </c>
      <c r="P241" s="35">
        <v>332</v>
      </c>
      <c r="Q241" s="39">
        <v>0.83</v>
      </c>
      <c r="R241" s="40">
        <f t="shared" si="8"/>
        <v>68</v>
      </c>
      <c r="S241" s="41"/>
    </row>
    <row r="242" spans="2:19" ht="15.6" x14ac:dyDescent="0.3">
      <c r="B242" s="34">
        <f t="shared" si="17"/>
        <v>1866</v>
      </c>
      <c r="C242" s="35">
        <v>1840</v>
      </c>
      <c r="D242" s="34">
        <f t="shared" si="1"/>
        <v>1866</v>
      </c>
      <c r="E242" s="36">
        <v>44963</v>
      </c>
      <c r="F242" s="37">
        <v>1870</v>
      </c>
      <c r="G242" s="36">
        <v>44964</v>
      </c>
      <c r="H242" s="38">
        <f t="shared" si="2"/>
        <v>4</v>
      </c>
      <c r="I242" s="29">
        <f t="shared" si="3"/>
        <v>3</v>
      </c>
      <c r="L242" s="33"/>
      <c r="M242" s="36">
        <v>44964</v>
      </c>
      <c r="N242" s="34">
        <f t="shared" si="14"/>
        <v>332</v>
      </c>
      <c r="O242" s="37">
        <v>0</v>
      </c>
      <c r="P242" s="35">
        <v>304</v>
      </c>
      <c r="Q242" s="39">
        <v>0.76</v>
      </c>
      <c r="R242" s="40">
        <f t="shared" si="8"/>
        <v>28</v>
      </c>
      <c r="S242" s="41"/>
    </row>
    <row r="243" spans="2:19" ht="15.6" x14ac:dyDescent="0.3">
      <c r="B243" s="34">
        <f t="shared" si="17"/>
        <v>1870</v>
      </c>
      <c r="C243" s="35">
        <v>1843</v>
      </c>
      <c r="D243" s="34">
        <f t="shared" si="1"/>
        <v>1870</v>
      </c>
      <c r="E243" s="36">
        <v>44964</v>
      </c>
      <c r="F243" s="37">
        <v>1874</v>
      </c>
      <c r="G243" s="36">
        <v>44965</v>
      </c>
      <c r="H243" s="38">
        <f t="shared" si="2"/>
        <v>4</v>
      </c>
      <c r="I243" s="29">
        <f t="shared" si="3"/>
        <v>4</v>
      </c>
      <c r="L243" s="33"/>
      <c r="M243" s="36">
        <v>44965</v>
      </c>
      <c r="N243" s="34">
        <f t="shared" si="14"/>
        <v>304</v>
      </c>
      <c r="O243" s="37">
        <v>0</v>
      </c>
      <c r="P243" s="35">
        <v>263</v>
      </c>
      <c r="Q243" s="39">
        <v>0.66</v>
      </c>
      <c r="R243" s="40">
        <f t="shared" si="8"/>
        <v>41</v>
      </c>
      <c r="S243" s="41"/>
    </row>
    <row r="244" spans="2:19" ht="15.6" x14ac:dyDescent="0.3">
      <c r="B244" s="34">
        <f t="shared" si="17"/>
        <v>1874</v>
      </c>
      <c r="C244" s="35">
        <v>1847</v>
      </c>
      <c r="D244" s="34">
        <f t="shared" si="1"/>
        <v>1874</v>
      </c>
      <c r="E244" s="36">
        <v>44965</v>
      </c>
      <c r="F244" s="37">
        <v>1875</v>
      </c>
      <c r="G244" s="36">
        <v>44966</v>
      </c>
      <c r="H244" s="38">
        <f t="shared" si="2"/>
        <v>1</v>
      </c>
      <c r="I244" s="29">
        <f t="shared" si="3"/>
        <v>3</v>
      </c>
      <c r="L244" s="33"/>
      <c r="M244" s="36">
        <v>44966</v>
      </c>
      <c r="N244" s="34">
        <f t="shared" si="14"/>
        <v>263</v>
      </c>
      <c r="O244" s="37">
        <v>0</v>
      </c>
      <c r="P244" s="35">
        <v>208</v>
      </c>
      <c r="Q244" s="39">
        <v>0.52</v>
      </c>
      <c r="R244" s="40">
        <f t="shared" si="8"/>
        <v>55</v>
      </c>
      <c r="S244" s="41"/>
    </row>
    <row r="245" spans="2:19" ht="15.6" x14ac:dyDescent="0.3">
      <c r="B245" s="34">
        <f t="shared" si="17"/>
        <v>1875</v>
      </c>
      <c r="C245" s="35">
        <v>1850</v>
      </c>
      <c r="D245" s="34">
        <f t="shared" si="1"/>
        <v>1875</v>
      </c>
      <c r="E245" s="36">
        <v>44966</v>
      </c>
      <c r="F245" s="37">
        <v>1883</v>
      </c>
      <c r="G245" s="36">
        <v>44967</v>
      </c>
      <c r="H245" s="38">
        <f t="shared" si="2"/>
        <v>8</v>
      </c>
      <c r="I245" s="29">
        <f t="shared" si="3"/>
        <v>3</v>
      </c>
      <c r="L245" s="33"/>
      <c r="M245" s="36">
        <v>44967</v>
      </c>
      <c r="N245" s="34">
        <f t="shared" si="14"/>
        <v>208</v>
      </c>
      <c r="O245" s="37">
        <v>0</v>
      </c>
      <c r="P245" s="35">
        <v>156</v>
      </c>
      <c r="Q245" s="39">
        <v>0.39</v>
      </c>
      <c r="R245" s="40">
        <f t="shared" si="8"/>
        <v>52</v>
      </c>
      <c r="S245" s="41"/>
    </row>
    <row r="246" spans="2:19" ht="15.6" x14ac:dyDescent="0.3">
      <c r="B246" s="34">
        <f t="shared" si="17"/>
        <v>1883</v>
      </c>
      <c r="C246" s="35">
        <v>1853</v>
      </c>
      <c r="D246" s="34">
        <f t="shared" si="1"/>
        <v>1883</v>
      </c>
      <c r="E246" s="36">
        <v>44967</v>
      </c>
      <c r="F246" s="37">
        <v>1893</v>
      </c>
      <c r="G246" s="36">
        <v>44968</v>
      </c>
      <c r="H246" s="38">
        <f t="shared" si="2"/>
        <v>10</v>
      </c>
      <c r="I246" s="29">
        <f t="shared" si="3"/>
        <v>3</v>
      </c>
      <c r="L246" s="33"/>
      <c r="M246" s="36">
        <v>44968</v>
      </c>
      <c r="N246" s="34">
        <f t="shared" si="14"/>
        <v>156</v>
      </c>
      <c r="O246" s="37">
        <v>200</v>
      </c>
      <c r="P246" s="35">
        <v>313</v>
      </c>
      <c r="Q246" s="39">
        <v>0.78</v>
      </c>
      <c r="R246" s="40">
        <f t="shared" si="8"/>
        <v>43</v>
      </c>
      <c r="S246" s="41"/>
    </row>
    <row r="247" spans="2:19" ht="15.6" x14ac:dyDescent="0.3">
      <c r="B247" s="34">
        <f t="shared" si="17"/>
        <v>1893</v>
      </c>
      <c r="C247" s="35">
        <v>1856</v>
      </c>
      <c r="D247" s="34">
        <f t="shared" si="1"/>
        <v>1893</v>
      </c>
      <c r="E247" s="36">
        <v>44968</v>
      </c>
      <c r="F247" s="37">
        <v>1903</v>
      </c>
      <c r="G247" s="36">
        <v>44969</v>
      </c>
      <c r="H247" s="38">
        <f t="shared" si="2"/>
        <v>10</v>
      </c>
      <c r="I247" s="29">
        <f t="shared" si="3"/>
        <v>4</v>
      </c>
      <c r="L247" s="33"/>
      <c r="M247" s="36">
        <v>44969</v>
      </c>
      <c r="N247" s="34">
        <f t="shared" si="14"/>
        <v>313</v>
      </c>
      <c r="O247" s="37">
        <v>0</v>
      </c>
      <c r="P247" s="35">
        <v>292</v>
      </c>
      <c r="Q247" s="39">
        <v>0.73</v>
      </c>
      <c r="R247" s="40">
        <f t="shared" si="8"/>
        <v>21</v>
      </c>
      <c r="S247" s="41"/>
    </row>
    <row r="248" spans="2:19" ht="15.6" x14ac:dyDescent="0.3">
      <c r="B248" s="34">
        <f t="shared" si="17"/>
        <v>1903</v>
      </c>
      <c r="C248" s="35">
        <v>1860</v>
      </c>
      <c r="D248" s="34">
        <f t="shared" si="1"/>
        <v>1903</v>
      </c>
      <c r="E248" s="36">
        <v>44969</v>
      </c>
      <c r="F248" s="37">
        <v>1909</v>
      </c>
      <c r="G248" s="36">
        <v>44970</v>
      </c>
      <c r="H248" s="38">
        <f t="shared" si="2"/>
        <v>6</v>
      </c>
      <c r="I248" s="29">
        <f t="shared" si="3"/>
        <v>5</v>
      </c>
      <c r="L248" s="33"/>
      <c r="M248" s="36">
        <v>44970</v>
      </c>
      <c r="N248" s="34">
        <f t="shared" si="14"/>
        <v>292</v>
      </c>
      <c r="O248" s="37">
        <v>0</v>
      </c>
      <c r="P248" s="35">
        <v>240</v>
      </c>
      <c r="Q248" s="39">
        <v>0.6</v>
      </c>
      <c r="R248" s="40">
        <f t="shared" si="8"/>
        <v>52</v>
      </c>
      <c r="S248" s="41"/>
    </row>
    <row r="249" spans="2:19" ht="15.6" x14ac:dyDescent="0.3">
      <c r="B249" s="34">
        <f t="shared" si="17"/>
        <v>1909</v>
      </c>
      <c r="C249" s="35">
        <v>1865</v>
      </c>
      <c r="D249" s="34">
        <f t="shared" si="1"/>
        <v>1909</v>
      </c>
      <c r="E249" s="36">
        <v>44970</v>
      </c>
      <c r="F249" s="37">
        <v>1919</v>
      </c>
      <c r="G249" s="36">
        <v>44971</v>
      </c>
      <c r="H249" s="38">
        <f t="shared" si="2"/>
        <v>10</v>
      </c>
      <c r="I249" s="29">
        <f t="shared" si="3"/>
        <v>2</v>
      </c>
      <c r="L249" s="33"/>
      <c r="M249" s="36">
        <v>44971</v>
      </c>
      <c r="N249" s="34">
        <f t="shared" si="14"/>
        <v>240</v>
      </c>
      <c r="O249" s="37">
        <v>0</v>
      </c>
      <c r="P249" s="35">
        <v>188</v>
      </c>
      <c r="Q249" s="39">
        <v>0.47</v>
      </c>
      <c r="R249" s="40">
        <f t="shared" si="8"/>
        <v>52</v>
      </c>
      <c r="S249" s="41"/>
    </row>
    <row r="250" spans="2:19" ht="15.6" x14ac:dyDescent="0.3">
      <c r="B250" s="34">
        <f t="shared" si="17"/>
        <v>1919</v>
      </c>
      <c r="C250" s="35">
        <v>1867</v>
      </c>
      <c r="D250" s="34">
        <f t="shared" si="1"/>
        <v>1919</v>
      </c>
      <c r="E250" s="36">
        <v>44971</v>
      </c>
      <c r="F250" s="37">
        <v>1925</v>
      </c>
      <c r="G250" s="36">
        <v>44972</v>
      </c>
      <c r="H250" s="38">
        <f t="shared" si="2"/>
        <v>6</v>
      </c>
      <c r="I250" s="29">
        <f t="shared" si="3"/>
        <v>5</v>
      </c>
      <c r="L250" s="33"/>
      <c r="M250" s="36">
        <v>44972</v>
      </c>
      <c r="N250" s="34">
        <f t="shared" si="14"/>
        <v>188</v>
      </c>
      <c r="O250" s="37">
        <v>0</v>
      </c>
      <c r="P250" s="35">
        <v>188</v>
      </c>
      <c r="Q250" s="39">
        <v>0.47</v>
      </c>
      <c r="R250" s="40">
        <f t="shared" si="8"/>
        <v>0</v>
      </c>
      <c r="S250" s="41"/>
    </row>
    <row r="251" spans="2:19" ht="15.6" x14ac:dyDescent="0.3">
      <c r="B251" s="34">
        <f t="shared" si="17"/>
        <v>1925</v>
      </c>
      <c r="C251" s="35">
        <v>1872</v>
      </c>
      <c r="D251" s="34">
        <f t="shared" si="1"/>
        <v>1925</v>
      </c>
      <c r="E251" s="36">
        <v>44972</v>
      </c>
      <c r="F251" s="37">
        <v>1925</v>
      </c>
      <c r="G251" s="36">
        <v>44973</v>
      </c>
      <c r="H251" s="38">
        <f t="shared" si="2"/>
        <v>0</v>
      </c>
      <c r="I251" s="29">
        <f t="shared" si="3"/>
        <v>3</v>
      </c>
      <c r="L251" s="33"/>
      <c r="M251" s="36">
        <v>44973</v>
      </c>
      <c r="N251" s="34">
        <f t="shared" si="14"/>
        <v>188</v>
      </c>
      <c r="O251" s="37">
        <v>0</v>
      </c>
      <c r="P251" s="35">
        <v>168</v>
      </c>
      <c r="Q251" s="39">
        <v>0.42</v>
      </c>
      <c r="R251" s="40">
        <f t="shared" si="8"/>
        <v>20</v>
      </c>
      <c r="S251" s="41"/>
    </row>
    <row r="252" spans="2:19" ht="15.6" x14ac:dyDescent="0.3">
      <c r="B252" s="34">
        <f t="shared" si="17"/>
        <v>1925</v>
      </c>
      <c r="C252" s="35">
        <v>1875</v>
      </c>
      <c r="D252" s="34">
        <f t="shared" si="1"/>
        <v>1925</v>
      </c>
      <c r="E252" s="36">
        <v>44973</v>
      </c>
      <c r="F252" s="37">
        <v>1926</v>
      </c>
      <c r="G252" s="36">
        <v>44974</v>
      </c>
      <c r="H252" s="38">
        <f t="shared" si="2"/>
        <v>1</v>
      </c>
      <c r="I252" s="29">
        <f t="shared" si="3"/>
        <v>2</v>
      </c>
      <c r="L252" s="33"/>
      <c r="M252" s="36">
        <v>44974</v>
      </c>
      <c r="N252" s="34">
        <f t="shared" si="14"/>
        <v>168</v>
      </c>
      <c r="O252" s="37">
        <v>0</v>
      </c>
      <c r="P252" s="35">
        <v>156</v>
      </c>
      <c r="Q252" s="39">
        <v>0.39</v>
      </c>
      <c r="R252" s="40">
        <f t="shared" si="8"/>
        <v>12</v>
      </c>
      <c r="S252" s="41"/>
    </row>
    <row r="253" spans="2:19" ht="15.6" x14ac:dyDescent="0.3">
      <c r="B253" s="34">
        <f t="shared" si="17"/>
        <v>1926</v>
      </c>
      <c r="C253" s="35">
        <v>1877</v>
      </c>
      <c r="D253" s="34">
        <f t="shared" si="1"/>
        <v>1926</v>
      </c>
      <c r="E253" s="36">
        <v>44974</v>
      </c>
      <c r="F253" s="37">
        <v>1928</v>
      </c>
      <c r="G253" s="36">
        <v>44975</v>
      </c>
      <c r="H253" s="38">
        <f t="shared" si="2"/>
        <v>2</v>
      </c>
      <c r="I253" s="29">
        <f t="shared" si="3"/>
        <v>3</v>
      </c>
      <c r="L253" s="49"/>
      <c r="M253" s="50">
        <v>44975</v>
      </c>
      <c r="N253" s="51">
        <f t="shared" si="14"/>
        <v>156</v>
      </c>
      <c r="O253" s="52">
        <v>250</v>
      </c>
      <c r="P253" s="53">
        <v>363</v>
      </c>
      <c r="Q253" s="54">
        <v>0.91</v>
      </c>
      <c r="R253" s="55">
        <f t="shared" si="8"/>
        <v>43</v>
      </c>
      <c r="S253" s="56">
        <v>220</v>
      </c>
    </row>
    <row r="254" spans="2:19" ht="15.6" x14ac:dyDescent="0.3">
      <c r="B254" s="34">
        <f t="shared" si="17"/>
        <v>1928</v>
      </c>
      <c r="C254" s="35">
        <v>1880</v>
      </c>
      <c r="D254" s="34">
        <f t="shared" si="1"/>
        <v>1928</v>
      </c>
      <c r="E254" s="36">
        <v>44975</v>
      </c>
      <c r="F254" s="37">
        <v>1930</v>
      </c>
      <c r="G254" s="36">
        <v>44976</v>
      </c>
      <c r="H254" s="38">
        <f t="shared" si="2"/>
        <v>2</v>
      </c>
      <c r="I254" s="29">
        <f t="shared" si="3"/>
        <v>2</v>
      </c>
      <c r="L254" s="33"/>
      <c r="M254" s="36">
        <v>44976</v>
      </c>
      <c r="N254" s="34">
        <f t="shared" si="14"/>
        <v>363</v>
      </c>
      <c r="O254" s="37">
        <v>0</v>
      </c>
      <c r="P254" s="35">
        <v>300</v>
      </c>
      <c r="Q254" s="39">
        <v>0.75</v>
      </c>
      <c r="R254" s="40">
        <f t="shared" si="8"/>
        <v>63</v>
      </c>
      <c r="S254" s="41" t="s">
        <v>20</v>
      </c>
    </row>
    <row r="255" spans="2:19" ht="15.6" x14ac:dyDescent="0.3">
      <c r="B255" s="34">
        <f t="shared" si="17"/>
        <v>1930</v>
      </c>
      <c r="C255" s="35">
        <v>1882</v>
      </c>
      <c r="D255" s="34">
        <f t="shared" si="1"/>
        <v>1930</v>
      </c>
      <c r="E255" s="36">
        <v>44976</v>
      </c>
      <c r="F255" s="37">
        <v>1943</v>
      </c>
      <c r="G255" s="36">
        <v>44977</v>
      </c>
      <c r="H255" s="38">
        <f t="shared" si="2"/>
        <v>13</v>
      </c>
      <c r="I255" s="29">
        <f t="shared" si="3"/>
        <v>2</v>
      </c>
      <c r="L255" s="33"/>
      <c r="M255" s="36">
        <v>44977</v>
      </c>
      <c r="N255" s="34">
        <f t="shared" si="14"/>
        <v>300</v>
      </c>
      <c r="O255" s="37">
        <v>0</v>
      </c>
      <c r="P255" s="35">
        <v>288</v>
      </c>
      <c r="Q255" s="39">
        <v>0.72</v>
      </c>
      <c r="R255" s="40">
        <f t="shared" si="8"/>
        <v>12</v>
      </c>
      <c r="S255" s="41"/>
    </row>
    <row r="256" spans="2:19" ht="15.6" x14ac:dyDescent="0.3">
      <c r="B256" s="34">
        <f t="shared" si="17"/>
        <v>1943</v>
      </c>
      <c r="C256" s="35">
        <v>1884</v>
      </c>
      <c r="D256" s="34">
        <f t="shared" si="1"/>
        <v>1943</v>
      </c>
      <c r="E256" s="36">
        <v>44977</v>
      </c>
      <c r="F256" s="37">
        <v>1945</v>
      </c>
      <c r="G256" s="36">
        <v>44978</v>
      </c>
      <c r="H256" s="38">
        <f t="shared" si="2"/>
        <v>2</v>
      </c>
      <c r="I256" s="29">
        <f t="shared" si="3"/>
        <v>1</v>
      </c>
      <c r="L256" s="33"/>
      <c r="M256" s="36">
        <v>44978</v>
      </c>
      <c r="N256" s="34">
        <f t="shared" si="14"/>
        <v>288</v>
      </c>
      <c r="O256" s="37">
        <v>0</v>
      </c>
      <c r="P256" s="35">
        <v>288</v>
      </c>
      <c r="Q256" s="39">
        <v>0.72</v>
      </c>
      <c r="R256" s="40">
        <f t="shared" si="8"/>
        <v>0</v>
      </c>
      <c r="S256" s="41"/>
    </row>
    <row r="257" spans="2:19" ht="15.6" x14ac:dyDescent="0.3">
      <c r="B257" s="34">
        <f t="shared" si="17"/>
        <v>1945</v>
      </c>
      <c r="C257" s="35">
        <v>1885</v>
      </c>
      <c r="D257" s="34">
        <f t="shared" si="1"/>
        <v>1945</v>
      </c>
      <c r="E257" s="36">
        <v>44978</v>
      </c>
      <c r="F257" s="37">
        <v>1945</v>
      </c>
      <c r="G257" s="36">
        <v>44979</v>
      </c>
      <c r="H257" s="38">
        <f t="shared" si="2"/>
        <v>0</v>
      </c>
      <c r="I257" s="29">
        <f t="shared" si="3"/>
        <v>1</v>
      </c>
      <c r="L257" s="33"/>
      <c r="M257" s="36">
        <v>44979</v>
      </c>
      <c r="N257" s="34">
        <f t="shared" si="14"/>
        <v>288</v>
      </c>
      <c r="O257" s="37">
        <v>0</v>
      </c>
      <c r="P257" s="35">
        <v>280</v>
      </c>
      <c r="Q257" s="39">
        <v>0.7</v>
      </c>
      <c r="R257" s="40">
        <f t="shared" si="8"/>
        <v>8</v>
      </c>
      <c r="S257" s="41"/>
    </row>
    <row r="258" spans="2:19" ht="15.6" x14ac:dyDescent="0.3">
      <c r="B258" s="34">
        <f t="shared" si="17"/>
        <v>1945</v>
      </c>
      <c r="C258" s="35">
        <v>1886</v>
      </c>
      <c r="D258" s="34">
        <f t="shared" si="1"/>
        <v>1945</v>
      </c>
      <c r="E258" s="36">
        <v>44979</v>
      </c>
      <c r="F258" s="37">
        <v>1946</v>
      </c>
      <c r="G258" s="36">
        <v>44980</v>
      </c>
      <c r="H258" s="38">
        <f t="shared" si="2"/>
        <v>1</v>
      </c>
      <c r="I258" s="29">
        <f t="shared" si="3"/>
        <v>2</v>
      </c>
      <c r="L258" s="33"/>
      <c r="M258" s="36">
        <v>44980</v>
      </c>
      <c r="N258" s="34">
        <f t="shared" si="14"/>
        <v>280</v>
      </c>
      <c r="O258" s="37">
        <v>0</v>
      </c>
      <c r="P258" s="35">
        <v>250</v>
      </c>
      <c r="Q258" s="39">
        <v>0.63</v>
      </c>
      <c r="R258" s="40">
        <f t="shared" si="8"/>
        <v>30</v>
      </c>
      <c r="S258" s="41"/>
    </row>
    <row r="259" spans="2:19" ht="15.6" x14ac:dyDescent="0.3">
      <c r="B259" s="34">
        <f t="shared" si="17"/>
        <v>1946</v>
      </c>
      <c r="C259" s="35">
        <v>1888</v>
      </c>
      <c r="D259" s="34">
        <f t="shared" si="1"/>
        <v>1946</v>
      </c>
      <c r="E259" s="36">
        <v>44980</v>
      </c>
      <c r="F259" s="37">
        <v>1950</v>
      </c>
      <c r="G259" s="36">
        <v>44981</v>
      </c>
      <c r="H259" s="38">
        <f t="shared" si="2"/>
        <v>4</v>
      </c>
      <c r="I259" s="29">
        <f t="shared" si="3"/>
        <v>1</v>
      </c>
      <c r="L259" s="33"/>
      <c r="M259" s="36">
        <v>44981</v>
      </c>
      <c r="N259" s="34">
        <f t="shared" si="14"/>
        <v>250</v>
      </c>
      <c r="O259" s="37">
        <v>0</v>
      </c>
      <c r="P259" s="35">
        <v>250</v>
      </c>
      <c r="Q259" s="39">
        <v>0.63</v>
      </c>
      <c r="R259" s="40">
        <f t="shared" si="8"/>
        <v>0</v>
      </c>
      <c r="S259" s="41"/>
    </row>
    <row r="260" spans="2:19" ht="15.6" x14ac:dyDescent="0.3">
      <c r="B260" s="34">
        <f t="shared" si="17"/>
        <v>1950</v>
      </c>
      <c r="C260" s="35">
        <v>1889</v>
      </c>
      <c r="D260" s="34">
        <f t="shared" ref="D260:D514" si="18">F259</f>
        <v>1950</v>
      </c>
      <c r="E260" s="36">
        <v>44981</v>
      </c>
      <c r="F260" s="37">
        <v>1950</v>
      </c>
      <c r="G260" s="36">
        <v>44982</v>
      </c>
      <c r="H260" s="38">
        <f t="shared" ref="H260:H514" si="19">F260-D260</f>
        <v>0</v>
      </c>
      <c r="I260" s="29">
        <f t="shared" ref="I260:I514" si="20">C261-C260</f>
        <v>0</v>
      </c>
      <c r="L260" s="33"/>
      <c r="M260" s="36">
        <v>44982</v>
      </c>
      <c r="N260" s="34">
        <f t="shared" si="14"/>
        <v>250</v>
      </c>
      <c r="O260" s="37">
        <v>0</v>
      </c>
      <c r="P260" s="35">
        <v>250</v>
      </c>
      <c r="Q260" s="39">
        <v>0.63</v>
      </c>
      <c r="R260" s="40">
        <f t="shared" si="8"/>
        <v>0</v>
      </c>
      <c r="S260" s="41"/>
    </row>
    <row r="261" spans="2:19" ht="15.6" x14ac:dyDescent="0.3">
      <c r="B261" s="34">
        <f t="shared" si="17"/>
        <v>1950</v>
      </c>
      <c r="C261" s="35">
        <v>1889</v>
      </c>
      <c r="D261" s="34">
        <f t="shared" si="18"/>
        <v>1950</v>
      </c>
      <c r="E261" s="36">
        <v>44982</v>
      </c>
      <c r="F261" s="37">
        <v>1951</v>
      </c>
      <c r="G261" s="36">
        <v>44983</v>
      </c>
      <c r="H261" s="38">
        <f t="shared" si="19"/>
        <v>1</v>
      </c>
      <c r="I261" s="29">
        <f t="shared" si="20"/>
        <v>3</v>
      </c>
      <c r="L261" s="33"/>
      <c r="M261" s="36">
        <v>44983</v>
      </c>
      <c r="N261" s="34">
        <f t="shared" si="14"/>
        <v>250</v>
      </c>
      <c r="O261" s="37">
        <v>0</v>
      </c>
      <c r="P261" s="35">
        <v>250</v>
      </c>
      <c r="Q261" s="39">
        <v>0.63</v>
      </c>
      <c r="R261" s="40">
        <f t="shared" si="8"/>
        <v>0</v>
      </c>
      <c r="S261" s="41"/>
    </row>
    <row r="262" spans="2:19" ht="15.6" x14ac:dyDescent="0.3">
      <c r="B262" s="34">
        <f t="shared" si="17"/>
        <v>1951</v>
      </c>
      <c r="C262" s="35">
        <v>1892</v>
      </c>
      <c r="D262" s="34">
        <f t="shared" si="18"/>
        <v>1951</v>
      </c>
      <c r="E262" s="36">
        <v>44983</v>
      </c>
      <c r="F262" s="37">
        <v>1951</v>
      </c>
      <c r="G262" s="36">
        <v>44984</v>
      </c>
      <c r="H262" s="38">
        <f t="shared" si="19"/>
        <v>0</v>
      </c>
      <c r="I262" s="29">
        <f t="shared" si="20"/>
        <v>2</v>
      </c>
      <c r="L262" s="33"/>
      <c r="M262" s="36">
        <v>44984</v>
      </c>
      <c r="N262" s="34">
        <f t="shared" si="14"/>
        <v>250</v>
      </c>
      <c r="O262" s="37">
        <v>0</v>
      </c>
      <c r="P262" s="35">
        <v>250</v>
      </c>
      <c r="Q262" s="39">
        <v>0.63</v>
      </c>
      <c r="R262" s="40">
        <f t="shared" si="8"/>
        <v>0</v>
      </c>
      <c r="S262" s="41"/>
    </row>
    <row r="263" spans="2:19" ht="15.6" x14ac:dyDescent="0.3">
      <c r="B263" s="34">
        <f t="shared" si="17"/>
        <v>1951</v>
      </c>
      <c r="C263" s="35">
        <v>1894</v>
      </c>
      <c r="D263" s="34">
        <f t="shared" si="18"/>
        <v>1951</v>
      </c>
      <c r="E263" s="36">
        <v>44984</v>
      </c>
      <c r="F263" s="37">
        <v>1951</v>
      </c>
      <c r="G263" s="36">
        <v>44985</v>
      </c>
      <c r="H263" s="38">
        <f t="shared" si="19"/>
        <v>0</v>
      </c>
      <c r="I263" s="29">
        <f t="shared" si="20"/>
        <v>0</v>
      </c>
      <c r="L263" s="33"/>
      <c r="M263" s="36">
        <v>44985</v>
      </c>
      <c r="N263" s="34">
        <f t="shared" si="14"/>
        <v>250</v>
      </c>
      <c r="O263" s="37">
        <v>0</v>
      </c>
      <c r="P263" s="35">
        <v>250</v>
      </c>
      <c r="Q263" s="39">
        <v>0.63</v>
      </c>
      <c r="R263" s="40">
        <f t="shared" si="8"/>
        <v>0</v>
      </c>
      <c r="S263" s="41"/>
    </row>
    <row r="264" spans="2:19" ht="15.6" x14ac:dyDescent="0.3">
      <c r="B264" s="34">
        <f t="shared" si="17"/>
        <v>1951</v>
      </c>
      <c r="C264" s="35">
        <v>1894</v>
      </c>
      <c r="D264" s="34">
        <f t="shared" si="18"/>
        <v>1951</v>
      </c>
      <c r="E264" s="36">
        <v>44985</v>
      </c>
      <c r="F264" s="37">
        <v>1951</v>
      </c>
      <c r="G264" s="36">
        <v>44986</v>
      </c>
      <c r="H264" s="38">
        <f t="shared" si="19"/>
        <v>0</v>
      </c>
      <c r="I264" s="29">
        <f t="shared" si="20"/>
        <v>0</v>
      </c>
      <c r="L264" s="33"/>
      <c r="M264" s="36">
        <v>44986</v>
      </c>
      <c r="N264" s="34">
        <f t="shared" si="14"/>
        <v>250</v>
      </c>
      <c r="O264" s="37">
        <v>0</v>
      </c>
      <c r="P264" s="35">
        <v>238</v>
      </c>
      <c r="Q264" s="39">
        <v>0.59</v>
      </c>
      <c r="R264" s="40">
        <f t="shared" si="8"/>
        <v>12</v>
      </c>
      <c r="S264" s="41"/>
    </row>
    <row r="265" spans="2:19" ht="15.6" x14ac:dyDescent="0.3">
      <c r="B265" s="34">
        <f t="shared" si="17"/>
        <v>1951</v>
      </c>
      <c r="C265" s="35">
        <v>1894</v>
      </c>
      <c r="D265" s="34">
        <f t="shared" si="18"/>
        <v>1951</v>
      </c>
      <c r="E265" s="36">
        <v>44986</v>
      </c>
      <c r="F265" s="37">
        <v>1954</v>
      </c>
      <c r="G265" s="36">
        <v>44987</v>
      </c>
      <c r="H265" s="38">
        <f t="shared" si="19"/>
        <v>3</v>
      </c>
      <c r="I265" s="29">
        <f t="shared" si="20"/>
        <v>6</v>
      </c>
      <c r="L265" s="33"/>
      <c r="M265" s="36">
        <v>44987</v>
      </c>
      <c r="N265" s="34">
        <f t="shared" si="14"/>
        <v>238</v>
      </c>
      <c r="O265" s="37">
        <v>0</v>
      </c>
      <c r="P265" s="35">
        <v>238</v>
      </c>
      <c r="Q265" s="39">
        <v>0.59</v>
      </c>
      <c r="R265" s="40">
        <f t="shared" si="8"/>
        <v>0</v>
      </c>
      <c r="S265" s="41"/>
    </row>
    <row r="266" spans="2:19" ht="15.6" x14ac:dyDescent="0.3">
      <c r="B266" s="34">
        <f t="shared" si="17"/>
        <v>1954</v>
      </c>
      <c r="C266" s="35">
        <v>1900</v>
      </c>
      <c r="D266" s="34">
        <f t="shared" si="18"/>
        <v>1954</v>
      </c>
      <c r="E266" s="36">
        <v>44987</v>
      </c>
      <c r="F266" s="37">
        <v>1955</v>
      </c>
      <c r="G266" s="36">
        <v>44988</v>
      </c>
      <c r="H266" s="38">
        <f t="shared" si="19"/>
        <v>1</v>
      </c>
      <c r="I266" s="29">
        <f t="shared" si="20"/>
        <v>5</v>
      </c>
      <c r="L266" s="33"/>
      <c r="M266" s="36">
        <v>44988</v>
      </c>
      <c r="N266" s="34">
        <f t="shared" si="14"/>
        <v>238</v>
      </c>
      <c r="O266" s="37">
        <v>0</v>
      </c>
      <c r="P266" s="35">
        <v>213</v>
      </c>
      <c r="Q266" s="39">
        <v>0.53</v>
      </c>
      <c r="R266" s="40">
        <f t="shared" si="8"/>
        <v>25</v>
      </c>
      <c r="S266" s="41"/>
    </row>
    <row r="267" spans="2:19" ht="15.6" x14ac:dyDescent="0.3">
      <c r="B267" s="34">
        <f t="shared" si="17"/>
        <v>1955</v>
      </c>
      <c r="C267" s="35">
        <v>1905</v>
      </c>
      <c r="D267" s="34">
        <f t="shared" si="18"/>
        <v>1955</v>
      </c>
      <c r="E267" s="36">
        <v>44988</v>
      </c>
      <c r="F267" s="37">
        <v>1959</v>
      </c>
      <c r="G267" s="36">
        <v>44989</v>
      </c>
      <c r="H267" s="38">
        <f t="shared" si="19"/>
        <v>4</v>
      </c>
      <c r="I267" s="29">
        <f t="shared" si="20"/>
        <v>7</v>
      </c>
      <c r="L267" s="33"/>
      <c r="M267" s="36">
        <v>44989</v>
      </c>
      <c r="N267" s="34">
        <f t="shared" si="14"/>
        <v>213</v>
      </c>
      <c r="O267" s="37">
        <v>0</v>
      </c>
      <c r="P267" s="35">
        <v>192</v>
      </c>
      <c r="Q267" s="39">
        <v>0.48</v>
      </c>
      <c r="R267" s="40">
        <f t="shared" si="8"/>
        <v>21</v>
      </c>
      <c r="S267" s="41"/>
    </row>
    <row r="268" spans="2:19" ht="15.6" x14ac:dyDescent="0.3">
      <c r="B268" s="34">
        <f t="shared" si="17"/>
        <v>1959</v>
      </c>
      <c r="C268" s="35">
        <v>1912</v>
      </c>
      <c r="D268" s="34">
        <f t="shared" si="18"/>
        <v>1959</v>
      </c>
      <c r="E268" s="36">
        <v>44989</v>
      </c>
      <c r="F268" s="37">
        <v>1960</v>
      </c>
      <c r="G268" s="36">
        <v>44990</v>
      </c>
      <c r="H268" s="38">
        <f t="shared" si="19"/>
        <v>1</v>
      </c>
      <c r="I268" s="29">
        <f t="shared" si="20"/>
        <v>2</v>
      </c>
      <c r="L268" s="33"/>
      <c r="M268" s="36">
        <v>44990</v>
      </c>
      <c r="N268" s="34">
        <f t="shared" si="14"/>
        <v>192</v>
      </c>
      <c r="O268" s="37">
        <v>0</v>
      </c>
      <c r="P268" s="35">
        <v>188</v>
      </c>
      <c r="Q268" s="39">
        <v>0.47</v>
      </c>
      <c r="R268" s="40">
        <f t="shared" si="8"/>
        <v>4</v>
      </c>
      <c r="S268" s="41"/>
    </row>
    <row r="269" spans="2:19" ht="15.6" x14ac:dyDescent="0.3">
      <c r="B269" s="34">
        <f t="shared" si="17"/>
        <v>1960</v>
      </c>
      <c r="C269" s="35">
        <v>1914</v>
      </c>
      <c r="D269" s="34">
        <f t="shared" si="18"/>
        <v>1960</v>
      </c>
      <c r="E269" s="36">
        <v>44990</v>
      </c>
      <c r="F269" s="37">
        <v>1961</v>
      </c>
      <c r="G269" s="36">
        <v>44991</v>
      </c>
      <c r="H269" s="38">
        <f t="shared" si="19"/>
        <v>1</v>
      </c>
      <c r="I269" s="29">
        <f t="shared" si="20"/>
        <v>4</v>
      </c>
      <c r="L269" s="33"/>
      <c r="M269" s="36">
        <v>44991</v>
      </c>
      <c r="N269" s="34">
        <f t="shared" si="14"/>
        <v>188</v>
      </c>
      <c r="O269" s="37">
        <v>0</v>
      </c>
      <c r="P269" s="35">
        <v>100</v>
      </c>
      <c r="Q269" s="39">
        <v>0.25</v>
      </c>
      <c r="R269" s="40">
        <f t="shared" si="8"/>
        <v>88</v>
      </c>
      <c r="S269" s="41"/>
    </row>
    <row r="270" spans="2:19" ht="15.6" x14ac:dyDescent="0.3">
      <c r="B270" s="34">
        <f t="shared" si="17"/>
        <v>1961</v>
      </c>
      <c r="C270" s="35">
        <v>1918</v>
      </c>
      <c r="D270" s="34">
        <f t="shared" si="18"/>
        <v>1961</v>
      </c>
      <c r="E270" s="36">
        <v>44991</v>
      </c>
      <c r="F270" s="37">
        <v>1971</v>
      </c>
      <c r="G270" s="36">
        <v>44992</v>
      </c>
      <c r="H270" s="38">
        <f t="shared" si="19"/>
        <v>10</v>
      </c>
      <c r="I270" s="29">
        <f t="shared" si="20"/>
        <v>3</v>
      </c>
      <c r="L270" s="49"/>
      <c r="M270" s="50">
        <v>44992</v>
      </c>
      <c r="N270" s="51">
        <f t="shared" si="14"/>
        <v>100</v>
      </c>
      <c r="O270" s="52">
        <v>300</v>
      </c>
      <c r="P270" s="53">
        <v>350</v>
      </c>
      <c r="Q270" s="54">
        <v>0.87</v>
      </c>
      <c r="R270" s="55">
        <f t="shared" si="8"/>
        <v>50</v>
      </c>
      <c r="S270" s="56"/>
    </row>
    <row r="271" spans="2:19" ht="15.6" x14ac:dyDescent="0.3">
      <c r="B271" s="34">
        <f t="shared" si="17"/>
        <v>1971</v>
      </c>
      <c r="C271" s="35">
        <v>1921</v>
      </c>
      <c r="D271" s="34">
        <f t="shared" si="18"/>
        <v>1971</v>
      </c>
      <c r="E271" s="36">
        <v>44992</v>
      </c>
      <c r="F271" s="37">
        <v>1973</v>
      </c>
      <c r="G271" s="36">
        <v>44993</v>
      </c>
      <c r="H271" s="38">
        <f t="shared" si="19"/>
        <v>2</v>
      </c>
      <c r="I271" s="29">
        <f t="shared" si="20"/>
        <v>2</v>
      </c>
      <c r="L271" s="33"/>
      <c r="M271" s="36">
        <v>44993</v>
      </c>
      <c r="N271" s="34">
        <f t="shared" si="14"/>
        <v>350</v>
      </c>
      <c r="O271" s="37">
        <v>0</v>
      </c>
      <c r="P271" s="35">
        <v>338</v>
      </c>
      <c r="Q271" s="39">
        <v>0.84</v>
      </c>
      <c r="R271" s="40">
        <f t="shared" si="8"/>
        <v>12</v>
      </c>
      <c r="S271" s="41"/>
    </row>
    <row r="272" spans="2:19" ht="15.6" x14ac:dyDescent="0.3">
      <c r="B272" s="34">
        <f t="shared" si="17"/>
        <v>1973</v>
      </c>
      <c r="C272" s="35">
        <v>1923</v>
      </c>
      <c r="D272" s="34">
        <f t="shared" si="18"/>
        <v>1973</v>
      </c>
      <c r="E272" s="36">
        <v>44993</v>
      </c>
      <c r="F272" s="37">
        <v>1975</v>
      </c>
      <c r="G272" s="36">
        <v>44994</v>
      </c>
      <c r="H272" s="38">
        <f t="shared" si="19"/>
        <v>2</v>
      </c>
      <c r="I272" s="29">
        <f t="shared" si="20"/>
        <v>5</v>
      </c>
      <c r="L272" s="33"/>
      <c r="M272" s="36">
        <v>44994</v>
      </c>
      <c r="N272" s="34">
        <f t="shared" si="14"/>
        <v>338</v>
      </c>
      <c r="O272" s="37">
        <v>0</v>
      </c>
      <c r="P272" s="35">
        <v>338</v>
      </c>
      <c r="Q272" s="39">
        <v>0.84</v>
      </c>
      <c r="R272" s="40">
        <f t="shared" si="8"/>
        <v>0</v>
      </c>
      <c r="S272" s="41"/>
    </row>
    <row r="273" spans="2:19" ht="15.6" x14ac:dyDescent="0.3">
      <c r="B273" s="34">
        <f t="shared" si="17"/>
        <v>1975</v>
      </c>
      <c r="C273" s="35">
        <v>1928</v>
      </c>
      <c r="D273" s="34">
        <f t="shared" si="18"/>
        <v>1975</v>
      </c>
      <c r="E273" s="36">
        <v>44994</v>
      </c>
      <c r="F273" s="37">
        <v>1975</v>
      </c>
      <c r="G273" s="36">
        <v>44995</v>
      </c>
      <c r="H273" s="38">
        <f t="shared" si="19"/>
        <v>0</v>
      </c>
      <c r="I273" s="29">
        <f t="shared" si="20"/>
        <v>3</v>
      </c>
      <c r="L273" s="33"/>
      <c r="M273" s="36">
        <v>44995</v>
      </c>
      <c r="N273" s="34">
        <f t="shared" si="14"/>
        <v>338</v>
      </c>
      <c r="O273" s="37">
        <v>0</v>
      </c>
      <c r="P273" s="35">
        <v>325</v>
      </c>
      <c r="Q273" s="39">
        <v>0.81</v>
      </c>
      <c r="R273" s="40">
        <f t="shared" si="8"/>
        <v>13</v>
      </c>
      <c r="S273" s="41"/>
    </row>
    <row r="274" spans="2:19" ht="15.6" x14ac:dyDescent="0.3">
      <c r="B274" s="34">
        <f t="shared" si="17"/>
        <v>1975</v>
      </c>
      <c r="C274" s="35">
        <v>1931</v>
      </c>
      <c r="D274" s="34">
        <f t="shared" si="18"/>
        <v>1975</v>
      </c>
      <c r="E274" s="36">
        <v>44995</v>
      </c>
      <c r="F274" s="37">
        <v>1977</v>
      </c>
      <c r="G274" s="36">
        <v>44996</v>
      </c>
      <c r="H274" s="38">
        <f t="shared" si="19"/>
        <v>2</v>
      </c>
      <c r="I274" s="29">
        <f t="shared" si="20"/>
        <v>5</v>
      </c>
      <c r="L274" s="33"/>
      <c r="M274" s="36">
        <v>44996</v>
      </c>
      <c r="N274" s="34">
        <f t="shared" si="14"/>
        <v>325</v>
      </c>
      <c r="O274" s="37">
        <v>0</v>
      </c>
      <c r="P274" s="35">
        <v>325</v>
      </c>
      <c r="Q274" s="39">
        <v>0.81</v>
      </c>
      <c r="R274" s="40">
        <f t="shared" si="8"/>
        <v>0</v>
      </c>
      <c r="S274" s="41"/>
    </row>
    <row r="275" spans="2:19" ht="15.6" x14ac:dyDescent="0.3">
      <c r="B275" s="34">
        <f t="shared" si="17"/>
        <v>1977</v>
      </c>
      <c r="C275" s="35">
        <v>1936</v>
      </c>
      <c r="D275" s="34">
        <f t="shared" si="18"/>
        <v>1977</v>
      </c>
      <c r="E275" s="36">
        <v>44996</v>
      </c>
      <c r="F275" s="37">
        <v>1977</v>
      </c>
      <c r="G275" s="36">
        <v>44997</v>
      </c>
      <c r="H275" s="38">
        <f t="shared" si="19"/>
        <v>0</v>
      </c>
      <c r="I275" s="29">
        <f t="shared" si="20"/>
        <v>2</v>
      </c>
      <c r="L275" s="33"/>
      <c r="M275" s="36">
        <v>44997</v>
      </c>
      <c r="N275" s="34">
        <f t="shared" si="14"/>
        <v>325</v>
      </c>
      <c r="O275" s="37">
        <v>0</v>
      </c>
      <c r="P275" s="35">
        <v>308</v>
      </c>
      <c r="Q275" s="39">
        <v>0.77</v>
      </c>
      <c r="R275" s="40">
        <f t="shared" si="8"/>
        <v>17</v>
      </c>
      <c r="S275" s="41"/>
    </row>
    <row r="276" spans="2:19" ht="15.6" x14ac:dyDescent="0.3">
      <c r="B276" s="34">
        <f t="shared" si="17"/>
        <v>1977</v>
      </c>
      <c r="C276" s="35">
        <v>1938</v>
      </c>
      <c r="D276" s="34">
        <f t="shared" si="18"/>
        <v>1977</v>
      </c>
      <c r="E276" s="36">
        <v>44997</v>
      </c>
      <c r="F276" s="37">
        <v>1979</v>
      </c>
      <c r="G276" s="36">
        <v>44998</v>
      </c>
      <c r="H276" s="38">
        <f t="shared" si="19"/>
        <v>2</v>
      </c>
      <c r="I276" s="29">
        <f t="shared" si="20"/>
        <v>3</v>
      </c>
      <c r="L276" s="33"/>
      <c r="M276" s="36">
        <v>44998</v>
      </c>
      <c r="N276" s="34">
        <f t="shared" si="14"/>
        <v>308</v>
      </c>
      <c r="O276" s="37">
        <v>0</v>
      </c>
      <c r="P276" s="35">
        <v>308</v>
      </c>
      <c r="Q276" s="39">
        <v>0.77</v>
      </c>
      <c r="R276" s="40">
        <f t="shared" si="8"/>
        <v>0</v>
      </c>
      <c r="S276" s="41"/>
    </row>
    <row r="277" spans="2:19" ht="15.6" x14ac:dyDescent="0.3">
      <c r="B277" s="34">
        <f t="shared" si="17"/>
        <v>1979</v>
      </c>
      <c r="C277" s="35">
        <v>1941</v>
      </c>
      <c r="D277" s="34">
        <f t="shared" si="18"/>
        <v>1979</v>
      </c>
      <c r="E277" s="36">
        <v>44998</v>
      </c>
      <c r="F277" s="37">
        <v>1979</v>
      </c>
      <c r="G277" s="36">
        <v>44999</v>
      </c>
      <c r="H277" s="38">
        <f t="shared" si="19"/>
        <v>0</v>
      </c>
      <c r="I277" s="29">
        <f t="shared" si="20"/>
        <v>0</v>
      </c>
      <c r="L277" s="33"/>
      <c r="M277" s="36">
        <v>44999</v>
      </c>
      <c r="N277" s="34">
        <f t="shared" si="14"/>
        <v>308</v>
      </c>
      <c r="O277" s="37">
        <v>0</v>
      </c>
      <c r="P277" s="35">
        <v>280</v>
      </c>
      <c r="Q277" s="39">
        <v>0.7</v>
      </c>
      <c r="R277" s="40">
        <f t="shared" si="8"/>
        <v>28</v>
      </c>
      <c r="S277" s="41"/>
    </row>
    <row r="278" spans="2:19" ht="15.6" x14ac:dyDescent="0.3">
      <c r="B278" s="34">
        <f t="shared" si="17"/>
        <v>1979</v>
      </c>
      <c r="C278" s="35">
        <v>1941</v>
      </c>
      <c r="D278" s="34">
        <f t="shared" si="18"/>
        <v>1979</v>
      </c>
      <c r="E278" s="36">
        <v>44999</v>
      </c>
      <c r="F278" s="37">
        <v>1983</v>
      </c>
      <c r="G278" s="36">
        <v>45000</v>
      </c>
      <c r="H278" s="38">
        <f t="shared" si="19"/>
        <v>4</v>
      </c>
      <c r="I278" s="29">
        <f t="shared" si="20"/>
        <v>8</v>
      </c>
      <c r="L278" s="33"/>
      <c r="M278" s="36">
        <v>45000</v>
      </c>
      <c r="N278" s="34">
        <f t="shared" si="14"/>
        <v>280</v>
      </c>
      <c r="O278" s="37">
        <v>0</v>
      </c>
      <c r="P278" s="35">
        <v>275</v>
      </c>
      <c r="Q278" s="39">
        <v>0.68</v>
      </c>
      <c r="R278" s="40">
        <f t="shared" si="8"/>
        <v>5</v>
      </c>
      <c r="S278" s="41"/>
    </row>
    <row r="279" spans="2:19" ht="15.6" x14ac:dyDescent="0.3">
      <c r="B279" s="34">
        <f t="shared" si="17"/>
        <v>1983</v>
      </c>
      <c r="C279" s="35">
        <v>1949</v>
      </c>
      <c r="D279" s="34">
        <f t="shared" si="18"/>
        <v>1983</v>
      </c>
      <c r="E279" s="36">
        <v>45000</v>
      </c>
      <c r="F279" s="37">
        <v>1985</v>
      </c>
      <c r="G279" s="36">
        <v>45001</v>
      </c>
      <c r="H279" s="38">
        <f t="shared" si="19"/>
        <v>2</v>
      </c>
      <c r="I279" s="29">
        <f t="shared" si="20"/>
        <v>9</v>
      </c>
      <c r="L279" s="33"/>
      <c r="M279" s="36">
        <v>45001</v>
      </c>
      <c r="N279" s="34">
        <f t="shared" si="14"/>
        <v>275</v>
      </c>
      <c r="O279" s="37">
        <v>0</v>
      </c>
      <c r="P279" s="35">
        <v>260</v>
      </c>
      <c r="Q279" s="39">
        <v>0.65</v>
      </c>
      <c r="R279" s="40">
        <f t="shared" si="8"/>
        <v>15</v>
      </c>
      <c r="S279" s="41"/>
    </row>
    <row r="280" spans="2:19" ht="15.6" x14ac:dyDescent="0.3">
      <c r="B280" s="34">
        <f t="shared" si="17"/>
        <v>1985</v>
      </c>
      <c r="C280" s="35">
        <v>1958</v>
      </c>
      <c r="D280" s="34">
        <f t="shared" si="18"/>
        <v>1985</v>
      </c>
      <c r="E280" s="36">
        <v>45001</v>
      </c>
      <c r="F280" s="37">
        <v>1986</v>
      </c>
      <c r="G280" s="36">
        <v>45002</v>
      </c>
      <c r="H280" s="38">
        <f t="shared" si="19"/>
        <v>1</v>
      </c>
      <c r="I280" s="29">
        <f t="shared" si="20"/>
        <v>3</v>
      </c>
      <c r="L280" s="33"/>
      <c r="M280" s="36">
        <v>45002</v>
      </c>
      <c r="N280" s="34">
        <f t="shared" si="14"/>
        <v>260</v>
      </c>
      <c r="O280" s="37">
        <v>0</v>
      </c>
      <c r="P280" s="35">
        <v>240</v>
      </c>
      <c r="Q280" s="39">
        <v>0.6</v>
      </c>
      <c r="R280" s="40">
        <f t="shared" si="8"/>
        <v>20</v>
      </c>
      <c r="S280" s="41"/>
    </row>
    <row r="281" spans="2:19" ht="15.6" x14ac:dyDescent="0.3">
      <c r="B281" s="34">
        <f t="shared" si="17"/>
        <v>1986</v>
      </c>
      <c r="C281" s="35">
        <v>1961</v>
      </c>
      <c r="D281" s="34">
        <f t="shared" si="18"/>
        <v>1986</v>
      </c>
      <c r="E281" s="36">
        <v>45002</v>
      </c>
      <c r="F281" s="37">
        <v>1992</v>
      </c>
      <c r="G281" s="36">
        <v>45003</v>
      </c>
      <c r="H281" s="38">
        <f t="shared" si="19"/>
        <v>6</v>
      </c>
      <c r="I281" s="29">
        <f t="shared" si="20"/>
        <v>8</v>
      </c>
      <c r="L281" s="33"/>
      <c r="M281" s="36">
        <v>45003</v>
      </c>
      <c r="N281" s="34">
        <f t="shared" si="14"/>
        <v>240</v>
      </c>
      <c r="O281" s="37">
        <v>0</v>
      </c>
      <c r="P281" s="35">
        <v>213</v>
      </c>
      <c r="Q281" s="39">
        <v>0.53</v>
      </c>
      <c r="R281" s="40">
        <f t="shared" si="8"/>
        <v>27</v>
      </c>
      <c r="S281" s="41"/>
    </row>
    <row r="282" spans="2:19" ht="15.6" x14ac:dyDescent="0.3">
      <c r="B282" s="34">
        <f t="shared" si="17"/>
        <v>1992</v>
      </c>
      <c r="C282" s="35">
        <v>1969</v>
      </c>
      <c r="D282" s="34">
        <f t="shared" si="18"/>
        <v>1992</v>
      </c>
      <c r="E282" s="36">
        <v>45003</v>
      </c>
      <c r="F282" s="37">
        <v>1995</v>
      </c>
      <c r="G282" s="36">
        <v>45004</v>
      </c>
      <c r="H282" s="38">
        <f t="shared" si="19"/>
        <v>3</v>
      </c>
      <c r="I282" s="29">
        <f t="shared" si="20"/>
        <v>3</v>
      </c>
      <c r="L282" s="33"/>
      <c r="M282" s="36">
        <v>45004</v>
      </c>
      <c r="N282" s="34">
        <f t="shared" si="14"/>
        <v>213</v>
      </c>
      <c r="O282" s="37">
        <v>0</v>
      </c>
      <c r="P282" s="35">
        <v>204</v>
      </c>
      <c r="Q282" s="39">
        <v>0.51</v>
      </c>
      <c r="R282" s="40">
        <f t="shared" si="8"/>
        <v>9</v>
      </c>
      <c r="S282" s="41"/>
    </row>
    <row r="283" spans="2:19" ht="15.6" x14ac:dyDescent="0.3">
      <c r="B283" s="34">
        <f t="shared" si="17"/>
        <v>1995</v>
      </c>
      <c r="C283" s="35">
        <v>1972</v>
      </c>
      <c r="D283" s="34">
        <f t="shared" si="18"/>
        <v>1995</v>
      </c>
      <c r="E283" s="36">
        <v>45004</v>
      </c>
      <c r="F283" s="37">
        <v>1997</v>
      </c>
      <c r="G283" s="36">
        <v>45005</v>
      </c>
      <c r="H283" s="38">
        <f t="shared" si="19"/>
        <v>2</v>
      </c>
      <c r="I283" s="29">
        <f t="shared" si="20"/>
        <v>3</v>
      </c>
      <c r="L283" s="33"/>
      <c r="M283" s="36">
        <v>45005</v>
      </c>
      <c r="N283" s="34">
        <f t="shared" si="14"/>
        <v>204</v>
      </c>
      <c r="O283" s="37">
        <v>0</v>
      </c>
      <c r="P283" s="35">
        <v>156</v>
      </c>
      <c r="Q283" s="39">
        <v>0.39</v>
      </c>
      <c r="R283" s="40">
        <f t="shared" si="8"/>
        <v>48</v>
      </c>
      <c r="S283" s="41"/>
    </row>
    <row r="284" spans="2:19" ht="15.6" x14ac:dyDescent="0.3">
      <c r="B284" s="34">
        <f t="shared" si="17"/>
        <v>1997</v>
      </c>
      <c r="C284" s="35">
        <v>1975</v>
      </c>
      <c r="D284" s="34">
        <f t="shared" si="18"/>
        <v>1997</v>
      </c>
      <c r="E284" s="36">
        <v>45005</v>
      </c>
      <c r="F284" s="37">
        <v>2002</v>
      </c>
      <c r="G284" s="36">
        <v>45006</v>
      </c>
      <c r="H284" s="38">
        <f t="shared" si="19"/>
        <v>5</v>
      </c>
      <c r="I284" s="29">
        <f t="shared" si="20"/>
        <v>10</v>
      </c>
      <c r="L284" s="33"/>
      <c r="M284" s="36">
        <v>45006</v>
      </c>
      <c r="N284" s="34">
        <f t="shared" si="14"/>
        <v>156</v>
      </c>
      <c r="O284" s="37">
        <v>0</v>
      </c>
      <c r="P284" s="35">
        <v>113</v>
      </c>
      <c r="Q284" s="39">
        <v>0.28000000000000003</v>
      </c>
      <c r="R284" s="40">
        <f t="shared" si="8"/>
        <v>43</v>
      </c>
      <c r="S284" s="41"/>
    </row>
    <row r="285" spans="2:19" ht="15.6" x14ac:dyDescent="0.3">
      <c r="B285" s="34">
        <f t="shared" si="17"/>
        <v>2002</v>
      </c>
      <c r="C285" s="35">
        <v>1985</v>
      </c>
      <c r="D285" s="34">
        <f t="shared" si="18"/>
        <v>2002</v>
      </c>
      <c r="E285" s="36">
        <v>45006</v>
      </c>
      <c r="F285" s="37">
        <v>2004</v>
      </c>
      <c r="G285" s="36">
        <v>45007</v>
      </c>
      <c r="H285" s="38">
        <f t="shared" si="19"/>
        <v>2</v>
      </c>
      <c r="I285" s="29">
        <f t="shared" si="20"/>
        <v>5</v>
      </c>
      <c r="L285" s="33"/>
      <c r="M285" s="36">
        <v>45007</v>
      </c>
      <c r="N285" s="34">
        <f t="shared" si="14"/>
        <v>113</v>
      </c>
      <c r="O285" s="37">
        <v>0</v>
      </c>
      <c r="P285" s="35">
        <v>88</v>
      </c>
      <c r="Q285" s="39">
        <v>0.22</v>
      </c>
      <c r="R285" s="40">
        <f t="shared" si="8"/>
        <v>25</v>
      </c>
      <c r="S285" s="41"/>
    </row>
    <row r="286" spans="2:19" ht="15.6" x14ac:dyDescent="0.3">
      <c r="B286" s="34">
        <f t="shared" si="17"/>
        <v>2004</v>
      </c>
      <c r="C286" s="35">
        <v>1990</v>
      </c>
      <c r="D286" s="34">
        <f t="shared" si="18"/>
        <v>2004</v>
      </c>
      <c r="E286" s="36">
        <v>45007</v>
      </c>
      <c r="F286" s="37">
        <v>2006</v>
      </c>
      <c r="G286" s="36">
        <v>45008</v>
      </c>
      <c r="H286" s="38">
        <f t="shared" si="19"/>
        <v>2</v>
      </c>
      <c r="I286" s="29">
        <f t="shared" si="20"/>
        <v>11</v>
      </c>
      <c r="L286" s="33"/>
      <c r="M286" s="36">
        <v>45008</v>
      </c>
      <c r="N286" s="34">
        <f t="shared" si="14"/>
        <v>88</v>
      </c>
      <c r="O286" s="37">
        <v>0</v>
      </c>
      <c r="P286" s="35">
        <v>75</v>
      </c>
      <c r="Q286" s="39">
        <v>0.19</v>
      </c>
      <c r="R286" s="40">
        <f t="shared" si="8"/>
        <v>13</v>
      </c>
      <c r="S286" s="41"/>
    </row>
    <row r="287" spans="2:19" ht="15.6" x14ac:dyDescent="0.3">
      <c r="B287" s="34">
        <f t="shared" si="17"/>
        <v>2006</v>
      </c>
      <c r="C287" s="35">
        <v>2001</v>
      </c>
      <c r="D287" s="34">
        <f t="shared" si="18"/>
        <v>2006</v>
      </c>
      <c r="E287" s="36">
        <v>45008</v>
      </c>
      <c r="F287" s="37">
        <v>2008</v>
      </c>
      <c r="G287" s="36">
        <v>45009</v>
      </c>
      <c r="H287" s="38">
        <f t="shared" si="19"/>
        <v>2</v>
      </c>
      <c r="I287" s="29">
        <f t="shared" si="20"/>
        <v>8</v>
      </c>
      <c r="L287" s="33"/>
      <c r="M287" s="36">
        <v>45009</v>
      </c>
      <c r="N287" s="34">
        <f t="shared" si="14"/>
        <v>75</v>
      </c>
      <c r="O287" s="37">
        <v>305</v>
      </c>
      <c r="P287" s="35">
        <v>300</v>
      </c>
      <c r="Q287" s="39">
        <v>0.75</v>
      </c>
      <c r="R287" s="40">
        <f t="shared" si="8"/>
        <v>80</v>
      </c>
      <c r="S287" s="41"/>
    </row>
    <row r="288" spans="2:19" ht="15.6" x14ac:dyDescent="0.3">
      <c r="B288" s="34">
        <f t="shared" si="17"/>
        <v>2008</v>
      </c>
      <c r="C288" s="35">
        <v>2009</v>
      </c>
      <c r="D288" s="34">
        <f t="shared" si="18"/>
        <v>2008</v>
      </c>
      <c r="E288" s="36">
        <v>45009</v>
      </c>
      <c r="F288" s="37">
        <v>2021</v>
      </c>
      <c r="G288" s="36">
        <v>45010</v>
      </c>
      <c r="H288" s="38">
        <f t="shared" si="19"/>
        <v>13</v>
      </c>
      <c r="I288" s="29">
        <f t="shared" si="20"/>
        <v>7</v>
      </c>
      <c r="L288" s="33"/>
      <c r="M288" s="36">
        <v>45010</v>
      </c>
      <c r="N288" s="34">
        <f t="shared" si="14"/>
        <v>300</v>
      </c>
      <c r="O288" s="37">
        <v>0</v>
      </c>
      <c r="P288" s="35">
        <v>275</v>
      </c>
      <c r="Q288" s="39">
        <v>0.69</v>
      </c>
      <c r="R288" s="40">
        <f t="shared" si="8"/>
        <v>25</v>
      </c>
      <c r="S288" s="41"/>
    </row>
    <row r="289" spans="2:21" ht="15.6" x14ac:dyDescent="0.3">
      <c r="B289" s="34">
        <f t="shared" si="17"/>
        <v>2021</v>
      </c>
      <c r="C289" s="35">
        <v>2016</v>
      </c>
      <c r="D289" s="34">
        <f t="shared" si="18"/>
        <v>2021</v>
      </c>
      <c r="E289" s="36">
        <v>45010</v>
      </c>
      <c r="F289" s="37">
        <v>2026</v>
      </c>
      <c r="G289" s="36">
        <v>45011</v>
      </c>
      <c r="H289" s="38">
        <f t="shared" si="19"/>
        <v>5</v>
      </c>
      <c r="I289" s="29">
        <f t="shared" si="20"/>
        <v>5</v>
      </c>
      <c r="L289" s="33"/>
      <c r="M289" s="36">
        <v>45011</v>
      </c>
      <c r="N289" s="34">
        <f t="shared" si="14"/>
        <v>275</v>
      </c>
      <c r="O289" s="37">
        <v>0</v>
      </c>
      <c r="P289" s="35">
        <v>275</v>
      </c>
      <c r="Q289" s="39">
        <v>0.69</v>
      </c>
      <c r="R289" s="40">
        <f t="shared" si="8"/>
        <v>0</v>
      </c>
      <c r="S289" s="41"/>
    </row>
    <row r="290" spans="2:21" ht="15.6" x14ac:dyDescent="0.3">
      <c r="B290" s="34">
        <f t="shared" si="17"/>
        <v>2026</v>
      </c>
      <c r="C290" s="35">
        <v>2021</v>
      </c>
      <c r="D290" s="34">
        <f t="shared" si="18"/>
        <v>2026</v>
      </c>
      <c r="E290" s="36">
        <v>45011</v>
      </c>
      <c r="F290" s="37">
        <v>2026</v>
      </c>
      <c r="G290" s="36">
        <v>45012</v>
      </c>
      <c r="H290" s="38">
        <f t="shared" si="19"/>
        <v>0</v>
      </c>
      <c r="I290" s="29">
        <f t="shared" si="20"/>
        <v>3</v>
      </c>
      <c r="L290" s="33"/>
      <c r="M290" s="36">
        <v>45012</v>
      </c>
      <c r="N290" s="34">
        <f t="shared" si="14"/>
        <v>275</v>
      </c>
      <c r="O290" s="37">
        <v>0</v>
      </c>
      <c r="P290" s="35">
        <v>250</v>
      </c>
      <c r="Q290" s="39">
        <v>0.63</v>
      </c>
      <c r="R290" s="40">
        <f t="shared" si="8"/>
        <v>25</v>
      </c>
      <c r="S290" s="41"/>
    </row>
    <row r="291" spans="2:21" ht="15.6" x14ac:dyDescent="0.3">
      <c r="B291" s="34">
        <f t="shared" si="17"/>
        <v>2026</v>
      </c>
      <c r="C291" s="35">
        <v>2024</v>
      </c>
      <c r="D291" s="34">
        <f t="shared" si="18"/>
        <v>2026</v>
      </c>
      <c r="E291" s="36">
        <v>45012</v>
      </c>
      <c r="F291" s="37">
        <v>2028</v>
      </c>
      <c r="G291" s="36">
        <v>45013</v>
      </c>
      <c r="H291" s="38">
        <f t="shared" si="19"/>
        <v>2</v>
      </c>
      <c r="I291" s="29">
        <f t="shared" si="20"/>
        <v>4</v>
      </c>
      <c r="L291" s="33"/>
      <c r="M291" s="36">
        <v>45013</v>
      </c>
      <c r="N291" s="34">
        <f t="shared" si="14"/>
        <v>250</v>
      </c>
      <c r="O291" s="37">
        <v>0</v>
      </c>
      <c r="P291" s="35">
        <v>225</v>
      </c>
      <c r="Q291" s="39">
        <v>0.56000000000000005</v>
      </c>
      <c r="R291" s="40">
        <f t="shared" si="8"/>
        <v>25</v>
      </c>
      <c r="S291" s="41"/>
    </row>
    <row r="292" spans="2:21" ht="15.6" x14ac:dyDescent="0.3">
      <c r="B292" s="34">
        <f t="shared" si="17"/>
        <v>2028</v>
      </c>
      <c r="C292" s="35">
        <v>2028</v>
      </c>
      <c r="D292" s="34">
        <f t="shared" si="18"/>
        <v>2028</v>
      </c>
      <c r="E292" s="36">
        <v>45013</v>
      </c>
      <c r="F292" s="37">
        <v>2033</v>
      </c>
      <c r="G292" s="36">
        <v>45014</v>
      </c>
      <c r="H292" s="38">
        <f t="shared" si="19"/>
        <v>5</v>
      </c>
      <c r="I292" s="29">
        <f t="shared" si="20"/>
        <v>2</v>
      </c>
      <c r="L292" s="33"/>
      <c r="M292" s="36">
        <v>45014</v>
      </c>
      <c r="N292" s="34">
        <f t="shared" si="14"/>
        <v>225</v>
      </c>
      <c r="O292" s="37">
        <v>0</v>
      </c>
      <c r="P292" s="35">
        <v>225</v>
      </c>
      <c r="Q292" s="39">
        <v>0.56000000000000005</v>
      </c>
      <c r="R292" s="40">
        <f t="shared" si="8"/>
        <v>0</v>
      </c>
      <c r="S292" s="41"/>
    </row>
    <row r="293" spans="2:21" ht="15.6" x14ac:dyDescent="0.3">
      <c r="B293" s="34">
        <f t="shared" si="17"/>
        <v>2033</v>
      </c>
      <c r="C293" s="35">
        <v>2030</v>
      </c>
      <c r="D293" s="34">
        <f t="shared" si="18"/>
        <v>2033</v>
      </c>
      <c r="E293" s="36">
        <v>45014</v>
      </c>
      <c r="F293" s="37">
        <v>2034</v>
      </c>
      <c r="G293" s="36">
        <v>45015</v>
      </c>
      <c r="H293" s="38">
        <f t="shared" si="19"/>
        <v>1</v>
      </c>
      <c r="I293" s="29">
        <f t="shared" si="20"/>
        <v>3</v>
      </c>
      <c r="L293" s="33"/>
      <c r="M293" s="36">
        <v>45015</v>
      </c>
      <c r="N293" s="34">
        <f t="shared" si="14"/>
        <v>225</v>
      </c>
      <c r="O293" s="37">
        <v>0</v>
      </c>
      <c r="P293" s="35">
        <v>216</v>
      </c>
      <c r="Q293" s="39">
        <v>0.54</v>
      </c>
      <c r="R293" s="40">
        <f t="shared" si="8"/>
        <v>9</v>
      </c>
      <c r="S293" s="41"/>
    </row>
    <row r="294" spans="2:21" ht="15.6" x14ac:dyDescent="0.3">
      <c r="B294" s="34">
        <f t="shared" si="17"/>
        <v>2034</v>
      </c>
      <c r="C294" s="35">
        <v>2033</v>
      </c>
      <c r="D294" s="34">
        <f t="shared" si="18"/>
        <v>2034</v>
      </c>
      <c r="E294" s="36">
        <v>45015</v>
      </c>
      <c r="F294" s="37">
        <v>2035</v>
      </c>
      <c r="G294" s="36">
        <v>45016</v>
      </c>
      <c r="H294" s="38">
        <f t="shared" si="19"/>
        <v>1</v>
      </c>
      <c r="I294" s="29">
        <f t="shared" si="20"/>
        <v>4</v>
      </c>
      <c r="L294" s="33"/>
      <c r="M294" s="36">
        <v>45016</v>
      </c>
      <c r="N294" s="34">
        <f t="shared" si="14"/>
        <v>216</v>
      </c>
      <c r="O294" s="37">
        <v>0</v>
      </c>
      <c r="P294" s="35">
        <v>200</v>
      </c>
      <c r="Q294" s="39">
        <v>0.5</v>
      </c>
      <c r="R294" s="40">
        <f t="shared" si="8"/>
        <v>16</v>
      </c>
      <c r="S294" s="41"/>
    </row>
    <row r="295" spans="2:21" ht="15.6" x14ac:dyDescent="0.3">
      <c r="B295" s="34">
        <f t="shared" si="17"/>
        <v>2035</v>
      </c>
      <c r="C295" s="35">
        <v>2037</v>
      </c>
      <c r="D295" s="34">
        <f t="shared" si="18"/>
        <v>2035</v>
      </c>
      <c r="E295" s="36">
        <v>45016</v>
      </c>
      <c r="F295" s="37">
        <v>2036</v>
      </c>
      <c r="G295" s="36">
        <v>45017</v>
      </c>
      <c r="H295" s="38">
        <f t="shared" si="19"/>
        <v>1</v>
      </c>
      <c r="I295" s="29">
        <f t="shared" si="20"/>
        <v>1</v>
      </c>
      <c r="L295" s="33"/>
      <c r="M295" s="36">
        <v>45017</v>
      </c>
      <c r="N295" s="34">
        <f t="shared" si="14"/>
        <v>200</v>
      </c>
      <c r="O295" s="37">
        <v>0</v>
      </c>
      <c r="P295" s="35">
        <v>163</v>
      </c>
      <c r="Q295" s="39">
        <v>0.41</v>
      </c>
      <c r="R295" s="40">
        <f t="shared" si="8"/>
        <v>37</v>
      </c>
      <c r="S295" s="41"/>
      <c r="T295" s="48">
        <f>SUM(R295:R508)</f>
        <v>3524</v>
      </c>
      <c r="U295" s="48">
        <f>SUM(R295:R385)</f>
        <v>1667</v>
      </c>
    </row>
    <row r="296" spans="2:21" ht="15.6" x14ac:dyDescent="0.3">
      <c r="B296" s="34">
        <f t="shared" si="17"/>
        <v>2036</v>
      </c>
      <c r="C296" s="35">
        <v>2038</v>
      </c>
      <c r="D296" s="34">
        <f t="shared" si="18"/>
        <v>2036</v>
      </c>
      <c r="E296" s="36">
        <v>45017</v>
      </c>
      <c r="F296" s="37">
        <v>2040</v>
      </c>
      <c r="G296" s="36">
        <v>45018</v>
      </c>
      <c r="H296" s="38">
        <f t="shared" si="19"/>
        <v>4</v>
      </c>
      <c r="I296" s="29">
        <f t="shared" si="20"/>
        <v>2</v>
      </c>
      <c r="L296" s="33"/>
      <c r="M296" s="36">
        <v>45018</v>
      </c>
      <c r="N296" s="34">
        <f t="shared" si="14"/>
        <v>163</v>
      </c>
      <c r="O296" s="37">
        <v>0</v>
      </c>
      <c r="P296" s="35">
        <v>152</v>
      </c>
      <c r="Q296" s="39">
        <v>0.38</v>
      </c>
      <c r="R296" s="40">
        <f t="shared" si="8"/>
        <v>11</v>
      </c>
      <c r="S296" s="41"/>
    </row>
    <row r="297" spans="2:21" ht="15.6" x14ac:dyDescent="0.3">
      <c r="B297" s="34">
        <f t="shared" si="17"/>
        <v>2040</v>
      </c>
      <c r="C297" s="35">
        <v>2040</v>
      </c>
      <c r="D297" s="34">
        <f t="shared" si="18"/>
        <v>2040</v>
      </c>
      <c r="E297" s="36">
        <v>45018</v>
      </c>
      <c r="F297" s="37">
        <v>2041</v>
      </c>
      <c r="G297" s="36">
        <v>45019</v>
      </c>
      <c r="H297" s="38">
        <f t="shared" si="19"/>
        <v>1</v>
      </c>
      <c r="I297" s="29">
        <f t="shared" si="20"/>
        <v>3</v>
      </c>
      <c r="L297" s="33"/>
      <c r="M297" s="36">
        <v>45019</v>
      </c>
      <c r="N297" s="34">
        <f t="shared" si="14"/>
        <v>152</v>
      </c>
      <c r="O297" s="37">
        <v>0</v>
      </c>
      <c r="P297" s="35">
        <v>138</v>
      </c>
      <c r="Q297" s="39">
        <v>0.34</v>
      </c>
      <c r="R297" s="40">
        <f t="shared" si="8"/>
        <v>14</v>
      </c>
      <c r="S297" s="41"/>
    </row>
    <row r="298" spans="2:21" ht="15.6" x14ac:dyDescent="0.3">
      <c r="B298" s="34">
        <f t="shared" si="17"/>
        <v>2041</v>
      </c>
      <c r="C298" s="35">
        <v>2043</v>
      </c>
      <c r="D298" s="34">
        <f t="shared" si="18"/>
        <v>2041</v>
      </c>
      <c r="E298" s="36">
        <v>45019</v>
      </c>
      <c r="F298" s="37">
        <v>2043</v>
      </c>
      <c r="G298" s="36">
        <v>45020</v>
      </c>
      <c r="H298" s="38">
        <f t="shared" si="19"/>
        <v>2</v>
      </c>
      <c r="I298" s="29">
        <f t="shared" si="20"/>
        <v>5</v>
      </c>
      <c r="L298" s="33"/>
      <c r="M298" s="36">
        <v>45020</v>
      </c>
      <c r="N298" s="34">
        <f t="shared" si="14"/>
        <v>138</v>
      </c>
      <c r="O298" s="37">
        <v>0</v>
      </c>
      <c r="P298" s="35">
        <v>113</v>
      </c>
      <c r="Q298" s="39">
        <v>0.28000000000000003</v>
      </c>
      <c r="R298" s="40">
        <f t="shared" si="8"/>
        <v>25</v>
      </c>
      <c r="S298" s="41"/>
    </row>
    <row r="299" spans="2:21" ht="15.6" x14ac:dyDescent="0.3">
      <c r="B299" s="34">
        <f t="shared" si="17"/>
        <v>2043</v>
      </c>
      <c r="C299" s="35">
        <v>2048</v>
      </c>
      <c r="D299" s="34">
        <f t="shared" si="18"/>
        <v>2043</v>
      </c>
      <c r="E299" s="36">
        <v>45020</v>
      </c>
      <c r="F299" s="37">
        <v>2046</v>
      </c>
      <c r="G299" s="36">
        <v>45021</v>
      </c>
      <c r="H299" s="38">
        <f t="shared" si="19"/>
        <v>3</v>
      </c>
      <c r="I299" s="29">
        <f t="shared" si="20"/>
        <v>2</v>
      </c>
      <c r="L299" s="33"/>
      <c r="M299" s="36">
        <v>45021</v>
      </c>
      <c r="N299" s="34">
        <f t="shared" si="14"/>
        <v>113</v>
      </c>
      <c r="O299" s="37">
        <v>0</v>
      </c>
      <c r="P299" s="35">
        <v>75</v>
      </c>
      <c r="Q299" s="39">
        <v>0.19</v>
      </c>
      <c r="R299" s="40">
        <f t="shared" si="8"/>
        <v>38</v>
      </c>
      <c r="S299" s="41"/>
    </row>
    <row r="300" spans="2:21" ht="15.6" x14ac:dyDescent="0.3">
      <c r="B300" s="34">
        <f t="shared" si="17"/>
        <v>2046</v>
      </c>
      <c r="C300" s="35">
        <v>2050</v>
      </c>
      <c r="D300" s="34">
        <f t="shared" si="18"/>
        <v>2046</v>
      </c>
      <c r="E300" s="36">
        <v>45021</v>
      </c>
      <c r="F300" s="37">
        <v>2051</v>
      </c>
      <c r="G300" s="36">
        <v>45022</v>
      </c>
      <c r="H300" s="38">
        <f t="shared" si="19"/>
        <v>5</v>
      </c>
      <c r="I300" s="29">
        <f t="shared" si="20"/>
        <v>5</v>
      </c>
      <c r="L300" s="33"/>
      <c r="M300" s="36">
        <v>45022</v>
      </c>
      <c r="N300" s="34">
        <f t="shared" si="14"/>
        <v>75</v>
      </c>
      <c r="O300" s="37">
        <v>0</v>
      </c>
      <c r="P300" s="35">
        <v>75</v>
      </c>
      <c r="Q300" s="39">
        <v>0.19</v>
      </c>
      <c r="R300" s="40">
        <f t="shared" si="8"/>
        <v>0</v>
      </c>
      <c r="S300" s="41"/>
    </row>
    <row r="301" spans="2:21" ht="15.6" x14ac:dyDescent="0.3">
      <c r="B301" s="34">
        <f t="shared" si="17"/>
        <v>2051</v>
      </c>
      <c r="C301" s="35">
        <v>2055</v>
      </c>
      <c r="D301" s="34">
        <f t="shared" si="18"/>
        <v>2051</v>
      </c>
      <c r="E301" s="36">
        <v>45022</v>
      </c>
      <c r="F301" s="37">
        <v>2051</v>
      </c>
      <c r="G301" s="36">
        <v>45023</v>
      </c>
      <c r="H301" s="38">
        <f t="shared" si="19"/>
        <v>0</v>
      </c>
      <c r="I301" s="29">
        <f t="shared" si="20"/>
        <v>0</v>
      </c>
      <c r="L301" s="33"/>
      <c r="M301" s="36">
        <v>45023</v>
      </c>
      <c r="N301" s="34">
        <f t="shared" si="14"/>
        <v>75</v>
      </c>
      <c r="O301" s="37">
        <v>195</v>
      </c>
      <c r="P301" s="35">
        <v>263</v>
      </c>
      <c r="Q301" s="39">
        <v>0.66</v>
      </c>
      <c r="R301" s="40">
        <f t="shared" si="8"/>
        <v>7</v>
      </c>
      <c r="S301" s="41"/>
    </row>
    <row r="302" spans="2:21" ht="15.6" x14ac:dyDescent="0.3">
      <c r="B302" s="34">
        <f t="shared" si="17"/>
        <v>2051</v>
      </c>
      <c r="C302" s="35">
        <v>2055</v>
      </c>
      <c r="D302" s="34">
        <f t="shared" si="18"/>
        <v>2051</v>
      </c>
      <c r="E302" s="36">
        <v>45023</v>
      </c>
      <c r="F302" s="37">
        <v>2052</v>
      </c>
      <c r="G302" s="36">
        <v>45024</v>
      </c>
      <c r="H302" s="38">
        <f t="shared" si="19"/>
        <v>1</v>
      </c>
      <c r="I302" s="29">
        <f t="shared" si="20"/>
        <v>2</v>
      </c>
      <c r="L302" s="33"/>
      <c r="M302" s="36">
        <v>45024</v>
      </c>
      <c r="N302" s="34">
        <f t="shared" si="14"/>
        <v>263</v>
      </c>
      <c r="O302" s="37">
        <v>0</v>
      </c>
      <c r="P302" s="35">
        <v>262</v>
      </c>
      <c r="Q302" s="39">
        <v>0.65</v>
      </c>
      <c r="R302" s="40">
        <f t="shared" si="8"/>
        <v>1</v>
      </c>
      <c r="S302" s="41"/>
    </row>
    <row r="303" spans="2:21" ht="15.6" x14ac:dyDescent="0.3">
      <c r="B303" s="34">
        <f t="shared" si="17"/>
        <v>2052</v>
      </c>
      <c r="C303" s="35">
        <v>2057</v>
      </c>
      <c r="D303" s="34">
        <f t="shared" si="18"/>
        <v>2052</v>
      </c>
      <c r="E303" s="36">
        <v>45024</v>
      </c>
      <c r="F303" s="37">
        <v>2053</v>
      </c>
      <c r="G303" s="36">
        <v>45025</v>
      </c>
      <c r="H303" s="38">
        <f t="shared" si="19"/>
        <v>1</v>
      </c>
      <c r="I303" s="29">
        <f t="shared" si="20"/>
        <v>6</v>
      </c>
      <c r="L303" s="33"/>
      <c r="M303" s="36">
        <v>45025</v>
      </c>
      <c r="N303" s="34">
        <f t="shared" si="14"/>
        <v>262</v>
      </c>
      <c r="O303" s="37">
        <v>0</v>
      </c>
      <c r="P303" s="35">
        <v>250</v>
      </c>
      <c r="Q303" s="39">
        <v>0.63</v>
      </c>
      <c r="R303" s="40">
        <f t="shared" si="8"/>
        <v>12</v>
      </c>
      <c r="S303" s="41"/>
    </row>
    <row r="304" spans="2:21" ht="15.6" x14ac:dyDescent="0.3">
      <c r="B304" s="34">
        <f t="shared" si="17"/>
        <v>2053</v>
      </c>
      <c r="C304" s="35">
        <v>2063</v>
      </c>
      <c r="D304" s="34">
        <f t="shared" si="18"/>
        <v>2053</v>
      </c>
      <c r="E304" s="36">
        <v>45025</v>
      </c>
      <c r="F304" s="37">
        <v>2056</v>
      </c>
      <c r="G304" s="36">
        <v>45026</v>
      </c>
      <c r="H304" s="38">
        <f t="shared" si="19"/>
        <v>3</v>
      </c>
      <c r="I304" s="29">
        <f t="shared" si="20"/>
        <v>1</v>
      </c>
      <c r="L304" s="33"/>
      <c r="M304" s="36">
        <v>45026</v>
      </c>
      <c r="N304" s="34">
        <f t="shared" si="14"/>
        <v>250</v>
      </c>
      <c r="O304" s="37">
        <v>0</v>
      </c>
      <c r="P304" s="35">
        <v>250</v>
      </c>
      <c r="Q304" s="39">
        <v>0.63</v>
      </c>
      <c r="R304" s="40">
        <f t="shared" si="8"/>
        <v>0</v>
      </c>
      <c r="S304" s="41"/>
    </row>
    <row r="305" spans="2:19" ht="15.6" x14ac:dyDescent="0.3">
      <c r="B305" s="34">
        <f t="shared" si="17"/>
        <v>2056</v>
      </c>
      <c r="C305" s="35">
        <v>2064</v>
      </c>
      <c r="D305" s="34">
        <f t="shared" si="18"/>
        <v>2056</v>
      </c>
      <c r="E305" s="36">
        <v>45026</v>
      </c>
      <c r="F305" s="37">
        <v>2056</v>
      </c>
      <c r="G305" s="36">
        <v>45027</v>
      </c>
      <c r="H305" s="38">
        <f t="shared" si="19"/>
        <v>0</v>
      </c>
      <c r="I305" s="29">
        <f t="shared" si="20"/>
        <v>0</v>
      </c>
      <c r="L305" s="33"/>
      <c r="M305" s="36">
        <v>45027</v>
      </c>
      <c r="N305" s="34">
        <f t="shared" si="14"/>
        <v>250</v>
      </c>
      <c r="O305" s="37">
        <v>0</v>
      </c>
      <c r="P305" s="35">
        <v>240</v>
      </c>
      <c r="Q305" s="39">
        <v>0.6</v>
      </c>
      <c r="R305" s="40">
        <f t="shared" ref="R305:R559" si="21">(N305+O305)-P305</f>
        <v>10</v>
      </c>
      <c r="S305" s="41"/>
    </row>
    <row r="306" spans="2:19" ht="15.6" x14ac:dyDescent="0.3">
      <c r="B306" s="34">
        <f t="shared" si="17"/>
        <v>2056</v>
      </c>
      <c r="C306" s="35">
        <v>2064</v>
      </c>
      <c r="D306" s="34">
        <f t="shared" si="18"/>
        <v>2056</v>
      </c>
      <c r="E306" s="36">
        <v>45027</v>
      </c>
      <c r="F306" s="37">
        <v>2057</v>
      </c>
      <c r="G306" s="36">
        <v>45028</v>
      </c>
      <c r="H306" s="38">
        <f t="shared" si="19"/>
        <v>1</v>
      </c>
      <c r="I306" s="29">
        <f t="shared" si="20"/>
        <v>6</v>
      </c>
      <c r="L306" s="33"/>
      <c r="M306" s="36">
        <v>45028</v>
      </c>
      <c r="N306" s="34">
        <f t="shared" si="14"/>
        <v>240</v>
      </c>
      <c r="O306" s="37">
        <v>0</v>
      </c>
      <c r="P306" s="35">
        <v>240</v>
      </c>
      <c r="Q306" s="39">
        <v>0.6</v>
      </c>
      <c r="R306" s="40">
        <f t="shared" si="21"/>
        <v>0</v>
      </c>
      <c r="S306" s="41"/>
    </row>
    <row r="307" spans="2:19" ht="15.6" x14ac:dyDescent="0.3">
      <c r="B307" s="34">
        <f t="shared" si="17"/>
        <v>2057</v>
      </c>
      <c r="C307" s="35">
        <v>2070</v>
      </c>
      <c r="D307" s="34">
        <f t="shared" si="18"/>
        <v>2057</v>
      </c>
      <c r="E307" s="36">
        <v>45028</v>
      </c>
      <c r="F307" s="37">
        <v>2057</v>
      </c>
      <c r="G307" s="36">
        <v>45029</v>
      </c>
      <c r="H307" s="38">
        <f t="shared" si="19"/>
        <v>0</v>
      </c>
      <c r="I307" s="29">
        <f t="shared" si="20"/>
        <v>0</v>
      </c>
      <c r="L307" s="33"/>
      <c r="M307" s="36">
        <v>45029</v>
      </c>
      <c r="N307" s="34">
        <f t="shared" si="14"/>
        <v>240</v>
      </c>
      <c r="O307" s="37">
        <v>0</v>
      </c>
      <c r="P307" s="35">
        <v>240</v>
      </c>
      <c r="Q307" s="39">
        <v>0.6</v>
      </c>
      <c r="R307" s="40">
        <f t="shared" si="21"/>
        <v>0</v>
      </c>
      <c r="S307" s="41"/>
    </row>
    <row r="308" spans="2:19" ht="15.6" x14ac:dyDescent="0.3">
      <c r="B308" s="34">
        <f t="shared" si="17"/>
        <v>2057</v>
      </c>
      <c r="C308" s="35">
        <v>2070</v>
      </c>
      <c r="D308" s="34">
        <f t="shared" si="18"/>
        <v>2057</v>
      </c>
      <c r="E308" s="36">
        <v>45029</v>
      </c>
      <c r="F308" s="37">
        <v>2057</v>
      </c>
      <c r="G308" s="36">
        <v>45030</v>
      </c>
      <c r="H308" s="38">
        <f t="shared" si="19"/>
        <v>0</v>
      </c>
      <c r="I308" s="29">
        <f t="shared" si="20"/>
        <v>0</v>
      </c>
      <c r="L308" s="33"/>
      <c r="M308" s="36">
        <v>45030</v>
      </c>
      <c r="N308" s="34">
        <f t="shared" si="14"/>
        <v>240</v>
      </c>
      <c r="O308" s="37">
        <v>0</v>
      </c>
      <c r="P308" s="35">
        <v>240</v>
      </c>
      <c r="Q308" s="39">
        <v>0.6</v>
      </c>
      <c r="R308" s="40">
        <f t="shared" si="21"/>
        <v>0</v>
      </c>
      <c r="S308" s="41"/>
    </row>
    <row r="309" spans="2:19" ht="15.6" x14ac:dyDescent="0.3">
      <c r="B309" s="34">
        <f t="shared" si="17"/>
        <v>2057</v>
      </c>
      <c r="C309" s="35">
        <v>2070</v>
      </c>
      <c r="D309" s="34">
        <f t="shared" si="18"/>
        <v>2057</v>
      </c>
      <c r="E309" s="36">
        <v>45030</v>
      </c>
      <c r="F309" s="37">
        <v>2057</v>
      </c>
      <c r="G309" s="36">
        <v>45031</v>
      </c>
      <c r="H309" s="38">
        <f t="shared" si="19"/>
        <v>0</v>
      </c>
      <c r="I309" s="29">
        <f t="shared" si="20"/>
        <v>4</v>
      </c>
      <c r="L309" s="33"/>
      <c r="M309" s="36">
        <v>45031</v>
      </c>
      <c r="N309" s="34">
        <f t="shared" si="14"/>
        <v>240</v>
      </c>
      <c r="O309" s="37">
        <v>0</v>
      </c>
      <c r="P309" s="35">
        <v>225</v>
      </c>
      <c r="Q309" s="39">
        <v>0.56000000000000005</v>
      </c>
      <c r="R309" s="40">
        <f t="shared" si="21"/>
        <v>15</v>
      </c>
      <c r="S309" s="41"/>
    </row>
    <row r="310" spans="2:19" ht="15.6" x14ac:dyDescent="0.3">
      <c r="B310" s="34">
        <f t="shared" si="17"/>
        <v>2057</v>
      </c>
      <c r="C310" s="35">
        <v>2074</v>
      </c>
      <c r="D310" s="34">
        <f t="shared" si="18"/>
        <v>2057</v>
      </c>
      <c r="E310" s="36">
        <v>45031</v>
      </c>
      <c r="F310" s="37">
        <v>2059</v>
      </c>
      <c r="G310" s="36">
        <v>45032</v>
      </c>
      <c r="H310" s="38">
        <f t="shared" si="19"/>
        <v>2</v>
      </c>
      <c r="I310" s="29">
        <f t="shared" si="20"/>
        <v>4</v>
      </c>
      <c r="L310" s="33"/>
      <c r="M310" s="36">
        <v>45032</v>
      </c>
      <c r="N310" s="34">
        <f t="shared" si="14"/>
        <v>225</v>
      </c>
      <c r="O310" s="37">
        <v>0</v>
      </c>
      <c r="P310" s="35">
        <v>213</v>
      </c>
      <c r="Q310" s="39">
        <v>0.53</v>
      </c>
      <c r="R310" s="40">
        <f t="shared" si="21"/>
        <v>12</v>
      </c>
      <c r="S310" s="41"/>
    </row>
    <row r="311" spans="2:19" ht="15.6" x14ac:dyDescent="0.3">
      <c r="B311" s="34">
        <f t="shared" si="17"/>
        <v>2059</v>
      </c>
      <c r="C311" s="35">
        <v>2078</v>
      </c>
      <c r="D311" s="34">
        <f t="shared" si="18"/>
        <v>2059</v>
      </c>
      <c r="E311" s="36">
        <v>45032</v>
      </c>
      <c r="F311" s="37">
        <v>2062</v>
      </c>
      <c r="G311" s="36">
        <v>45033</v>
      </c>
      <c r="H311" s="38">
        <f t="shared" si="19"/>
        <v>3</v>
      </c>
      <c r="I311" s="29">
        <f t="shared" si="20"/>
        <v>5</v>
      </c>
      <c r="L311" s="33"/>
      <c r="M311" s="36">
        <v>45033</v>
      </c>
      <c r="N311" s="34">
        <f t="shared" si="14"/>
        <v>213</v>
      </c>
      <c r="O311" s="37">
        <v>0</v>
      </c>
      <c r="P311" s="35">
        <v>213</v>
      </c>
      <c r="Q311" s="39">
        <v>0.53</v>
      </c>
      <c r="R311" s="40">
        <f t="shared" si="21"/>
        <v>0</v>
      </c>
      <c r="S311" s="41"/>
    </row>
    <row r="312" spans="2:19" ht="15.6" x14ac:dyDescent="0.3">
      <c r="B312" s="34">
        <f t="shared" si="17"/>
        <v>2062</v>
      </c>
      <c r="C312" s="35">
        <v>2083</v>
      </c>
      <c r="D312" s="34">
        <f t="shared" si="18"/>
        <v>2062</v>
      </c>
      <c r="E312" s="36">
        <v>45033</v>
      </c>
      <c r="F312" s="37">
        <v>2062</v>
      </c>
      <c r="G312" s="36">
        <v>45034</v>
      </c>
      <c r="H312" s="38">
        <f t="shared" si="19"/>
        <v>0</v>
      </c>
      <c r="I312" s="29">
        <f t="shared" si="20"/>
        <v>0</v>
      </c>
      <c r="L312" s="33"/>
      <c r="M312" s="36">
        <v>45034</v>
      </c>
      <c r="N312" s="34">
        <f t="shared" si="14"/>
        <v>213</v>
      </c>
      <c r="O312" s="37">
        <v>0</v>
      </c>
      <c r="P312" s="35">
        <v>150</v>
      </c>
      <c r="Q312" s="39">
        <v>0.38</v>
      </c>
      <c r="R312" s="40">
        <f t="shared" si="21"/>
        <v>63</v>
      </c>
      <c r="S312" s="41"/>
    </row>
    <row r="313" spans="2:19" ht="15.6" x14ac:dyDescent="0.3">
      <c r="B313" s="34">
        <f t="shared" si="17"/>
        <v>2062</v>
      </c>
      <c r="C313" s="35">
        <v>2083</v>
      </c>
      <c r="D313" s="34">
        <f t="shared" si="18"/>
        <v>2062</v>
      </c>
      <c r="E313" s="36">
        <v>45034</v>
      </c>
      <c r="F313" s="37">
        <v>2069</v>
      </c>
      <c r="G313" s="36">
        <v>45035</v>
      </c>
      <c r="H313" s="38">
        <f t="shared" si="19"/>
        <v>7</v>
      </c>
      <c r="I313" s="29">
        <f t="shared" si="20"/>
        <v>9</v>
      </c>
      <c r="L313" s="33"/>
      <c r="M313" s="36">
        <v>45035</v>
      </c>
      <c r="N313" s="34">
        <f t="shared" si="14"/>
        <v>150</v>
      </c>
      <c r="O313" s="37">
        <v>250</v>
      </c>
      <c r="P313" s="35">
        <v>352</v>
      </c>
      <c r="Q313" s="39">
        <v>0.88</v>
      </c>
      <c r="R313" s="40">
        <f t="shared" si="21"/>
        <v>48</v>
      </c>
      <c r="S313" s="41"/>
    </row>
    <row r="314" spans="2:19" ht="15.6" x14ac:dyDescent="0.3">
      <c r="B314" s="34">
        <f t="shared" si="17"/>
        <v>2069</v>
      </c>
      <c r="C314" s="35">
        <v>2092</v>
      </c>
      <c r="D314" s="34">
        <f t="shared" si="18"/>
        <v>2069</v>
      </c>
      <c r="E314" s="36">
        <v>45035</v>
      </c>
      <c r="F314" s="37">
        <v>2073</v>
      </c>
      <c r="G314" s="36">
        <v>45036</v>
      </c>
      <c r="H314" s="38">
        <f t="shared" si="19"/>
        <v>4</v>
      </c>
      <c r="I314" s="29">
        <f t="shared" si="20"/>
        <v>3</v>
      </c>
      <c r="L314" s="33"/>
      <c r="M314" s="36">
        <v>45036</v>
      </c>
      <c r="N314" s="34">
        <f t="shared" si="14"/>
        <v>352</v>
      </c>
      <c r="O314" s="37">
        <v>0</v>
      </c>
      <c r="P314" s="35">
        <v>352</v>
      </c>
      <c r="Q314" s="39">
        <v>0.88</v>
      </c>
      <c r="R314" s="40">
        <f t="shared" si="21"/>
        <v>0</v>
      </c>
      <c r="S314" s="41"/>
    </row>
    <row r="315" spans="2:19" ht="15.6" x14ac:dyDescent="0.3">
      <c r="B315" s="34">
        <f t="shared" si="17"/>
        <v>2073</v>
      </c>
      <c r="C315" s="35">
        <v>2095</v>
      </c>
      <c r="D315" s="34">
        <f t="shared" si="18"/>
        <v>2073</v>
      </c>
      <c r="E315" s="36">
        <v>45036</v>
      </c>
      <c r="F315" s="37">
        <v>2073</v>
      </c>
      <c r="G315" s="36">
        <v>45037</v>
      </c>
      <c r="H315" s="38">
        <f t="shared" si="19"/>
        <v>0</v>
      </c>
      <c r="I315" s="29">
        <f t="shared" si="20"/>
        <v>1</v>
      </c>
      <c r="L315" s="33"/>
      <c r="M315" s="36">
        <v>45037</v>
      </c>
      <c r="N315" s="34">
        <f t="shared" si="14"/>
        <v>352</v>
      </c>
      <c r="O315" s="37">
        <v>0</v>
      </c>
      <c r="P315" s="35">
        <v>264</v>
      </c>
      <c r="Q315" s="39">
        <v>0.66</v>
      </c>
      <c r="R315" s="40">
        <f t="shared" si="21"/>
        <v>88</v>
      </c>
      <c r="S315" s="41"/>
    </row>
    <row r="316" spans="2:19" ht="15.6" x14ac:dyDescent="0.3">
      <c r="B316" s="34">
        <f t="shared" si="17"/>
        <v>2073</v>
      </c>
      <c r="C316" s="35">
        <v>2096</v>
      </c>
      <c r="D316" s="34">
        <f t="shared" si="18"/>
        <v>2073</v>
      </c>
      <c r="E316" s="36">
        <v>45037</v>
      </c>
      <c r="F316" s="37">
        <v>2080</v>
      </c>
      <c r="G316" s="36">
        <v>45038</v>
      </c>
      <c r="H316" s="38">
        <f t="shared" si="19"/>
        <v>7</v>
      </c>
      <c r="I316" s="29">
        <f t="shared" si="20"/>
        <v>5</v>
      </c>
      <c r="L316" s="33"/>
      <c r="M316" s="36">
        <v>45038</v>
      </c>
      <c r="N316" s="34">
        <f t="shared" si="14"/>
        <v>264</v>
      </c>
      <c r="O316" s="37">
        <v>0</v>
      </c>
      <c r="P316" s="35">
        <v>250</v>
      </c>
      <c r="Q316" s="39">
        <v>0.63</v>
      </c>
      <c r="R316" s="40">
        <f t="shared" si="21"/>
        <v>14</v>
      </c>
      <c r="S316" s="41"/>
    </row>
    <row r="317" spans="2:19" ht="15.6" x14ac:dyDescent="0.3">
      <c r="B317" s="34">
        <f t="shared" si="17"/>
        <v>2080</v>
      </c>
      <c r="C317" s="35">
        <v>2101</v>
      </c>
      <c r="D317" s="34">
        <f t="shared" si="18"/>
        <v>2080</v>
      </c>
      <c r="E317" s="36">
        <v>45038</v>
      </c>
      <c r="F317" s="37">
        <v>2085</v>
      </c>
      <c r="G317" s="36">
        <v>45039</v>
      </c>
      <c r="H317" s="38">
        <f t="shared" si="19"/>
        <v>5</v>
      </c>
      <c r="I317" s="29">
        <f t="shared" si="20"/>
        <v>3</v>
      </c>
      <c r="L317" s="33"/>
      <c r="M317" s="36">
        <v>45039</v>
      </c>
      <c r="N317" s="34">
        <f t="shared" si="14"/>
        <v>250</v>
      </c>
      <c r="O317" s="37">
        <v>0</v>
      </c>
      <c r="P317" s="35">
        <v>200</v>
      </c>
      <c r="Q317" s="39">
        <v>0.5</v>
      </c>
      <c r="R317" s="40">
        <f t="shared" si="21"/>
        <v>50</v>
      </c>
      <c r="S317" s="41"/>
    </row>
    <row r="318" spans="2:19" ht="15.6" x14ac:dyDescent="0.3">
      <c r="B318" s="34">
        <f t="shared" si="17"/>
        <v>2085</v>
      </c>
      <c r="C318" s="35">
        <v>2104</v>
      </c>
      <c r="D318" s="34">
        <f t="shared" si="18"/>
        <v>2085</v>
      </c>
      <c r="E318" s="36">
        <v>45039</v>
      </c>
      <c r="F318" s="37">
        <v>2095</v>
      </c>
      <c r="G318" s="36">
        <v>45040</v>
      </c>
      <c r="H318" s="38">
        <f t="shared" si="19"/>
        <v>10</v>
      </c>
      <c r="I318" s="29">
        <f t="shared" si="20"/>
        <v>4</v>
      </c>
      <c r="L318" s="33"/>
      <c r="M318" s="36">
        <v>45040</v>
      </c>
      <c r="N318" s="34">
        <f t="shared" si="14"/>
        <v>200</v>
      </c>
      <c r="O318" s="37">
        <v>240</v>
      </c>
      <c r="P318" s="35">
        <v>363</v>
      </c>
      <c r="Q318" s="39">
        <v>0.91</v>
      </c>
      <c r="R318" s="40">
        <f t="shared" si="21"/>
        <v>77</v>
      </c>
      <c r="S318" s="41"/>
    </row>
    <row r="319" spans="2:19" ht="15.6" x14ac:dyDescent="0.3">
      <c r="B319" s="34">
        <f t="shared" si="17"/>
        <v>2095</v>
      </c>
      <c r="C319" s="35">
        <v>2108</v>
      </c>
      <c r="D319" s="34">
        <f t="shared" si="18"/>
        <v>2095</v>
      </c>
      <c r="E319" s="36">
        <v>45040</v>
      </c>
      <c r="F319" s="37">
        <v>2098</v>
      </c>
      <c r="G319" s="36">
        <v>45041</v>
      </c>
      <c r="H319" s="38">
        <f t="shared" si="19"/>
        <v>3</v>
      </c>
      <c r="I319" s="29">
        <f t="shared" si="20"/>
        <v>3</v>
      </c>
      <c r="L319" s="33"/>
      <c r="M319" s="36">
        <v>45041</v>
      </c>
      <c r="N319" s="34">
        <f t="shared" si="14"/>
        <v>363</v>
      </c>
      <c r="O319" s="37">
        <v>0</v>
      </c>
      <c r="P319" s="35">
        <v>352</v>
      </c>
      <c r="Q319" s="39">
        <v>0.88</v>
      </c>
      <c r="R319" s="40">
        <f t="shared" si="21"/>
        <v>11</v>
      </c>
      <c r="S319" s="41"/>
    </row>
    <row r="320" spans="2:19" ht="15.6" x14ac:dyDescent="0.3">
      <c r="B320" s="34">
        <f t="shared" si="17"/>
        <v>2098</v>
      </c>
      <c r="C320" s="35">
        <v>2111</v>
      </c>
      <c r="D320" s="34">
        <f t="shared" si="18"/>
        <v>2098</v>
      </c>
      <c r="E320" s="36">
        <v>45041</v>
      </c>
      <c r="F320" s="37">
        <v>2099</v>
      </c>
      <c r="G320" s="36">
        <v>45042</v>
      </c>
      <c r="H320" s="38">
        <f t="shared" si="19"/>
        <v>1</v>
      </c>
      <c r="I320" s="29">
        <f t="shared" si="20"/>
        <v>5</v>
      </c>
      <c r="L320" s="33"/>
      <c r="M320" s="36">
        <v>45042</v>
      </c>
      <c r="N320" s="34">
        <f t="shared" si="14"/>
        <v>352</v>
      </c>
      <c r="O320" s="37">
        <v>0</v>
      </c>
      <c r="P320" s="35">
        <v>300</v>
      </c>
      <c r="Q320" s="39">
        <v>0.75</v>
      </c>
      <c r="R320" s="40">
        <f t="shared" si="21"/>
        <v>52</v>
      </c>
      <c r="S320" s="41"/>
    </row>
    <row r="321" spans="2:19" ht="15.6" x14ac:dyDescent="0.3">
      <c r="B321" s="34">
        <f t="shared" si="17"/>
        <v>2099</v>
      </c>
      <c r="C321" s="35">
        <v>2116</v>
      </c>
      <c r="D321" s="34">
        <f t="shared" si="18"/>
        <v>2099</v>
      </c>
      <c r="E321" s="36">
        <v>45042</v>
      </c>
      <c r="F321" s="37">
        <v>2105</v>
      </c>
      <c r="G321" s="36">
        <v>45043</v>
      </c>
      <c r="H321" s="38">
        <f t="shared" si="19"/>
        <v>6</v>
      </c>
      <c r="I321" s="29">
        <f t="shared" si="20"/>
        <v>2</v>
      </c>
      <c r="L321" s="33"/>
      <c r="M321" s="36">
        <v>45043</v>
      </c>
      <c r="N321" s="34">
        <f t="shared" si="14"/>
        <v>300</v>
      </c>
      <c r="O321" s="37">
        <v>0</v>
      </c>
      <c r="P321" s="35">
        <v>300</v>
      </c>
      <c r="Q321" s="39">
        <v>0.75</v>
      </c>
      <c r="R321" s="40">
        <f t="shared" si="21"/>
        <v>0</v>
      </c>
      <c r="S321" s="41"/>
    </row>
    <row r="322" spans="2:19" ht="15.6" x14ac:dyDescent="0.3">
      <c r="B322" s="34">
        <f t="shared" si="17"/>
        <v>2105</v>
      </c>
      <c r="C322" s="35">
        <v>2118</v>
      </c>
      <c r="D322" s="34">
        <f t="shared" si="18"/>
        <v>2105</v>
      </c>
      <c r="E322" s="36">
        <v>45043</v>
      </c>
      <c r="F322" s="37">
        <v>2106</v>
      </c>
      <c r="G322" s="36">
        <v>45044</v>
      </c>
      <c r="H322" s="38">
        <f t="shared" si="19"/>
        <v>1</v>
      </c>
      <c r="I322" s="29">
        <f t="shared" si="20"/>
        <v>5</v>
      </c>
      <c r="L322" s="33"/>
      <c r="M322" s="36">
        <v>45044</v>
      </c>
      <c r="N322" s="34">
        <f t="shared" si="14"/>
        <v>300</v>
      </c>
      <c r="O322" s="37">
        <v>0</v>
      </c>
      <c r="P322" s="35">
        <v>300</v>
      </c>
      <c r="Q322" s="39">
        <v>0.75</v>
      </c>
      <c r="R322" s="40">
        <f t="shared" si="21"/>
        <v>0</v>
      </c>
      <c r="S322" s="41"/>
    </row>
    <row r="323" spans="2:19" ht="15.6" x14ac:dyDescent="0.3">
      <c r="B323" s="34">
        <f t="shared" si="17"/>
        <v>2106</v>
      </c>
      <c r="C323" s="35">
        <v>2123</v>
      </c>
      <c r="D323" s="34">
        <f t="shared" si="18"/>
        <v>2106</v>
      </c>
      <c r="E323" s="36">
        <v>45044</v>
      </c>
      <c r="F323" s="37">
        <v>2106</v>
      </c>
      <c r="G323" s="36">
        <v>45045</v>
      </c>
      <c r="H323" s="38">
        <f t="shared" si="19"/>
        <v>0</v>
      </c>
      <c r="I323" s="29">
        <f t="shared" si="20"/>
        <v>0</v>
      </c>
      <c r="L323" s="33"/>
      <c r="M323" s="36">
        <v>45045</v>
      </c>
      <c r="N323" s="34">
        <f t="shared" si="14"/>
        <v>300</v>
      </c>
      <c r="O323" s="37">
        <v>0</v>
      </c>
      <c r="P323" s="35">
        <v>300</v>
      </c>
      <c r="Q323" s="39">
        <v>0.75</v>
      </c>
      <c r="R323" s="40">
        <f t="shared" si="21"/>
        <v>0</v>
      </c>
      <c r="S323" s="41"/>
    </row>
    <row r="324" spans="2:19" ht="15.6" x14ac:dyDescent="0.3">
      <c r="B324" s="34">
        <f t="shared" si="17"/>
        <v>2106</v>
      </c>
      <c r="C324" s="35">
        <v>2123</v>
      </c>
      <c r="D324" s="34">
        <f t="shared" si="18"/>
        <v>2106</v>
      </c>
      <c r="E324" s="36">
        <v>45045</v>
      </c>
      <c r="F324" s="37">
        <v>2106</v>
      </c>
      <c r="G324" s="36">
        <v>45046</v>
      </c>
      <c r="H324" s="38">
        <f t="shared" si="19"/>
        <v>0</v>
      </c>
      <c r="I324" s="29">
        <f t="shared" si="20"/>
        <v>0</v>
      </c>
      <c r="L324" s="33"/>
      <c r="M324" s="36">
        <v>45046</v>
      </c>
      <c r="N324" s="34">
        <f t="shared" si="14"/>
        <v>300</v>
      </c>
      <c r="O324" s="37">
        <v>0</v>
      </c>
      <c r="P324" s="35">
        <v>292</v>
      </c>
      <c r="Q324" s="39">
        <v>0.73</v>
      </c>
      <c r="R324" s="40">
        <f t="shared" si="21"/>
        <v>8</v>
      </c>
      <c r="S324" s="41"/>
    </row>
    <row r="325" spans="2:19" ht="15.6" x14ac:dyDescent="0.3">
      <c r="B325" s="34">
        <f t="shared" si="17"/>
        <v>2106</v>
      </c>
      <c r="C325" s="35">
        <v>2123</v>
      </c>
      <c r="D325" s="34">
        <f t="shared" si="18"/>
        <v>2106</v>
      </c>
      <c r="E325" s="36">
        <v>45046</v>
      </c>
      <c r="F325" s="37">
        <v>2109</v>
      </c>
      <c r="G325" s="36">
        <v>45047</v>
      </c>
      <c r="H325" s="38">
        <f t="shared" si="19"/>
        <v>3</v>
      </c>
      <c r="I325" s="29">
        <f t="shared" si="20"/>
        <v>3</v>
      </c>
      <c r="L325" s="33"/>
      <c r="M325" s="36">
        <v>45047</v>
      </c>
      <c r="N325" s="34">
        <f t="shared" si="14"/>
        <v>292</v>
      </c>
      <c r="O325" s="37">
        <v>0</v>
      </c>
      <c r="P325" s="35">
        <v>263</v>
      </c>
      <c r="Q325" s="39">
        <v>0.66</v>
      </c>
      <c r="R325" s="40">
        <f t="shared" si="21"/>
        <v>29</v>
      </c>
      <c r="S325" s="41"/>
    </row>
    <row r="326" spans="2:19" ht="15.6" x14ac:dyDescent="0.3">
      <c r="B326" s="34">
        <f t="shared" si="17"/>
        <v>2109</v>
      </c>
      <c r="C326" s="35">
        <v>2126</v>
      </c>
      <c r="D326" s="34">
        <f t="shared" si="18"/>
        <v>2109</v>
      </c>
      <c r="E326" s="36">
        <v>45047</v>
      </c>
      <c r="F326" s="37">
        <v>2113</v>
      </c>
      <c r="G326" s="36">
        <v>45048</v>
      </c>
      <c r="H326" s="38">
        <f t="shared" si="19"/>
        <v>4</v>
      </c>
      <c r="I326" s="29">
        <f t="shared" si="20"/>
        <v>2</v>
      </c>
      <c r="L326" s="33"/>
      <c r="M326" s="36">
        <v>45048</v>
      </c>
      <c r="N326" s="34">
        <f t="shared" si="14"/>
        <v>263</v>
      </c>
      <c r="O326" s="37">
        <v>0</v>
      </c>
      <c r="P326" s="35">
        <v>256</v>
      </c>
      <c r="Q326" s="39">
        <v>0.64</v>
      </c>
      <c r="R326" s="40">
        <f t="shared" si="21"/>
        <v>7</v>
      </c>
      <c r="S326" s="41"/>
    </row>
    <row r="327" spans="2:19" ht="15.6" x14ac:dyDescent="0.3">
      <c r="B327" s="34">
        <f t="shared" si="17"/>
        <v>2113</v>
      </c>
      <c r="C327" s="35">
        <v>2128</v>
      </c>
      <c r="D327" s="34">
        <f t="shared" si="18"/>
        <v>2113</v>
      </c>
      <c r="E327" s="36">
        <v>45048</v>
      </c>
      <c r="F327" s="37">
        <v>2114</v>
      </c>
      <c r="G327" s="36">
        <v>45049</v>
      </c>
      <c r="H327" s="38">
        <f t="shared" si="19"/>
        <v>1</v>
      </c>
      <c r="I327" s="29">
        <f t="shared" si="20"/>
        <v>5</v>
      </c>
      <c r="L327" s="33"/>
      <c r="M327" s="36">
        <v>45049</v>
      </c>
      <c r="N327" s="34">
        <f t="shared" si="14"/>
        <v>256</v>
      </c>
      <c r="O327" s="37">
        <v>0</v>
      </c>
      <c r="P327" s="35">
        <v>163</v>
      </c>
      <c r="Q327" s="39">
        <v>0.41</v>
      </c>
      <c r="R327" s="40">
        <f t="shared" si="21"/>
        <v>93</v>
      </c>
      <c r="S327" s="41"/>
    </row>
    <row r="328" spans="2:19" ht="15.6" x14ac:dyDescent="0.3">
      <c r="B328" s="34">
        <f t="shared" si="17"/>
        <v>2114</v>
      </c>
      <c r="C328" s="35">
        <v>2133</v>
      </c>
      <c r="D328" s="34">
        <f t="shared" si="18"/>
        <v>2114</v>
      </c>
      <c r="E328" s="36">
        <v>45049</v>
      </c>
      <c r="F328" s="37">
        <v>2129</v>
      </c>
      <c r="G328" s="36">
        <v>45050</v>
      </c>
      <c r="H328" s="38">
        <f t="shared" si="19"/>
        <v>15</v>
      </c>
      <c r="I328" s="29">
        <f t="shared" si="20"/>
        <v>3</v>
      </c>
      <c r="L328" s="33"/>
      <c r="M328" s="36">
        <v>45050</v>
      </c>
      <c r="N328" s="34">
        <f t="shared" si="14"/>
        <v>163</v>
      </c>
      <c r="O328" s="37">
        <v>245</v>
      </c>
      <c r="P328" s="35">
        <v>350</v>
      </c>
      <c r="Q328" s="39">
        <v>0.88</v>
      </c>
      <c r="R328" s="40">
        <f t="shared" si="21"/>
        <v>58</v>
      </c>
      <c r="S328" s="41"/>
    </row>
    <row r="329" spans="2:19" ht="15.6" x14ac:dyDescent="0.3">
      <c r="B329" s="34">
        <f t="shared" si="17"/>
        <v>2129</v>
      </c>
      <c r="C329" s="35">
        <v>2136</v>
      </c>
      <c r="D329" s="34">
        <f t="shared" si="18"/>
        <v>2129</v>
      </c>
      <c r="E329" s="36">
        <v>45050</v>
      </c>
      <c r="F329" s="37">
        <v>2130</v>
      </c>
      <c r="G329" s="36">
        <v>45051</v>
      </c>
      <c r="H329" s="38">
        <f t="shared" si="19"/>
        <v>1</v>
      </c>
      <c r="I329" s="29">
        <f t="shared" si="20"/>
        <v>2</v>
      </c>
      <c r="L329" s="33"/>
      <c r="M329" s="36">
        <v>45051</v>
      </c>
      <c r="N329" s="34">
        <f t="shared" si="14"/>
        <v>350</v>
      </c>
      <c r="O329" s="37">
        <v>0</v>
      </c>
      <c r="P329" s="35">
        <v>336</v>
      </c>
      <c r="Q329" s="39">
        <v>0.84</v>
      </c>
      <c r="R329" s="40">
        <f t="shared" si="21"/>
        <v>14</v>
      </c>
      <c r="S329" s="41"/>
    </row>
    <row r="330" spans="2:19" ht="15.6" x14ac:dyDescent="0.3">
      <c r="B330" s="34">
        <f t="shared" si="17"/>
        <v>2130</v>
      </c>
      <c r="C330" s="35">
        <v>2138</v>
      </c>
      <c r="D330" s="34">
        <f t="shared" si="18"/>
        <v>2130</v>
      </c>
      <c r="E330" s="36">
        <v>45051</v>
      </c>
      <c r="F330" s="37">
        <v>2134</v>
      </c>
      <c r="G330" s="36">
        <v>45052</v>
      </c>
      <c r="H330" s="38">
        <f t="shared" si="19"/>
        <v>4</v>
      </c>
      <c r="I330" s="29">
        <f t="shared" si="20"/>
        <v>3</v>
      </c>
      <c r="L330" s="33"/>
      <c r="M330" s="36">
        <v>45052</v>
      </c>
      <c r="N330" s="34">
        <f t="shared" si="14"/>
        <v>336</v>
      </c>
      <c r="O330" s="37">
        <v>0</v>
      </c>
      <c r="P330" s="35">
        <v>336</v>
      </c>
      <c r="Q330" s="39">
        <v>0.84</v>
      </c>
      <c r="R330" s="40">
        <f t="shared" si="21"/>
        <v>0</v>
      </c>
      <c r="S330" s="41"/>
    </row>
    <row r="331" spans="2:19" ht="15.6" x14ac:dyDescent="0.3">
      <c r="B331" s="34">
        <f t="shared" si="17"/>
        <v>2134</v>
      </c>
      <c r="C331" s="35">
        <v>2141</v>
      </c>
      <c r="D331" s="34">
        <f t="shared" si="18"/>
        <v>2134</v>
      </c>
      <c r="E331" s="36">
        <v>45052</v>
      </c>
      <c r="F331" s="37">
        <v>2134</v>
      </c>
      <c r="G331" s="36">
        <v>45053</v>
      </c>
      <c r="H331" s="38">
        <f t="shared" si="19"/>
        <v>0</v>
      </c>
      <c r="I331" s="29">
        <f t="shared" si="20"/>
        <v>1</v>
      </c>
      <c r="L331" s="33"/>
      <c r="M331" s="36">
        <v>45053</v>
      </c>
      <c r="N331" s="34">
        <f t="shared" si="14"/>
        <v>336</v>
      </c>
      <c r="O331" s="37">
        <v>0</v>
      </c>
      <c r="P331" s="35">
        <v>325</v>
      </c>
      <c r="Q331" s="39">
        <v>0.81</v>
      </c>
      <c r="R331" s="40">
        <f t="shared" si="21"/>
        <v>11</v>
      </c>
      <c r="S331" s="41"/>
    </row>
    <row r="332" spans="2:19" ht="15.6" x14ac:dyDescent="0.3">
      <c r="B332" s="34">
        <f t="shared" si="17"/>
        <v>2134</v>
      </c>
      <c r="C332" s="35">
        <v>2142</v>
      </c>
      <c r="D332" s="34">
        <f t="shared" si="18"/>
        <v>2134</v>
      </c>
      <c r="E332" s="36">
        <v>45053</v>
      </c>
      <c r="F332" s="37">
        <v>2135</v>
      </c>
      <c r="G332" s="36">
        <v>45054</v>
      </c>
      <c r="H332" s="38">
        <f t="shared" si="19"/>
        <v>1</v>
      </c>
      <c r="I332" s="29">
        <f t="shared" si="20"/>
        <v>3</v>
      </c>
      <c r="L332" s="33"/>
      <c r="M332" s="36">
        <v>45054</v>
      </c>
      <c r="N332" s="34">
        <f t="shared" si="14"/>
        <v>325</v>
      </c>
      <c r="O332" s="37">
        <v>0</v>
      </c>
      <c r="P332" s="35">
        <v>263</v>
      </c>
      <c r="Q332" s="39">
        <v>0.66</v>
      </c>
      <c r="R332" s="40">
        <f t="shared" si="21"/>
        <v>62</v>
      </c>
      <c r="S332" s="41"/>
    </row>
    <row r="333" spans="2:19" ht="15.6" x14ac:dyDescent="0.3">
      <c r="B333" s="34">
        <f t="shared" si="17"/>
        <v>2135</v>
      </c>
      <c r="C333" s="35">
        <v>2145</v>
      </c>
      <c r="D333" s="34">
        <f t="shared" si="18"/>
        <v>2135</v>
      </c>
      <c r="E333" s="36">
        <v>45054</v>
      </c>
      <c r="F333" s="37">
        <v>2145</v>
      </c>
      <c r="G333" s="36">
        <v>45055</v>
      </c>
      <c r="H333" s="38">
        <f t="shared" si="19"/>
        <v>10</v>
      </c>
      <c r="I333" s="29">
        <f t="shared" si="20"/>
        <v>2</v>
      </c>
      <c r="L333" s="33"/>
      <c r="M333" s="36">
        <v>45055</v>
      </c>
      <c r="N333" s="34">
        <f t="shared" si="14"/>
        <v>263</v>
      </c>
      <c r="O333" s="37">
        <v>0</v>
      </c>
      <c r="P333" s="35">
        <v>221</v>
      </c>
      <c r="Q333" s="39">
        <v>0.55000000000000004</v>
      </c>
      <c r="R333" s="40">
        <f t="shared" si="21"/>
        <v>42</v>
      </c>
      <c r="S333" s="41"/>
    </row>
    <row r="334" spans="2:19" ht="15.6" x14ac:dyDescent="0.3">
      <c r="B334" s="34">
        <f t="shared" si="17"/>
        <v>2145</v>
      </c>
      <c r="C334" s="35">
        <v>2147</v>
      </c>
      <c r="D334" s="34">
        <f t="shared" si="18"/>
        <v>2145</v>
      </c>
      <c r="E334" s="36">
        <v>45055</v>
      </c>
      <c r="F334" s="37">
        <v>2148</v>
      </c>
      <c r="G334" s="36">
        <v>45056</v>
      </c>
      <c r="H334" s="38">
        <f t="shared" si="19"/>
        <v>3</v>
      </c>
      <c r="I334" s="29">
        <f t="shared" si="20"/>
        <v>3</v>
      </c>
      <c r="L334" s="33"/>
      <c r="M334" s="36">
        <v>45056</v>
      </c>
      <c r="N334" s="34">
        <f t="shared" si="14"/>
        <v>221</v>
      </c>
      <c r="O334" s="37">
        <v>0</v>
      </c>
      <c r="P334" s="35">
        <v>192</v>
      </c>
      <c r="Q334" s="39">
        <v>0.48</v>
      </c>
      <c r="R334" s="40">
        <f t="shared" si="21"/>
        <v>29</v>
      </c>
      <c r="S334" s="41"/>
    </row>
    <row r="335" spans="2:19" ht="15.6" x14ac:dyDescent="0.3">
      <c r="B335" s="34">
        <f t="shared" si="17"/>
        <v>2148</v>
      </c>
      <c r="C335" s="35">
        <v>2150</v>
      </c>
      <c r="D335" s="34">
        <f t="shared" si="18"/>
        <v>2148</v>
      </c>
      <c r="E335" s="36">
        <v>45056</v>
      </c>
      <c r="F335" s="37">
        <v>2151</v>
      </c>
      <c r="G335" s="36">
        <v>45057</v>
      </c>
      <c r="H335" s="38">
        <f t="shared" si="19"/>
        <v>3</v>
      </c>
      <c r="I335" s="29">
        <f t="shared" si="20"/>
        <v>4</v>
      </c>
      <c r="L335" s="33"/>
      <c r="M335" s="36">
        <v>45057</v>
      </c>
      <c r="N335" s="34">
        <f t="shared" si="14"/>
        <v>192</v>
      </c>
      <c r="O335" s="37">
        <v>0</v>
      </c>
      <c r="P335" s="35">
        <v>168</v>
      </c>
      <c r="Q335" s="39">
        <v>0.42</v>
      </c>
      <c r="R335" s="40">
        <f t="shared" si="21"/>
        <v>24</v>
      </c>
      <c r="S335" s="41"/>
    </row>
    <row r="336" spans="2:19" ht="15.6" x14ac:dyDescent="0.3">
      <c r="B336" s="34">
        <f t="shared" si="17"/>
        <v>2151</v>
      </c>
      <c r="C336" s="35">
        <v>2154</v>
      </c>
      <c r="D336" s="34">
        <f t="shared" si="18"/>
        <v>2151</v>
      </c>
      <c r="E336" s="36">
        <v>45057</v>
      </c>
      <c r="F336" s="37">
        <v>2152</v>
      </c>
      <c r="G336" s="36">
        <v>45058</v>
      </c>
      <c r="H336" s="38">
        <f t="shared" si="19"/>
        <v>1</v>
      </c>
      <c r="I336" s="29">
        <f t="shared" si="20"/>
        <v>3</v>
      </c>
      <c r="L336" s="33"/>
      <c r="M336" s="36">
        <v>45058</v>
      </c>
      <c r="N336" s="34">
        <f t="shared" si="14"/>
        <v>168</v>
      </c>
      <c r="O336" s="37">
        <v>0</v>
      </c>
      <c r="P336" s="35">
        <v>113</v>
      </c>
      <c r="Q336" s="39">
        <v>0.28000000000000003</v>
      </c>
      <c r="R336" s="40">
        <f t="shared" si="21"/>
        <v>55</v>
      </c>
      <c r="S336" s="41"/>
    </row>
    <row r="337" spans="2:19" ht="15.6" x14ac:dyDescent="0.3">
      <c r="B337" s="34">
        <f t="shared" si="17"/>
        <v>2152</v>
      </c>
      <c r="C337" s="35">
        <v>2157</v>
      </c>
      <c r="D337" s="34">
        <f t="shared" si="18"/>
        <v>2152</v>
      </c>
      <c r="E337" s="36">
        <v>45058</v>
      </c>
      <c r="F337" s="37">
        <v>2159</v>
      </c>
      <c r="G337" s="36">
        <v>45059</v>
      </c>
      <c r="H337" s="38">
        <f t="shared" si="19"/>
        <v>7</v>
      </c>
      <c r="I337" s="29">
        <f t="shared" si="20"/>
        <v>4</v>
      </c>
      <c r="L337" s="33"/>
      <c r="M337" s="36">
        <v>45059</v>
      </c>
      <c r="N337" s="34">
        <f t="shared" si="14"/>
        <v>113</v>
      </c>
      <c r="O337" s="37">
        <v>0</v>
      </c>
      <c r="P337" s="35">
        <v>108</v>
      </c>
      <c r="Q337" s="39">
        <v>0.27</v>
      </c>
      <c r="R337" s="40">
        <f t="shared" si="21"/>
        <v>5</v>
      </c>
      <c r="S337" s="41"/>
    </row>
    <row r="338" spans="2:19" ht="15.6" x14ac:dyDescent="0.3">
      <c r="B338" s="34">
        <f t="shared" si="17"/>
        <v>2159</v>
      </c>
      <c r="C338" s="35">
        <v>2161</v>
      </c>
      <c r="D338" s="34">
        <f t="shared" si="18"/>
        <v>2159</v>
      </c>
      <c r="E338" s="36">
        <v>45059</v>
      </c>
      <c r="F338" s="37">
        <v>2160</v>
      </c>
      <c r="G338" s="36">
        <v>45060</v>
      </c>
      <c r="H338" s="38">
        <f t="shared" si="19"/>
        <v>1</v>
      </c>
      <c r="I338" s="29">
        <f t="shared" si="20"/>
        <v>1</v>
      </c>
      <c r="L338" s="33"/>
      <c r="M338" s="36">
        <v>45060</v>
      </c>
      <c r="N338" s="34">
        <f t="shared" si="14"/>
        <v>108</v>
      </c>
      <c r="O338" s="37">
        <v>0</v>
      </c>
      <c r="P338" s="35">
        <v>13</v>
      </c>
      <c r="Q338" s="39">
        <v>0.03</v>
      </c>
      <c r="R338" s="40">
        <f t="shared" si="21"/>
        <v>95</v>
      </c>
      <c r="S338" s="41"/>
    </row>
    <row r="339" spans="2:19" ht="15.6" x14ac:dyDescent="0.3">
      <c r="B339" s="34">
        <f t="shared" si="17"/>
        <v>2160</v>
      </c>
      <c r="C339" s="35">
        <v>2162</v>
      </c>
      <c r="D339" s="34">
        <f t="shared" si="18"/>
        <v>2160</v>
      </c>
      <c r="E339" s="36">
        <v>45060</v>
      </c>
      <c r="F339" s="37">
        <v>2171</v>
      </c>
      <c r="G339" s="36">
        <v>45061</v>
      </c>
      <c r="H339" s="38">
        <f t="shared" si="19"/>
        <v>11</v>
      </c>
      <c r="I339" s="29">
        <f t="shared" si="20"/>
        <v>2</v>
      </c>
      <c r="L339" s="33"/>
      <c r="M339" s="36">
        <v>45061</v>
      </c>
      <c r="N339" s="34">
        <f t="shared" si="14"/>
        <v>13</v>
      </c>
      <c r="O339" s="37">
        <v>0</v>
      </c>
      <c r="P339" s="35">
        <v>0</v>
      </c>
      <c r="Q339" s="39">
        <v>0</v>
      </c>
      <c r="R339" s="40">
        <f t="shared" si="21"/>
        <v>13</v>
      </c>
      <c r="S339" s="41"/>
    </row>
    <row r="340" spans="2:19" ht="15.6" x14ac:dyDescent="0.3">
      <c r="B340" s="34">
        <f t="shared" si="17"/>
        <v>2171</v>
      </c>
      <c r="C340" s="35">
        <v>2164</v>
      </c>
      <c r="D340" s="34">
        <f t="shared" si="18"/>
        <v>2171</v>
      </c>
      <c r="E340" s="36">
        <v>45061</v>
      </c>
      <c r="F340" s="37">
        <v>2172</v>
      </c>
      <c r="G340" s="36">
        <v>45062</v>
      </c>
      <c r="H340" s="38">
        <f t="shared" si="19"/>
        <v>1</v>
      </c>
      <c r="I340" s="29">
        <f t="shared" si="20"/>
        <v>2</v>
      </c>
      <c r="L340" s="33"/>
      <c r="M340" s="36">
        <v>45062</v>
      </c>
      <c r="N340" s="34">
        <f t="shared" si="14"/>
        <v>0</v>
      </c>
      <c r="O340" s="37">
        <v>350</v>
      </c>
      <c r="P340" s="35">
        <v>350</v>
      </c>
      <c r="Q340" s="39">
        <v>0.88</v>
      </c>
      <c r="R340" s="40">
        <f t="shared" si="21"/>
        <v>0</v>
      </c>
      <c r="S340" s="41"/>
    </row>
    <row r="341" spans="2:19" ht="15.6" x14ac:dyDescent="0.3">
      <c r="B341" s="34">
        <f t="shared" si="17"/>
        <v>2172</v>
      </c>
      <c r="C341" s="35">
        <v>2166</v>
      </c>
      <c r="D341" s="34">
        <f t="shared" si="18"/>
        <v>2172</v>
      </c>
      <c r="E341" s="36">
        <v>45062</v>
      </c>
      <c r="F341" s="37">
        <v>2174</v>
      </c>
      <c r="G341" s="36">
        <v>45063</v>
      </c>
      <c r="H341" s="38">
        <f t="shared" si="19"/>
        <v>2</v>
      </c>
      <c r="I341" s="29">
        <f t="shared" si="20"/>
        <v>4</v>
      </c>
      <c r="L341" s="33"/>
      <c r="M341" s="36">
        <v>45063</v>
      </c>
      <c r="N341" s="34">
        <f t="shared" si="14"/>
        <v>350</v>
      </c>
      <c r="O341" s="37">
        <v>0</v>
      </c>
      <c r="P341" s="35">
        <v>350</v>
      </c>
      <c r="Q341" s="39">
        <v>0.88</v>
      </c>
      <c r="R341" s="40">
        <f t="shared" si="21"/>
        <v>0</v>
      </c>
      <c r="S341" s="41"/>
    </row>
    <row r="342" spans="2:19" ht="15.6" x14ac:dyDescent="0.3">
      <c r="B342" s="34">
        <f t="shared" si="17"/>
        <v>2174</v>
      </c>
      <c r="C342" s="35">
        <v>2170</v>
      </c>
      <c r="D342" s="34">
        <f t="shared" si="18"/>
        <v>2174</v>
      </c>
      <c r="E342" s="36">
        <v>45063</v>
      </c>
      <c r="F342" s="37">
        <v>2174</v>
      </c>
      <c r="G342" s="36">
        <v>45064</v>
      </c>
      <c r="H342" s="38">
        <f t="shared" si="19"/>
        <v>0</v>
      </c>
      <c r="I342" s="29">
        <f t="shared" si="20"/>
        <v>4</v>
      </c>
      <c r="L342" s="33"/>
      <c r="M342" s="36">
        <v>45064</v>
      </c>
      <c r="N342" s="34">
        <f t="shared" si="14"/>
        <v>350</v>
      </c>
      <c r="O342" s="37">
        <v>0</v>
      </c>
      <c r="P342" s="35">
        <v>350</v>
      </c>
      <c r="Q342" s="39">
        <v>0.88</v>
      </c>
      <c r="R342" s="40">
        <f t="shared" si="21"/>
        <v>0</v>
      </c>
      <c r="S342" s="41"/>
    </row>
    <row r="343" spans="2:19" ht="15.6" x14ac:dyDescent="0.3">
      <c r="B343" s="34">
        <f t="shared" si="17"/>
        <v>2174</v>
      </c>
      <c r="C343" s="35">
        <v>2174</v>
      </c>
      <c r="D343" s="34">
        <f t="shared" si="18"/>
        <v>2174</v>
      </c>
      <c r="E343" s="36">
        <v>45064</v>
      </c>
      <c r="F343" s="37">
        <v>2174</v>
      </c>
      <c r="G343" s="36">
        <v>45065</v>
      </c>
      <c r="H343" s="38">
        <f t="shared" si="19"/>
        <v>0</v>
      </c>
      <c r="I343" s="29">
        <f t="shared" si="20"/>
        <v>3</v>
      </c>
      <c r="L343" s="33"/>
      <c r="M343" s="36">
        <v>45065</v>
      </c>
      <c r="N343" s="34">
        <f t="shared" si="14"/>
        <v>350</v>
      </c>
      <c r="O343" s="37">
        <v>0</v>
      </c>
      <c r="P343" s="35">
        <v>350</v>
      </c>
      <c r="Q343" s="39">
        <v>0.88</v>
      </c>
      <c r="R343" s="40">
        <f t="shared" si="21"/>
        <v>0</v>
      </c>
      <c r="S343" s="41"/>
    </row>
    <row r="344" spans="2:19" ht="15.6" x14ac:dyDescent="0.3">
      <c r="B344" s="34">
        <f t="shared" si="17"/>
        <v>2174</v>
      </c>
      <c r="C344" s="35">
        <v>2177</v>
      </c>
      <c r="D344" s="34">
        <f t="shared" si="18"/>
        <v>2174</v>
      </c>
      <c r="E344" s="36">
        <v>45065</v>
      </c>
      <c r="F344" s="37">
        <v>2174</v>
      </c>
      <c r="G344" s="36">
        <v>45066</v>
      </c>
      <c r="H344" s="38">
        <f t="shared" si="19"/>
        <v>0</v>
      </c>
      <c r="I344" s="29">
        <f t="shared" si="20"/>
        <v>0</v>
      </c>
      <c r="L344" s="33"/>
      <c r="M344" s="36">
        <v>45066</v>
      </c>
      <c r="N344" s="34">
        <f t="shared" si="14"/>
        <v>350</v>
      </c>
      <c r="O344" s="37">
        <v>0</v>
      </c>
      <c r="P344" s="35">
        <v>350</v>
      </c>
      <c r="Q344" s="39">
        <v>0.88</v>
      </c>
      <c r="R344" s="40">
        <f t="shared" si="21"/>
        <v>0</v>
      </c>
      <c r="S344" s="41"/>
    </row>
    <row r="345" spans="2:19" ht="15.6" x14ac:dyDescent="0.3">
      <c r="B345" s="34">
        <f t="shared" si="17"/>
        <v>2174</v>
      </c>
      <c r="C345" s="35">
        <v>2177</v>
      </c>
      <c r="D345" s="34">
        <f t="shared" si="18"/>
        <v>2174</v>
      </c>
      <c r="E345" s="36">
        <v>45066</v>
      </c>
      <c r="F345" s="37">
        <v>2175</v>
      </c>
      <c r="G345" s="36">
        <v>45067</v>
      </c>
      <c r="H345" s="38">
        <f t="shared" si="19"/>
        <v>1</v>
      </c>
      <c r="I345" s="29">
        <f t="shared" si="20"/>
        <v>1</v>
      </c>
      <c r="L345" s="33"/>
      <c r="M345" s="36">
        <v>45067</v>
      </c>
      <c r="N345" s="34">
        <f t="shared" si="14"/>
        <v>350</v>
      </c>
      <c r="O345" s="37">
        <v>0</v>
      </c>
      <c r="P345" s="35">
        <v>313</v>
      </c>
      <c r="Q345" s="39">
        <v>0.78</v>
      </c>
      <c r="R345" s="40">
        <f t="shared" si="21"/>
        <v>37</v>
      </c>
      <c r="S345" s="41"/>
    </row>
    <row r="346" spans="2:19" ht="15.6" x14ac:dyDescent="0.3">
      <c r="B346" s="34">
        <f t="shared" si="17"/>
        <v>2175</v>
      </c>
      <c r="C346" s="35">
        <v>2178</v>
      </c>
      <c r="D346" s="34">
        <f t="shared" si="18"/>
        <v>2175</v>
      </c>
      <c r="E346" s="36">
        <v>45067</v>
      </c>
      <c r="F346" s="37">
        <v>2179</v>
      </c>
      <c r="G346" s="36">
        <v>45068</v>
      </c>
      <c r="H346" s="38">
        <f t="shared" si="19"/>
        <v>4</v>
      </c>
      <c r="I346" s="29">
        <f t="shared" si="20"/>
        <v>3</v>
      </c>
      <c r="L346" s="33"/>
      <c r="M346" s="36">
        <v>45068</v>
      </c>
      <c r="N346" s="34">
        <f t="shared" si="14"/>
        <v>313</v>
      </c>
      <c r="O346" s="37">
        <v>0</v>
      </c>
      <c r="P346" s="35">
        <v>313</v>
      </c>
      <c r="Q346" s="39">
        <v>0.78</v>
      </c>
      <c r="R346" s="40">
        <f t="shared" si="21"/>
        <v>0</v>
      </c>
      <c r="S346" s="41"/>
    </row>
    <row r="347" spans="2:19" ht="15.6" x14ac:dyDescent="0.3">
      <c r="B347" s="34">
        <f t="shared" si="17"/>
        <v>2179</v>
      </c>
      <c r="C347" s="35">
        <v>2181</v>
      </c>
      <c r="D347" s="34">
        <f t="shared" si="18"/>
        <v>2179</v>
      </c>
      <c r="E347" s="36">
        <v>45068</v>
      </c>
      <c r="F347" s="37">
        <v>2180</v>
      </c>
      <c r="G347" s="36">
        <v>45069</v>
      </c>
      <c r="H347" s="38">
        <f t="shared" si="19"/>
        <v>1</v>
      </c>
      <c r="I347" s="29">
        <f t="shared" si="20"/>
        <v>4</v>
      </c>
      <c r="L347" s="33"/>
      <c r="M347" s="36">
        <v>45069</v>
      </c>
      <c r="N347" s="34">
        <f t="shared" si="14"/>
        <v>313</v>
      </c>
      <c r="O347" s="37">
        <v>0</v>
      </c>
      <c r="P347" s="35">
        <v>300</v>
      </c>
      <c r="Q347" s="39">
        <v>0.75</v>
      </c>
      <c r="R347" s="40">
        <f t="shared" si="21"/>
        <v>13</v>
      </c>
      <c r="S347" s="41"/>
    </row>
    <row r="348" spans="2:19" ht="15.6" x14ac:dyDescent="0.3">
      <c r="B348" s="34">
        <f t="shared" si="17"/>
        <v>2180</v>
      </c>
      <c r="C348" s="35">
        <v>2185</v>
      </c>
      <c r="D348" s="34">
        <f t="shared" si="18"/>
        <v>2180</v>
      </c>
      <c r="E348" s="36">
        <v>45069</v>
      </c>
      <c r="F348" s="37">
        <v>2184</v>
      </c>
      <c r="G348" s="36">
        <v>45070</v>
      </c>
      <c r="H348" s="38">
        <f t="shared" si="19"/>
        <v>4</v>
      </c>
      <c r="I348" s="29">
        <f t="shared" si="20"/>
        <v>2</v>
      </c>
      <c r="L348" s="33"/>
      <c r="M348" s="36">
        <v>45070</v>
      </c>
      <c r="N348" s="34">
        <f t="shared" si="14"/>
        <v>300</v>
      </c>
      <c r="O348" s="37">
        <v>0</v>
      </c>
      <c r="P348" s="35">
        <v>263</v>
      </c>
      <c r="Q348" s="39">
        <v>0.66</v>
      </c>
      <c r="R348" s="40">
        <f t="shared" si="21"/>
        <v>37</v>
      </c>
      <c r="S348" s="41"/>
    </row>
    <row r="349" spans="2:19" ht="15.6" x14ac:dyDescent="0.3">
      <c r="B349" s="34">
        <f t="shared" si="17"/>
        <v>2184</v>
      </c>
      <c r="C349" s="35">
        <v>2187</v>
      </c>
      <c r="D349" s="34">
        <f t="shared" si="18"/>
        <v>2184</v>
      </c>
      <c r="E349" s="36">
        <v>45070</v>
      </c>
      <c r="F349" s="37">
        <v>2186</v>
      </c>
      <c r="G349" s="36">
        <v>45071</v>
      </c>
      <c r="H349" s="38">
        <f t="shared" si="19"/>
        <v>2</v>
      </c>
      <c r="I349" s="29">
        <f t="shared" si="20"/>
        <v>4</v>
      </c>
      <c r="L349" s="33"/>
      <c r="M349" s="36">
        <v>45071</v>
      </c>
      <c r="N349" s="34">
        <f t="shared" si="14"/>
        <v>263</v>
      </c>
      <c r="O349" s="37">
        <v>0</v>
      </c>
      <c r="P349" s="35">
        <v>250</v>
      </c>
      <c r="Q349" s="39">
        <v>0.63</v>
      </c>
      <c r="R349" s="40">
        <f t="shared" si="21"/>
        <v>13</v>
      </c>
      <c r="S349" s="41"/>
    </row>
    <row r="350" spans="2:19" ht="15.6" x14ac:dyDescent="0.3">
      <c r="B350" s="34">
        <f t="shared" si="17"/>
        <v>2186</v>
      </c>
      <c r="C350" s="35">
        <v>2191</v>
      </c>
      <c r="D350" s="34">
        <f t="shared" si="18"/>
        <v>2186</v>
      </c>
      <c r="E350" s="36">
        <v>45071</v>
      </c>
      <c r="F350" s="37">
        <v>2189</v>
      </c>
      <c r="G350" s="36">
        <v>45072</v>
      </c>
      <c r="H350" s="38">
        <f t="shared" si="19"/>
        <v>3</v>
      </c>
      <c r="I350" s="29">
        <f t="shared" si="20"/>
        <v>0</v>
      </c>
      <c r="L350" s="33"/>
      <c r="M350" s="36">
        <v>45072</v>
      </c>
      <c r="N350" s="34">
        <f t="shared" si="14"/>
        <v>250</v>
      </c>
      <c r="O350" s="37">
        <v>0</v>
      </c>
      <c r="P350" s="35">
        <v>240</v>
      </c>
      <c r="Q350" s="39">
        <v>0.6</v>
      </c>
      <c r="R350" s="40">
        <f t="shared" si="21"/>
        <v>10</v>
      </c>
      <c r="S350" s="41"/>
    </row>
    <row r="351" spans="2:19" ht="15.6" x14ac:dyDescent="0.3">
      <c r="B351" s="34">
        <f t="shared" si="17"/>
        <v>2189</v>
      </c>
      <c r="C351" s="35">
        <v>2191</v>
      </c>
      <c r="D351" s="34">
        <f t="shared" si="18"/>
        <v>2189</v>
      </c>
      <c r="E351" s="36">
        <v>45072</v>
      </c>
      <c r="F351" s="37">
        <v>2191</v>
      </c>
      <c r="G351" s="36">
        <v>45073</v>
      </c>
      <c r="H351" s="38">
        <f t="shared" si="19"/>
        <v>2</v>
      </c>
      <c r="I351" s="29">
        <f t="shared" si="20"/>
        <v>0</v>
      </c>
      <c r="L351" s="33"/>
      <c r="M351" s="36">
        <v>45073</v>
      </c>
      <c r="N351" s="34">
        <f t="shared" si="14"/>
        <v>240</v>
      </c>
      <c r="O351" s="37">
        <v>0</v>
      </c>
      <c r="P351" s="35">
        <v>240</v>
      </c>
      <c r="Q351" s="39">
        <v>0.6</v>
      </c>
      <c r="R351" s="40">
        <f t="shared" si="21"/>
        <v>0</v>
      </c>
      <c r="S351" s="41"/>
    </row>
    <row r="352" spans="2:19" ht="15.6" x14ac:dyDescent="0.3">
      <c r="B352" s="34">
        <f t="shared" si="17"/>
        <v>2191</v>
      </c>
      <c r="C352" s="35">
        <v>2191</v>
      </c>
      <c r="D352" s="34">
        <f t="shared" si="18"/>
        <v>2191</v>
      </c>
      <c r="E352" s="36">
        <v>45073</v>
      </c>
      <c r="F352" s="37">
        <v>2191</v>
      </c>
      <c r="G352" s="36">
        <v>45074</v>
      </c>
      <c r="H352" s="38">
        <f t="shared" si="19"/>
        <v>0</v>
      </c>
      <c r="I352" s="29">
        <f t="shared" si="20"/>
        <v>3</v>
      </c>
      <c r="L352" s="33"/>
      <c r="M352" s="36">
        <v>45074</v>
      </c>
      <c r="N352" s="34">
        <f t="shared" si="14"/>
        <v>240</v>
      </c>
      <c r="O352" s="37">
        <v>0</v>
      </c>
      <c r="P352" s="35">
        <v>240</v>
      </c>
      <c r="Q352" s="39">
        <v>0.6</v>
      </c>
      <c r="R352" s="40">
        <f t="shared" si="21"/>
        <v>0</v>
      </c>
      <c r="S352" s="41"/>
    </row>
    <row r="353" spans="2:19" ht="15.6" x14ac:dyDescent="0.3">
      <c r="B353" s="34">
        <f t="shared" si="17"/>
        <v>2191</v>
      </c>
      <c r="C353" s="35">
        <v>2194</v>
      </c>
      <c r="D353" s="34">
        <f t="shared" si="18"/>
        <v>2191</v>
      </c>
      <c r="E353" s="36">
        <v>45074</v>
      </c>
      <c r="F353" s="37">
        <v>2191</v>
      </c>
      <c r="G353" s="36">
        <v>45075</v>
      </c>
      <c r="H353" s="38">
        <f t="shared" si="19"/>
        <v>0</v>
      </c>
      <c r="I353" s="29">
        <f t="shared" si="20"/>
        <v>2</v>
      </c>
      <c r="L353" s="33"/>
      <c r="M353" s="36">
        <v>45075</v>
      </c>
      <c r="N353" s="34">
        <f t="shared" si="14"/>
        <v>240</v>
      </c>
      <c r="O353" s="37">
        <v>0</v>
      </c>
      <c r="P353" s="35">
        <v>240</v>
      </c>
      <c r="Q353" s="39">
        <v>0.6</v>
      </c>
      <c r="R353" s="40">
        <f t="shared" si="21"/>
        <v>0</v>
      </c>
      <c r="S353" s="41"/>
    </row>
    <row r="354" spans="2:19" ht="15.6" x14ac:dyDescent="0.3">
      <c r="B354" s="34">
        <f t="shared" si="17"/>
        <v>2191</v>
      </c>
      <c r="C354" s="35">
        <v>2196</v>
      </c>
      <c r="D354" s="34">
        <f t="shared" si="18"/>
        <v>2191</v>
      </c>
      <c r="E354" s="36">
        <v>45075</v>
      </c>
      <c r="F354" s="37">
        <v>2191</v>
      </c>
      <c r="G354" s="36">
        <v>45076</v>
      </c>
      <c r="H354" s="38">
        <f t="shared" si="19"/>
        <v>0</v>
      </c>
      <c r="I354" s="29">
        <f t="shared" si="20"/>
        <v>2</v>
      </c>
      <c r="L354" s="33"/>
      <c r="M354" s="36">
        <v>45076</v>
      </c>
      <c r="N354" s="34">
        <f t="shared" si="14"/>
        <v>240</v>
      </c>
      <c r="O354" s="37">
        <v>0</v>
      </c>
      <c r="P354" s="35">
        <v>240</v>
      </c>
      <c r="Q354" s="39">
        <v>0.6</v>
      </c>
      <c r="R354" s="40">
        <f t="shared" si="21"/>
        <v>0</v>
      </c>
      <c r="S354" s="41"/>
    </row>
    <row r="355" spans="2:19" ht="15.6" x14ac:dyDescent="0.3">
      <c r="B355" s="34">
        <f t="shared" si="17"/>
        <v>2191</v>
      </c>
      <c r="C355" s="35">
        <v>2198</v>
      </c>
      <c r="D355" s="34">
        <f t="shared" si="18"/>
        <v>2191</v>
      </c>
      <c r="E355" s="36">
        <v>45076</v>
      </c>
      <c r="F355" s="37">
        <v>2191</v>
      </c>
      <c r="G355" s="36">
        <v>45077</v>
      </c>
      <c r="H355" s="38">
        <f t="shared" si="19"/>
        <v>0</v>
      </c>
      <c r="I355" s="29">
        <f t="shared" si="20"/>
        <v>2</v>
      </c>
      <c r="L355" s="33"/>
      <c r="M355" s="36">
        <v>45077</v>
      </c>
      <c r="N355" s="34">
        <f t="shared" si="14"/>
        <v>240</v>
      </c>
      <c r="O355" s="37">
        <v>0</v>
      </c>
      <c r="P355" s="35">
        <v>240</v>
      </c>
      <c r="Q355" s="39">
        <v>0.6</v>
      </c>
      <c r="R355" s="40">
        <f t="shared" si="21"/>
        <v>0</v>
      </c>
      <c r="S355" s="41"/>
    </row>
    <row r="356" spans="2:19" ht="15.6" x14ac:dyDescent="0.3">
      <c r="B356" s="34">
        <f t="shared" si="17"/>
        <v>2191</v>
      </c>
      <c r="C356" s="35">
        <v>2200</v>
      </c>
      <c r="D356" s="34">
        <f t="shared" si="18"/>
        <v>2191</v>
      </c>
      <c r="E356" s="36">
        <v>45077</v>
      </c>
      <c r="F356" s="37">
        <v>2191</v>
      </c>
      <c r="G356" s="36">
        <v>45078</v>
      </c>
      <c r="H356" s="38">
        <f t="shared" si="19"/>
        <v>0</v>
      </c>
      <c r="I356" s="29">
        <f t="shared" si="20"/>
        <v>1</v>
      </c>
      <c r="L356" s="33"/>
      <c r="M356" s="36">
        <v>45078</v>
      </c>
      <c r="N356" s="34">
        <f t="shared" si="14"/>
        <v>240</v>
      </c>
      <c r="O356" s="37">
        <v>150</v>
      </c>
      <c r="P356" s="35">
        <v>363</v>
      </c>
      <c r="Q356" s="39">
        <v>0.91</v>
      </c>
      <c r="R356" s="40">
        <f t="shared" si="21"/>
        <v>27</v>
      </c>
      <c r="S356" s="41"/>
    </row>
    <row r="357" spans="2:19" ht="15.6" x14ac:dyDescent="0.3">
      <c r="B357" s="34">
        <f t="shared" si="17"/>
        <v>2191</v>
      </c>
      <c r="C357" s="35">
        <v>2201</v>
      </c>
      <c r="D357" s="34">
        <f t="shared" si="18"/>
        <v>2191</v>
      </c>
      <c r="E357" s="36">
        <v>45078</v>
      </c>
      <c r="F357" s="37">
        <v>2192</v>
      </c>
      <c r="G357" s="36">
        <v>45079</v>
      </c>
      <c r="H357" s="38">
        <f t="shared" si="19"/>
        <v>1</v>
      </c>
      <c r="I357" s="29">
        <f t="shared" si="20"/>
        <v>2</v>
      </c>
      <c r="L357" s="33"/>
      <c r="M357" s="36">
        <v>45079</v>
      </c>
      <c r="N357" s="34">
        <f t="shared" si="14"/>
        <v>363</v>
      </c>
      <c r="O357" s="37">
        <v>0</v>
      </c>
      <c r="P357" s="35">
        <v>363</v>
      </c>
      <c r="Q357" s="39">
        <v>0.91</v>
      </c>
      <c r="R357" s="40">
        <f t="shared" si="21"/>
        <v>0</v>
      </c>
      <c r="S357" s="41"/>
    </row>
    <row r="358" spans="2:19" ht="15.6" x14ac:dyDescent="0.3">
      <c r="B358" s="34">
        <f t="shared" si="17"/>
        <v>2192</v>
      </c>
      <c r="C358" s="35">
        <v>2203</v>
      </c>
      <c r="D358" s="34">
        <f t="shared" si="18"/>
        <v>2192</v>
      </c>
      <c r="E358" s="36">
        <v>45079</v>
      </c>
      <c r="F358" s="37">
        <v>2192</v>
      </c>
      <c r="G358" s="36">
        <v>45080</v>
      </c>
      <c r="H358" s="38">
        <f t="shared" si="19"/>
        <v>0</v>
      </c>
      <c r="I358" s="29">
        <f t="shared" si="20"/>
        <v>3</v>
      </c>
      <c r="L358" s="33"/>
      <c r="M358" s="36">
        <v>45080</v>
      </c>
      <c r="N358" s="34">
        <f t="shared" si="14"/>
        <v>363</v>
      </c>
      <c r="O358" s="37">
        <v>0</v>
      </c>
      <c r="P358" s="35">
        <v>363</v>
      </c>
      <c r="Q358" s="39">
        <v>0.91</v>
      </c>
      <c r="R358" s="40">
        <f t="shared" si="21"/>
        <v>0</v>
      </c>
      <c r="S358" s="41"/>
    </row>
    <row r="359" spans="2:19" ht="15.6" x14ac:dyDescent="0.3">
      <c r="B359" s="34">
        <f t="shared" si="17"/>
        <v>2192</v>
      </c>
      <c r="C359" s="35">
        <v>2206</v>
      </c>
      <c r="D359" s="34">
        <f t="shared" si="18"/>
        <v>2192</v>
      </c>
      <c r="E359" s="36">
        <v>45080</v>
      </c>
      <c r="F359" s="37">
        <v>2192</v>
      </c>
      <c r="G359" s="36">
        <v>45081</v>
      </c>
      <c r="H359" s="38">
        <f t="shared" si="19"/>
        <v>0</v>
      </c>
      <c r="I359" s="29">
        <f t="shared" si="20"/>
        <v>1</v>
      </c>
      <c r="L359" s="33"/>
      <c r="M359" s="36">
        <v>45081</v>
      </c>
      <c r="N359" s="34">
        <f t="shared" si="14"/>
        <v>363</v>
      </c>
      <c r="O359" s="37">
        <v>0</v>
      </c>
      <c r="P359" s="35">
        <v>363</v>
      </c>
      <c r="Q359" s="39">
        <v>0.91</v>
      </c>
      <c r="R359" s="40">
        <f t="shared" si="21"/>
        <v>0</v>
      </c>
      <c r="S359" s="41"/>
    </row>
    <row r="360" spans="2:19" ht="15.6" x14ac:dyDescent="0.3">
      <c r="B360" s="34">
        <f t="shared" si="17"/>
        <v>2192</v>
      </c>
      <c r="C360" s="35">
        <v>2207</v>
      </c>
      <c r="D360" s="34">
        <f t="shared" si="18"/>
        <v>2192</v>
      </c>
      <c r="E360" s="36">
        <v>45081</v>
      </c>
      <c r="F360" s="37">
        <v>2192</v>
      </c>
      <c r="G360" s="36">
        <v>45082</v>
      </c>
      <c r="H360" s="38">
        <f t="shared" si="19"/>
        <v>0</v>
      </c>
      <c r="I360" s="29">
        <f t="shared" si="20"/>
        <v>1</v>
      </c>
      <c r="L360" s="33"/>
      <c r="M360" s="36">
        <v>45082</v>
      </c>
      <c r="N360" s="34">
        <f t="shared" si="14"/>
        <v>363</v>
      </c>
      <c r="O360" s="37">
        <v>0</v>
      </c>
      <c r="P360" s="35">
        <v>313</v>
      </c>
      <c r="Q360" s="39">
        <v>0.78</v>
      </c>
      <c r="R360" s="40">
        <f t="shared" si="21"/>
        <v>50</v>
      </c>
      <c r="S360" s="41"/>
    </row>
    <row r="361" spans="2:19" ht="15.6" x14ac:dyDescent="0.3">
      <c r="B361" s="34">
        <f t="shared" si="17"/>
        <v>2192</v>
      </c>
      <c r="C361" s="35">
        <v>2208</v>
      </c>
      <c r="D361" s="34">
        <f t="shared" si="18"/>
        <v>2192</v>
      </c>
      <c r="E361" s="36">
        <v>45082</v>
      </c>
      <c r="F361" s="37">
        <v>2200</v>
      </c>
      <c r="G361" s="36">
        <v>45083</v>
      </c>
      <c r="H361" s="38">
        <f t="shared" si="19"/>
        <v>8</v>
      </c>
      <c r="I361" s="29">
        <f t="shared" si="20"/>
        <v>2</v>
      </c>
      <c r="L361" s="33"/>
      <c r="M361" s="36">
        <v>45083</v>
      </c>
      <c r="N361" s="34">
        <f t="shared" si="14"/>
        <v>313</v>
      </c>
      <c r="O361" s="37">
        <v>0</v>
      </c>
      <c r="P361" s="35">
        <v>292</v>
      </c>
      <c r="Q361" s="39">
        <v>0.73</v>
      </c>
      <c r="R361" s="40">
        <f t="shared" si="21"/>
        <v>21</v>
      </c>
      <c r="S361" s="41"/>
    </row>
    <row r="362" spans="2:19" ht="15.6" x14ac:dyDescent="0.3">
      <c r="B362" s="34">
        <f t="shared" si="17"/>
        <v>2200</v>
      </c>
      <c r="C362" s="35">
        <v>2210</v>
      </c>
      <c r="D362" s="34">
        <f t="shared" si="18"/>
        <v>2200</v>
      </c>
      <c r="E362" s="36">
        <v>45083</v>
      </c>
      <c r="F362" s="37">
        <v>2204</v>
      </c>
      <c r="G362" s="36">
        <v>45084</v>
      </c>
      <c r="H362" s="38">
        <f t="shared" si="19"/>
        <v>4</v>
      </c>
      <c r="I362" s="29">
        <f t="shared" si="20"/>
        <v>0</v>
      </c>
      <c r="L362" s="33"/>
      <c r="M362" s="36">
        <v>45084</v>
      </c>
      <c r="N362" s="34">
        <f t="shared" si="14"/>
        <v>292</v>
      </c>
      <c r="O362" s="37">
        <v>0</v>
      </c>
      <c r="P362" s="35">
        <v>292</v>
      </c>
      <c r="Q362" s="39">
        <v>0.73</v>
      </c>
      <c r="R362" s="40">
        <f t="shared" si="21"/>
        <v>0</v>
      </c>
      <c r="S362" s="41"/>
    </row>
    <row r="363" spans="2:19" ht="15.6" x14ac:dyDescent="0.3">
      <c r="B363" s="34">
        <f t="shared" si="17"/>
        <v>2204</v>
      </c>
      <c r="C363" s="35">
        <v>2210</v>
      </c>
      <c r="D363" s="34">
        <f t="shared" si="18"/>
        <v>2204</v>
      </c>
      <c r="E363" s="36">
        <v>45084</v>
      </c>
      <c r="F363" s="37">
        <v>2204</v>
      </c>
      <c r="G363" s="36">
        <v>45085</v>
      </c>
      <c r="H363" s="38">
        <f t="shared" si="19"/>
        <v>0</v>
      </c>
      <c r="I363" s="29">
        <f t="shared" si="20"/>
        <v>1</v>
      </c>
      <c r="L363" s="33"/>
      <c r="M363" s="36">
        <v>45085</v>
      </c>
      <c r="N363" s="34">
        <f t="shared" si="14"/>
        <v>292</v>
      </c>
      <c r="O363" s="37">
        <v>0</v>
      </c>
      <c r="P363" s="35">
        <v>292</v>
      </c>
      <c r="Q363" s="39">
        <v>0.73</v>
      </c>
      <c r="R363" s="40">
        <f t="shared" si="21"/>
        <v>0</v>
      </c>
      <c r="S363" s="41"/>
    </row>
    <row r="364" spans="2:19" ht="15.6" x14ac:dyDescent="0.3">
      <c r="B364" s="34">
        <f t="shared" si="17"/>
        <v>2204</v>
      </c>
      <c r="C364" s="35">
        <v>2211</v>
      </c>
      <c r="D364" s="34">
        <f t="shared" si="18"/>
        <v>2204</v>
      </c>
      <c r="E364" s="36">
        <v>45085</v>
      </c>
      <c r="F364" s="37">
        <v>2205</v>
      </c>
      <c r="G364" s="36">
        <v>45086</v>
      </c>
      <c r="H364" s="38">
        <f t="shared" si="19"/>
        <v>1</v>
      </c>
      <c r="I364" s="29">
        <f t="shared" si="20"/>
        <v>2</v>
      </c>
      <c r="L364" s="33"/>
      <c r="M364" s="36">
        <v>45086</v>
      </c>
      <c r="N364" s="34">
        <f t="shared" si="14"/>
        <v>292</v>
      </c>
      <c r="O364" s="37">
        <v>0</v>
      </c>
      <c r="P364" s="35">
        <v>292</v>
      </c>
      <c r="Q364" s="39">
        <v>0.73</v>
      </c>
      <c r="R364" s="40">
        <f t="shared" si="21"/>
        <v>0</v>
      </c>
      <c r="S364" s="41"/>
    </row>
    <row r="365" spans="2:19" ht="15.6" x14ac:dyDescent="0.3">
      <c r="B365" s="34">
        <f t="shared" si="17"/>
        <v>2205</v>
      </c>
      <c r="C365" s="35">
        <v>2213</v>
      </c>
      <c r="D365" s="34">
        <f t="shared" si="18"/>
        <v>2205</v>
      </c>
      <c r="E365" s="36">
        <v>45086</v>
      </c>
      <c r="F365" s="37">
        <v>2205</v>
      </c>
      <c r="G365" s="36">
        <v>45087</v>
      </c>
      <c r="H365" s="38">
        <f t="shared" si="19"/>
        <v>0</v>
      </c>
      <c r="I365" s="29">
        <f t="shared" si="20"/>
        <v>2</v>
      </c>
      <c r="L365" s="33"/>
      <c r="M365" s="36">
        <v>45087</v>
      </c>
      <c r="N365" s="34">
        <f t="shared" si="14"/>
        <v>292</v>
      </c>
      <c r="O365" s="37">
        <v>0</v>
      </c>
      <c r="P365" s="35">
        <v>250</v>
      </c>
      <c r="Q365" s="39">
        <v>0.63</v>
      </c>
      <c r="R365" s="40">
        <f t="shared" si="21"/>
        <v>42</v>
      </c>
      <c r="S365" s="41"/>
    </row>
    <row r="366" spans="2:19" ht="15.6" x14ac:dyDescent="0.3">
      <c r="B366" s="34">
        <f t="shared" si="17"/>
        <v>2205</v>
      </c>
      <c r="C366" s="35">
        <v>2215</v>
      </c>
      <c r="D366" s="34">
        <f t="shared" si="18"/>
        <v>2205</v>
      </c>
      <c r="E366" s="36">
        <v>45087</v>
      </c>
      <c r="F366" s="37">
        <v>2210</v>
      </c>
      <c r="G366" s="36">
        <v>45088</v>
      </c>
      <c r="H366" s="38">
        <f t="shared" si="19"/>
        <v>5</v>
      </c>
      <c r="I366" s="29">
        <f t="shared" si="20"/>
        <v>2</v>
      </c>
      <c r="L366" s="33"/>
      <c r="M366" s="36">
        <v>45088</v>
      </c>
      <c r="N366" s="34">
        <f t="shared" si="14"/>
        <v>250</v>
      </c>
      <c r="O366" s="37">
        <v>0</v>
      </c>
      <c r="P366" s="35">
        <v>225</v>
      </c>
      <c r="Q366" s="39">
        <v>0.56000000000000005</v>
      </c>
      <c r="R366" s="40">
        <f t="shared" si="21"/>
        <v>25</v>
      </c>
      <c r="S366" s="41"/>
    </row>
    <row r="367" spans="2:19" ht="15.6" x14ac:dyDescent="0.3">
      <c r="B367" s="34">
        <f t="shared" si="17"/>
        <v>2210</v>
      </c>
      <c r="C367" s="35">
        <v>2217</v>
      </c>
      <c r="D367" s="34">
        <f t="shared" si="18"/>
        <v>2210</v>
      </c>
      <c r="E367" s="36">
        <v>45088</v>
      </c>
      <c r="F367" s="37">
        <v>2210</v>
      </c>
      <c r="G367" s="36">
        <v>45089</v>
      </c>
      <c r="H367" s="38">
        <f t="shared" si="19"/>
        <v>0</v>
      </c>
      <c r="I367" s="29">
        <f t="shared" si="20"/>
        <v>2</v>
      </c>
      <c r="L367" s="33"/>
      <c r="M367" s="36">
        <v>45089</v>
      </c>
      <c r="N367" s="34">
        <f t="shared" si="14"/>
        <v>225</v>
      </c>
      <c r="O367" s="37">
        <v>0</v>
      </c>
      <c r="P367" s="35">
        <v>225</v>
      </c>
      <c r="Q367" s="39">
        <v>0.56000000000000005</v>
      </c>
      <c r="R367" s="40">
        <f t="shared" si="21"/>
        <v>0</v>
      </c>
      <c r="S367" s="41"/>
    </row>
    <row r="368" spans="2:19" ht="15.6" x14ac:dyDescent="0.3">
      <c r="B368" s="34">
        <f t="shared" si="17"/>
        <v>2210</v>
      </c>
      <c r="C368" s="35">
        <v>2219</v>
      </c>
      <c r="D368" s="34">
        <f t="shared" si="18"/>
        <v>2210</v>
      </c>
      <c r="E368" s="36">
        <v>45089</v>
      </c>
      <c r="F368" s="37">
        <v>2212</v>
      </c>
      <c r="G368" s="36">
        <v>45090</v>
      </c>
      <c r="H368" s="38">
        <f t="shared" si="19"/>
        <v>2</v>
      </c>
      <c r="I368" s="29">
        <f t="shared" si="20"/>
        <v>3</v>
      </c>
      <c r="L368" s="33"/>
      <c r="M368" s="36">
        <v>45090</v>
      </c>
      <c r="N368" s="34">
        <f t="shared" si="14"/>
        <v>225</v>
      </c>
      <c r="O368" s="37">
        <v>0</v>
      </c>
      <c r="P368" s="35">
        <v>216</v>
      </c>
      <c r="Q368" s="39">
        <v>0.54</v>
      </c>
      <c r="R368" s="40">
        <f t="shared" si="21"/>
        <v>9</v>
      </c>
      <c r="S368" s="41"/>
    </row>
    <row r="369" spans="2:20" ht="15.6" x14ac:dyDescent="0.3">
      <c r="B369" s="34">
        <f t="shared" si="17"/>
        <v>2212</v>
      </c>
      <c r="C369" s="35">
        <v>2222</v>
      </c>
      <c r="D369" s="34">
        <f t="shared" si="18"/>
        <v>2212</v>
      </c>
      <c r="E369" s="36">
        <v>45090</v>
      </c>
      <c r="F369" s="37">
        <v>2214</v>
      </c>
      <c r="G369" s="36">
        <v>45091</v>
      </c>
      <c r="H369" s="38">
        <f t="shared" si="19"/>
        <v>2</v>
      </c>
      <c r="I369" s="29">
        <f t="shared" si="20"/>
        <v>4</v>
      </c>
      <c r="L369" s="33"/>
      <c r="M369" s="36">
        <v>45091</v>
      </c>
      <c r="N369" s="34">
        <f t="shared" si="14"/>
        <v>216</v>
      </c>
      <c r="O369" s="37">
        <v>0</v>
      </c>
      <c r="P369" s="35">
        <v>204</v>
      </c>
      <c r="Q369" s="39">
        <v>0.51</v>
      </c>
      <c r="R369" s="40">
        <f t="shared" si="21"/>
        <v>12</v>
      </c>
      <c r="S369" s="41"/>
    </row>
    <row r="370" spans="2:20" ht="15.6" x14ac:dyDescent="0.3">
      <c r="B370" s="34">
        <f t="shared" si="17"/>
        <v>2214</v>
      </c>
      <c r="C370" s="35">
        <v>2226</v>
      </c>
      <c r="D370" s="34">
        <f t="shared" si="18"/>
        <v>2214</v>
      </c>
      <c r="E370" s="36">
        <v>45091</v>
      </c>
      <c r="F370" s="37">
        <v>2215</v>
      </c>
      <c r="G370" s="36">
        <v>45092</v>
      </c>
      <c r="H370" s="38">
        <f t="shared" si="19"/>
        <v>1</v>
      </c>
      <c r="I370" s="29">
        <f t="shared" si="20"/>
        <v>4</v>
      </c>
      <c r="L370" s="33"/>
      <c r="M370" s="36">
        <v>45092</v>
      </c>
      <c r="N370" s="34">
        <f t="shared" si="14"/>
        <v>204</v>
      </c>
      <c r="O370" s="37">
        <v>0</v>
      </c>
      <c r="P370" s="35">
        <v>196</v>
      </c>
      <c r="Q370" s="39">
        <v>0.49</v>
      </c>
      <c r="R370" s="40">
        <f t="shared" si="21"/>
        <v>8</v>
      </c>
      <c r="S370" s="41"/>
    </row>
    <row r="371" spans="2:20" ht="15.6" x14ac:dyDescent="0.3">
      <c r="B371" s="34">
        <f t="shared" si="17"/>
        <v>2215</v>
      </c>
      <c r="C371" s="35">
        <v>2230</v>
      </c>
      <c r="D371" s="34">
        <f t="shared" si="18"/>
        <v>2215</v>
      </c>
      <c r="E371" s="36">
        <v>45092</v>
      </c>
      <c r="F371" s="37">
        <v>2216</v>
      </c>
      <c r="G371" s="36">
        <v>45093</v>
      </c>
      <c r="H371" s="38">
        <f t="shared" si="19"/>
        <v>1</v>
      </c>
      <c r="I371" s="29">
        <f t="shared" si="20"/>
        <v>2</v>
      </c>
      <c r="L371" s="33"/>
      <c r="M371" s="36">
        <v>45093</v>
      </c>
      <c r="N371" s="34">
        <f t="shared" si="14"/>
        <v>196</v>
      </c>
      <c r="O371" s="37">
        <v>0</v>
      </c>
      <c r="P371" s="35">
        <v>125</v>
      </c>
      <c r="Q371" s="39">
        <v>0.38</v>
      </c>
      <c r="R371" s="40">
        <f t="shared" si="21"/>
        <v>71</v>
      </c>
      <c r="S371" s="41"/>
    </row>
    <row r="372" spans="2:20" ht="15.6" x14ac:dyDescent="0.3">
      <c r="B372" s="34">
        <f t="shared" si="17"/>
        <v>2216</v>
      </c>
      <c r="C372" s="35">
        <v>2232</v>
      </c>
      <c r="D372" s="34">
        <f t="shared" si="18"/>
        <v>2216</v>
      </c>
      <c r="E372" s="36">
        <v>45093</v>
      </c>
      <c r="F372" s="37">
        <v>2226</v>
      </c>
      <c r="G372" s="36">
        <v>45094</v>
      </c>
      <c r="H372" s="38">
        <f t="shared" si="19"/>
        <v>10</v>
      </c>
      <c r="I372" s="29">
        <f t="shared" si="20"/>
        <v>2</v>
      </c>
      <c r="L372" s="33"/>
      <c r="M372" s="36">
        <v>45094</v>
      </c>
      <c r="N372" s="34">
        <f t="shared" si="14"/>
        <v>125</v>
      </c>
      <c r="O372" s="37">
        <v>250</v>
      </c>
      <c r="P372" s="35">
        <v>356</v>
      </c>
      <c r="Q372" s="39">
        <v>0.89</v>
      </c>
      <c r="R372" s="40">
        <f t="shared" si="21"/>
        <v>19</v>
      </c>
      <c r="S372" s="41"/>
      <c r="T372" s="57"/>
    </row>
    <row r="373" spans="2:20" ht="15.6" x14ac:dyDescent="0.3">
      <c r="B373" s="34">
        <f t="shared" si="17"/>
        <v>2226</v>
      </c>
      <c r="C373" s="35">
        <v>2234</v>
      </c>
      <c r="D373" s="34">
        <f t="shared" si="18"/>
        <v>2226</v>
      </c>
      <c r="E373" s="36">
        <v>45094</v>
      </c>
      <c r="F373" s="37">
        <v>2228</v>
      </c>
      <c r="G373" s="36">
        <v>45095</v>
      </c>
      <c r="H373" s="38">
        <f t="shared" si="19"/>
        <v>2</v>
      </c>
      <c r="I373" s="29">
        <f t="shared" si="20"/>
        <v>1</v>
      </c>
      <c r="L373" s="33"/>
      <c r="M373" s="36">
        <v>45095</v>
      </c>
      <c r="N373" s="34">
        <f t="shared" si="14"/>
        <v>356</v>
      </c>
      <c r="O373" s="37">
        <v>0</v>
      </c>
      <c r="P373" s="35">
        <v>344</v>
      </c>
      <c r="Q373" s="39">
        <v>0.86</v>
      </c>
      <c r="R373" s="40">
        <f t="shared" si="21"/>
        <v>12</v>
      </c>
      <c r="S373" s="41"/>
      <c r="T373" s="57"/>
    </row>
    <row r="374" spans="2:20" ht="15.6" x14ac:dyDescent="0.3">
      <c r="B374" s="34">
        <f t="shared" si="17"/>
        <v>2228</v>
      </c>
      <c r="C374" s="35">
        <v>2235</v>
      </c>
      <c r="D374" s="34">
        <f t="shared" si="18"/>
        <v>2228</v>
      </c>
      <c r="E374" s="36">
        <v>45095</v>
      </c>
      <c r="F374" s="37">
        <v>2230</v>
      </c>
      <c r="G374" s="36">
        <v>45096</v>
      </c>
      <c r="H374" s="38">
        <f t="shared" si="19"/>
        <v>2</v>
      </c>
      <c r="I374" s="29">
        <f t="shared" si="20"/>
        <v>3</v>
      </c>
      <c r="L374" s="33"/>
      <c r="M374" s="36">
        <v>45096</v>
      </c>
      <c r="N374" s="34">
        <f t="shared" si="14"/>
        <v>344</v>
      </c>
      <c r="O374" s="37">
        <v>0</v>
      </c>
      <c r="P374" s="35">
        <v>304</v>
      </c>
      <c r="Q374" s="39">
        <v>0.76</v>
      </c>
      <c r="R374" s="40">
        <f t="shared" si="21"/>
        <v>40</v>
      </c>
      <c r="S374" s="41"/>
    </row>
    <row r="375" spans="2:20" ht="15.6" x14ac:dyDescent="0.3">
      <c r="B375" s="34">
        <f t="shared" si="17"/>
        <v>2230</v>
      </c>
      <c r="C375" s="35">
        <v>2238</v>
      </c>
      <c r="D375" s="34">
        <f t="shared" si="18"/>
        <v>2230</v>
      </c>
      <c r="E375" s="36">
        <v>45096</v>
      </c>
      <c r="F375" s="37">
        <v>2241</v>
      </c>
      <c r="G375" s="36">
        <v>45097</v>
      </c>
      <c r="H375" s="38">
        <f t="shared" si="19"/>
        <v>11</v>
      </c>
      <c r="I375" s="29">
        <f t="shared" si="20"/>
        <v>5</v>
      </c>
      <c r="L375" s="33"/>
      <c r="M375" s="36">
        <v>45097</v>
      </c>
      <c r="N375" s="34">
        <f t="shared" si="14"/>
        <v>304</v>
      </c>
      <c r="O375" s="37">
        <v>0</v>
      </c>
      <c r="P375" s="35">
        <v>268</v>
      </c>
      <c r="Q375" s="39">
        <v>0.67</v>
      </c>
      <c r="R375" s="40">
        <f t="shared" si="21"/>
        <v>36</v>
      </c>
      <c r="S375" s="41"/>
    </row>
    <row r="376" spans="2:20" ht="15.6" x14ac:dyDescent="0.3">
      <c r="B376" s="34">
        <f t="shared" si="17"/>
        <v>2241</v>
      </c>
      <c r="C376" s="35">
        <v>2243</v>
      </c>
      <c r="D376" s="34">
        <f t="shared" si="18"/>
        <v>2241</v>
      </c>
      <c r="E376" s="36">
        <v>45097</v>
      </c>
      <c r="F376" s="37">
        <v>2247</v>
      </c>
      <c r="G376" s="36">
        <v>45098</v>
      </c>
      <c r="H376" s="38">
        <f t="shared" si="19"/>
        <v>6</v>
      </c>
      <c r="I376" s="29">
        <f t="shared" si="20"/>
        <v>0</v>
      </c>
      <c r="L376" s="33"/>
      <c r="M376" s="36">
        <v>45098</v>
      </c>
      <c r="N376" s="34">
        <f t="shared" si="14"/>
        <v>268</v>
      </c>
      <c r="O376" s="37">
        <v>0</v>
      </c>
      <c r="P376" s="35">
        <v>268</v>
      </c>
      <c r="Q376" s="39">
        <v>0.67</v>
      </c>
      <c r="R376" s="40">
        <f t="shared" si="21"/>
        <v>0</v>
      </c>
      <c r="S376" s="41"/>
    </row>
    <row r="377" spans="2:20" ht="15.6" x14ac:dyDescent="0.3">
      <c r="B377" s="34">
        <f t="shared" si="17"/>
        <v>2247</v>
      </c>
      <c r="C377" s="35">
        <v>2243</v>
      </c>
      <c r="D377" s="34">
        <f t="shared" si="18"/>
        <v>2247</v>
      </c>
      <c r="E377" s="36">
        <v>45098</v>
      </c>
      <c r="F377" s="37">
        <v>2247</v>
      </c>
      <c r="G377" s="36">
        <v>45099</v>
      </c>
      <c r="H377" s="38">
        <f t="shared" si="19"/>
        <v>0</v>
      </c>
      <c r="I377" s="29">
        <f t="shared" si="20"/>
        <v>3</v>
      </c>
      <c r="L377" s="33"/>
      <c r="M377" s="36">
        <v>45099</v>
      </c>
      <c r="N377" s="34">
        <f t="shared" si="14"/>
        <v>268</v>
      </c>
      <c r="O377" s="37">
        <v>0</v>
      </c>
      <c r="P377" s="35">
        <v>264</v>
      </c>
      <c r="Q377" s="39">
        <v>0.66</v>
      </c>
      <c r="R377" s="40">
        <f t="shared" si="21"/>
        <v>4</v>
      </c>
      <c r="S377" s="41"/>
    </row>
    <row r="378" spans="2:20" ht="15.6" x14ac:dyDescent="0.3">
      <c r="B378" s="34">
        <f t="shared" si="17"/>
        <v>2247</v>
      </c>
      <c r="C378" s="35">
        <v>2246</v>
      </c>
      <c r="D378" s="34">
        <f t="shared" si="18"/>
        <v>2247</v>
      </c>
      <c r="E378" s="36">
        <v>45099</v>
      </c>
      <c r="F378" s="37">
        <v>2248</v>
      </c>
      <c r="G378" s="36">
        <v>45100</v>
      </c>
      <c r="H378" s="38">
        <f t="shared" si="19"/>
        <v>1</v>
      </c>
      <c r="I378" s="29">
        <f t="shared" si="20"/>
        <v>3</v>
      </c>
      <c r="L378" s="33"/>
      <c r="M378" s="36">
        <v>45100</v>
      </c>
      <c r="N378" s="34">
        <f t="shared" si="14"/>
        <v>264</v>
      </c>
      <c r="O378" s="37">
        <v>0</v>
      </c>
      <c r="P378" s="35">
        <v>264</v>
      </c>
      <c r="Q378" s="39">
        <v>0.66</v>
      </c>
      <c r="R378" s="40">
        <f t="shared" si="21"/>
        <v>0</v>
      </c>
      <c r="S378" s="41"/>
    </row>
    <row r="379" spans="2:20" ht="15.6" x14ac:dyDescent="0.3">
      <c r="B379" s="34">
        <f t="shared" si="17"/>
        <v>2248</v>
      </c>
      <c r="C379" s="35">
        <v>2249</v>
      </c>
      <c r="D379" s="34">
        <f t="shared" si="18"/>
        <v>2248</v>
      </c>
      <c r="E379" s="36">
        <v>45100</v>
      </c>
      <c r="F379" s="37">
        <v>2248</v>
      </c>
      <c r="G379" s="36">
        <v>45101</v>
      </c>
      <c r="H379" s="38">
        <f t="shared" si="19"/>
        <v>0</v>
      </c>
      <c r="I379" s="29">
        <f t="shared" si="20"/>
        <v>2</v>
      </c>
      <c r="L379" s="33"/>
      <c r="M379" s="36">
        <v>45101</v>
      </c>
      <c r="N379" s="34">
        <f t="shared" si="14"/>
        <v>264</v>
      </c>
      <c r="O379" s="37">
        <v>0</v>
      </c>
      <c r="P379" s="35">
        <v>256</v>
      </c>
      <c r="Q379" s="39">
        <v>0.64</v>
      </c>
      <c r="R379" s="40">
        <f t="shared" si="21"/>
        <v>8</v>
      </c>
      <c r="S379" s="41"/>
    </row>
    <row r="380" spans="2:20" ht="15.6" x14ac:dyDescent="0.3">
      <c r="B380" s="34">
        <f t="shared" si="17"/>
        <v>2248</v>
      </c>
      <c r="C380" s="35">
        <v>2251</v>
      </c>
      <c r="D380" s="34">
        <f t="shared" si="18"/>
        <v>2248</v>
      </c>
      <c r="E380" s="36">
        <v>45101</v>
      </c>
      <c r="F380" s="37">
        <v>2249</v>
      </c>
      <c r="G380" s="36">
        <v>45102</v>
      </c>
      <c r="H380" s="38">
        <f t="shared" si="19"/>
        <v>1</v>
      </c>
      <c r="I380" s="29">
        <f t="shared" si="20"/>
        <v>2</v>
      </c>
      <c r="L380" s="33"/>
      <c r="M380" s="36">
        <v>45102</v>
      </c>
      <c r="N380" s="34">
        <f t="shared" si="14"/>
        <v>256</v>
      </c>
      <c r="O380" s="37">
        <v>0</v>
      </c>
      <c r="P380" s="35">
        <v>240</v>
      </c>
      <c r="Q380" s="39">
        <v>0.6</v>
      </c>
      <c r="R380" s="40">
        <f t="shared" si="21"/>
        <v>16</v>
      </c>
      <c r="S380" s="41"/>
    </row>
    <row r="381" spans="2:20" ht="15.6" x14ac:dyDescent="0.3">
      <c r="B381" s="34">
        <f t="shared" si="17"/>
        <v>2249</v>
      </c>
      <c r="C381" s="35">
        <v>2253</v>
      </c>
      <c r="D381" s="34">
        <f t="shared" si="18"/>
        <v>2249</v>
      </c>
      <c r="E381" s="36">
        <v>45102</v>
      </c>
      <c r="F381" s="37">
        <v>2252</v>
      </c>
      <c r="G381" s="36">
        <v>45103</v>
      </c>
      <c r="H381" s="38">
        <f t="shared" si="19"/>
        <v>3</v>
      </c>
      <c r="I381" s="29">
        <f t="shared" si="20"/>
        <v>3</v>
      </c>
      <c r="L381" s="33"/>
      <c r="M381" s="36">
        <v>45103</v>
      </c>
      <c r="N381" s="34">
        <f t="shared" si="14"/>
        <v>240</v>
      </c>
      <c r="O381" s="37">
        <v>0</v>
      </c>
      <c r="P381" s="35">
        <v>240</v>
      </c>
      <c r="Q381" s="39">
        <v>0.6</v>
      </c>
      <c r="R381" s="40">
        <f t="shared" si="21"/>
        <v>0</v>
      </c>
      <c r="S381" s="41"/>
    </row>
    <row r="382" spans="2:20" ht="15.6" x14ac:dyDescent="0.3">
      <c r="B382" s="34">
        <f t="shared" si="17"/>
        <v>2252</v>
      </c>
      <c r="C382" s="35">
        <v>2256</v>
      </c>
      <c r="D382" s="34">
        <f t="shared" si="18"/>
        <v>2252</v>
      </c>
      <c r="E382" s="36">
        <v>45103</v>
      </c>
      <c r="F382" s="37">
        <v>2252</v>
      </c>
      <c r="G382" s="36">
        <v>45104</v>
      </c>
      <c r="H382" s="38">
        <f t="shared" si="19"/>
        <v>0</v>
      </c>
      <c r="I382" s="29">
        <f t="shared" si="20"/>
        <v>1</v>
      </c>
      <c r="L382" s="33"/>
      <c r="M382" s="36">
        <v>45104</v>
      </c>
      <c r="N382" s="34">
        <f t="shared" si="14"/>
        <v>240</v>
      </c>
      <c r="O382" s="37">
        <v>0</v>
      </c>
      <c r="P382" s="35">
        <v>240</v>
      </c>
      <c r="Q382" s="39">
        <v>0.6</v>
      </c>
      <c r="R382" s="40">
        <f t="shared" si="21"/>
        <v>0</v>
      </c>
      <c r="S382" s="41"/>
    </row>
    <row r="383" spans="2:20" ht="15.6" x14ac:dyDescent="0.3">
      <c r="B383" s="34">
        <f t="shared" si="17"/>
        <v>2252</v>
      </c>
      <c r="C383" s="35">
        <v>2257</v>
      </c>
      <c r="D383" s="34">
        <f t="shared" si="18"/>
        <v>2252</v>
      </c>
      <c r="E383" s="36">
        <v>45104</v>
      </c>
      <c r="F383" s="37">
        <v>2252</v>
      </c>
      <c r="G383" s="36">
        <v>45105</v>
      </c>
      <c r="H383" s="38">
        <f t="shared" si="19"/>
        <v>0</v>
      </c>
      <c r="I383" s="29">
        <f t="shared" si="20"/>
        <v>0</v>
      </c>
      <c r="L383" s="33"/>
      <c r="M383" s="36">
        <v>45105</v>
      </c>
      <c r="N383" s="34">
        <f t="shared" si="14"/>
        <v>240</v>
      </c>
      <c r="O383" s="37">
        <v>0</v>
      </c>
      <c r="P383" s="35">
        <v>240</v>
      </c>
      <c r="Q383" s="39">
        <v>0.6</v>
      </c>
      <c r="R383" s="40">
        <f t="shared" si="21"/>
        <v>0</v>
      </c>
      <c r="S383" s="41"/>
    </row>
    <row r="384" spans="2:20" ht="15.6" x14ac:dyDescent="0.3">
      <c r="B384" s="34">
        <f t="shared" si="17"/>
        <v>2252</v>
      </c>
      <c r="C384" s="35">
        <v>2257</v>
      </c>
      <c r="D384" s="34">
        <f t="shared" si="18"/>
        <v>2252</v>
      </c>
      <c r="E384" s="36">
        <v>45105</v>
      </c>
      <c r="F384" s="37">
        <v>2252</v>
      </c>
      <c r="G384" s="36">
        <v>45106</v>
      </c>
      <c r="H384" s="38">
        <f t="shared" si="19"/>
        <v>0</v>
      </c>
      <c r="I384" s="29">
        <f t="shared" si="20"/>
        <v>0</v>
      </c>
      <c r="L384" s="33"/>
      <c r="M384" s="36">
        <v>45106</v>
      </c>
      <c r="N384" s="34">
        <f t="shared" si="14"/>
        <v>240</v>
      </c>
      <c r="O384" s="37">
        <v>0</v>
      </c>
      <c r="P384" s="35">
        <v>237</v>
      </c>
      <c r="Q384" s="39">
        <v>0.59</v>
      </c>
      <c r="R384" s="40">
        <f t="shared" si="21"/>
        <v>3</v>
      </c>
      <c r="S384" s="41"/>
    </row>
    <row r="385" spans="2:21" ht="15.6" x14ac:dyDescent="0.3">
      <c r="B385" s="34">
        <f t="shared" si="17"/>
        <v>2252</v>
      </c>
      <c r="C385" s="35">
        <v>2257</v>
      </c>
      <c r="D385" s="34">
        <f t="shared" si="18"/>
        <v>2252</v>
      </c>
      <c r="E385" s="36">
        <v>45106</v>
      </c>
      <c r="F385" s="37">
        <v>2253</v>
      </c>
      <c r="G385" s="36">
        <v>45107</v>
      </c>
      <c r="H385" s="38">
        <f t="shared" si="19"/>
        <v>1</v>
      </c>
      <c r="I385" s="29">
        <f t="shared" si="20"/>
        <v>1</v>
      </c>
      <c r="L385" s="33"/>
      <c r="M385" s="36">
        <v>45107</v>
      </c>
      <c r="N385" s="34">
        <f t="shared" si="14"/>
        <v>237</v>
      </c>
      <c r="O385" s="37">
        <v>150</v>
      </c>
      <c r="P385" s="35">
        <v>363</v>
      </c>
      <c r="Q385" s="39">
        <v>0.91</v>
      </c>
      <c r="R385" s="40">
        <f t="shared" si="21"/>
        <v>24</v>
      </c>
      <c r="S385" s="41"/>
    </row>
    <row r="386" spans="2:21" ht="15.6" x14ac:dyDescent="0.3">
      <c r="B386" s="34">
        <f t="shared" si="17"/>
        <v>2253</v>
      </c>
      <c r="C386" s="35">
        <v>2258</v>
      </c>
      <c r="D386" s="34">
        <f t="shared" si="18"/>
        <v>2253</v>
      </c>
      <c r="E386" s="36">
        <v>45107</v>
      </c>
      <c r="F386" s="37">
        <v>2253</v>
      </c>
      <c r="G386" s="36">
        <v>45108</v>
      </c>
      <c r="H386" s="38">
        <f t="shared" si="19"/>
        <v>0</v>
      </c>
      <c r="I386" s="29">
        <f t="shared" si="20"/>
        <v>0</v>
      </c>
      <c r="L386" s="33"/>
      <c r="M386" s="36">
        <v>45108</v>
      </c>
      <c r="N386" s="34">
        <f t="shared" ref="N386:N640" si="22">P385</f>
        <v>363</v>
      </c>
      <c r="O386" s="37">
        <v>0</v>
      </c>
      <c r="P386" s="35">
        <v>338</v>
      </c>
      <c r="Q386" s="39">
        <v>0.84</v>
      </c>
      <c r="R386" s="40">
        <f t="shared" si="21"/>
        <v>25</v>
      </c>
      <c r="S386" s="41"/>
      <c r="U386" s="48">
        <f>SUM(R386:R477)</f>
        <v>1461</v>
      </c>
    </row>
    <row r="387" spans="2:21" ht="15.6" x14ac:dyDescent="0.3">
      <c r="B387" s="34">
        <f t="shared" si="17"/>
        <v>2253</v>
      </c>
      <c r="C387" s="35">
        <v>2258</v>
      </c>
      <c r="D387" s="34">
        <f t="shared" si="18"/>
        <v>2253</v>
      </c>
      <c r="E387" s="36">
        <v>45108</v>
      </c>
      <c r="F387" s="37">
        <v>2261</v>
      </c>
      <c r="G387" s="36">
        <v>45109</v>
      </c>
      <c r="H387" s="38">
        <f t="shared" si="19"/>
        <v>8</v>
      </c>
      <c r="I387" s="29">
        <f t="shared" si="20"/>
        <v>5</v>
      </c>
      <c r="L387" s="33"/>
      <c r="M387" s="36">
        <v>45109</v>
      </c>
      <c r="N387" s="34">
        <f t="shared" si="22"/>
        <v>338</v>
      </c>
      <c r="O387" s="37">
        <v>0</v>
      </c>
      <c r="P387" s="35">
        <v>312</v>
      </c>
      <c r="Q387" s="39">
        <v>0.78</v>
      </c>
      <c r="R387" s="40">
        <f t="shared" si="21"/>
        <v>26</v>
      </c>
      <c r="S387" s="41"/>
    </row>
    <row r="388" spans="2:21" ht="15.6" x14ac:dyDescent="0.3">
      <c r="B388" s="34">
        <f t="shared" si="17"/>
        <v>2261</v>
      </c>
      <c r="C388" s="35">
        <v>2263</v>
      </c>
      <c r="D388" s="34">
        <f t="shared" si="18"/>
        <v>2261</v>
      </c>
      <c r="E388" s="36">
        <v>45109</v>
      </c>
      <c r="F388" s="37">
        <v>2263</v>
      </c>
      <c r="G388" s="36">
        <v>45110</v>
      </c>
      <c r="H388" s="38">
        <f t="shared" si="19"/>
        <v>2</v>
      </c>
      <c r="I388" s="29">
        <f t="shared" si="20"/>
        <v>0</v>
      </c>
      <c r="L388" s="33"/>
      <c r="M388" s="36">
        <v>45110</v>
      </c>
      <c r="N388" s="34">
        <f t="shared" si="22"/>
        <v>312</v>
      </c>
      <c r="O388" s="37">
        <v>0</v>
      </c>
      <c r="P388" s="35">
        <v>304</v>
      </c>
      <c r="Q388" s="39">
        <v>0.76</v>
      </c>
      <c r="R388" s="40">
        <f t="shared" si="21"/>
        <v>8</v>
      </c>
      <c r="S388" s="41"/>
    </row>
    <row r="389" spans="2:21" ht="15.6" x14ac:dyDescent="0.3">
      <c r="B389" s="34">
        <f t="shared" si="17"/>
        <v>2263</v>
      </c>
      <c r="C389" s="35">
        <v>2263</v>
      </c>
      <c r="D389" s="34">
        <f t="shared" si="18"/>
        <v>2263</v>
      </c>
      <c r="E389" s="36">
        <v>45110</v>
      </c>
      <c r="F389" s="37">
        <v>2267</v>
      </c>
      <c r="G389" s="36">
        <v>45111</v>
      </c>
      <c r="H389" s="38">
        <f t="shared" si="19"/>
        <v>4</v>
      </c>
      <c r="I389" s="29">
        <f t="shared" si="20"/>
        <v>1</v>
      </c>
      <c r="L389" s="33"/>
      <c r="M389" s="36">
        <v>45111</v>
      </c>
      <c r="N389" s="34">
        <f t="shared" si="22"/>
        <v>304</v>
      </c>
      <c r="O389" s="37">
        <v>0</v>
      </c>
      <c r="P389" s="35">
        <v>250</v>
      </c>
      <c r="Q389" s="39">
        <v>0.63</v>
      </c>
      <c r="R389" s="40">
        <f t="shared" si="21"/>
        <v>54</v>
      </c>
      <c r="S389" s="41"/>
    </row>
    <row r="390" spans="2:21" ht="15.6" x14ac:dyDescent="0.3">
      <c r="B390" s="34">
        <f t="shared" si="17"/>
        <v>2267</v>
      </c>
      <c r="C390" s="35">
        <v>2264</v>
      </c>
      <c r="D390" s="34">
        <f t="shared" si="18"/>
        <v>2267</v>
      </c>
      <c r="E390" s="36">
        <v>45111</v>
      </c>
      <c r="F390" s="37">
        <v>2276</v>
      </c>
      <c r="G390" s="36">
        <v>45112</v>
      </c>
      <c r="H390" s="38">
        <f t="shared" si="19"/>
        <v>9</v>
      </c>
      <c r="I390" s="29">
        <f t="shared" si="20"/>
        <v>0</v>
      </c>
      <c r="L390" s="33"/>
      <c r="M390" s="36">
        <v>45112</v>
      </c>
      <c r="N390" s="34">
        <f t="shared" si="22"/>
        <v>250</v>
      </c>
      <c r="O390" s="37">
        <v>0</v>
      </c>
      <c r="P390" s="35">
        <v>225</v>
      </c>
      <c r="Q390" s="39">
        <v>0.56000000000000005</v>
      </c>
      <c r="R390" s="40">
        <f t="shared" si="21"/>
        <v>25</v>
      </c>
      <c r="S390" s="41"/>
    </row>
    <row r="391" spans="2:21" ht="15.6" x14ac:dyDescent="0.3">
      <c r="B391" s="34">
        <f t="shared" si="17"/>
        <v>2276</v>
      </c>
      <c r="C391" s="35">
        <v>2264</v>
      </c>
      <c r="D391" s="34">
        <f t="shared" si="18"/>
        <v>2276</v>
      </c>
      <c r="E391" s="36">
        <v>45112</v>
      </c>
      <c r="F391" s="37">
        <v>2281</v>
      </c>
      <c r="G391" s="36">
        <v>45113</v>
      </c>
      <c r="H391" s="38">
        <f t="shared" si="19"/>
        <v>5</v>
      </c>
      <c r="I391" s="29">
        <f t="shared" si="20"/>
        <v>2</v>
      </c>
      <c r="L391" s="33"/>
      <c r="M391" s="36">
        <v>45113</v>
      </c>
      <c r="N391" s="34">
        <f t="shared" si="22"/>
        <v>225</v>
      </c>
      <c r="O391" s="37">
        <v>0</v>
      </c>
      <c r="P391" s="35">
        <v>216</v>
      </c>
      <c r="Q391" s="39">
        <v>0.53</v>
      </c>
      <c r="R391" s="40">
        <f t="shared" si="21"/>
        <v>9</v>
      </c>
      <c r="S391" s="41"/>
    </row>
    <row r="392" spans="2:21" ht="15.6" x14ac:dyDescent="0.3">
      <c r="B392" s="34">
        <f t="shared" si="17"/>
        <v>2281</v>
      </c>
      <c r="C392" s="35">
        <v>2266</v>
      </c>
      <c r="D392" s="34">
        <f t="shared" si="18"/>
        <v>2281</v>
      </c>
      <c r="E392" s="36">
        <v>45113</v>
      </c>
      <c r="F392" s="37">
        <v>2285</v>
      </c>
      <c r="G392" s="36">
        <v>45114</v>
      </c>
      <c r="H392" s="38">
        <f t="shared" si="19"/>
        <v>4</v>
      </c>
      <c r="I392" s="29">
        <f t="shared" si="20"/>
        <v>2</v>
      </c>
      <c r="L392" s="33"/>
      <c r="M392" s="36">
        <v>45114</v>
      </c>
      <c r="N392" s="34">
        <f t="shared" si="22"/>
        <v>216</v>
      </c>
      <c r="O392" s="37">
        <v>0</v>
      </c>
      <c r="P392" s="35">
        <v>200</v>
      </c>
      <c r="Q392" s="39">
        <v>0.5</v>
      </c>
      <c r="R392" s="40">
        <f t="shared" si="21"/>
        <v>16</v>
      </c>
      <c r="S392" s="41"/>
    </row>
    <row r="393" spans="2:21" ht="15.6" x14ac:dyDescent="0.3">
      <c r="B393" s="34">
        <f t="shared" si="17"/>
        <v>2285</v>
      </c>
      <c r="C393" s="35">
        <v>2268</v>
      </c>
      <c r="D393" s="34">
        <f t="shared" si="18"/>
        <v>2285</v>
      </c>
      <c r="E393" s="36">
        <v>45114</v>
      </c>
      <c r="F393" s="37">
        <v>2289</v>
      </c>
      <c r="G393" s="36">
        <v>45115</v>
      </c>
      <c r="H393" s="38">
        <f t="shared" si="19"/>
        <v>4</v>
      </c>
      <c r="I393" s="29">
        <f t="shared" si="20"/>
        <v>5</v>
      </c>
      <c r="L393" s="33"/>
      <c r="M393" s="36">
        <v>45115</v>
      </c>
      <c r="N393" s="34">
        <f t="shared" si="22"/>
        <v>200</v>
      </c>
      <c r="O393" s="37">
        <v>0</v>
      </c>
      <c r="P393" s="35">
        <v>188</v>
      </c>
      <c r="Q393" s="39">
        <v>0.47</v>
      </c>
      <c r="R393" s="40">
        <f t="shared" si="21"/>
        <v>12</v>
      </c>
      <c r="S393" s="41"/>
    </row>
    <row r="394" spans="2:21" ht="15.6" x14ac:dyDescent="0.3">
      <c r="B394" s="34">
        <f t="shared" si="17"/>
        <v>2289</v>
      </c>
      <c r="C394" s="35">
        <v>2273</v>
      </c>
      <c r="D394" s="34">
        <f t="shared" si="18"/>
        <v>2289</v>
      </c>
      <c r="E394" s="36">
        <v>45115</v>
      </c>
      <c r="F394" s="37">
        <v>2291</v>
      </c>
      <c r="G394" s="36">
        <v>45116</v>
      </c>
      <c r="H394" s="38">
        <f t="shared" si="19"/>
        <v>2</v>
      </c>
      <c r="I394" s="29">
        <f t="shared" si="20"/>
        <v>2</v>
      </c>
      <c r="L394" s="33"/>
      <c r="M394" s="36">
        <v>45116</v>
      </c>
      <c r="N394" s="34">
        <f t="shared" si="22"/>
        <v>188</v>
      </c>
      <c r="O394" s="37">
        <v>0</v>
      </c>
      <c r="P394" s="35">
        <v>188</v>
      </c>
      <c r="Q394" s="39">
        <v>0.47</v>
      </c>
      <c r="R394" s="40">
        <f t="shared" si="21"/>
        <v>0</v>
      </c>
      <c r="S394" s="41"/>
    </row>
    <row r="395" spans="2:21" ht="15.6" x14ac:dyDescent="0.3">
      <c r="B395" s="34">
        <f t="shared" si="17"/>
        <v>2291</v>
      </c>
      <c r="C395" s="35">
        <v>2275</v>
      </c>
      <c r="D395" s="34">
        <f t="shared" si="18"/>
        <v>2291</v>
      </c>
      <c r="E395" s="36">
        <v>45116</v>
      </c>
      <c r="F395" s="37">
        <v>2291</v>
      </c>
      <c r="G395" s="36">
        <v>45117</v>
      </c>
      <c r="H395" s="38">
        <f t="shared" si="19"/>
        <v>0</v>
      </c>
      <c r="I395" s="29">
        <f t="shared" si="20"/>
        <v>1</v>
      </c>
      <c r="L395" s="33"/>
      <c r="M395" s="36">
        <v>45117</v>
      </c>
      <c r="N395" s="34">
        <f t="shared" si="22"/>
        <v>188</v>
      </c>
      <c r="O395" s="37">
        <v>0</v>
      </c>
      <c r="P395" s="35">
        <v>188</v>
      </c>
      <c r="Q395" s="39">
        <v>0.47</v>
      </c>
      <c r="R395" s="40">
        <f t="shared" si="21"/>
        <v>0</v>
      </c>
      <c r="S395" s="41"/>
    </row>
    <row r="396" spans="2:21" ht="15.6" x14ac:dyDescent="0.3">
      <c r="B396" s="34">
        <f t="shared" si="17"/>
        <v>2291</v>
      </c>
      <c r="C396" s="35">
        <v>2276</v>
      </c>
      <c r="D396" s="34">
        <f t="shared" si="18"/>
        <v>2291</v>
      </c>
      <c r="E396" s="36">
        <v>45117</v>
      </c>
      <c r="F396" s="37">
        <v>2291</v>
      </c>
      <c r="G396" s="36">
        <v>45118</v>
      </c>
      <c r="H396" s="38">
        <f t="shared" si="19"/>
        <v>0</v>
      </c>
      <c r="I396" s="29">
        <f t="shared" si="20"/>
        <v>1</v>
      </c>
      <c r="L396" s="33"/>
      <c r="M396" s="36">
        <v>45118</v>
      </c>
      <c r="N396" s="34">
        <f t="shared" si="22"/>
        <v>188</v>
      </c>
      <c r="O396" s="37">
        <v>0</v>
      </c>
      <c r="P396" s="35">
        <v>188</v>
      </c>
      <c r="Q396" s="39">
        <v>0.47</v>
      </c>
      <c r="R396" s="40">
        <f t="shared" si="21"/>
        <v>0</v>
      </c>
      <c r="S396" s="41"/>
    </row>
    <row r="397" spans="2:21" ht="15.6" x14ac:dyDescent="0.3">
      <c r="B397" s="34">
        <f t="shared" si="17"/>
        <v>2291</v>
      </c>
      <c r="C397" s="35">
        <v>2277</v>
      </c>
      <c r="D397" s="34">
        <f t="shared" si="18"/>
        <v>2291</v>
      </c>
      <c r="E397" s="36">
        <v>45118</v>
      </c>
      <c r="F397" s="37">
        <v>2291</v>
      </c>
      <c r="G397" s="36">
        <v>45119</v>
      </c>
      <c r="H397" s="38">
        <f t="shared" si="19"/>
        <v>0</v>
      </c>
      <c r="I397" s="29">
        <f t="shared" si="20"/>
        <v>0</v>
      </c>
      <c r="L397" s="33"/>
      <c r="M397" s="36">
        <v>45119</v>
      </c>
      <c r="N397" s="34">
        <f t="shared" si="22"/>
        <v>188</v>
      </c>
      <c r="O397" s="37">
        <v>0</v>
      </c>
      <c r="P397" s="35">
        <v>188</v>
      </c>
      <c r="Q397" s="39">
        <v>0.47</v>
      </c>
      <c r="R397" s="40">
        <f t="shared" si="21"/>
        <v>0</v>
      </c>
      <c r="S397" s="41"/>
    </row>
    <row r="398" spans="2:21" ht="15.6" x14ac:dyDescent="0.3">
      <c r="B398" s="34">
        <f t="shared" si="17"/>
        <v>2291</v>
      </c>
      <c r="C398" s="35">
        <v>2277</v>
      </c>
      <c r="D398" s="34">
        <f t="shared" si="18"/>
        <v>2291</v>
      </c>
      <c r="E398" s="36">
        <v>45119</v>
      </c>
      <c r="F398" s="37">
        <v>2291</v>
      </c>
      <c r="G398" s="36">
        <v>45120</v>
      </c>
      <c r="H398" s="38">
        <f t="shared" si="19"/>
        <v>0</v>
      </c>
      <c r="I398" s="29">
        <f t="shared" si="20"/>
        <v>2</v>
      </c>
      <c r="L398" s="33"/>
      <c r="M398" s="36">
        <v>45120</v>
      </c>
      <c r="N398" s="34">
        <f t="shared" si="22"/>
        <v>188</v>
      </c>
      <c r="O398" s="37">
        <v>0</v>
      </c>
      <c r="P398" s="35">
        <v>150</v>
      </c>
      <c r="Q398" s="39">
        <v>0.38</v>
      </c>
      <c r="R398" s="40">
        <f t="shared" si="21"/>
        <v>38</v>
      </c>
      <c r="S398" s="41"/>
    </row>
    <row r="399" spans="2:21" ht="15.6" x14ac:dyDescent="0.3">
      <c r="B399" s="34">
        <f t="shared" si="17"/>
        <v>2291</v>
      </c>
      <c r="C399" s="35">
        <v>2279</v>
      </c>
      <c r="D399" s="34">
        <f t="shared" si="18"/>
        <v>2291</v>
      </c>
      <c r="E399" s="36">
        <v>45120</v>
      </c>
      <c r="F399" s="37">
        <v>2295</v>
      </c>
      <c r="G399" s="36">
        <v>45121</v>
      </c>
      <c r="H399" s="38">
        <f t="shared" si="19"/>
        <v>4</v>
      </c>
      <c r="I399" s="29">
        <f t="shared" si="20"/>
        <v>2</v>
      </c>
      <c r="L399" s="33"/>
      <c r="M399" s="36">
        <v>45121</v>
      </c>
      <c r="N399" s="34">
        <f t="shared" si="22"/>
        <v>150</v>
      </c>
      <c r="O399" s="37">
        <v>0</v>
      </c>
      <c r="P399" s="35">
        <v>138</v>
      </c>
      <c r="Q399" s="39">
        <v>0.34</v>
      </c>
      <c r="R399" s="40">
        <f t="shared" si="21"/>
        <v>12</v>
      </c>
      <c r="S399" s="41"/>
    </row>
    <row r="400" spans="2:21" ht="15.6" x14ac:dyDescent="0.3">
      <c r="B400" s="34">
        <f t="shared" si="17"/>
        <v>2295</v>
      </c>
      <c r="C400" s="35">
        <v>2281</v>
      </c>
      <c r="D400" s="34">
        <f t="shared" si="18"/>
        <v>2295</v>
      </c>
      <c r="E400" s="36">
        <v>45121</v>
      </c>
      <c r="F400" s="37">
        <v>2295</v>
      </c>
      <c r="G400" s="36">
        <v>45122</v>
      </c>
      <c r="H400" s="38">
        <f t="shared" si="19"/>
        <v>0</v>
      </c>
      <c r="I400" s="29">
        <f t="shared" si="20"/>
        <v>1</v>
      </c>
      <c r="L400" s="33"/>
      <c r="M400" s="36">
        <v>45122</v>
      </c>
      <c r="N400" s="34">
        <f t="shared" si="22"/>
        <v>138</v>
      </c>
      <c r="O400" s="37">
        <v>0</v>
      </c>
      <c r="P400" s="35">
        <v>113</v>
      </c>
      <c r="Q400" s="39">
        <v>0.27</v>
      </c>
      <c r="R400" s="40">
        <f t="shared" si="21"/>
        <v>25</v>
      </c>
      <c r="S400" s="41"/>
    </row>
    <row r="401" spans="2:19" ht="15.6" x14ac:dyDescent="0.3">
      <c r="B401" s="34">
        <f t="shared" si="17"/>
        <v>2295</v>
      </c>
      <c r="C401" s="35">
        <v>2282</v>
      </c>
      <c r="D401" s="34">
        <f t="shared" si="18"/>
        <v>2295</v>
      </c>
      <c r="E401" s="36">
        <v>45122</v>
      </c>
      <c r="F401" s="37">
        <v>2302</v>
      </c>
      <c r="G401" s="36">
        <v>45123</v>
      </c>
      <c r="H401" s="38">
        <f t="shared" si="19"/>
        <v>7</v>
      </c>
      <c r="I401" s="29">
        <f t="shared" si="20"/>
        <v>3</v>
      </c>
      <c r="L401" s="33"/>
      <c r="M401" s="36">
        <v>45123</v>
      </c>
      <c r="N401" s="34">
        <f t="shared" si="22"/>
        <v>113</v>
      </c>
      <c r="O401" s="37">
        <v>270</v>
      </c>
      <c r="P401" s="35">
        <v>338</v>
      </c>
      <c r="Q401" s="39">
        <v>0.84</v>
      </c>
      <c r="R401" s="40">
        <f t="shared" si="21"/>
        <v>45</v>
      </c>
      <c r="S401" s="41"/>
    </row>
    <row r="402" spans="2:19" ht="15.6" x14ac:dyDescent="0.3">
      <c r="B402" s="34">
        <f t="shared" si="17"/>
        <v>2302</v>
      </c>
      <c r="C402" s="35">
        <v>2285</v>
      </c>
      <c r="D402" s="34">
        <f t="shared" si="18"/>
        <v>2302</v>
      </c>
      <c r="E402" s="36">
        <v>45123</v>
      </c>
      <c r="F402" s="37">
        <v>2306</v>
      </c>
      <c r="G402" s="36">
        <v>45124</v>
      </c>
      <c r="H402" s="38">
        <f t="shared" si="19"/>
        <v>4</v>
      </c>
      <c r="I402" s="29">
        <f t="shared" si="20"/>
        <v>0</v>
      </c>
      <c r="L402" s="33"/>
      <c r="M402" s="36">
        <v>45124</v>
      </c>
      <c r="N402" s="34">
        <f t="shared" si="22"/>
        <v>338</v>
      </c>
      <c r="O402" s="37">
        <v>0</v>
      </c>
      <c r="P402" s="35">
        <v>338</v>
      </c>
      <c r="Q402" s="39">
        <v>0.84</v>
      </c>
      <c r="R402" s="40">
        <f t="shared" si="21"/>
        <v>0</v>
      </c>
      <c r="S402" s="41"/>
    </row>
    <row r="403" spans="2:19" ht="15.6" x14ac:dyDescent="0.3">
      <c r="B403" s="34">
        <f t="shared" si="17"/>
        <v>2306</v>
      </c>
      <c r="C403" s="35">
        <v>2285</v>
      </c>
      <c r="D403" s="34">
        <f t="shared" si="18"/>
        <v>2306</v>
      </c>
      <c r="E403" s="36">
        <v>45124</v>
      </c>
      <c r="F403" s="37">
        <v>2306</v>
      </c>
      <c r="G403" s="36">
        <v>45125</v>
      </c>
      <c r="H403" s="38">
        <f t="shared" si="19"/>
        <v>0</v>
      </c>
      <c r="I403" s="29">
        <f t="shared" si="20"/>
        <v>1</v>
      </c>
      <c r="L403" s="33"/>
      <c r="M403" s="36">
        <v>45125</v>
      </c>
      <c r="N403" s="34">
        <f t="shared" si="22"/>
        <v>338</v>
      </c>
      <c r="O403" s="37">
        <v>0</v>
      </c>
      <c r="P403" s="35">
        <v>300</v>
      </c>
      <c r="Q403" s="39">
        <v>0.75</v>
      </c>
      <c r="R403" s="40">
        <f t="shared" si="21"/>
        <v>38</v>
      </c>
      <c r="S403" s="41"/>
    </row>
    <row r="404" spans="2:19" ht="15.6" x14ac:dyDescent="0.3">
      <c r="B404" s="34">
        <f t="shared" si="17"/>
        <v>2306</v>
      </c>
      <c r="C404" s="35">
        <v>2286</v>
      </c>
      <c r="D404" s="34">
        <f t="shared" si="18"/>
        <v>2306</v>
      </c>
      <c r="E404" s="36">
        <v>45125</v>
      </c>
      <c r="F404" s="37">
        <v>2307</v>
      </c>
      <c r="G404" s="36">
        <v>45126</v>
      </c>
      <c r="H404" s="38">
        <f t="shared" si="19"/>
        <v>1</v>
      </c>
      <c r="I404" s="29">
        <f t="shared" si="20"/>
        <v>4</v>
      </c>
      <c r="L404" s="33"/>
      <c r="M404" s="36">
        <v>45126</v>
      </c>
      <c r="N404" s="34">
        <f t="shared" si="22"/>
        <v>300</v>
      </c>
      <c r="O404" s="37">
        <v>0</v>
      </c>
      <c r="P404" s="35">
        <v>88</v>
      </c>
      <c r="Q404" s="39">
        <v>0.22</v>
      </c>
      <c r="R404" s="40">
        <f t="shared" si="21"/>
        <v>212</v>
      </c>
      <c r="S404" s="41"/>
    </row>
    <row r="405" spans="2:19" ht="15.6" x14ac:dyDescent="0.3">
      <c r="B405" s="34">
        <f t="shared" si="17"/>
        <v>2307</v>
      </c>
      <c r="C405" s="35">
        <v>2290</v>
      </c>
      <c r="D405" s="34">
        <f t="shared" si="18"/>
        <v>2307</v>
      </c>
      <c r="E405" s="36">
        <v>45126</v>
      </c>
      <c r="F405" s="37">
        <v>2310</v>
      </c>
      <c r="G405" s="36">
        <v>45127</v>
      </c>
      <c r="H405" s="38">
        <f t="shared" si="19"/>
        <v>3</v>
      </c>
      <c r="I405" s="29">
        <f t="shared" si="20"/>
        <v>5</v>
      </c>
      <c r="L405" s="33"/>
      <c r="M405" s="36">
        <v>45127</v>
      </c>
      <c r="N405" s="34">
        <f t="shared" si="22"/>
        <v>88</v>
      </c>
      <c r="O405" s="37">
        <v>0</v>
      </c>
      <c r="P405" s="35">
        <v>88</v>
      </c>
      <c r="Q405" s="39">
        <v>0.22</v>
      </c>
      <c r="R405" s="40">
        <f t="shared" si="21"/>
        <v>0</v>
      </c>
      <c r="S405" s="41"/>
    </row>
    <row r="406" spans="2:19" ht="15.6" x14ac:dyDescent="0.3">
      <c r="B406" s="34">
        <f t="shared" si="17"/>
        <v>2310</v>
      </c>
      <c r="C406" s="35">
        <v>2295</v>
      </c>
      <c r="D406" s="34">
        <f t="shared" si="18"/>
        <v>2310</v>
      </c>
      <c r="E406" s="36">
        <v>45127</v>
      </c>
      <c r="F406" s="37">
        <v>2311</v>
      </c>
      <c r="G406" s="36">
        <v>45128</v>
      </c>
      <c r="H406" s="38">
        <f t="shared" si="19"/>
        <v>1</v>
      </c>
      <c r="I406" s="29">
        <f t="shared" si="20"/>
        <v>2</v>
      </c>
      <c r="L406" s="33"/>
      <c r="M406" s="36">
        <v>45128</v>
      </c>
      <c r="N406" s="34">
        <f t="shared" si="22"/>
        <v>88</v>
      </c>
      <c r="O406" s="37">
        <v>0</v>
      </c>
      <c r="P406" s="35">
        <v>50</v>
      </c>
      <c r="Q406" s="39">
        <v>0.13</v>
      </c>
      <c r="R406" s="40">
        <f t="shared" si="21"/>
        <v>38</v>
      </c>
      <c r="S406" s="41"/>
    </row>
    <row r="407" spans="2:19" ht="15.6" x14ac:dyDescent="0.3">
      <c r="B407" s="34">
        <f t="shared" si="17"/>
        <v>2311</v>
      </c>
      <c r="C407" s="35">
        <v>2297</v>
      </c>
      <c r="D407" s="34">
        <f t="shared" si="18"/>
        <v>2311</v>
      </c>
      <c r="E407" s="36">
        <v>45128</v>
      </c>
      <c r="F407" s="37">
        <v>2320</v>
      </c>
      <c r="G407" s="36">
        <v>45129</v>
      </c>
      <c r="H407" s="38">
        <f t="shared" si="19"/>
        <v>9</v>
      </c>
      <c r="I407" s="29">
        <f t="shared" si="20"/>
        <v>3</v>
      </c>
      <c r="L407" s="33"/>
      <c r="M407" s="36">
        <v>45129</v>
      </c>
      <c r="N407" s="34">
        <f t="shared" si="22"/>
        <v>50</v>
      </c>
      <c r="O407" s="37">
        <v>350</v>
      </c>
      <c r="P407" s="35">
        <v>313</v>
      </c>
      <c r="Q407" s="39">
        <v>0.78</v>
      </c>
      <c r="R407" s="40">
        <f t="shared" si="21"/>
        <v>87</v>
      </c>
      <c r="S407" s="41"/>
    </row>
    <row r="408" spans="2:19" ht="15.6" x14ac:dyDescent="0.3">
      <c r="B408" s="34">
        <f t="shared" si="17"/>
        <v>2320</v>
      </c>
      <c r="C408" s="35">
        <v>2300</v>
      </c>
      <c r="D408" s="34">
        <f t="shared" si="18"/>
        <v>2320</v>
      </c>
      <c r="E408" s="36">
        <v>45129</v>
      </c>
      <c r="F408" s="37">
        <v>2329</v>
      </c>
      <c r="G408" s="36">
        <v>45130</v>
      </c>
      <c r="H408" s="38">
        <f t="shared" si="19"/>
        <v>9</v>
      </c>
      <c r="I408" s="29">
        <f t="shared" si="20"/>
        <v>2</v>
      </c>
      <c r="L408" s="33"/>
      <c r="M408" s="36">
        <v>45130</v>
      </c>
      <c r="N408" s="34">
        <f t="shared" si="22"/>
        <v>313</v>
      </c>
      <c r="O408" s="37">
        <v>0</v>
      </c>
      <c r="P408" s="35">
        <v>188</v>
      </c>
      <c r="Q408" s="39">
        <v>0.47</v>
      </c>
      <c r="R408" s="40">
        <f t="shared" si="21"/>
        <v>125</v>
      </c>
      <c r="S408" s="41"/>
    </row>
    <row r="409" spans="2:19" ht="15.6" x14ac:dyDescent="0.3">
      <c r="B409" s="34">
        <f t="shared" si="17"/>
        <v>2329</v>
      </c>
      <c r="C409" s="35">
        <v>2302</v>
      </c>
      <c r="D409" s="34">
        <f t="shared" si="18"/>
        <v>2329</v>
      </c>
      <c r="E409" s="36">
        <v>45130</v>
      </c>
      <c r="F409" s="37">
        <v>2346</v>
      </c>
      <c r="G409" s="36">
        <v>45131</v>
      </c>
      <c r="H409" s="38">
        <f t="shared" si="19"/>
        <v>17</v>
      </c>
      <c r="I409" s="29">
        <f t="shared" si="20"/>
        <v>0</v>
      </c>
      <c r="L409" s="33"/>
      <c r="M409" s="36">
        <v>45131</v>
      </c>
      <c r="N409" s="34">
        <f t="shared" si="22"/>
        <v>188</v>
      </c>
      <c r="O409" s="37">
        <v>0</v>
      </c>
      <c r="P409" s="35">
        <v>188</v>
      </c>
      <c r="Q409" s="39">
        <v>0.47</v>
      </c>
      <c r="R409" s="40">
        <f t="shared" si="21"/>
        <v>0</v>
      </c>
      <c r="S409" s="41"/>
    </row>
    <row r="410" spans="2:19" ht="15.6" x14ac:dyDescent="0.3">
      <c r="B410" s="34">
        <f t="shared" si="17"/>
        <v>2346</v>
      </c>
      <c r="C410" s="35">
        <v>2302</v>
      </c>
      <c r="D410" s="34">
        <f t="shared" si="18"/>
        <v>2346</v>
      </c>
      <c r="E410" s="36">
        <v>45131</v>
      </c>
      <c r="F410" s="37">
        <v>2346</v>
      </c>
      <c r="G410" s="36">
        <v>45132</v>
      </c>
      <c r="H410" s="38">
        <f t="shared" si="19"/>
        <v>0</v>
      </c>
      <c r="I410" s="29">
        <f t="shared" si="20"/>
        <v>0</v>
      </c>
      <c r="L410" s="33"/>
      <c r="M410" s="36">
        <v>45132</v>
      </c>
      <c r="N410" s="34">
        <f t="shared" si="22"/>
        <v>188</v>
      </c>
      <c r="O410" s="37">
        <v>0</v>
      </c>
      <c r="P410" s="35">
        <v>188</v>
      </c>
      <c r="Q410" s="39">
        <v>0.47</v>
      </c>
      <c r="R410" s="40">
        <f t="shared" si="21"/>
        <v>0</v>
      </c>
      <c r="S410" s="41"/>
    </row>
    <row r="411" spans="2:19" ht="15.6" x14ac:dyDescent="0.3">
      <c r="B411" s="34">
        <f t="shared" si="17"/>
        <v>2346</v>
      </c>
      <c r="C411" s="35">
        <v>2302</v>
      </c>
      <c r="D411" s="34">
        <f t="shared" si="18"/>
        <v>2346</v>
      </c>
      <c r="E411" s="36">
        <v>45132</v>
      </c>
      <c r="F411" s="37">
        <v>2346</v>
      </c>
      <c r="G411" s="36">
        <v>45133</v>
      </c>
      <c r="H411" s="38">
        <f t="shared" si="19"/>
        <v>0</v>
      </c>
      <c r="I411" s="29">
        <f t="shared" si="20"/>
        <v>1</v>
      </c>
      <c r="L411" s="33"/>
      <c r="M411" s="36">
        <v>45133</v>
      </c>
      <c r="N411" s="34">
        <f t="shared" si="22"/>
        <v>188</v>
      </c>
      <c r="O411" s="37">
        <v>0</v>
      </c>
      <c r="P411" s="35">
        <v>188</v>
      </c>
      <c r="Q411" s="39">
        <v>0.47</v>
      </c>
      <c r="R411" s="40">
        <f t="shared" si="21"/>
        <v>0</v>
      </c>
      <c r="S411" s="41"/>
    </row>
    <row r="412" spans="2:19" ht="15.6" x14ac:dyDescent="0.3">
      <c r="B412" s="34">
        <f t="shared" si="17"/>
        <v>2346</v>
      </c>
      <c r="C412" s="35">
        <v>2303</v>
      </c>
      <c r="D412" s="34">
        <f t="shared" si="18"/>
        <v>2346</v>
      </c>
      <c r="E412" s="36">
        <v>45133</v>
      </c>
      <c r="F412" s="37">
        <v>2346</v>
      </c>
      <c r="G412" s="36">
        <v>45134</v>
      </c>
      <c r="H412" s="38">
        <f t="shared" si="19"/>
        <v>0</v>
      </c>
      <c r="I412" s="29">
        <f t="shared" si="20"/>
        <v>0</v>
      </c>
      <c r="L412" s="33"/>
      <c r="M412" s="36">
        <v>45134</v>
      </c>
      <c r="N412" s="34">
        <f t="shared" si="22"/>
        <v>188</v>
      </c>
      <c r="O412" s="37">
        <v>0</v>
      </c>
      <c r="P412" s="35">
        <v>163</v>
      </c>
      <c r="Q412" s="39">
        <v>0.41</v>
      </c>
      <c r="R412" s="40">
        <f t="shared" si="21"/>
        <v>25</v>
      </c>
      <c r="S412" s="41"/>
    </row>
    <row r="413" spans="2:19" ht="15.6" x14ac:dyDescent="0.3">
      <c r="B413" s="34">
        <f t="shared" si="17"/>
        <v>2346</v>
      </c>
      <c r="C413" s="35">
        <v>2303</v>
      </c>
      <c r="D413" s="34">
        <f t="shared" si="18"/>
        <v>2346</v>
      </c>
      <c r="E413" s="36">
        <v>45134</v>
      </c>
      <c r="F413" s="37">
        <v>2347</v>
      </c>
      <c r="G413" s="36">
        <v>45135</v>
      </c>
      <c r="H413" s="38">
        <f t="shared" si="19"/>
        <v>1</v>
      </c>
      <c r="I413" s="29">
        <f t="shared" si="20"/>
        <v>2</v>
      </c>
      <c r="L413" s="33"/>
      <c r="M413" s="36">
        <v>45135</v>
      </c>
      <c r="N413" s="34">
        <f t="shared" si="22"/>
        <v>163</v>
      </c>
      <c r="O413" s="37">
        <v>0</v>
      </c>
      <c r="P413" s="35">
        <v>163</v>
      </c>
      <c r="Q413" s="39">
        <v>0.41</v>
      </c>
      <c r="R413" s="40">
        <f t="shared" si="21"/>
        <v>0</v>
      </c>
      <c r="S413" s="41"/>
    </row>
    <row r="414" spans="2:19" ht="15.6" x14ac:dyDescent="0.3">
      <c r="B414" s="34">
        <f t="shared" si="17"/>
        <v>2347</v>
      </c>
      <c r="C414" s="35">
        <v>2305</v>
      </c>
      <c r="D414" s="34">
        <f t="shared" si="18"/>
        <v>2347</v>
      </c>
      <c r="E414" s="36">
        <v>45135</v>
      </c>
      <c r="F414" s="37">
        <v>2347</v>
      </c>
      <c r="G414" s="36">
        <v>45136</v>
      </c>
      <c r="H414" s="38">
        <f t="shared" si="19"/>
        <v>0</v>
      </c>
      <c r="I414" s="29">
        <f t="shared" si="20"/>
        <v>2</v>
      </c>
      <c r="L414" s="33"/>
      <c r="M414" s="36">
        <v>45136</v>
      </c>
      <c r="N414" s="34">
        <f t="shared" si="22"/>
        <v>163</v>
      </c>
      <c r="O414" s="37">
        <v>0</v>
      </c>
      <c r="P414" s="35">
        <v>163</v>
      </c>
      <c r="Q414" s="39">
        <v>0.41</v>
      </c>
      <c r="R414" s="40">
        <f t="shared" si="21"/>
        <v>0</v>
      </c>
      <c r="S414" s="41"/>
    </row>
    <row r="415" spans="2:19" ht="15.6" x14ac:dyDescent="0.3">
      <c r="B415" s="34">
        <f t="shared" si="17"/>
        <v>2347</v>
      </c>
      <c r="C415" s="35">
        <v>2307</v>
      </c>
      <c r="D415" s="34">
        <f t="shared" si="18"/>
        <v>2347</v>
      </c>
      <c r="E415" s="36">
        <v>45136</v>
      </c>
      <c r="F415" s="37">
        <v>2347</v>
      </c>
      <c r="G415" s="36">
        <v>45137</v>
      </c>
      <c r="H415" s="38">
        <f t="shared" si="19"/>
        <v>0</v>
      </c>
      <c r="I415" s="29">
        <f t="shared" si="20"/>
        <v>1</v>
      </c>
      <c r="L415" s="33"/>
      <c r="M415" s="36">
        <v>45137</v>
      </c>
      <c r="N415" s="34">
        <f t="shared" si="22"/>
        <v>163</v>
      </c>
      <c r="O415" s="37">
        <v>0</v>
      </c>
      <c r="P415" s="35">
        <v>138</v>
      </c>
      <c r="Q415" s="39">
        <v>0.34</v>
      </c>
      <c r="R415" s="40">
        <f t="shared" si="21"/>
        <v>25</v>
      </c>
      <c r="S415" s="41"/>
    </row>
    <row r="416" spans="2:19" ht="15.6" x14ac:dyDescent="0.3">
      <c r="B416" s="34">
        <f t="shared" si="17"/>
        <v>2347</v>
      </c>
      <c r="C416" s="35">
        <v>2308</v>
      </c>
      <c r="D416" s="34">
        <f t="shared" si="18"/>
        <v>2347</v>
      </c>
      <c r="E416" s="36">
        <v>45137</v>
      </c>
      <c r="F416" s="37">
        <v>2351</v>
      </c>
      <c r="G416" s="36">
        <v>45138</v>
      </c>
      <c r="H416" s="38">
        <f t="shared" si="19"/>
        <v>4</v>
      </c>
      <c r="I416" s="29">
        <f t="shared" si="20"/>
        <v>1</v>
      </c>
      <c r="L416" s="33"/>
      <c r="M416" s="36">
        <v>45138</v>
      </c>
      <c r="N416" s="34">
        <f t="shared" si="22"/>
        <v>138</v>
      </c>
      <c r="O416" s="37">
        <v>0</v>
      </c>
      <c r="P416" s="35">
        <v>138</v>
      </c>
      <c r="Q416" s="39">
        <v>0.31</v>
      </c>
      <c r="R416" s="40">
        <f t="shared" si="21"/>
        <v>0</v>
      </c>
      <c r="S416" s="41"/>
    </row>
    <row r="417" spans="2:19" ht="15.6" x14ac:dyDescent="0.3">
      <c r="B417" s="34">
        <f t="shared" si="17"/>
        <v>2351</v>
      </c>
      <c r="C417" s="35">
        <v>2309</v>
      </c>
      <c r="D417" s="34">
        <f t="shared" si="18"/>
        <v>2351</v>
      </c>
      <c r="E417" s="36">
        <v>45138</v>
      </c>
      <c r="F417" s="37">
        <v>2352</v>
      </c>
      <c r="G417" s="36">
        <v>45139</v>
      </c>
      <c r="H417" s="38">
        <f t="shared" si="19"/>
        <v>1</v>
      </c>
      <c r="I417" s="29">
        <f t="shared" si="20"/>
        <v>2</v>
      </c>
      <c r="L417" s="33"/>
      <c r="M417" s="36">
        <v>45139</v>
      </c>
      <c r="N417" s="34">
        <f t="shared" si="22"/>
        <v>138</v>
      </c>
      <c r="O417" s="37">
        <v>0</v>
      </c>
      <c r="P417" s="35">
        <v>138</v>
      </c>
      <c r="Q417" s="39">
        <v>0.28000000000000003</v>
      </c>
      <c r="R417" s="40">
        <f t="shared" si="21"/>
        <v>0</v>
      </c>
      <c r="S417" s="41"/>
    </row>
    <row r="418" spans="2:19" ht="15.6" x14ac:dyDescent="0.3">
      <c r="B418" s="34">
        <f t="shared" si="17"/>
        <v>2352</v>
      </c>
      <c r="C418" s="35">
        <v>2311</v>
      </c>
      <c r="D418" s="34">
        <f t="shared" si="18"/>
        <v>2352</v>
      </c>
      <c r="E418" s="36">
        <v>45139</v>
      </c>
      <c r="F418" s="37">
        <v>2355</v>
      </c>
      <c r="G418" s="36">
        <v>45140</v>
      </c>
      <c r="H418" s="38">
        <f t="shared" si="19"/>
        <v>3</v>
      </c>
      <c r="I418" s="29">
        <f t="shared" si="20"/>
        <v>2</v>
      </c>
      <c r="L418" s="33"/>
      <c r="M418" s="36">
        <v>45140</v>
      </c>
      <c r="N418" s="34">
        <f t="shared" si="22"/>
        <v>138</v>
      </c>
      <c r="O418" s="37">
        <v>0</v>
      </c>
      <c r="P418" s="35">
        <v>138</v>
      </c>
      <c r="Q418" s="39">
        <v>0.28000000000000003</v>
      </c>
      <c r="R418" s="40">
        <f t="shared" si="21"/>
        <v>0</v>
      </c>
      <c r="S418" s="41"/>
    </row>
    <row r="419" spans="2:19" ht="15.6" x14ac:dyDescent="0.3">
      <c r="B419" s="34">
        <f t="shared" si="17"/>
        <v>2355</v>
      </c>
      <c r="C419" s="35">
        <v>2313</v>
      </c>
      <c r="D419" s="34">
        <f t="shared" si="18"/>
        <v>2355</v>
      </c>
      <c r="E419" s="36">
        <v>45140</v>
      </c>
      <c r="F419" s="37">
        <v>2355</v>
      </c>
      <c r="G419" s="36">
        <v>45141</v>
      </c>
      <c r="H419" s="38">
        <f t="shared" si="19"/>
        <v>0</v>
      </c>
      <c r="I419" s="29">
        <f t="shared" si="20"/>
        <v>0</v>
      </c>
      <c r="L419" s="33"/>
      <c r="M419" s="36">
        <v>45141</v>
      </c>
      <c r="N419" s="34">
        <f t="shared" si="22"/>
        <v>138</v>
      </c>
      <c r="O419" s="37">
        <v>0</v>
      </c>
      <c r="P419" s="35">
        <v>138</v>
      </c>
      <c r="Q419" s="39">
        <v>0.26</v>
      </c>
      <c r="R419" s="40">
        <f t="shared" si="21"/>
        <v>0</v>
      </c>
      <c r="S419" s="41"/>
    </row>
    <row r="420" spans="2:19" ht="15.6" x14ac:dyDescent="0.3">
      <c r="B420" s="34">
        <f t="shared" si="17"/>
        <v>2355</v>
      </c>
      <c r="C420" s="35">
        <v>2313</v>
      </c>
      <c r="D420" s="34">
        <f t="shared" si="18"/>
        <v>2355</v>
      </c>
      <c r="E420" s="36">
        <v>45141</v>
      </c>
      <c r="F420" s="37">
        <v>2356</v>
      </c>
      <c r="G420" s="36">
        <v>45142</v>
      </c>
      <c r="H420" s="38">
        <f t="shared" si="19"/>
        <v>1</v>
      </c>
      <c r="I420" s="29">
        <f t="shared" si="20"/>
        <v>4</v>
      </c>
      <c r="L420" s="33"/>
      <c r="M420" s="36">
        <v>45142</v>
      </c>
      <c r="N420" s="34">
        <f t="shared" si="22"/>
        <v>138</v>
      </c>
      <c r="O420" s="37">
        <v>0</v>
      </c>
      <c r="P420" s="35">
        <v>138</v>
      </c>
      <c r="Q420" s="39">
        <v>0.26</v>
      </c>
      <c r="R420" s="40">
        <f t="shared" si="21"/>
        <v>0</v>
      </c>
      <c r="S420" s="41"/>
    </row>
    <row r="421" spans="2:19" ht="15.6" x14ac:dyDescent="0.3">
      <c r="B421" s="34">
        <f t="shared" si="17"/>
        <v>2356</v>
      </c>
      <c r="C421" s="35">
        <v>2317</v>
      </c>
      <c r="D421" s="34">
        <f t="shared" si="18"/>
        <v>2356</v>
      </c>
      <c r="E421" s="36">
        <v>45142</v>
      </c>
      <c r="F421" s="37">
        <v>2356</v>
      </c>
      <c r="G421" s="36">
        <v>45143</v>
      </c>
      <c r="H421" s="38">
        <f t="shared" si="19"/>
        <v>0</v>
      </c>
      <c r="I421" s="29">
        <f t="shared" si="20"/>
        <v>2</v>
      </c>
      <c r="L421" s="33"/>
      <c r="M421" s="36">
        <v>45143</v>
      </c>
      <c r="N421" s="34">
        <f t="shared" si="22"/>
        <v>138</v>
      </c>
      <c r="O421" s="37">
        <v>0</v>
      </c>
      <c r="P421" s="35">
        <v>138</v>
      </c>
      <c r="Q421" s="39">
        <v>0.19</v>
      </c>
      <c r="R421" s="40">
        <f t="shared" si="21"/>
        <v>0</v>
      </c>
      <c r="S421" s="41"/>
    </row>
    <row r="422" spans="2:19" ht="15.6" x14ac:dyDescent="0.3">
      <c r="B422" s="34">
        <f t="shared" si="17"/>
        <v>2356</v>
      </c>
      <c r="C422" s="35">
        <v>2319</v>
      </c>
      <c r="D422" s="34">
        <f t="shared" si="18"/>
        <v>2356</v>
      </c>
      <c r="E422" s="36">
        <v>45143</v>
      </c>
      <c r="F422" s="37">
        <v>2358</v>
      </c>
      <c r="G422" s="36">
        <v>45144</v>
      </c>
      <c r="H422" s="38">
        <f t="shared" si="19"/>
        <v>2</v>
      </c>
      <c r="I422" s="29">
        <f t="shared" si="20"/>
        <v>3</v>
      </c>
      <c r="L422" s="33"/>
      <c r="M422" s="36">
        <v>45144</v>
      </c>
      <c r="N422" s="34">
        <f t="shared" si="22"/>
        <v>138</v>
      </c>
      <c r="O422" s="37">
        <v>0</v>
      </c>
      <c r="P422" s="35">
        <v>63</v>
      </c>
      <c r="Q422" s="39">
        <v>0.16</v>
      </c>
      <c r="R422" s="40">
        <f t="shared" si="21"/>
        <v>75</v>
      </c>
      <c r="S422" s="41"/>
    </row>
    <row r="423" spans="2:19" ht="15.6" x14ac:dyDescent="0.3">
      <c r="B423" s="34">
        <f t="shared" si="17"/>
        <v>2358</v>
      </c>
      <c r="C423" s="35">
        <v>2322</v>
      </c>
      <c r="D423" s="34">
        <f t="shared" si="18"/>
        <v>2358</v>
      </c>
      <c r="E423" s="36">
        <v>45144</v>
      </c>
      <c r="F423" s="37">
        <v>2361</v>
      </c>
      <c r="G423" s="36">
        <v>45145</v>
      </c>
      <c r="H423" s="38">
        <f t="shared" si="19"/>
        <v>3</v>
      </c>
      <c r="I423" s="29">
        <f t="shared" si="20"/>
        <v>3</v>
      </c>
      <c r="L423" s="33"/>
      <c r="M423" s="36">
        <v>45145</v>
      </c>
      <c r="N423" s="34">
        <f t="shared" si="22"/>
        <v>63</v>
      </c>
      <c r="O423" s="37">
        <v>0</v>
      </c>
      <c r="P423" s="35">
        <v>63</v>
      </c>
      <c r="Q423" s="39">
        <v>0.16</v>
      </c>
      <c r="R423" s="40">
        <f t="shared" si="21"/>
        <v>0</v>
      </c>
      <c r="S423" s="41"/>
    </row>
    <row r="424" spans="2:19" ht="15.6" x14ac:dyDescent="0.3">
      <c r="B424" s="34">
        <f t="shared" si="17"/>
        <v>2361</v>
      </c>
      <c r="C424" s="35">
        <v>2325</v>
      </c>
      <c r="D424" s="34">
        <f t="shared" si="18"/>
        <v>2361</v>
      </c>
      <c r="E424" s="36">
        <v>45145</v>
      </c>
      <c r="F424" s="37">
        <v>2361</v>
      </c>
      <c r="G424" s="36">
        <v>45146</v>
      </c>
      <c r="H424" s="38">
        <f t="shared" si="19"/>
        <v>0</v>
      </c>
      <c r="I424" s="29">
        <f t="shared" si="20"/>
        <v>0</v>
      </c>
      <c r="L424" s="33"/>
      <c r="M424" s="36">
        <v>45146</v>
      </c>
      <c r="N424" s="34">
        <f t="shared" si="22"/>
        <v>63</v>
      </c>
      <c r="O424" s="37">
        <v>0</v>
      </c>
      <c r="P424" s="35">
        <v>63</v>
      </c>
      <c r="Q424" s="39">
        <v>0.16</v>
      </c>
      <c r="R424" s="40">
        <f t="shared" si="21"/>
        <v>0</v>
      </c>
      <c r="S424" s="41"/>
    </row>
    <row r="425" spans="2:19" ht="15.6" x14ac:dyDescent="0.3">
      <c r="B425" s="34">
        <f t="shared" si="17"/>
        <v>2361</v>
      </c>
      <c r="C425" s="35">
        <v>2325</v>
      </c>
      <c r="D425" s="34">
        <f t="shared" si="18"/>
        <v>2361</v>
      </c>
      <c r="E425" s="36">
        <v>45146</v>
      </c>
      <c r="F425" s="37">
        <v>2361</v>
      </c>
      <c r="G425" s="36">
        <v>45147</v>
      </c>
      <c r="H425" s="38">
        <f t="shared" si="19"/>
        <v>0</v>
      </c>
      <c r="I425" s="29">
        <f t="shared" si="20"/>
        <v>1</v>
      </c>
      <c r="L425" s="33"/>
      <c r="M425" s="36">
        <v>45147</v>
      </c>
      <c r="N425" s="34">
        <f t="shared" si="22"/>
        <v>63</v>
      </c>
      <c r="O425" s="37">
        <v>0</v>
      </c>
      <c r="P425" s="35">
        <v>63</v>
      </c>
      <c r="Q425" s="39">
        <v>0.86</v>
      </c>
      <c r="R425" s="40">
        <f t="shared" si="21"/>
        <v>0</v>
      </c>
      <c r="S425" s="41"/>
    </row>
    <row r="426" spans="2:19" ht="15.6" x14ac:dyDescent="0.3">
      <c r="B426" s="34">
        <f t="shared" si="17"/>
        <v>2361</v>
      </c>
      <c r="C426" s="35">
        <v>2326</v>
      </c>
      <c r="D426" s="34">
        <f t="shared" si="18"/>
        <v>2361</v>
      </c>
      <c r="E426" s="36">
        <v>45147</v>
      </c>
      <c r="F426" s="37">
        <v>2362</v>
      </c>
      <c r="G426" s="36">
        <v>45148</v>
      </c>
      <c r="H426" s="38">
        <f t="shared" si="19"/>
        <v>1</v>
      </c>
      <c r="I426" s="29">
        <f t="shared" si="20"/>
        <v>1</v>
      </c>
      <c r="L426" s="33"/>
      <c r="M426" s="36">
        <v>45148</v>
      </c>
      <c r="N426" s="34">
        <f t="shared" si="22"/>
        <v>63</v>
      </c>
      <c r="O426" s="37">
        <v>307</v>
      </c>
      <c r="P426" s="35">
        <v>352</v>
      </c>
      <c r="Q426" s="39">
        <v>0.88</v>
      </c>
      <c r="R426" s="40">
        <f t="shared" si="21"/>
        <v>18</v>
      </c>
      <c r="S426" s="41"/>
    </row>
    <row r="427" spans="2:19" ht="15.6" x14ac:dyDescent="0.3">
      <c r="B427" s="34">
        <f t="shared" si="17"/>
        <v>2362</v>
      </c>
      <c r="C427" s="35">
        <v>2327</v>
      </c>
      <c r="D427" s="34">
        <f t="shared" si="18"/>
        <v>2362</v>
      </c>
      <c r="E427" s="36">
        <v>45148</v>
      </c>
      <c r="F427" s="37">
        <v>2362</v>
      </c>
      <c r="G427" s="36">
        <v>45149</v>
      </c>
      <c r="H427" s="38">
        <f t="shared" si="19"/>
        <v>0</v>
      </c>
      <c r="I427" s="29">
        <f t="shared" si="20"/>
        <v>1</v>
      </c>
      <c r="L427" s="33"/>
      <c r="M427" s="36">
        <v>45149</v>
      </c>
      <c r="N427" s="34">
        <f t="shared" si="22"/>
        <v>352</v>
      </c>
      <c r="O427" s="37">
        <v>0</v>
      </c>
      <c r="P427" s="35">
        <v>352</v>
      </c>
      <c r="Q427" s="39">
        <v>0.84</v>
      </c>
      <c r="R427" s="40">
        <f t="shared" si="21"/>
        <v>0</v>
      </c>
      <c r="S427" s="41"/>
    </row>
    <row r="428" spans="2:19" ht="15.6" x14ac:dyDescent="0.3">
      <c r="B428" s="34">
        <f t="shared" si="17"/>
        <v>2362</v>
      </c>
      <c r="C428" s="35">
        <v>2328</v>
      </c>
      <c r="D428" s="34">
        <f t="shared" si="18"/>
        <v>2362</v>
      </c>
      <c r="E428" s="36">
        <v>45149</v>
      </c>
      <c r="F428" s="37">
        <v>2366</v>
      </c>
      <c r="G428" s="36">
        <v>45150</v>
      </c>
      <c r="H428" s="38">
        <f t="shared" si="19"/>
        <v>4</v>
      </c>
      <c r="I428" s="29">
        <f t="shared" si="20"/>
        <v>1</v>
      </c>
      <c r="L428" s="33"/>
      <c r="M428" s="36">
        <v>45150</v>
      </c>
      <c r="N428" s="34">
        <f t="shared" si="22"/>
        <v>352</v>
      </c>
      <c r="O428" s="37">
        <v>0</v>
      </c>
      <c r="P428" s="35">
        <v>336</v>
      </c>
      <c r="Q428" s="39">
        <v>0.84</v>
      </c>
      <c r="R428" s="40">
        <f t="shared" si="21"/>
        <v>16</v>
      </c>
      <c r="S428" s="41"/>
    </row>
    <row r="429" spans="2:19" ht="15.6" x14ac:dyDescent="0.3">
      <c r="B429" s="34">
        <f t="shared" si="17"/>
        <v>2366</v>
      </c>
      <c r="C429" s="35">
        <v>2329</v>
      </c>
      <c r="D429" s="34">
        <f t="shared" si="18"/>
        <v>2366</v>
      </c>
      <c r="E429" s="36">
        <v>45150</v>
      </c>
      <c r="F429" s="37">
        <v>2367</v>
      </c>
      <c r="G429" s="36">
        <v>45151</v>
      </c>
      <c r="H429" s="38">
        <f t="shared" si="19"/>
        <v>1</v>
      </c>
      <c r="I429" s="29">
        <f t="shared" si="20"/>
        <v>4</v>
      </c>
      <c r="L429" s="33"/>
      <c r="M429" s="36">
        <v>45151</v>
      </c>
      <c r="N429" s="34">
        <f t="shared" si="22"/>
        <v>336</v>
      </c>
      <c r="O429" s="37">
        <v>0</v>
      </c>
      <c r="P429" s="35">
        <v>332</v>
      </c>
      <c r="Q429" s="39">
        <v>0.83</v>
      </c>
      <c r="R429" s="40">
        <f t="shared" si="21"/>
        <v>4</v>
      </c>
      <c r="S429" s="41"/>
    </row>
    <row r="430" spans="2:19" ht="15.6" x14ac:dyDescent="0.3">
      <c r="B430" s="34">
        <f t="shared" si="17"/>
        <v>2367</v>
      </c>
      <c r="C430" s="35">
        <v>2333</v>
      </c>
      <c r="D430" s="34">
        <f t="shared" si="18"/>
        <v>2367</v>
      </c>
      <c r="E430" s="36">
        <v>45151</v>
      </c>
      <c r="F430" s="37">
        <v>2367</v>
      </c>
      <c r="G430" s="36">
        <v>45152</v>
      </c>
      <c r="H430" s="38">
        <f t="shared" si="19"/>
        <v>0</v>
      </c>
      <c r="I430" s="29">
        <f t="shared" si="20"/>
        <v>0</v>
      </c>
      <c r="L430" s="33"/>
      <c r="M430" s="36">
        <v>45152</v>
      </c>
      <c r="N430" s="34">
        <f t="shared" si="22"/>
        <v>332</v>
      </c>
      <c r="O430" s="37">
        <v>0</v>
      </c>
      <c r="P430" s="35">
        <v>332</v>
      </c>
      <c r="Q430" s="39">
        <v>0.84</v>
      </c>
      <c r="R430" s="40">
        <f t="shared" si="21"/>
        <v>0</v>
      </c>
      <c r="S430" s="41"/>
    </row>
    <row r="431" spans="2:19" ht="15.6" x14ac:dyDescent="0.3">
      <c r="B431" s="34">
        <f t="shared" si="17"/>
        <v>2367</v>
      </c>
      <c r="C431" s="35">
        <v>2333</v>
      </c>
      <c r="D431" s="34">
        <f t="shared" si="18"/>
        <v>2367</v>
      </c>
      <c r="E431" s="36">
        <v>45152</v>
      </c>
      <c r="F431" s="37">
        <v>2367</v>
      </c>
      <c r="G431" s="36">
        <v>45153</v>
      </c>
      <c r="H431" s="38">
        <f t="shared" si="19"/>
        <v>0</v>
      </c>
      <c r="I431" s="29">
        <f t="shared" si="20"/>
        <v>0</v>
      </c>
      <c r="L431" s="33"/>
      <c r="M431" s="36">
        <v>45153</v>
      </c>
      <c r="N431" s="34">
        <f t="shared" si="22"/>
        <v>332</v>
      </c>
      <c r="O431" s="37">
        <v>0</v>
      </c>
      <c r="P431" s="35">
        <v>332</v>
      </c>
      <c r="Q431" s="39">
        <v>0.78</v>
      </c>
      <c r="R431" s="40">
        <f t="shared" si="21"/>
        <v>0</v>
      </c>
      <c r="S431" s="41"/>
    </row>
    <row r="432" spans="2:19" ht="15.6" x14ac:dyDescent="0.3">
      <c r="B432" s="34">
        <f t="shared" si="17"/>
        <v>2367</v>
      </c>
      <c r="C432" s="35">
        <v>2333</v>
      </c>
      <c r="D432" s="34">
        <f t="shared" si="18"/>
        <v>2367</v>
      </c>
      <c r="E432" s="36">
        <v>45153</v>
      </c>
      <c r="F432" s="37">
        <v>2369</v>
      </c>
      <c r="G432" s="36">
        <v>45154</v>
      </c>
      <c r="H432" s="38">
        <f t="shared" si="19"/>
        <v>2</v>
      </c>
      <c r="I432" s="29">
        <f t="shared" si="20"/>
        <v>1</v>
      </c>
      <c r="L432" s="33"/>
      <c r="M432" s="36">
        <v>45154</v>
      </c>
      <c r="N432" s="34">
        <f t="shared" si="22"/>
        <v>332</v>
      </c>
      <c r="O432" s="37">
        <v>0</v>
      </c>
      <c r="P432" s="35">
        <v>313</v>
      </c>
      <c r="Q432" s="39">
        <v>0.76</v>
      </c>
      <c r="R432" s="40">
        <f t="shared" si="21"/>
        <v>19</v>
      </c>
      <c r="S432" s="41"/>
    </row>
    <row r="433" spans="2:19" ht="15.6" x14ac:dyDescent="0.3">
      <c r="B433" s="34">
        <f t="shared" si="17"/>
        <v>2369</v>
      </c>
      <c r="C433" s="35">
        <v>2334</v>
      </c>
      <c r="D433" s="34">
        <f t="shared" si="18"/>
        <v>2369</v>
      </c>
      <c r="E433" s="36">
        <v>45154</v>
      </c>
      <c r="F433" s="37">
        <v>2370</v>
      </c>
      <c r="G433" s="36">
        <v>45155</v>
      </c>
      <c r="H433" s="38">
        <f t="shared" si="19"/>
        <v>1</v>
      </c>
      <c r="I433" s="29">
        <f t="shared" si="20"/>
        <v>1</v>
      </c>
      <c r="L433" s="33"/>
      <c r="M433" s="36">
        <v>45155</v>
      </c>
      <c r="N433" s="34">
        <f t="shared" si="22"/>
        <v>313</v>
      </c>
      <c r="O433" s="37">
        <v>0</v>
      </c>
      <c r="P433" s="35">
        <v>308</v>
      </c>
      <c r="Q433" s="39">
        <v>0.77</v>
      </c>
      <c r="R433" s="40">
        <f t="shared" si="21"/>
        <v>5</v>
      </c>
      <c r="S433" s="41"/>
    </row>
    <row r="434" spans="2:19" ht="15.6" x14ac:dyDescent="0.3">
      <c r="B434" s="34">
        <f t="shared" si="17"/>
        <v>2370</v>
      </c>
      <c r="C434" s="35">
        <v>2335</v>
      </c>
      <c r="D434" s="34">
        <f t="shared" si="18"/>
        <v>2370</v>
      </c>
      <c r="E434" s="36">
        <v>45155</v>
      </c>
      <c r="F434" s="37">
        <v>2371</v>
      </c>
      <c r="G434" s="36">
        <v>45156</v>
      </c>
      <c r="H434" s="38">
        <f t="shared" si="19"/>
        <v>1</v>
      </c>
      <c r="I434" s="29">
        <f t="shared" si="20"/>
        <v>5</v>
      </c>
      <c r="L434" s="33"/>
      <c r="M434" s="36">
        <v>45156</v>
      </c>
      <c r="N434" s="34">
        <f t="shared" si="22"/>
        <v>308</v>
      </c>
      <c r="O434" s="37">
        <v>0</v>
      </c>
      <c r="P434" s="35">
        <v>300</v>
      </c>
      <c r="Q434" s="39">
        <v>0.75</v>
      </c>
      <c r="R434" s="40">
        <f t="shared" si="21"/>
        <v>8</v>
      </c>
      <c r="S434" s="41"/>
    </row>
    <row r="435" spans="2:19" ht="15.6" x14ac:dyDescent="0.3">
      <c r="B435" s="34">
        <f t="shared" si="17"/>
        <v>2371</v>
      </c>
      <c r="C435" s="35">
        <v>2340</v>
      </c>
      <c r="D435" s="34">
        <f t="shared" si="18"/>
        <v>2371</v>
      </c>
      <c r="E435" s="36">
        <v>45156</v>
      </c>
      <c r="F435" s="37">
        <v>2374</v>
      </c>
      <c r="G435" s="36">
        <v>45157</v>
      </c>
      <c r="H435" s="38">
        <f t="shared" si="19"/>
        <v>3</v>
      </c>
      <c r="I435" s="29">
        <f t="shared" si="20"/>
        <v>2</v>
      </c>
      <c r="L435" s="33"/>
      <c r="M435" s="36">
        <v>45157</v>
      </c>
      <c r="N435" s="34">
        <f t="shared" si="22"/>
        <v>300</v>
      </c>
      <c r="O435" s="37">
        <v>0</v>
      </c>
      <c r="P435" s="35">
        <v>288</v>
      </c>
      <c r="Q435" s="39">
        <v>0.72</v>
      </c>
      <c r="R435" s="40">
        <f t="shared" si="21"/>
        <v>12</v>
      </c>
      <c r="S435" s="41"/>
    </row>
    <row r="436" spans="2:19" ht="15.6" x14ac:dyDescent="0.3">
      <c r="B436" s="34">
        <f t="shared" si="17"/>
        <v>2374</v>
      </c>
      <c r="C436" s="35">
        <v>2342</v>
      </c>
      <c r="D436" s="34">
        <f t="shared" si="18"/>
        <v>2374</v>
      </c>
      <c r="E436" s="36">
        <v>45157</v>
      </c>
      <c r="F436" s="37">
        <v>2374</v>
      </c>
      <c r="G436" s="36">
        <v>45158</v>
      </c>
      <c r="H436" s="38">
        <f t="shared" si="19"/>
        <v>0</v>
      </c>
      <c r="I436" s="29">
        <f t="shared" si="20"/>
        <v>0</v>
      </c>
      <c r="L436" s="33"/>
      <c r="M436" s="36">
        <v>45158</v>
      </c>
      <c r="N436" s="34">
        <f t="shared" si="22"/>
        <v>288</v>
      </c>
      <c r="O436" s="37">
        <v>0</v>
      </c>
      <c r="P436" s="35">
        <v>288</v>
      </c>
      <c r="Q436" s="39">
        <v>0.72</v>
      </c>
      <c r="R436" s="40">
        <f t="shared" si="21"/>
        <v>0</v>
      </c>
      <c r="S436" s="41"/>
    </row>
    <row r="437" spans="2:19" ht="15.6" x14ac:dyDescent="0.3">
      <c r="B437" s="34">
        <f t="shared" si="17"/>
        <v>2374</v>
      </c>
      <c r="C437" s="35">
        <v>2342</v>
      </c>
      <c r="D437" s="34">
        <f t="shared" si="18"/>
        <v>2374</v>
      </c>
      <c r="E437" s="36">
        <v>45158</v>
      </c>
      <c r="F437" s="37">
        <v>2374</v>
      </c>
      <c r="G437" s="36">
        <v>45159</v>
      </c>
      <c r="H437" s="38">
        <f t="shared" si="19"/>
        <v>0</v>
      </c>
      <c r="I437" s="29">
        <f t="shared" si="20"/>
        <v>0</v>
      </c>
      <c r="L437" s="33"/>
      <c r="M437" s="36">
        <v>45159</v>
      </c>
      <c r="N437" s="34">
        <f t="shared" si="22"/>
        <v>288</v>
      </c>
      <c r="O437" s="37">
        <v>0</v>
      </c>
      <c r="P437" s="35">
        <v>288</v>
      </c>
      <c r="Q437" s="39">
        <v>0.72</v>
      </c>
      <c r="R437" s="40">
        <f t="shared" si="21"/>
        <v>0</v>
      </c>
      <c r="S437" s="41"/>
    </row>
    <row r="438" spans="2:19" ht="15.6" x14ac:dyDescent="0.3">
      <c r="B438" s="34">
        <f t="shared" si="17"/>
        <v>2374</v>
      </c>
      <c r="C438" s="35">
        <v>2342</v>
      </c>
      <c r="D438" s="34">
        <f t="shared" si="18"/>
        <v>2374</v>
      </c>
      <c r="E438" s="36">
        <v>45159</v>
      </c>
      <c r="F438" s="37">
        <v>2374</v>
      </c>
      <c r="G438" s="36">
        <v>45160</v>
      </c>
      <c r="H438" s="38">
        <f t="shared" si="19"/>
        <v>0</v>
      </c>
      <c r="I438" s="29">
        <f t="shared" si="20"/>
        <v>2</v>
      </c>
      <c r="L438" s="33"/>
      <c r="M438" s="36">
        <v>45160</v>
      </c>
      <c r="N438" s="34">
        <f t="shared" si="22"/>
        <v>288</v>
      </c>
      <c r="O438" s="37">
        <v>0</v>
      </c>
      <c r="P438" s="35">
        <v>276</v>
      </c>
      <c r="Q438" s="39">
        <v>0.69</v>
      </c>
      <c r="R438" s="40">
        <f t="shared" si="21"/>
        <v>12</v>
      </c>
      <c r="S438" s="41"/>
    </row>
    <row r="439" spans="2:19" ht="15.6" x14ac:dyDescent="0.3">
      <c r="B439" s="34">
        <f t="shared" si="17"/>
        <v>2374</v>
      </c>
      <c r="C439" s="35">
        <v>2344</v>
      </c>
      <c r="D439" s="34">
        <f t="shared" si="18"/>
        <v>2374</v>
      </c>
      <c r="E439" s="36">
        <v>45160</v>
      </c>
      <c r="F439" s="37">
        <v>2376</v>
      </c>
      <c r="G439" s="36">
        <v>45161</v>
      </c>
      <c r="H439" s="38">
        <f t="shared" si="19"/>
        <v>2</v>
      </c>
      <c r="I439" s="29">
        <f t="shared" si="20"/>
        <v>4</v>
      </c>
      <c r="L439" s="33"/>
      <c r="M439" s="36">
        <v>45161</v>
      </c>
      <c r="N439" s="34">
        <f t="shared" si="22"/>
        <v>276</v>
      </c>
      <c r="O439" s="37">
        <v>0</v>
      </c>
      <c r="P439" s="35">
        <v>244</v>
      </c>
      <c r="Q439" s="39">
        <v>0.61</v>
      </c>
      <c r="R439" s="40">
        <f t="shared" si="21"/>
        <v>32</v>
      </c>
      <c r="S439" s="41"/>
    </row>
    <row r="440" spans="2:19" ht="15.6" x14ac:dyDescent="0.3">
      <c r="B440" s="34">
        <f t="shared" si="17"/>
        <v>2376</v>
      </c>
      <c r="C440" s="35">
        <v>2348</v>
      </c>
      <c r="D440" s="34">
        <f t="shared" si="18"/>
        <v>2376</v>
      </c>
      <c r="E440" s="36">
        <v>45161</v>
      </c>
      <c r="F440" s="37">
        <v>2382</v>
      </c>
      <c r="G440" s="36">
        <v>45162</v>
      </c>
      <c r="H440" s="38">
        <f t="shared" si="19"/>
        <v>6</v>
      </c>
      <c r="I440" s="29">
        <f t="shared" si="20"/>
        <v>1</v>
      </c>
      <c r="L440" s="33"/>
      <c r="M440" s="36">
        <v>45162</v>
      </c>
      <c r="N440" s="34">
        <f t="shared" si="22"/>
        <v>244</v>
      </c>
      <c r="O440" s="37">
        <v>0</v>
      </c>
      <c r="P440" s="35">
        <v>213</v>
      </c>
      <c r="Q440" s="39">
        <v>0.53</v>
      </c>
      <c r="R440" s="40">
        <f t="shared" si="21"/>
        <v>31</v>
      </c>
      <c r="S440" s="41"/>
    </row>
    <row r="441" spans="2:19" ht="15.6" x14ac:dyDescent="0.3">
      <c r="B441" s="34">
        <f t="shared" si="17"/>
        <v>2382</v>
      </c>
      <c r="C441" s="35">
        <v>2349</v>
      </c>
      <c r="D441" s="34">
        <f t="shared" si="18"/>
        <v>2382</v>
      </c>
      <c r="E441" s="36">
        <v>45162</v>
      </c>
      <c r="F441" s="37">
        <v>2386</v>
      </c>
      <c r="G441" s="36">
        <v>45163</v>
      </c>
      <c r="H441" s="38">
        <f t="shared" si="19"/>
        <v>4</v>
      </c>
      <c r="I441" s="29">
        <f t="shared" si="20"/>
        <v>1</v>
      </c>
      <c r="L441" s="33"/>
      <c r="M441" s="36">
        <v>45163</v>
      </c>
      <c r="N441" s="34">
        <f t="shared" si="22"/>
        <v>213</v>
      </c>
      <c r="O441" s="37">
        <v>0</v>
      </c>
      <c r="P441" s="35">
        <v>213</v>
      </c>
      <c r="Q441" s="39">
        <v>0.53</v>
      </c>
      <c r="R441" s="40">
        <f t="shared" si="21"/>
        <v>0</v>
      </c>
      <c r="S441" s="41"/>
    </row>
    <row r="442" spans="2:19" ht="15.6" x14ac:dyDescent="0.3">
      <c r="B442" s="34">
        <f t="shared" si="17"/>
        <v>2386</v>
      </c>
      <c r="C442" s="35">
        <v>2350</v>
      </c>
      <c r="D442" s="34">
        <f t="shared" si="18"/>
        <v>2386</v>
      </c>
      <c r="E442" s="36">
        <v>45163</v>
      </c>
      <c r="F442" s="37">
        <v>2386</v>
      </c>
      <c r="G442" s="36">
        <v>45164</v>
      </c>
      <c r="H442" s="38">
        <f t="shared" si="19"/>
        <v>0</v>
      </c>
      <c r="I442" s="29">
        <f t="shared" si="20"/>
        <v>1</v>
      </c>
      <c r="L442" s="33"/>
      <c r="M442" s="36">
        <v>45164</v>
      </c>
      <c r="N442" s="34">
        <f t="shared" si="22"/>
        <v>213</v>
      </c>
      <c r="O442" s="37">
        <v>0</v>
      </c>
      <c r="P442" s="35">
        <v>213</v>
      </c>
      <c r="Q442" s="39">
        <v>0.53</v>
      </c>
      <c r="R442" s="40">
        <f t="shared" si="21"/>
        <v>0</v>
      </c>
      <c r="S442" s="41"/>
    </row>
    <row r="443" spans="2:19" ht="15.6" x14ac:dyDescent="0.3">
      <c r="B443" s="34">
        <f t="shared" si="17"/>
        <v>2386</v>
      </c>
      <c r="C443" s="35">
        <v>2351</v>
      </c>
      <c r="D443" s="34">
        <f t="shared" si="18"/>
        <v>2386</v>
      </c>
      <c r="E443" s="36">
        <v>45164</v>
      </c>
      <c r="F443" s="37">
        <v>2386</v>
      </c>
      <c r="G443" s="36">
        <v>45165</v>
      </c>
      <c r="H443" s="38">
        <f t="shared" si="19"/>
        <v>0</v>
      </c>
      <c r="I443" s="29">
        <f t="shared" si="20"/>
        <v>0</v>
      </c>
      <c r="L443" s="33"/>
      <c r="M443" s="36">
        <v>45165</v>
      </c>
      <c r="N443" s="34">
        <f t="shared" si="22"/>
        <v>213</v>
      </c>
      <c r="O443" s="37">
        <v>0</v>
      </c>
      <c r="P443" s="35">
        <v>213</v>
      </c>
      <c r="Q443" s="39">
        <v>0.53</v>
      </c>
      <c r="R443" s="40">
        <f t="shared" si="21"/>
        <v>0</v>
      </c>
      <c r="S443" s="41"/>
    </row>
    <row r="444" spans="2:19" ht="15.6" x14ac:dyDescent="0.3">
      <c r="B444" s="34">
        <f t="shared" si="17"/>
        <v>2386</v>
      </c>
      <c r="C444" s="35">
        <v>2351</v>
      </c>
      <c r="D444" s="34">
        <f t="shared" si="18"/>
        <v>2386</v>
      </c>
      <c r="E444" s="36">
        <v>45165</v>
      </c>
      <c r="F444" s="37">
        <v>2386</v>
      </c>
      <c r="G444" s="36">
        <v>45166</v>
      </c>
      <c r="H444" s="38">
        <f t="shared" si="19"/>
        <v>0</v>
      </c>
      <c r="I444" s="29">
        <f t="shared" si="20"/>
        <v>1</v>
      </c>
      <c r="L444" s="33"/>
      <c r="M444" s="36">
        <v>45166</v>
      </c>
      <c r="N444" s="34">
        <f t="shared" si="22"/>
        <v>213</v>
      </c>
      <c r="O444" s="37">
        <v>0</v>
      </c>
      <c r="P444" s="35">
        <v>213</v>
      </c>
      <c r="Q444" s="39">
        <v>0.53</v>
      </c>
      <c r="R444" s="40">
        <f t="shared" si="21"/>
        <v>0</v>
      </c>
      <c r="S444" s="41"/>
    </row>
    <row r="445" spans="2:19" ht="15.6" x14ac:dyDescent="0.3">
      <c r="B445" s="34">
        <f t="shared" si="17"/>
        <v>2386</v>
      </c>
      <c r="C445" s="35">
        <v>2352</v>
      </c>
      <c r="D445" s="34">
        <f t="shared" si="18"/>
        <v>2386</v>
      </c>
      <c r="E445" s="36">
        <v>45166</v>
      </c>
      <c r="F445" s="37">
        <v>2386</v>
      </c>
      <c r="G445" s="36">
        <v>45167</v>
      </c>
      <c r="H445" s="38">
        <f t="shared" si="19"/>
        <v>0</v>
      </c>
      <c r="I445" s="29">
        <f t="shared" si="20"/>
        <v>0</v>
      </c>
      <c r="L445" s="33"/>
      <c r="M445" s="36">
        <v>45167</v>
      </c>
      <c r="N445" s="34">
        <f t="shared" si="22"/>
        <v>213</v>
      </c>
      <c r="O445" s="37">
        <v>0</v>
      </c>
      <c r="P445" s="35">
        <v>213</v>
      </c>
      <c r="Q445" s="39">
        <v>0.53</v>
      </c>
      <c r="R445" s="40">
        <f t="shared" si="21"/>
        <v>0</v>
      </c>
      <c r="S445" s="41"/>
    </row>
    <row r="446" spans="2:19" ht="15.6" x14ac:dyDescent="0.3">
      <c r="B446" s="34">
        <f t="shared" si="17"/>
        <v>2386</v>
      </c>
      <c r="C446" s="35">
        <v>2352</v>
      </c>
      <c r="D446" s="34">
        <f t="shared" si="18"/>
        <v>2386</v>
      </c>
      <c r="E446" s="36">
        <v>45167</v>
      </c>
      <c r="F446" s="37">
        <v>2387</v>
      </c>
      <c r="G446" s="36">
        <v>45168</v>
      </c>
      <c r="H446" s="38">
        <f t="shared" si="19"/>
        <v>1</v>
      </c>
      <c r="I446" s="29">
        <f t="shared" si="20"/>
        <v>2</v>
      </c>
      <c r="L446" s="33"/>
      <c r="M446" s="36">
        <v>45168</v>
      </c>
      <c r="N446" s="34">
        <f t="shared" si="22"/>
        <v>213</v>
      </c>
      <c r="O446" s="37">
        <v>0</v>
      </c>
      <c r="P446" s="35">
        <v>213</v>
      </c>
      <c r="Q446" s="39">
        <v>0.53</v>
      </c>
      <c r="R446" s="40">
        <f t="shared" si="21"/>
        <v>0</v>
      </c>
      <c r="S446" s="41"/>
    </row>
    <row r="447" spans="2:19" ht="15.6" x14ac:dyDescent="0.3">
      <c r="B447" s="34">
        <f t="shared" si="17"/>
        <v>2387</v>
      </c>
      <c r="C447" s="35">
        <v>2354</v>
      </c>
      <c r="D447" s="34">
        <f t="shared" si="18"/>
        <v>2387</v>
      </c>
      <c r="E447" s="36">
        <v>45168</v>
      </c>
      <c r="F447" s="37">
        <v>2387</v>
      </c>
      <c r="G447" s="36">
        <v>45169</v>
      </c>
      <c r="H447" s="38">
        <f t="shared" si="19"/>
        <v>0</v>
      </c>
      <c r="I447" s="29">
        <f t="shared" si="20"/>
        <v>1</v>
      </c>
      <c r="L447" s="33"/>
      <c r="M447" s="36">
        <v>45169</v>
      </c>
      <c r="N447" s="34">
        <f t="shared" si="22"/>
        <v>213</v>
      </c>
      <c r="O447" s="37">
        <v>0</v>
      </c>
      <c r="P447" s="35">
        <v>213</v>
      </c>
      <c r="Q447" s="39">
        <v>0.53</v>
      </c>
      <c r="R447" s="40">
        <f t="shared" si="21"/>
        <v>0</v>
      </c>
      <c r="S447" s="41"/>
    </row>
    <row r="448" spans="2:19" ht="15.6" x14ac:dyDescent="0.3">
      <c r="B448" s="34">
        <f t="shared" si="17"/>
        <v>2387</v>
      </c>
      <c r="C448" s="35">
        <v>2355</v>
      </c>
      <c r="D448" s="34">
        <f t="shared" si="18"/>
        <v>2387</v>
      </c>
      <c r="E448" s="36">
        <v>45169</v>
      </c>
      <c r="F448" s="37">
        <v>2387</v>
      </c>
      <c r="G448" s="36">
        <v>45170</v>
      </c>
      <c r="H448" s="38">
        <f t="shared" si="19"/>
        <v>0</v>
      </c>
      <c r="I448" s="29">
        <f t="shared" si="20"/>
        <v>0</v>
      </c>
      <c r="L448" s="33"/>
      <c r="M448" s="36">
        <v>45170</v>
      </c>
      <c r="N448" s="34">
        <f t="shared" si="22"/>
        <v>213</v>
      </c>
      <c r="O448" s="37">
        <v>0</v>
      </c>
      <c r="P448" s="35">
        <v>213</v>
      </c>
      <c r="Q448" s="39">
        <v>0.53</v>
      </c>
      <c r="R448" s="40">
        <f t="shared" si="21"/>
        <v>0</v>
      </c>
      <c r="S448" s="41"/>
    </row>
    <row r="449" spans="2:19" ht="15.6" x14ac:dyDescent="0.3">
      <c r="B449" s="34">
        <f t="shared" ref="B449:B703" si="23">F448</f>
        <v>2387</v>
      </c>
      <c r="C449" s="35">
        <v>2355</v>
      </c>
      <c r="D449" s="34">
        <f t="shared" si="18"/>
        <v>2387</v>
      </c>
      <c r="E449" s="36">
        <v>45170</v>
      </c>
      <c r="F449" s="37">
        <v>2388</v>
      </c>
      <c r="G449" s="36">
        <v>45171</v>
      </c>
      <c r="H449" s="38">
        <f t="shared" si="19"/>
        <v>1</v>
      </c>
      <c r="I449" s="29">
        <f t="shared" si="20"/>
        <v>1</v>
      </c>
      <c r="L449" s="33"/>
      <c r="M449" s="36">
        <v>45171</v>
      </c>
      <c r="N449" s="34">
        <f t="shared" si="22"/>
        <v>213</v>
      </c>
      <c r="O449" s="37">
        <v>0</v>
      </c>
      <c r="P449" s="35">
        <v>213</v>
      </c>
      <c r="Q449" s="39">
        <v>0.53</v>
      </c>
      <c r="R449" s="40">
        <f t="shared" si="21"/>
        <v>0</v>
      </c>
      <c r="S449" s="41"/>
    </row>
    <row r="450" spans="2:19" ht="15.6" x14ac:dyDescent="0.3">
      <c r="B450" s="34">
        <f t="shared" si="23"/>
        <v>2388</v>
      </c>
      <c r="C450" s="35">
        <v>2356</v>
      </c>
      <c r="D450" s="34">
        <f t="shared" si="18"/>
        <v>2388</v>
      </c>
      <c r="E450" s="36">
        <v>45171</v>
      </c>
      <c r="F450" s="37">
        <v>2388</v>
      </c>
      <c r="G450" s="36">
        <v>45172</v>
      </c>
      <c r="H450" s="38">
        <f t="shared" si="19"/>
        <v>0</v>
      </c>
      <c r="I450" s="29">
        <f t="shared" si="20"/>
        <v>0</v>
      </c>
      <c r="L450" s="33"/>
      <c r="M450" s="36">
        <v>45172</v>
      </c>
      <c r="N450" s="34">
        <f t="shared" si="22"/>
        <v>213</v>
      </c>
      <c r="O450" s="37">
        <v>0</v>
      </c>
      <c r="P450" s="35">
        <v>213</v>
      </c>
      <c r="Q450" s="39">
        <v>0.53</v>
      </c>
      <c r="R450" s="40">
        <f t="shared" si="21"/>
        <v>0</v>
      </c>
      <c r="S450" s="41"/>
    </row>
    <row r="451" spans="2:19" ht="15.6" x14ac:dyDescent="0.3">
      <c r="B451" s="34">
        <f t="shared" si="23"/>
        <v>2388</v>
      </c>
      <c r="C451" s="35">
        <v>2356</v>
      </c>
      <c r="D451" s="34">
        <f t="shared" si="18"/>
        <v>2388</v>
      </c>
      <c r="E451" s="36">
        <v>45172</v>
      </c>
      <c r="F451" s="37">
        <v>2388</v>
      </c>
      <c r="G451" s="36">
        <v>45173</v>
      </c>
      <c r="H451" s="38">
        <f t="shared" si="19"/>
        <v>0</v>
      </c>
      <c r="I451" s="29">
        <f t="shared" si="20"/>
        <v>1</v>
      </c>
      <c r="L451" s="33"/>
      <c r="M451" s="36">
        <v>45173</v>
      </c>
      <c r="N451" s="34">
        <f t="shared" si="22"/>
        <v>213</v>
      </c>
      <c r="O451" s="37">
        <v>0</v>
      </c>
      <c r="P451" s="35">
        <v>213</v>
      </c>
      <c r="Q451" s="39">
        <v>0.53</v>
      </c>
      <c r="R451" s="40">
        <f t="shared" si="21"/>
        <v>0</v>
      </c>
      <c r="S451" s="41"/>
    </row>
    <row r="452" spans="2:19" ht="15.6" x14ac:dyDescent="0.3">
      <c r="B452" s="34">
        <f t="shared" si="23"/>
        <v>2388</v>
      </c>
      <c r="C452" s="35">
        <v>2357</v>
      </c>
      <c r="D452" s="34">
        <f t="shared" si="18"/>
        <v>2388</v>
      </c>
      <c r="E452" s="36">
        <v>45173</v>
      </c>
      <c r="F452" s="37">
        <v>2388</v>
      </c>
      <c r="G452" s="36">
        <v>45174</v>
      </c>
      <c r="H452" s="38">
        <f t="shared" si="19"/>
        <v>0</v>
      </c>
      <c r="I452" s="29">
        <f t="shared" si="20"/>
        <v>0</v>
      </c>
      <c r="L452" s="33"/>
      <c r="M452" s="36">
        <v>45174</v>
      </c>
      <c r="N452" s="34">
        <f t="shared" si="22"/>
        <v>213</v>
      </c>
      <c r="O452" s="37">
        <v>0</v>
      </c>
      <c r="P452" s="35">
        <v>192</v>
      </c>
      <c r="Q452" s="39">
        <v>0.48</v>
      </c>
      <c r="R452" s="40">
        <f t="shared" si="21"/>
        <v>21</v>
      </c>
      <c r="S452" s="41"/>
    </row>
    <row r="453" spans="2:19" ht="15.6" x14ac:dyDescent="0.3">
      <c r="B453" s="34">
        <f t="shared" si="23"/>
        <v>2388</v>
      </c>
      <c r="C453" s="35">
        <v>2357</v>
      </c>
      <c r="D453" s="34">
        <f t="shared" si="18"/>
        <v>2388</v>
      </c>
      <c r="E453" s="36">
        <v>45174</v>
      </c>
      <c r="F453" s="37">
        <v>2392</v>
      </c>
      <c r="G453" s="36">
        <v>45175</v>
      </c>
      <c r="H453" s="38">
        <f t="shared" si="19"/>
        <v>4</v>
      </c>
      <c r="I453" s="29">
        <f t="shared" si="20"/>
        <v>2</v>
      </c>
      <c r="L453" s="33"/>
      <c r="M453" s="36">
        <v>45175</v>
      </c>
      <c r="N453" s="34">
        <f t="shared" si="22"/>
        <v>192</v>
      </c>
      <c r="O453" s="37">
        <v>209</v>
      </c>
      <c r="P453" s="35">
        <v>332</v>
      </c>
      <c r="Q453" s="39">
        <v>0.83</v>
      </c>
      <c r="R453" s="40">
        <f t="shared" si="21"/>
        <v>69</v>
      </c>
      <c r="S453" s="41"/>
    </row>
    <row r="454" spans="2:19" ht="15.6" x14ac:dyDescent="0.3">
      <c r="B454" s="34">
        <f t="shared" si="23"/>
        <v>2392</v>
      </c>
      <c r="C454" s="35">
        <v>2359</v>
      </c>
      <c r="D454" s="34">
        <f t="shared" si="18"/>
        <v>2392</v>
      </c>
      <c r="E454" s="36">
        <v>45175</v>
      </c>
      <c r="F454" s="37">
        <v>2398</v>
      </c>
      <c r="G454" s="36">
        <v>45176</v>
      </c>
      <c r="H454" s="38">
        <f t="shared" si="19"/>
        <v>6</v>
      </c>
      <c r="I454" s="29">
        <f t="shared" si="20"/>
        <v>5</v>
      </c>
      <c r="L454" s="33"/>
      <c r="M454" s="36">
        <v>45176</v>
      </c>
      <c r="N454" s="34">
        <f t="shared" si="22"/>
        <v>332</v>
      </c>
      <c r="O454" s="37">
        <v>0</v>
      </c>
      <c r="P454" s="35">
        <v>332</v>
      </c>
      <c r="Q454" s="39">
        <v>0.83</v>
      </c>
      <c r="R454" s="40">
        <f t="shared" si="21"/>
        <v>0</v>
      </c>
      <c r="S454" s="41"/>
    </row>
    <row r="455" spans="2:19" ht="15.6" x14ac:dyDescent="0.3">
      <c r="B455" s="34">
        <f t="shared" si="23"/>
        <v>2398</v>
      </c>
      <c r="C455" s="35">
        <v>2364</v>
      </c>
      <c r="D455" s="34">
        <f t="shared" si="18"/>
        <v>2398</v>
      </c>
      <c r="E455" s="36">
        <v>45176</v>
      </c>
      <c r="F455" s="37">
        <v>2398</v>
      </c>
      <c r="G455" s="36">
        <v>45177</v>
      </c>
      <c r="H455" s="38">
        <f t="shared" si="19"/>
        <v>0</v>
      </c>
      <c r="I455" s="29">
        <f t="shared" si="20"/>
        <v>0</v>
      </c>
      <c r="L455" s="33"/>
      <c r="M455" s="36">
        <v>45177</v>
      </c>
      <c r="N455" s="34">
        <f t="shared" si="22"/>
        <v>332</v>
      </c>
      <c r="O455" s="37">
        <v>0</v>
      </c>
      <c r="P455" s="35">
        <v>332</v>
      </c>
      <c r="Q455" s="39">
        <v>0.83</v>
      </c>
      <c r="R455" s="40">
        <f t="shared" si="21"/>
        <v>0</v>
      </c>
      <c r="S455" s="41"/>
    </row>
    <row r="456" spans="2:19" ht="15.6" x14ac:dyDescent="0.3">
      <c r="B456" s="34">
        <f t="shared" si="23"/>
        <v>2398</v>
      </c>
      <c r="C456" s="35">
        <v>2364</v>
      </c>
      <c r="D456" s="34">
        <f t="shared" si="18"/>
        <v>2398</v>
      </c>
      <c r="E456" s="36">
        <v>45177</v>
      </c>
      <c r="F456" s="37">
        <v>2398</v>
      </c>
      <c r="G456" s="36">
        <v>45178</v>
      </c>
      <c r="H456" s="38">
        <f t="shared" si="19"/>
        <v>0</v>
      </c>
      <c r="I456" s="29">
        <f t="shared" si="20"/>
        <v>1</v>
      </c>
      <c r="L456" s="33"/>
      <c r="M456" s="36">
        <v>45178</v>
      </c>
      <c r="N456" s="34">
        <f t="shared" si="22"/>
        <v>332</v>
      </c>
      <c r="O456" s="37">
        <v>0</v>
      </c>
      <c r="P456" s="35">
        <v>324</v>
      </c>
      <c r="Q456" s="39">
        <v>0.81</v>
      </c>
      <c r="R456" s="40">
        <f t="shared" si="21"/>
        <v>8</v>
      </c>
      <c r="S456" s="41"/>
    </row>
    <row r="457" spans="2:19" ht="15.6" x14ac:dyDescent="0.3">
      <c r="B457" s="34">
        <f t="shared" si="23"/>
        <v>2398</v>
      </c>
      <c r="C457" s="35">
        <v>2365</v>
      </c>
      <c r="D457" s="34">
        <f t="shared" si="18"/>
        <v>2398</v>
      </c>
      <c r="E457" s="36">
        <v>45178</v>
      </c>
      <c r="F457" s="37">
        <v>2399</v>
      </c>
      <c r="G457" s="36">
        <v>45179</v>
      </c>
      <c r="H457" s="38">
        <f t="shared" si="19"/>
        <v>1</v>
      </c>
      <c r="I457" s="29">
        <f t="shared" si="20"/>
        <v>2</v>
      </c>
      <c r="L457" s="33"/>
      <c r="M457" s="36">
        <v>45179</v>
      </c>
      <c r="N457" s="34">
        <f t="shared" si="22"/>
        <v>324</v>
      </c>
      <c r="O457" s="37">
        <v>0</v>
      </c>
      <c r="P457" s="35">
        <v>324</v>
      </c>
      <c r="Q457" s="39">
        <v>0.81</v>
      </c>
      <c r="R457" s="40">
        <f t="shared" si="21"/>
        <v>0</v>
      </c>
      <c r="S457" s="41"/>
    </row>
    <row r="458" spans="2:19" ht="15.6" x14ac:dyDescent="0.3">
      <c r="B458" s="34">
        <f t="shared" si="23"/>
        <v>2399</v>
      </c>
      <c r="C458" s="35">
        <v>2367</v>
      </c>
      <c r="D458" s="34">
        <f t="shared" si="18"/>
        <v>2399</v>
      </c>
      <c r="E458" s="36">
        <v>45179</v>
      </c>
      <c r="F458" s="37">
        <v>2399</v>
      </c>
      <c r="G458" s="36">
        <v>45180</v>
      </c>
      <c r="H458" s="38">
        <f t="shared" si="19"/>
        <v>0</v>
      </c>
      <c r="I458" s="29">
        <f t="shared" si="20"/>
        <v>2</v>
      </c>
      <c r="L458" s="33"/>
      <c r="M458" s="36">
        <v>45180</v>
      </c>
      <c r="N458" s="34">
        <f t="shared" si="22"/>
        <v>324</v>
      </c>
      <c r="O458" s="37">
        <v>0</v>
      </c>
      <c r="P458" s="35">
        <v>308</v>
      </c>
      <c r="Q458" s="39">
        <v>0.77</v>
      </c>
      <c r="R458" s="40">
        <f t="shared" si="21"/>
        <v>16</v>
      </c>
      <c r="S458" s="41"/>
    </row>
    <row r="459" spans="2:19" ht="15.6" x14ac:dyDescent="0.3">
      <c r="B459" s="34">
        <f t="shared" si="23"/>
        <v>2399</v>
      </c>
      <c r="C459" s="35">
        <v>2369</v>
      </c>
      <c r="D459" s="34">
        <f t="shared" si="18"/>
        <v>2399</v>
      </c>
      <c r="E459" s="36">
        <v>45180</v>
      </c>
      <c r="F459" s="37">
        <v>2405</v>
      </c>
      <c r="G459" s="36">
        <v>45181</v>
      </c>
      <c r="H459" s="38">
        <f t="shared" si="19"/>
        <v>6</v>
      </c>
      <c r="I459" s="29">
        <f t="shared" si="20"/>
        <v>4</v>
      </c>
      <c r="L459" s="33"/>
      <c r="M459" s="36">
        <v>45181</v>
      </c>
      <c r="N459" s="34">
        <f t="shared" si="22"/>
        <v>308</v>
      </c>
      <c r="O459" s="37">
        <v>0</v>
      </c>
      <c r="P459" s="35">
        <v>308</v>
      </c>
      <c r="Q459" s="39">
        <v>0.77</v>
      </c>
      <c r="R459" s="40">
        <f t="shared" si="21"/>
        <v>0</v>
      </c>
      <c r="S459" s="41"/>
    </row>
    <row r="460" spans="2:19" ht="15.6" x14ac:dyDescent="0.3">
      <c r="B460" s="34">
        <f t="shared" si="23"/>
        <v>2405</v>
      </c>
      <c r="C460" s="35">
        <v>2373</v>
      </c>
      <c r="D460" s="34">
        <f t="shared" si="18"/>
        <v>2405</v>
      </c>
      <c r="E460" s="36">
        <v>45181</v>
      </c>
      <c r="F460" s="37">
        <v>2405</v>
      </c>
      <c r="G460" s="36">
        <v>45182</v>
      </c>
      <c r="H460" s="38">
        <f t="shared" si="19"/>
        <v>0</v>
      </c>
      <c r="I460" s="29">
        <f t="shared" si="20"/>
        <v>1</v>
      </c>
      <c r="L460" s="33"/>
      <c r="M460" s="36">
        <v>45182</v>
      </c>
      <c r="N460" s="34">
        <f t="shared" si="22"/>
        <v>308</v>
      </c>
      <c r="O460" s="37">
        <v>0</v>
      </c>
      <c r="P460" s="35">
        <v>275</v>
      </c>
      <c r="Q460" s="39">
        <v>0.69</v>
      </c>
      <c r="R460" s="40">
        <f t="shared" si="21"/>
        <v>33</v>
      </c>
      <c r="S460" s="41"/>
    </row>
    <row r="461" spans="2:19" ht="15.6" x14ac:dyDescent="0.3">
      <c r="B461" s="34">
        <f t="shared" si="23"/>
        <v>2405</v>
      </c>
      <c r="C461" s="35">
        <v>2374</v>
      </c>
      <c r="D461" s="34">
        <f t="shared" si="18"/>
        <v>2405</v>
      </c>
      <c r="E461" s="36">
        <v>45182</v>
      </c>
      <c r="F461" s="37">
        <v>2411</v>
      </c>
      <c r="G461" s="36">
        <v>45183</v>
      </c>
      <c r="H461" s="38">
        <f t="shared" si="19"/>
        <v>6</v>
      </c>
      <c r="I461" s="29">
        <f t="shared" si="20"/>
        <v>4</v>
      </c>
      <c r="L461" s="33"/>
      <c r="M461" s="36">
        <v>45183</v>
      </c>
      <c r="N461" s="34">
        <f t="shared" si="22"/>
        <v>275</v>
      </c>
      <c r="O461" s="37">
        <v>0</v>
      </c>
      <c r="P461" s="35">
        <v>244</v>
      </c>
      <c r="Q461" s="39">
        <v>0.61</v>
      </c>
      <c r="R461" s="40">
        <f t="shared" si="21"/>
        <v>31</v>
      </c>
      <c r="S461" s="41"/>
    </row>
    <row r="462" spans="2:19" ht="15.6" x14ac:dyDescent="0.3">
      <c r="B462" s="34">
        <f t="shared" si="23"/>
        <v>2411</v>
      </c>
      <c r="C462" s="35">
        <v>2378</v>
      </c>
      <c r="D462" s="34">
        <f t="shared" si="18"/>
        <v>2411</v>
      </c>
      <c r="E462" s="36">
        <v>45183</v>
      </c>
      <c r="F462" s="37">
        <v>2418</v>
      </c>
      <c r="G462" s="36">
        <v>45184</v>
      </c>
      <c r="H462" s="38">
        <f t="shared" si="19"/>
        <v>7</v>
      </c>
      <c r="I462" s="29">
        <f t="shared" si="20"/>
        <v>5</v>
      </c>
      <c r="L462" s="33"/>
      <c r="M462" s="36">
        <v>45184</v>
      </c>
      <c r="N462" s="34">
        <f t="shared" si="22"/>
        <v>244</v>
      </c>
      <c r="O462" s="37">
        <v>0</v>
      </c>
      <c r="P462" s="35">
        <v>238</v>
      </c>
      <c r="Q462" s="39">
        <v>0.59</v>
      </c>
      <c r="R462" s="40">
        <f t="shared" si="21"/>
        <v>6</v>
      </c>
      <c r="S462" s="41"/>
    </row>
    <row r="463" spans="2:19" ht="15.6" x14ac:dyDescent="0.3">
      <c r="B463" s="34">
        <f t="shared" si="23"/>
        <v>2418</v>
      </c>
      <c r="C463" s="35">
        <v>2383</v>
      </c>
      <c r="D463" s="34">
        <f t="shared" si="18"/>
        <v>2418</v>
      </c>
      <c r="E463" s="36">
        <v>45184</v>
      </c>
      <c r="F463" s="37">
        <v>2419</v>
      </c>
      <c r="G463" s="36">
        <v>45185</v>
      </c>
      <c r="H463" s="38">
        <f t="shared" si="19"/>
        <v>1</v>
      </c>
      <c r="I463" s="29">
        <f t="shared" si="20"/>
        <v>1</v>
      </c>
      <c r="L463" s="33"/>
      <c r="M463" s="36">
        <v>45185</v>
      </c>
      <c r="N463" s="34">
        <f t="shared" si="22"/>
        <v>238</v>
      </c>
      <c r="O463" s="37">
        <v>0</v>
      </c>
      <c r="P463" s="35">
        <v>238</v>
      </c>
      <c r="Q463" s="39">
        <v>0.59</v>
      </c>
      <c r="R463" s="40">
        <f t="shared" si="21"/>
        <v>0</v>
      </c>
      <c r="S463" s="41"/>
    </row>
    <row r="464" spans="2:19" ht="15.6" x14ac:dyDescent="0.3">
      <c r="B464" s="34">
        <f t="shared" si="23"/>
        <v>2419</v>
      </c>
      <c r="C464" s="35">
        <v>2384</v>
      </c>
      <c r="D464" s="34">
        <f t="shared" si="18"/>
        <v>2419</v>
      </c>
      <c r="E464" s="36">
        <v>45185</v>
      </c>
      <c r="F464" s="37">
        <v>2419</v>
      </c>
      <c r="G464" s="36">
        <v>45186</v>
      </c>
      <c r="H464" s="38">
        <f t="shared" si="19"/>
        <v>0</v>
      </c>
      <c r="I464" s="29">
        <f t="shared" si="20"/>
        <v>0</v>
      </c>
      <c r="L464" s="33"/>
      <c r="M464" s="36">
        <v>45186</v>
      </c>
      <c r="N464" s="34">
        <f t="shared" si="22"/>
        <v>238</v>
      </c>
      <c r="O464" s="37">
        <v>0</v>
      </c>
      <c r="P464" s="35">
        <v>188</v>
      </c>
      <c r="Q464" s="39">
        <v>0.47</v>
      </c>
      <c r="R464" s="40">
        <f t="shared" si="21"/>
        <v>50</v>
      </c>
      <c r="S464" s="41"/>
    </row>
    <row r="465" spans="2:21" ht="15.6" x14ac:dyDescent="0.3">
      <c r="B465" s="34">
        <f t="shared" si="23"/>
        <v>2419</v>
      </c>
      <c r="C465" s="35">
        <v>2384</v>
      </c>
      <c r="D465" s="34">
        <f t="shared" si="18"/>
        <v>2419</v>
      </c>
      <c r="E465" s="36">
        <v>45186</v>
      </c>
      <c r="F465" s="37">
        <v>2425</v>
      </c>
      <c r="G465" s="36">
        <v>45187</v>
      </c>
      <c r="H465" s="38">
        <f t="shared" si="19"/>
        <v>6</v>
      </c>
      <c r="I465" s="29">
        <f t="shared" si="20"/>
        <v>3</v>
      </c>
      <c r="L465" s="33"/>
      <c r="M465" s="36">
        <v>45187</v>
      </c>
      <c r="N465" s="34">
        <f t="shared" si="22"/>
        <v>188</v>
      </c>
      <c r="O465" s="37">
        <v>0</v>
      </c>
      <c r="P465" s="35">
        <v>188</v>
      </c>
      <c r="Q465" s="39">
        <v>0.47</v>
      </c>
      <c r="R465" s="40">
        <f t="shared" si="21"/>
        <v>0</v>
      </c>
      <c r="S465" s="41"/>
    </row>
    <row r="466" spans="2:21" ht="15.6" x14ac:dyDescent="0.3">
      <c r="B466" s="34">
        <f t="shared" si="23"/>
        <v>2425</v>
      </c>
      <c r="C466" s="35">
        <v>2387</v>
      </c>
      <c r="D466" s="34">
        <f t="shared" si="18"/>
        <v>2425</v>
      </c>
      <c r="E466" s="36">
        <v>45187</v>
      </c>
      <c r="F466" s="37">
        <v>2425</v>
      </c>
      <c r="G466" s="36">
        <v>45188</v>
      </c>
      <c r="H466" s="38">
        <f t="shared" si="19"/>
        <v>0</v>
      </c>
      <c r="I466" s="29">
        <f t="shared" si="20"/>
        <v>0</v>
      </c>
      <c r="L466" s="33"/>
      <c r="M466" s="36">
        <v>45188</v>
      </c>
      <c r="N466" s="34">
        <f t="shared" si="22"/>
        <v>188</v>
      </c>
      <c r="O466" s="37">
        <v>0</v>
      </c>
      <c r="P466" s="35">
        <v>150</v>
      </c>
      <c r="Q466" s="39">
        <v>0.38</v>
      </c>
      <c r="R466" s="40">
        <f t="shared" si="21"/>
        <v>38</v>
      </c>
      <c r="S466" s="41"/>
    </row>
    <row r="467" spans="2:21" ht="15.6" x14ac:dyDescent="0.3">
      <c r="B467" s="34">
        <f t="shared" si="23"/>
        <v>2425</v>
      </c>
      <c r="C467" s="35">
        <v>2387</v>
      </c>
      <c r="D467" s="34">
        <f t="shared" si="18"/>
        <v>2425</v>
      </c>
      <c r="E467" s="36">
        <v>45188</v>
      </c>
      <c r="F467" s="37">
        <v>2429</v>
      </c>
      <c r="G467" s="36">
        <v>45189</v>
      </c>
      <c r="H467" s="38">
        <f t="shared" si="19"/>
        <v>4</v>
      </c>
      <c r="I467" s="29">
        <f t="shared" si="20"/>
        <v>3</v>
      </c>
      <c r="L467" s="33"/>
      <c r="M467" s="36">
        <v>45189</v>
      </c>
      <c r="N467" s="34">
        <f t="shared" si="22"/>
        <v>150</v>
      </c>
      <c r="O467" s="37">
        <v>0</v>
      </c>
      <c r="P467" s="35">
        <v>150</v>
      </c>
      <c r="Q467" s="39">
        <v>0.38</v>
      </c>
      <c r="R467" s="40">
        <f t="shared" si="21"/>
        <v>0</v>
      </c>
      <c r="S467" s="41"/>
    </row>
    <row r="468" spans="2:21" ht="15.6" x14ac:dyDescent="0.3">
      <c r="B468" s="34">
        <f t="shared" si="23"/>
        <v>2429</v>
      </c>
      <c r="C468" s="35">
        <v>2390</v>
      </c>
      <c r="D468" s="34">
        <f t="shared" si="18"/>
        <v>2429</v>
      </c>
      <c r="E468" s="36">
        <v>45189</v>
      </c>
      <c r="F468" s="37">
        <v>2429</v>
      </c>
      <c r="G468" s="36">
        <v>45190</v>
      </c>
      <c r="H468" s="38">
        <f t="shared" si="19"/>
        <v>0</v>
      </c>
      <c r="I468" s="29">
        <f t="shared" si="20"/>
        <v>1</v>
      </c>
      <c r="L468" s="33"/>
      <c r="M468" s="36">
        <v>45190</v>
      </c>
      <c r="N468" s="34">
        <f t="shared" si="22"/>
        <v>150</v>
      </c>
      <c r="O468" s="37">
        <v>0</v>
      </c>
      <c r="P468" s="35">
        <v>150</v>
      </c>
      <c r="Q468" s="39">
        <v>0.38</v>
      </c>
      <c r="R468" s="40">
        <f t="shared" si="21"/>
        <v>0</v>
      </c>
      <c r="S468" s="41"/>
    </row>
    <row r="469" spans="2:21" ht="15.6" x14ac:dyDescent="0.3">
      <c r="B469" s="34">
        <f t="shared" si="23"/>
        <v>2429</v>
      </c>
      <c r="C469" s="35">
        <v>2391</v>
      </c>
      <c r="D469" s="34">
        <f t="shared" si="18"/>
        <v>2429</v>
      </c>
      <c r="E469" s="36">
        <v>45190</v>
      </c>
      <c r="F469" s="37">
        <v>2429</v>
      </c>
      <c r="G469" s="36">
        <v>45191</v>
      </c>
      <c r="H469" s="38">
        <f t="shared" si="19"/>
        <v>0</v>
      </c>
      <c r="I469" s="29">
        <f t="shared" si="20"/>
        <v>1</v>
      </c>
      <c r="L469" s="33"/>
      <c r="M469" s="36">
        <v>45191</v>
      </c>
      <c r="N469" s="34">
        <f t="shared" si="22"/>
        <v>150</v>
      </c>
      <c r="O469" s="37">
        <v>0</v>
      </c>
      <c r="P469" s="35">
        <v>150</v>
      </c>
      <c r="Q469" s="39">
        <v>0.38</v>
      </c>
      <c r="R469" s="40">
        <f t="shared" si="21"/>
        <v>0</v>
      </c>
      <c r="S469" s="41"/>
    </row>
    <row r="470" spans="2:21" ht="15.6" x14ac:dyDescent="0.3">
      <c r="B470" s="34">
        <f t="shared" si="23"/>
        <v>2429</v>
      </c>
      <c r="C470" s="35">
        <v>2392</v>
      </c>
      <c r="D470" s="34">
        <f t="shared" si="18"/>
        <v>2429</v>
      </c>
      <c r="E470" s="36">
        <v>45191</v>
      </c>
      <c r="F470" s="37">
        <v>2429</v>
      </c>
      <c r="G470" s="36">
        <v>45192</v>
      </c>
      <c r="H470" s="38">
        <f t="shared" si="19"/>
        <v>0</v>
      </c>
      <c r="I470" s="29">
        <f t="shared" si="20"/>
        <v>0</v>
      </c>
      <c r="L470" s="33"/>
      <c r="M470" s="36">
        <v>45192</v>
      </c>
      <c r="N470" s="34">
        <f t="shared" si="22"/>
        <v>150</v>
      </c>
      <c r="O470" s="37">
        <v>0</v>
      </c>
      <c r="P470" s="35">
        <v>150</v>
      </c>
      <c r="Q470" s="39">
        <v>0.38</v>
      </c>
      <c r="R470" s="40">
        <f t="shared" si="21"/>
        <v>0</v>
      </c>
      <c r="S470" s="41"/>
    </row>
    <row r="471" spans="2:21" ht="15.6" x14ac:dyDescent="0.3">
      <c r="B471" s="34">
        <f t="shared" si="23"/>
        <v>2429</v>
      </c>
      <c r="C471" s="35">
        <v>2392</v>
      </c>
      <c r="D471" s="34">
        <f t="shared" si="18"/>
        <v>2429</v>
      </c>
      <c r="E471" s="36">
        <v>45192</v>
      </c>
      <c r="F471" s="37">
        <v>2429</v>
      </c>
      <c r="G471" s="36">
        <v>45193</v>
      </c>
      <c r="H471" s="38">
        <f t="shared" si="19"/>
        <v>0</v>
      </c>
      <c r="I471" s="29">
        <f t="shared" si="20"/>
        <v>0</v>
      </c>
      <c r="L471" s="33"/>
      <c r="M471" s="36">
        <v>45193</v>
      </c>
      <c r="N471" s="34">
        <f t="shared" si="22"/>
        <v>150</v>
      </c>
      <c r="O471" s="37">
        <v>0</v>
      </c>
      <c r="P471" s="35">
        <v>150</v>
      </c>
      <c r="Q471" s="39">
        <v>0.38</v>
      </c>
      <c r="R471" s="40">
        <f t="shared" si="21"/>
        <v>0</v>
      </c>
      <c r="S471" s="41"/>
    </row>
    <row r="472" spans="2:21" ht="15.6" x14ac:dyDescent="0.3">
      <c r="B472" s="34">
        <f t="shared" si="23"/>
        <v>2429</v>
      </c>
      <c r="C472" s="35">
        <v>2392</v>
      </c>
      <c r="D472" s="34">
        <f t="shared" si="18"/>
        <v>2429</v>
      </c>
      <c r="E472" s="36">
        <v>45193</v>
      </c>
      <c r="F472" s="37">
        <v>2429</v>
      </c>
      <c r="G472" s="36">
        <v>45194</v>
      </c>
      <c r="H472" s="38">
        <f t="shared" si="19"/>
        <v>0</v>
      </c>
      <c r="I472" s="29">
        <f t="shared" si="20"/>
        <v>0</v>
      </c>
      <c r="L472" s="33"/>
      <c r="M472" s="36">
        <v>45194</v>
      </c>
      <c r="N472" s="34">
        <f t="shared" si="22"/>
        <v>150</v>
      </c>
      <c r="O472" s="37">
        <v>0</v>
      </c>
      <c r="P472" s="35">
        <v>150</v>
      </c>
      <c r="Q472" s="39">
        <v>0.38</v>
      </c>
      <c r="R472" s="40">
        <f t="shared" si="21"/>
        <v>0</v>
      </c>
      <c r="S472" s="41"/>
    </row>
    <row r="473" spans="2:21" ht="15.6" x14ac:dyDescent="0.3">
      <c r="B473" s="34">
        <f t="shared" si="23"/>
        <v>2429</v>
      </c>
      <c r="C473" s="35">
        <v>2392</v>
      </c>
      <c r="D473" s="34">
        <f t="shared" si="18"/>
        <v>2429</v>
      </c>
      <c r="E473" s="36">
        <v>45194</v>
      </c>
      <c r="F473" s="37">
        <v>2429</v>
      </c>
      <c r="G473" s="36">
        <v>45195</v>
      </c>
      <c r="H473" s="38">
        <f t="shared" si="19"/>
        <v>0</v>
      </c>
      <c r="I473" s="29">
        <f t="shared" si="20"/>
        <v>0</v>
      </c>
      <c r="L473" s="33"/>
      <c r="M473" s="36">
        <v>45195</v>
      </c>
      <c r="N473" s="34">
        <f t="shared" si="22"/>
        <v>150</v>
      </c>
      <c r="O473" s="37">
        <v>0</v>
      </c>
      <c r="P473" s="35">
        <v>140</v>
      </c>
      <c r="Q473" s="39">
        <v>0.35</v>
      </c>
      <c r="R473" s="40">
        <f t="shared" si="21"/>
        <v>10</v>
      </c>
      <c r="S473" s="41"/>
    </row>
    <row r="474" spans="2:21" ht="15.6" x14ac:dyDescent="0.3">
      <c r="B474" s="34">
        <f t="shared" si="23"/>
        <v>2429</v>
      </c>
      <c r="C474" s="35">
        <v>2392</v>
      </c>
      <c r="D474" s="34">
        <f t="shared" si="18"/>
        <v>2429</v>
      </c>
      <c r="E474" s="36">
        <v>45195</v>
      </c>
      <c r="F474" s="37">
        <v>2431</v>
      </c>
      <c r="G474" s="36">
        <v>45196</v>
      </c>
      <c r="H474" s="38">
        <f t="shared" si="19"/>
        <v>2</v>
      </c>
      <c r="I474" s="29">
        <f t="shared" si="20"/>
        <v>3</v>
      </c>
      <c r="L474" s="33"/>
      <c r="M474" s="36">
        <v>45196</v>
      </c>
      <c r="N474" s="34">
        <f t="shared" si="22"/>
        <v>140</v>
      </c>
      <c r="O474" s="37">
        <v>0</v>
      </c>
      <c r="P474" s="35">
        <v>88</v>
      </c>
      <c r="Q474" s="39">
        <v>0.22</v>
      </c>
      <c r="R474" s="40">
        <f t="shared" si="21"/>
        <v>52</v>
      </c>
      <c r="S474" s="41"/>
    </row>
    <row r="475" spans="2:21" ht="15.6" x14ac:dyDescent="0.3">
      <c r="B475" s="34">
        <f t="shared" si="23"/>
        <v>2431</v>
      </c>
      <c r="C475" s="35">
        <v>2395</v>
      </c>
      <c r="D475" s="34">
        <f t="shared" si="18"/>
        <v>2431</v>
      </c>
      <c r="E475" s="36">
        <v>45196</v>
      </c>
      <c r="F475" s="37">
        <v>2436</v>
      </c>
      <c r="G475" s="36">
        <v>45197</v>
      </c>
      <c r="H475" s="38">
        <f t="shared" si="19"/>
        <v>5</v>
      </c>
      <c r="I475" s="29">
        <f t="shared" si="20"/>
        <v>3</v>
      </c>
      <c r="L475" s="33"/>
      <c r="M475" s="36">
        <v>45197</v>
      </c>
      <c r="N475" s="34">
        <f t="shared" si="22"/>
        <v>88</v>
      </c>
      <c r="O475" s="37">
        <v>0</v>
      </c>
      <c r="P475" s="35">
        <v>80</v>
      </c>
      <c r="Q475" s="39">
        <v>0.2</v>
      </c>
      <c r="R475" s="40">
        <f t="shared" si="21"/>
        <v>8</v>
      </c>
      <c r="S475" s="41"/>
    </row>
    <row r="476" spans="2:21" ht="15.6" x14ac:dyDescent="0.3">
      <c r="B476" s="34">
        <f t="shared" si="23"/>
        <v>2436</v>
      </c>
      <c r="C476" s="35">
        <v>2398</v>
      </c>
      <c r="D476" s="34">
        <f t="shared" si="18"/>
        <v>2436</v>
      </c>
      <c r="E476" s="36">
        <v>45197</v>
      </c>
      <c r="F476" s="37">
        <v>2437</v>
      </c>
      <c r="G476" s="36">
        <v>45198</v>
      </c>
      <c r="H476" s="38">
        <f t="shared" si="19"/>
        <v>1</v>
      </c>
      <c r="I476" s="29">
        <f t="shared" si="20"/>
        <v>1</v>
      </c>
      <c r="L476" s="33"/>
      <c r="M476" s="36">
        <v>45198</v>
      </c>
      <c r="N476" s="34">
        <f t="shared" si="22"/>
        <v>80</v>
      </c>
      <c r="O476" s="37">
        <v>210</v>
      </c>
      <c r="P476" s="35">
        <v>287</v>
      </c>
      <c r="Q476" s="39">
        <v>0.72</v>
      </c>
      <c r="R476" s="40">
        <f t="shared" si="21"/>
        <v>3</v>
      </c>
      <c r="S476" s="41"/>
    </row>
    <row r="477" spans="2:21" ht="15.6" x14ac:dyDescent="0.3">
      <c r="B477" s="34">
        <f t="shared" si="23"/>
        <v>2437</v>
      </c>
      <c r="C477" s="35">
        <v>2399</v>
      </c>
      <c r="D477" s="34">
        <f t="shared" si="18"/>
        <v>2437</v>
      </c>
      <c r="E477" s="36">
        <v>45198</v>
      </c>
      <c r="F477" s="37">
        <v>2437</v>
      </c>
      <c r="G477" s="36">
        <v>45199</v>
      </c>
      <c r="H477" s="38">
        <f t="shared" si="19"/>
        <v>0</v>
      </c>
      <c r="I477" s="29">
        <f t="shared" si="20"/>
        <v>0</v>
      </c>
      <c r="L477" s="33"/>
      <c r="M477" s="36">
        <v>45199</v>
      </c>
      <c r="N477" s="34">
        <f t="shared" si="22"/>
        <v>287</v>
      </c>
      <c r="O477" s="37">
        <v>0</v>
      </c>
      <c r="P477" s="35">
        <v>248</v>
      </c>
      <c r="Q477" s="39">
        <v>0.62</v>
      </c>
      <c r="R477" s="40">
        <f t="shared" si="21"/>
        <v>39</v>
      </c>
      <c r="S477" s="41"/>
    </row>
    <row r="478" spans="2:21" ht="15.6" x14ac:dyDescent="0.3">
      <c r="B478" s="34">
        <f t="shared" si="23"/>
        <v>2437</v>
      </c>
      <c r="C478" s="35">
        <v>2399</v>
      </c>
      <c r="D478" s="34">
        <f t="shared" si="18"/>
        <v>2437</v>
      </c>
      <c r="E478" s="36">
        <v>45199</v>
      </c>
      <c r="F478" s="37">
        <v>2446</v>
      </c>
      <c r="G478" s="36">
        <v>45200</v>
      </c>
      <c r="H478" s="38">
        <f t="shared" si="19"/>
        <v>9</v>
      </c>
      <c r="I478" s="29">
        <f t="shared" si="20"/>
        <v>3</v>
      </c>
      <c r="L478" s="33"/>
      <c r="M478" s="36">
        <v>45200</v>
      </c>
      <c r="N478" s="34">
        <f t="shared" si="22"/>
        <v>248</v>
      </c>
      <c r="O478" s="37">
        <v>0</v>
      </c>
      <c r="P478" s="35">
        <v>225</v>
      </c>
      <c r="Q478" s="39">
        <v>0.56000000000000005</v>
      </c>
      <c r="R478" s="40">
        <f t="shared" si="21"/>
        <v>23</v>
      </c>
      <c r="S478" s="41"/>
      <c r="U478" s="48">
        <f>SUM(R478:R569)</f>
        <v>1175.5</v>
      </c>
    </row>
    <row r="479" spans="2:21" ht="15.6" x14ac:dyDescent="0.3">
      <c r="B479" s="34">
        <f t="shared" si="23"/>
        <v>2446</v>
      </c>
      <c r="C479" s="35">
        <v>2402</v>
      </c>
      <c r="D479" s="34">
        <f t="shared" si="18"/>
        <v>2446</v>
      </c>
      <c r="E479" s="36">
        <v>45200</v>
      </c>
      <c r="F479" s="37">
        <v>2451</v>
      </c>
      <c r="G479" s="36">
        <v>45201</v>
      </c>
      <c r="H479" s="38">
        <f t="shared" si="19"/>
        <v>5</v>
      </c>
      <c r="I479" s="29">
        <f t="shared" si="20"/>
        <v>2</v>
      </c>
      <c r="J479" s="48">
        <f>SUM(H479:H570)</f>
        <v>131</v>
      </c>
      <c r="K479" s="48"/>
      <c r="L479" s="33"/>
      <c r="M479" s="36">
        <v>45201</v>
      </c>
      <c r="N479" s="34">
        <f t="shared" si="22"/>
        <v>225</v>
      </c>
      <c r="O479" s="37">
        <v>0</v>
      </c>
      <c r="P479" s="35">
        <v>200</v>
      </c>
      <c r="Q479" s="39">
        <v>0.5</v>
      </c>
      <c r="R479" s="40">
        <f t="shared" si="21"/>
        <v>25</v>
      </c>
      <c r="S479" s="41"/>
    </row>
    <row r="480" spans="2:21" ht="15.6" x14ac:dyDescent="0.3">
      <c r="B480" s="34">
        <f t="shared" si="23"/>
        <v>2451</v>
      </c>
      <c r="C480" s="35">
        <v>2404</v>
      </c>
      <c r="D480" s="34">
        <f t="shared" si="18"/>
        <v>2451</v>
      </c>
      <c r="E480" s="36">
        <v>45201</v>
      </c>
      <c r="F480" s="37">
        <v>2455</v>
      </c>
      <c r="G480" s="36">
        <v>45202</v>
      </c>
      <c r="H480" s="38">
        <f t="shared" si="19"/>
        <v>4</v>
      </c>
      <c r="I480" s="29">
        <f t="shared" si="20"/>
        <v>4</v>
      </c>
      <c r="L480" s="33"/>
      <c r="M480" s="36">
        <v>45202</v>
      </c>
      <c r="N480" s="34">
        <f t="shared" si="22"/>
        <v>200</v>
      </c>
      <c r="O480" s="37">
        <v>0</v>
      </c>
      <c r="P480" s="35">
        <v>200</v>
      </c>
      <c r="Q480" s="39">
        <v>0.5</v>
      </c>
      <c r="R480" s="40">
        <f t="shared" si="21"/>
        <v>0</v>
      </c>
      <c r="S480" s="41"/>
    </row>
    <row r="481" spans="2:19" ht="15.6" x14ac:dyDescent="0.3">
      <c r="B481" s="34">
        <f t="shared" si="23"/>
        <v>2455</v>
      </c>
      <c r="C481" s="35">
        <v>2408</v>
      </c>
      <c r="D481" s="34">
        <f t="shared" si="18"/>
        <v>2455</v>
      </c>
      <c r="E481" s="36">
        <v>45202</v>
      </c>
      <c r="F481" s="37">
        <v>2455</v>
      </c>
      <c r="G481" s="36">
        <v>45203</v>
      </c>
      <c r="H481" s="38">
        <f t="shared" si="19"/>
        <v>0</v>
      </c>
      <c r="I481" s="29">
        <f t="shared" si="20"/>
        <v>2</v>
      </c>
      <c r="L481" s="33"/>
      <c r="M481" s="36">
        <v>45203</v>
      </c>
      <c r="N481" s="34">
        <f t="shared" si="22"/>
        <v>200</v>
      </c>
      <c r="O481" s="37">
        <v>0</v>
      </c>
      <c r="P481" s="35">
        <v>200</v>
      </c>
      <c r="Q481" s="39">
        <v>0.5</v>
      </c>
      <c r="R481" s="40">
        <f t="shared" si="21"/>
        <v>0</v>
      </c>
      <c r="S481" s="41"/>
    </row>
    <row r="482" spans="2:19" ht="15.6" x14ac:dyDescent="0.3">
      <c r="B482" s="34">
        <f t="shared" si="23"/>
        <v>2455</v>
      </c>
      <c r="C482" s="35">
        <v>2410</v>
      </c>
      <c r="D482" s="34">
        <f t="shared" si="18"/>
        <v>2455</v>
      </c>
      <c r="E482" s="36">
        <v>45203</v>
      </c>
      <c r="F482" s="37">
        <v>2456</v>
      </c>
      <c r="G482" s="36">
        <v>45204</v>
      </c>
      <c r="H482" s="38">
        <f t="shared" si="19"/>
        <v>1</v>
      </c>
      <c r="I482" s="29">
        <f t="shared" si="20"/>
        <v>2</v>
      </c>
      <c r="L482" s="33"/>
      <c r="M482" s="36">
        <v>45204</v>
      </c>
      <c r="N482" s="34">
        <f t="shared" si="22"/>
        <v>200</v>
      </c>
      <c r="O482" s="37">
        <v>0</v>
      </c>
      <c r="P482" s="35">
        <v>200</v>
      </c>
      <c r="Q482" s="39">
        <v>0.5</v>
      </c>
      <c r="R482" s="40">
        <f t="shared" si="21"/>
        <v>0</v>
      </c>
      <c r="S482" s="41"/>
    </row>
    <row r="483" spans="2:19" ht="15.6" x14ac:dyDescent="0.3">
      <c r="B483" s="34">
        <f t="shared" si="23"/>
        <v>2456</v>
      </c>
      <c r="C483" s="35">
        <v>2412</v>
      </c>
      <c r="D483" s="34">
        <f t="shared" si="18"/>
        <v>2456</v>
      </c>
      <c r="E483" s="36">
        <v>45204</v>
      </c>
      <c r="F483" s="37">
        <v>2456</v>
      </c>
      <c r="G483" s="36">
        <v>45205</v>
      </c>
      <c r="H483" s="38">
        <f t="shared" si="19"/>
        <v>0</v>
      </c>
      <c r="I483" s="29">
        <f t="shared" si="20"/>
        <v>1</v>
      </c>
      <c r="L483" s="33"/>
      <c r="M483" s="36">
        <v>45205</v>
      </c>
      <c r="N483" s="34">
        <f t="shared" si="22"/>
        <v>200</v>
      </c>
      <c r="O483" s="37">
        <v>0</v>
      </c>
      <c r="P483" s="35">
        <v>200</v>
      </c>
      <c r="Q483" s="39">
        <v>0.5</v>
      </c>
      <c r="R483" s="40">
        <f t="shared" si="21"/>
        <v>0</v>
      </c>
      <c r="S483" s="41"/>
    </row>
    <row r="484" spans="2:19" ht="15.6" x14ac:dyDescent="0.3">
      <c r="B484" s="34">
        <f t="shared" si="23"/>
        <v>2456</v>
      </c>
      <c r="C484" s="35">
        <v>2413</v>
      </c>
      <c r="D484" s="34">
        <f t="shared" si="18"/>
        <v>2456</v>
      </c>
      <c r="E484" s="36">
        <v>45205</v>
      </c>
      <c r="F484" s="37">
        <v>2456</v>
      </c>
      <c r="G484" s="36">
        <v>45206</v>
      </c>
      <c r="H484" s="38">
        <f t="shared" si="19"/>
        <v>0</v>
      </c>
      <c r="I484" s="29">
        <f t="shared" si="20"/>
        <v>3</v>
      </c>
      <c r="L484" s="33"/>
      <c r="M484" s="36">
        <v>45206</v>
      </c>
      <c r="N484" s="34">
        <f t="shared" si="22"/>
        <v>200</v>
      </c>
      <c r="O484" s="37">
        <v>0</v>
      </c>
      <c r="P484" s="35">
        <v>150</v>
      </c>
      <c r="Q484" s="39">
        <v>0.38</v>
      </c>
      <c r="R484" s="40">
        <f t="shared" si="21"/>
        <v>50</v>
      </c>
      <c r="S484" s="41"/>
    </row>
    <row r="485" spans="2:19" ht="15.6" x14ac:dyDescent="0.3">
      <c r="B485" s="34">
        <f t="shared" si="23"/>
        <v>2456</v>
      </c>
      <c r="C485" s="35">
        <v>2416</v>
      </c>
      <c r="D485" s="34">
        <f t="shared" si="18"/>
        <v>2456</v>
      </c>
      <c r="E485" s="36">
        <v>45206</v>
      </c>
      <c r="F485" s="37">
        <v>2462</v>
      </c>
      <c r="G485" s="36">
        <v>45207</v>
      </c>
      <c r="H485" s="38">
        <f t="shared" si="19"/>
        <v>6</v>
      </c>
      <c r="I485" s="29">
        <f t="shared" si="20"/>
        <v>3</v>
      </c>
      <c r="L485" s="33"/>
      <c r="M485" s="36">
        <v>45207</v>
      </c>
      <c r="N485" s="34">
        <f t="shared" si="22"/>
        <v>150</v>
      </c>
      <c r="O485" s="37">
        <v>0</v>
      </c>
      <c r="P485" s="35">
        <v>150</v>
      </c>
      <c r="Q485" s="39">
        <v>0.38</v>
      </c>
      <c r="R485" s="40">
        <f t="shared" si="21"/>
        <v>0</v>
      </c>
      <c r="S485" s="41"/>
    </row>
    <row r="486" spans="2:19" ht="15.6" x14ac:dyDescent="0.3">
      <c r="B486" s="34">
        <f t="shared" si="23"/>
        <v>2462</v>
      </c>
      <c r="C486" s="35">
        <v>2419</v>
      </c>
      <c r="D486" s="34">
        <f t="shared" si="18"/>
        <v>2462</v>
      </c>
      <c r="E486" s="36">
        <v>45207</v>
      </c>
      <c r="F486" s="37">
        <v>2462</v>
      </c>
      <c r="G486" s="36">
        <v>45208</v>
      </c>
      <c r="H486" s="38">
        <f t="shared" si="19"/>
        <v>0</v>
      </c>
      <c r="I486" s="29">
        <f t="shared" si="20"/>
        <v>0</v>
      </c>
      <c r="L486" s="33"/>
      <c r="M486" s="36">
        <v>45208</v>
      </c>
      <c r="N486" s="34">
        <f t="shared" si="22"/>
        <v>150</v>
      </c>
      <c r="O486" s="37">
        <v>0</v>
      </c>
      <c r="P486" s="35">
        <v>150</v>
      </c>
      <c r="Q486" s="39">
        <v>0.38</v>
      </c>
      <c r="R486" s="40">
        <f t="shared" si="21"/>
        <v>0</v>
      </c>
      <c r="S486" s="41"/>
    </row>
    <row r="487" spans="2:19" ht="15.6" x14ac:dyDescent="0.3">
      <c r="B487" s="34">
        <f t="shared" si="23"/>
        <v>2462</v>
      </c>
      <c r="C487" s="35">
        <v>2419</v>
      </c>
      <c r="D487" s="34">
        <f t="shared" si="18"/>
        <v>2462</v>
      </c>
      <c r="E487" s="36">
        <v>45208</v>
      </c>
      <c r="F487" s="37">
        <v>2462</v>
      </c>
      <c r="G487" s="36">
        <v>45209</v>
      </c>
      <c r="H487" s="38">
        <f t="shared" si="19"/>
        <v>0</v>
      </c>
      <c r="I487" s="29">
        <f t="shared" si="20"/>
        <v>2</v>
      </c>
      <c r="L487" s="33"/>
      <c r="M487" s="36">
        <v>45209</v>
      </c>
      <c r="N487" s="34">
        <f t="shared" si="22"/>
        <v>150</v>
      </c>
      <c r="O487" s="37">
        <v>0</v>
      </c>
      <c r="P487" s="35">
        <v>150</v>
      </c>
      <c r="Q487" s="39">
        <v>0.38</v>
      </c>
      <c r="R487" s="40">
        <f t="shared" si="21"/>
        <v>0</v>
      </c>
      <c r="S487" s="41"/>
    </row>
    <row r="488" spans="2:19" ht="15.6" x14ac:dyDescent="0.3">
      <c r="B488" s="34">
        <f t="shared" si="23"/>
        <v>2462</v>
      </c>
      <c r="C488" s="35">
        <v>2421</v>
      </c>
      <c r="D488" s="34">
        <f t="shared" si="18"/>
        <v>2462</v>
      </c>
      <c r="E488" s="36">
        <v>45209</v>
      </c>
      <c r="F488" s="37">
        <v>2462</v>
      </c>
      <c r="G488" s="36">
        <v>45210</v>
      </c>
      <c r="H488" s="38">
        <f t="shared" si="19"/>
        <v>0</v>
      </c>
      <c r="I488" s="29">
        <f t="shared" si="20"/>
        <v>0</v>
      </c>
      <c r="L488" s="33"/>
      <c r="M488" s="36">
        <v>45210</v>
      </c>
      <c r="N488" s="34">
        <f t="shared" si="22"/>
        <v>150</v>
      </c>
      <c r="O488" s="37">
        <v>0</v>
      </c>
      <c r="P488" s="35">
        <v>150</v>
      </c>
      <c r="Q488" s="39">
        <v>0.38</v>
      </c>
      <c r="R488" s="40">
        <f t="shared" si="21"/>
        <v>0</v>
      </c>
      <c r="S488" s="41"/>
    </row>
    <row r="489" spans="2:19" ht="15.6" x14ac:dyDescent="0.3">
      <c r="B489" s="34">
        <f t="shared" si="23"/>
        <v>2462</v>
      </c>
      <c r="C489" s="35">
        <v>2421</v>
      </c>
      <c r="D489" s="34">
        <f t="shared" si="18"/>
        <v>2462</v>
      </c>
      <c r="E489" s="36">
        <v>45210</v>
      </c>
      <c r="F489" s="37">
        <v>2462</v>
      </c>
      <c r="G489" s="36">
        <v>45211</v>
      </c>
      <c r="H489" s="38">
        <f t="shared" si="19"/>
        <v>0</v>
      </c>
      <c r="I489" s="29">
        <f t="shared" si="20"/>
        <v>1</v>
      </c>
      <c r="L489" s="33"/>
      <c r="M489" s="36">
        <v>45211</v>
      </c>
      <c r="N489" s="34">
        <f t="shared" si="22"/>
        <v>150</v>
      </c>
      <c r="O489" s="37">
        <v>0</v>
      </c>
      <c r="P489" s="35">
        <v>150</v>
      </c>
      <c r="Q489" s="39">
        <v>0.38</v>
      </c>
      <c r="R489" s="40">
        <f t="shared" si="21"/>
        <v>0</v>
      </c>
      <c r="S489" s="41"/>
    </row>
    <row r="490" spans="2:19" ht="15.6" x14ac:dyDescent="0.3">
      <c r="B490" s="34">
        <f t="shared" si="23"/>
        <v>2462</v>
      </c>
      <c r="C490" s="35">
        <v>2422</v>
      </c>
      <c r="D490" s="34">
        <f t="shared" si="18"/>
        <v>2462</v>
      </c>
      <c r="E490" s="36">
        <v>45211</v>
      </c>
      <c r="F490" s="37">
        <v>2462</v>
      </c>
      <c r="G490" s="36">
        <v>45212</v>
      </c>
      <c r="H490" s="38">
        <f t="shared" si="19"/>
        <v>0</v>
      </c>
      <c r="I490" s="29">
        <f t="shared" si="20"/>
        <v>1</v>
      </c>
      <c r="L490" s="33"/>
      <c r="M490" s="36">
        <v>45212</v>
      </c>
      <c r="N490" s="34">
        <f t="shared" si="22"/>
        <v>150</v>
      </c>
      <c r="O490" s="37">
        <v>0</v>
      </c>
      <c r="P490" s="35">
        <v>125</v>
      </c>
      <c r="Q490" s="39">
        <v>0.31</v>
      </c>
      <c r="R490" s="40">
        <f t="shared" si="21"/>
        <v>25</v>
      </c>
      <c r="S490" s="41"/>
    </row>
    <row r="491" spans="2:19" ht="15.6" x14ac:dyDescent="0.3">
      <c r="B491" s="34">
        <f t="shared" si="23"/>
        <v>2462</v>
      </c>
      <c r="C491" s="35">
        <v>2423</v>
      </c>
      <c r="D491" s="34">
        <f t="shared" si="18"/>
        <v>2462</v>
      </c>
      <c r="E491" s="36">
        <v>45212</v>
      </c>
      <c r="F491" s="37">
        <v>2463</v>
      </c>
      <c r="G491" s="36">
        <v>45213</v>
      </c>
      <c r="H491" s="38">
        <f t="shared" si="19"/>
        <v>1</v>
      </c>
      <c r="I491" s="29">
        <f t="shared" si="20"/>
        <v>2</v>
      </c>
      <c r="L491" s="33"/>
      <c r="M491" s="36">
        <v>45213</v>
      </c>
      <c r="N491" s="34">
        <f t="shared" si="22"/>
        <v>125</v>
      </c>
      <c r="O491" s="37">
        <v>0</v>
      </c>
      <c r="P491" s="35">
        <v>125</v>
      </c>
      <c r="Q491" s="39">
        <v>0.31</v>
      </c>
      <c r="R491" s="40">
        <f t="shared" si="21"/>
        <v>0</v>
      </c>
      <c r="S491" s="41"/>
    </row>
    <row r="492" spans="2:19" ht="15.6" x14ac:dyDescent="0.3">
      <c r="B492" s="34">
        <f t="shared" si="23"/>
        <v>2463</v>
      </c>
      <c r="C492" s="35">
        <v>2425</v>
      </c>
      <c r="D492" s="34">
        <f t="shared" si="18"/>
        <v>2463</v>
      </c>
      <c r="E492" s="36">
        <v>45213</v>
      </c>
      <c r="F492" s="37">
        <v>2463</v>
      </c>
      <c r="G492" s="36">
        <v>45214</v>
      </c>
      <c r="H492" s="38">
        <f t="shared" si="19"/>
        <v>0</v>
      </c>
      <c r="I492" s="29">
        <f t="shared" si="20"/>
        <v>0</v>
      </c>
      <c r="L492" s="33"/>
      <c r="M492" s="36">
        <v>45214</v>
      </c>
      <c r="N492" s="34">
        <f t="shared" si="22"/>
        <v>125</v>
      </c>
      <c r="O492" s="37">
        <v>0</v>
      </c>
      <c r="P492" s="35">
        <v>13</v>
      </c>
      <c r="Q492" s="39">
        <v>0.03</v>
      </c>
      <c r="R492" s="40">
        <f t="shared" si="21"/>
        <v>112</v>
      </c>
      <c r="S492" s="41"/>
    </row>
    <row r="493" spans="2:19" ht="15.6" x14ac:dyDescent="0.3">
      <c r="B493" s="34">
        <f t="shared" si="23"/>
        <v>2463</v>
      </c>
      <c r="C493" s="35">
        <v>2425</v>
      </c>
      <c r="D493" s="34">
        <f t="shared" si="18"/>
        <v>2463</v>
      </c>
      <c r="E493" s="36">
        <v>45214</v>
      </c>
      <c r="F493" s="37">
        <v>2477</v>
      </c>
      <c r="G493" s="36">
        <v>45215</v>
      </c>
      <c r="H493" s="38">
        <f t="shared" si="19"/>
        <v>14</v>
      </c>
      <c r="I493" s="29">
        <f t="shared" si="20"/>
        <v>6</v>
      </c>
      <c r="L493" s="33"/>
      <c r="M493" s="36">
        <v>45215</v>
      </c>
      <c r="N493" s="34">
        <f t="shared" si="22"/>
        <v>13</v>
      </c>
      <c r="O493" s="37">
        <v>100</v>
      </c>
      <c r="P493" s="35">
        <v>113</v>
      </c>
      <c r="Q493" s="39">
        <v>0.28000000000000003</v>
      </c>
      <c r="R493" s="40">
        <f t="shared" si="21"/>
        <v>0</v>
      </c>
      <c r="S493" s="41"/>
    </row>
    <row r="494" spans="2:19" ht="15.6" x14ac:dyDescent="0.3">
      <c r="B494" s="34">
        <f t="shared" si="23"/>
        <v>2477</v>
      </c>
      <c r="C494" s="35">
        <v>2431</v>
      </c>
      <c r="D494" s="34">
        <f t="shared" si="18"/>
        <v>2477</v>
      </c>
      <c r="E494" s="36">
        <v>45215</v>
      </c>
      <c r="F494" s="37">
        <v>2477</v>
      </c>
      <c r="G494" s="36">
        <v>45216</v>
      </c>
      <c r="H494" s="38">
        <f t="shared" si="19"/>
        <v>0</v>
      </c>
      <c r="I494" s="29">
        <f t="shared" si="20"/>
        <v>0</v>
      </c>
      <c r="L494" s="33"/>
      <c r="M494" s="36">
        <v>45216</v>
      </c>
      <c r="N494" s="34">
        <f t="shared" si="22"/>
        <v>113</v>
      </c>
      <c r="O494" s="37">
        <v>0</v>
      </c>
      <c r="P494" s="35">
        <v>113</v>
      </c>
      <c r="Q494" s="39">
        <v>0.28000000000000003</v>
      </c>
      <c r="R494" s="40">
        <f t="shared" si="21"/>
        <v>0</v>
      </c>
      <c r="S494" s="41"/>
    </row>
    <row r="495" spans="2:19" ht="15.6" x14ac:dyDescent="0.3">
      <c r="B495" s="34">
        <f t="shared" si="23"/>
        <v>2477</v>
      </c>
      <c r="C495" s="35">
        <v>2431</v>
      </c>
      <c r="D495" s="34">
        <f t="shared" si="18"/>
        <v>2477</v>
      </c>
      <c r="E495" s="36">
        <v>45216</v>
      </c>
      <c r="F495" s="37">
        <v>2477</v>
      </c>
      <c r="G495" s="36">
        <v>45217</v>
      </c>
      <c r="H495" s="38">
        <f t="shared" si="19"/>
        <v>0</v>
      </c>
      <c r="I495" s="29">
        <f t="shared" si="20"/>
        <v>2</v>
      </c>
      <c r="L495" s="33"/>
      <c r="M495" s="36">
        <v>45217</v>
      </c>
      <c r="N495" s="34">
        <f t="shared" si="22"/>
        <v>113</v>
      </c>
      <c r="O495" s="37">
        <v>0</v>
      </c>
      <c r="P495" s="35">
        <v>113</v>
      </c>
      <c r="Q495" s="39">
        <v>0.28000000000000003</v>
      </c>
      <c r="R495" s="40">
        <f t="shared" si="21"/>
        <v>0</v>
      </c>
      <c r="S495" s="41"/>
    </row>
    <row r="496" spans="2:19" ht="15.6" x14ac:dyDescent="0.3">
      <c r="B496" s="34">
        <f t="shared" si="23"/>
        <v>2477</v>
      </c>
      <c r="C496" s="35">
        <v>2433</v>
      </c>
      <c r="D496" s="34">
        <f t="shared" si="18"/>
        <v>2477</v>
      </c>
      <c r="E496" s="36">
        <v>45217</v>
      </c>
      <c r="F496" s="37">
        <v>2477</v>
      </c>
      <c r="G496" s="36">
        <v>45218</v>
      </c>
      <c r="H496" s="38">
        <f t="shared" si="19"/>
        <v>0</v>
      </c>
      <c r="I496" s="29">
        <f t="shared" si="20"/>
        <v>2</v>
      </c>
      <c r="L496" s="33"/>
      <c r="M496" s="36">
        <v>45218</v>
      </c>
      <c r="N496" s="34">
        <f t="shared" si="22"/>
        <v>113</v>
      </c>
      <c r="O496" s="37">
        <v>0</v>
      </c>
      <c r="P496" s="35">
        <v>113</v>
      </c>
      <c r="Q496" s="39">
        <v>0.28000000000000003</v>
      </c>
      <c r="R496" s="40">
        <f t="shared" si="21"/>
        <v>0</v>
      </c>
      <c r="S496" s="41"/>
    </row>
    <row r="497" spans="2:20" ht="15.6" x14ac:dyDescent="0.3">
      <c r="B497" s="34">
        <f t="shared" si="23"/>
        <v>2477</v>
      </c>
      <c r="C497" s="35">
        <v>2435</v>
      </c>
      <c r="D497" s="34">
        <f t="shared" si="18"/>
        <v>2477</v>
      </c>
      <c r="E497" s="36">
        <v>45218</v>
      </c>
      <c r="F497" s="37">
        <v>2477</v>
      </c>
      <c r="G497" s="36">
        <v>45219</v>
      </c>
      <c r="H497" s="38">
        <f t="shared" si="19"/>
        <v>0</v>
      </c>
      <c r="I497" s="29">
        <f t="shared" si="20"/>
        <v>0</v>
      </c>
      <c r="L497" s="33"/>
      <c r="M497" s="36">
        <v>45219</v>
      </c>
      <c r="N497" s="34">
        <f t="shared" si="22"/>
        <v>113</v>
      </c>
      <c r="O497" s="37">
        <v>0</v>
      </c>
      <c r="P497" s="35">
        <v>113</v>
      </c>
      <c r="Q497" s="39">
        <v>0.28000000000000003</v>
      </c>
      <c r="R497" s="40">
        <f t="shared" si="21"/>
        <v>0</v>
      </c>
      <c r="S497" s="41"/>
    </row>
    <row r="498" spans="2:20" ht="15.6" x14ac:dyDescent="0.3">
      <c r="B498" s="34">
        <f t="shared" si="23"/>
        <v>2477</v>
      </c>
      <c r="C498" s="35">
        <v>2435</v>
      </c>
      <c r="D498" s="34">
        <f t="shared" si="18"/>
        <v>2477</v>
      </c>
      <c r="E498" s="36">
        <v>45219</v>
      </c>
      <c r="F498" s="37">
        <v>2479</v>
      </c>
      <c r="G498" s="36">
        <v>45220</v>
      </c>
      <c r="H498" s="38">
        <f t="shared" si="19"/>
        <v>2</v>
      </c>
      <c r="I498" s="29">
        <f t="shared" si="20"/>
        <v>2</v>
      </c>
      <c r="L498" s="33"/>
      <c r="M498" s="36">
        <v>45220</v>
      </c>
      <c r="N498" s="34">
        <f t="shared" si="22"/>
        <v>113</v>
      </c>
      <c r="O498" s="37">
        <v>0</v>
      </c>
      <c r="P498" s="35">
        <v>113</v>
      </c>
      <c r="Q498" s="39">
        <v>0.28000000000000003</v>
      </c>
      <c r="R498" s="40">
        <f t="shared" si="21"/>
        <v>0</v>
      </c>
      <c r="S498" s="41"/>
    </row>
    <row r="499" spans="2:20" ht="15.6" x14ac:dyDescent="0.3">
      <c r="B499" s="34">
        <f t="shared" si="23"/>
        <v>2479</v>
      </c>
      <c r="C499" s="35">
        <v>2437</v>
      </c>
      <c r="D499" s="34">
        <f t="shared" si="18"/>
        <v>2479</v>
      </c>
      <c r="E499" s="36">
        <v>45220</v>
      </c>
      <c r="F499" s="37">
        <v>2480</v>
      </c>
      <c r="G499" s="36">
        <v>45221</v>
      </c>
      <c r="H499" s="38">
        <f t="shared" si="19"/>
        <v>1</v>
      </c>
      <c r="I499" s="29">
        <f t="shared" si="20"/>
        <v>1</v>
      </c>
      <c r="L499" s="33"/>
      <c r="M499" s="36">
        <v>45221</v>
      </c>
      <c r="N499" s="34">
        <f t="shared" si="22"/>
        <v>113</v>
      </c>
      <c r="O499" s="37">
        <v>0</v>
      </c>
      <c r="P499" s="35">
        <v>100</v>
      </c>
      <c r="Q499" s="39">
        <v>0.25</v>
      </c>
      <c r="R499" s="40">
        <f t="shared" si="21"/>
        <v>13</v>
      </c>
      <c r="S499" s="41"/>
    </row>
    <row r="500" spans="2:20" ht="15.6" x14ac:dyDescent="0.3">
      <c r="B500" s="34">
        <f t="shared" si="23"/>
        <v>2480</v>
      </c>
      <c r="C500" s="35">
        <v>2438</v>
      </c>
      <c r="D500" s="34">
        <f t="shared" si="18"/>
        <v>2480</v>
      </c>
      <c r="E500" s="36">
        <v>45221</v>
      </c>
      <c r="F500" s="37">
        <v>2480</v>
      </c>
      <c r="G500" s="36">
        <v>45222</v>
      </c>
      <c r="H500" s="38">
        <f t="shared" si="19"/>
        <v>0</v>
      </c>
      <c r="I500" s="29">
        <f t="shared" si="20"/>
        <v>0</v>
      </c>
      <c r="L500" s="49"/>
      <c r="M500" s="50">
        <v>45222</v>
      </c>
      <c r="N500" s="51">
        <f t="shared" si="22"/>
        <v>100</v>
      </c>
      <c r="O500" s="52">
        <v>300</v>
      </c>
      <c r="P500" s="53">
        <v>336</v>
      </c>
      <c r="Q500" s="54">
        <v>0.84</v>
      </c>
      <c r="R500" s="55">
        <f t="shared" si="21"/>
        <v>64</v>
      </c>
      <c r="S500" s="56"/>
    </row>
    <row r="501" spans="2:20" ht="15.6" x14ac:dyDescent="0.3">
      <c r="B501" s="34">
        <f t="shared" si="23"/>
        <v>2480</v>
      </c>
      <c r="C501" s="35">
        <v>2438</v>
      </c>
      <c r="D501" s="34">
        <f t="shared" si="18"/>
        <v>2480</v>
      </c>
      <c r="E501" s="36">
        <v>45222</v>
      </c>
      <c r="F501" s="37">
        <v>2481</v>
      </c>
      <c r="G501" s="36">
        <v>45223</v>
      </c>
      <c r="H501" s="38">
        <f t="shared" si="19"/>
        <v>1</v>
      </c>
      <c r="I501" s="29">
        <f t="shared" si="20"/>
        <v>2</v>
      </c>
      <c r="L501" s="33"/>
      <c r="M501" s="36">
        <v>45223</v>
      </c>
      <c r="N501" s="34">
        <f t="shared" si="22"/>
        <v>336</v>
      </c>
      <c r="O501" s="37">
        <v>0</v>
      </c>
      <c r="P501" s="35">
        <v>336</v>
      </c>
      <c r="Q501" s="39">
        <v>0.84</v>
      </c>
      <c r="R501" s="40">
        <f t="shared" si="21"/>
        <v>0</v>
      </c>
      <c r="S501" s="41"/>
    </row>
    <row r="502" spans="2:20" ht="15.6" x14ac:dyDescent="0.3">
      <c r="B502" s="34">
        <f t="shared" si="23"/>
        <v>2481</v>
      </c>
      <c r="C502" s="35">
        <v>2440</v>
      </c>
      <c r="D502" s="34">
        <f t="shared" si="18"/>
        <v>2481</v>
      </c>
      <c r="E502" s="36">
        <v>45223</v>
      </c>
      <c r="F502" s="37">
        <v>2481</v>
      </c>
      <c r="G502" s="36">
        <v>45224</v>
      </c>
      <c r="H502" s="38">
        <f t="shared" si="19"/>
        <v>0</v>
      </c>
      <c r="I502" s="29">
        <f t="shared" si="20"/>
        <v>5</v>
      </c>
      <c r="L502" s="33"/>
      <c r="M502" s="36">
        <v>45224</v>
      </c>
      <c r="N502" s="34">
        <f t="shared" si="22"/>
        <v>336</v>
      </c>
      <c r="O502" s="37">
        <v>0</v>
      </c>
      <c r="P502" s="35">
        <v>325</v>
      </c>
      <c r="Q502" s="39">
        <v>0.81</v>
      </c>
      <c r="R502" s="40">
        <f t="shared" si="21"/>
        <v>11</v>
      </c>
      <c r="S502" s="41"/>
    </row>
    <row r="503" spans="2:20" ht="15.6" x14ac:dyDescent="0.3">
      <c r="B503" s="34">
        <f t="shared" si="23"/>
        <v>2481</v>
      </c>
      <c r="C503" s="35">
        <v>2445</v>
      </c>
      <c r="D503" s="34">
        <f t="shared" si="18"/>
        <v>2481</v>
      </c>
      <c r="E503" s="36">
        <v>45224</v>
      </c>
      <c r="F503" s="37">
        <v>2484</v>
      </c>
      <c r="G503" s="36">
        <v>45225</v>
      </c>
      <c r="H503" s="38">
        <f t="shared" si="19"/>
        <v>3</v>
      </c>
      <c r="I503" s="29">
        <f t="shared" si="20"/>
        <v>1</v>
      </c>
      <c r="L503" s="33"/>
      <c r="M503" s="36">
        <v>45225</v>
      </c>
      <c r="N503" s="34">
        <f t="shared" si="22"/>
        <v>325</v>
      </c>
      <c r="O503" s="37">
        <v>0</v>
      </c>
      <c r="P503" s="35">
        <v>300</v>
      </c>
      <c r="Q503" s="39">
        <v>0.75</v>
      </c>
      <c r="R503" s="40">
        <f t="shared" si="21"/>
        <v>25</v>
      </c>
      <c r="S503" s="41"/>
    </row>
    <row r="504" spans="2:20" ht="15.6" x14ac:dyDescent="0.3">
      <c r="B504" s="34">
        <f t="shared" si="23"/>
        <v>2484</v>
      </c>
      <c r="C504" s="35">
        <v>2446</v>
      </c>
      <c r="D504" s="34">
        <f t="shared" si="18"/>
        <v>2484</v>
      </c>
      <c r="E504" s="36">
        <v>45225</v>
      </c>
      <c r="F504" s="37">
        <v>2489</v>
      </c>
      <c r="G504" s="36">
        <v>45226</v>
      </c>
      <c r="H504" s="38">
        <f t="shared" si="19"/>
        <v>5</v>
      </c>
      <c r="I504" s="29">
        <f t="shared" si="20"/>
        <v>2</v>
      </c>
      <c r="L504" s="33"/>
      <c r="M504" s="36">
        <v>45226</v>
      </c>
      <c r="N504" s="34">
        <f t="shared" si="22"/>
        <v>300</v>
      </c>
      <c r="O504" s="37">
        <v>0</v>
      </c>
      <c r="P504" s="35">
        <v>300</v>
      </c>
      <c r="Q504" s="39">
        <v>0.75</v>
      </c>
      <c r="R504" s="40">
        <f t="shared" si="21"/>
        <v>0</v>
      </c>
      <c r="S504" s="41"/>
    </row>
    <row r="505" spans="2:20" ht="15.6" x14ac:dyDescent="0.3">
      <c r="B505" s="34">
        <f t="shared" si="23"/>
        <v>2489</v>
      </c>
      <c r="C505" s="35">
        <v>2448</v>
      </c>
      <c r="D505" s="34">
        <f t="shared" si="18"/>
        <v>2489</v>
      </c>
      <c r="E505" s="36">
        <v>45226</v>
      </c>
      <c r="F505" s="37">
        <v>2489</v>
      </c>
      <c r="G505" s="36">
        <v>45227</v>
      </c>
      <c r="H505" s="38">
        <f t="shared" si="19"/>
        <v>0</v>
      </c>
      <c r="I505" s="29">
        <f t="shared" si="20"/>
        <v>0</v>
      </c>
      <c r="L505" s="33"/>
      <c r="M505" s="36">
        <v>45227</v>
      </c>
      <c r="N505" s="34">
        <f t="shared" si="22"/>
        <v>300</v>
      </c>
      <c r="O505" s="37">
        <v>0</v>
      </c>
      <c r="P505" s="35">
        <v>300</v>
      </c>
      <c r="Q505" s="39">
        <v>0.75</v>
      </c>
      <c r="R505" s="40">
        <f t="shared" si="21"/>
        <v>0</v>
      </c>
      <c r="S505" s="41"/>
    </row>
    <row r="506" spans="2:20" ht="15.6" x14ac:dyDescent="0.3">
      <c r="B506" s="34">
        <f t="shared" si="23"/>
        <v>2489</v>
      </c>
      <c r="C506" s="35">
        <v>2448</v>
      </c>
      <c r="D506" s="34">
        <f t="shared" si="18"/>
        <v>2489</v>
      </c>
      <c r="E506" s="36">
        <v>45227</v>
      </c>
      <c r="F506" s="37">
        <v>2489</v>
      </c>
      <c r="G506" s="36">
        <v>45228</v>
      </c>
      <c r="H506" s="38">
        <f t="shared" si="19"/>
        <v>0</v>
      </c>
      <c r="I506" s="29">
        <f t="shared" si="20"/>
        <v>1</v>
      </c>
      <c r="L506" s="33"/>
      <c r="M506" s="36">
        <v>45228</v>
      </c>
      <c r="N506" s="34">
        <f t="shared" si="22"/>
        <v>300</v>
      </c>
      <c r="O506" s="37">
        <v>0</v>
      </c>
      <c r="P506" s="35">
        <v>300</v>
      </c>
      <c r="Q506" s="39">
        <v>0.75</v>
      </c>
      <c r="R506" s="40">
        <f t="shared" si="21"/>
        <v>0</v>
      </c>
      <c r="S506" s="41"/>
    </row>
    <row r="507" spans="2:20" ht="15.6" x14ac:dyDescent="0.3">
      <c r="B507" s="34">
        <f t="shared" si="23"/>
        <v>2489</v>
      </c>
      <c r="C507" s="35">
        <v>2449</v>
      </c>
      <c r="D507" s="34">
        <f t="shared" si="18"/>
        <v>2489</v>
      </c>
      <c r="E507" s="36">
        <v>45228</v>
      </c>
      <c r="F507" s="37">
        <v>2489</v>
      </c>
      <c r="G507" s="36">
        <v>45229</v>
      </c>
      <c r="H507" s="38">
        <f t="shared" si="19"/>
        <v>0</v>
      </c>
      <c r="I507" s="29">
        <f t="shared" si="20"/>
        <v>2</v>
      </c>
      <c r="L507" s="33"/>
      <c r="M507" s="36">
        <v>45229</v>
      </c>
      <c r="N507" s="34">
        <f t="shared" si="22"/>
        <v>300</v>
      </c>
      <c r="O507" s="37">
        <v>0</v>
      </c>
      <c r="P507" s="35">
        <v>252</v>
      </c>
      <c r="Q507" s="39">
        <v>0.63</v>
      </c>
      <c r="R507" s="40">
        <f t="shared" si="21"/>
        <v>48</v>
      </c>
      <c r="S507" s="41"/>
    </row>
    <row r="508" spans="2:20" ht="15.6" x14ac:dyDescent="0.3">
      <c r="B508" s="34">
        <f t="shared" si="23"/>
        <v>2489</v>
      </c>
      <c r="C508" s="35">
        <v>2451</v>
      </c>
      <c r="D508" s="34">
        <f t="shared" si="18"/>
        <v>2489</v>
      </c>
      <c r="E508" s="36">
        <v>45229</v>
      </c>
      <c r="F508" s="37">
        <v>2491</v>
      </c>
      <c r="G508" s="36">
        <v>45230</v>
      </c>
      <c r="H508" s="38">
        <f t="shared" si="19"/>
        <v>2</v>
      </c>
      <c r="I508" s="29">
        <f t="shared" si="20"/>
        <v>3</v>
      </c>
      <c r="L508" s="33"/>
      <c r="M508" s="36">
        <v>45230</v>
      </c>
      <c r="N508" s="34">
        <f t="shared" si="22"/>
        <v>252</v>
      </c>
      <c r="O508" s="37">
        <v>0</v>
      </c>
      <c r="P508" s="35">
        <v>252</v>
      </c>
      <c r="Q508" s="39">
        <v>0.63</v>
      </c>
      <c r="R508" s="40">
        <f t="shared" si="21"/>
        <v>0</v>
      </c>
      <c r="S508" s="41"/>
    </row>
    <row r="509" spans="2:20" ht="15.6" x14ac:dyDescent="0.3">
      <c r="B509" s="34">
        <f t="shared" si="23"/>
        <v>2491</v>
      </c>
      <c r="C509" s="35">
        <v>2454</v>
      </c>
      <c r="D509" s="34">
        <f t="shared" si="18"/>
        <v>2491</v>
      </c>
      <c r="E509" s="36">
        <v>45230</v>
      </c>
      <c r="F509" s="37">
        <v>2491</v>
      </c>
      <c r="G509" s="36">
        <v>45231</v>
      </c>
      <c r="H509" s="38">
        <f t="shared" si="19"/>
        <v>0</v>
      </c>
      <c r="I509" s="29">
        <f t="shared" si="20"/>
        <v>4</v>
      </c>
      <c r="L509" s="33"/>
      <c r="M509" s="36">
        <v>45231</v>
      </c>
      <c r="N509" s="34">
        <f t="shared" si="22"/>
        <v>252</v>
      </c>
      <c r="O509" s="37">
        <v>0</v>
      </c>
      <c r="P509" s="35">
        <v>252</v>
      </c>
      <c r="Q509" s="39">
        <v>0.63</v>
      </c>
      <c r="R509" s="40">
        <f t="shared" si="21"/>
        <v>0</v>
      </c>
      <c r="S509" s="41"/>
      <c r="T509" s="48">
        <f>SUM(R509:R569)</f>
        <v>779.5</v>
      </c>
    </row>
    <row r="510" spans="2:20" ht="15.6" x14ac:dyDescent="0.3">
      <c r="B510" s="34">
        <f t="shared" si="23"/>
        <v>2491</v>
      </c>
      <c r="C510" s="35">
        <v>2458</v>
      </c>
      <c r="D510" s="34">
        <f t="shared" si="18"/>
        <v>2491</v>
      </c>
      <c r="E510" s="36">
        <v>45231</v>
      </c>
      <c r="F510" s="37">
        <v>2491</v>
      </c>
      <c r="G510" s="36">
        <v>45232</v>
      </c>
      <c r="H510" s="38">
        <f t="shared" si="19"/>
        <v>0</v>
      </c>
      <c r="I510" s="29">
        <f t="shared" si="20"/>
        <v>2</v>
      </c>
      <c r="L510" s="33"/>
      <c r="M510" s="36">
        <v>45232</v>
      </c>
      <c r="N510" s="34">
        <f t="shared" si="22"/>
        <v>252</v>
      </c>
      <c r="O510" s="37">
        <v>0</v>
      </c>
      <c r="P510" s="35">
        <v>244</v>
      </c>
      <c r="Q510" s="39">
        <v>0.61</v>
      </c>
      <c r="R510" s="40">
        <f t="shared" si="21"/>
        <v>8</v>
      </c>
      <c r="S510" s="41"/>
    </row>
    <row r="511" spans="2:20" ht="15.6" x14ac:dyDescent="0.3">
      <c r="B511" s="34">
        <f t="shared" si="23"/>
        <v>2491</v>
      </c>
      <c r="C511" s="35">
        <v>2460</v>
      </c>
      <c r="D511" s="34">
        <f t="shared" si="18"/>
        <v>2491</v>
      </c>
      <c r="E511" s="36">
        <v>45232</v>
      </c>
      <c r="F511" s="37">
        <v>2494</v>
      </c>
      <c r="G511" s="36">
        <v>45233</v>
      </c>
      <c r="H511" s="38">
        <f t="shared" si="19"/>
        <v>3</v>
      </c>
      <c r="I511" s="29">
        <f t="shared" si="20"/>
        <v>3</v>
      </c>
      <c r="L511" s="33"/>
      <c r="M511" s="36">
        <v>45233</v>
      </c>
      <c r="N511" s="34">
        <f t="shared" si="22"/>
        <v>244</v>
      </c>
      <c r="O511" s="37">
        <v>0</v>
      </c>
      <c r="P511" s="35">
        <v>244</v>
      </c>
      <c r="Q511" s="39">
        <v>0.61</v>
      </c>
      <c r="R511" s="40">
        <f t="shared" si="21"/>
        <v>0</v>
      </c>
      <c r="S511" s="41"/>
    </row>
    <row r="512" spans="2:20" ht="15.6" x14ac:dyDescent="0.3">
      <c r="B512" s="34">
        <f t="shared" si="23"/>
        <v>2494</v>
      </c>
      <c r="C512" s="35">
        <v>2463</v>
      </c>
      <c r="D512" s="34">
        <f t="shared" si="18"/>
        <v>2494</v>
      </c>
      <c r="E512" s="36">
        <v>45233</v>
      </c>
      <c r="F512" s="37">
        <v>2494</v>
      </c>
      <c r="G512" s="36">
        <v>45234</v>
      </c>
      <c r="H512" s="38">
        <f t="shared" si="19"/>
        <v>0</v>
      </c>
      <c r="I512" s="29">
        <f t="shared" si="20"/>
        <v>0</v>
      </c>
      <c r="L512" s="33"/>
      <c r="M512" s="36">
        <v>45234</v>
      </c>
      <c r="N512" s="34">
        <f t="shared" si="22"/>
        <v>244</v>
      </c>
      <c r="O512" s="37">
        <v>0</v>
      </c>
      <c r="P512" s="35">
        <v>244</v>
      </c>
      <c r="Q512" s="39">
        <v>0.61</v>
      </c>
      <c r="R512" s="40">
        <f t="shared" si="21"/>
        <v>0</v>
      </c>
      <c r="S512" s="41"/>
    </row>
    <row r="513" spans="2:19" ht="15.6" x14ac:dyDescent="0.3">
      <c r="B513" s="34">
        <f t="shared" si="23"/>
        <v>2494</v>
      </c>
      <c r="C513" s="35">
        <v>2463</v>
      </c>
      <c r="D513" s="34">
        <f t="shared" si="18"/>
        <v>2494</v>
      </c>
      <c r="E513" s="36">
        <v>45234</v>
      </c>
      <c r="F513" s="37">
        <v>2494</v>
      </c>
      <c r="G513" s="36">
        <v>45235</v>
      </c>
      <c r="H513" s="38">
        <f t="shared" si="19"/>
        <v>0</v>
      </c>
      <c r="I513" s="29">
        <f t="shared" si="20"/>
        <v>0</v>
      </c>
      <c r="L513" s="33"/>
      <c r="M513" s="36">
        <v>45235</v>
      </c>
      <c r="N513" s="34">
        <f t="shared" si="22"/>
        <v>244</v>
      </c>
      <c r="O513" s="37">
        <v>0</v>
      </c>
      <c r="P513" s="35">
        <v>232</v>
      </c>
      <c r="Q513" s="39">
        <v>0.57999999999999996</v>
      </c>
      <c r="R513" s="40">
        <f t="shared" si="21"/>
        <v>12</v>
      </c>
      <c r="S513" s="41"/>
    </row>
    <row r="514" spans="2:19" ht="15.6" x14ac:dyDescent="0.3">
      <c r="B514" s="34">
        <f t="shared" si="23"/>
        <v>2494</v>
      </c>
      <c r="C514" s="35">
        <v>2463</v>
      </c>
      <c r="D514" s="34">
        <f t="shared" si="18"/>
        <v>2494</v>
      </c>
      <c r="E514" s="36">
        <v>45235</v>
      </c>
      <c r="F514" s="37">
        <v>2495</v>
      </c>
      <c r="G514" s="36">
        <v>45236</v>
      </c>
      <c r="H514" s="38">
        <f t="shared" si="19"/>
        <v>1</v>
      </c>
      <c r="I514" s="29">
        <f t="shared" si="20"/>
        <v>6</v>
      </c>
      <c r="L514" s="33"/>
      <c r="M514" s="36">
        <v>45236</v>
      </c>
      <c r="N514" s="34">
        <f t="shared" si="22"/>
        <v>232</v>
      </c>
      <c r="O514" s="37">
        <v>0</v>
      </c>
      <c r="P514" s="35">
        <v>232</v>
      </c>
      <c r="Q514" s="39">
        <v>0.57999999999999996</v>
      </c>
      <c r="R514" s="40">
        <f t="shared" si="21"/>
        <v>0</v>
      </c>
      <c r="S514" s="41"/>
    </row>
    <row r="515" spans="2:19" ht="15.6" x14ac:dyDescent="0.3">
      <c r="B515" s="34">
        <f t="shared" si="23"/>
        <v>2495</v>
      </c>
      <c r="C515" s="35">
        <v>2469</v>
      </c>
      <c r="D515" s="34">
        <f t="shared" ref="D515:D769" si="24">F514</f>
        <v>2495</v>
      </c>
      <c r="E515" s="36">
        <v>45236</v>
      </c>
      <c r="F515" s="37">
        <v>2495</v>
      </c>
      <c r="G515" s="36">
        <v>45237</v>
      </c>
      <c r="H515" s="38">
        <f t="shared" ref="H515:H769" si="25">F515-D515</f>
        <v>0</v>
      </c>
      <c r="I515" s="29">
        <f t="shared" ref="I515:I769" si="26">C516-C515</f>
        <v>0</v>
      </c>
      <c r="L515" s="33"/>
      <c r="M515" s="36">
        <v>45237</v>
      </c>
      <c r="N515" s="34">
        <f t="shared" si="22"/>
        <v>232</v>
      </c>
      <c r="O515" s="37">
        <v>0</v>
      </c>
      <c r="P515" s="35">
        <v>232</v>
      </c>
      <c r="Q515" s="39">
        <v>0.57999999999999996</v>
      </c>
      <c r="R515" s="40">
        <f t="shared" si="21"/>
        <v>0</v>
      </c>
      <c r="S515" s="41"/>
    </row>
    <row r="516" spans="2:19" ht="15.6" x14ac:dyDescent="0.3">
      <c r="B516" s="34">
        <f t="shared" si="23"/>
        <v>2495</v>
      </c>
      <c r="C516" s="35">
        <v>2469</v>
      </c>
      <c r="D516" s="34">
        <f t="shared" si="24"/>
        <v>2495</v>
      </c>
      <c r="E516" s="36">
        <v>45237</v>
      </c>
      <c r="F516" s="37">
        <v>2495</v>
      </c>
      <c r="G516" s="36">
        <v>45238</v>
      </c>
      <c r="H516" s="38">
        <f t="shared" si="25"/>
        <v>0</v>
      </c>
      <c r="I516" s="29">
        <f t="shared" si="26"/>
        <v>0</v>
      </c>
      <c r="L516" s="33"/>
      <c r="M516" s="36">
        <v>45238</v>
      </c>
      <c r="N516" s="34">
        <f t="shared" si="22"/>
        <v>232</v>
      </c>
      <c r="O516" s="37">
        <v>0</v>
      </c>
      <c r="P516" s="35">
        <v>232</v>
      </c>
      <c r="Q516" s="39">
        <v>0.57999999999999996</v>
      </c>
      <c r="R516" s="40">
        <f t="shared" si="21"/>
        <v>0</v>
      </c>
      <c r="S516" s="41"/>
    </row>
    <row r="517" spans="2:19" ht="15.6" x14ac:dyDescent="0.3">
      <c r="B517" s="34">
        <f t="shared" si="23"/>
        <v>2495</v>
      </c>
      <c r="C517" s="35">
        <v>2469</v>
      </c>
      <c r="D517" s="34">
        <f t="shared" si="24"/>
        <v>2495</v>
      </c>
      <c r="E517" s="36">
        <v>45238</v>
      </c>
      <c r="F517" s="37">
        <v>2495</v>
      </c>
      <c r="G517" s="36">
        <v>45239</v>
      </c>
      <c r="H517" s="38">
        <f t="shared" si="25"/>
        <v>0</v>
      </c>
      <c r="I517" s="29">
        <f t="shared" si="26"/>
        <v>2</v>
      </c>
      <c r="L517" s="33"/>
      <c r="M517" s="36">
        <v>45239</v>
      </c>
      <c r="N517" s="34">
        <f t="shared" si="22"/>
        <v>232</v>
      </c>
      <c r="O517" s="37">
        <v>0</v>
      </c>
      <c r="P517" s="35">
        <v>228</v>
      </c>
      <c r="Q517" s="39">
        <v>0.56999999999999995</v>
      </c>
      <c r="R517" s="40">
        <f t="shared" si="21"/>
        <v>4</v>
      </c>
      <c r="S517" s="41"/>
    </row>
    <row r="518" spans="2:19" ht="15.6" x14ac:dyDescent="0.3">
      <c r="B518" s="34">
        <f t="shared" si="23"/>
        <v>2495</v>
      </c>
      <c r="C518" s="35">
        <v>2471</v>
      </c>
      <c r="D518" s="34">
        <f t="shared" si="24"/>
        <v>2495</v>
      </c>
      <c r="E518" s="36">
        <v>45239</v>
      </c>
      <c r="F518" s="37">
        <v>2496</v>
      </c>
      <c r="G518" s="36">
        <v>45240</v>
      </c>
      <c r="H518" s="38">
        <f t="shared" si="25"/>
        <v>1</v>
      </c>
      <c r="I518" s="29">
        <f t="shared" si="26"/>
        <v>1</v>
      </c>
      <c r="L518" s="33"/>
      <c r="M518" s="36">
        <v>45240</v>
      </c>
      <c r="N518" s="34">
        <f t="shared" si="22"/>
        <v>228</v>
      </c>
      <c r="O518" s="37">
        <v>0</v>
      </c>
      <c r="P518" s="35">
        <v>200</v>
      </c>
      <c r="Q518" s="39">
        <v>0.5</v>
      </c>
      <c r="R518" s="40">
        <f t="shared" si="21"/>
        <v>28</v>
      </c>
      <c r="S518" s="41"/>
    </row>
    <row r="519" spans="2:19" ht="15.6" x14ac:dyDescent="0.3">
      <c r="B519" s="34">
        <f t="shared" si="23"/>
        <v>2496</v>
      </c>
      <c r="C519" s="35">
        <v>2472</v>
      </c>
      <c r="D519" s="34">
        <f t="shared" si="24"/>
        <v>2496</v>
      </c>
      <c r="E519" s="36">
        <v>45240</v>
      </c>
      <c r="F519" s="37">
        <v>2500</v>
      </c>
      <c r="G519" s="36">
        <v>45241</v>
      </c>
      <c r="H519" s="38">
        <f t="shared" si="25"/>
        <v>4</v>
      </c>
      <c r="I519" s="29">
        <f t="shared" si="26"/>
        <v>3</v>
      </c>
      <c r="L519" s="33"/>
      <c r="M519" s="36">
        <v>45241</v>
      </c>
      <c r="N519" s="34">
        <f t="shared" si="22"/>
        <v>200</v>
      </c>
      <c r="O519" s="37">
        <v>0</v>
      </c>
      <c r="P519" s="35">
        <v>200</v>
      </c>
      <c r="Q519" s="39">
        <v>0.5</v>
      </c>
      <c r="R519" s="40">
        <f t="shared" si="21"/>
        <v>0</v>
      </c>
      <c r="S519" s="41"/>
    </row>
    <row r="520" spans="2:19" ht="15.6" x14ac:dyDescent="0.3">
      <c r="B520" s="34">
        <f t="shared" si="23"/>
        <v>2500</v>
      </c>
      <c r="C520" s="35">
        <v>2475</v>
      </c>
      <c r="D520" s="34">
        <f t="shared" si="24"/>
        <v>2500</v>
      </c>
      <c r="E520" s="36">
        <v>45241</v>
      </c>
      <c r="F520" s="37">
        <v>2500</v>
      </c>
      <c r="G520" s="36">
        <v>45242</v>
      </c>
      <c r="H520" s="38">
        <f t="shared" si="25"/>
        <v>0</v>
      </c>
      <c r="I520" s="29">
        <f t="shared" si="26"/>
        <v>0</v>
      </c>
      <c r="L520" s="33"/>
      <c r="M520" s="36">
        <v>45242</v>
      </c>
      <c r="N520" s="34">
        <f t="shared" si="22"/>
        <v>200</v>
      </c>
      <c r="O520" s="37">
        <v>0</v>
      </c>
      <c r="P520" s="35">
        <v>200</v>
      </c>
      <c r="Q520" s="39">
        <v>0.5</v>
      </c>
      <c r="R520" s="40">
        <f t="shared" si="21"/>
        <v>0</v>
      </c>
      <c r="S520" s="41"/>
    </row>
    <row r="521" spans="2:19" ht="15.6" x14ac:dyDescent="0.3">
      <c r="B521" s="34">
        <f t="shared" si="23"/>
        <v>2500</v>
      </c>
      <c r="C521" s="35">
        <v>2475</v>
      </c>
      <c r="D521" s="34">
        <f t="shared" si="24"/>
        <v>2500</v>
      </c>
      <c r="E521" s="36">
        <v>45242</v>
      </c>
      <c r="F521" s="37">
        <v>2500</v>
      </c>
      <c r="G521" s="36">
        <v>45243</v>
      </c>
      <c r="H521" s="38">
        <f t="shared" si="25"/>
        <v>0</v>
      </c>
      <c r="I521" s="29">
        <f t="shared" si="26"/>
        <v>0</v>
      </c>
      <c r="L521" s="33"/>
      <c r="M521" s="36">
        <v>45243</v>
      </c>
      <c r="N521" s="34">
        <f t="shared" si="22"/>
        <v>200</v>
      </c>
      <c r="O521" s="37">
        <v>0</v>
      </c>
      <c r="P521" s="35">
        <v>192</v>
      </c>
      <c r="Q521" s="39">
        <v>0.48</v>
      </c>
      <c r="R521" s="40">
        <f t="shared" si="21"/>
        <v>8</v>
      </c>
      <c r="S521" s="41"/>
    </row>
    <row r="522" spans="2:19" ht="15.6" x14ac:dyDescent="0.3">
      <c r="B522" s="34">
        <f t="shared" si="23"/>
        <v>2500</v>
      </c>
      <c r="C522" s="35">
        <v>2475</v>
      </c>
      <c r="D522" s="34">
        <f t="shared" si="24"/>
        <v>2500</v>
      </c>
      <c r="E522" s="36">
        <v>45243</v>
      </c>
      <c r="F522" s="37">
        <v>2502</v>
      </c>
      <c r="G522" s="36">
        <v>45244</v>
      </c>
      <c r="H522" s="38">
        <f t="shared" si="25"/>
        <v>2</v>
      </c>
      <c r="I522" s="29">
        <f t="shared" si="26"/>
        <v>2</v>
      </c>
      <c r="L522" s="33"/>
      <c r="M522" s="36">
        <v>45244</v>
      </c>
      <c r="N522" s="34">
        <f t="shared" si="22"/>
        <v>192</v>
      </c>
      <c r="O522" s="37">
        <v>0</v>
      </c>
      <c r="P522" s="35">
        <v>150</v>
      </c>
      <c r="Q522" s="39">
        <v>0.48</v>
      </c>
      <c r="R522" s="40">
        <f t="shared" si="21"/>
        <v>42</v>
      </c>
      <c r="S522" s="41"/>
    </row>
    <row r="523" spans="2:19" ht="15.6" x14ac:dyDescent="0.3">
      <c r="B523" s="34">
        <f t="shared" si="23"/>
        <v>2502</v>
      </c>
      <c r="C523" s="35">
        <v>2477</v>
      </c>
      <c r="D523" s="34">
        <f t="shared" si="24"/>
        <v>2502</v>
      </c>
      <c r="E523" s="36">
        <v>45244</v>
      </c>
      <c r="F523" s="37">
        <v>2504</v>
      </c>
      <c r="G523" s="36">
        <v>45245</v>
      </c>
      <c r="H523" s="38">
        <f t="shared" si="25"/>
        <v>2</v>
      </c>
      <c r="I523" s="29">
        <f t="shared" si="26"/>
        <v>3</v>
      </c>
      <c r="L523" s="33"/>
      <c r="M523" s="36">
        <v>45245</v>
      </c>
      <c r="N523" s="34">
        <f t="shared" si="22"/>
        <v>150</v>
      </c>
      <c r="O523" s="37">
        <v>0</v>
      </c>
      <c r="P523" s="35">
        <v>88</v>
      </c>
      <c r="Q523" s="39">
        <v>0.22</v>
      </c>
      <c r="R523" s="40">
        <f t="shared" si="21"/>
        <v>62</v>
      </c>
      <c r="S523" s="41"/>
    </row>
    <row r="524" spans="2:19" ht="15.6" x14ac:dyDescent="0.3">
      <c r="B524" s="34">
        <f t="shared" si="23"/>
        <v>2504</v>
      </c>
      <c r="C524" s="35">
        <v>2480</v>
      </c>
      <c r="D524" s="34">
        <f t="shared" si="24"/>
        <v>2504</v>
      </c>
      <c r="E524" s="36">
        <v>45245</v>
      </c>
      <c r="F524" s="37">
        <v>2511</v>
      </c>
      <c r="G524" s="36">
        <v>45246</v>
      </c>
      <c r="H524" s="38">
        <f t="shared" si="25"/>
        <v>7</v>
      </c>
      <c r="I524" s="29">
        <f t="shared" si="26"/>
        <v>3</v>
      </c>
      <c r="L524" s="33"/>
      <c r="M524" s="36">
        <v>45246</v>
      </c>
      <c r="N524" s="34">
        <f t="shared" si="22"/>
        <v>88</v>
      </c>
      <c r="O524" s="37">
        <v>0</v>
      </c>
      <c r="P524" s="35">
        <v>88</v>
      </c>
      <c r="Q524" s="39">
        <v>0.22</v>
      </c>
      <c r="R524" s="40">
        <f t="shared" si="21"/>
        <v>0</v>
      </c>
      <c r="S524" s="41"/>
    </row>
    <row r="525" spans="2:19" ht="15.6" x14ac:dyDescent="0.3">
      <c r="B525" s="34">
        <f t="shared" si="23"/>
        <v>2511</v>
      </c>
      <c r="C525" s="35">
        <v>2483</v>
      </c>
      <c r="D525" s="34">
        <f t="shared" si="24"/>
        <v>2511</v>
      </c>
      <c r="E525" s="36">
        <v>45246</v>
      </c>
      <c r="F525" s="37">
        <v>2511</v>
      </c>
      <c r="G525" s="36">
        <v>45247</v>
      </c>
      <c r="H525" s="38">
        <f t="shared" si="25"/>
        <v>0</v>
      </c>
      <c r="I525" s="29">
        <f t="shared" si="26"/>
        <v>3</v>
      </c>
      <c r="L525" s="33"/>
      <c r="M525" s="36">
        <v>45247</v>
      </c>
      <c r="N525" s="34">
        <f t="shared" si="22"/>
        <v>88</v>
      </c>
      <c r="O525" s="37">
        <v>0</v>
      </c>
      <c r="P525" s="35">
        <v>88</v>
      </c>
      <c r="Q525" s="39">
        <v>0.22</v>
      </c>
      <c r="R525" s="40">
        <f t="shared" si="21"/>
        <v>0</v>
      </c>
      <c r="S525" s="41"/>
    </row>
    <row r="526" spans="2:19" ht="15.6" x14ac:dyDescent="0.3">
      <c r="B526" s="34">
        <f t="shared" si="23"/>
        <v>2511</v>
      </c>
      <c r="C526" s="35">
        <v>2486</v>
      </c>
      <c r="D526" s="34">
        <f t="shared" si="24"/>
        <v>2511</v>
      </c>
      <c r="E526" s="36">
        <v>45247</v>
      </c>
      <c r="F526" s="37">
        <v>2511</v>
      </c>
      <c r="G526" s="36">
        <v>45248</v>
      </c>
      <c r="H526" s="38">
        <f t="shared" si="25"/>
        <v>0</v>
      </c>
      <c r="I526" s="29">
        <f t="shared" si="26"/>
        <v>0</v>
      </c>
      <c r="L526" s="33"/>
      <c r="M526" s="36">
        <v>45248</v>
      </c>
      <c r="N526" s="34">
        <f t="shared" si="22"/>
        <v>88</v>
      </c>
      <c r="O526" s="37">
        <v>0</v>
      </c>
      <c r="P526" s="35">
        <v>75</v>
      </c>
      <c r="Q526" s="39">
        <v>0.19</v>
      </c>
      <c r="R526" s="40">
        <f t="shared" si="21"/>
        <v>13</v>
      </c>
      <c r="S526" s="41"/>
    </row>
    <row r="527" spans="2:19" ht="15.6" x14ac:dyDescent="0.3">
      <c r="B527" s="34">
        <f t="shared" si="23"/>
        <v>2511</v>
      </c>
      <c r="C527" s="35">
        <v>2486</v>
      </c>
      <c r="D527" s="34">
        <f t="shared" si="24"/>
        <v>2511</v>
      </c>
      <c r="E527" s="36">
        <v>45248</v>
      </c>
      <c r="F527" s="37">
        <v>2512</v>
      </c>
      <c r="G527" s="36">
        <v>45249</v>
      </c>
      <c r="H527" s="38">
        <f t="shared" si="25"/>
        <v>1</v>
      </c>
      <c r="I527" s="29">
        <f t="shared" si="26"/>
        <v>4</v>
      </c>
      <c r="L527" s="33"/>
      <c r="M527" s="36">
        <v>45249</v>
      </c>
      <c r="N527" s="34">
        <f t="shared" si="22"/>
        <v>75</v>
      </c>
      <c r="O527" s="37">
        <v>0</v>
      </c>
      <c r="P527" s="35">
        <v>75</v>
      </c>
      <c r="Q527" s="39">
        <v>0.19</v>
      </c>
      <c r="R527" s="40">
        <f t="shared" si="21"/>
        <v>0</v>
      </c>
      <c r="S527" s="41"/>
    </row>
    <row r="528" spans="2:19" ht="15.6" x14ac:dyDescent="0.3">
      <c r="B528" s="34">
        <f t="shared" si="23"/>
        <v>2512</v>
      </c>
      <c r="C528" s="35">
        <v>2490</v>
      </c>
      <c r="D528" s="34">
        <f t="shared" si="24"/>
        <v>2512</v>
      </c>
      <c r="E528" s="36">
        <v>45249</v>
      </c>
      <c r="F528" s="37">
        <v>2512</v>
      </c>
      <c r="G528" s="36">
        <v>45250</v>
      </c>
      <c r="H528" s="38">
        <f t="shared" si="25"/>
        <v>0</v>
      </c>
      <c r="I528" s="29">
        <f t="shared" si="26"/>
        <v>0</v>
      </c>
      <c r="L528" s="33"/>
      <c r="M528" s="36">
        <v>45250</v>
      </c>
      <c r="N528" s="34">
        <f t="shared" si="22"/>
        <v>75</v>
      </c>
      <c r="O528" s="37">
        <v>0</v>
      </c>
      <c r="P528" s="35">
        <v>75</v>
      </c>
      <c r="Q528" s="39">
        <v>0.19</v>
      </c>
      <c r="R528" s="40">
        <f t="shared" si="21"/>
        <v>0</v>
      </c>
      <c r="S528" s="41"/>
    </row>
    <row r="529" spans="2:19" ht="15.6" x14ac:dyDescent="0.3">
      <c r="B529" s="34">
        <f t="shared" si="23"/>
        <v>2512</v>
      </c>
      <c r="C529" s="35">
        <v>2490</v>
      </c>
      <c r="D529" s="34">
        <f t="shared" si="24"/>
        <v>2512</v>
      </c>
      <c r="E529" s="36">
        <v>45250</v>
      </c>
      <c r="F529" s="37">
        <v>2513</v>
      </c>
      <c r="G529" s="36">
        <v>45251</v>
      </c>
      <c r="H529" s="38">
        <f t="shared" si="25"/>
        <v>1</v>
      </c>
      <c r="I529" s="29">
        <f t="shared" si="26"/>
        <v>4</v>
      </c>
      <c r="L529" s="33"/>
      <c r="M529" s="36">
        <v>45251</v>
      </c>
      <c r="N529" s="34">
        <f t="shared" si="22"/>
        <v>75</v>
      </c>
      <c r="O529" s="37">
        <v>0</v>
      </c>
      <c r="P529" s="35">
        <v>60</v>
      </c>
      <c r="Q529" s="39">
        <v>0.15</v>
      </c>
      <c r="R529" s="40">
        <f t="shared" si="21"/>
        <v>15</v>
      </c>
      <c r="S529" s="41"/>
    </row>
    <row r="530" spans="2:19" ht="15.6" x14ac:dyDescent="0.3">
      <c r="B530" s="34">
        <f t="shared" si="23"/>
        <v>2513</v>
      </c>
      <c r="C530" s="35">
        <v>2494</v>
      </c>
      <c r="D530" s="34">
        <f t="shared" si="24"/>
        <v>2513</v>
      </c>
      <c r="E530" s="36">
        <v>45251</v>
      </c>
      <c r="F530" s="37">
        <v>2514</v>
      </c>
      <c r="G530" s="36">
        <v>45252</v>
      </c>
      <c r="H530" s="38">
        <f t="shared" si="25"/>
        <v>1</v>
      </c>
      <c r="I530" s="29">
        <f t="shared" si="26"/>
        <v>3</v>
      </c>
      <c r="L530" s="33"/>
      <c r="M530" s="36">
        <v>45252</v>
      </c>
      <c r="N530" s="34">
        <f t="shared" si="22"/>
        <v>60</v>
      </c>
      <c r="O530" s="37">
        <v>0</v>
      </c>
      <c r="P530" s="35">
        <v>60</v>
      </c>
      <c r="Q530" s="39">
        <v>0.15</v>
      </c>
      <c r="R530" s="40">
        <f t="shared" si="21"/>
        <v>0</v>
      </c>
      <c r="S530" s="41"/>
    </row>
    <row r="531" spans="2:19" ht="15.6" x14ac:dyDescent="0.3">
      <c r="B531" s="34">
        <f t="shared" si="23"/>
        <v>2514</v>
      </c>
      <c r="C531" s="35">
        <v>2497</v>
      </c>
      <c r="D531" s="34">
        <f t="shared" si="24"/>
        <v>2514</v>
      </c>
      <c r="E531" s="36">
        <v>45252</v>
      </c>
      <c r="F531" s="37">
        <v>2514</v>
      </c>
      <c r="G531" s="36">
        <v>45253</v>
      </c>
      <c r="H531" s="38">
        <f t="shared" si="25"/>
        <v>0</v>
      </c>
      <c r="I531" s="29">
        <f t="shared" si="26"/>
        <v>1</v>
      </c>
      <c r="L531" s="33"/>
      <c r="M531" s="36">
        <v>45253</v>
      </c>
      <c r="N531" s="34">
        <f t="shared" si="22"/>
        <v>60</v>
      </c>
      <c r="O531" s="37">
        <v>0</v>
      </c>
      <c r="P531" s="35">
        <v>50</v>
      </c>
      <c r="Q531" s="42">
        <v>0.125</v>
      </c>
      <c r="R531" s="40">
        <f t="shared" si="21"/>
        <v>10</v>
      </c>
      <c r="S531" s="41"/>
    </row>
    <row r="532" spans="2:19" ht="15.6" x14ac:dyDescent="0.3">
      <c r="B532" s="34">
        <f t="shared" si="23"/>
        <v>2514</v>
      </c>
      <c r="C532" s="35">
        <v>2498</v>
      </c>
      <c r="D532" s="34">
        <f t="shared" si="24"/>
        <v>2514</v>
      </c>
      <c r="E532" s="36">
        <v>45253</v>
      </c>
      <c r="F532" s="37">
        <v>2514</v>
      </c>
      <c r="G532" s="36">
        <v>45254</v>
      </c>
      <c r="H532" s="38">
        <f t="shared" si="25"/>
        <v>0</v>
      </c>
      <c r="I532" s="29">
        <f t="shared" si="26"/>
        <v>0</v>
      </c>
      <c r="L532" s="33"/>
      <c r="M532" s="36">
        <v>45254</v>
      </c>
      <c r="N532" s="34">
        <f t="shared" si="22"/>
        <v>50</v>
      </c>
      <c r="O532" s="37">
        <v>380</v>
      </c>
      <c r="P532" s="35">
        <v>340</v>
      </c>
      <c r="Q532" s="39">
        <v>0.85</v>
      </c>
      <c r="R532" s="40">
        <f t="shared" si="21"/>
        <v>90</v>
      </c>
      <c r="S532" s="41" t="s">
        <v>21</v>
      </c>
    </row>
    <row r="533" spans="2:19" ht="15.6" x14ac:dyDescent="0.3">
      <c r="B533" s="34">
        <f t="shared" si="23"/>
        <v>2514</v>
      </c>
      <c r="C533" s="35">
        <v>2498</v>
      </c>
      <c r="D533" s="34">
        <f t="shared" si="24"/>
        <v>2514</v>
      </c>
      <c r="E533" s="36">
        <v>45254</v>
      </c>
      <c r="F533" s="37">
        <v>2514</v>
      </c>
      <c r="G533" s="36">
        <v>45255</v>
      </c>
      <c r="H533" s="38">
        <f t="shared" si="25"/>
        <v>0</v>
      </c>
      <c r="I533" s="29">
        <f t="shared" si="26"/>
        <v>0</v>
      </c>
      <c r="L533" s="33"/>
      <c r="M533" s="36">
        <v>45255</v>
      </c>
      <c r="N533" s="34">
        <f t="shared" si="22"/>
        <v>340</v>
      </c>
      <c r="O533" s="37">
        <v>0</v>
      </c>
      <c r="P533" s="35">
        <v>325</v>
      </c>
      <c r="Q533" s="42">
        <v>0.8125</v>
      </c>
      <c r="R533" s="40">
        <f t="shared" si="21"/>
        <v>15</v>
      </c>
      <c r="S533" s="41"/>
    </row>
    <row r="534" spans="2:19" ht="15.6" x14ac:dyDescent="0.3">
      <c r="B534" s="34">
        <f t="shared" si="23"/>
        <v>2514</v>
      </c>
      <c r="C534" s="35">
        <v>2498</v>
      </c>
      <c r="D534" s="34">
        <f t="shared" si="24"/>
        <v>2514</v>
      </c>
      <c r="E534" s="36">
        <v>45255</v>
      </c>
      <c r="F534" s="37">
        <v>2515</v>
      </c>
      <c r="G534" s="36">
        <v>45256</v>
      </c>
      <c r="H534" s="38">
        <f t="shared" si="25"/>
        <v>1</v>
      </c>
      <c r="I534" s="29">
        <f t="shared" si="26"/>
        <v>4</v>
      </c>
      <c r="L534" s="33"/>
      <c r="M534" s="36">
        <v>45256</v>
      </c>
      <c r="N534" s="34">
        <f t="shared" si="22"/>
        <v>325</v>
      </c>
      <c r="O534" s="37">
        <v>0</v>
      </c>
      <c r="P534" s="35">
        <v>275</v>
      </c>
      <c r="Q534" s="42">
        <v>0.6875</v>
      </c>
      <c r="R534" s="40">
        <f t="shared" si="21"/>
        <v>50</v>
      </c>
      <c r="S534" s="41"/>
    </row>
    <row r="535" spans="2:19" ht="15.6" x14ac:dyDescent="0.3">
      <c r="B535" s="34">
        <f t="shared" si="23"/>
        <v>2515</v>
      </c>
      <c r="C535" s="35">
        <v>2502</v>
      </c>
      <c r="D535" s="34">
        <f t="shared" si="24"/>
        <v>2515</v>
      </c>
      <c r="E535" s="36">
        <v>45256</v>
      </c>
      <c r="F535" s="37">
        <v>2517</v>
      </c>
      <c r="G535" s="36">
        <v>45257</v>
      </c>
      <c r="H535" s="38">
        <f t="shared" si="25"/>
        <v>2</v>
      </c>
      <c r="I535" s="29">
        <f t="shared" si="26"/>
        <v>0</v>
      </c>
      <c r="L535" s="33"/>
      <c r="M535" s="36">
        <v>45257</v>
      </c>
      <c r="N535" s="34">
        <f t="shared" si="22"/>
        <v>275</v>
      </c>
      <c r="O535" s="37">
        <v>0</v>
      </c>
      <c r="P535" s="35">
        <v>275</v>
      </c>
      <c r="Q535" s="42">
        <v>0.6875</v>
      </c>
      <c r="R535" s="40">
        <f t="shared" si="21"/>
        <v>0</v>
      </c>
      <c r="S535" s="41"/>
    </row>
    <row r="536" spans="2:19" ht="15.6" x14ac:dyDescent="0.3">
      <c r="B536" s="34">
        <f t="shared" si="23"/>
        <v>2517</v>
      </c>
      <c r="C536" s="35">
        <v>2502</v>
      </c>
      <c r="D536" s="34">
        <f t="shared" si="24"/>
        <v>2517</v>
      </c>
      <c r="E536" s="36">
        <v>45257</v>
      </c>
      <c r="F536" s="37">
        <v>2517</v>
      </c>
      <c r="G536" s="36">
        <v>45258</v>
      </c>
      <c r="H536" s="38">
        <f t="shared" si="25"/>
        <v>0</v>
      </c>
      <c r="I536" s="29">
        <f t="shared" si="26"/>
        <v>2</v>
      </c>
      <c r="L536" s="33"/>
      <c r="M536" s="36">
        <v>45258</v>
      </c>
      <c r="N536" s="34">
        <f t="shared" si="22"/>
        <v>275</v>
      </c>
      <c r="O536" s="37">
        <v>0</v>
      </c>
      <c r="P536" s="35">
        <v>275</v>
      </c>
      <c r="Q536" s="42">
        <v>0.6875</v>
      </c>
      <c r="R536" s="40">
        <f t="shared" si="21"/>
        <v>0</v>
      </c>
      <c r="S536" s="41"/>
    </row>
    <row r="537" spans="2:19" ht="15.6" x14ac:dyDescent="0.3">
      <c r="B537" s="34">
        <f t="shared" si="23"/>
        <v>2517</v>
      </c>
      <c r="C537" s="35">
        <v>2504</v>
      </c>
      <c r="D537" s="34">
        <f t="shared" si="24"/>
        <v>2517</v>
      </c>
      <c r="E537" s="36">
        <v>45258</v>
      </c>
      <c r="F537" s="37">
        <v>2517</v>
      </c>
      <c r="G537" s="36">
        <v>45259</v>
      </c>
      <c r="H537" s="38">
        <f t="shared" si="25"/>
        <v>0</v>
      </c>
      <c r="I537" s="29">
        <f t="shared" si="26"/>
        <v>1</v>
      </c>
      <c r="L537" s="33"/>
      <c r="M537" s="36">
        <v>45259</v>
      </c>
      <c r="N537" s="34">
        <f t="shared" si="22"/>
        <v>275</v>
      </c>
      <c r="O537" s="37">
        <v>0</v>
      </c>
      <c r="P537" s="35">
        <v>268</v>
      </c>
      <c r="Q537" s="39">
        <v>0.67</v>
      </c>
      <c r="R537" s="40">
        <f t="shared" si="21"/>
        <v>7</v>
      </c>
      <c r="S537" s="41"/>
    </row>
    <row r="538" spans="2:19" ht="15.6" x14ac:dyDescent="0.3">
      <c r="B538" s="34">
        <f t="shared" si="23"/>
        <v>2517</v>
      </c>
      <c r="C538" s="35">
        <v>2505</v>
      </c>
      <c r="D538" s="34">
        <f t="shared" si="24"/>
        <v>2517</v>
      </c>
      <c r="E538" s="36">
        <v>45259</v>
      </c>
      <c r="F538" s="37">
        <v>2518</v>
      </c>
      <c r="G538" s="36">
        <v>45260</v>
      </c>
      <c r="H538" s="38">
        <f t="shared" si="25"/>
        <v>1</v>
      </c>
      <c r="I538" s="29">
        <f t="shared" si="26"/>
        <v>2</v>
      </c>
      <c r="J538" s="58"/>
      <c r="K538" s="58"/>
      <c r="L538" s="33"/>
      <c r="M538" s="36">
        <v>45260</v>
      </c>
      <c r="N538" s="34">
        <f t="shared" si="22"/>
        <v>268</v>
      </c>
      <c r="O538" s="37">
        <v>0</v>
      </c>
      <c r="P538" s="35">
        <v>260</v>
      </c>
      <c r="Q538" s="39">
        <v>0.65</v>
      </c>
      <c r="R538" s="40">
        <f t="shared" si="21"/>
        <v>8</v>
      </c>
      <c r="S538" s="41"/>
    </row>
    <row r="539" spans="2:19" ht="15.6" x14ac:dyDescent="0.3">
      <c r="B539" s="34">
        <f t="shared" si="23"/>
        <v>2518</v>
      </c>
      <c r="C539" s="35">
        <v>2507</v>
      </c>
      <c r="D539" s="34">
        <f t="shared" si="24"/>
        <v>2518</v>
      </c>
      <c r="E539" s="36">
        <v>45260</v>
      </c>
      <c r="F539" s="37">
        <v>2519</v>
      </c>
      <c r="G539" s="36">
        <v>45261</v>
      </c>
      <c r="H539" s="38">
        <f t="shared" si="25"/>
        <v>1</v>
      </c>
      <c r="I539" s="29">
        <f t="shared" si="26"/>
        <v>0</v>
      </c>
      <c r="J539" s="58"/>
      <c r="K539" s="58"/>
      <c r="L539" s="33"/>
      <c r="M539" s="36">
        <v>45261</v>
      </c>
      <c r="N539" s="34">
        <f t="shared" si="22"/>
        <v>260</v>
      </c>
      <c r="O539" s="37">
        <v>0</v>
      </c>
      <c r="P539" s="35">
        <v>260</v>
      </c>
      <c r="Q539" s="39">
        <v>0.65</v>
      </c>
      <c r="R539" s="40">
        <f t="shared" si="21"/>
        <v>0</v>
      </c>
      <c r="S539" s="41"/>
    </row>
    <row r="540" spans="2:19" ht="15.6" x14ac:dyDescent="0.3">
      <c r="B540" s="34">
        <f t="shared" si="23"/>
        <v>2519</v>
      </c>
      <c r="C540" s="35">
        <v>2507</v>
      </c>
      <c r="D540" s="34">
        <f t="shared" si="24"/>
        <v>2519</v>
      </c>
      <c r="E540" s="36">
        <v>45261</v>
      </c>
      <c r="F540" s="37">
        <v>2519</v>
      </c>
      <c r="G540" s="36">
        <v>45262</v>
      </c>
      <c r="H540" s="38">
        <f t="shared" si="25"/>
        <v>0</v>
      </c>
      <c r="I540" s="29">
        <f t="shared" si="26"/>
        <v>1</v>
      </c>
      <c r="J540" s="58"/>
      <c r="K540" s="58"/>
      <c r="L540" s="33"/>
      <c r="M540" s="36">
        <v>45262</v>
      </c>
      <c r="N540" s="34">
        <f t="shared" si="22"/>
        <v>260</v>
      </c>
      <c r="O540" s="37">
        <v>0</v>
      </c>
      <c r="P540" s="35">
        <v>260</v>
      </c>
      <c r="Q540" s="39">
        <v>0.65</v>
      </c>
      <c r="R540" s="40">
        <f t="shared" si="21"/>
        <v>0</v>
      </c>
      <c r="S540" s="41"/>
    </row>
    <row r="541" spans="2:19" ht="15.6" x14ac:dyDescent="0.3">
      <c r="B541" s="34">
        <f t="shared" si="23"/>
        <v>2519</v>
      </c>
      <c r="C541" s="35">
        <v>2508</v>
      </c>
      <c r="D541" s="34">
        <f t="shared" si="24"/>
        <v>2519</v>
      </c>
      <c r="E541" s="36">
        <v>45262</v>
      </c>
      <c r="F541" s="37">
        <v>2519</v>
      </c>
      <c r="G541" s="36">
        <v>45263</v>
      </c>
      <c r="H541" s="38">
        <f t="shared" si="25"/>
        <v>0</v>
      </c>
      <c r="I541" s="29">
        <f t="shared" si="26"/>
        <v>2</v>
      </c>
      <c r="L541" s="33"/>
      <c r="M541" s="36">
        <v>45263</v>
      </c>
      <c r="N541" s="34">
        <f t="shared" si="22"/>
        <v>260</v>
      </c>
      <c r="O541" s="37">
        <v>0</v>
      </c>
      <c r="P541" s="35">
        <v>260</v>
      </c>
      <c r="Q541" s="39">
        <v>0.65</v>
      </c>
      <c r="R541" s="40">
        <f t="shared" si="21"/>
        <v>0</v>
      </c>
      <c r="S541" s="41"/>
    </row>
    <row r="542" spans="2:19" ht="15.6" x14ac:dyDescent="0.3">
      <c r="B542" s="34">
        <f t="shared" si="23"/>
        <v>2519</v>
      </c>
      <c r="C542" s="35">
        <v>2510</v>
      </c>
      <c r="D542" s="34">
        <f t="shared" si="24"/>
        <v>2519</v>
      </c>
      <c r="E542" s="36">
        <v>45263</v>
      </c>
      <c r="F542" s="37">
        <v>2519</v>
      </c>
      <c r="G542" s="36">
        <v>45264</v>
      </c>
      <c r="H542" s="38">
        <f t="shared" si="25"/>
        <v>0</v>
      </c>
      <c r="I542" s="29">
        <f t="shared" si="26"/>
        <v>1</v>
      </c>
      <c r="L542" s="33"/>
      <c r="M542" s="36">
        <v>45264</v>
      </c>
      <c r="N542" s="34">
        <f t="shared" si="22"/>
        <v>260</v>
      </c>
      <c r="O542" s="37">
        <v>0</v>
      </c>
      <c r="P542" s="35">
        <v>260</v>
      </c>
      <c r="Q542" s="39">
        <v>0.65</v>
      </c>
      <c r="R542" s="40">
        <f t="shared" si="21"/>
        <v>0</v>
      </c>
      <c r="S542" s="41"/>
    </row>
    <row r="543" spans="2:19" ht="15.6" x14ac:dyDescent="0.3">
      <c r="B543" s="34">
        <f t="shared" si="23"/>
        <v>2519</v>
      </c>
      <c r="C543" s="35">
        <v>2511</v>
      </c>
      <c r="D543" s="34">
        <f t="shared" si="24"/>
        <v>2519</v>
      </c>
      <c r="E543" s="36">
        <v>45264</v>
      </c>
      <c r="F543" s="37">
        <v>2520</v>
      </c>
      <c r="G543" s="36">
        <v>45265</v>
      </c>
      <c r="H543" s="38">
        <f t="shared" si="25"/>
        <v>1</v>
      </c>
      <c r="I543" s="29">
        <f t="shared" si="26"/>
        <v>3</v>
      </c>
      <c r="L543" s="33"/>
      <c r="M543" s="36">
        <v>45265</v>
      </c>
      <c r="N543" s="34">
        <f t="shared" si="22"/>
        <v>260</v>
      </c>
      <c r="O543" s="37">
        <v>0</v>
      </c>
      <c r="P543" s="35">
        <v>250</v>
      </c>
      <c r="Q543" s="42">
        <v>0.625</v>
      </c>
      <c r="R543" s="40">
        <f t="shared" si="21"/>
        <v>10</v>
      </c>
      <c r="S543" s="41"/>
    </row>
    <row r="544" spans="2:19" ht="15.6" x14ac:dyDescent="0.3">
      <c r="B544" s="34">
        <f t="shared" si="23"/>
        <v>2520</v>
      </c>
      <c r="C544" s="35">
        <v>2514</v>
      </c>
      <c r="D544" s="34">
        <f t="shared" si="24"/>
        <v>2520</v>
      </c>
      <c r="E544" s="36">
        <v>45265</v>
      </c>
      <c r="F544" s="37">
        <v>2520</v>
      </c>
      <c r="G544" s="36">
        <v>45266</v>
      </c>
      <c r="H544" s="38">
        <f t="shared" si="25"/>
        <v>0</v>
      </c>
      <c r="I544" s="29">
        <f t="shared" si="26"/>
        <v>0</v>
      </c>
      <c r="L544" s="33"/>
      <c r="M544" s="36">
        <v>45266</v>
      </c>
      <c r="N544" s="34">
        <f t="shared" si="22"/>
        <v>250</v>
      </c>
      <c r="O544" s="37">
        <v>0</v>
      </c>
      <c r="P544" s="35">
        <v>250</v>
      </c>
      <c r="Q544" s="42">
        <v>0.625</v>
      </c>
      <c r="R544" s="40">
        <f t="shared" si="21"/>
        <v>0</v>
      </c>
      <c r="S544" s="41"/>
    </row>
    <row r="545" spans="2:20" ht="15.6" x14ac:dyDescent="0.3">
      <c r="B545" s="34">
        <f t="shared" si="23"/>
        <v>2520</v>
      </c>
      <c r="C545" s="35">
        <v>2514</v>
      </c>
      <c r="D545" s="34">
        <f t="shared" si="24"/>
        <v>2520</v>
      </c>
      <c r="E545" s="36">
        <v>45266</v>
      </c>
      <c r="F545" s="37">
        <v>2520</v>
      </c>
      <c r="G545" s="36">
        <v>45267</v>
      </c>
      <c r="H545" s="38">
        <f t="shared" si="25"/>
        <v>0</v>
      </c>
      <c r="I545" s="29">
        <f t="shared" si="26"/>
        <v>0</v>
      </c>
      <c r="L545" s="33"/>
      <c r="M545" s="36">
        <v>45267</v>
      </c>
      <c r="N545" s="34">
        <f t="shared" si="22"/>
        <v>250</v>
      </c>
      <c r="O545" s="37">
        <v>0</v>
      </c>
      <c r="P545" s="35">
        <v>250</v>
      </c>
      <c r="Q545" s="42">
        <v>0.625</v>
      </c>
      <c r="R545" s="40">
        <f t="shared" si="21"/>
        <v>0</v>
      </c>
      <c r="S545" s="41"/>
    </row>
    <row r="546" spans="2:20" ht="15.6" x14ac:dyDescent="0.3">
      <c r="B546" s="34">
        <f t="shared" si="23"/>
        <v>2520</v>
      </c>
      <c r="C546" s="35">
        <v>2514</v>
      </c>
      <c r="D546" s="34">
        <f t="shared" si="24"/>
        <v>2520</v>
      </c>
      <c r="E546" s="36">
        <v>45267</v>
      </c>
      <c r="F546" s="37">
        <v>2520</v>
      </c>
      <c r="G546" s="36">
        <v>45268</v>
      </c>
      <c r="H546" s="38">
        <f t="shared" si="25"/>
        <v>0</v>
      </c>
      <c r="I546" s="29">
        <f t="shared" si="26"/>
        <v>4</v>
      </c>
      <c r="L546" s="33"/>
      <c r="M546" s="36">
        <v>45268</v>
      </c>
      <c r="N546" s="34">
        <f t="shared" si="22"/>
        <v>250</v>
      </c>
      <c r="O546" s="37">
        <v>0</v>
      </c>
      <c r="P546" s="35">
        <v>175</v>
      </c>
      <c r="Q546" s="42">
        <v>0.4375</v>
      </c>
      <c r="R546" s="40">
        <f t="shared" si="21"/>
        <v>75</v>
      </c>
      <c r="S546" s="41"/>
    </row>
    <row r="547" spans="2:20" ht="15.6" x14ac:dyDescent="0.3">
      <c r="B547" s="34">
        <f t="shared" si="23"/>
        <v>2520</v>
      </c>
      <c r="C547" s="35">
        <v>2518</v>
      </c>
      <c r="D547" s="34">
        <f t="shared" si="24"/>
        <v>2520</v>
      </c>
      <c r="E547" s="36">
        <v>45268</v>
      </c>
      <c r="F547" s="37">
        <v>2532</v>
      </c>
      <c r="G547" s="36">
        <v>45269</v>
      </c>
      <c r="H547" s="38">
        <f t="shared" si="25"/>
        <v>12</v>
      </c>
      <c r="I547" s="29">
        <f t="shared" si="26"/>
        <v>5</v>
      </c>
      <c r="L547" s="33"/>
      <c r="M547" s="36">
        <v>45269</v>
      </c>
      <c r="N547" s="34">
        <f t="shared" si="22"/>
        <v>175</v>
      </c>
      <c r="O547" s="37">
        <v>0</v>
      </c>
      <c r="P547" s="35">
        <v>168</v>
      </c>
      <c r="Q547" s="42">
        <v>0.42</v>
      </c>
      <c r="R547" s="40">
        <f t="shared" si="21"/>
        <v>7</v>
      </c>
      <c r="S547" s="41"/>
    </row>
    <row r="548" spans="2:20" ht="15.6" x14ac:dyDescent="0.3">
      <c r="B548" s="34">
        <f t="shared" si="23"/>
        <v>2532</v>
      </c>
      <c r="C548" s="35">
        <v>2523</v>
      </c>
      <c r="D548" s="34">
        <f t="shared" si="24"/>
        <v>2532</v>
      </c>
      <c r="E548" s="36">
        <v>45269</v>
      </c>
      <c r="F548" s="37">
        <v>2533</v>
      </c>
      <c r="G548" s="36">
        <v>45270</v>
      </c>
      <c r="H548" s="38">
        <f t="shared" si="25"/>
        <v>1</v>
      </c>
      <c r="I548" s="29">
        <f t="shared" si="26"/>
        <v>2</v>
      </c>
      <c r="L548" s="33"/>
      <c r="M548" s="36">
        <v>45270</v>
      </c>
      <c r="N548" s="34">
        <f t="shared" si="22"/>
        <v>168</v>
      </c>
      <c r="O548" s="37">
        <v>0</v>
      </c>
      <c r="P548" s="35">
        <v>160</v>
      </c>
      <c r="Q548" s="42">
        <v>0.4</v>
      </c>
      <c r="R548" s="40">
        <f t="shared" si="21"/>
        <v>8</v>
      </c>
      <c r="S548" s="41"/>
    </row>
    <row r="549" spans="2:20" ht="15.6" x14ac:dyDescent="0.3">
      <c r="B549" s="34">
        <f t="shared" si="23"/>
        <v>2533</v>
      </c>
      <c r="C549" s="35">
        <v>2525</v>
      </c>
      <c r="D549" s="34">
        <f t="shared" si="24"/>
        <v>2533</v>
      </c>
      <c r="E549" s="36">
        <v>45270</v>
      </c>
      <c r="F549" s="37">
        <v>2534</v>
      </c>
      <c r="G549" s="36">
        <v>45271</v>
      </c>
      <c r="H549" s="38">
        <f t="shared" si="25"/>
        <v>1</v>
      </c>
      <c r="I549" s="29">
        <f t="shared" si="26"/>
        <v>3</v>
      </c>
      <c r="L549" s="33"/>
      <c r="M549" s="36">
        <v>45271</v>
      </c>
      <c r="N549" s="34">
        <f t="shared" si="22"/>
        <v>160</v>
      </c>
      <c r="O549" s="37">
        <v>0</v>
      </c>
      <c r="P549" s="35">
        <v>69</v>
      </c>
      <c r="Q549" s="42">
        <v>0.17249999999999999</v>
      </c>
      <c r="R549" s="40">
        <f t="shared" si="21"/>
        <v>91</v>
      </c>
      <c r="S549" s="41"/>
      <c r="T549" s="48" t="s">
        <v>22</v>
      </c>
    </row>
    <row r="550" spans="2:20" ht="15.6" x14ac:dyDescent="0.3">
      <c r="B550" s="34">
        <f t="shared" si="23"/>
        <v>2534</v>
      </c>
      <c r="C550" s="35">
        <v>2528</v>
      </c>
      <c r="D550" s="34">
        <f t="shared" si="24"/>
        <v>2534</v>
      </c>
      <c r="E550" s="36">
        <v>45271</v>
      </c>
      <c r="F550" s="37">
        <v>2541</v>
      </c>
      <c r="G550" s="36">
        <v>45272</v>
      </c>
      <c r="H550" s="38">
        <f t="shared" si="25"/>
        <v>7</v>
      </c>
      <c r="I550" s="29">
        <f t="shared" si="26"/>
        <v>0</v>
      </c>
      <c r="L550" s="33"/>
      <c r="M550" s="36">
        <v>45272</v>
      </c>
      <c r="N550" s="34">
        <f t="shared" si="22"/>
        <v>69</v>
      </c>
      <c r="O550" s="37">
        <v>0</v>
      </c>
      <c r="P550" s="35">
        <v>63</v>
      </c>
      <c r="Q550" s="42">
        <v>0.15629999999999999</v>
      </c>
      <c r="R550" s="40">
        <f t="shared" si="21"/>
        <v>6</v>
      </c>
      <c r="S550" s="41"/>
    </row>
    <row r="551" spans="2:20" ht="15.6" x14ac:dyDescent="0.3">
      <c r="B551" s="34">
        <f t="shared" si="23"/>
        <v>2541</v>
      </c>
      <c r="C551" s="35">
        <v>2528</v>
      </c>
      <c r="D551" s="34">
        <f t="shared" si="24"/>
        <v>2541</v>
      </c>
      <c r="E551" s="36">
        <v>45272</v>
      </c>
      <c r="F551" s="37">
        <v>2541</v>
      </c>
      <c r="G551" s="36">
        <v>45273</v>
      </c>
      <c r="H551" s="38">
        <f t="shared" si="25"/>
        <v>0</v>
      </c>
      <c r="I551" s="29">
        <f t="shared" si="26"/>
        <v>0</v>
      </c>
      <c r="L551" s="33"/>
      <c r="M551" s="36">
        <v>45273</v>
      </c>
      <c r="N551" s="34">
        <f t="shared" si="22"/>
        <v>63</v>
      </c>
      <c r="O551" s="37">
        <v>310</v>
      </c>
      <c r="P551" s="35">
        <v>363</v>
      </c>
      <c r="Q551" s="42">
        <v>0.90629999999999999</v>
      </c>
      <c r="R551" s="40">
        <f t="shared" si="21"/>
        <v>10</v>
      </c>
      <c r="S551" s="41"/>
      <c r="T551" s="48" t="s">
        <v>22</v>
      </c>
    </row>
    <row r="552" spans="2:20" ht="15.6" x14ac:dyDescent="0.3">
      <c r="B552" s="34">
        <f t="shared" si="23"/>
        <v>2541</v>
      </c>
      <c r="C552" s="35">
        <v>2528</v>
      </c>
      <c r="D552" s="34">
        <f t="shared" si="24"/>
        <v>2541</v>
      </c>
      <c r="E552" s="36">
        <v>45273</v>
      </c>
      <c r="F552" s="37">
        <v>2541</v>
      </c>
      <c r="G552" s="36">
        <v>45274</v>
      </c>
      <c r="H552" s="38">
        <f t="shared" si="25"/>
        <v>0</v>
      </c>
      <c r="I552" s="29">
        <f t="shared" si="26"/>
        <v>1</v>
      </c>
      <c r="L552" s="33"/>
      <c r="M552" s="36">
        <v>45274</v>
      </c>
      <c r="N552" s="34">
        <f t="shared" si="22"/>
        <v>363</v>
      </c>
      <c r="O552" s="37">
        <v>0</v>
      </c>
      <c r="P552" s="35">
        <v>342</v>
      </c>
      <c r="Q552" s="42">
        <v>0.85499999999999998</v>
      </c>
      <c r="R552" s="40">
        <f t="shared" si="21"/>
        <v>21</v>
      </c>
      <c r="S552" s="41"/>
      <c r="T552" s="48" t="s">
        <v>22</v>
      </c>
    </row>
    <row r="553" spans="2:20" ht="15.6" x14ac:dyDescent="0.3">
      <c r="B553" s="34">
        <f t="shared" si="23"/>
        <v>2541</v>
      </c>
      <c r="C553" s="35">
        <v>2529</v>
      </c>
      <c r="D553" s="34">
        <f t="shared" si="24"/>
        <v>2541</v>
      </c>
      <c r="E553" s="36">
        <v>45274</v>
      </c>
      <c r="F553" s="37">
        <v>2541</v>
      </c>
      <c r="G553" s="36">
        <v>45275</v>
      </c>
      <c r="H553" s="38">
        <f t="shared" si="25"/>
        <v>0</v>
      </c>
      <c r="I553" s="29">
        <f t="shared" si="26"/>
        <v>0</v>
      </c>
      <c r="L553" s="33"/>
      <c r="M553" s="36">
        <v>45275</v>
      </c>
      <c r="N553" s="34">
        <f t="shared" si="22"/>
        <v>342</v>
      </c>
      <c r="O553" s="37">
        <v>0</v>
      </c>
      <c r="P553" s="35">
        <v>342</v>
      </c>
      <c r="Q553" s="42">
        <v>0.85499999999999998</v>
      </c>
      <c r="R553" s="40">
        <f t="shared" si="21"/>
        <v>0</v>
      </c>
      <c r="S553" s="41"/>
    </row>
    <row r="554" spans="2:20" ht="15.6" x14ac:dyDescent="0.3">
      <c r="B554" s="34">
        <f t="shared" si="23"/>
        <v>2541</v>
      </c>
      <c r="C554" s="35">
        <v>2529</v>
      </c>
      <c r="D554" s="34">
        <f t="shared" si="24"/>
        <v>2541</v>
      </c>
      <c r="E554" s="36">
        <v>45275</v>
      </c>
      <c r="F554" s="37">
        <v>2541</v>
      </c>
      <c r="G554" s="36">
        <v>45276</v>
      </c>
      <c r="H554" s="38">
        <f t="shared" si="25"/>
        <v>0</v>
      </c>
      <c r="I554" s="29">
        <f t="shared" si="26"/>
        <v>3</v>
      </c>
      <c r="L554" s="33"/>
      <c r="M554" s="36">
        <v>45276</v>
      </c>
      <c r="N554" s="34">
        <f t="shared" si="22"/>
        <v>342</v>
      </c>
      <c r="O554" s="37">
        <v>0</v>
      </c>
      <c r="P554" s="35">
        <v>300</v>
      </c>
      <c r="Q554" s="39">
        <v>0.75</v>
      </c>
      <c r="R554" s="40">
        <f t="shared" si="21"/>
        <v>42</v>
      </c>
      <c r="S554" s="41"/>
    </row>
    <row r="555" spans="2:20" ht="15.6" x14ac:dyDescent="0.3">
      <c r="B555" s="34">
        <f t="shared" si="23"/>
        <v>2541</v>
      </c>
      <c r="C555" s="35">
        <v>2532</v>
      </c>
      <c r="D555" s="34">
        <f t="shared" si="24"/>
        <v>2541</v>
      </c>
      <c r="E555" s="36">
        <v>45276</v>
      </c>
      <c r="F555" s="37">
        <v>2551</v>
      </c>
      <c r="G555" s="36">
        <v>45277</v>
      </c>
      <c r="H555" s="38">
        <f t="shared" si="25"/>
        <v>10</v>
      </c>
      <c r="I555" s="29">
        <f t="shared" si="26"/>
        <v>4</v>
      </c>
      <c r="L555" s="33"/>
      <c r="M555" s="36">
        <v>45277</v>
      </c>
      <c r="N555" s="34">
        <f t="shared" si="22"/>
        <v>300</v>
      </c>
      <c r="O555" s="37">
        <v>0</v>
      </c>
      <c r="P555" s="35">
        <v>292</v>
      </c>
      <c r="Q555" s="39">
        <v>0.73</v>
      </c>
      <c r="R555" s="40">
        <f t="shared" si="21"/>
        <v>8</v>
      </c>
      <c r="S555" s="41"/>
    </row>
    <row r="556" spans="2:20" ht="15.6" x14ac:dyDescent="0.3">
      <c r="B556" s="34">
        <f t="shared" si="23"/>
        <v>2551</v>
      </c>
      <c r="C556" s="35">
        <v>2536</v>
      </c>
      <c r="D556" s="34">
        <f t="shared" si="24"/>
        <v>2551</v>
      </c>
      <c r="E556" s="36">
        <v>45277</v>
      </c>
      <c r="F556" s="37">
        <v>2552</v>
      </c>
      <c r="G556" s="36">
        <v>45278</v>
      </c>
      <c r="H556" s="38">
        <f t="shared" si="25"/>
        <v>1</v>
      </c>
      <c r="I556" s="29">
        <f t="shared" si="26"/>
        <v>3</v>
      </c>
      <c r="L556" s="33"/>
      <c r="M556" s="36">
        <v>45278</v>
      </c>
      <c r="N556" s="34">
        <f t="shared" si="22"/>
        <v>292</v>
      </c>
      <c r="O556" s="37">
        <v>0</v>
      </c>
      <c r="P556" s="35">
        <v>292</v>
      </c>
      <c r="Q556" s="39">
        <v>0.73</v>
      </c>
      <c r="R556" s="40">
        <f t="shared" si="21"/>
        <v>0</v>
      </c>
      <c r="S556" s="41"/>
    </row>
    <row r="557" spans="2:20" ht="15.6" x14ac:dyDescent="0.3">
      <c r="B557" s="34">
        <f t="shared" si="23"/>
        <v>2552</v>
      </c>
      <c r="C557" s="35">
        <v>2539</v>
      </c>
      <c r="D557" s="34">
        <f t="shared" si="24"/>
        <v>2552</v>
      </c>
      <c r="E557" s="36">
        <v>45278</v>
      </c>
      <c r="F557" s="37">
        <v>2552</v>
      </c>
      <c r="G557" s="36">
        <v>45279</v>
      </c>
      <c r="H557" s="38">
        <f t="shared" si="25"/>
        <v>0</v>
      </c>
      <c r="I557" s="29">
        <f t="shared" si="26"/>
        <v>2</v>
      </c>
      <c r="L557" s="33"/>
      <c r="M557" s="36">
        <v>45279</v>
      </c>
      <c r="N557" s="34">
        <f t="shared" si="22"/>
        <v>292</v>
      </c>
      <c r="O557" s="37">
        <v>0</v>
      </c>
      <c r="P557" s="35">
        <v>250</v>
      </c>
      <c r="Q557" s="42">
        <v>0.625</v>
      </c>
      <c r="R557" s="40">
        <f t="shared" si="21"/>
        <v>42</v>
      </c>
      <c r="S557" s="41"/>
    </row>
    <row r="558" spans="2:20" ht="15.6" x14ac:dyDescent="0.3">
      <c r="B558" s="34">
        <f t="shared" si="23"/>
        <v>2552</v>
      </c>
      <c r="C558" s="35">
        <v>2541</v>
      </c>
      <c r="D558" s="34">
        <f t="shared" si="24"/>
        <v>2552</v>
      </c>
      <c r="E558" s="36">
        <v>45279</v>
      </c>
      <c r="F558" s="37">
        <v>2561</v>
      </c>
      <c r="G558" s="36">
        <v>45280</v>
      </c>
      <c r="H558" s="38">
        <f t="shared" si="25"/>
        <v>9</v>
      </c>
      <c r="I558" s="29">
        <f t="shared" si="26"/>
        <v>0</v>
      </c>
      <c r="L558" s="33"/>
      <c r="M558" s="36">
        <v>45280</v>
      </c>
      <c r="N558" s="34">
        <f t="shared" si="22"/>
        <v>250</v>
      </c>
      <c r="O558" s="37">
        <v>0</v>
      </c>
      <c r="P558" s="35">
        <v>250</v>
      </c>
      <c r="Q558" s="42">
        <v>0.625</v>
      </c>
      <c r="R558" s="40">
        <f t="shared" si="21"/>
        <v>0</v>
      </c>
      <c r="S558" s="41"/>
    </row>
    <row r="559" spans="2:20" ht="15.6" x14ac:dyDescent="0.3">
      <c r="B559" s="34">
        <f t="shared" si="23"/>
        <v>2561</v>
      </c>
      <c r="C559" s="35">
        <v>2541</v>
      </c>
      <c r="D559" s="34">
        <f t="shared" si="24"/>
        <v>2561</v>
      </c>
      <c r="E559" s="36">
        <v>45280</v>
      </c>
      <c r="F559" s="37">
        <v>2561</v>
      </c>
      <c r="G559" s="36">
        <v>45281</v>
      </c>
      <c r="H559" s="38">
        <f t="shared" si="25"/>
        <v>0</v>
      </c>
      <c r="I559" s="29">
        <f t="shared" si="26"/>
        <v>1</v>
      </c>
      <c r="L559" s="33"/>
      <c r="M559" s="36">
        <v>45281</v>
      </c>
      <c r="N559" s="34">
        <f t="shared" si="22"/>
        <v>250</v>
      </c>
      <c r="O559" s="37">
        <v>0</v>
      </c>
      <c r="P559" s="35">
        <v>250</v>
      </c>
      <c r="Q559" s="42">
        <v>0.625</v>
      </c>
      <c r="R559" s="40">
        <f t="shared" si="21"/>
        <v>0</v>
      </c>
      <c r="S559" s="41"/>
    </row>
    <row r="560" spans="2:20" ht="15.6" x14ac:dyDescent="0.3">
      <c r="B560" s="34">
        <f t="shared" si="23"/>
        <v>2561</v>
      </c>
      <c r="C560" s="35">
        <v>2542</v>
      </c>
      <c r="D560" s="34">
        <f t="shared" si="24"/>
        <v>2561</v>
      </c>
      <c r="E560" s="36">
        <v>45281</v>
      </c>
      <c r="F560" s="37">
        <v>2562</v>
      </c>
      <c r="G560" s="36">
        <v>45282</v>
      </c>
      <c r="H560" s="38">
        <f t="shared" si="25"/>
        <v>1</v>
      </c>
      <c r="I560" s="29">
        <f t="shared" si="26"/>
        <v>2</v>
      </c>
      <c r="L560" s="33"/>
      <c r="M560" s="36">
        <v>45282</v>
      </c>
      <c r="N560" s="34">
        <f t="shared" si="22"/>
        <v>250</v>
      </c>
      <c r="O560" s="37">
        <v>0</v>
      </c>
      <c r="P560" s="35">
        <v>243.6</v>
      </c>
      <c r="Q560" s="42">
        <v>0.60899999999999999</v>
      </c>
      <c r="R560" s="40">
        <f t="shared" ref="R560:R741" si="27">(N560+O560)-P560</f>
        <v>6.4000000000000057</v>
      </c>
      <c r="S560" s="41"/>
    </row>
    <row r="561" spans="2:22" ht="15.6" x14ac:dyDescent="0.3">
      <c r="B561" s="34">
        <f t="shared" si="23"/>
        <v>2562</v>
      </c>
      <c r="C561" s="35">
        <v>2544</v>
      </c>
      <c r="D561" s="34">
        <f t="shared" si="24"/>
        <v>2562</v>
      </c>
      <c r="E561" s="36">
        <v>45282</v>
      </c>
      <c r="F561" s="37">
        <v>2564</v>
      </c>
      <c r="G561" s="36">
        <v>45283</v>
      </c>
      <c r="H561" s="38">
        <f t="shared" si="25"/>
        <v>2</v>
      </c>
      <c r="I561" s="29">
        <f t="shared" si="26"/>
        <v>2</v>
      </c>
      <c r="L561" s="33"/>
      <c r="M561" s="36">
        <v>45283</v>
      </c>
      <c r="N561" s="34">
        <f t="shared" si="22"/>
        <v>243.6</v>
      </c>
      <c r="O561" s="37">
        <v>0</v>
      </c>
      <c r="P561" s="35">
        <v>237</v>
      </c>
      <c r="Q561" s="42">
        <v>0.59340000000000004</v>
      </c>
      <c r="R561" s="40">
        <f t="shared" si="27"/>
        <v>6.5999999999999943</v>
      </c>
      <c r="S561" s="41"/>
    </row>
    <row r="562" spans="2:22" ht="15.6" x14ac:dyDescent="0.3">
      <c r="B562" s="34">
        <f t="shared" si="23"/>
        <v>2564</v>
      </c>
      <c r="C562" s="35">
        <v>2546</v>
      </c>
      <c r="D562" s="34">
        <f t="shared" si="24"/>
        <v>2564</v>
      </c>
      <c r="E562" s="36">
        <v>45283</v>
      </c>
      <c r="F562" s="37">
        <v>2565</v>
      </c>
      <c r="G562" s="36">
        <v>45284</v>
      </c>
      <c r="H562" s="38">
        <f t="shared" si="25"/>
        <v>1</v>
      </c>
      <c r="I562" s="29">
        <f t="shared" si="26"/>
        <v>0</v>
      </c>
      <c r="L562" s="33"/>
      <c r="M562" s="36">
        <v>45284</v>
      </c>
      <c r="N562" s="34">
        <f t="shared" si="22"/>
        <v>237</v>
      </c>
      <c r="O562" s="37">
        <v>0</v>
      </c>
      <c r="P562" s="35">
        <v>237</v>
      </c>
      <c r="Q562" s="42">
        <v>0.59340000000000004</v>
      </c>
      <c r="R562" s="40">
        <f t="shared" si="27"/>
        <v>0</v>
      </c>
      <c r="S562" s="41"/>
    </row>
    <row r="563" spans="2:22" ht="15.6" x14ac:dyDescent="0.3">
      <c r="B563" s="34">
        <f t="shared" si="23"/>
        <v>2565</v>
      </c>
      <c r="C563" s="35">
        <v>2546</v>
      </c>
      <c r="D563" s="34">
        <f t="shared" si="24"/>
        <v>2565</v>
      </c>
      <c r="E563" s="36">
        <v>45284</v>
      </c>
      <c r="F563" s="37">
        <v>2565</v>
      </c>
      <c r="G563" s="36">
        <v>45285</v>
      </c>
      <c r="H563" s="38">
        <f t="shared" si="25"/>
        <v>0</v>
      </c>
      <c r="I563" s="29">
        <f t="shared" si="26"/>
        <v>2</v>
      </c>
      <c r="L563" s="33"/>
      <c r="M563" s="36">
        <v>45285</v>
      </c>
      <c r="N563" s="34">
        <f t="shared" si="22"/>
        <v>237</v>
      </c>
      <c r="O563" s="37">
        <v>0</v>
      </c>
      <c r="P563" s="35">
        <v>237</v>
      </c>
      <c r="Q563" s="42">
        <v>0.59340000000000004</v>
      </c>
      <c r="R563" s="40">
        <f t="shared" si="27"/>
        <v>0</v>
      </c>
      <c r="S563" s="41"/>
    </row>
    <row r="564" spans="2:22" ht="15.6" x14ac:dyDescent="0.3">
      <c r="B564" s="34">
        <f t="shared" si="23"/>
        <v>2565</v>
      </c>
      <c r="C564" s="35">
        <v>2548</v>
      </c>
      <c r="D564" s="34">
        <f t="shared" si="24"/>
        <v>2565</v>
      </c>
      <c r="E564" s="36">
        <v>45285</v>
      </c>
      <c r="F564" s="37">
        <v>2565</v>
      </c>
      <c r="G564" s="36">
        <v>45286</v>
      </c>
      <c r="H564" s="38">
        <f t="shared" si="25"/>
        <v>0</v>
      </c>
      <c r="I564" s="29">
        <f t="shared" si="26"/>
        <v>0</v>
      </c>
      <c r="L564" s="33"/>
      <c r="M564" s="36">
        <v>45286</v>
      </c>
      <c r="N564" s="34">
        <f t="shared" si="22"/>
        <v>237</v>
      </c>
      <c r="O564" s="37">
        <v>0</v>
      </c>
      <c r="P564" s="35">
        <v>225</v>
      </c>
      <c r="Q564" s="42">
        <v>0.5625</v>
      </c>
      <c r="R564" s="40">
        <f t="shared" si="27"/>
        <v>12</v>
      </c>
      <c r="S564" s="41"/>
      <c r="T564" s="48" t="s">
        <v>23</v>
      </c>
    </row>
    <row r="565" spans="2:22" ht="15.6" x14ac:dyDescent="0.3">
      <c r="B565" s="34">
        <f t="shared" si="23"/>
        <v>2565</v>
      </c>
      <c r="C565" s="35">
        <v>2548</v>
      </c>
      <c r="D565" s="34">
        <f t="shared" si="24"/>
        <v>2565</v>
      </c>
      <c r="E565" s="36">
        <v>45286</v>
      </c>
      <c r="F565" s="37">
        <v>2565</v>
      </c>
      <c r="G565" s="36">
        <v>45287</v>
      </c>
      <c r="H565" s="38">
        <f t="shared" si="25"/>
        <v>0</v>
      </c>
      <c r="I565" s="29">
        <f t="shared" si="26"/>
        <v>0</v>
      </c>
      <c r="L565" s="33"/>
      <c r="M565" s="36">
        <v>45287</v>
      </c>
      <c r="N565" s="34">
        <f t="shared" si="22"/>
        <v>225</v>
      </c>
      <c r="O565" s="37">
        <v>0</v>
      </c>
      <c r="P565" s="35">
        <v>225</v>
      </c>
      <c r="Q565" s="42">
        <v>0.5625</v>
      </c>
      <c r="R565" s="40">
        <f t="shared" si="27"/>
        <v>0</v>
      </c>
      <c r="S565" s="41"/>
    </row>
    <row r="566" spans="2:22" ht="15.6" x14ac:dyDescent="0.3">
      <c r="B566" s="34">
        <f t="shared" si="23"/>
        <v>2565</v>
      </c>
      <c r="C566" s="35">
        <v>2548</v>
      </c>
      <c r="D566" s="34">
        <f t="shared" si="24"/>
        <v>2565</v>
      </c>
      <c r="E566" s="36">
        <v>45287</v>
      </c>
      <c r="F566" s="37">
        <v>2565</v>
      </c>
      <c r="G566" s="36">
        <v>45288</v>
      </c>
      <c r="H566" s="38">
        <f t="shared" si="25"/>
        <v>0</v>
      </c>
      <c r="I566" s="29">
        <f t="shared" si="26"/>
        <v>1</v>
      </c>
      <c r="L566" s="33"/>
      <c r="M566" s="36">
        <v>45288</v>
      </c>
      <c r="N566" s="34">
        <f t="shared" si="22"/>
        <v>225</v>
      </c>
      <c r="O566" s="37">
        <v>0</v>
      </c>
      <c r="P566" s="35">
        <v>212.5</v>
      </c>
      <c r="Q566" s="42">
        <v>0.53129999999999999</v>
      </c>
      <c r="R566" s="40">
        <f t="shared" si="27"/>
        <v>12.5</v>
      </c>
      <c r="S566" s="41"/>
    </row>
    <row r="567" spans="2:22" ht="15.6" x14ac:dyDescent="0.3">
      <c r="B567" s="34">
        <f t="shared" si="23"/>
        <v>2565</v>
      </c>
      <c r="C567" s="35">
        <v>2549</v>
      </c>
      <c r="D567" s="34">
        <f t="shared" si="24"/>
        <v>2565</v>
      </c>
      <c r="E567" s="36">
        <v>45288</v>
      </c>
      <c r="F567" s="37">
        <v>2569</v>
      </c>
      <c r="G567" s="36">
        <v>45289</v>
      </c>
      <c r="H567" s="38">
        <f t="shared" si="25"/>
        <v>4</v>
      </c>
      <c r="I567" s="29">
        <f t="shared" si="26"/>
        <v>6</v>
      </c>
      <c r="L567" s="33"/>
      <c r="M567" s="36">
        <v>45289</v>
      </c>
      <c r="N567" s="34">
        <f t="shared" si="22"/>
        <v>212.5</v>
      </c>
      <c r="O567" s="37">
        <v>0</v>
      </c>
      <c r="P567" s="35">
        <v>162.5</v>
      </c>
      <c r="Q567" s="42">
        <v>0.40620000000000001</v>
      </c>
      <c r="R567" s="40">
        <f t="shared" si="27"/>
        <v>50</v>
      </c>
      <c r="S567" s="41"/>
      <c r="T567" s="48" t="s">
        <v>22</v>
      </c>
    </row>
    <row r="568" spans="2:22" ht="15.6" x14ac:dyDescent="0.3">
      <c r="B568" s="34">
        <f t="shared" si="23"/>
        <v>2569</v>
      </c>
      <c r="C568" s="35">
        <v>2555</v>
      </c>
      <c r="D568" s="34">
        <f t="shared" si="24"/>
        <v>2569</v>
      </c>
      <c r="E568" s="36">
        <v>45289</v>
      </c>
      <c r="F568" s="37">
        <v>2572</v>
      </c>
      <c r="G568" s="36">
        <v>45290</v>
      </c>
      <c r="H568" s="38">
        <f t="shared" si="25"/>
        <v>3</v>
      </c>
      <c r="I568" s="29">
        <f t="shared" si="26"/>
        <v>2</v>
      </c>
      <c r="L568" s="33"/>
      <c r="M568" s="36">
        <v>45290</v>
      </c>
      <c r="N568" s="34">
        <f t="shared" si="22"/>
        <v>162.5</v>
      </c>
      <c r="O568" s="37">
        <v>0</v>
      </c>
      <c r="P568" s="35">
        <v>187.48</v>
      </c>
      <c r="Q568" s="42">
        <v>0.46870000000000001</v>
      </c>
      <c r="R568" s="40">
        <f t="shared" si="27"/>
        <v>-24.97999999999999</v>
      </c>
      <c r="S568" s="41"/>
      <c r="T568" s="48" t="s">
        <v>24</v>
      </c>
    </row>
    <row r="569" spans="2:22" ht="15.6" x14ac:dyDescent="0.3">
      <c r="B569" s="34">
        <f t="shared" si="23"/>
        <v>2572</v>
      </c>
      <c r="C569" s="35">
        <v>2557</v>
      </c>
      <c r="D569" s="34">
        <f t="shared" si="24"/>
        <v>2572</v>
      </c>
      <c r="E569" s="36">
        <v>45290</v>
      </c>
      <c r="F569" s="37">
        <v>2573</v>
      </c>
      <c r="G569" s="36">
        <v>45291</v>
      </c>
      <c r="H569" s="38">
        <f t="shared" si="25"/>
        <v>1</v>
      </c>
      <c r="I569" s="29">
        <f t="shared" si="26"/>
        <v>3</v>
      </c>
      <c r="L569" s="33"/>
      <c r="M569" s="36">
        <v>45291</v>
      </c>
      <c r="N569" s="34">
        <f t="shared" si="22"/>
        <v>187.48</v>
      </c>
      <c r="O569" s="37">
        <v>0</v>
      </c>
      <c r="P569" s="35">
        <v>162.5</v>
      </c>
      <c r="Q569" s="42">
        <v>0.40620000000000001</v>
      </c>
      <c r="R569" s="40">
        <f t="shared" si="27"/>
        <v>24.97999999999999</v>
      </c>
      <c r="S569" s="41"/>
      <c r="V569" s="48">
        <f>SUM(R509:R569)</f>
        <v>779.5</v>
      </c>
    </row>
    <row r="570" spans="2:22" ht="15.6" x14ac:dyDescent="0.3">
      <c r="B570" s="34">
        <f t="shared" si="23"/>
        <v>2573</v>
      </c>
      <c r="C570" s="35">
        <v>2560</v>
      </c>
      <c r="D570" s="34">
        <f t="shared" si="24"/>
        <v>2573</v>
      </c>
      <c r="E570" s="36">
        <v>45291</v>
      </c>
      <c r="F570" s="37">
        <v>2577</v>
      </c>
      <c r="G570" s="36">
        <v>45292</v>
      </c>
      <c r="H570" s="38">
        <f t="shared" si="25"/>
        <v>4</v>
      </c>
      <c r="I570" s="29">
        <f t="shared" si="26"/>
        <v>1</v>
      </c>
      <c r="L570" s="33"/>
      <c r="M570" s="36">
        <v>45292</v>
      </c>
      <c r="N570" s="34">
        <f t="shared" si="22"/>
        <v>162.5</v>
      </c>
      <c r="O570" s="37">
        <v>0</v>
      </c>
      <c r="P570" s="35">
        <v>137.5</v>
      </c>
      <c r="Q570" s="42">
        <v>0.34379999999999999</v>
      </c>
      <c r="R570" s="40">
        <f t="shared" si="27"/>
        <v>25</v>
      </c>
      <c r="S570" s="41"/>
    </row>
    <row r="571" spans="2:22" ht="15.6" x14ac:dyDescent="0.3">
      <c r="B571" s="34">
        <f t="shared" si="23"/>
        <v>2577</v>
      </c>
      <c r="C571" s="35">
        <v>2561</v>
      </c>
      <c r="D571" s="34">
        <f t="shared" si="24"/>
        <v>2577</v>
      </c>
      <c r="E571" s="36">
        <v>45292</v>
      </c>
      <c r="F571" s="37">
        <v>2582</v>
      </c>
      <c r="G571" s="36">
        <v>45293</v>
      </c>
      <c r="H571" s="38">
        <f t="shared" si="25"/>
        <v>5</v>
      </c>
      <c r="I571" s="29">
        <f t="shared" si="26"/>
        <v>2</v>
      </c>
      <c r="J571" s="573"/>
      <c r="K571" s="573"/>
      <c r="L571" s="33"/>
      <c r="M571" s="36">
        <v>45293</v>
      </c>
      <c r="N571" s="34">
        <f t="shared" si="22"/>
        <v>137.5</v>
      </c>
      <c r="O571" s="37">
        <v>0</v>
      </c>
      <c r="P571" s="35">
        <v>137.5</v>
      </c>
      <c r="Q571" s="42">
        <v>0.34379999999999999</v>
      </c>
      <c r="R571" s="40">
        <f t="shared" si="27"/>
        <v>0</v>
      </c>
      <c r="S571" s="41"/>
    </row>
    <row r="572" spans="2:22" ht="15.6" x14ac:dyDescent="0.3">
      <c r="B572" s="34">
        <f t="shared" si="23"/>
        <v>2582</v>
      </c>
      <c r="C572" s="35">
        <v>2563</v>
      </c>
      <c r="D572" s="34">
        <f t="shared" si="24"/>
        <v>2582</v>
      </c>
      <c r="E572" s="36">
        <v>45293</v>
      </c>
      <c r="F572" s="37">
        <v>2582</v>
      </c>
      <c r="G572" s="36">
        <v>45294</v>
      </c>
      <c r="H572" s="38">
        <f t="shared" si="25"/>
        <v>0</v>
      </c>
      <c r="I572" s="29">
        <f t="shared" si="26"/>
        <v>0</v>
      </c>
      <c r="L572" s="33"/>
      <c r="M572" s="36">
        <v>45294</v>
      </c>
      <c r="N572" s="34">
        <f t="shared" si="22"/>
        <v>137.5</v>
      </c>
      <c r="O572" s="37">
        <v>0</v>
      </c>
      <c r="P572" s="35">
        <v>137.5</v>
      </c>
      <c r="Q572" s="42">
        <v>0.34379999999999999</v>
      </c>
      <c r="R572" s="40">
        <f t="shared" si="27"/>
        <v>0</v>
      </c>
      <c r="S572" s="41"/>
    </row>
    <row r="573" spans="2:22" ht="15.6" x14ac:dyDescent="0.3">
      <c r="B573" s="34">
        <f t="shared" si="23"/>
        <v>2582</v>
      </c>
      <c r="C573" s="35">
        <v>2563</v>
      </c>
      <c r="D573" s="34">
        <f t="shared" si="24"/>
        <v>2582</v>
      </c>
      <c r="E573" s="36">
        <v>45294</v>
      </c>
      <c r="F573" s="37">
        <v>2582</v>
      </c>
      <c r="G573" s="36">
        <v>45295</v>
      </c>
      <c r="H573" s="38">
        <f t="shared" si="25"/>
        <v>0</v>
      </c>
      <c r="I573" s="29">
        <f t="shared" si="26"/>
        <v>2</v>
      </c>
      <c r="L573" s="33"/>
      <c r="M573" s="36">
        <v>45295</v>
      </c>
      <c r="N573" s="34">
        <f t="shared" si="22"/>
        <v>137.5</v>
      </c>
      <c r="O573" s="37">
        <v>0</v>
      </c>
      <c r="P573" s="35">
        <v>125</v>
      </c>
      <c r="Q573" s="42">
        <v>0.3125</v>
      </c>
      <c r="R573" s="40">
        <f t="shared" si="27"/>
        <v>12.5</v>
      </c>
      <c r="S573" s="41"/>
    </row>
    <row r="574" spans="2:22" ht="15.6" x14ac:dyDescent="0.3">
      <c r="B574" s="34">
        <f t="shared" si="23"/>
        <v>2582</v>
      </c>
      <c r="C574" s="35">
        <v>2565</v>
      </c>
      <c r="D574" s="34">
        <f t="shared" si="24"/>
        <v>2582</v>
      </c>
      <c r="E574" s="36">
        <v>45295</v>
      </c>
      <c r="F574" s="37">
        <v>2585</v>
      </c>
      <c r="G574" s="36">
        <v>45296</v>
      </c>
      <c r="H574" s="38">
        <f t="shared" si="25"/>
        <v>3</v>
      </c>
      <c r="I574" s="29">
        <f t="shared" si="26"/>
        <v>2</v>
      </c>
      <c r="L574" s="33"/>
      <c r="M574" s="36">
        <v>45296</v>
      </c>
      <c r="N574" s="34">
        <f t="shared" si="22"/>
        <v>125</v>
      </c>
      <c r="O574" s="37">
        <v>0</v>
      </c>
      <c r="P574" s="35">
        <v>125</v>
      </c>
      <c r="Q574" s="42">
        <v>0.3125</v>
      </c>
      <c r="R574" s="40">
        <f t="shared" si="27"/>
        <v>0</v>
      </c>
      <c r="S574" s="41"/>
    </row>
    <row r="575" spans="2:22" ht="15.6" x14ac:dyDescent="0.3">
      <c r="B575" s="34">
        <f t="shared" si="23"/>
        <v>2585</v>
      </c>
      <c r="C575" s="35">
        <v>2567</v>
      </c>
      <c r="D575" s="34">
        <f t="shared" si="24"/>
        <v>2585</v>
      </c>
      <c r="E575" s="36">
        <v>45296</v>
      </c>
      <c r="F575" s="37">
        <v>2586</v>
      </c>
      <c r="G575" s="36">
        <v>45297</v>
      </c>
      <c r="H575" s="38">
        <f t="shared" si="25"/>
        <v>1</v>
      </c>
      <c r="I575" s="29">
        <f t="shared" si="26"/>
        <v>2</v>
      </c>
      <c r="L575" s="33"/>
      <c r="M575" s="36">
        <v>45297</v>
      </c>
      <c r="N575" s="34">
        <f t="shared" si="22"/>
        <v>125</v>
      </c>
      <c r="O575" s="37">
        <v>0</v>
      </c>
      <c r="P575" s="35">
        <v>106</v>
      </c>
      <c r="Q575" s="42">
        <v>0.26500000000000001</v>
      </c>
      <c r="R575" s="40">
        <f t="shared" si="27"/>
        <v>19</v>
      </c>
      <c r="S575" s="41"/>
    </row>
    <row r="576" spans="2:22" ht="15.6" x14ac:dyDescent="0.3">
      <c r="B576" s="34">
        <f t="shared" si="23"/>
        <v>2586</v>
      </c>
      <c r="C576" s="35">
        <v>2569</v>
      </c>
      <c r="D576" s="34">
        <f t="shared" si="24"/>
        <v>2586</v>
      </c>
      <c r="E576" s="36">
        <v>45297</v>
      </c>
      <c r="F576" s="37">
        <v>2587</v>
      </c>
      <c r="G576" s="36">
        <v>45298</v>
      </c>
      <c r="H576" s="38">
        <f t="shared" si="25"/>
        <v>1</v>
      </c>
      <c r="I576" s="29">
        <f t="shared" si="26"/>
        <v>6</v>
      </c>
      <c r="L576" s="33"/>
      <c r="M576" s="36">
        <v>45298</v>
      </c>
      <c r="N576" s="34">
        <f t="shared" si="22"/>
        <v>106</v>
      </c>
      <c r="O576" s="37">
        <v>0</v>
      </c>
      <c r="P576" s="35">
        <v>87.5</v>
      </c>
      <c r="Q576" s="42">
        <v>0.21870000000000001</v>
      </c>
      <c r="R576" s="40">
        <f t="shared" si="27"/>
        <v>18.5</v>
      </c>
      <c r="S576" s="41"/>
    </row>
    <row r="577" spans="2:20" ht="15.6" x14ac:dyDescent="0.3">
      <c r="B577" s="34">
        <f t="shared" si="23"/>
        <v>2587</v>
      </c>
      <c r="C577" s="35">
        <v>2575</v>
      </c>
      <c r="D577" s="34">
        <f t="shared" si="24"/>
        <v>2587</v>
      </c>
      <c r="E577" s="36">
        <v>45298</v>
      </c>
      <c r="F577" s="37">
        <v>2591</v>
      </c>
      <c r="G577" s="36">
        <v>45299</v>
      </c>
      <c r="H577" s="38">
        <f t="shared" si="25"/>
        <v>4</v>
      </c>
      <c r="I577" s="29">
        <f t="shared" si="26"/>
        <v>1</v>
      </c>
      <c r="L577" s="33"/>
      <c r="M577" s="36">
        <v>45299</v>
      </c>
      <c r="N577" s="34">
        <f t="shared" si="22"/>
        <v>87.5</v>
      </c>
      <c r="O577" s="37">
        <v>0</v>
      </c>
      <c r="P577" s="35">
        <v>83.5</v>
      </c>
      <c r="Q577" s="42">
        <v>0.2087</v>
      </c>
      <c r="R577" s="40">
        <f t="shared" si="27"/>
        <v>4</v>
      </c>
      <c r="S577" s="41"/>
    </row>
    <row r="578" spans="2:20" ht="15.6" x14ac:dyDescent="0.3">
      <c r="B578" s="34">
        <f t="shared" si="23"/>
        <v>2591</v>
      </c>
      <c r="C578" s="35">
        <v>2576</v>
      </c>
      <c r="D578" s="34">
        <f t="shared" si="24"/>
        <v>2591</v>
      </c>
      <c r="E578" s="36">
        <v>45299</v>
      </c>
      <c r="F578" s="37">
        <v>2592</v>
      </c>
      <c r="G578" s="36">
        <v>45300</v>
      </c>
      <c r="H578" s="38">
        <f t="shared" si="25"/>
        <v>1</v>
      </c>
      <c r="I578" s="29">
        <f t="shared" si="26"/>
        <v>1</v>
      </c>
      <c r="L578" s="33"/>
      <c r="M578" s="36">
        <v>45300</v>
      </c>
      <c r="N578" s="34">
        <f t="shared" si="22"/>
        <v>83.5</v>
      </c>
      <c r="O578" s="37">
        <v>0</v>
      </c>
      <c r="P578" s="35">
        <v>75</v>
      </c>
      <c r="Q578" s="42">
        <v>0.1875</v>
      </c>
      <c r="R578" s="40">
        <f t="shared" si="27"/>
        <v>8.5</v>
      </c>
      <c r="S578" s="41"/>
      <c r="T578" s="48" t="s">
        <v>23</v>
      </c>
    </row>
    <row r="579" spans="2:20" ht="15.6" x14ac:dyDescent="0.3">
      <c r="B579" s="34">
        <f t="shared" si="23"/>
        <v>2592</v>
      </c>
      <c r="C579" s="35">
        <v>2577</v>
      </c>
      <c r="D579" s="34">
        <f t="shared" si="24"/>
        <v>2592</v>
      </c>
      <c r="E579" s="36">
        <v>45300</v>
      </c>
      <c r="F579" s="37">
        <v>2592</v>
      </c>
      <c r="G579" s="36">
        <v>45301</v>
      </c>
      <c r="H579" s="38">
        <f t="shared" si="25"/>
        <v>0</v>
      </c>
      <c r="I579" s="29">
        <f t="shared" si="26"/>
        <v>1</v>
      </c>
      <c r="L579" s="33"/>
      <c r="M579" s="36">
        <v>45301</v>
      </c>
      <c r="N579" s="34">
        <f t="shared" si="22"/>
        <v>75</v>
      </c>
      <c r="O579" s="37">
        <v>0</v>
      </c>
      <c r="P579" s="35">
        <v>75</v>
      </c>
      <c r="Q579" s="42">
        <v>0.1875</v>
      </c>
      <c r="R579" s="40">
        <f t="shared" si="27"/>
        <v>0</v>
      </c>
      <c r="S579" s="41"/>
    </row>
    <row r="580" spans="2:20" ht="15.6" x14ac:dyDescent="0.3">
      <c r="B580" s="34">
        <f t="shared" si="23"/>
        <v>2592</v>
      </c>
      <c r="C580" s="35">
        <v>2578</v>
      </c>
      <c r="D580" s="34">
        <f t="shared" si="24"/>
        <v>2592</v>
      </c>
      <c r="E580" s="36">
        <v>45301</v>
      </c>
      <c r="F580" s="37">
        <v>2592</v>
      </c>
      <c r="G580" s="36">
        <v>45302</v>
      </c>
      <c r="H580" s="38">
        <f t="shared" si="25"/>
        <v>0</v>
      </c>
      <c r="I580" s="29">
        <f t="shared" si="26"/>
        <v>2</v>
      </c>
      <c r="L580" s="33"/>
      <c r="M580" s="36">
        <v>45302</v>
      </c>
      <c r="N580" s="34">
        <f t="shared" si="22"/>
        <v>75</v>
      </c>
      <c r="O580" s="37">
        <v>0</v>
      </c>
      <c r="P580" s="35">
        <v>75</v>
      </c>
      <c r="Q580" s="42">
        <v>0.1875</v>
      </c>
      <c r="R580" s="40">
        <f t="shared" si="27"/>
        <v>0</v>
      </c>
      <c r="S580" s="41"/>
    </row>
    <row r="581" spans="2:20" ht="15.6" x14ac:dyDescent="0.3">
      <c r="B581" s="34">
        <f t="shared" si="23"/>
        <v>2592</v>
      </c>
      <c r="C581" s="35">
        <v>2580</v>
      </c>
      <c r="D581" s="34">
        <f t="shared" si="24"/>
        <v>2592</v>
      </c>
      <c r="E581" s="36">
        <v>45302</v>
      </c>
      <c r="F581" s="37">
        <v>2592</v>
      </c>
      <c r="G581" s="36">
        <v>45303</v>
      </c>
      <c r="H581" s="38">
        <f t="shared" si="25"/>
        <v>0</v>
      </c>
      <c r="I581" s="29">
        <f t="shared" si="26"/>
        <v>3</v>
      </c>
      <c r="L581" s="33"/>
      <c r="M581" s="36">
        <v>45303</v>
      </c>
      <c r="N581" s="34">
        <f t="shared" si="22"/>
        <v>75</v>
      </c>
      <c r="O581" s="37">
        <v>270</v>
      </c>
      <c r="P581" s="35">
        <v>337.5</v>
      </c>
      <c r="Q581" s="42">
        <v>0.84375</v>
      </c>
      <c r="R581" s="40">
        <f t="shared" si="27"/>
        <v>7.5</v>
      </c>
      <c r="S581" s="41"/>
    </row>
    <row r="582" spans="2:20" ht="15.6" x14ac:dyDescent="0.3">
      <c r="B582" s="34">
        <f t="shared" si="23"/>
        <v>2592</v>
      </c>
      <c r="C582" s="35">
        <v>2583</v>
      </c>
      <c r="D582" s="34">
        <f t="shared" si="24"/>
        <v>2592</v>
      </c>
      <c r="E582" s="36">
        <v>45303</v>
      </c>
      <c r="F582" s="37">
        <v>2593</v>
      </c>
      <c r="G582" s="36">
        <v>45304</v>
      </c>
      <c r="H582" s="38">
        <f t="shared" si="25"/>
        <v>1</v>
      </c>
      <c r="I582" s="29">
        <f t="shared" si="26"/>
        <v>1</v>
      </c>
      <c r="L582" s="33"/>
      <c r="M582" s="36">
        <v>45304</v>
      </c>
      <c r="N582" s="34">
        <f t="shared" si="22"/>
        <v>337.5</v>
      </c>
      <c r="O582" s="37">
        <v>0</v>
      </c>
      <c r="P582" s="35">
        <v>325</v>
      </c>
      <c r="Q582" s="42">
        <v>0.8125</v>
      </c>
      <c r="R582" s="40">
        <f t="shared" si="27"/>
        <v>12.5</v>
      </c>
      <c r="S582" s="41"/>
    </row>
    <row r="583" spans="2:20" ht="15.6" x14ac:dyDescent="0.3">
      <c r="B583" s="34">
        <f t="shared" si="23"/>
        <v>2593</v>
      </c>
      <c r="C583" s="35">
        <v>2584</v>
      </c>
      <c r="D583" s="34">
        <f t="shared" si="24"/>
        <v>2593</v>
      </c>
      <c r="E583" s="36">
        <v>45304</v>
      </c>
      <c r="F583" s="37">
        <v>2594</v>
      </c>
      <c r="G583" s="36">
        <v>45305</v>
      </c>
      <c r="H583" s="38">
        <f t="shared" si="25"/>
        <v>1</v>
      </c>
      <c r="I583" s="29">
        <f t="shared" si="26"/>
        <v>4</v>
      </c>
      <c r="L583" s="33"/>
      <c r="M583" s="36">
        <v>45305</v>
      </c>
      <c r="N583" s="34">
        <f t="shared" si="22"/>
        <v>325</v>
      </c>
      <c r="O583" s="37">
        <v>0</v>
      </c>
      <c r="P583" s="35">
        <v>325</v>
      </c>
      <c r="Q583" s="42">
        <v>0.8125</v>
      </c>
      <c r="R583" s="40">
        <f t="shared" si="27"/>
        <v>0</v>
      </c>
      <c r="S583" s="41"/>
    </row>
    <row r="584" spans="2:20" ht="15.6" x14ac:dyDescent="0.3">
      <c r="B584" s="34">
        <f t="shared" si="23"/>
        <v>2594</v>
      </c>
      <c r="C584" s="35">
        <v>2588</v>
      </c>
      <c r="D584" s="34">
        <f t="shared" si="24"/>
        <v>2594</v>
      </c>
      <c r="E584" s="36">
        <v>45305</v>
      </c>
      <c r="F584" s="37">
        <v>2594</v>
      </c>
      <c r="G584" s="36">
        <v>45306</v>
      </c>
      <c r="H584" s="38">
        <f t="shared" si="25"/>
        <v>0</v>
      </c>
      <c r="I584" s="29">
        <f t="shared" si="26"/>
        <v>0</v>
      </c>
      <c r="L584" s="33"/>
      <c r="M584" s="36">
        <v>45306</v>
      </c>
      <c r="N584" s="34">
        <f t="shared" si="22"/>
        <v>325</v>
      </c>
      <c r="O584" s="37">
        <v>0</v>
      </c>
      <c r="P584" s="35">
        <v>325</v>
      </c>
      <c r="Q584" s="42">
        <v>0.8125</v>
      </c>
      <c r="R584" s="40">
        <f t="shared" si="27"/>
        <v>0</v>
      </c>
      <c r="S584" s="41"/>
    </row>
    <row r="585" spans="2:20" ht="15.6" x14ac:dyDescent="0.3">
      <c r="B585" s="34">
        <f t="shared" si="23"/>
        <v>2594</v>
      </c>
      <c r="C585" s="35">
        <v>2588</v>
      </c>
      <c r="D585" s="34">
        <f t="shared" si="24"/>
        <v>2594</v>
      </c>
      <c r="E585" s="36">
        <v>45306</v>
      </c>
      <c r="F585" s="37">
        <v>2594</v>
      </c>
      <c r="G585" s="36">
        <v>45307</v>
      </c>
      <c r="H585" s="38">
        <f t="shared" si="25"/>
        <v>0</v>
      </c>
      <c r="I585" s="29">
        <f t="shared" si="26"/>
        <v>4</v>
      </c>
      <c r="L585" s="33"/>
      <c r="M585" s="36">
        <v>45307</v>
      </c>
      <c r="N585" s="34">
        <f t="shared" si="22"/>
        <v>325</v>
      </c>
      <c r="O585" s="37">
        <v>0</v>
      </c>
      <c r="P585" s="35">
        <v>312.8</v>
      </c>
      <c r="Q585" s="42">
        <v>0.78200000000000003</v>
      </c>
      <c r="R585" s="40">
        <f t="shared" si="27"/>
        <v>12.199999999999989</v>
      </c>
      <c r="S585" s="41"/>
    </row>
    <row r="586" spans="2:20" ht="15.6" x14ac:dyDescent="0.3">
      <c r="B586" s="34">
        <f t="shared" si="23"/>
        <v>2594</v>
      </c>
      <c r="C586" s="35">
        <v>2592</v>
      </c>
      <c r="D586" s="34">
        <f t="shared" si="24"/>
        <v>2594</v>
      </c>
      <c r="E586" s="36">
        <v>45307</v>
      </c>
      <c r="F586" s="37">
        <v>2596</v>
      </c>
      <c r="G586" s="36">
        <v>45308</v>
      </c>
      <c r="H586" s="38">
        <f t="shared" si="25"/>
        <v>2</v>
      </c>
      <c r="I586" s="29">
        <f t="shared" si="26"/>
        <v>1</v>
      </c>
      <c r="L586" s="33"/>
      <c r="M586" s="36">
        <v>45308</v>
      </c>
      <c r="N586" s="34">
        <f t="shared" si="22"/>
        <v>312.8</v>
      </c>
      <c r="O586" s="37">
        <v>0</v>
      </c>
      <c r="P586" s="35">
        <v>312.8</v>
      </c>
      <c r="Q586" s="42">
        <v>0.78200000000000003</v>
      </c>
      <c r="R586" s="40">
        <f t="shared" si="27"/>
        <v>0</v>
      </c>
      <c r="S586" s="41"/>
    </row>
    <row r="587" spans="2:20" ht="15.6" x14ac:dyDescent="0.3">
      <c r="B587" s="34">
        <f t="shared" si="23"/>
        <v>2596</v>
      </c>
      <c r="C587" s="35">
        <v>2593</v>
      </c>
      <c r="D587" s="34">
        <f t="shared" si="24"/>
        <v>2596</v>
      </c>
      <c r="E587" s="36">
        <v>45308</v>
      </c>
      <c r="F587" s="37">
        <v>2596</v>
      </c>
      <c r="G587" s="36">
        <v>45309</v>
      </c>
      <c r="H587" s="38">
        <f t="shared" si="25"/>
        <v>0</v>
      </c>
      <c r="I587" s="29">
        <f t="shared" si="26"/>
        <v>0</v>
      </c>
      <c r="L587" s="33"/>
      <c r="M587" s="36">
        <v>45309</v>
      </c>
      <c r="N587" s="34">
        <f t="shared" si="22"/>
        <v>312.8</v>
      </c>
      <c r="O587" s="37">
        <v>0</v>
      </c>
      <c r="P587" s="35">
        <v>312.8</v>
      </c>
      <c r="Q587" s="42">
        <v>0.78200000000000003</v>
      </c>
      <c r="R587" s="40">
        <f t="shared" si="27"/>
        <v>0</v>
      </c>
      <c r="S587" s="41"/>
    </row>
    <row r="588" spans="2:20" ht="15.6" x14ac:dyDescent="0.3">
      <c r="B588" s="34">
        <f t="shared" si="23"/>
        <v>2596</v>
      </c>
      <c r="C588" s="35">
        <v>2593</v>
      </c>
      <c r="D588" s="34">
        <f t="shared" si="24"/>
        <v>2596</v>
      </c>
      <c r="E588" s="36">
        <v>45309</v>
      </c>
      <c r="F588" s="37">
        <v>2596</v>
      </c>
      <c r="G588" s="36">
        <v>45310</v>
      </c>
      <c r="H588" s="38">
        <f t="shared" si="25"/>
        <v>0</v>
      </c>
      <c r="I588" s="29">
        <f t="shared" si="26"/>
        <v>0</v>
      </c>
      <c r="L588" s="33"/>
      <c r="M588" s="36">
        <v>45310</v>
      </c>
      <c r="N588" s="34">
        <f t="shared" si="22"/>
        <v>312.8</v>
      </c>
      <c r="O588" s="37">
        <v>0</v>
      </c>
      <c r="P588" s="35">
        <v>312.8</v>
      </c>
      <c r="Q588" s="42">
        <v>0.78200000000000003</v>
      </c>
      <c r="R588" s="40">
        <f t="shared" si="27"/>
        <v>0</v>
      </c>
      <c r="S588" s="41"/>
    </row>
    <row r="589" spans="2:20" ht="15.6" x14ac:dyDescent="0.3">
      <c r="B589" s="34">
        <f t="shared" si="23"/>
        <v>2596</v>
      </c>
      <c r="C589" s="35">
        <v>2593</v>
      </c>
      <c r="D589" s="34">
        <f t="shared" si="24"/>
        <v>2596</v>
      </c>
      <c r="E589" s="36">
        <v>45310</v>
      </c>
      <c r="F589" s="37">
        <v>2596</v>
      </c>
      <c r="G589" s="36">
        <v>45311</v>
      </c>
      <c r="H589" s="38">
        <f t="shared" si="25"/>
        <v>0</v>
      </c>
      <c r="I589" s="29">
        <f t="shared" si="26"/>
        <v>2</v>
      </c>
      <c r="L589" s="33"/>
      <c r="M589" s="36">
        <v>45311</v>
      </c>
      <c r="N589" s="34">
        <f t="shared" si="22"/>
        <v>312.8</v>
      </c>
      <c r="O589" s="37">
        <v>0</v>
      </c>
      <c r="P589" s="35">
        <v>300</v>
      </c>
      <c r="Q589" s="39">
        <v>0.75</v>
      </c>
      <c r="R589" s="40">
        <f t="shared" si="27"/>
        <v>12.800000000000011</v>
      </c>
      <c r="S589" s="41"/>
    </row>
    <row r="590" spans="2:20" ht="15.6" x14ac:dyDescent="0.3">
      <c r="B590" s="34">
        <f t="shared" si="23"/>
        <v>2596</v>
      </c>
      <c r="C590" s="35">
        <v>2595</v>
      </c>
      <c r="D590" s="34">
        <f t="shared" si="24"/>
        <v>2596</v>
      </c>
      <c r="E590" s="36">
        <v>45311</v>
      </c>
      <c r="F590" s="37">
        <v>2597</v>
      </c>
      <c r="G590" s="36">
        <v>45312</v>
      </c>
      <c r="H590" s="38">
        <f t="shared" si="25"/>
        <v>1</v>
      </c>
      <c r="I590" s="29">
        <f t="shared" si="26"/>
        <v>0</v>
      </c>
      <c r="L590" s="33"/>
      <c r="M590" s="36">
        <v>45312</v>
      </c>
      <c r="N590" s="34">
        <f t="shared" si="22"/>
        <v>300</v>
      </c>
      <c r="O590" s="37">
        <v>0</v>
      </c>
      <c r="P590" s="35">
        <v>300</v>
      </c>
      <c r="Q590" s="39">
        <v>0.75</v>
      </c>
      <c r="R590" s="40">
        <f t="shared" si="27"/>
        <v>0</v>
      </c>
      <c r="S590" s="41"/>
    </row>
    <row r="591" spans="2:20" ht="15.6" x14ac:dyDescent="0.3">
      <c r="B591" s="34">
        <f t="shared" si="23"/>
        <v>2597</v>
      </c>
      <c r="C591" s="35">
        <v>2595</v>
      </c>
      <c r="D591" s="34">
        <f t="shared" si="24"/>
        <v>2597</v>
      </c>
      <c r="E591" s="36">
        <v>45312</v>
      </c>
      <c r="F591" s="37">
        <v>2597</v>
      </c>
      <c r="G591" s="36">
        <v>45313</v>
      </c>
      <c r="H591" s="38">
        <f t="shared" si="25"/>
        <v>0</v>
      </c>
      <c r="I591" s="29">
        <f t="shared" si="26"/>
        <v>1</v>
      </c>
      <c r="L591" s="33"/>
      <c r="M591" s="36">
        <v>45313</v>
      </c>
      <c r="N591" s="34">
        <f t="shared" si="22"/>
        <v>300</v>
      </c>
      <c r="O591" s="37">
        <v>0</v>
      </c>
      <c r="P591" s="35">
        <v>300</v>
      </c>
      <c r="Q591" s="39">
        <v>0.75</v>
      </c>
      <c r="R591" s="40">
        <f t="shared" si="27"/>
        <v>0</v>
      </c>
      <c r="S591" s="41"/>
    </row>
    <row r="592" spans="2:20" ht="15.6" x14ac:dyDescent="0.3">
      <c r="B592" s="34">
        <f t="shared" si="23"/>
        <v>2597</v>
      </c>
      <c r="C592" s="35">
        <v>2596</v>
      </c>
      <c r="D592" s="34">
        <f t="shared" si="24"/>
        <v>2597</v>
      </c>
      <c r="E592" s="36">
        <v>45313</v>
      </c>
      <c r="F592" s="37">
        <v>2598</v>
      </c>
      <c r="G592" s="36">
        <v>45314</v>
      </c>
      <c r="H592" s="38">
        <f t="shared" si="25"/>
        <v>1</v>
      </c>
      <c r="I592" s="29">
        <f t="shared" si="26"/>
        <v>1</v>
      </c>
      <c r="L592" s="33"/>
      <c r="M592" s="36">
        <v>45314</v>
      </c>
      <c r="N592" s="34">
        <f t="shared" si="22"/>
        <v>300</v>
      </c>
      <c r="O592" s="37">
        <v>0</v>
      </c>
      <c r="P592" s="35">
        <v>300</v>
      </c>
      <c r="Q592" s="39">
        <v>0.75</v>
      </c>
      <c r="R592" s="40">
        <f t="shared" si="27"/>
        <v>0</v>
      </c>
      <c r="S592" s="41"/>
    </row>
    <row r="593" spans="2:20" ht="15.6" x14ac:dyDescent="0.3">
      <c r="B593" s="34">
        <f t="shared" si="23"/>
        <v>2598</v>
      </c>
      <c r="C593" s="35">
        <v>2597</v>
      </c>
      <c r="D593" s="34">
        <f t="shared" si="24"/>
        <v>2598</v>
      </c>
      <c r="E593" s="36">
        <v>45314</v>
      </c>
      <c r="F593" s="37">
        <v>2598</v>
      </c>
      <c r="G593" s="36">
        <v>45315</v>
      </c>
      <c r="H593" s="38">
        <f t="shared" si="25"/>
        <v>0</v>
      </c>
      <c r="I593" s="29">
        <f t="shared" si="26"/>
        <v>3</v>
      </c>
      <c r="L593" s="33"/>
      <c r="M593" s="36">
        <v>45315</v>
      </c>
      <c r="N593" s="34">
        <f t="shared" si="22"/>
        <v>300</v>
      </c>
      <c r="O593" s="37">
        <v>0</v>
      </c>
      <c r="P593" s="35">
        <v>300</v>
      </c>
      <c r="Q593" s="39">
        <v>0.75</v>
      </c>
      <c r="R593" s="40">
        <f t="shared" si="27"/>
        <v>0</v>
      </c>
      <c r="S593" s="41"/>
    </row>
    <row r="594" spans="2:20" ht="15.6" x14ac:dyDescent="0.3">
      <c r="B594" s="34">
        <f t="shared" si="23"/>
        <v>2598</v>
      </c>
      <c r="C594" s="35">
        <v>2600</v>
      </c>
      <c r="D594" s="34">
        <f t="shared" si="24"/>
        <v>2598</v>
      </c>
      <c r="E594" s="36">
        <v>45315</v>
      </c>
      <c r="F594" s="37">
        <v>2598</v>
      </c>
      <c r="G594" s="36">
        <v>45316</v>
      </c>
      <c r="H594" s="38">
        <f t="shared" si="25"/>
        <v>0</v>
      </c>
      <c r="I594" s="29">
        <f t="shared" si="26"/>
        <v>1</v>
      </c>
      <c r="L594" s="33"/>
      <c r="M594" s="36">
        <v>45316</v>
      </c>
      <c r="N594" s="34">
        <f t="shared" si="22"/>
        <v>300</v>
      </c>
      <c r="O594" s="37">
        <v>0</v>
      </c>
      <c r="P594" s="35">
        <v>296</v>
      </c>
      <c r="Q594" s="39">
        <v>0.74</v>
      </c>
      <c r="R594" s="40">
        <f t="shared" si="27"/>
        <v>4</v>
      </c>
      <c r="S594" s="41"/>
    </row>
    <row r="595" spans="2:20" ht="15.6" x14ac:dyDescent="0.3">
      <c r="B595" s="34">
        <f t="shared" si="23"/>
        <v>2598</v>
      </c>
      <c r="C595" s="35">
        <v>2601</v>
      </c>
      <c r="D595" s="34">
        <f t="shared" si="24"/>
        <v>2598</v>
      </c>
      <c r="E595" s="36">
        <v>45316</v>
      </c>
      <c r="F595" s="37">
        <v>2598</v>
      </c>
      <c r="G595" s="36">
        <v>45317</v>
      </c>
      <c r="H595" s="38">
        <f t="shared" si="25"/>
        <v>0</v>
      </c>
      <c r="I595" s="29">
        <f t="shared" si="26"/>
        <v>0</v>
      </c>
      <c r="L595" s="33"/>
      <c r="M595" s="36">
        <v>45317</v>
      </c>
      <c r="N595" s="34">
        <f t="shared" si="22"/>
        <v>296</v>
      </c>
      <c r="O595" s="37">
        <v>0</v>
      </c>
      <c r="P595" s="35">
        <v>296</v>
      </c>
      <c r="Q595" s="39">
        <v>0.74</v>
      </c>
      <c r="R595" s="40">
        <f t="shared" si="27"/>
        <v>0</v>
      </c>
      <c r="S595" s="41"/>
    </row>
    <row r="596" spans="2:20" ht="15.6" x14ac:dyDescent="0.3">
      <c r="B596" s="34">
        <f t="shared" si="23"/>
        <v>2598</v>
      </c>
      <c r="C596" s="35">
        <v>2601</v>
      </c>
      <c r="D596" s="34">
        <f t="shared" si="24"/>
        <v>2598</v>
      </c>
      <c r="E596" s="36">
        <v>45317</v>
      </c>
      <c r="F596" s="37">
        <v>2598</v>
      </c>
      <c r="G596" s="36">
        <v>45318</v>
      </c>
      <c r="H596" s="38">
        <f t="shared" si="25"/>
        <v>0</v>
      </c>
      <c r="I596" s="29">
        <f t="shared" si="26"/>
        <v>1</v>
      </c>
      <c r="L596" s="33"/>
      <c r="M596" s="36">
        <v>45318</v>
      </c>
      <c r="N596" s="34">
        <f t="shared" si="22"/>
        <v>296</v>
      </c>
      <c r="O596" s="37">
        <v>0</v>
      </c>
      <c r="P596" s="35">
        <v>292</v>
      </c>
      <c r="Q596" s="39">
        <v>0.73</v>
      </c>
      <c r="R596" s="40">
        <f t="shared" si="27"/>
        <v>4</v>
      </c>
      <c r="S596" s="41"/>
    </row>
    <row r="597" spans="2:20" ht="15.6" x14ac:dyDescent="0.3">
      <c r="B597" s="34">
        <f t="shared" si="23"/>
        <v>2598</v>
      </c>
      <c r="C597" s="35">
        <v>2602</v>
      </c>
      <c r="D597" s="34">
        <f t="shared" si="24"/>
        <v>2598</v>
      </c>
      <c r="E597" s="36">
        <v>45318</v>
      </c>
      <c r="F597" s="37">
        <v>2598</v>
      </c>
      <c r="G597" s="36">
        <v>45319</v>
      </c>
      <c r="H597" s="38">
        <f t="shared" si="25"/>
        <v>0</v>
      </c>
      <c r="I597" s="29">
        <f t="shared" si="26"/>
        <v>4</v>
      </c>
      <c r="L597" s="33"/>
      <c r="M597" s="36">
        <v>45319</v>
      </c>
      <c r="N597" s="34">
        <f t="shared" si="22"/>
        <v>292</v>
      </c>
      <c r="O597" s="37">
        <v>0</v>
      </c>
      <c r="P597" s="35">
        <v>225</v>
      </c>
      <c r="Q597" s="42">
        <v>0.5625</v>
      </c>
      <c r="R597" s="40">
        <f t="shared" si="27"/>
        <v>67</v>
      </c>
      <c r="S597" s="41"/>
    </row>
    <row r="598" spans="2:20" ht="15.6" x14ac:dyDescent="0.3">
      <c r="B598" s="34">
        <f t="shared" si="23"/>
        <v>2598</v>
      </c>
      <c r="C598" s="35">
        <v>2606</v>
      </c>
      <c r="D598" s="34">
        <f t="shared" si="24"/>
        <v>2598</v>
      </c>
      <c r="E598" s="36">
        <v>45319</v>
      </c>
      <c r="F598" s="37">
        <v>2612</v>
      </c>
      <c r="G598" s="36">
        <v>45320</v>
      </c>
      <c r="H598" s="38">
        <f t="shared" si="25"/>
        <v>14</v>
      </c>
      <c r="I598" s="29">
        <f t="shared" si="26"/>
        <v>3</v>
      </c>
      <c r="L598" s="33"/>
      <c r="M598" s="36">
        <v>45320</v>
      </c>
      <c r="N598" s="34">
        <f t="shared" si="22"/>
        <v>225</v>
      </c>
      <c r="O598" s="37">
        <v>0</v>
      </c>
      <c r="P598" s="35">
        <v>225</v>
      </c>
      <c r="Q598" s="42">
        <v>0.5625</v>
      </c>
      <c r="R598" s="40">
        <f t="shared" si="27"/>
        <v>0</v>
      </c>
      <c r="S598" s="41"/>
    </row>
    <row r="599" spans="2:20" ht="15.6" x14ac:dyDescent="0.3">
      <c r="B599" s="34">
        <f t="shared" si="23"/>
        <v>2612</v>
      </c>
      <c r="C599" s="35">
        <v>2609</v>
      </c>
      <c r="D599" s="34">
        <f t="shared" si="24"/>
        <v>2612</v>
      </c>
      <c r="E599" s="36">
        <v>45320</v>
      </c>
      <c r="F599" s="37">
        <v>2613</v>
      </c>
      <c r="G599" s="36">
        <v>45321</v>
      </c>
      <c r="H599" s="38">
        <f t="shared" si="25"/>
        <v>1</v>
      </c>
      <c r="I599" s="29">
        <f t="shared" si="26"/>
        <v>2</v>
      </c>
      <c r="L599" s="33"/>
      <c r="M599" s="36">
        <v>45321</v>
      </c>
      <c r="N599" s="34">
        <f t="shared" si="22"/>
        <v>225</v>
      </c>
      <c r="O599" s="37">
        <v>0</v>
      </c>
      <c r="P599" s="35">
        <v>175</v>
      </c>
      <c r="Q599" s="42">
        <v>0.4375</v>
      </c>
      <c r="R599" s="40">
        <f t="shared" si="27"/>
        <v>50</v>
      </c>
      <c r="S599" s="41"/>
      <c r="T599" s="48" t="s">
        <v>22</v>
      </c>
    </row>
    <row r="600" spans="2:20" ht="15.6" x14ac:dyDescent="0.3">
      <c r="B600" s="34">
        <f t="shared" si="23"/>
        <v>2613</v>
      </c>
      <c r="C600" s="35">
        <v>2611</v>
      </c>
      <c r="D600" s="34">
        <f t="shared" si="24"/>
        <v>2613</v>
      </c>
      <c r="E600" s="36">
        <v>45321</v>
      </c>
      <c r="F600" s="37">
        <v>2614</v>
      </c>
      <c r="G600" s="36">
        <v>45322</v>
      </c>
      <c r="H600" s="38">
        <f t="shared" si="25"/>
        <v>1</v>
      </c>
      <c r="I600" s="29">
        <f t="shared" si="26"/>
        <v>5</v>
      </c>
      <c r="L600" s="33"/>
      <c r="M600" s="36">
        <v>45322</v>
      </c>
      <c r="N600" s="34">
        <f t="shared" si="22"/>
        <v>175</v>
      </c>
      <c r="O600" s="37">
        <v>0</v>
      </c>
      <c r="P600" s="35">
        <v>121</v>
      </c>
      <c r="Q600" s="42">
        <v>0.30249999999999999</v>
      </c>
      <c r="R600" s="40">
        <f t="shared" si="27"/>
        <v>54</v>
      </c>
      <c r="S600" s="41"/>
      <c r="T600" s="48"/>
    </row>
    <row r="601" spans="2:20" ht="15.6" x14ac:dyDescent="0.3">
      <c r="B601" s="34">
        <f t="shared" si="23"/>
        <v>2614</v>
      </c>
      <c r="C601" s="35">
        <v>2616</v>
      </c>
      <c r="D601" s="34">
        <f t="shared" si="24"/>
        <v>2614</v>
      </c>
      <c r="E601" s="36">
        <v>45322</v>
      </c>
      <c r="F601" s="37">
        <v>2621</v>
      </c>
      <c r="G601" s="36">
        <v>45323</v>
      </c>
      <c r="H601" s="38">
        <f t="shared" si="25"/>
        <v>7</v>
      </c>
      <c r="I601" s="29">
        <f t="shared" si="26"/>
        <v>4</v>
      </c>
      <c r="J601" s="48"/>
      <c r="K601" s="48"/>
      <c r="L601" s="33"/>
      <c r="M601" s="36">
        <v>45323</v>
      </c>
      <c r="N601" s="34">
        <f t="shared" si="22"/>
        <v>121</v>
      </c>
      <c r="O601" s="37">
        <v>0</v>
      </c>
      <c r="P601" s="35">
        <v>111.2</v>
      </c>
      <c r="Q601" s="42">
        <v>0.27800000000000002</v>
      </c>
      <c r="R601" s="40">
        <f t="shared" si="27"/>
        <v>9.7999999999999972</v>
      </c>
      <c r="S601" s="41"/>
    </row>
    <row r="602" spans="2:20" ht="15.6" x14ac:dyDescent="0.3">
      <c r="B602" s="34">
        <f t="shared" si="23"/>
        <v>2621</v>
      </c>
      <c r="C602" s="35">
        <v>2620</v>
      </c>
      <c r="D602" s="34">
        <f t="shared" si="24"/>
        <v>2621</v>
      </c>
      <c r="E602" s="36">
        <v>45323</v>
      </c>
      <c r="F602" s="37">
        <v>2623</v>
      </c>
      <c r="G602" s="36">
        <v>45324</v>
      </c>
      <c r="H602" s="38">
        <f t="shared" si="25"/>
        <v>2</v>
      </c>
      <c r="I602" s="29">
        <f t="shared" si="26"/>
        <v>2</v>
      </c>
      <c r="L602" s="33"/>
      <c r="M602" s="36">
        <v>45324</v>
      </c>
      <c r="N602" s="34">
        <f t="shared" si="22"/>
        <v>111.2</v>
      </c>
      <c r="O602" s="37">
        <v>0</v>
      </c>
      <c r="P602" s="35">
        <v>87.5</v>
      </c>
      <c r="Q602" s="42">
        <v>0.21875</v>
      </c>
      <c r="R602" s="40">
        <f t="shared" si="27"/>
        <v>23.700000000000003</v>
      </c>
      <c r="S602" s="41"/>
      <c r="T602" s="48" t="s">
        <v>25</v>
      </c>
    </row>
    <row r="603" spans="2:20" ht="15.6" x14ac:dyDescent="0.3">
      <c r="B603" s="34">
        <f t="shared" si="23"/>
        <v>2623</v>
      </c>
      <c r="C603" s="35">
        <v>2622</v>
      </c>
      <c r="D603" s="34">
        <f t="shared" si="24"/>
        <v>2623</v>
      </c>
      <c r="E603" s="36">
        <v>45324</v>
      </c>
      <c r="F603" s="37">
        <v>2624</v>
      </c>
      <c r="G603" s="36">
        <v>45325</v>
      </c>
      <c r="H603" s="38">
        <f t="shared" si="25"/>
        <v>1</v>
      </c>
      <c r="I603" s="29">
        <f t="shared" si="26"/>
        <v>2</v>
      </c>
      <c r="L603" s="33"/>
      <c r="M603" s="36">
        <v>45325</v>
      </c>
      <c r="N603" s="34">
        <f t="shared" si="22"/>
        <v>87.5</v>
      </c>
      <c r="O603" s="37">
        <v>0</v>
      </c>
      <c r="P603" s="35">
        <v>107.5</v>
      </c>
      <c r="Q603" s="42">
        <v>0.26874999999999999</v>
      </c>
      <c r="R603" s="40">
        <f t="shared" si="27"/>
        <v>-20</v>
      </c>
      <c r="S603" s="41"/>
    </row>
    <row r="604" spans="2:20" ht="15.6" x14ac:dyDescent="0.3">
      <c r="B604" s="34">
        <f t="shared" si="23"/>
        <v>2624</v>
      </c>
      <c r="C604" s="35">
        <v>2624</v>
      </c>
      <c r="D604" s="34">
        <f t="shared" si="24"/>
        <v>2624</v>
      </c>
      <c r="E604" s="36">
        <v>45325</v>
      </c>
      <c r="F604" s="37">
        <v>2624</v>
      </c>
      <c r="G604" s="36">
        <v>45326</v>
      </c>
      <c r="H604" s="38">
        <f t="shared" si="25"/>
        <v>0</v>
      </c>
      <c r="I604" s="29">
        <f t="shared" si="26"/>
        <v>7</v>
      </c>
      <c r="L604" s="33"/>
      <c r="M604" s="36">
        <v>45326</v>
      </c>
      <c r="N604" s="34">
        <f t="shared" si="22"/>
        <v>107.5</v>
      </c>
      <c r="O604" s="37">
        <v>0</v>
      </c>
      <c r="P604" s="35">
        <v>18</v>
      </c>
      <c r="Q604" s="42">
        <v>4.4999999999999998E-2</v>
      </c>
      <c r="R604" s="40">
        <f t="shared" si="27"/>
        <v>89.5</v>
      </c>
      <c r="S604" s="41"/>
    </row>
    <row r="605" spans="2:20" ht="15.6" x14ac:dyDescent="0.3">
      <c r="B605" s="34">
        <f t="shared" si="23"/>
        <v>2624</v>
      </c>
      <c r="C605" s="35">
        <v>2631</v>
      </c>
      <c r="D605" s="34">
        <f t="shared" si="24"/>
        <v>2624</v>
      </c>
      <c r="E605" s="36">
        <v>45326</v>
      </c>
      <c r="F605" s="37">
        <v>2633</v>
      </c>
      <c r="G605" s="36">
        <v>45327</v>
      </c>
      <c r="H605" s="38">
        <f t="shared" si="25"/>
        <v>9</v>
      </c>
      <c r="I605" s="29">
        <f t="shared" si="26"/>
        <v>3</v>
      </c>
      <c r="L605" s="33"/>
      <c r="M605" s="36">
        <v>45327</v>
      </c>
      <c r="N605" s="34">
        <f t="shared" si="22"/>
        <v>18</v>
      </c>
      <c r="O605" s="37">
        <v>0</v>
      </c>
      <c r="P605" s="35">
        <v>5</v>
      </c>
      <c r="Q605" s="42">
        <v>1.125E-2</v>
      </c>
      <c r="R605" s="40">
        <f t="shared" si="27"/>
        <v>13</v>
      </c>
      <c r="S605" s="41"/>
    </row>
    <row r="606" spans="2:20" ht="15.6" x14ac:dyDescent="0.3">
      <c r="B606" s="34">
        <f t="shared" si="23"/>
        <v>2633</v>
      </c>
      <c r="C606" s="35">
        <v>2634</v>
      </c>
      <c r="D606" s="34">
        <f t="shared" si="24"/>
        <v>2633</v>
      </c>
      <c r="E606" s="36">
        <v>45327</v>
      </c>
      <c r="F606" s="37">
        <v>2635</v>
      </c>
      <c r="G606" s="36">
        <v>45328</v>
      </c>
      <c r="H606" s="38">
        <f t="shared" si="25"/>
        <v>2</v>
      </c>
      <c r="I606" s="29">
        <f t="shared" si="26"/>
        <v>3</v>
      </c>
      <c r="L606" s="33"/>
      <c r="M606" s="36">
        <v>45328</v>
      </c>
      <c r="N606" s="34">
        <f t="shared" si="22"/>
        <v>5</v>
      </c>
      <c r="O606" s="37">
        <v>325</v>
      </c>
      <c r="P606" s="35">
        <v>325</v>
      </c>
      <c r="Q606" s="42">
        <v>0.8125</v>
      </c>
      <c r="R606" s="40">
        <f t="shared" si="27"/>
        <v>5</v>
      </c>
      <c r="S606" s="41"/>
    </row>
    <row r="607" spans="2:20" ht="15.6" x14ac:dyDescent="0.3">
      <c r="B607" s="34">
        <f t="shared" si="23"/>
        <v>2635</v>
      </c>
      <c r="C607" s="35">
        <v>2637</v>
      </c>
      <c r="D607" s="34">
        <f t="shared" si="24"/>
        <v>2635</v>
      </c>
      <c r="E607" s="36">
        <v>45328</v>
      </c>
      <c r="F607" s="37">
        <v>2635</v>
      </c>
      <c r="G607" s="36">
        <v>45329</v>
      </c>
      <c r="H607" s="38">
        <f t="shared" si="25"/>
        <v>0</v>
      </c>
      <c r="I607" s="29">
        <f t="shared" si="26"/>
        <v>2</v>
      </c>
      <c r="L607" s="33"/>
      <c r="M607" s="36">
        <v>45329</v>
      </c>
      <c r="N607" s="34">
        <f t="shared" si="22"/>
        <v>325</v>
      </c>
      <c r="O607" s="37">
        <v>0</v>
      </c>
      <c r="P607" s="35">
        <v>312.8</v>
      </c>
      <c r="Q607" s="42">
        <v>0.78200000000000003</v>
      </c>
      <c r="R607" s="40">
        <f t="shared" si="27"/>
        <v>12.199999999999989</v>
      </c>
      <c r="S607" s="41"/>
    </row>
    <row r="608" spans="2:20" ht="15.6" x14ac:dyDescent="0.3">
      <c r="B608" s="34">
        <f t="shared" si="23"/>
        <v>2635</v>
      </c>
      <c r="C608" s="35">
        <v>2639</v>
      </c>
      <c r="D608" s="34">
        <f t="shared" si="24"/>
        <v>2635</v>
      </c>
      <c r="E608" s="36">
        <v>45329</v>
      </c>
      <c r="F608" s="37">
        <v>2639</v>
      </c>
      <c r="G608" s="36">
        <v>45330</v>
      </c>
      <c r="H608" s="38">
        <f t="shared" si="25"/>
        <v>4</v>
      </c>
      <c r="I608" s="29">
        <f t="shared" si="26"/>
        <v>1</v>
      </c>
      <c r="L608" s="33"/>
      <c r="M608" s="36">
        <v>45330</v>
      </c>
      <c r="N608" s="34">
        <f t="shared" si="22"/>
        <v>312.8</v>
      </c>
      <c r="O608" s="37">
        <v>0</v>
      </c>
      <c r="P608" s="35">
        <v>300</v>
      </c>
      <c r="Q608" s="39">
        <v>0.75</v>
      </c>
      <c r="R608" s="40">
        <f t="shared" si="27"/>
        <v>12.800000000000011</v>
      </c>
      <c r="S608" s="41"/>
    </row>
    <row r="609" spans="2:20" ht="15.6" x14ac:dyDescent="0.3">
      <c r="B609" s="34">
        <f t="shared" si="23"/>
        <v>2639</v>
      </c>
      <c r="C609" s="35">
        <v>2640</v>
      </c>
      <c r="D609" s="34">
        <f t="shared" si="24"/>
        <v>2639</v>
      </c>
      <c r="E609" s="36">
        <v>45330</v>
      </c>
      <c r="F609" s="37">
        <v>2641</v>
      </c>
      <c r="G609" s="36">
        <v>45331</v>
      </c>
      <c r="H609" s="38">
        <f t="shared" si="25"/>
        <v>2</v>
      </c>
      <c r="I609" s="29">
        <f t="shared" si="26"/>
        <v>3</v>
      </c>
      <c r="L609" s="33"/>
      <c r="M609" s="36">
        <v>45331</v>
      </c>
      <c r="N609" s="34">
        <f t="shared" si="22"/>
        <v>300</v>
      </c>
      <c r="O609" s="37">
        <v>0</v>
      </c>
      <c r="P609" s="35">
        <v>300</v>
      </c>
      <c r="Q609" s="39">
        <v>0.75</v>
      </c>
      <c r="R609" s="40">
        <f t="shared" si="27"/>
        <v>0</v>
      </c>
      <c r="S609" s="41"/>
    </row>
    <row r="610" spans="2:20" ht="15.6" x14ac:dyDescent="0.3">
      <c r="B610" s="34">
        <f t="shared" si="23"/>
        <v>2641</v>
      </c>
      <c r="C610" s="35">
        <v>2643</v>
      </c>
      <c r="D610" s="34">
        <f t="shared" si="24"/>
        <v>2641</v>
      </c>
      <c r="E610" s="36">
        <v>45331</v>
      </c>
      <c r="F610" s="37">
        <v>2642</v>
      </c>
      <c r="G610" s="36">
        <v>45332</v>
      </c>
      <c r="H610" s="38">
        <f t="shared" si="25"/>
        <v>1</v>
      </c>
      <c r="I610" s="29">
        <f t="shared" si="26"/>
        <v>5</v>
      </c>
      <c r="L610" s="33"/>
      <c r="M610" s="36">
        <v>45332</v>
      </c>
      <c r="N610" s="34">
        <f t="shared" si="22"/>
        <v>300</v>
      </c>
      <c r="O610" s="37">
        <v>0</v>
      </c>
      <c r="P610" s="35">
        <v>254</v>
      </c>
      <c r="Q610" s="42">
        <v>0.63500000000000001</v>
      </c>
      <c r="R610" s="40">
        <f t="shared" si="27"/>
        <v>46</v>
      </c>
      <c r="S610" s="41"/>
    </row>
    <row r="611" spans="2:20" ht="15.6" x14ac:dyDescent="0.3">
      <c r="B611" s="34">
        <f t="shared" si="23"/>
        <v>2642</v>
      </c>
      <c r="C611" s="35">
        <v>2648</v>
      </c>
      <c r="D611" s="34">
        <f t="shared" si="24"/>
        <v>2642</v>
      </c>
      <c r="E611" s="36">
        <v>45332</v>
      </c>
      <c r="F611" s="37">
        <v>2648</v>
      </c>
      <c r="G611" s="36">
        <v>45333</v>
      </c>
      <c r="H611" s="38">
        <f t="shared" si="25"/>
        <v>6</v>
      </c>
      <c r="I611" s="29">
        <f t="shared" si="26"/>
        <v>1</v>
      </c>
      <c r="J611" s="48" t="s">
        <v>26</v>
      </c>
      <c r="K611" s="48"/>
      <c r="L611" s="33"/>
      <c r="M611" s="36">
        <v>45333</v>
      </c>
      <c r="N611" s="34">
        <f t="shared" si="22"/>
        <v>254</v>
      </c>
      <c r="O611" s="37">
        <v>0</v>
      </c>
      <c r="P611" s="35">
        <v>246</v>
      </c>
      <c r="Q611" s="42">
        <v>0.61499999999999999</v>
      </c>
      <c r="R611" s="40">
        <f t="shared" si="27"/>
        <v>8</v>
      </c>
      <c r="S611" s="41"/>
    </row>
    <row r="612" spans="2:20" ht="15.6" x14ac:dyDescent="0.3">
      <c r="B612" s="34">
        <f t="shared" si="23"/>
        <v>2648</v>
      </c>
      <c r="C612" s="35">
        <v>2649</v>
      </c>
      <c r="D612" s="34">
        <f t="shared" si="24"/>
        <v>2648</v>
      </c>
      <c r="E612" s="36">
        <v>45333</v>
      </c>
      <c r="F612" s="37">
        <v>2648</v>
      </c>
      <c r="G612" s="36">
        <v>45334</v>
      </c>
      <c r="H612" s="38">
        <f t="shared" si="25"/>
        <v>0</v>
      </c>
      <c r="I612" s="29">
        <f t="shared" si="26"/>
        <v>5</v>
      </c>
      <c r="L612" s="33"/>
      <c r="M612" s="36">
        <v>45334</v>
      </c>
      <c r="N612" s="34">
        <f t="shared" si="22"/>
        <v>246</v>
      </c>
      <c r="O612" s="37">
        <v>0</v>
      </c>
      <c r="P612" s="35">
        <v>225</v>
      </c>
      <c r="Q612" s="42">
        <v>0.5625</v>
      </c>
      <c r="R612" s="40">
        <f t="shared" si="27"/>
        <v>21</v>
      </c>
      <c r="S612" s="41"/>
    </row>
    <row r="613" spans="2:20" ht="15.6" x14ac:dyDescent="0.3">
      <c r="B613" s="34">
        <f t="shared" si="23"/>
        <v>2648</v>
      </c>
      <c r="C613" s="35">
        <v>2654</v>
      </c>
      <c r="D613" s="34">
        <f t="shared" si="24"/>
        <v>2648</v>
      </c>
      <c r="E613" s="36">
        <v>45334</v>
      </c>
      <c r="F613" s="37">
        <v>2651</v>
      </c>
      <c r="G613" s="36">
        <v>45335</v>
      </c>
      <c r="H613" s="38">
        <f t="shared" si="25"/>
        <v>3</v>
      </c>
      <c r="I613" s="29">
        <f t="shared" si="26"/>
        <v>3</v>
      </c>
      <c r="L613" s="33"/>
      <c r="M613" s="36">
        <v>45335</v>
      </c>
      <c r="N613" s="34">
        <f t="shared" si="22"/>
        <v>225</v>
      </c>
      <c r="O613" s="37">
        <v>0</v>
      </c>
      <c r="P613" s="35">
        <v>225</v>
      </c>
      <c r="Q613" s="42">
        <v>0.5625</v>
      </c>
      <c r="R613" s="40">
        <f t="shared" si="27"/>
        <v>0</v>
      </c>
      <c r="S613" s="41"/>
    </row>
    <row r="614" spans="2:20" ht="15.6" x14ac:dyDescent="0.3">
      <c r="B614" s="34">
        <f t="shared" si="23"/>
        <v>2651</v>
      </c>
      <c r="C614" s="35">
        <v>2657</v>
      </c>
      <c r="D614" s="34">
        <f t="shared" si="24"/>
        <v>2651</v>
      </c>
      <c r="E614" s="36">
        <v>45335</v>
      </c>
      <c r="F614" s="37">
        <v>2652</v>
      </c>
      <c r="G614" s="36">
        <v>45336</v>
      </c>
      <c r="H614" s="38">
        <f t="shared" si="25"/>
        <v>1</v>
      </c>
      <c r="I614" s="29">
        <f t="shared" si="26"/>
        <v>4</v>
      </c>
      <c r="L614" s="33"/>
      <c r="M614" s="36">
        <v>45336</v>
      </c>
      <c r="N614" s="34">
        <f t="shared" si="22"/>
        <v>225</v>
      </c>
      <c r="O614" s="37">
        <v>0</v>
      </c>
      <c r="P614" s="35">
        <v>212.6</v>
      </c>
      <c r="Q614" s="42">
        <v>0.53149999999999997</v>
      </c>
      <c r="R614" s="40">
        <f t="shared" si="27"/>
        <v>12.400000000000006</v>
      </c>
      <c r="S614" s="41"/>
    </row>
    <row r="615" spans="2:20" ht="15.6" x14ac:dyDescent="0.3">
      <c r="B615" s="34">
        <f t="shared" si="23"/>
        <v>2652</v>
      </c>
      <c r="C615" s="35">
        <v>2661</v>
      </c>
      <c r="D615" s="34">
        <f t="shared" si="24"/>
        <v>2652</v>
      </c>
      <c r="E615" s="36">
        <v>45336</v>
      </c>
      <c r="F615" s="37">
        <v>2653</v>
      </c>
      <c r="G615" s="36">
        <v>45337</v>
      </c>
      <c r="H615" s="38">
        <f t="shared" si="25"/>
        <v>1</v>
      </c>
      <c r="I615" s="29">
        <f t="shared" si="26"/>
        <v>2</v>
      </c>
      <c r="L615" s="33"/>
      <c r="M615" s="36">
        <v>45337</v>
      </c>
      <c r="N615" s="34">
        <f t="shared" si="22"/>
        <v>212.6</v>
      </c>
      <c r="O615" s="37">
        <v>0</v>
      </c>
      <c r="P615" s="35">
        <v>192</v>
      </c>
      <c r="Q615" s="42">
        <v>0.48</v>
      </c>
      <c r="R615" s="40">
        <f t="shared" si="27"/>
        <v>20.599999999999994</v>
      </c>
      <c r="S615" s="41"/>
    </row>
    <row r="616" spans="2:20" ht="15.6" x14ac:dyDescent="0.3">
      <c r="B616" s="34">
        <f t="shared" si="23"/>
        <v>2653</v>
      </c>
      <c r="C616" s="35">
        <v>2663</v>
      </c>
      <c r="D616" s="34">
        <f t="shared" si="24"/>
        <v>2653</v>
      </c>
      <c r="E616" s="36">
        <v>45337</v>
      </c>
      <c r="F616" s="37">
        <v>2656</v>
      </c>
      <c r="G616" s="36">
        <v>45338</v>
      </c>
      <c r="H616" s="38">
        <f t="shared" si="25"/>
        <v>3</v>
      </c>
      <c r="I616" s="29">
        <f t="shared" si="26"/>
        <v>4</v>
      </c>
      <c r="L616" s="33"/>
      <c r="M616" s="36">
        <v>45338</v>
      </c>
      <c r="N616" s="34">
        <f t="shared" si="22"/>
        <v>192</v>
      </c>
      <c r="O616" s="37">
        <v>0</v>
      </c>
      <c r="P616" s="35">
        <v>162.5</v>
      </c>
      <c r="Q616" s="42">
        <v>0.40625</v>
      </c>
      <c r="R616" s="40">
        <f t="shared" si="27"/>
        <v>29.5</v>
      </c>
      <c r="S616" s="41"/>
    </row>
    <row r="617" spans="2:20" ht="15.6" x14ac:dyDescent="0.3">
      <c r="B617" s="34">
        <f t="shared" si="23"/>
        <v>2656</v>
      </c>
      <c r="C617" s="35">
        <v>2667</v>
      </c>
      <c r="D617" s="34">
        <f t="shared" si="24"/>
        <v>2656</v>
      </c>
      <c r="E617" s="36">
        <v>45338</v>
      </c>
      <c r="F617" s="37">
        <v>2660</v>
      </c>
      <c r="G617" s="36">
        <v>45339</v>
      </c>
      <c r="H617" s="38">
        <f t="shared" si="25"/>
        <v>4</v>
      </c>
      <c r="I617" s="29">
        <f t="shared" si="26"/>
        <v>3</v>
      </c>
      <c r="J617" s="48" t="s">
        <v>27</v>
      </c>
      <c r="K617" s="48"/>
      <c r="L617" s="33"/>
      <c r="M617" s="36">
        <v>45339</v>
      </c>
      <c r="N617" s="34">
        <f t="shared" si="22"/>
        <v>162.5</v>
      </c>
      <c r="O617" s="37">
        <v>0</v>
      </c>
      <c r="P617" s="35">
        <v>162.5</v>
      </c>
      <c r="Q617" s="42">
        <v>0.40625</v>
      </c>
      <c r="R617" s="40">
        <f t="shared" si="27"/>
        <v>0</v>
      </c>
      <c r="S617" s="41"/>
    </row>
    <row r="618" spans="2:20" ht="15.6" x14ac:dyDescent="0.3">
      <c r="B618" s="34">
        <f t="shared" si="23"/>
        <v>2660</v>
      </c>
      <c r="C618" s="35">
        <v>2670</v>
      </c>
      <c r="D618" s="34">
        <f t="shared" si="24"/>
        <v>2660</v>
      </c>
      <c r="E618" s="36">
        <v>45339</v>
      </c>
      <c r="F618" s="37">
        <v>2661</v>
      </c>
      <c r="G618" s="36">
        <v>45340</v>
      </c>
      <c r="H618" s="38">
        <f t="shared" si="25"/>
        <v>1</v>
      </c>
      <c r="I618" s="29">
        <f t="shared" si="26"/>
        <v>1</v>
      </c>
      <c r="L618" s="33"/>
      <c r="M618" s="36">
        <v>45340</v>
      </c>
      <c r="N618" s="34">
        <f t="shared" si="22"/>
        <v>162.5</v>
      </c>
      <c r="O618" s="37">
        <v>0</v>
      </c>
      <c r="P618" s="35">
        <v>162.5</v>
      </c>
      <c r="Q618" s="42">
        <v>0.40625</v>
      </c>
      <c r="R618" s="40">
        <f t="shared" si="27"/>
        <v>0</v>
      </c>
      <c r="S618" s="41"/>
    </row>
    <row r="619" spans="2:20" ht="15.6" x14ac:dyDescent="0.3">
      <c r="B619" s="34">
        <f t="shared" si="23"/>
        <v>2661</v>
      </c>
      <c r="C619" s="35">
        <v>2671</v>
      </c>
      <c r="D619" s="34">
        <f t="shared" si="24"/>
        <v>2661</v>
      </c>
      <c r="E619" s="36">
        <v>45340</v>
      </c>
      <c r="F619" s="37">
        <v>2661</v>
      </c>
      <c r="G619" s="36">
        <v>45341</v>
      </c>
      <c r="H619" s="38">
        <f t="shared" si="25"/>
        <v>0</v>
      </c>
      <c r="I619" s="29">
        <f t="shared" si="26"/>
        <v>1</v>
      </c>
      <c r="L619" s="33"/>
      <c r="M619" s="36">
        <v>45341</v>
      </c>
      <c r="N619" s="34">
        <f t="shared" si="22"/>
        <v>162.5</v>
      </c>
      <c r="O619" s="37">
        <v>0</v>
      </c>
      <c r="P619" s="35">
        <v>150</v>
      </c>
      <c r="Q619" s="42">
        <v>0.375</v>
      </c>
      <c r="R619" s="40">
        <f t="shared" si="27"/>
        <v>12.5</v>
      </c>
      <c r="S619" s="41"/>
    </row>
    <row r="620" spans="2:20" ht="15.6" x14ac:dyDescent="0.3">
      <c r="B620" s="34">
        <f t="shared" si="23"/>
        <v>2661</v>
      </c>
      <c r="C620" s="35">
        <v>2672</v>
      </c>
      <c r="D620" s="34">
        <f t="shared" si="24"/>
        <v>2661</v>
      </c>
      <c r="E620" s="36">
        <v>45341</v>
      </c>
      <c r="F620" s="37">
        <v>2661</v>
      </c>
      <c r="G620" s="36">
        <v>45342</v>
      </c>
      <c r="H620" s="38">
        <f t="shared" si="25"/>
        <v>0</v>
      </c>
      <c r="I620" s="29">
        <f t="shared" si="26"/>
        <v>1</v>
      </c>
      <c r="L620" s="33"/>
      <c r="M620" s="36">
        <v>45342</v>
      </c>
      <c r="N620" s="34">
        <f t="shared" si="22"/>
        <v>150</v>
      </c>
      <c r="O620" s="37">
        <v>0</v>
      </c>
      <c r="P620" s="35">
        <v>108.5</v>
      </c>
      <c r="Q620" s="42">
        <v>0.27124999999999999</v>
      </c>
      <c r="R620" s="40">
        <f t="shared" si="27"/>
        <v>41.5</v>
      </c>
      <c r="S620" s="41"/>
    </row>
    <row r="621" spans="2:20" ht="15.6" x14ac:dyDescent="0.3">
      <c r="B621" s="34">
        <f t="shared" si="23"/>
        <v>2661</v>
      </c>
      <c r="C621" s="35">
        <v>2673</v>
      </c>
      <c r="D621" s="34">
        <f t="shared" si="24"/>
        <v>2661</v>
      </c>
      <c r="E621" s="36">
        <v>45342</v>
      </c>
      <c r="F621" s="37">
        <v>2668</v>
      </c>
      <c r="G621" s="36">
        <v>45343</v>
      </c>
      <c r="H621" s="38">
        <f t="shared" si="25"/>
        <v>7</v>
      </c>
      <c r="I621" s="29">
        <f t="shared" si="26"/>
        <v>3</v>
      </c>
      <c r="L621" s="33"/>
      <c r="M621" s="36">
        <v>45343</v>
      </c>
      <c r="N621" s="34">
        <f t="shared" si="22"/>
        <v>108.5</v>
      </c>
      <c r="O621" s="37">
        <v>0</v>
      </c>
      <c r="P621" s="35">
        <v>68.5</v>
      </c>
      <c r="Q621" s="42">
        <v>0.17125000000000001</v>
      </c>
      <c r="R621" s="40">
        <f t="shared" si="27"/>
        <v>40</v>
      </c>
      <c r="S621" s="41"/>
    </row>
    <row r="622" spans="2:20" ht="15.6" x14ac:dyDescent="0.3">
      <c r="B622" s="34">
        <f t="shared" si="23"/>
        <v>2668</v>
      </c>
      <c r="C622" s="35">
        <v>2676</v>
      </c>
      <c r="D622" s="34">
        <f t="shared" si="24"/>
        <v>2668</v>
      </c>
      <c r="E622" s="36">
        <v>45343</v>
      </c>
      <c r="F622" s="37">
        <v>2673</v>
      </c>
      <c r="G622" s="36">
        <v>45344</v>
      </c>
      <c r="H622" s="38">
        <f t="shared" si="25"/>
        <v>5</v>
      </c>
      <c r="I622" s="29">
        <f t="shared" si="26"/>
        <v>4</v>
      </c>
      <c r="L622" s="33"/>
      <c r="M622" s="36">
        <v>45344</v>
      </c>
      <c r="N622" s="34">
        <f t="shared" si="22"/>
        <v>68.5</v>
      </c>
      <c r="O622" s="37">
        <v>0</v>
      </c>
      <c r="P622" s="35">
        <v>50</v>
      </c>
      <c r="Q622" s="42">
        <v>0.125</v>
      </c>
      <c r="R622" s="40">
        <f t="shared" si="27"/>
        <v>18.5</v>
      </c>
      <c r="S622" s="41"/>
    </row>
    <row r="623" spans="2:20" ht="15.6" x14ac:dyDescent="0.3">
      <c r="B623" s="34">
        <f t="shared" si="23"/>
        <v>2673</v>
      </c>
      <c r="C623" s="35">
        <v>2680</v>
      </c>
      <c r="D623" s="34">
        <f t="shared" si="24"/>
        <v>2673</v>
      </c>
      <c r="E623" s="36">
        <v>45344</v>
      </c>
      <c r="F623" s="37">
        <v>2674</v>
      </c>
      <c r="G623" s="36">
        <v>45345</v>
      </c>
      <c r="H623" s="38">
        <f t="shared" si="25"/>
        <v>1</v>
      </c>
      <c r="I623" s="29">
        <f t="shared" si="26"/>
        <v>5</v>
      </c>
      <c r="L623" s="33"/>
      <c r="M623" s="36">
        <v>45345</v>
      </c>
      <c r="N623" s="34">
        <f t="shared" si="22"/>
        <v>50</v>
      </c>
      <c r="O623" s="37">
        <v>210</v>
      </c>
      <c r="P623" s="35">
        <v>243.6</v>
      </c>
      <c r="Q623" s="42">
        <v>0.60899999999999999</v>
      </c>
      <c r="R623" s="40">
        <f t="shared" si="27"/>
        <v>16.400000000000006</v>
      </c>
      <c r="S623" s="41"/>
      <c r="T623" s="48" t="s">
        <v>28</v>
      </c>
    </row>
    <row r="624" spans="2:20" ht="15.6" x14ac:dyDescent="0.3">
      <c r="B624" s="34">
        <f t="shared" si="23"/>
        <v>2674</v>
      </c>
      <c r="C624" s="35">
        <v>2685</v>
      </c>
      <c r="D624" s="34">
        <f t="shared" si="24"/>
        <v>2674</v>
      </c>
      <c r="E624" s="36">
        <v>45345</v>
      </c>
      <c r="F624" s="37">
        <v>2677</v>
      </c>
      <c r="G624" s="36">
        <v>45346</v>
      </c>
      <c r="H624" s="38">
        <f t="shared" si="25"/>
        <v>3</v>
      </c>
      <c r="I624" s="29">
        <f t="shared" si="26"/>
        <v>5</v>
      </c>
      <c r="L624" s="33"/>
      <c r="M624" s="36">
        <v>45346</v>
      </c>
      <c r="N624" s="34">
        <f t="shared" si="22"/>
        <v>243.6</v>
      </c>
      <c r="O624" s="37">
        <v>0</v>
      </c>
      <c r="P624" s="35">
        <v>187.5</v>
      </c>
      <c r="Q624" s="42">
        <v>0.46875</v>
      </c>
      <c r="R624" s="40">
        <f t="shared" si="27"/>
        <v>56.099999999999994</v>
      </c>
      <c r="S624" s="41"/>
    </row>
    <row r="625" spans="2:21" ht="15.6" x14ac:dyDescent="0.3">
      <c r="B625" s="34">
        <f t="shared" si="23"/>
        <v>2677</v>
      </c>
      <c r="C625" s="35">
        <v>2690</v>
      </c>
      <c r="D625" s="34">
        <f t="shared" si="24"/>
        <v>2677</v>
      </c>
      <c r="E625" s="36">
        <v>45346</v>
      </c>
      <c r="F625" s="37">
        <v>2685</v>
      </c>
      <c r="G625" s="36">
        <v>45347</v>
      </c>
      <c r="H625" s="38">
        <f t="shared" si="25"/>
        <v>8</v>
      </c>
      <c r="I625" s="29">
        <f t="shared" si="26"/>
        <v>7</v>
      </c>
      <c r="L625" s="33"/>
      <c r="M625" s="36">
        <v>45347</v>
      </c>
      <c r="N625" s="34">
        <f t="shared" si="22"/>
        <v>187.5</v>
      </c>
      <c r="O625" s="37">
        <v>0</v>
      </c>
      <c r="P625" s="35">
        <v>175</v>
      </c>
      <c r="Q625" s="42">
        <v>0.4375</v>
      </c>
      <c r="R625" s="40">
        <f t="shared" si="27"/>
        <v>12.5</v>
      </c>
      <c r="S625" s="41"/>
    </row>
    <row r="626" spans="2:21" ht="15.6" x14ac:dyDescent="0.3">
      <c r="B626" s="34">
        <f t="shared" si="23"/>
        <v>2685</v>
      </c>
      <c r="C626" s="35">
        <v>2697</v>
      </c>
      <c r="D626" s="34">
        <f t="shared" si="24"/>
        <v>2685</v>
      </c>
      <c r="E626" s="36">
        <v>45347</v>
      </c>
      <c r="F626" s="37">
        <v>2687</v>
      </c>
      <c r="G626" s="36">
        <v>45348</v>
      </c>
      <c r="H626" s="38">
        <f t="shared" si="25"/>
        <v>2</v>
      </c>
      <c r="I626" s="29">
        <f t="shared" si="26"/>
        <v>6</v>
      </c>
      <c r="L626" s="33"/>
      <c r="M626" s="36">
        <v>45348</v>
      </c>
      <c r="N626" s="34">
        <f t="shared" si="22"/>
        <v>175</v>
      </c>
      <c r="O626" s="37">
        <v>0</v>
      </c>
      <c r="P626" s="35">
        <v>162.5</v>
      </c>
      <c r="Q626" s="42">
        <v>0.40625</v>
      </c>
      <c r="R626" s="40">
        <f t="shared" si="27"/>
        <v>12.5</v>
      </c>
      <c r="S626" s="41"/>
      <c r="U626" s="48">
        <f>SUM(R626:R632)</f>
        <v>212.5</v>
      </c>
    </row>
    <row r="627" spans="2:21" ht="15.6" x14ac:dyDescent="0.3">
      <c r="B627" s="34">
        <f t="shared" si="23"/>
        <v>2687</v>
      </c>
      <c r="C627" s="35">
        <v>2703</v>
      </c>
      <c r="D627" s="34">
        <f t="shared" si="24"/>
        <v>2687</v>
      </c>
      <c r="E627" s="36">
        <v>45348</v>
      </c>
      <c r="F627" s="37">
        <v>2690</v>
      </c>
      <c r="G627" s="36">
        <v>45349</v>
      </c>
      <c r="H627" s="38">
        <f t="shared" si="25"/>
        <v>3</v>
      </c>
      <c r="I627" s="29">
        <f t="shared" si="26"/>
        <v>4</v>
      </c>
      <c r="J627" s="48"/>
      <c r="K627" s="48"/>
      <c r="L627" s="33"/>
      <c r="M627" s="36">
        <v>45349</v>
      </c>
      <c r="N627" s="34">
        <f t="shared" si="22"/>
        <v>162.5</v>
      </c>
      <c r="O627" s="37">
        <v>0</v>
      </c>
      <c r="P627" s="35">
        <v>108.5</v>
      </c>
      <c r="Q627" s="42">
        <v>0.27124999999999999</v>
      </c>
      <c r="R627" s="40">
        <f t="shared" si="27"/>
        <v>54</v>
      </c>
      <c r="S627" s="41"/>
    </row>
    <row r="628" spans="2:21" ht="15.6" x14ac:dyDescent="0.3">
      <c r="B628" s="34">
        <f t="shared" si="23"/>
        <v>2690</v>
      </c>
      <c r="C628" s="35">
        <v>2707</v>
      </c>
      <c r="D628" s="34">
        <f t="shared" si="24"/>
        <v>2690</v>
      </c>
      <c r="E628" s="36">
        <v>45349</v>
      </c>
      <c r="F628" s="37">
        <v>2698</v>
      </c>
      <c r="G628" s="36">
        <v>45350</v>
      </c>
      <c r="H628" s="38">
        <f t="shared" si="25"/>
        <v>8</v>
      </c>
      <c r="I628" s="29">
        <f t="shared" si="26"/>
        <v>12</v>
      </c>
      <c r="L628" s="33"/>
      <c r="M628" s="36">
        <v>45350</v>
      </c>
      <c r="N628" s="34">
        <f t="shared" si="22"/>
        <v>108.5</v>
      </c>
      <c r="O628" s="37">
        <v>0</v>
      </c>
      <c r="P628" s="35">
        <v>75</v>
      </c>
      <c r="Q628" s="42">
        <v>0.1875</v>
      </c>
      <c r="R628" s="40">
        <f t="shared" si="27"/>
        <v>33.5</v>
      </c>
      <c r="S628" s="41"/>
    </row>
    <row r="629" spans="2:21" ht="15.6" x14ac:dyDescent="0.3">
      <c r="B629" s="34">
        <f t="shared" si="23"/>
        <v>2698</v>
      </c>
      <c r="C629" s="35">
        <v>2719</v>
      </c>
      <c r="D629" s="34">
        <f t="shared" si="24"/>
        <v>2698</v>
      </c>
      <c r="E629" s="36">
        <v>45350</v>
      </c>
      <c r="F629" s="37">
        <v>2701</v>
      </c>
      <c r="G629" s="36">
        <v>45351</v>
      </c>
      <c r="H629" s="38">
        <f t="shared" si="25"/>
        <v>3</v>
      </c>
      <c r="I629" s="29">
        <f t="shared" si="26"/>
        <v>9</v>
      </c>
      <c r="L629" s="33"/>
      <c r="M629" s="36">
        <v>45351</v>
      </c>
      <c r="N629" s="34">
        <f t="shared" si="22"/>
        <v>75</v>
      </c>
      <c r="O629" s="37">
        <v>100</v>
      </c>
      <c r="P629" s="35">
        <v>150</v>
      </c>
      <c r="Q629" s="42">
        <v>0.375</v>
      </c>
      <c r="R629" s="40">
        <f t="shared" si="27"/>
        <v>25</v>
      </c>
      <c r="S629" s="41"/>
    </row>
    <row r="630" spans="2:21" ht="15.6" x14ac:dyDescent="0.3">
      <c r="B630" s="34">
        <f t="shared" si="23"/>
        <v>2701</v>
      </c>
      <c r="C630" s="35">
        <v>2728</v>
      </c>
      <c r="D630" s="34">
        <f t="shared" si="24"/>
        <v>2701</v>
      </c>
      <c r="E630" s="36">
        <v>45351</v>
      </c>
      <c r="F630" s="37">
        <v>2704</v>
      </c>
      <c r="G630" s="36">
        <v>45352</v>
      </c>
      <c r="H630" s="38">
        <f t="shared" si="25"/>
        <v>3</v>
      </c>
      <c r="I630" s="29">
        <f t="shared" si="26"/>
        <v>4</v>
      </c>
      <c r="J630" s="48"/>
      <c r="K630" s="48"/>
      <c r="L630" s="33"/>
      <c r="M630" s="36">
        <v>45352</v>
      </c>
      <c r="N630" s="34">
        <f t="shared" si="22"/>
        <v>150</v>
      </c>
      <c r="O630" s="37">
        <v>0</v>
      </c>
      <c r="P630" s="35">
        <v>95.5</v>
      </c>
      <c r="Q630" s="42">
        <v>0.23874999999999999</v>
      </c>
      <c r="R630" s="40">
        <f t="shared" si="27"/>
        <v>54.5</v>
      </c>
      <c r="S630" s="41"/>
    </row>
    <row r="631" spans="2:21" ht="15.6" x14ac:dyDescent="0.3">
      <c r="B631" s="34">
        <f t="shared" si="23"/>
        <v>2704</v>
      </c>
      <c r="C631" s="35">
        <v>2732</v>
      </c>
      <c r="D631" s="34">
        <f t="shared" si="24"/>
        <v>2704</v>
      </c>
      <c r="E631" s="36">
        <v>45352</v>
      </c>
      <c r="F631" s="37">
        <v>2711</v>
      </c>
      <c r="G631" s="36">
        <v>45353</v>
      </c>
      <c r="H631" s="38">
        <f t="shared" si="25"/>
        <v>7</v>
      </c>
      <c r="I631" s="29">
        <f t="shared" si="26"/>
        <v>5</v>
      </c>
      <c r="L631" s="33"/>
      <c r="M631" s="36">
        <v>45353</v>
      </c>
      <c r="N631" s="34">
        <f t="shared" si="22"/>
        <v>95.5</v>
      </c>
      <c r="O631" s="37">
        <v>150</v>
      </c>
      <c r="P631" s="35">
        <v>237.5</v>
      </c>
      <c r="Q631" s="42">
        <v>0.59375</v>
      </c>
      <c r="R631" s="40">
        <f t="shared" si="27"/>
        <v>8</v>
      </c>
      <c r="S631" s="41"/>
    </row>
    <row r="632" spans="2:21" ht="15.6" x14ac:dyDescent="0.3">
      <c r="B632" s="34">
        <f t="shared" si="23"/>
        <v>2711</v>
      </c>
      <c r="C632" s="35">
        <v>2737</v>
      </c>
      <c r="D632" s="34">
        <f t="shared" si="24"/>
        <v>2711</v>
      </c>
      <c r="E632" s="36">
        <v>45353</v>
      </c>
      <c r="F632" s="37">
        <v>2714</v>
      </c>
      <c r="G632" s="36">
        <v>45354</v>
      </c>
      <c r="H632" s="38">
        <f t="shared" si="25"/>
        <v>3</v>
      </c>
      <c r="I632" s="29">
        <f t="shared" si="26"/>
        <v>3</v>
      </c>
      <c r="L632" s="33"/>
      <c r="M632" s="36">
        <v>45354</v>
      </c>
      <c r="N632" s="34">
        <f t="shared" si="22"/>
        <v>237.5</v>
      </c>
      <c r="O632" s="37">
        <v>0</v>
      </c>
      <c r="P632" s="35">
        <v>212.5</v>
      </c>
      <c r="Q632" s="42">
        <v>0.53125</v>
      </c>
      <c r="R632" s="40">
        <f t="shared" si="27"/>
        <v>25</v>
      </c>
      <c r="S632" s="41"/>
    </row>
    <row r="633" spans="2:21" ht="15.6" x14ac:dyDescent="0.3">
      <c r="B633" s="34">
        <f t="shared" si="23"/>
        <v>2714</v>
      </c>
      <c r="C633" s="35">
        <v>2740</v>
      </c>
      <c r="D633" s="34">
        <f t="shared" si="24"/>
        <v>2714</v>
      </c>
      <c r="E633" s="36">
        <v>45354</v>
      </c>
      <c r="F633" s="37">
        <v>2718</v>
      </c>
      <c r="G633" s="36">
        <v>45355</v>
      </c>
      <c r="H633" s="38">
        <f t="shared" si="25"/>
        <v>4</v>
      </c>
      <c r="I633" s="29">
        <f t="shared" si="26"/>
        <v>3</v>
      </c>
      <c r="L633" s="33"/>
      <c r="M633" s="36">
        <v>45355</v>
      </c>
      <c r="N633" s="34">
        <f t="shared" si="22"/>
        <v>212.5</v>
      </c>
      <c r="O633" s="37">
        <v>0</v>
      </c>
      <c r="P633" s="35">
        <v>162.5</v>
      </c>
      <c r="Q633" s="42">
        <v>0.40625</v>
      </c>
      <c r="R633" s="40">
        <f t="shared" si="27"/>
        <v>50</v>
      </c>
      <c r="S633" s="41"/>
    </row>
    <row r="634" spans="2:21" ht="15.6" x14ac:dyDescent="0.3">
      <c r="B634" s="34">
        <f t="shared" si="23"/>
        <v>2718</v>
      </c>
      <c r="C634" s="35">
        <v>2743</v>
      </c>
      <c r="D634" s="34">
        <f t="shared" si="24"/>
        <v>2718</v>
      </c>
      <c r="E634" s="36">
        <v>45355</v>
      </c>
      <c r="F634" s="37">
        <v>2722</v>
      </c>
      <c r="G634" s="36">
        <v>45356</v>
      </c>
      <c r="H634" s="38">
        <f t="shared" si="25"/>
        <v>4</v>
      </c>
      <c r="I634" s="29">
        <f t="shared" si="26"/>
        <v>5</v>
      </c>
      <c r="L634" s="33"/>
      <c r="M634" s="36">
        <v>45356</v>
      </c>
      <c r="N634" s="34">
        <f t="shared" si="22"/>
        <v>162.5</v>
      </c>
      <c r="O634" s="37">
        <v>0</v>
      </c>
      <c r="P634" s="35">
        <v>118</v>
      </c>
      <c r="Q634" s="42">
        <v>0.29499999999999998</v>
      </c>
      <c r="R634" s="40">
        <f t="shared" si="27"/>
        <v>44.5</v>
      </c>
      <c r="S634" s="41"/>
    </row>
    <row r="635" spans="2:21" ht="15.6" x14ac:dyDescent="0.3">
      <c r="B635" s="34">
        <f t="shared" si="23"/>
        <v>2722</v>
      </c>
      <c r="C635" s="35">
        <v>2748</v>
      </c>
      <c r="D635" s="34">
        <f t="shared" si="24"/>
        <v>2722</v>
      </c>
      <c r="E635" s="36">
        <v>45356</v>
      </c>
      <c r="F635" s="37">
        <v>2727</v>
      </c>
      <c r="G635" s="36">
        <v>45357</v>
      </c>
      <c r="H635" s="38">
        <f t="shared" si="25"/>
        <v>5</v>
      </c>
      <c r="I635" s="29">
        <f t="shared" si="26"/>
        <v>5</v>
      </c>
      <c r="L635" s="33"/>
      <c r="M635" s="36">
        <v>45357</v>
      </c>
      <c r="N635" s="34">
        <f t="shared" si="22"/>
        <v>118</v>
      </c>
      <c r="O635" s="37">
        <v>0</v>
      </c>
      <c r="P635" s="35">
        <v>62.5</v>
      </c>
      <c r="Q635" s="42">
        <v>0.15625</v>
      </c>
      <c r="R635" s="40">
        <f t="shared" si="27"/>
        <v>55.5</v>
      </c>
      <c r="S635" s="41"/>
    </row>
    <row r="636" spans="2:21" ht="15.6" x14ac:dyDescent="0.3">
      <c r="B636" s="34">
        <f t="shared" si="23"/>
        <v>2727</v>
      </c>
      <c r="C636" s="35">
        <v>2753</v>
      </c>
      <c r="D636" s="34">
        <f t="shared" si="24"/>
        <v>2727</v>
      </c>
      <c r="E636" s="36">
        <v>45357</v>
      </c>
      <c r="F636" s="37">
        <v>2730</v>
      </c>
      <c r="G636" s="36">
        <v>45358</v>
      </c>
      <c r="H636" s="38">
        <f t="shared" si="25"/>
        <v>3</v>
      </c>
      <c r="I636" s="29">
        <f t="shared" si="26"/>
        <v>4</v>
      </c>
      <c r="L636" s="33"/>
      <c r="M636" s="36">
        <v>45358</v>
      </c>
      <c r="N636" s="34">
        <f t="shared" si="22"/>
        <v>62.5</v>
      </c>
      <c r="O636" s="37">
        <v>0</v>
      </c>
      <c r="P636" s="35">
        <v>25</v>
      </c>
      <c r="Q636" s="42">
        <v>6.25E-2</v>
      </c>
      <c r="R636" s="40">
        <f t="shared" si="27"/>
        <v>37.5</v>
      </c>
      <c r="S636" s="41"/>
    </row>
    <row r="637" spans="2:21" ht="15.6" x14ac:dyDescent="0.3">
      <c r="B637" s="34">
        <f t="shared" si="23"/>
        <v>2730</v>
      </c>
      <c r="C637" s="35">
        <v>2757</v>
      </c>
      <c r="D637" s="34">
        <f t="shared" si="24"/>
        <v>2730</v>
      </c>
      <c r="E637" s="36">
        <v>45358</v>
      </c>
      <c r="F637" s="37">
        <v>2732</v>
      </c>
      <c r="G637" s="36">
        <v>45359</v>
      </c>
      <c r="H637" s="38">
        <f t="shared" si="25"/>
        <v>2</v>
      </c>
      <c r="I637" s="29">
        <f t="shared" si="26"/>
        <v>4</v>
      </c>
      <c r="L637" s="33"/>
      <c r="M637" s="36">
        <v>45359</v>
      </c>
      <c r="N637" s="34">
        <f t="shared" si="22"/>
        <v>25</v>
      </c>
      <c r="O637" s="37">
        <v>350</v>
      </c>
      <c r="P637" s="35">
        <v>329</v>
      </c>
      <c r="Q637" s="42">
        <v>0.82250000000000001</v>
      </c>
      <c r="R637" s="40">
        <f t="shared" si="27"/>
        <v>46</v>
      </c>
      <c r="S637" s="41"/>
    </row>
    <row r="638" spans="2:21" ht="15.6" x14ac:dyDescent="0.3">
      <c r="B638" s="34">
        <f t="shared" si="23"/>
        <v>2732</v>
      </c>
      <c r="C638" s="35">
        <v>2761</v>
      </c>
      <c r="D638" s="34">
        <f t="shared" si="24"/>
        <v>2732</v>
      </c>
      <c r="E638" s="36">
        <v>45359</v>
      </c>
      <c r="F638" s="37">
        <v>2735</v>
      </c>
      <c r="G638" s="36">
        <v>45360</v>
      </c>
      <c r="H638" s="38">
        <f t="shared" si="25"/>
        <v>3</v>
      </c>
      <c r="I638" s="29">
        <f t="shared" si="26"/>
        <v>3</v>
      </c>
      <c r="L638" s="33"/>
      <c r="M638" s="36">
        <v>45360</v>
      </c>
      <c r="N638" s="34">
        <f t="shared" si="22"/>
        <v>329</v>
      </c>
      <c r="O638" s="37">
        <v>0</v>
      </c>
      <c r="P638" s="35">
        <v>287.56</v>
      </c>
      <c r="Q638" s="42">
        <v>0.71889999999999998</v>
      </c>
      <c r="R638" s="40">
        <f t="shared" si="27"/>
        <v>41.44</v>
      </c>
      <c r="S638" s="41"/>
    </row>
    <row r="639" spans="2:21" ht="15.6" x14ac:dyDescent="0.3">
      <c r="B639" s="34">
        <f t="shared" si="23"/>
        <v>2735</v>
      </c>
      <c r="C639" s="35">
        <v>2764</v>
      </c>
      <c r="D639" s="34">
        <f t="shared" si="24"/>
        <v>2735</v>
      </c>
      <c r="E639" s="36">
        <v>45360</v>
      </c>
      <c r="F639" s="37">
        <v>2739</v>
      </c>
      <c r="G639" s="36">
        <v>45361</v>
      </c>
      <c r="H639" s="38">
        <f t="shared" si="25"/>
        <v>4</v>
      </c>
      <c r="I639" s="29">
        <f t="shared" si="26"/>
        <v>7</v>
      </c>
      <c r="L639" s="33"/>
      <c r="M639" s="36">
        <v>45361</v>
      </c>
      <c r="N639" s="34">
        <f t="shared" si="22"/>
        <v>287.56</v>
      </c>
      <c r="O639" s="37">
        <v>0</v>
      </c>
      <c r="P639" s="35">
        <v>250</v>
      </c>
      <c r="Q639" s="42">
        <v>0.625</v>
      </c>
      <c r="R639" s="40">
        <f t="shared" si="27"/>
        <v>37.56</v>
      </c>
      <c r="S639" s="41"/>
    </row>
    <row r="640" spans="2:21" ht="15.6" x14ac:dyDescent="0.3">
      <c r="B640" s="34">
        <f t="shared" si="23"/>
        <v>2739</v>
      </c>
      <c r="C640" s="35">
        <v>2771</v>
      </c>
      <c r="D640" s="34">
        <f t="shared" si="24"/>
        <v>2739</v>
      </c>
      <c r="E640" s="36">
        <v>45361</v>
      </c>
      <c r="F640" s="37">
        <v>2745</v>
      </c>
      <c r="G640" s="36">
        <v>45362</v>
      </c>
      <c r="H640" s="38">
        <f t="shared" si="25"/>
        <v>6</v>
      </c>
      <c r="I640" s="29">
        <f t="shared" si="26"/>
        <v>4</v>
      </c>
      <c r="L640" s="33"/>
      <c r="M640" s="36">
        <v>45362</v>
      </c>
      <c r="N640" s="34">
        <f t="shared" si="22"/>
        <v>250</v>
      </c>
      <c r="O640" s="37">
        <v>0</v>
      </c>
      <c r="P640" s="35">
        <v>243.6</v>
      </c>
      <c r="Q640" s="42">
        <v>0.60899999999999999</v>
      </c>
      <c r="R640" s="40">
        <f t="shared" si="27"/>
        <v>6.4000000000000057</v>
      </c>
      <c r="S640" s="41"/>
    </row>
    <row r="641" spans="2:19" ht="15.6" x14ac:dyDescent="0.3">
      <c r="B641" s="34">
        <f t="shared" si="23"/>
        <v>2745</v>
      </c>
      <c r="C641" s="35">
        <v>2775</v>
      </c>
      <c r="D641" s="34">
        <f t="shared" si="24"/>
        <v>2745</v>
      </c>
      <c r="E641" s="36">
        <v>45362</v>
      </c>
      <c r="F641" s="37">
        <v>2746</v>
      </c>
      <c r="G641" s="36">
        <v>45363</v>
      </c>
      <c r="H641" s="38">
        <f t="shared" si="25"/>
        <v>1</v>
      </c>
      <c r="I641" s="29">
        <f t="shared" si="26"/>
        <v>2</v>
      </c>
      <c r="L641" s="33"/>
      <c r="M641" s="36">
        <v>45363</v>
      </c>
      <c r="N641" s="34">
        <f t="shared" ref="N641:N895" si="28">P640</f>
        <v>243.6</v>
      </c>
      <c r="O641" s="37">
        <v>0</v>
      </c>
      <c r="P641" s="35">
        <v>237.5</v>
      </c>
      <c r="Q641" s="42">
        <v>0.59375</v>
      </c>
      <c r="R641" s="40">
        <f t="shared" si="27"/>
        <v>6.0999999999999943</v>
      </c>
      <c r="S641" s="41"/>
    </row>
    <row r="642" spans="2:19" ht="15.6" x14ac:dyDescent="0.3">
      <c r="B642" s="34">
        <f t="shared" si="23"/>
        <v>2746</v>
      </c>
      <c r="C642" s="35">
        <v>2777</v>
      </c>
      <c r="D642" s="34">
        <f t="shared" si="24"/>
        <v>2746</v>
      </c>
      <c r="E642" s="36">
        <v>45363</v>
      </c>
      <c r="F642" s="37">
        <v>2746</v>
      </c>
      <c r="G642" s="36">
        <v>45364</v>
      </c>
      <c r="H642" s="38">
        <f t="shared" si="25"/>
        <v>0</v>
      </c>
      <c r="I642" s="29">
        <f t="shared" si="26"/>
        <v>2</v>
      </c>
      <c r="L642" s="33"/>
      <c r="M642" s="36">
        <v>45364</v>
      </c>
      <c r="N642" s="34">
        <f t="shared" si="28"/>
        <v>237.5</v>
      </c>
      <c r="O642" s="37">
        <v>0</v>
      </c>
      <c r="P642" s="35">
        <v>162.5</v>
      </c>
      <c r="Q642" s="42">
        <v>0.40625</v>
      </c>
      <c r="R642" s="40">
        <f t="shared" si="27"/>
        <v>75</v>
      </c>
      <c r="S642" s="41"/>
    </row>
    <row r="643" spans="2:19" ht="15.6" x14ac:dyDescent="0.3">
      <c r="B643" s="34">
        <f t="shared" si="23"/>
        <v>2746</v>
      </c>
      <c r="C643" s="35">
        <v>2779</v>
      </c>
      <c r="D643" s="34">
        <f t="shared" si="24"/>
        <v>2746</v>
      </c>
      <c r="E643" s="36">
        <v>45364</v>
      </c>
      <c r="F643" s="37">
        <v>2753</v>
      </c>
      <c r="G643" s="36">
        <v>45365</v>
      </c>
      <c r="H643" s="38">
        <f t="shared" si="25"/>
        <v>7</v>
      </c>
      <c r="I643" s="29">
        <f t="shared" si="26"/>
        <v>2</v>
      </c>
      <c r="L643" s="33"/>
      <c r="M643" s="36">
        <v>45365</v>
      </c>
      <c r="N643" s="34">
        <f t="shared" si="28"/>
        <v>162.5</v>
      </c>
      <c r="O643" s="37">
        <v>0</v>
      </c>
      <c r="P643" s="35">
        <v>116.6</v>
      </c>
      <c r="Q643" s="42">
        <v>0.29149999999999998</v>
      </c>
      <c r="R643" s="40">
        <f t="shared" si="27"/>
        <v>45.900000000000006</v>
      </c>
      <c r="S643" s="41"/>
    </row>
    <row r="644" spans="2:19" ht="15.6" x14ac:dyDescent="0.3">
      <c r="B644" s="34">
        <f t="shared" si="23"/>
        <v>2753</v>
      </c>
      <c r="C644" s="35">
        <v>2781</v>
      </c>
      <c r="D644" s="34">
        <f t="shared" si="24"/>
        <v>2753</v>
      </c>
      <c r="E644" s="36">
        <v>45365</v>
      </c>
      <c r="F644" s="37">
        <v>2757</v>
      </c>
      <c r="G644" s="36">
        <v>45366</v>
      </c>
      <c r="H644" s="38">
        <f t="shared" si="25"/>
        <v>4</v>
      </c>
      <c r="I644" s="29">
        <f t="shared" si="26"/>
        <v>1</v>
      </c>
      <c r="L644" s="33"/>
      <c r="M644" s="36">
        <v>45366</v>
      </c>
      <c r="N644" s="34">
        <f t="shared" si="28"/>
        <v>116.6</v>
      </c>
      <c r="O644" s="37">
        <v>0</v>
      </c>
      <c r="P644" s="35">
        <v>116.6</v>
      </c>
      <c r="Q644" s="42">
        <v>0.29149999999999998</v>
      </c>
      <c r="R644" s="40">
        <f t="shared" si="27"/>
        <v>0</v>
      </c>
      <c r="S644" s="41"/>
    </row>
    <row r="645" spans="2:19" ht="15.6" x14ac:dyDescent="0.3">
      <c r="B645" s="34">
        <f t="shared" si="23"/>
        <v>2757</v>
      </c>
      <c r="C645" s="35">
        <v>2782</v>
      </c>
      <c r="D645" s="34">
        <f t="shared" si="24"/>
        <v>2757</v>
      </c>
      <c r="E645" s="36">
        <v>45366</v>
      </c>
      <c r="F645" s="37">
        <v>2757</v>
      </c>
      <c r="G645" s="36">
        <v>45367</v>
      </c>
      <c r="H645" s="38">
        <f t="shared" si="25"/>
        <v>0</v>
      </c>
      <c r="I645" s="29">
        <f t="shared" si="26"/>
        <v>3</v>
      </c>
      <c r="L645" s="33"/>
      <c r="M645" s="36">
        <v>45367</v>
      </c>
      <c r="N645" s="34">
        <f t="shared" si="28"/>
        <v>116.6</v>
      </c>
      <c r="O645" s="37">
        <v>210</v>
      </c>
      <c r="P645" s="35">
        <v>300</v>
      </c>
      <c r="Q645" s="39">
        <v>0.75</v>
      </c>
      <c r="R645" s="40">
        <f t="shared" si="27"/>
        <v>26.600000000000023</v>
      </c>
      <c r="S645" s="41"/>
    </row>
    <row r="646" spans="2:19" ht="15.6" x14ac:dyDescent="0.3">
      <c r="B646" s="34">
        <f t="shared" si="23"/>
        <v>2757</v>
      </c>
      <c r="C646" s="35">
        <v>2785</v>
      </c>
      <c r="D646" s="34">
        <f t="shared" si="24"/>
        <v>2757</v>
      </c>
      <c r="E646" s="36">
        <v>45367</v>
      </c>
      <c r="F646" s="37">
        <v>2761</v>
      </c>
      <c r="G646" s="36">
        <v>45368</v>
      </c>
      <c r="H646" s="38">
        <f t="shared" si="25"/>
        <v>4</v>
      </c>
      <c r="I646" s="29">
        <f t="shared" si="26"/>
        <v>7</v>
      </c>
      <c r="L646" s="33"/>
      <c r="M646" s="36">
        <v>45368</v>
      </c>
      <c r="N646" s="34">
        <f t="shared" si="28"/>
        <v>300</v>
      </c>
      <c r="O646" s="37">
        <v>0</v>
      </c>
      <c r="P646" s="35">
        <v>292</v>
      </c>
      <c r="Q646" s="39">
        <v>0.73</v>
      </c>
      <c r="R646" s="40">
        <f t="shared" si="27"/>
        <v>8</v>
      </c>
      <c r="S646" s="41"/>
    </row>
    <row r="647" spans="2:19" ht="15.6" x14ac:dyDescent="0.3">
      <c r="B647" s="34">
        <f t="shared" si="23"/>
        <v>2761</v>
      </c>
      <c r="C647" s="35">
        <v>2792</v>
      </c>
      <c r="D647" s="34">
        <f t="shared" si="24"/>
        <v>2761</v>
      </c>
      <c r="E647" s="36">
        <v>45368</v>
      </c>
      <c r="F647" s="37">
        <v>2761</v>
      </c>
      <c r="G647" s="36">
        <v>45369</v>
      </c>
      <c r="H647" s="38">
        <f t="shared" si="25"/>
        <v>0</v>
      </c>
      <c r="I647" s="29">
        <f t="shared" si="26"/>
        <v>1</v>
      </c>
      <c r="L647" s="33"/>
      <c r="M647" s="36">
        <v>45369</v>
      </c>
      <c r="N647" s="34">
        <f t="shared" si="28"/>
        <v>292</v>
      </c>
      <c r="O647" s="37">
        <v>30</v>
      </c>
      <c r="P647" s="35">
        <v>312.8</v>
      </c>
      <c r="Q647" s="42">
        <v>0.78200000000000003</v>
      </c>
      <c r="R647" s="40">
        <f t="shared" si="27"/>
        <v>9.1999999999999886</v>
      </c>
      <c r="S647" s="41"/>
    </row>
    <row r="648" spans="2:19" ht="15.6" x14ac:dyDescent="0.3">
      <c r="B648" s="34">
        <f t="shared" si="23"/>
        <v>2761</v>
      </c>
      <c r="C648" s="35">
        <v>2793</v>
      </c>
      <c r="D648" s="34">
        <f t="shared" si="24"/>
        <v>2761</v>
      </c>
      <c r="E648" s="36">
        <v>45369</v>
      </c>
      <c r="F648" s="37">
        <v>2761</v>
      </c>
      <c r="G648" s="36">
        <v>45370</v>
      </c>
      <c r="H648" s="38">
        <f t="shared" si="25"/>
        <v>0</v>
      </c>
      <c r="I648" s="29">
        <f t="shared" si="26"/>
        <v>1</v>
      </c>
      <c r="L648" s="33"/>
      <c r="M648" s="36">
        <v>45370</v>
      </c>
      <c r="N648" s="34">
        <f t="shared" si="28"/>
        <v>312.8</v>
      </c>
      <c r="O648" s="37">
        <v>0</v>
      </c>
      <c r="P648" s="35">
        <v>312.8</v>
      </c>
      <c r="Q648" s="42">
        <v>0.78200000000000003</v>
      </c>
      <c r="R648" s="40">
        <f t="shared" si="27"/>
        <v>0</v>
      </c>
      <c r="S648" s="41"/>
    </row>
    <row r="649" spans="2:19" ht="15.6" x14ac:dyDescent="0.3">
      <c r="B649" s="34">
        <f t="shared" si="23"/>
        <v>2761</v>
      </c>
      <c r="C649" s="35">
        <v>2794</v>
      </c>
      <c r="D649" s="34">
        <f t="shared" si="24"/>
        <v>2761</v>
      </c>
      <c r="E649" s="36">
        <v>45370</v>
      </c>
      <c r="F649" s="37">
        <v>2762</v>
      </c>
      <c r="G649" s="36">
        <v>45371</v>
      </c>
      <c r="H649" s="38">
        <f t="shared" si="25"/>
        <v>1</v>
      </c>
      <c r="I649" s="29">
        <f t="shared" si="26"/>
        <v>-4</v>
      </c>
      <c r="L649" s="33"/>
      <c r="M649" s="36">
        <v>45371</v>
      </c>
      <c r="N649" s="34">
        <f t="shared" si="28"/>
        <v>312.8</v>
      </c>
      <c r="O649" s="37">
        <v>0</v>
      </c>
      <c r="P649" s="35">
        <v>300</v>
      </c>
      <c r="Q649" s="39">
        <v>0.75</v>
      </c>
      <c r="R649" s="40">
        <f t="shared" si="27"/>
        <v>12.800000000000011</v>
      </c>
      <c r="S649" s="41"/>
    </row>
    <row r="650" spans="2:19" ht="15.6" x14ac:dyDescent="0.3">
      <c r="B650" s="34">
        <f t="shared" si="23"/>
        <v>2762</v>
      </c>
      <c r="C650" s="35">
        <v>2790</v>
      </c>
      <c r="D650" s="34">
        <f t="shared" si="24"/>
        <v>2762</v>
      </c>
      <c r="E650" s="36">
        <v>45371</v>
      </c>
      <c r="F650" s="37">
        <v>2762</v>
      </c>
      <c r="G650" s="36">
        <v>45372</v>
      </c>
      <c r="H650" s="38">
        <f t="shared" si="25"/>
        <v>0</v>
      </c>
      <c r="I650" s="29">
        <f t="shared" si="26"/>
        <v>12</v>
      </c>
      <c r="L650" s="33"/>
      <c r="M650" s="36">
        <v>45372</v>
      </c>
      <c r="N650" s="34">
        <f t="shared" si="28"/>
        <v>300</v>
      </c>
      <c r="O650" s="37">
        <v>0</v>
      </c>
      <c r="P650" s="35">
        <v>300</v>
      </c>
      <c r="Q650" s="39">
        <v>0.75</v>
      </c>
      <c r="R650" s="40">
        <f t="shared" si="27"/>
        <v>0</v>
      </c>
      <c r="S650" s="41"/>
    </row>
    <row r="651" spans="2:19" ht="15.6" x14ac:dyDescent="0.3">
      <c r="B651" s="34">
        <f t="shared" si="23"/>
        <v>2762</v>
      </c>
      <c r="C651" s="35">
        <v>2802</v>
      </c>
      <c r="D651" s="34">
        <f t="shared" si="24"/>
        <v>2762</v>
      </c>
      <c r="E651" s="36">
        <v>45372</v>
      </c>
      <c r="F651" s="37">
        <v>2762</v>
      </c>
      <c r="G651" s="36">
        <v>45373</v>
      </c>
      <c r="H651" s="38">
        <f t="shared" si="25"/>
        <v>0</v>
      </c>
      <c r="I651" s="29">
        <f t="shared" si="26"/>
        <v>4</v>
      </c>
      <c r="L651" s="33"/>
      <c r="M651" s="36">
        <v>45373</v>
      </c>
      <c r="N651" s="34">
        <f t="shared" si="28"/>
        <v>300</v>
      </c>
      <c r="O651" s="37">
        <v>0</v>
      </c>
      <c r="P651" s="35">
        <v>300</v>
      </c>
      <c r="Q651" s="39">
        <v>0.75</v>
      </c>
      <c r="R651" s="40">
        <f t="shared" si="27"/>
        <v>0</v>
      </c>
      <c r="S651" s="41"/>
    </row>
    <row r="652" spans="2:19" ht="15.6" x14ac:dyDescent="0.3">
      <c r="B652" s="34">
        <f t="shared" si="23"/>
        <v>2762</v>
      </c>
      <c r="C652" s="35">
        <v>2806</v>
      </c>
      <c r="D652" s="34">
        <f t="shared" si="24"/>
        <v>2762</v>
      </c>
      <c r="E652" s="36">
        <v>45373</v>
      </c>
      <c r="F652" s="37">
        <v>2763</v>
      </c>
      <c r="G652" s="36">
        <v>45374</v>
      </c>
      <c r="H652" s="38">
        <f t="shared" si="25"/>
        <v>1</v>
      </c>
      <c r="I652" s="29">
        <f t="shared" si="26"/>
        <v>3</v>
      </c>
      <c r="L652" s="33"/>
      <c r="M652" s="36">
        <v>45374</v>
      </c>
      <c r="N652" s="34">
        <f t="shared" si="28"/>
        <v>300</v>
      </c>
      <c r="O652" s="37">
        <v>0</v>
      </c>
      <c r="P652" s="35">
        <v>287.56</v>
      </c>
      <c r="Q652" s="42">
        <v>0.71889999999999998</v>
      </c>
      <c r="R652" s="40">
        <f t="shared" si="27"/>
        <v>12.439999999999998</v>
      </c>
      <c r="S652" s="41"/>
    </row>
    <row r="653" spans="2:19" ht="15.6" x14ac:dyDescent="0.3">
      <c r="B653" s="34">
        <f t="shared" si="23"/>
        <v>2763</v>
      </c>
      <c r="C653" s="35">
        <v>2809</v>
      </c>
      <c r="D653" s="34">
        <f t="shared" si="24"/>
        <v>2763</v>
      </c>
      <c r="E653" s="36">
        <v>45374</v>
      </c>
      <c r="F653" s="37">
        <v>2765</v>
      </c>
      <c r="G653" s="36">
        <v>45375</v>
      </c>
      <c r="H653" s="38">
        <f t="shared" si="25"/>
        <v>2</v>
      </c>
      <c r="I653" s="29">
        <f t="shared" si="26"/>
        <v>3</v>
      </c>
      <c r="L653" s="33"/>
      <c r="M653" s="36">
        <v>45375</v>
      </c>
      <c r="N653" s="34">
        <f t="shared" si="28"/>
        <v>287.56</v>
      </c>
      <c r="O653" s="37">
        <v>0</v>
      </c>
      <c r="P653" s="35">
        <v>287.56</v>
      </c>
      <c r="Q653" s="42">
        <v>0.71889999999999998</v>
      </c>
      <c r="R653" s="40">
        <f t="shared" si="27"/>
        <v>0</v>
      </c>
      <c r="S653" s="41"/>
    </row>
    <row r="654" spans="2:19" ht="15.6" x14ac:dyDescent="0.3">
      <c r="B654" s="34">
        <f t="shared" si="23"/>
        <v>2765</v>
      </c>
      <c r="C654" s="35">
        <v>2812</v>
      </c>
      <c r="D654" s="34">
        <f t="shared" si="24"/>
        <v>2765</v>
      </c>
      <c r="E654" s="36">
        <v>45375</v>
      </c>
      <c r="F654" s="37">
        <v>2765</v>
      </c>
      <c r="G654" s="36">
        <v>45376</v>
      </c>
      <c r="H654" s="38">
        <f t="shared" si="25"/>
        <v>0</v>
      </c>
      <c r="I654" s="29">
        <f t="shared" si="26"/>
        <v>1</v>
      </c>
      <c r="L654" s="33"/>
      <c r="M654" s="36">
        <v>45376</v>
      </c>
      <c r="N654" s="34">
        <f t="shared" si="28"/>
        <v>287.56</v>
      </c>
      <c r="O654" s="37">
        <v>0</v>
      </c>
      <c r="P654" s="35">
        <v>287.56</v>
      </c>
      <c r="Q654" s="42">
        <v>0.71889999999999998</v>
      </c>
      <c r="R654" s="40">
        <f t="shared" si="27"/>
        <v>0</v>
      </c>
      <c r="S654" s="41"/>
    </row>
    <row r="655" spans="2:19" ht="15.6" x14ac:dyDescent="0.3">
      <c r="B655" s="34">
        <f t="shared" si="23"/>
        <v>2765</v>
      </c>
      <c r="C655" s="35">
        <v>2813</v>
      </c>
      <c r="D655" s="34">
        <f t="shared" si="24"/>
        <v>2765</v>
      </c>
      <c r="E655" s="36">
        <v>45376</v>
      </c>
      <c r="F655" s="37">
        <v>2765</v>
      </c>
      <c r="G655" s="36">
        <v>45377</v>
      </c>
      <c r="H655" s="38">
        <f t="shared" si="25"/>
        <v>0</v>
      </c>
      <c r="I655" s="29">
        <f t="shared" si="26"/>
        <v>1</v>
      </c>
      <c r="L655" s="33"/>
      <c r="M655" s="36">
        <v>45377</v>
      </c>
      <c r="N655" s="34">
        <f t="shared" si="28"/>
        <v>287.56</v>
      </c>
      <c r="O655" s="37">
        <v>0</v>
      </c>
      <c r="P655" s="35">
        <v>287.56</v>
      </c>
      <c r="Q655" s="42">
        <v>0.71889999999999998</v>
      </c>
      <c r="R655" s="40">
        <f t="shared" si="27"/>
        <v>0</v>
      </c>
      <c r="S655" s="41"/>
    </row>
    <row r="656" spans="2:19" ht="15.6" x14ac:dyDescent="0.3">
      <c r="B656" s="34">
        <f t="shared" si="23"/>
        <v>2765</v>
      </c>
      <c r="C656" s="35">
        <v>2814</v>
      </c>
      <c r="D656" s="34">
        <f t="shared" si="24"/>
        <v>2765</v>
      </c>
      <c r="E656" s="36">
        <v>45377</v>
      </c>
      <c r="F656" s="37">
        <v>2765</v>
      </c>
      <c r="G656" s="36">
        <v>45378</v>
      </c>
      <c r="H656" s="38">
        <f t="shared" si="25"/>
        <v>0</v>
      </c>
      <c r="I656" s="29">
        <f t="shared" si="26"/>
        <v>3</v>
      </c>
      <c r="L656" s="33"/>
      <c r="M656" s="36">
        <v>45378</v>
      </c>
      <c r="N656" s="34">
        <f t="shared" si="28"/>
        <v>287.56</v>
      </c>
      <c r="O656" s="37">
        <v>0</v>
      </c>
      <c r="P656" s="35">
        <v>250</v>
      </c>
      <c r="Q656" s="42">
        <v>0.625</v>
      </c>
      <c r="R656" s="40">
        <f t="shared" si="27"/>
        <v>37.56</v>
      </c>
      <c r="S656" s="41"/>
    </row>
    <row r="657" spans="2:22" ht="15.6" x14ac:dyDescent="0.3">
      <c r="B657" s="34">
        <f t="shared" si="23"/>
        <v>2765</v>
      </c>
      <c r="C657" s="35">
        <v>2817</v>
      </c>
      <c r="D657" s="34">
        <f t="shared" si="24"/>
        <v>2765</v>
      </c>
      <c r="E657" s="36">
        <v>45378</v>
      </c>
      <c r="F657" s="37">
        <v>2768</v>
      </c>
      <c r="G657" s="36">
        <v>45379</v>
      </c>
      <c r="H657" s="38">
        <f t="shared" si="25"/>
        <v>3</v>
      </c>
      <c r="I657" s="29">
        <f t="shared" si="26"/>
        <v>2</v>
      </c>
      <c r="L657" s="33"/>
      <c r="M657" s="36">
        <v>45379</v>
      </c>
      <c r="N657" s="34">
        <f t="shared" si="28"/>
        <v>250</v>
      </c>
      <c r="O657" s="37">
        <v>0</v>
      </c>
      <c r="P657" s="35">
        <v>212.5</v>
      </c>
      <c r="Q657" s="42">
        <v>0.53125</v>
      </c>
      <c r="R657" s="40">
        <f t="shared" si="27"/>
        <v>37.5</v>
      </c>
      <c r="S657" s="41"/>
    </row>
    <row r="658" spans="2:22" ht="15.6" x14ac:dyDescent="0.3">
      <c r="B658" s="34">
        <f t="shared" si="23"/>
        <v>2768</v>
      </c>
      <c r="C658" s="35">
        <v>2819</v>
      </c>
      <c r="D658" s="34">
        <f t="shared" si="24"/>
        <v>2768</v>
      </c>
      <c r="E658" s="36">
        <v>45379</v>
      </c>
      <c r="F658" s="37">
        <v>2774</v>
      </c>
      <c r="G658" s="36">
        <v>45380</v>
      </c>
      <c r="H658" s="38">
        <f t="shared" si="25"/>
        <v>6</v>
      </c>
      <c r="I658" s="29">
        <f t="shared" si="26"/>
        <v>4</v>
      </c>
      <c r="L658" s="33"/>
      <c r="M658" s="36">
        <v>45380</v>
      </c>
      <c r="N658" s="34">
        <f t="shared" si="28"/>
        <v>212.5</v>
      </c>
      <c r="O658" s="37">
        <v>0</v>
      </c>
      <c r="P658" s="35">
        <v>162.5</v>
      </c>
      <c r="Q658" s="42">
        <v>0.40625</v>
      </c>
      <c r="R658" s="40">
        <f t="shared" si="27"/>
        <v>50</v>
      </c>
      <c r="S658" s="41"/>
      <c r="T658" s="48" t="s">
        <v>29</v>
      </c>
    </row>
    <row r="659" spans="2:22" ht="15.6" x14ac:dyDescent="0.3">
      <c r="B659" s="34">
        <f t="shared" si="23"/>
        <v>2774</v>
      </c>
      <c r="C659" s="35">
        <v>2823</v>
      </c>
      <c r="D659" s="34">
        <f t="shared" si="24"/>
        <v>2774</v>
      </c>
      <c r="E659" s="36">
        <v>45380</v>
      </c>
      <c r="F659" s="37">
        <v>2779</v>
      </c>
      <c r="G659" s="36">
        <v>45381</v>
      </c>
      <c r="H659" s="38">
        <f t="shared" si="25"/>
        <v>5</v>
      </c>
      <c r="I659" s="29">
        <f t="shared" si="26"/>
        <v>4</v>
      </c>
      <c r="L659" s="33"/>
      <c r="M659" s="36">
        <v>45381</v>
      </c>
      <c r="N659" s="34">
        <f t="shared" si="28"/>
        <v>162.5</v>
      </c>
      <c r="O659" s="37">
        <v>180</v>
      </c>
      <c r="P659" s="35">
        <v>325</v>
      </c>
      <c r="Q659" s="42">
        <v>0.8125</v>
      </c>
      <c r="R659" s="40">
        <f t="shared" si="27"/>
        <v>17.5</v>
      </c>
      <c r="S659" s="41"/>
    </row>
    <row r="660" spans="2:22" ht="15.6" x14ac:dyDescent="0.3">
      <c r="B660" s="34">
        <f t="shared" si="23"/>
        <v>2779</v>
      </c>
      <c r="C660" s="35">
        <v>2827</v>
      </c>
      <c r="D660" s="34">
        <f t="shared" si="24"/>
        <v>2779</v>
      </c>
      <c r="E660" s="36">
        <v>45381</v>
      </c>
      <c r="F660" s="37">
        <v>2780</v>
      </c>
      <c r="G660" s="36">
        <v>45382</v>
      </c>
      <c r="H660" s="38">
        <f t="shared" si="25"/>
        <v>1</v>
      </c>
      <c r="I660" s="29">
        <f t="shared" si="26"/>
        <v>4</v>
      </c>
      <c r="L660" s="33"/>
      <c r="M660" s="36">
        <v>45382</v>
      </c>
      <c r="N660" s="34">
        <f t="shared" si="28"/>
        <v>325</v>
      </c>
      <c r="O660" s="37">
        <v>0</v>
      </c>
      <c r="P660" s="35">
        <v>312.8</v>
      </c>
      <c r="Q660" s="42">
        <v>0.78200000000000003</v>
      </c>
      <c r="R660" s="40">
        <f t="shared" si="27"/>
        <v>12.199999999999989</v>
      </c>
      <c r="S660" s="41"/>
      <c r="T660" s="48">
        <f>SUM(R630:R660)</f>
        <v>757.2</v>
      </c>
      <c r="U660" s="48">
        <f>SUM(R571:R659)</f>
        <v>1637.5</v>
      </c>
    </row>
    <row r="661" spans="2:22" ht="15.6" x14ac:dyDescent="0.3">
      <c r="B661" s="34">
        <f t="shared" si="23"/>
        <v>2780</v>
      </c>
      <c r="C661" s="35">
        <v>2831</v>
      </c>
      <c r="D661" s="34">
        <f t="shared" si="24"/>
        <v>2780</v>
      </c>
      <c r="E661" s="36">
        <v>45382</v>
      </c>
      <c r="F661" s="37">
        <v>2780</v>
      </c>
      <c r="G661" s="36">
        <v>45383</v>
      </c>
      <c r="H661" s="38">
        <f t="shared" si="25"/>
        <v>0</v>
      </c>
      <c r="I661" s="29">
        <f t="shared" si="26"/>
        <v>3</v>
      </c>
      <c r="J661" s="48"/>
      <c r="K661" s="48"/>
      <c r="L661" s="33"/>
      <c r="M661" s="36">
        <v>45383</v>
      </c>
      <c r="N661" s="34">
        <f t="shared" si="28"/>
        <v>312.8</v>
      </c>
      <c r="O661" s="37">
        <v>0</v>
      </c>
      <c r="P661" s="35">
        <v>312.8</v>
      </c>
      <c r="Q661" s="42">
        <v>0.78200000000000003</v>
      </c>
      <c r="R661" s="40">
        <f t="shared" si="27"/>
        <v>0</v>
      </c>
      <c r="S661" s="41"/>
    </row>
    <row r="662" spans="2:22" ht="15.6" x14ac:dyDescent="0.3">
      <c r="B662" s="34">
        <f t="shared" si="23"/>
        <v>2780</v>
      </c>
      <c r="C662" s="35">
        <v>2834</v>
      </c>
      <c r="D662" s="34">
        <f t="shared" si="24"/>
        <v>2780</v>
      </c>
      <c r="E662" s="36">
        <v>45383</v>
      </c>
      <c r="F662" s="37">
        <v>2782</v>
      </c>
      <c r="G662" s="36">
        <v>45384</v>
      </c>
      <c r="H662" s="38">
        <f t="shared" si="25"/>
        <v>2</v>
      </c>
      <c r="I662" s="29">
        <f t="shared" si="26"/>
        <v>5</v>
      </c>
      <c r="L662" s="33"/>
      <c r="M662" s="36">
        <v>45384</v>
      </c>
      <c r="N662" s="34">
        <f t="shared" si="28"/>
        <v>312.8</v>
      </c>
      <c r="O662" s="37">
        <v>0</v>
      </c>
      <c r="P662" s="35">
        <v>300</v>
      </c>
      <c r="Q662" s="39">
        <v>0.75</v>
      </c>
      <c r="R662" s="40">
        <f t="shared" si="27"/>
        <v>12.800000000000011</v>
      </c>
      <c r="S662" s="41"/>
    </row>
    <row r="663" spans="2:22" ht="15.6" x14ac:dyDescent="0.3">
      <c r="B663" s="34">
        <f t="shared" si="23"/>
        <v>2782</v>
      </c>
      <c r="C663" s="35">
        <v>2839</v>
      </c>
      <c r="D663" s="34">
        <f t="shared" si="24"/>
        <v>2782</v>
      </c>
      <c r="E663" s="36">
        <v>45384</v>
      </c>
      <c r="F663" s="37">
        <v>2782</v>
      </c>
      <c r="G663" s="36">
        <v>45385</v>
      </c>
      <c r="H663" s="38">
        <f t="shared" si="25"/>
        <v>0</v>
      </c>
      <c r="I663" s="29">
        <f t="shared" si="26"/>
        <v>3</v>
      </c>
      <c r="L663" s="33"/>
      <c r="M663" s="36">
        <v>45385</v>
      </c>
      <c r="N663" s="34">
        <f t="shared" si="28"/>
        <v>300</v>
      </c>
      <c r="O663" s="37">
        <v>0</v>
      </c>
      <c r="P663" s="35">
        <v>243.6</v>
      </c>
      <c r="Q663" s="42">
        <v>0.60899999999999999</v>
      </c>
      <c r="R663" s="40">
        <f t="shared" si="27"/>
        <v>56.400000000000006</v>
      </c>
      <c r="S663" s="41"/>
      <c r="T663" s="48" t="s">
        <v>30</v>
      </c>
    </row>
    <row r="664" spans="2:22" ht="15.6" x14ac:dyDescent="0.3">
      <c r="B664" s="34">
        <f t="shared" si="23"/>
        <v>2782</v>
      </c>
      <c r="C664" s="35">
        <v>2842</v>
      </c>
      <c r="D664" s="34">
        <f t="shared" si="24"/>
        <v>2782</v>
      </c>
      <c r="E664" s="36">
        <v>45385</v>
      </c>
      <c r="F664" s="37">
        <v>2792</v>
      </c>
      <c r="G664" s="36">
        <v>45386</v>
      </c>
      <c r="H664" s="38">
        <f t="shared" si="25"/>
        <v>10</v>
      </c>
      <c r="I664" s="29">
        <f t="shared" si="26"/>
        <v>5</v>
      </c>
      <c r="L664" s="33"/>
      <c r="M664" s="36">
        <v>45386</v>
      </c>
      <c r="N664" s="34">
        <f t="shared" si="28"/>
        <v>243.6</v>
      </c>
      <c r="O664" s="37">
        <v>0</v>
      </c>
      <c r="P664" s="35">
        <v>225</v>
      </c>
      <c r="Q664" s="42">
        <v>0.5625</v>
      </c>
      <c r="R664" s="40">
        <f t="shared" si="27"/>
        <v>18.599999999999994</v>
      </c>
      <c r="S664" s="41"/>
    </row>
    <row r="665" spans="2:22" ht="15.6" x14ac:dyDescent="0.3">
      <c r="B665" s="34">
        <f t="shared" si="23"/>
        <v>2792</v>
      </c>
      <c r="C665" s="35">
        <v>2847</v>
      </c>
      <c r="D665" s="34">
        <f t="shared" si="24"/>
        <v>2792</v>
      </c>
      <c r="E665" s="36">
        <v>45386</v>
      </c>
      <c r="F665" s="37">
        <v>2794</v>
      </c>
      <c r="G665" s="36">
        <v>45387</v>
      </c>
      <c r="H665" s="38">
        <f t="shared" si="25"/>
        <v>2</v>
      </c>
      <c r="I665" s="29">
        <f t="shared" si="26"/>
        <v>4</v>
      </c>
      <c r="L665" s="33"/>
      <c r="M665" s="36">
        <v>45387</v>
      </c>
      <c r="N665" s="34">
        <f t="shared" si="28"/>
        <v>225</v>
      </c>
      <c r="O665" s="37">
        <v>90</v>
      </c>
      <c r="P665" s="35">
        <v>300</v>
      </c>
      <c r="Q665" s="39">
        <v>0.75</v>
      </c>
      <c r="R665" s="40">
        <f t="shared" si="27"/>
        <v>15</v>
      </c>
      <c r="S665" s="41"/>
    </row>
    <row r="666" spans="2:22" ht="15.6" x14ac:dyDescent="0.3">
      <c r="B666" s="34">
        <f t="shared" si="23"/>
        <v>2794</v>
      </c>
      <c r="C666" s="35">
        <v>2851</v>
      </c>
      <c r="D666" s="34">
        <f t="shared" si="24"/>
        <v>2794</v>
      </c>
      <c r="E666" s="36">
        <v>45387</v>
      </c>
      <c r="F666" s="37">
        <v>2795</v>
      </c>
      <c r="G666" s="36">
        <v>45388</v>
      </c>
      <c r="H666" s="38">
        <f t="shared" si="25"/>
        <v>1</v>
      </c>
      <c r="I666" s="29">
        <f t="shared" si="26"/>
        <v>2</v>
      </c>
      <c r="L666" s="33"/>
      <c r="M666" s="36">
        <v>45388</v>
      </c>
      <c r="N666" s="34">
        <f t="shared" si="28"/>
        <v>300</v>
      </c>
      <c r="O666" s="37">
        <v>0</v>
      </c>
      <c r="P666" s="35">
        <v>252.8</v>
      </c>
      <c r="Q666" s="42">
        <v>0.63200000000000001</v>
      </c>
      <c r="R666" s="40">
        <f t="shared" si="27"/>
        <v>47.199999999999989</v>
      </c>
      <c r="S666" s="41"/>
    </row>
    <row r="667" spans="2:22" ht="15.6" x14ac:dyDescent="0.3">
      <c r="B667" s="34">
        <f t="shared" si="23"/>
        <v>2795</v>
      </c>
      <c r="C667" s="35">
        <v>2853</v>
      </c>
      <c r="D667" s="34">
        <f t="shared" si="24"/>
        <v>2795</v>
      </c>
      <c r="E667" s="36">
        <v>45388</v>
      </c>
      <c r="F667" s="37">
        <v>2799</v>
      </c>
      <c r="G667" s="36">
        <v>45389</v>
      </c>
      <c r="H667" s="38">
        <f t="shared" si="25"/>
        <v>4</v>
      </c>
      <c r="I667" s="29">
        <f t="shared" si="26"/>
        <v>0</v>
      </c>
      <c r="L667" s="33"/>
      <c r="M667" s="36">
        <v>45389</v>
      </c>
      <c r="N667" s="34">
        <f t="shared" si="28"/>
        <v>252.8</v>
      </c>
      <c r="O667" s="37">
        <v>0</v>
      </c>
      <c r="P667" s="35">
        <v>252.8</v>
      </c>
      <c r="Q667" s="42">
        <v>0.63200000000000001</v>
      </c>
      <c r="R667" s="40">
        <f t="shared" si="27"/>
        <v>0</v>
      </c>
      <c r="S667" s="41"/>
    </row>
    <row r="668" spans="2:22" ht="15.6" x14ac:dyDescent="0.3">
      <c r="B668" s="34">
        <f t="shared" si="23"/>
        <v>2799</v>
      </c>
      <c r="C668" s="35">
        <v>2853</v>
      </c>
      <c r="D668" s="34">
        <f t="shared" si="24"/>
        <v>2799</v>
      </c>
      <c r="E668" s="36">
        <v>45389</v>
      </c>
      <c r="F668" s="37">
        <v>2799</v>
      </c>
      <c r="G668" s="36">
        <v>45390</v>
      </c>
      <c r="H668" s="38">
        <f t="shared" si="25"/>
        <v>0</v>
      </c>
      <c r="I668" s="29">
        <f t="shared" si="26"/>
        <v>4</v>
      </c>
      <c r="L668" s="33"/>
      <c r="M668" s="36">
        <v>45390</v>
      </c>
      <c r="N668" s="34">
        <f t="shared" si="28"/>
        <v>252.8</v>
      </c>
      <c r="O668" s="37">
        <v>0</v>
      </c>
      <c r="P668" s="35">
        <v>243.6</v>
      </c>
      <c r="Q668" s="42">
        <v>0.60899999999999999</v>
      </c>
      <c r="R668" s="40">
        <f t="shared" si="27"/>
        <v>9.2000000000000171</v>
      </c>
      <c r="S668" s="41"/>
    </row>
    <row r="669" spans="2:22" ht="15.6" x14ac:dyDescent="0.3">
      <c r="B669" s="34">
        <f t="shared" si="23"/>
        <v>2799</v>
      </c>
      <c r="C669" s="35">
        <v>2857</v>
      </c>
      <c r="D669" s="34">
        <f t="shared" si="24"/>
        <v>2799</v>
      </c>
      <c r="E669" s="36">
        <v>45390</v>
      </c>
      <c r="F669" s="37">
        <v>2802</v>
      </c>
      <c r="G669" s="36">
        <v>45391</v>
      </c>
      <c r="H669" s="38">
        <f t="shared" si="25"/>
        <v>3</v>
      </c>
      <c r="I669" s="29">
        <f t="shared" si="26"/>
        <v>8</v>
      </c>
      <c r="L669" s="33"/>
      <c r="M669" s="36">
        <v>45391</v>
      </c>
      <c r="N669" s="34">
        <f t="shared" si="28"/>
        <v>243.6</v>
      </c>
      <c r="O669" s="37">
        <v>0</v>
      </c>
      <c r="P669" s="35">
        <v>212.5</v>
      </c>
      <c r="Q669" s="42">
        <v>0.53125</v>
      </c>
      <c r="R669" s="40">
        <f t="shared" si="27"/>
        <v>31.099999999999994</v>
      </c>
      <c r="S669" s="41"/>
      <c r="T669" s="48" t="s">
        <v>31</v>
      </c>
      <c r="U669" s="48">
        <f>SUM(H660:H669)</f>
        <v>23</v>
      </c>
      <c r="V669" s="48">
        <f>SUM(R659:R668)</f>
        <v>188.9</v>
      </c>
    </row>
    <row r="670" spans="2:22" ht="15.6" x14ac:dyDescent="0.3">
      <c r="B670" s="34">
        <f t="shared" si="23"/>
        <v>2802</v>
      </c>
      <c r="C670" s="35">
        <v>2865</v>
      </c>
      <c r="D670" s="34">
        <f t="shared" si="24"/>
        <v>2802</v>
      </c>
      <c r="E670" s="36">
        <v>45391</v>
      </c>
      <c r="F670" s="37">
        <v>2805</v>
      </c>
      <c r="G670" s="36">
        <v>45392</v>
      </c>
      <c r="H670" s="38">
        <f t="shared" si="25"/>
        <v>3</v>
      </c>
      <c r="I670" s="29">
        <f t="shared" si="26"/>
        <v>2</v>
      </c>
      <c r="L670" s="33"/>
      <c r="M670" s="36">
        <v>45392</v>
      </c>
      <c r="N670" s="34">
        <f t="shared" si="28"/>
        <v>212.5</v>
      </c>
      <c r="O670" s="37">
        <v>0</v>
      </c>
      <c r="P670" s="35">
        <v>37.5</v>
      </c>
      <c r="Q670" s="42">
        <v>9.375E-2</v>
      </c>
      <c r="R670" s="40">
        <f t="shared" si="27"/>
        <v>175</v>
      </c>
      <c r="S670" s="41"/>
      <c r="T670" s="48" t="s">
        <v>32</v>
      </c>
    </row>
    <row r="671" spans="2:22" ht="15.6" x14ac:dyDescent="0.3">
      <c r="B671" s="34">
        <f t="shared" si="23"/>
        <v>2805</v>
      </c>
      <c r="C671" s="35">
        <v>2867</v>
      </c>
      <c r="D671" s="34">
        <f t="shared" si="24"/>
        <v>2805</v>
      </c>
      <c r="E671" s="36">
        <v>45392</v>
      </c>
      <c r="F671" s="37">
        <v>2823</v>
      </c>
      <c r="G671" s="36">
        <v>45393</v>
      </c>
      <c r="H671" s="38">
        <f t="shared" si="25"/>
        <v>18</v>
      </c>
      <c r="I671" s="29">
        <f t="shared" si="26"/>
        <v>4</v>
      </c>
      <c r="L671" s="33"/>
      <c r="M671" s="36">
        <v>45393</v>
      </c>
      <c r="N671" s="34">
        <f t="shared" si="28"/>
        <v>37.5</v>
      </c>
      <c r="O671" s="37">
        <v>330</v>
      </c>
      <c r="P671" s="35">
        <v>312</v>
      </c>
      <c r="Q671" s="42">
        <v>0.78</v>
      </c>
      <c r="R671" s="40">
        <f t="shared" si="27"/>
        <v>55.5</v>
      </c>
      <c r="S671" s="41"/>
      <c r="T671" s="48" t="s">
        <v>32</v>
      </c>
      <c r="U671" s="48">
        <f>SUM(R660:R669)</f>
        <v>202.5</v>
      </c>
    </row>
    <row r="672" spans="2:22" ht="15.6" x14ac:dyDescent="0.3">
      <c r="B672" s="34">
        <f t="shared" si="23"/>
        <v>2823</v>
      </c>
      <c r="C672" s="35">
        <v>2871</v>
      </c>
      <c r="D672" s="34">
        <f t="shared" si="24"/>
        <v>2823</v>
      </c>
      <c r="E672" s="36">
        <v>45393</v>
      </c>
      <c r="F672" s="37">
        <v>2825</v>
      </c>
      <c r="G672" s="36">
        <v>45394</v>
      </c>
      <c r="H672" s="38">
        <f t="shared" si="25"/>
        <v>2</v>
      </c>
      <c r="I672" s="29">
        <f t="shared" si="26"/>
        <v>3</v>
      </c>
      <c r="L672" s="33"/>
      <c r="M672" s="36">
        <v>45394</v>
      </c>
      <c r="N672" s="34">
        <f t="shared" si="28"/>
        <v>312</v>
      </c>
      <c r="O672" s="37">
        <v>0</v>
      </c>
      <c r="P672" s="35">
        <v>300</v>
      </c>
      <c r="Q672" s="42">
        <v>0.75</v>
      </c>
      <c r="R672" s="40">
        <f t="shared" si="27"/>
        <v>12</v>
      </c>
      <c r="S672" s="41"/>
      <c r="T672" s="48">
        <f>SUM(H651:H670)</f>
        <v>43</v>
      </c>
      <c r="U672" s="48">
        <f>SUM(R650:R669)</f>
        <v>357.5</v>
      </c>
    </row>
    <row r="673" spans="2:20" ht="15.6" x14ac:dyDescent="0.3">
      <c r="B673" s="34">
        <f t="shared" si="23"/>
        <v>2825</v>
      </c>
      <c r="C673" s="35">
        <v>2874</v>
      </c>
      <c r="D673" s="34">
        <f t="shared" si="24"/>
        <v>2825</v>
      </c>
      <c r="E673" s="36">
        <v>45394</v>
      </c>
      <c r="F673" s="37">
        <v>2826</v>
      </c>
      <c r="G673" s="36">
        <v>45395</v>
      </c>
      <c r="H673" s="38">
        <f t="shared" si="25"/>
        <v>1</v>
      </c>
      <c r="I673" s="29">
        <f t="shared" si="26"/>
        <v>0</v>
      </c>
      <c r="L673" s="33"/>
      <c r="M673" s="36">
        <v>45395</v>
      </c>
      <c r="N673" s="34">
        <f t="shared" si="28"/>
        <v>300</v>
      </c>
      <c r="O673" s="37">
        <v>0</v>
      </c>
      <c r="P673" s="35">
        <v>300</v>
      </c>
      <c r="Q673" s="42">
        <v>0.75</v>
      </c>
      <c r="R673" s="40">
        <f t="shared" si="27"/>
        <v>0</v>
      </c>
      <c r="S673" s="41"/>
      <c r="T673" s="48" t="s">
        <v>33</v>
      </c>
    </row>
    <row r="674" spans="2:20" ht="15.6" x14ac:dyDescent="0.3">
      <c r="B674" s="34">
        <f t="shared" si="23"/>
        <v>2826</v>
      </c>
      <c r="C674" s="35">
        <v>2874</v>
      </c>
      <c r="D674" s="34">
        <f t="shared" si="24"/>
        <v>2826</v>
      </c>
      <c r="E674" s="36">
        <v>45395</v>
      </c>
      <c r="F674" s="37">
        <v>2826</v>
      </c>
      <c r="G674" s="36">
        <v>45396</v>
      </c>
      <c r="H674" s="38">
        <f t="shared" si="25"/>
        <v>0</v>
      </c>
      <c r="I674" s="29">
        <f t="shared" si="26"/>
        <v>0</v>
      </c>
      <c r="L674" s="33"/>
      <c r="M674" s="36">
        <v>45396</v>
      </c>
      <c r="N674" s="34">
        <f t="shared" si="28"/>
        <v>300</v>
      </c>
      <c r="O674" s="37">
        <v>0</v>
      </c>
      <c r="P674" s="35">
        <v>300</v>
      </c>
      <c r="Q674" s="42">
        <v>0.75</v>
      </c>
      <c r="R674" s="40">
        <f t="shared" si="27"/>
        <v>0</v>
      </c>
      <c r="S674" s="41"/>
    </row>
    <row r="675" spans="2:20" ht="15.6" x14ac:dyDescent="0.3">
      <c r="B675" s="34">
        <f t="shared" si="23"/>
        <v>2826</v>
      </c>
      <c r="C675" s="35">
        <v>2874</v>
      </c>
      <c r="D675" s="34">
        <f t="shared" si="24"/>
        <v>2826</v>
      </c>
      <c r="E675" s="36">
        <v>45396</v>
      </c>
      <c r="F675" s="37">
        <v>2826</v>
      </c>
      <c r="G675" s="36">
        <v>45397</v>
      </c>
      <c r="H675" s="38">
        <f t="shared" si="25"/>
        <v>0</v>
      </c>
      <c r="I675" s="29">
        <f t="shared" si="26"/>
        <v>0</v>
      </c>
      <c r="L675" s="33"/>
      <c r="M675" s="36">
        <v>45397</v>
      </c>
      <c r="N675" s="34">
        <f t="shared" si="28"/>
        <v>300</v>
      </c>
      <c r="O675" s="37">
        <v>0</v>
      </c>
      <c r="P675" s="35">
        <v>300</v>
      </c>
      <c r="Q675" s="42">
        <v>0.75</v>
      </c>
      <c r="R675" s="40">
        <f t="shared" si="27"/>
        <v>0</v>
      </c>
      <c r="S675" s="41"/>
      <c r="T675" s="48">
        <f>SUM(H661:H670)</f>
        <v>25</v>
      </c>
    </row>
    <row r="676" spans="2:20" ht="15.6" x14ac:dyDescent="0.3">
      <c r="B676" s="34">
        <f t="shared" si="23"/>
        <v>2826</v>
      </c>
      <c r="C676" s="35">
        <v>2874</v>
      </c>
      <c r="D676" s="34">
        <f t="shared" si="24"/>
        <v>2826</v>
      </c>
      <c r="E676" s="36">
        <v>45397</v>
      </c>
      <c r="F676" s="37">
        <v>2826</v>
      </c>
      <c r="G676" s="36">
        <v>45398</v>
      </c>
      <c r="H676" s="38">
        <f t="shared" si="25"/>
        <v>0</v>
      </c>
      <c r="I676" s="29">
        <f t="shared" si="26"/>
        <v>0</v>
      </c>
      <c r="L676" s="33"/>
      <c r="M676" s="36">
        <v>45398</v>
      </c>
      <c r="N676" s="34">
        <f t="shared" si="28"/>
        <v>300</v>
      </c>
      <c r="O676" s="37">
        <v>0</v>
      </c>
      <c r="P676" s="35">
        <v>300</v>
      </c>
      <c r="Q676" s="42">
        <v>0.75</v>
      </c>
      <c r="R676" s="40">
        <f t="shared" si="27"/>
        <v>0</v>
      </c>
      <c r="S676" s="41"/>
    </row>
    <row r="677" spans="2:20" ht="15.6" x14ac:dyDescent="0.3">
      <c r="B677" s="34">
        <f t="shared" si="23"/>
        <v>2826</v>
      </c>
      <c r="C677" s="35">
        <v>2874</v>
      </c>
      <c r="D677" s="34">
        <f t="shared" si="24"/>
        <v>2826</v>
      </c>
      <c r="E677" s="36">
        <v>45398</v>
      </c>
      <c r="F677" s="37">
        <v>2826</v>
      </c>
      <c r="G677" s="36">
        <v>45399</v>
      </c>
      <c r="H677" s="38">
        <f t="shared" si="25"/>
        <v>0</v>
      </c>
      <c r="I677" s="29">
        <f t="shared" si="26"/>
        <v>0</v>
      </c>
      <c r="L677" s="33"/>
      <c r="M677" s="36">
        <v>45399</v>
      </c>
      <c r="N677" s="34">
        <f t="shared" si="28"/>
        <v>300</v>
      </c>
      <c r="O677" s="37">
        <v>0</v>
      </c>
      <c r="P677" s="35">
        <v>300</v>
      </c>
      <c r="Q677" s="42">
        <v>0.75</v>
      </c>
      <c r="R677" s="40">
        <f t="shared" si="27"/>
        <v>0</v>
      </c>
      <c r="S677" s="41"/>
    </row>
    <row r="678" spans="2:20" ht="15.6" x14ac:dyDescent="0.3">
      <c r="B678" s="34">
        <f t="shared" si="23"/>
        <v>2826</v>
      </c>
      <c r="C678" s="35">
        <v>2874</v>
      </c>
      <c r="D678" s="34">
        <f t="shared" si="24"/>
        <v>2826</v>
      </c>
      <c r="E678" s="36">
        <v>45399</v>
      </c>
      <c r="F678" s="37">
        <v>2826</v>
      </c>
      <c r="G678" s="36">
        <v>45400</v>
      </c>
      <c r="H678" s="38">
        <f t="shared" si="25"/>
        <v>0</v>
      </c>
      <c r="I678" s="29">
        <f t="shared" si="26"/>
        <v>0</v>
      </c>
      <c r="L678" s="33"/>
      <c r="M678" s="36">
        <v>45400</v>
      </c>
      <c r="N678" s="34">
        <f t="shared" si="28"/>
        <v>300</v>
      </c>
      <c r="O678" s="37">
        <v>0</v>
      </c>
      <c r="P678" s="35">
        <v>300</v>
      </c>
      <c r="Q678" s="42">
        <v>0.75</v>
      </c>
      <c r="R678" s="40">
        <f t="shared" si="27"/>
        <v>0</v>
      </c>
      <c r="S678" s="41"/>
    </row>
    <row r="679" spans="2:20" ht="15.6" x14ac:dyDescent="0.3">
      <c r="B679" s="34">
        <f t="shared" si="23"/>
        <v>2826</v>
      </c>
      <c r="C679" s="35">
        <v>2874</v>
      </c>
      <c r="D679" s="34">
        <f t="shared" si="24"/>
        <v>2826</v>
      </c>
      <c r="E679" s="36">
        <v>45400</v>
      </c>
      <c r="F679" s="37">
        <v>2826</v>
      </c>
      <c r="G679" s="36">
        <v>45401</v>
      </c>
      <c r="H679" s="38">
        <f t="shared" si="25"/>
        <v>0</v>
      </c>
      <c r="I679" s="29">
        <f t="shared" si="26"/>
        <v>0</v>
      </c>
      <c r="L679" s="33"/>
      <c r="M679" s="36">
        <v>45401</v>
      </c>
      <c r="N679" s="34">
        <f t="shared" si="28"/>
        <v>300</v>
      </c>
      <c r="O679" s="37">
        <v>0</v>
      </c>
      <c r="P679" s="35">
        <v>300</v>
      </c>
      <c r="Q679" s="42">
        <v>0.75</v>
      </c>
      <c r="R679" s="40">
        <f t="shared" si="27"/>
        <v>0</v>
      </c>
      <c r="S679" s="41"/>
    </row>
    <row r="680" spans="2:20" ht="15.6" x14ac:dyDescent="0.3">
      <c r="B680" s="34">
        <f t="shared" si="23"/>
        <v>2826</v>
      </c>
      <c r="C680" s="35">
        <v>2874</v>
      </c>
      <c r="D680" s="34">
        <f t="shared" si="24"/>
        <v>2826</v>
      </c>
      <c r="E680" s="36">
        <v>45401</v>
      </c>
      <c r="F680" s="37">
        <v>2826</v>
      </c>
      <c r="G680" s="36">
        <v>45402</v>
      </c>
      <c r="H680" s="38">
        <f t="shared" si="25"/>
        <v>0</v>
      </c>
      <c r="I680" s="29">
        <f t="shared" si="26"/>
        <v>0</v>
      </c>
      <c r="L680" s="33"/>
      <c r="M680" s="36">
        <v>45402</v>
      </c>
      <c r="N680" s="34">
        <f t="shared" si="28"/>
        <v>300</v>
      </c>
      <c r="O680" s="37">
        <v>0</v>
      </c>
      <c r="P680" s="35">
        <v>300</v>
      </c>
      <c r="Q680" s="42">
        <v>0.75</v>
      </c>
      <c r="R680" s="40">
        <f t="shared" si="27"/>
        <v>0</v>
      </c>
      <c r="S680" s="41"/>
    </row>
    <row r="681" spans="2:20" ht="15.6" x14ac:dyDescent="0.3">
      <c r="B681" s="34">
        <f t="shared" si="23"/>
        <v>2826</v>
      </c>
      <c r="C681" s="35">
        <v>2874</v>
      </c>
      <c r="D681" s="34">
        <f t="shared" si="24"/>
        <v>2826</v>
      </c>
      <c r="E681" s="36">
        <v>45402</v>
      </c>
      <c r="F681" s="37">
        <v>2826</v>
      </c>
      <c r="G681" s="36">
        <v>45403</v>
      </c>
      <c r="H681" s="38">
        <f t="shared" si="25"/>
        <v>0</v>
      </c>
      <c r="I681" s="29">
        <f t="shared" si="26"/>
        <v>0</v>
      </c>
      <c r="L681" s="33"/>
      <c r="M681" s="36">
        <v>45403</v>
      </c>
      <c r="N681" s="34">
        <f t="shared" si="28"/>
        <v>300</v>
      </c>
      <c r="O681" s="37">
        <v>0</v>
      </c>
      <c r="P681" s="35">
        <v>300</v>
      </c>
      <c r="Q681" s="42">
        <v>0.75</v>
      </c>
      <c r="R681" s="40">
        <f t="shared" si="27"/>
        <v>0</v>
      </c>
      <c r="S681" s="41"/>
    </row>
    <row r="682" spans="2:20" ht="15.6" x14ac:dyDescent="0.3">
      <c r="B682" s="34">
        <f t="shared" si="23"/>
        <v>2826</v>
      </c>
      <c r="C682" s="35">
        <v>2874</v>
      </c>
      <c r="D682" s="34">
        <f t="shared" si="24"/>
        <v>2826</v>
      </c>
      <c r="E682" s="36">
        <v>45403</v>
      </c>
      <c r="F682" s="37">
        <v>2826</v>
      </c>
      <c r="G682" s="36">
        <v>45404</v>
      </c>
      <c r="H682" s="38">
        <f t="shared" si="25"/>
        <v>0</v>
      </c>
      <c r="I682" s="29">
        <f t="shared" si="26"/>
        <v>13</v>
      </c>
      <c r="L682" s="33"/>
      <c r="M682" s="36">
        <v>45404</v>
      </c>
      <c r="N682" s="34">
        <f t="shared" si="28"/>
        <v>300</v>
      </c>
      <c r="O682" s="37">
        <v>0</v>
      </c>
      <c r="P682" s="35">
        <v>287.48</v>
      </c>
      <c r="Q682" s="42">
        <v>0.71870000000000001</v>
      </c>
      <c r="R682" s="40">
        <f t="shared" si="27"/>
        <v>12.519999999999982</v>
      </c>
      <c r="S682" s="41"/>
    </row>
    <row r="683" spans="2:20" ht="15.6" x14ac:dyDescent="0.3">
      <c r="B683" s="34">
        <f t="shared" si="23"/>
        <v>2826</v>
      </c>
      <c r="C683" s="35">
        <v>2887</v>
      </c>
      <c r="D683" s="34">
        <f t="shared" si="24"/>
        <v>2826</v>
      </c>
      <c r="E683" s="36">
        <v>45404</v>
      </c>
      <c r="F683" s="37">
        <v>2828</v>
      </c>
      <c r="G683" s="36">
        <v>45405</v>
      </c>
      <c r="H683" s="38">
        <f t="shared" si="25"/>
        <v>2</v>
      </c>
      <c r="I683" s="29">
        <f t="shared" si="26"/>
        <v>3</v>
      </c>
      <c r="L683" s="33"/>
      <c r="M683" s="36">
        <v>45405</v>
      </c>
      <c r="N683" s="34">
        <f t="shared" si="28"/>
        <v>287.48</v>
      </c>
      <c r="O683" s="37">
        <v>0</v>
      </c>
      <c r="P683" s="35">
        <v>279</v>
      </c>
      <c r="Q683" s="42">
        <v>0.69750000000000001</v>
      </c>
      <c r="R683" s="40">
        <f t="shared" si="27"/>
        <v>8.4800000000000182</v>
      </c>
      <c r="S683" s="41"/>
    </row>
    <row r="684" spans="2:20" ht="15.6" x14ac:dyDescent="0.3">
      <c r="B684" s="34">
        <f t="shared" si="23"/>
        <v>2828</v>
      </c>
      <c r="C684" s="35">
        <v>2890</v>
      </c>
      <c r="D684" s="34">
        <f t="shared" si="24"/>
        <v>2828</v>
      </c>
      <c r="E684" s="36">
        <v>45405</v>
      </c>
      <c r="F684" s="37">
        <v>2828</v>
      </c>
      <c r="G684" s="36">
        <v>45406</v>
      </c>
      <c r="H684" s="38">
        <f t="shared" si="25"/>
        <v>0</v>
      </c>
      <c r="I684" s="29">
        <f t="shared" si="26"/>
        <v>4</v>
      </c>
      <c r="L684" s="33"/>
      <c r="M684" s="36">
        <v>45406</v>
      </c>
      <c r="N684" s="34">
        <f t="shared" si="28"/>
        <v>279</v>
      </c>
      <c r="O684" s="37">
        <v>0</v>
      </c>
      <c r="P684" s="35">
        <v>260</v>
      </c>
      <c r="Q684" s="42">
        <v>0.65</v>
      </c>
      <c r="R684" s="40">
        <f t="shared" si="27"/>
        <v>19</v>
      </c>
      <c r="S684" s="41"/>
    </row>
    <row r="685" spans="2:20" ht="15.6" x14ac:dyDescent="0.3">
      <c r="B685" s="34">
        <f t="shared" si="23"/>
        <v>2828</v>
      </c>
      <c r="C685" s="35">
        <v>2894</v>
      </c>
      <c r="D685" s="34">
        <f t="shared" si="24"/>
        <v>2828</v>
      </c>
      <c r="E685" s="36">
        <v>45406</v>
      </c>
      <c r="F685" s="37">
        <v>2829</v>
      </c>
      <c r="G685" s="36">
        <v>45407</v>
      </c>
      <c r="H685" s="38">
        <f t="shared" si="25"/>
        <v>1</v>
      </c>
      <c r="I685" s="29">
        <f t="shared" si="26"/>
        <v>1</v>
      </c>
      <c r="L685" s="33"/>
      <c r="M685" s="36">
        <v>45407</v>
      </c>
      <c r="N685" s="34">
        <f t="shared" si="28"/>
        <v>260</v>
      </c>
      <c r="O685" s="37">
        <v>0</v>
      </c>
      <c r="P685" s="35">
        <v>260</v>
      </c>
      <c r="Q685" s="42">
        <v>0.65</v>
      </c>
      <c r="R685" s="40">
        <f t="shared" si="27"/>
        <v>0</v>
      </c>
      <c r="S685" s="41"/>
    </row>
    <row r="686" spans="2:20" ht="15.6" x14ac:dyDescent="0.3">
      <c r="B686" s="34">
        <f t="shared" si="23"/>
        <v>2829</v>
      </c>
      <c r="C686" s="35">
        <v>2895</v>
      </c>
      <c r="D686" s="34">
        <f t="shared" si="24"/>
        <v>2829</v>
      </c>
      <c r="E686" s="36">
        <v>45407</v>
      </c>
      <c r="F686" s="37">
        <v>2829</v>
      </c>
      <c r="G686" s="36">
        <v>45408</v>
      </c>
      <c r="H686" s="38">
        <f t="shared" si="25"/>
        <v>0</v>
      </c>
      <c r="I686" s="29">
        <f t="shared" si="26"/>
        <v>1</v>
      </c>
      <c r="L686" s="33"/>
      <c r="M686" s="36">
        <v>45408</v>
      </c>
      <c r="N686" s="34">
        <f t="shared" si="28"/>
        <v>260</v>
      </c>
      <c r="O686" s="37">
        <v>0</v>
      </c>
      <c r="P686" s="35">
        <v>260</v>
      </c>
      <c r="Q686" s="42">
        <v>0.65</v>
      </c>
      <c r="R686" s="40">
        <f t="shared" si="27"/>
        <v>0</v>
      </c>
      <c r="S686" s="41"/>
    </row>
    <row r="687" spans="2:20" ht="15.6" x14ac:dyDescent="0.3">
      <c r="B687" s="34">
        <f t="shared" si="23"/>
        <v>2829</v>
      </c>
      <c r="C687" s="35">
        <v>2896</v>
      </c>
      <c r="D687" s="34">
        <f t="shared" si="24"/>
        <v>2829</v>
      </c>
      <c r="E687" s="36">
        <v>45408</v>
      </c>
      <c r="F687" s="37">
        <v>2829</v>
      </c>
      <c r="G687" s="36">
        <v>45409</v>
      </c>
      <c r="H687" s="38">
        <f t="shared" si="25"/>
        <v>0</v>
      </c>
      <c r="I687" s="29">
        <f t="shared" si="26"/>
        <v>2</v>
      </c>
      <c r="L687" s="33"/>
      <c r="M687" s="36">
        <v>45409</v>
      </c>
      <c r="N687" s="34">
        <f t="shared" si="28"/>
        <v>260</v>
      </c>
      <c r="O687" s="37">
        <v>0</v>
      </c>
      <c r="P687" s="35">
        <v>255</v>
      </c>
      <c r="Q687" s="42">
        <v>0.63749999999999996</v>
      </c>
      <c r="R687" s="40">
        <f t="shared" si="27"/>
        <v>5</v>
      </c>
      <c r="S687" s="41"/>
    </row>
    <row r="688" spans="2:20" ht="15.6" x14ac:dyDescent="0.3">
      <c r="B688" s="34">
        <f t="shared" si="23"/>
        <v>2829</v>
      </c>
      <c r="C688" s="35">
        <v>2898</v>
      </c>
      <c r="D688" s="34">
        <f t="shared" si="24"/>
        <v>2829</v>
      </c>
      <c r="E688" s="36">
        <v>45409</v>
      </c>
      <c r="F688" s="37">
        <v>2830</v>
      </c>
      <c r="G688" s="36">
        <v>45410</v>
      </c>
      <c r="H688" s="38">
        <f t="shared" si="25"/>
        <v>1</v>
      </c>
      <c r="I688" s="29">
        <f t="shared" si="26"/>
        <v>4</v>
      </c>
      <c r="L688" s="33"/>
      <c r="M688" s="36">
        <v>45410</v>
      </c>
      <c r="N688" s="34">
        <f t="shared" si="28"/>
        <v>255</v>
      </c>
      <c r="O688" s="37">
        <v>0</v>
      </c>
      <c r="P688" s="35">
        <v>225.5</v>
      </c>
      <c r="Q688" s="42">
        <v>0.56379999999999997</v>
      </c>
      <c r="R688" s="40">
        <f t="shared" si="27"/>
        <v>29.5</v>
      </c>
      <c r="S688" s="41"/>
    </row>
    <row r="689" spans="2:22" ht="15.6" x14ac:dyDescent="0.3">
      <c r="B689" s="34">
        <f t="shared" si="23"/>
        <v>2830</v>
      </c>
      <c r="C689" s="35">
        <v>2902</v>
      </c>
      <c r="D689" s="34">
        <f t="shared" si="24"/>
        <v>2830</v>
      </c>
      <c r="E689" s="36">
        <v>45410</v>
      </c>
      <c r="F689" s="37">
        <v>2835</v>
      </c>
      <c r="G689" s="36">
        <v>45411</v>
      </c>
      <c r="H689" s="38">
        <f t="shared" si="25"/>
        <v>5</v>
      </c>
      <c r="I689" s="29">
        <f t="shared" si="26"/>
        <v>9</v>
      </c>
      <c r="L689" s="33"/>
      <c r="M689" s="36">
        <v>45411</v>
      </c>
      <c r="N689" s="34">
        <f t="shared" si="28"/>
        <v>225.5</v>
      </c>
      <c r="O689" s="37">
        <v>0</v>
      </c>
      <c r="P689" s="35">
        <v>218.5</v>
      </c>
      <c r="Q689" s="42">
        <v>0.54625000000000001</v>
      </c>
      <c r="R689" s="40">
        <f t="shared" si="27"/>
        <v>7</v>
      </c>
      <c r="S689" s="41"/>
    </row>
    <row r="690" spans="2:22" ht="15.6" x14ac:dyDescent="0.3">
      <c r="B690" s="34">
        <f t="shared" si="23"/>
        <v>2835</v>
      </c>
      <c r="C690" s="35">
        <v>2911</v>
      </c>
      <c r="D690" s="34">
        <f t="shared" si="24"/>
        <v>2835</v>
      </c>
      <c r="E690" s="36">
        <v>45411</v>
      </c>
      <c r="F690" s="37">
        <v>2837</v>
      </c>
      <c r="G690" s="36">
        <v>45412</v>
      </c>
      <c r="H690" s="38">
        <f t="shared" si="25"/>
        <v>2</v>
      </c>
      <c r="I690" s="29">
        <f t="shared" si="26"/>
        <v>8</v>
      </c>
      <c r="L690" s="33"/>
      <c r="M690" s="36">
        <v>45412</v>
      </c>
      <c r="N690" s="34">
        <f t="shared" si="28"/>
        <v>218.5</v>
      </c>
      <c r="O690" s="37">
        <v>0</v>
      </c>
      <c r="P690" s="35">
        <v>150</v>
      </c>
      <c r="Q690" s="42">
        <v>0.375</v>
      </c>
      <c r="R690" s="40">
        <f t="shared" si="27"/>
        <v>68.5</v>
      </c>
      <c r="S690" s="41"/>
    </row>
    <row r="691" spans="2:22" ht="15.6" x14ac:dyDescent="0.3">
      <c r="B691" s="34">
        <f t="shared" si="23"/>
        <v>2837</v>
      </c>
      <c r="C691" s="35">
        <v>2919</v>
      </c>
      <c r="D691" s="34">
        <f t="shared" si="24"/>
        <v>2837</v>
      </c>
      <c r="E691" s="36">
        <v>45412</v>
      </c>
      <c r="F691" s="37">
        <v>2846</v>
      </c>
      <c r="G691" s="36">
        <v>45413</v>
      </c>
      <c r="H691" s="38">
        <f t="shared" si="25"/>
        <v>9</v>
      </c>
      <c r="I691" s="29">
        <f t="shared" si="26"/>
        <v>1</v>
      </c>
      <c r="J691" s="48"/>
      <c r="K691" s="48"/>
      <c r="L691" s="33"/>
      <c r="M691" s="36">
        <v>45413</v>
      </c>
      <c r="N691" s="34">
        <f t="shared" si="28"/>
        <v>150</v>
      </c>
      <c r="O691" s="37">
        <v>170</v>
      </c>
      <c r="P691" s="35">
        <v>300</v>
      </c>
      <c r="Q691" s="42">
        <v>0.75</v>
      </c>
      <c r="R691" s="40">
        <f t="shared" si="27"/>
        <v>20</v>
      </c>
      <c r="S691" s="41"/>
      <c r="T691" s="48"/>
      <c r="U691" s="48">
        <f>SUM(H681:H690)</f>
        <v>11</v>
      </c>
      <c r="V691" s="48">
        <f>SUM(R680:R689)</f>
        <v>81.5</v>
      </c>
    </row>
    <row r="692" spans="2:22" ht="15.6" x14ac:dyDescent="0.3">
      <c r="B692" s="34">
        <f t="shared" si="23"/>
        <v>2846</v>
      </c>
      <c r="C692" s="35">
        <v>2920</v>
      </c>
      <c r="D692" s="34">
        <f t="shared" si="24"/>
        <v>2846</v>
      </c>
      <c r="E692" s="36">
        <v>45413</v>
      </c>
      <c r="F692" s="37">
        <v>2846</v>
      </c>
      <c r="G692" s="36">
        <v>45414</v>
      </c>
      <c r="H692" s="38">
        <f t="shared" si="25"/>
        <v>0</v>
      </c>
      <c r="I692" s="29">
        <f t="shared" si="26"/>
        <v>5</v>
      </c>
      <c r="L692" s="33"/>
      <c r="M692" s="36">
        <v>45414</v>
      </c>
      <c r="N692" s="34">
        <f t="shared" si="28"/>
        <v>300</v>
      </c>
      <c r="O692" s="37">
        <v>0</v>
      </c>
      <c r="P692" s="35">
        <v>243.6</v>
      </c>
      <c r="Q692" s="42">
        <v>0.60899999999999999</v>
      </c>
      <c r="R692" s="40">
        <f t="shared" si="27"/>
        <v>56.400000000000006</v>
      </c>
      <c r="S692" s="41"/>
    </row>
    <row r="693" spans="2:22" ht="15.6" x14ac:dyDescent="0.3">
      <c r="B693" s="34">
        <f t="shared" si="23"/>
        <v>2846</v>
      </c>
      <c r="C693" s="35">
        <v>2925</v>
      </c>
      <c r="D693" s="34">
        <f t="shared" si="24"/>
        <v>2846</v>
      </c>
      <c r="E693" s="36">
        <v>45414</v>
      </c>
      <c r="F693" s="37">
        <v>2856</v>
      </c>
      <c r="G693" s="36">
        <v>45415</v>
      </c>
      <c r="H693" s="38">
        <f t="shared" si="25"/>
        <v>10</v>
      </c>
      <c r="I693" s="29">
        <f t="shared" si="26"/>
        <v>2</v>
      </c>
      <c r="L693" s="33"/>
      <c r="M693" s="36">
        <v>45415</v>
      </c>
      <c r="N693" s="34">
        <f t="shared" si="28"/>
        <v>243.6</v>
      </c>
      <c r="O693" s="37"/>
      <c r="P693" s="35">
        <v>243.6</v>
      </c>
      <c r="Q693" s="42">
        <v>0.60899999999999999</v>
      </c>
      <c r="R693" s="40">
        <f t="shared" si="27"/>
        <v>0</v>
      </c>
      <c r="S693" s="41"/>
    </row>
    <row r="694" spans="2:22" ht="15.6" x14ac:dyDescent="0.3">
      <c r="B694" s="34">
        <f t="shared" si="23"/>
        <v>2856</v>
      </c>
      <c r="C694" s="35">
        <v>2927</v>
      </c>
      <c r="D694" s="34">
        <f t="shared" si="24"/>
        <v>2856</v>
      </c>
      <c r="E694" s="36">
        <v>45415</v>
      </c>
      <c r="F694" s="37">
        <v>2856</v>
      </c>
      <c r="G694" s="36">
        <v>45416</v>
      </c>
      <c r="H694" s="38">
        <f t="shared" si="25"/>
        <v>0</v>
      </c>
      <c r="I694" s="29">
        <f t="shared" si="26"/>
        <v>6</v>
      </c>
      <c r="L694" s="33"/>
      <c r="M694" s="36">
        <v>45416</v>
      </c>
      <c r="N694" s="34">
        <f t="shared" si="28"/>
        <v>243.6</v>
      </c>
      <c r="O694" s="37"/>
      <c r="P694" s="35">
        <v>237.5</v>
      </c>
      <c r="Q694" s="42">
        <v>0.59375</v>
      </c>
      <c r="R694" s="40">
        <f t="shared" si="27"/>
        <v>6.0999999999999943</v>
      </c>
      <c r="S694" s="41"/>
    </row>
    <row r="695" spans="2:22" ht="15.6" x14ac:dyDescent="0.3">
      <c r="B695" s="34">
        <f t="shared" si="23"/>
        <v>2856</v>
      </c>
      <c r="C695" s="35">
        <v>2933</v>
      </c>
      <c r="D695" s="34">
        <f t="shared" si="24"/>
        <v>2856</v>
      </c>
      <c r="E695" s="36">
        <v>45416</v>
      </c>
      <c r="F695" s="37">
        <v>2857</v>
      </c>
      <c r="G695" s="36">
        <v>45417</v>
      </c>
      <c r="H695" s="38">
        <f t="shared" si="25"/>
        <v>1</v>
      </c>
      <c r="I695" s="29">
        <f t="shared" si="26"/>
        <v>0</v>
      </c>
      <c r="L695" s="33"/>
      <c r="M695" s="36">
        <v>45417</v>
      </c>
      <c r="N695" s="34">
        <f t="shared" si="28"/>
        <v>237.5</v>
      </c>
      <c r="O695" s="37"/>
      <c r="P695" s="35">
        <v>237.5</v>
      </c>
      <c r="Q695" s="42">
        <v>0.59379999999999999</v>
      </c>
      <c r="R695" s="40">
        <f t="shared" si="27"/>
        <v>0</v>
      </c>
      <c r="S695" s="41"/>
    </row>
    <row r="696" spans="2:22" ht="15.6" x14ac:dyDescent="0.3">
      <c r="B696" s="34">
        <f t="shared" si="23"/>
        <v>2857</v>
      </c>
      <c r="C696" s="35">
        <v>2933</v>
      </c>
      <c r="D696" s="34">
        <f t="shared" si="24"/>
        <v>2857</v>
      </c>
      <c r="E696" s="36">
        <v>45417</v>
      </c>
      <c r="F696" s="37">
        <v>2857</v>
      </c>
      <c r="G696" s="36">
        <v>45418</v>
      </c>
      <c r="H696" s="38">
        <f t="shared" si="25"/>
        <v>0</v>
      </c>
      <c r="I696" s="29">
        <f t="shared" si="26"/>
        <v>3</v>
      </c>
      <c r="L696" s="33"/>
      <c r="M696" s="36">
        <v>45418</v>
      </c>
      <c r="N696" s="34">
        <f t="shared" si="28"/>
        <v>237.5</v>
      </c>
      <c r="O696" s="37"/>
      <c r="P696" s="35">
        <v>225</v>
      </c>
      <c r="Q696" s="42">
        <v>0.5625</v>
      </c>
      <c r="R696" s="40">
        <f t="shared" si="27"/>
        <v>12.5</v>
      </c>
      <c r="S696" s="41"/>
    </row>
    <row r="697" spans="2:22" ht="15.6" x14ac:dyDescent="0.3">
      <c r="B697" s="34">
        <f t="shared" si="23"/>
        <v>2857</v>
      </c>
      <c r="C697" s="35">
        <v>2936</v>
      </c>
      <c r="D697" s="34">
        <f t="shared" si="24"/>
        <v>2857</v>
      </c>
      <c r="E697" s="36">
        <v>45418</v>
      </c>
      <c r="F697" s="37">
        <v>2858</v>
      </c>
      <c r="G697" s="36">
        <v>45419</v>
      </c>
      <c r="H697" s="38">
        <f t="shared" si="25"/>
        <v>1</v>
      </c>
      <c r="I697" s="29">
        <f t="shared" si="26"/>
        <v>2</v>
      </c>
      <c r="L697" s="33"/>
      <c r="M697" s="36">
        <v>45419</v>
      </c>
      <c r="N697" s="34">
        <f t="shared" si="28"/>
        <v>225</v>
      </c>
      <c r="O697" s="37">
        <v>120</v>
      </c>
      <c r="P697" s="35">
        <v>331.25</v>
      </c>
      <c r="Q697" s="42">
        <v>0.82799999999999996</v>
      </c>
      <c r="R697" s="40">
        <f t="shared" si="27"/>
        <v>13.75</v>
      </c>
      <c r="S697" s="41"/>
    </row>
    <row r="698" spans="2:22" ht="15.6" x14ac:dyDescent="0.3">
      <c r="B698" s="34">
        <f t="shared" si="23"/>
        <v>2858</v>
      </c>
      <c r="C698" s="35">
        <v>2938</v>
      </c>
      <c r="D698" s="34">
        <f t="shared" si="24"/>
        <v>2858</v>
      </c>
      <c r="E698" s="36">
        <v>45419</v>
      </c>
      <c r="F698" s="37">
        <v>2858</v>
      </c>
      <c r="G698" s="36">
        <v>45420</v>
      </c>
      <c r="H698" s="38">
        <f t="shared" si="25"/>
        <v>0</v>
      </c>
      <c r="I698" s="29">
        <f t="shared" si="26"/>
        <v>4</v>
      </c>
      <c r="L698" s="33"/>
      <c r="M698" s="36">
        <v>45420</v>
      </c>
      <c r="N698" s="34">
        <f t="shared" si="28"/>
        <v>331.25</v>
      </c>
      <c r="O698" s="37"/>
      <c r="P698" s="35">
        <v>325</v>
      </c>
      <c r="Q698" s="42">
        <v>0.8125</v>
      </c>
      <c r="R698" s="40">
        <f t="shared" si="27"/>
        <v>6.25</v>
      </c>
      <c r="S698" s="41"/>
    </row>
    <row r="699" spans="2:22" ht="15.6" x14ac:dyDescent="0.3">
      <c r="B699" s="34">
        <f t="shared" si="23"/>
        <v>2858</v>
      </c>
      <c r="C699" s="35">
        <v>2942</v>
      </c>
      <c r="D699" s="34">
        <f t="shared" si="24"/>
        <v>2858</v>
      </c>
      <c r="E699" s="36">
        <v>45420</v>
      </c>
      <c r="F699" s="37">
        <v>2859</v>
      </c>
      <c r="G699" s="36">
        <v>45421</v>
      </c>
      <c r="H699" s="38">
        <f t="shared" si="25"/>
        <v>1</v>
      </c>
      <c r="I699" s="29">
        <f t="shared" si="26"/>
        <v>6</v>
      </c>
      <c r="L699" s="33"/>
      <c r="M699" s="36">
        <v>45421</v>
      </c>
      <c r="N699" s="34">
        <f t="shared" si="28"/>
        <v>325</v>
      </c>
      <c r="O699" s="37"/>
      <c r="P699" s="35">
        <v>300</v>
      </c>
      <c r="Q699" s="42">
        <v>0.75</v>
      </c>
      <c r="R699" s="40">
        <f t="shared" si="27"/>
        <v>25</v>
      </c>
      <c r="S699" s="41"/>
    </row>
    <row r="700" spans="2:22" ht="15.6" x14ac:dyDescent="0.3">
      <c r="B700" s="34">
        <f t="shared" si="23"/>
        <v>2859</v>
      </c>
      <c r="C700" s="35">
        <v>2948</v>
      </c>
      <c r="D700" s="34">
        <f t="shared" si="24"/>
        <v>2859</v>
      </c>
      <c r="E700" s="36">
        <v>45421</v>
      </c>
      <c r="F700" s="37">
        <v>2864</v>
      </c>
      <c r="G700" s="36">
        <v>45422</v>
      </c>
      <c r="H700" s="38">
        <f t="shared" si="25"/>
        <v>5</v>
      </c>
      <c r="I700" s="29">
        <f t="shared" si="26"/>
        <v>1</v>
      </c>
      <c r="L700" s="33"/>
      <c r="M700" s="36">
        <v>45422</v>
      </c>
      <c r="N700" s="34">
        <f t="shared" si="28"/>
        <v>300</v>
      </c>
      <c r="O700" s="37"/>
      <c r="P700" s="35">
        <v>287.48</v>
      </c>
      <c r="Q700" s="42">
        <v>0.71870000000000001</v>
      </c>
      <c r="R700" s="40">
        <f t="shared" si="27"/>
        <v>12.519999999999982</v>
      </c>
      <c r="S700" s="41"/>
    </row>
    <row r="701" spans="2:22" ht="15.6" x14ac:dyDescent="0.3">
      <c r="B701" s="34">
        <f t="shared" si="23"/>
        <v>2864</v>
      </c>
      <c r="C701" s="35">
        <v>2949</v>
      </c>
      <c r="D701" s="34">
        <f t="shared" si="24"/>
        <v>2864</v>
      </c>
      <c r="E701" s="36">
        <v>45422</v>
      </c>
      <c r="F701" s="37">
        <v>2865</v>
      </c>
      <c r="G701" s="36">
        <v>45423</v>
      </c>
      <c r="H701" s="38">
        <f t="shared" si="25"/>
        <v>1</v>
      </c>
      <c r="I701" s="29">
        <f t="shared" si="26"/>
        <v>0</v>
      </c>
      <c r="L701" s="33"/>
      <c r="M701" s="36">
        <v>45423</v>
      </c>
      <c r="N701" s="34">
        <f t="shared" si="28"/>
        <v>287.48</v>
      </c>
      <c r="O701" s="37"/>
      <c r="P701" s="35">
        <v>287.48</v>
      </c>
      <c r="Q701" s="42">
        <v>0.71870000000000001</v>
      </c>
      <c r="R701" s="40">
        <f t="shared" si="27"/>
        <v>0</v>
      </c>
      <c r="S701" s="41"/>
    </row>
    <row r="702" spans="2:22" ht="15.6" x14ac:dyDescent="0.3">
      <c r="B702" s="34">
        <f t="shared" si="23"/>
        <v>2865</v>
      </c>
      <c r="C702" s="35">
        <v>2949</v>
      </c>
      <c r="D702" s="34">
        <f t="shared" si="24"/>
        <v>2865</v>
      </c>
      <c r="E702" s="36">
        <v>45423</v>
      </c>
      <c r="F702" s="37">
        <v>2865</v>
      </c>
      <c r="G702" s="36">
        <v>45424</v>
      </c>
      <c r="H702" s="38">
        <f t="shared" si="25"/>
        <v>0</v>
      </c>
      <c r="I702" s="29">
        <f t="shared" si="26"/>
        <v>3</v>
      </c>
      <c r="L702" s="33"/>
      <c r="M702" s="36">
        <v>45424</v>
      </c>
      <c r="N702" s="34">
        <f t="shared" si="28"/>
        <v>287.48</v>
      </c>
      <c r="O702" s="37"/>
      <c r="P702" s="35">
        <v>281.48</v>
      </c>
      <c r="Q702" s="42">
        <v>0.70369999999999999</v>
      </c>
      <c r="R702" s="40">
        <f t="shared" si="27"/>
        <v>6</v>
      </c>
      <c r="S702" s="41"/>
    </row>
    <row r="703" spans="2:22" ht="15.6" x14ac:dyDescent="0.3">
      <c r="B703" s="34">
        <f t="shared" si="23"/>
        <v>2865</v>
      </c>
      <c r="C703" s="35">
        <v>2952</v>
      </c>
      <c r="D703" s="34">
        <f t="shared" si="24"/>
        <v>2865</v>
      </c>
      <c r="E703" s="36">
        <v>45424</v>
      </c>
      <c r="F703" s="37">
        <v>2866</v>
      </c>
      <c r="G703" s="36">
        <v>45425</v>
      </c>
      <c r="H703" s="38">
        <f t="shared" si="25"/>
        <v>1</v>
      </c>
      <c r="I703" s="29">
        <f t="shared" si="26"/>
        <v>6</v>
      </c>
      <c r="L703" s="33"/>
      <c r="M703" s="36">
        <v>45425</v>
      </c>
      <c r="N703" s="34">
        <f t="shared" si="28"/>
        <v>281.48</v>
      </c>
      <c r="O703" s="37"/>
      <c r="P703" s="35">
        <v>274.8</v>
      </c>
      <c r="Q703" s="42">
        <v>0.68700000000000006</v>
      </c>
      <c r="R703" s="40">
        <f t="shared" si="27"/>
        <v>6.6800000000000068</v>
      </c>
      <c r="S703" s="41"/>
    </row>
    <row r="704" spans="2:22" ht="15.6" x14ac:dyDescent="0.3">
      <c r="B704" s="34">
        <f t="shared" ref="B704:B927" si="29">F703</f>
        <v>2866</v>
      </c>
      <c r="C704" s="35">
        <v>2958</v>
      </c>
      <c r="D704" s="34">
        <f t="shared" si="24"/>
        <v>2866</v>
      </c>
      <c r="E704" s="36">
        <v>45425</v>
      </c>
      <c r="F704" s="37">
        <v>2867</v>
      </c>
      <c r="G704" s="36">
        <v>45426</v>
      </c>
      <c r="H704" s="38">
        <f t="shared" si="25"/>
        <v>1</v>
      </c>
      <c r="I704" s="29">
        <f t="shared" si="26"/>
        <v>2</v>
      </c>
      <c r="L704" s="33"/>
      <c r="M704" s="36">
        <v>45426</v>
      </c>
      <c r="N704" s="34">
        <f t="shared" si="28"/>
        <v>274.8</v>
      </c>
      <c r="O704" s="37"/>
      <c r="P704" s="35">
        <v>274.8</v>
      </c>
      <c r="Q704" s="42">
        <v>0.68700000000000006</v>
      </c>
      <c r="R704" s="40">
        <f t="shared" si="27"/>
        <v>0</v>
      </c>
      <c r="S704" s="41"/>
    </row>
    <row r="705" spans="2:21" ht="15.6" x14ac:dyDescent="0.3">
      <c r="B705" s="34">
        <f t="shared" si="29"/>
        <v>2867</v>
      </c>
      <c r="C705" s="35">
        <v>2960</v>
      </c>
      <c r="D705" s="34">
        <f t="shared" si="24"/>
        <v>2867</v>
      </c>
      <c r="E705" s="36">
        <v>45426</v>
      </c>
      <c r="F705" s="37">
        <v>2868</v>
      </c>
      <c r="G705" s="36">
        <v>45427</v>
      </c>
      <c r="H705" s="38">
        <f t="shared" si="25"/>
        <v>1</v>
      </c>
      <c r="I705" s="29">
        <f t="shared" si="26"/>
        <v>1</v>
      </c>
      <c r="L705" s="33"/>
      <c r="M705" s="36">
        <v>45427</v>
      </c>
      <c r="N705" s="34">
        <f t="shared" si="28"/>
        <v>274.8</v>
      </c>
      <c r="O705" s="37"/>
      <c r="P705" s="35">
        <v>255</v>
      </c>
      <c r="Q705" s="42">
        <v>0.63749999999999996</v>
      </c>
      <c r="R705" s="40">
        <f t="shared" si="27"/>
        <v>19.800000000000011</v>
      </c>
      <c r="S705" s="41"/>
    </row>
    <row r="706" spans="2:21" ht="15.6" x14ac:dyDescent="0.3">
      <c r="B706" s="34">
        <f t="shared" si="29"/>
        <v>2868</v>
      </c>
      <c r="C706" s="35">
        <v>2961</v>
      </c>
      <c r="D706" s="34">
        <f t="shared" si="24"/>
        <v>2868</v>
      </c>
      <c r="E706" s="36">
        <v>45427</v>
      </c>
      <c r="F706" s="37">
        <v>2869</v>
      </c>
      <c r="G706" s="36">
        <v>45428</v>
      </c>
      <c r="H706" s="38">
        <f t="shared" si="25"/>
        <v>1</v>
      </c>
      <c r="I706" s="29">
        <f t="shared" si="26"/>
        <v>5</v>
      </c>
      <c r="L706" s="33"/>
      <c r="M706" s="36">
        <v>45428</v>
      </c>
      <c r="N706" s="34">
        <f t="shared" si="28"/>
        <v>255</v>
      </c>
      <c r="O706" s="37"/>
      <c r="P706" s="35">
        <v>237.5</v>
      </c>
      <c r="Q706" s="42">
        <v>0.59379999999999999</v>
      </c>
      <c r="R706" s="40">
        <f t="shared" si="27"/>
        <v>17.5</v>
      </c>
      <c r="S706" s="41"/>
    </row>
    <row r="707" spans="2:21" ht="15.6" x14ac:dyDescent="0.3">
      <c r="B707" s="34">
        <f t="shared" si="29"/>
        <v>2869</v>
      </c>
      <c r="C707" s="35">
        <v>2966</v>
      </c>
      <c r="D707" s="34">
        <f t="shared" si="24"/>
        <v>2869</v>
      </c>
      <c r="E707" s="36">
        <v>45428</v>
      </c>
      <c r="F707" s="37">
        <v>2873</v>
      </c>
      <c r="G707" s="36">
        <v>45429</v>
      </c>
      <c r="H707" s="38">
        <f t="shared" si="25"/>
        <v>4</v>
      </c>
      <c r="I707" s="29">
        <f t="shared" si="26"/>
        <v>0</v>
      </c>
      <c r="L707" s="33"/>
      <c r="M707" s="36">
        <v>45429</v>
      </c>
      <c r="N707" s="34">
        <f t="shared" si="28"/>
        <v>237.5</v>
      </c>
      <c r="O707" s="37"/>
      <c r="P707" s="35">
        <v>237.5</v>
      </c>
      <c r="Q707" s="42">
        <v>0.59379999999999999</v>
      </c>
      <c r="R707" s="40">
        <f t="shared" si="27"/>
        <v>0</v>
      </c>
      <c r="S707" s="41"/>
    </row>
    <row r="708" spans="2:21" ht="15.6" x14ac:dyDescent="0.3">
      <c r="B708" s="34">
        <f t="shared" si="29"/>
        <v>2873</v>
      </c>
      <c r="C708" s="35">
        <v>2966</v>
      </c>
      <c r="D708" s="34">
        <f t="shared" si="24"/>
        <v>2873</v>
      </c>
      <c r="E708" s="36">
        <v>45429</v>
      </c>
      <c r="F708" s="37">
        <v>2873</v>
      </c>
      <c r="G708" s="36">
        <v>45430</v>
      </c>
      <c r="H708" s="38">
        <f t="shared" si="25"/>
        <v>0</v>
      </c>
      <c r="I708" s="29">
        <f t="shared" si="26"/>
        <v>0</v>
      </c>
      <c r="J708" s="48" t="s">
        <v>34</v>
      </c>
      <c r="K708" s="48"/>
      <c r="L708" s="33"/>
      <c r="M708" s="36">
        <v>45430</v>
      </c>
      <c r="N708" s="34">
        <f t="shared" si="28"/>
        <v>237.5</v>
      </c>
      <c r="O708" s="37"/>
      <c r="P708" s="35">
        <v>237.5</v>
      </c>
      <c r="Q708" s="42">
        <v>0.59379999999999999</v>
      </c>
      <c r="R708" s="40">
        <f t="shared" si="27"/>
        <v>0</v>
      </c>
      <c r="S708" s="41"/>
    </row>
    <row r="709" spans="2:21" ht="15.6" x14ac:dyDescent="0.3">
      <c r="B709" s="34">
        <f t="shared" si="29"/>
        <v>2873</v>
      </c>
      <c r="C709" s="35">
        <v>2966</v>
      </c>
      <c r="D709" s="34">
        <f t="shared" si="24"/>
        <v>2873</v>
      </c>
      <c r="E709" s="36">
        <v>45430</v>
      </c>
      <c r="F709" s="37">
        <v>2873</v>
      </c>
      <c r="G709" s="36">
        <v>45431</v>
      </c>
      <c r="H709" s="38">
        <f t="shared" si="25"/>
        <v>0</v>
      </c>
      <c r="I709" s="29">
        <f t="shared" si="26"/>
        <v>0</v>
      </c>
      <c r="J709" s="48" t="s">
        <v>34</v>
      </c>
      <c r="K709" s="48"/>
      <c r="L709" s="33"/>
      <c r="M709" s="36">
        <v>45431</v>
      </c>
      <c r="N709" s="34">
        <f t="shared" si="28"/>
        <v>237.5</v>
      </c>
      <c r="O709" s="37"/>
      <c r="P709" s="35">
        <v>237.5</v>
      </c>
      <c r="Q709" s="42">
        <v>0.59379999999999999</v>
      </c>
      <c r="R709" s="40">
        <f t="shared" si="27"/>
        <v>0</v>
      </c>
      <c r="S709" s="41"/>
    </row>
    <row r="710" spans="2:21" ht="15.6" x14ac:dyDescent="0.3">
      <c r="B710" s="34">
        <f t="shared" si="29"/>
        <v>2873</v>
      </c>
      <c r="C710" s="35">
        <v>2966</v>
      </c>
      <c r="D710" s="34">
        <f t="shared" si="24"/>
        <v>2873</v>
      </c>
      <c r="E710" s="36">
        <v>45431</v>
      </c>
      <c r="F710" s="37">
        <v>2873</v>
      </c>
      <c r="G710" s="36">
        <v>45432</v>
      </c>
      <c r="H710" s="38">
        <f t="shared" si="25"/>
        <v>0</v>
      </c>
      <c r="I710" s="29">
        <f t="shared" si="26"/>
        <v>0</v>
      </c>
      <c r="J710" s="48" t="s">
        <v>34</v>
      </c>
      <c r="K710" s="48"/>
      <c r="L710" s="33"/>
      <c r="M710" s="36">
        <v>45432</v>
      </c>
      <c r="N710" s="34">
        <f t="shared" si="28"/>
        <v>237.5</v>
      </c>
      <c r="O710" s="37"/>
      <c r="P710" s="35">
        <v>237.5</v>
      </c>
      <c r="Q710" s="42">
        <v>0.59379999999999999</v>
      </c>
      <c r="R710" s="40">
        <f t="shared" si="27"/>
        <v>0</v>
      </c>
      <c r="S710" s="41"/>
    </row>
    <row r="711" spans="2:21" ht="15.6" x14ac:dyDescent="0.3">
      <c r="B711" s="34">
        <f t="shared" si="29"/>
        <v>2873</v>
      </c>
      <c r="C711" s="35">
        <v>2966</v>
      </c>
      <c r="D711" s="34">
        <f t="shared" si="24"/>
        <v>2873</v>
      </c>
      <c r="E711" s="36">
        <v>45432</v>
      </c>
      <c r="F711" s="37">
        <v>2873</v>
      </c>
      <c r="G711" s="36">
        <v>45433</v>
      </c>
      <c r="H711" s="38">
        <f t="shared" si="25"/>
        <v>0</v>
      </c>
      <c r="I711" s="29">
        <f t="shared" si="26"/>
        <v>0</v>
      </c>
      <c r="J711" s="48" t="s">
        <v>34</v>
      </c>
      <c r="K711" s="48"/>
      <c r="L711" s="33"/>
      <c r="M711" s="36">
        <v>45433</v>
      </c>
      <c r="N711" s="34">
        <f t="shared" si="28"/>
        <v>237.5</v>
      </c>
      <c r="O711" s="37"/>
      <c r="P711" s="35">
        <v>237.5</v>
      </c>
      <c r="Q711" s="42">
        <v>0.59379999999999999</v>
      </c>
      <c r="R711" s="40">
        <f t="shared" si="27"/>
        <v>0</v>
      </c>
      <c r="S711" s="41"/>
    </row>
    <row r="712" spans="2:21" ht="15.6" x14ac:dyDescent="0.3">
      <c r="B712" s="34">
        <f t="shared" si="29"/>
        <v>2873</v>
      </c>
      <c r="C712" s="35">
        <v>2966</v>
      </c>
      <c r="D712" s="34">
        <f t="shared" si="24"/>
        <v>2873</v>
      </c>
      <c r="E712" s="36">
        <v>45433</v>
      </c>
      <c r="F712" s="37">
        <v>2873</v>
      </c>
      <c r="G712" s="36">
        <v>45434</v>
      </c>
      <c r="H712" s="38">
        <f t="shared" si="25"/>
        <v>0</v>
      </c>
      <c r="I712" s="29">
        <f t="shared" si="26"/>
        <v>0</v>
      </c>
      <c r="J712" s="48" t="s">
        <v>34</v>
      </c>
      <c r="K712" s="48"/>
      <c r="L712" s="33"/>
      <c r="M712" s="36">
        <v>45434</v>
      </c>
      <c r="N712" s="34">
        <f t="shared" si="28"/>
        <v>237.5</v>
      </c>
      <c r="O712" s="37"/>
      <c r="P712" s="35">
        <v>237.5</v>
      </c>
      <c r="Q712" s="42">
        <v>0.59379999999999999</v>
      </c>
      <c r="R712" s="40">
        <f t="shared" si="27"/>
        <v>0</v>
      </c>
      <c r="S712" s="41"/>
    </row>
    <row r="713" spans="2:21" ht="15.6" x14ac:dyDescent="0.3">
      <c r="B713" s="34">
        <f t="shared" si="29"/>
        <v>2873</v>
      </c>
      <c r="C713" s="35">
        <v>2966</v>
      </c>
      <c r="D713" s="34">
        <f t="shared" si="24"/>
        <v>2873</v>
      </c>
      <c r="E713" s="36">
        <v>45434</v>
      </c>
      <c r="F713" s="37">
        <v>2873</v>
      </c>
      <c r="G713" s="36">
        <v>45435</v>
      </c>
      <c r="H713" s="38">
        <f t="shared" si="25"/>
        <v>0</v>
      </c>
      <c r="I713" s="29">
        <f t="shared" si="26"/>
        <v>0</v>
      </c>
      <c r="J713" s="48" t="s">
        <v>34</v>
      </c>
      <c r="K713" s="48"/>
      <c r="L713" s="33"/>
      <c r="M713" s="36">
        <v>45435</v>
      </c>
      <c r="N713" s="34">
        <f t="shared" si="28"/>
        <v>237.5</v>
      </c>
      <c r="O713" s="37"/>
      <c r="P713" s="35">
        <v>237.5</v>
      </c>
      <c r="Q713" s="42">
        <v>0.59379999999999999</v>
      </c>
      <c r="R713" s="40">
        <f t="shared" si="27"/>
        <v>0</v>
      </c>
      <c r="S713" s="41"/>
    </row>
    <row r="714" spans="2:21" ht="15.6" x14ac:dyDescent="0.3">
      <c r="B714" s="34">
        <f t="shared" si="29"/>
        <v>2873</v>
      </c>
      <c r="C714" s="35">
        <v>2966</v>
      </c>
      <c r="D714" s="34">
        <f t="shared" si="24"/>
        <v>2873</v>
      </c>
      <c r="E714" s="36">
        <v>45435</v>
      </c>
      <c r="F714" s="37">
        <v>2873</v>
      </c>
      <c r="G714" s="36">
        <v>45436</v>
      </c>
      <c r="H714" s="38">
        <f t="shared" si="25"/>
        <v>0</v>
      </c>
      <c r="I714" s="29">
        <f t="shared" si="26"/>
        <v>0</v>
      </c>
      <c r="J714" s="48" t="s">
        <v>34</v>
      </c>
      <c r="K714" s="48"/>
      <c r="L714" s="33"/>
      <c r="M714" s="36">
        <v>45436</v>
      </c>
      <c r="N714" s="34">
        <f t="shared" si="28"/>
        <v>237.5</v>
      </c>
      <c r="O714" s="37"/>
      <c r="P714" s="35">
        <v>237.5</v>
      </c>
      <c r="Q714" s="42">
        <v>0.59379999999999999</v>
      </c>
      <c r="R714" s="40">
        <f t="shared" si="27"/>
        <v>0</v>
      </c>
      <c r="S714" s="41"/>
    </row>
    <row r="715" spans="2:21" ht="15.6" x14ac:dyDescent="0.3">
      <c r="B715" s="34">
        <f t="shared" si="29"/>
        <v>2873</v>
      </c>
      <c r="C715" s="35">
        <v>2966</v>
      </c>
      <c r="D715" s="34">
        <f t="shared" si="24"/>
        <v>2873</v>
      </c>
      <c r="E715" s="36">
        <v>45436</v>
      </c>
      <c r="F715" s="37">
        <v>2873</v>
      </c>
      <c r="G715" s="36">
        <v>45437</v>
      </c>
      <c r="H715" s="38">
        <f t="shared" si="25"/>
        <v>0</v>
      </c>
      <c r="I715" s="29">
        <f t="shared" si="26"/>
        <v>0</v>
      </c>
      <c r="J715" s="48" t="s">
        <v>34</v>
      </c>
      <c r="K715" s="48"/>
      <c r="L715" s="33"/>
      <c r="M715" s="36">
        <v>45437</v>
      </c>
      <c r="N715" s="34">
        <f t="shared" si="28"/>
        <v>237.5</v>
      </c>
      <c r="O715" s="37"/>
      <c r="P715" s="35">
        <v>237.5</v>
      </c>
      <c r="Q715" s="42">
        <v>0.59379999999999999</v>
      </c>
      <c r="R715" s="40">
        <f t="shared" si="27"/>
        <v>0</v>
      </c>
      <c r="S715" s="41"/>
    </row>
    <row r="716" spans="2:21" ht="15.6" x14ac:dyDescent="0.3">
      <c r="B716" s="34">
        <f t="shared" si="29"/>
        <v>2873</v>
      </c>
      <c r="C716" s="35">
        <v>2966</v>
      </c>
      <c r="D716" s="34">
        <f t="shared" si="24"/>
        <v>2873</v>
      </c>
      <c r="E716" s="36">
        <v>45437</v>
      </c>
      <c r="F716" s="37">
        <v>2873</v>
      </c>
      <c r="G716" s="36">
        <v>45438</v>
      </c>
      <c r="H716" s="38">
        <f t="shared" si="25"/>
        <v>0</v>
      </c>
      <c r="I716" s="29">
        <f t="shared" si="26"/>
        <v>0</v>
      </c>
      <c r="J716" s="48" t="s">
        <v>34</v>
      </c>
      <c r="K716" s="48"/>
      <c r="L716" s="33"/>
      <c r="M716" s="36">
        <v>45438</v>
      </c>
      <c r="N716" s="34">
        <f t="shared" si="28"/>
        <v>237.5</v>
      </c>
      <c r="O716" s="37"/>
      <c r="P716" s="35">
        <v>237.5</v>
      </c>
      <c r="Q716" s="42">
        <v>0.59379999999999999</v>
      </c>
      <c r="R716" s="40">
        <f t="shared" si="27"/>
        <v>0</v>
      </c>
      <c r="S716" s="41"/>
    </row>
    <row r="717" spans="2:21" ht="15.6" x14ac:dyDescent="0.3">
      <c r="B717" s="34">
        <f t="shared" si="29"/>
        <v>2873</v>
      </c>
      <c r="C717" s="35">
        <v>2966</v>
      </c>
      <c r="D717" s="34">
        <f t="shared" si="24"/>
        <v>2873</v>
      </c>
      <c r="E717" s="36">
        <v>45438</v>
      </c>
      <c r="F717" s="37">
        <v>2873</v>
      </c>
      <c r="G717" s="36">
        <v>45439</v>
      </c>
      <c r="H717" s="38">
        <f t="shared" si="25"/>
        <v>0</v>
      </c>
      <c r="I717" s="29">
        <f t="shared" si="26"/>
        <v>0</v>
      </c>
      <c r="J717" s="48" t="s">
        <v>34</v>
      </c>
      <c r="K717" s="48"/>
      <c r="L717" s="33"/>
      <c r="M717" s="36">
        <v>45439</v>
      </c>
      <c r="N717" s="34">
        <f t="shared" si="28"/>
        <v>237.5</v>
      </c>
      <c r="O717" s="37"/>
      <c r="P717" s="35">
        <v>237.5</v>
      </c>
      <c r="Q717" s="42">
        <v>0.59379999999999999</v>
      </c>
      <c r="R717" s="40">
        <f t="shared" si="27"/>
        <v>0</v>
      </c>
      <c r="S717" s="41"/>
    </row>
    <row r="718" spans="2:21" ht="15.6" x14ac:dyDescent="0.3">
      <c r="B718" s="34">
        <f t="shared" si="29"/>
        <v>2873</v>
      </c>
      <c r="C718" s="35">
        <v>2966</v>
      </c>
      <c r="D718" s="34">
        <f t="shared" si="24"/>
        <v>2873</v>
      </c>
      <c r="E718" s="36">
        <v>45439</v>
      </c>
      <c r="F718" s="37">
        <v>2873</v>
      </c>
      <c r="G718" s="36">
        <v>45440</v>
      </c>
      <c r="H718" s="38">
        <f t="shared" si="25"/>
        <v>0</v>
      </c>
      <c r="I718" s="29">
        <f t="shared" si="26"/>
        <v>0</v>
      </c>
      <c r="J718" s="48" t="s">
        <v>34</v>
      </c>
      <c r="K718" s="48"/>
      <c r="L718" s="33"/>
      <c r="M718" s="36">
        <v>45440</v>
      </c>
      <c r="N718" s="34">
        <f t="shared" si="28"/>
        <v>237.5</v>
      </c>
      <c r="O718" s="37"/>
      <c r="P718" s="35">
        <v>237.5</v>
      </c>
      <c r="Q718" s="42">
        <v>0.59379999999999999</v>
      </c>
      <c r="R718" s="40">
        <f t="shared" si="27"/>
        <v>0</v>
      </c>
      <c r="S718" s="41"/>
    </row>
    <row r="719" spans="2:21" ht="15.6" x14ac:dyDescent="0.3">
      <c r="B719" s="34">
        <f t="shared" si="29"/>
        <v>2873</v>
      </c>
      <c r="C719" s="35">
        <v>2966</v>
      </c>
      <c r="D719" s="34">
        <f t="shared" si="24"/>
        <v>2873</v>
      </c>
      <c r="E719" s="36">
        <v>45440</v>
      </c>
      <c r="F719" s="37">
        <v>2873</v>
      </c>
      <c r="G719" s="36">
        <v>45441</v>
      </c>
      <c r="H719" s="38">
        <f t="shared" si="25"/>
        <v>0</v>
      </c>
      <c r="I719" s="29">
        <f t="shared" si="26"/>
        <v>0</v>
      </c>
      <c r="J719" s="48" t="s">
        <v>34</v>
      </c>
      <c r="K719" s="48"/>
      <c r="L719" s="33"/>
      <c r="M719" s="36">
        <v>45441</v>
      </c>
      <c r="N719" s="34">
        <f t="shared" si="28"/>
        <v>237.5</v>
      </c>
      <c r="O719" s="37"/>
      <c r="P719" s="35">
        <v>237.5</v>
      </c>
      <c r="Q719" s="42">
        <v>0.59379999999999999</v>
      </c>
      <c r="R719" s="40">
        <f t="shared" si="27"/>
        <v>0</v>
      </c>
      <c r="S719" s="41"/>
      <c r="U719" s="48"/>
    </row>
    <row r="720" spans="2:21" ht="15.6" x14ac:dyDescent="0.3">
      <c r="B720" s="34">
        <f t="shared" si="29"/>
        <v>2873</v>
      </c>
      <c r="C720" s="35">
        <v>2966</v>
      </c>
      <c r="D720" s="34">
        <f t="shared" si="24"/>
        <v>2873</v>
      </c>
      <c r="E720" s="36">
        <v>45441</v>
      </c>
      <c r="F720" s="37">
        <v>2873</v>
      </c>
      <c r="G720" s="36">
        <v>45442</v>
      </c>
      <c r="H720" s="38">
        <f t="shared" si="25"/>
        <v>0</v>
      </c>
      <c r="I720" s="29">
        <f t="shared" si="26"/>
        <v>0</v>
      </c>
      <c r="J720" s="48" t="s">
        <v>34</v>
      </c>
      <c r="K720" s="48"/>
      <c r="L720" s="33"/>
      <c r="M720" s="36">
        <v>45442</v>
      </c>
      <c r="N720" s="34">
        <f t="shared" si="28"/>
        <v>237.5</v>
      </c>
      <c r="O720" s="37"/>
      <c r="P720" s="35">
        <v>237.5</v>
      </c>
      <c r="Q720" s="42">
        <v>0.59379999999999999</v>
      </c>
      <c r="R720" s="40">
        <f t="shared" si="27"/>
        <v>0</v>
      </c>
      <c r="S720" s="41"/>
    </row>
    <row r="721" spans="2:22" ht="15.6" x14ac:dyDescent="0.3">
      <c r="B721" s="34">
        <f t="shared" si="29"/>
        <v>2873</v>
      </c>
      <c r="C721" s="35">
        <v>2966</v>
      </c>
      <c r="D721" s="34">
        <f t="shared" si="24"/>
        <v>2873</v>
      </c>
      <c r="E721" s="36">
        <v>45442</v>
      </c>
      <c r="F721" s="37">
        <v>2873</v>
      </c>
      <c r="G721" s="36">
        <v>45443</v>
      </c>
      <c r="H721" s="38">
        <f t="shared" si="25"/>
        <v>0</v>
      </c>
      <c r="I721" s="29">
        <f t="shared" si="26"/>
        <v>1</v>
      </c>
      <c r="J721" s="48" t="s">
        <v>34</v>
      </c>
      <c r="K721" s="48"/>
      <c r="L721" s="33"/>
      <c r="M721" s="36">
        <v>45443</v>
      </c>
      <c r="N721" s="34">
        <f t="shared" si="28"/>
        <v>237.5</v>
      </c>
      <c r="O721" s="37"/>
      <c r="P721" s="35">
        <v>225</v>
      </c>
      <c r="Q721" s="42">
        <v>0.5625</v>
      </c>
      <c r="R721" s="40">
        <f t="shared" si="27"/>
        <v>12.5</v>
      </c>
      <c r="S721" s="41"/>
    </row>
    <row r="722" spans="2:22" ht="15.6" x14ac:dyDescent="0.3">
      <c r="B722" s="34">
        <f t="shared" si="29"/>
        <v>2873</v>
      </c>
      <c r="C722" s="35">
        <v>2967</v>
      </c>
      <c r="D722" s="34">
        <f t="shared" si="24"/>
        <v>2873</v>
      </c>
      <c r="E722" s="36">
        <v>45443</v>
      </c>
      <c r="F722" s="37">
        <v>2873</v>
      </c>
      <c r="G722" s="36">
        <v>45444</v>
      </c>
      <c r="H722" s="38">
        <f t="shared" si="25"/>
        <v>0</v>
      </c>
      <c r="I722" s="29">
        <f t="shared" si="26"/>
        <v>5</v>
      </c>
      <c r="J722" s="48" t="s">
        <v>34</v>
      </c>
      <c r="K722" s="48"/>
      <c r="L722" s="33"/>
      <c r="M722" s="36">
        <v>45444</v>
      </c>
      <c r="N722" s="34">
        <f t="shared" si="28"/>
        <v>225</v>
      </c>
      <c r="O722" s="37"/>
      <c r="P722" s="35">
        <v>168</v>
      </c>
      <c r="Q722" s="42">
        <v>0.421875</v>
      </c>
      <c r="R722" s="40">
        <f t="shared" si="27"/>
        <v>57</v>
      </c>
      <c r="S722" s="41"/>
      <c r="U722" s="48">
        <f>SUM(H692:H722)</f>
        <v>27</v>
      </c>
      <c r="V722" s="48">
        <f>SUM(R691:R721)</f>
        <v>215</v>
      </c>
    </row>
    <row r="723" spans="2:22" ht="15.6" x14ac:dyDescent="0.3">
      <c r="B723" s="34">
        <f t="shared" si="29"/>
        <v>2873</v>
      </c>
      <c r="C723" s="35">
        <v>2972</v>
      </c>
      <c r="D723" s="34">
        <f t="shared" si="24"/>
        <v>2873</v>
      </c>
      <c r="E723" s="36">
        <v>45444</v>
      </c>
      <c r="F723" s="37">
        <v>2882</v>
      </c>
      <c r="G723" s="36">
        <v>45445</v>
      </c>
      <c r="H723" s="38">
        <f t="shared" si="25"/>
        <v>9</v>
      </c>
      <c r="I723" s="29">
        <f t="shared" si="26"/>
        <v>2</v>
      </c>
      <c r="J723" s="48"/>
      <c r="K723" s="48"/>
      <c r="L723" s="33"/>
      <c r="M723" s="36">
        <v>45445</v>
      </c>
      <c r="N723" s="34">
        <f t="shared" si="28"/>
        <v>168</v>
      </c>
      <c r="O723" s="37"/>
      <c r="P723" s="35">
        <v>150</v>
      </c>
      <c r="Q723" s="42">
        <v>0.375</v>
      </c>
      <c r="R723" s="40">
        <f t="shared" si="27"/>
        <v>18</v>
      </c>
      <c r="S723" s="41"/>
    </row>
    <row r="724" spans="2:22" ht="15.6" x14ac:dyDescent="0.3">
      <c r="B724" s="34">
        <f t="shared" si="29"/>
        <v>2882</v>
      </c>
      <c r="C724" s="35">
        <v>2974</v>
      </c>
      <c r="D724" s="34">
        <f t="shared" si="24"/>
        <v>2882</v>
      </c>
      <c r="E724" s="36">
        <v>45445</v>
      </c>
      <c r="F724" s="37">
        <v>2885</v>
      </c>
      <c r="G724" s="36">
        <v>45446</v>
      </c>
      <c r="H724" s="38">
        <f t="shared" si="25"/>
        <v>3</v>
      </c>
      <c r="I724" s="29">
        <f t="shared" si="26"/>
        <v>9</v>
      </c>
      <c r="L724" s="33"/>
      <c r="M724" s="36">
        <v>45446</v>
      </c>
      <c r="N724" s="34">
        <f t="shared" si="28"/>
        <v>150</v>
      </c>
      <c r="O724" s="37">
        <v>287</v>
      </c>
      <c r="P724" s="35">
        <v>342.76</v>
      </c>
      <c r="Q724" s="42">
        <v>0.859375</v>
      </c>
      <c r="R724" s="40">
        <f t="shared" si="27"/>
        <v>94.240000000000009</v>
      </c>
      <c r="S724" s="41"/>
      <c r="T724" s="48" t="s">
        <v>35</v>
      </c>
    </row>
    <row r="725" spans="2:22" ht="15.6" x14ac:dyDescent="0.3">
      <c r="B725" s="34">
        <f t="shared" si="29"/>
        <v>2885</v>
      </c>
      <c r="C725" s="35">
        <v>2983</v>
      </c>
      <c r="D725" s="34">
        <f t="shared" si="24"/>
        <v>2885</v>
      </c>
      <c r="E725" s="36">
        <v>45446</v>
      </c>
      <c r="F725" s="37">
        <v>2895</v>
      </c>
      <c r="G725" s="36">
        <v>45447</v>
      </c>
      <c r="H725" s="38">
        <f t="shared" si="25"/>
        <v>10</v>
      </c>
      <c r="I725" s="29">
        <f t="shared" si="26"/>
        <v>2</v>
      </c>
      <c r="L725" s="33"/>
      <c r="M725" s="36">
        <v>45447</v>
      </c>
      <c r="N725" s="34">
        <f t="shared" si="28"/>
        <v>342.76</v>
      </c>
      <c r="O725" s="37"/>
      <c r="P725" s="35">
        <v>342.76</v>
      </c>
      <c r="Q725" s="42">
        <v>0.85940000000000005</v>
      </c>
      <c r="R725" s="40">
        <f t="shared" si="27"/>
        <v>0</v>
      </c>
      <c r="S725" s="41"/>
    </row>
    <row r="726" spans="2:22" ht="15.6" x14ac:dyDescent="0.3">
      <c r="B726" s="34">
        <f t="shared" si="29"/>
        <v>2895</v>
      </c>
      <c r="C726" s="35">
        <v>2985</v>
      </c>
      <c r="D726" s="34">
        <f t="shared" si="24"/>
        <v>2895</v>
      </c>
      <c r="E726" s="36">
        <v>45447</v>
      </c>
      <c r="F726" s="37">
        <v>2895</v>
      </c>
      <c r="G726" s="36">
        <v>45448</v>
      </c>
      <c r="H726" s="38">
        <f t="shared" si="25"/>
        <v>0</v>
      </c>
      <c r="I726" s="29">
        <f t="shared" si="26"/>
        <v>0</v>
      </c>
      <c r="J726" s="48" t="s">
        <v>34</v>
      </c>
      <c r="K726" s="48"/>
      <c r="L726" s="33"/>
      <c r="M726" s="36">
        <v>45448</v>
      </c>
      <c r="N726" s="34">
        <f t="shared" si="28"/>
        <v>342.76</v>
      </c>
      <c r="O726" s="37"/>
      <c r="P726" s="35">
        <v>342.76</v>
      </c>
      <c r="Q726" s="42">
        <v>0.85940000000000005</v>
      </c>
      <c r="R726" s="40">
        <f t="shared" si="27"/>
        <v>0</v>
      </c>
      <c r="S726" s="41"/>
      <c r="U726" s="48">
        <f>SUM(H693:H723)</f>
        <v>36</v>
      </c>
      <c r="V726" s="48">
        <f>SUM(R692:R722)</f>
        <v>252</v>
      </c>
    </row>
    <row r="727" spans="2:22" ht="15.6" x14ac:dyDescent="0.3">
      <c r="B727" s="34">
        <f t="shared" si="29"/>
        <v>2895</v>
      </c>
      <c r="C727" s="35">
        <v>2985</v>
      </c>
      <c r="D727" s="34">
        <f t="shared" si="24"/>
        <v>2895</v>
      </c>
      <c r="E727" s="36">
        <v>45448</v>
      </c>
      <c r="F727" s="37">
        <v>2895</v>
      </c>
      <c r="G727" s="36">
        <v>45449</v>
      </c>
      <c r="H727" s="38">
        <f t="shared" si="25"/>
        <v>0</v>
      </c>
      <c r="I727" s="29">
        <f t="shared" si="26"/>
        <v>17</v>
      </c>
      <c r="L727" s="33"/>
      <c r="M727" s="36">
        <v>45449</v>
      </c>
      <c r="N727" s="34">
        <f t="shared" si="28"/>
        <v>342.76</v>
      </c>
      <c r="O727" s="37"/>
      <c r="P727" s="35">
        <v>312.8</v>
      </c>
      <c r="Q727" s="42">
        <v>0.78200000000000003</v>
      </c>
      <c r="R727" s="40">
        <f t="shared" si="27"/>
        <v>29.95999999999998</v>
      </c>
      <c r="S727" s="41"/>
      <c r="V727" s="48" t="s">
        <v>36</v>
      </c>
    </row>
    <row r="728" spans="2:22" ht="15.6" x14ac:dyDescent="0.3">
      <c r="B728" s="34">
        <f t="shared" si="29"/>
        <v>2895</v>
      </c>
      <c r="C728" s="35">
        <v>3002</v>
      </c>
      <c r="D728" s="34">
        <f t="shared" si="24"/>
        <v>2895</v>
      </c>
      <c r="E728" s="36">
        <v>45449</v>
      </c>
      <c r="F728" s="37">
        <v>2897</v>
      </c>
      <c r="G728" s="36">
        <v>45450</v>
      </c>
      <c r="H728" s="38">
        <f t="shared" si="25"/>
        <v>2</v>
      </c>
      <c r="I728" s="29">
        <f t="shared" si="26"/>
        <v>30</v>
      </c>
      <c r="L728" s="33"/>
      <c r="M728" s="36">
        <v>45450</v>
      </c>
      <c r="N728" s="34">
        <f t="shared" si="28"/>
        <v>312.8</v>
      </c>
      <c r="O728" s="37"/>
      <c r="P728" s="35">
        <v>312.8</v>
      </c>
      <c r="Q728" s="42">
        <v>0.78200000000000003</v>
      </c>
      <c r="R728" s="40">
        <f t="shared" si="27"/>
        <v>0</v>
      </c>
      <c r="S728" s="41"/>
      <c r="V728" s="48" t="s">
        <v>37</v>
      </c>
    </row>
    <row r="729" spans="2:22" ht="15.6" x14ac:dyDescent="0.3">
      <c r="B729" s="34">
        <f t="shared" si="29"/>
        <v>2897</v>
      </c>
      <c r="C729" s="35">
        <v>3032</v>
      </c>
      <c r="D729" s="34">
        <f t="shared" si="24"/>
        <v>2897</v>
      </c>
      <c r="E729" s="36">
        <v>45450</v>
      </c>
      <c r="F729" s="37">
        <v>2898</v>
      </c>
      <c r="G729" s="36">
        <v>45451</v>
      </c>
      <c r="H729" s="38">
        <f t="shared" si="25"/>
        <v>1</v>
      </c>
      <c r="I729" s="29">
        <f t="shared" si="26"/>
        <v>0</v>
      </c>
      <c r="L729" s="33"/>
      <c r="M729" s="36">
        <v>45451</v>
      </c>
      <c r="N729" s="34">
        <f t="shared" si="28"/>
        <v>312.8</v>
      </c>
      <c r="O729" s="37"/>
      <c r="P729" s="35">
        <v>312.8</v>
      </c>
      <c r="Q729" s="42">
        <v>0.78200000000000003</v>
      </c>
      <c r="R729" s="40">
        <f t="shared" si="27"/>
        <v>0</v>
      </c>
      <c r="S729" s="41"/>
    </row>
    <row r="730" spans="2:22" ht="15.6" x14ac:dyDescent="0.3">
      <c r="B730" s="34">
        <f t="shared" si="29"/>
        <v>2898</v>
      </c>
      <c r="C730" s="35">
        <v>3032</v>
      </c>
      <c r="D730" s="34">
        <f t="shared" si="24"/>
        <v>2898</v>
      </c>
      <c r="E730" s="36">
        <v>45451</v>
      </c>
      <c r="F730" s="37">
        <v>2898</v>
      </c>
      <c r="G730" s="36">
        <v>45452</v>
      </c>
      <c r="H730" s="38">
        <f t="shared" si="25"/>
        <v>0</v>
      </c>
      <c r="I730" s="29">
        <f t="shared" si="26"/>
        <v>0</v>
      </c>
      <c r="L730" s="33"/>
      <c r="M730" s="36">
        <v>45452</v>
      </c>
      <c r="N730" s="34">
        <f t="shared" si="28"/>
        <v>312.8</v>
      </c>
      <c r="O730" s="37"/>
      <c r="P730" s="35">
        <v>312.8</v>
      </c>
      <c r="Q730" s="42">
        <v>0.78200000000000003</v>
      </c>
      <c r="R730" s="40">
        <f t="shared" si="27"/>
        <v>0</v>
      </c>
      <c r="S730" s="41"/>
    </row>
    <row r="731" spans="2:22" ht="15.6" x14ac:dyDescent="0.3">
      <c r="B731" s="34">
        <f t="shared" si="29"/>
        <v>2898</v>
      </c>
      <c r="C731" s="35">
        <v>3032</v>
      </c>
      <c r="D731" s="34">
        <f t="shared" si="24"/>
        <v>2898</v>
      </c>
      <c r="E731" s="36">
        <v>45452</v>
      </c>
      <c r="F731" s="37">
        <v>2898</v>
      </c>
      <c r="G731" s="36">
        <v>45453</v>
      </c>
      <c r="H731" s="38">
        <f t="shared" si="25"/>
        <v>0</v>
      </c>
      <c r="I731" s="29">
        <f t="shared" si="26"/>
        <v>6</v>
      </c>
      <c r="L731" s="33"/>
      <c r="M731" s="36">
        <v>45453</v>
      </c>
      <c r="N731" s="34">
        <f t="shared" si="28"/>
        <v>312.8</v>
      </c>
      <c r="O731" s="37"/>
      <c r="P731" s="35">
        <v>312.8</v>
      </c>
      <c r="Q731" s="42">
        <v>0.78200000000000003</v>
      </c>
      <c r="R731" s="40">
        <f t="shared" si="27"/>
        <v>0</v>
      </c>
      <c r="S731" s="41"/>
    </row>
    <row r="732" spans="2:22" ht="15.6" x14ac:dyDescent="0.3">
      <c r="B732" s="34">
        <f t="shared" si="29"/>
        <v>2898</v>
      </c>
      <c r="C732" s="35">
        <v>3038</v>
      </c>
      <c r="D732" s="34">
        <f t="shared" si="24"/>
        <v>2898</v>
      </c>
      <c r="E732" s="36">
        <v>45453</v>
      </c>
      <c r="F732" s="37">
        <v>2899</v>
      </c>
      <c r="G732" s="36">
        <v>45454</v>
      </c>
      <c r="H732" s="38">
        <f t="shared" si="25"/>
        <v>1</v>
      </c>
      <c r="I732" s="29">
        <f t="shared" si="26"/>
        <v>3</v>
      </c>
      <c r="L732" s="33"/>
      <c r="M732" s="36">
        <v>45454</v>
      </c>
      <c r="N732" s="34">
        <f t="shared" si="28"/>
        <v>312.8</v>
      </c>
      <c r="O732" s="37"/>
      <c r="P732" s="35">
        <v>312.8</v>
      </c>
      <c r="Q732" s="42">
        <v>0.78200000000000003</v>
      </c>
      <c r="R732" s="40">
        <f t="shared" si="27"/>
        <v>0</v>
      </c>
      <c r="S732" s="41"/>
    </row>
    <row r="733" spans="2:22" ht="15.6" x14ac:dyDescent="0.3">
      <c r="B733" s="34">
        <f t="shared" si="29"/>
        <v>2899</v>
      </c>
      <c r="C733" s="35">
        <v>3041</v>
      </c>
      <c r="D733" s="34">
        <f t="shared" si="24"/>
        <v>2899</v>
      </c>
      <c r="E733" s="36">
        <v>45454</v>
      </c>
      <c r="F733" s="37">
        <v>2899</v>
      </c>
      <c r="G733" s="36">
        <v>45455</v>
      </c>
      <c r="H733" s="38">
        <f t="shared" si="25"/>
        <v>0</v>
      </c>
      <c r="I733" s="29">
        <f t="shared" si="26"/>
        <v>1</v>
      </c>
      <c r="L733" s="33"/>
      <c r="M733" s="36">
        <v>45455</v>
      </c>
      <c r="N733" s="34">
        <f t="shared" si="28"/>
        <v>312.8</v>
      </c>
      <c r="O733" s="37"/>
      <c r="P733" s="35">
        <v>312.8</v>
      </c>
      <c r="Q733" s="42">
        <v>0.78200000000000003</v>
      </c>
      <c r="R733" s="40">
        <f t="shared" si="27"/>
        <v>0</v>
      </c>
      <c r="S733" s="41"/>
    </row>
    <row r="734" spans="2:22" ht="15.6" x14ac:dyDescent="0.3">
      <c r="B734" s="34">
        <f t="shared" si="29"/>
        <v>2899</v>
      </c>
      <c r="C734" s="35">
        <v>3042</v>
      </c>
      <c r="D734" s="34">
        <f t="shared" si="24"/>
        <v>2899</v>
      </c>
      <c r="E734" s="36">
        <v>45455</v>
      </c>
      <c r="F734" s="37">
        <v>2899</v>
      </c>
      <c r="G734" s="36">
        <v>45456</v>
      </c>
      <c r="H734" s="38">
        <f t="shared" si="25"/>
        <v>0</v>
      </c>
      <c r="I734" s="29">
        <f t="shared" si="26"/>
        <v>4</v>
      </c>
      <c r="L734" s="33"/>
      <c r="M734" s="36">
        <v>45456</v>
      </c>
      <c r="N734" s="34">
        <f t="shared" si="28"/>
        <v>312.8</v>
      </c>
      <c r="O734" s="37"/>
      <c r="P734" s="35">
        <v>312.8</v>
      </c>
      <c r="Q734" s="42">
        <v>0.78200000000000003</v>
      </c>
      <c r="R734" s="40">
        <f t="shared" si="27"/>
        <v>0</v>
      </c>
      <c r="S734" s="41"/>
    </row>
    <row r="735" spans="2:22" ht="15.6" x14ac:dyDescent="0.3">
      <c r="B735" s="34">
        <f t="shared" si="29"/>
        <v>2899</v>
      </c>
      <c r="C735" s="35">
        <v>3046</v>
      </c>
      <c r="D735" s="34">
        <f t="shared" si="24"/>
        <v>2899</v>
      </c>
      <c r="E735" s="36">
        <v>45456</v>
      </c>
      <c r="F735" s="37">
        <v>2899</v>
      </c>
      <c r="G735" s="36">
        <v>45457</v>
      </c>
      <c r="H735" s="38">
        <f t="shared" si="25"/>
        <v>0</v>
      </c>
      <c r="I735" s="29">
        <f t="shared" si="26"/>
        <v>4</v>
      </c>
      <c r="L735" s="33"/>
      <c r="M735" s="36">
        <v>45457</v>
      </c>
      <c r="N735" s="34">
        <f t="shared" si="28"/>
        <v>312.8</v>
      </c>
      <c r="O735" s="37"/>
      <c r="P735" s="35">
        <v>312.8</v>
      </c>
      <c r="Q735" s="42">
        <v>0.78200000000000003</v>
      </c>
      <c r="R735" s="40">
        <f t="shared" si="27"/>
        <v>0</v>
      </c>
      <c r="S735" s="41"/>
    </row>
    <row r="736" spans="2:22" ht="15.6" x14ac:dyDescent="0.3">
      <c r="B736" s="34">
        <f t="shared" si="29"/>
        <v>2899</v>
      </c>
      <c r="C736" s="35">
        <v>3050</v>
      </c>
      <c r="D736" s="34">
        <f t="shared" si="24"/>
        <v>2899</v>
      </c>
      <c r="E736" s="36">
        <v>45457</v>
      </c>
      <c r="F736" s="37">
        <v>2899</v>
      </c>
      <c r="G736" s="36">
        <v>45458</v>
      </c>
      <c r="H736" s="38">
        <f t="shared" si="25"/>
        <v>0</v>
      </c>
      <c r="I736" s="29">
        <f t="shared" si="26"/>
        <v>6</v>
      </c>
      <c r="L736" s="33"/>
      <c r="M736" s="36">
        <v>45458</v>
      </c>
      <c r="N736" s="34">
        <f t="shared" si="28"/>
        <v>312.8</v>
      </c>
      <c r="O736" s="37"/>
      <c r="P736" s="35">
        <v>312.8</v>
      </c>
      <c r="Q736" s="42">
        <v>0.78200000000000003</v>
      </c>
      <c r="R736" s="40">
        <f t="shared" si="27"/>
        <v>0</v>
      </c>
      <c r="S736" s="41"/>
    </row>
    <row r="737" spans="2:23" ht="15.6" x14ac:dyDescent="0.3">
      <c r="B737" s="34">
        <f t="shared" si="29"/>
        <v>2899</v>
      </c>
      <c r="C737" s="35">
        <v>3056</v>
      </c>
      <c r="D737" s="34">
        <f t="shared" si="24"/>
        <v>2899</v>
      </c>
      <c r="E737" s="36">
        <v>45458</v>
      </c>
      <c r="F737" s="37">
        <v>2899</v>
      </c>
      <c r="G737" s="36">
        <v>45459</v>
      </c>
      <c r="H737" s="38">
        <f t="shared" si="25"/>
        <v>0</v>
      </c>
      <c r="I737" s="29">
        <f t="shared" si="26"/>
        <v>2</v>
      </c>
      <c r="L737" s="33"/>
      <c r="M737" s="36">
        <v>45459</v>
      </c>
      <c r="N737" s="34">
        <f t="shared" si="28"/>
        <v>312.8</v>
      </c>
      <c r="O737" s="37"/>
      <c r="P737" s="35">
        <v>300</v>
      </c>
      <c r="Q737" s="42">
        <v>0.75</v>
      </c>
      <c r="R737" s="40">
        <f t="shared" si="27"/>
        <v>12.800000000000011</v>
      </c>
      <c r="S737" s="41"/>
    </row>
    <row r="738" spans="2:23" ht="15.6" x14ac:dyDescent="0.3">
      <c r="B738" s="34">
        <f t="shared" si="29"/>
        <v>2899</v>
      </c>
      <c r="C738" s="35">
        <v>3058</v>
      </c>
      <c r="D738" s="34">
        <f t="shared" si="24"/>
        <v>2899</v>
      </c>
      <c r="E738" s="36">
        <v>45459</v>
      </c>
      <c r="F738" s="37">
        <v>2900</v>
      </c>
      <c r="G738" s="36">
        <v>45460</v>
      </c>
      <c r="H738" s="38">
        <f t="shared" si="25"/>
        <v>1</v>
      </c>
      <c r="I738" s="29">
        <f t="shared" si="26"/>
        <v>3</v>
      </c>
      <c r="L738" s="33"/>
      <c r="M738" s="36">
        <v>45460</v>
      </c>
      <c r="N738" s="34">
        <f t="shared" si="28"/>
        <v>300</v>
      </c>
      <c r="O738" s="37"/>
      <c r="P738" s="35">
        <v>250</v>
      </c>
      <c r="Q738" s="42">
        <v>0.625</v>
      </c>
      <c r="R738" s="40">
        <f t="shared" si="27"/>
        <v>50</v>
      </c>
      <c r="S738" s="41"/>
    </row>
    <row r="739" spans="2:23" ht="15.6" x14ac:dyDescent="0.3">
      <c r="B739" s="34">
        <f t="shared" si="29"/>
        <v>2900</v>
      </c>
      <c r="C739" s="35">
        <v>3061</v>
      </c>
      <c r="D739" s="34">
        <f t="shared" si="24"/>
        <v>2900</v>
      </c>
      <c r="E739" s="36">
        <v>45460</v>
      </c>
      <c r="F739" s="37">
        <v>2910</v>
      </c>
      <c r="G739" s="36">
        <v>45461</v>
      </c>
      <c r="H739" s="38">
        <f t="shared" si="25"/>
        <v>10</v>
      </c>
      <c r="I739" s="29">
        <f t="shared" si="26"/>
        <v>3</v>
      </c>
      <c r="L739" s="33"/>
      <c r="M739" s="36">
        <v>45461</v>
      </c>
      <c r="N739" s="34">
        <f t="shared" si="28"/>
        <v>250</v>
      </c>
      <c r="O739" s="37"/>
      <c r="P739" s="35">
        <v>237.5</v>
      </c>
      <c r="Q739" s="42">
        <v>0.59375</v>
      </c>
      <c r="R739" s="40">
        <f t="shared" si="27"/>
        <v>12.5</v>
      </c>
      <c r="S739" s="41"/>
    </row>
    <row r="740" spans="2:23" ht="15.6" x14ac:dyDescent="0.3">
      <c r="B740" s="34">
        <f t="shared" si="29"/>
        <v>2910</v>
      </c>
      <c r="C740" s="35">
        <v>3064</v>
      </c>
      <c r="D740" s="34">
        <f t="shared" si="24"/>
        <v>2910</v>
      </c>
      <c r="E740" s="36">
        <v>45461</v>
      </c>
      <c r="F740" s="37">
        <v>2913</v>
      </c>
      <c r="G740" s="36">
        <v>45462</v>
      </c>
      <c r="H740" s="38">
        <f t="shared" si="25"/>
        <v>3</v>
      </c>
      <c r="I740" s="29">
        <f t="shared" si="26"/>
        <v>3</v>
      </c>
      <c r="L740" s="33"/>
      <c r="M740" s="36">
        <v>45462</v>
      </c>
      <c r="N740" s="34">
        <f t="shared" si="28"/>
        <v>237.5</v>
      </c>
      <c r="O740" s="37"/>
      <c r="P740" s="35">
        <v>225</v>
      </c>
      <c r="Q740" s="42">
        <v>0.5625</v>
      </c>
      <c r="R740" s="40">
        <f t="shared" si="27"/>
        <v>12.5</v>
      </c>
      <c r="S740" s="41"/>
    </row>
    <row r="741" spans="2:23" ht="15.6" x14ac:dyDescent="0.3">
      <c r="B741" s="34">
        <f t="shared" si="29"/>
        <v>2913</v>
      </c>
      <c r="C741" s="35">
        <v>3067</v>
      </c>
      <c r="D741" s="34">
        <f t="shared" si="24"/>
        <v>2913</v>
      </c>
      <c r="E741" s="36">
        <v>45462</v>
      </c>
      <c r="F741" s="37">
        <v>2914</v>
      </c>
      <c r="G741" s="36">
        <v>45463</v>
      </c>
      <c r="H741" s="38">
        <f t="shared" si="25"/>
        <v>1</v>
      </c>
      <c r="I741" s="29">
        <f t="shared" si="26"/>
        <v>9</v>
      </c>
      <c r="L741" s="33"/>
      <c r="M741" s="36">
        <v>45463</v>
      </c>
      <c r="N741" s="34">
        <f t="shared" si="28"/>
        <v>225</v>
      </c>
      <c r="O741" s="37"/>
      <c r="P741" s="35">
        <v>200</v>
      </c>
      <c r="Q741" s="42">
        <v>0.5</v>
      </c>
      <c r="R741" s="40">
        <f t="shared" si="27"/>
        <v>25</v>
      </c>
      <c r="S741" s="41"/>
    </row>
    <row r="742" spans="2:23" ht="15.6" x14ac:dyDescent="0.3">
      <c r="B742" s="34">
        <f t="shared" si="29"/>
        <v>2914</v>
      </c>
      <c r="C742" s="35">
        <v>3076</v>
      </c>
      <c r="D742" s="34">
        <f t="shared" si="24"/>
        <v>2914</v>
      </c>
      <c r="E742" s="36">
        <v>45463</v>
      </c>
      <c r="F742" s="37">
        <v>2916</v>
      </c>
      <c r="G742" s="36">
        <v>45464</v>
      </c>
      <c r="H742" s="38">
        <f t="shared" si="25"/>
        <v>2</v>
      </c>
      <c r="I742" s="29">
        <f t="shared" si="26"/>
        <v>1</v>
      </c>
      <c r="L742" s="33"/>
      <c r="M742" s="36">
        <v>45464</v>
      </c>
      <c r="N742" s="34">
        <f t="shared" si="28"/>
        <v>200</v>
      </c>
      <c r="O742" s="37">
        <v>90</v>
      </c>
      <c r="P742" s="35">
        <v>295</v>
      </c>
      <c r="Q742" s="42">
        <v>0.73850000000000005</v>
      </c>
      <c r="R742" s="40">
        <v>0</v>
      </c>
      <c r="S742" s="41"/>
    </row>
    <row r="743" spans="2:23" ht="15.6" x14ac:dyDescent="0.3">
      <c r="B743" s="34">
        <f t="shared" si="29"/>
        <v>2916</v>
      </c>
      <c r="C743" s="35">
        <v>3077</v>
      </c>
      <c r="D743" s="34">
        <f t="shared" si="24"/>
        <v>2916</v>
      </c>
      <c r="E743" s="36">
        <v>45464</v>
      </c>
      <c r="F743" s="37">
        <v>2916</v>
      </c>
      <c r="G743" s="36">
        <v>45465</v>
      </c>
      <c r="H743" s="38">
        <f t="shared" si="25"/>
        <v>0</v>
      </c>
      <c r="I743" s="29">
        <f t="shared" si="26"/>
        <v>2</v>
      </c>
      <c r="L743" s="33"/>
      <c r="M743" s="36">
        <v>45465</v>
      </c>
      <c r="N743" s="34">
        <f t="shared" si="28"/>
        <v>295</v>
      </c>
      <c r="O743" s="37"/>
      <c r="P743" s="35">
        <v>287.48</v>
      </c>
      <c r="Q743" s="42">
        <v>0.71870000000000001</v>
      </c>
      <c r="R743" s="40">
        <f t="shared" ref="R743:R744" si="30">(N743+O743)-P743</f>
        <v>7.5199999999999818</v>
      </c>
      <c r="S743" s="41"/>
    </row>
    <row r="744" spans="2:23" ht="15.6" x14ac:dyDescent="0.3">
      <c r="B744" s="34">
        <f t="shared" si="29"/>
        <v>2916</v>
      </c>
      <c r="C744" s="35">
        <v>3079</v>
      </c>
      <c r="D744" s="34">
        <f t="shared" si="24"/>
        <v>2916</v>
      </c>
      <c r="E744" s="36">
        <v>45465</v>
      </c>
      <c r="F744" s="37">
        <v>2918</v>
      </c>
      <c r="G744" s="36">
        <v>45466</v>
      </c>
      <c r="H744" s="38">
        <f t="shared" si="25"/>
        <v>2</v>
      </c>
      <c r="I744" s="29">
        <f t="shared" si="26"/>
        <v>2</v>
      </c>
      <c r="L744" s="33"/>
      <c r="M744" s="36">
        <v>45466</v>
      </c>
      <c r="N744" s="34">
        <f t="shared" si="28"/>
        <v>287.48</v>
      </c>
      <c r="O744" s="37"/>
      <c r="P744" s="35">
        <v>287.48</v>
      </c>
      <c r="Q744" s="42">
        <v>0.71870000000000001</v>
      </c>
      <c r="R744" s="40">
        <f t="shared" si="30"/>
        <v>0</v>
      </c>
      <c r="S744" s="41"/>
    </row>
    <row r="745" spans="2:23" ht="15.6" x14ac:dyDescent="0.3">
      <c r="B745" s="34">
        <f t="shared" si="29"/>
        <v>2918</v>
      </c>
      <c r="C745" s="35">
        <v>3081</v>
      </c>
      <c r="D745" s="34">
        <f t="shared" si="24"/>
        <v>2918</v>
      </c>
      <c r="E745" s="36">
        <v>45466</v>
      </c>
      <c r="F745" s="37">
        <v>2918</v>
      </c>
      <c r="G745" s="36">
        <v>45467</v>
      </c>
      <c r="H745" s="38">
        <f t="shared" si="25"/>
        <v>0</v>
      </c>
      <c r="I745" s="29">
        <f t="shared" si="26"/>
        <v>5</v>
      </c>
      <c r="L745" s="33"/>
      <c r="M745" s="36">
        <v>45467</v>
      </c>
      <c r="N745" s="34">
        <f t="shared" si="28"/>
        <v>287.48</v>
      </c>
      <c r="O745" s="37"/>
      <c r="P745" s="35">
        <v>68.72</v>
      </c>
      <c r="Q745" s="42">
        <v>0.17180000000000001</v>
      </c>
      <c r="R745" s="40">
        <v>25</v>
      </c>
      <c r="S745" s="41"/>
      <c r="T745" s="48" t="s">
        <v>1176</v>
      </c>
    </row>
    <row r="746" spans="2:23" ht="15.6" x14ac:dyDescent="0.3">
      <c r="B746" s="34">
        <f t="shared" si="29"/>
        <v>2918</v>
      </c>
      <c r="C746" s="35">
        <v>3086</v>
      </c>
      <c r="D746" s="34">
        <f t="shared" si="24"/>
        <v>2918</v>
      </c>
      <c r="E746" s="36">
        <v>45467</v>
      </c>
      <c r="F746" s="37">
        <v>2921</v>
      </c>
      <c r="G746" s="36">
        <v>45468</v>
      </c>
      <c r="H746" s="38">
        <f t="shared" si="25"/>
        <v>3</v>
      </c>
      <c r="I746" s="29">
        <f t="shared" si="26"/>
        <v>0</v>
      </c>
      <c r="L746" s="33"/>
      <c r="M746" s="36">
        <v>45468</v>
      </c>
      <c r="N746" s="34">
        <f t="shared" si="28"/>
        <v>68.72</v>
      </c>
      <c r="O746" s="37">
        <v>30</v>
      </c>
      <c r="P746" s="35">
        <v>112.5</v>
      </c>
      <c r="Q746" s="42">
        <v>0.28125</v>
      </c>
      <c r="R746" s="40">
        <v>0</v>
      </c>
      <c r="S746" s="41"/>
    </row>
    <row r="747" spans="2:23" ht="15.6" x14ac:dyDescent="0.3">
      <c r="B747" s="34">
        <f t="shared" si="29"/>
        <v>2921</v>
      </c>
      <c r="C747" s="35">
        <v>3086</v>
      </c>
      <c r="D747" s="34">
        <f t="shared" si="24"/>
        <v>2921</v>
      </c>
      <c r="E747" s="36">
        <v>45468</v>
      </c>
      <c r="F747" s="37">
        <v>2921</v>
      </c>
      <c r="G747" s="36">
        <v>45469</v>
      </c>
      <c r="H747" s="38">
        <f t="shared" si="25"/>
        <v>0</v>
      </c>
      <c r="I747" s="29">
        <f t="shared" si="26"/>
        <v>5</v>
      </c>
      <c r="L747" s="33"/>
      <c r="M747" s="36">
        <v>45469</v>
      </c>
      <c r="N747" s="34">
        <f t="shared" si="28"/>
        <v>112.5</v>
      </c>
      <c r="O747" s="37">
        <v>60</v>
      </c>
      <c r="P747" s="35">
        <v>187.5</v>
      </c>
      <c r="Q747" s="42">
        <v>0.46875</v>
      </c>
      <c r="R747" s="40">
        <v>0</v>
      </c>
      <c r="S747" s="41"/>
    </row>
    <row r="748" spans="2:23" ht="15.6" x14ac:dyDescent="0.3">
      <c r="B748" s="34">
        <f t="shared" si="29"/>
        <v>2921</v>
      </c>
      <c r="C748" s="35">
        <v>3091</v>
      </c>
      <c r="D748" s="34">
        <f t="shared" si="24"/>
        <v>2921</v>
      </c>
      <c r="E748" s="36">
        <v>45469</v>
      </c>
      <c r="F748" s="37">
        <v>2922</v>
      </c>
      <c r="G748" s="36">
        <v>45470</v>
      </c>
      <c r="H748" s="38">
        <f t="shared" si="25"/>
        <v>1</v>
      </c>
      <c r="I748" s="29">
        <f t="shared" si="26"/>
        <v>1</v>
      </c>
      <c r="L748" s="33"/>
      <c r="M748" s="36">
        <v>45470</v>
      </c>
      <c r="N748" s="34">
        <f t="shared" si="28"/>
        <v>187.5</v>
      </c>
      <c r="O748" s="37"/>
      <c r="P748" s="35">
        <v>175</v>
      </c>
      <c r="Q748" s="42">
        <v>0.4375</v>
      </c>
      <c r="R748" s="40">
        <f t="shared" ref="R748:R926" si="31">(N748+O748)-P748</f>
        <v>12.5</v>
      </c>
      <c r="S748" s="41"/>
    </row>
    <row r="749" spans="2:23" ht="15.6" x14ac:dyDescent="0.3">
      <c r="B749" s="34">
        <f t="shared" si="29"/>
        <v>2922</v>
      </c>
      <c r="C749" s="35">
        <v>3092</v>
      </c>
      <c r="D749" s="34">
        <f t="shared" si="24"/>
        <v>2922</v>
      </c>
      <c r="E749" s="36">
        <v>45470</v>
      </c>
      <c r="F749" s="37">
        <v>2922</v>
      </c>
      <c r="G749" s="36">
        <v>45471</v>
      </c>
      <c r="H749" s="38">
        <f t="shared" si="25"/>
        <v>0</v>
      </c>
      <c r="I749" s="29">
        <f t="shared" si="26"/>
        <v>3</v>
      </c>
      <c r="J749" s="48" t="s">
        <v>38</v>
      </c>
      <c r="K749" s="48"/>
      <c r="L749" s="33"/>
      <c r="M749" s="36">
        <v>45471</v>
      </c>
      <c r="N749" s="34">
        <f t="shared" si="28"/>
        <v>175</v>
      </c>
      <c r="O749" s="37"/>
      <c r="P749" s="35">
        <v>175</v>
      </c>
      <c r="Q749" s="42">
        <v>0.4375</v>
      </c>
      <c r="R749" s="40">
        <f t="shared" si="31"/>
        <v>0</v>
      </c>
      <c r="S749" s="41"/>
    </row>
    <row r="750" spans="2:23" ht="15.6" x14ac:dyDescent="0.3">
      <c r="B750" s="34">
        <f t="shared" si="29"/>
        <v>2922</v>
      </c>
      <c r="C750" s="35">
        <v>3095</v>
      </c>
      <c r="D750" s="34">
        <f t="shared" si="24"/>
        <v>2922</v>
      </c>
      <c r="E750" s="36">
        <v>45471</v>
      </c>
      <c r="F750" s="37">
        <v>2922</v>
      </c>
      <c r="G750" s="36">
        <v>45472</v>
      </c>
      <c r="H750" s="38">
        <f t="shared" si="25"/>
        <v>0</v>
      </c>
      <c r="I750" s="29">
        <f t="shared" si="26"/>
        <v>0</v>
      </c>
      <c r="L750" s="33"/>
      <c r="M750" s="36">
        <v>45472</v>
      </c>
      <c r="N750" s="34">
        <f t="shared" si="28"/>
        <v>175</v>
      </c>
      <c r="O750" s="37"/>
      <c r="P750" s="35">
        <v>175</v>
      </c>
      <c r="Q750" s="42">
        <v>0.4375</v>
      </c>
      <c r="R750" s="40">
        <f t="shared" si="31"/>
        <v>0</v>
      </c>
      <c r="S750" s="41"/>
    </row>
    <row r="751" spans="2:23" ht="15.6" x14ac:dyDescent="0.3">
      <c r="B751" s="34">
        <f t="shared" si="29"/>
        <v>2922</v>
      </c>
      <c r="C751" s="35">
        <v>3095</v>
      </c>
      <c r="D751" s="34">
        <f t="shared" si="24"/>
        <v>2922</v>
      </c>
      <c r="E751" s="36">
        <v>45472</v>
      </c>
      <c r="F751" s="37">
        <v>2922</v>
      </c>
      <c r="G751" s="36">
        <v>45473</v>
      </c>
      <c r="H751" s="38">
        <f t="shared" si="25"/>
        <v>0</v>
      </c>
      <c r="I751" s="29">
        <f t="shared" si="26"/>
        <v>1</v>
      </c>
      <c r="L751" s="33"/>
      <c r="M751" s="36">
        <v>45473</v>
      </c>
      <c r="N751" s="34">
        <f t="shared" si="28"/>
        <v>175</v>
      </c>
      <c r="O751" s="37"/>
      <c r="P751" s="35">
        <v>175</v>
      </c>
      <c r="Q751" s="42">
        <v>0.4375</v>
      </c>
      <c r="R751" s="40">
        <f t="shared" si="31"/>
        <v>0</v>
      </c>
      <c r="S751" s="41"/>
      <c r="T751" s="48"/>
    </row>
    <row r="752" spans="2:23" ht="15.6" x14ac:dyDescent="0.3">
      <c r="B752" s="34">
        <f t="shared" si="29"/>
        <v>2922</v>
      </c>
      <c r="C752" s="35">
        <v>3096</v>
      </c>
      <c r="D752" s="34">
        <f t="shared" si="24"/>
        <v>2922</v>
      </c>
      <c r="E752" s="36">
        <v>45473</v>
      </c>
      <c r="F752" s="37">
        <v>2922</v>
      </c>
      <c r="G752" s="36">
        <v>45474</v>
      </c>
      <c r="H752" s="38">
        <f t="shared" si="25"/>
        <v>0</v>
      </c>
      <c r="I752" s="29">
        <f t="shared" si="26"/>
        <v>3</v>
      </c>
      <c r="L752" s="33"/>
      <c r="M752" s="36">
        <v>45474</v>
      </c>
      <c r="N752" s="34">
        <f t="shared" si="28"/>
        <v>175</v>
      </c>
      <c r="O752" s="37"/>
      <c r="P752" s="35">
        <v>175</v>
      </c>
      <c r="Q752" s="42">
        <v>0.4375</v>
      </c>
      <c r="R752" s="40">
        <f t="shared" si="31"/>
        <v>0</v>
      </c>
      <c r="S752" s="41"/>
      <c r="V752" t="s">
        <v>1369</v>
      </c>
      <c r="W752" t="s">
        <v>1368</v>
      </c>
    </row>
    <row r="753" spans="2:23" ht="15.6" x14ac:dyDescent="0.3">
      <c r="B753" s="34">
        <f t="shared" si="29"/>
        <v>2922</v>
      </c>
      <c r="C753" s="35">
        <v>3099</v>
      </c>
      <c r="D753" s="34">
        <f t="shared" si="24"/>
        <v>2922</v>
      </c>
      <c r="E753" s="36">
        <v>45474</v>
      </c>
      <c r="F753" s="37">
        <v>2923</v>
      </c>
      <c r="G753" s="36">
        <v>45475</v>
      </c>
      <c r="H753" s="38">
        <f t="shared" si="25"/>
        <v>1</v>
      </c>
      <c r="I753" s="29">
        <f t="shared" si="26"/>
        <v>4</v>
      </c>
      <c r="L753" s="33"/>
      <c r="M753" s="36">
        <v>45475</v>
      </c>
      <c r="N753" s="34">
        <f t="shared" si="28"/>
        <v>175</v>
      </c>
      <c r="O753" s="37"/>
      <c r="P753" s="35">
        <v>175</v>
      </c>
      <c r="Q753" s="42">
        <v>0.4375</v>
      </c>
      <c r="R753" s="40">
        <f t="shared" si="31"/>
        <v>0</v>
      </c>
      <c r="S753" s="41"/>
      <c r="V753">
        <f>SUM(H753:H844)</f>
        <v>236</v>
      </c>
      <c r="W753">
        <f>SUM(R752:R843)</f>
        <v>1655.2800000000002</v>
      </c>
    </row>
    <row r="754" spans="2:23" ht="15.6" x14ac:dyDescent="0.3">
      <c r="B754" s="34">
        <f t="shared" si="29"/>
        <v>2923</v>
      </c>
      <c r="C754" s="35">
        <v>3103</v>
      </c>
      <c r="D754" s="34">
        <f t="shared" si="24"/>
        <v>2923</v>
      </c>
      <c r="E754" s="36">
        <v>45475</v>
      </c>
      <c r="F754" s="37">
        <v>2923</v>
      </c>
      <c r="G754" s="36">
        <v>45476</v>
      </c>
      <c r="H754" s="38">
        <f t="shared" si="25"/>
        <v>0</v>
      </c>
      <c r="I754" s="29">
        <f t="shared" si="26"/>
        <v>8</v>
      </c>
      <c r="L754" s="33"/>
      <c r="M754" s="36">
        <v>45476</v>
      </c>
      <c r="N754" s="34">
        <f t="shared" si="28"/>
        <v>175</v>
      </c>
      <c r="O754" s="37"/>
      <c r="P754" s="35">
        <v>137.5</v>
      </c>
      <c r="Q754" s="42">
        <v>0.34379999999999999</v>
      </c>
      <c r="R754" s="40">
        <f t="shared" si="31"/>
        <v>37.5</v>
      </c>
      <c r="S754" s="41"/>
    </row>
    <row r="755" spans="2:23" ht="15.6" x14ac:dyDescent="0.3">
      <c r="B755" s="34">
        <f t="shared" si="29"/>
        <v>2923</v>
      </c>
      <c r="C755" s="35">
        <v>3111</v>
      </c>
      <c r="D755" s="34">
        <f t="shared" si="24"/>
        <v>2923</v>
      </c>
      <c r="E755" s="36">
        <v>45476</v>
      </c>
      <c r="F755" s="37">
        <v>2931</v>
      </c>
      <c r="G755" s="36">
        <v>45477</v>
      </c>
      <c r="H755" s="38">
        <f t="shared" si="25"/>
        <v>8</v>
      </c>
      <c r="I755" s="29">
        <f t="shared" si="26"/>
        <v>4</v>
      </c>
      <c r="L755" s="33"/>
      <c r="M755" s="36">
        <v>45477</v>
      </c>
      <c r="N755" s="34">
        <f t="shared" si="28"/>
        <v>137.5</v>
      </c>
      <c r="O755" s="37"/>
      <c r="P755" s="35">
        <v>87.5</v>
      </c>
      <c r="Q755" s="42">
        <v>0.21875</v>
      </c>
      <c r="R755" s="40">
        <f t="shared" si="31"/>
        <v>50</v>
      </c>
      <c r="S755" s="41"/>
    </row>
    <row r="756" spans="2:23" ht="15.6" x14ac:dyDescent="0.3">
      <c r="B756" s="34">
        <f t="shared" si="29"/>
        <v>2931</v>
      </c>
      <c r="C756" s="35">
        <v>3115</v>
      </c>
      <c r="D756" s="34">
        <f t="shared" si="24"/>
        <v>2931</v>
      </c>
      <c r="E756" s="36">
        <v>45477</v>
      </c>
      <c r="F756" s="37">
        <v>2938</v>
      </c>
      <c r="G756" s="36">
        <v>45478</v>
      </c>
      <c r="H756" s="38">
        <f t="shared" si="25"/>
        <v>7</v>
      </c>
      <c r="I756" s="29">
        <f t="shared" si="26"/>
        <v>2</v>
      </c>
      <c r="L756" s="33"/>
      <c r="M756" s="36">
        <v>45478</v>
      </c>
      <c r="N756" s="34">
        <f t="shared" si="28"/>
        <v>87.5</v>
      </c>
      <c r="O756" s="37"/>
      <c r="P756" s="35">
        <v>62.5</v>
      </c>
      <c r="Q756" s="42">
        <v>0.15625</v>
      </c>
      <c r="R756" s="40">
        <f t="shared" si="31"/>
        <v>25</v>
      </c>
      <c r="S756" s="41"/>
    </row>
    <row r="757" spans="2:23" ht="15.6" x14ac:dyDescent="0.3">
      <c r="B757" s="34">
        <f t="shared" si="29"/>
        <v>2938</v>
      </c>
      <c r="C757" s="35">
        <v>3117</v>
      </c>
      <c r="D757" s="34">
        <f t="shared" si="24"/>
        <v>2938</v>
      </c>
      <c r="E757" s="36">
        <v>45478</v>
      </c>
      <c r="F757" s="37">
        <v>2940</v>
      </c>
      <c r="G757" s="36">
        <v>45479</v>
      </c>
      <c r="H757" s="38">
        <f t="shared" si="25"/>
        <v>2</v>
      </c>
      <c r="I757" s="29">
        <f t="shared" si="26"/>
        <v>1</v>
      </c>
      <c r="L757" s="33"/>
      <c r="M757" s="36">
        <v>45479</v>
      </c>
      <c r="N757" s="34">
        <f t="shared" si="28"/>
        <v>62.5</v>
      </c>
      <c r="O757" s="37"/>
      <c r="P757" s="35">
        <v>56.24</v>
      </c>
      <c r="Q757" s="42">
        <v>0.1406</v>
      </c>
      <c r="R757" s="40">
        <f t="shared" si="31"/>
        <v>6.259999999999998</v>
      </c>
      <c r="S757" s="41"/>
    </row>
    <row r="758" spans="2:23" ht="15.6" x14ac:dyDescent="0.3">
      <c r="B758" s="34">
        <f t="shared" si="29"/>
        <v>2940</v>
      </c>
      <c r="C758" s="35">
        <v>3118</v>
      </c>
      <c r="D758" s="34">
        <f t="shared" si="24"/>
        <v>2940</v>
      </c>
      <c r="E758" s="36">
        <v>45479</v>
      </c>
      <c r="F758" s="37">
        <v>2940</v>
      </c>
      <c r="G758" s="36">
        <v>45480</v>
      </c>
      <c r="H758" s="38">
        <f t="shared" si="25"/>
        <v>0</v>
      </c>
      <c r="I758" s="29">
        <f t="shared" si="26"/>
        <v>7</v>
      </c>
      <c r="L758" s="33"/>
      <c r="M758" s="36">
        <v>45480</v>
      </c>
      <c r="N758" s="34">
        <f t="shared" si="28"/>
        <v>56.24</v>
      </c>
      <c r="O758" s="37"/>
      <c r="P758" s="35">
        <v>56.24</v>
      </c>
      <c r="Q758" s="42">
        <v>0.1406</v>
      </c>
      <c r="R758" s="40">
        <f t="shared" si="31"/>
        <v>0</v>
      </c>
      <c r="S758" s="41"/>
    </row>
    <row r="759" spans="2:23" ht="15.6" x14ac:dyDescent="0.3">
      <c r="B759" s="34">
        <f t="shared" si="29"/>
        <v>2940</v>
      </c>
      <c r="C759" s="35">
        <v>3125</v>
      </c>
      <c r="D759" s="34">
        <f t="shared" si="24"/>
        <v>2940</v>
      </c>
      <c r="E759" s="36">
        <v>45480</v>
      </c>
      <c r="F759" s="37">
        <v>2941</v>
      </c>
      <c r="G759" s="36">
        <v>45481</v>
      </c>
      <c r="H759" s="38">
        <f t="shared" si="25"/>
        <v>1</v>
      </c>
      <c r="I759" s="29">
        <f t="shared" si="26"/>
        <v>2</v>
      </c>
      <c r="L759" s="33"/>
      <c r="M759" s="36">
        <v>45481</v>
      </c>
      <c r="N759" s="34">
        <f t="shared" si="28"/>
        <v>56.24</v>
      </c>
      <c r="O759" s="37">
        <v>210</v>
      </c>
      <c r="P759" s="35">
        <v>275</v>
      </c>
      <c r="Q759" s="42">
        <v>0.6875</v>
      </c>
      <c r="R759" s="40">
        <v>0</v>
      </c>
      <c r="S759" s="41"/>
    </row>
    <row r="760" spans="2:23" ht="15.6" x14ac:dyDescent="0.3">
      <c r="B760" s="34">
        <f t="shared" si="29"/>
        <v>2941</v>
      </c>
      <c r="C760" s="35">
        <v>3127</v>
      </c>
      <c r="D760" s="34">
        <f t="shared" si="24"/>
        <v>2941</v>
      </c>
      <c r="E760" s="36">
        <v>45481</v>
      </c>
      <c r="F760" s="37">
        <v>2943</v>
      </c>
      <c r="G760" s="36">
        <v>45482</v>
      </c>
      <c r="H760" s="38">
        <f t="shared" si="25"/>
        <v>2</v>
      </c>
      <c r="I760" s="29">
        <f t="shared" si="26"/>
        <v>1</v>
      </c>
      <c r="L760" s="33"/>
      <c r="M760" s="36">
        <v>45482</v>
      </c>
      <c r="N760" s="34">
        <f t="shared" si="28"/>
        <v>275</v>
      </c>
      <c r="O760" s="37"/>
      <c r="P760" s="35">
        <v>275</v>
      </c>
      <c r="Q760" s="42">
        <v>0.6875</v>
      </c>
      <c r="R760" s="40">
        <f t="shared" si="31"/>
        <v>0</v>
      </c>
      <c r="S760" s="41"/>
    </row>
    <row r="761" spans="2:23" ht="15.6" x14ac:dyDescent="0.3">
      <c r="B761" s="34">
        <f t="shared" si="29"/>
        <v>2943</v>
      </c>
      <c r="C761" s="35">
        <v>3128</v>
      </c>
      <c r="D761" s="34">
        <f t="shared" si="24"/>
        <v>2943</v>
      </c>
      <c r="E761" s="36">
        <v>45482</v>
      </c>
      <c r="F761" s="37">
        <v>2943</v>
      </c>
      <c r="G761" s="36">
        <v>45483</v>
      </c>
      <c r="H761" s="38">
        <f t="shared" si="25"/>
        <v>0</v>
      </c>
      <c r="I761" s="29">
        <f t="shared" si="26"/>
        <v>2</v>
      </c>
      <c r="L761" s="33"/>
      <c r="M761" s="36">
        <v>45483</v>
      </c>
      <c r="N761" s="34">
        <f t="shared" si="28"/>
        <v>275</v>
      </c>
      <c r="O761" s="37"/>
      <c r="P761" s="35">
        <v>262.39999999999998</v>
      </c>
      <c r="Q761" s="42">
        <v>0.65600000000000003</v>
      </c>
      <c r="R761" s="40">
        <f t="shared" si="31"/>
        <v>12.600000000000023</v>
      </c>
      <c r="S761" s="41"/>
    </row>
    <row r="762" spans="2:23" ht="15.6" x14ac:dyDescent="0.3">
      <c r="B762" s="34">
        <f t="shared" si="29"/>
        <v>2943</v>
      </c>
      <c r="C762" s="35">
        <v>3130</v>
      </c>
      <c r="D762" s="34">
        <f t="shared" si="24"/>
        <v>2943</v>
      </c>
      <c r="E762" s="36">
        <v>45483</v>
      </c>
      <c r="F762" s="37">
        <v>2945</v>
      </c>
      <c r="G762" s="36">
        <v>45484</v>
      </c>
      <c r="H762" s="38">
        <f t="shared" si="25"/>
        <v>2</v>
      </c>
      <c r="I762" s="29">
        <f t="shared" si="26"/>
        <v>1</v>
      </c>
      <c r="L762" s="33"/>
      <c r="M762" s="36">
        <v>45484</v>
      </c>
      <c r="N762" s="34">
        <f t="shared" si="28"/>
        <v>262.39999999999998</v>
      </c>
      <c r="O762" s="37"/>
      <c r="P762" s="35">
        <v>262.39999999999998</v>
      </c>
      <c r="Q762" s="42">
        <v>0.65600000000000003</v>
      </c>
      <c r="R762" s="40">
        <f t="shared" si="31"/>
        <v>0</v>
      </c>
      <c r="S762" s="41"/>
    </row>
    <row r="763" spans="2:23" ht="15.6" x14ac:dyDescent="0.3">
      <c r="B763" s="34">
        <f t="shared" si="29"/>
        <v>2945</v>
      </c>
      <c r="C763" s="35">
        <v>3131</v>
      </c>
      <c r="D763" s="34">
        <f t="shared" si="24"/>
        <v>2945</v>
      </c>
      <c r="E763" s="36">
        <v>45484</v>
      </c>
      <c r="F763" s="37">
        <v>2945</v>
      </c>
      <c r="G763" s="36">
        <v>45485</v>
      </c>
      <c r="H763" s="38">
        <f t="shared" si="25"/>
        <v>0</v>
      </c>
      <c r="I763" s="29">
        <f t="shared" si="26"/>
        <v>1</v>
      </c>
      <c r="L763" s="33"/>
      <c r="M763" s="36">
        <v>45485</v>
      </c>
      <c r="N763" s="34">
        <f t="shared" si="28"/>
        <v>262.39999999999998</v>
      </c>
      <c r="O763" s="37"/>
      <c r="P763" s="35">
        <v>250</v>
      </c>
      <c r="Q763" s="42">
        <v>0.625</v>
      </c>
      <c r="R763" s="40">
        <f t="shared" si="31"/>
        <v>12.399999999999977</v>
      </c>
      <c r="S763" s="41"/>
    </row>
    <row r="764" spans="2:23" ht="15.6" x14ac:dyDescent="0.3">
      <c r="B764" s="34">
        <f t="shared" si="29"/>
        <v>2945</v>
      </c>
      <c r="C764" s="35">
        <v>3132</v>
      </c>
      <c r="D764" s="34">
        <f t="shared" si="24"/>
        <v>2945</v>
      </c>
      <c r="E764" s="36">
        <v>45485</v>
      </c>
      <c r="F764" s="37">
        <v>2947</v>
      </c>
      <c r="G764" s="36">
        <v>45486</v>
      </c>
      <c r="H764" s="38">
        <f t="shared" si="25"/>
        <v>2</v>
      </c>
      <c r="I764" s="29">
        <f t="shared" si="26"/>
        <v>6</v>
      </c>
      <c r="L764" s="33"/>
      <c r="M764" s="36">
        <v>45486</v>
      </c>
      <c r="N764" s="34">
        <f t="shared" si="28"/>
        <v>250</v>
      </c>
      <c r="O764" s="37"/>
      <c r="P764" s="35">
        <v>200</v>
      </c>
      <c r="Q764" s="42">
        <v>0.5</v>
      </c>
      <c r="R764" s="40">
        <f t="shared" si="31"/>
        <v>50</v>
      </c>
      <c r="S764" s="41"/>
    </row>
    <row r="765" spans="2:23" ht="15.6" x14ac:dyDescent="0.3">
      <c r="B765" s="34">
        <f t="shared" si="29"/>
        <v>2947</v>
      </c>
      <c r="C765" s="35">
        <v>3138</v>
      </c>
      <c r="D765" s="34">
        <f t="shared" si="24"/>
        <v>2947</v>
      </c>
      <c r="E765" s="36">
        <v>45486</v>
      </c>
      <c r="F765" s="37">
        <v>2951</v>
      </c>
      <c r="G765" s="36">
        <v>45487</v>
      </c>
      <c r="H765" s="38">
        <f t="shared" si="25"/>
        <v>4</v>
      </c>
      <c r="I765" s="29">
        <f t="shared" si="26"/>
        <v>11</v>
      </c>
      <c r="L765" s="33"/>
      <c r="M765" s="36">
        <v>45487</v>
      </c>
      <c r="N765" s="34">
        <f t="shared" si="28"/>
        <v>200</v>
      </c>
      <c r="O765" s="37"/>
      <c r="P765" s="35">
        <v>200</v>
      </c>
      <c r="Q765" s="42">
        <v>0.5</v>
      </c>
      <c r="R765" s="40">
        <f t="shared" si="31"/>
        <v>0</v>
      </c>
      <c r="S765" s="41"/>
    </row>
    <row r="766" spans="2:23" ht="15.6" x14ac:dyDescent="0.3">
      <c r="B766" s="34">
        <f t="shared" si="29"/>
        <v>2951</v>
      </c>
      <c r="C766" s="35">
        <v>3149</v>
      </c>
      <c r="D766" s="34">
        <f t="shared" si="24"/>
        <v>2951</v>
      </c>
      <c r="E766" s="36">
        <v>45487</v>
      </c>
      <c r="F766" s="37">
        <v>2952</v>
      </c>
      <c r="G766" s="36">
        <v>45488</v>
      </c>
      <c r="H766" s="38">
        <f t="shared" si="25"/>
        <v>1</v>
      </c>
      <c r="I766" s="29">
        <f t="shared" si="26"/>
        <v>3</v>
      </c>
      <c r="L766" s="33"/>
      <c r="M766" s="36">
        <v>45488</v>
      </c>
      <c r="N766" s="34">
        <f t="shared" si="28"/>
        <v>200</v>
      </c>
      <c r="O766" s="37"/>
      <c r="P766" s="35">
        <v>200</v>
      </c>
      <c r="Q766" s="42">
        <v>0.5</v>
      </c>
      <c r="R766" s="40">
        <f t="shared" si="31"/>
        <v>0</v>
      </c>
      <c r="S766" s="41"/>
    </row>
    <row r="767" spans="2:23" ht="15.6" x14ac:dyDescent="0.3">
      <c r="B767" s="34">
        <f t="shared" si="29"/>
        <v>2952</v>
      </c>
      <c r="C767" s="35">
        <v>3152</v>
      </c>
      <c r="D767" s="34">
        <f t="shared" si="24"/>
        <v>2952</v>
      </c>
      <c r="E767" s="36">
        <v>45488</v>
      </c>
      <c r="F767" s="37">
        <v>2952</v>
      </c>
      <c r="G767" s="36">
        <v>45489</v>
      </c>
      <c r="H767" s="38">
        <f t="shared" si="25"/>
        <v>0</v>
      </c>
      <c r="I767" s="29">
        <f t="shared" si="26"/>
        <v>8</v>
      </c>
      <c r="L767" s="33"/>
      <c r="M767" s="36">
        <v>45489</v>
      </c>
      <c r="N767" s="34">
        <f t="shared" si="28"/>
        <v>200</v>
      </c>
      <c r="O767" s="37"/>
      <c r="P767" s="35">
        <v>162.5</v>
      </c>
      <c r="Q767" s="42">
        <v>0.40625</v>
      </c>
      <c r="R767" s="40">
        <f t="shared" si="31"/>
        <v>37.5</v>
      </c>
      <c r="S767" s="41"/>
    </row>
    <row r="768" spans="2:23" ht="15.6" x14ac:dyDescent="0.3">
      <c r="B768" s="34">
        <f t="shared" si="29"/>
        <v>2952</v>
      </c>
      <c r="C768" s="35">
        <v>3160</v>
      </c>
      <c r="D768" s="34">
        <f t="shared" si="24"/>
        <v>2952</v>
      </c>
      <c r="E768" s="36">
        <v>45489</v>
      </c>
      <c r="F768" s="37">
        <v>2960</v>
      </c>
      <c r="G768" s="36">
        <v>45490</v>
      </c>
      <c r="H768" s="38">
        <f t="shared" si="25"/>
        <v>8</v>
      </c>
      <c r="I768" s="29">
        <f t="shared" si="26"/>
        <v>8</v>
      </c>
      <c r="L768" s="33"/>
      <c r="M768" s="36">
        <v>45490</v>
      </c>
      <c r="N768" s="34">
        <f t="shared" si="28"/>
        <v>162.5</v>
      </c>
      <c r="O768" s="37"/>
      <c r="P768" s="35">
        <v>150</v>
      </c>
      <c r="Q768" s="42">
        <v>0.375</v>
      </c>
      <c r="R768" s="40">
        <f t="shared" si="31"/>
        <v>12.5</v>
      </c>
      <c r="S768" s="41"/>
    </row>
    <row r="769" spans="2:20" ht="15.6" x14ac:dyDescent="0.3">
      <c r="B769" s="34">
        <f t="shared" si="29"/>
        <v>2960</v>
      </c>
      <c r="C769" s="35">
        <v>3168</v>
      </c>
      <c r="D769" s="34">
        <f t="shared" si="24"/>
        <v>2960</v>
      </c>
      <c r="E769" s="36">
        <v>45490</v>
      </c>
      <c r="F769" s="37">
        <v>2961</v>
      </c>
      <c r="G769" s="36">
        <v>45491</v>
      </c>
      <c r="H769" s="38">
        <f t="shared" si="25"/>
        <v>1</v>
      </c>
      <c r="I769" s="29">
        <f t="shared" si="26"/>
        <v>6</v>
      </c>
      <c r="L769" s="33"/>
      <c r="M769" s="36">
        <v>45491</v>
      </c>
      <c r="N769" s="34">
        <f t="shared" si="28"/>
        <v>150</v>
      </c>
      <c r="O769" s="37"/>
      <c r="P769" s="35">
        <v>125</v>
      </c>
      <c r="Q769" s="42">
        <v>0.3125</v>
      </c>
      <c r="R769" s="40">
        <f t="shared" si="31"/>
        <v>25</v>
      </c>
      <c r="S769" s="41"/>
    </row>
    <row r="770" spans="2:20" ht="15.6" x14ac:dyDescent="0.3">
      <c r="B770" s="34">
        <f t="shared" si="29"/>
        <v>2961</v>
      </c>
      <c r="C770" s="35">
        <v>3174</v>
      </c>
      <c r="D770" s="34">
        <f t="shared" ref="D770:D927" si="32">F769</f>
        <v>2961</v>
      </c>
      <c r="E770" s="36">
        <v>45491</v>
      </c>
      <c r="F770" s="37">
        <v>2963</v>
      </c>
      <c r="G770" s="36">
        <v>45492</v>
      </c>
      <c r="H770" s="38">
        <f t="shared" ref="H770:H927" si="33">F770-D770</f>
        <v>2</v>
      </c>
      <c r="I770" s="29">
        <f t="shared" ref="I770:I927" si="34">C771-C770</f>
        <v>0</v>
      </c>
      <c r="L770" s="33"/>
      <c r="M770" s="36">
        <v>45492</v>
      </c>
      <c r="N770" s="34">
        <f t="shared" si="28"/>
        <v>125</v>
      </c>
      <c r="O770" s="37"/>
      <c r="P770" s="35">
        <v>125</v>
      </c>
      <c r="Q770" s="42">
        <v>0.3125</v>
      </c>
      <c r="R770" s="40">
        <f t="shared" si="31"/>
        <v>0</v>
      </c>
      <c r="S770" s="41"/>
    </row>
    <row r="771" spans="2:20" ht="15.6" x14ac:dyDescent="0.3">
      <c r="B771" s="34">
        <f t="shared" si="29"/>
        <v>2963</v>
      </c>
      <c r="C771" s="35">
        <v>3174</v>
      </c>
      <c r="D771" s="34">
        <f t="shared" si="32"/>
        <v>2963</v>
      </c>
      <c r="E771" s="36">
        <v>45492</v>
      </c>
      <c r="F771" s="37">
        <v>2963</v>
      </c>
      <c r="G771" s="36">
        <v>45493</v>
      </c>
      <c r="H771" s="38">
        <f t="shared" si="33"/>
        <v>0</v>
      </c>
      <c r="I771" s="29">
        <f t="shared" si="34"/>
        <v>2</v>
      </c>
      <c r="L771" s="33"/>
      <c r="M771" s="36">
        <v>45493</v>
      </c>
      <c r="N771" s="34">
        <f t="shared" si="28"/>
        <v>125</v>
      </c>
      <c r="O771" s="37"/>
      <c r="P771" s="35">
        <v>125</v>
      </c>
      <c r="Q771" s="42">
        <v>0.3125</v>
      </c>
      <c r="R771" s="40">
        <f t="shared" si="31"/>
        <v>0</v>
      </c>
      <c r="S771" s="41"/>
    </row>
    <row r="772" spans="2:20" ht="15.6" x14ac:dyDescent="0.3">
      <c r="B772" s="34">
        <f t="shared" si="29"/>
        <v>2963</v>
      </c>
      <c r="C772" s="35">
        <v>3176</v>
      </c>
      <c r="D772" s="34">
        <f t="shared" si="32"/>
        <v>2963</v>
      </c>
      <c r="E772" s="36">
        <v>45493</v>
      </c>
      <c r="F772" s="37">
        <v>2963</v>
      </c>
      <c r="G772" s="36">
        <v>45494</v>
      </c>
      <c r="H772" s="38">
        <f t="shared" si="33"/>
        <v>0</v>
      </c>
      <c r="I772" s="29">
        <f t="shared" si="34"/>
        <v>3</v>
      </c>
      <c r="L772" s="33"/>
      <c r="M772" s="36">
        <v>45494</v>
      </c>
      <c r="N772" s="34">
        <f t="shared" si="28"/>
        <v>125</v>
      </c>
      <c r="O772" s="37"/>
      <c r="P772" s="35">
        <v>112.5</v>
      </c>
      <c r="Q772" s="42">
        <v>0.28125</v>
      </c>
      <c r="R772" s="40">
        <f t="shared" si="31"/>
        <v>12.5</v>
      </c>
      <c r="S772" s="41"/>
    </row>
    <row r="773" spans="2:20" ht="15.6" x14ac:dyDescent="0.3">
      <c r="B773" s="34">
        <f t="shared" si="29"/>
        <v>2963</v>
      </c>
      <c r="C773" s="35">
        <v>3179</v>
      </c>
      <c r="D773" s="34">
        <f t="shared" si="32"/>
        <v>2963</v>
      </c>
      <c r="E773" s="36">
        <v>45494</v>
      </c>
      <c r="F773" s="37">
        <v>2965</v>
      </c>
      <c r="G773" s="36">
        <v>45495</v>
      </c>
      <c r="H773" s="38">
        <f t="shared" si="33"/>
        <v>2</v>
      </c>
      <c r="I773" s="29">
        <f t="shared" si="34"/>
        <v>4</v>
      </c>
      <c r="L773" s="33"/>
      <c r="M773" s="36">
        <v>45495</v>
      </c>
      <c r="N773" s="34">
        <f t="shared" si="28"/>
        <v>112.5</v>
      </c>
      <c r="O773" s="37"/>
      <c r="P773" s="35">
        <v>106</v>
      </c>
      <c r="Q773" s="42">
        <v>0.26500000000000001</v>
      </c>
      <c r="R773" s="40">
        <f t="shared" si="31"/>
        <v>6.5</v>
      </c>
      <c r="S773" s="41"/>
    </row>
    <row r="774" spans="2:20" ht="15.6" x14ac:dyDescent="0.3">
      <c r="B774" s="34">
        <f t="shared" si="29"/>
        <v>2965</v>
      </c>
      <c r="C774" s="35">
        <v>3183</v>
      </c>
      <c r="D774" s="34">
        <f t="shared" si="32"/>
        <v>2965</v>
      </c>
      <c r="E774" s="36">
        <v>45495</v>
      </c>
      <c r="F774" s="37">
        <v>2966</v>
      </c>
      <c r="G774" s="36">
        <v>45496</v>
      </c>
      <c r="H774" s="38">
        <f t="shared" si="33"/>
        <v>1</v>
      </c>
      <c r="I774" s="29">
        <f t="shared" si="34"/>
        <v>6</v>
      </c>
      <c r="L774" s="33"/>
      <c r="M774" s="36">
        <v>45496</v>
      </c>
      <c r="N774" s="34">
        <f t="shared" si="28"/>
        <v>106</v>
      </c>
      <c r="O774" s="37"/>
      <c r="P774" s="35">
        <v>100</v>
      </c>
      <c r="Q774" s="42">
        <v>0.25</v>
      </c>
      <c r="R774" s="40">
        <f t="shared" si="31"/>
        <v>6</v>
      </c>
      <c r="S774" s="41"/>
    </row>
    <row r="775" spans="2:20" ht="15.6" x14ac:dyDescent="0.3">
      <c r="B775" s="34">
        <f t="shared" si="29"/>
        <v>2966</v>
      </c>
      <c r="C775" s="35">
        <v>3189</v>
      </c>
      <c r="D775" s="34">
        <f t="shared" si="32"/>
        <v>2966</v>
      </c>
      <c r="E775" s="36">
        <v>45496</v>
      </c>
      <c r="F775" s="37">
        <v>2968</v>
      </c>
      <c r="G775" s="36">
        <v>45497</v>
      </c>
      <c r="H775" s="38">
        <f t="shared" si="33"/>
        <v>2</v>
      </c>
      <c r="I775" s="29">
        <f t="shared" si="34"/>
        <v>3</v>
      </c>
      <c r="L775" s="33"/>
      <c r="M775" s="36">
        <v>45497</v>
      </c>
      <c r="N775" s="34">
        <f t="shared" si="28"/>
        <v>100</v>
      </c>
      <c r="O775" s="37"/>
      <c r="P775" s="35">
        <v>100</v>
      </c>
      <c r="Q775" s="42">
        <v>0.25</v>
      </c>
      <c r="R775" s="40">
        <f t="shared" si="31"/>
        <v>0</v>
      </c>
      <c r="S775" s="41"/>
    </row>
    <row r="776" spans="2:20" ht="15.6" x14ac:dyDescent="0.3">
      <c r="B776" s="34">
        <f t="shared" si="29"/>
        <v>2968</v>
      </c>
      <c r="C776" s="35">
        <v>3192</v>
      </c>
      <c r="D776" s="34">
        <f t="shared" si="32"/>
        <v>2968</v>
      </c>
      <c r="E776" s="36">
        <v>45497</v>
      </c>
      <c r="F776" s="37">
        <v>2969</v>
      </c>
      <c r="G776" s="36">
        <v>45498</v>
      </c>
      <c r="H776" s="38">
        <f t="shared" si="33"/>
        <v>1</v>
      </c>
      <c r="I776" s="29">
        <f t="shared" si="34"/>
        <v>4</v>
      </c>
      <c r="L776" s="33"/>
      <c r="M776" s="36">
        <v>45498</v>
      </c>
      <c r="N776" s="34">
        <f t="shared" si="28"/>
        <v>100</v>
      </c>
      <c r="O776" s="37"/>
      <c r="P776" s="35">
        <v>87.5</v>
      </c>
      <c r="Q776" s="42">
        <v>0.21875</v>
      </c>
      <c r="R776" s="40">
        <f t="shared" si="31"/>
        <v>12.5</v>
      </c>
      <c r="S776" s="41"/>
    </row>
    <row r="777" spans="2:20" ht="15.6" x14ac:dyDescent="0.3">
      <c r="B777" s="34">
        <f t="shared" si="29"/>
        <v>2969</v>
      </c>
      <c r="C777" s="35">
        <v>3196</v>
      </c>
      <c r="D777" s="34">
        <f t="shared" si="32"/>
        <v>2969</v>
      </c>
      <c r="E777" s="36">
        <v>45498</v>
      </c>
      <c r="F777" s="37">
        <v>2970</v>
      </c>
      <c r="G777" s="36">
        <v>45499</v>
      </c>
      <c r="H777" s="38">
        <f t="shared" si="33"/>
        <v>1</v>
      </c>
      <c r="I777" s="29">
        <f t="shared" si="34"/>
        <v>2</v>
      </c>
      <c r="L777" s="33"/>
      <c r="M777" s="36">
        <v>45499</v>
      </c>
      <c r="N777" s="34">
        <f t="shared" si="28"/>
        <v>87.5</v>
      </c>
      <c r="O777" s="37"/>
      <c r="P777" s="35">
        <v>75</v>
      </c>
      <c r="Q777" s="42">
        <v>0.1875</v>
      </c>
      <c r="R777" s="40">
        <f t="shared" si="31"/>
        <v>12.5</v>
      </c>
      <c r="S777" s="41"/>
    </row>
    <row r="778" spans="2:20" ht="15.6" x14ac:dyDescent="0.3">
      <c r="B778" s="34">
        <f t="shared" si="29"/>
        <v>2970</v>
      </c>
      <c r="C778" s="35">
        <v>3198</v>
      </c>
      <c r="D778" s="34">
        <f t="shared" si="32"/>
        <v>2970</v>
      </c>
      <c r="E778" s="36">
        <v>45499</v>
      </c>
      <c r="F778" s="37">
        <v>2970</v>
      </c>
      <c r="G778" s="36">
        <v>45500</v>
      </c>
      <c r="H778" s="38">
        <f t="shared" si="33"/>
        <v>0</v>
      </c>
      <c r="I778" s="29">
        <f t="shared" si="34"/>
        <v>2</v>
      </c>
      <c r="L778" s="33"/>
      <c r="M778" s="36">
        <v>45500</v>
      </c>
      <c r="N778" s="34">
        <f t="shared" si="28"/>
        <v>75</v>
      </c>
      <c r="O778" s="37"/>
      <c r="P778" s="35">
        <v>50</v>
      </c>
      <c r="Q778" s="42">
        <v>0.125</v>
      </c>
      <c r="R778" s="40">
        <f t="shared" si="31"/>
        <v>25</v>
      </c>
      <c r="S778" s="41"/>
    </row>
    <row r="779" spans="2:20" ht="15.6" x14ac:dyDescent="0.3">
      <c r="B779" s="34">
        <f t="shared" si="29"/>
        <v>2970</v>
      </c>
      <c r="C779" s="35">
        <v>3200</v>
      </c>
      <c r="D779" s="34">
        <f t="shared" si="32"/>
        <v>2970</v>
      </c>
      <c r="E779" s="36">
        <v>45500</v>
      </c>
      <c r="F779" s="37">
        <v>2976</v>
      </c>
      <c r="G779" s="36">
        <v>45501</v>
      </c>
      <c r="H779" s="38">
        <f t="shared" si="33"/>
        <v>6</v>
      </c>
      <c r="I779" s="29">
        <f t="shared" si="34"/>
        <v>1</v>
      </c>
      <c r="L779" s="33"/>
      <c r="M779" s="36">
        <v>45501</v>
      </c>
      <c r="N779" s="34">
        <f t="shared" si="28"/>
        <v>50</v>
      </c>
      <c r="O779" s="37">
        <v>120</v>
      </c>
      <c r="P779" s="35">
        <v>106</v>
      </c>
      <c r="Q779" s="42">
        <v>0.26500000000000001</v>
      </c>
      <c r="R779" s="40">
        <f t="shared" si="31"/>
        <v>64</v>
      </c>
      <c r="S779" s="41"/>
      <c r="T779" s="48" t="s">
        <v>1185</v>
      </c>
    </row>
    <row r="780" spans="2:20" ht="15.6" x14ac:dyDescent="0.3">
      <c r="B780" s="34">
        <f t="shared" si="29"/>
        <v>2976</v>
      </c>
      <c r="C780" s="35">
        <v>3201</v>
      </c>
      <c r="D780" s="34">
        <f t="shared" si="32"/>
        <v>2976</v>
      </c>
      <c r="E780" s="36">
        <v>45501</v>
      </c>
      <c r="F780" s="37">
        <v>2986</v>
      </c>
      <c r="G780" s="36">
        <v>45502</v>
      </c>
      <c r="H780" s="38">
        <f t="shared" si="33"/>
        <v>10</v>
      </c>
      <c r="I780" s="29">
        <f t="shared" si="34"/>
        <v>1</v>
      </c>
      <c r="L780" s="33"/>
      <c r="M780" s="36">
        <v>45502</v>
      </c>
      <c r="N780" s="34">
        <f t="shared" si="28"/>
        <v>106</v>
      </c>
      <c r="O780" s="37">
        <v>240</v>
      </c>
      <c r="P780" s="35">
        <v>325</v>
      </c>
      <c r="Q780" s="42">
        <v>0.8125</v>
      </c>
      <c r="R780" s="40">
        <f t="shared" si="31"/>
        <v>21</v>
      </c>
      <c r="S780" s="41"/>
    </row>
    <row r="781" spans="2:20" ht="15.6" x14ac:dyDescent="0.3">
      <c r="B781" s="34">
        <f t="shared" si="29"/>
        <v>2986</v>
      </c>
      <c r="C781" s="35">
        <v>3202</v>
      </c>
      <c r="D781" s="34">
        <f t="shared" si="32"/>
        <v>2986</v>
      </c>
      <c r="E781" s="36">
        <v>45502</v>
      </c>
      <c r="F781" s="37">
        <v>2990</v>
      </c>
      <c r="G781" s="36">
        <v>45503</v>
      </c>
      <c r="H781" s="38">
        <f t="shared" si="33"/>
        <v>4</v>
      </c>
      <c r="I781" s="29">
        <f t="shared" si="34"/>
        <v>3</v>
      </c>
      <c r="L781" s="33"/>
      <c r="M781" s="36">
        <v>45503</v>
      </c>
      <c r="N781" s="34">
        <f t="shared" si="28"/>
        <v>325</v>
      </c>
      <c r="O781" s="37"/>
      <c r="P781" s="35">
        <v>325</v>
      </c>
      <c r="Q781" s="42">
        <v>0.8125</v>
      </c>
      <c r="R781" s="40">
        <f t="shared" si="31"/>
        <v>0</v>
      </c>
      <c r="S781" s="41"/>
    </row>
    <row r="782" spans="2:20" ht="15.6" x14ac:dyDescent="0.3">
      <c r="B782" s="34">
        <f t="shared" si="29"/>
        <v>2990</v>
      </c>
      <c r="C782" s="35">
        <v>3205</v>
      </c>
      <c r="D782" s="34">
        <f t="shared" si="32"/>
        <v>2990</v>
      </c>
      <c r="E782" s="36">
        <v>45503</v>
      </c>
      <c r="F782" s="37">
        <v>2991</v>
      </c>
      <c r="G782" s="36">
        <v>45504</v>
      </c>
      <c r="H782" s="38">
        <f t="shared" si="33"/>
        <v>1</v>
      </c>
      <c r="I782" s="29">
        <f t="shared" si="34"/>
        <v>3</v>
      </c>
      <c r="J782" s="48"/>
      <c r="K782" s="48"/>
      <c r="L782" s="33"/>
      <c r="M782" s="36">
        <v>45504</v>
      </c>
      <c r="N782" s="34">
        <f t="shared" si="28"/>
        <v>325</v>
      </c>
      <c r="O782" s="37"/>
      <c r="P782" s="35">
        <v>325</v>
      </c>
      <c r="Q782" s="42">
        <v>0.8125</v>
      </c>
      <c r="R782" s="40">
        <f t="shared" si="31"/>
        <v>0</v>
      </c>
      <c r="S782" s="41"/>
      <c r="T782" s="48"/>
    </row>
    <row r="783" spans="2:20" ht="15.6" x14ac:dyDescent="0.3">
      <c r="B783" s="34">
        <f t="shared" si="29"/>
        <v>2991</v>
      </c>
      <c r="C783" s="35">
        <v>3208</v>
      </c>
      <c r="D783" s="34">
        <f t="shared" si="32"/>
        <v>2991</v>
      </c>
      <c r="E783" s="36">
        <v>45504</v>
      </c>
      <c r="F783" s="37">
        <v>2991</v>
      </c>
      <c r="G783" s="36">
        <v>45505</v>
      </c>
      <c r="H783" s="38">
        <f t="shared" si="33"/>
        <v>0</v>
      </c>
      <c r="I783" s="29">
        <f t="shared" si="34"/>
        <v>0</v>
      </c>
      <c r="L783" s="33"/>
      <c r="M783" s="36">
        <v>45505</v>
      </c>
      <c r="N783" s="34">
        <f t="shared" si="28"/>
        <v>325</v>
      </c>
      <c r="O783" s="37"/>
      <c r="P783" s="35">
        <v>325</v>
      </c>
      <c r="Q783" s="42">
        <v>0.8125</v>
      </c>
      <c r="R783" s="40">
        <f t="shared" si="31"/>
        <v>0</v>
      </c>
      <c r="S783" s="41"/>
    </row>
    <row r="784" spans="2:20" ht="15.6" x14ac:dyDescent="0.3">
      <c r="B784" s="34">
        <f t="shared" si="29"/>
        <v>2991</v>
      </c>
      <c r="C784" s="35">
        <v>3208</v>
      </c>
      <c r="D784" s="34">
        <f t="shared" si="32"/>
        <v>2991</v>
      </c>
      <c r="E784" s="36">
        <v>45505</v>
      </c>
      <c r="F784" s="37">
        <v>2991</v>
      </c>
      <c r="G784" s="36">
        <v>45506</v>
      </c>
      <c r="H784" s="38">
        <f t="shared" si="33"/>
        <v>0</v>
      </c>
      <c r="I784" s="29">
        <f t="shared" si="34"/>
        <v>-2</v>
      </c>
      <c r="L784" s="33"/>
      <c r="M784" s="36">
        <v>45506</v>
      </c>
      <c r="N784" s="34">
        <f t="shared" si="28"/>
        <v>325</v>
      </c>
      <c r="O784" s="37"/>
      <c r="P784" s="35">
        <v>325</v>
      </c>
      <c r="Q784" s="42">
        <v>0.8125</v>
      </c>
      <c r="R784" s="40">
        <f t="shared" si="31"/>
        <v>0</v>
      </c>
      <c r="S784" s="41"/>
    </row>
    <row r="785" spans="2:20" ht="15.6" x14ac:dyDescent="0.3">
      <c r="B785" s="34">
        <f t="shared" si="29"/>
        <v>2991</v>
      </c>
      <c r="C785" s="35">
        <v>3206</v>
      </c>
      <c r="D785" s="34">
        <f t="shared" si="32"/>
        <v>2991</v>
      </c>
      <c r="E785" s="36">
        <v>45506</v>
      </c>
      <c r="F785" s="37">
        <v>2991</v>
      </c>
      <c r="G785" s="36">
        <v>45507</v>
      </c>
      <c r="H785" s="38">
        <f t="shared" si="33"/>
        <v>0</v>
      </c>
      <c r="I785" s="29">
        <f t="shared" si="34"/>
        <v>3</v>
      </c>
      <c r="L785" s="33"/>
      <c r="M785" s="36">
        <v>45507</v>
      </c>
      <c r="N785" s="34">
        <f t="shared" si="28"/>
        <v>325</v>
      </c>
      <c r="O785" s="37"/>
      <c r="P785" s="35">
        <v>325</v>
      </c>
      <c r="Q785" s="42">
        <v>0.8125</v>
      </c>
      <c r="R785" s="40">
        <f t="shared" si="31"/>
        <v>0</v>
      </c>
      <c r="S785" s="41"/>
    </row>
    <row r="786" spans="2:20" ht="15.6" x14ac:dyDescent="0.3">
      <c r="B786" s="34">
        <f t="shared" si="29"/>
        <v>2991</v>
      </c>
      <c r="C786" s="35">
        <v>3209</v>
      </c>
      <c r="D786" s="34">
        <f t="shared" si="32"/>
        <v>2991</v>
      </c>
      <c r="E786" s="36">
        <v>45507</v>
      </c>
      <c r="F786" s="37">
        <v>2992</v>
      </c>
      <c r="G786" s="36">
        <v>45508</v>
      </c>
      <c r="H786" s="38">
        <f t="shared" si="33"/>
        <v>1</v>
      </c>
      <c r="I786" s="29">
        <f t="shared" si="34"/>
        <v>0</v>
      </c>
      <c r="L786" s="33"/>
      <c r="M786" s="36">
        <v>45508</v>
      </c>
      <c r="N786" s="34">
        <f t="shared" si="28"/>
        <v>325</v>
      </c>
      <c r="O786" s="37"/>
      <c r="P786" s="35">
        <v>325</v>
      </c>
      <c r="Q786" s="42">
        <v>0.8125</v>
      </c>
      <c r="R786" s="40">
        <f t="shared" si="31"/>
        <v>0</v>
      </c>
      <c r="S786" s="41"/>
    </row>
    <row r="787" spans="2:20" ht="15.6" x14ac:dyDescent="0.3">
      <c r="B787" s="34">
        <f t="shared" si="29"/>
        <v>2992</v>
      </c>
      <c r="C787" s="35">
        <v>3209</v>
      </c>
      <c r="D787" s="34">
        <f t="shared" si="32"/>
        <v>2992</v>
      </c>
      <c r="E787" s="36">
        <v>45508</v>
      </c>
      <c r="F787" s="37">
        <v>2992</v>
      </c>
      <c r="G787" s="36">
        <v>45509</v>
      </c>
      <c r="H787" s="38">
        <f t="shared" si="33"/>
        <v>0</v>
      </c>
      <c r="I787" s="29">
        <f t="shared" si="34"/>
        <v>2</v>
      </c>
      <c r="L787" s="33"/>
      <c r="M787" s="36">
        <v>45509</v>
      </c>
      <c r="N787" s="34">
        <f t="shared" si="28"/>
        <v>325</v>
      </c>
      <c r="O787" s="37"/>
      <c r="P787" s="35">
        <v>325</v>
      </c>
      <c r="Q787" s="42">
        <v>0.8125</v>
      </c>
      <c r="R787" s="40">
        <f t="shared" si="31"/>
        <v>0</v>
      </c>
      <c r="S787" s="41"/>
    </row>
    <row r="788" spans="2:20" ht="15.6" x14ac:dyDescent="0.3">
      <c r="B788" s="34">
        <f t="shared" si="29"/>
        <v>2992</v>
      </c>
      <c r="C788" s="35">
        <v>3211</v>
      </c>
      <c r="D788" s="34">
        <f t="shared" si="32"/>
        <v>2992</v>
      </c>
      <c r="E788" s="36">
        <v>45509</v>
      </c>
      <c r="F788" s="37">
        <v>2992</v>
      </c>
      <c r="G788" s="36">
        <v>45510</v>
      </c>
      <c r="H788" s="38">
        <f t="shared" si="33"/>
        <v>0</v>
      </c>
      <c r="I788" s="29">
        <f t="shared" si="34"/>
        <v>7</v>
      </c>
      <c r="L788" s="33"/>
      <c r="M788" s="36">
        <v>45510</v>
      </c>
      <c r="N788" s="34">
        <f t="shared" si="28"/>
        <v>325</v>
      </c>
      <c r="O788" s="37"/>
      <c r="P788" s="35">
        <v>300</v>
      </c>
      <c r="Q788" s="42">
        <v>0.75</v>
      </c>
      <c r="R788" s="40">
        <f t="shared" si="31"/>
        <v>25</v>
      </c>
      <c r="S788" s="41"/>
    </row>
    <row r="789" spans="2:20" ht="15.6" x14ac:dyDescent="0.3">
      <c r="B789" s="34">
        <f t="shared" si="29"/>
        <v>2992</v>
      </c>
      <c r="C789" s="35">
        <v>3218</v>
      </c>
      <c r="D789" s="34">
        <f t="shared" si="32"/>
        <v>2992</v>
      </c>
      <c r="E789" s="36">
        <v>45510</v>
      </c>
      <c r="F789" s="37">
        <v>2993</v>
      </c>
      <c r="G789" s="36">
        <v>45511</v>
      </c>
      <c r="H789" s="38">
        <f t="shared" si="33"/>
        <v>1</v>
      </c>
      <c r="I789" s="29">
        <f t="shared" si="34"/>
        <v>2</v>
      </c>
      <c r="L789" s="33"/>
      <c r="M789" s="36">
        <v>45511</v>
      </c>
      <c r="N789" s="34">
        <f t="shared" si="28"/>
        <v>300</v>
      </c>
      <c r="O789" s="37"/>
      <c r="P789" s="35">
        <v>300</v>
      </c>
      <c r="Q789" s="42">
        <v>0.75</v>
      </c>
      <c r="R789" s="40">
        <f t="shared" si="31"/>
        <v>0</v>
      </c>
      <c r="S789" s="41"/>
    </row>
    <row r="790" spans="2:20" ht="15.6" x14ac:dyDescent="0.3">
      <c r="B790" s="34">
        <f t="shared" si="29"/>
        <v>2993</v>
      </c>
      <c r="C790" s="35">
        <v>3220</v>
      </c>
      <c r="D790" s="34">
        <f t="shared" si="32"/>
        <v>2993</v>
      </c>
      <c r="E790" s="36">
        <v>45511</v>
      </c>
      <c r="F790" s="37">
        <v>2994</v>
      </c>
      <c r="G790" s="36">
        <v>45512</v>
      </c>
      <c r="H790" s="38">
        <f t="shared" si="33"/>
        <v>1</v>
      </c>
      <c r="I790" s="29">
        <f t="shared" si="34"/>
        <v>3</v>
      </c>
      <c r="L790" s="33"/>
      <c r="M790" s="36">
        <v>45512</v>
      </c>
      <c r="N790" s="34">
        <f t="shared" si="28"/>
        <v>300</v>
      </c>
      <c r="O790" s="37"/>
      <c r="P790" s="35">
        <v>293</v>
      </c>
      <c r="Q790" s="42">
        <v>0.73370000000000002</v>
      </c>
      <c r="R790" s="40">
        <f t="shared" si="31"/>
        <v>7</v>
      </c>
      <c r="S790" s="41"/>
    </row>
    <row r="791" spans="2:20" ht="15.6" x14ac:dyDescent="0.3">
      <c r="B791" s="34">
        <f t="shared" si="29"/>
        <v>2994</v>
      </c>
      <c r="C791" s="35">
        <v>3223</v>
      </c>
      <c r="D791" s="34">
        <f t="shared" si="32"/>
        <v>2994</v>
      </c>
      <c r="E791" s="36">
        <v>45512</v>
      </c>
      <c r="F791" s="37">
        <v>2995</v>
      </c>
      <c r="G791" s="36">
        <v>45513</v>
      </c>
      <c r="H791" s="38">
        <f t="shared" si="33"/>
        <v>1</v>
      </c>
      <c r="I791" s="29">
        <f t="shared" si="34"/>
        <v>0</v>
      </c>
      <c r="L791" s="33"/>
      <c r="M791" s="36">
        <v>45513</v>
      </c>
      <c r="N791" s="34">
        <f t="shared" si="28"/>
        <v>293</v>
      </c>
      <c r="O791" s="37"/>
      <c r="P791" s="35">
        <v>293</v>
      </c>
      <c r="Q791" s="42">
        <v>0.73370000000000002</v>
      </c>
      <c r="R791" s="40">
        <f t="shared" si="31"/>
        <v>0</v>
      </c>
      <c r="S791" s="41"/>
    </row>
    <row r="792" spans="2:20" ht="15.6" x14ac:dyDescent="0.3">
      <c r="B792" s="34">
        <f t="shared" si="29"/>
        <v>2995</v>
      </c>
      <c r="C792" s="35">
        <v>3223</v>
      </c>
      <c r="D792" s="34">
        <f t="shared" si="32"/>
        <v>2995</v>
      </c>
      <c r="E792" s="36">
        <v>45513</v>
      </c>
      <c r="F792" s="37">
        <v>2995</v>
      </c>
      <c r="G792" s="36">
        <v>45514</v>
      </c>
      <c r="H792" s="38">
        <f t="shared" si="33"/>
        <v>0</v>
      </c>
      <c r="I792" s="29">
        <f t="shared" si="34"/>
        <v>3</v>
      </c>
      <c r="L792" s="33"/>
      <c r="M792" s="36">
        <v>45514</v>
      </c>
      <c r="N792" s="34">
        <f t="shared" si="28"/>
        <v>293</v>
      </c>
      <c r="O792" s="37"/>
      <c r="P792" s="35">
        <v>287.48</v>
      </c>
      <c r="Q792" s="42">
        <v>0.71870000000000001</v>
      </c>
      <c r="R792" s="40">
        <f t="shared" si="31"/>
        <v>5.5199999999999818</v>
      </c>
      <c r="S792" s="41"/>
    </row>
    <row r="793" spans="2:20" ht="15.6" x14ac:dyDescent="0.3">
      <c r="B793" s="34">
        <f t="shared" si="29"/>
        <v>2995</v>
      </c>
      <c r="C793" s="35">
        <v>3226</v>
      </c>
      <c r="D793" s="34">
        <f t="shared" si="32"/>
        <v>2995</v>
      </c>
      <c r="E793" s="36">
        <v>45514</v>
      </c>
      <c r="F793" s="37">
        <v>2997</v>
      </c>
      <c r="G793" s="36">
        <v>45515</v>
      </c>
      <c r="H793" s="38">
        <f t="shared" si="33"/>
        <v>2</v>
      </c>
      <c r="I793" s="29">
        <f t="shared" si="34"/>
        <v>3</v>
      </c>
      <c r="L793" s="33"/>
      <c r="M793" s="36">
        <v>45515</v>
      </c>
      <c r="N793" s="34">
        <f t="shared" si="28"/>
        <v>287.48</v>
      </c>
      <c r="O793" s="37"/>
      <c r="P793" s="35">
        <v>262.39999999999998</v>
      </c>
      <c r="Q793" s="42">
        <v>0.65600000000000003</v>
      </c>
      <c r="R793" s="40">
        <f t="shared" si="31"/>
        <v>25.080000000000041</v>
      </c>
      <c r="S793" s="41"/>
    </row>
    <row r="794" spans="2:20" ht="15.6" x14ac:dyDescent="0.3">
      <c r="B794" s="34">
        <f t="shared" si="29"/>
        <v>2997</v>
      </c>
      <c r="C794" s="35">
        <v>3229</v>
      </c>
      <c r="D794" s="34">
        <f t="shared" si="32"/>
        <v>2997</v>
      </c>
      <c r="E794" s="36">
        <v>45515</v>
      </c>
      <c r="F794" s="37">
        <v>3002</v>
      </c>
      <c r="G794" s="36">
        <v>45516</v>
      </c>
      <c r="H794" s="38">
        <f t="shared" si="33"/>
        <v>5</v>
      </c>
      <c r="I794" s="29">
        <f t="shared" si="34"/>
        <v>2</v>
      </c>
      <c r="L794" s="33"/>
      <c r="M794" s="36">
        <v>45516</v>
      </c>
      <c r="N794" s="34">
        <f t="shared" si="28"/>
        <v>262.39999999999998</v>
      </c>
      <c r="O794" s="37"/>
      <c r="P794" s="35">
        <v>262.39999999999998</v>
      </c>
      <c r="Q794" s="42">
        <v>0.65600000000000003</v>
      </c>
      <c r="R794" s="40">
        <f t="shared" si="31"/>
        <v>0</v>
      </c>
      <c r="S794" s="41"/>
    </row>
    <row r="795" spans="2:20" ht="15.6" x14ac:dyDescent="0.3">
      <c r="B795" s="34">
        <f t="shared" si="29"/>
        <v>3002</v>
      </c>
      <c r="C795" s="35">
        <v>3231</v>
      </c>
      <c r="D795" s="34">
        <f t="shared" si="32"/>
        <v>3002</v>
      </c>
      <c r="E795" s="36">
        <v>45516</v>
      </c>
      <c r="F795" s="37">
        <v>3002</v>
      </c>
      <c r="G795" s="36">
        <v>45517</v>
      </c>
      <c r="H795" s="38">
        <f t="shared" si="33"/>
        <v>0</v>
      </c>
      <c r="I795" s="29">
        <f t="shared" si="34"/>
        <v>0</v>
      </c>
      <c r="L795" s="33"/>
      <c r="M795" s="36">
        <v>45517</v>
      </c>
      <c r="N795" s="34">
        <f t="shared" si="28"/>
        <v>262.39999999999998</v>
      </c>
      <c r="O795" s="37"/>
      <c r="P795" s="35">
        <v>262.39999999999998</v>
      </c>
      <c r="Q795" s="42">
        <v>0.65600000000000003</v>
      </c>
      <c r="R795" s="40">
        <f t="shared" si="31"/>
        <v>0</v>
      </c>
      <c r="S795" s="41"/>
    </row>
    <row r="796" spans="2:20" ht="15.6" x14ac:dyDescent="0.3">
      <c r="B796" s="34">
        <f t="shared" si="29"/>
        <v>3002</v>
      </c>
      <c r="C796" s="35">
        <v>3231</v>
      </c>
      <c r="D796" s="34">
        <f t="shared" si="32"/>
        <v>3002</v>
      </c>
      <c r="E796" s="36">
        <v>45517</v>
      </c>
      <c r="F796" s="37">
        <v>3002</v>
      </c>
      <c r="G796" s="36">
        <v>45518</v>
      </c>
      <c r="H796" s="38">
        <f t="shared" si="33"/>
        <v>0</v>
      </c>
      <c r="I796" s="29">
        <f t="shared" si="34"/>
        <v>4</v>
      </c>
      <c r="L796" s="33"/>
      <c r="M796" s="36">
        <v>45518</v>
      </c>
      <c r="N796" s="34">
        <f t="shared" si="28"/>
        <v>262.39999999999998</v>
      </c>
      <c r="O796" s="37"/>
      <c r="P796" s="35">
        <v>237.6</v>
      </c>
      <c r="Q796" s="42">
        <v>0.59394999999999998</v>
      </c>
      <c r="R796" s="40">
        <f t="shared" si="31"/>
        <v>24.799999999999983</v>
      </c>
      <c r="S796" s="41"/>
    </row>
    <row r="797" spans="2:20" ht="15.6" x14ac:dyDescent="0.3">
      <c r="B797" s="34">
        <f t="shared" si="29"/>
        <v>3002</v>
      </c>
      <c r="C797" s="35">
        <v>3235</v>
      </c>
      <c r="D797" s="34">
        <f t="shared" si="32"/>
        <v>3002</v>
      </c>
      <c r="E797" s="36">
        <v>45518</v>
      </c>
      <c r="F797" s="37">
        <v>3009</v>
      </c>
      <c r="G797" s="36">
        <v>45519</v>
      </c>
      <c r="H797" s="38">
        <f t="shared" si="33"/>
        <v>7</v>
      </c>
      <c r="I797" s="29">
        <f t="shared" si="34"/>
        <v>13</v>
      </c>
      <c r="L797" s="33"/>
      <c r="M797" s="36">
        <v>45519</v>
      </c>
      <c r="N797" s="34">
        <f t="shared" si="28"/>
        <v>237.6</v>
      </c>
      <c r="O797" s="37">
        <v>135</v>
      </c>
      <c r="P797" s="35">
        <v>325</v>
      </c>
      <c r="Q797" s="42">
        <v>0.8125</v>
      </c>
      <c r="R797" s="40">
        <f t="shared" si="31"/>
        <v>47.600000000000023</v>
      </c>
      <c r="S797" s="41"/>
      <c r="T797" t="s">
        <v>98</v>
      </c>
    </row>
    <row r="798" spans="2:20" ht="15.6" x14ac:dyDescent="0.3">
      <c r="B798" s="34">
        <f t="shared" si="29"/>
        <v>3009</v>
      </c>
      <c r="C798" s="35">
        <v>3248</v>
      </c>
      <c r="D798" s="34">
        <f t="shared" si="32"/>
        <v>3009</v>
      </c>
      <c r="E798" s="36">
        <v>45519</v>
      </c>
      <c r="F798" s="37">
        <v>3013</v>
      </c>
      <c r="G798" s="36">
        <v>45520</v>
      </c>
      <c r="H798" s="38">
        <f t="shared" si="33"/>
        <v>4</v>
      </c>
      <c r="I798" s="29">
        <f t="shared" si="34"/>
        <v>-7</v>
      </c>
      <c r="L798" s="33"/>
      <c r="M798" s="36">
        <v>45520</v>
      </c>
      <c r="N798" s="34">
        <f t="shared" si="28"/>
        <v>325</v>
      </c>
      <c r="O798" s="37"/>
      <c r="P798" s="35">
        <v>262.39999999999998</v>
      </c>
      <c r="Q798" s="42">
        <v>0.65600000000000003</v>
      </c>
      <c r="R798" s="40">
        <f t="shared" si="31"/>
        <v>62.600000000000023</v>
      </c>
      <c r="S798" s="41"/>
    </row>
    <row r="799" spans="2:20" ht="15.6" x14ac:dyDescent="0.3">
      <c r="B799" s="34">
        <f t="shared" si="29"/>
        <v>3013</v>
      </c>
      <c r="C799" s="35">
        <v>3241</v>
      </c>
      <c r="D799" s="34">
        <f t="shared" si="32"/>
        <v>3013</v>
      </c>
      <c r="E799" s="36">
        <v>45520</v>
      </c>
      <c r="F799" s="37">
        <v>3025</v>
      </c>
      <c r="G799" s="36">
        <v>45521</v>
      </c>
      <c r="H799" s="38">
        <f t="shared" si="33"/>
        <v>12</v>
      </c>
      <c r="I799" s="29">
        <f t="shared" si="34"/>
        <v>3</v>
      </c>
      <c r="L799" s="33"/>
      <c r="M799" s="36">
        <v>45521</v>
      </c>
      <c r="N799" s="34">
        <f t="shared" si="28"/>
        <v>262.39999999999998</v>
      </c>
      <c r="O799" s="37"/>
      <c r="P799" s="35">
        <v>262.39999999999998</v>
      </c>
      <c r="Q799" s="42">
        <v>0.65600000000000003</v>
      </c>
      <c r="R799" s="40">
        <f t="shared" si="31"/>
        <v>0</v>
      </c>
      <c r="S799" s="41"/>
    </row>
    <row r="800" spans="2:20" ht="15.6" x14ac:dyDescent="0.3">
      <c r="B800" s="34">
        <f t="shared" si="29"/>
        <v>3025</v>
      </c>
      <c r="C800" s="35">
        <v>3244</v>
      </c>
      <c r="D800" s="34">
        <f t="shared" si="32"/>
        <v>3025</v>
      </c>
      <c r="E800" s="36">
        <v>45521</v>
      </c>
      <c r="F800" s="37">
        <v>3025</v>
      </c>
      <c r="G800" s="36">
        <v>45522</v>
      </c>
      <c r="H800" s="38">
        <f t="shared" si="33"/>
        <v>0</v>
      </c>
      <c r="I800" s="29">
        <f t="shared" si="34"/>
        <v>3</v>
      </c>
      <c r="L800" s="33"/>
      <c r="M800" s="36">
        <v>45522</v>
      </c>
      <c r="N800" s="34">
        <f t="shared" si="28"/>
        <v>262.39999999999998</v>
      </c>
      <c r="O800" s="37"/>
      <c r="P800" s="35">
        <v>262.39999999999998</v>
      </c>
      <c r="Q800" s="42">
        <v>0.65600000000000003</v>
      </c>
      <c r="R800" s="40">
        <f t="shared" si="31"/>
        <v>0</v>
      </c>
      <c r="S800" s="41"/>
    </row>
    <row r="801" spans="2:20" ht="15.6" x14ac:dyDescent="0.3">
      <c r="B801" s="34">
        <f t="shared" si="29"/>
        <v>3025</v>
      </c>
      <c r="C801" s="35">
        <v>3247</v>
      </c>
      <c r="D801" s="34">
        <f t="shared" si="32"/>
        <v>3025</v>
      </c>
      <c r="E801" s="36">
        <v>45522</v>
      </c>
      <c r="F801" s="37">
        <v>3025</v>
      </c>
      <c r="G801" s="36">
        <v>45523</v>
      </c>
      <c r="H801" s="38">
        <f t="shared" si="33"/>
        <v>0</v>
      </c>
      <c r="I801" s="29">
        <f t="shared" si="34"/>
        <v>2</v>
      </c>
      <c r="L801" s="33"/>
      <c r="M801" s="36">
        <v>45523</v>
      </c>
      <c r="N801" s="34">
        <f t="shared" si="28"/>
        <v>262.39999999999998</v>
      </c>
      <c r="O801" s="37"/>
      <c r="P801" s="35">
        <v>254</v>
      </c>
      <c r="Q801" s="42">
        <v>0.63500000000000001</v>
      </c>
      <c r="R801" s="40">
        <f t="shared" si="31"/>
        <v>8.3999999999999773</v>
      </c>
      <c r="S801" s="41"/>
    </row>
    <row r="802" spans="2:20" ht="15.6" x14ac:dyDescent="0.3">
      <c r="B802" s="34">
        <f t="shared" si="29"/>
        <v>3025</v>
      </c>
      <c r="C802" s="35">
        <v>3249</v>
      </c>
      <c r="D802" s="34">
        <f t="shared" si="32"/>
        <v>3025</v>
      </c>
      <c r="E802" s="36">
        <v>45523</v>
      </c>
      <c r="F802" s="37">
        <v>3026</v>
      </c>
      <c r="G802" s="36">
        <v>45524</v>
      </c>
      <c r="H802" s="38">
        <f t="shared" si="33"/>
        <v>1</v>
      </c>
      <c r="I802" s="29">
        <f t="shared" si="34"/>
        <v>2</v>
      </c>
      <c r="L802" s="33"/>
      <c r="M802" s="36">
        <v>45524</v>
      </c>
      <c r="N802" s="34">
        <f t="shared" si="28"/>
        <v>254</v>
      </c>
      <c r="O802" s="37"/>
      <c r="P802" s="35">
        <v>250</v>
      </c>
      <c r="Q802" s="42">
        <v>0.625</v>
      </c>
      <c r="R802" s="40">
        <f t="shared" si="31"/>
        <v>4</v>
      </c>
      <c r="S802" s="41"/>
    </row>
    <row r="803" spans="2:20" ht="15.6" x14ac:dyDescent="0.3">
      <c r="B803" s="34">
        <f t="shared" si="29"/>
        <v>3026</v>
      </c>
      <c r="C803" s="35">
        <v>3251</v>
      </c>
      <c r="D803" s="34">
        <f t="shared" si="32"/>
        <v>3026</v>
      </c>
      <c r="E803" s="36">
        <v>45524</v>
      </c>
      <c r="F803" s="37">
        <v>3027</v>
      </c>
      <c r="G803" s="36">
        <v>45525</v>
      </c>
      <c r="H803" s="38">
        <f t="shared" si="33"/>
        <v>1</v>
      </c>
      <c r="I803" s="29">
        <f t="shared" si="34"/>
        <v>2</v>
      </c>
      <c r="L803" s="33"/>
      <c r="M803" s="36">
        <v>45525</v>
      </c>
      <c r="N803" s="34">
        <f t="shared" si="28"/>
        <v>250</v>
      </c>
      <c r="O803" s="37"/>
      <c r="P803" s="35">
        <v>250</v>
      </c>
      <c r="Q803" s="42">
        <v>0.625</v>
      </c>
      <c r="R803" s="40">
        <f t="shared" si="31"/>
        <v>0</v>
      </c>
      <c r="S803" s="41"/>
    </row>
    <row r="804" spans="2:20" ht="15.6" x14ac:dyDescent="0.3">
      <c r="B804" s="34">
        <f t="shared" si="29"/>
        <v>3027</v>
      </c>
      <c r="C804" s="35">
        <v>3253</v>
      </c>
      <c r="D804" s="34">
        <f t="shared" si="32"/>
        <v>3027</v>
      </c>
      <c r="E804" s="36">
        <v>45525</v>
      </c>
      <c r="F804" s="37">
        <v>3029</v>
      </c>
      <c r="G804" s="36">
        <v>45526</v>
      </c>
      <c r="H804" s="38">
        <f t="shared" si="33"/>
        <v>2</v>
      </c>
      <c r="I804" s="29">
        <f t="shared" si="34"/>
        <v>2</v>
      </c>
      <c r="L804" s="33"/>
      <c r="M804" s="36">
        <v>45526</v>
      </c>
      <c r="N804" s="34">
        <f t="shared" si="28"/>
        <v>250</v>
      </c>
      <c r="O804" s="37"/>
      <c r="P804" s="35">
        <v>250</v>
      </c>
      <c r="Q804" s="42">
        <v>0.625</v>
      </c>
      <c r="R804" s="40">
        <f t="shared" si="31"/>
        <v>0</v>
      </c>
      <c r="S804" s="41"/>
    </row>
    <row r="805" spans="2:20" ht="15.6" x14ac:dyDescent="0.3">
      <c r="B805" s="34">
        <f t="shared" si="29"/>
        <v>3029</v>
      </c>
      <c r="C805" s="35">
        <v>3255</v>
      </c>
      <c r="D805" s="34">
        <f t="shared" si="32"/>
        <v>3029</v>
      </c>
      <c r="E805" s="36">
        <v>45526</v>
      </c>
      <c r="F805" s="37">
        <v>3029</v>
      </c>
      <c r="G805" s="36">
        <v>45527</v>
      </c>
      <c r="H805" s="38">
        <f t="shared" si="33"/>
        <v>0</v>
      </c>
      <c r="I805" s="29">
        <f t="shared" si="34"/>
        <v>5</v>
      </c>
      <c r="L805" s="33"/>
      <c r="M805" s="36">
        <v>45527</v>
      </c>
      <c r="N805" s="34">
        <f t="shared" si="28"/>
        <v>250</v>
      </c>
      <c r="O805" s="37"/>
      <c r="P805" s="35">
        <v>243.6</v>
      </c>
      <c r="Q805" s="42">
        <v>0.60899999999999999</v>
      </c>
      <c r="R805" s="40">
        <f t="shared" si="31"/>
        <v>6.4000000000000057</v>
      </c>
      <c r="S805" s="41"/>
    </row>
    <row r="806" spans="2:20" ht="15.6" x14ac:dyDescent="0.3">
      <c r="B806" s="34">
        <f t="shared" si="29"/>
        <v>3029</v>
      </c>
      <c r="C806" s="35">
        <v>3260</v>
      </c>
      <c r="D806" s="34">
        <f t="shared" si="32"/>
        <v>3029</v>
      </c>
      <c r="E806" s="36">
        <v>45527</v>
      </c>
      <c r="F806" s="37">
        <v>3030</v>
      </c>
      <c r="G806" s="36">
        <v>45528</v>
      </c>
      <c r="H806" s="38">
        <f t="shared" si="33"/>
        <v>1</v>
      </c>
      <c r="I806" s="29">
        <f t="shared" si="34"/>
        <v>3</v>
      </c>
      <c r="L806" s="33"/>
      <c r="M806" s="36">
        <v>45528</v>
      </c>
      <c r="N806" s="34">
        <f t="shared" si="28"/>
        <v>243.6</v>
      </c>
      <c r="O806" s="37"/>
      <c r="P806" s="35">
        <v>243.6</v>
      </c>
      <c r="Q806" s="42">
        <v>0.60899999999999999</v>
      </c>
      <c r="R806" s="40">
        <f t="shared" si="31"/>
        <v>0</v>
      </c>
      <c r="S806" s="41"/>
    </row>
    <row r="807" spans="2:20" ht="15.6" x14ac:dyDescent="0.3">
      <c r="B807" s="34">
        <f t="shared" si="29"/>
        <v>3030</v>
      </c>
      <c r="C807" s="35">
        <v>3263</v>
      </c>
      <c r="D807" s="34">
        <f t="shared" si="32"/>
        <v>3030</v>
      </c>
      <c r="E807" s="36">
        <v>45528</v>
      </c>
      <c r="F807" s="37">
        <v>3030</v>
      </c>
      <c r="G807" s="36">
        <v>45529</v>
      </c>
      <c r="H807" s="38">
        <f t="shared" si="33"/>
        <v>0</v>
      </c>
      <c r="I807" s="29">
        <f t="shared" si="34"/>
        <v>4</v>
      </c>
      <c r="L807" s="33"/>
      <c r="M807" s="36">
        <v>45529</v>
      </c>
      <c r="N807" s="34">
        <f t="shared" si="28"/>
        <v>243.6</v>
      </c>
      <c r="O807" s="37"/>
      <c r="P807" s="35">
        <v>237.5</v>
      </c>
      <c r="Q807" s="42">
        <v>0.59375</v>
      </c>
      <c r="R807" s="40">
        <f t="shared" si="31"/>
        <v>6.0999999999999943</v>
      </c>
      <c r="S807" s="41"/>
    </row>
    <row r="808" spans="2:20" ht="15.6" x14ac:dyDescent="0.3">
      <c r="B808" s="34">
        <f t="shared" si="29"/>
        <v>3030</v>
      </c>
      <c r="C808" s="35">
        <v>3267</v>
      </c>
      <c r="D808" s="34">
        <f t="shared" si="32"/>
        <v>3030</v>
      </c>
      <c r="E808" s="36">
        <v>45529</v>
      </c>
      <c r="F808" s="37">
        <v>3031</v>
      </c>
      <c r="G808" s="36">
        <v>45530</v>
      </c>
      <c r="H808" s="38">
        <f t="shared" si="33"/>
        <v>1</v>
      </c>
      <c r="I808" s="29">
        <f t="shared" si="34"/>
        <v>4</v>
      </c>
      <c r="L808" s="33"/>
      <c r="M808" s="36">
        <v>45530</v>
      </c>
      <c r="N808" s="34">
        <f t="shared" si="28"/>
        <v>237.5</v>
      </c>
      <c r="O808" s="37"/>
      <c r="P808" s="35">
        <v>225</v>
      </c>
      <c r="Q808" s="42">
        <v>0.5625</v>
      </c>
      <c r="R808" s="40">
        <f t="shared" si="31"/>
        <v>12.5</v>
      </c>
      <c r="S808" s="41"/>
    </row>
    <row r="809" spans="2:20" ht="15.6" x14ac:dyDescent="0.3">
      <c r="B809" s="34">
        <f t="shared" si="29"/>
        <v>3031</v>
      </c>
      <c r="C809" s="35">
        <v>3271</v>
      </c>
      <c r="D809" s="34">
        <f t="shared" si="32"/>
        <v>3031</v>
      </c>
      <c r="E809" s="36">
        <v>45530</v>
      </c>
      <c r="F809" s="37">
        <v>3033</v>
      </c>
      <c r="G809" s="36">
        <v>45531</v>
      </c>
      <c r="H809" s="38">
        <f t="shared" si="33"/>
        <v>2</v>
      </c>
      <c r="I809" s="29">
        <f t="shared" si="34"/>
        <v>2</v>
      </c>
      <c r="L809" s="33"/>
      <c r="M809" s="36">
        <v>45531</v>
      </c>
      <c r="N809" s="34">
        <f t="shared" si="28"/>
        <v>225</v>
      </c>
      <c r="O809" s="37"/>
      <c r="P809" s="35">
        <v>187.5</v>
      </c>
      <c r="Q809" s="42">
        <v>0.46875</v>
      </c>
      <c r="R809" s="40">
        <f t="shared" si="31"/>
        <v>37.5</v>
      </c>
      <c r="S809" s="41"/>
    </row>
    <row r="810" spans="2:20" ht="15.6" x14ac:dyDescent="0.3">
      <c r="B810" s="34">
        <f t="shared" si="29"/>
        <v>3033</v>
      </c>
      <c r="C810" s="35">
        <v>3273</v>
      </c>
      <c r="D810" s="34">
        <f t="shared" si="32"/>
        <v>3033</v>
      </c>
      <c r="E810" s="36">
        <v>45531</v>
      </c>
      <c r="F810" s="37">
        <v>3038</v>
      </c>
      <c r="G810" s="36">
        <v>45532</v>
      </c>
      <c r="H810" s="38">
        <f t="shared" si="33"/>
        <v>5</v>
      </c>
      <c r="I810" s="29">
        <f t="shared" si="34"/>
        <v>6</v>
      </c>
      <c r="L810" s="33"/>
      <c r="M810" s="36">
        <v>45532</v>
      </c>
      <c r="N810" s="34">
        <f t="shared" si="28"/>
        <v>187.5</v>
      </c>
      <c r="O810" s="37"/>
      <c r="P810" s="35">
        <v>175</v>
      </c>
      <c r="Q810" s="42">
        <v>0.4375</v>
      </c>
      <c r="R810" s="40">
        <f t="shared" si="31"/>
        <v>12.5</v>
      </c>
      <c r="S810" s="41"/>
    </row>
    <row r="811" spans="2:20" ht="15.6" x14ac:dyDescent="0.3">
      <c r="B811" s="34">
        <f t="shared" si="29"/>
        <v>3038</v>
      </c>
      <c r="C811" s="35">
        <v>3279</v>
      </c>
      <c r="D811" s="34">
        <f t="shared" si="32"/>
        <v>3038</v>
      </c>
      <c r="E811" s="36">
        <v>45532</v>
      </c>
      <c r="F811" s="37">
        <v>3041</v>
      </c>
      <c r="G811" s="36">
        <v>45533</v>
      </c>
      <c r="H811" s="38">
        <f t="shared" si="33"/>
        <v>3</v>
      </c>
      <c r="I811" s="29">
        <f t="shared" si="34"/>
        <v>2</v>
      </c>
      <c r="L811" s="33"/>
      <c r="M811" s="36">
        <v>45533</v>
      </c>
      <c r="N811" s="34">
        <f t="shared" si="28"/>
        <v>175</v>
      </c>
      <c r="O811" s="37"/>
      <c r="P811" s="35">
        <v>162.5</v>
      </c>
      <c r="Q811" s="42">
        <v>0.40625</v>
      </c>
      <c r="R811" s="40">
        <f t="shared" si="31"/>
        <v>12.5</v>
      </c>
      <c r="S811" s="41"/>
    </row>
    <row r="812" spans="2:20" ht="15.6" x14ac:dyDescent="0.3">
      <c r="B812" s="34">
        <f t="shared" si="29"/>
        <v>3041</v>
      </c>
      <c r="C812" s="35">
        <v>3281</v>
      </c>
      <c r="D812" s="34">
        <f t="shared" si="32"/>
        <v>3041</v>
      </c>
      <c r="E812" s="36">
        <v>45533</v>
      </c>
      <c r="F812" s="37">
        <v>3043</v>
      </c>
      <c r="G812" s="36">
        <v>45534</v>
      </c>
      <c r="H812" s="38">
        <f t="shared" si="33"/>
        <v>2</v>
      </c>
      <c r="I812" s="29">
        <f t="shared" si="34"/>
        <v>2</v>
      </c>
      <c r="L812" s="33"/>
      <c r="M812" s="36">
        <v>45534</v>
      </c>
      <c r="N812" s="34">
        <f t="shared" si="28"/>
        <v>162.5</v>
      </c>
      <c r="O812" s="37"/>
      <c r="P812" s="35">
        <v>75</v>
      </c>
      <c r="Q812" s="42">
        <v>0.125</v>
      </c>
      <c r="R812" s="40">
        <f t="shared" si="31"/>
        <v>87.5</v>
      </c>
      <c r="S812" s="41"/>
    </row>
    <row r="813" spans="2:20" ht="15.6" x14ac:dyDescent="0.3">
      <c r="B813" s="34">
        <f t="shared" si="29"/>
        <v>3043</v>
      </c>
      <c r="C813" s="35">
        <v>3283</v>
      </c>
      <c r="D813" s="34">
        <f t="shared" si="32"/>
        <v>3043</v>
      </c>
      <c r="E813" s="36">
        <v>45534</v>
      </c>
      <c r="F813" s="37">
        <v>3056</v>
      </c>
      <c r="G813" s="36">
        <v>45535</v>
      </c>
      <c r="H813" s="38">
        <f t="shared" si="33"/>
        <v>13</v>
      </c>
      <c r="I813" s="29">
        <f t="shared" si="34"/>
        <v>4</v>
      </c>
      <c r="L813" s="33"/>
      <c r="M813" s="36">
        <v>45535</v>
      </c>
      <c r="N813" s="34">
        <f t="shared" si="28"/>
        <v>75</v>
      </c>
      <c r="O813" s="37">
        <v>325</v>
      </c>
      <c r="P813" s="35">
        <v>337.5</v>
      </c>
      <c r="Q813" s="42">
        <v>0.84375</v>
      </c>
      <c r="R813" s="40">
        <f t="shared" si="31"/>
        <v>62.5</v>
      </c>
      <c r="S813" s="41"/>
      <c r="T813" s="48" t="s">
        <v>1272</v>
      </c>
    </row>
    <row r="814" spans="2:20" ht="15.6" x14ac:dyDescent="0.3">
      <c r="B814" s="34">
        <f t="shared" si="29"/>
        <v>3056</v>
      </c>
      <c r="C814" s="35">
        <v>3287</v>
      </c>
      <c r="D814" s="34">
        <f t="shared" si="32"/>
        <v>3056</v>
      </c>
      <c r="E814" s="36">
        <v>45535</v>
      </c>
      <c r="F814" s="37">
        <v>3062</v>
      </c>
      <c r="G814" s="36">
        <v>45536</v>
      </c>
      <c r="H814" s="38">
        <f t="shared" si="33"/>
        <v>6</v>
      </c>
      <c r="I814" s="29">
        <f t="shared" si="34"/>
        <v>4</v>
      </c>
      <c r="J814" s="48"/>
      <c r="K814" s="48"/>
      <c r="L814" s="33"/>
      <c r="M814" s="36">
        <v>45536</v>
      </c>
      <c r="N814" s="34">
        <f t="shared" si="28"/>
        <v>337.5</v>
      </c>
      <c r="O814" s="37"/>
      <c r="P814" s="35">
        <v>337.5</v>
      </c>
      <c r="Q814" s="42">
        <v>0.84379999999999999</v>
      </c>
      <c r="R814" s="40">
        <f t="shared" si="31"/>
        <v>0</v>
      </c>
      <c r="S814" s="41"/>
      <c r="T814" s="48">
        <f>SUM(R783:R813)</f>
        <v>447.5</v>
      </c>
    </row>
    <row r="815" spans="2:20" ht="15.6" x14ac:dyDescent="0.3">
      <c r="B815" s="34">
        <f t="shared" si="29"/>
        <v>3062</v>
      </c>
      <c r="C815" s="35">
        <v>3291</v>
      </c>
      <c r="D815" s="34">
        <f t="shared" si="32"/>
        <v>3062</v>
      </c>
      <c r="E815" s="36">
        <v>45536</v>
      </c>
      <c r="F815" s="37">
        <v>3063</v>
      </c>
      <c r="G815" s="36">
        <v>45537</v>
      </c>
      <c r="H815" s="38">
        <f t="shared" si="33"/>
        <v>1</v>
      </c>
      <c r="I815" s="29">
        <f t="shared" si="34"/>
        <v>4</v>
      </c>
      <c r="L815" s="33"/>
      <c r="M815" s="36">
        <v>45537</v>
      </c>
      <c r="N815" s="34">
        <f t="shared" si="28"/>
        <v>337.5</v>
      </c>
      <c r="O815" s="37"/>
      <c r="P815" s="35">
        <v>337.5</v>
      </c>
      <c r="Q815" s="42">
        <v>0.84379999999999999</v>
      </c>
      <c r="R815" s="40">
        <f t="shared" si="31"/>
        <v>0</v>
      </c>
      <c r="S815" s="41"/>
    </row>
    <row r="816" spans="2:20" ht="15.6" x14ac:dyDescent="0.3">
      <c r="B816" s="34">
        <f t="shared" si="29"/>
        <v>3063</v>
      </c>
      <c r="C816" s="35">
        <v>3295</v>
      </c>
      <c r="D816" s="34">
        <f t="shared" si="32"/>
        <v>3063</v>
      </c>
      <c r="E816" s="36">
        <v>45537</v>
      </c>
      <c r="F816" s="37">
        <v>3064</v>
      </c>
      <c r="G816" s="36">
        <v>45538</v>
      </c>
      <c r="H816" s="38">
        <f t="shared" si="33"/>
        <v>1</v>
      </c>
      <c r="I816" s="29">
        <f t="shared" si="34"/>
        <v>2</v>
      </c>
      <c r="L816" s="33"/>
      <c r="M816" s="36">
        <v>45538</v>
      </c>
      <c r="N816" s="34">
        <f t="shared" si="28"/>
        <v>337.5</v>
      </c>
      <c r="O816" s="37"/>
      <c r="P816" s="35">
        <v>325</v>
      </c>
      <c r="Q816" s="42">
        <v>0.8125</v>
      </c>
      <c r="R816" s="40">
        <f t="shared" si="31"/>
        <v>12.5</v>
      </c>
      <c r="S816" s="41"/>
    </row>
    <row r="817" spans="2:22" ht="15.6" x14ac:dyDescent="0.3">
      <c r="B817" s="34">
        <f t="shared" si="29"/>
        <v>3064</v>
      </c>
      <c r="C817" s="35">
        <v>3297</v>
      </c>
      <c r="D817" s="34">
        <f t="shared" si="32"/>
        <v>3064</v>
      </c>
      <c r="E817" s="36">
        <v>45538</v>
      </c>
      <c r="F817" s="37">
        <v>3064</v>
      </c>
      <c r="G817" s="36">
        <v>45539</v>
      </c>
      <c r="H817" s="38">
        <f t="shared" si="33"/>
        <v>0</v>
      </c>
      <c r="I817" s="29">
        <f t="shared" si="34"/>
        <v>5</v>
      </c>
      <c r="L817" s="33"/>
      <c r="M817" s="36">
        <v>45539</v>
      </c>
      <c r="N817" s="34">
        <f t="shared" si="28"/>
        <v>325</v>
      </c>
      <c r="O817" s="37"/>
      <c r="P817" s="35">
        <v>314</v>
      </c>
      <c r="Q817" s="42">
        <v>0.78500000000000003</v>
      </c>
      <c r="R817" s="40">
        <f t="shared" si="31"/>
        <v>11</v>
      </c>
      <c r="S817" s="41"/>
    </row>
    <row r="818" spans="2:22" ht="15.6" x14ac:dyDescent="0.3">
      <c r="B818" s="34">
        <f t="shared" si="29"/>
        <v>3064</v>
      </c>
      <c r="C818" s="35">
        <v>3302</v>
      </c>
      <c r="D818" s="34">
        <f t="shared" si="32"/>
        <v>3064</v>
      </c>
      <c r="E818" s="36">
        <v>45539</v>
      </c>
      <c r="F818" s="37">
        <v>3068</v>
      </c>
      <c r="G818" s="36">
        <v>45540</v>
      </c>
      <c r="H818" s="38">
        <f t="shared" si="33"/>
        <v>4</v>
      </c>
      <c r="I818" s="29">
        <f t="shared" si="34"/>
        <v>5</v>
      </c>
      <c r="L818" s="33"/>
      <c r="M818" s="36">
        <v>45540</v>
      </c>
      <c r="N818" s="34">
        <f t="shared" si="28"/>
        <v>314</v>
      </c>
      <c r="O818" s="37"/>
      <c r="P818" s="35">
        <v>262.39999999999998</v>
      </c>
      <c r="Q818" s="42">
        <v>0.65600000000000003</v>
      </c>
      <c r="R818" s="40">
        <f t="shared" si="31"/>
        <v>51.600000000000023</v>
      </c>
      <c r="S818" s="41"/>
      <c r="U818">
        <f>SUM(H801:H820)</f>
        <v>50</v>
      </c>
      <c r="V818">
        <f>SUM(R799:R818)</f>
        <v>325</v>
      </c>
    </row>
    <row r="819" spans="2:22" ht="15.6" x14ac:dyDescent="0.3">
      <c r="B819" s="34">
        <f t="shared" si="29"/>
        <v>3068</v>
      </c>
      <c r="C819" s="35">
        <v>3307</v>
      </c>
      <c r="D819" s="34">
        <f t="shared" si="32"/>
        <v>3068</v>
      </c>
      <c r="E819" s="36">
        <v>45540</v>
      </c>
      <c r="F819" s="37">
        <v>3070</v>
      </c>
      <c r="G819" s="36">
        <v>45541</v>
      </c>
      <c r="H819" s="38">
        <f t="shared" si="33"/>
        <v>2</v>
      </c>
      <c r="I819" s="29">
        <f t="shared" si="34"/>
        <v>2</v>
      </c>
      <c r="L819" s="33"/>
      <c r="M819" s="36">
        <v>45541</v>
      </c>
      <c r="N819" s="34">
        <f t="shared" si="28"/>
        <v>262.39999999999998</v>
      </c>
      <c r="O819" s="37"/>
      <c r="P819" s="35">
        <v>200</v>
      </c>
      <c r="Q819" s="42">
        <v>0.5</v>
      </c>
      <c r="R819" s="40">
        <f t="shared" si="31"/>
        <v>62.399999999999977</v>
      </c>
      <c r="S819" s="41"/>
    </row>
    <row r="820" spans="2:22" ht="15.6" x14ac:dyDescent="0.3">
      <c r="B820" s="34">
        <f t="shared" si="29"/>
        <v>3070</v>
      </c>
      <c r="C820" s="35">
        <v>3309</v>
      </c>
      <c r="D820" s="34">
        <f t="shared" si="32"/>
        <v>3070</v>
      </c>
      <c r="E820" s="36">
        <v>45541</v>
      </c>
      <c r="F820" s="37">
        <v>3075</v>
      </c>
      <c r="G820" s="36">
        <v>45542</v>
      </c>
      <c r="H820" s="38">
        <f t="shared" si="33"/>
        <v>5</v>
      </c>
      <c r="I820" s="29">
        <f t="shared" si="34"/>
        <v>3</v>
      </c>
      <c r="L820" s="33"/>
      <c r="M820" s="36">
        <v>45542</v>
      </c>
      <c r="N820" s="34">
        <f t="shared" si="28"/>
        <v>200</v>
      </c>
      <c r="O820" s="37"/>
      <c r="P820" s="35">
        <v>125</v>
      </c>
      <c r="Q820" s="42">
        <v>0.3125</v>
      </c>
      <c r="R820" s="40">
        <f t="shared" si="31"/>
        <v>75</v>
      </c>
      <c r="S820" s="41"/>
      <c r="T820" t="s">
        <v>1282</v>
      </c>
    </row>
    <row r="821" spans="2:22" ht="15.6" x14ac:dyDescent="0.3">
      <c r="B821" s="34">
        <f t="shared" si="29"/>
        <v>3075</v>
      </c>
      <c r="C821" s="35">
        <v>3312</v>
      </c>
      <c r="D821" s="34">
        <f t="shared" si="32"/>
        <v>3075</v>
      </c>
      <c r="E821" s="36">
        <v>45542</v>
      </c>
      <c r="F821" s="37">
        <v>3078</v>
      </c>
      <c r="G821" s="36">
        <v>45543</v>
      </c>
      <c r="H821" s="38">
        <f t="shared" si="33"/>
        <v>3</v>
      </c>
      <c r="I821" s="29">
        <f t="shared" si="34"/>
        <v>4</v>
      </c>
      <c r="L821" s="33"/>
      <c r="M821" s="36">
        <v>45543</v>
      </c>
      <c r="N821" s="34">
        <f t="shared" si="28"/>
        <v>125</v>
      </c>
      <c r="O821" s="37"/>
      <c r="P821" s="35">
        <v>106</v>
      </c>
      <c r="Q821" s="42">
        <v>0.26500000000000001</v>
      </c>
      <c r="R821" s="40">
        <f t="shared" si="31"/>
        <v>19</v>
      </c>
      <c r="S821" s="41"/>
    </row>
    <row r="822" spans="2:22" ht="15.6" x14ac:dyDescent="0.3">
      <c r="B822" s="34">
        <f t="shared" si="29"/>
        <v>3078</v>
      </c>
      <c r="C822" s="35">
        <v>3316</v>
      </c>
      <c r="D822" s="34">
        <f t="shared" si="32"/>
        <v>3078</v>
      </c>
      <c r="E822" s="36">
        <v>45543</v>
      </c>
      <c r="F822" s="37">
        <v>3080</v>
      </c>
      <c r="G822" s="36">
        <v>45544</v>
      </c>
      <c r="H822" s="38">
        <f t="shared" si="33"/>
        <v>2</v>
      </c>
      <c r="I822" s="29">
        <f t="shared" si="34"/>
        <v>1</v>
      </c>
      <c r="L822" s="33"/>
      <c r="M822" s="36">
        <v>45544</v>
      </c>
      <c r="N822" s="34">
        <f t="shared" si="28"/>
        <v>106</v>
      </c>
      <c r="O822" s="37">
        <v>120</v>
      </c>
      <c r="P822" s="35">
        <v>212.5</v>
      </c>
      <c r="Q822" s="42">
        <v>0.53125</v>
      </c>
      <c r="R822" s="40">
        <f t="shared" si="31"/>
        <v>13.5</v>
      </c>
      <c r="S822" s="41"/>
    </row>
    <row r="823" spans="2:22" ht="15.6" x14ac:dyDescent="0.3">
      <c r="B823" s="34">
        <f t="shared" si="29"/>
        <v>3080</v>
      </c>
      <c r="C823" s="35">
        <v>3317</v>
      </c>
      <c r="D823" s="34">
        <f t="shared" si="32"/>
        <v>3080</v>
      </c>
      <c r="E823" s="36">
        <v>45544</v>
      </c>
      <c r="F823" s="37">
        <v>3081</v>
      </c>
      <c r="G823" s="36">
        <v>45545</v>
      </c>
      <c r="H823" s="38">
        <f t="shared" si="33"/>
        <v>1</v>
      </c>
      <c r="I823" s="29">
        <f t="shared" si="34"/>
        <v>3</v>
      </c>
      <c r="L823" s="33"/>
      <c r="M823" s="36">
        <v>45545</v>
      </c>
      <c r="N823" s="34">
        <f t="shared" si="28"/>
        <v>212.5</v>
      </c>
      <c r="O823" s="37"/>
      <c r="P823" s="35">
        <v>212.5</v>
      </c>
      <c r="Q823" s="42">
        <v>0.53125</v>
      </c>
      <c r="R823" s="40">
        <f t="shared" si="31"/>
        <v>0</v>
      </c>
      <c r="S823" s="41"/>
    </row>
    <row r="824" spans="2:22" ht="15.6" x14ac:dyDescent="0.3">
      <c r="B824" s="34">
        <f t="shared" si="29"/>
        <v>3081</v>
      </c>
      <c r="C824" s="35">
        <v>3320</v>
      </c>
      <c r="D824" s="34">
        <f t="shared" si="32"/>
        <v>3081</v>
      </c>
      <c r="E824" s="36">
        <v>45545</v>
      </c>
      <c r="F824" s="37">
        <v>3082</v>
      </c>
      <c r="G824" s="36">
        <v>45546</v>
      </c>
      <c r="H824" s="38">
        <f t="shared" si="33"/>
        <v>1</v>
      </c>
      <c r="I824" s="29">
        <f t="shared" si="34"/>
        <v>1</v>
      </c>
      <c r="L824" s="33"/>
      <c r="M824" s="36">
        <v>45546</v>
      </c>
      <c r="N824" s="34">
        <f t="shared" si="28"/>
        <v>212.5</v>
      </c>
      <c r="O824" s="37"/>
      <c r="P824" s="35">
        <v>212.5</v>
      </c>
      <c r="Q824" s="42">
        <v>0.53125</v>
      </c>
      <c r="R824" s="40">
        <f t="shared" si="31"/>
        <v>0</v>
      </c>
      <c r="S824" s="41"/>
    </row>
    <row r="825" spans="2:22" ht="15.6" x14ac:dyDescent="0.3">
      <c r="B825" s="34">
        <f t="shared" si="29"/>
        <v>3082</v>
      </c>
      <c r="C825" s="35">
        <v>3321</v>
      </c>
      <c r="D825" s="34">
        <f t="shared" si="32"/>
        <v>3082</v>
      </c>
      <c r="E825" s="36">
        <v>45546</v>
      </c>
      <c r="F825" s="37">
        <v>3082</v>
      </c>
      <c r="G825" s="36">
        <v>45547</v>
      </c>
      <c r="H825" s="38">
        <f t="shared" si="33"/>
        <v>0</v>
      </c>
      <c r="I825" s="29">
        <f t="shared" si="34"/>
        <v>5</v>
      </c>
      <c r="L825" s="33"/>
      <c r="M825" s="36">
        <v>45547</v>
      </c>
      <c r="N825" s="34">
        <f t="shared" si="28"/>
        <v>212.5</v>
      </c>
      <c r="O825" s="37"/>
      <c r="P825" s="35">
        <v>150</v>
      </c>
      <c r="Q825" s="42">
        <v>0.375</v>
      </c>
      <c r="R825" s="40">
        <f t="shared" si="31"/>
        <v>62.5</v>
      </c>
      <c r="S825" s="41"/>
    </row>
    <row r="826" spans="2:22" ht="15.6" x14ac:dyDescent="0.3">
      <c r="B826" s="34">
        <f t="shared" si="29"/>
        <v>3082</v>
      </c>
      <c r="C826" s="35">
        <v>3326</v>
      </c>
      <c r="D826" s="34">
        <f t="shared" si="32"/>
        <v>3082</v>
      </c>
      <c r="E826" s="36">
        <v>45547</v>
      </c>
      <c r="F826" s="37">
        <v>3096</v>
      </c>
      <c r="G826" s="36">
        <v>45548</v>
      </c>
      <c r="H826" s="38">
        <f t="shared" si="33"/>
        <v>14</v>
      </c>
      <c r="I826" s="29">
        <f t="shared" si="34"/>
        <v>2</v>
      </c>
      <c r="L826" s="33"/>
      <c r="M826" s="36">
        <v>45548</v>
      </c>
      <c r="N826" s="34">
        <f t="shared" si="28"/>
        <v>150</v>
      </c>
      <c r="O826" s="37"/>
      <c r="P826" s="35">
        <v>100</v>
      </c>
      <c r="Q826" s="42">
        <v>0.25</v>
      </c>
      <c r="R826" s="40">
        <f t="shared" si="31"/>
        <v>50</v>
      </c>
      <c r="S826" s="41"/>
    </row>
    <row r="827" spans="2:22" ht="15.6" x14ac:dyDescent="0.3">
      <c r="B827" s="34">
        <f t="shared" si="29"/>
        <v>3096</v>
      </c>
      <c r="C827" s="35">
        <v>3328</v>
      </c>
      <c r="D827" s="34">
        <f t="shared" si="32"/>
        <v>3096</v>
      </c>
      <c r="E827" s="36">
        <v>45548</v>
      </c>
      <c r="F827" s="37">
        <v>3101</v>
      </c>
      <c r="G827" s="36">
        <v>45549</v>
      </c>
      <c r="H827" s="38">
        <f t="shared" si="33"/>
        <v>5</v>
      </c>
      <c r="I827" s="29">
        <f t="shared" si="34"/>
        <v>2</v>
      </c>
      <c r="L827" s="33"/>
      <c r="M827" s="36">
        <v>45549</v>
      </c>
      <c r="N827" s="34">
        <f t="shared" si="28"/>
        <v>100</v>
      </c>
      <c r="O827" s="37"/>
      <c r="P827" s="35">
        <v>6</v>
      </c>
      <c r="Q827" s="42">
        <v>1.4999999999999999E-2</v>
      </c>
      <c r="R827" s="40">
        <f t="shared" si="31"/>
        <v>94</v>
      </c>
      <c r="S827" s="41"/>
    </row>
    <row r="828" spans="2:22" ht="15.6" x14ac:dyDescent="0.3">
      <c r="B828" s="34">
        <f t="shared" si="29"/>
        <v>3101</v>
      </c>
      <c r="C828" s="35">
        <v>3330</v>
      </c>
      <c r="D828" s="34">
        <f t="shared" si="32"/>
        <v>3101</v>
      </c>
      <c r="E828" s="36">
        <v>45549</v>
      </c>
      <c r="F828" s="37">
        <v>3114</v>
      </c>
      <c r="G828" s="36">
        <v>45550</v>
      </c>
      <c r="H828" s="38">
        <f t="shared" si="33"/>
        <v>13</v>
      </c>
      <c r="I828" s="29">
        <f t="shared" si="34"/>
        <v>3</v>
      </c>
      <c r="L828" s="33"/>
      <c r="M828" s="36">
        <v>45550</v>
      </c>
      <c r="N828" s="34">
        <f t="shared" si="28"/>
        <v>6</v>
      </c>
      <c r="O828" s="37">
        <v>155</v>
      </c>
      <c r="P828" s="35">
        <v>175</v>
      </c>
      <c r="Q828" s="42">
        <v>0.4375</v>
      </c>
      <c r="R828" s="40">
        <v>0</v>
      </c>
      <c r="S828" s="41"/>
    </row>
    <row r="829" spans="2:22" ht="15.6" x14ac:dyDescent="0.3">
      <c r="B829" s="34">
        <f t="shared" si="29"/>
        <v>3114</v>
      </c>
      <c r="C829" s="35">
        <v>3333</v>
      </c>
      <c r="D829" s="34">
        <f t="shared" si="32"/>
        <v>3114</v>
      </c>
      <c r="E829" s="36">
        <v>45550</v>
      </c>
      <c r="F829" s="37">
        <v>3119</v>
      </c>
      <c r="G829" s="36">
        <v>45551</v>
      </c>
      <c r="H829" s="38">
        <f t="shared" si="33"/>
        <v>5</v>
      </c>
      <c r="I829" s="29">
        <f t="shared" si="34"/>
        <v>8</v>
      </c>
      <c r="L829" s="33"/>
      <c r="M829" s="36">
        <v>45551</v>
      </c>
      <c r="N829" s="34">
        <f t="shared" si="28"/>
        <v>175</v>
      </c>
      <c r="O829" s="37">
        <v>150</v>
      </c>
      <c r="P829" s="35">
        <v>300</v>
      </c>
      <c r="Q829" s="42">
        <v>0.75</v>
      </c>
      <c r="R829" s="40">
        <f t="shared" si="31"/>
        <v>25</v>
      </c>
      <c r="S829" s="41"/>
      <c r="T829" s="48" t="s">
        <v>1313</v>
      </c>
    </row>
    <row r="830" spans="2:22" ht="15.6" x14ac:dyDescent="0.3">
      <c r="B830" s="34">
        <f t="shared" si="29"/>
        <v>3119</v>
      </c>
      <c r="C830" s="35">
        <v>3341</v>
      </c>
      <c r="D830" s="34">
        <f t="shared" si="32"/>
        <v>3119</v>
      </c>
      <c r="E830" s="36">
        <v>45551</v>
      </c>
      <c r="F830" s="37">
        <v>3122</v>
      </c>
      <c r="G830" s="36">
        <v>45552</v>
      </c>
      <c r="H830" s="38">
        <f t="shared" si="33"/>
        <v>3</v>
      </c>
      <c r="I830" s="29">
        <f t="shared" si="34"/>
        <v>5</v>
      </c>
      <c r="L830" s="33"/>
      <c r="M830" s="36">
        <v>45552</v>
      </c>
      <c r="N830" s="34">
        <f t="shared" si="28"/>
        <v>300</v>
      </c>
      <c r="O830" s="37"/>
      <c r="P830" s="35">
        <v>294</v>
      </c>
      <c r="Q830" s="42">
        <v>0.71870000000000001</v>
      </c>
      <c r="R830" s="40">
        <f t="shared" si="31"/>
        <v>6</v>
      </c>
      <c r="S830" s="41"/>
    </row>
    <row r="831" spans="2:22" ht="15.6" x14ac:dyDescent="0.3">
      <c r="B831" s="34">
        <f t="shared" si="29"/>
        <v>3122</v>
      </c>
      <c r="C831" s="35">
        <v>3346</v>
      </c>
      <c r="D831" s="34">
        <f t="shared" si="32"/>
        <v>3122</v>
      </c>
      <c r="E831" s="36">
        <v>45552</v>
      </c>
      <c r="F831" s="37">
        <v>3123</v>
      </c>
      <c r="G831" s="36">
        <v>45553</v>
      </c>
      <c r="H831" s="38">
        <f t="shared" si="33"/>
        <v>1</v>
      </c>
      <c r="I831" s="29">
        <f t="shared" si="34"/>
        <v>1</v>
      </c>
      <c r="L831" s="33"/>
      <c r="M831" s="36">
        <v>45553</v>
      </c>
      <c r="N831" s="34">
        <f t="shared" si="28"/>
        <v>294</v>
      </c>
      <c r="O831" s="37"/>
      <c r="P831" s="35">
        <v>262.39999999999998</v>
      </c>
      <c r="Q831" s="42">
        <v>0.65600000000000003</v>
      </c>
      <c r="R831" s="40">
        <f t="shared" si="31"/>
        <v>31.600000000000023</v>
      </c>
      <c r="S831" s="41"/>
      <c r="T831" t="s">
        <v>1217</v>
      </c>
    </row>
    <row r="832" spans="2:22" ht="15.6" x14ac:dyDescent="0.3">
      <c r="B832" s="34">
        <f t="shared" si="29"/>
        <v>3123</v>
      </c>
      <c r="C832" s="35">
        <v>3347</v>
      </c>
      <c r="D832" s="34">
        <f t="shared" si="32"/>
        <v>3123</v>
      </c>
      <c r="E832" s="36">
        <v>45553</v>
      </c>
      <c r="F832" s="37">
        <v>3123</v>
      </c>
      <c r="G832" s="36">
        <v>45554</v>
      </c>
      <c r="H832" s="38">
        <f t="shared" si="33"/>
        <v>0</v>
      </c>
      <c r="I832" s="29">
        <f t="shared" si="34"/>
        <v>5</v>
      </c>
      <c r="L832" s="33"/>
      <c r="M832" s="36">
        <v>45554</v>
      </c>
      <c r="N832" s="34">
        <f t="shared" si="28"/>
        <v>262.39999999999998</v>
      </c>
      <c r="O832" s="37"/>
      <c r="P832" s="35">
        <v>116.6</v>
      </c>
      <c r="Q832" s="42">
        <v>0.65600000000000003</v>
      </c>
      <c r="R832" s="40">
        <f t="shared" si="31"/>
        <v>145.79999999999998</v>
      </c>
      <c r="S832" s="41"/>
    </row>
    <row r="833" spans="2:22" ht="15.6" x14ac:dyDescent="0.3">
      <c r="B833" s="34">
        <f t="shared" si="29"/>
        <v>3123</v>
      </c>
      <c r="C833" s="35">
        <v>3352</v>
      </c>
      <c r="D833" s="34">
        <f t="shared" si="32"/>
        <v>3123</v>
      </c>
      <c r="E833" s="36">
        <v>45554</v>
      </c>
      <c r="F833" s="37">
        <v>3142</v>
      </c>
      <c r="G833" s="36">
        <v>45555</v>
      </c>
      <c r="H833" s="38">
        <f t="shared" si="33"/>
        <v>19</v>
      </c>
      <c r="I833" s="29">
        <f t="shared" si="34"/>
        <v>4</v>
      </c>
      <c r="L833" s="33"/>
      <c r="M833" s="36">
        <v>45555</v>
      </c>
      <c r="N833" s="34">
        <f t="shared" si="28"/>
        <v>116.6</v>
      </c>
      <c r="O833" s="37">
        <v>290</v>
      </c>
      <c r="P833" s="35">
        <v>300</v>
      </c>
      <c r="Q833" s="42">
        <v>0.75</v>
      </c>
      <c r="R833" s="40">
        <f t="shared" si="31"/>
        <v>106.60000000000002</v>
      </c>
      <c r="S833" s="41"/>
      <c r="T833" s="48" t="s">
        <v>1327</v>
      </c>
    </row>
    <row r="834" spans="2:22" ht="15.6" x14ac:dyDescent="0.3">
      <c r="B834" s="34">
        <f t="shared" si="29"/>
        <v>3142</v>
      </c>
      <c r="C834" s="35">
        <v>3356</v>
      </c>
      <c r="D834" s="34">
        <f t="shared" si="32"/>
        <v>3142</v>
      </c>
      <c r="E834" s="36">
        <v>45555</v>
      </c>
      <c r="F834" s="37">
        <v>3154</v>
      </c>
      <c r="G834" s="36">
        <v>45556</v>
      </c>
      <c r="H834" s="38">
        <f t="shared" si="33"/>
        <v>12</v>
      </c>
      <c r="I834" s="29">
        <f t="shared" si="34"/>
        <v>2</v>
      </c>
      <c r="L834" s="33"/>
      <c r="M834" s="36">
        <v>45556</v>
      </c>
      <c r="N834" s="34">
        <f t="shared" si="28"/>
        <v>300</v>
      </c>
      <c r="O834" s="37"/>
      <c r="P834" s="35">
        <v>300</v>
      </c>
      <c r="Q834" s="42">
        <v>0.75</v>
      </c>
      <c r="R834" s="40">
        <f t="shared" si="31"/>
        <v>0</v>
      </c>
      <c r="S834" s="41"/>
    </row>
    <row r="835" spans="2:22" ht="15.6" x14ac:dyDescent="0.3">
      <c r="B835" s="34">
        <f t="shared" si="29"/>
        <v>3154</v>
      </c>
      <c r="C835" s="35">
        <v>3358</v>
      </c>
      <c r="D835" s="34">
        <f t="shared" si="32"/>
        <v>3154</v>
      </c>
      <c r="E835" s="36">
        <v>45556</v>
      </c>
      <c r="F835" s="37">
        <v>3155</v>
      </c>
      <c r="G835" s="36">
        <v>45557</v>
      </c>
      <c r="H835" s="38">
        <f t="shared" si="33"/>
        <v>1</v>
      </c>
      <c r="I835" s="29">
        <f t="shared" si="34"/>
        <v>2</v>
      </c>
      <c r="L835" s="33"/>
      <c r="M835" s="36">
        <v>45557</v>
      </c>
      <c r="N835" s="34">
        <f t="shared" si="28"/>
        <v>300</v>
      </c>
      <c r="O835" s="37"/>
      <c r="P835" s="35">
        <v>300</v>
      </c>
      <c r="Q835" s="42">
        <v>0.75</v>
      </c>
      <c r="R835" s="40">
        <f t="shared" si="31"/>
        <v>0</v>
      </c>
      <c r="S835" s="41"/>
    </row>
    <row r="836" spans="2:22" ht="15.6" x14ac:dyDescent="0.3">
      <c r="B836" s="34">
        <f t="shared" si="29"/>
        <v>3155</v>
      </c>
      <c r="C836" s="35">
        <v>3360</v>
      </c>
      <c r="D836" s="34">
        <f t="shared" si="32"/>
        <v>3155</v>
      </c>
      <c r="E836" s="36">
        <v>45557</v>
      </c>
      <c r="F836" s="37">
        <v>3155</v>
      </c>
      <c r="G836" s="36">
        <v>45558</v>
      </c>
      <c r="H836" s="38">
        <f t="shared" si="33"/>
        <v>0</v>
      </c>
      <c r="I836" s="29">
        <f t="shared" si="34"/>
        <v>2</v>
      </c>
      <c r="L836" s="33"/>
      <c r="M836" s="36">
        <v>45558</v>
      </c>
      <c r="N836" s="34">
        <f t="shared" si="28"/>
        <v>300</v>
      </c>
      <c r="O836" s="37"/>
      <c r="P836" s="35">
        <v>300</v>
      </c>
      <c r="Q836" s="42">
        <v>0.75</v>
      </c>
      <c r="R836" s="40">
        <f t="shared" si="31"/>
        <v>0</v>
      </c>
      <c r="S836" s="41"/>
    </row>
    <row r="837" spans="2:22" ht="15.6" x14ac:dyDescent="0.3">
      <c r="B837" s="34">
        <f t="shared" si="29"/>
        <v>3155</v>
      </c>
      <c r="C837" s="35">
        <v>3362</v>
      </c>
      <c r="D837" s="34">
        <f t="shared" si="32"/>
        <v>3155</v>
      </c>
      <c r="E837" s="36">
        <v>45558</v>
      </c>
      <c r="F837" s="37">
        <v>3156</v>
      </c>
      <c r="G837" s="36">
        <v>45559</v>
      </c>
      <c r="H837" s="38">
        <f t="shared" si="33"/>
        <v>1</v>
      </c>
      <c r="I837" s="29">
        <f t="shared" si="34"/>
        <v>0</v>
      </c>
      <c r="L837" s="33"/>
      <c r="M837" s="36">
        <v>45559</v>
      </c>
      <c r="N837" s="34">
        <f t="shared" si="28"/>
        <v>300</v>
      </c>
      <c r="O837" s="37"/>
      <c r="P837" s="35">
        <v>291.48</v>
      </c>
      <c r="Q837" s="42">
        <v>0.72870000000000001</v>
      </c>
      <c r="R837" s="40">
        <f t="shared" si="31"/>
        <v>8.5199999999999818</v>
      </c>
      <c r="S837" s="41"/>
    </row>
    <row r="838" spans="2:22" ht="15.6" x14ac:dyDescent="0.3">
      <c r="B838" s="34">
        <f t="shared" si="29"/>
        <v>3156</v>
      </c>
      <c r="C838" s="35">
        <v>3362</v>
      </c>
      <c r="D838" s="34">
        <f t="shared" si="32"/>
        <v>3156</v>
      </c>
      <c r="E838" s="36">
        <v>45559</v>
      </c>
      <c r="F838" s="37">
        <v>3156</v>
      </c>
      <c r="G838" s="36">
        <v>45560</v>
      </c>
      <c r="H838" s="38">
        <f t="shared" si="33"/>
        <v>0</v>
      </c>
      <c r="I838" s="29">
        <f t="shared" si="34"/>
        <v>0</v>
      </c>
      <c r="L838" s="33"/>
      <c r="M838" s="36">
        <v>45560</v>
      </c>
      <c r="N838" s="34">
        <f t="shared" si="28"/>
        <v>291.48</v>
      </c>
      <c r="O838" s="37"/>
      <c r="P838" s="35">
        <v>291.48</v>
      </c>
      <c r="Q838" s="42">
        <v>0.72870000000000001</v>
      </c>
      <c r="R838" s="40">
        <f t="shared" si="31"/>
        <v>0</v>
      </c>
      <c r="S838" s="41"/>
    </row>
    <row r="839" spans="2:22" ht="15.6" x14ac:dyDescent="0.3">
      <c r="B839" s="34">
        <f t="shared" si="29"/>
        <v>3156</v>
      </c>
      <c r="C839" s="35">
        <v>3362</v>
      </c>
      <c r="D839" s="34">
        <f t="shared" si="32"/>
        <v>3156</v>
      </c>
      <c r="E839" s="36">
        <v>45560</v>
      </c>
      <c r="F839" s="37">
        <v>3156</v>
      </c>
      <c r="G839" s="36">
        <v>45561</v>
      </c>
      <c r="H839" s="38">
        <f t="shared" si="33"/>
        <v>0</v>
      </c>
      <c r="I839" s="29">
        <f t="shared" si="34"/>
        <v>4</v>
      </c>
      <c r="L839" s="33"/>
      <c r="M839" s="36">
        <v>45561</v>
      </c>
      <c r="N839" s="34">
        <f t="shared" si="28"/>
        <v>291.48</v>
      </c>
      <c r="O839" s="37"/>
      <c r="P839" s="35">
        <v>287.48</v>
      </c>
      <c r="Q839" s="42">
        <v>0.71870000000000001</v>
      </c>
      <c r="R839" s="40">
        <f t="shared" si="31"/>
        <v>4</v>
      </c>
      <c r="S839" s="41"/>
    </row>
    <row r="840" spans="2:22" ht="15.6" x14ac:dyDescent="0.3">
      <c r="B840" s="34">
        <f t="shared" si="29"/>
        <v>3156</v>
      </c>
      <c r="C840" s="35">
        <v>3366</v>
      </c>
      <c r="D840" s="34">
        <f t="shared" si="32"/>
        <v>3156</v>
      </c>
      <c r="E840" s="36">
        <v>45561</v>
      </c>
      <c r="F840" s="37">
        <v>3157</v>
      </c>
      <c r="G840" s="36">
        <v>45562</v>
      </c>
      <c r="H840" s="38">
        <f t="shared" si="33"/>
        <v>1</v>
      </c>
      <c r="I840" s="29">
        <f t="shared" si="34"/>
        <v>3</v>
      </c>
      <c r="L840" s="33"/>
      <c r="M840" s="36">
        <v>45562</v>
      </c>
      <c r="N840" s="34">
        <f t="shared" si="28"/>
        <v>287.48</v>
      </c>
      <c r="O840" s="37"/>
      <c r="P840" s="35">
        <v>287.48</v>
      </c>
      <c r="Q840" s="42">
        <v>0.71870000000000001</v>
      </c>
      <c r="R840" s="40">
        <f t="shared" si="31"/>
        <v>0</v>
      </c>
      <c r="S840" s="41"/>
    </row>
    <row r="841" spans="2:22" ht="15.6" x14ac:dyDescent="0.3">
      <c r="B841" s="34">
        <f t="shared" si="29"/>
        <v>3157</v>
      </c>
      <c r="C841" s="35">
        <v>3369</v>
      </c>
      <c r="D841" s="34">
        <f t="shared" si="32"/>
        <v>3157</v>
      </c>
      <c r="E841" s="36">
        <v>45562</v>
      </c>
      <c r="F841" s="37">
        <v>3157</v>
      </c>
      <c r="G841" s="36">
        <v>45563</v>
      </c>
      <c r="H841" s="38">
        <f t="shared" si="33"/>
        <v>0</v>
      </c>
      <c r="I841" s="29">
        <f t="shared" si="34"/>
        <v>6</v>
      </c>
      <c r="L841" s="33"/>
      <c r="M841" s="36">
        <v>45563</v>
      </c>
      <c r="N841" s="34">
        <f t="shared" si="28"/>
        <v>287.48</v>
      </c>
      <c r="O841" s="37"/>
      <c r="P841" s="35">
        <v>287.48</v>
      </c>
      <c r="Q841" s="42">
        <v>0.71870000000000001</v>
      </c>
      <c r="R841" s="40">
        <f t="shared" si="31"/>
        <v>0</v>
      </c>
      <c r="S841" s="41"/>
    </row>
    <row r="842" spans="2:22" ht="15.6" x14ac:dyDescent="0.3">
      <c r="B842" s="34">
        <f t="shared" si="29"/>
        <v>3157</v>
      </c>
      <c r="C842" s="35">
        <v>3375</v>
      </c>
      <c r="D842" s="34">
        <f t="shared" si="32"/>
        <v>3157</v>
      </c>
      <c r="E842" s="36">
        <v>45563</v>
      </c>
      <c r="F842" s="37">
        <v>3157</v>
      </c>
      <c r="G842" s="36">
        <v>45564</v>
      </c>
      <c r="H842" s="38">
        <f t="shared" si="33"/>
        <v>0</v>
      </c>
      <c r="I842" s="29">
        <f t="shared" si="34"/>
        <v>0</v>
      </c>
      <c r="L842" s="33"/>
      <c r="M842" s="36">
        <v>45564</v>
      </c>
      <c r="N842" s="34">
        <f t="shared" si="28"/>
        <v>287.48</v>
      </c>
      <c r="O842" s="37"/>
      <c r="P842" s="35">
        <v>287.48</v>
      </c>
      <c r="Q842" s="42">
        <v>0.71870000000000001</v>
      </c>
      <c r="R842" s="40">
        <f t="shared" si="31"/>
        <v>0</v>
      </c>
      <c r="S842" s="41"/>
    </row>
    <row r="843" spans="2:22" ht="15.6" x14ac:dyDescent="0.3">
      <c r="B843" s="34">
        <f t="shared" si="29"/>
        <v>3157</v>
      </c>
      <c r="C843" s="35">
        <v>3375</v>
      </c>
      <c r="D843" s="34">
        <f t="shared" si="32"/>
        <v>3157</v>
      </c>
      <c r="E843" s="36">
        <v>45564</v>
      </c>
      <c r="F843" s="37">
        <v>3157</v>
      </c>
      <c r="G843" s="36">
        <v>45565</v>
      </c>
      <c r="H843" s="38">
        <f t="shared" si="33"/>
        <v>0</v>
      </c>
      <c r="I843" s="29">
        <f t="shared" si="34"/>
        <v>3</v>
      </c>
      <c r="L843" s="33"/>
      <c r="M843" s="36">
        <v>45565</v>
      </c>
      <c r="N843" s="34">
        <f t="shared" si="28"/>
        <v>287.48</v>
      </c>
      <c r="O843" s="37"/>
      <c r="P843" s="35">
        <v>287.48</v>
      </c>
      <c r="Q843" s="42">
        <v>0.71870000000000001</v>
      </c>
      <c r="R843" s="40">
        <f t="shared" si="31"/>
        <v>0</v>
      </c>
      <c r="S843" s="41"/>
    </row>
    <row r="844" spans="2:22" ht="15.6" x14ac:dyDescent="0.3">
      <c r="B844" s="34">
        <f t="shared" si="29"/>
        <v>3157</v>
      </c>
      <c r="C844" s="35">
        <v>3378</v>
      </c>
      <c r="D844" s="34">
        <f t="shared" si="32"/>
        <v>3157</v>
      </c>
      <c r="E844" s="36">
        <v>45565</v>
      </c>
      <c r="F844" s="37">
        <v>3158</v>
      </c>
      <c r="G844" s="36">
        <v>45566</v>
      </c>
      <c r="H844" s="38">
        <f t="shared" si="33"/>
        <v>1</v>
      </c>
      <c r="I844" s="29">
        <f t="shared" si="34"/>
        <v>2</v>
      </c>
      <c r="J844" s="48"/>
      <c r="K844" s="48"/>
      <c r="L844" s="33"/>
      <c r="M844" s="36">
        <v>45566</v>
      </c>
      <c r="N844" s="34">
        <f t="shared" si="28"/>
        <v>287.48</v>
      </c>
      <c r="O844" s="37"/>
      <c r="P844" s="35">
        <v>250</v>
      </c>
      <c r="Q844" s="42">
        <v>0.625</v>
      </c>
      <c r="R844" s="40">
        <f t="shared" si="31"/>
        <v>37.480000000000018</v>
      </c>
      <c r="S844" s="41"/>
      <c r="T844" s="48">
        <f>SUM(R814:R843)</f>
        <v>779.02</v>
      </c>
      <c r="U844">
        <f>SUM(R844:R935)</f>
        <v>857.98</v>
      </c>
    </row>
    <row r="845" spans="2:22" ht="15.6" x14ac:dyDescent="0.3">
      <c r="B845" s="34">
        <f t="shared" si="29"/>
        <v>3158</v>
      </c>
      <c r="C845" s="35">
        <v>3380</v>
      </c>
      <c r="D845" s="34">
        <f t="shared" si="32"/>
        <v>3158</v>
      </c>
      <c r="E845" s="36">
        <v>45566</v>
      </c>
      <c r="F845" s="37">
        <v>3163</v>
      </c>
      <c r="G845" s="36">
        <v>45567</v>
      </c>
      <c r="H845" s="38">
        <f t="shared" si="33"/>
        <v>5</v>
      </c>
      <c r="I845" s="29">
        <f>C846-C845</f>
        <v>3</v>
      </c>
      <c r="J845">
        <f>SUM(H845:H936)</f>
        <v>125</v>
      </c>
      <c r="L845" s="33"/>
      <c r="M845" s="36">
        <v>45567</v>
      </c>
      <c r="N845" s="34">
        <f t="shared" si="28"/>
        <v>250</v>
      </c>
      <c r="O845" s="37"/>
      <c r="P845" s="35">
        <v>250</v>
      </c>
      <c r="Q845" s="42">
        <v>0.625</v>
      </c>
      <c r="R845" s="40">
        <f t="shared" si="31"/>
        <v>0</v>
      </c>
      <c r="S845" s="41"/>
    </row>
    <row r="846" spans="2:22" ht="15.6" x14ac:dyDescent="0.3">
      <c r="B846" s="34">
        <f t="shared" si="29"/>
        <v>3163</v>
      </c>
      <c r="C846" s="35">
        <v>3383</v>
      </c>
      <c r="D846" s="34">
        <f t="shared" si="32"/>
        <v>3163</v>
      </c>
      <c r="E846" s="36">
        <v>45567</v>
      </c>
      <c r="F846" s="37">
        <v>3163</v>
      </c>
      <c r="G846" s="36">
        <v>45568</v>
      </c>
      <c r="H846" s="38">
        <f t="shared" si="33"/>
        <v>0</v>
      </c>
      <c r="I846" s="29">
        <f t="shared" si="34"/>
        <v>2</v>
      </c>
      <c r="L846" s="33"/>
      <c r="M846" s="36">
        <v>45568</v>
      </c>
      <c r="N846" s="34">
        <f t="shared" si="28"/>
        <v>250</v>
      </c>
      <c r="O846" s="37"/>
      <c r="P846" s="35">
        <v>250</v>
      </c>
      <c r="Q846" s="42">
        <v>0.625</v>
      </c>
      <c r="R846" s="40">
        <f t="shared" si="31"/>
        <v>0</v>
      </c>
      <c r="S846" s="41"/>
    </row>
    <row r="847" spans="2:22" ht="15.6" x14ac:dyDescent="0.3">
      <c r="B847" s="34">
        <f t="shared" si="29"/>
        <v>3163</v>
      </c>
      <c r="C847" s="35">
        <v>3385</v>
      </c>
      <c r="D847" s="34">
        <f t="shared" si="32"/>
        <v>3163</v>
      </c>
      <c r="E847" s="36">
        <v>45568</v>
      </c>
      <c r="F847" s="37">
        <v>3163</v>
      </c>
      <c r="G847" s="36">
        <v>45569</v>
      </c>
      <c r="H847" s="38">
        <f t="shared" si="33"/>
        <v>0</v>
      </c>
      <c r="I847" s="29">
        <f t="shared" si="34"/>
        <v>3</v>
      </c>
      <c r="L847" s="33"/>
      <c r="M847" s="36">
        <v>45569</v>
      </c>
      <c r="N847" s="34">
        <f t="shared" si="28"/>
        <v>250</v>
      </c>
      <c r="O847" s="37"/>
      <c r="P847" s="35">
        <v>200</v>
      </c>
      <c r="Q847" s="42">
        <v>0.5</v>
      </c>
      <c r="R847" s="40">
        <f t="shared" si="31"/>
        <v>50</v>
      </c>
      <c r="S847" s="41"/>
      <c r="U847">
        <f>SUM(H833:H847)</f>
        <v>40</v>
      </c>
      <c r="V847">
        <f>SUM(R832:R846)</f>
        <v>302.39999999999998</v>
      </c>
    </row>
    <row r="848" spans="2:22" ht="15.6" x14ac:dyDescent="0.3">
      <c r="B848" s="34">
        <f t="shared" si="29"/>
        <v>3163</v>
      </c>
      <c r="C848" s="35">
        <v>3388</v>
      </c>
      <c r="D848" s="34">
        <f t="shared" si="32"/>
        <v>3163</v>
      </c>
      <c r="E848" s="36">
        <v>45569</v>
      </c>
      <c r="F848" s="37">
        <v>3173</v>
      </c>
      <c r="G848" s="36">
        <v>45570</v>
      </c>
      <c r="H848" s="38">
        <f t="shared" si="33"/>
        <v>10</v>
      </c>
      <c r="I848" s="29">
        <f t="shared" si="34"/>
        <v>2</v>
      </c>
      <c r="L848" s="33"/>
      <c r="M848" s="36">
        <v>45570</v>
      </c>
      <c r="N848" s="34">
        <f t="shared" si="28"/>
        <v>200</v>
      </c>
      <c r="O848" s="37"/>
      <c r="P848" s="35">
        <v>137.5</v>
      </c>
      <c r="Q848" s="42">
        <v>0.34375</v>
      </c>
      <c r="R848" s="40">
        <f t="shared" si="31"/>
        <v>62.5</v>
      </c>
      <c r="S848" s="41"/>
      <c r="T848" t="s">
        <v>98</v>
      </c>
    </row>
    <row r="849" spans="2:22" ht="15.6" x14ac:dyDescent="0.3">
      <c r="B849" s="34">
        <f t="shared" si="29"/>
        <v>3173</v>
      </c>
      <c r="C849" s="35">
        <v>3390</v>
      </c>
      <c r="D849" s="34">
        <f t="shared" si="32"/>
        <v>3173</v>
      </c>
      <c r="E849" s="36">
        <v>45570</v>
      </c>
      <c r="F849" s="37">
        <v>3180</v>
      </c>
      <c r="G849" s="36">
        <v>45571</v>
      </c>
      <c r="H849" s="38">
        <f t="shared" si="33"/>
        <v>7</v>
      </c>
      <c r="I849" s="29">
        <f t="shared" si="34"/>
        <v>3</v>
      </c>
      <c r="L849" s="33"/>
      <c r="M849" s="36">
        <v>45571</v>
      </c>
      <c r="N849" s="34">
        <f t="shared" si="28"/>
        <v>137.5</v>
      </c>
      <c r="O849" s="37"/>
      <c r="P849" s="35">
        <v>112.5</v>
      </c>
      <c r="Q849" s="42">
        <v>0.28125</v>
      </c>
      <c r="R849" s="40">
        <f t="shared" si="31"/>
        <v>25</v>
      </c>
      <c r="S849" s="41"/>
      <c r="V849">
        <f>(V847/U847)</f>
        <v>7.56</v>
      </c>
    </row>
    <row r="850" spans="2:22" ht="15.6" x14ac:dyDescent="0.3">
      <c r="B850" s="34">
        <f t="shared" si="29"/>
        <v>3180</v>
      </c>
      <c r="C850" s="35">
        <v>3393</v>
      </c>
      <c r="D850" s="34">
        <f t="shared" si="32"/>
        <v>3180</v>
      </c>
      <c r="E850" s="36">
        <v>45571</v>
      </c>
      <c r="F850" s="37">
        <v>3181</v>
      </c>
      <c r="G850" s="36">
        <v>45572</v>
      </c>
      <c r="H850" s="38">
        <f t="shared" si="33"/>
        <v>1</v>
      </c>
      <c r="I850" s="29">
        <f t="shared" si="34"/>
        <v>0</v>
      </c>
      <c r="L850" s="33"/>
      <c r="M850" s="36">
        <v>45572</v>
      </c>
      <c r="N850" s="34">
        <v>112.5</v>
      </c>
      <c r="O850" s="37"/>
      <c r="P850" s="35">
        <v>112.5</v>
      </c>
      <c r="Q850" s="42">
        <v>0.28129999999999999</v>
      </c>
      <c r="R850" s="40">
        <f t="shared" si="31"/>
        <v>0</v>
      </c>
      <c r="S850" s="41"/>
    </row>
    <row r="851" spans="2:22" ht="15.6" x14ac:dyDescent="0.3">
      <c r="B851" s="34">
        <f t="shared" si="29"/>
        <v>3181</v>
      </c>
      <c r="C851" s="35">
        <v>3393</v>
      </c>
      <c r="D851" s="34">
        <f t="shared" si="32"/>
        <v>3181</v>
      </c>
      <c r="E851" s="36">
        <v>45572</v>
      </c>
      <c r="F851" s="37">
        <v>3181</v>
      </c>
      <c r="G851" s="36">
        <v>45573</v>
      </c>
      <c r="H851" s="38">
        <f t="shared" si="33"/>
        <v>0</v>
      </c>
      <c r="I851" s="29">
        <f t="shared" si="34"/>
        <v>1</v>
      </c>
      <c r="L851" s="33"/>
      <c r="M851" s="36">
        <v>45573</v>
      </c>
      <c r="N851" s="34">
        <f t="shared" si="28"/>
        <v>112.5</v>
      </c>
      <c r="O851" s="37">
        <v>240</v>
      </c>
      <c r="P851" s="35">
        <v>352.5</v>
      </c>
      <c r="Q851" s="42">
        <v>0.88124999999999998</v>
      </c>
      <c r="R851" s="40">
        <f t="shared" si="31"/>
        <v>0</v>
      </c>
      <c r="S851" s="41"/>
      <c r="T851" t="s">
        <v>1358</v>
      </c>
    </row>
    <row r="852" spans="2:22" ht="15.6" x14ac:dyDescent="0.3">
      <c r="B852" s="34">
        <f t="shared" si="29"/>
        <v>3181</v>
      </c>
      <c r="C852" s="35">
        <v>3394</v>
      </c>
      <c r="D852" s="34">
        <f t="shared" si="32"/>
        <v>3181</v>
      </c>
      <c r="E852" s="36">
        <v>45573</v>
      </c>
      <c r="F852" s="37">
        <v>3181</v>
      </c>
      <c r="G852" s="36">
        <v>45574</v>
      </c>
      <c r="H852" s="38">
        <f t="shared" si="33"/>
        <v>0</v>
      </c>
      <c r="I852" s="29">
        <f t="shared" si="34"/>
        <v>0</v>
      </c>
      <c r="L852" s="33"/>
      <c r="M852" s="36">
        <v>45574</v>
      </c>
      <c r="N852" s="34">
        <f t="shared" si="28"/>
        <v>352.5</v>
      </c>
      <c r="O852" s="37"/>
      <c r="P852" s="35">
        <v>352.5</v>
      </c>
      <c r="Q852" s="42">
        <v>0.88129999999999997</v>
      </c>
      <c r="R852" s="40">
        <f t="shared" si="31"/>
        <v>0</v>
      </c>
      <c r="S852" s="41"/>
    </row>
    <row r="853" spans="2:22" ht="15.6" x14ac:dyDescent="0.3">
      <c r="B853" s="34">
        <f t="shared" si="29"/>
        <v>3181</v>
      </c>
      <c r="C853" s="35">
        <v>3394</v>
      </c>
      <c r="D853" s="34">
        <f t="shared" si="32"/>
        <v>3181</v>
      </c>
      <c r="E853" s="36">
        <v>45574</v>
      </c>
      <c r="F853" s="37">
        <v>3181</v>
      </c>
      <c r="G853" s="36">
        <v>45575</v>
      </c>
      <c r="H853" s="38">
        <f t="shared" si="33"/>
        <v>0</v>
      </c>
      <c r="I853" s="29">
        <f t="shared" si="34"/>
        <v>4</v>
      </c>
      <c r="L853" s="33"/>
      <c r="M853" s="36">
        <v>45575</v>
      </c>
      <c r="N853" s="34">
        <f t="shared" si="28"/>
        <v>352.5</v>
      </c>
      <c r="O853" s="37"/>
      <c r="P853" s="35">
        <v>325</v>
      </c>
      <c r="Q853" s="42">
        <v>0.8125</v>
      </c>
      <c r="R853" s="40">
        <f t="shared" si="31"/>
        <v>27.5</v>
      </c>
      <c r="S853" s="41"/>
    </row>
    <row r="854" spans="2:22" ht="15.6" x14ac:dyDescent="0.3">
      <c r="B854" s="34">
        <f t="shared" si="29"/>
        <v>3181</v>
      </c>
      <c r="C854" s="35">
        <v>3398</v>
      </c>
      <c r="D854" s="34">
        <f t="shared" si="32"/>
        <v>3181</v>
      </c>
      <c r="E854" s="36">
        <v>45575</v>
      </c>
      <c r="F854" s="37">
        <v>3183</v>
      </c>
      <c r="G854" s="36">
        <v>45576</v>
      </c>
      <c r="H854" s="38">
        <f t="shared" si="33"/>
        <v>2</v>
      </c>
      <c r="I854" s="29">
        <f t="shared" si="34"/>
        <v>4</v>
      </c>
      <c r="L854" s="33"/>
      <c r="M854" s="36">
        <v>45576</v>
      </c>
      <c r="N854" s="34">
        <f t="shared" si="28"/>
        <v>325</v>
      </c>
      <c r="O854" s="37"/>
      <c r="P854" s="35">
        <v>312.8</v>
      </c>
      <c r="Q854" s="42">
        <v>0.78200000000000003</v>
      </c>
      <c r="R854" s="40">
        <f t="shared" si="31"/>
        <v>12.199999999999989</v>
      </c>
      <c r="S854" s="41"/>
    </row>
    <row r="855" spans="2:22" ht="15.6" x14ac:dyDescent="0.3">
      <c r="B855" s="34">
        <f t="shared" si="29"/>
        <v>3183</v>
      </c>
      <c r="C855" s="35">
        <v>3402</v>
      </c>
      <c r="D855" s="34">
        <f t="shared" si="32"/>
        <v>3183</v>
      </c>
      <c r="E855" s="36">
        <v>45576</v>
      </c>
      <c r="F855" s="37">
        <v>3186</v>
      </c>
      <c r="G855" s="36">
        <v>45577</v>
      </c>
      <c r="H855" s="38">
        <f t="shared" si="33"/>
        <v>3</v>
      </c>
      <c r="I855" s="29">
        <f t="shared" si="34"/>
        <v>2</v>
      </c>
      <c r="L855" s="33"/>
      <c r="M855" s="36">
        <v>45577</v>
      </c>
      <c r="N855" s="34">
        <f t="shared" si="28"/>
        <v>312.8</v>
      </c>
      <c r="O855" s="37"/>
      <c r="P855" s="35">
        <v>312.8</v>
      </c>
      <c r="Q855" s="42">
        <v>0.78200000000000003</v>
      </c>
      <c r="R855" s="40">
        <f t="shared" si="31"/>
        <v>0</v>
      </c>
      <c r="S855" s="41"/>
    </row>
    <row r="856" spans="2:22" ht="15.6" x14ac:dyDescent="0.3">
      <c r="B856" s="34">
        <f t="shared" si="29"/>
        <v>3186</v>
      </c>
      <c r="C856" s="35">
        <v>3404</v>
      </c>
      <c r="D856" s="34">
        <f t="shared" si="32"/>
        <v>3186</v>
      </c>
      <c r="E856" s="36">
        <v>45577</v>
      </c>
      <c r="F856" s="37">
        <v>3187</v>
      </c>
      <c r="G856" s="36">
        <v>45578</v>
      </c>
      <c r="H856" s="38">
        <f t="shared" si="33"/>
        <v>1</v>
      </c>
      <c r="I856" s="29">
        <f t="shared" si="34"/>
        <v>0</v>
      </c>
      <c r="L856" s="33"/>
      <c r="M856" s="36">
        <v>45578</v>
      </c>
      <c r="N856" s="34">
        <f t="shared" si="28"/>
        <v>312.8</v>
      </c>
      <c r="O856" s="37"/>
      <c r="P856" s="35">
        <v>312.8</v>
      </c>
      <c r="Q856" s="42">
        <v>0.78200000000000003</v>
      </c>
      <c r="R856" s="40">
        <f t="shared" si="31"/>
        <v>0</v>
      </c>
      <c r="S856" s="41"/>
    </row>
    <row r="857" spans="2:22" ht="15.6" x14ac:dyDescent="0.3">
      <c r="B857" s="34">
        <f t="shared" si="29"/>
        <v>3187</v>
      </c>
      <c r="C857" s="35">
        <v>3404</v>
      </c>
      <c r="D857" s="34">
        <f t="shared" si="32"/>
        <v>3187</v>
      </c>
      <c r="E857" s="36">
        <v>45578</v>
      </c>
      <c r="F857" s="37">
        <v>3187</v>
      </c>
      <c r="G857" s="36">
        <v>45579</v>
      </c>
      <c r="H857" s="38">
        <f t="shared" si="33"/>
        <v>0</v>
      </c>
      <c r="I857" s="29">
        <f t="shared" si="34"/>
        <v>5</v>
      </c>
      <c r="L857" s="33"/>
      <c r="M857" s="36">
        <v>45579</v>
      </c>
      <c r="N857" s="34">
        <f t="shared" si="28"/>
        <v>312.8</v>
      </c>
      <c r="O857" s="37"/>
      <c r="P857" s="35">
        <v>250</v>
      </c>
      <c r="Q857" s="42">
        <v>0.625</v>
      </c>
      <c r="R857" s="40">
        <f t="shared" si="31"/>
        <v>62.800000000000011</v>
      </c>
      <c r="S857" s="41"/>
    </row>
    <row r="858" spans="2:22" ht="15.6" x14ac:dyDescent="0.3">
      <c r="B858" s="34">
        <f t="shared" si="29"/>
        <v>3187</v>
      </c>
      <c r="C858" s="35">
        <v>3409</v>
      </c>
      <c r="D858" s="34">
        <f t="shared" si="32"/>
        <v>3187</v>
      </c>
      <c r="E858" s="36">
        <v>45579</v>
      </c>
      <c r="F858" s="37">
        <v>3198</v>
      </c>
      <c r="G858" s="36">
        <v>45580</v>
      </c>
      <c r="H858" s="38">
        <f t="shared" si="33"/>
        <v>11</v>
      </c>
      <c r="I858" s="29">
        <f t="shared" si="34"/>
        <v>2</v>
      </c>
      <c r="L858" s="33"/>
      <c r="M858" s="36">
        <v>45580</v>
      </c>
      <c r="N858" s="34">
        <f t="shared" si="28"/>
        <v>250</v>
      </c>
      <c r="O858" s="37"/>
      <c r="P858" s="35">
        <v>212.5</v>
      </c>
      <c r="Q858" s="42">
        <v>0.53125</v>
      </c>
      <c r="R858" s="40">
        <f t="shared" si="31"/>
        <v>37.5</v>
      </c>
      <c r="S858" s="41"/>
    </row>
    <row r="859" spans="2:22" ht="15.6" x14ac:dyDescent="0.3">
      <c r="B859" s="34">
        <f t="shared" si="29"/>
        <v>3198</v>
      </c>
      <c r="C859" s="35">
        <v>3411</v>
      </c>
      <c r="D859" s="34">
        <f t="shared" si="32"/>
        <v>3198</v>
      </c>
      <c r="E859" s="36">
        <v>45580</v>
      </c>
      <c r="F859" s="37">
        <v>3205</v>
      </c>
      <c r="G859" s="36">
        <v>45581</v>
      </c>
      <c r="H859" s="38">
        <f t="shared" si="33"/>
        <v>7</v>
      </c>
      <c r="I859" s="29">
        <f t="shared" si="34"/>
        <v>1</v>
      </c>
      <c r="L859" s="33"/>
      <c r="M859" s="36">
        <v>45581</v>
      </c>
      <c r="N859" s="34">
        <f t="shared" si="28"/>
        <v>212.5</v>
      </c>
      <c r="O859" s="37"/>
      <c r="P859" s="35">
        <v>212.5</v>
      </c>
      <c r="Q859" s="42">
        <v>0.53125</v>
      </c>
      <c r="R859" s="40">
        <f t="shared" si="31"/>
        <v>0</v>
      </c>
      <c r="S859" s="41"/>
    </row>
    <row r="860" spans="2:22" ht="15.6" x14ac:dyDescent="0.3">
      <c r="B860" s="34">
        <f t="shared" si="29"/>
        <v>3205</v>
      </c>
      <c r="C860" s="35">
        <v>3412</v>
      </c>
      <c r="D860" s="34">
        <f t="shared" si="32"/>
        <v>3205</v>
      </c>
      <c r="E860" s="36">
        <v>45581</v>
      </c>
      <c r="F860" s="37">
        <v>3205</v>
      </c>
      <c r="G860" s="36">
        <v>45582</v>
      </c>
      <c r="H860" s="38">
        <f t="shared" si="33"/>
        <v>0</v>
      </c>
      <c r="I860" s="29">
        <f t="shared" si="34"/>
        <v>1</v>
      </c>
      <c r="L860" s="33"/>
      <c r="M860" s="36">
        <v>45582</v>
      </c>
      <c r="N860" s="34">
        <f t="shared" si="28"/>
        <v>212.5</v>
      </c>
      <c r="O860" s="37"/>
      <c r="P860" s="35">
        <v>212.5</v>
      </c>
      <c r="Q860" s="42">
        <v>0.53125</v>
      </c>
      <c r="R860" s="40">
        <f t="shared" si="31"/>
        <v>0</v>
      </c>
      <c r="S860" s="41"/>
    </row>
    <row r="861" spans="2:22" ht="15.6" x14ac:dyDescent="0.3">
      <c r="B861" s="34">
        <f t="shared" si="29"/>
        <v>3205</v>
      </c>
      <c r="C861" s="35">
        <v>3413</v>
      </c>
      <c r="D861" s="34">
        <f t="shared" si="32"/>
        <v>3205</v>
      </c>
      <c r="E861" s="36">
        <v>45582</v>
      </c>
      <c r="F861" s="37">
        <v>3205</v>
      </c>
      <c r="G861" s="36">
        <v>45583</v>
      </c>
      <c r="H861" s="38">
        <f t="shared" si="33"/>
        <v>0</v>
      </c>
      <c r="I861" s="29">
        <f t="shared" si="34"/>
        <v>2</v>
      </c>
      <c r="L861" s="33"/>
      <c r="M861" s="36">
        <v>45583</v>
      </c>
      <c r="N861" s="34">
        <f t="shared" si="28"/>
        <v>212.5</v>
      </c>
      <c r="O861" s="37"/>
      <c r="P861" s="35">
        <v>212.5</v>
      </c>
      <c r="Q861" s="42">
        <v>0.53125</v>
      </c>
      <c r="R861" s="40">
        <f t="shared" si="31"/>
        <v>0</v>
      </c>
      <c r="S861" s="41"/>
    </row>
    <row r="862" spans="2:22" ht="15.6" x14ac:dyDescent="0.3">
      <c r="B862" s="34">
        <f t="shared" si="29"/>
        <v>3205</v>
      </c>
      <c r="C862" s="35">
        <v>3415</v>
      </c>
      <c r="D862" s="34">
        <f t="shared" si="32"/>
        <v>3205</v>
      </c>
      <c r="E862" s="36">
        <v>45583</v>
      </c>
      <c r="F862" s="37">
        <v>3206</v>
      </c>
      <c r="G862" s="36">
        <v>45584</v>
      </c>
      <c r="H862" s="38">
        <f t="shared" si="33"/>
        <v>1</v>
      </c>
      <c r="I862" s="29">
        <f t="shared" si="34"/>
        <v>5</v>
      </c>
      <c r="L862" s="33"/>
      <c r="M862" s="36">
        <v>45584</v>
      </c>
      <c r="N862" s="34">
        <f t="shared" si="28"/>
        <v>212.5</v>
      </c>
      <c r="O862" s="37"/>
      <c r="P862" s="35">
        <v>175</v>
      </c>
      <c r="Q862" s="42">
        <v>0.4375</v>
      </c>
      <c r="R862" s="40">
        <f t="shared" si="31"/>
        <v>37.5</v>
      </c>
      <c r="S862" s="41"/>
    </row>
    <row r="863" spans="2:22" ht="15.6" x14ac:dyDescent="0.3">
      <c r="B863" s="34">
        <f t="shared" si="29"/>
        <v>3206</v>
      </c>
      <c r="C863" s="35">
        <v>3420</v>
      </c>
      <c r="D863" s="34">
        <f t="shared" si="32"/>
        <v>3206</v>
      </c>
      <c r="E863" s="36">
        <v>45584</v>
      </c>
      <c r="F863" s="37">
        <v>3210</v>
      </c>
      <c r="G863" s="36">
        <v>45585</v>
      </c>
      <c r="H863" s="38">
        <f t="shared" si="33"/>
        <v>4</v>
      </c>
      <c r="I863" s="29">
        <f t="shared" si="34"/>
        <v>1</v>
      </c>
      <c r="L863" s="33"/>
      <c r="M863" s="36">
        <v>45585</v>
      </c>
      <c r="N863" s="34">
        <f t="shared" si="28"/>
        <v>175</v>
      </c>
      <c r="O863" s="37"/>
      <c r="P863" s="35">
        <v>175</v>
      </c>
      <c r="Q863" s="42">
        <v>0.4375</v>
      </c>
      <c r="R863" s="40">
        <f t="shared" si="31"/>
        <v>0</v>
      </c>
      <c r="S863" s="41"/>
    </row>
    <row r="864" spans="2:22" ht="15.6" x14ac:dyDescent="0.3">
      <c r="B864" s="34">
        <f t="shared" si="29"/>
        <v>3210</v>
      </c>
      <c r="C864" s="35">
        <v>3421</v>
      </c>
      <c r="D864" s="34">
        <f t="shared" si="32"/>
        <v>3210</v>
      </c>
      <c r="E864" s="36">
        <v>45585</v>
      </c>
      <c r="F864" s="37">
        <v>3211</v>
      </c>
      <c r="G864" s="36">
        <v>45586</v>
      </c>
      <c r="H864" s="38">
        <f t="shared" si="33"/>
        <v>1</v>
      </c>
      <c r="I864" s="29">
        <f t="shared" si="34"/>
        <v>4</v>
      </c>
      <c r="L864" s="33"/>
      <c r="M864" s="36">
        <v>45586</v>
      </c>
      <c r="N864" s="34">
        <f t="shared" si="28"/>
        <v>175</v>
      </c>
      <c r="O864" s="37"/>
      <c r="P864" s="35">
        <v>175</v>
      </c>
      <c r="Q864" s="42">
        <v>0.4375</v>
      </c>
      <c r="R864" s="40">
        <f t="shared" si="31"/>
        <v>0</v>
      </c>
      <c r="S864" s="41"/>
    </row>
    <row r="865" spans="2:20" ht="15.6" x14ac:dyDescent="0.3">
      <c r="B865" s="34">
        <f t="shared" si="29"/>
        <v>3211</v>
      </c>
      <c r="C865" s="35">
        <v>3425</v>
      </c>
      <c r="D865" s="34">
        <f t="shared" si="32"/>
        <v>3211</v>
      </c>
      <c r="E865" s="36">
        <v>45586</v>
      </c>
      <c r="F865" s="37">
        <v>3211</v>
      </c>
      <c r="G865" s="36">
        <v>45587</v>
      </c>
      <c r="H865" s="38">
        <f t="shared" si="33"/>
        <v>0</v>
      </c>
      <c r="I865" s="29">
        <f t="shared" si="34"/>
        <v>1</v>
      </c>
      <c r="L865" s="33"/>
      <c r="M865" s="36">
        <v>45587</v>
      </c>
      <c r="N865" s="34">
        <f t="shared" si="28"/>
        <v>175</v>
      </c>
      <c r="O865" s="37"/>
      <c r="P865" s="35">
        <v>175</v>
      </c>
      <c r="Q865" s="42">
        <v>0.4375</v>
      </c>
      <c r="R865" s="40">
        <f t="shared" si="31"/>
        <v>0</v>
      </c>
      <c r="S865" s="41"/>
    </row>
    <row r="866" spans="2:20" ht="15.6" x14ac:dyDescent="0.3">
      <c r="B866" s="34">
        <f t="shared" si="29"/>
        <v>3211</v>
      </c>
      <c r="C866" s="35">
        <v>3426</v>
      </c>
      <c r="D866" s="34">
        <f t="shared" si="32"/>
        <v>3211</v>
      </c>
      <c r="E866" s="36">
        <v>45587</v>
      </c>
      <c r="F866" s="37">
        <v>3211</v>
      </c>
      <c r="G866" s="36">
        <v>45588</v>
      </c>
      <c r="H866" s="38">
        <f t="shared" si="33"/>
        <v>0</v>
      </c>
      <c r="I866" s="29">
        <f t="shared" si="34"/>
        <v>2</v>
      </c>
      <c r="L866" s="33"/>
      <c r="M866" s="36">
        <v>45588</v>
      </c>
      <c r="N866" s="34">
        <f t="shared" si="28"/>
        <v>175</v>
      </c>
      <c r="O866" s="37"/>
      <c r="P866" s="35">
        <v>175</v>
      </c>
      <c r="Q866" s="42">
        <v>0.4375</v>
      </c>
      <c r="R866" s="40">
        <f t="shared" si="31"/>
        <v>0</v>
      </c>
      <c r="S866" s="41"/>
    </row>
    <row r="867" spans="2:20" ht="15.6" x14ac:dyDescent="0.3">
      <c r="B867" s="34">
        <f t="shared" si="29"/>
        <v>3211</v>
      </c>
      <c r="C867" s="35">
        <v>3428</v>
      </c>
      <c r="D867" s="34">
        <f t="shared" si="32"/>
        <v>3211</v>
      </c>
      <c r="E867" s="36">
        <v>45588</v>
      </c>
      <c r="F867" s="37">
        <v>3211</v>
      </c>
      <c r="G867" s="36">
        <v>45589</v>
      </c>
      <c r="H867" s="38">
        <f t="shared" si="33"/>
        <v>0</v>
      </c>
      <c r="I867" s="29">
        <f t="shared" si="34"/>
        <v>6</v>
      </c>
      <c r="L867" s="33"/>
      <c r="M867" s="36">
        <v>45589</v>
      </c>
      <c r="N867" s="34">
        <f t="shared" si="28"/>
        <v>175</v>
      </c>
      <c r="O867" s="37"/>
      <c r="P867" s="35">
        <v>162.52000000000001</v>
      </c>
      <c r="Q867" s="42">
        <v>0.40625</v>
      </c>
      <c r="R867" s="40">
        <f t="shared" si="31"/>
        <v>12.47999999999999</v>
      </c>
      <c r="S867" s="41"/>
    </row>
    <row r="868" spans="2:20" ht="15.6" x14ac:dyDescent="0.3">
      <c r="B868" s="34">
        <f t="shared" si="29"/>
        <v>3211</v>
      </c>
      <c r="C868" s="35">
        <v>3434</v>
      </c>
      <c r="D868" s="34">
        <f t="shared" si="32"/>
        <v>3211</v>
      </c>
      <c r="E868" s="36">
        <v>45589</v>
      </c>
      <c r="F868" s="37">
        <v>3212</v>
      </c>
      <c r="G868" s="36">
        <v>45590</v>
      </c>
      <c r="H868" s="38">
        <f t="shared" si="33"/>
        <v>1</v>
      </c>
      <c r="I868" s="29">
        <f t="shared" si="34"/>
        <v>0</v>
      </c>
      <c r="L868" s="33"/>
      <c r="M868" s="36">
        <v>45590</v>
      </c>
      <c r="N868" s="34">
        <f t="shared" si="28"/>
        <v>162.52000000000001</v>
      </c>
      <c r="O868" s="37"/>
      <c r="P868" s="35">
        <v>150</v>
      </c>
      <c r="Q868" s="42">
        <v>0.375</v>
      </c>
      <c r="R868" s="40">
        <f t="shared" si="31"/>
        <v>12.52000000000001</v>
      </c>
      <c r="S868" s="41"/>
    </row>
    <row r="869" spans="2:20" ht="15.6" x14ac:dyDescent="0.3">
      <c r="B869" s="34">
        <f t="shared" si="29"/>
        <v>3212</v>
      </c>
      <c r="C869" s="35">
        <v>3434</v>
      </c>
      <c r="D869" s="34">
        <f t="shared" si="32"/>
        <v>3212</v>
      </c>
      <c r="E869" s="36">
        <v>45590</v>
      </c>
      <c r="F869" s="37">
        <v>3214</v>
      </c>
      <c r="G869" s="36">
        <v>45591</v>
      </c>
      <c r="H869" s="38">
        <f t="shared" si="33"/>
        <v>2</v>
      </c>
      <c r="I869" s="29">
        <f t="shared" si="34"/>
        <v>0</v>
      </c>
      <c r="J869" s="48" t="s">
        <v>1072</v>
      </c>
      <c r="K869" s="48"/>
      <c r="L869" s="33"/>
      <c r="M869" s="36">
        <v>45591</v>
      </c>
      <c r="N869" s="34">
        <f t="shared" si="28"/>
        <v>150</v>
      </c>
      <c r="O869" s="37"/>
      <c r="P869" s="35">
        <v>137.5</v>
      </c>
      <c r="Q869" s="42">
        <v>0.34375</v>
      </c>
      <c r="R869" s="40">
        <f t="shared" si="31"/>
        <v>12.5</v>
      </c>
      <c r="S869" s="41"/>
      <c r="T869" t="s">
        <v>1217</v>
      </c>
    </row>
    <row r="870" spans="2:20" ht="15.6" x14ac:dyDescent="0.3">
      <c r="B870" s="34">
        <f t="shared" si="29"/>
        <v>3214</v>
      </c>
      <c r="C870" s="35">
        <v>3434</v>
      </c>
      <c r="D870" s="34">
        <f t="shared" si="32"/>
        <v>3214</v>
      </c>
      <c r="E870" s="36">
        <v>45591</v>
      </c>
      <c r="F870" s="37">
        <v>3214</v>
      </c>
      <c r="G870" s="36">
        <v>45592</v>
      </c>
      <c r="H870" s="38">
        <f t="shared" si="33"/>
        <v>0</v>
      </c>
      <c r="I870" s="29">
        <f t="shared" si="34"/>
        <v>5</v>
      </c>
      <c r="L870" s="33"/>
      <c r="M870" s="36">
        <v>45592</v>
      </c>
      <c r="N870" s="34">
        <f t="shared" si="28"/>
        <v>137.5</v>
      </c>
      <c r="O870" s="37"/>
      <c r="P870" s="35">
        <v>137.5</v>
      </c>
      <c r="Q870" s="42">
        <v>0.34375</v>
      </c>
      <c r="R870" s="40">
        <f t="shared" si="31"/>
        <v>0</v>
      </c>
      <c r="S870" s="41"/>
    </row>
    <row r="871" spans="2:20" ht="15.6" x14ac:dyDescent="0.3">
      <c r="B871" s="34">
        <f t="shared" si="29"/>
        <v>3214</v>
      </c>
      <c r="C871" s="35">
        <v>3439</v>
      </c>
      <c r="D871" s="34">
        <f t="shared" si="32"/>
        <v>3214</v>
      </c>
      <c r="E871" s="36">
        <v>45592</v>
      </c>
      <c r="F871" s="37">
        <v>3214</v>
      </c>
      <c r="G871" s="36">
        <v>45593</v>
      </c>
      <c r="H871" s="38">
        <f t="shared" si="33"/>
        <v>0</v>
      </c>
      <c r="I871" s="29">
        <f t="shared" si="34"/>
        <v>1</v>
      </c>
      <c r="L871" s="33"/>
      <c r="M871" s="36">
        <v>45593</v>
      </c>
      <c r="N871" s="34">
        <f t="shared" si="28"/>
        <v>137.5</v>
      </c>
      <c r="O871" s="37"/>
      <c r="P871" s="35">
        <v>120.5</v>
      </c>
      <c r="Q871" s="42">
        <v>0.30125000000000002</v>
      </c>
      <c r="R871" s="40">
        <f t="shared" si="31"/>
        <v>17</v>
      </c>
      <c r="S871" s="41"/>
      <c r="T871" t="s">
        <v>1217</v>
      </c>
    </row>
    <row r="872" spans="2:20" ht="15.6" x14ac:dyDescent="0.3">
      <c r="B872" s="34">
        <f t="shared" si="29"/>
        <v>3214</v>
      </c>
      <c r="C872" s="35">
        <v>3440</v>
      </c>
      <c r="D872" s="34">
        <f t="shared" si="32"/>
        <v>3214</v>
      </c>
      <c r="E872" s="36">
        <v>45593</v>
      </c>
      <c r="F872" s="37">
        <v>3214</v>
      </c>
      <c r="G872" s="36">
        <v>45594</v>
      </c>
      <c r="H872" s="38">
        <f t="shared" si="33"/>
        <v>0</v>
      </c>
      <c r="I872" s="29">
        <f t="shared" si="34"/>
        <v>0</v>
      </c>
      <c r="L872" s="33"/>
      <c r="M872" s="36">
        <v>45594</v>
      </c>
      <c r="N872" s="34">
        <f t="shared" si="28"/>
        <v>120.5</v>
      </c>
      <c r="O872" s="37"/>
      <c r="P872" s="35">
        <v>106</v>
      </c>
      <c r="Q872" s="42">
        <v>0.26500000000000001</v>
      </c>
      <c r="R872" s="40">
        <f t="shared" si="31"/>
        <v>14.5</v>
      </c>
      <c r="S872" s="41"/>
      <c r="T872" t="s">
        <v>1217</v>
      </c>
    </row>
    <row r="873" spans="2:20" ht="15.6" x14ac:dyDescent="0.3">
      <c r="B873" s="34">
        <f t="shared" si="29"/>
        <v>3214</v>
      </c>
      <c r="C873" s="35">
        <v>3440</v>
      </c>
      <c r="D873" s="34">
        <f t="shared" si="32"/>
        <v>3214</v>
      </c>
      <c r="E873" s="36">
        <v>45594</v>
      </c>
      <c r="F873" s="37">
        <v>3214</v>
      </c>
      <c r="G873" s="36">
        <v>45595</v>
      </c>
      <c r="H873" s="38">
        <f t="shared" si="33"/>
        <v>0</v>
      </c>
      <c r="I873" s="29">
        <f t="shared" si="34"/>
        <v>5</v>
      </c>
      <c r="L873" s="33"/>
      <c r="M873" s="36">
        <v>45595</v>
      </c>
      <c r="N873" s="34">
        <f t="shared" si="28"/>
        <v>106</v>
      </c>
      <c r="O873" s="37"/>
      <c r="P873" s="35">
        <v>106</v>
      </c>
      <c r="Q873" s="42">
        <v>0.26500000000000001</v>
      </c>
      <c r="R873" s="40">
        <f t="shared" si="31"/>
        <v>0</v>
      </c>
      <c r="S873" s="41"/>
    </row>
    <row r="874" spans="2:20" ht="15.6" x14ac:dyDescent="0.3">
      <c r="B874" s="34">
        <f t="shared" si="29"/>
        <v>3214</v>
      </c>
      <c r="C874" s="35">
        <v>3445</v>
      </c>
      <c r="D874" s="34">
        <f t="shared" si="32"/>
        <v>3214</v>
      </c>
      <c r="E874" s="36">
        <v>45595</v>
      </c>
      <c r="F874" s="37">
        <v>3216</v>
      </c>
      <c r="G874" s="36">
        <v>45596</v>
      </c>
      <c r="H874" s="38">
        <f t="shared" si="33"/>
        <v>2</v>
      </c>
      <c r="I874" s="29">
        <f t="shared" si="34"/>
        <v>2</v>
      </c>
      <c r="L874" s="33"/>
      <c r="M874" s="36">
        <v>45596</v>
      </c>
      <c r="N874" s="34">
        <f t="shared" si="28"/>
        <v>106</v>
      </c>
      <c r="O874" s="37">
        <v>210</v>
      </c>
      <c r="P874" s="35">
        <v>306</v>
      </c>
      <c r="Q874" s="42">
        <v>0.76500000000000001</v>
      </c>
      <c r="R874" s="40">
        <f t="shared" si="31"/>
        <v>10</v>
      </c>
      <c r="S874" s="41"/>
    </row>
    <row r="875" spans="2:20" ht="15.6" x14ac:dyDescent="0.3">
      <c r="B875" s="34">
        <f t="shared" si="29"/>
        <v>3216</v>
      </c>
      <c r="C875" s="35">
        <v>3447</v>
      </c>
      <c r="D875" s="34">
        <f t="shared" si="32"/>
        <v>3216</v>
      </c>
      <c r="E875" s="36">
        <v>45596</v>
      </c>
      <c r="F875" s="37">
        <v>3216</v>
      </c>
      <c r="G875" s="36">
        <v>45597</v>
      </c>
      <c r="H875" s="38">
        <f t="shared" si="33"/>
        <v>0</v>
      </c>
      <c r="I875" s="29">
        <f t="shared" si="34"/>
        <v>5</v>
      </c>
      <c r="L875" s="33"/>
      <c r="M875" s="36">
        <v>45597</v>
      </c>
      <c r="N875" s="34">
        <f t="shared" si="28"/>
        <v>306</v>
      </c>
      <c r="O875" s="37"/>
      <c r="P875" s="35">
        <v>300</v>
      </c>
      <c r="Q875" s="42">
        <v>0.75</v>
      </c>
      <c r="R875" s="40">
        <f t="shared" si="31"/>
        <v>6</v>
      </c>
      <c r="S875" s="41"/>
    </row>
    <row r="876" spans="2:20" ht="15.6" x14ac:dyDescent="0.3">
      <c r="B876" s="34">
        <f t="shared" si="29"/>
        <v>3216</v>
      </c>
      <c r="C876" s="35">
        <v>3452</v>
      </c>
      <c r="D876" s="34">
        <f t="shared" si="32"/>
        <v>3216</v>
      </c>
      <c r="E876" s="36">
        <v>45597</v>
      </c>
      <c r="F876" s="37">
        <v>3218</v>
      </c>
      <c r="G876" s="36">
        <v>45598</v>
      </c>
      <c r="H876" s="38">
        <f t="shared" si="33"/>
        <v>2</v>
      </c>
      <c r="I876" s="29">
        <f t="shared" si="34"/>
        <v>1</v>
      </c>
      <c r="L876" s="33"/>
      <c r="M876" s="36">
        <v>45598</v>
      </c>
      <c r="N876" s="34">
        <f t="shared" si="28"/>
        <v>300</v>
      </c>
      <c r="O876" s="37"/>
      <c r="P876" s="35">
        <v>300</v>
      </c>
      <c r="Q876" s="42">
        <v>0.75</v>
      </c>
      <c r="R876" s="40">
        <f t="shared" si="31"/>
        <v>0</v>
      </c>
      <c r="S876" s="41"/>
    </row>
    <row r="877" spans="2:20" ht="15.6" x14ac:dyDescent="0.3">
      <c r="B877" s="34">
        <f t="shared" si="29"/>
        <v>3218</v>
      </c>
      <c r="C877" s="35">
        <v>3453</v>
      </c>
      <c r="D877" s="34">
        <f t="shared" si="32"/>
        <v>3218</v>
      </c>
      <c r="E877" s="36">
        <v>45598</v>
      </c>
      <c r="F877" s="37">
        <v>3218</v>
      </c>
      <c r="G877" s="36">
        <v>45599</v>
      </c>
      <c r="H877" s="38">
        <f t="shared" si="33"/>
        <v>0</v>
      </c>
      <c r="I877" s="29">
        <f t="shared" si="34"/>
        <v>2</v>
      </c>
      <c r="L877" s="33"/>
      <c r="M877" s="36">
        <v>45599</v>
      </c>
      <c r="N877" s="34">
        <f t="shared" si="28"/>
        <v>300</v>
      </c>
      <c r="O877" s="37"/>
      <c r="P877" s="35">
        <v>262.39999999999998</v>
      </c>
      <c r="Q877" s="42">
        <v>0.65600000000000003</v>
      </c>
      <c r="R877" s="40">
        <f t="shared" si="31"/>
        <v>37.600000000000023</v>
      </c>
      <c r="S877" s="41"/>
    </row>
    <row r="878" spans="2:20" ht="15.6" x14ac:dyDescent="0.3">
      <c r="B878" s="34">
        <f t="shared" si="29"/>
        <v>3218</v>
      </c>
      <c r="C878" s="35">
        <v>3455</v>
      </c>
      <c r="D878" s="34">
        <f t="shared" si="32"/>
        <v>3218</v>
      </c>
      <c r="E878" s="36">
        <v>45599</v>
      </c>
      <c r="F878" s="37">
        <v>3225</v>
      </c>
      <c r="G878" s="36">
        <v>45600</v>
      </c>
      <c r="H878" s="38">
        <f t="shared" si="33"/>
        <v>7</v>
      </c>
      <c r="I878" s="29">
        <f t="shared" si="34"/>
        <v>0</v>
      </c>
      <c r="L878" s="33"/>
      <c r="M878" s="36">
        <v>45600</v>
      </c>
      <c r="N878" s="34">
        <f t="shared" si="28"/>
        <v>262.39999999999998</v>
      </c>
      <c r="O878" s="37"/>
      <c r="P878" s="35">
        <v>262.39999999999998</v>
      </c>
      <c r="Q878" s="42">
        <v>0.65600000000000003</v>
      </c>
      <c r="R878" s="40">
        <f t="shared" si="31"/>
        <v>0</v>
      </c>
      <c r="S878" s="41"/>
    </row>
    <row r="879" spans="2:20" ht="15.6" x14ac:dyDescent="0.3">
      <c r="B879" s="34">
        <f t="shared" si="29"/>
        <v>3225</v>
      </c>
      <c r="C879" s="35">
        <v>3455</v>
      </c>
      <c r="D879" s="34">
        <f t="shared" si="32"/>
        <v>3225</v>
      </c>
      <c r="E879" s="36">
        <v>45600</v>
      </c>
      <c r="F879" s="37">
        <v>3225</v>
      </c>
      <c r="G879" s="36">
        <v>45601</v>
      </c>
      <c r="H879" s="38">
        <f t="shared" si="33"/>
        <v>0</v>
      </c>
      <c r="I879" s="29">
        <f t="shared" si="34"/>
        <v>2</v>
      </c>
      <c r="L879" s="33"/>
      <c r="M879" s="36">
        <v>45601</v>
      </c>
      <c r="N879" s="34">
        <f t="shared" si="28"/>
        <v>262.39999999999998</v>
      </c>
      <c r="O879" s="37"/>
      <c r="P879" s="35">
        <v>225</v>
      </c>
      <c r="Q879" s="42">
        <v>0.5625</v>
      </c>
      <c r="R879" s="40">
        <f t="shared" si="31"/>
        <v>37.399999999999977</v>
      </c>
      <c r="S879" s="41"/>
    </row>
    <row r="880" spans="2:20" ht="15.6" x14ac:dyDescent="0.3">
      <c r="B880" s="34">
        <f t="shared" si="29"/>
        <v>3225</v>
      </c>
      <c r="C880" s="35">
        <v>3457</v>
      </c>
      <c r="D880" s="34">
        <f t="shared" si="32"/>
        <v>3225</v>
      </c>
      <c r="E880" s="36">
        <v>45601</v>
      </c>
      <c r="F880" s="37">
        <v>3230</v>
      </c>
      <c r="G880" s="36">
        <v>45602</v>
      </c>
      <c r="H880" s="38">
        <f t="shared" si="33"/>
        <v>5</v>
      </c>
      <c r="I880" s="29">
        <f t="shared" si="34"/>
        <v>2</v>
      </c>
      <c r="L880" s="33"/>
      <c r="M880" s="36">
        <v>45602</v>
      </c>
      <c r="N880" s="34">
        <f t="shared" si="28"/>
        <v>225</v>
      </c>
      <c r="O880" s="37"/>
      <c r="P880" s="35">
        <v>225</v>
      </c>
      <c r="Q880" s="42">
        <v>0.5625</v>
      </c>
      <c r="R880" s="40">
        <f t="shared" si="31"/>
        <v>0</v>
      </c>
      <c r="S880" s="41"/>
    </row>
    <row r="881" spans="2:22" ht="15.6" x14ac:dyDescent="0.3">
      <c r="B881" s="34">
        <f t="shared" si="29"/>
        <v>3230</v>
      </c>
      <c r="C881" s="35">
        <v>3459</v>
      </c>
      <c r="D881" s="34">
        <f t="shared" si="32"/>
        <v>3230</v>
      </c>
      <c r="E881" s="36">
        <v>45602</v>
      </c>
      <c r="F881" s="37">
        <v>3231</v>
      </c>
      <c r="G881" s="36">
        <v>45603</v>
      </c>
      <c r="H881" s="38">
        <f t="shared" si="33"/>
        <v>1</v>
      </c>
      <c r="I881" s="29">
        <f t="shared" si="34"/>
        <v>2</v>
      </c>
      <c r="L881" s="33"/>
      <c r="M881" s="36">
        <v>45603</v>
      </c>
      <c r="N881" s="34">
        <f t="shared" si="28"/>
        <v>225</v>
      </c>
      <c r="O881" s="37"/>
      <c r="P881" s="35">
        <v>175</v>
      </c>
      <c r="Q881" s="42">
        <v>0.4375</v>
      </c>
      <c r="R881" s="40">
        <f t="shared" si="31"/>
        <v>50</v>
      </c>
      <c r="S881" s="41"/>
    </row>
    <row r="882" spans="2:22" ht="15.6" x14ac:dyDescent="0.3">
      <c r="B882" s="34">
        <f t="shared" si="29"/>
        <v>3231</v>
      </c>
      <c r="C882" s="35">
        <v>3461</v>
      </c>
      <c r="D882" s="34">
        <f t="shared" si="32"/>
        <v>3231</v>
      </c>
      <c r="E882" s="36">
        <v>45603</v>
      </c>
      <c r="F882" s="37">
        <v>3237</v>
      </c>
      <c r="G882" s="36">
        <v>45604</v>
      </c>
      <c r="H882" s="38">
        <f t="shared" si="33"/>
        <v>6</v>
      </c>
      <c r="I882" s="29">
        <f t="shared" si="34"/>
        <v>2</v>
      </c>
      <c r="L882" s="33"/>
      <c r="M882" s="36">
        <v>45604</v>
      </c>
      <c r="N882" s="34">
        <f t="shared" si="28"/>
        <v>175</v>
      </c>
      <c r="O882" s="37">
        <v>185</v>
      </c>
      <c r="P882" s="35">
        <v>346</v>
      </c>
      <c r="Q882" s="42">
        <v>0.86499999999999999</v>
      </c>
      <c r="R882" s="40">
        <f t="shared" si="31"/>
        <v>14</v>
      </c>
      <c r="S882" s="41"/>
    </row>
    <row r="883" spans="2:22" ht="15.6" x14ac:dyDescent="0.3">
      <c r="B883" s="34">
        <f t="shared" si="29"/>
        <v>3237</v>
      </c>
      <c r="C883" s="35">
        <v>3463</v>
      </c>
      <c r="D883" s="34">
        <f t="shared" si="32"/>
        <v>3237</v>
      </c>
      <c r="E883" s="36">
        <v>45604</v>
      </c>
      <c r="F883" s="37">
        <v>3238</v>
      </c>
      <c r="G883" s="36">
        <v>45605</v>
      </c>
      <c r="H883" s="38">
        <f t="shared" si="33"/>
        <v>1</v>
      </c>
      <c r="I883" s="29">
        <f t="shared" si="34"/>
        <v>2</v>
      </c>
      <c r="L883" s="33"/>
      <c r="M883" s="36">
        <v>45605</v>
      </c>
      <c r="N883" s="34">
        <f t="shared" si="28"/>
        <v>346</v>
      </c>
      <c r="O883" s="37"/>
      <c r="P883" s="35">
        <v>337.5</v>
      </c>
      <c r="Q883" s="42">
        <v>0.84375</v>
      </c>
      <c r="R883" s="40">
        <f t="shared" si="31"/>
        <v>8.5</v>
      </c>
      <c r="S883" s="41"/>
    </row>
    <row r="884" spans="2:22" ht="15.6" x14ac:dyDescent="0.3">
      <c r="B884" s="34">
        <f t="shared" si="29"/>
        <v>3238</v>
      </c>
      <c r="C884" s="35">
        <v>3465</v>
      </c>
      <c r="D884" s="34">
        <f t="shared" si="32"/>
        <v>3238</v>
      </c>
      <c r="E884" s="36">
        <v>45605</v>
      </c>
      <c r="F884" s="37">
        <v>3241</v>
      </c>
      <c r="G884" s="36">
        <v>45606</v>
      </c>
      <c r="H884" s="38">
        <f t="shared" si="33"/>
        <v>3</v>
      </c>
      <c r="I884" s="29">
        <f t="shared" si="34"/>
        <v>4</v>
      </c>
      <c r="L884" s="33"/>
      <c r="M884" s="36">
        <v>45606</v>
      </c>
      <c r="N884" s="34">
        <f t="shared" si="28"/>
        <v>337.5</v>
      </c>
      <c r="O884" s="37"/>
      <c r="P884" s="35">
        <v>312.8</v>
      </c>
      <c r="Q884" s="42">
        <v>0.78200000000000003</v>
      </c>
      <c r="R884" s="40">
        <f t="shared" si="31"/>
        <v>24.699999999999989</v>
      </c>
      <c r="S884" s="41"/>
    </row>
    <row r="885" spans="2:22" ht="15.6" x14ac:dyDescent="0.3">
      <c r="B885" s="34">
        <f t="shared" si="29"/>
        <v>3241</v>
      </c>
      <c r="C885" s="35">
        <v>3469</v>
      </c>
      <c r="D885" s="34">
        <f t="shared" si="32"/>
        <v>3241</v>
      </c>
      <c r="E885" s="36">
        <v>45606</v>
      </c>
      <c r="F885" s="37">
        <v>3242</v>
      </c>
      <c r="G885" s="36">
        <v>45607</v>
      </c>
      <c r="H885" s="38">
        <f t="shared" si="33"/>
        <v>1</v>
      </c>
      <c r="I885" s="29">
        <f t="shared" si="34"/>
        <v>3</v>
      </c>
      <c r="L885" s="33"/>
      <c r="M885" s="36">
        <v>45607</v>
      </c>
      <c r="N885" s="34">
        <f t="shared" si="28"/>
        <v>312.8</v>
      </c>
      <c r="O885" s="37"/>
      <c r="P885" s="35">
        <v>312.8</v>
      </c>
      <c r="Q885" s="42">
        <v>0.78200000000000003</v>
      </c>
      <c r="R885" s="40">
        <f t="shared" si="31"/>
        <v>0</v>
      </c>
      <c r="S885" s="41"/>
    </row>
    <row r="886" spans="2:22" ht="15.6" x14ac:dyDescent="0.3">
      <c r="B886" s="34">
        <f t="shared" si="29"/>
        <v>3242</v>
      </c>
      <c r="C886" s="35">
        <v>3472</v>
      </c>
      <c r="D886" s="34">
        <f t="shared" si="32"/>
        <v>3242</v>
      </c>
      <c r="E886" s="36">
        <v>45607</v>
      </c>
      <c r="F886" s="37">
        <v>3244</v>
      </c>
      <c r="G886" s="36">
        <v>45608</v>
      </c>
      <c r="H886" s="38">
        <f t="shared" si="33"/>
        <v>2</v>
      </c>
      <c r="I886" s="29">
        <f t="shared" si="34"/>
        <v>0</v>
      </c>
      <c r="L886" s="33"/>
      <c r="M886" s="36">
        <v>45608</v>
      </c>
      <c r="N886" s="34">
        <f t="shared" si="28"/>
        <v>312.8</v>
      </c>
      <c r="O886" s="37"/>
      <c r="P886" s="35">
        <v>300</v>
      </c>
      <c r="Q886" s="42">
        <v>0.75</v>
      </c>
      <c r="R886" s="40">
        <f t="shared" si="31"/>
        <v>12.800000000000011</v>
      </c>
      <c r="S886" s="41"/>
    </row>
    <row r="887" spans="2:22" ht="15.6" x14ac:dyDescent="0.3">
      <c r="B887" s="34">
        <f t="shared" si="29"/>
        <v>3244</v>
      </c>
      <c r="C887" s="35">
        <v>3472</v>
      </c>
      <c r="D887" s="34">
        <f t="shared" si="32"/>
        <v>3244</v>
      </c>
      <c r="E887" s="36">
        <v>45608</v>
      </c>
      <c r="F887" s="37">
        <v>3244</v>
      </c>
      <c r="G887" s="36">
        <v>45609</v>
      </c>
      <c r="H887" s="38">
        <f t="shared" si="33"/>
        <v>0</v>
      </c>
      <c r="I887" s="29">
        <f t="shared" si="34"/>
        <v>2</v>
      </c>
      <c r="L887" s="33"/>
      <c r="M887" s="36">
        <v>45609</v>
      </c>
      <c r="N887" s="34">
        <f t="shared" si="28"/>
        <v>300</v>
      </c>
      <c r="O887" s="37">
        <v>30</v>
      </c>
      <c r="P887" s="35">
        <v>300</v>
      </c>
      <c r="Q887" s="42">
        <v>0.75</v>
      </c>
      <c r="R887" s="40">
        <f t="shared" si="31"/>
        <v>30</v>
      </c>
      <c r="S887" s="41"/>
    </row>
    <row r="888" spans="2:22" ht="15.6" x14ac:dyDescent="0.3">
      <c r="B888" s="34">
        <f t="shared" si="29"/>
        <v>3244</v>
      </c>
      <c r="C888" s="35">
        <v>3474</v>
      </c>
      <c r="D888" s="34">
        <f t="shared" si="32"/>
        <v>3244</v>
      </c>
      <c r="E888" s="36">
        <v>45609</v>
      </c>
      <c r="F888" s="37">
        <v>3249</v>
      </c>
      <c r="G888" s="36">
        <v>45610</v>
      </c>
      <c r="H888" s="38">
        <f t="shared" si="33"/>
        <v>5</v>
      </c>
      <c r="I888" s="29">
        <f t="shared" si="34"/>
        <v>1</v>
      </c>
      <c r="L888" s="33"/>
      <c r="M888" s="36">
        <v>45610</v>
      </c>
      <c r="N888" s="34">
        <f t="shared" si="28"/>
        <v>300</v>
      </c>
      <c r="O888" s="37"/>
      <c r="P888" s="35">
        <v>300</v>
      </c>
      <c r="Q888" s="42">
        <v>0.75</v>
      </c>
      <c r="R888" s="40">
        <f t="shared" si="31"/>
        <v>0</v>
      </c>
      <c r="S888" s="41"/>
    </row>
    <row r="889" spans="2:22" ht="15.6" x14ac:dyDescent="0.3">
      <c r="B889" s="34">
        <f t="shared" si="29"/>
        <v>3249</v>
      </c>
      <c r="C889" s="35">
        <v>3475</v>
      </c>
      <c r="D889" s="34">
        <f t="shared" si="32"/>
        <v>3249</v>
      </c>
      <c r="E889" s="36">
        <v>45610</v>
      </c>
      <c r="F889" s="37">
        <v>3251</v>
      </c>
      <c r="G889" s="36">
        <v>45611</v>
      </c>
      <c r="H889" s="38">
        <f t="shared" si="33"/>
        <v>2</v>
      </c>
      <c r="I889" s="29">
        <f t="shared" si="34"/>
        <v>2</v>
      </c>
      <c r="L889" s="33"/>
      <c r="M889" s="36">
        <v>45611</v>
      </c>
      <c r="N889" s="34">
        <f t="shared" si="28"/>
        <v>300</v>
      </c>
      <c r="O889" s="37"/>
      <c r="P889" s="35">
        <v>300</v>
      </c>
      <c r="Q889" s="42">
        <v>0.75</v>
      </c>
      <c r="R889" s="40">
        <f t="shared" si="31"/>
        <v>0</v>
      </c>
      <c r="S889" s="41"/>
      <c r="U889">
        <f>SUM(H880:H889)</f>
        <v>26</v>
      </c>
      <c r="V889">
        <f>SUM(R879:R888)</f>
        <v>177.39999999999998</v>
      </c>
    </row>
    <row r="890" spans="2:22" ht="15.6" x14ac:dyDescent="0.3">
      <c r="B890" s="34">
        <f t="shared" si="29"/>
        <v>3251</v>
      </c>
      <c r="C890" s="35">
        <v>3477</v>
      </c>
      <c r="D890" s="34">
        <f t="shared" si="32"/>
        <v>3251</v>
      </c>
      <c r="E890" s="36">
        <v>45611</v>
      </c>
      <c r="F890" s="37">
        <v>3251</v>
      </c>
      <c r="G890" s="36">
        <v>45612</v>
      </c>
      <c r="H890" s="38">
        <f t="shared" si="33"/>
        <v>0</v>
      </c>
      <c r="I890" s="29">
        <f t="shared" si="34"/>
        <v>1</v>
      </c>
      <c r="L890" s="33"/>
      <c r="M890" s="36">
        <v>45612</v>
      </c>
      <c r="N890" s="34">
        <f t="shared" si="28"/>
        <v>300</v>
      </c>
      <c r="O890" s="37"/>
      <c r="P890" s="35">
        <v>287.48</v>
      </c>
      <c r="Q890" s="42">
        <v>0.71870000000000001</v>
      </c>
      <c r="R890" s="40">
        <f t="shared" si="31"/>
        <v>12.519999999999982</v>
      </c>
      <c r="S890" s="41"/>
      <c r="T890" t="s">
        <v>56</v>
      </c>
    </row>
    <row r="891" spans="2:22" ht="15.6" x14ac:dyDescent="0.3">
      <c r="B891" s="34">
        <f t="shared" si="29"/>
        <v>3251</v>
      </c>
      <c r="C891" s="35">
        <v>3478</v>
      </c>
      <c r="D891" s="34">
        <f t="shared" si="32"/>
        <v>3251</v>
      </c>
      <c r="E891" s="36">
        <v>45612</v>
      </c>
      <c r="F891" s="37">
        <v>3251</v>
      </c>
      <c r="G891" s="36">
        <v>45613</v>
      </c>
      <c r="H891" s="38">
        <f t="shared" si="33"/>
        <v>0</v>
      </c>
      <c r="I891" s="29">
        <f t="shared" si="34"/>
        <v>0</v>
      </c>
      <c r="L891" s="33"/>
      <c r="M891" s="36">
        <v>45613</v>
      </c>
      <c r="N891" s="34">
        <f t="shared" si="28"/>
        <v>287.48</v>
      </c>
      <c r="O891" s="37"/>
      <c r="P891" s="35">
        <v>250</v>
      </c>
      <c r="Q891" s="42">
        <v>0.625</v>
      </c>
      <c r="R891" s="40">
        <f t="shared" si="31"/>
        <v>37.480000000000018</v>
      </c>
      <c r="S891" s="41"/>
      <c r="T891" t="s">
        <v>56</v>
      </c>
    </row>
    <row r="892" spans="2:22" ht="15.6" x14ac:dyDescent="0.3">
      <c r="B892" s="34">
        <f t="shared" si="29"/>
        <v>3251</v>
      </c>
      <c r="C892" s="35">
        <v>3478</v>
      </c>
      <c r="D892" s="34">
        <f t="shared" si="32"/>
        <v>3251</v>
      </c>
      <c r="E892" s="36">
        <v>45613</v>
      </c>
      <c r="F892" s="37">
        <v>3254</v>
      </c>
      <c r="G892" s="36">
        <v>45614</v>
      </c>
      <c r="H892" s="38">
        <f t="shared" si="33"/>
        <v>3</v>
      </c>
      <c r="I892" s="29">
        <f t="shared" si="34"/>
        <v>3</v>
      </c>
      <c r="L892" s="33"/>
      <c r="M892" s="36">
        <v>45614</v>
      </c>
      <c r="N892" s="34">
        <f t="shared" si="28"/>
        <v>250</v>
      </c>
      <c r="O892" s="37"/>
      <c r="P892" s="35">
        <v>250</v>
      </c>
      <c r="Q892" s="42">
        <v>0.625</v>
      </c>
      <c r="R892" s="40">
        <f t="shared" si="31"/>
        <v>0</v>
      </c>
      <c r="S892" s="41"/>
      <c r="V892">
        <f>V889/U889</f>
        <v>6.8230769230769219</v>
      </c>
    </row>
    <row r="893" spans="2:22" ht="15.6" x14ac:dyDescent="0.3">
      <c r="B893" s="34">
        <f t="shared" si="29"/>
        <v>3254</v>
      </c>
      <c r="C893" s="35">
        <v>3481</v>
      </c>
      <c r="D893" s="34">
        <f t="shared" si="32"/>
        <v>3254</v>
      </c>
      <c r="E893" s="36">
        <v>45614</v>
      </c>
      <c r="F893" s="37">
        <v>3254</v>
      </c>
      <c r="G893" s="36">
        <v>45615</v>
      </c>
      <c r="H893" s="38">
        <f t="shared" si="33"/>
        <v>0</v>
      </c>
      <c r="I893" s="29">
        <f t="shared" si="34"/>
        <v>3</v>
      </c>
      <c r="L893" s="33"/>
      <c r="M893" s="36">
        <v>45615</v>
      </c>
      <c r="N893" s="34">
        <f t="shared" si="28"/>
        <v>250</v>
      </c>
      <c r="O893" s="37"/>
      <c r="P893" s="35">
        <v>250</v>
      </c>
      <c r="Q893" s="42">
        <v>0.625</v>
      </c>
      <c r="R893" s="40">
        <f t="shared" si="31"/>
        <v>0</v>
      </c>
      <c r="S893" s="41"/>
    </row>
    <row r="894" spans="2:22" ht="15.6" x14ac:dyDescent="0.3">
      <c r="B894" s="34">
        <f t="shared" si="29"/>
        <v>3254</v>
      </c>
      <c r="C894" s="35">
        <v>3484</v>
      </c>
      <c r="D894" s="34">
        <f t="shared" si="32"/>
        <v>3254</v>
      </c>
      <c r="E894" s="36">
        <v>45615</v>
      </c>
      <c r="F894" s="37">
        <v>3254</v>
      </c>
      <c r="G894" s="36">
        <v>45616</v>
      </c>
      <c r="H894" s="38">
        <f t="shared" si="33"/>
        <v>0</v>
      </c>
      <c r="I894" s="29">
        <f t="shared" si="34"/>
        <v>0</v>
      </c>
      <c r="L894" s="33"/>
      <c r="M894" s="36">
        <v>45616</v>
      </c>
      <c r="N894" s="34">
        <f t="shared" si="28"/>
        <v>250</v>
      </c>
      <c r="O894" s="37"/>
      <c r="P894" s="35">
        <v>250</v>
      </c>
      <c r="Q894" s="42">
        <v>0.625</v>
      </c>
      <c r="R894" s="40">
        <f t="shared" si="31"/>
        <v>0</v>
      </c>
      <c r="S894" s="41"/>
    </row>
    <row r="895" spans="2:22" ht="15.6" x14ac:dyDescent="0.3">
      <c r="B895" s="34">
        <f t="shared" si="29"/>
        <v>3254</v>
      </c>
      <c r="C895" s="35">
        <v>3484</v>
      </c>
      <c r="D895" s="34">
        <f t="shared" si="32"/>
        <v>3254</v>
      </c>
      <c r="E895" s="36">
        <v>45616</v>
      </c>
      <c r="F895" s="37">
        <v>3254</v>
      </c>
      <c r="G895" s="36">
        <v>45617</v>
      </c>
      <c r="H895" s="38">
        <f t="shared" si="33"/>
        <v>0</v>
      </c>
      <c r="I895" s="29">
        <f t="shared" si="34"/>
        <v>0</v>
      </c>
      <c r="L895" s="33"/>
      <c r="M895" s="36">
        <v>45617</v>
      </c>
      <c r="N895" s="34">
        <f t="shared" si="28"/>
        <v>250</v>
      </c>
      <c r="O895" s="37"/>
      <c r="P895" s="35">
        <v>250</v>
      </c>
      <c r="Q895" s="42">
        <v>0.625</v>
      </c>
      <c r="R895" s="40">
        <f t="shared" si="31"/>
        <v>0</v>
      </c>
      <c r="S895" s="41"/>
    </row>
    <row r="896" spans="2:22" ht="15.6" x14ac:dyDescent="0.3">
      <c r="B896" s="34">
        <f t="shared" si="29"/>
        <v>3254</v>
      </c>
      <c r="C896" s="35">
        <v>3484</v>
      </c>
      <c r="D896" s="34">
        <f t="shared" si="32"/>
        <v>3254</v>
      </c>
      <c r="E896" s="36">
        <v>45617</v>
      </c>
      <c r="F896" s="37">
        <v>3254</v>
      </c>
      <c r="G896" s="36">
        <v>45618</v>
      </c>
      <c r="H896" s="38">
        <f t="shared" si="33"/>
        <v>0</v>
      </c>
      <c r="I896" s="29">
        <f t="shared" si="34"/>
        <v>0</v>
      </c>
      <c r="L896" s="33"/>
      <c r="M896" s="36">
        <v>45618</v>
      </c>
      <c r="N896" s="34">
        <f t="shared" ref="N896:N927" si="35">P895</f>
        <v>250</v>
      </c>
      <c r="O896" s="37"/>
      <c r="P896" s="35">
        <v>250</v>
      </c>
      <c r="Q896" s="42">
        <v>0.625</v>
      </c>
      <c r="R896" s="40">
        <f t="shared" si="31"/>
        <v>0</v>
      </c>
      <c r="S896" s="41"/>
    </row>
    <row r="897" spans="2:19" ht="15.6" x14ac:dyDescent="0.3">
      <c r="B897" s="34">
        <f t="shared" si="29"/>
        <v>3254</v>
      </c>
      <c r="C897" s="35">
        <v>3484</v>
      </c>
      <c r="D897" s="34">
        <f t="shared" si="32"/>
        <v>3254</v>
      </c>
      <c r="E897" s="36">
        <v>45618</v>
      </c>
      <c r="F897" s="37">
        <v>3254</v>
      </c>
      <c r="G897" s="36">
        <v>45619</v>
      </c>
      <c r="H897" s="38">
        <f t="shared" si="33"/>
        <v>0</v>
      </c>
      <c r="I897" s="29">
        <f t="shared" si="34"/>
        <v>3</v>
      </c>
      <c r="L897" s="33"/>
      <c r="M897" s="36">
        <v>45619</v>
      </c>
      <c r="N897" s="34">
        <f t="shared" si="35"/>
        <v>250</v>
      </c>
      <c r="O897" s="37"/>
      <c r="P897" s="35">
        <v>243.6</v>
      </c>
      <c r="Q897" s="42">
        <v>0.60899999999999999</v>
      </c>
      <c r="R897" s="40">
        <f t="shared" si="31"/>
        <v>6.4000000000000057</v>
      </c>
      <c r="S897" s="41"/>
    </row>
    <row r="898" spans="2:19" ht="15.6" x14ac:dyDescent="0.3">
      <c r="B898" s="34">
        <f t="shared" si="29"/>
        <v>3254</v>
      </c>
      <c r="C898" s="35">
        <v>3487</v>
      </c>
      <c r="D898" s="34">
        <f t="shared" si="32"/>
        <v>3254</v>
      </c>
      <c r="E898" s="36">
        <v>45619</v>
      </c>
      <c r="F898" s="37">
        <v>3255</v>
      </c>
      <c r="G898" s="36">
        <v>45620</v>
      </c>
      <c r="H898" s="38">
        <f t="shared" si="33"/>
        <v>1</v>
      </c>
      <c r="I898" s="29">
        <f t="shared" si="34"/>
        <v>2</v>
      </c>
      <c r="L898" s="33"/>
      <c r="M898" s="36">
        <v>45620</v>
      </c>
      <c r="N898" s="34">
        <f t="shared" si="35"/>
        <v>243.6</v>
      </c>
      <c r="O898" s="37"/>
      <c r="P898" s="35">
        <v>243.6</v>
      </c>
      <c r="Q898" s="42">
        <v>0.60899999999999999</v>
      </c>
      <c r="R898" s="40">
        <f t="shared" si="31"/>
        <v>0</v>
      </c>
      <c r="S898" s="41"/>
    </row>
    <row r="899" spans="2:19" ht="15.6" x14ac:dyDescent="0.3">
      <c r="B899" s="34">
        <f t="shared" si="29"/>
        <v>3255</v>
      </c>
      <c r="C899" s="35">
        <v>3489</v>
      </c>
      <c r="D899" s="34">
        <f t="shared" si="32"/>
        <v>3255</v>
      </c>
      <c r="E899" s="36">
        <v>45620</v>
      </c>
      <c r="F899" s="37">
        <v>3255</v>
      </c>
      <c r="G899" s="36">
        <v>45621</v>
      </c>
      <c r="H899" s="38">
        <f t="shared" si="33"/>
        <v>0</v>
      </c>
      <c r="I899" s="29">
        <f t="shared" si="34"/>
        <v>2</v>
      </c>
      <c r="L899" s="33"/>
      <c r="M899" s="36">
        <v>45621</v>
      </c>
      <c r="N899" s="34">
        <f t="shared" si="35"/>
        <v>243.6</v>
      </c>
      <c r="O899" s="37"/>
      <c r="P899" s="35">
        <v>243.6</v>
      </c>
      <c r="Q899" s="42">
        <v>0.60899999999999999</v>
      </c>
      <c r="R899" s="40">
        <f t="shared" si="31"/>
        <v>0</v>
      </c>
      <c r="S899" s="41"/>
    </row>
    <row r="900" spans="2:19" ht="15.6" x14ac:dyDescent="0.3">
      <c r="B900" s="34">
        <f t="shared" si="29"/>
        <v>3255</v>
      </c>
      <c r="C900" s="35">
        <v>3491</v>
      </c>
      <c r="D900" s="34">
        <f t="shared" si="32"/>
        <v>3255</v>
      </c>
      <c r="E900" s="36">
        <v>45621</v>
      </c>
      <c r="F900" s="37">
        <v>3255</v>
      </c>
      <c r="G900" s="36">
        <v>45622</v>
      </c>
      <c r="H900" s="38">
        <f t="shared" si="33"/>
        <v>0</v>
      </c>
      <c r="I900" s="29">
        <f t="shared" si="34"/>
        <v>2</v>
      </c>
      <c r="L900" s="33"/>
      <c r="M900" s="36">
        <v>45622</v>
      </c>
      <c r="N900" s="34">
        <f t="shared" si="35"/>
        <v>243.6</v>
      </c>
      <c r="O900" s="37"/>
      <c r="P900" s="35">
        <v>237.5</v>
      </c>
      <c r="Q900" s="42">
        <v>0.60899999999999999</v>
      </c>
      <c r="R900" s="40">
        <f t="shared" si="31"/>
        <v>6.0999999999999943</v>
      </c>
      <c r="S900" s="41"/>
    </row>
    <row r="901" spans="2:19" ht="15.6" x14ac:dyDescent="0.3">
      <c r="B901" s="34">
        <f t="shared" si="29"/>
        <v>3255</v>
      </c>
      <c r="C901" s="35">
        <v>3493</v>
      </c>
      <c r="D901" s="34">
        <f t="shared" si="32"/>
        <v>3255</v>
      </c>
      <c r="E901" s="36">
        <v>45622</v>
      </c>
      <c r="F901" s="37">
        <v>3256</v>
      </c>
      <c r="G901" s="36">
        <v>45623</v>
      </c>
      <c r="H901" s="38">
        <f t="shared" si="33"/>
        <v>1</v>
      </c>
      <c r="I901" s="29">
        <f t="shared" si="34"/>
        <v>4</v>
      </c>
      <c r="L901" s="33"/>
      <c r="M901" s="36">
        <v>45623</v>
      </c>
      <c r="N901" s="34">
        <f t="shared" si="35"/>
        <v>237.5</v>
      </c>
      <c r="O901" s="37"/>
      <c r="P901" s="35">
        <v>229.52</v>
      </c>
      <c r="Q901" s="42">
        <v>0.57374999999999998</v>
      </c>
      <c r="R901" s="40">
        <f t="shared" si="31"/>
        <v>7.9799999999999898</v>
      </c>
      <c r="S901" s="41"/>
    </row>
    <row r="902" spans="2:19" ht="15.6" x14ac:dyDescent="0.3">
      <c r="B902" s="34">
        <f t="shared" si="29"/>
        <v>3256</v>
      </c>
      <c r="C902" s="35">
        <v>3497</v>
      </c>
      <c r="D902" s="34">
        <f t="shared" si="32"/>
        <v>3256</v>
      </c>
      <c r="E902" s="36">
        <v>45623</v>
      </c>
      <c r="F902" s="37">
        <v>3257</v>
      </c>
      <c r="G902" s="36">
        <v>45624</v>
      </c>
      <c r="H902" s="38">
        <f t="shared" si="33"/>
        <v>1</v>
      </c>
      <c r="I902" s="29">
        <f t="shared" si="34"/>
        <v>3</v>
      </c>
      <c r="L902" s="33"/>
      <c r="M902" s="36">
        <v>45624</v>
      </c>
      <c r="N902" s="34">
        <f t="shared" si="35"/>
        <v>229.52</v>
      </c>
      <c r="O902" s="37"/>
      <c r="P902" s="35">
        <v>212.5</v>
      </c>
      <c r="Q902" s="42">
        <v>0.53125</v>
      </c>
      <c r="R902" s="40">
        <f t="shared" si="31"/>
        <v>17.02000000000001</v>
      </c>
      <c r="S902" s="41"/>
    </row>
    <row r="903" spans="2:19" ht="15.6" x14ac:dyDescent="0.3">
      <c r="B903" s="34">
        <f t="shared" si="29"/>
        <v>3257</v>
      </c>
      <c r="C903" s="35">
        <v>3500</v>
      </c>
      <c r="D903" s="34">
        <f t="shared" si="32"/>
        <v>3257</v>
      </c>
      <c r="E903" s="36">
        <v>45624</v>
      </c>
      <c r="F903" s="37">
        <v>3260</v>
      </c>
      <c r="G903" s="36">
        <v>45625</v>
      </c>
      <c r="H903" s="38">
        <f t="shared" si="33"/>
        <v>3</v>
      </c>
      <c r="I903" s="29">
        <f t="shared" si="34"/>
        <v>1</v>
      </c>
      <c r="L903" s="33"/>
      <c r="M903" s="36">
        <v>45625</v>
      </c>
      <c r="N903" s="34">
        <f t="shared" si="35"/>
        <v>212.5</v>
      </c>
      <c r="O903" s="37"/>
      <c r="P903" s="35">
        <v>212.5</v>
      </c>
      <c r="Q903" s="42">
        <v>0.53129999999999999</v>
      </c>
      <c r="R903" s="40">
        <f t="shared" si="31"/>
        <v>0</v>
      </c>
      <c r="S903" s="41"/>
    </row>
    <row r="904" spans="2:19" ht="15.6" x14ac:dyDescent="0.3">
      <c r="B904" s="34">
        <f t="shared" si="29"/>
        <v>3260</v>
      </c>
      <c r="C904" s="35">
        <v>3501</v>
      </c>
      <c r="D904" s="34">
        <f t="shared" si="32"/>
        <v>3260</v>
      </c>
      <c r="E904" s="36">
        <v>45625</v>
      </c>
      <c r="F904" s="37">
        <v>3260</v>
      </c>
      <c r="G904" s="36">
        <v>45626</v>
      </c>
      <c r="H904" s="38">
        <f t="shared" si="33"/>
        <v>0</v>
      </c>
      <c r="I904" s="29">
        <f t="shared" si="34"/>
        <v>4</v>
      </c>
      <c r="L904" s="33"/>
      <c r="M904" s="36">
        <v>45626</v>
      </c>
      <c r="N904" s="34">
        <f t="shared" si="35"/>
        <v>212.5</v>
      </c>
      <c r="O904" s="37"/>
      <c r="P904" s="35">
        <v>200</v>
      </c>
      <c r="Q904" s="42">
        <v>0.5</v>
      </c>
      <c r="R904" s="40">
        <f t="shared" si="31"/>
        <v>12.5</v>
      </c>
      <c r="S904" s="41"/>
    </row>
    <row r="905" spans="2:19" ht="15.6" x14ac:dyDescent="0.3">
      <c r="B905" s="34">
        <f t="shared" si="29"/>
        <v>3260</v>
      </c>
      <c r="C905" s="35">
        <v>3505</v>
      </c>
      <c r="D905" s="34">
        <f t="shared" si="32"/>
        <v>3260</v>
      </c>
      <c r="E905" s="36">
        <v>45626</v>
      </c>
      <c r="F905" s="37">
        <v>3262</v>
      </c>
      <c r="G905" s="36">
        <v>45627</v>
      </c>
      <c r="H905" s="38">
        <f t="shared" si="33"/>
        <v>2</v>
      </c>
      <c r="I905" s="29">
        <f t="shared" si="34"/>
        <v>2</v>
      </c>
      <c r="L905" s="33"/>
      <c r="M905" s="36">
        <v>45627</v>
      </c>
      <c r="N905" s="34">
        <f t="shared" si="35"/>
        <v>200</v>
      </c>
      <c r="O905" s="37"/>
      <c r="P905" s="35">
        <v>200</v>
      </c>
      <c r="Q905" s="42">
        <v>0.5</v>
      </c>
      <c r="R905" s="40">
        <f t="shared" si="31"/>
        <v>0</v>
      </c>
      <c r="S905" s="41"/>
    </row>
    <row r="906" spans="2:19" ht="15.6" x14ac:dyDescent="0.3">
      <c r="B906" s="34">
        <f t="shared" si="29"/>
        <v>3262</v>
      </c>
      <c r="C906" s="35">
        <v>3507</v>
      </c>
      <c r="D906" s="34">
        <f t="shared" si="32"/>
        <v>3262</v>
      </c>
      <c r="E906" s="36">
        <v>45627</v>
      </c>
      <c r="F906" s="37">
        <v>3262</v>
      </c>
      <c r="G906" s="36">
        <v>45628</v>
      </c>
      <c r="H906" s="38">
        <f t="shared" si="33"/>
        <v>0</v>
      </c>
      <c r="I906" s="29">
        <f t="shared" si="34"/>
        <v>0</v>
      </c>
      <c r="L906" s="33"/>
      <c r="M906" s="36">
        <v>45628</v>
      </c>
      <c r="N906" s="34">
        <f t="shared" si="35"/>
        <v>200</v>
      </c>
      <c r="O906" s="37"/>
      <c r="P906" s="35">
        <v>200</v>
      </c>
      <c r="Q906" s="42">
        <v>0.5</v>
      </c>
      <c r="R906" s="40">
        <f t="shared" si="31"/>
        <v>0</v>
      </c>
      <c r="S906" s="41"/>
    </row>
    <row r="907" spans="2:19" ht="15.6" x14ac:dyDescent="0.3">
      <c r="B907" s="34">
        <f t="shared" si="29"/>
        <v>3262</v>
      </c>
      <c r="C907" s="35">
        <v>3507</v>
      </c>
      <c r="D907" s="34">
        <f t="shared" si="32"/>
        <v>3262</v>
      </c>
      <c r="E907" s="36">
        <v>45628</v>
      </c>
      <c r="F907" s="37">
        <v>3262</v>
      </c>
      <c r="G907" s="36">
        <v>45629</v>
      </c>
      <c r="H907" s="38">
        <f t="shared" si="33"/>
        <v>0</v>
      </c>
      <c r="I907" s="29">
        <f t="shared" si="34"/>
        <v>0</v>
      </c>
      <c r="L907" s="33"/>
      <c r="M907" s="36">
        <v>45629</v>
      </c>
      <c r="N907" s="34">
        <f t="shared" si="35"/>
        <v>200</v>
      </c>
      <c r="O907" s="37">
        <v>110</v>
      </c>
      <c r="P907" s="35">
        <v>300</v>
      </c>
      <c r="Q907" s="42">
        <v>0.75</v>
      </c>
      <c r="R907" s="40">
        <f t="shared" si="31"/>
        <v>10</v>
      </c>
      <c r="S907" s="41"/>
    </row>
    <row r="908" spans="2:19" ht="15.6" x14ac:dyDescent="0.3">
      <c r="B908" s="34">
        <f t="shared" si="29"/>
        <v>3262</v>
      </c>
      <c r="C908" s="35">
        <v>3507</v>
      </c>
      <c r="D908" s="34">
        <f t="shared" si="32"/>
        <v>3262</v>
      </c>
      <c r="E908" s="36">
        <v>45629</v>
      </c>
      <c r="F908" s="37">
        <v>3263</v>
      </c>
      <c r="G908" s="36">
        <v>45630</v>
      </c>
      <c r="H908" s="38">
        <f t="shared" si="33"/>
        <v>1</v>
      </c>
      <c r="I908" s="29">
        <f t="shared" si="34"/>
        <v>5</v>
      </c>
      <c r="L908" s="33"/>
      <c r="M908" s="36">
        <v>45630</v>
      </c>
      <c r="N908" s="34">
        <f t="shared" si="35"/>
        <v>300</v>
      </c>
      <c r="O908" s="37"/>
      <c r="P908" s="35">
        <v>300</v>
      </c>
      <c r="Q908" s="42">
        <v>0.75</v>
      </c>
      <c r="R908" s="40">
        <f t="shared" si="31"/>
        <v>0</v>
      </c>
      <c r="S908" s="41"/>
    </row>
    <row r="909" spans="2:19" ht="15.6" x14ac:dyDescent="0.3">
      <c r="B909" s="34">
        <f t="shared" si="29"/>
        <v>3263</v>
      </c>
      <c r="C909" s="35">
        <v>3512</v>
      </c>
      <c r="D909" s="34">
        <f t="shared" si="32"/>
        <v>3263</v>
      </c>
      <c r="E909" s="36">
        <v>45630</v>
      </c>
      <c r="F909" s="37">
        <v>3263</v>
      </c>
      <c r="G909" s="36">
        <v>45631</v>
      </c>
      <c r="H909" s="38">
        <f t="shared" si="33"/>
        <v>0</v>
      </c>
      <c r="I909" s="29">
        <f t="shared" si="34"/>
        <v>6</v>
      </c>
      <c r="L909" s="33"/>
      <c r="M909" s="36">
        <v>45631</v>
      </c>
      <c r="N909" s="34">
        <f t="shared" si="35"/>
        <v>300</v>
      </c>
      <c r="O909" s="37"/>
      <c r="P909" s="35">
        <v>287.48</v>
      </c>
      <c r="Q909" s="42">
        <v>0.71870000000000001</v>
      </c>
      <c r="R909" s="40">
        <f t="shared" si="31"/>
        <v>12.519999999999982</v>
      </c>
      <c r="S909" s="41"/>
    </row>
    <row r="910" spans="2:19" ht="15.6" x14ac:dyDescent="0.3">
      <c r="B910" s="34">
        <f t="shared" si="29"/>
        <v>3263</v>
      </c>
      <c r="C910" s="35">
        <v>3518</v>
      </c>
      <c r="D910" s="34">
        <f t="shared" si="32"/>
        <v>3263</v>
      </c>
      <c r="E910" s="36">
        <v>45631</v>
      </c>
      <c r="F910" s="37">
        <v>3264</v>
      </c>
      <c r="G910" s="36">
        <v>45632</v>
      </c>
      <c r="H910" s="38">
        <f t="shared" si="33"/>
        <v>1</v>
      </c>
      <c r="I910" s="29">
        <f t="shared" si="34"/>
        <v>5</v>
      </c>
      <c r="L910" s="33"/>
      <c r="M910" s="36">
        <v>45632</v>
      </c>
      <c r="N910" s="34">
        <f t="shared" si="35"/>
        <v>287.48</v>
      </c>
      <c r="O910" s="37"/>
      <c r="P910" s="35">
        <v>287.48</v>
      </c>
      <c r="Q910" s="42">
        <v>0.71870000000000001</v>
      </c>
      <c r="R910" s="40">
        <f t="shared" si="31"/>
        <v>0</v>
      </c>
      <c r="S910" s="41"/>
    </row>
    <row r="911" spans="2:19" ht="15.6" x14ac:dyDescent="0.3">
      <c r="B911" s="34">
        <f t="shared" si="29"/>
        <v>3264</v>
      </c>
      <c r="C911" s="35">
        <v>3523</v>
      </c>
      <c r="D911" s="34">
        <f t="shared" si="32"/>
        <v>3264</v>
      </c>
      <c r="E911" s="36">
        <v>45632</v>
      </c>
      <c r="F911" s="37">
        <v>3265</v>
      </c>
      <c r="G911" s="36">
        <v>45633</v>
      </c>
      <c r="H911" s="38">
        <f t="shared" si="33"/>
        <v>1</v>
      </c>
      <c r="I911" s="29">
        <f t="shared" si="34"/>
        <v>1</v>
      </c>
      <c r="L911" s="33"/>
      <c r="M911" s="36">
        <v>45633</v>
      </c>
      <c r="N911" s="34">
        <f t="shared" si="35"/>
        <v>287.48</v>
      </c>
      <c r="O911" s="37"/>
      <c r="P911" s="35">
        <v>275</v>
      </c>
      <c r="Q911" s="42">
        <v>0.6875</v>
      </c>
      <c r="R911" s="40">
        <f t="shared" si="31"/>
        <v>12.480000000000018</v>
      </c>
      <c r="S911" s="41"/>
    </row>
    <row r="912" spans="2:19" ht="15.6" x14ac:dyDescent="0.3">
      <c r="B912" s="34">
        <f t="shared" si="29"/>
        <v>3265</v>
      </c>
      <c r="C912" s="35">
        <v>3524</v>
      </c>
      <c r="D912" s="34">
        <f t="shared" si="32"/>
        <v>3265</v>
      </c>
      <c r="E912" s="36">
        <v>45633</v>
      </c>
      <c r="F912" s="37">
        <v>3266</v>
      </c>
      <c r="G912" s="36">
        <v>45634</v>
      </c>
      <c r="H912" s="38">
        <f t="shared" si="33"/>
        <v>1</v>
      </c>
      <c r="I912" s="29">
        <f t="shared" si="34"/>
        <v>2</v>
      </c>
      <c r="L912" s="33"/>
      <c r="M912" s="36">
        <v>45634</v>
      </c>
      <c r="N912" s="34">
        <f t="shared" si="35"/>
        <v>275</v>
      </c>
      <c r="O912" s="37"/>
      <c r="P912" s="35">
        <v>275</v>
      </c>
      <c r="Q912" s="42">
        <v>0.6875</v>
      </c>
      <c r="R912" s="40">
        <f t="shared" si="31"/>
        <v>0</v>
      </c>
      <c r="S912" s="41"/>
    </row>
    <row r="913" spans="2:20" ht="15.6" x14ac:dyDescent="0.3">
      <c r="B913" s="34">
        <f t="shared" si="29"/>
        <v>3266</v>
      </c>
      <c r="C913" s="35">
        <v>3526</v>
      </c>
      <c r="D913" s="34">
        <f t="shared" si="32"/>
        <v>3266</v>
      </c>
      <c r="E913" s="36">
        <v>45634</v>
      </c>
      <c r="F913" s="37">
        <v>3267</v>
      </c>
      <c r="G913" s="36">
        <v>45635</v>
      </c>
      <c r="H913" s="38">
        <f t="shared" si="33"/>
        <v>1</v>
      </c>
      <c r="I913" s="29">
        <f t="shared" si="34"/>
        <v>2</v>
      </c>
      <c r="L913" s="33"/>
      <c r="M913" s="36">
        <v>45635</v>
      </c>
      <c r="N913" s="34">
        <f t="shared" si="35"/>
        <v>275</v>
      </c>
      <c r="O913" s="37"/>
      <c r="P913" s="35">
        <v>275</v>
      </c>
      <c r="Q913" s="42">
        <v>0.6875</v>
      </c>
      <c r="R913" s="40">
        <f t="shared" si="31"/>
        <v>0</v>
      </c>
      <c r="S913" s="41"/>
    </row>
    <row r="914" spans="2:20" ht="15.6" x14ac:dyDescent="0.3">
      <c r="B914" s="34">
        <f t="shared" si="29"/>
        <v>3267</v>
      </c>
      <c r="C914" s="35">
        <v>3528</v>
      </c>
      <c r="D914" s="34">
        <f t="shared" si="32"/>
        <v>3267</v>
      </c>
      <c r="E914" s="36">
        <v>45635</v>
      </c>
      <c r="F914" s="37">
        <v>3267</v>
      </c>
      <c r="G914" s="36">
        <v>45636</v>
      </c>
      <c r="H914" s="38">
        <f t="shared" si="33"/>
        <v>0</v>
      </c>
      <c r="I914" s="29">
        <f t="shared" si="34"/>
        <v>0</v>
      </c>
      <c r="L914" s="33"/>
      <c r="M914" s="36">
        <v>45636</v>
      </c>
      <c r="N914" s="34">
        <f t="shared" si="35"/>
        <v>275</v>
      </c>
      <c r="O914" s="37"/>
      <c r="P914" s="35">
        <v>275</v>
      </c>
      <c r="Q914" s="42">
        <v>0.6875</v>
      </c>
      <c r="R914" s="40">
        <f t="shared" si="31"/>
        <v>0</v>
      </c>
      <c r="S914" s="41"/>
    </row>
    <row r="915" spans="2:20" ht="15.6" x14ac:dyDescent="0.3">
      <c r="B915" s="34">
        <f t="shared" si="29"/>
        <v>3267</v>
      </c>
      <c r="C915" s="35">
        <v>3528</v>
      </c>
      <c r="D915" s="34">
        <f t="shared" si="32"/>
        <v>3267</v>
      </c>
      <c r="E915" s="36">
        <v>45636</v>
      </c>
      <c r="F915" s="37">
        <v>3267</v>
      </c>
      <c r="G915" s="36">
        <v>45637</v>
      </c>
      <c r="H915" s="38">
        <f t="shared" si="33"/>
        <v>0</v>
      </c>
      <c r="I915" s="29">
        <f t="shared" si="34"/>
        <v>3</v>
      </c>
      <c r="L915" s="33"/>
      <c r="M915" s="36">
        <v>45637</v>
      </c>
      <c r="N915" s="34">
        <f t="shared" si="35"/>
        <v>275</v>
      </c>
      <c r="O915" s="37"/>
      <c r="P915" s="35">
        <v>250</v>
      </c>
      <c r="Q915" s="42">
        <v>0.625</v>
      </c>
      <c r="R915" s="40">
        <f t="shared" si="31"/>
        <v>25</v>
      </c>
      <c r="S915" s="41"/>
    </row>
    <row r="916" spans="2:20" ht="15.6" x14ac:dyDescent="0.3">
      <c r="B916" s="34">
        <f t="shared" si="29"/>
        <v>3267</v>
      </c>
      <c r="C916" s="35">
        <v>3531</v>
      </c>
      <c r="D916" s="34">
        <f t="shared" si="32"/>
        <v>3267</v>
      </c>
      <c r="E916" s="36">
        <v>45637</v>
      </c>
      <c r="F916" s="37">
        <v>3269</v>
      </c>
      <c r="G916" s="36">
        <v>45638</v>
      </c>
      <c r="H916" s="38">
        <f t="shared" si="33"/>
        <v>2</v>
      </c>
      <c r="I916" s="29">
        <f t="shared" si="34"/>
        <v>0</v>
      </c>
      <c r="L916" s="33"/>
      <c r="M916" s="36">
        <v>45638</v>
      </c>
      <c r="N916" s="34">
        <f t="shared" si="35"/>
        <v>250</v>
      </c>
      <c r="O916" s="37"/>
      <c r="P916" s="35">
        <v>250</v>
      </c>
      <c r="Q916" s="42">
        <v>0.625</v>
      </c>
      <c r="R916" s="40">
        <f t="shared" si="31"/>
        <v>0</v>
      </c>
      <c r="S916" s="41"/>
    </row>
    <row r="917" spans="2:20" ht="15.6" x14ac:dyDescent="0.3">
      <c r="B917" s="34">
        <f t="shared" si="29"/>
        <v>3269</v>
      </c>
      <c r="C917" s="35">
        <v>3531</v>
      </c>
      <c r="D917" s="34">
        <f t="shared" si="32"/>
        <v>3269</v>
      </c>
      <c r="E917" s="36">
        <v>45638</v>
      </c>
      <c r="F917" s="37">
        <v>3269</v>
      </c>
      <c r="G917" s="36">
        <v>45639</v>
      </c>
      <c r="H917" s="38">
        <f t="shared" si="33"/>
        <v>0</v>
      </c>
      <c r="I917" s="29">
        <f t="shared" si="34"/>
        <v>1</v>
      </c>
      <c r="L917" s="33"/>
      <c r="M917" s="36">
        <v>45639</v>
      </c>
      <c r="N917" s="34">
        <f t="shared" si="35"/>
        <v>250</v>
      </c>
      <c r="O917" s="37"/>
      <c r="P917" s="35">
        <v>250</v>
      </c>
      <c r="Q917" s="42">
        <v>0.625</v>
      </c>
      <c r="R917" s="40">
        <f t="shared" si="31"/>
        <v>0</v>
      </c>
      <c r="S917" s="41"/>
    </row>
    <row r="918" spans="2:20" ht="15.6" x14ac:dyDescent="0.3">
      <c r="B918" s="34">
        <f t="shared" si="29"/>
        <v>3269</v>
      </c>
      <c r="C918" s="35">
        <v>3532</v>
      </c>
      <c r="D918" s="34">
        <f t="shared" si="32"/>
        <v>3269</v>
      </c>
      <c r="E918" s="36">
        <v>45639</v>
      </c>
      <c r="F918" s="37">
        <v>3269</v>
      </c>
      <c r="G918" s="36">
        <v>45640</v>
      </c>
      <c r="H918" s="38">
        <f t="shared" si="33"/>
        <v>0</v>
      </c>
      <c r="I918" s="29">
        <f t="shared" si="34"/>
        <v>2</v>
      </c>
      <c r="L918" s="33"/>
      <c r="M918" s="36">
        <v>45640</v>
      </c>
      <c r="N918" s="34">
        <f t="shared" si="35"/>
        <v>250</v>
      </c>
      <c r="O918" s="37"/>
      <c r="P918" s="35">
        <v>250</v>
      </c>
      <c r="Q918" s="42">
        <v>0.625</v>
      </c>
      <c r="R918" s="40">
        <f t="shared" si="31"/>
        <v>0</v>
      </c>
      <c r="S918" s="41"/>
    </row>
    <row r="919" spans="2:20" ht="15.6" x14ac:dyDescent="0.3">
      <c r="B919" s="34">
        <f t="shared" si="29"/>
        <v>3269</v>
      </c>
      <c r="C919" s="35">
        <v>3534</v>
      </c>
      <c r="D919" s="34">
        <f t="shared" si="32"/>
        <v>3269</v>
      </c>
      <c r="E919" s="36">
        <v>45640</v>
      </c>
      <c r="F919" s="37">
        <v>3269</v>
      </c>
      <c r="G919" s="36">
        <v>45641</v>
      </c>
      <c r="H919" s="38">
        <f t="shared" si="33"/>
        <v>0</v>
      </c>
      <c r="I919" s="29">
        <f t="shared" si="34"/>
        <v>4</v>
      </c>
      <c r="L919" s="33"/>
      <c r="M919" s="36">
        <v>45641</v>
      </c>
      <c r="N919" s="34">
        <f t="shared" si="35"/>
        <v>250</v>
      </c>
      <c r="O919" s="37"/>
      <c r="P919" s="35">
        <v>250</v>
      </c>
      <c r="Q919" s="42">
        <v>0.625</v>
      </c>
      <c r="R919" s="40">
        <f t="shared" si="31"/>
        <v>0</v>
      </c>
      <c r="S919" s="41"/>
    </row>
    <row r="920" spans="2:20" ht="15.6" x14ac:dyDescent="0.3">
      <c r="B920" s="34">
        <f t="shared" si="29"/>
        <v>3269</v>
      </c>
      <c r="C920" s="35">
        <v>3538</v>
      </c>
      <c r="D920" s="34">
        <f t="shared" si="32"/>
        <v>3269</v>
      </c>
      <c r="E920" s="36">
        <v>45641</v>
      </c>
      <c r="F920" s="37">
        <v>3270</v>
      </c>
      <c r="G920" s="36">
        <v>45642</v>
      </c>
      <c r="H920" s="38">
        <f t="shared" si="33"/>
        <v>1</v>
      </c>
      <c r="I920" s="29">
        <f t="shared" si="34"/>
        <v>3</v>
      </c>
      <c r="L920" s="33"/>
      <c r="M920" s="36">
        <v>45642</v>
      </c>
      <c r="N920" s="34">
        <f t="shared" si="35"/>
        <v>250</v>
      </c>
      <c r="O920" s="37"/>
      <c r="P920" s="35">
        <v>250</v>
      </c>
      <c r="Q920" s="42">
        <v>0.625</v>
      </c>
      <c r="R920" s="40">
        <f t="shared" si="31"/>
        <v>0</v>
      </c>
      <c r="S920" s="41"/>
    </row>
    <row r="921" spans="2:20" ht="15.6" x14ac:dyDescent="0.3">
      <c r="B921" s="34">
        <f t="shared" si="29"/>
        <v>3270</v>
      </c>
      <c r="C921" s="35">
        <v>3541</v>
      </c>
      <c r="D921" s="34">
        <f t="shared" si="32"/>
        <v>3270</v>
      </c>
      <c r="E921" s="36">
        <v>45642</v>
      </c>
      <c r="F921" s="37">
        <v>3271</v>
      </c>
      <c r="G921" s="36">
        <v>45643</v>
      </c>
      <c r="H921" s="38">
        <f t="shared" si="33"/>
        <v>1</v>
      </c>
      <c r="I921" s="29">
        <f t="shared" si="34"/>
        <v>2</v>
      </c>
      <c r="L921" s="33"/>
      <c r="M921" s="36">
        <v>45643</v>
      </c>
      <c r="N921" s="34">
        <f t="shared" si="35"/>
        <v>250</v>
      </c>
      <c r="O921" s="37"/>
      <c r="P921" s="35">
        <v>243.6</v>
      </c>
      <c r="Q921" s="42">
        <v>0.60899999999999999</v>
      </c>
      <c r="R921" s="40">
        <f t="shared" si="31"/>
        <v>6.4000000000000057</v>
      </c>
      <c r="S921" s="41"/>
    </row>
    <row r="922" spans="2:20" ht="15.6" x14ac:dyDescent="0.3">
      <c r="B922" s="34">
        <f t="shared" si="29"/>
        <v>3271</v>
      </c>
      <c r="C922" s="35">
        <v>3543</v>
      </c>
      <c r="D922" s="34">
        <f t="shared" si="32"/>
        <v>3271</v>
      </c>
      <c r="E922" s="36">
        <v>45643</v>
      </c>
      <c r="F922" s="37">
        <v>3272</v>
      </c>
      <c r="G922" s="36">
        <v>45644</v>
      </c>
      <c r="H922" s="38">
        <f t="shared" si="33"/>
        <v>1</v>
      </c>
      <c r="I922" s="29">
        <f t="shared" si="34"/>
        <v>4</v>
      </c>
      <c r="L922" s="33"/>
      <c r="M922" s="36">
        <v>45644</v>
      </c>
      <c r="N922" s="34">
        <f t="shared" si="35"/>
        <v>243.6</v>
      </c>
      <c r="O922" s="37"/>
      <c r="P922" s="35">
        <v>237.58</v>
      </c>
      <c r="Q922" s="42">
        <v>0.59394999999999998</v>
      </c>
      <c r="R922" s="40">
        <f t="shared" si="31"/>
        <v>6.0199999999999818</v>
      </c>
      <c r="S922" s="41"/>
    </row>
    <row r="923" spans="2:20" ht="15.6" x14ac:dyDescent="0.3">
      <c r="B923" s="34">
        <f t="shared" si="29"/>
        <v>3272</v>
      </c>
      <c r="C923" s="35">
        <v>3547</v>
      </c>
      <c r="D923" s="34">
        <f t="shared" si="32"/>
        <v>3272</v>
      </c>
      <c r="E923" s="36">
        <v>45644</v>
      </c>
      <c r="F923" s="37">
        <v>3273</v>
      </c>
      <c r="G923" s="36">
        <v>45645</v>
      </c>
      <c r="H923" s="38">
        <f t="shared" si="33"/>
        <v>1</v>
      </c>
      <c r="I923" s="29">
        <f t="shared" si="34"/>
        <v>2</v>
      </c>
      <c r="L923" s="33"/>
      <c r="M923" s="36">
        <v>45645</v>
      </c>
      <c r="N923" s="34">
        <f t="shared" si="35"/>
        <v>237.58</v>
      </c>
      <c r="O923" s="37"/>
      <c r="P923" s="35">
        <v>225</v>
      </c>
      <c r="Q923" s="42">
        <v>0.5625</v>
      </c>
      <c r="R923" s="40">
        <f t="shared" si="31"/>
        <v>12.580000000000013</v>
      </c>
      <c r="S923" s="41"/>
    </row>
    <row r="924" spans="2:20" ht="15.6" x14ac:dyDescent="0.3">
      <c r="B924" s="34">
        <f t="shared" si="29"/>
        <v>3273</v>
      </c>
      <c r="C924" s="35">
        <v>3549</v>
      </c>
      <c r="D924" s="34">
        <f t="shared" si="32"/>
        <v>3273</v>
      </c>
      <c r="E924" s="36">
        <v>45645</v>
      </c>
      <c r="F924" s="37">
        <v>3275</v>
      </c>
      <c r="G924" s="36">
        <v>45646</v>
      </c>
      <c r="H924" s="38">
        <f t="shared" si="33"/>
        <v>2</v>
      </c>
      <c r="I924" s="29">
        <f t="shared" si="34"/>
        <v>2</v>
      </c>
      <c r="L924" s="33"/>
      <c r="M924" s="36">
        <v>45646</v>
      </c>
      <c r="N924" s="34">
        <f t="shared" si="35"/>
        <v>225</v>
      </c>
      <c r="O924" s="37"/>
      <c r="P924" s="35">
        <v>212.5</v>
      </c>
      <c r="Q924" s="42">
        <v>0.53125</v>
      </c>
      <c r="R924" s="40">
        <f t="shared" si="31"/>
        <v>12.5</v>
      </c>
      <c r="S924" s="41"/>
    </row>
    <row r="925" spans="2:20" ht="15.6" x14ac:dyDescent="0.3">
      <c r="B925" s="34">
        <f t="shared" si="29"/>
        <v>3275</v>
      </c>
      <c r="C925" s="35">
        <v>3551</v>
      </c>
      <c r="D925" s="34">
        <f t="shared" si="32"/>
        <v>3275</v>
      </c>
      <c r="E925" s="36">
        <v>45646</v>
      </c>
      <c r="F925" s="37">
        <v>3278</v>
      </c>
      <c r="G925" s="36">
        <v>45647</v>
      </c>
      <c r="H925" s="38">
        <f t="shared" si="33"/>
        <v>3</v>
      </c>
      <c r="I925" s="29">
        <f t="shared" si="34"/>
        <v>3</v>
      </c>
      <c r="L925" s="33"/>
      <c r="M925" s="36">
        <v>45647</v>
      </c>
      <c r="N925" s="34">
        <f t="shared" si="35"/>
        <v>212.5</v>
      </c>
      <c r="O925" s="37"/>
      <c r="P925" s="35">
        <v>212.5</v>
      </c>
      <c r="Q925" s="42">
        <v>0.53125</v>
      </c>
      <c r="R925" s="40">
        <f t="shared" si="31"/>
        <v>0</v>
      </c>
      <c r="S925" s="41"/>
    </row>
    <row r="926" spans="2:20" ht="15.6" x14ac:dyDescent="0.3">
      <c r="B926" s="34">
        <f t="shared" si="29"/>
        <v>3278</v>
      </c>
      <c r="C926" s="35">
        <v>3554</v>
      </c>
      <c r="D926" s="34">
        <f t="shared" si="32"/>
        <v>3278</v>
      </c>
      <c r="E926" s="36">
        <v>45647</v>
      </c>
      <c r="F926" s="37">
        <v>3278</v>
      </c>
      <c r="G926" s="36">
        <v>45648</v>
      </c>
      <c r="H926" s="38">
        <f t="shared" si="33"/>
        <v>0</v>
      </c>
      <c r="I926" s="29">
        <f t="shared" si="34"/>
        <v>1</v>
      </c>
      <c r="L926" s="33"/>
      <c r="M926" s="36">
        <v>45648</v>
      </c>
      <c r="N926" s="34">
        <f t="shared" si="35"/>
        <v>212.5</v>
      </c>
      <c r="O926" s="37"/>
      <c r="P926" s="35">
        <v>212.5</v>
      </c>
      <c r="Q926" s="42">
        <v>0.53125</v>
      </c>
      <c r="R926" s="40">
        <f t="shared" si="31"/>
        <v>0</v>
      </c>
      <c r="S926" s="41"/>
    </row>
    <row r="927" spans="2:20" ht="15.6" x14ac:dyDescent="0.3">
      <c r="B927" s="34">
        <f t="shared" si="29"/>
        <v>3278</v>
      </c>
      <c r="C927" s="35">
        <v>3555</v>
      </c>
      <c r="D927" s="34">
        <f t="shared" si="32"/>
        <v>3278</v>
      </c>
      <c r="E927" s="36">
        <v>45648</v>
      </c>
      <c r="F927" s="37">
        <v>3279</v>
      </c>
      <c r="G927" s="36">
        <v>45649</v>
      </c>
      <c r="H927" s="38">
        <f t="shared" si="33"/>
        <v>1</v>
      </c>
      <c r="I927" s="29">
        <f t="shared" si="34"/>
        <v>3</v>
      </c>
      <c r="L927" s="33"/>
      <c r="M927" s="36">
        <v>45649</v>
      </c>
      <c r="N927" s="34">
        <f t="shared" si="35"/>
        <v>212.5</v>
      </c>
      <c r="O927" s="37">
        <v>180</v>
      </c>
      <c r="P927" s="35">
        <v>342</v>
      </c>
      <c r="Q927" s="42">
        <v>0.85499999999999998</v>
      </c>
      <c r="R927" s="40">
        <v>0</v>
      </c>
      <c r="S927" s="41"/>
      <c r="T927" s="48" t="s">
        <v>98</v>
      </c>
    </row>
    <row r="928" spans="2:20" ht="15" customHeight="1" x14ac:dyDescent="0.3">
      <c r="B928" s="34">
        <f t="shared" ref="B928:B991" si="36">F927</f>
        <v>3279</v>
      </c>
      <c r="C928" s="35">
        <v>3558</v>
      </c>
      <c r="D928" s="34">
        <f t="shared" ref="D928:D991" si="37">F927</f>
        <v>3279</v>
      </c>
      <c r="E928" s="36">
        <v>45649</v>
      </c>
      <c r="F928" s="37">
        <v>3281</v>
      </c>
      <c r="G928" s="36">
        <v>45650</v>
      </c>
      <c r="H928" s="38">
        <f t="shared" ref="H928:H991" si="38">F928-D928</f>
        <v>2</v>
      </c>
      <c r="I928" s="29">
        <f t="shared" ref="I928:I991" si="39">C929-C928</f>
        <v>3</v>
      </c>
      <c r="L928" s="33"/>
      <c r="M928" s="36">
        <v>45650</v>
      </c>
      <c r="N928" s="34">
        <f t="shared" ref="N928:N991" si="40">P927</f>
        <v>342</v>
      </c>
      <c r="O928" s="37"/>
      <c r="P928" s="35">
        <v>342</v>
      </c>
      <c r="Q928" s="42">
        <v>0.85499999999999998</v>
      </c>
      <c r="R928" s="40">
        <f t="shared" ref="R928:R991" si="41">(N928+O928)-P928</f>
        <v>0</v>
      </c>
      <c r="S928" s="41"/>
    </row>
    <row r="929" spans="2:19" ht="15" customHeight="1" x14ac:dyDescent="0.3">
      <c r="B929" s="34">
        <f t="shared" si="36"/>
        <v>3281</v>
      </c>
      <c r="C929" s="35">
        <v>3561</v>
      </c>
      <c r="D929" s="34">
        <f t="shared" si="37"/>
        <v>3281</v>
      </c>
      <c r="E929" s="36">
        <v>45650</v>
      </c>
      <c r="F929" s="37">
        <v>3281</v>
      </c>
      <c r="G929" s="36">
        <v>45651</v>
      </c>
      <c r="H929" s="38">
        <f t="shared" si="38"/>
        <v>0</v>
      </c>
      <c r="I929" s="29">
        <f t="shared" si="39"/>
        <v>1</v>
      </c>
      <c r="L929" s="33"/>
      <c r="M929" s="36">
        <v>45651</v>
      </c>
      <c r="N929" s="34">
        <f t="shared" si="40"/>
        <v>342</v>
      </c>
      <c r="O929" s="37"/>
      <c r="P929" s="35">
        <v>342</v>
      </c>
      <c r="Q929" s="42">
        <v>0.85499999999999998</v>
      </c>
      <c r="R929" s="40">
        <f t="shared" si="41"/>
        <v>0</v>
      </c>
      <c r="S929" s="41"/>
    </row>
    <row r="930" spans="2:19" ht="15" customHeight="1" x14ac:dyDescent="0.3">
      <c r="B930" s="34">
        <f t="shared" si="36"/>
        <v>3281</v>
      </c>
      <c r="C930" s="35">
        <v>3562</v>
      </c>
      <c r="D930" s="34">
        <f t="shared" si="37"/>
        <v>3281</v>
      </c>
      <c r="E930" s="36">
        <v>45651</v>
      </c>
      <c r="F930" s="37">
        <v>3281</v>
      </c>
      <c r="G930" s="36">
        <v>45652</v>
      </c>
      <c r="H930" s="38">
        <f t="shared" si="38"/>
        <v>0</v>
      </c>
      <c r="I930" s="29">
        <f t="shared" si="39"/>
        <v>3</v>
      </c>
      <c r="L930" s="33"/>
      <c r="M930" s="36">
        <v>45652</v>
      </c>
      <c r="N930" s="34">
        <f t="shared" si="40"/>
        <v>342</v>
      </c>
      <c r="O930" s="37"/>
      <c r="P930" s="35">
        <v>342</v>
      </c>
      <c r="Q930" s="42">
        <v>0.85499999999999998</v>
      </c>
      <c r="R930" s="40">
        <f t="shared" si="41"/>
        <v>0</v>
      </c>
      <c r="S930" s="41"/>
    </row>
    <row r="931" spans="2:19" ht="15" customHeight="1" x14ac:dyDescent="0.3">
      <c r="B931" s="34">
        <f t="shared" si="36"/>
        <v>3281</v>
      </c>
      <c r="C931" s="35">
        <v>3565</v>
      </c>
      <c r="D931" s="34">
        <f t="shared" si="37"/>
        <v>3281</v>
      </c>
      <c r="E931" s="36">
        <v>45652</v>
      </c>
      <c r="F931" s="37">
        <v>3281</v>
      </c>
      <c r="G931" s="36">
        <v>45653</v>
      </c>
      <c r="H931" s="38">
        <f t="shared" si="38"/>
        <v>0</v>
      </c>
      <c r="I931" s="29">
        <f t="shared" si="39"/>
        <v>0</v>
      </c>
      <c r="L931" s="33"/>
      <c r="M931" s="36">
        <v>45653</v>
      </c>
      <c r="N931" s="34">
        <f t="shared" si="40"/>
        <v>342</v>
      </c>
      <c r="O931" s="37"/>
      <c r="P931" s="35">
        <v>342</v>
      </c>
      <c r="Q931" s="42">
        <v>0.85499999999999998</v>
      </c>
      <c r="R931" s="40">
        <f t="shared" si="41"/>
        <v>0</v>
      </c>
      <c r="S931" s="41"/>
    </row>
    <row r="932" spans="2:19" ht="15" customHeight="1" x14ac:dyDescent="0.3">
      <c r="B932" s="34">
        <f t="shared" si="36"/>
        <v>3281</v>
      </c>
      <c r="C932" s="35">
        <v>3565</v>
      </c>
      <c r="D932" s="34">
        <f t="shared" si="37"/>
        <v>3281</v>
      </c>
      <c r="E932" s="36">
        <v>45653</v>
      </c>
      <c r="F932" s="37">
        <v>3281</v>
      </c>
      <c r="G932" s="36">
        <v>45654</v>
      </c>
      <c r="H932" s="38">
        <f t="shared" si="38"/>
        <v>0</v>
      </c>
      <c r="I932" s="29">
        <f t="shared" si="39"/>
        <v>3</v>
      </c>
      <c r="L932" s="33"/>
      <c r="M932" s="36">
        <v>45654</v>
      </c>
      <c r="N932" s="34">
        <f t="shared" si="40"/>
        <v>342</v>
      </c>
      <c r="O932" s="37"/>
      <c r="P932" s="35">
        <v>342</v>
      </c>
      <c r="Q932" s="42">
        <v>0.85499999999999998</v>
      </c>
      <c r="R932" s="40">
        <f t="shared" si="41"/>
        <v>0</v>
      </c>
      <c r="S932" s="41"/>
    </row>
    <row r="933" spans="2:19" ht="15" customHeight="1" x14ac:dyDescent="0.3">
      <c r="B933" s="34">
        <f t="shared" si="36"/>
        <v>3281</v>
      </c>
      <c r="C933" s="35">
        <v>3568</v>
      </c>
      <c r="D933" s="34">
        <f t="shared" si="37"/>
        <v>3281</v>
      </c>
      <c r="E933" s="36">
        <v>45654</v>
      </c>
      <c r="F933" s="37">
        <v>3282</v>
      </c>
      <c r="G933" s="36">
        <v>45655</v>
      </c>
      <c r="H933" s="38">
        <f t="shared" si="38"/>
        <v>1</v>
      </c>
      <c r="I933" s="29">
        <f t="shared" si="39"/>
        <v>4</v>
      </c>
      <c r="L933" s="33"/>
      <c r="M933" s="36">
        <v>45655</v>
      </c>
      <c r="N933" s="34">
        <f t="shared" si="40"/>
        <v>342</v>
      </c>
      <c r="O933" s="37"/>
      <c r="P933" s="35">
        <v>334</v>
      </c>
      <c r="Q933" s="42">
        <v>0.83499999999999996</v>
      </c>
      <c r="R933" s="40">
        <f t="shared" si="41"/>
        <v>8</v>
      </c>
      <c r="S933" s="41"/>
    </row>
    <row r="934" spans="2:19" ht="15" customHeight="1" x14ac:dyDescent="0.3">
      <c r="B934" s="34">
        <f t="shared" si="36"/>
        <v>3282</v>
      </c>
      <c r="C934" s="35">
        <v>3572</v>
      </c>
      <c r="D934" s="34">
        <f t="shared" si="37"/>
        <v>3282</v>
      </c>
      <c r="E934" s="36">
        <v>45655</v>
      </c>
      <c r="F934" s="37">
        <v>3283</v>
      </c>
      <c r="G934" s="36">
        <v>45656</v>
      </c>
      <c r="H934" s="38">
        <f t="shared" si="38"/>
        <v>1</v>
      </c>
      <c r="I934" s="29">
        <f t="shared" si="39"/>
        <v>1</v>
      </c>
      <c r="L934" s="33"/>
      <c r="M934" s="36">
        <v>45656</v>
      </c>
      <c r="N934" s="34">
        <f t="shared" si="40"/>
        <v>334</v>
      </c>
      <c r="O934" s="37"/>
      <c r="P934" s="35">
        <v>334</v>
      </c>
      <c r="Q934" s="42">
        <v>0.83499999999999996</v>
      </c>
      <c r="R934" s="40">
        <f t="shared" si="41"/>
        <v>0</v>
      </c>
      <c r="S934" s="41"/>
    </row>
    <row r="935" spans="2:19" ht="15" customHeight="1" x14ac:dyDescent="0.3">
      <c r="B935" s="34">
        <f t="shared" si="36"/>
        <v>3283</v>
      </c>
      <c r="C935" s="35">
        <v>3573</v>
      </c>
      <c r="D935" s="34">
        <f t="shared" si="37"/>
        <v>3283</v>
      </c>
      <c r="E935" s="36">
        <v>45656</v>
      </c>
      <c r="F935" s="37">
        <v>3283</v>
      </c>
      <c r="G935" s="36">
        <v>45657</v>
      </c>
      <c r="H935" s="38">
        <f t="shared" si="38"/>
        <v>0</v>
      </c>
      <c r="I935" s="29">
        <f t="shared" si="39"/>
        <v>1</v>
      </c>
      <c r="L935" s="33"/>
      <c r="M935" s="36">
        <v>45657</v>
      </c>
      <c r="N935" s="34">
        <f t="shared" si="40"/>
        <v>334</v>
      </c>
      <c r="O935" s="37"/>
      <c r="P935" s="35">
        <v>334</v>
      </c>
      <c r="Q935" s="42">
        <v>0.83499999999999996</v>
      </c>
      <c r="R935" s="40">
        <f t="shared" si="41"/>
        <v>0</v>
      </c>
      <c r="S935" s="41"/>
    </row>
    <row r="936" spans="2:19" ht="15" customHeight="1" x14ac:dyDescent="0.3">
      <c r="B936" s="34">
        <f t="shared" si="36"/>
        <v>3283</v>
      </c>
      <c r="C936" s="35">
        <v>3574</v>
      </c>
      <c r="D936" s="34">
        <f t="shared" si="37"/>
        <v>3283</v>
      </c>
      <c r="E936" s="36">
        <v>45657</v>
      </c>
      <c r="F936" s="37">
        <v>3283</v>
      </c>
      <c r="G936" s="36">
        <v>45658</v>
      </c>
      <c r="H936" s="38">
        <f t="shared" si="38"/>
        <v>0</v>
      </c>
      <c r="I936" s="29">
        <f t="shared" si="39"/>
        <v>2</v>
      </c>
      <c r="L936" s="33"/>
      <c r="M936" s="36">
        <v>45658</v>
      </c>
      <c r="N936" s="34">
        <f t="shared" si="40"/>
        <v>334</v>
      </c>
      <c r="O936" s="37"/>
      <c r="P936" s="35">
        <v>334</v>
      </c>
      <c r="Q936" s="42">
        <v>0.83499999999999996</v>
      </c>
      <c r="R936" s="40">
        <f t="shared" si="41"/>
        <v>0</v>
      </c>
      <c r="S936" s="41"/>
    </row>
    <row r="937" spans="2:19" ht="15" customHeight="1" x14ac:dyDescent="0.3">
      <c r="B937" s="34">
        <f t="shared" si="36"/>
        <v>3283</v>
      </c>
      <c r="C937" s="35">
        <v>3576</v>
      </c>
      <c r="D937" s="34">
        <f t="shared" si="37"/>
        <v>3283</v>
      </c>
      <c r="E937" s="36">
        <v>45658</v>
      </c>
      <c r="F937" s="37">
        <v>3283</v>
      </c>
      <c r="G937" s="36">
        <v>45659</v>
      </c>
      <c r="H937" s="38">
        <f t="shared" si="38"/>
        <v>0</v>
      </c>
      <c r="I937" s="29">
        <f t="shared" si="39"/>
        <v>0</v>
      </c>
      <c r="L937" s="33"/>
      <c r="M937" s="36">
        <v>45659</v>
      </c>
      <c r="N937" s="34">
        <f t="shared" si="40"/>
        <v>334</v>
      </c>
      <c r="O937" s="37"/>
      <c r="P937" s="35">
        <v>334</v>
      </c>
      <c r="Q937" s="42">
        <v>0.83499999999999996</v>
      </c>
      <c r="R937" s="40">
        <f t="shared" si="41"/>
        <v>0</v>
      </c>
      <c r="S937" s="41"/>
    </row>
    <row r="938" spans="2:19" ht="15" customHeight="1" x14ac:dyDescent="0.3">
      <c r="B938" s="34">
        <f t="shared" si="36"/>
        <v>3283</v>
      </c>
      <c r="C938" s="35">
        <v>3576</v>
      </c>
      <c r="D938" s="34">
        <f t="shared" si="37"/>
        <v>3283</v>
      </c>
      <c r="E938" s="36">
        <v>45659</v>
      </c>
      <c r="F938" s="37">
        <v>3283</v>
      </c>
      <c r="G938" s="36">
        <v>45660</v>
      </c>
      <c r="H938" s="38">
        <f t="shared" si="38"/>
        <v>0</v>
      </c>
      <c r="I938" s="29">
        <f t="shared" si="39"/>
        <v>5</v>
      </c>
      <c r="L938" s="33"/>
      <c r="M938" s="36">
        <v>45660</v>
      </c>
      <c r="N938" s="34">
        <f t="shared" si="40"/>
        <v>334</v>
      </c>
      <c r="O938" s="37"/>
      <c r="P938" s="35">
        <v>325</v>
      </c>
      <c r="Q938" s="42">
        <v>0.8125</v>
      </c>
      <c r="R938" s="40">
        <f t="shared" si="41"/>
        <v>9</v>
      </c>
      <c r="S938" s="41"/>
    </row>
    <row r="939" spans="2:19" ht="15" customHeight="1" x14ac:dyDescent="0.3">
      <c r="B939" s="34">
        <f t="shared" si="36"/>
        <v>3283</v>
      </c>
      <c r="C939" s="35">
        <v>3581</v>
      </c>
      <c r="D939" s="34">
        <f t="shared" si="37"/>
        <v>3283</v>
      </c>
      <c r="E939" s="36">
        <v>45660</v>
      </c>
      <c r="F939" s="37">
        <v>3284</v>
      </c>
      <c r="G939" s="36">
        <v>45661</v>
      </c>
      <c r="H939" s="38">
        <f t="shared" si="38"/>
        <v>1</v>
      </c>
      <c r="I939" s="29">
        <f t="shared" si="39"/>
        <v>1</v>
      </c>
      <c r="L939" s="33"/>
      <c r="M939" s="36">
        <v>45661</v>
      </c>
      <c r="N939" s="34">
        <f t="shared" si="40"/>
        <v>325</v>
      </c>
      <c r="O939" s="37"/>
      <c r="P939" s="35">
        <v>287.48</v>
      </c>
      <c r="Q939" s="42">
        <v>0.71870000000000001</v>
      </c>
      <c r="R939" s="40">
        <f t="shared" si="41"/>
        <v>37.519999999999982</v>
      </c>
      <c r="S939" s="41"/>
    </row>
    <row r="940" spans="2:19" ht="15" customHeight="1" x14ac:dyDescent="0.3">
      <c r="B940" s="34">
        <f t="shared" si="36"/>
        <v>3284</v>
      </c>
      <c r="C940" s="35">
        <v>3582</v>
      </c>
      <c r="D940" s="34">
        <f t="shared" si="37"/>
        <v>3284</v>
      </c>
      <c r="E940" s="36">
        <v>45661</v>
      </c>
      <c r="F940" s="37">
        <v>3292</v>
      </c>
      <c r="G940" s="36">
        <v>45662</v>
      </c>
      <c r="H940" s="38">
        <f t="shared" si="38"/>
        <v>8</v>
      </c>
      <c r="I940" s="29">
        <f t="shared" si="39"/>
        <v>5</v>
      </c>
      <c r="L940" s="33"/>
      <c r="M940" s="36">
        <v>45662</v>
      </c>
      <c r="N940" s="34">
        <f t="shared" si="40"/>
        <v>287.48</v>
      </c>
      <c r="O940" s="37"/>
      <c r="P940" s="35">
        <v>287.48</v>
      </c>
      <c r="Q940" s="42">
        <v>0.71870000000000001</v>
      </c>
      <c r="R940" s="40">
        <f t="shared" si="41"/>
        <v>0</v>
      </c>
      <c r="S940" s="41"/>
    </row>
    <row r="941" spans="2:19" ht="15" customHeight="1" x14ac:dyDescent="0.3">
      <c r="B941" s="34">
        <f t="shared" si="36"/>
        <v>3292</v>
      </c>
      <c r="C941" s="35">
        <v>3587</v>
      </c>
      <c r="D941" s="34">
        <f t="shared" si="37"/>
        <v>3292</v>
      </c>
      <c r="E941" s="36">
        <v>45662</v>
      </c>
      <c r="F941" s="37">
        <v>3292</v>
      </c>
      <c r="G941" s="36">
        <v>45663</v>
      </c>
      <c r="H941" s="38">
        <f t="shared" si="38"/>
        <v>0</v>
      </c>
      <c r="I941" s="29">
        <f t="shared" si="39"/>
        <v>1</v>
      </c>
      <c r="L941" s="33"/>
      <c r="M941" s="36">
        <v>45663</v>
      </c>
      <c r="N941" s="34">
        <f t="shared" si="40"/>
        <v>287.48</v>
      </c>
      <c r="O941" s="37"/>
      <c r="P941" s="35">
        <v>287.48</v>
      </c>
      <c r="Q941" s="42">
        <v>0.71870000000000001</v>
      </c>
      <c r="R941" s="40">
        <f t="shared" si="41"/>
        <v>0</v>
      </c>
      <c r="S941" s="41"/>
    </row>
    <row r="942" spans="2:19" ht="15" customHeight="1" x14ac:dyDescent="0.3">
      <c r="B942" s="34">
        <f t="shared" si="36"/>
        <v>3292</v>
      </c>
      <c r="C942" s="35">
        <v>3588</v>
      </c>
      <c r="D942" s="34">
        <f t="shared" si="37"/>
        <v>3292</v>
      </c>
      <c r="E942" s="36">
        <v>45663</v>
      </c>
      <c r="F942" s="37">
        <v>3293</v>
      </c>
      <c r="G942" s="36">
        <v>45664</v>
      </c>
      <c r="H942" s="38">
        <f t="shared" si="38"/>
        <v>1</v>
      </c>
      <c r="I942" s="29">
        <f t="shared" si="39"/>
        <v>-3</v>
      </c>
      <c r="L942" s="33"/>
      <c r="M942" s="36">
        <v>45664</v>
      </c>
      <c r="N942" s="34">
        <f t="shared" si="40"/>
        <v>287.48</v>
      </c>
      <c r="O942" s="37"/>
      <c r="P942" s="35">
        <v>262.39999999999998</v>
      </c>
      <c r="Q942" s="42">
        <v>0.65600000000000003</v>
      </c>
      <c r="R942" s="40">
        <f t="shared" si="41"/>
        <v>25.080000000000041</v>
      </c>
      <c r="S942" s="41"/>
    </row>
    <row r="943" spans="2:19" ht="15" customHeight="1" x14ac:dyDescent="0.3">
      <c r="B943" s="34">
        <f t="shared" si="36"/>
        <v>3293</v>
      </c>
      <c r="C943" s="35">
        <v>3585</v>
      </c>
      <c r="D943" s="34">
        <f t="shared" si="37"/>
        <v>3293</v>
      </c>
      <c r="E943" s="36">
        <v>45664</v>
      </c>
      <c r="F943" s="37">
        <v>3297</v>
      </c>
      <c r="G943" s="36">
        <v>45665</v>
      </c>
      <c r="H943" s="38">
        <f t="shared" si="38"/>
        <v>4</v>
      </c>
      <c r="I943" s="29">
        <f t="shared" si="39"/>
        <v>11</v>
      </c>
      <c r="L943" s="33"/>
      <c r="M943" s="36">
        <v>45665</v>
      </c>
      <c r="N943" s="34">
        <f t="shared" si="40"/>
        <v>262.39999999999998</v>
      </c>
      <c r="O943" s="37"/>
      <c r="P943" s="35">
        <v>252</v>
      </c>
      <c r="Q943" s="42">
        <v>0.63</v>
      </c>
      <c r="R943" s="40">
        <f t="shared" si="41"/>
        <v>10.399999999999977</v>
      </c>
      <c r="S943" s="41"/>
    </row>
    <row r="944" spans="2:19" ht="15" customHeight="1" x14ac:dyDescent="0.3">
      <c r="B944" s="34">
        <f t="shared" si="36"/>
        <v>3297</v>
      </c>
      <c r="C944" s="35">
        <v>3596</v>
      </c>
      <c r="D944" s="34">
        <f t="shared" si="37"/>
        <v>3297</v>
      </c>
      <c r="E944" s="36">
        <v>45665</v>
      </c>
      <c r="F944" s="37">
        <v>3297</v>
      </c>
      <c r="G944" s="36">
        <v>45666</v>
      </c>
      <c r="H944" s="38">
        <f t="shared" si="38"/>
        <v>0</v>
      </c>
      <c r="I944" s="29">
        <f t="shared" si="39"/>
        <v>3</v>
      </c>
      <c r="L944" s="33"/>
      <c r="M944" s="36">
        <v>45666</v>
      </c>
      <c r="N944" s="34">
        <f t="shared" si="40"/>
        <v>252</v>
      </c>
      <c r="O944" s="37"/>
      <c r="P944" s="35">
        <v>252</v>
      </c>
      <c r="Q944" s="42">
        <v>0.63</v>
      </c>
      <c r="R944" s="40">
        <f t="shared" si="41"/>
        <v>0</v>
      </c>
      <c r="S944" s="41"/>
    </row>
    <row r="945" spans="2:21" ht="15" customHeight="1" x14ac:dyDescent="0.3">
      <c r="B945" s="34">
        <f t="shared" si="36"/>
        <v>3297</v>
      </c>
      <c r="C945" s="35">
        <v>3599</v>
      </c>
      <c r="D945" s="34">
        <f t="shared" si="37"/>
        <v>3297</v>
      </c>
      <c r="E945" s="36">
        <v>45666</v>
      </c>
      <c r="F945" s="37">
        <v>3298</v>
      </c>
      <c r="G945" s="36">
        <v>45667</v>
      </c>
      <c r="H945" s="38">
        <f t="shared" si="38"/>
        <v>1</v>
      </c>
      <c r="I945" s="29">
        <f t="shared" si="39"/>
        <v>3</v>
      </c>
      <c r="L945" s="33"/>
      <c r="M945" s="36">
        <v>45667</v>
      </c>
      <c r="N945" s="34">
        <f t="shared" si="40"/>
        <v>252</v>
      </c>
      <c r="O945" s="37"/>
      <c r="P945" s="35">
        <v>243.6</v>
      </c>
      <c r="Q945" s="42">
        <v>0.60899999999999999</v>
      </c>
      <c r="R945" s="40">
        <f t="shared" si="41"/>
        <v>8.4000000000000057</v>
      </c>
      <c r="S945" s="41"/>
    </row>
    <row r="946" spans="2:21" ht="15" customHeight="1" x14ac:dyDescent="0.3">
      <c r="B946" s="34">
        <f t="shared" si="36"/>
        <v>3298</v>
      </c>
      <c r="C946" s="35">
        <v>3602</v>
      </c>
      <c r="D946" s="34">
        <f t="shared" si="37"/>
        <v>3298</v>
      </c>
      <c r="E946" s="36">
        <v>45667</v>
      </c>
      <c r="F946" s="37">
        <v>3300</v>
      </c>
      <c r="G946" s="36">
        <v>45668</v>
      </c>
      <c r="H946" s="38">
        <f t="shared" si="38"/>
        <v>2</v>
      </c>
      <c r="I946" s="29">
        <f t="shared" si="39"/>
        <v>-97</v>
      </c>
      <c r="L946" s="33"/>
      <c r="M946" s="36">
        <v>45668</v>
      </c>
      <c r="N946" s="34">
        <f t="shared" si="40"/>
        <v>243.6</v>
      </c>
      <c r="O946" s="37"/>
      <c r="P946" s="35">
        <v>100</v>
      </c>
      <c r="Q946" s="42">
        <v>0.25</v>
      </c>
      <c r="R946" s="40">
        <f t="shared" si="41"/>
        <v>143.6</v>
      </c>
      <c r="S946" s="41"/>
    </row>
    <row r="947" spans="2:21" ht="15" customHeight="1" x14ac:dyDescent="0.3">
      <c r="B947" s="34">
        <f t="shared" si="36"/>
        <v>3300</v>
      </c>
      <c r="C947" s="35">
        <v>3505</v>
      </c>
      <c r="D947" s="34">
        <f t="shared" si="37"/>
        <v>3300</v>
      </c>
      <c r="E947" s="36">
        <v>45668</v>
      </c>
      <c r="F947" s="37">
        <v>3322</v>
      </c>
      <c r="G947" s="36">
        <v>45669</v>
      </c>
      <c r="H947" s="38">
        <f t="shared" si="38"/>
        <v>22</v>
      </c>
      <c r="I947" s="29">
        <f t="shared" si="39"/>
        <v>102</v>
      </c>
      <c r="L947" s="33"/>
      <c r="M947" s="36">
        <v>45669</v>
      </c>
      <c r="N947" s="34">
        <f t="shared" si="40"/>
        <v>100</v>
      </c>
      <c r="O947" s="37"/>
      <c r="P947" s="35">
        <v>100</v>
      </c>
      <c r="Q947" s="42">
        <v>0.25</v>
      </c>
      <c r="R947" s="40">
        <f t="shared" si="41"/>
        <v>0</v>
      </c>
      <c r="S947" s="41"/>
    </row>
    <row r="948" spans="2:21" ht="15" customHeight="1" x14ac:dyDescent="0.3">
      <c r="B948" s="34">
        <f t="shared" si="36"/>
        <v>3322</v>
      </c>
      <c r="C948" s="35">
        <v>3607</v>
      </c>
      <c r="D948" s="34">
        <f t="shared" si="37"/>
        <v>3322</v>
      </c>
      <c r="E948" s="36">
        <v>45669</v>
      </c>
      <c r="F948" s="37">
        <v>3324</v>
      </c>
      <c r="G948" s="36">
        <v>45670</v>
      </c>
      <c r="H948" s="38">
        <f t="shared" si="38"/>
        <v>2</v>
      </c>
      <c r="I948" s="29">
        <f t="shared" si="39"/>
        <v>5</v>
      </c>
      <c r="L948" s="33"/>
      <c r="M948" s="36">
        <v>45670</v>
      </c>
      <c r="N948" s="34">
        <f t="shared" si="40"/>
        <v>100</v>
      </c>
      <c r="O948" s="37"/>
      <c r="P948" s="35">
        <v>50</v>
      </c>
      <c r="Q948" s="42">
        <v>0.125</v>
      </c>
      <c r="R948" s="40">
        <f t="shared" si="41"/>
        <v>50</v>
      </c>
      <c r="S948" s="41"/>
    </row>
    <row r="949" spans="2:21" ht="15" customHeight="1" x14ac:dyDescent="0.3">
      <c r="B949" s="34">
        <f t="shared" si="36"/>
        <v>3324</v>
      </c>
      <c r="C949" s="35">
        <v>3612</v>
      </c>
      <c r="D949" s="34">
        <f t="shared" si="37"/>
        <v>3324</v>
      </c>
      <c r="E949" s="36">
        <v>45670</v>
      </c>
      <c r="F949" s="37">
        <v>3331</v>
      </c>
      <c r="G949" s="36">
        <v>45671</v>
      </c>
      <c r="H949" s="38">
        <f t="shared" si="38"/>
        <v>7</v>
      </c>
      <c r="I949" s="29">
        <f t="shared" si="39"/>
        <v>2</v>
      </c>
      <c r="L949" s="33"/>
      <c r="M949" s="36">
        <v>45671</v>
      </c>
      <c r="N949" s="34">
        <f t="shared" si="40"/>
        <v>50</v>
      </c>
      <c r="O949" s="37">
        <v>315</v>
      </c>
      <c r="P949" s="35">
        <v>312.8</v>
      </c>
      <c r="Q949" s="42">
        <v>0.78200000000000003</v>
      </c>
      <c r="R949" s="40">
        <f t="shared" si="41"/>
        <v>52.199999999999989</v>
      </c>
      <c r="S949" s="41"/>
    </row>
    <row r="950" spans="2:21" ht="15" customHeight="1" x14ac:dyDescent="0.3">
      <c r="B950" s="34">
        <f t="shared" si="36"/>
        <v>3331</v>
      </c>
      <c r="C950" s="35">
        <v>3614</v>
      </c>
      <c r="D950" s="34">
        <f t="shared" si="37"/>
        <v>3331</v>
      </c>
      <c r="E950" s="36">
        <v>45671</v>
      </c>
      <c r="F950" s="37">
        <v>3340</v>
      </c>
      <c r="G950" s="36">
        <v>45672</v>
      </c>
      <c r="H950" s="38">
        <f t="shared" si="38"/>
        <v>9</v>
      </c>
      <c r="I950" s="29">
        <f t="shared" si="39"/>
        <v>-95</v>
      </c>
      <c r="L950" s="33"/>
      <c r="M950" s="36">
        <v>45672</v>
      </c>
      <c r="N950" s="34">
        <f t="shared" si="40"/>
        <v>312.8</v>
      </c>
      <c r="O950" s="37"/>
      <c r="P950" s="35">
        <v>312.8</v>
      </c>
      <c r="Q950" s="42">
        <v>0.78200000000000003</v>
      </c>
      <c r="R950" s="40">
        <f t="shared" si="41"/>
        <v>0</v>
      </c>
      <c r="S950" s="41"/>
    </row>
    <row r="951" spans="2:21" ht="15" customHeight="1" x14ac:dyDescent="0.3">
      <c r="B951" s="34">
        <f t="shared" si="36"/>
        <v>3340</v>
      </c>
      <c r="C951" s="35">
        <v>3519</v>
      </c>
      <c r="D951" s="34">
        <f t="shared" si="37"/>
        <v>3340</v>
      </c>
      <c r="E951" s="36">
        <v>45672</v>
      </c>
      <c r="F951" s="37">
        <v>3341</v>
      </c>
      <c r="G951" s="36">
        <v>45673</v>
      </c>
      <c r="H951" s="38">
        <f t="shared" si="38"/>
        <v>1</v>
      </c>
      <c r="I951" s="29">
        <f t="shared" si="39"/>
        <v>105</v>
      </c>
      <c r="L951" s="33"/>
      <c r="M951" s="36">
        <v>45673</v>
      </c>
      <c r="N951" s="34">
        <f t="shared" si="40"/>
        <v>312.8</v>
      </c>
      <c r="O951" s="37"/>
      <c r="P951" s="35">
        <v>294</v>
      </c>
      <c r="Q951" s="42">
        <v>0.73499999999999999</v>
      </c>
      <c r="R951" s="40">
        <f t="shared" si="41"/>
        <v>18.800000000000011</v>
      </c>
      <c r="S951" s="41"/>
    </row>
    <row r="952" spans="2:21" ht="15" customHeight="1" x14ac:dyDescent="0.3">
      <c r="B952" s="34">
        <f t="shared" si="36"/>
        <v>3341</v>
      </c>
      <c r="C952" s="35">
        <v>3624</v>
      </c>
      <c r="D952" s="34">
        <f t="shared" si="37"/>
        <v>3341</v>
      </c>
      <c r="E952" s="36">
        <v>45673</v>
      </c>
      <c r="F952" s="37">
        <v>3345</v>
      </c>
      <c r="G952" s="36">
        <v>45674</v>
      </c>
      <c r="H952" s="38">
        <f t="shared" si="38"/>
        <v>4</v>
      </c>
      <c r="I952" s="29">
        <f t="shared" si="39"/>
        <v>0</v>
      </c>
      <c r="L952" s="33"/>
      <c r="M952" s="36">
        <v>45674</v>
      </c>
      <c r="N952" s="34">
        <f t="shared" si="40"/>
        <v>294</v>
      </c>
      <c r="O952" s="37"/>
      <c r="P952" s="35">
        <v>175</v>
      </c>
      <c r="Q952" s="42">
        <v>0.4375</v>
      </c>
      <c r="R952" s="40">
        <f t="shared" si="41"/>
        <v>119</v>
      </c>
      <c r="S952" s="41"/>
    </row>
    <row r="953" spans="2:21" ht="15" customHeight="1" x14ac:dyDescent="0.3">
      <c r="B953" s="34">
        <f t="shared" si="36"/>
        <v>3345</v>
      </c>
      <c r="C953" s="35">
        <v>3624</v>
      </c>
      <c r="D953" s="34">
        <f t="shared" si="37"/>
        <v>3345</v>
      </c>
      <c r="E953" s="36">
        <v>45674</v>
      </c>
      <c r="F953" s="37">
        <v>3367</v>
      </c>
      <c r="G953" s="36">
        <v>45675</v>
      </c>
      <c r="H953" s="38">
        <f t="shared" si="38"/>
        <v>22</v>
      </c>
      <c r="I953" s="29">
        <f t="shared" si="39"/>
        <v>3</v>
      </c>
      <c r="L953" s="33"/>
      <c r="M953" s="36">
        <v>45675</v>
      </c>
      <c r="N953" s="34">
        <f t="shared" si="40"/>
        <v>175</v>
      </c>
      <c r="O953" s="37">
        <v>90</v>
      </c>
      <c r="P953" s="35">
        <v>125</v>
      </c>
      <c r="Q953" s="42">
        <v>0.3125</v>
      </c>
      <c r="R953" s="40">
        <f t="shared" si="41"/>
        <v>140</v>
      </c>
      <c r="S953" s="41"/>
      <c r="T953" s="48" t="s">
        <v>1528</v>
      </c>
    </row>
    <row r="954" spans="2:21" ht="15" customHeight="1" x14ac:dyDescent="0.3">
      <c r="B954" s="34">
        <f t="shared" si="36"/>
        <v>3367</v>
      </c>
      <c r="C954" s="35">
        <v>3627</v>
      </c>
      <c r="D954" s="34">
        <f t="shared" si="37"/>
        <v>3367</v>
      </c>
      <c r="E954" s="36">
        <v>45675</v>
      </c>
      <c r="F954" s="37">
        <v>3382</v>
      </c>
      <c r="G954" s="36">
        <v>45676</v>
      </c>
      <c r="H954" s="38">
        <f t="shared" si="38"/>
        <v>15</v>
      </c>
      <c r="I954" s="29">
        <f t="shared" si="39"/>
        <v>2</v>
      </c>
      <c r="L954" s="33"/>
      <c r="M954" s="36">
        <v>45676</v>
      </c>
      <c r="N954" s="34">
        <f t="shared" si="40"/>
        <v>125</v>
      </c>
      <c r="O954" s="37">
        <v>60</v>
      </c>
      <c r="P954" s="35">
        <v>87.5</v>
      </c>
      <c r="Q954" s="42">
        <v>0.21875</v>
      </c>
      <c r="R954" s="40">
        <f t="shared" si="41"/>
        <v>97.5</v>
      </c>
      <c r="S954" s="41"/>
    </row>
    <row r="955" spans="2:21" ht="15" customHeight="1" x14ac:dyDescent="0.3">
      <c r="B955" s="34">
        <f t="shared" si="36"/>
        <v>3382</v>
      </c>
      <c r="C955" s="35">
        <v>3629</v>
      </c>
      <c r="D955" s="34">
        <f t="shared" si="37"/>
        <v>3382</v>
      </c>
      <c r="E955" s="36">
        <v>45676</v>
      </c>
      <c r="F955" s="37">
        <v>3400</v>
      </c>
      <c r="G955" s="36">
        <v>45677</v>
      </c>
      <c r="H955" s="38">
        <f t="shared" si="38"/>
        <v>18</v>
      </c>
      <c r="I955" s="29">
        <f t="shared" si="39"/>
        <v>1</v>
      </c>
      <c r="L955" s="33"/>
      <c r="M955" s="36">
        <v>45677</v>
      </c>
      <c r="N955" s="34">
        <f t="shared" si="40"/>
        <v>87.5</v>
      </c>
      <c r="O955" s="37">
        <v>300</v>
      </c>
      <c r="P955" s="35">
        <v>250</v>
      </c>
      <c r="Q955" s="42">
        <v>0.625</v>
      </c>
      <c r="R955" s="40">
        <f t="shared" si="41"/>
        <v>137.5</v>
      </c>
      <c r="S955" s="41"/>
      <c r="T955" t="s">
        <v>1535</v>
      </c>
    </row>
    <row r="956" spans="2:21" ht="15" customHeight="1" x14ac:dyDescent="0.3">
      <c r="B956" s="34">
        <f t="shared" si="36"/>
        <v>3400</v>
      </c>
      <c r="C956" s="35">
        <v>3630</v>
      </c>
      <c r="D956" s="34">
        <f t="shared" si="37"/>
        <v>3400</v>
      </c>
      <c r="E956" s="36">
        <v>45677</v>
      </c>
      <c r="F956" s="37">
        <v>3421</v>
      </c>
      <c r="G956" s="36">
        <v>45678</v>
      </c>
      <c r="H956" s="38">
        <f t="shared" si="38"/>
        <v>21</v>
      </c>
      <c r="I956" s="29">
        <f t="shared" si="39"/>
        <v>2</v>
      </c>
      <c r="L956" s="33"/>
      <c r="M956" s="36">
        <v>45678</v>
      </c>
      <c r="N956" s="34">
        <f t="shared" si="40"/>
        <v>250</v>
      </c>
      <c r="O956" s="37"/>
      <c r="P956" s="35">
        <v>118</v>
      </c>
      <c r="Q956" s="42">
        <v>0.29499999999999998</v>
      </c>
      <c r="R956" s="40">
        <f t="shared" si="41"/>
        <v>132</v>
      </c>
      <c r="S956" s="41"/>
      <c r="U956">
        <f>SUM(R952:R955)</f>
        <v>494</v>
      </c>
    </row>
    <row r="957" spans="2:21" ht="15" customHeight="1" x14ac:dyDescent="0.3">
      <c r="B957" s="34">
        <f t="shared" si="36"/>
        <v>3421</v>
      </c>
      <c r="C957" s="35">
        <v>3632</v>
      </c>
      <c r="D957" s="34">
        <f t="shared" si="37"/>
        <v>3421</v>
      </c>
      <c r="E957" s="36">
        <v>45678</v>
      </c>
      <c r="F957" s="37">
        <v>3435</v>
      </c>
      <c r="G957" s="36">
        <v>45679</v>
      </c>
      <c r="H957" s="38">
        <f t="shared" si="38"/>
        <v>14</v>
      </c>
      <c r="I957" s="29">
        <f t="shared" si="39"/>
        <v>4</v>
      </c>
      <c r="L957" s="33"/>
      <c r="M957" s="36">
        <v>45679</v>
      </c>
      <c r="N957" s="34">
        <f t="shared" si="40"/>
        <v>118</v>
      </c>
      <c r="O957" s="37">
        <v>270</v>
      </c>
      <c r="P957" s="35">
        <v>275.08</v>
      </c>
      <c r="Q957" s="42">
        <v>0.68769999999999998</v>
      </c>
      <c r="R957" s="40">
        <f t="shared" si="41"/>
        <v>112.92000000000002</v>
      </c>
      <c r="S957" s="41"/>
      <c r="T957" t="s">
        <v>1541</v>
      </c>
    </row>
    <row r="958" spans="2:21" ht="15" customHeight="1" x14ac:dyDescent="0.3">
      <c r="B958" s="34">
        <f t="shared" si="36"/>
        <v>3435</v>
      </c>
      <c r="C958" s="35">
        <v>3636</v>
      </c>
      <c r="D958" s="34">
        <f t="shared" si="37"/>
        <v>3435</v>
      </c>
      <c r="E958" s="36">
        <v>45679</v>
      </c>
      <c r="F958" s="37">
        <v>3447</v>
      </c>
      <c r="G958" s="36">
        <v>45680</v>
      </c>
      <c r="H958" s="38">
        <f t="shared" si="38"/>
        <v>12</v>
      </c>
      <c r="I958" s="29">
        <f t="shared" si="39"/>
        <v>0</v>
      </c>
      <c r="L958" s="33"/>
      <c r="M958" s="36">
        <v>45680</v>
      </c>
      <c r="N958" s="34">
        <f t="shared" si="40"/>
        <v>275.08</v>
      </c>
      <c r="O958" s="37"/>
      <c r="P958" s="35">
        <v>125</v>
      </c>
      <c r="Q958" s="42">
        <v>0.3125</v>
      </c>
      <c r="R958" s="40">
        <f t="shared" si="41"/>
        <v>150.07999999999998</v>
      </c>
      <c r="S958" s="41"/>
    </row>
    <row r="959" spans="2:21" ht="15" customHeight="1" x14ac:dyDescent="0.3">
      <c r="B959" s="34">
        <f t="shared" si="36"/>
        <v>3447</v>
      </c>
      <c r="C959" s="35">
        <v>3636</v>
      </c>
      <c r="D959" s="34">
        <f t="shared" si="37"/>
        <v>3447</v>
      </c>
      <c r="E959" s="36">
        <v>45680</v>
      </c>
      <c r="F959" s="37">
        <v>3462</v>
      </c>
      <c r="G959" s="36">
        <v>45681</v>
      </c>
      <c r="H959" s="38">
        <f t="shared" si="38"/>
        <v>15</v>
      </c>
      <c r="I959" s="29">
        <f t="shared" si="39"/>
        <v>1</v>
      </c>
      <c r="L959" s="33"/>
      <c r="M959" s="36">
        <v>45681</v>
      </c>
      <c r="N959" s="34">
        <f t="shared" si="40"/>
        <v>125</v>
      </c>
      <c r="O959" s="37">
        <v>300</v>
      </c>
      <c r="P959" s="35">
        <v>287.48</v>
      </c>
      <c r="Q959" s="42">
        <v>0.71870000000000001</v>
      </c>
      <c r="R959" s="40">
        <f t="shared" si="41"/>
        <v>137.51999999999998</v>
      </c>
      <c r="S959" s="41"/>
      <c r="T959" s="48" t="s">
        <v>1556</v>
      </c>
    </row>
    <row r="960" spans="2:21" ht="15" customHeight="1" x14ac:dyDescent="0.3">
      <c r="B960" s="34">
        <f t="shared" si="36"/>
        <v>3462</v>
      </c>
      <c r="C960" s="35">
        <v>3637</v>
      </c>
      <c r="D960" s="34">
        <f t="shared" si="37"/>
        <v>3462</v>
      </c>
      <c r="E960" s="36">
        <v>45681</v>
      </c>
      <c r="F960" s="37">
        <v>3483</v>
      </c>
      <c r="G960" s="36">
        <v>45682</v>
      </c>
      <c r="H960" s="38">
        <f t="shared" si="38"/>
        <v>21</v>
      </c>
      <c r="I960" s="29">
        <f t="shared" si="39"/>
        <v>5</v>
      </c>
      <c r="L960" s="33"/>
      <c r="M960" s="36">
        <v>45682</v>
      </c>
      <c r="N960" s="34">
        <f t="shared" si="40"/>
        <v>287.48</v>
      </c>
      <c r="O960" s="37"/>
      <c r="P960" s="35">
        <v>225</v>
      </c>
      <c r="Q960" s="42">
        <v>0.5625</v>
      </c>
      <c r="R960" s="40">
        <f t="shared" si="41"/>
        <v>62.480000000000018</v>
      </c>
      <c r="S960" s="41"/>
    </row>
    <row r="961" spans="2:21" ht="15" customHeight="1" x14ac:dyDescent="0.3">
      <c r="B961" s="34">
        <f t="shared" si="36"/>
        <v>3483</v>
      </c>
      <c r="C961" s="35">
        <v>3642</v>
      </c>
      <c r="D961" s="34">
        <f t="shared" si="37"/>
        <v>3483</v>
      </c>
      <c r="E961" s="36">
        <v>45682</v>
      </c>
      <c r="F961" s="37">
        <v>3494</v>
      </c>
      <c r="G961" s="36">
        <v>45683</v>
      </c>
      <c r="H961" s="38">
        <f t="shared" si="38"/>
        <v>11</v>
      </c>
      <c r="I961" s="29">
        <f t="shared" si="39"/>
        <v>1</v>
      </c>
      <c r="L961" s="33"/>
      <c r="M961" s="36">
        <v>45683</v>
      </c>
      <c r="N961" s="34">
        <f t="shared" si="40"/>
        <v>225</v>
      </c>
      <c r="O961" s="37"/>
      <c r="P961" s="35">
        <v>225</v>
      </c>
      <c r="Q961" s="42">
        <v>0.5625</v>
      </c>
      <c r="R961" s="40">
        <f t="shared" si="41"/>
        <v>0</v>
      </c>
      <c r="S961" s="41"/>
    </row>
    <row r="962" spans="2:21" ht="15" customHeight="1" x14ac:dyDescent="0.3">
      <c r="B962" s="34">
        <f t="shared" si="36"/>
        <v>3494</v>
      </c>
      <c r="C962" s="35">
        <v>3643</v>
      </c>
      <c r="D962" s="34">
        <f t="shared" si="37"/>
        <v>3494</v>
      </c>
      <c r="E962" s="36">
        <v>45683</v>
      </c>
      <c r="F962" s="37">
        <v>3494</v>
      </c>
      <c r="G962" s="36">
        <v>45684</v>
      </c>
      <c r="H962" s="38">
        <f t="shared" si="38"/>
        <v>0</v>
      </c>
      <c r="I962" s="29">
        <f t="shared" si="39"/>
        <v>3</v>
      </c>
      <c r="L962" s="33"/>
      <c r="M962" s="36">
        <v>45684</v>
      </c>
      <c r="N962" s="34">
        <f t="shared" si="40"/>
        <v>225</v>
      </c>
      <c r="O962" s="37"/>
      <c r="P962" s="35">
        <v>162.5</v>
      </c>
      <c r="Q962" s="42">
        <v>0.40625</v>
      </c>
      <c r="R962" s="40">
        <f t="shared" si="41"/>
        <v>62.5</v>
      </c>
      <c r="S962" s="41"/>
    </row>
    <row r="963" spans="2:21" ht="15" customHeight="1" x14ac:dyDescent="0.3">
      <c r="B963" s="34">
        <f t="shared" si="36"/>
        <v>3494</v>
      </c>
      <c r="C963" s="35">
        <v>3646</v>
      </c>
      <c r="D963" s="34">
        <f t="shared" si="37"/>
        <v>3494</v>
      </c>
      <c r="E963" s="36">
        <v>45684</v>
      </c>
      <c r="F963" s="37">
        <v>3505</v>
      </c>
      <c r="G963" s="36">
        <v>45685</v>
      </c>
      <c r="H963" s="38">
        <f t="shared" si="38"/>
        <v>11</v>
      </c>
      <c r="I963" s="29">
        <f t="shared" si="39"/>
        <v>1</v>
      </c>
      <c r="L963" s="33"/>
      <c r="M963" s="36">
        <v>45685</v>
      </c>
      <c r="N963" s="34">
        <f t="shared" si="40"/>
        <v>162.5</v>
      </c>
      <c r="O963" s="37"/>
      <c r="P963" s="35">
        <v>112.5</v>
      </c>
      <c r="Q963" s="42">
        <v>0.28125</v>
      </c>
      <c r="R963" s="40">
        <f t="shared" si="41"/>
        <v>50</v>
      </c>
      <c r="S963" s="41"/>
      <c r="T963" s="48" t="s">
        <v>430</v>
      </c>
    </row>
    <row r="964" spans="2:21" ht="15" customHeight="1" x14ac:dyDescent="0.3">
      <c r="B964" s="34">
        <f t="shared" si="36"/>
        <v>3505</v>
      </c>
      <c r="C964" s="35">
        <v>3647</v>
      </c>
      <c r="D964" s="34">
        <f t="shared" si="37"/>
        <v>3505</v>
      </c>
      <c r="E964" s="36">
        <v>45685</v>
      </c>
      <c r="F964" s="37">
        <v>3509</v>
      </c>
      <c r="G964" s="36">
        <v>45686</v>
      </c>
      <c r="H964" s="38">
        <f t="shared" si="38"/>
        <v>4</v>
      </c>
      <c r="I964" s="29">
        <f t="shared" si="39"/>
        <v>3</v>
      </c>
      <c r="L964" s="33"/>
      <c r="M964" s="36">
        <v>45686</v>
      </c>
      <c r="N964" s="34">
        <f t="shared" si="40"/>
        <v>112.5</v>
      </c>
      <c r="O964" s="37">
        <v>250</v>
      </c>
      <c r="P964" s="35">
        <v>312.8</v>
      </c>
      <c r="Q964" s="42">
        <v>0.78200000000000003</v>
      </c>
      <c r="R964" s="40">
        <f t="shared" si="41"/>
        <v>49.699999999999989</v>
      </c>
      <c r="S964" s="41"/>
      <c r="T964" s="48" t="s">
        <v>430</v>
      </c>
    </row>
    <row r="965" spans="2:21" ht="15" customHeight="1" x14ac:dyDescent="0.3">
      <c r="B965" s="34">
        <f t="shared" si="36"/>
        <v>3509</v>
      </c>
      <c r="C965" s="35">
        <v>3650</v>
      </c>
      <c r="D965" s="34">
        <f t="shared" si="37"/>
        <v>3509</v>
      </c>
      <c r="E965" s="36">
        <v>45686</v>
      </c>
      <c r="F965" s="37">
        <v>3512</v>
      </c>
      <c r="G965" s="36">
        <v>45687</v>
      </c>
      <c r="H965" s="38">
        <f t="shared" si="38"/>
        <v>3</v>
      </c>
      <c r="I965" s="29">
        <f t="shared" si="39"/>
        <v>2</v>
      </c>
      <c r="L965" s="33"/>
      <c r="M965" s="36">
        <v>45687</v>
      </c>
      <c r="N965" s="34">
        <f t="shared" si="40"/>
        <v>312.8</v>
      </c>
      <c r="O965" s="37"/>
      <c r="P965" s="35">
        <v>300</v>
      </c>
      <c r="Q965" s="42">
        <v>0.75</v>
      </c>
      <c r="R965" s="40">
        <f t="shared" si="41"/>
        <v>12.800000000000011</v>
      </c>
      <c r="S965" s="41"/>
      <c r="U965">
        <f>SUM(R962:R963)</f>
        <v>112.5</v>
      </c>
    </row>
    <row r="966" spans="2:21" ht="15" customHeight="1" x14ac:dyDescent="0.3">
      <c r="B966" s="34">
        <f t="shared" si="36"/>
        <v>3512</v>
      </c>
      <c r="C966" s="35">
        <v>3652</v>
      </c>
      <c r="D966" s="34">
        <f t="shared" si="37"/>
        <v>3512</v>
      </c>
      <c r="E966" s="36">
        <v>45687</v>
      </c>
      <c r="F966" s="37">
        <v>3517</v>
      </c>
      <c r="G966" s="36">
        <v>45688</v>
      </c>
      <c r="H966" s="38">
        <f t="shared" si="38"/>
        <v>5</v>
      </c>
      <c r="I966" s="29">
        <f t="shared" si="39"/>
        <v>4</v>
      </c>
      <c r="L966" s="33"/>
      <c r="M966" s="36">
        <v>45688</v>
      </c>
      <c r="N966" s="34">
        <f t="shared" si="40"/>
        <v>300</v>
      </c>
      <c r="O966" s="37"/>
      <c r="P966" s="35">
        <v>292</v>
      </c>
      <c r="Q966" s="42">
        <v>0.73</v>
      </c>
      <c r="R966" s="40">
        <f t="shared" si="41"/>
        <v>8</v>
      </c>
      <c r="S966" s="41"/>
      <c r="T966" s="48">
        <f>SUM(R936:R966)</f>
        <v>1627</v>
      </c>
      <c r="U966">
        <f>U965/15</f>
        <v>7.5</v>
      </c>
    </row>
    <row r="967" spans="2:21" ht="15" customHeight="1" x14ac:dyDescent="0.3">
      <c r="B967" s="34">
        <f t="shared" si="36"/>
        <v>3517</v>
      </c>
      <c r="C967" s="35">
        <v>3656</v>
      </c>
      <c r="D967" s="34">
        <f t="shared" si="37"/>
        <v>3517</v>
      </c>
      <c r="E967" s="36">
        <v>45688</v>
      </c>
      <c r="F967" s="37">
        <v>3518</v>
      </c>
      <c r="G967" s="36">
        <v>45689</v>
      </c>
      <c r="H967" s="38">
        <f t="shared" si="38"/>
        <v>1</v>
      </c>
      <c r="I967" s="29">
        <f t="shared" si="39"/>
        <v>4</v>
      </c>
      <c r="L967" s="33"/>
      <c r="M967" s="36">
        <v>45689</v>
      </c>
      <c r="N967" s="34">
        <f t="shared" si="40"/>
        <v>292</v>
      </c>
      <c r="O967" s="37"/>
      <c r="P967" s="35">
        <v>292</v>
      </c>
      <c r="Q967" s="42">
        <v>0.73</v>
      </c>
      <c r="R967" s="40">
        <f t="shared" si="41"/>
        <v>0</v>
      </c>
      <c r="S967" s="41"/>
      <c r="U967" s="525"/>
    </row>
    <row r="968" spans="2:21" ht="15" customHeight="1" x14ac:dyDescent="0.3">
      <c r="B968" s="34">
        <f t="shared" si="36"/>
        <v>3518</v>
      </c>
      <c r="C968" s="35">
        <v>3660</v>
      </c>
      <c r="D968" s="34">
        <f t="shared" si="37"/>
        <v>3518</v>
      </c>
      <c r="E968" s="36">
        <v>45689</v>
      </c>
      <c r="F968" s="37">
        <v>3519</v>
      </c>
      <c r="G968" s="36">
        <v>45690</v>
      </c>
      <c r="H968" s="38">
        <f t="shared" si="38"/>
        <v>1</v>
      </c>
      <c r="I968" s="29">
        <f t="shared" si="39"/>
        <v>2</v>
      </c>
      <c r="L968" s="33"/>
      <c r="M968" s="36">
        <v>45690</v>
      </c>
      <c r="N968" s="34">
        <f t="shared" si="40"/>
        <v>292</v>
      </c>
      <c r="O968" s="37"/>
      <c r="P968" s="35">
        <v>287.48</v>
      </c>
      <c r="Q968" s="42">
        <v>0.71870000000000001</v>
      </c>
      <c r="R968" s="40">
        <f t="shared" si="41"/>
        <v>4.5199999999999818</v>
      </c>
      <c r="S968" s="41"/>
    </row>
    <row r="969" spans="2:21" ht="15" customHeight="1" x14ac:dyDescent="0.3">
      <c r="B969" s="34">
        <f t="shared" si="36"/>
        <v>3519</v>
      </c>
      <c r="C969" s="35">
        <v>3662</v>
      </c>
      <c r="D969" s="34">
        <f t="shared" si="37"/>
        <v>3519</v>
      </c>
      <c r="E969" s="36">
        <v>45690</v>
      </c>
      <c r="F969" s="37">
        <v>3519</v>
      </c>
      <c r="G969" s="36">
        <v>45691</v>
      </c>
      <c r="H969" s="38">
        <f t="shared" si="38"/>
        <v>0</v>
      </c>
      <c r="I969" s="29">
        <f t="shared" si="39"/>
        <v>7</v>
      </c>
      <c r="L969" s="33"/>
      <c r="M969" s="36">
        <v>45691</v>
      </c>
      <c r="N969" s="34">
        <f t="shared" si="40"/>
        <v>287.48</v>
      </c>
      <c r="O969" s="37"/>
      <c r="P969" s="35">
        <v>287.48</v>
      </c>
      <c r="Q969" s="42">
        <v>0.71870000000000001</v>
      </c>
      <c r="R969" s="40">
        <f t="shared" si="41"/>
        <v>0</v>
      </c>
      <c r="S969" s="41"/>
    </row>
    <row r="970" spans="2:21" ht="15" customHeight="1" x14ac:dyDescent="0.3">
      <c r="B970" s="34">
        <f t="shared" si="36"/>
        <v>3519</v>
      </c>
      <c r="C970" s="35">
        <v>3669</v>
      </c>
      <c r="D970" s="34">
        <f t="shared" si="37"/>
        <v>3519</v>
      </c>
      <c r="E970" s="36">
        <v>45691</v>
      </c>
      <c r="F970" s="37">
        <v>3520</v>
      </c>
      <c r="G970" s="36">
        <v>45692</v>
      </c>
      <c r="H970" s="38">
        <f t="shared" si="38"/>
        <v>1</v>
      </c>
      <c r="I970" s="29">
        <f t="shared" si="39"/>
        <v>4</v>
      </c>
      <c r="L970" s="33"/>
      <c r="M970" s="36">
        <v>45692</v>
      </c>
      <c r="N970" s="34">
        <f t="shared" si="40"/>
        <v>287.48</v>
      </c>
      <c r="O970" s="37"/>
      <c r="P970" s="35">
        <v>243.6</v>
      </c>
      <c r="Q970" s="42">
        <v>0.60899999999999999</v>
      </c>
      <c r="R970" s="40">
        <f t="shared" si="41"/>
        <v>43.880000000000024</v>
      </c>
      <c r="S970" s="41"/>
    </row>
    <row r="971" spans="2:21" ht="15" customHeight="1" x14ac:dyDescent="0.3">
      <c r="B971" s="34">
        <f t="shared" si="36"/>
        <v>3520</v>
      </c>
      <c r="C971" s="35">
        <v>3673</v>
      </c>
      <c r="D971" s="34">
        <f t="shared" si="37"/>
        <v>3520</v>
      </c>
      <c r="E971" s="36">
        <v>45692</v>
      </c>
      <c r="F971" s="37">
        <v>3527</v>
      </c>
      <c r="G971" s="36">
        <v>45693</v>
      </c>
      <c r="H971" s="38">
        <f t="shared" si="38"/>
        <v>7</v>
      </c>
      <c r="I971" s="29">
        <f t="shared" si="39"/>
        <v>3</v>
      </c>
      <c r="L971" s="33"/>
      <c r="M971" s="36">
        <v>45693</v>
      </c>
      <c r="N971" s="34">
        <f t="shared" si="40"/>
        <v>243.6</v>
      </c>
      <c r="O971" s="37"/>
      <c r="P971" s="35">
        <v>243.6</v>
      </c>
      <c r="Q971" s="42">
        <v>0.60899999999999999</v>
      </c>
      <c r="R971" s="40">
        <f t="shared" si="41"/>
        <v>0</v>
      </c>
      <c r="S971" s="41"/>
    </row>
    <row r="972" spans="2:21" ht="15" customHeight="1" x14ac:dyDescent="0.3">
      <c r="B972" s="34">
        <f t="shared" si="36"/>
        <v>3527</v>
      </c>
      <c r="C972" s="35">
        <v>3676</v>
      </c>
      <c r="D972" s="34">
        <f t="shared" si="37"/>
        <v>3527</v>
      </c>
      <c r="E972" s="36">
        <v>45693</v>
      </c>
      <c r="F972" s="37">
        <v>3527</v>
      </c>
      <c r="G972" s="36">
        <v>45694</v>
      </c>
      <c r="H972" s="38">
        <f t="shared" si="38"/>
        <v>0</v>
      </c>
      <c r="I972" s="29">
        <f t="shared" si="39"/>
        <v>6</v>
      </c>
      <c r="L972" s="33"/>
      <c r="M972" s="36">
        <v>45694</v>
      </c>
      <c r="N972" s="34">
        <f t="shared" si="40"/>
        <v>243.6</v>
      </c>
      <c r="O972" s="37">
        <v>90</v>
      </c>
      <c r="P972" s="35">
        <v>312.8</v>
      </c>
      <c r="Q972" s="42">
        <v>0.78200000000000003</v>
      </c>
      <c r="R972" s="40">
        <f t="shared" si="41"/>
        <v>20.800000000000011</v>
      </c>
      <c r="S972" s="41"/>
    </row>
    <row r="973" spans="2:21" ht="15" customHeight="1" x14ac:dyDescent="0.3">
      <c r="B973" s="34">
        <f t="shared" si="36"/>
        <v>3527</v>
      </c>
      <c r="C973" s="35">
        <v>3682</v>
      </c>
      <c r="D973" s="34">
        <f t="shared" si="37"/>
        <v>3527</v>
      </c>
      <c r="E973" s="36">
        <v>45694</v>
      </c>
      <c r="F973" s="37">
        <v>3528</v>
      </c>
      <c r="G973" s="36">
        <v>45695</v>
      </c>
      <c r="H973" s="38">
        <f t="shared" si="38"/>
        <v>1</v>
      </c>
      <c r="I973" s="29">
        <f t="shared" si="39"/>
        <v>4</v>
      </c>
      <c r="L973" s="33"/>
      <c r="M973" s="36">
        <v>45695</v>
      </c>
      <c r="N973" s="34">
        <f t="shared" si="40"/>
        <v>312.8</v>
      </c>
      <c r="O973" s="37"/>
      <c r="P973" s="35">
        <v>262.39999999999998</v>
      </c>
      <c r="Q973" s="42">
        <v>0.65600000000000003</v>
      </c>
      <c r="R973" s="40">
        <f t="shared" si="41"/>
        <v>50.400000000000034</v>
      </c>
      <c r="S973" s="41"/>
    </row>
    <row r="974" spans="2:21" ht="15" customHeight="1" x14ac:dyDescent="0.3">
      <c r="B974" s="34">
        <f t="shared" si="36"/>
        <v>3528</v>
      </c>
      <c r="C974" s="35">
        <v>3686</v>
      </c>
      <c r="D974" s="34">
        <f t="shared" si="37"/>
        <v>3528</v>
      </c>
      <c r="E974" s="36">
        <v>45695</v>
      </c>
      <c r="F974" s="37">
        <v>3537</v>
      </c>
      <c r="G974" s="36">
        <v>45696</v>
      </c>
      <c r="H974" s="38">
        <f t="shared" si="38"/>
        <v>9</v>
      </c>
      <c r="I974" s="29">
        <f t="shared" si="39"/>
        <v>4</v>
      </c>
      <c r="L974" s="33"/>
      <c r="M974" s="36">
        <v>45696</v>
      </c>
      <c r="N974" s="34">
        <f t="shared" si="40"/>
        <v>262.39999999999998</v>
      </c>
      <c r="O974" s="37"/>
      <c r="P974" s="35">
        <v>218</v>
      </c>
      <c r="Q974" s="42">
        <v>0.54500000000000004</v>
      </c>
      <c r="R974" s="40">
        <f t="shared" si="41"/>
        <v>44.399999999999977</v>
      </c>
      <c r="S974" s="41"/>
    </row>
    <row r="975" spans="2:21" ht="15" customHeight="1" x14ac:dyDescent="0.3">
      <c r="B975" s="34">
        <f t="shared" si="36"/>
        <v>3537</v>
      </c>
      <c r="C975" s="35">
        <v>3690</v>
      </c>
      <c r="D975" s="34">
        <f t="shared" si="37"/>
        <v>3537</v>
      </c>
      <c r="E975" s="36">
        <v>45696</v>
      </c>
      <c r="F975" s="37">
        <v>3544</v>
      </c>
      <c r="G975" s="36">
        <v>45697</v>
      </c>
      <c r="H975" s="38">
        <f t="shared" si="38"/>
        <v>7</v>
      </c>
      <c r="I975" s="29">
        <f t="shared" si="39"/>
        <v>3</v>
      </c>
      <c r="L975" s="33"/>
      <c r="M975" s="36">
        <v>45697</v>
      </c>
      <c r="N975" s="34">
        <f t="shared" si="40"/>
        <v>218</v>
      </c>
      <c r="O975" s="37"/>
      <c r="P975" s="35">
        <v>218</v>
      </c>
      <c r="Q975" s="42">
        <v>0.54500000000000004</v>
      </c>
      <c r="R975" s="40">
        <f t="shared" si="41"/>
        <v>0</v>
      </c>
      <c r="S975" s="41"/>
    </row>
    <row r="976" spans="2:21" ht="15" customHeight="1" x14ac:dyDescent="0.3">
      <c r="B976" s="34">
        <f t="shared" si="36"/>
        <v>3544</v>
      </c>
      <c r="C976" s="35">
        <v>3693</v>
      </c>
      <c r="D976" s="34">
        <f t="shared" si="37"/>
        <v>3544</v>
      </c>
      <c r="E976" s="36">
        <v>45697</v>
      </c>
      <c r="F976" s="37">
        <v>3544</v>
      </c>
      <c r="G976" s="36">
        <v>45698</v>
      </c>
      <c r="H976" s="38">
        <f t="shared" si="38"/>
        <v>0</v>
      </c>
      <c r="I976" s="29">
        <f t="shared" si="39"/>
        <v>4</v>
      </c>
      <c r="L976" s="33"/>
      <c r="M976" s="36">
        <v>45698</v>
      </c>
      <c r="N976" s="34">
        <f t="shared" si="40"/>
        <v>218</v>
      </c>
      <c r="O976" s="37">
        <v>120</v>
      </c>
      <c r="P976" s="35">
        <v>337.5</v>
      </c>
      <c r="Q976" s="42">
        <v>0.84375</v>
      </c>
      <c r="R976" s="40">
        <f t="shared" si="41"/>
        <v>0.5</v>
      </c>
      <c r="S976" s="41"/>
    </row>
    <row r="977" spans="2:19" ht="15" customHeight="1" x14ac:dyDescent="0.3">
      <c r="B977" s="34">
        <f t="shared" si="36"/>
        <v>3544</v>
      </c>
      <c r="C977" s="35">
        <v>3697</v>
      </c>
      <c r="D977" s="34">
        <f t="shared" si="37"/>
        <v>3544</v>
      </c>
      <c r="E977" s="36">
        <v>45698</v>
      </c>
      <c r="F977" s="37">
        <v>3545</v>
      </c>
      <c r="G977" s="36">
        <v>45699</v>
      </c>
      <c r="H977" s="38">
        <f t="shared" si="38"/>
        <v>1</v>
      </c>
      <c r="I977" s="29">
        <f t="shared" si="39"/>
        <v>5</v>
      </c>
      <c r="L977" s="33"/>
      <c r="M977" s="36">
        <v>45699</v>
      </c>
      <c r="N977" s="34">
        <f t="shared" si="40"/>
        <v>337.5</v>
      </c>
      <c r="O977" s="37"/>
      <c r="P977" s="35">
        <v>337.5</v>
      </c>
      <c r="Q977" s="42">
        <v>0.84375</v>
      </c>
      <c r="R977" s="40">
        <f t="shared" si="41"/>
        <v>0</v>
      </c>
      <c r="S977" s="41"/>
    </row>
    <row r="978" spans="2:19" ht="15" customHeight="1" x14ac:dyDescent="0.3">
      <c r="B978" s="34">
        <f t="shared" si="36"/>
        <v>3545</v>
      </c>
      <c r="C978" s="35">
        <v>3702</v>
      </c>
      <c r="D978" s="34">
        <f t="shared" si="37"/>
        <v>3545</v>
      </c>
      <c r="E978" s="36">
        <v>45699</v>
      </c>
      <c r="F978" s="37">
        <v>3545</v>
      </c>
      <c r="G978" s="36">
        <v>45700</v>
      </c>
      <c r="H978" s="38">
        <f t="shared" si="38"/>
        <v>0</v>
      </c>
      <c r="I978" s="29">
        <f t="shared" si="39"/>
        <v>3</v>
      </c>
      <c r="L978" s="33"/>
      <c r="M978" s="36">
        <v>45700</v>
      </c>
      <c r="N978" s="34">
        <f t="shared" si="40"/>
        <v>337.5</v>
      </c>
      <c r="O978" s="37"/>
      <c r="P978" s="35">
        <v>306</v>
      </c>
      <c r="Q978" s="42">
        <v>0.76500000000000001</v>
      </c>
      <c r="R978" s="40">
        <f t="shared" si="41"/>
        <v>31.5</v>
      </c>
      <c r="S978" s="41"/>
    </row>
    <row r="979" spans="2:19" ht="15" customHeight="1" x14ac:dyDescent="0.3">
      <c r="B979" s="34">
        <f t="shared" si="36"/>
        <v>3545</v>
      </c>
      <c r="C979" s="35">
        <v>3705</v>
      </c>
      <c r="D979" s="34">
        <f t="shared" si="37"/>
        <v>3545</v>
      </c>
      <c r="E979" s="36">
        <v>45700</v>
      </c>
      <c r="F979" s="37">
        <v>3551</v>
      </c>
      <c r="G979" s="36">
        <v>45701</v>
      </c>
      <c r="H979" s="38">
        <f t="shared" si="38"/>
        <v>6</v>
      </c>
      <c r="I979" s="29">
        <f t="shared" si="39"/>
        <v>5</v>
      </c>
      <c r="L979" s="33"/>
      <c r="M979" s="36">
        <v>45701</v>
      </c>
      <c r="N979" s="34">
        <f t="shared" si="40"/>
        <v>306</v>
      </c>
      <c r="O979" s="37"/>
      <c r="P979" s="35">
        <v>306</v>
      </c>
      <c r="Q979" s="42">
        <v>0.76500000000000001</v>
      </c>
      <c r="R979" s="40">
        <f t="shared" si="41"/>
        <v>0</v>
      </c>
      <c r="S979" s="41"/>
    </row>
    <row r="980" spans="2:19" ht="15" customHeight="1" x14ac:dyDescent="0.3">
      <c r="B980" s="34">
        <f t="shared" si="36"/>
        <v>3551</v>
      </c>
      <c r="C980" s="35">
        <v>3710</v>
      </c>
      <c r="D980" s="34">
        <f t="shared" si="37"/>
        <v>3551</v>
      </c>
      <c r="E980" s="36">
        <v>45701</v>
      </c>
      <c r="F980" s="37">
        <v>3551</v>
      </c>
      <c r="G980" s="36">
        <v>45702</v>
      </c>
      <c r="H980" s="38">
        <f t="shared" si="38"/>
        <v>0</v>
      </c>
      <c r="I980" s="29">
        <f t="shared" si="39"/>
        <v>3</v>
      </c>
      <c r="L980" s="33"/>
      <c r="M980" s="36">
        <v>45702</v>
      </c>
      <c r="N980" s="34">
        <f t="shared" si="40"/>
        <v>306</v>
      </c>
      <c r="O980" s="37"/>
      <c r="P980" s="35">
        <v>300</v>
      </c>
      <c r="Q980" s="42">
        <v>0.75</v>
      </c>
      <c r="R980" s="40">
        <f t="shared" si="41"/>
        <v>6</v>
      </c>
      <c r="S980" s="41"/>
    </row>
    <row r="981" spans="2:19" ht="15" customHeight="1" x14ac:dyDescent="0.3">
      <c r="B981" s="34">
        <f t="shared" si="36"/>
        <v>3551</v>
      </c>
      <c r="C981" s="35">
        <v>3713</v>
      </c>
      <c r="D981" s="34">
        <f t="shared" si="37"/>
        <v>3551</v>
      </c>
      <c r="E981" s="36">
        <v>45702</v>
      </c>
      <c r="F981" s="37">
        <v>3552</v>
      </c>
      <c r="G981" s="36">
        <v>45703</v>
      </c>
      <c r="H981" s="38">
        <f t="shared" si="38"/>
        <v>1</v>
      </c>
      <c r="I981" s="29">
        <f t="shared" si="39"/>
        <v>3</v>
      </c>
      <c r="L981" s="33"/>
      <c r="M981" s="36">
        <v>45703</v>
      </c>
      <c r="N981" s="34">
        <f t="shared" si="40"/>
        <v>300</v>
      </c>
      <c r="O981" s="37"/>
      <c r="P981" s="35">
        <v>300</v>
      </c>
      <c r="Q981" s="42">
        <v>0.75</v>
      </c>
      <c r="R981" s="40">
        <f t="shared" si="41"/>
        <v>0</v>
      </c>
      <c r="S981" s="41"/>
    </row>
    <row r="982" spans="2:19" ht="15" customHeight="1" x14ac:dyDescent="0.3">
      <c r="B982" s="34">
        <f t="shared" si="36"/>
        <v>3552</v>
      </c>
      <c r="C982" s="35">
        <v>3716</v>
      </c>
      <c r="D982" s="34">
        <f t="shared" si="37"/>
        <v>3552</v>
      </c>
      <c r="E982" s="36">
        <v>45703</v>
      </c>
      <c r="F982" s="37">
        <v>3552</v>
      </c>
      <c r="G982" s="36">
        <v>45704</v>
      </c>
      <c r="H982" s="38">
        <f t="shared" si="38"/>
        <v>0</v>
      </c>
      <c r="I982" s="29">
        <f t="shared" si="39"/>
        <v>2</v>
      </c>
      <c r="L982" s="33"/>
      <c r="M982" s="36">
        <v>45704</v>
      </c>
      <c r="N982" s="34">
        <f t="shared" si="40"/>
        <v>300</v>
      </c>
      <c r="O982" s="37"/>
      <c r="P982" s="35">
        <v>300</v>
      </c>
      <c r="Q982" s="42">
        <v>0.75</v>
      </c>
      <c r="R982" s="40">
        <f t="shared" si="41"/>
        <v>0</v>
      </c>
      <c r="S982" s="41"/>
    </row>
    <row r="983" spans="2:19" ht="15" customHeight="1" x14ac:dyDescent="0.3">
      <c r="B983" s="34">
        <f t="shared" si="36"/>
        <v>3552</v>
      </c>
      <c r="C983" s="35">
        <v>3718</v>
      </c>
      <c r="D983" s="34">
        <f t="shared" si="37"/>
        <v>3552</v>
      </c>
      <c r="E983" s="36">
        <v>45704</v>
      </c>
      <c r="F983" s="37">
        <v>3552</v>
      </c>
      <c r="G983" s="36">
        <v>45705</v>
      </c>
      <c r="H983" s="38">
        <f t="shared" si="38"/>
        <v>0</v>
      </c>
      <c r="I983" s="29">
        <f t="shared" si="39"/>
        <v>5</v>
      </c>
      <c r="L983" s="33"/>
      <c r="M983" s="36">
        <v>45705</v>
      </c>
      <c r="N983" s="34">
        <f t="shared" si="40"/>
        <v>300</v>
      </c>
      <c r="O983" s="37"/>
      <c r="P983" s="35">
        <v>300</v>
      </c>
      <c r="Q983" s="42">
        <v>0.75</v>
      </c>
      <c r="R983" s="40">
        <f t="shared" si="41"/>
        <v>0</v>
      </c>
      <c r="S983" s="41"/>
    </row>
    <row r="984" spans="2:19" ht="15" customHeight="1" x14ac:dyDescent="0.3">
      <c r="B984" s="34">
        <f t="shared" si="36"/>
        <v>3552</v>
      </c>
      <c r="C984" s="35">
        <v>3723</v>
      </c>
      <c r="D984" s="34">
        <f t="shared" si="37"/>
        <v>3552</v>
      </c>
      <c r="E984" s="36">
        <v>45705</v>
      </c>
      <c r="F984" s="37">
        <v>3553</v>
      </c>
      <c r="G984" s="36">
        <v>45706</v>
      </c>
      <c r="H984" s="38">
        <f t="shared" si="38"/>
        <v>1</v>
      </c>
      <c r="I984" s="29">
        <f t="shared" si="39"/>
        <v>2</v>
      </c>
      <c r="L984" s="33"/>
      <c r="M984" s="36">
        <v>45706</v>
      </c>
      <c r="N984" s="34">
        <f t="shared" si="40"/>
        <v>300</v>
      </c>
      <c r="O984" s="37"/>
      <c r="P984" s="35">
        <v>287.48</v>
      </c>
      <c r="Q984" s="42">
        <v>0.71870000000000001</v>
      </c>
      <c r="R984" s="40">
        <f t="shared" si="41"/>
        <v>12.519999999999982</v>
      </c>
      <c r="S984" s="41"/>
    </row>
    <row r="985" spans="2:19" ht="15" customHeight="1" x14ac:dyDescent="0.3">
      <c r="B985" s="34">
        <f t="shared" si="36"/>
        <v>3553</v>
      </c>
      <c r="C985" s="35">
        <v>3725</v>
      </c>
      <c r="D985" s="34">
        <f t="shared" si="37"/>
        <v>3553</v>
      </c>
      <c r="E985" s="36">
        <v>45706</v>
      </c>
      <c r="F985" s="37">
        <v>3556</v>
      </c>
      <c r="G985" s="36">
        <v>45707</v>
      </c>
      <c r="H985" s="38">
        <f t="shared" si="38"/>
        <v>3</v>
      </c>
      <c r="I985" s="29">
        <f t="shared" si="39"/>
        <v>4</v>
      </c>
      <c r="L985" s="33"/>
      <c r="M985" s="36">
        <v>45707</v>
      </c>
      <c r="N985" s="34">
        <f t="shared" si="40"/>
        <v>287.48</v>
      </c>
      <c r="O985" s="37"/>
      <c r="P985" s="35">
        <v>287.48</v>
      </c>
      <c r="Q985" s="42">
        <v>0.71870000000000001</v>
      </c>
      <c r="R985" s="40">
        <f t="shared" si="41"/>
        <v>0</v>
      </c>
      <c r="S985" s="41"/>
    </row>
    <row r="986" spans="2:19" ht="15" customHeight="1" x14ac:dyDescent="0.3">
      <c r="B986" s="34">
        <f t="shared" si="36"/>
        <v>3556</v>
      </c>
      <c r="C986" s="35">
        <v>3729</v>
      </c>
      <c r="D986" s="34">
        <f t="shared" si="37"/>
        <v>3556</v>
      </c>
      <c r="E986" s="36">
        <v>45707</v>
      </c>
      <c r="F986" s="37">
        <v>3556</v>
      </c>
      <c r="G986" s="36">
        <v>45708</v>
      </c>
      <c r="H986" s="38">
        <f t="shared" si="38"/>
        <v>0</v>
      </c>
      <c r="I986" s="29">
        <f t="shared" si="39"/>
        <v>7</v>
      </c>
      <c r="L986" s="33"/>
      <c r="M986" s="36">
        <v>45708</v>
      </c>
      <c r="N986" s="34">
        <f t="shared" si="40"/>
        <v>287.48</v>
      </c>
      <c r="O986" s="37"/>
      <c r="P986" s="35">
        <v>250</v>
      </c>
      <c r="Q986" s="42">
        <v>0.625</v>
      </c>
      <c r="R986" s="40">
        <f t="shared" si="41"/>
        <v>37.480000000000018</v>
      </c>
      <c r="S986" s="41"/>
    </row>
    <row r="987" spans="2:19" ht="15" customHeight="1" x14ac:dyDescent="0.3">
      <c r="B987" s="34">
        <f t="shared" si="36"/>
        <v>3556</v>
      </c>
      <c r="C987" s="35">
        <v>3736</v>
      </c>
      <c r="D987" s="34">
        <f t="shared" si="37"/>
        <v>3556</v>
      </c>
      <c r="E987" s="36">
        <v>45708</v>
      </c>
      <c r="F987" s="37">
        <v>3558</v>
      </c>
      <c r="G987" s="36">
        <v>45709</v>
      </c>
      <c r="H987" s="38">
        <f t="shared" si="38"/>
        <v>2</v>
      </c>
      <c r="I987" s="29">
        <f t="shared" si="39"/>
        <v>2</v>
      </c>
      <c r="L987" s="33"/>
      <c r="M987" s="36">
        <v>45709</v>
      </c>
      <c r="N987" s="34">
        <f t="shared" si="40"/>
        <v>250</v>
      </c>
      <c r="O987" s="37"/>
      <c r="P987" s="35">
        <v>250</v>
      </c>
      <c r="Q987" s="42">
        <v>0.625</v>
      </c>
      <c r="R987" s="40">
        <f t="shared" si="41"/>
        <v>0</v>
      </c>
      <c r="S987" s="41"/>
    </row>
    <row r="988" spans="2:19" ht="15" customHeight="1" x14ac:dyDescent="0.3">
      <c r="B988" s="34">
        <f t="shared" si="36"/>
        <v>3558</v>
      </c>
      <c r="C988" s="35">
        <v>3738</v>
      </c>
      <c r="D988" s="34">
        <f t="shared" si="37"/>
        <v>3558</v>
      </c>
      <c r="E988" s="36">
        <v>45709</v>
      </c>
      <c r="F988" s="37">
        <v>3558</v>
      </c>
      <c r="G988" s="36">
        <v>45710</v>
      </c>
      <c r="H988" s="38">
        <f t="shared" si="38"/>
        <v>0</v>
      </c>
      <c r="I988" s="29">
        <f t="shared" si="39"/>
        <v>2</v>
      </c>
      <c r="L988" s="33"/>
      <c r="M988" s="36">
        <v>45710</v>
      </c>
      <c r="N988" s="34">
        <f t="shared" si="40"/>
        <v>250</v>
      </c>
      <c r="O988" s="37"/>
      <c r="P988" s="35">
        <v>243.6</v>
      </c>
      <c r="Q988" s="42">
        <v>0.60899999999999999</v>
      </c>
      <c r="R988" s="40">
        <f t="shared" si="41"/>
        <v>6.4000000000000057</v>
      </c>
      <c r="S988" s="41"/>
    </row>
    <row r="989" spans="2:19" ht="15" customHeight="1" x14ac:dyDescent="0.3">
      <c r="B989" s="34">
        <f t="shared" si="36"/>
        <v>3558</v>
      </c>
      <c r="C989" s="35">
        <v>3740</v>
      </c>
      <c r="D989" s="34">
        <f t="shared" si="37"/>
        <v>3558</v>
      </c>
      <c r="E989" s="36">
        <v>45710</v>
      </c>
      <c r="F989" s="37">
        <v>3559</v>
      </c>
      <c r="G989" s="36">
        <v>45711</v>
      </c>
      <c r="H989" s="38">
        <f t="shared" si="38"/>
        <v>1</v>
      </c>
      <c r="I989" s="29">
        <f t="shared" si="39"/>
        <v>1</v>
      </c>
      <c r="L989" s="33"/>
      <c r="M989" s="36">
        <v>45711</v>
      </c>
      <c r="N989" s="34">
        <f t="shared" si="40"/>
        <v>243.6</v>
      </c>
      <c r="O989" s="37"/>
      <c r="P989" s="35">
        <v>243.6</v>
      </c>
      <c r="Q989" s="42">
        <v>0.60899999999999999</v>
      </c>
      <c r="R989" s="40">
        <f t="shared" si="41"/>
        <v>0</v>
      </c>
      <c r="S989" s="41"/>
    </row>
    <row r="990" spans="2:19" ht="15" customHeight="1" x14ac:dyDescent="0.3">
      <c r="B990" s="34">
        <f t="shared" si="36"/>
        <v>3559</v>
      </c>
      <c r="C990" s="35">
        <v>3741</v>
      </c>
      <c r="D990" s="34">
        <f t="shared" si="37"/>
        <v>3559</v>
      </c>
      <c r="E990" s="36">
        <v>45711</v>
      </c>
      <c r="F990" s="37">
        <v>3559</v>
      </c>
      <c r="G990" s="36">
        <v>45712</v>
      </c>
      <c r="H990" s="38">
        <f t="shared" si="38"/>
        <v>0</v>
      </c>
      <c r="I990" s="29">
        <f t="shared" si="39"/>
        <v>1</v>
      </c>
      <c r="L990" s="33"/>
      <c r="M990" s="36">
        <v>45712</v>
      </c>
      <c r="N990" s="34">
        <f t="shared" si="40"/>
        <v>243.6</v>
      </c>
      <c r="O990" s="37"/>
      <c r="P990" s="35">
        <v>212.5</v>
      </c>
      <c r="Q990" s="42">
        <v>0.53125</v>
      </c>
      <c r="R990" s="40">
        <f t="shared" si="41"/>
        <v>31.099999999999994</v>
      </c>
      <c r="S990" s="41"/>
    </row>
    <row r="991" spans="2:19" ht="15" customHeight="1" x14ac:dyDescent="0.3">
      <c r="B991" s="34">
        <f t="shared" si="36"/>
        <v>3559</v>
      </c>
      <c r="C991" s="35">
        <v>3742</v>
      </c>
      <c r="D991" s="34">
        <f t="shared" si="37"/>
        <v>3559</v>
      </c>
      <c r="E991" s="36">
        <v>45712</v>
      </c>
      <c r="F991" s="37">
        <v>3563</v>
      </c>
      <c r="G991" s="36">
        <v>45713</v>
      </c>
      <c r="H991" s="38">
        <f t="shared" si="38"/>
        <v>4</v>
      </c>
      <c r="I991" s="29">
        <f t="shared" si="39"/>
        <v>10</v>
      </c>
      <c r="L991" s="33"/>
      <c r="M991" s="36">
        <v>45713</v>
      </c>
      <c r="N991" s="34">
        <f t="shared" si="40"/>
        <v>212.5</v>
      </c>
      <c r="O991" s="37"/>
      <c r="P991" s="35">
        <v>162.5</v>
      </c>
      <c r="Q991" s="42">
        <v>0.40625</v>
      </c>
      <c r="R991" s="40">
        <f t="shared" si="41"/>
        <v>50</v>
      </c>
      <c r="S991" s="41"/>
    </row>
    <row r="992" spans="2:19" ht="15" customHeight="1" x14ac:dyDescent="0.3">
      <c r="B992" s="34">
        <f t="shared" ref="B992:B1026" si="42">F991</f>
        <v>3563</v>
      </c>
      <c r="C992" s="35">
        <v>3752</v>
      </c>
      <c r="D992" s="34">
        <f t="shared" ref="D992:D1026" si="43">F991</f>
        <v>3563</v>
      </c>
      <c r="E992" s="36">
        <v>45713</v>
      </c>
      <c r="F992" s="37">
        <v>3570</v>
      </c>
      <c r="G992" s="36">
        <v>45714</v>
      </c>
      <c r="H992" s="38">
        <f t="shared" ref="H992:H1026" si="44">F992-D992</f>
        <v>7</v>
      </c>
      <c r="I992" s="29">
        <f t="shared" ref="I992:I1026" si="45">C993-C992</f>
        <v>2</v>
      </c>
      <c r="L992" s="33"/>
      <c r="M992" s="36">
        <v>45714</v>
      </c>
      <c r="N992" s="34">
        <f t="shared" ref="N992:N1026" si="46">P991</f>
        <v>162.5</v>
      </c>
      <c r="O992" s="37"/>
      <c r="P992" s="35">
        <v>100</v>
      </c>
      <c r="Q992" s="42">
        <v>0.25</v>
      </c>
      <c r="R992" s="40">
        <f t="shared" ref="R992:R1026" si="47">(N992+O992)-P992</f>
        <v>62.5</v>
      </c>
      <c r="S992" s="41"/>
    </row>
    <row r="993" spans="2:20" ht="15" customHeight="1" x14ac:dyDescent="0.3">
      <c r="B993" s="34">
        <f t="shared" si="42"/>
        <v>3570</v>
      </c>
      <c r="C993" s="35">
        <v>3754</v>
      </c>
      <c r="D993" s="34">
        <f t="shared" si="43"/>
        <v>3570</v>
      </c>
      <c r="E993" s="36">
        <v>45714</v>
      </c>
      <c r="F993" s="37">
        <v>3576</v>
      </c>
      <c r="G993" s="36">
        <v>45715</v>
      </c>
      <c r="H993" s="38">
        <f t="shared" si="44"/>
        <v>6</v>
      </c>
      <c r="I993" s="29">
        <f t="shared" si="45"/>
        <v>2</v>
      </c>
      <c r="L993" s="33"/>
      <c r="M993" s="36">
        <v>45715</v>
      </c>
      <c r="N993" s="34">
        <f t="shared" si="46"/>
        <v>100</v>
      </c>
      <c r="O993" s="37"/>
      <c r="P993" s="35">
        <v>75</v>
      </c>
      <c r="Q993" s="42">
        <v>0.1875</v>
      </c>
      <c r="R993" s="40">
        <f t="shared" si="47"/>
        <v>25</v>
      </c>
      <c r="S993" s="41"/>
    </row>
    <row r="994" spans="2:20" ht="15" customHeight="1" x14ac:dyDescent="0.3">
      <c r="B994" s="34">
        <f t="shared" si="42"/>
        <v>3576</v>
      </c>
      <c r="C994" s="35">
        <v>3756</v>
      </c>
      <c r="D994" s="34">
        <f t="shared" si="43"/>
        <v>3576</v>
      </c>
      <c r="E994" s="36">
        <v>45715</v>
      </c>
      <c r="F994" s="37">
        <v>3578</v>
      </c>
      <c r="G994" s="36">
        <v>45716</v>
      </c>
      <c r="H994" s="38">
        <f t="shared" si="44"/>
        <v>2</v>
      </c>
      <c r="I994" s="29">
        <f t="shared" si="45"/>
        <v>2</v>
      </c>
      <c r="L994" s="33"/>
      <c r="M994" s="36">
        <v>45716</v>
      </c>
      <c r="N994" s="34">
        <f t="shared" si="46"/>
        <v>75</v>
      </c>
      <c r="O994" s="37">
        <v>240</v>
      </c>
      <c r="P994" s="35">
        <v>306</v>
      </c>
      <c r="Q994" s="42">
        <v>0.76500000000000001</v>
      </c>
      <c r="R994" s="40">
        <f t="shared" si="47"/>
        <v>9</v>
      </c>
      <c r="S994" s="41"/>
      <c r="T994" s="48">
        <f>SUM(R967:R994)</f>
        <v>436</v>
      </c>
    </row>
    <row r="995" spans="2:20" ht="15" customHeight="1" x14ac:dyDescent="0.3">
      <c r="B995" s="34">
        <f t="shared" si="42"/>
        <v>3578</v>
      </c>
      <c r="C995" s="35">
        <v>3758</v>
      </c>
      <c r="D995" s="34">
        <f t="shared" si="43"/>
        <v>3578</v>
      </c>
      <c r="E995" s="36">
        <v>45716</v>
      </c>
      <c r="F995" s="37">
        <v>3578</v>
      </c>
      <c r="G995" s="36">
        <v>45717</v>
      </c>
      <c r="H995" s="38">
        <f t="shared" si="44"/>
        <v>0</v>
      </c>
      <c r="I995" s="29">
        <f t="shared" si="45"/>
        <v>2</v>
      </c>
      <c r="L995" s="33"/>
      <c r="M995" s="36">
        <v>45717</v>
      </c>
      <c r="N995" s="34">
        <f t="shared" si="46"/>
        <v>306</v>
      </c>
      <c r="O995" s="37"/>
      <c r="P995" s="35">
        <v>306</v>
      </c>
      <c r="Q995" s="42">
        <v>0.76500000000000001</v>
      </c>
      <c r="R995" s="40">
        <f t="shared" si="47"/>
        <v>0</v>
      </c>
      <c r="S995" s="41"/>
    </row>
    <row r="996" spans="2:20" ht="15" customHeight="1" x14ac:dyDescent="0.3">
      <c r="B996" s="34">
        <f t="shared" si="42"/>
        <v>3578</v>
      </c>
      <c r="C996" s="35">
        <v>3760</v>
      </c>
      <c r="D996" s="34">
        <f t="shared" si="43"/>
        <v>3578</v>
      </c>
      <c r="E996" s="36">
        <v>45717</v>
      </c>
      <c r="F996" s="37">
        <v>3579</v>
      </c>
      <c r="G996" s="36">
        <v>45718</v>
      </c>
      <c r="H996" s="38">
        <f t="shared" si="44"/>
        <v>1</v>
      </c>
      <c r="I996" s="29">
        <f t="shared" si="45"/>
        <v>2</v>
      </c>
      <c r="L996" s="33"/>
      <c r="M996" s="36">
        <v>45718</v>
      </c>
      <c r="N996" s="34">
        <f t="shared" si="46"/>
        <v>306</v>
      </c>
      <c r="O996" s="37"/>
      <c r="P996" s="35">
        <v>306</v>
      </c>
      <c r="Q996" s="42">
        <v>0.76500000000000001</v>
      </c>
      <c r="R996" s="40">
        <f t="shared" si="47"/>
        <v>0</v>
      </c>
      <c r="S996" s="41"/>
    </row>
    <row r="997" spans="2:20" ht="15" customHeight="1" x14ac:dyDescent="0.3">
      <c r="B997" s="34">
        <f t="shared" si="42"/>
        <v>3579</v>
      </c>
      <c r="C997" s="35">
        <v>3762</v>
      </c>
      <c r="D997" s="34">
        <f t="shared" si="43"/>
        <v>3579</v>
      </c>
      <c r="E997" s="36">
        <v>45718</v>
      </c>
      <c r="F997" s="37">
        <v>3579</v>
      </c>
      <c r="G997" s="36">
        <v>45719</v>
      </c>
      <c r="H997" s="38">
        <f t="shared" si="44"/>
        <v>0</v>
      </c>
      <c r="I997" s="29">
        <f t="shared" si="45"/>
        <v>3</v>
      </c>
      <c r="L997" s="33"/>
      <c r="M997" s="36">
        <v>45719</v>
      </c>
      <c r="N997" s="34">
        <f t="shared" si="46"/>
        <v>306</v>
      </c>
      <c r="O997" s="37"/>
      <c r="P997" s="35">
        <v>306</v>
      </c>
      <c r="Q997" s="42">
        <v>0.76500000000000001</v>
      </c>
      <c r="R997" s="40">
        <f t="shared" si="47"/>
        <v>0</v>
      </c>
      <c r="S997" s="41"/>
    </row>
    <row r="998" spans="2:20" ht="15" customHeight="1" x14ac:dyDescent="0.3">
      <c r="B998" s="34">
        <f t="shared" si="42"/>
        <v>3579</v>
      </c>
      <c r="C998" s="35">
        <v>3765</v>
      </c>
      <c r="D998" s="34">
        <f t="shared" si="43"/>
        <v>3579</v>
      </c>
      <c r="E998" s="36">
        <v>45719</v>
      </c>
      <c r="F998" s="37">
        <v>3579</v>
      </c>
      <c r="G998" s="36">
        <v>45720</v>
      </c>
      <c r="H998" s="38">
        <f t="shared" si="44"/>
        <v>0</v>
      </c>
      <c r="I998" s="29">
        <f t="shared" si="45"/>
        <v>6</v>
      </c>
      <c r="L998" s="33"/>
      <c r="M998" s="36">
        <v>45720</v>
      </c>
      <c r="N998" s="34">
        <f t="shared" si="46"/>
        <v>306</v>
      </c>
      <c r="O998" s="37"/>
      <c r="P998" s="35">
        <v>306</v>
      </c>
      <c r="Q998" s="42">
        <v>0.76500000000000001</v>
      </c>
      <c r="R998" s="40">
        <f t="shared" si="47"/>
        <v>0</v>
      </c>
      <c r="S998" s="41"/>
    </row>
    <row r="999" spans="2:20" ht="15" customHeight="1" x14ac:dyDescent="0.3">
      <c r="B999" s="34">
        <f t="shared" si="42"/>
        <v>3579</v>
      </c>
      <c r="C999" s="35">
        <v>3771</v>
      </c>
      <c r="D999" s="34">
        <f t="shared" si="43"/>
        <v>3579</v>
      </c>
      <c r="E999" s="36">
        <v>45720</v>
      </c>
      <c r="F999" s="37">
        <v>3579</v>
      </c>
      <c r="G999" s="36">
        <v>45721</v>
      </c>
      <c r="H999" s="38">
        <f t="shared" si="44"/>
        <v>0</v>
      </c>
      <c r="I999" s="29">
        <f t="shared" si="45"/>
        <v>2</v>
      </c>
      <c r="L999" s="33"/>
      <c r="M999" s="36">
        <v>45721</v>
      </c>
      <c r="N999" s="34">
        <f t="shared" si="46"/>
        <v>306</v>
      </c>
      <c r="O999" s="37"/>
      <c r="P999" s="35">
        <v>306</v>
      </c>
      <c r="Q999" s="42">
        <v>0.76500000000000001</v>
      </c>
      <c r="R999" s="40">
        <f t="shared" si="47"/>
        <v>0</v>
      </c>
      <c r="S999" s="41"/>
    </row>
    <row r="1000" spans="2:20" ht="15" customHeight="1" x14ac:dyDescent="0.3">
      <c r="B1000" s="34">
        <f t="shared" si="42"/>
        <v>3579</v>
      </c>
      <c r="C1000" s="35">
        <v>3773</v>
      </c>
      <c r="D1000" s="34">
        <f t="shared" si="43"/>
        <v>3579</v>
      </c>
      <c r="E1000" s="36">
        <v>45721</v>
      </c>
      <c r="F1000" s="37">
        <v>3582</v>
      </c>
      <c r="G1000" s="36">
        <v>45722</v>
      </c>
      <c r="H1000" s="38">
        <f t="shared" si="44"/>
        <v>3</v>
      </c>
      <c r="I1000" s="29">
        <f t="shared" si="45"/>
        <v>1</v>
      </c>
      <c r="L1000" s="33"/>
      <c r="M1000" s="36">
        <v>45722</v>
      </c>
      <c r="N1000" s="34">
        <f t="shared" si="46"/>
        <v>306</v>
      </c>
      <c r="O1000" s="37"/>
      <c r="P1000" s="35">
        <v>306</v>
      </c>
      <c r="Q1000" s="42">
        <v>0.76500000000000001</v>
      </c>
      <c r="R1000" s="40">
        <f t="shared" si="47"/>
        <v>0</v>
      </c>
      <c r="S1000" s="41"/>
    </row>
    <row r="1001" spans="2:20" ht="15" customHeight="1" x14ac:dyDescent="0.3">
      <c r="B1001" s="34">
        <f t="shared" si="42"/>
        <v>3582</v>
      </c>
      <c r="C1001" s="35">
        <v>3774</v>
      </c>
      <c r="D1001" s="34">
        <f t="shared" si="43"/>
        <v>3582</v>
      </c>
      <c r="E1001" s="36">
        <v>45722</v>
      </c>
      <c r="F1001" s="37">
        <v>3582</v>
      </c>
      <c r="G1001" s="36">
        <v>45723</v>
      </c>
      <c r="H1001" s="38">
        <f t="shared" si="44"/>
        <v>0</v>
      </c>
      <c r="I1001" s="29">
        <f t="shared" si="45"/>
        <v>2</v>
      </c>
      <c r="L1001" s="33"/>
      <c r="M1001" s="36">
        <v>45723</v>
      </c>
      <c r="N1001" s="34">
        <f t="shared" si="46"/>
        <v>306</v>
      </c>
      <c r="O1001" s="37"/>
      <c r="P1001" s="35">
        <v>306</v>
      </c>
      <c r="Q1001" s="42">
        <v>0.76500000000000001</v>
      </c>
      <c r="R1001" s="40">
        <f t="shared" si="47"/>
        <v>0</v>
      </c>
      <c r="S1001" s="41"/>
    </row>
    <row r="1002" spans="2:20" ht="15" customHeight="1" x14ac:dyDescent="0.3">
      <c r="B1002" s="34">
        <f t="shared" si="42"/>
        <v>3582</v>
      </c>
      <c r="C1002" s="35">
        <v>3776</v>
      </c>
      <c r="D1002" s="34">
        <f t="shared" si="43"/>
        <v>3582</v>
      </c>
      <c r="E1002" s="36">
        <v>45723</v>
      </c>
      <c r="F1002" s="37">
        <v>3583</v>
      </c>
      <c r="G1002" s="36">
        <v>45724</v>
      </c>
      <c r="H1002" s="38">
        <f t="shared" si="44"/>
        <v>1</v>
      </c>
      <c r="I1002" s="29">
        <f t="shared" si="45"/>
        <v>2</v>
      </c>
      <c r="L1002" s="33"/>
      <c r="M1002" s="36">
        <v>45724</v>
      </c>
      <c r="N1002" s="34">
        <f t="shared" si="46"/>
        <v>306</v>
      </c>
      <c r="O1002" s="37"/>
      <c r="P1002" s="35">
        <v>306</v>
      </c>
      <c r="Q1002" s="42">
        <v>0.76500000000000001</v>
      </c>
      <c r="R1002" s="40">
        <f t="shared" si="47"/>
        <v>0</v>
      </c>
      <c r="S1002" s="41"/>
    </row>
    <row r="1003" spans="2:20" ht="15" customHeight="1" x14ac:dyDescent="0.3">
      <c r="B1003" s="34">
        <f t="shared" si="42"/>
        <v>3583</v>
      </c>
      <c r="C1003" s="35">
        <v>3778</v>
      </c>
      <c r="D1003" s="34">
        <f t="shared" si="43"/>
        <v>3583</v>
      </c>
      <c r="E1003" s="36">
        <v>45724</v>
      </c>
      <c r="F1003" s="37">
        <v>3583</v>
      </c>
      <c r="G1003" s="36">
        <v>45725</v>
      </c>
      <c r="H1003" s="38">
        <f t="shared" si="44"/>
        <v>0</v>
      </c>
      <c r="I1003" s="29">
        <f t="shared" si="45"/>
        <v>3</v>
      </c>
      <c r="L1003" s="33"/>
      <c r="M1003" s="36">
        <v>45725</v>
      </c>
      <c r="N1003" s="34">
        <f t="shared" si="46"/>
        <v>306</v>
      </c>
      <c r="O1003" s="37"/>
      <c r="P1003" s="35">
        <v>306</v>
      </c>
      <c r="Q1003" s="42">
        <v>0.76500000000000001</v>
      </c>
      <c r="R1003" s="40">
        <f t="shared" si="47"/>
        <v>0</v>
      </c>
      <c r="S1003" s="41"/>
    </row>
    <row r="1004" spans="2:20" ht="15" customHeight="1" x14ac:dyDescent="0.3">
      <c r="B1004" s="34">
        <f t="shared" si="42"/>
        <v>3583</v>
      </c>
      <c r="C1004" s="35">
        <v>3781</v>
      </c>
      <c r="D1004" s="34">
        <f t="shared" si="43"/>
        <v>3583</v>
      </c>
      <c r="E1004" s="36">
        <v>45725</v>
      </c>
      <c r="F1004" s="37">
        <v>3583</v>
      </c>
      <c r="G1004" s="36">
        <v>45726</v>
      </c>
      <c r="H1004" s="38">
        <f t="shared" si="44"/>
        <v>0</v>
      </c>
      <c r="I1004" s="29">
        <f t="shared" si="45"/>
        <v>5</v>
      </c>
      <c r="L1004" s="33"/>
      <c r="M1004" s="36">
        <v>45726</v>
      </c>
      <c r="N1004" s="34">
        <f t="shared" si="46"/>
        <v>306</v>
      </c>
      <c r="O1004" s="37"/>
      <c r="P1004" s="35">
        <v>262.39999999999998</v>
      </c>
      <c r="Q1004" s="42">
        <v>0.65600000000000003</v>
      </c>
      <c r="R1004" s="40">
        <f t="shared" si="47"/>
        <v>43.600000000000023</v>
      </c>
      <c r="S1004" s="41"/>
    </row>
    <row r="1005" spans="2:20" ht="15" customHeight="1" x14ac:dyDescent="0.3">
      <c r="B1005" s="34">
        <f t="shared" si="42"/>
        <v>3583</v>
      </c>
      <c r="C1005" s="35">
        <v>3786</v>
      </c>
      <c r="D1005" s="34">
        <f t="shared" si="43"/>
        <v>3583</v>
      </c>
      <c r="E1005" s="36">
        <v>45726</v>
      </c>
      <c r="F1005" s="37">
        <v>3587</v>
      </c>
      <c r="G1005" s="36">
        <v>45727</v>
      </c>
      <c r="H1005" s="38">
        <f t="shared" si="44"/>
        <v>4</v>
      </c>
      <c r="I1005" s="29">
        <f t="shared" si="45"/>
        <v>1</v>
      </c>
      <c r="L1005" s="33"/>
      <c r="M1005" s="36">
        <v>45727</v>
      </c>
      <c r="N1005" s="34">
        <f t="shared" si="46"/>
        <v>262.39999999999998</v>
      </c>
      <c r="O1005" s="37"/>
      <c r="P1005" s="35">
        <v>262.39999999999998</v>
      </c>
      <c r="Q1005" s="42">
        <v>0.65600000000000003</v>
      </c>
      <c r="R1005" s="40">
        <f t="shared" si="47"/>
        <v>0</v>
      </c>
      <c r="S1005" s="41"/>
    </row>
    <row r="1006" spans="2:20" ht="15" customHeight="1" x14ac:dyDescent="0.3">
      <c r="B1006" s="34">
        <f t="shared" si="42"/>
        <v>3587</v>
      </c>
      <c r="C1006" s="35">
        <v>3787</v>
      </c>
      <c r="D1006" s="34">
        <f t="shared" si="43"/>
        <v>3587</v>
      </c>
      <c r="E1006" s="36">
        <v>45727</v>
      </c>
      <c r="F1006" s="37">
        <v>3587</v>
      </c>
      <c r="G1006" s="36">
        <v>45728</v>
      </c>
      <c r="H1006" s="38">
        <f t="shared" si="44"/>
        <v>0</v>
      </c>
      <c r="I1006" s="29">
        <f t="shared" si="45"/>
        <v>2</v>
      </c>
      <c r="L1006" s="33"/>
      <c r="M1006" s="36">
        <v>45728</v>
      </c>
      <c r="N1006" s="34">
        <f t="shared" si="46"/>
        <v>262.39999999999998</v>
      </c>
      <c r="O1006" s="37"/>
      <c r="P1006" s="35">
        <v>262.39999999999998</v>
      </c>
      <c r="Q1006" s="42">
        <v>0.65600000000000003</v>
      </c>
      <c r="R1006" s="40">
        <f t="shared" si="47"/>
        <v>0</v>
      </c>
      <c r="S1006" s="41"/>
    </row>
    <row r="1007" spans="2:20" ht="15" customHeight="1" x14ac:dyDescent="0.3">
      <c r="B1007" s="34">
        <f t="shared" si="42"/>
        <v>3587</v>
      </c>
      <c r="C1007" s="35">
        <v>3789</v>
      </c>
      <c r="D1007" s="34">
        <f t="shared" si="43"/>
        <v>3587</v>
      </c>
      <c r="E1007" s="36">
        <v>45728</v>
      </c>
      <c r="F1007" s="37">
        <v>3587</v>
      </c>
      <c r="G1007" s="36">
        <v>45729</v>
      </c>
      <c r="H1007" s="38">
        <f t="shared" si="44"/>
        <v>0</v>
      </c>
      <c r="I1007" s="29">
        <f t="shared" si="45"/>
        <v>1</v>
      </c>
      <c r="L1007" s="33"/>
      <c r="M1007" s="36">
        <v>45729</v>
      </c>
      <c r="N1007" s="34">
        <f t="shared" si="46"/>
        <v>262.39999999999998</v>
      </c>
      <c r="O1007" s="37"/>
      <c r="P1007" s="35">
        <v>262.39999999999998</v>
      </c>
      <c r="Q1007" s="42">
        <v>0.65600000000000003</v>
      </c>
      <c r="R1007" s="40">
        <f t="shared" si="47"/>
        <v>0</v>
      </c>
      <c r="S1007" s="41"/>
    </row>
    <row r="1008" spans="2:20" ht="15" customHeight="1" x14ac:dyDescent="0.3">
      <c r="B1008" s="34">
        <f t="shared" si="42"/>
        <v>3587</v>
      </c>
      <c r="C1008" s="35">
        <v>3790</v>
      </c>
      <c r="D1008" s="34">
        <f>F1007</f>
        <v>3587</v>
      </c>
      <c r="E1008" s="36">
        <v>45729</v>
      </c>
      <c r="F1008" s="37">
        <v>3588</v>
      </c>
      <c r="G1008" s="36">
        <v>45730</v>
      </c>
      <c r="H1008" s="38">
        <f t="shared" si="44"/>
        <v>1</v>
      </c>
      <c r="I1008" s="29">
        <f t="shared" si="45"/>
        <v>0</v>
      </c>
      <c r="L1008" s="33"/>
      <c r="M1008" s="36">
        <v>45730</v>
      </c>
      <c r="N1008" s="34">
        <f t="shared" si="46"/>
        <v>262.39999999999998</v>
      </c>
      <c r="O1008" s="37"/>
      <c r="P1008" s="35">
        <v>250</v>
      </c>
      <c r="Q1008" s="42">
        <v>0.625</v>
      </c>
      <c r="R1008" s="40">
        <f t="shared" si="47"/>
        <v>12.399999999999977</v>
      </c>
      <c r="S1008" s="41"/>
    </row>
    <row r="1009" spans="2:19" ht="15" customHeight="1" x14ac:dyDescent="0.3">
      <c r="B1009" s="34">
        <f t="shared" si="42"/>
        <v>3588</v>
      </c>
      <c r="C1009" s="35">
        <v>3790</v>
      </c>
      <c r="D1009" s="34">
        <f t="shared" si="43"/>
        <v>3588</v>
      </c>
      <c r="E1009" s="36">
        <v>45730</v>
      </c>
      <c r="F1009" s="37">
        <v>3588</v>
      </c>
      <c r="G1009" s="36">
        <v>45731</v>
      </c>
      <c r="H1009" s="38">
        <f t="shared" si="44"/>
        <v>0</v>
      </c>
      <c r="I1009" s="29">
        <f t="shared" si="45"/>
        <v>3</v>
      </c>
      <c r="L1009" s="33"/>
      <c r="M1009" s="36">
        <v>45731</v>
      </c>
      <c r="N1009" s="34">
        <f t="shared" si="46"/>
        <v>250</v>
      </c>
      <c r="O1009" s="37"/>
      <c r="P1009" s="35">
        <v>250</v>
      </c>
      <c r="Q1009" s="42">
        <v>0.625</v>
      </c>
      <c r="R1009" s="40">
        <f t="shared" si="47"/>
        <v>0</v>
      </c>
      <c r="S1009" s="41"/>
    </row>
    <row r="1010" spans="2:19" ht="15" customHeight="1" x14ac:dyDescent="0.3">
      <c r="B1010" s="34">
        <f t="shared" si="42"/>
        <v>3588</v>
      </c>
      <c r="C1010" s="35">
        <v>3793</v>
      </c>
      <c r="D1010" s="34">
        <f t="shared" si="43"/>
        <v>3588</v>
      </c>
      <c r="E1010" s="36">
        <v>45731</v>
      </c>
      <c r="F1010" s="37">
        <v>3588</v>
      </c>
      <c r="G1010" s="36">
        <v>45732</v>
      </c>
      <c r="H1010" s="38">
        <f t="shared" si="44"/>
        <v>0</v>
      </c>
      <c r="I1010" s="29">
        <f t="shared" si="45"/>
        <v>2</v>
      </c>
      <c r="L1010" s="33"/>
      <c r="M1010" s="36">
        <v>45732</v>
      </c>
      <c r="N1010" s="34">
        <f t="shared" si="46"/>
        <v>250</v>
      </c>
      <c r="O1010" s="37"/>
      <c r="P1010" s="35">
        <v>250</v>
      </c>
      <c r="Q1010" s="42">
        <v>0.625</v>
      </c>
      <c r="R1010" s="40">
        <f t="shared" si="47"/>
        <v>0</v>
      </c>
      <c r="S1010" s="41"/>
    </row>
    <row r="1011" spans="2:19" ht="15" customHeight="1" x14ac:dyDescent="0.3">
      <c r="B1011" s="34">
        <f t="shared" si="42"/>
        <v>3588</v>
      </c>
      <c r="C1011" s="35">
        <v>3795</v>
      </c>
      <c r="D1011" s="34">
        <f t="shared" si="43"/>
        <v>3588</v>
      </c>
      <c r="E1011" s="36">
        <v>45732</v>
      </c>
      <c r="F1011" s="37">
        <v>3588</v>
      </c>
      <c r="G1011" s="36">
        <v>45733</v>
      </c>
      <c r="H1011" s="38">
        <f t="shared" si="44"/>
        <v>0</v>
      </c>
      <c r="I1011" s="29">
        <f t="shared" si="45"/>
        <v>2</v>
      </c>
      <c r="L1011" s="33"/>
      <c r="M1011" s="36">
        <v>45733</v>
      </c>
      <c r="N1011" s="34">
        <f t="shared" si="46"/>
        <v>250</v>
      </c>
      <c r="O1011" s="37"/>
      <c r="P1011" s="35">
        <v>250</v>
      </c>
      <c r="Q1011" s="42">
        <v>0.625</v>
      </c>
      <c r="R1011" s="40">
        <f t="shared" si="47"/>
        <v>0</v>
      </c>
      <c r="S1011" s="41"/>
    </row>
    <row r="1012" spans="2:19" ht="15" customHeight="1" x14ac:dyDescent="0.3">
      <c r="B1012" s="34">
        <f t="shared" si="42"/>
        <v>3588</v>
      </c>
      <c r="C1012" s="35">
        <v>3797</v>
      </c>
      <c r="D1012" s="34">
        <f t="shared" si="43"/>
        <v>3588</v>
      </c>
      <c r="E1012" s="36">
        <v>45733</v>
      </c>
      <c r="F1012" s="37">
        <v>3588</v>
      </c>
      <c r="G1012" s="36">
        <v>45734</v>
      </c>
      <c r="H1012" s="38">
        <f t="shared" si="44"/>
        <v>0</v>
      </c>
      <c r="I1012" s="29">
        <f t="shared" si="45"/>
        <v>3</v>
      </c>
      <c r="L1012" s="33"/>
      <c r="M1012" s="36">
        <v>45734</v>
      </c>
      <c r="N1012" s="34">
        <f t="shared" si="46"/>
        <v>250</v>
      </c>
      <c r="O1012" s="37"/>
      <c r="P1012" s="35">
        <v>237.52</v>
      </c>
      <c r="Q1012" s="42">
        <v>0.59379999999999999</v>
      </c>
      <c r="R1012" s="40">
        <f t="shared" si="47"/>
        <v>12.47999999999999</v>
      </c>
      <c r="S1012" s="41"/>
    </row>
    <row r="1013" spans="2:19" ht="15" customHeight="1" x14ac:dyDescent="0.3">
      <c r="B1013" s="34">
        <f t="shared" si="42"/>
        <v>3588</v>
      </c>
      <c r="C1013" s="35">
        <v>3800</v>
      </c>
      <c r="D1013" s="34">
        <f t="shared" si="43"/>
        <v>3588</v>
      </c>
      <c r="E1013" s="36">
        <v>45734</v>
      </c>
      <c r="F1013" s="37">
        <v>3591</v>
      </c>
      <c r="G1013" s="36">
        <v>45735</v>
      </c>
      <c r="H1013" s="38">
        <f t="shared" si="44"/>
        <v>3</v>
      </c>
      <c r="I1013" s="29">
        <f t="shared" si="45"/>
        <v>0</v>
      </c>
      <c r="L1013" s="33"/>
      <c r="M1013" s="36">
        <v>45735</v>
      </c>
      <c r="N1013" s="34">
        <f t="shared" si="46"/>
        <v>237.52</v>
      </c>
      <c r="O1013" s="37"/>
      <c r="P1013" s="35">
        <v>237.52</v>
      </c>
      <c r="Q1013" s="42">
        <v>0.59379999999999999</v>
      </c>
      <c r="R1013" s="40">
        <f t="shared" si="47"/>
        <v>0</v>
      </c>
      <c r="S1013" s="41"/>
    </row>
    <row r="1014" spans="2:19" ht="15" customHeight="1" x14ac:dyDescent="0.3">
      <c r="B1014" s="34">
        <f t="shared" si="42"/>
        <v>3591</v>
      </c>
      <c r="C1014" s="35">
        <v>3800</v>
      </c>
      <c r="D1014" s="34">
        <f t="shared" si="43"/>
        <v>3591</v>
      </c>
      <c r="E1014" s="36">
        <v>45735</v>
      </c>
      <c r="F1014" s="37">
        <v>3591</v>
      </c>
      <c r="G1014" s="36">
        <v>45736</v>
      </c>
      <c r="H1014" s="38">
        <f t="shared" si="44"/>
        <v>0</v>
      </c>
      <c r="I1014" s="29">
        <f t="shared" si="45"/>
        <v>0</v>
      </c>
      <c r="L1014" s="33"/>
      <c r="M1014" s="36">
        <v>45736</v>
      </c>
      <c r="N1014" s="34">
        <f t="shared" si="46"/>
        <v>237.52</v>
      </c>
      <c r="O1014" s="37"/>
      <c r="P1014" s="35">
        <v>237.52</v>
      </c>
      <c r="Q1014" s="42">
        <v>0.59379999999999999</v>
      </c>
      <c r="R1014" s="40">
        <f t="shared" si="47"/>
        <v>0</v>
      </c>
      <c r="S1014" s="41"/>
    </row>
    <row r="1015" spans="2:19" ht="15" customHeight="1" x14ac:dyDescent="0.3">
      <c r="B1015" s="34">
        <f t="shared" si="42"/>
        <v>3591</v>
      </c>
      <c r="C1015" s="35">
        <v>3800</v>
      </c>
      <c r="D1015" s="34">
        <f t="shared" si="43"/>
        <v>3591</v>
      </c>
      <c r="E1015" s="36">
        <v>45736</v>
      </c>
      <c r="F1015" s="37">
        <v>3591</v>
      </c>
      <c r="G1015" s="36">
        <v>45737</v>
      </c>
      <c r="H1015" s="38">
        <f t="shared" si="44"/>
        <v>0</v>
      </c>
      <c r="I1015" s="29">
        <f t="shared" si="45"/>
        <v>4</v>
      </c>
      <c r="L1015" s="33"/>
      <c r="M1015" s="36">
        <v>45737</v>
      </c>
      <c r="N1015" s="34">
        <f t="shared" si="46"/>
        <v>237.52</v>
      </c>
      <c r="O1015" s="37"/>
      <c r="P1015" s="35">
        <v>225</v>
      </c>
      <c r="Q1015" s="42">
        <v>0.5625</v>
      </c>
      <c r="R1015" s="40">
        <f t="shared" si="47"/>
        <v>12.52000000000001</v>
      </c>
      <c r="S1015" s="41"/>
    </row>
    <row r="1016" spans="2:19" ht="15" customHeight="1" x14ac:dyDescent="0.3">
      <c r="B1016" s="34">
        <f t="shared" si="42"/>
        <v>3591</v>
      </c>
      <c r="C1016" s="35">
        <v>3804</v>
      </c>
      <c r="D1016" s="34">
        <f t="shared" si="43"/>
        <v>3591</v>
      </c>
      <c r="E1016" s="36">
        <v>45737</v>
      </c>
      <c r="F1016" s="37">
        <v>3592</v>
      </c>
      <c r="G1016" s="36">
        <v>45738</v>
      </c>
      <c r="H1016" s="38">
        <f t="shared" si="44"/>
        <v>1</v>
      </c>
      <c r="I1016" s="29">
        <f t="shared" si="45"/>
        <v>1</v>
      </c>
      <c r="L1016" s="33"/>
      <c r="M1016" s="36">
        <v>45738</v>
      </c>
      <c r="N1016" s="34">
        <f t="shared" si="46"/>
        <v>225</v>
      </c>
      <c r="O1016" s="37"/>
      <c r="P1016" s="35">
        <v>225</v>
      </c>
      <c r="Q1016" s="42">
        <v>0.5625</v>
      </c>
      <c r="R1016" s="40">
        <f t="shared" si="47"/>
        <v>0</v>
      </c>
      <c r="S1016" s="41"/>
    </row>
    <row r="1017" spans="2:19" ht="15" customHeight="1" x14ac:dyDescent="0.3">
      <c r="B1017" s="34">
        <f t="shared" si="42"/>
        <v>3592</v>
      </c>
      <c r="C1017" s="35">
        <v>3805</v>
      </c>
      <c r="D1017" s="34">
        <f t="shared" si="43"/>
        <v>3592</v>
      </c>
      <c r="E1017" s="36">
        <v>45738</v>
      </c>
      <c r="F1017" s="37">
        <v>3592</v>
      </c>
      <c r="G1017" s="36">
        <v>45739</v>
      </c>
      <c r="H1017" s="38">
        <f t="shared" si="44"/>
        <v>0</v>
      </c>
      <c r="I1017" s="29">
        <f t="shared" si="45"/>
        <v>0</v>
      </c>
      <c r="L1017" s="33"/>
      <c r="M1017" s="36">
        <v>45739</v>
      </c>
      <c r="N1017" s="34">
        <f t="shared" si="46"/>
        <v>225</v>
      </c>
      <c r="O1017" s="37"/>
      <c r="P1017" s="35">
        <v>225</v>
      </c>
      <c r="Q1017" s="42">
        <v>0.5625</v>
      </c>
      <c r="R1017" s="40">
        <f t="shared" si="47"/>
        <v>0</v>
      </c>
      <c r="S1017" s="41"/>
    </row>
    <row r="1018" spans="2:19" ht="15" customHeight="1" x14ac:dyDescent="0.3">
      <c r="B1018" s="34">
        <f t="shared" si="42"/>
        <v>3592</v>
      </c>
      <c r="C1018" s="35">
        <v>3805</v>
      </c>
      <c r="D1018" s="34">
        <f t="shared" si="43"/>
        <v>3592</v>
      </c>
      <c r="E1018" s="36">
        <v>45739</v>
      </c>
      <c r="F1018" s="37">
        <v>3592</v>
      </c>
      <c r="G1018" s="36">
        <v>45740</v>
      </c>
      <c r="H1018" s="38">
        <f t="shared" si="44"/>
        <v>0</v>
      </c>
      <c r="I1018" s="29">
        <f t="shared" si="45"/>
        <v>1</v>
      </c>
      <c r="L1018" s="33"/>
      <c r="M1018" s="36">
        <v>45740</v>
      </c>
      <c r="N1018" s="34">
        <f t="shared" si="46"/>
        <v>225</v>
      </c>
      <c r="O1018" s="37"/>
      <c r="P1018" s="35">
        <v>225</v>
      </c>
      <c r="Q1018" s="42">
        <v>0.5625</v>
      </c>
      <c r="R1018" s="40">
        <f t="shared" si="47"/>
        <v>0</v>
      </c>
      <c r="S1018" s="41"/>
    </row>
    <row r="1019" spans="2:19" ht="15" customHeight="1" x14ac:dyDescent="0.3">
      <c r="B1019" s="34">
        <f t="shared" si="42"/>
        <v>3592</v>
      </c>
      <c r="C1019" s="35">
        <v>3806</v>
      </c>
      <c r="D1019" s="34">
        <f t="shared" si="43"/>
        <v>3592</v>
      </c>
      <c r="E1019" s="36">
        <v>45740</v>
      </c>
      <c r="F1019" s="37">
        <v>3592</v>
      </c>
      <c r="G1019" s="36">
        <v>45741</v>
      </c>
      <c r="H1019" s="38">
        <f t="shared" si="44"/>
        <v>0</v>
      </c>
      <c r="I1019" s="29">
        <f t="shared" si="45"/>
        <v>2</v>
      </c>
      <c r="L1019" s="33"/>
      <c r="M1019" s="36">
        <v>45741</v>
      </c>
      <c r="N1019" s="34">
        <f t="shared" si="46"/>
        <v>225</v>
      </c>
      <c r="O1019" s="37"/>
      <c r="P1019" s="35">
        <v>225</v>
      </c>
      <c r="Q1019" s="42">
        <v>0.5625</v>
      </c>
      <c r="R1019" s="40">
        <f t="shared" si="47"/>
        <v>0</v>
      </c>
      <c r="S1019" s="41"/>
    </row>
    <row r="1020" spans="2:19" ht="15" customHeight="1" x14ac:dyDescent="0.3">
      <c r="B1020" s="34">
        <f t="shared" si="42"/>
        <v>3592</v>
      </c>
      <c r="C1020" s="35">
        <v>3808</v>
      </c>
      <c r="D1020" s="34">
        <f t="shared" si="43"/>
        <v>3592</v>
      </c>
      <c r="E1020" s="36">
        <v>45741</v>
      </c>
      <c r="F1020" s="37">
        <v>3593</v>
      </c>
      <c r="G1020" s="36">
        <v>45742</v>
      </c>
      <c r="H1020" s="38">
        <f t="shared" si="44"/>
        <v>1</v>
      </c>
      <c r="I1020" s="29">
        <f t="shared" si="45"/>
        <v>0</v>
      </c>
      <c r="L1020" s="33"/>
      <c r="M1020" s="36">
        <v>45742</v>
      </c>
      <c r="N1020" s="34">
        <f t="shared" si="46"/>
        <v>225</v>
      </c>
      <c r="O1020" s="37">
        <v>120</v>
      </c>
      <c r="P1020" s="35">
        <v>325</v>
      </c>
      <c r="Q1020" s="42">
        <v>0.8125</v>
      </c>
      <c r="R1020" s="40">
        <v>0</v>
      </c>
      <c r="S1020" s="41"/>
    </row>
    <row r="1021" spans="2:19" ht="15" customHeight="1" x14ac:dyDescent="0.3">
      <c r="B1021" s="34">
        <f t="shared" si="42"/>
        <v>3593</v>
      </c>
      <c r="C1021" s="35">
        <v>3808</v>
      </c>
      <c r="D1021" s="34">
        <f t="shared" si="43"/>
        <v>3593</v>
      </c>
      <c r="E1021" s="36">
        <v>45742</v>
      </c>
      <c r="F1021" s="37">
        <v>3593</v>
      </c>
      <c r="G1021" s="36">
        <v>45743</v>
      </c>
      <c r="H1021" s="38">
        <f t="shared" si="44"/>
        <v>0</v>
      </c>
      <c r="I1021" s="29">
        <f t="shared" si="45"/>
        <v>1</v>
      </c>
      <c r="L1021" s="33"/>
      <c r="M1021" s="36">
        <v>45743</v>
      </c>
      <c r="N1021" s="34">
        <f t="shared" si="46"/>
        <v>325</v>
      </c>
      <c r="O1021" s="37"/>
      <c r="P1021" s="35">
        <v>325</v>
      </c>
      <c r="Q1021" s="42">
        <v>0.8125</v>
      </c>
      <c r="R1021" s="40">
        <f t="shared" si="47"/>
        <v>0</v>
      </c>
      <c r="S1021" s="41"/>
    </row>
    <row r="1022" spans="2:19" ht="15" customHeight="1" x14ac:dyDescent="0.3">
      <c r="B1022" s="34">
        <f t="shared" si="42"/>
        <v>3593</v>
      </c>
      <c r="C1022" s="35">
        <v>3809</v>
      </c>
      <c r="D1022" s="34">
        <f t="shared" si="43"/>
        <v>3593</v>
      </c>
      <c r="E1022" s="36">
        <v>45743</v>
      </c>
      <c r="F1022" s="37">
        <v>3593</v>
      </c>
      <c r="G1022" s="36">
        <v>45744</v>
      </c>
      <c r="H1022" s="38">
        <f t="shared" si="44"/>
        <v>0</v>
      </c>
      <c r="I1022" s="29">
        <f t="shared" si="45"/>
        <v>9</v>
      </c>
      <c r="L1022" s="33"/>
      <c r="M1022" s="36">
        <v>45744</v>
      </c>
      <c r="N1022" s="34">
        <f t="shared" si="46"/>
        <v>325</v>
      </c>
      <c r="O1022" s="37"/>
      <c r="P1022" s="35">
        <v>325</v>
      </c>
      <c r="Q1022" s="42">
        <v>0.8125</v>
      </c>
      <c r="R1022" s="40">
        <f t="shared" si="47"/>
        <v>0</v>
      </c>
      <c r="S1022" s="41"/>
    </row>
    <row r="1023" spans="2:19" ht="15" customHeight="1" x14ac:dyDescent="0.3">
      <c r="B1023" s="34">
        <f t="shared" si="42"/>
        <v>3593</v>
      </c>
      <c r="C1023" s="35">
        <v>3818</v>
      </c>
      <c r="D1023" s="34">
        <f t="shared" si="43"/>
        <v>3593</v>
      </c>
      <c r="E1023" s="36">
        <v>45744</v>
      </c>
      <c r="F1023" s="37">
        <v>3593</v>
      </c>
      <c r="G1023" s="36">
        <v>45745</v>
      </c>
      <c r="H1023" s="38">
        <f t="shared" si="44"/>
        <v>0</v>
      </c>
      <c r="I1023" s="29">
        <f t="shared" si="45"/>
        <v>-7</v>
      </c>
      <c r="L1023" s="33"/>
      <c r="M1023" s="36">
        <v>45745</v>
      </c>
      <c r="N1023" s="34">
        <f t="shared" si="46"/>
        <v>325</v>
      </c>
      <c r="O1023" s="37"/>
      <c r="P1023" s="35">
        <v>312.8</v>
      </c>
      <c r="Q1023" s="42">
        <v>0.78200000000000003</v>
      </c>
      <c r="R1023" s="40">
        <f t="shared" si="47"/>
        <v>12.199999999999989</v>
      </c>
      <c r="S1023" s="41"/>
    </row>
    <row r="1024" spans="2:19" ht="15" customHeight="1" x14ac:dyDescent="0.3">
      <c r="B1024" s="34">
        <f t="shared" si="42"/>
        <v>3593</v>
      </c>
      <c r="C1024" s="35">
        <v>3811</v>
      </c>
      <c r="D1024" s="34">
        <f t="shared" si="43"/>
        <v>3593</v>
      </c>
      <c r="E1024" s="36">
        <v>45745</v>
      </c>
      <c r="F1024" s="37">
        <v>3593</v>
      </c>
      <c r="G1024" s="36">
        <v>45746</v>
      </c>
      <c r="H1024" s="38">
        <f t="shared" si="44"/>
        <v>0</v>
      </c>
      <c r="I1024" s="29">
        <f t="shared" si="45"/>
        <v>0</v>
      </c>
      <c r="L1024" s="33"/>
      <c r="M1024" s="36">
        <v>45746</v>
      </c>
      <c r="N1024" s="34">
        <f t="shared" si="46"/>
        <v>312.8</v>
      </c>
      <c r="O1024" s="37"/>
      <c r="P1024" s="35">
        <v>312.8</v>
      </c>
      <c r="Q1024" s="42">
        <v>0.78200000000000003</v>
      </c>
      <c r="R1024" s="40">
        <f t="shared" si="47"/>
        <v>0</v>
      </c>
      <c r="S1024" s="41"/>
    </row>
    <row r="1025" spans="2:20" ht="15" customHeight="1" x14ac:dyDescent="0.3">
      <c r="B1025" s="34">
        <f t="shared" si="42"/>
        <v>3593</v>
      </c>
      <c r="C1025" s="35">
        <v>3811</v>
      </c>
      <c r="D1025" s="34">
        <f t="shared" si="43"/>
        <v>3593</v>
      </c>
      <c r="E1025" s="36">
        <v>45746</v>
      </c>
      <c r="F1025" s="37">
        <v>3593</v>
      </c>
      <c r="G1025" s="36">
        <v>45747</v>
      </c>
      <c r="H1025" s="38">
        <f t="shared" si="44"/>
        <v>0</v>
      </c>
      <c r="I1025" s="29">
        <f t="shared" si="45"/>
        <v>0</v>
      </c>
      <c r="L1025" s="33"/>
      <c r="M1025" s="36">
        <v>45747</v>
      </c>
      <c r="N1025" s="34">
        <f t="shared" si="46"/>
        <v>312.8</v>
      </c>
      <c r="O1025" s="37"/>
      <c r="P1025" s="35">
        <v>312.8</v>
      </c>
      <c r="Q1025" s="42">
        <v>0.78200000000000003</v>
      </c>
      <c r="R1025" s="40">
        <f t="shared" si="47"/>
        <v>0</v>
      </c>
      <c r="S1025" s="41"/>
      <c r="T1025" s="48">
        <f>SUM(R995:R1025)</f>
        <v>93.199999999999989</v>
      </c>
    </row>
    <row r="1026" spans="2:20" ht="15" customHeight="1" x14ac:dyDescent="0.3">
      <c r="B1026" s="34">
        <f t="shared" si="42"/>
        <v>3593</v>
      </c>
      <c r="C1026" s="35">
        <v>3811</v>
      </c>
      <c r="D1026" s="34">
        <f t="shared" si="43"/>
        <v>3593</v>
      </c>
      <c r="E1026" s="36">
        <v>45747</v>
      </c>
      <c r="F1026" s="37">
        <v>3593</v>
      </c>
      <c r="G1026" s="36">
        <v>45748</v>
      </c>
      <c r="H1026" s="38">
        <f t="shared" si="44"/>
        <v>0</v>
      </c>
      <c r="I1026" s="29">
        <f t="shared" si="45"/>
        <v>0</v>
      </c>
      <c r="J1026" s="48">
        <f>SUM(H936:H1026)</f>
        <v>310</v>
      </c>
      <c r="K1026" s="48"/>
      <c r="L1026" s="33"/>
      <c r="M1026" s="36">
        <v>45748</v>
      </c>
      <c r="N1026" s="34">
        <f t="shared" si="46"/>
        <v>312.8</v>
      </c>
      <c r="O1026" s="37"/>
      <c r="P1026" s="35">
        <v>312.8</v>
      </c>
      <c r="Q1026" s="42">
        <v>0.78200000000000003</v>
      </c>
      <c r="R1026" s="40">
        <f t="shared" si="47"/>
        <v>0</v>
      </c>
      <c r="S1026" s="41"/>
      <c r="T1026" s="48">
        <f>SUM(R936:R1025)</f>
        <v>2156.1999999999998</v>
      </c>
    </row>
    <row r="1027" spans="2:20" ht="15" customHeight="1" x14ac:dyDescent="0.3">
      <c r="B1027" s="34">
        <f t="shared" ref="B1027:B1073" si="48">F1026</f>
        <v>3593</v>
      </c>
      <c r="C1027" s="35">
        <v>3811</v>
      </c>
      <c r="D1027" s="34">
        <f t="shared" ref="D1027:D1073" si="49">F1026</f>
        <v>3593</v>
      </c>
      <c r="E1027" s="36">
        <v>45748</v>
      </c>
      <c r="F1027" s="37">
        <v>3593</v>
      </c>
      <c r="G1027" s="36">
        <v>45749</v>
      </c>
      <c r="H1027" s="38">
        <f t="shared" ref="H1027:H1073" si="50">F1027-D1027</f>
        <v>0</v>
      </c>
      <c r="I1027" s="29">
        <f t="shared" ref="I1027:I1073" si="51">C1028-C1027</f>
        <v>4</v>
      </c>
      <c r="L1027" s="33"/>
      <c r="M1027" s="36">
        <v>45749</v>
      </c>
      <c r="N1027" s="34">
        <f t="shared" ref="N1027:N1073" si="52">P1026</f>
        <v>312.8</v>
      </c>
      <c r="O1027" s="37"/>
      <c r="P1027" s="35">
        <v>263.60000000000002</v>
      </c>
      <c r="Q1027" s="42">
        <v>0.65900000000000003</v>
      </c>
      <c r="R1027" s="40">
        <f t="shared" ref="R1027:R1073" si="53">(N1027+O1027)-P1027</f>
        <v>49.199999999999989</v>
      </c>
      <c r="S1027" s="41"/>
    </row>
    <row r="1028" spans="2:20" ht="15" customHeight="1" x14ac:dyDescent="0.3">
      <c r="B1028" s="34">
        <f t="shared" si="48"/>
        <v>3593</v>
      </c>
      <c r="C1028" s="35">
        <v>3815</v>
      </c>
      <c r="D1028" s="34">
        <f t="shared" si="49"/>
        <v>3593</v>
      </c>
      <c r="E1028" s="36">
        <v>45749</v>
      </c>
      <c r="F1028" s="37">
        <v>3601</v>
      </c>
      <c r="G1028" s="36">
        <v>45750</v>
      </c>
      <c r="H1028" s="38">
        <f t="shared" si="50"/>
        <v>8</v>
      </c>
      <c r="I1028" s="29">
        <f t="shared" si="51"/>
        <v>4</v>
      </c>
      <c r="L1028" s="33"/>
      <c r="M1028" s="36">
        <v>45750</v>
      </c>
      <c r="N1028" s="34">
        <f t="shared" si="52"/>
        <v>263.60000000000002</v>
      </c>
      <c r="O1028" s="37"/>
      <c r="P1028" s="35">
        <v>250</v>
      </c>
      <c r="Q1028" s="42">
        <v>0.625</v>
      </c>
      <c r="R1028" s="40">
        <f t="shared" si="53"/>
        <v>13.600000000000023</v>
      </c>
      <c r="S1028" s="41"/>
    </row>
    <row r="1029" spans="2:20" ht="15" customHeight="1" x14ac:dyDescent="0.3">
      <c r="B1029" s="34">
        <f t="shared" si="48"/>
        <v>3601</v>
      </c>
      <c r="C1029" s="35">
        <v>3819</v>
      </c>
      <c r="D1029" s="34">
        <f t="shared" si="49"/>
        <v>3601</v>
      </c>
      <c r="E1029" s="36">
        <v>45750</v>
      </c>
      <c r="F1029" s="37">
        <v>3601</v>
      </c>
      <c r="G1029" s="36">
        <v>45751</v>
      </c>
      <c r="H1029" s="38">
        <f t="shared" si="50"/>
        <v>0</v>
      </c>
      <c r="I1029" s="29">
        <f t="shared" si="51"/>
        <v>3</v>
      </c>
      <c r="L1029" s="33"/>
      <c r="M1029" s="36">
        <v>45751</v>
      </c>
      <c r="N1029" s="34">
        <f t="shared" si="52"/>
        <v>250</v>
      </c>
      <c r="O1029" s="37"/>
      <c r="P1029" s="35">
        <v>250</v>
      </c>
      <c r="Q1029" s="42">
        <v>0.625</v>
      </c>
      <c r="R1029" s="40">
        <f t="shared" si="53"/>
        <v>0</v>
      </c>
      <c r="S1029" s="41"/>
    </row>
    <row r="1030" spans="2:20" ht="15" customHeight="1" x14ac:dyDescent="0.3">
      <c r="B1030" s="34">
        <f t="shared" si="48"/>
        <v>3601</v>
      </c>
      <c r="C1030" s="35">
        <v>3822</v>
      </c>
      <c r="D1030" s="34">
        <f t="shared" si="49"/>
        <v>3601</v>
      </c>
      <c r="E1030" s="36">
        <v>45751</v>
      </c>
      <c r="F1030" s="37">
        <v>3602</v>
      </c>
      <c r="G1030" s="36">
        <v>45752</v>
      </c>
      <c r="H1030" s="38">
        <f t="shared" si="50"/>
        <v>1</v>
      </c>
      <c r="I1030" s="29">
        <f t="shared" si="51"/>
        <v>2</v>
      </c>
      <c r="L1030" s="33"/>
      <c r="M1030" s="36">
        <v>45752</v>
      </c>
      <c r="N1030" s="34">
        <f t="shared" si="52"/>
        <v>250</v>
      </c>
      <c r="O1030" s="37"/>
      <c r="P1030" s="35">
        <v>250</v>
      </c>
      <c r="Q1030" s="42">
        <v>0.625</v>
      </c>
      <c r="R1030" s="40">
        <f t="shared" si="53"/>
        <v>0</v>
      </c>
      <c r="S1030" s="41"/>
    </row>
    <row r="1031" spans="2:20" ht="15" customHeight="1" x14ac:dyDescent="0.3">
      <c r="B1031" s="34">
        <f t="shared" si="48"/>
        <v>3602</v>
      </c>
      <c r="C1031" s="35">
        <v>3824</v>
      </c>
      <c r="D1031" s="34">
        <f t="shared" si="49"/>
        <v>3602</v>
      </c>
      <c r="E1031" s="36">
        <v>45752</v>
      </c>
      <c r="F1031" s="37">
        <v>3602</v>
      </c>
      <c r="G1031" s="36">
        <v>45753</v>
      </c>
      <c r="H1031" s="38">
        <f t="shared" si="50"/>
        <v>0</v>
      </c>
      <c r="I1031" s="29">
        <f t="shared" si="51"/>
        <v>1</v>
      </c>
      <c r="L1031" s="33"/>
      <c r="M1031" s="36">
        <v>45753</v>
      </c>
      <c r="N1031" s="34">
        <f t="shared" si="52"/>
        <v>250</v>
      </c>
      <c r="O1031" s="37"/>
      <c r="P1031" s="35">
        <v>250</v>
      </c>
      <c r="Q1031" s="42">
        <v>0.625</v>
      </c>
      <c r="R1031" s="40">
        <f t="shared" si="53"/>
        <v>0</v>
      </c>
      <c r="S1031" s="41"/>
    </row>
    <row r="1032" spans="2:20" ht="15" customHeight="1" x14ac:dyDescent="0.3">
      <c r="B1032" s="34">
        <f t="shared" si="48"/>
        <v>3602</v>
      </c>
      <c r="C1032" s="35">
        <v>3825</v>
      </c>
      <c r="D1032" s="34">
        <f t="shared" si="49"/>
        <v>3602</v>
      </c>
      <c r="E1032" s="36">
        <v>45753</v>
      </c>
      <c r="F1032" s="37">
        <v>3603</v>
      </c>
      <c r="G1032" s="36">
        <v>45754</v>
      </c>
      <c r="H1032" s="38">
        <f t="shared" si="50"/>
        <v>1</v>
      </c>
      <c r="I1032" s="29">
        <f t="shared" si="51"/>
        <v>0</v>
      </c>
      <c r="L1032" s="33"/>
      <c r="M1032" s="36">
        <v>45754</v>
      </c>
      <c r="N1032" s="34">
        <f t="shared" si="52"/>
        <v>250</v>
      </c>
      <c r="O1032" s="37"/>
      <c r="P1032" s="35">
        <v>250</v>
      </c>
      <c r="Q1032" s="42">
        <v>0.625</v>
      </c>
      <c r="R1032" s="40">
        <f t="shared" si="53"/>
        <v>0</v>
      </c>
      <c r="S1032" s="41"/>
    </row>
    <row r="1033" spans="2:20" ht="15" customHeight="1" x14ac:dyDescent="0.3">
      <c r="B1033" s="34">
        <f t="shared" si="48"/>
        <v>3603</v>
      </c>
      <c r="C1033" s="35">
        <v>3825</v>
      </c>
      <c r="D1033" s="34">
        <f t="shared" si="49"/>
        <v>3603</v>
      </c>
      <c r="E1033" s="36">
        <v>45754</v>
      </c>
      <c r="F1033" s="37">
        <v>3603</v>
      </c>
      <c r="G1033" s="36">
        <v>45755</v>
      </c>
      <c r="H1033" s="38">
        <f t="shared" si="50"/>
        <v>0</v>
      </c>
      <c r="I1033" s="29">
        <f t="shared" si="51"/>
        <v>6</v>
      </c>
      <c r="L1033" s="33"/>
      <c r="M1033" s="36">
        <v>45755</v>
      </c>
      <c r="N1033" s="34">
        <f t="shared" si="52"/>
        <v>250</v>
      </c>
      <c r="O1033" s="37"/>
      <c r="P1033" s="35">
        <v>237.5</v>
      </c>
      <c r="Q1033" s="42">
        <v>0.59375</v>
      </c>
      <c r="R1033" s="40">
        <f t="shared" si="53"/>
        <v>12.5</v>
      </c>
      <c r="S1033" s="41"/>
    </row>
    <row r="1034" spans="2:20" ht="15" customHeight="1" x14ac:dyDescent="0.3">
      <c r="B1034" s="34">
        <f t="shared" si="48"/>
        <v>3603</v>
      </c>
      <c r="C1034" s="35">
        <v>3831</v>
      </c>
      <c r="D1034" s="34">
        <f t="shared" si="49"/>
        <v>3603</v>
      </c>
      <c r="E1034" s="36">
        <v>45755</v>
      </c>
      <c r="F1034" s="37">
        <v>3606</v>
      </c>
      <c r="G1034" s="36">
        <v>45756</v>
      </c>
      <c r="H1034" s="38">
        <f t="shared" si="50"/>
        <v>3</v>
      </c>
      <c r="I1034" s="29">
        <f t="shared" si="51"/>
        <v>4</v>
      </c>
      <c r="L1034" s="33"/>
      <c r="M1034" s="36">
        <v>45756</v>
      </c>
      <c r="N1034" s="34">
        <f t="shared" si="52"/>
        <v>237.5</v>
      </c>
      <c r="O1034" s="37"/>
      <c r="P1034" s="35">
        <v>212.5</v>
      </c>
      <c r="Q1034" s="42">
        <v>0.53125</v>
      </c>
      <c r="R1034" s="40">
        <f t="shared" si="53"/>
        <v>25</v>
      </c>
      <c r="S1034" s="41"/>
    </row>
    <row r="1035" spans="2:20" ht="15" customHeight="1" x14ac:dyDescent="0.3">
      <c r="B1035" s="34">
        <f t="shared" si="48"/>
        <v>3606</v>
      </c>
      <c r="C1035" s="35">
        <v>3835</v>
      </c>
      <c r="D1035" s="34">
        <f t="shared" si="49"/>
        <v>3606</v>
      </c>
      <c r="E1035" s="36">
        <v>45756</v>
      </c>
      <c r="F1035" s="37">
        <v>3608</v>
      </c>
      <c r="G1035" s="36">
        <v>45757</v>
      </c>
      <c r="H1035" s="38">
        <f t="shared" si="50"/>
        <v>2</v>
      </c>
      <c r="I1035" s="29">
        <f t="shared" si="51"/>
        <v>1</v>
      </c>
      <c r="L1035" s="33"/>
      <c r="M1035" s="36">
        <v>45757</v>
      </c>
      <c r="N1035" s="34">
        <f t="shared" si="52"/>
        <v>212.5</v>
      </c>
      <c r="O1035" s="37"/>
      <c r="P1035" s="35">
        <v>212.5</v>
      </c>
      <c r="Q1035" s="42">
        <v>0.53129999999999999</v>
      </c>
      <c r="R1035" s="40">
        <f t="shared" si="53"/>
        <v>0</v>
      </c>
      <c r="S1035" s="41"/>
    </row>
    <row r="1036" spans="2:20" ht="15" customHeight="1" x14ac:dyDescent="0.3">
      <c r="B1036" s="34">
        <f t="shared" si="48"/>
        <v>3608</v>
      </c>
      <c r="C1036" s="35">
        <v>3836</v>
      </c>
      <c r="D1036" s="34">
        <f t="shared" si="49"/>
        <v>3608</v>
      </c>
      <c r="E1036" s="36">
        <v>45757</v>
      </c>
      <c r="F1036" s="37">
        <v>3608</v>
      </c>
      <c r="G1036" s="36">
        <v>45758</v>
      </c>
      <c r="H1036" s="38">
        <f t="shared" si="50"/>
        <v>0</v>
      </c>
      <c r="I1036" s="29">
        <f t="shared" si="51"/>
        <v>3</v>
      </c>
      <c r="L1036" s="33"/>
      <c r="M1036" s="36">
        <v>45758</v>
      </c>
      <c r="N1036" s="34">
        <f t="shared" si="52"/>
        <v>212.5</v>
      </c>
      <c r="O1036" s="37"/>
      <c r="P1036" s="35">
        <v>200</v>
      </c>
      <c r="Q1036" s="42">
        <v>0.5</v>
      </c>
      <c r="R1036" s="40">
        <f t="shared" si="53"/>
        <v>12.5</v>
      </c>
      <c r="S1036" s="41"/>
    </row>
    <row r="1037" spans="2:20" ht="15" customHeight="1" x14ac:dyDescent="0.3">
      <c r="B1037" s="34">
        <f t="shared" si="48"/>
        <v>3608</v>
      </c>
      <c r="C1037" s="35">
        <v>3839</v>
      </c>
      <c r="D1037" s="34">
        <f t="shared" si="49"/>
        <v>3608</v>
      </c>
      <c r="E1037" s="36">
        <v>45758</v>
      </c>
      <c r="F1037" s="37">
        <v>3609</v>
      </c>
      <c r="G1037" s="36">
        <v>45759</v>
      </c>
      <c r="H1037" s="38">
        <f t="shared" si="50"/>
        <v>1</v>
      </c>
      <c r="I1037" s="29">
        <f t="shared" si="51"/>
        <v>5</v>
      </c>
      <c r="L1037" s="33"/>
      <c r="M1037" s="36">
        <v>45759</v>
      </c>
      <c r="N1037" s="34">
        <f t="shared" si="52"/>
        <v>200</v>
      </c>
      <c r="O1037" s="37"/>
      <c r="P1037" s="35">
        <v>175</v>
      </c>
      <c r="Q1037" s="42">
        <v>0.4375</v>
      </c>
      <c r="R1037" s="40">
        <f t="shared" si="53"/>
        <v>25</v>
      </c>
      <c r="S1037" s="41"/>
    </row>
    <row r="1038" spans="2:20" ht="15" customHeight="1" x14ac:dyDescent="0.3">
      <c r="B1038" s="34">
        <f t="shared" si="48"/>
        <v>3609</v>
      </c>
      <c r="C1038" s="35">
        <v>3844</v>
      </c>
      <c r="D1038" s="34">
        <f t="shared" si="49"/>
        <v>3609</v>
      </c>
      <c r="E1038" s="36">
        <v>45759</v>
      </c>
      <c r="F1038" s="37">
        <v>3614</v>
      </c>
      <c r="G1038" s="36">
        <v>45760</v>
      </c>
      <c r="H1038" s="38">
        <f t="shared" si="50"/>
        <v>5</v>
      </c>
      <c r="I1038" s="29">
        <f t="shared" si="51"/>
        <v>3</v>
      </c>
      <c r="L1038" s="33"/>
      <c r="M1038" s="36">
        <v>45760</v>
      </c>
      <c r="N1038" s="34">
        <f t="shared" si="52"/>
        <v>175</v>
      </c>
      <c r="O1038" s="37"/>
      <c r="P1038" s="35">
        <v>162.5</v>
      </c>
      <c r="Q1038" s="42">
        <v>0.40625</v>
      </c>
      <c r="R1038" s="40">
        <f t="shared" si="53"/>
        <v>12.5</v>
      </c>
      <c r="S1038" s="41"/>
    </row>
    <row r="1039" spans="2:20" ht="15" customHeight="1" x14ac:dyDescent="0.3">
      <c r="B1039" s="34">
        <f t="shared" si="48"/>
        <v>3614</v>
      </c>
      <c r="C1039" s="35">
        <v>3847</v>
      </c>
      <c r="D1039" s="34">
        <f t="shared" si="49"/>
        <v>3614</v>
      </c>
      <c r="E1039" s="36">
        <v>45760</v>
      </c>
      <c r="F1039" s="37">
        <v>3617</v>
      </c>
      <c r="G1039" s="36">
        <v>45761</v>
      </c>
      <c r="H1039" s="38">
        <f t="shared" si="50"/>
        <v>3</v>
      </c>
      <c r="I1039" s="29">
        <f t="shared" si="51"/>
        <v>4</v>
      </c>
      <c r="L1039" s="33"/>
      <c r="M1039" s="36">
        <v>45761</v>
      </c>
      <c r="N1039" s="34">
        <f t="shared" si="52"/>
        <v>162.5</v>
      </c>
      <c r="O1039" s="37">
        <v>240</v>
      </c>
      <c r="P1039" s="35">
        <v>350</v>
      </c>
      <c r="Q1039" s="42">
        <v>0.875</v>
      </c>
      <c r="R1039" s="40">
        <f t="shared" si="53"/>
        <v>52.5</v>
      </c>
      <c r="S1039" s="41"/>
      <c r="T1039" s="48" t="s">
        <v>1602</v>
      </c>
    </row>
    <row r="1040" spans="2:20" ht="15" customHeight="1" x14ac:dyDescent="0.3">
      <c r="B1040" s="34">
        <f t="shared" si="48"/>
        <v>3617</v>
      </c>
      <c r="C1040" s="35">
        <v>3851</v>
      </c>
      <c r="D1040" s="34">
        <f t="shared" si="49"/>
        <v>3617</v>
      </c>
      <c r="E1040" s="36">
        <v>45761</v>
      </c>
      <c r="F1040" s="37">
        <v>3620</v>
      </c>
      <c r="G1040" s="36">
        <v>45762</v>
      </c>
      <c r="H1040" s="38">
        <f t="shared" si="50"/>
        <v>3</v>
      </c>
      <c r="I1040" s="29">
        <f t="shared" si="51"/>
        <v>2</v>
      </c>
      <c r="L1040" s="33"/>
      <c r="M1040" s="36">
        <v>45762</v>
      </c>
      <c r="N1040" s="34">
        <f t="shared" si="52"/>
        <v>350</v>
      </c>
      <c r="O1040" s="37"/>
      <c r="P1040" s="35">
        <v>350</v>
      </c>
      <c r="Q1040" s="42">
        <v>0.875</v>
      </c>
      <c r="R1040" s="40">
        <f t="shared" si="53"/>
        <v>0</v>
      </c>
      <c r="S1040" s="41"/>
    </row>
    <row r="1041" spans="2:19" ht="15" customHeight="1" x14ac:dyDescent="0.3">
      <c r="B1041" s="34">
        <f t="shared" si="48"/>
        <v>3620</v>
      </c>
      <c r="C1041" s="35">
        <v>3853</v>
      </c>
      <c r="D1041" s="34">
        <f t="shared" si="49"/>
        <v>3620</v>
      </c>
      <c r="E1041" s="36">
        <v>45762</v>
      </c>
      <c r="F1041" s="37">
        <v>3621</v>
      </c>
      <c r="G1041" s="36">
        <v>45763</v>
      </c>
      <c r="H1041" s="38">
        <f t="shared" si="50"/>
        <v>1</v>
      </c>
      <c r="I1041" s="29">
        <f t="shared" si="51"/>
        <v>3</v>
      </c>
      <c r="L1041" s="33"/>
      <c r="M1041" s="36">
        <v>45763</v>
      </c>
      <c r="N1041" s="34">
        <f t="shared" si="52"/>
        <v>350</v>
      </c>
      <c r="O1041" s="37"/>
      <c r="P1041" s="35">
        <v>350</v>
      </c>
      <c r="Q1041" s="42">
        <v>0.875</v>
      </c>
      <c r="R1041" s="40">
        <f t="shared" si="53"/>
        <v>0</v>
      </c>
      <c r="S1041" s="41"/>
    </row>
    <row r="1042" spans="2:19" ht="15" customHeight="1" x14ac:dyDescent="0.3">
      <c r="B1042" s="34">
        <f t="shared" si="48"/>
        <v>3621</v>
      </c>
      <c r="C1042" s="35">
        <v>3856</v>
      </c>
      <c r="D1042" s="34">
        <f t="shared" si="49"/>
        <v>3621</v>
      </c>
      <c r="E1042" s="36">
        <v>45763</v>
      </c>
      <c r="F1042" s="37">
        <v>3621</v>
      </c>
      <c r="G1042" s="36">
        <v>45764</v>
      </c>
      <c r="H1042" s="38">
        <f t="shared" si="50"/>
        <v>0</v>
      </c>
      <c r="I1042" s="29">
        <f t="shared" si="51"/>
        <v>7</v>
      </c>
      <c r="L1042" s="33"/>
      <c r="M1042" s="36">
        <v>45764</v>
      </c>
      <c r="N1042" s="34">
        <f t="shared" si="52"/>
        <v>350</v>
      </c>
      <c r="O1042" s="37"/>
      <c r="P1042" s="35">
        <v>350</v>
      </c>
      <c r="Q1042" s="42">
        <v>0.875</v>
      </c>
      <c r="R1042" s="40">
        <f t="shared" si="53"/>
        <v>0</v>
      </c>
      <c r="S1042" s="41"/>
    </row>
    <row r="1043" spans="2:19" ht="15" customHeight="1" x14ac:dyDescent="0.3">
      <c r="B1043" s="34">
        <f t="shared" si="48"/>
        <v>3621</v>
      </c>
      <c r="C1043" s="35">
        <v>3863</v>
      </c>
      <c r="D1043" s="34">
        <f t="shared" si="49"/>
        <v>3621</v>
      </c>
      <c r="E1043" s="36">
        <v>45764</v>
      </c>
      <c r="F1043" s="37">
        <v>3622</v>
      </c>
      <c r="G1043" s="36">
        <v>45765</v>
      </c>
      <c r="H1043" s="38">
        <f t="shared" si="50"/>
        <v>1</v>
      </c>
      <c r="I1043" s="29">
        <f t="shared" si="51"/>
        <v>2</v>
      </c>
      <c r="L1043" s="33"/>
      <c r="M1043" s="36">
        <v>45765</v>
      </c>
      <c r="N1043" s="34">
        <f t="shared" si="52"/>
        <v>350</v>
      </c>
      <c r="O1043" s="37"/>
      <c r="P1043" s="35">
        <v>350</v>
      </c>
      <c r="Q1043" s="42">
        <v>0.875</v>
      </c>
      <c r="R1043" s="40">
        <f t="shared" si="53"/>
        <v>0</v>
      </c>
      <c r="S1043" s="41"/>
    </row>
    <row r="1044" spans="2:19" ht="15" customHeight="1" x14ac:dyDescent="0.3">
      <c r="B1044" s="34">
        <f t="shared" si="48"/>
        <v>3622</v>
      </c>
      <c r="C1044" s="35">
        <v>3865</v>
      </c>
      <c r="D1044" s="34">
        <f t="shared" si="49"/>
        <v>3622</v>
      </c>
      <c r="E1044" s="36">
        <v>45765</v>
      </c>
      <c r="F1044" s="37">
        <v>3622</v>
      </c>
      <c r="G1044" s="36">
        <v>45766</v>
      </c>
      <c r="H1044" s="38">
        <f t="shared" si="50"/>
        <v>0</v>
      </c>
      <c r="I1044" s="29">
        <f t="shared" si="51"/>
        <v>2</v>
      </c>
      <c r="L1044" s="33"/>
      <c r="M1044" s="36">
        <v>45766</v>
      </c>
      <c r="N1044" s="34">
        <f t="shared" si="52"/>
        <v>350</v>
      </c>
      <c r="O1044" s="37"/>
      <c r="P1044" s="35">
        <v>337.5</v>
      </c>
      <c r="Q1044" s="42">
        <v>0.84375</v>
      </c>
      <c r="R1044" s="40">
        <f t="shared" si="53"/>
        <v>12.5</v>
      </c>
      <c r="S1044" s="41"/>
    </row>
    <row r="1045" spans="2:19" ht="15" customHeight="1" x14ac:dyDescent="0.3">
      <c r="B1045" s="34">
        <f t="shared" si="48"/>
        <v>3622</v>
      </c>
      <c r="C1045" s="35">
        <v>3867</v>
      </c>
      <c r="D1045" s="34">
        <f t="shared" si="49"/>
        <v>3622</v>
      </c>
      <c r="E1045" s="36">
        <v>45766</v>
      </c>
      <c r="F1045" s="37">
        <v>3624</v>
      </c>
      <c r="G1045" s="36">
        <v>45767</v>
      </c>
      <c r="H1045" s="38">
        <f t="shared" si="50"/>
        <v>2</v>
      </c>
      <c r="I1045" s="29">
        <f t="shared" si="51"/>
        <v>2</v>
      </c>
      <c r="L1045" s="33"/>
      <c r="M1045" s="36">
        <v>45767</v>
      </c>
      <c r="N1045" s="34">
        <f t="shared" si="52"/>
        <v>337.5</v>
      </c>
      <c r="O1045" s="37"/>
      <c r="P1045" s="35">
        <v>337.5</v>
      </c>
      <c r="Q1045" s="42">
        <v>0.84379999999999999</v>
      </c>
      <c r="R1045" s="40">
        <f t="shared" si="53"/>
        <v>0</v>
      </c>
      <c r="S1045" s="41"/>
    </row>
    <row r="1046" spans="2:19" ht="15" customHeight="1" x14ac:dyDescent="0.3">
      <c r="B1046" s="34">
        <f t="shared" si="48"/>
        <v>3624</v>
      </c>
      <c r="C1046" s="35">
        <v>3869</v>
      </c>
      <c r="D1046" s="34">
        <f t="shared" si="49"/>
        <v>3624</v>
      </c>
      <c r="E1046" s="36">
        <v>45767</v>
      </c>
      <c r="F1046" s="37">
        <v>3624</v>
      </c>
      <c r="G1046" s="36">
        <v>45768</v>
      </c>
      <c r="H1046" s="38">
        <f t="shared" si="50"/>
        <v>0</v>
      </c>
      <c r="I1046" s="29">
        <f t="shared" si="51"/>
        <v>1</v>
      </c>
      <c r="L1046" s="33"/>
      <c r="M1046" s="36">
        <v>45768</v>
      </c>
      <c r="N1046" s="34">
        <f t="shared" si="52"/>
        <v>337.5</v>
      </c>
      <c r="O1046" s="37"/>
      <c r="P1046" s="35">
        <v>325</v>
      </c>
      <c r="Q1046" s="42">
        <v>0.8125</v>
      </c>
      <c r="R1046" s="40">
        <f t="shared" si="53"/>
        <v>12.5</v>
      </c>
      <c r="S1046" s="41"/>
    </row>
    <row r="1047" spans="2:19" ht="15" customHeight="1" x14ac:dyDescent="0.3">
      <c r="B1047" s="34">
        <f t="shared" si="48"/>
        <v>3624</v>
      </c>
      <c r="C1047" s="35">
        <v>3870</v>
      </c>
      <c r="D1047" s="34">
        <f t="shared" si="49"/>
        <v>3624</v>
      </c>
      <c r="E1047" s="36">
        <v>45768</v>
      </c>
      <c r="F1047" s="37">
        <v>3624</v>
      </c>
      <c r="G1047" s="36">
        <v>45769</v>
      </c>
      <c r="H1047" s="38">
        <f t="shared" si="50"/>
        <v>0</v>
      </c>
      <c r="I1047" s="29">
        <f t="shared" si="51"/>
        <v>6</v>
      </c>
      <c r="L1047" s="33"/>
      <c r="M1047" s="36">
        <v>45769</v>
      </c>
      <c r="N1047" s="34">
        <f t="shared" si="52"/>
        <v>325</v>
      </c>
      <c r="O1047" s="37"/>
      <c r="P1047" s="35">
        <v>325</v>
      </c>
      <c r="Q1047" s="42">
        <v>0.8125</v>
      </c>
      <c r="R1047" s="40">
        <f t="shared" si="53"/>
        <v>0</v>
      </c>
      <c r="S1047" s="41"/>
    </row>
    <row r="1048" spans="2:19" ht="15" customHeight="1" x14ac:dyDescent="0.3">
      <c r="B1048" s="34">
        <f t="shared" si="48"/>
        <v>3624</v>
      </c>
      <c r="C1048" s="35">
        <v>3876</v>
      </c>
      <c r="D1048" s="34">
        <f t="shared" si="49"/>
        <v>3624</v>
      </c>
      <c r="E1048" s="36">
        <v>45769</v>
      </c>
      <c r="F1048" s="37">
        <v>3626</v>
      </c>
      <c r="G1048" s="36">
        <v>45770</v>
      </c>
      <c r="H1048" s="38">
        <f t="shared" si="50"/>
        <v>2</v>
      </c>
      <c r="I1048" s="29">
        <f t="shared" si="51"/>
        <v>3</v>
      </c>
      <c r="L1048" s="33"/>
      <c r="M1048" s="36">
        <v>45770</v>
      </c>
      <c r="N1048" s="34">
        <f t="shared" si="52"/>
        <v>325</v>
      </c>
      <c r="O1048" s="37"/>
      <c r="P1048" s="35">
        <v>312.8</v>
      </c>
      <c r="Q1048" s="42">
        <v>0.78200000000000003</v>
      </c>
      <c r="R1048" s="40">
        <f t="shared" si="53"/>
        <v>12.199999999999989</v>
      </c>
      <c r="S1048" s="41"/>
    </row>
    <row r="1049" spans="2:19" ht="15" customHeight="1" x14ac:dyDescent="0.3">
      <c r="B1049" s="34">
        <f t="shared" si="48"/>
        <v>3626</v>
      </c>
      <c r="C1049" s="35">
        <v>3879</v>
      </c>
      <c r="D1049" s="34">
        <f t="shared" si="49"/>
        <v>3626</v>
      </c>
      <c r="E1049" s="36">
        <v>45770</v>
      </c>
      <c r="F1049" s="37">
        <v>3627</v>
      </c>
      <c r="G1049" s="36">
        <v>45771</v>
      </c>
      <c r="H1049" s="38">
        <f t="shared" si="50"/>
        <v>1</v>
      </c>
      <c r="I1049" s="29">
        <f t="shared" si="51"/>
        <v>5</v>
      </c>
      <c r="L1049" s="33"/>
      <c r="M1049" s="36">
        <v>45771</v>
      </c>
      <c r="N1049" s="34">
        <f t="shared" si="52"/>
        <v>312.8</v>
      </c>
      <c r="O1049" s="37"/>
      <c r="P1049" s="35">
        <v>312.8</v>
      </c>
      <c r="Q1049" s="42">
        <v>0.78200000000000003</v>
      </c>
      <c r="R1049" s="40">
        <f t="shared" si="53"/>
        <v>0</v>
      </c>
      <c r="S1049" s="41"/>
    </row>
    <row r="1050" spans="2:19" ht="15" customHeight="1" x14ac:dyDescent="0.3">
      <c r="B1050" s="34">
        <f t="shared" si="48"/>
        <v>3627</v>
      </c>
      <c r="C1050" s="35">
        <v>3884</v>
      </c>
      <c r="D1050" s="34">
        <f t="shared" si="49"/>
        <v>3627</v>
      </c>
      <c r="E1050" s="36">
        <v>45771</v>
      </c>
      <c r="F1050" s="37">
        <v>3627</v>
      </c>
      <c r="G1050" s="36">
        <v>45772</v>
      </c>
      <c r="H1050" s="38">
        <f t="shared" si="50"/>
        <v>0</v>
      </c>
      <c r="I1050" s="29">
        <f t="shared" si="51"/>
        <v>3</v>
      </c>
      <c r="L1050" s="33"/>
      <c r="M1050" s="36">
        <v>45772</v>
      </c>
      <c r="N1050" s="34">
        <f t="shared" si="52"/>
        <v>312.8</v>
      </c>
      <c r="O1050" s="37"/>
      <c r="P1050" s="35">
        <v>300</v>
      </c>
      <c r="Q1050" s="42">
        <v>0.75</v>
      </c>
      <c r="R1050" s="40">
        <f t="shared" si="53"/>
        <v>12.800000000000011</v>
      </c>
      <c r="S1050" s="41"/>
    </row>
    <row r="1051" spans="2:19" ht="15" customHeight="1" x14ac:dyDescent="0.3">
      <c r="B1051" s="34">
        <f t="shared" si="48"/>
        <v>3627</v>
      </c>
      <c r="C1051" s="35">
        <v>3887</v>
      </c>
      <c r="D1051" s="34">
        <f t="shared" si="49"/>
        <v>3627</v>
      </c>
      <c r="E1051" s="36">
        <v>45772</v>
      </c>
      <c r="F1051" s="37">
        <v>3629</v>
      </c>
      <c r="G1051" s="36">
        <v>45773</v>
      </c>
      <c r="H1051" s="38">
        <f t="shared" si="50"/>
        <v>2</v>
      </c>
      <c r="I1051" s="29">
        <f t="shared" si="51"/>
        <v>-997</v>
      </c>
      <c r="L1051" s="33"/>
      <c r="M1051" s="36">
        <v>45773</v>
      </c>
      <c r="N1051" s="34">
        <f t="shared" si="52"/>
        <v>300</v>
      </c>
      <c r="O1051" s="37"/>
      <c r="P1051" s="35">
        <v>292</v>
      </c>
      <c r="Q1051" s="42">
        <v>0.73</v>
      </c>
      <c r="R1051" s="40">
        <f t="shared" si="53"/>
        <v>8</v>
      </c>
      <c r="S1051" s="41"/>
    </row>
    <row r="1052" spans="2:19" ht="15" customHeight="1" x14ac:dyDescent="0.3">
      <c r="B1052" s="34">
        <f t="shared" si="48"/>
        <v>3629</v>
      </c>
      <c r="C1052" s="35">
        <v>2890</v>
      </c>
      <c r="D1052" s="34">
        <f t="shared" si="49"/>
        <v>3629</v>
      </c>
      <c r="E1052" s="36">
        <v>45773</v>
      </c>
      <c r="F1052" s="37">
        <v>3632</v>
      </c>
      <c r="G1052" s="36">
        <v>45774</v>
      </c>
      <c r="H1052" s="38">
        <f t="shared" si="50"/>
        <v>3</v>
      </c>
      <c r="I1052" s="29">
        <f t="shared" si="51"/>
        <v>1000</v>
      </c>
      <c r="L1052" s="33"/>
      <c r="M1052" s="36">
        <v>45774</v>
      </c>
      <c r="N1052" s="34">
        <f t="shared" si="52"/>
        <v>292</v>
      </c>
      <c r="O1052" s="37"/>
      <c r="P1052" s="35">
        <v>292</v>
      </c>
      <c r="Q1052" s="42">
        <v>0.73</v>
      </c>
      <c r="R1052" s="40">
        <f t="shared" si="53"/>
        <v>0</v>
      </c>
      <c r="S1052" s="41"/>
    </row>
    <row r="1053" spans="2:19" ht="15" customHeight="1" x14ac:dyDescent="0.3">
      <c r="B1053" s="34">
        <f t="shared" si="48"/>
        <v>3632</v>
      </c>
      <c r="C1053" s="35">
        <v>3890</v>
      </c>
      <c r="D1053" s="34">
        <f t="shared" si="49"/>
        <v>3632</v>
      </c>
      <c r="E1053" s="36">
        <v>45774</v>
      </c>
      <c r="F1053" s="37">
        <v>3632</v>
      </c>
      <c r="G1053" s="36">
        <v>45775</v>
      </c>
      <c r="H1053" s="38">
        <f t="shared" si="50"/>
        <v>0</v>
      </c>
      <c r="I1053" s="29">
        <f t="shared" si="51"/>
        <v>3</v>
      </c>
      <c r="L1053" s="33"/>
      <c r="M1053" s="36">
        <v>45775</v>
      </c>
      <c r="N1053" s="34">
        <f t="shared" si="52"/>
        <v>292</v>
      </c>
      <c r="O1053" s="37"/>
      <c r="P1053" s="35">
        <v>212.5</v>
      </c>
      <c r="Q1053" s="42">
        <v>0.53125</v>
      </c>
      <c r="R1053" s="40">
        <f t="shared" si="53"/>
        <v>79.5</v>
      </c>
      <c r="S1053" s="41"/>
    </row>
    <row r="1054" spans="2:19" ht="15" customHeight="1" x14ac:dyDescent="0.3">
      <c r="B1054" s="34">
        <f t="shared" si="48"/>
        <v>3632</v>
      </c>
      <c r="C1054" s="35">
        <v>3893</v>
      </c>
      <c r="D1054" s="34">
        <f t="shared" si="49"/>
        <v>3632</v>
      </c>
      <c r="E1054" s="36">
        <v>45775</v>
      </c>
      <c r="F1054" s="37">
        <v>3646</v>
      </c>
      <c r="G1054" s="36">
        <v>45776</v>
      </c>
      <c r="H1054" s="38">
        <f t="shared" si="50"/>
        <v>14</v>
      </c>
      <c r="I1054" s="29">
        <f t="shared" si="51"/>
        <v>6</v>
      </c>
      <c r="L1054" s="33"/>
      <c r="M1054" s="36">
        <v>45776</v>
      </c>
      <c r="N1054" s="34">
        <f t="shared" si="52"/>
        <v>212.5</v>
      </c>
      <c r="O1054" s="37">
        <v>100</v>
      </c>
      <c r="P1054" s="35">
        <v>243.6</v>
      </c>
      <c r="Q1054" s="42">
        <v>0.60899999999999999</v>
      </c>
      <c r="R1054" s="40">
        <f t="shared" si="53"/>
        <v>68.900000000000006</v>
      </c>
      <c r="S1054" s="41"/>
    </row>
    <row r="1055" spans="2:19" ht="15" customHeight="1" x14ac:dyDescent="0.3">
      <c r="B1055" s="34">
        <f t="shared" si="48"/>
        <v>3646</v>
      </c>
      <c r="C1055" s="35">
        <v>3899</v>
      </c>
      <c r="D1055" s="34">
        <f t="shared" si="49"/>
        <v>3646</v>
      </c>
      <c r="E1055" s="36">
        <v>45776</v>
      </c>
      <c r="F1055" s="37">
        <v>3653</v>
      </c>
      <c r="G1055" s="36">
        <v>45777</v>
      </c>
      <c r="H1055" s="38">
        <f t="shared" si="50"/>
        <v>7</v>
      </c>
      <c r="I1055" s="29">
        <f t="shared" si="51"/>
        <v>4</v>
      </c>
      <c r="L1055" s="33"/>
      <c r="M1055" s="36">
        <v>45777</v>
      </c>
      <c r="N1055" s="34">
        <f t="shared" si="52"/>
        <v>243.6</v>
      </c>
      <c r="O1055" s="37"/>
      <c r="P1055" s="35">
        <v>187.5</v>
      </c>
      <c r="Q1055" s="42">
        <v>0.46875</v>
      </c>
      <c r="R1055" s="40">
        <f t="shared" si="53"/>
        <v>56.099999999999994</v>
      </c>
      <c r="S1055" s="41"/>
    </row>
    <row r="1056" spans="2:19" ht="15" customHeight="1" x14ac:dyDescent="0.3">
      <c r="B1056" s="34">
        <f t="shared" si="48"/>
        <v>3653</v>
      </c>
      <c r="C1056" s="35">
        <v>3903</v>
      </c>
      <c r="D1056" s="34">
        <f t="shared" si="49"/>
        <v>3653</v>
      </c>
      <c r="E1056" s="36">
        <v>45777</v>
      </c>
      <c r="F1056" s="37">
        <v>3664</v>
      </c>
      <c r="G1056" s="36">
        <v>45778</v>
      </c>
      <c r="H1056" s="38">
        <f t="shared" si="50"/>
        <v>11</v>
      </c>
      <c r="I1056" s="29">
        <f t="shared" si="51"/>
        <v>8</v>
      </c>
      <c r="L1056" s="33"/>
      <c r="M1056" s="36">
        <v>45778</v>
      </c>
      <c r="N1056" s="34">
        <f t="shared" si="52"/>
        <v>187.5</v>
      </c>
      <c r="O1056" s="37"/>
      <c r="P1056" s="35">
        <v>137.5</v>
      </c>
      <c r="Q1056" s="42">
        <v>0.34375</v>
      </c>
      <c r="R1056" s="40">
        <f t="shared" si="53"/>
        <v>50</v>
      </c>
      <c r="S1056" s="41"/>
    </row>
    <row r="1057" spans="2:19" ht="15" customHeight="1" x14ac:dyDescent="0.3">
      <c r="B1057" s="34">
        <f t="shared" si="48"/>
        <v>3664</v>
      </c>
      <c r="C1057" s="35">
        <v>3911</v>
      </c>
      <c r="D1057" s="34">
        <f t="shared" si="49"/>
        <v>3664</v>
      </c>
      <c r="E1057" s="36">
        <v>45778</v>
      </c>
      <c r="F1057" s="37">
        <v>3670</v>
      </c>
      <c r="G1057" s="36">
        <v>45779</v>
      </c>
      <c r="H1057" s="38">
        <f t="shared" si="50"/>
        <v>6</v>
      </c>
      <c r="I1057" s="29">
        <f t="shared" si="51"/>
        <v>3</v>
      </c>
      <c r="L1057" s="33"/>
      <c r="M1057" s="36">
        <v>45779</v>
      </c>
      <c r="N1057" s="34">
        <f t="shared" si="52"/>
        <v>137.5</v>
      </c>
      <c r="O1057" s="37"/>
      <c r="P1057" s="35">
        <v>87.5</v>
      </c>
      <c r="Q1057" s="42">
        <v>0.21875</v>
      </c>
      <c r="R1057" s="40">
        <f t="shared" si="53"/>
        <v>50</v>
      </c>
      <c r="S1057" s="41"/>
    </row>
    <row r="1058" spans="2:19" ht="15" customHeight="1" x14ac:dyDescent="0.3">
      <c r="B1058" s="34">
        <f t="shared" si="48"/>
        <v>3670</v>
      </c>
      <c r="C1058" s="35">
        <v>3914</v>
      </c>
      <c r="D1058" s="34">
        <f t="shared" si="49"/>
        <v>3670</v>
      </c>
      <c r="E1058" s="36">
        <v>45779</v>
      </c>
      <c r="F1058" s="37">
        <v>3677</v>
      </c>
      <c r="G1058" s="36">
        <v>45780</v>
      </c>
      <c r="H1058" s="38">
        <f t="shared" si="50"/>
        <v>7</v>
      </c>
      <c r="I1058" s="29">
        <f t="shared" si="51"/>
        <v>6</v>
      </c>
      <c r="L1058" s="33"/>
      <c r="M1058" s="36">
        <v>45780</v>
      </c>
      <c r="N1058" s="34">
        <f t="shared" si="52"/>
        <v>87.5</v>
      </c>
      <c r="O1058" s="37">
        <v>240</v>
      </c>
      <c r="P1058" s="35">
        <v>337.5</v>
      </c>
      <c r="Q1058" s="42">
        <v>0.84750000000000003</v>
      </c>
      <c r="R1058" s="40">
        <v>0</v>
      </c>
      <c r="S1058" s="41"/>
    </row>
    <row r="1059" spans="2:19" ht="15" customHeight="1" x14ac:dyDescent="0.3">
      <c r="B1059" s="34">
        <f t="shared" si="48"/>
        <v>3677</v>
      </c>
      <c r="C1059" s="35">
        <v>3920</v>
      </c>
      <c r="D1059" s="34">
        <f t="shared" si="49"/>
        <v>3677</v>
      </c>
      <c r="E1059" s="36">
        <v>45780</v>
      </c>
      <c r="F1059" s="37">
        <v>3679</v>
      </c>
      <c r="G1059" s="36">
        <v>45781</v>
      </c>
      <c r="H1059" s="38">
        <f t="shared" si="50"/>
        <v>2</v>
      </c>
      <c r="I1059" s="29">
        <f t="shared" si="51"/>
        <v>2</v>
      </c>
      <c r="L1059" s="33"/>
      <c r="M1059" s="36">
        <v>45781</v>
      </c>
      <c r="N1059" s="34">
        <f t="shared" si="52"/>
        <v>337.5</v>
      </c>
      <c r="O1059" s="37"/>
      <c r="P1059" s="35">
        <v>337.5</v>
      </c>
      <c r="Q1059" s="42">
        <v>0.84375</v>
      </c>
      <c r="R1059" s="40">
        <f t="shared" si="53"/>
        <v>0</v>
      </c>
      <c r="S1059" s="41"/>
    </row>
    <row r="1060" spans="2:19" ht="15" customHeight="1" x14ac:dyDescent="0.3">
      <c r="B1060" s="34">
        <f t="shared" si="48"/>
        <v>3679</v>
      </c>
      <c r="C1060" s="35">
        <v>3922</v>
      </c>
      <c r="D1060" s="34">
        <f t="shared" si="49"/>
        <v>3679</v>
      </c>
      <c r="E1060" s="36">
        <v>45781</v>
      </c>
      <c r="F1060" s="37">
        <v>3679</v>
      </c>
      <c r="G1060" s="36">
        <v>45782</v>
      </c>
      <c r="H1060" s="38">
        <f t="shared" si="50"/>
        <v>0</v>
      </c>
      <c r="I1060" s="29">
        <f t="shared" si="51"/>
        <v>4</v>
      </c>
      <c r="L1060" s="33"/>
      <c r="M1060" s="36">
        <v>45782</v>
      </c>
      <c r="N1060" s="34">
        <f t="shared" si="52"/>
        <v>337.5</v>
      </c>
      <c r="O1060" s="37"/>
      <c r="P1060" s="35">
        <v>337.5</v>
      </c>
      <c r="Q1060" s="42">
        <v>0.84379999999999999</v>
      </c>
      <c r="R1060" s="40">
        <f t="shared" si="53"/>
        <v>0</v>
      </c>
      <c r="S1060" s="41"/>
    </row>
    <row r="1061" spans="2:19" ht="15" customHeight="1" x14ac:dyDescent="0.3">
      <c r="B1061" s="34">
        <f t="shared" si="48"/>
        <v>3679</v>
      </c>
      <c r="C1061" s="35">
        <v>3926</v>
      </c>
      <c r="D1061" s="34">
        <f t="shared" si="49"/>
        <v>3679</v>
      </c>
      <c r="E1061" s="36">
        <v>45782</v>
      </c>
      <c r="F1061" s="37">
        <v>3679</v>
      </c>
      <c r="G1061" s="36">
        <v>45783</v>
      </c>
      <c r="H1061" s="38">
        <f t="shared" si="50"/>
        <v>0</v>
      </c>
      <c r="I1061" s="29">
        <f t="shared" si="51"/>
        <v>10</v>
      </c>
      <c r="L1061" s="33"/>
      <c r="M1061" s="36">
        <v>45783</v>
      </c>
      <c r="N1061" s="34">
        <f t="shared" si="52"/>
        <v>337.5</v>
      </c>
      <c r="O1061" s="37"/>
      <c r="P1061" s="35">
        <v>325</v>
      </c>
      <c r="Q1061" s="42">
        <v>0.8125</v>
      </c>
      <c r="R1061" s="40">
        <f t="shared" si="53"/>
        <v>12.5</v>
      </c>
      <c r="S1061" s="41"/>
    </row>
    <row r="1062" spans="2:19" ht="15" customHeight="1" x14ac:dyDescent="0.3">
      <c r="B1062" s="34">
        <f t="shared" si="48"/>
        <v>3679</v>
      </c>
      <c r="C1062" s="35">
        <v>3936</v>
      </c>
      <c r="D1062" s="34">
        <f t="shared" si="49"/>
        <v>3679</v>
      </c>
      <c r="E1062" s="36">
        <v>45783</v>
      </c>
      <c r="F1062" s="37">
        <v>3680</v>
      </c>
      <c r="G1062" s="36">
        <v>45784</v>
      </c>
      <c r="H1062" s="38">
        <f t="shared" si="50"/>
        <v>1</v>
      </c>
      <c r="I1062" s="29">
        <f t="shared" si="51"/>
        <v>3</v>
      </c>
      <c r="L1062" s="33"/>
      <c r="M1062" s="36">
        <v>45784</v>
      </c>
      <c r="N1062" s="34">
        <f t="shared" si="52"/>
        <v>325</v>
      </c>
      <c r="O1062" s="37"/>
      <c r="P1062" s="35">
        <v>312.8</v>
      </c>
      <c r="Q1062" s="42">
        <v>0.78200000000000003</v>
      </c>
      <c r="R1062" s="40">
        <f t="shared" si="53"/>
        <v>12.199999999999989</v>
      </c>
      <c r="S1062" s="41"/>
    </row>
    <row r="1063" spans="2:19" ht="15" customHeight="1" x14ac:dyDescent="0.3">
      <c r="B1063" s="34">
        <f t="shared" si="48"/>
        <v>3680</v>
      </c>
      <c r="C1063" s="35">
        <v>3939</v>
      </c>
      <c r="D1063" s="34">
        <f t="shared" si="49"/>
        <v>3680</v>
      </c>
      <c r="E1063" s="36">
        <v>45784</v>
      </c>
      <c r="F1063" s="37">
        <v>3681</v>
      </c>
      <c r="G1063" s="36">
        <v>45785</v>
      </c>
      <c r="H1063" s="38">
        <f t="shared" si="50"/>
        <v>1</v>
      </c>
      <c r="I1063" s="29">
        <f t="shared" si="51"/>
        <v>7</v>
      </c>
      <c r="L1063" s="33"/>
      <c r="M1063" s="36">
        <v>45785</v>
      </c>
      <c r="N1063" s="34">
        <f t="shared" si="52"/>
        <v>312.8</v>
      </c>
      <c r="O1063" s="37"/>
      <c r="P1063" s="35">
        <v>312.8</v>
      </c>
      <c r="Q1063" s="42">
        <v>0.78200000000000003</v>
      </c>
      <c r="R1063" s="40">
        <f t="shared" si="53"/>
        <v>0</v>
      </c>
      <c r="S1063" s="41"/>
    </row>
    <row r="1064" spans="2:19" ht="15" customHeight="1" x14ac:dyDescent="0.3">
      <c r="B1064" s="34">
        <f t="shared" si="48"/>
        <v>3681</v>
      </c>
      <c r="C1064" s="35">
        <v>3946</v>
      </c>
      <c r="D1064" s="34">
        <f t="shared" si="49"/>
        <v>3681</v>
      </c>
      <c r="E1064" s="36">
        <v>45785</v>
      </c>
      <c r="F1064" s="37">
        <v>3681</v>
      </c>
      <c r="G1064" s="36">
        <v>45786</v>
      </c>
      <c r="H1064" s="38">
        <f t="shared" si="50"/>
        <v>0</v>
      </c>
      <c r="I1064" s="29">
        <f t="shared" si="51"/>
        <v>5</v>
      </c>
      <c r="L1064" s="33"/>
      <c r="M1064" s="36">
        <v>45786</v>
      </c>
      <c r="N1064" s="34">
        <f t="shared" si="52"/>
        <v>312.8</v>
      </c>
      <c r="O1064" s="37"/>
      <c r="P1064" s="35">
        <v>300</v>
      </c>
      <c r="Q1064" s="42">
        <v>0.75</v>
      </c>
      <c r="R1064" s="40">
        <f t="shared" si="53"/>
        <v>12.800000000000011</v>
      </c>
      <c r="S1064" s="41"/>
    </row>
    <row r="1065" spans="2:19" ht="15" customHeight="1" x14ac:dyDescent="0.3">
      <c r="B1065" s="34">
        <f t="shared" si="48"/>
        <v>3681</v>
      </c>
      <c r="C1065" s="35">
        <v>3951</v>
      </c>
      <c r="D1065" s="34">
        <f t="shared" si="49"/>
        <v>3681</v>
      </c>
      <c r="E1065" s="36">
        <v>45786</v>
      </c>
      <c r="F1065" s="37">
        <v>3684</v>
      </c>
      <c r="G1065" s="36">
        <v>45787</v>
      </c>
      <c r="H1065" s="38">
        <f t="shared" si="50"/>
        <v>3</v>
      </c>
      <c r="I1065" s="29">
        <f t="shared" si="51"/>
        <v>0</v>
      </c>
      <c r="L1065" s="33"/>
      <c r="M1065" s="36">
        <v>45787</v>
      </c>
      <c r="N1065" s="34">
        <f t="shared" si="52"/>
        <v>300</v>
      </c>
      <c r="O1065" s="37"/>
      <c r="P1065" s="35">
        <v>300</v>
      </c>
      <c r="Q1065" s="42">
        <v>0.75</v>
      </c>
      <c r="R1065" s="40">
        <f t="shared" si="53"/>
        <v>0</v>
      </c>
      <c r="S1065" s="41"/>
    </row>
    <row r="1066" spans="2:19" ht="15" customHeight="1" x14ac:dyDescent="0.3">
      <c r="B1066" s="34">
        <f t="shared" si="48"/>
        <v>3684</v>
      </c>
      <c r="C1066" s="35">
        <v>3951</v>
      </c>
      <c r="D1066" s="34">
        <f t="shared" si="49"/>
        <v>3684</v>
      </c>
      <c r="E1066" s="36">
        <v>45787</v>
      </c>
      <c r="F1066" s="37">
        <v>3684</v>
      </c>
      <c r="G1066" s="36">
        <v>45788</v>
      </c>
      <c r="H1066" s="38">
        <f t="shared" si="50"/>
        <v>0</v>
      </c>
      <c r="I1066" s="29">
        <f t="shared" si="51"/>
        <v>0</v>
      </c>
      <c r="L1066" s="33"/>
      <c r="M1066" s="36">
        <v>45788</v>
      </c>
      <c r="N1066" s="34">
        <f t="shared" si="52"/>
        <v>300</v>
      </c>
      <c r="O1066" s="37"/>
      <c r="P1066" s="35">
        <v>300</v>
      </c>
      <c r="Q1066" s="42">
        <v>0.75</v>
      </c>
      <c r="R1066" s="40">
        <f t="shared" si="53"/>
        <v>0</v>
      </c>
      <c r="S1066" s="41"/>
    </row>
    <row r="1067" spans="2:19" ht="15" customHeight="1" x14ac:dyDescent="0.3">
      <c r="B1067" s="34">
        <f t="shared" si="48"/>
        <v>3684</v>
      </c>
      <c r="C1067" s="35">
        <v>3951</v>
      </c>
      <c r="D1067" s="34">
        <f t="shared" si="49"/>
        <v>3684</v>
      </c>
      <c r="E1067" s="36">
        <v>45788</v>
      </c>
      <c r="F1067" s="37">
        <v>3684</v>
      </c>
      <c r="G1067" s="36">
        <v>45789</v>
      </c>
      <c r="H1067" s="38">
        <f t="shared" si="50"/>
        <v>0</v>
      </c>
      <c r="I1067" s="29">
        <f t="shared" si="51"/>
        <v>8</v>
      </c>
      <c r="L1067" s="33"/>
      <c r="M1067" s="36">
        <v>45789</v>
      </c>
      <c r="N1067" s="34">
        <f t="shared" si="52"/>
        <v>300</v>
      </c>
      <c r="O1067" s="37"/>
      <c r="P1067" s="35">
        <v>287.48</v>
      </c>
      <c r="Q1067" s="42">
        <v>0.71870000000000001</v>
      </c>
      <c r="R1067" s="40">
        <f t="shared" si="53"/>
        <v>12.519999999999982</v>
      </c>
      <c r="S1067" s="41"/>
    </row>
    <row r="1068" spans="2:19" ht="15" customHeight="1" x14ac:dyDescent="0.3">
      <c r="B1068" s="34">
        <f t="shared" si="48"/>
        <v>3684</v>
      </c>
      <c r="C1068" s="35">
        <v>3959</v>
      </c>
      <c r="D1068" s="34">
        <f t="shared" si="49"/>
        <v>3684</v>
      </c>
      <c r="E1068" s="36">
        <v>45789</v>
      </c>
      <c r="F1068" s="37">
        <v>3687</v>
      </c>
      <c r="G1068" s="36">
        <v>45790</v>
      </c>
      <c r="H1068" s="38">
        <f t="shared" si="50"/>
        <v>3</v>
      </c>
      <c r="I1068" s="29">
        <f t="shared" si="51"/>
        <v>3</v>
      </c>
      <c r="L1068" s="33"/>
      <c r="M1068" s="36">
        <v>45790</v>
      </c>
      <c r="N1068" s="34">
        <f t="shared" si="52"/>
        <v>287.48</v>
      </c>
      <c r="O1068" s="37"/>
      <c r="P1068" s="35">
        <v>254</v>
      </c>
      <c r="Q1068" s="42">
        <v>0.63500000000000001</v>
      </c>
      <c r="R1068" s="40">
        <f t="shared" si="53"/>
        <v>33.480000000000018</v>
      </c>
      <c r="S1068" s="41"/>
    </row>
    <row r="1069" spans="2:19" ht="15" customHeight="1" x14ac:dyDescent="0.3">
      <c r="B1069" s="34">
        <f t="shared" si="48"/>
        <v>3687</v>
      </c>
      <c r="C1069" s="35">
        <v>3962</v>
      </c>
      <c r="D1069" s="34">
        <f t="shared" si="49"/>
        <v>3687</v>
      </c>
      <c r="E1069" s="36">
        <v>45790</v>
      </c>
      <c r="F1069" s="37">
        <v>3692</v>
      </c>
      <c r="G1069" s="36">
        <v>45791</v>
      </c>
      <c r="H1069" s="38">
        <f t="shared" si="50"/>
        <v>5</v>
      </c>
      <c r="I1069" s="29">
        <f t="shared" si="51"/>
        <v>-98</v>
      </c>
      <c r="L1069" s="33"/>
      <c r="M1069" s="36">
        <v>45791</v>
      </c>
      <c r="N1069" s="34">
        <f t="shared" si="52"/>
        <v>254</v>
      </c>
      <c r="O1069" s="37"/>
      <c r="P1069" s="35">
        <v>212.5</v>
      </c>
      <c r="Q1069" s="42">
        <v>0.53125</v>
      </c>
      <c r="R1069" s="40">
        <f t="shared" si="53"/>
        <v>41.5</v>
      </c>
      <c r="S1069" s="41"/>
    </row>
    <row r="1070" spans="2:19" ht="15" customHeight="1" x14ac:dyDescent="0.3">
      <c r="B1070" s="34">
        <f t="shared" si="48"/>
        <v>3692</v>
      </c>
      <c r="C1070" s="35">
        <v>3864</v>
      </c>
      <c r="D1070" s="34">
        <f t="shared" si="49"/>
        <v>3692</v>
      </c>
      <c r="E1070" s="36">
        <v>45791</v>
      </c>
      <c r="F1070" s="37">
        <v>3700</v>
      </c>
      <c r="G1070" s="36">
        <v>45792</v>
      </c>
      <c r="H1070" s="38">
        <f t="shared" si="50"/>
        <v>8</v>
      </c>
      <c r="I1070" s="29">
        <f t="shared" si="51"/>
        <v>102</v>
      </c>
      <c r="L1070" s="33"/>
      <c r="M1070" s="36">
        <v>45792</v>
      </c>
      <c r="N1070" s="34">
        <f t="shared" si="52"/>
        <v>212.5</v>
      </c>
      <c r="O1070" s="37"/>
      <c r="P1070" s="35">
        <v>162.5</v>
      </c>
      <c r="Q1070" s="42">
        <v>0.40625</v>
      </c>
      <c r="R1070" s="40">
        <f t="shared" si="53"/>
        <v>50</v>
      </c>
      <c r="S1070" s="41"/>
    </row>
    <row r="1071" spans="2:19" ht="15" customHeight="1" x14ac:dyDescent="0.3">
      <c r="B1071" s="34">
        <f t="shared" si="48"/>
        <v>3700</v>
      </c>
      <c r="C1071" s="35">
        <v>3966</v>
      </c>
      <c r="D1071" s="34">
        <f t="shared" si="49"/>
        <v>3700</v>
      </c>
      <c r="E1071" s="36">
        <v>45792</v>
      </c>
      <c r="F1071" s="37">
        <v>3704</v>
      </c>
      <c r="G1071" s="36">
        <v>45793</v>
      </c>
      <c r="H1071" s="38">
        <f t="shared" si="50"/>
        <v>4</v>
      </c>
      <c r="I1071" s="29">
        <f t="shared" si="51"/>
        <v>2</v>
      </c>
      <c r="L1071" s="33"/>
      <c r="M1071" s="36">
        <v>45793</v>
      </c>
      <c r="N1071" s="34">
        <f t="shared" si="52"/>
        <v>162.5</v>
      </c>
      <c r="O1071" s="37">
        <v>210</v>
      </c>
      <c r="P1071" s="35">
        <v>312.8</v>
      </c>
      <c r="Q1071" s="42">
        <v>0.78200000000000003</v>
      </c>
      <c r="R1071" s="40">
        <f t="shared" si="53"/>
        <v>59.699999999999989</v>
      </c>
      <c r="S1071" s="41"/>
    </row>
    <row r="1072" spans="2:19" ht="15" customHeight="1" x14ac:dyDescent="0.3">
      <c r="B1072" s="34">
        <f t="shared" si="48"/>
        <v>3704</v>
      </c>
      <c r="C1072" s="35">
        <v>3968</v>
      </c>
      <c r="D1072" s="34">
        <f t="shared" si="49"/>
        <v>3704</v>
      </c>
      <c r="E1072" s="36">
        <v>45793</v>
      </c>
      <c r="F1072" s="37">
        <v>3711</v>
      </c>
      <c r="G1072" s="36">
        <v>45794</v>
      </c>
      <c r="H1072" s="38">
        <f t="shared" si="50"/>
        <v>7</v>
      </c>
      <c r="I1072" s="29">
        <f t="shared" si="51"/>
        <v>6</v>
      </c>
      <c r="L1072" s="33"/>
      <c r="M1072" s="36">
        <v>45794</v>
      </c>
      <c r="N1072" s="34">
        <f t="shared" si="52"/>
        <v>312.8</v>
      </c>
      <c r="O1072" s="37"/>
      <c r="P1072" s="35">
        <v>292</v>
      </c>
      <c r="Q1072" s="42">
        <v>0.73</v>
      </c>
      <c r="R1072" s="40">
        <f t="shared" si="53"/>
        <v>20.800000000000011</v>
      </c>
      <c r="S1072" s="41"/>
    </row>
    <row r="1073" spans="2:23" ht="15" customHeight="1" x14ac:dyDescent="0.3">
      <c r="B1073" s="34">
        <f t="shared" si="48"/>
        <v>3711</v>
      </c>
      <c r="C1073" s="35">
        <v>3974</v>
      </c>
      <c r="D1073" s="34">
        <f t="shared" si="49"/>
        <v>3711</v>
      </c>
      <c r="E1073" s="36">
        <v>45794</v>
      </c>
      <c r="F1073" s="37">
        <v>3715</v>
      </c>
      <c r="G1073" s="36">
        <v>45795</v>
      </c>
      <c r="H1073" s="38">
        <f t="shared" si="50"/>
        <v>4</v>
      </c>
      <c r="I1073" s="29">
        <f t="shared" si="51"/>
        <v>1</v>
      </c>
      <c r="L1073" s="33"/>
      <c r="M1073" s="36">
        <v>45795</v>
      </c>
      <c r="N1073" s="34">
        <f t="shared" si="52"/>
        <v>292</v>
      </c>
      <c r="O1073" s="37"/>
      <c r="P1073" s="35">
        <v>292</v>
      </c>
      <c r="Q1073" s="42">
        <v>0.73</v>
      </c>
      <c r="R1073" s="40">
        <f t="shared" si="53"/>
        <v>0</v>
      </c>
      <c r="S1073" s="41"/>
    </row>
    <row r="1074" spans="2:23" ht="15" customHeight="1" x14ac:dyDescent="0.3">
      <c r="B1074" s="34">
        <f t="shared" ref="B1074:B1092" si="54">F1073</f>
        <v>3715</v>
      </c>
      <c r="C1074" s="35">
        <v>3975</v>
      </c>
      <c r="D1074" s="34">
        <f t="shared" ref="D1074:D1092" si="55">F1073</f>
        <v>3715</v>
      </c>
      <c r="E1074" s="36">
        <v>45795</v>
      </c>
      <c r="F1074" s="37">
        <v>3716</v>
      </c>
      <c r="G1074" s="36">
        <v>45796</v>
      </c>
      <c r="H1074" s="38">
        <f t="shared" ref="H1074:H1092" si="56">F1074-D1074</f>
        <v>1</v>
      </c>
      <c r="I1074" s="29">
        <f t="shared" ref="I1074:I1092" si="57">C1075-C1074</f>
        <v>3</v>
      </c>
      <c r="L1074" s="33"/>
      <c r="M1074" s="36">
        <v>45796</v>
      </c>
      <c r="N1074" s="34">
        <f t="shared" ref="N1074:N1092" si="58">P1073</f>
        <v>292</v>
      </c>
      <c r="O1074" s="37"/>
      <c r="P1074" s="35">
        <v>262.39999999999998</v>
      </c>
      <c r="Q1074" s="42">
        <v>0.65600000000000003</v>
      </c>
      <c r="R1074" s="40">
        <f t="shared" ref="R1074:R1092" si="59">(N1074+O1074)-P1074</f>
        <v>29.600000000000023</v>
      </c>
      <c r="S1074" s="41"/>
    </row>
    <row r="1075" spans="2:23" ht="15" customHeight="1" x14ac:dyDescent="0.3">
      <c r="B1075" s="34">
        <f t="shared" si="54"/>
        <v>3716</v>
      </c>
      <c r="C1075" s="35">
        <v>3978</v>
      </c>
      <c r="D1075" s="34">
        <f t="shared" si="55"/>
        <v>3716</v>
      </c>
      <c r="E1075" s="36">
        <v>45796</v>
      </c>
      <c r="F1075" s="37">
        <v>3718</v>
      </c>
      <c r="G1075" s="36">
        <v>45797</v>
      </c>
      <c r="H1075" s="38">
        <f t="shared" si="56"/>
        <v>2</v>
      </c>
      <c r="I1075" s="29">
        <f t="shared" si="57"/>
        <v>3</v>
      </c>
      <c r="L1075" s="33"/>
      <c r="M1075" s="36">
        <v>45797</v>
      </c>
      <c r="N1075" s="34">
        <f t="shared" si="58"/>
        <v>262.39999999999998</v>
      </c>
      <c r="O1075" s="37"/>
      <c r="P1075" s="35">
        <v>212.5</v>
      </c>
      <c r="Q1075" s="42">
        <v>0.53125</v>
      </c>
      <c r="R1075" s="40">
        <f t="shared" si="59"/>
        <v>49.899999999999977</v>
      </c>
      <c r="S1075" s="41"/>
    </row>
    <row r="1076" spans="2:23" ht="15" customHeight="1" x14ac:dyDescent="0.3">
      <c r="B1076" s="34">
        <f t="shared" si="54"/>
        <v>3718</v>
      </c>
      <c r="C1076" s="35">
        <v>3981</v>
      </c>
      <c r="D1076" s="34">
        <f t="shared" si="55"/>
        <v>3718</v>
      </c>
      <c r="E1076" s="36">
        <v>45797</v>
      </c>
      <c r="F1076" s="37">
        <v>3726</v>
      </c>
      <c r="G1076" s="36">
        <v>45798</v>
      </c>
      <c r="H1076" s="38">
        <f t="shared" si="56"/>
        <v>8</v>
      </c>
      <c r="I1076" s="29">
        <f t="shared" si="57"/>
        <v>1</v>
      </c>
      <c r="L1076" s="33"/>
      <c r="M1076" s="36">
        <v>45798</v>
      </c>
      <c r="N1076" s="34">
        <f t="shared" si="58"/>
        <v>212.5</v>
      </c>
      <c r="O1076" s="37"/>
      <c r="P1076" s="35">
        <v>162.5</v>
      </c>
      <c r="Q1076" s="42">
        <v>0.40625</v>
      </c>
      <c r="R1076" s="40">
        <f t="shared" si="59"/>
        <v>50</v>
      </c>
      <c r="S1076" s="41"/>
    </row>
    <row r="1077" spans="2:23" ht="15" customHeight="1" x14ac:dyDescent="0.3">
      <c r="B1077" s="34">
        <f t="shared" si="54"/>
        <v>3726</v>
      </c>
      <c r="C1077" s="35">
        <v>3982</v>
      </c>
      <c r="D1077" s="34">
        <f t="shared" si="55"/>
        <v>3726</v>
      </c>
      <c r="E1077" s="36">
        <v>45798</v>
      </c>
      <c r="F1077" s="37">
        <v>3735</v>
      </c>
      <c r="G1077" s="36">
        <v>45799</v>
      </c>
      <c r="H1077" s="38">
        <f t="shared" si="56"/>
        <v>9</v>
      </c>
      <c r="I1077" s="29">
        <f t="shared" si="57"/>
        <v>4</v>
      </c>
      <c r="L1077" s="33"/>
      <c r="M1077" s="36">
        <v>45799</v>
      </c>
      <c r="N1077" s="34">
        <f t="shared" si="58"/>
        <v>162.5</v>
      </c>
      <c r="O1077" s="37"/>
      <c r="P1077" s="35">
        <v>87.5</v>
      </c>
      <c r="Q1077" s="42">
        <v>0.21875</v>
      </c>
      <c r="R1077" s="40">
        <f t="shared" si="59"/>
        <v>75</v>
      </c>
      <c r="S1077" s="41"/>
    </row>
    <row r="1078" spans="2:23" ht="15" customHeight="1" x14ac:dyDescent="0.3">
      <c r="B1078" s="34">
        <f t="shared" si="54"/>
        <v>3735</v>
      </c>
      <c r="C1078" s="35">
        <v>3986</v>
      </c>
      <c r="D1078" s="34">
        <f t="shared" si="55"/>
        <v>3735</v>
      </c>
      <c r="E1078" s="36">
        <v>45799</v>
      </c>
      <c r="F1078" s="37">
        <v>3744</v>
      </c>
      <c r="G1078" s="36">
        <v>45800</v>
      </c>
      <c r="H1078" s="38">
        <f t="shared" si="56"/>
        <v>9</v>
      </c>
      <c r="I1078" s="29">
        <f t="shared" si="57"/>
        <v>1</v>
      </c>
      <c r="L1078" s="33"/>
      <c r="M1078" s="36">
        <v>45800</v>
      </c>
      <c r="N1078" s="34">
        <f t="shared" si="58"/>
        <v>87.5</v>
      </c>
      <c r="O1078" s="37">
        <v>300</v>
      </c>
      <c r="P1078" s="35">
        <v>312.8</v>
      </c>
      <c r="Q1078" s="42">
        <v>0.78200000000000003</v>
      </c>
      <c r="R1078" s="40">
        <f t="shared" si="59"/>
        <v>74.699999999999989</v>
      </c>
      <c r="S1078" s="41"/>
      <c r="T1078" s="48" t="s">
        <v>430</v>
      </c>
    </row>
    <row r="1079" spans="2:23" ht="15" customHeight="1" x14ac:dyDescent="0.3">
      <c r="B1079" s="34">
        <f t="shared" si="54"/>
        <v>3744</v>
      </c>
      <c r="C1079" s="35">
        <v>3987</v>
      </c>
      <c r="D1079" s="34">
        <f t="shared" si="55"/>
        <v>3744</v>
      </c>
      <c r="E1079" s="36">
        <v>45800</v>
      </c>
      <c r="F1079" s="37">
        <v>3748</v>
      </c>
      <c r="G1079" s="36">
        <v>45801</v>
      </c>
      <c r="H1079" s="38">
        <f t="shared" si="56"/>
        <v>4</v>
      </c>
      <c r="I1079" s="29">
        <f t="shared" si="57"/>
        <v>4</v>
      </c>
      <c r="L1079" s="33"/>
      <c r="M1079" s="36">
        <v>45801</v>
      </c>
      <c r="N1079" s="34">
        <f t="shared" si="58"/>
        <v>312.8</v>
      </c>
      <c r="O1079" s="37"/>
      <c r="P1079" s="35">
        <v>300</v>
      </c>
      <c r="Q1079" s="42">
        <v>0.75</v>
      </c>
      <c r="R1079" s="40">
        <f t="shared" si="59"/>
        <v>12.800000000000011</v>
      </c>
      <c r="S1079" s="41"/>
    </row>
    <row r="1080" spans="2:23" ht="15" customHeight="1" x14ac:dyDescent="0.3">
      <c r="B1080" s="34">
        <f t="shared" si="54"/>
        <v>3748</v>
      </c>
      <c r="C1080" s="35">
        <v>3991</v>
      </c>
      <c r="D1080" s="34">
        <f t="shared" si="55"/>
        <v>3748</v>
      </c>
      <c r="E1080" s="36">
        <v>45801</v>
      </c>
      <c r="F1080" s="37">
        <v>3749</v>
      </c>
      <c r="G1080" s="36">
        <v>45802</v>
      </c>
      <c r="H1080" s="38">
        <f t="shared" si="56"/>
        <v>1</v>
      </c>
      <c r="I1080" s="29">
        <f t="shared" si="57"/>
        <v>0</v>
      </c>
      <c r="L1080" s="33"/>
      <c r="M1080" s="36">
        <v>45802</v>
      </c>
      <c r="N1080" s="34">
        <f t="shared" si="58"/>
        <v>300</v>
      </c>
      <c r="O1080" s="37"/>
      <c r="P1080" s="35">
        <v>300</v>
      </c>
      <c r="Q1080" s="42">
        <v>0.75</v>
      </c>
      <c r="R1080" s="40">
        <f t="shared" si="59"/>
        <v>0</v>
      </c>
      <c r="S1080" s="41"/>
    </row>
    <row r="1081" spans="2:23" ht="15" customHeight="1" x14ac:dyDescent="0.3">
      <c r="B1081" s="34">
        <f t="shared" si="54"/>
        <v>3749</v>
      </c>
      <c r="C1081" s="35">
        <v>3991</v>
      </c>
      <c r="D1081" s="34">
        <f t="shared" si="55"/>
        <v>3749</v>
      </c>
      <c r="E1081" s="36">
        <v>45802</v>
      </c>
      <c r="F1081" s="37">
        <v>3749</v>
      </c>
      <c r="G1081" s="36">
        <v>45803</v>
      </c>
      <c r="H1081" s="38">
        <f t="shared" si="56"/>
        <v>0</v>
      </c>
      <c r="I1081" s="29">
        <f t="shared" si="57"/>
        <v>2</v>
      </c>
      <c r="L1081" s="33"/>
      <c r="M1081" s="36">
        <v>45803</v>
      </c>
      <c r="N1081" s="34">
        <f t="shared" si="58"/>
        <v>300</v>
      </c>
      <c r="O1081" s="37"/>
      <c r="P1081" s="35">
        <v>300</v>
      </c>
      <c r="Q1081" s="42">
        <v>0.75</v>
      </c>
      <c r="R1081" s="40">
        <f t="shared" si="59"/>
        <v>0</v>
      </c>
      <c r="S1081" s="41"/>
    </row>
    <row r="1082" spans="2:23" ht="15" customHeight="1" x14ac:dyDescent="0.3">
      <c r="B1082" s="34">
        <f t="shared" si="54"/>
        <v>3749</v>
      </c>
      <c r="C1082" s="35">
        <v>3993</v>
      </c>
      <c r="D1082" s="34">
        <f t="shared" si="55"/>
        <v>3749</v>
      </c>
      <c r="E1082" s="36">
        <v>45803</v>
      </c>
      <c r="F1082" s="37">
        <v>3749</v>
      </c>
      <c r="G1082" s="36">
        <v>45804</v>
      </c>
      <c r="H1082" s="38">
        <f t="shared" si="56"/>
        <v>0</v>
      </c>
      <c r="I1082" s="29">
        <f t="shared" si="57"/>
        <v>0</v>
      </c>
      <c r="L1082" s="33"/>
      <c r="M1082" s="36">
        <v>45804</v>
      </c>
      <c r="N1082" s="34">
        <f t="shared" si="58"/>
        <v>300</v>
      </c>
      <c r="O1082" s="37"/>
      <c r="P1082" s="35">
        <v>300</v>
      </c>
      <c r="Q1082" s="42">
        <v>0.75</v>
      </c>
      <c r="R1082" s="40">
        <f t="shared" si="59"/>
        <v>0</v>
      </c>
      <c r="S1082" s="41"/>
    </row>
    <row r="1083" spans="2:23" ht="15" customHeight="1" x14ac:dyDescent="0.3">
      <c r="B1083" s="34">
        <f t="shared" si="54"/>
        <v>3749</v>
      </c>
      <c r="C1083" s="35">
        <v>3993</v>
      </c>
      <c r="D1083" s="34">
        <f t="shared" si="55"/>
        <v>3749</v>
      </c>
      <c r="E1083" s="36">
        <v>45804</v>
      </c>
      <c r="F1083" s="37">
        <v>3749</v>
      </c>
      <c r="G1083" s="36">
        <v>45805</v>
      </c>
      <c r="H1083" s="38">
        <f t="shared" si="56"/>
        <v>0</v>
      </c>
      <c r="I1083" s="29">
        <f t="shared" si="57"/>
        <v>6</v>
      </c>
      <c r="L1083" s="33"/>
      <c r="M1083" s="36">
        <v>45805</v>
      </c>
      <c r="N1083" s="34">
        <f t="shared" si="58"/>
        <v>300</v>
      </c>
      <c r="O1083" s="37"/>
      <c r="P1083" s="35">
        <v>250</v>
      </c>
      <c r="Q1083" s="42">
        <v>0.625</v>
      </c>
      <c r="R1083" s="40">
        <f t="shared" si="59"/>
        <v>50</v>
      </c>
      <c r="S1083" s="41"/>
    </row>
    <row r="1084" spans="2:23" ht="15" customHeight="1" x14ac:dyDescent="0.3">
      <c r="B1084" s="34">
        <f t="shared" si="54"/>
        <v>3749</v>
      </c>
      <c r="C1084" s="35">
        <v>3999</v>
      </c>
      <c r="D1084" s="34">
        <f t="shared" si="55"/>
        <v>3749</v>
      </c>
      <c r="E1084" s="36">
        <v>45805</v>
      </c>
      <c r="F1084" s="37">
        <v>3758</v>
      </c>
      <c r="G1084" s="36">
        <v>45806</v>
      </c>
      <c r="H1084" s="38">
        <f t="shared" si="56"/>
        <v>9</v>
      </c>
      <c r="I1084" s="29">
        <f t="shared" si="57"/>
        <v>6</v>
      </c>
      <c r="L1084" s="33"/>
      <c r="M1084" s="36">
        <v>45806</v>
      </c>
      <c r="N1084" s="34">
        <f t="shared" si="58"/>
        <v>250</v>
      </c>
      <c r="O1084" s="37"/>
      <c r="P1084" s="35">
        <v>200</v>
      </c>
      <c r="Q1084" s="42">
        <v>0.65600000000000003</v>
      </c>
      <c r="R1084" s="40">
        <f t="shared" si="59"/>
        <v>50</v>
      </c>
      <c r="S1084" s="41"/>
    </row>
    <row r="1085" spans="2:23" ht="15" customHeight="1" x14ac:dyDescent="0.3">
      <c r="B1085" s="34">
        <f t="shared" si="54"/>
        <v>3758</v>
      </c>
      <c r="C1085" s="35">
        <v>4005</v>
      </c>
      <c r="D1085" s="34">
        <f t="shared" si="55"/>
        <v>3758</v>
      </c>
      <c r="E1085" s="36">
        <v>45806</v>
      </c>
      <c r="F1085" s="37">
        <v>3765</v>
      </c>
      <c r="G1085" s="36">
        <v>45807</v>
      </c>
      <c r="H1085" s="38">
        <f t="shared" si="56"/>
        <v>7</v>
      </c>
      <c r="I1085" s="29">
        <f t="shared" si="57"/>
        <v>2</v>
      </c>
      <c r="L1085" s="33"/>
      <c r="M1085" s="36">
        <v>45807</v>
      </c>
      <c r="N1085" s="34">
        <f t="shared" si="58"/>
        <v>200</v>
      </c>
      <c r="O1085" s="37">
        <v>180</v>
      </c>
      <c r="P1085" s="35">
        <v>300</v>
      </c>
      <c r="Q1085" s="42">
        <v>0.75</v>
      </c>
      <c r="R1085" s="40">
        <f t="shared" si="59"/>
        <v>80</v>
      </c>
      <c r="S1085" s="41"/>
      <c r="T1085" s="48" t="s">
        <v>430</v>
      </c>
    </row>
    <row r="1086" spans="2:23" ht="15" customHeight="1" x14ac:dyDescent="0.3">
      <c r="B1086" s="34">
        <f t="shared" si="54"/>
        <v>3765</v>
      </c>
      <c r="C1086" s="35">
        <v>4007</v>
      </c>
      <c r="D1086" s="34">
        <f t="shared" si="55"/>
        <v>3765</v>
      </c>
      <c r="E1086" s="36">
        <v>45807</v>
      </c>
      <c r="F1086" s="37">
        <v>3770</v>
      </c>
      <c r="G1086" s="36">
        <v>45808</v>
      </c>
      <c r="H1086" s="38">
        <f t="shared" si="56"/>
        <v>5</v>
      </c>
      <c r="I1086" s="29">
        <f t="shared" si="57"/>
        <v>1</v>
      </c>
      <c r="L1086" s="33"/>
      <c r="M1086" s="36">
        <v>45808</v>
      </c>
      <c r="N1086" s="34">
        <f t="shared" si="58"/>
        <v>300</v>
      </c>
      <c r="O1086" s="37"/>
      <c r="P1086" s="35">
        <v>200</v>
      </c>
      <c r="Q1086" s="42">
        <v>0.5</v>
      </c>
      <c r="R1086" s="40">
        <f t="shared" si="59"/>
        <v>100</v>
      </c>
      <c r="S1086" s="41"/>
      <c r="W1086" s="48" t="s">
        <v>1655</v>
      </c>
    </row>
    <row r="1087" spans="2:23" ht="15" customHeight="1" x14ac:dyDescent="0.3">
      <c r="B1087" s="34">
        <f t="shared" si="54"/>
        <v>3770</v>
      </c>
      <c r="C1087" s="35">
        <v>4008</v>
      </c>
      <c r="D1087" s="34">
        <f t="shared" si="55"/>
        <v>3770</v>
      </c>
      <c r="E1087" s="36">
        <v>45808</v>
      </c>
      <c r="F1087" s="37">
        <v>3797</v>
      </c>
      <c r="G1087" s="36">
        <v>45809</v>
      </c>
      <c r="H1087" s="38">
        <f t="shared" si="56"/>
        <v>27</v>
      </c>
      <c r="I1087" s="29">
        <f t="shared" si="57"/>
        <v>6</v>
      </c>
      <c r="L1087" s="33"/>
      <c r="M1087" s="36">
        <v>45809</v>
      </c>
      <c r="N1087" s="34">
        <f t="shared" si="58"/>
        <v>200</v>
      </c>
      <c r="O1087" s="37"/>
      <c r="P1087" s="35">
        <v>200</v>
      </c>
      <c r="Q1087" s="42">
        <v>0.5</v>
      </c>
      <c r="R1087" s="40">
        <f t="shared" si="59"/>
        <v>0</v>
      </c>
      <c r="S1087" s="41"/>
      <c r="W1087">
        <f>SUM(R936:R1025)</f>
        <v>2156.1999999999998</v>
      </c>
    </row>
    <row r="1088" spans="2:23" ht="15" customHeight="1" x14ac:dyDescent="0.3">
      <c r="B1088" s="34">
        <f t="shared" si="54"/>
        <v>3797</v>
      </c>
      <c r="C1088" s="35">
        <v>4014</v>
      </c>
      <c r="D1088" s="34">
        <f t="shared" si="55"/>
        <v>3797</v>
      </c>
      <c r="E1088" s="36">
        <v>45809</v>
      </c>
      <c r="F1088" s="37">
        <v>3798</v>
      </c>
      <c r="G1088" s="36">
        <v>45810</v>
      </c>
      <c r="H1088" s="38">
        <f t="shared" si="56"/>
        <v>1</v>
      </c>
      <c r="I1088" s="29">
        <f t="shared" si="57"/>
        <v>4</v>
      </c>
      <c r="L1088" s="33"/>
      <c r="M1088" s="36">
        <v>45810</v>
      </c>
      <c r="N1088" s="34">
        <f t="shared" si="58"/>
        <v>200</v>
      </c>
      <c r="O1088" s="37">
        <v>100</v>
      </c>
      <c r="P1088" s="35">
        <v>300</v>
      </c>
      <c r="Q1088" s="42">
        <v>0.75</v>
      </c>
      <c r="R1088" s="40">
        <f t="shared" si="59"/>
        <v>0</v>
      </c>
      <c r="S1088" s="41"/>
    </row>
    <row r="1089" spans="2:19" ht="15" customHeight="1" x14ac:dyDescent="0.3">
      <c r="B1089" s="34">
        <f t="shared" si="54"/>
        <v>3798</v>
      </c>
      <c r="C1089" s="35">
        <v>4018</v>
      </c>
      <c r="D1089" s="34">
        <f t="shared" si="55"/>
        <v>3798</v>
      </c>
      <c r="E1089" s="36">
        <v>45810</v>
      </c>
      <c r="F1089" s="37">
        <v>3798</v>
      </c>
      <c r="G1089" s="36">
        <v>45811</v>
      </c>
      <c r="H1089" s="38">
        <f t="shared" si="56"/>
        <v>0</v>
      </c>
      <c r="I1089" s="29">
        <f t="shared" si="57"/>
        <v>1</v>
      </c>
      <c r="L1089" s="33"/>
      <c r="M1089" s="36">
        <v>45811</v>
      </c>
      <c r="N1089" s="34">
        <f t="shared" si="58"/>
        <v>300</v>
      </c>
      <c r="O1089" s="37"/>
      <c r="P1089" s="35">
        <v>274.8</v>
      </c>
      <c r="Q1089" s="42">
        <v>0.68700000000000006</v>
      </c>
      <c r="R1089" s="40">
        <f t="shared" si="59"/>
        <v>25.199999999999989</v>
      </c>
      <c r="S1089" s="41"/>
    </row>
    <row r="1090" spans="2:19" ht="15" customHeight="1" x14ac:dyDescent="0.3">
      <c r="B1090" s="34">
        <f t="shared" si="54"/>
        <v>3798</v>
      </c>
      <c r="C1090" s="35">
        <v>4019</v>
      </c>
      <c r="D1090" s="34">
        <f t="shared" si="55"/>
        <v>3798</v>
      </c>
      <c r="E1090" s="36">
        <v>45811</v>
      </c>
      <c r="F1090" s="37">
        <v>3800</v>
      </c>
      <c r="G1090" s="36">
        <v>45812</v>
      </c>
      <c r="H1090" s="38">
        <f t="shared" si="56"/>
        <v>2</v>
      </c>
      <c r="I1090" s="29">
        <f t="shared" si="57"/>
        <v>3</v>
      </c>
      <c r="L1090" s="33"/>
      <c r="M1090" s="36">
        <v>45812</v>
      </c>
      <c r="N1090" s="34">
        <f t="shared" si="58"/>
        <v>274.8</v>
      </c>
      <c r="O1090" s="37"/>
      <c r="P1090" s="35">
        <v>274.8</v>
      </c>
      <c r="Q1090" s="42">
        <v>0.68700000000000006</v>
      </c>
      <c r="R1090" s="40">
        <f t="shared" si="59"/>
        <v>0</v>
      </c>
      <c r="S1090" s="41"/>
    </row>
    <row r="1091" spans="2:19" ht="15" customHeight="1" x14ac:dyDescent="0.3">
      <c r="B1091" s="34">
        <f t="shared" si="54"/>
        <v>3800</v>
      </c>
      <c r="C1091" s="35">
        <v>4022</v>
      </c>
      <c r="D1091" s="34">
        <f t="shared" si="55"/>
        <v>3800</v>
      </c>
      <c r="E1091" s="36">
        <v>45812</v>
      </c>
      <c r="F1091" s="37">
        <v>3801</v>
      </c>
      <c r="G1091" s="36">
        <v>45813</v>
      </c>
      <c r="H1091" s="38">
        <f t="shared" si="56"/>
        <v>1</v>
      </c>
      <c r="I1091" s="29">
        <f t="shared" si="57"/>
        <v>7</v>
      </c>
      <c r="L1091" s="33"/>
      <c r="M1091" s="36">
        <v>45813</v>
      </c>
      <c r="N1091" s="34">
        <f t="shared" si="58"/>
        <v>274.8</v>
      </c>
      <c r="O1091" s="37"/>
      <c r="P1091" s="35">
        <v>250</v>
      </c>
      <c r="Q1091" s="42">
        <v>0.625</v>
      </c>
      <c r="R1091" s="40">
        <f t="shared" si="59"/>
        <v>24.800000000000011</v>
      </c>
      <c r="S1091" s="41"/>
    </row>
    <row r="1092" spans="2:19" ht="15" customHeight="1" x14ac:dyDescent="0.3">
      <c r="B1092" s="34">
        <f t="shared" si="54"/>
        <v>3801</v>
      </c>
      <c r="C1092" s="35">
        <v>4029</v>
      </c>
      <c r="D1092" s="34">
        <f t="shared" si="55"/>
        <v>3801</v>
      </c>
      <c r="E1092" s="36">
        <v>45813</v>
      </c>
      <c r="F1092" s="37">
        <v>3803</v>
      </c>
      <c r="G1092" s="36">
        <v>45814</v>
      </c>
      <c r="H1092" s="38">
        <f t="shared" si="56"/>
        <v>2</v>
      </c>
      <c r="I1092" s="29">
        <f t="shared" si="57"/>
        <v>2</v>
      </c>
      <c r="L1092" s="33"/>
      <c r="M1092" s="36">
        <v>45814</v>
      </c>
      <c r="N1092" s="34">
        <f t="shared" si="58"/>
        <v>250</v>
      </c>
      <c r="O1092" s="37"/>
      <c r="P1092" s="35">
        <v>250</v>
      </c>
      <c r="Q1092" s="42">
        <v>0.625</v>
      </c>
      <c r="R1092" s="40">
        <f t="shared" si="59"/>
        <v>0</v>
      </c>
      <c r="S1092" s="41"/>
    </row>
    <row r="1093" spans="2:19" ht="15" customHeight="1" x14ac:dyDescent="0.3">
      <c r="B1093" s="34">
        <f t="shared" ref="B1093:B1138" si="60">F1092</f>
        <v>3803</v>
      </c>
      <c r="C1093" s="35">
        <v>4031</v>
      </c>
      <c r="D1093" s="34">
        <f t="shared" ref="D1093:D1138" si="61">F1092</f>
        <v>3803</v>
      </c>
      <c r="E1093" s="36">
        <v>45814</v>
      </c>
      <c r="F1093" s="37">
        <v>3803</v>
      </c>
      <c r="G1093" s="36">
        <v>45815</v>
      </c>
      <c r="H1093" s="38">
        <f t="shared" ref="H1093:H1138" si="62">F1093-D1093</f>
        <v>0</v>
      </c>
      <c r="I1093" s="29">
        <f t="shared" ref="I1093:I1156" si="63">C1094-C1093</f>
        <v>0</v>
      </c>
      <c r="L1093" s="33"/>
      <c r="M1093" s="36">
        <v>45815</v>
      </c>
      <c r="N1093" s="34">
        <f t="shared" ref="N1093:N1137" si="64">P1092</f>
        <v>250</v>
      </c>
      <c r="O1093" s="37"/>
      <c r="P1093" s="35">
        <v>250</v>
      </c>
      <c r="Q1093" s="42">
        <v>0.625</v>
      </c>
      <c r="R1093" s="40">
        <f t="shared" ref="R1093:R1137" si="65">(N1093+O1093)-P1093</f>
        <v>0</v>
      </c>
      <c r="S1093" s="41"/>
    </row>
    <row r="1094" spans="2:19" ht="15" customHeight="1" x14ac:dyDescent="0.3">
      <c r="B1094" s="34">
        <f t="shared" si="60"/>
        <v>3803</v>
      </c>
      <c r="C1094" s="35">
        <v>4031</v>
      </c>
      <c r="D1094" s="34">
        <f t="shared" si="61"/>
        <v>3803</v>
      </c>
      <c r="E1094" s="36">
        <v>45815</v>
      </c>
      <c r="F1094" s="37">
        <v>3803</v>
      </c>
      <c r="G1094" s="36">
        <v>45816</v>
      </c>
      <c r="H1094" s="38">
        <f t="shared" si="62"/>
        <v>0</v>
      </c>
      <c r="I1094" s="29">
        <f t="shared" si="63"/>
        <v>5</v>
      </c>
      <c r="L1094" s="33"/>
      <c r="M1094" s="36">
        <v>45816</v>
      </c>
      <c r="N1094" s="34">
        <f t="shared" si="64"/>
        <v>250</v>
      </c>
      <c r="O1094" s="37"/>
      <c r="P1094" s="35">
        <v>225.58</v>
      </c>
      <c r="Q1094" s="42">
        <v>0.59394999999999998</v>
      </c>
      <c r="R1094" s="40">
        <f t="shared" si="65"/>
        <v>24.419999999999987</v>
      </c>
      <c r="S1094" s="41"/>
    </row>
    <row r="1095" spans="2:19" ht="15" customHeight="1" x14ac:dyDescent="0.3">
      <c r="B1095" s="34">
        <f t="shared" si="60"/>
        <v>3803</v>
      </c>
      <c r="C1095" s="35">
        <v>4036</v>
      </c>
      <c r="D1095" s="34">
        <f t="shared" si="61"/>
        <v>3803</v>
      </c>
      <c r="E1095" s="36">
        <v>45816</v>
      </c>
      <c r="F1095" s="37">
        <v>3808</v>
      </c>
      <c r="G1095" s="36">
        <v>45817</v>
      </c>
      <c r="H1095" s="38">
        <f t="shared" si="62"/>
        <v>5</v>
      </c>
      <c r="I1095" s="29">
        <f t="shared" si="63"/>
        <v>0</v>
      </c>
      <c r="L1095" s="33"/>
      <c r="M1095" s="36">
        <v>45817</v>
      </c>
      <c r="N1095" s="34">
        <f t="shared" si="64"/>
        <v>225.58</v>
      </c>
      <c r="O1095" s="37"/>
      <c r="P1095" s="35">
        <v>187.5</v>
      </c>
      <c r="Q1095" s="42">
        <v>0.46875</v>
      </c>
      <c r="R1095" s="40">
        <f t="shared" si="65"/>
        <v>38.080000000000013</v>
      </c>
      <c r="S1095" s="41"/>
    </row>
    <row r="1096" spans="2:19" ht="15" customHeight="1" x14ac:dyDescent="0.3">
      <c r="B1096" s="34">
        <f t="shared" si="60"/>
        <v>3808</v>
      </c>
      <c r="C1096" s="35">
        <v>4036</v>
      </c>
      <c r="D1096" s="34">
        <f t="shared" si="61"/>
        <v>3808</v>
      </c>
      <c r="E1096" s="36">
        <v>45817</v>
      </c>
      <c r="F1096" s="37">
        <v>3813</v>
      </c>
      <c r="G1096" s="36">
        <v>45818</v>
      </c>
      <c r="H1096" s="38">
        <f t="shared" si="62"/>
        <v>5</v>
      </c>
      <c r="I1096" s="29">
        <f t="shared" si="63"/>
        <v>4</v>
      </c>
      <c r="L1096" s="33"/>
      <c r="M1096" s="36">
        <v>45818</v>
      </c>
      <c r="N1096" s="34">
        <f t="shared" si="64"/>
        <v>187.5</v>
      </c>
      <c r="O1096" s="37"/>
      <c r="P1096" s="35">
        <v>187.5</v>
      </c>
      <c r="Q1096" s="42">
        <v>0.46875</v>
      </c>
      <c r="R1096" s="40">
        <f t="shared" si="65"/>
        <v>0</v>
      </c>
      <c r="S1096" s="41"/>
    </row>
    <row r="1097" spans="2:19" ht="15" customHeight="1" x14ac:dyDescent="0.3">
      <c r="B1097" s="34">
        <f t="shared" si="60"/>
        <v>3813</v>
      </c>
      <c r="C1097" s="35">
        <v>4040</v>
      </c>
      <c r="D1097" s="34">
        <f t="shared" si="61"/>
        <v>3813</v>
      </c>
      <c r="E1097" s="36">
        <v>45818</v>
      </c>
      <c r="F1097" s="37">
        <v>3815</v>
      </c>
      <c r="G1097" s="36">
        <v>45819</v>
      </c>
      <c r="H1097" s="38">
        <f t="shared" si="62"/>
        <v>2</v>
      </c>
      <c r="I1097" s="29">
        <f t="shared" si="63"/>
        <v>0</v>
      </c>
      <c r="L1097" s="33"/>
      <c r="M1097" s="36">
        <v>45819</v>
      </c>
      <c r="N1097" s="34">
        <f t="shared" si="64"/>
        <v>187.5</v>
      </c>
      <c r="O1097" s="37">
        <v>150</v>
      </c>
      <c r="P1097" s="35">
        <v>300</v>
      </c>
      <c r="Q1097" s="42">
        <v>0.75</v>
      </c>
      <c r="R1097" s="40">
        <v>0</v>
      </c>
      <c r="S1097" s="41"/>
    </row>
    <row r="1098" spans="2:19" ht="15" customHeight="1" x14ac:dyDescent="0.3">
      <c r="B1098" s="34">
        <f t="shared" si="60"/>
        <v>3815</v>
      </c>
      <c r="C1098" s="35">
        <v>4040</v>
      </c>
      <c r="D1098" s="34">
        <f t="shared" si="61"/>
        <v>3815</v>
      </c>
      <c r="E1098" s="36">
        <v>45819</v>
      </c>
      <c r="F1098" s="37">
        <v>3815</v>
      </c>
      <c r="G1098" s="36">
        <v>45820</v>
      </c>
      <c r="H1098" s="38">
        <f t="shared" si="62"/>
        <v>0</v>
      </c>
      <c r="I1098" s="29">
        <f t="shared" si="63"/>
        <v>2</v>
      </c>
      <c r="L1098" s="33"/>
      <c r="M1098" s="36">
        <v>45820</v>
      </c>
      <c r="N1098" s="34">
        <f t="shared" si="64"/>
        <v>300</v>
      </c>
      <c r="O1098" s="37"/>
      <c r="P1098" s="35">
        <v>300</v>
      </c>
      <c r="Q1098" s="42">
        <v>0.75</v>
      </c>
      <c r="R1098" s="40">
        <f t="shared" si="65"/>
        <v>0</v>
      </c>
      <c r="S1098" s="41"/>
    </row>
    <row r="1099" spans="2:19" ht="15" customHeight="1" x14ac:dyDescent="0.3">
      <c r="B1099" s="34">
        <f t="shared" si="60"/>
        <v>3815</v>
      </c>
      <c r="C1099" s="35">
        <v>4042</v>
      </c>
      <c r="D1099" s="34">
        <f t="shared" si="61"/>
        <v>3815</v>
      </c>
      <c r="E1099" s="36">
        <v>45820</v>
      </c>
      <c r="F1099" s="37">
        <v>3816</v>
      </c>
      <c r="G1099" s="36">
        <v>45821</v>
      </c>
      <c r="H1099" s="38">
        <f t="shared" si="62"/>
        <v>1</v>
      </c>
      <c r="I1099" s="29">
        <f t="shared" si="63"/>
        <v>2</v>
      </c>
      <c r="L1099" s="33"/>
      <c r="M1099" s="36">
        <v>45821</v>
      </c>
      <c r="N1099" s="34">
        <f t="shared" si="64"/>
        <v>300</v>
      </c>
      <c r="O1099" s="37"/>
      <c r="P1099" s="35">
        <v>287.39999999999998</v>
      </c>
      <c r="Q1099" s="42">
        <v>0.71870000000000001</v>
      </c>
      <c r="R1099" s="40">
        <f t="shared" si="65"/>
        <v>12.600000000000023</v>
      </c>
      <c r="S1099" s="41"/>
    </row>
    <row r="1100" spans="2:19" ht="15" customHeight="1" x14ac:dyDescent="0.3">
      <c r="B1100" s="34">
        <f t="shared" si="60"/>
        <v>3816</v>
      </c>
      <c r="C1100" s="35">
        <v>4044</v>
      </c>
      <c r="D1100" s="34">
        <f t="shared" si="61"/>
        <v>3816</v>
      </c>
      <c r="E1100" s="36">
        <v>45821</v>
      </c>
      <c r="F1100" s="37">
        <v>3817</v>
      </c>
      <c r="G1100" s="36">
        <v>45822</v>
      </c>
      <c r="H1100" s="38">
        <f t="shared" si="62"/>
        <v>1</v>
      </c>
      <c r="I1100" s="29">
        <f t="shared" si="63"/>
        <v>10</v>
      </c>
      <c r="L1100" s="33"/>
      <c r="M1100" s="36">
        <v>45822</v>
      </c>
      <c r="N1100" s="34">
        <f t="shared" si="64"/>
        <v>287.39999999999998</v>
      </c>
      <c r="O1100" s="37"/>
      <c r="P1100" s="35">
        <v>287.39999999999998</v>
      </c>
      <c r="Q1100" s="42">
        <v>0.71870000000000001</v>
      </c>
      <c r="R1100" s="40">
        <f t="shared" si="65"/>
        <v>0</v>
      </c>
      <c r="S1100" s="41"/>
    </row>
    <row r="1101" spans="2:19" ht="15" customHeight="1" x14ac:dyDescent="0.3">
      <c r="B1101" s="34">
        <f t="shared" si="60"/>
        <v>3817</v>
      </c>
      <c r="C1101" s="35">
        <v>4054</v>
      </c>
      <c r="D1101" s="34">
        <f t="shared" si="61"/>
        <v>3817</v>
      </c>
      <c r="E1101" s="36">
        <v>45822</v>
      </c>
      <c r="F1101" s="37">
        <v>3817</v>
      </c>
      <c r="G1101" s="36">
        <v>45823</v>
      </c>
      <c r="H1101" s="38">
        <f t="shared" si="62"/>
        <v>0</v>
      </c>
      <c r="I1101" s="29">
        <f t="shared" si="63"/>
        <v>2</v>
      </c>
      <c r="L1101" s="33"/>
      <c r="M1101" s="36">
        <v>45823</v>
      </c>
      <c r="N1101" s="34">
        <f t="shared" si="64"/>
        <v>287.39999999999998</v>
      </c>
      <c r="O1101" s="37"/>
      <c r="P1101" s="35">
        <v>287.39999999999998</v>
      </c>
      <c r="Q1101" s="42">
        <v>0.71870000000000001</v>
      </c>
      <c r="R1101" s="40">
        <f t="shared" si="65"/>
        <v>0</v>
      </c>
      <c r="S1101" s="41"/>
    </row>
    <row r="1102" spans="2:19" ht="15" customHeight="1" x14ac:dyDescent="0.3">
      <c r="B1102" s="34">
        <f t="shared" si="60"/>
        <v>3817</v>
      </c>
      <c r="C1102" s="35">
        <v>4056</v>
      </c>
      <c r="D1102" s="34">
        <f t="shared" si="61"/>
        <v>3817</v>
      </c>
      <c r="E1102" s="36">
        <v>45823</v>
      </c>
      <c r="F1102" s="37">
        <v>3817</v>
      </c>
      <c r="G1102" s="36">
        <v>45824</v>
      </c>
      <c r="H1102" s="38">
        <f t="shared" si="62"/>
        <v>0</v>
      </c>
      <c r="I1102" s="29">
        <f t="shared" si="63"/>
        <v>5</v>
      </c>
      <c r="L1102" s="33"/>
      <c r="M1102" s="36">
        <v>45824</v>
      </c>
      <c r="N1102" s="34">
        <f t="shared" si="64"/>
        <v>287.39999999999998</v>
      </c>
      <c r="O1102" s="37"/>
      <c r="P1102" s="35">
        <v>287.39999999999998</v>
      </c>
      <c r="Q1102" s="42">
        <v>0.71870000000000001</v>
      </c>
      <c r="R1102" s="40">
        <f t="shared" si="65"/>
        <v>0</v>
      </c>
      <c r="S1102" s="41"/>
    </row>
    <row r="1103" spans="2:19" ht="15" customHeight="1" x14ac:dyDescent="0.3">
      <c r="B1103" s="34">
        <f t="shared" si="60"/>
        <v>3817</v>
      </c>
      <c r="C1103" s="35">
        <v>4061</v>
      </c>
      <c r="D1103" s="34">
        <f t="shared" si="61"/>
        <v>3817</v>
      </c>
      <c r="E1103" s="36">
        <v>45824</v>
      </c>
      <c r="F1103" s="37">
        <v>3818</v>
      </c>
      <c r="G1103" s="36">
        <v>45825</v>
      </c>
      <c r="H1103" s="38">
        <f t="shared" si="62"/>
        <v>1</v>
      </c>
      <c r="I1103" s="29">
        <f t="shared" si="63"/>
        <v>0</v>
      </c>
      <c r="L1103" s="33"/>
      <c r="M1103" s="36">
        <v>45825</v>
      </c>
      <c r="N1103" s="34">
        <f t="shared" si="64"/>
        <v>287.39999999999998</v>
      </c>
      <c r="O1103" s="37"/>
      <c r="P1103" s="35">
        <v>287.39999999999998</v>
      </c>
      <c r="Q1103" s="42">
        <v>0.71870000000000001</v>
      </c>
      <c r="R1103" s="40">
        <f t="shared" si="65"/>
        <v>0</v>
      </c>
      <c r="S1103" s="41"/>
    </row>
    <row r="1104" spans="2:19" ht="15" customHeight="1" x14ac:dyDescent="0.3">
      <c r="B1104" s="34">
        <f t="shared" si="60"/>
        <v>3818</v>
      </c>
      <c r="C1104" s="35">
        <v>4061</v>
      </c>
      <c r="D1104" s="34">
        <f t="shared" si="61"/>
        <v>3818</v>
      </c>
      <c r="E1104" s="36">
        <v>45825</v>
      </c>
      <c r="F1104" s="37">
        <v>3818</v>
      </c>
      <c r="G1104" s="36">
        <v>45826</v>
      </c>
      <c r="H1104" s="38">
        <f t="shared" si="62"/>
        <v>0</v>
      </c>
      <c r="I1104" s="29">
        <f t="shared" si="63"/>
        <v>3</v>
      </c>
      <c r="L1104" s="33"/>
      <c r="M1104" s="36">
        <v>45826</v>
      </c>
      <c r="N1104" s="34">
        <f t="shared" si="64"/>
        <v>287.39999999999998</v>
      </c>
      <c r="O1104" s="37"/>
      <c r="P1104" s="35">
        <v>287.39999999999998</v>
      </c>
      <c r="Q1104" s="42">
        <v>0.71870000000000001</v>
      </c>
      <c r="R1104" s="40">
        <f t="shared" si="65"/>
        <v>0</v>
      </c>
      <c r="S1104" s="41"/>
    </row>
    <row r="1105" spans="2:20" ht="15" customHeight="1" x14ac:dyDescent="0.3">
      <c r="B1105" s="34">
        <f t="shared" si="60"/>
        <v>3818</v>
      </c>
      <c r="C1105" s="35">
        <v>4064</v>
      </c>
      <c r="D1105" s="34">
        <f t="shared" si="61"/>
        <v>3818</v>
      </c>
      <c r="E1105" s="36">
        <v>45826</v>
      </c>
      <c r="F1105" s="37">
        <v>3818</v>
      </c>
      <c r="G1105" s="36">
        <v>45827</v>
      </c>
      <c r="H1105" s="38">
        <f t="shared" si="62"/>
        <v>0</v>
      </c>
      <c r="I1105" s="29">
        <f t="shared" si="63"/>
        <v>0</v>
      </c>
      <c r="L1105" s="33"/>
      <c r="M1105" s="36">
        <v>45827</v>
      </c>
      <c r="N1105" s="34">
        <f t="shared" si="64"/>
        <v>287.39999999999998</v>
      </c>
      <c r="O1105" s="37"/>
      <c r="P1105" s="35">
        <v>287.39999999999998</v>
      </c>
      <c r="Q1105" s="42">
        <v>0.71870000000000001</v>
      </c>
      <c r="R1105" s="40">
        <f t="shared" si="65"/>
        <v>0</v>
      </c>
      <c r="S1105" s="41"/>
    </row>
    <row r="1106" spans="2:20" ht="15" customHeight="1" x14ac:dyDescent="0.3">
      <c r="B1106" s="34">
        <f t="shared" si="60"/>
        <v>3818</v>
      </c>
      <c r="C1106" s="35">
        <v>4064</v>
      </c>
      <c r="D1106" s="34">
        <f t="shared" si="61"/>
        <v>3818</v>
      </c>
      <c r="E1106" s="36">
        <v>45827</v>
      </c>
      <c r="F1106" s="37">
        <v>3818</v>
      </c>
      <c r="G1106" s="36">
        <v>45828</v>
      </c>
      <c r="H1106" s="38">
        <f t="shared" si="62"/>
        <v>0</v>
      </c>
      <c r="I1106" s="29">
        <f t="shared" si="63"/>
        <v>0</v>
      </c>
      <c r="L1106" s="33"/>
      <c r="M1106" s="36">
        <v>45828</v>
      </c>
      <c r="N1106" s="34">
        <v>287.39999999999998</v>
      </c>
      <c r="O1106" s="37"/>
      <c r="P1106" s="35">
        <v>287.39999999999998</v>
      </c>
      <c r="Q1106" s="42">
        <v>0.71870000000000001</v>
      </c>
      <c r="R1106" s="40">
        <f t="shared" si="65"/>
        <v>0</v>
      </c>
      <c r="S1106" s="41"/>
    </row>
    <row r="1107" spans="2:20" ht="15" customHeight="1" x14ac:dyDescent="0.3">
      <c r="B1107" s="34">
        <f t="shared" si="60"/>
        <v>3818</v>
      </c>
      <c r="C1107" s="35">
        <v>4064</v>
      </c>
      <c r="D1107" s="34">
        <f t="shared" si="61"/>
        <v>3818</v>
      </c>
      <c r="E1107" s="36">
        <v>45828</v>
      </c>
      <c r="F1107" s="37">
        <v>3818</v>
      </c>
      <c r="G1107" s="36">
        <v>45829</v>
      </c>
      <c r="H1107" s="38">
        <f t="shared" si="62"/>
        <v>0</v>
      </c>
      <c r="I1107" s="29">
        <f t="shared" si="63"/>
        <v>6</v>
      </c>
      <c r="L1107" s="33"/>
      <c r="M1107" s="36">
        <v>45829</v>
      </c>
      <c r="N1107" s="34">
        <f t="shared" si="64"/>
        <v>287.39999999999998</v>
      </c>
      <c r="O1107" s="37">
        <v>51</v>
      </c>
      <c r="P1107" s="35">
        <v>337.5</v>
      </c>
      <c r="Q1107" s="542">
        <v>0.84375</v>
      </c>
      <c r="R1107" s="40">
        <f>(N1107+O1107)-P1107</f>
        <v>0.89999999999997726</v>
      </c>
      <c r="S1107" s="41"/>
      <c r="T1107" t="s">
        <v>1682</v>
      </c>
    </row>
    <row r="1108" spans="2:20" ht="15" customHeight="1" x14ac:dyDescent="0.3">
      <c r="B1108" s="34">
        <f t="shared" si="60"/>
        <v>3818</v>
      </c>
      <c r="C1108" s="35">
        <v>4070</v>
      </c>
      <c r="D1108" s="34">
        <f t="shared" si="61"/>
        <v>3818</v>
      </c>
      <c r="E1108" s="36">
        <v>45829</v>
      </c>
      <c r="F1108" s="37">
        <v>3819</v>
      </c>
      <c r="G1108" s="36">
        <v>45830</v>
      </c>
      <c r="H1108" s="38">
        <f t="shared" si="62"/>
        <v>1</v>
      </c>
      <c r="I1108" s="29">
        <f t="shared" si="63"/>
        <v>2</v>
      </c>
      <c r="L1108" s="33"/>
      <c r="M1108" s="36">
        <v>45830</v>
      </c>
      <c r="N1108" s="34">
        <f>P1107</f>
        <v>337.5</v>
      </c>
      <c r="O1108" s="37"/>
      <c r="P1108" s="35">
        <v>325.39999999999998</v>
      </c>
      <c r="Q1108" s="42">
        <v>0.8135</v>
      </c>
      <c r="R1108" s="40">
        <f>(N1108+O1108)-P1108</f>
        <v>12.100000000000023</v>
      </c>
      <c r="S1108" s="41"/>
    </row>
    <row r="1109" spans="2:20" ht="15" customHeight="1" x14ac:dyDescent="0.3">
      <c r="B1109" s="34">
        <f t="shared" si="60"/>
        <v>3819</v>
      </c>
      <c r="C1109" s="35">
        <v>4072</v>
      </c>
      <c r="D1109" s="34">
        <f t="shared" si="61"/>
        <v>3819</v>
      </c>
      <c r="E1109" s="36">
        <v>45830</v>
      </c>
      <c r="F1109" s="37">
        <v>3824</v>
      </c>
      <c r="G1109" s="36">
        <v>45831</v>
      </c>
      <c r="H1109" s="38">
        <f t="shared" si="62"/>
        <v>5</v>
      </c>
      <c r="I1109" s="29">
        <f t="shared" si="63"/>
        <v>5</v>
      </c>
      <c r="L1109" s="33"/>
      <c r="M1109" s="36">
        <v>45831</v>
      </c>
      <c r="N1109" s="34">
        <f>P1108</f>
        <v>325.39999999999998</v>
      </c>
      <c r="O1109" s="37"/>
      <c r="P1109" s="35">
        <v>293.5</v>
      </c>
      <c r="Q1109" s="42">
        <v>0.73450000000000004</v>
      </c>
      <c r="R1109" s="40">
        <f>(N1109+O1109)-P1109</f>
        <v>31.899999999999977</v>
      </c>
      <c r="S1109" s="41"/>
    </row>
    <row r="1110" spans="2:20" ht="15" customHeight="1" x14ac:dyDescent="0.3">
      <c r="B1110" s="34">
        <f t="shared" si="60"/>
        <v>3824</v>
      </c>
      <c r="C1110" s="35">
        <v>4077</v>
      </c>
      <c r="D1110" s="34">
        <f t="shared" si="61"/>
        <v>3824</v>
      </c>
      <c r="E1110" s="36">
        <v>45831</v>
      </c>
      <c r="F1110" s="37">
        <v>3832</v>
      </c>
      <c r="G1110" s="36">
        <v>45832</v>
      </c>
      <c r="H1110" s="38">
        <f t="shared" si="62"/>
        <v>8</v>
      </c>
      <c r="I1110" s="29">
        <f t="shared" si="63"/>
        <v>0</v>
      </c>
      <c r="L1110" s="33"/>
      <c r="M1110" s="36">
        <v>45832</v>
      </c>
      <c r="N1110" s="34">
        <f t="shared" si="64"/>
        <v>293.5</v>
      </c>
      <c r="O1110" s="37"/>
      <c r="P1110" s="35">
        <v>275</v>
      </c>
      <c r="Q1110" s="42">
        <v>0.6875</v>
      </c>
      <c r="R1110" s="40">
        <f t="shared" si="65"/>
        <v>18.5</v>
      </c>
      <c r="S1110" s="41"/>
    </row>
    <row r="1111" spans="2:20" ht="15" customHeight="1" x14ac:dyDescent="0.3">
      <c r="B1111" s="34">
        <f t="shared" si="60"/>
        <v>3832</v>
      </c>
      <c r="C1111" s="35">
        <v>4077</v>
      </c>
      <c r="D1111" s="34">
        <f t="shared" si="61"/>
        <v>3832</v>
      </c>
      <c r="E1111" s="36">
        <v>45832</v>
      </c>
      <c r="F1111" s="37">
        <v>3835</v>
      </c>
      <c r="G1111" s="36">
        <v>45833</v>
      </c>
      <c r="H1111" s="38">
        <f t="shared" si="62"/>
        <v>3</v>
      </c>
      <c r="I1111" s="29">
        <f t="shared" si="63"/>
        <v>3</v>
      </c>
      <c r="L1111" s="33"/>
      <c r="M1111" s="36">
        <v>45833</v>
      </c>
      <c r="N1111" s="34">
        <f t="shared" si="64"/>
        <v>275</v>
      </c>
      <c r="O1111" s="37"/>
      <c r="P1111" s="35">
        <v>262.5</v>
      </c>
      <c r="Q1111" s="42">
        <v>0.65649999999999997</v>
      </c>
      <c r="R1111" s="40">
        <v>12.5</v>
      </c>
      <c r="S1111" s="41"/>
    </row>
    <row r="1112" spans="2:20" ht="15" customHeight="1" x14ac:dyDescent="0.3">
      <c r="B1112" s="34">
        <f t="shared" si="60"/>
        <v>3835</v>
      </c>
      <c r="C1112" s="35">
        <v>4080</v>
      </c>
      <c r="D1112" s="34">
        <f t="shared" si="61"/>
        <v>3835</v>
      </c>
      <c r="E1112" s="36">
        <v>45833</v>
      </c>
      <c r="F1112" s="37">
        <v>3836</v>
      </c>
      <c r="G1112" s="36">
        <v>45834</v>
      </c>
      <c r="H1112" s="38">
        <f t="shared" si="62"/>
        <v>1</v>
      </c>
      <c r="I1112" s="29">
        <f t="shared" si="63"/>
        <v>4</v>
      </c>
      <c r="L1112" s="33"/>
      <c r="M1112" s="36">
        <v>45834</v>
      </c>
      <c r="N1112" s="34">
        <f t="shared" si="64"/>
        <v>262.5</v>
      </c>
      <c r="O1112" s="37"/>
      <c r="P1112" s="35">
        <v>250</v>
      </c>
      <c r="Q1112" s="42">
        <v>0.625</v>
      </c>
      <c r="R1112" s="40">
        <v>12.5</v>
      </c>
      <c r="S1112" s="41"/>
    </row>
    <row r="1113" spans="2:20" ht="15" customHeight="1" x14ac:dyDescent="0.3">
      <c r="B1113" s="34">
        <f t="shared" si="60"/>
        <v>3836</v>
      </c>
      <c r="C1113" s="35">
        <v>4084</v>
      </c>
      <c r="D1113" s="34">
        <f t="shared" si="61"/>
        <v>3836</v>
      </c>
      <c r="E1113" s="36">
        <v>45834</v>
      </c>
      <c r="F1113" s="37">
        <v>3837</v>
      </c>
      <c r="G1113" s="36">
        <v>45835</v>
      </c>
      <c r="H1113" s="38">
        <f t="shared" si="62"/>
        <v>1</v>
      </c>
      <c r="I1113" s="29">
        <f t="shared" si="63"/>
        <v>2</v>
      </c>
      <c r="L1113" s="33"/>
      <c r="M1113" s="36">
        <v>45835</v>
      </c>
      <c r="N1113" s="34">
        <f t="shared" si="64"/>
        <v>250</v>
      </c>
      <c r="O1113" s="37"/>
      <c r="P1113" s="35">
        <v>250</v>
      </c>
      <c r="Q1113" s="42">
        <v>0.625</v>
      </c>
      <c r="R1113" s="40">
        <f t="shared" si="65"/>
        <v>0</v>
      </c>
      <c r="S1113" s="41"/>
    </row>
    <row r="1114" spans="2:20" ht="15" customHeight="1" x14ac:dyDescent="0.3">
      <c r="B1114" s="34">
        <f t="shared" si="60"/>
        <v>3837</v>
      </c>
      <c r="C1114" s="35">
        <v>4086</v>
      </c>
      <c r="D1114" s="34">
        <f t="shared" si="61"/>
        <v>3837</v>
      </c>
      <c r="E1114" s="36">
        <v>45835</v>
      </c>
      <c r="F1114" s="37">
        <v>3837</v>
      </c>
      <c r="G1114" s="36">
        <v>45836</v>
      </c>
      <c r="H1114" s="38">
        <f t="shared" si="62"/>
        <v>0</v>
      </c>
      <c r="I1114" s="29">
        <f t="shared" si="63"/>
        <v>0</v>
      </c>
      <c r="L1114" s="33"/>
      <c r="M1114" s="36">
        <v>45836</v>
      </c>
      <c r="N1114" s="34">
        <f t="shared" si="64"/>
        <v>250</v>
      </c>
      <c r="O1114" s="37"/>
      <c r="P1114" s="35">
        <v>250</v>
      </c>
      <c r="Q1114" s="42">
        <v>0.625</v>
      </c>
      <c r="R1114" s="40">
        <f t="shared" si="65"/>
        <v>0</v>
      </c>
      <c r="S1114" s="41"/>
    </row>
    <row r="1115" spans="2:20" ht="15" customHeight="1" x14ac:dyDescent="0.3">
      <c r="B1115" s="34">
        <f t="shared" si="60"/>
        <v>3837</v>
      </c>
      <c r="C1115" s="35">
        <v>4086</v>
      </c>
      <c r="D1115" s="34">
        <f t="shared" si="61"/>
        <v>3837</v>
      </c>
      <c r="E1115" s="36">
        <v>45836</v>
      </c>
      <c r="F1115" s="37">
        <v>3837</v>
      </c>
      <c r="G1115" s="36">
        <v>45837</v>
      </c>
      <c r="H1115" s="38">
        <f t="shared" si="62"/>
        <v>0</v>
      </c>
      <c r="I1115" s="29">
        <f t="shared" si="63"/>
        <v>0</v>
      </c>
      <c r="L1115" s="33"/>
      <c r="M1115" s="36">
        <v>45837</v>
      </c>
      <c r="N1115" s="34">
        <f t="shared" si="64"/>
        <v>250</v>
      </c>
      <c r="O1115" s="37"/>
      <c r="P1115" s="35">
        <v>250</v>
      </c>
      <c r="Q1115" s="42">
        <v>0.625</v>
      </c>
      <c r="R1115" s="40">
        <f>(N1115+O1115)-P1115</f>
        <v>0</v>
      </c>
      <c r="S1115" s="41"/>
    </row>
    <row r="1116" spans="2:20" ht="15" customHeight="1" x14ac:dyDescent="0.3">
      <c r="B1116" s="34">
        <f t="shared" si="60"/>
        <v>3837</v>
      </c>
      <c r="C1116" s="35">
        <v>4086</v>
      </c>
      <c r="D1116" s="34">
        <f t="shared" si="61"/>
        <v>3837</v>
      </c>
      <c r="E1116" s="36">
        <v>45837</v>
      </c>
      <c r="F1116" s="37">
        <v>3837</v>
      </c>
      <c r="G1116" s="36">
        <v>45838</v>
      </c>
      <c r="H1116" s="38">
        <f t="shared" si="62"/>
        <v>0</v>
      </c>
      <c r="I1116" s="29">
        <f t="shared" si="63"/>
        <v>4</v>
      </c>
      <c r="J1116" s="48">
        <f>SUM(H1026:H1117)</f>
        <v>246</v>
      </c>
      <c r="K1116" s="48"/>
      <c r="L1116" s="33"/>
      <c r="M1116" s="36">
        <v>45838</v>
      </c>
      <c r="N1116" s="34">
        <f t="shared" si="64"/>
        <v>250</v>
      </c>
      <c r="O1116" s="37"/>
      <c r="P1116" s="35">
        <v>250</v>
      </c>
      <c r="Q1116" s="42">
        <v>0.625</v>
      </c>
      <c r="R1116" s="40">
        <f t="shared" ref="R1116:R1117" si="66">(N1116+O1116)-P1116</f>
        <v>0</v>
      </c>
      <c r="S1116" s="41"/>
      <c r="T1116" s="48">
        <f>SUM(R1026:R1116)</f>
        <v>1606.3000000000002</v>
      </c>
    </row>
    <row r="1117" spans="2:20" ht="15" customHeight="1" x14ac:dyDescent="0.3">
      <c r="B1117" s="34">
        <f t="shared" si="60"/>
        <v>3837</v>
      </c>
      <c r="C1117" s="35">
        <v>4090</v>
      </c>
      <c r="D1117" s="34">
        <f t="shared" si="61"/>
        <v>3837</v>
      </c>
      <c r="E1117" s="36">
        <v>45838</v>
      </c>
      <c r="F1117" s="37">
        <v>3839</v>
      </c>
      <c r="G1117" s="36">
        <v>45839</v>
      </c>
      <c r="H1117" s="38">
        <f t="shared" si="62"/>
        <v>2</v>
      </c>
      <c r="I1117" s="29">
        <f t="shared" si="63"/>
        <v>8</v>
      </c>
      <c r="L1117" s="33"/>
      <c r="M1117" s="36">
        <v>45839</v>
      </c>
      <c r="N1117" s="34">
        <f t="shared" si="64"/>
        <v>250</v>
      </c>
      <c r="O1117" s="37"/>
      <c r="P1117" s="35">
        <v>250</v>
      </c>
      <c r="Q1117" s="42">
        <v>0.625</v>
      </c>
      <c r="R1117" s="40">
        <f t="shared" si="66"/>
        <v>0</v>
      </c>
      <c r="S1117" s="41"/>
    </row>
    <row r="1118" spans="2:20" ht="15" customHeight="1" x14ac:dyDescent="0.3">
      <c r="B1118" s="34">
        <f t="shared" si="60"/>
        <v>3839</v>
      </c>
      <c r="C1118" s="35">
        <v>4098</v>
      </c>
      <c r="D1118" s="34">
        <f t="shared" si="61"/>
        <v>3839</v>
      </c>
      <c r="E1118" s="36">
        <v>45839</v>
      </c>
      <c r="F1118" s="37">
        <v>3839</v>
      </c>
      <c r="G1118" s="36">
        <v>45840</v>
      </c>
      <c r="H1118" s="38">
        <f t="shared" si="62"/>
        <v>0</v>
      </c>
      <c r="I1118" s="29">
        <f t="shared" si="63"/>
        <v>4</v>
      </c>
      <c r="L1118" s="33"/>
      <c r="M1118" s="36">
        <v>45840</v>
      </c>
      <c r="N1118" s="34">
        <f t="shared" si="64"/>
        <v>250</v>
      </c>
      <c r="O1118" s="37"/>
      <c r="P1118" s="35">
        <v>243.6</v>
      </c>
      <c r="Q1118" s="42">
        <v>0.60899999999999999</v>
      </c>
      <c r="R1118" s="40">
        <f>(N1118+O1118)-P1118</f>
        <v>6.4000000000000057</v>
      </c>
      <c r="S1118" s="41"/>
    </row>
    <row r="1119" spans="2:20" ht="15" customHeight="1" x14ac:dyDescent="0.3">
      <c r="B1119" s="34">
        <f t="shared" si="60"/>
        <v>3839</v>
      </c>
      <c r="C1119" s="35">
        <v>4102</v>
      </c>
      <c r="D1119" s="34">
        <f t="shared" si="61"/>
        <v>3839</v>
      </c>
      <c r="E1119" s="36">
        <v>45840</v>
      </c>
      <c r="F1119" s="37">
        <v>3841</v>
      </c>
      <c r="G1119" s="36">
        <v>45841</v>
      </c>
      <c r="H1119" s="38">
        <f t="shared" si="62"/>
        <v>2</v>
      </c>
      <c r="I1119" s="29">
        <f t="shared" si="63"/>
        <v>3</v>
      </c>
      <c r="L1119" s="33"/>
      <c r="M1119" s="36">
        <v>45841</v>
      </c>
      <c r="N1119" s="34">
        <f t="shared" si="64"/>
        <v>243.6</v>
      </c>
      <c r="O1119" s="37"/>
      <c r="P1119" s="35">
        <v>237.5</v>
      </c>
      <c r="Q1119" s="42">
        <v>0.59375</v>
      </c>
      <c r="R1119" s="40">
        <f t="shared" si="65"/>
        <v>6.0999999999999943</v>
      </c>
      <c r="S1119" s="41"/>
    </row>
    <row r="1120" spans="2:20" ht="15" customHeight="1" x14ac:dyDescent="0.3">
      <c r="B1120" s="34">
        <f t="shared" si="60"/>
        <v>3841</v>
      </c>
      <c r="C1120" s="35">
        <v>4105</v>
      </c>
      <c r="D1120" s="34">
        <f t="shared" si="61"/>
        <v>3841</v>
      </c>
      <c r="E1120" s="36">
        <v>45841</v>
      </c>
      <c r="F1120" s="37">
        <v>3842</v>
      </c>
      <c r="G1120" s="36">
        <v>45842</v>
      </c>
      <c r="H1120" s="38">
        <f t="shared" si="62"/>
        <v>1</v>
      </c>
      <c r="I1120" s="29">
        <f t="shared" si="63"/>
        <v>1</v>
      </c>
      <c r="L1120" s="33"/>
      <c r="M1120" s="36">
        <v>45842</v>
      </c>
      <c r="N1120" s="34">
        <f t="shared" si="64"/>
        <v>237.5</v>
      </c>
      <c r="O1120" s="37"/>
      <c r="P1120" s="35">
        <v>187.5</v>
      </c>
      <c r="Q1120" s="42">
        <v>0.46875</v>
      </c>
      <c r="R1120" s="40">
        <f t="shared" si="65"/>
        <v>50</v>
      </c>
      <c r="S1120" s="41"/>
    </row>
    <row r="1121" spans="2:20" ht="15" customHeight="1" x14ac:dyDescent="0.3">
      <c r="B1121" s="34">
        <f t="shared" si="60"/>
        <v>3842</v>
      </c>
      <c r="C1121" s="35">
        <v>4106</v>
      </c>
      <c r="D1121" s="34">
        <f t="shared" si="61"/>
        <v>3842</v>
      </c>
      <c r="E1121" s="36">
        <v>45842</v>
      </c>
      <c r="F1121" s="37">
        <v>3851</v>
      </c>
      <c r="G1121" s="36">
        <v>45843</v>
      </c>
      <c r="H1121" s="38">
        <f t="shared" si="62"/>
        <v>9</v>
      </c>
      <c r="I1121" s="29">
        <f t="shared" si="63"/>
        <v>2</v>
      </c>
      <c r="L1121" s="33"/>
      <c r="M1121" s="36">
        <v>45843</v>
      </c>
      <c r="N1121" s="34">
        <f t="shared" si="64"/>
        <v>187.5</v>
      </c>
      <c r="O1121" s="37">
        <v>210</v>
      </c>
      <c r="P1121" s="35">
        <v>287.48</v>
      </c>
      <c r="Q1121" s="42">
        <v>0.71870000000000001</v>
      </c>
      <c r="R1121" s="40">
        <f t="shared" si="65"/>
        <v>110.01999999999998</v>
      </c>
      <c r="S1121" s="41"/>
      <c r="T1121" t="s">
        <v>56</v>
      </c>
    </row>
    <row r="1122" spans="2:20" ht="15" customHeight="1" x14ac:dyDescent="0.3">
      <c r="B1122" s="34">
        <f t="shared" si="60"/>
        <v>3851</v>
      </c>
      <c r="C1122" s="35">
        <v>4108</v>
      </c>
      <c r="D1122" s="34">
        <f t="shared" si="61"/>
        <v>3851</v>
      </c>
      <c r="E1122" s="36">
        <v>45843</v>
      </c>
      <c r="F1122" s="37">
        <v>3869</v>
      </c>
      <c r="G1122" s="36">
        <v>45844</v>
      </c>
      <c r="H1122" s="38">
        <f t="shared" si="62"/>
        <v>18</v>
      </c>
      <c r="I1122" s="29">
        <f t="shared" si="63"/>
        <v>0</v>
      </c>
      <c r="L1122" s="33"/>
      <c r="M1122" s="36">
        <v>45844</v>
      </c>
      <c r="N1122" s="34">
        <f t="shared" si="64"/>
        <v>287.48</v>
      </c>
      <c r="O1122" s="37"/>
      <c r="P1122" s="35">
        <v>262.5</v>
      </c>
      <c r="Q1122" s="42">
        <v>0.65649999999999997</v>
      </c>
      <c r="R1122" s="40">
        <f t="shared" si="65"/>
        <v>24.980000000000018</v>
      </c>
      <c r="S1122" s="41"/>
    </row>
    <row r="1123" spans="2:20" ht="15" customHeight="1" x14ac:dyDescent="0.3">
      <c r="B1123" s="34">
        <f t="shared" si="60"/>
        <v>3869</v>
      </c>
      <c r="C1123" s="35">
        <v>4108</v>
      </c>
      <c r="D1123" s="34">
        <f t="shared" si="61"/>
        <v>3869</v>
      </c>
      <c r="E1123" s="36">
        <v>45844</v>
      </c>
      <c r="F1123" s="37">
        <v>3872</v>
      </c>
      <c r="G1123" s="36">
        <v>45845</v>
      </c>
      <c r="H1123" s="38">
        <f t="shared" si="62"/>
        <v>3</v>
      </c>
      <c r="I1123" s="29">
        <f t="shared" si="63"/>
        <v>3</v>
      </c>
      <c r="L1123" s="33"/>
      <c r="M1123" s="36">
        <v>45845</v>
      </c>
      <c r="N1123" s="34">
        <f t="shared" si="64"/>
        <v>262.5</v>
      </c>
      <c r="O1123" s="37"/>
      <c r="P1123" s="35">
        <v>262.5</v>
      </c>
      <c r="Q1123" s="42">
        <v>0.65649999999999997</v>
      </c>
      <c r="R1123" s="40">
        <f t="shared" si="65"/>
        <v>0</v>
      </c>
      <c r="S1123" s="41"/>
    </row>
    <row r="1124" spans="2:20" ht="15" customHeight="1" x14ac:dyDescent="0.3">
      <c r="B1124" s="34">
        <f t="shared" si="60"/>
        <v>3872</v>
      </c>
      <c r="C1124" s="35">
        <v>4111</v>
      </c>
      <c r="D1124" s="34">
        <f t="shared" si="61"/>
        <v>3872</v>
      </c>
      <c r="E1124" s="36">
        <v>45845</v>
      </c>
      <c r="F1124" s="37">
        <v>3872</v>
      </c>
      <c r="G1124" s="36">
        <v>45846</v>
      </c>
      <c r="H1124" s="38">
        <f t="shared" si="62"/>
        <v>0</v>
      </c>
      <c r="I1124" s="29">
        <f t="shared" si="63"/>
        <v>0</v>
      </c>
      <c r="L1124" s="33"/>
      <c r="M1124" s="36">
        <v>45846</v>
      </c>
      <c r="N1124" s="34">
        <f t="shared" si="64"/>
        <v>262.5</v>
      </c>
      <c r="O1124" s="37"/>
      <c r="P1124" s="35">
        <v>262.5</v>
      </c>
      <c r="Q1124" s="42">
        <v>0.65649999999999997</v>
      </c>
      <c r="R1124" s="40">
        <f t="shared" si="65"/>
        <v>0</v>
      </c>
      <c r="S1124" s="41"/>
    </row>
    <row r="1125" spans="2:20" ht="15" customHeight="1" x14ac:dyDescent="0.3">
      <c r="B1125" s="34">
        <f t="shared" si="60"/>
        <v>3872</v>
      </c>
      <c r="C1125" s="35">
        <v>4111</v>
      </c>
      <c r="D1125" s="34">
        <f t="shared" si="61"/>
        <v>3872</v>
      </c>
      <c r="E1125" s="36">
        <v>45846</v>
      </c>
      <c r="F1125" s="37">
        <v>3872</v>
      </c>
      <c r="G1125" s="36">
        <v>45847</v>
      </c>
      <c r="H1125" s="38">
        <f t="shared" si="62"/>
        <v>0</v>
      </c>
      <c r="I1125" s="29">
        <f t="shared" si="63"/>
        <v>3</v>
      </c>
      <c r="L1125" s="33"/>
      <c r="M1125" s="36">
        <v>45847</v>
      </c>
      <c r="N1125" s="34">
        <f t="shared" si="64"/>
        <v>262.5</v>
      </c>
      <c r="O1125" s="37"/>
      <c r="P1125" s="35">
        <v>250</v>
      </c>
      <c r="Q1125" s="42">
        <v>0.625</v>
      </c>
      <c r="R1125" s="40">
        <f t="shared" si="65"/>
        <v>12.5</v>
      </c>
      <c r="S1125" s="41"/>
    </row>
    <row r="1126" spans="2:20" ht="15" customHeight="1" x14ac:dyDescent="0.3">
      <c r="B1126" s="34">
        <f t="shared" si="60"/>
        <v>3872</v>
      </c>
      <c r="C1126" s="35">
        <v>4114</v>
      </c>
      <c r="D1126" s="34">
        <f t="shared" si="61"/>
        <v>3872</v>
      </c>
      <c r="E1126" s="36">
        <v>45847</v>
      </c>
      <c r="F1126" s="37">
        <v>3873</v>
      </c>
      <c r="G1126" s="36">
        <v>45848</v>
      </c>
      <c r="H1126" s="38">
        <f t="shared" si="62"/>
        <v>1</v>
      </c>
      <c r="I1126" s="29">
        <f t="shared" si="63"/>
        <v>2</v>
      </c>
      <c r="L1126" s="33"/>
      <c r="M1126" s="36">
        <v>45848</v>
      </c>
      <c r="N1126" s="34">
        <f t="shared" si="64"/>
        <v>250</v>
      </c>
      <c r="O1126" s="37"/>
      <c r="P1126" s="35">
        <v>250</v>
      </c>
      <c r="Q1126" s="42">
        <v>0.625</v>
      </c>
      <c r="R1126" s="40">
        <f t="shared" si="65"/>
        <v>0</v>
      </c>
      <c r="S1126" s="41"/>
    </row>
    <row r="1127" spans="2:20" ht="15" customHeight="1" x14ac:dyDescent="0.3">
      <c r="B1127" s="34">
        <f t="shared" si="60"/>
        <v>3873</v>
      </c>
      <c r="C1127" s="35">
        <v>4116</v>
      </c>
      <c r="D1127" s="34">
        <f t="shared" si="61"/>
        <v>3873</v>
      </c>
      <c r="E1127" s="36">
        <v>45848</v>
      </c>
      <c r="F1127" s="37">
        <v>3874</v>
      </c>
      <c r="G1127" s="36">
        <v>45849</v>
      </c>
      <c r="H1127" s="38">
        <f t="shared" si="62"/>
        <v>1</v>
      </c>
      <c r="I1127" s="29">
        <f t="shared" si="63"/>
        <v>11</v>
      </c>
      <c r="L1127" s="33"/>
      <c r="M1127" s="36">
        <v>45849</v>
      </c>
      <c r="N1127" s="34">
        <f t="shared" si="64"/>
        <v>250</v>
      </c>
      <c r="O1127" s="37">
        <v>100</v>
      </c>
      <c r="P1127" s="35">
        <v>300</v>
      </c>
      <c r="Q1127" s="42">
        <v>0.75</v>
      </c>
      <c r="R1127" s="40">
        <f t="shared" si="65"/>
        <v>50</v>
      </c>
      <c r="S1127" s="41"/>
    </row>
    <row r="1128" spans="2:20" ht="15" customHeight="1" x14ac:dyDescent="0.3">
      <c r="B1128" s="34">
        <f t="shared" si="60"/>
        <v>3874</v>
      </c>
      <c r="C1128" s="35">
        <v>4127</v>
      </c>
      <c r="D1128" s="34">
        <f t="shared" si="61"/>
        <v>3874</v>
      </c>
      <c r="E1128" s="36">
        <v>45849</v>
      </c>
      <c r="F1128" s="37">
        <v>3881</v>
      </c>
      <c r="G1128" s="36">
        <v>45850</v>
      </c>
      <c r="H1128" s="38">
        <f t="shared" si="62"/>
        <v>7</v>
      </c>
      <c r="I1128" s="29">
        <f t="shared" si="63"/>
        <v>3</v>
      </c>
      <c r="L1128" s="33"/>
      <c r="M1128" s="36">
        <v>45850</v>
      </c>
      <c r="N1128" s="34">
        <f t="shared" si="64"/>
        <v>300</v>
      </c>
      <c r="O1128" s="37"/>
      <c r="P1128" s="35">
        <v>287.39999999999998</v>
      </c>
      <c r="Q1128" s="42">
        <v>0.71870000000000001</v>
      </c>
      <c r="R1128" s="40">
        <f t="shared" si="65"/>
        <v>12.600000000000023</v>
      </c>
      <c r="S1128" s="41"/>
    </row>
    <row r="1129" spans="2:20" ht="15" customHeight="1" x14ac:dyDescent="0.3">
      <c r="B1129" s="34">
        <f t="shared" si="60"/>
        <v>3881</v>
      </c>
      <c r="C1129" s="35">
        <v>4130</v>
      </c>
      <c r="D1129" s="34">
        <f t="shared" si="61"/>
        <v>3881</v>
      </c>
      <c r="E1129" s="36">
        <v>45850</v>
      </c>
      <c r="F1129" s="37">
        <v>3885</v>
      </c>
      <c r="G1129" s="36">
        <v>45851</v>
      </c>
      <c r="H1129" s="38">
        <f t="shared" si="62"/>
        <v>4</v>
      </c>
      <c r="I1129" s="29">
        <f t="shared" si="63"/>
        <v>0</v>
      </c>
      <c r="L1129" s="33"/>
      <c r="M1129" s="36">
        <v>45851</v>
      </c>
      <c r="N1129" s="34">
        <f t="shared" si="64"/>
        <v>287.39999999999998</v>
      </c>
      <c r="O1129" s="37"/>
      <c r="P1129" s="35">
        <v>287.39999999999998</v>
      </c>
      <c r="Q1129" s="42">
        <v>0.71870000000000001</v>
      </c>
      <c r="R1129" s="40">
        <f t="shared" si="65"/>
        <v>0</v>
      </c>
      <c r="S1129" s="41"/>
    </row>
    <row r="1130" spans="2:20" ht="15" customHeight="1" x14ac:dyDescent="0.3">
      <c r="B1130" s="34">
        <f t="shared" si="60"/>
        <v>3885</v>
      </c>
      <c r="C1130" s="35">
        <v>4130</v>
      </c>
      <c r="D1130" s="34">
        <f t="shared" si="61"/>
        <v>3885</v>
      </c>
      <c r="E1130" s="36">
        <v>45851</v>
      </c>
      <c r="F1130" s="37">
        <v>3885</v>
      </c>
      <c r="G1130" s="36">
        <v>45852</v>
      </c>
      <c r="H1130" s="38">
        <f t="shared" si="62"/>
        <v>0</v>
      </c>
      <c r="I1130" s="29">
        <f t="shared" si="63"/>
        <v>2</v>
      </c>
      <c r="L1130" s="33"/>
      <c r="M1130" s="36">
        <v>45852</v>
      </c>
      <c r="N1130" s="34">
        <f t="shared" si="64"/>
        <v>287.39999999999998</v>
      </c>
      <c r="O1130" s="37"/>
      <c r="P1130" s="35">
        <v>287.39999999999998</v>
      </c>
      <c r="Q1130" s="42">
        <v>0.71870000000000001</v>
      </c>
      <c r="R1130" s="40">
        <f t="shared" si="65"/>
        <v>0</v>
      </c>
      <c r="S1130" s="41"/>
    </row>
    <row r="1131" spans="2:20" ht="15" customHeight="1" x14ac:dyDescent="0.3">
      <c r="B1131" s="34">
        <f t="shared" si="60"/>
        <v>3885</v>
      </c>
      <c r="C1131" s="35">
        <v>4132</v>
      </c>
      <c r="D1131" s="34">
        <f t="shared" si="61"/>
        <v>3885</v>
      </c>
      <c r="E1131" s="36">
        <v>45852</v>
      </c>
      <c r="F1131" s="37">
        <v>3885</v>
      </c>
      <c r="G1131" s="36">
        <v>45853</v>
      </c>
      <c r="H1131" s="38">
        <f t="shared" si="62"/>
        <v>0</v>
      </c>
      <c r="I1131" s="29">
        <f t="shared" si="63"/>
        <v>0</v>
      </c>
      <c r="L1131" s="33"/>
      <c r="M1131" s="36">
        <v>45853</v>
      </c>
      <c r="N1131" s="34">
        <f t="shared" si="64"/>
        <v>287.39999999999998</v>
      </c>
      <c r="O1131" s="37"/>
      <c r="P1131" s="35">
        <v>287.39999999999998</v>
      </c>
      <c r="Q1131" s="42">
        <v>0.71870000000000001</v>
      </c>
      <c r="R1131" s="40">
        <f t="shared" si="65"/>
        <v>0</v>
      </c>
      <c r="S1131" s="41"/>
    </row>
    <row r="1132" spans="2:20" ht="15" customHeight="1" x14ac:dyDescent="0.3">
      <c r="B1132" s="34">
        <f t="shared" si="60"/>
        <v>3885</v>
      </c>
      <c r="C1132" s="35">
        <v>4132</v>
      </c>
      <c r="D1132" s="34">
        <f t="shared" si="61"/>
        <v>3885</v>
      </c>
      <c r="E1132" s="36">
        <v>45853</v>
      </c>
      <c r="F1132" s="37">
        <v>3885</v>
      </c>
      <c r="G1132" s="36">
        <v>45854</v>
      </c>
      <c r="H1132" s="38">
        <f t="shared" si="62"/>
        <v>0</v>
      </c>
      <c r="I1132" s="29">
        <f t="shared" si="63"/>
        <v>2</v>
      </c>
      <c r="L1132" s="33"/>
      <c r="M1132" s="36">
        <v>45854</v>
      </c>
      <c r="N1132" s="34">
        <f t="shared" si="64"/>
        <v>287.39999999999998</v>
      </c>
      <c r="O1132" s="37"/>
      <c r="P1132" s="35">
        <v>275.08</v>
      </c>
      <c r="Q1132" s="42">
        <v>0.68769999999999998</v>
      </c>
      <c r="R1132" s="40">
        <f t="shared" si="65"/>
        <v>12.319999999999993</v>
      </c>
      <c r="S1132" s="41"/>
    </row>
    <row r="1133" spans="2:20" ht="15" customHeight="1" x14ac:dyDescent="0.3">
      <c r="B1133" s="34">
        <f t="shared" si="60"/>
        <v>3885</v>
      </c>
      <c r="C1133" s="35">
        <v>4134</v>
      </c>
      <c r="D1133" s="34">
        <f t="shared" si="61"/>
        <v>3885</v>
      </c>
      <c r="E1133" s="36">
        <v>45854</v>
      </c>
      <c r="F1133" s="37">
        <v>3886</v>
      </c>
      <c r="G1133" s="36">
        <v>45855</v>
      </c>
      <c r="H1133" s="38">
        <f t="shared" si="62"/>
        <v>1</v>
      </c>
      <c r="I1133" s="29">
        <f>C1134-C1133</f>
        <v>1</v>
      </c>
      <c r="L1133" s="33"/>
      <c r="M1133" s="36">
        <v>45855</v>
      </c>
      <c r="N1133" s="34">
        <f t="shared" si="64"/>
        <v>275.08</v>
      </c>
      <c r="O1133" s="37"/>
      <c r="P1133" s="35">
        <v>275.08</v>
      </c>
      <c r="Q1133" s="42">
        <v>0.68769999999999998</v>
      </c>
      <c r="R1133" s="40">
        <f t="shared" si="65"/>
        <v>0</v>
      </c>
      <c r="S1133" s="41"/>
    </row>
    <row r="1134" spans="2:20" ht="15" customHeight="1" x14ac:dyDescent="0.3">
      <c r="B1134" s="34">
        <f>F1133</f>
        <v>3886</v>
      </c>
      <c r="C1134" s="35">
        <v>4135</v>
      </c>
      <c r="D1134" s="34">
        <f>F1133</f>
        <v>3886</v>
      </c>
      <c r="E1134" s="36">
        <v>45855</v>
      </c>
      <c r="F1134" s="37">
        <v>3886</v>
      </c>
      <c r="G1134" s="36">
        <v>45856</v>
      </c>
      <c r="H1134" s="38">
        <f t="shared" si="62"/>
        <v>0</v>
      </c>
      <c r="I1134" s="29">
        <f t="shared" si="63"/>
        <v>0</v>
      </c>
      <c r="L1134" s="33"/>
      <c r="M1134" s="36">
        <v>45856</v>
      </c>
      <c r="N1134" s="34">
        <f>P1133</f>
        <v>275.08</v>
      </c>
      <c r="O1134" s="37"/>
      <c r="P1134" s="35">
        <v>275.08</v>
      </c>
      <c r="Q1134" s="42">
        <v>0.68769999999999998</v>
      </c>
      <c r="R1134" s="40">
        <f t="shared" si="65"/>
        <v>0</v>
      </c>
      <c r="S1134" s="41"/>
    </row>
    <row r="1135" spans="2:20" ht="15" customHeight="1" x14ac:dyDescent="0.3">
      <c r="B1135" s="34">
        <f t="shared" si="60"/>
        <v>3886</v>
      </c>
      <c r="C1135" s="35">
        <v>4135</v>
      </c>
      <c r="D1135" s="34">
        <f t="shared" si="61"/>
        <v>3886</v>
      </c>
      <c r="E1135" s="36">
        <v>45856</v>
      </c>
      <c r="F1135" s="37">
        <v>3886</v>
      </c>
      <c r="G1135" s="36">
        <v>45857</v>
      </c>
      <c r="H1135" s="38">
        <f t="shared" si="62"/>
        <v>0</v>
      </c>
      <c r="I1135" s="29">
        <f t="shared" si="63"/>
        <v>3</v>
      </c>
      <c r="L1135" s="33"/>
      <c r="M1135" s="36">
        <v>45857</v>
      </c>
      <c r="N1135" s="34">
        <f t="shared" si="64"/>
        <v>275.08</v>
      </c>
      <c r="O1135" s="37"/>
      <c r="P1135" s="35">
        <v>250</v>
      </c>
      <c r="Q1135" s="42">
        <v>0.625</v>
      </c>
      <c r="R1135" s="40">
        <f t="shared" si="65"/>
        <v>25.079999999999984</v>
      </c>
      <c r="S1135" s="41"/>
    </row>
    <row r="1136" spans="2:20" ht="15" customHeight="1" x14ac:dyDescent="0.3">
      <c r="B1136" s="34">
        <f t="shared" si="60"/>
        <v>3886</v>
      </c>
      <c r="C1136" s="35">
        <v>4138</v>
      </c>
      <c r="D1136" s="34">
        <f t="shared" si="61"/>
        <v>3886</v>
      </c>
      <c r="E1136" s="36">
        <v>45857</v>
      </c>
      <c r="F1136" s="37">
        <v>3890</v>
      </c>
      <c r="G1136" s="36">
        <v>45858</v>
      </c>
      <c r="H1136" s="38">
        <f t="shared" si="62"/>
        <v>4</v>
      </c>
      <c r="I1136" s="29">
        <f t="shared" si="63"/>
        <v>0</v>
      </c>
      <c r="L1136" s="33"/>
      <c r="M1136" s="36">
        <v>45858</v>
      </c>
      <c r="N1136" s="34">
        <f t="shared" si="64"/>
        <v>250</v>
      </c>
      <c r="O1136" s="37"/>
      <c r="P1136" s="35">
        <v>237.52</v>
      </c>
      <c r="Q1136" s="42">
        <v>0.59375</v>
      </c>
      <c r="R1136" s="40">
        <f t="shared" si="65"/>
        <v>12.47999999999999</v>
      </c>
      <c r="S1136" s="41"/>
    </row>
    <row r="1137" spans="2:21" ht="15" customHeight="1" x14ac:dyDescent="0.3">
      <c r="B1137" s="34">
        <f t="shared" si="60"/>
        <v>3890</v>
      </c>
      <c r="C1137" s="35">
        <v>4138</v>
      </c>
      <c r="D1137" s="34">
        <f t="shared" si="61"/>
        <v>3890</v>
      </c>
      <c r="E1137" s="36">
        <v>45858</v>
      </c>
      <c r="F1137" s="37">
        <v>3892</v>
      </c>
      <c r="G1137" s="36">
        <v>45859</v>
      </c>
      <c r="H1137" s="38">
        <f t="shared" si="62"/>
        <v>2</v>
      </c>
      <c r="I1137" s="29">
        <f t="shared" si="63"/>
        <v>10</v>
      </c>
      <c r="L1137" s="33"/>
      <c r="M1137" s="36">
        <v>45859</v>
      </c>
      <c r="N1137" s="34">
        <f t="shared" si="64"/>
        <v>237.52</v>
      </c>
      <c r="O1137" s="37"/>
      <c r="P1137" s="35">
        <v>212</v>
      </c>
      <c r="Q1137" s="42">
        <v>0.53125</v>
      </c>
      <c r="R1137" s="40">
        <f t="shared" si="65"/>
        <v>25.52000000000001</v>
      </c>
      <c r="S1137" s="41"/>
    </row>
    <row r="1138" spans="2:21" ht="15" customHeight="1" x14ac:dyDescent="0.3">
      <c r="B1138" s="34">
        <f t="shared" si="60"/>
        <v>3892</v>
      </c>
      <c r="C1138" s="35">
        <v>4148</v>
      </c>
      <c r="D1138" s="545">
        <f t="shared" si="61"/>
        <v>3892</v>
      </c>
      <c r="E1138" s="36">
        <v>45859</v>
      </c>
      <c r="F1138" s="543">
        <v>3898</v>
      </c>
      <c r="G1138" s="548">
        <v>45860</v>
      </c>
      <c r="H1138" s="550">
        <f t="shared" si="62"/>
        <v>6</v>
      </c>
      <c r="I1138" s="29">
        <f t="shared" si="63"/>
        <v>5</v>
      </c>
      <c r="L1138" s="33"/>
      <c r="M1138" s="36">
        <v>45860</v>
      </c>
      <c r="N1138" s="545">
        <f>P1137</f>
        <v>212</v>
      </c>
      <c r="O1138" s="37"/>
      <c r="P1138" s="35">
        <v>187.52</v>
      </c>
      <c r="Q1138" s="42">
        <v>0.46875</v>
      </c>
      <c r="R1138" s="40">
        <f>(N1138+O1138)-P1138</f>
        <v>24.47999999999999</v>
      </c>
      <c r="S1138" s="41"/>
    </row>
    <row r="1139" spans="2:21" ht="15" customHeight="1" x14ac:dyDescent="0.3">
      <c r="B1139" s="34">
        <f>F1138</f>
        <v>3898</v>
      </c>
      <c r="C1139" s="35">
        <v>4153</v>
      </c>
      <c r="D1139" s="546">
        <f>F1138</f>
        <v>3898</v>
      </c>
      <c r="E1139" s="547">
        <v>45860</v>
      </c>
      <c r="F1139" s="544">
        <v>3902</v>
      </c>
      <c r="G1139" s="36">
        <v>45861</v>
      </c>
      <c r="H1139" s="551">
        <f>F1139-D1139</f>
        <v>4</v>
      </c>
      <c r="I1139" s="140">
        <f t="shared" si="63"/>
        <v>0</v>
      </c>
      <c r="L1139" s="33"/>
      <c r="M1139" s="36">
        <v>45861</v>
      </c>
      <c r="N1139" s="546">
        <f>P1138</f>
        <v>187.52</v>
      </c>
      <c r="O1139" s="516">
        <v>90</v>
      </c>
      <c r="P1139" s="35">
        <v>175</v>
      </c>
      <c r="Q1139" s="42">
        <v>0.4375</v>
      </c>
      <c r="R1139" s="549">
        <f>(N1139+O1139)-P1139</f>
        <v>102.51999999999998</v>
      </c>
      <c r="S1139" s="41"/>
      <c r="T1139" t="s">
        <v>1703</v>
      </c>
    </row>
    <row r="1140" spans="2:21" ht="15" customHeight="1" x14ac:dyDescent="0.3">
      <c r="B1140" s="34">
        <f t="shared" ref="B1140:B1203" si="67">F1139</f>
        <v>3902</v>
      </c>
      <c r="C1140" s="35">
        <v>4153</v>
      </c>
      <c r="D1140" s="546">
        <f t="shared" ref="D1140:D1203" si="68">F1139</f>
        <v>3902</v>
      </c>
      <c r="E1140" s="36">
        <v>45861</v>
      </c>
      <c r="F1140" s="544">
        <v>3926</v>
      </c>
      <c r="G1140" s="548">
        <v>45862</v>
      </c>
      <c r="H1140" s="551">
        <f t="shared" ref="H1140:H1203" si="69">F1140-D1140</f>
        <v>24</v>
      </c>
      <c r="I1140" s="140">
        <f t="shared" si="63"/>
        <v>3</v>
      </c>
      <c r="L1140" s="33"/>
      <c r="M1140" s="36">
        <v>45862</v>
      </c>
      <c r="N1140" s="546">
        <f t="shared" ref="N1140:N1148" si="70">P1139</f>
        <v>175</v>
      </c>
      <c r="O1140" s="516"/>
      <c r="P1140" s="35">
        <v>62</v>
      </c>
      <c r="Q1140" s="42">
        <v>0.15625</v>
      </c>
      <c r="R1140" s="40">
        <f t="shared" ref="R1140:R1148" si="71">(N1140+O1140)-P1140</f>
        <v>113</v>
      </c>
      <c r="S1140" s="41"/>
      <c r="T1140" t="s">
        <v>56</v>
      </c>
    </row>
    <row r="1141" spans="2:21" ht="15" customHeight="1" x14ac:dyDescent="0.3">
      <c r="B1141" s="34">
        <f t="shared" si="67"/>
        <v>3926</v>
      </c>
      <c r="C1141" s="35">
        <v>4156</v>
      </c>
      <c r="D1141" s="546">
        <f t="shared" si="68"/>
        <v>3926</v>
      </c>
      <c r="E1141" s="547">
        <v>45862</v>
      </c>
      <c r="F1141" s="544">
        <v>3933</v>
      </c>
      <c r="G1141" s="36">
        <v>45863</v>
      </c>
      <c r="H1141" s="551">
        <f t="shared" si="69"/>
        <v>7</v>
      </c>
      <c r="I1141" s="140">
        <f t="shared" si="63"/>
        <v>4</v>
      </c>
      <c r="L1141" s="33"/>
      <c r="M1141" s="36">
        <v>45863</v>
      </c>
      <c r="N1141" s="546">
        <f t="shared" si="70"/>
        <v>62</v>
      </c>
      <c r="O1141" s="516">
        <v>345</v>
      </c>
      <c r="P1141" s="35">
        <v>325</v>
      </c>
      <c r="Q1141" s="42">
        <v>0.8125</v>
      </c>
      <c r="R1141" s="549">
        <f t="shared" si="71"/>
        <v>82</v>
      </c>
      <c r="S1141" s="41"/>
    </row>
    <row r="1142" spans="2:21" ht="15" customHeight="1" x14ac:dyDescent="0.3">
      <c r="B1142" s="34">
        <f t="shared" si="67"/>
        <v>3933</v>
      </c>
      <c r="C1142" s="35">
        <v>4160</v>
      </c>
      <c r="D1142" s="546">
        <f t="shared" si="68"/>
        <v>3933</v>
      </c>
      <c r="E1142" s="36">
        <v>45863</v>
      </c>
      <c r="F1142" s="544">
        <v>3939</v>
      </c>
      <c r="G1142" s="548">
        <v>45864</v>
      </c>
      <c r="H1142" s="551">
        <f t="shared" si="69"/>
        <v>6</v>
      </c>
      <c r="I1142" s="140">
        <f t="shared" si="63"/>
        <v>4</v>
      </c>
      <c r="L1142" s="33"/>
      <c r="M1142" s="36">
        <v>45864</v>
      </c>
      <c r="N1142" s="546">
        <f t="shared" si="70"/>
        <v>325</v>
      </c>
      <c r="O1142" s="516"/>
      <c r="P1142" s="35">
        <v>300</v>
      </c>
      <c r="Q1142" s="42">
        <v>0.75</v>
      </c>
      <c r="R1142" s="40">
        <f t="shared" si="71"/>
        <v>25</v>
      </c>
      <c r="S1142" s="41"/>
    </row>
    <row r="1143" spans="2:21" ht="15" customHeight="1" x14ac:dyDescent="0.3">
      <c r="B1143" s="34">
        <f t="shared" si="67"/>
        <v>3939</v>
      </c>
      <c r="C1143" s="35">
        <v>4164</v>
      </c>
      <c r="D1143" s="546">
        <f t="shared" si="68"/>
        <v>3939</v>
      </c>
      <c r="E1143" s="547">
        <v>45864</v>
      </c>
      <c r="F1143" s="544">
        <v>3946</v>
      </c>
      <c r="G1143" s="36">
        <v>45865</v>
      </c>
      <c r="H1143" s="551">
        <f t="shared" si="69"/>
        <v>7</v>
      </c>
      <c r="I1143" s="140">
        <f t="shared" si="63"/>
        <v>6</v>
      </c>
      <c r="L1143" s="33"/>
      <c r="M1143" s="36">
        <v>45865</v>
      </c>
      <c r="N1143" s="546">
        <f t="shared" si="70"/>
        <v>300</v>
      </c>
      <c r="O1143" s="516"/>
      <c r="P1143" s="35">
        <v>292</v>
      </c>
      <c r="Q1143" s="42">
        <v>0.73</v>
      </c>
      <c r="R1143" s="549">
        <f t="shared" si="71"/>
        <v>8</v>
      </c>
      <c r="S1143" s="41"/>
    </row>
    <row r="1144" spans="2:21" ht="15" customHeight="1" x14ac:dyDescent="0.3">
      <c r="B1144" s="34">
        <f t="shared" si="67"/>
        <v>3946</v>
      </c>
      <c r="C1144" s="35">
        <v>4170</v>
      </c>
      <c r="D1144" s="546">
        <f t="shared" si="68"/>
        <v>3946</v>
      </c>
      <c r="E1144" s="36">
        <v>45865</v>
      </c>
      <c r="F1144" s="544">
        <v>3950</v>
      </c>
      <c r="G1144" s="548">
        <v>45866</v>
      </c>
      <c r="H1144" s="551">
        <f t="shared" si="69"/>
        <v>4</v>
      </c>
      <c r="I1144" s="140">
        <f t="shared" si="63"/>
        <v>6</v>
      </c>
      <c r="L1144" s="33"/>
      <c r="M1144" s="36">
        <v>45866</v>
      </c>
      <c r="N1144" s="546">
        <f t="shared" si="70"/>
        <v>292</v>
      </c>
      <c r="O1144" s="516"/>
      <c r="P1144" s="35">
        <v>250</v>
      </c>
      <c r="Q1144" s="42">
        <v>0.625</v>
      </c>
      <c r="R1144" s="40">
        <f t="shared" si="71"/>
        <v>42</v>
      </c>
      <c r="S1144" s="41"/>
    </row>
    <row r="1145" spans="2:21" ht="15" customHeight="1" x14ac:dyDescent="0.3">
      <c r="B1145" s="34">
        <f t="shared" si="67"/>
        <v>3950</v>
      </c>
      <c r="C1145" s="35">
        <v>4176</v>
      </c>
      <c r="D1145" s="546">
        <f t="shared" si="68"/>
        <v>3950</v>
      </c>
      <c r="E1145" s="547">
        <v>45866</v>
      </c>
      <c r="F1145" s="544">
        <v>3956</v>
      </c>
      <c r="G1145" s="36">
        <v>45867</v>
      </c>
      <c r="H1145" s="551">
        <f t="shared" si="69"/>
        <v>6</v>
      </c>
      <c r="I1145" s="140">
        <f t="shared" si="63"/>
        <v>4</v>
      </c>
      <c r="L1145" s="33"/>
      <c r="M1145" s="36">
        <v>45867</v>
      </c>
      <c r="N1145" s="546">
        <f t="shared" si="70"/>
        <v>250</v>
      </c>
      <c r="O1145" s="516"/>
      <c r="P1145" s="35">
        <v>200</v>
      </c>
      <c r="Q1145" s="42">
        <v>0.5</v>
      </c>
      <c r="R1145" s="549">
        <f t="shared" si="71"/>
        <v>50</v>
      </c>
      <c r="S1145" s="41"/>
    </row>
    <row r="1146" spans="2:21" ht="15" customHeight="1" x14ac:dyDescent="0.3">
      <c r="B1146" s="34">
        <f t="shared" si="67"/>
        <v>3956</v>
      </c>
      <c r="C1146" s="35">
        <v>4180</v>
      </c>
      <c r="D1146" s="546">
        <f t="shared" si="68"/>
        <v>3956</v>
      </c>
      <c r="E1146" s="36">
        <v>45867</v>
      </c>
      <c r="F1146" s="544">
        <v>3964</v>
      </c>
      <c r="G1146" s="548">
        <v>45868</v>
      </c>
      <c r="H1146" s="551">
        <f t="shared" si="69"/>
        <v>8</v>
      </c>
      <c r="I1146" s="140">
        <f t="shared" si="63"/>
        <v>7</v>
      </c>
      <c r="L1146" s="33"/>
      <c r="M1146" s="36">
        <v>45868</v>
      </c>
      <c r="N1146" s="546">
        <f t="shared" si="70"/>
        <v>200</v>
      </c>
      <c r="O1146" s="516">
        <v>120</v>
      </c>
      <c r="P1146" s="35">
        <v>262.52</v>
      </c>
      <c r="Q1146" s="42">
        <v>0.65625</v>
      </c>
      <c r="R1146" s="40">
        <f t="shared" si="71"/>
        <v>57.480000000000018</v>
      </c>
      <c r="S1146" s="41"/>
      <c r="T1146" t="s">
        <v>1708</v>
      </c>
      <c r="U1146" t="s">
        <v>38</v>
      </c>
    </row>
    <row r="1147" spans="2:21" ht="15" customHeight="1" x14ac:dyDescent="0.3">
      <c r="B1147" s="34">
        <f t="shared" si="67"/>
        <v>3964</v>
      </c>
      <c r="C1147" s="35">
        <v>4187</v>
      </c>
      <c r="D1147" s="546">
        <f t="shared" si="68"/>
        <v>3964</v>
      </c>
      <c r="E1147" s="547">
        <v>45868</v>
      </c>
      <c r="F1147" s="544">
        <v>3966</v>
      </c>
      <c r="G1147" s="36">
        <v>45869</v>
      </c>
      <c r="H1147" s="551">
        <f t="shared" si="69"/>
        <v>2</v>
      </c>
      <c r="I1147" s="140">
        <f t="shared" si="63"/>
        <v>8</v>
      </c>
      <c r="L1147" s="33"/>
      <c r="M1147" s="36">
        <v>45869</v>
      </c>
      <c r="N1147" s="546">
        <f t="shared" si="70"/>
        <v>262.52</v>
      </c>
      <c r="O1147" s="516"/>
      <c r="P1147" s="35">
        <v>237.5</v>
      </c>
      <c r="Q1147" s="42">
        <v>0.59375</v>
      </c>
      <c r="R1147" s="549">
        <f t="shared" si="71"/>
        <v>25.019999999999982</v>
      </c>
      <c r="S1147" s="41"/>
    </row>
    <row r="1148" spans="2:21" ht="15" customHeight="1" x14ac:dyDescent="0.3">
      <c r="B1148" s="34">
        <f t="shared" si="67"/>
        <v>3966</v>
      </c>
      <c r="C1148" s="35">
        <v>4195</v>
      </c>
      <c r="D1148" s="546">
        <f t="shared" si="68"/>
        <v>3966</v>
      </c>
      <c r="E1148" s="36">
        <v>45869</v>
      </c>
      <c r="F1148" s="544">
        <v>3969</v>
      </c>
      <c r="G1148" s="548">
        <v>45870</v>
      </c>
      <c r="H1148" s="551">
        <f t="shared" si="69"/>
        <v>3</v>
      </c>
      <c r="I1148" s="140">
        <f t="shared" si="63"/>
        <v>5</v>
      </c>
      <c r="L1148" s="33"/>
      <c r="M1148" s="36">
        <v>45870</v>
      </c>
      <c r="N1148" s="546">
        <f t="shared" si="70"/>
        <v>237.5</v>
      </c>
      <c r="O1148" s="516">
        <v>90</v>
      </c>
      <c r="P1148" s="35">
        <v>237.5</v>
      </c>
      <c r="Q1148" s="42">
        <v>0.59379999999999999</v>
      </c>
      <c r="R1148" s="40">
        <f t="shared" si="71"/>
        <v>90</v>
      </c>
      <c r="S1148" s="41"/>
      <c r="T1148" t="s">
        <v>1709</v>
      </c>
    </row>
    <row r="1149" spans="2:21" ht="15" customHeight="1" x14ac:dyDescent="0.3">
      <c r="B1149" s="34">
        <f t="shared" si="67"/>
        <v>3969</v>
      </c>
      <c r="C1149" s="35">
        <v>4200</v>
      </c>
      <c r="D1149" s="546">
        <f t="shared" si="68"/>
        <v>3969</v>
      </c>
      <c r="E1149" s="547">
        <v>45870</v>
      </c>
      <c r="F1149" s="544">
        <v>3985</v>
      </c>
      <c r="G1149" s="36">
        <v>45871</v>
      </c>
      <c r="H1149" s="551">
        <f t="shared" si="69"/>
        <v>16</v>
      </c>
      <c r="I1149" s="140">
        <f t="shared" si="63"/>
        <v>0</v>
      </c>
      <c r="L1149" s="33"/>
      <c r="M1149" s="36">
        <v>45871</v>
      </c>
      <c r="N1149" s="546">
        <f t="shared" ref="N1149:N1212" si="72">P1148</f>
        <v>237.5</v>
      </c>
      <c r="O1149" s="516"/>
      <c r="P1149" s="35">
        <v>175</v>
      </c>
      <c r="Q1149" s="42">
        <v>0.4375</v>
      </c>
      <c r="R1149" s="549">
        <f t="shared" ref="R1149:R1212" si="73">(N1149+O1149)-P1149</f>
        <v>62.5</v>
      </c>
      <c r="S1149" s="41"/>
    </row>
    <row r="1150" spans="2:21" ht="15" customHeight="1" x14ac:dyDescent="0.3">
      <c r="B1150" s="34">
        <f t="shared" si="67"/>
        <v>3985</v>
      </c>
      <c r="C1150" s="35">
        <v>4200</v>
      </c>
      <c r="D1150" s="546">
        <f t="shared" si="68"/>
        <v>3985</v>
      </c>
      <c r="E1150" s="36">
        <v>45871</v>
      </c>
      <c r="F1150" s="544">
        <v>3993</v>
      </c>
      <c r="G1150" s="548">
        <v>45872</v>
      </c>
      <c r="H1150" s="551">
        <f t="shared" si="69"/>
        <v>8</v>
      </c>
      <c r="I1150" s="140">
        <f t="shared" si="63"/>
        <v>4</v>
      </c>
      <c r="L1150" s="33"/>
      <c r="M1150" s="36">
        <v>45872</v>
      </c>
      <c r="N1150" s="546">
        <f t="shared" si="72"/>
        <v>175</v>
      </c>
      <c r="O1150" s="516"/>
      <c r="P1150" s="35">
        <v>162.5</v>
      </c>
      <c r="Q1150" s="42">
        <v>0.40625</v>
      </c>
      <c r="R1150" s="40">
        <f t="shared" si="73"/>
        <v>12.5</v>
      </c>
      <c r="S1150" s="41"/>
    </row>
    <row r="1151" spans="2:21" ht="15" customHeight="1" x14ac:dyDescent="0.3">
      <c r="B1151" s="34">
        <f t="shared" si="67"/>
        <v>3993</v>
      </c>
      <c r="C1151" s="35">
        <v>4204</v>
      </c>
      <c r="D1151" s="546">
        <f t="shared" si="68"/>
        <v>3993</v>
      </c>
      <c r="E1151" s="547">
        <v>45872</v>
      </c>
      <c r="F1151" s="544">
        <v>3996</v>
      </c>
      <c r="G1151" s="36">
        <v>45873</v>
      </c>
      <c r="H1151" s="551">
        <f t="shared" si="69"/>
        <v>3</v>
      </c>
      <c r="I1151" s="140">
        <f t="shared" si="63"/>
        <v>4</v>
      </c>
      <c r="L1151" s="33"/>
      <c r="M1151" s="36">
        <v>45873</v>
      </c>
      <c r="N1151" s="546">
        <f t="shared" si="72"/>
        <v>162.5</v>
      </c>
      <c r="O1151" s="516">
        <v>210</v>
      </c>
      <c r="P1151" s="35">
        <v>350</v>
      </c>
      <c r="Q1151" s="42">
        <v>0.875</v>
      </c>
      <c r="R1151" s="549">
        <f t="shared" si="73"/>
        <v>22.5</v>
      </c>
      <c r="S1151" s="41"/>
      <c r="T1151" t="s">
        <v>1715</v>
      </c>
    </row>
    <row r="1152" spans="2:21" ht="15" customHeight="1" x14ac:dyDescent="0.3">
      <c r="B1152" s="34">
        <f t="shared" si="67"/>
        <v>3996</v>
      </c>
      <c r="C1152" s="35">
        <v>4208</v>
      </c>
      <c r="D1152" s="546">
        <f t="shared" si="68"/>
        <v>3996</v>
      </c>
      <c r="E1152" s="36">
        <v>45873</v>
      </c>
      <c r="F1152" s="544">
        <v>3996</v>
      </c>
      <c r="G1152" s="548">
        <v>45874</v>
      </c>
      <c r="H1152" s="551">
        <f t="shared" si="69"/>
        <v>0</v>
      </c>
      <c r="I1152" s="140">
        <f t="shared" si="63"/>
        <v>1</v>
      </c>
      <c r="L1152" s="33"/>
      <c r="M1152" s="36">
        <v>45874</v>
      </c>
      <c r="N1152" s="546">
        <f t="shared" si="72"/>
        <v>350</v>
      </c>
      <c r="O1152" s="516"/>
      <c r="P1152" s="35">
        <v>350</v>
      </c>
      <c r="Q1152" s="42">
        <v>0.875</v>
      </c>
      <c r="R1152" s="40">
        <f t="shared" si="73"/>
        <v>0</v>
      </c>
      <c r="S1152" s="41"/>
    </row>
    <row r="1153" spans="2:20" ht="15" customHeight="1" x14ac:dyDescent="0.3">
      <c r="B1153" s="34">
        <f t="shared" si="67"/>
        <v>3996</v>
      </c>
      <c r="C1153" s="35">
        <v>4209</v>
      </c>
      <c r="D1153" s="546">
        <f t="shared" si="68"/>
        <v>3996</v>
      </c>
      <c r="E1153" s="547">
        <v>45874</v>
      </c>
      <c r="F1153" s="544">
        <v>3996</v>
      </c>
      <c r="G1153" s="36">
        <v>45875</v>
      </c>
      <c r="H1153" s="551">
        <f t="shared" si="69"/>
        <v>0</v>
      </c>
      <c r="I1153" s="140">
        <f t="shared" si="63"/>
        <v>1</v>
      </c>
      <c r="L1153" s="33"/>
      <c r="M1153" s="36">
        <v>45875</v>
      </c>
      <c r="N1153" s="546">
        <f t="shared" si="72"/>
        <v>350</v>
      </c>
      <c r="O1153" s="516"/>
      <c r="P1153" s="35">
        <v>337.5</v>
      </c>
      <c r="Q1153" s="42">
        <v>0.84375</v>
      </c>
      <c r="R1153" s="549">
        <f t="shared" si="73"/>
        <v>12.5</v>
      </c>
      <c r="S1153" s="41"/>
    </row>
    <row r="1154" spans="2:20" ht="15" customHeight="1" x14ac:dyDescent="0.3">
      <c r="B1154" s="34">
        <f t="shared" si="67"/>
        <v>3996</v>
      </c>
      <c r="C1154" s="35">
        <v>4210</v>
      </c>
      <c r="D1154" s="546">
        <f t="shared" si="68"/>
        <v>3996</v>
      </c>
      <c r="E1154" s="36">
        <v>45875</v>
      </c>
      <c r="F1154" s="544">
        <v>3997</v>
      </c>
      <c r="G1154" s="548">
        <v>45876</v>
      </c>
      <c r="H1154" s="551">
        <f t="shared" si="69"/>
        <v>1</v>
      </c>
      <c r="I1154" s="140">
        <f t="shared" si="63"/>
        <v>5</v>
      </c>
      <c r="L1154" s="33"/>
      <c r="M1154" s="36">
        <v>45876</v>
      </c>
      <c r="N1154" s="546">
        <f t="shared" si="72"/>
        <v>337.5</v>
      </c>
      <c r="O1154" s="516"/>
      <c r="P1154" s="35">
        <v>337.5</v>
      </c>
      <c r="Q1154" s="42">
        <v>0.84379999999999999</v>
      </c>
      <c r="R1154" s="40">
        <f t="shared" si="73"/>
        <v>0</v>
      </c>
      <c r="S1154" s="41"/>
    </row>
    <row r="1155" spans="2:20" ht="15" customHeight="1" x14ac:dyDescent="0.3">
      <c r="B1155" s="34">
        <f t="shared" si="67"/>
        <v>3997</v>
      </c>
      <c r="C1155" s="35">
        <v>4215</v>
      </c>
      <c r="D1155" s="546">
        <f t="shared" si="68"/>
        <v>3997</v>
      </c>
      <c r="E1155" s="547">
        <v>45876</v>
      </c>
      <c r="F1155" s="544">
        <v>3997</v>
      </c>
      <c r="G1155" s="36">
        <v>45877</v>
      </c>
      <c r="H1155" s="551">
        <f t="shared" si="69"/>
        <v>0</v>
      </c>
      <c r="I1155" s="140">
        <f t="shared" si="63"/>
        <v>0</v>
      </c>
      <c r="L1155" s="33"/>
      <c r="M1155" s="36">
        <v>45877</v>
      </c>
      <c r="N1155" s="546">
        <f t="shared" si="72"/>
        <v>337.5</v>
      </c>
      <c r="O1155" s="516"/>
      <c r="P1155" s="35">
        <v>337.5</v>
      </c>
      <c r="Q1155" s="42">
        <v>0.84379999999999999</v>
      </c>
      <c r="R1155" s="549">
        <f t="shared" si="73"/>
        <v>0</v>
      </c>
      <c r="S1155" s="41"/>
    </row>
    <row r="1156" spans="2:20" ht="15" customHeight="1" x14ac:dyDescent="0.3">
      <c r="B1156" s="34">
        <f t="shared" si="67"/>
        <v>3997</v>
      </c>
      <c r="C1156" s="35">
        <v>4215</v>
      </c>
      <c r="D1156" s="546">
        <f t="shared" si="68"/>
        <v>3997</v>
      </c>
      <c r="E1156" s="36">
        <v>45877</v>
      </c>
      <c r="F1156" s="544">
        <v>3997</v>
      </c>
      <c r="G1156" s="548">
        <v>45878</v>
      </c>
      <c r="H1156" s="551">
        <f t="shared" si="69"/>
        <v>0</v>
      </c>
      <c r="I1156" s="140">
        <f t="shared" si="63"/>
        <v>3</v>
      </c>
      <c r="L1156" s="33"/>
      <c r="M1156" s="36">
        <v>45878</v>
      </c>
      <c r="N1156" s="546">
        <f t="shared" si="72"/>
        <v>337.5</v>
      </c>
      <c r="O1156" s="516"/>
      <c r="P1156" s="35">
        <v>300</v>
      </c>
      <c r="Q1156" s="42">
        <v>0.75</v>
      </c>
      <c r="R1156" s="40">
        <f t="shared" si="73"/>
        <v>37.5</v>
      </c>
      <c r="S1156" s="41"/>
    </row>
    <row r="1157" spans="2:20" ht="15" customHeight="1" x14ac:dyDescent="0.3">
      <c r="B1157" s="34">
        <f t="shared" si="67"/>
        <v>3997</v>
      </c>
      <c r="C1157" s="35">
        <v>4218</v>
      </c>
      <c r="D1157" s="546">
        <f t="shared" si="68"/>
        <v>3997</v>
      </c>
      <c r="E1157" s="547">
        <v>45878</v>
      </c>
      <c r="F1157" s="544">
        <v>4003</v>
      </c>
      <c r="G1157" s="36">
        <v>45879</v>
      </c>
      <c r="H1157" s="551">
        <f t="shared" si="69"/>
        <v>6</v>
      </c>
      <c r="I1157" s="140">
        <f t="shared" ref="I1157:I1214" si="74">C1158-C1157</f>
        <v>2</v>
      </c>
      <c r="L1157" s="33"/>
      <c r="M1157" s="36">
        <v>45879</v>
      </c>
      <c r="N1157" s="546">
        <f t="shared" si="72"/>
        <v>300</v>
      </c>
      <c r="O1157" s="516"/>
      <c r="P1157" s="35">
        <v>287.39999999999998</v>
      </c>
      <c r="Q1157" s="42">
        <v>0.71870000000000001</v>
      </c>
      <c r="R1157" s="549">
        <f t="shared" si="73"/>
        <v>12.600000000000023</v>
      </c>
      <c r="S1157" s="41"/>
    </row>
    <row r="1158" spans="2:20" ht="15" customHeight="1" x14ac:dyDescent="0.3">
      <c r="B1158" s="34">
        <f t="shared" si="67"/>
        <v>4003</v>
      </c>
      <c r="C1158" s="35">
        <v>4220</v>
      </c>
      <c r="D1158" s="546">
        <f t="shared" si="68"/>
        <v>4003</v>
      </c>
      <c r="E1158" s="36">
        <v>45879</v>
      </c>
      <c r="F1158" s="544">
        <v>4007</v>
      </c>
      <c r="G1158" s="548">
        <v>45880</v>
      </c>
      <c r="H1158" s="551">
        <f t="shared" si="69"/>
        <v>4</v>
      </c>
      <c r="I1158" s="140">
        <f t="shared" si="74"/>
        <v>2</v>
      </c>
      <c r="L1158" s="33"/>
      <c r="M1158" s="36">
        <v>45880</v>
      </c>
      <c r="N1158" s="546">
        <f t="shared" si="72"/>
        <v>287.39999999999998</v>
      </c>
      <c r="O1158" s="516"/>
      <c r="P1158" s="35">
        <v>250</v>
      </c>
      <c r="Q1158" s="42">
        <v>0.625</v>
      </c>
      <c r="R1158" s="40">
        <f t="shared" si="73"/>
        <v>37.399999999999977</v>
      </c>
      <c r="S1158" s="41"/>
    </row>
    <row r="1159" spans="2:20" ht="15" customHeight="1" x14ac:dyDescent="0.3">
      <c r="B1159" s="34">
        <f t="shared" si="67"/>
        <v>4007</v>
      </c>
      <c r="C1159" s="35">
        <v>4222</v>
      </c>
      <c r="D1159" s="546">
        <f t="shared" si="68"/>
        <v>4007</v>
      </c>
      <c r="E1159" s="547">
        <v>45880</v>
      </c>
      <c r="F1159" s="544">
        <v>4017</v>
      </c>
      <c r="G1159" s="36">
        <v>45881</v>
      </c>
      <c r="H1159" s="551">
        <f t="shared" si="69"/>
        <v>10</v>
      </c>
      <c r="I1159" s="140">
        <f t="shared" si="74"/>
        <v>4</v>
      </c>
      <c r="L1159" s="33"/>
      <c r="M1159" s="36">
        <v>45881</v>
      </c>
      <c r="N1159" s="546">
        <f t="shared" si="72"/>
        <v>250</v>
      </c>
      <c r="O1159" s="516"/>
      <c r="P1159" s="35">
        <v>237.52</v>
      </c>
      <c r="Q1159" s="42">
        <v>0.59375</v>
      </c>
      <c r="R1159" s="549">
        <f t="shared" si="73"/>
        <v>12.47999999999999</v>
      </c>
      <c r="S1159" s="41"/>
    </row>
    <row r="1160" spans="2:20" ht="15" customHeight="1" x14ac:dyDescent="0.3">
      <c r="B1160" s="34">
        <f t="shared" si="67"/>
        <v>4017</v>
      </c>
      <c r="C1160" s="35">
        <v>4226</v>
      </c>
      <c r="D1160" s="546">
        <f t="shared" si="68"/>
        <v>4017</v>
      </c>
      <c r="E1160" s="36">
        <v>45881</v>
      </c>
      <c r="F1160" s="544">
        <v>4022</v>
      </c>
      <c r="G1160" s="548">
        <v>45882</v>
      </c>
      <c r="H1160" s="551">
        <f t="shared" si="69"/>
        <v>5</v>
      </c>
      <c r="I1160" s="140">
        <f t="shared" si="74"/>
        <v>0</v>
      </c>
      <c r="L1160" s="33"/>
      <c r="M1160" s="36">
        <v>45882</v>
      </c>
      <c r="N1160" s="546">
        <f t="shared" si="72"/>
        <v>237.52</v>
      </c>
      <c r="O1160" s="516">
        <v>120</v>
      </c>
      <c r="P1160" s="35">
        <v>300</v>
      </c>
      <c r="Q1160" s="42">
        <v>0.75</v>
      </c>
      <c r="R1160" s="40">
        <f t="shared" si="73"/>
        <v>57.519999999999982</v>
      </c>
      <c r="S1160" s="41"/>
      <c r="T1160" t="s">
        <v>1716</v>
      </c>
    </row>
    <row r="1161" spans="2:20" ht="15" customHeight="1" x14ac:dyDescent="0.3">
      <c r="B1161" s="34">
        <f t="shared" si="67"/>
        <v>4022</v>
      </c>
      <c r="C1161" s="35">
        <v>4226</v>
      </c>
      <c r="D1161" s="546">
        <f t="shared" si="68"/>
        <v>4022</v>
      </c>
      <c r="E1161" s="547">
        <v>45882</v>
      </c>
      <c r="F1161" s="544">
        <v>4022</v>
      </c>
      <c r="G1161" s="36">
        <v>45883</v>
      </c>
      <c r="H1161" s="551">
        <f t="shared" si="69"/>
        <v>0</v>
      </c>
      <c r="I1161" s="140">
        <f t="shared" si="74"/>
        <v>0</v>
      </c>
      <c r="L1161" s="33"/>
      <c r="M1161" s="36">
        <v>45883</v>
      </c>
      <c r="N1161" s="546">
        <f t="shared" si="72"/>
        <v>300</v>
      </c>
      <c r="O1161" s="516"/>
      <c r="P1161" s="35">
        <v>300</v>
      </c>
      <c r="Q1161" s="42">
        <v>0.75</v>
      </c>
      <c r="R1161" s="549">
        <f t="shared" si="73"/>
        <v>0</v>
      </c>
      <c r="S1161" s="41"/>
    </row>
    <row r="1162" spans="2:20" ht="15" customHeight="1" x14ac:dyDescent="0.3">
      <c r="B1162" s="34">
        <f t="shared" si="67"/>
        <v>4022</v>
      </c>
      <c r="C1162" s="35">
        <v>4226</v>
      </c>
      <c r="D1162" s="546">
        <f t="shared" si="68"/>
        <v>4022</v>
      </c>
      <c r="E1162" s="36">
        <v>45883</v>
      </c>
      <c r="F1162" s="544">
        <v>4022</v>
      </c>
      <c r="G1162" s="548">
        <v>45884</v>
      </c>
      <c r="H1162" s="551">
        <f t="shared" si="69"/>
        <v>0</v>
      </c>
      <c r="I1162" s="140">
        <f t="shared" si="74"/>
        <v>5</v>
      </c>
      <c r="L1162" s="33"/>
      <c r="M1162" s="36">
        <v>45884</v>
      </c>
      <c r="N1162" s="546">
        <f t="shared" si="72"/>
        <v>300</v>
      </c>
      <c r="O1162" s="516"/>
      <c r="P1162" s="35">
        <v>250</v>
      </c>
      <c r="Q1162" s="42">
        <v>0.625</v>
      </c>
      <c r="R1162" s="40">
        <f t="shared" si="73"/>
        <v>50</v>
      </c>
      <c r="S1162" s="41"/>
    </row>
    <row r="1163" spans="2:20" ht="15" customHeight="1" x14ac:dyDescent="0.3">
      <c r="B1163" s="34">
        <f t="shared" si="67"/>
        <v>4022</v>
      </c>
      <c r="C1163" s="35">
        <v>4231</v>
      </c>
      <c r="D1163" s="546">
        <f t="shared" si="68"/>
        <v>4022</v>
      </c>
      <c r="E1163" s="547">
        <v>45884</v>
      </c>
      <c r="F1163" s="544">
        <v>4032</v>
      </c>
      <c r="G1163" s="36">
        <v>45885</v>
      </c>
      <c r="H1163" s="551">
        <f t="shared" si="69"/>
        <v>10</v>
      </c>
      <c r="I1163" s="140">
        <f t="shared" si="74"/>
        <v>7</v>
      </c>
      <c r="L1163" s="33"/>
      <c r="M1163" s="36">
        <v>45885</v>
      </c>
      <c r="N1163" s="546">
        <f t="shared" si="72"/>
        <v>250</v>
      </c>
      <c r="O1163" s="516"/>
      <c r="P1163" s="35">
        <v>210.6</v>
      </c>
      <c r="Q1163" s="42">
        <v>0.52649999999999997</v>
      </c>
      <c r="R1163" s="549">
        <f t="shared" si="73"/>
        <v>39.400000000000006</v>
      </c>
      <c r="S1163" s="41"/>
    </row>
    <row r="1164" spans="2:20" ht="15" customHeight="1" x14ac:dyDescent="0.3">
      <c r="B1164" s="34">
        <f t="shared" si="67"/>
        <v>4032</v>
      </c>
      <c r="C1164" s="35">
        <v>4238</v>
      </c>
      <c r="D1164" s="546">
        <f t="shared" si="68"/>
        <v>4032</v>
      </c>
      <c r="E1164" s="36">
        <v>45885</v>
      </c>
      <c r="F1164" s="544">
        <v>4040</v>
      </c>
      <c r="G1164" s="548">
        <v>45886</v>
      </c>
      <c r="H1164" s="551">
        <f t="shared" si="69"/>
        <v>8</v>
      </c>
      <c r="I1164" s="140">
        <f t="shared" si="74"/>
        <v>2</v>
      </c>
      <c r="L1164" s="33"/>
      <c r="M1164" s="36">
        <v>45886</v>
      </c>
      <c r="N1164" s="546">
        <f t="shared" si="72"/>
        <v>210.6</v>
      </c>
      <c r="O1164" s="516"/>
      <c r="P1164" s="35">
        <v>210.6</v>
      </c>
      <c r="Q1164" s="42">
        <v>0.52649999999999997</v>
      </c>
      <c r="R1164" s="40">
        <f t="shared" si="73"/>
        <v>0</v>
      </c>
      <c r="S1164" s="41"/>
    </row>
    <row r="1165" spans="2:20" ht="15" customHeight="1" x14ac:dyDescent="0.3">
      <c r="B1165" s="34">
        <f t="shared" si="67"/>
        <v>4040</v>
      </c>
      <c r="C1165" s="35">
        <v>4240</v>
      </c>
      <c r="D1165" s="546">
        <f t="shared" si="68"/>
        <v>4040</v>
      </c>
      <c r="E1165" s="547">
        <v>45886</v>
      </c>
      <c r="F1165" s="544">
        <v>4040</v>
      </c>
      <c r="G1165" s="36">
        <v>45887</v>
      </c>
      <c r="H1165" s="551">
        <f t="shared" si="69"/>
        <v>0</v>
      </c>
      <c r="I1165" s="140">
        <f t="shared" si="74"/>
        <v>2</v>
      </c>
      <c r="L1165" s="33"/>
      <c r="M1165" s="36">
        <v>45887</v>
      </c>
      <c r="N1165" s="546">
        <f t="shared" si="72"/>
        <v>210.6</v>
      </c>
      <c r="O1165" s="516"/>
      <c r="P1165" s="35">
        <v>210.6</v>
      </c>
      <c r="Q1165" s="42">
        <v>0.52649999999999997</v>
      </c>
      <c r="R1165" s="549">
        <f t="shared" si="73"/>
        <v>0</v>
      </c>
      <c r="S1165" s="41"/>
    </row>
    <row r="1166" spans="2:20" ht="15" customHeight="1" x14ac:dyDescent="0.3">
      <c r="B1166" s="34">
        <f t="shared" si="67"/>
        <v>4040</v>
      </c>
      <c r="C1166" s="35">
        <v>4242</v>
      </c>
      <c r="D1166" s="546">
        <f t="shared" si="68"/>
        <v>4040</v>
      </c>
      <c r="E1166" s="36">
        <v>45887</v>
      </c>
      <c r="F1166" s="544">
        <v>4040</v>
      </c>
      <c r="G1166" s="548">
        <v>45888</v>
      </c>
      <c r="H1166" s="551">
        <f t="shared" si="69"/>
        <v>0</v>
      </c>
      <c r="I1166" s="140">
        <f t="shared" si="74"/>
        <v>3</v>
      </c>
      <c r="L1166" s="33"/>
      <c r="M1166" s="36">
        <v>45888</v>
      </c>
      <c r="N1166" s="546">
        <f t="shared" si="72"/>
        <v>210.6</v>
      </c>
      <c r="O1166" s="516"/>
      <c r="P1166" s="35">
        <v>200</v>
      </c>
      <c r="Q1166" s="42">
        <v>0.5</v>
      </c>
      <c r="R1166" s="40">
        <f t="shared" si="73"/>
        <v>10.599999999999994</v>
      </c>
      <c r="S1166" s="41"/>
    </row>
    <row r="1167" spans="2:20" ht="15" customHeight="1" x14ac:dyDescent="0.3">
      <c r="B1167" s="34">
        <f t="shared" si="67"/>
        <v>4040</v>
      </c>
      <c r="C1167" s="35">
        <v>4245</v>
      </c>
      <c r="D1167" s="546">
        <f t="shared" si="68"/>
        <v>4040</v>
      </c>
      <c r="E1167" s="547">
        <v>45888</v>
      </c>
      <c r="F1167" s="544">
        <v>4041</v>
      </c>
      <c r="G1167" s="36">
        <v>45889</v>
      </c>
      <c r="H1167" s="551">
        <f t="shared" si="69"/>
        <v>1</v>
      </c>
      <c r="I1167" s="140">
        <f t="shared" si="74"/>
        <v>9</v>
      </c>
      <c r="L1167" s="33"/>
      <c r="M1167" s="36">
        <v>45889</v>
      </c>
      <c r="N1167" s="546">
        <f t="shared" si="72"/>
        <v>200</v>
      </c>
      <c r="O1167" s="516"/>
      <c r="P1167" s="35">
        <v>186.72</v>
      </c>
      <c r="Q1167" s="42">
        <v>0.46675</v>
      </c>
      <c r="R1167" s="549">
        <f t="shared" si="73"/>
        <v>13.280000000000001</v>
      </c>
      <c r="S1167" s="41"/>
    </row>
    <row r="1168" spans="2:20" ht="15" customHeight="1" x14ac:dyDescent="0.3">
      <c r="B1168" s="34">
        <f t="shared" si="67"/>
        <v>4041</v>
      </c>
      <c r="C1168" s="35">
        <v>4254</v>
      </c>
      <c r="D1168" s="546">
        <f t="shared" si="68"/>
        <v>4041</v>
      </c>
      <c r="E1168" s="36">
        <v>45889</v>
      </c>
      <c r="F1168" s="544">
        <v>4043</v>
      </c>
      <c r="G1168" s="548">
        <v>45890</v>
      </c>
      <c r="H1168" s="551">
        <f t="shared" si="69"/>
        <v>2</v>
      </c>
      <c r="I1168" s="140">
        <f t="shared" si="74"/>
        <v>3</v>
      </c>
      <c r="L1168" s="33"/>
      <c r="M1168" s="36">
        <v>45890</v>
      </c>
      <c r="N1168" s="546">
        <f t="shared" si="72"/>
        <v>186.72</v>
      </c>
      <c r="O1168" s="516"/>
      <c r="P1168" s="35">
        <v>175</v>
      </c>
      <c r="Q1168" s="42">
        <v>0.4375</v>
      </c>
      <c r="R1168" s="40">
        <f t="shared" si="73"/>
        <v>11.719999999999999</v>
      </c>
      <c r="S1168" s="41"/>
    </row>
    <row r="1169" spans="2:20" ht="15" customHeight="1" x14ac:dyDescent="0.3">
      <c r="B1169" s="34">
        <f t="shared" si="67"/>
        <v>4043</v>
      </c>
      <c r="C1169" s="35">
        <v>4257</v>
      </c>
      <c r="D1169" s="546">
        <f t="shared" si="68"/>
        <v>4043</v>
      </c>
      <c r="E1169" s="547">
        <v>45890</v>
      </c>
      <c r="F1169" s="544">
        <v>4044</v>
      </c>
      <c r="G1169" s="36">
        <v>45891</v>
      </c>
      <c r="H1169" s="551">
        <f t="shared" si="69"/>
        <v>1</v>
      </c>
      <c r="I1169" s="140">
        <f t="shared" si="74"/>
        <v>3</v>
      </c>
      <c r="L1169" s="33"/>
      <c r="M1169" s="36">
        <v>45891</v>
      </c>
      <c r="N1169" s="546">
        <f t="shared" si="72"/>
        <v>175</v>
      </c>
      <c r="O1169" s="516"/>
      <c r="P1169" s="35">
        <v>161.04</v>
      </c>
      <c r="Q1169" s="42">
        <v>0.40255999999999997</v>
      </c>
      <c r="R1169" s="549">
        <f t="shared" si="73"/>
        <v>13.960000000000008</v>
      </c>
      <c r="S1169" s="41"/>
    </row>
    <row r="1170" spans="2:20" ht="15" customHeight="1" x14ac:dyDescent="0.3">
      <c r="B1170" s="34">
        <f t="shared" si="67"/>
        <v>4044</v>
      </c>
      <c r="C1170" s="35">
        <v>4260</v>
      </c>
      <c r="D1170" s="546">
        <f t="shared" si="68"/>
        <v>4044</v>
      </c>
      <c r="E1170" s="36">
        <v>45891</v>
      </c>
      <c r="F1170" s="544">
        <v>4046</v>
      </c>
      <c r="G1170" s="548">
        <v>45892</v>
      </c>
      <c r="H1170" s="551">
        <f t="shared" si="69"/>
        <v>2</v>
      </c>
      <c r="I1170" s="140">
        <f t="shared" si="74"/>
        <v>6</v>
      </c>
      <c r="L1170" s="33"/>
      <c r="M1170" s="36">
        <v>45892</v>
      </c>
      <c r="N1170" s="546">
        <f t="shared" si="72"/>
        <v>161.04</v>
      </c>
      <c r="O1170" s="516">
        <v>230</v>
      </c>
      <c r="P1170" s="35">
        <v>325</v>
      </c>
      <c r="Q1170" s="42">
        <v>0.8125</v>
      </c>
      <c r="R1170" s="40">
        <f t="shared" si="73"/>
        <v>66.039999999999964</v>
      </c>
      <c r="S1170" s="41"/>
      <c r="T1170" t="s">
        <v>1717</v>
      </c>
    </row>
    <row r="1171" spans="2:20" ht="15" customHeight="1" x14ac:dyDescent="0.3">
      <c r="B1171" s="34">
        <f t="shared" si="67"/>
        <v>4046</v>
      </c>
      <c r="C1171" s="35">
        <v>4266</v>
      </c>
      <c r="D1171" s="546">
        <f t="shared" si="68"/>
        <v>4046</v>
      </c>
      <c r="E1171" s="547">
        <v>45892</v>
      </c>
      <c r="F1171" s="544">
        <v>4048</v>
      </c>
      <c r="G1171" s="36">
        <v>45893</v>
      </c>
      <c r="H1171" s="551">
        <f t="shared" si="69"/>
        <v>2</v>
      </c>
      <c r="I1171" s="140">
        <f t="shared" si="74"/>
        <v>0</v>
      </c>
      <c r="L1171" s="33"/>
      <c r="M1171" s="36">
        <v>45893</v>
      </c>
      <c r="N1171" s="546">
        <f t="shared" si="72"/>
        <v>325</v>
      </c>
      <c r="O1171" s="516"/>
      <c r="P1171" s="35">
        <v>325</v>
      </c>
      <c r="Q1171" s="42">
        <v>0.8125</v>
      </c>
      <c r="R1171" s="549">
        <f t="shared" si="73"/>
        <v>0</v>
      </c>
      <c r="S1171" s="41"/>
    </row>
    <row r="1172" spans="2:20" ht="15" customHeight="1" x14ac:dyDescent="0.3">
      <c r="B1172" s="34">
        <f t="shared" si="67"/>
        <v>4048</v>
      </c>
      <c r="C1172" s="35">
        <v>4266</v>
      </c>
      <c r="D1172" s="546">
        <f t="shared" si="68"/>
        <v>4048</v>
      </c>
      <c r="E1172" s="36">
        <v>45893</v>
      </c>
      <c r="F1172" s="544">
        <v>4048</v>
      </c>
      <c r="G1172" s="548">
        <v>45894</v>
      </c>
      <c r="H1172" s="551">
        <f t="shared" si="69"/>
        <v>0</v>
      </c>
      <c r="I1172" s="140">
        <f t="shared" si="74"/>
        <v>1</v>
      </c>
      <c r="L1172" s="33"/>
      <c r="M1172" s="36">
        <v>45894</v>
      </c>
      <c r="N1172" s="546">
        <f t="shared" si="72"/>
        <v>325</v>
      </c>
      <c r="O1172" s="516"/>
      <c r="P1172" s="35">
        <v>325</v>
      </c>
      <c r="Q1172" s="42">
        <v>0.8125</v>
      </c>
      <c r="R1172" s="40">
        <f t="shared" si="73"/>
        <v>0</v>
      </c>
      <c r="S1172" s="41"/>
    </row>
    <row r="1173" spans="2:20" ht="15" customHeight="1" x14ac:dyDescent="0.3">
      <c r="B1173" s="34">
        <f t="shared" si="67"/>
        <v>4048</v>
      </c>
      <c r="C1173" s="35">
        <v>4267</v>
      </c>
      <c r="D1173" s="546">
        <f t="shared" si="68"/>
        <v>4048</v>
      </c>
      <c r="E1173" s="547">
        <v>45894</v>
      </c>
      <c r="F1173" s="544">
        <v>4048</v>
      </c>
      <c r="G1173" s="36">
        <v>45895</v>
      </c>
      <c r="H1173" s="551">
        <f t="shared" si="69"/>
        <v>0</v>
      </c>
      <c r="I1173" s="140">
        <f t="shared" si="74"/>
        <v>3</v>
      </c>
      <c r="L1173" s="33"/>
      <c r="M1173" s="36">
        <v>45895</v>
      </c>
      <c r="N1173" s="546">
        <f t="shared" si="72"/>
        <v>325</v>
      </c>
      <c r="O1173" s="516"/>
      <c r="P1173" s="35">
        <v>325</v>
      </c>
      <c r="Q1173" s="42">
        <v>0.8125</v>
      </c>
      <c r="R1173" s="549">
        <f t="shared" si="73"/>
        <v>0</v>
      </c>
      <c r="S1173" s="41"/>
    </row>
    <row r="1174" spans="2:20" ht="15" customHeight="1" x14ac:dyDescent="0.3">
      <c r="B1174" s="34">
        <f t="shared" si="67"/>
        <v>4048</v>
      </c>
      <c r="C1174" s="35">
        <v>4270</v>
      </c>
      <c r="D1174" s="546">
        <f t="shared" si="68"/>
        <v>4048</v>
      </c>
      <c r="E1174" s="36">
        <v>45895</v>
      </c>
      <c r="F1174" s="544">
        <v>4048</v>
      </c>
      <c r="G1174" s="548">
        <v>45896</v>
      </c>
      <c r="H1174" s="551">
        <f t="shared" si="69"/>
        <v>0</v>
      </c>
      <c r="I1174" s="140">
        <f t="shared" si="74"/>
        <v>5</v>
      </c>
      <c r="L1174" s="33"/>
      <c r="M1174" s="36">
        <v>45896</v>
      </c>
      <c r="N1174" s="546">
        <f t="shared" si="72"/>
        <v>325</v>
      </c>
      <c r="O1174" s="516"/>
      <c r="P1174" s="35">
        <v>312</v>
      </c>
      <c r="Q1174" s="42">
        <v>0.78</v>
      </c>
      <c r="R1174" s="40">
        <f t="shared" si="73"/>
        <v>13</v>
      </c>
      <c r="S1174" s="41"/>
    </row>
    <row r="1175" spans="2:20" ht="15" customHeight="1" x14ac:dyDescent="0.3">
      <c r="B1175" s="34">
        <f t="shared" si="67"/>
        <v>4048</v>
      </c>
      <c r="C1175" s="35">
        <v>4275</v>
      </c>
      <c r="D1175" s="546">
        <f t="shared" si="68"/>
        <v>4048</v>
      </c>
      <c r="E1175" s="547">
        <v>45896</v>
      </c>
      <c r="F1175" s="544">
        <v>4050</v>
      </c>
      <c r="G1175" s="548">
        <v>45897</v>
      </c>
      <c r="H1175" s="551">
        <f t="shared" si="69"/>
        <v>2</v>
      </c>
      <c r="I1175" s="140">
        <f t="shared" si="74"/>
        <v>0</v>
      </c>
      <c r="L1175" s="33"/>
      <c r="M1175" s="36">
        <v>45897</v>
      </c>
      <c r="N1175" s="546">
        <f t="shared" si="72"/>
        <v>312</v>
      </c>
      <c r="O1175" s="516"/>
      <c r="P1175" s="35">
        <v>312</v>
      </c>
      <c r="Q1175" s="42">
        <v>0.78</v>
      </c>
      <c r="R1175" s="549">
        <f t="shared" si="73"/>
        <v>0</v>
      </c>
      <c r="S1175" s="41"/>
    </row>
    <row r="1176" spans="2:20" ht="15" customHeight="1" x14ac:dyDescent="0.3">
      <c r="B1176" s="34">
        <f t="shared" si="67"/>
        <v>4050</v>
      </c>
      <c r="C1176" s="35">
        <v>4275</v>
      </c>
      <c r="D1176" s="546">
        <f t="shared" si="68"/>
        <v>4050</v>
      </c>
      <c r="E1176" s="547">
        <v>45897</v>
      </c>
      <c r="F1176" s="544">
        <v>4050</v>
      </c>
      <c r="G1176" s="548">
        <v>45898</v>
      </c>
      <c r="H1176" s="551">
        <f t="shared" si="69"/>
        <v>0</v>
      </c>
      <c r="I1176" s="140">
        <f t="shared" si="74"/>
        <v>0</v>
      </c>
      <c r="L1176" s="33"/>
      <c r="M1176" s="36">
        <v>45898</v>
      </c>
      <c r="N1176" s="546">
        <f t="shared" si="72"/>
        <v>312</v>
      </c>
      <c r="O1176" s="516"/>
      <c r="P1176" s="35">
        <v>312</v>
      </c>
      <c r="Q1176" s="42">
        <v>0.78</v>
      </c>
      <c r="R1176" s="40">
        <f t="shared" si="73"/>
        <v>0</v>
      </c>
      <c r="S1176" s="41"/>
    </row>
    <row r="1177" spans="2:20" ht="15" customHeight="1" x14ac:dyDescent="0.3">
      <c r="B1177" s="34">
        <f t="shared" si="67"/>
        <v>4050</v>
      </c>
      <c r="C1177" s="35">
        <v>4275</v>
      </c>
      <c r="D1177" s="546">
        <f t="shared" si="68"/>
        <v>4050</v>
      </c>
      <c r="E1177" s="547">
        <v>45898</v>
      </c>
      <c r="F1177" s="544">
        <v>4050</v>
      </c>
      <c r="G1177" s="548">
        <v>45899</v>
      </c>
      <c r="H1177" s="551">
        <f t="shared" si="69"/>
        <v>0</v>
      </c>
      <c r="I1177" s="140">
        <f t="shared" si="74"/>
        <v>1</v>
      </c>
      <c r="L1177" s="33"/>
      <c r="M1177" s="36">
        <v>45899</v>
      </c>
      <c r="N1177" s="546">
        <f t="shared" si="72"/>
        <v>312</v>
      </c>
      <c r="O1177" s="516"/>
      <c r="P1177" s="35">
        <v>260</v>
      </c>
      <c r="Q1177" s="42">
        <v>0.65</v>
      </c>
      <c r="R1177" s="549">
        <f t="shared" si="73"/>
        <v>52</v>
      </c>
      <c r="S1177" s="41"/>
    </row>
    <row r="1178" spans="2:20" ht="15" customHeight="1" x14ac:dyDescent="0.3">
      <c r="B1178" s="34">
        <f t="shared" si="67"/>
        <v>4050</v>
      </c>
      <c r="C1178" s="35">
        <v>4276</v>
      </c>
      <c r="D1178" s="546">
        <f t="shared" si="68"/>
        <v>4050</v>
      </c>
      <c r="E1178" s="547">
        <v>45899</v>
      </c>
      <c r="F1178" s="544">
        <v>4061.23</v>
      </c>
      <c r="G1178" s="548">
        <v>45900</v>
      </c>
      <c r="H1178" s="551">
        <f t="shared" si="69"/>
        <v>11.230000000000018</v>
      </c>
      <c r="I1178" s="140">
        <f t="shared" si="74"/>
        <v>2</v>
      </c>
      <c r="L1178" s="33"/>
      <c r="M1178" s="36">
        <v>45900</v>
      </c>
      <c r="N1178" s="546">
        <f t="shared" si="72"/>
        <v>260</v>
      </c>
      <c r="O1178" s="516"/>
      <c r="P1178" s="35">
        <v>220</v>
      </c>
      <c r="Q1178" s="42">
        <v>0.55000000000000004</v>
      </c>
      <c r="R1178" s="40">
        <f t="shared" si="73"/>
        <v>40</v>
      </c>
      <c r="S1178" s="41"/>
    </row>
    <row r="1179" spans="2:20" ht="15" customHeight="1" x14ac:dyDescent="0.3">
      <c r="B1179" s="34">
        <f t="shared" si="67"/>
        <v>4061.23</v>
      </c>
      <c r="C1179" s="35">
        <v>4278</v>
      </c>
      <c r="D1179" s="546">
        <f t="shared" si="68"/>
        <v>4061.23</v>
      </c>
      <c r="E1179" s="547">
        <v>45900</v>
      </c>
      <c r="F1179" s="544">
        <v>4070.56</v>
      </c>
      <c r="G1179" s="548">
        <v>45901</v>
      </c>
      <c r="H1179" s="551">
        <f t="shared" si="69"/>
        <v>9.3299999999999272</v>
      </c>
      <c r="I1179" s="140">
        <f t="shared" si="74"/>
        <v>1</v>
      </c>
      <c r="L1179" s="33"/>
      <c r="M1179" s="36">
        <v>45901</v>
      </c>
      <c r="N1179" s="546">
        <f t="shared" si="72"/>
        <v>220</v>
      </c>
      <c r="O1179" s="516"/>
      <c r="P1179" s="35">
        <v>220</v>
      </c>
      <c r="Q1179" s="42">
        <v>0.55000000000000004</v>
      </c>
      <c r="R1179" s="549">
        <f t="shared" si="73"/>
        <v>0</v>
      </c>
      <c r="S1179" s="41"/>
    </row>
    <row r="1180" spans="2:20" ht="15" customHeight="1" x14ac:dyDescent="0.3">
      <c r="B1180" s="34">
        <f t="shared" si="67"/>
        <v>4070.56</v>
      </c>
      <c r="C1180" s="35">
        <v>4279</v>
      </c>
      <c r="D1180" s="546">
        <f t="shared" si="68"/>
        <v>4070.56</v>
      </c>
      <c r="E1180" s="547">
        <v>45901</v>
      </c>
      <c r="F1180" s="544">
        <v>4071</v>
      </c>
      <c r="G1180" s="548">
        <v>45902</v>
      </c>
      <c r="H1180" s="551">
        <f t="shared" si="69"/>
        <v>0.44000000000005457</v>
      </c>
      <c r="I1180" s="140">
        <f t="shared" si="74"/>
        <v>2</v>
      </c>
      <c r="L1180" s="33"/>
      <c r="M1180" s="36">
        <v>45902</v>
      </c>
      <c r="N1180" s="546">
        <f t="shared" si="72"/>
        <v>220</v>
      </c>
      <c r="O1180" s="516"/>
      <c r="P1180" s="35">
        <v>200</v>
      </c>
      <c r="Q1180" s="42">
        <v>0.5</v>
      </c>
      <c r="R1180" s="40">
        <f t="shared" si="73"/>
        <v>20</v>
      </c>
      <c r="S1180" s="41"/>
    </row>
    <row r="1181" spans="2:20" ht="15" customHeight="1" x14ac:dyDescent="0.3">
      <c r="B1181" s="34">
        <f t="shared" si="67"/>
        <v>4071</v>
      </c>
      <c r="C1181" s="35">
        <v>4281</v>
      </c>
      <c r="D1181" s="546">
        <f t="shared" si="68"/>
        <v>4071</v>
      </c>
      <c r="E1181" s="547">
        <v>45902</v>
      </c>
      <c r="F1181" s="544">
        <v>4073.13</v>
      </c>
      <c r="G1181" s="548">
        <v>45903</v>
      </c>
      <c r="H1181" s="551">
        <f t="shared" si="69"/>
        <v>2.1300000000001091</v>
      </c>
      <c r="I1181" s="140">
        <f t="shared" si="74"/>
        <v>4</v>
      </c>
      <c r="L1181" s="33"/>
      <c r="M1181" s="36">
        <v>45903</v>
      </c>
      <c r="N1181" s="546">
        <f t="shared" si="72"/>
        <v>200</v>
      </c>
      <c r="O1181" s="516"/>
      <c r="P1181" s="35">
        <v>162.5</v>
      </c>
      <c r="Q1181" s="42">
        <v>0.40625</v>
      </c>
      <c r="R1181" s="549">
        <f t="shared" si="73"/>
        <v>37.5</v>
      </c>
      <c r="S1181" s="41"/>
    </row>
    <row r="1182" spans="2:20" ht="15" customHeight="1" x14ac:dyDescent="0.3">
      <c r="B1182" s="34">
        <f t="shared" si="67"/>
        <v>4073.13</v>
      </c>
      <c r="C1182" s="35">
        <v>4285</v>
      </c>
      <c r="D1182" s="546">
        <f t="shared" si="68"/>
        <v>4073.13</v>
      </c>
      <c r="E1182" s="547">
        <v>45903</v>
      </c>
      <c r="F1182" s="544">
        <v>4073.42</v>
      </c>
      <c r="G1182" s="548">
        <v>45904</v>
      </c>
      <c r="H1182" s="551">
        <f t="shared" si="69"/>
        <v>0.28999999999996362</v>
      </c>
      <c r="I1182" s="140">
        <f t="shared" si="74"/>
        <v>4</v>
      </c>
      <c r="L1182" s="33"/>
      <c r="M1182" s="36">
        <v>45904</v>
      </c>
      <c r="N1182" s="546">
        <f t="shared" si="72"/>
        <v>162.5</v>
      </c>
      <c r="O1182" s="516">
        <v>240</v>
      </c>
      <c r="P1182" s="35">
        <v>328</v>
      </c>
      <c r="Q1182" s="42"/>
      <c r="R1182" s="40">
        <f t="shared" si="73"/>
        <v>74.5</v>
      </c>
      <c r="S1182" s="41"/>
    </row>
    <row r="1183" spans="2:20" ht="15" customHeight="1" x14ac:dyDescent="0.3">
      <c r="B1183" s="34">
        <f t="shared" si="67"/>
        <v>4073.42</v>
      </c>
      <c r="C1183" s="35">
        <v>4289</v>
      </c>
      <c r="D1183" s="546">
        <f t="shared" si="68"/>
        <v>4073.42</v>
      </c>
      <c r="E1183" s="547">
        <v>45904</v>
      </c>
      <c r="F1183" s="544">
        <v>4073.92</v>
      </c>
      <c r="G1183" s="548">
        <v>45905</v>
      </c>
      <c r="H1183" s="551">
        <f t="shared" si="69"/>
        <v>0.5</v>
      </c>
      <c r="I1183" s="140">
        <f t="shared" si="74"/>
        <v>0</v>
      </c>
      <c r="L1183" s="33"/>
      <c r="M1183" s="36">
        <v>45905</v>
      </c>
      <c r="N1183" s="546">
        <f t="shared" si="72"/>
        <v>328</v>
      </c>
      <c r="O1183" s="516"/>
      <c r="P1183" s="35">
        <v>328</v>
      </c>
      <c r="Q1183" s="42"/>
      <c r="R1183" s="549">
        <f t="shared" si="73"/>
        <v>0</v>
      </c>
      <c r="S1183" s="41"/>
    </row>
    <row r="1184" spans="2:20" ht="15" customHeight="1" x14ac:dyDescent="0.3">
      <c r="B1184" s="34">
        <f t="shared" si="67"/>
        <v>4073.92</v>
      </c>
      <c r="C1184" s="35">
        <v>4289</v>
      </c>
      <c r="D1184" s="546">
        <f t="shared" si="68"/>
        <v>4073.92</v>
      </c>
      <c r="E1184" s="547">
        <v>45905</v>
      </c>
      <c r="F1184" s="544">
        <v>4073.92</v>
      </c>
      <c r="G1184" s="548">
        <v>45906</v>
      </c>
      <c r="H1184" s="551">
        <f t="shared" si="69"/>
        <v>0</v>
      </c>
      <c r="I1184" s="140">
        <f t="shared" si="74"/>
        <v>1</v>
      </c>
      <c r="L1184" s="33"/>
      <c r="M1184" s="36">
        <v>45906</v>
      </c>
      <c r="N1184" s="546">
        <f t="shared" si="72"/>
        <v>328</v>
      </c>
      <c r="O1184" s="516"/>
      <c r="P1184" s="35">
        <v>328</v>
      </c>
      <c r="Q1184" s="42"/>
      <c r="R1184" s="40">
        <f t="shared" si="73"/>
        <v>0</v>
      </c>
      <c r="S1184" s="41"/>
    </row>
    <row r="1185" spans="2:19" ht="15" customHeight="1" x14ac:dyDescent="0.3">
      <c r="B1185" s="34">
        <f t="shared" si="67"/>
        <v>4073.92</v>
      </c>
      <c r="C1185" s="35">
        <v>4290</v>
      </c>
      <c r="D1185" s="546">
        <f t="shared" si="68"/>
        <v>4073.92</v>
      </c>
      <c r="E1185" s="547">
        <v>45906</v>
      </c>
      <c r="F1185" s="544">
        <v>4074.67</v>
      </c>
      <c r="G1185" s="548">
        <v>45907</v>
      </c>
      <c r="H1185" s="551">
        <f t="shared" si="69"/>
        <v>0.75</v>
      </c>
      <c r="I1185" s="140">
        <f>C1186-C1185</f>
        <v>4</v>
      </c>
      <c r="L1185" s="33"/>
      <c r="M1185" s="36">
        <v>45907</v>
      </c>
      <c r="N1185" s="546">
        <f t="shared" si="72"/>
        <v>328</v>
      </c>
      <c r="O1185" s="516"/>
      <c r="P1185" s="35">
        <v>300</v>
      </c>
      <c r="Q1185" s="42"/>
      <c r="R1185" s="549">
        <f t="shared" si="73"/>
        <v>28</v>
      </c>
      <c r="S1185" s="41"/>
    </row>
    <row r="1186" spans="2:19" ht="15" customHeight="1" x14ac:dyDescent="0.3">
      <c r="B1186" s="34">
        <f t="shared" si="67"/>
        <v>4074.67</v>
      </c>
      <c r="C1186" s="35">
        <v>4294</v>
      </c>
      <c r="D1186" s="546">
        <f t="shared" si="68"/>
        <v>4074.67</v>
      </c>
      <c r="E1186" s="547">
        <v>45907</v>
      </c>
      <c r="F1186" s="544">
        <v>4078.28</v>
      </c>
      <c r="G1186" s="548">
        <v>45908</v>
      </c>
      <c r="H1186" s="551">
        <f t="shared" si="69"/>
        <v>3.6100000000001273</v>
      </c>
      <c r="I1186" s="140">
        <f t="shared" si="74"/>
        <v>3</v>
      </c>
      <c r="L1186" s="33"/>
      <c r="M1186" s="36">
        <v>45908</v>
      </c>
      <c r="N1186" s="546">
        <f t="shared" si="72"/>
        <v>300</v>
      </c>
      <c r="O1186" s="516"/>
      <c r="P1186" s="35">
        <v>300</v>
      </c>
      <c r="Q1186" s="42"/>
      <c r="R1186" s="40">
        <f t="shared" si="73"/>
        <v>0</v>
      </c>
      <c r="S1186" s="41"/>
    </row>
    <row r="1187" spans="2:19" ht="15" customHeight="1" x14ac:dyDescent="0.3">
      <c r="B1187" s="34">
        <f t="shared" si="67"/>
        <v>4078.28</v>
      </c>
      <c r="C1187" s="35">
        <v>4297</v>
      </c>
      <c r="D1187" s="546">
        <f t="shared" si="68"/>
        <v>4078.28</v>
      </c>
      <c r="E1187" s="547">
        <v>45908</v>
      </c>
      <c r="F1187" s="544">
        <v>4078.3</v>
      </c>
      <c r="G1187" s="548">
        <v>45909</v>
      </c>
      <c r="H1187" s="551">
        <f t="shared" si="69"/>
        <v>1.999999999998181E-2</v>
      </c>
      <c r="I1187" s="140">
        <f t="shared" si="74"/>
        <v>3</v>
      </c>
      <c r="L1187" s="33"/>
      <c r="M1187" s="36">
        <v>45909</v>
      </c>
      <c r="N1187" s="546">
        <f t="shared" si="72"/>
        <v>300</v>
      </c>
      <c r="O1187" s="516"/>
      <c r="P1187" s="35">
        <v>300</v>
      </c>
      <c r="Q1187" s="42"/>
      <c r="R1187" s="549">
        <f t="shared" si="73"/>
        <v>0</v>
      </c>
      <c r="S1187" s="41"/>
    </row>
    <row r="1188" spans="2:19" ht="15" customHeight="1" x14ac:dyDescent="0.3">
      <c r="B1188" s="34">
        <f t="shared" si="67"/>
        <v>4078.3</v>
      </c>
      <c r="C1188" s="35">
        <v>4300</v>
      </c>
      <c r="D1188" s="546">
        <f t="shared" si="68"/>
        <v>4078.3</v>
      </c>
      <c r="E1188" s="547">
        <v>45909</v>
      </c>
      <c r="F1188" s="544">
        <v>4078.38</v>
      </c>
      <c r="G1188" s="548">
        <v>45910</v>
      </c>
      <c r="H1188" s="551">
        <f t="shared" si="69"/>
        <v>7.999999999992724E-2</v>
      </c>
      <c r="I1188" s="140">
        <f t="shared" si="74"/>
        <v>3</v>
      </c>
      <c r="L1188" s="33"/>
      <c r="M1188" s="36">
        <v>45910</v>
      </c>
      <c r="N1188" s="546">
        <f t="shared" si="72"/>
        <v>300</v>
      </c>
      <c r="O1188" s="516"/>
      <c r="P1188" s="35">
        <v>260</v>
      </c>
      <c r="Q1188" s="42"/>
      <c r="R1188" s="40">
        <f t="shared" si="73"/>
        <v>40</v>
      </c>
      <c r="S1188" s="41"/>
    </row>
    <row r="1189" spans="2:19" ht="15" customHeight="1" x14ac:dyDescent="0.3">
      <c r="B1189" s="34">
        <f t="shared" si="67"/>
        <v>4078.38</v>
      </c>
      <c r="C1189" s="35">
        <v>4303</v>
      </c>
      <c r="D1189" s="546">
        <f t="shared" si="68"/>
        <v>4078.38</v>
      </c>
      <c r="E1189" s="547">
        <v>45910</v>
      </c>
      <c r="F1189" s="544">
        <v>4084.95</v>
      </c>
      <c r="G1189" s="548">
        <v>45911</v>
      </c>
      <c r="H1189" s="551">
        <f t="shared" si="69"/>
        <v>6.569999999999709</v>
      </c>
      <c r="I1189" s="140">
        <f t="shared" si="74"/>
        <v>6</v>
      </c>
      <c r="L1189" s="33"/>
      <c r="M1189" s="36">
        <v>45911</v>
      </c>
      <c r="N1189" s="546">
        <f t="shared" si="72"/>
        <v>260</v>
      </c>
      <c r="O1189" s="516"/>
      <c r="P1189" s="35">
        <v>260</v>
      </c>
      <c r="Q1189" s="42"/>
      <c r="R1189" s="549">
        <f t="shared" si="73"/>
        <v>0</v>
      </c>
      <c r="S1189" s="41"/>
    </row>
    <row r="1190" spans="2:19" ht="15" customHeight="1" x14ac:dyDescent="0.3">
      <c r="B1190" s="34">
        <f t="shared" si="67"/>
        <v>4084.95</v>
      </c>
      <c r="C1190" s="35">
        <v>4309</v>
      </c>
      <c r="D1190" s="546">
        <f t="shared" si="68"/>
        <v>4084.95</v>
      </c>
      <c r="E1190" s="547">
        <v>45911</v>
      </c>
      <c r="F1190" s="544">
        <v>4085.67</v>
      </c>
      <c r="G1190" s="548">
        <v>45912</v>
      </c>
      <c r="H1190" s="551">
        <f t="shared" si="69"/>
        <v>0.72000000000025466</v>
      </c>
      <c r="I1190" s="140">
        <f t="shared" si="74"/>
        <v>2</v>
      </c>
      <c r="L1190" s="33"/>
      <c r="M1190" s="36">
        <v>45912</v>
      </c>
      <c r="N1190" s="546">
        <f t="shared" si="72"/>
        <v>260</v>
      </c>
      <c r="O1190" s="516"/>
      <c r="P1190" s="35">
        <v>240</v>
      </c>
      <c r="Q1190" s="42"/>
      <c r="R1190" s="40">
        <f t="shared" si="73"/>
        <v>20</v>
      </c>
      <c r="S1190" s="41"/>
    </row>
    <row r="1191" spans="2:19" ht="15" customHeight="1" x14ac:dyDescent="0.3">
      <c r="B1191" s="34">
        <f t="shared" si="67"/>
        <v>4085.67</v>
      </c>
      <c r="C1191" s="35">
        <v>4311</v>
      </c>
      <c r="D1191" s="546">
        <f t="shared" si="68"/>
        <v>4085.67</v>
      </c>
      <c r="E1191" s="547">
        <v>45912</v>
      </c>
      <c r="F1191" s="544">
        <v>4092</v>
      </c>
      <c r="G1191" s="548">
        <v>45913</v>
      </c>
      <c r="H1191" s="551">
        <f t="shared" si="69"/>
        <v>6.3299999999999272</v>
      </c>
      <c r="I1191" s="140">
        <f t="shared" si="74"/>
        <v>7</v>
      </c>
      <c r="L1191" s="33"/>
      <c r="M1191" s="36">
        <v>45913</v>
      </c>
      <c r="N1191" s="546">
        <f t="shared" si="72"/>
        <v>240</v>
      </c>
      <c r="O1191" s="516"/>
      <c r="P1191" s="35">
        <v>172</v>
      </c>
      <c r="Q1191" s="42"/>
      <c r="R1191" s="549">
        <f t="shared" si="73"/>
        <v>68</v>
      </c>
      <c r="S1191" s="41"/>
    </row>
    <row r="1192" spans="2:19" ht="15" customHeight="1" x14ac:dyDescent="0.3">
      <c r="B1192" s="34">
        <f t="shared" si="67"/>
        <v>4092</v>
      </c>
      <c r="C1192" s="35">
        <v>4318</v>
      </c>
      <c r="D1192" s="546">
        <f t="shared" si="68"/>
        <v>4092</v>
      </c>
      <c r="E1192" s="547">
        <v>45913</v>
      </c>
      <c r="F1192" s="544">
        <v>4105</v>
      </c>
      <c r="G1192" s="548">
        <v>45914</v>
      </c>
      <c r="H1192" s="551">
        <f t="shared" si="69"/>
        <v>13</v>
      </c>
      <c r="I1192" s="140">
        <f t="shared" si="74"/>
        <v>0</v>
      </c>
      <c r="L1192" s="33"/>
      <c r="M1192" s="36">
        <v>45914</v>
      </c>
      <c r="N1192" s="546">
        <f t="shared" si="72"/>
        <v>172</v>
      </c>
      <c r="O1192" s="516"/>
      <c r="P1192" s="35">
        <v>104</v>
      </c>
      <c r="Q1192" s="42"/>
      <c r="R1192" s="40">
        <f t="shared" si="73"/>
        <v>68</v>
      </c>
      <c r="S1192" s="41"/>
    </row>
    <row r="1193" spans="2:19" ht="15" customHeight="1" x14ac:dyDescent="0.3">
      <c r="B1193" s="34">
        <f t="shared" si="67"/>
        <v>4105</v>
      </c>
      <c r="C1193" s="35">
        <v>4318</v>
      </c>
      <c r="D1193" s="546">
        <f t="shared" si="68"/>
        <v>4105</v>
      </c>
      <c r="E1193" s="547">
        <v>45914</v>
      </c>
      <c r="F1193" s="544">
        <v>4115.59</v>
      </c>
      <c r="G1193" s="548">
        <v>45915</v>
      </c>
      <c r="H1193" s="551">
        <f t="shared" si="69"/>
        <v>10.590000000000146</v>
      </c>
      <c r="I1193" s="140">
        <f t="shared" si="74"/>
        <v>9</v>
      </c>
      <c r="L1193" s="33"/>
      <c r="M1193" s="36">
        <v>45915</v>
      </c>
      <c r="N1193" s="546">
        <f t="shared" si="72"/>
        <v>104</v>
      </c>
      <c r="O1193" s="516">
        <v>180</v>
      </c>
      <c r="P1193" s="35">
        <v>160</v>
      </c>
      <c r="Q1193" s="42"/>
      <c r="R1193" s="549">
        <f t="shared" si="73"/>
        <v>124</v>
      </c>
      <c r="S1193" s="41"/>
    </row>
    <row r="1194" spans="2:19" ht="15" customHeight="1" x14ac:dyDescent="0.3">
      <c r="B1194" s="34">
        <f t="shared" si="67"/>
        <v>4115.59</v>
      </c>
      <c r="C1194" s="35">
        <v>4327</v>
      </c>
      <c r="D1194" s="546">
        <f t="shared" si="68"/>
        <v>4115.59</v>
      </c>
      <c r="E1194" s="547">
        <v>45915</v>
      </c>
      <c r="F1194" s="544">
        <v>4123.18</v>
      </c>
      <c r="G1194" s="548">
        <v>45916</v>
      </c>
      <c r="H1194" s="551">
        <f t="shared" si="69"/>
        <v>7.5900000000001455</v>
      </c>
      <c r="I1194" s="140">
        <f t="shared" si="74"/>
        <v>3</v>
      </c>
      <c r="L1194" s="33"/>
      <c r="M1194" s="36">
        <v>45916</v>
      </c>
      <c r="N1194" s="546">
        <f t="shared" si="72"/>
        <v>160</v>
      </c>
      <c r="O1194" s="516"/>
      <c r="P1194" s="35">
        <v>160</v>
      </c>
      <c r="Q1194" s="42"/>
      <c r="R1194" s="40">
        <f t="shared" si="73"/>
        <v>0</v>
      </c>
      <c r="S1194" s="41"/>
    </row>
    <row r="1195" spans="2:19" ht="15" customHeight="1" x14ac:dyDescent="0.3">
      <c r="B1195" s="34">
        <f t="shared" si="67"/>
        <v>4123.18</v>
      </c>
      <c r="C1195" s="35">
        <v>4330</v>
      </c>
      <c r="D1195" s="546">
        <f t="shared" si="68"/>
        <v>4123.18</v>
      </c>
      <c r="E1195" s="547">
        <v>45916</v>
      </c>
      <c r="F1195" s="544">
        <v>4123.5200000000004</v>
      </c>
      <c r="G1195" s="548">
        <v>45917</v>
      </c>
      <c r="H1195" s="551">
        <f t="shared" si="69"/>
        <v>0.34000000000014552</v>
      </c>
      <c r="I1195" s="140">
        <f t="shared" si="74"/>
        <v>2</v>
      </c>
      <c r="L1195" s="33"/>
      <c r="M1195" s="36">
        <v>45917</v>
      </c>
      <c r="N1195" s="546">
        <f t="shared" si="72"/>
        <v>160</v>
      </c>
      <c r="O1195" s="516"/>
      <c r="P1195" s="35">
        <v>140</v>
      </c>
      <c r="Q1195" s="42"/>
      <c r="R1195" s="549">
        <f t="shared" si="73"/>
        <v>20</v>
      </c>
      <c r="S1195" s="41"/>
    </row>
    <row r="1196" spans="2:19" ht="15" customHeight="1" x14ac:dyDescent="0.3">
      <c r="B1196" s="34">
        <f t="shared" si="67"/>
        <v>4123.5200000000004</v>
      </c>
      <c r="C1196" s="35">
        <v>4332</v>
      </c>
      <c r="D1196" s="546">
        <f t="shared" si="68"/>
        <v>4123.5200000000004</v>
      </c>
      <c r="E1196" s="547">
        <v>45917</v>
      </c>
      <c r="F1196" s="544">
        <v>4126.2</v>
      </c>
      <c r="G1196" s="548">
        <v>45918</v>
      </c>
      <c r="H1196" s="551">
        <f t="shared" si="69"/>
        <v>2.6799999999993815</v>
      </c>
      <c r="I1196" s="140">
        <f t="shared" si="74"/>
        <v>4</v>
      </c>
      <c r="L1196" s="33"/>
      <c r="M1196" s="36">
        <v>45918</v>
      </c>
      <c r="N1196" s="546">
        <f t="shared" si="72"/>
        <v>140</v>
      </c>
      <c r="O1196" s="516"/>
      <c r="P1196" s="35">
        <v>120</v>
      </c>
      <c r="Q1196" s="42"/>
      <c r="R1196" s="40">
        <f t="shared" si="73"/>
        <v>20</v>
      </c>
      <c r="S1196" s="41"/>
    </row>
    <row r="1197" spans="2:19" ht="15" customHeight="1" x14ac:dyDescent="0.3">
      <c r="B1197" s="34">
        <f t="shared" si="67"/>
        <v>4126.2</v>
      </c>
      <c r="C1197" s="35">
        <v>4336</v>
      </c>
      <c r="D1197" s="546">
        <f t="shared" si="68"/>
        <v>4126.2</v>
      </c>
      <c r="E1197" s="547">
        <v>45918</v>
      </c>
      <c r="F1197" s="544">
        <v>4127.1000000000004</v>
      </c>
      <c r="G1197" s="548">
        <v>45919</v>
      </c>
      <c r="H1197" s="551">
        <f t="shared" si="69"/>
        <v>0.9000000000005457</v>
      </c>
      <c r="I1197" s="140">
        <f t="shared" si="74"/>
        <v>3</v>
      </c>
      <c r="L1197" s="33"/>
      <c r="M1197" s="36">
        <v>45919</v>
      </c>
      <c r="N1197" s="546">
        <f t="shared" si="72"/>
        <v>120</v>
      </c>
      <c r="O1197" s="516"/>
      <c r="P1197" s="35">
        <v>100</v>
      </c>
      <c r="Q1197" s="42"/>
      <c r="R1197" s="549">
        <f t="shared" si="73"/>
        <v>20</v>
      </c>
      <c r="S1197" s="41"/>
    </row>
    <row r="1198" spans="2:19" ht="15" customHeight="1" x14ac:dyDescent="0.3">
      <c r="B1198" s="34">
        <f t="shared" si="67"/>
        <v>4127.1000000000004</v>
      </c>
      <c r="C1198" s="35">
        <v>4339</v>
      </c>
      <c r="D1198" s="546">
        <f t="shared" si="68"/>
        <v>4127.1000000000004</v>
      </c>
      <c r="E1198" s="547">
        <v>45919</v>
      </c>
      <c r="F1198" s="544">
        <v>4129.8</v>
      </c>
      <c r="G1198" s="548">
        <v>45920</v>
      </c>
      <c r="H1198" s="551">
        <f t="shared" si="69"/>
        <v>2.6999999999998181</v>
      </c>
      <c r="I1198" s="140">
        <f t="shared" si="74"/>
        <v>1</v>
      </c>
      <c r="L1198" s="33"/>
      <c r="M1198" s="36">
        <v>45920</v>
      </c>
      <c r="N1198" s="546">
        <f t="shared" si="72"/>
        <v>100</v>
      </c>
      <c r="O1198" s="516"/>
      <c r="P1198" s="35">
        <v>100</v>
      </c>
      <c r="Q1198" s="42"/>
      <c r="R1198" s="40">
        <f t="shared" si="73"/>
        <v>0</v>
      </c>
      <c r="S1198" s="41"/>
    </row>
    <row r="1199" spans="2:19" ht="15" customHeight="1" x14ac:dyDescent="0.3">
      <c r="B1199" s="34">
        <f t="shared" si="67"/>
        <v>4129.8</v>
      </c>
      <c r="C1199" s="35">
        <v>4340</v>
      </c>
      <c r="D1199" s="546">
        <f t="shared" si="68"/>
        <v>4129.8</v>
      </c>
      <c r="E1199" s="547">
        <v>45920</v>
      </c>
      <c r="F1199" s="544">
        <v>4130.1000000000004</v>
      </c>
      <c r="G1199" s="548">
        <v>45921</v>
      </c>
      <c r="H1199" s="551">
        <f t="shared" si="69"/>
        <v>0.3000000000001819</v>
      </c>
      <c r="I1199" s="140">
        <f t="shared" si="74"/>
        <v>4</v>
      </c>
      <c r="L1199" s="33"/>
      <c r="M1199" s="36">
        <v>45921</v>
      </c>
      <c r="N1199" s="546">
        <f t="shared" si="72"/>
        <v>100</v>
      </c>
      <c r="O1199" s="516"/>
      <c r="P1199" s="35">
        <v>0</v>
      </c>
      <c r="Q1199" s="42"/>
      <c r="R1199" s="549">
        <f t="shared" si="73"/>
        <v>100</v>
      </c>
      <c r="S1199" s="41"/>
    </row>
    <row r="1200" spans="2:19" ht="15" customHeight="1" x14ac:dyDescent="0.3">
      <c r="B1200" s="34">
        <f t="shared" si="67"/>
        <v>4130.1000000000004</v>
      </c>
      <c r="C1200" s="35">
        <v>4344</v>
      </c>
      <c r="D1200" s="546">
        <f t="shared" si="68"/>
        <v>4130.1000000000004</v>
      </c>
      <c r="E1200" s="547">
        <v>45921</v>
      </c>
      <c r="F1200" s="544">
        <v>4142.5</v>
      </c>
      <c r="G1200" s="548">
        <v>45922</v>
      </c>
      <c r="H1200" s="551">
        <f t="shared" si="69"/>
        <v>12.399999999999636</v>
      </c>
      <c r="I1200" s="140">
        <f t="shared" si="74"/>
        <v>3</v>
      </c>
      <c r="L1200" s="33"/>
      <c r="M1200" s="36">
        <v>45922</v>
      </c>
      <c r="N1200" s="546">
        <f>P1199</f>
        <v>0</v>
      </c>
      <c r="O1200" s="516">
        <v>340</v>
      </c>
      <c r="P1200" s="35">
        <v>264</v>
      </c>
      <c r="Q1200" s="42"/>
      <c r="R1200" s="40">
        <f t="shared" si="73"/>
        <v>76</v>
      </c>
      <c r="S1200" s="41"/>
    </row>
    <row r="1201" spans="2:20" ht="15" customHeight="1" x14ac:dyDescent="0.3">
      <c r="B1201" s="34">
        <f t="shared" si="67"/>
        <v>4142.5</v>
      </c>
      <c r="C1201" s="35">
        <v>4347</v>
      </c>
      <c r="D1201" s="546">
        <f t="shared" si="68"/>
        <v>4142.5</v>
      </c>
      <c r="E1201" s="547">
        <v>45922</v>
      </c>
      <c r="F1201" s="544">
        <v>4155.1000000000004</v>
      </c>
      <c r="G1201" s="548">
        <v>45923</v>
      </c>
      <c r="H1201" s="551">
        <f t="shared" si="69"/>
        <v>12.600000000000364</v>
      </c>
      <c r="I1201" s="140">
        <f t="shared" si="74"/>
        <v>4</v>
      </c>
      <c r="L1201" s="33"/>
      <c r="M1201" s="36">
        <v>45923</v>
      </c>
      <c r="N1201" s="546">
        <f t="shared" si="72"/>
        <v>264</v>
      </c>
      <c r="O1201" s="516"/>
      <c r="P1201" s="35">
        <v>260</v>
      </c>
      <c r="Q1201" s="42"/>
      <c r="R1201" s="549">
        <f t="shared" si="73"/>
        <v>4</v>
      </c>
      <c r="S1201" s="41"/>
    </row>
    <row r="1202" spans="2:20" ht="15" customHeight="1" x14ac:dyDescent="0.3">
      <c r="B1202" s="34">
        <f t="shared" si="67"/>
        <v>4155.1000000000004</v>
      </c>
      <c r="C1202" s="35">
        <v>4351</v>
      </c>
      <c r="D1202" s="546">
        <f t="shared" si="68"/>
        <v>4155.1000000000004</v>
      </c>
      <c r="E1202" s="547">
        <v>45923</v>
      </c>
      <c r="F1202" s="544">
        <v>4156.3999999999996</v>
      </c>
      <c r="G1202" s="548">
        <v>45924</v>
      </c>
      <c r="H1202" s="551">
        <f t="shared" si="69"/>
        <v>1.2999999999992724</v>
      </c>
      <c r="I1202" s="140">
        <f t="shared" si="74"/>
        <v>2</v>
      </c>
      <c r="L1202" s="33"/>
      <c r="M1202" s="36">
        <v>45924</v>
      </c>
      <c r="N1202" s="546">
        <f t="shared" si="72"/>
        <v>260</v>
      </c>
      <c r="O1202" s="516"/>
      <c r="P1202" s="35">
        <v>260</v>
      </c>
      <c r="R1202" s="40">
        <f t="shared" si="73"/>
        <v>0</v>
      </c>
      <c r="S1202" s="41"/>
    </row>
    <row r="1203" spans="2:20" ht="15" customHeight="1" x14ac:dyDescent="0.3">
      <c r="B1203" s="34">
        <f t="shared" si="67"/>
        <v>4156.3999999999996</v>
      </c>
      <c r="C1203" s="35">
        <v>4353</v>
      </c>
      <c r="D1203" s="546">
        <f t="shared" si="68"/>
        <v>4156.3999999999996</v>
      </c>
      <c r="E1203" s="547">
        <v>45924</v>
      </c>
      <c r="F1203" s="544">
        <v>4160.3999999999996</v>
      </c>
      <c r="G1203" s="548">
        <v>45925</v>
      </c>
      <c r="H1203" s="551">
        <f t="shared" si="69"/>
        <v>4</v>
      </c>
      <c r="I1203" s="140">
        <f t="shared" si="74"/>
        <v>6</v>
      </c>
      <c r="L1203" s="33"/>
      <c r="M1203" s="36">
        <v>45925</v>
      </c>
      <c r="N1203" s="546">
        <f t="shared" si="72"/>
        <v>260</v>
      </c>
      <c r="O1203" s="516">
        <v>180</v>
      </c>
      <c r="P1203" s="35">
        <v>300</v>
      </c>
      <c r="Q1203" s="42">
        <v>0.75</v>
      </c>
      <c r="R1203" s="549">
        <f t="shared" si="73"/>
        <v>140</v>
      </c>
      <c r="S1203" s="41"/>
    </row>
    <row r="1204" spans="2:20" ht="15" customHeight="1" x14ac:dyDescent="0.3">
      <c r="B1204" s="34">
        <f t="shared" ref="B1204:B1214" si="75">F1203</f>
        <v>4160.3999999999996</v>
      </c>
      <c r="C1204" s="35">
        <v>4359</v>
      </c>
      <c r="D1204" s="546">
        <f t="shared" ref="D1204:D1214" si="76">F1203</f>
        <v>4160.3999999999996</v>
      </c>
      <c r="E1204" s="547">
        <v>45925</v>
      </c>
      <c r="F1204" s="544">
        <v>4177.3599999999997</v>
      </c>
      <c r="G1204" s="548">
        <v>45926</v>
      </c>
      <c r="H1204" s="551">
        <f t="shared" ref="H1204:H1214" si="77">F1204-D1204</f>
        <v>16.960000000000036</v>
      </c>
      <c r="I1204" s="140">
        <f t="shared" si="74"/>
        <v>2</v>
      </c>
      <c r="L1204" s="33"/>
      <c r="M1204" s="36">
        <v>45926</v>
      </c>
      <c r="N1204" s="546">
        <f t="shared" si="72"/>
        <v>300</v>
      </c>
      <c r="O1204" s="516"/>
      <c r="P1204" s="35">
        <v>278.39999999999998</v>
      </c>
      <c r="Q1204" s="42">
        <v>0.68700000000000006</v>
      </c>
      <c r="R1204" s="40">
        <f t="shared" si="73"/>
        <v>21.600000000000023</v>
      </c>
      <c r="S1204" s="41"/>
    </row>
    <row r="1205" spans="2:20" ht="15" customHeight="1" x14ac:dyDescent="0.3">
      <c r="B1205" s="34">
        <f t="shared" si="75"/>
        <v>4177.3599999999997</v>
      </c>
      <c r="C1205" s="35">
        <v>4361</v>
      </c>
      <c r="D1205" s="546">
        <f t="shared" si="76"/>
        <v>4177.3599999999997</v>
      </c>
      <c r="E1205" s="547">
        <v>45926</v>
      </c>
      <c r="F1205" s="544">
        <v>4183.8</v>
      </c>
      <c r="G1205" s="548">
        <v>45927</v>
      </c>
      <c r="H1205" s="551">
        <f t="shared" si="77"/>
        <v>6.4400000000005093</v>
      </c>
      <c r="I1205" s="140">
        <f t="shared" si="74"/>
        <v>1</v>
      </c>
      <c r="L1205" s="33"/>
      <c r="M1205" s="36">
        <v>45927</v>
      </c>
      <c r="N1205" s="546">
        <f t="shared" si="72"/>
        <v>278.39999999999998</v>
      </c>
      <c r="O1205" s="516"/>
      <c r="P1205" s="35">
        <v>278.39999999999998</v>
      </c>
      <c r="Q1205" s="42">
        <v>0.68700000000000006</v>
      </c>
      <c r="R1205" s="549">
        <f t="shared" si="73"/>
        <v>0</v>
      </c>
      <c r="S1205" s="41"/>
    </row>
    <row r="1206" spans="2:20" ht="15" customHeight="1" x14ac:dyDescent="0.3">
      <c r="B1206" s="34">
        <f t="shared" si="75"/>
        <v>4183.8</v>
      </c>
      <c r="C1206" s="35">
        <v>4362</v>
      </c>
      <c r="D1206" s="546">
        <f t="shared" si="76"/>
        <v>4183.8</v>
      </c>
      <c r="E1206" s="547">
        <v>45927</v>
      </c>
      <c r="F1206" s="544">
        <v>4184</v>
      </c>
      <c r="G1206" s="548">
        <v>45928</v>
      </c>
      <c r="H1206" s="551">
        <f t="shared" si="77"/>
        <v>0.1999999999998181</v>
      </c>
      <c r="I1206" s="140">
        <f t="shared" si="74"/>
        <v>3</v>
      </c>
      <c r="L1206" s="33"/>
      <c r="M1206" s="36">
        <v>45928</v>
      </c>
      <c r="N1206" s="546">
        <f t="shared" si="72"/>
        <v>278.39999999999998</v>
      </c>
      <c r="O1206" s="516"/>
      <c r="P1206" s="35">
        <v>184</v>
      </c>
      <c r="Q1206" s="42">
        <v>0.46</v>
      </c>
      <c r="R1206" s="40">
        <f t="shared" si="73"/>
        <v>94.399999999999977</v>
      </c>
      <c r="S1206" s="41"/>
    </row>
    <row r="1207" spans="2:20" ht="15" customHeight="1" x14ac:dyDescent="0.3">
      <c r="B1207" s="34">
        <f t="shared" si="75"/>
        <v>4184</v>
      </c>
      <c r="C1207" s="35">
        <v>4365</v>
      </c>
      <c r="D1207" s="546">
        <f t="shared" si="76"/>
        <v>4184</v>
      </c>
      <c r="E1207" s="547">
        <v>45928</v>
      </c>
      <c r="F1207" s="544">
        <v>4197</v>
      </c>
      <c r="G1207" s="548">
        <v>45929</v>
      </c>
      <c r="H1207" s="551">
        <f t="shared" si="77"/>
        <v>13</v>
      </c>
      <c r="I1207" s="140">
        <f t="shared" si="74"/>
        <v>5</v>
      </c>
      <c r="L1207" s="33"/>
      <c r="M1207" s="36">
        <v>45929</v>
      </c>
      <c r="N1207" s="546">
        <f t="shared" si="72"/>
        <v>184</v>
      </c>
      <c r="O1207" s="516"/>
      <c r="P1207" s="35">
        <v>140</v>
      </c>
      <c r="Q1207" s="42">
        <v>0.35</v>
      </c>
      <c r="R1207" s="549">
        <f t="shared" si="73"/>
        <v>44</v>
      </c>
      <c r="S1207" s="41"/>
      <c r="T1207" s="48">
        <f>SUM(R1117:R1207)</f>
        <v>2565</v>
      </c>
    </row>
    <row r="1208" spans="2:20" ht="15" customHeight="1" x14ac:dyDescent="0.3">
      <c r="B1208" s="34">
        <f t="shared" si="75"/>
        <v>4197</v>
      </c>
      <c r="C1208" s="35">
        <v>4370</v>
      </c>
      <c r="D1208" s="546">
        <f t="shared" si="76"/>
        <v>4197</v>
      </c>
      <c r="E1208" s="547">
        <v>45929</v>
      </c>
      <c r="F1208" s="544">
        <v>4204.12</v>
      </c>
      <c r="G1208" s="548">
        <v>45930</v>
      </c>
      <c r="H1208" s="551">
        <f t="shared" si="77"/>
        <v>7.1199999999998909</v>
      </c>
      <c r="I1208" s="140">
        <f>C1208-C1207</f>
        <v>5</v>
      </c>
      <c r="J1208" s="48">
        <f>SUM(H1118:H1208)</f>
        <v>365.11999999999989</v>
      </c>
      <c r="K1208" s="48"/>
      <c r="L1208" s="33"/>
      <c r="M1208" s="36">
        <v>45930</v>
      </c>
      <c r="N1208" s="546">
        <f t="shared" si="72"/>
        <v>140</v>
      </c>
      <c r="O1208" s="516">
        <v>255</v>
      </c>
      <c r="P1208" s="35">
        <v>304</v>
      </c>
      <c r="Q1208" s="42">
        <v>0.76</v>
      </c>
      <c r="R1208" s="40">
        <f t="shared" si="73"/>
        <v>91</v>
      </c>
      <c r="S1208" s="41"/>
    </row>
    <row r="1209" spans="2:20" ht="15" customHeight="1" x14ac:dyDescent="0.3">
      <c r="B1209" s="34">
        <f t="shared" si="75"/>
        <v>4204.12</v>
      </c>
      <c r="C1209" s="35">
        <v>4377</v>
      </c>
      <c r="D1209" s="546">
        <f t="shared" si="76"/>
        <v>4204.12</v>
      </c>
      <c r="E1209" s="547">
        <v>45930</v>
      </c>
      <c r="F1209" s="544">
        <v>4213.22</v>
      </c>
      <c r="G1209" s="548">
        <v>45931</v>
      </c>
      <c r="H1209" s="551">
        <f t="shared" si="77"/>
        <v>9.1000000000003638</v>
      </c>
      <c r="I1209" s="140">
        <f t="shared" si="74"/>
        <v>5</v>
      </c>
      <c r="L1209" s="33"/>
      <c r="M1209" s="36">
        <v>45931</v>
      </c>
      <c r="N1209" s="546">
        <f t="shared" si="72"/>
        <v>304</v>
      </c>
      <c r="O1209" s="516"/>
      <c r="P1209" s="35">
        <v>280</v>
      </c>
      <c r="Q1209" s="42">
        <v>0.7</v>
      </c>
      <c r="R1209" s="549">
        <f t="shared" si="73"/>
        <v>24</v>
      </c>
      <c r="S1209" s="41"/>
    </row>
    <row r="1210" spans="2:20" ht="15" customHeight="1" x14ac:dyDescent="0.3">
      <c r="B1210" s="34">
        <f t="shared" si="75"/>
        <v>4213.22</v>
      </c>
      <c r="C1210" s="35">
        <v>4382</v>
      </c>
      <c r="D1210" s="546">
        <f t="shared" si="76"/>
        <v>4213.22</v>
      </c>
      <c r="E1210" s="547">
        <v>45931</v>
      </c>
      <c r="F1210" s="544">
        <v>4219.22</v>
      </c>
      <c r="G1210" s="548">
        <v>45932</v>
      </c>
      <c r="H1210" s="551">
        <f t="shared" si="77"/>
        <v>6</v>
      </c>
      <c r="I1210" s="140">
        <f t="shared" si="74"/>
        <v>2</v>
      </c>
      <c r="L1210" s="33"/>
      <c r="M1210" s="36">
        <v>45932</v>
      </c>
      <c r="N1210" s="546">
        <f t="shared" si="72"/>
        <v>280</v>
      </c>
      <c r="O1210" s="516"/>
      <c r="P1210" s="35">
        <v>272</v>
      </c>
      <c r="Q1210" s="42">
        <v>0.68</v>
      </c>
      <c r="R1210" s="40">
        <f t="shared" si="73"/>
        <v>8</v>
      </c>
      <c r="S1210" s="41"/>
    </row>
    <row r="1211" spans="2:20" ht="15" customHeight="1" x14ac:dyDescent="0.3">
      <c r="B1211" s="34">
        <f t="shared" si="75"/>
        <v>4219.22</v>
      </c>
      <c r="C1211" s="35">
        <v>4384</v>
      </c>
      <c r="D1211" s="546">
        <f t="shared" si="76"/>
        <v>4219.22</v>
      </c>
      <c r="E1211" s="547">
        <v>45932</v>
      </c>
      <c r="F1211" s="544">
        <v>4220.78</v>
      </c>
      <c r="G1211" s="548">
        <v>45933</v>
      </c>
      <c r="H1211" s="551">
        <f t="shared" si="77"/>
        <v>1.5599999999994907</v>
      </c>
      <c r="I1211" s="140">
        <f t="shared" si="74"/>
        <v>4</v>
      </c>
      <c r="L1211" s="33"/>
      <c r="M1211" s="36">
        <v>45933</v>
      </c>
      <c r="N1211" s="546">
        <f t="shared" si="72"/>
        <v>272</v>
      </c>
      <c r="O1211" s="516"/>
      <c r="P1211" s="35">
        <v>232</v>
      </c>
      <c r="Q1211" s="42">
        <v>0.57999999999999996</v>
      </c>
      <c r="R1211" s="549">
        <f t="shared" si="73"/>
        <v>40</v>
      </c>
      <c r="S1211" s="41"/>
    </row>
    <row r="1212" spans="2:20" ht="15" customHeight="1" x14ac:dyDescent="0.3">
      <c r="B1212" s="34">
        <f t="shared" si="75"/>
        <v>4220.78</v>
      </c>
      <c r="C1212" s="35">
        <v>4388</v>
      </c>
      <c r="D1212" s="546">
        <f t="shared" si="76"/>
        <v>4220.78</v>
      </c>
      <c r="E1212" s="547">
        <v>45933</v>
      </c>
      <c r="F1212" s="544">
        <v>4228</v>
      </c>
      <c r="G1212" s="548">
        <v>45934</v>
      </c>
      <c r="H1212" s="551">
        <f t="shared" si="77"/>
        <v>7.2200000000002547</v>
      </c>
      <c r="I1212" s="140">
        <f t="shared" si="74"/>
        <v>3</v>
      </c>
      <c r="L1212" s="33"/>
      <c r="M1212" s="36">
        <v>45934</v>
      </c>
      <c r="N1212" s="546">
        <f t="shared" si="72"/>
        <v>232</v>
      </c>
      <c r="O1212" s="516"/>
      <c r="P1212" s="35">
        <v>172</v>
      </c>
      <c r="Q1212" s="42">
        <v>0.43</v>
      </c>
      <c r="R1212" s="40">
        <f t="shared" si="73"/>
        <v>60</v>
      </c>
      <c r="S1212" s="41"/>
    </row>
    <row r="1213" spans="2:20" ht="15" customHeight="1" x14ac:dyDescent="0.3">
      <c r="B1213" s="34">
        <f t="shared" si="75"/>
        <v>4228</v>
      </c>
      <c r="C1213" s="35">
        <v>4391</v>
      </c>
      <c r="D1213" s="546">
        <f t="shared" si="76"/>
        <v>4228</v>
      </c>
      <c r="E1213" s="547">
        <v>45934</v>
      </c>
      <c r="F1213" s="544">
        <v>4240.43</v>
      </c>
      <c r="G1213" s="548">
        <v>45935</v>
      </c>
      <c r="H1213" s="551">
        <f t="shared" si="77"/>
        <v>12.430000000000291</v>
      </c>
      <c r="I1213" s="140">
        <f t="shared" si="74"/>
        <v>2</v>
      </c>
      <c r="L1213" s="33"/>
      <c r="M1213" s="36">
        <v>45935</v>
      </c>
      <c r="N1213" s="546">
        <f t="shared" ref="N1213:N1214" si="78">P1212</f>
        <v>172</v>
      </c>
      <c r="O1213" s="516"/>
      <c r="P1213" s="35">
        <v>150</v>
      </c>
      <c r="Q1213" s="42">
        <v>0.375</v>
      </c>
      <c r="R1213" s="549">
        <f t="shared" ref="R1213:R1214" si="79">(N1213+O1213)-P1213</f>
        <v>22</v>
      </c>
      <c r="S1213" s="41"/>
    </row>
    <row r="1214" spans="2:20" ht="15" customHeight="1" x14ac:dyDescent="0.3">
      <c r="B1214" s="34">
        <f t="shared" si="75"/>
        <v>4240.43</v>
      </c>
      <c r="C1214" s="35">
        <v>4393</v>
      </c>
      <c r="D1214" s="546">
        <f t="shared" si="76"/>
        <v>4240.43</v>
      </c>
      <c r="E1214" s="547">
        <v>45935</v>
      </c>
      <c r="F1214" s="544">
        <v>4241.6000000000004</v>
      </c>
      <c r="G1214" s="548">
        <v>45936</v>
      </c>
      <c r="H1214" s="551">
        <f t="shared" si="77"/>
        <v>1.1700000000000728</v>
      </c>
      <c r="I1214" s="140">
        <f t="shared" si="74"/>
        <v>4</v>
      </c>
      <c r="L1214" s="33"/>
      <c r="M1214" s="36">
        <v>45936</v>
      </c>
      <c r="N1214" s="546">
        <f t="shared" si="78"/>
        <v>150</v>
      </c>
      <c r="O1214" s="516">
        <v>300</v>
      </c>
      <c r="P1214" s="35">
        <v>300</v>
      </c>
      <c r="Q1214" s="42">
        <v>0.75</v>
      </c>
      <c r="R1214" s="40">
        <f t="shared" si="79"/>
        <v>150</v>
      </c>
      <c r="S1214" s="41"/>
    </row>
    <row r="1215" spans="2:20" ht="15" customHeight="1" x14ac:dyDescent="0.3">
      <c r="B1215" s="34">
        <f t="shared" ref="B1215:B1218" si="80">F1214</f>
        <v>4241.6000000000004</v>
      </c>
      <c r="C1215" s="35">
        <v>4397</v>
      </c>
      <c r="D1215" s="546">
        <f t="shared" ref="D1215" si="81">F1214</f>
        <v>4241.6000000000004</v>
      </c>
      <c r="E1215" s="547">
        <v>45936</v>
      </c>
      <c r="F1215" s="544">
        <v>4252</v>
      </c>
      <c r="G1215" s="548">
        <v>45937</v>
      </c>
      <c r="H1215" s="551">
        <f>F1215-D1215</f>
        <v>10.399999999999636</v>
      </c>
      <c r="I1215" s="140">
        <f t="shared" ref="I1215:I1219" si="82">C1216-C1215</f>
        <v>4</v>
      </c>
      <c r="L1215" s="33"/>
      <c r="M1215" s="36">
        <v>45937</v>
      </c>
      <c r="N1215" s="546">
        <f t="shared" ref="N1215:N1219" si="83">P1214</f>
        <v>300</v>
      </c>
      <c r="O1215" s="516"/>
      <c r="P1215" s="35">
        <v>260</v>
      </c>
      <c r="Q1215" s="42">
        <v>0.65</v>
      </c>
      <c r="R1215" s="40">
        <f t="shared" ref="R1215:R1219" si="84">(N1215+O1215)-P1215</f>
        <v>40</v>
      </c>
      <c r="S1215" s="41"/>
    </row>
    <row r="1216" spans="2:20" ht="15" customHeight="1" x14ac:dyDescent="0.3">
      <c r="B1216" s="34">
        <f t="shared" si="80"/>
        <v>4252</v>
      </c>
      <c r="C1216" s="35">
        <v>4401</v>
      </c>
      <c r="D1216" s="546">
        <f>F1215</f>
        <v>4252</v>
      </c>
      <c r="E1216" s="547">
        <v>45937</v>
      </c>
      <c r="F1216" s="544">
        <v>4260.6000000000004</v>
      </c>
      <c r="G1216" s="548">
        <v>45938</v>
      </c>
      <c r="H1216" s="551">
        <f>F1216-D1216</f>
        <v>8.6000000000003638</v>
      </c>
      <c r="I1216" s="140">
        <f t="shared" si="82"/>
        <v>3</v>
      </c>
      <c r="L1216" s="33"/>
      <c r="M1216" s="36">
        <v>45938</v>
      </c>
      <c r="N1216" s="546">
        <f t="shared" si="83"/>
        <v>260</v>
      </c>
      <c r="O1216" s="516"/>
      <c r="P1216" s="35">
        <v>260</v>
      </c>
      <c r="Q1216" s="42">
        <v>0.65</v>
      </c>
      <c r="R1216" s="40">
        <f t="shared" si="84"/>
        <v>0</v>
      </c>
      <c r="S1216" s="41"/>
    </row>
    <row r="1217" spans="2:19" ht="15" customHeight="1" x14ac:dyDescent="0.3">
      <c r="B1217" s="34">
        <f t="shared" si="80"/>
        <v>4260.6000000000004</v>
      </c>
      <c r="C1217" s="35">
        <v>4404</v>
      </c>
      <c r="D1217" s="546">
        <f>F1216</f>
        <v>4260.6000000000004</v>
      </c>
      <c r="E1217" s="547">
        <v>45938</v>
      </c>
      <c r="F1217" s="544">
        <v>4260.6000000000004</v>
      </c>
      <c r="G1217" s="548">
        <v>45939</v>
      </c>
      <c r="H1217" s="551">
        <f t="shared" ref="H1217" si="85">F1217-D1217</f>
        <v>0</v>
      </c>
      <c r="I1217" s="140">
        <f t="shared" si="82"/>
        <v>6</v>
      </c>
      <c r="L1217" s="33"/>
      <c r="M1217" s="36">
        <v>45939</v>
      </c>
      <c r="N1217" s="546">
        <f t="shared" si="83"/>
        <v>260</v>
      </c>
      <c r="O1217" s="516"/>
      <c r="P1217" s="35">
        <v>260</v>
      </c>
      <c r="Q1217" s="42">
        <v>0.65</v>
      </c>
      <c r="R1217" s="40">
        <f t="shared" si="84"/>
        <v>0</v>
      </c>
      <c r="S1217" s="41"/>
    </row>
    <row r="1218" spans="2:19" ht="15" customHeight="1" x14ac:dyDescent="0.3">
      <c r="B1218" s="34">
        <f t="shared" si="80"/>
        <v>4260.6000000000004</v>
      </c>
      <c r="C1218" s="35">
        <v>4410</v>
      </c>
      <c r="D1218" s="546">
        <f>F1217</f>
        <v>4260.6000000000004</v>
      </c>
      <c r="E1218" s="547">
        <v>45939</v>
      </c>
      <c r="F1218" s="544">
        <v>4260.6000000000004</v>
      </c>
      <c r="G1218" s="548">
        <v>45940</v>
      </c>
      <c r="H1218" s="551">
        <f>F1218-D1218</f>
        <v>0</v>
      </c>
      <c r="I1218" s="140">
        <f t="shared" si="82"/>
        <v>1</v>
      </c>
      <c r="L1218" s="33"/>
      <c r="M1218" s="36">
        <v>45940</v>
      </c>
      <c r="N1218" s="546">
        <f t="shared" si="83"/>
        <v>260</v>
      </c>
      <c r="O1218" s="516"/>
      <c r="P1218" s="35">
        <v>240</v>
      </c>
      <c r="Q1218" s="42">
        <v>0.55000000000000004</v>
      </c>
      <c r="R1218" s="40">
        <f t="shared" si="84"/>
        <v>20</v>
      </c>
      <c r="S1218" s="41"/>
    </row>
    <row r="1219" spans="2:19" ht="15" customHeight="1" x14ac:dyDescent="0.3">
      <c r="B1219" s="34">
        <f>F1219</f>
        <v>4269.3500000000004</v>
      </c>
      <c r="C1219" s="35">
        <v>4411</v>
      </c>
      <c r="D1219" s="546">
        <f t="shared" ref="D1219:D1220" si="86">F1218</f>
        <v>4260.6000000000004</v>
      </c>
      <c r="E1219" s="547">
        <v>45940</v>
      </c>
      <c r="F1219" s="544">
        <v>4269.3500000000004</v>
      </c>
      <c r="G1219" s="548">
        <v>45941</v>
      </c>
      <c r="H1219" s="551">
        <f>F1219-D1219</f>
        <v>8.75</v>
      </c>
      <c r="I1219" s="140">
        <f t="shared" si="82"/>
        <v>3</v>
      </c>
      <c r="L1219" s="33"/>
      <c r="M1219" s="36">
        <v>45941</v>
      </c>
      <c r="N1219" s="546">
        <f t="shared" si="83"/>
        <v>240</v>
      </c>
      <c r="O1219" s="516"/>
      <c r="P1219" s="35">
        <v>184</v>
      </c>
      <c r="Q1219" s="42">
        <v>0.46</v>
      </c>
      <c r="R1219" s="40">
        <f t="shared" si="84"/>
        <v>56</v>
      </c>
      <c r="S1219" s="41"/>
    </row>
    <row r="1220" spans="2:19" ht="15" customHeight="1" x14ac:dyDescent="0.3">
      <c r="B1220" s="34">
        <f>F1220</f>
        <v>4273.5</v>
      </c>
      <c r="C1220" s="35">
        <v>4414</v>
      </c>
      <c r="D1220" s="546">
        <f t="shared" si="86"/>
        <v>4269.3500000000004</v>
      </c>
      <c r="E1220" s="547">
        <v>45941</v>
      </c>
      <c r="F1220" s="544">
        <v>4273.5</v>
      </c>
      <c r="G1220" s="548">
        <v>45942</v>
      </c>
      <c r="H1220" s="551">
        <f t="shared" ref="H1220:H1221" si="87">F1220-D1220</f>
        <v>4.1499999999996362</v>
      </c>
      <c r="I1220" s="140">
        <f t="shared" ref="I1220:I1283" si="88">C1221-C1220</f>
        <v>3</v>
      </c>
      <c r="L1220" s="33"/>
      <c r="M1220" s="36">
        <v>45942</v>
      </c>
      <c r="N1220" s="546">
        <f t="shared" ref="N1220:N1271" si="89">P1219</f>
        <v>184</v>
      </c>
      <c r="O1220" s="516"/>
      <c r="P1220" s="35">
        <v>172</v>
      </c>
      <c r="Q1220" s="42">
        <v>0.43</v>
      </c>
      <c r="R1220" s="40">
        <f t="shared" ref="R1220:R1271" si="90">(N1220+O1220)-P1220</f>
        <v>12</v>
      </c>
      <c r="S1220" s="41"/>
    </row>
    <row r="1221" spans="2:19" ht="15" customHeight="1" x14ac:dyDescent="0.3">
      <c r="B1221" s="34">
        <f>F1221</f>
        <v>4275.6000000000004</v>
      </c>
      <c r="C1221" s="35">
        <v>4417</v>
      </c>
      <c r="D1221" s="546">
        <f>F1220</f>
        <v>4273.5</v>
      </c>
      <c r="E1221" s="547">
        <v>45942</v>
      </c>
      <c r="F1221" s="544">
        <v>4275.6000000000004</v>
      </c>
      <c r="G1221" s="548">
        <v>45943</v>
      </c>
      <c r="H1221" s="551">
        <f t="shared" si="87"/>
        <v>2.1000000000003638</v>
      </c>
      <c r="I1221" s="140">
        <f t="shared" si="88"/>
        <v>1</v>
      </c>
      <c r="L1221" s="33"/>
      <c r="M1221" s="36">
        <v>45943</v>
      </c>
      <c r="N1221" s="546">
        <f t="shared" si="89"/>
        <v>172</v>
      </c>
      <c r="O1221" s="516">
        <v>180</v>
      </c>
      <c r="P1221" s="35">
        <v>300</v>
      </c>
      <c r="Q1221" s="42">
        <v>0.75</v>
      </c>
      <c r="R1221" s="40">
        <f t="shared" si="90"/>
        <v>52</v>
      </c>
      <c r="S1221" s="41"/>
    </row>
    <row r="1222" spans="2:19" ht="15" customHeight="1" x14ac:dyDescent="0.3">
      <c r="B1222" s="34"/>
      <c r="C1222" s="35">
        <v>4418</v>
      </c>
      <c r="D1222" s="546">
        <f t="shared" ref="D1222:D1232" si="91">F1221</f>
        <v>4275.6000000000004</v>
      </c>
      <c r="E1222" s="547">
        <v>45943</v>
      </c>
      <c r="F1222" s="544">
        <v>4278.33</v>
      </c>
      <c r="G1222" s="548">
        <v>45944</v>
      </c>
      <c r="H1222" s="551">
        <f>F1222-D1222</f>
        <v>2.7299999999995634</v>
      </c>
      <c r="I1222" s="140">
        <f t="shared" si="88"/>
        <v>4</v>
      </c>
      <c r="L1222" s="33"/>
      <c r="M1222" s="36">
        <v>45944</v>
      </c>
      <c r="N1222" s="546">
        <f t="shared" si="89"/>
        <v>300</v>
      </c>
      <c r="O1222" s="516"/>
      <c r="P1222" s="35">
        <v>300</v>
      </c>
      <c r="Q1222" s="42">
        <v>0.75</v>
      </c>
      <c r="R1222" s="40">
        <f t="shared" si="90"/>
        <v>0</v>
      </c>
      <c r="S1222" s="41"/>
    </row>
    <row r="1223" spans="2:19" ht="15" customHeight="1" x14ac:dyDescent="0.3">
      <c r="B1223" s="34"/>
      <c r="C1223" s="35">
        <v>4422</v>
      </c>
      <c r="D1223" s="546">
        <f t="shared" si="91"/>
        <v>4278.33</v>
      </c>
      <c r="E1223" s="547">
        <v>45944</v>
      </c>
      <c r="F1223" s="544">
        <v>4279.5</v>
      </c>
      <c r="G1223" s="548">
        <v>45945</v>
      </c>
      <c r="H1223" s="551">
        <f>F1223-D1223</f>
        <v>1.1700000000000728</v>
      </c>
      <c r="I1223" s="140">
        <f t="shared" si="88"/>
        <v>6</v>
      </c>
      <c r="L1223" s="33"/>
      <c r="M1223" s="36">
        <v>45945</v>
      </c>
      <c r="N1223" s="546">
        <f t="shared" si="89"/>
        <v>300</v>
      </c>
      <c r="O1223" s="516"/>
      <c r="P1223" s="35">
        <v>272</v>
      </c>
      <c r="Q1223" s="42">
        <v>0.68</v>
      </c>
      <c r="R1223" s="40">
        <f t="shared" si="90"/>
        <v>28</v>
      </c>
      <c r="S1223" s="41"/>
    </row>
    <row r="1224" spans="2:19" ht="15" customHeight="1" x14ac:dyDescent="0.3">
      <c r="B1224" s="34"/>
      <c r="C1224" s="35">
        <v>4428</v>
      </c>
      <c r="D1224" s="546">
        <f t="shared" si="91"/>
        <v>4279.5</v>
      </c>
      <c r="E1224" s="547">
        <v>45945</v>
      </c>
      <c r="F1224" s="544">
        <v>4280.87</v>
      </c>
      <c r="G1224" s="548">
        <v>45946</v>
      </c>
      <c r="H1224" s="551">
        <f>F1224-D1224</f>
        <v>1.3699999999998909</v>
      </c>
      <c r="I1224" s="140">
        <f t="shared" si="88"/>
        <v>0</v>
      </c>
      <c r="L1224" s="33"/>
      <c r="M1224" s="36">
        <v>45946</v>
      </c>
      <c r="N1224" s="546">
        <f t="shared" si="89"/>
        <v>272</v>
      </c>
      <c r="O1224" s="516"/>
      <c r="P1224" s="35">
        <v>240</v>
      </c>
      <c r="Q1224" s="42">
        <v>0.6</v>
      </c>
      <c r="R1224" s="40">
        <f t="shared" si="90"/>
        <v>32</v>
      </c>
      <c r="S1224" s="41"/>
    </row>
    <row r="1225" spans="2:19" ht="15" customHeight="1" x14ac:dyDescent="0.3">
      <c r="B1225" s="34"/>
      <c r="C1225" s="35">
        <v>4428</v>
      </c>
      <c r="D1225" s="546">
        <f t="shared" si="91"/>
        <v>4280.87</v>
      </c>
      <c r="E1225" s="547">
        <v>45946</v>
      </c>
      <c r="F1225" s="544">
        <v>4283.82</v>
      </c>
      <c r="G1225" s="548">
        <v>45947</v>
      </c>
      <c r="H1225" s="551">
        <f>F1225-D1225</f>
        <v>2.9499999999998181</v>
      </c>
      <c r="I1225" s="140">
        <f t="shared" si="88"/>
        <v>2</v>
      </c>
      <c r="L1225" s="33"/>
      <c r="M1225" s="36">
        <v>45947</v>
      </c>
      <c r="N1225" s="546">
        <f t="shared" si="89"/>
        <v>240</v>
      </c>
      <c r="O1225" s="516"/>
      <c r="P1225" s="35">
        <v>240</v>
      </c>
      <c r="Q1225" s="42">
        <v>0.6</v>
      </c>
      <c r="R1225" s="40">
        <f t="shared" si="90"/>
        <v>0</v>
      </c>
      <c r="S1225" s="41"/>
    </row>
    <row r="1226" spans="2:19" ht="15" customHeight="1" x14ac:dyDescent="0.3">
      <c r="B1226" s="34"/>
      <c r="C1226" s="35">
        <v>4430</v>
      </c>
      <c r="D1226" s="546">
        <f t="shared" si="91"/>
        <v>4283.82</v>
      </c>
      <c r="E1226" s="547">
        <v>45947</v>
      </c>
      <c r="F1226" s="544">
        <v>4284.3500000000004</v>
      </c>
      <c r="G1226" s="548">
        <v>45948</v>
      </c>
      <c r="H1226" s="551">
        <f>F1226-D1226</f>
        <v>0.53000000000065484</v>
      </c>
      <c r="I1226" s="140">
        <f t="shared" si="88"/>
        <v>2</v>
      </c>
      <c r="L1226" s="33"/>
      <c r="M1226" s="36">
        <v>45948</v>
      </c>
      <c r="N1226" s="546">
        <f t="shared" si="89"/>
        <v>240</v>
      </c>
      <c r="O1226" s="516"/>
      <c r="P1226" s="35">
        <v>240</v>
      </c>
      <c r="Q1226" s="42">
        <v>0.6</v>
      </c>
      <c r="R1226" s="40">
        <f t="shared" si="90"/>
        <v>0</v>
      </c>
      <c r="S1226" s="41"/>
    </row>
    <row r="1227" spans="2:19" ht="15" customHeight="1" x14ac:dyDescent="0.3">
      <c r="B1227" s="34"/>
      <c r="C1227" s="35">
        <v>4432</v>
      </c>
      <c r="D1227" s="546">
        <f t="shared" si="91"/>
        <v>4284.3500000000004</v>
      </c>
      <c r="E1227" s="547">
        <v>45948</v>
      </c>
      <c r="F1227" s="544">
        <v>4285.0600000000004</v>
      </c>
      <c r="G1227" s="548">
        <v>45949</v>
      </c>
      <c r="H1227" s="551">
        <f t="shared" ref="H1227:H1283" si="92">F1227-D1227</f>
        <v>0.71000000000003638</v>
      </c>
      <c r="I1227" s="140">
        <f t="shared" si="88"/>
        <v>2</v>
      </c>
      <c r="L1227" s="33"/>
      <c r="M1227" s="36">
        <v>45949</v>
      </c>
      <c r="N1227" s="546">
        <f t="shared" si="89"/>
        <v>240</v>
      </c>
      <c r="O1227" s="516"/>
      <c r="P1227" s="35">
        <v>240</v>
      </c>
      <c r="Q1227" s="42">
        <v>0.6</v>
      </c>
      <c r="R1227" s="40">
        <f t="shared" si="90"/>
        <v>0</v>
      </c>
      <c r="S1227" s="41"/>
    </row>
    <row r="1228" spans="2:19" ht="15" customHeight="1" x14ac:dyDescent="0.3">
      <c r="B1228" s="34"/>
      <c r="C1228" s="35">
        <v>4434</v>
      </c>
      <c r="D1228" s="546">
        <f t="shared" si="91"/>
        <v>4285.0600000000004</v>
      </c>
      <c r="E1228" s="547">
        <v>45949</v>
      </c>
      <c r="F1228" s="544">
        <v>4285.45</v>
      </c>
      <c r="G1228" s="548">
        <v>45950</v>
      </c>
      <c r="H1228" s="551">
        <f t="shared" si="92"/>
        <v>0.38999999999941792</v>
      </c>
      <c r="I1228" s="140">
        <f t="shared" si="88"/>
        <v>2</v>
      </c>
      <c r="L1228" s="33"/>
      <c r="M1228" s="36">
        <v>45950</v>
      </c>
      <c r="N1228" s="546">
        <f t="shared" si="89"/>
        <v>240</v>
      </c>
      <c r="O1228" s="516"/>
      <c r="P1228" s="35">
        <v>240</v>
      </c>
      <c r="Q1228" s="42">
        <v>0.6</v>
      </c>
      <c r="R1228" s="40">
        <f t="shared" si="90"/>
        <v>0</v>
      </c>
      <c r="S1228" s="41"/>
    </row>
    <row r="1229" spans="2:19" ht="15" customHeight="1" x14ac:dyDescent="0.3">
      <c r="B1229" s="34"/>
      <c r="C1229" s="35">
        <v>4436</v>
      </c>
      <c r="D1229" s="546">
        <f t="shared" si="91"/>
        <v>4285.45</v>
      </c>
      <c r="E1229" s="547">
        <v>45950</v>
      </c>
      <c r="F1229" s="544">
        <v>4285.8500000000004</v>
      </c>
      <c r="G1229" s="548">
        <v>45951</v>
      </c>
      <c r="H1229" s="551">
        <f t="shared" si="92"/>
        <v>0.4000000000005457</v>
      </c>
      <c r="I1229" s="140">
        <f t="shared" si="88"/>
        <v>2</v>
      </c>
      <c r="L1229" s="33"/>
      <c r="M1229" s="36">
        <v>45951</v>
      </c>
      <c r="N1229" s="546">
        <f t="shared" si="89"/>
        <v>240</v>
      </c>
      <c r="O1229" s="516"/>
      <c r="P1229" s="35">
        <v>240</v>
      </c>
      <c r="Q1229" s="42">
        <v>0.6</v>
      </c>
      <c r="R1229" s="40">
        <f t="shared" si="90"/>
        <v>0</v>
      </c>
      <c r="S1229" s="41"/>
    </row>
    <row r="1230" spans="2:19" ht="15" customHeight="1" x14ac:dyDescent="0.3">
      <c r="B1230" s="34"/>
      <c r="C1230" s="35">
        <v>4438</v>
      </c>
      <c r="D1230" s="546">
        <f t="shared" si="91"/>
        <v>4285.8500000000004</v>
      </c>
      <c r="E1230" s="547">
        <v>45951</v>
      </c>
      <c r="F1230" s="544">
        <v>4285.8500000000004</v>
      </c>
      <c r="G1230" s="548">
        <v>45952</v>
      </c>
      <c r="H1230" s="551">
        <f t="shared" si="92"/>
        <v>0</v>
      </c>
      <c r="I1230" s="140">
        <f t="shared" si="88"/>
        <v>2</v>
      </c>
      <c r="L1230" s="33"/>
      <c r="M1230" s="36">
        <v>45952</v>
      </c>
      <c r="N1230" s="546">
        <f t="shared" si="89"/>
        <v>240</v>
      </c>
      <c r="O1230" s="516"/>
      <c r="P1230" s="35">
        <v>240</v>
      </c>
      <c r="Q1230" s="42">
        <v>0.6</v>
      </c>
      <c r="R1230" s="40">
        <f t="shared" si="90"/>
        <v>0</v>
      </c>
      <c r="S1230" s="41"/>
    </row>
    <row r="1231" spans="2:19" ht="15" customHeight="1" x14ac:dyDescent="0.3">
      <c r="B1231" s="34"/>
      <c r="C1231" s="35">
        <v>4440</v>
      </c>
      <c r="D1231" s="546">
        <f t="shared" si="91"/>
        <v>4285.8500000000004</v>
      </c>
      <c r="E1231" s="547">
        <v>45952</v>
      </c>
      <c r="F1231" s="544">
        <v>4286.3</v>
      </c>
      <c r="G1231" s="548">
        <v>45953</v>
      </c>
      <c r="H1231" s="551">
        <f t="shared" si="92"/>
        <v>0.4499999999998181</v>
      </c>
      <c r="I1231" s="140">
        <f t="shared" si="88"/>
        <v>0</v>
      </c>
      <c r="L1231" s="33"/>
      <c r="M1231" s="36">
        <v>45953</v>
      </c>
      <c r="N1231" s="546">
        <f t="shared" si="89"/>
        <v>240</v>
      </c>
      <c r="O1231" s="516"/>
      <c r="P1231" s="35">
        <v>240</v>
      </c>
      <c r="Q1231" s="42">
        <v>0.6</v>
      </c>
      <c r="R1231" s="40">
        <f t="shared" si="90"/>
        <v>0</v>
      </c>
      <c r="S1231" s="41"/>
    </row>
    <row r="1232" spans="2:19" ht="15" customHeight="1" x14ac:dyDescent="0.3">
      <c r="B1232" s="34"/>
      <c r="C1232" s="35">
        <v>4440</v>
      </c>
      <c r="D1232" s="546">
        <f t="shared" si="91"/>
        <v>4286.3</v>
      </c>
      <c r="E1232" s="547">
        <v>45953</v>
      </c>
      <c r="F1232" s="544">
        <v>4286.3</v>
      </c>
      <c r="G1232" s="548">
        <v>45954</v>
      </c>
      <c r="H1232" s="551">
        <f t="shared" si="92"/>
        <v>0</v>
      </c>
      <c r="I1232" s="140">
        <f t="shared" si="88"/>
        <v>1</v>
      </c>
      <c r="L1232" s="33"/>
      <c r="M1232" s="36">
        <v>45954</v>
      </c>
      <c r="N1232" s="546">
        <f t="shared" si="89"/>
        <v>240</v>
      </c>
      <c r="O1232" s="516"/>
      <c r="P1232" s="35">
        <v>228</v>
      </c>
      <c r="Q1232" s="42">
        <v>0.56999999999999995</v>
      </c>
      <c r="R1232" s="40">
        <f t="shared" si="90"/>
        <v>12</v>
      </c>
      <c r="S1232" s="41"/>
    </row>
    <row r="1233" spans="2:19" ht="15" customHeight="1" x14ac:dyDescent="0.3">
      <c r="B1233" s="34"/>
      <c r="C1233" s="35">
        <v>4441</v>
      </c>
      <c r="D1233" s="546">
        <f t="shared" ref="D1233:D1301" si="93">F1232</f>
        <v>4286.3</v>
      </c>
      <c r="E1233" s="547">
        <v>45954</v>
      </c>
      <c r="F1233" s="544">
        <v>4287.78</v>
      </c>
      <c r="G1233" s="548">
        <v>45955</v>
      </c>
      <c r="H1233" s="551">
        <f t="shared" si="92"/>
        <v>1.4799999999995634</v>
      </c>
      <c r="I1233" s="140">
        <f t="shared" si="88"/>
        <v>0</v>
      </c>
      <c r="L1233" s="33"/>
      <c r="M1233" s="36">
        <v>45955</v>
      </c>
      <c r="N1233" s="546">
        <f t="shared" si="89"/>
        <v>228</v>
      </c>
      <c r="O1233" s="516"/>
      <c r="P1233" s="35">
        <v>228</v>
      </c>
      <c r="Q1233" s="42">
        <v>0.56999999999999995</v>
      </c>
      <c r="R1233" s="40">
        <f t="shared" si="90"/>
        <v>0</v>
      </c>
      <c r="S1233" s="41"/>
    </row>
    <row r="1234" spans="2:19" ht="15" customHeight="1" x14ac:dyDescent="0.3">
      <c r="B1234" s="34"/>
      <c r="C1234" s="35">
        <v>4441</v>
      </c>
      <c r="D1234" s="546">
        <f t="shared" si="93"/>
        <v>4287.78</v>
      </c>
      <c r="E1234" s="547">
        <v>45955</v>
      </c>
      <c r="F1234" s="544">
        <v>4287.78</v>
      </c>
      <c r="G1234" s="548">
        <v>45956</v>
      </c>
      <c r="H1234" s="551">
        <f>F1234-D1234</f>
        <v>0</v>
      </c>
      <c r="I1234" s="140">
        <f t="shared" si="88"/>
        <v>3</v>
      </c>
      <c r="L1234" s="33"/>
      <c r="M1234" s="36">
        <v>45956</v>
      </c>
      <c r="N1234" s="546">
        <f t="shared" si="89"/>
        <v>228</v>
      </c>
      <c r="O1234" s="516"/>
      <c r="P1234" s="35">
        <v>224</v>
      </c>
      <c r="Q1234" s="42">
        <v>0.56000000000000005</v>
      </c>
      <c r="R1234" s="40">
        <f t="shared" si="90"/>
        <v>4</v>
      </c>
      <c r="S1234" s="41"/>
    </row>
    <row r="1235" spans="2:19" ht="15" customHeight="1" x14ac:dyDescent="0.3">
      <c r="B1235" s="34"/>
      <c r="C1235" s="35">
        <v>4444</v>
      </c>
      <c r="D1235" s="546">
        <f t="shared" si="93"/>
        <v>4287.78</v>
      </c>
      <c r="E1235" s="547">
        <v>45956</v>
      </c>
      <c r="F1235" s="544">
        <v>4288.78</v>
      </c>
      <c r="G1235" s="548">
        <v>45957</v>
      </c>
      <c r="H1235" s="551">
        <f t="shared" si="92"/>
        <v>1</v>
      </c>
      <c r="I1235" s="140">
        <f t="shared" si="88"/>
        <v>2</v>
      </c>
      <c r="L1235" s="33"/>
      <c r="M1235" s="36">
        <v>45957</v>
      </c>
      <c r="N1235" s="546">
        <f t="shared" si="89"/>
        <v>224</v>
      </c>
      <c r="O1235" s="516">
        <v>120</v>
      </c>
      <c r="P1235" s="35">
        <v>320</v>
      </c>
      <c r="Q1235" s="42">
        <v>0.8</v>
      </c>
      <c r="R1235" s="40">
        <f t="shared" si="90"/>
        <v>24</v>
      </c>
      <c r="S1235" s="41"/>
    </row>
    <row r="1236" spans="2:19" ht="15" customHeight="1" x14ac:dyDescent="0.3">
      <c r="B1236" s="34"/>
      <c r="C1236" s="35">
        <v>4446</v>
      </c>
      <c r="D1236" s="546">
        <f t="shared" si="93"/>
        <v>4288.78</v>
      </c>
      <c r="E1236" s="547">
        <v>45957</v>
      </c>
      <c r="F1236" s="544">
        <v>4289.3</v>
      </c>
      <c r="G1236" s="548">
        <v>45958</v>
      </c>
      <c r="H1236" s="551">
        <f t="shared" si="92"/>
        <v>0.52000000000043656</v>
      </c>
      <c r="I1236" s="140">
        <f t="shared" si="88"/>
        <v>50</v>
      </c>
      <c r="L1236" s="33"/>
      <c r="M1236" s="36">
        <v>45958</v>
      </c>
      <c r="N1236" s="546">
        <f t="shared" si="89"/>
        <v>320</v>
      </c>
      <c r="O1236" s="516"/>
      <c r="P1236" s="35">
        <v>320</v>
      </c>
      <c r="Q1236" s="42">
        <v>0.8</v>
      </c>
      <c r="R1236" s="40">
        <f t="shared" si="90"/>
        <v>0</v>
      </c>
      <c r="S1236" s="41"/>
    </row>
    <row r="1237" spans="2:19" ht="15" customHeight="1" x14ac:dyDescent="0.3">
      <c r="B1237" s="34"/>
      <c r="C1237" s="35">
        <v>4496</v>
      </c>
      <c r="D1237" s="546">
        <f t="shared" si="93"/>
        <v>4289.3</v>
      </c>
      <c r="E1237" s="547">
        <v>45958</v>
      </c>
      <c r="F1237" s="544">
        <v>4289.3</v>
      </c>
      <c r="G1237" s="548">
        <v>45959</v>
      </c>
      <c r="H1237" s="551">
        <f t="shared" si="92"/>
        <v>0</v>
      </c>
      <c r="I1237" s="140">
        <f t="shared" si="88"/>
        <v>-45</v>
      </c>
      <c r="L1237" s="33"/>
      <c r="M1237" s="36">
        <v>45959</v>
      </c>
      <c r="N1237" s="546">
        <f t="shared" si="89"/>
        <v>320</v>
      </c>
      <c r="O1237" s="516"/>
      <c r="P1237" s="35">
        <v>320</v>
      </c>
      <c r="Q1237" s="42">
        <v>0.8</v>
      </c>
      <c r="R1237" s="40">
        <f t="shared" si="90"/>
        <v>0</v>
      </c>
      <c r="S1237" s="41"/>
    </row>
    <row r="1238" spans="2:19" ht="15" customHeight="1" x14ac:dyDescent="0.3">
      <c r="B1238" s="34"/>
      <c r="C1238" s="35">
        <v>4451</v>
      </c>
      <c r="D1238" s="546">
        <f t="shared" si="93"/>
        <v>4289.3</v>
      </c>
      <c r="E1238" s="547">
        <v>45959</v>
      </c>
      <c r="F1238" s="544">
        <v>4289.3</v>
      </c>
      <c r="G1238" s="548">
        <v>45960</v>
      </c>
      <c r="H1238" s="551">
        <f t="shared" si="92"/>
        <v>0</v>
      </c>
      <c r="I1238" s="140">
        <f t="shared" si="88"/>
        <v>3</v>
      </c>
      <c r="L1238" s="33"/>
      <c r="M1238" s="36">
        <v>45960</v>
      </c>
      <c r="N1238" s="546">
        <f t="shared" si="89"/>
        <v>320</v>
      </c>
      <c r="O1238" s="516"/>
      <c r="P1238" s="35">
        <v>300</v>
      </c>
      <c r="Q1238" s="42">
        <v>0.75</v>
      </c>
      <c r="R1238" s="40">
        <f t="shared" si="90"/>
        <v>20</v>
      </c>
      <c r="S1238" s="41"/>
    </row>
    <row r="1239" spans="2:19" ht="15" customHeight="1" x14ac:dyDescent="0.3">
      <c r="B1239" s="34"/>
      <c r="C1239" s="35">
        <v>4454</v>
      </c>
      <c r="D1239" s="546">
        <f t="shared" si="93"/>
        <v>4289.3</v>
      </c>
      <c r="E1239" s="547">
        <v>45960</v>
      </c>
      <c r="F1239" s="544">
        <v>4292.2</v>
      </c>
      <c r="G1239" s="548">
        <v>45961</v>
      </c>
      <c r="H1239" s="551">
        <f t="shared" si="92"/>
        <v>2.8999999999996362</v>
      </c>
      <c r="I1239" s="140">
        <f t="shared" si="88"/>
        <v>1</v>
      </c>
      <c r="L1239" s="33"/>
      <c r="M1239" s="36">
        <v>45961</v>
      </c>
      <c r="N1239" s="546">
        <f t="shared" si="89"/>
        <v>300</v>
      </c>
      <c r="O1239" s="516"/>
      <c r="P1239" s="35">
        <v>260</v>
      </c>
      <c r="Q1239" s="42">
        <v>0.65</v>
      </c>
      <c r="R1239" s="40">
        <f t="shared" si="90"/>
        <v>40</v>
      </c>
      <c r="S1239" s="41"/>
    </row>
    <row r="1240" spans="2:19" ht="15" customHeight="1" x14ac:dyDescent="0.3">
      <c r="B1240" s="34"/>
      <c r="C1240" s="35">
        <v>4455</v>
      </c>
      <c r="D1240" s="546">
        <f t="shared" si="93"/>
        <v>4292.2</v>
      </c>
      <c r="E1240" s="547">
        <v>45961</v>
      </c>
      <c r="F1240" s="544">
        <v>4300.5</v>
      </c>
      <c r="G1240" s="548">
        <v>45962</v>
      </c>
      <c r="H1240" s="551">
        <f t="shared" si="92"/>
        <v>8.3000000000001819</v>
      </c>
      <c r="I1240" s="140">
        <f t="shared" si="88"/>
        <v>2</v>
      </c>
      <c r="L1240" s="33"/>
      <c r="M1240" s="36">
        <v>45962</v>
      </c>
      <c r="N1240" s="546">
        <f t="shared" si="89"/>
        <v>260</v>
      </c>
      <c r="O1240" s="516"/>
      <c r="P1240" s="35">
        <v>168</v>
      </c>
      <c r="Q1240" s="42">
        <v>0.42</v>
      </c>
      <c r="R1240" s="40">
        <f t="shared" si="90"/>
        <v>92</v>
      </c>
      <c r="S1240" s="41"/>
    </row>
    <row r="1241" spans="2:19" ht="15" customHeight="1" x14ac:dyDescent="0.3">
      <c r="B1241" s="34"/>
      <c r="C1241" s="35">
        <v>4457</v>
      </c>
      <c r="D1241" s="546">
        <f t="shared" si="93"/>
        <v>4300.5</v>
      </c>
      <c r="E1241" s="547">
        <v>45962</v>
      </c>
      <c r="F1241" s="544">
        <v>4314.12</v>
      </c>
      <c r="G1241" s="548">
        <v>45963</v>
      </c>
      <c r="H1241" s="551">
        <f t="shared" si="92"/>
        <v>13.619999999999891</v>
      </c>
      <c r="I1241" s="140">
        <f t="shared" si="88"/>
        <v>2</v>
      </c>
      <c r="L1241" s="33"/>
      <c r="M1241" s="36">
        <v>45963</v>
      </c>
      <c r="N1241" s="546">
        <f t="shared" si="89"/>
        <v>168</v>
      </c>
      <c r="O1241" s="516"/>
      <c r="P1241" s="35">
        <v>136</v>
      </c>
      <c r="Q1241" s="42">
        <v>0.34</v>
      </c>
      <c r="R1241" s="40">
        <f t="shared" si="90"/>
        <v>32</v>
      </c>
      <c r="S1241" s="41"/>
    </row>
    <row r="1242" spans="2:19" ht="15" customHeight="1" x14ac:dyDescent="0.3">
      <c r="B1242" s="34"/>
      <c r="C1242" s="35">
        <v>4459</v>
      </c>
      <c r="D1242" s="546">
        <f t="shared" si="93"/>
        <v>4314.12</v>
      </c>
      <c r="E1242" s="547">
        <v>45963</v>
      </c>
      <c r="F1242" s="544">
        <v>4316.6499999999996</v>
      </c>
      <c r="G1242" s="548">
        <v>45964</v>
      </c>
      <c r="H1242" s="551">
        <f t="shared" si="92"/>
        <v>2.5299999999997453</v>
      </c>
      <c r="I1242" s="140">
        <f t="shared" si="88"/>
        <v>1</v>
      </c>
      <c r="L1242" s="33"/>
      <c r="M1242" s="36">
        <v>45964</v>
      </c>
      <c r="N1242" s="546">
        <f t="shared" si="89"/>
        <v>136</v>
      </c>
      <c r="O1242" s="516">
        <v>150</v>
      </c>
      <c r="P1242" s="35">
        <f>Q1242*400</f>
        <v>272</v>
      </c>
      <c r="Q1242" s="42">
        <v>0.68</v>
      </c>
      <c r="R1242" s="40">
        <f t="shared" si="90"/>
        <v>14</v>
      </c>
      <c r="S1242" s="41"/>
    </row>
    <row r="1243" spans="2:19" ht="15" customHeight="1" x14ac:dyDescent="0.3">
      <c r="B1243" s="34"/>
      <c r="C1243" s="35">
        <v>4460</v>
      </c>
      <c r="D1243" s="546">
        <f t="shared" si="93"/>
        <v>4316.6499999999996</v>
      </c>
      <c r="E1243" s="547">
        <v>45964</v>
      </c>
      <c r="F1243" s="544">
        <v>4317.2</v>
      </c>
      <c r="G1243" s="548">
        <v>45965</v>
      </c>
      <c r="H1243" s="551">
        <f t="shared" si="92"/>
        <v>0.5500000000001819</v>
      </c>
      <c r="I1243" s="140">
        <f t="shared" si="88"/>
        <v>0</v>
      </c>
      <c r="L1243" s="33"/>
      <c r="M1243" s="36">
        <v>45965</v>
      </c>
      <c r="N1243" s="546">
        <f t="shared" si="89"/>
        <v>272</v>
      </c>
      <c r="O1243" s="516"/>
      <c r="P1243" s="35">
        <v>260</v>
      </c>
      <c r="Q1243" s="42">
        <v>0.65</v>
      </c>
      <c r="R1243" s="40">
        <f t="shared" si="90"/>
        <v>12</v>
      </c>
      <c r="S1243" s="41"/>
    </row>
    <row r="1244" spans="2:19" ht="15" customHeight="1" x14ac:dyDescent="0.3">
      <c r="B1244" s="34"/>
      <c r="C1244" s="35">
        <v>4460</v>
      </c>
      <c r="D1244" s="546">
        <f t="shared" si="93"/>
        <v>4317.2</v>
      </c>
      <c r="E1244" s="547">
        <v>45965</v>
      </c>
      <c r="F1244" s="544">
        <v>4317.6000000000004</v>
      </c>
      <c r="G1244" s="548">
        <v>45966</v>
      </c>
      <c r="H1244" s="551">
        <f t="shared" si="92"/>
        <v>0.4000000000005457</v>
      </c>
      <c r="I1244" s="140">
        <f t="shared" si="88"/>
        <v>2</v>
      </c>
      <c r="L1244" s="33"/>
      <c r="M1244" s="36">
        <v>45966</v>
      </c>
      <c r="N1244" s="546">
        <f t="shared" si="89"/>
        <v>260</v>
      </c>
      <c r="O1244" s="516"/>
      <c r="P1244" s="35">
        <v>260</v>
      </c>
      <c r="Q1244" s="42">
        <v>0.65</v>
      </c>
      <c r="R1244" s="40">
        <f t="shared" si="90"/>
        <v>0</v>
      </c>
      <c r="S1244" s="41"/>
    </row>
    <row r="1245" spans="2:19" ht="15" customHeight="1" x14ac:dyDescent="0.3">
      <c r="B1245" s="34"/>
      <c r="C1245" s="35">
        <v>4462</v>
      </c>
      <c r="D1245" s="546">
        <f t="shared" si="93"/>
        <v>4317.6000000000004</v>
      </c>
      <c r="E1245" s="547">
        <v>45966</v>
      </c>
      <c r="F1245" s="544">
        <v>4318.2</v>
      </c>
      <c r="G1245" s="548">
        <v>45967</v>
      </c>
      <c r="H1245" s="551">
        <f t="shared" si="92"/>
        <v>0.5999999999994543</v>
      </c>
      <c r="I1245" s="140">
        <f t="shared" si="88"/>
        <v>1</v>
      </c>
      <c r="L1245" s="33"/>
      <c r="M1245" s="36">
        <v>45967</v>
      </c>
      <c r="N1245" s="546">
        <f t="shared" si="89"/>
        <v>260</v>
      </c>
      <c r="O1245" s="516"/>
      <c r="P1245" s="35">
        <v>260</v>
      </c>
      <c r="Q1245" s="42">
        <v>0.65</v>
      </c>
      <c r="R1245" s="40">
        <f t="shared" si="90"/>
        <v>0</v>
      </c>
      <c r="S1245" s="41"/>
    </row>
    <row r="1246" spans="2:19" ht="15" customHeight="1" x14ac:dyDescent="0.3">
      <c r="B1246" s="34"/>
      <c r="C1246" s="35">
        <v>4463</v>
      </c>
      <c r="D1246" s="546">
        <f t="shared" si="93"/>
        <v>4318.2</v>
      </c>
      <c r="E1246" s="547">
        <v>45967</v>
      </c>
      <c r="F1246" s="544">
        <v>4318.2</v>
      </c>
      <c r="G1246" s="548">
        <v>45968</v>
      </c>
      <c r="H1246" s="551">
        <f t="shared" si="92"/>
        <v>0</v>
      </c>
      <c r="I1246" s="140">
        <f t="shared" si="88"/>
        <v>0</v>
      </c>
      <c r="L1246" s="33"/>
      <c r="M1246" s="36">
        <v>45968</v>
      </c>
      <c r="N1246" s="546">
        <f t="shared" si="89"/>
        <v>260</v>
      </c>
      <c r="O1246" s="516"/>
      <c r="P1246" s="35">
        <v>260</v>
      </c>
      <c r="Q1246" s="42">
        <v>0.65</v>
      </c>
      <c r="R1246" s="40">
        <f t="shared" si="90"/>
        <v>0</v>
      </c>
      <c r="S1246" s="41"/>
    </row>
    <row r="1247" spans="2:19" ht="15" customHeight="1" x14ac:dyDescent="0.3">
      <c r="B1247" s="34"/>
      <c r="C1247" s="35">
        <v>4463</v>
      </c>
      <c r="D1247" s="546">
        <f t="shared" si="93"/>
        <v>4318.2</v>
      </c>
      <c r="E1247" s="547">
        <v>45968</v>
      </c>
      <c r="F1247" s="544">
        <v>4318.2</v>
      </c>
      <c r="G1247" s="548">
        <v>45969</v>
      </c>
      <c r="H1247" s="551">
        <f t="shared" si="92"/>
        <v>0</v>
      </c>
      <c r="I1247" s="140">
        <f t="shared" si="88"/>
        <v>2</v>
      </c>
      <c r="L1247" s="33"/>
      <c r="M1247" s="36">
        <v>45969</v>
      </c>
      <c r="N1247" s="546">
        <f t="shared" si="89"/>
        <v>260</v>
      </c>
      <c r="O1247" s="516"/>
      <c r="P1247" s="35">
        <v>260</v>
      </c>
      <c r="Q1247" s="42">
        <v>0.65</v>
      </c>
      <c r="R1247" s="40">
        <f t="shared" si="90"/>
        <v>0</v>
      </c>
      <c r="S1247" s="41"/>
    </row>
    <row r="1248" spans="2:19" ht="15" customHeight="1" x14ac:dyDescent="0.3">
      <c r="B1248" s="34"/>
      <c r="C1248" s="35">
        <v>4465</v>
      </c>
      <c r="D1248" s="546">
        <f t="shared" si="93"/>
        <v>4318.2</v>
      </c>
      <c r="E1248" s="547">
        <v>45969</v>
      </c>
      <c r="F1248" s="544">
        <v>4318.5</v>
      </c>
      <c r="G1248" s="548">
        <v>45970</v>
      </c>
      <c r="H1248" s="551">
        <f t="shared" si="92"/>
        <v>0.3000000000001819</v>
      </c>
      <c r="I1248" s="140">
        <f t="shared" si="88"/>
        <v>3</v>
      </c>
      <c r="L1248" s="33"/>
      <c r="M1248" s="36">
        <v>45970</v>
      </c>
      <c r="N1248" s="546">
        <f t="shared" si="89"/>
        <v>260</v>
      </c>
      <c r="O1248" s="516"/>
      <c r="P1248" s="35">
        <v>260</v>
      </c>
      <c r="Q1248" s="42">
        <v>0.65</v>
      </c>
      <c r="R1248" s="40">
        <f t="shared" si="90"/>
        <v>0</v>
      </c>
      <c r="S1248" s="41"/>
    </row>
    <row r="1249" spans="2:19" ht="15" customHeight="1" x14ac:dyDescent="0.3">
      <c r="B1249" s="34"/>
      <c r="C1249" s="35">
        <v>4468</v>
      </c>
      <c r="D1249" s="546">
        <f t="shared" si="93"/>
        <v>4318.5</v>
      </c>
      <c r="E1249" s="547">
        <v>45970</v>
      </c>
      <c r="F1249" s="544">
        <v>4318.7</v>
      </c>
      <c r="G1249" s="548">
        <v>45971</v>
      </c>
      <c r="H1249" s="551">
        <f t="shared" si="92"/>
        <v>0.1999999999998181</v>
      </c>
      <c r="I1249" s="140">
        <f t="shared" si="88"/>
        <v>1</v>
      </c>
      <c r="L1249" s="33"/>
      <c r="M1249" s="36">
        <v>45971</v>
      </c>
      <c r="N1249" s="546">
        <f t="shared" si="89"/>
        <v>260</v>
      </c>
      <c r="O1249" s="516"/>
      <c r="P1249" s="35">
        <v>220</v>
      </c>
      <c r="Q1249" s="42">
        <v>0.55000000000000004</v>
      </c>
      <c r="R1249" s="40">
        <f t="shared" si="90"/>
        <v>40</v>
      </c>
      <c r="S1249" s="41"/>
    </row>
    <row r="1250" spans="2:19" ht="15" customHeight="1" x14ac:dyDescent="0.3">
      <c r="B1250" s="34"/>
      <c r="C1250" s="35">
        <v>4469</v>
      </c>
      <c r="D1250" s="546">
        <f t="shared" si="93"/>
        <v>4318.7</v>
      </c>
      <c r="E1250" s="547">
        <v>45971</v>
      </c>
      <c r="F1250" s="544">
        <v>4325.55</v>
      </c>
      <c r="G1250" s="548">
        <v>45972</v>
      </c>
      <c r="H1250" s="551">
        <f t="shared" si="92"/>
        <v>6.8500000000003638</v>
      </c>
      <c r="I1250" s="140">
        <f t="shared" si="88"/>
        <v>0</v>
      </c>
      <c r="L1250" s="33"/>
      <c r="M1250" s="36">
        <v>45972</v>
      </c>
      <c r="N1250" s="546">
        <f t="shared" si="89"/>
        <v>220</v>
      </c>
      <c r="O1250" s="516"/>
      <c r="P1250" s="35">
        <v>220</v>
      </c>
      <c r="Q1250" s="42">
        <v>0.55000000000000004</v>
      </c>
      <c r="R1250" s="40">
        <f t="shared" si="90"/>
        <v>0</v>
      </c>
      <c r="S1250" s="41"/>
    </row>
    <row r="1251" spans="2:19" ht="15" customHeight="1" x14ac:dyDescent="0.3">
      <c r="B1251" s="34"/>
      <c r="C1251" s="35">
        <v>4469</v>
      </c>
      <c r="D1251" s="546">
        <f t="shared" si="93"/>
        <v>4325.55</v>
      </c>
      <c r="E1251" s="547">
        <v>45972</v>
      </c>
      <c r="F1251" s="544">
        <v>4326.38</v>
      </c>
      <c r="G1251" s="548">
        <v>45973</v>
      </c>
      <c r="H1251" s="551">
        <f t="shared" si="92"/>
        <v>0.82999999999992724</v>
      </c>
      <c r="I1251" s="140">
        <f>C1252-C1251</f>
        <v>5</v>
      </c>
      <c r="L1251" s="33"/>
      <c r="M1251" s="36">
        <v>45973</v>
      </c>
      <c r="N1251" s="546">
        <f t="shared" si="89"/>
        <v>220</v>
      </c>
      <c r="O1251" s="516"/>
      <c r="P1251" s="35">
        <v>200</v>
      </c>
      <c r="Q1251" s="42">
        <v>0.5</v>
      </c>
      <c r="R1251" s="40">
        <f t="shared" si="90"/>
        <v>20</v>
      </c>
      <c r="S1251" s="41"/>
    </row>
    <row r="1252" spans="2:19" ht="15" customHeight="1" x14ac:dyDescent="0.3">
      <c r="B1252" s="34"/>
      <c r="C1252" s="35">
        <v>4474</v>
      </c>
      <c r="D1252" s="546">
        <f t="shared" si="93"/>
        <v>4326.38</v>
      </c>
      <c r="E1252" s="547">
        <v>45973</v>
      </c>
      <c r="F1252" s="544">
        <v>4326.58</v>
      </c>
      <c r="G1252" s="548">
        <v>45974</v>
      </c>
      <c r="H1252" s="551">
        <f t="shared" si="92"/>
        <v>0.1999999999998181</v>
      </c>
      <c r="I1252" s="140">
        <f>C1253-C1252</f>
        <v>6</v>
      </c>
      <c r="L1252" s="33"/>
      <c r="M1252" s="36">
        <v>45974</v>
      </c>
      <c r="N1252" s="546">
        <f t="shared" si="89"/>
        <v>200</v>
      </c>
      <c r="O1252" s="516"/>
      <c r="P1252" s="35">
        <v>200</v>
      </c>
      <c r="Q1252" s="42">
        <v>0.5</v>
      </c>
      <c r="R1252" s="40">
        <f t="shared" si="90"/>
        <v>0</v>
      </c>
      <c r="S1252" s="41"/>
    </row>
    <row r="1253" spans="2:19" ht="15" customHeight="1" x14ac:dyDescent="0.3">
      <c r="B1253" s="34"/>
      <c r="C1253" s="35">
        <v>4480</v>
      </c>
      <c r="D1253" s="546">
        <f t="shared" si="93"/>
        <v>4326.58</v>
      </c>
      <c r="E1253" s="547">
        <v>45974</v>
      </c>
      <c r="F1253" s="544">
        <v>4327.3599999999997</v>
      </c>
      <c r="G1253" s="548">
        <v>45975</v>
      </c>
      <c r="H1253" s="551">
        <f t="shared" si="92"/>
        <v>0.77999999999974534</v>
      </c>
      <c r="I1253" s="140">
        <f>C1254-C1253</f>
        <v>2</v>
      </c>
      <c r="L1253" s="33"/>
      <c r="M1253" s="36">
        <v>45975</v>
      </c>
      <c r="N1253" s="546">
        <f t="shared" si="89"/>
        <v>200</v>
      </c>
      <c r="O1253" s="516"/>
      <c r="P1253" s="35">
        <v>200</v>
      </c>
      <c r="Q1253" s="42">
        <v>0.5</v>
      </c>
      <c r="R1253" s="40">
        <f t="shared" si="90"/>
        <v>0</v>
      </c>
      <c r="S1253" s="41"/>
    </row>
    <row r="1254" spans="2:19" ht="15" customHeight="1" x14ac:dyDescent="0.3">
      <c r="B1254" s="34"/>
      <c r="C1254" s="35">
        <v>4482</v>
      </c>
      <c r="D1254" s="546">
        <f t="shared" si="93"/>
        <v>4327.3599999999997</v>
      </c>
      <c r="E1254" s="547">
        <v>45975</v>
      </c>
      <c r="F1254" s="544">
        <v>4327.78</v>
      </c>
      <c r="G1254" s="548">
        <v>45976</v>
      </c>
      <c r="H1254" s="551">
        <f t="shared" si="92"/>
        <v>0.42000000000007276</v>
      </c>
      <c r="I1254" s="140">
        <f t="shared" ref="I1254:I1258" si="94">C1255-C1254</f>
        <v>0</v>
      </c>
      <c r="L1254" s="33"/>
      <c r="M1254" s="36">
        <v>45976</v>
      </c>
      <c r="N1254" s="546">
        <f t="shared" si="89"/>
        <v>200</v>
      </c>
      <c r="O1254" s="516"/>
      <c r="P1254" s="35">
        <v>200</v>
      </c>
      <c r="Q1254" s="42">
        <v>0.5</v>
      </c>
      <c r="R1254" s="40">
        <f t="shared" si="90"/>
        <v>0</v>
      </c>
      <c r="S1254" s="41"/>
    </row>
    <row r="1255" spans="2:19" ht="15" customHeight="1" x14ac:dyDescent="0.3">
      <c r="B1255" s="34"/>
      <c r="C1255" s="35">
        <v>4482</v>
      </c>
      <c r="D1255" s="546">
        <f t="shared" si="93"/>
        <v>4327.78</v>
      </c>
      <c r="E1255" s="547">
        <v>45976</v>
      </c>
      <c r="F1255" s="544">
        <v>4328.2</v>
      </c>
      <c r="G1255" s="548">
        <v>45977</v>
      </c>
      <c r="H1255" s="551">
        <f t="shared" si="92"/>
        <v>0.42000000000007276</v>
      </c>
      <c r="I1255" s="140">
        <f t="shared" si="94"/>
        <v>1</v>
      </c>
      <c r="L1255" s="33"/>
      <c r="M1255" s="36">
        <v>45977</v>
      </c>
      <c r="N1255" s="546">
        <f t="shared" si="89"/>
        <v>200</v>
      </c>
      <c r="O1255" s="516"/>
      <c r="P1255" s="35">
        <v>200</v>
      </c>
      <c r="Q1255" s="42">
        <v>0.5</v>
      </c>
      <c r="R1255" s="40">
        <f t="shared" si="90"/>
        <v>0</v>
      </c>
      <c r="S1255" s="41"/>
    </row>
    <row r="1256" spans="2:19" ht="15" customHeight="1" x14ac:dyDescent="0.3">
      <c r="B1256" s="34"/>
      <c r="C1256" s="35">
        <v>4483</v>
      </c>
      <c r="D1256" s="546">
        <f t="shared" si="93"/>
        <v>4328.2</v>
      </c>
      <c r="E1256" s="547">
        <v>45977</v>
      </c>
      <c r="F1256" s="544">
        <v>4328.2</v>
      </c>
      <c r="G1256" s="548">
        <v>45978</v>
      </c>
      <c r="H1256" s="551">
        <f t="shared" si="92"/>
        <v>0</v>
      </c>
      <c r="I1256" s="140">
        <f t="shared" si="94"/>
        <v>1</v>
      </c>
      <c r="L1256" s="33"/>
      <c r="M1256" s="36">
        <v>45978</v>
      </c>
      <c r="N1256" s="546">
        <f t="shared" si="89"/>
        <v>200</v>
      </c>
      <c r="O1256" s="516"/>
      <c r="P1256" s="35">
        <v>200</v>
      </c>
      <c r="Q1256" s="42">
        <v>0.5</v>
      </c>
      <c r="R1256" s="40">
        <f t="shared" si="90"/>
        <v>0</v>
      </c>
      <c r="S1256" s="41"/>
    </row>
    <row r="1257" spans="2:19" ht="15" customHeight="1" x14ac:dyDescent="0.3">
      <c r="B1257" s="34"/>
      <c r="C1257" s="35">
        <v>4484</v>
      </c>
      <c r="D1257" s="546">
        <f t="shared" si="93"/>
        <v>4328.2</v>
      </c>
      <c r="E1257" s="547">
        <v>45978</v>
      </c>
      <c r="F1257" s="544">
        <v>4328.5</v>
      </c>
      <c r="G1257" s="548">
        <v>45979</v>
      </c>
      <c r="H1257" s="551">
        <f t="shared" si="92"/>
        <v>0.3000000000001819</v>
      </c>
      <c r="I1257" s="140">
        <f t="shared" si="94"/>
        <v>2</v>
      </c>
      <c r="L1257" s="33"/>
      <c r="M1257" s="36">
        <v>45979</v>
      </c>
      <c r="N1257" s="546">
        <f t="shared" si="89"/>
        <v>200</v>
      </c>
      <c r="O1257" s="516"/>
      <c r="P1257" s="35">
        <v>200</v>
      </c>
      <c r="Q1257" s="42">
        <v>0.5</v>
      </c>
      <c r="R1257" s="40">
        <f t="shared" si="90"/>
        <v>0</v>
      </c>
      <c r="S1257" s="41"/>
    </row>
    <row r="1258" spans="2:19" ht="15" customHeight="1" x14ac:dyDescent="0.3">
      <c r="B1258" s="34"/>
      <c r="C1258" s="35">
        <v>4486</v>
      </c>
      <c r="D1258" s="546">
        <f t="shared" si="93"/>
        <v>4328.5</v>
      </c>
      <c r="E1258" s="547">
        <v>45979</v>
      </c>
      <c r="F1258" s="544">
        <v>4328.5</v>
      </c>
      <c r="G1258" s="548">
        <v>45980</v>
      </c>
      <c r="H1258" s="551">
        <f t="shared" si="92"/>
        <v>0</v>
      </c>
      <c r="I1258" s="140">
        <f t="shared" si="94"/>
        <v>1</v>
      </c>
      <c r="L1258" s="33"/>
      <c r="M1258" s="36">
        <v>45980</v>
      </c>
      <c r="N1258" s="546">
        <f t="shared" si="89"/>
        <v>200</v>
      </c>
      <c r="O1258" s="516"/>
      <c r="P1258" s="35">
        <v>200</v>
      </c>
      <c r="Q1258" s="42">
        <v>0.5</v>
      </c>
      <c r="R1258" s="40">
        <f t="shared" si="90"/>
        <v>0</v>
      </c>
      <c r="S1258" s="41"/>
    </row>
    <row r="1259" spans="2:19" ht="15" customHeight="1" x14ac:dyDescent="0.3">
      <c r="B1259" s="34"/>
      <c r="C1259" s="35">
        <v>4487</v>
      </c>
      <c r="D1259" s="546">
        <f t="shared" si="93"/>
        <v>4328.5</v>
      </c>
      <c r="E1259" s="547">
        <v>45980</v>
      </c>
      <c r="F1259" s="544">
        <v>4328.7</v>
      </c>
      <c r="G1259" s="548">
        <v>45981</v>
      </c>
      <c r="H1259" s="551">
        <f t="shared" si="92"/>
        <v>0.1999999999998181</v>
      </c>
      <c r="I1259" s="140">
        <f t="shared" si="88"/>
        <v>0</v>
      </c>
      <c r="L1259" s="33"/>
      <c r="M1259" s="36">
        <v>45981</v>
      </c>
      <c r="N1259" s="546">
        <f t="shared" si="89"/>
        <v>200</v>
      </c>
      <c r="O1259" s="516"/>
      <c r="P1259" s="35">
        <v>200</v>
      </c>
      <c r="Q1259" s="42">
        <v>0.5</v>
      </c>
      <c r="R1259" s="40">
        <f t="shared" si="90"/>
        <v>0</v>
      </c>
      <c r="S1259" s="41"/>
    </row>
    <row r="1260" spans="2:19" ht="15" customHeight="1" x14ac:dyDescent="0.3">
      <c r="B1260" s="34"/>
      <c r="C1260" s="35">
        <v>4487</v>
      </c>
      <c r="D1260" s="546">
        <f t="shared" si="93"/>
        <v>4328.7</v>
      </c>
      <c r="E1260" s="547">
        <v>45981</v>
      </c>
      <c r="F1260" s="544">
        <v>4328.7</v>
      </c>
      <c r="G1260" s="548">
        <v>45982</v>
      </c>
      <c r="H1260" s="551">
        <f t="shared" si="92"/>
        <v>0</v>
      </c>
      <c r="I1260" s="140">
        <f t="shared" si="88"/>
        <v>0</v>
      </c>
      <c r="L1260" s="33"/>
      <c r="M1260" s="36">
        <v>45982</v>
      </c>
      <c r="N1260" s="546">
        <f t="shared" si="89"/>
        <v>200</v>
      </c>
      <c r="O1260" s="516"/>
      <c r="P1260" s="35">
        <v>200</v>
      </c>
      <c r="Q1260" s="42">
        <v>0.5</v>
      </c>
      <c r="R1260" s="40">
        <f t="shared" si="90"/>
        <v>0</v>
      </c>
      <c r="S1260" s="41"/>
    </row>
    <row r="1261" spans="2:19" ht="15" customHeight="1" x14ac:dyDescent="0.3">
      <c r="B1261" s="34"/>
      <c r="C1261" s="35">
        <v>4487</v>
      </c>
      <c r="D1261" s="546">
        <f t="shared" si="93"/>
        <v>4328.7</v>
      </c>
      <c r="E1261" s="547">
        <v>45982</v>
      </c>
      <c r="F1261" s="544">
        <v>4328.7</v>
      </c>
      <c r="G1261" s="548">
        <v>45983</v>
      </c>
      <c r="H1261" s="551">
        <f t="shared" si="92"/>
        <v>0</v>
      </c>
      <c r="I1261" s="140">
        <f t="shared" si="88"/>
        <v>4</v>
      </c>
      <c r="L1261" s="33"/>
      <c r="M1261" s="36">
        <v>45983</v>
      </c>
      <c r="N1261" s="546">
        <f t="shared" si="89"/>
        <v>200</v>
      </c>
      <c r="O1261" s="516"/>
      <c r="P1261" s="35">
        <v>184</v>
      </c>
      <c r="Q1261" s="42">
        <v>0.46</v>
      </c>
      <c r="R1261" s="40">
        <f t="shared" si="90"/>
        <v>16</v>
      </c>
      <c r="S1261" s="41"/>
    </row>
    <row r="1262" spans="2:19" ht="15" customHeight="1" x14ac:dyDescent="0.3">
      <c r="B1262" s="34"/>
      <c r="C1262" s="35">
        <v>4491</v>
      </c>
      <c r="D1262" s="546">
        <f t="shared" si="93"/>
        <v>4328.7</v>
      </c>
      <c r="E1262" s="547">
        <v>45983</v>
      </c>
      <c r="F1262" s="544">
        <v>4329</v>
      </c>
      <c r="G1262" s="548">
        <v>45984</v>
      </c>
      <c r="H1262" s="551">
        <f t="shared" si="92"/>
        <v>0.3000000000001819</v>
      </c>
      <c r="I1262" s="140">
        <f t="shared" si="88"/>
        <v>2</v>
      </c>
      <c r="L1262" s="33"/>
      <c r="M1262" s="36">
        <v>45984</v>
      </c>
      <c r="N1262" s="546">
        <f t="shared" si="89"/>
        <v>184</v>
      </c>
      <c r="O1262" s="516"/>
      <c r="P1262" s="35">
        <v>136</v>
      </c>
      <c r="Q1262" s="42">
        <v>0.34</v>
      </c>
      <c r="R1262" s="40">
        <f t="shared" si="90"/>
        <v>48</v>
      </c>
      <c r="S1262" s="41"/>
    </row>
    <row r="1263" spans="2:19" ht="15" customHeight="1" x14ac:dyDescent="0.3">
      <c r="B1263" s="34"/>
      <c r="C1263" s="35">
        <v>4493</v>
      </c>
      <c r="D1263" s="546">
        <f t="shared" si="93"/>
        <v>4329</v>
      </c>
      <c r="E1263" s="547">
        <v>45984</v>
      </c>
      <c r="F1263" s="544">
        <v>4337.3</v>
      </c>
      <c r="G1263" s="548">
        <v>45985</v>
      </c>
      <c r="H1263" s="551">
        <f t="shared" si="92"/>
        <v>8.3000000000001819</v>
      </c>
      <c r="I1263" s="140">
        <f t="shared" si="88"/>
        <v>4</v>
      </c>
      <c r="L1263" s="33"/>
      <c r="M1263" s="36">
        <v>45985</v>
      </c>
      <c r="N1263" s="546">
        <f t="shared" si="89"/>
        <v>136</v>
      </c>
      <c r="O1263" s="516"/>
      <c r="P1263" s="35">
        <v>100</v>
      </c>
      <c r="Q1263" s="42">
        <v>0.25</v>
      </c>
      <c r="R1263" s="40">
        <f t="shared" si="90"/>
        <v>36</v>
      </c>
      <c r="S1263" s="41"/>
    </row>
    <row r="1264" spans="2:19" ht="15" customHeight="1" x14ac:dyDescent="0.3">
      <c r="B1264" s="34"/>
      <c r="C1264" s="35">
        <v>4497</v>
      </c>
      <c r="D1264" s="546">
        <f t="shared" si="93"/>
        <v>4337.3</v>
      </c>
      <c r="E1264" s="547">
        <v>45985</v>
      </c>
      <c r="F1264" s="544">
        <v>4337.8500000000004</v>
      </c>
      <c r="G1264" s="548">
        <v>45986</v>
      </c>
      <c r="H1264" s="551">
        <f t="shared" si="92"/>
        <v>0.5500000000001819</v>
      </c>
      <c r="I1264" s="140">
        <f t="shared" si="88"/>
        <v>2</v>
      </c>
      <c r="L1264" s="33"/>
      <c r="M1264" s="36">
        <v>45986</v>
      </c>
      <c r="N1264" s="546">
        <f t="shared" si="89"/>
        <v>100</v>
      </c>
      <c r="O1264" s="516"/>
      <c r="P1264" s="35">
        <v>100</v>
      </c>
      <c r="Q1264" s="42">
        <v>0.25</v>
      </c>
      <c r="R1264" s="40">
        <f t="shared" si="90"/>
        <v>0</v>
      </c>
      <c r="S1264" s="41"/>
    </row>
    <row r="1265" spans="2:19" ht="15" customHeight="1" x14ac:dyDescent="0.3">
      <c r="B1265" s="34"/>
      <c r="C1265" s="35">
        <v>4499</v>
      </c>
      <c r="D1265" s="546">
        <f t="shared" si="93"/>
        <v>4337.8500000000004</v>
      </c>
      <c r="E1265" s="547">
        <v>45986</v>
      </c>
      <c r="F1265" s="544">
        <v>4337.97</v>
      </c>
      <c r="G1265" s="548">
        <v>45987</v>
      </c>
      <c r="H1265" s="551">
        <f t="shared" si="92"/>
        <v>0.11999999999989086</v>
      </c>
      <c r="I1265" s="140">
        <f t="shared" si="88"/>
        <v>1</v>
      </c>
      <c r="L1265" s="33"/>
      <c r="M1265" s="36">
        <v>45987</v>
      </c>
      <c r="N1265" s="546">
        <f t="shared" si="89"/>
        <v>100</v>
      </c>
      <c r="O1265" s="516">
        <v>240</v>
      </c>
      <c r="P1265" s="35">
        <v>320</v>
      </c>
      <c r="Q1265" s="42">
        <v>0.8</v>
      </c>
      <c r="R1265" s="40">
        <f t="shared" si="90"/>
        <v>20</v>
      </c>
      <c r="S1265" s="41"/>
    </row>
    <row r="1266" spans="2:19" ht="15" customHeight="1" x14ac:dyDescent="0.3">
      <c r="B1266" s="34"/>
      <c r="C1266" s="35">
        <v>4500</v>
      </c>
      <c r="D1266" s="546">
        <f t="shared" si="93"/>
        <v>4337.97</v>
      </c>
      <c r="E1266" s="547">
        <v>45987</v>
      </c>
      <c r="F1266" s="544">
        <v>4338</v>
      </c>
      <c r="G1266" s="548">
        <v>45988</v>
      </c>
      <c r="H1266" s="551">
        <f t="shared" si="92"/>
        <v>2.9999999999745341E-2</v>
      </c>
      <c r="I1266" s="140">
        <f t="shared" si="88"/>
        <v>3</v>
      </c>
      <c r="L1266" s="33"/>
      <c r="M1266" s="36">
        <v>45988</v>
      </c>
      <c r="N1266" s="546">
        <f t="shared" si="89"/>
        <v>320</v>
      </c>
      <c r="O1266" s="516"/>
      <c r="P1266" s="35">
        <v>320</v>
      </c>
      <c r="Q1266" s="42">
        <v>0.8</v>
      </c>
      <c r="R1266" s="40">
        <f t="shared" si="90"/>
        <v>0</v>
      </c>
      <c r="S1266" s="41"/>
    </row>
    <row r="1267" spans="2:19" ht="15" customHeight="1" x14ac:dyDescent="0.3">
      <c r="B1267" s="34"/>
      <c r="C1267" s="35">
        <v>4503</v>
      </c>
      <c r="D1267" s="546">
        <f t="shared" si="93"/>
        <v>4338</v>
      </c>
      <c r="E1267" s="547">
        <v>45988</v>
      </c>
      <c r="F1267" s="544">
        <v>4338.18</v>
      </c>
      <c r="G1267" s="548">
        <v>45989</v>
      </c>
      <c r="H1267" s="551">
        <f t="shared" si="92"/>
        <v>0.18000000000029104</v>
      </c>
      <c r="I1267" s="140">
        <f t="shared" si="88"/>
        <v>4</v>
      </c>
      <c r="L1267" s="33"/>
      <c r="M1267" s="36">
        <v>45989</v>
      </c>
      <c r="N1267" s="546">
        <f t="shared" si="89"/>
        <v>320</v>
      </c>
      <c r="O1267" s="516"/>
      <c r="P1267" s="35">
        <v>300</v>
      </c>
      <c r="Q1267" s="42">
        <v>0.75</v>
      </c>
      <c r="R1267" s="40">
        <f t="shared" si="90"/>
        <v>20</v>
      </c>
      <c r="S1267" s="41"/>
    </row>
    <row r="1268" spans="2:19" ht="15" customHeight="1" x14ac:dyDescent="0.3">
      <c r="B1268" s="34"/>
      <c r="C1268" s="35">
        <v>4507</v>
      </c>
      <c r="D1268" s="546">
        <f t="shared" si="93"/>
        <v>4338.18</v>
      </c>
      <c r="E1268" s="547">
        <v>45989</v>
      </c>
      <c r="F1268" s="544">
        <v>4340.6000000000004</v>
      </c>
      <c r="G1268" s="548">
        <v>45990</v>
      </c>
      <c r="H1268" s="551">
        <f t="shared" si="92"/>
        <v>2.4200000000000728</v>
      </c>
      <c r="I1268" s="140">
        <f t="shared" si="88"/>
        <v>3</v>
      </c>
      <c r="L1268" s="33"/>
      <c r="M1268" s="36">
        <v>45990</v>
      </c>
      <c r="N1268" s="546">
        <f t="shared" si="89"/>
        <v>300</v>
      </c>
      <c r="O1268" s="516"/>
      <c r="P1268" s="35">
        <v>300</v>
      </c>
      <c r="Q1268" s="42">
        <v>0.75</v>
      </c>
      <c r="R1268" s="40">
        <f t="shared" si="90"/>
        <v>0</v>
      </c>
      <c r="S1268" s="41"/>
    </row>
    <row r="1269" spans="2:19" ht="15" customHeight="1" x14ac:dyDescent="0.3">
      <c r="B1269" s="34"/>
      <c r="C1269" s="35">
        <v>4510</v>
      </c>
      <c r="D1269" s="546">
        <f t="shared" si="93"/>
        <v>4340.6000000000004</v>
      </c>
      <c r="E1269" s="547">
        <v>45990</v>
      </c>
      <c r="F1269" s="544">
        <v>4341.08</v>
      </c>
      <c r="G1269" s="548">
        <v>45991</v>
      </c>
      <c r="H1269" s="551">
        <f t="shared" si="92"/>
        <v>0.47999999999956344</v>
      </c>
      <c r="I1269" s="140">
        <f t="shared" si="88"/>
        <v>1</v>
      </c>
      <c r="L1269" s="33"/>
      <c r="M1269" s="36">
        <v>45991</v>
      </c>
      <c r="N1269" s="546">
        <f t="shared" si="89"/>
        <v>300</v>
      </c>
      <c r="O1269" s="516"/>
      <c r="P1269" s="35">
        <v>300</v>
      </c>
      <c r="Q1269" s="42">
        <v>0.75</v>
      </c>
      <c r="R1269" s="40">
        <f t="shared" si="90"/>
        <v>0</v>
      </c>
      <c r="S1269" s="41"/>
    </row>
    <row r="1270" spans="2:19" ht="15" customHeight="1" x14ac:dyDescent="0.3">
      <c r="B1270" s="34"/>
      <c r="C1270" s="35">
        <v>4511</v>
      </c>
      <c r="D1270" s="546">
        <f t="shared" si="93"/>
        <v>4341.08</v>
      </c>
      <c r="E1270" s="547">
        <v>45991</v>
      </c>
      <c r="F1270" s="544">
        <v>4341.1499999999996</v>
      </c>
      <c r="G1270" s="548">
        <v>45992</v>
      </c>
      <c r="H1270" s="551">
        <f t="shared" si="92"/>
        <v>6.9999999999708962E-2</v>
      </c>
      <c r="I1270" s="140">
        <f t="shared" si="88"/>
        <v>2</v>
      </c>
      <c r="L1270" s="33"/>
      <c r="M1270" s="36">
        <v>45992</v>
      </c>
      <c r="N1270" s="546">
        <f t="shared" si="89"/>
        <v>300</v>
      </c>
      <c r="O1270" s="516"/>
      <c r="P1270" s="35">
        <v>300</v>
      </c>
      <c r="Q1270" s="42">
        <v>0.75</v>
      </c>
      <c r="R1270" s="40">
        <f t="shared" si="90"/>
        <v>0</v>
      </c>
      <c r="S1270" s="41"/>
    </row>
    <row r="1271" spans="2:19" ht="15" customHeight="1" x14ac:dyDescent="0.3">
      <c r="B1271" s="34">
        <f t="shared" ref="B1271:B1283" si="95">F1270</f>
        <v>4341.1499999999996</v>
      </c>
      <c r="C1271" s="35">
        <v>4513</v>
      </c>
      <c r="D1271" s="546">
        <f t="shared" si="93"/>
        <v>4341.1499999999996</v>
      </c>
      <c r="E1271" s="547">
        <v>45992</v>
      </c>
      <c r="F1271" s="544">
        <v>4341.55</v>
      </c>
      <c r="G1271" s="548">
        <v>45993</v>
      </c>
      <c r="H1271" s="551">
        <f t="shared" si="92"/>
        <v>0.4000000000005457</v>
      </c>
      <c r="I1271" s="140">
        <f t="shared" si="88"/>
        <v>2</v>
      </c>
      <c r="L1271" s="33"/>
      <c r="M1271" s="36">
        <v>45993</v>
      </c>
      <c r="N1271" s="546">
        <f t="shared" si="89"/>
        <v>300</v>
      </c>
      <c r="O1271" s="516"/>
      <c r="P1271" s="35">
        <v>300</v>
      </c>
      <c r="Q1271" s="42">
        <v>0.75</v>
      </c>
      <c r="R1271" s="40">
        <f t="shared" si="90"/>
        <v>0</v>
      </c>
      <c r="S1271" s="41"/>
    </row>
    <row r="1272" spans="2:19" ht="15" customHeight="1" x14ac:dyDescent="0.3">
      <c r="B1272" s="34">
        <f t="shared" si="95"/>
        <v>4341.55</v>
      </c>
      <c r="C1272" s="35">
        <v>4515</v>
      </c>
      <c r="D1272" s="546">
        <f t="shared" si="93"/>
        <v>4341.55</v>
      </c>
      <c r="E1272" s="547">
        <v>45993</v>
      </c>
      <c r="F1272" s="544">
        <v>4342.8999999999996</v>
      </c>
      <c r="G1272" s="548">
        <v>45994</v>
      </c>
      <c r="H1272" s="551">
        <f t="shared" si="92"/>
        <v>1.3499999999994543</v>
      </c>
      <c r="I1272" s="140">
        <f t="shared" si="88"/>
        <v>2</v>
      </c>
      <c r="L1272" s="33"/>
      <c r="M1272" s="36">
        <v>45994</v>
      </c>
      <c r="N1272" s="546">
        <f t="shared" ref="N1272:N1316" si="96">P1271</f>
        <v>300</v>
      </c>
      <c r="O1272" s="516"/>
      <c r="P1272" s="35">
        <v>288</v>
      </c>
      <c r="Q1272" s="42">
        <v>0.72</v>
      </c>
      <c r="R1272" s="40">
        <f t="shared" ref="R1272:R1316" si="97">(N1272+O1272)-P1272</f>
        <v>12</v>
      </c>
      <c r="S1272" s="41"/>
    </row>
    <row r="1273" spans="2:19" ht="15" customHeight="1" x14ac:dyDescent="0.3">
      <c r="B1273" s="34">
        <f t="shared" si="95"/>
        <v>4342.8999999999996</v>
      </c>
      <c r="C1273" s="35">
        <v>4517</v>
      </c>
      <c r="D1273" s="546">
        <f t="shared" si="93"/>
        <v>4342.8999999999996</v>
      </c>
      <c r="E1273" s="547">
        <v>45994</v>
      </c>
      <c r="F1273" s="544">
        <v>4343.55</v>
      </c>
      <c r="G1273" s="548">
        <v>45995</v>
      </c>
      <c r="H1273" s="551">
        <f t="shared" si="92"/>
        <v>0.6500000000005457</v>
      </c>
      <c r="I1273" s="140">
        <f t="shared" si="88"/>
        <v>1</v>
      </c>
      <c r="L1273" s="33"/>
      <c r="M1273" s="36">
        <v>45995</v>
      </c>
      <c r="N1273" s="546">
        <f t="shared" si="96"/>
        <v>288</v>
      </c>
      <c r="O1273" s="516"/>
      <c r="P1273" s="35">
        <v>280</v>
      </c>
      <c r="Q1273" s="42">
        <v>0.7</v>
      </c>
      <c r="R1273" s="40">
        <f t="shared" si="97"/>
        <v>8</v>
      </c>
      <c r="S1273" s="41"/>
    </row>
    <row r="1274" spans="2:19" ht="15" customHeight="1" x14ac:dyDescent="0.3">
      <c r="B1274" s="34">
        <f t="shared" si="95"/>
        <v>4343.55</v>
      </c>
      <c r="C1274" s="35">
        <v>4518</v>
      </c>
      <c r="D1274" s="546">
        <f t="shared" si="93"/>
        <v>4343.55</v>
      </c>
      <c r="E1274" s="547">
        <v>45995</v>
      </c>
      <c r="F1274" s="544">
        <v>4344.55</v>
      </c>
      <c r="G1274" s="548">
        <v>45996</v>
      </c>
      <c r="H1274" s="551">
        <f t="shared" si="92"/>
        <v>1</v>
      </c>
      <c r="I1274" s="140">
        <f t="shared" si="88"/>
        <v>1</v>
      </c>
      <c r="L1274" s="33"/>
      <c r="M1274" s="36">
        <v>45996</v>
      </c>
      <c r="N1274" s="546">
        <f t="shared" si="96"/>
        <v>280</v>
      </c>
      <c r="O1274" s="516"/>
      <c r="P1274" s="35">
        <v>280</v>
      </c>
      <c r="Q1274" s="42">
        <v>0.7</v>
      </c>
      <c r="R1274" s="40">
        <f t="shared" si="97"/>
        <v>0</v>
      </c>
      <c r="S1274" s="41"/>
    </row>
    <row r="1275" spans="2:19" ht="15" customHeight="1" x14ac:dyDescent="0.3">
      <c r="B1275" s="34">
        <f t="shared" si="95"/>
        <v>4344.55</v>
      </c>
      <c r="C1275" s="35">
        <v>4519</v>
      </c>
      <c r="D1275" s="546">
        <f t="shared" si="93"/>
        <v>4344.55</v>
      </c>
      <c r="E1275" s="547">
        <v>45996</v>
      </c>
      <c r="F1275" s="544">
        <v>4344.55</v>
      </c>
      <c r="G1275" s="548">
        <v>45997</v>
      </c>
      <c r="H1275" s="551">
        <f t="shared" si="92"/>
        <v>0</v>
      </c>
      <c r="I1275" s="140">
        <f t="shared" si="88"/>
        <v>2</v>
      </c>
      <c r="L1275" s="33"/>
      <c r="M1275" s="36">
        <v>45997</v>
      </c>
      <c r="N1275" s="546">
        <f t="shared" si="96"/>
        <v>280</v>
      </c>
      <c r="O1275" s="516"/>
      <c r="P1275" s="35">
        <v>280</v>
      </c>
      <c r="Q1275" s="42">
        <v>0.7</v>
      </c>
      <c r="R1275" s="40">
        <f t="shared" si="97"/>
        <v>0</v>
      </c>
      <c r="S1275" s="41"/>
    </row>
    <row r="1276" spans="2:19" ht="15" customHeight="1" x14ac:dyDescent="0.3">
      <c r="B1276" s="34">
        <f t="shared" si="95"/>
        <v>4344.55</v>
      </c>
      <c r="C1276" s="35">
        <v>4521</v>
      </c>
      <c r="D1276" s="546">
        <f t="shared" si="93"/>
        <v>4344.55</v>
      </c>
      <c r="E1276" s="547">
        <v>45997</v>
      </c>
      <c r="F1276" s="544">
        <v>4345</v>
      </c>
      <c r="G1276" s="548">
        <v>45998</v>
      </c>
      <c r="H1276" s="551">
        <f t="shared" si="92"/>
        <v>0.4499999999998181</v>
      </c>
      <c r="I1276" s="140">
        <f t="shared" si="88"/>
        <v>0</v>
      </c>
      <c r="L1276" s="33"/>
      <c r="M1276" s="36">
        <v>45998</v>
      </c>
      <c r="N1276" s="546">
        <f t="shared" si="96"/>
        <v>280</v>
      </c>
      <c r="O1276" s="516"/>
      <c r="P1276" s="35">
        <v>280</v>
      </c>
      <c r="Q1276" s="42">
        <v>0.7</v>
      </c>
      <c r="R1276" s="40">
        <f t="shared" si="97"/>
        <v>0</v>
      </c>
      <c r="S1276" s="41"/>
    </row>
    <row r="1277" spans="2:19" ht="15" customHeight="1" x14ac:dyDescent="0.3">
      <c r="B1277" s="34">
        <f t="shared" si="95"/>
        <v>4345</v>
      </c>
      <c r="C1277" s="35">
        <v>4521</v>
      </c>
      <c r="D1277" s="546">
        <f t="shared" si="93"/>
        <v>4345</v>
      </c>
      <c r="E1277" s="547">
        <v>45998</v>
      </c>
      <c r="F1277" s="544">
        <v>4345</v>
      </c>
      <c r="G1277" s="548">
        <v>45999</v>
      </c>
      <c r="H1277" s="551">
        <f t="shared" si="92"/>
        <v>0</v>
      </c>
      <c r="I1277" s="140">
        <f t="shared" si="88"/>
        <v>2</v>
      </c>
      <c r="L1277" s="33"/>
      <c r="M1277" s="36">
        <v>45999</v>
      </c>
      <c r="N1277" s="546">
        <f t="shared" si="96"/>
        <v>280</v>
      </c>
      <c r="O1277" s="516"/>
      <c r="P1277" s="35">
        <v>280</v>
      </c>
      <c r="Q1277" s="42">
        <v>0.7</v>
      </c>
      <c r="R1277" s="40">
        <f t="shared" si="97"/>
        <v>0</v>
      </c>
      <c r="S1277" s="41"/>
    </row>
    <row r="1278" spans="2:19" ht="15" customHeight="1" x14ac:dyDescent="0.3">
      <c r="B1278" s="34">
        <f t="shared" si="95"/>
        <v>4345</v>
      </c>
      <c r="C1278" s="35">
        <v>4523</v>
      </c>
      <c r="D1278" s="546">
        <f t="shared" si="93"/>
        <v>4345</v>
      </c>
      <c r="E1278" s="547">
        <v>45999</v>
      </c>
      <c r="F1278" s="544">
        <v>4345.3999999999996</v>
      </c>
      <c r="G1278" s="548">
        <v>46000</v>
      </c>
      <c r="H1278" s="551">
        <f t="shared" si="92"/>
        <v>0.3999999999996362</v>
      </c>
      <c r="I1278" s="140">
        <f t="shared" si="88"/>
        <v>1</v>
      </c>
      <c r="L1278" s="33"/>
      <c r="M1278" s="36">
        <v>46000</v>
      </c>
      <c r="N1278" s="546">
        <f t="shared" si="96"/>
        <v>280</v>
      </c>
      <c r="O1278" s="516"/>
      <c r="P1278" s="35">
        <v>280</v>
      </c>
      <c r="Q1278" s="42">
        <v>0.7</v>
      </c>
      <c r="R1278" s="40">
        <f t="shared" si="97"/>
        <v>0</v>
      </c>
      <c r="S1278" s="41"/>
    </row>
    <row r="1279" spans="2:19" ht="15" customHeight="1" x14ac:dyDescent="0.3">
      <c r="B1279" s="34">
        <f t="shared" si="95"/>
        <v>4345.3999999999996</v>
      </c>
      <c r="C1279" s="35">
        <v>4524</v>
      </c>
      <c r="D1279" s="546">
        <f t="shared" si="93"/>
        <v>4345.3999999999996</v>
      </c>
      <c r="E1279" s="547">
        <v>46000</v>
      </c>
      <c r="F1279" s="544">
        <v>4345.47</v>
      </c>
      <c r="G1279" s="548">
        <v>46001</v>
      </c>
      <c r="H1279" s="551">
        <f t="shared" si="92"/>
        <v>7.0000000000618456E-2</v>
      </c>
      <c r="I1279" s="140">
        <f t="shared" si="88"/>
        <v>3</v>
      </c>
      <c r="L1279" s="33"/>
      <c r="M1279" s="36">
        <v>46001</v>
      </c>
      <c r="N1279" s="546">
        <f t="shared" si="96"/>
        <v>280</v>
      </c>
      <c r="O1279" s="516"/>
      <c r="P1279" s="35">
        <v>272</v>
      </c>
      <c r="Q1279" s="42">
        <v>0.68</v>
      </c>
      <c r="R1279" s="40">
        <f t="shared" si="97"/>
        <v>8</v>
      </c>
      <c r="S1279" s="41"/>
    </row>
    <row r="1280" spans="2:19" ht="15" customHeight="1" x14ac:dyDescent="0.3">
      <c r="B1280" s="34">
        <f t="shared" si="95"/>
        <v>4345.47</v>
      </c>
      <c r="C1280" s="35">
        <v>4527</v>
      </c>
      <c r="D1280" s="546">
        <f t="shared" si="93"/>
        <v>4345.47</v>
      </c>
      <c r="E1280" s="547">
        <v>46001</v>
      </c>
      <c r="F1280" s="544">
        <v>4346.5</v>
      </c>
      <c r="G1280" s="548">
        <v>46002</v>
      </c>
      <c r="H1280" s="551">
        <f t="shared" si="92"/>
        <v>1.0299999999997453</v>
      </c>
      <c r="I1280" s="140">
        <f t="shared" si="88"/>
        <v>1</v>
      </c>
      <c r="L1280" s="33"/>
      <c r="M1280" s="36">
        <v>46002</v>
      </c>
      <c r="N1280" s="546">
        <f t="shared" si="96"/>
        <v>272</v>
      </c>
      <c r="O1280" s="516"/>
      <c r="P1280" s="35">
        <v>272</v>
      </c>
      <c r="Q1280" s="42">
        <v>0.68</v>
      </c>
      <c r="R1280" s="40">
        <f t="shared" si="97"/>
        <v>0</v>
      </c>
      <c r="S1280" s="41"/>
    </row>
    <row r="1281" spans="2:19" ht="15" customHeight="1" x14ac:dyDescent="0.3">
      <c r="B1281" s="34">
        <f t="shared" si="95"/>
        <v>4346.5</v>
      </c>
      <c r="C1281" s="35">
        <v>4528</v>
      </c>
      <c r="D1281" s="546">
        <f t="shared" si="93"/>
        <v>4346.5</v>
      </c>
      <c r="E1281" s="547">
        <v>46002</v>
      </c>
      <c r="F1281" s="544">
        <v>4346.6000000000004</v>
      </c>
      <c r="G1281" s="548">
        <v>46003</v>
      </c>
      <c r="H1281" s="551">
        <f t="shared" si="92"/>
        <v>0.1000000000003638</v>
      </c>
      <c r="I1281" s="140">
        <f t="shared" si="88"/>
        <v>0</v>
      </c>
      <c r="L1281" s="33"/>
      <c r="M1281" s="36">
        <v>46003</v>
      </c>
      <c r="N1281" s="546">
        <f t="shared" si="96"/>
        <v>272</v>
      </c>
      <c r="O1281" s="516"/>
      <c r="P1281" s="35">
        <v>272</v>
      </c>
      <c r="Q1281" s="42">
        <v>0.68</v>
      </c>
      <c r="R1281" s="40">
        <f t="shared" si="97"/>
        <v>0</v>
      </c>
      <c r="S1281" s="41"/>
    </row>
    <row r="1282" spans="2:19" ht="15" customHeight="1" x14ac:dyDescent="0.3">
      <c r="B1282" s="34">
        <f t="shared" si="95"/>
        <v>4346.6000000000004</v>
      </c>
      <c r="C1282" s="35">
        <v>4528</v>
      </c>
      <c r="D1282" s="546">
        <f t="shared" si="93"/>
        <v>4346.6000000000004</v>
      </c>
      <c r="E1282" s="547">
        <v>46003</v>
      </c>
      <c r="F1282" s="544">
        <v>4346.6000000000004</v>
      </c>
      <c r="G1282" s="548">
        <v>46004</v>
      </c>
      <c r="H1282" s="551">
        <f t="shared" si="92"/>
        <v>0</v>
      </c>
      <c r="I1282" s="140">
        <f t="shared" si="88"/>
        <v>0</v>
      </c>
      <c r="L1282" s="33"/>
      <c r="M1282" s="36">
        <v>46004</v>
      </c>
      <c r="N1282" s="546">
        <f t="shared" si="96"/>
        <v>272</v>
      </c>
      <c r="O1282" s="516"/>
      <c r="P1282" s="35">
        <v>272</v>
      </c>
      <c r="Q1282" s="42">
        <v>0.68</v>
      </c>
      <c r="R1282" s="40">
        <f t="shared" si="97"/>
        <v>0</v>
      </c>
      <c r="S1282" s="41"/>
    </row>
    <row r="1283" spans="2:19" ht="15" customHeight="1" x14ac:dyDescent="0.3">
      <c r="B1283" s="34">
        <f t="shared" si="95"/>
        <v>4346.6000000000004</v>
      </c>
      <c r="C1283" s="35">
        <v>4528</v>
      </c>
      <c r="D1283" s="546">
        <f t="shared" si="93"/>
        <v>4346.6000000000004</v>
      </c>
      <c r="E1283" s="547">
        <v>46004</v>
      </c>
      <c r="F1283" s="544">
        <v>4346.6000000000004</v>
      </c>
      <c r="G1283" s="548">
        <v>46005</v>
      </c>
      <c r="H1283" s="551">
        <f t="shared" si="92"/>
        <v>0</v>
      </c>
      <c r="I1283" s="140">
        <f t="shared" si="88"/>
        <v>0</v>
      </c>
      <c r="L1283" s="33"/>
      <c r="M1283" s="36">
        <v>46005</v>
      </c>
      <c r="N1283" s="546">
        <f t="shared" si="96"/>
        <v>272</v>
      </c>
      <c r="O1283" s="516"/>
      <c r="P1283" s="35">
        <v>272</v>
      </c>
      <c r="Q1283" s="42">
        <v>0.68</v>
      </c>
      <c r="R1283" s="40">
        <f t="shared" si="97"/>
        <v>0</v>
      </c>
      <c r="S1283" s="41"/>
    </row>
    <row r="1284" spans="2:19" ht="15" customHeight="1" x14ac:dyDescent="0.3">
      <c r="B1284" s="34">
        <f t="shared" ref="B1284:B1316" si="98">F1283</f>
        <v>4346.6000000000004</v>
      </c>
      <c r="C1284" s="35">
        <v>4528</v>
      </c>
      <c r="D1284" s="546">
        <f t="shared" si="93"/>
        <v>4346.6000000000004</v>
      </c>
      <c r="E1284" s="547">
        <v>46005</v>
      </c>
      <c r="F1284" s="544">
        <v>4346.6000000000004</v>
      </c>
      <c r="G1284" s="548">
        <v>46006</v>
      </c>
      <c r="H1284" s="551">
        <f t="shared" ref="H1284:H1316" si="99">F1284-D1284</f>
        <v>0</v>
      </c>
      <c r="I1284" s="140">
        <f t="shared" ref="I1284:I1316" si="100">C1285-C1284</f>
        <v>3</v>
      </c>
      <c r="L1284" s="33"/>
      <c r="M1284" s="36">
        <v>46006</v>
      </c>
      <c r="N1284" s="546">
        <f t="shared" si="96"/>
        <v>272</v>
      </c>
      <c r="O1284" s="516">
        <v>90</v>
      </c>
      <c r="P1284" s="35">
        <v>248</v>
      </c>
      <c r="Q1284" s="42">
        <v>0.62</v>
      </c>
      <c r="R1284" s="40">
        <f t="shared" si="97"/>
        <v>114</v>
      </c>
      <c r="S1284" s="41"/>
    </row>
    <row r="1285" spans="2:19" ht="15" customHeight="1" x14ac:dyDescent="0.3">
      <c r="B1285" s="34">
        <f t="shared" si="98"/>
        <v>4346.6000000000004</v>
      </c>
      <c r="C1285" s="35">
        <v>4531</v>
      </c>
      <c r="D1285" s="546">
        <f t="shared" si="93"/>
        <v>4346.6000000000004</v>
      </c>
      <c r="E1285" s="547">
        <v>46006</v>
      </c>
      <c r="F1285" s="544">
        <v>4361.6499999999996</v>
      </c>
      <c r="G1285" s="548">
        <v>46007</v>
      </c>
      <c r="H1285" s="551">
        <f t="shared" si="99"/>
        <v>15.049999999999272</v>
      </c>
      <c r="I1285" s="140">
        <f t="shared" si="100"/>
        <v>5</v>
      </c>
      <c r="L1285" s="33"/>
      <c r="M1285" s="36">
        <v>46007</v>
      </c>
      <c r="N1285" s="546">
        <f t="shared" si="96"/>
        <v>248</v>
      </c>
      <c r="O1285" s="516"/>
      <c r="P1285" s="35">
        <v>212</v>
      </c>
      <c r="Q1285" s="42">
        <v>0.53</v>
      </c>
      <c r="R1285" s="40">
        <f t="shared" si="97"/>
        <v>36</v>
      </c>
      <c r="S1285" s="41"/>
    </row>
    <row r="1286" spans="2:19" ht="15" customHeight="1" x14ac:dyDescent="0.3">
      <c r="B1286" s="34">
        <f t="shared" si="98"/>
        <v>4361.6499999999996</v>
      </c>
      <c r="C1286" s="35">
        <v>4536</v>
      </c>
      <c r="D1286" s="546">
        <f t="shared" si="93"/>
        <v>4361.6499999999996</v>
      </c>
      <c r="E1286" s="547">
        <v>46007</v>
      </c>
      <c r="F1286" s="544">
        <v>4367.82</v>
      </c>
      <c r="G1286" s="548">
        <v>46008</v>
      </c>
      <c r="H1286" s="551">
        <f t="shared" si="99"/>
        <v>6.1700000000000728</v>
      </c>
      <c r="I1286" s="140">
        <f t="shared" si="100"/>
        <v>0</v>
      </c>
      <c r="L1286" s="33"/>
      <c r="M1286" s="36">
        <v>46008</v>
      </c>
      <c r="N1286" s="546">
        <f t="shared" si="96"/>
        <v>212</v>
      </c>
      <c r="O1286" s="516"/>
      <c r="P1286" s="35">
        <v>160</v>
      </c>
      <c r="Q1286" s="42">
        <v>0.4</v>
      </c>
      <c r="R1286" s="40">
        <f t="shared" si="97"/>
        <v>52</v>
      </c>
      <c r="S1286" s="41"/>
    </row>
    <row r="1287" spans="2:19" ht="15" customHeight="1" x14ac:dyDescent="0.3">
      <c r="B1287" s="34">
        <f t="shared" si="98"/>
        <v>4367.82</v>
      </c>
      <c r="C1287" s="35">
        <v>4536</v>
      </c>
      <c r="D1287" s="546">
        <f t="shared" si="93"/>
        <v>4367.82</v>
      </c>
      <c r="E1287" s="547">
        <v>46008</v>
      </c>
      <c r="F1287" s="544">
        <v>4372.95</v>
      </c>
      <c r="G1287" s="548">
        <v>46009</v>
      </c>
      <c r="H1287" s="551">
        <f t="shared" si="99"/>
        <v>5.1300000000001091</v>
      </c>
      <c r="I1287" s="140">
        <f t="shared" si="100"/>
        <v>2</v>
      </c>
      <c r="L1287" s="33"/>
      <c r="M1287" s="36">
        <v>46009</v>
      </c>
      <c r="N1287" s="546">
        <f t="shared" si="96"/>
        <v>160</v>
      </c>
      <c r="O1287" s="516"/>
      <c r="P1287" s="35">
        <v>112</v>
      </c>
      <c r="Q1287" s="42">
        <v>0.4</v>
      </c>
      <c r="R1287" s="40">
        <f t="shared" si="97"/>
        <v>48</v>
      </c>
      <c r="S1287" s="41"/>
    </row>
    <row r="1288" spans="2:19" ht="15" customHeight="1" x14ac:dyDescent="0.3">
      <c r="B1288" s="34">
        <f t="shared" si="98"/>
        <v>4372.95</v>
      </c>
      <c r="C1288" s="35">
        <v>4538</v>
      </c>
      <c r="D1288" s="546">
        <f t="shared" si="93"/>
        <v>4372.95</v>
      </c>
      <c r="E1288" s="547">
        <v>46009</v>
      </c>
      <c r="F1288" s="544">
        <v>4372.95</v>
      </c>
      <c r="G1288" s="548">
        <v>46010</v>
      </c>
      <c r="H1288" s="551">
        <f t="shared" si="99"/>
        <v>0</v>
      </c>
      <c r="I1288" s="140">
        <f t="shared" si="100"/>
        <v>0</v>
      </c>
      <c r="L1288" s="33"/>
      <c r="M1288" s="36">
        <v>46010</v>
      </c>
      <c r="N1288" s="546">
        <f t="shared" si="96"/>
        <v>112</v>
      </c>
      <c r="O1288" s="516">
        <v>300</v>
      </c>
      <c r="P1288" s="35">
        <v>350</v>
      </c>
      <c r="Q1288" s="42">
        <v>0.875</v>
      </c>
      <c r="R1288" s="40">
        <f t="shared" si="97"/>
        <v>62</v>
      </c>
      <c r="S1288" s="41"/>
    </row>
    <row r="1289" spans="2:19" ht="15" customHeight="1" x14ac:dyDescent="0.3">
      <c r="B1289" s="34">
        <f t="shared" si="98"/>
        <v>4372.95</v>
      </c>
      <c r="C1289" s="35">
        <v>4538</v>
      </c>
      <c r="D1289" s="546">
        <f t="shared" si="93"/>
        <v>4372.95</v>
      </c>
      <c r="E1289" s="547">
        <v>46010</v>
      </c>
      <c r="F1289" s="544">
        <v>4378.95</v>
      </c>
      <c r="G1289" s="548">
        <v>46011</v>
      </c>
      <c r="H1289" s="551">
        <f t="shared" si="99"/>
        <v>6</v>
      </c>
      <c r="I1289" s="140">
        <f t="shared" si="100"/>
        <v>5</v>
      </c>
      <c r="L1289" s="33"/>
      <c r="M1289" s="36">
        <v>46011</v>
      </c>
      <c r="N1289" s="546">
        <f t="shared" si="96"/>
        <v>350</v>
      </c>
      <c r="O1289" s="516"/>
      <c r="P1289" s="35">
        <v>350</v>
      </c>
      <c r="Q1289" s="42">
        <v>0.875</v>
      </c>
      <c r="R1289" s="40">
        <f t="shared" si="97"/>
        <v>0</v>
      </c>
      <c r="S1289" s="41"/>
    </row>
    <row r="1290" spans="2:19" ht="15" customHeight="1" x14ac:dyDescent="0.3">
      <c r="B1290" s="34">
        <f t="shared" si="98"/>
        <v>4378.95</v>
      </c>
      <c r="C1290" s="35">
        <v>4543</v>
      </c>
      <c r="D1290" s="546">
        <f t="shared" si="93"/>
        <v>4378.95</v>
      </c>
      <c r="E1290" s="547">
        <v>46011</v>
      </c>
      <c r="F1290" s="544">
        <v>4379.3</v>
      </c>
      <c r="G1290" s="548">
        <v>46012</v>
      </c>
      <c r="H1290" s="551">
        <f t="shared" si="99"/>
        <v>0.3500000000003638</v>
      </c>
      <c r="I1290" s="140">
        <f t="shared" si="100"/>
        <v>1</v>
      </c>
      <c r="L1290" s="33"/>
      <c r="M1290" s="36">
        <v>46012</v>
      </c>
      <c r="N1290" s="546">
        <f t="shared" si="96"/>
        <v>350</v>
      </c>
      <c r="O1290" s="516"/>
      <c r="P1290" s="35">
        <v>350</v>
      </c>
      <c r="Q1290" s="42">
        <v>0.875</v>
      </c>
      <c r="R1290" s="40">
        <f t="shared" si="97"/>
        <v>0</v>
      </c>
      <c r="S1290" s="41"/>
    </row>
    <row r="1291" spans="2:19" ht="15" customHeight="1" x14ac:dyDescent="0.3">
      <c r="B1291" s="34">
        <f t="shared" si="98"/>
        <v>4379.3</v>
      </c>
      <c r="C1291" s="35">
        <v>4544</v>
      </c>
      <c r="D1291" s="546">
        <f t="shared" si="93"/>
        <v>4379.3</v>
      </c>
      <c r="E1291" s="547">
        <v>46012</v>
      </c>
      <c r="F1291" s="544">
        <v>4379.5</v>
      </c>
      <c r="G1291" s="548">
        <v>46013</v>
      </c>
      <c r="H1291" s="551">
        <f t="shared" si="99"/>
        <v>0.1999999999998181</v>
      </c>
      <c r="I1291" s="140">
        <f t="shared" si="100"/>
        <v>2</v>
      </c>
      <c r="L1291" s="33"/>
      <c r="M1291" s="36">
        <v>46013</v>
      </c>
      <c r="N1291" s="546">
        <f t="shared" si="96"/>
        <v>350</v>
      </c>
      <c r="O1291" s="516"/>
      <c r="P1291" s="35">
        <v>320</v>
      </c>
      <c r="Q1291" s="42">
        <v>0.8</v>
      </c>
      <c r="R1291" s="40">
        <f t="shared" si="97"/>
        <v>30</v>
      </c>
      <c r="S1291" s="41"/>
    </row>
    <row r="1292" spans="2:19" ht="15" customHeight="1" x14ac:dyDescent="0.3">
      <c r="B1292" s="34">
        <f t="shared" si="98"/>
        <v>4379.5</v>
      </c>
      <c r="C1292" s="35">
        <v>4546</v>
      </c>
      <c r="D1292" s="546">
        <f t="shared" si="93"/>
        <v>4379.5</v>
      </c>
      <c r="E1292" s="547">
        <v>46013</v>
      </c>
      <c r="F1292" s="544">
        <v>4385.2</v>
      </c>
      <c r="G1292" s="548">
        <v>46014</v>
      </c>
      <c r="H1292" s="551">
        <f t="shared" si="99"/>
        <v>5.6999999999998181</v>
      </c>
      <c r="I1292" s="140">
        <f t="shared" si="100"/>
        <v>2</v>
      </c>
      <c r="L1292" s="33"/>
      <c r="M1292" s="36">
        <v>46014</v>
      </c>
      <c r="N1292" s="546">
        <f t="shared" si="96"/>
        <v>320</v>
      </c>
      <c r="O1292" s="516"/>
      <c r="P1292" s="35">
        <v>320</v>
      </c>
      <c r="Q1292" s="42">
        <v>0.8</v>
      </c>
      <c r="R1292" s="40">
        <f t="shared" si="97"/>
        <v>0</v>
      </c>
      <c r="S1292" s="41"/>
    </row>
    <row r="1293" spans="2:19" ht="15" customHeight="1" x14ac:dyDescent="0.3">
      <c r="B1293" s="34">
        <f t="shared" si="98"/>
        <v>4385.2</v>
      </c>
      <c r="C1293" s="35">
        <v>4548</v>
      </c>
      <c r="D1293" s="546">
        <f t="shared" si="93"/>
        <v>4385.2</v>
      </c>
      <c r="E1293" s="547">
        <v>46014</v>
      </c>
      <c r="F1293" s="544">
        <v>4385.55</v>
      </c>
      <c r="G1293" s="548">
        <v>46015</v>
      </c>
      <c r="H1293" s="551">
        <f t="shared" si="99"/>
        <v>0.3500000000003638</v>
      </c>
      <c r="I1293" s="140">
        <f t="shared" si="100"/>
        <v>5</v>
      </c>
      <c r="L1293" s="33"/>
      <c r="M1293" s="36">
        <v>46015</v>
      </c>
      <c r="N1293" s="546">
        <f t="shared" si="96"/>
        <v>320</v>
      </c>
      <c r="O1293" s="516"/>
      <c r="P1293" s="35">
        <v>292</v>
      </c>
      <c r="Q1293" s="42">
        <v>0.73</v>
      </c>
      <c r="R1293" s="40">
        <f t="shared" si="97"/>
        <v>28</v>
      </c>
      <c r="S1293" s="41"/>
    </row>
    <row r="1294" spans="2:19" ht="15" customHeight="1" x14ac:dyDescent="0.3">
      <c r="B1294" s="34">
        <f t="shared" si="98"/>
        <v>4385.55</v>
      </c>
      <c r="C1294" s="35">
        <v>4553</v>
      </c>
      <c r="D1294" s="546">
        <f t="shared" si="93"/>
        <v>4385.55</v>
      </c>
      <c r="E1294" s="547">
        <v>46015</v>
      </c>
      <c r="F1294" s="544">
        <v>4390.3999999999996</v>
      </c>
      <c r="G1294" s="548">
        <v>46016</v>
      </c>
      <c r="H1294" s="551">
        <f t="shared" si="99"/>
        <v>4.8499999999994543</v>
      </c>
      <c r="I1294" s="140">
        <f t="shared" si="100"/>
        <v>1</v>
      </c>
      <c r="L1294" s="33"/>
      <c r="M1294" s="36">
        <v>46016</v>
      </c>
      <c r="N1294" s="546">
        <f t="shared" si="96"/>
        <v>292</v>
      </c>
      <c r="O1294" s="516"/>
      <c r="P1294" s="35">
        <v>292</v>
      </c>
      <c r="Q1294" s="42">
        <v>0.73</v>
      </c>
      <c r="R1294" s="40">
        <f t="shared" si="97"/>
        <v>0</v>
      </c>
      <c r="S1294" s="41"/>
    </row>
    <row r="1295" spans="2:19" ht="15" customHeight="1" x14ac:dyDescent="0.3">
      <c r="B1295" s="34">
        <f t="shared" si="98"/>
        <v>4390.3999999999996</v>
      </c>
      <c r="C1295" s="35">
        <v>4554</v>
      </c>
      <c r="D1295" s="546">
        <f t="shared" si="93"/>
        <v>4390.3999999999996</v>
      </c>
      <c r="E1295" s="547">
        <v>46016</v>
      </c>
      <c r="F1295" s="544">
        <v>4390.45</v>
      </c>
      <c r="G1295" s="548">
        <v>46017</v>
      </c>
      <c r="H1295" s="551">
        <f t="shared" si="99"/>
        <v>5.0000000000181899E-2</v>
      </c>
      <c r="I1295" s="140">
        <f t="shared" si="100"/>
        <v>7</v>
      </c>
      <c r="L1295" s="33"/>
      <c r="M1295" s="36">
        <v>46017</v>
      </c>
      <c r="N1295" s="546">
        <f t="shared" si="96"/>
        <v>292</v>
      </c>
      <c r="O1295" s="516"/>
      <c r="P1295" s="35">
        <v>292</v>
      </c>
      <c r="Q1295" s="42">
        <v>0.73</v>
      </c>
      <c r="R1295" s="40">
        <f t="shared" si="97"/>
        <v>0</v>
      </c>
      <c r="S1295" s="41"/>
    </row>
    <row r="1296" spans="2:19" ht="15" customHeight="1" x14ac:dyDescent="0.3">
      <c r="B1296" s="34">
        <f t="shared" si="98"/>
        <v>4390.45</v>
      </c>
      <c r="C1296" s="35">
        <v>4561</v>
      </c>
      <c r="D1296" s="546">
        <f t="shared" si="93"/>
        <v>4390.45</v>
      </c>
      <c r="E1296" s="547">
        <v>46017</v>
      </c>
      <c r="F1296" s="544">
        <v>4390.45</v>
      </c>
      <c r="G1296" s="548">
        <v>46018</v>
      </c>
      <c r="H1296" s="551">
        <f t="shared" si="99"/>
        <v>0</v>
      </c>
      <c r="I1296" s="140">
        <f t="shared" si="100"/>
        <v>0</v>
      </c>
      <c r="L1296" s="33"/>
      <c r="M1296" s="36">
        <v>46018</v>
      </c>
      <c r="N1296" s="546">
        <f t="shared" si="96"/>
        <v>292</v>
      </c>
      <c r="O1296" s="516"/>
      <c r="P1296" s="35">
        <v>280</v>
      </c>
      <c r="Q1296" s="42">
        <v>0.7</v>
      </c>
      <c r="R1296" s="40">
        <f t="shared" si="97"/>
        <v>12</v>
      </c>
      <c r="S1296" s="41"/>
    </row>
    <row r="1297" spans="2:20" ht="15" customHeight="1" x14ac:dyDescent="0.3">
      <c r="B1297" s="34">
        <f t="shared" si="98"/>
        <v>4390.45</v>
      </c>
      <c r="C1297" s="35">
        <v>4561</v>
      </c>
      <c r="D1297" s="546">
        <f t="shared" si="93"/>
        <v>4390.45</v>
      </c>
      <c r="E1297" s="547">
        <v>46018</v>
      </c>
      <c r="F1297" s="544">
        <v>4391.96</v>
      </c>
      <c r="G1297" s="548">
        <v>46019</v>
      </c>
      <c r="H1297" s="551">
        <f t="shared" si="99"/>
        <v>1.5100000000002183</v>
      </c>
      <c r="I1297" s="140">
        <f t="shared" si="100"/>
        <v>2</v>
      </c>
      <c r="L1297" s="33"/>
      <c r="M1297" s="36">
        <v>46019</v>
      </c>
      <c r="N1297" s="546">
        <f t="shared" si="96"/>
        <v>280</v>
      </c>
      <c r="O1297" s="516"/>
      <c r="P1297" s="35">
        <v>250</v>
      </c>
      <c r="Q1297" s="42">
        <v>0.625</v>
      </c>
      <c r="R1297" s="40">
        <f t="shared" si="97"/>
        <v>30</v>
      </c>
      <c r="S1297" s="41"/>
    </row>
    <row r="1298" spans="2:20" ht="15" customHeight="1" x14ac:dyDescent="0.3">
      <c r="B1298" s="34">
        <f t="shared" si="98"/>
        <v>4391.96</v>
      </c>
      <c r="C1298" s="35">
        <v>4563</v>
      </c>
      <c r="D1298" s="546">
        <f t="shared" si="93"/>
        <v>4391.96</v>
      </c>
      <c r="E1298" s="547">
        <v>46019</v>
      </c>
      <c r="F1298" s="544">
        <v>4395.96</v>
      </c>
      <c r="G1298" s="548">
        <v>46020</v>
      </c>
      <c r="H1298" s="551">
        <f t="shared" si="99"/>
        <v>4</v>
      </c>
      <c r="I1298" s="140">
        <f t="shared" si="100"/>
        <v>3</v>
      </c>
      <c r="L1298" s="33"/>
      <c r="M1298" s="36">
        <v>46020</v>
      </c>
      <c r="N1298" s="546">
        <f t="shared" si="96"/>
        <v>250</v>
      </c>
      <c r="O1298" s="516"/>
      <c r="P1298" s="35">
        <v>200</v>
      </c>
      <c r="Q1298" s="42">
        <v>0.5</v>
      </c>
      <c r="R1298" s="40">
        <f t="shared" si="97"/>
        <v>50</v>
      </c>
      <c r="S1298" s="41"/>
    </row>
    <row r="1299" spans="2:20" ht="15" customHeight="1" x14ac:dyDescent="0.3">
      <c r="B1299" s="34">
        <f t="shared" si="98"/>
        <v>4395.96</v>
      </c>
      <c r="C1299" s="35">
        <v>4566</v>
      </c>
      <c r="D1299" s="546">
        <f t="shared" si="93"/>
        <v>4395.96</v>
      </c>
      <c r="E1299" s="547">
        <v>46020</v>
      </c>
      <c r="F1299" s="544">
        <v>4403.0200000000004</v>
      </c>
      <c r="G1299" s="548">
        <v>46021</v>
      </c>
      <c r="H1299" s="551">
        <f t="shared" si="99"/>
        <v>7.0600000000004002</v>
      </c>
      <c r="I1299" s="140">
        <f t="shared" si="100"/>
        <v>3</v>
      </c>
      <c r="L1299" s="33"/>
      <c r="M1299" s="36">
        <v>46021</v>
      </c>
      <c r="N1299" s="546">
        <f t="shared" si="96"/>
        <v>200</v>
      </c>
      <c r="O1299" s="516">
        <v>150</v>
      </c>
      <c r="P1299" s="35">
        <v>300</v>
      </c>
      <c r="Q1299" s="42">
        <v>0.75</v>
      </c>
      <c r="R1299" s="40">
        <f t="shared" si="97"/>
        <v>50</v>
      </c>
      <c r="S1299" s="41"/>
    </row>
    <row r="1300" spans="2:20" ht="15" customHeight="1" x14ac:dyDescent="0.3">
      <c r="B1300" s="34">
        <f t="shared" si="98"/>
        <v>4403.0200000000004</v>
      </c>
      <c r="C1300" s="35">
        <v>4569</v>
      </c>
      <c r="D1300" s="546">
        <f t="shared" si="93"/>
        <v>4403.0200000000004</v>
      </c>
      <c r="E1300" s="547">
        <v>46021</v>
      </c>
      <c r="F1300" s="544">
        <v>4405.7</v>
      </c>
      <c r="G1300" s="548">
        <v>46022</v>
      </c>
      <c r="H1300" s="551">
        <f t="shared" si="99"/>
        <v>2.6799999999993815</v>
      </c>
      <c r="I1300" s="140">
        <f t="shared" si="100"/>
        <v>0</v>
      </c>
      <c r="J1300" s="48">
        <f>SUM(H936:H1300)</f>
        <v>1122.6999999999998</v>
      </c>
      <c r="K1300" s="48"/>
      <c r="L1300" s="33"/>
      <c r="M1300" s="36">
        <v>46022</v>
      </c>
      <c r="N1300" s="546">
        <f t="shared" si="96"/>
        <v>300</v>
      </c>
      <c r="O1300" s="516"/>
      <c r="P1300" s="35">
        <v>300</v>
      </c>
      <c r="Q1300" s="42">
        <v>0.75</v>
      </c>
      <c r="R1300" s="40">
        <f t="shared" si="97"/>
        <v>0</v>
      </c>
      <c r="S1300" s="41"/>
      <c r="T1300" s="48">
        <f>SUM(R936:R1300)</f>
        <v>7952.5</v>
      </c>
    </row>
    <row r="1301" spans="2:20" ht="15" customHeight="1" x14ac:dyDescent="0.3">
      <c r="B1301" s="34">
        <f t="shared" si="98"/>
        <v>4405.7</v>
      </c>
      <c r="C1301" s="35">
        <v>4569</v>
      </c>
      <c r="D1301" s="546">
        <f t="shared" si="93"/>
        <v>4405.7</v>
      </c>
      <c r="E1301" s="547">
        <v>46022</v>
      </c>
      <c r="F1301" s="544">
        <v>4405.7</v>
      </c>
      <c r="G1301" s="548">
        <v>46023</v>
      </c>
      <c r="H1301" s="551">
        <f t="shared" si="99"/>
        <v>0</v>
      </c>
      <c r="I1301" s="140">
        <f t="shared" si="100"/>
        <v>0</v>
      </c>
      <c r="L1301" s="33"/>
      <c r="M1301" s="36">
        <v>46023</v>
      </c>
      <c r="N1301" s="546">
        <f t="shared" si="96"/>
        <v>300</v>
      </c>
      <c r="O1301" s="516"/>
      <c r="P1301" s="35">
        <v>300</v>
      </c>
      <c r="Q1301" s="42">
        <v>0.75</v>
      </c>
      <c r="R1301" s="40">
        <f t="shared" si="97"/>
        <v>0</v>
      </c>
      <c r="S1301" s="41"/>
    </row>
    <row r="1302" spans="2:20" ht="15" customHeight="1" x14ac:dyDescent="0.3">
      <c r="B1302" s="34">
        <f t="shared" si="98"/>
        <v>4405.7</v>
      </c>
      <c r="C1302" s="35">
        <v>4569</v>
      </c>
      <c r="D1302" s="546">
        <f t="shared" ref="D1302:D1309" si="101">F1301</f>
        <v>4405.7</v>
      </c>
      <c r="E1302" s="547">
        <v>46023</v>
      </c>
      <c r="F1302" s="544">
        <v>4405.7</v>
      </c>
      <c r="G1302" s="548">
        <v>46024</v>
      </c>
      <c r="H1302" s="551">
        <f t="shared" si="99"/>
        <v>0</v>
      </c>
      <c r="I1302" s="140">
        <f t="shared" si="100"/>
        <v>0</v>
      </c>
      <c r="L1302" s="33"/>
      <c r="M1302" s="36">
        <v>46024</v>
      </c>
      <c r="N1302" s="546">
        <f t="shared" si="96"/>
        <v>300</v>
      </c>
      <c r="O1302" s="516"/>
      <c r="P1302" s="35">
        <v>300</v>
      </c>
      <c r="Q1302" s="42">
        <v>0.75</v>
      </c>
      <c r="R1302" s="40">
        <f t="shared" si="97"/>
        <v>0</v>
      </c>
      <c r="S1302" s="41"/>
    </row>
    <row r="1303" spans="2:20" ht="15" customHeight="1" x14ac:dyDescent="0.3">
      <c r="B1303" s="34">
        <f t="shared" si="98"/>
        <v>4405.7</v>
      </c>
      <c r="C1303" s="35">
        <v>4569</v>
      </c>
      <c r="D1303" s="546">
        <f t="shared" si="101"/>
        <v>4405.7</v>
      </c>
      <c r="E1303" s="547">
        <v>46024</v>
      </c>
      <c r="F1303" s="544">
        <v>4405.7</v>
      </c>
      <c r="G1303" s="548">
        <v>46025</v>
      </c>
      <c r="H1303" s="551">
        <f t="shared" si="99"/>
        <v>0</v>
      </c>
      <c r="I1303" s="140">
        <f t="shared" si="100"/>
        <v>3</v>
      </c>
      <c r="L1303" s="33"/>
      <c r="M1303" s="36">
        <v>46025</v>
      </c>
      <c r="N1303" s="546">
        <f t="shared" si="96"/>
        <v>300</v>
      </c>
      <c r="O1303" s="516"/>
      <c r="P1303" s="35">
        <v>300</v>
      </c>
      <c r="Q1303" s="42">
        <v>0.75</v>
      </c>
      <c r="R1303" s="40">
        <f t="shared" si="97"/>
        <v>0</v>
      </c>
      <c r="S1303" s="41"/>
    </row>
    <row r="1304" spans="2:20" ht="15" customHeight="1" x14ac:dyDescent="0.3">
      <c r="B1304" s="34">
        <f t="shared" si="98"/>
        <v>4405.7</v>
      </c>
      <c r="C1304" s="35">
        <v>4572</v>
      </c>
      <c r="D1304" s="546">
        <f t="shared" si="101"/>
        <v>4405.7</v>
      </c>
      <c r="E1304" s="547">
        <v>46025</v>
      </c>
      <c r="F1304" s="544">
        <v>4406</v>
      </c>
      <c r="G1304" s="548">
        <v>46026</v>
      </c>
      <c r="H1304" s="551">
        <f t="shared" si="99"/>
        <v>0.3000000000001819</v>
      </c>
      <c r="I1304" s="140">
        <f t="shared" si="100"/>
        <v>0</v>
      </c>
      <c r="L1304" s="33"/>
      <c r="M1304" s="36">
        <v>46026</v>
      </c>
      <c r="N1304" s="546">
        <f t="shared" si="96"/>
        <v>300</v>
      </c>
      <c r="O1304" s="516"/>
      <c r="P1304" s="35">
        <v>300</v>
      </c>
      <c r="Q1304" s="42">
        <v>0.75</v>
      </c>
      <c r="R1304" s="40">
        <f t="shared" si="97"/>
        <v>0</v>
      </c>
      <c r="S1304" s="41"/>
    </row>
    <row r="1305" spans="2:20" ht="15" customHeight="1" x14ac:dyDescent="0.3">
      <c r="B1305" s="34">
        <f t="shared" si="98"/>
        <v>4406</v>
      </c>
      <c r="C1305" s="35">
        <v>4572</v>
      </c>
      <c r="D1305" s="546">
        <f t="shared" si="101"/>
        <v>4406</v>
      </c>
      <c r="E1305" s="547">
        <v>46026</v>
      </c>
      <c r="F1305" s="544">
        <v>4406</v>
      </c>
      <c r="G1305" s="548">
        <v>46027</v>
      </c>
      <c r="H1305" s="551">
        <f t="shared" si="99"/>
        <v>0</v>
      </c>
      <c r="I1305" s="140">
        <f t="shared" si="100"/>
        <v>2</v>
      </c>
      <c r="L1305" s="33"/>
      <c r="M1305" s="36">
        <v>46027</v>
      </c>
      <c r="N1305" s="546">
        <f t="shared" si="96"/>
        <v>300</v>
      </c>
      <c r="O1305" s="516"/>
      <c r="P1305" s="35">
        <v>280</v>
      </c>
      <c r="Q1305" s="42">
        <v>0.7</v>
      </c>
      <c r="R1305" s="40">
        <f t="shared" si="97"/>
        <v>20</v>
      </c>
      <c r="S1305" s="41"/>
    </row>
    <row r="1306" spans="2:20" ht="15" customHeight="1" x14ac:dyDescent="0.3">
      <c r="B1306" s="34">
        <f t="shared" si="98"/>
        <v>4406</v>
      </c>
      <c r="C1306" s="35">
        <v>4574</v>
      </c>
      <c r="D1306" s="546">
        <f t="shared" si="101"/>
        <v>4406</v>
      </c>
      <c r="E1306" s="547">
        <v>46027</v>
      </c>
      <c r="F1306" s="544">
        <v>4407.1000000000004</v>
      </c>
      <c r="G1306" s="548">
        <v>46028</v>
      </c>
      <c r="H1306" s="551">
        <f t="shared" si="99"/>
        <v>1.1000000000003638</v>
      </c>
      <c r="I1306" s="140">
        <f t="shared" si="100"/>
        <v>2</v>
      </c>
      <c r="L1306" s="33"/>
      <c r="M1306" s="36">
        <v>46028</v>
      </c>
      <c r="N1306" s="546">
        <f t="shared" si="96"/>
        <v>280</v>
      </c>
      <c r="O1306" s="516"/>
      <c r="P1306" s="35">
        <v>280</v>
      </c>
      <c r="Q1306" s="42">
        <v>0.7</v>
      </c>
      <c r="R1306" s="40">
        <f t="shared" si="97"/>
        <v>0</v>
      </c>
      <c r="S1306" s="41"/>
    </row>
    <row r="1307" spans="2:20" ht="15" customHeight="1" x14ac:dyDescent="0.3">
      <c r="B1307" s="34">
        <f t="shared" si="98"/>
        <v>4407.1000000000004</v>
      </c>
      <c r="C1307" s="35">
        <v>4576</v>
      </c>
      <c r="D1307" s="546">
        <f t="shared" si="101"/>
        <v>4407.1000000000004</v>
      </c>
      <c r="E1307" s="547">
        <v>46028</v>
      </c>
      <c r="F1307" s="544">
        <v>4407.5</v>
      </c>
      <c r="G1307" s="548">
        <v>46029</v>
      </c>
      <c r="H1307" s="551">
        <f t="shared" si="99"/>
        <v>0.3999999999996362</v>
      </c>
      <c r="I1307" s="140">
        <f t="shared" si="100"/>
        <v>2</v>
      </c>
      <c r="L1307" s="33"/>
      <c r="M1307" s="36">
        <v>46029</v>
      </c>
      <c r="N1307" s="546">
        <f t="shared" si="96"/>
        <v>280</v>
      </c>
      <c r="O1307" s="516"/>
      <c r="P1307" s="35">
        <v>280</v>
      </c>
      <c r="Q1307" s="42">
        <v>0.7</v>
      </c>
      <c r="R1307" s="40">
        <f t="shared" si="97"/>
        <v>0</v>
      </c>
      <c r="S1307" s="41"/>
    </row>
    <row r="1308" spans="2:20" ht="15" customHeight="1" x14ac:dyDescent="0.3">
      <c r="B1308" s="34">
        <f t="shared" si="98"/>
        <v>4407.5</v>
      </c>
      <c r="C1308" s="35">
        <v>4578</v>
      </c>
      <c r="D1308" s="546">
        <f t="shared" si="101"/>
        <v>4407.5</v>
      </c>
      <c r="E1308" s="547">
        <v>46029</v>
      </c>
      <c r="F1308" s="544">
        <v>4408.25</v>
      </c>
      <c r="G1308" s="548">
        <v>46030</v>
      </c>
      <c r="H1308" s="551">
        <f t="shared" si="99"/>
        <v>0.75</v>
      </c>
      <c r="I1308" s="140">
        <f t="shared" si="100"/>
        <v>4</v>
      </c>
      <c r="L1308" s="33"/>
      <c r="M1308" s="36">
        <v>46030</v>
      </c>
      <c r="N1308" s="546">
        <f t="shared" si="96"/>
        <v>280</v>
      </c>
      <c r="O1308" s="516"/>
      <c r="P1308" s="35">
        <v>280</v>
      </c>
      <c r="Q1308" s="42">
        <v>0.7</v>
      </c>
      <c r="R1308" s="40">
        <f t="shared" si="97"/>
        <v>0</v>
      </c>
      <c r="S1308" s="41"/>
    </row>
    <row r="1309" spans="2:20" ht="15" customHeight="1" x14ac:dyDescent="0.3">
      <c r="B1309" s="34">
        <f t="shared" si="98"/>
        <v>4408.25</v>
      </c>
      <c r="C1309" s="35">
        <v>4582</v>
      </c>
      <c r="D1309" s="546">
        <f t="shared" si="101"/>
        <v>4408.25</v>
      </c>
      <c r="E1309" s="547">
        <v>46030</v>
      </c>
      <c r="F1309" s="544">
        <v>4408.45</v>
      </c>
      <c r="G1309" s="548">
        <v>46031</v>
      </c>
      <c r="H1309" s="551">
        <f t="shared" si="99"/>
        <v>0.1999999999998181</v>
      </c>
      <c r="I1309" s="140">
        <f t="shared" si="100"/>
        <v>0</v>
      </c>
      <c r="L1309" s="33"/>
      <c r="M1309" s="36">
        <v>46031</v>
      </c>
      <c r="N1309" s="546">
        <f t="shared" si="96"/>
        <v>280</v>
      </c>
      <c r="O1309" s="516"/>
      <c r="P1309" s="35">
        <v>280</v>
      </c>
      <c r="Q1309" s="42">
        <v>0.7</v>
      </c>
      <c r="R1309" s="40">
        <f t="shared" si="97"/>
        <v>0</v>
      </c>
      <c r="S1309" s="41"/>
    </row>
    <row r="1310" spans="2:20" ht="15" customHeight="1" x14ac:dyDescent="0.3">
      <c r="B1310" s="34">
        <f t="shared" si="98"/>
        <v>4408.45</v>
      </c>
      <c r="C1310" s="35">
        <v>4582</v>
      </c>
      <c r="D1310" s="546">
        <f t="shared" ref="D1310:D1316" si="102">F1309</f>
        <v>4408.45</v>
      </c>
      <c r="E1310" s="547">
        <v>46031</v>
      </c>
      <c r="F1310" s="544">
        <v>4408.45</v>
      </c>
      <c r="G1310" s="548">
        <v>46032</v>
      </c>
      <c r="H1310" s="551">
        <f t="shared" si="99"/>
        <v>0</v>
      </c>
      <c r="I1310" s="140">
        <f t="shared" si="100"/>
        <v>3</v>
      </c>
      <c r="L1310" s="33"/>
      <c r="M1310" s="36">
        <v>46032</v>
      </c>
      <c r="N1310" s="546">
        <f t="shared" si="96"/>
        <v>280</v>
      </c>
      <c r="O1310" s="516"/>
      <c r="P1310" s="35">
        <v>280</v>
      </c>
      <c r="Q1310" s="42">
        <v>0.7</v>
      </c>
      <c r="R1310" s="40">
        <f t="shared" si="97"/>
        <v>0</v>
      </c>
      <c r="S1310" s="41"/>
    </row>
    <row r="1311" spans="2:20" ht="15" customHeight="1" x14ac:dyDescent="0.3">
      <c r="B1311" s="34">
        <f t="shared" si="98"/>
        <v>4408.45</v>
      </c>
      <c r="C1311" s="35">
        <v>4585</v>
      </c>
      <c r="D1311" s="546">
        <f t="shared" si="102"/>
        <v>4408.45</v>
      </c>
      <c r="E1311" s="547">
        <v>46032</v>
      </c>
      <c r="F1311" s="544">
        <v>4408.45</v>
      </c>
      <c r="G1311" s="548">
        <v>46033</v>
      </c>
      <c r="H1311" s="551">
        <f t="shared" si="99"/>
        <v>0</v>
      </c>
      <c r="I1311" s="140">
        <f t="shared" si="100"/>
        <v>2</v>
      </c>
      <c r="L1311" s="33"/>
      <c r="M1311" s="36">
        <v>46033</v>
      </c>
      <c r="N1311" s="546">
        <f t="shared" si="96"/>
        <v>280</v>
      </c>
      <c r="O1311" s="516"/>
      <c r="P1311" s="35">
        <v>272</v>
      </c>
      <c r="Q1311" s="42">
        <v>0.68</v>
      </c>
      <c r="R1311" s="40">
        <f t="shared" si="97"/>
        <v>8</v>
      </c>
      <c r="S1311" s="41"/>
    </row>
    <row r="1312" spans="2:20" ht="15" customHeight="1" x14ac:dyDescent="0.3">
      <c r="B1312" s="34">
        <f t="shared" si="98"/>
        <v>4408.45</v>
      </c>
      <c r="C1312" s="35">
        <v>4587</v>
      </c>
      <c r="D1312" s="546">
        <f t="shared" si="102"/>
        <v>4408.45</v>
      </c>
      <c r="E1312" s="547">
        <v>46033</v>
      </c>
      <c r="F1312" s="544">
        <v>4410.8</v>
      </c>
      <c r="G1312" s="548">
        <v>46034</v>
      </c>
      <c r="H1312" s="551">
        <f t="shared" si="99"/>
        <v>2.3500000000003638</v>
      </c>
      <c r="I1312" s="140">
        <f t="shared" si="100"/>
        <v>6</v>
      </c>
      <c r="L1312" s="33"/>
      <c r="M1312" s="36">
        <v>46034</v>
      </c>
      <c r="N1312" s="546">
        <f t="shared" si="96"/>
        <v>272</v>
      </c>
      <c r="O1312" s="516"/>
      <c r="P1312" s="35">
        <v>260</v>
      </c>
      <c r="Q1312" s="42">
        <v>0.65</v>
      </c>
      <c r="R1312" s="40">
        <f t="shared" si="97"/>
        <v>12</v>
      </c>
      <c r="S1312" s="41"/>
    </row>
    <row r="1313" spans="2:19" ht="15" customHeight="1" x14ac:dyDescent="0.3">
      <c r="B1313" s="34">
        <f t="shared" si="98"/>
        <v>4410.8</v>
      </c>
      <c r="C1313" s="35">
        <v>4593</v>
      </c>
      <c r="D1313" s="546">
        <f t="shared" si="102"/>
        <v>4410.8</v>
      </c>
      <c r="E1313" s="547">
        <v>46034</v>
      </c>
      <c r="F1313" s="544">
        <v>4411.1000000000004</v>
      </c>
      <c r="G1313" s="548">
        <v>46035</v>
      </c>
      <c r="H1313" s="551">
        <f t="shared" si="99"/>
        <v>0.3000000000001819</v>
      </c>
      <c r="I1313" s="140">
        <f t="shared" si="100"/>
        <v>0</v>
      </c>
      <c r="L1313" s="33"/>
      <c r="M1313" s="36">
        <v>46035</v>
      </c>
      <c r="N1313" s="546">
        <f t="shared" si="96"/>
        <v>260</v>
      </c>
      <c r="O1313" s="516"/>
      <c r="P1313" s="35">
        <v>260</v>
      </c>
      <c r="Q1313" s="42">
        <v>0.65</v>
      </c>
      <c r="R1313" s="40">
        <f t="shared" si="97"/>
        <v>0</v>
      </c>
      <c r="S1313" s="41"/>
    </row>
    <row r="1314" spans="2:19" ht="15" customHeight="1" x14ac:dyDescent="0.3">
      <c r="B1314" s="34">
        <f t="shared" si="98"/>
        <v>4411.1000000000004</v>
      </c>
      <c r="C1314" s="35">
        <v>4593</v>
      </c>
      <c r="D1314" s="546">
        <f t="shared" si="102"/>
        <v>4411.1000000000004</v>
      </c>
      <c r="E1314" s="547">
        <v>46035</v>
      </c>
      <c r="F1314" s="544">
        <v>4411.1000000000004</v>
      </c>
      <c r="G1314" s="548">
        <v>46036</v>
      </c>
      <c r="H1314" s="551">
        <f t="shared" si="99"/>
        <v>0</v>
      </c>
      <c r="I1314" s="140">
        <f t="shared" si="100"/>
        <v>6</v>
      </c>
      <c r="L1314" s="33"/>
      <c r="M1314" s="36">
        <v>46036</v>
      </c>
      <c r="N1314" s="546">
        <f t="shared" si="96"/>
        <v>260</v>
      </c>
      <c r="O1314" s="516">
        <v>90</v>
      </c>
      <c r="P1314" s="35">
        <v>320</v>
      </c>
      <c r="Q1314" s="42">
        <v>0.8</v>
      </c>
      <c r="R1314" s="40">
        <f t="shared" si="97"/>
        <v>30</v>
      </c>
      <c r="S1314" s="41"/>
    </row>
    <row r="1315" spans="2:19" ht="15" customHeight="1" x14ac:dyDescent="0.3">
      <c r="B1315" s="34">
        <f t="shared" si="98"/>
        <v>4411.1000000000004</v>
      </c>
      <c r="C1315" s="35">
        <v>4599</v>
      </c>
      <c r="D1315" s="546">
        <f t="shared" si="102"/>
        <v>4411.1000000000004</v>
      </c>
      <c r="E1315" s="547">
        <v>46036</v>
      </c>
      <c r="F1315" s="544">
        <v>4411.5</v>
      </c>
      <c r="G1315" s="548">
        <v>46037</v>
      </c>
      <c r="H1315" s="551">
        <f t="shared" si="99"/>
        <v>0.3999999999996362</v>
      </c>
      <c r="I1315" s="140">
        <f t="shared" si="100"/>
        <v>2</v>
      </c>
      <c r="L1315" s="33"/>
      <c r="M1315" s="36">
        <v>46037</v>
      </c>
      <c r="N1315" s="546">
        <f t="shared" si="96"/>
        <v>320</v>
      </c>
      <c r="O1315" s="516"/>
      <c r="P1315" s="35">
        <v>320</v>
      </c>
      <c r="Q1315" s="42">
        <v>0.8</v>
      </c>
      <c r="R1315" s="40">
        <f t="shared" si="97"/>
        <v>0</v>
      </c>
      <c r="S1315" s="41"/>
    </row>
    <row r="1316" spans="2:19" ht="15" customHeight="1" x14ac:dyDescent="0.3">
      <c r="B1316" s="34">
        <f t="shared" si="98"/>
        <v>4411.5</v>
      </c>
      <c r="C1316" s="35">
        <v>4601</v>
      </c>
      <c r="D1316" s="546">
        <f t="shared" si="102"/>
        <v>4411.5</v>
      </c>
      <c r="E1316" s="547">
        <v>46037</v>
      </c>
      <c r="F1316" s="544">
        <v>4411.6000000000004</v>
      </c>
      <c r="G1316" s="548">
        <v>46038</v>
      </c>
      <c r="H1316" s="551">
        <f t="shared" si="99"/>
        <v>0.1000000000003638</v>
      </c>
      <c r="I1316" s="140">
        <f t="shared" si="100"/>
        <v>1</v>
      </c>
      <c r="L1316" s="33"/>
      <c r="M1316" s="36">
        <v>46038</v>
      </c>
      <c r="N1316" s="546">
        <f t="shared" si="96"/>
        <v>320</v>
      </c>
      <c r="O1316" s="516"/>
      <c r="P1316" s="35">
        <v>320</v>
      </c>
      <c r="Q1316" s="42">
        <v>0.8</v>
      </c>
      <c r="R1316" s="40">
        <f t="shared" si="97"/>
        <v>0</v>
      </c>
      <c r="S1316" s="41"/>
    </row>
    <row r="1317" spans="2:19" ht="15" customHeight="1" x14ac:dyDescent="0.3">
      <c r="B1317" s="34">
        <f t="shared" ref="B1317:B1325" si="103">F1316</f>
        <v>4411.6000000000004</v>
      </c>
      <c r="C1317" s="35">
        <v>4602</v>
      </c>
      <c r="D1317" s="546">
        <f t="shared" ref="D1317:D1325" si="104">F1316</f>
        <v>4411.6000000000004</v>
      </c>
      <c r="E1317" s="547">
        <v>46038</v>
      </c>
      <c r="F1317" s="544">
        <v>4411.6000000000004</v>
      </c>
      <c r="G1317" s="548">
        <v>46039</v>
      </c>
      <c r="H1317" s="551">
        <f t="shared" ref="H1317:H1325" si="105">F1317-D1317</f>
        <v>0</v>
      </c>
      <c r="I1317" s="140">
        <f t="shared" ref="I1317:I1325" si="106">C1318-C1317</f>
        <v>0</v>
      </c>
      <c r="L1317" s="33"/>
      <c r="M1317" s="36">
        <v>46039</v>
      </c>
      <c r="N1317" s="546">
        <f t="shared" ref="N1317:N1325" si="107">P1316</f>
        <v>320</v>
      </c>
      <c r="O1317" s="516"/>
      <c r="P1317" s="35">
        <v>320</v>
      </c>
      <c r="Q1317" s="42">
        <v>0.8</v>
      </c>
      <c r="R1317" s="40">
        <f t="shared" ref="R1317:R1325" si="108">(N1317+O1317)-P1317</f>
        <v>0</v>
      </c>
      <c r="S1317" s="41"/>
    </row>
    <row r="1318" spans="2:19" ht="15" customHeight="1" x14ac:dyDescent="0.3">
      <c r="B1318" s="34">
        <f t="shared" si="103"/>
        <v>4411.6000000000004</v>
      </c>
      <c r="C1318" s="35">
        <v>4602</v>
      </c>
      <c r="D1318" s="546">
        <f t="shared" si="104"/>
        <v>4411.6000000000004</v>
      </c>
      <c r="E1318" s="547">
        <v>46039</v>
      </c>
      <c r="F1318" s="544">
        <v>4411.6000000000004</v>
      </c>
      <c r="G1318" s="548">
        <v>46040</v>
      </c>
      <c r="H1318" s="551">
        <f t="shared" si="105"/>
        <v>0</v>
      </c>
      <c r="I1318" s="140">
        <f t="shared" si="106"/>
        <v>2</v>
      </c>
      <c r="L1318" s="33"/>
      <c r="M1318" s="36">
        <v>46040</v>
      </c>
      <c r="N1318" s="546">
        <f t="shared" si="107"/>
        <v>320</v>
      </c>
      <c r="O1318" s="516"/>
      <c r="P1318" s="35">
        <v>320</v>
      </c>
      <c r="Q1318" s="42">
        <v>0.8</v>
      </c>
      <c r="R1318" s="40">
        <f t="shared" si="108"/>
        <v>0</v>
      </c>
      <c r="S1318" s="41"/>
    </row>
    <row r="1319" spans="2:19" ht="15" customHeight="1" x14ac:dyDescent="0.3">
      <c r="B1319" s="34">
        <f t="shared" si="103"/>
        <v>4411.6000000000004</v>
      </c>
      <c r="C1319" s="35">
        <v>4604</v>
      </c>
      <c r="D1319" s="546">
        <f t="shared" si="104"/>
        <v>4411.6000000000004</v>
      </c>
      <c r="E1319" s="547">
        <v>46040</v>
      </c>
      <c r="F1319" s="544">
        <v>4411.8999999999996</v>
      </c>
      <c r="G1319" s="548">
        <v>46041</v>
      </c>
      <c r="H1319" s="551">
        <f t="shared" si="105"/>
        <v>0.2999999999992724</v>
      </c>
      <c r="I1319" s="140">
        <f t="shared" si="106"/>
        <v>0</v>
      </c>
      <c r="L1319" s="33"/>
      <c r="M1319" s="36">
        <v>46041</v>
      </c>
      <c r="N1319" s="546">
        <f t="shared" si="107"/>
        <v>320</v>
      </c>
      <c r="O1319" s="516"/>
      <c r="P1319" s="35">
        <v>320</v>
      </c>
      <c r="Q1319" s="42">
        <v>0.8</v>
      </c>
      <c r="R1319" s="40">
        <f t="shared" si="108"/>
        <v>0</v>
      </c>
      <c r="S1319" s="41"/>
    </row>
    <row r="1320" spans="2:19" ht="15" customHeight="1" x14ac:dyDescent="0.3">
      <c r="B1320" s="34">
        <f t="shared" si="103"/>
        <v>4411.8999999999996</v>
      </c>
      <c r="C1320" s="35">
        <v>4604</v>
      </c>
      <c r="D1320" s="546">
        <f t="shared" si="104"/>
        <v>4411.8999999999996</v>
      </c>
      <c r="E1320" s="547">
        <v>46041</v>
      </c>
      <c r="F1320" s="544">
        <v>4411.8999999999996</v>
      </c>
      <c r="G1320" s="548">
        <v>46042</v>
      </c>
      <c r="H1320" s="551">
        <f t="shared" si="105"/>
        <v>0</v>
      </c>
      <c r="I1320" s="140">
        <f t="shared" si="106"/>
        <v>1</v>
      </c>
      <c r="L1320" s="33"/>
      <c r="M1320" s="36">
        <v>46042</v>
      </c>
      <c r="N1320" s="546">
        <f t="shared" si="107"/>
        <v>320</v>
      </c>
      <c r="O1320" s="516"/>
      <c r="P1320" s="35">
        <v>320</v>
      </c>
      <c r="Q1320" s="42">
        <v>0.8</v>
      </c>
      <c r="R1320" s="40">
        <f t="shared" si="108"/>
        <v>0</v>
      </c>
      <c r="S1320" s="41"/>
    </row>
    <row r="1321" spans="2:19" ht="15" customHeight="1" x14ac:dyDescent="0.3">
      <c r="B1321" s="34">
        <f t="shared" si="103"/>
        <v>4411.8999999999996</v>
      </c>
      <c r="C1321" s="35">
        <v>4605</v>
      </c>
      <c r="D1321" s="546">
        <f t="shared" si="104"/>
        <v>4411.8999999999996</v>
      </c>
      <c r="E1321" s="547">
        <v>46042</v>
      </c>
      <c r="F1321" s="544">
        <v>4412.6000000000004</v>
      </c>
      <c r="G1321" s="548">
        <v>46043</v>
      </c>
      <c r="H1321" s="551">
        <f t="shared" si="105"/>
        <v>0.7000000000007276</v>
      </c>
      <c r="I1321" s="140">
        <f t="shared" si="106"/>
        <v>0</v>
      </c>
      <c r="L1321" s="33"/>
      <c r="M1321" s="36">
        <v>46043</v>
      </c>
      <c r="N1321" s="546">
        <f t="shared" si="107"/>
        <v>320</v>
      </c>
      <c r="O1321" s="516"/>
      <c r="P1321" s="35">
        <v>320</v>
      </c>
      <c r="Q1321" s="42">
        <v>0.8</v>
      </c>
      <c r="R1321" s="40">
        <f t="shared" si="108"/>
        <v>0</v>
      </c>
      <c r="S1321" s="41"/>
    </row>
    <row r="1322" spans="2:19" ht="15" customHeight="1" x14ac:dyDescent="0.3">
      <c r="B1322" s="34">
        <f t="shared" si="103"/>
        <v>4412.6000000000004</v>
      </c>
      <c r="C1322" s="35">
        <v>4605</v>
      </c>
      <c r="D1322" s="546">
        <f t="shared" si="104"/>
        <v>4412.6000000000004</v>
      </c>
      <c r="E1322" s="547">
        <v>46043</v>
      </c>
      <c r="F1322" s="544">
        <v>4412.6000000000004</v>
      </c>
      <c r="G1322" s="548">
        <v>46044</v>
      </c>
      <c r="H1322" s="551">
        <f t="shared" si="105"/>
        <v>0</v>
      </c>
      <c r="I1322" s="140">
        <f t="shared" si="106"/>
        <v>2</v>
      </c>
      <c r="L1322" s="33"/>
      <c r="M1322" s="36">
        <v>46044</v>
      </c>
      <c r="N1322" s="546">
        <f t="shared" si="107"/>
        <v>320</v>
      </c>
      <c r="O1322" s="516"/>
      <c r="P1322" s="35">
        <v>320</v>
      </c>
      <c r="Q1322" s="42">
        <v>0.8</v>
      </c>
      <c r="R1322" s="40">
        <f t="shared" si="108"/>
        <v>0</v>
      </c>
      <c r="S1322" s="41"/>
    </row>
    <row r="1323" spans="2:19" ht="15" customHeight="1" x14ac:dyDescent="0.3">
      <c r="B1323" s="34">
        <f t="shared" si="103"/>
        <v>4412.6000000000004</v>
      </c>
      <c r="C1323" s="35">
        <v>4607</v>
      </c>
      <c r="D1323" s="546">
        <f t="shared" si="104"/>
        <v>4412.6000000000004</v>
      </c>
      <c r="E1323" s="547">
        <v>46044</v>
      </c>
      <c r="F1323" s="544">
        <v>4412.6000000000004</v>
      </c>
      <c r="G1323" s="548">
        <v>46045</v>
      </c>
      <c r="H1323" s="551">
        <f t="shared" si="105"/>
        <v>0</v>
      </c>
      <c r="I1323" s="140">
        <f t="shared" si="106"/>
        <v>3</v>
      </c>
      <c r="L1323" s="33"/>
      <c r="M1323" s="36">
        <v>46045</v>
      </c>
      <c r="N1323" s="546">
        <f t="shared" si="107"/>
        <v>320</v>
      </c>
      <c r="O1323" s="516"/>
      <c r="P1323" s="35">
        <v>240</v>
      </c>
      <c r="Q1323" s="42">
        <v>0.6</v>
      </c>
      <c r="R1323" s="40">
        <f t="shared" si="108"/>
        <v>80</v>
      </c>
      <c r="S1323" s="41"/>
    </row>
    <row r="1324" spans="2:19" ht="15" customHeight="1" x14ac:dyDescent="0.3">
      <c r="B1324" s="34">
        <f t="shared" si="103"/>
        <v>4412.6000000000004</v>
      </c>
      <c r="C1324" s="35">
        <v>4610</v>
      </c>
      <c r="D1324" s="546">
        <f t="shared" si="104"/>
        <v>4412.6000000000004</v>
      </c>
      <c r="E1324" s="547">
        <v>46045</v>
      </c>
      <c r="F1324" s="544">
        <v>4422.8999999999996</v>
      </c>
      <c r="G1324" s="548">
        <v>46046</v>
      </c>
      <c r="H1324" s="551">
        <f t="shared" si="105"/>
        <v>10.299999999999272</v>
      </c>
      <c r="I1324" s="140">
        <f t="shared" si="106"/>
        <v>2</v>
      </c>
      <c r="L1324" s="33"/>
      <c r="M1324" s="36">
        <v>46046</v>
      </c>
      <c r="N1324" s="546">
        <f t="shared" si="107"/>
        <v>240</v>
      </c>
      <c r="O1324" s="516"/>
      <c r="P1324" s="35">
        <v>240</v>
      </c>
      <c r="Q1324" s="42">
        <v>0.6</v>
      </c>
      <c r="R1324" s="40">
        <f t="shared" si="108"/>
        <v>0</v>
      </c>
      <c r="S1324" s="41"/>
    </row>
    <row r="1325" spans="2:19" ht="15" customHeight="1" x14ac:dyDescent="0.3">
      <c r="B1325" s="34">
        <f t="shared" si="103"/>
        <v>4422.8999999999996</v>
      </c>
      <c r="C1325" s="35">
        <v>4612</v>
      </c>
      <c r="D1325" s="546">
        <f t="shared" si="104"/>
        <v>4422.8999999999996</v>
      </c>
      <c r="E1325" s="547">
        <v>46046</v>
      </c>
      <c r="F1325" s="544">
        <v>4427.82</v>
      </c>
      <c r="G1325" s="548">
        <v>46047</v>
      </c>
      <c r="H1325" s="551">
        <f t="shared" si="105"/>
        <v>4.9200000000000728</v>
      </c>
      <c r="I1325" s="140">
        <f t="shared" si="106"/>
        <v>1</v>
      </c>
      <c r="L1325" s="33"/>
      <c r="M1325" s="36">
        <v>46047</v>
      </c>
      <c r="N1325" s="546">
        <f t="shared" si="107"/>
        <v>240</v>
      </c>
      <c r="O1325" s="516"/>
      <c r="P1325" s="35">
        <v>240</v>
      </c>
      <c r="Q1325" s="42">
        <v>0.6</v>
      </c>
      <c r="R1325" s="40">
        <f t="shared" si="108"/>
        <v>0</v>
      </c>
      <c r="S1325" s="41"/>
    </row>
    <row r="1326" spans="2:19" ht="15" customHeight="1" x14ac:dyDescent="0.3">
      <c r="B1326" s="34">
        <f t="shared" ref="B1326:B1352" si="109">F1325</f>
        <v>4427.82</v>
      </c>
      <c r="C1326" s="35">
        <v>4613</v>
      </c>
      <c r="D1326" s="546">
        <f t="shared" ref="D1326:D1339" si="110">F1325</f>
        <v>4427.82</v>
      </c>
      <c r="E1326" s="547">
        <v>46047</v>
      </c>
      <c r="F1326" s="544">
        <v>4427.82</v>
      </c>
      <c r="G1326" s="548">
        <v>46048</v>
      </c>
      <c r="H1326" s="551">
        <f t="shared" ref="H1326:H1339" si="111">F1326-D1326</f>
        <v>0</v>
      </c>
      <c r="I1326" s="140">
        <f t="shared" ref="I1326:I1339" si="112">C1327-C1326</f>
        <v>3</v>
      </c>
      <c r="L1326" s="33"/>
      <c r="M1326" s="36">
        <v>46048</v>
      </c>
      <c r="N1326" s="546">
        <f t="shared" ref="N1326:N1339" si="113">P1325</f>
        <v>240</v>
      </c>
      <c r="O1326" s="516"/>
      <c r="P1326" s="35">
        <v>232</v>
      </c>
      <c r="Q1326" s="42">
        <v>0.57999999999999996</v>
      </c>
      <c r="R1326" s="40">
        <f t="shared" ref="R1326:R1339" si="114">(N1326+O1326)-P1326</f>
        <v>8</v>
      </c>
      <c r="S1326" s="41"/>
    </row>
    <row r="1327" spans="2:19" ht="15" customHeight="1" x14ac:dyDescent="0.3">
      <c r="B1327" s="34">
        <f t="shared" si="109"/>
        <v>4427.82</v>
      </c>
      <c r="C1327" s="35">
        <v>4616</v>
      </c>
      <c r="D1327" s="546">
        <f t="shared" si="110"/>
        <v>4427.82</v>
      </c>
      <c r="E1327" s="547">
        <v>46048</v>
      </c>
      <c r="F1327" s="544">
        <v>4429.05</v>
      </c>
      <c r="G1327" s="548">
        <v>46049</v>
      </c>
      <c r="H1327" s="551">
        <f t="shared" si="111"/>
        <v>1.2300000000004729</v>
      </c>
      <c r="I1327" s="140">
        <f t="shared" si="112"/>
        <v>4</v>
      </c>
      <c r="L1327" s="33"/>
      <c r="M1327" s="36">
        <v>46049</v>
      </c>
      <c r="N1327" s="546">
        <f t="shared" si="113"/>
        <v>232</v>
      </c>
      <c r="O1327" s="516">
        <v>90</v>
      </c>
      <c r="P1327" s="35">
        <v>260</v>
      </c>
      <c r="Q1327" s="42">
        <v>0.65</v>
      </c>
      <c r="R1327" s="40">
        <f t="shared" si="114"/>
        <v>62</v>
      </c>
      <c r="S1327" s="41"/>
    </row>
    <row r="1328" spans="2:19" ht="15" customHeight="1" x14ac:dyDescent="0.3">
      <c r="B1328" s="34">
        <f t="shared" si="109"/>
        <v>4429.05</v>
      </c>
      <c r="C1328" s="35">
        <v>4620</v>
      </c>
      <c r="D1328" s="546">
        <f t="shared" si="110"/>
        <v>4429.05</v>
      </c>
      <c r="E1328" s="547">
        <v>46049</v>
      </c>
      <c r="F1328" s="544">
        <v>4430.8</v>
      </c>
      <c r="G1328" s="548">
        <v>46050</v>
      </c>
      <c r="H1328" s="551">
        <f t="shared" si="111"/>
        <v>1.75</v>
      </c>
      <c r="I1328" s="140">
        <f t="shared" si="112"/>
        <v>4</v>
      </c>
      <c r="L1328" s="33"/>
      <c r="M1328" s="36">
        <v>46050</v>
      </c>
      <c r="N1328" s="546">
        <f t="shared" si="113"/>
        <v>260</v>
      </c>
      <c r="O1328" s="516"/>
      <c r="P1328" s="35">
        <v>260</v>
      </c>
      <c r="Q1328" s="42">
        <v>0.65</v>
      </c>
      <c r="R1328" s="40">
        <f t="shared" si="114"/>
        <v>0</v>
      </c>
      <c r="S1328" s="41"/>
    </row>
    <row r="1329" spans="2:20" ht="15" customHeight="1" x14ac:dyDescent="0.3">
      <c r="B1329" s="34">
        <f t="shared" si="109"/>
        <v>4430.8</v>
      </c>
      <c r="C1329" s="35">
        <v>4624</v>
      </c>
      <c r="D1329" s="546">
        <f t="shared" si="110"/>
        <v>4430.8</v>
      </c>
      <c r="E1329" s="547">
        <v>46050</v>
      </c>
      <c r="F1329" s="544">
        <v>4431.38</v>
      </c>
      <c r="G1329" s="548">
        <v>46051</v>
      </c>
      <c r="H1329" s="551">
        <f t="shared" si="111"/>
        <v>0.57999999999992724</v>
      </c>
      <c r="I1329" s="140">
        <f t="shared" si="112"/>
        <v>0</v>
      </c>
      <c r="L1329" s="33"/>
      <c r="M1329" s="36">
        <v>46051</v>
      </c>
      <c r="N1329" s="546">
        <f t="shared" si="113"/>
        <v>260</v>
      </c>
      <c r="O1329" s="516"/>
      <c r="P1329" s="35">
        <v>260</v>
      </c>
      <c r="Q1329" s="42">
        <v>0.65</v>
      </c>
      <c r="R1329" s="40">
        <f t="shared" si="114"/>
        <v>0</v>
      </c>
      <c r="S1329" s="41"/>
    </row>
    <row r="1330" spans="2:20" ht="15" customHeight="1" x14ac:dyDescent="0.3">
      <c r="B1330" s="34">
        <f t="shared" si="109"/>
        <v>4431.38</v>
      </c>
      <c r="C1330" s="35">
        <v>4624</v>
      </c>
      <c r="D1330" s="546">
        <f t="shared" si="110"/>
        <v>4431.38</v>
      </c>
      <c r="E1330" s="547">
        <v>46051</v>
      </c>
      <c r="F1330" s="544">
        <v>4431.38</v>
      </c>
      <c r="G1330" s="548">
        <v>46052</v>
      </c>
      <c r="H1330" s="551">
        <f t="shared" si="111"/>
        <v>0</v>
      </c>
      <c r="I1330" s="140">
        <f t="shared" si="112"/>
        <v>0</v>
      </c>
      <c r="L1330" s="33"/>
      <c r="M1330" s="36">
        <v>46052</v>
      </c>
      <c r="N1330" s="546">
        <f t="shared" si="113"/>
        <v>260</v>
      </c>
      <c r="O1330" s="516"/>
      <c r="P1330" s="35">
        <v>260</v>
      </c>
      <c r="Q1330" s="42">
        <v>0.65</v>
      </c>
      <c r="R1330" s="40">
        <f t="shared" si="114"/>
        <v>0</v>
      </c>
      <c r="S1330" s="41"/>
    </row>
    <row r="1331" spans="2:20" ht="15" customHeight="1" x14ac:dyDescent="0.3">
      <c r="B1331" s="34">
        <f t="shared" si="109"/>
        <v>4431.38</v>
      </c>
      <c r="C1331" s="35">
        <v>4624</v>
      </c>
      <c r="D1331" s="546">
        <f t="shared" si="110"/>
        <v>4431.38</v>
      </c>
      <c r="E1331" s="547">
        <v>46052</v>
      </c>
      <c r="F1331" s="544">
        <v>4431.38</v>
      </c>
      <c r="G1331" s="548">
        <v>46053</v>
      </c>
      <c r="H1331" s="551">
        <f t="shared" si="111"/>
        <v>0</v>
      </c>
      <c r="I1331" s="140">
        <f t="shared" si="112"/>
        <v>3</v>
      </c>
      <c r="J1331">
        <f>SUM(H1301:H1331)</f>
        <v>25.680000000000291</v>
      </c>
      <c r="L1331" s="33"/>
      <c r="M1331" s="36">
        <v>46053</v>
      </c>
      <c r="N1331" s="546">
        <f t="shared" si="113"/>
        <v>260</v>
      </c>
      <c r="O1331" s="516"/>
      <c r="P1331" s="35">
        <v>260</v>
      </c>
      <c r="Q1331" s="42">
        <v>0.65</v>
      </c>
      <c r="R1331" s="40">
        <f t="shared" si="114"/>
        <v>0</v>
      </c>
      <c r="S1331" s="41"/>
      <c r="T1331" s="48">
        <f>SUM(R1301:R1331)</f>
        <v>220</v>
      </c>
    </row>
    <row r="1332" spans="2:20" ht="15" customHeight="1" x14ac:dyDescent="0.3">
      <c r="B1332" s="34">
        <f t="shared" si="109"/>
        <v>4431.38</v>
      </c>
      <c r="C1332" s="35">
        <v>4627</v>
      </c>
      <c r="D1332" s="546">
        <f t="shared" si="110"/>
        <v>4431.38</v>
      </c>
      <c r="E1332" s="547">
        <v>46053</v>
      </c>
      <c r="F1332" s="544">
        <v>4431.62</v>
      </c>
      <c r="G1332" s="548">
        <v>46054</v>
      </c>
      <c r="H1332" s="551">
        <f t="shared" si="111"/>
        <v>0.23999999999978172</v>
      </c>
      <c r="I1332" s="140">
        <f t="shared" si="112"/>
        <v>0</v>
      </c>
      <c r="L1332" s="33"/>
      <c r="M1332" s="36">
        <v>46054</v>
      </c>
      <c r="N1332" s="546">
        <f t="shared" si="113"/>
        <v>260</v>
      </c>
      <c r="O1332" s="516"/>
      <c r="P1332" s="35">
        <v>260</v>
      </c>
      <c r="Q1332" s="42">
        <v>0.65</v>
      </c>
      <c r="R1332" s="40">
        <f t="shared" si="114"/>
        <v>0</v>
      </c>
      <c r="S1332" s="41"/>
    </row>
    <row r="1333" spans="2:20" ht="15" customHeight="1" x14ac:dyDescent="0.3">
      <c r="B1333" s="34">
        <f t="shared" si="109"/>
        <v>4431.62</v>
      </c>
      <c r="C1333" s="35">
        <v>4627</v>
      </c>
      <c r="D1333" s="546">
        <f t="shared" si="110"/>
        <v>4431.62</v>
      </c>
      <c r="E1333" s="547">
        <v>46054</v>
      </c>
      <c r="F1333" s="544">
        <v>4431.62</v>
      </c>
      <c r="G1333" s="548">
        <v>46055</v>
      </c>
      <c r="H1333" s="551">
        <f t="shared" si="111"/>
        <v>0</v>
      </c>
      <c r="I1333" s="140">
        <f t="shared" si="112"/>
        <v>1</v>
      </c>
      <c r="L1333" s="33"/>
      <c r="M1333" s="36">
        <v>46055</v>
      </c>
      <c r="N1333" s="546">
        <f t="shared" si="113"/>
        <v>260</v>
      </c>
      <c r="O1333" s="516"/>
      <c r="P1333" s="35">
        <v>260</v>
      </c>
      <c r="Q1333" s="42">
        <v>0.65</v>
      </c>
      <c r="R1333" s="40">
        <f t="shared" si="114"/>
        <v>0</v>
      </c>
      <c r="S1333" s="41"/>
    </row>
    <row r="1334" spans="2:20" ht="15" customHeight="1" x14ac:dyDescent="0.3">
      <c r="B1334" s="34">
        <f t="shared" si="109"/>
        <v>4431.62</v>
      </c>
      <c r="C1334" s="35">
        <v>4628</v>
      </c>
      <c r="D1334" s="546">
        <f t="shared" si="110"/>
        <v>4431.62</v>
      </c>
      <c r="E1334" s="547">
        <v>46055</v>
      </c>
      <c r="F1334" s="544">
        <v>4431.8999999999996</v>
      </c>
      <c r="G1334" s="548">
        <v>46056</v>
      </c>
      <c r="H1334" s="551">
        <f t="shared" si="111"/>
        <v>0.27999999999974534</v>
      </c>
      <c r="I1334" s="140">
        <f t="shared" si="112"/>
        <v>2</v>
      </c>
      <c r="L1334" s="33"/>
      <c r="M1334" s="36">
        <v>46056</v>
      </c>
      <c r="N1334" s="546">
        <f t="shared" si="113"/>
        <v>260</v>
      </c>
      <c r="O1334" s="516"/>
      <c r="P1334" s="35">
        <v>248</v>
      </c>
      <c r="Q1334" s="42">
        <v>0.62</v>
      </c>
      <c r="R1334" s="40">
        <f t="shared" si="114"/>
        <v>12</v>
      </c>
      <c r="S1334" s="41"/>
    </row>
    <row r="1335" spans="2:20" ht="15" customHeight="1" x14ac:dyDescent="0.3">
      <c r="B1335" s="34">
        <f t="shared" si="109"/>
        <v>4431.8999999999996</v>
      </c>
      <c r="C1335" s="35">
        <v>4630</v>
      </c>
      <c r="D1335" s="546">
        <f t="shared" si="110"/>
        <v>4431.8999999999996</v>
      </c>
      <c r="E1335" s="547">
        <v>46056</v>
      </c>
      <c r="F1335" s="544">
        <v>4432.34</v>
      </c>
      <c r="G1335" s="548">
        <v>46057</v>
      </c>
      <c r="H1335" s="551">
        <f t="shared" si="111"/>
        <v>0.44000000000050932</v>
      </c>
      <c r="I1335" s="140">
        <f t="shared" si="112"/>
        <v>2</v>
      </c>
      <c r="L1335" s="33"/>
      <c r="M1335" s="36">
        <v>46057</v>
      </c>
      <c r="N1335" s="546">
        <f t="shared" si="113"/>
        <v>248</v>
      </c>
      <c r="O1335" s="516"/>
      <c r="P1335" s="35">
        <v>240</v>
      </c>
      <c r="Q1335" s="42">
        <v>0.6</v>
      </c>
      <c r="R1335" s="40">
        <f t="shared" si="114"/>
        <v>8</v>
      </c>
      <c r="S1335" s="41"/>
    </row>
    <row r="1336" spans="2:20" ht="15" customHeight="1" x14ac:dyDescent="0.3">
      <c r="B1336" s="34">
        <f t="shared" si="109"/>
        <v>4432.34</v>
      </c>
      <c r="C1336" s="35">
        <v>4632</v>
      </c>
      <c r="D1336" s="546">
        <f t="shared" si="110"/>
        <v>4432.34</v>
      </c>
      <c r="E1336" s="547">
        <v>46057</v>
      </c>
      <c r="F1336" s="544">
        <v>4436.79</v>
      </c>
      <c r="G1336" s="548">
        <v>46058</v>
      </c>
      <c r="H1336" s="551">
        <f t="shared" si="111"/>
        <v>4.4499999999998181</v>
      </c>
      <c r="I1336" s="140">
        <f t="shared" si="112"/>
        <v>1</v>
      </c>
      <c r="L1336" s="33"/>
      <c r="M1336" s="36">
        <v>46058</v>
      </c>
      <c r="N1336" s="546">
        <f t="shared" si="113"/>
        <v>240</v>
      </c>
      <c r="O1336" s="516">
        <v>120</v>
      </c>
      <c r="P1336" s="35">
        <v>324</v>
      </c>
      <c r="Q1336" s="42">
        <v>0.81</v>
      </c>
      <c r="R1336" s="40">
        <f t="shared" si="114"/>
        <v>36</v>
      </c>
      <c r="S1336" s="41"/>
    </row>
    <row r="1337" spans="2:20" ht="15" customHeight="1" x14ac:dyDescent="0.3">
      <c r="B1337" s="34">
        <f t="shared" si="109"/>
        <v>4436.79</v>
      </c>
      <c r="C1337" s="35">
        <v>4633</v>
      </c>
      <c r="D1337" s="546">
        <f t="shared" si="110"/>
        <v>4436.79</v>
      </c>
      <c r="E1337" s="547">
        <v>46058</v>
      </c>
      <c r="F1337" s="544">
        <v>4437.1099999999997</v>
      </c>
      <c r="G1337" s="548">
        <v>46059</v>
      </c>
      <c r="H1337" s="551">
        <f t="shared" si="111"/>
        <v>0.31999999999970896</v>
      </c>
      <c r="I1337" s="140">
        <f t="shared" si="112"/>
        <v>0</v>
      </c>
      <c r="L1337" s="33"/>
      <c r="M1337" s="36">
        <v>46059</v>
      </c>
      <c r="N1337" s="546">
        <f t="shared" si="113"/>
        <v>324</v>
      </c>
      <c r="O1337" s="516"/>
      <c r="P1337" s="35">
        <v>324</v>
      </c>
      <c r="Q1337" s="42">
        <v>0.81</v>
      </c>
      <c r="R1337" s="40">
        <f t="shared" si="114"/>
        <v>0</v>
      </c>
      <c r="S1337" s="41"/>
    </row>
    <row r="1338" spans="2:20" ht="15" customHeight="1" x14ac:dyDescent="0.3">
      <c r="B1338" s="34">
        <f t="shared" si="109"/>
        <v>4437.1099999999997</v>
      </c>
      <c r="C1338" s="35">
        <v>4633</v>
      </c>
      <c r="D1338" s="546">
        <f t="shared" si="110"/>
        <v>4437.1099999999997</v>
      </c>
      <c r="E1338" s="547">
        <v>46059</v>
      </c>
      <c r="F1338" s="544">
        <v>4437.1099999999997</v>
      </c>
      <c r="G1338" s="548">
        <v>46060</v>
      </c>
      <c r="H1338" s="551">
        <f t="shared" si="111"/>
        <v>0</v>
      </c>
      <c r="I1338" s="140">
        <f t="shared" si="112"/>
        <v>1</v>
      </c>
      <c r="L1338" s="33"/>
      <c r="M1338" s="36">
        <v>46060</v>
      </c>
      <c r="N1338" s="546">
        <f t="shared" si="113"/>
        <v>324</v>
      </c>
      <c r="O1338" s="516"/>
      <c r="P1338" s="35">
        <v>300</v>
      </c>
      <c r="Q1338" s="42">
        <v>0.75</v>
      </c>
      <c r="R1338" s="40">
        <f t="shared" si="114"/>
        <v>24</v>
      </c>
      <c r="S1338" s="41"/>
    </row>
    <row r="1339" spans="2:20" ht="15" customHeight="1" x14ac:dyDescent="0.3">
      <c r="B1339" s="34">
        <f t="shared" si="109"/>
        <v>4437.1099999999997</v>
      </c>
      <c r="C1339" s="35">
        <v>4634</v>
      </c>
      <c r="D1339" s="546">
        <f t="shared" si="110"/>
        <v>4437.1099999999997</v>
      </c>
      <c r="E1339" s="547">
        <v>46060</v>
      </c>
      <c r="F1339" s="544">
        <v>4441.45</v>
      </c>
      <c r="G1339" s="548">
        <v>46061</v>
      </c>
      <c r="H1339" s="551">
        <f t="shared" si="111"/>
        <v>4.3400000000001455</v>
      </c>
      <c r="I1339" s="140">
        <f t="shared" si="112"/>
        <v>4</v>
      </c>
      <c r="L1339" s="33"/>
      <c r="M1339" s="36">
        <v>46061</v>
      </c>
      <c r="N1339" s="546">
        <f t="shared" si="113"/>
        <v>300</v>
      </c>
      <c r="O1339" s="516"/>
      <c r="P1339" s="35">
        <v>300</v>
      </c>
      <c r="Q1339" s="42">
        <v>0.75</v>
      </c>
      <c r="R1339" s="40">
        <f t="shared" si="114"/>
        <v>0</v>
      </c>
      <c r="S1339" s="41"/>
    </row>
    <row r="1340" spans="2:20" ht="15" customHeight="1" x14ac:dyDescent="0.3">
      <c r="B1340" s="34">
        <f t="shared" si="109"/>
        <v>4441.45</v>
      </c>
      <c r="C1340" s="35">
        <v>4638</v>
      </c>
      <c r="D1340" s="546">
        <f t="shared" ref="D1340:D1352" si="115">F1339</f>
        <v>4441.45</v>
      </c>
      <c r="E1340" s="547">
        <v>46061</v>
      </c>
      <c r="F1340" s="544">
        <v>4442.05</v>
      </c>
      <c r="G1340" s="548">
        <v>46062</v>
      </c>
      <c r="H1340" s="551">
        <f t="shared" ref="H1340:H1352" si="116">F1340-D1340</f>
        <v>0.6000000000003638</v>
      </c>
      <c r="I1340" s="140">
        <f t="shared" ref="I1340:I1352" si="117">C1341-C1340</f>
        <v>2</v>
      </c>
      <c r="L1340" s="33"/>
      <c r="M1340" s="36">
        <v>46062</v>
      </c>
      <c r="N1340" s="546">
        <f t="shared" ref="N1340:N1352" si="118">P1339</f>
        <v>300</v>
      </c>
      <c r="O1340" s="516"/>
      <c r="P1340" s="35">
        <v>300</v>
      </c>
      <c r="Q1340" s="42">
        <v>0.75</v>
      </c>
      <c r="R1340" s="40">
        <f t="shared" ref="R1340:R1352" si="119">(N1340+O1340)-P1340</f>
        <v>0</v>
      </c>
      <c r="S1340" s="41"/>
    </row>
    <row r="1341" spans="2:20" ht="15" customHeight="1" x14ac:dyDescent="0.3">
      <c r="B1341" s="34">
        <f t="shared" si="109"/>
        <v>4442.05</v>
      </c>
      <c r="C1341" s="35">
        <v>4640</v>
      </c>
      <c r="D1341" s="546">
        <f t="shared" si="115"/>
        <v>4442.05</v>
      </c>
      <c r="E1341" s="547">
        <v>46062</v>
      </c>
      <c r="F1341" s="544">
        <v>4442.3500000000004</v>
      </c>
      <c r="G1341" s="548">
        <v>46063</v>
      </c>
      <c r="H1341" s="551">
        <f t="shared" si="116"/>
        <v>0.3000000000001819</v>
      </c>
      <c r="I1341" s="140">
        <f t="shared" si="117"/>
        <v>3</v>
      </c>
      <c r="L1341" s="33"/>
      <c r="M1341" s="36">
        <v>46063</v>
      </c>
      <c r="N1341" s="546">
        <f t="shared" si="118"/>
        <v>300</v>
      </c>
      <c r="O1341" s="516"/>
      <c r="P1341" s="35">
        <v>280</v>
      </c>
      <c r="Q1341" s="42">
        <v>0.7</v>
      </c>
      <c r="R1341" s="40">
        <f t="shared" si="119"/>
        <v>20</v>
      </c>
      <c r="S1341" s="41"/>
    </row>
    <row r="1342" spans="2:20" ht="15" customHeight="1" x14ac:dyDescent="0.3">
      <c r="B1342" s="34">
        <f t="shared" si="109"/>
        <v>4442.3500000000004</v>
      </c>
      <c r="C1342" s="35">
        <v>4643</v>
      </c>
      <c r="D1342" s="546">
        <f t="shared" si="115"/>
        <v>4442.3500000000004</v>
      </c>
      <c r="E1342" s="547">
        <v>46063</v>
      </c>
      <c r="F1342" s="544">
        <v>4442.7299999999996</v>
      </c>
      <c r="G1342" s="548">
        <v>46064</v>
      </c>
      <c r="H1342" s="551">
        <f t="shared" si="116"/>
        <v>0.37999999999919964</v>
      </c>
      <c r="I1342" s="140">
        <f t="shared" si="117"/>
        <v>2</v>
      </c>
      <c r="L1342" s="33"/>
      <c r="M1342" s="36">
        <v>46064</v>
      </c>
      <c r="N1342" s="546">
        <f t="shared" si="118"/>
        <v>280</v>
      </c>
      <c r="O1342" s="516"/>
      <c r="P1342" s="35">
        <v>260</v>
      </c>
      <c r="Q1342" s="42">
        <v>0.65</v>
      </c>
      <c r="R1342" s="40">
        <f t="shared" si="119"/>
        <v>20</v>
      </c>
      <c r="S1342" s="41"/>
    </row>
    <row r="1343" spans="2:20" ht="15" customHeight="1" x14ac:dyDescent="0.3">
      <c r="B1343" s="34">
        <f t="shared" si="109"/>
        <v>4442.7299999999996</v>
      </c>
      <c r="C1343" s="35">
        <v>4645</v>
      </c>
      <c r="D1343" s="546">
        <f t="shared" si="115"/>
        <v>4442.7299999999996</v>
      </c>
      <c r="E1343" s="547">
        <v>46064</v>
      </c>
      <c r="F1343" s="544">
        <v>4444</v>
      </c>
      <c r="G1343" s="548">
        <v>46065</v>
      </c>
      <c r="H1343" s="551">
        <f t="shared" si="116"/>
        <v>1.2700000000004366</v>
      </c>
      <c r="I1343" s="140">
        <f t="shared" si="117"/>
        <v>4</v>
      </c>
      <c r="L1343" s="33"/>
      <c r="M1343" s="36">
        <v>46065</v>
      </c>
      <c r="N1343" s="546">
        <f t="shared" si="118"/>
        <v>260</v>
      </c>
      <c r="O1343" s="516"/>
      <c r="P1343" s="35">
        <v>240</v>
      </c>
      <c r="Q1343" s="42">
        <v>0.6</v>
      </c>
      <c r="R1343" s="40">
        <f t="shared" si="119"/>
        <v>20</v>
      </c>
      <c r="S1343" s="41"/>
    </row>
    <row r="1344" spans="2:20" ht="15" customHeight="1" x14ac:dyDescent="0.3">
      <c r="B1344" s="34">
        <f t="shared" si="109"/>
        <v>4444</v>
      </c>
      <c r="C1344" s="35">
        <v>4649</v>
      </c>
      <c r="D1344" s="546">
        <f t="shared" si="115"/>
        <v>4444</v>
      </c>
      <c r="E1344" s="547">
        <v>46065</v>
      </c>
      <c r="F1344" s="544">
        <v>4447.12</v>
      </c>
      <c r="G1344" s="548">
        <v>46066</v>
      </c>
      <c r="H1344" s="551">
        <f t="shared" si="116"/>
        <v>3.1199999999998909</v>
      </c>
      <c r="I1344" s="140">
        <f t="shared" si="117"/>
        <v>2</v>
      </c>
      <c r="L1344" s="33"/>
      <c r="M1344" s="36">
        <v>46066</v>
      </c>
      <c r="N1344" s="546">
        <f t="shared" si="118"/>
        <v>240</v>
      </c>
      <c r="O1344" s="516">
        <v>120</v>
      </c>
      <c r="P1344" s="35">
        <v>348</v>
      </c>
      <c r="Q1344" s="42">
        <v>0.87</v>
      </c>
      <c r="R1344" s="40">
        <f t="shared" si="119"/>
        <v>12</v>
      </c>
      <c r="S1344" s="41"/>
    </row>
    <row r="1345" spans="2:20" ht="15" customHeight="1" x14ac:dyDescent="0.3">
      <c r="B1345" s="34">
        <f t="shared" si="109"/>
        <v>4447.12</v>
      </c>
      <c r="C1345" s="35">
        <v>4651</v>
      </c>
      <c r="D1345" s="546">
        <f t="shared" si="115"/>
        <v>4447.12</v>
      </c>
      <c r="E1345" s="547">
        <v>46066</v>
      </c>
      <c r="F1345" s="544">
        <v>4449.8</v>
      </c>
      <c r="G1345" s="548">
        <v>46067</v>
      </c>
      <c r="H1345" s="551">
        <f t="shared" si="116"/>
        <v>2.680000000000291</v>
      </c>
      <c r="I1345" s="140">
        <f t="shared" si="117"/>
        <v>1</v>
      </c>
      <c r="L1345" s="33"/>
      <c r="M1345" s="36">
        <v>46067</v>
      </c>
      <c r="N1345" s="546">
        <f t="shared" si="118"/>
        <v>348</v>
      </c>
      <c r="O1345" s="516"/>
      <c r="P1345" s="35">
        <v>272</v>
      </c>
      <c r="Q1345" s="42">
        <v>0.68</v>
      </c>
      <c r="R1345" s="40">
        <f t="shared" si="119"/>
        <v>76</v>
      </c>
      <c r="S1345" s="41"/>
    </row>
    <row r="1346" spans="2:20" ht="15" customHeight="1" x14ac:dyDescent="0.3">
      <c r="B1346" s="34">
        <f t="shared" si="109"/>
        <v>4449.8</v>
      </c>
      <c r="C1346" s="35">
        <v>4652</v>
      </c>
      <c r="D1346" s="546">
        <f t="shared" si="115"/>
        <v>4449.8</v>
      </c>
      <c r="E1346" s="547">
        <v>46067</v>
      </c>
      <c r="F1346" s="544">
        <v>4454.3100000000004</v>
      </c>
      <c r="G1346" s="548">
        <v>46068</v>
      </c>
      <c r="H1346" s="551">
        <f t="shared" si="116"/>
        <v>4.5100000000002183</v>
      </c>
      <c r="I1346" s="140">
        <f t="shared" si="117"/>
        <v>1</v>
      </c>
      <c r="L1346" s="33"/>
      <c r="M1346" s="36">
        <v>46068</v>
      </c>
      <c r="N1346" s="546">
        <f t="shared" si="118"/>
        <v>272</v>
      </c>
      <c r="O1346" s="516"/>
      <c r="P1346" s="35">
        <v>260</v>
      </c>
      <c r="Q1346" s="42">
        <v>0.65</v>
      </c>
      <c r="R1346" s="40">
        <f t="shared" si="119"/>
        <v>12</v>
      </c>
      <c r="S1346" s="41"/>
    </row>
    <row r="1347" spans="2:20" ht="15" customHeight="1" x14ac:dyDescent="0.3">
      <c r="B1347" s="34">
        <f t="shared" si="109"/>
        <v>4454.3100000000004</v>
      </c>
      <c r="C1347" s="35">
        <v>4653</v>
      </c>
      <c r="D1347" s="546">
        <f t="shared" si="115"/>
        <v>4454.3100000000004</v>
      </c>
      <c r="E1347" s="547">
        <v>46068</v>
      </c>
      <c r="F1347" s="544">
        <v>4455.2700000000004</v>
      </c>
      <c r="G1347" s="548">
        <v>46069</v>
      </c>
      <c r="H1347" s="551">
        <f t="shared" si="116"/>
        <v>0.96000000000003638</v>
      </c>
      <c r="I1347" s="140">
        <f t="shared" si="117"/>
        <v>4</v>
      </c>
      <c r="L1347" s="33"/>
      <c r="M1347" s="36">
        <v>46069</v>
      </c>
      <c r="N1347" s="546">
        <f t="shared" si="118"/>
        <v>260</v>
      </c>
      <c r="O1347" s="516"/>
      <c r="P1347" s="35">
        <v>248</v>
      </c>
      <c r="Q1347" s="42">
        <v>0.62</v>
      </c>
      <c r="R1347" s="40">
        <f t="shared" si="119"/>
        <v>12</v>
      </c>
      <c r="S1347" s="41"/>
    </row>
    <row r="1348" spans="2:20" ht="15" customHeight="1" x14ac:dyDescent="0.3">
      <c r="B1348" s="34">
        <f t="shared" si="109"/>
        <v>4455.2700000000004</v>
      </c>
      <c r="C1348" s="35">
        <v>4657</v>
      </c>
      <c r="D1348" s="546">
        <f t="shared" si="115"/>
        <v>4455.2700000000004</v>
      </c>
      <c r="E1348" s="547">
        <v>46069</v>
      </c>
      <c r="F1348" s="544">
        <v>4456.5200000000004</v>
      </c>
      <c r="G1348" s="548">
        <v>46070</v>
      </c>
      <c r="H1348" s="551">
        <f t="shared" si="116"/>
        <v>1.25</v>
      </c>
      <c r="I1348" s="140">
        <f t="shared" si="117"/>
        <v>2</v>
      </c>
      <c r="L1348" s="33"/>
      <c r="M1348" s="36">
        <v>46070</v>
      </c>
      <c r="N1348" s="546">
        <f t="shared" si="118"/>
        <v>248</v>
      </c>
      <c r="O1348" s="516"/>
      <c r="P1348" s="35">
        <v>248</v>
      </c>
      <c r="Q1348" s="42">
        <v>0.62</v>
      </c>
      <c r="R1348" s="40">
        <f t="shared" si="119"/>
        <v>0</v>
      </c>
      <c r="S1348" s="41"/>
    </row>
    <row r="1349" spans="2:20" ht="15" customHeight="1" x14ac:dyDescent="0.3">
      <c r="B1349" s="34">
        <f t="shared" si="109"/>
        <v>4456.5200000000004</v>
      </c>
      <c r="C1349" s="35">
        <v>4659</v>
      </c>
      <c r="D1349" s="546">
        <f t="shared" si="115"/>
        <v>4456.5200000000004</v>
      </c>
      <c r="E1349" s="547">
        <v>46070</v>
      </c>
      <c r="F1349" s="544">
        <v>4456.95</v>
      </c>
      <c r="G1349" s="548">
        <v>46071</v>
      </c>
      <c r="H1349" s="551">
        <f t="shared" si="116"/>
        <v>0.42999999999938154</v>
      </c>
      <c r="I1349" s="140">
        <f t="shared" si="117"/>
        <v>1</v>
      </c>
      <c r="L1349" s="33"/>
      <c r="M1349" s="36">
        <v>46071</v>
      </c>
      <c r="N1349" s="546">
        <f t="shared" si="118"/>
        <v>248</v>
      </c>
      <c r="O1349" s="516"/>
      <c r="P1349" s="35">
        <v>248</v>
      </c>
      <c r="Q1349" s="42">
        <v>0.62</v>
      </c>
      <c r="R1349" s="40">
        <f t="shared" si="119"/>
        <v>0</v>
      </c>
      <c r="S1349" s="41"/>
    </row>
    <row r="1350" spans="2:20" ht="15" customHeight="1" x14ac:dyDescent="0.3">
      <c r="B1350" s="34">
        <f t="shared" si="109"/>
        <v>4456.95</v>
      </c>
      <c r="C1350" s="35">
        <v>4660</v>
      </c>
      <c r="D1350" s="546">
        <f t="shared" si="115"/>
        <v>4456.95</v>
      </c>
      <c r="E1350" s="547">
        <v>46071</v>
      </c>
      <c r="F1350" s="544">
        <v>4457.0200000000004</v>
      </c>
      <c r="G1350" s="548">
        <v>46072</v>
      </c>
      <c r="H1350" s="551">
        <f t="shared" si="116"/>
        <v>7.0000000000618456E-2</v>
      </c>
      <c r="I1350" s="140">
        <f t="shared" si="117"/>
        <v>3</v>
      </c>
      <c r="L1350" s="33"/>
      <c r="M1350" s="36">
        <v>46072</v>
      </c>
      <c r="N1350" s="546">
        <f t="shared" si="118"/>
        <v>248</v>
      </c>
      <c r="O1350" s="516"/>
      <c r="P1350" s="35">
        <v>248</v>
      </c>
      <c r="Q1350" s="42">
        <v>0.62</v>
      </c>
      <c r="R1350" s="40">
        <f t="shared" si="119"/>
        <v>0</v>
      </c>
      <c r="S1350" s="41"/>
    </row>
    <row r="1351" spans="2:20" ht="15" customHeight="1" x14ac:dyDescent="0.3">
      <c r="B1351" s="34">
        <f t="shared" si="109"/>
        <v>4457.0200000000004</v>
      </c>
      <c r="C1351" s="35">
        <v>4663</v>
      </c>
      <c r="D1351" s="546">
        <f t="shared" si="115"/>
        <v>4457.0200000000004</v>
      </c>
      <c r="E1351" s="547">
        <v>46072</v>
      </c>
      <c r="F1351" s="544">
        <v>4457.3</v>
      </c>
      <c r="G1351" s="548">
        <v>46073</v>
      </c>
      <c r="H1351" s="551">
        <f t="shared" si="116"/>
        <v>0.27999999999974534</v>
      </c>
      <c r="I1351" s="140">
        <f t="shared" si="117"/>
        <v>2</v>
      </c>
      <c r="L1351" s="33"/>
      <c r="M1351" s="36">
        <v>46073</v>
      </c>
      <c r="N1351" s="546">
        <f t="shared" si="118"/>
        <v>248</v>
      </c>
      <c r="O1351" s="516">
        <v>120</v>
      </c>
      <c r="P1351" s="35">
        <v>344</v>
      </c>
      <c r="Q1351" s="42">
        <v>0.86</v>
      </c>
      <c r="R1351" s="40">
        <f t="shared" si="119"/>
        <v>24</v>
      </c>
      <c r="S1351" s="41"/>
    </row>
    <row r="1352" spans="2:20" ht="15" customHeight="1" x14ac:dyDescent="0.3">
      <c r="B1352" s="34">
        <f t="shared" si="109"/>
        <v>4457.3</v>
      </c>
      <c r="C1352" s="35">
        <v>4665</v>
      </c>
      <c r="D1352" s="546">
        <f t="shared" si="115"/>
        <v>4457.3</v>
      </c>
      <c r="E1352" s="547">
        <v>46073</v>
      </c>
      <c r="F1352" s="544">
        <v>4457.3500000000004</v>
      </c>
      <c r="G1352" s="548">
        <v>46074</v>
      </c>
      <c r="H1352" s="551">
        <f t="shared" si="116"/>
        <v>5.0000000000181899E-2</v>
      </c>
      <c r="I1352" s="140">
        <f t="shared" si="117"/>
        <v>0</v>
      </c>
      <c r="L1352" s="33"/>
      <c r="M1352" s="36">
        <v>46074</v>
      </c>
      <c r="N1352" s="546">
        <f t="shared" si="118"/>
        <v>344</v>
      </c>
      <c r="O1352" s="516"/>
      <c r="P1352" s="35">
        <v>344</v>
      </c>
      <c r="Q1352" s="42">
        <v>0.86</v>
      </c>
      <c r="R1352" s="40">
        <f t="shared" si="119"/>
        <v>0</v>
      </c>
      <c r="S1352" s="41"/>
    </row>
    <row r="1353" spans="2:20" ht="15" customHeight="1" x14ac:dyDescent="0.3">
      <c r="B1353" s="34">
        <f t="shared" ref="B1353:B1367" si="120">F1352</f>
        <v>4457.3500000000004</v>
      </c>
      <c r="C1353" s="35">
        <v>4665</v>
      </c>
      <c r="D1353" s="546">
        <f t="shared" ref="D1353:D1367" si="121">F1352</f>
        <v>4457.3500000000004</v>
      </c>
      <c r="E1353" s="547">
        <v>46074</v>
      </c>
      <c r="F1353" s="544">
        <v>4457.3500000000004</v>
      </c>
      <c r="G1353" s="548">
        <v>46075</v>
      </c>
      <c r="H1353" s="551">
        <f t="shared" ref="H1353:H1367" si="122">F1353-D1353</f>
        <v>0</v>
      </c>
      <c r="I1353" s="140">
        <f t="shared" ref="I1353:I1367" si="123">C1354-C1353</f>
        <v>2</v>
      </c>
      <c r="L1353" s="33"/>
      <c r="M1353" s="36">
        <v>46075</v>
      </c>
      <c r="N1353" s="546">
        <f t="shared" ref="N1353:N1367" si="124">P1352</f>
        <v>344</v>
      </c>
      <c r="O1353" s="516"/>
      <c r="P1353" s="35">
        <v>300</v>
      </c>
      <c r="Q1353" s="42">
        <v>0.75</v>
      </c>
      <c r="R1353" s="40">
        <f t="shared" ref="R1353:R1367" si="125">(N1353+O1353)-P1353</f>
        <v>44</v>
      </c>
      <c r="S1353" s="41"/>
    </row>
    <row r="1354" spans="2:20" ht="15" customHeight="1" x14ac:dyDescent="0.3">
      <c r="B1354" s="34">
        <f t="shared" si="120"/>
        <v>4457.3500000000004</v>
      </c>
      <c r="C1354" s="35">
        <v>4667</v>
      </c>
      <c r="D1354" s="546">
        <f t="shared" si="121"/>
        <v>4457.3500000000004</v>
      </c>
      <c r="E1354" s="547">
        <v>46075</v>
      </c>
      <c r="F1354" s="544">
        <v>4462.55</v>
      </c>
      <c r="G1354" s="548">
        <v>46076</v>
      </c>
      <c r="H1354" s="551">
        <f t="shared" si="122"/>
        <v>5.1999999999998181</v>
      </c>
      <c r="I1354" s="140">
        <f t="shared" si="123"/>
        <v>2</v>
      </c>
      <c r="L1354" s="33"/>
      <c r="M1354" s="36">
        <v>46076</v>
      </c>
      <c r="N1354" s="546">
        <f t="shared" si="124"/>
        <v>300</v>
      </c>
      <c r="O1354" s="516"/>
      <c r="P1354" s="35">
        <v>300</v>
      </c>
      <c r="Q1354" s="42">
        <v>0.75</v>
      </c>
      <c r="R1354" s="40">
        <f t="shared" si="125"/>
        <v>0</v>
      </c>
      <c r="S1354" s="41"/>
    </row>
    <row r="1355" spans="2:20" ht="15" customHeight="1" x14ac:dyDescent="0.3">
      <c r="B1355" s="34">
        <f t="shared" si="120"/>
        <v>4462.55</v>
      </c>
      <c r="C1355" s="35">
        <v>4669</v>
      </c>
      <c r="D1355" s="546">
        <f t="shared" si="121"/>
        <v>4462.55</v>
      </c>
      <c r="E1355" s="547">
        <v>46076</v>
      </c>
      <c r="F1355" s="544">
        <v>4462.55</v>
      </c>
      <c r="G1355" s="548">
        <v>46077</v>
      </c>
      <c r="H1355" s="551">
        <f t="shared" si="122"/>
        <v>0</v>
      </c>
      <c r="I1355" s="140">
        <f t="shared" si="123"/>
        <v>0</v>
      </c>
      <c r="L1355" s="33"/>
      <c r="M1355" s="36">
        <v>46077</v>
      </c>
      <c r="N1355" s="546">
        <f t="shared" si="124"/>
        <v>300</v>
      </c>
      <c r="O1355" s="516"/>
      <c r="P1355" s="35">
        <v>300</v>
      </c>
      <c r="Q1355" s="42">
        <v>0.75</v>
      </c>
      <c r="R1355" s="40">
        <f t="shared" si="125"/>
        <v>0</v>
      </c>
      <c r="S1355" s="41"/>
    </row>
    <row r="1356" spans="2:20" ht="15" customHeight="1" x14ac:dyDescent="0.3">
      <c r="B1356" s="34">
        <f t="shared" si="120"/>
        <v>4462.55</v>
      </c>
      <c r="C1356" s="35">
        <v>4669</v>
      </c>
      <c r="D1356" s="546">
        <f t="shared" si="121"/>
        <v>4462.55</v>
      </c>
      <c r="E1356" s="547">
        <v>46077</v>
      </c>
      <c r="F1356" s="544">
        <v>4462.55</v>
      </c>
      <c r="G1356" s="548">
        <v>46078</v>
      </c>
      <c r="H1356" s="551">
        <f t="shared" si="122"/>
        <v>0</v>
      </c>
      <c r="I1356" s="140">
        <f t="shared" si="123"/>
        <v>5</v>
      </c>
      <c r="L1356" s="33"/>
      <c r="M1356" s="36">
        <v>46078</v>
      </c>
      <c r="N1356" s="546">
        <f t="shared" si="124"/>
        <v>300</v>
      </c>
      <c r="O1356" s="516"/>
      <c r="P1356" s="35">
        <v>240</v>
      </c>
      <c r="Q1356" s="42">
        <v>0.6</v>
      </c>
      <c r="R1356" s="40">
        <f t="shared" si="125"/>
        <v>60</v>
      </c>
      <c r="S1356" s="41"/>
    </row>
    <row r="1357" spans="2:20" ht="15" customHeight="1" x14ac:dyDescent="0.3">
      <c r="B1357" s="34">
        <f t="shared" si="120"/>
        <v>4462.55</v>
      </c>
      <c r="C1357" s="35">
        <v>4674</v>
      </c>
      <c r="D1357" s="546">
        <f t="shared" si="121"/>
        <v>4462.55</v>
      </c>
      <c r="E1357" s="547">
        <v>46078</v>
      </c>
      <c r="F1357" s="544">
        <v>4471.7</v>
      </c>
      <c r="G1357" s="548">
        <v>46079</v>
      </c>
      <c r="H1357" s="551">
        <f t="shared" si="122"/>
        <v>9.1499999999996362</v>
      </c>
      <c r="I1357" s="140">
        <f t="shared" si="123"/>
        <v>4</v>
      </c>
      <c r="L1357" s="33"/>
      <c r="M1357" s="36">
        <v>46079</v>
      </c>
      <c r="N1357" s="546">
        <f t="shared" si="124"/>
        <v>240</v>
      </c>
      <c r="O1357" s="516"/>
      <c r="P1357" s="35">
        <v>72</v>
      </c>
      <c r="Q1357" s="42">
        <v>0.18</v>
      </c>
      <c r="R1357" s="40">
        <f t="shared" si="125"/>
        <v>168</v>
      </c>
      <c r="S1357" s="41"/>
    </row>
    <row r="1358" spans="2:20" ht="15" customHeight="1" x14ac:dyDescent="0.3">
      <c r="B1358" s="34">
        <f t="shared" si="120"/>
        <v>4471.7</v>
      </c>
      <c r="C1358" s="35">
        <v>4678</v>
      </c>
      <c r="D1358" s="546">
        <f t="shared" si="121"/>
        <v>4471.7</v>
      </c>
      <c r="E1358" s="547">
        <v>46079</v>
      </c>
      <c r="F1358" s="544">
        <v>4490.7</v>
      </c>
      <c r="G1358" s="548">
        <v>46080</v>
      </c>
      <c r="H1358" s="551">
        <f t="shared" si="122"/>
        <v>19</v>
      </c>
      <c r="I1358" s="140">
        <f t="shared" si="123"/>
        <v>0</v>
      </c>
      <c r="L1358" s="33"/>
      <c r="M1358" s="36">
        <v>46080</v>
      </c>
      <c r="N1358" s="546">
        <f t="shared" si="124"/>
        <v>72</v>
      </c>
      <c r="O1358" s="516">
        <v>210</v>
      </c>
      <c r="P1358" s="35">
        <v>120</v>
      </c>
      <c r="Q1358" s="42">
        <v>0.18</v>
      </c>
      <c r="R1358" s="40">
        <f t="shared" si="125"/>
        <v>162</v>
      </c>
      <c r="S1358" s="41"/>
    </row>
    <row r="1359" spans="2:20" ht="15" customHeight="1" x14ac:dyDescent="0.3">
      <c r="B1359" s="34">
        <f t="shared" si="120"/>
        <v>4490.7</v>
      </c>
      <c r="C1359" s="35">
        <v>4678</v>
      </c>
      <c r="D1359" s="546">
        <f t="shared" si="121"/>
        <v>4490.7</v>
      </c>
      <c r="E1359" s="547">
        <v>46080</v>
      </c>
      <c r="F1359" s="544">
        <v>4505.95</v>
      </c>
      <c r="G1359" s="548">
        <v>46081</v>
      </c>
      <c r="H1359" s="551">
        <f t="shared" si="122"/>
        <v>15.25</v>
      </c>
      <c r="I1359" s="140">
        <f t="shared" si="123"/>
        <v>0</v>
      </c>
      <c r="J1359">
        <f>SUM(H1332:H1359)</f>
        <v>74.569999999999709</v>
      </c>
      <c r="L1359" s="33"/>
      <c r="M1359" s="36">
        <v>46081</v>
      </c>
      <c r="N1359" s="546">
        <f t="shared" si="124"/>
        <v>120</v>
      </c>
      <c r="O1359" s="516">
        <v>300</v>
      </c>
      <c r="P1359" s="35">
        <v>248</v>
      </c>
      <c r="Q1359" s="42">
        <v>0.62</v>
      </c>
      <c r="R1359" s="40">
        <f t="shared" si="125"/>
        <v>172</v>
      </c>
      <c r="S1359" s="41"/>
      <c r="T1359" s="48">
        <f>SUM(R1332:R1359)</f>
        <v>882</v>
      </c>
    </row>
    <row r="1360" spans="2:20" ht="15" customHeight="1" x14ac:dyDescent="0.3">
      <c r="B1360" s="34">
        <f t="shared" si="120"/>
        <v>4505.95</v>
      </c>
      <c r="C1360" s="35">
        <v>4678</v>
      </c>
      <c r="D1360" s="546">
        <f t="shared" si="121"/>
        <v>4505.95</v>
      </c>
      <c r="E1360" s="547">
        <v>46081</v>
      </c>
      <c r="F1360" s="544">
        <v>4518.55</v>
      </c>
      <c r="G1360" s="548">
        <v>46082</v>
      </c>
      <c r="H1360" s="551">
        <f t="shared" si="122"/>
        <v>12.600000000000364</v>
      </c>
      <c r="I1360" s="140">
        <f t="shared" si="123"/>
        <v>0</v>
      </c>
      <c r="L1360" s="33"/>
      <c r="M1360" s="36">
        <v>46082</v>
      </c>
      <c r="N1360" s="546">
        <f t="shared" si="124"/>
        <v>248</v>
      </c>
      <c r="O1360" s="516">
        <v>0</v>
      </c>
      <c r="P1360" s="35">
        <v>248</v>
      </c>
      <c r="Q1360" s="42">
        <v>0.62</v>
      </c>
      <c r="R1360" s="40">
        <f t="shared" si="125"/>
        <v>0</v>
      </c>
      <c r="S1360" s="41"/>
    </row>
    <row r="1361" spans="2:19" ht="15" customHeight="1" x14ac:dyDescent="0.3">
      <c r="B1361" s="34">
        <f t="shared" si="120"/>
        <v>4518.55</v>
      </c>
      <c r="C1361" s="35">
        <v>4678</v>
      </c>
      <c r="D1361" s="546">
        <f t="shared" si="121"/>
        <v>4518.55</v>
      </c>
      <c r="E1361" s="547">
        <v>46082</v>
      </c>
      <c r="F1361" s="544">
        <v>4518.55</v>
      </c>
      <c r="G1361" s="548">
        <v>46083</v>
      </c>
      <c r="H1361" s="551">
        <f t="shared" si="122"/>
        <v>0</v>
      </c>
      <c r="I1361" s="140">
        <f t="shared" si="123"/>
        <v>6</v>
      </c>
      <c r="L1361" s="33"/>
      <c r="M1361" s="36">
        <v>46083</v>
      </c>
      <c r="N1361" s="546">
        <f t="shared" si="124"/>
        <v>248</v>
      </c>
      <c r="O1361" s="516"/>
      <c r="P1361" s="35">
        <v>248</v>
      </c>
      <c r="Q1361" s="42">
        <v>0.62</v>
      </c>
      <c r="R1361" s="40">
        <f t="shared" si="125"/>
        <v>0</v>
      </c>
      <c r="S1361" s="41"/>
    </row>
    <row r="1362" spans="2:19" ht="15" customHeight="1" x14ac:dyDescent="0.3">
      <c r="B1362" s="34">
        <f t="shared" si="120"/>
        <v>4518.55</v>
      </c>
      <c r="C1362" s="35">
        <v>4684</v>
      </c>
      <c r="D1362" s="546">
        <f t="shared" si="121"/>
        <v>4518.55</v>
      </c>
      <c r="E1362" s="547">
        <v>46083</v>
      </c>
      <c r="F1362" s="544">
        <v>4518.72</v>
      </c>
      <c r="G1362" s="548">
        <v>46084</v>
      </c>
      <c r="H1362" s="551">
        <f t="shared" si="122"/>
        <v>0.17000000000007276</v>
      </c>
      <c r="I1362" s="140">
        <f t="shared" si="123"/>
        <v>3</v>
      </c>
      <c r="L1362" s="33"/>
      <c r="M1362" s="36">
        <v>46084</v>
      </c>
      <c r="N1362" s="546">
        <f t="shared" si="124"/>
        <v>248</v>
      </c>
      <c r="O1362" s="516"/>
      <c r="P1362" s="35">
        <v>248</v>
      </c>
      <c r="Q1362" s="42">
        <v>0.62</v>
      </c>
      <c r="R1362" s="40">
        <f t="shared" si="125"/>
        <v>0</v>
      </c>
      <c r="S1362" s="41"/>
    </row>
    <row r="1363" spans="2:19" ht="15" customHeight="1" x14ac:dyDescent="0.3">
      <c r="B1363" s="34">
        <f t="shared" si="120"/>
        <v>4518.72</v>
      </c>
      <c r="C1363" s="35">
        <v>4687</v>
      </c>
      <c r="D1363" s="546">
        <f t="shared" si="121"/>
        <v>4518.72</v>
      </c>
      <c r="E1363" s="547">
        <v>46084</v>
      </c>
      <c r="F1363" s="544">
        <v>4518.72</v>
      </c>
      <c r="G1363" s="548">
        <v>46085</v>
      </c>
      <c r="H1363" s="551">
        <f t="shared" si="122"/>
        <v>0</v>
      </c>
      <c r="I1363" s="140">
        <f t="shared" si="123"/>
        <v>0</v>
      </c>
      <c r="L1363" s="33"/>
      <c r="M1363" s="36">
        <v>46085</v>
      </c>
      <c r="N1363" s="546">
        <f t="shared" si="124"/>
        <v>248</v>
      </c>
      <c r="O1363" s="516"/>
      <c r="P1363" s="35">
        <v>200</v>
      </c>
      <c r="Q1363" s="42">
        <v>0.5</v>
      </c>
      <c r="R1363" s="40">
        <f t="shared" si="125"/>
        <v>48</v>
      </c>
      <c r="S1363" s="41"/>
    </row>
    <row r="1364" spans="2:19" ht="15" customHeight="1" x14ac:dyDescent="0.3">
      <c r="B1364" s="34">
        <f t="shared" si="120"/>
        <v>4518.72</v>
      </c>
      <c r="C1364" s="35">
        <v>4687</v>
      </c>
      <c r="D1364" s="546">
        <f t="shared" si="121"/>
        <v>4518.72</v>
      </c>
      <c r="E1364" s="547">
        <v>46085</v>
      </c>
      <c r="F1364" s="544">
        <v>4526.2</v>
      </c>
      <c r="G1364" s="548">
        <v>46086</v>
      </c>
      <c r="H1364" s="551">
        <f t="shared" si="122"/>
        <v>7.4799999999995634</v>
      </c>
      <c r="I1364" s="140">
        <f t="shared" si="123"/>
        <v>5</v>
      </c>
      <c r="L1364" s="33"/>
      <c r="M1364" s="36">
        <v>46086</v>
      </c>
      <c r="N1364" s="546">
        <f t="shared" si="124"/>
        <v>200</v>
      </c>
      <c r="O1364" s="516"/>
      <c r="P1364" s="35">
        <v>200</v>
      </c>
      <c r="Q1364" s="42">
        <v>0.5</v>
      </c>
      <c r="R1364" s="40">
        <f t="shared" si="125"/>
        <v>0</v>
      </c>
      <c r="S1364" s="41"/>
    </row>
    <row r="1365" spans="2:19" ht="15" customHeight="1" x14ac:dyDescent="0.3">
      <c r="B1365" s="34">
        <f t="shared" si="120"/>
        <v>4526.2</v>
      </c>
      <c r="C1365" s="35">
        <v>4692</v>
      </c>
      <c r="D1365" s="546">
        <f t="shared" si="121"/>
        <v>4526.2</v>
      </c>
      <c r="E1365" s="547">
        <v>46086</v>
      </c>
      <c r="F1365" s="544">
        <v>4526.99</v>
      </c>
      <c r="G1365" s="548">
        <v>46087</v>
      </c>
      <c r="H1365" s="551">
        <f t="shared" si="122"/>
        <v>0.78999999999996362</v>
      </c>
      <c r="I1365" s="140">
        <f t="shared" si="123"/>
        <v>0</v>
      </c>
      <c r="L1365" s="33"/>
      <c r="M1365" s="36">
        <v>46087</v>
      </c>
      <c r="N1365" s="546">
        <f t="shared" si="124"/>
        <v>200</v>
      </c>
      <c r="O1365" s="516"/>
      <c r="P1365" s="35">
        <v>200</v>
      </c>
      <c r="Q1365" s="42">
        <v>0.5</v>
      </c>
      <c r="R1365" s="40">
        <f t="shared" si="125"/>
        <v>0</v>
      </c>
      <c r="S1365" s="41"/>
    </row>
    <row r="1366" spans="2:19" ht="15" customHeight="1" x14ac:dyDescent="0.3">
      <c r="B1366" s="34">
        <f t="shared" si="120"/>
        <v>4526.99</v>
      </c>
      <c r="C1366" s="35">
        <v>4692</v>
      </c>
      <c r="D1366" s="546">
        <f t="shared" si="121"/>
        <v>4526.99</v>
      </c>
      <c r="E1366" s="547">
        <v>46087</v>
      </c>
      <c r="F1366" s="544">
        <v>4526.99</v>
      </c>
      <c r="G1366" s="548">
        <v>46088</v>
      </c>
      <c r="H1366" s="551">
        <f t="shared" si="122"/>
        <v>0</v>
      </c>
      <c r="I1366" s="140">
        <f t="shared" si="123"/>
        <v>1</v>
      </c>
      <c r="L1366" s="33"/>
      <c r="M1366" s="36">
        <v>46088</v>
      </c>
      <c r="N1366" s="546">
        <f t="shared" si="124"/>
        <v>200</v>
      </c>
      <c r="O1366" s="516"/>
      <c r="P1366" s="35">
        <v>200</v>
      </c>
      <c r="Q1366" s="42">
        <v>0.5</v>
      </c>
      <c r="R1366" s="40">
        <f t="shared" si="125"/>
        <v>0</v>
      </c>
      <c r="S1366" s="41"/>
    </row>
    <row r="1367" spans="2:19" ht="15" customHeight="1" x14ac:dyDescent="0.3">
      <c r="B1367" s="34">
        <f t="shared" si="120"/>
        <v>4526.99</v>
      </c>
      <c r="C1367" s="35">
        <v>4693</v>
      </c>
      <c r="D1367" s="546">
        <f t="shared" si="121"/>
        <v>4526.99</v>
      </c>
      <c r="E1367" s="547">
        <v>46088</v>
      </c>
      <c r="F1367" s="544">
        <v>4527.25</v>
      </c>
      <c r="G1367" s="548">
        <v>46089</v>
      </c>
      <c r="H1367" s="551">
        <f t="shared" si="122"/>
        <v>0.26000000000021828</v>
      </c>
      <c r="I1367" s="140">
        <f t="shared" si="123"/>
        <v>2</v>
      </c>
      <c r="L1367" s="33"/>
      <c r="M1367" s="36">
        <v>46089</v>
      </c>
      <c r="N1367" s="546">
        <f t="shared" si="124"/>
        <v>200</v>
      </c>
      <c r="O1367" s="516">
        <v>200</v>
      </c>
      <c r="P1367" s="35">
        <v>248</v>
      </c>
      <c r="Q1367" s="42">
        <v>0.62</v>
      </c>
      <c r="R1367" s="40">
        <f t="shared" si="125"/>
        <v>152</v>
      </c>
      <c r="S1367" s="41"/>
    </row>
    <row r="1368" spans="2:19" ht="15" customHeight="1" x14ac:dyDescent="0.3">
      <c r="B1368" s="34">
        <f t="shared" ref="B1368:B1380" si="126">F1367</f>
        <v>4527.25</v>
      </c>
      <c r="C1368" s="35">
        <v>4695</v>
      </c>
      <c r="D1368" s="546">
        <f t="shared" ref="D1368:D1380" si="127">F1367</f>
        <v>4527.25</v>
      </c>
      <c r="E1368" s="547">
        <v>46089</v>
      </c>
      <c r="F1368" s="544">
        <v>4540.05</v>
      </c>
      <c r="G1368" s="548">
        <v>46090</v>
      </c>
      <c r="H1368" s="551">
        <f t="shared" ref="H1368:H1380" si="128">F1368-D1368</f>
        <v>12.800000000000182</v>
      </c>
      <c r="I1368" s="140">
        <f t="shared" ref="I1368:I1380" si="129">C1369-C1368</f>
        <v>0</v>
      </c>
      <c r="L1368" s="33"/>
      <c r="M1368" s="36">
        <v>46090</v>
      </c>
      <c r="N1368" s="546">
        <f t="shared" ref="N1368:N1380" si="130">P1367</f>
        <v>248</v>
      </c>
      <c r="O1368" s="516"/>
      <c r="P1368" s="35">
        <v>248</v>
      </c>
      <c r="Q1368" s="42">
        <v>0.62</v>
      </c>
      <c r="R1368" s="40">
        <f t="shared" ref="R1368:R1380" si="131">(N1368+O1368)-P1368</f>
        <v>0</v>
      </c>
      <c r="S1368" s="41"/>
    </row>
    <row r="1369" spans="2:19" ht="15" customHeight="1" x14ac:dyDescent="0.3">
      <c r="B1369" s="34">
        <f t="shared" si="126"/>
        <v>4540.05</v>
      </c>
      <c r="C1369" s="35">
        <v>4695</v>
      </c>
      <c r="D1369" s="546">
        <f t="shared" si="127"/>
        <v>4540.05</v>
      </c>
      <c r="E1369" s="547">
        <v>46090</v>
      </c>
      <c r="F1369" s="544">
        <v>4540.05</v>
      </c>
      <c r="G1369" s="548">
        <v>46091</v>
      </c>
      <c r="H1369" s="551">
        <f t="shared" si="128"/>
        <v>0</v>
      </c>
      <c r="I1369" s="140">
        <f t="shared" si="129"/>
        <v>3</v>
      </c>
      <c r="L1369" s="33"/>
      <c r="M1369" s="36">
        <v>46091</v>
      </c>
      <c r="N1369" s="546">
        <f t="shared" si="130"/>
        <v>248</v>
      </c>
      <c r="O1369" s="516"/>
      <c r="P1369" s="35">
        <v>248</v>
      </c>
      <c r="Q1369" s="42">
        <v>0.62</v>
      </c>
      <c r="R1369" s="40">
        <f t="shared" si="131"/>
        <v>0</v>
      </c>
      <c r="S1369" s="41"/>
    </row>
    <row r="1370" spans="2:19" ht="15" customHeight="1" x14ac:dyDescent="0.3">
      <c r="B1370" s="34">
        <f t="shared" si="126"/>
        <v>4540.05</v>
      </c>
      <c r="C1370" s="35">
        <v>4698</v>
      </c>
      <c r="D1370" s="546">
        <f t="shared" si="127"/>
        <v>4540.05</v>
      </c>
      <c r="E1370" s="547">
        <v>46091</v>
      </c>
      <c r="F1370" s="544">
        <v>4540.55</v>
      </c>
      <c r="G1370" s="548">
        <v>46092</v>
      </c>
      <c r="H1370" s="551">
        <f t="shared" si="128"/>
        <v>0.5</v>
      </c>
      <c r="I1370" s="140">
        <f t="shared" si="129"/>
        <v>0</v>
      </c>
      <c r="L1370" s="33"/>
      <c r="M1370" s="36">
        <v>46092</v>
      </c>
      <c r="N1370" s="546">
        <f t="shared" si="130"/>
        <v>248</v>
      </c>
      <c r="O1370" s="516"/>
      <c r="P1370" s="35">
        <v>248</v>
      </c>
      <c r="Q1370" s="42">
        <v>0.62</v>
      </c>
      <c r="R1370" s="40">
        <f t="shared" si="131"/>
        <v>0</v>
      </c>
      <c r="S1370" s="41"/>
    </row>
    <row r="1371" spans="2:19" ht="15" customHeight="1" x14ac:dyDescent="0.3">
      <c r="B1371" s="34">
        <f t="shared" si="126"/>
        <v>4540.55</v>
      </c>
      <c r="C1371" s="35">
        <v>4698</v>
      </c>
      <c r="D1371" s="546">
        <f t="shared" si="127"/>
        <v>4540.55</v>
      </c>
      <c r="E1371" s="547">
        <v>46092</v>
      </c>
      <c r="F1371" s="544">
        <v>4540.55</v>
      </c>
      <c r="G1371" s="548">
        <v>46093</v>
      </c>
      <c r="H1371" s="551">
        <f t="shared" si="128"/>
        <v>0</v>
      </c>
      <c r="I1371" s="140">
        <f t="shared" si="129"/>
        <v>6</v>
      </c>
      <c r="L1371" s="33"/>
      <c r="M1371" s="36">
        <v>46093</v>
      </c>
      <c r="N1371" s="546">
        <f t="shared" si="130"/>
        <v>248</v>
      </c>
      <c r="O1371" s="516"/>
      <c r="P1371" s="35">
        <v>220</v>
      </c>
      <c r="Q1371" s="42">
        <v>0.55000000000000004</v>
      </c>
      <c r="R1371" s="40">
        <f t="shared" si="131"/>
        <v>28</v>
      </c>
      <c r="S1371" s="41"/>
    </row>
    <row r="1372" spans="2:19" ht="15" customHeight="1" x14ac:dyDescent="0.3">
      <c r="B1372" s="34">
        <f t="shared" si="126"/>
        <v>4540.55</v>
      </c>
      <c r="C1372" s="35">
        <v>4704</v>
      </c>
      <c r="D1372" s="546">
        <f t="shared" si="127"/>
        <v>4540.55</v>
      </c>
      <c r="E1372" s="547">
        <v>46093</v>
      </c>
      <c r="F1372" s="544">
        <v>4542.75</v>
      </c>
      <c r="G1372" s="548">
        <v>46094</v>
      </c>
      <c r="H1372" s="551">
        <f t="shared" si="128"/>
        <v>2.1999999999998181</v>
      </c>
      <c r="I1372" s="140">
        <f t="shared" si="129"/>
        <v>0</v>
      </c>
      <c r="L1372" s="33"/>
      <c r="M1372" s="36">
        <v>46094</v>
      </c>
      <c r="N1372" s="546">
        <f t="shared" si="130"/>
        <v>220</v>
      </c>
      <c r="O1372" s="516"/>
      <c r="P1372" s="35">
        <v>220</v>
      </c>
      <c r="Q1372" s="42">
        <v>0.55000000000000004</v>
      </c>
      <c r="R1372" s="40">
        <f t="shared" si="131"/>
        <v>0</v>
      </c>
      <c r="S1372" s="41"/>
    </row>
    <row r="1373" spans="2:19" ht="15" customHeight="1" x14ac:dyDescent="0.3">
      <c r="B1373" s="34">
        <f t="shared" si="126"/>
        <v>4542.75</v>
      </c>
      <c r="C1373" s="35">
        <v>4704</v>
      </c>
      <c r="D1373" s="546">
        <f t="shared" si="127"/>
        <v>4542.75</v>
      </c>
      <c r="E1373" s="547">
        <v>46094</v>
      </c>
      <c r="F1373" s="544">
        <v>4542.75</v>
      </c>
      <c r="G1373" s="548">
        <v>46095</v>
      </c>
      <c r="H1373" s="551">
        <f t="shared" si="128"/>
        <v>0</v>
      </c>
      <c r="I1373" s="140">
        <f t="shared" si="129"/>
        <v>5</v>
      </c>
      <c r="L1373" s="33"/>
      <c r="M1373" s="36">
        <v>46095</v>
      </c>
      <c r="N1373" s="546">
        <f t="shared" si="130"/>
        <v>220</v>
      </c>
      <c r="O1373" s="516"/>
      <c r="P1373" s="35">
        <v>200</v>
      </c>
      <c r="Q1373" s="42">
        <v>0.5</v>
      </c>
      <c r="R1373" s="40">
        <f t="shared" si="131"/>
        <v>20</v>
      </c>
      <c r="S1373" s="41"/>
    </row>
    <row r="1374" spans="2:19" ht="15" customHeight="1" x14ac:dyDescent="0.3">
      <c r="B1374" s="34">
        <f t="shared" si="126"/>
        <v>4542.75</v>
      </c>
      <c r="C1374" s="35">
        <v>4709</v>
      </c>
      <c r="D1374" s="546">
        <f t="shared" si="127"/>
        <v>4542.75</v>
      </c>
      <c r="E1374" s="547">
        <v>46095</v>
      </c>
      <c r="F1374" s="544">
        <v>4545.45</v>
      </c>
      <c r="G1374" s="548">
        <v>46096</v>
      </c>
      <c r="H1374" s="551">
        <f t="shared" si="128"/>
        <v>2.6999999999998181</v>
      </c>
      <c r="I1374" s="140">
        <f t="shared" si="129"/>
        <v>4</v>
      </c>
      <c r="L1374" s="33"/>
      <c r="M1374" s="36">
        <v>46096</v>
      </c>
      <c r="N1374" s="546">
        <f t="shared" si="130"/>
        <v>200</v>
      </c>
      <c r="O1374" s="516"/>
      <c r="P1374" s="35">
        <v>160</v>
      </c>
      <c r="Q1374" s="42">
        <v>0.4</v>
      </c>
      <c r="R1374" s="40">
        <f t="shared" si="131"/>
        <v>40</v>
      </c>
      <c r="S1374" s="41"/>
    </row>
    <row r="1375" spans="2:19" ht="15" customHeight="1" x14ac:dyDescent="0.3">
      <c r="B1375" s="34">
        <f t="shared" si="126"/>
        <v>4545.45</v>
      </c>
      <c r="C1375" s="35">
        <v>4713</v>
      </c>
      <c r="D1375" s="546">
        <f t="shared" si="127"/>
        <v>4545.45</v>
      </c>
      <c r="E1375" s="547">
        <v>46096</v>
      </c>
      <c r="F1375" s="544">
        <v>4551.3</v>
      </c>
      <c r="G1375" s="548">
        <v>46097</v>
      </c>
      <c r="H1375" s="551">
        <f t="shared" si="128"/>
        <v>5.8500000000003638</v>
      </c>
      <c r="I1375" s="140">
        <f t="shared" si="129"/>
        <v>2</v>
      </c>
      <c r="L1375" s="33"/>
      <c r="M1375" s="36">
        <v>46097</v>
      </c>
      <c r="N1375" s="546">
        <f t="shared" si="130"/>
        <v>160</v>
      </c>
      <c r="O1375" s="516">
        <v>210</v>
      </c>
      <c r="P1375" s="35">
        <v>248</v>
      </c>
      <c r="Q1375" s="42">
        <v>0.62</v>
      </c>
      <c r="R1375" s="40">
        <f t="shared" si="131"/>
        <v>122</v>
      </c>
      <c r="S1375" s="41"/>
    </row>
    <row r="1376" spans="2:19" ht="15" customHeight="1" x14ac:dyDescent="0.3">
      <c r="B1376" s="34">
        <f t="shared" si="126"/>
        <v>4551.3</v>
      </c>
      <c r="C1376" s="35">
        <v>4715</v>
      </c>
      <c r="D1376" s="546">
        <f t="shared" si="127"/>
        <v>4551.3</v>
      </c>
      <c r="E1376" s="547">
        <v>46097</v>
      </c>
      <c r="F1376" s="544">
        <v>4559.99</v>
      </c>
      <c r="G1376" s="548">
        <v>46098</v>
      </c>
      <c r="H1376" s="551">
        <f t="shared" si="128"/>
        <v>8.6899999999995998</v>
      </c>
      <c r="I1376" s="140">
        <f t="shared" si="129"/>
        <v>5</v>
      </c>
      <c r="L1376" s="33"/>
      <c r="M1376" s="36">
        <v>46098</v>
      </c>
      <c r="N1376" s="546">
        <f t="shared" si="130"/>
        <v>248</v>
      </c>
      <c r="O1376" s="516"/>
      <c r="P1376" s="35">
        <v>248</v>
      </c>
      <c r="Q1376" s="42">
        <v>0.62</v>
      </c>
      <c r="R1376" s="40">
        <f t="shared" si="131"/>
        <v>0</v>
      </c>
      <c r="S1376" s="41"/>
    </row>
    <row r="1377" spans="2:20" ht="15" customHeight="1" x14ac:dyDescent="0.3">
      <c r="B1377" s="34">
        <f t="shared" si="126"/>
        <v>4559.99</v>
      </c>
      <c r="C1377" s="35">
        <v>4720</v>
      </c>
      <c r="D1377" s="546">
        <f t="shared" si="127"/>
        <v>4559.99</v>
      </c>
      <c r="E1377" s="547">
        <v>46098</v>
      </c>
      <c r="F1377" s="544">
        <v>4560.6000000000004</v>
      </c>
      <c r="G1377" s="548">
        <v>46099</v>
      </c>
      <c r="H1377" s="551">
        <f t="shared" si="128"/>
        <v>0.61000000000058208</v>
      </c>
      <c r="I1377" s="140">
        <f t="shared" si="129"/>
        <v>3</v>
      </c>
      <c r="L1377" s="33"/>
      <c r="M1377" s="36">
        <v>46099</v>
      </c>
      <c r="N1377" s="546">
        <f t="shared" si="130"/>
        <v>248</v>
      </c>
      <c r="O1377" s="516"/>
      <c r="P1377" s="35">
        <v>240</v>
      </c>
      <c r="Q1377" s="42">
        <v>0.6</v>
      </c>
      <c r="R1377" s="40">
        <f t="shared" si="131"/>
        <v>8</v>
      </c>
      <c r="S1377" s="41"/>
    </row>
    <row r="1378" spans="2:20" ht="15" customHeight="1" x14ac:dyDescent="0.3">
      <c r="B1378" s="34">
        <f t="shared" si="126"/>
        <v>4560.6000000000004</v>
      </c>
      <c r="C1378" s="35">
        <v>4723</v>
      </c>
      <c r="D1378" s="546">
        <f t="shared" si="127"/>
        <v>4560.6000000000004</v>
      </c>
      <c r="E1378" s="547">
        <v>46099</v>
      </c>
      <c r="F1378" s="544">
        <v>4561.1000000000004</v>
      </c>
      <c r="G1378" s="548">
        <v>46100</v>
      </c>
      <c r="H1378" s="551">
        <f t="shared" si="128"/>
        <v>0.5</v>
      </c>
      <c r="I1378" s="140">
        <f t="shared" si="129"/>
        <v>0</v>
      </c>
      <c r="L1378" s="33"/>
      <c r="M1378" s="36">
        <v>46100</v>
      </c>
      <c r="N1378" s="546">
        <f t="shared" si="130"/>
        <v>240</v>
      </c>
      <c r="O1378" s="516"/>
      <c r="P1378" s="35">
        <v>240</v>
      </c>
      <c r="Q1378" s="42">
        <v>0.6</v>
      </c>
      <c r="R1378" s="40">
        <f t="shared" si="131"/>
        <v>0</v>
      </c>
      <c r="S1378" s="41"/>
    </row>
    <row r="1379" spans="2:20" ht="15" customHeight="1" x14ac:dyDescent="0.3">
      <c r="B1379" s="34">
        <f t="shared" si="126"/>
        <v>4561.1000000000004</v>
      </c>
      <c r="C1379" s="35">
        <v>4723</v>
      </c>
      <c r="D1379" s="546">
        <f t="shared" si="127"/>
        <v>4561.1000000000004</v>
      </c>
      <c r="E1379" s="547">
        <v>46100</v>
      </c>
      <c r="F1379" s="544">
        <v>4561.1000000000004</v>
      </c>
      <c r="G1379" s="548">
        <v>46101</v>
      </c>
      <c r="H1379" s="551">
        <f t="shared" si="128"/>
        <v>0</v>
      </c>
      <c r="I1379" s="140">
        <f t="shared" si="129"/>
        <v>4</v>
      </c>
      <c r="L1379" s="33"/>
      <c r="M1379" s="36">
        <v>46101</v>
      </c>
      <c r="N1379" s="546">
        <f t="shared" si="130"/>
        <v>240</v>
      </c>
      <c r="O1379" s="516">
        <v>90</v>
      </c>
      <c r="P1379" s="35">
        <v>300</v>
      </c>
      <c r="Q1379" s="42">
        <v>0.75</v>
      </c>
      <c r="R1379" s="40">
        <f t="shared" si="131"/>
        <v>30</v>
      </c>
      <c r="S1379" s="41"/>
    </row>
    <row r="1380" spans="2:20" ht="15" customHeight="1" x14ac:dyDescent="0.3">
      <c r="B1380" s="34">
        <f t="shared" si="126"/>
        <v>4561.1000000000004</v>
      </c>
      <c r="C1380" s="35">
        <v>4727</v>
      </c>
      <c r="D1380" s="546">
        <f t="shared" si="127"/>
        <v>4561.1000000000004</v>
      </c>
      <c r="E1380" s="547">
        <v>46101</v>
      </c>
      <c r="F1380" s="544">
        <v>4561.1000000000004</v>
      </c>
      <c r="G1380" s="548">
        <v>46102</v>
      </c>
      <c r="H1380" s="551">
        <f t="shared" si="128"/>
        <v>0</v>
      </c>
      <c r="I1380" s="140">
        <f t="shared" si="129"/>
        <v>2</v>
      </c>
      <c r="L1380" s="33"/>
      <c r="M1380" s="36">
        <v>46102</v>
      </c>
      <c r="N1380" s="546">
        <f t="shared" si="130"/>
        <v>300</v>
      </c>
      <c r="O1380" s="516"/>
      <c r="P1380" s="35">
        <v>292</v>
      </c>
      <c r="Q1380" s="42">
        <v>0.73</v>
      </c>
      <c r="R1380" s="40">
        <f t="shared" si="131"/>
        <v>8</v>
      </c>
      <c r="S1380" s="41"/>
    </row>
    <row r="1381" spans="2:20" ht="15" customHeight="1" x14ac:dyDescent="0.3">
      <c r="B1381" s="34">
        <f t="shared" ref="B1381:B1393" si="132">F1380</f>
        <v>4561.1000000000004</v>
      </c>
      <c r="C1381" s="35">
        <v>4729</v>
      </c>
      <c r="D1381" s="546">
        <f t="shared" ref="D1381:D1393" si="133">F1380</f>
        <v>4561.1000000000004</v>
      </c>
      <c r="E1381" s="547">
        <v>46102</v>
      </c>
      <c r="F1381" s="544">
        <v>4563.45</v>
      </c>
      <c r="G1381" s="548">
        <v>46103</v>
      </c>
      <c r="H1381" s="551">
        <f t="shared" ref="H1381:H1393" si="134">F1381-D1381</f>
        <v>2.3499999999994543</v>
      </c>
      <c r="I1381" s="140">
        <f t="shared" ref="I1381:I1393" si="135">C1382-C1381</f>
        <v>2</v>
      </c>
      <c r="L1381" s="33"/>
      <c r="M1381" s="36">
        <v>46103</v>
      </c>
      <c r="N1381" s="546">
        <f t="shared" ref="N1381:N1393" si="136">P1380</f>
        <v>292</v>
      </c>
      <c r="O1381" s="516"/>
      <c r="P1381" s="35">
        <v>292</v>
      </c>
      <c r="Q1381" s="42">
        <v>0.73</v>
      </c>
      <c r="R1381" s="40">
        <f t="shared" ref="R1381:R1393" si="137">(N1381+O1381)-P1381</f>
        <v>0</v>
      </c>
      <c r="S1381" s="41"/>
    </row>
    <row r="1382" spans="2:20" ht="15" customHeight="1" x14ac:dyDescent="0.3">
      <c r="B1382" s="34">
        <f t="shared" si="132"/>
        <v>4563.45</v>
      </c>
      <c r="C1382" s="35">
        <v>4731</v>
      </c>
      <c r="D1382" s="546">
        <f t="shared" si="133"/>
        <v>4563.45</v>
      </c>
      <c r="E1382" s="547">
        <v>46103</v>
      </c>
      <c r="F1382" s="544">
        <v>4563.62</v>
      </c>
      <c r="G1382" s="548">
        <v>46104</v>
      </c>
      <c r="H1382" s="551">
        <f t="shared" si="134"/>
        <v>0.17000000000007276</v>
      </c>
      <c r="I1382" s="140">
        <f t="shared" si="135"/>
        <v>1</v>
      </c>
      <c r="L1382" s="33"/>
      <c r="M1382" s="36">
        <v>46104</v>
      </c>
      <c r="N1382" s="546">
        <f t="shared" si="136"/>
        <v>292</v>
      </c>
      <c r="O1382" s="516"/>
      <c r="P1382" s="35">
        <v>292</v>
      </c>
      <c r="Q1382" s="42">
        <v>0.73</v>
      </c>
      <c r="R1382" s="40">
        <f t="shared" si="137"/>
        <v>0</v>
      </c>
      <c r="S1382" s="41"/>
    </row>
    <row r="1383" spans="2:20" ht="15" customHeight="1" x14ac:dyDescent="0.3">
      <c r="B1383" s="34">
        <f t="shared" si="132"/>
        <v>4563.62</v>
      </c>
      <c r="C1383" s="35">
        <v>4732</v>
      </c>
      <c r="D1383" s="546">
        <f t="shared" si="133"/>
        <v>4563.62</v>
      </c>
      <c r="E1383" s="547">
        <v>46104</v>
      </c>
      <c r="F1383" s="544">
        <v>4563.62</v>
      </c>
      <c r="G1383" s="548">
        <v>46105</v>
      </c>
      <c r="H1383" s="551">
        <f t="shared" si="134"/>
        <v>0</v>
      </c>
      <c r="I1383" s="140">
        <f t="shared" si="135"/>
        <v>2</v>
      </c>
      <c r="L1383" s="33"/>
      <c r="M1383" s="36">
        <v>46105</v>
      </c>
      <c r="N1383" s="546">
        <f t="shared" si="136"/>
        <v>292</v>
      </c>
      <c r="O1383" s="516"/>
      <c r="P1383" s="35">
        <v>292</v>
      </c>
      <c r="Q1383" s="42">
        <v>0.73</v>
      </c>
      <c r="R1383" s="40">
        <f t="shared" si="137"/>
        <v>0</v>
      </c>
      <c r="S1383" s="41"/>
    </row>
    <row r="1384" spans="2:20" ht="15" customHeight="1" x14ac:dyDescent="0.3">
      <c r="B1384" s="34">
        <f t="shared" si="132"/>
        <v>4563.62</v>
      </c>
      <c r="C1384" s="35">
        <v>4734</v>
      </c>
      <c r="D1384" s="546">
        <f t="shared" si="133"/>
        <v>4563.62</v>
      </c>
      <c r="E1384" s="547">
        <v>46105</v>
      </c>
      <c r="F1384" s="544">
        <v>4563.7299999999996</v>
      </c>
      <c r="G1384" s="548">
        <v>46106</v>
      </c>
      <c r="H1384" s="551">
        <f t="shared" si="134"/>
        <v>0.10999999999967258</v>
      </c>
      <c r="I1384" s="140">
        <f t="shared" si="135"/>
        <v>3</v>
      </c>
      <c r="L1384" s="33"/>
      <c r="M1384" s="36">
        <v>46106</v>
      </c>
      <c r="N1384" s="546">
        <f t="shared" si="136"/>
        <v>292</v>
      </c>
      <c r="O1384" s="516"/>
      <c r="P1384" s="35">
        <v>280</v>
      </c>
      <c r="Q1384" s="42">
        <v>0.7</v>
      </c>
      <c r="R1384" s="40">
        <f t="shared" si="137"/>
        <v>12</v>
      </c>
      <c r="S1384" s="41"/>
    </row>
    <row r="1385" spans="2:20" ht="15" customHeight="1" x14ac:dyDescent="0.3">
      <c r="B1385" s="34">
        <f t="shared" si="132"/>
        <v>4563.7299999999996</v>
      </c>
      <c r="C1385" s="35">
        <v>4737</v>
      </c>
      <c r="D1385" s="546">
        <f t="shared" si="133"/>
        <v>4563.7299999999996</v>
      </c>
      <c r="E1385" s="547">
        <v>46106</v>
      </c>
      <c r="F1385" s="544">
        <v>4564.05</v>
      </c>
      <c r="G1385" s="548">
        <v>46107</v>
      </c>
      <c r="H1385" s="551">
        <f t="shared" si="134"/>
        <v>0.32000000000061846</v>
      </c>
      <c r="I1385" s="140">
        <f t="shared" si="135"/>
        <v>0</v>
      </c>
      <c r="L1385" s="33"/>
      <c r="M1385" s="36">
        <v>46107</v>
      </c>
      <c r="N1385" s="546">
        <f t="shared" si="136"/>
        <v>280</v>
      </c>
      <c r="O1385" s="516"/>
      <c r="P1385" s="35">
        <v>280</v>
      </c>
      <c r="Q1385" s="42">
        <v>0.7</v>
      </c>
      <c r="R1385" s="40">
        <f t="shared" si="137"/>
        <v>0</v>
      </c>
      <c r="S1385" s="41"/>
    </row>
    <row r="1386" spans="2:20" ht="15" customHeight="1" x14ac:dyDescent="0.3">
      <c r="B1386" s="34">
        <f t="shared" si="132"/>
        <v>4564.05</v>
      </c>
      <c r="C1386" s="35">
        <v>4737</v>
      </c>
      <c r="D1386" s="546">
        <f t="shared" si="133"/>
        <v>4564.05</v>
      </c>
      <c r="E1386" s="547">
        <v>46107</v>
      </c>
      <c r="F1386" s="544">
        <v>4564.2</v>
      </c>
      <c r="G1386" s="548">
        <v>46108</v>
      </c>
      <c r="H1386" s="551">
        <f t="shared" si="134"/>
        <v>0.1499999999996362</v>
      </c>
      <c r="I1386" s="140">
        <f t="shared" si="135"/>
        <v>3</v>
      </c>
      <c r="L1386" s="33"/>
      <c r="M1386" s="36">
        <v>46108</v>
      </c>
      <c r="N1386" s="546">
        <f t="shared" si="136"/>
        <v>280</v>
      </c>
      <c r="O1386" s="516"/>
      <c r="P1386" s="35">
        <v>260</v>
      </c>
      <c r="Q1386" s="42">
        <v>0.65</v>
      </c>
      <c r="R1386" s="40">
        <f t="shared" si="137"/>
        <v>20</v>
      </c>
      <c r="S1386" s="41"/>
    </row>
    <row r="1387" spans="2:20" ht="15" customHeight="1" x14ac:dyDescent="0.3">
      <c r="B1387" s="34">
        <f t="shared" si="132"/>
        <v>4564.2</v>
      </c>
      <c r="C1387" s="35">
        <v>4740</v>
      </c>
      <c r="D1387" s="546">
        <f t="shared" si="133"/>
        <v>4564.2</v>
      </c>
      <c r="E1387" s="547">
        <v>46108</v>
      </c>
      <c r="F1387" s="544">
        <v>4564.2</v>
      </c>
      <c r="G1387" s="548">
        <v>46109</v>
      </c>
      <c r="H1387" s="551">
        <f t="shared" si="134"/>
        <v>0</v>
      </c>
      <c r="I1387" s="140">
        <f t="shared" si="135"/>
        <v>0</v>
      </c>
      <c r="L1387" s="33"/>
      <c r="M1387" s="36">
        <v>46109</v>
      </c>
      <c r="N1387" s="546">
        <f t="shared" si="136"/>
        <v>260</v>
      </c>
      <c r="O1387" s="516"/>
      <c r="P1387" s="35">
        <v>260</v>
      </c>
      <c r="Q1387" s="42">
        <v>0.65</v>
      </c>
      <c r="R1387" s="40">
        <f t="shared" si="137"/>
        <v>0</v>
      </c>
      <c r="S1387" s="41"/>
    </row>
    <row r="1388" spans="2:20" ht="15" customHeight="1" x14ac:dyDescent="0.3">
      <c r="B1388" s="34">
        <f t="shared" si="132"/>
        <v>4564.2</v>
      </c>
      <c r="C1388" s="35">
        <v>4740</v>
      </c>
      <c r="D1388" s="546">
        <f t="shared" si="133"/>
        <v>4564.2</v>
      </c>
      <c r="E1388" s="547">
        <v>46109</v>
      </c>
      <c r="F1388" s="544">
        <v>4565.25</v>
      </c>
      <c r="G1388" s="548">
        <v>46110</v>
      </c>
      <c r="H1388" s="551">
        <f t="shared" si="134"/>
        <v>1.0500000000001819</v>
      </c>
      <c r="I1388" s="140">
        <f>C1389-C1388</f>
        <v>3</v>
      </c>
      <c r="L1388" s="33"/>
      <c r="M1388" s="36">
        <v>46110</v>
      </c>
      <c r="N1388" s="546">
        <f t="shared" si="136"/>
        <v>260</v>
      </c>
      <c r="O1388" s="516"/>
      <c r="P1388" s="35">
        <v>260</v>
      </c>
      <c r="Q1388" s="42">
        <v>0.65</v>
      </c>
      <c r="R1388" s="40">
        <f t="shared" si="137"/>
        <v>0</v>
      </c>
      <c r="S1388" s="41"/>
    </row>
    <row r="1389" spans="2:20" ht="15" customHeight="1" x14ac:dyDescent="0.3">
      <c r="B1389" s="34">
        <f t="shared" si="132"/>
        <v>4565.25</v>
      </c>
      <c r="C1389" s="35">
        <v>4743</v>
      </c>
      <c r="D1389" s="546">
        <f t="shared" si="133"/>
        <v>4565.25</v>
      </c>
      <c r="E1389" s="547">
        <v>46110</v>
      </c>
      <c r="F1389" s="544">
        <v>4565.25</v>
      </c>
      <c r="G1389" s="548">
        <v>46111</v>
      </c>
      <c r="H1389" s="551">
        <f t="shared" si="134"/>
        <v>0</v>
      </c>
      <c r="I1389" s="140">
        <f>C1390-C1389</f>
        <v>3</v>
      </c>
      <c r="L1389" s="33"/>
      <c r="M1389" s="36">
        <v>46111</v>
      </c>
      <c r="N1389" s="546">
        <f t="shared" si="136"/>
        <v>260</v>
      </c>
      <c r="O1389" s="516"/>
      <c r="P1389" s="35">
        <v>224</v>
      </c>
      <c r="Q1389" s="42">
        <v>0.56000000000000005</v>
      </c>
      <c r="R1389" s="40">
        <f t="shared" si="137"/>
        <v>36</v>
      </c>
      <c r="S1389" s="41"/>
    </row>
    <row r="1390" spans="2:20" ht="15" customHeight="1" x14ac:dyDescent="0.3">
      <c r="B1390" s="34">
        <f t="shared" si="132"/>
        <v>4565.25</v>
      </c>
      <c r="C1390" s="35">
        <v>4746</v>
      </c>
      <c r="D1390" s="546">
        <f t="shared" si="133"/>
        <v>4565.25</v>
      </c>
      <c r="E1390" s="547">
        <v>46111</v>
      </c>
      <c r="F1390" s="544">
        <v>4572.75</v>
      </c>
      <c r="G1390" s="548">
        <v>46112</v>
      </c>
      <c r="H1390" s="551">
        <f>F1390-D1390</f>
        <v>7.5</v>
      </c>
      <c r="I1390" s="140">
        <f t="shared" si="135"/>
        <v>5</v>
      </c>
      <c r="J1390">
        <f>SUM(H1360:H1390)</f>
        <v>66.800000000000182</v>
      </c>
      <c r="L1390" s="33"/>
      <c r="M1390" s="36">
        <v>46112</v>
      </c>
      <c r="N1390" s="546">
        <f t="shared" si="136"/>
        <v>224</v>
      </c>
      <c r="O1390" s="516"/>
      <c r="P1390" s="35">
        <v>160</v>
      </c>
      <c r="Q1390" s="42">
        <v>0.4</v>
      </c>
      <c r="R1390" s="40">
        <f t="shared" si="137"/>
        <v>64</v>
      </c>
      <c r="S1390" s="41"/>
      <c r="T1390" s="48">
        <f>SUM(R1360:R1390)</f>
        <v>588</v>
      </c>
    </row>
    <row r="1391" spans="2:20" ht="15" customHeight="1" x14ac:dyDescent="0.3">
      <c r="B1391" s="34">
        <f>F1390</f>
        <v>4572.75</v>
      </c>
      <c r="C1391" s="35">
        <v>4751</v>
      </c>
      <c r="D1391" s="546">
        <f>F1390</f>
        <v>4572.75</v>
      </c>
      <c r="E1391" s="547">
        <v>46112</v>
      </c>
      <c r="F1391" s="544">
        <v>4581.2</v>
      </c>
      <c r="G1391" s="548">
        <v>46113</v>
      </c>
      <c r="H1391" s="551">
        <f t="shared" si="134"/>
        <v>8.4499999999998181</v>
      </c>
      <c r="I1391" s="140">
        <f t="shared" si="135"/>
        <v>0</v>
      </c>
      <c r="L1391" s="33"/>
      <c r="M1391" s="36">
        <v>46113</v>
      </c>
      <c r="N1391" s="546">
        <f t="shared" si="136"/>
        <v>160</v>
      </c>
      <c r="O1391" s="516"/>
      <c r="P1391" s="35">
        <v>160</v>
      </c>
      <c r="Q1391" s="42">
        <v>0.4</v>
      </c>
      <c r="R1391" s="40">
        <f t="shared" si="137"/>
        <v>0</v>
      </c>
      <c r="S1391" s="41"/>
    </row>
    <row r="1392" spans="2:20" ht="15" customHeight="1" x14ac:dyDescent="0.3">
      <c r="B1392" s="34">
        <f t="shared" si="132"/>
        <v>4581.2</v>
      </c>
      <c r="C1392" s="35">
        <v>4751</v>
      </c>
      <c r="D1392" s="546">
        <f t="shared" si="133"/>
        <v>4581.2</v>
      </c>
      <c r="E1392" s="547">
        <v>46113</v>
      </c>
      <c r="F1392" s="544">
        <v>4581.3500000000004</v>
      </c>
      <c r="G1392" s="548">
        <v>46114</v>
      </c>
      <c r="H1392" s="551">
        <f t="shared" si="134"/>
        <v>0.1500000000005457</v>
      </c>
      <c r="I1392" s="140">
        <f t="shared" si="135"/>
        <v>0</v>
      </c>
      <c r="L1392" s="33"/>
      <c r="M1392" s="36">
        <v>46114</v>
      </c>
      <c r="N1392" s="546">
        <f t="shared" si="136"/>
        <v>160</v>
      </c>
      <c r="O1392" s="516"/>
      <c r="P1392" s="35">
        <v>120</v>
      </c>
      <c r="Q1392" s="42">
        <v>0.3</v>
      </c>
      <c r="R1392" s="40">
        <f t="shared" si="137"/>
        <v>40</v>
      </c>
      <c r="S1392" s="41"/>
    </row>
    <row r="1393" spans="2:19" ht="15" customHeight="1" x14ac:dyDescent="0.3">
      <c r="B1393" s="34">
        <f t="shared" si="132"/>
        <v>4581.3500000000004</v>
      </c>
      <c r="C1393" s="35">
        <v>4751</v>
      </c>
      <c r="D1393" s="546">
        <f t="shared" si="133"/>
        <v>4581.3500000000004</v>
      </c>
      <c r="E1393" s="547">
        <v>46114</v>
      </c>
      <c r="F1393" s="544">
        <v>4584.3500000000004</v>
      </c>
      <c r="G1393" s="548">
        <v>46115</v>
      </c>
      <c r="H1393" s="551">
        <f t="shared" si="134"/>
        <v>3</v>
      </c>
      <c r="I1393" s="140">
        <f t="shared" si="135"/>
        <v>0</v>
      </c>
      <c r="L1393" s="33"/>
      <c r="M1393" s="36">
        <v>46115</v>
      </c>
      <c r="N1393" s="546">
        <f t="shared" si="136"/>
        <v>120</v>
      </c>
      <c r="O1393" s="516"/>
      <c r="P1393" s="35">
        <v>120</v>
      </c>
      <c r="Q1393" s="42">
        <v>0.4</v>
      </c>
      <c r="R1393" s="40">
        <f t="shared" si="137"/>
        <v>0</v>
      </c>
      <c r="S1393" s="41"/>
    </row>
    <row r="1394" spans="2:19" ht="15" customHeight="1" x14ac:dyDescent="0.3">
      <c r="B1394" s="34">
        <f t="shared" ref="B1394:B1402" si="138">F1393</f>
        <v>4584.3500000000004</v>
      </c>
      <c r="C1394" s="35">
        <v>4751</v>
      </c>
      <c r="D1394" s="546">
        <f t="shared" ref="D1394:D1402" si="139">F1393</f>
        <v>4584.3500000000004</v>
      </c>
      <c r="E1394" s="547">
        <v>46115</v>
      </c>
      <c r="F1394" s="544">
        <v>4584.3500000000004</v>
      </c>
      <c r="G1394" s="548">
        <v>46116</v>
      </c>
      <c r="H1394" s="551">
        <f t="shared" ref="H1394:H1399" si="140">F1394-D1394</f>
        <v>0</v>
      </c>
      <c r="I1394" s="140">
        <f t="shared" ref="I1394:I1402" si="141">C1395-C1394</f>
        <v>0</v>
      </c>
      <c r="L1394" s="33"/>
      <c r="M1394" s="36">
        <v>46116</v>
      </c>
      <c r="N1394" s="546">
        <f t="shared" ref="N1394:N1400" si="142">P1393</f>
        <v>120</v>
      </c>
      <c r="O1394" s="516"/>
      <c r="P1394" s="35">
        <v>120</v>
      </c>
      <c r="Q1394" s="42">
        <v>0.4</v>
      </c>
      <c r="R1394" s="40">
        <f t="shared" ref="R1394:R1402" si="143">(N1394+O1394)-P1394</f>
        <v>0</v>
      </c>
      <c r="S1394" s="41"/>
    </row>
    <row r="1395" spans="2:19" ht="15" customHeight="1" x14ac:dyDescent="0.3">
      <c r="B1395" s="34">
        <f t="shared" ref="B1395:B1400" si="144">F1394</f>
        <v>4584.3500000000004</v>
      </c>
      <c r="C1395" s="35">
        <v>4751</v>
      </c>
      <c r="D1395" s="546">
        <f t="shared" ref="D1395:D1400" si="145">F1394</f>
        <v>4584.3500000000004</v>
      </c>
      <c r="E1395" s="547">
        <v>46116</v>
      </c>
      <c r="F1395" s="544">
        <v>4602</v>
      </c>
      <c r="G1395" s="548">
        <v>46117</v>
      </c>
      <c r="H1395" s="551">
        <f t="shared" si="140"/>
        <v>17.649999999999636</v>
      </c>
      <c r="I1395" s="140">
        <f t="shared" si="141"/>
        <v>14</v>
      </c>
      <c r="L1395" s="33"/>
      <c r="M1395" s="36">
        <v>46117</v>
      </c>
      <c r="N1395" s="546">
        <f t="shared" si="142"/>
        <v>120</v>
      </c>
      <c r="O1395" s="516">
        <v>70</v>
      </c>
      <c r="P1395" s="35">
        <v>100</v>
      </c>
      <c r="Q1395" s="42">
        <v>0.25</v>
      </c>
      <c r="R1395" s="40">
        <f>(N1395+O1395)-P1395</f>
        <v>90</v>
      </c>
      <c r="S1395" s="41"/>
    </row>
    <row r="1396" spans="2:19" ht="15" customHeight="1" x14ac:dyDescent="0.3">
      <c r="B1396" s="34">
        <f t="shared" si="144"/>
        <v>4602</v>
      </c>
      <c r="C1396" s="35">
        <v>4765</v>
      </c>
      <c r="D1396" s="546">
        <f t="shared" si="145"/>
        <v>4602</v>
      </c>
      <c r="E1396" s="547">
        <v>46117</v>
      </c>
      <c r="F1396" s="544">
        <v>4608.8999999999996</v>
      </c>
      <c r="G1396" s="548">
        <v>46118</v>
      </c>
      <c r="H1396" s="551">
        <f t="shared" si="140"/>
        <v>6.8999999999996362</v>
      </c>
      <c r="I1396" s="140">
        <f t="shared" si="141"/>
        <v>9</v>
      </c>
      <c r="L1396" s="33"/>
      <c r="M1396" s="36">
        <v>46118</v>
      </c>
      <c r="N1396" s="546">
        <f>P1395</f>
        <v>100</v>
      </c>
      <c r="O1396" s="516"/>
      <c r="P1396" s="35">
        <v>100</v>
      </c>
      <c r="Q1396" s="42">
        <v>0.25</v>
      </c>
      <c r="R1396" s="40">
        <f>(N1396+O1396)-P1396</f>
        <v>0</v>
      </c>
      <c r="S1396" s="41"/>
    </row>
    <row r="1397" spans="2:19" ht="15" customHeight="1" x14ac:dyDescent="0.3">
      <c r="B1397" s="34">
        <f t="shared" si="144"/>
        <v>4608.8999999999996</v>
      </c>
      <c r="C1397" s="35">
        <v>4774</v>
      </c>
      <c r="D1397" s="546">
        <f t="shared" si="145"/>
        <v>4608.8999999999996</v>
      </c>
      <c r="E1397" s="547">
        <v>46118</v>
      </c>
      <c r="F1397" s="544">
        <v>4609.25</v>
      </c>
      <c r="G1397" s="548">
        <v>46119</v>
      </c>
      <c r="H1397" s="551">
        <f t="shared" si="140"/>
        <v>0.3500000000003638</v>
      </c>
      <c r="I1397" s="140">
        <f t="shared" si="141"/>
        <v>3</v>
      </c>
      <c r="L1397" s="33"/>
      <c r="M1397" s="36">
        <v>46119</v>
      </c>
      <c r="N1397" s="546">
        <f>P1396</f>
        <v>100</v>
      </c>
      <c r="O1397" s="516"/>
      <c r="P1397" s="35">
        <v>100</v>
      </c>
      <c r="Q1397" s="42">
        <v>0.25</v>
      </c>
      <c r="R1397" s="40">
        <f t="shared" si="143"/>
        <v>0</v>
      </c>
      <c r="S1397" s="41"/>
    </row>
    <row r="1398" spans="2:19" ht="15" customHeight="1" x14ac:dyDescent="0.3">
      <c r="B1398" s="34">
        <f t="shared" si="144"/>
        <v>4609.25</v>
      </c>
      <c r="C1398" s="35">
        <v>4777</v>
      </c>
      <c r="D1398" s="546">
        <f t="shared" si="145"/>
        <v>4609.25</v>
      </c>
      <c r="E1398" s="547">
        <v>46119</v>
      </c>
      <c r="F1398" s="544">
        <v>4609.8999999999996</v>
      </c>
      <c r="G1398" s="548">
        <v>46120</v>
      </c>
      <c r="H1398" s="551">
        <f t="shared" si="140"/>
        <v>0.6499999999996362</v>
      </c>
      <c r="I1398" s="140">
        <f t="shared" si="141"/>
        <v>5</v>
      </c>
      <c r="L1398" s="33"/>
      <c r="M1398" s="36">
        <v>46120</v>
      </c>
      <c r="N1398" s="546">
        <f t="shared" si="142"/>
        <v>100</v>
      </c>
      <c r="O1398" s="516"/>
      <c r="P1398" s="35">
        <v>100</v>
      </c>
      <c r="Q1398" s="42">
        <v>0.25</v>
      </c>
      <c r="R1398" s="40">
        <f t="shared" si="143"/>
        <v>0</v>
      </c>
      <c r="S1398" s="41"/>
    </row>
    <row r="1399" spans="2:19" ht="15" customHeight="1" x14ac:dyDescent="0.3">
      <c r="B1399" s="34">
        <f t="shared" si="144"/>
        <v>4609.8999999999996</v>
      </c>
      <c r="C1399" s="35">
        <v>4782</v>
      </c>
      <c r="D1399" s="546">
        <f t="shared" si="145"/>
        <v>4609.8999999999996</v>
      </c>
      <c r="E1399" s="547">
        <v>46120</v>
      </c>
      <c r="F1399" s="544">
        <v>4609.8999999999996</v>
      </c>
      <c r="G1399" s="548">
        <v>46121</v>
      </c>
      <c r="H1399" s="551">
        <f t="shared" si="140"/>
        <v>0</v>
      </c>
      <c r="I1399" s="140">
        <f t="shared" si="141"/>
        <v>2</v>
      </c>
      <c r="L1399" s="33"/>
      <c r="M1399" s="36">
        <v>46121</v>
      </c>
      <c r="N1399" s="546">
        <f t="shared" si="142"/>
        <v>100</v>
      </c>
      <c r="O1399" s="516"/>
      <c r="P1399" s="35">
        <v>100</v>
      </c>
      <c r="Q1399" s="42">
        <v>0.25</v>
      </c>
      <c r="R1399" s="40">
        <f t="shared" si="143"/>
        <v>0</v>
      </c>
      <c r="S1399" s="41"/>
    </row>
    <row r="1400" spans="2:19" ht="15" customHeight="1" x14ac:dyDescent="0.3">
      <c r="B1400" s="34">
        <f t="shared" si="144"/>
        <v>4609.8999999999996</v>
      </c>
      <c r="C1400" s="35">
        <v>4784</v>
      </c>
      <c r="D1400" s="546">
        <f t="shared" si="145"/>
        <v>4609.8999999999996</v>
      </c>
      <c r="E1400" s="547">
        <v>46121</v>
      </c>
      <c r="F1400" s="544">
        <v>4609.8999999999996</v>
      </c>
      <c r="G1400" s="548">
        <v>46122</v>
      </c>
      <c r="H1400" s="551">
        <f t="shared" ref="H1400:H1402" si="146">F1400-D1400</f>
        <v>0</v>
      </c>
      <c r="I1400" s="140">
        <f t="shared" si="141"/>
        <v>0</v>
      </c>
      <c r="L1400" s="33"/>
      <c r="M1400" s="36">
        <v>46122</v>
      </c>
      <c r="N1400" s="546">
        <f t="shared" si="142"/>
        <v>100</v>
      </c>
      <c r="O1400" s="516">
        <v>150</v>
      </c>
      <c r="P1400" s="35">
        <v>248</v>
      </c>
      <c r="Q1400" s="42">
        <v>0.62</v>
      </c>
      <c r="R1400" s="40">
        <f>(N1400+O1400)-P1400</f>
        <v>2</v>
      </c>
      <c r="S1400" s="41"/>
    </row>
    <row r="1401" spans="2:19" ht="15" customHeight="1" x14ac:dyDescent="0.3">
      <c r="B1401" s="34">
        <f t="shared" si="138"/>
        <v>4609.8999999999996</v>
      </c>
      <c r="C1401" s="35">
        <v>4784</v>
      </c>
      <c r="D1401" s="546">
        <f t="shared" si="139"/>
        <v>4609.8999999999996</v>
      </c>
      <c r="E1401" s="547">
        <v>46122</v>
      </c>
      <c r="F1401" s="544">
        <v>4610.3</v>
      </c>
      <c r="G1401" s="548">
        <v>46123</v>
      </c>
      <c r="H1401" s="551">
        <f t="shared" si="146"/>
        <v>0.4000000000005457</v>
      </c>
      <c r="I1401" s="140">
        <f t="shared" si="141"/>
        <v>9</v>
      </c>
      <c r="L1401" s="33"/>
      <c r="M1401" s="36">
        <v>46123</v>
      </c>
      <c r="N1401" s="546">
        <f>P1400</f>
        <v>248</v>
      </c>
      <c r="O1401" s="516">
        <v>150</v>
      </c>
      <c r="P1401" s="35">
        <v>336</v>
      </c>
      <c r="Q1401" s="42">
        <v>0.84</v>
      </c>
      <c r="R1401" s="40">
        <f>(N1401+O1401)-P1401</f>
        <v>62</v>
      </c>
      <c r="S1401" s="41"/>
    </row>
    <row r="1402" spans="2:19" ht="15" customHeight="1" x14ac:dyDescent="0.3">
      <c r="B1402" s="34">
        <f t="shared" si="138"/>
        <v>4610.3</v>
      </c>
      <c r="C1402" s="35">
        <v>4793</v>
      </c>
      <c r="D1402" s="546">
        <f t="shared" si="139"/>
        <v>4610.3</v>
      </c>
      <c r="E1402" s="547">
        <v>46123</v>
      </c>
      <c r="F1402" s="544">
        <v>4614.5</v>
      </c>
      <c r="G1402" s="548">
        <v>46124</v>
      </c>
      <c r="H1402" s="551">
        <f t="shared" si="146"/>
        <v>4.1999999999998181</v>
      </c>
      <c r="I1402" s="140">
        <f t="shared" si="141"/>
        <v>4</v>
      </c>
      <c r="L1402" s="33"/>
      <c r="M1402" s="36">
        <v>46124</v>
      </c>
      <c r="N1402" s="546">
        <f>P1401</f>
        <v>336</v>
      </c>
      <c r="O1402" s="516"/>
      <c r="P1402" s="35">
        <v>336</v>
      </c>
      <c r="Q1402" s="42">
        <v>0.84</v>
      </c>
      <c r="R1402" s="40">
        <f t="shared" si="143"/>
        <v>0</v>
      </c>
      <c r="S1402" s="41"/>
    </row>
    <row r="1403" spans="2:19" ht="15" customHeight="1" x14ac:dyDescent="0.3">
      <c r="B1403" s="34">
        <f t="shared" ref="B1403:B1466" si="147">F1402</f>
        <v>4614.5</v>
      </c>
      <c r="C1403" s="35">
        <v>4797</v>
      </c>
      <c r="D1403" s="546">
        <f t="shared" ref="D1403:D1466" si="148">F1402</f>
        <v>4614.5</v>
      </c>
      <c r="E1403" s="547">
        <v>46124</v>
      </c>
      <c r="F1403" s="544">
        <v>4614.5</v>
      </c>
      <c r="G1403" s="548">
        <v>46125</v>
      </c>
      <c r="H1403" s="551">
        <f t="shared" ref="H1403:H1466" si="149">F1403-D1403</f>
        <v>0</v>
      </c>
      <c r="I1403" s="140">
        <f t="shared" ref="I1403:I1466" si="150">C1404-C1403</f>
        <v>0</v>
      </c>
      <c r="L1403" s="33"/>
      <c r="M1403" s="36">
        <v>46125</v>
      </c>
      <c r="N1403" s="546">
        <f t="shared" ref="N1403:N1466" si="151">P1402</f>
        <v>336</v>
      </c>
      <c r="O1403" s="516"/>
      <c r="P1403" s="35">
        <v>315</v>
      </c>
      <c r="Q1403" s="42">
        <v>0.78</v>
      </c>
      <c r="R1403" s="40">
        <f t="shared" ref="R1403:R1466" si="152">(N1403+O1403)-P1403</f>
        <v>21</v>
      </c>
      <c r="S1403" s="41"/>
    </row>
    <row r="1404" spans="2:19" ht="15" customHeight="1" x14ac:dyDescent="0.3">
      <c r="B1404" s="34">
        <f t="shared" si="147"/>
        <v>4614.5</v>
      </c>
      <c r="C1404" s="35">
        <v>4797</v>
      </c>
      <c r="D1404" s="546">
        <f t="shared" si="148"/>
        <v>4614.5</v>
      </c>
      <c r="E1404" s="547">
        <v>46125</v>
      </c>
      <c r="F1404" s="544">
        <v>4615.95</v>
      </c>
      <c r="G1404" s="548">
        <v>46126</v>
      </c>
      <c r="H1404" s="551">
        <f t="shared" si="149"/>
        <v>1.4499999999998181</v>
      </c>
      <c r="I1404" s="140">
        <f t="shared" si="150"/>
        <v>2</v>
      </c>
      <c r="L1404" s="33"/>
      <c r="M1404" s="36">
        <v>46126</v>
      </c>
      <c r="N1404" s="546">
        <f t="shared" si="151"/>
        <v>315</v>
      </c>
      <c r="O1404" s="516"/>
      <c r="P1404" s="35">
        <v>300</v>
      </c>
      <c r="Q1404" s="42">
        <v>0.75</v>
      </c>
      <c r="R1404" s="40">
        <f t="shared" si="152"/>
        <v>15</v>
      </c>
      <c r="S1404" s="41"/>
    </row>
    <row r="1405" spans="2:19" ht="15" customHeight="1" x14ac:dyDescent="0.3">
      <c r="B1405" s="34">
        <f t="shared" si="147"/>
        <v>4615.95</v>
      </c>
      <c r="C1405" s="35">
        <v>4799</v>
      </c>
      <c r="D1405" s="546">
        <f t="shared" si="148"/>
        <v>4615.95</v>
      </c>
      <c r="E1405" s="547">
        <v>46126</v>
      </c>
      <c r="F1405" s="544">
        <v>4621.1000000000004</v>
      </c>
      <c r="G1405" s="548">
        <v>46127</v>
      </c>
      <c r="H1405" s="551">
        <f t="shared" si="149"/>
        <v>5.1500000000005457</v>
      </c>
      <c r="I1405" s="140">
        <f t="shared" si="150"/>
        <v>6</v>
      </c>
      <c r="L1405" s="33"/>
      <c r="M1405" s="36">
        <v>46127</v>
      </c>
      <c r="N1405" s="546">
        <f t="shared" si="151"/>
        <v>300</v>
      </c>
      <c r="O1405" s="516"/>
      <c r="P1405" s="35">
        <v>260</v>
      </c>
      <c r="Q1405" s="42">
        <v>0.65</v>
      </c>
      <c r="R1405" s="40">
        <f t="shared" si="152"/>
        <v>40</v>
      </c>
      <c r="S1405" s="41"/>
    </row>
    <row r="1406" spans="2:19" ht="15" customHeight="1" x14ac:dyDescent="0.3">
      <c r="B1406" s="34">
        <f t="shared" si="147"/>
        <v>4621.1000000000004</v>
      </c>
      <c r="C1406" s="35">
        <v>4805</v>
      </c>
      <c r="D1406" s="546">
        <f t="shared" si="148"/>
        <v>4621.1000000000004</v>
      </c>
      <c r="E1406" s="547">
        <v>46127</v>
      </c>
      <c r="F1406" s="544">
        <v>4623.8999999999996</v>
      </c>
      <c r="G1406" s="548">
        <v>46128</v>
      </c>
      <c r="H1406" s="551">
        <f t="shared" si="149"/>
        <v>2.7999999999992724</v>
      </c>
      <c r="I1406" s="140">
        <f t="shared" si="150"/>
        <v>0</v>
      </c>
      <c r="L1406" s="33"/>
      <c r="M1406" s="36">
        <v>46128</v>
      </c>
      <c r="N1406" s="546">
        <f t="shared" si="151"/>
        <v>260</v>
      </c>
      <c r="O1406" s="516"/>
      <c r="P1406" s="35">
        <v>260</v>
      </c>
      <c r="Q1406" s="42">
        <v>0.65</v>
      </c>
      <c r="R1406" s="40">
        <f t="shared" si="152"/>
        <v>0</v>
      </c>
      <c r="S1406" s="41"/>
    </row>
    <row r="1407" spans="2:19" ht="15" customHeight="1" x14ac:dyDescent="0.3">
      <c r="B1407" s="34">
        <f t="shared" si="147"/>
        <v>4623.8999999999996</v>
      </c>
      <c r="C1407" s="35">
        <v>4805</v>
      </c>
      <c r="D1407" s="546">
        <f t="shared" si="148"/>
        <v>4623.8999999999996</v>
      </c>
      <c r="E1407" s="547">
        <v>46128</v>
      </c>
      <c r="F1407" s="544">
        <v>4624</v>
      </c>
      <c r="G1407" s="548">
        <v>46129</v>
      </c>
      <c r="H1407" s="551">
        <f t="shared" si="149"/>
        <v>0.1000000000003638</v>
      </c>
      <c r="I1407" s="140">
        <f t="shared" si="150"/>
        <v>2</v>
      </c>
      <c r="L1407" s="33"/>
      <c r="M1407" s="36">
        <v>46129</v>
      </c>
      <c r="N1407" s="546">
        <f t="shared" si="151"/>
        <v>260</v>
      </c>
      <c r="O1407" s="516"/>
      <c r="P1407" s="35">
        <v>248</v>
      </c>
      <c r="Q1407" s="42">
        <v>0.62</v>
      </c>
      <c r="R1407" s="40">
        <f t="shared" si="152"/>
        <v>12</v>
      </c>
      <c r="S1407" s="41"/>
    </row>
    <row r="1408" spans="2:19" ht="15" customHeight="1" x14ac:dyDescent="0.3">
      <c r="B1408" s="34">
        <f t="shared" si="147"/>
        <v>4624</v>
      </c>
      <c r="C1408" s="35">
        <v>4807</v>
      </c>
      <c r="D1408" s="546">
        <f t="shared" si="148"/>
        <v>4624</v>
      </c>
      <c r="E1408" s="547">
        <v>46129</v>
      </c>
      <c r="F1408" s="544">
        <v>4626.3</v>
      </c>
      <c r="G1408" s="548">
        <v>46130</v>
      </c>
      <c r="H1408" s="551">
        <f t="shared" si="149"/>
        <v>2.3000000000001819</v>
      </c>
      <c r="I1408" s="140">
        <f t="shared" si="150"/>
        <v>2</v>
      </c>
      <c r="L1408" s="33"/>
      <c r="M1408" s="36">
        <v>46130</v>
      </c>
      <c r="N1408" s="546">
        <f t="shared" si="151"/>
        <v>248</v>
      </c>
      <c r="O1408" s="516"/>
      <c r="P1408" s="35">
        <v>160</v>
      </c>
      <c r="Q1408" s="42">
        <v>0.4</v>
      </c>
      <c r="R1408" s="40">
        <f t="shared" si="152"/>
        <v>88</v>
      </c>
      <c r="S1408" s="41"/>
    </row>
    <row r="1409" spans="2:20" ht="15" customHeight="1" x14ac:dyDescent="0.3">
      <c r="B1409" s="34">
        <f t="shared" si="147"/>
        <v>4626.3</v>
      </c>
      <c r="C1409" s="35">
        <v>4809</v>
      </c>
      <c r="D1409" s="546">
        <f t="shared" si="148"/>
        <v>4626.3</v>
      </c>
      <c r="E1409" s="547">
        <v>46130</v>
      </c>
      <c r="F1409" s="544">
        <v>4639.3</v>
      </c>
      <c r="G1409" s="548">
        <v>46131</v>
      </c>
      <c r="H1409" s="551">
        <f t="shared" si="149"/>
        <v>13</v>
      </c>
      <c r="I1409" s="140">
        <f t="shared" si="150"/>
        <v>3</v>
      </c>
      <c r="L1409" s="33"/>
      <c r="M1409" s="36">
        <v>46131</v>
      </c>
      <c r="N1409" s="546">
        <f t="shared" si="151"/>
        <v>160</v>
      </c>
      <c r="O1409" s="516">
        <v>60</v>
      </c>
      <c r="P1409" s="35">
        <v>12</v>
      </c>
      <c r="Q1409" s="42">
        <v>0.06</v>
      </c>
      <c r="R1409" s="40">
        <f t="shared" si="152"/>
        <v>208</v>
      </c>
      <c r="S1409" s="41"/>
    </row>
    <row r="1410" spans="2:20" ht="15" customHeight="1" x14ac:dyDescent="0.3">
      <c r="B1410" s="34">
        <f t="shared" si="147"/>
        <v>4639.3</v>
      </c>
      <c r="C1410" s="35">
        <v>4812</v>
      </c>
      <c r="D1410" s="546">
        <f t="shared" si="148"/>
        <v>4639.3</v>
      </c>
      <c r="E1410" s="547">
        <v>46131</v>
      </c>
      <c r="F1410" s="544">
        <v>4657.6499999999996</v>
      </c>
      <c r="G1410" s="548">
        <v>46132</v>
      </c>
      <c r="H1410" s="551">
        <f t="shared" si="149"/>
        <v>18.349999999999454</v>
      </c>
      <c r="I1410" s="140">
        <f t="shared" si="150"/>
        <v>2</v>
      </c>
      <c r="L1410" s="33"/>
      <c r="M1410" s="36">
        <v>46132</v>
      </c>
      <c r="N1410" s="546">
        <f t="shared" si="151"/>
        <v>12</v>
      </c>
      <c r="O1410" s="516">
        <v>300</v>
      </c>
      <c r="P1410" s="35">
        <v>220</v>
      </c>
      <c r="Q1410" s="42">
        <v>0.6</v>
      </c>
      <c r="R1410" s="40">
        <f t="shared" si="152"/>
        <v>92</v>
      </c>
      <c r="S1410" s="41"/>
    </row>
    <row r="1411" spans="2:20" ht="15" customHeight="1" x14ac:dyDescent="0.3">
      <c r="B1411" s="34">
        <f t="shared" si="147"/>
        <v>4657.6499999999996</v>
      </c>
      <c r="C1411" s="35">
        <v>4814</v>
      </c>
      <c r="D1411" s="546">
        <f t="shared" si="148"/>
        <v>4657.6499999999996</v>
      </c>
      <c r="E1411" s="547">
        <v>46132</v>
      </c>
      <c r="F1411" s="544">
        <v>4671.5</v>
      </c>
      <c r="G1411" s="548">
        <v>46133</v>
      </c>
      <c r="H1411" s="551">
        <f t="shared" si="149"/>
        <v>13.850000000000364</v>
      </c>
      <c r="I1411" s="140">
        <f t="shared" si="150"/>
        <v>2</v>
      </c>
      <c r="L1411" s="33"/>
      <c r="M1411" s="36">
        <v>46133</v>
      </c>
      <c r="N1411" s="546">
        <f t="shared" si="151"/>
        <v>220</v>
      </c>
      <c r="O1411" s="516">
        <v>220</v>
      </c>
      <c r="P1411" s="35">
        <v>320</v>
      </c>
      <c r="Q1411" s="42">
        <v>0.8</v>
      </c>
      <c r="R1411" s="40">
        <f t="shared" si="152"/>
        <v>120</v>
      </c>
      <c r="S1411" s="41"/>
    </row>
    <row r="1412" spans="2:20" ht="15" customHeight="1" x14ac:dyDescent="0.3">
      <c r="B1412" s="34">
        <f t="shared" si="147"/>
        <v>4671.5</v>
      </c>
      <c r="C1412" s="35">
        <v>4816</v>
      </c>
      <c r="D1412" s="546">
        <f t="shared" si="148"/>
        <v>4671.5</v>
      </c>
      <c r="E1412" s="547">
        <v>46133</v>
      </c>
      <c r="F1412" s="544">
        <v>4680.45</v>
      </c>
      <c r="G1412" s="548">
        <v>46134</v>
      </c>
      <c r="H1412" s="551">
        <f t="shared" si="149"/>
        <v>8.9499999999998181</v>
      </c>
      <c r="I1412" s="140">
        <f t="shared" si="150"/>
        <v>1</v>
      </c>
      <c r="L1412" s="33"/>
      <c r="M1412" s="36">
        <v>46134</v>
      </c>
      <c r="N1412" s="546">
        <f t="shared" si="151"/>
        <v>320</v>
      </c>
      <c r="O1412" s="516"/>
      <c r="P1412" s="35">
        <v>320</v>
      </c>
      <c r="Q1412" s="42">
        <v>0.8</v>
      </c>
      <c r="R1412" s="40">
        <f t="shared" si="152"/>
        <v>0</v>
      </c>
      <c r="S1412" s="41"/>
    </row>
    <row r="1413" spans="2:20" ht="15" customHeight="1" x14ac:dyDescent="0.3">
      <c r="B1413" s="34">
        <f t="shared" si="147"/>
        <v>4680.45</v>
      </c>
      <c r="C1413" s="35">
        <v>4817</v>
      </c>
      <c r="D1413" s="546">
        <f t="shared" si="148"/>
        <v>4680.45</v>
      </c>
      <c r="E1413" s="547">
        <v>46134</v>
      </c>
      <c r="F1413" s="544">
        <v>4681.45</v>
      </c>
      <c r="G1413" s="548">
        <v>46135</v>
      </c>
      <c r="H1413" s="551">
        <f t="shared" si="149"/>
        <v>1</v>
      </c>
      <c r="I1413" s="140">
        <f t="shared" si="150"/>
        <v>2</v>
      </c>
      <c r="L1413" s="33"/>
      <c r="M1413" s="36">
        <v>46135</v>
      </c>
      <c r="N1413" s="546">
        <f t="shared" si="151"/>
        <v>320</v>
      </c>
      <c r="O1413" s="516"/>
      <c r="P1413" s="35">
        <v>320</v>
      </c>
      <c r="Q1413" s="42">
        <v>0.8</v>
      </c>
      <c r="R1413" s="40">
        <f t="shared" si="152"/>
        <v>0</v>
      </c>
      <c r="S1413" s="41"/>
    </row>
    <row r="1414" spans="2:20" ht="15" customHeight="1" x14ac:dyDescent="0.3">
      <c r="B1414" s="34">
        <f t="shared" si="147"/>
        <v>4681.45</v>
      </c>
      <c r="C1414" s="35">
        <v>4819</v>
      </c>
      <c r="D1414" s="546">
        <f t="shared" si="148"/>
        <v>4681.45</v>
      </c>
      <c r="E1414" s="547">
        <v>46135</v>
      </c>
      <c r="F1414" s="544">
        <v>4681.75</v>
      </c>
      <c r="G1414" s="548">
        <v>46136</v>
      </c>
      <c r="H1414" s="551">
        <f t="shared" si="149"/>
        <v>0.3000000000001819</v>
      </c>
      <c r="I1414" s="140">
        <f t="shared" si="150"/>
        <v>2</v>
      </c>
      <c r="L1414" s="33"/>
      <c r="M1414" s="36">
        <v>46136</v>
      </c>
      <c r="N1414" s="546">
        <f t="shared" si="151"/>
        <v>320</v>
      </c>
      <c r="O1414" s="516"/>
      <c r="P1414" s="35">
        <v>320</v>
      </c>
      <c r="Q1414" s="42">
        <v>0.8</v>
      </c>
      <c r="R1414" s="40">
        <f t="shared" si="152"/>
        <v>0</v>
      </c>
      <c r="S1414" s="41"/>
    </row>
    <row r="1415" spans="2:20" ht="15" customHeight="1" x14ac:dyDescent="0.3">
      <c r="B1415" s="34">
        <f t="shared" si="147"/>
        <v>4681.75</v>
      </c>
      <c r="C1415" s="35">
        <v>4821</v>
      </c>
      <c r="D1415" s="546">
        <f t="shared" si="148"/>
        <v>4681.75</v>
      </c>
      <c r="E1415" s="547">
        <v>46136</v>
      </c>
      <c r="F1415" s="544">
        <v>4681.75</v>
      </c>
      <c r="G1415" s="548">
        <v>46137</v>
      </c>
      <c r="H1415" s="551">
        <f t="shared" si="149"/>
        <v>0</v>
      </c>
      <c r="I1415" s="140">
        <f t="shared" si="150"/>
        <v>3</v>
      </c>
      <c r="L1415" s="33"/>
      <c r="M1415" s="36">
        <v>46137</v>
      </c>
      <c r="N1415" s="546">
        <f t="shared" si="151"/>
        <v>320</v>
      </c>
      <c r="O1415" s="516"/>
      <c r="P1415" s="35">
        <v>300</v>
      </c>
      <c r="Q1415" s="42">
        <v>0.75</v>
      </c>
      <c r="R1415" s="40">
        <f t="shared" si="152"/>
        <v>20</v>
      </c>
      <c r="S1415" s="41"/>
    </row>
    <row r="1416" spans="2:20" ht="15" customHeight="1" x14ac:dyDescent="0.3">
      <c r="B1416" s="34">
        <f t="shared" si="147"/>
        <v>4681.75</v>
      </c>
      <c r="C1416" s="35">
        <v>4824</v>
      </c>
      <c r="D1416" s="546">
        <f t="shared" si="148"/>
        <v>4681.75</v>
      </c>
      <c r="E1416" s="547">
        <v>46137</v>
      </c>
      <c r="F1416" s="544">
        <v>4684.6000000000004</v>
      </c>
      <c r="G1416" s="548">
        <v>46138</v>
      </c>
      <c r="H1416" s="551">
        <f t="shared" si="149"/>
        <v>2.8500000000003638</v>
      </c>
      <c r="I1416" s="140">
        <f t="shared" si="150"/>
        <v>4</v>
      </c>
      <c r="L1416" s="33"/>
      <c r="M1416" s="36">
        <v>46138</v>
      </c>
      <c r="N1416" s="546">
        <f t="shared" si="151"/>
        <v>300</v>
      </c>
      <c r="O1416" s="516"/>
      <c r="P1416" s="35">
        <v>260</v>
      </c>
      <c r="Q1416" s="42">
        <v>0.65</v>
      </c>
      <c r="R1416" s="40">
        <f t="shared" si="152"/>
        <v>40</v>
      </c>
      <c r="S1416" s="41"/>
    </row>
    <row r="1417" spans="2:20" ht="15" customHeight="1" x14ac:dyDescent="0.3">
      <c r="B1417" s="34">
        <f t="shared" si="147"/>
        <v>4684.6000000000004</v>
      </c>
      <c r="C1417" s="35">
        <v>4828</v>
      </c>
      <c r="D1417" s="546">
        <f t="shared" si="148"/>
        <v>4684.6000000000004</v>
      </c>
      <c r="E1417" s="547">
        <v>46138</v>
      </c>
      <c r="F1417" s="544">
        <v>4691</v>
      </c>
      <c r="G1417" s="548">
        <v>46139</v>
      </c>
      <c r="H1417" s="551">
        <f t="shared" si="149"/>
        <v>6.3999999999996362</v>
      </c>
      <c r="I1417" s="140">
        <f t="shared" si="150"/>
        <v>2</v>
      </c>
      <c r="L1417" s="33"/>
      <c r="M1417" s="36">
        <v>46139</v>
      </c>
      <c r="N1417" s="546">
        <f t="shared" si="151"/>
        <v>260</v>
      </c>
      <c r="O1417" s="516"/>
      <c r="P1417" s="35">
        <v>260</v>
      </c>
      <c r="Q1417" s="42">
        <v>0.65</v>
      </c>
      <c r="R1417" s="40">
        <f t="shared" si="152"/>
        <v>0</v>
      </c>
      <c r="S1417" s="41"/>
    </row>
    <row r="1418" spans="2:20" ht="15" customHeight="1" x14ac:dyDescent="0.3">
      <c r="B1418" s="34">
        <f t="shared" si="147"/>
        <v>4691</v>
      </c>
      <c r="C1418" s="35">
        <v>4830</v>
      </c>
      <c r="D1418" s="546">
        <f t="shared" si="148"/>
        <v>4691</v>
      </c>
      <c r="E1418" s="547">
        <v>46139</v>
      </c>
      <c r="F1418" s="544">
        <v>4691.45</v>
      </c>
      <c r="G1418" s="548">
        <v>46140</v>
      </c>
      <c r="H1418" s="551">
        <f t="shared" si="149"/>
        <v>0.4499999999998181</v>
      </c>
      <c r="I1418" s="140">
        <f t="shared" si="150"/>
        <v>5</v>
      </c>
      <c r="L1418" s="33"/>
      <c r="M1418" s="36">
        <v>46140</v>
      </c>
      <c r="N1418" s="546">
        <f t="shared" si="151"/>
        <v>260</v>
      </c>
      <c r="O1418" s="516"/>
      <c r="P1418" s="35">
        <v>250</v>
      </c>
      <c r="Q1418" s="42">
        <v>0.625</v>
      </c>
      <c r="R1418" s="40">
        <f t="shared" si="152"/>
        <v>10</v>
      </c>
      <c r="S1418" s="41"/>
    </row>
    <row r="1419" spans="2:20" ht="15" customHeight="1" x14ac:dyDescent="0.3">
      <c r="B1419" s="34">
        <f t="shared" si="147"/>
        <v>4691.45</v>
      </c>
      <c r="C1419" s="35">
        <v>4835</v>
      </c>
      <c r="D1419" s="546">
        <f t="shared" si="148"/>
        <v>4691.45</v>
      </c>
      <c r="E1419" s="547">
        <v>46140</v>
      </c>
      <c r="F1419" s="544">
        <v>4691.8999999999996</v>
      </c>
      <c r="G1419" s="548">
        <v>46141</v>
      </c>
      <c r="H1419" s="551">
        <f t="shared" si="149"/>
        <v>0.4499999999998181</v>
      </c>
      <c r="I1419" s="140">
        <f t="shared" si="150"/>
        <v>3</v>
      </c>
      <c r="L1419" s="33"/>
      <c r="M1419" s="36">
        <v>46141</v>
      </c>
      <c r="N1419" s="546">
        <f t="shared" si="151"/>
        <v>250</v>
      </c>
      <c r="O1419" s="516">
        <v>130</v>
      </c>
      <c r="P1419" s="35">
        <v>344</v>
      </c>
      <c r="Q1419" s="42">
        <v>0.86</v>
      </c>
      <c r="R1419" s="40">
        <f t="shared" si="152"/>
        <v>36</v>
      </c>
      <c r="S1419" s="41"/>
    </row>
    <row r="1420" spans="2:20" ht="15" customHeight="1" x14ac:dyDescent="0.3">
      <c r="B1420" s="34">
        <f t="shared" si="147"/>
        <v>4691.8999999999996</v>
      </c>
      <c r="C1420" s="35">
        <v>4838</v>
      </c>
      <c r="D1420" s="546">
        <f t="shared" si="148"/>
        <v>4691.8999999999996</v>
      </c>
      <c r="E1420" s="547">
        <v>46141</v>
      </c>
      <c r="F1420" s="544">
        <v>4693.3999999999996</v>
      </c>
      <c r="G1420" s="548">
        <v>46142</v>
      </c>
      <c r="H1420" s="551">
        <f t="shared" si="149"/>
        <v>1.5</v>
      </c>
      <c r="I1420" s="140">
        <f t="shared" si="150"/>
        <v>5</v>
      </c>
      <c r="J1420">
        <f>SUM(H1391:H1420)</f>
        <v>120.64999999999964</v>
      </c>
      <c r="L1420" s="33"/>
      <c r="M1420" s="36">
        <v>46142</v>
      </c>
      <c r="N1420" s="546">
        <f t="shared" si="151"/>
        <v>344</v>
      </c>
      <c r="O1420" s="516"/>
      <c r="P1420" s="35">
        <v>344</v>
      </c>
      <c r="Q1420" s="42">
        <v>0.86</v>
      </c>
      <c r="R1420" s="40">
        <f t="shared" si="152"/>
        <v>0</v>
      </c>
      <c r="S1420" s="41"/>
      <c r="T1420" s="48">
        <f>SUM(R1390:R1420)</f>
        <v>960</v>
      </c>
    </row>
    <row r="1421" spans="2:20" ht="15" customHeight="1" x14ac:dyDescent="0.3">
      <c r="B1421" s="34">
        <f t="shared" si="147"/>
        <v>4693.3999999999996</v>
      </c>
      <c r="C1421" s="35">
        <v>4843</v>
      </c>
      <c r="D1421" s="546">
        <f t="shared" si="148"/>
        <v>4693.3999999999996</v>
      </c>
      <c r="E1421" s="547">
        <v>46142</v>
      </c>
      <c r="F1421" s="544">
        <v>4693.6499999999996</v>
      </c>
      <c r="G1421" s="548">
        <v>46143</v>
      </c>
      <c r="H1421" s="551">
        <f t="shared" si="149"/>
        <v>0.25</v>
      </c>
      <c r="I1421" s="140">
        <f t="shared" si="150"/>
        <v>3</v>
      </c>
      <c r="L1421" s="33"/>
      <c r="M1421" s="36">
        <v>46143</v>
      </c>
      <c r="N1421" s="546">
        <f t="shared" si="151"/>
        <v>344</v>
      </c>
      <c r="O1421" s="516"/>
      <c r="P1421" s="35">
        <v>344</v>
      </c>
      <c r="Q1421" s="42">
        <v>0.86</v>
      </c>
      <c r="R1421" s="40">
        <f t="shared" si="152"/>
        <v>0</v>
      </c>
      <c r="S1421" s="41"/>
    </row>
    <row r="1422" spans="2:20" ht="15" customHeight="1" x14ac:dyDescent="0.3">
      <c r="B1422" s="34">
        <f t="shared" si="147"/>
        <v>4693.6499999999996</v>
      </c>
      <c r="C1422" s="35">
        <v>4846</v>
      </c>
      <c r="D1422" s="546">
        <f t="shared" si="148"/>
        <v>4693.6499999999996</v>
      </c>
      <c r="E1422" s="547">
        <v>46143</v>
      </c>
      <c r="F1422" s="544">
        <v>4693.95</v>
      </c>
      <c r="G1422" s="548">
        <v>46144</v>
      </c>
      <c r="H1422" s="551">
        <f t="shared" si="149"/>
        <v>0.3000000000001819</v>
      </c>
      <c r="I1422" s="140">
        <f t="shared" si="150"/>
        <v>2</v>
      </c>
      <c r="L1422" s="33"/>
      <c r="M1422" s="36">
        <v>46144</v>
      </c>
      <c r="N1422" s="546">
        <f t="shared" si="151"/>
        <v>344</v>
      </c>
      <c r="O1422" s="516"/>
      <c r="P1422" s="35">
        <v>340</v>
      </c>
      <c r="Q1422" s="42">
        <v>0.85</v>
      </c>
      <c r="R1422" s="40">
        <f t="shared" si="152"/>
        <v>4</v>
      </c>
      <c r="S1422" s="41"/>
    </row>
    <row r="1423" spans="2:20" ht="15" customHeight="1" x14ac:dyDescent="0.3">
      <c r="B1423" s="34">
        <f t="shared" si="147"/>
        <v>4693.95</v>
      </c>
      <c r="C1423" s="35">
        <v>4848</v>
      </c>
      <c r="D1423" s="546">
        <f t="shared" si="148"/>
        <v>4693.95</v>
      </c>
      <c r="E1423" s="547">
        <v>46144</v>
      </c>
      <c r="F1423" s="544">
        <v>4694.7299999999996</v>
      </c>
      <c r="G1423" s="548">
        <v>46145</v>
      </c>
      <c r="H1423" s="551">
        <f t="shared" si="149"/>
        <v>0.77999999999974534</v>
      </c>
      <c r="I1423" s="140">
        <f t="shared" si="150"/>
        <v>0</v>
      </c>
      <c r="J1423">
        <f>J1420+J1390+J1359+J1331</f>
        <v>287.69999999999982</v>
      </c>
      <c r="L1423" s="33"/>
      <c r="M1423" s="36">
        <v>46145</v>
      </c>
      <c r="N1423" s="546">
        <f t="shared" si="151"/>
        <v>340</v>
      </c>
      <c r="O1423" s="516"/>
      <c r="P1423" s="35">
        <v>280</v>
      </c>
      <c r="Q1423" s="42">
        <v>0.7</v>
      </c>
      <c r="R1423" s="40">
        <f t="shared" si="152"/>
        <v>60</v>
      </c>
      <c r="S1423" s="41"/>
    </row>
    <row r="1424" spans="2:20" ht="15" customHeight="1" x14ac:dyDescent="0.3">
      <c r="B1424" s="34">
        <f t="shared" si="147"/>
        <v>4694.7299999999996</v>
      </c>
      <c r="C1424" s="35">
        <v>4848</v>
      </c>
      <c r="D1424" s="546">
        <f t="shared" si="148"/>
        <v>4694.7299999999996</v>
      </c>
      <c r="E1424" s="547">
        <v>46145</v>
      </c>
      <c r="F1424" s="544">
        <v>4703.45</v>
      </c>
      <c r="G1424" s="548">
        <v>46146</v>
      </c>
      <c r="H1424" s="551">
        <f t="shared" si="149"/>
        <v>8.7200000000002547</v>
      </c>
      <c r="I1424" s="140">
        <f t="shared" si="150"/>
        <v>8</v>
      </c>
      <c r="L1424" s="33"/>
      <c r="M1424" s="36">
        <v>46146</v>
      </c>
      <c r="N1424" s="546">
        <f t="shared" si="151"/>
        <v>280</v>
      </c>
      <c r="O1424" s="516"/>
      <c r="P1424" s="35">
        <v>280</v>
      </c>
      <c r="Q1424" s="42">
        <v>0.7</v>
      </c>
      <c r="R1424" s="40">
        <f t="shared" si="152"/>
        <v>0</v>
      </c>
      <c r="S1424" s="41"/>
    </row>
    <row r="1425" spans="2:19" ht="15" customHeight="1" x14ac:dyDescent="0.3">
      <c r="B1425" s="34">
        <f t="shared" si="147"/>
        <v>4703.45</v>
      </c>
      <c r="C1425" s="35">
        <v>4856</v>
      </c>
      <c r="D1425" s="546">
        <f t="shared" si="148"/>
        <v>4703.45</v>
      </c>
      <c r="E1425" s="547">
        <v>46146</v>
      </c>
      <c r="F1425" s="544">
        <v>4707.18</v>
      </c>
      <c r="G1425" s="548">
        <v>46147</v>
      </c>
      <c r="H1425" s="551">
        <f t="shared" si="149"/>
        <v>3.7300000000004729</v>
      </c>
      <c r="I1425" s="140">
        <f t="shared" si="150"/>
        <v>6</v>
      </c>
      <c r="J1425">
        <f>J1423/4</f>
        <v>71.924999999999955</v>
      </c>
      <c r="L1425" s="33"/>
      <c r="M1425" s="36">
        <v>46147</v>
      </c>
      <c r="N1425" s="546">
        <f t="shared" si="151"/>
        <v>280</v>
      </c>
      <c r="O1425" s="516"/>
      <c r="P1425" s="35">
        <v>210</v>
      </c>
      <c r="Q1425" s="42">
        <v>0.52500000000000002</v>
      </c>
      <c r="R1425" s="40">
        <f t="shared" si="152"/>
        <v>70</v>
      </c>
      <c r="S1425" s="41"/>
    </row>
    <row r="1426" spans="2:19" ht="15" customHeight="1" x14ac:dyDescent="0.3">
      <c r="B1426" s="34">
        <f t="shared" si="147"/>
        <v>4707.18</v>
      </c>
      <c r="C1426" s="35">
        <v>4862</v>
      </c>
      <c r="D1426" s="546">
        <f t="shared" si="148"/>
        <v>4707.18</v>
      </c>
      <c r="E1426" s="547">
        <v>46147</v>
      </c>
      <c r="F1426" s="544">
        <v>4710.55</v>
      </c>
      <c r="G1426" s="548">
        <v>46148</v>
      </c>
      <c r="H1426" s="551">
        <f t="shared" si="149"/>
        <v>3.3699999999998909</v>
      </c>
      <c r="I1426" s="140">
        <f t="shared" si="150"/>
        <v>0</v>
      </c>
      <c r="L1426" s="33"/>
      <c r="M1426" s="36">
        <v>46148</v>
      </c>
      <c r="N1426" s="546">
        <f t="shared" si="151"/>
        <v>210</v>
      </c>
      <c r="O1426" s="516"/>
      <c r="P1426" s="35">
        <f>Q1426*400</f>
        <v>112.00000000000001</v>
      </c>
      <c r="Q1426" s="42">
        <v>0.28000000000000003</v>
      </c>
      <c r="R1426" s="40">
        <f t="shared" si="152"/>
        <v>97.999999999999986</v>
      </c>
      <c r="S1426" s="41"/>
    </row>
    <row r="1427" spans="2:19" ht="15" customHeight="1" x14ac:dyDescent="0.3">
      <c r="B1427" s="34">
        <f t="shared" si="147"/>
        <v>4710.55</v>
      </c>
      <c r="C1427" s="35">
        <v>4862</v>
      </c>
      <c r="D1427" s="546">
        <f t="shared" si="148"/>
        <v>4710.55</v>
      </c>
      <c r="E1427" s="547">
        <v>46148</v>
      </c>
      <c r="F1427" s="544">
        <v>4721.6000000000004</v>
      </c>
      <c r="G1427" s="548">
        <v>46149</v>
      </c>
      <c r="H1427" s="551">
        <f t="shared" si="149"/>
        <v>11.050000000000182</v>
      </c>
      <c r="I1427" s="140">
        <f t="shared" si="150"/>
        <v>3</v>
      </c>
      <c r="L1427" s="33"/>
      <c r="M1427" s="36">
        <v>46149</v>
      </c>
      <c r="N1427" s="546">
        <f t="shared" si="151"/>
        <v>112.00000000000001</v>
      </c>
      <c r="O1427" s="516">
        <v>210</v>
      </c>
      <c r="P1427" s="35">
        <v>280</v>
      </c>
      <c r="Q1427" s="42">
        <v>0.7</v>
      </c>
      <c r="R1427" s="40">
        <f t="shared" si="152"/>
        <v>42</v>
      </c>
      <c r="S1427" s="41"/>
    </row>
    <row r="1428" spans="2:19" ht="15" customHeight="1" x14ac:dyDescent="0.3">
      <c r="B1428" s="34">
        <f t="shared" si="147"/>
        <v>4721.6000000000004</v>
      </c>
      <c r="C1428" s="35">
        <v>4865</v>
      </c>
      <c r="D1428" s="546">
        <f t="shared" si="148"/>
        <v>4721.6000000000004</v>
      </c>
      <c r="E1428" s="547">
        <v>46149</v>
      </c>
      <c r="F1428" s="544">
        <v>4727.3999999999996</v>
      </c>
      <c r="G1428" s="548">
        <v>46150</v>
      </c>
      <c r="H1428" s="551">
        <f t="shared" si="149"/>
        <v>5.7999999999992724</v>
      </c>
      <c r="I1428" s="140">
        <f t="shared" si="150"/>
        <v>2</v>
      </c>
      <c r="L1428" s="33"/>
      <c r="M1428" s="36">
        <v>46150</v>
      </c>
      <c r="N1428" s="546">
        <f t="shared" si="151"/>
        <v>280</v>
      </c>
      <c r="O1428" s="516"/>
      <c r="P1428" s="35">
        <v>260</v>
      </c>
      <c r="Q1428" s="42">
        <v>0.65</v>
      </c>
      <c r="R1428" s="40">
        <f t="shared" si="152"/>
        <v>20</v>
      </c>
      <c r="S1428" s="41"/>
    </row>
    <row r="1429" spans="2:19" ht="15" customHeight="1" x14ac:dyDescent="0.3">
      <c r="B1429" s="34">
        <f t="shared" si="147"/>
        <v>4727.3999999999996</v>
      </c>
      <c r="C1429" s="35">
        <v>4867</v>
      </c>
      <c r="D1429" s="546">
        <f t="shared" si="148"/>
        <v>4727.3999999999996</v>
      </c>
      <c r="E1429" s="547">
        <v>46150</v>
      </c>
      <c r="F1429" s="544">
        <v>4729.6499999999996</v>
      </c>
      <c r="G1429" s="548">
        <v>46151</v>
      </c>
      <c r="H1429" s="551">
        <f t="shared" si="149"/>
        <v>2.25</v>
      </c>
      <c r="I1429" s="140">
        <f t="shared" si="150"/>
        <v>0</v>
      </c>
      <c r="J1429">
        <v>40</v>
      </c>
      <c r="L1429" s="33"/>
      <c r="M1429" s="36">
        <v>46151</v>
      </c>
      <c r="N1429" s="546">
        <f t="shared" si="151"/>
        <v>260</v>
      </c>
      <c r="O1429" s="516"/>
      <c r="P1429" s="35">
        <v>260</v>
      </c>
      <c r="Q1429" s="42">
        <v>0.65</v>
      </c>
      <c r="R1429" s="40">
        <f t="shared" si="152"/>
        <v>0</v>
      </c>
      <c r="S1429" s="41"/>
    </row>
    <row r="1430" spans="2:19" ht="15" customHeight="1" x14ac:dyDescent="0.3">
      <c r="B1430" s="34">
        <f t="shared" si="147"/>
        <v>4729.6499999999996</v>
      </c>
      <c r="C1430" s="35">
        <v>4867</v>
      </c>
      <c r="D1430" s="546">
        <f t="shared" si="148"/>
        <v>4729.6499999999996</v>
      </c>
      <c r="E1430" s="547">
        <v>46151</v>
      </c>
      <c r="F1430" s="544">
        <v>4729.6499999999996</v>
      </c>
      <c r="G1430" s="548">
        <v>46152</v>
      </c>
      <c r="H1430" s="551">
        <f t="shared" si="149"/>
        <v>0</v>
      </c>
      <c r="I1430" s="140">
        <f t="shared" si="150"/>
        <v>14</v>
      </c>
      <c r="L1430" s="33"/>
      <c r="M1430" s="36">
        <v>46152</v>
      </c>
      <c r="N1430" s="546">
        <f t="shared" si="151"/>
        <v>260</v>
      </c>
      <c r="O1430" s="516"/>
      <c r="P1430" s="35">
        <v>240</v>
      </c>
      <c r="Q1430" s="42">
        <v>0.6</v>
      </c>
      <c r="R1430" s="40">
        <f t="shared" si="152"/>
        <v>20</v>
      </c>
      <c r="S1430" s="41"/>
    </row>
    <row r="1431" spans="2:19" ht="15" customHeight="1" x14ac:dyDescent="0.3">
      <c r="B1431" s="34">
        <f t="shared" si="147"/>
        <v>4729.6499999999996</v>
      </c>
      <c r="C1431" s="35">
        <v>4881</v>
      </c>
      <c r="D1431" s="546">
        <f t="shared" si="148"/>
        <v>4729.6499999999996</v>
      </c>
      <c r="E1431" s="547">
        <v>46152</v>
      </c>
      <c r="F1431" s="544">
        <v>4734.6499999999996</v>
      </c>
      <c r="G1431" s="548">
        <v>46153</v>
      </c>
      <c r="H1431" s="551">
        <f t="shared" si="149"/>
        <v>5</v>
      </c>
      <c r="I1431" s="140">
        <f t="shared" si="150"/>
        <v>6</v>
      </c>
      <c r="L1431" s="33"/>
      <c r="M1431" s="36">
        <v>46153</v>
      </c>
      <c r="N1431" s="546">
        <f t="shared" si="151"/>
        <v>240</v>
      </c>
      <c r="O1431" s="516"/>
      <c r="P1431" s="35">
        <v>200</v>
      </c>
      <c r="Q1431" s="42">
        <v>0.5</v>
      </c>
      <c r="R1431" s="40">
        <f t="shared" si="152"/>
        <v>40</v>
      </c>
      <c r="S1431" s="41"/>
    </row>
    <row r="1432" spans="2:19" ht="15" customHeight="1" x14ac:dyDescent="0.3">
      <c r="B1432" s="34">
        <f t="shared" si="147"/>
        <v>4734.6499999999996</v>
      </c>
      <c r="C1432" s="35">
        <v>4887</v>
      </c>
      <c r="D1432" s="546">
        <f t="shared" si="148"/>
        <v>4734.6499999999996</v>
      </c>
      <c r="E1432" s="547">
        <v>46153</v>
      </c>
      <c r="F1432" s="544">
        <v>4739.1000000000004</v>
      </c>
      <c r="G1432" s="548">
        <v>46154</v>
      </c>
      <c r="H1432" s="551">
        <f t="shared" si="149"/>
        <v>4.4500000000007276</v>
      </c>
      <c r="I1432" s="140">
        <f t="shared" si="150"/>
        <v>0</v>
      </c>
      <c r="L1432" s="33"/>
      <c r="M1432" s="36">
        <v>46154</v>
      </c>
      <c r="N1432" s="546">
        <f t="shared" si="151"/>
        <v>200</v>
      </c>
      <c r="O1432" s="516">
        <v>150</v>
      </c>
      <c r="P1432" s="35">
        <v>336</v>
      </c>
      <c r="Q1432" s="42">
        <v>0.84</v>
      </c>
      <c r="R1432" s="40">
        <f t="shared" si="152"/>
        <v>14</v>
      </c>
      <c r="S1432" s="41"/>
    </row>
    <row r="1433" spans="2:19" ht="15" customHeight="1" x14ac:dyDescent="0.3">
      <c r="B1433" s="34">
        <f t="shared" si="147"/>
        <v>4739.1000000000004</v>
      </c>
      <c r="C1433" s="35">
        <v>4887</v>
      </c>
      <c r="D1433" s="546">
        <f t="shared" si="148"/>
        <v>4739.1000000000004</v>
      </c>
      <c r="E1433" s="547">
        <v>46154</v>
      </c>
      <c r="F1433" s="544">
        <v>4739.2</v>
      </c>
      <c r="G1433" s="548">
        <v>46155</v>
      </c>
      <c r="H1433" s="551">
        <f t="shared" si="149"/>
        <v>9.9999999999454303E-2</v>
      </c>
      <c r="I1433" s="140">
        <f t="shared" si="150"/>
        <v>0</v>
      </c>
      <c r="L1433" s="33"/>
      <c r="M1433" s="36">
        <v>46155</v>
      </c>
      <c r="N1433" s="546">
        <f t="shared" si="151"/>
        <v>336</v>
      </c>
      <c r="O1433" s="516"/>
      <c r="P1433" s="35">
        <v>336</v>
      </c>
      <c r="Q1433" s="42">
        <v>0.84</v>
      </c>
      <c r="R1433" s="40">
        <f t="shared" si="152"/>
        <v>0</v>
      </c>
      <c r="S1433" s="41"/>
    </row>
    <row r="1434" spans="2:19" ht="15" customHeight="1" x14ac:dyDescent="0.3">
      <c r="B1434" s="34">
        <f t="shared" si="147"/>
        <v>4739.2</v>
      </c>
      <c r="C1434" s="35">
        <v>4887</v>
      </c>
      <c r="D1434" s="546">
        <f t="shared" si="148"/>
        <v>4739.2</v>
      </c>
      <c r="E1434" s="547">
        <v>46155</v>
      </c>
      <c r="F1434" s="544">
        <v>4739.95</v>
      </c>
      <c r="G1434" s="548">
        <v>46156</v>
      </c>
      <c r="H1434" s="551">
        <f t="shared" si="149"/>
        <v>0.75</v>
      </c>
      <c r="I1434" s="140">
        <f t="shared" si="150"/>
        <v>10</v>
      </c>
      <c r="L1434" s="33"/>
      <c r="M1434" s="36">
        <v>46156</v>
      </c>
      <c r="N1434" s="546">
        <f t="shared" si="151"/>
        <v>336</v>
      </c>
      <c r="O1434" s="516"/>
      <c r="P1434" s="35">
        <v>336</v>
      </c>
      <c r="Q1434" s="42">
        <v>0.84</v>
      </c>
      <c r="R1434" s="40">
        <f t="shared" si="152"/>
        <v>0</v>
      </c>
      <c r="S1434" s="41"/>
    </row>
    <row r="1435" spans="2:19" ht="15" customHeight="1" x14ac:dyDescent="0.3">
      <c r="B1435" s="34">
        <f t="shared" si="147"/>
        <v>4739.95</v>
      </c>
      <c r="C1435" s="35">
        <v>4897</v>
      </c>
      <c r="D1435" s="546">
        <f t="shared" si="148"/>
        <v>4739.95</v>
      </c>
      <c r="E1435" s="547">
        <v>46156</v>
      </c>
      <c r="F1435" s="544">
        <v>4740.3</v>
      </c>
      <c r="G1435" s="548">
        <v>46157</v>
      </c>
      <c r="H1435" s="551">
        <f t="shared" si="149"/>
        <v>0.3500000000003638</v>
      </c>
      <c r="I1435" s="140">
        <f t="shared" si="150"/>
        <v>2</v>
      </c>
      <c r="L1435" s="33"/>
      <c r="M1435" s="36">
        <v>46157</v>
      </c>
      <c r="N1435" s="546">
        <f t="shared" si="151"/>
        <v>336</v>
      </c>
      <c r="O1435" s="516"/>
      <c r="P1435" s="35">
        <v>336</v>
      </c>
      <c r="Q1435" s="42">
        <v>0.84</v>
      </c>
      <c r="R1435" s="40">
        <f t="shared" si="152"/>
        <v>0</v>
      </c>
      <c r="S1435" s="41"/>
    </row>
    <row r="1436" spans="2:19" ht="15" customHeight="1" x14ac:dyDescent="0.3">
      <c r="B1436" s="34">
        <f t="shared" si="147"/>
        <v>4740.3</v>
      </c>
      <c r="C1436" s="35">
        <v>4899</v>
      </c>
      <c r="D1436" s="546">
        <f t="shared" si="148"/>
        <v>4740.3</v>
      </c>
      <c r="E1436" s="547">
        <v>46157</v>
      </c>
      <c r="F1436" s="544">
        <v>4740.3</v>
      </c>
      <c r="G1436" s="548">
        <v>46158</v>
      </c>
      <c r="H1436" s="551">
        <f t="shared" si="149"/>
        <v>0</v>
      </c>
      <c r="I1436" s="140">
        <f t="shared" si="150"/>
        <v>0</v>
      </c>
      <c r="L1436" s="33"/>
      <c r="M1436" s="36">
        <v>46158</v>
      </c>
      <c r="N1436" s="546">
        <f t="shared" si="151"/>
        <v>336</v>
      </c>
      <c r="O1436" s="516"/>
      <c r="P1436" s="35">
        <v>336</v>
      </c>
      <c r="Q1436" s="42">
        <v>0.84</v>
      </c>
      <c r="R1436" s="40">
        <f t="shared" si="152"/>
        <v>0</v>
      </c>
      <c r="S1436" s="41"/>
    </row>
    <row r="1437" spans="2:19" ht="15" customHeight="1" x14ac:dyDescent="0.3">
      <c r="B1437" s="34">
        <f t="shared" si="147"/>
        <v>4740.3</v>
      </c>
      <c r="C1437" s="35">
        <v>4899</v>
      </c>
      <c r="D1437" s="546">
        <f t="shared" si="148"/>
        <v>4740.3</v>
      </c>
      <c r="E1437" s="547">
        <v>46158</v>
      </c>
      <c r="F1437" s="544">
        <v>4740.3</v>
      </c>
      <c r="G1437" s="548">
        <v>46159</v>
      </c>
      <c r="H1437" s="551">
        <f t="shared" si="149"/>
        <v>0</v>
      </c>
      <c r="I1437" s="140">
        <f t="shared" si="150"/>
        <v>4</v>
      </c>
      <c r="L1437" s="33"/>
      <c r="M1437" s="36">
        <v>46159</v>
      </c>
      <c r="N1437" s="546">
        <f t="shared" si="151"/>
        <v>336</v>
      </c>
      <c r="O1437" s="516"/>
      <c r="P1437" s="35">
        <v>300</v>
      </c>
      <c r="Q1437" s="42">
        <v>0.75</v>
      </c>
      <c r="R1437" s="40">
        <f t="shared" si="152"/>
        <v>36</v>
      </c>
      <c r="S1437" s="41"/>
    </row>
    <row r="1438" spans="2:19" ht="15" customHeight="1" x14ac:dyDescent="0.3">
      <c r="B1438" s="34">
        <f t="shared" si="147"/>
        <v>4740.3</v>
      </c>
      <c r="C1438" s="35">
        <v>4903</v>
      </c>
      <c r="D1438" s="546">
        <f t="shared" si="148"/>
        <v>4740.3</v>
      </c>
      <c r="E1438" s="547">
        <v>46159</v>
      </c>
      <c r="F1438" s="544">
        <v>4741.8999999999996</v>
      </c>
      <c r="G1438" s="548">
        <v>46160</v>
      </c>
      <c r="H1438" s="551">
        <f t="shared" si="149"/>
        <v>1.5999999999994543</v>
      </c>
      <c r="I1438" s="140">
        <f t="shared" si="150"/>
        <v>77</v>
      </c>
      <c r="L1438" s="33"/>
      <c r="M1438" s="36">
        <v>46160</v>
      </c>
      <c r="N1438" s="546">
        <f t="shared" si="151"/>
        <v>300</v>
      </c>
      <c r="O1438" s="516"/>
      <c r="P1438" s="35">
        <v>300</v>
      </c>
      <c r="Q1438" s="42">
        <v>0.75</v>
      </c>
      <c r="R1438" s="40">
        <f t="shared" si="152"/>
        <v>0</v>
      </c>
      <c r="S1438" s="41"/>
    </row>
    <row r="1439" spans="2:19" ht="15" customHeight="1" x14ac:dyDescent="0.3">
      <c r="B1439" s="34">
        <f t="shared" si="147"/>
        <v>4741.8999999999996</v>
      </c>
      <c r="C1439" s="35">
        <v>4980</v>
      </c>
      <c r="D1439" s="546">
        <f t="shared" si="148"/>
        <v>4741.8999999999996</v>
      </c>
      <c r="E1439" s="547">
        <v>46160</v>
      </c>
      <c r="F1439" s="544">
        <v>4742.2</v>
      </c>
      <c r="G1439" s="548">
        <v>46161</v>
      </c>
      <c r="H1439" s="551">
        <f t="shared" si="149"/>
        <v>0.3000000000001819</v>
      </c>
      <c r="I1439" s="140">
        <f t="shared" si="150"/>
        <v>-65</v>
      </c>
      <c r="L1439" s="33"/>
      <c r="M1439" s="36">
        <v>46161</v>
      </c>
      <c r="N1439" s="546">
        <f t="shared" si="151"/>
        <v>300</v>
      </c>
      <c r="O1439" s="516"/>
      <c r="P1439" s="35">
        <v>300</v>
      </c>
      <c r="Q1439" s="42">
        <v>0.75</v>
      </c>
      <c r="R1439" s="40">
        <f t="shared" si="152"/>
        <v>0</v>
      </c>
      <c r="S1439" s="41"/>
    </row>
    <row r="1440" spans="2:19" ht="15" customHeight="1" x14ac:dyDescent="0.3">
      <c r="B1440" s="34">
        <f t="shared" si="147"/>
        <v>4742.2</v>
      </c>
      <c r="C1440" s="35">
        <v>4915</v>
      </c>
      <c r="D1440" s="546">
        <f t="shared" si="148"/>
        <v>4742.2</v>
      </c>
      <c r="E1440" s="547">
        <v>46161</v>
      </c>
      <c r="F1440" s="544">
        <v>4745.05</v>
      </c>
      <c r="G1440" s="548">
        <v>46162</v>
      </c>
      <c r="H1440" s="551">
        <f t="shared" si="149"/>
        <v>2.8500000000003638</v>
      </c>
      <c r="I1440" s="140">
        <f t="shared" si="150"/>
        <v>6</v>
      </c>
      <c r="L1440" s="33"/>
      <c r="M1440" s="36">
        <v>46162</v>
      </c>
      <c r="N1440" s="546">
        <f t="shared" si="151"/>
        <v>300</v>
      </c>
      <c r="O1440" s="516"/>
      <c r="P1440" s="35">
        <v>300</v>
      </c>
      <c r="Q1440" s="42">
        <v>0.75</v>
      </c>
      <c r="R1440" s="40">
        <f t="shared" si="152"/>
        <v>0</v>
      </c>
      <c r="S1440" s="41"/>
    </row>
    <row r="1441" spans="2:21" ht="15" customHeight="1" x14ac:dyDescent="0.3">
      <c r="B1441" s="34">
        <f t="shared" si="147"/>
        <v>4745.05</v>
      </c>
      <c r="C1441" s="35">
        <v>4921</v>
      </c>
      <c r="D1441" s="546">
        <f t="shared" si="148"/>
        <v>4745.05</v>
      </c>
      <c r="E1441" s="547">
        <v>46162</v>
      </c>
      <c r="F1441" s="544">
        <v>4745.7</v>
      </c>
      <c r="G1441" s="548">
        <v>46163</v>
      </c>
      <c r="H1441" s="551">
        <f t="shared" si="149"/>
        <v>0.6499999999996362</v>
      </c>
      <c r="I1441" s="140">
        <f t="shared" si="150"/>
        <v>-624</v>
      </c>
      <c r="L1441" s="33"/>
      <c r="M1441" s="36">
        <v>46163</v>
      </c>
      <c r="N1441" s="546">
        <f t="shared" si="151"/>
        <v>300</v>
      </c>
      <c r="O1441" s="516"/>
      <c r="P1441" s="35">
        <v>240</v>
      </c>
      <c r="Q1441" s="42">
        <v>0.6</v>
      </c>
      <c r="R1441" s="40">
        <f t="shared" si="152"/>
        <v>60</v>
      </c>
      <c r="S1441" s="41"/>
    </row>
    <row r="1442" spans="2:21" ht="15" customHeight="1" x14ac:dyDescent="0.3">
      <c r="B1442" s="34">
        <f t="shared" si="147"/>
        <v>4745.7</v>
      </c>
      <c r="C1442" s="35">
        <v>4297</v>
      </c>
      <c r="D1442" s="546">
        <f t="shared" si="148"/>
        <v>4745.7</v>
      </c>
      <c r="E1442" s="547">
        <v>46163</v>
      </c>
      <c r="F1442" s="544">
        <v>4752.25</v>
      </c>
      <c r="G1442" s="548">
        <v>46164</v>
      </c>
      <c r="H1442" s="551">
        <f t="shared" si="149"/>
        <v>6.5500000000001819</v>
      </c>
      <c r="I1442" s="140">
        <f t="shared" si="150"/>
        <v>641</v>
      </c>
      <c r="L1442" s="33"/>
      <c r="M1442" s="36">
        <v>46164</v>
      </c>
      <c r="N1442" s="546">
        <f t="shared" si="151"/>
        <v>240</v>
      </c>
      <c r="O1442" s="516">
        <v>180</v>
      </c>
      <c r="P1442" s="35">
        <v>360</v>
      </c>
      <c r="Q1442" s="42">
        <v>0.9</v>
      </c>
      <c r="R1442" s="40">
        <f t="shared" si="152"/>
        <v>60</v>
      </c>
      <c r="S1442" s="41"/>
    </row>
    <row r="1443" spans="2:21" ht="15" customHeight="1" x14ac:dyDescent="0.3">
      <c r="B1443" s="34">
        <f t="shared" si="147"/>
        <v>4752.25</v>
      </c>
      <c r="C1443" s="35">
        <v>4938</v>
      </c>
      <c r="D1443" s="546">
        <f t="shared" si="148"/>
        <v>4752.25</v>
      </c>
      <c r="E1443" s="547">
        <v>46164</v>
      </c>
      <c r="F1443" s="544">
        <v>4754</v>
      </c>
      <c r="G1443" s="548">
        <v>46165</v>
      </c>
      <c r="H1443" s="551">
        <f t="shared" si="149"/>
        <v>1.75</v>
      </c>
      <c r="I1443" s="140">
        <f t="shared" si="150"/>
        <v>6</v>
      </c>
      <c r="L1443" s="33"/>
      <c r="M1443" s="36">
        <v>46165</v>
      </c>
      <c r="N1443" s="546">
        <f t="shared" si="151"/>
        <v>360</v>
      </c>
      <c r="O1443" s="516"/>
      <c r="P1443" s="35">
        <v>300</v>
      </c>
      <c r="Q1443" s="42">
        <v>0.75</v>
      </c>
      <c r="R1443" s="40">
        <f t="shared" si="152"/>
        <v>60</v>
      </c>
      <c r="S1443" s="41"/>
    </row>
    <row r="1444" spans="2:21" ht="15" customHeight="1" x14ac:dyDescent="0.3">
      <c r="B1444" s="34">
        <f t="shared" si="147"/>
        <v>4754</v>
      </c>
      <c r="C1444" s="35">
        <v>4944</v>
      </c>
      <c r="D1444" s="546">
        <f t="shared" si="148"/>
        <v>4754</v>
      </c>
      <c r="E1444" s="547">
        <v>46165</v>
      </c>
      <c r="F1444" s="544">
        <v>4761.6499999999996</v>
      </c>
      <c r="G1444" s="548">
        <v>46166</v>
      </c>
      <c r="H1444" s="551">
        <f t="shared" si="149"/>
        <v>7.6499999999996362</v>
      </c>
      <c r="I1444" s="140">
        <f t="shared" si="150"/>
        <v>2</v>
      </c>
      <c r="L1444" s="33"/>
      <c r="M1444" s="36">
        <v>46166</v>
      </c>
      <c r="N1444" s="546">
        <f t="shared" si="151"/>
        <v>300</v>
      </c>
      <c r="O1444" s="516"/>
      <c r="P1444" s="35">
        <v>300</v>
      </c>
      <c r="Q1444" s="42">
        <v>0.75</v>
      </c>
      <c r="R1444" s="40">
        <f t="shared" si="152"/>
        <v>0</v>
      </c>
      <c r="S1444" s="41"/>
    </row>
    <row r="1445" spans="2:21" ht="15" customHeight="1" x14ac:dyDescent="0.3">
      <c r="B1445" s="34">
        <f t="shared" si="147"/>
        <v>4761.6499999999996</v>
      </c>
      <c r="C1445" s="35">
        <v>4946</v>
      </c>
      <c r="D1445" s="546">
        <f t="shared" si="148"/>
        <v>4761.6499999999996</v>
      </c>
      <c r="E1445" s="547">
        <v>46166</v>
      </c>
      <c r="F1445" s="544">
        <v>4762.12</v>
      </c>
      <c r="G1445" s="548">
        <v>46167</v>
      </c>
      <c r="H1445" s="551">
        <f t="shared" si="149"/>
        <v>0.47000000000025466</v>
      </c>
      <c r="I1445" s="140">
        <f t="shared" si="150"/>
        <v>4</v>
      </c>
      <c r="L1445" s="33"/>
      <c r="M1445" s="36">
        <v>46167</v>
      </c>
      <c r="N1445" s="546">
        <f t="shared" si="151"/>
        <v>300</v>
      </c>
      <c r="O1445" s="516"/>
      <c r="P1445" s="35">
        <v>280</v>
      </c>
      <c r="Q1445" s="42">
        <v>0.7</v>
      </c>
      <c r="R1445" s="40">
        <f t="shared" si="152"/>
        <v>20</v>
      </c>
      <c r="S1445" s="41"/>
    </row>
    <row r="1446" spans="2:21" ht="15" customHeight="1" x14ac:dyDescent="0.3">
      <c r="B1446" s="34">
        <f t="shared" si="147"/>
        <v>4762.12</v>
      </c>
      <c r="C1446" s="35">
        <v>4950</v>
      </c>
      <c r="D1446" s="546">
        <f t="shared" si="148"/>
        <v>4762.12</v>
      </c>
      <c r="E1446" s="547">
        <v>46167</v>
      </c>
      <c r="F1446" s="544">
        <v>4766.8999999999996</v>
      </c>
      <c r="G1446" s="548">
        <v>46168</v>
      </c>
      <c r="H1446" s="551">
        <f t="shared" si="149"/>
        <v>4.7799999999997453</v>
      </c>
      <c r="I1446" s="140">
        <f t="shared" si="150"/>
        <v>4</v>
      </c>
      <c r="L1446" s="33"/>
      <c r="M1446" s="36">
        <v>46168</v>
      </c>
      <c r="N1446" s="546">
        <f t="shared" si="151"/>
        <v>280</v>
      </c>
      <c r="O1446" s="516"/>
      <c r="P1446" s="35">
        <v>280</v>
      </c>
      <c r="Q1446" s="42">
        <v>0.7</v>
      </c>
      <c r="R1446" s="40">
        <f t="shared" si="152"/>
        <v>0</v>
      </c>
      <c r="S1446" s="41"/>
    </row>
    <row r="1447" spans="2:21" ht="15" customHeight="1" x14ac:dyDescent="0.3">
      <c r="B1447" s="34">
        <f t="shared" si="147"/>
        <v>4766.8999999999996</v>
      </c>
      <c r="C1447" s="35">
        <v>4954</v>
      </c>
      <c r="D1447" s="546">
        <f t="shared" si="148"/>
        <v>4766.8999999999996</v>
      </c>
      <c r="E1447" s="547">
        <v>46168</v>
      </c>
      <c r="F1447" s="544">
        <v>4766.8999999999996</v>
      </c>
      <c r="G1447" s="548">
        <v>46169</v>
      </c>
      <c r="H1447" s="551">
        <f t="shared" si="149"/>
        <v>0</v>
      </c>
      <c r="I1447" s="140">
        <f t="shared" si="150"/>
        <v>6</v>
      </c>
      <c r="L1447" s="33"/>
      <c r="M1447" s="36">
        <v>46169</v>
      </c>
      <c r="N1447" s="546">
        <f t="shared" si="151"/>
        <v>280</v>
      </c>
      <c r="O1447" s="516"/>
      <c r="P1447" s="35">
        <v>260</v>
      </c>
      <c r="Q1447" s="42">
        <v>0.65</v>
      </c>
      <c r="R1447" s="40">
        <f t="shared" si="152"/>
        <v>20</v>
      </c>
      <c r="S1447" s="41"/>
    </row>
    <row r="1448" spans="2:21" ht="15" customHeight="1" x14ac:dyDescent="0.3">
      <c r="B1448" s="34">
        <f t="shared" si="147"/>
        <v>4766.8999999999996</v>
      </c>
      <c r="C1448" s="35">
        <v>4960</v>
      </c>
      <c r="D1448" s="546">
        <f t="shared" si="148"/>
        <v>4766.8999999999996</v>
      </c>
      <c r="E1448" s="547">
        <v>46169</v>
      </c>
      <c r="F1448" s="544">
        <v>4769.3999999999996</v>
      </c>
      <c r="G1448" s="548">
        <v>46170</v>
      </c>
      <c r="H1448" s="551">
        <f t="shared" si="149"/>
        <v>2.5</v>
      </c>
      <c r="I1448" s="140">
        <f t="shared" si="150"/>
        <v>3</v>
      </c>
      <c r="L1448" s="33"/>
      <c r="M1448" s="36">
        <v>46170</v>
      </c>
      <c r="N1448" s="546">
        <f t="shared" si="151"/>
        <v>260</v>
      </c>
      <c r="O1448" s="516"/>
      <c r="P1448" s="35">
        <v>260</v>
      </c>
      <c r="Q1448" s="42">
        <v>0.65</v>
      </c>
      <c r="R1448" s="40">
        <f t="shared" si="152"/>
        <v>0</v>
      </c>
      <c r="S1448" s="41"/>
    </row>
    <row r="1449" spans="2:21" ht="15" customHeight="1" x14ac:dyDescent="0.3">
      <c r="B1449" s="34">
        <f t="shared" si="147"/>
        <v>4769.3999999999996</v>
      </c>
      <c r="C1449" s="35">
        <v>4963</v>
      </c>
      <c r="D1449" s="546">
        <f t="shared" si="148"/>
        <v>4769.3999999999996</v>
      </c>
      <c r="E1449" s="547">
        <v>46170</v>
      </c>
      <c r="F1449" s="544">
        <v>4770.18</v>
      </c>
      <c r="G1449" s="548">
        <v>46171</v>
      </c>
      <c r="H1449" s="551">
        <f t="shared" si="149"/>
        <v>0.78000000000065484</v>
      </c>
      <c r="I1449" s="140">
        <f t="shared" si="150"/>
        <v>3</v>
      </c>
      <c r="L1449" s="33"/>
      <c r="M1449" s="36">
        <v>46171</v>
      </c>
      <c r="N1449" s="546">
        <f t="shared" si="151"/>
        <v>260</v>
      </c>
      <c r="O1449" s="516"/>
      <c r="P1449" s="35">
        <v>240</v>
      </c>
      <c r="Q1449" s="42">
        <v>0.6</v>
      </c>
      <c r="R1449" s="40">
        <f t="shared" si="152"/>
        <v>20</v>
      </c>
      <c r="S1449" s="41"/>
    </row>
    <row r="1450" spans="2:21" ht="15" customHeight="1" x14ac:dyDescent="0.3">
      <c r="B1450" s="34">
        <f t="shared" si="147"/>
        <v>4770.18</v>
      </c>
      <c r="C1450" s="35">
        <v>4966</v>
      </c>
      <c r="D1450" s="546">
        <f t="shared" si="148"/>
        <v>4770.18</v>
      </c>
      <c r="E1450" s="547">
        <v>46171</v>
      </c>
      <c r="F1450" s="544">
        <v>4770.18</v>
      </c>
      <c r="G1450" s="548">
        <v>46172</v>
      </c>
      <c r="H1450" s="551">
        <f t="shared" si="149"/>
        <v>0</v>
      </c>
      <c r="I1450" s="140">
        <f t="shared" si="150"/>
        <v>1</v>
      </c>
      <c r="L1450" s="33"/>
      <c r="M1450" s="36">
        <v>46172</v>
      </c>
      <c r="N1450" s="546">
        <f t="shared" si="151"/>
        <v>240</v>
      </c>
      <c r="O1450" s="516"/>
      <c r="P1450" s="35">
        <v>240</v>
      </c>
      <c r="Q1450" s="42">
        <v>0.6</v>
      </c>
      <c r="R1450" s="40">
        <f t="shared" si="152"/>
        <v>0</v>
      </c>
      <c r="S1450" s="41"/>
    </row>
    <row r="1451" spans="2:21" ht="15" customHeight="1" x14ac:dyDescent="0.3">
      <c r="B1451" s="34">
        <f t="shared" si="147"/>
        <v>4770.18</v>
      </c>
      <c r="C1451" s="35">
        <v>4967</v>
      </c>
      <c r="D1451" s="546">
        <f t="shared" si="148"/>
        <v>4770.18</v>
      </c>
      <c r="E1451" s="547">
        <v>46172</v>
      </c>
      <c r="F1451" s="544">
        <v>4771.5</v>
      </c>
      <c r="G1451" s="548">
        <v>46173</v>
      </c>
      <c r="H1451" s="551">
        <f t="shared" si="149"/>
        <v>1.319999999999709</v>
      </c>
      <c r="I1451" s="140">
        <f t="shared" si="150"/>
        <v>0</v>
      </c>
      <c r="L1451" s="33"/>
      <c r="M1451" s="36">
        <v>46173</v>
      </c>
      <c r="N1451" s="546">
        <f t="shared" si="151"/>
        <v>240</v>
      </c>
      <c r="O1451" s="516"/>
      <c r="P1451" s="35">
        <v>240</v>
      </c>
      <c r="Q1451" s="42">
        <v>0.6</v>
      </c>
      <c r="R1451" s="40">
        <f t="shared" si="152"/>
        <v>0</v>
      </c>
      <c r="S1451" s="41"/>
      <c r="T1451" s="48">
        <f>SUM(O1360:O1451)</f>
        <v>2120</v>
      </c>
      <c r="U1451" s="48">
        <f>SUM(R1360:R1451)</f>
        <v>2128</v>
      </c>
    </row>
    <row r="1452" spans="2:21" ht="15" customHeight="1" x14ac:dyDescent="0.3">
      <c r="B1452" s="34">
        <f t="shared" si="147"/>
        <v>4771.5</v>
      </c>
      <c r="C1452" s="35">
        <v>4967</v>
      </c>
      <c r="D1452" s="546">
        <f t="shared" si="148"/>
        <v>4771.5</v>
      </c>
      <c r="E1452" s="547">
        <v>46173</v>
      </c>
      <c r="F1452" s="544">
        <v>4771.55</v>
      </c>
      <c r="G1452" s="548">
        <v>46174</v>
      </c>
      <c r="H1452" s="551">
        <f t="shared" si="149"/>
        <v>5.0000000000181899E-2</v>
      </c>
      <c r="I1452" s="140">
        <f t="shared" si="150"/>
        <v>2</v>
      </c>
      <c r="L1452" s="33"/>
      <c r="M1452" s="36">
        <v>46174</v>
      </c>
      <c r="N1452" s="546">
        <f t="shared" si="151"/>
        <v>240</v>
      </c>
      <c r="O1452" s="516"/>
      <c r="P1452" s="35">
        <f t="shared" ref="P1452:P1459" si="153">Q1452*400</f>
        <v>231.99999999999997</v>
      </c>
      <c r="Q1452" s="42">
        <v>0.57999999999999996</v>
      </c>
      <c r="R1452" s="40">
        <f t="shared" si="152"/>
        <v>8.0000000000000284</v>
      </c>
      <c r="S1452" s="41"/>
    </row>
    <row r="1453" spans="2:21" ht="15" customHeight="1" x14ac:dyDescent="0.3">
      <c r="B1453" s="34">
        <f t="shared" si="147"/>
        <v>4771.55</v>
      </c>
      <c r="C1453" s="35">
        <v>4969</v>
      </c>
      <c r="D1453" s="546">
        <f t="shared" si="148"/>
        <v>4771.55</v>
      </c>
      <c r="E1453" s="547">
        <v>46174</v>
      </c>
      <c r="F1453" s="544">
        <v>4771.55</v>
      </c>
      <c r="G1453" s="548">
        <v>46175</v>
      </c>
      <c r="H1453" s="551">
        <f t="shared" si="149"/>
        <v>0</v>
      </c>
      <c r="I1453" s="140">
        <f t="shared" si="150"/>
        <v>2</v>
      </c>
      <c r="L1453" s="33"/>
      <c r="M1453" s="36">
        <v>46175</v>
      </c>
      <c r="N1453" s="546">
        <f t="shared" si="151"/>
        <v>231.99999999999997</v>
      </c>
      <c r="O1453" s="516"/>
      <c r="P1453" s="35">
        <f t="shared" si="153"/>
        <v>231.99999999999997</v>
      </c>
      <c r="Q1453" s="42">
        <v>0.57999999999999996</v>
      </c>
      <c r="R1453" s="40">
        <f t="shared" si="152"/>
        <v>0</v>
      </c>
      <c r="S1453" s="41"/>
    </row>
    <row r="1454" spans="2:21" ht="15" customHeight="1" x14ac:dyDescent="0.3">
      <c r="B1454" s="34">
        <f t="shared" si="147"/>
        <v>4771.55</v>
      </c>
      <c r="C1454" s="35">
        <v>4971</v>
      </c>
      <c r="D1454" s="546">
        <f t="shared" si="148"/>
        <v>4771.55</v>
      </c>
      <c r="E1454" s="547">
        <v>46175</v>
      </c>
      <c r="F1454" s="544">
        <v>4772.6000000000004</v>
      </c>
      <c r="G1454" s="548">
        <v>46176</v>
      </c>
      <c r="H1454" s="551">
        <f t="shared" si="149"/>
        <v>1.0500000000001819</v>
      </c>
      <c r="I1454" s="140">
        <f t="shared" si="150"/>
        <v>1</v>
      </c>
      <c r="L1454" s="33"/>
      <c r="M1454" s="36">
        <v>46176</v>
      </c>
      <c r="N1454" s="546">
        <f t="shared" si="151"/>
        <v>231.99999999999997</v>
      </c>
      <c r="O1454" s="516"/>
      <c r="P1454" s="35">
        <f t="shared" si="153"/>
        <v>231.99999999999997</v>
      </c>
      <c r="Q1454" s="42">
        <v>0.57999999999999996</v>
      </c>
      <c r="R1454" s="40">
        <f t="shared" si="152"/>
        <v>0</v>
      </c>
      <c r="S1454" s="41"/>
    </row>
    <row r="1455" spans="2:21" ht="15" customHeight="1" x14ac:dyDescent="0.3">
      <c r="B1455" s="34">
        <f t="shared" si="147"/>
        <v>4772.6000000000004</v>
      </c>
      <c r="C1455" s="35">
        <v>4972</v>
      </c>
      <c r="D1455" s="546">
        <f t="shared" si="148"/>
        <v>4772.6000000000004</v>
      </c>
      <c r="E1455" s="547">
        <v>46176</v>
      </c>
      <c r="F1455" s="544">
        <v>4773.0200000000004</v>
      </c>
      <c r="G1455" s="548">
        <v>46177</v>
      </c>
      <c r="H1455" s="551">
        <f t="shared" si="149"/>
        <v>0.42000000000007276</v>
      </c>
      <c r="I1455" s="140">
        <f t="shared" si="150"/>
        <v>1</v>
      </c>
      <c r="L1455" s="33"/>
      <c r="M1455" s="36">
        <v>46177</v>
      </c>
      <c r="N1455" s="546">
        <f t="shared" si="151"/>
        <v>231.99999999999997</v>
      </c>
      <c r="O1455" s="516"/>
      <c r="P1455" s="35">
        <f t="shared" si="153"/>
        <v>200</v>
      </c>
      <c r="Q1455" s="42">
        <v>0.5</v>
      </c>
      <c r="R1455" s="40">
        <f t="shared" si="152"/>
        <v>31.999999999999972</v>
      </c>
      <c r="S1455" s="41"/>
    </row>
    <row r="1456" spans="2:21" ht="15" customHeight="1" x14ac:dyDescent="0.3">
      <c r="B1456" s="34">
        <f t="shared" si="147"/>
        <v>4773.0200000000004</v>
      </c>
      <c r="C1456" s="35">
        <v>4973</v>
      </c>
      <c r="D1456" s="546">
        <f t="shared" si="148"/>
        <v>4773.0200000000004</v>
      </c>
      <c r="E1456" s="547">
        <v>46177</v>
      </c>
      <c r="F1456" s="544">
        <v>4773.1499999999996</v>
      </c>
      <c r="G1456" s="548">
        <v>46178</v>
      </c>
      <c r="H1456" s="551">
        <f t="shared" si="149"/>
        <v>0.12999999999919964</v>
      </c>
      <c r="I1456" s="140">
        <f t="shared" si="150"/>
        <v>7</v>
      </c>
      <c r="L1456" s="33"/>
      <c r="M1456" s="36">
        <v>46178</v>
      </c>
      <c r="N1456" s="546">
        <f t="shared" si="151"/>
        <v>200</v>
      </c>
      <c r="O1456" s="516">
        <v>150</v>
      </c>
      <c r="P1456" s="35">
        <f t="shared" si="153"/>
        <v>340</v>
      </c>
      <c r="Q1456" s="42">
        <v>0.85</v>
      </c>
      <c r="R1456" s="40">
        <f t="shared" si="152"/>
        <v>10</v>
      </c>
      <c r="S1456" s="41"/>
    </row>
    <row r="1457" spans="2:22" ht="15" customHeight="1" x14ac:dyDescent="0.3">
      <c r="B1457" s="34">
        <f t="shared" si="147"/>
        <v>4773.1499999999996</v>
      </c>
      <c r="C1457" s="35">
        <v>4980</v>
      </c>
      <c r="D1457" s="546">
        <f t="shared" si="148"/>
        <v>4773.1499999999996</v>
      </c>
      <c r="E1457" s="547">
        <v>46178</v>
      </c>
      <c r="F1457" s="544">
        <v>4773.2</v>
      </c>
      <c r="G1457" s="548">
        <v>46179</v>
      </c>
      <c r="H1457" s="551">
        <f t="shared" si="149"/>
        <v>5.0000000000181899E-2</v>
      </c>
      <c r="I1457" s="140">
        <f t="shared" si="150"/>
        <v>4</v>
      </c>
      <c r="L1457" s="33"/>
      <c r="M1457" s="36">
        <v>46179</v>
      </c>
      <c r="N1457" s="546">
        <f t="shared" si="151"/>
        <v>340</v>
      </c>
      <c r="O1457" s="516"/>
      <c r="P1457" s="35">
        <f t="shared" si="153"/>
        <v>324</v>
      </c>
      <c r="Q1457" s="42">
        <v>0.81</v>
      </c>
      <c r="R1457" s="40">
        <f t="shared" si="152"/>
        <v>16</v>
      </c>
      <c r="S1457" s="41"/>
    </row>
    <row r="1458" spans="2:22" ht="15" customHeight="1" x14ac:dyDescent="0.3">
      <c r="B1458" s="34">
        <f t="shared" si="147"/>
        <v>4773.2</v>
      </c>
      <c r="C1458" s="35">
        <v>4984</v>
      </c>
      <c r="D1458" s="546">
        <f t="shared" si="148"/>
        <v>4773.2</v>
      </c>
      <c r="E1458" s="547">
        <v>46179</v>
      </c>
      <c r="F1458" s="544">
        <v>4774.7</v>
      </c>
      <c r="G1458" s="548">
        <v>46180</v>
      </c>
      <c r="H1458" s="551">
        <f t="shared" si="149"/>
        <v>1.5</v>
      </c>
      <c r="I1458" s="140">
        <f t="shared" si="150"/>
        <v>4</v>
      </c>
      <c r="L1458" s="33"/>
      <c r="M1458" s="36">
        <v>46180</v>
      </c>
      <c r="N1458" s="546">
        <f t="shared" si="151"/>
        <v>324</v>
      </c>
      <c r="O1458" s="516"/>
      <c r="P1458" s="35">
        <f t="shared" si="153"/>
        <v>300</v>
      </c>
      <c r="Q1458" s="42">
        <v>0.75</v>
      </c>
      <c r="R1458" s="40">
        <f t="shared" si="152"/>
        <v>24</v>
      </c>
      <c r="S1458" s="41"/>
    </row>
    <row r="1459" spans="2:22" ht="15" customHeight="1" x14ac:dyDescent="0.3">
      <c r="B1459" s="34">
        <f t="shared" si="147"/>
        <v>4774.7</v>
      </c>
      <c r="C1459" s="35">
        <v>4988</v>
      </c>
      <c r="D1459" s="546">
        <f t="shared" si="148"/>
        <v>4774.7</v>
      </c>
      <c r="E1459" s="547">
        <v>46180</v>
      </c>
      <c r="F1459" s="544">
        <v>4781.2</v>
      </c>
      <c r="G1459" s="548">
        <v>46181</v>
      </c>
      <c r="H1459" s="551">
        <f t="shared" si="149"/>
        <v>6.5</v>
      </c>
      <c r="I1459" s="140">
        <f t="shared" si="150"/>
        <v>6</v>
      </c>
      <c r="L1459" s="33"/>
      <c r="M1459" s="36">
        <v>46181</v>
      </c>
      <c r="N1459" s="546">
        <f t="shared" si="151"/>
        <v>300</v>
      </c>
      <c r="O1459" s="516"/>
      <c r="P1459" s="35">
        <f t="shared" si="153"/>
        <v>280</v>
      </c>
      <c r="Q1459" s="42">
        <v>0.7</v>
      </c>
      <c r="R1459" s="40">
        <f t="shared" si="152"/>
        <v>20</v>
      </c>
      <c r="S1459" s="41"/>
    </row>
    <row r="1460" spans="2:22" ht="15" customHeight="1" x14ac:dyDescent="0.3">
      <c r="B1460" s="34">
        <f t="shared" si="147"/>
        <v>4781.2</v>
      </c>
      <c r="C1460" s="35">
        <v>4994</v>
      </c>
      <c r="D1460" s="546">
        <f t="shared" si="148"/>
        <v>4781.2</v>
      </c>
      <c r="E1460" s="547">
        <v>46181</v>
      </c>
      <c r="F1460" s="544">
        <v>4782.8500000000004</v>
      </c>
      <c r="G1460" s="548">
        <v>46182</v>
      </c>
      <c r="H1460" s="551">
        <f t="shared" si="149"/>
        <v>1.6500000000005457</v>
      </c>
      <c r="I1460" s="140">
        <f t="shared" si="150"/>
        <v>6</v>
      </c>
      <c r="L1460" s="33"/>
      <c r="M1460" s="36">
        <v>46182</v>
      </c>
      <c r="N1460" s="546">
        <f t="shared" si="151"/>
        <v>280</v>
      </c>
      <c r="O1460" s="516"/>
      <c r="P1460" s="35">
        <f t="shared" ref="P1460" si="154">Q1460*400</f>
        <v>280</v>
      </c>
      <c r="Q1460" s="42">
        <v>0.7</v>
      </c>
      <c r="R1460" s="40">
        <f t="shared" si="152"/>
        <v>0</v>
      </c>
      <c r="S1460" s="41"/>
      <c r="U1460">
        <v>16</v>
      </c>
    </row>
    <row r="1461" spans="2:22" ht="15" customHeight="1" x14ac:dyDescent="0.3">
      <c r="B1461" s="34">
        <f t="shared" si="147"/>
        <v>4782.8500000000004</v>
      </c>
      <c r="C1461" s="35">
        <v>5000</v>
      </c>
      <c r="D1461" s="546">
        <f t="shared" si="148"/>
        <v>4782.8500000000004</v>
      </c>
      <c r="E1461" s="547">
        <v>46182</v>
      </c>
      <c r="F1461" s="544">
        <v>4782.8500000000004</v>
      </c>
      <c r="G1461" s="548">
        <v>46183</v>
      </c>
      <c r="H1461" s="551">
        <f t="shared" si="149"/>
        <v>0</v>
      </c>
      <c r="I1461" s="140">
        <f t="shared" si="150"/>
        <v>4</v>
      </c>
      <c r="L1461" s="33"/>
      <c r="M1461" s="36">
        <v>46183</v>
      </c>
      <c r="N1461" s="546">
        <f t="shared" si="151"/>
        <v>280</v>
      </c>
      <c r="O1461" s="516">
        <v>300</v>
      </c>
      <c r="P1461" s="35">
        <f>Q1461*400</f>
        <v>300</v>
      </c>
      <c r="Q1461" s="42">
        <v>0.75</v>
      </c>
      <c r="R1461" s="40">
        <f t="shared" si="152"/>
        <v>280</v>
      </c>
      <c r="S1461" s="41"/>
    </row>
    <row r="1462" spans="2:22" ht="15" customHeight="1" x14ac:dyDescent="0.3">
      <c r="B1462" s="34">
        <f t="shared" si="147"/>
        <v>4782.8500000000004</v>
      </c>
      <c r="C1462" s="35">
        <v>5004</v>
      </c>
      <c r="D1462" s="546">
        <f t="shared" si="148"/>
        <v>4782.8500000000004</v>
      </c>
      <c r="E1462" s="547">
        <v>46183</v>
      </c>
      <c r="F1462" s="544">
        <v>4791.6499999999996</v>
      </c>
      <c r="G1462" s="548">
        <v>46184</v>
      </c>
      <c r="H1462" s="551">
        <f t="shared" si="149"/>
        <v>8.7999999999992724</v>
      </c>
      <c r="I1462" s="140">
        <f t="shared" si="150"/>
        <v>4</v>
      </c>
      <c r="L1462" s="33"/>
      <c r="M1462" s="36">
        <v>46184</v>
      </c>
      <c r="N1462" s="546">
        <f t="shared" si="151"/>
        <v>300</v>
      </c>
      <c r="O1462" s="516"/>
      <c r="P1462" s="35">
        <f t="shared" ref="P1462:P1480" si="155">Q1462*400</f>
        <v>300</v>
      </c>
      <c r="Q1462" s="42">
        <v>0.75</v>
      </c>
      <c r="R1462" s="40">
        <f t="shared" si="152"/>
        <v>0</v>
      </c>
      <c r="S1462" s="41"/>
    </row>
    <row r="1463" spans="2:22" ht="15" customHeight="1" x14ac:dyDescent="0.3">
      <c r="B1463" s="34">
        <f t="shared" si="147"/>
        <v>4791.6499999999996</v>
      </c>
      <c r="C1463" s="35">
        <v>5008</v>
      </c>
      <c r="D1463" s="546">
        <f t="shared" si="148"/>
        <v>4791.6499999999996</v>
      </c>
      <c r="E1463" s="547">
        <v>46184</v>
      </c>
      <c r="F1463" s="544">
        <v>4792.75</v>
      </c>
      <c r="G1463" s="548">
        <v>46185</v>
      </c>
      <c r="H1463" s="551">
        <f t="shared" si="149"/>
        <v>1.1000000000003638</v>
      </c>
      <c r="I1463" s="140">
        <f t="shared" si="150"/>
        <v>1</v>
      </c>
      <c r="L1463" s="33"/>
      <c r="M1463" s="36">
        <v>46185</v>
      </c>
      <c r="N1463" s="546">
        <f t="shared" si="151"/>
        <v>300</v>
      </c>
      <c r="O1463" s="516"/>
      <c r="P1463" s="35">
        <f t="shared" si="155"/>
        <v>280</v>
      </c>
      <c r="Q1463" s="42">
        <v>0.7</v>
      </c>
      <c r="R1463" s="40">
        <f t="shared" si="152"/>
        <v>20</v>
      </c>
      <c r="S1463" s="41"/>
    </row>
    <row r="1464" spans="2:22" ht="15" customHeight="1" x14ac:dyDescent="0.3">
      <c r="B1464" s="34">
        <f t="shared" si="147"/>
        <v>4792.75</v>
      </c>
      <c r="C1464" s="35">
        <v>5009</v>
      </c>
      <c r="D1464" s="546">
        <f t="shared" si="148"/>
        <v>4792.75</v>
      </c>
      <c r="E1464" s="547">
        <v>46185</v>
      </c>
      <c r="F1464" s="544">
        <v>4794.3</v>
      </c>
      <c r="G1464" s="548">
        <v>46186</v>
      </c>
      <c r="H1464" s="551">
        <f t="shared" si="149"/>
        <v>1.5500000000001819</v>
      </c>
      <c r="I1464" s="140">
        <f t="shared" si="150"/>
        <v>0</v>
      </c>
      <c r="L1464" s="33"/>
      <c r="M1464" s="36">
        <v>46186</v>
      </c>
      <c r="N1464" s="546">
        <f t="shared" si="151"/>
        <v>280</v>
      </c>
      <c r="O1464" s="516"/>
      <c r="P1464" s="35">
        <f t="shared" si="155"/>
        <v>280</v>
      </c>
      <c r="Q1464" s="42">
        <v>0.7</v>
      </c>
      <c r="R1464" s="40">
        <f t="shared" si="152"/>
        <v>0</v>
      </c>
      <c r="S1464" s="41"/>
    </row>
    <row r="1465" spans="2:22" ht="15" customHeight="1" x14ac:dyDescent="0.3">
      <c r="B1465" s="34">
        <f t="shared" si="147"/>
        <v>4794.3</v>
      </c>
      <c r="C1465" s="35">
        <v>5009</v>
      </c>
      <c r="D1465" s="546">
        <f t="shared" si="148"/>
        <v>4794.3</v>
      </c>
      <c r="E1465" s="547">
        <v>46186</v>
      </c>
      <c r="F1465" s="544">
        <v>4794.3999999999996</v>
      </c>
      <c r="G1465" s="548">
        <v>46187</v>
      </c>
      <c r="H1465" s="551">
        <f t="shared" si="149"/>
        <v>9.9999999999454303E-2</v>
      </c>
      <c r="I1465" s="140">
        <f t="shared" si="150"/>
        <v>4</v>
      </c>
      <c r="L1465" s="33"/>
      <c r="M1465" s="36">
        <v>46187</v>
      </c>
      <c r="N1465" s="546">
        <f t="shared" si="151"/>
        <v>280</v>
      </c>
      <c r="O1465" s="516"/>
      <c r="P1465" s="35">
        <f t="shared" si="155"/>
        <v>280</v>
      </c>
      <c r="Q1465" s="42">
        <v>0.7</v>
      </c>
      <c r="R1465" s="40">
        <f t="shared" si="152"/>
        <v>0</v>
      </c>
      <c r="S1465" s="41"/>
      <c r="U1465">
        <v>8.8000000000000007</v>
      </c>
      <c r="V1465">
        <f>U1465+U1460</f>
        <v>24.8</v>
      </c>
    </row>
    <row r="1466" spans="2:22" ht="15" customHeight="1" x14ac:dyDescent="0.3">
      <c r="B1466" s="34">
        <f t="shared" si="147"/>
        <v>4794.3999999999996</v>
      </c>
      <c r="C1466" s="35">
        <v>5013</v>
      </c>
      <c r="D1466" s="546">
        <f t="shared" si="148"/>
        <v>4794.3999999999996</v>
      </c>
      <c r="E1466" s="547">
        <v>46187</v>
      </c>
      <c r="F1466" s="544">
        <v>4794.3999999999996</v>
      </c>
      <c r="G1466" s="548">
        <v>46188</v>
      </c>
      <c r="H1466" s="551">
        <f t="shared" si="149"/>
        <v>0</v>
      </c>
      <c r="I1466" s="140">
        <f t="shared" si="150"/>
        <v>2</v>
      </c>
      <c r="L1466" s="33"/>
      <c r="M1466" s="36">
        <v>46188</v>
      </c>
      <c r="N1466" s="546">
        <f t="shared" si="151"/>
        <v>280</v>
      </c>
      <c r="O1466" s="516"/>
      <c r="P1466" s="35">
        <f t="shared" si="155"/>
        <v>280</v>
      </c>
      <c r="Q1466" s="42">
        <v>0.7</v>
      </c>
      <c r="R1466" s="40">
        <f t="shared" si="152"/>
        <v>0</v>
      </c>
      <c r="S1466" s="41"/>
    </row>
    <row r="1467" spans="2:22" ht="15" customHeight="1" x14ac:dyDescent="0.3">
      <c r="B1467" s="34">
        <f t="shared" ref="B1467:B1480" si="156">F1466</f>
        <v>4794.3999999999996</v>
      </c>
      <c r="C1467" s="35">
        <v>5015</v>
      </c>
      <c r="D1467" s="546">
        <f t="shared" ref="D1467:D1480" si="157">F1466</f>
        <v>4794.3999999999996</v>
      </c>
      <c r="E1467" s="547">
        <v>46188</v>
      </c>
      <c r="F1467" s="544">
        <v>4794.8</v>
      </c>
      <c r="G1467" s="548">
        <v>46189</v>
      </c>
      <c r="H1467" s="551">
        <f t="shared" ref="H1467:H1480" si="158">F1467-D1467</f>
        <v>0.4000000000005457</v>
      </c>
      <c r="I1467" s="140">
        <f t="shared" ref="I1467:I1480" si="159">C1468-C1467</f>
        <v>1</v>
      </c>
      <c r="L1467" s="33"/>
      <c r="M1467" s="36">
        <v>46189</v>
      </c>
      <c r="N1467" s="546">
        <f t="shared" ref="N1467:N1480" si="160">P1466</f>
        <v>280</v>
      </c>
      <c r="O1467" s="516"/>
      <c r="P1467" s="35">
        <f t="shared" si="155"/>
        <v>280</v>
      </c>
      <c r="Q1467" s="42">
        <v>0.7</v>
      </c>
      <c r="R1467" s="40">
        <f t="shared" ref="R1467:R1480" si="161">(N1467+O1467)-P1467</f>
        <v>0</v>
      </c>
      <c r="S1467" s="41"/>
    </row>
    <row r="1468" spans="2:22" ht="15" customHeight="1" x14ac:dyDescent="0.3">
      <c r="B1468" s="34">
        <f t="shared" si="156"/>
        <v>4794.8</v>
      </c>
      <c r="C1468" s="35">
        <v>5016</v>
      </c>
      <c r="D1468" s="546">
        <f t="shared" si="157"/>
        <v>4794.8</v>
      </c>
      <c r="E1468" s="547">
        <v>46189</v>
      </c>
      <c r="F1468" s="544">
        <v>4794.8</v>
      </c>
      <c r="G1468" s="548">
        <v>46190</v>
      </c>
      <c r="H1468" s="551">
        <f t="shared" si="158"/>
        <v>0</v>
      </c>
      <c r="I1468" s="140">
        <f t="shared" si="159"/>
        <v>8</v>
      </c>
      <c r="L1468" s="33"/>
      <c r="M1468" s="36">
        <v>46190</v>
      </c>
      <c r="N1468" s="546">
        <f t="shared" si="160"/>
        <v>280</v>
      </c>
      <c r="O1468" s="516"/>
      <c r="P1468" s="35">
        <f t="shared" si="155"/>
        <v>248</v>
      </c>
      <c r="Q1468" s="42">
        <v>0.62</v>
      </c>
      <c r="R1468" s="40">
        <f t="shared" si="161"/>
        <v>32</v>
      </c>
      <c r="S1468" s="41"/>
    </row>
    <row r="1469" spans="2:22" ht="15" customHeight="1" x14ac:dyDescent="0.3">
      <c r="B1469" s="34">
        <f t="shared" si="156"/>
        <v>4794.8</v>
      </c>
      <c r="C1469" s="35">
        <v>5024</v>
      </c>
      <c r="D1469" s="546">
        <f t="shared" si="157"/>
        <v>4794.8</v>
      </c>
      <c r="E1469" s="547">
        <v>46190</v>
      </c>
      <c r="F1469" s="544">
        <v>4799.6000000000004</v>
      </c>
      <c r="G1469" s="548">
        <v>46191</v>
      </c>
      <c r="H1469" s="551">
        <f t="shared" si="158"/>
        <v>4.8000000000001819</v>
      </c>
      <c r="I1469" s="140">
        <f t="shared" si="159"/>
        <v>4</v>
      </c>
      <c r="L1469" s="33"/>
      <c r="M1469" s="36">
        <v>46191</v>
      </c>
      <c r="N1469" s="546">
        <f t="shared" si="160"/>
        <v>248</v>
      </c>
      <c r="O1469" s="516"/>
      <c r="P1469" s="35">
        <f t="shared" si="155"/>
        <v>248</v>
      </c>
      <c r="Q1469" s="42">
        <v>0.62</v>
      </c>
      <c r="R1469" s="40">
        <f t="shared" si="161"/>
        <v>0</v>
      </c>
      <c r="S1469" s="41"/>
    </row>
    <row r="1470" spans="2:22" ht="15" customHeight="1" x14ac:dyDescent="0.3">
      <c r="B1470" s="34">
        <f t="shared" si="156"/>
        <v>4799.6000000000004</v>
      </c>
      <c r="C1470" s="35">
        <v>5028</v>
      </c>
      <c r="D1470" s="546">
        <f t="shared" si="157"/>
        <v>4799.6000000000004</v>
      </c>
      <c r="E1470" s="547">
        <v>46191</v>
      </c>
      <c r="F1470" s="544">
        <v>4801.12</v>
      </c>
      <c r="G1470" s="548">
        <v>46192</v>
      </c>
      <c r="H1470" s="551">
        <f t="shared" si="158"/>
        <v>1.5199999999995271</v>
      </c>
      <c r="I1470" s="140">
        <f t="shared" si="159"/>
        <v>0</v>
      </c>
      <c r="L1470" s="33"/>
      <c r="M1470" s="36">
        <v>46192</v>
      </c>
      <c r="N1470" s="546">
        <f t="shared" si="160"/>
        <v>248</v>
      </c>
      <c r="O1470" s="516"/>
      <c r="P1470" s="35">
        <f t="shared" si="155"/>
        <v>248</v>
      </c>
      <c r="Q1470" s="42">
        <v>0.62</v>
      </c>
      <c r="R1470" s="40">
        <f t="shared" si="161"/>
        <v>0</v>
      </c>
      <c r="S1470" s="41"/>
    </row>
    <row r="1471" spans="2:22" ht="15" customHeight="1" x14ac:dyDescent="0.3">
      <c r="B1471" s="34">
        <f t="shared" si="156"/>
        <v>4801.12</v>
      </c>
      <c r="C1471" s="35">
        <v>5028</v>
      </c>
      <c r="D1471" s="546">
        <f t="shared" si="157"/>
        <v>4801.12</v>
      </c>
      <c r="E1471" s="547">
        <v>46192</v>
      </c>
      <c r="F1471" s="544">
        <v>4801.8</v>
      </c>
      <c r="G1471" s="548">
        <v>46193</v>
      </c>
      <c r="H1471" s="551">
        <f t="shared" si="158"/>
        <v>0.68000000000029104</v>
      </c>
      <c r="I1471" s="140">
        <f t="shared" si="159"/>
        <v>1</v>
      </c>
      <c r="L1471" s="33"/>
      <c r="M1471" s="36">
        <v>46193</v>
      </c>
      <c r="N1471" s="546">
        <f t="shared" si="160"/>
        <v>248</v>
      </c>
      <c r="O1471" s="516"/>
      <c r="P1471" s="35">
        <f t="shared" si="155"/>
        <v>248</v>
      </c>
      <c r="Q1471" s="42">
        <v>0.62</v>
      </c>
      <c r="R1471" s="40">
        <f t="shared" si="161"/>
        <v>0</v>
      </c>
      <c r="S1471" s="41"/>
    </row>
    <row r="1472" spans="2:22" ht="15" customHeight="1" x14ac:dyDescent="0.3">
      <c r="B1472" s="34">
        <f t="shared" si="156"/>
        <v>4801.8</v>
      </c>
      <c r="C1472" s="35">
        <v>5029</v>
      </c>
      <c r="D1472" s="546">
        <f t="shared" si="157"/>
        <v>4801.8</v>
      </c>
      <c r="E1472" s="547">
        <v>46193</v>
      </c>
      <c r="F1472" s="544">
        <v>4801.8</v>
      </c>
      <c r="G1472" s="548">
        <v>46194</v>
      </c>
      <c r="H1472" s="551">
        <f t="shared" si="158"/>
        <v>0</v>
      </c>
      <c r="I1472" s="140">
        <f t="shared" si="159"/>
        <v>0</v>
      </c>
      <c r="L1472" s="33"/>
      <c r="M1472" s="36">
        <v>46194</v>
      </c>
      <c r="N1472" s="546">
        <f t="shared" si="160"/>
        <v>248</v>
      </c>
      <c r="O1472" s="516"/>
      <c r="P1472" s="35">
        <f t="shared" si="155"/>
        <v>60</v>
      </c>
      <c r="Q1472" s="42">
        <v>0.15</v>
      </c>
      <c r="R1472" s="40">
        <f t="shared" si="161"/>
        <v>188</v>
      </c>
      <c r="S1472" s="41"/>
    </row>
    <row r="1473" spans="2:19" ht="15" customHeight="1" x14ac:dyDescent="0.3">
      <c r="B1473" s="34">
        <f t="shared" si="156"/>
        <v>4801.8</v>
      </c>
      <c r="C1473" s="35">
        <v>5029</v>
      </c>
      <c r="D1473" s="546">
        <f t="shared" si="157"/>
        <v>4801.8</v>
      </c>
      <c r="E1473" s="547">
        <v>46194</v>
      </c>
      <c r="F1473" s="544">
        <v>4826</v>
      </c>
      <c r="G1473" s="548">
        <v>46195</v>
      </c>
      <c r="H1473" s="551">
        <f t="shared" si="158"/>
        <v>24.199999999999818</v>
      </c>
      <c r="I1473" s="140">
        <f t="shared" si="159"/>
        <v>1</v>
      </c>
      <c r="L1473" s="33"/>
      <c r="M1473" s="36">
        <v>46195</v>
      </c>
      <c r="N1473" s="546">
        <f t="shared" si="160"/>
        <v>60</v>
      </c>
      <c r="O1473" s="516">
        <v>270</v>
      </c>
      <c r="P1473" s="35">
        <f t="shared" si="155"/>
        <v>316</v>
      </c>
      <c r="Q1473" s="42">
        <v>0.79</v>
      </c>
      <c r="R1473" s="40">
        <f t="shared" si="161"/>
        <v>14</v>
      </c>
      <c r="S1473" s="41"/>
    </row>
    <row r="1474" spans="2:19" ht="15" customHeight="1" x14ac:dyDescent="0.3">
      <c r="B1474" s="34">
        <f t="shared" si="156"/>
        <v>4826</v>
      </c>
      <c r="C1474" s="35">
        <v>5030</v>
      </c>
      <c r="D1474" s="546">
        <f t="shared" si="157"/>
        <v>4826</v>
      </c>
      <c r="E1474" s="547">
        <v>46195</v>
      </c>
      <c r="F1474" s="544">
        <v>4826</v>
      </c>
      <c r="G1474" s="548">
        <v>46196</v>
      </c>
      <c r="H1474" s="551">
        <f t="shared" si="158"/>
        <v>0</v>
      </c>
      <c r="I1474" s="140">
        <f t="shared" si="159"/>
        <v>1</v>
      </c>
      <c r="L1474" s="33"/>
      <c r="M1474" s="36">
        <v>46196</v>
      </c>
      <c r="N1474" s="546">
        <f t="shared" si="160"/>
        <v>316</v>
      </c>
      <c r="O1474" s="516"/>
      <c r="P1474" s="35">
        <f t="shared" si="155"/>
        <v>312</v>
      </c>
      <c r="Q1474" s="42">
        <v>0.78</v>
      </c>
      <c r="R1474" s="40">
        <f t="shared" si="161"/>
        <v>4</v>
      </c>
      <c r="S1474" s="41"/>
    </row>
    <row r="1475" spans="2:19" ht="15" customHeight="1" x14ac:dyDescent="0.3">
      <c r="B1475" s="34">
        <f t="shared" si="156"/>
        <v>4826</v>
      </c>
      <c r="C1475" s="35">
        <v>5031</v>
      </c>
      <c r="D1475" s="546">
        <f t="shared" si="157"/>
        <v>4826</v>
      </c>
      <c r="E1475" s="547">
        <v>46196</v>
      </c>
      <c r="F1475" s="544">
        <v>4826.1000000000004</v>
      </c>
      <c r="G1475" s="548">
        <v>46197</v>
      </c>
      <c r="H1475" s="551">
        <f t="shared" si="158"/>
        <v>0.1000000000003638</v>
      </c>
      <c r="I1475" s="140">
        <f t="shared" si="159"/>
        <v>6</v>
      </c>
      <c r="L1475" s="33"/>
      <c r="M1475" s="36">
        <v>46197</v>
      </c>
      <c r="N1475" s="546">
        <f t="shared" si="160"/>
        <v>312</v>
      </c>
      <c r="O1475" s="516"/>
      <c r="P1475" s="35">
        <f t="shared" si="155"/>
        <v>284</v>
      </c>
      <c r="Q1475" s="42">
        <v>0.71</v>
      </c>
      <c r="R1475" s="40">
        <f t="shared" si="161"/>
        <v>28</v>
      </c>
      <c r="S1475" s="41"/>
    </row>
    <row r="1476" spans="2:19" ht="15" customHeight="1" x14ac:dyDescent="0.3">
      <c r="B1476" s="34">
        <f t="shared" si="156"/>
        <v>4826.1000000000004</v>
      </c>
      <c r="C1476" s="35">
        <v>5037</v>
      </c>
      <c r="D1476" s="546">
        <f t="shared" si="157"/>
        <v>4826.1000000000004</v>
      </c>
      <c r="E1476" s="547">
        <v>46197</v>
      </c>
      <c r="F1476" s="544">
        <v>4830.45</v>
      </c>
      <c r="G1476" s="548">
        <v>46198</v>
      </c>
      <c r="H1476" s="551">
        <f t="shared" si="158"/>
        <v>4.3499999999994543</v>
      </c>
      <c r="I1476" s="140">
        <f t="shared" si="159"/>
        <v>1</v>
      </c>
      <c r="L1476" s="33"/>
      <c r="M1476" s="36">
        <v>46198</v>
      </c>
      <c r="N1476" s="546">
        <f t="shared" si="160"/>
        <v>284</v>
      </c>
      <c r="O1476" s="516"/>
      <c r="P1476" s="35">
        <f t="shared" si="155"/>
        <v>250</v>
      </c>
      <c r="Q1476" s="42">
        <v>0.625</v>
      </c>
      <c r="R1476" s="40">
        <f t="shared" si="161"/>
        <v>34</v>
      </c>
      <c r="S1476" s="41"/>
    </row>
    <row r="1477" spans="2:19" ht="15" customHeight="1" x14ac:dyDescent="0.3">
      <c r="B1477" s="34">
        <f t="shared" si="156"/>
        <v>4830.45</v>
      </c>
      <c r="C1477" s="35">
        <v>5038</v>
      </c>
      <c r="D1477" s="546">
        <f t="shared" si="157"/>
        <v>4830.45</v>
      </c>
      <c r="E1477" s="547">
        <v>46198</v>
      </c>
      <c r="F1477" s="544">
        <v>4834.8500000000004</v>
      </c>
      <c r="G1477" s="548">
        <v>46199</v>
      </c>
      <c r="H1477" s="551">
        <f t="shared" si="158"/>
        <v>4.4000000000005457</v>
      </c>
      <c r="I1477" s="140">
        <f t="shared" si="159"/>
        <v>1</v>
      </c>
      <c r="L1477" s="33"/>
      <c r="M1477" s="36">
        <v>46199</v>
      </c>
      <c r="N1477" s="546">
        <f t="shared" si="160"/>
        <v>250</v>
      </c>
      <c r="O1477" s="516"/>
      <c r="P1477" s="35">
        <f t="shared" si="155"/>
        <v>250</v>
      </c>
      <c r="Q1477" s="42">
        <v>0.625</v>
      </c>
      <c r="R1477" s="40">
        <f t="shared" si="161"/>
        <v>0</v>
      </c>
      <c r="S1477" s="41"/>
    </row>
    <row r="1478" spans="2:19" ht="15" customHeight="1" x14ac:dyDescent="0.3">
      <c r="B1478" s="34">
        <f t="shared" si="156"/>
        <v>4834.8500000000004</v>
      </c>
      <c r="C1478" s="35">
        <v>5039</v>
      </c>
      <c r="D1478" s="546">
        <f t="shared" si="157"/>
        <v>4834.8500000000004</v>
      </c>
      <c r="E1478" s="547">
        <v>46199</v>
      </c>
      <c r="F1478" s="544">
        <v>4834.8500000000004</v>
      </c>
      <c r="G1478" s="548">
        <v>46200</v>
      </c>
      <c r="H1478" s="551">
        <f t="shared" si="158"/>
        <v>0</v>
      </c>
      <c r="I1478" s="140">
        <f t="shared" si="159"/>
        <v>0</v>
      </c>
      <c r="L1478" s="33"/>
      <c r="M1478" s="36">
        <v>46200</v>
      </c>
      <c r="N1478" s="546">
        <f t="shared" si="160"/>
        <v>250</v>
      </c>
      <c r="O1478" s="516"/>
      <c r="P1478" s="35">
        <f t="shared" si="155"/>
        <v>250</v>
      </c>
      <c r="Q1478" s="42">
        <v>0.625</v>
      </c>
      <c r="R1478" s="40">
        <f t="shared" si="161"/>
        <v>0</v>
      </c>
      <c r="S1478" s="41"/>
    </row>
    <row r="1479" spans="2:19" ht="15" customHeight="1" x14ac:dyDescent="0.3">
      <c r="B1479" s="34">
        <f t="shared" si="156"/>
        <v>4834.8500000000004</v>
      </c>
      <c r="C1479" s="35">
        <v>5039</v>
      </c>
      <c r="D1479" s="546">
        <f t="shared" si="157"/>
        <v>4834.8500000000004</v>
      </c>
      <c r="E1479" s="547">
        <v>46200</v>
      </c>
      <c r="F1479" s="544">
        <v>4834.8500000000004</v>
      </c>
      <c r="G1479" s="548">
        <v>46201</v>
      </c>
      <c r="H1479" s="551">
        <f t="shared" si="158"/>
        <v>0</v>
      </c>
      <c r="I1479" s="140">
        <f t="shared" si="159"/>
        <v>6</v>
      </c>
      <c r="L1479" s="33"/>
      <c r="M1479" s="36">
        <v>46201</v>
      </c>
      <c r="N1479" s="546">
        <f t="shared" si="160"/>
        <v>250</v>
      </c>
      <c r="O1479" s="516"/>
      <c r="P1479" s="35">
        <f t="shared" si="155"/>
        <v>220.00000000000003</v>
      </c>
      <c r="Q1479" s="42">
        <v>0.55000000000000004</v>
      </c>
      <c r="R1479" s="40">
        <f t="shared" si="161"/>
        <v>29.999999999999972</v>
      </c>
      <c r="S1479" s="41"/>
    </row>
    <row r="1480" spans="2:19" ht="15" customHeight="1" x14ac:dyDescent="0.3">
      <c r="B1480" s="34">
        <f t="shared" si="156"/>
        <v>4834.8500000000004</v>
      </c>
      <c r="C1480" s="35">
        <v>5045</v>
      </c>
      <c r="D1480" s="546">
        <f t="shared" si="157"/>
        <v>4834.8500000000004</v>
      </c>
      <c r="E1480" s="547">
        <v>46201</v>
      </c>
      <c r="F1480" s="544">
        <v>4841.25</v>
      </c>
      <c r="G1480" s="548">
        <v>46202</v>
      </c>
      <c r="H1480" s="551">
        <f t="shared" si="158"/>
        <v>6.3999999999996362</v>
      </c>
      <c r="I1480" s="140">
        <f t="shared" si="159"/>
        <v>3</v>
      </c>
      <c r="L1480" s="33"/>
      <c r="M1480" s="36">
        <v>46202</v>
      </c>
      <c r="N1480" s="546">
        <f t="shared" si="160"/>
        <v>220.00000000000003</v>
      </c>
      <c r="O1480" s="516"/>
      <c r="P1480" s="35">
        <f t="shared" si="155"/>
        <v>220.00000000000003</v>
      </c>
      <c r="Q1480" s="42">
        <v>0.55000000000000004</v>
      </c>
      <c r="R1480" s="40">
        <f t="shared" si="161"/>
        <v>0</v>
      </c>
      <c r="S1480" s="41"/>
    </row>
    <row r="1481" spans="2:19" ht="15" customHeight="1" x14ac:dyDescent="0.3">
      <c r="B1481" s="34">
        <f>F1480</f>
        <v>4841.25</v>
      </c>
      <c r="C1481" s="35">
        <v>5048</v>
      </c>
      <c r="D1481" s="546">
        <f t="shared" ref="D1481:D1500" si="162">F1480</f>
        <v>4841.25</v>
      </c>
      <c r="E1481" s="547">
        <v>46202</v>
      </c>
      <c r="F1481" s="544">
        <v>4842.8</v>
      </c>
      <c r="G1481" s="548">
        <v>46203</v>
      </c>
      <c r="H1481" s="551">
        <f>F1481-D1481</f>
        <v>1.5500000000001819</v>
      </c>
      <c r="I1481" s="140">
        <f t="shared" ref="I1481:I1500" si="163">C1482-C1481</f>
        <v>0</v>
      </c>
      <c r="L1481" s="33"/>
      <c r="M1481" s="36">
        <v>46203</v>
      </c>
      <c r="N1481" s="546">
        <f t="shared" ref="N1481:N1496" si="164">P1480</f>
        <v>220.00000000000003</v>
      </c>
      <c r="O1481" s="516"/>
      <c r="P1481" s="35">
        <f t="shared" ref="P1481:P1496" si="165">Q1481*400</f>
        <v>220.00000000000003</v>
      </c>
      <c r="Q1481" s="42">
        <v>0.55000000000000004</v>
      </c>
      <c r="R1481" s="40">
        <f t="shared" ref="R1481:R1496" si="166">(N1481+O1481)-P1481</f>
        <v>0</v>
      </c>
      <c r="S1481" s="41"/>
    </row>
    <row r="1482" spans="2:19" ht="15" customHeight="1" x14ac:dyDescent="0.3">
      <c r="B1482" s="34">
        <f t="shared" ref="B1482:B1500" si="167">F1481</f>
        <v>4842.8</v>
      </c>
      <c r="C1482" s="35">
        <v>5048</v>
      </c>
      <c r="D1482" s="546">
        <f>F1481</f>
        <v>4842.8</v>
      </c>
      <c r="E1482" s="547">
        <v>46203</v>
      </c>
      <c r="F1482" s="544">
        <v>4842.8</v>
      </c>
      <c r="G1482" s="548">
        <v>46204</v>
      </c>
      <c r="H1482" s="551">
        <f t="shared" ref="H1482:H1500" si="168">F1482-D1482</f>
        <v>0</v>
      </c>
      <c r="I1482" s="140">
        <f t="shared" si="163"/>
        <v>1</v>
      </c>
      <c r="L1482" s="33"/>
      <c r="M1482" s="36">
        <v>46204</v>
      </c>
      <c r="N1482" s="546">
        <f t="shared" si="164"/>
        <v>220.00000000000003</v>
      </c>
      <c r="O1482" s="516"/>
      <c r="P1482" s="35">
        <f t="shared" si="165"/>
        <v>220.00000000000003</v>
      </c>
      <c r="Q1482" s="42">
        <v>0.55000000000000004</v>
      </c>
      <c r="R1482" s="40">
        <f t="shared" si="166"/>
        <v>0</v>
      </c>
      <c r="S1482" s="41"/>
    </row>
    <row r="1483" spans="2:19" ht="15" customHeight="1" x14ac:dyDescent="0.3">
      <c r="B1483" s="34">
        <f t="shared" si="167"/>
        <v>4842.8</v>
      </c>
      <c r="C1483" s="35">
        <v>5049</v>
      </c>
      <c r="D1483" s="546">
        <f t="shared" si="162"/>
        <v>4842.8</v>
      </c>
      <c r="E1483" s="547">
        <v>46204</v>
      </c>
      <c r="F1483" s="544">
        <v>4842.8999999999996</v>
      </c>
      <c r="G1483" s="548">
        <v>46205</v>
      </c>
      <c r="H1483" s="551">
        <f t="shared" si="168"/>
        <v>9.9999999999454303E-2</v>
      </c>
      <c r="I1483" s="140">
        <f t="shared" si="163"/>
        <v>1</v>
      </c>
      <c r="L1483" s="33"/>
      <c r="M1483" s="36">
        <v>46205</v>
      </c>
      <c r="N1483" s="546">
        <f t="shared" si="164"/>
        <v>220.00000000000003</v>
      </c>
      <c r="O1483" s="516">
        <v>150</v>
      </c>
      <c r="P1483" s="35">
        <f t="shared" si="165"/>
        <v>227.99999999999997</v>
      </c>
      <c r="Q1483" s="42">
        <v>0.56999999999999995</v>
      </c>
      <c r="R1483" s="40">
        <f t="shared" si="166"/>
        <v>142.00000000000003</v>
      </c>
      <c r="S1483" s="41"/>
    </row>
    <row r="1484" spans="2:19" ht="15" customHeight="1" x14ac:dyDescent="0.3">
      <c r="B1484" s="34">
        <f t="shared" si="167"/>
        <v>4842.8999999999996</v>
      </c>
      <c r="C1484" s="35">
        <v>5050</v>
      </c>
      <c r="D1484" s="546">
        <f t="shared" si="162"/>
        <v>4842.8999999999996</v>
      </c>
      <c r="E1484" s="547">
        <v>46205</v>
      </c>
      <c r="F1484" s="544">
        <v>4857.8999999999996</v>
      </c>
      <c r="G1484" s="548">
        <v>46206</v>
      </c>
      <c r="H1484" s="551">
        <f>F1484-D1484</f>
        <v>15</v>
      </c>
      <c r="I1484" s="140">
        <f t="shared" si="163"/>
        <v>4</v>
      </c>
      <c r="L1484" s="33"/>
      <c r="M1484" s="36">
        <v>46206</v>
      </c>
      <c r="N1484" s="546">
        <f t="shared" si="164"/>
        <v>227.99999999999997</v>
      </c>
      <c r="O1484" s="516"/>
      <c r="P1484" s="35">
        <f t="shared" si="165"/>
        <v>220.00000000000003</v>
      </c>
      <c r="Q1484" s="42">
        <v>0.55000000000000004</v>
      </c>
      <c r="R1484" s="40">
        <f t="shared" si="166"/>
        <v>7.9999999999999432</v>
      </c>
      <c r="S1484" s="41"/>
    </row>
    <row r="1485" spans="2:19" ht="15" customHeight="1" x14ac:dyDescent="0.3">
      <c r="B1485" s="34">
        <f t="shared" si="167"/>
        <v>4857.8999999999996</v>
      </c>
      <c r="C1485" s="35">
        <v>5054</v>
      </c>
      <c r="D1485" s="546">
        <f t="shared" si="162"/>
        <v>4857.8999999999996</v>
      </c>
      <c r="E1485" s="547">
        <v>46206</v>
      </c>
      <c r="F1485" s="544">
        <v>4859</v>
      </c>
      <c r="G1485" s="548">
        <v>46207</v>
      </c>
      <c r="H1485" s="551">
        <f t="shared" si="168"/>
        <v>1.1000000000003638</v>
      </c>
      <c r="I1485" s="140">
        <f t="shared" si="163"/>
        <v>4</v>
      </c>
      <c r="L1485" s="33"/>
      <c r="M1485" s="36">
        <v>46207</v>
      </c>
      <c r="N1485" s="546">
        <f t="shared" si="164"/>
        <v>220.00000000000003</v>
      </c>
      <c r="O1485" s="516"/>
      <c r="P1485" s="35">
        <f t="shared" si="165"/>
        <v>200</v>
      </c>
      <c r="Q1485" s="42">
        <v>0.5</v>
      </c>
      <c r="R1485" s="40">
        <f t="shared" si="166"/>
        <v>20.000000000000028</v>
      </c>
      <c r="S1485" s="41"/>
    </row>
    <row r="1486" spans="2:19" ht="15" customHeight="1" x14ac:dyDescent="0.3">
      <c r="B1486" s="34">
        <f t="shared" si="167"/>
        <v>4859</v>
      </c>
      <c r="C1486" s="35">
        <v>5058</v>
      </c>
      <c r="D1486" s="546">
        <f t="shared" si="162"/>
        <v>4859</v>
      </c>
      <c r="E1486" s="547">
        <v>46207</v>
      </c>
      <c r="F1486" s="544">
        <v>4868.1000000000004</v>
      </c>
      <c r="G1486" s="548">
        <v>46208</v>
      </c>
      <c r="H1486" s="551">
        <f t="shared" si="168"/>
        <v>9.1000000000003638</v>
      </c>
      <c r="I1486" s="140">
        <f t="shared" si="163"/>
        <v>1</v>
      </c>
      <c r="L1486" s="33"/>
      <c r="M1486" s="36">
        <v>46208</v>
      </c>
      <c r="N1486" s="546">
        <f t="shared" si="164"/>
        <v>200</v>
      </c>
      <c r="O1486" s="516"/>
      <c r="P1486" s="35">
        <f t="shared" si="165"/>
        <v>160</v>
      </c>
      <c r="Q1486" s="42">
        <v>0.4</v>
      </c>
      <c r="R1486" s="40">
        <f t="shared" si="166"/>
        <v>40</v>
      </c>
      <c r="S1486" s="41"/>
    </row>
    <row r="1487" spans="2:19" ht="15" customHeight="1" x14ac:dyDescent="0.3">
      <c r="B1487" s="34">
        <f t="shared" si="167"/>
        <v>4868.1000000000004</v>
      </c>
      <c r="C1487" s="35">
        <v>5059</v>
      </c>
      <c r="D1487" s="546">
        <f t="shared" si="162"/>
        <v>4868.1000000000004</v>
      </c>
      <c r="E1487" s="547">
        <v>46208</v>
      </c>
      <c r="F1487" s="544">
        <v>4869.45</v>
      </c>
      <c r="G1487" s="548">
        <v>46209</v>
      </c>
      <c r="H1487" s="551">
        <f t="shared" si="168"/>
        <v>1.3499999999994543</v>
      </c>
      <c r="I1487" s="140">
        <f t="shared" si="163"/>
        <v>3</v>
      </c>
      <c r="L1487" s="33"/>
      <c r="M1487" s="36">
        <v>46209</v>
      </c>
      <c r="N1487" s="546">
        <f t="shared" si="164"/>
        <v>160</v>
      </c>
      <c r="O1487" s="516"/>
      <c r="P1487" s="35">
        <f t="shared" si="165"/>
        <v>80</v>
      </c>
      <c r="Q1487" s="42">
        <v>0.2</v>
      </c>
      <c r="R1487" s="40">
        <f t="shared" si="166"/>
        <v>80</v>
      </c>
      <c r="S1487" s="41"/>
    </row>
    <row r="1488" spans="2:19" ht="15" customHeight="1" x14ac:dyDescent="0.3">
      <c r="B1488" s="34">
        <f t="shared" si="167"/>
        <v>4869.45</v>
      </c>
      <c r="C1488" s="35">
        <v>5062</v>
      </c>
      <c r="D1488" s="546">
        <f t="shared" si="162"/>
        <v>4869.45</v>
      </c>
      <c r="E1488" s="547">
        <v>46209</v>
      </c>
      <c r="F1488" s="544">
        <v>4879.8999999999996</v>
      </c>
      <c r="G1488" s="548">
        <v>46210</v>
      </c>
      <c r="H1488" s="551">
        <f t="shared" si="168"/>
        <v>10.449999999999818</v>
      </c>
      <c r="I1488" s="140">
        <f t="shared" si="163"/>
        <v>-5062</v>
      </c>
      <c r="L1488" s="33"/>
      <c r="M1488" s="36">
        <v>46210</v>
      </c>
      <c r="N1488" s="546">
        <f t="shared" si="164"/>
        <v>80</v>
      </c>
      <c r="O1488" s="516">
        <v>300</v>
      </c>
      <c r="P1488" s="35">
        <v>278</v>
      </c>
      <c r="Q1488" s="42">
        <v>0.69499999999999995</v>
      </c>
      <c r="R1488" s="40">
        <f t="shared" si="166"/>
        <v>102</v>
      </c>
      <c r="S1488" s="41"/>
    </row>
    <row r="1489" spans="2:19" ht="15" customHeight="1" x14ac:dyDescent="0.3">
      <c r="B1489" s="34">
        <f t="shared" si="167"/>
        <v>4879.8999999999996</v>
      </c>
      <c r="C1489" s="35"/>
      <c r="D1489" s="546">
        <f t="shared" si="162"/>
        <v>4879.8999999999996</v>
      </c>
      <c r="E1489" s="547">
        <v>46210</v>
      </c>
      <c r="F1489" s="544">
        <v>4893.46</v>
      </c>
      <c r="G1489" s="548">
        <v>46211</v>
      </c>
      <c r="H1489" s="551">
        <f t="shared" si="168"/>
        <v>13.5600000000004</v>
      </c>
      <c r="I1489" s="140">
        <f t="shared" si="163"/>
        <v>0</v>
      </c>
      <c r="L1489" s="33"/>
      <c r="M1489" s="36">
        <v>46211</v>
      </c>
      <c r="N1489" s="546">
        <f t="shared" si="164"/>
        <v>278</v>
      </c>
      <c r="O1489" s="516"/>
      <c r="P1489" s="35">
        <v>199.6</v>
      </c>
      <c r="Q1489" s="42">
        <v>0.499</v>
      </c>
      <c r="R1489" s="40">
        <f t="shared" si="166"/>
        <v>78.400000000000006</v>
      </c>
      <c r="S1489" s="41"/>
    </row>
    <row r="1490" spans="2:19" ht="15" customHeight="1" x14ac:dyDescent="0.3">
      <c r="B1490" s="34">
        <f t="shared" si="167"/>
        <v>4893.46</v>
      </c>
      <c r="C1490" s="35"/>
      <c r="D1490" s="546">
        <f t="shared" si="162"/>
        <v>4893.46</v>
      </c>
      <c r="E1490" s="547">
        <v>46211</v>
      </c>
      <c r="F1490" s="544">
        <v>4908.03</v>
      </c>
      <c r="G1490" s="548">
        <v>46212</v>
      </c>
      <c r="H1490" s="551">
        <f t="shared" si="168"/>
        <v>14.569999999999709</v>
      </c>
      <c r="I1490" s="140">
        <f t="shared" si="163"/>
        <v>0</v>
      </c>
      <c r="L1490" s="33"/>
      <c r="M1490" s="36">
        <v>46212</v>
      </c>
      <c r="N1490" s="546">
        <f t="shared" si="164"/>
        <v>199.6</v>
      </c>
      <c r="O1490" s="516"/>
      <c r="P1490" s="35">
        <f t="shared" si="165"/>
        <v>125</v>
      </c>
      <c r="Q1490" s="42">
        <v>0.3125</v>
      </c>
      <c r="R1490" s="40">
        <f t="shared" si="166"/>
        <v>74.599999999999994</v>
      </c>
      <c r="S1490" s="41"/>
    </row>
    <row r="1491" spans="2:19" ht="15" customHeight="1" x14ac:dyDescent="0.3">
      <c r="B1491" s="34">
        <f t="shared" si="167"/>
        <v>4908.03</v>
      </c>
      <c r="C1491" s="35"/>
      <c r="D1491" s="546">
        <f t="shared" si="162"/>
        <v>4908.03</v>
      </c>
      <c r="E1491" s="547">
        <v>46212</v>
      </c>
      <c r="F1491" s="544">
        <v>4917.09</v>
      </c>
      <c r="G1491" s="548">
        <v>46213</v>
      </c>
      <c r="H1491" s="551">
        <f t="shared" si="168"/>
        <v>9.0600000000004002</v>
      </c>
      <c r="I1491" s="140">
        <f t="shared" si="163"/>
        <v>0</v>
      </c>
      <c r="L1491" s="33"/>
      <c r="M1491" s="36">
        <v>46213</v>
      </c>
      <c r="N1491" s="546">
        <f t="shared" si="164"/>
        <v>125</v>
      </c>
      <c r="O1491" s="516">
        <v>300</v>
      </c>
      <c r="P1491" s="35">
        <f t="shared" si="165"/>
        <v>287.48</v>
      </c>
      <c r="Q1491" s="42">
        <v>0.71870000000000001</v>
      </c>
      <c r="R1491" s="40">
        <f t="shared" si="166"/>
        <v>137.51999999999998</v>
      </c>
      <c r="S1491" s="41"/>
    </row>
    <row r="1492" spans="2:19" ht="15" customHeight="1" x14ac:dyDescent="0.3">
      <c r="B1492" s="34">
        <f t="shared" si="167"/>
        <v>4917.09</v>
      </c>
      <c r="C1492" s="35"/>
      <c r="D1492" s="546">
        <f t="shared" si="162"/>
        <v>4917.09</v>
      </c>
      <c r="E1492" s="547">
        <v>46213</v>
      </c>
      <c r="F1492" s="544">
        <v>4936.3500000000004</v>
      </c>
      <c r="G1492" s="548">
        <v>46214</v>
      </c>
      <c r="H1492" s="551">
        <f t="shared" si="168"/>
        <v>19.260000000000218</v>
      </c>
      <c r="I1492" s="140">
        <f t="shared" si="163"/>
        <v>0</v>
      </c>
      <c r="L1492" s="33"/>
      <c r="M1492" s="36">
        <v>46214</v>
      </c>
      <c r="N1492" s="546">
        <f t="shared" si="164"/>
        <v>287.48</v>
      </c>
      <c r="O1492" s="516"/>
      <c r="P1492" s="35">
        <f t="shared" si="165"/>
        <v>250</v>
      </c>
      <c r="Q1492" s="42">
        <v>0.625</v>
      </c>
      <c r="R1492" s="40">
        <f t="shared" si="166"/>
        <v>37.480000000000018</v>
      </c>
      <c r="S1492" s="41"/>
    </row>
    <row r="1493" spans="2:19" ht="15" customHeight="1" x14ac:dyDescent="0.3">
      <c r="B1493" s="34">
        <f t="shared" si="167"/>
        <v>4936.3500000000004</v>
      </c>
      <c r="C1493" s="35"/>
      <c r="D1493" s="546">
        <f t="shared" si="162"/>
        <v>4936.3500000000004</v>
      </c>
      <c r="E1493" s="547">
        <v>46214</v>
      </c>
      <c r="F1493" s="544">
        <v>4942.2299999999996</v>
      </c>
      <c r="G1493" s="548">
        <v>46215</v>
      </c>
      <c r="H1493" s="551">
        <f t="shared" si="168"/>
        <v>5.8799999999991996</v>
      </c>
      <c r="I1493" s="140">
        <f t="shared" si="163"/>
        <v>0</v>
      </c>
      <c r="L1493" s="33"/>
      <c r="M1493" s="36">
        <v>46215</v>
      </c>
      <c r="N1493" s="546">
        <f t="shared" si="164"/>
        <v>250</v>
      </c>
      <c r="O1493" s="516"/>
      <c r="P1493" s="35">
        <f t="shared" si="165"/>
        <v>250</v>
      </c>
      <c r="Q1493" s="42">
        <v>0.625</v>
      </c>
      <c r="R1493" s="40">
        <f t="shared" si="166"/>
        <v>0</v>
      </c>
      <c r="S1493" s="41"/>
    </row>
    <row r="1494" spans="2:19" ht="15" customHeight="1" x14ac:dyDescent="0.3">
      <c r="B1494" s="34">
        <f t="shared" si="167"/>
        <v>4942.2299999999996</v>
      </c>
      <c r="C1494" s="35"/>
      <c r="D1494" s="546">
        <f t="shared" si="162"/>
        <v>4942.2299999999996</v>
      </c>
      <c r="E1494" s="547">
        <v>46215</v>
      </c>
      <c r="F1494" s="544">
        <v>4942.2299999999996</v>
      </c>
      <c r="G1494" s="548">
        <v>46216</v>
      </c>
      <c r="H1494" s="551">
        <f t="shared" si="168"/>
        <v>0</v>
      </c>
      <c r="I1494" s="140">
        <f t="shared" si="163"/>
        <v>0</v>
      </c>
      <c r="L1494" s="33"/>
      <c r="M1494" s="36">
        <v>46216</v>
      </c>
      <c r="N1494" s="546">
        <f t="shared" si="164"/>
        <v>250</v>
      </c>
      <c r="O1494" s="516"/>
      <c r="P1494" s="35">
        <f t="shared" si="165"/>
        <v>243.6</v>
      </c>
      <c r="Q1494" s="42">
        <v>0.60899999999999999</v>
      </c>
      <c r="R1494" s="40">
        <f t="shared" si="166"/>
        <v>6.4000000000000057</v>
      </c>
      <c r="S1494" s="41"/>
    </row>
    <row r="1495" spans="2:19" ht="15" customHeight="1" x14ac:dyDescent="0.3">
      <c r="B1495" s="34">
        <f t="shared" si="167"/>
        <v>4942.2299999999996</v>
      </c>
      <c r="C1495" s="35"/>
      <c r="D1495" s="546">
        <f t="shared" si="162"/>
        <v>4942.2299999999996</v>
      </c>
      <c r="E1495" s="547">
        <v>46216</v>
      </c>
      <c r="F1495" s="544">
        <v>4944.04</v>
      </c>
      <c r="G1495" s="548">
        <v>46217</v>
      </c>
      <c r="H1495" s="551">
        <f t="shared" si="168"/>
        <v>1.8100000000004002</v>
      </c>
      <c r="I1495" s="140">
        <f t="shared" si="163"/>
        <v>0</v>
      </c>
      <c r="L1495" s="33"/>
      <c r="M1495" s="36">
        <v>46217</v>
      </c>
      <c r="N1495" s="546">
        <f t="shared" si="164"/>
        <v>243.6</v>
      </c>
      <c r="O1495" s="516">
        <v>150</v>
      </c>
      <c r="P1495" s="35">
        <f t="shared" si="165"/>
        <v>329</v>
      </c>
      <c r="Q1495" s="42">
        <v>0.82250000000000001</v>
      </c>
      <c r="R1495" s="40">
        <f t="shared" si="166"/>
        <v>64.600000000000023</v>
      </c>
      <c r="S1495" s="41"/>
    </row>
    <row r="1496" spans="2:19" ht="15" customHeight="1" x14ac:dyDescent="0.3">
      <c r="B1496" s="34">
        <f t="shared" si="167"/>
        <v>4944.04</v>
      </c>
      <c r="C1496" s="35"/>
      <c r="D1496" s="546">
        <f t="shared" si="162"/>
        <v>4944.04</v>
      </c>
      <c r="E1496" s="547">
        <v>46217</v>
      </c>
      <c r="F1496" s="544">
        <v>4949.57</v>
      </c>
      <c r="G1496" s="548">
        <v>46218</v>
      </c>
      <c r="H1496" s="551">
        <f t="shared" si="168"/>
        <v>5.5299999999997453</v>
      </c>
      <c r="I1496" s="140">
        <f t="shared" si="163"/>
        <v>0</v>
      </c>
      <c r="L1496" s="33"/>
      <c r="M1496" s="36">
        <v>46218</v>
      </c>
      <c r="N1496" s="546">
        <f t="shared" si="164"/>
        <v>329</v>
      </c>
      <c r="O1496" s="516"/>
      <c r="P1496" s="35">
        <f t="shared" si="165"/>
        <v>296.8</v>
      </c>
      <c r="Q1496" s="42">
        <v>0.74199999999999999</v>
      </c>
      <c r="R1496" s="40">
        <f t="shared" si="166"/>
        <v>32.199999999999989</v>
      </c>
      <c r="S1496" s="41"/>
    </row>
    <row r="1497" spans="2:19" ht="15" customHeight="1" x14ac:dyDescent="0.3">
      <c r="B1497" s="34">
        <f t="shared" si="167"/>
        <v>4949.57</v>
      </c>
      <c r="C1497" s="35"/>
      <c r="D1497" s="546">
        <f t="shared" si="162"/>
        <v>4949.57</v>
      </c>
      <c r="E1497" s="547">
        <v>46218</v>
      </c>
      <c r="F1497" s="544">
        <v>4954.42</v>
      </c>
      <c r="G1497" s="548">
        <v>46219</v>
      </c>
      <c r="H1497" s="551">
        <f t="shared" si="168"/>
        <v>4.8500000000003638</v>
      </c>
      <c r="I1497" s="140">
        <f t="shared" si="163"/>
        <v>0</v>
      </c>
      <c r="L1497" s="33"/>
      <c r="M1497" s="36">
        <v>46219</v>
      </c>
      <c r="N1497" s="546">
        <f t="shared" ref="N1497" si="169">P1496</f>
        <v>296.8</v>
      </c>
      <c r="O1497" s="516"/>
      <c r="P1497" s="35">
        <f t="shared" ref="P1497" si="170">Q1497*400</f>
        <v>267.39999999999998</v>
      </c>
      <c r="Q1497" s="42">
        <v>0.66849999999999998</v>
      </c>
      <c r="R1497" s="40">
        <f t="shared" ref="R1497" si="171">(N1497+O1497)-P1497</f>
        <v>29.400000000000034</v>
      </c>
      <c r="S1497" s="41"/>
    </row>
    <row r="1498" spans="2:19" ht="15" customHeight="1" x14ac:dyDescent="0.3">
      <c r="B1498" s="34">
        <f t="shared" si="167"/>
        <v>4954.42</v>
      </c>
      <c r="C1498" s="35"/>
      <c r="D1498" s="546">
        <f t="shared" si="162"/>
        <v>4954.42</v>
      </c>
      <c r="E1498" s="547">
        <v>46219</v>
      </c>
      <c r="F1498" s="544">
        <v>4957.28</v>
      </c>
      <c r="G1498" s="548">
        <v>46220</v>
      </c>
      <c r="H1498" s="551">
        <f t="shared" si="168"/>
        <v>2.8599999999996726</v>
      </c>
      <c r="I1498" s="140">
        <f t="shared" si="163"/>
        <v>0</v>
      </c>
      <c r="L1498" s="33"/>
      <c r="M1498" s="36">
        <v>46220</v>
      </c>
      <c r="N1498" s="546">
        <f t="shared" ref="N1498:N1503" si="172">P1497</f>
        <v>267.39999999999998</v>
      </c>
      <c r="O1498" s="516"/>
      <c r="P1498" s="35">
        <f t="shared" ref="P1498:P1503" si="173">Q1498*400</f>
        <v>260</v>
      </c>
      <c r="Q1498" s="42">
        <v>0.65</v>
      </c>
      <c r="R1498" s="40">
        <f t="shared" ref="R1498:R1503" si="174">(N1498+O1498)-P1498</f>
        <v>7.3999999999999773</v>
      </c>
      <c r="S1498" s="41"/>
    </row>
    <row r="1499" spans="2:19" ht="15" customHeight="1" x14ac:dyDescent="0.3">
      <c r="B1499" s="34">
        <f t="shared" si="167"/>
        <v>4957.28</v>
      </c>
      <c r="C1499" s="35"/>
      <c r="D1499" s="546">
        <f t="shared" si="162"/>
        <v>4957.28</v>
      </c>
      <c r="E1499" s="547">
        <v>46220</v>
      </c>
      <c r="F1499" s="544">
        <v>4958.1099999999997</v>
      </c>
      <c r="G1499" s="548">
        <v>46221</v>
      </c>
      <c r="H1499" s="551">
        <f t="shared" si="168"/>
        <v>0.82999999999992724</v>
      </c>
      <c r="I1499" s="140">
        <f t="shared" si="163"/>
        <v>0</v>
      </c>
      <c r="L1499" s="33"/>
      <c r="M1499" s="36">
        <v>46221</v>
      </c>
      <c r="N1499" s="546">
        <f t="shared" si="172"/>
        <v>260</v>
      </c>
      <c r="O1499" s="516"/>
      <c r="P1499" s="35">
        <f t="shared" si="173"/>
        <v>260</v>
      </c>
      <c r="Q1499" s="42">
        <v>0.65</v>
      </c>
      <c r="R1499" s="40">
        <f t="shared" si="174"/>
        <v>0</v>
      </c>
      <c r="S1499" s="41"/>
    </row>
    <row r="1500" spans="2:19" ht="15" customHeight="1" x14ac:dyDescent="0.3">
      <c r="B1500" s="34">
        <f t="shared" si="167"/>
        <v>4958.1099999999997</v>
      </c>
      <c r="C1500" s="35"/>
      <c r="D1500" s="546">
        <f t="shared" si="162"/>
        <v>4958.1099999999997</v>
      </c>
      <c r="E1500" s="740">
        <v>46221</v>
      </c>
      <c r="F1500" s="544">
        <v>4958.1099999999997</v>
      </c>
      <c r="G1500" s="548">
        <v>46222</v>
      </c>
      <c r="H1500" s="551">
        <f t="shared" si="168"/>
        <v>0</v>
      </c>
      <c r="I1500" s="140">
        <f t="shared" si="163"/>
        <v>0</v>
      </c>
      <c r="L1500" s="33"/>
      <c r="M1500" s="36">
        <v>46222</v>
      </c>
      <c r="N1500" s="546">
        <f t="shared" si="172"/>
        <v>260</v>
      </c>
      <c r="O1500" s="516"/>
      <c r="P1500" s="35">
        <f t="shared" si="173"/>
        <v>252.8</v>
      </c>
      <c r="Q1500" s="42">
        <v>0.63200000000000001</v>
      </c>
      <c r="R1500" s="40">
        <f t="shared" si="174"/>
        <v>7.1999999999999886</v>
      </c>
      <c r="S1500" s="41"/>
    </row>
    <row r="1501" spans="2:19" ht="15" customHeight="1" x14ac:dyDescent="0.3">
      <c r="B1501" s="34">
        <f t="shared" ref="B1501" si="175">F1500</f>
        <v>4958.1099999999997</v>
      </c>
      <c r="C1501" s="35"/>
      <c r="D1501" s="546">
        <f t="shared" ref="D1501" si="176">F1500</f>
        <v>4958.1099999999997</v>
      </c>
      <c r="E1501" s="740">
        <v>46222</v>
      </c>
      <c r="F1501" s="544">
        <v>4960.38</v>
      </c>
      <c r="G1501" s="548">
        <v>46223</v>
      </c>
      <c r="H1501" s="551">
        <f t="shared" ref="H1501" si="177">F1501-D1501</f>
        <v>2.2700000000004366</v>
      </c>
      <c r="I1501" s="140">
        <f t="shared" ref="I1501" si="178">C1502-C1501</f>
        <v>0</v>
      </c>
      <c r="L1501" s="33"/>
      <c r="M1501" s="36">
        <v>46223</v>
      </c>
      <c r="N1501" s="546">
        <f t="shared" si="172"/>
        <v>252.8</v>
      </c>
      <c r="O1501" s="516"/>
      <c r="P1501" s="35">
        <f t="shared" si="173"/>
        <v>250</v>
      </c>
      <c r="Q1501" s="42">
        <v>0.625</v>
      </c>
      <c r="R1501" s="40">
        <f t="shared" si="174"/>
        <v>2.8000000000000114</v>
      </c>
      <c r="S1501" s="41"/>
    </row>
    <row r="1502" spans="2:19" ht="15" customHeight="1" x14ac:dyDescent="0.3">
      <c r="B1502" s="34">
        <f t="shared" ref="B1502:B1522" si="179">F1501</f>
        <v>4960.38</v>
      </c>
      <c r="C1502" s="35"/>
      <c r="D1502" s="546">
        <f t="shared" ref="D1502:D1522" si="180">F1501</f>
        <v>4960.38</v>
      </c>
      <c r="E1502" s="740">
        <v>46223</v>
      </c>
      <c r="F1502" s="544">
        <v>4960.46</v>
      </c>
      <c r="G1502" s="548">
        <v>46224</v>
      </c>
      <c r="H1502" s="551">
        <f t="shared" ref="H1502:H1522" si="181">F1502-D1502</f>
        <v>7.999999999992724E-2</v>
      </c>
      <c r="I1502" s="140">
        <f t="shared" ref="I1502:I1522" si="182">C1503-C1502</f>
        <v>0</v>
      </c>
      <c r="L1502" s="33"/>
      <c r="M1502" s="36">
        <v>46224</v>
      </c>
      <c r="N1502" s="546">
        <f t="shared" si="172"/>
        <v>250</v>
      </c>
      <c r="O1502" s="516"/>
      <c r="P1502" s="35">
        <f t="shared" si="173"/>
        <v>200</v>
      </c>
      <c r="Q1502" s="42">
        <v>0.5</v>
      </c>
      <c r="R1502" s="40">
        <f t="shared" si="174"/>
        <v>50</v>
      </c>
      <c r="S1502" s="41"/>
    </row>
    <row r="1503" spans="2:19" ht="15" customHeight="1" x14ac:dyDescent="0.3">
      <c r="B1503" s="34">
        <f t="shared" si="179"/>
        <v>4960.46</v>
      </c>
      <c r="C1503" s="35"/>
      <c r="D1503" s="546">
        <f t="shared" si="180"/>
        <v>4960.46</v>
      </c>
      <c r="E1503" s="740">
        <v>46224</v>
      </c>
      <c r="F1503" s="544">
        <v>4971.03</v>
      </c>
      <c r="G1503" s="548">
        <v>46225</v>
      </c>
      <c r="H1503" s="551">
        <f t="shared" si="181"/>
        <v>10.569999999999709</v>
      </c>
      <c r="I1503" s="140">
        <f t="shared" si="182"/>
        <v>0</v>
      </c>
      <c r="L1503" s="33"/>
      <c r="M1503" s="36">
        <v>46225</v>
      </c>
      <c r="N1503" s="546">
        <f t="shared" si="172"/>
        <v>200</v>
      </c>
      <c r="O1503" s="516"/>
      <c r="P1503" s="35">
        <f t="shared" si="173"/>
        <v>106.24</v>
      </c>
      <c r="Q1503" s="42">
        <v>0.2656</v>
      </c>
      <c r="R1503" s="40">
        <f t="shared" si="174"/>
        <v>93.76</v>
      </c>
      <c r="S1503" s="41"/>
    </row>
    <row r="1504" spans="2:19" ht="15" customHeight="1" x14ac:dyDescent="0.3">
      <c r="B1504" s="34">
        <f t="shared" si="179"/>
        <v>4971.03</v>
      </c>
      <c r="C1504" s="35"/>
      <c r="D1504" s="546">
        <f t="shared" si="180"/>
        <v>4971.03</v>
      </c>
      <c r="E1504" s="740">
        <v>46225</v>
      </c>
      <c r="F1504" s="544">
        <v>4982.12</v>
      </c>
      <c r="G1504" s="548">
        <v>46226</v>
      </c>
      <c r="H1504" s="551">
        <f t="shared" si="181"/>
        <v>11.090000000000146</v>
      </c>
      <c r="I1504" s="140">
        <f t="shared" si="182"/>
        <v>0</v>
      </c>
      <c r="L1504" s="33"/>
      <c r="M1504" s="36">
        <v>46226</v>
      </c>
      <c r="N1504" s="546">
        <f t="shared" ref="N1504:N1522" si="183">P1503</f>
        <v>106.24</v>
      </c>
      <c r="O1504" s="516">
        <v>300</v>
      </c>
      <c r="P1504" s="35">
        <f t="shared" ref="P1504:P1525" si="184">Q1504*400</f>
        <v>350</v>
      </c>
      <c r="Q1504" s="42">
        <v>0.875</v>
      </c>
      <c r="R1504" s="40">
        <f t="shared" ref="R1504:R1522" si="185">(N1504+O1504)-P1504</f>
        <v>56.240000000000009</v>
      </c>
      <c r="S1504" s="41"/>
    </row>
    <row r="1505" spans="2:19" ht="15" customHeight="1" x14ac:dyDescent="0.3">
      <c r="B1505" s="34">
        <f t="shared" si="179"/>
        <v>4982.12</v>
      </c>
      <c r="C1505" s="35"/>
      <c r="D1505" s="546">
        <f t="shared" si="180"/>
        <v>4982.12</v>
      </c>
      <c r="E1505" s="740">
        <v>46226</v>
      </c>
      <c r="F1505" s="544">
        <v>4982.21</v>
      </c>
      <c r="G1505" s="548">
        <v>46227</v>
      </c>
      <c r="H1505" s="551">
        <f t="shared" si="181"/>
        <v>9.0000000000145519E-2</v>
      </c>
      <c r="I1505" s="140">
        <f t="shared" si="182"/>
        <v>0</v>
      </c>
      <c r="L1505" s="33"/>
      <c r="M1505" s="36">
        <v>46227</v>
      </c>
      <c r="N1505" s="546">
        <f t="shared" si="183"/>
        <v>350</v>
      </c>
      <c r="O1505" s="516"/>
      <c r="P1505" s="35">
        <f t="shared" si="184"/>
        <v>340.6</v>
      </c>
      <c r="Q1505" s="42">
        <v>0.85150000000000003</v>
      </c>
      <c r="R1505" s="40">
        <f t="shared" si="185"/>
        <v>9.3999999999999773</v>
      </c>
      <c r="S1505" s="41"/>
    </row>
    <row r="1506" spans="2:19" ht="15" customHeight="1" x14ac:dyDescent="0.3">
      <c r="B1506" s="34">
        <f t="shared" si="179"/>
        <v>4982.21</v>
      </c>
      <c r="C1506" s="35"/>
      <c r="D1506" s="546">
        <f t="shared" si="180"/>
        <v>4982.21</v>
      </c>
      <c r="E1506" s="740">
        <v>46227</v>
      </c>
      <c r="F1506" s="544">
        <v>4983.24</v>
      </c>
      <c r="G1506" s="548">
        <v>46228</v>
      </c>
      <c r="H1506" s="551">
        <f t="shared" si="181"/>
        <v>1.0299999999997453</v>
      </c>
      <c r="I1506" s="140">
        <f t="shared" si="182"/>
        <v>0</v>
      </c>
      <c r="L1506" s="33"/>
      <c r="M1506" s="36">
        <v>46228</v>
      </c>
      <c r="N1506" s="546">
        <f t="shared" si="183"/>
        <v>340.6</v>
      </c>
      <c r="O1506" s="516"/>
      <c r="P1506" s="35">
        <f t="shared" si="184"/>
        <v>333.24</v>
      </c>
      <c r="Q1506" s="42">
        <v>0.83309999999999995</v>
      </c>
      <c r="R1506" s="40">
        <f t="shared" si="185"/>
        <v>7.3600000000000136</v>
      </c>
      <c r="S1506" s="41"/>
    </row>
    <row r="1507" spans="2:19" ht="15" customHeight="1" x14ac:dyDescent="0.3">
      <c r="B1507" s="34">
        <f t="shared" si="179"/>
        <v>4983.24</v>
      </c>
      <c r="C1507" s="35"/>
      <c r="D1507" s="546">
        <f t="shared" si="180"/>
        <v>4983.24</v>
      </c>
      <c r="E1507" s="740">
        <v>46228</v>
      </c>
      <c r="F1507" s="544">
        <v>4985.41</v>
      </c>
      <c r="G1507" s="548">
        <v>46229</v>
      </c>
      <c r="H1507" s="551">
        <f t="shared" si="181"/>
        <v>2.1700000000000728</v>
      </c>
      <c r="I1507" s="140">
        <f t="shared" si="182"/>
        <v>0</v>
      </c>
      <c r="L1507" s="33"/>
      <c r="M1507" s="36">
        <v>46229</v>
      </c>
      <c r="N1507" s="546">
        <f t="shared" si="183"/>
        <v>333.24</v>
      </c>
      <c r="O1507" s="516"/>
      <c r="P1507" s="35">
        <f t="shared" si="184"/>
        <v>331.23999999999995</v>
      </c>
      <c r="Q1507" s="42">
        <v>0.82809999999999995</v>
      </c>
      <c r="R1507" s="40">
        <f t="shared" si="185"/>
        <v>2.0000000000000568</v>
      </c>
      <c r="S1507" s="41"/>
    </row>
    <row r="1508" spans="2:19" ht="15" customHeight="1" x14ac:dyDescent="0.3">
      <c r="B1508" s="34">
        <f t="shared" si="179"/>
        <v>4985.41</v>
      </c>
      <c r="C1508" s="35"/>
      <c r="D1508" s="546">
        <f t="shared" si="180"/>
        <v>4985.41</v>
      </c>
      <c r="E1508" s="740">
        <v>46229</v>
      </c>
      <c r="F1508" s="544">
        <v>4986</v>
      </c>
      <c r="G1508" s="548">
        <v>46230</v>
      </c>
      <c r="H1508" s="551">
        <f t="shared" si="181"/>
        <v>0.59000000000014552</v>
      </c>
      <c r="I1508" s="140">
        <f t="shared" si="182"/>
        <v>0</v>
      </c>
      <c r="L1508" s="33"/>
      <c r="M1508" s="36">
        <v>46230</v>
      </c>
      <c r="N1508" s="546">
        <f t="shared" si="183"/>
        <v>331.23999999999995</v>
      </c>
      <c r="O1508" s="516"/>
      <c r="P1508" s="35">
        <f t="shared" si="184"/>
        <v>275.12</v>
      </c>
      <c r="Q1508" s="42">
        <v>0.68779999999999997</v>
      </c>
      <c r="R1508" s="40">
        <f t="shared" si="185"/>
        <v>56.119999999999948</v>
      </c>
      <c r="S1508" s="41"/>
    </row>
    <row r="1509" spans="2:19" ht="15" customHeight="1" x14ac:dyDescent="0.3">
      <c r="B1509" s="34">
        <f t="shared" si="179"/>
        <v>4986</v>
      </c>
      <c r="C1509" s="35"/>
      <c r="D1509" s="546">
        <f t="shared" si="180"/>
        <v>4986</v>
      </c>
      <c r="E1509" s="740">
        <v>46230</v>
      </c>
      <c r="F1509" s="544">
        <v>4996.3599999999997</v>
      </c>
      <c r="G1509" s="548">
        <v>46231</v>
      </c>
      <c r="H1509" s="551">
        <f t="shared" si="181"/>
        <v>10.359999999999673</v>
      </c>
      <c r="I1509" s="140">
        <f t="shared" si="182"/>
        <v>0</v>
      </c>
      <c r="L1509" s="33"/>
      <c r="M1509" s="36">
        <v>46231</v>
      </c>
      <c r="N1509" s="546">
        <f t="shared" si="183"/>
        <v>275.12</v>
      </c>
      <c r="O1509" s="516"/>
      <c r="P1509" s="35">
        <f t="shared" si="184"/>
        <v>218.71999999999997</v>
      </c>
      <c r="Q1509" s="42">
        <v>0.54679999999999995</v>
      </c>
      <c r="R1509" s="40">
        <f t="shared" si="185"/>
        <v>56.400000000000034</v>
      </c>
      <c r="S1509" s="41"/>
    </row>
    <row r="1510" spans="2:19" ht="15" customHeight="1" x14ac:dyDescent="0.3">
      <c r="B1510" s="34">
        <f t="shared" si="179"/>
        <v>4996.3599999999997</v>
      </c>
      <c r="C1510" s="35"/>
      <c r="D1510" s="546">
        <f t="shared" si="180"/>
        <v>4996.3599999999997</v>
      </c>
      <c r="E1510" s="740">
        <v>46231</v>
      </c>
      <c r="F1510" s="544">
        <v>5006.17</v>
      </c>
      <c r="G1510" s="548">
        <v>46232</v>
      </c>
      <c r="H1510" s="551">
        <f t="shared" si="181"/>
        <v>9.8100000000004002</v>
      </c>
      <c r="I1510" s="140">
        <f t="shared" si="182"/>
        <v>0</v>
      </c>
      <c r="L1510" s="33"/>
      <c r="M1510" s="36">
        <v>46232</v>
      </c>
      <c r="N1510" s="546">
        <f t="shared" si="183"/>
        <v>218.71999999999997</v>
      </c>
      <c r="O1510" s="516"/>
      <c r="P1510" s="35">
        <f t="shared" si="184"/>
        <v>112.5</v>
      </c>
      <c r="Q1510" s="42">
        <v>0.28125</v>
      </c>
      <c r="R1510" s="40">
        <f t="shared" si="185"/>
        <v>106.21999999999997</v>
      </c>
      <c r="S1510" s="41"/>
    </row>
    <row r="1511" spans="2:19" ht="15" customHeight="1" x14ac:dyDescent="0.3">
      <c r="B1511" s="34">
        <f t="shared" si="179"/>
        <v>5006.17</v>
      </c>
      <c r="C1511" s="35"/>
      <c r="D1511" s="546">
        <f t="shared" si="180"/>
        <v>5006.17</v>
      </c>
      <c r="E1511" s="740">
        <v>46232</v>
      </c>
      <c r="F1511" s="544">
        <v>5021.1400000000003</v>
      </c>
      <c r="G1511" s="548">
        <v>46233</v>
      </c>
      <c r="H1511" s="551">
        <f t="shared" si="181"/>
        <v>14.970000000000255</v>
      </c>
      <c r="I1511" s="140">
        <f t="shared" si="182"/>
        <v>0</v>
      </c>
      <c r="L1511" s="33"/>
      <c r="M1511" s="36">
        <v>46233</v>
      </c>
      <c r="N1511" s="546">
        <f t="shared" si="183"/>
        <v>112.5</v>
      </c>
      <c r="O1511" s="516">
        <v>300</v>
      </c>
      <c r="P1511" s="35">
        <f t="shared" si="184"/>
        <v>262</v>
      </c>
      <c r="Q1511" s="42">
        <v>0.65500000000000003</v>
      </c>
      <c r="R1511" s="40">
        <f t="shared" si="185"/>
        <v>150.5</v>
      </c>
      <c r="S1511" s="41"/>
    </row>
    <row r="1512" spans="2:19" ht="15" customHeight="1" x14ac:dyDescent="0.3">
      <c r="B1512" s="34">
        <f t="shared" si="179"/>
        <v>5021.1400000000003</v>
      </c>
      <c r="C1512" s="35"/>
      <c r="D1512" s="546">
        <f t="shared" si="180"/>
        <v>5021.1400000000003</v>
      </c>
      <c r="E1512" s="740">
        <v>46233</v>
      </c>
      <c r="F1512" s="544">
        <v>5040.3999999999996</v>
      </c>
      <c r="G1512" s="548">
        <v>46234</v>
      </c>
      <c r="H1512" s="551">
        <f t="shared" si="181"/>
        <v>19.259999999999309</v>
      </c>
      <c r="I1512" s="140">
        <f t="shared" si="182"/>
        <v>0</v>
      </c>
      <c r="L1512" s="33"/>
      <c r="M1512" s="36">
        <v>46234</v>
      </c>
      <c r="N1512" s="546">
        <f t="shared" si="183"/>
        <v>262</v>
      </c>
      <c r="O1512" s="516"/>
      <c r="P1512" s="35">
        <f t="shared" si="184"/>
        <v>200</v>
      </c>
      <c r="Q1512" s="42">
        <v>0.5</v>
      </c>
      <c r="R1512" s="40">
        <f t="shared" si="185"/>
        <v>62</v>
      </c>
      <c r="S1512" s="41"/>
    </row>
    <row r="1513" spans="2:19" ht="15" customHeight="1" x14ac:dyDescent="0.3">
      <c r="B1513" s="34">
        <f t="shared" si="179"/>
        <v>5040.3999999999996</v>
      </c>
      <c r="C1513" s="35"/>
      <c r="D1513" s="546">
        <f t="shared" si="180"/>
        <v>5040.3999999999996</v>
      </c>
      <c r="E1513" s="740">
        <v>46234</v>
      </c>
      <c r="F1513" s="544">
        <v>5047</v>
      </c>
      <c r="G1513" s="548">
        <v>46235</v>
      </c>
      <c r="H1513" s="551">
        <f t="shared" si="181"/>
        <v>6.6000000000003638</v>
      </c>
      <c r="I1513" s="140">
        <f t="shared" si="182"/>
        <v>0</v>
      </c>
      <c r="L1513" s="33"/>
      <c r="M1513" s="36">
        <v>46235</v>
      </c>
      <c r="N1513" s="546">
        <f t="shared" si="183"/>
        <v>200</v>
      </c>
      <c r="O1513" s="516"/>
      <c r="P1513" s="35">
        <f t="shared" si="184"/>
        <v>193.74800000000002</v>
      </c>
      <c r="Q1513" s="42">
        <v>0.48437000000000002</v>
      </c>
      <c r="R1513" s="40">
        <f t="shared" si="185"/>
        <v>6.2519999999999811</v>
      </c>
      <c r="S1513" s="41"/>
    </row>
    <row r="1514" spans="2:19" ht="15" customHeight="1" x14ac:dyDescent="0.3">
      <c r="B1514" s="34">
        <f t="shared" si="179"/>
        <v>5047</v>
      </c>
      <c r="C1514" s="35"/>
      <c r="D1514" s="546">
        <f t="shared" si="180"/>
        <v>5047</v>
      </c>
      <c r="E1514" s="740">
        <v>46235</v>
      </c>
      <c r="F1514" s="544">
        <v>5048</v>
      </c>
      <c r="G1514" s="548">
        <v>46236</v>
      </c>
      <c r="H1514" s="551">
        <f t="shared" si="181"/>
        <v>1</v>
      </c>
      <c r="I1514" s="140">
        <f t="shared" si="182"/>
        <v>0</v>
      </c>
      <c r="L1514" s="33"/>
      <c r="M1514" s="36">
        <v>46236</v>
      </c>
      <c r="N1514" s="546">
        <f t="shared" si="183"/>
        <v>193.74800000000002</v>
      </c>
      <c r="O1514" s="516"/>
      <c r="P1514" s="35">
        <f t="shared" si="184"/>
        <v>156.24</v>
      </c>
      <c r="Q1514" s="42">
        <v>0.3906</v>
      </c>
      <c r="R1514" s="40">
        <f t="shared" si="185"/>
        <v>37.50800000000001</v>
      </c>
      <c r="S1514" s="41"/>
    </row>
    <row r="1515" spans="2:19" ht="15" customHeight="1" x14ac:dyDescent="0.3">
      <c r="B1515" s="34">
        <f t="shared" si="179"/>
        <v>5048</v>
      </c>
      <c r="C1515" s="35"/>
      <c r="D1515" s="546">
        <f t="shared" si="180"/>
        <v>5048</v>
      </c>
      <c r="E1515" s="740">
        <v>46236</v>
      </c>
      <c r="F1515" s="544">
        <v>5053.22</v>
      </c>
      <c r="G1515" s="548">
        <v>46237</v>
      </c>
      <c r="H1515" s="551">
        <f t="shared" si="181"/>
        <v>5.2200000000002547</v>
      </c>
      <c r="I1515" s="140">
        <f t="shared" si="182"/>
        <v>0</v>
      </c>
      <c r="L1515" s="33"/>
      <c r="M1515" s="36">
        <v>46237</v>
      </c>
      <c r="N1515" s="546">
        <f t="shared" si="183"/>
        <v>156.24</v>
      </c>
      <c r="O1515" s="516">
        <v>300</v>
      </c>
      <c r="P1515" s="35">
        <f t="shared" si="184"/>
        <v>350</v>
      </c>
      <c r="Q1515" s="42">
        <v>0.875</v>
      </c>
      <c r="R1515" s="40">
        <f t="shared" si="185"/>
        <v>106.24000000000001</v>
      </c>
      <c r="S1515" s="41"/>
    </row>
    <row r="1516" spans="2:19" ht="15" customHeight="1" x14ac:dyDescent="0.3">
      <c r="B1516" s="34">
        <f t="shared" si="179"/>
        <v>5053.22</v>
      </c>
      <c r="C1516" s="35"/>
      <c r="D1516" s="546">
        <f t="shared" si="180"/>
        <v>5053.22</v>
      </c>
      <c r="E1516" s="740">
        <v>46237</v>
      </c>
      <c r="F1516" s="544">
        <v>5058.22</v>
      </c>
      <c r="G1516" s="548">
        <v>46238</v>
      </c>
      <c r="H1516" s="551">
        <f t="shared" si="181"/>
        <v>5</v>
      </c>
      <c r="I1516" s="140">
        <f t="shared" si="182"/>
        <v>0</v>
      </c>
      <c r="L1516" s="33"/>
      <c r="M1516" s="36">
        <v>46238</v>
      </c>
      <c r="N1516" s="546">
        <f t="shared" si="183"/>
        <v>350</v>
      </c>
      <c r="O1516" s="516"/>
      <c r="P1516" s="35">
        <f t="shared" si="184"/>
        <v>343.71999999999997</v>
      </c>
      <c r="Q1516" s="42">
        <v>0.85929999999999995</v>
      </c>
      <c r="R1516" s="40">
        <f t="shared" si="185"/>
        <v>6.2800000000000296</v>
      </c>
      <c r="S1516" s="41"/>
    </row>
    <row r="1517" spans="2:19" ht="15" customHeight="1" x14ac:dyDescent="0.3">
      <c r="B1517" s="34">
        <f t="shared" si="179"/>
        <v>5058.22</v>
      </c>
      <c r="C1517" s="35"/>
      <c r="D1517" s="546">
        <f t="shared" si="180"/>
        <v>5058.22</v>
      </c>
      <c r="E1517" s="740">
        <v>46238</v>
      </c>
      <c r="F1517" s="544">
        <v>5059.08</v>
      </c>
      <c r="G1517" s="548">
        <v>46239</v>
      </c>
      <c r="H1517" s="551">
        <f t="shared" si="181"/>
        <v>0.85999999999967258</v>
      </c>
      <c r="I1517" s="140">
        <f t="shared" si="182"/>
        <v>0</v>
      </c>
      <c r="L1517" s="33"/>
      <c r="M1517" s="36">
        <v>46239</v>
      </c>
      <c r="N1517" s="546">
        <f t="shared" si="183"/>
        <v>343.71999999999997</v>
      </c>
      <c r="O1517" s="516"/>
      <c r="P1517" s="35">
        <f t="shared" si="184"/>
        <v>312</v>
      </c>
      <c r="Q1517" s="42">
        <v>0.78</v>
      </c>
      <c r="R1517" s="40">
        <f t="shared" si="185"/>
        <v>31.71999999999997</v>
      </c>
      <c r="S1517" s="41"/>
    </row>
    <row r="1518" spans="2:19" ht="15" customHeight="1" x14ac:dyDescent="0.3">
      <c r="B1518" s="34">
        <f t="shared" si="179"/>
        <v>5059.08</v>
      </c>
      <c r="C1518" s="35"/>
      <c r="D1518" s="546">
        <f t="shared" si="180"/>
        <v>5059.08</v>
      </c>
      <c r="E1518" s="740">
        <v>46239</v>
      </c>
      <c r="F1518" s="544">
        <v>5066.4399999999996</v>
      </c>
      <c r="G1518" s="548">
        <v>46240</v>
      </c>
      <c r="H1518" s="551">
        <f t="shared" si="181"/>
        <v>7.3599999999996726</v>
      </c>
      <c r="I1518" s="140">
        <f t="shared" si="182"/>
        <v>0</v>
      </c>
      <c r="L1518" s="33"/>
      <c r="M1518" s="36">
        <v>46240</v>
      </c>
      <c r="N1518" s="546">
        <f t="shared" si="183"/>
        <v>312</v>
      </c>
      <c r="O1518" s="516"/>
      <c r="P1518" s="35">
        <f t="shared" si="184"/>
        <v>300</v>
      </c>
      <c r="Q1518" s="42">
        <v>0.75</v>
      </c>
      <c r="R1518" s="40">
        <f t="shared" si="185"/>
        <v>12</v>
      </c>
      <c r="S1518" s="41"/>
    </row>
    <row r="1519" spans="2:19" ht="15" customHeight="1" x14ac:dyDescent="0.3">
      <c r="B1519" s="34">
        <f t="shared" si="179"/>
        <v>5066.4399999999996</v>
      </c>
      <c r="C1519" s="35"/>
      <c r="D1519" s="546">
        <f t="shared" si="180"/>
        <v>5066.4399999999996</v>
      </c>
      <c r="E1519" s="740">
        <v>46240</v>
      </c>
      <c r="F1519" s="544">
        <v>5070.1000000000004</v>
      </c>
      <c r="G1519" s="548">
        <v>46241</v>
      </c>
      <c r="H1519" s="551">
        <f t="shared" si="181"/>
        <v>3.660000000000764</v>
      </c>
      <c r="I1519" s="140">
        <f t="shared" si="182"/>
        <v>0</v>
      </c>
      <c r="L1519" s="33"/>
      <c r="M1519" s="36">
        <v>46241</v>
      </c>
      <c r="N1519" s="546">
        <f t="shared" si="183"/>
        <v>300</v>
      </c>
      <c r="O1519" s="516"/>
      <c r="P1519" s="35">
        <f t="shared" si="184"/>
        <v>275.12</v>
      </c>
      <c r="Q1519" s="42">
        <v>0.68779999999999997</v>
      </c>
      <c r="R1519" s="40">
        <f t="shared" si="185"/>
        <v>24.879999999999995</v>
      </c>
      <c r="S1519" s="41"/>
    </row>
    <row r="1520" spans="2:19" ht="15" customHeight="1" x14ac:dyDescent="0.3">
      <c r="B1520" s="34">
        <f t="shared" si="179"/>
        <v>5070.1000000000004</v>
      </c>
      <c r="C1520" s="35"/>
      <c r="D1520" s="546">
        <f t="shared" si="180"/>
        <v>5070.1000000000004</v>
      </c>
      <c r="E1520" s="740">
        <v>46241</v>
      </c>
      <c r="F1520" s="544">
        <v>5073.34</v>
      </c>
      <c r="G1520" s="548">
        <v>46242</v>
      </c>
      <c r="H1520" s="551">
        <f t="shared" si="181"/>
        <v>3.2399999999997817</v>
      </c>
      <c r="I1520" s="140">
        <f t="shared" si="182"/>
        <v>0</v>
      </c>
      <c r="L1520" s="33"/>
      <c r="M1520" s="36">
        <v>46242</v>
      </c>
      <c r="N1520" s="546">
        <f t="shared" si="183"/>
        <v>275.12</v>
      </c>
      <c r="O1520" s="516"/>
      <c r="P1520" s="35">
        <f t="shared" si="184"/>
        <v>275.12</v>
      </c>
      <c r="Q1520" s="42">
        <v>0.68779999999999997</v>
      </c>
      <c r="R1520" s="40">
        <f t="shared" si="185"/>
        <v>0</v>
      </c>
      <c r="S1520" s="41"/>
    </row>
    <row r="1521" spans="2:19" ht="15" customHeight="1" x14ac:dyDescent="0.3">
      <c r="B1521" s="34">
        <f t="shared" si="179"/>
        <v>5073.34</v>
      </c>
      <c r="C1521" s="35"/>
      <c r="D1521" s="546">
        <f t="shared" si="180"/>
        <v>5073.34</v>
      </c>
      <c r="E1521" s="740">
        <v>46242</v>
      </c>
      <c r="F1521" s="544">
        <v>5073.34</v>
      </c>
      <c r="G1521" s="548">
        <v>46243</v>
      </c>
      <c r="H1521" s="551">
        <f t="shared" si="181"/>
        <v>0</v>
      </c>
      <c r="I1521" s="140">
        <f t="shared" si="182"/>
        <v>0</v>
      </c>
      <c r="L1521" s="33"/>
      <c r="M1521" s="36">
        <v>46243</v>
      </c>
      <c r="N1521" s="546">
        <f t="shared" si="183"/>
        <v>275.12</v>
      </c>
      <c r="O1521" s="516"/>
      <c r="P1521" s="35">
        <f t="shared" si="184"/>
        <v>200</v>
      </c>
      <c r="Q1521" s="42">
        <v>0.5</v>
      </c>
      <c r="R1521" s="40">
        <f t="shared" si="185"/>
        <v>75.12</v>
      </c>
      <c r="S1521" s="41"/>
    </row>
    <row r="1522" spans="2:19" ht="15" customHeight="1" x14ac:dyDescent="0.3">
      <c r="B1522" s="34">
        <f t="shared" si="179"/>
        <v>5073.34</v>
      </c>
      <c r="C1522" s="35"/>
      <c r="D1522" s="546">
        <f t="shared" si="180"/>
        <v>5073.34</v>
      </c>
      <c r="E1522" s="740">
        <v>46243</v>
      </c>
      <c r="F1522" s="544">
        <v>5086.4799999999996</v>
      </c>
      <c r="G1522" s="548">
        <v>46244</v>
      </c>
      <c r="H1522" s="551">
        <f t="shared" si="181"/>
        <v>13.139999999999418</v>
      </c>
      <c r="I1522" s="140">
        <f t="shared" si="182"/>
        <v>0</v>
      </c>
      <c r="L1522" s="33"/>
      <c r="M1522" s="36">
        <v>46244</v>
      </c>
      <c r="N1522" s="546">
        <f t="shared" si="183"/>
        <v>200</v>
      </c>
      <c r="O1522" s="516"/>
      <c r="P1522" s="35">
        <f t="shared" si="184"/>
        <v>162.5</v>
      </c>
      <c r="Q1522" s="42">
        <v>0.40625</v>
      </c>
      <c r="R1522" s="40">
        <f t="shared" si="185"/>
        <v>37.5</v>
      </c>
      <c r="S1522" s="41"/>
    </row>
    <row r="1523" spans="2:19" ht="15" customHeight="1" x14ac:dyDescent="0.3">
      <c r="D1523" s="546">
        <f t="shared" ref="D1523:D1586" si="186">F1522</f>
        <v>5086.4799999999996</v>
      </c>
      <c r="E1523" s="740">
        <v>46244</v>
      </c>
      <c r="F1523" s="544">
        <v>5093.3</v>
      </c>
      <c r="G1523" s="548">
        <v>46245</v>
      </c>
      <c r="H1523" s="551">
        <f t="shared" ref="H1523:H1586" si="187">F1523-D1523</f>
        <v>6.8200000000006185</v>
      </c>
      <c r="I1523" s="140">
        <f t="shared" ref="I1523:I1586" si="188">C1524-C1523</f>
        <v>0</v>
      </c>
      <c r="L1523" s="33"/>
      <c r="M1523" s="36">
        <v>46245</v>
      </c>
      <c r="N1523" s="546">
        <f t="shared" ref="N1523:N1586" si="189">P1522</f>
        <v>162.5</v>
      </c>
      <c r="O1523" s="516">
        <v>210</v>
      </c>
      <c r="P1523" s="35">
        <f t="shared" si="184"/>
        <v>337.5</v>
      </c>
      <c r="Q1523" s="42">
        <v>0.84375</v>
      </c>
      <c r="R1523" s="40">
        <f t="shared" ref="R1523:R1586" si="190">(N1523+O1523)-P1523</f>
        <v>35</v>
      </c>
      <c r="S1523" s="41"/>
    </row>
    <row r="1524" spans="2:19" ht="15" customHeight="1" x14ac:dyDescent="0.3">
      <c r="D1524" s="546">
        <f t="shared" si="186"/>
        <v>5093.3</v>
      </c>
      <c r="E1524" s="740">
        <v>46245</v>
      </c>
      <c r="F1524" s="544">
        <v>5093.3</v>
      </c>
      <c r="G1524" s="548">
        <v>46246</v>
      </c>
      <c r="H1524" s="551">
        <f t="shared" si="187"/>
        <v>0</v>
      </c>
      <c r="I1524" s="140">
        <f t="shared" si="188"/>
        <v>0</v>
      </c>
      <c r="L1524" s="33"/>
      <c r="M1524" s="36">
        <v>46246</v>
      </c>
      <c r="N1524" s="546">
        <f t="shared" si="189"/>
        <v>337.5</v>
      </c>
      <c r="O1524" s="516"/>
      <c r="P1524" s="35">
        <f t="shared" si="184"/>
        <v>333</v>
      </c>
      <c r="Q1524" s="42">
        <v>0.83250000000000002</v>
      </c>
      <c r="R1524" s="40">
        <f t="shared" si="190"/>
        <v>4.5</v>
      </c>
      <c r="S1524" s="41"/>
    </row>
    <row r="1525" spans="2:19" ht="15" customHeight="1" x14ac:dyDescent="0.3">
      <c r="D1525" s="546">
        <f t="shared" si="186"/>
        <v>5093.3</v>
      </c>
      <c r="E1525" s="740">
        <v>46246</v>
      </c>
      <c r="F1525" s="544">
        <v>5093.47</v>
      </c>
      <c r="G1525" s="548">
        <v>46247</v>
      </c>
      <c r="H1525" s="551">
        <f t="shared" si="187"/>
        <v>0.17000000000007276</v>
      </c>
      <c r="I1525" s="140">
        <f t="shared" si="188"/>
        <v>0</v>
      </c>
      <c r="L1525" s="33"/>
      <c r="M1525" s="36">
        <v>46247</v>
      </c>
      <c r="N1525" s="546">
        <f t="shared" si="189"/>
        <v>333</v>
      </c>
      <c r="O1525" s="516"/>
      <c r="P1525" s="35">
        <f t="shared" si="184"/>
        <v>325</v>
      </c>
      <c r="Q1525" s="42">
        <v>0.8125</v>
      </c>
      <c r="R1525" s="40">
        <f t="shared" si="190"/>
        <v>8</v>
      </c>
      <c r="S1525" s="41"/>
    </row>
    <row r="1526" spans="2:19" ht="15" customHeight="1" x14ac:dyDescent="0.3">
      <c r="D1526" s="546">
        <f t="shared" si="186"/>
        <v>5093.47</v>
      </c>
      <c r="E1526" s="740">
        <v>46247</v>
      </c>
      <c r="F1526" s="544">
        <v>5094.42</v>
      </c>
      <c r="G1526" s="548">
        <v>46248</v>
      </c>
      <c r="H1526" s="551">
        <f t="shared" si="187"/>
        <v>0.9499999999998181</v>
      </c>
      <c r="I1526" s="140">
        <f t="shared" si="188"/>
        <v>0</v>
      </c>
      <c r="L1526" s="33"/>
      <c r="M1526" s="36">
        <v>46248</v>
      </c>
      <c r="N1526" s="546">
        <f t="shared" si="189"/>
        <v>325</v>
      </c>
      <c r="O1526" s="516"/>
      <c r="P1526" s="35">
        <f t="shared" ref="P1526:P1586" si="191">Q1526*400</f>
        <v>296.8</v>
      </c>
      <c r="Q1526" s="42">
        <v>0.74199999999999999</v>
      </c>
      <c r="R1526" s="40">
        <f t="shared" si="190"/>
        <v>28.199999999999989</v>
      </c>
      <c r="S1526" s="41"/>
    </row>
    <row r="1527" spans="2:19" ht="15" customHeight="1" x14ac:dyDescent="0.3">
      <c r="D1527" s="546">
        <f t="shared" si="186"/>
        <v>5094.42</v>
      </c>
      <c r="E1527" s="740">
        <v>46248</v>
      </c>
      <c r="F1527" s="544">
        <v>5102.47</v>
      </c>
      <c r="G1527" s="548">
        <v>46249</v>
      </c>
      <c r="H1527" s="551">
        <f t="shared" si="187"/>
        <v>8.0500000000001819</v>
      </c>
      <c r="I1527" s="140">
        <f t="shared" si="188"/>
        <v>0</v>
      </c>
      <c r="L1527" s="33"/>
      <c r="M1527" s="36">
        <v>46249</v>
      </c>
      <c r="N1527" s="546">
        <f t="shared" si="189"/>
        <v>296.8</v>
      </c>
      <c r="O1527" s="516"/>
      <c r="P1527" s="35">
        <f t="shared" si="191"/>
        <v>168.74800000000002</v>
      </c>
      <c r="Q1527" s="42">
        <v>0.42187000000000002</v>
      </c>
      <c r="R1527" s="40">
        <f t="shared" si="190"/>
        <v>128.05199999999999</v>
      </c>
      <c r="S1527" s="41"/>
    </row>
    <row r="1528" spans="2:19" ht="15" customHeight="1" x14ac:dyDescent="0.3">
      <c r="D1528" s="546">
        <f t="shared" si="186"/>
        <v>5102.47</v>
      </c>
      <c r="E1528" s="740">
        <v>46249</v>
      </c>
      <c r="F1528" s="544">
        <v>5122.45</v>
      </c>
      <c r="G1528" s="548">
        <v>46250</v>
      </c>
      <c r="H1528" s="551">
        <f t="shared" si="187"/>
        <v>19.979999999999563</v>
      </c>
      <c r="I1528" s="140">
        <f t="shared" si="188"/>
        <v>0</v>
      </c>
      <c r="L1528" s="33"/>
      <c r="M1528" s="36">
        <v>46250</v>
      </c>
      <c r="N1528" s="546">
        <f t="shared" si="189"/>
        <v>168.74800000000002</v>
      </c>
      <c r="O1528" s="516"/>
      <c r="P1528" s="35">
        <f t="shared" si="191"/>
        <v>100</v>
      </c>
      <c r="Q1528" s="42">
        <v>0.25</v>
      </c>
      <c r="R1528" s="40">
        <f t="shared" si="190"/>
        <v>68.748000000000019</v>
      </c>
      <c r="S1528" s="41"/>
    </row>
    <row r="1529" spans="2:19" ht="15" customHeight="1" x14ac:dyDescent="0.3">
      <c r="D1529" s="546">
        <f t="shared" si="186"/>
        <v>5122.45</v>
      </c>
      <c r="E1529" s="740">
        <v>46250</v>
      </c>
      <c r="F1529" s="544">
        <v>5132.22</v>
      </c>
      <c r="G1529" s="548">
        <v>46251</v>
      </c>
      <c r="H1529" s="551">
        <f t="shared" si="187"/>
        <v>9.7700000000004366</v>
      </c>
      <c r="I1529" s="140">
        <f t="shared" si="188"/>
        <v>0</v>
      </c>
      <c r="L1529" s="33"/>
      <c r="M1529" s="36">
        <v>46251</v>
      </c>
      <c r="N1529" s="546">
        <f t="shared" si="189"/>
        <v>100</v>
      </c>
      <c r="O1529" s="516"/>
      <c r="P1529" s="35">
        <f t="shared" si="191"/>
        <v>60.9</v>
      </c>
      <c r="Q1529" s="42">
        <v>0.15225</v>
      </c>
      <c r="R1529" s="40">
        <f t="shared" si="190"/>
        <v>39.1</v>
      </c>
      <c r="S1529" s="41"/>
    </row>
    <row r="1530" spans="2:19" ht="15" customHeight="1" x14ac:dyDescent="0.3">
      <c r="D1530" s="546">
        <f t="shared" si="186"/>
        <v>5132.22</v>
      </c>
      <c r="E1530" s="740">
        <v>46251</v>
      </c>
      <c r="F1530" s="544">
        <v>5139.4799999999996</v>
      </c>
      <c r="G1530" s="548">
        <v>46252</v>
      </c>
      <c r="H1530" s="551">
        <f t="shared" si="187"/>
        <v>7.2599999999993088</v>
      </c>
      <c r="I1530" s="140">
        <f t="shared" si="188"/>
        <v>0</v>
      </c>
      <c r="L1530" s="33"/>
      <c r="M1530" s="36">
        <v>46252</v>
      </c>
      <c r="N1530" s="546">
        <f t="shared" si="189"/>
        <v>60.9</v>
      </c>
      <c r="O1530" s="516">
        <v>300</v>
      </c>
      <c r="P1530" s="35">
        <f t="shared" si="191"/>
        <v>306</v>
      </c>
      <c r="Q1530" s="42">
        <v>0.76500000000000001</v>
      </c>
      <c r="R1530" s="40">
        <f t="shared" si="190"/>
        <v>54.899999999999977</v>
      </c>
      <c r="S1530" s="41"/>
    </row>
    <row r="1531" spans="2:19" ht="15" customHeight="1" x14ac:dyDescent="0.3">
      <c r="D1531" s="546">
        <f t="shared" si="186"/>
        <v>5139.4799999999996</v>
      </c>
      <c r="E1531" s="740">
        <v>46252</v>
      </c>
      <c r="F1531" s="544">
        <v>5147.2299999999996</v>
      </c>
      <c r="G1531" s="548">
        <v>46253</v>
      </c>
      <c r="H1531" s="551">
        <f t="shared" si="187"/>
        <v>7.75</v>
      </c>
      <c r="I1531" s="140">
        <f t="shared" si="188"/>
        <v>0</v>
      </c>
      <c r="L1531" s="33"/>
      <c r="M1531" s="36">
        <v>46253</v>
      </c>
      <c r="N1531" s="546">
        <f t="shared" si="189"/>
        <v>306</v>
      </c>
      <c r="O1531" s="516">
        <v>30</v>
      </c>
      <c r="P1531" s="35">
        <f t="shared" si="191"/>
        <v>325</v>
      </c>
      <c r="Q1531" s="42">
        <v>0.8125</v>
      </c>
      <c r="R1531" s="40">
        <f t="shared" si="190"/>
        <v>11</v>
      </c>
      <c r="S1531" s="41"/>
    </row>
    <row r="1532" spans="2:19" ht="15" customHeight="1" x14ac:dyDescent="0.3">
      <c r="D1532" s="546">
        <f t="shared" si="186"/>
        <v>5147.2299999999996</v>
      </c>
      <c r="E1532" s="740">
        <v>46253</v>
      </c>
      <c r="F1532" s="544">
        <v>5147.3599999999997</v>
      </c>
      <c r="G1532" s="548">
        <v>46254</v>
      </c>
      <c r="H1532" s="551">
        <f t="shared" si="187"/>
        <v>0.13000000000010914</v>
      </c>
      <c r="I1532" s="140">
        <f t="shared" si="188"/>
        <v>0</v>
      </c>
      <c r="L1532" s="33"/>
      <c r="M1532" s="36">
        <v>46254</v>
      </c>
      <c r="N1532" s="546">
        <f t="shared" si="189"/>
        <v>325</v>
      </c>
      <c r="O1532" s="516"/>
      <c r="P1532" s="35">
        <f t="shared" si="191"/>
        <v>254.99999999999997</v>
      </c>
      <c r="Q1532" s="42">
        <v>0.63749999999999996</v>
      </c>
      <c r="R1532" s="40">
        <f t="shared" si="190"/>
        <v>70.000000000000028</v>
      </c>
      <c r="S1532" s="41"/>
    </row>
    <row r="1533" spans="2:19" ht="15" customHeight="1" x14ac:dyDescent="0.3">
      <c r="D1533" s="546">
        <f t="shared" si="186"/>
        <v>5147.3599999999997</v>
      </c>
      <c r="E1533" s="740">
        <v>46254</v>
      </c>
      <c r="F1533" s="544">
        <v>5147.57</v>
      </c>
      <c r="G1533" s="548">
        <v>46255</v>
      </c>
      <c r="H1533" s="551">
        <f t="shared" si="187"/>
        <v>0.21000000000003638</v>
      </c>
      <c r="I1533" s="140">
        <f t="shared" si="188"/>
        <v>0</v>
      </c>
      <c r="L1533" s="33"/>
      <c r="M1533" s="36">
        <v>46255</v>
      </c>
      <c r="N1533" s="546">
        <f t="shared" si="189"/>
        <v>254.99999999999997</v>
      </c>
      <c r="O1533" s="516">
        <v>300</v>
      </c>
      <c r="P1533" s="35">
        <f t="shared" si="191"/>
        <v>293.73999999999995</v>
      </c>
      <c r="Q1533" s="42">
        <v>0.73434999999999995</v>
      </c>
      <c r="R1533" s="40">
        <f t="shared" si="190"/>
        <v>261.26000000000005</v>
      </c>
      <c r="S1533" s="41"/>
    </row>
    <row r="1534" spans="2:19" ht="15" customHeight="1" x14ac:dyDescent="0.3">
      <c r="D1534" s="546">
        <f t="shared" si="186"/>
        <v>5147.57</v>
      </c>
      <c r="E1534" s="740">
        <v>46255</v>
      </c>
      <c r="F1534" s="544">
        <v>5172.1099999999997</v>
      </c>
      <c r="G1534" s="548">
        <v>46256</v>
      </c>
      <c r="H1534" s="551">
        <f t="shared" si="187"/>
        <v>24.539999999999964</v>
      </c>
      <c r="I1534" s="140">
        <f t="shared" si="188"/>
        <v>0</v>
      </c>
      <c r="L1534" s="33"/>
      <c r="M1534" s="36">
        <v>46256</v>
      </c>
      <c r="N1534" s="546">
        <f t="shared" si="189"/>
        <v>293.73999999999995</v>
      </c>
      <c r="O1534" s="516"/>
      <c r="P1534" s="35">
        <f t="shared" si="191"/>
        <v>256.3</v>
      </c>
      <c r="Q1534" s="42">
        <v>0.64075000000000004</v>
      </c>
      <c r="R1534" s="40">
        <f t="shared" si="190"/>
        <v>37.439999999999941</v>
      </c>
      <c r="S1534" s="41"/>
    </row>
    <row r="1535" spans="2:19" ht="15" customHeight="1" x14ac:dyDescent="0.3">
      <c r="D1535" s="546">
        <f t="shared" si="186"/>
        <v>5172.1099999999997</v>
      </c>
      <c r="E1535" s="740">
        <v>46256</v>
      </c>
      <c r="F1535" s="544">
        <v>5176.59</v>
      </c>
      <c r="G1535" s="548">
        <v>46257</v>
      </c>
      <c r="H1535" s="551">
        <f t="shared" si="187"/>
        <v>4.4800000000004729</v>
      </c>
      <c r="I1535" s="140">
        <f t="shared" si="188"/>
        <v>0</v>
      </c>
      <c r="L1535" s="33"/>
      <c r="M1535" s="36">
        <v>46257</v>
      </c>
      <c r="N1535" s="546">
        <f t="shared" si="189"/>
        <v>256.3</v>
      </c>
      <c r="O1535" s="516"/>
      <c r="P1535" s="35">
        <f t="shared" si="191"/>
        <v>256.3</v>
      </c>
      <c r="Q1535" s="42">
        <v>0.64075000000000004</v>
      </c>
      <c r="R1535" s="40">
        <f t="shared" si="190"/>
        <v>0</v>
      </c>
      <c r="S1535" s="41"/>
    </row>
    <row r="1536" spans="2:19" ht="15" customHeight="1" x14ac:dyDescent="0.3">
      <c r="D1536" s="546">
        <f t="shared" si="186"/>
        <v>5176.59</v>
      </c>
      <c r="E1536" s="740">
        <v>46257</v>
      </c>
      <c r="F1536" s="544">
        <v>5176.59</v>
      </c>
      <c r="G1536" s="548">
        <v>46258</v>
      </c>
      <c r="H1536" s="551">
        <f t="shared" si="187"/>
        <v>0</v>
      </c>
      <c r="I1536" s="140">
        <f t="shared" si="188"/>
        <v>0</v>
      </c>
      <c r="L1536" s="33"/>
      <c r="M1536" s="36">
        <v>46258</v>
      </c>
      <c r="N1536" s="546">
        <f t="shared" si="189"/>
        <v>256.3</v>
      </c>
      <c r="O1536" s="516"/>
      <c r="P1536" s="35">
        <f t="shared" si="191"/>
        <v>156.24</v>
      </c>
      <c r="Q1536" s="42">
        <v>0.3906</v>
      </c>
      <c r="R1536" s="40">
        <f t="shared" si="190"/>
        <v>100.06</v>
      </c>
      <c r="S1536" s="41"/>
    </row>
    <row r="1537" spans="4:19" ht="15" customHeight="1" x14ac:dyDescent="0.3">
      <c r="D1537" s="546">
        <f t="shared" si="186"/>
        <v>5176.59</v>
      </c>
      <c r="E1537" s="740">
        <v>46258</v>
      </c>
      <c r="F1537" s="544">
        <v>5194.5</v>
      </c>
      <c r="G1537" s="548">
        <v>46259</v>
      </c>
      <c r="H1537" s="551">
        <f t="shared" si="187"/>
        <v>17.909999999999854</v>
      </c>
      <c r="I1537" s="140">
        <f t="shared" si="188"/>
        <v>0</v>
      </c>
      <c r="L1537" s="33"/>
      <c r="M1537" s="36">
        <v>46259</v>
      </c>
      <c r="N1537" s="546">
        <f t="shared" si="189"/>
        <v>156.24</v>
      </c>
      <c r="O1537" s="516"/>
      <c r="P1537" s="35">
        <f t="shared" si="191"/>
        <v>153.124</v>
      </c>
      <c r="Q1537" s="42">
        <v>0.38280999999999998</v>
      </c>
      <c r="R1537" s="40">
        <f t="shared" si="190"/>
        <v>3.1160000000000139</v>
      </c>
      <c r="S1537" s="41"/>
    </row>
    <row r="1538" spans="4:19" ht="15" customHeight="1" x14ac:dyDescent="0.3">
      <c r="D1538" s="546">
        <f t="shared" si="186"/>
        <v>5194.5</v>
      </c>
      <c r="E1538" s="740">
        <v>46259</v>
      </c>
      <c r="F1538" s="544">
        <v>5195.49</v>
      </c>
      <c r="G1538" s="548">
        <v>46260</v>
      </c>
      <c r="H1538" s="551">
        <f t="shared" si="187"/>
        <v>0.98999999999978172</v>
      </c>
      <c r="I1538" s="140">
        <f t="shared" si="188"/>
        <v>0</v>
      </c>
      <c r="L1538" s="33"/>
      <c r="M1538" s="36">
        <v>46260</v>
      </c>
      <c r="N1538" s="546">
        <f t="shared" si="189"/>
        <v>153.124</v>
      </c>
      <c r="O1538" s="516"/>
      <c r="P1538" s="35">
        <f t="shared" si="191"/>
        <v>143.74800000000002</v>
      </c>
      <c r="Q1538" s="42">
        <v>0.35937000000000002</v>
      </c>
      <c r="R1538" s="40">
        <f t="shared" si="190"/>
        <v>9.3759999999999764</v>
      </c>
      <c r="S1538" s="41"/>
    </row>
    <row r="1539" spans="4:19" ht="15" customHeight="1" x14ac:dyDescent="0.3">
      <c r="D1539" s="546">
        <f t="shared" si="186"/>
        <v>5195.49</v>
      </c>
      <c r="E1539" s="740">
        <v>46260</v>
      </c>
      <c r="F1539" s="544">
        <v>5197.13</v>
      </c>
      <c r="G1539" s="548">
        <v>46261</v>
      </c>
      <c r="H1539" s="551">
        <f t="shared" si="187"/>
        <v>1.6400000000003274</v>
      </c>
      <c r="I1539" s="140">
        <f t="shared" si="188"/>
        <v>0</v>
      </c>
      <c r="L1539" s="33"/>
      <c r="M1539" s="36">
        <v>46261</v>
      </c>
      <c r="N1539" s="546">
        <f t="shared" si="189"/>
        <v>143.74800000000002</v>
      </c>
      <c r="O1539" s="516"/>
      <c r="P1539" s="35">
        <f t="shared" si="191"/>
        <v>100</v>
      </c>
      <c r="Q1539" s="42">
        <v>0.25</v>
      </c>
      <c r="R1539" s="40">
        <f t="shared" si="190"/>
        <v>43.748000000000019</v>
      </c>
      <c r="S1539" s="41"/>
    </row>
    <row r="1540" spans="4:19" ht="15" customHeight="1" x14ac:dyDescent="0.3">
      <c r="D1540" s="546">
        <f t="shared" si="186"/>
        <v>5197.13</v>
      </c>
      <c r="E1540" s="740">
        <v>46261</v>
      </c>
      <c r="F1540" s="544">
        <v>5201.5200000000004</v>
      </c>
      <c r="G1540" s="548">
        <v>46262</v>
      </c>
      <c r="H1540" s="551">
        <f t="shared" si="187"/>
        <v>4.3900000000003274</v>
      </c>
      <c r="I1540" s="140">
        <f t="shared" si="188"/>
        <v>0</v>
      </c>
      <c r="L1540" s="33"/>
      <c r="M1540" s="36">
        <v>46262</v>
      </c>
      <c r="N1540" s="546">
        <f t="shared" si="189"/>
        <v>100</v>
      </c>
      <c r="O1540" s="516"/>
      <c r="P1540" s="35">
        <f t="shared" si="191"/>
        <v>85.248000000000005</v>
      </c>
      <c r="Q1540" s="42">
        <v>0.21312</v>
      </c>
      <c r="R1540" s="40">
        <f t="shared" si="190"/>
        <v>14.751999999999995</v>
      </c>
      <c r="S1540" s="41"/>
    </row>
    <row r="1541" spans="4:19" ht="15" customHeight="1" x14ac:dyDescent="0.3">
      <c r="D1541" s="546">
        <f t="shared" si="186"/>
        <v>5201.5200000000004</v>
      </c>
      <c r="E1541" s="740">
        <v>46262</v>
      </c>
      <c r="F1541" s="544">
        <v>5204.33</v>
      </c>
      <c r="G1541" s="548">
        <v>46263</v>
      </c>
      <c r="H1541" s="551">
        <f t="shared" si="187"/>
        <v>2.8099999999994907</v>
      </c>
      <c r="I1541" s="140">
        <f t="shared" si="188"/>
        <v>0</v>
      </c>
      <c r="L1541" s="33"/>
      <c r="M1541" s="36">
        <v>46263</v>
      </c>
      <c r="N1541" s="546">
        <f t="shared" si="189"/>
        <v>85.248000000000005</v>
      </c>
      <c r="O1541" s="516"/>
      <c r="P1541" s="35">
        <f t="shared" si="191"/>
        <v>73.240000000000009</v>
      </c>
      <c r="Q1541" s="42">
        <v>0.18310000000000001</v>
      </c>
      <c r="R1541" s="40">
        <f t="shared" si="190"/>
        <v>12.007999999999996</v>
      </c>
      <c r="S1541" s="41"/>
    </row>
    <row r="1542" spans="4:19" ht="15" customHeight="1" x14ac:dyDescent="0.3">
      <c r="D1542" s="546">
        <f t="shared" si="186"/>
        <v>5204.33</v>
      </c>
      <c r="E1542" s="740">
        <v>46263</v>
      </c>
      <c r="F1542" s="544">
        <v>5205.49</v>
      </c>
      <c r="G1542" s="548">
        <v>46264</v>
      </c>
      <c r="H1542" s="551">
        <f t="shared" si="187"/>
        <v>1.1599999999998545</v>
      </c>
      <c r="I1542" s="140">
        <f t="shared" si="188"/>
        <v>0</v>
      </c>
      <c r="L1542" s="33"/>
      <c r="M1542" s="36">
        <v>46264</v>
      </c>
      <c r="N1542" s="546">
        <f t="shared" si="189"/>
        <v>73.240000000000009</v>
      </c>
      <c r="O1542" s="516"/>
      <c r="P1542" s="35">
        <f t="shared" si="191"/>
        <v>67.92</v>
      </c>
      <c r="Q1542" s="42">
        <v>0.16980000000000001</v>
      </c>
      <c r="R1542" s="40">
        <f t="shared" si="190"/>
        <v>5.3200000000000074</v>
      </c>
      <c r="S1542" s="41"/>
    </row>
    <row r="1543" spans="4:19" ht="15" customHeight="1" x14ac:dyDescent="0.3">
      <c r="D1543" s="546">
        <f t="shared" si="186"/>
        <v>5205.49</v>
      </c>
      <c r="E1543" s="740">
        <v>46264</v>
      </c>
      <c r="F1543" s="544">
        <v>5205.57</v>
      </c>
      <c r="G1543" s="548">
        <v>46265</v>
      </c>
      <c r="H1543" s="551">
        <f t="shared" si="187"/>
        <v>7.999999999992724E-2</v>
      </c>
      <c r="I1543" s="140">
        <f t="shared" si="188"/>
        <v>0</v>
      </c>
      <c r="L1543" s="33"/>
      <c r="M1543" s="36">
        <v>46265</v>
      </c>
      <c r="N1543" s="546">
        <f t="shared" si="189"/>
        <v>67.92</v>
      </c>
      <c r="O1543" s="516"/>
      <c r="P1543" s="35">
        <f t="shared" si="191"/>
        <v>64.408000000000001</v>
      </c>
      <c r="Q1543" s="42">
        <v>0.16102</v>
      </c>
      <c r="R1543" s="40">
        <f t="shared" si="190"/>
        <v>3.5120000000000005</v>
      </c>
      <c r="S1543" s="41"/>
    </row>
    <row r="1544" spans="4:19" ht="15" customHeight="1" x14ac:dyDescent="0.3">
      <c r="D1544" s="546">
        <f t="shared" si="186"/>
        <v>5205.57</v>
      </c>
      <c r="E1544" s="740">
        <v>46265</v>
      </c>
      <c r="F1544" s="544">
        <v>5206.07</v>
      </c>
      <c r="G1544" s="548">
        <v>46266</v>
      </c>
      <c r="H1544" s="551">
        <f t="shared" si="187"/>
        <v>0.5</v>
      </c>
      <c r="I1544" s="140">
        <f t="shared" si="188"/>
        <v>0</v>
      </c>
      <c r="L1544" s="33"/>
      <c r="M1544" s="36">
        <v>46266</v>
      </c>
      <c r="N1544" s="546">
        <f t="shared" si="189"/>
        <v>64.408000000000001</v>
      </c>
      <c r="O1544" s="516">
        <v>300</v>
      </c>
      <c r="P1544" s="35">
        <f t="shared" si="191"/>
        <v>287.48</v>
      </c>
      <c r="Q1544" s="42">
        <v>0.71870000000000001</v>
      </c>
      <c r="R1544" s="40">
        <f t="shared" si="190"/>
        <v>76.927999999999997</v>
      </c>
      <c r="S1544" s="41"/>
    </row>
    <row r="1545" spans="4:19" ht="15" customHeight="1" x14ac:dyDescent="0.3">
      <c r="D1545" s="546">
        <f t="shared" si="186"/>
        <v>5206.07</v>
      </c>
      <c r="E1545" s="740">
        <v>46266</v>
      </c>
      <c r="F1545" s="544">
        <v>5213.29</v>
      </c>
      <c r="G1545" s="548">
        <v>46267</v>
      </c>
      <c r="H1545" s="551">
        <f t="shared" si="187"/>
        <v>7.2200000000002547</v>
      </c>
      <c r="I1545" s="140">
        <f t="shared" si="188"/>
        <v>0</v>
      </c>
      <c r="L1545" s="33"/>
      <c r="M1545" s="36">
        <v>46267</v>
      </c>
      <c r="N1545" s="546">
        <f t="shared" si="189"/>
        <v>287.48</v>
      </c>
      <c r="O1545" s="516"/>
      <c r="P1545" s="35">
        <f t="shared" si="191"/>
        <v>260</v>
      </c>
      <c r="Q1545" s="42">
        <v>0.65</v>
      </c>
      <c r="R1545" s="40">
        <f t="shared" si="190"/>
        <v>27.480000000000018</v>
      </c>
      <c r="S1545" s="41"/>
    </row>
    <row r="1546" spans="4:19" ht="15" customHeight="1" x14ac:dyDescent="0.3">
      <c r="D1546" s="546">
        <f t="shared" si="186"/>
        <v>5213.29</v>
      </c>
      <c r="E1546" s="740">
        <v>46267</v>
      </c>
      <c r="F1546" s="544">
        <v>5217.04</v>
      </c>
      <c r="G1546" s="548">
        <v>46268</v>
      </c>
      <c r="H1546" s="551">
        <f t="shared" si="187"/>
        <v>3.75</v>
      </c>
      <c r="I1546" s="140">
        <f t="shared" si="188"/>
        <v>0</v>
      </c>
      <c r="L1546" s="33"/>
      <c r="M1546" s="36">
        <v>46268</v>
      </c>
      <c r="N1546" s="546">
        <f t="shared" si="189"/>
        <v>260</v>
      </c>
      <c r="O1546" s="516"/>
      <c r="P1546" s="35">
        <f t="shared" si="191"/>
        <v>243.6</v>
      </c>
      <c r="Q1546" s="42">
        <v>0.60899999999999999</v>
      </c>
      <c r="R1546" s="40">
        <f t="shared" si="190"/>
        <v>16.400000000000006</v>
      </c>
      <c r="S1546" s="41"/>
    </row>
    <row r="1547" spans="4:19" ht="15" customHeight="1" x14ac:dyDescent="0.3">
      <c r="D1547" s="546">
        <f t="shared" si="186"/>
        <v>5217.04</v>
      </c>
      <c r="E1547" s="740">
        <v>46268</v>
      </c>
      <c r="F1547" s="544">
        <v>5223.08</v>
      </c>
      <c r="G1547" s="548">
        <v>46269</v>
      </c>
      <c r="H1547" s="551">
        <f t="shared" si="187"/>
        <v>6.0399999999999636</v>
      </c>
      <c r="I1547" s="140">
        <f t="shared" si="188"/>
        <v>0</v>
      </c>
      <c r="L1547" s="33"/>
      <c r="M1547" s="36">
        <v>46269</v>
      </c>
      <c r="N1547" s="546">
        <f t="shared" si="189"/>
        <v>243.6</v>
      </c>
      <c r="O1547" s="516"/>
      <c r="P1547" s="35">
        <f t="shared" si="191"/>
        <v>239.5</v>
      </c>
      <c r="Q1547" s="42">
        <v>0.59875</v>
      </c>
      <c r="R1547" s="40">
        <f t="shared" si="190"/>
        <v>4.0999999999999943</v>
      </c>
      <c r="S1547" s="41"/>
    </row>
    <row r="1548" spans="4:19" ht="15" customHeight="1" x14ac:dyDescent="0.3">
      <c r="D1548" s="546">
        <f t="shared" si="186"/>
        <v>5223.08</v>
      </c>
      <c r="E1548" s="740">
        <v>46269</v>
      </c>
      <c r="F1548" s="544">
        <v>5223.12</v>
      </c>
      <c r="G1548" s="548">
        <v>46270</v>
      </c>
      <c r="H1548" s="551">
        <f t="shared" si="187"/>
        <v>3.999999999996362E-2</v>
      </c>
      <c r="I1548" s="140">
        <f t="shared" si="188"/>
        <v>0</v>
      </c>
      <c r="L1548" s="33"/>
      <c r="M1548" s="36">
        <v>46270</v>
      </c>
      <c r="N1548" s="546">
        <f t="shared" si="189"/>
        <v>239.5</v>
      </c>
      <c r="O1548" s="516">
        <v>140</v>
      </c>
      <c r="P1548" s="35">
        <f t="shared" si="191"/>
        <v>359.36799999999999</v>
      </c>
      <c r="Q1548" s="42">
        <v>0.89842</v>
      </c>
      <c r="R1548" s="40">
        <f t="shared" si="190"/>
        <v>20.132000000000005</v>
      </c>
      <c r="S1548" s="41"/>
    </row>
    <row r="1549" spans="4:19" ht="15" customHeight="1" x14ac:dyDescent="0.3">
      <c r="D1549" s="546">
        <f t="shared" si="186"/>
        <v>5223.12</v>
      </c>
      <c r="E1549" s="740">
        <v>46270</v>
      </c>
      <c r="F1549" s="544">
        <v>5223.1400000000003</v>
      </c>
      <c r="G1549" s="548">
        <v>46271</v>
      </c>
      <c r="H1549" s="551">
        <f t="shared" si="187"/>
        <v>2.0000000000436557E-2</v>
      </c>
      <c r="I1549" s="140">
        <f t="shared" si="188"/>
        <v>0</v>
      </c>
      <c r="L1549" s="33"/>
      <c r="M1549" s="36">
        <v>46271</v>
      </c>
      <c r="N1549" s="546">
        <f t="shared" si="189"/>
        <v>359.36799999999999</v>
      </c>
      <c r="O1549" s="516"/>
      <c r="P1549" s="35">
        <f t="shared" si="191"/>
        <v>286</v>
      </c>
      <c r="Q1549" s="42">
        <v>0.71499999999999997</v>
      </c>
      <c r="R1549" s="40">
        <f t="shared" si="190"/>
        <v>73.367999999999995</v>
      </c>
      <c r="S1549" s="41"/>
    </row>
    <row r="1550" spans="4:19" ht="15" customHeight="1" x14ac:dyDescent="0.3">
      <c r="D1550" s="546">
        <f t="shared" si="186"/>
        <v>5223.1400000000003</v>
      </c>
      <c r="E1550" s="740">
        <v>46271</v>
      </c>
      <c r="F1550" s="544">
        <v>5232.17</v>
      </c>
      <c r="G1550" s="548">
        <v>46272</v>
      </c>
      <c r="H1550" s="551">
        <f t="shared" si="187"/>
        <v>9.0299999999997453</v>
      </c>
      <c r="I1550" s="140">
        <f t="shared" si="188"/>
        <v>0</v>
      </c>
      <c r="L1550" s="33"/>
      <c r="M1550" s="36">
        <v>46272</v>
      </c>
      <c r="N1550" s="546">
        <f t="shared" si="189"/>
        <v>286</v>
      </c>
      <c r="O1550" s="516"/>
      <c r="P1550" s="35">
        <f t="shared" si="191"/>
        <v>0</v>
      </c>
      <c r="Q1550" s="42"/>
      <c r="R1550" s="40">
        <f t="shared" si="190"/>
        <v>286</v>
      </c>
      <c r="S1550" s="41"/>
    </row>
    <row r="1551" spans="4:19" ht="15" customHeight="1" x14ac:dyDescent="0.3">
      <c r="D1551" s="546">
        <f t="shared" si="186"/>
        <v>5232.17</v>
      </c>
      <c r="E1551" s="740">
        <v>46272</v>
      </c>
      <c r="F1551" s="544"/>
      <c r="G1551" s="548">
        <v>46273</v>
      </c>
      <c r="H1551" s="551">
        <f t="shared" si="187"/>
        <v>-5232.17</v>
      </c>
      <c r="I1551" s="140">
        <f t="shared" si="188"/>
        <v>0</v>
      </c>
      <c r="L1551" s="33"/>
      <c r="M1551" s="36">
        <v>46273</v>
      </c>
      <c r="N1551" s="546">
        <f t="shared" si="189"/>
        <v>0</v>
      </c>
      <c r="O1551" s="516"/>
      <c r="P1551" s="35">
        <f t="shared" si="191"/>
        <v>0</v>
      </c>
      <c r="Q1551" s="42"/>
      <c r="R1551" s="40">
        <f t="shared" si="190"/>
        <v>0</v>
      </c>
      <c r="S1551" s="41"/>
    </row>
    <row r="1552" spans="4:19" ht="15" customHeight="1" x14ac:dyDescent="0.3">
      <c r="D1552" s="546">
        <f t="shared" si="186"/>
        <v>0</v>
      </c>
      <c r="E1552" s="740">
        <v>46273</v>
      </c>
      <c r="F1552" s="544"/>
      <c r="G1552" s="548">
        <v>46274</v>
      </c>
      <c r="H1552" s="551">
        <f t="shared" si="187"/>
        <v>0</v>
      </c>
      <c r="I1552" s="140">
        <f t="shared" si="188"/>
        <v>0</v>
      </c>
      <c r="L1552" s="33"/>
      <c r="M1552" s="36">
        <v>46274</v>
      </c>
      <c r="N1552" s="546">
        <f t="shared" si="189"/>
        <v>0</v>
      </c>
      <c r="O1552" s="516"/>
      <c r="P1552" s="35">
        <f t="shared" si="191"/>
        <v>0</v>
      </c>
      <c r="Q1552" s="42"/>
      <c r="R1552" s="40">
        <f t="shared" si="190"/>
        <v>0</v>
      </c>
      <c r="S1552" s="41"/>
    </row>
    <row r="1553" spans="4:19" ht="15" customHeight="1" x14ac:dyDescent="0.3">
      <c r="D1553" s="546">
        <f t="shared" si="186"/>
        <v>0</v>
      </c>
      <c r="E1553" s="740">
        <v>46274</v>
      </c>
      <c r="F1553" s="544"/>
      <c r="G1553" s="548">
        <v>46275</v>
      </c>
      <c r="H1553" s="551">
        <f t="shared" si="187"/>
        <v>0</v>
      </c>
      <c r="I1553" s="140">
        <f t="shared" si="188"/>
        <v>0</v>
      </c>
      <c r="L1553" s="33"/>
      <c r="M1553" s="36">
        <v>46275</v>
      </c>
      <c r="N1553" s="546">
        <f t="shared" si="189"/>
        <v>0</v>
      </c>
      <c r="O1553" s="516"/>
      <c r="P1553" s="35">
        <f t="shared" si="191"/>
        <v>0</v>
      </c>
      <c r="Q1553" s="42"/>
      <c r="R1553" s="40">
        <f t="shared" si="190"/>
        <v>0</v>
      </c>
      <c r="S1553" s="41"/>
    </row>
    <row r="1554" spans="4:19" ht="15" customHeight="1" x14ac:dyDescent="0.3">
      <c r="D1554" s="546">
        <f t="shared" si="186"/>
        <v>0</v>
      </c>
      <c r="E1554" s="740">
        <v>46275</v>
      </c>
      <c r="F1554" s="544"/>
      <c r="G1554" s="548">
        <v>46276</v>
      </c>
      <c r="H1554" s="551">
        <f t="shared" si="187"/>
        <v>0</v>
      </c>
      <c r="I1554" s="140">
        <f t="shared" si="188"/>
        <v>0</v>
      </c>
      <c r="L1554" s="33"/>
      <c r="M1554" s="36">
        <v>46276</v>
      </c>
      <c r="N1554" s="546">
        <f t="shared" si="189"/>
        <v>0</v>
      </c>
      <c r="O1554" s="516"/>
      <c r="P1554" s="35">
        <f t="shared" si="191"/>
        <v>0</v>
      </c>
      <c r="Q1554" s="42"/>
      <c r="R1554" s="40">
        <f t="shared" si="190"/>
        <v>0</v>
      </c>
      <c r="S1554" s="41"/>
    </row>
    <row r="1555" spans="4:19" ht="15" customHeight="1" x14ac:dyDescent="0.3">
      <c r="D1555" s="546">
        <f t="shared" si="186"/>
        <v>0</v>
      </c>
      <c r="E1555" s="740">
        <v>46276</v>
      </c>
      <c r="F1555" s="544"/>
      <c r="G1555" s="548">
        <v>46277</v>
      </c>
      <c r="H1555" s="551">
        <f t="shared" si="187"/>
        <v>0</v>
      </c>
      <c r="I1555" s="140">
        <f t="shared" si="188"/>
        <v>0</v>
      </c>
      <c r="L1555" s="33"/>
      <c r="M1555" s="36">
        <v>46277</v>
      </c>
      <c r="N1555" s="546">
        <f t="shared" si="189"/>
        <v>0</v>
      </c>
      <c r="O1555" s="516"/>
      <c r="P1555" s="35">
        <f t="shared" si="191"/>
        <v>0</v>
      </c>
      <c r="Q1555" s="42"/>
      <c r="R1555" s="40">
        <f t="shared" si="190"/>
        <v>0</v>
      </c>
      <c r="S1555" s="41"/>
    </row>
    <row r="1556" spans="4:19" ht="15" customHeight="1" x14ac:dyDescent="0.3">
      <c r="D1556" s="546">
        <f t="shared" si="186"/>
        <v>0</v>
      </c>
      <c r="E1556" s="740">
        <v>46277</v>
      </c>
      <c r="F1556" s="544"/>
      <c r="G1556" s="548">
        <v>46278</v>
      </c>
      <c r="H1556" s="551">
        <f t="shared" si="187"/>
        <v>0</v>
      </c>
      <c r="I1556" s="140">
        <f t="shared" si="188"/>
        <v>0</v>
      </c>
      <c r="L1556" s="33"/>
      <c r="M1556" s="36">
        <v>46278</v>
      </c>
      <c r="N1556" s="546">
        <f t="shared" si="189"/>
        <v>0</v>
      </c>
      <c r="O1556" s="516"/>
      <c r="P1556" s="35">
        <f t="shared" si="191"/>
        <v>0</v>
      </c>
      <c r="Q1556" s="42"/>
      <c r="R1556" s="40">
        <f t="shared" si="190"/>
        <v>0</v>
      </c>
      <c r="S1556" s="41"/>
    </row>
    <row r="1557" spans="4:19" ht="15" customHeight="1" x14ac:dyDescent="0.3">
      <c r="D1557" s="546">
        <f t="shared" si="186"/>
        <v>0</v>
      </c>
      <c r="E1557" s="740">
        <v>46278</v>
      </c>
      <c r="F1557" s="544"/>
      <c r="G1557" s="548">
        <v>46279</v>
      </c>
      <c r="H1557" s="551">
        <f t="shared" si="187"/>
        <v>0</v>
      </c>
      <c r="I1557" s="140">
        <f t="shared" si="188"/>
        <v>0</v>
      </c>
      <c r="L1557" s="33"/>
      <c r="M1557" s="36">
        <v>46279</v>
      </c>
      <c r="N1557" s="546">
        <f t="shared" si="189"/>
        <v>0</v>
      </c>
      <c r="O1557" s="516"/>
      <c r="P1557" s="35">
        <f t="shared" si="191"/>
        <v>0</v>
      </c>
      <c r="Q1557" s="42"/>
      <c r="R1557" s="40">
        <f t="shared" si="190"/>
        <v>0</v>
      </c>
      <c r="S1557" s="41"/>
    </row>
    <row r="1558" spans="4:19" ht="15" customHeight="1" x14ac:dyDescent="0.3">
      <c r="D1558" s="546">
        <f t="shared" si="186"/>
        <v>0</v>
      </c>
      <c r="E1558" s="740">
        <v>46279</v>
      </c>
      <c r="F1558" s="544"/>
      <c r="G1558" s="548">
        <v>46280</v>
      </c>
      <c r="H1558" s="551">
        <f t="shared" si="187"/>
        <v>0</v>
      </c>
      <c r="I1558" s="140">
        <f t="shared" si="188"/>
        <v>0</v>
      </c>
      <c r="L1558" s="33"/>
      <c r="M1558" s="36">
        <v>46280</v>
      </c>
      <c r="N1558" s="546">
        <f t="shared" si="189"/>
        <v>0</v>
      </c>
      <c r="O1558" s="516"/>
      <c r="P1558" s="35">
        <f t="shared" si="191"/>
        <v>0</v>
      </c>
      <c r="Q1558" s="42"/>
      <c r="R1558" s="40">
        <f t="shared" si="190"/>
        <v>0</v>
      </c>
      <c r="S1558" s="41"/>
    </row>
    <row r="1559" spans="4:19" ht="15" customHeight="1" x14ac:dyDescent="0.3">
      <c r="D1559" s="546">
        <f t="shared" si="186"/>
        <v>0</v>
      </c>
      <c r="E1559" s="740">
        <v>46280</v>
      </c>
      <c r="F1559" s="544"/>
      <c r="G1559" s="548">
        <v>46281</v>
      </c>
      <c r="H1559" s="551">
        <f t="shared" si="187"/>
        <v>0</v>
      </c>
      <c r="I1559" s="140">
        <f t="shared" si="188"/>
        <v>0</v>
      </c>
      <c r="L1559" s="33"/>
      <c r="M1559" s="36">
        <v>46281</v>
      </c>
      <c r="N1559" s="546">
        <f t="shared" si="189"/>
        <v>0</v>
      </c>
      <c r="O1559" s="516"/>
      <c r="P1559" s="35">
        <f t="shared" si="191"/>
        <v>0</v>
      </c>
      <c r="Q1559" s="42"/>
      <c r="R1559" s="40">
        <f t="shared" si="190"/>
        <v>0</v>
      </c>
      <c r="S1559" s="41"/>
    </row>
    <row r="1560" spans="4:19" ht="15" customHeight="1" x14ac:dyDescent="0.3">
      <c r="D1560" s="546">
        <f t="shared" si="186"/>
        <v>0</v>
      </c>
      <c r="E1560" s="740">
        <v>46281</v>
      </c>
      <c r="F1560" s="544"/>
      <c r="G1560" s="548">
        <v>46282</v>
      </c>
      <c r="H1560" s="551">
        <f t="shared" si="187"/>
        <v>0</v>
      </c>
      <c r="I1560" s="140">
        <f t="shared" si="188"/>
        <v>0</v>
      </c>
      <c r="L1560" s="33"/>
      <c r="M1560" s="36">
        <v>46282</v>
      </c>
      <c r="N1560" s="546">
        <f t="shared" si="189"/>
        <v>0</v>
      </c>
      <c r="O1560" s="516"/>
      <c r="P1560" s="35">
        <f t="shared" si="191"/>
        <v>0</v>
      </c>
      <c r="Q1560" s="42"/>
      <c r="R1560" s="40">
        <f t="shared" si="190"/>
        <v>0</v>
      </c>
      <c r="S1560" s="41"/>
    </row>
    <row r="1561" spans="4:19" ht="15" customHeight="1" x14ac:dyDescent="0.3">
      <c r="D1561" s="546">
        <f t="shared" si="186"/>
        <v>0</v>
      </c>
      <c r="E1561" s="740">
        <v>46282</v>
      </c>
      <c r="F1561" s="544"/>
      <c r="G1561" s="548">
        <v>46283</v>
      </c>
      <c r="H1561" s="551">
        <f t="shared" si="187"/>
        <v>0</v>
      </c>
      <c r="I1561" s="140">
        <f t="shared" si="188"/>
        <v>0</v>
      </c>
      <c r="L1561" s="33"/>
      <c r="M1561" s="36">
        <v>46283</v>
      </c>
      <c r="N1561" s="546">
        <f t="shared" si="189"/>
        <v>0</v>
      </c>
      <c r="O1561" s="516"/>
      <c r="P1561" s="35">
        <f t="shared" si="191"/>
        <v>0</v>
      </c>
      <c r="Q1561" s="42"/>
      <c r="R1561" s="40">
        <f t="shared" si="190"/>
        <v>0</v>
      </c>
      <c r="S1561" s="41"/>
    </row>
    <row r="1562" spans="4:19" ht="15" customHeight="1" x14ac:dyDescent="0.3">
      <c r="D1562" s="546">
        <f t="shared" si="186"/>
        <v>0</v>
      </c>
      <c r="E1562" s="740">
        <v>46283</v>
      </c>
      <c r="F1562" s="544"/>
      <c r="G1562" s="548">
        <v>46284</v>
      </c>
      <c r="H1562" s="551">
        <f t="shared" si="187"/>
        <v>0</v>
      </c>
      <c r="I1562" s="140">
        <f t="shared" si="188"/>
        <v>0</v>
      </c>
      <c r="L1562" s="33"/>
      <c r="M1562" s="36">
        <v>46284</v>
      </c>
      <c r="N1562" s="546">
        <f t="shared" si="189"/>
        <v>0</v>
      </c>
      <c r="O1562" s="516"/>
      <c r="P1562" s="35">
        <f t="shared" si="191"/>
        <v>0</v>
      </c>
      <c r="Q1562" s="42"/>
      <c r="R1562" s="40">
        <f t="shared" si="190"/>
        <v>0</v>
      </c>
      <c r="S1562" s="41"/>
    </row>
    <row r="1563" spans="4:19" ht="15" customHeight="1" x14ac:dyDescent="0.3">
      <c r="D1563" s="546">
        <f t="shared" si="186"/>
        <v>0</v>
      </c>
      <c r="E1563" s="740">
        <v>46284</v>
      </c>
      <c r="F1563" s="544"/>
      <c r="G1563" s="548">
        <v>46285</v>
      </c>
      <c r="H1563" s="551">
        <f t="shared" si="187"/>
        <v>0</v>
      </c>
      <c r="I1563" s="140">
        <f t="shared" si="188"/>
        <v>0</v>
      </c>
      <c r="L1563" s="33"/>
      <c r="M1563" s="36">
        <v>46285</v>
      </c>
      <c r="N1563" s="546">
        <f t="shared" si="189"/>
        <v>0</v>
      </c>
      <c r="O1563" s="516"/>
      <c r="P1563" s="35">
        <f t="shared" si="191"/>
        <v>0</v>
      </c>
      <c r="Q1563" s="42"/>
      <c r="R1563" s="40">
        <f t="shared" si="190"/>
        <v>0</v>
      </c>
      <c r="S1563" s="41"/>
    </row>
    <row r="1564" spans="4:19" ht="15" customHeight="1" x14ac:dyDescent="0.3">
      <c r="D1564" s="546">
        <f t="shared" si="186"/>
        <v>0</v>
      </c>
      <c r="E1564" s="740">
        <v>46285</v>
      </c>
      <c r="F1564" s="544"/>
      <c r="G1564" s="548">
        <v>46286</v>
      </c>
      <c r="H1564" s="551">
        <f t="shared" si="187"/>
        <v>0</v>
      </c>
      <c r="I1564" s="140">
        <f t="shared" si="188"/>
        <v>0</v>
      </c>
      <c r="L1564" s="33"/>
      <c r="M1564" s="36">
        <v>46286</v>
      </c>
      <c r="N1564" s="546">
        <f t="shared" si="189"/>
        <v>0</v>
      </c>
      <c r="O1564" s="516"/>
      <c r="P1564" s="35">
        <f t="shared" si="191"/>
        <v>0</v>
      </c>
      <c r="Q1564" s="42"/>
      <c r="R1564" s="40">
        <f t="shared" si="190"/>
        <v>0</v>
      </c>
      <c r="S1564" s="41"/>
    </row>
    <row r="1565" spans="4:19" ht="15" customHeight="1" x14ac:dyDescent="0.3">
      <c r="D1565" s="546">
        <f t="shared" si="186"/>
        <v>0</v>
      </c>
      <c r="E1565" s="740">
        <v>46286</v>
      </c>
      <c r="F1565" s="544"/>
      <c r="G1565" s="548">
        <v>46287</v>
      </c>
      <c r="H1565" s="551">
        <f t="shared" si="187"/>
        <v>0</v>
      </c>
      <c r="I1565" s="140">
        <f t="shared" si="188"/>
        <v>0</v>
      </c>
      <c r="L1565" s="33"/>
      <c r="M1565" s="36">
        <v>46287</v>
      </c>
      <c r="N1565" s="546">
        <f t="shared" si="189"/>
        <v>0</v>
      </c>
      <c r="O1565" s="516"/>
      <c r="P1565" s="35">
        <f t="shared" si="191"/>
        <v>0</v>
      </c>
      <c r="Q1565" s="42"/>
      <c r="R1565" s="40">
        <f t="shared" si="190"/>
        <v>0</v>
      </c>
      <c r="S1565" s="41"/>
    </row>
    <row r="1566" spans="4:19" ht="15" customHeight="1" x14ac:dyDescent="0.3">
      <c r="D1566" s="546">
        <f t="shared" si="186"/>
        <v>0</v>
      </c>
      <c r="E1566" s="740">
        <v>46287</v>
      </c>
      <c r="F1566" s="544"/>
      <c r="G1566" s="548">
        <v>46288</v>
      </c>
      <c r="H1566" s="551">
        <f t="shared" si="187"/>
        <v>0</v>
      </c>
      <c r="I1566" s="140">
        <f t="shared" si="188"/>
        <v>0</v>
      </c>
      <c r="L1566" s="33"/>
      <c r="M1566" s="36">
        <v>46288</v>
      </c>
      <c r="N1566" s="546">
        <f t="shared" si="189"/>
        <v>0</v>
      </c>
      <c r="O1566" s="516"/>
      <c r="P1566" s="35">
        <f t="shared" si="191"/>
        <v>0</v>
      </c>
      <c r="Q1566" s="42"/>
      <c r="R1566" s="40">
        <f t="shared" si="190"/>
        <v>0</v>
      </c>
      <c r="S1566" s="41"/>
    </row>
    <row r="1567" spans="4:19" ht="15" customHeight="1" x14ac:dyDescent="0.3">
      <c r="D1567" s="546">
        <f t="shared" si="186"/>
        <v>0</v>
      </c>
      <c r="E1567" s="740">
        <v>46288</v>
      </c>
      <c r="F1567" s="544"/>
      <c r="G1567" s="548">
        <v>46289</v>
      </c>
      <c r="H1567" s="551">
        <f t="shared" si="187"/>
        <v>0</v>
      </c>
      <c r="I1567" s="140">
        <f t="shared" si="188"/>
        <v>0</v>
      </c>
      <c r="L1567" s="33"/>
      <c r="M1567" s="36">
        <v>46289</v>
      </c>
      <c r="N1567" s="546">
        <f t="shared" si="189"/>
        <v>0</v>
      </c>
      <c r="O1567" s="516"/>
      <c r="P1567" s="35">
        <f t="shared" si="191"/>
        <v>0</v>
      </c>
      <c r="Q1567" s="42"/>
      <c r="R1567" s="40">
        <f t="shared" si="190"/>
        <v>0</v>
      </c>
      <c r="S1567" s="41"/>
    </row>
    <row r="1568" spans="4:19" ht="15" customHeight="1" x14ac:dyDescent="0.3">
      <c r="D1568" s="546">
        <f t="shared" si="186"/>
        <v>0</v>
      </c>
      <c r="E1568" s="740">
        <v>46289</v>
      </c>
      <c r="F1568" s="544"/>
      <c r="G1568" s="548">
        <v>46290</v>
      </c>
      <c r="H1568" s="551">
        <f t="shared" si="187"/>
        <v>0</v>
      </c>
      <c r="I1568" s="140">
        <f t="shared" si="188"/>
        <v>0</v>
      </c>
      <c r="L1568" s="33"/>
      <c r="M1568" s="36">
        <v>46290</v>
      </c>
      <c r="N1568" s="546">
        <f t="shared" si="189"/>
        <v>0</v>
      </c>
      <c r="O1568" s="516"/>
      <c r="P1568" s="35">
        <f t="shared" si="191"/>
        <v>0</v>
      </c>
      <c r="Q1568" s="42"/>
      <c r="R1568" s="40">
        <f t="shared" si="190"/>
        <v>0</v>
      </c>
      <c r="S1568" s="41"/>
    </row>
    <row r="1569" spans="4:19" ht="15" customHeight="1" x14ac:dyDescent="0.3">
      <c r="D1569" s="546">
        <f t="shared" si="186"/>
        <v>0</v>
      </c>
      <c r="E1569" s="740">
        <v>46290</v>
      </c>
      <c r="F1569" s="544"/>
      <c r="G1569" s="548">
        <v>46291</v>
      </c>
      <c r="H1569" s="551">
        <f t="shared" si="187"/>
        <v>0</v>
      </c>
      <c r="I1569" s="140">
        <f t="shared" si="188"/>
        <v>0</v>
      </c>
      <c r="L1569" s="33"/>
      <c r="M1569" s="36">
        <v>46291</v>
      </c>
      <c r="N1569" s="546">
        <f t="shared" si="189"/>
        <v>0</v>
      </c>
      <c r="O1569" s="516"/>
      <c r="P1569" s="35">
        <f t="shared" si="191"/>
        <v>0</v>
      </c>
      <c r="Q1569" s="42"/>
      <c r="R1569" s="40">
        <f t="shared" si="190"/>
        <v>0</v>
      </c>
      <c r="S1569" s="41"/>
    </row>
    <row r="1570" spans="4:19" ht="15" customHeight="1" x14ac:dyDescent="0.3">
      <c r="D1570" s="546">
        <f t="shared" si="186"/>
        <v>0</v>
      </c>
      <c r="E1570" s="740">
        <v>46291</v>
      </c>
      <c r="F1570" s="544"/>
      <c r="G1570" s="548">
        <v>46292</v>
      </c>
      <c r="H1570" s="551">
        <f t="shared" si="187"/>
        <v>0</v>
      </c>
      <c r="I1570" s="140">
        <f t="shared" si="188"/>
        <v>0</v>
      </c>
      <c r="L1570" s="33"/>
      <c r="M1570" s="36">
        <v>46292</v>
      </c>
      <c r="N1570" s="546">
        <f t="shared" si="189"/>
        <v>0</v>
      </c>
      <c r="O1570" s="516"/>
      <c r="P1570" s="35">
        <f t="shared" si="191"/>
        <v>0</v>
      </c>
      <c r="Q1570" s="42"/>
      <c r="R1570" s="40">
        <f t="shared" si="190"/>
        <v>0</v>
      </c>
      <c r="S1570" s="41"/>
    </row>
    <row r="1571" spans="4:19" ht="15" customHeight="1" x14ac:dyDescent="0.3">
      <c r="D1571" s="546">
        <f t="shared" si="186"/>
        <v>0</v>
      </c>
      <c r="E1571" s="740">
        <v>46292</v>
      </c>
      <c r="F1571" s="544"/>
      <c r="G1571" s="548">
        <v>46293</v>
      </c>
      <c r="H1571" s="551">
        <f t="shared" si="187"/>
        <v>0</v>
      </c>
      <c r="I1571" s="140">
        <f t="shared" si="188"/>
        <v>0</v>
      </c>
      <c r="L1571" s="33"/>
      <c r="M1571" s="36">
        <v>46293</v>
      </c>
      <c r="N1571" s="546">
        <f t="shared" si="189"/>
        <v>0</v>
      </c>
      <c r="O1571" s="516"/>
      <c r="P1571" s="35">
        <f t="shared" si="191"/>
        <v>0</v>
      </c>
      <c r="Q1571" s="42"/>
      <c r="R1571" s="40">
        <f t="shared" si="190"/>
        <v>0</v>
      </c>
      <c r="S1571" s="41"/>
    </row>
    <row r="1572" spans="4:19" ht="15" customHeight="1" x14ac:dyDescent="0.3">
      <c r="D1572" s="546">
        <f t="shared" si="186"/>
        <v>0</v>
      </c>
      <c r="E1572" s="740">
        <v>46293</v>
      </c>
      <c r="F1572" s="544"/>
      <c r="G1572" s="548">
        <v>46294</v>
      </c>
      <c r="H1572" s="551">
        <f t="shared" si="187"/>
        <v>0</v>
      </c>
      <c r="I1572" s="140">
        <f t="shared" si="188"/>
        <v>0</v>
      </c>
      <c r="L1572" s="33"/>
      <c r="M1572" s="36">
        <v>46294</v>
      </c>
      <c r="N1572" s="546">
        <f t="shared" si="189"/>
        <v>0</v>
      </c>
      <c r="O1572" s="516"/>
      <c r="P1572" s="35">
        <f t="shared" si="191"/>
        <v>0</v>
      </c>
      <c r="Q1572" s="42"/>
      <c r="R1572" s="40">
        <f t="shared" si="190"/>
        <v>0</v>
      </c>
      <c r="S1572" s="41"/>
    </row>
    <row r="1573" spans="4:19" ht="15" customHeight="1" x14ac:dyDescent="0.3">
      <c r="D1573" s="546">
        <f t="shared" si="186"/>
        <v>0</v>
      </c>
      <c r="E1573" s="740">
        <v>46294</v>
      </c>
      <c r="F1573" s="544"/>
      <c r="G1573" s="548">
        <v>46295</v>
      </c>
      <c r="H1573" s="551">
        <f t="shared" si="187"/>
        <v>0</v>
      </c>
      <c r="I1573" s="140">
        <f t="shared" si="188"/>
        <v>0</v>
      </c>
      <c r="L1573" s="33"/>
      <c r="M1573" s="36">
        <v>46295</v>
      </c>
      <c r="N1573" s="546">
        <f t="shared" si="189"/>
        <v>0</v>
      </c>
      <c r="O1573" s="516"/>
      <c r="P1573" s="35">
        <f t="shared" si="191"/>
        <v>0</v>
      </c>
      <c r="Q1573" s="42"/>
      <c r="R1573" s="40">
        <f t="shared" si="190"/>
        <v>0</v>
      </c>
      <c r="S1573" s="41"/>
    </row>
    <row r="1574" spans="4:19" ht="15" customHeight="1" x14ac:dyDescent="0.3">
      <c r="D1574" s="546">
        <f t="shared" si="186"/>
        <v>0</v>
      </c>
      <c r="E1574" s="740">
        <v>46295</v>
      </c>
      <c r="F1574" s="544"/>
      <c r="G1574" s="548">
        <v>46296</v>
      </c>
      <c r="H1574" s="551">
        <f t="shared" si="187"/>
        <v>0</v>
      </c>
      <c r="I1574" s="140">
        <f t="shared" si="188"/>
        <v>0</v>
      </c>
      <c r="L1574" s="33"/>
      <c r="M1574" s="36">
        <v>46296</v>
      </c>
      <c r="N1574" s="546">
        <f t="shared" si="189"/>
        <v>0</v>
      </c>
      <c r="O1574" s="516"/>
      <c r="P1574" s="35">
        <f t="shared" si="191"/>
        <v>0</v>
      </c>
      <c r="Q1574" s="42"/>
      <c r="R1574" s="40">
        <f t="shared" si="190"/>
        <v>0</v>
      </c>
      <c r="S1574" s="41"/>
    </row>
    <row r="1575" spans="4:19" ht="15" customHeight="1" x14ac:dyDescent="0.3">
      <c r="D1575" s="546">
        <f t="shared" si="186"/>
        <v>0</v>
      </c>
      <c r="E1575" s="740">
        <v>46296</v>
      </c>
      <c r="F1575" s="544"/>
      <c r="G1575" s="548">
        <v>46297</v>
      </c>
      <c r="H1575" s="551">
        <f t="shared" si="187"/>
        <v>0</v>
      </c>
      <c r="I1575" s="140">
        <f t="shared" si="188"/>
        <v>0</v>
      </c>
      <c r="L1575" s="33"/>
      <c r="M1575" s="36">
        <v>46297</v>
      </c>
      <c r="N1575" s="546">
        <f t="shared" si="189"/>
        <v>0</v>
      </c>
      <c r="O1575" s="516"/>
      <c r="P1575" s="35">
        <f t="shared" si="191"/>
        <v>0</v>
      </c>
      <c r="Q1575" s="42"/>
      <c r="R1575" s="40">
        <f t="shared" si="190"/>
        <v>0</v>
      </c>
      <c r="S1575" s="41"/>
    </row>
    <row r="1576" spans="4:19" ht="15" customHeight="1" x14ac:dyDescent="0.3">
      <c r="D1576" s="546">
        <f t="shared" si="186"/>
        <v>0</v>
      </c>
      <c r="E1576" s="740">
        <v>46297</v>
      </c>
      <c r="F1576" s="544"/>
      <c r="G1576" s="548">
        <v>46298</v>
      </c>
      <c r="H1576" s="551">
        <f t="shared" si="187"/>
        <v>0</v>
      </c>
      <c r="I1576" s="140">
        <f t="shared" si="188"/>
        <v>0</v>
      </c>
      <c r="L1576" s="33"/>
      <c r="M1576" s="36">
        <v>46298</v>
      </c>
      <c r="N1576" s="546">
        <f t="shared" si="189"/>
        <v>0</v>
      </c>
      <c r="O1576" s="516"/>
      <c r="P1576" s="35">
        <f t="shared" si="191"/>
        <v>0</v>
      </c>
      <c r="Q1576" s="42"/>
      <c r="R1576" s="40">
        <f t="shared" si="190"/>
        <v>0</v>
      </c>
      <c r="S1576" s="41"/>
    </row>
    <row r="1577" spans="4:19" ht="15" customHeight="1" x14ac:dyDescent="0.3">
      <c r="D1577" s="546">
        <f t="shared" si="186"/>
        <v>0</v>
      </c>
      <c r="E1577" s="740">
        <v>46298</v>
      </c>
      <c r="F1577" s="544"/>
      <c r="G1577" s="548">
        <v>46299</v>
      </c>
      <c r="H1577" s="551">
        <f t="shared" si="187"/>
        <v>0</v>
      </c>
      <c r="I1577" s="140">
        <f t="shared" si="188"/>
        <v>0</v>
      </c>
      <c r="L1577" s="33"/>
      <c r="M1577" s="36">
        <v>46299</v>
      </c>
      <c r="N1577" s="546">
        <f t="shared" si="189"/>
        <v>0</v>
      </c>
      <c r="O1577" s="516"/>
      <c r="P1577" s="35">
        <f t="shared" si="191"/>
        <v>0</v>
      </c>
      <c r="Q1577" s="42"/>
      <c r="R1577" s="40">
        <f t="shared" si="190"/>
        <v>0</v>
      </c>
      <c r="S1577" s="41"/>
    </row>
    <row r="1578" spans="4:19" ht="15" customHeight="1" x14ac:dyDescent="0.3">
      <c r="D1578" s="546">
        <f t="shared" si="186"/>
        <v>0</v>
      </c>
      <c r="E1578" s="740">
        <v>46299</v>
      </c>
      <c r="F1578" s="544"/>
      <c r="G1578" s="548">
        <v>46300</v>
      </c>
      <c r="H1578" s="551">
        <f t="shared" si="187"/>
        <v>0</v>
      </c>
      <c r="I1578" s="140">
        <f t="shared" si="188"/>
        <v>0</v>
      </c>
      <c r="L1578" s="33"/>
      <c r="M1578" s="36">
        <v>46300</v>
      </c>
      <c r="N1578" s="546">
        <f t="shared" si="189"/>
        <v>0</v>
      </c>
      <c r="O1578" s="516"/>
      <c r="P1578" s="35">
        <f t="shared" si="191"/>
        <v>0</v>
      </c>
      <c r="Q1578" s="42"/>
      <c r="R1578" s="40">
        <f t="shared" si="190"/>
        <v>0</v>
      </c>
      <c r="S1578" s="41"/>
    </row>
    <row r="1579" spans="4:19" ht="15" customHeight="1" x14ac:dyDescent="0.3">
      <c r="D1579" s="546">
        <f t="shared" si="186"/>
        <v>0</v>
      </c>
      <c r="E1579" s="740">
        <v>46300</v>
      </c>
      <c r="F1579" s="544"/>
      <c r="G1579" s="548">
        <v>46301</v>
      </c>
      <c r="H1579" s="551">
        <f t="shared" si="187"/>
        <v>0</v>
      </c>
      <c r="I1579" s="140">
        <f t="shared" si="188"/>
        <v>0</v>
      </c>
      <c r="L1579" s="33"/>
      <c r="M1579" s="36">
        <v>46301</v>
      </c>
      <c r="N1579" s="546">
        <f t="shared" si="189"/>
        <v>0</v>
      </c>
      <c r="O1579" s="516"/>
      <c r="P1579" s="35">
        <f t="shared" si="191"/>
        <v>0</v>
      </c>
      <c r="Q1579" s="42"/>
      <c r="R1579" s="40">
        <f t="shared" si="190"/>
        <v>0</v>
      </c>
      <c r="S1579" s="41"/>
    </row>
    <row r="1580" spans="4:19" ht="15" customHeight="1" x14ac:dyDescent="0.3">
      <c r="D1580" s="546">
        <f t="shared" si="186"/>
        <v>0</v>
      </c>
      <c r="E1580" s="740">
        <v>46301</v>
      </c>
      <c r="F1580" s="544"/>
      <c r="G1580" s="548">
        <v>46302</v>
      </c>
      <c r="H1580" s="551">
        <f t="shared" si="187"/>
        <v>0</v>
      </c>
      <c r="I1580" s="140">
        <f t="shared" si="188"/>
        <v>0</v>
      </c>
      <c r="L1580" s="33"/>
      <c r="M1580" s="36">
        <v>46302</v>
      </c>
      <c r="N1580" s="546">
        <f t="shared" si="189"/>
        <v>0</v>
      </c>
      <c r="O1580" s="516"/>
      <c r="P1580" s="35">
        <f t="shared" si="191"/>
        <v>0</v>
      </c>
      <c r="Q1580" s="42"/>
      <c r="R1580" s="40">
        <f t="shared" si="190"/>
        <v>0</v>
      </c>
      <c r="S1580" s="41"/>
    </row>
    <row r="1581" spans="4:19" ht="15" customHeight="1" x14ac:dyDescent="0.3">
      <c r="D1581" s="546">
        <f t="shared" si="186"/>
        <v>0</v>
      </c>
      <c r="E1581" s="740">
        <v>46302</v>
      </c>
      <c r="F1581" s="544"/>
      <c r="G1581" s="548">
        <v>46303</v>
      </c>
      <c r="H1581" s="551">
        <f t="shared" si="187"/>
        <v>0</v>
      </c>
      <c r="I1581" s="140">
        <f t="shared" si="188"/>
        <v>0</v>
      </c>
      <c r="L1581" s="33"/>
      <c r="M1581" s="36">
        <v>46303</v>
      </c>
      <c r="N1581" s="546">
        <f t="shared" si="189"/>
        <v>0</v>
      </c>
      <c r="O1581" s="516"/>
      <c r="P1581" s="35">
        <f t="shared" si="191"/>
        <v>0</v>
      </c>
      <c r="Q1581" s="42"/>
      <c r="R1581" s="40">
        <f t="shared" si="190"/>
        <v>0</v>
      </c>
      <c r="S1581" s="41"/>
    </row>
    <row r="1582" spans="4:19" ht="15" customHeight="1" x14ac:dyDescent="0.3">
      <c r="D1582" s="546">
        <f t="shared" si="186"/>
        <v>0</v>
      </c>
      <c r="E1582" s="740">
        <v>46303</v>
      </c>
      <c r="F1582" s="544"/>
      <c r="G1582" s="548">
        <v>46304</v>
      </c>
      <c r="H1582" s="551">
        <f t="shared" si="187"/>
        <v>0</v>
      </c>
      <c r="I1582" s="140">
        <f t="shared" si="188"/>
        <v>0</v>
      </c>
      <c r="L1582" s="33"/>
      <c r="M1582" s="36">
        <v>46304</v>
      </c>
      <c r="N1582" s="546">
        <f t="shared" si="189"/>
        <v>0</v>
      </c>
      <c r="O1582" s="516"/>
      <c r="P1582" s="35">
        <f t="shared" si="191"/>
        <v>0</v>
      </c>
      <c r="Q1582" s="42"/>
      <c r="R1582" s="40">
        <f t="shared" si="190"/>
        <v>0</v>
      </c>
      <c r="S1582" s="41"/>
    </row>
    <row r="1583" spans="4:19" ht="15" customHeight="1" x14ac:dyDescent="0.3">
      <c r="D1583" s="546">
        <f t="shared" si="186"/>
        <v>0</v>
      </c>
      <c r="E1583" s="740">
        <v>46304</v>
      </c>
      <c r="F1583" s="544"/>
      <c r="G1583" s="548">
        <v>46305</v>
      </c>
      <c r="H1583" s="551">
        <f t="shared" si="187"/>
        <v>0</v>
      </c>
      <c r="I1583" s="140">
        <f t="shared" si="188"/>
        <v>0</v>
      </c>
      <c r="L1583" s="33"/>
      <c r="M1583" s="36">
        <v>46305</v>
      </c>
      <c r="N1583" s="546">
        <f t="shared" si="189"/>
        <v>0</v>
      </c>
      <c r="O1583" s="516"/>
      <c r="P1583" s="35">
        <f t="shared" si="191"/>
        <v>0</v>
      </c>
      <c r="Q1583" s="42"/>
      <c r="R1583" s="40">
        <f t="shared" si="190"/>
        <v>0</v>
      </c>
      <c r="S1583" s="41"/>
    </row>
    <row r="1584" spans="4:19" ht="15" customHeight="1" x14ac:dyDescent="0.3">
      <c r="D1584" s="546">
        <f t="shared" si="186"/>
        <v>0</v>
      </c>
      <c r="E1584" s="740">
        <v>46305</v>
      </c>
      <c r="F1584" s="544"/>
      <c r="G1584" s="548">
        <v>46306</v>
      </c>
      <c r="H1584" s="551">
        <f t="shared" si="187"/>
        <v>0</v>
      </c>
      <c r="I1584" s="140">
        <f t="shared" si="188"/>
        <v>0</v>
      </c>
      <c r="L1584" s="33"/>
      <c r="M1584" s="36">
        <v>46306</v>
      </c>
      <c r="N1584" s="546">
        <f t="shared" si="189"/>
        <v>0</v>
      </c>
      <c r="O1584" s="516"/>
      <c r="P1584" s="35">
        <f t="shared" si="191"/>
        <v>0</v>
      </c>
      <c r="Q1584" s="42"/>
      <c r="R1584" s="40">
        <f t="shared" si="190"/>
        <v>0</v>
      </c>
      <c r="S1584" s="41"/>
    </row>
    <row r="1585" spans="4:19" ht="15" customHeight="1" x14ac:dyDescent="0.3">
      <c r="D1585" s="546">
        <f t="shared" si="186"/>
        <v>0</v>
      </c>
      <c r="E1585" s="740">
        <v>46306</v>
      </c>
      <c r="F1585" s="544"/>
      <c r="G1585" s="548">
        <v>46307</v>
      </c>
      <c r="H1585" s="551">
        <f t="shared" si="187"/>
        <v>0</v>
      </c>
      <c r="I1585" s="140">
        <f t="shared" si="188"/>
        <v>0</v>
      </c>
      <c r="L1585" s="33"/>
      <c r="M1585" s="36">
        <v>46307</v>
      </c>
      <c r="N1585" s="546">
        <f t="shared" si="189"/>
        <v>0</v>
      </c>
      <c r="O1585" s="516"/>
      <c r="P1585" s="35">
        <f t="shared" si="191"/>
        <v>0</v>
      </c>
      <c r="Q1585" s="42"/>
      <c r="R1585" s="40">
        <f t="shared" si="190"/>
        <v>0</v>
      </c>
      <c r="S1585" s="41"/>
    </row>
    <row r="1586" spans="4:19" ht="15" customHeight="1" x14ac:dyDescent="0.3">
      <c r="D1586" s="546">
        <f t="shared" si="186"/>
        <v>0</v>
      </c>
      <c r="E1586" s="740">
        <v>46307</v>
      </c>
      <c r="F1586" s="544"/>
      <c r="G1586" s="548">
        <v>46308</v>
      </c>
      <c r="H1586" s="551">
        <f t="shared" si="187"/>
        <v>0</v>
      </c>
      <c r="I1586" s="140">
        <f t="shared" si="188"/>
        <v>0</v>
      </c>
      <c r="L1586" s="33"/>
      <c r="M1586" s="36">
        <v>46308</v>
      </c>
      <c r="N1586" s="546">
        <f t="shared" si="189"/>
        <v>0</v>
      </c>
      <c r="O1586" s="516"/>
      <c r="P1586" s="35">
        <f t="shared" si="191"/>
        <v>0</v>
      </c>
      <c r="Q1586" s="42"/>
      <c r="R1586" s="40">
        <f t="shared" si="190"/>
        <v>0</v>
      </c>
      <c r="S1586" s="41"/>
    </row>
    <row r="1587" spans="4:19" ht="15" customHeight="1" x14ac:dyDescent="0.3">
      <c r="D1587" s="546">
        <f t="shared" ref="D1587:D1647" si="192">F1586</f>
        <v>0</v>
      </c>
      <c r="E1587" s="740">
        <v>46308</v>
      </c>
      <c r="F1587" s="544"/>
      <c r="G1587" s="548">
        <v>46309</v>
      </c>
      <c r="H1587" s="551">
        <f t="shared" ref="H1587:H1647" si="193">F1587-D1587</f>
        <v>0</v>
      </c>
      <c r="I1587" s="140">
        <f t="shared" ref="I1587:I1647" si="194">C1588-C1587</f>
        <v>0</v>
      </c>
      <c r="L1587" s="33"/>
      <c r="M1587" s="36">
        <v>46309</v>
      </c>
      <c r="N1587" s="546">
        <f t="shared" ref="N1587:N1647" si="195">P1586</f>
        <v>0</v>
      </c>
      <c r="O1587" s="516"/>
      <c r="P1587" s="35">
        <f t="shared" ref="P1587:P1647" si="196">Q1587*400</f>
        <v>0</v>
      </c>
      <c r="Q1587" s="42"/>
      <c r="R1587" s="40">
        <f t="shared" ref="R1587:R1647" si="197">(N1587+O1587)-P1587</f>
        <v>0</v>
      </c>
      <c r="S1587" s="41"/>
    </row>
    <row r="1588" spans="4:19" ht="15" customHeight="1" x14ac:dyDescent="0.3">
      <c r="D1588" s="546">
        <f t="shared" si="192"/>
        <v>0</v>
      </c>
      <c r="E1588" s="740">
        <v>46309</v>
      </c>
      <c r="F1588" s="544"/>
      <c r="G1588" s="548">
        <v>46310</v>
      </c>
      <c r="H1588" s="551">
        <f t="shared" si="193"/>
        <v>0</v>
      </c>
      <c r="I1588" s="140">
        <f t="shared" si="194"/>
        <v>0</v>
      </c>
      <c r="L1588" s="33"/>
      <c r="M1588" s="36">
        <v>46310</v>
      </c>
      <c r="N1588" s="546">
        <f t="shared" si="195"/>
        <v>0</v>
      </c>
      <c r="O1588" s="516"/>
      <c r="P1588" s="35">
        <f t="shared" si="196"/>
        <v>0</v>
      </c>
      <c r="Q1588" s="42"/>
      <c r="R1588" s="40">
        <f t="shared" si="197"/>
        <v>0</v>
      </c>
      <c r="S1588" s="41"/>
    </row>
    <row r="1589" spans="4:19" ht="15" customHeight="1" x14ac:dyDescent="0.3">
      <c r="D1589" s="546">
        <f t="shared" si="192"/>
        <v>0</v>
      </c>
      <c r="E1589" s="740">
        <v>46310</v>
      </c>
      <c r="F1589" s="544"/>
      <c r="G1589" s="548">
        <v>46311</v>
      </c>
      <c r="H1589" s="551">
        <f t="shared" si="193"/>
        <v>0</v>
      </c>
      <c r="I1589" s="140">
        <f t="shared" si="194"/>
        <v>0</v>
      </c>
      <c r="L1589" s="33"/>
      <c r="M1589" s="36">
        <v>46311</v>
      </c>
      <c r="N1589" s="546">
        <f t="shared" si="195"/>
        <v>0</v>
      </c>
      <c r="O1589" s="516"/>
      <c r="P1589" s="35">
        <f t="shared" si="196"/>
        <v>0</v>
      </c>
      <c r="Q1589" s="42"/>
      <c r="R1589" s="40">
        <f t="shared" si="197"/>
        <v>0</v>
      </c>
      <c r="S1589" s="41"/>
    </row>
    <row r="1590" spans="4:19" ht="15" customHeight="1" x14ac:dyDescent="0.3">
      <c r="D1590" s="546">
        <f t="shared" si="192"/>
        <v>0</v>
      </c>
      <c r="E1590" s="740">
        <v>46311</v>
      </c>
      <c r="F1590" s="544"/>
      <c r="G1590" s="548">
        <v>46312</v>
      </c>
      <c r="H1590" s="551">
        <f t="shared" si="193"/>
        <v>0</v>
      </c>
      <c r="I1590" s="140">
        <f t="shared" si="194"/>
        <v>0</v>
      </c>
      <c r="L1590" s="33"/>
      <c r="M1590" s="36">
        <v>46312</v>
      </c>
      <c r="N1590" s="546">
        <f t="shared" si="195"/>
        <v>0</v>
      </c>
      <c r="O1590" s="516"/>
      <c r="P1590" s="35">
        <f t="shared" si="196"/>
        <v>0</v>
      </c>
      <c r="Q1590" s="42"/>
      <c r="R1590" s="40">
        <f t="shared" si="197"/>
        <v>0</v>
      </c>
      <c r="S1590" s="41"/>
    </row>
    <row r="1591" spans="4:19" ht="15" customHeight="1" x14ac:dyDescent="0.3">
      <c r="D1591" s="546">
        <f t="shared" si="192"/>
        <v>0</v>
      </c>
      <c r="E1591" s="740">
        <v>46312</v>
      </c>
      <c r="F1591" s="544"/>
      <c r="G1591" s="548">
        <v>46313</v>
      </c>
      <c r="H1591" s="551">
        <f t="shared" si="193"/>
        <v>0</v>
      </c>
      <c r="I1591" s="140">
        <f t="shared" si="194"/>
        <v>0</v>
      </c>
      <c r="L1591" s="33"/>
      <c r="M1591" s="36">
        <v>46313</v>
      </c>
      <c r="N1591" s="546">
        <f t="shared" si="195"/>
        <v>0</v>
      </c>
      <c r="O1591" s="516"/>
      <c r="P1591" s="35">
        <f t="shared" si="196"/>
        <v>0</v>
      </c>
      <c r="Q1591" s="42"/>
      <c r="R1591" s="40">
        <f t="shared" si="197"/>
        <v>0</v>
      </c>
      <c r="S1591" s="41"/>
    </row>
    <row r="1592" spans="4:19" ht="15" customHeight="1" x14ac:dyDescent="0.3">
      <c r="D1592" s="546">
        <f t="shared" si="192"/>
        <v>0</v>
      </c>
      <c r="E1592" s="740">
        <v>46313</v>
      </c>
      <c r="F1592" s="544"/>
      <c r="G1592" s="548">
        <v>46314</v>
      </c>
      <c r="H1592" s="551">
        <f t="shared" si="193"/>
        <v>0</v>
      </c>
      <c r="I1592" s="140">
        <f t="shared" si="194"/>
        <v>0</v>
      </c>
      <c r="L1592" s="33"/>
      <c r="M1592" s="36">
        <v>46314</v>
      </c>
      <c r="N1592" s="546">
        <f t="shared" si="195"/>
        <v>0</v>
      </c>
      <c r="O1592" s="516"/>
      <c r="P1592" s="35">
        <f t="shared" si="196"/>
        <v>0</v>
      </c>
      <c r="Q1592" s="42"/>
      <c r="R1592" s="40">
        <f t="shared" si="197"/>
        <v>0</v>
      </c>
      <c r="S1592" s="41"/>
    </row>
    <row r="1593" spans="4:19" ht="15" customHeight="1" x14ac:dyDescent="0.3">
      <c r="D1593" s="546">
        <f t="shared" si="192"/>
        <v>0</v>
      </c>
      <c r="E1593" s="740">
        <v>46314</v>
      </c>
      <c r="F1593" s="544"/>
      <c r="G1593" s="548">
        <v>46315</v>
      </c>
      <c r="H1593" s="551">
        <f t="shared" si="193"/>
        <v>0</v>
      </c>
      <c r="I1593" s="140">
        <f t="shared" si="194"/>
        <v>0</v>
      </c>
      <c r="L1593" s="33"/>
      <c r="M1593" s="36">
        <v>46315</v>
      </c>
      <c r="N1593" s="546">
        <f t="shared" si="195"/>
        <v>0</v>
      </c>
      <c r="O1593" s="516"/>
      <c r="P1593" s="35">
        <f t="shared" si="196"/>
        <v>0</v>
      </c>
      <c r="Q1593" s="42"/>
      <c r="R1593" s="40">
        <f t="shared" si="197"/>
        <v>0</v>
      </c>
      <c r="S1593" s="41"/>
    </row>
    <row r="1594" spans="4:19" ht="15" customHeight="1" x14ac:dyDescent="0.3">
      <c r="D1594" s="546">
        <f t="shared" si="192"/>
        <v>0</v>
      </c>
      <c r="E1594" s="740">
        <v>46315</v>
      </c>
      <c r="F1594" s="544"/>
      <c r="G1594" s="548">
        <v>46316</v>
      </c>
      <c r="H1594" s="551">
        <f t="shared" si="193"/>
        <v>0</v>
      </c>
      <c r="I1594" s="140">
        <f t="shared" si="194"/>
        <v>0</v>
      </c>
      <c r="L1594" s="33"/>
      <c r="M1594" s="36">
        <v>46316</v>
      </c>
      <c r="N1594" s="546">
        <f t="shared" si="195"/>
        <v>0</v>
      </c>
      <c r="O1594" s="516"/>
      <c r="P1594" s="35">
        <f t="shared" si="196"/>
        <v>0</v>
      </c>
      <c r="Q1594" s="42"/>
      <c r="R1594" s="40">
        <f t="shared" si="197"/>
        <v>0</v>
      </c>
      <c r="S1594" s="41"/>
    </row>
    <row r="1595" spans="4:19" ht="15" customHeight="1" x14ac:dyDescent="0.3">
      <c r="D1595" s="546">
        <f t="shared" si="192"/>
        <v>0</v>
      </c>
      <c r="E1595" s="740">
        <v>46316</v>
      </c>
      <c r="F1595" s="544"/>
      <c r="G1595" s="548">
        <v>46317</v>
      </c>
      <c r="H1595" s="551">
        <f t="shared" si="193"/>
        <v>0</v>
      </c>
      <c r="I1595" s="140">
        <f t="shared" si="194"/>
        <v>0</v>
      </c>
      <c r="L1595" s="33"/>
      <c r="M1595" s="36">
        <v>46317</v>
      </c>
      <c r="N1595" s="546">
        <f t="shared" si="195"/>
        <v>0</v>
      </c>
      <c r="O1595" s="516"/>
      <c r="P1595" s="35">
        <f t="shared" si="196"/>
        <v>0</v>
      </c>
      <c r="Q1595" s="42"/>
      <c r="R1595" s="40">
        <f t="shared" si="197"/>
        <v>0</v>
      </c>
      <c r="S1595" s="41"/>
    </row>
    <row r="1596" spans="4:19" ht="15" customHeight="1" x14ac:dyDescent="0.3">
      <c r="D1596" s="546">
        <f t="shared" si="192"/>
        <v>0</v>
      </c>
      <c r="E1596" s="740">
        <v>46317</v>
      </c>
      <c r="F1596" s="544"/>
      <c r="G1596" s="548">
        <v>46318</v>
      </c>
      <c r="H1596" s="551">
        <f t="shared" si="193"/>
        <v>0</v>
      </c>
      <c r="I1596" s="140">
        <f t="shared" si="194"/>
        <v>0</v>
      </c>
      <c r="L1596" s="33"/>
      <c r="M1596" s="36">
        <v>46318</v>
      </c>
      <c r="N1596" s="546">
        <f t="shared" si="195"/>
        <v>0</v>
      </c>
      <c r="O1596" s="516"/>
      <c r="P1596" s="35">
        <f t="shared" si="196"/>
        <v>0</v>
      </c>
      <c r="Q1596" s="42"/>
      <c r="R1596" s="40">
        <f t="shared" si="197"/>
        <v>0</v>
      </c>
      <c r="S1596" s="41"/>
    </row>
    <row r="1597" spans="4:19" ht="15" customHeight="1" x14ac:dyDescent="0.3">
      <c r="D1597" s="546">
        <f t="shared" si="192"/>
        <v>0</v>
      </c>
      <c r="E1597" s="740">
        <v>46318</v>
      </c>
      <c r="F1597" s="544"/>
      <c r="G1597" s="548">
        <v>46319</v>
      </c>
      <c r="H1597" s="551">
        <f t="shared" si="193"/>
        <v>0</v>
      </c>
      <c r="I1597" s="140">
        <f t="shared" si="194"/>
        <v>0</v>
      </c>
      <c r="L1597" s="33"/>
      <c r="M1597" s="36">
        <v>46319</v>
      </c>
      <c r="N1597" s="546">
        <f t="shared" si="195"/>
        <v>0</v>
      </c>
      <c r="O1597" s="516"/>
      <c r="P1597" s="35">
        <f t="shared" si="196"/>
        <v>0</v>
      </c>
      <c r="Q1597" s="42"/>
      <c r="R1597" s="40">
        <f t="shared" si="197"/>
        <v>0</v>
      </c>
      <c r="S1597" s="41"/>
    </row>
    <row r="1598" spans="4:19" ht="15" customHeight="1" x14ac:dyDescent="0.3">
      <c r="D1598" s="546">
        <f t="shared" si="192"/>
        <v>0</v>
      </c>
      <c r="E1598" s="740">
        <v>46319</v>
      </c>
      <c r="F1598" s="544"/>
      <c r="G1598" s="548">
        <v>46320</v>
      </c>
      <c r="H1598" s="551">
        <f t="shared" si="193"/>
        <v>0</v>
      </c>
      <c r="I1598" s="140">
        <f t="shared" si="194"/>
        <v>0</v>
      </c>
      <c r="L1598" s="33"/>
      <c r="M1598" s="36">
        <v>46320</v>
      </c>
      <c r="N1598" s="546">
        <f t="shared" si="195"/>
        <v>0</v>
      </c>
      <c r="O1598" s="516"/>
      <c r="P1598" s="35">
        <f t="shared" si="196"/>
        <v>0</v>
      </c>
      <c r="Q1598" s="42"/>
      <c r="R1598" s="40">
        <f t="shared" si="197"/>
        <v>0</v>
      </c>
      <c r="S1598" s="41"/>
    </row>
    <row r="1599" spans="4:19" ht="15" customHeight="1" x14ac:dyDescent="0.3">
      <c r="D1599" s="546">
        <f t="shared" si="192"/>
        <v>0</v>
      </c>
      <c r="E1599" s="740">
        <v>46320</v>
      </c>
      <c r="F1599" s="544"/>
      <c r="G1599" s="548">
        <v>46321</v>
      </c>
      <c r="H1599" s="551">
        <f t="shared" si="193"/>
        <v>0</v>
      </c>
      <c r="I1599" s="140">
        <f t="shared" si="194"/>
        <v>0</v>
      </c>
      <c r="L1599" s="33"/>
      <c r="M1599" s="36">
        <v>46321</v>
      </c>
      <c r="N1599" s="546">
        <f t="shared" si="195"/>
        <v>0</v>
      </c>
      <c r="O1599" s="516"/>
      <c r="P1599" s="35">
        <f t="shared" si="196"/>
        <v>0</v>
      </c>
      <c r="Q1599" s="42"/>
      <c r="R1599" s="40">
        <f t="shared" si="197"/>
        <v>0</v>
      </c>
      <c r="S1599" s="41"/>
    </row>
    <row r="1600" spans="4:19" ht="15" customHeight="1" x14ac:dyDescent="0.3">
      <c r="D1600" s="546">
        <f t="shared" si="192"/>
        <v>0</v>
      </c>
      <c r="E1600" s="740">
        <v>46321</v>
      </c>
      <c r="F1600" s="544"/>
      <c r="G1600" s="548">
        <v>46322</v>
      </c>
      <c r="H1600" s="551">
        <f t="shared" si="193"/>
        <v>0</v>
      </c>
      <c r="I1600" s="140">
        <f t="shared" si="194"/>
        <v>0</v>
      </c>
      <c r="L1600" s="33"/>
      <c r="M1600" s="36">
        <v>46322</v>
      </c>
      <c r="N1600" s="546">
        <f t="shared" si="195"/>
        <v>0</v>
      </c>
      <c r="O1600" s="516"/>
      <c r="P1600" s="35">
        <f t="shared" si="196"/>
        <v>0</v>
      </c>
      <c r="Q1600" s="42"/>
      <c r="R1600" s="40">
        <f t="shared" si="197"/>
        <v>0</v>
      </c>
      <c r="S1600" s="41"/>
    </row>
    <row r="1601" spans="4:19" ht="15" customHeight="1" x14ac:dyDescent="0.3">
      <c r="D1601" s="546">
        <f t="shared" si="192"/>
        <v>0</v>
      </c>
      <c r="E1601" s="740">
        <v>46322</v>
      </c>
      <c r="F1601" s="544"/>
      <c r="G1601" s="548">
        <v>46323</v>
      </c>
      <c r="H1601" s="551">
        <f t="shared" si="193"/>
        <v>0</v>
      </c>
      <c r="I1601" s="140">
        <f t="shared" si="194"/>
        <v>0</v>
      </c>
      <c r="L1601" s="33"/>
      <c r="M1601" s="36">
        <v>46323</v>
      </c>
      <c r="N1601" s="546">
        <f t="shared" si="195"/>
        <v>0</v>
      </c>
      <c r="O1601" s="516"/>
      <c r="P1601" s="35">
        <f t="shared" si="196"/>
        <v>0</v>
      </c>
      <c r="Q1601" s="42"/>
      <c r="R1601" s="40">
        <f t="shared" si="197"/>
        <v>0</v>
      </c>
      <c r="S1601" s="41"/>
    </row>
    <row r="1602" spans="4:19" ht="15" customHeight="1" x14ac:dyDescent="0.3">
      <c r="D1602" s="546">
        <f t="shared" si="192"/>
        <v>0</v>
      </c>
      <c r="E1602" s="740">
        <v>46323</v>
      </c>
      <c r="F1602" s="544"/>
      <c r="G1602" s="548">
        <v>46324</v>
      </c>
      <c r="H1602" s="551">
        <f t="shared" si="193"/>
        <v>0</v>
      </c>
      <c r="I1602" s="140">
        <f t="shared" si="194"/>
        <v>0</v>
      </c>
      <c r="L1602" s="33"/>
      <c r="M1602" s="36">
        <v>46324</v>
      </c>
      <c r="N1602" s="546">
        <f t="shared" si="195"/>
        <v>0</v>
      </c>
      <c r="O1602" s="516"/>
      <c r="P1602" s="35">
        <f t="shared" si="196"/>
        <v>0</v>
      </c>
      <c r="Q1602" s="42"/>
      <c r="R1602" s="40">
        <f t="shared" si="197"/>
        <v>0</v>
      </c>
      <c r="S1602" s="41"/>
    </row>
    <row r="1603" spans="4:19" ht="15" customHeight="1" x14ac:dyDescent="0.3">
      <c r="D1603" s="546">
        <f t="shared" si="192"/>
        <v>0</v>
      </c>
      <c r="E1603" s="740">
        <v>46324</v>
      </c>
      <c r="F1603" s="544"/>
      <c r="G1603" s="548">
        <v>46325</v>
      </c>
      <c r="H1603" s="551">
        <f t="shared" si="193"/>
        <v>0</v>
      </c>
      <c r="I1603" s="140">
        <f t="shared" si="194"/>
        <v>0</v>
      </c>
      <c r="L1603" s="33"/>
      <c r="M1603" s="36">
        <v>46325</v>
      </c>
      <c r="N1603" s="546">
        <f t="shared" si="195"/>
        <v>0</v>
      </c>
      <c r="O1603" s="516"/>
      <c r="P1603" s="35">
        <f t="shared" si="196"/>
        <v>0</v>
      </c>
      <c r="Q1603" s="42"/>
      <c r="R1603" s="40">
        <f t="shared" si="197"/>
        <v>0</v>
      </c>
      <c r="S1603" s="41"/>
    </row>
    <row r="1604" spans="4:19" ht="15" customHeight="1" x14ac:dyDescent="0.3">
      <c r="D1604" s="546">
        <f t="shared" si="192"/>
        <v>0</v>
      </c>
      <c r="E1604" s="740">
        <v>46325</v>
      </c>
      <c r="F1604" s="544"/>
      <c r="G1604" s="548">
        <v>46326</v>
      </c>
      <c r="H1604" s="551">
        <f t="shared" si="193"/>
        <v>0</v>
      </c>
      <c r="I1604" s="140">
        <f t="shared" si="194"/>
        <v>0</v>
      </c>
      <c r="L1604" s="33"/>
      <c r="M1604" s="36">
        <v>46326</v>
      </c>
      <c r="N1604" s="546">
        <f t="shared" si="195"/>
        <v>0</v>
      </c>
      <c r="O1604" s="516"/>
      <c r="P1604" s="35">
        <f t="shared" si="196"/>
        <v>0</v>
      </c>
      <c r="Q1604" s="42"/>
      <c r="R1604" s="40">
        <f t="shared" si="197"/>
        <v>0</v>
      </c>
      <c r="S1604" s="41"/>
    </row>
    <row r="1605" spans="4:19" ht="15" customHeight="1" x14ac:dyDescent="0.3">
      <c r="D1605" s="546">
        <f t="shared" si="192"/>
        <v>0</v>
      </c>
      <c r="E1605" s="740">
        <v>46326</v>
      </c>
      <c r="F1605" s="544"/>
      <c r="G1605" s="548">
        <v>46327</v>
      </c>
      <c r="H1605" s="551">
        <f t="shared" si="193"/>
        <v>0</v>
      </c>
      <c r="I1605" s="140">
        <f t="shared" si="194"/>
        <v>0</v>
      </c>
      <c r="L1605" s="33"/>
      <c r="M1605" s="36">
        <v>46327</v>
      </c>
      <c r="N1605" s="546">
        <f t="shared" si="195"/>
        <v>0</v>
      </c>
      <c r="O1605" s="516"/>
      <c r="P1605" s="35">
        <f t="shared" si="196"/>
        <v>0</v>
      </c>
      <c r="Q1605" s="42"/>
      <c r="R1605" s="40">
        <f t="shared" si="197"/>
        <v>0</v>
      </c>
      <c r="S1605" s="41"/>
    </row>
    <row r="1606" spans="4:19" ht="15" customHeight="1" x14ac:dyDescent="0.3">
      <c r="D1606" s="546">
        <f t="shared" si="192"/>
        <v>0</v>
      </c>
      <c r="E1606" s="740">
        <v>46327</v>
      </c>
      <c r="F1606" s="544"/>
      <c r="G1606" s="548">
        <v>46328</v>
      </c>
      <c r="H1606" s="551">
        <f t="shared" si="193"/>
        <v>0</v>
      </c>
      <c r="I1606" s="140">
        <f t="shared" si="194"/>
        <v>0</v>
      </c>
      <c r="L1606" s="33"/>
      <c r="M1606" s="36">
        <v>46328</v>
      </c>
      <c r="N1606" s="546">
        <f t="shared" si="195"/>
        <v>0</v>
      </c>
      <c r="O1606" s="516"/>
      <c r="P1606" s="35">
        <f t="shared" si="196"/>
        <v>0</v>
      </c>
      <c r="Q1606" s="42"/>
      <c r="R1606" s="40">
        <f t="shared" si="197"/>
        <v>0</v>
      </c>
      <c r="S1606" s="41"/>
    </row>
    <row r="1607" spans="4:19" ht="15" customHeight="1" x14ac:dyDescent="0.3">
      <c r="D1607" s="546">
        <f t="shared" si="192"/>
        <v>0</v>
      </c>
      <c r="E1607" s="740">
        <v>46328</v>
      </c>
      <c r="F1607" s="544"/>
      <c r="G1607" s="548">
        <v>46329</v>
      </c>
      <c r="H1607" s="551">
        <f t="shared" si="193"/>
        <v>0</v>
      </c>
      <c r="I1607" s="140">
        <f t="shared" si="194"/>
        <v>0</v>
      </c>
      <c r="L1607" s="33"/>
      <c r="M1607" s="36">
        <v>46329</v>
      </c>
      <c r="N1607" s="546">
        <f t="shared" si="195"/>
        <v>0</v>
      </c>
      <c r="O1607" s="516"/>
      <c r="P1607" s="35">
        <f t="shared" si="196"/>
        <v>0</v>
      </c>
      <c r="Q1607" s="42"/>
      <c r="R1607" s="40">
        <f t="shared" si="197"/>
        <v>0</v>
      </c>
      <c r="S1607" s="41"/>
    </row>
    <row r="1608" spans="4:19" ht="15" customHeight="1" x14ac:dyDescent="0.3">
      <c r="D1608" s="546">
        <f t="shared" si="192"/>
        <v>0</v>
      </c>
      <c r="E1608" s="740">
        <v>46329</v>
      </c>
      <c r="F1608" s="544"/>
      <c r="G1608" s="548">
        <v>46330</v>
      </c>
      <c r="H1608" s="551">
        <f t="shared" si="193"/>
        <v>0</v>
      </c>
      <c r="I1608" s="140">
        <f t="shared" si="194"/>
        <v>0</v>
      </c>
      <c r="L1608" s="33"/>
      <c r="M1608" s="36">
        <v>46330</v>
      </c>
      <c r="N1608" s="546">
        <f t="shared" si="195"/>
        <v>0</v>
      </c>
      <c r="O1608" s="516"/>
      <c r="P1608" s="35">
        <f t="shared" si="196"/>
        <v>0</v>
      </c>
      <c r="Q1608" s="42"/>
      <c r="R1608" s="40">
        <f t="shared" si="197"/>
        <v>0</v>
      </c>
      <c r="S1608" s="41"/>
    </row>
    <row r="1609" spans="4:19" ht="15" customHeight="1" x14ac:dyDescent="0.3">
      <c r="D1609" s="546">
        <f t="shared" si="192"/>
        <v>0</v>
      </c>
      <c r="E1609" s="740">
        <v>46330</v>
      </c>
      <c r="F1609" s="544"/>
      <c r="G1609" s="548">
        <v>46331</v>
      </c>
      <c r="H1609" s="551">
        <f t="shared" si="193"/>
        <v>0</v>
      </c>
      <c r="I1609" s="140">
        <f t="shared" si="194"/>
        <v>0</v>
      </c>
      <c r="L1609" s="33"/>
      <c r="M1609" s="36">
        <v>46331</v>
      </c>
      <c r="N1609" s="546">
        <f t="shared" si="195"/>
        <v>0</v>
      </c>
      <c r="O1609" s="516"/>
      <c r="P1609" s="35">
        <f t="shared" si="196"/>
        <v>0</v>
      </c>
      <c r="Q1609" s="42"/>
      <c r="R1609" s="40">
        <f t="shared" si="197"/>
        <v>0</v>
      </c>
      <c r="S1609" s="41"/>
    </row>
    <row r="1610" spans="4:19" ht="15" customHeight="1" x14ac:dyDescent="0.3">
      <c r="D1610" s="546">
        <f t="shared" si="192"/>
        <v>0</v>
      </c>
      <c r="E1610" s="740">
        <v>46331</v>
      </c>
      <c r="F1610" s="544"/>
      <c r="G1610" s="548">
        <v>46332</v>
      </c>
      <c r="H1610" s="551">
        <f t="shared" si="193"/>
        <v>0</v>
      </c>
      <c r="I1610" s="140">
        <f t="shared" si="194"/>
        <v>0</v>
      </c>
      <c r="L1610" s="33"/>
      <c r="M1610" s="36">
        <v>46332</v>
      </c>
      <c r="N1610" s="546">
        <f t="shared" si="195"/>
        <v>0</v>
      </c>
      <c r="O1610" s="516"/>
      <c r="P1610" s="35">
        <f t="shared" si="196"/>
        <v>0</v>
      </c>
      <c r="Q1610" s="42"/>
      <c r="R1610" s="40">
        <f t="shared" si="197"/>
        <v>0</v>
      </c>
      <c r="S1610" s="41"/>
    </row>
    <row r="1611" spans="4:19" ht="15" customHeight="1" x14ac:dyDescent="0.3">
      <c r="D1611" s="546">
        <f t="shared" si="192"/>
        <v>0</v>
      </c>
      <c r="E1611" s="740">
        <v>46332</v>
      </c>
      <c r="F1611" s="544"/>
      <c r="G1611" s="548">
        <v>46333</v>
      </c>
      <c r="H1611" s="551">
        <f t="shared" si="193"/>
        <v>0</v>
      </c>
      <c r="I1611" s="140">
        <f t="shared" si="194"/>
        <v>0</v>
      </c>
      <c r="L1611" s="33"/>
      <c r="M1611" s="36">
        <v>46333</v>
      </c>
      <c r="N1611" s="546">
        <f t="shared" si="195"/>
        <v>0</v>
      </c>
      <c r="O1611" s="516"/>
      <c r="P1611" s="35">
        <f t="shared" si="196"/>
        <v>0</v>
      </c>
      <c r="Q1611" s="42"/>
      <c r="R1611" s="40">
        <f t="shared" si="197"/>
        <v>0</v>
      </c>
      <c r="S1611" s="41"/>
    </row>
    <row r="1612" spans="4:19" ht="15" customHeight="1" x14ac:dyDescent="0.3">
      <c r="D1612" s="546">
        <f t="shared" si="192"/>
        <v>0</v>
      </c>
      <c r="E1612" s="740">
        <v>46333</v>
      </c>
      <c r="F1612" s="544"/>
      <c r="G1612" s="548">
        <v>46334</v>
      </c>
      <c r="H1612" s="551">
        <f t="shared" si="193"/>
        <v>0</v>
      </c>
      <c r="I1612" s="140">
        <f t="shared" si="194"/>
        <v>0</v>
      </c>
      <c r="L1612" s="33"/>
      <c r="M1612" s="36">
        <v>46334</v>
      </c>
      <c r="N1612" s="546">
        <f t="shared" si="195"/>
        <v>0</v>
      </c>
      <c r="O1612" s="516"/>
      <c r="P1612" s="35">
        <f t="shared" si="196"/>
        <v>0</v>
      </c>
      <c r="Q1612" s="42"/>
      <c r="R1612" s="40">
        <f t="shared" si="197"/>
        <v>0</v>
      </c>
      <c r="S1612" s="41"/>
    </row>
    <row r="1613" spans="4:19" ht="15" customHeight="1" x14ac:dyDescent="0.3">
      <c r="D1613" s="546">
        <f t="shared" si="192"/>
        <v>0</v>
      </c>
      <c r="E1613" s="740">
        <v>46334</v>
      </c>
      <c r="F1613" s="544"/>
      <c r="G1613" s="548">
        <v>46335</v>
      </c>
      <c r="H1613" s="551">
        <f t="shared" si="193"/>
        <v>0</v>
      </c>
      <c r="I1613" s="140">
        <f t="shared" si="194"/>
        <v>0</v>
      </c>
      <c r="L1613" s="33"/>
      <c r="M1613" s="36">
        <v>46335</v>
      </c>
      <c r="N1613" s="546">
        <f t="shared" si="195"/>
        <v>0</v>
      </c>
      <c r="O1613" s="516"/>
      <c r="P1613" s="35">
        <f t="shared" si="196"/>
        <v>0</v>
      </c>
      <c r="Q1613" s="42"/>
      <c r="R1613" s="40">
        <f t="shared" si="197"/>
        <v>0</v>
      </c>
      <c r="S1613" s="41"/>
    </row>
    <row r="1614" spans="4:19" ht="15" customHeight="1" x14ac:dyDescent="0.3">
      <c r="D1614" s="546">
        <f t="shared" si="192"/>
        <v>0</v>
      </c>
      <c r="E1614" s="740">
        <v>46335</v>
      </c>
      <c r="F1614" s="544"/>
      <c r="G1614" s="548">
        <v>46336</v>
      </c>
      <c r="H1614" s="551">
        <f t="shared" si="193"/>
        <v>0</v>
      </c>
      <c r="I1614" s="140">
        <f t="shared" si="194"/>
        <v>0</v>
      </c>
      <c r="L1614" s="33"/>
      <c r="M1614" s="36">
        <v>46336</v>
      </c>
      <c r="N1614" s="546">
        <f t="shared" si="195"/>
        <v>0</v>
      </c>
      <c r="O1614" s="516"/>
      <c r="P1614" s="35">
        <f t="shared" si="196"/>
        <v>0</v>
      </c>
      <c r="Q1614" s="42"/>
      <c r="R1614" s="40">
        <f t="shared" si="197"/>
        <v>0</v>
      </c>
      <c r="S1614" s="41"/>
    </row>
    <row r="1615" spans="4:19" ht="15" customHeight="1" x14ac:dyDescent="0.3">
      <c r="D1615" s="546">
        <f t="shared" si="192"/>
        <v>0</v>
      </c>
      <c r="E1615" s="740">
        <v>46336</v>
      </c>
      <c r="F1615" s="544"/>
      <c r="G1615" s="548">
        <v>46337</v>
      </c>
      <c r="H1615" s="551">
        <f t="shared" si="193"/>
        <v>0</v>
      </c>
      <c r="I1615" s="140">
        <f t="shared" si="194"/>
        <v>0</v>
      </c>
      <c r="L1615" s="33"/>
      <c r="M1615" s="36">
        <v>46337</v>
      </c>
      <c r="N1615" s="546">
        <f t="shared" si="195"/>
        <v>0</v>
      </c>
      <c r="O1615" s="516"/>
      <c r="P1615" s="35">
        <f t="shared" si="196"/>
        <v>0</v>
      </c>
      <c r="Q1615" s="42"/>
      <c r="R1615" s="40">
        <f t="shared" si="197"/>
        <v>0</v>
      </c>
      <c r="S1615" s="41"/>
    </row>
    <row r="1616" spans="4:19" ht="15" customHeight="1" x14ac:dyDescent="0.3">
      <c r="D1616" s="546">
        <f t="shared" si="192"/>
        <v>0</v>
      </c>
      <c r="E1616" s="740">
        <v>46337</v>
      </c>
      <c r="F1616" s="544"/>
      <c r="G1616" s="548">
        <v>46338</v>
      </c>
      <c r="H1616" s="551">
        <f t="shared" si="193"/>
        <v>0</v>
      </c>
      <c r="I1616" s="140">
        <f t="shared" si="194"/>
        <v>0</v>
      </c>
      <c r="L1616" s="33"/>
      <c r="M1616" s="36">
        <v>46338</v>
      </c>
      <c r="N1616" s="546">
        <f t="shared" si="195"/>
        <v>0</v>
      </c>
      <c r="O1616" s="516"/>
      <c r="P1616" s="35">
        <f t="shared" si="196"/>
        <v>0</v>
      </c>
      <c r="Q1616" s="42"/>
      <c r="R1616" s="40">
        <f t="shared" si="197"/>
        <v>0</v>
      </c>
      <c r="S1616" s="41"/>
    </row>
    <row r="1617" spans="4:19" ht="15" customHeight="1" x14ac:dyDescent="0.3">
      <c r="D1617" s="546">
        <f t="shared" si="192"/>
        <v>0</v>
      </c>
      <c r="E1617" s="740">
        <v>46338</v>
      </c>
      <c r="F1617" s="544"/>
      <c r="G1617" s="548">
        <v>46339</v>
      </c>
      <c r="H1617" s="551">
        <f t="shared" si="193"/>
        <v>0</v>
      </c>
      <c r="I1617" s="140">
        <f t="shared" si="194"/>
        <v>0</v>
      </c>
      <c r="L1617" s="33"/>
      <c r="M1617" s="36">
        <v>46339</v>
      </c>
      <c r="N1617" s="546">
        <f t="shared" si="195"/>
        <v>0</v>
      </c>
      <c r="O1617" s="516"/>
      <c r="P1617" s="35">
        <f t="shared" si="196"/>
        <v>0</v>
      </c>
      <c r="Q1617" s="42"/>
      <c r="R1617" s="40">
        <f t="shared" si="197"/>
        <v>0</v>
      </c>
      <c r="S1617" s="41"/>
    </row>
    <row r="1618" spans="4:19" ht="15" customHeight="1" x14ac:dyDescent="0.3">
      <c r="D1618" s="546">
        <f t="shared" si="192"/>
        <v>0</v>
      </c>
      <c r="E1618" s="740">
        <v>46339</v>
      </c>
      <c r="F1618" s="544"/>
      <c r="G1618" s="548">
        <v>46340</v>
      </c>
      <c r="H1618" s="551">
        <f t="shared" si="193"/>
        <v>0</v>
      </c>
      <c r="I1618" s="140">
        <f t="shared" si="194"/>
        <v>0</v>
      </c>
      <c r="L1618" s="33"/>
      <c r="M1618" s="36">
        <v>46340</v>
      </c>
      <c r="N1618" s="546">
        <f t="shared" si="195"/>
        <v>0</v>
      </c>
      <c r="O1618" s="516"/>
      <c r="P1618" s="35">
        <f t="shared" si="196"/>
        <v>0</v>
      </c>
      <c r="Q1618" s="42"/>
      <c r="R1618" s="40">
        <f t="shared" si="197"/>
        <v>0</v>
      </c>
      <c r="S1618" s="41"/>
    </row>
    <row r="1619" spans="4:19" ht="15" customHeight="1" x14ac:dyDescent="0.3">
      <c r="D1619" s="546">
        <f t="shared" si="192"/>
        <v>0</v>
      </c>
      <c r="E1619" s="740">
        <v>46340</v>
      </c>
      <c r="F1619" s="544"/>
      <c r="G1619" s="548">
        <v>46341</v>
      </c>
      <c r="H1619" s="551">
        <f t="shared" si="193"/>
        <v>0</v>
      </c>
      <c r="I1619" s="140">
        <f t="shared" si="194"/>
        <v>0</v>
      </c>
      <c r="L1619" s="33"/>
      <c r="M1619" s="36">
        <v>46341</v>
      </c>
      <c r="N1619" s="546">
        <f t="shared" si="195"/>
        <v>0</v>
      </c>
      <c r="O1619" s="516"/>
      <c r="P1619" s="35">
        <f t="shared" si="196"/>
        <v>0</v>
      </c>
      <c r="Q1619" s="42"/>
      <c r="R1619" s="40">
        <f t="shared" si="197"/>
        <v>0</v>
      </c>
      <c r="S1619" s="41"/>
    </row>
    <row r="1620" spans="4:19" ht="15" customHeight="1" x14ac:dyDescent="0.3">
      <c r="D1620" s="546">
        <f t="shared" si="192"/>
        <v>0</v>
      </c>
      <c r="E1620" s="740">
        <v>46341</v>
      </c>
      <c r="F1620" s="544"/>
      <c r="G1620" s="548">
        <v>46342</v>
      </c>
      <c r="H1620" s="551">
        <f t="shared" si="193"/>
        <v>0</v>
      </c>
      <c r="I1620" s="140">
        <f t="shared" si="194"/>
        <v>0</v>
      </c>
      <c r="L1620" s="33"/>
      <c r="M1620" s="36">
        <v>46342</v>
      </c>
      <c r="N1620" s="546">
        <f t="shared" si="195"/>
        <v>0</v>
      </c>
      <c r="O1620" s="516"/>
      <c r="P1620" s="35">
        <f t="shared" si="196"/>
        <v>0</v>
      </c>
      <c r="Q1620" s="42"/>
      <c r="R1620" s="40">
        <f t="shared" si="197"/>
        <v>0</v>
      </c>
      <c r="S1620" s="41"/>
    </row>
    <row r="1621" spans="4:19" ht="15" customHeight="1" x14ac:dyDescent="0.3">
      <c r="D1621" s="546">
        <f t="shared" si="192"/>
        <v>0</v>
      </c>
      <c r="E1621" s="740">
        <v>46342</v>
      </c>
      <c r="F1621" s="544"/>
      <c r="G1621" s="548">
        <v>46343</v>
      </c>
      <c r="H1621" s="551">
        <f t="shared" si="193"/>
        <v>0</v>
      </c>
      <c r="I1621" s="140">
        <f t="shared" si="194"/>
        <v>0</v>
      </c>
      <c r="L1621" s="33"/>
      <c r="M1621" s="36">
        <v>46343</v>
      </c>
      <c r="N1621" s="546">
        <f t="shared" si="195"/>
        <v>0</v>
      </c>
      <c r="O1621" s="516"/>
      <c r="P1621" s="35">
        <f t="shared" si="196"/>
        <v>0</v>
      </c>
      <c r="Q1621" s="42"/>
      <c r="R1621" s="40">
        <f t="shared" si="197"/>
        <v>0</v>
      </c>
      <c r="S1621" s="41"/>
    </row>
    <row r="1622" spans="4:19" ht="15" customHeight="1" x14ac:dyDescent="0.3">
      <c r="D1622" s="546">
        <f t="shared" si="192"/>
        <v>0</v>
      </c>
      <c r="E1622" s="740">
        <v>46343</v>
      </c>
      <c r="F1622" s="544"/>
      <c r="G1622" s="548">
        <v>46344</v>
      </c>
      <c r="H1622" s="551">
        <f t="shared" si="193"/>
        <v>0</v>
      </c>
      <c r="I1622" s="140">
        <f t="shared" si="194"/>
        <v>0</v>
      </c>
      <c r="L1622" s="33"/>
      <c r="M1622" s="36">
        <v>46344</v>
      </c>
      <c r="N1622" s="546">
        <f t="shared" si="195"/>
        <v>0</v>
      </c>
      <c r="O1622" s="516"/>
      <c r="P1622" s="35">
        <f t="shared" si="196"/>
        <v>0</v>
      </c>
      <c r="Q1622" s="42"/>
      <c r="R1622" s="40">
        <f t="shared" si="197"/>
        <v>0</v>
      </c>
      <c r="S1622" s="41"/>
    </row>
    <row r="1623" spans="4:19" ht="15" customHeight="1" x14ac:dyDescent="0.3">
      <c r="D1623" s="546">
        <f t="shared" si="192"/>
        <v>0</v>
      </c>
      <c r="E1623" s="740">
        <v>46344</v>
      </c>
      <c r="F1623" s="544"/>
      <c r="G1623" s="548">
        <v>46345</v>
      </c>
      <c r="H1623" s="551">
        <f t="shared" si="193"/>
        <v>0</v>
      </c>
      <c r="I1623" s="140">
        <f t="shared" si="194"/>
        <v>0</v>
      </c>
      <c r="L1623" s="33"/>
      <c r="M1623" s="36">
        <v>46345</v>
      </c>
      <c r="N1623" s="546">
        <f t="shared" si="195"/>
        <v>0</v>
      </c>
      <c r="O1623" s="516"/>
      <c r="P1623" s="35">
        <f t="shared" si="196"/>
        <v>0</v>
      </c>
      <c r="Q1623" s="42"/>
      <c r="R1623" s="40">
        <f t="shared" si="197"/>
        <v>0</v>
      </c>
      <c r="S1623" s="41"/>
    </row>
    <row r="1624" spans="4:19" ht="15" customHeight="1" x14ac:dyDescent="0.3">
      <c r="D1624" s="546">
        <f t="shared" si="192"/>
        <v>0</v>
      </c>
      <c r="E1624" s="740">
        <v>46345</v>
      </c>
      <c r="F1624" s="544"/>
      <c r="G1624" s="548">
        <v>46346</v>
      </c>
      <c r="H1624" s="551">
        <f t="shared" si="193"/>
        <v>0</v>
      </c>
      <c r="I1624" s="140">
        <f t="shared" si="194"/>
        <v>0</v>
      </c>
      <c r="L1624" s="33"/>
      <c r="M1624" s="36">
        <v>46346</v>
      </c>
      <c r="N1624" s="546">
        <f t="shared" si="195"/>
        <v>0</v>
      </c>
      <c r="O1624" s="516"/>
      <c r="P1624" s="35">
        <f t="shared" si="196"/>
        <v>0</v>
      </c>
      <c r="Q1624" s="42"/>
      <c r="R1624" s="40">
        <f t="shared" si="197"/>
        <v>0</v>
      </c>
      <c r="S1624" s="41"/>
    </row>
    <row r="1625" spans="4:19" ht="15" customHeight="1" x14ac:dyDescent="0.3">
      <c r="D1625" s="546">
        <f t="shared" si="192"/>
        <v>0</v>
      </c>
      <c r="E1625" s="740">
        <v>46346</v>
      </c>
      <c r="F1625" s="544"/>
      <c r="G1625" s="548">
        <v>46347</v>
      </c>
      <c r="H1625" s="551">
        <f t="shared" si="193"/>
        <v>0</v>
      </c>
      <c r="I1625" s="140">
        <f t="shared" si="194"/>
        <v>0</v>
      </c>
      <c r="L1625" s="33"/>
      <c r="M1625" s="36">
        <v>46347</v>
      </c>
      <c r="N1625" s="546">
        <f t="shared" si="195"/>
        <v>0</v>
      </c>
      <c r="O1625" s="516"/>
      <c r="P1625" s="35">
        <f t="shared" si="196"/>
        <v>0</v>
      </c>
      <c r="Q1625" s="42"/>
      <c r="R1625" s="40">
        <f t="shared" si="197"/>
        <v>0</v>
      </c>
      <c r="S1625" s="41"/>
    </row>
    <row r="1626" spans="4:19" ht="15" customHeight="1" x14ac:dyDescent="0.3">
      <c r="D1626" s="546">
        <f t="shared" si="192"/>
        <v>0</v>
      </c>
      <c r="E1626" s="740">
        <v>46347</v>
      </c>
      <c r="F1626" s="544"/>
      <c r="G1626" s="548">
        <v>46348</v>
      </c>
      <c r="H1626" s="551">
        <f t="shared" si="193"/>
        <v>0</v>
      </c>
      <c r="I1626" s="140">
        <f t="shared" si="194"/>
        <v>0</v>
      </c>
      <c r="L1626" s="33"/>
      <c r="M1626" s="36">
        <v>46348</v>
      </c>
      <c r="N1626" s="546">
        <f t="shared" si="195"/>
        <v>0</v>
      </c>
      <c r="O1626" s="516"/>
      <c r="P1626" s="35">
        <f t="shared" si="196"/>
        <v>0</v>
      </c>
      <c r="Q1626" s="42"/>
      <c r="R1626" s="40">
        <f t="shared" si="197"/>
        <v>0</v>
      </c>
      <c r="S1626" s="41"/>
    </row>
    <row r="1627" spans="4:19" ht="15" customHeight="1" x14ac:dyDescent="0.3">
      <c r="D1627" s="546">
        <f t="shared" si="192"/>
        <v>0</v>
      </c>
      <c r="E1627" s="740">
        <v>46348</v>
      </c>
      <c r="F1627" s="544"/>
      <c r="G1627" s="548">
        <v>46349</v>
      </c>
      <c r="H1627" s="551">
        <f t="shared" si="193"/>
        <v>0</v>
      </c>
      <c r="I1627" s="140">
        <f t="shared" si="194"/>
        <v>0</v>
      </c>
      <c r="L1627" s="33"/>
      <c r="M1627" s="36">
        <v>46349</v>
      </c>
      <c r="N1627" s="546">
        <f t="shared" si="195"/>
        <v>0</v>
      </c>
      <c r="O1627" s="516"/>
      <c r="P1627" s="35">
        <f t="shared" si="196"/>
        <v>0</v>
      </c>
      <c r="Q1627" s="42"/>
      <c r="R1627" s="40">
        <f t="shared" si="197"/>
        <v>0</v>
      </c>
      <c r="S1627" s="41"/>
    </row>
    <row r="1628" spans="4:19" ht="15" customHeight="1" x14ac:dyDescent="0.3">
      <c r="D1628" s="546">
        <f t="shared" si="192"/>
        <v>0</v>
      </c>
      <c r="E1628" s="740">
        <v>46349</v>
      </c>
      <c r="F1628" s="544"/>
      <c r="G1628" s="548">
        <v>46350</v>
      </c>
      <c r="H1628" s="551">
        <f t="shared" si="193"/>
        <v>0</v>
      </c>
      <c r="I1628" s="140">
        <f t="shared" si="194"/>
        <v>0</v>
      </c>
      <c r="L1628" s="33"/>
      <c r="M1628" s="36">
        <v>46350</v>
      </c>
      <c r="N1628" s="546">
        <f t="shared" si="195"/>
        <v>0</v>
      </c>
      <c r="O1628" s="516"/>
      <c r="P1628" s="35">
        <f t="shared" si="196"/>
        <v>0</v>
      </c>
      <c r="Q1628" s="42"/>
      <c r="R1628" s="40">
        <f t="shared" si="197"/>
        <v>0</v>
      </c>
      <c r="S1628" s="41"/>
    </row>
    <row r="1629" spans="4:19" ht="15" customHeight="1" x14ac:dyDescent="0.3">
      <c r="D1629" s="546">
        <f t="shared" si="192"/>
        <v>0</v>
      </c>
      <c r="E1629" s="740">
        <v>46350</v>
      </c>
      <c r="F1629" s="544"/>
      <c r="G1629" s="548">
        <v>46351</v>
      </c>
      <c r="H1629" s="551">
        <f t="shared" si="193"/>
        <v>0</v>
      </c>
      <c r="I1629" s="140">
        <f t="shared" si="194"/>
        <v>0</v>
      </c>
      <c r="L1629" s="33"/>
      <c r="M1629" s="36">
        <v>46351</v>
      </c>
      <c r="N1629" s="546">
        <f t="shared" si="195"/>
        <v>0</v>
      </c>
      <c r="O1629" s="516"/>
      <c r="P1629" s="35">
        <f t="shared" si="196"/>
        <v>0</v>
      </c>
      <c r="Q1629" s="42"/>
      <c r="R1629" s="40">
        <f t="shared" si="197"/>
        <v>0</v>
      </c>
      <c r="S1629" s="41"/>
    </row>
    <row r="1630" spans="4:19" ht="15" customHeight="1" x14ac:dyDescent="0.3">
      <c r="D1630" s="546">
        <f t="shared" si="192"/>
        <v>0</v>
      </c>
      <c r="E1630" s="740">
        <v>46351</v>
      </c>
      <c r="F1630" s="544"/>
      <c r="G1630" s="548">
        <v>46352</v>
      </c>
      <c r="H1630" s="551">
        <f t="shared" si="193"/>
        <v>0</v>
      </c>
      <c r="I1630" s="140">
        <f t="shared" si="194"/>
        <v>0</v>
      </c>
      <c r="L1630" s="33"/>
      <c r="M1630" s="36">
        <v>46352</v>
      </c>
      <c r="N1630" s="546">
        <f t="shared" si="195"/>
        <v>0</v>
      </c>
      <c r="O1630" s="516"/>
      <c r="P1630" s="35">
        <f t="shared" si="196"/>
        <v>0</v>
      </c>
      <c r="Q1630" s="42"/>
      <c r="R1630" s="40">
        <f t="shared" si="197"/>
        <v>0</v>
      </c>
      <c r="S1630" s="41"/>
    </row>
    <row r="1631" spans="4:19" ht="15" customHeight="1" x14ac:dyDescent="0.3">
      <c r="D1631" s="546">
        <f t="shared" si="192"/>
        <v>0</v>
      </c>
      <c r="E1631" s="740">
        <v>46352</v>
      </c>
      <c r="F1631" s="544"/>
      <c r="G1631" s="548">
        <v>46353</v>
      </c>
      <c r="H1631" s="551">
        <f t="shared" si="193"/>
        <v>0</v>
      </c>
      <c r="I1631" s="140">
        <f t="shared" si="194"/>
        <v>0</v>
      </c>
      <c r="L1631" s="33"/>
      <c r="M1631" s="36">
        <v>46353</v>
      </c>
      <c r="N1631" s="546">
        <f t="shared" si="195"/>
        <v>0</v>
      </c>
      <c r="O1631" s="516"/>
      <c r="P1631" s="35">
        <f t="shared" si="196"/>
        <v>0</v>
      </c>
      <c r="Q1631" s="42"/>
      <c r="R1631" s="40">
        <f t="shared" si="197"/>
        <v>0</v>
      </c>
      <c r="S1631" s="41"/>
    </row>
    <row r="1632" spans="4:19" ht="15" customHeight="1" x14ac:dyDescent="0.3">
      <c r="D1632" s="546">
        <f t="shared" si="192"/>
        <v>0</v>
      </c>
      <c r="E1632" s="740">
        <v>46353</v>
      </c>
      <c r="F1632" s="544"/>
      <c r="G1632" s="548">
        <v>46354</v>
      </c>
      <c r="H1632" s="551">
        <f t="shared" si="193"/>
        <v>0</v>
      </c>
      <c r="I1632" s="140">
        <f t="shared" si="194"/>
        <v>0</v>
      </c>
      <c r="L1632" s="33"/>
      <c r="M1632" s="36">
        <v>46354</v>
      </c>
      <c r="N1632" s="546">
        <f t="shared" si="195"/>
        <v>0</v>
      </c>
      <c r="O1632" s="516"/>
      <c r="P1632" s="35">
        <f t="shared" si="196"/>
        <v>0</v>
      </c>
      <c r="Q1632" s="42"/>
      <c r="R1632" s="40">
        <f t="shared" si="197"/>
        <v>0</v>
      </c>
      <c r="S1632" s="41"/>
    </row>
    <row r="1633" spans="4:19" ht="15" customHeight="1" x14ac:dyDescent="0.3">
      <c r="D1633" s="546">
        <f t="shared" si="192"/>
        <v>0</v>
      </c>
      <c r="E1633" s="740">
        <v>46354</v>
      </c>
      <c r="F1633" s="544"/>
      <c r="G1633" s="548">
        <v>46355</v>
      </c>
      <c r="H1633" s="551">
        <f t="shared" si="193"/>
        <v>0</v>
      </c>
      <c r="I1633" s="140">
        <f t="shared" si="194"/>
        <v>0</v>
      </c>
      <c r="L1633" s="33"/>
      <c r="M1633" s="36">
        <v>46355</v>
      </c>
      <c r="N1633" s="546">
        <f t="shared" si="195"/>
        <v>0</v>
      </c>
      <c r="O1633" s="516"/>
      <c r="P1633" s="35">
        <f t="shared" si="196"/>
        <v>0</v>
      </c>
      <c r="Q1633" s="42"/>
      <c r="R1633" s="40">
        <f t="shared" si="197"/>
        <v>0</v>
      </c>
      <c r="S1633" s="41"/>
    </row>
    <row r="1634" spans="4:19" ht="15" customHeight="1" x14ac:dyDescent="0.3">
      <c r="D1634" s="546">
        <f t="shared" si="192"/>
        <v>0</v>
      </c>
      <c r="E1634" s="740">
        <v>46355</v>
      </c>
      <c r="F1634" s="544"/>
      <c r="G1634" s="548">
        <v>46356</v>
      </c>
      <c r="H1634" s="551">
        <f t="shared" si="193"/>
        <v>0</v>
      </c>
      <c r="I1634" s="140">
        <f t="shared" si="194"/>
        <v>0</v>
      </c>
      <c r="L1634" s="33"/>
      <c r="M1634" s="36">
        <v>46356</v>
      </c>
      <c r="N1634" s="546">
        <f t="shared" si="195"/>
        <v>0</v>
      </c>
      <c r="O1634" s="516"/>
      <c r="P1634" s="35">
        <f t="shared" si="196"/>
        <v>0</v>
      </c>
      <c r="Q1634" s="42"/>
      <c r="R1634" s="40">
        <f t="shared" si="197"/>
        <v>0</v>
      </c>
      <c r="S1634" s="41"/>
    </row>
    <row r="1635" spans="4:19" ht="15" customHeight="1" x14ac:dyDescent="0.3">
      <c r="D1635" s="546">
        <f t="shared" si="192"/>
        <v>0</v>
      </c>
      <c r="E1635" s="740">
        <v>46356</v>
      </c>
      <c r="F1635" s="544"/>
      <c r="G1635" s="548">
        <v>46357</v>
      </c>
      <c r="H1635" s="551">
        <f t="shared" si="193"/>
        <v>0</v>
      </c>
      <c r="I1635" s="140">
        <f t="shared" si="194"/>
        <v>0</v>
      </c>
      <c r="L1635" s="33"/>
      <c r="M1635" s="36">
        <v>46357</v>
      </c>
      <c r="N1635" s="546">
        <f t="shared" si="195"/>
        <v>0</v>
      </c>
      <c r="O1635" s="516"/>
      <c r="P1635" s="35">
        <f t="shared" si="196"/>
        <v>0</v>
      </c>
      <c r="Q1635" s="42"/>
      <c r="R1635" s="40">
        <f t="shared" si="197"/>
        <v>0</v>
      </c>
      <c r="S1635" s="41"/>
    </row>
    <row r="1636" spans="4:19" ht="15" customHeight="1" x14ac:dyDescent="0.3">
      <c r="D1636" s="546">
        <f t="shared" si="192"/>
        <v>0</v>
      </c>
      <c r="E1636" s="740">
        <v>46357</v>
      </c>
      <c r="F1636" s="544"/>
      <c r="G1636" s="548">
        <v>46358</v>
      </c>
      <c r="H1636" s="551">
        <f t="shared" si="193"/>
        <v>0</v>
      </c>
      <c r="I1636" s="140">
        <f t="shared" si="194"/>
        <v>0</v>
      </c>
      <c r="L1636" s="33"/>
      <c r="M1636" s="36">
        <v>46358</v>
      </c>
      <c r="N1636" s="546">
        <f t="shared" si="195"/>
        <v>0</v>
      </c>
      <c r="O1636" s="516"/>
      <c r="P1636" s="35">
        <f t="shared" si="196"/>
        <v>0</v>
      </c>
      <c r="Q1636" s="42"/>
      <c r="R1636" s="40">
        <f t="shared" si="197"/>
        <v>0</v>
      </c>
      <c r="S1636" s="41"/>
    </row>
    <row r="1637" spans="4:19" ht="15" customHeight="1" x14ac:dyDescent="0.3">
      <c r="D1637" s="546">
        <f t="shared" si="192"/>
        <v>0</v>
      </c>
      <c r="E1637" s="740">
        <v>46358</v>
      </c>
      <c r="F1637" s="544"/>
      <c r="G1637" s="548">
        <v>46359</v>
      </c>
      <c r="H1637" s="551">
        <f t="shared" si="193"/>
        <v>0</v>
      </c>
      <c r="I1637" s="140">
        <f t="shared" si="194"/>
        <v>0</v>
      </c>
      <c r="L1637" s="33"/>
      <c r="M1637" s="36">
        <v>46359</v>
      </c>
      <c r="N1637" s="546">
        <f t="shared" si="195"/>
        <v>0</v>
      </c>
      <c r="O1637" s="516"/>
      <c r="P1637" s="35">
        <f t="shared" si="196"/>
        <v>0</v>
      </c>
      <c r="Q1637" s="42"/>
      <c r="R1637" s="40">
        <f t="shared" si="197"/>
        <v>0</v>
      </c>
      <c r="S1637" s="41"/>
    </row>
    <row r="1638" spans="4:19" ht="15" customHeight="1" x14ac:dyDescent="0.3">
      <c r="D1638" s="546">
        <f t="shared" si="192"/>
        <v>0</v>
      </c>
      <c r="E1638" s="740">
        <v>46359</v>
      </c>
      <c r="F1638" s="544"/>
      <c r="G1638" s="548">
        <v>46360</v>
      </c>
      <c r="H1638" s="551">
        <f t="shared" si="193"/>
        <v>0</v>
      </c>
      <c r="I1638" s="140">
        <f t="shared" si="194"/>
        <v>0</v>
      </c>
      <c r="L1638" s="33"/>
      <c r="M1638" s="36">
        <v>46360</v>
      </c>
      <c r="N1638" s="546">
        <f t="shared" si="195"/>
        <v>0</v>
      </c>
      <c r="O1638" s="516"/>
      <c r="P1638" s="35">
        <f t="shared" si="196"/>
        <v>0</v>
      </c>
      <c r="Q1638" s="42"/>
      <c r="R1638" s="40">
        <f t="shared" si="197"/>
        <v>0</v>
      </c>
      <c r="S1638" s="41"/>
    </row>
    <row r="1639" spans="4:19" ht="15" customHeight="1" x14ac:dyDescent="0.3">
      <c r="D1639" s="546">
        <f t="shared" si="192"/>
        <v>0</v>
      </c>
      <c r="E1639" s="740">
        <v>46360</v>
      </c>
      <c r="F1639" s="544"/>
      <c r="G1639" s="548">
        <v>46361</v>
      </c>
      <c r="H1639" s="551">
        <f t="shared" si="193"/>
        <v>0</v>
      </c>
      <c r="I1639" s="140">
        <f t="shared" si="194"/>
        <v>0</v>
      </c>
      <c r="L1639" s="33"/>
      <c r="M1639" s="36">
        <v>46361</v>
      </c>
      <c r="N1639" s="546">
        <f t="shared" si="195"/>
        <v>0</v>
      </c>
      <c r="O1639" s="516"/>
      <c r="P1639" s="35">
        <f t="shared" si="196"/>
        <v>0</v>
      </c>
      <c r="Q1639" s="42"/>
      <c r="R1639" s="40">
        <f t="shared" si="197"/>
        <v>0</v>
      </c>
      <c r="S1639" s="41"/>
    </row>
    <row r="1640" spans="4:19" ht="15" customHeight="1" x14ac:dyDescent="0.3">
      <c r="D1640" s="546">
        <f t="shared" si="192"/>
        <v>0</v>
      </c>
      <c r="E1640" s="740">
        <v>46361</v>
      </c>
      <c r="F1640" s="544"/>
      <c r="G1640" s="548">
        <v>46362</v>
      </c>
      <c r="H1640" s="551">
        <f t="shared" si="193"/>
        <v>0</v>
      </c>
      <c r="I1640" s="140">
        <f t="shared" si="194"/>
        <v>0</v>
      </c>
      <c r="L1640" s="33"/>
      <c r="M1640" s="36">
        <v>46362</v>
      </c>
      <c r="N1640" s="546">
        <f t="shared" si="195"/>
        <v>0</v>
      </c>
      <c r="O1640" s="516"/>
      <c r="P1640" s="35">
        <f t="shared" si="196"/>
        <v>0</v>
      </c>
      <c r="Q1640" s="42"/>
      <c r="R1640" s="40">
        <f t="shared" si="197"/>
        <v>0</v>
      </c>
      <c r="S1640" s="41"/>
    </row>
    <row r="1641" spans="4:19" ht="15" customHeight="1" x14ac:dyDescent="0.3">
      <c r="D1641" s="546">
        <f t="shared" si="192"/>
        <v>0</v>
      </c>
      <c r="E1641" s="740">
        <v>46362</v>
      </c>
      <c r="F1641" s="544"/>
      <c r="G1641" s="548">
        <v>46363</v>
      </c>
      <c r="H1641" s="551">
        <f t="shared" si="193"/>
        <v>0</v>
      </c>
      <c r="I1641" s="140">
        <f t="shared" si="194"/>
        <v>0</v>
      </c>
      <c r="L1641" s="33"/>
      <c r="M1641" s="36">
        <v>46363</v>
      </c>
      <c r="N1641" s="546">
        <f t="shared" si="195"/>
        <v>0</v>
      </c>
      <c r="O1641" s="516"/>
      <c r="P1641" s="35">
        <f t="shared" si="196"/>
        <v>0</v>
      </c>
      <c r="Q1641" s="42"/>
      <c r="R1641" s="40">
        <f t="shared" si="197"/>
        <v>0</v>
      </c>
      <c r="S1641" s="41"/>
    </row>
    <row r="1642" spans="4:19" ht="15" customHeight="1" x14ac:dyDescent="0.3">
      <c r="D1642" s="546">
        <f t="shared" si="192"/>
        <v>0</v>
      </c>
      <c r="E1642" s="740">
        <v>46363</v>
      </c>
      <c r="F1642" s="544"/>
      <c r="G1642" s="548">
        <v>46364</v>
      </c>
      <c r="H1642" s="551">
        <f t="shared" si="193"/>
        <v>0</v>
      </c>
      <c r="I1642" s="140">
        <f t="shared" si="194"/>
        <v>0</v>
      </c>
      <c r="L1642" s="33"/>
      <c r="M1642" s="36">
        <v>46364</v>
      </c>
      <c r="N1642" s="546">
        <f t="shared" si="195"/>
        <v>0</v>
      </c>
      <c r="O1642" s="516"/>
      <c r="P1642" s="35">
        <f t="shared" si="196"/>
        <v>0</v>
      </c>
      <c r="Q1642" s="42"/>
      <c r="R1642" s="40">
        <f t="shared" si="197"/>
        <v>0</v>
      </c>
      <c r="S1642" s="41"/>
    </row>
    <row r="1643" spans="4:19" ht="15" customHeight="1" x14ac:dyDescent="0.3">
      <c r="D1643" s="546">
        <f t="shared" si="192"/>
        <v>0</v>
      </c>
      <c r="E1643" s="740">
        <v>46364</v>
      </c>
      <c r="F1643" s="544"/>
      <c r="G1643" s="548">
        <v>46365</v>
      </c>
      <c r="H1643" s="551">
        <f t="shared" si="193"/>
        <v>0</v>
      </c>
      <c r="I1643" s="140">
        <f t="shared" si="194"/>
        <v>0</v>
      </c>
      <c r="L1643" s="33"/>
      <c r="M1643" s="36">
        <v>46365</v>
      </c>
      <c r="N1643" s="546">
        <f t="shared" si="195"/>
        <v>0</v>
      </c>
      <c r="O1643" s="516"/>
      <c r="P1643" s="35">
        <f t="shared" si="196"/>
        <v>0</v>
      </c>
      <c r="Q1643" s="42"/>
      <c r="R1643" s="40">
        <f t="shared" si="197"/>
        <v>0</v>
      </c>
      <c r="S1643" s="41"/>
    </row>
    <row r="1644" spans="4:19" ht="15" customHeight="1" x14ac:dyDescent="0.3">
      <c r="D1644" s="546">
        <f t="shared" si="192"/>
        <v>0</v>
      </c>
      <c r="E1644" s="740">
        <v>46365</v>
      </c>
      <c r="F1644" s="544"/>
      <c r="G1644" s="548">
        <v>46366</v>
      </c>
      <c r="H1644" s="551">
        <f t="shared" si="193"/>
        <v>0</v>
      </c>
      <c r="I1644" s="140">
        <f t="shared" si="194"/>
        <v>0</v>
      </c>
      <c r="L1644" s="33"/>
      <c r="M1644" s="36">
        <v>46366</v>
      </c>
      <c r="N1644" s="546">
        <f t="shared" si="195"/>
        <v>0</v>
      </c>
      <c r="O1644" s="516"/>
      <c r="P1644" s="35">
        <f t="shared" si="196"/>
        <v>0</v>
      </c>
      <c r="Q1644" s="42"/>
      <c r="R1644" s="40">
        <f t="shared" si="197"/>
        <v>0</v>
      </c>
      <c r="S1644" s="41"/>
    </row>
    <row r="1645" spans="4:19" ht="15" customHeight="1" x14ac:dyDescent="0.3">
      <c r="D1645" s="546">
        <f t="shared" si="192"/>
        <v>0</v>
      </c>
      <c r="E1645" s="740">
        <v>46366</v>
      </c>
      <c r="F1645" s="544"/>
      <c r="G1645" s="548">
        <v>46367</v>
      </c>
      <c r="H1645" s="551">
        <f t="shared" si="193"/>
        <v>0</v>
      </c>
      <c r="I1645" s="140">
        <f t="shared" si="194"/>
        <v>0</v>
      </c>
      <c r="L1645" s="33"/>
      <c r="M1645" s="36">
        <v>46367</v>
      </c>
      <c r="N1645" s="546">
        <f t="shared" si="195"/>
        <v>0</v>
      </c>
      <c r="O1645" s="516"/>
      <c r="P1645" s="35">
        <f t="shared" si="196"/>
        <v>0</v>
      </c>
      <c r="Q1645" s="42"/>
      <c r="R1645" s="40">
        <f t="shared" si="197"/>
        <v>0</v>
      </c>
      <c r="S1645" s="41"/>
    </row>
    <row r="1646" spans="4:19" ht="15" customHeight="1" x14ac:dyDescent="0.3">
      <c r="D1646" s="546">
        <f t="shared" si="192"/>
        <v>0</v>
      </c>
      <c r="E1646" s="740">
        <v>46367</v>
      </c>
      <c r="F1646" s="544"/>
      <c r="G1646" s="548">
        <v>46368</v>
      </c>
      <c r="H1646" s="551">
        <f t="shared" si="193"/>
        <v>0</v>
      </c>
      <c r="I1646" s="140">
        <f t="shared" si="194"/>
        <v>0</v>
      </c>
      <c r="L1646" s="33"/>
      <c r="M1646" s="36">
        <v>46368</v>
      </c>
      <c r="N1646" s="546">
        <f t="shared" si="195"/>
        <v>0</v>
      </c>
      <c r="O1646" s="516"/>
      <c r="P1646" s="35">
        <f t="shared" si="196"/>
        <v>0</v>
      </c>
      <c r="Q1646" s="42"/>
      <c r="R1646" s="40">
        <f t="shared" si="197"/>
        <v>0</v>
      </c>
      <c r="S1646" s="41"/>
    </row>
    <row r="1647" spans="4:19" ht="15" customHeight="1" x14ac:dyDescent="0.3">
      <c r="D1647" s="546">
        <f t="shared" si="192"/>
        <v>0</v>
      </c>
      <c r="E1647" s="740">
        <v>46368</v>
      </c>
      <c r="F1647" s="544"/>
      <c r="G1647" s="548">
        <v>46369</v>
      </c>
      <c r="H1647" s="551">
        <f t="shared" si="193"/>
        <v>0</v>
      </c>
      <c r="I1647" s="140">
        <f t="shared" si="194"/>
        <v>0</v>
      </c>
      <c r="L1647" s="33"/>
      <c r="M1647" s="36">
        <v>46369</v>
      </c>
      <c r="N1647" s="546">
        <f t="shared" si="195"/>
        <v>0</v>
      </c>
      <c r="O1647" s="516"/>
      <c r="P1647" s="35">
        <f t="shared" si="196"/>
        <v>0</v>
      </c>
      <c r="Q1647" s="42"/>
      <c r="R1647" s="40">
        <f t="shared" si="197"/>
        <v>0</v>
      </c>
      <c r="S1647" s="41"/>
    </row>
  </sheetData>
  <mergeCells count="2">
    <mergeCell ref="A1:H1"/>
    <mergeCell ref="L2:S2"/>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610"/>
  <sheetViews>
    <sheetView workbookViewId="0">
      <pane ySplit="3" topLeftCell="A1536" activePane="bottomLeft" state="frozen"/>
      <selection pane="bottomLeft" activeCell="O1551" sqref="O1551"/>
    </sheetView>
  </sheetViews>
  <sheetFormatPr defaultColWidth="11.19921875" defaultRowHeight="15" customHeight="1" x14ac:dyDescent="0.3"/>
  <cols>
    <col min="1" max="1" width="5" customWidth="1"/>
    <col min="2" max="2" width="13" customWidth="1"/>
    <col min="3" max="3" width="7.19921875" customWidth="1"/>
    <col min="4" max="4" width="12" customWidth="1"/>
    <col min="5" max="5" width="10.69921875" customWidth="1"/>
    <col min="6" max="6" width="9.19921875" customWidth="1"/>
    <col min="7" max="7" width="11.69921875" customWidth="1"/>
    <col min="8" max="9" width="8.19921875" customWidth="1"/>
    <col min="10" max="10" width="17.59765625" customWidth="1"/>
    <col min="11" max="11" width="4.19921875" customWidth="1"/>
    <col min="12" max="12" width="12.3984375" style="525" customWidth="1"/>
    <col min="13" max="13" width="8.09765625" customWidth="1"/>
    <col min="14" max="14" width="8.3984375" customWidth="1"/>
    <col min="15" max="15" width="7.3984375" customWidth="1"/>
    <col min="16" max="16" width="9.69921875" customWidth="1"/>
    <col min="17" max="17" width="10" customWidth="1"/>
    <col min="18" max="26" width="11" customWidth="1"/>
  </cols>
  <sheetData>
    <row r="1" spans="1:17" ht="15.6" x14ac:dyDescent="0.3">
      <c r="A1" s="746" t="s">
        <v>39</v>
      </c>
      <c r="B1" s="747"/>
      <c r="C1" s="747"/>
      <c r="D1" s="747"/>
      <c r="E1" s="747"/>
      <c r="F1" s="747"/>
      <c r="G1" s="747"/>
      <c r="H1" s="751"/>
      <c r="I1" s="1"/>
    </row>
    <row r="2" spans="1:17" ht="15" customHeight="1" x14ac:dyDescent="0.35">
      <c r="A2" s="59"/>
      <c r="C2" s="29"/>
      <c r="D2" s="29"/>
      <c r="E2" s="29"/>
      <c r="F2" s="29"/>
      <c r="G2" s="29"/>
      <c r="H2" s="41"/>
      <c r="I2" s="5"/>
      <c r="K2" s="752" t="s">
        <v>40</v>
      </c>
      <c r="L2" s="742"/>
      <c r="M2" s="742"/>
      <c r="N2" s="742"/>
      <c r="O2" s="742"/>
      <c r="P2" s="742"/>
      <c r="Q2" s="743"/>
    </row>
    <row r="3" spans="1:17" ht="15" customHeight="1" x14ac:dyDescent="0.35">
      <c r="A3" s="60" t="s">
        <v>2</v>
      </c>
      <c r="B3" s="61" t="s">
        <v>3</v>
      </c>
      <c r="C3" s="62" t="s">
        <v>4</v>
      </c>
      <c r="D3" s="63" t="s">
        <v>41</v>
      </c>
      <c r="E3" s="64" t="s">
        <v>6</v>
      </c>
      <c r="F3" s="65" t="s">
        <v>7</v>
      </c>
      <c r="G3" s="64" t="s">
        <v>8</v>
      </c>
      <c r="H3" s="66" t="s">
        <v>9</v>
      </c>
      <c r="I3" s="67" t="s">
        <v>10</v>
      </c>
      <c r="K3" s="68" t="s">
        <v>2</v>
      </c>
      <c r="L3" s="685" t="s">
        <v>11</v>
      </c>
      <c r="M3" s="70" t="s">
        <v>12</v>
      </c>
      <c r="N3" s="71" t="s">
        <v>13</v>
      </c>
      <c r="O3" s="72" t="s">
        <v>14</v>
      </c>
      <c r="P3" s="73" t="s">
        <v>42</v>
      </c>
      <c r="Q3" s="74" t="s">
        <v>17</v>
      </c>
    </row>
    <row r="4" spans="1:17" ht="15.6" x14ac:dyDescent="0.3">
      <c r="A4" s="23">
        <v>1</v>
      </c>
      <c r="B4" s="75">
        <v>434</v>
      </c>
      <c r="C4" s="25">
        <v>482</v>
      </c>
      <c r="D4" s="34">
        <v>434</v>
      </c>
      <c r="E4" s="26">
        <v>44727</v>
      </c>
      <c r="F4" s="27">
        <v>439</v>
      </c>
      <c r="G4" s="26">
        <v>44728</v>
      </c>
      <c r="H4" s="76">
        <v>5</v>
      </c>
      <c r="I4" s="5">
        <f t="shared" ref="I4:I116" si="0">C5-C4</f>
        <v>1</v>
      </c>
      <c r="K4" s="23"/>
      <c r="L4" s="687">
        <v>44726</v>
      </c>
      <c r="M4" s="77">
        <v>0</v>
      </c>
      <c r="N4" s="78">
        <v>500</v>
      </c>
      <c r="O4" s="79">
        <v>500</v>
      </c>
      <c r="P4" s="80"/>
      <c r="Q4" s="32"/>
    </row>
    <row r="5" spans="1:17" ht="15.6" x14ac:dyDescent="0.3">
      <c r="A5" s="33">
        <v>2</v>
      </c>
      <c r="B5" s="34">
        <v>439</v>
      </c>
      <c r="C5" s="35">
        <v>483</v>
      </c>
      <c r="D5" s="34">
        <f t="shared" ref="D5:D259" si="1">F4</f>
        <v>439</v>
      </c>
      <c r="E5" s="26">
        <v>44728</v>
      </c>
      <c r="F5" s="37">
        <v>449</v>
      </c>
      <c r="G5" s="26">
        <v>44729</v>
      </c>
      <c r="H5" s="76">
        <f t="shared" ref="H5:H259" si="2">F5-D5</f>
        <v>10</v>
      </c>
      <c r="I5" s="5">
        <f t="shared" si="0"/>
        <v>1</v>
      </c>
      <c r="K5" s="33"/>
      <c r="L5" s="687">
        <v>44727</v>
      </c>
      <c r="M5" s="34">
        <v>500</v>
      </c>
      <c r="N5" s="37">
        <v>0</v>
      </c>
      <c r="O5" s="35">
        <v>419</v>
      </c>
      <c r="P5" s="40">
        <f t="shared" ref="P5:P44" si="3">(M5+N5)-O5</f>
        <v>81</v>
      </c>
      <c r="Q5" s="41"/>
    </row>
    <row r="6" spans="1:17" ht="15.6" x14ac:dyDescent="0.3">
      <c r="A6" s="33">
        <v>3</v>
      </c>
      <c r="B6" s="34">
        <v>449</v>
      </c>
      <c r="C6" s="35">
        <v>484</v>
      </c>
      <c r="D6" s="34">
        <f t="shared" si="1"/>
        <v>449</v>
      </c>
      <c r="E6" s="26">
        <v>44729</v>
      </c>
      <c r="F6" s="37">
        <v>456</v>
      </c>
      <c r="G6" s="36">
        <v>44731</v>
      </c>
      <c r="H6" s="76">
        <f t="shared" si="2"/>
        <v>7</v>
      </c>
      <c r="I6" s="5">
        <f t="shared" si="0"/>
        <v>1</v>
      </c>
      <c r="K6" s="33"/>
      <c r="L6" s="687">
        <v>44728</v>
      </c>
      <c r="M6" s="34">
        <v>419</v>
      </c>
      <c r="N6" s="37">
        <v>0</v>
      </c>
      <c r="O6" s="35">
        <v>265</v>
      </c>
      <c r="P6" s="40">
        <f t="shared" si="3"/>
        <v>154</v>
      </c>
      <c r="Q6" s="41"/>
    </row>
    <row r="7" spans="1:17" ht="15.6" x14ac:dyDescent="0.3">
      <c r="A7" s="33">
        <v>4</v>
      </c>
      <c r="B7" s="34">
        <v>456</v>
      </c>
      <c r="C7" s="35">
        <v>485</v>
      </c>
      <c r="D7" s="34">
        <f t="shared" si="1"/>
        <v>456</v>
      </c>
      <c r="E7" s="26">
        <v>44731</v>
      </c>
      <c r="F7" s="37">
        <v>457</v>
      </c>
      <c r="G7" s="36">
        <v>44732</v>
      </c>
      <c r="H7" s="76">
        <f t="shared" si="2"/>
        <v>1</v>
      </c>
      <c r="I7" s="5">
        <f t="shared" si="0"/>
        <v>1</v>
      </c>
      <c r="K7" s="33"/>
      <c r="L7" s="687">
        <v>44729</v>
      </c>
      <c r="M7" s="34">
        <v>265</v>
      </c>
      <c r="N7" s="37">
        <v>0</v>
      </c>
      <c r="O7" s="35">
        <v>171</v>
      </c>
      <c r="P7" s="40">
        <f t="shared" si="3"/>
        <v>94</v>
      </c>
      <c r="Q7" s="41"/>
    </row>
    <row r="8" spans="1:17" ht="15.6" x14ac:dyDescent="0.3">
      <c r="A8" s="33">
        <v>5</v>
      </c>
      <c r="B8" s="34">
        <v>457</v>
      </c>
      <c r="C8" s="35">
        <v>486</v>
      </c>
      <c r="D8" s="34">
        <f t="shared" si="1"/>
        <v>457</v>
      </c>
      <c r="E8" s="26">
        <v>44732</v>
      </c>
      <c r="F8" s="37">
        <v>457</v>
      </c>
      <c r="G8" s="36">
        <v>44733</v>
      </c>
      <c r="H8" s="76">
        <f t="shared" si="2"/>
        <v>0</v>
      </c>
      <c r="I8" s="5">
        <f t="shared" si="0"/>
        <v>0</v>
      </c>
      <c r="K8" s="33"/>
      <c r="L8" s="687">
        <v>44731</v>
      </c>
      <c r="M8" s="34">
        <v>171</v>
      </c>
      <c r="N8" s="37">
        <v>0</v>
      </c>
      <c r="O8" s="35">
        <v>155</v>
      </c>
      <c r="P8" s="40">
        <f t="shared" si="3"/>
        <v>16</v>
      </c>
      <c r="Q8" s="41"/>
    </row>
    <row r="9" spans="1:17" ht="15.6" x14ac:dyDescent="0.3">
      <c r="A9" s="33">
        <v>6</v>
      </c>
      <c r="B9" s="34">
        <v>457</v>
      </c>
      <c r="C9" s="35">
        <v>486</v>
      </c>
      <c r="D9" s="34">
        <f t="shared" si="1"/>
        <v>457</v>
      </c>
      <c r="E9" s="26">
        <v>44733</v>
      </c>
      <c r="F9" s="37">
        <v>457</v>
      </c>
      <c r="G9" s="36">
        <v>44734</v>
      </c>
      <c r="H9" s="76">
        <f t="shared" si="2"/>
        <v>0</v>
      </c>
      <c r="I9" s="5">
        <f t="shared" si="0"/>
        <v>0</v>
      </c>
      <c r="K9" s="33"/>
      <c r="L9" s="687">
        <v>44732</v>
      </c>
      <c r="M9" s="34">
        <v>155</v>
      </c>
      <c r="N9" s="37">
        <v>0</v>
      </c>
      <c r="O9" s="35">
        <v>155</v>
      </c>
      <c r="P9" s="40">
        <f t="shared" si="3"/>
        <v>0</v>
      </c>
      <c r="Q9" s="41"/>
    </row>
    <row r="10" spans="1:17" ht="15.6" x14ac:dyDescent="0.3">
      <c r="A10" s="33">
        <v>7</v>
      </c>
      <c r="B10" s="34">
        <v>457</v>
      </c>
      <c r="C10" s="35">
        <v>486</v>
      </c>
      <c r="D10" s="34">
        <f t="shared" si="1"/>
        <v>457</v>
      </c>
      <c r="E10" s="26">
        <v>44734</v>
      </c>
      <c r="F10" s="37">
        <v>459</v>
      </c>
      <c r="G10" s="36">
        <v>44735</v>
      </c>
      <c r="H10" s="76">
        <f t="shared" si="2"/>
        <v>2</v>
      </c>
      <c r="I10" s="5">
        <f t="shared" si="0"/>
        <v>5</v>
      </c>
      <c r="K10" s="81"/>
      <c r="L10" s="688">
        <v>44733</v>
      </c>
      <c r="M10" s="83">
        <v>155</v>
      </c>
      <c r="N10" s="83">
        <v>490</v>
      </c>
      <c r="O10" s="83">
        <v>645</v>
      </c>
      <c r="P10" s="83">
        <f t="shared" si="3"/>
        <v>0</v>
      </c>
      <c r="Q10" s="41"/>
    </row>
    <row r="11" spans="1:17" ht="15.6" x14ac:dyDescent="0.3">
      <c r="A11" s="33">
        <v>8</v>
      </c>
      <c r="B11" s="34">
        <v>459</v>
      </c>
      <c r="C11" s="35">
        <v>491</v>
      </c>
      <c r="D11" s="34">
        <f t="shared" si="1"/>
        <v>459</v>
      </c>
      <c r="E11" s="26">
        <v>44735</v>
      </c>
      <c r="F11" s="37">
        <v>459</v>
      </c>
      <c r="G11" s="36">
        <v>44736</v>
      </c>
      <c r="H11" s="76">
        <f t="shared" si="2"/>
        <v>0</v>
      </c>
      <c r="I11" s="5">
        <f t="shared" si="0"/>
        <v>0</v>
      </c>
      <c r="K11" s="33"/>
      <c r="L11" s="687">
        <v>44734</v>
      </c>
      <c r="M11" s="34">
        <v>645</v>
      </c>
      <c r="N11" s="37">
        <v>0</v>
      </c>
      <c r="O11" s="35">
        <v>615</v>
      </c>
      <c r="P11" s="40">
        <f t="shared" si="3"/>
        <v>30</v>
      </c>
      <c r="Q11" s="41"/>
    </row>
    <row r="12" spans="1:17" ht="15.6" x14ac:dyDescent="0.3">
      <c r="A12" s="33">
        <v>9</v>
      </c>
      <c r="B12" s="34">
        <v>459</v>
      </c>
      <c r="C12" s="35">
        <v>491</v>
      </c>
      <c r="D12" s="34">
        <f t="shared" si="1"/>
        <v>459</v>
      </c>
      <c r="E12" s="26">
        <v>44736</v>
      </c>
      <c r="F12" s="37">
        <v>459</v>
      </c>
      <c r="G12" s="36">
        <v>44737</v>
      </c>
      <c r="H12" s="76">
        <f t="shared" si="2"/>
        <v>0</v>
      </c>
      <c r="I12" s="5">
        <f t="shared" si="0"/>
        <v>0</v>
      </c>
      <c r="K12" s="33"/>
      <c r="L12" s="687">
        <v>44735</v>
      </c>
      <c r="M12" s="34">
        <v>615</v>
      </c>
      <c r="N12" s="37">
        <v>0</v>
      </c>
      <c r="O12" s="35">
        <v>615</v>
      </c>
      <c r="P12" s="40">
        <f t="shared" si="3"/>
        <v>0</v>
      </c>
      <c r="Q12" s="41"/>
    </row>
    <row r="13" spans="1:17" ht="15.6" x14ac:dyDescent="0.3">
      <c r="A13" s="33">
        <v>10</v>
      </c>
      <c r="B13" s="34">
        <v>459</v>
      </c>
      <c r="C13" s="35">
        <v>491</v>
      </c>
      <c r="D13" s="34">
        <f t="shared" si="1"/>
        <v>459</v>
      </c>
      <c r="E13" s="26">
        <v>44737</v>
      </c>
      <c r="F13" s="37">
        <v>463</v>
      </c>
      <c r="G13" s="36">
        <v>44738</v>
      </c>
      <c r="H13" s="76">
        <f t="shared" si="2"/>
        <v>4</v>
      </c>
      <c r="I13" s="5">
        <f t="shared" si="0"/>
        <v>6</v>
      </c>
      <c r="K13" s="33"/>
      <c r="L13" s="687">
        <v>44736</v>
      </c>
      <c r="M13" s="34">
        <v>615</v>
      </c>
      <c r="N13" s="37">
        <v>0</v>
      </c>
      <c r="O13" s="35">
        <v>615</v>
      </c>
      <c r="P13" s="40">
        <f t="shared" si="3"/>
        <v>0</v>
      </c>
      <c r="Q13" s="41"/>
    </row>
    <row r="14" spans="1:17" ht="15.6" x14ac:dyDescent="0.3">
      <c r="A14" s="33">
        <v>11</v>
      </c>
      <c r="B14" s="34">
        <v>463</v>
      </c>
      <c r="C14" s="35">
        <v>497</v>
      </c>
      <c r="D14" s="34">
        <f t="shared" si="1"/>
        <v>463</v>
      </c>
      <c r="E14" s="26">
        <v>44738</v>
      </c>
      <c r="F14" s="37">
        <v>469</v>
      </c>
      <c r="G14" s="36">
        <v>44739</v>
      </c>
      <c r="H14" s="76">
        <f t="shared" si="2"/>
        <v>6</v>
      </c>
      <c r="I14" s="5">
        <f t="shared" si="0"/>
        <v>2</v>
      </c>
      <c r="K14" s="33"/>
      <c r="L14" s="687">
        <v>44737</v>
      </c>
      <c r="M14" s="34">
        <v>615</v>
      </c>
      <c r="N14" s="37">
        <v>0</v>
      </c>
      <c r="O14" s="35">
        <v>556</v>
      </c>
      <c r="P14" s="40">
        <f t="shared" si="3"/>
        <v>59</v>
      </c>
      <c r="Q14" s="41"/>
    </row>
    <row r="15" spans="1:17" ht="15.6" x14ac:dyDescent="0.3">
      <c r="A15" s="33">
        <v>12</v>
      </c>
      <c r="B15" s="34">
        <v>469</v>
      </c>
      <c r="C15" s="35">
        <v>499</v>
      </c>
      <c r="D15" s="34">
        <f t="shared" si="1"/>
        <v>469</v>
      </c>
      <c r="E15" s="26">
        <v>44739</v>
      </c>
      <c r="F15" s="37">
        <v>472</v>
      </c>
      <c r="G15" s="36">
        <v>44740</v>
      </c>
      <c r="H15" s="76">
        <f t="shared" si="2"/>
        <v>3</v>
      </c>
      <c r="I15" s="5">
        <f t="shared" si="0"/>
        <v>2</v>
      </c>
      <c r="K15" s="33"/>
      <c r="L15" s="687">
        <v>44738</v>
      </c>
      <c r="M15" s="34">
        <v>556</v>
      </c>
      <c r="N15" s="37">
        <v>0</v>
      </c>
      <c r="O15" s="35">
        <v>437</v>
      </c>
      <c r="P15" s="40">
        <f t="shared" si="3"/>
        <v>119</v>
      </c>
      <c r="Q15" s="41"/>
    </row>
    <row r="16" spans="1:17" ht="15.6" x14ac:dyDescent="0.3">
      <c r="A16" s="33">
        <v>13</v>
      </c>
      <c r="B16" s="34">
        <v>472</v>
      </c>
      <c r="C16" s="35">
        <v>501</v>
      </c>
      <c r="D16" s="34">
        <f t="shared" si="1"/>
        <v>472</v>
      </c>
      <c r="E16" s="26">
        <v>44740</v>
      </c>
      <c r="F16" s="37">
        <v>483</v>
      </c>
      <c r="G16" s="36">
        <v>44741</v>
      </c>
      <c r="H16" s="76">
        <f t="shared" si="2"/>
        <v>11</v>
      </c>
      <c r="I16" s="5">
        <f t="shared" si="0"/>
        <v>7</v>
      </c>
      <c r="K16" s="33"/>
      <c r="L16" s="687">
        <v>44739</v>
      </c>
      <c r="M16" s="34">
        <v>437</v>
      </c>
      <c r="N16" s="37">
        <v>0</v>
      </c>
      <c r="O16" s="35">
        <v>375</v>
      </c>
      <c r="P16" s="40">
        <f t="shared" si="3"/>
        <v>62</v>
      </c>
      <c r="Q16" s="41"/>
    </row>
    <row r="17" spans="1:17" ht="15.6" x14ac:dyDescent="0.3">
      <c r="A17" s="33">
        <v>14</v>
      </c>
      <c r="B17" s="34">
        <v>483</v>
      </c>
      <c r="C17" s="35">
        <v>508</v>
      </c>
      <c r="D17" s="34">
        <f t="shared" si="1"/>
        <v>483</v>
      </c>
      <c r="E17" s="26">
        <v>44741</v>
      </c>
      <c r="F17" s="37">
        <v>489</v>
      </c>
      <c r="G17" s="36">
        <v>44742</v>
      </c>
      <c r="H17" s="76">
        <f t="shared" si="2"/>
        <v>6</v>
      </c>
      <c r="I17" s="5">
        <f t="shared" si="0"/>
        <v>1</v>
      </c>
      <c r="K17" s="33"/>
      <c r="L17" s="687">
        <v>44740</v>
      </c>
      <c r="M17" s="34">
        <v>375</v>
      </c>
      <c r="N17" s="37">
        <v>0</v>
      </c>
      <c r="O17" s="35">
        <v>250</v>
      </c>
      <c r="P17" s="40">
        <f t="shared" si="3"/>
        <v>125</v>
      </c>
      <c r="Q17" s="41"/>
    </row>
    <row r="18" spans="1:17" ht="15.6" x14ac:dyDescent="0.3">
      <c r="A18" s="33">
        <v>15</v>
      </c>
      <c r="B18" s="34">
        <v>489</v>
      </c>
      <c r="C18" s="35">
        <v>509</v>
      </c>
      <c r="D18" s="34">
        <f t="shared" si="1"/>
        <v>489</v>
      </c>
      <c r="E18" s="26">
        <v>44742</v>
      </c>
      <c r="F18" s="37">
        <v>492</v>
      </c>
      <c r="G18" s="36">
        <v>44743</v>
      </c>
      <c r="H18" s="76">
        <f t="shared" si="2"/>
        <v>3</v>
      </c>
      <c r="I18" s="5">
        <f t="shared" si="0"/>
        <v>1</v>
      </c>
      <c r="K18" s="33"/>
      <c r="L18" s="687">
        <v>44741</v>
      </c>
      <c r="M18" s="34">
        <v>250</v>
      </c>
      <c r="N18" s="37">
        <v>0</v>
      </c>
      <c r="O18" s="35">
        <v>156</v>
      </c>
      <c r="P18" s="40">
        <f t="shared" si="3"/>
        <v>94</v>
      </c>
      <c r="Q18" s="41"/>
    </row>
    <row r="19" spans="1:17" ht="15.6" x14ac:dyDescent="0.3">
      <c r="A19" s="33">
        <v>16</v>
      </c>
      <c r="B19" s="34">
        <v>492</v>
      </c>
      <c r="C19" s="35">
        <v>510</v>
      </c>
      <c r="D19" s="34">
        <f t="shared" si="1"/>
        <v>492</v>
      </c>
      <c r="E19" s="26">
        <v>44743</v>
      </c>
      <c r="F19" s="37">
        <v>497</v>
      </c>
      <c r="G19" s="36">
        <v>44744</v>
      </c>
      <c r="H19" s="76">
        <f t="shared" si="2"/>
        <v>5</v>
      </c>
      <c r="I19" s="5">
        <f t="shared" si="0"/>
        <v>1</v>
      </c>
      <c r="K19" s="33"/>
      <c r="L19" s="687">
        <v>44742</v>
      </c>
      <c r="M19" s="34">
        <v>156</v>
      </c>
      <c r="N19" s="37">
        <v>0</v>
      </c>
      <c r="O19" s="35">
        <v>125</v>
      </c>
      <c r="P19" s="40">
        <f t="shared" si="3"/>
        <v>31</v>
      </c>
      <c r="Q19" s="41"/>
    </row>
    <row r="20" spans="1:17" ht="15.6" x14ac:dyDescent="0.3">
      <c r="A20" s="33">
        <v>17</v>
      </c>
      <c r="B20" s="34">
        <v>497</v>
      </c>
      <c r="C20" s="35">
        <v>511</v>
      </c>
      <c r="D20" s="34">
        <f t="shared" si="1"/>
        <v>497</v>
      </c>
      <c r="E20" s="26">
        <v>44744</v>
      </c>
      <c r="F20" s="37">
        <v>497</v>
      </c>
      <c r="G20" s="36">
        <v>44745</v>
      </c>
      <c r="H20" s="76">
        <f t="shared" si="2"/>
        <v>0</v>
      </c>
      <c r="I20" s="5">
        <f t="shared" si="0"/>
        <v>0</v>
      </c>
      <c r="K20" s="33"/>
      <c r="L20" s="687">
        <v>44743</v>
      </c>
      <c r="M20" s="34">
        <v>125</v>
      </c>
      <c r="N20" s="37">
        <v>0</v>
      </c>
      <c r="O20" s="35">
        <v>93</v>
      </c>
      <c r="P20" s="40">
        <f t="shared" si="3"/>
        <v>32</v>
      </c>
      <c r="Q20" s="41"/>
    </row>
    <row r="21" spans="1:17" ht="15.6" x14ac:dyDescent="0.3">
      <c r="A21" s="33">
        <v>18</v>
      </c>
      <c r="B21" s="34">
        <v>497</v>
      </c>
      <c r="C21" s="35">
        <v>511</v>
      </c>
      <c r="D21" s="34">
        <f t="shared" si="1"/>
        <v>497</v>
      </c>
      <c r="E21" s="26">
        <v>44745</v>
      </c>
      <c r="F21" s="37">
        <v>497</v>
      </c>
      <c r="G21" s="36">
        <v>44746</v>
      </c>
      <c r="H21" s="76">
        <f t="shared" si="2"/>
        <v>0</v>
      </c>
      <c r="I21" s="5">
        <f t="shared" si="0"/>
        <v>0</v>
      </c>
      <c r="K21" s="33"/>
      <c r="L21" s="687">
        <v>44744</v>
      </c>
      <c r="M21" s="34">
        <v>93</v>
      </c>
      <c r="N21" s="37">
        <v>490</v>
      </c>
      <c r="O21" s="35">
        <v>583</v>
      </c>
      <c r="P21" s="40">
        <f t="shared" si="3"/>
        <v>0</v>
      </c>
      <c r="Q21" s="41"/>
    </row>
    <row r="22" spans="1:17" ht="15.6" x14ac:dyDescent="0.3">
      <c r="A22" s="33">
        <v>19</v>
      </c>
      <c r="B22" s="34">
        <v>497</v>
      </c>
      <c r="C22" s="35">
        <v>511</v>
      </c>
      <c r="D22" s="34">
        <f t="shared" si="1"/>
        <v>497</v>
      </c>
      <c r="E22" s="26">
        <v>44746</v>
      </c>
      <c r="F22" s="37">
        <v>497</v>
      </c>
      <c r="G22" s="36">
        <v>44747</v>
      </c>
      <c r="H22" s="76">
        <f t="shared" si="2"/>
        <v>0</v>
      </c>
      <c r="I22" s="5">
        <f t="shared" si="0"/>
        <v>0</v>
      </c>
      <c r="K22" s="33"/>
      <c r="L22" s="687">
        <v>44745</v>
      </c>
      <c r="M22" s="34">
        <v>583</v>
      </c>
      <c r="N22" s="37">
        <v>0</v>
      </c>
      <c r="O22" s="35">
        <v>583</v>
      </c>
      <c r="P22" s="40">
        <f t="shared" si="3"/>
        <v>0</v>
      </c>
      <c r="Q22" s="41"/>
    </row>
    <row r="23" spans="1:17" ht="15.6" x14ac:dyDescent="0.3">
      <c r="A23" s="33">
        <v>20</v>
      </c>
      <c r="B23" s="34">
        <v>497</v>
      </c>
      <c r="C23" s="35">
        <v>511</v>
      </c>
      <c r="D23" s="34">
        <f t="shared" si="1"/>
        <v>497</v>
      </c>
      <c r="E23" s="26">
        <v>44747</v>
      </c>
      <c r="F23" s="37">
        <v>506</v>
      </c>
      <c r="G23" s="36">
        <v>44748</v>
      </c>
      <c r="H23" s="76">
        <f t="shared" si="2"/>
        <v>9</v>
      </c>
      <c r="I23" s="5">
        <f t="shared" si="0"/>
        <v>4</v>
      </c>
      <c r="K23" s="33"/>
      <c r="L23" s="687">
        <v>44746</v>
      </c>
      <c r="M23" s="34">
        <v>583</v>
      </c>
      <c r="N23" s="37">
        <v>0</v>
      </c>
      <c r="O23" s="35">
        <v>583</v>
      </c>
      <c r="P23" s="40">
        <f t="shared" si="3"/>
        <v>0</v>
      </c>
      <c r="Q23" s="41"/>
    </row>
    <row r="24" spans="1:17" ht="15.6" x14ac:dyDescent="0.3">
      <c r="A24" s="33">
        <v>21</v>
      </c>
      <c r="B24" s="34">
        <v>506</v>
      </c>
      <c r="C24" s="35">
        <v>515</v>
      </c>
      <c r="D24" s="34">
        <f t="shared" si="1"/>
        <v>506</v>
      </c>
      <c r="E24" s="26">
        <v>44748</v>
      </c>
      <c r="F24" s="37">
        <v>508</v>
      </c>
      <c r="G24" s="36">
        <v>44749</v>
      </c>
      <c r="H24" s="76">
        <f t="shared" si="2"/>
        <v>2</v>
      </c>
      <c r="I24" s="5">
        <f t="shared" si="0"/>
        <v>1</v>
      </c>
      <c r="K24" s="33"/>
      <c r="L24" s="687">
        <v>44747</v>
      </c>
      <c r="M24" s="34">
        <v>583</v>
      </c>
      <c r="N24" s="37">
        <v>0</v>
      </c>
      <c r="O24" s="35">
        <v>375</v>
      </c>
      <c r="P24" s="40">
        <f t="shared" si="3"/>
        <v>208</v>
      </c>
      <c r="Q24" s="41"/>
    </row>
    <row r="25" spans="1:17" ht="15.6" x14ac:dyDescent="0.3">
      <c r="A25" s="33">
        <v>22</v>
      </c>
      <c r="B25" s="34">
        <v>508</v>
      </c>
      <c r="C25" s="35">
        <v>516</v>
      </c>
      <c r="D25" s="34">
        <f t="shared" si="1"/>
        <v>508</v>
      </c>
      <c r="E25" s="26">
        <v>44749</v>
      </c>
      <c r="F25" s="37">
        <v>508</v>
      </c>
      <c r="G25" s="36">
        <v>44750</v>
      </c>
      <c r="H25" s="76">
        <f t="shared" si="2"/>
        <v>0</v>
      </c>
      <c r="I25" s="5">
        <f t="shared" si="0"/>
        <v>0</v>
      </c>
      <c r="K25" s="33"/>
      <c r="L25" s="687">
        <v>44748</v>
      </c>
      <c r="M25" s="34">
        <v>375</v>
      </c>
      <c r="N25" s="37">
        <v>105</v>
      </c>
      <c r="O25" s="35">
        <v>438</v>
      </c>
      <c r="P25" s="40">
        <f t="shared" si="3"/>
        <v>42</v>
      </c>
      <c r="Q25" s="41"/>
    </row>
    <row r="26" spans="1:17" ht="15.6" x14ac:dyDescent="0.3">
      <c r="A26" s="33">
        <v>23</v>
      </c>
      <c r="B26" s="34">
        <f t="shared" ref="B26:B121" si="4">F25</f>
        <v>508</v>
      </c>
      <c r="C26" s="35">
        <v>516</v>
      </c>
      <c r="D26" s="34">
        <f t="shared" si="1"/>
        <v>508</v>
      </c>
      <c r="E26" s="26">
        <v>44750</v>
      </c>
      <c r="F26" s="37">
        <v>508</v>
      </c>
      <c r="G26" s="36">
        <v>44751</v>
      </c>
      <c r="H26" s="76">
        <f t="shared" si="2"/>
        <v>0</v>
      </c>
      <c r="I26" s="5">
        <f t="shared" si="0"/>
        <v>2</v>
      </c>
      <c r="K26" s="33"/>
      <c r="L26" s="687">
        <v>44749</v>
      </c>
      <c r="M26" s="34">
        <v>438</v>
      </c>
      <c r="N26" s="37">
        <v>0</v>
      </c>
      <c r="O26" s="35">
        <v>438</v>
      </c>
      <c r="P26" s="40">
        <f t="shared" si="3"/>
        <v>0</v>
      </c>
      <c r="Q26" s="41"/>
    </row>
    <row r="27" spans="1:17" ht="15.6" x14ac:dyDescent="0.3">
      <c r="A27" s="33">
        <v>24</v>
      </c>
      <c r="B27" s="34">
        <f t="shared" si="4"/>
        <v>508</v>
      </c>
      <c r="C27" s="35">
        <v>518</v>
      </c>
      <c r="D27" s="34">
        <f t="shared" si="1"/>
        <v>508</v>
      </c>
      <c r="E27" s="26">
        <v>44751</v>
      </c>
      <c r="F27" s="37">
        <v>508</v>
      </c>
      <c r="G27" s="36">
        <v>44752</v>
      </c>
      <c r="H27" s="76">
        <f t="shared" si="2"/>
        <v>0</v>
      </c>
      <c r="I27" s="5">
        <f t="shared" si="0"/>
        <v>0</v>
      </c>
      <c r="K27" s="33"/>
      <c r="L27" s="687">
        <v>44750</v>
      </c>
      <c r="M27" s="34">
        <f t="shared" ref="M27:M160" si="5">O26</f>
        <v>438</v>
      </c>
      <c r="N27" s="37">
        <v>0</v>
      </c>
      <c r="O27" s="35">
        <v>438</v>
      </c>
      <c r="P27" s="40">
        <f t="shared" si="3"/>
        <v>0</v>
      </c>
      <c r="Q27" s="41"/>
    </row>
    <row r="28" spans="1:17" ht="15.6" x14ac:dyDescent="0.3">
      <c r="A28" s="33">
        <v>25</v>
      </c>
      <c r="B28" s="34">
        <f t="shared" si="4"/>
        <v>508</v>
      </c>
      <c r="C28" s="35">
        <v>518</v>
      </c>
      <c r="D28" s="34">
        <f t="shared" si="1"/>
        <v>508</v>
      </c>
      <c r="E28" s="26">
        <v>44752</v>
      </c>
      <c r="F28" s="37">
        <v>508</v>
      </c>
      <c r="G28" s="36">
        <v>44753</v>
      </c>
      <c r="H28" s="76">
        <f t="shared" si="2"/>
        <v>0</v>
      </c>
      <c r="I28" s="5">
        <f t="shared" si="0"/>
        <v>0</v>
      </c>
      <c r="K28" s="33"/>
      <c r="L28" s="687">
        <v>44751</v>
      </c>
      <c r="M28" s="34">
        <f t="shared" si="5"/>
        <v>438</v>
      </c>
      <c r="N28" s="37">
        <v>0</v>
      </c>
      <c r="O28" s="35">
        <v>438</v>
      </c>
      <c r="P28" s="40">
        <f t="shared" si="3"/>
        <v>0</v>
      </c>
      <c r="Q28" s="41"/>
    </row>
    <row r="29" spans="1:17" ht="15.6" x14ac:dyDescent="0.3">
      <c r="A29" s="33">
        <v>26</v>
      </c>
      <c r="B29" s="34">
        <f t="shared" si="4"/>
        <v>508</v>
      </c>
      <c r="C29" s="35">
        <v>518</v>
      </c>
      <c r="D29" s="34">
        <f t="shared" si="1"/>
        <v>508</v>
      </c>
      <c r="E29" s="26">
        <v>44753</v>
      </c>
      <c r="F29" s="37">
        <v>508</v>
      </c>
      <c r="G29" s="36">
        <v>44754</v>
      </c>
      <c r="H29" s="76">
        <f t="shared" si="2"/>
        <v>0</v>
      </c>
      <c r="I29" s="5">
        <f t="shared" si="0"/>
        <v>0</v>
      </c>
      <c r="K29" s="33"/>
      <c r="L29" s="687">
        <v>44752</v>
      </c>
      <c r="M29" s="34">
        <f t="shared" si="5"/>
        <v>438</v>
      </c>
      <c r="N29" s="37">
        <v>0</v>
      </c>
      <c r="O29" s="35">
        <v>438</v>
      </c>
      <c r="P29" s="40">
        <f t="shared" si="3"/>
        <v>0</v>
      </c>
      <c r="Q29" s="41"/>
    </row>
    <row r="30" spans="1:17" ht="15.6" x14ac:dyDescent="0.3">
      <c r="A30" s="33">
        <v>27</v>
      </c>
      <c r="B30" s="34">
        <f t="shared" si="4"/>
        <v>508</v>
      </c>
      <c r="C30" s="35">
        <v>518</v>
      </c>
      <c r="D30" s="34">
        <f t="shared" si="1"/>
        <v>508</v>
      </c>
      <c r="E30" s="26">
        <v>44754</v>
      </c>
      <c r="F30" s="37">
        <v>508</v>
      </c>
      <c r="G30" s="36">
        <v>44755</v>
      </c>
      <c r="H30" s="76">
        <f t="shared" si="2"/>
        <v>0</v>
      </c>
      <c r="I30" s="5">
        <f t="shared" si="0"/>
        <v>2</v>
      </c>
      <c r="K30" s="33"/>
      <c r="L30" s="687">
        <v>44753</v>
      </c>
      <c r="M30" s="34">
        <f t="shared" si="5"/>
        <v>438</v>
      </c>
      <c r="N30" s="37">
        <v>0</v>
      </c>
      <c r="O30" s="35">
        <v>438</v>
      </c>
      <c r="P30" s="40">
        <f t="shared" si="3"/>
        <v>0</v>
      </c>
      <c r="Q30" s="41"/>
    </row>
    <row r="31" spans="1:17" ht="15.6" x14ac:dyDescent="0.3">
      <c r="A31" s="33">
        <v>28</v>
      </c>
      <c r="B31" s="34">
        <f t="shared" si="4"/>
        <v>508</v>
      </c>
      <c r="C31" s="35">
        <v>520</v>
      </c>
      <c r="D31" s="34">
        <f t="shared" si="1"/>
        <v>508</v>
      </c>
      <c r="E31" s="26">
        <v>44755</v>
      </c>
      <c r="F31" s="37">
        <v>508</v>
      </c>
      <c r="G31" s="36">
        <v>44756</v>
      </c>
      <c r="H31" s="76">
        <f t="shared" si="2"/>
        <v>0</v>
      </c>
      <c r="I31" s="5">
        <f t="shared" si="0"/>
        <v>0</v>
      </c>
      <c r="K31" s="33"/>
      <c r="L31" s="687">
        <v>44754</v>
      </c>
      <c r="M31" s="34">
        <f t="shared" si="5"/>
        <v>438</v>
      </c>
      <c r="N31" s="37">
        <v>0</v>
      </c>
      <c r="O31" s="35">
        <v>438</v>
      </c>
      <c r="P31" s="40">
        <f t="shared" si="3"/>
        <v>0</v>
      </c>
      <c r="Q31" s="41"/>
    </row>
    <row r="32" spans="1:17" ht="15.6" x14ac:dyDescent="0.3">
      <c r="A32" s="33">
        <v>29</v>
      </c>
      <c r="B32" s="34">
        <f t="shared" si="4"/>
        <v>508</v>
      </c>
      <c r="C32" s="35">
        <v>520</v>
      </c>
      <c r="D32" s="34">
        <f t="shared" si="1"/>
        <v>508</v>
      </c>
      <c r="E32" s="26">
        <v>44756</v>
      </c>
      <c r="F32" s="37">
        <v>508</v>
      </c>
      <c r="G32" s="36">
        <v>44757</v>
      </c>
      <c r="H32" s="76">
        <f t="shared" si="2"/>
        <v>0</v>
      </c>
      <c r="I32" s="5">
        <f t="shared" si="0"/>
        <v>0</v>
      </c>
      <c r="K32" s="33"/>
      <c r="L32" s="687">
        <v>44755</v>
      </c>
      <c r="M32" s="34">
        <f t="shared" si="5"/>
        <v>438</v>
      </c>
      <c r="N32" s="37">
        <v>0</v>
      </c>
      <c r="O32" s="35">
        <v>438</v>
      </c>
      <c r="P32" s="40">
        <f t="shared" si="3"/>
        <v>0</v>
      </c>
      <c r="Q32" s="41"/>
    </row>
    <row r="33" spans="1:17" ht="15.6" x14ac:dyDescent="0.3">
      <c r="A33" s="33">
        <v>30</v>
      </c>
      <c r="B33" s="34">
        <f t="shared" si="4"/>
        <v>508</v>
      </c>
      <c r="C33" s="35">
        <v>520</v>
      </c>
      <c r="D33" s="34">
        <f t="shared" si="1"/>
        <v>508</v>
      </c>
      <c r="E33" s="26">
        <v>44757</v>
      </c>
      <c r="F33" s="37">
        <v>508</v>
      </c>
      <c r="G33" s="36">
        <v>44758</v>
      </c>
      <c r="H33" s="76">
        <f t="shared" si="2"/>
        <v>0</v>
      </c>
      <c r="I33" s="5">
        <f t="shared" si="0"/>
        <v>0</v>
      </c>
      <c r="K33" s="33"/>
      <c r="L33" s="687">
        <v>44756</v>
      </c>
      <c r="M33" s="34">
        <f t="shared" si="5"/>
        <v>438</v>
      </c>
      <c r="N33" s="37">
        <v>0</v>
      </c>
      <c r="O33" s="35">
        <v>438</v>
      </c>
      <c r="P33" s="40">
        <f t="shared" si="3"/>
        <v>0</v>
      </c>
      <c r="Q33" s="41"/>
    </row>
    <row r="34" spans="1:17" ht="15.6" x14ac:dyDescent="0.3">
      <c r="A34" s="33">
        <v>31</v>
      </c>
      <c r="B34" s="34">
        <f t="shared" si="4"/>
        <v>508</v>
      </c>
      <c r="C34" s="35">
        <v>520</v>
      </c>
      <c r="D34" s="34">
        <f t="shared" si="1"/>
        <v>508</v>
      </c>
      <c r="E34" s="26">
        <v>44758</v>
      </c>
      <c r="F34" s="37">
        <v>508</v>
      </c>
      <c r="G34" s="36">
        <v>44759</v>
      </c>
      <c r="H34" s="76">
        <f t="shared" si="2"/>
        <v>0</v>
      </c>
      <c r="I34" s="5">
        <f t="shared" si="0"/>
        <v>0</v>
      </c>
      <c r="K34" s="33"/>
      <c r="L34" s="687">
        <v>44757</v>
      </c>
      <c r="M34" s="34">
        <f t="shared" si="5"/>
        <v>438</v>
      </c>
      <c r="N34" s="37">
        <v>0</v>
      </c>
      <c r="O34" s="35">
        <v>438</v>
      </c>
      <c r="P34" s="40">
        <f t="shared" si="3"/>
        <v>0</v>
      </c>
      <c r="Q34" s="41"/>
    </row>
    <row r="35" spans="1:17" ht="15.6" x14ac:dyDescent="0.3">
      <c r="A35" s="33">
        <v>32</v>
      </c>
      <c r="B35" s="34">
        <f t="shared" si="4"/>
        <v>508</v>
      </c>
      <c r="C35" s="35">
        <v>520</v>
      </c>
      <c r="D35" s="34">
        <f t="shared" si="1"/>
        <v>508</v>
      </c>
      <c r="E35" s="26">
        <v>44759</v>
      </c>
      <c r="F35" s="37">
        <v>508</v>
      </c>
      <c r="G35" s="36">
        <v>44760</v>
      </c>
      <c r="H35" s="76">
        <f t="shared" si="2"/>
        <v>0</v>
      </c>
      <c r="I35" s="5">
        <f t="shared" si="0"/>
        <v>0</v>
      </c>
      <c r="K35" s="33"/>
      <c r="L35" s="687">
        <v>44758</v>
      </c>
      <c r="M35" s="34">
        <f t="shared" si="5"/>
        <v>438</v>
      </c>
      <c r="N35" s="37">
        <v>0</v>
      </c>
      <c r="O35" s="35">
        <v>438</v>
      </c>
      <c r="P35" s="40">
        <f t="shared" si="3"/>
        <v>0</v>
      </c>
      <c r="Q35" s="41"/>
    </row>
    <row r="36" spans="1:17" ht="15.6" x14ac:dyDescent="0.3">
      <c r="A36" s="33">
        <v>33</v>
      </c>
      <c r="B36" s="34">
        <f t="shared" si="4"/>
        <v>508</v>
      </c>
      <c r="C36" s="35">
        <v>520</v>
      </c>
      <c r="D36" s="34">
        <f t="shared" si="1"/>
        <v>508</v>
      </c>
      <c r="E36" s="26">
        <v>44760</v>
      </c>
      <c r="F36" s="37">
        <v>508</v>
      </c>
      <c r="G36" s="36">
        <v>44761</v>
      </c>
      <c r="H36" s="76">
        <f t="shared" si="2"/>
        <v>0</v>
      </c>
      <c r="I36" s="5">
        <f t="shared" si="0"/>
        <v>0</v>
      </c>
      <c r="K36" s="33"/>
      <c r="L36" s="687">
        <v>44759</v>
      </c>
      <c r="M36" s="34">
        <f t="shared" si="5"/>
        <v>438</v>
      </c>
      <c r="N36" s="37">
        <v>0</v>
      </c>
      <c r="O36" s="35">
        <v>438</v>
      </c>
      <c r="P36" s="40">
        <f t="shared" si="3"/>
        <v>0</v>
      </c>
      <c r="Q36" s="41"/>
    </row>
    <row r="37" spans="1:17" ht="15.6" x14ac:dyDescent="0.3">
      <c r="A37" s="33">
        <v>34</v>
      </c>
      <c r="B37" s="34">
        <f t="shared" si="4"/>
        <v>508</v>
      </c>
      <c r="C37" s="35">
        <v>520</v>
      </c>
      <c r="D37" s="34">
        <f t="shared" si="1"/>
        <v>508</v>
      </c>
      <c r="E37" s="26">
        <v>44761</v>
      </c>
      <c r="F37" s="37">
        <v>508</v>
      </c>
      <c r="G37" s="36">
        <v>44762</v>
      </c>
      <c r="H37" s="76">
        <f t="shared" si="2"/>
        <v>0</v>
      </c>
      <c r="I37" s="5">
        <f t="shared" si="0"/>
        <v>0</v>
      </c>
      <c r="K37" s="33"/>
      <c r="L37" s="687">
        <v>44760</v>
      </c>
      <c r="M37" s="34">
        <f t="shared" si="5"/>
        <v>438</v>
      </c>
      <c r="N37" s="37">
        <v>0</v>
      </c>
      <c r="O37" s="35">
        <v>438</v>
      </c>
      <c r="P37" s="40">
        <f t="shared" si="3"/>
        <v>0</v>
      </c>
      <c r="Q37" s="41"/>
    </row>
    <row r="38" spans="1:17" ht="15.6" x14ac:dyDescent="0.3">
      <c r="A38" s="33">
        <v>35</v>
      </c>
      <c r="B38" s="34">
        <f t="shared" si="4"/>
        <v>508</v>
      </c>
      <c r="C38" s="35">
        <v>520</v>
      </c>
      <c r="D38" s="34">
        <f t="shared" si="1"/>
        <v>508</v>
      </c>
      <c r="E38" s="26">
        <v>44762</v>
      </c>
      <c r="F38" s="37">
        <v>508</v>
      </c>
      <c r="G38" s="36">
        <v>44763</v>
      </c>
      <c r="H38" s="76">
        <f t="shared" si="2"/>
        <v>0</v>
      </c>
      <c r="I38" s="5">
        <f t="shared" si="0"/>
        <v>0</v>
      </c>
      <c r="K38" s="33"/>
      <c r="L38" s="687">
        <v>44761</v>
      </c>
      <c r="M38" s="34">
        <f t="shared" si="5"/>
        <v>438</v>
      </c>
      <c r="N38" s="37">
        <v>0</v>
      </c>
      <c r="O38" s="35">
        <v>438</v>
      </c>
      <c r="P38" s="40">
        <f t="shared" si="3"/>
        <v>0</v>
      </c>
      <c r="Q38" s="41"/>
    </row>
    <row r="39" spans="1:17" ht="15.6" x14ac:dyDescent="0.3">
      <c r="A39" s="33">
        <v>36</v>
      </c>
      <c r="B39" s="34">
        <f t="shared" si="4"/>
        <v>508</v>
      </c>
      <c r="C39" s="35">
        <v>520</v>
      </c>
      <c r="D39" s="34">
        <f t="shared" si="1"/>
        <v>508</v>
      </c>
      <c r="E39" s="26">
        <v>44763</v>
      </c>
      <c r="F39" s="37">
        <v>516</v>
      </c>
      <c r="G39" s="36">
        <v>44764</v>
      </c>
      <c r="H39" s="76">
        <f t="shared" si="2"/>
        <v>8</v>
      </c>
      <c r="I39" s="5">
        <f t="shared" si="0"/>
        <v>5</v>
      </c>
      <c r="K39" s="33"/>
      <c r="L39" s="687">
        <v>44762</v>
      </c>
      <c r="M39" s="34">
        <f t="shared" si="5"/>
        <v>438</v>
      </c>
      <c r="N39" s="37">
        <v>0</v>
      </c>
      <c r="O39" s="35">
        <v>438</v>
      </c>
      <c r="P39" s="40">
        <f t="shared" si="3"/>
        <v>0</v>
      </c>
      <c r="Q39" s="41"/>
    </row>
    <row r="40" spans="1:17" ht="15.6" x14ac:dyDescent="0.3">
      <c r="A40" s="33">
        <v>37</v>
      </c>
      <c r="B40" s="34">
        <f t="shared" si="4"/>
        <v>516</v>
      </c>
      <c r="C40" s="35">
        <v>525</v>
      </c>
      <c r="D40" s="34">
        <f t="shared" si="1"/>
        <v>516</v>
      </c>
      <c r="E40" s="26">
        <v>44764</v>
      </c>
      <c r="F40" s="37">
        <v>527.20000000000005</v>
      </c>
      <c r="G40" s="36">
        <v>44765</v>
      </c>
      <c r="H40" s="76">
        <f t="shared" si="2"/>
        <v>11.200000000000045</v>
      </c>
      <c r="I40" s="5">
        <f t="shared" si="0"/>
        <v>8</v>
      </c>
      <c r="K40" s="33"/>
      <c r="L40" s="687">
        <v>44763</v>
      </c>
      <c r="M40" s="34">
        <f t="shared" si="5"/>
        <v>438</v>
      </c>
      <c r="N40" s="37">
        <v>0</v>
      </c>
      <c r="O40" s="35">
        <v>360</v>
      </c>
      <c r="P40" s="40">
        <f t="shared" si="3"/>
        <v>78</v>
      </c>
      <c r="Q40" s="41"/>
    </row>
    <row r="41" spans="1:17" ht="15.6" x14ac:dyDescent="0.3">
      <c r="A41" s="33">
        <v>38</v>
      </c>
      <c r="B41" s="34">
        <f t="shared" si="4"/>
        <v>527.20000000000005</v>
      </c>
      <c r="C41" s="35">
        <v>533</v>
      </c>
      <c r="D41" s="34">
        <f t="shared" si="1"/>
        <v>527.20000000000005</v>
      </c>
      <c r="E41" s="26">
        <v>44765</v>
      </c>
      <c r="F41" s="37">
        <v>527</v>
      </c>
      <c r="G41" s="36">
        <v>44766</v>
      </c>
      <c r="H41" s="76">
        <f t="shared" si="2"/>
        <v>-0.20000000000004547</v>
      </c>
      <c r="I41" s="5">
        <f t="shared" si="0"/>
        <v>0</v>
      </c>
      <c r="K41" s="33"/>
      <c r="L41" s="687">
        <v>44764</v>
      </c>
      <c r="M41" s="34">
        <f t="shared" si="5"/>
        <v>360</v>
      </c>
      <c r="N41" s="37">
        <v>0</v>
      </c>
      <c r="O41" s="35">
        <v>218</v>
      </c>
      <c r="P41" s="40">
        <f t="shared" si="3"/>
        <v>142</v>
      </c>
      <c r="Q41" s="41"/>
    </row>
    <row r="42" spans="1:17" ht="15.6" x14ac:dyDescent="0.3">
      <c r="A42" s="33">
        <v>39</v>
      </c>
      <c r="B42" s="34">
        <f t="shared" si="4"/>
        <v>527</v>
      </c>
      <c r="C42" s="35">
        <v>533</v>
      </c>
      <c r="D42" s="34">
        <f t="shared" si="1"/>
        <v>527</v>
      </c>
      <c r="E42" s="26">
        <v>44766</v>
      </c>
      <c r="F42" s="37">
        <v>527</v>
      </c>
      <c r="G42" s="36">
        <v>44767</v>
      </c>
      <c r="H42" s="76">
        <f t="shared" si="2"/>
        <v>0</v>
      </c>
      <c r="I42" s="5">
        <f t="shared" si="0"/>
        <v>0</v>
      </c>
      <c r="K42" s="33"/>
      <c r="L42" s="687">
        <v>44765</v>
      </c>
      <c r="M42" s="34">
        <f t="shared" si="5"/>
        <v>218</v>
      </c>
      <c r="N42" s="37">
        <v>0</v>
      </c>
      <c r="O42" s="35">
        <v>218</v>
      </c>
      <c r="P42" s="40">
        <f t="shared" si="3"/>
        <v>0</v>
      </c>
      <c r="Q42" s="41"/>
    </row>
    <row r="43" spans="1:17" ht="15.6" x14ac:dyDescent="0.3">
      <c r="A43" s="33">
        <v>40</v>
      </c>
      <c r="B43" s="34">
        <f t="shared" si="4"/>
        <v>527</v>
      </c>
      <c r="C43" s="35">
        <v>533</v>
      </c>
      <c r="D43" s="34">
        <f t="shared" si="1"/>
        <v>527</v>
      </c>
      <c r="E43" s="26">
        <v>44767</v>
      </c>
      <c r="F43" s="37">
        <v>527</v>
      </c>
      <c r="G43" s="36">
        <v>44768</v>
      </c>
      <c r="H43" s="76">
        <f t="shared" si="2"/>
        <v>0</v>
      </c>
      <c r="I43" s="5">
        <f t="shared" si="0"/>
        <v>2</v>
      </c>
      <c r="K43" s="33"/>
      <c r="L43" s="687">
        <v>44766</v>
      </c>
      <c r="M43" s="34">
        <f t="shared" si="5"/>
        <v>218</v>
      </c>
      <c r="N43" s="37">
        <v>0</v>
      </c>
      <c r="O43" s="35">
        <v>218</v>
      </c>
      <c r="P43" s="40">
        <f t="shared" si="3"/>
        <v>0</v>
      </c>
      <c r="Q43" s="41"/>
    </row>
    <row r="44" spans="1:17" ht="15.6" x14ac:dyDescent="0.3">
      <c r="A44" s="33">
        <v>41</v>
      </c>
      <c r="B44" s="34">
        <f t="shared" si="4"/>
        <v>527</v>
      </c>
      <c r="C44" s="35">
        <v>535</v>
      </c>
      <c r="D44" s="34">
        <f t="shared" si="1"/>
        <v>527</v>
      </c>
      <c r="E44" s="26">
        <v>44768</v>
      </c>
      <c r="F44" s="37">
        <v>530</v>
      </c>
      <c r="G44" s="36">
        <v>44769</v>
      </c>
      <c r="H44" s="76">
        <f t="shared" si="2"/>
        <v>3</v>
      </c>
      <c r="I44" s="5">
        <f t="shared" si="0"/>
        <v>2</v>
      </c>
      <c r="K44" s="33"/>
      <c r="L44" s="687">
        <v>44767</v>
      </c>
      <c r="M44" s="34">
        <f t="shared" si="5"/>
        <v>218</v>
      </c>
      <c r="N44" s="37">
        <v>0</v>
      </c>
      <c r="O44" s="35">
        <v>218</v>
      </c>
      <c r="P44" s="40">
        <f t="shared" si="3"/>
        <v>0</v>
      </c>
      <c r="Q44" s="41"/>
    </row>
    <row r="45" spans="1:17" ht="15.6" x14ac:dyDescent="0.3">
      <c r="A45" s="33">
        <v>42</v>
      </c>
      <c r="B45" s="34">
        <f t="shared" si="4"/>
        <v>530</v>
      </c>
      <c r="C45" s="35">
        <v>537</v>
      </c>
      <c r="D45" s="34">
        <f t="shared" si="1"/>
        <v>530</v>
      </c>
      <c r="E45" s="26">
        <v>44769</v>
      </c>
      <c r="F45" s="37">
        <v>531</v>
      </c>
      <c r="G45" s="36">
        <v>44770</v>
      </c>
      <c r="H45" s="76">
        <f t="shared" si="2"/>
        <v>1</v>
      </c>
      <c r="I45" s="5">
        <f t="shared" si="0"/>
        <v>0</v>
      </c>
      <c r="K45" s="33"/>
      <c r="L45" s="687">
        <v>44768</v>
      </c>
      <c r="M45" s="34">
        <f t="shared" si="5"/>
        <v>218</v>
      </c>
      <c r="N45" s="37">
        <v>0</v>
      </c>
      <c r="O45" s="46">
        <f>31.25*5</f>
        <v>156.25</v>
      </c>
      <c r="P45" s="40">
        <v>62</v>
      </c>
      <c r="Q45" s="41"/>
    </row>
    <row r="46" spans="1:17" ht="15.6" x14ac:dyDescent="0.3">
      <c r="A46" s="33">
        <v>43</v>
      </c>
      <c r="B46" s="34">
        <f t="shared" si="4"/>
        <v>531</v>
      </c>
      <c r="C46" s="35">
        <v>537</v>
      </c>
      <c r="D46" s="34">
        <f t="shared" si="1"/>
        <v>531</v>
      </c>
      <c r="E46" s="26">
        <v>44770</v>
      </c>
      <c r="F46" s="37">
        <v>532</v>
      </c>
      <c r="G46" s="36">
        <v>44771</v>
      </c>
      <c r="H46" s="76">
        <f t="shared" si="2"/>
        <v>1</v>
      </c>
      <c r="I46" s="5">
        <f t="shared" si="0"/>
        <v>2</v>
      </c>
      <c r="K46" s="33"/>
      <c r="L46" s="687">
        <v>44769</v>
      </c>
      <c r="M46" s="84">
        <f t="shared" si="5"/>
        <v>156.25</v>
      </c>
      <c r="N46" s="37">
        <v>0</v>
      </c>
      <c r="O46" s="35">
        <v>156</v>
      </c>
      <c r="P46" s="47">
        <f t="shared" ref="P46:P57" si="6">(M46+N46)-O46</f>
        <v>0.25</v>
      </c>
      <c r="Q46" s="41"/>
    </row>
    <row r="47" spans="1:17" ht="15.6" x14ac:dyDescent="0.3">
      <c r="A47" s="33">
        <v>44</v>
      </c>
      <c r="B47" s="34">
        <f t="shared" si="4"/>
        <v>532</v>
      </c>
      <c r="C47" s="35">
        <v>539</v>
      </c>
      <c r="D47" s="34">
        <f t="shared" si="1"/>
        <v>532</v>
      </c>
      <c r="E47" s="26">
        <v>44771</v>
      </c>
      <c r="F47" s="37">
        <v>532</v>
      </c>
      <c r="G47" s="36">
        <v>44772</v>
      </c>
      <c r="H47" s="76">
        <f t="shared" si="2"/>
        <v>0</v>
      </c>
      <c r="I47" s="5">
        <f t="shared" si="0"/>
        <v>0</v>
      </c>
      <c r="K47" s="33"/>
      <c r="L47" s="687">
        <v>44770</v>
      </c>
      <c r="M47" s="34">
        <f t="shared" si="5"/>
        <v>156</v>
      </c>
      <c r="N47" s="37">
        <v>0</v>
      </c>
      <c r="O47" s="35">
        <f>25*5</f>
        <v>125</v>
      </c>
      <c r="P47" s="40">
        <f t="shared" si="6"/>
        <v>31</v>
      </c>
      <c r="Q47" s="41"/>
    </row>
    <row r="48" spans="1:17" ht="15.6" x14ac:dyDescent="0.3">
      <c r="A48" s="33">
        <v>45</v>
      </c>
      <c r="B48" s="34">
        <f t="shared" si="4"/>
        <v>532</v>
      </c>
      <c r="C48" s="35">
        <v>539</v>
      </c>
      <c r="D48" s="34">
        <f t="shared" si="1"/>
        <v>532</v>
      </c>
      <c r="E48" s="26">
        <v>44772</v>
      </c>
      <c r="F48" s="37">
        <v>533</v>
      </c>
      <c r="G48" s="36">
        <v>44773</v>
      </c>
      <c r="H48" s="76">
        <f t="shared" si="2"/>
        <v>1</v>
      </c>
      <c r="I48" s="5">
        <f t="shared" si="0"/>
        <v>7</v>
      </c>
      <c r="K48" s="33"/>
      <c r="L48" s="687">
        <v>44771</v>
      </c>
      <c r="M48" s="34">
        <f t="shared" si="5"/>
        <v>125</v>
      </c>
      <c r="N48" s="37">
        <v>420</v>
      </c>
      <c r="O48" s="35">
        <v>545</v>
      </c>
      <c r="P48" s="40">
        <f t="shared" si="6"/>
        <v>0</v>
      </c>
      <c r="Q48" s="41"/>
    </row>
    <row r="49" spans="1:17" ht="15.6" x14ac:dyDescent="0.3">
      <c r="A49" s="33">
        <v>46</v>
      </c>
      <c r="B49" s="34">
        <f t="shared" si="4"/>
        <v>533</v>
      </c>
      <c r="C49" s="35">
        <v>546</v>
      </c>
      <c r="D49" s="34">
        <f t="shared" si="1"/>
        <v>533</v>
      </c>
      <c r="E49" s="26">
        <v>44773</v>
      </c>
      <c r="F49" s="37">
        <v>533</v>
      </c>
      <c r="G49" s="36">
        <v>44774</v>
      </c>
      <c r="H49" s="76">
        <f t="shared" si="2"/>
        <v>0</v>
      </c>
      <c r="I49" s="5">
        <f t="shared" si="0"/>
        <v>0</v>
      </c>
      <c r="K49" s="33"/>
      <c r="L49" s="687">
        <v>44772</v>
      </c>
      <c r="M49" s="34">
        <f t="shared" si="5"/>
        <v>545</v>
      </c>
      <c r="N49" s="37">
        <v>0</v>
      </c>
      <c r="O49" s="35">
        <v>535</v>
      </c>
      <c r="P49" s="40">
        <f t="shared" si="6"/>
        <v>10</v>
      </c>
      <c r="Q49" s="41"/>
    </row>
    <row r="50" spans="1:17" ht="15.6" x14ac:dyDescent="0.3">
      <c r="A50" s="33">
        <v>47</v>
      </c>
      <c r="B50" s="34">
        <f t="shared" si="4"/>
        <v>533</v>
      </c>
      <c r="C50" s="35">
        <v>546</v>
      </c>
      <c r="D50" s="34">
        <f t="shared" si="1"/>
        <v>533</v>
      </c>
      <c r="E50" s="26">
        <v>44774</v>
      </c>
      <c r="F50" s="37">
        <v>533</v>
      </c>
      <c r="G50" s="36">
        <v>44775</v>
      </c>
      <c r="H50" s="76">
        <f t="shared" si="2"/>
        <v>0</v>
      </c>
      <c r="I50" s="5">
        <f t="shared" si="0"/>
        <v>1</v>
      </c>
      <c r="K50" s="33"/>
      <c r="L50" s="687">
        <v>44773</v>
      </c>
      <c r="M50" s="34">
        <f t="shared" si="5"/>
        <v>535</v>
      </c>
      <c r="N50" s="37">
        <v>0</v>
      </c>
      <c r="O50" s="35">
        <v>535</v>
      </c>
      <c r="P50" s="40">
        <f t="shared" si="6"/>
        <v>0</v>
      </c>
      <c r="Q50" s="41"/>
    </row>
    <row r="51" spans="1:17" ht="15.6" x14ac:dyDescent="0.3">
      <c r="A51" s="33">
        <v>48</v>
      </c>
      <c r="B51" s="34">
        <f t="shared" si="4"/>
        <v>533</v>
      </c>
      <c r="C51" s="35">
        <v>547</v>
      </c>
      <c r="D51" s="34">
        <f t="shared" si="1"/>
        <v>533</v>
      </c>
      <c r="E51" s="26">
        <v>44775</v>
      </c>
      <c r="F51" s="37">
        <v>539</v>
      </c>
      <c r="G51" s="36">
        <v>44776</v>
      </c>
      <c r="H51" s="76">
        <f t="shared" si="2"/>
        <v>6</v>
      </c>
      <c r="I51" s="5">
        <f t="shared" si="0"/>
        <v>1</v>
      </c>
      <c r="K51" s="33"/>
      <c r="L51" s="687">
        <v>44774</v>
      </c>
      <c r="M51" s="34">
        <f t="shared" si="5"/>
        <v>535</v>
      </c>
      <c r="N51" s="37">
        <v>0</v>
      </c>
      <c r="O51" s="35">
        <v>535</v>
      </c>
      <c r="P51" s="40">
        <f t="shared" si="6"/>
        <v>0</v>
      </c>
      <c r="Q51" s="41"/>
    </row>
    <row r="52" spans="1:17" ht="15.6" x14ac:dyDescent="0.3">
      <c r="A52" s="33">
        <v>49</v>
      </c>
      <c r="B52" s="34">
        <f t="shared" si="4"/>
        <v>539</v>
      </c>
      <c r="C52" s="35">
        <v>548</v>
      </c>
      <c r="D52" s="34">
        <f t="shared" si="1"/>
        <v>539</v>
      </c>
      <c r="E52" s="26">
        <v>44776</v>
      </c>
      <c r="F52" s="37">
        <v>539</v>
      </c>
      <c r="G52" s="36">
        <v>44777</v>
      </c>
      <c r="H52" s="76">
        <f t="shared" si="2"/>
        <v>0</v>
      </c>
      <c r="I52" s="5">
        <f t="shared" si="0"/>
        <v>2</v>
      </c>
      <c r="K52" s="33"/>
      <c r="L52" s="687">
        <v>44775</v>
      </c>
      <c r="M52" s="34">
        <f t="shared" si="5"/>
        <v>535</v>
      </c>
      <c r="N52" s="37">
        <v>0</v>
      </c>
      <c r="O52" s="35">
        <v>535</v>
      </c>
      <c r="P52" s="40">
        <f t="shared" si="6"/>
        <v>0</v>
      </c>
      <c r="Q52" s="41"/>
    </row>
    <row r="53" spans="1:17" ht="15.6" x14ac:dyDescent="0.3">
      <c r="A53" s="33">
        <v>50</v>
      </c>
      <c r="B53" s="34">
        <f t="shared" si="4"/>
        <v>539</v>
      </c>
      <c r="C53" s="35">
        <v>550</v>
      </c>
      <c r="D53" s="34">
        <f t="shared" si="1"/>
        <v>539</v>
      </c>
      <c r="E53" s="26">
        <v>44777</v>
      </c>
      <c r="F53" s="37">
        <v>539</v>
      </c>
      <c r="G53" s="36">
        <v>44778</v>
      </c>
      <c r="H53" s="76">
        <f t="shared" si="2"/>
        <v>0</v>
      </c>
      <c r="I53" s="5">
        <f t="shared" si="0"/>
        <v>1</v>
      </c>
      <c r="K53" s="33"/>
      <c r="L53" s="687">
        <v>44776</v>
      </c>
      <c r="M53" s="34">
        <f t="shared" si="5"/>
        <v>535</v>
      </c>
      <c r="N53" s="37">
        <v>0</v>
      </c>
      <c r="O53" s="35">
        <v>535</v>
      </c>
      <c r="P53" s="40">
        <f t="shared" si="6"/>
        <v>0</v>
      </c>
      <c r="Q53" s="41"/>
    </row>
    <row r="54" spans="1:17" ht="15.6" x14ac:dyDescent="0.3">
      <c r="A54" s="33">
        <v>51</v>
      </c>
      <c r="B54" s="34">
        <f t="shared" si="4"/>
        <v>539</v>
      </c>
      <c r="C54" s="35">
        <v>551</v>
      </c>
      <c r="D54" s="34">
        <f t="shared" si="1"/>
        <v>539</v>
      </c>
      <c r="E54" s="26">
        <v>44778</v>
      </c>
      <c r="F54" s="37">
        <v>539</v>
      </c>
      <c r="G54" s="36">
        <v>44779</v>
      </c>
      <c r="H54" s="76">
        <f t="shared" si="2"/>
        <v>0</v>
      </c>
      <c r="I54" s="5">
        <f t="shared" si="0"/>
        <v>2</v>
      </c>
      <c r="K54" s="33"/>
      <c r="L54" s="687">
        <v>44777</v>
      </c>
      <c r="M54" s="34">
        <f t="shared" si="5"/>
        <v>535</v>
      </c>
      <c r="N54" s="37">
        <v>0</v>
      </c>
      <c r="O54" s="35">
        <v>535</v>
      </c>
      <c r="P54" s="40">
        <f t="shared" si="6"/>
        <v>0</v>
      </c>
      <c r="Q54" s="41"/>
    </row>
    <row r="55" spans="1:17" ht="15.6" x14ac:dyDescent="0.3">
      <c r="A55" s="33">
        <v>52</v>
      </c>
      <c r="B55" s="34">
        <f t="shared" si="4"/>
        <v>539</v>
      </c>
      <c r="C55" s="35">
        <v>553</v>
      </c>
      <c r="D55" s="34">
        <f t="shared" si="1"/>
        <v>539</v>
      </c>
      <c r="E55" s="26">
        <v>44779</v>
      </c>
      <c r="F55" s="37">
        <v>539</v>
      </c>
      <c r="G55" s="36">
        <v>44780</v>
      </c>
      <c r="H55" s="76">
        <f t="shared" si="2"/>
        <v>0</v>
      </c>
      <c r="I55" s="5">
        <f t="shared" si="0"/>
        <v>-20</v>
      </c>
      <c r="K55" s="33"/>
      <c r="L55" s="687">
        <v>44778</v>
      </c>
      <c r="M55" s="34">
        <f t="shared" si="5"/>
        <v>535</v>
      </c>
      <c r="N55" s="37">
        <v>0</v>
      </c>
      <c r="O55" s="35">
        <v>529</v>
      </c>
      <c r="P55" s="40">
        <f t="shared" si="6"/>
        <v>6</v>
      </c>
      <c r="Q55" s="41"/>
    </row>
    <row r="56" spans="1:17" ht="15.6" x14ac:dyDescent="0.3">
      <c r="A56" s="33">
        <v>53</v>
      </c>
      <c r="B56" s="34">
        <f t="shared" si="4"/>
        <v>539</v>
      </c>
      <c r="C56" s="35">
        <v>533</v>
      </c>
      <c r="D56" s="34">
        <f t="shared" si="1"/>
        <v>539</v>
      </c>
      <c r="E56" s="26">
        <v>44780</v>
      </c>
      <c r="F56" s="37">
        <v>550</v>
      </c>
      <c r="G56" s="36">
        <v>44781</v>
      </c>
      <c r="H56" s="76">
        <f t="shared" si="2"/>
        <v>11</v>
      </c>
      <c r="I56" s="5">
        <f t="shared" si="0"/>
        <v>25</v>
      </c>
      <c r="K56" s="33"/>
      <c r="L56" s="687">
        <v>44779</v>
      </c>
      <c r="M56" s="34">
        <f t="shared" si="5"/>
        <v>529</v>
      </c>
      <c r="N56" s="37">
        <v>0</v>
      </c>
      <c r="O56" s="35">
        <v>529</v>
      </c>
      <c r="P56" s="40">
        <f t="shared" si="6"/>
        <v>0</v>
      </c>
      <c r="Q56" s="41"/>
    </row>
    <row r="57" spans="1:17" ht="15.6" x14ac:dyDescent="0.3">
      <c r="A57" s="33">
        <v>54</v>
      </c>
      <c r="B57" s="34">
        <f t="shared" si="4"/>
        <v>550</v>
      </c>
      <c r="C57" s="35">
        <v>558</v>
      </c>
      <c r="D57" s="34">
        <f t="shared" si="1"/>
        <v>550</v>
      </c>
      <c r="E57" s="26">
        <v>44781</v>
      </c>
      <c r="F57" s="37">
        <v>556</v>
      </c>
      <c r="G57" s="36">
        <v>44782</v>
      </c>
      <c r="H57" s="76">
        <f t="shared" si="2"/>
        <v>6</v>
      </c>
      <c r="I57" s="5">
        <f t="shared" si="0"/>
        <v>0</v>
      </c>
      <c r="K57" s="33"/>
      <c r="L57" s="687">
        <v>44780</v>
      </c>
      <c r="M57" s="34">
        <f t="shared" si="5"/>
        <v>529</v>
      </c>
      <c r="N57" s="37">
        <v>0</v>
      </c>
      <c r="O57" s="35">
        <f>75*5</f>
        <v>375</v>
      </c>
      <c r="P57" s="40">
        <f t="shared" si="6"/>
        <v>154</v>
      </c>
      <c r="Q57" s="41"/>
    </row>
    <row r="58" spans="1:17" ht="15.6" x14ac:dyDescent="0.3">
      <c r="A58" s="33">
        <v>55</v>
      </c>
      <c r="B58" s="34">
        <f t="shared" si="4"/>
        <v>556</v>
      </c>
      <c r="C58" s="35">
        <v>558</v>
      </c>
      <c r="D58" s="34">
        <f t="shared" si="1"/>
        <v>556</v>
      </c>
      <c r="E58" s="26">
        <v>44782</v>
      </c>
      <c r="F58" s="37">
        <v>556.5</v>
      </c>
      <c r="G58" s="36">
        <v>44783</v>
      </c>
      <c r="H58" s="76">
        <f t="shared" si="2"/>
        <v>0.5</v>
      </c>
      <c r="I58" s="5">
        <f t="shared" si="0"/>
        <v>3</v>
      </c>
      <c r="K58" s="33"/>
      <c r="L58" s="687">
        <v>44781</v>
      </c>
      <c r="M58" s="34">
        <f t="shared" si="5"/>
        <v>375</v>
      </c>
      <c r="N58" s="37">
        <v>188</v>
      </c>
      <c r="O58" s="35">
        <v>467</v>
      </c>
      <c r="P58" s="40">
        <v>96</v>
      </c>
      <c r="Q58" s="41"/>
    </row>
    <row r="59" spans="1:17" ht="15.6" x14ac:dyDescent="0.3">
      <c r="A59" s="33">
        <v>56</v>
      </c>
      <c r="B59" s="34">
        <f t="shared" si="4"/>
        <v>556.5</v>
      </c>
      <c r="C59" s="35">
        <v>561</v>
      </c>
      <c r="D59" s="34">
        <f t="shared" si="1"/>
        <v>556.5</v>
      </c>
      <c r="E59" s="26">
        <v>44783</v>
      </c>
      <c r="F59" s="37">
        <v>556.5</v>
      </c>
      <c r="G59" s="36">
        <v>44784</v>
      </c>
      <c r="H59" s="76">
        <f t="shared" si="2"/>
        <v>0</v>
      </c>
      <c r="I59" s="5">
        <f t="shared" si="0"/>
        <v>0</v>
      </c>
      <c r="K59" s="33"/>
      <c r="L59" s="687">
        <v>44782</v>
      </c>
      <c r="M59" s="34">
        <f t="shared" si="5"/>
        <v>467</v>
      </c>
      <c r="N59" s="37">
        <v>0</v>
      </c>
      <c r="O59" s="35">
        <v>467</v>
      </c>
      <c r="P59" s="40">
        <f t="shared" ref="P59:P313" si="7">(M59+N59)-O59</f>
        <v>0</v>
      </c>
      <c r="Q59" s="41"/>
    </row>
    <row r="60" spans="1:17" ht="15.6" x14ac:dyDescent="0.3">
      <c r="A60" s="33">
        <v>57</v>
      </c>
      <c r="B60" s="34">
        <f t="shared" si="4"/>
        <v>556.5</v>
      </c>
      <c r="C60" s="35">
        <v>561</v>
      </c>
      <c r="D60" s="34">
        <f t="shared" si="1"/>
        <v>556.5</v>
      </c>
      <c r="E60" s="26">
        <v>44784</v>
      </c>
      <c r="F60" s="37">
        <v>556.9</v>
      </c>
      <c r="G60" s="36">
        <v>44785</v>
      </c>
      <c r="H60" s="76">
        <f t="shared" si="2"/>
        <v>0.39999999999997726</v>
      </c>
      <c r="I60" s="5">
        <f t="shared" si="0"/>
        <v>8</v>
      </c>
      <c r="K60" s="33"/>
      <c r="L60" s="687">
        <v>44783</v>
      </c>
      <c r="M60" s="34">
        <f t="shared" si="5"/>
        <v>467</v>
      </c>
      <c r="N60" s="37">
        <v>0</v>
      </c>
      <c r="O60" s="35">
        <v>467</v>
      </c>
      <c r="P60" s="40">
        <f t="shared" si="7"/>
        <v>0</v>
      </c>
      <c r="Q60" s="41"/>
    </row>
    <row r="61" spans="1:17" ht="15.6" x14ac:dyDescent="0.3">
      <c r="A61" s="33">
        <v>58</v>
      </c>
      <c r="B61" s="34">
        <f t="shared" si="4"/>
        <v>556.9</v>
      </c>
      <c r="C61" s="35">
        <v>569</v>
      </c>
      <c r="D61" s="34">
        <f t="shared" si="1"/>
        <v>556.9</v>
      </c>
      <c r="E61" s="26">
        <v>44785</v>
      </c>
      <c r="F61" s="37">
        <v>557</v>
      </c>
      <c r="G61" s="36">
        <v>44786</v>
      </c>
      <c r="H61" s="76">
        <f t="shared" si="2"/>
        <v>0.10000000000002274</v>
      </c>
      <c r="I61" s="5">
        <f t="shared" si="0"/>
        <v>1</v>
      </c>
      <c r="K61" s="33"/>
      <c r="L61" s="687">
        <v>44784</v>
      </c>
      <c r="M61" s="34">
        <f t="shared" si="5"/>
        <v>467</v>
      </c>
      <c r="N61" s="37">
        <v>0</v>
      </c>
      <c r="O61" s="35">
        <v>467</v>
      </c>
      <c r="P61" s="40">
        <f t="shared" si="7"/>
        <v>0</v>
      </c>
      <c r="Q61" s="41"/>
    </row>
    <row r="62" spans="1:17" ht="15.6" x14ac:dyDescent="0.3">
      <c r="A62" s="33">
        <v>60</v>
      </c>
      <c r="B62" s="34">
        <f t="shared" si="4"/>
        <v>557</v>
      </c>
      <c r="C62" s="35">
        <v>570</v>
      </c>
      <c r="D62" s="34">
        <f t="shared" si="1"/>
        <v>557</v>
      </c>
      <c r="E62" s="26">
        <v>44786</v>
      </c>
      <c r="F62" s="37">
        <v>557</v>
      </c>
      <c r="G62" s="36">
        <v>44787</v>
      </c>
      <c r="H62" s="76">
        <f t="shared" si="2"/>
        <v>0</v>
      </c>
      <c r="I62" s="5">
        <f t="shared" si="0"/>
        <v>1</v>
      </c>
      <c r="K62" s="33"/>
      <c r="L62" s="687">
        <v>44785</v>
      </c>
      <c r="M62" s="34">
        <f t="shared" si="5"/>
        <v>467</v>
      </c>
      <c r="N62" s="37">
        <v>0</v>
      </c>
      <c r="O62" s="35">
        <v>467</v>
      </c>
      <c r="P62" s="40">
        <f t="shared" si="7"/>
        <v>0</v>
      </c>
      <c r="Q62" s="41"/>
    </row>
    <row r="63" spans="1:17" ht="15.6" x14ac:dyDescent="0.3">
      <c r="A63" s="33">
        <v>61</v>
      </c>
      <c r="B63" s="34">
        <f t="shared" si="4"/>
        <v>557</v>
      </c>
      <c r="C63" s="35">
        <v>571</v>
      </c>
      <c r="D63" s="34">
        <f t="shared" si="1"/>
        <v>557</v>
      </c>
      <c r="E63" s="26">
        <v>44787</v>
      </c>
      <c r="F63" s="37">
        <v>569</v>
      </c>
      <c r="G63" s="36">
        <v>44788</v>
      </c>
      <c r="H63" s="76">
        <f t="shared" si="2"/>
        <v>12</v>
      </c>
      <c r="I63" s="5">
        <f t="shared" si="0"/>
        <v>3</v>
      </c>
      <c r="K63" s="33"/>
      <c r="L63" s="687">
        <v>44786</v>
      </c>
      <c r="M63" s="34">
        <f t="shared" si="5"/>
        <v>467</v>
      </c>
      <c r="N63" s="37">
        <v>0</v>
      </c>
      <c r="O63" s="35">
        <v>467</v>
      </c>
      <c r="P63" s="40">
        <f t="shared" si="7"/>
        <v>0</v>
      </c>
      <c r="Q63" s="41"/>
    </row>
    <row r="64" spans="1:17" ht="15.6" x14ac:dyDescent="0.3">
      <c r="A64" s="33">
        <v>62</v>
      </c>
      <c r="B64" s="34">
        <f t="shared" si="4"/>
        <v>569</v>
      </c>
      <c r="C64" s="35">
        <v>574</v>
      </c>
      <c r="D64" s="34">
        <f t="shared" si="1"/>
        <v>569</v>
      </c>
      <c r="E64" s="26">
        <v>44788</v>
      </c>
      <c r="F64" s="37">
        <v>580.79999999999995</v>
      </c>
      <c r="G64" s="36">
        <v>44789</v>
      </c>
      <c r="H64" s="76">
        <f t="shared" si="2"/>
        <v>11.799999999999955</v>
      </c>
      <c r="I64" s="5">
        <f t="shared" si="0"/>
        <v>4</v>
      </c>
      <c r="K64" s="33"/>
      <c r="L64" s="687">
        <v>44787</v>
      </c>
      <c r="M64" s="34">
        <f t="shared" si="5"/>
        <v>467</v>
      </c>
      <c r="N64" s="37">
        <v>0</v>
      </c>
      <c r="O64" s="35">
        <f>69*5</f>
        <v>345</v>
      </c>
      <c r="P64" s="40">
        <f t="shared" si="7"/>
        <v>122</v>
      </c>
      <c r="Q64" s="41"/>
    </row>
    <row r="65" spans="1:17" ht="15.6" x14ac:dyDescent="0.3">
      <c r="A65" s="33">
        <v>63</v>
      </c>
      <c r="B65" s="34">
        <f t="shared" si="4"/>
        <v>580.79999999999995</v>
      </c>
      <c r="C65" s="35">
        <v>578</v>
      </c>
      <c r="D65" s="34">
        <f t="shared" si="1"/>
        <v>580.79999999999995</v>
      </c>
      <c r="E65" s="26">
        <v>44789</v>
      </c>
      <c r="F65" s="37">
        <v>580.79999999999995</v>
      </c>
      <c r="G65" s="36">
        <v>44790</v>
      </c>
      <c r="H65" s="76">
        <f t="shared" si="2"/>
        <v>0</v>
      </c>
      <c r="I65" s="5">
        <f t="shared" si="0"/>
        <v>0</v>
      </c>
      <c r="K65" s="33"/>
      <c r="L65" s="687">
        <v>44788</v>
      </c>
      <c r="M65" s="34">
        <f t="shared" si="5"/>
        <v>345</v>
      </c>
      <c r="N65" s="37">
        <v>0</v>
      </c>
      <c r="O65" s="35">
        <v>219</v>
      </c>
      <c r="P65" s="40">
        <f t="shared" si="7"/>
        <v>126</v>
      </c>
      <c r="Q65" s="41"/>
    </row>
    <row r="66" spans="1:17" ht="15.6" x14ac:dyDescent="0.3">
      <c r="A66" s="33">
        <v>64</v>
      </c>
      <c r="B66" s="34">
        <f t="shared" si="4"/>
        <v>580.79999999999995</v>
      </c>
      <c r="C66" s="35">
        <v>578</v>
      </c>
      <c r="D66" s="34">
        <f t="shared" si="1"/>
        <v>580.79999999999995</v>
      </c>
      <c r="E66" s="26">
        <v>44790</v>
      </c>
      <c r="F66" s="37">
        <v>591.4</v>
      </c>
      <c r="G66" s="36">
        <v>44791</v>
      </c>
      <c r="H66" s="76">
        <f t="shared" si="2"/>
        <v>10.600000000000023</v>
      </c>
      <c r="I66" s="5">
        <f t="shared" si="0"/>
        <v>4</v>
      </c>
      <c r="K66" s="33"/>
      <c r="L66" s="687">
        <v>44789</v>
      </c>
      <c r="M66" s="34">
        <f t="shared" si="5"/>
        <v>219</v>
      </c>
      <c r="N66" s="37">
        <v>185</v>
      </c>
      <c r="O66" s="35">
        <f>N66+M66</f>
        <v>404</v>
      </c>
      <c r="P66" s="40">
        <f t="shared" si="7"/>
        <v>0</v>
      </c>
      <c r="Q66" s="41"/>
    </row>
    <row r="67" spans="1:17" ht="15.6" x14ac:dyDescent="0.3">
      <c r="A67" s="33">
        <v>65</v>
      </c>
      <c r="B67" s="34">
        <f t="shared" si="4"/>
        <v>591.4</v>
      </c>
      <c r="C67" s="35">
        <v>582</v>
      </c>
      <c r="D67" s="34">
        <f t="shared" si="1"/>
        <v>591.4</v>
      </c>
      <c r="E67" s="26">
        <v>44791</v>
      </c>
      <c r="F67" s="37">
        <v>591.6</v>
      </c>
      <c r="G67" s="36">
        <v>44792</v>
      </c>
      <c r="H67" s="76">
        <f t="shared" si="2"/>
        <v>0.20000000000004547</v>
      </c>
      <c r="I67" s="5">
        <f t="shared" si="0"/>
        <v>1</v>
      </c>
      <c r="K67" s="33"/>
      <c r="L67" s="687">
        <v>44790</v>
      </c>
      <c r="M67" s="34">
        <f t="shared" si="5"/>
        <v>404</v>
      </c>
      <c r="N67" s="37">
        <v>0</v>
      </c>
      <c r="O67" s="35">
        <f t="shared" ref="O67:O83" si="8">50*5</f>
        <v>250</v>
      </c>
      <c r="P67" s="40">
        <f t="shared" si="7"/>
        <v>154</v>
      </c>
      <c r="Q67" s="41"/>
    </row>
    <row r="68" spans="1:17" ht="15.6" x14ac:dyDescent="0.3">
      <c r="A68" s="33">
        <v>66</v>
      </c>
      <c r="B68" s="34">
        <f t="shared" si="4"/>
        <v>591.6</v>
      </c>
      <c r="C68" s="35">
        <v>583</v>
      </c>
      <c r="D68" s="34">
        <f t="shared" si="1"/>
        <v>591.6</v>
      </c>
      <c r="E68" s="26">
        <v>44792</v>
      </c>
      <c r="F68" s="37">
        <v>591.79999999999995</v>
      </c>
      <c r="G68" s="36">
        <v>44793</v>
      </c>
      <c r="H68" s="76">
        <f t="shared" si="2"/>
        <v>0.19999999999993179</v>
      </c>
      <c r="I68" s="5">
        <f t="shared" si="0"/>
        <v>1</v>
      </c>
      <c r="K68" s="33"/>
      <c r="L68" s="687">
        <v>44791</v>
      </c>
      <c r="M68" s="34">
        <f t="shared" si="5"/>
        <v>250</v>
      </c>
      <c r="N68" s="37">
        <v>0</v>
      </c>
      <c r="O68" s="35">
        <f t="shared" si="8"/>
        <v>250</v>
      </c>
      <c r="P68" s="40">
        <f t="shared" si="7"/>
        <v>0</v>
      </c>
      <c r="Q68" s="41"/>
    </row>
    <row r="69" spans="1:17" ht="15.6" x14ac:dyDescent="0.3">
      <c r="A69" s="33">
        <v>67</v>
      </c>
      <c r="B69" s="34">
        <f t="shared" si="4"/>
        <v>591.79999999999995</v>
      </c>
      <c r="C69" s="35">
        <v>584</v>
      </c>
      <c r="D69" s="34">
        <f t="shared" si="1"/>
        <v>591.79999999999995</v>
      </c>
      <c r="E69" s="26">
        <v>44793</v>
      </c>
      <c r="F69" s="37">
        <v>591.79999999999995</v>
      </c>
      <c r="G69" s="36">
        <v>44794</v>
      </c>
      <c r="H69" s="76">
        <f t="shared" si="2"/>
        <v>0</v>
      </c>
      <c r="I69" s="5">
        <f t="shared" si="0"/>
        <v>0</v>
      </c>
      <c r="K69" s="33"/>
      <c r="L69" s="687">
        <v>44792</v>
      </c>
      <c r="M69" s="34">
        <f t="shared" si="5"/>
        <v>250</v>
      </c>
      <c r="N69" s="37">
        <v>0</v>
      </c>
      <c r="O69" s="35">
        <f t="shared" si="8"/>
        <v>250</v>
      </c>
      <c r="P69" s="40">
        <f t="shared" si="7"/>
        <v>0</v>
      </c>
      <c r="Q69" s="41"/>
    </row>
    <row r="70" spans="1:17" ht="15.6" x14ac:dyDescent="0.3">
      <c r="A70" s="33">
        <v>68</v>
      </c>
      <c r="B70" s="34">
        <f t="shared" si="4"/>
        <v>591.79999999999995</v>
      </c>
      <c r="C70" s="35">
        <v>584</v>
      </c>
      <c r="D70" s="34">
        <f t="shared" si="1"/>
        <v>591.79999999999995</v>
      </c>
      <c r="E70" s="26">
        <v>44794</v>
      </c>
      <c r="F70" s="37">
        <v>591.9</v>
      </c>
      <c r="G70" s="36">
        <v>44795</v>
      </c>
      <c r="H70" s="76">
        <f t="shared" si="2"/>
        <v>0.10000000000002274</v>
      </c>
      <c r="I70" s="5">
        <f t="shared" si="0"/>
        <v>1</v>
      </c>
      <c r="K70" s="33"/>
      <c r="L70" s="687">
        <v>44793</v>
      </c>
      <c r="M70" s="34">
        <f t="shared" si="5"/>
        <v>250</v>
      </c>
      <c r="N70" s="37">
        <v>0</v>
      </c>
      <c r="O70" s="35">
        <f t="shared" si="8"/>
        <v>250</v>
      </c>
      <c r="P70" s="40">
        <f t="shared" si="7"/>
        <v>0</v>
      </c>
      <c r="Q70" s="41"/>
    </row>
    <row r="71" spans="1:17" ht="15.6" x14ac:dyDescent="0.3">
      <c r="A71" s="33">
        <v>69</v>
      </c>
      <c r="B71" s="34">
        <f t="shared" si="4"/>
        <v>591.9</v>
      </c>
      <c r="C71" s="35">
        <v>585</v>
      </c>
      <c r="D71" s="34">
        <f t="shared" si="1"/>
        <v>591.9</v>
      </c>
      <c r="E71" s="26">
        <v>44795</v>
      </c>
      <c r="F71" s="37">
        <v>591.9</v>
      </c>
      <c r="G71" s="36">
        <v>44796</v>
      </c>
      <c r="H71" s="76">
        <f t="shared" si="2"/>
        <v>0</v>
      </c>
      <c r="I71" s="5">
        <f t="shared" si="0"/>
        <v>0</v>
      </c>
      <c r="K71" s="33"/>
      <c r="L71" s="687">
        <v>44794</v>
      </c>
      <c r="M71" s="34">
        <f t="shared" si="5"/>
        <v>250</v>
      </c>
      <c r="N71" s="37">
        <v>0</v>
      </c>
      <c r="O71" s="35">
        <f t="shared" si="8"/>
        <v>250</v>
      </c>
      <c r="P71" s="40">
        <f t="shared" si="7"/>
        <v>0</v>
      </c>
      <c r="Q71" s="41"/>
    </row>
    <row r="72" spans="1:17" ht="15.6" x14ac:dyDescent="0.3">
      <c r="A72" s="33">
        <v>70</v>
      </c>
      <c r="B72" s="34">
        <f t="shared" si="4"/>
        <v>591.9</v>
      </c>
      <c r="C72" s="35">
        <v>585</v>
      </c>
      <c r="D72" s="34">
        <f t="shared" si="1"/>
        <v>591.9</v>
      </c>
      <c r="E72" s="26">
        <v>44796</v>
      </c>
      <c r="F72" s="37">
        <v>592.20000000000005</v>
      </c>
      <c r="G72" s="36">
        <v>44797</v>
      </c>
      <c r="H72" s="76">
        <f t="shared" si="2"/>
        <v>0.30000000000006821</v>
      </c>
      <c r="I72" s="5">
        <f t="shared" si="0"/>
        <v>2</v>
      </c>
      <c r="K72" s="33"/>
      <c r="L72" s="687">
        <v>44795</v>
      </c>
      <c r="M72" s="34">
        <f t="shared" si="5"/>
        <v>250</v>
      </c>
      <c r="N72" s="37">
        <v>0</v>
      </c>
      <c r="O72" s="35">
        <f t="shared" si="8"/>
        <v>250</v>
      </c>
      <c r="P72" s="40">
        <f t="shared" si="7"/>
        <v>0</v>
      </c>
      <c r="Q72" s="41"/>
    </row>
    <row r="73" spans="1:17" ht="15.6" x14ac:dyDescent="0.3">
      <c r="A73" s="33">
        <v>71</v>
      </c>
      <c r="B73" s="34">
        <f t="shared" si="4"/>
        <v>592.20000000000005</v>
      </c>
      <c r="C73" s="35">
        <v>587</v>
      </c>
      <c r="D73" s="34">
        <f t="shared" si="1"/>
        <v>592.20000000000005</v>
      </c>
      <c r="E73" s="26">
        <v>44797</v>
      </c>
      <c r="F73" s="37">
        <v>592.20000000000005</v>
      </c>
      <c r="G73" s="36">
        <v>44798</v>
      </c>
      <c r="H73" s="76">
        <f t="shared" si="2"/>
        <v>0</v>
      </c>
      <c r="I73" s="5">
        <f t="shared" si="0"/>
        <v>2</v>
      </c>
      <c r="K73" s="33"/>
      <c r="L73" s="687">
        <v>44796</v>
      </c>
      <c r="M73" s="34">
        <f t="shared" si="5"/>
        <v>250</v>
      </c>
      <c r="N73" s="37">
        <v>0</v>
      </c>
      <c r="O73" s="35">
        <f t="shared" si="8"/>
        <v>250</v>
      </c>
      <c r="P73" s="40">
        <f t="shared" si="7"/>
        <v>0</v>
      </c>
      <c r="Q73" s="41"/>
    </row>
    <row r="74" spans="1:17" ht="15.6" x14ac:dyDescent="0.3">
      <c r="A74" s="33">
        <v>72</v>
      </c>
      <c r="B74" s="34">
        <f t="shared" si="4"/>
        <v>592.20000000000005</v>
      </c>
      <c r="C74" s="35">
        <v>589</v>
      </c>
      <c r="D74" s="34">
        <f t="shared" si="1"/>
        <v>592.20000000000005</v>
      </c>
      <c r="E74" s="26">
        <v>44798</v>
      </c>
      <c r="F74" s="37">
        <v>592.4</v>
      </c>
      <c r="G74" s="36">
        <v>44799</v>
      </c>
      <c r="H74" s="76">
        <f t="shared" si="2"/>
        <v>0.19999999999993179</v>
      </c>
      <c r="I74" s="5">
        <f t="shared" si="0"/>
        <v>0</v>
      </c>
      <c r="K74" s="33"/>
      <c r="L74" s="687">
        <v>44797</v>
      </c>
      <c r="M74" s="34">
        <f t="shared" si="5"/>
        <v>250</v>
      </c>
      <c r="N74" s="37">
        <v>0</v>
      </c>
      <c r="O74" s="35">
        <f t="shared" si="8"/>
        <v>250</v>
      </c>
      <c r="P74" s="40">
        <f t="shared" si="7"/>
        <v>0</v>
      </c>
      <c r="Q74" s="41"/>
    </row>
    <row r="75" spans="1:17" ht="15.6" x14ac:dyDescent="0.3">
      <c r="A75" s="33">
        <v>73</v>
      </c>
      <c r="B75" s="34">
        <f t="shared" si="4"/>
        <v>592.4</v>
      </c>
      <c r="C75" s="35">
        <v>589</v>
      </c>
      <c r="D75" s="34">
        <f t="shared" si="1"/>
        <v>592.4</v>
      </c>
      <c r="E75" s="26">
        <v>44799</v>
      </c>
      <c r="F75" s="37">
        <v>592.5</v>
      </c>
      <c r="G75" s="36">
        <v>44800</v>
      </c>
      <c r="H75" s="76">
        <f t="shared" si="2"/>
        <v>0.10000000000002274</v>
      </c>
      <c r="I75" s="5">
        <f t="shared" si="0"/>
        <v>1</v>
      </c>
      <c r="K75" s="33"/>
      <c r="L75" s="687">
        <v>44798</v>
      </c>
      <c r="M75" s="34">
        <f t="shared" si="5"/>
        <v>250</v>
      </c>
      <c r="N75" s="37">
        <v>0</v>
      </c>
      <c r="O75" s="35">
        <f t="shared" si="8"/>
        <v>250</v>
      </c>
      <c r="P75" s="40">
        <f t="shared" si="7"/>
        <v>0</v>
      </c>
      <c r="Q75" s="41"/>
    </row>
    <row r="76" spans="1:17" ht="15.6" x14ac:dyDescent="0.3">
      <c r="A76" s="33">
        <v>74</v>
      </c>
      <c r="B76" s="34">
        <f t="shared" si="4"/>
        <v>592.5</v>
      </c>
      <c r="C76" s="35">
        <v>590</v>
      </c>
      <c r="D76" s="34">
        <f t="shared" si="1"/>
        <v>592.5</v>
      </c>
      <c r="E76" s="26">
        <v>44800</v>
      </c>
      <c r="F76" s="37">
        <v>592.70000000000005</v>
      </c>
      <c r="G76" s="36">
        <v>44801</v>
      </c>
      <c r="H76" s="76">
        <f t="shared" si="2"/>
        <v>0.20000000000004547</v>
      </c>
      <c r="I76" s="5">
        <f t="shared" si="0"/>
        <v>1</v>
      </c>
      <c r="K76" s="33"/>
      <c r="L76" s="687">
        <v>44799</v>
      </c>
      <c r="M76" s="34">
        <f t="shared" si="5"/>
        <v>250</v>
      </c>
      <c r="N76" s="37">
        <v>0</v>
      </c>
      <c r="O76" s="35">
        <f t="shared" si="8"/>
        <v>250</v>
      </c>
      <c r="P76" s="40">
        <f t="shared" si="7"/>
        <v>0</v>
      </c>
      <c r="Q76" s="41"/>
    </row>
    <row r="77" spans="1:17" ht="15.6" x14ac:dyDescent="0.3">
      <c r="A77" s="33">
        <v>75</v>
      </c>
      <c r="B77" s="34">
        <f t="shared" si="4"/>
        <v>592.70000000000005</v>
      </c>
      <c r="C77" s="35">
        <v>591</v>
      </c>
      <c r="D77" s="34">
        <f t="shared" si="1"/>
        <v>592.70000000000005</v>
      </c>
      <c r="E77" s="26">
        <v>44801</v>
      </c>
      <c r="F77" s="37">
        <v>592.70000000000005</v>
      </c>
      <c r="G77" s="36">
        <v>44802</v>
      </c>
      <c r="H77" s="76">
        <f t="shared" si="2"/>
        <v>0</v>
      </c>
      <c r="I77" s="5">
        <f t="shared" si="0"/>
        <v>0</v>
      </c>
      <c r="K77" s="33"/>
      <c r="L77" s="687">
        <v>44800</v>
      </c>
      <c r="M77" s="34">
        <f t="shared" si="5"/>
        <v>250</v>
      </c>
      <c r="N77" s="37">
        <v>0</v>
      </c>
      <c r="O77" s="35">
        <f t="shared" si="8"/>
        <v>250</v>
      </c>
      <c r="P77" s="40">
        <f t="shared" si="7"/>
        <v>0</v>
      </c>
      <c r="Q77" s="41"/>
    </row>
    <row r="78" spans="1:17" ht="15.6" x14ac:dyDescent="0.3">
      <c r="A78" s="33">
        <v>76</v>
      </c>
      <c r="B78" s="34">
        <f t="shared" si="4"/>
        <v>592.70000000000005</v>
      </c>
      <c r="C78" s="35">
        <v>591</v>
      </c>
      <c r="D78" s="34">
        <f t="shared" si="1"/>
        <v>592.70000000000005</v>
      </c>
      <c r="E78" s="26">
        <v>44802</v>
      </c>
      <c r="F78" s="37">
        <v>592.70000000000005</v>
      </c>
      <c r="G78" s="36">
        <v>44803</v>
      </c>
      <c r="H78" s="76">
        <f t="shared" si="2"/>
        <v>0</v>
      </c>
      <c r="I78" s="5">
        <f t="shared" si="0"/>
        <v>0</v>
      </c>
      <c r="K78" s="33"/>
      <c r="L78" s="687">
        <v>44801</v>
      </c>
      <c r="M78" s="34">
        <f t="shared" si="5"/>
        <v>250</v>
      </c>
      <c r="N78" s="37">
        <v>0</v>
      </c>
      <c r="O78" s="35">
        <f t="shared" si="8"/>
        <v>250</v>
      </c>
      <c r="P78" s="40">
        <f t="shared" si="7"/>
        <v>0</v>
      </c>
      <c r="Q78" s="41"/>
    </row>
    <row r="79" spans="1:17" ht="15.6" x14ac:dyDescent="0.3">
      <c r="A79" s="33">
        <v>77</v>
      </c>
      <c r="B79" s="34">
        <f t="shared" si="4"/>
        <v>592.70000000000005</v>
      </c>
      <c r="C79" s="35">
        <v>591</v>
      </c>
      <c r="D79" s="34">
        <f t="shared" si="1"/>
        <v>592.70000000000005</v>
      </c>
      <c r="E79" s="26">
        <v>44803</v>
      </c>
      <c r="F79" s="37">
        <v>592.79999999999995</v>
      </c>
      <c r="G79" s="36">
        <v>44804</v>
      </c>
      <c r="H79" s="76">
        <f t="shared" si="2"/>
        <v>9.9999999999909051E-2</v>
      </c>
      <c r="I79" s="5">
        <f t="shared" si="0"/>
        <v>2</v>
      </c>
      <c r="K79" s="33"/>
      <c r="L79" s="687">
        <v>44802</v>
      </c>
      <c r="M79" s="34">
        <f t="shared" si="5"/>
        <v>250</v>
      </c>
      <c r="N79" s="37">
        <v>0</v>
      </c>
      <c r="O79" s="35">
        <f t="shared" si="8"/>
        <v>250</v>
      </c>
      <c r="P79" s="40">
        <f t="shared" si="7"/>
        <v>0</v>
      </c>
      <c r="Q79" s="41"/>
    </row>
    <row r="80" spans="1:17" ht="15.6" x14ac:dyDescent="0.3">
      <c r="A80" s="33">
        <v>78</v>
      </c>
      <c r="B80" s="34">
        <f t="shared" si="4"/>
        <v>592.79999999999995</v>
      </c>
      <c r="C80" s="35">
        <v>593</v>
      </c>
      <c r="D80" s="34">
        <f t="shared" si="1"/>
        <v>592.79999999999995</v>
      </c>
      <c r="E80" s="26">
        <v>44804</v>
      </c>
      <c r="F80" s="37">
        <v>593.1</v>
      </c>
      <c r="G80" s="36">
        <v>44805</v>
      </c>
      <c r="H80" s="76">
        <f t="shared" si="2"/>
        <v>0.30000000000006821</v>
      </c>
      <c r="I80" s="5">
        <f t="shared" si="0"/>
        <v>1</v>
      </c>
      <c r="K80" s="33"/>
      <c r="L80" s="687">
        <v>44803</v>
      </c>
      <c r="M80" s="34">
        <f t="shared" si="5"/>
        <v>250</v>
      </c>
      <c r="N80" s="37">
        <v>0</v>
      </c>
      <c r="O80" s="35">
        <f t="shared" si="8"/>
        <v>250</v>
      </c>
      <c r="P80" s="40">
        <f t="shared" si="7"/>
        <v>0</v>
      </c>
      <c r="Q80" s="41"/>
    </row>
    <row r="81" spans="1:19" ht="15.6" x14ac:dyDescent="0.3">
      <c r="A81" s="33">
        <v>79</v>
      </c>
      <c r="B81" s="34">
        <f t="shared" si="4"/>
        <v>593.1</v>
      </c>
      <c r="C81" s="35">
        <v>594</v>
      </c>
      <c r="D81" s="34">
        <f t="shared" si="1"/>
        <v>593.1</v>
      </c>
      <c r="E81" s="26">
        <v>44805</v>
      </c>
      <c r="F81" s="37">
        <v>593.5</v>
      </c>
      <c r="G81" s="36">
        <v>44806</v>
      </c>
      <c r="H81" s="76">
        <f t="shared" si="2"/>
        <v>0.39999999999997726</v>
      </c>
      <c r="I81" s="5">
        <f t="shared" si="0"/>
        <v>2</v>
      </c>
      <c r="K81" s="33"/>
      <c r="L81" s="687">
        <v>44804</v>
      </c>
      <c r="M81" s="34">
        <f t="shared" si="5"/>
        <v>250</v>
      </c>
      <c r="N81" s="37">
        <v>0</v>
      </c>
      <c r="O81" s="35">
        <f t="shared" si="8"/>
        <v>250</v>
      </c>
      <c r="P81" s="40">
        <f t="shared" si="7"/>
        <v>0</v>
      </c>
      <c r="Q81" s="41"/>
    </row>
    <row r="82" spans="1:19" ht="15.6" x14ac:dyDescent="0.3">
      <c r="A82" s="33">
        <v>80</v>
      </c>
      <c r="B82" s="34">
        <f t="shared" si="4"/>
        <v>593.5</v>
      </c>
      <c r="C82" s="35">
        <v>596</v>
      </c>
      <c r="D82" s="34">
        <f t="shared" si="1"/>
        <v>593.5</v>
      </c>
      <c r="E82" s="26">
        <v>44806</v>
      </c>
      <c r="F82" s="37">
        <v>593.70000000000005</v>
      </c>
      <c r="G82" s="36">
        <v>44807</v>
      </c>
      <c r="H82" s="76">
        <f t="shared" si="2"/>
        <v>0.20000000000004547</v>
      </c>
      <c r="I82" s="5">
        <f t="shared" si="0"/>
        <v>1</v>
      </c>
      <c r="K82" s="33"/>
      <c r="L82" s="687">
        <v>44805</v>
      </c>
      <c r="M82" s="34">
        <f t="shared" si="5"/>
        <v>250</v>
      </c>
      <c r="N82" s="37">
        <v>0</v>
      </c>
      <c r="O82" s="35">
        <f t="shared" si="8"/>
        <v>250</v>
      </c>
      <c r="P82" s="40">
        <f t="shared" si="7"/>
        <v>0</v>
      </c>
      <c r="Q82" s="41"/>
    </row>
    <row r="83" spans="1:19" ht="15.6" x14ac:dyDescent="0.3">
      <c r="A83" s="33">
        <v>81</v>
      </c>
      <c r="B83" s="34">
        <f t="shared" si="4"/>
        <v>593.70000000000005</v>
      </c>
      <c r="C83" s="35">
        <v>597</v>
      </c>
      <c r="D83" s="34">
        <f t="shared" si="1"/>
        <v>593.70000000000005</v>
      </c>
      <c r="E83" s="26">
        <v>44807</v>
      </c>
      <c r="F83" s="37">
        <v>593.9</v>
      </c>
      <c r="G83" s="36">
        <v>44808</v>
      </c>
      <c r="H83" s="76">
        <f t="shared" si="2"/>
        <v>0.19999999999993179</v>
      </c>
      <c r="I83" s="5">
        <f t="shared" si="0"/>
        <v>2</v>
      </c>
      <c r="K83" s="33"/>
      <c r="L83" s="687">
        <v>44806</v>
      </c>
      <c r="M83" s="34">
        <f t="shared" si="5"/>
        <v>250</v>
      </c>
      <c r="N83" s="37">
        <v>0</v>
      </c>
      <c r="O83" s="35">
        <f t="shared" si="8"/>
        <v>250</v>
      </c>
      <c r="P83" s="40">
        <f t="shared" si="7"/>
        <v>0</v>
      </c>
      <c r="Q83" s="41"/>
    </row>
    <row r="84" spans="1:19" ht="15.6" x14ac:dyDescent="0.3">
      <c r="A84" s="33">
        <v>82</v>
      </c>
      <c r="B84" s="34">
        <f t="shared" si="4"/>
        <v>593.9</v>
      </c>
      <c r="C84" s="35">
        <v>599</v>
      </c>
      <c r="D84" s="34">
        <f t="shared" si="1"/>
        <v>593.9</v>
      </c>
      <c r="E84" s="26">
        <v>44808</v>
      </c>
      <c r="F84" s="37">
        <v>599.6</v>
      </c>
      <c r="G84" s="36">
        <v>44809</v>
      </c>
      <c r="H84" s="76">
        <f t="shared" si="2"/>
        <v>5.7000000000000455</v>
      </c>
      <c r="I84" s="5">
        <f t="shared" si="0"/>
        <v>2</v>
      </c>
      <c r="K84" s="33"/>
      <c r="L84" s="687">
        <v>44807</v>
      </c>
      <c r="M84" s="34">
        <f t="shared" si="5"/>
        <v>250</v>
      </c>
      <c r="N84" s="37">
        <v>0</v>
      </c>
      <c r="O84" s="35">
        <v>220</v>
      </c>
      <c r="P84" s="40">
        <f t="shared" si="7"/>
        <v>30</v>
      </c>
      <c r="Q84" s="41"/>
    </row>
    <row r="85" spans="1:19" ht="15.6" x14ac:dyDescent="0.3">
      <c r="A85" s="33">
        <v>83</v>
      </c>
      <c r="B85" s="34">
        <f t="shared" si="4"/>
        <v>599.6</v>
      </c>
      <c r="C85" s="35">
        <v>601</v>
      </c>
      <c r="D85" s="34">
        <f t="shared" si="1"/>
        <v>599.6</v>
      </c>
      <c r="E85" s="26">
        <v>44809</v>
      </c>
      <c r="F85" s="37">
        <v>600.70000000000005</v>
      </c>
      <c r="G85" s="36">
        <v>44810</v>
      </c>
      <c r="H85" s="76">
        <f t="shared" si="2"/>
        <v>1.1000000000000227</v>
      </c>
      <c r="I85" s="5">
        <f t="shared" si="0"/>
        <v>3</v>
      </c>
      <c r="K85" s="33"/>
      <c r="L85" s="687">
        <v>44808</v>
      </c>
      <c r="M85" s="34">
        <f t="shared" si="5"/>
        <v>220</v>
      </c>
      <c r="N85" s="37">
        <v>0</v>
      </c>
      <c r="O85" s="35">
        <f>38*5</f>
        <v>190</v>
      </c>
      <c r="P85" s="40">
        <f t="shared" si="7"/>
        <v>30</v>
      </c>
      <c r="Q85" s="41"/>
    </row>
    <row r="86" spans="1:19" ht="15.6" x14ac:dyDescent="0.3">
      <c r="A86" s="33">
        <v>84</v>
      </c>
      <c r="B86" s="34">
        <f t="shared" si="4"/>
        <v>600.70000000000005</v>
      </c>
      <c r="C86" s="35">
        <v>604</v>
      </c>
      <c r="D86" s="34">
        <f t="shared" si="1"/>
        <v>600.70000000000005</v>
      </c>
      <c r="E86" s="26">
        <v>44810</v>
      </c>
      <c r="F86" s="37">
        <v>600.9</v>
      </c>
      <c r="G86" s="36">
        <v>44811</v>
      </c>
      <c r="H86" s="76">
        <f t="shared" si="2"/>
        <v>0.19999999999993179</v>
      </c>
      <c r="I86" s="5">
        <f t="shared" si="0"/>
        <v>2</v>
      </c>
      <c r="K86" s="33"/>
      <c r="L86" s="687">
        <v>44809</v>
      </c>
      <c r="M86" s="34">
        <f t="shared" si="5"/>
        <v>190</v>
      </c>
      <c r="N86" s="37">
        <v>0</v>
      </c>
      <c r="O86" s="35">
        <v>156</v>
      </c>
      <c r="P86" s="40">
        <f t="shared" si="7"/>
        <v>34</v>
      </c>
      <c r="Q86" s="41"/>
    </row>
    <row r="87" spans="1:19" ht="15.6" x14ac:dyDescent="0.3">
      <c r="A87" s="33">
        <v>85</v>
      </c>
      <c r="B87" s="34">
        <f t="shared" si="4"/>
        <v>600.9</v>
      </c>
      <c r="C87" s="35">
        <v>606</v>
      </c>
      <c r="D87" s="34">
        <f t="shared" si="1"/>
        <v>600.9</v>
      </c>
      <c r="E87" s="26">
        <v>44811</v>
      </c>
      <c r="F87" s="37">
        <v>604.9</v>
      </c>
      <c r="G87" s="36">
        <v>44812</v>
      </c>
      <c r="H87" s="76">
        <f t="shared" si="2"/>
        <v>4</v>
      </c>
      <c r="I87" s="5">
        <f t="shared" si="0"/>
        <v>1</v>
      </c>
      <c r="K87" s="33"/>
      <c r="L87" s="687">
        <v>44810</v>
      </c>
      <c r="M87" s="34">
        <f t="shared" si="5"/>
        <v>156</v>
      </c>
      <c r="N87" s="37">
        <v>0</v>
      </c>
      <c r="O87" s="35">
        <v>156</v>
      </c>
      <c r="P87" s="40">
        <f t="shared" si="7"/>
        <v>0</v>
      </c>
      <c r="Q87" s="41"/>
    </row>
    <row r="88" spans="1:19" ht="15.6" x14ac:dyDescent="0.3">
      <c r="A88" s="33">
        <v>86</v>
      </c>
      <c r="B88" s="34">
        <f t="shared" si="4"/>
        <v>604.9</v>
      </c>
      <c r="C88" s="35">
        <v>607</v>
      </c>
      <c r="D88" s="34">
        <f t="shared" si="1"/>
        <v>604.9</v>
      </c>
      <c r="E88" s="26">
        <v>44812</v>
      </c>
      <c r="F88" s="37">
        <v>604.9</v>
      </c>
      <c r="G88" s="36">
        <v>44813</v>
      </c>
      <c r="H88" s="76">
        <f t="shared" si="2"/>
        <v>0</v>
      </c>
      <c r="I88" s="5">
        <f t="shared" si="0"/>
        <v>0</v>
      </c>
      <c r="K88" s="33"/>
      <c r="L88" s="687">
        <v>44811</v>
      </c>
      <c r="M88" s="34">
        <f t="shared" si="5"/>
        <v>156</v>
      </c>
      <c r="N88" s="37">
        <v>0</v>
      </c>
      <c r="O88" s="35">
        <f>25*5</f>
        <v>125</v>
      </c>
      <c r="P88" s="40">
        <f t="shared" si="7"/>
        <v>31</v>
      </c>
      <c r="Q88" s="41"/>
    </row>
    <row r="89" spans="1:19" ht="15.6" x14ac:dyDescent="0.3">
      <c r="A89" s="33">
        <v>87</v>
      </c>
      <c r="B89" s="34">
        <f t="shared" si="4"/>
        <v>604.9</v>
      </c>
      <c r="C89" s="35">
        <v>607</v>
      </c>
      <c r="D89" s="34">
        <f t="shared" si="1"/>
        <v>604.9</v>
      </c>
      <c r="E89" s="26">
        <v>44813</v>
      </c>
      <c r="F89" s="37">
        <v>604.9</v>
      </c>
      <c r="G89" s="36">
        <v>44814</v>
      </c>
      <c r="H89" s="76">
        <f t="shared" si="2"/>
        <v>0</v>
      </c>
      <c r="I89" s="5">
        <f t="shared" si="0"/>
        <v>0</v>
      </c>
      <c r="K89" s="33"/>
      <c r="L89" s="687">
        <v>44812</v>
      </c>
      <c r="M89" s="34">
        <f t="shared" si="5"/>
        <v>125</v>
      </c>
      <c r="N89" s="37">
        <v>490</v>
      </c>
      <c r="O89" s="35">
        <f t="shared" ref="O89:O90" si="9">N89+M89</f>
        <v>615</v>
      </c>
      <c r="P89" s="40">
        <f t="shared" si="7"/>
        <v>0</v>
      </c>
      <c r="Q89" s="41" t="s">
        <v>18</v>
      </c>
    </row>
    <row r="90" spans="1:19" ht="15.6" x14ac:dyDescent="0.3">
      <c r="A90" s="33">
        <v>88</v>
      </c>
      <c r="B90" s="34">
        <f t="shared" si="4"/>
        <v>604.9</v>
      </c>
      <c r="C90" s="35">
        <v>607</v>
      </c>
      <c r="D90" s="34">
        <f t="shared" si="1"/>
        <v>604.9</v>
      </c>
      <c r="E90" s="26">
        <v>44814</v>
      </c>
      <c r="F90" s="37">
        <v>621</v>
      </c>
      <c r="G90" s="36">
        <v>44815</v>
      </c>
      <c r="H90" s="76">
        <f t="shared" si="2"/>
        <v>16.100000000000023</v>
      </c>
      <c r="I90" s="5">
        <f t="shared" si="0"/>
        <v>3</v>
      </c>
      <c r="K90" s="33"/>
      <c r="L90" s="687">
        <v>44813</v>
      </c>
      <c r="M90" s="34">
        <f t="shared" si="5"/>
        <v>615</v>
      </c>
      <c r="N90" s="37">
        <v>0</v>
      </c>
      <c r="O90" s="35">
        <f t="shared" si="9"/>
        <v>615</v>
      </c>
      <c r="P90" s="40">
        <f t="shared" si="7"/>
        <v>0</v>
      </c>
      <c r="Q90" s="41"/>
    </row>
    <row r="91" spans="1:19" ht="15.6" x14ac:dyDescent="0.3">
      <c r="A91" s="33">
        <v>89</v>
      </c>
      <c r="B91" s="34">
        <f t="shared" si="4"/>
        <v>621</v>
      </c>
      <c r="C91" s="35">
        <v>610</v>
      </c>
      <c r="D91" s="34">
        <f t="shared" si="1"/>
        <v>621</v>
      </c>
      <c r="E91" s="26">
        <v>44815</v>
      </c>
      <c r="F91" s="37">
        <v>625.6</v>
      </c>
      <c r="G91" s="36">
        <v>44816</v>
      </c>
      <c r="H91" s="76">
        <f t="shared" si="2"/>
        <v>4.6000000000000227</v>
      </c>
      <c r="I91" s="5">
        <f t="shared" si="0"/>
        <v>2</v>
      </c>
      <c r="K91" s="33"/>
      <c r="L91" s="687">
        <v>44814</v>
      </c>
      <c r="M91" s="34">
        <f t="shared" si="5"/>
        <v>615</v>
      </c>
      <c r="N91" s="37">
        <v>0</v>
      </c>
      <c r="O91" s="35">
        <f>M91-160</f>
        <v>455</v>
      </c>
      <c r="P91" s="40">
        <f t="shared" si="7"/>
        <v>160</v>
      </c>
      <c r="Q91" s="41"/>
    </row>
    <row r="92" spans="1:19" ht="15.6" x14ac:dyDescent="0.3">
      <c r="A92" s="33">
        <v>90</v>
      </c>
      <c r="B92" s="34">
        <f t="shared" si="4"/>
        <v>625.6</v>
      </c>
      <c r="C92" s="35">
        <v>612</v>
      </c>
      <c r="D92" s="34">
        <f t="shared" si="1"/>
        <v>625.6</v>
      </c>
      <c r="E92" s="26">
        <v>44816</v>
      </c>
      <c r="F92" s="37">
        <v>625.70000000000005</v>
      </c>
      <c r="G92" s="36">
        <v>44817</v>
      </c>
      <c r="H92" s="76">
        <f t="shared" si="2"/>
        <v>0.10000000000002274</v>
      </c>
      <c r="I92" s="5">
        <f t="shared" si="0"/>
        <v>2</v>
      </c>
      <c r="K92" s="33"/>
      <c r="L92" s="687">
        <v>44815</v>
      </c>
      <c r="M92" s="34">
        <f t="shared" si="5"/>
        <v>455</v>
      </c>
      <c r="N92" s="37">
        <v>0</v>
      </c>
      <c r="O92" s="35">
        <f t="shared" ref="O92:O97" si="10">78*5</f>
        <v>390</v>
      </c>
      <c r="P92" s="40">
        <f t="shared" si="7"/>
        <v>65</v>
      </c>
      <c r="Q92" s="41"/>
    </row>
    <row r="93" spans="1:19" ht="15.6" x14ac:dyDescent="0.3">
      <c r="A93" s="33">
        <v>91</v>
      </c>
      <c r="B93" s="34">
        <f t="shared" si="4"/>
        <v>625.70000000000005</v>
      </c>
      <c r="C93" s="35">
        <v>614</v>
      </c>
      <c r="D93" s="34">
        <f t="shared" si="1"/>
        <v>625.70000000000005</v>
      </c>
      <c r="E93" s="26">
        <v>44817</v>
      </c>
      <c r="F93" s="37">
        <v>625.70000000000005</v>
      </c>
      <c r="G93" s="36">
        <v>44818</v>
      </c>
      <c r="H93" s="76">
        <f t="shared" si="2"/>
        <v>0</v>
      </c>
      <c r="I93" s="5">
        <f t="shared" si="0"/>
        <v>0</v>
      </c>
      <c r="K93" s="33"/>
      <c r="L93" s="687">
        <v>44816</v>
      </c>
      <c r="M93" s="34">
        <f t="shared" si="5"/>
        <v>390</v>
      </c>
      <c r="N93" s="37">
        <v>0</v>
      </c>
      <c r="O93" s="35">
        <f t="shared" si="10"/>
        <v>390</v>
      </c>
      <c r="P93" s="40">
        <f t="shared" si="7"/>
        <v>0</v>
      </c>
      <c r="Q93" s="41"/>
      <c r="S93" s="48">
        <f>521</f>
        <v>521</v>
      </c>
    </row>
    <row r="94" spans="1:19" ht="15.6" x14ac:dyDescent="0.3">
      <c r="A94" s="33">
        <v>92</v>
      </c>
      <c r="B94" s="34">
        <f t="shared" si="4"/>
        <v>625.70000000000005</v>
      </c>
      <c r="C94" s="35">
        <v>614</v>
      </c>
      <c r="D94" s="34">
        <f t="shared" si="1"/>
        <v>625.70000000000005</v>
      </c>
      <c r="E94" s="26">
        <v>44818</v>
      </c>
      <c r="F94" s="37">
        <v>626</v>
      </c>
      <c r="G94" s="36">
        <v>44819</v>
      </c>
      <c r="H94" s="76">
        <f t="shared" si="2"/>
        <v>0.29999999999995453</v>
      </c>
      <c r="I94" s="5">
        <f t="shared" si="0"/>
        <v>2</v>
      </c>
      <c r="K94" s="33"/>
      <c r="L94" s="687">
        <v>44817</v>
      </c>
      <c r="M94" s="34">
        <f t="shared" si="5"/>
        <v>390</v>
      </c>
      <c r="N94" s="37">
        <v>0</v>
      </c>
      <c r="O94" s="35">
        <f t="shared" si="10"/>
        <v>390</v>
      </c>
      <c r="P94" s="40">
        <f t="shared" si="7"/>
        <v>0</v>
      </c>
      <c r="Q94" s="41"/>
    </row>
    <row r="95" spans="1:19" ht="15.6" x14ac:dyDescent="0.3">
      <c r="A95" s="33">
        <v>93</v>
      </c>
      <c r="B95" s="34">
        <f t="shared" si="4"/>
        <v>626</v>
      </c>
      <c r="C95" s="35">
        <v>616</v>
      </c>
      <c r="D95" s="34">
        <f t="shared" si="1"/>
        <v>626</v>
      </c>
      <c r="E95" s="26">
        <v>44819</v>
      </c>
      <c r="F95" s="37">
        <v>626.20000000000005</v>
      </c>
      <c r="G95" s="36">
        <v>44820</v>
      </c>
      <c r="H95" s="76">
        <f t="shared" si="2"/>
        <v>0.20000000000004547</v>
      </c>
      <c r="I95" s="5">
        <f t="shared" si="0"/>
        <v>1</v>
      </c>
      <c r="K95" s="33"/>
      <c r="L95" s="687">
        <v>44818</v>
      </c>
      <c r="M95" s="34">
        <f t="shared" si="5"/>
        <v>390</v>
      </c>
      <c r="N95" s="37">
        <v>0</v>
      </c>
      <c r="O95" s="35">
        <f t="shared" si="10"/>
        <v>390</v>
      </c>
      <c r="P95" s="40">
        <f t="shared" si="7"/>
        <v>0</v>
      </c>
      <c r="Q95" s="41"/>
    </row>
    <row r="96" spans="1:19" ht="15.6" x14ac:dyDescent="0.3">
      <c r="A96" s="33">
        <v>94</v>
      </c>
      <c r="B96" s="34">
        <f t="shared" si="4"/>
        <v>626.20000000000005</v>
      </c>
      <c r="C96" s="35">
        <v>617</v>
      </c>
      <c r="D96" s="34">
        <f t="shared" si="1"/>
        <v>626.20000000000005</v>
      </c>
      <c r="E96" s="26">
        <v>44820</v>
      </c>
      <c r="F96" s="37">
        <v>626.79999999999995</v>
      </c>
      <c r="G96" s="36">
        <v>44821</v>
      </c>
      <c r="H96" s="76">
        <f t="shared" si="2"/>
        <v>0.59999999999990905</v>
      </c>
      <c r="I96" s="5">
        <f t="shared" si="0"/>
        <v>2</v>
      </c>
      <c r="K96" s="33"/>
      <c r="L96" s="687">
        <v>44819</v>
      </c>
      <c r="M96" s="34">
        <f t="shared" si="5"/>
        <v>390</v>
      </c>
      <c r="N96" s="37">
        <v>0</v>
      </c>
      <c r="O96" s="35">
        <f t="shared" si="10"/>
        <v>390</v>
      </c>
      <c r="P96" s="40">
        <f t="shared" si="7"/>
        <v>0</v>
      </c>
      <c r="Q96" s="41"/>
    </row>
    <row r="97" spans="1:17" ht="15.6" x14ac:dyDescent="0.3">
      <c r="A97" s="33">
        <v>95</v>
      </c>
      <c r="B97" s="34">
        <f t="shared" si="4"/>
        <v>626.79999999999995</v>
      </c>
      <c r="C97" s="35">
        <v>619</v>
      </c>
      <c r="D97" s="34">
        <f t="shared" si="1"/>
        <v>626.79999999999995</v>
      </c>
      <c r="E97" s="26">
        <v>44821</v>
      </c>
      <c r="F97" s="37">
        <v>629.20000000000005</v>
      </c>
      <c r="G97" s="36">
        <v>44822</v>
      </c>
      <c r="H97" s="76">
        <f t="shared" si="2"/>
        <v>2.4000000000000909</v>
      </c>
      <c r="I97" s="5">
        <f t="shared" si="0"/>
        <v>5</v>
      </c>
      <c r="K97" s="33"/>
      <c r="L97" s="687">
        <v>44820</v>
      </c>
      <c r="M97" s="34">
        <f t="shared" si="5"/>
        <v>390</v>
      </c>
      <c r="N97" s="37">
        <v>0</v>
      </c>
      <c r="O97" s="35">
        <f t="shared" si="10"/>
        <v>390</v>
      </c>
      <c r="P97" s="40">
        <f t="shared" si="7"/>
        <v>0</v>
      </c>
      <c r="Q97" s="41"/>
    </row>
    <row r="98" spans="1:17" ht="15.6" x14ac:dyDescent="0.3">
      <c r="A98" s="33">
        <v>96</v>
      </c>
      <c r="B98" s="34">
        <f t="shared" si="4"/>
        <v>629.20000000000005</v>
      </c>
      <c r="C98" s="35">
        <v>624</v>
      </c>
      <c r="D98" s="34">
        <f t="shared" si="1"/>
        <v>629.20000000000005</v>
      </c>
      <c r="E98" s="26">
        <v>44822</v>
      </c>
      <c r="F98" s="37">
        <v>629.70000000000005</v>
      </c>
      <c r="G98" s="36">
        <v>44823</v>
      </c>
      <c r="H98" s="76">
        <f t="shared" si="2"/>
        <v>0.5</v>
      </c>
      <c r="I98" s="5">
        <f t="shared" si="0"/>
        <v>7</v>
      </c>
      <c r="K98" s="33"/>
      <c r="L98" s="687">
        <v>44821</v>
      </c>
      <c r="M98" s="34">
        <f t="shared" si="5"/>
        <v>390</v>
      </c>
      <c r="N98" s="37">
        <v>0</v>
      </c>
      <c r="O98" s="35">
        <f t="shared" ref="O98:O99" si="11">68.8*5</f>
        <v>344</v>
      </c>
      <c r="P98" s="40">
        <f t="shared" si="7"/>
        <v>46</v>
      </c>
      <c r="Q98" s="41"/>
    </row>
    <row r="99" spans="1:17" ht="15.6" x14ac:dyDescent="0.3">
      <c r="A99" s="33">
        <v>97</v>
      </c>
      <c r="B99" s="34">
        <f t="shared" si="4"/>
        <v>629.70000000000005</v>
      </c>
      <c r="C99" s="35">
        <v>631</v>
      </c>
      <c r="D99" s="34">
        <f t="shared" si="1"/>
        <v>629.70000000000005</v>
      </c>
      <c r="E99" s="26">
        <v>44823</v>
      </c>
      <c r="F99" s="37">
        <v>631.79999999999995</v>
      </c>
      <c r="G99" s="36">
        <v>44824</v>
      </c>
      <c r="H99" s="76">
        <f t="shared" si="2"/>
        <v>2.0999999999999091</v>
      </c>
      <c r="I99" s="5">
        <f t="shared" si="0"/>
        <v>2</v>
      </c>
      <c r="K99" s="33"/>
      <c r="L99" s="687">
        <v>44822</v>
      </c>
      <c r="M99" s="34">
        <f t="shared" si="5"/>
        <v>344</v>
      </c>
      <c r="N99" s="37">
        <v>0</v>
      </c>
      <c r="O99" s="35">
        <f t="shared" si="11"/>
        <v>344</v>
      </c>
      <c r="P99" s="40">
        <f t="shared" si="7"/>
        <v>0</v>
      </c>
      <c r="Q99" s="41"/>
    </row>
    <row r="100" spans="1:17" ht="15.6" x14ac:dyDescent="0.3">
      <c r="A100" s="33">
        <v>98</v>
      </c>
      <c r="B100" s="34">
        <f t="shared" si="4"/>
        <v>631.79999999999995</v>
      </c>
      <c r="C100" s="35">
        <v>633</v>
      </c>
      <c r="D100" s="34">
        <f t="shared" si="1"/>
        <v>631.79999999999995</v>
      </c>
      <c r="E100" s="26">
        <v>44824</v>
      </c>
      <c r="F100" s="37">
        <v>633.1</v>
      </c>
      <c r="G100" s="36">
        <v>44825</v>
      </c>
      <c r="H100" s="76">
        <f t="shared" si="2"/>
        <v>1.3000000000000682</v>
      </c>
      <c r="I100" s="5">
        <f t="shared" si="0"/>
        <v>2</v>
      </c>
      <c r="K100" s="33"/>
      <c r="L100" s="687">
        <v>44823</v>
      </c>
      <c r="M100" s="34">
        <f t="shared" si="5"/>
        <v>344</v>
      </c>
      <c r="N100" s="37">
        <v>0</v>
      </c>
      <c r="O100" s="35">
        <f>56*5</f>
        <v>280</v>
      </c>
      <c r="P100" s="40">
        <f t="shared" si="7"/>
        <v>64</v>
      </c>
      <c r="Q100" s="85" t="s">
        <v>43</v>
      </c>
    </row>
    <row r="101" spans="1:17" ht="15.6" x14ac:dyDescent="0.3">
      <c r="A101" s="33">
        <v>99</v>
      </c>
      <c r="B101" s="34">
        <f t="shared" si="4"/>
        <v>633.1</v>
      </c>
      <c r="C101" s="35">
        <v>635</v>
      </c>
      <c r="D101" s="34">
        <f t="shared" si="1"/>
        <v>633.1</v>
      </c>
      <c r="E101" s="26">
        <v>44825</v>
      </c>
      <c r="F101" s="37">
        <v>635.4</v>
      </c>
      <c r="G101" s="36">
        <v>44826</v>
      </c>
      <c r="H101" s="76">
        <f t="shared" si="2"/>
        <v>2.2999999999999545</v>
      </c>
      <c r="I101" s="5">
        <f t="shared" si="0"/>
        <v>5</v>
      </c>
      <c r="K101" s="33"/>
      <c r="L101" s="687">
        <v>44824</v>
      </c>
      <c r="M101" s="34">
        <f t="shared" si="5"/>
        <v>280</v>
      </c>
      <c r="N101" s="37">
        <v>0</v>
      </c>
      <c r="O101" s="35">
        <v>266</v>
      </c>
      <c r="P101" s="40">
        <f t="shared" si="7"/>
        <v>14</v>
      </c>
      <c r="Q101" s="41"/>
    </row>
    <row r="102" spans="1:17" ht="15.6" x14ac:dyDescent="0.3">
      <c r="A102" s="33">
        <v>100</v>
      </c>
      <c r="B102" s="34">
        <f t="shared" si="4"/>
        <v>635.4</v>
      </c>
      <c r="C102" s="35">
        <v>640</v>
      </c>
      <c r="D102" s="34">
        <f t="shared" si="1"/>
        <v>635.4</v>
      </c>
      <c r="E102" s="36">
        <v>44826</v>
      </c>
      <c r="F102" s="37">
        <v>635.5</v>
      </c>
      <c r="G102" s="36">
        <v>44827</v>
      </c>
      <c r="H102" s="76">
        <f t="shared" si="2"/>
        <v>0.10000000000002274</v>
      </c>
      <c r="I102" s="5">
        <f t="shared" si="0"/>
        <v>2</v>
      </c>
      <c r="K102" s="33"/>
      <c r="L102" s="687">
        <v>44825</v>
      </c>
      <c r="M102" s="34">
        <f t="shared" si="5"/>
        <v>266</v>
      </c>
      <c r="N102" s="37">
        <v>0</v>
      </c>
      <c r="O102" s="35">
        <v>250</v>
      </c>
      <c r="P102" s="40">
        <f t="shared" si="7"/>
        <v>16</v>
      </c>
      <c r="Q102" s="41"/>
    </row>
    <row r="103" spans="1:17" ht="15.6" x14ac:dyDescent="0.3">
      <c r="A103" s="33">
        <v>101</v>
      </c>
      <c r="B103" s="34">
        <f t="shared" si="4"/>
        <v>635.5</v>
      </c>
      <c r="C103" s="35">
        <v>642</v>
      </c>
      <c r="D103" s="34">
        <f t="shared" si="1"/>
        <v>635.5</v>
      </c>
      <c r="E103" s="36">
        <v>44827</v>
      </c>
      <c r="F103" s="37">
        <v>635.6</v>
      </c>
      <c r="G103" s="36">
        <v>44828</v>
      </c>
      <c r="H103" s="76">
        <f t="shared" si="2"/>
        <v>0.10000000000002274</v>
      </c>
      <c r="I103" s="5">
        <f t="shared" si="0"/>
        <v>1</v>
      </c>
      <c r="K103" s="33"/>
      <c r="L103" s="687">
        <v>44826</v>
      </c>
      <c r="M103" s="34">
        <f t="shared" si="5"/>
        <v>250</v>
      </c>
      <c r="N103" s="37">
        <v>0</v>
      </c>
      <c r="O103" s="35">
        <v>250</v>
      </c>
      <c r="P103" s="40">
        <f t="shared" si="7"/>
        <v>0</v>
      </c>
      <c r="Q103" s="41"/>
    </row>
    <row r="104" spans="1:17" ht="15.6" x14ac:dyDescent="0.3">
      <c r="A104" s="33">
        <v>102</v>
      </c>
      <c r="B104" s="34">
        <f t="shared" si="4"/>
        <v>635.6</v>
      </c>
      <c r="C104" s="35">
        <v>643</v>
      </c>
      <c r="D104" s="34">
        <f t="shared" si="1"/>
        <v>635.6</v>
      </c>
      <c r="E104" s="36">
        <v>44828</v>
      </c>
      <c r="F104" s="37">
        <v>635.9</v>
      </c>
      <c r="G104" s="36">
        <v>44829</v>
      </c>
      <c r="H104" s="76">
        <f t="shared" si="2"/>
        <v>0.29999999999995453</v>
      </c>
      <c r="I104" s="5">
        <f t="shared" si="0"/>
        <v>2</v>
      </c>
      <c r="K104" s="33"/>
      <c r="L104" s="687">
        <v>44827</v>
      </c>
      <c r="M104" s="34">
        <f t="shared" si="5"/>
        <v>250</v>
      </c>
      <c r="N104" s="37">
        <v>0</v>
      </c>
      <c r="O104" s="35">
        <v>250</v>
      </c>
      <c r="P104" s="40">
        <f t="shared" si="7"/>
        <v>0</v>
      </c>
      <c r="Q104" s="41"/>
    </row>
    <row r="105" spans="1:17" ht="15.6" x14ac:dyDescent="0.3">
      <c r="A105" s="33">
        <v>103</v>
      </c>
      <c r="B105" s="34">
        <f t="shared" si="4"/>
        <v>635.9</v>
      </c>
      <c r="C105" s="35">
        <v>645</v>
      </c>
      <c r="D105" s="34">
        <f t="shared" si="1"/>
        <v>635.9</v>
      </c>
      <c r="E105" s="36">
        <v>44829</v>
      </c>
      <c r="F105" s="37">
        <v>638.4</v>
      </c>
      <c r="G105" s="36">
        <v>44830</v>
      </c>
      <c r="H105" s="76">
        <f t="shared" si="2"/>
        <v>2.5</v>
      </c>
      <c r="I105" s="5">
        <f t="shared" si="0"/>
        <v>3</v>
      </c>
      <c r="K105" s="33"/>
      <c r="L105" s="687">
        <v>44828</v>
      </c>
      <c r="M105" s="34">
        <f t="shared" si="5"/>
        <v>250</v>
      </c>
      <c r="N105" s="37">
        <v>0</v>
      </c>
      <c r="O105" s="35">
        <v>250</v>
      </c>
      <c r="P105" s="40">
        <f t="shared" si="7"/>
        <v>0</v>
      </c>
      <c r="Q105" s="41"/>
    </row>
    <row r="106" spans="1:17" ht="15.6" x14ac:dyDescent="0.3">
      <c r="A106" s="33">
        <v>104</v>
      </c>
      <c r="B106" s="34">
        <f t="shared" si="4"/>
        <v>638.4</v>
      </c>
      <c r="C106" s="35">
        <v>648</v>
      </c>
      <c r="D106" s="34">
        <f t="shared" si="1"/>
        <v>638.4</v>
      </c>
      <c r="E106" s="36">
        <v>44830</v>
      </c>
      <c r="F106" s="37">
        <v>638.5</v>
      </c>
      <c r="G106" s="36">
        <v>44831</v>
      </c>
      <c r="H106" s="76">
        <f t="shared" si="2"/>
        <v>0.10000000000002274</v>
      </c>
      <c r="I106" s="5">
        <f t="shared" si="0"/>
        <v>1</v>
      </c>
      <c r="K106" s="33"/>
      <c r="L106" s="687">
        <v>44829</v>
      </c>
      <c r="M106" s="34">
        <f t="shared" si="5"/>
        <v>250</v>
      </c>
      <c r="N106" s="37">
        <v>0</v>
      </c>
      <c r="O106" s="46">
        <f>43.75*5</f>
        <v>218.75</v>
      </c>
      <c r="P106" s="47">
        <f t="shared" si="7"/>
        <v>31.25</v>
      </c>
      <c r="Q106" s="41"/>
    </row>
    <row r="107" spans="1:17" ht="15.6" x14ac:dyDescent="0.3">
      <c r="A107" s="33">
        <v>105</v>
      </c>
      <c r="B107" s="34">
        <f t="shared" si="4"/>
        <v>638.5</v>
      </c>
      <c r="C107" s="35">
        <v>649</v>
      </c>
      <c r="D107" s="34">
        <f t="shared" si="1"/>
        <v>638.5</v>
      </c>
      <c r="E107" s="36">
        <v>44831</v>
      </c>
      <c r="F107" s="37">
        <v>638.70000000000005</v>
      </c>
      <c r="G107" s="36">
        <v>44832</v>
      </c>
      <c r="H107" s="76">
        <f t="shared" si="2"/>
        <v>0.20000000000004547</v>
      </c>
      <c r="I107" s="5">
        <f t="shared" si="0"/>
        <v>4</v>
      </c>
      <c r="K107" s="33"/>
      <c r="L107" s="687">
        <v>44830</v>
      </c>
      <c r="M107" s="84">
        <f t="shared" si="5"/>
        <v>218.75</v>
      </c>
      <c r="N107" s="37">
        <v>0</v>
      </c>
      <c r="O107" s="35">
        <v>219</v>
      </c>
      <c r="P107" s="47">
        <f t="shared" si="7"/>
        <v>-0.25</v>
      </c>
      <c r="Q107" s="41"/>
    </row>
    <row r="108" spans="1:17" ht="15.6" x14ac:dyDescent="0.3">
      <c r="A108" s="33">
        <v>106</v>
      </c>
      <c r="B108" s="34">
        <f t="shared" si="4"/>
        <v>638.70000000000005</v>
      </c>
      <c r="C108" s="35">
        <v>653</v>
      </c>
      <c r="D108" s="34">
        <f t="shared" si="1"/>
        <v>638.70000000000005</v>
      </c>
      <c r="E108" s="36">
        <v>44832</v>
      </c>
      <c r="F108" s="37">
        <v>638.70000000000005</v>
      </c>
      <c r="G108" s="36">
        <v>44833</v>
      </c>
      <c r="H108" s="76">
        <f t="shared" si="2"/>
        <v>0</v>
      </c>
      <c r="I108" s="5">
        <f t="shared" si="0"/>
        <v>0</v>
      </c>
      <c r="K108" s="33"/>
      <c r="L108" s="687">
        <v>44831</v>
      </c>
      <c r="M108" s="34">
        <f t="shared" si="5"/>
        <v>219</v>
      </c>
      <c r="N108" s="37">
        <v>0</v>
      </c>
      <c r="O108" s="35">
        <v>219</v>
      </c>
      <c r="P108" s="40">
        <f t="shared" si="7"/>
        <v>0</v>
      </c>
      <c r="Q108" s="41"/>
    </row>
    <row r="109" spans="1:17" ht="15.6" x14ac:dyDescent="0.3">
      <c r="A109" s="33">
        <v>107</v>
      </c>
      <c r="B109" s="34">
        <f t="shared" si="4"/>
        <v>638.70000000000005</v>
      </c>
      <c r="C109" s="35">
        <v>653</v>
      </c>
      <c r="D109" s="34">
        <f t="shared" si="1"/>
        <v>638.70000000000005</v>
      </c>
      <c r="E109" s="36">
        <v>44833</v>
      </c>
      <c r="F109" s="37">
        <v>639.20000000000005</v>
      </c>
      <c r="G109" s="36">
        <v>44834</v>
      </c>
      <c r="H109" s="76">
        <f t="shared" si="2"/>
        <v>0.5</v>
      </c>
      <c r="I109" s="5">
        <f t="shared" si="0"/>
        <v>2</v>
      </c>
      <c r="K109" s="33"/>
      <c r="L109" s="687">
        <v>44832</v>
      </c>
      <c r="M109" s="34">
        <f t="shared" si="5"/>
        <v>219</v>
      </c>
      <c r="N109" s="37">
        <v>0</v>
      </c>
      <c r="O109" s="35">
        <v>219</v>
      </c>
      <c r="P109" s="40">
        <f t="shared" si="7"/>
        <v>0</v>
      </c>
      <c r="Q109" s="41"/>
    </row>
    <row r="110" spans="1:17" ht="15.6" x14ac:dyDescent="0.3">
      <c r="A110" s="33">
        <v>108</v>
      </c>
      <c r="B110" s="34">
        <f t="shared" si="4"/>
        <v>639.20000000000005</v>
      </c>
      <c r="C110" s="35">
        <v>655</v>
      </c>
      <c r="D110" s="34">
        <f t="shared" si="1"/>
        <v>639.20000000000005</v>
      </c>
      <c r="E110" s="36">
        <v>44834</v>
      </c>
      <c r="F110" s="37">
        <v>643.1</v>
      </c>
      <c r="G110" s="36">
        <v>44835</v>
      </c>
      <c r="H110" s="76">
        <f t="shared" si="2"/>
        <v>3.8999999999999773</v>
      </c>
      <c r="I110" s="5">
        <f t="shared" si="0"/>
        <v>7</v>
      </c>
      <c r="K110" s="33"/>
      <c r="L110" s="687">
        <v>44833</v>
      </c>
      <c r="M110" s="34">
        <f t="shared" si="5"/>
        <v>219</v>
      </c>
      <c r="N110" s="37">
        <v>0</v>
      </c>
      <c r="O110" s="35">
        <v>219</v>
      </c>
      <c r="P110" s="40">
        <f t="shared" si="7"/>
        <v>0</v>
      </c>
      <c r="Q110" s="41"/>
    </row>
    <row r="111" spans="1:17" ht="15.6" x14ac:dyDescent="0.3">
      <c r="A111" s="33">
        <v>109</v>
      </c>
      <c r="B111" s="34">
        <f t="shared" si="4"/>
        <v>643.1</v>
      </c>
      <c r="C111" s="35">
        <v>662</v>
      </c>
      <c r="D111" s="34">
        <f t="shared" si="1"/>
        <v>643.1</v>
      </c>
      <c r="E111" s="36">
        <v>44835</v>
      </c>
      <c r="F111" s="37">
        <v>645.1</v>
      </c>
      <c r="G111" s="36">
        <v>44836</v>
      </c>
      <c r="H111" s="76">
        <f t="shared" si="2"/>
        <v>2</v>
      </c>
      <c r="I111" s="5">
        <f t="shared" si="0"/>
        <v>3</v>
      </c>
      <c r="K111" s="33"/>
      <c r="L111" s="687">
        <v>44834</v>
      </c>
      <c r="M111" s="34">
        <f t="shared" si="5"/>
        <v>219</v>
      </c>
      <c r="N111" s="37">
        <v>0</v>
      </c>
      <c r="O111" s="35">
        <v>172</v>
      </c>
      <c r="P111" s="40">
        <f t="shared" si="7"/>
        <v>47</v>
      </c>
      <c r="Q111" s="41"/>
    </row>
    <row r="112" spans="1:17" ht="15.6" x14ac:dyDescent="0.3">
      <c r="A112" s="33">
        <v>110</v>
      </c>
      <c r="B112" s="34">
        <f t="shared" si="4"/>
        <v>645.1</v>
      </c>
      <c r="C112" s="35">
        <v>665</v>
      </c>
      <c r="D112" s="34">
        <f t="shared" si="1"/>
        <v>645.1</v>
      </c>
      <c r="E112" s="36">
        <v>44836</v>
      </c>
      <c r="F112" s="37">
        <v>645.20000000000005</v>
      </c>
      <c r="G112" s="36">
        <v>44837</v>
      </c>
      <c r="H112" s="76">
        <f t="shared" si="2"/>
        <v>0.10000000000002274</v>
      </c>
      <c r="I112" s="5">
        <f t="shared" si="0"/>
        <v>1</v>
      </c>
      <c r="K112" s="33"/>
      <c r="L112" s="687">
        <v>44835</v>
      </c>
      <c r="M112" s="34">
        <f t="shared" si="5"/>
        <v>172</v>
      </c>
      <c r="N112" s="37">
        <v>0</v>
      </c>
      <c r="O112" s="35">
        <v>145</v>
      </c>
      <c r="P112" s="40">
        <f t="shared" si="7"/>
        <v>27</v>
      </c>
      <c r="Q112" s="41"/>
    </row>
    <row r="113" spans="1:17" ht="15.6" x14ac:dyDescent="0.3">
      <c r="A113" s="33">
        <v>111</v>
      </c>
      <c r="B113" s="34">
        <f t="shared" si="4"/>
        <v>645.20000000000005</v>
      </c>
      <c r="C113" s="35">
        <v>666</v>
      </c>
      <c r="D113" s="34">
        <f t="shared" si="1"/>
        <v>645.20000000000005</v>
      </c>
      <c r="E113" s="36">
        <v>44837</v>
      </c>
      <c r="F113" s="37">
        <v>645.29999999999995</v>
      </c>
      <c r="G113" s="36">
        <v>44838</v>
      </c>
      <c r="H113" s="76">
        <f t="shared" si="2"/>
        <v>9.9999999999909051E-2</v>
      </c>
      <c r="I113" s="5">
        <f t="shared" si="0"/>
        <v>1</v>
      </c>
      <c r="K113" s="33"/>
      <c r="L113" s="687">
        <v>44836</v>
      </c>
      <c r="M113" s="34">
        <f t="shared" si="5"/>
        <v>145</v>
      </c>
      <c r="N113" s="37">
        <v>0</v>
      </c>
      <c r="O113" s="35">
        <v>145</v>
      </c>
      <c r="P113" s="40">
        <f t="shared" si="7"/>
        <v>0</v>
      </c>
      <c r="Q113" s="41"/>
    </row>
    <row r="114" spans="1:17" ht="15.6" x14ac:dyDescent="0.3">
      <c r="A114" s="33">
        <v>112</v>
      </c>
      <c r="B114" s="34">
        <f t="shared" si="4"/>
        <v>645.29999999999995</v>
      </c>
      <c r="C114" s="35">
        <v>667</v>
      </c>
      <c r="D114" s="34">
        <f t="shared" si="1"/>
        <v>645.29999999999995</v>
      </c>
      <c r="E114" s="36">
        <v>44838</v>
      </c>
      <c r="F114" s="37">
        <v>647.4</v>
      </c>
      <c r="G114" s="36">
        <v>44839</v>
      </c>
      <c r="H114" s="76">
        <f t="shared" si="2"/>
        <v>2.1000000000000227</v>
      </c>
      <c r="I114" s="5">
        <f t="shared" si="0"/>
        <v>3</v>
      </c>
      <c r="K114" s="33"/>
      <c r="L114" s="687">
        <v>44837</v>
      </c>
      <c r="M114" s="34">
        <f t="shared" si="5"/>
        <v>145</v>
      </c>
      <c r="N114" s="37">
        <v>0</v>
      </c>
      <c r="O114" s="35">
        <v>145</v>
      </c>
      <c r="P114" s="40">
        <f t="shared" si="7"/>
        <v>0</v>
      </c>
      <c r="Q114" s="41"/>
    </row>
    <row r="115" spans="1:17" ht="15.6" x14ac:dyDescent="0.3">
      <c r="A115" s="33">
        <v>113</v>
      </c>
      <c r="B115" s="34">
        <f t="shared" si="4"/>
        <v>647.4</v>
      </c>
      <c r="C115" s="35">
        <v>670</v>
      </c>
      <c r="D115" s="34">
        <f t="shared" si="1"/>
        <v>647.4</v>
      </c>
      <c r="E115" s="36">
        <v>44839</v>
      </c>
      <c r="F115" s="37">
        <v>647.4</v>
      </c>
      <c r="G115" s="36">
        <v>44840</v>
      </c>
      <c r="H115" s="76">
        <f t="shared" si="2"/>
        <v>0</v>
      </c>
      <c r="I115" s="5">
        <f t="shared" si="0"/>
        <v>0</v>
      </c>
      <c r="K115" s="33"/>
      <c r="L115" s="687">
        <v>44838</v>
      </c>
      <c r="M115" s="34">
        <f t="shared" si="5"/>
        <v>145</v>
      </c>
      <c r="N115" s="37">
        <v>0</v>
      </c>
      <c r="O115" s="35">
        <v>120</v>
      </c>
      <c r="P115" s="40">
        <f t="shared" si="7"/>
        <v>25</v>
      </c>
      <c r="Q115" s="41"/>
    </row>
    <row r="116" spans="1:17" ht="15.6" x14ac:dyDescent="0.3">
      <c r="A116" s="33">
        <v>114</v>
      </c>
      <c r="B116" s="34">
        <f t="shared" si="4"/>
        <v>647.4</v>
      </c>
      <c r="C116" s="35">
        <v>670</v>
      </c>
      <c r="D116" s="34">
        <f t="shared" si="1"/>
        <v>647.4</v>
      </c>
      <c r="E116" s="36">
        <v>44840</v>
      </c>
      <c r="F116" s="37">
        <v>647.6</v>
      </c>
      <c r="G116" s="36">
        <v>44841</v>
      </c>
      <c r="H116" s="76">
        <f t="shared" si="2"/>
        <v>0.20000000000004547</v>
      </c>
      <c r="I116" s="5">
        <f t="shared" si="0"/>
        <v>1</v>
      </c>
      <c r="K116" s="33"/>
      <c r="L116" s="687">
        <v>44839</v>
      </c>
      <c r="M116" s="34">
        <f t="shared" si="5"/>
        <v>120</v>
      </c>
      <c r="N116" s="37">
        <v>390</v>
      </c>
      <c r="O116" s="35">
        <v>500</v>
      </c>
      <c r="P116" s="40">
        <f t="shared" si="7"/>
        <v>10</v>
      </c>
      <c r="Q116" s="41"/>
    </row>
    <row r="117" spans="1:17" ht="15.6" x14ac:dyDescent="0.3">
      <c r="A117" s="33">
        <v>115</v>
      </c>
      <c r="B117" s="34">
        <f t="shared" si="4"/>
        <v>647.6</v>
      </c>
      <c r="C117" s="35">
        <v>671</v>
      </c>
      <c r="D117" s="34">
        <f t="shared" si="1"/>
        <v>647.6</v>
      </c>
      <c r="E117" s="36">
        <v>44841</v>
      </c>
      <c r="F117" s="37">
        <v>657.9</v>
      </c>
      <c r="G117" s="36">
        <v>44842</v>
      </c>
      <c r="H117" s="76">
        <f t="shared" si="2"/>
        <v>10.299999999999955</v>
      </c>
      <c r="I117" s="5">
        <f t="shared" ref="I117:I371" si="12">(C117-C116)</f>
        <v>1</v>
      </c>
      <c r="K117" s="33"/>
      <c r="L117" s="687">
        <v>44840</v>
      </c>
      <c r="M117" s="34">
        <f t="shared" si="5"/>
        <v>500</v>
      </c>
      <c r="N117" s="37">
        <v>0</v>
      </c>
      <c r="O117" s="35">
        <v>500</v>
      </c>
      <c r="P117" s="40">
        <f t="shared" si="7"/>
        <v>0</v>
      </c>
      <c r="Q117" s="41"/>
    </row>
    <row r="118" spans="1:17" ht="15.6" x14ac:dyDescent="0.3">
      <c r="A118" s="33">
        <v>116</v>
      </c>
      <c r="B118" s="34">
        <f t="shared" si="4"/>
        <v>657.9</v>
      </c>
      <c r="C118" s="35">
        <v>676</v>
      </c>
      <c r="D118" s="34">
        <f t="shared" si="1"/>
        <v>657.9</v>
      </c>
      <c r="E118" s="36">
        <v>44842</v>
      </c>
      <c r="F118" s="37">
        <v>671</v>
      </c>
      <c r="G118" s="36">
        <v>44843</v>
      </c>
      <c r="H118" s="76">
        <f t="shared" si="2"/>
        <v>13.100000000000023</v>
      </c>
      <c r="I118" s="5">
        <f t="shared" si="12"/>
        <v>5</v>
      </c>
      <c r="K118" s="33"/>
      <c r="L118" s="687">
        <v>44841</v>
      </c>
      <c r="M118" s="34">
        <f t="shared" si="5"/>
        <v>500</v>
      </c>
      <c r="N118" s="37">
        <v>0</v>
      </c>
      <c r="O118" s="35">
        <v>375</v>
      </c>
      <c r="P118" s="40">
        <f t="shared" si="7"/>
        <v>125</v>
      </c>
      <c r="Q118" s="41"/>
    </row>
    <row r="119" spans="1:17" ht="15.6" x14ac:dyDescent="0.3">
      <c r="A119" s="33">
        <v>117</v>
      </c>
      <c r="B119" s="34">
        <f t="shared" si="4"/>
        <v>671</v>
      </c>
      <c r="C119" s="35">
        <v>677</v>
      </c>
      <c r="D119" s="34">
        <f t="shared" si="1"/>
        <v>671</v>
      </c>
      <c r="E119" s="36">
        <v>44843</v>
      </c>
      <c r="F119" s="37">
        <v>680.1</v>
      </c>
      <c r="G119" s="36">
        <v>44844</v>
      </c>
      <c r="H119" s="76">
        <f t="shared" si="2"/>
        <v>9.1000000000000227</v>
      </c>
      <c r="I119" s="5">
        <f t="shared" si="12"/>
        <v>1</v>
      </c>
      <c r="K119" s="49"/>
      <c r="L119" s="689">
        <v>44842</v>
      </c>
      <c r="M119" s="51">
        <f t="shared" si="5"/>
        <v>375</v>
      </c>
      <c r="N119" s="52">
        <v>0</v>
      </c>
      <c r="O119" s="53">
        <v>172</v>
      </c>
      <c r="P119" s="55">
        <f t="shared" si="7"/>
        <v>203</v>
      </c>
      <c r="Q119" s="56"/>
    </row>
    <row r="120" spans="1:17" ht="15.6" x14ac:dyDescent="0.3">
      <c r="A120" s="33">
        <v>118</v>
      </c>
      <c r="B120" s="34">
        <f t="shared" si="4"/>
        <v>680.1</v>
      </c>
      <c r="C120" s="35">
        <v>678</v>
      </c>
      <c r="D120" s="34">
        <f t="shared" si="1"/>
        <v>680.1</v>
      </c>
      <c r="E120" s="36">
        <v>44844</v>
      </c>
      <c r="F120" s="37">
        <v>680.1</v>
      </c>
      <c r="G120" s="36">
        <v>44845</v>
      </c>
      <c r="H120" s="76">
        <f t="shared" si="2"/>
        <v>0</v>
      </c>
      <c r="I120" s="5">
        <f t="shared" si="12"/>
        <v>1</v>
      </c>
      <c r="K120" s="49"/>
      <c r="L120" s="689">
        <v>44843</v>
      </c>
      <c r="M120" s="51">
        <f t="shared" si="5"/>
        <v>172</v>
      </c>
      <c r="N120" s="52">
        <v>0</v>
      </c>
      <c r="O120" s="53">
        <v>31</v>
      </c>
      <c r="P120" s="55">
        <f t="shared" si="7"/>
        <v>141</v>
      </c>
      <c r="Q120" s="56"/>
    </row>
    <row r="121" spans="1:17" ht="15.6" x14ac:dyDescent="0.3">
      <c r="A121" s="33">
        <v>119</v>
      </c>
      <c r="B121" s="34">
        <f t="shared" si="4"/>
        <v>680.1</v>
      </c>
      <c r="C121" s="35">
        <v>678</v>
      </c>
      <c r="D121" s="34">
        <f t="shared" si="1"/>
        <v>680.1</v>
      </c>
      <c r="E121" s="36">
        <v>44845</v>
      </c>
      <c r="F121" s="37">
        <v>680.1</v>
      </c>
      <c r="G121" s="36">
        <v>44846</v>
      </c>
      <c r="H121" s="38">
        <f t="shared" si="2"/>
        <v>0</v>
      </c>
      <c r="I121" s="5">
        <f t="shared" si="12"/>
        <v>0</v>
      </c>
      <c r="K121" s="33"/>
      <c r="L121" s="689">
        <v>44844</v>
      </c>
      <c r="M121" s="51">
        <f t="shared" si="5"/>
        <v>31</v>
      </c>
      <c r="N121" s="52">
        <v>568</v>
      </c>
      <c r="O121" s="53">
        <v>500</v>
      </c>
      <c r="P121" s="55">
        <f t="shared" si="7"/>
        <v>99</v>
      </c>
      <c r="Q121" s="41"/>
    </row>
    <row r="122" spans="1:17" ht="15.6" x14ac:dyDescent="0.3">
      <c r="A122" s="33">
        <v>120</v>
      </c>
      <c r="B122" s="34">
        <v>680.1</v>
      </c>
      <c r="C122" s="35">
        <v>678</v>
      </c>
      <c r="D122" s="34">
        <f t="shared" si="1"/>
        <v>680.1</v>
      </c>
      <c r="E122" s="36">
        <v>44846</v>
      </c>
      <c r="F122" s="37">
        <v>680.1</v>
      </c>
      <c r="G122" s="36">
        <v>44847</v>
      </c>
      <c r="H122" s="38">
        <f t="shared" si="2"/>
        <v>0</v>
      </c>
      <c r="I122" s="5">
        <f t="shared" si="12"/>
        <v>0</v>
      </c>
      <c r="K122" s="33"/>
      <c r="L122" s="687">
        <v>44845</v>
      </c>
      <c r="M122" s="34">
        <f t="shared" si="5"/>
        <v>500</v>
      </c>
      <c r="N122" s="37">
        <v>0</v>
      </c>
      <c r="O122" s="35">
        <v>500</v>
      </c>
      <c r="P122" s="40">
        <f t="shared" si="7"/>
        <v>0</v>
      </c>
      <c r="Q122" s="41"/>
    </row>
    <row r="123" spans="1:17" ht="15.6" x14ac:dyDescent="0.3">
      <c r="A123" s="33">
        <v>120</v>
      </c>
      <c r="B123" s="34">
        <v>680.1</v>
      </c>
      <c r="C123" s="35">
        <v>678</v>
      </c>
      <c r="D123" s="34">
        <f t="shared" si="1"/>
        <v>680.1</v>
      </c>
      <c r="E123" s="36">
        <v>44847</v>
      </c>
      <c r="F123" s="37">
        <v>680.1</v>
      </c>
      <c r="G123" s="36">
        <v>44848</v>
      </c>
      <c r="H123" s="38">
        <f t="shared" si="2"/>
        <v>0</v>
      </c>
      <c r="I123" s="5">
        <f t="shared" si="12"/>
        <v>0</v>
      </c>
      <c r="K123" s="33"/>
      <c r="L123" s="687">
        <v>44846</v>
      </c>
      <c r="M123" s="34">
        <f t="shared" si="5"/>
        <v>500</v>
      </c>
      <c r="N123" s="37">
        <v>0</v>
      </c>
      <c r="O123" s="35">
        <v>500</v>
      </c>
      <c r="P123" s="40">
        <f t="shared" si="7"/>
        <v>0</v>
      </c>
      <c r="Q123" s="41"/>
    </row>
    <row r="124" spans="1:17" ht="15.6" x14ac:dyDescent="0.3">
      <c r="A124" s="33">
        <v>120</v>
      </c>
      <c r="B124" s="34">
        <v>680.1</v>
      </c>
      <c r="C124" s="35">
        <v>678</v>
      </c>
      <c r="D124" s="34">
        <f t="shared" si="1"/>
        <v>680.1</v>
      </c>
      <c r="E124" s="36">
        <v>44848</v>
      </c>
      <c r="F124" s="37">
        <v>681.3</v>
      </c>
      <c r="G124" s="36">
        <v>44849</v>
      </c>
      <c r="H124" s="38">
        <f t="shared" si="2"/>
        <v>1.1999999999999318</v>
      </c>
      <c r="I124" s="5">
        <f t="shared" si="12"/>
        <v>0</v>
      </c>
      <c r="K124" s="33"/>
      <c r="L124" s="687">
        <v>44847</v>
      </c>
      <c r="M124" s="34">
        <f t="shared" si="5"/>
        <v>500</v>
      </c>
      <c r="N124" s="37">
        <v>0</v>
      </c>
      <c r="O124" s="35">
        <v>500</v>
      </c>
      <c r="P124" s="40">
        <f t="shared" si="7"/>
        <v>0</v>
      </c>
      <c r="Q124" s="41"/>
    </row>
    <row r="125" spans="1:17" ht="15.6" x14ac:dyDescent="0.3">
      <c r="A125" s="33">
        <v>120</v>
      </c>
      <c r="B125" s="34">
        <v>681.3</v>
      </c>
      <c r="C125" s="35">
        <v>681</v>
      </c>
      <c r="D125" s="34">
        <f t="shared" si="1"/>
        <v>681.3</v>
      </c>
      <c r="E125" s="36">
        <v>44849</v>
      </c>
      <c r="F125" s="37">
        <v>681.3</v>
      </c>
      <c r="G125" s="36">
        <v>44850</v>
      </c>
      <c r="H125" s="38">
        <f t="shared" si="2"/>
        <v>0</v>
      </c>
      <c r="I125" s="5">
        <f t="shared" si="12"/>
        <v>3</v>
      </c>
      <c r="K125" s="33"/>
      <c r="L125" s="687">
        <v>44848</v>
      </c>
      <c r="M125" s="34">
        <f t="shared" si="5"/>
        <v>500</v>
      </c>
      <c r="N125" s="37">
        <v>0</v>
      </c>
      <c r="O125" s="35">
        <v>500</v>
      </c>
      <c r="P125" s="40">
        <f t="shared" si="7"/>
        <v>0</v>
      </c>
      <c r="Q125" s="41"/>
    </row>
    <row r="126" spans="1:17" ht="15.6" x14ac:dyDescent="0.3">
      <c r="A126" s="33">
        <v>120</v>
      </c>
      <c r="B126" s="34">
        <v>681.3</v>
      </c>
      <c r="C126" s="35">
        <v>681</v>
      </c>
      <c r="D126" s="34">
        <f t="shared" si="1"/>
        <v>681.3</v>
      </c>
      <c r="E126" s="36">
        <v>44850</v>
      </c>
      <c r="F126" s="37">
        <v>681.3</v>
      </c>
      <c r="G126" s="36">
        <v>44851</v>
      </c>
      <c r="H126" s="38">
        <f t="shared" si="2"/>
        <v>0</v>
      </c>
      <c r="I126" s="5">
        <f t="shared" si="12"/>
        <v>0</v>
      </c>
      <c r="K126" s="33"/>
      <c r="L126" s="687">
        <v>44849</v>
      </c>
      <c r="M126" s="34">
        <f t="shared" si="5"/>
        <v>500</v>
      </c>
      <c r="N126" s="37">
        <v>0</v>
      </c>
      <c r="O126" s="35">
        <v>500</v>
      </c>
      <c r="P126" s="40">
        <f t="shared" si="7"/>
        <v>0</v>
      </c>
      <c r="Q126" s="41"/>
    </row>
    <row r="127" spans="1:17" ht="15.6" x14ac:dyDescent="0.3">
      <c r="A127" s="33">
        <v>120</v>
      </c>
      <c r="B127" s="34">
        <v>681.3</v>
      </c>
      <c r="C127" s="35">
        <v>681</v>
      </c>
      <c r="D127" s="34">
        <f t="shared" si="1"/>
        <v>681.3</v>
      </c>
      <c r="E127" s="36">
        <v>44851</v>
      </c>
      <c r="F127" s="37">
        <v>681.3</v>
      </c>
      <c r="G127" s="36">
        <v>44852</v>
      </c>
      <c r="H127" s="38">
        <f t="shared" si="2"/>
        <v>0</v>
      </c>
      <c r="I127" s="5">
        <f t="shared" si="12"/>
        <v>0</v>
      </c>
      <c r="K127" s="33"/>
      <c r="L127" s="687">
        <v>44850</v>
      </c>
      <c r="M127" s="34">
        <f t="shared" si="5"/>
        <v>500</v>
      </c>
      <c r="N127" s="37">
        <v>0</v>
      </c>
      <c r="O127" s="35">
        <v>500</v>
      </c>
      <c r="P127" s="40">
        <f t="shared" si="7"/>
        <v>0</v>
      </c>
      <c r="Q127" s="41"/>
    </row>
    <row r="128" spans="1:17" ht="15.6" x14ac:dyDescent="0.3">
      <c r="A128" s="33">
        <v>120</v>
      </c>
      <c r="B128" s="34">
        <v>681.3</v>
      </c>
      <c r="C128" s="35">
        <v>682</v>
      </c>
      <c r="D128" s="34">
        <f t="shared" si="1"/>
        <v>681.3</v>
      </c>
      <c r="E128" s="36">
        <v>44852</v>
      </c>
      <c r="F128" s="37">
        <v>681.4</v>
      </c>
      <c r="G128" s="36">
        <v>44853</v>
      </c>
      <c r="H128" s="38">
        <f t="shared" si="2"/>
        <v>0.10000000000002274</v>
      </c>
      <c r="I128" s="5">
        <f t="shared" si="12"/>
        <v>1</v>
      </c>
      <c r="K128" s="33"/>
      <c r="L128" s="687">
        <v>44851</v>
      </c>
      <c r="M128" s="34">
        <f t="shared" si="5"/>
        <v>500</v>
      </c>
      <c r="N128" s="37">
        <v>0</v>
      </c>
      <c r="O128" s="35">
        <v>500</v>
      </c>
      <c r="P128" s="40">
        <f t="shared" si="7"/>
        <v>0</v>
      </c>
      <c r="Q128" s="41"/>
    </row>
    <row r="129" spans="1:17" ht="15.6" x14ac:dyDescent="0.3">
      <c r="A129" s="33">
        <v>120</v>
      </c>
      <c r="B129" s="34">
        <v>681.4</v>
      </c>
      <c r="C129" s="35">
        <v>682</v>
      </c>
      <c r="D129" s="34">
        <f t="shared" si="1"/>
        <v>681.4</v>
      </c>
      <c r="E129" s="36">
        <v>44853</v>
      </c>
      <c r="F129" s="37">
        <v>681.6</v>
      </c>
      <c r="G129" s="36">
        <v>44854</v>
      </c>
      <c r="H129" s="38">
        <f t="shared" si="2"/>
        <v>0.20000000000004547</v>
      </c>
      <c r="I129" s="5">
        <f t="shared" si="12"/>
        <v>0</v>
      </c>
      <c r="K129" s="33"/>
      <c r="L129" s="687">
        <v>44852</v>
      </c>
      <c r="M129" s="34">
        <f t="shared" si="5"/>
        <v>500</v>
      </c>
      <c r="N129" s="37">
        <v>0</v>
      </c>
      <c r="O129" s="35">
        <v>500</v>
      </c>
      <c r="P129" s="40">
        <f t="shared" si="7"/>
        <v>0</v>
      </c>
      <c r="Q129" s="41"/>
    </row>
    <row r="130" spans="1:17" ht="15.6" x14ac:dyDescent="0.3">
      <c r="A130" s="33">
        <v>120</v>
      </c>
      <c r="B130" s="34">
        <v>681.6</v>
      </c>
      <c r="C130" s="35">
        <v>683</v>
      </c>
      <c r="D130" s="34">
        <f t="shared" si="1"/>
        <v>681.6</v>
      </c>
      <c r="E130" s="36">
        <v>44854</v>
      </c>
      <c r="F130" s="37">
        <v>681.6</v>
      </c>
      <c r="G130" s="36">
        <v>44855</v>
      </c>
      <c r="H130" s="38">
        <f t="shared" si="2"/>
        <v>0</v>
      </c>
      <c r="I130" s="5">
        <f t="shared" si="12"/>
        <v>1</v>
      </c>
      <c r="K130" s="33"/>
      <c r="L130" s="687">
        <v>44853</v>
      </c>
      <c r="M130" s="34">
        <f t="shared" si="5"/>
        <v>500</v>
      </c>
      <c r="N130" s="37">
        <v>0</v>
      </c>
      <c r="O130" s="35">
        <v>500</v>
      </c>
      <c r="P130" s="40">
        <f t="shared" si="7"/>
        <v>0</v>
      </c>
      <c r="Q130" s="41"/>
    </row>
    <row r="131" spans="1:17" ht="15.6" x14ac:dyDescent="0.3">
      <c r="A131" s="33">
        <v>120</v>
      </c>
      <c r="B131" s="34">
        <v>681.6</v>
      </c>
      <c r="C131" s="35">
        <v>683</v>
      </c>
      <c r="D131" s="34">
        <f t="shared" si="1"/>
        <v>681.6</v>
      </c>
      <c r="E131" s="36">
        <v>44855</v>
      </c>
      <c r="F131" s="37">
        <v>681.7</v>
      </c>
      <c r="G131" s="36">
        <v>44856</v>
      </c>
      <c r="H131" s="38">
        <f t="shared" si="2"/>
        <v>0.10000000000002274</v>
      </c>
      <c r="I131" s="5">
        <f t="shared" si="12"/>
        <v>0</v>
      </c>
      <c r="K131" s="33"/>
      <c r="L131" s="687">
        <v>44854</v>
      </c>
      <c r="M131" s="34">
        <f t="shared" si="5"/>
        <v>500</v>
      </c>
      <c r="N131" s="37">
        <v>0</v>
      </c>
      <c r="O131" s="35">
        <v>500</v>
      </c>
      <c r="P131" s="40">
        <f t="shared" si="7"/>
        <v>0</v>
      </c>
      <c r="Q131" s="41"/>
    </row>
    <row r="132" spans="1:17" ht="15.6" x14ac:dyDescent="0.3">
      <c r="A132" s="33">
        <v>120</v>
      </c>
      <c r="B132" s="34">
        <v>681.7</v>
      </c>
      <c r="C132" s="35">
        <v>684</v>
      </c>
      <c r="D132" s="34">
        <f t="shared" si="1"/>
        <v>681.7</v>
      </c>
      <c r="E132" s="36">
        <v>44856</v>
      </c>
      <c r="F132" s="37">
        <v>681.7</v>
      </c>
      <c r="G132" s="36">
        <v>44857</v>
      </c>
      <c r="H132" s="38">
        <f t="shared" si="2"/>
        <v>0</v>
      </c>
      <c r="I132" s="5">
        <f t="shared" si="12"/>
        <v>1</v>
      </c>
      <c r="K132" s="33"/>
      <c r="L132" s="687">
        <v>44855</v>
      </c>
      <c r="M132" s="34">
        <f t="shared" si="5"/>
        <v>500</v>
      </c>
      <c r="N132" s="37">
        <v>0</v>
      </c>
      <c r="O132" s="35">
        <v>500</v>
      </c>
      <c r="P132" s="40">
        <f t="shared" si="7"/>
        <v>0</v>
      </c>
      <c r="Q132" s="41"/>
    </row>
    <row r="133" spans="1:17" ht="15.6" x14ac:dyDescent="0.3">
      <c r="A133" s="33">
        <v>120</v>
      </c>
      <c r="B133" s="34">
        <v>681.7</v>
      </c>
      <c r="C133" s="35">
        <v>684</v>
      </c>
      <c r="D133" s="34">
        <f t="shared" si="1"/>
        <v>681.7</v>
      </c>
      <c r="E133" s="36">
        <v>44857</v>
      </c>
      <c r="F133" s="37">
        <v>681.7</v>
      </c>
      <c r="G133" s="36">
        <v>44858</v>
      </c>
      <c r="H133" s="38">
        <f t="shared" si="2"/>
        <v>0</v>
      </c>
      <c r="I133" s="5">
        <f t="shared" si="12"/>
        <v>0</v>
      </c>
      <c r="K133" s="33"/>
      <c r="L133" s="687">
        <v>44856</v>
      </c>
      <c r="M133" s="34">
        <f t="shared" si="5"/>
        <v>500</v>
      </c>
      <c r="N133" s="37">
        <v>0</v>
      </c>
      <c r="O133" s="35">
        <v>500</v>
      </c>
      <c r="P133" s="40">
        <f t="shared" si="7"/>
        <v>0</v>
      </c>
      <c r="Q133" s="41"/>
    </row>
    <row r="134" spans="1:17" ht="15.6" x14ac:dyDescent="0.3">
      <c r="A134" s="33">
        <v>120</v>
      </c>
      <c r="B134" s="34">
        <v>681.7</v>
      </c>
      <c r="C134" s="35">
        <v>684</v>
      </c>
      <c r="D134" s="34">
        <f t="shared" si="1"/>
        <v>681.7</v>
      </c>
      <c r="E134" s="36">
        <v>44858</v>
      </c>
      <c r="F134" s="37">
        <v>681.7</v>
      </c>
      <c r="G134" s="36">
        <v>44859</v>
      </c>
      <c r="H134" s="38">
        <f t="shared" si="2"/>
        <v>0</v>
      </c>
      <c r="I134" s="5">
        <f t="shared" si="12"/>
        <v>0</v>
      </c>
      <c r="K134" s="33"/>
      <c r="L134" s="687">
        <v>44857</v>
      </c>
      <c r="M134" s="34">
        <f t="shared" si="5"/>
        <v>500</v>
      </c>
      <c r="N134" s="37">
        <v>0</v>
      </c>
      <c r="O134" s="35">
        <v>500</v>
      </c>
      <c r="P134" s="40">
        <f t="shared" si="7"/>
        <v>0</v>
      </c>
      <c r="Q134" s="41"/>
    </row>
    <row r="135" spans="1:17" ht="15.6" x14ac:dyDescent="0.3">
      <c r="A135" s="33">
        <v>120</v>
      </c>
      <c r="B135" s="34">
        <v>681.7</v>
      </c>
      <c r="C135" s="35">
        <v>684</v>
      </c>
      <c r="D135" s="34">
        <f t="shared" si="1"/>
        <v>681.7</v>
      </c>
      <c r="E135" s="36">
        <v>44859</v>
      </c>
      <c r="F135" s="37">
        <v>681.7</v>
      </c>
      <c r="G135" s="36">
        <v>44860</v>
      </c>
      <c r="H135" s="38">
        <f t="shared" si="2"/>
        <v>0</v>
      </c>
      <c r="I135" s="5">
        <f t="shared" si="12"/>
        <v>0</v>
      </c>
      <c r="K135" s="33"/>
      <c r="L135" s="687">
        <v>44858</v>
      </c>
      <c r="M135" s="34">
        <f t="shared" si="5"/>
        <v>500</v>
      </c>
      <c r="N135" s="37">
        <v>0</v>
      </c>
      <c r="O135" s="35">
        <v>500</v>
      </c>
      <c r="P135" s="40">
        <f t="shared" si="7"/>
        <v>0</v>
      </c>
      <c r="Q135" s="41"/>
    </row>
    <row r="136" spans="1:17" ht="15.6" x14ac:dyDescent="0.3">
      <c r="B136" s="34">
        <v>681.7</v>
      </c>
      <c r="C136" s="35">
        <v>684</v>
      </c>
      <c r="D136" s="34">
        <f t="shared" si="1"/>
        <v>681.7</v>
      </c>
      <c r="E136" s="36">
        <v>44860</v>
      </c>
      <c r="F136" s="37">
        <v>681.7</v>
      </c>
      <c r="G136" s="36">
        <v>44861</v>
      </c>
      <c r="H136" s="38">
        <f t="shared" si="2"/>
        <v>0</v>
      </c>
      <c r="I136" s="5">
        <f t="shared" si="12"/>
        <v>0</v>
      </c>
      <c r="K136" s="33"/>
      <c r="L136" s="687">
        <v>44859</v>
      </c>
      <c r="M136" s="34">
        <f t="shared" si="5"/>
        <v>500</v>
      </c>
      <c r="N136" s="37">
        <v>0</v>
      </c>
      <c r="O136" s="35">
        <v>500</v>
      </c>
      <c r="P136" s="40">
        <f t="shared" si="7"/>
        <v>0</v>
      </c>
      <c r="Q136" s="41"/>
    </row>
    <row r="137" spans="1:17" ht="15.6" x14ac:dyDescent="0.3">
      <c r="B137" s="34">
        <v>681.7</v>
      </c>
      <c r="C137" s="35">
        <v>684</v>
      </c>
      <c r="D137" s="34">
        <f t="shared" si="1"/>
        <v>681.7</v>
      </c>
      <c r="E137" s="36">
        <v>44861</v>
      </c>
      <c r="F137" s="37">
        <v>683.9</v>
      </c>
      <c r="G137" s="36">
        <v>44862</v>
      </c>
      <c r="H137" s="38">
        <f t="shared" si="2"/>
        <v>2.1999999999999318</v>
      </c>
      <c r="I137" s="5">
        <f t="shared" si="12"/>
        <v>0</v>
      </c>
      <c r="K137" s="33"/>
      <c r="L137" s="687">
        <v>44860</v>
      </c>
      <c r="M137" s="34">
        <f t="shared" si="5"/>
        <v>500</v>
      </c>
      <c r="N137" s="37">
        <v>0</v>
      </c>
      <c r="O137" s="35">
        <v>500</v>
      </c>
      <c r="P137" s="40">
        <f t="shared" si="7"/>
        <v>0</v>
      </c>
      <c r="Q137" s="41"/>
    </row>
    <row r="138" spans="1:17" ht="15.6" x14ac:dyDescent="0.3">
      <c r="B138" s="34">
        <v>683.9</v>
      </c>
      <c r="C138" s="35">
        <v>686</v>
      </c>
      <c r="D138" s="34">
        <f t="shared" si="1"/>
        <v>683.9</v>
      </c>
      <c r="E138" s="36">
        <v>44862</v>
      </c>
      <c r="F138" s="37">
        <v>684</v>
      </c>
      <c r="G138" s="36">
        <v>44863</v>
      </c>
      <c r="H138" s="38">
        <f t="shared" si="2"/>
        <v>0.10000000000002274</v>
      </c>
      <c r="I138" s="5">
        <f t="shared" si="12"/>
        <v>2</v>
      </c>
      <c r="K138" s="33"/>
      <c r="L138" s="687">
        <v>44861</v>
      </c>
      <c r="M138" s="34">
        <f t="shared" si="5"/>
        <v>500</v>
      </c>
      <c r="N138" s="37">
        <v>0</v>
      </c>
      <c r="O138" s="35">
        <v>469</v>
      </c>
      <c r="P138" s="40">
        <f t="shared" si="7"/>
        <v>31</v>
      </c>
      <c r="Q138" s="41"/>
    </row>
    <row r="139" spans="1:17" ht="15.6" x14ac:dyDescent="0.3">
      <c r="B139" s="34">
        <v>684</v>
      </c>
      <c r="C139" s="35">
        <v>687</v>
      </c>
      <c r="D139" s="34">
        <f t="shared" si="1"/>
        <v>684</v>
      </c>
      <c r="E139" s="36">
        <v>44863</v>
      </c>
      <c r="F139" s="37">
        <v>684</v>
      </c>
      <c r="G139" s="36">
        <v>44864</v>
      </c>
      <c r="H139" s="38">
        <f t="shared" si="2"/>
        <v>0</v>
      </c>
      <c r="I139" s="5">
        <f t="shared" si="12"/>
        <v>1</v>
      </c>
      <c r="K139" s="33"/>
      <c r="L139" s="687">
        <v>44862</v>
      </c>
      <c r="M139" s="34">
        <f t="shared" si="5"/>
        <v>469</v>
      </c>
      <c r="N139" s="37">
        <v>0</v>
      </c>
      <c r="O139" s="35">
        <v>469</v>
      </c>
      <c r="P139" s="40">
        <f t="shared" si="7"/>
        <v>0</v>
      </c>
      <c r="Q139" s="41"/>
    </row>
    <row r="140" spans="1:17" ht="15.6" x14ac:dyDescent="0.3">
      <c r="B140" s="34">
        <v>684</v>
      </c>
      <c r="C140" s="35">
        <v>687</v>
      </c>
      <c r="D140" s="34">
        <f t="shared" si="1"/>
        <v>684</v>
      </c>
      <c r="E140" s="36">
        <v>44864</v>
      </c>
      <c r="F140" s="37">
        <v>684.1</v>
      </c>
      <c r="G140" s="36">
        <v>44865</v>
      </c>
      <c r="H140" s="38">
        <f t="shared" si="2"/>
        <v>0.10000000000002274</v>
      </c>
      <c r="I140" s="5">
        <f t="shared" si="12"/>
        <v>0</v>
      </c>
      <c r="K140" s="33"/>
      <c r="L140" s="687">
        <v>44863</v>
      </c>
      <c r="M140" s="34">
        <f t="shared" si="5"/>
        <v>469</v>
      </c>
      <c r="N140" s="37">
        <v>0</v>
      </c>
      <c r="O140" s="35">
        <v>469</v>
      </c>
      <c r="P140" s="40">
        <f t="shared" si="7"/>
        <v>0</v>
      </c>
      <c r="Q140" s="41"/>
    </row>
    <row r="141" spans="1:17" ht="15.6" x14ac:dyDescent="0.3">
      <c r="B141" s="34">
        <v>684.1</v>
      </c>
      <c r="C141" s="35">
        <v>688</v>
      </c>
      <c r="D141" s="34">
        <f t="shared" si="1"/>
        <v>684.1</v>
      </c>
      <c r="E141" s="36">
        <v>44865</v>
      </c>
      <c r="F141" s="37">
        <v>684.5</v>
      </c>
      <c r="G141" s="36">
        <v>44866</v>
      </c>
      <c r="H141" s="38">
        <f t="shared" si="2"/>
        <v>0.39999999999997726</v>
      </c>
      <c r="I141" s="5">
        <f t="shared" si="12"/>
        <v>1</v>
      </c>
      <c r="K141" s="33"/>
      <c r="L141" s="687">
        <v>44864</v>
      </c>
      <c r="M141" s="34">
        <f t="shared" si="5"/>
        <v>469</v>
      </c>
      <c r="N141" s="37">
        <v>0</v>
      </c>
      <c r="O141" s="35">
        <v>469</v>
      </c>
      <c r="P141" s="40">
        <f t="shared" si="7"/>
        <v>0</v>
      </c>
      <c r="Q141" s="41"/>
    </row>
    <row r="142" spans="1:17" ht="15.6" x14ac:dyDescent="0.3">
      <c r="B142" s="34">
        <v>684.5</v>
      </c>
      <c r="C142" s="35">
        <v>690</v>
      </c>
      <c r="D142" s="34">
        <f t="shared" si="1"/>
        <v>684.5</v>
      </c>
      <c r="E142" s="36">
        <v>44866</v>
      </c>
      <c r="F142" s="37">
        <v>684.5</v>
      </c>
      <c r="G142" s="36">
        <v>44867</v>
      </c>
      <c r="H142" s="38">
        <f t="shared" si="2"/>
        <v>0</v>
      </c>
      <c r="I142" s="5">
        <f t="shared" si="12"/>
        <v>2</v>
      </c>
      <c r="K142" s="33"/>
      <c r="L142" s="687">
        <v>44865</v>
      </c>
      <c r="M142" s="34">
        <f t="shared" si="5"/>
        <v>469</v>
      </c>
      <c r="N142" s="37">
        <v>0</v>
      </c>
      <c r="O142" s="35">
        <v>469</v>
      </c>
      <c r="P142" s="40">
        <f t="shared" si="7"/>
        <v>0</v>
      </c>
      <c r="Q142" s="41"/>
    </row>
    <row r="143" spans="1:17" ht="15.6" x14ac:dyDescent="0.3">
      <c r="B143" s="34">
        <v>684.5</v>
      </c>
      <c r="C143" s="35">
        <v>691</v>
      </c>
      <c r="D143" s="34">
        <f t="shared" si="1"/>
        <v>684.5</v>
      </c>
      <c r="E143" s="36">
        <v>44867</v>
      </c>
      <c r="F143" s="37">
        <v>684.7</v>
      </c>
      <c r="G143" s="36">
        <v>44868</v>
      </c>
      <c r="H143" s="38">
        <f t="shared" si="2"/>
        <v>0.20000000000004547</v>
      </c>
      <c r="I143" s="5">
        <f t="shared" si="12"/>
        <v>1</v>
      </c>
      <c r="K143" s="33"/>
      <c r="L143" s="687">
        <v>44866</v>
      </c>
      <c r="M143" s="34">
        <f t="shared" si="5"/>
        <v>469</v>
      </c>
      <c r="N143" s="37">
        <v>0</v>
      </c>
      <c r="O143" s="35">
        <v>469</v>
      </c>
      <c r="P143" s="40">
        <f t="shared" si="7"/>
        <v>0</v>
      </c>
      <c r="Q143" s="41"/>
    </row>
    <row r="144" spans="1:17" ht="15.6" x14ac:dyDescent="0.3">
      <c r="B144" s="34">
        <v>684.7</v>
      </c>
      <c r="C144" s="35">
        <v>693</v>
      </c>
      <c r="D144" s="34">
        <f t="shared" si="1"/>
        <v>684.7</v>
      </c>
      <c r="E144" s="36">
        <v>44868</v>
      </c>
      <c r="F144" s="37">
        <v>684.7</v>
      </c>
      <c r="G144" s="36">
        <v>44869</v>
      </c>
      <c r="H144" s="38">
        <f t="shared" si="2"/>
        <v>0</v>
      </c>
      <c r="I144" s="5">
        <f t="shared" si="12"/>
        <v>2</v>
      </c>
      <c r="K144" s="33"/>
      <c r="L144" s="687">
        <v>44867</v>
      </c>
      <c r="M144" s="34">
        <f t="shared" si="5"/>
        <v>469</v>
      </c>
      <c r="N144" s="37">
        <v>0</v>
      </c>
      <c r="O144" s="35">
        <v>469</v>
      </c>
      <c r="P144" s="40">
        <f t="shared" si="7"/>
        <v>0</v>
      </c>
      <c r="Q144" s="41"/>
    </row>
    <row r="145" spans="2:17" ht="15.6" x14ac:dyDescent="0.3">
      <c r="B145" s="34">
        <v>684.7</v>
      </c>
      <c r="C145" s="35">
        <v>693</v>
      </c>
      <c r="D145" s="34">
        <f t="shared" si="1"/>
        <v>684.7</v>
      </c>
      <c r="E145" s="36">
        <v>44869</v>
      </c>
      <c r="F145" s="37">
        <v>684.7</v>
      </c>
      <c r="G145" s="36">
        <v>44870</v>
      </c>
      <c r="H145" s="38">
        <f t="shared" si="2"/>
        <v>0</v>
      </c>
      <c r="I145" s="5">
        <f t="shared" si="12"/>
        <v>0</v>
      </c>
      <c r="K145" s="33"/>
      <c r="L145" s="687">
        <v>44868</v>
      </c>
      <c r="M145" s="34">
        <f t="shared" si="5"/>
        <v>469</v>
      </c>
      <c r="N145" s="37">
        <v>0</v>
      </c>
      <c r="O145" s="35">
        <v>469</v>
      </c>
      <c r="P145" s="40">
        <f t="shared" si="7"/>
        <v>0</v>
      </c>
      <c r="Q145" s="41"/>
    </row>
    <row r="146" spans="2:17" ht="15.6" x14ac:dyDescent="0.3">
      <c r="B146" s="34">
        <v>684.7</v>
      </c>
      <c r="C146" s="35">
        <v>693</v>
      </c>
      <c r="D146" s="34">
        <f t="shared" si="1"/>
        <v>684.7</v>
      </c>
      <c r="E146" s="36">
        <v>44870</v>
      </c>
      <c r="F146" s="37">
        <v>684.7</v>
      </c>
      <c r="G146" s="36">
        <v>44871</v>
      </c>
      <c r="H146" s="38">
        <f t="shared" si="2"/>
        <v>0</v>
      </c>
      <c r="I146" s="5">
        <f t="shared" si="12"/>
        <v>0</v>
      </c>
      <c r="K146" s="33"/>
      <c r="L146" s="687">
        <v>44869</v>
      </c>
      <c r="M146" s="34">
        <f t="shared" si="5"/>
        <v>469</v>
      </c>
      <c r="N146" s="37">
        <v>0</v>
      </c>
      <c r="O146" s="35">
        <v>469</v>
      </c>
      <c r="P146" s="40">
        <f t="shared" si="7"/>
        <v>0</v>
      </c>
      <c r="Q146" s="41"/>
    </row>
    <row r="147" spans="2:17" ht="15.6" x14ac:dyDescent="0.3">
      <c r="B147" s="34">
        <v>684.7</v>
      </c>
      <c r="C147" s="35">
        <v>693</v>
      </c>
      <c r="D147" s="34">
        <f t="shared" si="1"/>
        <v>684.7</v>
      </c>
      <c r="E147" s="36">
        <v>44871</v>
      </c>
      <c r="F147" s="37">
        <v>684.7</v>
      </c>
      <c r="G147" s="36">
        <v>44872</v>
      </c>
      <c r="H147" s="38">
        <f t="shared" si="2"/>
        <v>0</v>
      </c>
      <c r="I147" s="5">
        <f t="shared" si="12"/>
        <v>0</v>
      </c>
      <c r="K147" s="33"/>
      <c r="L147" s="687">
        <v>44870</v>
      </c>
      <c r="M147" s="34">
        <f t="shared" si="5"/>
        <v>469</v>
      </c>
      <c r="N147" s="37">
        <v>0</v>
      </c>
      <c r="O147" s="35">
        <v>469</v>
      </c>
      <c r="P147" s="40">
        <f t="shared" si="7"/>
        <v>0</v>
      </c>
      <c r="Q147" s="41"/>
    </row>
    <row r="148" spans="2:17" ht="15.6" x14ac:dyDescent="0.3">
      <c r="B148" s="34">
        <v>684.7</v>
      </c>
      <c r="C148" s="35">
        <v>693</v>
      </c>
      <c r="D148" s="34">
        <f t="shared" si="1"/>
        <v>684.7</v>
      </c>
      <c r="E148" s="36">
        <v>44872</v>
      </c>
      <c r="F148" s="37">
        <v>684.7</v>
      </c>
      <c r="G148" s="36">
        <v>44873</v>
      </c>
      <c r="H148" s="38">
        <f t="shared" si="2"/>
        <v>0</v>
      </c>
      <c r="I148" s="5">
        <f t="shared" si="12"/>
        <v>0</v>
      </c>
      <c r="K148" s="33"/>
      <c r="L148" s="687">
        <v>44871</v>
      </c>
      <c r="M148" s="34">
        <f t="shared" si="5"/>
        <v>469</v>
      </c>
      <c r="N148" s="37">
        <v>0</v>
      </c>
      <c r="O148" s="35">
        <v>469</v>
      </c>
      <c r="P148" s="40">
        <f t="shared" si="7"/>
        <v>0</v>
      </c>
      <c r="Q148" s="41"/>
    </row>
    <row r="149" spans="2:17" ht="15.6" x14ac:dyDescent="0.3">
      <c r="B149" s="34">
        <v>684.7</v>
      </c>
      <c r="C149" s="35">
        <v>693</v>
      </c>
      <c r="D149" s="34">
        <f t="shared" si="1"/>
        <v>684.7</v>
      </c>
      <c r="E149" s="36">
        <v>44873</v>
      </c>
      <c r="F149" s="37">
        <v>684.7</v>
      </c>
      <c r="G149" s="36">
        <v>44874</v>
      </c>
      <c r="H149" s="38">
        <f t="shared" si="2"/>
        <v>0</v>
      </c>
      <c r="I149" s="5">
        <f t="shared" si="12"/>
        <v>0</v>
      </c>
      <c r="K149" s="33"/>
      <c r="L149" s="687">
        <v>44872</v>
      </c>
      <c r="M149" s="34">
        <f t="shared" si="5"/>
        <v>469</v>
      </c>
      <c r="N149" s="37">
        <v>0</v>
      </c>
      <c r="O149" s="35">
        <v>469</v>
      </c>
      <c r="P149" s="40">
        <f t="shared" si="7"/>
        <v>0</v>
      </c>
      <c r="Q149" s="41"/>
    </row>
    <row r="150" spans="2:17" ht="15.6" x14ac:dyDescent="0.3">
      <c r="B150" s="34">
        <v>684.7</v>
      </c>
      <c r="C150" s="35">
        <v>693</v>
      </c>
      <c r="D150" s="34">
        <f t="shared" si="1"/>
        <v>684.7</v>
      </c>
      <c r="E150" s="36">
        <v>44874</v>
      </c>
      <c r="F150" s="37">
        <v>684.7</v>
      </c>
      <c r="G150" s="36">
        <v>44875</v>
      </c>
      <c r="H150" s="38">
        <f t="shared" si="2"/>
        <v>0</v>
      </c>
      <c r="I150" s="5">
        <f t="shared" si="12"/>
        <v>0</v>
      </c>
      <c r="K150" s="33"/>
      <c r="L150" s="687">
        <v>44873</v>
      </c>
      <c r="M150" s="34">
        <f t="shared" si="5"/>
        <v>469</v>
      </c>
      <c r="N150" s="37">
        <v>0</v>
      </c>
      <c r="O150" s="35">
        <v>469</v>
      </c>
      <c r="P150" s="40">
        <f t="shared" si="7"/>
        <v>0</v>
      </c>
      <c r="Q150" s="41"/>
    </row>
    <row r="151" spans="2:17" ht="15.6" x14ac:dyDescent="0.3">
      <c r="B151" s="34">
        <v>684.7</v>
      </c>
      <c r="C151" s="35">
        <v>693</v>
      </c>
      <c r="D151" s="34">
        <f t="shared" si="1"/>
        <v>684.7</v>
      </c>
      <c r="E151" s="36">
        <v>44875</v>
      </c>
      <c r="F151" s="37">
        <v>684.7</v>
      </c>
      <c r="G151" s="36">
        <v>44876</v>
      </c>
      <c r="H151" s="38">
        <f t="shared" si="2"/>
        <v>0</v>
      </c>
      <c r="I151" s="5">
        <f t="shared" si="12"/>
        <v>0</v>
      </c>
      <c r="K151" s="33"/>
      <c r="L151" s="687">
        <v>44874</v>
      </c>
      <c r="M151" s="34">
        <f t="shared" si="5"/>
        <v>469</v>
      </c>
      <c r="N151" s="37">
        <v>0</v>
      </c>
      <c r="O151" s="35">
        <v>469</v>
      </c>
      <c r="P151" s="40">
        <f t="shared" si="7"/>
        <v>0</v>
      </c>
      <c r="Q151" s="41"/>
    </row>
    <row r="152" spans="2:17" ht="15.6" x14ac:dyDescent="0.3">
      <c r="B152" s="34">
        <v>684.7</v>
      </c>
      <c r="C152" s="35">
        <v>693</v>
      </c>
      <c r="D152" s="34">
        <f t="shared" si="1"/>
        <v>684.7</v>
      </c>
      <c r="E152" s="36">
        <v>44876</v>
      </c>
      <c r="F152" s="37">
        <v>684.7</v>
      </c>
      <c r="G152" s="36">
        <v>44877</v>
      </c>
      <c r="H152" s="38">
        <f t="shared" si="2"/>
        <v>0</v>
      </c>
      <c r="I152" s="5">
        <f t="shared" si="12"/>
        <v>0</v>
      </c>
      <c r="K152" s="33"/>
      <c r="L152" s="687">
        <v>44875</v>
      </c>
      <c r="M152" s="34">
        <f t="shared" si="5"/>
        <v>469</v>
      </c>
      <c r="N152" s="37">
        <v>0</v>
      </c>
      <c r="O152" s="35">
        <v>469</v>
      </c>
      <c r="P152" s="40">
        <f t="shared" si="7"/>
        <v>0</v>
      </c>
      <c r="Q152" s="41"/>
    </row>
    <row r="153" spans="2:17" ht="15.6" x14ac:dyDescent="0.3">
      <c r="B153" s="34">
        <v>684.7</v>
      </c>
      <c r="C153" s="35">
        <v>693</v>
      </c>
      <c r="D153" s="34">
        <f t="shared" si="1"/>
        <v>684.7</v>
      </c>
      <c r="E153" s="36">
        <v>44877</v>
      </c>
      <c r="F153" s="37">
        <v>687.9</v>
      </c>
      <c r="G153" s="36">
        <v>44878</v>
      </c>
      <c r="H153" s="38">
        <f t="shared" si="2"/>
        <v>3.1999999999999318</v>
      </c>
      <c r="I153" s="5">
        <f t="shared" si="12"/>
        <v>0</v>
      </c>
      <c r="K153" s="33"/>
      <c r="L153" s="687">
        <v>44876</v>
      </c>
      <c r="M153" s="34">
        <f t="shared" si="5"/>
        <v>469</v>
      </c>
      <c r="N153" s="37">
        <v>0</v>
      </c>
      <c r="O153" s="35">
        <v>469</v>
      </c>
      <c r="P153" s="40">
        <f t="shared" si="7"/>
        <v>0</v>
      </c>
      <c r="Q153" s="41"/>
    </row>
    <row r="154" spans="2:17" ht="15.6" x14ac:dyDescent="0.3">
      <c r="B154" s="34">
        <v>687.9</v>
      </c>
      <c r="C154" s="35">
        <v>697</v>
      </c>
      <c r="D154" s="34">
        <f t="shared" si="1"/>
        <v>687.9</v>
      </c>
      <c r="E154" s="36">
        <v>44878</v>
      </c>
      <c r="F154" s="37">
        <v>688.1</v>
      </c>
      <c r="G154" s="36">
        <v>44879</v>
      </c>
      <c r="H154" s="38">
        <f t="shared" si="2"/>
        <v>0.20000000000004547</v>
      </c>
      <c r="I154" s="5">
        <f t="shared" si="12"/>
        <v>4</v>
      </c>
      <c r="K154" s="33"/>
      <c r="L154" s="687">
        <v>44877</v>
      </c>
      <c r="M154" s="34">
        <f t="shared" si="5"/>
        <v>469</v>
      </c>
      <c r="N154" s="37">
        <v>55</v>
      </c>
      <c r="O154" s="35">
        <v>500</v>
      </c>
      <c r="P154" s="40">
        <f t="shared" si="7"/>
        <v>24</v>
      </c>
      <c r="Q154" s="41"/>
    </row>
    <row r="155" spans="2:17" ht="15.6" x14ac:dyDescent="0.3">
      <c r="B155" s="34">
        <v>688.1</v>
      </c>
      <c r="C155" s="35">
        <v>698</v>
      </c>
      <c r="D155" s="34">
        <f t="shared" si="1"/>
        <v>688.1</v>
      </c>
      <c r="E155" s="36">
        <v>44879</v>
      </c>
      <c r="F155" s="37">
        <v>688.3</v>
      </c>
      <c r="G155" s="36">
        <v>44880</v>
      </c>
      <c r="H155" s="38">
        <f t="shared" si="2"/>
        <v>0.19999999999993179</v>
      </c>
      <c r="I155" s="5">
        <f t="shared" si="12"/>
        <v>1</v>
      </c>
      <c r="K155" s="33"/>
      <c r="L155" s="687">
        <v>44878</v>
      </c>
      <c r="M155" s="34">
        <f t="shared" si="5"/>
        <v>500</v>
      </c>
      <c r="N155" s="37">
        <v>0</v>
      </c>
      <c r="O155" s="35">
        <v>500</v>
      </c>
      <c r="P155" s="40">
        <f t="shared" si="7"/>
        <v>0</v>
      </c>
      <c r="Q155" s="41"/>
    </row>
    <row r="156" spans="2:17" ht="15.6" x14ac:dyDescent="0.3">
      <c r="B156" s="34">
        <v>688.3</v>
      </c>
      <c r="C156" s="35">
        <v>699</v>
      </c>
      <c r="D156" s="34">
        <f t="shared" si="1"/>
        <v>688.3</v>
      </c>
      <c r="E156" s="36">
        <v>44880</v>
      </c>
      <c r="F156" s="37">
        <v>691.8</v>
      </c>
      <c r="G156" s="36">
        <v>44881</v>
      </c>
      <c r="H156" s="38">
        <f t="shared" si="2"/>
        <v>3.5</v>
      </c>
      <c r="I156" s="5">
        <f t="shared" si="12"/>
        <v>1</v>
      </c>
      <c r="K156" s="33"/>
      <c r="L156" s="687">
        <v>44879</v>
      </c>
      <c r="M156" s="34">
        <f t="shared" si="5"/>
        <v>500</v>
      </c>
      <c r="N156" s="37">
        <v>0</v>
      </c>
      <c r="O156" s="35">
        <v>500</v>
      </c>
      <c r="P156" s="40">
        <f t="shared" si="7"/>
        <v>0</v>
      </c>
      <c r="Q156" s="41"/>
    </row>
    <row r="157" spans="2:17" ht="15.6" x14ac:dyDescent="0.3">
      <c r="B157" s="34">
        <v>691.8</v>
      </c>
      <c r="C157" s="35">
        <v>701</v>
      </c>
      <c r="D157" s="34">
        <f t="shared" si="1"/>
        <v>691.8</v>
      </c>
      <c r="E157" s="36">
        <v>44881</v>
      </c>
      <c r="F157" s="37">
        <v>692</v>
      </c>
      <c r="G157" s="36">
        <v>44882</v>
      </c>
      <c r="H157" s="38">
        <f t="shared" si="2"/>
        <v>0.20000000000004547</v>
      </c>
      <c r="I157" s="5">
        <f t="shared" si="12"/>
        <v>2</v>
      </c>
      <c r="K157" s="33"/>
      <c r="L157" s="687">
        <v>44880</v>
      </c>
      <c r="M157" s="34">
        <f t="shared" si="5"/>
        <v>500</v>
      </c>
      <c r="N157" s="37">
        <v>0</v>
      </c>
      <c r="O157" s="35">
        <v>500</v>
      </c>
      <c r="P157" s="40">
        <f t="shared" si="7"/>
        <v>0</v>
      </c>
      <c r="Q157" s="41"/>
    </row>
    <row r="158" spans="2:17" ht="15.6" x14ac:dyDescent="0.3">
      <c r="B158" s="34">
        <v>692</v>
      </c>
      <c r="C158" s="35">
        <v>702</v>
      </c>
      <c r="D158" s="34">
        <f t="shared" si="1"/>
        <v>692</v>
      </c>
      <c r="E158" s="36">
        <v>44882</v>
      </c>
      <c r="F158" s="37">
        <v>692.1</v>
      </c>
      <c r="G158" s="36">
        <v>44883</v>
      </c>
      <c r="H158" s="38">
        <f t="shared" si="2"/>
        <v>0.10000000000002274</v>
      </c>
      <c r="I158" s="5">
        <f t="shared" si="12"/>
        <v>1</v>
      </c>
      <c r="K158" s="33"/>
      <c r="L158" s="687">
        <v>44881</v>
      </c>
      <c r="M158" s="34">
        <f t="shared" si="5"/>
        <v>500</v>
      </c>
      <c r="N158" s="37">
        <v>0</v>
      </c>
      <c r="O158" s="35">
        <v>500</v>
      </c>
      <c r="P158" s="40">
        <f t="shared" si="7"/>
        <v>0</v>
      </c>
      <c r="Q158" s="41"/>
    </row>
    <row r="159" spans="2:17" ht="15.6" x14ac:dyDescent="0.3">
      <c r="B159" s="34">
        <v>692.1</v>
      </c>
      <c r="C159" s="35">
        <v>703</v>
      </c>
      <c r="D159" s="34">
        <f t="shared" si="1"/>
        <v>692.1</v>
      </c>
      <c r="E159" s="36">
        <v>44883</v>
      </c>
      <c r="F159" s="37">
        <v>692.4</v>
      </c>
      <c r="G159" s="36">
        <v>44884</v>
      </c>
      <c r="H159" s="38">
        <f t="shared" si="2"/>
        <v>0.29999999999995453</v>
      </c>
      <c r="I159" s="5">
        <f t="shared" si="12"/>
        <v>1</v>
      </c>
      <c r="K159" s="33"/>
      <c r="L159" s="687">
        <v>44882</v>
      </c>
      <c r="M159" s="34">
        <f t="shared" si="5"/>
        <v>500</v>
      </c>
      <c r="N159" s="37">
        <v>0</v>
      </c>
      <c r="O159" s="35">
        <v>500</v>
      </c>
      <c r="P159" s="40">
        <f t="shared" si="7"/>
        <v>0</v>
      </c>
      <c r="Q159" s="41"/>
    </row>
    <row r="160" spans="2:17" ht="15.6" x14ac:dyDescent="0.3">
      <c r="B160" s="34">
        <v>692.4</v>
      </c>
      <c r="C160" s="35">
        <v>705</v>
      </c>
      <c r="D160" s="34">
        <f t="shared" si="1"/>
        <v>692.4</v>
      </c>
      <c r="E160" s="36">
        <v>44884</v>
      </c>
      <c r="F160" s="37">
        <v>692.6</v>
      </c>
      <c r="G160" s="36">
        <v>44885</v>
      </c>
      <c r="H160" s="38">
        <f t="shared" si="2"/>
        <v>0.20000000000004547</v>
      </c>
      <c r="I160" s="5">
        <f t="shared" si="12"/>
        <v>2</v>
      </c>
      <c r="K160" s="33"/>
      <c r="L160" s="687">
        <v>44883</v>
      </c>
      <c r="M160" s="34">
        <f t="shared" si="5"/>
        <v>500</v>
      </c>
      <c r="N160" s="37">
        <v>0</v>
      </c>
      <c r="O160" s="35">
        <v>500</v>
      </c>
      <c r="P160" s="40">
        <f t="shared" si="7"/>
        <v>0</v>
      </c>
      <c r="Q160" s="41"/>
    </row>
    <row r="161" spans="2:17" ht="15.6" x14ac:dyDescent="0.3">
      <c r="B161" s="34">
        <v>692.6</v>
      </c>
      <c r="C161" s="35">
        <v>706</v>
      </c>
      <c r="D161" s="34">
        <f t="shared" si="1"/>
        <v>692.6</v>
      </c>
      <c r="E161" s="36">
        <v>44885</v>
      </c>
      <c r="F161" s="37">
        <v>692.8</v>
      </c>
      <c r="G161" s="36">
        <v>44886</v>
      </c>
      <c r="H161" s="38">
        <f t="shared" si="2"/>
        <v>0.19999999999993179</v>
      </c>
      <c r="I161" s="5">
        <f t="shared" si="12"/>
        <v>1</v>
      </c>
      <c r="K161" s="33"/>
      <c r="L161" s="687">
        <v>44884</v>
      </c>
      <c r="M161" s="34">
        <v>500</v>
      </c>
      <c r="N161" s="37">
        <v>0</v>
      </c>
      <c r="O161" s="35">
        <v>500</v>
      </c>
      <c r="P161" s="40">
        <f t="shared" si="7"/>
        <v>0</v>
      </c>
      <c r="Q161" s="41"/>
    </row>
    <row r="162" spans="2:17" ht="15.6" x14ac:dyDescent="0.3">
      <c r="B162" s="34">
        <v>692.8</v>
      </c>
      <c r="C162" s="35">
        <v>707</v>
      </c>
      <c r="D162" s="34">
        <f t="shared" si="1"/>
        <v>692.8</v>
      </c>
      <c r="E162" s="36">
        <v>44886</v>
      </c>
      <c r="F162" s="37">
        <v>694.2</v>
      </c>
      <c r="G162" s="36">
        <v>44887</v>
      </c>
      <c r="H162" s="38">
        <f t="shared" si="2"/>
        <v>1.4000000000000909</v>
      </c>
      <c r="I162" s="5">
        <f t="shared" si="12"/>
        <v>1</v>
      </c>
      <c r="K162" s="33"/>
      <c r="L162" s="687">
        <v>44885</v>
      </c>
      <c r="M162" s="34">
        <f t="shared" ref="M162:M416" si="13">O161</f>
        <v>500</v>
      </c>
      <c r="N162" s="37">
        <v>0</v>
      </c>
      <c r="O162" s="35">
        <v>500</v>
      </c>
      <c r="P162" s="40">
        <f t="shared" si="7"/>
        <v>0</v>
      </c>
      <c r="Q162" s="41"/>
    </row>
    <row r="163" spans="2:17" ht="15.6" x14ac:dyDescent="0.3">
      <c r="B163" s="34">
        <v>694.2</v>
      </c>
      <c r="C163" s="35">
        <v>708</v>
      </c>
      <c r="D163" s="34">
        <f t="shared" si="1"/>
        <v>694.2</v>
      </c>
      <c r="E163" s="36">
        <v>44887</v>
      </c>
      <c r="F163" s="37">
        <v>694.6</v>
      </c>
      <c r="G163" s="36">
        <v>44888</v>
      </c>
      <c r="H163" s="38">
        <f t="shared" si="2"/>
        <v>0.39999999999997726</v>
      </c>
      <c r="I163" s="5">
        <f t="shared" si="12"/>
        <v>1</v>
      </c>
      <c r="K163" s="33"/>
      <c r="L163" s="687">
        <v>44886</v>
      </c>
      <c r="M163" s="34">
        <f t="shared" si="13"/>
        <v>500</v>
      </c>
      <c r="N163" s="37">
        <v>0</v>
      </c>
      <c r="O163" s="35">
        <v>484</v>
      </c>
      <c r="P163" s="40">
        <f t="shared" si="7"/>
        <v>16</v>
      </c>
      <c r="Q163" s="41"/>
    </row>
    <row r="164" spans="2:17" ht="15.6" x14ac:dyDescent="0.3">
      <c r="B164" s="34">
        <v>694.6</v>
      </c>
      <c r="C164" s="35">
        <v>710</v>
      </c>
      <c r="D164" s="34">
        <f t="shared" si="1"/>
        <v>694.6</v>
      </c>
      <c r="E164" s="36">
        <v>44888</v>
      </c>
      <c r="F164" s="37">
        <v>694.8</v>
      </c>
      <c r="G164" s="36">
        <v>44889</v>
      </c>
      <c r="H164" s="38">
        <f t="shared" si="2"/>
        <v>0.19999999999993179</v>
      </c>
      <c r="I164" s="5">
        <f t="shared" si="12"/>
        <v>2</v>
      </c>
      <c r="K164" s="33"/>
      <c r="L164" s="687">
        <v>44887</v>
      </c>
      <c r="M164" s="34">
        <f t="shared" si="13"/>
        <v>484</v>
      </c>
      <c r="N164" s="37">
        <v>0</v>
      </c>
      <c r="O164" s="35">
        <v>484</v>
      </c>
      <c r="P164" s="40">
        <f t="shared" si="7"/>
        <v>0</v>
      </c>
      <c r="Q164" s="41"/>
    </row>
    <row r="165" spans="2:17" ht="15.6" x14ac:dyDescent="0.3">
      <c r="B165" s="34">
        <v>694.8</v>
      </c>
      <c r="C165" s="35">
        <v>711</v>
      </c>
      <c r="D165" s="34">
        <f t="shared" si="1"/>
        <v>694.8</v>
      </c>
      <c r="E165" s="36">
        <v>44889</v>
      </c>
      <c r="F165" s="37">
        <v>695</v>
      </c>
      <c r="G165" s="36">
        <v>44890</v>
      </c>
      <c r="H165" s="38">
        <f t="shared" si="2"/>
        <v>0.20000000000004547</v>
      </c>
      <c r="I165" s="5">
        <f t="shared" si="12"/>
        <v>1</v>
      </c>
      <c r="K165" s="33"/>
      <c r="L165" s="687">
        <v>44888</v>
      </c>
      <c r="M165" s="34">
        <f t="shared" si="13"/>
        <v>484</v>
      </c>
      <c r="N165" s="37">
        <v>0</v>
      </c>
      <c r="O165" s="35">
        <v>484</v>
      </c>
      <c r="P165" s="40">
        <f t="shared" si="7"/>
        <v>0</v>
      </c>
      <c r="Q165" s="41"/>
    </row>
    <row r="166" spans="2:17" ht="15.6" x14ac:dyDescent="0.3">
      <c r="B166" s="34">
        <v>695</v>
      </c>
      <c r="C166" s="35">
        <v>712</v>
      </c>
      <c r="D166" s="34">
        <f t="shared" si="1"/>
        <v>695</v>
      </c>
      <c r="E166" s="36">
        <v>44890</v>
      </c>
      <c r="F166" s="37">
        <v>698.6</v>
      </c>
      <c r="G166" s="36">
        <v>44891</v>
      </c>
      <c r="H166" s="38">
        <f t="shared" si="2"/>
        <v>3.6000000000000227</v>
      </c>
      <c r="I166" s="5">
        <f t="shared" si="12"/>
        <v>1</v>
      </c>
      <c r="K166" s="33"/>
      <c r="L166" s="687">
        <v>44889</v>
      </c>
      <c r="M166" s="34">
        <f t="shared" si="13"/>
        <v>484</v>
      </c>
      <c r="N166" s="37">
        <v>0</v>
      </c>
      <c r="O166" s="35">
        <v>484</v>
      </c>
      <c r="P166" s="40">
        <f t="shared" si="7"/>
        <v>0</v>
      </c>
      <c r="Q166" s="41"/>
    </row>
    <row r="167" spans="2:17" ht="15.6" x14ac:dyDescent="0.3">
      <c r="B167" s="34">
        <v>698.6</v>
      </c>
      <c r="C167" s="35">
        <v>714</v>
      </c>
      <c r="D167" s="34">
        <f t="shared" si="1"/>
        <v>698.6</v>
      </c>
      <c r="E167" s="36">
        <v>44891</v>
      </c>
      <c r="F167" s="37">
        <v>699.8</v>
      </c>
      <c r="G167" s="36">
        <v>44892</v>
      </c>
      <c r="H167" s="38">
        <f t="shared" si="2"/>
        <v>1.1999999999999318</v>
      </c>
      <c r="I167" s="5">
        <f t="shared" si="12"/>
        <v>2</v>
      </c>
      <c r="K167" s="33"/>
      <c r="L167" s="687">
        <v>44890</v>
      </c>
      <c r="M167" s="34">
        <f t="shared" si="13"/>
        <v>484</v>
      </c>
      <c r="N167" s="37">
        <v>0</v>
      </c>
      <c r="O167" s="35">
        <v>484</v>
      </c>
      <c r="P167" s="40">
        <f t="shared" si="7"/>
        <v>0</v>
      </c>
      <c r="Q167" s="41"/>
    </row>
    <row r="168" spans="2:17" ht="15.6" x14ac:dyDescent="0.3">
      <c r="B168" s="34">
        <v>699.8</v>
      </c>
      <c r="C168" s="35">
        <v>715</v>
      </c>
      <c r="D168" s="34">
        <f t="shared" si="1"/>
        <v>699.8</v>
      </c>
      <c r="E168" s="36">
        <v>44892</v>
      </c>
      <c r="F168" s="37">
        <v>700.2</v>
      </c>
      <c r="G168" s="36">
        <v>44893</v>
      </c>
      <c r="H168" s="38">
        <f t="shared" si="2"/>
        <v>0.40000000000009095</v>
      </c>
      <c r="I168" s="5">
        <f t="shared" si="12"/>
        <v>1</v>
      </c>
      <c r="K168" s="33"/>
      <c r="L168" s="687">
        <v>44891</v>
      </c>
      <c r="M168" s="34">
        <f t="shared" si="13"/>
        <v>484</v>
      </c>
      <c r="N168" s="37">
        <v>0</v>
      </c>
      <c r="O168" s="35">
        <v>469</v>
      </c>
      <c r="P168" s="40">
        <f t="shared" si="7"/>
        <v>15</v>
      </c>
      <c r="Q168" s="41"/>
    </row>
    <row r="169" spans="2:17" ht="15.6" x14ac:dyDescent="0.3">
      <c r="B169" s="34">
        <v>700.2</v>
      </c>
      <c r="C169" s="35">
        <v>717</v>
      </c>
      <c r="D169" s="34">
        <f t="shared" si="1"/>
        <v>700.2</v>
      </c>
      <c r="E169" s="36">
        <v>44893</v>
      </c>
      <c r="F169" s="37">
        <v>700.5</v>
      </c>
      <c r="G169" s="36">
        <v>44894</v>
      </c>
      <c r="H169" s="38">
        <f t="shared" si="2"/>
        <v>0.29999999999995453</v>
      </c>
      <c r="I169" s="5">
        <f t="shared" si="12"/>
        <v>2</v>
      </c>
      <c r="K169" s="33"/>
      <c r="L169" s="687">
        <v>44892</v>
      </c>
      <c r="M169" s="34">
        <f t="shared" si="13"/>
        <v>469</v>
      </c>
      <c r="N169" s="37">
        <v>0</v>
      </c>
      <c r="O169" s="35">
        <v>469</v>
      </c>
      <c r="P169" s="40">
        <f t="shared" si="7"/>
        <v>0</v>
      </c>
      <c r="Q169" s="41"/>
    </row>
    <row r="170" spans="2:17" ht="15.6" x14ac:dyDescent="0.3">
      <c r="B170" s="34">
        <v>700.5</v>
      </c>
      <c r="C170" s="35">
        <v>718</v>
      </c>
      <c r="D170" s="34">
        <f t="shared" si="1"/>
        <v>700.5</v>
      </c>
      <c r="E170" s="36">
        <v>44894</v>
      </c>
      <c r="F170" s="37">
        <v>700.7</v>
      </c>
      <c r="G170" s="36">
        <v>44895</v>
      </c>
      <c r="H170" s="38">
        <f t="shared" si="2"/>
        <v>0.20000000000004547</v>
      </c>
      <c r="I170" s="5">
        <f t="shared" si="12"/>
        <v>1</v>
      </c>
      <c r="K170" s="33"/>
      <c r="L170" s="687">
        <v>44893</v>
      </c>
      <c r="M170" s="34">
        <f t="shared" si="13"/>
        <v>469</v>
      </c>
      <c r="N170" s="37">
        <v>0</v>
      </c>
      <c r="O170" s="35">
        <v>469</v>
      </c>
      <c r="P170" s="40">
        <f t="shared" si="7"/>
        <v>0</v>
      </c>
      <c r="Q170" s="41"/>
    </row>
    <row r="171" spans="2:17" ht="15.6" x14ac:dyDescent="0.3">
      <c r="B171" s="34">
        <v>700.7</v>
      </c>
      <c r="C171" s="35">
        <v>720</v>
      </c>
      <c r="D171" s="34">
        <f t="shared" si="1"/>
        <v>700.7</v>
      </c>
      <c r="E171" s="36">
        <v>44895</v>
      </c>
      <c r="F171" s="37">
        <v>701</v>
      </c>
      <c r="G171" s="36">
        <v>44896</v>
      </c>
      <c r="H171" s="38">
        <f t="shared" si="2"/>
        <v>0.29999999999995453</v>
      </c>
      <c r="I171" s="5">
        <f t="shared" si="12"/>
        <v>2</v>
      </c>
      <c r="K171" s="33"/>
      <c r="L171" s="687">
        <v>44894</v>
      </c>
      <c r="M171" s="34">
        <f t="shared" si="13"/>
        <v>469</v>
      </c>
      <c r="N171" s="37">
        <v>0</v>
      </c>
      <c r="O171" s="35">
        <v>469</v>
      </c>
      <c r="P171" s="40">
        <f t="shared" si="7"/>
        <v>0</v>
      </c>
      <c r="Q171" s="41"/>
    </row>
    <row r="172" spans="2:17" ht="15.6" x14ac:dyDescent="0.3">
      <c r="B172" s="34">
        <v>701</v>
      </c>
      <c r="C172" s="35">
        <v>721</v>
      </c>
      <c r="D172" s="34">
        <f t="shared" si="1"/>
        <v>701</v>
      </c>
      <c r="E172" s="36">
        <v>44896</v>
      </c>
      <c r="F172" s="37">
        <v>701.1</v>
      </c>
      <c r="G172" s="36">
        <v>44897</v>
      </c>
      <c r="H172" s="38">
        <f t="shared" si="2"/>
        <v>0.10000000000002274</v>
      </c>
      <c r="I172" s="5">
        <f t="shared" si="12"/>
        <v>1</v>
      </c>
      <c r="K172" s="33"/>
      <c r="L172" s="687">
        <v>44895</v>
      </c>
      <c r="M172" s="34">
        <f t="shared" si="13"/>
        <v>469</v>
      </c>
      <c r="N172" s="37">
        <v>0</v>
      </c>
      <c r="O172" s="35">
        <v>469</v>
      </c>
      <c r="P172" s="40">
        <f t="shared" si="7"/>
        <v>0</v>
      </c>
      <c r="Q172" s="41"/>
    </row>
    <row r="173" spans="2:17" ht="15.6" x14ac:dyDescent="0.3">
      <c r="B173" s="34">
        <v>701.1</v>
      </c>
      <c r="C173" s="35">
        <v>722</v>
      </c>
      <c r="D173" s="34">
        <f t="shared" si="1"/>
        <v>701.1</v>
      </c>
      <c r="E173" s="36">
        <v>44897</v>
      </c>
      <c r="F173" s="37">
        <v>701.4</v>
      </c>
      <c r="G173" s="36">
        <v>44898</v>
      </c>
      <c r="H173" s="38">
        <f t="shared" si="2"/>
        <v>0.29999999999995453</v>
      </c>
      <c r="I173" s="5">
        <f t="shared" si="12"/>
        <v>1</v>
      </c>
      <c r="K173" s="33"/>
      <c r="L173" s="687">
        <v>44896</v>
      </c>
      <c r="M173" s="34">
        <f t="shared" si="13"/>
        <v>469</v>
      </c>
      <c r="N173" s="37">
        <v>0</v>
      </c>
      <c r="O173" s="35">
        <v>469</v>
      </c>
      <c r="P173" s="40">
        <f t="shared" si="7"/>
        <v>0</v>
      </c>
      <c r="Q173" s="41"/>
    </row>
    <row r="174" spans="2:17" ht="15.6" x14ac:dyDescent="0.3">
      <c r="B174" s="34">
        <v>701.4</v>
      </c>
      <c r="C174" s="35">
        <v>723</v>
      </c>
      <c r="D174" s="34">
        <f t="shared" si="1"/>
        <v>701.4</v>
      </c>
      <c r="E174" s="36">
        <v>44898</v>
      </c>
      <c r="F174" s="37">
        <v>701.7</v>
      </c>
      <c r="G174" s="36">
        <v>44899</v>
      </c>
      <c r="H174" s="38">
        <f t="shared" si="2"/>
        <v>0.30000000000006821</v>
      </c>
      <c r="I174" s="5">
        <f t="shared" si="12"/>
        <v>1</v>
      </c>
      <c r="K174" s="33"/>
      <c r="L174" s="687">
        <v>44897</v>
      </c>
      <c r="M174" s="34">
        <f t="shared" si="13"/>
        <v>469</v>
      </c>
      <c r="N174" s="37">
        <v>0</v>
      </c>
      <c r="O174" s="35">
        <v>469</v>
      </c>
      <c r="P174" s="40">
        <f t="shared" si="7"/>
        <v>0</v>
      </c>
      <c r="Q174" s="41"/>
    </row>
    <row r="175" spans="2:17" ht="15.6" x14ac:dyDescent="0.3">
      <c r="B175" s="34">
        <v>701.7</v>
      </c>
      <c r="C175" s="35">
        <v>724</v>
      </c>
      <c r="D175" s="34">
        <f t="shared" si="1"/>
        <v>701.7</v>
      </c>
      <c r="E175" s="36">
        <v>44899</v>
      </c>
      <c r="F175" s="37">
        <v>702</v>
      </c>
      <c r="G175" s="36">
        <v>44900</v>
      </c>
      <c r="H175" s="38">
        <f t="shared" si="2"/>
        <v>0.29999999999995453</v>
      </c>
      <c r="I175" s="5">
        <f t="shared" si="12"/>
        <v>1</v>
      </c>
      <c r="K175" s="33"/>
      <c r="L175" s="687">
        <v>44898</v>
      </c>
      <c r="M175" s="34">
        <f t="shared" si="13"/>
        <v>469</v>
      </c>
      <c r="N175" s="37">
        <v>0</v>
      </c>
      <c r="O175" s="35">
        <v>469</v>
      </c>
      <c r="P175" s="40">
        <f t="shared" si="7"/>
        <v>0</v>
      </c>
      <c r="Q175" s="41"/>
    </row>
    <row r="176" spans="2:17" ht="15.6" x14ac:dyDescent="0.3">
      <c r="B176" s="34">
        <v>702</v>
      </c>
      <c r="C176" s="35">
        <v>725</v>
      </c>
      <c r="D176" s="34">
        <f t="shared" si="1"/>
        <v>702</v>
      </c>
      <c r="E176" s="36">
        <v>44900</v>
      </c>
      <c r="F176" s="37">
        <v>705</v>
      </c>
      <c r="G176" s="36">
        <v>44901</v>
      </c>
      <c r="H176" s="38">
        <f t="shared" si="2"/>
        <v>3</v>
      </c>
      <c r="I176" s="5">
        <f t="shared" si="12"/>
        <v>1</v>
      </c>
      <c r="K176" s="33"/>
      <c r="L176" s="687">
        <v>44899</v>
      </c>
      <c r="M176" s="34">
        <f t="shared" si="13"/>
        <v>469</v>
      </c>
      <c r="N176" s="37">
        <v>0</v>
      </c>
      <c r="O176" s="35">
        <v>469</v>
      </c>
      <c r="P176" s="40">
        <f t="shared" si="7"/>
        <v>0</v>
      </c>
      <c r="Q176" s="41"/>
    </row>
    <row r="177" spans="2:17" ht="15.6" x14ac:dyDescent="0.3">
      <c r="B177" s="34">
        <v>705</v>
      </c>
      <c r="C177" s="35">
        <v>727</v>
      </c>
      <c r="D177" s="34">
        <f t="shared" si="1"/>
        <v>705</v>
      </c>
      <c r="E177" s="36">
        <v>44901</v>
      </c>
      <c r="F177" s="37">
        <v>709.3</v>
      </c>
      <c r="G177" s="36">
        <v>44902</v>
      </c>
      <c r="H177" s="38">
        <f t="shared" si="2"/>
        <v>4.2999999999999545</v>
      </c>
      <c r="I177" s="5">
        <f t="shared" si="12"/>
        <v>2</v>
      </c>
      <c r="K177" s="33"/>
      <c r="L177" s="687">
        <v>44900</v>
      </c>
      <c r="M177" s="34">
        <f t="shared" si="13"/>
        <v>469</v>
      </c>
      <c r="N177" s="37">
        <v>0</v>
      </c>
      <c r="O177" s="35">
        <v>438</v>
      </c>
      <c r="P177" s="40">
        <f t="shared" si="7"/>
        <v>31</v>
      </c>
      <c r="Q177" s="41"/>
    </row>
    <row r="178" spans="2:17" ht="15.6" x14ac:dyDescent="0.3">
      <c r="B178" s="34">
        <v>709.3</v>
      </c>
      <c r="C178" s="35">
        <v>728</v>
      </c>
      <c r="D178" s="34">
        <f t="shared" si="1"/>
        <v>709.3</v>
      </c>
      <c r="E178" s="36">
        <v>44902</v>
      </c>
      <c r="F178" s="37">
        <v>711.1</v>
      </c>
      <c r="G178" s="36">
        <v>44903</v>
      </c>
      <c r="H178" s="38">
        <f t="shared" si="2"/>
        <v>1.8000000000000682</v>
      </c>
      <c r="I178" s="5">
        <f t="shared" si="12"/>
        <v>1</v>
      </c>
      <c r="K178" s="33"/>
      <c r="L178" s="687">
        <v>44901</v>
      </c>
      <c r="M178" s="34">
        <f t="shared" si="13"/>
        <v>438</v>
      </c>
      <c r="N178" s="37">
        <v>0</v>
      </c>
      <c r="O178" s="35">
        <v>380</v>
      </c>
      <c r="P178" s="40">
        <f t="shared" si="7"/>
        <v>58</v>
      </c>
      <c r="Q178" s="41"/>
    </row>
    <row r="179" spans="2:17" ht="15.6" x14ac:dyDescent="0.3">
      <c r="B179" s="34">
        <v>711.1</v>
      </c>
      <c r="C179" s="35">
        <v>730</v>
      </c>
      <c r="D179" s="34">
        <f t="shared" si="1"/>
        <v>711.1</v>
      </c>
      <c r="E179" s="36">
        <v>44903</v>
      </c>
      <c r="F179" s="37">
        <v>711.4</v>
      </c>
      <c r="G179" s="36">
        <v>44904</v>
      </c>
      <c r="H179" s="38">
        <f t="shared" si="2"/>
        <v>0.29999999999995453</v>
      </c>
      <c r="I179" s="5">
        <f t="shared" si="12"/>
        <v>2</v>
      </c>
      <c r="K179" s="33"/>
      <c r="L179" s="687">
        <v>44902</v>
      </c>
      <c r="M179" s="34">
        <f t="shared" si="13"/>
        <v>380</v>
      </c>
      <c r="N179" s="37">
        <v>0</v>
      </c>
      <c r="O179" s="35">
        <v>350</v>
      </c>
      <c r="P179" s="40">
        <f t="shared" si="7"/>
        <v>30</v>
      </c>
      <c r="Q179" s="41"/>
    </row>
    <row r="180" spans="2:17" ht="15.6" x14ac:dyDescent="0.3">
      <c r="B180" s="34">
        <v>711.4</v>
      </c>
      <c r="C180" s="35">
        <v>733</v>
      </c>
      <c r="D180" s="34">
        <f t="shared" si="1"/>
        <v>711.4</v>
      </c>
      <c r="E180" s="36">
        <v>44904</v>
      </c>
      <c r="F180" s="37">
        <v>711.6</v>
      </c>
      <c r="G180" s="36">
        <v>44905</v>
      </c>
      <c r="H180" s="38">
        <f t="shared" si="2"/>
        <v>0.20000000000004547</v>
      </c>
      <c r="I180" s="5">
        <f t="shared" si="12"/>
        <v>3</v>
      </c>
      <c r="K180" s="33"/>
      <c r="L180" s="689">
        <v>44903</v>
      </c>
      <c r="M180" s="51">
        <f t="shared" si="13"/>
        <v>350</v>
      </c>
      <c r="N180" s="52">
        <v>233</v>
      </c>
      <c r="O180" s="53">
        <v>500</v>
      </c>
      <c r="P180" s="55">
        <f t="shared" si="7"/>
        <v>83</v>
      </c>
      <c r="Q180" s="41"/>
    </row>
    <row r="181" spans="2:17" ht="15.6" x14ac:dyDescent="0.3">
      <c r="B181" s="34">
        <v>711.6</v>
      </c>
      <c r="C181" s="35">
        <v>734</v>
      </c>
      <c r="D181" s="34">
        <f t="shared" si="1"/>
        <v>711.6</v>
      </c>
      <c r="E181" s="36">
        <v>44905</v>
      </c>
      <c r="F181" s="37">
        <v>711.8</v>
      </c>
      <c r="G181" s="36">
        <v>44906</v>
      </c>
      <c r="H181" s="38">
        <f t="shared" si="2"/>
        <v>0.19999999999993179</v>
      </c>
      <c r="I181" s="5">
        <f t="shared" si="12"/>
        <v>1</v>
      </c>
      <c r="K181" s="33"/>
      <c r="L181" s="687">
        <v>44904</v>
      </c>
      <c r="M181" s="34">
        <f t="shared" si="13"/>
        <v>500</v>
      </c>
      <c r="N181" s="37">
        <v>0</v>
      </c>
      <c r="O181" s="35">
        <v>500</v>
      </c>
      <c r="P181" s="40">
        <f t="shared" si="7"/>
        <v>0</v>
      </c>
      <c r="Q181" s="41"/>
    </row>
    <row r="182" spans="2:17" ht="15.6" x14ac:dyDescent="0.3">
      <c r="B182" s="34">
        <v>711.8</v>
      </c>
      <c r="C182" s="35">
        <v>735</v>
      </c>
      <c r="D182" s="34">
        <f t="shared" si="1"/>
        <v>711.8</v>
      </c>
      <c r="E182" s="36">
        <v>44906</v>
      </c>
      <c r="F182" s="37">
        <v>712</v>
      </c>
      <c r="G182" s="36">
        <v>44907</v>
      </c>
      <c r="H182" s="38">
        <f t="shared" si="2"/>
        <v>0.20000000000004547</v>
      </c>
      <c r="I182" s="5">
        <f t="shared" si="12"/>
        <v>1</v>
      </c>
      <c r="K182" s="33"/>
      <c r="L182" s="687">
        <v>44905</v>
      </c>
      <c r="M182" s="34">
        <f t="shared" si="13"/>
        <v>500</v>
      </c>
      <c r="N182" s="37">
        <v>0</v>
      </c>
      <c r="O182" s="35">
        <v>500</v>
      </c>
      <c r="P182" s="40">
        <f t="shared" si="7"/>
        <v>0</v>
      </c>
      <c r="Q182" s="41"/>
    </row>
    <row r="183" spans="2:17" ht="15.6" x14ac:dyDescent="0.3">
      <c r="B183" s="34">
        <v>712</v>
      </c>
      <c r="C183" s="35">
        <v>736</v>
      </c>
      <c r="D183" s="34">
        <f t="shared" si="1"/>
        <v>712</v>
      </c>
      <c r="E183" s="36">
        <v>44907</v>
      </c>
      <c r="F183" s="37">
        <v>712.2</v>
      </c>
      <c r="G183" s="36">
        <v>44908</v>
      </c>
      <c r="H183" s="38">
        <f t="shared" si="2"/>
        <v>0.20000000000004547</v>
      </c>
      <c r="I183" s="5">
        <f t="shared" si="12"/>
        <v>1</v>
      </c>
      <c r="K183" s="33"/>
      <c r="L183" s="687">
        <v>44906</v>
      </c>
      <c r="M183" s="34">
        <f t="shared" si="13"/>
        <v>500</v>
      </c>
      <c r="N183" s="37">
        <v>0</v>
      </c>
      <c r="O183" s="35">
        <v>500</v>
      </c>
      <c r="P183" s="40">
        <f t="shared" si="7"/>
        <v>0</v>
      </c>
      <c r="Q183" s="41"/>
    </row>
    <row r="184" spans="2:17" ht="15.6" x14ac:dyDescent="0.3">
      <c r="B184" s="34">
        <v>712.2</v>
      </c>
      <c r="C184" s="35">
        <v>737</v>
      </c>
      <c r="D184" s="34">
        <f t="shared" si="1"/>
        <v>712.2</v>
      </c>
      <c r="E184" s="36">
        <v>44908</v>
      </c>
      <c r="F184" s="37">
        <v>712.4</v>
      </c>
      <c r="G184" s="36">
        <v>44909</v>
      </c>
      <c r="H184" s="38">
        <f t="shared" si="2"/>
        <v>0.19999999999993179</v>
      </c>
      <c r="I184" s="5">
        <f t="shared" si="12"/>
        <v>1</v>
      </c>
      <c r="K184" s="33"/>
      <c r="L184" s="687">
        <v>44907</v>
      </c>
      <c r="M184" s="34">
        <f t="shared" si="13"/>
        <v>500</v>
      </c>
      <c r="N184" s="37">
        <v>0</v>
      </c>
      <c r="O184" s="35">
        <v>500</v>
      </c>
      <c r="P184" s="40">
        <f t="shared" si="7"/>
        <v>0</v>
      </c>
      <c r="Q184" s="41"/>
    </row>
    <row r="185" spans="2:17" ht="15.6" x14ac:dyDescent="0.3">
      <c r="B185" s="34">
        <v>712.4</v>
      </c>
      <c r="C185" s="35">
        <v>738</v>
      </c>
      <c r="D185" s="34">
        <f t="shared" si="1"/>
        <v>712.4</v>
      </c>
      <c r="E185" s="36">
        <v>44909</v>
      </c>
      <c r="F185" s="37">
        <v>712.6</v>
      </c>
      <c r="G185" s="36">
        <v>44910</v>
      </c>
      <c r="H185" s="38">
        <f t="shared" si="2"/>
        <v>0.20000000000004547</v>
      </c>
      <c r="I185" s="5">
        <f t="shared" si="12"/>
        <v>1</v>
      </c>
      <c r="K185" s="33"/>
      <c r="L185" s="687">
        <v>44908</v>
      </c>
      <c r="M185" s="34">
        <f t="shared" si="13"/>
        <v>500</v>
      </c>
      <c r="N185" s="37">
        <v>0</v>
      </c>
      <c r="O185" s="35">
        <v>500</v>
      </c>
      <c r="P185" s="40">
        <f t="shared" si="7"/>
        <v>0</v>
      </c>
      <c r="Q185" s="41"/>
    </row>
    <row r="186" spans="2:17" ht="15.6" x14ac:dyDescent="0.3">
      <c r="B186" s="34">
        <v>712.6</v>
      </c>
      <c r="C186" s="35">
        <v>739</v>
      </c>
      <c r="D186" s="34">
        <f t="shared" si="1"/>
        <v>712.6</v>
      </c>
      <c r="E186" s="36">
        <v>44910</v>
      </c>
      <c r="F186" s="37">
        <v>712.7</v>
      </c>
      <c r="G186" s="36">
        <v>44911</v>
      </c>
      <c r="H186" s="38">
        <f t="shared" si="2"/>
        <v>0.10000000000002274</v>
      </c>
      <c r="I186" s="5">
        <f t="shared" si="12"/>
        <v>1</v>
      </c>
      <c r="K186" s="33"/>
      <c r="L186" s="687">
        <v>44909</v>
      </c>
      <c r="M186" s="34">
        <f t="shared" si="13"/>
        <v>500</v>
      </c>
      <c r="N186" s="37">
        <v>0</v>
      </c>
      <c r="O186" s="35">
        <v>500</v>
      </c>
      <c r="P186" s="40">
        <f t="shared" si="7"/>
        <v>0</v>
      </c>
      <c r="Q186" s="41"/>
    </row>
    <row r="187" spans="2:17" ht="15.6" x14ac:dyDescent="0.3">
      <c r="B187" s="34">
        <v>712.7</v>
      </c>
      <c r="C187" s="35">
        <v>740</v>
      </c>
      <c r="D187" s="34">
        <f t="shared" si="1"/>
        <v>712.7</v>
      </c>
      <c r="E187" s="36">
        <v>44911</v>
      </c>
      <c r="F187" s="37">
        <v>713</v>
      </c>
      <c r="G187" s="36">
        <v>44912</v>
      </c>
      <c r="H187" s="38">
        <f t="shared" si="2"/>
        <v>0.29999999999995453</v>
      </c>
      <c r="I187" s="5">
        <f t="shared" si="12"/>
        <v>1</v>
      </c>
      <c r="K187" s="33"/>
      <c r="L187" s="687">
        <v>44910</v>
      </c>
      <c r="M187" s="34">
        <f t="shared" si="13"/>
        <v>500</v>
      </c>
      <c r="N187" s="37">
        <v>0</v>
      </c>
      <c r="O187" s="35">
        <v>500</v>
      </c>
      <c r="P187" s="40">
        <f t="shared" si="7"/>
        <v>0</v>
      </c>
      <c r="Q187" s="41"/>
    </row>
    <row r="188" spans="2:17" ht="15.6" x14ac:dyDescent="0.3">
      <c r="B188" s="34">
        <v>713</v>
      </c>
      <c r="C188" s="35">
        <v>741</v>
      </c>
      <c r="D188" s="34">
        <f t="shared" si="1"/>
        <v>713</v>
      </c>
      <c r="E188" s="36">
        <v>44912</v>
      </c>
      <c r="F188" s="37">
        <v>713.2</v>
      </c>
      <c r="G188" s="36">
        <v>44913</v>
      </c>
      <c r="H188" s="38">
        <f t="shared" si="2"/>
        <v>0.20000000000004547</v>
      </c>
      <c r="I188" s="5">
        <f t="shared" si="12"/>
        <v>1</v>
      </c>
      <c r="K188" s="33"/>
      <c r="L188" s="687">
        <v>44911</v>
      </c>
      <c r="M188" s="34">
        <f t="shared" si="13"/>
        <v>500</v>
      </c>
      <c r="N188" s="37">
        <v>0</v>
      </c>
      <c r="O188" s="35">
        <v>500</v>
      </c>
      <c r="P188" s="40">
        <f t="shared" si="7"/>
        <v>0</v>
      </c>
      <c r="Q188" s="41"/>
    </row>
    <row r="189" spans="2:17" ht="15.6" x14ac:dyDescent="0.3">
      <c r="B189" s="34">
        <v>713.2</v>
      </c>
      <c r="C189" s="35">
        <v>742</v>
      </c>
      <c r="D189" s="34">
        <f t="shared" si="1"/>
        <v>713.2</v>
      </c>
      <c r="E189" s="36">
        <v>44913</v>
      </c>
      <c r="F189" s="37">
        <v>713.2</v>
      </c>
      <c r="G189" s="36">
        <v>44914</v>
      </c>
      <c r="H189" s="38">
        <f t="shared" si="2"/>
        <v>0</v>
      </c>
      <c r="I189" s="5">
        <f t="shared" si="12"/>
        <v>1</v>
      </c>
      <c r="K189" s="33"/>
      <c r="L189" s="687">
        <v>44912</v>
      </c>
      <c r="M189" s="34">
        <f t="shared" si="13"/>
        <v>500</v>
      </c>
      <c r="N189" s="37">
        <v>0</v>
      </c>
      <c r="O189" s="35">
        <v>500</v>
      </c>
      <c r="P189" s="40">
        <f t="shared" si="7"/>
        <v>0</v>
      </c>
      <c r="Q189" s="41"/>
    </row>
    <row r="190" spans="2:17" ht="15.6" x14ac:dyDescent="0.3">
      <c r="B190" s="34">
        <v>713.2</v>
      </c>
      <c r="C190" s="35">
        <v>742</v>
      </c>
      <c r="D190" s="34">
        <f t="shared" si="1"/>
        <v>713.2</v>
      </c>
      <c r="E190" s="36">
        <v>44914</v>
      </c>
      <c r="F190" s="37">
        <v>713.2</v>
      </c>
      <c r="G190" s="36">
        <v>44915</v>
      </c>
      <c r="H190" s="38">
        <f t="shared" si="2"/>
        <v>0</v>
      </c>
      <c r="I190" s="5">
        <f t="shared" si="12"/>
        <v>0</v>
      </c>
      <c r="K190" s="33"/>
      <c r="L190" s="687">
        <v>44913</v>
      </c>
      <c r="M190" s="34">
        <f t="shared" si="13"/>
        <v>500</v>
      </c>
      <c r="N190" s="37">
        <v>0</v>
      </c>
      <c r="O190" s="35">
        <v>500</v>
      </c>
      <c r="P190" s="40">
        <f t="shared" si="7"/>
        <v>0</v>
      </c>
      <c r="Q190" s="41"/>
    </row>
    <row r="191" spans="2:17" ht="15.6" x14ac:dyDescent="0.3">
      <c r="B191" s="34">
        <v>713.2</v>
      </c>
      <c r="C191" s="35">
        <v>742</v>
      </c>
      <c r="D191" s="34">
        <f t="shared" si="1"/>
        <v>713.2</v>
      </c>
      <c r="E191" s="36">
        <v>44915</v>
      </c>
      <c r="F191" s="37">
        <v>714</v>
      </c>
      <c r="G191" s="36">
        <v>44916</v>
      </c>
      <c r="H191" s="38">
        <f t="shared" si="2"/>
        <v>0.79999999999995453</v>
      </c>
      <c r="I191" s="5">
        <f t="shared" si="12"/>
        <v>0</v>
      </c>
      <c r="K191" s="33"/>
      <c r="L191" s="687">
        <v>44914</v>
      </c>
      <c r="M191" s="34">
        <f t="shared" si="13"/>
        <v>500</v>
      </c>
      <c r="N191" s="37">
        <v>0</v>
      </c>
      <c r="O191" s="35">
        <v>500</v>
      </c>
      <c r="P191" s="40">
        <f t="shared" si="7"/>
        <v>0</v>
      </c>
      <c r="Q191" s="41"/>
    </row>
    <row r="192" spans="2:17" ht="15.6" x14ac:dyDescent="0.3">
      <c r="B192" s="34">
        <v>714</v>
      </c>
      <c r="C192" s="35">
        <v>745</v>
      </c>
      <c r="D192" s="34">
        <f t="shared" si="1"/>
        <v>714</v>
      </c>
      <c r="E192" s="36">
        <v>44916</v>
      </c>
      <c r="F192" s="37">
        <v>714</v>
      </c>
      <c r="G192" s="36">
        <v>44917</v>
      </c>
      <c r="H192" s="38">
        <f t="shared" si="2"/>
        <v>0</v>
      </c>
      <c r="I192" s="5">
        <f t="shared" si="12"/>
        <v>3</v>
      </c>
      <c r="K192" s="33"/>
      <c r="L192" s="687">
        <v>44915</v>
      </c>
      <c r="M192" s="34">
        <f t="shared" si="13"/>
        <v>500</v>
      </c>
      <c r="N192" s="37">
        <v>0</v>
      </c>
      <c r="O192" s="35">
        <v>500</v>
      </c>
      <c r="P192" s="40">
        <f t="shared" si="7"/>
        <v>0</v>
      </c>
      <c r="Q192" s="41"/>
    </row>
    <row r="193" spans="2:20" ht="15.6" x14ac:dyDescent="0.3">
      <c r="B193" s="34">
        <v>714</v>
      </c>
      <c r="C193" s="35">
        <v>745</v>
      </c>
      <c r="D193" s="34">
        <f t="shared" si="1"/>
        <v>714</v>
      </c>
      <c r="E193" s="36">
        <v>44917</v>
      </c>
      <c r="F193" s="37">
        <v>714</v>
      </c>
      <c r="G193" s="36">
        <v>44918</v>
      </c>
      <c r="H193" s="38">
        <f t="shared" si="2"/>
        <v>0</v>
      </c>
      <c r="I193" s="5">
        <f t="shared" si="12"/>
        <v>0</v>
      </c>
      <c r="K193" s="33"/>
      <c r="L193" s="687">
        <v>44916</v>
      </c>
      <c r="M193" s="34">
        <f t="shared" si="13"/>
        <v>500</v>
      </c>
      <c r="N193" s="37">
        <v>0</v>
      </c>
      <c r="O193" s="35">
        <v>500</v>
      </c>
      <c r="P193" s="40">
        <f t="shared" si="7"/>
        <v>0</v>
      </c>
      <c r="Q193" s="41"/>
    </row>
    <row r="194" spans="2:20" ht="15.6" x14ac:dyDescent="0.3">
      <c r="B194" s="34">
        <v>714</v>
      </c>
      <c r="C194" s="35">
        <v>745</v>
      </c>
      <c r="D194" s="34">
        <f t="shared" si="1"/>
        <v>714</v>
      </c>
      <c r="E194" s="36">
        <v>44918</v>
      </c>
      <c r="F194" s="37">
        <v>714</v>
      </c>
      <c r="G194" s="36">
        <v>44919</v>
      </c>
      <c r="H194" s="38">
        <f t="shared" si="2"/>
        <v>0</v>
      </c>
      <c r="I194" s="5">
        <f t="shared" si="12"/>
        <v>0</v>
      </c>
      <c r="K194" s="33"/>
      <c r="L194" s="687">
        <v>44917</v>
      </c>
      <c r="M194" s="34">
        <f t="shared" si="13"/>
        <v>500</v>
      </c>
      <c r="N194" s="37">
        <v>0</v>
      </c>
      <c r="O194" s="35">
        <v>500</v>
      </c>
      <c r="P194" s="40">
        <f t="shared" si="7"/>
        <v>0</v>
      </c>
      <c r="Q194" s="41"/>
    </row>
    <row r="195" spans="2:20" ht="15.6" x14ac:dyDescent="0.3">
      <c r="B195" s="34">
        <v>714</v>
      </c>
      <c r="C195" s="35">
        <v>745</v>
      </c>
      <c r="D195" s="34">
        <f t="shared" si="1"/>
        <v>714</v>
      </c>
      <c r="E195" s="36">
        <v>44919</v>
      </c>
      <c r="F195" s="37">
        <v>718.4</v>
      </c>
      <c r="G195" s="36">
        <v>44920</v>
      </c>
      <c r="H195" s="38">
        <f t="shared" si="2"/>
        <v>4.3999999999999773</v>
      </c>
      <c r="I195" s="5">
        <f t="shared" si="12"/>
        <v>0</v>
      </c>
      <c r="K195" s="33"/>
      <c r="L195" s="687">
        <v>44918</v>
      </c>
      <c r="M195" s="34">
        <f t="shared" si="13"/>
        <v>500</v>
      </c>
      <c r="N195" s="37">
        <v>0</v>
      </c>
      <c r="O195" s="35">
        <v>500</v>
      </c>
      <c r="P195" s="40">
        <f t="shared" si="7"/>
        <v>0</v>
      </c>
      <c r="Q195" s="41"/>
    </row>
    <row r="196" spans="2:20" ht="15.6" x14ac:dyDescent="0.3">
      <c r="B196" s="34">
        <v>718.4</v>
      </c>
      <c r="C196" s="35">
        <v>748</v>
      </c>
      <c r="D196" s="34">
        <f t="shared" si="1"/>
        <v>718.4</v>
      </c>
      <c r="E196" s="36">
        <v>44920</v>
      </c>
      <c r="F196" s="37">
        <v>719.7</v>
      </c>
      <c r="G196" s="36">
        <v>44921</v>
      </c>
      <c r="H196" s="38">
        <f t="shared" si="2"/>
        <v>1.3000000000000682</v>
      </c>
      <c r="I196" s="5">
        <f t="shared" si="12"/>
        <v>3</v>
      </c>
      <c r="K196" s="33"/>
      <c r="L196" s="687">
        <v>44919</v>
      </c>
      <c r="M196" s="34">
        <f t="shared" si="13"/>
        <v>500</v>
      </c>
      <c r="N196" s="37">
        <v>0</v>
      </c>
      <c r="O196" s="35">
        <v>469</v>
      </c>
      <c r="P196" s="40">
        <f t="shared" si="7"/>
        <v>31</v>
      </c>
      <c r="Q196" s="41"/>
    </row>
    <row r="197" spans="2:20" ht="15.6" x14ac:dyDescent="0.3">
      <c r="B197" s="34">
        <v>719.7</v>
      </c>
      <c r="C197" s="35">
        <v>751</v>
      </c>
      <c r="D197" s="34">
        <f t="shared" si="1"/>
        <v>719.7</v>
      </c>
      <c r="E197" s="36">
        <v>44921</v>
      </c>
      <c r="F197" s="37">
        <v>719.9</v>
      </c>
      <c r="G197" s="36">
        <v>44922</v>
      </c>
      <c r="H197" s="38">
        <f t="shared" si="2"/>
        <v>0.19999999999993179</v>
      </c>
      <c r="I197" s="5">
        <f t="shared" si="12"/>
        <v>3</v>
      </c>
      <c r="K197" s="33"/>
      <c r="L197" s="687">
        <v>44920</v>
      </c>
      <c r="M197" s="34">
        <f t="shared" si="13"/>
        <v>469</v>
      </c>
      <c r="N197" s="37">
        <v>0</v>
      </c>
      <c r="O197" s="35">
        <v>469</v>
      </c>
      <c r="P197" s="40">
        <f t="shared" si="7"/>
        <v>0</v>
      </c>
      <c r="Q197" s="41"/>
    </row>
    <row r="198" spans="2:20" ht="15.6" x14ac:dyDescent="0.3">
      <c r="B198" s="34">
        <v>719.9</v>
      </c>
      <c r="C198" s="35">
        <v>752</v>
      </c>
      <c r="D198" s="34">
        <f t="shared" si="1"/>
        <v>719.9</v>
      </c>
      <c r="E198" s="36">
        <v>44922</v>
      </c>
      <c r="F198" s="37">
        <v>725.1</v>
      </c>
      <c r="G198" s="36">
        <v>44923</v>
      </c>
      <c r="H198" s="38">
        <f t="shared" si="2"/>
        <v>5.2000000000000455</v>
      </c>
      <c r="I198" s="5">
        <f t="shared" si="12"/>
        <v>1</v>
      </c>
      <c r="K198" s="33"/>
      <c r="L198" s="687">
        <v>44921</v>
      </c>
      <c r="M198" s="34">
        <f t="shared" si="13"/>
        <v>469</v>
      </c>
      <c r="N198" s="37">
        <v>0</v>
      </c>
      <c r="O198" s="35">
        <v>469</v>
      </c>
      <c r="P198" s="40">
        <f t="shared" si="7"/>
        <v>0</v>
      </c>
      <c r="Q198" s="41"/>
    </row>
    <row r="199" spans="2:20" ht="15.6" x14ac:dyDescent="0.3">
      <c r="B199" s="34">
        <v>725.1</v>
      </c>
      <c r="C199" s="35">
        <v>755</v>
      </c>
      <c r="D199" s="34">
        <f t="shared" si="1"/>
        <v>725.1</v>
      </c>
      <c r="E199" s="36">
        <v>44923</v>
      </c>
      <c r="F199" s="37">
        <v>725.3</v>
      </c>
      <c r="G199" s="36">
        <v>44924</v>
      </c>
      <c r="H199" s="38">
        <f t="shared" si="2"/>
        <v>0.19999999999993179</v>
      </c>
      <c r="I199" s="5">
        <f t="shared" si="12"/>
        <v>3</v>
      </c>
      <c r="K199" s="33"/>
      <c r="L199" s="687">
        <v>44922</v>
      </c>
      <c r="M199" s="34">
        <f t="shared" si="13"/>
        <v>469</v>
      </c>
      <c r="N199" s="37">
        <v>0</v>
      </c>
      <c r="O199" s="35">
        <v>453</v>
      </c>
      <c r="P199" s="40">
        <f t="shared" si="7"/>
        <v>16</v>
      </c>
      <c r="Q199" s="41"/>
    </row>
    <row r="200" spans="2:20" ht="15.6" x14ac:dyDescent="0.3">
      <c r="B200" s="34">
        <v>725.3</v>
      </c>
      <c r="C200" s="35">
        <v>756</v>
      </c>
      <c r="D200" s="34">
        <f t="shared" si="1"/>
        <v>725.3</v>
      </c>
      <c r="E200" s="36">
        <v>44924</v>
      </c>
      <c r="F200" s="37">
        <v>725.6</v>
      </c>
      <c r="G200" s="36">
        <v>44925</v>
      </c>
      <c r="H200" s="38">
        <f t="shared" si="2"/>
        <v>0.30000000000006821</v>
      </c>
      <c r="I200" s="5">
        <f t="shared" si="12"/>
        <v>1</v>
      </c>
      <c r="K200" s="33"/>
      <c r="L200" s="687">
        <v>44923</v>
      </c>
      <c r="M200" s="34">
        <f t="shared" si="13"/>
        <v>453</v>
      </c>
      <c r="N200" s="37">
        <v>0</v>
      </c>
      <c r="O200" s="35">
        <v>453</v>
      </c>
      <c r="P200" s="40">
        <f t="shared" si="7"/>
        <v>0</v>
      </c>
      <c r="Q200" s="41"/>
    </row>
    <row r="201" spans="2:20" ht="15.6" x14ac:dyDescent="0.3">
      <c r="B201" s="34">
        <v>725.6</v>
      </c>
      <c r="C201" s="35">
        <v>757</v>
      </c>
      <c r="D201" s="34">
        <f t="shared" si="1"/>
        <v>725.6</v>
      </c>
      <c r="E201" s="36">
        <v>44925</v>
      </c>
      <c r="F201" s="37">
        <v>725.7</v>
      </c>
      <c r="G201" s="36">
        <v>44926</v>
      </c>
      <c r="H201" s="38">
        <f t="shared" si="2"/>
        <v>0.10000000000002274</v>
      </c>
      <c r="I201" s="5">
        <f t="shared" si="12"/>
        <v>1</v>
      </c>
      <c r="K201" s="33"/>
      <c r="L201" s="687">
        <v>44924</v>
      </c>
      <c r="M201" s="34">
        <f t="shared" si="13"/>
        <v>453</v>
      </c>
      <c r="N201" s="37">
        <v>0</v>
      </c>
      <c r="O201" s="35">
        <v>453</v>
      </c>
      <c r="P201" s="40">
        <f t="shared" si="7"/>
        <v>0</v>
      </c>
      <c r="Q201" s="41"/>
    </row>
    <row r="202" spans="2:20" ht="15.6" x14ac:dyDescent="0.3">
      <c r="B202" s="34">
        <v>725.7</v>
      </c>
      <c r="C202" s="35">
        <v>758</v>
      </c>
      <c r="D202" s="34">
        <f t="shared" si="1"/>
        <v>725.7</v>
      </c>
      <c r="E202" s="36">
        <v>44926</v>
      </c>
      <c r="F202" s="37">
        <v>725.7</v>
      </c>
      <c r="G202" s="36">
        <v>44927</v>
      </c>
      <c r="H202" s="38">
        <f t="shared" si="2"/>
        <v>0</v>
      </c>
      <c r="I202" s="5">
        <f t="shared" si="12"/>
        <v>1</v>
      </c>
      <c r="K202" s="33"/>
      <c r="L202" s="687">
        <v>44925</v>
      </c>
      <c r="M202" s="34">
        <f t="shared" si="13"/>
        <v>453</v>
      </c>
      <c r="N202" s="37">
        <v>0</v>
      </c>
      <c r="O202" s="35">
        <v>453</v>
      </c>
      <c r="P202" s="40">
        <f t="shared" si="7"/>
        <v>0</v>
      </c>
      <c r="Q202" s="41"/>
    </row>
    <row r="203" spans="2:20" ht="15.6" x14ac:dyDescent="0.3">
      <c r="B203" s="34">
        <f t="shared" ref="B203:B457" si="14">(F202)</f>
        <v>725.7</v>
      </c>
      <c r="C203" s="35">
        <v>758</v>
      </c>
      <c r="D203" s="34">
        <f t="shared" si="1"/>
        <v>725.7</v>
      </c>
      <c r="E203" s="36">
        <v>44927</v>
      </c>
      <c r="F203" s="37">
        <v>726</v>
      </c>
      <c r="G203" s="36">
        <v>44928</v>
      </c>
      <c r="H203" s="38">
        <f t="shared" si="2"/>
        <v>0.29999999999995453</v>
      </c>
      <c r="I203" s="5">
        <f t="shared" si="12"/>
        <v>0</v>
      </c>
      <c r="J203" s="48">
        <f>SUM(H203:H567)</f>
        <v>351.79999999999995</v>
      </c>
      <c r="K203" s="33"/>
      <c r="L203" s="687">
        <v>44926</v>
      </c>
      <c r="M203" s="34">
        <f t="shared" si="13"/>
        <v>453</v>
      </c>
      <c r="N203" s="37">
        <v>0</v>
      </c>
      <c r="O203" s="35">
        <v>453</v>
      </c>
      <c r="P203" s="40">
        <f t="shared" si="7"/>
        <v>0</v>
      </c>
      <c r="Q203" s="41"/>
    </row>
    <row r="204" spans="2:20" ht="15.6" x14ac:dyDescent="0.3">
      <c r="B204" s="34">
        <f t="shared" si="14"/>
        <v>726</v>
      </c>
      <c r="C204" s="35">
        <v>759</v>
      </c>
      <c r="D204" s="34">
        <f t="shared" si="1"/>
        <v>726</v>
      </c>
      <c r="E204" s="36">
        <v>44928</v>
      </c>
      <c r="F204" s="37">
        <v>726.2</v>
      </c>
      <c r="G204" s="36">
        <v>44929</v>
      </c>
      <c r="H204" s="38">
        <f t="shared" si="2"/>
        <v>0.20000000000004547</v>
      </c>
      <c r="I204" s="5">
        <f t="shared" si="12"/>
        <v>1</v>
      </c>
      <c r="K204" s="33"/>
      <c r="L204" s="687">
        <v>44927</v>
      </c>
      <c r="M204" s="34">
        <f t="shared" si="13"/>
        <v>453</v>
      </c>
      <c r="N204" s="37">
        <v>0</v>
      </c>
      <c r="O204" s="35">
        <v>453</v>
      </c>
      <c r="P204" s="40">
        <f t="shared" si="7"/>
        <v>0</v>
      </c>
      <c r="Q204" s="41"/>
      <c r="S204" s="48">
        <f>SUM(P204:P293)</f>
        <v>1477</v>
      </c>
      <c r="T204" s="48">
        <f>SUM(P204:P293)</f>
        <v>1477</v>
      </c>
    </row>
    <row r="205" spans="2:20" ht="15.6" x14ac:dyDescent="0.3">
      <c r="B205" s="34">
        <f t="shared" si="14"/>
        <v>726.2</v>
      </c>
      <c r="C205" s="35">
        <v>760</v>
      </c>
      <c r="D205" s="34">
        <f t="shared" si="1"/>
        <v>726.2</v>
      </c>
      <c r="E205" s="36">
        <v>44929</v>
      </c>
      <c r="F205" s="37">
        <v>726.4</v>
      </c>
      <c r="G205" s="36">
        <v>44930</v>
      </c>
      <c r="H205" s="38">
        <f t="shared" si="2"/>
        <v>0.19999999999993179</v>
      </c>
      <c r="I205" s="5">
        <f t="shared" si="12"/>
        <v>1</v>
      </c>
      <c r="K205" s="33"/>
      <c r="L205" s="687">
        <v>44928</v>
      </c>
      <c r="M205" s="34">
        <f t="shared" si="13"/>
        <v>453</v>
      </c>
      <c r="N205" s="37">
        <v>0</v>
      </c>
      <c r="O205" s="35">
        <v>453</v>
      </c>
      <c r="P205" s="40">
        <f t="shared" si="7"/>
        <v>0</v>
      </c>
      <c r="Q205" s="41"/>
    </row>
    <row r="206" spans="2:20" ht="15.6" x14ac:dyDescent="0.3">
      <c r="B206" s="34">
        <f t="shared" si="14"/>
        <v>726.4</v>
      </c>
      <c r="C206" s="35">
        <v>762</v>
      </c>
      <c r="D206" s="34">
        <f t="shared" si="1"/>
        <v>726.4</v>
      </c>
      <c r="E206" s="36">
        <v>44930</v>
      </c>
      <c r="F206" s="37">
        <v>729.5</v>
      </c>
      <c r="G206" s="36">
        <v>44931</v>
      </c>
      <c r="H206" s="38">
        <f t="shared" si="2"/>
        <v>3.1000000000000227</v>
      </c>
      <c r="I206" s="5">
        <f t="shared" si="12"/>
        <v>2</v>
      </c>
      <c r="K206" s="33"/>
      <c r="L206" s="687">
        <v>44929</v>
      </c>
      <c r="M206" s="34">
        <f t="shared" si="13"/>
        <v>453</v>
      </c>
      <c r="N206" s="37">
        <v>0</v>
      </c>
      <c r="O206" s="35">
        <v>438</v>
      </c>
      <c r="P206" s="40">
        <f t="shared" si="7"/>
        <v>15</v>
      </c>
      <c r="Q206" s="41"/>
    </row>
    <row r="207" spans="2:20" ht="15.6" x14ac:dyDescent="0.3">
      <c r="B207" s="34">
        <f t="shared" si="14"/>
        <v>729.5</v>
      </c>
      <c r="C207" s="35">
        <v>768</v>
      </c>
      <c r="D207" s="34">
        <f t="shared" si="1"/>
        <v>729.5</v>
      </c>
      <c r="E207" s="36">
        <v>44931</v>
      </c>
      <c r="F207" s="37">
        <v>729.7</v>
      </c>
      <c r="G207" s="36">
        <v>44932</v>
      </c>
      <c r="H207" s="38">
        <f t="shared" si="2"/>
        <v>0.20000000000004547</v>
      </c>
      <c r="I207" s="5">
        <f t="shared" si="12"/>
        <v>6</v>
      </c>
      <c r="K207" s="33"/>
      <c r="L207" s="687">
        <v>44930</v>
      </c>
      <c r="M207" s="34">
        <f t="shared" si="13"/>
        <v>438</v>
      </c>
      <c r="N207" s="37">
        <v>0</v>
      </c>
      <c r="O207" s="35">
        <v>391</v>
      </c>
      <c r="P207" s="40">
        <f t="shared" si="7"/>
        <v>47</v>
      </c>
      <c r="Q207" s="41"/>
    </row>
    <row r="208" spans="2:20" ht="15.6" x14ac:dyDescent="0.3">
      <c r="B208" s="34">
        <f t="shared" si="14"/>
        <v>729.7</v>
      </c>
      <c r="C208" s="35">
        <v>769</v>
      </c>
      <c r="D208" s="34">
        <f t="shared" si="1"/>
        <v>729.7</v>
      </c>
      <c r="E208" s="36">
        <v>44932</v>
      </c>
      <c r="F208" s="37">
        <v>730</v>
      </c>
      <c r="G208" s="36">
        <v>44933</v>
      </c>
      <c r="H208" s="38">
        <f t="shared" si="2"/>
        <v>0.29999999999995453</v>
      </c>
      <c r="I208" s="5">
        <f t="shared" si="12"/>
        <v>1</v>
      </c>
      <c r="K208" s="33"/>
      <c r="L208" s="687">
        <v>44931</v>
      </c>
      <c r="M208" s="34">
        <f t="shared" si="13"/>
        <v>391</v>
      </c>
      <c r="N208" s="37">
        <v>0</v>
      </c>
      <c r="O208" s="35">
        <v>391</v>
      </c>
      <c r="P208" s="40">
        <f t="shared" si="7"/>
        <v>0</v>
      </c>
      <c r="Q208" s="41"/>
    </row>
    <row r="209" spans="2:17" ht="15.6" x14ac:dyDescent="0.3">
      <c r="B209" s="34">
        <f t="shared" si="14"/>
        <v>730</v>
      </c>
      <c r="C209" s="35">
        <v>771</v>
      </c>
      <c r="D209" s="34">
        <f t="shared" si="1"/>
        <v>730</v>
      </c>
      <c r="E209" s="36">
        <v>44933</v>
      </c>
      <c r="F209" s="37">
        <v>730.2</v>
      </c>
      <c r="G209" s="36">
        <v>44934</v>
      </c>
      <c r="H209" s="38">
        <f t="shared" si="2"/>
        <v>0.20000000000004547</v>
      </c>
      <c r="I209" s="5">
        <f t="shared" si="12"/>
        <v>2</v>
      </c>
      <c r="K209" s="33"/>
      <c r="L209" s="689">
        <v>44932</v>
      </c>
      <c r="M209" s="51">
        <f t="shared" si="13"/>
        <v>391</v>
      </c>
      <c r="N209" s="52">
        <v>207</v>
      </c>
      <c r="O209" s="53">
        <v>500</v>
      </c>
      <c r="P209" s="55">
        <f t="shared" si="7"/>
        <v>98</v>
      </c>
      <c r="Q209" s="41"/>
    </row>
    <row r="210" spans="2:17" ht="15.6" x14ac:dyDescent="0.3">
      <c r="B210" s="34">
        <f t="shared" si="14"/>
        <v>730.2</v>
      </c>
      <c r="C210" s="35">
        <v>771</v>
      </c>
      <c r="D210" s="34">
        <f t="shared" si="1"/>
        <v>730.2</v>
      </c>
      <c r="E210" s="36">
        <v>44934</v>
      </c>
      <c r="F210" s="37">
        <v>734.8</v>
      </c>
      <c r="G210" s="36">
        <v>44935</v>
      </c>
      <c r="H210" s="38">
        <f t="shared" si="2"/>
        <v>4.5999999999999091</v>
      </c>
      <c r="I210" s="5">
        <f t="shared" si="12"/>
        <v>0</v>
      </c>
      <c r="K210" s="33"/>
      <c r="L210" s="687">
        <v>44933</v>
      </c>
      <c r="M210" s="34">
        <f t="shared" si="13"/>
        <v>500</v>
      </c>
      <c r="N210" s="37">
        <v>0</v>
      </c>
      <c r="O210" s="35">
        <v>500</v>
      </c>
      <c r="P210" s="40">
        <f t="shared" si="7"/>
        <v>0</v>
      </c>
      <c r="Q210" s="41"/>
    </row>
    <row r="211" spans="2:17" ht="15.6" x14ac:dyDescent="0.3">
      <c r="B211" s="34">
        <f t="shared" si="14"/>
        <v>734.8</v>
      </c>
      <c r="C211" s="35">
        <v>772</v>
      </c>
      <c r="D211" s="34">
        <f t="shared" si="1"/>
        <v>734.8</v>
      </c>
      <c r="E211" s="36">
        <v>44935</v>
      </c>
      <c r="F211" s="37">
        <v>734.9</v>
      </c>
      <c r="G211" s="36">
        <v>44936</v>
      </c>
      <c r="H211" s="38">
        <f t="shared" si="2"/>
        <v>0.10000000000002274</v>
      </c>
      <c r="I211" s="5">
        <f t="shared" si="12"/>
        <v>1</v>
      </c>
      <c r="K211" s="33"/>
      <c r="L211" s="687">
        <v>44934</v>
      </c>
      <c r="M211" s="34">
        <f t="shared" si="13"/>
        <v>500</v>
      </c>
      <c r="N211" s="37">
        <v>0</v>
      </c>
      <c r="O211" s="35">
        <v>500</v>
      </c>
      <c r="P211" s="40">
        <f t="shared" si="7"/>
        <v>0</v>
      </c>
      <c r="Q211" s="41"/>
    </row>
    <row r="212" spans="2:17" ht="15.6" x14ac:dyDescent="0.3">
      <c r="B212" s="34">
        <f t="shared" si="14"/>
        <v>734.9</v>
      </c>
      <c r="C212" s="35">
        <v>773</v>
      </c>
      <c r="D212" s="34">
        <f t="shared" si="1"/>
        <v>734.9</v>
      </c>
      <c r="E212" s="36">
        <v>44936</v>
      </c>
      <c r="F212" s="37">
        <v>735.2</v>
      </c>
      <c r="G212" s="36">
        <v>44937</v>
      </c>
      <c r="H212" s="38">
        <f t="shared" si="2"/>
        <v>0.30000000000006821</v>
      </c>
      <c r="I212" s="5">
        <f t="shared" si="12"/>
        <v>1</v>
      </c>
      <c r="K212" s="33"/>
      <c r="L212" s="687">
        <v>44935</v>
      </c>
      <c r="M212" s="34">
        <f t="shared" si="13"/>
        <v>500</v>
      </c>
      <c r="N212" s="37">
        <v>0</v>
      </c>
      <c r="O212" s="35">
        <v>500</v>
      </c>
      <c r="P212" s="40">
        <f t="shared" si="7"/>
        <v>0</v>
      </c>
      <c r="Q212" s="41"/>
    </row>
    <row r="213" spans="2:17" ht="15.6" x14ac:dyDescent="0.3">
      <c r="B213" s="34">
        <f t="shared" si="14"/>
        <v>735.2</v>
      </c>
      <c r="C213" s="35">
        <v>775</v>
      </c>
      <c r="D213" s="34">
        <f t="shared" si="1"/>
        <v>735.2</v>
      </c>
      <c r="E213" s="36">
        <v>44937</v>
      </c>
      <c r="F213" s="37">
        <v>735.4</v>
      </c>
      <c r="G213" s="36">
        <v>44938</v>
      </c>
      <c r="H213" s="38">
        <f t="shared" si="2"/>
        <v>0.19999999999993179</v>
      </c>
      <c r="I213" s="5">
        <f t="shared" si="12"/>
        <v>2</v>
      </c>
      <c r="K213" s="33"/>
      <c r="L213" s="687">
        <v>44936</v>
      </c>
      <c r="M213" s="34">
        <f t="shared" si="13"/>
        <v>500</v>
      </c>
      <c r="N213" s="37">
        <v>0</v>
      </c>
      <c r="O213" s="35">
        <v>500</v>
      </c>
      <c r="P213" s="40">
        <f t="shared" si="7"/>
        <v>0</v>
      </c>
      <c r="Q213" s="41"/>
    </row>
    <row r="214" spans="2:17" ht="15.6" x14ac:dyDescent="0.3">
      <c r="B214" s="34">
        <f t="shared" si="14"/>
        <v>735.4</v>
      </c>
      <c r="C214" s="35">
        <v>776</v>
      </c>
      <c r="D214" s="34">
        <f t="shared" si="1"/>
        <v>735.4</v>
      </c>
      <c r="E214" s="36">
        <v>44938</v>
      </c>
      <c r="F214" s="37">
        <v>738.1</v>
      </c>
      <c r="G214" s="36">
        <v>44939</v>
      </c>
      <c r="H214" s="38">
        <f t="shared" si="2"/>
        <v>2.7000000000000455</v>
      </c>
      <c r="I214" s="5">
        <f t="shared" si="12"/>
        <v>1</v>
      </c>
      <c r="K214" s="33"/>
      <c r="L214" s="687">
        <v>44937</v>
      </c>
      <c r="M214" s="34">
        <f t="shared" si="13"/>
        <v>500</v>
      </c>
      <c r="N214" s="37">
        <v>0</v>
      </c>
      <c r="O214" s="35">
        <v>500</v>
      </c>
      <c r="P214" s="40">
        <f t="shared" si="7"/>
        <v>0</v>
      </c>
      <c r="Q214" s="41"/>
    </row>
    <row r="215" spans="2:17" ht="15.6" x14ac:dyDescent="0.3">
      <c r="B215" s="34">
        <f t="shared" si="14"/>
        <v>738.1</v>
      </c>
      <c r="C215" s="35">
        <v>777</v>
      </c>
      <c r="D215" s="34">
        <f t="shared" si="1"/>
        <v>738.1</v>
      </c>
      <c r="E215" s="36">
        <v>44939</v>
      </c>
      <c r="F215" s="37">
        <v>740</v>
      </c>
      <c r="G215" s="36">
        <v>44940</v>
      </c>
      <c r="H215" s="38">
        <f t="shared" si="2"/>
        <v>1.8999999999999773</v>
      </c>
      <c r="I215" s="5">
        <f t="shared" si="12"/>
        <v>1</v>
      </c>
      <c r="K215" s="33"/>
      <c r="L215" s="687">
        <v>44938</v>
      </c>
      <c r="M215" s="34">
        <f t="shared" si="13"/>
        <v>500</v>
      </c>
      <c r="N215" s="37">
        <v>0</v>
      </c>
      <c r="O215" s="35">
        <v>500</v>
      </c>
      <c r="P215" s="40">
        <f t="shared" si="7"/>
        <v>0</v>
      </c>
      <c r="Q215" s="41"/>
    </row>
    <row r="216" spans="2:17" ht="15.6" x14ac:dyDescent="0.3">
      <c r="B216" s="34">
        <f t="shared" si="14"/>
        <v>740</v>
      </c>
      <c r="C216" s="35">
        <v>780</v>
      </c>
      <c r="D216" s="34">
        <f t="shared" si="1"/>
        <v>740</v>
      </c>
      <c r="E216" s="36">
        <v>44940</v>
      </c>
      <c r="F216" s="37">
        <v>740.2</v>
      </c>
      <c r="G216" s="36">
        <v>44941</v>
      </c>
      <c r="H216" s="38">
        <f t="shared" si="2"/>
        <v>0.20000000000004547</v>
      </c>
      <c r="I216" s="5">
        <f t="shared" si="12"/>
        <v>3</v>
      </c>
      <c r="K216" s="33"/>
      <c r="L216" s="687">
        <v>44939</v>
      </c>
      <c r="M216" s="34">
        <f t="shared" si="13"/>
        <v>500</v>
      </c>
      <c r="N216" s="37">
        <v>0</v>
      </c>
      <c r="O216" s="35">
        <v>500</v>
      </c>
      <c r="P216" s="40">
        <f t="shared" si="7"/>
        <v>0</v>
      </c>
      <c r="Q216" s="41"/>
    </row>
    <row r="217" spans="2:17" ht="15.6" x14ac:dyDescent="0.3">
      <c r="B217" s="34">
        <f t="shared" si="14"/>
        <v>740.2</v>
      </c>
      <c r="C217" s="35">
        <v>781</v>
      </c>
      <c r="D217" s="34">
        <f t="shared" si="1"/>
        <v>740.2</v>
      </c>
      <c r="E217" s="36">
        <v>44941</v>
      </c>
      <c r="F217" s="37">
        <v>740.2</v>
      </c>
      <c r="G217" s="36">
        <v>44942</v>
      </c>
      <c r="H217" s="38">
        <f t="shared" si="2"/>
        <v>0</v>
      </c>
      <c r="I217" s="5">
        <f t="shared" si="12"/>
        <v>1</v>
      </c>
      <c r="K217" s="33"/>
      <c r="L217" s="687">
        <v>44940</v>
      </c>
      <c r="M217" s="34">
        <f t="shared" si="13"/>
        <v>500</v>
      </c>
      <c r="N217" s="37">
        <v>0</v>
      </c>
      <c r="O217" s="35">
        <v>500</v>
      </c>
      <c r="P217" s="40">
        <f t="shared" si="7"/>
        <v>0</v>
      </c>
      <c r="Q217" s="41"/>
    </row>
    <row r="218" spans="2:17" ht="15.6" x14ac:dyDescent="0.3">
      <c r="B218" s="34">
        <f t="shared" si="14"/>
        <v>740.2</v>
      </c>
      <c r="C218" s="35">
        <v>781</v>
      </c>
      <c r="D218" s="34">
        <f t="shared" si="1"/>
        <v>740.2</v>
      </c>
      <c r="E218" s="36">
        <v>44942</v>
      </c>
      <c r="F218" s="37">
        <v>740.6</v>
      </c>
      <c r="G218" s="36">
        <v>44943</v>
      </c>
      <c r="H218" s="38">
        <f t="shared" si="2"/>
        <v>0.39999999999997726</v>
      </c>
      <c r="I218" s="5">
        <f t="shared" si="12"/>
        <v>0</v>
      </c>
      <c r="K218" s="33"/>
      <c r="L218" s="687">
        <v>44941</v>
      </c>
      <c r="M218" s="34">
        <f t="shared" si="13"/>
        <v>500</v>
      </c>
      <c r="N218" s="37">
        <v>0</v>
      </c>
      <c r="O218" s="35">
        <v>500</v>
      </c>
      <c r="P218" s="40">
        <f t="shared" si="7"/>
        <v>0</v>
      </c>
      <c r="Q218" s="41"/>
    </row>
    <row r="219" spans="2:17" ht="15.6" x14ac:dyDescent="0.3">
      <c r="B219" s="34">
        <f t="shared" si="14"/>
        <v>740.6</v>
      </c>
      <c r="C219" s="35">
        <v>783</v>
      </c>
      <c r="D219" s="34">
        <f t="shared" si="1"/>
        <v>740.6</v>
      </c>
      <c r="E219" s="36">
        <v>44943</v>
      </c>
      <c r="F219" s="37">
        <v>741.1</v>
      </c>
      <c r="G219" s="36">
        <v>44944</v>
      </c>
      <c r="H219" s="38">
        <f t="shared" si="2"/>
        <v>0.5</v>
      </c>
      <c r="I219" s="5">
        <f t="shared" si="12"/>
        <v>2</v>
      </c>
      <c r="K219" s="33"/>
      <c r="L219" s="687">
        <v>44942</v>
      </c>
      <c r="M219" s="34">
        <f t="shared" si="13"/>
        <v>500</v>
      </c>
      <c r="N219" s="37">
        <v>0</v>
      </c>
      <c r="O219" s="35">
        <v>500</v>
      </c>
      <c r="P219" s="40">
        <f t="shared" si="7"/>
        <v>0</v>
      </c>
      <c r="Q219" s="41"/>
    </row>
    <row r="220" spans="2:17" ht="15.6" x14ac:dyDescent="0.3">
      <c r="B220" s="34">
        <f t="shared" si="14"/>
        <v>741.1</v>
      </c>
      <c r="C220" s="35">
        <v>786</v>
      </c>
      <c r="D220" s="34">
        <f t="shared" si="1"/>
        <v>741.1</v>
      </c>
      <c r="E220" s="36">
        <v>44944</v>
      </c>
      <c r="F220" s="37">
        <v>741.3</v>
      </c>
      <c r="G220" s="36">
        <v>44945</v>
      </c>
      <c r="H220" s="38">
        <f t="shared" si="2"/>
        <v>0.19999999999993179</v>
      </c>
      <c r="I220" s="5">
        <f t="shared" si="12"/>
        <v>3</v>
      </c>
      <c r="K220" s="33"/>
      <c r="L220" s="687">
        <v>44943</v>
      </c>
      <c r="M220" s="34">
        <f t="shared" si="13"/>
        <v>500</v>
      </c>
      <c r="N220" s="37">
        <v>0</v>
      </c>
      <c r="O220" s="35">
        <v>500</v>
      </c>
      <c r="P220" s="40">
        <f t="shared" si="7"/>
        <v>0</v>
      </c>
      <c r="Q220" s="41"/>
    </row>
    <row r="221" spans="2:17" ht="15.6" x14ac:dyDescent="0.3">
      <c r="B221" s="34">
        <f t="shared" si="14"/>
        <v>741.3</v>
      </c>
      <c r="C221" s="35">
        <v>787</v>
      </c>
      <c r="D221" s="34">
        <f t="shared" si="1"/>
        <v>741.3</v>
      </c>
      <c r="E221" s="36">
        <v>44945</v>
      </c>
      <c r="F221" s="37">
        <v>748.4</v>
      </c>
      <c r="G221" s="36">
        <v>44946</v>
      </c>
      <c r="H221" s="38">
        <f t="shared" si="2"/>
        <v>7.1000000000000227</v>
      </c>
      <c r="I221" s="5">
        <f t="shared" si="12"/>
        <v>1</v>
      </c>
      <c r="K221" s="33"/>
      <c r="L221" s="687">
        <v>44944</v>
      </c>
      <c r="M221" s="34">
        <f t="shared" si="13"/>
        <v>500</v>
      </c>
      <c r="N221" s="37">
        <v>0</v>
      </c>
      <c r="O221" s="35">
        <v>500</v>
      </c>
      <c r="P221" s="40">
        <f t="shared" si="7"/>
        <v>0</v>
      </c>
      <c r="Q221" s="41"/>
    </row>
    <row r="222" spans="2:17" ht="15.6" x14ac:dyDescent="0.3">
      <c r="B222" s="34">
        <f t="shared" si="14"/>
        <v>748.4</v>
      </c>
      <c r="C222" s="35">
        <v>796</v>
      </c>
      <c r="D222" s="34">
        <f t="shared" si="1"/>
        <v>748.4</v>
      </c>
      <c r="E222" s="36">
        <v>44946</v>
      </c>
      <c r="F222" s="37">
        <v>750.1</v>
      </c>
      <c r="G222" s="36">
        <v>44947</v>
      </c>
      <c r="H222" s="38">
        <f t="shared" si="2"/>
        <v>1.7000000000000455</v>
      </c>
      <c r="I222" s="5">
        <f t="shared" si="12"/>
        <v>9</v>
      </c>
      <c r="K222" s="33"/>
      <c r="L222" s="687">
        <v>44945</v>
      </c>
      <c r="M222" s="34">
        <f t="shared" si="13"/>
        <v>500</v>
      </c>
      <c r="N222" s="37">
        <v>0</v>
      </c>
      <c r="O222" s="35">
        <v>391</v>
      </c>
      <c r="P222" s="40">
        <f t="shared" si="7"/>
        <v>109</v>
      </c>
      <c r="Q222" s="41"/>
    </row>
    <row r="223" spans="2:17" ht="15.6" x14ac:dyDescent="0.3">
      <c r="B223" s="34">
        <f t="shared" si="14"/>
        <v>750.1</v>
      </c>
      <c r="C223" s="35">
        <v>797</v>
      </c>
      <c r="D223" s="34">
        <f t="shared" si="1"/>
        <v>750.1</v>
      </c>
      <c r="E223" s="36">
        <v>44947</v>
      </c>
      <c r="F223" s="37">
        <v>750.1</v>
      </c>
      <c r="G223" s="36">
        <v>44948</v>
      </c>
      <c r="H223" s="38">
        <f t="shared" si="2"/>
        <v>0</v>
      </c>
      <c r="I223" s="5">
        <f t="shared" si="12"/>
        <v>1</v>
      </c>
      <c r="K223" s="33"/>
      <c r="L223" s="687">
        <v>44946</v>
      </c>
      <c r="M223" s="34">
        <f t="shared" si="13"/>
        <v>391</v>
      </c>
      <c r="N223" s="37">
        <v>0</v>
      </c>
      <c r="O223" s="35">
        <v>375</v>
      </c>
      <c r="P223" s="40">
        <f t="shared" si="7"/>
        <v>16</v>
      </c>
      <c r="Q223" s="41"/>
    </row>
    <row r="224" spans="2:17" ht="15.6" x14ac:dyDescent="0.3">
      <c r="B224" s="34">
        <f t="shared" si="14"/>
        <v>750.1</v>
      </c>
      <c r="C224" s="35">
        <v>797</v>
      </c>
      <c r="D224" s="34">
        <f t="shared" si="1"/>
        <v>750.1</v>
      </c>
      <c r="E224" s="36">
        <v>44948</v>
      </c>
      <c r="F224" s="37">
        <v>750.3</v>
      </c>
      <c r="G224" s="36">
        <v>44949</v>
      </c>
      <c r="H224" s="38">
        <f t="shared" si="2"/>
        <v>0.19999999999993179</v>
      </c>
      <c r="I224" s="5">
        <f t="shared" si="12"/>
        <v>0</v>
      </c>
      <c r="K224" s="33"/>
      <c r="L224" s="687">
        <v>44947</v>
      </c>
      <c r="M224" s="34">
        <f t="shared" si="13"/>
        <v>375</v>
      </c>
      <c r="N224" s="37">
        <v>0</v>
      </c>
      <c r="O224" s="35">
        <v>375</v>
      </c>
      <c r="P224" s="40">
        <f t="shared" si="7"/>
        <v>0</v>
      </c>
      <c r="Q224" s="41"/>
    </row>
    <row r="225" spans="2:17" ht="15.6" x14ac:dyDescent="0.3">
      <c r="B225" s="34">
        <f t="shared" si="14"/>
        <v>750.3</v>
      </c>
      <c r="C225" s="35">
        <v>798</v>
      </c>
      <c r="D225" s="34">
        <f t="shared" si="1"/>
        <v>750.3</v>
      </c>
      <c r="E225" s="36">
        <v>44949</v>
      </c>
      <c r="F225" s="37">
        <v>751.8</v>
      </c>
      <c r="G225" s="36">
        <v>44950</v>
      </c>
      <c r="H225" s="38">
        <f t="shared" si="2"/>
        <v>1.5</v>
      </c>
      <c r="I225" s="5">
        <f t="shared" si="12"/>
        <v>1</v>
      </c>
      <c r="K225" s="33"/>
      <c r="L225" s="687">
        <v>44948</v>
      </c>
      <c r="M225" s="34">
        <f t="shared" si="13"/>
        <v>375</v>
      </c>
      <c r="N225" s="37">
        <v>0</v>
      </c>
      <c r="O225" s="35">
        <v>375</v>
      </c>
      <c r="P225" s="40">
        <f t="shared" si="7"/>
        <v>0</v>
      </c>
      <c r="Q225" s="41"/>
    </row>
    <row r="226" spans="2:17" ht="15.6" x14ac:dyDescent="0.3">
      <c r="B226" s="34">
        <f t="shared" si="14"/>
        <v>751.8</v>
      </c>
      <c r="C226" s="35">
        <v>800</v>
      </c>
      <c r="D226" s="34">
        <f t="shared" si="1"/>
        <v>751.8</v>
      </c>
      <c r="E226" s="36">
        <v>44950</v>
      </c>
      <c r="F226" s="37">
        <v>753.3</v>
      </c>
      <c r="G226" s="36">
        <v>44951</v>
      </c>
      <c r="H226" s="38">
        <f t="shared" si="2"/>
        <v>1.5</v>
      </c>
      <c r="I226" s="5">
        <f t="shared" si="12"/>
        <v>2</v>
      </c>
      <c r="K226" s="33"/>
      <c r="L226" s="687">
        <v>44949</v>
      </c>
      <c r="M226" s="34">
        <f t="shared" si="13"/>
        <v>375</v>
      </c>
      <c r="N226" s="37">
        <v>0</v>
      </c>
      <c r="O226" s="35">
        <v>375</v>
      </c>
      <c r="P226" s="40">
        <f t="shared" si="7"/>
        <v>0</v>
      </c>
      <c r="Q226" s="41"/>
    </row>
    <row r="227" spans="2:17" ht="15.6" x14ac:dyDescent="0.3">
      <c r="B227" s="34">
        <f t="shared" si="14"/>
        <v>753.3</v>
      </c>
      <c r="C227" s="35">
        <v>803</v>
      </c>
      <c r="D227" s="34">
        <f t="shared" si="1"/>
        <v>753.3</v>
      </c>
      <c r="E227" s="36">
        <v>44951</v>
      </c>
      <c r="F227" s="37">
        <v>753.6</v>
      </c>
      <c r="G227" s="36">
        <v>44952</v>
      </c>
      <c r="H227" s="38">
        <f t="shared" si="2"/>
        <v>0.30000000000006821</v>
      </c>
      <c r="I227" s="5">
        <f t="shared" si="12"/>
        <v>3</v>
      </c>
      <c r="K227" s="33"/>
      <c r="L227" s="687">
        <v>44950</v>
      </c>
      <c r="M227" s="34">
        <f t="shared" si="13"/>
        <v>375</v>
      </c>
      <c r="N227" s="37">
        <v>0</v>
      </c>
      <c r="O227" s="35">
        <v>360</v>
      </c>
      <c r="P227" s="40">
        <f t="shared" si="7"/>
        <v>15</v>
      </c>
      <c r="Q227" s="41"/>
    </row>
    <row r="228" spans="2:17" ht="15.6" x14ac:dyDescent="0.3">
      <c r="B228" s="34">
        <f t="shared" si="14"/>
        <v>753.6</v>
      </c>
      <c r="C228" s="35">
        <v>804</v>
      </c>
      <c r="D228" s="34">
        <f t="shared" si="1"/>
        <v>753.6</v>
      </c>
      <c r="E228" s="36">
        <v>44952</v>
      </c>
      <c r="F228" s="37">
        <v>753.8</v>
      </c>
      <c r="G228" s="36">
        <v>44953</v>
      </c>
      <c r="H228" s="38">
        <f t="shared" si="2"/>
        <v>0.19999999999993179</v>
      </c>
      <c r="I228" s="5">
        <f t="shared" si="12"/>
        <v>1</v>
      </c>
      <c r="K228" s="33"/>
      <c r="L228" s="687">
        <v>44951</v>
      </c>
      <c r="M228" s="34">
        <f t="shared" si="13"/>
        <v>360</v>
      </c>
      <c r="N228" s="37">
        <v>0</v>
      </c>
      <c r="O228" s="35">
        <v>350</v>
      </c>
      <c r="P228" s="40">
        <f t="shared" si="7"/>
        <v>10</v>
      </c>
      <c r="Q228" s="41"/>
    </row>
    <row r="229" spans="2:17" ht="15.6" x14ac:dyDescent="0.3">
      <c r="B229" s="34">
        <f t="shared" si="14"/>
        <v>753.8</v>
      </c>
      <c r="C229" s="35">
        <v>809</v>
      </c>
      <c r="D229" s="34">
        <f t="shared" si="1"/>
        <v>753.8</v>
      </c>
      <c r="E229" s="36">
        <v>44953</v>
      </c>
      <c r="F229" s="37">
        <v>754</v>
      </c>
      <c r="G229" s="36">
        <v>44954</v>
      </c>
      <c r="H229" s="38">
        <f t="shared" si="2"/>
        <v>0.20000000000004547</v>
      </c>
      <c r="I229" s="5">
        <f t="shared" si="12"/>
        <v>5</v>
      </c>
      <c r="K229" s="33"/>
      <c r="L229" s="687">
        <v>44952</v>
      </c>
      <c r="M229" s="34">
        <f t="shared" si="13"/>
        <v>350</v>
      </c>
      <c r="N229" s="37">
        <v>0</v>
      </c>
      <c r="O229" s="35">
        <v>350</v>
      </c>
      <c r="P229" s="40">
        <f t="shared" si="7"/>
        <v>0</v>
      </c>
      <c r="Q229" s="41"/>
    </row>
    <row r="230" spans="2:17" ht="15.6" x14ac:dyDescent="0.3">
      <c r="B230" s="34">
        <f t="shared" si="14"/>
        <v>754</v>
      </c>
      <c r="C230" s="35">
        <v>811</v>
      </c>
      <c r="D230" s="34">
        <f t="shared" si="1"/>
        <v>754</v>
      </c>
      <c r="E230" s="36">
        <v>44954</v>
      </c>
      <c r="F230" s="37">
        <v>754.2</v>
      </c>
      <c r="G230" s="36">
        <v>44955</v>
      </c>
      <c r="H230" s="38">
        <f t="shared" si="2"/>
        <v>0.20000000000004547</v>
      </c>
      <c r="I230" s="5">
        <f t="shared" si="12"/>
        <v>2</v>
      </c>
      <c r="K230" s="33"/>
      <c r="L230" s="687">
        <v>44953</v>
      </c>
      <c r="M230" s="34">
        <f t="shared" si="13"/>
        <v>350</v>
      </c>
      <c r="N230" s="37">
        <v>0</v>
      </c>
      <c r="O230" s="35">
        <v>350</v>
      </c>
      <c r="P230" s="40">
        <f t="shared" si="7"/>
        <v>0</v>
      </c>
      <c r="Q230" s="41"/>
    </row>
    <row r="231" spans="2:17" ht="15.6" x14ac:dyDescent="0.3">
      <c r="B231" s="34">
        <f t="shared" si="14"/>
        <v>754.2</v>
      </c>
      <c r="C231" s="35">
        <v>812</v>
      </c>
      <c r="D231" s="34">
        <f t="shared" si="1"/>
        <v>754.2</v>
      </c>
      <c r="E231" s="36">
        <v>44955</v>
      </c>
      <c r="F231" s="37">
        <v>754.2</v>
      </c>
      <c r="G231" s="36">
        <v>44956</v>
      </c>
      <c r="H231" s="38">
        <f t="shared" si="2"/>
        <v>0</v>
      </c>
      <c r="I231" s="5">
        <f t="shared" si="12"/>
        <v>1</v>
      </c>
      <c r="K231" s="49"/>
      <c r="L231" s="689">
        <v>44954</v>
      </c>
      <c r="M231" s="51">
        <f t="shared" si="13"/>
        <v>350</v>
      </c>
      <c r="N231" s="52">
        <v>248</v>
      </c>
      <c r="O231" s="53">
        <v>500</v>
      </c>
      <c r="P231" s="55">
        <f t="shared" si="7"/>
        <v>98</v>
      </c>
      <c r="Q231" s="56"/>
    </row>
    <row r="232" spans="2:17" ht="15.6" x14ac:dyDescent="0.3">
      <c r="B232" s="34">
        <f t="shared" si="14"/>
        <v>754.2</v>
      </c>
      <c r="C232" s="35">
        <v>812</v>
      </c>
      <c r="D232" s="34">
        <f t="shared" si="1"/>
        <v>754.2</v>
      </c>
      <c r="E232" s="36">
        <v>44956</v>
      </c>
      <c r="F232" s="37">
        <v>754.6</v>
      </c>
      <c r="G232" s="36">
        <v>44957</v>
      </c>
      <c r="H232" s="38">
        <f t="shared" si="2"/>
        <v>0.39999999999997726</v>
      </c>
      <c r="I232" s="5">
        <f t="shared" si="12"/>
        <v>0</v>
      </c>
      <c r="K232" s="33"/>
      <c r="L232" s="687">
        <v>44955</v>
      </c>
      <c r="M232" s="34">
        <f t="shared" si="13"/>
        <v>500</v>
      </c>
      <c r="N232" s="37">
        <v>0</v>
      </c>
      <c r="O232" s="35">
        <v>500</v>
      </c>
      <c r="P232" s="40">
        <f t="shared" si="7"/>
        <v>0</v>
      </c>
      <c r="Q232" s="41"/>
    </row>
    <row r="233" spans="2:17" ht="15.6" x14ac:dyDescent="0.3">
      <c r="B233" s="34">
        <f t="shared" si="14"/>
        <v>754.6</v>
      </c>
      <c r="C233" s="35">
        <v>814</v>
      </c>
      <c r="D233" s="34">
        <f t="shared" si="1"/>
        <v>754.6</v>
      </c>
      <c r="E233" s="36">
        <v>44957</v>
      </c>
      <c r="F233" s="37">
        <v>754.8</v>
      </c>
      <c r="G233" s="36">
        <v>44958</v>
      </c>
      <c r="H233" s="38">
        <f t="shared" si="2"/>
        <v>0.19999999999993179</v>
      </c>
      <c r="I233" s="5">
        <f t="shared" si="12"/>
        <v>2</v>
      </c>
      <c r="K233" s="33"/>
      <c r="L233" s="687">
        <v>44956</v>
      </c>
      <c r="M233" s="34">
        <f t="shared" si="13"/>
        <v>500</v>
      </c>
      <c r="N233" s="37">
        <v>0</v>
      </c>
      <c r="O233" s="35">
        <v>500</v>
      </c>
      <c r="P233" s="40">
        <f t="shared" si="7"/>
        <v>0</v>
      </c>
      <c r="Q233" s="41"/>
    </row>
    <row r="234" spans="2:17" ht="15.6" x14ac:dyDescent="0.3">
      <c r="B234" s="34">
        <f t="shared" si="14"/>
        <v>754.8</v>
      </c>
      <c r="C234" s="35">
        <v>815</v>
      </c>
      <c r="D234" s="34">
        <f t="shared" si="1"/>
        <v>754.8</v>
      </c>
      <c r="E234" s="36">
        <v>44958</v>
      </c>
      <c r="F234" s="37">
        <v>755.3</v>
      </c>
      <c r="G234" s="36">
        <v>44959</v>
      </c>
      <c r="H234" s="38">
        <f t="shared" si="2"/>
        <v>0.5</v>
      </c>
      <c r="I234" s="5">
        <f t="shared" si="12"/>
        <v>1</v>
      </c>
      <c r="K234" s="33"/>
      <c r="L234" s="687">
        <v>44957</v>
      </c>
      <c r="M234" s="34">
        <f t="shared" si="13"/>
        <v>500</v>
      </c>
      <c r="N234" s="37">
        <v>0</v>
      </c>
      <c r="O234" s="35">
        <v>500</v>
      </c>
      <c r="P234" s="40">
        <f t="shared" si="7"/>
        <v>0</v>
      </c>
      <c r="Q234" s="41"/>
    </row>
    <row r="235" spans="2:17" ht="15.6" x14ac:dyDescent="0.3">
      <c r="B235" s="34">
        <f t="shared" si="14"/>
        <v>755.3</v>
      </c>
      <c r="C235" s="35">
        <v>816</v>
      </c>
      <c r="D235" s="34">
        <f t="shared" si="1"/>
        <v>755.3</v>
      </c>
      <c r="E235" s="36">
        <v>44959</v>
      </c>
      <c r="F235" s="37">
        <v>755.5</v>
      </c>
      <c r="G235" s="36">
        <v>44960</v>
      </c>
      <c r="H235" s="38">
        <f t="shared" si="2"/>
        <v>0.20000000000004547</v>
      </c>
      <c r="I235" s="5">
        <f t="shared" si="12"/>
        <v>1</v>
      </c>
      <c r="K235" s="33"/>
      <c r="L235" s="687">
        <v>44958</v>
      </c>
      <c r="M235" s="34">
        <f t="shared" si="13"/>
        <v>500</v>
      </c>
      <c r="N235" s="37">
        <v>0</v>
      </c>
      <c r="O235" s="35">
        <v>500</v>
      </c>
      <c r="P235" s="40">
        <f t="shared" si="7"/>
        <v>0</v>
      </c>
      <c r="Q235" s="41"/>
    </row>
    <row r="236" spans="2:17" ht="15.6" x14ac:dyDescent="0.3">
      <c r="B236" s="34">
        <f t="shared" si="14"/>
        <v>755.5</v>
      </c>
      <c r="C236" s="35">
        <v>817</v>
      </c>
      <c r="D236" s="34">
        <f t="shared" si="1"/>
        <v>755.5</v>
      </c>
      <c r="E236" s="36">
        <v>44960</v>
      </c>
      <c r="F236" s="37">
        <v>755.5</v>
      </c>
      <c r="G236" s="36">
        <v>44961</v>
      </c>
      <c r="H236" s="38">
        <f t="shared" si="2"/>
        <v>0</v>
      </c>
      <c r="I236" s="5">
        <f t="shared" si="12"/>
        <v>1</v>
      </c>
      <c r="K236" s="33"/>
      <c r="L236" s="687">
        <v>44959</v>
      </c>
      <c r="M236" s="34">
        <f t="shared" si="13"/>
        <v>500</v>
      </c>
      <c r="N236" s="37">
        <v>0</v>
      </c>
      <c r="O236" s="35">
        <v>500</v>
      </c>
      <c r="P236" s="40">
        <f t="shared" si="7"/>
        <v>0</v>
      </c>
      <c r="Q236" s="41"/>
    </row>
    <row r="237" spans="2:17" ht="15.6" x14ac:dyDescent="0.3">
      <c r="B237" s="34">
        <f t="shared" si="14"/>
        <v>755.5</v>
      </c>
      <c r="C237" s="35">
        <v>817</v>
      </c>
      <c r="D237" s="34">
        <f t="shared" si="1"/>
        <v>755.5</v>
      </c>
      <c r="E237" s="36">
        <v>44961</v>
      </c>
      <c r="F237" s="37">
        <v>756</v>
      </c>
      <c r="G237" s="36">
        <v>44962</v>
      </c>
      <c r="H237" s="38">
        <f t="shared" si="2"/>
        <v>0.5</v>
      </c>
      <c r="I237" s="5">
        <f t="shared" si="12"/>
        <v>0</v>
      </c>
      <c r="K237" s="33"/>
      <c r="L237" s="687">
        <v>44960</v>
      </c>
      <c r="M237" s="34">
        <f t="shared" si="13"/>
        <v>500</v>
      </c>
      <c r="N237" s="37">
        <v>0</v>
      </c>
      <c r="O237" s="35">
        <v>500</v>
      </c>
      <c r="P237" s="40">
        <f t="shared" si="7"/>
        <v>0</v>
      </c>
      <c r="Q237" s="41"/>
    </row>
    <row r="238" spans="2:17" ht="15.6" x14ac:dyDescent="0.3">
      <c r="B238" s="34">
        <f t="shared" si="14"/>
        <v>756</v>
      </c>
      <c r="C238" s="35">
        <v>818</v>
      </c>
      <c r="D238" s="34">
        <f t="shared" si="1"/>
        <v>756</v>
      </c>
      <c r="E238" s="36">
        <v>44962</v>
      </c>
      <c r="F238" s="37">
        <v>769.8</v>
      </c>
      <c r="G238" s="36">
        <v>44963</v>
      </c>
      <c r="H238" s="38">
        <f t="shared" si="2"/>
        <v>13.799999999999955</v>
      </c>
      <c r="I238" s="5">
        <f t="shared" si="12"/>
        <v>1</v>
      </c>
      <c r="K238" s="33"/>
      <c r="L238" s="687">
        <v>44961</v>
      </c>
      <c r="M238" s="34">
        <f t="shared" si="13"/>
        <v>500</v>
      </c>
      <c r="N238" s="37">
        <v>0</v>
      </c>
      <c r="O238" s="35">
        <v>500</v>
      </c>
      <c r="P238" s="40">
        <f t="shared" si="7"/>
        <v>0</v>
      </c>
      <c r="Q238" s="41"/>
    </row>
    <row r="239" spans="2:17" ht="15.6" x14ac:dyDescent="0.3">
      <c r="B239" s="34">
        <f t="shared" si="14"/>
        <v>769.8</v>
      </c>
      <c r="C239" s="35">
        <v>821</v>
      </c>
      <c r="D239" s="34">
        <f t="shared" si="1"/>
        <v>769.8</v>
      </c>
      <c r="E239" s="36">
        <v>44963</v>
      </c>
      <c r="F239" s="37">
        <v>775.9</v>
      </c>
      <c r="G239" s="36">
        <v>44964</v>
      </c>
      <c r="H239" s="38">
        <f t="shared" si="2"/>
        <v>6.1000000000000227</v>
      </c>
      <c r="I239" s="5">
        <f t="shared" si="12"/>
        <v>3</v>
      </c>
      <c r="K239" s="33"/>
      <c r="L239" s="687">
        <v>44962</v>
      </c>
      <c r="M239" s="34">
        <f t="shared" si="13"/>
        <v>500</v>
      </c>
      <c r="N239" s="37">
        <v>0</v>
      </c>
      <c r="O239" s="35">
        <v>391</v>
      </c>
      <c r="P239" s="40">
        <f t="shared" si="7"/>
        <v>109</v>
      </c>
      <c r="Q239" s="41"/>
    </row>
    <row r="240" spans="2:17" ht="15.6" x14ac:dyDescent="0.3">
      <c r="B240" s="34">
        <f t="shared" si="14"/>
        <v>775.9</v>
      </c>
      <c r="C240" s="35">
        <v>832</v>
      </c>
      <c r="D240" s="34">
        <f t="shared" si="1"/>
        <v>775.9</v>
      </c>
      <c r="E240" s="36">
        <v>44964</v>
      </c>
      <c r="F240" s="37">
        <v>777.6</v>
      </c>
      <c r="G240" s="36">
        <v>44965</v>
      </c>
      <c r="H240" s="38">
        <f t="shared" si="2"/>
        <v>1.7000000000000455</v>
      </c>
      <c r="I240" s="5">
        <f t="shared" si="12"/>
        <v>11</v>
      </c>
      <c r="K240" s="33"/>
      <c r="L240" s="687">
        <v>44963</v>
      </c>
      <c r="M240" s="34">
        <f t="shared" si="13"/>
        <v>391</v>
      </c>
      <c r="N240" s="37">
        <v>0</v>
      </c>
      <c r="O240" s="35">
        <v>340</v>
      </c>
      <c r="P240" s="40">
        <f t="shared" si="7"/>
        <v>51</v>
      </c>
      <c r="Q240" s="41"/>
    </row>
    <row r="241" spans="2:17" ht="15.6" x14ac:dyDescent="0.3">
      <c r="B241" s="34">
        <f t="shared" si="14"/>
        <v>777.6</v>
      </c>
      <c r="C241" s="35">
        <v>834</v>
      </c>
      <c r="D241" s="34">
        <f t="shared" si="1"/>
        <v>777.6</v>
      </c>
      <c r="E241" s="36">
        <v>44965</v>
      </c>
      <c r="F241" s="37">
        <v>778.2</v>
      </c>
      <c r="G241" s="36">
        <v>44966</v>
      </c>
      <c r="H241" s="38">
        <f t="shared" si="2"/>
        <v>0.60000000000002274</v>
      </c>
      <c r="I241" s="5">
        <f t="shared" si="12"/>
        <v>2</v>
      </c>
      <c r="K241" s="33"/>
      <c r="L241" s="687">
        <v>44964</v>
      </c>
      <c r="M241" s="34">
        <f t="shared" si="13"/>
        <v>340</v>
      </c>
      <c r="N241" s="37">
        <v>0</v>
      </c>
      <c r="O241" s="35">
        <v>285</v>
      </c>
      <c r="P241" s="40">
        <f t="shared" si="7"/>
        <v>55</v>
      </c>
      <c r="Q241" s="41"/>
    </row>
    <row r="242" spans="2:17" ht="15.6" x14ac:dyDescent="0.3">
      <c r="B242" s="34">
        <f t="shared" si="14"/>
        <v>778.2</v>
      </c>
      <c r="C242" s="35">
        <v>837</v>
      </c>
      <c r="D242" s="34">
        <f t="shared" si="1"/>
        <v>778.2</v>
      </c>
      <c r="E242" s="36">
        <v>44966</v>
      </c>
      <c r="F242" s="37">
        <v>778.6</v>
      </c>
      <c r="G242" s="36">
        <v>44967</v>
      </c>
      <c r="H242" s="38">
        <f t="shared" si="2"/>
        <v>0.39999999999997726</v>
      </c>
      <c r="I242" s="5">
        <f t="shared" si="12"/>
        <v>3</v>
      </c>
      <c r="K242" s="33"/>
      <c r="L242" s="687">
        <v>44965</v>
      </c>
      <c r="M242" s="34">
        <f t="shared" si="13"/>
        <v>285</v>
      </c>
      <c r="N242" s="37">
        <v>0</v>
      </c>
      <c r="O242" s="35">
        <v>281</v>
      </c>
      <c r="P242" s="40">
        <f t="shared" si="7"/>
        <v>4</v>
      </c>
      <c r="Q242" s="41"/>
    </row>
    <row r="243" spans="2:17" ht="15.6" x14ac:dyDescent="0.3">
      <c r="B243" s="34">
        <f t="shared" si="14"/>
        <v>778.6</v>
      </c>
      <c r="C243" s="35">
        <v>838</v>
      </c>
      <c r="D243" s="34">
        <f t="shared" si="1"/>
        <v>778.6</v>
      </c>
      <c r="E243" s="36">
        <v>44967</v>
      </c>
      <c r="F243" s="37">
        <v>783.8</v>
      </c>
      <c r="G243" s="36">
        <v>44968</v>
      </c>
      <c r="H243" s="38">
        <f t="shared" si="2"/>
        <v>5.1999999999999318</v>
      </c>
      <c r="I243" s="5">
        <f t="shared" si="12"/>
        <v>1</v>
      </c>
      <c r="K243" s="33"/>
      <c r="L243" s="687">
        <v>44966</v>
      </c>
      <c r="M243" s="34">
        <f t="shared" si="13"/>
        <v>281</v>
      </c>
      <c r="N243" s="37">
        <v>0</v>
      </c>
      <c r="O243" s="35">
        <v>281</v>
      </c>
      <c r="P243" s="40">
        <f t="shared" si="7"/>
        <v>0</v>
      </c>
      <c r="Q243" s="41"/>
    </row>
    <row r="244" spans="2:17" ht="15.6" x14ac:dyDescent="0.3">
      <c r="B244" s="34">
        <f t="shared" si="14"/>
        <v>783.8</v>
      </c>
      <c r="C244" s="35">
        <v>840</v>
      </c>
      <c r="D244" s="34">
        <f t="shared" si="1"/>
        <v>783.8</v>
      </c>
      <c r="E244" s="36">
        <v>44968</v>
      </c>
      <c r="F244" s="37">
        <v>784.6</v>
      </c>
      <c r="G244" s="36">
        <v>44969</v>
      </c>
      <c r="H244" s="38">
        <f t="shared" si="2"/>
        <v>0.80000000000006821</v>
      </c>
      <c r="I244" s="5">
        <f t="shared" si="12"/>
        <v>2</v>
      </c>
      <c r="K244" s="33"/>
      <c r="L244" s="687">
        <v>44967</v>
      </c>
      <c r="M244" s="34">
        <f t="shared" si="13"/>
        <v>281</v>
      </c>
      <c r="N244" s="37">
        <v>0</v>
      </c>
      <c r="O244" s="35">
        <v>234</v>
      </c>
      <c r="P244" s="40">
        <f t="shared" si="7"/>
        <v>47</v>
      </c>
      <c r="Q244" s="41"/>
    </row>
    <row r="245" spans="2:17" ht="15.6" x14ac:dyDescent="0.3">
      <c r="B245" s="34">
        <f t="shared" si="14"/>
        <v>784.6</v>
      </c>
      <c r="C245" s="35">
        <v>841</v>
      </c>
      <c r="D245" s="34">
        <f t="shared" si="1"/>
        <v>784.6</v>
      </c>
      <c r="E245" s="36">
        <v>44969</v>
      </c>
      <c r="F245" s="37">
        <v>786.8</v>
      </c>
      <c r="G245" s="36">
        <v>44970</v>
      </c>
      <c r="H245" s="38">
        <f t="shared" si="2"/>
        <v>2.1999999999999318</v>
      </c>
      <c r="I245" s="5">
        <f t="shared" si="12"/>
        <v>1</v>
      </c>
      <c r="K245" s="33"/>
      <c r="L245" s="687">
        <v>44968</v>
      </c>
      <c r="M245" s="34">
        <f t="shared" si="13"/>
        <v>234</v>
      </c>
      <c r="N245" s="37">
        <v>0</v>
      </c>
      <c r="O245" s="35">
        <v>225</v>
      </c>
      <c r="P245" s="40">
        <f t="shared" si="7"/>
        <v>9</v>
      </c>
      <c r="Q245" s="41"/>
    </row>
    <row r="246" spans="2:17" ht="15.6" x14ac:dyDescent="0.3">
      <c r="B246" s="34">
        <f t="shared" si="14"/>
        <v>786.8</v>
      </c>
      <c r="C246" s="35">
        <v>843</v>
      </c>
      <c r="D246" s="34">
        <f t="shared" si="1"/>
        <v>786.8</v>
      </c>
      <c r="E246" s="36">
        <v>44970</v>
      </c>
      <c r="F246" s="37">
        <v>789.5</v>
      </c>
      <c r="G246" s="36">
        <v>44971</v>
      </c>
      <c r="H246" s="38">
        <f t="shared" si="2"/>
        <v>2.7000000000000455</v>
      </c>
      <c r="I246" s="5">
        <f t="shared" si="12"/>
        <v>2</v>
      </c>
      <c r="K246" s="33"/>
      <c r="L246" s="687">
        <v>44969</v>
      </c>
      <c r="M246" s="34">
        <f t="shared" si="13"/>
        <v>225</v>
      </c>
      <c r="N246" s="37">
        <v>0</v>
      </c>
      <c r="O246" s="35">
        <v>210</v>
      </c>
      <c r="P246" s="40">
        <f t="shared" si="7"/>
        <v>15</v>
      </c>
      <c r="Q246" s="41"/>
    </row>
    <row r="247" spans="2:17" ht="15.6" x14ac:dyDescent="0.3">
      <c r="B247" s="34">
        <f t="shared" si="14"/>
        <v>789.5</v>
      </c>
      <c r="C247" s="35">
        <v>846</v>
      </c>
      <c r="D247" s="34">
        <f t="shared" si="1"/>
        <v>789.5</v>
      </c>
      <c r="E247" s="36">
        <v>44971</v>
      </c>
      <c r="F247" s="37">
        <v>789.7</v>
      </c>
      <c r="G247" s="36">
        <v>44972</v>
      </c>
      <c r="H247" s="38">
        <f t="shared" si="2"/>
        <v>0.20000000000004547</v>
      </c>
      <c r="I247" s="5">
        <f t="shared" si="12"/>
        <v>3</v>
      </c>
      <c r="K247" s="33"/>
      <c r="L247" s="687">
        <v>44970</v>
      </c>
      <c r="M247" s="34">
        <f t="shared" si="13"/>
        <v>210</v>
      </c>
      <c r="N247" s="37">
        <v>0</v>
      </c>
      <c r="O247" s="35">
        <v>156</v>
      </c>
      <c r="P247" s="40">
        <f t="shared" si="7"/>
        <v>54</v>
      </c>
      <c r="Q247" s="41"/>
    </row>
    <row r="248" spans="2:17" ht="15.6" x14ac:dyDescent="0.3">
      <c r="B248" s="34">
        <f t="shared" si="14"/>
        <v>789.7</v>
      </c>
      <c r="C248" s="35">
        <v>847</v>
      </c>
      <c r="D248" s="34">
        <f t="shared" si="1"/>
        <v>789.7</v>
      </c>
      <c r="E248" s="36">
        <v>44972</v>
      </c>
      <c r="F248" s="37">
        <v>789.9</v>
      </c>
      <c r="G248" s="36">
        <v>44973</v>
      </c>
      <c r="H248" s="38">
        <f t="shared" si="2"/>
        <v>0.19999999999993179</v>
      </c>
      <c r="I248" s="5">
        <f t="shared" si="12"/>
        <v>1</v>
      </c>
      <c r="K248" s="33"/>
      <c r="L248" s="687">
        <v>44971</v>
      </c>
      <c r="M248" s="34">
        <f t="shared" si="13"/>
        <v>156</v>
      </c>
      <c r="N248" s="37">
        <v>0</v>
      </c>
      <c r="O248" s="35">
        <v>156</v>
      </c>
      <c r="P248" s="40">
        <f t="shared" si="7"/>
        <v>0</v>
      </c>
      <c r="Q248" s="41"/>
    </row>
    <row r="249" spans="2:17" ht="15.6" x14ac:dyDescent="0.3">
      <c r="B249" s="34">
        <f t="shared" si="14"/>
        <v>789.9</v>
      </c>
      <c r="C249" s="35">
        <v>848</v>
      </c>
      <c r="D249" s="34">
        <f t="shared" si="1"/>
        <v>789.9</v>
      </c>
      <c r="E249" s="36">
        <v>44973</v>
      </c>
      <c r="F249" s="37">
        <v>790</v>
      </c>
      <c r="G249" s="36">
        <v>44974</v>
      </c>
      <c r="H249" s="38">
        <f t="shared" si="2"/>
        <v>0.10000000000002274</v>
      </c>
      <c r="I249" s="5">
        <f t="shared" si="12"/>
        <v>1</v>
      </c>
      <c r="K249" s="33"/>
      <c r="L249" s="687">
        <v>44972</v>
      </c>
      <c r="M249" s="34">
        <f t="shared" si="13"/>
        <v>156</v>
      </c>
      <c r="N249" s="37">
        <v>0</v>
      </c>
      <c r="O249" s="35">
        <v>156</v>
      </c>
      <c r="P249" s="40">
        <f t="shared" si="7"/>
        <v>0</v>
      </c>
      <c r="Q249" s="41"/>
    </row>
    <row r="250" spans="2:17" ht="15.6" x14ac:dyDescent="0.3">
      <c r="B250" s="34">
        <f t="shared" si="14"/>
        <v>790</v>
      </c>
      <c r="C250" s="35">
        <v>849</v>
      </c>
      <c r="D250" s="34">
        <f t="shared" si="1"/>
        <v>790</v>
      </c>
      <c r="E250" s="36">
        <v>44974</v>
      </c>
      <c r="F250" s="37">
        <v>790.3</v>
      </c>
      <c r="G250" s="36">
        <v>44975</v>
      </c>
      <c r="H250" s="38">
        <f t="shared" si="2"/>
        <v>0.29999999999995453</v>
      </c>
      <c r="I250" s="5">
        <f t="shared" si="12"/>
        <v>1</v>
      </c>
      <c r="K250" s="33"/>
      <c r="L250" s="687">
        <v>44973</v>
      </c>
      <c r="M250" s="34">
        <f t="shared" si="13"/>
        <v>156</v>
      </c>
      <c r="N250" s="37">
        <v>0</v>
      </c>
      <c r="O250" s="35">
        <v>156</v>
      </c>
      <c r="P250" s="40">
        <f t="shared" si="7"/>
        <v>0</v>
      </c>
      <c r="Q250" s="41"/>
    </row>
    <row r="251" spans="2:17" ht="15.6" x14ac:dyDescent="0.3">
      <c r="B251" s="34">
        <f t="shared" si="14"/>
        <v>790.3</v>
      </c>
      <c r="C251" s="35">
        <v>850</v>
      </c>
      <c r="D251" s="34">
        <f t="shared" si="1"/>
        <v>790.3</v>
      </c>
      <c r="E251" s="36">
        <v>44975</v>
      </c>
      <c r="F251" s="37">
        <v>790.5</v>
      </c>
      <c r="G251" s="36">
        <v>44976</v>
      </c>
      <c r="H251" s="38">
        <f t="shared" si="2"/>
        <v>0.20000000000004547</v>
      </c>
      <c r="I251" s="5">
        <f t="shared" si="12"/>
        <v>1</v>
      </c>
      <c r="K251" s="33"/>
      <c r="L251" s="687">
        <v>44974</v>
      </c>
      <c r="M251" s="34">
        <f t="shared" si="13"/>
        <v>156</v>
      </c>
      <c r="N251" s="37">
        <v>0</v>
      </c>
      <c r="O251" s="35">
        <v>156</v>
      </c>
      <c r="P251" s="40">
        <f t="shared" si="7"/>
        <v>0</v>
      </c>
      <c r="Q251" s="41"/>
    </row>
    <row r="252" spans="2:17" ht="15.6" x14ac:dyDescent="0.3">
      <c r="B252" s="34">
        <f t="shared" si="14"/>
        <v>790.5</v>
      </c>
      <c r="C252" s="35">
        <v>852</v>
      </c>
      <c r="D252" s="34">
        <f t="shared" si="1"/>
        <v>790.5</v>
      </c>
      <c r="E252" s="36">
        <v>44976</v>
      </c>
      <c r="F252" s="37">
        <v>799.1</v>
      </c>
      <c r="G252" s="36">
        <v>44977</v>
      </c>
      <c r="H252" s="38">
        <f t="shared" si="2"/>
        <v>8.6000000000000227</v>
      </c>
      <c r="I252" s="5">
        <f t="shared" si="12"/>
        <v>2</v>
      </c>
      <c r="K252" s="49"/>
      <c r="L252" s="689">
        <v>44975</v>
      </c>
      <c r="M252" s="51">
        <f t="shared" si="13"/>
        <v>156</v>
      </c>
      <c r="N252" s="52">
        <v>350</v>
      </c>
      <c r="O252" s="53">
        <v>406</v>
      </c>
      <c r="P252" s="55">
        <f t="shared" si="7"/>
        <v>100</v>
      </c>
      <c r="Q252" s="56">
        <v>250</v>
      </c>
    </row>
    <row r="253" spans="2:17" ht="15.6" x14ac:dyDescent="0.3">
      <c r="B253" s="34">
        <f t="shared" si="14"/>
        <v>799.1</v>
      </c>
      <c r="C253" s="35">
        <v>854</v>
      </c>
      <c r="D253" s="34">
        <f t="shared" si="1"/>
        <v>799.1</v>
      </c>
      <c r="E253" s="36">
        <v>44977</v>
      </c>
      <c r="F253" s="37">
        <v>801.6</v>
      </c>
      <c r="G253" s="36">
        <v>44978</v>
      </c>
      <c r="H253" s="38">
        <f t="shared" si="2"/>
        <v>2.5</v>
      </c>
      <c r="I253" s="5">
        <f t="shared" si="12"/>
        <v>2</v>
      </c>
      <c r="K253" s="33"/>
      <c r="L253" s="687">
        <v>44976</v>
      </c>
      <c r="M253" s="34">
        <f t="shared" si="13"/>
        <v>406</v>
      </c>
      <c r="N253" s="37">
        <v>0</v>
      </c>
      <c r="O253" s="35">
        <v>281</v>
      </c>
      <c r="P253" s="40">
        <f t="shared" si="7"/>
        <v>125</v>
      </c>
      <c r="Q253" s="41"/>
    </row>
    <row r="254" spans="2:17" ht="15.6" x14ac:dyDescent="0.3">
      <c r="B254" s="34">
        <f t="shared" si="14"/>
        <v>801.6</v>
      </c>
      <c r="C254" s="35">
        <v>855</v>
      </c>
      <c r="D254" s="34">
        <f t="shared" si="1"/>
        <v>801.6</v>
      </c>
      <c r="E254" s="36">
        <v>44978</v>
      </c>
      <c r="F254" s="37">
        <v>801.8</v>
      </c>
      <c r="G254" s="36">
        <v>44979</v>
      </c>
      <c r="H254" s="38">
        <f t="shared" si="2"/>
        <v>0.19999999999993179</v>
      </c>
      <c r="I254" s="5">
        <f t="shared" si="12"/>
        <v>1</v>
      </c>
      <c r="K254" s="33"/>
      <c r="L254" s="687">
        <v>44977</v>
      </c>
      <c r="M254" s="34">
        <f t="shared" si="13"/>
        <v>281</v>
      </c>
      <c r="N254" s="37">
        <v>0</v>
      </c>
      <c r="O254" s="35">
        <v>250</v>
      </c>
      <c r="P254" s="40">
        <f t="shared" si="7"/>
        <v>31</v>
      </c>
      <c r="Q254" s="41"/>
    </row>
    <row r="255" spans="2:17" ht="15.6" x14ac:dyDescent="0.3">
      <c r="B255" s="34">
        <f t="shared" si="14"/>
        <v>801.8</v>
      </c>
      <c r="C255" s="35">
        <v>856</v>
      </c>
      <c r="D255" s="34">
        <f t="shared" si="1"/>
        <v>801.8</v>
      </c>
      <c r="E255" s="36">
        <v>44979</v>
      </c>
      <c r="F255" s="37">
        <v>802</v>
      </c>
      <c r="G255" s="36">
        <v>44980</v>
      </c>
      <c r="H255" s="38">
        <f t="shared" si="2"/>
        <v>0.20000000000004547</v>
      </c>
      <c r="I255" s="5">
        <f t="shared" si="12"/>
        <v>1</v>
      </c>
      <c r="K255" s="33"/>
      <c r="L255" s="687">
        <v>44978</v>
      </c>
      <c r="M255" s="34">
        <f t="shared" si="13"/>
        <v>250</v>
      </c>
      <c r="N255" s="37">
        <v>0</v>
      </c>
      <c r="O255" s="35">
        <v>250</v>
      </c>
      <c r="P255" s="40">
        <f t="shared" si="7"/>
        <v>0</v>
      </c>
      <c r="Q255" s="41"/>
    </row>
    <row r="256" spans="2:17" ht="15.6" x14ac:dyDescent="0.3">
      <c r="B256" s="34">
        <f t="shared" si="14"/>
        <v>802</v>
      </c>
      <c r="C256" s="35">
        <v>857</v>
      </c>
      <c r="D256" s="34">
        <f t="shared" si="1"/>
        <v>802</v>
      </c>
      <c r="E256" s="36">
        <v>44980</v>
      </c>
      <c r="F256" s="37">
        <v>802.2</v>
      </c>
      <c r="G256" s="36">
        <v>44981</v>
      </c>
      <c r="H256" s="38">
        <f t="shared" si="2"/>
        <v>0.20000000000004547</v>
      </c>
      <c r="I256" s="5">
        <f t="shared" si="12"/>
        <v>1</v>
      </c>
      <c r="K256" s="33"/>
      <c r="L256" s="687">
        <v>44979</v>
      </c>
      <c r="M256" s="34">
        <f t="shared" si="13"/>
        <v>250</v>
      </c>
      <c r="N256" s="37">
        <v>0</v>
      </c>
      <c r="O256" s="35">
        <v>250</v>
      </c>
      <c r="P256" s="40">
        <f t="shared" si="7"/>
        <v>0</v>
      </c>
      <c r="Q256" s="41"/>
    </row>
    <row r="257" spans="2:17" ht="15.6" x14ac:dyDescent="0.3">
      <c r="B257" s="34">
        <f t="shared" si="14"/>
        <v>802.2</v>
      </c>
      <c r="C257" s="35">
        <v>858</v>
      </c>
      <c r="D257" s="34">
        <f t="shared" si="1"/>
        <v>802.2</v>
      </c>
      <c r="E257" s="36">
        <v>44981</v>
      </c>
      <c r="F257" s="37">
        <v>803.3</v>
      </c>
      <c r="G257" s="36">
        <v>44982</v>
      </c>
      <c r="H257" s="38">
        <f t="shared" si="2"/>
        <v>1.0999999999999091</v>
      </c>
      <c r="I257" s="5">
        <f t="shared" si="12"/>
        <v>1</v>
      </c>
      <c r="K257" s="33"/>
      <c r="L257" s="687">
        <v>44980</v>
      </c>
      <c r="M257" s="34">
        <f t="shared" si="13"/>
        <v>250</v>
      </c>
      <c r="N257" s="37">
        <v>0</v>
      </c>
      <c r="O257" s="35">
        <v>250</v>
      </c>
      <c r="P257" s="40">
        <f t="shared" si="7"/>
        <v>0</v>
      </c>
      <c r="Q257" s="41"/>
    </row>
    <row r="258" spans="2:17" ht="15.6" x14ac:dyDescent="0.3">
      <c r="B258" s="34">
        <f t="shared" si="14"/>
        <v>803.3</v>
      </c>
      <c r="C258" s="35">
        <v>861</v>
      </c>
      <c r="D258" s="34">
        <f t="shared" si="1"/>
        <v>803.3</v>
      </c>
      <c r="E258" s="36">
        <v>44982</v>
      </c>
      <c r="F258" s="37">
        <v>803.5</v>
      </c>
      <c r="G258" s="36">
        <v>44983</v>
      </c>
      <c r="H258" s="38">
        <f t="shared" si="2"/>
        <v>0.20000000000004547</v>
      </c>
      <c r="I258" s="5">
        <f t="shared" si="12"/>
        <v>3</v>
      </c>
      <c r="K258" s="33"/>
      <c r="L258" s="687">
        <v>44981</v>
      </c>
      <c r="M258" s="34">
        <f t="shared" si="13"/>
        <v>250</v>
      </c>
      <c r="N258" s="37">
        <v>0</v>
      </c>
      <c r="O258" s="35">
        <v>234</v>
      </c>
      <c r="P258" s="40">
        <f t="shared" si="7"/>
        <v>16</v>
      </c>
      <c r="Q258" s="41"/>
    </row>
    <row r="259" spans="2:17" ht="15.6" x14ac:dyDescent="0.3">
      <c r="B259" s="34">
        <f t="shared" si="14"/>
        <v>803.5</v>
      </c>
      <c r="C259" s="35">
        <v>862</v>
      </c>
      <c r="D259" s="34">
        <f t="shared" si="1"/>
        <v>803.5</v>
      </c>
      <c r="E259" s="36">
        <v>44983</v>
      </c>
      <c r="F259" s="37">
        <v>803.5</v>
      </c>
      <c r="G259" s="36">
        <v>44984</v>
      </c>
      <c r="H259" s="38">
        <f t="shared" si="2"/>
        <v>0</v>
      </c>
      <c r="I259" s="5">
        <f t="shared" si="12"/>
        <v>1</v>
      </c>
      <c r="K259" s="33"/>
      <c r="L259" s="687">
        <v>44982</v>
      </c>
      <c r="M259" s="34">
        <f t="shared" si="13"/>
        <v>234</v>
      </c>
      <c r="N259" s="37">
        <v>0</v>
      </c>
      <c r="O259" s="35">
        <v>234</v>
      </c>
      <c r="P259" s="40">
        <f t="shared" si="7"/>
        <v>0</v>
      </c>
      <c r="Q259" s="41"/>
    </row>
    <row r="260" spans="2:17" ht="15.6" x14ac:dyDescent="0.3">
      <c r="B260" s="34">
        <f t="shared" si="14"/>
        <v>803.5</v>
      </c>
      <c r="C260" s="35">
        <v>862</v>
      </c>
      <c r="D260" s="34">
        <f t="shared" ref="D260:D514" si="15">F259</f>
        <v>803.5</v>
      </c>
      <c r="E260" s="36">
        <v>44984</v>
      </c>
      <c r="F260" s="37">
        <v>804.6</v>
      </c>
      <c r="G260" s="36">
        <v>44985</v>
      </c>
      <c r="H260" s="38">
        <f t="shared" ref="H260:H514" si="16">F260-D260</f>
        <v>1.1000000000000227</v>
      </c>
      <c r="I260" s="5">
        <f t="shared" si="12"/>
        <v>0</v>
      </c>
      <c r="K260" s="33"/>
      <c r="L260" s="687">
        <v>44983</v>
      </c>
      <c r="M260" s="34">
        <f t="shared" si="13"/>
        <v>234</v>
      </c>
      <c r="N260" s="37">
        <v>0</v>
      </c>
      <c r="O260" s="35">
        <v>234</v>
      </c>
      <c r="P260" s="40">
        <f t="shared" si="7"/>
        <v>0</v>
      </c>
      <c r="Q260" s="41"/>
    </row>
    <row r="261" spans="2:17" ht="15.6" x14ac:dyDescent="0.3">
      <c r="B261" s="34">
        <f t="shared" si="14"/>
        <v>804.6</v>
      </c>
      <c r="C261" s="35">
        <v>865</v>
      </c>
      <c r="D261" s="34">
        <f t="shared" si="15"/>
        <v>804.6</v>
      </c>
      <c r="E261" s="36">
        <v>44985</v>
      </c>
      <c r="F261" s="37">
        <v>810.2</v>
      </c>
      <c r="G261" s="36">
        <v>44986</v>
      </c>
      <c r="H261" s="38">
        <f t="shared" si="16"/>
        <v>5.6000000000000227</v>
      </c>
      <c r="I261" s="5">
        <f t="shared" si="12"/>
        <v>3</v>
      </c>
      <c r="K261" s="33"/>
      <c r="L261" s="687">
        <v>44984</v>
      </c>
      <c r="M261" s="34">
        <f t="shared" si="13"/>
        <v>234</v>
      </c>
      <c r="N261" s="37">
        <v>0</v>
      </c>
      <c r="O261" s="35">
        <v>234</v>
      </c>
      <c r="P261" s="40">
        <f t="shared" si="7"/>
        <v>0</v>
      </c>
      <c r="Q261" s="41"/>
    </row>
    <row r="262" spans="2:17" ht="15.6" x14ac:dyDescent="0.3">
      <c r="B262" s="34">
        <f t="shared" si="14"/>
        <v>810.2</v>
      </c>
      <c r="C262" s="35">
        <v>869</v>
      </c>
      <c r="D262" s="34">
        <f t="shared" si="15"/>
        <v>810.2</v>
      </c>
      <c r="E262" s="36">
        <v>44986</v>
      </c>
      <c r="F262" s="37">
        <v>810.8</v>
      </c>
      <c r="G262" s="36">
        <v>44987</v>
      </c>
      <c r="H262" s="38">
        <f t="shared" si="16"/>
        <v>0.59999999999990905</v>
      </c>
      <c r="I262" s="5">
        <f t="shared" si="12"/>
        <v>4</v>
      </c>
      <c r="K262" s="33"/>
      <c r="L262" s="687">
        <v>44985</v>
      </c>
      <c r="M262" s="34">
        <f t="shared" si="13"/>
        <v>234</v>
      </c>
      <c r="N262" s="37">
        <v>0</v>
      </c>
      <c r="O262" s="35">
        <v>156</v>
      </c>
      <c r="P262" s="40">
        <f t="shared" si="7"/>
        <v>78</v>
      </c>
      <c r="Q262" s="41"/>
    </row>
    <row r="263" spans="2:17" ht="15.6" x14ac:dyDescent="0.3">
      <c r="B263" s="34">
        <f t="shared" si="14"/>
        <v>810.8</v>
      </c>
      <c r="C263" s="35">
        <v>872</v>
      </c>
      <c r="D263" s="34">
        <f t="shared" si="15"/>
        <v>810.8</v>
      </c>
      <c r="E263" s="36">
        <v>44987</v>
      </c>
      <c r="F263" s="37">
        <v>810.8</v>
      </c>
      <c r="G263" s="36">
        <v>44988</v>
      </c>
      <c r="H263" s="38">
        <f t="shared" si="16"/>
        <v>0</v>
      </c>
      <c r="I263" s="5">
        <f t="shared" si="12"/>
        <v>3</v>
      </c>
      <c r="K263" s="33"/>
      <c r="L263" s="687">
        <v>44986</v>
      </c>
      <c r="M263" s="34">
        <f t="shared" si="13"/>
        <v>156</v>
      </c>
      <c r="N263" s="37">
        <v>0</v>
      </c>
      <c r="O263" s="35">
        <v>156</v>
      </c>
      <c r="P263" s="40">
        <f t="shared" si="7"/>
        <v>0</v>
      </c>
      <c r="Q263" s="41"/>
    </row>
    <row r="264" spans="2:17" ht="15.6" x14ac:dyDescent="0.3">
      <c r="B264" s="34">
        <f t="shared" si="14"/>
        <v>810.8</v>
      </c>
      <c r="C264" s="35">
        <v>872</v>
      </c>
      <c r="D264" s="34">
        <f t="shared" si="15"/>
        <v>810.8</v>
      </c>
      <c r="E264" s="36">
        <v>44988</v>
      </c>
      <c r="F264" s="37">
        <v>812.2</v>
      </c>
      <c r="G264" s="36">
        <v>44989</v>
      </c>
      <c r="H264" s="38">
        <f t="shared" si="16"/>
        <v>1.4000000000000909</v>
      </c>
      <c r="I264" s="5">
        <f t="shared" si="12"/>
        <v>0</v>
      </c>
      <c r="K264" s="33"/>
      <c r="L264" s="687">
        <v>44987</v>
      </c>
      <c r="M264" s="34">
        <f t="shared" si="13"/>
        <v>156</v>
      </c>
      <c r="N264" s="37">
        <v>0</v>
      </c>
      <c r="O264" s="35">
        <v>156</v>
      </c>
      <c r="P264" s="40">
        <f t="shared" si="7"/>
        <v>0</v>
      </c>
      <c r="Q264" s="41"/>
    </row>
    <row r="265" spans="2:17" ht="15.6" x14ac:dyDescent="0.3">
      <c r="B265" s="34">
        <f t="shared" si="14"/>
        <v>812.2</v>
      </c>
      <c r="C265" s="35">
        <v>875</v>
      </c>
      <c r="D265" s="34">
        <f t="shared" si="15"/>
        <v>812.2</v>
      </c>
      <c r="E265" s="36">
        <v>44989</v>
      </c>
      <c r="F265" s="37">
        <v>812.3</v>
      </c>
      <c r="G265" s="36">
        <v>44990</v>
      </c>
      <c r="H265" s="38">
        <f t="shared" si="16"/>
        <v>9.9999999999909051E-2</v>
      </c>
      <c r="I265" s="5">
        <f t="shared" si="12"/>
        <v>3</v>
      </c>
      <c r="K265" s="33"/>
      <c r="L265" s="687">
        <v>44988</v>
      </c>
      <c r="M265" s="34">
        <f t="shared" si="13"/>
        <v>156</v>
      </c>
      <c r="N265" s="37">
        <v>0</v>
      </c>
      <c r="O265" s="35">
        <v>141</v>
      </c>
      <c r="P265" s="40">
        <f t="shared" si="7"/>
        <v>15</v>
      </c>
      <c r="Q265" s="41"/>
    </row>
    <row r="266" spans="2:17" ht="15.6" x14ac:dyDescent="0.3">
      <c r="B266" s="34">
        <f t="shared" si="14"/>
        <v>812.3</v>
      </c>
      <c r="C266" s="35">
        <v>876</v>
      </c>
      <c r="D266" s="34">
        <f t="shared" si="15"/>
        <v>812.3</v>
      </c>
      <c r="E266" s="36">
        <v>44990</v>
      </c>
      <c r="F266" s="37">
        <v>812.5</v>
      </c>
      <c r="G266" s="36">
        <v>44991</v>
      </c>
      <c r="H266" s="38">
        <f t="shared" si="16"/>
        <v>0.20000000000004547</v>
      </c>
      <c r="I266" s="5">
        <f t="shared" si="12"/>
        <v>1</v>
      </c>
      <c r="K266" s="33"/>
      <c r="L266" s="687">
        <v>44989</v>
      </c>
      <c r="M266" s="34">
        <f t="shared" si="13"/>
        <v>141</v>
      </c>
      <c r="N266" s="37">
        <v>0</v>
      </c>
      <c r="O266" s="35">
        <v>141</v>
      </c>
      <c r="P266" s="40">
        <f t="shared" si="7"/>
        <v>0</v>
      </c>
      <c r="Q266" s="41"/>
    </row>
    <row r="267" spans="2:17" ht="15.6" x14ac:dyDescent="0.3">
      <c r="B267" s="34">
        <f t="shared" si="14"/>
        <v>812.5</v>
      </c>
      <c r="C267" s="35">
        <v>877</v>
      </c>
      <c r="D267" s="34">
        <f t="shared" si="15"/>
        <v>812.5</v>
      </c>
      <c r="E267" s="36">
        <v>44991</v>
      </c>
      <c r="F267" s="37">
        <v>817.1</v>
      </c>
      <c r="G267" s="36">
        <v>44992</v>
      </c>
      <c r="H267" s="38">
        <f t="shared" si="16"/>
        <v>4.6000000000000227</v>
      </c>
      <c r="I267" s="5">
        <f t="shared" si="12"/>
        <v>1</v>
      </c>
      <c r="K267" s="33"/>
      <c r="L267" s="687">
        <v>44990</v>
      </c>
      <c r="M267" s="34">
        <f t="shared" si="13"/>
        <v>141</v>
      </c>
      <c r="N267" s="37">
        <v>0</v>
      </c>
      <c r="O267" s="35">
        <v>141</v>
      </c>
      <c r="P267" s="40">
        <f t="shared" si="7"/>
        <v>0</v>
      </c>
      <c r="Q267" s="41"/>
    </row>
    <row r="268" spans="2:17" ht="15.6" x14ac:dyDescent="0.3">
      <c r="B268" s="34">
        <f t="shared" si="14"/>
        <v>817.1</v>
      </c>
      <c r="C268" s="35">
        <v>878</v>
      </c>
      <c r="D268" s="34">
        <f t="shared" si="15"/>
        <v>817.1</v>
      </c>
      <c r="E268" s="36">
        <v>44992</v>
      </c>
      <c r="F268" s="37">
        <v>817.3</v>
      </c>
      <c r="G268" s="36">
        <v>44993</v>
      </c>
      <c r="H268" s="38">
        <f t="shared" si="16"/>
        <v>0.19999999999993179</v>
      </c>
      <c r="I268" s="5">
        <f t="shared" si="12"/>
        <v>1</v>
      </c>
      <c r="K268" s="33"/>
      <c r="L268" s="687">
        <v>44991</v>
      </c>
      <c r="M268" s="34">
        <f t="shared" si="13"/>
        <v>141</v>
      </c>
      <c r="N268" s="37">
        <v>0</v>
      </c>
      <c r="O268" s="35">
        <v>94</v>
      </c>
      <c r="P268" s="40">
        <f t="shared" si="7"/>
        <v>47</v>
      </c>
      <c r="Q268" s="41"/>
    </row>
    <row r="269" spans="2:17" ht="15.6" x14ac:dyDescent="0.3">
      <c r="B269" s="34">
        <f t="shared" si="14"/>
        <v>817.3</v>
      </c>
      <c r="C269" s="35">
        <v>879</v>
      </c>
      <c r="D269" s="34">
        <f t="shared" si="15"/>
        <v>817.3</v>
      </c>
      <c r="E269" s="36">
        <v>44993</v>
      </c>
      <c r="F269" s="37">
        <v>820.4</v>
      </c>
      <c r="G269" s="36">
        <v>44994</v>
      </c>
      <c r="H269" s="38">
        <f t="shared" si="16"/>
        <v>3.1000000000000227</v>
      </c>
      <c r="I269" s="5">
        <f t="shared" si="12"/>
        <v>1</v>
      </c>
      <c r="K269" s="49"/>
      <c r="L269" s="689">
        <v>44992</v>
      </c>
      <c r="M269" s="51">
        <f t="shared" si="13"/>
        <v>94</v>
      </c>
      <c r="N269" s="52">
        <v>500</v>
      </c>
      <c r="O269" s="53">
        <v>600</v>
      </c>
      <c r="P269" s="40">
        <f t="shared" si="7"/>
        <v>-6</v>
      </c>
      <c r="Q269" s="56"/>
    </row>
    <row r="270" spans="2:17" ht="15.6" x14ac:dyDescent="0.3">
      <c r="B270" s="34">
        <f t="shared" si="14"/>
        <v>820.4</v>
      </c>
      <c r="C270" s="35">
        <v>881</v>
      </c>
      <c r="D270" s="34">
        <f t="shared" si="15"/>
        <v>820.4</v>
      </c>
      <c r="E270" s="36">
        <v>44994</v>
      </c>
      <c r="F270" s="37">
        <v>821.8</v>
      </c>
      <c r="G270" s="36">
        <v>44995</v>
      </c>
      <c r="H270" s="38">
        <f t="shared" si="16"/>
        <v>1.3999999999999773</v>
      </c>
      <c r="I270" s="5">
        <f t="shared" si="12"/>
        <v>2</v>
      </c>
      <c r="K270" s="33"/>
      <c r="L270" s="687">
        <v>44993</v>
      </c>
      <c r="M270" s="34">
        <f t="shared" si="13"/>
        <v>600</v>
      </c>
      <c r="N270" s="37">
        <v>0</v>
      </c>
      <c r="O270" s="35">
        <v>600</v>
      </c>
      <c r="P270" s="40">
        <f t="shared" si="7"/>
        <v>0</v>
      </c>
      <c r="Q270" s="41"/>
    </row>
    <row r="271" spans="2:17" ht="15.6" x14ac:dyDescent="0.3">
      <c r="B271" s="34">
        <f t="shared" si="14"/>
        <v>821.8</v>
      </c>
      <c r="C271" s="35">
        <v>886</v>
      </c>
      <c r="D271" s="34">
        <f t="shared" si="15"/>
        <v>821.8</v>
      </c>
      <c r="E271" s="36">
        <v>44995</v>
      </c>
      <c r="F271" s="37">
        <v>822</v>
      </c>
      <c r="G271" s="36">
        <v>44996</v>
      </c>
      <c r="H271" s="38">
        <f t="shared" si="16"/>
        <v>0.20000000000004547</v>
      </c>
      <c r="I271" s="5">
        <f t="shared" si="12"/>
        <v>5</v>
      </c>
      <c r="K271" s="33"/>
      <c r="L271" s="687">
        <v>44994</v>
      </c>
      <c r="M271" s="34">
        <f t="shared" si="13"/>
        <v>600</v>
      </c>
      <c r="N271" s="37">
        <v>0</v>
      </c>
      <c r="O271" s="35">
        <v>600</v>
      </c>
      <c r="P271" s="40">
        <f t="shared" si="7"/>
        <v>0</v>
      </c>
      <c r="Q271" s="41"/>
    </row>
    <row r="272" spans="2:17" ht="15.6" x14ac:dyDescent="0.3">
      <c r="B272" s="34">
        <f t="shared" si="14"/>
        <v>822</v>
      </c>
      <c r="C272" s="35">
        <v>887</v>
      </c>
      <c r="D272" s="34">
        <f t="shared" si="15"/>
        <v>822</v>
      </c>
      <c r="E272" s="36">
        <v>44996</v>
      </c>
      <c r="F272" s="37">
        <v>822.2</v>
      </c>
      <c r="G272" s="36">
        <v>44997</v>
      </c>
      <c r="H272" s="38">
        <f t="shared" si="16"/>
        <v>0.20000000000004547</v>
      </c>
      <c r="I272" s="5">
        <f t="shared" si="12"/>
        <v>1</v>
      </c>
      <c r="K272" s="33"/>
      <c r="L272" s="687">
        <v>44995</v>
      </c>
      <c r="M272" s="34">
        <f t="shared" si="13"/>
        <v>600</v>
      </c>
      <c r="N272" s="37">
        <v>0</v>
      </c>
      <c r="O272" s="35">
        <v>600</v>
      </c>
      <c r="P272" s="40">
        <f t="shared" si="7"/>
        <v>0</v>
      </c>
      <c r="Q272" s="41"/>
    </row>
    <row r="273" spans="2:17" ht="15.6" x14ac:dyDescent="0.3">
      <c r="B273" s="34">
        <f t="shared" si="14"/>
        <v>822.2</v>
      </c>
      <c r="C273" s="35">
        <v>888</v>
      </c>
      <c r="D273" s="34">
        <f t="shared" si="15"/>
        <v>822.2</v>
      </c>
      <c r="E273" s="36">
        <v>44997</v>
      </c>
      <c r="F273" s="37">
        <v>822.2</v>
      </c>
      <c r="G273" s="36">
        <v>44998</v>
      </c>
      <c r="H273" s="38">
        <f t="shared" si="16"/>
        <v>0</v>
      </c>
      <c r="I273" s="5">
        <f t="shared" si="12"/>
        <v>1</v>
      </c>
      <c r="K273" s="33"/>
      <c r="L273" s="687">
        <v>44996</v>
      </c>
      <c r="M273" s="34">
        <f t="shared" si="13"/>
        <v>600</v>
      </c>
      <c r="N273" s="37">
        <v>0</v>
      </c>
      <c r="O273" s="35">
        <v>600</v>
      </c>
      <c r="P273" s="40">
        <f t="shared" si="7"/>
        <v>0</v>
      </c>
      <c r="Q273" s="41"/>
    </row>
    <row r="274" spans="2:17" ht="15.6" x14ac:dyDescent="0.3">
      <c r="B274" s="34">
        <f t="shared" si="14"/>
        <v>822.2</v>
      </c>
      <c r="C274" s="35">
        <v>888</v>
      </c>
      <c r="D274" s="34">
        <f t="shared" si="15"/>
        <v>822.2</v>
      </c>
      <c r="E274" s="36">
        <v>44998</v>
      </c>
      <c r="F274" s="37">
        <v>822.3</v>
      </c>
      <c r="G274" s="36">
        <v>44999</v>
      </c>
      <c r="H274" s="38">
        <f t="shared" si="16"/>
        <v>9.9999999999909051E-2</v>
      </c>
      <c r="I274" s="5">
        <f t="shared" si="12"/>
        <v>0</v>
      </c>
      <c r="K274" s="33"/>
      <c r="L274" s="687">
        <v>44997</v>
      </c>
      <c r="M274" s="34">
        <f t="shared" si="13"/>
        <v>600</v>
      </c>
      <c r="N274" s="37">
        <v>0</v>
      </c>
      <c r="O274" s="35">
        <v>600</v>
      </c>
      <c r="P274" s="40">
        <f t="shared" si="7"/>
        <v>0</v>
      </c>
      <c r="Q274" s="41"/>
    </row>
    <row r="275" spans="2:17" ht="15.6" x14ac:dyDescent="0.3">
      <c r="B275" s="34">
        <f t="shared" si="14"/>
        <v>822.3</v>
      </c>
      <c r="C275" s="35">
        <v>889</v>
      </c>
      <c r="D275" s="34">
        <f t="shared" si="15"/>
        <v>822.3</v>
      </c>
      <c r="E275" s="36">
        <v>44999</v>
      </c>
      <c r="F275" s="37">
        <v>823.2</v>
      </c>
      <c r="G275" s="36">
        <v>45000</v>
      </c>
      <c r="H275" s="38">
        <f t="shared" si="16"/>
        <v>0.90000000000009095</v>
      </c>
      <c r="I275" s="5">
        <f t="shared" si="12"/>
        <v>1</v>
      </c>
      <c r="K275" s="33"/>
      <c r="L275" s="687">
        <v>44998</v>
      </c>
      <c r="M275" s="34">
        <f t="shared" si="13"/>
        <v>600</v>
      </c>
      <c r="N275" s="37">
        <v>0</v>
      </c>
      <c r="O275" s="35">
        <v>600</v>
      </c>
      <c r="P275" s="40">
        <f t="shared" si="7"/>
        <v>0</v>
      </c>
      <c r="Q275" s="41"/>
    </row>
    <row r="276" spans="2:17" ht="15.6" x14ac:dyDescent="0.3">
      <c r="B276" s="34">
        <f t="shared" si="14"/>
        <v>823.2</v>
      </c>
      <c r="C276" s="35">
        <v>890</v>
      </c>
      <c r="D276" s="34">
        <f t="shared" si="15"/>
        <v>823.2</v>
      </c>
      <c r="E276" s="36">
        <v>45000</v>
      </c>
      <c r="F276" s="37">
        <v>823.8</v>
      </c>
      <c r="G276" s="36">
        <v>45001</v>
      </c>
      <c r="H276" s="38">
        <f t="shared" si="16"/>
        <v>0.59999999999990905</v>
      </c>
      <c r="I276" s="5">
        <f t="shared" si="12"/>
        <v>1</v>
      </c>
      <c r="K276" s="33"/>
      <c r="L276" s="687">
        <v>44999</v>
      </c>
      <c r="M276" s="34">
        <f t="shared" si="13"/>
        <v>600</v>
      </c>
      <c r="N276" s="37">
        <v>0</v>
      </c>
      <c r="O276" s="35">
        <v>600</v>
      </c>
      <c r="P276" s="40">
        <f t="shared" si="7"/>
        <v>0</v>
      </c>
      <c r="Q276" s="41"/>
    </row>
    <row r="277" spans="2:17" ht="15.6" x14ac:dyDescent="0.3">
      <c r="B277" s="34">
        <f t="shared" si="14"/>
        <v>823.8</v>
      </c>
      <c r="C277" s="35">
        <v>893</v>
      </c>
      <c r="D277" s="34">
        <f t="shared" si="15"/>
        <v>823.8</v>
      </c>
      <c r="E277" s="36">
        <v>45001</v>
      </c>
      <c r="F277" s="37">
        <v>831.1</v>
      </c>
      <c r="G277" s="36">
        <v>45002</v>
      </c>
      <c r="H277" s="38">
        <f t="shared" si="16"/>
        <v>7.3000000000000682</v>
      </c>
      <c r="I277" s="5">
        <f t="shared" si="12"/>
        <v>3</v>
      </c>
      <c r="K277" s="33"/>
      <c r="L277" s="687">
        <v>45000</v>
      </c>
      <c r="M277" s="34">
        <f t="shared" si="13"/>
        <v>600</v>
      </c>
      <c r="N277" s="37">
        <v>0</v>
      </c>
      <c r="O277" s="35">
        <v>600</v>
      </c>
      <c r="P277" s="40">
        <f t="shared" si="7"/>
        <v>0</v>
      </c>
      <c r="Q277" s="41"/>
    </row>
    <row r="278" spans="2:17" ht="15.6" x14ac:dyDescent="0.3">
      <c r="B278" s="34">
        <f t="shared" si="14"/>
        <v>831.1</v>
      </c>
      <c r="C278" s="35">
        <v>899</v>
      </c>
      <c r="D278" s="34">
        <f t="shared" si="15"/>
        <v>831.1</v>
      </c>
      <c r="E278" s="36">
        <v>45002</v>
      </c>
      <c r="F278" s="37">
        <v>831.2</v>
      </c>
      <c r="G278" s="36">
        <v>45003</v>
      </c>
      <c r="H278" s="38">
        <f t="shared" si="16"/>
        <v>0.10000000000002274</v>
      </c>
      <c r="I278" s="5">
        <f t="shared" si="12"/>
        <v>6</v>
      </c>
      <c r="K278" s="33"/>
      <c r="L278" s="687">
        <v>45001</v>
      </c>
      <c r="M278" s="34">
        <f t="shared" si="13"/>
        <v>600</v>
      </c>
      <c r="N278" s="37">
        <v>0</v>
      </c>
      <c r="O278" s="35">
        <v>563</v>
      </c>
      <c r="P278" s="40">
        <f t="shared" si="7"/>
        <v>37</v>
      </c>
      <c r="Q278" s="41"/>
    </row>
    <row r="279" spans="2:17" ht="15.6" x14ac:dyDescent="0.3">
      <c r="B279" s="34">
        <f t="shared" si="14"/>
        <v>831.2</v>
      </c>
      <c r="C279" s="35">
        <v>900</v>
      </c>
      <c r="D279" s="34">
        <f t="shared" si="15"/>
        <v>831.2</v>
      </c>
      <c r="E279" s="36">
        <v>45003</v>
      </c>
      <c r="F279" s="37">
        <v>831.4</v>
      </c>
      <c r="G279" s="36">
        <v>45004</v>
      </c>
      <c r="H279" s="38">
        <f t="shared" si="16"/>
        <v>0.19999999999993179</v>
      </c>
      <c r="I279" s="5">
        <f t="shared" si="12"/>
        <v>1</v>
      </c>
      <c r="K279" s="33"/>
      <c r="L279" s="687">
        <v>45002</v>
      </c>
      <c r="M279" s="34">
        <f t="shared" si="13"/>
        <v>563</v>
      </c>
      <c r="N279" s="37">
        <v>0</v>
      </c>
      <c r="O279" s="35">
        <v>563</v>
      </c>
      <c r="P279" s="40">
        <f t="shared" si="7"/>
        <v>0</v>
      </c>
      <c r="Q279" s="41"/>
    </row>
    <row r="280" spans="2:17" ht="15.6" x14ac:dyDescent="0.3">
      <c r="B280" s="34">
        <f t="shared" si="14"/>
        <v>831.4</v>
      </c>
      <c r="C280" s="35">
        <v>901</v>
      </c>
      <c r="D280" s="34">
        <f t="shared" si="15"/>
        <v>831.4</v>
      </c>
      <c r="E280" s="36">
        <v>45004</v>
      </c>
      <c r="F280" s="37">
        <v>841.3</v>
      </c>
      <c r="G280" s="36">
        <v>45005</v>
      </c>
      <c r="H280" s="38">
        <f t="shared" si="16"/>
        <v>9.8999999999999773</v>
      </c>
      <c r="I280" s="5">
        <f t="shared" si="12"/>
        <v>1</v>
      </c>
      <c r="K280" s="33"/>
      <c r="L280" s="687">
        <v>45003</v>
      </c>
      <c r="M280" s="34">
        <f t="shared" si="13"/>
        <v>563</v>
      </c>
      <c r="N280" s="37">
        <v>0</v>
      </c>
      <c r="O280" s="35">
        <v>563</v>
      </c>
      <c r="P280" s="40">
        <f t="shared" si="7"/>
        <v>0</v>
      </c>
      <c r="Q280" s="41"/>
    </row>
    <row r="281" spans="2:17" ht="15.6" x14ac:dyDescent="0.3">
      <c r="B281" s="34">
        <f t="shared" si="14"/>
        <v>841.3</v>
      </c>
      <c r="C281" s="35">
        <v>907</v>
      </c>
      <c r="D281" s="34">
        <f t="shared" si="15"/>
        <v>841.3</v>
      </c>
      <c r="E281" s="36">
        <v>45005</v>
      </c>
      <c r="F281" s="37">
        <v>841.6</v>
      </c>
      <c r="G281" s="36">
        <v>45006</v>
      </c>
      <c r="H281" s="38">
        <f t="shared" si="16"/>
        <v>0.30000000000006821</v>
      </c>
      <c r="I281" s="5">
        <f t="shared" si="12"/>
        <v>6</v>
      </c>
      <c r="K281" s="33"/>
      <c r="L281" s="687">
        <v>45004</v>
      </c>
      <c r="M281" s="34">
        <f t="shared" si="13"/>
        <v>563</v>
      </c>
      <c r="N281" s="37">
        <v>0</v>
      </c>
      <c r="O281" s="35">
        <v>394</v>
      </c>
      <c r="P281" s="40">
        <f t="shared" si="7"/>
        <v>169</v>
      </c>
      <c r="Q281" s="41"/>
    </row>
    <row r="282" spans="2:17" ht="15.6" x14ac:dyDescent="0.3">
      <c r="B282" s="34">
        <f t="shared" si="14"/>
        <v>841.6</v>
      </c>
      <c r="C282" s="35">
        <v>910</v>
      </c>
      <c r="D282" s="34">
        <f t="shared" si="15"/>
        <v>841.6</v>
      </c>
      <c r="E282" s="36">
        <v>45006</v>
      </c>
      <c r="F282" s="37">
        <v>841.6</v>
      </c>
      <c r="G282" s="36">
        <v>45007</v>
      </c>
      <c r="H282" s="38">
        <f t="shared" si="16"/>
        <v>0</v>
      </c>
      <c r="I282" s="5">
        <f t="shared" si="12"/>
        <v>3</v>
      </c>
      <c r="K282" s="33"/>
      <c r="L282" s="687">
        <v>45005</v>
      </c>
      <c r="M282" s="34">
        <f t="shared" si="13"/>
        <v>394</v>
      </c>
      <c r="N282" s="37">
        <v>0</v>
      </c>
      <c r="O282" s="35">
        <v>394</v>
      </c>
      <c r="P282" s="40">
        <f t="shared" si="7"/>
        <v>0</v>
      </c>
      <c r="Q282" s="41"/>
    </row>
    <row r="283" spans="2:17" ht="15.6" x14ac:dyDescent="0.3">
      <c r="B283" s="34">
        <f t="shared" si="14"/>
        <v>841.6</v>
      </c>
      <c r="C283" s="35">
        <v>910</v>
      </c>
      <c r="D283" s="34">
        <f t="shared" si="15"/>
        <v>841.6</v>
      </c>
      <c r="E283" s="36">
        <v>45007</v>
      </c>
      <c r="F283" s="37">
        <v>841.8</v>
      </c>
      <c r="G283" s="36">
        <v>45008</v>
      </c>
      <c r="H283" s="38">
        <f t="shared" si="16"/>
        <v>0.19999999999993179</v>
      </c>
      <c r="I283" s="5">
        <f t="shared" si="12"/>
        <v>0</v>
      </c>
      <c r="K283" s="33"/>
      <c r="L283" s="687">
        <v>45006</v>
      </c>
      <c r="M283" s="34">
        <f t="shared" si="13"/>
        <v>394</v>
      </c>
      <c r="N283" s="37">
        <v>0</v>
      </c>
      <c r="O283" s="35">
        <v>394</v>
      </c>
      <c r="P283" s="40">
        <f t="shared" si="7"/>
        <v>0</v>
      </c>
      <c r="Q283" s="41"/>
    </row>
    <row r="284" spans="2:17" ht="15.6" x14ac:dyDescent="0.3">
      <c r="B284" s="34">
        <f t="shared" si="14"/>
        <v>841.8</v>
      </c>
      <c r="C284" s="35">
        <v>911</v>
      </c>
      <c r="D284" s="34">
        <f t="shared" si="15"/>
        <v>841.8</v>
      </c>
      <c r="E284" s="36">
        <v>45008</v>
      </c>
      <c r="F284" s="37">
        <v>842</v>
      </c>
      <c r="G284" s="36">
        <v>45009</v>
      </c>
      <c r="H284" s="38">
        <f t="shared" si="16"/>
        <v>0.20000000000004547</v>
      </c>
      <c r="I284" s="5">
        <f t="shared" si="12"/>
        <v>1</v>
      </c>
      <c r="K284" s="33"/>
      <c r="L284" s="687">
        <v>45007</v>
      </c>
      <c r="M284" s="34">
        <f t="shared" si="13"/>
        <v>394</v>
      </c>
      <c r="N284" s="37">
        <v>0</v>
      </c>
      <c r="O284" s="35">
        <v>394</v>
      </c>
      <c r="P284" s="40">
        <f t="shared" si="7"/>
        <v>0</v>
      </c>
      <c r="Q284" s="41"/>
    </row>
    <row r="285" spans="2:17" ht="15.6" x14ac:dyDescent="0.3">
      <c r="B285" s="34">
        <f t="shared" si="14"/>
        <v>842</v>
      </c>
      <c r="C285" s="35">
        <v>912</v>
      </c>
      <c r="D285" s="34">
        <f t="shared" si="15"/>
        <v>842</v>
      </c>
      <c r="E285" s="36">
        <v>45009</v>
      </c>
      <c r="F285" s="37">
        <v>842.8</v>
      </c>
      <c r="G285" s="36">
        <v>45010</v>
      </c>
      <c r="H285" s="38">
        <f t="shared" si="16"/>
        <v>0.79999999999995453</v>
      </c>
      <c r="I285" s="5">
        <f t="shared" si="12"/>
        <v>1</v>
      </c>
      <c r="K285" s="33"/>
      <c r="L285" s="687">
        <v>45008</v>
      </c>
      <c r="M285" s="34">
        <f t="shared" si="13"/>
        <v>394</v>
      </c>
      <c r="N285" s="37">
        <v>0</v>
      </c>
      <c r="O285" s="35">
        <v>394</v>
      </c>
      <c r="P285" s="40">
        <f t="shared" si="7"/>
        <v>0</v>
      </c>
      <c r="Q285" s="41"/>
    </row>
    <row r="286" spans="2:17" ht="15.6" x14ac:dyDescent="0.3">
      <c r="B286" s="34">
        <f t="shared" si="14"/>
        <v>842.8</v>
      </c>
      <c r="C286" s="35">
        <v>915</v>
      </c>
      <c r="D286" s="34">
        <f t="shared" si="15"/>
        <v>842.8</v>
      </c>
      <c r="E286" s="36">
        <v>45010</v>
      </c>
      <c r="F286" s="37">
        <v>848.7</v>
      </c>
      <c r="G286" s="36">
        <v>45011</v>
      </c>
      <c r="H286" s="38">
        <f t="shared" si="16"/>
        <v>5.9000000000000909</v>
      </c>
      <c r="I286" s="5">
        <f t="shared" si="12"/>
        <v>3</v>
      </c>
      <c r="K286" s="33"/>
      <c r="L286" s="687">
        <v>45009</v>
      </c>
      <c r="M286" s="34">
        <f t="shared" si="13"/>
        <v>394</v>
      </c>
      <c r="N286" s="37">
        <v>0</v>
      </c>
      <c r="O286" s="35">
        <v>394</v>
      </c>
      <c r="P286" s="40">
        <f t="shared" si="7"/>
        <v>0</v>
      </c>
      <c r="Q286" s="41"/>
    </row>
    <row r="287" spans="2:17" ht="15.6" x14ac:dyDescent="0.3">
      <c r="B287" s="34">
        <f t="shared" si="14"/>
        <v>848.7</v>
      </c>
      <c r="C287" s="35">
        <v>917</v>
      </c>
      <c r="D287" s="34">
        <f t="shared" si="15"/>
        <v>848.7</v>
      </c>
      <c r="E287" s="36">
        <v>45011</v>
      </c>
      <c r="F287" s="37">
        <v>848.9</v>
      </c>
      <c r="G287" s="36">
        <v>45012</v>
      </c>
      <c r="H287" s="38">
        <f t="shared" si="16"/>
        <v>0.19999999999993179</v>
      </c>
      <c r="I287" s="5">
        <f t="shared" si="12"/>
        <v>2</v>
      </c>
      <c r="K287" s="33"/>
      <c r="L287" s="687">
        <v>45010</v>
      </c>
      <c r="M287" s="34">
        <f t="shared" si="13"/>
        <v>394</v>
      </c>
      <c r="N287" s="37">
        <v>0</v>
      </c>
      <c r="O287" s="35">
        <v>300</v>
      </c>
      <c r="P287" s="40">
        <f t="shared" si="7"/>
        <v>94</v>
      </c>
      <c r="Q287" s="41"/>
    </row>
    <row r="288" spans="2:17" ht="15.6" x14ac:dyDescent="0.3">
      <c r="B288" s="34">
        <f t="shared" si="14"/>
        <v>848.9</v>
      </c>
      <c r="C288" s="35">
        <v>918</v>
      </c>
      <c r="D288" s="34">
        <f t="shared" si="15"/>
        <v>848.9</v>
      </c>
      <c r="E288" s="36">
        <v>45012</v>
      </c>
      <c r="F288" s="37">
        <v>848.9</v>
      </c>
      <c r="G288" s="36">
        <v>45013</v>
      </c>
      <c r="H288" s="38">
        <f t="shared" si="16"/>
        <v>0</v>
      </c>
      <c r="I288" s="5">
        <f t="shared" si="12"/>
        <v>1</v>
      </c>
      <c r="K288" s="33"/>
      <c r="L288" s="687">
        <v>45011</v>
      </c>
      <c r="M288" s="34">
        <f t="shared" si="13"/>
        <v>300</v>
      </c>
      <c r="N288" s="37">
        <v>0</v>
      </c>
      <c r="O288" s="35">
        <v>300</v>
      </c>
      <c r="P288" s="40">
        <f t="shared" si="7"/>
        <v>0</v>
      </c>
      <c r="Q288" s="41"/>
    </row>
    <row r="289" spans="2:19" ht="15.6" x14ac:dyDescent="0.3">
      <c r="B289" s="34">
        <f t="shared" si="14"/>
        <v>848.9</v>
      </c>
      <c r="C289" s="35">
        <v>918</v>
      </c>
      <c r="D289" s="34">
        <f t="shared" si="15"/>
        <v>848.9</v>
      </c>
      <c r="E289" s="36">
        <v>45013</v>
      </c>
      <c r="F289" s="37">
        <v>849.1</v>
      </c>
      <c r="G289" s="36">
        <v>45014</v>
      </c>
      <c r="H289" s="38">
        <f t="shared" si="16"/>
        <v>0.20000000000004547</v>
      </c>
      <c r="I289" s="5">
        <f t="shared" si="12"/>
        <v>0</v>
      </c>
      <c r="K289" s="33"/>
      <c r="L289" s="687">
        <v>45012</v>
      </c>
      <c r="M289" s="34">
        <f t="shared" si="13"/>
        <v>300</v>
      </c>
      <c r="N289" s="37">
        <v>0</v>
      </c>
      <c r="O289" s="35">
        <v>281</v>
      </c>
      <c r="P289" s="40">
        <f t="shared" si="7"/>
        <v>19</v>
      </c>
      <c r="Q289" s="41"/>
    </row>
    <row r="290" spans="2:19" ht="15.6" x14ac:dyDescent="0.3">
      <c r="B290" s="34">
        <f t="shared" si="14"/>
        <v>849.1</v>
      </c>
      <c r="C290" s="35">
        <v>919</v>
      </c>
      <c r="D290" s="34">
        <f t="shared" si="15"/>
        <v>849.1</v>
      </c>
      <c r="E290" s="36">
        <v>45014</v>
      </c>
      <c r="F290" s="37">
        <v>849.3</v>
      </c>
      <c r="G290" s="36">
        <v>45015</v>
      </c>
      <c r="H290" s="38">
        <f t="shared" si="16"/>
        <v>0.19999999999993179</v>
      </c>
      <c r="I290" s="5">
        <f t="shared" si="12"/>
        <v>1</v>
      </c>
      <c r="K290" s="33"/>
      <c r="L290" s="687">
        <v>45013</v>
      </c>
      <c r="M290" s="34">
        <f t="shared" si="13"/>
        <v>281</v>
      </c>
      <c r="N290" s="37">
        <v>0</v>
      </c>
      <c r="O290" s="35">
        <v>281</v>
      </c>
      <c r="P290" s="40">
        <f t="shared" si="7"/>
        <v>0</v>
      </c>
      <c r="Q290" s="41"/>
    </row>
    <row r="291" spans="2:19" ht="15.6" x14ac:dyDescent="0.3">
      <c r="B291" s="34">
        <f t="shared" si="14"/>
        <v>849.3</v>
      </c>
      <c r="C291" s="35">
        <v>920</v>
      </c>
      <c r="D291" s="34">
        <f t="shared" si="15"/>
        <v>849.3</v>
      </c>
      <c r="E291" s="36">
        <v>45015</v>
      </c>
      <c r="F291" s="37">
        <v>849.5</v>
      </c>
      <c r="G291" s="36">
        <v>45016</v>
      </c>
      <c r="H291" s="38">
        <f t="shared" si="16"/>
        <v>0.20000000000004547</v>
      </c>
      <c r="I291" s="5">
        <f t="shared" si="12"/>
        <v>1</v>
      </c>
      <c r="K291" s="33"/>
      <c r="L291" s="687">
        <v>45014</v>
      </c>
      <c r="M291" s="34">
        <f t="shared" si="13"/>
        <v>281</v>
      </c>
      <c r="N291" s="37">
        <v>0</v>
      </c>
      <c r="O291" s="35">
        <v>281</v>
      </c>
      <c r="P291" s="40">
        <f t="shared" si="7"/>
        <v>0</v>
      </c>
      <c r="Q291" s="41"/>
    </row>
    <row r="292" spans="2:19" ht="15.6" x14ac:dyDescent="0.3">
      <c r="B292" s="34">
        <f t="shared" si="14"/>
        <v>849.5</v>
      </c>
      <c r="C292" s="35">
        <v>921</v>
      </c>
      <c r="D292" s="34">
        <f t="shared" si="15"/>
        <v>849.5</v>
      </c>
      <c r="E292" s="36">
        <v>45016</v>
      </c>
      <c r="F292" s="37">
        <v>849.5</v>
      </c>
      <c r="G292" s="36">
        <v>45017</v>
      </c>
      <c r="H292" s="38">
        <f t="shared" si="16"/>
        <v>0</v>
      </c>
      <c r="I292" s="5">
        <f t="shared" si="12"/>
        <v>1</v>
      </c>
      <c r="K292" s="33"/>
      <c r="L292" s="687">
        <v>45015</v>
      </c>
      <c r="M292" s="34">
        <f t="shared" si="13"/>
        <v>281</v>
      </c>
      <c r="N292" s="37">
        <v>0</v>
      </c>
      <c r="O292" s="35">
        <v>281</v>
      </c>
      <c r="P292" s="40">
        <f t="shared" si="7"/>
        <v>0</v>
      </c>
      <c r="Q292" s="41"/>
    </row>
    <row r="293" spans="2:19" ht="15.6" x14ac:dyDescent="0.3">
      <c r="B293" s="34">
        <f t="shared" si="14"/>
        <v>849.5</v>
      </c>
      <c r="C293" s="35">
        <v>921</v>
      </c>
      <c r="D293" s="34">
        <f t="shared" si="15"/>
        <v>849.5</v>
      </c>
      <c r="E293" s="36">
        <v>45017</v>
      </c>
      <c r="F293" s="37">
        <v>849.6</v>
      </c>
      <c r="G293" s="36">
        <v>45018</v>
      </c>
      <c r="H293" s="38">
        <f t="shared" si="16"/>
        <v>0.10000000000002274</v>
      </c>
      <c r="I293" s="5">
        <f t="shared" si="12"/>
        <v>0</v>
      </c>
      <c r="K293" s="33"/>
      <c r="L293" s="687">
        <v>45016</v>
      </c>
      <c r="M293" s="34">
        <f t="shared" si="13"/>
        <v>281</v>
      </c>
      <c r="N293" s="37">
        <v>0</v>
      </c>
      <c r="O293" s="35">
        <v>281</v>
      </c>
      <c r="P293" s="40">
        <f t="shared" si="7"/>
        <v>0</v>
      </c>
      <c r="Q293" s="41"/>
    </row>
    <row r="294" spans="2:19" ht="15.6" x14ac:dyDescent="0.3">
      <c r="B294" s="34">
        <f t="shared" si="14"/>
        <v>849.6</v>
      </c>
      <c r="C294" s="35">
        <v>922</v>
      </c>
      <c r="D294" s="34">
        <f t="shared" si="15"/>
        <v>849.6</v>
      </c>
      <c r="E294" s="36">
        <v>45018</v>
      </c>
      <c r="F294" s="37">
        <v>849.8</v>
      </c>
      <c r="G294" s="36">
        <v>45019</v>
      </c>
      <c r="H294" s="38">
        <f t="shared" si="16"/>
        <v>0.19999999999993179</v>
      </c>
      <c r="I294" s="5">
        <f t="shared" si="12"/>
        <v>1</v>
      </c>
      <c r="K294" s="33"/>
      <c r="L294" s="687">
        <v>45017</v>
      </c>
      <c r="M294" s="34">
        <f t="shared" si="13"/>
        <v>281</v>
      </c>
      <c r="N294" s="37">
        <v>0</v>
      </c>
      <c r="O294" s="35">
        <v>281</v>
      </c>
      <c r="P294" s="40">
        <f t="shared" si="7"/>
        <v>0</v>
      </c>
      <c r="Q294" s="41"/>
      <c r="R294" s="48">
        <f>SUM(P294:P507)</f>
        <v>2482</v>
      </c>
      <c r="S294" s="48">
        <f>SUM(P294:P384)</f>
        <v>793</v>
      </c>
    </row>
    <row r="295" spans="2:19" ht="15.6" x14ac:dyDescent="0.3">
      <c r="B295" s="34">
        <f t="shared" si="14"/>
        <v>849.8</v>
      </c>
      <c r="C295" s="35">
        <v>923</v>
      </c>
      <c r="D295" s="34">
        <f t="shared" si="15"/>
        <v>849.8</v>
      </c>
      <c r="E295" s="36">
        <v>45019</v>
      </c>
      <c r="F295" s="37">
        <v>850.1</v>
      </c>
      <c r="G295" s="36">
        <v>45020</v>
      </c>
      <c r="H295" s="38">
        <f t="shared" si="16"/>
        <v>0.30000000000006821</v>
      </c>
      <c r="I295" s="5">
        <f t="shared" si="12"/>
        <v>1</v>
      </c>
      <c r="K295" s="33"/>
      <c r="L295" s="687">
        <v>45018</v>
      </c>
      <c r="M295" s="34">
        <f t="shared" si="13"/>
        <v>281</v>
      </c>
      <c r="N295" s="37">
        <v>0</v>
      </c>
      <c r="O295" s="35">
        <v>281</v>
      </c>
      <c r="P295" s="40">
        <f t="shared" si="7"/>
        <v>0</v>
      </c>
      <c r="Q295" s="41"/>
    </row>
    <row r="296" spans="2:19" ht="15.6" x14ac:dyDescent="0.3">
      <c r="B296" s="34">
        <f t="shared" si="14"/>
        <v>850.1</v>
      </c>
      <c r="C296" s="35">
        <v>925</v>
      </c>
      <c r="D296" s="34">
        <f t="shared" si="15"/>
        <v>850.1</v>
      </c>
      <c r="E296" s="36">
        <v>45020</v>
      </c>
      <c r="F296" s="37">
        <v>850.5</v>
      </c>
      <c r="G296" s="36">
        <v>45021</v>
      </c>
      <c r="H296" s="38">
        <f t="shared" si="16"/>
        <v>0.39999999999997726</v>
      </c>
      <c r="I296" s="5">
        <f t="shared" si="12"/>
        <v>2</v>
      </c>
      <c r="K296" s="33"/>
      <c r="L296" s="687">
        <v>45019</v>
      </c>
      <c r="M296" s="34">
        <f t="shared" si="13"/>
        <v>281</v>
      </c>
      <c r="N296" s="37">
        <v>0</v>
      </c>
      <c r="O296" s="35">
        <v>281</v>
      </c>
      <c r="P296" s="40">
        <f t="shared" si="7"/>
        <v>0</v>
      </c>
      <c r="Q296" s="41"/>
    </row>
    <row r="297" spans="2:19" ht="15.6" x14ac:dyDescent="0.3">
      <c r="B297" s="34">
        <f t="shared" si="14"/>
        <v>850.5</v>
      </c>
      <c r="C297" s="35">
        <v>927</v>
      </c>
      <c r="D297" s="34">
        <f t="shared" si="15"/>
        <v>850.5</v>
      </c>
      <c r="E297" s="36">
        <v>45021</v>
      </c>
      <c r="F297" s="37">
        <v>852.1</v>
      </c>
      <c r="G297" s="36">
        <v>45022</v>
      </c>
      <c r="H297" s="38">
        <f t="shared" si="16"/>
        <v>1.6000000000000227</v>
      </c>
      <c r="I297" s="5">
        <f t="shared" si="12"/>
        <v>2</v>
      </c>
      <c r="K297" s="33"/>
      <c r="L297" s="687">
        <v>45020</v>
      </c>
      <c r="M297" s="34">
        <f t="shared" si="13"/>
        <v>281</v>
      </c>
      <c r="N297" s="37">
        <v>0</v>
      </c>
      <c r="O297" s="35">
        <v>281</v>
      </c>
      <c r="P297" s="40">
        <f t="shared" si="7"/>
        <v>0</v>
      </c>
      <c r="Q297" s="41"/>
    </row>
    <row r="298" spans="2:19" ht="15.6" x14ac:dyDescent="0.3">
      <c r="B298" s="34">
        <f t="shared" si="14"/>
        <v>852.1</v>
      </c>
      <c r="C298" s="35">
        <v>928</v>
      </c>
      <c r="D298" s="34">
        <f t="shared" si="15"/>
        <v>852.1</v>
      </c>
      <c r="E298" s="36">
        <v>45022</v>
      </c>
      <c r="F298" s="37">
        <v>852.1</v>
      </c>
      <c r="G298" s="36">
        <v>45023</v>
      </c>
      <c r="H298" s="38">
        <f t="shared" si="16"/>
        <v>0</v>
      </c>
      <c r="I298" s="5">
        <f t="shared" si="12"/>
        <v>1</v>
      </c>
      <c r="K298" s="33"/>
      <c r="L298" s="687">
        <v>45021</v>
      </c>
      <c r="M298" s="34">
        <f t="shared" si="13"/>
        <v>281</v>
      </c>
      <c r="N298" s="37">
        <v>0</v>
      </c>
      <c r="O298" s="35">
        <v>263</v>
      </c>
      <c r="P298" s="40">
        <f t="shared" si="7"/>
        <v>18</v>
      </c>
      <c r="Q298" s="41"/>
    </row>
    <row r="299" spans="2:19" ht="15.6" x14ac:dyDescent="0.3">
      <c r="B299" s="34">
        <f t="shared" si="14"/>
        <v>852.1</v>
      </c>
      <c r="C299" s="35">
        <v>928</v>
      </c>
      <c r="D299" s="34">
        <f t="shared" si="15"/>
        <v>852.1</v>
      </c>
      <c r="E299" s="36">
        <v>45023</v>
      </c>
      <c r="F299" s="37">
        <v>852.3</v>
      </c>
      <c r="G299" s="36">
        <v>45024</v>
      </c>
      <c r="H299" s="38">
        <f t="shared" si="16"/>
        <v>0.19999999999993179</v>
      </c>
      <c r="I299" s="5">
        <f t="shared" si="12"/>
        <v>0</v>
      </c>
      <c r="K299" s="33"/>
      <c r="L299" s="687">
        <v>45022</v>
      </c>
      <c r="M299" s="34">
        <f t="shared" si="13"/>
        <v>263</v>
      </c>
      <c r="N299" s="37">
        <v>0</v>
      </c>
      <c r="O299" s="35">
        <v>263</v>
      </c>
      <c r="P299" s="40">
        <f t="shared" si="7"/>
        <v>0</v>
      </c>
      <c r="Q299" s="41"/>
    </row>
    <row r="300" spans="2:19" ht="15.6" x14ac:dyDescent="0.3">
      <c r="B300" s="34">
        <f t="shared" si="14"/>
        <v>852.3</v>
      </c>
      <c r="C300" s="35">
        <v>929</v>
      </c>
      <c r="D300" s="34">
        <f t="shared" si="15"/>
        <v>852.3</v>
      </c>
      <c r="E300" s="36">
        <v>45024</v>
      </c>
      <c r="F300" s="37">
        <v>852.5</v>
      </c>
      <c r="G300" s="36">
        <v>45025</v>
      </c>
      <c r="H300" s="38">
        <f t="shared" si="16"/>
        <v>0.20000000000004547</v>
      </c>
      <c r="I300" s="5">
        <f t="shared" si="12"/>
        <v>1</v>
      </c>
      <c r="K300" s="33"/>
      <c r="L300" s="687">
        <v>45023</v>
      </c>
      <c r="M300" s="34">
        <f t="shared" si="13"/>
        <v>263</v>
      </c>
      <c r="N300" s="37">
        <v>0</v>
      </c>
      <c r="O300" s="35">
        <v>263</v>
      </c>
      <c r="P300" s="40">
        <f t="shared" si="7"/>
        <v>0</v>
      </c>
      <c r="Q300" s="41"/>
    </row>
    <row r="301" spans="2:19" ht="15.6" x14ac:dyDescent="0.3">
      <c r="B301" s="34">
        <f t="shared" si="14"/>
        <v>852.5</v>
      </c>
      <c r="C301" s="35">
        <v>930</v>
      </c>
      <c r="D301" s="34">
        <f t="shared" si="15"/>
        <v>852.5</v>
      </c>
      <c r="E301" s="36">
        <v>45025</v>
      </c>
      <c r="F301" s="37">
        <v>852.6</v>
      </c>
      <c r="G301" s="36">
        <v>45026</v>
      </c>
      <c r="H301" s="38">
        <f t="shared" si="16"/>
        <v>0.10000000000002274</v>
      </c>
      <c r="I301" s="5">
        <f t="shared" si="12"/>
        <v>1</v>
      </c>
      <c r="K301" s="33"/>
      <c r="L301" s="687">
        <v>45024</v>
      </c>
      <c r="M301" s="34">
        <f t="shared" si="13"/>
        <v>263</v>
      </c>
      <c r="N301" s="37">
        <v>0</v>
      </c>
      <c r="O301" s="35">
        <v>263</v>
      </c>
      <c r="P301" s="40">
        <f t="shared" si="7"/>
        <v>0</v>
      </c>
      <c r="Q301" s="41"/>
    </row>
    <row r="302" spans="2:19" ht="15.6" x14ac:dyDescent="0.3">
      <c r="B302" s="34">
        <f t="shared" si="14"/>
        <v>852.6</v>
      </c>
      <c r="C302" s="35">
        <v>931</v>
      </c>
      <c r="D302" s="34">
        <f t="shared" si="15"/>
        <v>852.6</v>
      </c>
      <c r="E302" s="36">
        <v>45026</v>
      </c>
      <c r="F302" s="37">
        <v>852.6</v>
      </c>
      <c r="G302" s="36">
        <v>45027</v>
      </c>
      <c r="H302" s="38">
        <f t="shared" si="16"/>
        <v>0</v>
      </c>
      <c r="I302" s="5">
        <f t="shared" si="12"/>
        <v>1</v>
      </c>
      <c r="K302" s="33"/>
      <c r="L302" s="687">
        <v>45025</v>
      </c>
      <c r="M302" s="34">
        <f t="shared" si="13"/>
        <v>263</v>
      </c>
      <c r="N302" s="37">
        <v>0</v>
      </c>
      <c r="O302" s="35">
        <v>263</v>
      </c>
      <c r="P302" s="40">
        <f t="shared" si="7"/>
        <v>0</v>
      </c>
      <c r="Q302" s="41"/>
    </row>
    <row r="303" spans="2:19" ht="15.6" x14ac:dyDescent="0.3">
      <c r="B303" s="34">
        <f t="shared" si="14"/>
        <v>852.6</v>
      </c>
      <c r="C303" s="35">
        <v>931</v>
      </c>
      <c r="D303" s="34">
        <f t="shared" si="15"/>
        <v>852.6</v>
      </c>
      <c r="E303" s="36">
        <v>45027</v>
      </c>
      <c r="F303" s="37">
        <v>852.6</v>
      </c>
      <c r="G303" s="36">
        <v>45028</v>
      </c>
      <c r="H303" s="38">
        <f t="shared" si="16"/>
        <v>0</v>
      </c>
      <c r="I303" s="5">
        <f t="shared" si="12"/>
        <v>0</v>
      </c>
      <c r="K303" s="33"/>
      <c r="L303" s="687">
        <v>45026</v>
      </c>
      <c r="M303" s="34">
        <f t="shared" si="13"/>
        <v>263</v>
      </c>
      <c r="N303" s="37">
        <v>0</v>
      </c>
      <c r="O303" s="35">
        <v>263</v>
      </c>
      <c r="P303" s="40">
        <f t="shared" si="7"/>
        <v>0</v>
      </c>
      <c r="Q303" s="41"/>
    </row>
    <row r="304" spans="2:19" ht="15.6" x14ac:dyDescent="0.3">
      <c r="B304" s="34">
        <f t="shared" si="14"/>
        <v>852.6</v>
      </c>
      <c r="C304" s="35">
        <v>931</v>
      </c>
      <c r="D304" s="34">
        <f t="shared" si="15"/>
        <v>852.6</v>
      </c>
      <c r="E304" s="36">
        <v>45028</v>
      </c>
      <c r="F304" s="37">
        <v>857.5</v>
      </c>
      <c r="G304" s="36">
        <v>45029</v>
      </c>
      <c r="H304" s="38">
        <f t="shared" si="16"/>
        <v>4.8999999999999773</v>
      </c>
      <c r="I304" s="5">
        <f t="shared" si="12"/>
        <v>0</v>
      </c>
      <c r="K304" s="33"/>
      <c r="L304" s="687">
        <v>45027</v>
      </c>
      <c r="M304" s="34">
        <f t="shared" si="13"/>
        <v>263</v>
      </c>
      <c r="N304" s="37">
        <v>0</v>
      </c>
      <c r="O304" s="35">
        <v>263</v>
      </c>
      <c r="P304" s="40">
        <f t="shared" si="7"/>
        <v>0</v>
      </c>
      <c r="Q304" s="41"/>
    </row>
    <row r="305" spans="2:17" ht="15.6" x14ac:dyDescent="0.3">
      <c r="B305" s="34">
        <f t="shared" si="14"/>
        <v>857.5</v>
      </c>
      <c r="C305" s="35">
        <v>936</v>
      </c>
      <c r="D305" s="34">
        <f t="shared" si="15"/>
        <v>857.5</v>
      </c>
      <c r="E305" s="36">
        <v>45029</v>
      </c>
      <c r="F305" s="37">
        <v>861.7</v>
      </c>
      <c r="G305" s="36">
        <v>45030</v>
      </c>
      <c r="H305" s="38">
        <f t="shared" si="16"/>
        <v>4.2000000000000455</v>
      </c>
      <c r="I305" s="5">
        <f t="shared" si="12"/>
        <v>5</v>
      </c>
      <c r="K305" s="33"/>
      <c r="L305" s="687">
        <v>45028</v>
      </c>
      <c r="M305" s="34">
        <f t="shared" si="13"/>
        <v>263</v>
      </c>
      <c r="N305" s="37">
        <v>0</v>
      </c>
      <c r="O305" s="35">
        <v>169</v>
      </c>
      <c r="P305" s="40">
        <f t="shared" si="7"/>
        <v>94</v>
      </c>
      <c r="Q305" s="41"/>
    </row>
    <row r="306" spans="2:17" ht="15.6" x14ac:dyDescent="0.3">
      <c r="B306" s="34">
        <f t="shared" si="14"/>
        <v>861.7</v>
      </c>
      <c r="C306" s="35">
        <v>939</v>
      </c>
      <c r="D306" s="34">
        <f t="shared" si="15"/>
        <v>861.7</v>
      </c>
      <c r="E306" s="36">
        <v>45030</v>
      </c>
      <c r="F306" s="37">
        <v>861.9</v>
      </c>
      <c r="G306" s="36">
        <v>45031</v>
      </c>
      <c r="H306" s="38">
        <f t="shared" si="16"/>
        <v>0.19999999999993179</v>
      </c>
      <c r="I306" s="5">
        <f t="shared" si="12"/>
        <v>3</v>
      </c>
      <c r="K306" s="33"/>
      <c r="L306" s="687">
        <v>45029</v>
      </c>
      <c r="M306" s="34">
        <f t="shared" si="13"/>
        <v>169</v>
      </c>
      <c r="N306" s="37">
        <v>0</v>
      </c>
      <c r="O306" s="35">
        <v>113</v>
      </c>
      <c r="P306" s="40">
        <f t="shared" si="7"/>
        <v>56</v>
      </c>
      <c r="Q306" s="41"/>
    </row>
    <row r="307" spans="2:17" ht="15.6" x14ac:dyDescent="0.3">
      <c r="B307" s="34">
        <f t="shared" si="14"/>
        <v>861.9</v>
      </c>
      <c r="C307" s="35">
        <v>941</v>
      </c>
      <c r="D307" s="34">
        <f t="shared" si="15"/>
        <v>861.9</v>
      </c>
      <c r="E307" s="36">
        <v>45031</v>
      </c>
      <c r="F307" s="37">
        <v>863</v>
      </c>
      <c r="G307" s="36">
        <v>45032</v>
      </c>
      <c r="H307" s="38">
        <f t="shared" si="16"/>
        <v>1.1000000000000227</v>
      </c>
      <c r="I307" s="5">
        <f t="shared" si="12"/>
        <v>2</v>
      </c>
      <c r="K307" s="33"/>
      <c r="L307" s="687">
        <v>45030</v>
      </c>
      <c r="M307" s="34">
        <f t="shared" si="13"/>
        <v>113</v>
      </c>
      <c r="N307" s="37">
        <v>0</v>
      </c>
      <c r="O307" s="35">
        <v>113</v>
      </c>
      <c r="P307" s="40">
        <f t="shared" si="7"/>
        <v>0</v>
      </c>
      <c r="Q307" s="41"/>
    </row>
    <row r="308" spans="2:17" ht="15.6" x14ac:dyDescent="0.3">
      <c r="B308" s="34">
        <f t="shared" si="14"/>
        <v>863</v>
      </c>
      <c r="C308" s="35">
        <v>945</v>
      </c>
      <c r="D308" s="34">
        <f t="shared" si="15"/>
        <v>863</v>
      </c>
      <c r="E308" s="36">
        <v>45032</v>
      </c>
      <c r="F308" s="37">
        <v>863.2</v>
      </c>
      <c r="G308" s="36">
        <v>45033</v>
      </c>
      <c r="H308" s="38">
        <f t="shared" si="16"/>
        <v>0.20000000000004547</v>
      </c>
      <c r="I308" s="5">
        <f t="shared" si="12"/>
        <v>4</v>
      </c>
      <c r="K308" s="33"/>
      <c r="L308" s="687">
        <v>45031</v>
      </c>
      <c r="M308" s="34">
        <f t="shared" si="13"/>
        <v>113</v>
      </c>
      <c r="N308" s="37">
        <v>0</v>
      </c>
      <c r="O308" s="35">
        <v>56</v>
      </c>
      <c r="P308" s="40">
        <f t="shared" si="7"/>
        <v>57</v>
      </c>
      <c r="Q308" s="41"/>
    </row>
    <row r="309" spans="2:17" ht="15.6" x14ac:dyDescent="0.3">
      <c r="B309" s="34">
        <f t="shared" si="14"/>
        <v>863.2</v>
      </c>
      <c r="C309" s="35">
        <v>946</v>
      </c>
      <c r="D309" s="34">
        <f t="shared" si="15"/>
        <v>863.2</v>
      </c>
      <c r="E309" s="36">
        <v>45033</v>
      </c>
      <c r="F309" s="37">
        <v>863.2</v>
      </c>
      <c r="G309" s="36">
        <v>45034</v>
      </c>
      <c r="H309" s="38">
        <f t="shared" si="16"/>
        <v>0</v>
      </c>
      <c r="I309" s="5">
        <f t="shared" si="12"/>
        <v>1</v>
      </c>
      <c r="K309" s="33"/>
      <c r="L309" s="687">
        <v>45032</v>
      </c>
      <c r="M309" s="34">
        <f t="shared" si="13"/>
        <v>56</v>
      </c>
      <c r="N309" s="37">
        <v>0</v>
      </c>
      <c r="O309" s="35">
        <v>56</v>
      </c>
      <c r="P309" s="40">
        <f t="shared" si="7"/>
        <v>0</v>
      </c>
      <c r="Q309" s="41"/>
    </row>
    <row r="310" spans="2:17" ht="15.6" x14ac:dyDescent="0.3">
      <c r="B310" s="34">
        <f t="shared" si="14"/>
        <v>863.2</v>
      </c>
      <c r="C310" s="35">
        <v>946</v>
      </c>
      <c r="D310" s="34">
        <f t="shared" si="15"/>
        <v>863.2</v>
      </c>
      <c r="E310" s="36">
        <v>45034</v>
      </c>
      <c r="F310" s="37">
        <v>863.5</v>
      </c>
      <c r="G310" s="36">
        <v>45035</v>
      </c>
      <c r="H310" s="38">
        <f t="shared" si="16"/>
        <v>0.29999999999995453</v>
      </c>
      <c r="I310" s="5">
        <f t="shared" si="12"/>
        <v>0</v>
      </c>
      <c r="K310" s="33"/>
      <c r="L310" s="687">
        <v>45033</v>
      </c>
      <c r="M310" s="34">
        <f t="shared" si="13"/>
        <v>56</v>
      </c>
      <c r="N310" s="37">
        <v>0</v>
      </c>
      <c r="O310" s="35">
        <v>56</v>
      </c>
      <c r="P310" s="40">
        <f t="shared" si="7"/>
        <v>0</v>
      </c>
      <c r="Q310" s="41"/>
    </row>
    <row r="311" spans="2:17" ht="15.6" x14ac:dyDescent="0.3">
      <c r="B311" s="34">
        <f t="shared" si="14"/>
        <v>863.5</v>
      </c>
      <c r="C311" s="35">
        <v>948</v>
      </c>
      <c r="D311" s="34">
        <f t="shared" si="15"/>
        <v>863.5</v>
      </c>
      <c r="E311" s="36">
        <v>45035</v>
      </c>
      <c r="F311" s="37">
        <v>864</v>
      </c>
      <c r="G311" s="36">
        <v>45036</v>
      </c>
      <c r="H311" s="38">
        <f t="shared" si="16"/>
        <v>0.5</v>
      </c>
      <c r="I311" s="5">
        <f t="shared" si="12"/>
        <v>2</v>
      </c>
      <c r="K311" s="33"/>
      <c r="L311" s="687">
        <v>45034</v>
      </c>
      <c r="M311" s="34">
        <f t="shared" si="13"/>
        <v>56</v>
      </c>
      <c r="N311" s="37">
        <v>0</v>
      </c>
      <c r="O311" s="35">
        <v>56</v>
      </c>
      <c r="P311" s="40">
        <f t="shared" si="7"/>
        <v>0</v>
      </c>
      <c r="Q311" s="41"/>
    </row>
    <row r="312" spans="2:17" ht="15.6" x14ac:dyDescent="0.3">
      <c r="B312" s="34">
        <f t="shared" si="14"/>
        <v>864</v>
      </c>
      <c r="C312" s="35">
        <v>950</v>
      </c>
      <c r="D312" s="34">
        <f t="shared" si="15"/>
        <v>864</v>
      </c>
      <c r="E312" s="36">
        <v>45036</v>
      </c>
      <c r="F312" s="37">
        <v>864.2</v>
      </c>
      <c r="G312" s="36">
        <v>45037</v>
      </c>
      <c r="H312" s="38">
        <f t="shared" si="16"/>
        <v>0.20000000000004547</v>
      </c>
      <c r="I312" s="5">
        <f t="shared" si="12"/>
        <v>2</v>
      </c>
      <c r="K312" s="33"/>
      <c r="L312" s="687">
        <v>45035</v>
      </c>
      <c r="M312" s="34">
        <f t="shared" si="13"/>
        <v>56</v>
      </c>
      <c r="N312" s="37">
        <v>0</v>
      </c>
      <c r="O312" s="35">
        <v>38</v>
      </c>
      <c r="P312" s="40">
        <f t="shared" si="7"/>
        <v>18</v>
      </c>
      <c r="Q312" s="41"/>
    </row>
    <row r="313" spans="2:17" ht="15.6" x14ac:dyDescent="0.3">
      <c r="B313" s="34">
        <f t="shared" si="14"/>
        <v>864.2</v>
      </c>
      <c r="C313" s="35">
        <v>951</v>
      </c>
      <c r="D313" s="34">
        <f t="shared" si="15"/>
        <v>864.2</v>
      </c>
      <c r="E313" s="36">
        <v>45037</v>
      </c>
      <c r="F313" s="37">
        <v>864.4</v>
      </c>
      <c r="G313" s="36">
        <v>45038</v>
      </c>
      <c r="H313" s="38">
        <f t="shared" si="16"/>
        <v>0.19999999999993179</v>
      </c>
      <c r="I313" s="5">
        <f t="shared" si="12"/>
        <v>1</v>
      </c>
      <c r="K313" s="33"/>
      <c r="L313" s="687">
        <v>45036</v>
      </c>
      <c r="M313" s="34">
        <f t="shared" si="13"/>
        <v>38</v>
      </c>
      <c r="N313" s="37">
        <v>0</v>
      </c>
      <c r="O313" s="35">
        <v>38</v>
      </c>
      <c r="P313" s="40">
        <f t="shared" si="7"/>
        <v>0</v>
      </c>
      <c r="Q313" s="41"/>
    </row>
    <row r="314" spans="2:17" ht="15.6" x14ac:dyDescent="0.3">
      <c r="B314" s="34">
        <f t="shared" si="14"/>
        <v>864.4</v>
      </c>
      <c r="C314" s="35">
        <v>952</v>
      </c>
      <c r="D314" s="34">
        <f t="shared" si="15"/>
        <v>864.4</v>
      </c>
      <c r="E314" s="36">
        <v>45038</v>
      </c>
      <c r="F314" s="37">
        <v>864.5</v>
      </c>
      <c r="G314" s="36">
        <v>45039</v>
      </c>
      <c r="H314" s="38">
        <f t="shared" si="16"/>
        <v>0.10000000000002274</v>
      </c>
      <c r="I314" s="5">
        <f t="shared" si="12"/>
        <v>1</v>
      </c>
      <c r="K314" s="33"/>
      <c r="L314" s="687">
        <v>45037</v>
      </c>
      <c r="M314" s="34">
        <f t="shared" si="13"/>
        <v>38</v>
      </c>
      <c r="N314" s="37">
        <v>0</v>
      </c>
      <c r="O314" s="35">
        <v>38</v>
      </c>
      <c r="P314" s="40">
        <f t="shared" ref="P314:P568" si="17">(M314+N314)-O314</f>
        <v>0</v>
      </c>
      <c r="Q314" s="41"/>
    </row>
    <row r="315" spans="2:17" ht="15.6" x14ac:dyDescent="0.3">
      <c r="B315" s="34">
        <f t="shared" si="14"/>
        <v>864.5</v>
      </c>
      <c r="C315" s="35">
        <v>955</v>
      </c>
      <c r="D315" s="34">
        <f t="shared" si="15"/>
        <v>864.5</v>
      </c>
      <c r="E315" s="36">
        <v>45039</v>
      </c>
      <c r="F315" s="37">
        <v>864.7</v>
      </c>
      <c r="G315" s="36">
        <v>45040</v>
      </c>
      <c r="H315" s="38">
        <f t="shared" si="16"/>
        <v>0.20000000000004547</v>
      </c>
      <c r="I315" s="5">
        <f t="shared" si="12"/>
        <v>3</v>
      </c>
      <c r="K315" s="33"/>
      <c r="L315" s="687">
        <v>45038</v>
      </c>
      <c r="M315" s="34">
        <f t="shared" si="13"/>
        <v>38</v>
      </c>
      <c r="N315" s="37">
        <v>0</v>
      </c>
      <c r="O315" s="35">
        <v>38</v>
      </c>
      <c r="P315" s="40">
        <f t="shared" si="17"/>
        <v>0</v>
      </c>
      <c r="Q315" s="41"/>
    </row>
    <row r="316" spans="2:17" ht="15.6" x14ac:dyDescent="0.3">
      <c r="B316" s="34">
        <f t="shared" si="14"/>
        <v>864.7</v>
      </c>
      <c r="C316" s="35">
        <v>956</v>
      </c>
      <c r="D316" s="34">
        <f t="shared" si="15"/>
        <v>864.7</v>
      </c>
      <c r="E316" s="36">
        <v>45040</v>
      </c>
      <c r="F316" s="37">
        <v>865.4</v>
      </c>
      <c r="G316" s="36">
        <v>45041</v>
      </c>
      <c r="H316" s="38">
        <f t="shared" si="16"/>
        <v>0.69999999999993179</v>
      </c>
      <c r="I316" s="5">
        <f t="shared" si="12"/>
        <v>1</v>
      </c>
      <c r="K316" s="33"/>
      <c r="L316" s="687">
        <v>45039</v>
      </c>
      <c r="M316" s="34">
        <f t="shared" si="13"/>
        <v>38</v>
      </c>
      <c r="N316" s="37">
        <v>0</v>
      </c>
      <c r="O316" s="35">
        <v>30</v>
      </c>
      <c r="P316" s="40">
        <f t="shared" si="17"/>
        <v>8</v>
      </c>
      <c r="Q316" s="41"/>
    </row>
    <row r="317" spans="2:17" ht="15.6" x14ac:dyDescent="0.3">
      <c r="B317" s="34">
        <f t="shared" si="14"/>
        <v>865.4</v>
      </c>
      <c r="C317" s="35">
        <v>958</v>
      </c>
      <c r="D317" s="34">
        <f t="shared" si="15"/>
        <v>865.4</v>
      </c>
      <c r="E317" s="36">
        <v>45041</v>
      </c>
      <c r="F317" s="37">
        <v>865.6</v>
      </c>
      <c r="G317" s="36">
        <v>45042</v>
      </c>
      <c r="H317" s="38">
        <f t="shared" si="16"/>
        <v>0.20000000000004547</v>
      </c>
      <c r="I317" s="5">
        <f t="shared" si="12"/>
        <v>2</v>
      </c>
      <c r="K317" s="33"/>
      <c r="L317" s="687">
        <v>45040</v>
      </c>
      <c r="M317" s="34">
        <f t="shared" si="13"/>
        <v>30</v>
      </c>
      <c r="N317" s="37">
        <v>0</v>
      </c>
      <c r="O317" s="35">
        <v>19</v>
      </c>
      <c r="P317" s="40">
        <f t="shared" si="17"/>
        <v>11</v>
      </c>
      <c r="Q317" s="41"/>
    </row>
    <row r="318" spans="2:17" ht="15.6" x14ac:dyDescent="0.3">
      <c r="B318" s="34">
        <f t="shared" si="14"/>
        <v>865.6</v>
      </c>
      <c r="C318" s="35">
        <v>959</v>
      </c>
      <c r="D318" s="34">
        <f t="shared" si="15"/>
        <v>865.6</v>
      </c>
      <c r="E318" s="36">
        <v>45042</v>
      </c>
      <c r="F318" s="37">
        <v>865.7</v>
      </c>
      <c r="G318" s="36">
        <v>45043</v>
      </c>
      <c r="H318" s="38">
        <f t="shared" si="16"/>
        <v>0.10000000000002274</v>
      </c>
      <c r="I318" s="5">
        <f t="shared" si="12"/>
        <v>1</v>
      </c>
      <c r="K318" s="33"/>
      <c r="L318" s="687">
        <v>45041</v>
      </c>
      <c r="M318" s="34">
        <f t="shared" si="13"/>
        <v>19</v>
      </c>
      <c r="N318" s="37">
        <v>0</v>
      </c>
      <c r="O318" s="35">
        <v>19</v>
      </c>
      <c r="P318" s="40">
        <f t="shared" si="17"/>
        <v>0</v>
      </c>
      <c r="Q318" s="41"/>
    </row>
    <row r="319" spans="2:17" ht="15.6" x14ac:dyDescent="0.3">
      <c r="B319" s="34">
        <f t="shared" si="14"/>
        <v>865.7</v>
      </c>
      <c r="C319" s="35">
        <v>960</v>
      </c>
      <c r="D319" s="34">
        <f t="shared" si="15"/>
        <v>865.7</v>
      </c>
      <c r="E319" s="36">
        <v>45043</v>
      </c>
      <c r="F319" s="37">
        <v>865.9</v>
      </c>
      <c r="G319" s="36">
        <v>45044</v>
      </c>
      <c r="H319" s="38">
        <f t="shared" si="16"/>
        <v>0.19999999999993179</v>
      </c>
      <c r="I319" s="5">
        <f t="shared" si="12"/>
        <v>1</v>
      </c>
      <c r="K319" s="33"/>
      <c r="L319" s="687">
        <v>45042</v>
      </c>
      <c r="M319" s="34">
        <f t="shared" si="13"/>
        <v>19</v>
      </c>
      <c r="N319" s="37">
        <v>0</v>
      </c>
      <c r="O319" s="35">
        <v>19</v>
      </c>
      <c r="P319" s="40">
        <f t="shared" si="17"/>
        <v>0</v>
      </c>
      <c r="Q319" s="41"/>
    </row>
    <row r="320" spans="2:17" ht="15.6" x14ac:dyDescent="0.3">
      <c r="B320" s="34">
        <f t="shared" si="14"/>
        <v>865.9</v>
      </c>
      <c r="C320" s="35">
        <v>961</v>
      </c>
      <c r="D320" s="34">
        <f t="shared" si="15"/>
        <v>865.9</v>
      </c>
      <c r="E320" s="36">
        <v>45044</v>
      </c>
      <c r="F320" s="37">
        <v>865.9</v>
      </c>
      <c r="G320" s="36">
        <v>45045</v>
      </c>
      <c r="H320" s="38">
        <f t="shared" si="16"/>
        <v>0</v>
      </c>
      <c r="I320" s="5">
        <f t="shared" si="12"/>
        <v>1</v>
      </c>
      <c r="K320" s="33"/>
      <c r="L320" s="687">
        <v>45043</v>
      </c>
      <c r="M320" s="34">
        <f t="shared" si="13"/>
        <v>19</v>
      </c>
      <c r="N320" s="37">
        <v>0</v>
      </c>
      <c r="O320" s="35">
        <v>19</v>
      </c>
      <c r="P320" s="40">
        <f t="shared" si="17"/>
        <v>0</v>
      </c>
      <c r="Q320" s="41"/>
    </row>
    <row r="321" spans="2:17" ht="15.6" x14ac:dyDescent="0.3">
      <c r="B321" s="34">
        <f t="shared" si="14"/>
        <v>865.9</v>
      </c>
      <c r="C321" s="35">
        <v>961</v>
      </c>
      <c r="D321" s="34">
        <f t="shared" si="15"/>
        <v>865.9</v>
      </c>
      <c r="E321" s="36">
        <v>45045</v>
      </c>
      <c r="F321" s="37">
        <v>865.9</v>
      </c>
      <c r="G321" s="36">
        <v>45046</v>
      </c>
      <c r="H321" s="38">
        <f t="shared" si="16"/>
        <v>0</v>
      </c>
      <c r="I321" s="5">
        <f t="shared" si="12"/>
        <v>0</v>
      </c>
      <c r="K321" s="33"/>
      <c r="L321" s="687">
        <v>45044</v>
      </c>
      <c r="M321" s="34">
        <f t="shared" si="13"/>
        <v>19</v>
      </c>
      <c r="N321" s="37">
        <v>0</v>
      </c>
      <c r="O321" s="35">
        <v>19</v>
      </c>
      <c r="P321" s="40">
        <f t="shared" si="17"/>
        <v>0</v>
      </c>
      <c r="Q321" s="41"/>
    </row>
    <row r="322" spans="2:17" ht="15.6" x14ac:dyDescent="0.3">
      <c r="B322" s="34">
        <f t="shared" si="14"/>
        <v>865.9</v>
      </c>
      <c r="C322" s="35">
        <v>961</v>
      </c>
      <c r="D322" s="34">
        <f t="shared" si="15"/>
        <v>865.9</v>
      </c>
      <c r="E322" s="36">
        <v>45046</v>
      </c>
      <c r="F322" s="37">
        <v>865.9</v>
      </c>
      <c r="G322" s="36">
        <v>45047</v>
      </c>
      <c r="H322" s="38">
        <f t="shared" si="16"/>
        <v>0</v>
      </c>
      <c r="I322" s="5">
        <f t="shared" si="12"/>
        <v>0</v>
      </c>
      <c r="K322" s="33"/>
      <c r="L322" s="687">
        <v>45045</v>
      </c>
      <c r="M322" s="34">
        <f t="shared" si="13"/>
        <v>19</v>
      </c>
      <c r="N322" s="37">
        <v>0</v>
      </c>
      <c r="O322" s="35">
        <v>19</v>
      </c>
      <c r="P322" s="40">
        <f t="shared" si="17"/>
        <v>0</v>
      </c>
      <c r="Q322" s="41"/>
    </row>
    <row r="323" spans="2:17" ht="15.6" x14ac:dyDescent="0.3">
      <c r="B323" s="34">
        <f t="shared" si="14"/>
        <v>865.9</v>
      </c>
      <c r="C323" s="35">
        <v>961</v>
      </c>
      <c r="D323" s="34">
        <f t="shared" si="15"/>
        <v>865.9</v>
      </c>
      <c r="E323" s="36">
        <v>45047</v>
      </c>
      <c r="F323" s="37">
        <v>865.9</v>
      </c>
      <c r="G323" s="36">
        <v>45048</v>
      </c>
      <c r="H323" s="38">
        <f t="shared" si="16"/>
        <v>0</v>
      </c>
      <c r="I323" s="5">
        <f t="shared" si="12"/>
        <v>0</v>
      </c>
      <c r="K323" s="33"/>
      <c r="L323" s="687">
        <v>45046</v>
      </c>
      <c r="M323" s="34">
        <f t="shared" si="13"/>
        <v>19</v>
      </c>
      <c r="N323" s="37">
        <v>0</v>
      </c>
      <c r="O323" s="35">
        <v>19</v>
      </c>
      <c r="P323" s="40">
        <f t="shared" si="17"/>
        <v>0</v>
      </c>
      <c r="Q323" s="41"/>
    </row>
    <row r="324" spans="2:17" ht="15.6" x14ac:dyDescent="0.3">
      <c r="B324" s="34">
        <f t="shared" si="14"/>
        <v>865.9</v>
      </c>
      <c r="C324" s="35">
        <v>961</v>
      </c>
      <c r="D324" s="34">
        <f t="shared" si="15"/>
        <v>865.9</v>
      </c>
      <c r="E324" s="36">
        <v>45048</v>
      </c>
      <c r="F324" s="37">
        <v>865.9</v>
      </c>
      <c r="G324" s="36">
        <v>45049</v>
      </c>
      <c r="H324" s="38">
        <f t="shared" si="16"/>
        <v>0</v>
      </c>
      <c r="I324" s="5">
        <f t="shared" si="12"/>
        <v>0</v>
      </c>
      <c r="K324" s="33"/>
      <c r="L324" s="687">
        <v>45047</v>
      </c>
      <c r="M324" s="34">
        <f t="shared" si="13"/>
        <v>19</v>
      </c>
      <c r="N324" s="37">
        <v>0</v>
      </c>
      <c r="O324" s="35">
        <v>19</v>
      </c>
      <c r="P324" s="40">
        <f t="shared" si="17"/>
        <v>0</v>
      </c>
      <c r="Q324" s="41"/>
    </row>
    <row r="325" spans="2:17" ht="15.6" x14ac:dyDescent="0.3">
      <c r="B325" s="34">
        <f t="shared" si="14"/>
        <v>865.9</v>
      </c>
      <c r="C325" s="35">
        <v>961</v>
      </c>
      <c r="D325" s="34">
        <f t="shared" si="15"/>
        <v>865.9</v>
      </c>
      <c r="E325" s="36">
        <v>45049</v>
      </c>
      <c r="F325" s="37">
        <v>865.9</v>
      </c>
      <c r="G325" s="36">
        <v>45050</v>
      </c>
      <c r="H325" s="38">
        <f t="shared" si="16"/>
        <v>0</v>
      </c>
      <c r="I325" s="5">
        <f t="shared" si="12"/>
        <v>0</v>
      </c>
      <c r="K325" s="33"/>
      <c r="L325" s="687">
        <v>45048</v>
      </c>
      <c r="M325" s="34">
        <f t="shared" si="13"/>
        <v>19</v>
      </c>
      <c r="N325" s="37">
        <v>0</v>
      </c>
      <c r="O325" s="35">
        <v>19</v>
      </c>
      <c r="P325" s="40">
        <f t="shared" si="17"/>
        <v>0</v>
      </c>
      <c r="Q325" s="41"/>
    </row>
    <row r="326" spans="2:17" ht="15.6" x14ac:dyDescent="0.3">
      <c r="B326" s="34">
        <f t="shared" si="14"/>
        <v>865.9</v>
      </c>
      <c r="C326" s="35">
        <v>961</v>
      </c>
      <c r="D326" s="34">
        <f t="shared" si="15"/>
        <v>865.9</v>
      </c>
      <c r="E326" s="36">
        <v>45050</v>
      </c>
      <c r="F326" s="37">
        <v>866.3</v>
      </c>
      <c r="G326" s="36">
        <v>45051</v>
      </c>
      <c r="H326" s="38">
        <f t="shared" si="16"/>
        <v>0.39999999999997726</v>
      </c>
      <c r="I326" s="5">
        <f t="shared" si="12"/>
        <v>0</v>
      </c>
      <c r="K326" s="33"/>
      <c r="L326" s="687">
        <v>45049</v>
      </c>
      <c r="M326" s="34">
        <f t="shared" si="13"/>
        <v>19</v>
      </c>
      <c r="N326" s="37">
        <v>0</v>
      </c>
      <c r="O326" s="35">
        <v>19</v>
      </c>
      <c r="P326" s="40">
        <f t="shared" si="17"/>
        <v>0</v>
      </c>
      <c r="Q326" s="41"/>
    </row>
    <row r="327" spans="2:17" ht="15.6" x14ac:dyDescent="0.3">
      <c r="B327" s="34">
        <f t="shared" si="14"/>
        <v>866.3</v>
      </c>
      <c r="C327" s="35">
        <v>966</v>
      </c>
      <c r="D327" s="34">
        <f t="shared" si="15"/>
        <v>866.3</v>
      </c>
      <c r="E327" s="36">
        <v>45051</v>
      </c>
      <c r="F327" s="37">
        <v>866.3</v>
      </c>
      <c r="G327" s="36">
        <v>45052</v>
      </c>
      <c r="H327" s="38">
        <f t="shared" si="16"/>
        <v>0</v>
      </c>
      <c r="I327" s="5">
        <f t="shared" si="12"/>
        <v>5</v>
      </c>
      <c r="K327" s="33"/>
      <c r="L327" s="687">
        <v>45050</v>
      </c>
      <c r="M327" s="34">
        <f t="shared" si="13"/>
        <v>19</v>
      </c>
      <c r="N327" s="37">
        <v>550</v>
      </c>
      <c r="O327" s="35">
        <v>600</v>
      </c>
      <c r="P327" s="40">
        <f t="shared" si="17"/>
        <v>-31</v>
      </c>
      <c r="Q327" s="41"/>
    </row>
    <row r="328" spans="2:17" ht="15.6" x14ac:dyDescent="0.3">
      <c r="B328" s="34">
        <f t="shared" si="14"/>
        <v>866.3</v>
      </c>
      <c r="C328" s="35">
        <v>966</v>
      </c>
      <c r="D328" s="34">
        <f t="shared" si="15"/>
        <v>866.3</v>
      </c>
      <c r="E328" s="36">
        <v>45052</v>
      </c>
      <c r="F328" s="37">
        <v>866.3</v>
      </c>
      <c r="G328" s="36">
        <v>45053</v>
      </c>
      <c r="H328" s="38">
        <f t="shared" si="16"/>
        <v>0</v>
      </c>
      <c r="I328" s="5">
        <f t="shared" si="12"/>
        <v>0</v>
      </c>
      <c r="K328" s="33"/>
      <c r="L328" s="687">
        <v>45051</v>
      </c>
      <c r="M328" s="34">
        <f t="shared" si="13"/>
        <v>600</v>
      </c>
      <c r="N328" s="37">
        <v>0</v>
      </c>
      <c r="O328" s="35">
        <v>600</v>
      </c>
      <c r="P328" s="40">
        <f t="shared" si="17"/>
        <v>0</v>
      </c>
      <c r="Q328" s="41"/>
    </row>
    <row r="329" spans="2:17" ht="15.6" x14ac:dyDescent="0.3">
      <c r="B329" s="34">
        <f t="shared" si="14"/>
        <v>866.3</v>
      </c>
      <c r="C329" s="35">
        <v>967</v>
      </c>
      <c r="D329" s="34">
        <f t="shared" si="15"/>
        <v>866.3</v>
      </c>
      <c r="E329" s="36">
        <v>45053</v>
      </c>
      <c r="F329" s="37">
        <v>866.3</v>
      </c>
      <c r="G329" s="36">
        <v>45054</v>
      </c>
      <c r="H329" s="38">
        <f t="shared" si="16"/>
        <v>0</v>
      </c>
      <c r="I329" s="5">
        <f t="shared" si="12"/>
        <v>1</v>
      </c>
      <c r="K329" s="33"/>
      <c r="L329" s="687">
        <v>45052</v>
      </c>
      <c r="M329" s="34">
        <f t="shared" si="13"/>
        <v>600</v>
      </c>
      <c r="N329" s="37">
        <v>0</v>
      </c>
      <c r="O329" s="35">
        <v>600</v>
      </c>
      <c r="P329" s="40">
        <f t="shared" si="17"/>
        <v>0</v>
      </c>
      <c r="Q329" s="41"/>
    </row>
    <row r="330" spans="2:17" ht="15.6" x14ac:dyDescent="0.3">
      <c r="B330" s="34">
        <f t="shared" si="14"/>
        <v>866.3</v>
      </c>
      <c r="C330" s="35">
        <v>967</v>
      </c>
      <c r="D330" s="34">
        <f t="shared" si="15"/>
        <v>866.3</v>
      </c>
      <c r="E330" s="36">
        <v>45054</v>
      </c>
      <c r="F330" s="37">
        <v>866.3</v>
      </c>
      <c r="G330" s="36">
        <v>45055</v>
      </c>
      <c r="H330" s="38">
        <f t="shared" si="16"/>
        <v>0</v>
      </c>
      <c r="I330" s="5">
        <f t="shared" si="12"/>
        <v>0</v>
      </c>
      <c r="K330" s="33"/>
      <c r="L330" s="687">
        <v>45053</v>
      </c>
      <c r="M330" s="34">
        <f t="shared" si="13"/>
        <v>600</v>
      </c>
      <c r="N330" s="37">
        <v>0</v>
      </c>
      <c r="O330" s="35">
        <v>600</v>
      </c>
      <c r="P330" s="40">
        <f t="shared" si="17"/>
        <v>0</v>
      </c>
      <c r="Q330" s="41"/>
    </row>
    <row r="331" spans="2:17" ht="15.6" x14ac:dyDescent="0.3">
      <c r="B331" s="34">
        <f t="shared" si="14"/>
        <v>866.3</v>
      </c>
      <c r="C331" s="35">
        <v>967</v>
      </c>
      <c r="D331" s="34">
        <f t="shared" si="15"/>
        <v>866.3</v>
      </c>
      <c r="E331" s="36">
        <v>45055</v>
      </c>
      <c r="F331" s="37">
        <v>869.1</v>
      </c>
      <c r="G331" s="36">
        <v>45056</v>
      </c>
      <c r="H331" s="38">
        <f t="shared" si="16"/>
        <v>2.8000000000000682</v>
      </c>
      <c r="I331" s="5">
        <f t="shared" si="12"/>
        <v>0</v>
      </c>
      <c r="J331" s="86">
        <f>684/62.8</f>
        <v>10.891719745222931</v>
      </c>
      <c r="K331" s="33"/>
      <c r="L331" s="687">
        <v>45054</v>
      </c>
      <c r="M331" s="34">
        <f t="shared" si="13"/>
        <v>600</v>
      </c>
      <c r="N331" s="37">
        <v>0</v>
      </c>
      <c r="O331" s="35">
        <v>600</v>
      </c>
      <c r="P331" s="40">
        <f t="shared" si="17"/>
        <v>0</v>
      </c>
      <c r="Q331" s="41"/>
    </row>
    <row r="332" spans="2:17" ht="15.6" x14ac:dyDescent="0.3">
      <c r="B332" s="34">
        <f t="shared" si="14"/>
        <v>869.1</v>
      </c>
      <c r="C332" s="35">
        <v>971</v>
      </c>
      <c r="D332" s="34">
        <f t="shared" si="15"/>
        <v>869.1</v>
      </c>
      <c r="E332" s="36">
        <v>45056</v>
      </c>
      <c r="F332" s="37">
        <v>870.1</v>
      </c>
      <c r="G332" s="36">
        <v>45057</v>
      </c>
      <c r="H332" s="38">
        <f t="shared" si="16"/>
        <v>1</v>
      </c>
      <c r="I332" s="5">
        <f t="shared" si="12"/>
        <v>4</v>
      </c>
      <c r="K332" s="33"/>
      <c r="L332" s="687">
        <v>45055</v>
      </c>
      <c r="M332" s="34">
        <f t="shared" si="13"/>
        <v>600</v>
      </c>
      <c r="N332" s="37">
        <v>0</v>
      </c>
      <c r="O332" s="35">
        <v>600</v>
      </c>
      <c r="P332" s="40">
        <f t="shared" si="17"/>
        <v>0</v>
      </c>
      <c r="Q332" s="41"/>
    </row>
    <row r="333" spans="2:17" ht="15.6" x14ac:dyDescent="0.3">
      <c r="B333" s="34">
        <f t="shared" si="14"/>
        <v>870.1</v>
      </c>
      <c r="C333" s="35">
        <v>973</v>
      </c>
      <c r="D333" s="34">
        <f t="shared" si="15"/>
        <v>870.1</v>
      </c>
      <c r="E333" s="36">
        <v>45057</v>
      </c>
      <c r="F333" s="37">
        <v>871.8</v>
      </c>
      <c r="G333" s="36">
        <v>45058</v>
      </c>
      <c r="H333" s="38">
        <f t="shared" si="16"/>
        <v>1.6999999999999318</v>
      </c>
      <c r="I333" s="5">
        <f t="shared" si="12"/>
        <v>2</v>
      </c>
      <c r="K333" s="33"/>
      <c r="L333" s="687">
        <v>45056</v>
      </c>
      <c r="M333" s="34">
        <f t="shared" si="13"/>
        <v>600</v>
      </c>
      <c r="N333" s="37">
        <v>0</v>
      </c>
      <c r="O333" s="35">
        <v>600</v>
      </c>
      <c r="P333" s="40">
        <f t="shared" si="17"/>
        <v>0</v>
      </c>
      <c r="Q333" s="41"/>
    </row>
    <row r="334" spans="2:17" ht="15.6" x14ac:dyDescent="0.3">
      <c r="B334" s="34">
        <f t="shared" si="14"/>
        <v>871.8</v>
      </c>
      <c r="C334" s="35">
        <v>975</v>
      </c>
      <c r="D334" s="34">
        <f t="shared" si="15"/>
        <v>871.8</v>
      </c>
      <c r="E334" s="36">
        <v>45058</v>
      </c>
      <c r="F334" s="37">
        <v>879.5</v>
      </c>
      <c r="G334" s="36">
        <v>45059</v>
      </c>
      <c r="H334" s="38">
        <f t="shared" si="16"/>
        <v>7.7000000000000455</v>
      </c>
      <c r="I334" s="5">
        <f t="shared" si="12"/>
        <v>2</v>
      </c>
      <c r="K334" s="33"/>
      <c r="L334" s="687">
        <v>45057</v>
      </c>
      <c r="M334" s="34">
        <f t="shared" si="13"/>
        <v>600</v>
      </c>
      <c r="N334" s="37">
        <v>0</v>
      </c>
      <c r="O334" s="35">
        <v>600</v>
      </c>
      <c r="P334" s="40">
        <f t="shared" si="17"/>
        <v>0</v>
      </c>
      <c r="Q334" s="41"/>
    </row>
    <row r="335" spans="2:17" ht="15.6" x14ac:dyDescent="0.3">
      <c r="B335" s="34">
        <f t="shared" si="14"/>
        <v>879.5</v>
      </c>
      <c r="C335" s="35">
        <v>982</v>
      </c>
      <c r="D335" s="34">
        <f t="shared" si="15"/>
        <v>879.5</v>
      </c>
      <c r="E335" s="36">
        <v>45059</v>
      </c>
      <c r="F335" s="37">
        <v>882</v>
      </c>
      <c r="G335" s="36">
        <v>45060</v>
      </c>
      <c r="H335" s="38">
        <f t="shared" si="16"/>
        <v>2.5</v>
      </c>
      <c r="I335" s="5">
        <f t="shared" si="12"/>
        <v>7</v>
      </c>
      <c r="K335" s="33"/>
      <c r="L335" s="687">
        <v>45058</v>
      </c>
      <c r="M335" s="34">
        <f t="shared" si="13"/>
        <v>600</v>
      </c>
      <c r="N335" s="37">
        <v>0</v>
      </c>
      <c r="O335" s="35">
        <v>544</v>
      </c>
      <c r="P335" s="40">
        <f t="shared" si="17"/>
        <v>56</v>
      </c>
      <c r="Q335" s="41"/>
    </row>
    <row r="336" spans="2:17" ht="15.6" x14ac:dyDescent="0.3">
      <c r="B336" s="34">
        <f t="shared" si="14"/>
        <v>882</v>
      </c>
      <c r="C336" s="35">
        <v>987</v>
      </c>
      <c r="D336" s="34">
        <f t="shared" si="15"/>
        <v>882</v>
      </c>
      <c r="E336" s="36">
        <v>45060</v>
      </c>
      <c r="F336" s="37">
        <v>884.8</v>
      </c>
      <c r="G336" s="36">
        <v>45061</v>
      </c>
      <c r="H336" s="38">
        <f t="shared" si="16"/>
        <v>2.7999999999999545</v>
      </c>
      <c r="I336" s="5">
        <f t="shared" si="12"/>
        <v>5</v>
      </c>
      <c r="K336" s="33"/>
      <c r="L336" s="687">
        <v>45059</v>
      </c>
      <c r="M336" s="34">
        <f t="shared" si="13"/>
        <v>544</v>
      </c>
      <c r="N336" s="37">
        <v>0</v>
      </c>
      <c r="O336" s="35">
        <v>456</v>
      </c>
      <c r="P336" s="40">
        <f t="shared" si="17"/>
        <v>88</v>
      </c>
      <c r="Q336" s="41"/>
    </row>
    <row r="337" spans="2:17" ht="15.6" x14ac:dyDescent="0.3">
      <c r="B337" s="34">
        <f t="shared" si="14"/>
        <v>884.8</v>
      </c>
      <c r="C337" s="35">
        <v>988</v>
      </c>
      <c r="D337" s="34">
        <f t="shared" si="15"/>
        <v>884.8</v>
      </c>
      <c r="E337" s="36">
        <v>45061</v>
      </c>
      <c r="F337" s="37">
        <v>887.4</v>
      </c>
      <c r="G337" s="36">
        <v>45062</v>
      </c>
      <c r="H337" s="38">
        <f t="shared" si="16"/>
        <v>2.6000000000000227</v>
      </c>
      <c r="I337" s="5">
        <f t="shared" si="12"/>
        <v>1</v>
      </c>
      <c r="K337" s="33"/>
      <c r="L337" s="687">
        <v>45060</v>
      </c>
      <c r="M337" s="34">
        <f t="shared" si="13"/>
        <v>456</v>
      </c>
      <c r="N337" s="37">
        <v>0</v>
      </c>
      <c r="O337" s="35">
        <v>431</v>
      </c>
      <c r="P337" s="40">
        <f t="shared" si="17"/>
        <v>25</v>
      </c>
      <c r="Q337" s="41"/>
    </row>
    <row r="338" spans="2:17" ht="15.6" x14ac:dyDescent="0.3">
      <c r="B338" s="34">
        <f t="shared" si="14"/>
        <v>887.4</v>
      </c>
      <c r="C338" s="35">
        <v>994</v>
      </c>
      <c r="D338" s="34">
        <f t="shared" si="15"/>
        <v>887.4</v>
      </c>
      <c r="E338" s="36">
        <v>45062</v>
      </c>
      <c r="F338" s="37">
        <v>887.5</v>
      </c>
      <c r="G338" s="36">
        <v>45063</v>
      </c>
      <c r="H338" s="38">
        <f t="shared" si="16"/>
        <v>0.10000000000002274</v>
      </c>
      <c r="I338" s="5">
        <f t="shared" si="12"/>
        <v>6</v>
      </c>
      <c r="K338" s="33"/>
      <c r="L338" s="687">
        <v>45061</v>
      </c>
      <c r="M338" s="34">
        <f t="shared" si="13"/>
        <v>431</v>
      </c>
      <c r="N338" s="37">
        <v>0</v>
      </c>
      <c r="O338" s="35">
        <v>375</v>
      </c>
      <c r="P338" s="40">
        <f t="shared" si="17"/>
        <v>56</v>
      </c>
      <c r="Q338" s="41"/>
    </row>
    <row r="339" spans="2:17" ht="15.6" x14ac:dyDescent="0.3">
      <c r="B339" s="34">
        <f t="shared" si="14"/>
        <v>887.5</v>
      </c>
      <c r="C339" s="35">
        <v>995</v>
      </c>
      <c r="D339" s="34">
        <f t="shared" si="15"/>
        <v>887.5</v>
      </c>
      <c r="E339" s="36">
        <v>45063</v>
      </c>
      <c r="F339" s="37">
        <v>887.7</v>
      </c>
      <c r="G339" s="36">
        <v>45064</v>
      </c>
      <c r="H339" s="38">
        <f t="shared" si="16"/>
        <v>0.20000000000004547</v>
      </c>
      <c r="I339" s="5">
        <f t="shared" si="12"/>
        <v>1</v>
      </c>
      <c r="K339" s="33"/>
      <c r="L339" s="687">
        <v>45062</v>
      </c>
      <c r="M339" s="34">
        <f t="shared" si="13"/>
        <v>375</v>
      </c>
      <c r="N339" s="37">
        <v>0</v>
      </c>
      <c r="O339" s="35">
        <v>375</v>
      </c>
      <c r="P339" s="40">
        <f t="shared" si="17"/>
        <v>0</v>
      </c>
      <c r="Q339" s="41"/>
    </row>
    <row r="340" spans="2:17" ht="15.6" x14ac:dyDescent="0.3">
      <c r="B340" s="34">
        <f t="shared" si="14"/>
        <v>887.7</v>
      </c>
      <c r="C340" s="35">
        <v>995</v>
      </c>
      <c r="D340" s="34">
        <f t="shared" si="15"/>
        <v>887.7</v>
      </c>
      <c r="E340" s="36">
        <v>45064</v>
      </c>
      <c r="F340" s="37">
        <v>888.7</v>
      </c>
      <c r="G340" s="36">
        <v>45065</v>
      </c>
      <c r="H340" s="38">
        <f t="shared" si="16"/>
        <v>1</v>
      </c>
      <c r="I340" s="5">
        <f t="shared" si="12"/>
        <v>0</v>
      </c>
      <c r="K340" s="33"/>
      <c r="L340" s="687">
        <v>45063</v>
      </c>
      <c r="M340" s="34">
        <f t="shared" si="13"/>
        <v>375</v>
      </c>
      <c r="N340" s="37">
        <v>0</v>
      </c>
      <c r="O340" s="35">
        <v>375</v>
      </c>
      <c r="P340" s="40">
        <f t="shared" si="17"/>
        <v>0</v>
      </c>
      <c r="Q340" s="41"/>
    </row>
    <row r="341" spans="2:17" ht="15.6" x14ac:dyDescent="0.3">
      <c r="B341" s="34">
        <f t="shared" si="14"/>
        <v>888.7</v>
      </c>
      <c r="C341" s="35">
        <v>999</v>
      </c>
      <c r="D341" s="34">
        <f t="shared" si="15"/>
        <v>888.7</v>
      </c>
      <c r="E341" s="36">
        <v>45065</v>
      </c>
      <c r="F341" s="37">
        <v>888.9</v>
      </c>
      <c r="G341" s="36">
        <v>45066</v>
      </c>
      <c r="H341" s="38">
        <f t="shared" si="16"/>
        <v>0.19999999999993179</v>
      </c>
      <c r="I341" s="5">
        <f t="shared" si="12"/>
        <v>4</v>
      </c>
      <c r="K341" s="33"/>
      <c r="L341" s="687">
        <v>45064</v>
      </c>
      <c r="M341" s="34">
        <f t="shared" si="13"/>
        <v>375</v>
      </c>
      <c r="N341" s="37">
        <v>0</v>
      </c>
      <c r="O341" s="35">
        <v>356</v>
      </c>
      <c r="P341" s="40">
        <f t="shared" si="17"/>
        <v>19</v>
      </c>
      <c r="Q341" s="41"/>
    </row>
    <row r="342" spans="2:17" ht="15.6" x14ac:dyDescent="0.3">
      <c r="B342" s="34">
        <f t="shared" si="14"/>
        <v>888.9</v>
      </c>
      <c r="C342" s="35">
        <v>1000</v>
      </c>
      <c r="D342" s="34">
        <f t="shared" si="15"/>
        <v>888.9</v>
      </c>
      <c r="E342" s="36">
        <v>45066</v>
      </c>
      <c r="F342" s="37">
        <v>889.1</v>
      </c>
      <c r="G342" s="36">
        <v>45067</v>
      </c>
      <c r="H342" s="38">
        <f t="shared" si="16"/>
        <v>0.20000000000004547</v>
      </c>
      <c r="I342" s="5">
        <f t="shared" si="12"/>
        <v>1</v>
      </c>
      <c r="K342" s="33"/>
      <c r="L342" s="687">
        <v>45065</v>
      </c>
      <c r="M342" s="34">
        <f t="shared" si="13"/>
        <v>356</v>
      </c>
      <c r="N342" s="37">
        <v>0</v>
      </c>
      <c r="O342" s="35">
        <v>356</v>
      </c>
      <c r="P342" s="40">
        <f t="shared" si="17"/>
        <v>0</v>
      </c>
      <c r="Q342" s="41"/>
    </row>
    <row r="343" spans="2:17" ht="15.6" x14ac:dyDescent="0.3">
      <c r="B343" s="34">
        <f t="shared" si="14"/>
        <v>889.1</v>
      </c>
      <c r="C343" s="35">
        <v>1001</v>
      </c>
      <c r="D343" s="34">
        <f t="shared" si="15"/>
        <v>889.1</v>
      </c>
      <c r="E343" s="36">
        <v>45067</v>
      </c>
      <c r="F343" s="37">
        <v>893.2</v>
      </c>
      <c r="G343" s="36">
        <v>45068</v>
      </c>
      <c r="H343" s="38">
        <f t="shared" si="16"/>
        <v>4.1000000000000227</v>
      </c>
      <c r="I343" s="5">
        <f t="shared" si="12"/>
        <v>1</v>
      </c>
      <c r="K343" s="33"/>
      <c r="L343" s="687">
        <v>45066</v>
      </c>
      <c r="M343" s="34">
        <f t="shared" si="13"/>
        <v>356</v>
      </c>
      <c r="N343" s="37">
        <v>0</v>
      </c>
      <c r="O343" s="35">
        <v>356</v>
      </c>
      <c r="P343" s="40">
        <f t="shared" si="17"/>
        <v>0</v>
      </c>
      <c r="Q343" s="41"/>
    </row>
    <row r="344" spans="2:17" ht="15.6" x14ac:dyDescent="0.3">
      <c r="B344" s="34">
        <f t="shared" si="14"/>
        <v>893.2</v>
      </c>
      <c r="C344" s="35">
        <v>1004</v>
      </c>
      <c r="D344" s="34">
        <f t="shared" si="15"/>
        <v>893.2</v>
      </c>
      <c r="E344" s="36">
        <v>45068</v>
      </c>
      <c r="F344" s="37">
        <v>893.4</v>
      </c>
      <c r="G344" s="36">
        <v>45069</v>
      </c>
      <c r="H344" s="38">
        <f t="shared" si="16"/>
        <v>0.19999999999993179</v>
      </c>
      <c r="I344" s="5">
        <f t="shared" si="12"/>
        <v>3</v>
      </c>
      <c r="K344" s="33"/>
      <c r="L344" s="687">
        <v>45067</v>
      </c>
      <c r="M344" s="34">
        <f t="shared" si="13"/>
        <v>356</v>
      </c>
      <c r="N344" s="37">
        <v>0</v>
      </c>
      <c r="O344" s="35">
        <v>300</v>
      </c>
      <c r="P344" s="40">
        <f t="shared" si="17"/>
        <v>56</v>
      </c>
      <c r="Q344" s="41"/>
    </row>
    <row r="345" spans="2:17" ht="15.6" x14ac:dyDescent="0.3">
      <c r="B345" s="34">
        <f t="shared" si="14"/>
        <v>893.4</v>
      </c>
      <c r="C345" s="35">
        <v>1005</v>
      </c>
      <c r="D345" s="34">
        <f t="shared" si="15"/>
        <v>893.4</v>
      </c>
      <c r="E345" s="36">
        <v>45069</v>
      </c>
      <c r="F345" s="37">
        <v>893.6</v>
      </c>
      <c r="G345" s="36">
        <v>45070</v>
      </c>
      <c r="H345" s="38">
        <f t="shared" si="16"/>
        <v>0.20000000000004547</v>
      </c>
      <c r="I345" s="5">
        <f t="shared" si="12"/>
        <v>1</v>
      </c>
      <c r="K345" s="33"/>
      <c r="L345" s="687">
        <v>45068</v>
      </c>
      <c r="M345" s="34">
        <f t="shared" si="13"/>
        <v>300</v>
      </c>
      <c r="N345" s="37">
        <v>0</v>
      </c>
      <c r="O345" s="35">
        <v>300</v>
      </c>
      <c r="P345" s="40">
        <f t="shared" si="17"/>
        <v>0</v>
      </c>
      <c r="Q345" s="41"/>
    </row>
    <row r="346" spans="2:17" ht="15.6" x14ac:dyDescent="0.3">
      <c r="B346" s="34">
        <f t="shared" si="14"/>
        <v>893.6</v>
      </c>
      <c r="C346" s="35">
        <v>1006</v>
      </c>
      <c r="D346" s="34">
        <f t="shared" si="15"/>
        <v>893.6</v>
      </c>
      <c r="E346" s="36">
        <v>45070</v>
      </c>
      <c r="F346" s="37">
        <v>894.3</v>
      </c>
      <c r="G346" s="36">
        <v>45071</v>
      </c>
      <c r="H346" s="38">
        <f t="shared" si="16"/>
        <v>0.69999999999993179</v>
      </c>
      <c r="I346" s="5">
        <f t="shared" si="12"/>
        <v>1</v>
      </c>
      <c r="K346" s="33"/>
      <c r="L346" s="687">
        <v>45069</v>
      </c>
      <c r="M346" s="34">
        <f t="shared" si="13"/>
        <v>300</v>
      </c>
      <c r="N346" s="37">
        <v>0</v>
      </c>
      <c r="O346" s="35">
        <v>300</v>
      </c>
      <c r="P346" s="40">
        <f t="shared" si="17"/>
        <v>0</v>
      </c>
      <c r="Q346" s="41"/>
    </row>
    <row r="347" spans="2:17" ht="15.6" x14ac:dyDescent="0.3">
      <c r="B347" s="34">
        <f t="shared" si="14"/>
        <v>894.3</v>
      </c>
      <c r="C347" s="35">
        <v>1010</v>
      </c>
      <c r="D347" s="34">
        <f t="shared" si="15"/>
        <v>894.3</v>
      </c>
      <c r="E347" s="36">
        <v>45071</v>
      </c>
      <c r="F347" s="37">
        <v>894.6</v>
      </c>
      <c r="G347" s="36">
        <v>45072</v>
      </c>
      <c r="H347" s="38">
        <f t="shared" si="16"/>
        <v>0.30000000000006821</v>
      </c>
      <c r="I347" s="5">
        <f t="shared" si="12"/>
        <v>4</v>
      </c>
      <c r="K347" s="33"/>
      <c r="L347" s="687">
        <v>45070</v>
      </c>
      <c r="M347" s="34">
        <f t="shared" si="13"/>
        <v>300</v>
      </c>
      <c r="N347" s="37">
        <v>0</v>
      </c>
      <c r="O347" s="35">
        <v>300</v>
      </c>
      <c r="P347" s="40">
        <f t="shared" si="17"/>
        <v>0</v>
      </c>
      <c r="Q347" s="41"/>
    </row>
    <row r="348" spans="2:17" ht="15.6" x14ac:dyDescent="0.3">
      <c r="B348" s="34">
        <f t="shared" si="14"/>
        <v>894.6</v>
      </c>
      <c r="C348" s="35">
        <v>1012</v>
      </c>
      <c r="D348" s="34">
        <f t="shared" si="15"/>
        <v>894.6</v>
      </c>
      <c r="E348" s="36">
        <v>45072</v>
      </c>
      <c r="F348" s="37">
        <v>894.8</v>
      </c>
      <c r="G348" s="36">
        <v>45073</v>
      </c>
      <c r="H348" s="38">
        <f t="shared" si="16"/>
        <v>0.19999999999993179</v>
      </c>
      <c r="I348" s="5">
        <f t="shared" si="12"/>
        <v>2</v>
      </c>
      <c r="K348" s="33"/>
      <c r="L348" s="687">
        <v>45071</v>
      </c>
      <c r="M348" s="34">
        <f t="shared" si="13"/>
        <v>300</v>
      </c>
      <c r="N348" s="37">
        <v>0</v>
      </c>
      <c r="O348" s="35">
        <v>300</v>
      </c>
      <c r="P348" s="40">
        <f t="shared" si="17"/>
        <v>0</v>
      </c>
      <c r="Q348" s="41"/>
    </row>
    <row r="349" spans="2:17" ht="15.6" x14ac:dyDescent="0.3">
      <c r="B349" s="34">
        <f t="shared" si="14"/>
        <v>894.8</v>
      </c>
      <c r="C349" s="35">
        <v>1013</v>
      </c>
      <c r="D349" s="34">
        <f t="shared" si="15"/>
        <v>894.8</v>
      </c>
      <c r="E349" s="36">
        <v>45073</v>
      </c>
      <c r="F349" s="37">
        <v>895</v>
      </c>
      <c r="G349" s="36">
        <v>45074</v>
      </c>
      <c r="H349" s="38">
        <f t="shared" si="16"/>
        <v>0.20000000000004547</v>
      </c>
      <c r="I349" s="5">
        <f t="shared" si="12"/>
        <v>1</v>
      </c>
      <c r="K349" s="33"/>
      <c r="L349" s="687">
        <v>45072</v>
      </c>
      <c r="M349" s="34">
        <f t="shared" si="13"/>
        <v>300</v>
      </c>
      <c r="N349" s="37">
        <v>0</v>
      </c>
      <c r="O349" s="35">
        <v>300</v>
      </c>
      <c r="P349" s="40">
        <f t="shared" si="17"/>
        <v>0</v>
      </c>
      <c r="Q349" s="41"/>
    </row>
    <row r="350" spans="2:17" ht="15.6" x14ac:dyDescent="0.3">
      <c r="B350" s="34">
        <f t="shared" si="14"/>
        <v>895</v>
      </c>
      <c r="C350" s="35">
        <v>1014</v>
      </c>
      <c r="D350" s="34">
        <f t="shared" si="15"/>
        <v>895</v>
      </c>
      <c r="E350" s="36">
        <v>45074</v>
      </c>
      <c r="F350" s="37">
        <v>895.2</v>
      </c>
      <c r="G350" s="36">
        <v>45075</v>
      </c>
      <c r="H350" s="38">
        <f t="shared" si="16"/>
        <v>0.20000000000004547</v>
      </c>
      <c r="I350" s="5">
        <f t="shared" si="12"/>
        <v>1</v>
      </c>
      <c r="K350" s="33"/>
      <c r="L350" s="687">
        <v>45073</v>
      </c>
      <c r="M350" s="34">
        <f t="shared" si="13"/>
        <v>300</v>
      </c>
      <c r="N350" s="37">
        <v>0</v>
      </c>
      <c r="O350" s="35">
        <v>281</v>
      </c>
      <c r="P350" s="40">
        <f t="shared" si="17"/>
        <v>19</v>
      </c>
      <c r="Q350" s="41"/>
    </row>
    <row r="351" spans="2:17" ht="15.6" x14ac:dyDescent="0.3">
      <c r="B351" s="34">
        <f t="shared" si="14"/>
        <v>895.2</v>
      </c>
      <c r="C351" s="35">
        <v>1015</v>
      </c>
      <c r="D351" s="34">
        <f t="shared" si="15"/>
        <v>895.2</v>
      </c>
      <c r="E351" s="36">
        <v>45075</v>
      </c>
      <c r="F351" s="37">
        <v>895.3</v>
      </c>
      <c r="G351" s="36">
        <v>45076</v>
      </c>
      <c r="H351" s="38">
        <f t="shared" si="16"/>
        <v>9.9999999999909051E-2</v>
      </c>
      <c r="I351" s="5">
        <f t="shared" si="12"/>
        <v>1</v>
      </c>
      <c r="K351" s="33"/>
      <c r="L351" s="687">
        <v>45074</v>
      </c>
      <c r="M351" s="34">
        <f t="shared" si="13"/>
        <v>281</v>
      </c>
      <c r="N351" s="37">
        <v>0</v>
      </c>
      <c r="O351" s="35">
        <v>281</v>
      </c>
      <c r="P351" s="40">
        <f t="shared" si="17"/>
        <v>0</v>
      </c>
      <c r="Q351" s="41"/>
    </row>
    <row r="352" spans="2:17" ht="15.6" x14ac:dyDescent="0.3">
      <c r="B352" s="34">
        <f t="shared" si="14"/>
        <v>895.3</v>
      </c>
      <c r="C352" s="35">
        <v>1016</v>
      </c>
      <c r="D352" s="34">
        <f t="shared" si="15"/>
        <v>895.3</v>
      </c>
      <c r="E352" s="36">
        <v>45076</v>
      </c>
      <c r="F352" s="37">
        <v>895.6</v>
      </c>
      <c r="G352" s="36">
        <v>45077</v>
      </c>
      <c r="H352" s="38">
        <f t="shared" si="16"/>
        <v>0.30000000000006821</v>
      </c>
      <c r="I352" s="5">
        <f t="shared" si="12"/>
        <v>1</v>
      </c>
      <c r="K352" s="33"/>
      <c r="L352" s="687">
        <v>45075</v>
      </c>
      <c r="M352" s="34">
        <f t="shared" si="13"/>
        <v>281</v>
      </c>
      <c r="N352" s="37">
        <v>0</v>
      </c>
      <c r="O352" s="35">
        <v>281</v>
      </c>
      <c r="P352" s="40">
        <f t="shared" si="17"/>
        <v>0</v>
      </c>
      <c r="Q352" s="41"/>
    </row>
    <row r="353" spans="2:17" ht="15.6" x14ac:dyDescent="0.3">
      <c r="B353" s="34">
        <f t="shared" si="14"/>
        <v>895.6</v>
      </c>
      <c r="C353" s="35">
        <v>1017</v>
      </c>
      <c r="D353" s="34">
        <f t="shared" si="15"/>
        <v>895.6</v>
      </c>
      <c r="E353" s="36">
        <v>45077</v>
      </c>
      <c r="F353" s="37">
        <v>897.2</v>
      </c>
      <c r="G353" s="36">
        <v>45078</v>
      </c>
      <c r="H353" s="38">
        <f t="shared" si="16"/>
        <v>1.6000000000000227</v>
      </c>
      <c r="I353" s="5">
        <f t="shared" si="12"/>
        <v>1</v>
      </c>
      <c r="K353" s="33"/>
      <c r="L353" s="687">
        <v>45076</v>
      </c>
      <c r="M353" s="34">
        <f t="shared" si="13"/>
        <v>281</v>
      </c>
      <c r="N353" s="37">
        <v>0</v>
      </c>
      <c r="O353" s="35">
        <v>281</v>
      </c>
      <c r="P353" s="40">
        <f t="shared" si="17"/>
        <v>0</v>
      </c>
      <c r="Q353" s="41"/>
    </row>
    <row r="354" spans="2:17" ht="15.6" x14ac:dyDescent="0.3">
      <c r="B354" s="34">
        <f t="shared" si="14"/>
        <v>897.2</v>
      </c>
      <c r="C354" s="35">
        <v>1021</v>
      </c>
      <c r="D354" s="34">
        <f t="shared" si="15"/>
        <v>897.2</v>
      </c>
      <c r="E354" s="36">
        <v>45078</v>
      </c>
      <c r="F354" s="37">
        <v>897.4</v>
      </c>
      <c r="G354" s="36">
        <v>45079</v>
      </c>
      <c r="H354" s="38">
        <f t="shared" si="16"/>
        <v>0.19999999999993179</v>
      </c>
      <c r="I354" s="5">
        <f t="shared" si="12"/>
        <v>4</v>
      </c>
      <c r="K354" s="33"/>
      <c r="L354" s="687">
        <v>45077</v>
      </c>
      <c r="M354" s="34">
        <f t="shared" si="13"/>
        <v>281</v>
      </c>
      <c r="N354" s="37">
        <v>0</v>
      </c>
      <c r="O354" s="35">
        <v>263</v>
      </c>
      <c r="P354" s="40">
        <f t="shared" si="17"/>
        <v>18</v>
      </c>
      <c r="Q354" s="41"/>
    </row>
    <row r="355" spans="2:17" ht="15.6" x14ac:dyDescent="0.3">
      <c r="B355" s="34">
        <f t="shared" si="14"/>
        <v>897.4</v>
      </c>
      <c r="C355" s="35">
        <v>1023</v>
      </c>
      <c r="D355" s="34">
        <f t="shared" si="15"/>
        <v>897.4</v>
      </c>
      <c r="E355" s="36">
        <v>45079</v>
      </c>
      <c r="F355" s="37">
        <v>897.6</v>
      </c>
      <c r="G355" s="36">
        <v>45080</v>
      </c>
      <c r="H355" s="38">
        <f t="shared" si="16"/>
        <v>0.20000000000004547</v>
      </c>
      <c r="I355" s="5">
        <f t="shared" si="12"/>
        <v>2</v>
      </c>
      <c r="K355" s="33"/>
      <c r="L355" s="687">
        <v>45078</v>
      </c>
      <c r="M355" s="34">
        <f t="shared" si="13"/>
        <v>263</v>
      </c>
      <c r="N355" s="37">
        <v>0</v>
      </c>
      <c r="O355" s="35">
        <v>263</v>
      </c>
      <c r="P355" s="40">
        <f t="shared" si="17"/>
        <v>0</v>
      </c>
      <c r="Q355" s="41"/>
    </row>
    <row r="356" spans="2:17" ht="15.6" x14ac:dyDescent="0.3">
      <c r="B356" s="34">
        <f t="shared" si="14"/>
        <v>897.6</v>
      </c>
      <c r="C356" s="35">
        <v>1024</v>
      </c>
      <c r="D356" s="34">
        <f t="shared" si="15"/>
        <v>897.6</v>
      </c>
      <c r="E356" s="36">
        <v>45080</v>
      </c>
      <c r="F356" s="37">
        <v>897.8</v>
      </c>
      <c r="G356" s="36">
        <v>45081</v>
      </c>
      <c r="H356" s="38">
        <f t="shared" si="16"/>
        <v>0.19999999999993179</v>
      </c>
      <c r="I356" s="5">
        <f t="shared" si="12"/>
        <v>1</v>
      </c>
      <c r="K356" s="33"/>
      <c r="L356" s="687">
        <v>45079</v>
      </c>
      <c r="M356" s="34">
        <f t="shared" si="13"/>
        <v>263</v>
      </c>
      <c r="N356" s="37">
        <v>0</v>
      </c>
      <c r="O356" s="35">
        <v>263</v>
      </c>
      <c r="P356" s="40">
        <f t="shared" si="17"/>
        <v>0</v>
      </c>
      <c r="Q356" s="41"/>
    </row>
    <row r="357" spans="2:17" ht="15.6" x14ac:dyDescent="0.3">
      <c r="B357" s="34">
        <f t="shared" si="14"/>
        <v>897.8</v>
      </c>
      <c r="C357" s="35">
        <v>1025</v>
      </c>
      <c r="D357" s="34">
        <f t="shared" si="15"/>
        <v>897.8</v>
      </c>
      <c r="E357" s="36">
        <v>45081</v>
      </c>
      <c r="F357" s="37">
        <v>898.2</v>
      </c>
      <c r="G357" s="36">
        <v>45082</v>
      </c>
      <c r="H357" s="38">
        <f t="shared" si="16"/>
        <v>0.40000000000009095</v>
      </c>
      <c r="I357" s="5">
        <f t="shared" si="12"/>
        <v>1</v>
      </c>
      <c r="K357" s="33"/>
      <c r="L357" s="687">
        <v>45080</v>
      </c>
      <c r="M357" s="34">
        <f t="shared" si="13"/>
        <v>263</v>
      </c>
      <c r="N357" s="37">
        <v>0</v>
      </c>
      <c r="O357" s="35">
        <v>263</v>
      </c>
      <c r="P357" s="40">
        <f t="shared" si="17"/>
        <v>0</v>
      </c>
      <c r="Q357" s="41"/>
    </row>
    <row r="358" spans="2:17" ht="15.6" x14ac:dyDescent="0.3">
      <c r="B358" s="34">
        <f t="shared" si="14"/>
        <v>898.2</v>
      </c>
      <c r="C358" s="35">
        <v>1027</v>
      </c>
      <c r="D358" s="34">
        <f t="shared" si="15"/>
        <v>898.2</v>
      </c>
      <c r="E358" s="36">
        <v>45082</v>
      </c>
      <c r="F358" s="37">
        <v>905.2</v>
      </c>
      <c r="G358" s="36">
        <v>45083</v>
      </c>
      <c r="H358" s="38">
        <f t="shared" si="16"/>
        <v>7</v>
      </c>
      <c r="I358" s="5">
        <f t="shared" si="12"/>
        <v>2</v>
      </c>
      <c r="K358" s="33"/>
      <c r="L358" s="687">
        <v>45081</v>
      </c>
      <c r="M358" s="34">
        <f t="shared" si="13"/>
        <v>263</v>
      </c>
      <c r="N358" s="37">
        <v>0</v>
      </c>
      <c r="O358" s="35">
        <v>244</v>
      </c>
      <c r="P358" s="40">
        <f t="shared" si="17"/>
        <v>19</v>
      </c>
      <c r="Q358" s="41"/>
    </row>
    <row r="359" spans="2:17" ht="15.6" x14ac:dyDescent="0.3">
      <c r="B359" s="34">
        <f t="shared" si="14"/>
        <v>905.2</v>
      </c>
      <c r="C359" s="35">
        <v>1030</v>
      </c>
      <c r="D359" s="34">
        <f t="shared" si="15"/>
        <v>905.2</v>
      </c>
      <c r="E359" s="36">
        <v>45083</v>
      </c>
      <c r="F359" s="37">
        <v>905.4</v>
      </c>
      <c r="G359" s="36">
        <v>45084</v>
      </c>
      <c r="H359" s="38">
        <f t="shared" si="16"/>
        <v>0.19999999999993179</v>
      </c>
      <c r="I359" s="5">
        <f t="shared" si="12"/>
        <v>3</v>
      </c>
      <c r="K359" s="33"/>
      <c r="L359" s="687">
        <v>45082</v>
      </c>
      <c r="M359" s="34">
        <f t="shared" si="13"/>
        <v>244</v>
      </c>
      <c r="N359" s="37">
        <v>0</v>
      </c>
      <c r="O359" s="35">
        <v>131</v>
      </c>
      <c r="P359" s="40">
        <f t="shared" si="17"/>
        <v>113</v>
      </c>
      <c r="Q359" s="41"/>
    </row>
    <row r="360" spans="2:17" ht="15.6" x14ac:dyDescent="0.3">
      <c r="B360" s="34">
        <f t="shared" si="14"/>
        <v>905.4</v>
      </c>
      <c r="C360" s="35">
        <v>1031</v>
      </c>
      <c r="D360" s="34">
        <f t="shared" si="15"/>
        <v>905.4</v>
      </c>
      <c r="E360" s="36">
        <v>45084</v>
      </c>
      <c r="F360" s="37">
        <v>905.6</v>
      </c>
      <c r="G360" s="36">
        <v>45085</v>
      </c>
      <c r="H360" s="38">
        <f t="shared" si="16"/>
        <v>0.20000000000004547</v>
      </c>
      <c r="I360" s="5">
        <f t="shared" si="12"/>
        <v>1</v>
      </c>
      <c r="K360" s="33"/>
      <c r="L360" s="687">
        <v>45083</v>
      </c>
      <c r="M360" s="34">
        <f t="shared" si="13"/>
        <v>131</v>
      </c>
      <c r="N360" s="37">
        <v>0</v>
      </c>
      <c r="O360" s="35">
        <v>131</v>
      </c>
      <c r="P360" s="40">
        <f t="shared" si="17"/>
        <v>0</v>
      </c>
      <c r="Q360" s="41"/>
    </row>
    <row r="361" spans="2:17" ht="15.6" x14ac:dyDescent="0.3">
      <c r="B361" s="34">
        <f t="shared" si="14"/>
        <v>905.6</v>
      </c>
      <c r="C361" s="35">
        <v>1032</v>
      </c>
      <c r="D361" s="34">
        <f t="shared" si="15"/>
        <v>905.6</v>
      </c>
      <c r="E361" s="36">
        <v>45085</v>
      </c>
      <c r="F361" s="37">
        <v>905.8</v>
      </c>
      <c r="G361" s="36">
        <v>45086</v>
      </c>
      <c r="H361" s="38">
        <f t="shared" si="16"/>
        <v>0.19999999999993179</v>
      </c>
      <c r="I361" s="5">
        <f t="shared" si="12"/>
        <v>1</v>
      </c>
      <c r="K361" s="33"/>
      <c r="L361" s="687">
        <v>45084</v>
      </c>
      <c r="M361" s="34">
        <f t="shared" si="13"/>
        <v>131</v>
      </c>
      <c r="N361" s="37">
        <v>0</v>
      </c>
      <c r="O361" s="35">
        <v>131</v>
      </c>
      <c r="P361" s="40">
        <f t="shared" si="17"/>
        <v>0</v>
      </c>
      <c r="Q361" s="41"/>
    </row>
    <row r="362" spans="2:17" ht="15.6" x14ac:dyDescent="0.3">
      <c r="B362" s="34">
        <f t="shared" si="14"/>
        <v>905.8</v>
      </c>
      <c r="C362" s="35">
        <v>1033</v>
      </c>
      <c r="D362" s="34">
        <f t="shared" si="15"/>
        <v>905.8</v>
      </c>
      <c r="E362" s="36">
        <v>45086</v>
      </c>
      <c r="F362" s="37">
        <v>906</v>
      </c>
      <c r="G362" s="36">
        <v>45087</v>
      </c>
      <c r="H362" s="38">
        <f t="shared" si="16"/>
        <v>0.20000000000004547</v>
      </c>
      <c r="I362" s="5">
        <f t="shared" si="12"/>
        <v>1</v>
      </c>
      <c r="K362" s="33"/>
      <c r="L362" s="687">
        <v>45085</v>
      </c>
      <c r="M362" s="34">
        <f t="shared" si="13"/>
        <v>131</v>
      </c>
      <c r="N362" s="37">
        <v>0</v>
      </c>
      <c r="O362" s="35">
        <v>131</v>
      </c>
      <c r="P362" s="40">
        <f t="shared" si="17"/>
        <v>0</v>
      </c>
      <c r="Q362" s="41"/>
    </row>
    <row r="363" spans="2:17" ht="15.6" x14ac:dyDescent="0.3">
      <c r="B363" s="34">
        <f t="shared" si="14"/>
        <v>906</v>
      </c>
      <c r="C363" s="35">
        <v>1034</v>
      </c>
      <c r="D363" s="34">
        <f t="shared" si="15"/>
        <v>906</v>
      </c>
      <c r="E363" s="36">
        <v>45087</v>
      </c>
      <c r="F363" s="37">
        <v>906.2</v>
      </c>
      <c r="G363" s="36">
        <v>45088</v>
      </c>
      <c r="H363" s="38">
        <f t="shared" si="16"/>
        <v>0.20000000000004547</v>
      </c>
      <c r="I363" s="5">
        <f t="shared" si="12"/>
        <v>1</v>
      </c>
      <c r="K363" s="33"/>
      <c r="L363" s="687">
        <v>45086</v>
      </c>
      <c r="M363" s="34">
        <f t="shared" si="13"/>
        <v>131</v>
      </c>
      <c r="N363" s="37">
        <v>0</v>
      </c>
      <c r="O363" s="35">
        <v>131</v>
      </c>
      <c r="P363" s="40">
        <f t="shared" si="17"/>
        <v>0</v>
      </c>
      <c r="Q363" s="41"/>
    </row>
    <row r="364" spans="2:17" ht="15.6" x14ac:dyDescent="0.3">
      <c r="B364" s="34">
        <f t="shared" si="14"/>
        <v>906.2</v>
      </c>
      <c r="C364" s="35">
        <v>1035</v>
      </c>
      <c r="D364" s="34">
        <f t="shared" si="15"/>
        <v>906.2</v>
      </c>
      <c r="E364" s="36">
        <v>45088</v>
      </c>
      <c r="F364" s="37">
        <v>906.4</v>
      </c>
      <c r="G364" s="36">
        <v>45089</v>
      </c>
      <c r="H364" s="38">
        <f t="shared" si="16"/>
        <v>0.19999999999993179</v>
      </c>
      <c r="I364" s="5">
        <f t="shared" si="12"/>
        <v>1</v>
      </c>
      <c r="K364" s="33"/>
      <c r="L364" s="687">
        <v>45087</v>
      </c>
      <c r="M364" s="34">
        <f t="shared" si="13"/>
        <v>131</v>
      </c>
      <c r="N364" s="37">
        <v>0</v>
      </c>
      <c r="O364" s="35">
        <v>131</v>
      </c>
      <c r="P364" s="40">
        <f t="shared" si="17"/>
        <v>0</v>
      </c>
      <c r="Q364" s="41"/>
    </row>
    <row r="365" spans="2:17" ht="15.6" x14ac:dyDescent="0.3">
      <c r="B365" s="34">
        <f t="shared" si="14"/>
        <v>906.4</v>
      </c>
      <c r="C365" s="35">
        <v>1037</v>
      </c>
      <c r="D365" s="34">
        <f t="shared" si="15"/>
        <v>906.4</v>
      </c>
      <c r="E365" s="36">
        <v>45089</v>
      </c>
      <c r="F365" s="37">
        <v>906.4</v>
      </c>
      <c r="G365" s="36">
        <v>45090</v>
      </c>
      <c r="H365" s="38">
        <f t="shared" si="16"/>
        <v>0</v>
      </c>
      <c r="I365" s="5">
        <f t="shared" si="12"/>
        <v>2</v>
      </c>
      <c r="K365" s="33"/>
      <c r="L365" s="687">
        <v>45088</v>
      </c>
      <c r="M365" s="34">
        <f t="shared" si="13"/>
        <v>131</v>
      </c>
      <c r="N365" s="37">
        <v>0</v>
      </c>
      <c r="O365" s="35">
        <v>131</v>
      </c>
      <c r="P365" s="40">
        <f t="shared" si="17"/>
        <v>0</v>
      </c>
      <c r="Q365" s="41"/>
    </row>
    <row r="366" spans="2:17" ht="15.6" x14ac:dyDescent="0.3">
      <c r="B366" s="34">
        <f t="shared" si="14"/>
        <v>906.4</v>
      </c>
      <c r="C366" s="35">
        <v>1039</v>
      </c>
      <c r="D366" s="34">
        <f t="shared" si="15"/>
        <v>906.4</v>
      </c>
      <c r="E366" s="36">
        <v>45090</v>
      </c>
      <c r="F366" s="37">
        <v>906.8</v>
      </c>
      <c r="G366" s="36">
        <v>45091</v>
      </c>
      <c r="H366" s="38">
        <f t="shared" si="16"/>
        <v>0.39999999999997726</v>
      </c>
      <c r="I366" s="5">
        <f t="shared" si="12"/>
        <v>2</v>
      </c>
      <c r="K366" s="33"/>
      <c r="L366" s="687">
        <v>45089</v>
      </c>
      <c r="M366" s="34">
        <f t="shared" si="13"/>
        <v>131</v>
      </c>
      <c r="N366" s="37">
        <v>0</v>
      </c>
      <c r="O366" s="35">
        <v>131</v>
      </c>
      <c r="P366" s="40">
        <f t="shared" si="17"/>
        <v>0</v>
      </c>
      <c r="Q366" s="41"/>
    </row>
    <row r="367" spans="2:17" ht="15.6" x14ac:dyDescent="0.3">
      <c r="B367" s="34">
        <f t="shared" si="14"/>
        <v>906.8</v>
      </c>
      <c r="C367" s="35">
        <v>1039</v>
      </c>
      <c r="D367" s="34">
        <f t="shared" si="15"/>
        <v>906.8</v>
      </c>
      <c r="E367" s="36">
        <v>45091</v>
      </c>
      <c r="F367" s="37">
        <v>907.1</v>
      </c>
      <c r="G367" s="36">
        <v>45092</v>
      </c>
      <c r="H367" s="38">
        <f t="shared" si="16"/>
        <v>0.30000000000006821</v>
      </c>
      <c r="I367" s="5">
        <f t="shared" si="12"/>
        <v>0</v>
      </c>
      <c r="K367" s="33"/>
      <c r="L367" s="687">
        <v>45090</v>
      </c>
      <c r="M367" s="34">
        <f t="shared" si="13"/>
        <v>131</v>
      </c>
      <c r="N367" s="37">
        <v>0</v>
      </c>
      <c r="O367" s="35">
        <v>131</v>
      </c>
      <c r="P367" s="40">
        <f t="shared" si="17"/>
        <v>0</v>
      </c>
      <c r="Q367" s="41"/>
    </row>
    <row r="368" spans="2:17" ht="15.6" x14ac:dyDescent="0.3">
      <c r="B368" s="34">
        <f t="shared" si="14"/>
        <v>907.1</v>
      </c>
      <c r="C368" s="35">
        <v>1040</v>
      </c>
      <c r="D368" s="34">
        <f t="shared" si="15"/>
        <v>907.1</v>
      </c>
      <c r="E368" s="36">
        <v>45092</v>
      </c>
      <c r="F368" s="37">
        <v>907.1</v>
      </c>
      <c r="G368" s="36">
        <v>45093</v>
      </c>
      <c r="H368" s="38">
        <f t="shared" si="16"/>
        <v>0</v>
      </c>
      <c r="I368" s="5">
        <f t="shared" si="12"/>
        <v>1</v>
      </c>
      <c r="K368" s="33"/>
      <c r="L368" s="687">
        <v>45091</v>
      </c>
      <c r="M368" s="34">
        <f t="shared" si="13"/>
        <v>131</v>
      </c>
      <c r="N368" s="37">
        <v>0</v>
      </c>
      <c r="O368" s="35">
        <v>131</v>
      </c>
      <c r="P368" s="40">
        <f t="shared" si="17"/>
        <v>0</v>
      </c>
      <c r="Q368" s="41"/>
    </row>
    <row r="369" spans="2:17" ht="15.6" x14ac:dyDescent="0.3">
      <c r="B369" s="34">
        <f t="shared" si="14"/>
        <v>907.1</v>
      </c>
      <c r="C369" s="35">
        <v>1040</v>
      </c>
      <c r="D369" s="34">
        <f t="shared" si="15"/>
        <v>907.1</v>
      </c>
      <c r="E369" s="36">
        <v>45093</v>
      </c>
      <c r="F369" s="37">
        <v>907.1</v>
      </c>
      <c r="G369" s="36">
        <v>45094</v>
      </c>
      <c r="H369" s="38">
        <f t="shared" si="16"/>
        <v>0</v>
      </c>
      <c r="I369" s="5">
        <f t="shared" si="12"/>
        <v>0</v>
      </c>
      <c r="K369" s="33"/>
      <c r="L369" s="687">
        <v>45092</v>
      </c>
      <c r="M369" s="34">
        <f t="shared" si="13"/>
        <v>131</v>
      </c>
      <c r="N369" s="37">
        <v>0</v>
      </c>
      <c r="O369" s="35">
        <v>131</v>
      </c>
      <c r="P369" s="40">
        <f t="shared" si="17"/>
        <v>0</v>
      </c>
      <c r="Q369" s="41"/>
    </row>
    <row r="370" spans="2:17" ht="15.6" x14ac:dyDescent="0.3">
      <c r="B370" s="34">
        <f t="shared" si="14"/>
        <v>907.1</v>
      </c>
      <c r="C370" s="35">
        <v>1040</v>
      </c>
      <c r="D370" s="34">
        <f t="shared" si="15"/>
        <v>907.1</v>
      </c>
      <c r="E370" s="36">
        <v>45094</v>
      </c>
      <c r="F370" s="37">
        <v>909.2</v>
      </c>
      <c r="G370" s="36">
        <v>45095</v>
      </c>
      <c r="H370" s="38">
        <f t="shared" si="16"/>
        <v>2.1000000000000227</v>
      </c>
      <c r="I370" s="5">
        <f t="shared" si="12"/>
        <v>0</v>
      </c>
      <c r="K370" s="33"/>
      <c r="L370" s="687">
        <v>45093</v>
      </c>
      <c r="M370" s="34">
        <f t="shared" si="13"/>
        <v>131</v>
      </c>
      <c r="N370" s="37">
        <v>0</v>
      </c>
      <c r="O370" s="35">
        <v>131</v>
      </c>
      <c r="P370" s="40">
        <f t="shared" si="17"/>
        <v>0</v>
      </c>
      <c r="Q370" s="41"/>
    </row>
    <row r="371" spans="2:17" ht="15.6" x14ac:dyDescent="0.3">
      <c r="B371" s="34">
        <f t="shared" si="14"/>
        <v>909.2</v>
      </c>
      <c r="C371" s="35">
        <v>1042</v>
      </c>
      <c r="D371" s="34">
        <f t="shared" si="15"/>
        <v>909.2</v>
      </c>
      <c r="E371" s="36">
        <v>45095</v>
      </c>
      <c r="F371" s="37">
        <v>909.4</v>
      </c>
      <c r="G371" s="36">
        <v>45096</v>
      </c>
      <c r="H371" s="38">
        <f t="shared" si="16"/>
        <v>0.19999999999993179</v>
      </c>
      <c r="I371" s="5">
        <f t="shared" si="12"/>
        <v>2</v>
      </c>
      <c r="K371" s="33"/>
      <c r="L371" s="687">
        <v>45094</v>
      </c>
      <c r="M371" s="34">
        <f t="shared" si="13"/>
        <v>131</v>
      </c>
      <c r="N371" s="37">
        <v>0</v>
      </c>
      <c r="O371" s="35">
        <v>75</v>
      </c>
      <c r="P371" s="40">
        <f t="shared" si="17"/>
        <v>56</v>
      </c>
      <c r="Q371" s="41"/>
    </row>
    <row r="372" spans="2:17" ht="15.6" x14ac:dyDescent="0.3">
      <c r="B372" s="34">
        <f t="shared" si="14"/>
        <v>909.4</v>
      </c>
      <c r="C372" s="35">
        <v>1043</v>
      </c>
      <c r="D372" s="34">
        <f t="shared" si="15"/>
        <v>909.4</v>
      </c>
      <c r="E372" s="36">
        <v>45096</v>
      </c>
      <c r="F372" s="37">
        <v>909.8</v>
      </c>
      <c r="G372" s="36">
        <v>45097</v>
      </c>
      <c r="H372" s="38">
        <f t="shared" si="16"/>
        <v>0.39999999999997726</v>
      </c>
      <c r="I372" s="5">
        <f t="shared" ref="I372:I626" si="18">(C372-C371)</f>
        <v>1</v>
      </c>
      <c r="K372" s="33"/>
      <c r="L372" s="687">
        <v>45095</v>
      </c>
      <c r="M372" s="34">
        <f t="shared" si="13"/>
        <v>75</v>
      </c>
      <c r="N372" s="37">
        <v>0</v>
      </c>
      <c r="O372" s="35">
        <v>75</v>
      </c>
      <c r="P372" s="40">
        <f t="shared" si="17"/>
        <v>0</v>
      </c>
      <c r="Q372" s="41"/>
    </row>
    <row r="373" spans="2:17" ht="15.6" x14ac:dyDescent="0.3">
      <c r="B373" s="34">
        <f t="shared" si="14"/>
        <v>909.8</v>
      </c>
      <c r="C373" s="35">
        <v>1044</v>
      </c>
      <c r="D373" s="34">
        <f t="shared" si="15"/>
        <v>909.8</v>
      </c>
      <c r="E373" s="36">
        <v>45097</v>
      </c>
      <c r="F373" s="37">
        <v>909.8</v>
      </c>
      <c r="G373" s="36">
        <v>45098</v>
      </c>
      <c r="H373" s="38">
        <f t="shared" si="16"/>
        <v>0</v>
      </c>
      <c r="I373" s="5">
        <f t="shared" si="18"/>
        <v>1</v>
      </c>
      <c r="K373" s="33"/>
      <c r="L373" s="687">
        <v>45096</v>
      </c>
      <c r="M373" s="34">
        <f t="shared" si="13"/>
        <v>75</v>
      </c>
      <c r="N373" s="37">
        <v>0</v>
      </c>
      <c r="O373" s="35">
        <v>75</v>
      </c>
      <c r="P373" s="40">
        <f t="shared" si="17"/>
        <v>0</v>
      </c>
      <c r="Q373" s="41"/>
    </row>
    <row r="374" spans="2:17" ht="15.6" x14ac:dyDescent="0.3">
      <c r="B374" s="34">
        <f t="shared" si="14"/>
        <v>909.8</v>
      </c>
      <c r="C374" s="35">
        <v>1044</v>
      </c>
      <c r="D374" s="34">
        <f t="shared" si="15"/>
        <v>909.8</v>
      </c>
      <c r="E374" s="36">
        <v>45098</v>
      </c>
      <c r="F374" s="37">
        <v>910.2</v>
      </c>
      <c r="G374" s="36">
        <v>45099</v>
      </c>
      <c r="H374" s="38">
        <f t="shared" si="16"/>
        <v>0.40000000000009095</v>
      </c>
      <c r="I374" s="5">
        <f t="shared" si="18"/>
        <v>0</v>
      </c>
      <c r="K374" s="33"/>
      <c r="L374" s="687">
        <v>45097</v>
      </c>
      <c r="M374" s="34">
        <f t="shared" si="13"/>
        <v>75</v>
      </c>
      <c r="N374" s="37">
        <v>0</v>
      </c>
      <c r="O374" s="35">
        <v>75</v>
      </c>
      <c r="P374" s="40">
        <f t="shared" si="17"/>
        <v>0</v>
      </c>
      <c r="Q374" s="41"/>
    </row>
    <row r="375" spans="2:17" ht="15.6" x14ac:dyDescent="0.3">
      <c r="B375" s="34">
        <f t="shared" si="14"/>
        <v>910.2</v>
      </c>
      <c r="C375" s="35">
        <v>1047</v>
      </c>
      <c r="D375" s="34">
        <f t="shared" si="15"/>
        <v>910.2</v>
      </c>
      <c r="E375" s="36">
        <v>45099</v>
      </c>
      <c r="F375" s="37">
        <v>910.4</v>
      </c>
      <c r="G375" s="36">
        <v>45100</v>
      </c>
      <c r="H375" s="38">
        <f t="shared" si="16"/>
        <v>0.19999999999993179</v>
      </c>
      <c r="I375" s="5">
        <f t="shared" si="18"/>
        <v>3</v>
      </c>
      <c r="K375" s="33"/>
      <c r="L375" s="687">
        <v>45098</v>
      </c>
      <c r="M375" s="34">
        <f t="shared" si="13"/>
        <v>75</v>
      </c>
      <c r="N375" s="37">
        <v>0</v>
      </c>
      <c r="O375" s="35">
        <v>75</v>
      </c>
      <c r="P375" s="40">
        <f t="shared" si="17"/>
        <v>0</v>
      </c>
      <c r="Q375" s="41"/>
    </row>
    <row r="376" spans="2:17" ht="15.6" x14ac:dyDescent="0.3">
      <c r="B376" s="34">
        <f t="shared" si="14"/>
        <v>910.4</v>
      </c>
      <c r="C376" s="35">
        <v>1048</v>
      </c>
      <c r="D376" s="34">
        <f t="shared" si="15"/>
        <v>910.4</v>
      </c>
      <c r="E376" s="36">
        <v>45100</v>
      </c>
      <c r="F376" s="37">
        <v>910.6</v>
      </c>
      <c r="G376" s="36">
        <v>45101</v>
      </c>
      <c r="H376" s="38">
        <f t="shared" si="16"/>
        <v>0.20000000000004547</v>
      </c>
      <c r="I376" s="5">
        <f t="shared" si="18"/>
        <v>1</v>
      </c>
      <c r="K376" s="33"/>
      <c r="L376" s="687">
        <v>45099</v>
      </c>
      <c r="M376" s="34">
        <f t="shared" si="13"/>
        <v>75</v>
      </c>
      <c r="N376" s="37">
        <v>0</v>
      </c>
      <c r="O376" s="35">
        <v>75</v>
      </c>
      <c r="P376" s="40">
        <f t="shared" si="17"/>
        <v>0</v>
      </c>
      <c r="Q376" s="41"/>
    </row>
    <row r="377" spans="2:17" ht="15.6" x14ac:dyDescent="0.3">
      <c r="B377" s="34">
        <f t="shared" si="14"/>
        <v>910.6</v>
      </c>
      <c r="C377" s="35">
        <v>1049</v>
      </c>
      <c r="D377" s="34">
        <f t="shared" si="15"/>
        <v>910.6</v>
      </c>
      <c r="E377" s="36">
        <v>45101</v>
      </c>
      <c r="F377" s="37">
        <v>910.6</v>
      </c>
      <c r="G377" s="36">
        <v>45102</v>
      </c>
      <c r="H377" s="38">
        <f t="shared" si="16"/>
        <v>0</v>
      </c>
      <c r="I377" s="5">
        <f t="shared" si="18"/>
        <v>1</v>
      </c>
      <c r="K377" s="33"/>
      <c r="L377" s="687">
        <v>45100</v>
      </c>
      <c r="M377" s="34">
        <f t="shared" si="13"/>
        <v>75</v>
      </c>
      <c r="N377" s="37">
        <v>0</v>
      </c>
      <c r="O377" s="35">
        <v>75</v>
      </c>
      <c r="P377" s="40">
        <f t="shared" si="17"/>
        <v>0</v>
      </c>
      <c r="Q377" s="41"/>
    </row>
    <row r="378" spans="2:17" ht="15.6" x14ac:dyDescent="0.3">
      <c r="B378" s="34">
        <f t="shared" si="14"/>
        <v>910.6</v>
      </c>
      <c r="C378" s="35">
        <v>1049</v>
      </c>
      <c r="D378" s="34">
        <f t="shared" si="15"/>
        <v>910.6</v>
      </c>
      <c r="E378" s="36">
        <v>45102</v>
      </c>
      <c r="F378" s="37">
        <v>910.6</v>
      </c>
      <c r="G378" s="36">
        <v>45103</v>
      </c>
      <c r="H378" s="38">
        <f t="shared" si="16"/>
        <v>0</v>
      </c>
      <c r="I378" s="5">
        <f t="shared" si="18"/>
        <v>0</v>
      </c>
      <c r="K378" s="33"/>
      <c r="L378" s="687">
        <v>45101</v>
      </c>
      <c r="M378" s="34">
        <f t="shared" si="13"/>
        <v>75</v>
      </c>
      <c r="N378" s="37">
        <v>0</v>
      </c>
      <c r="O378" s="35">
        <v>75</v>
      </c>
      <c r="P378" s="40">
        <f t="shared" si="17"/>
        <v>0</v>
      </c>
      <c r="Q378" s="41"/>
    </row>
    <row r="379" spans="2:17" ht="15.6" x14ac:dyDescent="0.3">
      <c r="B379" s="34">
        <f t="shared" si="14"/>
        <v>910.6</v>
      </c>
      <c r="C379" s="35">
        <v>1049</v>
      </c>
      <c r="D379" s="34">
        <f t="shared" si="15"/>
        <v>910.6</v>
      </c>
      <c r="E379" s="36">
        <v>45103</v>
      </c>
      <c r="F379" s="37">
        <v>910.6</v>
      </c>
      <c r="G379" s="36">
        <v>45104</v>
      </c>
      <c r="H379" s="38">
        <f t="shared" si="16"/>
        <v>0</v>
      </c>
      <c r="I379" s="5">
        <f t="shared" si="18"/>
        <v>0</v>
      </c>
      <c r="K379" s="33"/>
      <c r="L379" s="687">
        <v>45102</v>
      </c>
      <c r="M379" s="34">
        <f t="shared" si="13"/>
        <v>75</v>
      </c>
      <c r="N379" s="37">
        <v>0</v>
      </c>
      <c r="O379" s="35">
        <v>75</v>
      </c>
      <c r="P379" s="40">
        <f t="shared" si="17"/>
        <v>0</v>
      </c>
      <c r="Q379" s="41"/>
    </row>
    <row r="380" spans="2:17" ht="15.6" x14ac:dyDescent="0.3">
      <c r="B380" s="34">
        <f t="shared" si="14"/>
        <v>910.6</v>
      </c>
      <c r="C380" s="35">
        <v>1049</v>
      </c>
      <c r="D380" s="34">
        <f t="shared" si="15"/>
        <v>910.6</v>
      </c>
      <c r="E380" s="36">
        <v>45104</v>
      </c>
      <c r="F380" s="37">
        <v>910.6</v>
      </c>
      <c r="G380" s="36">
        <v>45105</v>
      </c>
      <c r="H380" s="38">
        <f t="shared" si="16"/>
        <v>0</v>
      </c>
      <c r="I380" s="5">
        <f t="shared" si="18"/>
        <v>0</v>
      </c>
      <c r="K380" s="33"/>
      <c r="L380" s="687">
        <v>45103</v>
      </c>
      <c r="M380" s="34">
        <f t="shared" si="13"/>
        <v>75</v>
      </c>
      <c r="N380" s="37">
        <v>0</v>
      </c>
      <c r="O380" s="35">
        <v>75</v>
      </c>
      <c r="P380" s="40">
        <f t="shared" si="17"/>
        <v>0</v>
      </c>
      <c r="Q380" s="41"/>
    </row>
    <row r="381" spans="2:17" ht="15.6" x14ac:dyDescent="0.3">
      <c r="B381" s="34">
        <f t="shared" si="14"/>
        <v>910.6</v>
      </c>
      <c r="C381" s="35">
        <v>1049</v>
      </c>
      <c r="D381" s="34">
        <f t="shared" si="15"/>
        <v>910.6</v>
      </c>
      <c r="E381" s="36">
        <v>45105</v>
      </c>
      <c r="F381" s="37">
        <v>910.6</v>
      </c>
      <c r="G381" s="36">
        <v>45106</v>
      </c>
      <c r="H381" s="38">
        <f t="shared" si="16"/>
        <v>0</v>
      </c>
      <c r="I381" s="5">
        <f t="shared" si="18"/>
        <v>0</v>
      </c>
      <c r="K381" s="33"/>
      <c r="L381" s="687">
        <v>45104</v>
      </c>
      <c r="M381" s="34">
        <f t="shared" si="13"/>
        <v>75</v>
      </c>
      <c r="N381" s="37">
        <v>0</v>
      </c>
      <c r="O381" s="35">
        <v>75</v>
      </c>
      <c r="P381" s="40">
        <f t="shared" si="17"/>
        <v>0</v>
      </c>
      <c r="Q381" s="41"/>
    </row>
    <row r="382" spans="2:17" ht="15.6" x14ac:dyDescent="0.3">
      <c r="B382" s="34">
        <f t="shared" si="14"/>
        <v>910.6</v>
      </c>
      <c r="C382" s="35">
        <v>1049</v>
      </c>
      <c r="D382" s="34">
        <f t="shared" si="15"/>
        <v>910.6</v>
      </c>
      <c r="E382" s="36">
        <v>45106</v>
      </c>
      <c r="F382" s="37">
        <v>910.6</v>
      </c>
      <c r="G382" s="36">
        <v>45107</v>
      </c>
      <c r="H382" s="38">
        <f t="shared" si="16"/>
        <v>0</v>
      </c>
      <c r="I382" s="5">
        <f t="shared" si="18"/>
        <v>0</v>
      </c>
      <c r="K382" s="33"/>
      <c r="L382" s="687">
        <v>45105</v>
      </c>
      <c r="M382" s="34">
        <f t="shared" si="13"/>
        <v>75</v>
      </c>
      <c r="N382" s="37">
        <v>0</v>
      </c>
      <c r="O382" s="35">
        <v>75</v>
      </c>
      <c r="P382" s="40">
        <f t="shared" si="17"/>
        <v>0</v>
      </c>
      <c r="Q382" s="41"/>
    </row>
    <row r="383" spans="2:17" ht="15.6" x14ac:dyDescent="0.3">
      <c r="B383" s="34">
        <f t="shared" si="14"/>
        <v>910.6</v>
      </c>
      <c r="C383" s="35">
        <v>1049</v>
      </c>
      <c r="D383" s="34">
        <f t="shared" si="15"/>
        <v>910.6</v>
      </c>
      <c r="E383" s="36">
        <v>45107</v>
      </c>
      <c r="F383" s="37">
        <v>911.4</v>
      </c>
      <c r="G383" s="36">
        <v>45108</v>
      </c>
      <c r="H383" s="38">
        <f t="shared" si="16"/>
        <v>0.79999999999995453</v>
      </c>
      <c r="I383" s="5">
        <f t="shared" si="18"/>
        <v>0</v>
      </c>
      <c r="K383" s="33"/>
      <c r="L383" s="687">
        <v>45106</v>
      </c>
      <c r="M383" s="34">
        <f t="shared" si="13"/>
        <v>75</v>
      </c>
      <c r="N383" s="37">
        <v>0</v>
      </c>
      <c r="O383" s="35">
        <v>75</v>
      </c>
      <c r="P383" s="40">
        <f t="shared" si="17"/>
        <v>0</v>
      </c>
      <c r="Q383" s="41"/>
    </row>
    <row r="384" spans="2:17" ht="15.6" x14ac:dyDescent="0.3">
      <c r="B384" s="34">
        <f t="shared" si="14"/>
        <v>911.4</v>
      </c>
      <c r="C384" s="35">
        <v>1053</v>
      </c>
      <c r="D384" s="34">
        <f t="shared" si="15"/>
        <v>911.4</v>
      </c>
      <c r="E384" s="36">
        <v>45108</v>
      </c>
      <c r="F384" s="37">
        <v>911.4</v>
      </c>
      <c r="G384" s="36">
        <v>45109</v>
      </c>
      <c r="H384" s="38">
        <f t="shared" si="16"/>
        <v>0</v>
      </c>
      <c r="I384" s="5">
        <f t="shared" si="18"/>
        <v>4</v>
      </c>
      <c r="K384" s="33"/>
      <c r="L384" s="687">
        <v>45107</v>
      </c>
      <c r="M384" s="34">
        <f t="shared" si="13"/>
        <v>75</v>
      </c>
      <c r="N384" s="37">
        <v>0</v>
      </c>
      <c r="O384" s="35">
        <v>38</v>
      </c>
      <c r="P384" s="40">
        <f t="shared" si="17"/>
        <v>37</v>
      </c>
      <c r="Q384" s="41"/>
    </row>
    <row r="385" spans="2:19" ht="15.6" x14ac:dyDescent="0.3">
      <c r="B385" s="34">
        <f t="shared" si="14"/>
        <v>911.4</v>
      </c>
      <c r="C385" s="35">
        <v>1053</v>
      </c>
      <c r="D385" s="34">
        <f t="shared" si="15"/>
        <v>911.4</v>
      </c>
      <c r="E385" s="36">
        <v>45109</v>
      </c>
      <c r="F385" s="37">
        <v>911.4</v>
      </c>
      <c r="G385" s="36">
        <v>45110</v>
      </c>
      <c r="H385" s="38">
        <f t="shared" si="16"/>
        <v>0</v>
      </c>
      <c r="I385" s="5">
        <f t="shared" si="18"/>
        <v>0</v>
      </c>
      <c r="K385" s="33"/>
      <c r="L385" s="687">
        <v>45108</v>
      </c>
      <c r="M385" s="34">
        <f t="shared" si="13"/>
        <v>38</v>
      </c>
      <c r="N385" s="37">
        <v>0</v>
      </c>
      <c r="O385" s="35">
        <v>38</v>
      </c>
      <c r="P385" s="40">
        <f t="shared" si="17"/>
        <v>0</v>
      </c>
      <c r="Q385" s="41"/>
      <c r="S385" s="48">
        <f>SUM(P385:P476)</f>
        <v>1378</v>
      </c>
    </row>
    <row r="386" spans="2:19" ht="15.6" x14ac:dyDescent="0.3">
      <c r="B386" s="34">
        <f t="shared" si="14"/>
        <v>911.4</v>
      </c>
      <c r="C386" s="35">
        <v>1053</v>
      </c>
      <c r="D386" s="34">
        <f t="shared" si="15"/>
        <v>911.4</v>
      </c>
      <c r="E386" s="36">
        <v>45110</v>
      </c>
      <c r="F386" s="37">
        <v>911.4</v>
      </c>
      <c r="G386" s="36">
        <v>45111</v>
      </c>
      <c r="H386" s="38">
        <f t="shared" si="16"/>
        <v>0</v>
      </c>
      <c r="I386" s="5">
        <f t="shared" si="18"/>
        <v>0</v>
      </c>
      <c r="K386" s="33"/>
      <c r="L386" s="687">
        <v>45109</v>
      </c>
      <c r="M386" s="34">
        <f t="shared" si="13"/>
        <v>38</v>
      </c>
      <c r="N386" s="37">
        <v>0</v>
      </c>
      <c r="O386" s="35">
        <v>19</v>
      </c>
      <c r="P386" s="40">
        <f t="shared" si="17"/>
        <v>19</v>
      </c>
      <c r="Q386" s="41"/>
    </row>
    <row r="387" spans="2:19" ht="15.6" x14ac:dyDescent="0.3">
      <c r="B387" s="34">
        <f t="shared" si="14"/>
        <v>911.4</v>
      </c>
      <c r="C387" s="35">
        <v>1053</v>
      </c>
      <c r="D387" s="34">
        <f t="shared" si="15"/>
        <v>911.4</v>
      </c>
      <c r="E387" s="36">
        <v>45111</v>
      </c>
      <c r="F387" s="37">
        <v>913.9</v>
      </c>
      <c r="G387" s="36">
        <v>45112</v>
      </c>
      <c r="H387" s="38">
        <f t="shared" si="16"/>
        <v>2.5</v>
      </c>
      <c r="I387" s="5">
        <f t="shared" si="18"/>
        <v>0</v>
      </c>
      <c r="K387" s="33"/>
      <c r="L387" s="687">
        <v>45110</v>
      </c>
      <c r="M387" s="34">
        <f t="shared" si="13"/>
        <v>19</v>
      </c>
      <c r="N387" s="37">
        <v>0</v>
      </c>
      <c r="O387" s="35">
        <v>19</v>
      </c>
      <c r="P387" s="40">
        <f t="shared" si="17"/>
        <v>0</v>
      </c>
      <c r="Q387" s="41"/>
    </row>
    <row r="388" spans="2:19" ht="15.6" x14ac:dyDescent="0.3">
      <c r="B388" s="34">
        <f t="shared" si="14"/>
        <v>913.9</v>
      </c>
      <c r="C388" s="35">
        <v>1055</v>
      </c>
      <c r="D388" s="34">
        <f t="shared" si="15"/>
        <v>913.9</v>
      </c>
      <c r="E388" s="36">
        <v>45112</v>
      </c>
      <c r="F388" s="37">
        <v>917.5</v>
      </c>
      <c r="G388" s="36">
        <v>45113</v>
      </c>
      <c r="H388" s="38">
        <f t="shared" si="16"/>
        <v>3.6000000000000227</v>
      </c>
      <c r="I388" s="5">
        <f t="shared" si="18"/>
        <v>2</v>
      </c>
      <c r="K388" s="33"/>
      <c r="L388" s="687">
        <v>45111</v>
      </c>
      <c r="M388" s="34">
        <f t="shared" si="13"/>
        <v>19</v>
      </c>
      <c r="N388" s="37">
        <v>573</v>
      </c>
      <c r="O388" s="35">
        <v>600</v>
      </c>
      <c r="P388" s="40">
        <f t="shared" si="17"/>
        <v>-8</v>
      </c>
      <c r="Q388" s="41"/>
    </row>
    <row r="389" spans="2:19" ht="15.6" x14ac:dyDescent="0.3">
      <c r="B389" s="34">
        <f t="shared" si="14"/>
        <v>917.5</v>
      </c>
      <c r="C389" s="35">
        <v>1056</v>
      </c>
      <c r="D389" s="34">
        <f t="shared" si="15"/>
        <v>917.5</v>
      </c>
      <c r="E389" s="36">
        <v>45113</v>
      </c>
      <c r="F389" s="37">
        <v>918.3</v>
      </c>
      <c r="G389" s="36">
        <v>45114</v>
      </c>
      <c r="H389" s="38">
        <f t="shared" si="16"/>
        <v>0.79999999999995453</v>
      </c>
      <c r="I389" s="5">
        <f t="shared" si="18"/>
        <v>1</v>
      </c>
      <c r="K389" s="33"/>
      <c r="L389" s="687">
        <v>45112</v>
      </c>
      <c r="M389" s="34">
        <f t="shared" si="13"/>
        <v>600</v>
      </c>
      <c r="N389" s="37">
        <v>0</v>
      </c>
      <c r="O389" s="35">
        <v>600</v>
      </c>
      <c r="P389" s="40">
        <f t="shared" si="17"/>
        <v>0</v>
      </c>
      <c r="Q389" s="41"/>
    </row>
    <row r="390" spans="2:19" ht="15.6" x14ac:dyDescent="0.3">
      <c r="B390" s="34">
        <f t="shared" si="14"/>
        <v>918.3</v>
      </c>
      <c r="C390" s="35">
        <v>1061</v>
      </c>
      <c r="D390" s="34">
        <f t="shared" si="15"/>
        <v>918.3</v>
      </c>
      <c r="E390" s="36">
        <v>45114</v>
      </c>
      <c r="F390" s="37">
        <v>921.9</v>
      </c>
      <c r="G390" s="36">
        <v>45115</v>
      </c>
      <c r="H390" s="38">
        <f t="shared" si="16"/>
        <v>3.6000000000000227</v>
      </c>
      <c r="I390" s="5">
        <f t="shared" si="18"/>
        <v>5</v>
      </c>
      <c r="K390" s="33"/>
      <c r="L390" s="687">
        <v>45113</v>
      </c>
      <c r="M390" s="34">
        <f t="shared" si="13"/>
        <v>600</v>
      </c>
      <c r="N390" s="37">
        <v>0</v>
      </c>
      <c r="O390" s="35">
        <v>600</v>
      </c>
      <c r="P390" s="40">
        <f t="shared" si="17"/>
        <v>0</v>
      </c>
      <c r="Q390" s="41"/>
    </row>
    <row r="391" spans="2:19" ht="15.6" x14ac:dyDescent="0.3">
      <c r="B391" s="34">
        <f t="shared" si="14"/>
        <v>921.9</v>
      </c>
      <c r="C391" s="35">
        <v>1062</v>
      </c>
      <c r="D391" s="34">
        <f t="shared" si="15"/>
        <v>921.9</v>
      </c>
      <c r="E391" s="36">
        <v>45115</v>
      </c>
      <c r="F391" s="37">
        <v>926.5</v>
      </c>
      <c r="G391" s="36">
        <v>45116</v>
      </c>
      <c r="H391" s="38">
        <f t="shared" si="16"/>
        <v>4.6000000000000227</v>
      </c>
      <c r="I391" s="5">
        <f t="shared" si="18"/>
        <v>1</v>
      </c>
      <c r="K391" s="33"/>
      <c r="L391" s="687">
        <v>45114</v>
      </c>
      <c r="M391" s="34">
        <f t="shared" si="13"/>
        <v>600</v>
      </c>
      <c r="N391" s="37">
        <v>0</v>
      </c>
      <c r="O391" s="35">
        <v>600</v>
      </c>
      <c r="P391" s="40">
        <f t="shared" si="17"/>
        <v>0</v>
      </c>
      <c r="Q391" s="41"/>
    </row>
    <row r="392" spans="2:19" ht="15.6" x14ac:dyDescent="0.3">
      <c r="B392" s="34">
        <f t="shared" si="14"/>
        <v>926.5</v>
      </c>
      <c r="C392" s="35">
        <v>1063</v>
      </c>
      <c r="D392" s="34">
        <f t="shared" si="15"/>
        <v>926.5</v>
      </c>
      <c r="E392" s="36">
        <v>45116</v>
      </c>
      <c r="F392" s="37">
        <v>929.1</v>
      </c>
      <c r="G392" s="36">
        <v>45117</v>
      </c>
      <c r="H392" s="38">
        <f t="shared" si="16"/>
        <v>2.6000000000000227</v>
      </c>
      <c r="I392" s="5">
        <f t="shared" si="18"/>
        <v>1</v>
      </c>
      <c r="K392" s="33"/>
      <c r="L392" s="687">
        <v>45115</v>
      </c>
      <c r="M392" s="34">
        <f t="shared" si="13"/>
        <v>600</v>
      </c>
      <c r="N392" s="37">
        <v>0</v>
      </c>
      <c r="O392" s="35">
        <v>525</v>
      </c>
      <c r="P392" s="40">
        <f t="shared" si="17"/>
        <v>75</v>
      </c>
      <c r="Q392" s="41"/>
    </row>
    <row r="393" spans="2:19" ht="15.6" x14ac:dyDescent="0.3">
      <c r="B393" s="34">
        <f t="shared" si="14"/>
        <v>929.1</v>
      </c>
      <c r="C393" s="35">
        <v>1064</v>
      </c>
      <c r="D393" s="34">
        <f t="shared" si="15"/>
        <v>929.1</v>
      </c>
      <c r="E393" s="36">
        <v>45117</v>
      </c>
      <c r="F393" s="37">
        <v>929.5</v>
      </c>
      <c r="G393" s="36">
        <v>45118</v>
      </c>
      <c r="H393" s="38">
        <f t="shared" si="16"/>
        <v>0.39999999999997726</v>
      </c>
      <c r="I393" s="5">
        <f t="shared" si="18"/>
        <v>1</v>
      </c>
      <c r="K393" s="33"/>
      <c r="L393" s="687">
        <v>45116</v>
      </c>
      <c r="M393" s="34">
        <f t="shared" si="13"/>
        <v>525</v>
      </c>
      <c r="N393" s="37">
        <v>0</v>
      </c>
      <c r="O393" s="35">
        <v>488</v>
      </c>
      <c r="P393" s="40">
        <f t="shared" si="17"/>
        <v>37</v>
      </c>
      <c r="Q393" s="41"/>
    </row>
    <row r="394" spans="2:19" ht="15.6" x14ac:dyDescent="0.3">
      <c r="B394" s="34">
        <f t="shared" si="14"/>
        <v>929.5</v>
      </c>
      <c r="C394" s="35">
        <v>1067</v>
      </c>
      <c r="D394" s="34">
        <f t="shared" si="15"/>
        <v>929.5</v>
      </c>
      <c r="E394" s="36">
        <v>45118</v>
      </c>
      <c r="F394" s="37">
        <v>929.7</v>
      </c>
      <c r="G394" s="36">
        <v>45119</v>
      </c>
      <c r="H394" s="38">
        <f t="shared" si="16"/>
        <v>0.20000000000004547</v>
      </c>
      <c r="I394" s="5">
        <f t="shared" si="18"/>
        <v>3</v>
      </c>
      <c r="K394" s="33"/>
      <c r="L394" s="687">
        <v>45117</v>
      </c>
      <c r="M394" s="34">
        <f t="shared" si="13"/>
        <v>488</v>
      </c>
      <c r="N394" s="37">
        <v>0</v>
      </c>
      <c r="O394" s="35">
        <v>488</v>
      </c>
      <c r="P394" s="40">
        <f t="shared" si="17"/>
        <v>0</v>
      </c>
      <c r="Q394" s="41"/>
    </row>
    <row r="395" spans="2:19" ht="15.6" x14ac:dyDescent="0.3">
      <c r="B395" s="34">
        <f t="shared" si="14"/>
        <v>929.7</v>
      </c>
      <c r="C395" s="35">
        <v>1068</v>
      </c>
      <c r="D395" s="34">
        <f t="shared" si="15"/>
        <v>929.7</v>
      </c>
      <c r="E395" s="36">
        <v>45119</v>
      </c>
      <c r="F395" s="37">
        <v>929.9</v>
      </c>
      <c r="G395" s="36">
        <v>45120</v>
      </c>
      <c r="H395" s="38">
        <f t="shared" si="16"/>
        <v>0.19999999999993179</v>
      </c>
      <c r="I395" s="5">
        <f t="shared" si="18"/>
        <v>1</v>
      </c>
      <c r="K395" s="33"/>
      <c r="L395" s="687">
        <v>45118</v>
      </c>
      <c r="M395" s="34">
        <f t="shared" si="13"/>
        <v>488</v>
      </c>
      <c r="N395" s="37">
        <v>0</v>
      </c>
      <c r="O395" s="35">
        <v>488</v>
      </c>
      <c r="P395" s="40">
        <f t="shared" si="17"/>
        <v>0</v>
      </c>
      <c r="Q395" s="41"/>
    </row>
    <row r="396" spans="2:19" ht="15.6" x14ac:dyDescent="0.3">
      <c r="B396" s="34">
        <f t="shared" si="14"/>
        <v>929.9</v>
      </c>
      <c r="C396" s="35">
        <v>1069</v>
      </c>
      <c r="D396" s="34">
        <f t="shared" si="15"/>
        <v>929.9</v>
      </c>
      <c r="E396" s="36">
        <v>45120</v>
      </c>
      <c r="F396" s="37">
        <v>943</v>
      </c>
      <c r="G396" s="36">
        <v>45121</v>
      </c>
      <c r="H396" s="38">
        <f t="shared" si="16"/>
        <v>13.100000000000023</v>
      </c>
      <c r="I396" s="5">
        <f t="shared" si="18"/>
        <v>1</v>
      </c>
      <c r="K396" s="33"/>
      <c r="L396" s="687">
        <v>45119</v>
      </c>
      <c r="M396" s="34">
        <f t="shared" si="13"/>
        <v>488</v>
      </c>
      <c r="N396" s="37">
        <v>0</v>
      </c>
      <c r="O396" s="35">
        <v>488</v>
      </c>
      <c r="P396" s="40">
        <f t="shared" si="17"/>
        <v>0</v>
      </c>
      <c r="Q396" s="41"/>
    </row>
    <row r="397" spans="2:19" ht="15.6" x14ac:dyDescent="0.3">
      <c r="B397" s="34">
        <f t="shared" si="14"/>
        <v>943</v>
      </c>
      <c r="C397" s="35">
        <v>1074</v>
      </c>
      <c r="D397" s="34">
        <f t="shared" si="15"/>
        <v>943</v>
      </c>
      <c r="E397" s="36">
        <v>45121</v>
      </c>
      <c r="F397" s="37">
        <v>943.1</v>
      </c>
      <c r="G397" s="36">
        <v>45122</v>
      </c>
      <c r="H397" s="38">
        <f t="shared" si="16"/>
        <v>0.10000000000002274</v>
      </c>
      <c r="I397" s="5">
        <f t="shared" si="18"/>
        <v>5</v>
      </c>
      <c r="K397" s="33"/>
      <c r="L397" s="687">
        <v>45120</v>
      </c>
      <c r="M397" s="34">
        <f t="shared" si="13"/>
        <v>488</v>
      </c>
      <c r="N397" s="37">
        <v>0</v>
      </c>
      <c r="O397" s="35">
        <v>300</v>
      </c>
      <c r="P397" s="40">
        <f t="shared" si="17"/>
        <v>188</v>
      </c>
      <c r="Q397" s="41"/>
    </row>
    <row r="398" spans="2:19" ht="15.6" x14ac:dyDescent="0.3">
      <c r="B398" s="34">
        <f t="shared" si="14"/>
        <v>943.1</v>
      </c>
      <c r="C398" s="35">
        <v>1075</v>
      </c>
      <c r="D398" s="34">
        <f t="shared" si="15"/>
        <v>943.1</v>
      </c>
      <c r="E398" s="36">
        <v>45122</v>
      </c>
      <c r="F398" s="37">
        <v>947.3</v>
      </c>
      <c r="G398" s="36">
        <v>45123</v>
      </c>
      <c r="H398" s="38">
        <f t="shared" si="16"/>
        <v>4.1999999999999318</v>
      </c>
      <c r="I398" s="5">
        <f t="shared" si="18"/>
        <v>1</v>
      </c>
      <c r="K398" s="33"/>
      <c r="L398" s="687">
        <v>45121</v>
      </c>
      <c r="M398" s="34">
        <f t="shared" si="13"/>
        <v>300</v>
      </c>
      <c r="N398" s="37">
        <v>0</v>
      </c>
      <c r="O398" s="35">
        <v>300</v>
      </c>
      <c r="P398" s="40">
        <f t="shared" si="17"/>
        <v>0</v>
      </c>
      <c r="Q398" s="41"/>
    </row>
    <row r="399" spans="2:19" ht="15.6" x14ac:dyDescent="0.3">
      <c r="B399" s="34">
        <f t="shared" si="14"/>
        <v>947.3</v>
      </c>
      <c r="C399" s="35">
        <v>1078</v>
      </c>
      <c r="D399" s="34">
        <f t="shared" si="15"/>
        <v>947.3</v>
      </c>
      <c r="E399" s="36">
        <v>45123</v>
      </c>
      <c r="F399" s="37">
        <v>950.7</v>
      </c>
      <c r="G399" s="36">
        <v>45124</v>
      </c>
      <c r="H399" s="38">
        <f t="shared" si="16"/>
        <v>3.4000000000000909</v>
      </c>
      <c r="I399" s="5">
        <f t="shared" si="18"/>
        <v>3</v>
      </c>
      <c r="K399" s="33"/>
      <c r="L399" s="687">
        <v>45122</v>
      </c>
      <c r="M399" s="34">
        <f t="shared" si="13"/>
        <v>300</v>
      </c>
      <c r="N399" s="37">
        <v>0</v>
      </c>
      <c r="O399" s="35">
        <v>244</v>
      </c>
      <c r="P399" s="40">
        <f t="shared" si="17"/>
        <v>56</v>
      </c>
      <c r="Q399" s="41"/>
    </row>
    <row r="400" spans="2:19" ht="15.6" x14ac:dyDescent="0.3">
      <c r="B400" s="34">
        <f t="shared" si="14"/>
        <v>950.7</v>
      </c>
      <c r="C400" s="35">
        <v>1080</v>
      </c>
      <c r="D400" s="34">
        <f t="shared" si="15"/>
        <v>950.7</v>
      </c>
      <c r="E400" s="36">
        <v>45124</v>
      </c>
      <c r="F400" s="37">
        <v>951.3</v>
      </c>
      <c r="G400" s="36">
        <v>45125</v>
      </c>
      <c r="H400" s="38">
        <f t="shared" si="16"/>
        <v>0.59999999999990905</v>
      </c>
      <c r="I400" s="5">
        <f t="shared" si="18"/>
        <v>2</v>
      </c>
      <c r="K400" s="33"/>
      <c r="L400" s="687">
        <v>45123</v>
      </c>
      <c r="M400" s="34">
        <f t="shared" si="13"/>
        <v>244</v>
      </c>
      <c r="N400" s="37">
        <v>0</v>
      </c>
      <c r="O400" s="35">
        <v>188</v>
      </c>
      <c r="P400" s="40">
        <f t="shared" si="17"/>
        <v>56</v>
      </c>
      <c r="Q400" s="41"/>
    </row>
    <row r="401" spans="2:17" ht="15.6" x14ac:dyDescent="0.3">
      <c r="B401" s="34">
        <f t="shared" si="14"/>
        <v>951.3</v>
      </c>
      <c r="C401" s="35">
        <v>1085</v>
      </c>
      <c r="D401" s="34">
        <f t="shared" si="15"/>
        <v>951.3</v>
      </c>
      <c r="E401" s="36">
        <v>45125</v>
      </c>
      <c r="F401" s="37">
        <v>951.4</v>
      </c>
      <c r="G401" s="36">
        <v>45126</v>
      </c>
      <c r="H401" s="38">
        <f t="shared" si="16"/>
        <v>0.10000000000002274</v>
      </c>
      <c r="I401" s="5">
        <f t="shared" si="18"/>
        <v>5</v>
      </c>
      <c r="K401" s="33"/>
      <c r="L401" s="687">
        <v>45124</v>
      </c>
      <c r="M401" s="34">
        <f t="shared" si="13"/>
        <v>188</v>
      </c>
      <c r="N401" s="37">
        <v>0</v>
      </c>
      <c r="O401" s="35">
        <v>188</v>
      </c>
      <c r="P401" s="40">
        <f t="shared" si="17"/>
        <v>0</v>
      </c>
      <c r="Q401" s="41"/>
    </row>
    <row r="402" spans="2:17" ht="15.6" x14ac:dyDescent="0.3">
      <c r="B402" s="34">
        <f t="shared" si="14"/>
        <v>951.4</v>
      </c>
      <c r="C402" s="35">
        <v>1087</v>
      </c>
      <c r="D402" s="34">
        <f t="shared" si="15"/>
        <v>951.4</v>
      </c>
      <c r="E402" s="36">
        <v>45126</v>
      </c>
      <c r="F402" s="37">
        <v>952.1</v>
      </c>
      <c r="G402" s="36">
        <v>45127</v>
      </c>
      <c r="H402" s="38">
        <f t="shared" si="16"/>
        <v>0.70000000000004547</v>
      </c>
      <c r="I402" s="5">
        <f t="shared" si="18"/>
        <v>2</v>
      </c>
      <c r="K402" s="33"/>
      <c r="L402" s="687">
        <v>45125</v>
      </c>
      <c r="M402" s="34">
        <f t="shared" si="13"/>
        <v>188</v>
      </c>
      <c r="N402" s="37">
        <v>150</v>
      </c>
      <c r="O402" s="35">
        <v>188</v>
      </c>
      <c r="P402" s="40">
        <f t="shared" si="17"/>
        <v>150</v>
      </c>
      <c r="Q402" s="41"/>
    </row>
    <row r="403" spans="2:17" ht="15.6" x14ac:dyDescent="0.3">
      <c r="B403" s="34">
        <f t="shared" si="14"/>
        <v>952.1</v>
      </c>
      <c r="C403" s="35">
        <v>1087</v>
      </c>
      <c r="D403" s="34">
        <f t="shared" si="15"/>
        <v>952.1</v>
      </c>
      <c r="E403" s="36">
        <v>45127</v>
      </c>
      <c r="F403" s="37">
        <v>952.3</v>
      </c>
      <c r="G403" s="36">
        <v>45128</v>
      </c>
      <c r="H403" s="38">
        <f t="shared" si="16"/>
        <v>0.19999999999993179</v>
      </c>
      <c r="I403" s="5">
        <f t="shared" si="18"/>
        <v>0</v>
      </c>
      <c r="K403" s="33"/>
      <c r="L403" s="687">
        <v>45126</v>
      </c>
      <c r="M403" s="34">
        <f t="shared" si="13"/>
        <v>188</v>
      </c>
      <c r="N403" s="37">
        <v>0</v>
      </c>
      <c r="O403" s="35">
        <v>150</v>
      </c>
      <c r="P403" s="40">
        <f t="shared" si="17"/>
        <v>38</v>
      </c>
      <c r="Q403" s="41"/>
    </row>
    <row r="404" spans="2:17" ht="15.6" x14ac:dyDescent="0.3">
      <c r="B404" s="34">
        <f t="shared" si="14"/>
        <v>952.3</v>
      </c>
      <c r="C404" s="35">
        <v>1088</v>
      </c>
      <c r="D404" s="34">
        <f t="shared" si="15"/>
        <v>952.3</v>
      </c>
      <c r="E404" s="36">
        <v>45128</v>
      </c>
      <c r="F404" s="37">
        <v>955.3</v>
      </c>
      <c r="G404" s="36">
        <v>45129</v>
      </c>
      <c r="H404" s="38">
        <f t="shared" si="16"/>
        <v>3</v>
      </c>
      <c r="I404" s="5">
        <f t="shared" si="18"/>
        <v>1</v>
      </c>
      <c r="K404" s="33"/>
      <c r="L404" s="687">
        <v>45127</v>
      </c>
      <c r="M404" s="34">
        <f t="shared" si="13"/>
        <v>150</v>
      </c>
      <c r="N404" s="37">
        <v>0</v>
      </c>
      <c r="O404" s="35">
        <v>150</v>
      </c>
      <c r="P404" s="40">
        <f t="shared" si="17"/>
        <v>0</v>
      </c>
      <c r="Q404" s="41"/>
    </row>
    <row r="405" spans="2:17" ht="15.6" x14ac:dyDescent="0.3">
      <c r="B405" s="34">
        <f t="shared" si="14"/>
        <v>955.3</v>
      </c>
      <c r="C405" s="35">
        <v>1089</v>
      </c>
      <c r="D405" s="34">
        <f t="shared" si="15"/>
        <v>955.3</v>
      </c>
      <c r="E405" s="36">
        <v>45129</v>
      </c>
      <c r="F405" s="37">
        <v>961.6</v>
      </c>
      <c r="G405" s="36">
        <v>45130</v>
      </c>
      <c r="H405" s="38">
        <f t="shared" si="16"/>
        <v>6.3000000000000682</v>
      </c>
      <c r="I405" s="5">
        <f t="shared" si="18"/>
        <v>1</v>
      </c>
      <c r="K405" s="33"/>
      <c r="L405" s="687">
        <v>45128</v>
      </c>
      <c r="M405" s="34">
        <f t="shared" si="13"/>
        <v>150</v>
      </c>
      <c r="N405" s="37">
        <v>0</v>
      </c>
      <c r="O405" s="35">
        <v>131</v>
      </c>
      <c r="P405" s="40">
        <f t="shared" si="17"/>
        <v>19</v>
      </c>
      <c r="Q405" s="41"/>
    </row>
    <row r="406" spans="2:17" ht="15.6" x14ac:dyDescent="0.3">
      <c r="B406" s="34">
        <f t="shared" si="14"/>
        <v>961.6</v>
      </c>
      <c r="C406" s="35">
        <v>1090</v>
      </c>
      <c r="D406" s="34">
        <f t="shared" si="15"/>
        <v>961.6</v>
      </c>
      <c r="E406" s="36">
        <v>45130</v>
      </c>
      <c r="F406" s="37">
        <v>961.6</v>
      </c>
      <c r="G406" s="36">
        <v>45131</v>
      </c>
      <c r="H406" s="38">
        <f t="shared" si="16"/>
        <v>0</v>
      </c>
      <c r="I406" s="5">
        <f t="shared" si="18"/>
        <v>1</v>
      </c>
      <c r="K406" s="33"/>
      <c r="L406" s="687">
        <v>45129</v>
      </c>
      <c r="M406" s="34">
        <f t="shared" si="13"/>
        <v>131</v>
      </c>
      <c r="N406" s="37">
        <v>550</v>
      </c>
      <c r="O406" s="35">
        <v>600</v>
      </c>
      <c r="P406" s="40">
        <f t="shared" si="17"/>
        <v>81</v>
      </c>
      <c r="Q406" s="41"/>
    </row>
    <row r="407" spans="2:17" ht="15.6" x14ac:dyDescent="0.3">
      <c r="B407" s="34">
        <f t="shared" si="14"/>
        <v>961.6</v>
      </c>
      <c r="C407" s="35">
        <v>1090</v>
      </c>
      <c r="D407" s="34">
        <f t="shared" si="15"/>
        <v>961.6</v>
      </c>
      <c r="E407" s="36">
        <v>45131</v>
      </c>
      <c r="F407" s="37">
        <v>961.8</v>
      </c>
      <c r="G407" s="36">
        <v>45132</v>
      </c>
      <c r="H407" s="38">
        <f t="shared" si="16"/>
        <v>0.19999999999993179</v>
      </c>
      <c r="I407" s="5">
        <f t="shared" si="18"/>
        <v>0</v>
      </c>
      <c r="K407" s="33"/>
      <c r="L407" s="687">
        <v>45130</v>
      </c>
      <c r="M407" s="34">
        <f t="shared" si="13"/>
        <v>600</v>
      </c>
      <c r="N407" s="37">
        <v>0</v>
      </c>
      <c r="O407" s="35">
        <v>600</v>
      </c>
      <c r="P407" s="40">
        <f t="shared" si="17"/>
        <v>0</v>
      </c>
      <c r="Q407" s="41"/>
    </row>
    <row r="408" spans="2:17" ht="15.6" x14ac:dyDescent="0.3">
      <c r="B408" s="34">
        <f t="shared" si="14"/>
        <v>961.8</v>
      </c>
      <c r="C408" s="35">
        <v>1092</v>
      </c>
      <c r="D408" s="34">
        <f t="shared" si="15"/>
        <v>961.8</v>
      </c>
      <c r="E408" s="36">
        <v>45132</v>
      </c>
      <c r="F408" s="37">
        <v>962.4</v>
      </c>
      <c r="G408" s="36">
        <v>45133</v>
      </c>
      <c r="H408" s="38">
        <f t="shared" si="16"/>
        <v>0.60000000000002274</v>
      </c>
      <c r="I408" s="5">
        <f t="shared" si="18"/>
        <v>2</v>
      </c>
      <c r="K408" s="33"/>
      <c r="L408" s="687">
        <v>45131</v>
      </c>
      <c r="M408" s="34">
        <f t="shared" si="13"/>
        <v>600</v>
      </c>
      <c r="N408" s="37">
        <v>0</v>
      </c>
      <c r="O408" s="35">
        <v>600</v>
      </c>
      <c r="P408" s="40">
        <f t="shared" si="17"/>
        <v>0</v>
      </c>
      <c r="Q408" s="41"/>
    </row>
    <row r="409" spans="2:17" ht="15.6" x14ac:dyDescent="0.3">
      <c r="B409" s="34">
        <f t="shared" si="14"/>
        <v>962.4</v>
      </c>
      <c r="C409" s="35">
        <v>1094</v>
      </c>
      <c r="D409" s="34">
        <f t="shared" si="15"/>
        <v>962.4</v>
      </c>
      <c r="E409" s="36">
        <v>45133</v>
      </c>
      <c r="F409" s="37">
        <v>968</v>
      </c>
      <c r="G409" s="36">
        <v>45134</v>
      </c>
      <c r="H409" s="38">
        <f t="shared" si="16"/>
        <v>5.6000000000000227</v>
      </c>
      <c r="I409" s="5">
        <f t="shared" si="18"/>
        <v>2</v>
      </c>
      <c r="K409" s="33"/>
      <c r="L409" s="687">
        <v>45132</v>
      </c>
      <c r="M409" s="34">
        <f t="shared" si="13"/>
        <v>600</v>
      </c>
      <c r="N409" s="37">
        <v>0</v>
      </c>
      <c r="O409" s="35">
        <v>600</v>
      </c>
      <c r="P409" s="40">
        <f t="shared" si="17"/>
        <v>0</v>
      </c>
      <c r="Q409" s="41"/>
    </row>
    <row r="410" spans="2:17" ht="15.6" x14ac:dyDescent="0.3">
      <c r="B410" s="34">
        <f t="shared" si="14"/>
        <v>968</v>
      </c>
      <c r="C410" s="35">
        <v>1095</v>
      </c>
      <c r="D410" s="34">
        <f t="shared" si="15"/>
        <v>968</v>
      </c>
      <c r="E410" s="36">
        <v>45134</v>
      </c>
      <c r="F410" s="37">
        <v>968.3</v>
      </c>
      <c r="G410" s="36">
        <v>45135</v>
      </c>
      <c r="H410" s="38">
        <f t="shared" si="16"/>
        <v>0.29999999999995453</v>
      </c>
      <c r="I410" s="5">
        <f t="shared" si="18"/>
        <v>1</v>
      </c>
      <c r="K410" s="33"/>
      <c r="L410" s="687">
        <v>45133</v>
      </c>
      <c r="M410" s="34">
        <f t="shared" si="13"/>
        <v>600</v>
      </c>
      <c r="N410" s="37">
        <v>0</v>
      </c>
      <c r="O410" s="35">
        <v>525</v>
      </c>
      <c r="P410" s="40">
        <f t="shared" si="17"/>
        <v>75</v>
      </c>
      <c r="Q410" s="41"/>
    </row>
    <row r="411" spans="2:17" ht="15.6" x14ac:dyDescent="0.3">
      <c r="B411" s="34">
        <f t="shared" si="14"/>
        <v>968.3</v>
      </c>
      <c r="C411" s="35">
        <v>1096</v>
      </c>
      <c r="D411" s="34">
        <f t="shared" si="15"/>
        <v>968.3</v>
      </c>
      <c r="E411" s="36">
        <v>45135</v>
      </c>
      <c r="F411" s="37">
        <v>968.5</v>
      </c>
      <c r="G411" s="36">
        <v>45136</v>
      </c>
      <c r="H411" s="38">
        <f t="shared" si="16"/>
        <v>0.20000000000004547</v>
      </c>
      <c r="I411" s="5">
        <f t="shared" si="18"/>
        <v>1</v>
      </c>
      <c r="K411" s="33"/>
      <c r="L411" s="687">
        <v>45134</v>
      </c>
      <c r="M411" s="34">
        <f t="shared" si="13"/>
        <v>525</v>
      </c>
      <c r="N411" s="37">
        <v>0</v>
      </c>
      <c r="O411" s="35">
        <v>525</v>
      </c>
      <c r="P411" s="40">
        <f t="shared" si="17"/>
        <v>0</v>
      </c>
      <c r="Q411" s="41"/>
    </row>
    <row r="412" spans="2:17" ht="15.6" x14ac:dyDescent="0.3">
      <c r="B412" s="34">
        <f t="shared" si="14"/>
        <v>968.5</v>
      </c>
      <c r="C412" s="35">
        <v>1098</v>
      </c>
      <c r="D412" s="34">
        <f t="shared" si="15"/>
        <v>968.5</v>
      </c>
      <c r="E412" s="36">
        <v>45136</v>
      </c>
      <c r="F412" s="37">
        <v>968.7</v>
      </c>
      <c r="G412" s="36">
        <v>45137</v>
      </c>
      <c r="H412" s="38">
        <f t="shared" si="16"/>
        <v>0.20000000000004547</v>
      </c>
      <c r="I412" s="5">
        <f t="shared" si="18"/>
        <v>2</v>
      </c>
      <c r="K412" s="33"/>
      <c r="L412" s="687">
        <v>45135</v>
      </c>
      <c r="M412" s="34">
        <f t="shared" si="13"/>
        <v>525</v>
      </c>
      <c r="N412" s="37">
        <v>0</v>
      </c>
      <c r="O412" s="35">
        <v>525</v>
      </c>
      <c r="P412" s="40">
        <f t="shared" si="17"/>
        <v>0</v>
      </c>
      <c r="Q412" s="41"/>
    </row>
    <row r="413" spans="2:17" ht="15.6" x14ac:dyDescent="0.3">
      <c r="B413" s="34">
        <f t="shared" si="14"/>
        <v>968.7</v>
      </c>
      <c r="C413" s="35">
        <v>1099</v>
      </c>
      <c r="D413" s="34">
        <f t="shared" si="15"/>
        <v>968.7</v>
      </c>
      <c r="E413" s="36">
        <v>45137</v>
      </c>
      <c r="F413" s="37">
        <v>971.7</v>
      </c>
      <c r="G413" s="36">
        <v>45138</v>
      </c>
      <c r="H413" s="38">
        <f t="shared" si="16"/>
        <v>3</v>
      </c>
      <c r="I413" s="5">
        <f t="shared" si="18"/>
        <v>1</v>
      </c>
      <c r="K413" s="33"/>
      <c r="L413" s="687">
        <v>45136</v>
      </c>
      <c r="M413" s="34">
        <f t="shared" si="13"/>
        <v>525</v>
      </c>
      <c r="N413" s="37">
        <v>0</v>
      </c>
      <c r="O413" s="35">
        <v>525</v>
      </c>
      <c r="P413" s="40">
        <f t="shared" si="17"/>
        <v>0</v>
      </c>
      <c r="Q413" s="41"/>
    </row>
    <row r="414" spans="2:17" ht="15.6" x14ac:dyDescent="0.3">
      <c r="B414" s="34">
        <f t="shared" si="14"/>
        <v>971.7</v>
      </c>
      <c r="C414" s="35">
        <v>1100</v>
      </c>
      <c r="D414" s="34">
        <f t="shared" si="15"/>
        <v>971.7</v>
      </c>
      <c r="E414" s="36">
        <v>45138</v>
      </c>
      <c r="F414" s="37">
        <v>972.9</v>
      </c>
      <c r="G414" s="36">
        <v>45139</v>
      </c>
      <c r="H414" s="38">
        <f t="shared" si="16"/>
        <v>1.1999999999999318</v>
      </c>
      <c r="I414" s="5">
        <f t="shared" si="18"/>
        <v>1</v>
      </c>
      <c r="K414" s="33"/>
      <c r="L414" s="687">
        <v>45137</v>
      </c>
      <c r="M414" s="34">
        <f t="shared" si="13"/>
        <v>525</v>
      </c>
      <c r="N414" s="37">
        <v>0</v>
      </c>
      <c r="O414" s="35">
        <v>469</v>
      </c>
      <c r="P414" s="40">
        <f t="shared" si="17"/>
        <v>56</v>
      </c>
      <c r="Q414" s="41"/>
    </row>
    <row r="415" spans="2:17" ht="15.6" x14ac:dyDescent="0.3">
      <c r="B415" s="34">
        <f t="shared" si="14"/>
        <v>972.9</v>
      </c>
      <c r="C415" s="35">
        <v>1103</v>
      </c>
      <c r="D415" s="34">
        <f t="shared" si="15"/>
        <v>972.9</v>
      </c>
      <c r="E415" s="36">
        <v>45139</v>
      </c>
      <c r="F415" s="37">
        <v>973.3</v>
      </c>
      <c r="G415" s="36">
        <v>45140</v>
      </c>
      <c r="H415" s="38">
        <f t="shared" si="16"/>
        <v>0.39999999999997726</v>
      </c>
      <c r="I415" s="5">
        <f t="shared" si="18"/>
        <v>3</v>
      </c>
      <c r="K415" s="33"/>
      <c r="L415" s="687">
        <v>45138</v>
      </c>
      <c r="M415" s="34">
        <f t="shared" si="13"/>
        <v>469</v>
      </c>
      <c r="N415" s="37">
        <v>0</v>
      </c>
      <c r="O415" s="35">
        <v>462</v>
      </c>
      <c r="P415" s="40">
        <f t="shared" si="17"/>
        <v>7</v>
      </c>
      <c r="Q415" s="41"/>
    </row>
    <row r="416" spans="2:17" ht="15.6" x14ac:dyDescent="0.3">
      <c r="B416" s="34">
        <f t="shared" si="14"/>
        <v>973.3</v>
      </c>
      <c r="C416" s="35">
        <v>1105</v>
      </c>
      <c r="D416" s="34">
        <f t="shared" si="15"/>
        <v>973.3</v>
      </c>
      <c r="E416" s="36">
        <v>45140</v>
      </c>
      <c r="F416" s="37">
        <v>973.5</v>
      </c>
      <c r="G416" s="36">
        <v>45141</v>
      </c>
      <c r="H416" s="38">
        <f t="shared" si="16"/>
        <v>0.20000000000004547</v>
      </c>
      <c r="I416" s="5">
        <f t="shared" si="18"/>
        <v>2</v>
      </c>
      <c r="K416" s="33"/>
      <c r="L416" s="687">
        <v>45139</v>
      </c>
      <c r="M416" s="34">
        <f t="shared" si="13"/>
        <v>462</v>
      </c>
      <c r="N416" s="37">
        <v>0</v>
      </c>
      <c r="O416" s="35">
        <v>450</v>
      </c>
      <c r="P416" s="40">
        <f t="shared" si="17"/>
        <v>12</v>
      </c>
      <c r="Q416" s="41"/>
    </row>
    <row r="417" spans="2:17" ht="15.6" x14ac:dyDescent="0.3">
      <c r="B417" s="34">
        <f t="shared" si="14"/>
        <v>973.5</v>
      </c>
      <c r="C417" s="35">
        <v>1106</v>
      </c>
      <c r="D417" s="34">
        <f t="shared" si="15"/>
        <v>973.5</v>
      </c>
      <c r="E417" s="36">
        <v>45141</v>
      </c>
      <c r="F417" s="37">
        <v>973.9</v>
      </c>
      <c r="G417" s="36">
        <v>45142</v>
      </c>
      <c r="H417" s="38">
        <f t="shared" si="16"/>
        <v>0.39999999999997726</v>
      </c>
      <c r="I417" s="5">
        <f t="shared" si="18"/>
        <v>1</v>
      </c>
      <c r="K417" s="33"/>
      <c r="L417" s="687">
        <v>45140</v>
      </c>
      <c r="M417" s="34">
        <f t="shared" ref="M417:M671" si="19">O416</f>
        <v>450</v>
      </c>
      <c r="N417" s="37">
        <v>0</v>
      </c>
      <c r="O417" s="35">
        <v>450</v>
      </c>
      <c r="P417" s="40">
        <f t="shared" si="17"/>
        <v>0</v>
      </c>
      <c r="Q417" s="41"/>
    </row>
    <row r="418" spans="2:17" ht="15.6" x14ac:dyDescent="0.3">
      <c r="B418" s="34">
        <f t="shared" si="14"/>
        <v>973.9</v>
      </c>
      <c r="C418" s="35">
        <v>1107</v>
      </c>
      <c r="D418" s="34">
        <f t="shared" si="15"/>
        <v>973.9</v>
      </c>
      <c r="E418" s="36">
        <v>45142</v>
      </c>
      <c r="F418" s="37">
        <v>974.1</v>
      </c>
      <c r="G418" s="36">
        <v>45143</v>
      </c>
      <c r="H418" s="38">
        <f t="shared" si="16"/>
        <v>0.20000000000004547</v>
      </c>
      <c r="I418" s="5">
        <f t="shared" si="18"/>
        <v>1</v>
      </c>
      <c r="K418" s="33"/>
      <c r="L418" s="687">
        <v>45141</v>
      </c>
      <c r="M418" s="34">
        <f t="shared" si="19"/>
        <v>450</v>
      </c>
      <c r="N418" s="37">
        <v>0</v>
      </c>
      <c r="O418" s="35">
        <v>450</v>
      </c>
      <c r="P418" s="40">
        <f t="shared" si="17"/>
        <v>0</v>
      </c>
      <c r="Q418" s="41"/>
    </row>
    <row r="419" spans="2:17" ht="15.6" x14ac:dyDescent="0.3">
      <c r="B419" s="34">
        <f t="shared" si="14"/>
        <v>974.1</v>
      </c>
      <c r="C419" s="35">
        <v>1108</v>
      </c>
      <c r="D419" s="34">
        <f t="shared" si="15"/>
        <v>974.1</v>
      </c>
      <c r="E419" s="36">
        <v>45143</v>
      </c>
      <c r="F419" s="37">
        <v>974.2</v>
      </c>
      <c r="G419" s="36">
        <v>45144</v>
      </c>
      <c r="H419" s="38">
        <f t="shared" si="16"/>
        <v>0.10000000000002274</v>
      </c>
      <c r="I419" s="5">
        <f t="shared" si="18"/>
        <v>1</v>
      </c>
      <c r="K419" s="33"/>
      <c r="L419" s="687">
        <v>45142</v>
      </c>
      <c r="M419" s="34">
        <f t="shared" si="19"/>
        <v>450</v>
      </c>
      <c r="N419" s="37">
        <v>0</v>
      </c>
      <c r="O419" s="35">
        <v>450</v>
      </c>
      <c r="P419" s="40">
        <f t="shared" si="17"/>
        <v>0</v>
      </c>
      <c r="Q419" s="41"/>
    </row>
    <row r="420" spans="2:17" ht="15.6" x14ac:dyDescent="0.3">
      <c r="B420" s="34">
        <f t="shared" si="14"/>
        <v>974.2</v>
      </c>
      <c r="C420" s="35">
        <v>1109</v>
      </c>
      <c r="D420" s="34">
        <f t="shared" si="15"/>
        <v>974.2</v>
      </c>
      <c r="E420" s="36">
        <v>45144</v>
      </c>
      <c r="F420" s="37">
        <v>974.5</v>
      </c>
      <c r="G420" s="36">
        <v>45145</v>
      </c>
      <c r="H420" s="38">
        <f t="shared" si="16"/>
        <v>0.29999999999995453</v>
      </c>
      <c r="I420" s="5">
        <f t="shared" si="18"/>
        <v>1</v>
      </c>
      <c r="K420" s="33"/>
      <c r="L420" s="687">
        <v>45143</v>
      </c>
      <c r="M420" s="34">
        <f t="shared" si="19"/>
        <v>450</v>
      </c>
      <c r="N420" s="37">
        <v>0</v>
      </c>
      <c r="O420" s="35">
        <v>450</v>
      </c>
      <c r="P420" s="40">
        <f t="shared" si="17"/>
        <v>0</v>
      </c>
      <c r="Q420" s="41"/>
    </row>
    <row r="421" spans="2:17" ht="15.6" x14ac:dyDescent="0.3">
      <c r="B421" s="34">
        <f t="shared" si="14"/>
        <v>974.5</v>
      </c>
      <c r="C421" s="35">
        <v>1110</v>
      </c>
      <c r="D421" s="34">
        <f t="shared" si="15"/>
        <v>974.5</v>
      </c>
      <c r="E421" s="36">
        <v>45145</v>
      </c>
      <c r="F421" s="37">
        <v>974.8</v>
      </c>
      <c r="G421" s="36">
        <v>45146</v>
      </c>
      <c r="H421" s="38">
        <f t="shared" si="16"/>
        <v>0.29999999999995453</v>
      </c>
      <c r="I421" s="5">
        <f t="shared" si="18"/>
        <v>1</v>
      </c>
      <c r="K421" s="33"/>
      <c r="L421" s="687">
        <v>45144</v>
      </c>
      <c r="M421" s="34">
        <f t="shared" si="19"/>
        <v>450</v>
      </c>
      <c r="N421" s="37">
        <v>0</v>
      </c>
      <c r="O421" s="35">
        <v>450</v>
      </c>
      <c r="P421" s="40">
        <f t="shared" si="17"/>
        <v>0</v>
      </c>
      <c r="Q421" s="41"/>
    </row>
    <row r="422" spans="2:17" ht="15.6" x14ac:dyDescent="0.3">
      <c r="B422" s="34">
        <f t="shared" si="14"/>
        <v>974.8</v>
      </c>
      <c r="C422" s="35">
        <v>1111</v>
      </c>
      <c r="D422" s="34">
        <f t="shared" si="15"/>
        <v>974.8</v>
      </c>
      <c r="E422" s="36">
        <v>45146</v>
      </c>
      <c r="F422" s="37">
        <v>974.9</v>
      </c>
      <c r="G422" s="36">
        <v>45147</v>
      </c>
      <c r="H422" s="38">
        <f t="shared" si="16"/>
        <v>0.10000000000002274</v>
      </c>
      <c r="I422" s="5">
        <f t="shared" si="18"/>
        <v>1</v>
      </c>
      <c r="K422" s="33"/>
      <c r="L422" s="687">
        <v>45145</v>
      </c>
      <c r="M422" s="34">
        <f t="shared" si="19"/>
        <v>450</v>
      </c>
      <c r="N422" s="37">
        <v>0</v>
      </c>
      <c r="O422" s="35">
        <v>450</v>
      </c>
      <c r="P422" s="40">
        <f t="shared" si="17"/>
        <v>0</v>
      </c>
      <c r="Q422" s="41"/>
    </row>
    <row r="423" spans="2:17" ht="15.6" x14ac:dyDescent="0.3">
      <c r="B423" s="34">
        <f t="shared" si="14"/>
        <v>974.9</v>
      </c>
      <c r="C423" s="35">
        <v>1113</v>
      </c>
      <c r="D423" s="34">
        <f t="shared" si="15"/>
        <v>974.9</v>
      </c>
      <c r="E423" s="36">
        <v>45147</v>
      </c>
      <c r="F423" s="37">
        <v>977.7</v>
      </c>
      <c r="G423" s="36">
        <v>45148</v>
      </c>
      <c r="H423" s="38">
        <f t="shared" si="16"/>
        <v>2.8000000000000682</v>
      </c>
      <c r="I423" s="5">
        <f t="shared" si="18"/>
        <v>2</v>
      </c>
      <c r="K423" s="33"/>
      <c r="L423" s="687">
        <v>45146</v>
      </c>
      <c r="M423" s="34">
        <f t="shared" si="19"/>
        <v>450</v>
      </c>
      <c r="N423" s="37">
        <v>0</v>
      </c>
      <c r="O423" s="35">
        <v>450</v>
      </c>
      <c r="P423" s="40">
        <f t="shared" si="17"/>
        <v>0</v>
      </c>
      <c r="Q423" s="41"/>
    </row>
    <row r="424" spans="2:17" ht="15.6" x14ac:dyDescent="0.3">
      <c r="B424" s="34">
        <f t="shared" si="14"/>
        <v>977.7</v>
      </c>
      <c r="C424" s="35">
        <v>1116</v>
      </c>
      <c r="D424" s="34">
        <f t="shared" si="15"/>
        <v>977.7</v>
      </c>
      <c r="E424" s="36">
        <v>45148</v>
      </c>
      <c r="F424" s="37">
        <v>977.9</v>
      </c>
      <c r="G424" s="36">
        <v>45149</v>
      </c>
      <c r="H424" s="38">
        <f t="shared" si="16"/>
        <v>0.19999999999993179</v>
      </c>
      <c r="I424" s="5">
        <f t="shared" si="18"/>
        <v>3</v>
      </c>
      <c r="K424" s="33"/>
      <c r="L424" s="687">
        <v>45147</v>
      </c>
      <c r="M424" s="34">
        <f t="shared" si="19"/>
        <v>450</v>
      </c>
      <c r="N424" s="37">
        <v>0</v>
      </c>
      <c r="O424" s="35">
        <v>402</v>
      </c>
      <c r="P424" s="40">
        <f t="shared" si="17"/>
        <v>48</v>
      </c>
      <c r="Q424" s="41"/>
    </row>
    <row r="425" spans="2:17" ht="15.6" x14ac:dyDescent="0.3">
      <c r="B425" s="34">
        <f t="shared" si="14"/>
        <v>977.9</v>
      </c>
      <c r="C425" s="35">
        <v>1117</v>
      </c>
      <c r="D425" s="34">
        <f t="shared" si="15"/>
        <v>977.9</v>
      </c>
      <c r="E425" s="36">
        <v>45149</v>
      </c>
      <c r="F425" s="37">
        <v>980.9</v>
      </c>
      <c r="G425" s="36">
        <v>45150</v>
      </c>
      <c r="H425" s="38">
        <f t="shared" si="16"/>
        <v>3</v>
      </c>
      <c r="I425" s="5">
        <f t="shared" si="18"/>
        <v>1</v>
      </c>
      <c r="K425" s="33"/>
      <c r="L425" s="687">
        <v>45148</v>
      </c>
      <c r="M425" s="34">
        <f t="shared" si="19"/>
        <v>402</v>
      </c>
      <c r="N425" s="37">
        <v>0</v>
      </c>
      <c r="O425" s="35">
        <v>402</v>
      </c>
      <c r="P425" s="40">
        <f t="shared" si="17"/>
        <v>0</v>
      </c>
      <c r="Q425" s="41"/>
    </row>
    <row r="426" spans="2:17" ht="15.6" x14ac:dyDescent="0.3">
      <c r="B426" s="34">
        <f t="shared" si="14"/>
        <v>980.9</v>
      </c>
      <c r="C426" s="35">
        <v>1119</v>
      </c>
      <c r="D426" s="34">
        <f t="shared" si="15"/>
        <v>980.9</v>
      </c>
      <c r="E426" s="36">
        <v>45150</v>
      </c>
      <c r="F426" s="37">
        <v>981.1</v>
      </c>
      <c r="G426" s="36">
        <v>45151</v>
      </c>
      <c r="H426" s="38">
        <f t="shared" si="16"/>
        <v>0.20000000000004547</v>
      </c>
      <c r="I426" s="5">
        <f t="shared" si="18"/>
        <v>2</v>
      </c>
      <c r="K426" s="33"/>
      <c r="L426" s="687">
        <v>45149</v>
      </c>
      <c r="M426" s="34">
        <f t="shared" si="19"/>
        <v>402</v>
      </c>
      <c r="N426" s="37">
        <v>0</v>
      </c>
      <c r="O426" s="35">
        <v>319</v>
      </c>
      <c r="P426" s="40">
        <f t="shared" si="17"/>
        <v>83</v>
      </c>
      <c r="Q426" s="41"/>
    </row>
    <row r="427" spans="2:17" ht="15.6" x14ac:dyDescent="0.3">
      <c r="B427" s="34">
        <f t="shared" si="14"/>
        <v>981.1</v>
      </c>
      <c r="C427" s="35">
        <v>1121</v>
      </c>
      <c r="D427" s="34">
        <f t="shared" si="15"/>
        <v>981.1</v>
      </c>
      <c r="E427" s="36">
        <v>45151</v>
      </c>
      <c r="F427" s="37">
        <v>981.3</v>
      </c>
      <c r="G427" s="36">
        <v>45152</v>
      </c>
      <c r="H427" s="38">
        <f t="shared" si="16"/>
        <v>0.19999999999993179</v>
      </c>
      <c r="I427" s="5">
        <f t="shared" si="18"/>
        <v>2</v>
      </c>
      <c r="K427" s="33"/>
      <c r="L427" s="687">
        <v>45150</v>
      </c>
      <c r="M427" s="34">
        <f t="shared" si="19"/>
        <v>319</v>
      </c>
      <c r="N427" s="37">
        <v>0</v>
      </c>
      <c r="O427" s="35">
        <v>319</v>
      </c>
      <c r="P427" s="40">
        <f t="shared" si="17"/>
        <v>0</v>
      </c>
      <c r="Q427" s="41"/>
    </row>
    <row r="428" spans="2:17" ht="15.6" x14ac:dyDescent="0.3">
      <c r="B428" s="34">
        <f t="shared" si="14"/>
        <v>981.3</v>
      </c>
      <c r="C428" s="35">
        <v>1122</v>
      </c>
      <c r="D428" s="34">
        <f t="shared" si="15"/>
        <v>981.3</v>
      </c>
      <c r="E428" s="36">
        <v>45152</v>
      </c>
      <c r="F428" s="37">
        <v>981.3</v>
      </c>
      <c r="G428" s="36">
        <v>45153</v>
      </c>
      <c r="H428" s="38">
        <f t="shared" si="16"/>
        <v>0</v>
      </c>
      <c r="I428" s="5">
        <f t="shared" si="18"/>
        <v>1</v>
      </c>
      <c r="K428" s="33"/>
      <c r="L428" s="687">
        <v>45151</v>
      </c>
      <c r="M428" s="34">
        <f t="shared" si="19"/>
        <v>319</v>
      </c>
      <c r="N428" s="37">
        <v>0</v>
      </c>
      <c r="O428" s="35">
        <v>319</v>
      </c>
      <c r="P428" s="40">
        <f t="shared" si="17"/>
        <v>0</v>
      </c>
      <c r="Q428" s="41"/>
    </row>
    <row r="429" spans="2:17" ht="15.6" x14ac:dyDescent="0.3">
      <c r="B429" s="34">
        <f t="shared" si="14"/>
        <v>981.3</v>
      </c>
      <c r="C429" s="35">
        <v>1122</v>
      </c>
      <c r="D429" s="34">
        <f t="shared" si="15"/>
        <v>981.3</v>
      </c>
      <c r="E429" s="36">
        <v>45153</v>
      </c>
      <c r="F429" s="37">
        <v>981.5</v>
      </c>
      <c r="G429" s="36">
        <v>45154</v>
      </c>
      <c r="H429" s="38">
        <f t="shared" si="16"/>
        <v>0.20000000000004547</v>
      </c>
      <c r="I429" s="5">
        <f t="shared" si="18"/>
        <v>0</v>
      </c>
      <c r="K429" s="33"/>
      <c r="L429" s="687">
        <v>45152</v>
      </c>
      <c r="M429" s="34">
        <f t="shared" si="19"/>
        <v>319</v>
      </c>
      <c r="N429" s="37">
        <v>0</v>
      </c>
      <c r="O429" s="35">
        <v>319</v>
      </c>
      <c r="P429" s="40">
        <f t="shared" si="17"/>
        <v>0</v>
      </c>
      <c r="Q429" s="41"/>
    </row>
    <row r="430" spans="2:17" ht="15.6" x14ac:dyDescent="0.3">
      <c r="B430" s="34">
        <f t="shared" si="14"/>
        <v>981.5</v>
      </c>
      <c r="C430" s="35">
        <v>1124</v>
      </c>
      <c r="D430" s="34">
        <f t="shared" si="15"/>
        <v>981.5</v>
      </c>
      <c r="E430" s="36">
        <v>45154</v>
      </c>
      <c r="F430" s="37">
        <v>983.6</v>
      </c>
      <c r="G430" s="36">
        <v>45155</v>
      </c>
      <c r="H430" s="38">
        <f t="shared" si="16"/>
        <v>2.1000000000000227</v>
      </c>
      <c r="I430" s="5">
        <f t="shared" si="18"/>
        <v>2</v>
      </c>
      <c r="K430" s="33"/>
      <c r="L430" s="687">
        <v>45153</v>
      </c>
      <c r="M430" s="34">
        <f t="shared" si="19"/>
        <v>319</v>
      </c>
      <c r="N430" s="37">
        <v>0</v>
      </c>
      <c r="O430" s="35">
        <v>319</v>
      </c>
      <c r="P430" s="40">
        <f t="shared" si="17"/>
        <v>0</v>
      </c>
      <c r="Q430" s="41"/>
    </row>
    <row r="431" spans="2:17" ht="15.6" x14ac:dyDescent="0.3">
      <c r="B431" s="34">
        <f t="shared" si="14"/>
        <v>983.6</v>
      </c>
      <c r="C431" s="35">
        <v>1131</v>
      </c>
      <c r="D431" s="34">
        <f t="shared" si="15"/>
        <v>983.6</v>
      </c>
      <c r="E431" s="36">
        <v>45155</v>
      </c>
      <c r="F431" s="37">
        <v>983.8</v>
      </c>
      <c r="G431" s="36">
        <v>45156</v>
      </c>
      <c r="H431" s="38">
        <f t="shared" si="16"/>
        <v>0.19999999999993179</v>
      </c>
      <c r="I431" s="5">
        <f t="shared" si="18"/>
        <v>7</v>
      </c>
      <c r="K431" s="33"/>
      <c r="L431" s="687">
        <v>45154</v>
      </c>
      <c r="M431" s="34">
        <f t="shared" si="19"/>
        <v>319</v>
      </c>
      <c r="N431" s="37">
        <v>0</v>
      </c>
      <c r="O431" s="35">
        <v>300</v>
      </c>
      <c r="P431" s="40">
        <f t="shared" si="17"/>
        <v>19</v>
      </c>
      <c r="Q431" s="41"/>
    </row>
    <row r="432" spans="2:17" ht="15.6" x14ac:dyDescent="0.3">
      <c r="B432" s="34">
        <f t="shared" si="14"/>
        <v>983.8</v>
      </c>
      <c r="C432" s="35">
        <v>1133</v>
      </c>
      <c r="D432" s="34">
        <f t="shared" si="15"/>
        <v>983.8</v>
      </c>
      <c r="E432" s="36">
        <v>45156</v>
      </c>
      <c r="F432" s="37">
        <v>984.1</v>
      </c>
      <c r="G432" s="36">
        <v>45157</v>
      </c>
      <c r="H432" s="38">
        <f t="shared" si="16"/>
        <v>0.30000000000006821</v>
      </c>
      <c r="I432" s="5">
        <f t="shared" si="18"/>
        <v>2</v>
      </c>
      <c r="K432" s="33"/>
      <c r="L432" s="687">
        <v>45155</v>
      </c>
      <c r="M432" s="34">
        <f t="shared" si="19"/>
        <v>300</v>
      </c>
      <c r="N432" s="37">
        <v>0</v>
      </c>
      <c r="O432" s="35">
        <v>270</v>
      </c>
      <c r="P432" s="40">
        <f t="shared" si="17"/>
        <v>30</v>
      </c>
      <c r="Q432" s="41"/>
    </row>
    <row r="433" spans="2:17" ht="15.6" x14ac:dyDescent="0.3">
      <c r="B433" s="34">
        <f t="shared" si="14"/>
        <v>984.1</v>
      </c>
      <c r="C433" s="35">
        <v>1135</v>
      </c>
      <c r="D433" s="34">
        <f t="shared" si="15"/>
        <v>984.1</v>
      </c>
      <c r="E433" s="36">
        <v>45157</v>
      </c>
      <c r="F433" s="37">
        <v>986.8</v>
      </c>
      <c r="G433" s="36">
        <v>45158</v>
      </c>
      <c r="H433" s="38">
        <f t="shared" si="16"/>
        <v>2.6999999999999318</v>
      </c>
      <c r="I433" s="5">
        <f t="shared" si="18"/>
        <v>2</v>
      </c>
      <c r="K433" s="33"/>
      <c r="L433" s="687">
        <v>45156</v>
      </c>
      <c r="M433" s="34">
        <f t="shared" si="19"/>
        <v>270</v>
      </c>
      <c r="N433" s="37">
        <v>0</v>
      </c>
      <c r="O433" s="35">
        <v>263</v>
      </c>
      <c r="P433" s="40">
        <f t="shared" si="17"/>
        <v>7</v>
      </c>
      <c r="Q433" s="41"/>
    </row>
    <row r="434" spans="2:17" ht="15.6" x14ac:dyDescent="0.3">
      <c r="B434" s="34">
        <f t="shared" si="14"/>
        <v>986.8</v>
      </c>
      <c r="C434" s="35">
        <v>1138</v>
      </c>
      <c r="D434" s="34">
        <f t="shared" si="15"/>
        <v>986.8</v>
      </c>
      <c r="E434" s="36">
        <v>45158</v>
      </c>
      <c r="F434" s="37">
        <v>988</v>
      </c>
      <c r="G434" s="36">
        <v>45159</v>
      </c>
      <c r="H434" s="38">
        <f t="shared" si="16"/>
        <v>1.2000000000000455</v>
      </c>
      <c r="I434" s="5">
        <f t="shared" si="18"/>
        <v>3</v>
      </c>
      <c r="K434" s="33"/>
      <c r="L434" s="687">
        <v>45157</v>
      </c>
      <c r="M434" s="34">
        <f t="shared" si="19"/>
        <v>263</v>
      </c>
      <c r="N434" s="37">
        <v>0</v>
      </c>
      <c r="O434" s="35">
        <v>263</v>
      </c>
      <c r="P434" s="40">
        <f t="shared" si="17"/>
        <v>0</v>
      </c>
      <c r="Q434" s="41"/>
    </row>
    <row r="435" spans="2:17" ht="15.6" x14ac:dyDescent="0.3">
      <c r="B435" s="34">
        <f t="shared" si="14"/>
        <v>988</v>
      </c>
      <c r="C435" s="35">
        <v>1140</v>
      </c>
      <c r="D435" s="34">
        <f t="shared" si="15"/>
        <v>988</v>
      </c>
      <c r="E435" s="36">
        <v>45159</v>
      </c>
      <c r="F435" s="37">
        <v>988</v>
      </c>
      <c r="G435" s="36">
        <v>45160</v>
      </c>
      <c r="H435" s="38">
        <f t="shared" si="16"/>
        <v>0</v>
      </c>
      <c r="I435" s="5">
        <f t="shared" si="18"/>
        <v>2</v>
      </c>
      <c r="K435" s="33"/>
      <c r="L435" s="687">
        <v>45158</v>
      </c>
      <c r="M435" s="34">
        <f t="shared" si="19"/>
        <v>263</v>
      </c>
      <c r="N435" s="37">
        <v>0</v>
      </c>
      <c r="O435" s="35">
        <v>263</v>
      </c>
      <c r="P435" s="40">
        <f t="shared" si="17"/>
        <v>0</v>
      </c>
      <c r="Q435" s="41"/>
    </row>
    <row r="436" spans="2:17" ht="15.6" x14ac:dyDescent="0.3">
      <c r="B436" s="34">
        <f t="shared" si="14"/>
        <v>988</v>
      </c>
      <c r="C436" s="35">
        <v>1141</v>
      </c>
      <c r="D436" s="34">
        <f t="shared" si="15"/>
        <v>988</v>
      </c>
      <c r="E436" s="36">
        <v>45160</v>
      </c>
      <c r="F436" s="37">
        <v>988.4</v>
      </c>
      <c r="G436" s="36">
        <v>45161</v>
      </c>
      <c r="H436" s="38">
        <f t="shared" si="16"/>
        <v>0.39999999999997726</v>
      </c>
      <c r="I436" s="5">
        <f t="shared" si="18"/>
        <v>1</v>
      </c>
      <c r="K436" s="33"/>
      <c r="L436" s="687">
        <v>45159</v>
      </c>
      <c r="M436" s="34">
        <f t="shared" si="19"/>
        <v>263</v>
      </c>
      <c r="N436" s="37">
        <v>0</v>
      </c>
      <c r="O436" s="35">
        <v>263</v>
      </c>
      <c r="P436" s="40">
        <f t="shared" si="17"/>
        <v>0</v>
      </c>
      <c r="Q436" s="41"/>
    </row>
    <row r="437" spans="2:17" ht="15.6" x14ac:dyDescent="0.3">
      <c r="B437" s="34">
        <f t="shared" si="14"/>
        <v>988.4</v>
      </c>
      <c r="C437" s="35">
        <v>1144</v>
      </c>
      <c r="D437" s="34">
        <f t="shared" si="15"/>
        <v>988.4</v>
      </c>
      <c r="E437" s="36">
        <v>45161</v>
      </c>
      <c r="F437" s="37">
        <v>988.6</v>
      </c>
      <c r="G437" s="36">
        <v>45162</v>
      </c>
      <c r="H437" s="38">
        <f t="shared" si="16"/>
        <v>0.20000000000004547</v>
      </c>
      <c r="I437" s="5">
        <f t="shared" si="18"/>
        <v>3</v>
      </c>
      <c r="K437" s="33"/>
      <c r="L437" s="687">
        <v>45160</v>
      </c>
      <c r="M437" s="34">
        <f t="shared" si="19"/>
        <v>263</v>
      </c>
      <c r="N437" s="37">
        <v>0</v>
      </c>
      <c r="O437" s="35">
        <v>263</v>
      </c>
      <c r="P437" s="40">
        <f t="shared" si="17"/>
        <v>0</v>
      </c>
      <c r="Q437" s="41"/>
    </row>
    <row r="438" spans="2:17" ht="15.6" x14ac:dyDescent="0.3">
      <c r="B438" s="34">
        <f t="shared" si="14"/>
        <v>988.6</v>
      </c>
      <c r="C438" s="35">
        <v>1145</v>
      </c>
      <c r="D438" s="34">
        <f t="shared" si="15"/>
        <v>988.6</v>
      </c>
      <c r="E438" s="36">
        <v>45162</v>
      </c>
      <c r="F438" s="37">
        <v>988.9</v>
      </c>
      <c r="G438" s="36">
        <v>45163</v>
      </c>
      <c r="H438" s="38">
        <f t="shared" si="16"/>
        <v>0.29999999999995453</v>
      </c>
      <c r="I438" s="5">
        <f t="shared" si="18"/>
        <v>1</v>
      </c>
      <c r="K438" s="33"/>
      <c r="L438" s="687">
        <v>45161</v>
      </c>
      <c r="M438" s="34">
        <f t="shared" si="19"/>
        <v>263</v>
      </c>
      <c r="N438" s="37">
        <v>0</v>
      </c>
      <c r="O438" s="35">
        <v>263</v>
      </c>
      <c r="P438" s="40">
        <f t="shared" si="17"/>
        <v>0</v>
      </c>
      <c r="Q438" s="41"/>
    </row>
    <row r="439" spans="2:17" ht="15.6" x14ac:dyDescent="0.3">
      <c r="B439" s="34">
        <f t="shared" si="14"/>
        <v>988.9</v>
      </c>
      <c r="C439" s="35">
        <v>1148</v>
      </c>
      <c r="D439" s="34">
        <f t="shared" si="15"/>
        <v>988.9</v>
      </c>
      <c r="E439" s="36">
        <v>45163</v>
      </c>
      <c r="F439" s="37">
        <v>989.4</v>
      </c>
      <c r="G439" s="36">
        <v>45164</v>
      </c>
      <c r="H439" s="38">
        <f t="shared" si="16"/>
        <v>0.5</v>
      </c>
      <c r="I439" s="5">
        <f t="shared" si="18"/>
        <v>3</v>
      </c>
      <c r="K439" s="33"/>
      <c r="L439" s="687">
        <v>45162</v>
      </c>
      <c r="M439" s="34">
        <f t="shared" si="19"/>
        <v>263</v>
      </c>
      <c r="N439" s="37">
        <v>0</v>
      </c>
      <c r="O439" s="35">
        <v>246</v>
      </c>
      <c r="P439" s="40">
        <f t="shared" si="17"/>
        <v>17</v>
      </c>
      <c r="Q439" s="41"/>
    </row>
    <row r="440" spans="2:17" ht="15.6" x14ac:dyDescent="0.3">
      <c r="B440" s="34">
        <f t="shared" si="14"/>
        <v>989.4</v>
      </c>
      <c r="C440" s="35">
        <v>1149</v>
      </c>
      <c r="D440" s="34">
        <f t="shared" si="15"/>
        <v>989.4</v>
      </c>
      <c r="E440" s="36">
        <v>45164</v>
      </c>
      <c r="F440" s="37">
        <v>989.6</v>
      </c>
      <c r="G440" s="36">
        <v>45165</v>
      </c>
      <c r="H440" s="38">
        <f t="shared" si="16"/>
        <v>0.20000000000004547</v>
      </c>
      <c r="I440" s="5">
        <f t="shared" si="18"/>
        <v>1</v>
      </c>
      <c r="K440" s="33"/>
      <c r="L440" s="687">
        <v>45163</v>
      </c>
      <c r="M440" s="34">
        <f t="shared" si="19"/>
        <v>246</v>
      </c>
      <c r="N440" s="37">
        <v>0</v>
      </c>
      <c r="O440" s="35">
        <v>240</v>
      </c>
      <c r="P440" s="40">
        <f t="shared" si="17"/>
        <v>6</v>
      </c>
      <c r="Q440" s="41"/>
    </row>
    <row r="441" spans="2:17" ht="15.6" x14ac:dyDescent="0.3">
      <c r="B441" s="34">
        <f t="shared" si="14"/>
        <v>989.6</v>
      </c>
      <c r="C441" s="35">
        <v>1150</v>
      </c>
      <c r="D441" s="34">
        <f t="shared" si="15"/>
        <v>989.6</v>
      </c>
      <c r="E441" s="36">
        <v>45165</v>
      </c>
      <c r="F441" s="37">
        <v>989.7</v>
      </c>
      <c r="G441" s="36">
        <v>45166</v>
      </c>
      <c r="H441" s="38">
        <f t="shared" si="16"/>
        <v>0.10000000000002274</v>
      </c>
      <c r="I441" s="5">
        <f t="shared" si="18"/>
        <v>1</v>
      </c>
      <c r="K441" s="33"/>
      <c r="L441" s="687">
        <v>45164</v>
      </c>
      <c r="M441" s="34">
        <f t="shared" si="19"/>
        <v>240</v>
      </c>
      <c r="N441" s="37">
        <v>0</v>
      </c>
      <c r="O441" s="35">
        <v>234</v>
      </c>
      <c r="P441" s="40">
        <f t="shared" si="17"/>
        <v>6</v>
      </c>
      <c r="Q441" s="41"/>
    </row>
    <row r="442" spans="2:17" ht="15.6" x14ac:dyDescent="0.3">
      <c r="B442" s="34">
        <f t="shared" si="14"/>
        <v>989.7</v>
      </c>
      <c r="C442" s="35">
        <v>1151</v>
      </c>
      <c r="D442" s="34">
        <f t="shared" si="15"/>
        <v>989.7</v>
      </c>
      <c r="E442" s="36">
        <v>45166</v>
      </c>
      <c r="F442" s="37">
        <v>989.7</v>
      </c>
      <c r="G442" s="36">
        <v>45167</v>
      </c>
      <c r="H442" s="38">
        <f t="shared" si="16"/>
        <v>0</v>
      </c>
      <c r="I442" s="5">
        <f t="shared" si="18"/>
        <v>1</v>
      </c>
      <c r="K442" s="33"/>
      <c r="L442" s="687">
        <v>45165</v>
      </c>
      <c r="M442" s="34">
        <f t="shared" si="19"/>
        <v>234</v>
      </c>
      <c r="N442" s="37">
        <v>0</v>
      </c>
      <c r="O442" s="35">
        <v>225</v>
      </c>
      <c r="P442" s="40">
        <f t="shared" si="17"/>
        <v>9</v>
      </c>
      <c r="Q442" s="41"/>
    </row>
    <row r="443" spans="2:17" ht="15.6" x14ac:dyDescent="0.3">
      <c r="B443" s="34">
        <f t="shared" si="14"/>
        <v>989.7</v>
      </c>
      <c r="C443" s="35">
        <v>1151</v>
      </c>
      <c r="D443" s="34">
        <f t="shared" si="15"/>
        <v>989.7</v>
      </c>
      <c r="E443" s="36">
        <v>45167</v>
      </c>
      <c r="F443" s="37">
        <v>990.1</v>
      </c>
      <c r="G443" s="36">
        <v>45168</v>
      </c>
      <c r="H443" s="38">
        <f t="shared" si="16"/>
        <v>0.39999999999997726</v>
      </c>
      <c r="I443" s="5">
        <f t="shared" si="18"/>
        <v>0</v>
      </c>
      <c r="K443" s="33"/>
      <c r="L443" s="687">
        <v>45166</v>
      </c>
      <c r="M443" s="34">
        <f t="shared" si="19"/>
        <v>225</v>
      </c>
      <c r="N443" s="37">
        <v>0</v>
      </c>
      <c r="O443" s="35">
        <v>225</v>
      </c>
      <c r="P443" s="40">
        <f t="shared" si="17"/>
        <v>0</v>
      </c>
      <c r="Q443" s="41"/>
    </row>
    <row r="444" spans="2:17" ht="15.6" x14ac:dyDescent="0.3">
      <c r="B444" s="34">
        <f t="shared" si="14"/>
        <v>990.1</v>
      </c>
      <c r="C444" s="35">
        <v>1153</v>
      </c>
      <c r="D444" s="34">
        <f t="shared" si="15"/>
        <v>990.1</v>
      </c>
      <c r="E444" s="36">
        <v>45168</v>
      </c>
      <c r="F444" s="37">
        <v>990.3</v>
      </c>
      <c r="G444" s="36">
        <v>45169</v>
      </c>
      <c r="H444" s="38">
        <f t="shared" si="16"/>
        <v>0.19999999999993179</v>
      </c>
      <c r="I444" s="5">
        <f t="shared" si="18"/>
        <v>2</v>
      </c>
      <c r="K444" s="33"/>
      <c r="L444" s="687">
        <v>45167</v>
      </c>
      <c r="M444" s="34">
        <f t="shared" si="19"/>
        <v>225</v>
      </c>
      <c r="N444" s="37">
        <v>0</v>
      </c>
      <c r="O444" s="35">
        <v>210</v>
      </c>
      <c r="P444" s="40">
        <f t="shared" si="17"/>
        <v>15</v>
      </c>
      <c r="Q444" s="41"/>
    </row>
    <row r="445" spans="2:17" ht="15.6" x14ac:dyDescent="0.3">
      <c r="B445" s="34">
        <f t="shared" si="14"/>
        <v>990.3</v>
      </c>
      <c r="C445" s="35">
        <v>1154</v>
      </c>
      <c r="D445" s="34">
        <f t="shared" si="15"/>
        <v>990.3</v>
      </c>
      <c r="E445" s="36">
        <v>45169</v>
      </c>
      <c r="F445" s="37">
        <v>990.6</v>
      </c>
      <c r="G445" s="36">
        <v>45170</v>
      </c>
      <c r="H445" s="38">
        <f t="shared" si="16"/>
        <v>0.30000000000006821</v>
      </c>
      <c r="I445" s="5">
        <f t="shared" si="18"/>
        <v>1</v>
      </c>
      <c r="K445" s="33"/>
      <c r="L445" s="687">
        <v>45168</v>
      </c>
      <c r="M445" s="34">
        <f t="shared" si="19"/>
        <v>210</v>
      </c>
      <c r="N445" s="37">
        <v>0</v>
      </c>
      <c r="O445" s="35">
        <v>198</v>
      </c>
      <c r="P445" s="40">
        <f t="shared" si="17"/>
        <v>12</v>
      </c>
      <c r="Q445" s="41"/>
    </row>
    <row r="446" spans="2:17" ht="15.6" x14ac:dyDescent="0.3">
      <c r="B446" s="34">
        <f t="shared" si="14"/>
        <v>990.6</v>
      </c>
      <c r="C446" s="35">
        <v>1155</v>
      </c>
      <c r="D446" s="34">
        <f t="shared" si="15"/>
        <v>990.6</v>
      </c>
      <c r="E446" s="36">
        <v>45170</v>
      </c>
      <c r="F446" s="37">
        <v>990.7</v>
      </c>
      <c r="G446" s="36">
        <v>45171</v>
      </c>
      <c r="H446" s="38">
        <f t="shared" si="16"/>
        <v>0.10000000000002274</v>
      </c>
      <c r="I446" s="5">
        <f t="shared" si="18"/>
        <v>1</v>
      </c>
      <c r="K446" s="33"/>
      <c r="L446" s="687">
        <v>45169</v>
      </c>
      <c r="M446" s="34">
        <f t="shared" si="19"/>
        <v>198</v>
      </c>
      <c r="N446" s="37">
        <v>0</v>
      </c>
      <c r="O446" s="35">
        <v>192</v>
      </c>
      <c r="P446" s="40">
        <f t="shared" si="17"/>
        <v>6</v>
      </c>
      <c r="Q446" s="41"/>
    </row>
    <row r="447" spans="2:17" ht="15.6" x14ac:dyDescent="0.3">
      <c r="B447" s="34">
        <f t="shared" si="14"/>
        <v>990.7</v>
      </c>
      <c r="C447" s="35">
        <v>1156</v>
      </c>
      <c r="D447" s="34">
        <f t="shared" si="15"/>
        <v>990.7</v>
      </c>
      <c r="E447" s="36">
        <v>45171</v>
      </c>
      <c r="F447" s="37">
        <v>991</v>
      </c>
      <c r="G447" s="36">
        <v>45172</v>
      </c>
      <c r="H447" s="38">
        <f t="shared" si="16"/>
        <v>0.29999999999995453</v>
      </c>
      <c r="I447" s="5">
        <f t="shared" si="18"/>
        <v>1</v>
      </c>
      <c r="K447" s="33"/>
      <c r="L447" s="687">
        <v>45170</v>
      </c>
      <c r="M447" s="34">
        <f t="shared" si="19"/>
        <v>192</v>
      </c>
      <c r="N447" s="37">
        <v>0</v>
      </c>
      <c r="O447" s="35">
        <v>188</v>
      </c>
      <c r="P447" s="40">
        <f t="shared" si="17"/>
        <v>4</v>
      </c>
      <c r="Q447" s="41"/>
    </row>
    <row r="448" spans="2:17" ht="15.6" x14ac:dyDescent="0.3">
      <c r="B448" s="34">
        <f t="shared" si="14"/>
        <v>991</v>
      </c>
      <c r="C448" s="35">
        <v>1157</v>
      </c>
      <c r="D448" s="34">
        <f t="shared" si="15"/>
        <v>991</v>
      </c>
      <c r="E448" s="36">
        <v>45172</v>
      </c>
      <c r="F448" s="37">
        <v>991</v>
      </c>
      <c r="G448" s="36">
        <v>45173</v>
      </c>
      <c r="H448" s="38">
        <f t="shared" si="16"/>
        <v>0</v>
      </c>
      <c r="I448" s="5">
        <f t="shared" si="18"/>
        <v>1</v>
      </c>
      <c r="K448" s="33"/>
      <c r="L448" s="687">
        <v>45171</v>
      </c>
      <c r="M448" s="34">
        <f t="shared" si="19"/>
        <v>188</v>
      </c>
      <c r="N448" s="37">
        <v>0</v>
      </c>
      <c r="O448" s="35">
        <v>188</v>
      </c>
      <c r="P448" s="40">
        <f t="shared" si="17"/>
        <v>0</v>
      </c>
      <c r="Q448" s="41"/>
    </row>
    <row r="449" spans="2:17" ht="15.6" x14ac:dyDescent="0.3">
      <c r="B449" s="34">
        <f t="shared" si="14"/>
        <v>991</v>
      </c>
      <c r="C449" s="35">
        <v>1157</v>
      </c>
      <c r="D449" s="34">
        <f t="shared" si="15"/>
        <v>991</v>
      </c>
      <c r="E449" s="36">
        <v>45173</v>
      </c>
      <c r="F449" s="37">
        <v>991.2</v>
      </c>
      <c r="G449" s="36">
        <v>45174</v>
      </c>
      <c r="H449" s="38">
        <f t="shared" si="16"/>
        <v>0.20000000000004547</v>
      </c>
      <c r="I449" s="5">
        <f t="shared" si="18"/>
        <v>0</v>
      </c>
      <c r="K449" s="33"/>
      <c r="L449" s="687">
        <v>45172</v>
      </c>
      <c r="M449" s="34">
        <f t="shared" si="19"/>
        <v>188</v>
      </c>
      <c r="N449" s="37">
        <v>0</v>
      </c>
      <c r="O449" s="35">
        <v>180</v>
      </c>
      <c r="P449" s="40">
        <f t="shared" si="17"/>
        <v>8</v>
      </c>
      <c r="Q449" s="41"/>
    </row>
    <row r="450" spans="2:17" ht="15.6" x14ac:dyDescent="0.3">
      <c r="B450" s="34">
        <f t="shared" si="14"/>
        <v>991.2</v>
      </c>
      <c r="C450" s="35">
        <v>1158</v>
      </c>
      <c r="D450" s="34">
        <f t="shared" si="15"/>
        <v>991.2</v>
      </c>
      <c r="E450" s="36">
        <v>45174</v>
      </c>
      <c r="F450" s="37">
        <v>1000.8</v>
      </c>
      <c r="G450" s="36">
        <v>45175</v>
      </c>
      <c r="H450" s="38">
        <f t="shared" si="16"/>
        <v>9.5999999999999091</v>
      </c>
      <c r="I450" s="5">
        <f t="shared" si="18"/>
        <v>1</v>
      </c>
      <c r="K450" s="33"/>
      <c r="L450" s="687">
        <v>45173</v>
      </c>
      <c r="M450" s="34">
        <f t="shared" si="19"/>
        <v>180</v>
      </c>
      <c r="N450" s="37">
        <v>0</v>
      </c>
      <c r="O450" s="35">
        <v>180</v>
      </c>
      <c r="P450" s="40">
        <f t="shared" si="17"/>
        <v>0</v>
      </c>
      <c r="Q450" s="41"/>
    </row>
    <row r="451" spans="2:17" ht="15.6" x14ac:dyDescent="0.3">
      <c r="B451" s="34">
        <f t="shared" si="14"/>
        <v>1000.8</v>
      </c>
      <c r="C451" s="35">
        <v>1161</v>
      </c>
      <c r="D451" s="34">
        <f t="shared" si="15"/>
        <v>1000.8</v>
      </c>
      <c r="E451" s="36">
        <v>45175</v>
      </c>
      <c r="F451" s="37">
        <v>1004</v>
      </c>
      <c r="G451" s="36">
        <v>45176</v>
      </c>
      <c r="H451" s="38">
        <f t="shared" si="16"/>
        <v>3.2000000000000455</v>
      </c>
      <c r="I451" s="5">
        <f t="shared" si="18"/>
        <v>3</v>
      </c>
      <c r="K451" s="33"/>
      <c r="L451" s="687">
        <v>45174</v>
      </c>
      <c r="M451" s="34">
        <f t="shared" si="19"/>
        <v>180</v>
      </c>
      <c r="N451" s="37">
        <v>0</v>
      </c>
      <c r="O451" s="35">
        <v>28</v>
      </c>
      <c r="P451" s="40">
        <f t="shared" si="17"/>
        <v>152</v>
      </c>
      <c r="Q451" s="41"/>
    </row>
    <row r="452" spans="2:17" ht="15.6" x14ac:dyDescent="0.3">
      <c r="B452" s="34">
        <f t="shared" si="14"/>
        <v>1004</v>
      </c>
      <c r="C452" s="35">
        <v>1165</v>
      </c>
      <c r="D452" s="34">
        <f t="shared" si="15"/>
        <v>1004</v>
      </c>
      <c r="E452" s="36">
        <v>45176</v>
      </c>
      <c r="F452" s="37">
        <v>1004</v>
      </c>
      <c r="G452" s="36">
        <v>45177</v>
      </c>
      <c r="H452" s="38">
        <f t="shared" si="16"/>
        <v>0</v>
      </c>
      <c r="I452" s="5">
        <f t="shared" si="18"/>
        <v>4</v>
      </c>
      <c r="K452" s="49"/>
      <c r="L452" s="689">
        <v>45175</v>
      </c>
      <c r="M452" s="51">
        <f t="shared" si="19"/>
        <v>28</v>
      </c>
      <c r="N452" s="52">
        <v>547</v>
      </c>
      <c r="O452" s="53">
        <v>600</v>
      </c>
      <c r="P452" s="55">
        <f t="shared" si="17"/>
        <v>-25</v>
      </c>
      <c r="Q452" s="56"/>
    </row>
    <row r="453" spans="2:17" ht="15.6" x14ac:dyDescent="0.3">
      <c r="B453" s="34">
        <f t="shared" si="14"/>
        <v>1004</v>
      </c>
      <c r="C453" s="35">
        <v>1165</v>
      </c>
      <c r="D453" s="34">
        <f t="shared" si="15"/>
        <v>1004</v>
      </c>
      <c r="E453" s="36">
        <v>45177</v>
      </c>
      <c r="F453" s="37">
        <v>1004.2</v>
      </c>
      <c r="G453" s="36">
        <v>45178</v>
      </c>
      <c r="H453" s="38">
        <f t="shared" si="16"/>
        <v>0.20000000000004547</v>
      </c>
      <c r="I453" s="5">
        <f t="shared" si="18"/>
        <v>0</v>
      </c>
      <c r="K453" s="33"/>
      <c r="L453" s="687">
        <v>45176</v>
      </c>
      <c r="M453" s="34">
        <f t="shared" si="19"/>
        <v>600</v>
      </c>
      <c r="N453" s="37">
        <v>0</v>
      </c>
      <c r="O453" s="35">
        <v>600</v>
      </c>
      <c r="P453" s="40">
        <f t="shared" si="17"/>
        <v>0</v>
      </c>
      <c r="Q453" s="41"/>
    </row>
    <row r="454" spans="2:17" ht="15.6" x14ac:dyDescent="0.3">
      <c r="B454" s="34">
        <f t="shared" si="14"/>
        <v>1004.2</v>
      </c>
      <c r="C454" s="35">
        <v>1166</v>
      </c>
      <c r="D454" s="34">
        <f t="shared" si="15"/>
        <v>1004.2</v>
      </c>
      <c r="E454" s="36">
        <v>45178</v>
      </c>
      <c r="F454" s="37">
        <v>1004.5</v>
      </c>
      <c r="G454" s="36">
        <v>45179</v>
      </c>
      <c r="H454" s="38">
        <f t="shared" si="16"/>
        <v>0.29999999999995453</v>
      </c>
      <c r="I454" s="5">
        <f t="shared" si="18"/>
        <v>1</v>
      </c>
      <c r="K454" s="33"/>
      <c r="L454" s="687">
        <v>45177</v>
      </c>
      <c r="M454" s="34">
        <f t="shared" si="19"/>
        <v>600</v>
      </c>
      <c r="N454" s="37">
        <v>0</v>
      </c>
      <c r="O454" s="35">
        <v>600</v>
      </c>
      <c r="P454" s="40">
        <f t="shared" si="17"/>
        <v>0</v>
      </c>
      <c r="Q454" s="41"/>
    </row>
    <row r="455" spans="2:17" ht="15.6" x14ac:dyDescent="0.3">
      <c r="B455" s="34">
        <f t="shared" si="14"/>
        <v>1004.5</v>
      </c>
      <c r="C455" s="35">
        <v>1167</v>
      </c>
      <c r="D455" s="34">
        <f t="shared" si="15"/>
        <v>1004.5</v>
      </c>
      <c r="E455" s="36">
        <v>45179</v>
      </c>
      <c r="F455" s="37">
        <v>1004.7</v>
      </c>
      <c r="G455" s="36">
        <v>45180</v>
      </c>
      <c r="H455" s="38">
        <f t="shared" si="16"/>
        <v>0.20000000000004547</v>
      </c>
      <c r="I455" s="5">
        <f t="shared" si="18"/>
        <v>1</v>
      </c>
      <c r="K455" s="33"/>
      <c r="L455" s="687">
        <v>45178</v>
      </c>
      <c r="M455" s="34">
        <f t="shared" si="19"/>
        <v>600</v>
      </c>
      <c r="N455" s="37">
        <v>0</v>
      </c>
      <c r="O455" s="35">
        <v>600</v>
      </c>
      <c r="P455" s="40">
        <f t="shared" si="17"/>
        <v>0</v>
      </c>
      <c r="Q455" s="41"/>
    </row>
    <row r="456" spans="2:17" ht="15.6" x14ac:dyDescent="0.3">
      <c r="B456" s="34">
        <f t="shared" si="14"/>
        <v>1004.7</v>
      </c>
      <c r="C456" s="35">
        <v>1168</v>
      </c>
      <c r="D456" s="34">
        <f t="shared" si="15"/>
        <v>1004.7</v>
      </c>
      <c r="E456" s="36">
        <v>45180</v>
      </c>
      <c r="F456" s="37">
        <v>1006.7</v>
      </c>
      <c r="G456" s="36">
        <v>45181</v>
      </c>
      <c r="H456" s="38">
        <f t="shared" si="16"/>
        <v>2</v>
      </c>
      <c r="I456" s="5">
        <f t="shared" si="18"/>
        <v>1</v>
      </c>
      <c r="K456" s="33"/>
      <c r="L456" s="687">
        <v>45179</v>
      </c>
      <c r="M456" s="34">
        <f t="shared" si="19"/>
        <v>600</v>
      </c>
      <c r="N456" s="37">
        <v>0</v>
      </c>
      <c r="O456" s="35">
        <v>600</v>
      </c>
      <c r="P456" s="40">
        <f t="shared" si="17"/>
        <v>0</v>
      </c>
      <c r="Q456" s="41"/>
    </row>
    <row r="457" spans="2:17" ht="15.6" x14ac:dyDescent="0.3">
      <c r="B457" s="34">
        <f t="shared" si="14"/>
        <v>1006.7</v>
      </c>
      <c r="C457" s="35">
        <v>1169</v>
      </c>
      <c r="D457" s="34">
        <f t="shared" si="15"/>
        <v>1006.7</v>
      </c>
      <c r="E457" s="36">
        <v>45181</v>
      </c>
      <c r="F457" s="37">
        <v>1007.9</v>
      </c>
      <c r="G457" s="36">
        <v>45182</v>
      </c>
      <c r="H457" s="38">
        <f t="shared" si="16"/>
        <v>1.1999999999999318</v>
      </c>
      <c r="I457" s="5">
        <f t="shared" si="18"/>
        <v>1</v>
      </c>
      <c r="K457" s="33"/>
      <c r="L457" s="687">
        <v>45180</v>
      </c>
      <c r="M457" s="34">
        <f t="shared" si="19"/>
        <v>600</v>
      </c>
      <c r="N457" s="37">
        <v>0</v>
      </c>
      <c r="O457" s="35">
        <v>600</v>
      </c>
      <c r="P457" s="40">
        <f t="shared" si="17"/>
        <v>0</v>
      </c>
      <c r="Q457" s="41"/>
    </row>
    <row r="458" spans="2:17" ht="15.6" x14ac:dyDescent="0.3">
      <c r="B458" s="34">
        <f t="shared" ref="B458:B712" si="20">(F457)</f>
        <v>1007.9</v>
      </c>
      <c r="C458" s="35">
        <v>1169</v>
      </c>
      <c r="D458" s="34">
        <f t="shared" si="15"/>
        <v>1007.9</v>
      </c>
      <c r="E458" s="36">
        <v>45182</v>
      </c>
      <c r="F458" s="37">
        <v>1008.4</v>
      </c>
      <c r="G458" s="36">
        <v>45183</v>
      </c>
      <c r="H458" s="38">
        <f t="shared" si="16"/>
        <v>0.5</v>
      </c>
      <c r="I458" s="5">
        <f t="shared" si="18"/>
        <v>0</v>
      </c>
      <c r="K458" s="33"/>
      <c r="L458" s="687">
        <v>45181</v>
      </c>
      <c r="M458" s="34">
        <f t="shared" si="19"/>
        <v>600</v>
      </c>
      <c r="N458" s="37">
        <v>0</v>
      </c>
      <c r="O458" s="35">
        <v>600</v>
      </c>
      <c r="P458" s="40">
        <f t="shared" si="17"/>
        <v>0</v>
      </c>
      <c r="Q458" s="41"/>
    </row>
    <row r="459" spans="2:17" ht="15.6" x14ac:dyDescent="0.3">
      <c r="B459" s="34">
        <f t="shared" si="20"/>
        <v>1008.4</v>
      </c>
      <c r="C459" s="35">
        <v>1171</v>
      </c>
      <c r="D459" s="34">
        <f t="shared" si="15"/>
        <v>1008.4</v>
      </c>
      <c r="E459" s="36">
        <v>45183</v>
      </c>
      <c r="F459" s="37">
        <v>1009.4</v>
      </c>
      <c r="G459" s="36">
        <v>45184</v>
      </c>
      <c r="H459" s="38">
        <f t="shared" si="16"/>
        <v>1</v>
      </c>
      <c r="I459" s="5">
        <f t="shared" si="18"/>
        <v>2</v>
      </c>
      <c r="K459" s="33"/>
      <c r="L459" s="687">
        <v>45182</v>
      </c>
      <c r="M459" s="34">
        <f t="shared" si="19"/>
        <v>600</v>
      </c>
      <c r="N459" s="37">
        <v>0</v>
      </c>
      <c r="O459" s="35">
        <v>600</v>
      </c>
      <c r="P459" s="40">
        <f t="shared" si="17"/>
        <v>0</v>
      </c>
      <c r="Q459" s="41"/>
    </row>
    <row r="460" spans="2:17" ht="15.6" x14ac:dyDescent="0.3">
      <c r="B460" s="34">
        <f t="shared" si="20"/>
        <v>1009.4</v>
      </c>
      <c r="C460" s="35">
        <v>1172</v>
      </c>
      <c r="D460" s="34">
        <f t="shared" si="15"/>
        <v>1009.4</v>
      </c>
      <c r="E460" s="36">
        <v>45184</v>
      </c>
      <c r="F460" s="37">
        <v>1009.6</v>
      </c>
      <c r="G460" s="36">
        <v>45185</v>
      </c>
      <c r="H460" s="38">
        <f t="shared" si="16"/>
        <v>0.20000000000004547</v>
      </c>
      <c r="I460" s="5">
        <f t="shared" si="18"/>
        <v>1</v>
      </c>
      <c r="K460" s="33"/>
      <c r="L460" s="687">
        <v>45183</v>
      </c>
      <c r="M460" s="34">
        <f t="shared" si="19"/>
        <v>600</v>
      </c>
      <c r="N460" s="37">
        <v>0</v>
      </c>
      <c r="O460" s="35">
        <v>600</v>
      </c>
      <c r="P460" s="40">
        <f t="shared" si="17"/>
        <v>0</v>
      </c>
      <c r="Q460" s="41"/>
    </row>
    <row r="461" spans="2:17" ht="15.6" x14ac:dyDescent="0.3">
      <c r="B461" s="34">
        <f t="shared" si="20"/>
        <v>1009.6</v>
      </c>
      <c r="C461" s="35">
        <v>1173</v>
      </c>
      <c r="D461" s="34">
        <f t="shared" si="15"/>
        <v>1009.6</v>
      </c>
      <c r="E461" s="36">
        <v>45185</v>
      </c>
      <c r="F461" s="37">
        <v>1009.6</v>
      </c>
      <c r="G461" s="36">
        <v>45186</v>
      </c>
      <c r="H461" s="38">
        <f t="shared" si="16"/>
        <v>0</v>
      </c>
      <c r="I461" s="5">
        <f t="shared" si="18"/>
        <v>1</v>
      </c>
      <c r="K461" s="33"/>
      <c r="L461" s="687">
        <v>45184</v>
      </c>
      <c r="M461" s="34">
        <f t="shared" si="19"/>
        <v>600</v>
      </c>
      <c r="N461" s="37">
        <v>0</v>
      </c>
      <c r="O461" s="35">
        <v>600</v>
      </c>
      <c r="P461" s="40">
        <f t="shared" si="17"/>
        <v>0</v>
      </c>
      <c r="Q461" s="41"/>
    </row>
    <row r="462" spans="2:17" ht="15.6" x14ac:dyDescent="0.3">
      <c r="B462" s="34">
        <f t="shared" si="20"/>
        <v>1009.6</v>
      </c>
      <c r="C462" s="35">
        <v>1173</v>
      </c>
      <c r="D462" s="34">
        <f t="shared" si="15"/>
        <v>1009.6</v>
      </c>
      <c r="E462" s="36">
        <v>45186</v>
      </c>
      <c r="F462" s="37">
        <v>1018.7</v>
      </c>
      <c r="G462" s="36">
        <v>45187</v>
      </c>
      <c r="H462" s="38">
        <f t="shared" si="16"/>
        <v>9.1000000000000227</v>
      </c>
      <c r="I462" s="5">
        <f t="shared" si="18"/>
        <v>0</v>
      </c>
      <c r="K462" s="33"/>
      <c r="L462" s="687">
        <v>45185</v>
      </c>
      <c r="M462" s="34">
        <f t="shared" si="19"/>
        <v>600</v>
      </c>
      <c r="N462" s="37">
        <v>0</v>
      </c>
      <c r="O462" s="35">
        <v>600</v>
      </c>
      <c r="P462" s="40">
        <f t="shared" si="17"/>
        <v>0</v>
      </c>
      <c r="Q462" s="41"/>
    </row>
    <row r="463" spans="2:17" ht="15.6" x14ac:dyDescent="0.3">
      <c r="B463" s="34">
        <f t="shared" si="20"/>
        <v>1018.7</v>
      </c>
      <c r="C463" s="35">
        <v>1175</v>
      </c>
      <c r="D463" s="34">
        <f t="shared" si="15"/>
        <v>1018.7</v>
      </c>
      <c r="E463" s="36">
        <v>45187</v>
      </c>
      <c r="F463" s="37">
        <v>1018.9</v>
      </c>
      <c r="G463" s="36">
        <v>45188</v>
      </c>
      <c r="H463" s="38">
        <f t="shared" si="16"/>
        <v>0.19999999999993179</v>
      </c>
      <c r="I463" s="5">
        <f t="shared" si="18"/>
        <v>2</v>
      </c>
      <c r="K463" s="33"/>
      <c r="L463" s="687">
        <v>45186</v>
      </c>
      <c r="M463" s="34">
        <f t="shared" si="19"/>
        <v>600</v>
      </c>
      <c r="N463" s="37">
        <v>0</v>
      </c>
      <c r="O463" s="35">
        <v>525</v>
      </c>
      <c r="P463" s="40">
        <f t="shared" si="17"/>
        <v>75</v>
      </c>
      <c r="Q463" s="41"/>
    </row>
    <row r="464" spans="2:17" ht="15.6" x14ac:dyDescent="0.3">
      <c r="B464" s="34">
        <f t="shared" si="20"/>
        <v>1018.9</v>
      </c>
      <c r="C464" s="35">
        <v>1176</v>
      </c>
      <c r="D464" s="34">
        <f t="shared" si="15"/>
        <v>1018.9</v>
      </c>
      <c r="E464" s="36">
        <v>45188</v>
      </c>
      <c r="F464" s="37">
        <v>1019.1</v>
      </c>
      <c r="G464" s="36">
        <v>45189</v>
      </c>
      <c r="H464" s="38">
        <f t="shared" si="16"/>
        <v>0.20000000000004547</v>
      </c>
      <c r="I464" s="5">
        <f t="shared" si="18"/>
        <v>1</v>
      </c>
      <c r="K464" s="33"/>
      <c r="L464" s="687">
        <v>45187</v>
      </c>
      <c r="M464" s="34">
        <f t="shared" si="19"/>
        <v>525</v>
      </c>
      <c r="N464" s="37">
        <v>0</v>
      </c>
      <c r="O464" s="35">
        <v>516</v>
      </c>
      <c r="P464" s="40">
        <f t="shared" si="17"/>
        <v>9</v>
      </c>
      <c r="Q464" s="41"/>
    </row>
    <row r="465" spans="2:19" ht="15.6" x14ac:dyDescent="0.3">
      <c r="B465" s="34">
        <f t="shared" si="20"/>
        <v>1019.1</v>
      </c>
      <c r="C465" s="35">
        <v>1177</v>
      </c>
      <c r="D465" s="34">
        <f t="shared" si="15"/>
        <v>1019.1</v>
      </c>
      <c r="E465" s="36">
        <v>45189</v>
      </c>
      <c r="F465" s="37">
        <v>1019.3</v>
      </c>
      <c r="G465" s="36">
        <v>45190</v>
      </c>
      <c r="H465" s="38">
        <f t="shared" si="16"/>
        <v>0.19999999999993179</v>
      </c>
      <c r="I465" s="5">
        <f t="shared" si="18"/>
        <v>1</v>
      </c>
      <c r="K465" s="33"/>
      <c r="L465" s="687">
        <v>45188</v>
      </c>
      <c r="M465" s="34">
        <f t="shared" si="19"/>
        <v>516</v>
      </c>
      <c r="N465" s="37">
        <v>0</v>
      </c>
      <c r="O465" s="35">
        <v>510</v>
      </c>
      <c r="P465" s="40">
        <f t="shared" si="17"/>
        <v>6</v>
      </c>
      <c r="Q465" s="41"/>
    </row>
    <row r="466" spans="2:19" ht="15.6" x14ac:dyDescent="0.3">
      <c r="B466" s="34">
        <f t="shared" si="20"/>
        <v>1019.3</v>
      </c>
      <c r="C466" s="35">
        <v>1178</v>
      </c>
      <c r="D466" s="34">
        <f t="shared" si="15"/>
        <v>1019.3</v>
      </c>
      <c r="E466" s="36">
        <v>45190</v>
      </c>
      <c r="F466" s="37">
        <v>1019.5</v>
      </c>
      <c r="G466" s="36">
        <v>45191</v>
      </c>
      <c r="H466" s="38">
        <f t="shared" si="16"/>
        <v>0.20000000000004547</v>
      </c>
      <c r="I466" s="5">
        <f t="shared" si="18"/>
        <v>1</v>
      </c>
      <c r="K466" s="33"/>
      <c r="L466" s="687">
        <v>45189</v>
      </c>
      <c r="M466" s="34">
        <f t="shared" si="19"/>
        <v>510</v>
      </c>
      <c r="N466" s="37">
        <v>0</v>
      </c>
      <c r="O466" s="35">
        <v>506</v>
      </c>
      <c r="P466" s="40">
        <f t="shared" si="17"/>
        <v>4</v>
      </c>
      <c r="Q466" s="41"/>
    </row>
    <row r="467" spans="2:19" ht="15.6" x14ac:dyDescent="0.3">
      <c r="B467" s="34">
        <f t="shared" si="20"/>
        <v>1019.5</v>
      </c>
      <c r="C467" s="35">
        <v>1179</v>
      </c>
      <c r="D467" s="34">
        <f t="shared" si="15"/>
        <v>1019.5</v>
      </c>
      <c r="E467" s="36">
        <v>45191</v>
      </c>
      <c r="F467" s="37">
        <v>1019.7</v>
      </c>
      <c r="G467" s="36">
        <v>45192</v>
      </c>
      <c r="H467" s="38">
        <f t="shared" si="16"/>
        <v>0.20000000000004547</v>
      </c>
      <c r="I467" s="5">
        <f t="shared" si="18"/>
        <v>1</v>
      </c>
      <c r="K467" s="33"/>
      <c r="L467" s="687">
        <v>45190</v>
      </c>
      <c r="M467" s="34">
        <f t="shared" si="19"/>
        <v>506</v>
      </c>
      <c r="N467" s="37">
        <v>0</v>
      </c>
      <c r="O467" s="35">
        <v>498</v>
      </c>
      <c r="P467" s="40">
        <f t="shared" si="17"/>
        <v>8</v>
      </c>
      <c r="Q467" s="41"/>
    </row>
    <row r="468" spans="2:19" ht="15.6" x14ac:dyDescent="0.3">
      <c r="B468" s="34">
        <f t="shared" si="20"/>
        <v>1019.7</v>
      </c>
      <c r="C468" s="35">
        <v>1180</v>
      </c>
      <c r="D468" s="34">
        <f t="shared" si="15"/>
        <v>1019.7</v>
      </c>
      <c r="E468" s="36">
        <v>45192</v>
      </c>
      <c r="F468" s="37">
        <v>1019.9</v>
      </c>
      <c r="G468" s="36">
        <v>45193</v>
      </c>
      <c r="H468" s="38">
        <f t="shared" si="16"/>
        <v>0.19999999999993179</v>
      </c>
      <c r="I468" s="5">
        <f t="shared" si="18"/>
        <v>1</v>
      </c>
      <c r="K468" s="33"/>
      <c r="L468" s="687">
        <v>45191</v>
      </c>
      <c r="M468" s="34">
        <f t="shared" si="19"/>
        <v>498</v>
      </c>
      <c r="N468" s="37">
        <v>0</v>
      </c>
      <c r="O468" s="35">
        <v>498</v>
      </c>
      <c r="P468" s="40">
        <f t="shared" si="17"/>
        <v>0</v>
      </c>
      <c r="Q468" s="41"/>
    </row>
    <row r="469" spans="2:19" ht="15.6" x14ac:dyDescent="0.3">
      <c r="B469" s="34">
        <f t="shared" si="20"/>
        <v>1019.9</v>
      </c>
      <c r="C469" s="35">
        <v>1181</v>
      </c>
      <c r="D469" s="34">
        <f t="shared" si="15"/>
        <v>1019.9</v>
      </c>
      <c r="E469" s="36">
        <v>45193</v>
      </c>
      <c r="F469" s="37">
        <v>1020.1</v>
      </c>
      <c r="G469" s="36">
        <v>45194</v>
      </c>
      <c r="H469" s="38">
        <f t="shared" si="16"/>
        <v>0.20000000000004547</v>
      </c>
      <c r="I469" s="5">
        <f t="shared" si="18"/>
        <v>1</v>
      </c>
      <c r="K469" s="33"/>
      <c r="L469" s="687">
        <v>45192</v>
      </c>
      <c r="M469" s="34">
        <f t="shared" si="19"/>
        <v>498</v>
      </c>
      <c r="N469" s="37">
        <v>0</v>
      </c>
      <c r="O469" s="35">
        <v>498</v>
      </c>
      <c r="P469" s="40">
        <f t="shared" si="17"/>
        <v>0</v>
      </c>
      <c r="Q469" s="41"/>
    </row>
    <row r="470" spans="2:19" ht="15.6" x14ac:dyDescent="0.3">
      <c r="B470" s="34">
        <f t="shared" si="20"/>
        <v>1020.1</v>
      </c>
      <c r="C470" s="35">
        <v>1182</v>
      </c>
      <c r="D470" s="34">
        <f t="shared" si="15"/>
        <v>1020.1</v>
      </c>
      <c r="E470" s="36">
        <v>45194</v>
      </c>
      <c r="F470" s="37">
        <v>1020.3</v>
      </c>
      <c r="G470" s="36">
        <v>45195</v>
      </c>
      <c r="H470" s="38">
        <f t="shared" si="16"/>
        <v>0.19999999999993179</v>
      </c>
      <c r="I470" s="5">
        <f t="shared" si="18"/>
        <v>1</v>
      </c>
      <c r="K470" s="33"/>
      <c r="L470" s="687">
        <v>45193</v>
      </c>
      <c r="M470" s="34">
        <f t="shared" si="19"/>
        <v>498</v>
      </c>
      <c r="N470" s="37">
        <v>0</v>
      </c>
      <c r="O470" s="35">
        <v>492</v>
      </c>
      <c r="P470" s="40">
        <f t="shared" si="17"/>
        <v>6</v>
      </c>
      <c r="Q470" s="41"/>
    </row>
    <row r="471" spans="2:19" ht="15.6" x14ac:dyDescent="0.3">
      <c r="B471" s="34">
        <f t="shared" si="20"/>
        <v>1020.3</v>
      </c>
      <c r="C471" s="35">
        <v>1184</v>
      </c>
      <c r="D471" s="34">
        <f t="shared" si="15"/>
        <v>1020.3</v>
      </c>
      <c r="E471" s="36">
        <v>45195</v>
      </c>
      <c r="F471" s="37">
        <v>1020.5</v>
      </c>
      <c r="G471" s="36">
        <v>45196</v>
      </c>
      <c r="H471" s="38">
        <f t="shared" si="16"/>
        <v>0.20000000000004547</v>
      </c>
      <c r="I471" s="5">
        <f t="shared" si="18"/>
        <v>2</v>
      </c>
      <c r="K471" s="33"/>
      <c r="L471" s="687">
        <v>45194</v>
      </c>
      <c r="M471" s="34">
        <f t="shared" si="19"/>
        <v>492</v>
      </c>
      <c r="N471" s="37">
        <v>0</v>
      </c>
      <c r="O471" s="35">
        <v>486</v>
      </c>
      <c r="P471" s="40">
        <f t="shared" si="17"/>
        <v>6</v>
      </c>
      <c r="Q471" s="41"/>
    </row>
    <row r="472" spans="2:19" ht="15.6" x14ac:dyDescent="0.3">
      <c r="B472" s="34">
        <f t="shared" si="20"/>
        <v>1020.5</v>
      </c>
      <c r="C472" s="35">
        <v>1185</v>
      </c>
      <c r="D472" s="34">
        <f t="shared" si="15"/>
        <v>1020.5</v>
      </c>
      <c r="E472" s="36">
        <v>45196</v>
      </c>
      <c r="F472" s="37">
        <v>1020.5</v>
      </c>
      <c r="G472" s="36">
        <v>45197</v>
      </c>
      <c r="H472" s="38">
        <f t="shared" si="16"/>
        <v>0</v>
      </c>
      <c r="I472" s="5">
        <f t="shared" si="18"/>
        <v>1</v>
      </c>
      <c r="K472" s="33"/>
      <c r="L472" s="687">
        <v>45195</v>
      </c>
      <c r="M472" s="34">
        <f t="shared" si="19"/>
        <v>486</v>
      </c>
      <c r="N472" s="37">
        <v>0</v>
      </c>
      <c r="O472" s="35">
        <v>480</v>
      </c>
      <c r="P472" s="40">
        <f t="shared" si="17"/>
        <v>6</v>
      </c>
      <c r="Q472" s="41"/>
    </row>
    <row r="473" spans="2:19" ht="15.6" x14ac:dyDescent="0.3">
      <c r="B473" s="34">
        <f t="shared" si="20"/>
        <v>1020.5</v>
      </c>
      <c r="C473" s="35">
        <v>1185</v>
      </c>
      <c r="D473" s="34">
        <f t="shared" si="15"/>
        <v>1020.5</v>
      </c>
      <c r="E473" s="36">
        <v>45197</v>
      </c>
      <c r="F473" s="37">
        <v>1020.8</v>
      </c>
      <c r="G473" s="36">
        <v>45198</v>
      </c>
      <c r="H473" s="38">
        <f t="shared" si="16"/>
        <v>0.29999999999995453</v>
      </c>
      <c r="I473" s="5">
        <f t="shared" si="18"/>
        <v>0</v>
      </c>
      <c r="K473" s="33"/>
      <c r="L473" s="687">
        <v>45196</v>
      </c>
      <c r="M473" s="34">
        <f t="shared" si="19"/>
        <v>480</v>
      </c>
      <c r="N473" s="37">
        <v>0</v>
      </c>
      <c r="O473" s="35">
        <v>480</v>
      </c>
      <c r="P473" s="40">
        <f t="shared" si="17"/>
        <v>0</v>
      </c>
      <c r="Q473" s="41"/>
    </row>
    <row r="474" spans="2:19" ht="15.6" x14ac:dyDescent="0.3">
      <c r="B474" s="34">
        <f t="shared" si="20"/>
        <v>1020.8</v>
      </c>
      <c r="C474" s="35">
        <v>1188</v>
      </c>
      <c r="D474" s="34">
        <f t="shared" si="15"/>
        <v>1020.8</v>
      </c>
      <c r="E474" s="36">
        <v>45198</v>
      </c>
      <c r="F474" s="37">
        <v>1021</v>
      </c>
      <c r="G474" s="36">
        <v>45199</v>
      </c>
      <c r="H474" s="38">
        <f t="shared" si="16"/>
        <v>0.20000000000004547</v>
      </c>
      <c r="I474" s="5">
        <f t="shared" si="18"/>
        <v>3</v>
      </c>
      <c r="K474" s="33"/>
      <c r="L474" s="687">
        <v>45197</v>
      </c>
      <c r="M474" s="34">
        <f t="shared" si="19"/>
        <v>480</v>
      </c>
      <c r="N474" s="37">
        <v>0</v>
      </c>
      <c r="O474" s="35">
        <v>480</v>
      </c>
      <c r="P474" s="40">
        <f t="shared" si="17"/>
        <v>0</v>
      </c>
      <c r="Q474" s="41"/>
    </row>
    <row r="475" spans="2:19" ht="15.6" x14ac:dyDescent="0.3">
      <c r="B475" s="34">
        <f t="shared" si="20"/>
        <v>1021</v>
      </c>
      <c r="C475" s="35">
        <v>1189</v>
      </c>
      <c r="D475" s="34">
        <f t="shared" si="15"/>
        <v>1021</v>
      </c>
      <c r="E475" s="36">
        <v>45199</v>
      </c>
      <c r="F475" s="37">
        <v>1023</v>
      </c>
      <c r="G475" s="36">
        <v>45200</v>
      </c>
      <c r="H475" s="38">
        <f t="shared" si="16"/>
        <v>2</v>
      </c>
      <c r="I475" s="5">
        <f t="shared" si="18"/>
        <v>1</v>
      </c>
      <c r="K475" s="33"/>
      <c r="L475" s="687">
        <v>45198</v>
      </c>
      <c r="M475" s="34">
        <f t="shared" si="19"/>
        <v>480</v>
      </c>
      <c r="N475" s="37">
        <v>0</v>
      </c>
      <c r="O475" s="35">
        <v>480</v>
      </c>
      <c r="P475" s="40">
        <f t="shared" si="17"/>
        <v>0</v>
      </c>
      <c r="Q475" s="41"/>
    </row>
    <row r="476" spans="2:19" ht="15.6" x14ac:dyDescent="0.3">
      <c r="B476" s="34">
        <f t="shared" si="20"/>
        <v>1023</v>
      </c>
      <c r="C476" s="35">
        <v>1190</v>
      </c>
      <c r="D476" s="34">
        <f t="shared" si="15"/>
        <v>1023</v>
      </c>
      <c r="E476" s="36">
        <v>45200</v>
      </c>
      <c r="F476" s="37">
        <v>1029.3</v>
      </c>
      <c r="G476" s="36">
        <v>45201</v>
      </c>
      <c r="H476" s="38">
        <f t="shared" si="16"/>
        <v>6.2999999999999545</v>
      </c>
      <c r="I476" s="5">
        <f t="shared" si="18"/>
        <v>1</v>
      </c>
      <c r="J476" s="48">
        <f>SUM(H476:H567)</f>
        <v>54.5</v>
      </c>
      <c r="K476" s="33"/>
      <c r="L476" s="687">
        <v>45199</v>
      </c>
      <c r="M476" s="34">
        <f t="shared" si="19"/>
        <v>480</v>
      </c>
      <c r="N476" s="37">
        <v>0</v>
      </c>
      <c r="O476" s="35">
        <v>480</v>
      </c>
      <c r="P476" s="40">
        <f t="shared" si="17"/>
        <v>0</v>
      </c>
      <c r="Q476" s="41"/>
    </row>
    <row r="477" spans="2:19" ht="15.6" x14ac:dyDescent="0.3">
      <c r="B477" s="34">
        <f t="shared" si="20"/>
        <v>1029.3</v>
      </c>
      <c r="C477" s="35">
        <v>1191</v>
      </c>
      <c r="D477" s="34">
        <f t="shared" si="15"/>
        <v>1029.3</v>
      </c>
      <c r="E477" s="36">
        <v>45201</v>
      </c>
      <c r="F477" s="37">
        <v>1031.5</v>
      </c>
      <c r="G477" s="36">
        <v>45202</v>
      </c>
      <c r="H477" s="38">
        <f t="shared" si="16"/>
        <v>2.2000000000000455</v>
      </c>
      <c r="I477" s="5">
        <f t="shared" si="18"/>
        <v>1</v>
      </c>
      <c r="K477" s="33"/>
      <c r="L477" s="687">
        <v>45200</v>
      </c>
      <c r="M477" s="34">
        <f t="shared" si="19"/>
        <v>480</v>
      </c>
      <c r="N477" s="37">
        <v>0</v>
      </c>
      <c r="O477" s="35">
        <v>356</v>
      </c>
      <c r="P477" s="40">
        <f t="shared" si="17"/>
        <v>124</v>
      </c>
      <c r="Q477" s="41"/>
      <c r="S477" s="48">
        <f>SUM(P477:P568)</f>
        <v>697</v>
      </c>
    </row>
    <row r="478" spans="2:19" ht="15.6" x14ac:dyDescent="0.3">
      <c r="B478" s="34">
        <f t="shared" si="20"/>
        <v>1031.5</v>
      </c>
      <c r="C478" s="35">
        <v>1191</v>
      </c>
      <c r="D478" s="34">
        <f t="shared" si="15"/>
        <v>1031.5</v>
      </c>
      <c r="E478" s="36">
        <v>45202</v>
      </c>
      <c r="F478" s="37">
        <v>1031.9000000000001</v>
      </c>
      <c r="G478" s="36">
        <v>45203</v>
      </c>
      <c r="H478" s="38">
        <f t="shared" si="16"/>
        <v>0.40000000000009095</v>
      </c>
      <c r="I478" s="5">
        <f t="shared" si="18"/>
        <v>0</v>
      </c>
      <c r="K478" s="33"/>
      <c r="L478" s="687">
        <v>45201</v>
      </c>
      <c r="M478" s="34">
        <f t="shared" si="19"/>
        <v>356</v>
      </c>
      <c r="N478" s="37">
        <v>0</v>
      </c>
      <c r="O478" s="35">
        <v>306</v>
      </c>
      <c r="P478" s="40">
        <f t="shared" si="17"/>
        <v>50</v>
      </c>
      <c r="Q478" s="41"/>
    </row>
    <row r="479" spans="2:19" ht="15.6" x14ac:dyDescent="0.3">
      <c r="B479" s="34">
        <f t="shared" si="20"/>
        <v>1031.9000000000001</v>
      </c>
      <c r="C479" s="35">
        <v>1193</v>
      </c>
      <c r="D479" s="34">
        <f t="shared" si="15"/>
        <v>1031.9000000000001</v>
      </c>
      <c r="E479" s="36">
        <v>45203</v>
      </c>
      <c r="F479" s="37">
        <v>1032</v>
      </c>
      <c r="G479" s="36">
        <v>45204</v>
      </c>
      <c r="H479" s="38">
        <f t="shared" si="16"/>
        <v>9.9999999999909051E-2</v>
      </c>
      <c r="I479" s="5">
        <f t="shared" si="18"/>
        <v>2</v>
      </c>
      <c r="K479" s="33"/>
      <c r="L479" s="687">
        <v>45202</v>
      </c>
      <c r="M479" s="34">
        <f t="shared" si="19"/>
        <v>306</v>
      </c>
      <c r="N479" s="37">
        <v>0</v>
      </c>
      <c r="O479" s="35">
        <v>306</v>
      </c>
      <c r="P479" s="40">
        <f t="shared" si="17"/>
        <v>0</v>
      </c>
      <c r="Q479" s="41"/>
    </row>
    <row r="480" spans="2:19" ht="15.6" x14ac:dyDescent="0.3">
      <c r="B480" s="34">
        <f t="shared" si="20"/>
        <v>1032</v>
      </c>
      <c r="C480" s="35">
        <v>1194</v>
      </c>
      <c r="D480" s="34">
        <f t="shared" si="15"/>
        <v>1032</v>
      </c>
      <c r="E480" s="36">
        <v>45204</v>
      </c>
      <c r="F480" s="37">
        <v>1032.3</v>
      </c>
      <c r="G480" s="36">
        <v>45205</v>
      </c>
      <c r="H480" s="38">
        <f t="shared" si="16"/>
        <v>0.29999999999995453</v>
      </c>
      <c r="I480" s="5">
        <f t="shared" si="18"/>
        <v>1</v>
      </c>
      <c r="K480" s="33"/>
      <c r="L480" s="687">
        <v>45203</v>
      </c>
      <c r="M480" s="34">
        <f t="shared" si="19"/>
        <v>306</v>
      </c>
      <c r="N480" s="37">
        <v>0</v>
      </c>
      <c r="O480" s="35">
        <v>300</v>
      </c>
      <c r="P480" s="40">
        <f t="shared" si="17"/>
        <v>6</v>
      </c>
      <c r="Q480" s="41"/>
    </row>
    <row r="481" spans="2:17" ht="15.6" x14ac:dyDescent="0.3">
      <c r="B481" s="34">
        <f t="shared" si="20"/>
        <v>1032.3</v>
      </c>
      <c r="C481" s="35">
        <v>1195</v>
      </c>
      <c r="D481" s="34">
        <f t="shared" si="15"/>
        <v>1032.3</v>
      </c>
      <c r="E481" s="36">
        <v>45205</v>
      </c>
      <c r="F481" s="37">
        <v>1032.5999999999999</v>
      </c>
      <c r="G481" s="36">
        <v>45206</v>
      </c>
      <c r="H481" s="38">
        <f t="shared" si="16"/>
        <v>0.29999999999995453</v>
      </c>
      <c r="I481" s="5">
        <f t="shared" si="18"/>
        <v>1</v>
      </c>
      <c r="K481" s="33"/>
      <c r="L481" s="687">
        <v>45204</v>
      </c>
      <c r="M481" s="34">
        <f t="shared" si="19"/>
        <v>300</v>
      </c>
      <c r="N481" s="37">
        <v>0</v>
      </c>
      <c r="O481" s="35">
        <v>300</v>
      </c>
      <c r="P481" s="40">
        <f t="shared" si="17"/>
        <v>0</v>
      </c>
      <c r="Q481" s="41"/>
    </row>
    <row r="482" spans="2:17" ht="15.6" x14ac:dyDescent="0.3">
      <c r="B482" s="34">
        <f t="shared" si="20"/>
        <v>1032.5999999999999</v>
      </c>
      <c r="C482" s="35">
        <v>1196</v>
      </c>
      <c r="D482" s="34">
        <f t="shared" si="15"/>
        <v>1032.5999999999999</v>
      </c>
      <c r="E482" s="36">
        <v>45206</v>
      </c>
      <c r="F482" s="37">
        <v>1032.7</v>
      </c>
      <c r="G482" s="36">
        <v>45207</v>
      </c>
      <c r="H482" s="38">
        <f t="shared" si="16"/>
        <v>0.10000000000013642</v>
      </c>
      <c r="I482" s="5">
        <f t="shared" si="18"/>
        <v>1</v>
      </c>
      <c r="K482" s="33"/>
      <c r="L482" s="687">
        <v>45205</v>
      </c>
      <c r="M482" s="34">
        <f t="shared" si="19"/>
        <v>300</v>
      </c>
      <c r="N482" s="37">
        <v>0</v>
      </c>
      <c r="O482" s="35">
        <v>300</v>
      </c>
      <c r="P482" s="40">
        <f t="shared" si="17"/>
        <v>0</v>
      </c>
      <c r="Q482" s="41"/>
    </row>
    <row r="483" spans="2:17" ht="15.6" x14ac:dyDescent="0.3">
      <c r="B483" s="34">
        <f t="shared" si="20"/>
        <v>1032.7</v>
      </c>
      <c r="C483" s="35">
        <v>1197</v>
      </c>
      <c r="D483" s="34">
        <f t="shared" si="15"/>
        <v>1032.7</v>
      </c>
      <c r="E483" s="36">
        <v>45207</v>
      </c>
      <c r="F483" s="37">
        <v>1032.7</v>
      </c>
      <c r="G483" s="36">
        <v>45208</v>
      </c>
      <c r="H483" s="38">
        <f t="shared" si="16"/>
        <v>0</v>
      </c>
      <c r="I483" s="5">
        <f t="shared" si="18"/>
        <v>1</v>
      </c>
      <c r="K483" s="33"/>
      <c r="L483" s="687">
        <v>45206</v>
      </c>
      <c r="M483" s="34">
        <f t="shared" si="19"/>
        <v>300</v>
      </c>
      <c r="N483" s="37">
        <v>0</v>
      </c>
      <c r="O483" s="35">
        <v>300</v>
      </c>
      <c r="P483" s="40">
        <f t="shared" si="17"/>
        <v>0</v>
      </c>
      <c r="Q483" s="41"/>
    </row>
    <row r="484" spans="2:17" ht="15.6" x14ac:dyDescent="0.3">
      <c r="B484" s="34">
        <f t="shared" si="20"/>
        <v>1032.7</v>
      </c>
      <c r="C484" s="35">
        <v>1197</v>
      </c>
      <c r="D484" s="34">
        <f t="shared" si="15"/>
        <v>1032.7</v>
      </c>
      <c r="E484" s="36">
        <v>45208</v>
      </c>
      <c r="F484" s="37">
        <v>1032.9000000000001</v>
      </c>
      <c r="G484" s="36">
        <v>45209</v>
      </c>
      <c r="H484" s="38">
        <f t="shared" si="16"/>
        <v>0.20000000000004547</v>
      </c>
      <c r="I484" s="5">
        <f t="shared" si="18"/>
        <v>0</v>
      </c>
      <c r="K484" s="33"/>
      <c r="L484" s="687">
        <v>45207</v>
      </c>
      <c r="M484" s="34">
        <f t="shared" si="19"/>
        <v>300</v>
      </c>
      <c r="N484" s="37">
        <v>0</v>
      </c>
      <c r="O484" s="35">
        <v>300</v>
      </c>
      <c r="P484" s="40">
        <f t="shared" si="17"/>
        <v>0</v>
      </c>
      <c r="Q484" s="41"/>
    </row>
    <row r="485" spans="2:17" ht="15.6" x14ac:dyDescent="0.3">
      <c r="B485" s="34">
        <f t="shared" si="20"/>
        <v>1032.9000000000001</v>
      </c>
      <c r="C485" s="35">
        <v>1198</v>
      </c>
      <c r="D485" s="34">
        <f t="shared" si="15"/>
        <v>1032.9000000000001</v>
      </c>
      <c r="E485" s="36">
        <v>45209</v>
      </c>
      <c r="F485" s="37">
        <v>1033</v>
      </c>
      <c r="G485" s="36">
        <v>45210</v>
      </c>
      <c r="H485" s="38">
        <f t="shared" si="16"/>
        <v>9.9999999999909051E-2</v>
      </c>
      <c r="I485" s="5">
        <f t="shared" si="18"/>
        <v>1</v>
      </c>
      <c r="K485" s="33"/>
      <c r="L485" s="687">
        <v>45208</v>
      </c>
      <c r="M485" s="34">
        <f t="shared" si="19"/>
        <v>300</v>
      </c>
      <c r="N485" s="37">
        <v>0</v>
      </c>
      <c r="O485" s="35">
        <v>300</v>
      </c>
      <c r="P485" s="40">
        <f t="shared" si="17"/>
        <v>0</v>
      </c>
      <c r="Q485" s="41"/>
    </row>
    <row r="486" spans="2:17" ht="15.6" x14ac:dyDescent="0.3">
      <c r="B486" s="34">
        <f t="shared" si="20"/>
        <v>1033</v>
      </c>
      <c r="C486" s="35">
        <v>1199</v>
      </c>
      <c r="D486" s="34">
        <f t="shared" si="15"/>
        <v>1033</v>
      </c>
      <c r="E486" s="36">
        <v>45210</v>
      </c>
      <c r="F486" s="37">
        <v>1033.3</v>
      </c>
      <c r="G486" s="36">
        <v>45211</v>
      </c>
      <c r="H486" s="38">
        <f t="shared" si="16"/>
        <v>0.29999999999995453</v>
      </c>
      <c r="I486" s="5">
        <f t="shared" si="18"/>
        <v>1</v>
      </c>
      <c r="K486" s="33"/>
      <c r="L486" s="687">
        <v>45209</v>
      </c>
      <c r="M486" s="34">
        <f t="shared" si="19"/>
        <v>300</v>
      </c>
      <c r="N486" s="37">
        <v>0</v>
      </c>
      <c r="O486" s="35">
        <v>300</v>
      </c>
      <c r="P486" s="40">
        <f t="shared" si="17"/>
        <v>0</v>
      </c>
      <c r="Q486" s="41"/>
    </row>
    <row r="487" spans="2:17" ht="15.6" x14ac:dyDescent="0.3">
      <c r="B487" s="34">
        <f t="shared" si="20"/>
        <v>1033.3</v>
      </c>
      <c r="C487" s="35">
        <v>1200</v>
      </c>
      <c r="D487" s="34">
        <f t="shared" si="15"/>
        <v>1033.3</v>
      </c>
      <c r="E487" s="36">
        <v>45211</v>
      </c>
      <c r="F487" s="37">
        <v>1033.3</v>
      </c>
      <c r="G487" s="36">
        <v>45212</v>
      </c>
      <c r="H487" s="38">
        <f t="shared" si="16"/>
        <v>0</v>
      </c>
      <c r="I487" s="5">
        <f t="shared" si="18"/>
        <v>1</v>
      </c>
      <c r="K487" s="33"/>
      <c r="L487" s="687">
        <v>45210</v>
      </c>
      <c r="M487" s="34">
        <f t="shared" si="19"/>
        <v>300</v>
      </c>
      <c r="N487" s="37">
        <v>0</v>
      </c>
      <c r="O487" s="35">
        <v>300</v>
      </c>
      <c r="P487" s="40">
        <f t="shared" si="17"/>
        <v>0</v>
      </c>
      <c r="Q487" s="41"/>
    </row>
    <row r="488" spans="2:17" ht="15.6" x14ac:dyDescent="0.3">
      <c r="B488" s="34">
        <f t="shared" si="20"/>
        <v>1033.3</v>
      </c>
      <c r="C488" s="35">
        <v>1200</v>
      </c>
      <c r="D488" s="34">
        <f t="shared" si="15"/>
        <v>1033.3</v>
      </c>
      <c r="E488" s="36">
        <v>45212</v>
      </c>
      <c r="F488" s="37">
        <v>1033.5</v>
      </c>
      <c r="G488" s="36">
        <v>45213</v>
      </c>
      <c r="H488" s="38">
        <f t="shared" si="16"/>
        <v>0.20000000000004547</v>
      </c>
      <c r="I488" s="5">
        <f t="shared" si="18"/>
        <v>0</v>
      </c>
      <c r="K488" s="33"/>
      <c r="L488" s="687">
        <v>45211</v>
      </c>
      <c r="M488" s="34">
        <f t="shared" si="19"/>
        <v>300</v>
      </c>
      <c r="N488" s="37">
        <v>0</v>
      </c>
      <c r="O488" s="35">
        <v>300</v>
      </c>
      <c r="P488" s="40">
        <f t="shared" si="17"/>
        <v>0</v>
      </c>
      <c r="Q488" s="41"/>
    </row>
    <row r="489" spans="2:17" ht="15.6" x14ac:dyDescent="0.3">
      <c r="B489" s="34">
        <f t="shared" si="20"/>
        <v>1033.5</v>
      </c>
      <c r="C489" s="35">
        <v>1201</v>
      </c>
      <c r="D489" s="34">
        <f t="shared" si="15"/>
        <v>1033.5</v>
      </c>
      <c r="E489" s="36">
        <v>45213</v>
      </c>
      <c r="F489" s="37">
        <v>1033.5</v>
      </c>
      <c r="G489" s="36">
        <v>45214</v>
      </c>
      <c r="H489" s="38">
        <f t="shared" si="16"/>
        <v>0</v>
      </c>
      <c r="I489" s="5">
        <f t="shared" si="18"/>
        <v>1</v>
      </c>
      <c r="K489" s="33"/>
      <c r="L489" s="687">
        <v>45212</v>
      </c>
      <c r="M489" s="34">
        <f t="shared" si="19"/>
        <v>300</v>
      </c>
      <c r="N489" s="37">
        <v>0</v>
      </c>
      <c r="O489" s="35">
        <v>300</v>
      </c>
      <c r="P489" s="40">
        <f t="shared" si="17"/>
        <v>0</v>
      </c>
      <c r="Q489" s="41"/>
    </row>
    <row r="490" spans="2:17" ht="15.6" x14ac:dyDescent="0.3">
      <c r="B490" s="34">
        <f t="shared" si="20"/>
        <v>1033.5</v>
      </c>
      <c r="C490" s="35">
        <v>1201</v>
      </c>
      <c r="D490" s="34">
        <f t="shared" si="15"/>
        <v>1033.5</v>
      </c>
      <c r="E490" s="36">
        <v>45214</v>
      </c>
      <c r="F490" s="37">
        <v>1038.4000000000001</v>
      </c>
      <c r="G490" s="36">
        <v>45215</v>
      </c>
      <c r="H490" s="38">
        <f t="shared" si="16"/>
        <v>4.9000000000000909</v>
      </c>
      <c r="I490" s="5">
        <f t="shared" si="18"/>
        <v>0</v>
      </c>
      <c r="K490" s="33"/>
      <c r="L490" s="687">
        <v>45213</v>
      </c>
      <c r="M490" s="34">
        <f t="shared" si="19"/>
        <v>300</v>
      </c>
      <c r="N490" s="37">
        <v>0</v>
      </c>
      <c r="O490" s="35">
        <v>300</v>
      </c>
      <c r="P490" s="40">
        <f t="shared" si="17"/>
        <v>0</v>
      </c>
      <c r="Q490" s="41"/>
    </row>
    <row r="491" spans="2:17" ht="15.6" x14ac:dyDescent="0.3">
      <c r="B491" s="34">
        <f t="shared" si="20"/>
        <v>1038.4000000000001</v>
      </c>
      <c r="C491" s="35">
        <v>1204</v>
      </c>
      <c r="D491" s="34">
        <f t="shared" si="15"/>
        <v>1038.4000000000001</v>
      </c>
      <c r="E491" s="36">
        <v>45215</v>
      </c>
      <c r="F491" s="37">
        <v>1038.8</v>
      </c>
      <c r="G491" s="36">
        <v>45216</v>
      </c>
      <c r="H491" s="38">
        <f t="shared" si="16"/>
        <v>0.39999999999986358</v>
      </c>
      <c r="I491" s="5">
        <f t="shared" si="18"/>
        <v>3</v>
      </c>
      <c r="K491" s="33"/>
      <c r="L491" s="687">
        <v>45214</v>
      </c>
      <c r="M491" s="34">
        <f t="shared" si="19"/>
        <v>300</v>
      </c>
      <c r="N491" s="37">
        <v>0</v>
      </c>
      <c r="O491" s="35">
        <v>263</v>
      </c>
      <c r="P491" s="40">
        <f t="shared" si="17"/>
        <v>37</v>
      </c>
      <c r="Q491" s="41"/>
    </row>
    <row r="492" spans="2:17" ht="15.6" x14ac:dyDescent="0.3">
      <c r="B492" s="34">
        <f t="shared" si="20"/>
        <v>1038.8</v>
      </c>
      <c r="C492" s="35">
        <v>1206</v>
      </c>
      <c r="D492" s="34">
        <f t="shared" si="15"/>
        <v>1038.8</v>
      </c>
      <c r="E492" s="36">
        <v>45216</v>
      </c>
      <c r="F492" s="37">
        <v>1039</v>
      </c>
      <c r="G492" s="36">
        <v>45217</v>
      </c>
      <c r="H492" s="38">
        <f t="shared" si="16"/>
        <v>0.20000000000004547</v>
      </c>
      <c r="I492" s="5">
        <f t="shared" si="18"/>
        <v>2</v>
      </c>
      <c r="K492" s="33"/>
      <c r="L492" s="687">
        <v>45215</v>
      </c>
      <c r="M492" s="34">
        <f t="shared" si="19"/>
        <v>263</v>
      </c>
      <c r="N492" s="37">
        <v>0</v>
      </c>
      <c r="O492" s="35">
        <v>244</v>
      </c>
      <c r="P492" s="40">
        <f t="shared" si="17"/>
        <v>19</v>
      </c>
      <c r="Q492" s="41"/>
    </row>
    <row r="493" spans="2:17" ht="15.6" x14ac:dyDescent="0.3">
      <c r="B493" s="34">
        <f t="shared" si="20"/>
        <v>1039</v>
      </c>
      <c r="C493" s="35">
        <v>1207</v>
      </c>
      <c r="D493" s="34">
        <f t="shared" si="15"/>
        <v>1039</v>
      </c>
      <c r="E493" s="36">
        <v>45217</v>
      </c>
      <c r="F493" s="37">
        <v>1039.0999999999999</v>
      </c>
      <c r="G493" s="36">
        <v>45218</v>
      </c>
      <c r="H493" s="38">
        <f t="shared" si="16"/>
        <v>9.9999999999909051E-2</v>
      </c>
      <c r="I493" s="5">
        <f t="shared" si="18"/>
        <v>1</v>
      </c>
      <c r="K493" s="33"/>
      <c r="L493" s="687">
        <v>45216</v>
      </c>
      <c r="M493" s="34">
        <f t="shared" si="19"/>
        <v>244</v>
      </c>
      <c r="N493" s="37">
        <v>0</v>
      </c>
      <c r="O493" s="35">
        <v>244</v>
      </c>
      <c r="P493" s="40">
        <f t="shared" si="17"/>
        <v>0</v>
      </c>
      <c r="Q493" s="41"/>
    </row>
    <row r="494" spans="2:17" ht="15.6" x14ac:dyDescent="0.3">
      <c r="B494" s="34">
        <f t="shared" si="20"/>
        <v>1039.0999999999999</v>
      </c>
      <c r="C494" s="35">
        <v>1208</v>
      </c>
      <c r="D494" s="34">
        <f t="shared" si="15"/>
        <v>1039.0999999999999</v>
      </c>
      <c r="E494" s="36">
        <v>45218</v>
      </c>
      <c r="F494" s="37">
        <v>1039.3</v>
      </c>
      <c r="G494" s="36">
        <v>45219</v>
      </c>
      <c r="H494" s="38">
        <f t="shared" si="16"/>
        <v>0.20000000000004547</v>
      </c>
      <c r="I494" s="5">
        <f t="shared" si="18"/>
        <v>1</v>
      </c>
      <c r="K494" s="33"/>
      <c r="L494" s="687">
        <v>45217</v>
      </c>
      <c r="M494" s="34">
        <f t="shared" si="19"/>
        <v>244</v>
      </c>
      <c r="N494" s="37">
        <v>0</v>
      </c>
      <c r="O494" s="35">
        <v>244</v>
      </c>
      <c r="P494" s="40">
        <f t="shared" si="17"/>
        <v>0</v>
      </c>
      <c r="Q494" s="41"/>
    </row>
    <row r="495" spans="2:17" ht="15.6" x14ac:dyDescent="0.3">
      <c r="B495" s="34">
        <f t="shared" si="20"/>
        <v>1039.3</v>
      </c>
      <c r="C495" s="35">
        <v>1209</v>
      </c>
      <c r="D495" s="34">
        <f t="shared" si="15"/>
        <v>1039.3</v>
      </c>
      <c r="E495" s="36">
        <v>45219</v>
      </c>
      <c r="F495" s="37">
        <v>1039.4000000000001</v>
      </c>
      <c r="G495" s="36">
        <v>45220</v>
      </c>
      <c r="H495" s="38">
        <f t="shared" si="16"/>
        <v>0.10000000000013642</v>
      </c>
      <c r="I495" s="5">
        <f t="shared" si="18"/>
        <v>1</v>
      </c>
      <c r="K495" s="33"/>
      <c r="L495" s="687">
        <v>45218</v>
      </c>
      <c r="M495" s="34">
        <f t="shared" si="19"/>
        <v>244</v>
      </c>
      <c r="N495" s="37">
        <v>0</v>
      </c>
      <c r="O495" s="35">
        <v>244</v>
      </c>
      <c r="P495" s="40">
        <f t="shared" si="17"/>
        <v>0</v>
      </c>
      <c r="Q495" s="41"/>
    </row>
    <row r="496" spans="2:17" ht="15.6" x14ac:dyDescent="0.3">
      <c r="B496" s="34">
        <f t="shared" si="20"/>
        <v>1039.4000000000001</v>
      </c>
      <c r="C496" s="35">
        <v>1210</v>
      </c>
      <c r="D496" s="34">
        <f t="shared" si="15"/>
        <v>1039.4000000000001</v>
      </c>
      <c r="E496" s="36">
        <v>45220</v>
      </c>
      <c r="F496" s="37">
        <v>1039.5999999999999</v>
      </c>
      <c r="G496" s="36">
        <v>45221</v>
      </c>
      <c r="H496" s="38">
        <f t="shared" si="16"/>
        <v>0.1999999999998181</v>
      </c>
      <c r="I496" s="5">
        <f t="shared" si="18"/>
        <v>1</v>
      </c>
      <c r="K496" s="33"/>
      <c r="L496" s="687">
        <v>45219</v>
      </c>
      <c r="M496" s="34">
        <f t="shared" si="19"/>
        <v>244</v>
      </c>
      <c r="N496" s="37">
        <v>0</v>
      </c>
      <c r="O496" s="35">
        <v>244</v>
      </c>
      <c r="P496" s="40">
        <f t="shared" si="17"/>
        <v>0</v>
      </c>
      <c r="Q496" s="41"/>
    </row>
    <row r="497" spans="2:18" ht="15.6" x14ac:dyDescent="0.3">
      <c r="B497" s="34">
        <f t="shared" si="20"/>
        <v>1039.5999999999999</v>
      </c>
      <c r="C497" s="35">
        <v>1212</v>
      </c>
      <c r="D497" s="34">
        <f t="shared" si="15"/>
        <v>1039.5999999999999</v>
      </c>
      <c r="E497" s="36">
        <v>45221</v>
      </c>
      <c r="F497" s="37">
        <v>1039.5999999999999</v>
      </c>
      <c r="G497" s="36">
        <v>45222</v>
      </c>
      <c r="H497" s="38">
        <f t="shared" si="16"/>
        <v>0</v>
      </c>
      <c r="I497" s="5">
        <f t="shared" si="18"/>
        <v>2</v>
      </c>
      <c r="K497" s="33"/>
      <c r="L497" s="687">
        <v>45220</v>
      </c>
      <c r="M497" s="34">
        <f t="shared" si="19"/>
        <v>244</v>
      </c>
      <c r="N497" s="37">
        <v>0</v>
      </c>
      <c r="O497" s="35">
        <v>244</v>
      </c>
      <c r="P497" s="40">
        <f t="shared" si="17"/>
        <v>0</v>
      </c>
      <c r="Q497" s="41"/>
    </row>
    <row r="498" spans="2:18" ht="15.6" x14ac:dyDescent="0.3">
      <c r="B498" s="34">
        <f t="shared" si="20"/>
        <v>1039.5999999999999</v>
      </c>
      <c r="C498" s="35">
        <v>1212</v>
      </c>
      <c r="D498" s="34">
        <f t="shared" si="15"/>
        <v>1039.5999999999999</v>
      </c>
      <c r="E498" s="36">
        <v>45222</v>
      </c>
      <c r="F498" s="37">
        <v>1039.8</v>
      </c>
      <c r="G498" s="36">
        <v>45223</v>
      </c>
      <c r="H498" s="38">
        <f t="shared" si="16"/>
        <v>0.20000000000004547</v>
      </c>
      <c r="I498" s="5">
        <f t="shared" si="18"/>
        <v>0</v>
      </c>
      <c r="K498" s="33"/>
      <c r="L498" s="687">
        <v>45221</v>
      </c>
      <c r="M498" s="34">
        <f t="shared" si="19"/>
        <v>244</v>
      </c>
      <c r="N498" s="37">
        <v>0</v>
      </c>
      <c r="O498" s="35">
        <v>244</v>
      </c>
      <c r="P498" s="40">
        <f t="shared" si="17"/>
        <v>0</v>
      </c>
      <c r="Q498" s="41"/>
    </row>
    <row r="499" spans="2:18" ht="15.6" x14ac:dyDescent="0.3">
      <c r="B499" s="34">
        <f t="shared" si="20"/>
        <v>1039.8</v>
      </c>
      <c r="C499" s="35">
        <v>1214</v>
      </c>
      <c r="D499" s="34">
        <f t="shared" si="15"/>
        <v>1039.8</v>
      </c>
      <c r="E499" s="36">
        <v>45223</v>
      </c>
      <c r="F499" s="37">
        <v>1039.9000000000001</v>
      </c>
      <c r="G499" s="36">
        <v>45224</v>
      </c>
      <c r="H499" s="38">
        <f t="shared" si="16"/>
        <v>0.10000000000013642</v>
      </c>
      <c r="I499" s="5">
        <f t="shared" si="18"/>
        <v>2</v>
      </c>
      <c r="K499" s="33"/>
      <c r="L499" s="687">
        <v>45222</v>
      </c>
      <c r="M499" s="34">
        <f t="shared" si="19"/>
        <v>244</v>
      </c>
      <c r="N499" s="37">
        <v>0</v>
      </c>
      <c r="O499" s="35">
        <v>225</v>
      </c>
      <c r="P499" s="40">
        <f t="shared" si="17"/>
        <v>19</v>
      </c>
      <c r="Q499" s="41"/>
    </row>
    <row r="500" spans="2:18" ht="15.6" x14ac:dyDescent="0.3">
      <c r="B500" s="34">
        <f t="shared" si="20"/>
        <v>1039.9000000000001</v>
      </c>
      <c r="C500" s="35">
        <v>1215</v>
      </c>
      <c r="D500" s="34">
        <f t="shared" si="15"/>
        <v>1039.9000000000001</v>
      </c>
      <c r="E500" s="36">
        <v>45224</v>
      </c>
      <c r="F500" s="37">
        <v>1040.2</v>
      </c>
      <c r="G500" s="36">
        <v>45225</v>
      </c>
      <c r="H500" s="38">
        <f t="shared" si="16"/>
        <v>0.29999999999995453</v>
      </c>
      <c r="I500" s="5">
        <f t="shared" si="18"/>
        <v>1</v>
      </c>
      <c r="K500" s="33"/>
      <c r="L500" s="687">
        <v>45223</v>
      </c>
      <c r="M500" s="34">
        <f t="shared" si="19"/>
        <v>225</v>
      </c>
      <c r="N500" s="37">
        <v>0</v>
      </c>
      <c r="O500" s="35">
        <v>225</v>
      </c>
      <c r="P500" s="40">
        <f t="shared" si="17"/>
        <v>0</v>
      </c>
      <c r="Q500" s="41"/>
    </row>
    <row r="501" spans="2:18" ht="15.6" x14ac:dyDescent="0.3">
      <c r="B501" s="34">
        <f t="shared" si="20"/>
        <v>1040.2</v>
      </c>
      <c r="C501" s="35">
        <v>1216</v>
      </c>
      <c r="D501" s="34">
        <f t="shared" si="15"/>
        <v>1040.2</v>
      </c>
      <c r="E501" s="36">
        <v>45225</v>
      </c>
      <c r="F501" s="37">
        <v>1040.8</v>
      </c>
      <c r="G501" s="36">
        <v>45226</v>
      </c>
      <c r="H501" s="38">
        <f t="shared" si="16"/>
        <v>0.59999999999990905</v>
      </c>
      <c r="I501" s="5">
        <f t="shared" si="18"/>
        <v>1</v>
      </c>
      <c r="K501" s="33"/>
      <c r="L501" s="687">
        <v>45224</v>
      </c>
      <c r="M501" s="34">
        <f t="shared" si="19"/>
        <v>225</v>
      </c>
      <c r="N501" s="37">
        <v>0</v>
      </c>
      <c r="O501" s="35">
        <v>225</v>
      </c>
      <c r="P501" s="40">
        <f t="shared" si="17"/>
        <v>0</v>
      </c>
      <c r="Q501" s="41"/>
    </row>
    <row r="502" spans="2:18" ht="15.6" x14ac:dyDescent="0.3">
      <c r="B502" s="34">
        <f t="shared" si="20"/>
        <v>1040.8</v>
      </c>
      <c r="C502" s="35">
        <v>1219</v>
      </c>
      <c r="D502" s="34">
        <f t="shared" si="15"/>
        <v>1040.8</v>
      </c>
      <c r="E502" s="36">
        <v>45226</v>
      </c>
      <c r="F502" s="37">
        <v>1042.3</v>
      </c>
      <c r="G502" s="36">
        <v>45227</v>
      </c>
      <c r="H502" s="38">
        <f t="shared" si="16"/>
        <v>1.5</v>
      </c>
      <c r="I502" s="5">
        <f t="shared" si="18"/>
        <v>3</v>
      </c>
      <c r="K502" s="33"/>
      <c r="L502" s="687">
        <v>45225</v>
      </c>
      <c r="M502" s="34">
        <f t="shared" si="19"/>
        <v>225</v>
      </c>
      <c r="N502" s="37">
        <v>0</v>
      </c>
      <c r="O502" s="35">
        <v>206</v>
      </c>
      <c r="P502" s="40">
        <f t="shared" si="17"/>
        <v>19</v>
      </c>
      <c r="Q502" s="41"/>
    </row>
    <row r="503" spans="2:18" ht="15.6" x14ac:dyDescent="0.3">
      <c r="B503" s="34">
        <f t="shared" si="20"/>
        <v>1042.3</v>
      </c>
      <c r="C503" s="35">
        <v>1226</v>
      </c>
      <c r="D503" s="34">
        <f t="shared" si="15"/>
        <v>1042.3</v>
      </c>
      <c r="E503" s="36">
        <v>45227</v>
      </c>
      <c r="F503" s="37">
        <v>1042.5</v>
      </c>
      <c r="G503" s="36">
        <v>45228</v>
      </c>
      <c r="H503" s="38">
        <f t="shared" si="16"/>
        <v>0.20000000000004547</v>
      </c>
      <c r="I503" s="5">
        <f t="shared" si="18"/>
        <v>7</v>
      </c>
      <c r="K503" s="33"/>
      <c r="L503" s="687">
        <v>45226</v>
      </c>
      <c r="M503" s="34">
        <f t="shared" si="19"/>
        <v>206</v>
      </c>
      <c r="N503" s="37">
        <v>0</v>
      </c>
      <c r="O503" s="35">
        <v>188</v>
      </c>
      <c r="P503" s="40">
        <f t="shared" si="17"/>
        <v>18</v>
      </c>
      <c r="Q503" s="41"/>
    </row>
    <row r="504" spans="2:18" ht="15.6" x14ac:dyDescent="0.3">
      <c r="B504" s="34">
        <f t="shared" si="20"/>
        <v>1042.5</v>
      </c>
      <c r="C504" s="35">
        <v>1227</v>
      </c>
      <c r="D504" s="34">
        <f t="shared" si="15"/>
        <v>1042.5</v>
      </c>
      <c r="E504" s="36">
        <v>45228</v>
      </c>
      <c r="F504" s="37">
        <v>1042.5999999999999</v>
      </c>
      <c r="G504" s="36">
        <v>45229</v>
      </c>
      <c r="H504" s="38">
        <f t="shared" si="16"/>
        <v>9.9999999999909051E-2</v>
      </c>
      <c r="I504" s="5">
        <f t="shared" si="18"/>
        <v>1</v>
      </c>
      <c r="K504" s="33"/>
      <c r="L504" s="687">
        <v>45227</v>
      </c>
      <c r="M504" s="34">
        <f t="shared" si="19"/>
        <v>188</v>
      </c>
      <c r="N504" s="37">
        <v>0</v>
      </c>
      <c r="O504" s="35">
        <v>180</v>
      </c>
      <c r="P504" s="40">
        <f t="shared" si="17"/>
        <v>8</v>
      </c>
      <c r="Q504" s="41"/>
    </row>
    <row r="505" spans="2:18" ht="15.6" x14ac:dyDescent="0.3">
      <c r="B505" s="34">
        <f t="shared" si="20"/>
        <v>1042.5999999999999</v>
      </c>
      <c r="C505" s="35">
        <v>1228</v>
      </c>
      <c r="D505" s="34">
        <f t="shared" si="15"/>
        <v>1042.5999999999999</v>
      </c>
      <c r="E505" s="36">
        <v>45229</v>
      </c>
      <c r="F505" s="37">
        <v>1042.5999999999999</v>
      </c>
      <c r="G505" s="36">
        <v>45230</v>
      </c>
      <c r="H505" s="38">
        <f t="shared" si="16"/>
        <v>0</v>
      </c>
      <c r="I505" s="5">
        <f t="shared" si="18"/>
        <v>1</v>
      </c>
      <c r="K505" s="33"/>
      <c r="L505" s="687">
        <v>45228</v>
      </c>
      <c r="M505" s="34">
        <f t="shared" si="19"/>
        <v>180</v>
      </c>
      <c r="N505" s="37">
        <v>0</v>
      </c>
      <c r="O505" s="35">
        <v>169</v>
      </c>
      <c r="P505" s="40">
        <f t="shared" si="17"/>
        <v>11</v>
      </c>
      <c r="Q505" s="41"/>
    </row>
    <row r="506" spans="2:18" ht="15.6" x14ac:dyDescent="0.3">
      <c r="B506" s="34">
        <f t="shared" si="20"/>
        <v>1042.5999999999999</v>
      </c>
      <c r="C506" s="35">
        <v>1228</v>
      </c>
      <c r="D506" s="34">
        <f t="shared" si="15"/>
        <v>1042.5999999999999</v>
      </c>
      <c r="E506" s="36">
        <v>45230</v>
      </c>
      <c r="F506" s="37">
        <v>1042.8</v>
      </c>
      <c r="G506" s="36">
        <v>45231</v>
      </c>
      <c r="H506" s="38">
        <f t="shared" si="16"/>
        <v>0.20000000000004547</v>
      </c>
      <c r="I506" s="5">
        <f t="shared" si="18"/>
        <v>0</v>
      </c>
      <c r="K506" s="33"/>
      <c r="L506" s="687">
        <v>45229</v>
      </c>
      <c r="M506" s="34">
        <f t="shared" si="19"/>
        <v>169</v>
      </c>
      <c r="N506" s="37">
        <v>0</v>
      </c>
      <c r="O506" s="35">
        <v>169</v>
      </c>
      <c r="P506" s="40">
        <f t="shared" si="17"/>
        <v>0</v>
      </c>
      <c r="Q506" s="41"/>
    </row>
    <row r="507" spans="2:18" ht="15.6" x14ac:dyDescent="0.3">
      <c r="B507" s="34">
        <f t="shared" si="20"/>
        <v>1042.8</v>
      </c>
      <c r="C507" s="35">
        <v>1230</v>
      </c>
      <c r="D507" s="34">
        <f t="shared" si="15"/>
        <v>1042.8</v>
      </c>
      <c r="E507" s="36">
        <v>45231</v>
      </c>
      <c r="F507" s="37">
        <v>1042.8</v>
      </c>
      <c r="G507" s="36">
        <v>45232</v>
      </c>
      <c r="H507" s="38">
        <f t="shared" si="16"/>
        <v>0</v>
      </c>
      <c r="I507" s="5">
        <f t="shared" si="18"/>
        <v>2</v>
      </c>
      <c r="K507" s="33"/>
      <c r="L507" s="687">
        <v>45230</v>
      </c>
      <c r="M507" s="34">
        <f t="shared" si="19"/>
        <v>169</v>
      </c>
      <c r="N507" s="37">
        <v>0</v>
      </c>
      <c r="O507" s="35">
        <v>169</v>
      </c>
      <c r="P507" s="40">
        <f t="shared" si="17"/>
        <v>0</v>
      </c>
      <c r="Q507" s="41"/>
    </row>
    <row r="508" spans="2:18" ht="15.6" x14ac:dyDescent="0.3">
      <c r="B508" s="34">
        <f t="shared" si="20"/>
        <v>1042.8</v>
      </c>
      <c r="C508" s="35">
        <v>1230</v>
      </c>
      <c r="D508" s="34">
        <f t="shared" si="15"/>
        <v>1042.8</v>
      </c>
      <c r="E508" s="36">
        <v>45232</v>
      </c>
      <c r="F508" s="37">
        <v>1043.3</v>
      </c>
      <c r="G508" s="36">
        <v>45233</v>
      </c>
      <c r="H508" s="38">
        <f t="shared" si="16"/>
        <v>0.5</v>
      </c>
      <c r="I508" s="5">
        <f t="shared" si="18"/>
        <v>0</v>
      </c>
      <c r="K508" s="33"/>
      <c r="L508" s="687">
        <v>45231</v>
      </c>
      <c r="M508" s="34">
        <f t="shared" si="19"/>
        <v>169</v>
      </c>
      <c r="N508" s="37">
        <v>0</v>
      </c>
      <c r="O508" s="35">
        <v>169</v>
      </c>
      <c r="P508" s="40">
        <f t="shared" si="17"/>
        <v>0</v>
      </c>
      <c r="Q508" s="41"/>
      <c r="R508" s="48">
        <f>SUM(P508:P568)</f>
        <v>386</v>
      </c>
    </row>
    <row r="509" spans="2:18" ht="15.6" x14ac:dyDescent="0.3">
      <c r="B509" s="34">
        <f t="shared" si="20"/>
        <v>1043.3</v>
      </c>
      <c r="C509" s="35">
        <v>1232</v>
      </c>
      <c r="D509" s="34">
        <f t="shared" si="15"/>
        <v>1043.3</v>
      </c>
      <c r="E509" s="36">
        <v>45233</v>
      </c>
      <c r="F509" s="37">
        <v>1043.5</v>
      </c>
      <c r="G509" s="36">
        <v>45234</v>
      </c>
      <c r="H509" s="38">
        <f t="shared" si="16"/>
        <v>0.20000000000004547</v>
      </c>
      <c r="I509" s="5">
        <f t="shared" si="18"/>
        <v>2</v>
      </c>
      <c r="K509" s="33"/>
      <c r="L509" s="687">
        <v>45232</v>
      </c>
      <c r="M509" s="34">
        <f t="shared" si="19"/>
        <v>169</v>
      </c>
      <c r="N509" s="37">
        <v>0</v>
      </c>
      <c r="O509" s="35">
        <v>169</v>
      </c>
      <c r="P509" s="40">
        <f t="shared" si="17"/>
        <v>0</v>
      </c>
      <c r="Q509" s="41"/>
    </row>
    <row r="510" spans="2:18" ht="15.6" x14ac:dyDescent="0.3">
      <c r="B510" s="34">
        <f t="shared" si="20"/>
        <v>1043.5</v>
      </c>
      <c r="C510" s="35">
        <v>1233</v>
      </c>
      <c r="D510" s="34">
        <f t="shared" si="15"/>
        <v>1043.5</v>
      </c>
      <c r="E510" s="36">
        <v>45234</v>
      </c>
      <c r="F510" s="37">
        <v>1043.7</v>
      </c>
      <c r="G510" s="36">
        <v>45235</v>
      </c>
      <c r="H510" s="38">
        <f t="shared" si="16"/>
        <v>0.20000000000004547</v>
      </c>
      <c r="I510" s="5">
        <f t="shared" si="18"/>
        <v>1</v>
      </c>
      <c r="K510" s="33"/>
      <c r="L510" s="687">
        <v>45233</v>
      </c>
      <c r="M510" s="34">
        <f t="shared" si="19"/>
        <v>169</v>
      </c>
      <c r="N510" s="37">
        <v>0</v>
      </c>
      <c r="O510" s="35">
        <v>169</v>
      </c>
      <c r="P510" s="40">
        <f t="shared" si="17"/>
        <v>0</v>
      </c>
      <c r="Q510" s="41"/>
    </row>
    <row r="511" spans="2:18" ht="15.6" x14ac:dyDescent="0.3">
      <c r="B511" s="34">
        <f t="shared" si="20"/>
        <v>1043.7</v>
      </c>
      <c r="C511" s="35">
        <v>1234</v>
      </c>
      <c r="D511" s="34">
        <f t="shared" si="15"/>
        <v>1043.7</v>
      </c>
      <c r="E511" s="36">
        <v>45235</v>
      </c>
      <c r="F511" s="37">
        <v>1043.9000000000001</v>
      </c>
      <c r="G511" s="36">
        <v>45236</v>
      </c>
      <c r="H511" s="38">
        <f t="shared" si="16"/>
        <v>0.20000000000004547</v>
      </c>
      <c r="I511" s="5">
        <f t="shared" si="18"/>
        <v>1</v>
      </c>
      <c r="K511" s="33"/>
      <c r="L511" s="687">
        <v>45234</v>
      </c>
      <c r="M511" s="34">
        <f t="shared" si="19"/>
        <v>169</v>
      </c>
      <c r="N511" s="37">
        <v>0</v>
      </c>
      <c r="O511" s="35">
        <v>169</v>
      </c>
      <c r="P511" s="40">
        <f t="shared" si="17"/>
        <v>0</v>
      </c>
      <c r="Q511" s="41"/>
    </row>
    <row r="512" spans="2:18" ht="15.6" x14ac:dyDescent="0.3">
      <c r="B512" s="34">
        <f t="shared" si="20"/>
        <v>1043.9000000000001</v>
      </c>
      <c r="C512" s="35">
        <v>1236</v>
      </c>
      <c r="D512" s="34">
        <f t="shared" si="15"/>
        <v>1043.9000000000001</v>
      </c>
      <c r="E512" s="36">
        <v>45236</v>
      </c>
      <c r="F512" s="37">
        <v>1044.0999999999999</v>
      </c>
      <c r="G512" s="36">
        <v>45237</v>
      </c>
      <c r="H512" s="38">
        <f t="shared" si="16"/>
        <v>0.1999999999998181</v>
      </c>
      <c r="I512" s="5">
        <f t="shared" si="18"/>
        <v>2</v>
      </c>
      <c r="K512" s="33"/>
      <c r="L512" s="687">
        <v>45235</v>
      </c>
      <c r="M512" s="34">
        <f t="shared" si="19"/>
        <v>169</v>
      </c>
      <c r="N512" s="37">
        <v>0</v>
      </c>
      <c r="O512" s="35">
        <v>168</v>
      </c>
      <c r="P512" s="40">
        <f t="shared" si="17"/>
        <v>1</v>
      </c>
      <c r="Q512" s="41"/>
    </row>
    <row r="513" spans="2:17" ht="15.6" x14ac:dyDescent="0.3">
      <c r="B513" s="34">
        <f t="shared" si="20"/>
        <v>1044.0999999999999</v>
      </c>
      <c r="C513" s="35">
        <v>1237</v>
      </c>
      <c r="D513" s="34">
        <f t="shared" si="15"/>
        <v>1044.0999999999999</v>
      </c>
      <c r="E513" s="36">
        <v>45237</v>
      </c>
      <c r="F513" s="37">
        <v>1044.5999999999999</v>
      </c>
      <c r="G513" s="36">
        <v>45238</v>
      </c>
      <c r="H513" s="38">
        <f t="shared" si="16"/>
        <v>0.5</v>
      </c>
      <c r="I513" s="5">
        <f t="shared" si="18"/>
        <v>1</v>
      </c>
      <c r="K513" s="33"/>
      <c r="L513" s="687">
        <v>45236</v>
      </c>
      <c r="M513" s="34">
        <f t="shared" si="19"/>
        <v>168</v>
      </c>
      <c r="N513" s="37">
        <v>0</v>
      </c>
      <c r="O513" s="35">
        <v>156</v>
      </c>
      <c r="P513" s="40">
        <f t="shared" si="17"/>
        <v>12</v>
      </c>
      <c r="Q513" s="41"/>
    </row>
    <row r="514" spans="2:17" ht="15.6" x14ac:dyDescent="0.3">
      <c r="B514" s="34">
        <f t="shared" si="20"/>
        <v>1044.5999999999999</v>
      </c>
      <c r="C514" s="35">
        <v>1239</v>
      </c>
      <c r="D514" s="34">
        <f t="shared" si="15"/>
        <v>1044.5999999999999</v>
      </c>
      <c r="E514" s="36">
        <v>45238</v>
      </c>
      <c r="F514" s="37">
        <v>1045.3</v>
      </c>
      <c r="G514" s="36">
        <v>45239</v>
      </c>
      <c r="H514" s="38">
        <f t="shared" si="16"/>
        <v>0.70000000000004547</v>
      </c>
      <c r="I514" s="5">
        <f t="shared" si="18"/>
        <v>2</v>
      </c>
      <c r="K514" s="33"/>
      <c r="L514" s="687">
        <v>45237</v>
      </c>
      <c r="M514" s="34">
        <f t="shared" si="19"/>
        <v>156</v>
      </c>
      <c r="N514" s="37">
        <v>0</v>
      </c>
      <c r="O514" s="35">
        <v>156</v>
      </c>
      <c r="P514" s="40">
        <f t="shared" si="17"/>
        <v>0</v>
      </c>
      <c r="Q514" s="41"/>
    </row>
    <row r="515" spans="2:17" ht="15.6" x14ac:dyDescent="0.3">
      <c r="B515" s="34">
        <f t="shared" si="20"/>
        <v>1045.3</v>
      </c>
      <c r="C515" s="35">
        <v>1242</v>
      </c>
      <c r="D515" s="34">
        <f t="shared" ref="D515:D769" si="21">F514</f>
        <v>1045.3</v>
      </c>
      <c r="E515" s="36">
        <v>45239</v>
      </c>
      <c r="F515" s="37">
        <v>1045.4000000000001</v>
      </c>
      <c r="G515" s="36">
        <v>45240</v>
      </c>
      <c r="H515" s="38">
        <f t="shared" ref="H515:H769" si="22">F515-D515</f>
        <v>0.10000000000013642</v>
      </c>
      <c r="I515" s="5">
        <f t="shared" si="18"/>
        <v>3</v>
      </c>
      <c r="K515" s="33"/>
      <c r="L515" s="687">
        <v>45238</v>
      </c>
      <c r="M515" s="34">
        <f t="shared" si="19"/>
        <v>156</v>
      </c>
      <c r="N515" s="37">
        <v>0</v>
      </c>
      <c r="O515" s="35">
        <v>156</v>
      </c>
      <c r="P515" s="40">
        <f t="shared" si="17"/>
        <v>0</v>
      </c>
      <c r="Q515" s="41"/>
    </row>
    <row r="516" spans="2:17" ht="15.6" x14ac:dyDescent="0.3">
      <c r="B516" s="34">
        <f t="shared" si="20"/>
        <v>1045.4000000000001</v>
      </c>
      <c r="C516" s="35">
        <v>1243</v>
      </c>
      <c r="D516" s="34">
        <f t="shared" si="21"/>
        <v>1045.4000000000001</v>
      </c>
      <c r="E516" s="36">
        <v>45240</v>
      </c>
      <c r="F516" s="37">
        <v>1045.5999999999999</v>
      </c>
      <c r="G516" s="36">
        <v>45241</v>
      </c>
      <c r="H516" s="38">
        <f t="shared" si="22"/>
        <v>0.1999999999998181</v>
      </c>
      <c r="I516" s="5">
        <f t="shared" si="18"/>
        <v>1</v>
      </c>
      <c r="K516" s="33"/>
      <c r="L516" s="687">
        <v>45239</v>
      </c>
      <c r="M516" s="34">
        <f t="shared" si="19"/>
        <v>156</v>
      </c>
      <c r="N516" s="37">
        <v>0</v>
      </c>
      <c r="O516" s="35">
        <v>156</v>
      </c>
      <c r="P516" s="40">
        <f t="shared" si="17"/>
        <v>0</v>
      </c>
      <c r="Q516" s="41"/>
    </row>
    <row r="517" spans="2:17" ht="15.6" x14ac:dyDescent="0.3">
      <c r="B517" s="34">
        <f t="shared" si="20"/>
        <v>1045.5999999999999</v>
      </c>
      <c r="C517" s="35">
        <v>1244</v>
      </c>
      <c r="D517" s="34">
        <f t="shared" si="21"/>
        <v>1045.5999999999999</v>
      </c>
      <c r="E517" s="36">
        <v>45241</v>
      </c>
      <c r="F517" s="37">
        <v>1045.5999999999999</v>
      </c>
      <c r="G517" s="36">
        <v>45242</v>
      </c>
      <c r="H517" s="38">
        <f t="shared" si="22"/>
        <v>0</v>
      </c>
      <c r="I517" s="5">
        <f t="shared" si="18"/>
        <v>1</v>
      </c>
      <c r="K517" s="33"/>
      <c r="L517" s="687">
        <v>45240</v>
      </c>
      <c r="M517" s="34">
        <f t="shared" si="19"/>
        <v>156</v>
      </c>
      <c r="N517" s="37">
        <v>0</v>
      </c>
      <c r="O517" s="35">
        <v>150</v>
      </c>
      <c r="P517" s="40">
        <f t="shared" si="17"/>
        <v>6</v>
      </c>
      <c r="Q517" s="41"/>
    </row>
    <row r="518" spans="2:17" ht="15.6" x14ac:dyDescent="0.3">
      <c r="B518" s="34">
        <f t="shared" si="20"/>
        <v>1045.5999999999999</v>
      </c>
      <c r="C518" s="35">
        <v>1244</v>
      </c>
      <c r="D518" s="34">
        <f t="shared" si="21"/>
        <v>1045.5999999999999</v>
      </c>
      <c r="E518" s="36">
        <v>45242</v>
      </c>
      <c r="F518" s="37">
        <v>1045.5999999999999</v>
      </c>
      <c r="G518" s="36">
        <v>45243</v>
      </c>
      <c r="H518" s="38">
        <f t="shared" si="22"/>
        <v>0</v>
      </c>
      <c r="I518" s="5">
        <f t="shared" si="18"/>
        <v>0</v>
      </c>
      <c r="K518" s="33"/>
      <c r="L518" s="687">
        <v>45241</v>
      </c>
      <c r="M518" s="34">
        <f t="shared" si="19"/>
        <v>150</v>
      </c>
      <c r="N518" s="37">
        <v>0</v>
      </c>
      <c r="O518" s="35">
        <v>150</v>
      </c>
      <c r="P518" s="40">
        <f t="shared" si="17"/>
        <v>0</v>
      </c>
      <c r="Q518" s="41"/>
    </row>
    <row r="519" spans="2:17" ht="15.6" x14ac:dyDescent="0.3">
      <c r="B519" s="34">
        <f t="shared" si="20"/>
        <v>1045.5999999999999</v>
      </c>
      <c r="C519" s="35">
        <v>1244</v>
      </c>
      <c r="D519" s="34">
        <f t="shared" si="21"/>
        <v>1045.5999999999999</v>
      </c>
      <c r="E519" s="36">
        <v>45243</v>
      </c>
      <c r="F519" s="37">
        <v>1045.5999999999999</v>
      </c>
      <c r="G519" s="36">
        <v>45244</v>
      </c>
      <c r="H519" s="38">
        <f t="shared" si="22"/>
        <v>0</v>
      </c>
      <c r="I519" s="5">
        <f t="shared" si="18"/>
        <v>0</v>
      </c>
      <c r="K519" s="33"/>
      <c r="L519" s="687">
        <v>45242</v>
      </c>
      <c r="M519" s="34">
        <f t="shared" si="19"/>
        <v>150</v>
      </c>
      <c r="N519" s="37">
        <v>0</v>
      </c>
      <c r="O519" s="35">
        <v>150</v>
      </c>
      <c r="P519" s="40">
        <f t="shared" si="17"/>
        <v>0</v>
      </c>
      <c r="Q519" s="41"/>
    </row>
    <row r="520" spans="2:17" ht="15.6" x14ac:dyDescent="0.3">
      <c r="B520" s="34">
        <f t="shared" si="20"/>
        <v>1045.5999999999999</v>
      </c>
      <c r="C520" s="35">
        <v>1244</v>
      </c>
      <c r="D520" s="34">
        <f t="shared" si="21"/>
        <v>1045.5999999999999</v>
      </c>
      <c r="E520" s="36">
        <v>45244</v>
      </c>
      <c r="F520" s="37">
        <v>1046.3</v>
      </c>
      <c r="G520" s="36">
        <v>45245</v>
      </c>
      <c r="H520" s="38">
        <f t="shared" si="22"/>
        <v>0.70000000000004547</v>
      </c>
      <c r="I520" s="5">
        <f t="shared" si="18"/>
        <v>0</v>
      </c>
      <c r="K520" s="33"/>
      <c r="L520" s="687">
        <v>45243</v>
      </c>
      <c r="M520" s="34">
        <f t="shared" si="19"/>
        <v>150</v>
      </c>
      <c r="N520" s="37">
        <v>0</v>
      </c>
      <c r="O520" s="35">
        <v>150</v>
      </c>
      <c r="P520" s="40">
        <f t="shared" si="17"/>
        <v>0</v>
      </c>
      <c r="Q520" s="41"/>
    </row>
    <row r="521" spans="2:17" ht="15.6" x14ac:dyDescent="0.3">
      <c r="B521" s="34">
        <f t="shared" si="20"/>
        <v>1046.3</v>
      </c>
      <c r="C521" s="35">
        <v>1246</v>
      </c>
      <c r="D521" s="34">
        <f t="shared" si="21"/>
        <v>1046.3</v>
      </c>
      <c r="E521" s="36">
        <v>45245</v>
      </c>
      <c r="F521" s="37">
        <v>1046.4000000000001</v>
      </c>
      <c r="G521" s="36">
        <v>45246</v>
      </c>
      <c r="H521" s="38">
        <f t="shared" si="22"/>
        <v>0.10000000000013642</v>
      </c>
      <c r="I521" s="5">
        <f t="shared" si="18"/>
        <v>2</v>
      </c>
      <c r="K521" s="33"/>
      <c r="L521" s="687">
        <v>45244</v>
      </c>
      <c r="M521" s="34">
        <f t="shared" si="19"/>
        <v>150</v>
      </c>
      <c r="N521" s="37">
        <v>0</v>
      </c>
      <c r="O521" s="35">
        <v>150</v>
      </c>
      <c r="P521" s="40">
        <f t="shared" si="17"/>
        <v>0</v>
      </c>
      <c r="Q521" s="41"/>
    </row>
    <row r="522" spans="2:17" ht="15.6" x14ac:dyDescent="0.3">
      <c r="B522" s="34">
        <f t="shared" si="20"/>
        <v>1046.4000000000001</v>
      </c>
      <c r="C522" s="35">
        <v>1247</v>
      </c>
      <c r="D522" s="34">
        <f t="shared" si="21"/>
        <v>1046.4000000000001</v>
      </c>
      <c r="E522" s="36">
        <v>45246</v>
      </c>
      <c r="F522" s="37">
        <v>1046.4000000000001</v>
      </c>
      <c r="G522" s="36">
        <v>45247</v>
      </c>
      <c r="H522" s="38">
        <f t="shared" si="22"/>
        <v>0</v>
      </c>
      <c r="I522" s="5">
        <f t="shared" si="18"/>
        <v>1</v>
      </c>
      <c r="K522" s="33"/>
      <c r="L522" s="687">
        <v>45245</v>
      </c>
      <c r="M522" s="34">
        <f t="shared" si="19"/>
        <v>150</v>
      </c>
      <c r="N522" s="37">
        <v>0</v>
      </c>
      <c r="O522" s="35">
        <v>150</v>
      </c>
      <c r="P522" s="40">
        <f t="shared" si="17"/>
        <v>0</v>
      </c>
      <c r="Q522" s="41"/>
    </row>
    <row r="523" spans="2:17" ht="15.6" x14ac:dyDescent="0.3">
      <c r="B523" s="34">
        <f t="shared" si="20"/>
        <v>1046.4000000000001</v>
      </c>
      <c r="C523" s="35">
        <v>1247</v>
      </c>
      <c r="D523" s="34">
        <f t="shared" si="21"/>
        <v>1046.4000000000001</v>
      </c>
      <c r="E523" s="36">
        <v>45247</v>
      </c>
      <c r="F523" s="37">
        <v>1046.7</v>
      </c>
      <c r="G523" s="36">
        <v>45248</v>
      </c>
      <c r="H523" s="38">
        <f t="shared" si="22"/>
        <v>0.29999999999995453</v>
      </c>
      <c r="I523" s="5">
        <f t="shared" si="18"/>
        <v>0</v>
      </c>
      <c r="K523" s="33"/>
      <c r="L523" s="687">
        <v>45246</v>
      </c>
      <c r="M523" s="34">
        <f t="shared" si="19"/>
        <v>150</v>
      </c>
      <c r="N523" s="37">
        <v>0</v>
      </c>
      <c r="O523" s="35">
        <v>150</v>
      </c>
      <c r="P523" s="40">
        <f t="shared" si="17"/>
        <v>0</v>
      </c>
      <c r="Q523" s="41"/>
    </row>
    <row r="524" spans="2:17" ht="15.6" x14ac:dyDescent="0.3">
      <c r="B524" s="34">
        <f t="shared" si="20"/>
        <v>1046.7</v>
      </c>
      <c r="C524" s="35">
        <v>1250</v>
      </c>
      <c r="D524" s="34">
        <f t="shared" si="21"/>
        <v>1046.7</v>
      </c>
      <c r="E524" s="36">
        <v>45248</v>
      </c>
      <c r="F524" s="37">
        <v>1046.9000000000001</v>
      </c>
      <c r="G524" s="36">
        <v>45249</v>
      </c>
      <c r="H524" s="38">
        <f t="shared" si="22"/>
        <v>0.20000000000004547</v>
      </c>
      <c r="I524" s="5">
        <f t="shared" si="18"/>
        <v>3</v>
      </c>
      <c r="K524" s="33"/>
      <c r="L524" s="687">
        <v>45247</v>
      </c>
      <c r="M524" s="34">
        <f t="shared" si="19"/>
        <v>150</v>
      </c>
      <c r="N524" s="37">
        <v>0</v>
      </c>
      <c r="O524" s="35">
        <v>150</v>
      </c>
      <c r="P524" s="40">
        <f t="shared" si="17"/>
        <v>0</v>
      </c>
      <c r="Q524" s="41"/>
    </row>
    <row r="525" spans="2:17" ht="15.6" x14ac:dyDescent="0.3">
      <c r="B525" s="34">
        <f t="shared" si="20"/>
        <v>1046.9000000000001</v>
      </c>
      <c r="C525" s="35">
        <v>1251</v>
      </c>
      <c r="D525" s="34">
        <f t="shared" si="21"/>
        <v>1046.9000000000001</v>
      </c>
      <c r="E525" s="36">
        <v>45249</v>
      </c>
      <c r="F525" s="37">
        <v>1047.0999999999999</v>
      </c>
      <c r="G525" s="36">
        <v>45250</v>
      </c>
      <c r="H525" s="38">
        <f t="shared" si="22"/>
        <v>0.1999999999998181</v>
      </c>
      <c r="I525" s="5">
        <f t="shared" si="18"/>
        <v>1</v>
      </c>
      <c r="K525" s="33"/>
      <c r="L525" s="687">
        <v>45248</v>
      </c>
      <c r="M525" s="34">
        <f t="shared" si="19"/>
        <v>150</v>
      </c>
      <c r="N525" s="37">
        <v>0</v>
      </c>
      <c r="O525" s="35">
        <v>150</v>
      </c>
      <c r="P525" s="40">
        <f t="shared" si="17"/>
        <v>0</v>
      </c>
      <c r="Q525" s="41"/>
    </row>
    <row r="526" spans="2:17" ht="15.6" x14ac:dyDescent="0.3">
      <c r="B526" s="34">
        <f t="shared" si="20"/>
        <v>1047.0999999999999</v>
      </c>
      <c r="C526" s="35">
        <v>1252</v>
      </c>
      <c r="D526" s="34">
        <f t="shared" si="21"/>
        <v>1047.0999999999999</v>
      </c>
      <c r="E526" s="36">
        <v>45250</v>
      </c>
      <c r="F526" s="37">
        <v>1047.2</v>
      </c>
      <c r="G526" s="36">
        <v>45251</v>
      </c>
      <c r="H526" s="38">
        <f t="shared" si="22"/>
        <v>0.10000000000013642</v>
      </c>
      <c r="I526" s="5">
        <f t="shared" si="18"/>
        <v>1</v>
      </c>
      <c r="K526" s="33"/>
      <c r="L526" s="687">
        <v>45249</v>
      </c>
      <c r="M526" s="34">
        <f t="shared" si="19"/>
        <v>150</v>
      </c>
      <c r="N526" s="37">
        <v>0</v>
      </c>
      <c r="O526" s="35">
        <v>150</v>
      </c>
      <c r="P526" s="40">
        <f t="shared" si="17"/>
        <v>0</v>
      </c>
      <c r="Q526" s="41"/>
    </row>
    <row r="527" spans="2:17" ht="15.6" x14ac:dyDescent="0.3">
      <c r="B527" s="34">
        <f t="shared" si="20"/>
        <v>1047.2</v>
      </c>
      <c r="C527" s="35">
        <v>1253</v>
      </c>
      <c r="D527" s="34">
        <f t="shared" si="21"/>
        <v>1047.2</v>
      </c>
      <c r="E527" s="36">
        <v>45251</v>
      </c>
      <c r="F527" s="37">
        <v>1047.4000000000001</v>
      </c>
      <c r="G527" s="36">
        <v>45252</v>
      </c>
      <c r="H527" s="38">
        <f t="shared" si="22"/>
        <v>0.20000000000004547</v>
      </c>
      <c r="I527" s="5">
        <f t="shared" si="18"/>
        <v>1</v>
      </c>
      <c r="K527" s="33"/>
      <c r="L527" s="687">
        <v>45250</v>
      </c>
      <c r="M527" s="34">
        <f t="shared" si="19"/>
        <v>150</v>
      </c>
      <c r="N527" s="37">
        <v>0</v>
      </c>
      <c r="O527" s="35">
        <v>144</v>
      </c>
      <c r="P527" s="40">
        <f t="shared" si="17"/>
        <v>6</v>
      </c>
      <c r="Q527" s="41"/>
    </row>
    <row r="528" spans="2:17" ht="15.6" x14ac:dyDescent="0.3">
      <c r="B528" s="34">
        <f t="shared" si="20"/>
        <v>1047.4000000000001</v>
      </c>
      <c r="C528" s="35">
        <v>1254</v>
      </c>
      <c r="D528" s="34">
        <f t="shared" si="21"/>
        <v>1047.4000000000001</v>
      </c>
      <c r="E528" s="36">
        <v>45252</v>
      </c>
      <c r="F528" s="37">
        <v>1047.5</v>
      </c>
      <c r="G528" s="36">
        <v>45253</v>
      </c>
      <c r="H528" s="38">
        <f t="shared" si="22"/>
        <v>9.9999999999909051E-2</v>
      </c>
      <c r="I528" s="5">
        <f t="shared" si="18"/>
        <v>1</v>
      </c>
      <c r="K528" s="33"/>
      <c r="L528" s="687">
        <v>45251</v>
      </c>
      <c r="M528" s="34">
        <f t="shared" si="19"/>
        <v>144</v>
      </c>
      <c r="N528" s="37">
        <v>0</v>
      </c>
      <c r="O528" s="35">
        <v>138</v>
      </c>
      <c r="P528" s="40">
        <f t="shared" si="17"/>
        <v>6</v>
      </c>
      <c r="Q528" s="41"/>
    </row>
    <row r="529" spans="2:19" ht="15.6" x14ac:dyDescent="0.3">
      <c r="B529" s="34">
        <f t="shared" si="20"/>
        <v>1047.5</v>
      </c>
      <c r="C529" s="35">
        <v>1255</v>
      </c>
      <c r="D529" s="34">
        <f t="shared" si="21"/>
        <v>1047.5</v>
      </c>
      <c r="E529" s="36">
        <v>45253</v>
      </c>
      <c r="F529" s="37">
        <v>1047.5999999999999</v>
      </c>
      <c r="G529" s="36">
        <v>45254</v>
      </c>
      <c r="H529" s="38">
        <f t="shared" si="22"/>
        <v>9.9999999999909051E-2</v>
      </c>
      <c r="I529" s="5">
        <f t="shared" si="18"/>
        <v>1</v>
      </c>
      <c r="K529" s="33"/>
      <c r="L529" s="687">
        <v>45252</v>
      </c>
      <c r="M529" s="34">
        <f t="shared" si="19"/>
        <v>138</v>
      </c>
      <c r="N529" s="37">
        <v>0</v>
      </c>
      <c r="O529" s="35">
        <v>138</v>
      </c>
      <c r="P529" s="40">
        <f t="shared" si="17"/>
        <v>0</v>
      </c>
      <c r="Q529" s="41"/>
    </row>
    <row r="530" spans="2:19" ht="15.6" x14ac:dyDescent="0.3">
      <c r="B530" s="34">
        <f t="shared" si="20"/>
        <v>1047.5999999999999</v>
      </c>
      <c r="C530" s="35">
        <v>1256</v>
      </c>
      <c r="D530" s="34">
        <f t="shared" si="21"/>
        <v>1047.5999999999999</v>
      </c>
      <c r="E530" s="36">
        <v>45254</v>
      </c>
      <c r="F530" s="37">
        <v>1047.9000000000001</v>
      </c>
      <c r="G530" s="36">
        <v>45255</v>
      </c>
      <c r="H530" s="38">
        <f t="shared" si="22"/>
        <v>0.3000000000001819</v>
      </c>
      <c r="I530" s="5">
        <f t="shared" si="18"/>
        <v>1</v>
      </c>
      <c r="K530" s="33"/>
      <c r="L530" s="687">
        <v>45253</v>
      </c>
      <c r="M530" s="34">
        <f t="shared" si="19"/>
        <v>138</v>
      </c>
      <c r="N530" s="37">
        <v>0</v>
      </c>
      <c r="O530" s="35">
        <v>132</v>
      </c>
      <c r="P530" s="40">
        <f t="shared" si="17"/>
        <v>6</v>
      </c>
      <c r="Q530" s="41"/>
    </row>
    <row r="531" spans="2:19" ht="15.6" x14ac:dyDescent="0.3">
      <c r="B531" s="34">
        <f t="shared" si="20"/>
        <v>1047.9000000000001</v>
      </c>
      <c r="C531" s="35">
        <v>1258</v>
      </c>
      <c r="D531" s="34">
        <f t="shared" si="21"/>
        <v>1047.9000000000001</v>
      </c>
      <c r="E531" s="36">
        <v>45255</v>
      </c>
      <c r="F531" s="37">
        <v>1047.9000000000001</v>
      </c>
      <c r="G531" s="36">
        <v>45256</v>
      </c>
      <c r="H531" s="38">
        <f t="shared" si="22"/>
        <v>0</v>
      </c>
      <c r="I531" s="5">
        <f t="shared" si="18"/>
        <v>2</v>
      </c>
      <c r="K531" s="33"/>
      <c r="L531" s="687">
        <v>45254</v>
      </c>
      <c r="M531" s="34">
        <f t="shared" si="19"/>
        <v>132</v>
      </c>
      <c r="N531" s="37">
        <v>405</v>
      </c>
      <c r="O531" s="35">
        <v>600</v>
      </c>
      <c r="P531" s="40">
        <f t="shared" si="17"/>
        <v>-63</v>
      </c>
      <c r="Q531" s="41"/>
    </row>
    <row r="532" spans="2:19" ht="15.6" x14ac:dyDescent="0.3">
      <c r="B532" s="34">
        <f t="shared" si="20"/>
        <v>1047.9000000000001</v>
      </c>
      <c r="C532" s="35">
        <v>1259</v>
      </c>
      <c r="D532" s="34">
        <f t="shared" si="21"/>
        <v>1047.9000000000001</v>
      </c>
      <c r="E532" s="36">
        <v>45256</v>
      </c>
      <c r="F532" s="37">
        <v>1060.9000000000001</v>
      </c>
      <c r="G532" s="36">
        <v>45257</v>
      </c>
      <c r="H532" s="38">
        <f t="shared" si="22"/>
        <v>13</v>
      </c>
      <c r="I532" s="5">
        <f t="shared" si="18"/>
        <v>1</v>
      </c>
      <c r="K532" s="33"/>
      <c r="L532" s="687">
        <v>45255</v>
      </c>
      <c r="M532" s="34">
        <f t="shared" si="19"/>
        <v>600</v>
      </c>
      <c r="N532" s="37">
        <v>0</v>
      </c>
      <c r="O532" s="35">
        <v>600</v>
      </c>
      <c r="P532" s="40">
        <f t="shared" si="17"/>
        <v>0</v>
      </c>
      <c r="Q532" s="41"/>
    </row>
    <row r="533" spans="2:19" ht="15.6" x14ac:dyDescent="0.3">
      <c r="B533" s="34">
        <f t="shared" si="20"/>
        <v>1060.9000000000001</v>
      </c>
      <c r="C533" s="35">
        <v>1263</v>
      </c>
      <c r="D533" s="34">
        <f t="shared" si="21"/>
        <v>1060.9000000000001</v>
      </c>
      <c r="E533" s="36">
        <v>45257</v>
      </c>
      <c r="F533" s="37">
        <v>1061.4000000000001</v>
      </c>
      <c r="G533" s="36">
        <v>45258</v>
      </c>
      <c r="H533" s="38">
        <f t="shared" si="22"/>
        <v>0.5</v>
      </c>
      <c r="I533" s="5">
        <f t="shared" si="18"/>
        <v>4</v>
      </c>
      <c r="K533" s="33"/>
      <c r="L533" s="687">
        <v>45256</v>
      </c>
      <c r="M533" s="34">
        <f t="shared" si="19"/>
        <v>600</v>
      </c>
      <c r="N533" s="37">
        <v>0</v>
      </c>
      <c r="O533" s="35">
        <v>414</v>
      </c>
      <c r="P533" s="40">
        <f t="shared" si="17"/>
        <v>186</v>
      </c>
      <c r="Q533" s="41"/>
    </row>
    <row r="534" spans="2:19" ht="15.6" x14ac:dyDescent="0.3">
      <c r="B534" s="34">
        <f t="shared" si="20"/>
        <v>1061.4000000000001</v>
      </c>
      <c r="C534" s="35">
        <v>1264</v>
      </c>
      <c r="D534" s="34">
        <f t="shared" si="21"/>
        <v>1061.4000000000001</v>
      </c>
      <c r="E534" s="36">
        <v>45258</v>
      </c>
      <c r="F534" s="37">
        <v>1061.5999999999999</v>
      </c>
      <c r="G534" s="36">
        <v>45259</v>
      </c>
      <c r="H534" s="38">
        <f t="shared" si="22"/>
        <v>0.1999999999998181</v>
      </c>
      <c r="I534" s="5">
        <f t="shared" si="18"/>
        <v>1</v>
      </c>
      <c r="K534" s="33"/>
      <c r="L534" s="687">
        <v>45257</v>
      </c>
      <c r="M534" s="34">
        <f t="shared" si="19"/>
        <v>414</v>
      </c>
      <c r="N534" s="37">
        <v>0</v>
      </c>
      <c r="O534" s="35">
        <v>413</v>
      </c>
      <c r="P534" s="40">
        <f t="shared" si="17"/>
        <v>1</v>
      </c>
      <c r="Q534" s="41"/>
    </row>
    <row r="535" spans="2:19" ht="15.6" x14ac:dyDescent="0.3">
      <c r="B535" s="34">
        <f t="shared" si="20"/>
        <v>1061.5999999999999</v>
      </c>
      <c r="C535" s="35">
        <v>1265</v>
      </c>
      <c r="D535" s="34">
        <f t="shared" si="21"/>
        <v>1061.5999999999999</v>
      </c>
      <c r="E535" s="36">
        <v>45259</v>
      </c>
      <c r="F535" s="37">
        <v>1061.7</v>
      </c>
      <c r="G535" s="36">
        <v>45260</v>
      </c>
      <c r="H535" s="38">
        <f t="shared" si="22"/>
        <v>0.10000000000013642</v>
      </c>
      <c r="I535" s="5">
        <f t="shared" si="18"/>
        <v>1</v>
      </c>
      <c r="K535" s="33"/>
      <c r="L535" s="687">
        <v>45258</v>
      </c>
      <c r="M535" s="34">
        <f t="shared" si="19"/>
        <v>413</v>
      </c>
      <c r="N535" s="37">
        <v>0</v>
      </c>
      <c r="O535" s="35">
        <v>413</v>
      </c>
      <c r="P535" s="40">
        <f t="shared" si="17"/>
        <v>0</v>
      </c>
      <c r="Q535" s="41"/>
    </row>
    <row r="536" spans="2:19" ht="15.6" x14ac:dyDescent="0.3">
      <c r="B536" s="34">
        <f t="shared" si="20"/>
        <v>1061.7</v>
      </c>
      <c r="C536" s="35">
        <v>1266</v>
      </c>
      <c r="D536" s="34">
        <f t="shared" si="21"/>
        <v>1061.7</v>
      </c>
      <c r="E536" s="36">
        <v>45260</v>
      </c>
      <c r="F536" s="37">
        <v>1061.9000000000001</v>
      </c>
      <c r="G536" s="36">
        <v>45261</v>
      </c>
      <c r="H536" s="38">
        <f t="shared" si="22"/>
        <v>0.20000000000004547</v>
      </c>
      <c r="I536" s="5">
        <f t="shared" si="18"/>
        <v>1</v>
      </c>
      <c r="K536" s="33"/>
      <c r="L536" s="687">
        <v>45259</v>
      </c>
      <c r="M536" s="34">
        <f t="shared" si="19"/>
        <v>413</v>
      </c>
      <c r="N536" s="37">
        <v>0</v>
      </c>
      <c r="O536" s="35">
        <v>413</v>
      </c>
      <c r="P536" s="40">
        <f t="shared" si="17"/>
        <v>0</v>
      </c>
      <c r="Q536" s="41"/>
    </row>
    <row r="537" spans="2:19" ht="15.6" x14ac:dyDescent="0.3">
      <c r="B537" s="34">
        <f t="shared" si="20"/>
        <v>1061.9000000000001</v>
      </c>
      <c r="C537" s="35">
        <v>1266</v>
      </c>
      <c r="D537" s="34">
        <f t="shared" si="21"/>
        <v>1061.9000000000001</v>
      </c>
      <c r="E537" s="36">
        <v>45261</v>
      </c>
      <c r="F537" s="37">
        <v>1061.9000000000001</v>
      </c>
      <c r="G537" s="36">
        <v>45262</v>
      </c>
      <c r="H537" s="38">
        <f t="shared" si="22"/>
        <v>0</v>
      </c>
      <c r="I537" s="5">
        <f t="shared" si="18"/>
        <v>0</v>
      </c>
      <c r="K537" s="33"/>
      <c r="L537" s="687">
        <v>45260</v>
      </c>
      <c r="M537" s="34">
        <f t="shared" si="19"/>
        <v>413</v>
      </c>
      <c r="N537" s="37">
        <v>0</v>
      </c>
      <c r="O537" s="35">
        <v>413</v>
      </c>
      <c r="P537" s="40">
        <f t="shared" si="17"/>
        <v>0</v>
      </c>
      <c r="Q537" s="41"/>
    </row>
    <row r="538" spans="2:19" ht="15.6" x14ac:dyDescent="0.3">
      <c r="B538" s="34">
        <f t="shared" si="20"/>
        <v>1061.9000000000001</v>
      </c>
      <c r="C538" s="35">
        <v>1278</v>
      </c>
      <c r="D538" s="34">
        <f t="shared" si="21"/>
        <v>1061.9000000000001</v>
      </c>
      <c r="E538" s="36">
        <v>45262</v>
      </c>
      <c r="F538" s="37">
        <v>1063.3</v>
      </c>
      <c r="G538" s="36">
        <v>45263</v>
      </c>
      <c r="H538" s="38">
        <f t="shared" si="22"/>
        <v>1.3999999999998636</v>
      </c>
      <c r="I538" s="5">
        <f t="shared" si="18"/>
        <v>12</v>
      </c>
      <c r="K538" s="33"/>
      <c r="L538" s="687">
        <v>45261</v>
      </c>
      <c r="M538" s="34">
        <f t="shared" si="19"/>
        <v>413</v>
      </c>
      <c r="N538" s="37">
        <v>0</v>
      </c>
      <c r="O538" s="35">
        <v>413</v>
      </c>
      <c r="P538" s="40">
        <f t="shared" si="17"/>
        <v>0</v>
      </c>
      <c r="Q538" s="41"/>
    </row>
    <row r="539" spans="2:19" ht="15.6" x14ac:dyDescent="0.3">
      <c r="B539" s="34">
        <f t="shared" si="20"/>
        <v>1063.3</v>
      </c>
      <c r="C539" s="35">
        <v>1271</v>
      </c>
      <c r="D539" s="34">
        <f t="shared" si="21"/>
        <v>1063.3</v>
      </c>
      <c r="E539" s="36">
        <v>45263</v>
      </c>
      <c r="F539" s="37">
        <v>1063.5</v>
      </c>
      <c r="G539" s="36">
        <v>45264</v>
      </c>
      <c r="H539" s="38">
        <f t="shared" si="22"/>
        <v>0.20000000000004547</v>
      </c>
      <c r="I539" s="5">
        <f t="shared" si="18"/>
        <v>-7</v>
      </c>
      <c r="K539" s="33"/>
      <c r="L539" s="687">
        <v>45262</v>
      </c>
      <c r="M539" s="34">
        <f t="shared" si="19"/>
        <v>413</v>
      </c>
      <c r="N539" s="37">
        <v>0</v>
      </c>
      <c r="O539" s="35">
        <v>360</v>
      </c>
      <c r="P539" s="40">
        <f t="shared" si="17"/>
        <v>53</v>
      </c>
      <c r="Q539" s="41"/>
      <c r="R539" s="48" t="s">
        <v>22</v>
      </c>
      <c r="S539" s="48">
        <f>SUM(P539:P541)</f>
        <v>57</v>
      </c>
    </row>
    <row r="540" spans="2:19" ht="15.6" x14ac:dyDescent="0.3">
      <c r="B540" s="34">
        <f t="shared" si="20"/>
        <v>1063.5</v>
      </c>
      <c r="C540" s="35">
        <v>1272</v>
      </c>
      <c r="D540" s="34">
        <f t="shared" si="21"/>
        <v>1063.5</v>
      </c>
      <c r="E540" s="36">
        <v>45264</v>
      </c>
      <c r="F540" s="37">
        <v>1063.7</v>
      </c>
      <c r="G540" s="36">
        <v>45265</v>
      </c>
      <c r="H540" s="38">
        <f t="shared" si="22"/>
        <v>0.20000000000004547</v>
      </c>
      <c r="I540" s="5">
        <f t="shared" si="18"/>
        <v>1</v>
      </c>
      <c r="K540" s="33"/>
      <c r="L540" s="687">
        <v>45263</v>
      </c>
      <c r="M540" s="34">
        <f t="shared" si="19"/>
        <v>360</v>
      </c>
      <c r="N540" s="37">
        <v>0</v>
      </c>
      <c r="O540" s="35">
        <v>393</v>
      </c>
      <c r="P540" s="40">
        <f t="shared" si="17"/>
        <v>-33</v>
      </c>
      <c r="Q540" s="41"/>
      <c r="R540" s="48" t="s">
        <v>22</v>
      </c>
    </row>
    <row r="541" spans="2:19" ht="15.6" x14ac:dyDescent="0.3">
      <c r="B541" s="34">
        <f t="shared" si="20"/>
        <v>1063.7</v>
      </c>
      <c r="C541" s="35">
        <v>1273</v>
      </c>
      <c r="D541" s="34">
        <f t="shared" si="21"/>
        <v>1063.7</v>
      </c>
      <c r="E541" s="36">
        <v>45265</v>
      </c>
      <c r="F541" s="37">
        <v>1063.9000000000001</v>
      </c>
      <c r="G541" s="36">
        <v>45266</v>
      </c>
      <c r="H541" s="38">
        <f t="shared" si="22"/>
        <v>0.20000000000004547</v>
      </c>
      <c r="I541" s="5">
        <f t="shared" si="18"/>
        <v>1</v>
      </c>
      <c r="K541" s="33"/>
      <c r="L541" s="687">
        <v>45264</v>
      </c>
      <c r="M541" s="34">
        <f t="shared" si="19"/>
        <v>393</v>
      </c>
      <c r="N541" s="37">
        <v>0</v>
      </c>
      <c r="O541" s="35">
        <v>356</v>
      </c>
      <c r="P541" s="40">
        <f t="shared" si="17"/>
        <v>37</v>
      </c>
      <c r="Q541" s="41"/>
      <c r="R541" s="48" t="s">
        <v>22</v>
      </c>
    </row>
    <row r="542" spans="2:19" ht="15.6" x14ac:dyDescent="0.3">
      <c r="B542" s="34">
        <f t="shared" si="20"/>
        <v>1063.9000000000001</v>
      </c>
      <c r="C542" s="35">
        <v>1273</v>
      </c>
      <c r="D542" s="34">
        <f t="shared" si="21"/>
        <v>1063.9000000000001</v>
      </c>
      <c r="E542" s="36">
        <v>45266</v>
      </c>
      <c r="F542" s="37">
        <v>1063.9000000000001</v>
      </c>
      <c r="G542" s="36">
        <v>45267</v>
      </c>
      <c r="H542" s="38">
        <f t="shared" si="22"/>
        <v>0</v>
      </c>
      <c r="I542" s="5">
        <f t="shared" si="18"/>
        <v>0</v>
      </c>
      <c r="K542" s="33"/>
      <c r="L542" s="687">
        <v>45265</v>
      </c>
      <c r="M542" s="34">
        <f t="shared" si="19"/>
        <v>356</v>
      </c>
      <c r="N542" s="37">
        <v>0</v>
      </c>
      <c r="O542" s="35">
        <v>342</v>
      </c>
      <c r="P542" s="40">
        <f t="shared" si="17"/>
        <v>14</v>
      </c>
      <c r="Q542" s="41"/>
      <c r="R542" s="48" t="s">
        <v>22</v>
      </c>
      <c r="S542" s="48">
        <f>SUM(H538:H540)</f>
        <v>1.7999999999999545</v>
      </c>
    </row>
    <row r="543" spans="2:19" ht="15.6" x14ac:dyDescent="0.3">
      <c r="B543" s="34">
        <f t="shared" si="20"/>
        <v>1063.9000000000001</v>
      </c>
      <c r="C543" s="35">
        <v>1273</v>
      </c>
      <c r="D543" s="34">
        <f t="shared" si="21"/>
        <v>1063.9000000000001</v>
      </c>
      <c r="E543" s="36">
        <v>45267</v>
      </c>
      <c r="F543" s="37">
        <v>1063.9000000000001</v>
      </c>
      <c r="G543" s="36">
        <v>45268</v>
      </c>
      <c r="H543" s="38">
        <f t="shared" si="22"/>
        <v>0</v>
      </c>
      <c r="I543" s="5">
        <f t="shared" si="18"/>
        <v>0</v>
      </c>
      <c r="K543" s="33"/>
      <c r="L543" s="687">
        <v>45266</v>
      </c>
      <c r="M543" s="34">
        <f t="shared" si="19"/>
        <v>342</v>
      </c>
      <c r="N543" s="37">
        <v>0</v>
      </c>
      <c r="O543" s="35">
        <v>342</v>
      </c>
      <c r="P543" s="40">
        <f t="shared" si="17"/>
        <v>0</v>
      </c>
      <c r="Q543" s="41"/>
    </row>
    <row r="544" spans="2:19" ht="15.6" x14ac:dyDescent="0.3">
      <c r="B544" s="34">
        <f t="shared" si="20"/>
        <v>1063.9000000000001</v>
      </c>
      <c r="C544" s="35">
        <v>1275</v>
      </c>
      <c r="D544" s="34">
        <f t="shared" si="21"/>
        <v>1063.9000000000001</v>
      </c>
      <c r="E544" s="36">
        <v>45268</v>
      </c>
      <c r="F544" s="37">
        <v>1064.2</v>
      </c>
      <c r="G544" s="36">
        <v>45269</v>
      </c>
      <c r="H544" s="38">
        <f t="shared" si="22"/>
        <v>0.29999999999995453</v>
      </c>
      <c r="I544" s="5">
        <f t="shared" si="18"/>
        <v>2</v>
      </c>
      <c r="K544" s="33"/>
      <c r="L544" s="687">
        <v>45267</v>
      </c>
      <c r="M544" s="34">
        <f t="shared" si="19"/>
        <v>342</v>
      </c>
      <c r="N544" s="37">
        <v>0</v>
      </c>
      <c r="O544" s="35">
        <v>342</v>
      </c>
      <c r="P544" s="40">
        <f t="shared" si="17"/>
        <v>0</v>
      </c>
      <c r="Q544" s="41"/>
    </row>
    <row r="545" spans="2:18" ht="15.6" x14ac:dyDescent="0.3">
      <c r="B545" s="34">
        <f t="shared" si="20"/>
        <v>1064.2</v>
      </c>
      <c r="C545" s="35">
        <v>1277</v>
      </c>
      <c r="D545" s="34">
        <f t="shared" si="21"/>
        <v>1064.2</v>
      </c>
      <c r="E545" s="36">
        <v>45269</v>
      </c>
      <c r="F545" s="37">
        <v>1067.3</v>
      </c>
      <c r="G545" s="36">
        <v>45270</v>
      </c>
      <c r="H545" s="38">
        <f t="shared" si="22"/>
        <v>3.0999999999999091</v>
      </c>
      <c r="I545" s="5">
        <f t="shared" si="18"/>
        <v>2</v>
      </c>
      <c r="K545" s="33"/>
      <c r="L545" s="687">
        <v>45268</v>
      </c>
      <c r="M545" s="34">
        <f t="shared" si="19"/>
        <v>342</v>
      </c>
      <c r="N545" s="37">
        <v>0</v>
      </c>
      <c r="O545" s="35">
        <v>375</v>
      </c>
      <c r="P545" s="40">
        <f t="shared" si="17"/>
        <v>-33</v>
      </c>
      <c r="Q545" s="41"/>
      <c r="R545" s="48" t="s">
        <v>22</v>
      </c>
    </row>
    <row r="546" spans="2:18" ht="15.6" x14ac:dyDescent="0.3">
      <c r="B546" s="34">
        <f t="shared" si="20"/>
        <v>1067.3</v>
      </c>
      <c r="C546" s="35">
        <v>1284</v>
      </c>
      <c r="D546" s="34">
        <f t="shared" si="21"/>
        <v>1067.3</v>
      </c>
      <c r="E546" s="36">
        <v>45270</v>
      </c>
      <c r="F546" s="37">
        <v>1071.5999999999999</v>
      </c>
      <c r="G546" s="36">
        <v>45271</v>
      </c>
      <c r="H546" s="38">
        <f t="shared" si="22"/>
        <v>4.2999999999999545</v>
      </c>
      <c r="I546" s="5">
        <f t="shared" si="18"/>
        <v>7</v>
      </c>
      <c r="K546" s="33"/>
      <c r="L546" s="687">
        <v>45269</v>
      </c>
      <c r="M546" s="34">
        <f t="shared" si="19"/>
        <v>375</v>
      </c>
      <c r="N546" s="37">
        <v>0</v>
      </c>
      <c r="O546" s="35">
        <v>312</v>
      </c>
      <c r="P546" s="40">
        <f t="shared" si="17"/>
        <v>63</v>
      </c>
      <c r="Q546" s="41"/>
      <c r="R546" s="48" t="s">
        <v>22</v>
      </c>
    </row>
    <row r="547" spans="2:18" ht="15.6" x14ac:dyDescent="0.3">
      <c r="B547" s="34">
        <f t="shared" si="20"/>
        <v>1071.5999999999999</v>
      </c>
      <c r="C547" s="35">
        <v>1285</v>
      </c>
      <c r="D547" s="34">
        <f t="shared" si="21"/>
        <v>1071.5999999999999</v>
      </c>
      <c r="E547" s="36">
        <v>45271</v>
      </c>
      <c r="F547" s="37">
        <v>1071.7</v>
      </c>
      <c r="G547" s="36">
        <v>45272</v>
      </c>
      <c r="H547" s="38">
        <f t="shared" si="22"/>
        <v>0.10000000000013642</v>
      </c>
      <c r="I547" s="5">
        <f t="shared" si="18"/>
        <v>1</v>
      </c>
      <c r="K547" s="33"/>
      <c r="L547" s="687">
        <v>45270</v>
      </c>
      <c r="M547" s="34">
        <f t="shared" si="19"/>
        <v>312</v>
      </c>
      <c r="N547" s="37">
        <v>0</v>
      </c>
      <c r="O547" s="35">
        <v>270</v>
      </c>
      <c r="P547" s="40">
        <f t="shared" si="17"/>
        <v>42</v>
      </c>
      <c r="Q547" s="41"/>
    </row>
    <row r="548" spans="2:18" ht="15.6" x14ac:dyDescent="0.3">
      <c r="B548" s="34">
        <f t="shared" si="20"/>
        <v>1071.7</v>
      </c>
      <c r="C548" s="35">
        <v>1286</v>
      </c>
      <c r="D548" s="34">
        <f t="shared" si="21"/>
        <v>1071.7</v>
      </c>
      <c r="E548" s="36">
        <v>45272</v>
      </c>
      <c r="F548" s="37">
        <v>1071.9000000000001</v>
      </c>
      <c r="G548" s="36">
        <v>45273</v>
      </c>
      <c r="H548" s="38">
        <f t="shared" si="22"/>
        <v>0.20000000000004547</v>
      </c>
      <c r="I548" s="5">
        <f t="shared" si="18"/>
        <v>1</v>
      </c>
      <c r="K548" s="33"/>
      <c r="L548" s="687">
        <v>45271</v>
      </c>
      <c r="M548" s="34">
        <f t="shared" si="19"/>
        <v>270</v>
      </c>
      <c r="N548" s="37">
        <v>0</v>
      </c>
      <c r="O548" s="35">
        <v>262.5</v>
      </c>
      <c r="P548" s="40">
        <f t="shared" si="17"/>
        <v>7.5</v>
      </c>
      <c r="Q548" s="41"/>
    </row>
    <row r="549" spans="2:18" ht="15.6" x14ac:dyDescent="0.3">
      <c r="B549" s="34">
        <f t="shared" si="20"/>
        <v>1071.9000000000001</v>
      </c>
      <c r="C549" s="35">
        <v>1286</v>
      </c>
      <c r="D549" s="34">
        <f t="shared" si="21"/>
        <v>1071.9000000000001</v>
      </c>
      <c r="E549" s="36">
        <v>45273</v>
      </c>
      <c r="F549" s="37">
        <v>1071.9000000000001</v>
      </c>
      <c r="G549" s="36">
        <v>45274</v>
      </c>
      <c r="H549" s="38">
        <f t="shared" si="22"/>
        <v>0</v>
      </c>
      <c r="I549" s="5">
        <f t="shared" si="18"/>
        <v>0</v>
      </c>
      <c r="K549" s="33"/>
      <c r="L549" s="687">
        <v>45272</v>
      </c>
      <c r="M549" s="34">
        <f t="shared" si="19"/>
        <v>262.5</v>
      </c>
      <c r="N549" s="37">
        <v>0</v>
      </c>
      <c r="O549" s="35">
        <v>262.5</v>
      </c>
      <c r="P549" s="40">
        <f t="shared" si="17"/>
        <v>0</v>
      </c>
      <c r="Q549" s="41"/>
    </row>
    <row r="550" spans="2:18" ht="15.6" x14ac:dyDescent="0.3">
      <c r="B550" s="34">
        <f t="shared" si="20"/>
        <v>1071.9000000000001</v>
      </c>
      <c r="C550" s="35">
        <v>1287</v>
      </c>
      <c r="D550" s="34">
        <f t="shared" si="21"/>
        <v>1071.9000000000001</v>
      </c>
      <c r="E550" s="36">
        <v>45274</v>
      </c>
      <c r="F550" s="37">
        <v>1072.0999999999999</v>
      </c>
      <c r="G550" s="36">
        <v>45275</v>
      </c>
      <c r="H550" s="38">
        <f t="shared" si="22"/>
        <v>0.1999999999998181</v>
      </c>
      <c r="I550" s="5">
        <f t="shared" si="18"/>
        <v>1</v>
      </c>
      <c r="K550" s="33"/>
      <c r="L550" s="687">
        <v>45273</v>
      </c>
      <c r="M550" s="34">
        <f t="shared" si="19"/>
        <v>262.5</v>
      </c>
      <c r="N550" s="37">
        <v>0</v>
      </c>
      <c r="O550" s="35">
        <v>262.5</v>
      </c>
      <c r="P550" s="40">
        <f t="shared" si="17"/>
        <v>0</v>
      </c>
      <c r="Q550" s="41"/>
    </row>
    <row r="551" spans="2:18" ht="15.6" x14ac:dyDescent="0.3">
      <c r="B551" s="34">
        <f t="shared" si="20"/>
        <v>1072.0999999999999</v>
      </c>
      <c r="C551" s="35">
        <v>1288</v>
      </c>
      <c r="D551" s="34">
        <f t="shared" si="21"/>
        <v>1072.0999999999999</v>
      </c>
      <c r="E551" s="36">
        <v>45275</v>
      </c>
      <c r="F551" s="37">
        <v>1072.3</v>
      </c>
      <c r="G551" s="36">
        <v>45276</v>
      </c>
      <c r="H551" s="38">
        <f t="shared" si="22"/>
        <v>0.20000000000004547</v>
      </c>
      <c r="I551" s="5">
        <f t="shared" si="18"/>
        <v>1</v>
      </c>
      <c r="K551" s="33"/>
      <c r="L551" s="687">
        <v>45274</v>
      </c>
      <c r="M551" s="34">
        <f t="shared" si="19"/>
        <v>262.5</v>
      </c>
      <c r="N551" s="37">
        <v>0</v>
      </c>
      <c r="O551" s="35">
        <v>262.5</v>
      </c>
      <c r="P551" s="40">
        <f t="shared" si="17"/>
        <v>0</v>
      </c>
      <c r="Q551" s="41"/>
    </row>
    <row r="552" spans="2:18" ht="15.6" x14ac:dyDescent="0.3">
      <c r="B552" s="34">
        <f t="shared" si="20"/>
        <v>1072.3</v>
      </c>
      <c r="C552" s="35">
        <v>1288</v>
      </c>
      <c r="D552" s="34">
        <f t="shared" si="21"/>
        <v>1072.3</v>
      </c>
      <c r="E552" s="36">
        <v>45276</v>
      </c>
      <c r="F552" s="37">
        <v>1072.3</v>
      </c>
      <c r="G552" s="36">
        <v>45277</v>
      </c>
      <c r="H552" s="38">
        <f t="shared" si="22"/>
        <v>0</v>
      </c>
      <c r="I552" s="5">
        <f t="shared" si="18"/>
        <v>0</v>
      </c>
      <c r="K552" s="33"/>
      <c r="L552" s="687">
        <v>45275</v>
      </c>
      <c r="M552" s="34">
        <f t="shared" si="19"/>
        <v>262.5</v>
      </c>
      <c r="N552" s="37">
        <v>0</v>
      </c>
      <c r="O552" s="35">
        <v>262.5</v>
      </c>
      <c r="P552" s="40">
        <f t="shared" si="17"/>
        <v>0</v>
      </c>
      <c r="Q552" s="41"/>
    </row>
    <row r="553" spans="2:18" ht="15.6" x14ac:dyDescent="0.3">
      <c r="B553" s="34">
        <f t="shared" si="20"/>
        <v>1072.3</v>
      </c>
      <c r="C553" s="35">
        <v>1289</v>
      </c>
      <c r="D553" s="34">
        <f t="shared" si="21"/>
        <v>1072.3</v>
      </c>
      <c r="E553" s="36">
        <v>45277</v>
      </c>
      <c r="F553" s="37">
        <v>1072.3</v>
      </c>
      <c r="G553" s="36">
        <v>45278</v>
      </c>
      <c r="H553" s="38">
        <f t="shared" si="22"/>
        <v>0</v>
      </c>
      <c r="I553" s="5">
        <f t="shared" si="18"/>
        <v>1</v>
      </c>
      <c r="K553" s="33"/>
      <c r="L553" s="687">
        <v>45276</v>
      </c>
      <c r="M553" s="34">
        <f t="shared" si="19"/>
        <v>262.5</v>
      </c>
      <c r="N553" s="37">
        <v>0</v>
      </c>
      <c r="O553" s="35">
        <v>262.5</v>
      </c>
      <c r="P553" s="40">
        <f t="shared" si="17"/>
        <v>0</v>
      </c>
      <c r="Q553" s="41"/>
    </row>
    <row r="554" spans="2:18" ht="15.6" x14ac:dyDescent="0.3">
      <c r="B554" s="34">
        <f t="shared" si="20"/>
        <v>1072.3</v>
      </c>
      <c r="C554" s="35">
        <v>1290</v>
      </c>
      <c r="D554" s="34">
        <f t="shared" si="21"/>
        <v>1072.3</v>
      </c>
      <c r="E554" s="36">
        <v>45278</v>
      </c>
      <c r="F554" s="37">
        <v>1072.5</v>
      </c>
      <c r="G554" s="36">
        <v>45279</v>
      </c>
      <c r="H554" s="38">
        <f t="shared" si="22"/>
        <v>0.20000000000004547</v>
      </c>
      <c r="I554" s="5">
        <f t="shared" si="18"/>
        <v>1</v>
      </c>
      <c r="K554" s="33"/>
      <c r="L554" s="687">
        <v>45277</v>
      </c>
      <c r="M554" s="34">
        <f t="shared" si="19"/>
        <v>262.5</v>
      </c>
      <c r="N554" s="37">
        <v>0</v>
      </c>
      <c r="O554" s="35">
        <v>262.5</v>
      </c>
      <c r="P554" s="40">
        <f t="shared" si="17"/>
        <v>0</v>
      </c>
      <c r="Q554" s="41"/>
    </row>
    <row r="555" spans="2:18" ht="15.6" x14ac:dyDescent="0.3">
      <c r="B555" s="34">
        <f t="shared" si="20"/>
        <v>1072.5</v>
      </c>
      <c r="C555" s="35">
        <v>1291</v>
      </c>
      <c r="D555" s="34">
        <f t="shared" si="21"/>
        <v>1072.5</v>
      </c>
      <c r="E555" s="36">
        <v>45279</v>
      </c>
      <c r="F555" s="37">
        <v>1072.8</v>
      </c>
      <c r="G555" s="36">
        <v>45280</v>
      </c>
      <c r="H555" s="38">
        <f t="shared" si="22"/>
        <v>0.29999999999995453</v>
      </c>
      <c r="I555" s="5">
        <f t="shared" si="18"/>
        <v>1</v>
      </c>
      <c r="K555" s="33"/>
      <c r="L555" s="687">
        <v>45278</v>
      </c>
      <c r="M555" s="34">
        <f t="shared" si="19"/>
        <v>262.5</v>
      </c>
      <c r="N555" s="37">
        <v>0</v>
      </c>
      <c r="O555" s="35">
        <v>249</v>
      </c>
      <c r="P555" s="40">
        <f t="shared" si="17"/>
        <v>13.5</v>
      </c>
      <c r="Q555" s="41"/>
    </row>
    <row r="556" spans="2:18" ht="15.6" x14ac:dyDescent="0.3">
      <c r="B556" s="34">
        <f t="shared" si="20"/>
        <v>1072.8</v>
      </c>
      <c r="C556" s="35">
        <v>1293</v>
      </c>
      <c r="D556" s="34">
        <f t="shared" si="21"/>
        <v>1072.8</v>
      </c>
      <c r="E556" s="36">
        <v>45280</v>
      </c>
      <c r="F556" s="37">
        <v>1073.0999999999999</v>
      </c>
      <c r="G556" s="36">
        <v>45281</v>
      </c>
      <c r="H556" s="38">
        <f t="shared" si="22"/>
        <v>0.29999999999995453</v>
      </c>
      <c r="I556" s="5">
        <f t="shared" si="18"/>
        <v>2</v>
      </c>
      <c r="K556" s="33"/>
      <c r="L556" s="687">
        <v>45279</v>
      </c>
      <c r="M556" s="34">
        <f t="shared" si="19"/>
        <v>249</v>
      </c>
      <c r="N556" s="37">
        <v>0</v>
      </c>
      <c r="O556" s="35">
        <v>249</v>
      </c>
      <c r="P556" s="40">
        <f t="shared" si="17"/>
        <v>0</v>
      </c>
      <c r="Q556" s="41"/>
    </row>
    <row r="557" spans="2:18" ht="15.6" x14ac:dyDescent="0.3">
      <c r="B557" s="34">
        <f t="shared" si="20"/>
        <v>1073.0999999999999</v>
      </c>
      <c r="C557" s="35">
        <v>1294</v>
      </c>
      <c r="D557" s="34">
        <f t="shared" si="21"/>
        <v>1073.0999999999999</v>
      </c>
      <c r="E557" s="36">
        <v>45281</v>
      </c>
      <c r="F557" s="37">
        <v>1073.2</v>
      </c>
      <c r="G557" s="36">
        <v>45282</v>
      </c>
      <c r="H557" s="38">
        <f t="shared" si="22"/>
        <v>0.10000000000013642</v>
      </c>
      <c r="I557" s="5">
        <f t="shared" si="18"/>
        <v>1</v>
      </c>
      <c r="K557" s="33"/>
      <c r="L557" s="687">
        <v>45280</v>
      </c>
      <c r="M557" s="34">
        <f t="shared" si="19"/>
        <v>249</v>
      </c>
      <c r="N557" s="37">
        <v>0</v>
      </c>
      <c r="O557" s="35">
        <v>244</v>
      </c>
      <c r="P557" s="40">
        <f t="shared" si="17"/>
        <v>5</v>
      </c>
      <c r="Q557" s="41"/>
    </row>
    <row r="558" spans="2:18" ht="15.6" x14ac:dyDescent="0.3">
      <c r="B558" s="34">
        <f t="shared" si="20"/>
        <v>1073.2</v>
      </c>
      <c r="C558" s="35">
        <v>1295</v>
      </c>
      <c r="D558" s="34">
        <f t="shared" si="21"/>
        <v>1073.2</v>
      </c>
      <c r="E558" s="36">
        <v>45282</v>
      </c>
      <c r="F558" s="37">
        <v>1073.5</v>
      </c>
      <c r="G558" s="36">
        <v>45283</v>
      </c>
      <c r="H558" s="38">
        <f t="shared" si="22"/>
        <v>0.29999999999995453</v>
      </c>
      <c r="I558" s="5">
        <f t="shared" si="18"/>
        <v>1</v>
      </c>
      <c r="K558" s="33"/>
      <c r="L558" s="687">
        <v>45281</v>
      </c>
      <c r="M558" s="34">
        <f t="shared" si="19"/>
        <v>244</v>
      </c>
      <c r="N558" s="37">
        <v>0</v>
      </c>
      <c r="O558" s="35">
        <v>244</v>
      </c>
      <c r="P558" s="40">
        <f t="shared" si="17"/>
        <v>0</v>
      </c>
      <c r="Q558" s="41"/>
    </row>
    <row r="559" spans="2:18" ht="15.6" x14ac:dyDescent="0.3">
      <c r="B559" s="34">
        <f t="shared" si="20"/>
        <v>1073.5</v>
      </c>
      <c r="C559" s="35">
        <v>1296</v>
      </c>
      <c r="D559" s="34">
        <f t="shared" si="21"/>
        <v>1073.5</v>
      </c>
      <c r="E559" s="36">
        <v>45283</v>
      </c>
      <c r="F559" s="37">
        <v>1073.5999999999999</v>
      </c>
      <c r="G559" s="36">
        <v>45284</v>
      </c>
      <c r="H559" s="38">
        <f t="shared" si="22"/>
        <v>9.9999999999909051E-2</v>
      </c>
      <c r="I559" s="5">
        <f t="shared" si="18"/>
        <v>1</v>
      </c>
      <c r="K559" s="33"/>
      <c r="L559" s="687">
        <v>45282</v>
      </c>
      <c r="M559" s="34">
        <f t="shared" si="19"/>
        <v>244</v>
      </c>
      <c r="N559" s="37">
        <v>0</v>
      </c>
      <c r="O559" s="35">
        <v>244</v>
      </c>
      <c r="P559" s="40">
        <f t="shared" si="17"/>
        <v>0</v>
      </c>
      <c r="Q559" s="41"/>
    </row>
    <row r="560" spans="2:18" ht="15.6" x14ac:dyDescent="0.3">
      <c r="B560" s="34">
        <f t="shared" si="20"/>
        <v>1073.5999999999999</v>
      </c>
      <c r="C560" s="35">
        <v>1297</v>
      </c>
      <c r="D560" s="34">
        <f t="shared" si="21"/>
        <v>1073.5999999999999</v>
      </c>
      <c r="E560" s="36">
        <v>45284</v>
      </c>
      <c r="F560" s="37">
        <v>1073.8</v>
      </c>
      <c r="G560" s="36">
        <v>45285</v>
      </c>
      <c r="H560" s="38">
        <f t="shared" si="22"/>
        <v>0.20000000000004547</v>
      </c>
      <c r="I560" s="5">
        <f t="shared" si="18"/>
        <v>1</v>
      </c>
      <c r="K560" s="33"/>
      <c r="L560" s="687">
        <v>45283</v>
      </c>
      <c r="M560" s="34">
        <f t="shared" si="19"/>
        <v>244</v>
      </c>
      <c r="N560" s="37">
        <v>0</v>
      </c>
      <c r="O560" s="35">
        <v>244</v>
      </c>
      <c r="P560" s="40">
        <f t="shared" si="17"/>
        <v>0</v>
      </c>
      <c r="Q560" s="41"/>
    </row>
    <row r="561" spans="2:19" ht="15.6" x14ac:dyDescent="0.3">
      <c r="B561" s="34">
        <f t="shared" si="20"/>
        <v>1073.8</v>
      </c>
      <c r="C561" s="35">
        <v>1298</v>
      </c>
      <c r="D561" s="34">
        <f t="shared" si="21"/>
        <v>1073.8</v>
      </c>
      <c r="E561" s="36">
        <v>45285</v>
      </c>
      <c r="F561" s="37">
        <v>1073.9000000000001</v>
      </c>
      <c r="G561" s="36">
        <v>45286</v>
      </c>
      <c r="H561" s="38">
        <f t="shared" si="22"/>
        <v>0.10000000000013642</v>
      </c>
      <c r="I561" s="5">
        <f t="shared" si="18"/>
        <v>1</v>
      </c>
      <c r="K561" s="33"/>
      <c r="L561" s="687">
        <v>45284</v>
      </c>
      <c r="M561" s="34">
        <f t="shared" si="19"/>
        <v>244</v>
      </c>
      <c r="N561" s="37">
        <v>0</v>
      </c>
      <c r="O561" s="35">
        <v>244</v>
      </c>
      <c r="P561" s="40">
        <f t="shared" si="17"/>
        <v>0</v>
      </c>
      <c r="Q561" s="41"/>
    </row>
    <row r="562" spans="2:19" ht="15.6" x14ac:dyDescent="0.3">
      <c r="B562" s="34">
        <f t="shared" si="20"/>
        <v>1073.9000000000001</v>
      </c>
      <c r="C562" s="35">
        <v>1298</v>
      </c>
      <c r="D562" s="34">
        <f t="shared" si="21"/>
        <v>1073.9000000000001</v>
      </c>
      <c r="E562" s="36">
        <v>45286</v>
      </c>
      <c r="F562" s="37">
        <v>1074</v>
      </c>
      <c r="G562" s="36">
        <v>45287</v>
      </c>
      <c r="H562" s="38">
        <f t="shared" si="22"/>
        <v>9.9999999999909051E-2</v>
      </c>
      <c r="I562" s="5">
        <f t="shared" si="18"/>
        <v>0</v>
      </c>
      <c r="K562" s="33"/>
      <c r="L562" s="687">
        <v>45285</v>
      </c>
      <c r="M562" s="34">
        <f t="shared" si="19"/>
        <v>244</v>
      </c>
      <c r="N562" s="37">
        <v>0</v>
      </c>
      <c r="O562" s="35">
        <v>244</v>
      </c>
      <c r="P562" s="40">
        <f t="shared" si="17"/>
        <v>0</v>
      </c>
      <c r="Q562" s="41"/>
    </row>
    <row r="563" spans="2:19" ht="15.6" x14ac:dyDescent="0.3">
      <c r="B563" s="34">
        <f t="shared" si="20"/>
        <v>1074</v>
      </c>
      <c r="C563" s="35">
        <v>1298</v>
      </c>
      <c r="D563" s="34">
        <f t="shared" si="21"/>
        <v>1074</v>
      </c>
      <c r="E563" s="36">
        <v>45287</v>
      </c>
      <c r="F563" s="37">
        <v>1074</v>
      </c>
      <c r="G563" s="36">
        <v>45288</v>
      </c>
      <c r="H563" s="38">
        <f t="shared" si="22"/>
        <v>0</v>
      </c>
      <c r="I563" s="5">
        <f t="shared" si="18"/>
        <v>0</v>
      </c>
      <c r="K563" s="33"/>
      <c r="L563" s="687">
        <v>45286</v>
      </c>
      <c r="M563" s="34">
        <f t="shared" si="19"/>
        <v>244</v>
      </c>
      <c r="N563" s="37">
        <v>0</v>
      </c>
      <c r="O563" s="35">
        <v>244</v>
      </c>
      <c r="P563" s="40">
        <f t="shared" si="17"/>
        <v>0</v>
      </c>
      <c r="Q563" s="41"/>
    </row>
    <row r="564" spans="2:19" ht="15.6" x14ac:dyDescent="0.3">
      <c r="B564" s="34">
        <f t="shared" si="20"/>
        <v>1074</v>
      </c>
      <c r="C564" s="35">
        <v>1298</v>
      </c>
      <c r="D564" s="34">
        <f t="shared" si="21"/>
        <v>1074</v>
      </c>
      <c r="E564" s="36">
        <v>45288</v>
      </c>
      <c r="F564" s="37">
        <v>1074</v>
      </c>
      <c r="G564" s="36">
        <v>45289</v>
      </c>
      <c r="H564" s="38">
        <f t="shared" si="22"/>
        <v>0</v>
      </c>
      <c r="I564" s="5">
        <f t="shared" si="18"/>
        <v>0</v>
      </c>
      <c r="K564" s="33"/>
      <c r="L564" s="687">
        <v>45287</v>
      </c>
      <c r="M564" s="34">
        <f t="shared" si="19"/>
        <v>244</v>
      </c>
      <c r="N564" s="37">
        <v>0</v>
      </c>
      <c r="O564" s="35">
        <v>244</v>
      </c>
      <c r="P564" s="40">
        <f t="shared" si="17"/>
        <v>0</v>
      </c>
      <c r="Q564" s="41"/>
    </row>
    <row r="565" spans="2:19" ht="15.6" x14ac:dyDescent="0.3">
      <c r="B565" s="34">
        <f t="shared" si="20"/>
        <v>1074</v>
      </c>
      <c r="C565" s="35">
        <v>1300</v>
      </c>
      <c r="D565" s="34">
        <f t="shared" si="21"/>
        <v>1074</v>
      </c>
      <c r="E565" s="36">
        <v>45289</v>
      </c>
      <c r="F565" s="37">
        <v>1074.7</v>
      </c>
      <c r="G565" s="36">
        <v>45290</v>
      </c>
      <c r="H565" s="38">
        <f t="shared" si="22"/>
        <v>0.70000000000004547</v>
      </c>
      <c r="I565" s="5">
        <f t="shared" si="18"/>
        <v>2</v>
      </c>
      <c r="K565" s="33"/>
      <c r="L565" s="687">
        <v>45288</v>
      </c>
      <c r="M565" s="34">
        <f t="shared" si="19"/>
        <v>244</v>
      </c>
      <c r="N565" s="37">
        <v>0</v>
      </c>
      <c r="O565" s="35">
        <v>244</v>
      </c>
      <c r="P565" s="40">
        <f t="shared" si="17"/>
        <v>0</v>
      </c>
      <c r="Q565" s="41"/>
    </row>
    <row r="566" spans="2:19" ht="15.6" x14ac:dyDescent="0.3">
      <c r="B566" s="34">
        <f t="shared" si="20"/>
        <v>1074.7</v>
      </c>
      <c r="C566" s="35">
        <v>1302</v>
      </c>
      <c r="D566" s="34">
        <f t="shared" si="21"/>
        <v>1074.7</v>
      </c>
      <c r="E566" s="36">
        <v>45290</v>
      </c>
      <c r="F566" s="37">
        <v>1077.3</v>
      </c>
      <c r="G566" s="36">
        <v>45291</v>
      </c>
      <c r="H566" s="38">
        <f t="shared" si="22"/>
        <v>2.5999999999999091</v>
      </c>
      <c r="I566" s="5">
        <f t="shared" si="18"/>
        <v>2</v>
      </c>
      <c r="K566" s="33"/>
      <c r="L566" s="687">
        <v>45289</v>
      </c>
      <c r="M566" s="34">
        <f t="shared" si="19"/>
        <v>244</v>
      </c>
      <c r="N566" s="37">
        <v>0</v>
      </c>
      <c r="O566" s="35">
        <v>225</v>
      </c>
      <c r="P566" s="40">
        <f t="shared" si="17"/>
        <v>19</v>
      </c>
      <c r="Q566" s="41"/>
    </row>
    <row r="567" spans="2:19" ht="15.6" x14ac:dyDescent="0.3">
      <c r="B567" s="34">
        <f t="shared" si="20"/>
        <v>1077.3</v>
      </c>
      <c r="C567" s="35">
        <v>1303</v>
      </c>
      <c r="D567" s="34">
        <f t="shared" si="21"/>
        <v>1077.3</v>
      </c>
      <c r="E567" s="36">
        <v>45291</v>
      </c>
      <c r="F567" s="37">
        <v>1077.5</v>
      </c>
      <c r="G567" s="36">
        <v>45292</v>
      </c>
      <c r="H567" s="38">
        <f t="shared" si="22"/>
        <v>0.20000000000004547</v>
      </c>
      <c r="I567" s="5">
        <f t="shared" si="18"/>
        <v>1</v>
      </c>
      <c r="K567" s="33"/>
      <c r="L567" s="687">
        <v>45290</v>
      </c>
      <c r="M567" s="34">
        <f t="shared" si="19"/>
        <v>225</v>
      </c>
      <c r="N567" s="37">
        <v>0</v>
      </c>
      <c r="O567" s="35">
        <v>188</v>
      </c>
      <c r="P567" s="40">
        <f t="shared" si="17"/>
        <v>37</v>
      </c>
      <c r="Q567" s="41"/>
    </row>
    <row r="568" spans="2:19" ht="15.6" x14ac:dyDescent="0.3">
      <c r="B568" s="34">
        <f t="shared" si="20"/>
        <v>1077.5</v>
      </c>
      <c r="C568" s="35">
        <v>1304</v>
      </c>
      <c r="D568" s="34">
        <f t="shared" si="21"/>
        <v>1077.5</v>
      </c>
      <c r="E568" s="36">
        <v>45292</v>
      </c>
      <c r="F568" s="37">
        <v>1077.7</v>
      </c>
      <c r="G568" s="36">
        <v>45293</v>
      </c>
      <c r="H568" s="38">
        <f t="shared" si="22"/>
        <v>0.20000000000004547</v>
      </c>
      <c r="I568" s="5">
        <f t="shared" si="18"/>
        <v>1</v>
      </c>
      <c r="K568" s="33"/>
      <c r="L568" s="687">
        <v>45291</v>
      </c>
      <c r="M568" s="34">
        <f t="shared" si="19"/>
        <v>188</v>
      </c>
      <c r="N568" s="37">
        <v>0</v>
      </c>
      <c r="O568" s="35">
        <v>188</v>
      </c>
      <c r="P568" s="40">
        <f t="shared" si="17"/>
        <v>0</v>
      </c>
      <c r="Q568" s="41"/>
    </row>
    <row r="569" spans="2:19" ht="15.6" x14ac:dyDescent="0.3">
      <c r="B569" s="34">
        <f t="shared" si="20"/>
        <v>1077.7</v>
      </c>
      <c r="C569" s="35">
        <v>1305</v>
      </c>
      <c r="D569" s="34">
        <f t="shared" si="21"/>
        <v>1077.7</v>
      </c>
      <c r="E569" s="36">
        <v>45293</v>
      </c>
      <c r="F569" s="37">
        <v>1078</v>
      </c>
      <c r="G569" s="36">
        <v>45294</v>
      </c>
      <c r="H569" s="38">
        <f t="shared" si="22"/>
        <v>0.29999999999995453</v>
      </c>
      <c r="I569" s="5">
        <f t="shared" si="18"/>
        <v>1</v>
      </c>
      <c r="K569" s="33"/>
      <c r="L569" s="687">
        <v>45292</v>
      </c>
      <c r="M569" s="34">
        <f t="shared" si="19"/>
        <v>188</v>
      </c>
      <c r="N569" s="37">
        <v>0</v>
      </c>
      <c r="O569" s="35">
        <v>188</v>
      </c>
      <c r="P569" s="40">
        <f t="shared" ref="P569:P677" si="23">(M569+N569)-O569</f>
        <v>0</v>
      </c>
      <c r="Q569" s="41"/>
      <c r="S569" s="48">
        <f>SUM(P570:P659)</f>
        <v>156.5</v>
      </c>
    </row>
    <row r="570" spans="2:19" ht="15.6" x14ac:dyDescent="0.3">
      <c r="B570" s="34">
        <f t="shared" si="20"/>
        <v>1078</v>
      </c>
      <c r="C570" s="35">
        <v>1306</v>
      </c>
      <c r="D570" s="34">
        <f t="shared" si="21"/>
        <v>1078</v>
      </c>
      <c r="E570" s="36">
        <v>45294</v>
      </c>
      <c r="F570" s="37">
        <v>1078.4000000000001</v>
      </c>
      <c r="G570" s="36">
        <v>45295</v>
      </c>
      <c r="H570" s="38">
        <f t="shared" si="22"/>
        <v>0.40000000000009095</v>
      </c>
      <c r="I570" s="5">
        <f t="shared" si="18"/>
        <v>1</v>
      </c>
      <c r="K570" s="33"/>
      <c r="L570" s="687">
        <v>45293</v>
      </c>
      <c r="M570" s="34">
        <f t="shared" si="19"/>
        <v>188</v>
      </c>
      <c r="N570" s="37">
        <v>0</v>
      </c>
      <c r="O570" s="35">
        <v>188</v>
      </c>
      <c r="P570" s="40">
        <f t="shared" si="23"/>
        <v>0</v>
      </c>
      <c r="Q570" s="41"/>
    </row>
    <row r="571" spans="2:19" ht="15.6" x14ac:dyDescent="0.3">
      <c r="B571" s="34">
        <f t="shared" si="20"/>
        <v>1078.4000000000001</v>
      </c>
      <c r="C571" s="35">
        <v>1306</v>
      </c>
      <c r="D571" s="34">
        <f t="shared" si="21"/>
        <v>1078.4000000000001</v>
      </c>
      <c r="E571" s="36">
        <v>45295</v>
      </c>
      <c r="F571" s="37">
        <v>1078.4000000000001</v>
      </c>
      <c r="G571" s="36">
        <v>45296</v>
      </c>
      <c r="H571" s="38">
        <f t="shared" si="22"/>
        <v>0</v>
      </c>
      <c r="I571" s="5">
        <f t="shared" si="18"/>
        <v>0</v>
      </c>
      <c r="K571" s="33"/>
      <c r="L571" s="687">
        <v>45294</v>
      </c>
      <c r="M571" s="34">
        <f t="shared" si="19"/>
        <v>188</v>
      </c>
      <c r="N571" s="37">
        <v>0</v>
      </c>
      <c r="O571" s="35">
        <v>174</v>
      </c>
      <c r="P571" s="40">
        <f t="shared" si="23"/>
        <v>14</v>
      </c>
      <c r="Q571" s="41"/>
    </row>
    <row r="572" spans="2:19" ht="15.6" x14ac:dyDescent="0.3">
      <c r="B572" s="34">
        <f t="shared" si="20"/>
        <v>1078.4000000000001</v>
      </c>
      <c r="C572" s="35">
        <v>1306</v>
      </c>
      <c r="D572" s="34">
        <f t="shared" si="21"/>
        <v>1078.4000000000001</v>
      </c>
      <c r="E572" s="36">
        <v>45296</v>
      </c>
      <c r="F572" s="37">
        <v>1078.4000000000001</v>
      </c>
      <c r="G572" s="36">
        <v>45297</v>
      </c>
      <c r="H572" s="38">
        <f t="shared" si="22"/>
        <v>0</v>
      </c>
      <c r="I572" s="5">
        <f t="shared" si="18"/>
        <v>0</v>
      </c>
      <c r="K572" s="33"/>
      <c r="L572" s="687">
        <v>45295</v>
      </c>
      <c r="M572" s="34">
        <f t="shared" si="19"/>
        <v>174</v>
      </c>
      <c r="N572" s="37">
        <v>0</v>
      </c>
      <c r="O572" s="35">
        <v>174</v>
      </c>
      <c r="P572" s="40">
        <f t="shared" si="23"/>
        <v>0</v>
      </c>
      <c r="Q572" s="41"/>
    </row>
    <row r="573" spans="2:19" ht="15.6" x14ac:dyDescent="0.3">
      <c r="B573" s="34">
        <f t="shared" si="20"/>
        <v>1078.4000000000001</v>
      </c>
      <c r="C573" s="35">
        <v>1308</v>
      </c>
      <c r="D573" s="34">
        <f t="shared" si="21"/>
        <v>1078.4000000000001</v>
      </c>
      <c r="E573" s="36">
        <v>45297</v>
      </c>
      <c r="F573" s="37">
        <v>1078.7</v>
      </c>
      <c r="G573" s="36">
        <v>45298</v>
      </c>
      <c r="H573" s="38">
        <f t="shared" si="22"/>
        <v>0.29999999999995453</v>
      </c>
      <c r="I573" s="5">
        <f t="shared" si="18"/>
        <v>2</v>
      </c>
      <c r="K573" s="33"/>
      <c r="L573" s="687">
        <v>45296</v>
      </c>
      <c r="M573" s="34">
        <f t="shared" si="19"/>
        <v>174</v>
      </c>
      <c r="N573" s="37">
        <v>0</v>
      </c>
      <c r="O573" s="35">
        <v>174</v>
      </c>
      <c r="P573" s="40">
        <f t="shared" si="23"/>
        <v>0</v>
      </c>
      <c r="Q573" s="41"/>
    </row>
    <row r="574" spans="2:19" ht="15.6" x14ac:dyDescent="0.3">
      <c r="B574" s="34">
        <f t="shared" si="20"/>
        <v>1078.7</v>
      </c>
      <c r="C574" s="35">
        <v>1308</v>
      </c>
      <c r="D574" s="34">
        <f t="shared" si="21"/>
        <v>1078.7</v>
      </c>
      <c r="E574" s="36">
        <v>45298</v>
      </c>
      <c r="F574" s="37">
        <v>1078.8</v>
      </c>
      <c r="G574" s="36">
        <v>45299</v>
      </c>
      <c r="H574" s="38">
        <f t="shared" si="22"/>
        <v>9.9999999999909051E-2</v>
      </c>
      <c r="I574" s="5">
        <f t="shared" si="18"/>
        <v>0</v>
      </c>
      <c r="K574" s="33"/>
      <c r="L574" s="687">
        <v>45297</v>
      </c>
      <c r="M574" s="34">
        <f t="shared" si="19"/>
        <v>174</v>
      </c>
      <c r="N574" s="37">
        <v>0</v>
      </c>
      <c r="O574" s="35">
        <v>168</v>
      </c>
      <c r="P574" s="40">
        <f t="shared" si="23"/>
        <v>6</v>
      </c>
      <c r="Q574" s="41"/>
    </row>
    <row r="575" spans="2:19" ht="15.6" x14ac:dyDescent="0.3">
      <c r="B575" s="34">
        <f t="shared" si="20"/>
        <v>1078.8</v>
      </c>
      <c r="C575" s="35">
        <v>1309</v>
      </c>
      <c r="D575" s="34">
        <f t="shared" si="21"/>
        <v>1078.8</v>
      </c>
      <c r="E575" s="36">
        <v>45299</v>
      </c>
      <c r="F575" s="37">
        <v>1078.9000000000001</v>
      </c>
      <c r="G575" s="36">
        <v>45300</v>
      </c>
      <c r="H575" s="38">
        <f t="shared" si="22"/>
        <v>0.10000000000013642</v>
      </c>
      <c r="I575" s="5">
        <f t="shared" si="18"/>
        <v>1</v>
      </c>
      <c r="K575" s="33"/>
      <c r="L575" s="687">
        <v>45298</v>
      </c>
      <c r="M575" s="34">
        <f t="shared" si="19"/>
        <v>168</v>
      </c>
      <c r="N575" s="37">
        <v>0</v>
      </c>
      <c r="O575" s="35">
        <v>168</v>
      </c>
      <c r="P575" s="40">
        <f t="shared" si="23"/>
        <v>0</v>
      </c>
      <c r="Q575" s="41"/>
    </row>
    <row r="576" spans="2:19" ht="15.6" x14ac:dyDescent="0.3">
      <c r="B576" s="34">
        <f t="shared" si="20"/>
        <v>1078.9000000000001</v>
      </c>
      <c r="C576" s="35">
        <v>1311</v>
      </c>
      <c r="D576" s="34">
        <f t="shared" si="21"/>
        <v>1078.9000000000001</v>
      </c>
      <c r="E576" s="36">
        <v>45300</v>
      </c>
      <c r="F576" s="37">
        <v>1079.3</v>
      </c>
      <c r="G576" s="36">
        <v>45301</v>
      </c>
      <c r="H576" s="38">
        <f t="shared" si="22"/>
        <v>0.39999999999986358</v>
      </c>
      <c r="I576" s="5">
        <f t="shared" si="18"/>
        <v>2</v>
      </c>
      <c r="K576" s="33"/>
      <c r="L576" s="687">
        <v>45299</v>
      </c>
      <c r="M576" s="34">
        <f t="shared" si="19"/>
        <v>168</v>
      </c>
      <c r="N576" s="37">
        <v>0</v>
      </c>
      <c r="O576" s="35">
        <v>162</v>
      </c>
      <c r="P576" s="40">
        <f t="shared" si="23"/>
        <v>6</v>
      </c>
      <c r="Q576" s="41"/>
    </row>
    <row r="577" spans="2:17" ht="15.6" x14ac:dyDescent="0.3">
      <c r="B577" s="34">
        <f t="shared" si="20"/>
        <v>1079.3</v>
      </c>
      <c r="C577" s="35">
        <v>1312</v>
      </c>
      <c r="D577" s="34">
        <f t="shared" si="21"/>
        <v>1079.3</v>
      </c>
      <c r="E577" s="36">
        <v>45301</v>
      </c>
      <c r="F577" s="37">
        <v>1079.5</v>
      </c>
      <c r="G577" s="36">
        <v>45302</v>
      </c>
      <c r="H577" s="38">
        <f t="shared" si="22"/>
        <v>0.20000000000004547</v>
      </c>
      <c r="I577" s="5">
        <f t="shared" si="18"/>
        <v>1</v>
      </c>
      <c r="K577" s="33"/>
      <c r="L577" s="687">
        <v>45300</v>
      </c>
      <c r="M577" s="34">
        <f t="shared" si="19"/>
        <v>162</v>
      </c>
      <c r="N577" s="37">
        <v>0</v>
      </c>
      <c r="O577" s="35">
        <v>162</v>
      </c>
      <c r="P577" s="40">
        <f t="shared" si="23"/>
        <v>0</v>
      </c>
      <c r="Q577" s="41"/>
    </row>
    <row r="578" spans="2:17" ht="15.6" x14ac:dyDescent="0.3">
      <c r="B578" s="34">
        <f t="shared" si="20"/>
        <v>1079.5</v>
      </c>
      <c r="C578" s="35">
        <v>1312</v>
      </c>
      <c r="D578" s="34">
        <f t="shared" si="21"/>
        <v>1079.5</v>
      </c>
      <c r="E578" s="36">
        <v>45302</v>
      </c>
      <c r="F578" s="37">
        <v>1079.5</v>
      </c>
      <c r="G578" s="36">
        <v>45303</v>
      </c>
      <c r="H578" s="38">
        <f t="shared" si="22"/>
        <v>0</v>
      </c>
      <c r="I578" s="5">
        <f t="shared" si="18"/>
        <v>0</v>
      </c>
      <c r="K578" s="33"/>
      <c r="L578" s="687">
        <v>45301</v>
      </c>
      <c r="M578" s="34">
        <f t="shared" si="19"/>
        <v>162</v>
      </c>
      <c r="N578" s="37">
        <v>0</v>
      </c>
      <c r="O578" s="35">
        <v>162</v>
      </c>
      <c r="P578" s="40">
        <f t="shared" si="23"/>
        <v>0</v>
      </c>
      <c r="Q578" s="41"/>
    </row>
    <row r="579" spans="2:17" ht="15.6" x14ac:dyDescent="0.3">
      <c r="B579" s="34">
        <f t="shared" si="20"/>
        <v>1079.5</v>
      </c>
      <c r="C579" s="35">
        <v>1313</v>
      </c>
      <c r="D579" s="34">
        <f t="shared" si="21"/>
        <v>1079.5</v>
      </c>
      <c r="E579" s="36">
        <v>45303</v>
      </c>
      <c r="F579" s="37">
        <v>1079.7</v>
      </c>
      <c r="G579" s="36">
        <v>45304</v>
      </c>
      <c r="H579" s="38">
        <f t="shared" si="22"/>
        <v>0.20000000000004547</v>
      </c>
      <c r="I579" s="5">
        <f t="shared" si="18"/>
        <v>1</v>
      </c>
      <c r="K579" s="33"/>
      <c r="L579" s="687">
        <v>45302</v>
      </c>
      <c r="M579" s="34">
        <f t="shared" si="19"/>
        <v>162</v>
      </c>
      <c r="N579" s="37">
        <v>0</v>
      </c>
      <c r="O579" s="35">
        <v>162</v>
      </c>
      <c r="P579" s="40">
        <f t="shared" si="23"/>
        <v>0</v>
      </c>
      <c r="Q579" s="41"/>
    </row>
    <row r="580" spans="2:17" ht="15.6" x14ac:dyDescent="0.3">
      <c r="B580" s="34">
        <f t="shared" si="20"/>
        <v>1079.7</v>
      </c>
      <c r="C580" s="35">
        <v>1315</v>
      </c>
      <c r="D580" s="34">
        <f t="shared" si="21"/>
        <v>1079.7</v>
      </c>
      <c r="E580" s="36">
        <v>45304</v>
      </c>
      <c r="F580" s="37">
        <v>1080.0999999999999</v>
      </c>
      <c r="G580" s="36">
        <v>45305</v>
      </c>
      <c r="H580" s="38">
        <f t="shared" si="22"/>
        <v>0.39999999999986358</v>
      </c>
      <c r="I580" s="5">
        <f t="shared" si="18"/>
        <v>2</v>
      </c>
      <c r="K580" s="33"/>
      <c r="L580" s="687">
        <v>45303</v>
      </c>
      <c r="M580" s="34">
        <f t="shared" si="19"/>
        <v>162</v>
      </c>
      <c r="N580" s="37">
        <v>0</v>
      </c>
      <c r="O580" s="35">
        <v>162</v>
      </c>
      <c r="P580" s="40">
        <f t="shared" si="23"/>
        <v>0</v>
      </c>
      <c r="Q580" s="41"/>
    </row>
    <row r="581" spans="2:17" ht="15.6" x14ac:dyDescent="0.3">
      <c r="B581" s="34">
        <f t="shared" si="20"/>
        <v>1080.0999999999999</v>
      </c>
      <c r="C581" s="35">
        <v>1315</v>
      </c>
      <c r="D581" s="34">
        <f t="shared" si="21"/>
        <v>1080.0999999999999</v>
      </c>
      <c r="E581" s="36">
        <v>45305</v>
      </c>
      <c r="F581" s="37">
        <v>1080.0999999999999</v>
      </c>
      <c r="G581" s="36">
        <v>45306</v>
      </c>
      <c r="H581" s="38">
        <f t="shared" si="22"/>
        <v>0</v>
      </c>
      <c r="I581" s="5">
        <f t="shared" si="18"/>
        <v>0</v>
      </c>
      <c r="K581" s="33"/>
      <c r="L581" s="687">
        <v>45304</v>
      </c>
      <c r="M581" s="34">
        <f t="shared" si="19"/>
        <v>162</v>
      </c>
      <c r="N581" s="37">
        <v>0</v>
      </c>
      <c r="O581" s="35">
        <v>162</v>
      </c>
      <c r="P581" s="40">
        <f t="shared" si="23"/>
        <v>0</v>
      </c>
      <c r="Q581" s="41"/>
    </row>
    <row r="582" spans="2:17" ht="15.6" x14ac:dyDescent="0.3">
      <c r="B582" s="34">
        <f t="shared" si="20"/>
        <v>1080.0999999999999</v>
      </c>
      <c r="C582" s="35">
        <v>1315</v>
      </c>
      <c r="D582" s="34">
        <f t="shared" si="21"/>
        <v>1080.0999999999999</v>
      </c>
      <c r="E582" s="36">
        <v>45306</v>
      </c>
      <c r="F582" s="37">
        <v>1080.0999999999999</v>
      </c>
      <c r="G582" s="36">
        <v>45307</v>
      </c>
      <c r="H582" s="38">
        <f t="shared" si="22"/>
        <v>0</v>
      </c>
      <c r="I582" s="5">
        <f t="shared" si="18"/>
        <v>0</v>
      </c>
      <c r="K582" s="33"/>
      <c r="L582" s="687">
        <v>45305</v>
      </c>
      <c r="M582" s="34">
        <f t="shared" si="19"/>
        <v>162</v>
      </c>
      <c r="N582" s="37">
        <v>0</v>
      </c>
      <c r="O582" s="35">
        <v>162</v>
      </c>
      <c r="P582" s="40">
        <f t="shared" si="23"/>
        <v>0</v>
      </c>
      <c r="Q582" s="41"/>
    </row>
    <row r="583" spans="2:17" ht="15.6" x14ac:dyDescent="0.3">
      <c r="B583" s="34">
        <f t="shared" si="20"/>
        <v>1080.0999999999999</v>
      </c>
      <c r="C583" s="35">
        <v>1317</v>
      </c>
      <c r="D583" s="34">
        <f t="shared" si="21"/>
        <v>1080.0999999999999</v>
      </c>
      <c r="E583" s="36">
        <v>45307</v>
      </c>
      <c r="F583" s="37">
        <v>1080.7</v>
      </c>
      <c r="G583" s="36">
        <v>45308</v>
      </c>
      <c r="H583" s="38">
        <f t="shared" si="22"/>
        <v>0.60000000000013642</v>
      </c>
      <c r="I583" s="5">
        <f t="shared" si="18"/>
        <v>2</v>
      </c>
      <c r="K583" s="33"/>
      <c r="L583" s="687">
        <v>45306</v>
      </c>
      <c r="M583" s="34">
        <f t="shared" si="19"/>
        <v>162</v>
      </c>
      <c r="N583" s="37">
        <v>0</v>
      </c>
      <c r="O583" s="35">
        <v>162</v>
      </c>
      <c r="P583" s="40">
        <f t="shared" si="23"/>
        <v>0</v>
      </c>
      <c r="Q583" s="41"/>
    </row>
    <row r="584" spans="2:17" ht="15.6" x14ac:dyDescent="0.3">
      <c r="B584" s="34">
        <f t="shared" si="20"/>
        <v>1080.7</v>
      </c>
      <c r="C584" s="35">
        <v>1318</v>
      </c>
      <c r="D584" s="34">
        <f t="shared" si="21"/>
        <v>1080.7</v>
      </c>
      <c r="E584" s="36">
        <v>45308</v>
      </c>
      <c r="F584" s="37">
        <v>1080.9000000000001</v>
      </c>
      <c r="G584" s="36">
        <v>45309</v>
      </c>
      <c r="H584" s="38">
        <f t="shared" si="22"/>
        <v>0.20000000000004547</v>
      </c>
      <c r="I584" s="5">
        <f t="shared" si="18"/>
        <v>1</v>
      </c>
      <c r="K584" s="33"/>
      <c r="L584" s="687">
        <v>45307</v>
      </c>
      <c r="M584" s="34">
        <f t="shared" si="19"/>
        <v>162</v>
      </c>
      <c r="N584" s="37">
        <v>0</v>
      </c>
      <c r="O584" s="35">
        <v>162</v>
      </c>
      <c r="P584" s="40">
        <f t="shared" si="23"/>
        <v>0</v>
      </c>
      <c r="Q584" s="41"/>
    </row>
    <row r="585" spans="2:17" ht="15.6" x14ac:dyDescent="0.3">
      <c r="B585" s="34">
        <f t="shared" si="20"/>
        <v>1080.9000000000001</v>
      </c>
      <c r="C585" s="35">
        <v>1318</v>
      </c>
      <c r="D585" s="34">
        <f t="shared" si="21"/>
        <v>1080.9000000000001</v>
      </c>
      <c r="E585" s="36">
        <v>45309</v>
      </c>
      <c r="F585" s="37">
        <v>1080.9000000000001</v>
      </c>
      <c r="G585" s="36">
        <v>45310</v>
      </c>
      <c r="H585" s="38">
        <f t="shared" si="22"/>
        <v>0</v>
      </c>
      <c r="I585" s="5">
        <f t="shared" si="18"/>
        <v>0</v>
      </c>
      <c r="K585" s="33"/>
      <c r="L585" s="687">
        <v>45308</v>
      </c>
      <c r="M585" s="34">
        <f t="shared" si="19"/>
        <v>162</v>
      </c>
      <c r="N585" s="37">
        <v>0</v>
      </c>
      <c r="O585" s="35">
        <v>162</v>
      </c>
      <c r="P585" s="40">
        <f t="shared" si="23"/>
        <v>0</v>
      </c>
      <c r="Q585" s="41"/>
    </row>
    <row r="586" spans="2:17" ht="15.6" x14ac:dyDescent="0.3">
      <c r="B586" s="34">
        <f t="shared" si="20"/>
        <v>1080.9000000000001</v>
      </c>
      <c r="C586" s="35">
        <v>1321</v>
      </c>
      <c r="D586" s="34">
        <f t="shared" si="21"/>
        <v>1080.9000000000001</v>
      </c>
      <c r="E586" s="36">
        <v>45310</v>
      </c>
      <c r="F586" s="37">
        <v>1081.3</v>
      </c>
      <c r="G586" s="36">
        <v>45311</v>
      </c>
      <c r="H586" s="38">
        <f t="shared" si="22"/>
        <v>0.39999999999986358</v>
      </c>
      <c r="I586" s="5">
        <f t="shared" si="18"/>
        <v>3</v>
      </c>
      <c r="K586" s="33"/>
      <c r="L586" s="687">
        <v>45309</v>
      </c>
      <c r="M586" s="34">
        <f t="shared" si="19"/>
        <v>162</v>
      </c>
      <c r="N586" s="37">
        <v>0</v>
      </c>
      <c r="O586" s="35">
        <v>162</v>
      </c>
      <c r="P586" s="40">
        <f t="shared" si="23"/>
        <v>0</v>
      </c>
      <c r="Q586" s="41"/>
    </row>
    <row r="587" spans="2:17" ht="15.6" x14ac:dyDescent="0.3">
      <c r="B587" s="34">
        <f t="shared" si="20"/>
        <v>1081.3</v>
      </c>
      <c r="C587" s="35">
        <v>1322</v>
      </c>
      <c r="D587" s="34">
        <f t="shared" si="21"/>
        <v>1081.3</v>
      </c>
      <c r="E587" s="36">
        <v>45311</v>
      </c>
      <c r="F587" s="37">
        <v>1081.5</v>
      </c>
      <c r="G587" s="36">
        <v>45312</v>
      </c>
      <c r="H587" s="38">
        <f t="shared" si="22"/>
        <v>0.20000000000004547</v>
      </c>
      <c r="I587" s="5">
        <f t="shared" si="18"/>
        <v>1</v>
      </c>
      <c r="K587" s="33"/>
      <c r="L587" s="687">
        <v>45310</v>
      </c>
      <c r="M587" s="34">
        <f t="shared" si="19"/>
        <v>162</v>
      </c>
      <c r="N587" s="37">
        <v>0</v>
      </c>
      <c r="O587" s="35">
        <v>150</v>
      </c>
      <c r="P587" s="40">
        <f t="shared" si="23"/>
        <v>12</v>
      </c>
      <c r="Q587" s="41"/>
    </row>
    <row r="588" spans="2:17" ht="15.6" x14ac:dyDescent="0.3">
      <c r="B588" s="34">
        <f t="shared" si="20"/>
        <v>1081.5</v>
      </c>
      <c r="C588" s="35">
        <v>1323</v>
      </c>
      <c r="D588" s="34">
        <f t="shared" si="21"/>
        <v>1081.5</v>
      </c>
      <c r="E588" s="36">
        <v>45312</v>
      </c>
      <c r="F588" s="37">
        <v>1081.7</v>
      </c>
      <c r="G588" s="36">
        <v>45313</v>
      </c>
      <c r="H588" s="38">
        <f t="shared" si="22"/>
        <v>0.20000000000004547</v>
      </c>
      <c r="I588" s="5">
        <f t="shared" si="18"/>
        <v>1</v>
      </c>
      <c r="K588" s="33"/>
      <c r="L588" s="687">
        <v>45311</v>
      </c>
      <c r="M588" s="34">
        <f t="shared" si="19"/>
        <v>150</v>
      </c>
      <c r="N588" s="37">
        <v>0</v>
      </c>
      <c r="O588" s="35">
        <v>150</v>
      </c>
      <c r="P588" s="40">
        <f t="shared" si="23"/>
        <v>0</v>
      </c>
      <c r="Q588" s="41"/>
    </row>
    <row r="589" spans="2:17" ht="15.6" x14ac:dyDescent="0.3">
      <c r="B589" s="34">
        <f t="shared" si="20"/>
        <v>1081.7</v>
      </c>
      <c r="C589" s="35">
        <v>1324</v>
      </c>
      <c r="D589" s="34">
        <f t="shared" si="21"/>
        <v>1081.7</v>
      </c>
      <c r="E589" s="36">
        <v>45313</v>
      </c>
      <c r="F589" s="37">
        <v>1081.9000000000001</v>
      </c>
      <c r="G589" s="36">
        <v>45314</v>
      </c>
      <c r="H589" s="38">
        <f t="shared" si="22"/>
        <v>0.20000000000004547</v>
      </c>
      <c r="I589" s="5">
        <f t="shared" si="18"/>
        <v>1</v>
      </c>
      <c r="K589" s="33"/>
      <c r="L589" s="687">
        <v>45312</v>
      </c>
      <c r="M589" s="34">
        <f t="shared" si="19"/>
        <v>150</v>
      </c>
      <c r="N589" s="37">
        <v>0</v>
      </c>
      <c r="O589" s="35">
        <v>150</v>
      </c>
      <c r="P589" s="40">
        <f t="shared" si="23"/>
        <v>0</v>
      </c>
      <c r="Q589" s="41"/>
    </row>
    <row r="590" spans="2:17" ht="15.6" x14ac:dyDescent="0.3">
      <c r="B590" s="34">
        <f t="shared" si="20"/>
        <v>1081.9000000000001</v>
      </c>
      <c r="C590" s="35">
        <v>1325</v>
      </c>
      <c r="D590" s="34">
        <f t="shared" si="21"/>
        <v>1081.9000000000001</v>
      </c>
      <c r="E590" s="36">
        <v>45314</v>
      </c>
      <c r="F590" s="37">
        <v>1082.2</v>
      </c>
      <c r="G590" s="36">
        <v>45315</v>
      </c>
      <c r="H590" s="38">
        <f t="shared" si="22"/>
        <v>0.29999999999995453</v>
      </c>
      <c r="I590" s="5">
        <f t="shared" si="18"/>
        <v>1</v>
      </c>
      <c r="K590" s="33"/>
      <c r="L590" s="687">
        <v>45313</v>
      </c>
      <c r="M590" s="34">
        <f t="shared" si="19"/>
        <v>150</v>
      </c>
      <c r="N590" s="37">
        <v>0</v>
      </c>
      <c r="O590" s="35">
        <v>150</v>
      </c>
      <c r="P590" s="40">
        <f t="shared" si="23"/>
        <v>0</v>
      </c>
      <c r="Q590" s="41"/>
    </row>
    <row r="591" spans="2:17" ht="15.6" x14ac:dyDescent="0.3">
      <c r="B591" s="34">
        <f t="shared" si="20"/>
        <v>1082.2</v>
      </c>
      <c r="C591" s="35">
        <v>1326</v>
      </c>
      <c r="D591" s="34">
        <f t="shared" si="21"/>
        <v>1082.2</v>
      </c>
      <c r="E591" s="36">
        <v>45315</v>
      </c>
      <c r="F591" s="37">
        <v>1082.4000000000001</v>
      </c>
      <c r="G591" s="36">
        <v>45316</v>
      </c>
      <c r="H591" s="38">
        <f t="shared" si="22"/>
        <v>0.20000000000004547</v>
      </c>
      <c r="I591" s="5">
        <f t="shared" si="18"/>
        <v>1</v>
      </c>
      <c r="K591" s="33"/>
      <c r="L591" s="687">
        <v>45314</v>
      </c>
      <c r="M591" s="34">
        <f t="shared" si="19"/>
        <v>150</v>
      </c>
      <c r="N591" s="37">
        <v>0</v>
      </c>
      <c r="O591" s="35">
        <v>150</v>
      </c>
      <c r="P591" s="40">
        <f t="shared" si="23"/>
        <v>0</v>
      </c>
      <c r="Q591" s="41"/>
    </row>
    <row r="592" spans="2:17" ht="15.6" x14ac:dyDescent="0.3">
      <c r="B592" s="34">
        <f t="shared" si="20"/>
        <v>1082.4000000000001</v>
      </c>
      <c r="C592" s="35">
        <v>1327</v>
      </c>
      <c r="D592" s="34">
        <f t="shared" si="21"/>
        <v>1082.4000000000001</v>
      </c>
      <c r="E592" s="36">
        <v>45316</v>
      </c>
      <c r="F592" s="37">
        <v>1082.7</v>
      </c>
      <c r="G592" s="36">
        <v>45317</v>
      </c>
      <c r="H592" s="38">
        <f t="shared" si="22"/>
        <v>0.29999999999995453</v>
      </c>
      <c r="I592" s="5">
        <f t="shared" si="18"/>
        <v>1</v>
      </c>
      <c r="K592" s="33"/>
      <c r="L592" s="687">
        <v>45315</v>
      </c>
      <c r="M592" s="34">
        <f t="shared" si="19"/>
        <v>150</v>
      </c>
      <c r="N592" s="37">
        <v>0</v>
      </c>
      <c r="O592" s="35">
        <v>150</v>
      </c>
      <c r="P592" s="40">
        <f t="shared" si="23"/>
        <v>0</v>
      </c>
      <c r="Q592" s="41"/>
    </row>
    <row r="593" spans="2:17" ht="15.6" x14ac:dyDescent="0.3">
      <c r="B593" s="34">
        <f t="shared" si="20"/>
        <v>1082.7</v>
      </c>
      <c r="C593" s="35">
        <v>1327</v>
      </c>
      <c r="D593" s="34">
        <f t="shared" si="21"/>
        <v>1082.7</v>
      </c>
      <c r="E593" s="36">
        <v>45317</v>
      </c>
      <c r="F593" s="37">
        <v>1082.7</v>
      </c>
      <c r="G593" s="36">
        <v>45318</v>
      </c>
      <c r="H593" s="38">
        <f t="shared" si="22"/>
        <v>0</v>
      </c>
      <c r="I593" s="5">
        <f t="shared" si="18"/>
        <v>0</v>
      </c>
      <c r="K593" s="33"/>
      <c r="L593" s="687">
        <v>45316</v>
      </c>
      <c r="M593" s="34">
        <f t="shared" si="19"/>
        <v>150</v>
      </c>
      <c r="N593" s="37">
        <v>0</v>
      </c>
      <c r="O593" s="35">
        <v>150</v>
      </c>
      <c r="P593" s="40">
        <f t="shared" si="23"/>
        <v>0</v>
      </c>
      <c r="Q593" s="41"/>
    </row>
    <row r="594" spans="2:17" ht="15.6" x14ac:dyDescent="0.3">
      <c r="B594" s="34">
        <f t="shared" si="20"/>
        <v>1082.7</v>
      </c>
      <c r="C594" s="35">
        <v>1327</v>
      </c>
      <c r="D594" s="34">
        <f t="shared" si="21"/>
        <v>1082.7</v>
      </c>
      <c r="E594" s="36">
        <v>45318</v>
      </c>
      <c r="F594" s="37">
        <v>1082.7</v>
      </c>
      <c r="G594" s="36">
        <v>45319</v>
      </c>
      <c r="H594" s="38">
        <f t="shared" si="22"/>
        <v>0</v>
      </c>
      <c r="I594" s="5">
        <f t="shared" si="18"/>
        <v>0</v>
      </c>
      <c r="K594" s="33"/>
      <c r="L594" s="687">
        <v>45317</v>
      </c>
      <c r="M594" s="34">
        <f t="shared" si="19"/>
        <v>150</v>
      </c>
      <c r="N594" s="37">
        <v>0</v>
      </c>
      <c r="O594" s="35">
        <v>150</v>
      </c>
      <c r="P594" s="40">
        <f t="shared" si="23"/>
        <v>0</v>
      </c>
      <c r="Q594" s="41"/>
    </row>
    <row r="595" spans="2:17" ht="15.6" x14ac:dyDescent="0.3">
      <c r="B595" s="34">
        <f t="shared" si="20"/>
        <v>1082.7</v>
      </c>
      <c r="C595" s="35">
        <v>1330</v>
      </c>
      <c r="D595" s="34">
        <f t="shared" si="21"/>
        <v>1082.7</v>
      </c>
      <c r="E595" s="36">
        <v>45319</v>
      </c>
      <c r="F595" s="37">
        <v>1083.3</v>
      </c>
      <c r="G595" s="36">
        <v>45320</v>
      </c>
      <c r="H595" s="38">
        <f t="shared" si="22"/>
        <v>0.59999999999990905</v>
      </c>
      <c r="I595" s="5">
        <f t="shared" si="18"/>
        <v>3</v>
      </c>
      <c r="K595" s="33"/>
      <c r="L595" s="687">
        <v>45318</v>
      </c>
      <c r="M595" s="34">
        <f t="shared" si="19"/>
        <v>150</v>
      </c>
      <c r="N595" s="37">
        <v>0</v>
      </c>
      <c r="O595" s="35">
        <v>150</v>
      </c>
      <c r="P595" s="40">
        <f t="shared" si="23"/>
        <v>0</v>
      </c>
      <c r="Q595" s="41"/>
    </row>
    <row r="596" spans="2:17" ht="15.6" x14ac:dyDescent="0.3">
      <c r="B596" s="34">
        <f t="shared" si="20"/>
        <v>1083.3</v>
      </c>
      <c r="C596" s="35">
        <v>1331</v>
      </c>
      <c r="D596" s="34">
        <f t="shared" si="21"/>
        <v>1083.3</v>
      </c>
      <c r="E596" s="36">
        <v>45320</v>
      </c>
      <c r="F596" s="37">
        <v>1083.5</v>
      </c>
      <c r="G596" s="36">
        <v>45321</v>
      </c>
      <c r="H596" s="38">
        <f t="shared" si="22"/>
        <v>0.20000000000004547</v>
      </c>
      <c r="I596" s="5">
        <f t="shared" si="18"/>
        <v>1</v>
      </c>
      <c r="K596" s="33"/>
      <c r="L596" s="687">
        <v>45319</v>
      </c>
      <c r="M596" s="34">
        <f t="shared" si="19"/>
        <v>150</v>
      </c>
      <c r="N596" s="37">
        <v>0</v>
      </c>
      <c r="O596" s="35">
        <v>138</v>
      </c>
      <c r="P596" s="40">
        <f t="shared" si="23"/>
        <v>12</v>
      </c>
      <c r="Q596" s="41"/>
    </row>
    <row r="597" spans="2:17" ht="15.6" x14ac:dyDescent="0.3">
      <c r="B597" s="34">
        <f t="shared" si="20"/>
        <v>1083.5</v>
      </c>
      <c r="C597" s="35">
        <v>1332</v>
      </c>
      <c r="D597" s="34">
        <f t="shared" si="21"/>
        <v>1083.5</v>
      </c>
      <c r="E597" s="36">
        <v>45321</v>
      </c>
      <c r="F597" s="37">
        <v>1083.7</v>
      </c>
      <c r="G597" s="36">
        <v>45322</v>
      </c>
      <c r="H597" s="38">
        <f t="shared" si="22"/>
        <v>0.20000000000004547</v>
      </c>
      <c r="I597" s="5">
        <f t="shared" si="18"/>
        <v>1</v>
      </c>
      <c r="K597" s="33"/>
      <c r="L597" s="687">
        <v>45320</v>
      </c>
      <c r="M597" s="34">
        <f t="shared" si="19"/>
        <v>138</v>
      </c>
      <c r="N597" s="37">
        <v>0</v>
      </c>
      <c r="O597" s="35">
        <v>138</v>
      </c>
      <c r="P597" s="40">
        <f t="shared" si="23"/>
        <v>0</v>
      </c>
      <c r="Q597" s="41"/>
    </row>
    <row r="598" spans="2:17" ht="15.6" x14ac:dyDescent="0.3">
      <c r="B598" s="34">
        <f t="shared" si="20"/>
        <v>1083.7</v>
      </c>
      <c r="C598" s="35">
        <v>1333</v>
      </c>
      <c r="D598" s="34">
        <f t="shared" si="21"/>
        <v>1083.7</v>
      </c>
      <c r="E598" s="36">
        <v>45322</v>
      </c>
      <c r="F598" s="37">
        <v>1083.8</v>
      </c>
      <c r="G598" s="36">
        <v>45323</v>
      </c>
      <c r="H598" s="38">
        <f t="shared" si="22"/>
        <v>9.9999999999909051E-2</v>
      </c>
      <c r="I598" s="5">
        <f t="shared" si="18"/>
        <v>1</v>
      </c>
      <c r="K598" s="33"/>
      <c r="L598" s="687">
        <v>45321</v>
      </c>
      <c r="M598" s="34">
        <f t="shared" si="19"/>
        <v>138</v>
      </c>
      <c r="N598" s="37">
        <v>0</v>
      </c>
      <c r="O598" s="35">
        <v>138</v>
      </c>
      <c r="P598" s="40">
        <f t="shared" si="23"/>
        <v>0</v>
      </c>
      <c r="Q598" s="41"/>
    </row>
    <row r="599" spans="2:17" ht="15.6" x14ac:dyDescent="0.3">
      <c r="B599" s="34">
        <f t="shared" si="20"/>
        <v>1083.8</v>
      </c>
      <c r="C599" s="35">
        <v>1334</v>
      </c>
      <c r="D599" s="34">
        <f t="shared" si="21"/>
        <v>1083.8</v>
      </c>
      <c r="E599" s="36">
        <v>45323</v>
      </c>
      <c r="F599" s="37">
        <v>1083.9000000000001</v>
      </c>
      <c r="G599" s="36">
        <v>45324</v>
      </c>
      <c r="H599" s="38">
        <f t="shared" si="22"/>
        <v>0.10000000000013642</v>
      </c>
      <c r="I599" s="5">
        <f t="shared" si="18"/>
        <v>1</v>
      </c>
      <c r="K599" s="33"/>
      <c r="L599" s="687">
        <v>45322</v>
      </c>
      <c r="M599" s="34">
        <f t="shared" si="19"/>
        <v>138</v>
      </c>
      <c r="N599" s="37">
        <v>0</v>
      </c>
      <c r="O599" s="35">
        <v>138</v>
      </c>
      <c r="P599" s="40">
        <f t="shared" si="23"/>
        <v>0</v>
      </c>
      <c r="Q599" s="41"/>
    </row>
    <row r="600" spans="2:17" ht="15.6" x14ac:dyDescent="0.3">
      <c r="B600" s="34">
        <f t="shared" si="20"/>
        <v>1083.9000000000001</v>
      </c>
      <c r="C600" s="35">
        <v>1335</v>
      </c>
      <c r="D600" s="34">
        <f t="shared" si="21"/>
        <v>1083.9000000000001</v>
      </c>
      <c r="E600" s="36">
        <v>45324</v>
      </c>
      <c r="F600" s="37">
        <v>1084.4000000000001</v>
      </c>
      <c r="G600" s="36">
        <v>45325</v>
      </c>
      <c r="H600" s="38">
        <f t="shared" si="22"/>
        <v>0.5</v>
      </c>
      <c r="I600" s="5">
        <f t="shared" si="18"/>
        <v>1</v>
      </c>
      <c r="K600" s="33"/>
      <c r="L600" s="687">
        <v>45323</v>
      </c>
      <c r="M600" s="34">
        <f t="shared" si="19"/>
        <v>138</v>
      </c>
      <c r="N600" s="37">
        <v>0</v>
      </c>
      <c r="O600" s="35">
        <v>132</v>
      </c>
      <c r="P600" s="40">
        <f t="shared" si="23"/>
        <v>6</v>
      </c>
      <c r="Q600" s="41"/>
    </row>
    <row r="601" spans="2:17" ht="15.6" x14ac:dyDescent="0.3">
      <c r="B601" s="34">
        <f t="shared" si="20"/>
        <v>1084.4000000000001</v>
      </c>
      <c r="C601" s="35">
        <v>1336</v>
      </c>
      <c r="D601" s="34">
        <f t="shared" si="21"/>
        <v>1084.4000000000001</v>
      </c>
      <c r="E601" s="36">
        <v>45325</v>
      </c>
      <c r="F601" s="37">
        <v>1084.5</v>
      </c>
      <c r="G601" s="36">
        <v>45326</v>
      </c>
      <c r="H601" s="38">
        <f t="shared" si="22"/>
        <v>9.9999999999909051E-2</v>
      </c>
      <c r="I601" s="5">
        <f t="shared" si="18"/>
        <v>1</v>
      </c>
      <c r="K601" s="33"/>
      <c r="L601" s="687">
        <v>45324</v>
      </c>
      <c r="M601" s="34">
        <f t="shared" si="19"/>
        <v>132</v>
      </c>
      <c r="N601" s="37">
        <v>0</v>
      </c>
      <c r="O601" s="35">
        <v>125</v>
      </c>
      <c r="P601" s="40">
        <f t="shared" si="23"/>
        <v>7</v>
      </c>
      <c r="Q601" s="41"/>
    </row>
    <row r="602" spans="2:17" ht="15.6" x14ac:dyDescent="0.3">
      <c r="B602" s="34">
        <f t="shared" si="20"/>
        <v>1084.5</v>
      </c>
      <c r="C602" s="35">
        <v>1337</v>
      </c>
      <c r="D602" s="34">
        <f t="shared" si="21"/>
        <v>1084.5</v>
      </c>
      <c r="E602" s="36">
        <v>45326</v>
      </c>
      <c r="F602" s="37">
        <v>1084.5999999999999</v>
      </c>
      <c r="G602" s="36">
        <v>45327</v>
      </c>
      <c r="H602" s="38">
        <f t="shared" si="22"/>
        <v>9.9999999999909051E-2</v>
      </c>
      <c r="I602" s="5">
        <f t="shared" si="18"/>
        <v>1</v>
      </c>
      <c r="K602" s="33"/>
      <c r="L602" s="687">
        <v>45325</v>
      </c>
      <c r="M602" s="34">
        <f t="shared" si="19"/>
        <v>125</v>
      </c>
      <c r="N602" s="37">
        <v>0</v>
      </c>
      <c r="O602" s="35">
        <v>125</v>
      </c>
      <c r="P602" s="40">
        <f t="shared" si="23"/>
        <v>0</v>
      </c>
      <c r="Q602" s="41"/>
    </row>
    <row r="603" spans="2:17" ht="15.6" x14ac:dyDescent="0.3">
      <c r="B603" s="34">
        <f t="shared" si="20"/>
        <v>1084.5999999999999</v>
      </c>
      <c r="C603" s="35">
        <v>1338</v>
      </c>
      <c r="D603" s="34">
        <f t="shared" si="21"/>
        <v>1084.5999999999999</v>
      </c>
      <c r="E603" s="36">
        <v>45327</v>
      </c>
      <c r="F603" s="37">
        <v>1085.0999999999999</v>
      </c>
      <c r="G603" s="36">
        <v>45328</v>
      </c>
      <c r="H603" s="38">
        <f t="shared" si="22"/>
        <v>0.5</v>
      </c>
      <c r="I603" s="5">
        <f t="shared" si="18"/>
        <v>1</v>
      </c>
      <c r="K603" s="33"/>
      <c r="L603" s="687">
        <v>45326</v>
      </c>
      <c r="M603" s="34">
        <f t="shared" si="19"/>
        <v>125</v>
      </c>
      <c r="N603" s="37">
        <v>0</v>
      </c>
      <c r="O603" s="35">
        <v>125</v>
      </c>
      <c r="P603" s="40">
        <f t="shared" si="23"/>
        <v>0</v>
      </c>
      <c r="Q603" s="41"/>
    </row>
    <row r="604" spans="2:17" ht="15.6" x14ac:dyDescent="0.3">
      <c r="B604" s="34">
        <f t="shared" si="20"/>
        <v>1085.0999999999999</v>
      </c>
      <c r="C604" s="35">
        <v>1338</v>
      </c>
      <c r="D604" s="34">
        <f t="shared" si="21"/>
        <v>1085.0999999999999</v>
      </c>
      <c r="E604" s="36">
        <v>45328</v>
      </c>
      <c r="F604" s="37">
        <v>1085.0999999999999</v>
      </c>
      <c r="G604" s="36">
        <v>45329</v>
      </c>
      <c r="H604" s="38">
        <f t="shared" si="22"/>
        <v>0</v>
      </c>
      <c r="I604" s="5">
        <f t="shared" si="18"/>
        <v>0</v>
      </c>
      <c r="K604" s="33"/>
      <c r="L604" s="687">
        <v>45327</v>
      </c>
      <c r="M604" s="34">
        <f t="shared" si="19"/>
        <v>125</v>
      </c>
      <c r="N604" s="37">
        <v>0</v>
      </c>
      <c r="O604" s="35">
        <v>112.5</v>
      </c>
      <c r="P604" s="40">
        <f t="shared" si="23"/>
        <v>12.5</v>
      </c>
      <c r="Q604" s="41"/>
    </row>
    <row r="605" spans="2:17" ht="15.6" x14ac:dyDescent="0.3">
      <c r="B605" s="34">
        <f t="shared" si="20"/>
        <v>1085.0999999999999</v>
      </c>
      <c r="C605" s="35">
        <v>1340</v>
      </c>
      <c r="D605" s="34">
        <f t="shared" si="21"/>
        <v>1085.0999999999999</v>
      </c>
      <c r="E605" s="36">
        <v>45329</v>
      </c>
      <c r="F605" s="37">
        <v>1085.5</v>
      </c>
      <c r="G605" s="36">
        <v>45330</v>
      </c>
      <c r="H605" s="38">
        <f t="shared" si="22"/>
        <v>0.40000000000009095</v>
      </c>
      <c r="I605" s="5">
        <f t="shared" si="18"/>
        <v>2</v>
      </c>
      <c r="K605" s="33"/>
      <c r="L605" s="687">
        <v>45328</v>
      </c>
      <c r="M605" s="34">
        <f t="shared" si="19"/>
        <v>112.5</v>
      </c>
      <c r="N605" s="37">
        <v>0</v>
      </c>
      <c r="O605" s="35">
        <v>112.5</v>
      </c>
      <c r="P605" s="40">
        <f t="shared" si="23"/>
        <v>0</v>
      </c>
      <c r="Q605" s="41"/>
    </row>
    <row r="606" spans="2:17" ht="15.6" x14ac:dyDescent="0.3">
      <c r="B606" s="34">
        <f t="shared" si="20"/>
        <v>1085.5</v>
      </c>
      <c r="C606" s="35">
        <v>1341</v>
      </c>
      <c r="D606" s="34">
        <f t="shared" si="21"/>
        <v>1085.5</v>
      </c>
      <c r="E606" s="36">
        <v>45330</v>
      </c>
      <c r="F606" s="37">
        <v>1085.7</v>
      </c>
      <c r="G606" s="36">
        <v>45331</v>
      </c>
      <c r="H606" s="38">
        <f t="shared" si="22"/>
        <v>0.20000000000004547</v>
      </c>
      <c r="I606" s="5">
        <f t="shared" si="18"/>
        <v>1</v>
      </c>
      <c r="K606" s="33"/>
      <c r="L606" s="687">
        <v>45329</v>
      </c>
      <c r="M606" s="34">
        <f t="shared" si="19"/>
        <v>112.5</v>
      </c>
      <c r="N606" s="37">
        <v>0</v>
      </c>
      <c r="O606" s="35">
        <v>97.5</v>
      </c>
      <c r="P606" s="40">
        <f t="shared" si="23"/>
        <v>15</v>
      </c>
      <c r="Q606" s="41"/>
    </row>
    <row r="607" spans="2:17" ht="15.6" x14ac:dyDescent="0.3">
      <c r="B607" s="34">
        <f t="shared" si="20"/>
        <v>1085.7</v>
      </c>
      <c r="C607" s="35">
        <v>1341</v>
      </c>
      <c r="D607" s="34">
        <f t="shared" si="21"/>
        <v>1085.7</v>
      </c>
      <c r="E607" s="36">
        <v>45331</v>
      </c>
      <c r="F607" s="37">
        <v>1085.7</v>
      </c>
      <c r="G607" s="36">
        <v>45332</v>
      </c>
      <c r="H607" s="38">
        <f t="shared" si="22"/>
        <v>0</v>
      </c>
      <c r="I607" s="5">
        <f t="shared" si="18"/>
        <v>0</v>
      </c>
      <c r="K607" s="33"/>
      <c r="L607" s="687">
        <v>45330</v>
      </c>
      <c r="M607" s="34">
        <f t="shared" si="19"/>
        <v>97.5</v>
      </c>
      <c r="N607" s="37">
        <v>0</v>
      </c>
      <c r="O607" s="35">
        <v>97.5</v>
      </c>
      <c r="P607" s="40">
        <f t="shared" si="23"/>
        <v>0</v>
      </c>
      <c r="Q607" s="41"/>
    </row>
    <row r="608" spans="2:17" ht="15.6" x14ac:dyDescent="0.3">
      <c r="B608" s="34">
        <f t="shared" si="20"/>
        <v>1085.7</v>
      </c>
      <c r="C608" s="35">
        <v>1345</v>
      </c>
      <c r="D608" s="34">
        <f t="shared" si="21"/>
        <v>1085.7</v>
      </c>
      <c r="E608" s="36">
        <v>45332</v>
      </c>
      <c r="F608" s="37">
        <v>1087.2</v>
      </c>
      <c r="G608" s="36">
        <v>45333</v>
      </c>
      <c r="H608" s="38">
        <f t="shared" si="22"/>
        <v>1.5</v>
      </c>
      <c r="I608" s="5">
        <f t="shared" si="18"/>
        <v>4</v>
      </c>
      <c r="K608" s="33"/>
      <c r="L608" s="687">
        <v>45331</v>
      </c>
      <c r="M608" s="34">
        <f t="shared" si="19"/>
        <v>97.5</v>
      </c>
      <c r="N608" s="37">
        <v>0</v>
      </c>
      <c r="O608" s="35">
        <v>97.5</v>
      </c>
      <c r="P608" s="40">
        <f t="shared" si="23"/>
        <v>0</v>
      </c>
      <c r="Q608" s="41"/>
    </row>
    <row r="609" spans="2:18" ht="15.6" x14ac:dyDescent="0.3">
      <c r="B609" s="34">
        <f t="shared" si="20"/>
        <v>1087.2</v>
      </c>
      <c r="C609" s="35">
        <v>1346</v>
      </c>
      <c r="D609" s="34">
        <f t="shared" si="21"/>
        <v>1087.2</v>
      </c>
      <c r="E609" s="36">
        <v>45333</v>
      </c>
      <c r="F609" s="37">
        <v>1087.4000000000001</v>
      </c>
      <c r="G609" s="36">
        <v>45334</v>
      </c>
      <c r="H609" s="38">
        <f t="shared" si="22"/>
        <v>0.20000000000004547</v>
      </c>
      <c r="I609" s="5">
        <f t="shared" si="18"/>
        <v>1</v>
      </c>
      <c r="K609" s="33"/>
      <c r="L609" s="687">
        <v>45332</v>
      </c>
      <c r="M609" s="34">
        <f t="shared" si="19"/>
        <v>97.5</v>
      </c>
      <c r="N609" s="37">
        <v>0</v>
      </c>
      <c r="O609" s="35">
        <v>56.25</v>
      </c>
      <c r="P609" s="40">
        <f t="shared" si="23"/>
        <v>41.25</v>
      </c>
      <c r="Q609" s="41"/>
    </row>
    <row r="610" spans="2:18" ht="15.6" x14ac:dyDescent="0.3">
      <c r="B610" s="34">
        <f t="shared" si="20"/>
        <v>1087.4000000000001</v>
      </c>
      <c r="C610" s="35">
        <v>1346</v>
      </c>
      <c r="D610" s="34">
        <f t="shared" si="21"/>
        <v>1087.4000000000001</v>
      </c>
      <c r="E610" s="36">
        <v>45334</v>
      </c>
      <c r="F610" s="37">
        <v>1087.4000000000001</v>
      </c>
      <c r="G610" s="36">
        <v>45335</v>
      </c>
      <c r="H610" s="38">
        <f t="shared" si="22"/>
        <v>0</v>
      </c>
      <c r="I610" s="5">
        <f t="shared" si="18"/>
        <v>0</v>
      </c>
      <c r="K610" s="33"/>
      <c r="L610" s="687">
        <v>45333</v>
      </c>
      <c r="M610" s="34">
        <f t="shared" si="19"/>
        <v>56.25</v>
      </c>
      <c r="N610" s="37">
        <v>0</v>
      </c>
      <c r="O610" s="35">
        <v>37.5</v>
      </c>
      <c r="P610" s="40">
        <f t="shared" si="23"/>
        <v>18.75</v>
      </c>
      <c r="Q610" s="41"/>
    </row>
    <row r="611" spans="2:18" ht="15.6" x14ac:dyDescent="0.3">
      <c r="B611" s="34">
        <f t="shared" si="20"/>
        <v>1087.4000000000001</v>
      </c>
      <c r="C611" s="35">
        <v>1346</v>
      </c>
      <c r="D611" s="34">
        <f t="shared" si="21"/>
        <v>1087.4000000000001</v>
      </c>
      <c r="E611" s="36">
        <v>45335</v>
      </c>
      <c r="F611" s="37">
        <v>1087.4000000000001</v>
      </c>
      <c r="G611" s="36">
        <v>45336</v>
      </c>
      <c r="H611" s="38">
        <f t="shared" si="22"/>
        <v>0</v>
      </c>
      <c r="I611" s="5">
        <f t="shared" si="18"/>
        <v>0</v>
      </c>
      <c r="K611" s="33"/>
      <c r="L611" s="687">
        <v>45334</v>
      </c>
      <c r="M611" s="34">
        <f t="shared" si="19"/>
        <v>37.5</v>
      </c>
      <c r="N611" s="37">
        <v>0</v>
      </c>
      <c r="O611" s="35">
        <v>37.5</v>
      </c>
      <c r="P611" s="40">
        <f t="shared" si="23"/>
        <v>0</v>
      </c>
      <c r="Q611" s="41"/>
    </row>
    <row r="612" spans="2:18" ht="15.6" x14ac:dyDescent="0.3">
      <c r="B612" s="34">
        <f t="shared" si="20"/>
        <v>1087.4000000000001</v>
      </c>
      <c r="C612" s="35">
        <v>1347</v>
      </c>
      <c r="D612" s="34">
        <f t="shared" si="21"/>
        <v>1087.4000000000001</v>
      </c>
      <c r="E612" s="36">
        <v>45336</v>
      </c>
      <c r="F612" s="37">
        <v>1087.5999999999999</v>
      </c>
      <c r="G612" s="36">
        <v>45337</v>
      </c>
      <c r="H612" s="38">
        <f t="shared" si="22"/>
        <v>0.1999999999998181</v>
      </c>
      <c r="I612" s="5">
        <f t="shared" si="18"/>
        <v>1</v>
      </c>
      <c r="K612" s="33"/>
      <c r="L612" s="687">
        <v>45335</v>
      </c>
      <c r="M612" s="34">
        <f t="shared" si="19"/>
        <v>37.5</v>
      </c>
      <c r="N612" s="37">
        <v>0</v>
      </c>
      <c r="O612" s="35">
        <v>37.5</v>
      </c>
      <c r="P612" s="40">
        <f t="shared" si="23"/>
        <v>0</v>
      </c>
      <c r="Q612" s="41"/>
    </row>
    <row r="613" spans="2:18" ht="15.6" x14ac:dyDescent="0.3">
      <c r="B613" s="34">
        <f t="shared" si="20"/>
        <v>1087.5999999999999</v>
      </c>
      <c r="C613" s="35">
        <v>1348</v>
      </c>
      <c r="D613" s="34">
        <f t="shared" si="21"/>
        <v>1087.5999999999999</v>
      </c>
      <c r="E613" s="36">
        <v>45337</v>
      </c>
      <c r="F613" s="37">
        <v>1087.8</v>
      </c>
      <c r="G613" s="36">
        <v>45338</v>
      </c>
      <c r="H613" s="38">
        <f t="shared" si="22"/>
        <v>0.20000000000004547</v>
      </c>
      <c r="I613" s="5">
        <f t="shared" si="18"/>
        <v>1</v>
      </c>
      <c r="K613" s="33"/>
      <c r="L613" s="687">
        <v>45336</v>
      </c>
      <c r="M613" s="34">
        <f t="shared" si="19"/>
        <v>37.5</v>
      </c>
      <c r="N613" s="37">
        <v>0</v>
      </c>
      <c r="O613" s="35">
        <v>37.5</v>
      </c>
      <c r="P613" s="40">
        <f t="shared" si="23"/>
        <v>0</v>
      </c>
      <c r="Q613" s="41"/>
    </row>
    <row r="614" spans="2:18" ht="15.6" x14ac:dyDescent="0.3">
      <c r="B614" s="34">
        <f t="shared" si="20"/>
        <v>1087.8</v>
      </c>
      <c r="C614" s="35">
        <v>1348</v>
      </c>
      <c r="D614" s="34">
        <f t="shared" si="21"/>
        <v>1087.8</v>
      </c>
      <c r="E614" s="36">
        <v>45338</v>
      </c>
      <c r="F614" s="37">
        <v>1087.8</v>
      </c>
      <c r="G614" s="36">
        <v>45339</v>
      </c>
      <c r="H614" s="38">
        <f t="shared" si="22"/>
        <v>0</v>
      </c>
      <c r="I614" s="5">
        <f t="shared" si="18"/>
        <v>0</v>
      </c>
      <c r="K614" s="33"/>
      <c r="L614" s="687">
        <v>45337</v>
      </c>
      <c r="M614" s="34">
        <f t="shared" si="19"/>
        <v>37.5</v>
      </c>
      <c r="N614" s="37">
        <v>0</v>
      </c>
      <c r="O614" s="35">
        <v>37.5</v>
      </c>
      <c r="P614" s="40">
        <f t="shared" si="23"/>
        <v>0</v>
      </c>
      <c r="Q614" s="41"/>
    </row>
    <row r="615" spans="2:18" ht="15.6" x14ac:dyDescent="0.3">
      <c r="B615" s="34">
        <f t="shared" si="20"/>
        <v>1087.8</v>
      </c>
      <c r="C615" s="35">
        <v>1348</v>
      </c>
      <c r="D615" s="34">
        <f t="shared" si="21"/>
        <v>1087.8</v>
      </c>
      <c r="E615" s="36">
        <v>45339</v>
      </c>
      <c r="F615" s="37">
        <v>1087.8</v>
      </c>
      <c r="G615" s="36">
        <v>45340</v>
      </c>
      <c r="H615" s="38">
        <f t="shared" si="22"/>
        <v>0</v>
      </c>
      <c r="I615" s="5">
        <f t="shared" si="18"/>
        <v>0</v>
      </c>
      <c r="K615" s="33"/>
      <c r="L615" s="687">
        <v>45338</v>
      </c>
      <c r="M615" s="34">
        <f t="shared" si="19"/>
        <v>37.5</v>
      </c>
      <c r="N615" s="37">
        <v>0</v>
      </c>
      <c r="O615" s="35">
        <v>37.5</v>
      </c>
      <c r="P615" s="40">
        <f t="shared" si="23"/>
        <v>0</v>
      </c>
      <c r="Q615" s="41"/>
    </row>
    <row r="616" spans="2:18" ht="15.6" x14ac:dyDescent="0.3">
      <c r="B616" s="34">
        <f t="shared" si="20"/>
        <v>1087.8</v>
      </c>
      <c r="C616" s="35">
        <v>1348</v>
      </c>
      <c r="D616" s="34">
        <f t="shared" si="21"/>
        <v>1087.8</v>
      </c>
      <c r="E616" s="36">
        <v>45340</v>
      </c>
      <c r="F616" s="37">
        <v>1087.8</v>
      </c>
      <c r="G616" s="36">
        <v>45341</v>
      </c>
      <c r="H616" s="38">
        <f t="shared" si="22"/>
        <v>0</v>
      </c>
      <c r="I616" s="5">
        <f t="shared" si="18"/>
        <v>0</v>
      </c>
      <c r="K616" s="33"/>
      <c r="L616" s="687">
        <v>45339</v>
      </c>
      <c r="M616" s="34">
        <f t="shared" si="19"/>
        <v>37.5</v>
      </c>
      <c r="N616" s="37">
        <v>0</v>
      </c>
      <c r="O616" s="35">
        <v>37.5</v>
      </c>
      <c r="P616" s="40">
        <f t="shared" si="23"/>
        <v>0</v>
      </c>
      <c r="Q616" s="41"/>
    </row>
    <row r="617" spans="2:18" ht="15.6" x14ac:dyDescent="0.3">
      <c r="B617" s="34">
        <f t="shared" si="20"/>
        <v>1087.8</v>
      </c>
      <c r="C617" s="35">
        <v>1349</v>
      </c>
      <c r="D617" s="34">
        <f t="shared" si="21"/>
        <v>1087.8</v>
      </c>
      <c r="E617" s="36">
        <v>45341</v>
      </c>
      <c r="F617" s="37">
        <v>1087.9000000000001</v>
      </c>
      <c r="G617" s="36">
        <v>45342</v>
      </c>
      <c r="H617" s="38">
        <f t="shared" si="22"/>
        <v>0.10000000000013642</v>
      </c>
      <c r="I617" s="5">
        <f t="shared" si="18"/>
        <v>1</v>
      </c>
      <c r="K617" s="33"/>
      <c r="L617" s="687">
        <v>45340</v>
      </c>
      <c r="M617" s="34">
        <f t="shared" si="19"/>
        <v>37.5</v>
      </c>
      <c r="N617" s="37">
        <v>0</v>
      </c>
      <c r="O617" s="35">
        <v>37.5</v>
      </c>
      <c r="P617" s="40">
        <f t="shared" si="23"/>
        <v>0</v>
      </c>
      <c r="Q617" s="41"/>
    </row>
    <row r="618" spans="2:18" ht="15.6" x14ac:dyDescent="0.3">
      <c r="B618" s="34">
        <f t="shared" si="20"/>
        <v>1087.9000000000001</v>
      </c>
      <c r="C618" s="35">
        <v>1349</v>
      </c>
      <c r="D618" s="34">
        <f t="shared" si="21"/>
        <v>1087.9000000000001</v>
      </c>
      <c r="E618" s="36">
        <v>45342</v>
      </c>
      <c r="F618" s="37">
        <v>1087.9000000000001</v>
      </c>
      <c r="G618" s="36">
        <v>45343</v>
      </c>
      <c r="H618" s="38">
        <f t="shared" si="22"/>
        <v>0</v>
      </c>
      <c r="I618" s="5">
        <f t="shared" si="18"/>
        <v>0</v>
      </c>
      <c r="K618" s="33"/>
      <c r="L618" s="687">
        <v>45341</v>
      </c>
      <c r="M618" s="34">
        <f t="shared" si="19"/>
        <v>37.5</v>
      </c>
      <c r="N618" s="37">
        <v>0</v>
      </c>
      <c r="O618" s="35">
        <v>37.5</v>
      </c>
      <c r="P618" s="40">
        <f t="shared" si="23"/>
        <v>0</v>
      </c>
      <c r="Q618" s="41"/>
    </row>
    <row r="619" spans="2:18" ht="15.6" x14ac:dyDescent="0.3">
      <c r="B619" s="34">
        <f t="shared" si="20"/>
        <v>1087.9000000000001</v>
      </c>
      <c r="C619" s="35">
        <v>1349</v>
      </c>
      <c r="D619" s="34">
        <f t="shared" si="21"/>
        <v>1087.9000000000001</v>
      </c>
      <c r="E619" s="36">
        <v>45343</v>
      </c>
      <c r="F619" s="37">
        <v>1087.9000000000001</v>
      </c>
      <c r="G619" s="36">
        <v>45344</v>
      </c>
      <c r="H619" s="38">
        <f t="shared" si="22"/>
        <v>0</v>
      </c>
      <c r="I619" s="5">
        <f t="shared" si="18"/>
        <v>0</v>
      </c>
      <c r="K619" s="33"/>
      <c r="L619" s="687">
        <v>45342</v>
      </c>
      <c r="M619" s="34">
        <f t="shared" si="19"/>
        <v>37.5</v>
      </c>
      <c r="N619" s="37">
        <v>0</v>
      </c>
      <c r="O619" s="35">
        <v>37.5</v>
      </c>
      <c r="P619" s="40">
        <f t="shared" si="23"/>
        <v>0</v>
      </c>
      <c r="Q619" s="41"/>
    </row>
    <row r="620" spans="2:18" ht="15.6" x14ac:dyDescent="0.3">
      <c r="B620" s="34">
        <f t="shared" si="20"/>
        <v>1087.9000000000001</v>
      </c>
      <c r="C620" s="35">
        <v>1350</v>
      </c>
      <c r="D620" s="34">
        <f t="shared" si="21"/>
        <v>1087.9000000000001</v>
      </c>
      <c r="E620" s="36">
        <v>45344</v>
      </c>
      <c r="F620" s="37">
        <v>1088</v>
      </c>
      <c r="G620" s="36">
        <v>45345</v>
      </c>
      <c r="H620" s="38">
        <f t="shared" si="22"/>
        <v>9.9999999999909051E-2</v>
      </c>
      <c r="I620" s="5">
        <f t="shared" si="18"/>
        <v>1</v>
      </c>
      <c r="K620" s="33"/>
      <c r="L620" s="687">
        <v>45343</v>
      </c>
      <c r="M620" s="34">
        <f t="shared" si="19"/>
        <v>37.5</v>
      </c>
      <c r="N620" s="37">
        <v>0</v>
      </c>
      <c r="O620" s="35">
        <v>37.5</v>
      </c>
      <c r="P620" s="40">
        <f t="shared" si="23"/>
        <v>0</v>
      </c>
      <c r="Q620" s="41"/>
    </row>
    <row r="621" spans="2:18" ht="15.6" x14ac:dyDescent="0.3">
      <c r="B621" s="34">
        <f t="shared" si="20"/>
        <v>1088</v>
      </c>
      <c r="C621" s="35">
        <v>1351</v>
      </c>
      <c r="D621" s="34">
        <f t="shared" si="21"/>
        <v>1088</v>
      </c>
      <c r="E621" s="36">
        <v>45345</v>
      </c>
      <c r="F621" s="37">
        <v>1088.2</v>
      </c>
      <c r="G621" s="36">
        <v>45346</v>
      </c>
      <c r="H621" s="38">
        <f t="shared" si="22"/>
        <v>0.20000000000004547</v>
      </c>
      <c r="I621" s="5">
        <f t="shared" si="18"/>
        <v>1</v>
      </c>
      <c r="K621" s="33"/>
      <c r="L621" s="687">
        <v>45344</v>
      </c>
      <c r="M621" s="34">
        <f t="shared" si="19"/>
        <v>37.5</v>
      </c>
      <c r="N621" s="37">
        <v>0</v>
      </c>
      <c r="O621" s="35">
        <v>37.5</v>
      </c>
      <c r="P621" s="40">
        <f t="shared" si="23"/>
        <v>0</v>
      </c>
      <c r="Q621" s="41"/>
    </row>
    <row r="622" spans="2:18" ht="15.6" x14ac:dyDescent="0.3">
      <c r="B622" s="34">
        <f t="shared" si="20"/>
        <v>1088.2</v>
      </c>
      <c r="C622" s="35">
        <v>1351</v>
      </c>
      <c r="D622" s="34">
        <f t="shared" si="21"/>
        <v>1088.2</v>
      </c>
      <c r="E622" s="36">
        <v>45346</v>
      </c>
      <c r="F622" s="37">
        <v>1088.2</v>
      </c>
      <c r="G622" s="36">
        <v>45347</v>
      </c>
      <c r="H622" s="38">
        <f t="shared" si="22"/>
        <v>0</v>
      </c>
      <c r="I622" s="5">
        <f t="shared" si="18"/>
        <v>0</v>
      </c>
      <c r="K622" s="33"/>
      <c r="L622" s="687">
        <v>45345</v>
      </c>
      <c r="M622" s="34">
        <f t="shared" si="19"/>
        <v>37.5</v>
      </c>
      <c r="N622" s="37">
        <v>0</v>
      </c>
      <c r="O622" s="35">
        <v>37.5</v>
      </c>
      <c r="P622" s="40">
        <f t="shared" si="23"/>
        <v>0</v>
      </c>
      <c r="Q622" s="41"/>
      <c r="R622" s="48" t="s">
        <v>28</v>
      </c>
    </row>
    <row r="623" spans="2:18" ht="15.6" x14ac:dyDescent="0.3">
      <c r="B623" s="34">
        <f t="shared" si="20"/>
        <v>1088.2</v>
      </c>
      <c r="C623" s="35">
        <v>1351</v>
      </c>
      <c r="D623" s="34">
        <f t="shared" si="21"/>
        <v>1088.2</v>
      </c>
      <c r="E623" s="36">
        <v>45347</v>
      </c>
      <c r="F623" s="37">
        <v>1088.2</v>
      </c>
      <c r="G623" s="36">
        <v>45348</v>
      </c>
      <c r="H623" s="38">
        <f t="shared" si="22"/>
        <v>0</v>
      </c>
      <c r="I623" s="5">
        <f t="shared" si="18"/>
        <v>0</v>
      </c>
      <c r="K623" s="33"/>
      <c r="L623" s="687">
        <v>45346</v>
      </c>
      <c r="M623" s="34">
        <f t="shared" si="19"/>
        <v>37.5</v>
      </c>
      <c r="N623" s="37">
        <v>0</v>
      </c>
      <c r="O623" s="35">
        <v>37.5</v>
      </c>
      <c r="P623" s="40">
        <f t="shared" si="23"/>
        <v>0</v>
      </c>
      <c r="Q623" s="41"/>
    </row>
    <row r="624" spans="2:18" ht="15.6" x14ac:dyDescent="0.3">
      <c r="B624" s="34">
        <f t="shared" si="20"/>
        <v>1088.2</v>
      </c>
      <c r="C624" s="35">
        <v>1351</v>
      </c>
      <c r="D624" s="34">
        <f t="shared" si="21"/>
        <v>1088.2</v>
      </c>
      <c r="E624" s="36">
        <v>45348</v>
      </c>
      <c r="F624" s="37">
        <v>1088.2</v>
      </c>
      <c r="G624" s="36">
        <v>45349</v>
      </c>
      <c r="H624" s="38">
        <f t="shared" si="22"/>
        <v>0</v>
      </c>
      <c r="I624" s="5">
        <f t="shared" si="18"/>
        <v>0</v>
      </c>
      <c r="K624" s="33"/>
      <c r="L624" s="687">
        <v>45347</v>
      </c>
      <c r="M624" s="34">
        <f t="shared" si="19"/>
        <v>37.5</v>
      </c>
      <c r="N624" s="37">
        <v>0</v>
      </c>
      <c r="O624" s="35">
        <v>37.5</v>
      </c>
      <c r="P624" s="40">
        <f t="shared" si="23"/>
        <v>0</v>
      </c>
      <c r="Q624" s="41"/>
    </row>
    <row r="625" spans="2:17" ht="15.6" x14ac:dyDescent="0.3">
      <c r="B625" s="34">
        <f t="shared" si="20"/>
        <v>1088.2</v>
      </c>
      <c r="C625" s="35">
        <v>1352</v>
      </c>
      <c r="D625" s="34">
        <f t="shared" si="21"/>
        <v>1088.2</v>
      </c>
      <c r="E625" s="36">
        <v>45349</v>
      </c>
      <c r="F625" s="37">
        <v>1088.4000000000001</v>
      </c>
      <c r="G625" s="36">
        <v>45350</v>
      </c>
      <c r="H625" s="38">
        <f t="shared" si="22"/>
        <v>0.20000000000004547</v>
      </c>
      <c r="I625" s="5">
        <f t="shared" si="18"/>
        <v>1</v>
      </c>
      <c r="K625" s="33"/>
      <c r="L625" s="687">
        <v>45348</v>
      </c>
      <c r="M625" s="34">
        <f t="shared" si="19"/>
        <v>37.5</v>
      </c>
      <c r="N625" s="37">
        <v>0</v>
      </c>
      <c r="O625" s="35">
        <v>37.5</v>
      </c>
      <c r="P625" s="40">
        <f t="shared" si="23"/>
        <v>0</v>
      </c>
      <c r="Q625" s="41"/>
    </row>
    <row r="626" spans="2:17" ht="15.6" x14ac:dyDescent="0.3">
      <c r="B626" s="34">
        <f t="shared" si="20"/>
        <v>1088.4000000000001</v>
      </c>
      <c r="C626" s="35">
        <v>1352</v>
      </c>
      <c r="D626" s="34">
        <f t="shared" si="21"/>
        <v>1088.4000000000001</v>
      </c>
      <c r="E626" s="36">
        <v>45350</v>
      </c>
      <c r="F626" s="37">
        <v>1088.4000000000001</v>
      </c>
      <c r="G626" s="36">
        <v>45351</v>
      </c>
      <c r="H626" s="38">
        <f t="shared" si="22"/>
        <v>0</v>
      </c>
      <c r="I626" s="5">
        <f t="shared" si="18"/>
        <v>0</v>
      </c>
      <c r="K626" s="33"/>
      <c r="L626" s="687">
        <v>45349</v>
      </c>
      <c r="M626" s="34">
        <f t="shared" si="19"/>
        <v>37.5</v>
      </c>
      <c r="N626" s="37">
        <v>0</v>
      </c>
      <c r="O626" s="35">
        <v>37.5</v>
      </c>
      <c r="P626" s="40">
        <f t="shared" si="23"/>
        <v>0</v>
      </c>
      <c r="Q626" s="41"/>
    </row>
    <row r="627" spans="2:17" ht="15.6" x14ac:dyDescent="0.3">
      <c r="B627" s="34">
        <f t="shared" si="20"/>
        <v>1088.4000000000001</v>
      </c>
      <c r="C627" s="35">
        <v>1352</v>
      </c>
      <c r="D627" s="34">
        <f t="shared" si="21"/>
        <v>1088.4000000000001</v>
      </c>
      <c r="E627" s="36">
        <v>45351</v>
      </c>
      <c r="F627" s="37">
        <v>1088.4000000000001</v>
      </c>
      <c r="G627" s="36">
        <v>45352</v>
      </c>
      <c r="H627" s="38">
        <f t="shared" si="22"/>
        <v>0</v>
      </c>
      <c r="I627" s="5">
        <f t="shared" ref="I627:I800" si="24">(C627-C626)</f>
        <v>0</v>
      </c>
      <c r="K627" s="33"/>
      <c r="L627" s="687">
        <v>45350</v>
      </c>
      <c r="M627" s="34">
        <f t="shared" si="19"/>
        <v>37.5</v>
      </c>
      <c r="N627" s="37">
        <v>0</v>
      </c>
      <c r="O627" s="35">
        <v>37.5</v>
      </c>
      <c r="P627" s="40">
        <f t="shared" si="23"/>
        <v>0</v>
      </c>
      <c r="Q627" s="41"/>
    </row>
    <row r="628" spans="2:17" ht="15.6" x14ac:dyDescent="0.3">
      <c r="B628" s="34">
        <f t="shared" si="20"/>
        <v>1088.4000000000001</v>
      </c>
      <c r="C628" s="35">
        <v>1352</v>
      </c>
      <c r="D628" s="34">
        <f t="shared" si="21"/>
        <v>1088.4000000000001</v>
      </c>
      <c r="E628" s="36">
        <v>45352</v>
      </c>
      <c r="F628" s="37">
        <v>1088.4000000000001</v>
      </c>
      <c r="G628" s="36">
        <v>45353</v>
      </c>
      <c r="H628" s="38">
        <f t="shared" si="22"/>
        <v>0</v>
      </c>
      <c r="I628" s="5">
        <f t="shared" si="24"/>
        <v>0</v>
      </c>
      <c r="K628" s="33"/>
      <c r="L628" s="687">
        <v>45351</v>
      </c>
      <c r="M628" s="34">
        <f t="shared" si="19"/>
        <v>37.5</v>
      </c>
      <c r="N628" s="37">
        <v>0</v>
      </c>
      <c r="O628" s="35">
        <v>37.5</v>
      </c>
      <c r="P628" s="40">
        <f t="shared" si="23"/>
        <v>0</v>
      </c>
      <c r="Q628" s="41"/>
    </row>
    <row r="629" spans="2:17" ht="15.6" x14ac:dyDescent="0.3">
      <c r="B629" s="34">
        <f t="shared" si="20"/>
        <v>1088.4000000000001</v>
      </c>
      <c r="C629" s="35">
        <v>1352</v>
      </c>
      <c r="D629" s="34">
        <f t="shared" si="21"/>
        <v>1088.4000000000001</v>
      </c>
      <c r="E629" s="36">
        <v>45353</v>
      </c>
      <c r="F629" s="37">
        <v>1088.4000000000001</v>
      </c>
      <c r="G629" s="36">
        <v>45354</v>
      </c>
      <c r="H629" s="38">
        <f t="shared" si="22"/>
        <v>0</v>
      </c>
      <c r="I629" s="5">
        <f t="shared" si="24"/>
        <v>0</v>
      </c>
      <c r="K629" s="33"/>
      <c r="L629" s="687">
        <v>45352</v>
      </c>
      <c r="M629" s="34">
        <f t="shared" si="19"/>
        <v>37.5</v>
      </c>
      <c r="N629" s="37">
        <v>0</v>
      </c>
      <c r="O629" s="35">
        <v>37.5</v>
      </c>
      <c r="P629" s="40">
        <f t="shared" si="23"/>
        <v>0</v>
      </c>
      <c r="Q629" s="41"/>
    </row>
    <row r="630" spans="2:17" ht="15.6" x14ac:dyDescent="0.3">
      <c r="B630" s="34">
        <f t="shared" si="20"/>
        <v>1088.4000000000001</v>
      </c>
      <c r="C630" s="35">
        <v>1352</v>
      </c>
      <c r="D630" s="34">
        <f t="shared" si="21"/>
        <v>1088.4000000000001</v>
      </c>
      <c r="E630" s="36">
        <v>45354</v>
      </c>
      <c r="F630" s="37">
        <v>1088.4000000000001</v>
      </c>
      <c r="G630" s="36">
        <v>45355</v>
      </c>
      <c r="H630" s="38">
        <f t="shared" si="22"/>
        <v>0</v>
      </c>
      <c r="I630" s="5">
        <f t="shared" si="24"/>
        <v>0</v>
      </c>
      <c r="K630" s="33"/>
      <c r="L630" s="687">
        <v>45353</v>
      </c>
      <c r="M630" s="34">
        <f t="shared" si="19"/>
        <v>37.5</v>
      </c>
      <c r="N630" s="37">
        <v>0</v>
      </c>
      <c r="O630" s="35">
        <v>37.5</v>
      </c>
      <c r="P630" s="40">
        <f t="shared" si="23"/>
        <v>0</v>
      </c>
      <c r="Q630" s="41"/>
    </row>
    <row r="631" spans="2:17" ht="15.6" x14ac:dyDescent="0.3">
      <c r="B631" s="34">
        <f t="shared" si="20"/>
        <v>1088.4000000000001</v>
      </c>
      <c r="C631" s="35">
        <v>1353</v>
      </c>
      <c r="D631" s="34">
        <f t="shared" si="21"/>
        <v>1088.4000000000001</v>
      </c>
      <c r="E631" s="36">
        <v>45355</v>
      </c>
      <c r="F631" s="37">
        <v>1088.8</v>
      </c>
      <c r="G631" s="36">
        <v>45356</v>
      </c>
      <c r="H631" s="38">
        <f t="shared" si="22"/>
        <v>0.39999999999986358</v>
      </c>
      <c r="I631" s="5">
        <f t="shared" si="24"/>
        <v>1</v>
      </c>
      <c r="K631" s="33"/>
      <c r="L631" s="687">
        <v>45354</v>
      </c>
      <c r="M631" s="34">
        <f t="shared" si="19"/>
        <v>37.5</v>
      </c>
      <c r="N631" s="37">
        <v>0</v>
      </c>
      <c r="O631" s="35">
        <v>37.5</v>
      </c>
      <c r="P631" s="40">
        <f t="shared" si="23"/>
        <v>0</v>
      </c>
      <c r="Q631" s="41"/>
    </row>
    <row r="632" spans="2:17" ht="15.6" x14ac:dyDescent="0.3">
      <c r="B632" s="34">
        <f t="shared" si="20"/>
        <v>1088.8</v>
      </c>
      <c r="C632" s="35">
        <v>1356</v>
      </c>
      <c r="D632" s="34">
        <f t="shared" si="21"/>
        <v>1088.8</v>
      </c>
      <c r="E632" s="36">
        <v>45356</v>
      </c>
      <c r="F632" s="37">
        <v>1089.4000000000001</v>
      </c>
      <c r="G632" s="36">
        <v>45357</v>
      </c>
      <c r="H632" s="38">
        <f t="shared" si="22"/>
        <v>0.60000000000013642</v>
      </c>
      <c r="I632" s="5">
        <f t="shared" si="24"/>
        <v>3</v>
      </c>
      <c r="K632" s="33"/>
      <c r="L632" s="687">
        <v>45355</v>
      </c>
      <c r="M632" s="34">
        <f t="shared" si="19"/>
        <v>37.5</v>
      </c>
      <c r="N632" s="37">
        <v>150</v>
      </c>
      <c r="O632" s="35">
        <v>181.5</v>
      </c>
      <c r="P632" s="40">
        <f t="shared" si="23"/>
        <v>6</v>
      </c>
      <c r="Q632" s="41"/>
    </row>
    <row r="633" spans="2:17" ht="15.6" x14ac:dyDescent="0.3">
      <c r="B633" s="34">
        <f t="shared" si="20"/>
        <v>1089.4000000000001</v>
      </c>
      <c r="C633" s="35">
        <v>1356</v>
      </c>
      <c r="D633" s="34">
        <f t="shared" si="21"/>
        <v>1089.4000000000001</v>
      </c>
      <c r="E633" s="36">
        <v>45357</v>
      </c>
      <c r="F633" s="37">
        <v>1089.4000000000001</v>
      </c>
      <c r="G633" s="36">
        <v>45358</v>
      </c>
      <c r="H633" s="38">
        <f t="shared" si="22"/>
        <v>0</v>
      </c>
      <c r="I633" s="5">
        <f t="shared" si="24"/>
        <v>0</v>
      </c>
      <c r="K633" s="33"/>
      <c r="L633" s="687">
        <v>45356</v>
      </c>
      <c r="M633" s="34">
        <f t="shared" si="19"/>
        <v>181.5</v>
      </c>
      <c r="N633" s="37">
        <v>0</v>
      </c>
      <c r="O633" s="35">
        <v>181.5</v>
      </c>
      <c r="P633" s="40">
        <f t="shared" si="23"/>
        <v>0</v>
      </c>
      <c r="Q633" s="41"/>
    </row>
    <row r="634" spans="2:17" ht="15.6" x14ac:dyDescent="0.3">
      <c r="B634" s="34">
        <f t="shared" si="20"/>
        <v>1089.4000000000001</v>
      </c>
      <c r="C634" s="35">
        <v>1356</v>
      </c>
      <c r="D634" s="34">
        <f t="shared" si="21"/>
        <v>1089.4000000000001</v>
      </c>
      <c r="E634" s="36">
        <v>45358</v>
      </c>
      <c r="F634" s="37">
        <v>1089.4000000000001</v>
      </c>
      <c r="G634" s="36">
        <v>45359</v>
      </c>
      <c r="H634" s="38">
        <f t="shared" si="22"/>
        <v>0</v>
      </c>
      <c r="I634" s="5">
        <f t="shared" si="24"/>
        <v>0</v>
      </c>
      <c r="K634" s="33"/>
      <c r="L634" s="687">
        <v>45357</v>
      </c>
      <c r="M634" s="34">
        <f t="shared" si="19"/>
        <v>181.5</v>
      </c>
      <c r="N634" s="37">
        <v>0</v>
      </c>
      <c r="O634" s="35">
        <v>181.5</v>
      </c>
      <c r="P634" s="40">
        <f t="shared" si="23"/>
        <v>0</v>
      </c>
      <c r="Q634" s="41"/>
    </row>
    <row r="635" spans="2:17" ht="15.6" x14ac:dyDescent="0.3">
      <c r="B635" s="34">
        <f t="shared" si="20"/>
        <v>1089.4000000000001</v>
      </c>
      <c r="C635" s="35">
        <v>1356</v>
      </c>
      <c r="D635" s="34">
        <f t="shared" si="21"/>
        <v>1089.4000000000001</v>
      </c>
      <c r="E635" s="36">
        <v>45359</v>
      </c>
      <c r="F635" s="37">
        <v>1089.4000000000001</v>
      </c>
      <c r="G635" s="36">
        <v>45360</v>
      </c>
      <c r="H635" s="38">
        <f t="shared" si="22"/>
        <v>0</v>
      </c>
      <c r="I635" s="5">
        <f t="shared" si="24"/>
        <v>0</v>
      </c>
      <c r="K635" s="33"/>
      <c r="L635" s="687">
        <v>45358</v>
      </c>
      <c r="M635" s="34">
        <f t="shared" si="19"/>
        <v>181.5</v>
      </c>
      <c r="N635" s="37">
        <v>0</v>
      </c>
      <c r="O635" s="35">
        <v>181.5</v>
      </c>
      <c r="P635" s="40">
        <f t="shared" si="23"/>
        <v>0</v>
      </c>
      <c r="Q635" s="41"/>
    </row>
    <row r="636" spans="2:17" ht="15.6" x14ac:dyDescent="0.3">
      <c r="B636" s="34">
        <f t="shared" si="20"/>
        <v>1089.4000000000001</v>
      </c>
      <c r="C636" s="35">
        <v>1356</v>
      </c>
      <c r="D636" s="34">
        <f t="shared" si="21"/>
        <v>1089.4000000000001</v>
      </c>
      <c r="E636" s="36">
        <v>45360</v>
      </c>
      <c r="F636" s="37">
        <v>1089.4000000000001</v>
      </c>
      <c r="G636" s="36">
        <v>45361</v>
      </c>
      <c r="H636" s="38">
        <f t="shared" si="22"/>
        <v>0</v>
      </c>
      <c r="I636" s="5">
        <f t="shared" si="24"/>
        <v>0</v>
      </c>
      <c r="K636" s="33"/>
      <c r="L636" s="687">
        <v>45359</v>
      </c>
      <c r="M636" s="34">
        <f t="shared" si="19"/>
        <v>181.5</v>
      </c>
      <c r="N636" s="37">
        <v>0</v>
      </c>
      <c r="O636" s="35">
        <v>181.5</v>
      </c>
      <c r="P636" s="40">
        <f t="shared" si="23"/>
        <v>0</v>
      </c>
      <c r="Q636" s="41"/>
    </row>
    <row r="637" spans="2:17" ht="15.6" x14ac:dyDescent="0.3">
      <c r="B637" s="34">
        <f t="shared" si="20"/>
        <v>1089.4000000000001</v>
      </c>
      <c r="C637" s="35">
        <v>1357</v>
      </c>
      <c r="D637" s="34">
        <f t="shared" si="21"/>
        <v>1089.4000000000001</v>
      </c>
      <c r="E637" s="36">
        <v>45361</v>
      </c>
      <c r="F637" s="37">
        <v>1089.5999999999999</v>
      </c>
      <c r="G637" s="36">
        <v>45362</v>
      </c>
      <c r="H637" s="38">
        <f t="shared" si="22"/>
        <v>0.1999999999998181</v>
      </c>
      <c r="I637" s="5">
        <f t="shared" si="24"/>
        <v>1</v>
      </c>
      <c r="K637" s="33"/>
      <c r="L637" s="687">
        <v>45360</v>
      </c>
      <c r="M637" s="34">
        <f t="shared" si="19"/>
        <v>181.5</v>
      </c>
      <c r="N637" s="37">
        <v>0</v>
      </c>
      <c r="O637" s="35">
        <v>181.5</v>
      </c>
      <c r="P637" s="40">
        <f t="shared" si="23"/>
        <v>0</v>
      </c>
      <c r="Q637" s="41"/>
    </row>
    <row r="638" spans="2:17" ht="15.6" x14ac:dyDescent="0.3">
      <c r="B638" s="34">
        <f t="shared" si="20"/>
        <v>1089.5999999999999</v>
      </c>
      <c r="C638" s="35">
        <v>1357</v>
      </c>
      <c r="D638" s="34">
        <f t="shared" si="21"/>
        <v>1089.5999999999999</v>
      </c>
      <c r="E638" s="36">
        <v>45362</v>
      </c>
      <c r="F638" s="37">
        <v>1089.5999999999999</v>
      </c>
      <c r="G638" s="36">
        <v>45363</v>
      </c>
      <c r="H638" s="38">
        <f t="shared" si="22"/>
        <v>0</v>
      </c>
      <c r="I638" s="5">
        <f t="shared" si="24"/>
        <v>0</v>
      </c>
      <c r="K638" s="33"/>
      <c r="L638" s="687">
        <v>45361</v>
      </c>
      <c r="M638" s="34">
        <f t="shared" si="19"/>
        <v>181.5</v>
      </c>
      <c r="N638" s="37">
        <v>0</v>
      </c>
      <c r="O638" s="35">
        <v>181.5</v>
      </c>
      <c r="P638" s="40">
        <f t="shared" si="23"/>
        <v>0</v>
      </c>
      <c r="Q638" s="41"/>
    </row>
    <row r="639" spans="2:17" ht="15.6" x14ac:dyDescent="0.3">
      <c r="B639" s="34">
        <f t="shared" si="20"/>
        <v>1089.5999999999999</v>
      </c>
      <c r="C639" s="35">
        <v>1357</v>
      </c>
      <c r="D639" s="34">
        <f t="shared" si="21"/>
        <v>1089.5999999999999</v>
      </c>
      <c r="E639" s="36">
        <v>45363</v>
      </c>
      <c r="F639" s="37">
        <v>1089.5999999999999</v>
      </c>
      <c r="G639" s="36">
        <v>45364</v>
      </c>
      <c r="H639" s="38">
        <f t="shared" si="22"/>
        <v>0</v>
      </c>
      <c r="I639" s="5">
        <f t="shared" si="24"/>
        <v>0</v>
      </c>
      <c r="K639" s="33"/>
      <c r="L639" s="687">
        <v>45362</v>
      </c>
      <c r="M639" s="34">
        <f t="shared" si="19"/>
        <v>181.5</v>
      </c>
      <c r="N639" s="37">
        <v>0</v>
      </c>
      <c r="O639" s="35">
        <v>181.5</v>
      </c>
      <c r="P639" s="40">
        <f t="shared" si="23"/>
        <v>0</v>
      </c>
      <c r="Q639" s="41"/>
    </row>
    <row r="640" spans="2:17" ht="15.6" x14ac:dyDescent="0.3">
      <c r="B640" s="34">
        <f t="shared" si="20"/>
        <v>1089.5999999999999</v>
      </c>
      <c r="C640" s="35">
        <v>1357</v>
      </c>
      <c r="D640" s="34">
        <f t="shared" si="21"/>
        <v>1089.5999999999999</v>
      </c>
      <c r="E640" s="36">
        <v>45364</v>
      </c>
      <c r="F640" s="37">
        <v>1089.5999999999999</v>
      </c>
      <c r="G640" s="36">
        <v>45365</v>
      </c>
      <c r="H640" s="38">
        <f t="shared" si="22"/>
        <v>0</v>
      </c>
      <c r="I640" s="5">
        <f t="shared" si="24"/>
        <v>0</v>
      </c>
      <c r="K640" s="33"/>
      <c r="L640" s="687">
        <v>45363</v>
      </c>
      <c r="M640" s="34">
        <f t="shared" si="19"/>
        <v>181.5</v>
      </c>
      <c r="N640" s="37">
        <v>0</v>
      </c>
      <c r="O640" s="35">
        <v>181.5</v>
      </c>
      <c r="P640" s="40">
        <f t="shared" si="23"/>
        <v>0</v>
      </c>
      <c r="Q640" s="41"/>
    </row>
    <row r="641" spans="2:17" ht="15.6" x14ac:dyDescent="0.3">
      <c r="B641" s="34">
        <f t="shared" si="20"/>
        <v>1089.5999999999999</v>
      </c>
      <c r="C641" s="35">
        <v>1357</v>
      </c>
      <c r="D641" s="34">
        <f t="shared" si="21"/>
        <v>1089.5999999999999</v>
      </c>
      <c r="E641" s="36">
        <v>45365</v>
      </c>
      <c r="F641" s="37">
        <v>1089.5999999999999</v>
      </c>
      <c r="G641" s="36">
        <v>45366</v>
      </c>
      <c r="H641" s="38">
        <f t="shared" si="22"/>
        <v>0</v>
      </c>
      <c r="I641" s="5">
        <f t="shared" si="24"/>
        <v>0</v>
      </c>
      <c r="K641" s="33"/>
      <c r="L641" s="687">
        <v>45364</v>
      </c>
      <c r="M641" s="34">
        <f t="shared" si="19"/>
        <v>181.5</v>
      </c>
      <c r="N641" s="37">
        <v>0</v>
      </c>
      <c r="O641" s="35">
        <v>181.5</v>
      </c>
      <c r="P641" s="40">
        <f t="shared" si="23"/>
        <v>0</v>
      </c>
      <c r="Q641" s="41"/>
    </row>
    <row r="642" spans="2:17" ht="15.6" x14ac:dyDescent="0.3">
      <c r="B642" s="34">
        <f t="shared" si="20"/>
        <v>1089.5999999999999</v>
      </c>
      <c r="C642" s="35">
        <v>1357</v>
      </c>
      <c r="D642" s="34">
        <f t="shared" si="21"/>
        <v>1089.5999999999999</v>
      </c>
      <c r="E642" s="36">
        <v>45366</v>
      </c>
      <c r="F642" s="37">
        <v>1089.5999999999999</v>
      </c>
      <c r="G642" s="36">
        <v>45367</v>
      </c>
      <c r="H642" s="38">
        <f t="shared" si="22"/>
        <v>0</v>
      </c>
      <c r="I642" s="5">
        <f t="shared" si="24"/>
        <v>0</v>
      </c>
      <c r="K642" s="33"/>
      <c r="L642" s="687">
        <v>45365</v>
      </c>
      <c r="M642" s="34">
        <f t="shared" si="19"/>
        <v>181.5</v>
      </c>
      <c r="N642" s="37">
        <v>0</v>
      </c>
      <c r="O642" s="35">
        <v>181.5</v>
      </c>
      <c r="P642" s="40">
        <f t="shared" si="23"/>
        <v>0</v>
      </c>
      <c r="Q642" s="41"/>
    </row>
    <row r="643" spans="2:17" ht="15.6" x14ac:dyDescent="0.3">
      <c r="B643" s="34">
        <f t="shared" si="20"/>
        <v>1089.5999999999999</v>
      </c>
      <c r="C643" s="35">
        <v>1357</v>
      </c>
      <c r="D643" s="34">
        <f t="shared" si="21"/>
        <v>1089.5999999999999</v>
      </c>
      <c r="E643" s="36">
        <v>45367</v>
      </c>
      <c r="F643" s="37">
        <v>1089.5999999999999</v>
      </c>
      <c r="G643" s="36">
        <v>45368</v>
      </c>
      <c r="H643" s="38">
        <f t="shared" si="22"/>
        <v>0</v>
      </c>
      <c r="I643" s="5">
        <f t="shared" si="24"/>
        <v>0</v>
      </c>
      <c r="K643" s="33"/>
      <c r="L643" s="687">
        <v>45366</v>
      </c>
      <c r="M643" s="34">
        <f t="shared" si="19"/>
        <v>181.5</v>
      </c>
      <c r="N643" s="37">
        <v>0</v>
      </c>
      <c r="O643" s="35">
        <v>181.5</v>
      </c>
      <c r="P643" s="40">
        <f t="shared" si="23"/>
        <v>0</v>
      </c>
      <c r="Q643" s="41"/>
    </row>
    <row r="644" spans="2:17" ht="15.6" x14ac:dyDescent="0.3">
      <c r="B644" s="34">
        <f t="shared" si="20"/>
        <v>1089.5999999999999</v>
      </c>
      <c r="C644" s="35">
        <v>1357</v>
      </c>
      <c r="D644" s="34">
        <f t="shared" si="21"/>
        <v>1089.5999999999999</v>
      </c>
      <c r="E644" s="36">
        <v>45368</v>
      </c>
      <c r="F644" s="37">
        <v>1089.5999999999999</v>
      </c>
      <c r="G644" s="36">
        <v>45369</v>
      </c>
      <c r="H644" s="38">
        <f t="shared" si="22"/>
        <v>0</v>
      </c>
      <c r="I644" s="5">
        <f t="shared" si="24"/>
        <v>0</v>
      </c>
      <c r="K644" s="33"/>
      <c r="L644" s="687">
        <v>45367</v>
      </c>
      <c r="M644" s="34">
        <f t="shared" si="19"/>
        <v>181.5</v>
      </c>
      <c r="N644" s="37">
        <v>0</v>
      </c>
      <c r="O644" s="35">
        <v>181.5</v>
      </c>
      <c r="P644" s="40">
        <f t="shared" si="23"/>
        <v>0</v>
      </c>
      <c r="Q644" s="41"/>
    </row>
    <row r="645" spans="2:17" ht="15.6" x14ac:dyDescent="0.3">
      <c r="B645" s="34">
        <f t="shared" si="20"/>
        <v>1089.5999999999999</v>
      </c>
      <c r="C645" s="35">
        <v>1357</v>
      </c>
      <c r="D645" s="34">
        <f t="shared" si="21"/>
        <v>1089.5999999999999</v>
      </c>
      <c r="E645" s="36">
        <v>45369</v>
      </c>
      <c r="F645" s="37">
        <v>1089.5999999999999</v>
      </c>
      <c r="G645" s="36">
        <v>45370</v>
      </c>
      <c r="H645" s="38">
        <f t="shared" si="22"/>
        <v>0</v>
      </c>
      <c r="I645" s="5">
        <f t="shared" si="24"/>
        <v>0</v>
      </c>
      <c r="K645" s="33"/>
      <c r="L645" s="687">
        <v>45368</v>
      </c>
      <c r="M645" s="34">
        <f t="shared" si="19"/>
        <v>181.5</v>
      </c>
      <c r="N645" s="37">
        <v>0</v>
      </c>
      <c r="O645" s="35">
        <v>181.5</v>
      </c>
      <c r="P645" s="40">
        <f t="shared" si="23"/>
        <v>0</v>
      </c>
      <c r="Q645" s="41"/>
    </row>
    <row r="646" spans="2:17" ht="15.6" x14ac:dyDescent="0.3">
      <c r="B646" s="34">
        <f t="shared" si="20"/>
        <v>1089.5999999999999</v>
      </c>
      <c r="C646" s="35">
        <v>1357</v>
      </c>
      <c r="D646" s="34">
        <f t="shared" si="21"/>
        <v>1089.5999999999999</v>
      </c>
      <c r="E646" s="36">
        <v>45370</v>
      </c>
      <c r="F646" s="37">
        <v>1089.5999999999999</v>
      </c>
      <c r="G646" s="36">
        <v>45371</v>
      </c>
      <c r="H646" s="38">
        <f t="shared" si="22"/>
        <v>0</v>
      </c>
      <c r="I646" s="5">
        <f t="shared" si="24"/>
        <v>0</v>
      </c>
      <c r="K646" s="33"/>
      <c r="L646" s="687">
        <v>45369</v>
      </c>
      <c r="M646" s="34">
        <f t="shared" si="19"/>
        <v>181.5</v>
      </c>
      <c r="N646" s="37">
        <v>0</v>
      </c>
      <c r="O646" s="35">
        <v>181.5</v>
      </c>
      <c r="P646" s="40">
        <f t="shared" si="23"/>
        <v>0</v>
      </c>
      <c r="Q646" s="41"/>
    </row>
    <row r="647" spans="2:17" ht="15.6" x14ac:dyDescent="0.3">
      <c r="B647" s="34">
        <f t="shared" si="20"/>
        <v>1089.5999999999999</v>
      </c>
      <c r="C647" s="35">
        <v>1361</v>
      </c>
      <c r="D647" s="34">
        <f t="shared" si="21"/>
        <v>1089.5999999999999</v>
      </c>
      <c r="E647" s="36">
        <v>45371</v>
      </c>
      <c r="F647" s="37">
        <v>1090</v>
      </c>
      <c r="G647" s="36">
        <v>45372</v>
      </c>
      <c r="H647" s="38">
        <f t="shared" si="22"/>
        <v>0.40000000000009095</v>
      </c>
      <c r="I647" s="5">
        <f t="shared" si="24"/>
        <v>4</v>
      </c>
      <c r="K647" s="33"/>
      <c r="L647" s="687">
        <v>45370</v>
      </c>
      <c r="M647" s="34">
        <f t="shared" si="19"/>
        <v>181.5</v>
      </c>
      <c r="N647" s="37">
        <v>0</v>
      </c>
      <c r="O647" s="35">
        <v>181.5</v>
      </c>
      <c r="P647" s="40">
        <f t="shared" si="23"/>
        <v>0</v>
      </c>
      <c r="Q647" s="41"/>
    </row>
    <row r="648" spans="2:17" ht="15.6" x14ac:dyDescent="0.3">
      <c r="B648" s="34">
        <f t="shared" si="20"/>
        <v>1090</v>
      </c>
      <c r="C648" s="35">
        <v>1361</v>
      </c>
      <c r="D648" s="34">
        <f t="shared" si="21"/>
        <v>1090</v>
      </c>
      <c r="E648" s="36">
        <v>45372</v>
      </c>
      <c r="F648" s="37">
        <v>1090</v>
      </c>
      <c r="G648" s="36">
        <v>45373</v>
      </c>
      <c r="H648" s="38">
        <f t="shared" si="22"/>
        <v>0</v>
      </c>
      <c r="I648" s="5">
        <f t="shared" si="24"/>
        <v>0</v>
      </c>
      <c r="K648" s="33"/>
      <c r="L648" s="687">
        <v>45371</v>
      </c>
      <c r="M648" s="34">
        <f t="shared" si="19"/>
        <v>181.5</v>
      </c>
      <c r="N648" s="37">
        <v>0</v>
      </c>
      <c r="O648" s="35">
        <v>181.5</v>
      </c>
      <c r="P648" s="40">
        <f t="shared" si="23"/>
        <v>0</v>
      </c>
      <c r="Q648" s="41"/>
    </row>
    <row r="649" spans="2:17" ht="15.6" x14ac:dyDescent="0.3">
      <c r="B649" s="34">
        <f t="shared" si="20"/>
        <v>1090</v>
      </c>
      <c r="C649" s="35">
        <v>1361</v>
      </c>
      <c r="D649" s="34">
        <f t="shared" si="21"/>
        <v>1090</v>
      </c>
      <c r="E649" s="36">
        <v>45373</v>
      </c>
      <c r="F649" s="37">
        <v>1090</v>
      </c>
      <c r="G649" s="36">
        <v>45374</v>
      </c>
      <c r="H649" s="38">
        <f t="shared" si="22"/>
        <v>0</v>
      </c>
      <c r="I649" s="5">
        <f t="shared" si="24"/>
        <v>0</v>
      </c>
      <c r="K649" s="33"/>
      <c r="L649" s="687">
        <v>45372</v>
      </c>
      <c r="M649" s="34">
        <f t="shared" si="19"/>
        <v>181.5</v>
      </c>
      <c r="N649" s="37">
        <v>0</v>
      </c>
      <c r="O649" s="35">
        <v>181.5</v>
      </c>
      <c r="P649" s="40">
        <f t="shared" si="23"/>
        <v>0</v>
      </c>
      <c r="Q649" s="41"/>
    </row>
    <row r="650" spans="2:17" ht="15.6" x14ac:dyDescent="0.3">
      <c r="B650" s="34">
        <f t="shared" si="20"/>
        <v>1090</v>
      </c>
      <c r="C650" s="35">
        <v>1361</v>
      </c>
      <c r="D650" s="34">
        <f t="shared" si="21"/>
        <v>1090</v>
      </c>
      <c r="E650" s="36">
        <v>45374</v>
      </c>
      <c r="F650" s="37">
        <v>1090</v>
      </c>
      <c r="G650" s="36">
        <v>45375</v>
      </c>
      <c r="H650" s="38">
        <f t="shared" si="22"/>
        <v>0</v>
      </c>
      <c r="I650" s="5">
        <f t="shared" si="24"/>
        <v>0</v>
      </c>
      <c r="K650" s="33"/>
      <c r="L650" s="687">
        <v>45373</v>
      </c>
      <c r="M650" s="34">
        <f t="shared" si="19"/>
        <v>181.5</v>
      </c>
      <c r="N650" s="37">
        <v>0</v>
      </c>
      <c r="O650" s="35">
        <v>181.5</v>
      </c>
      <c r="P650" s="40">
        <f t="shared" si="23"/>
        <v>0</v>
      </c>
      <c r="Q650" s="41"/>
    </row>
    <row r="651" spans="2:17" ht="15.6" x14ac:dyDescent="0.3">
      <c r="B651" s="34">
        <f t="shared" si="20"/>
        <v>1090</v>
      </c>
      <c r="C651" s="35">
        <v>1361</v>
      </c>
      <c r="D651" s="34">
        <f t="shared" si="21"/>
        <v>1090</v>
      </c>
      <c r="E651" s="36">
        <v>45375</v>
      </c>
      <c r="F651" s="37">
        <v>1090</v>
      </c>
      <c r="G651" s="36">
        <v>45376</v>
      </c>
      <c r="H651" s="38">
        <f t="shared" si="22"/>
        <v>0</v>
      </c>
      <c r="I651" s="5">
        <f t="shared" si="24"/>
        <v>0</v>
      </c>
      <c r="K651" s="33"/>
      <c r="L651" s="687">
        <v>45374</v>
      </c>
      <c r="M651" s="34">
        <f t="shared" si="19"/>
        <v>181.5</v>
      </c>
      <c r="N651" s="37">
        <v>0</v>
      </c>
      <c r="O651" s="35">
        <v>181.5</v>
      </c>
      <c r="P651" s="40">
        <f t="shared" si="23"/>
        <v>0</v>
      </c>
      <c r="Q651" s="41"/>
    </row>
    <row r="652" spans="2:17" ht="15.6" x14ac:dyDescent="0.3">
      <c r="B652" s="34">
        <f t="shared" si="20"/>
        <v>1090</v>
      </c>
      <c r="C652" s="35">
        <v>1361</v>
      </c>
      <c r="D652" s="34">
        <f t="shared" si="21"/>
        <v>1090</v>
      </c>
      <c r="E652" s="36">
        <v>45376</v>
      </c>
      <c r="F652" s="37">
        <v>1090</v>
      </c>
      <c r="G652" s="36">
        <v>45377</v>
      </c>
      <c r="H652" s="38">
        <f t="shared" si="22"/>
        <v>0</v>
      </c>
      <c r="I652" s="5">
        <f t="shared" si="24"/>
        <v>0</v>
      </c>
      <c r="K652" s="33"/>
      <c r="L652" s="687">
        <v>45375</v>
      </c>
      <c r="M652" s="34">
        <f t="shared" si="19"/>
        <v>181.5</v>
      </c>
      <c r="N652" s="37">
        <v>0</v>
      </c>
      <c r="O652" s="35">
        <v>181.5</v>
      </c>
      <c r="P652" s="40">
        <f t="shared" si="23"/>
        <v>0</v>
      </c>
      <c r="Q652" s="41"/>
    </row>
    <row r="653" spans="2:17" ht="15.6" x14ac:dyDescent="0.3">
      <c r="B653" s="34">
        <f t="shared" si="20"/>
        <v>1090</v>
      </c>
      <c r="C653" s="35">
        <v>1362</v>
      </c>
      <c r="D653" s="34">
        <f t="shared" si="21"/>
        <v>1090</v>
      </c>
      <c r="E653" s="36">
        <v>45377</v>
      </c>
      <c r="F653" s="37">
        <v>1090.0999999999999</v>
      </c>
      <c r="G653" s="36">
        <v>45378</v>
      </c>
      <c r="H653" s="38">
        <f t="shared" si="22"/>
        <v>9.9999999999909051E-2</v>
      </c>
      <c r="I653" s="5">
        <f t="shared" si="24"/>
        <v>1</v>
      </c>
      <c r="K653" s="33"/>
      <c r="L653" s="687">
        <v>45376</v>
      </c>
      <c r="M653" s="34">
        <f t="shared" si="19"/>
        <v>181.5</v>
      </c>
      <c r="N653" s="37">
        <v>0</v>
      </c>
      <c r="O653" s="35">
        <v>181.5</v>
      </c>
      <c r="P653" s="40">
        <f t="shared" si="23"/>
        <v>0</v>
      </c>
      <c r="Q653" s="41"/>
    </row>
    <row r="654" spans="2:17" ht="15.6" x14ac:dyDescent="0.3">
      <c r="B654" s="34">
        <f t="shared" si="20"/>
        <v>1090.0999999999999</v>
      </c>
      <c r="C654" s="35">
        <v>1362</v>
      </c>
      <c r="D654" s="34">
        <f t="shared" si="21"/>
        <v>1090.0999999999999</v>
      </c>
      <c r="E654" s="36">
        <v>45378</v>
      </c>
      <c r="F654" s="37">
        <v>1090.0999999999999</v>
      </c>
      <c r="G654" s="36">
        <v>45379</v>
      </c>
      <c r="H654" s="38">
        <f t="shared" si="22"/>
        <v>0</v>
      </c>
      <c r="I654" s="5">
        <f t="shared" si="24"/>
        <v>0</v>
      </c>
      <c r="K654" s="33"/>
      <c r="L654" s="687">
        <v>45377</v>
      </c>
      <c r="M654" s="34">
        <f t="shared" si="19"/>
        <v>181.5</v>
      </c>
      <c r="N654" s="37">
        <v>0</v>
      </c>
      <c r="O654" s="35">
        <v>181.5</v>
      </c>
      <c r="P654" s="40">
        <f t="shared" si="23"/>
        <v>0</v>
      </c>
      <c r="Q654" s="41"/>
    </row>
    <row r="655" spans="2:17" ht="15.6" x14ac:dyDescent="0.3">
      <c r="B655" s="34">
        <f t="shared" si="20"/>
        <v>1090.0999999999999</v>
      </c>
      <c r="C655" s="35">
        <v>1362</v>
      </c>
      <c r="D655" s="34">
        <f t="shared" si="21"/>
        <v>1090.0999999999999</v>
      </c>
      <c r="E655" s="36">
        <v>45379</v>
      </c>
      <c r="F655" s="37">
        <v>1090.0999999999999</v>
      </c>
      <c r="G655" s="36">
        <v>45380</v>
      </c>
      <c r="H655" s="38">
        <f t="shared" si="22"/>
        <v>0</v>
      </c>
      <c r="I655" s="5">
        <f t="shared" si="24"/>
        <v>0</v>
      </c>
      <c r="K655" s="33"/>
      <c r="L655" s="687">
        <v>45378</v>
      </c>
      <c r="M655" s="34">
        <f t="shared" si="19"/>
        <v>181.5</v>
      </c>
      <c r="N655" s="37">
        <v>0</v>
      </c>
      <c r="O655" s="35">
        <v>181.5</v>
      </c>
      <c r="P655" s="40">
        <f t="shared" si="23"/>
        <v>0</v>
      </c>
      <c r="Q655" s="41"/>
    </row>
    <row r="656" spans="2:17" ht="15.6" x14ac:dyDescent="0.3">
      <c r="B656" s="34">
        <f t="shared" si="20"/>
        <v>1090.0999999999999</v>
      </c>
      <c r="C656" s="35">
        <v>1362</v>
      </c>
      <c r="D656" s="34">
        <f t="shared" si="21"/>
        <v>1090.0999999999999</v>
      </c>
      <c r="E656" s="36">
        <v>45380</v>
      </c>
      <c r="F656" s="37">
        <v>1090.0999999999999</v>
      </c>
      <c r="G656" s="36">
        <v>45381</v>
      </c>
      <c r="H656" s="38">
        <f t="shared" si="22"/>
        <v>0</v>
      </c>
      <c r="I656" s="5">
        <f t="shared" si="24"/>
        <v>0</v>
      </c>
      <c r="K656" s="33"/>
      <c r="L656" s="687">
        <v>45379</v>
      </c>
      <c r="M656" s="34">
        <f t="shared" si="19"/>
        <v>181.5</v>
      </c>
      <c r="N656" s="37">
        <v>0</v>
      </c>
      <c r="O656" s="35">
        <v>181.5</v>
      </c>
      <c r="P656" s="40">
        <f t="shared" si="23"/>
        <v>0</v>
      </c>
      <c r="Q656" s="41"/>
    </row>
    <row r="657" spans="2:18" ht="15.6" x14ac:dyDescent="0.3">
      <c r="B657" s="34">
        <f t="shared" si="20"/>
        <v>1090.0999999999999</v>
      </c>
      <c r="C657" s="35">
        <v>1362</v>
      </c>
      <c r="D657" s="34">
        <f t="shared" si="21"/>
        <v>1090.0999999999999</v>
      </c>
      <c r="E657" s="36">
        <v>45381</v>
      </c>
      <c r="F657" s="37">
        <v>1090.0999999999999</v>
      </c>
      <c r="G657" s="36">
        <v>45382</v>
      </c>
      <c r="H657" s="38">
        <f t="shared" si="22"/>
        <v>0</v>
      </c>
      <c r="I657" s="5">
        <f t="shared" si="24"/>
        <v>0</v>
      </c>
      <c r="K657" s="33"/>
      <c r="L657" s="687">
        <v>45380</v>
      </c>
      <c r="M657" s="34">
        <f t="shared" si="19"/>
        <v>181.5</v>
      </c>
      <c r="N657" s="37">
        <v>0</v>
      </c>
      <c r="O657" s="35">
        <v>181.5</v>
      </c>
      <c r="P657" s="40">
        <f t="shared" si="23"/>
        <v>0</v>
      </c>
      <c r="Q657" s="41"/>
    </row>
    <row r="658" spans="2:18" ht="15.6" x14ac:dyDescent="0.3">
      <c r="B658" s="34">
        <f t="shared" si="20"/>
        <v>1090.0999999999999</v>
      </c>
      <c r="C658" s="35">
        <v>1362</v>
      </c>
      <c r="D658" s="34">
        <f t="shared" si="21"/>
        <v>1090.0999999999999</v>
      </c>
      <c r="E658" s="36">
        <v>45382</v>
      </c>
      <c r="F658" s="37">
        <v>1090.0999999999999</v>
      </c>
      <c r="G658" s="36">
        <v>45383</v>
      </c>
      <c r="H658" s="38">
        <f t="shared" si="22"/>
        <v>0</v>
      </c>
      <c r="I658" s="5">
        <f t="shared" si="24"/>
        <v>0</v>
      </c>
      <c r="J658" s="48">
        <f>SUM(H568:H658)</f>
        <v>12.599999999999909</v>
      </c>
      <c r="K658" s="33"/>
      <c r="L658" s="687">
        <v>45381</v>
      </c>
      <c r="M658" s="34">
        <f t="shared" si="19"/>
        <v>181.5</v>
      </c>
      <c r="N658" s="37">
        <v>0</v>
      </c>
      <c r="O658" s="35">
        <v>181.5</v>
      </c>
      <c r="P658" s="40">
        <f t="shared" si="23"/>
        <v>0</v>
      </c>
      <c r="Q658" s="41"/>
    </row>
    <row r="659" spans="2:18" ht="15.6" x14ac:dyDescent="0.3">
      <c r="B659" s="34">
        <f t="shared" si="20"/>
        <v>1090.0999999999999</v>
      </c>
      <c r="C659" s="35">
        <v>1362</v>
      </c>
      <c r="D659" s="34">
        <f t="shared" si="21"/>
        <v>1090.0999999999999</v>
      </c>
      <c r="E659" s="36">
        <v>45383</v>
      </c>
      <c r="F659" s="37">
        <v>1090.0999999999999</v>
      </c>
      <c r="G659" s="36">
        <v>45384</v>
      </c>
      <c r="H659" s="38">
        <f t="shared" si="22"/>
        <v>0</v>
      </c>
      <c r="I659" s="5">
        <f t="shared" si="24"/>
        <v>0</v>
      </c>
      <c r="K659" s="33"/>
      <c r="L659" s="687">
        <v>45382</v>
      </c>
      <c r="M659" s="34">
        <f t="shared" si="19"/>
        <v>181.5</v>
      </c>
      <c r="N659" s="37">
        <v>0</v>
      </c>
      <c r="O659" s="35">
        <v>181.5</v>
      </c>
      <c r="P659" s="40">
        <f t="shared" si="23"/>
        <v>0</v>
      </c>
      <c r="Q659" s="41"/>
      <c r="R659" s="48">
        <f>SUM(P569:P659)</f>
        <v>156.5</v>
      </c>
    </row>
    <row r="660" spans="2:18" ht="15.6" x14ac:dyDescent="0.3">
      <c r="B660" s="34">
        <f t="shared" si="20"/>
        <v>1090.0999999999999</v>
      </c>
      <c r="C660" s="35">
        <v>1362</v>
      </c>
      <c r="D660" s="34">
        <f t="shared" si="21"/>
        <v>1090.0999999999999</v>
      </c>
      <c r="E660" s="36">
        <v>45384</v>
      </c>
      <c r="F660" s="37">
        <v>1090.0999999999999</v>
      </c>
      <c r="G660" s="36">
        <v>45385</v>
      </c>
      <c r="H660" s="38">
        <f t="shared" si="22"/>
        <v>0</v>
      </c>
      <c r="I660" s="5">
        <f t="shared" si="24"/>
        <v>0</v>
      </c>
      <c r="K660" s="33"/>
      <c r="L660" s="687">
        <v>45383</v>
      </c>
      <c r="M660" s="34">
        <f t="shared" si="19"/>
        <v>181.5</v>
      </c>
      <c r="N660" s="37">
        <v>0</v>
      </c>
      <c r="O660" s="35">
        <v>181.5</v>
      </c>
      <c r="P660" s="40">
        <f t="shared" si="23"/>
        <v>0</v>
      </c>
      <c r="Q660" s="41"/>
    </row>
    <row r="661" spans="2:18" ht="15.6" x14ac:dyDescent="0.3">
      <c r="B661" s="34">
        <f t="shared" si="20"/>
        <v>1090.0999999999999</v>
      </c>
      <c r="C661" s="35">
        <v>1363</v>
      </c>
      <c r="D661" s="34">
        <f t="shared" si="21"/>
        <v>1090.0999999999999</v>
      </c>
      <c r="E661" s="36">
        <v>45385</v>
      </c>
      <c r="F661" s="37">
        <v>1090.3</v>
      </c>
      <c r="G661" s="36">
        <v>45386</v>
      </c>
      <c r="H661" s="38">
        <f t="shared" si="22"/>
        <v>0.20000000000004547</v>
      </c>
      <c r="I661" s="5">
        <f t="shared" si="24"/>
        <v>1</v>
      </c>
      <c r="K661" s="33"/>
      <c r="L661" s="687">
        <v>45384</v>
      </c>
      <c r="M661" s="34">
        <f t="shared" si="19"/>
        <v>181.5</v>
      </c>
      <c r="N661" s="37">
        <v>0</v>
      </c>
      <c r="O661" s="35">
        <v>181.5</v>
      </c>
      <c r="P661" s="40">
        <f t="shared" si="23"/>
        <v>0</v>
      </c>
      <c r="Q661" s="41"/>
    </row>
    <row r="662" spans="2:18" ht="15.6" x14ac:dyDescent="0.3">
      <c r="B662" s="34">
        <f t="shared" si="20"/>
        <v>1090.3</v>
      </c>
      <c r="C662" s="35">
        <v>1363</v>
      </c>
      <c r="D662" s="34">
        <f t="shared" si="21"/>
        <v>1090.3</v>
      </c>
      <c r="E662" s="36">
        <v>45386</v>
      </c>
      <c r="F662" s="37">
        <v>1090.3</v>
      </c>
      <c r="G662" s="36">
        <v>45387</v>
      </c>
      <c r="H662" s="38">
        <f t="shared" si="22"/>
        <v>0</v>
      </c>
      <c r="I662" s="5">
        <f t="shared" si="24"/>
        <v>0</v>
      </c>
      <c r="K662" s="33"/>
      <c r="L662" s="687">
        <v>45385</v>
      </c>
      <c r="M662" s="34">
        <f t="shared" si="19"/>
        <v>181.5</v>
      </c>
      <c r="N662" s="37">
        <v>0</v>
      </c>
      <c r="O662" s="35">
        <v>181.5</v>
      </c>
      <c r="P662" s="40">
        <f t="shared" si="23"/>
        <v>0</v>
      </c>
      <c r="Q662" s="41"/>
    </row>
    <row r="663" spans="2:18" ht="15.6" x14ac:dyDescent="0.3">
      <c r="B663" s="34">
        <f t="shared" si="20"/>
        <v>1090.3</v>
      </c>
      <c r="C663" s="35">
        <v>1363</v>
      </c>
      <c r="D663" s="34">
        <f t="shared" si="21"/>
        <v>1090.3</v>
      </c>
      <c r="E663" s="36">
        <v>45387</v>
      </c>
      <c r="F663" s="37">
        <v>1090.3</v>
      </c>
      <c r="G663" s="36">
        <v>45388</v>
      </c>
      <c r="H663" s="38">
        <f t="shared" si="22"/>
        <v>0</v>
      </c>
      <c r="I663" s="5">
        <f t="shared" si="24"/>
        <v>0</v>
      </c>
      <c r="K663" s="33"/>
      <c r="L663" s="687">
        <v>45386</v>
      </c>
      <c r="M663" s="34">
        <f t="shared" si="19"/>
        <v>181.5</v>
      </c>
      <c r="N663" s="37">
        <v>0</v>
      </c>
      <c r="O663" s="35">
        <v>181.5</v>
      </c>
      <c r="P663" s="40">
        <f t="shared" si="23"/>
        <v>0</v>
      </c>
      <c r="Q663" s="41"/>
    </row>
    <row r="664" spans="2:18" ht="15.6" x14ac:dyDescent="0.3">
      <c r="B664" s="34">
        <f t="shared" si="20"/>
        <v>1090.3</v>
      </c>
      <c r="C664" s="35">
        <v>1363</v>
      </c>
      <c r="D664" s="34">
        <f t="shared" si="21"/>
        <v>1090.3</v>
      </c>
      <c r="E664" s="36">
        <v>45388</v>
      </c>
      <c r="F664" s="37">
        <v>1090.3</v>
      </c>
      <c r="G664" s="36">
        <v>45389</v>
      </c>
      <c r="H664" s="38">
        <f t="shared" si="22"/>
        <v>0</v>
      </c>
      <c r="I664" s="5">
        <f t="shared" si="24"/>
        <v>0</v>
      </c>
      <c r="K664" s="33"/>
      <c r="L664" s="687">
        <v>45387</v>
      </c>
      <c r="M664" s="34">
        <f t="shared" si="19"/>
        <v>181.5</v>
      </c>
      <c r="N664" s="37">
        <v>0</v>
      </c>
      <c r="O664" s="35">
        <v>181.5</v>
      </c>
      <c r="P664" s="40">
        <f t="shared" si="23"/>
        <v>0</v>
      </c>
      <c r="Q664" s="41"/>
    </row>
    <row r="665" spans="2:18" ht="15.6" x14ac:dyDescent="0.3">
      <c r="B665" s="34">
        <f t="shared" si="20"/>
        <v>1090.3</v>
      </c>
      <c r="C665" s="35">
        <v>1363</v>
      </c>
      <c r="D665" s="34">
        <f t="shared" si="21"/>
        <v>1090.3</v>
      </c>
      <c r="E665" s="36">
        <v>45389</v>
      </c>
      <c r="F665" s="37">
        <v>1090.3</v>
      </c>
      <c r="G665" s="36">
        <v>45390</v>
      </c>
      <c r="H665" s="38">
        <f t="shared" si="22"/>
        <v>0</v>
      </c>
      <c r="I665" s="5">
        <f t="shared" si="24"/>
        <v>0</v>
      </c>
      <c r="K665" s="33"/>
      <c r="L665" s="687">
        <v>45388</v>
      </c>
      <c r="M665" s="34">
        <f t="shared" si="19"/>
        <v>181.5</v>
      </c>
      <c r="N665" s="37">
        <v>0</v>
      </c>
      <c r="O665" s="35">
        <v>181.5</v>
      </c>
      <c r="P665" s="40">
        <f t="shared" si="23"/>
        <v>0</v>
      </c>
      <c r="Q665" s="41"/>
    </row>
    <row r="666" spans="2:18" ht="15.6" x14ac:dyDescent="0.3">
      <c r="B666" s="34">
        <f t="shared" si="20"/>
        <v>1090.3</v>
      </c>
      <c r="C666" s="35">
        <v>1363</v>
      </c>
      <c r="D666" s="34">
        <f t="shared" si="21"/>
        <v>1090.3</v>
      </c>
      <c r="E666" s="36">
        <v>45390</v>
      </c>
      <c r="F666" s="37">
        <v>1090.3</v>
      </c>
      <c r="G666" s="36">
        <v>45391</v>
      </c>
      <c r="H666" s="38">
        <f t="shared" si="22"/>
        <v>0</v>
      </c>
      <c r="I666" s="5">
        <f t="shared" si="24"/>
        <v>0</v>
      </c>
      <c r="K666" s="33"/>
      <c r="L666" s="687">
        <v>45389</v>
      </c>
      <c r="M666" s="34">
        <f t="shared" si="19"/>
        <v>181.5</v>
      </c>
      <c r="N666" s="37">
        <v>0</v>
      </c>
      <c r="O666" s="35">
        <v>181.5</v>
      </c>
      <c r="P666" s="40">
        <f t="shared" si="23"/>
        <v>0</v>
      </c>
      <c r="Q666" s="41"/>
    </row>
    <row r="667" spans="2:18" ht="15.6" x14ac:dyDescent="0.3">
      <c r="B667" s="34">
        <f t="shared" si="20"/>
        <v>1090.3</v>
      </c>
      <c r="C667" s="35">
        <v>1363</v>
      </c>
      <c r="D667" s="34">
        <f t="shared" si="21"/>
        <v>1090.3</v>
      </c>
      <c r="E667" s="36">
        <v>45391</v>
      </c>
      <c r="F667" s="37">
        <v>1090.3</v>
      </c>
      <c r="G667" s="36">
        <v>45392</v>
      </c>
      <c r="H667" s="38">
        <f t="shared" si="22"/>
        <v>0</v>
      </c>
      <c r="I667" s="5">
        <f t="shared" si="24"/>
        <v>0</v>
      </c>
      <c r="K667" s="33"/>
      <c r="L667" s="687">
        <v>45390</v>
      </c>
      <c r="M667" s="34">
        <f t="shared" si="19"/>
        <v>181.5</v>
      </c>
      <c r="N667" s="37">
        <v>0</v>
      </c>
      <c r="O667" s="35">
        <v>181.5</v>
      </c>
      <c r="P667" s="40">
        <f t="shared" si="23"/>
        <v>0</v>
      </c>
      <c r="Q667" s="41"/>
    </row>
    <row r="668" spans="2:18" ht="15.6" x14ac:dyDescent="0.3">
      <c r="B668" s="34">
        <f t="shared" si="20"/>
        <v>1090.3</v>
      </c>
      <c r="C668" s="35">
        <v>1364</v>
      </c>
      <c r="D668" s="34">
        <f t="shared" si="21"/>
        <v>1090.3</v>
      </c>
      <c r="E668" s="36">
        <v>45392</v>
      </c>
      <c r="F668" s="37">
        <v>1090.9000000000001</v>
      </c>
      <c r="G668" s="36">
        <v>45393</v>
      </c>
      <c r="H668" s="38">
        <f t="shared" si="22"/>
        <v>0.60000000000013642</v>
      </c>
      <c r="I668" s="5">
        <f t="shared" si="24"/>
        <v>1</v>
      </c>
      <c r="K668" s="33"/>
      <c r="L668" s="687">
        <v>45391</v>
      </c>
      <c r="M668" s="34">
        <f t="shared" si="19"/>
        <v>181.5</v>
      </c>
      <c r="N668" s="37">
        <v>0</v>
      </c>
      <c r="O668" s="35">
        <v>181.5</v>
      </c>
      <c r="P668" s="40">
        <f t="shared" si="23"/>
        <v>0</v>
      </c>
      <c r="Q668" s="41"/>
    </row>
    <row r="669" spans="2:18" ht="15.6" x14ac:dyDescent="0.3">
      <c r="B669" s="34">
        <f t="shared" si="20"/>
        <v>1090.9000000000001</v>
      </c>
      <c r="C669" s="35">
        <v>1365</v>
      </c>
      <c r="D669" s="34">
        <f t="shared" si="21"/>
        <v>1090.9000000000001</v>
      </c>
      <c r="E669" s="36">
        <v>45393</v>
      </c>
      <c r="F669" s="37">
        <v>1091.8</v>
      </c>
      <c r="G669" s="36">
        <v>45394</v>
      </c>
      <c r="H669" s="38">
        <f t="shared" si="22"/>
        <v>0.89999999999986358</v>
      </c>
      <c r="I669" s="5">
        <f t="shared" si="24"/>
        <v>1</v>
      </c>
      <c r="K669" s="33"/>
      <c r="L669" s="687">
        <v>45392</v>
      </c>
      <c r="M669" s="34">
        <f t="shared" si="19"/>
        <v>181.5</v>
      </c>
      <c r="N669" s="37">
        <v>0</v>
      </c>
      <c r="O669" s="35">
        <v>181.5</v>
      </c>
      <c r="P669" s="40">
        <f t="shared" si="23"/>
        <v>0</v>
      </c>
      <c r="Q669" s="41"/>
    </row>
    <row r="670" spans="2:18" ht="15.6" x14ac:dyDescent="0.3">
      <c r="B670" s="34">
        <f t="shared" si="20"/>
        <v>1091.8</v>
      </c>
      <c r="C670" s="35">
        <v>1367</v>
      </c>
      <c r="D670" s="34">
        <f t="shared" si="21"/>
        <v>1091.8</v>
      </c>
      <c r="E670" s="36">
        <v>45394</v>
      </c>
      <c r="F670" s="37">
        <v>1094.3</v>
      </c>
      <c r="G670" s="36">
        <v>45395</v>
      </c>
      <c r="H670" s="38">
        <f t="shared" si="22"/>
        <v>2.5</v>
      </c>
      <c r="I670" s="5">
        <f t="shared" si="24"/>
        <v>2</v>
      </c>
      <c r="K670" s="33"/>
      <c r="L670" s="687">
        <v>45393</v>
      </c>
      <c r="M670" s="34">
        <f t="shared" si="19"/>
        <v>181.5</v>
      </c>
      <c r="N670" s="37">
        <v>0</v>
      </c>
      <c r="O670" s="35">
        <v>168.75</v>
      </c>
      <c r="P670" s="40">
        <f t="shared" si="23"/>
        <v>12.75</v>
      </c>
      <c r="Q670" s="41"/>
    </row>
    <row r="671" spans="2:18" ht="15.6" x14ac:dyDescent="0.3">
      <c r="B671" s="34">
        <f t="shared" si="20"/>
        <v>1094.3</v>
      </c>
      <c r="C671" s="35">
        <v>1369</v>
      </c>
      <c r="D671" s="34">
        <f t="shared" si="21"/>
        <v>1094.3</v>
      </c>
      <c r="E671" s="36">
        <v>45395</v>
      </c>
      <c r="F671" s="37">
        <v>1094.7</v>
      </c>
      <c r="G671" s="36">
        <v>45396</v>
      </c>
      <c r="H671" s="38">
        <f t="shared" si="22"/>
        <v>0.40000000000009095</v>
      </c>
      <c r="I671" s="5">
        <f t="shared" si="24"/>
        <v>2</v>
      </c>
      <c r="K671" s="33"/>
      <c r="L671" s="687">
        <v>45394</v>
      </c>
      <c r="M671" s="34">
        <f t="shared" si="19"/>
        <v>168.75</v>
      </c>
      <c r="N671" s="37">
        <v>150</v>
      </c>
      <c r="O671" s="35">
        <v>300</v>
      </c>
      <c r="P671" s="40">
        <f t="shared" si="23"/>
        <v>18.75</v>
      </c>
      <c r="Q671" s="41"/>
      <c r="R671" s="48" t="s">
        <v>33</v>
      </c>
    </row>
    <row r="672" spans="2:18" ht="15.6" x14ac:dyDescent="0.3">
      <c r="B672" s="34">
        <f t="shared" si="20"/>
        <v>1094.7</v>
      </c>
      <c r="C672" s="35">
        <v>1374</v>
      </c>
      <c r="D672" s="34">
        <f t="shared" si="21"/>
        <v>1094.7</v>
      </c>
      <c r="E672" s="36">
        <v>45396</v>
      </c>
      <c r="F672" s="37">
        <v>1099.8</v>
      </c>
      <c r="G672" s="36">
        <v>45397</v>
      </c>
      <c r="H672" s="38">
        <f t="shared" si="22"/>
        <v>5.0999999999999091</v>
      </c>
      <c r="I672" s="5">
        <f t="shared" si="24"/>
        <v>5</v>
      </c>
      <c r="K672" s="33"/>
      <c r="L672" s="687">
        <v>45395</v>
      </c>
      <c r="M672" s="34">
        <f t="shared" ref="M672:M800" si="25">O671</f>
        <v>300</v>
      </c>
      <c r="N672" s="37">
        <v>0</v>
      </c>
      <c r="O672" s="35">
        <v>300</v>
      </c>
      <c r="P672" s="40">
        <f t="shared" si="23"/>
        <v>0</v>
      </c>
      <c r="Q672" s="41"/>
    </row>
    <row r="673" spans="2:20" ht="15.6" x14ac:dyDescent="0.3">
      <c r="B673" s="34">
        <f t="shared" si="20"/>
        <v>1099.8</v>
      </c>
      <c r="C673" s="35">
        <v>1377</v>
      </c>
      <c r="D673" s="34">
        <f t="shared" si="21"/>
        <v>1099.8</v>
      </c>
      <c r="E673" s="36">
        <v>45397</v>
      </c>
      <c r="F673" s="37">
        <v>1102.8</v>
      </c>
      <c r="G673" s="36">
        <v>45398</v>
      </c>
      <c r="H673" s="38">
        <f t="shared" si="22"/>
        <v>3</v>
      </c>
      <c r="I673" s="5">
        <f t="shared" si="24"/>
        <v>3</v>
      </c>
      <c r="K673" s="33"/>
      <c r="L673" s="687">
        <v>45396</v>
      </c>
      <c r="M673" s="34">
        <f t="shared" si="25"/>
        <v>300</v>
      </c>
      <c r="N673" s="37">
        <v>0</v>
      </c>
      <c r="O673" s="35">
        <v>262.56</v>
      </c>
      <c r="P673" s="40">
        <f t="shared" si="23"/>
        <v>37.44</v>
      </c>
      <c r="Q673" s="41"/>
    </row>
    <row r="674" spans="2:20" ht="15.6" x14ac:dyDescent="0.3">
      <c r="B674" s="34">
        <f t="shared" si="20"/>
        <v>1102.8</v>
      </c>
      <c r="C674" s="35">
        <v>1378</v>
      </c>
      <c r="D674" s="34">
        <f t="shared" si="21"/>
        <v>1102.8</v>
      </c>
      <c r="E674" s="36">
        <v>45398</v>
      </c>
      <c r="F674" s="37">
        <v>1110.3</v>
      </c>
      <c r="G674" s="36">
        <v>45399</v>
      </c>
      <c r="H674" s="38">
        <f t="shared" si="22"/>
        <v>7.5</v>
      </c>
      <c r="I674" s="5">
        <f t="shared" si="24"/>
        <v>1</v>
      </c>
      <c r="K674" s="33"/>
      <c r="L674" s="687">
        <v>45397</v>
      </c>
      <c r="M674" s="34">
        <f t="shared" si="25"/>
        <v>262.56</v>
      </c>
      <c r="N674" s="37">
        <v>330</v>
      </c>
      <c r="O674" s="35">
        <v>562.5</v>
      </c>
      <c r="P674" s="40">
        <f t="shared" si="23"/>
        <v>30.059999999999945</v>
      </c>
      <c r="Q674" s="41"/>
    </row>
    <row r="675" spans="2:20" ht="15.6" x14ac:dyDescent="0.3">
      <c r="B675" s="34">
        <f t="shared" si="20"/>
        <v>1110.3</v>
      </c>
      <c r="C675" s="35">
        <v>1379</v>
      </c>
      <c r="D675" s="34">
        <f t="shared" si="21"/>
        <v>1110.3</v>
      </c>
      <c r="E675" s="36">
        <v>45399</v>
      </c>
      <c r="F675" s="37">
        <v>1110.4000000000001</v>
      </c>
      <c r="G675" s="36">
        <v>45400</v>
      </c>
      <c r="H675" s="38">
        <f t="shared" si="22"/>
        <v>0.10000000000013642</v>
      </c>
      <c r="I675" s="5">
        <f t="shared" si="24"/>
        <v>1</v>
      </c>
      <c r="K675" s="33"/>
      <c r="L675" s="687">
        <v>45398</v>
      </c>
      <c r="M675" s="34">
        <f t="shared" si="25"/>
        <v>562.5</v>
      </c>
      <c r="N675" s="37">
        <v>0</v>
      </c>
      <c r="O675" s="35">
        <v>450</v>
      </c>
      <c r="P675" s="40">
        <f t="shared" si="23"/>
        <v>112.5</v>
      </c>
      <c r="Q675" s="41"/>
    </row>
    <row r="676" spans="2:20" ht="15.6" x14ac:dyDescent="0.3">
      <c r="B676" s="34">
        <f t="shared" si="20"/>
        <v>1110.4000000000001</v>
      </c>
      <c r="C676" s="35">
        <v>1387</v>
      </c>
      <c r="D676" s="34">
        <f t="shared" si="21"/>
        <v>1110.4000000000001</v>
      </c>
      <c r="E676" s="36">
        <v>45400</v>
      </c>
      <c r="F676" s="37">
        <v>1120</v>
      </c>
      <c r="G676" s="36">
        <v>45401</v>
      </c>
      <c r="H676" s="38">
        <f t="shared" si="22"/>
        <v>9.5999999999999091</v>
      </c>
      <c r="I676" s="5">
        <f t="shared" si="24"/>
        <v>8</v>
      </c>
      <c r="K676" s="33"/>
      <c r="L676" s="687">
        <v>45399</v>
      </c>
      <c r="M676" s="34">
        <f t="shared" si="25"/>
        <v>450</v>
      </c>
      <c r="N676" s="37">
        <v>0</v>
      </c>
      <c r="O676" s="35">
        <v>443.25</v>
      </c>
      <c r="P676" s="40">
        <f t="shared" si="23"/>
        <v>6.75</v>
      </c>
      <c r="Q676" s="41"/>
      <c r="S676" s="48">
        <f>SUM(H666:H675)</f>
        <v>20.100000000000136</v>
      </c>
      <c r="T676" s="48">
        <f>SUM(P667:P676)</f>
        <v>218.24999999999994</v>
      </c>
    </row>
    <row r="677" spans="2:20" ht="15.6" x14ac:dyDescent="0.3">
      <c r="B677" s="34">
        <f t="shared" si="20"/>
        <v>1120</v>
      </c>
      <c r="C677" s="35">
        <v>1389</v>
      </c>
      <c r="D677" s="34">
        <f t="shared" si="21"/>
        <v>1120</v>
      </c>
      <c r="E677" s="36">
        <v>45401</v>
      </c>
      <c r="F677" s="37">
        <v>1120.4000000000001</v>
      </c>
      <c r="G677" s="36">
        <v>45402</v>
      </c>
      <c r="H677" s="38">
        <f t="shared" si="22"/>
        <v>0.40000000000009095</v>
      </c>
      <c r="I677" s="5">
        <f t="shared" si="24"/>
        <v>2</v>
      </c>
      <c r="K677" s="33"/>
      <c r="L677" s="687">
        <v>45400</v>
      </c>
      <c r="M677" s="34">
        <f t="shared" si="25"/>
        <v>443.25</v>
      </c>
      <c r="N677" s="37"/>
      <c r="O677" s="35">
        <v>262.5</v>
      </c>
      <c r="P677" s="40">
        <f t="shared" si="23"/>
        <v>180.75</v>
      </c>
      <c r="Q677" s="41"/>
      <c r="S677" s="48">
        <f>SUM(H671:H675)</f>
        <v>16.100000000000136</v>
      </c>
      <c r="T677" s="48">
        <f>SUM(P672:P676)</f>
        <v>186.74999999999994</v>
      </c>
    </row>
    <row r="678" spans="2:20" ht="15.6" x14ac:dyDescent="0.3">
      <c r="B678" s="34">
        <f t="shared" si="20"/>
        <v>1120.4000000000001</v>
      </c>
      <c r="C678" s="35">
        <v>1393</v>
      </c>
      <c r="D678" s="34">
        <f t="shared" si="21"/>
        <v>1120.4000000000001</v>
      </c>
      <c r="E678" s="36">
        <v>45402</v>
      </c>
      <c r="F678" s="37">
        <v>1128.4000000000001</v>
      </c>
      <c r="G678" s="36">
        <v>45403</v>
      </c>
      <c r="H678" s="38">
        <f t="shared" si="22"/>
        <v>8</v>
      </c>
      <c r="I678" s="5">
        <f t="shared" si="24"/>
        <v>4</v>
      </c>
      <c r="K678" s="33"/>
      <c r="L678" s="687">
        <v>45401</v>
      </c>
      <c r="M678" s="34">
        <f t="shared" si="25"/>
        <v>262.5</v>
      </c>
      <c r="N678" s="37">
        <v>120</v>
      </c>
      <c r="O678" s="35">
        <v>412.5</v>
      </c>
      <c r="P678" s="40">
        <v>0</v>
      </c>
      <c r="Q678" s="41"/>
    </row>
    <row r="679" spans="2:20" ht="15.6" x14ac:dyDescent="0.3">
      <c r="B679" s="34">
        <f t="shared" si="20"/>
        <v>1128.4000000000001</v>
      </c>
      <c r="C679" s="35">
        <v>1395</v>
      </c>
      <c r="D679" s="34">
        <f t="shared" si="21"/>
        <v>1128.4000000000001</v>
      </c>
      <c r="E679" s="36">
        <v>45403</v>
      </c>
      <c r="F679" s="37">
        <v>1128.7</v>
      </c>
      <c r="G679" s="36">
        <v>45404</v>
      </c>
      <c r="H679" s="38">
        <f t="shared" si="22"/>
        <v>0.29999999999995453</v>
      </c>
      <c r="I679" s="5">
        <f t="shared" si="24"/>
        <v>2</v>
      </c>
      <c r="K679" s="33"/>
      <c r="L679" s="687">
        <v>45402</v>
      </c>
      <c r="M679" s="34">
        <f t="shared" si="25"/>
        <v>412.5</v>
      </c>
      <c r="N679" s="37">
        <v>150</v>
      </c>
      <c r="O679" s="35">
        <v>459</v>
      </c>
      <c r="P679" s="40">
        <f t="shared" ref="P679:P708" si="26">(M679+N679)-O679</f>
        <v>103.5</v>
      </c>
      <c r="Q679" s="41"/>
    </row>
    <row r="680" spans="2:20" ht="15.6" x14ac:dyDescent="0.3">
      <c r="B680" s="34">
        <f t="shared" si="20"/>
        <v>1128.7</v>
      </c>
      <c r="C680" s="35">
        <v>1397</v>
      </c>
      <c r="D680" s="34">
        <f t="shared" si="21"/>
        <v>1128.7</v>
      </c>
      <c r="E680" s="36">
        <v>45404</v>
      </c>
      <c r="F680" s="37">
        <v>1130.2</v>
      </c>
      <c r="G680" s="36">
        <v>45405</v>
      </c>
      <c r="H680" s="38">
        <f t="shared" si="22"/>
        <v>1.5</v>
      </c>
      <c r="I680" s="5">
        <f t="shared" si="24"/>
        <v>2</v>
      </c>
      <c r="K680" s="33"/>
      <c r="L680" s="687">
        <v>45403</v>
      </c>
      <c r="M680" s="34">
        <f t="shared" si="25"/>
        <v>459</v>
      </c>
      <c r="N680" s="37"/>
      <c r="O680" s="35">
        <v>450</v>
      </c>
      <c r="P680" s="40">
        <f t="shared" si="26"/>
        <v>9</v>
      </c>
      <c r="Q680" s="41"/>
    </row>
    <row r="681" spans="2:20" ht="15.6" x14ac:dyDescent="0.3">
      <c r="B681" s="34">
        <f t="shared" si="20"/>
        <v>1130.2</v>
      </c>
      <c r="C681" s="35">
        <v>1398</v>
      </c>
      <c r="D681" s="34">
        <f t="shared" si="21"/>
        <v>1130.2</v>
      </c>
      <c r="E681" s="36">
        <v>45405</v>
      </c>
      <c r="F681" s="37">
        <v>1130.4000000000001</v>
      </c>
      <c r="G681" s="36">
        <v>45406</v>
      </c>
      <c r="H681" s="38">
        <f t="shared" si="22"/>
        <v>0.20000000000004547</v>
      </c>
      <c r="I681" s="5">
        <f t="shared" si="24"/>
        <v>1</v>
      </c>
      <c r="K681" s="33"/>
      <c r="L681" s="687">
        <v>45404</v>
      </c>
      <c r="M681" s="34">
        <f t="shared" si="25"/>
        <v>450</v>
      </c>
      <c r="N681" s="37"/>
      <c r="O681" s="35">
        <v>437.25</v>
      </c>
      <c r="P681" s="40">
        <f t="shared" si="26"/>
        <v>12.75</v>
      </c>
      <c r="Q681" s="41"/>
    </row>
    <row r="682" spans="2:20" ht="15.6" x14ac:dyDescent="0.3">
      <c r="B682" s="34">
        <f t="shared" si="20"/>
        <v>1130.4000000000001</v>
      </c>
      <c r="C682" s="35">
        <v>1398</v>
      </c>
      <c r="D682" s="34">
        <f t="shared" si="21"/>
        <v>1130.4000000000001</v>
      </c>
      <c r="E682" s="36">
        <v>45406</v>
      </c>
      <c r="F682" s="37">
        <v>1130.4000000000001</v>
      </c>
      <c r="G682" s="36">
        <v>45407</v>
      </c>
      <c r="H682" s="38">
        <f t="shared" si="22"/>
        <v>0</v>
      </c>
      <c r="I682" s="5">
        <f t="shared" si="24"/>
        <v>0</v>
      </c>
      <c r="K682" s="33"/>
      <c r="L682" s="687">
        <v>45405</v>
      </c>
      <c r="M682" s="34">
        <f t="shared" si="25"/>
        <v>437.25</v>
      </c>
      <c r="N682" s="37"/>
      <c r="O682" s="35">
        <v>431.25</v>
      </c>
      <c r="P682" s="40">
        <f t="shared" si="26"/>
        <v>6</v>
      </c>
      <c r="Q682" s="41"/>
    </row>
    <row r="683" spans="2:20" ht="15.6" x14ac:dyDescent="0.3">
      <c r="B683" s="34">
        <f t="shared" si="20"/>
        <v>1130.4000000000001</v>
      </c>
      <c r="C683" s="35">
        <v>1398</v>
      </c>
      <c r="D683" s="34">
        <f t="shared" si="21"/>
        <v>1130.4000000000001</v>
      </c>
      <c r="E683" s="36">
        <v>45407</v>
      </c>
      <c r="F683" s="37">
        <v>1130.4000000000001</v>
      </c>
      <c r="G683" s="36">
        <v>45408</v>
      </c>
      <c r="H683" s="38">
        <f t="shared" si="22"/>
        <v>0</v>
      </c>
      <c r="I683" s="5">
        <f t="shared" si="24"/>
        <v>0</v>
      </c>
      <c r="K683" s="33"/>
      <c r="L683" s="687">
        <v>45406</v>
      </c>
      <c r="M683" s="34">
        <f t="shared" si="25"/>
        <v>431.25</v>
      </c>
      <c r="N683" s="37"/>
      <c r="O683" s="35">
        <v>431.25</v>
      </c>
      <c r="P683" s="40">
        <f t="shared" si="26"/>
        <v>0</v>
      </c>
      <c r="Q683" s="41"/>
    </row>
    <row r="684" spans="2:20" ht="15.6" x14ac:dyDescent="0.3">
      <c r="B684" s="34">
        <f t="shared" si="20"/>
        <v>1130.4000000000001</v>
      </c>
      <c r="C684" s="35">
        <v>1398</v>
      </c>
      <c r="D684" s="34">
        <f t="shared" si="21"/>
        <v>1130.4000000000001</v>
      </c>
      <c r="E684" s="36">
        <v>45408</v>
      </c>
      <c r="F684" s="37">
        <v>1130.4000000000001</v>
      </c>
      <c r="G684" s="36">
        <v>45409</v>
      </c>
      <c r="H684" s="38">
        <f t="shared" si="22"/>
        <v>0</v>
      </c>
      <c r="I684" s="5">
        <f t="shared" si="24"/>
        <v>0</v>
      </c>
      <c r="K684" s="33"/>
      <c r="L684" s="687">
        <v>45407</v>
      </c>
      <c r="M684" s="34">
        <f t="shared" si="25"/>
        <v>431.25</v>
      </c>
      <c r="N684" s="37"/>
      <c r="O684" s="35">
        <v>431.25</v>
      </c>
      <c r="P684" s="40">
        <f t="shared" si="26"/>
        <v>0</v>
      </c>
      <c r="Q684" s="41"/>
    </row>
    <row r="685" spans="2:20" ht="15.6" x14ac:dyDescent="0.3">
      <c r="B685" s="34">
        <f t="shared" si="20"/>
        <v>1130.4000000000001</v>
      </c>
      <c r="C685" s="35">
        <v>1398</v>
      </c>
      <c r="D685" s="34">
        <f t="shared" si="21"/>
        <v>1130.4000000000001</v>
      </c>
      <c r="E685" s="36">
        <v>45409</v>
      </c>
      <c r="F685" s="37">
        <v>1130.4000000000001</v>
      </c>
      <c r="G685" s="36">
        <v>45410</v>
      </c>
      <c r="H685" s="38">
        <f t="shared" si="22"/>
        <v>0</v>
      </c>
      <c r="I685" s="5">
        <f t="shared" si="24"/>
        <v>0</v>
      </c>
      <c r="K685" s="33"/>
      <c r="L685" s="687">
        <v>45408</v>
      </c>
      <c r="M685" s="34">
        <f t="shared" si="25"/>
        <v>431.25</v>
      </c>
      <c r="N685" s="37"/>
      <c r="O685" s="35">
        <v>431.25</v>
      </c>
      <c r="P685" s="40">
        <f t="shared" si="26"/>
        <v>0</v>
      </c>
      <c r="Q685" s="41"/>
    </row>
    <row r="686" spans="2:20" ht="15.6" x14ac:dyDescent="0.3">
      <c r="B686" s="34">
        <f t="shared" si="20"/>
        <v>1130.4000000000001</v>
      </c>
      <c r="C686" s="35">
        <v>1398</v>
      </c>
      <c r="D686" s="34">
        <f t="shared" si="21"/>
        <v>1130.4000000000001</v>
      </c>
      <c r="E686" s="36">
        <v>45410</v>
      </c>
      <c r="F686" s="37">
        <v>1130.4000000000001</v>
      </c>
      <c r="G686" s="36">
        <v>45411</v>
      </c>
      <c r="H686" s="38">
        <f t="shared" si="22"/>
        <v>0</v>
      </c>
      <c r="I686" s="5">
        <f t="shared" si="24"/>
        <v>0</v>
      </c>
      <c r="K686" s="33"/>
      <c r="L686" s="687">
        <v>45409</v>
      </c>
      <c r="M686" s="34">
        <f t="shared" si="25"/>
        <v>431.25</v>
      </c>
      <c r="N686" s="37"/>
      <c r="O686" s="35">
        <v>431.25</v>
      </c>
      <c r="P686" s="40">
        <f t="shared" si="26"/>
        <v>0</v>
      </c>
      <c r="Q686" s="41"/>
    </row>
    <row r="687" spans="2:20" ht="15.6" x14ac:dyDescent="0.3">
      <c r="B687" s="34">
        <f t="shared" si="20"/>
        <v>1130.4000000000001</v>
      </c>
      <c r="C687" s="35">
        <v>1398</v>
      </c>
      <c r="D687" s="34">
        <f t="shared" si="21"/>
        <v>1130.4000000000001</v>
      </c>
      <c r="E687" s="36">
        <v>45411</v>
      </c>
      <c r="F687" s="37">
        <v>1130.4000000000001</v>
      </c>
      <c r="G687" s="36">
        <v>45412</v>
      </c>
      <c r="H687" s="38">
        <f t="shared" si="22"/>
        <v>0</v>
      </c>
      <c r="I687" s="5">
        <f t="shared" si="24"/>
        <v>0</v>
      </c>
      <c r="K687" s="33"/>
      <c r="L687" s="687">
        <v>45410</v>
      </c>
      <c r="M687" s="34">
        <f t="shared" si="25"/>
        <v>431.25</v>
      </c>
      <c r="N687" s="37"/>
      <c r="O687" s="35">
        <v>431.25</v>
      </c>
      <c r="P687" s="40">
        <f t="shared" si="26"/>
        <v>0</v>
      </c>
      <c r="Q687" s="41"/>
    </row>
    <row r="688" spans="2:20" ht="15.6" x14ac:dyDescent="0.3">
      <c r="B688" s="34">
        <f t="shared" si="20"/>
        <v>1130.4000000000001</v>
      </c>
      <c r="C688" s="35">
        <v>1399</v>
      </c>
      <c r="D688" s="34">
        <f t="shared" si="21"/>
        <v>1130.4000000000001</v>
      </c>
      <c r="E688" s="36">
        <v>45412</v>
      </c>
      <c r="F688" s="37">
        <v>1131.8</v>
      </c>
      <c r="G688" s="36">
        <v>45413</v>
      </c>
      <c r="H688" s="38">
        <f t="shared" si="22"/>
        <v>1.3999999999998636</v>
      </c>
      <c r="I688" s="5">
        <f t="shared" si="24"/>
        <v>1</v>
      </c>
      <c r="K688" s="33"/>
      <c r="L688" s="687">
        <v>45411</v>
      </c>
      <c r="M688" s="34">
        <f t="shared" si="25"/>
        <v>431.25</v>
      </c>
      <c r="N688" s="37"/>
      <c r="O688" s="35">
        <v>431.25</v>
      </c>
      <c r="P688" s="40">
        <f t="shared" si="26"/>
        <v>0</v>
      </c>
      <c r="Q688" s="41"/>
    </row>
    <row r="689" spans="2:20" ht="15.6" x14ac:dyDescent="0.3">
      <c r="B689" s="34">
        <f t="shared" si="20"/>
        <v>1131.8</v>
      </c>
      <c r="C689" s="35">
        <v>1400</v>
      </c>
      <c r="D689" s="34">
        <f t="shared" si="21"/>
        <v>1131.8</v>
      </c>
      <c r="E689" s="36">
        <v>45413</v>
      </c>
      <c r="F689" s="37">
        <v>1135.7</v>
      </c>
      <c r="G689" s="36">
        <v>45414</v>
      </c>
      <c r="H689" s="38">
        <f t="shared" si="22"/>
        <v>3.9000000000000909</v>
      </c>
      <c r="I689" s="5">
        <f t="shared" si="24"/>
        <v>1</v>
      </c>
      <c r="K689" s="33"/>
      <c r="L689" s="687">
        <v>45412</v>
      </c>
      <c r="M689" s="34">
        <f t="shared" si="25"/>
        <v>431.25</v>
      </c>
      <c r="N689" s="37"/>
      <c r="O689" s="35">
        <v>393.75</v>
      </c>
      <c r="P689" s="40">
        <f t="shared" si="26"/>
        <v>37.5</v>
      </c>
      <c r="Q689" s="41"/>
    </row>
    <row r="690" spans="2:20" ht="15.6" x14ac:dyDescent="0.3">
      <c r="B690" s="34">
        <f t="shared" si="20"/>
        <v>1135.7</v>
      </c>
      <c r="C690" s="35">
        <v>1400</v>
      </c>
      <c r="D690" s="34">
        <f t="shared" si="21"/>
        <v>1135.7</v>
      </c>
      <c r="E690" s="36">
        <v>45414</v>
      </c>
      <c r="F690" s="37">
        <v>1135.7</v>
      </c>
      <c r="G690" s="36">
        <v>45415</v>
      </c>
      <c r="H690" s="38">
        <f t="shared" si="22"/>
        <v>0</v>
      </c>
      <c r="I690" s="5">
        <f t="shared" si="24"/>
        <v>0</v>
      </c>
      <c r="K690" s="33"/>
      <c r="L690" s="687">
        <v>45413</v>
      </c>
      <c r="M690" s="34">
        <f t="shared" si="25"/>
        <v>393.75</v>
      </c>
      <c r="N690" s="37"/>
      <c r="O690" s="35">
        <v>337.5</v>
      </c>
      <c r="P690" s="40">
        <f t="shared" si="26"/>
        <v>56.25</v>
      </c>
      <c r="Q690" s="41"/>
      <c r="S690" s="48">
        <f>SUM(H659:H688)</f>
        <v>41.700000000000045</v>
      </c>
      <c r="T690" s="48">
        <f>SUM(P660:P689)</f>
        <v>567.75</v>
      </c>
    </row>
    <row r="691" spans="2:20" ht="15.6" x14ac:dyDescent="0.3">
      <c r="B691" s="34">
        <f t="shared" si="20"/>
        <v>1135.7</v>
      </c>
      <c r="C691" s="35">
        <v>1400</v>
      </c>
      <c r="D691" s="34">
        <f t="shared" si="21"/>
        <v>1135.7</v>
      </c>
      <c r="E691" s="36">
        <v>45415</v>
      </c>
      <c r="F691" s="37">
        <v>1135.7</v>
      </c>
      <c r="G691" s="36">
        <v>45416</v>
      </c>
      <c r="H691" s="38">
        <f t="shared" si="22"/>
        <v>0</v>
      </c>
      <c r="I691" s="5">
        <f t="shared" si="24"/>
        <v>0</v>
      </c>
      <c r="K691" s="33"/>
      <c r="L691" s="687">
        <v>45414</v>
      </c>
      <c r="M691" s="34">
        <f t="shared" si="25"/>
        <v>337.5</v>
      </c>
      <c r="N691" s="37"/>
      <c r="O691" s="35">
        <v>337.5</v>
      </c>
      <c r="P691" s="40">
        <f t="shared" si="26"/>
        <v>0</v>
      </c>
      <c r="Q691" s="41"/>
    </row>
    <row r="692" spans="2:20" ht="15.6" x14ac:dyDescent="0.3">
      <c r="B692" s="34">
        <f t="shared" si="20"/>
        <v>1135.7</v>
      </c>
      <c r="C692" s="35">
        <v>1400</v>
      </c>
      <c r="D692" s="34">
        <f t="shared" si="21"/>
        <v>1135.7</v>
      </c>
      <c r="E692" s="36">
        <v>45416</v>
      </c>
      <c r="F692" s="37">
        <v>1135.7</v>
      </c>
      <c r="G692" s="36">
        <v>45417</v>
      </c>
      <c r="H692" s="38">
        <f t="shared" si="22"/>
        <v>0</v>
      </c>
      <c r="I692" s="5">
        <f t="shared" si="24"/>
        <v>0</v>
      </c>
      <c r="K692" s="33"/>
      <c r="L692" s="687">
        <v>45415</v>
      </c>
      <c r="M692" s="34">
        <f t="shared" si="25"/>
        <v>337.5</v>
      </c>
      <c r="N692" s="37"/>
      <c r="O692" s="35">
        <v>337.5</v>
      </c>
      <c r="P692" s="40">
        <f t="shared" si="26"/>
        <v>0</v>
      </c>
      <c r="Q692" s="41"/>
    </row>
    <row r="693" spans="2:20" ht="15.6" x14ac:dyDescent="0.3">
      <c r="B693" s="34">
        <f t="shared" si="20"/>
        <v>1135.7</v>
      </c>
      <c r="C693" s="35">
        <v>1402</v>
      </c>
      <c r="D693" s="34">
        <f t="shared" si="21"/>
        <v>1135.7</v>
      </c>
      <c r="E693" s="36">
        <v>45417</v>
      </c>
      <c r="F693" s="37">
        <v>1140.5999999999999</v>
      </c>
      <c r="G693" s="36">
        <v>45418</v>
      </c>
      <c r="H693" s="38">
        <f t="shared" si="22"/>
        <v>4.8999999999998636</v>
      </c>
      <c r="I693" s="5">
        <f t="shared" si="24"/>
        <v>2</v>
      </c>
      <c r="K693" s="33"/>
      <c r="L693" s="687">
        <v>45416</v>
      </c>
      <c r="M693" s="34">
        <f t="shared" si="25"/>
        <v>337.5</v>
      </c>
      <c r="N693" s="37"/>
      <c r="O693" s="35">
        <v>337.5</v>
      </c>
      <c r="P693" s="40">
        <f t="shared" si="26"/>
        <v>0</v>
      </c>
      <c r="Q693" s="41"/>
    </row>
    <row r="694" spans="2:20" ht="15.6" x14ac:dyDescent="0.3">
      <c r="B694" s="34">
        <f t="shared" si="20"/>
        <v>1140.5999999999999</v>
      </c>
      <c r="C694" s="35">
        <v>1404</v>
      </c>
      <c r="D694" s="34">
        <f t="shared" si="21"/>
        <v>1140.5999999999999</v>
      </c>
      <c r="E694" s="36">
        <v>45418</v>
      </c>
      <c r="F694" s="37">
        <v>1141.0999999999999</v>
      </c>
      <c r="G694" s="36">
        <v>45419</v>
      </c>
      <c r="H694" s="38">
        <f t="shared" si="22"/>
        <v>0.5</v>
      </c>
      <c r="I694" s="5">
        <f t="shared" si="24"/>
        <v>2</v>
      </c>
      <c r="K694" s="33"/>
      <c r="L694" s="687">
        <v>45417</v>
      </c>
      <c r="M694" s="34">
        <f t="shared" si="25"/>
        <v>337.5</v>
      </c>
      <c r="N694" s="37"/>
      <c r="O694" s="35">
        <v>271.5</v>
      </c>
      <c r="P694" s="40">
        <f t="shared" si="26"/>
        <v>66</v>
      </c>
      <c r="Q694" s="41"/>
    </row>
    <row r="695" spans="2:20" ht="15.6" x14ac:dyDescent="0.3">
      <c r="B695" s="34">
        <f t="shared" si="20"/>
        <v>1141.0999999999999</v>
      </c>
      <c r="C695" s="35">
        <v>1404</v>
      </c>
      <c r="D695" s="34">
        <f t="shared" si="21"/>
        <v>1141.0999999999999</v>
      </c>
      <c r="E695" s="36">
        <v>45419</v>
      </c>
      <c r="F695" s="37">
        <v>1141.0999999999999</v>
      </c>
      <c r="G695" s="36">
        <v>45420</v>
      </c>
      <c r="H695" s="38">
        <f t="shared" si="22"/>
        <v>0</v>
      </c>
      <c r="I695" s="5">
        <f t="shared" si="24"/>
        <v>0</v>
      </c>
      <c r="K695" s="33"/>
      <c r="L695" s="687">
        <v>45418</v>
      </c>
      <c r="M695" s="34">
        <f t="shared" si="25"/>
        <v>271.5</v>
      </c>
      <c r="N695" s="37"/>
      <c r="O695" s="35">
        <v>262.5</v>
      </c>
      <c r="P695" s="40">
        <f t="shared" si="26"/>
        <v>9</v>
      </c>
      <c r="Q695" s="41"/>
    </row>
    <row r="696" spans="2:20" ht="15.6" x14ac:dyDescent="0.3">
      <c r="B696" s="34">
        <f t="shared" si="20"/>
        <v>1141.0999999999999</v>
      </c>
      <c r="C696" s="35">
        <v>1404</v>
      </c>
      <c r="D696" s="34">
        <f t="shared" si="21"/>
        <v>1141.0999999999999</v>
      </c>
      <c r="E696" s="36">
        <v>45420</v>
      </c>
      <c r="F696" s="37">
        <v>1141.0999999999999</v>
      </c>
      <c r="G696" s="36">
        <v>45421</v>
      </c>
      <c r="H696" s="38">
        <f t="shared" si="22"/>
        <v>0</v>
      </c>
      <c r="I696" s="5">
        <f t="shared" si="24"/>
        <v>0</v>
      </c>
      <c r="K696" s="33"/>
      <c r="L696" s="687">
        <v>45419</v>
      </c>
      <c r="M696" s="34">
        <f t="shared" si="25"/>
        <v>262.5</v>
      </c>
      <c r="N696" s="37"/>
      <c r="O696" s="35">
        <v>262.5</v>
      </c>
      <c r="P696" s="40">
        <f t="shared" si="26"/>
        <v>0</v>
      </c>
      <c r="Q696" s="41"/>
    </row>
    <row r="697" spans="2:20" ht="15.6" x14ac:dyDescent="0.3">
      <c r="B697" s="34">
        <f t="shared" si="20"/>
        <v>1141.0999999999999</v>
      </c>
      <c r="C697" s="35">
        <v>1404</v>
      </c>
      <c r="D697" s="34">
        <f t="shared" si="21"/>
        <v>1141.0999999999999</v>
      </c>
      <c r="E697" s="36">
        <v>45421</v>
      </c>
      <c r="F697" s="37">
        <v>1141.0999999999999</v>
      </c>
      <c r="G697" s="36">
        <v>45422</v>
      </c>
      <c r="H697" s="38">
        <f t="shared" si="22"/>
        <v>0</v>
      </c>
      <c r="I697" s="5">
        <f t="shared" si="24"/>
        <v>0</v>
      </c>
      <c r="K697" s="33"/>
      <c r="L697" s="687">
        <v>45420</v>
      </c>
      <c r="M697" s="34">
        <f t="shared" si="25"/>
        <v>262.5</v>
      </c>
      <c r="N697" s="37"/>
      <c r="O697" s="35">
        <v>262.5</v>
      </c>
      <c r="P697" s="40">
        <f t="shared" si="26"/>
        <v>0</v>
      </c>
      <c r="Q697" s="41"/>
    </row>
    <row r="698" spans="2:20" ht="15.6" x14ac:dyDescent="0.3">
      <c r="B698" s="34">
        <f t="shared" si="20"/>
        <v>1141.0999999999999</v>
      </c>
      <c r="C698" s="35">
        <v>1404</v>
      </c>
      <c r="D698" s="34">
        <f t="shared" si="21"/>
        <v>1141.0999999999999</v>
      </c>
      <c r="E698" s="36">
        <v>45422</v>
      </c>
      <c r="F698" s="37">
        <v>1141.0999999999999</v>
      </c>
      <c r="G698" s="36">
        <v>45423</v>
      </c>
      <c r="H698" s="38">
        <f t="shared" si="22"/>
        <v>0</v>
      </c>
      <c r="I698" s="5">
        <f t="shared" si="24"/>
        <v>0</v>
      </c>
      <c r="K698" s="33"/>
      <c r="L698" s="687">
        <v>45421</v>
      </c>
      <c r="M698" s="34">
        <f t="shared" si="25"/>
        <v>262.5</v>
      </c>
      <c r="N698" s="37"/>
      <c r="O698" s="35">
        <v>262.5</v>
      </c>
      <c r="P698" s="40">
        <f t="shared" si="26"/>
        <v>0</v>
      </c>
      <c r="Q698" s="41"/>
    </row>
    <row r="699" spans="2:20" ht="15.6" x14ac:dyDescent="0.3">
      <c r="B699" s="34">
        <f t="shared" si="20"/>
        <v>1141.0999999999999</v>
      </c>
      <c r="C699" s="35">
        <v>1404</v>
      </c>
      <c r="D699" s="34">
        <f t="shared" si="21"/>
        <v>1141.0999999999999</v>
      </c>
      <c r="E699" s="36">
        <v>45423</v>
      </c>
      <c r="F699" s="37">
        <v>1141.0999999999999</v>
      </c>
      <c r="G699" s="36">
        <v>45424</v>
      </c>
      <c r="H699" s="38">
        <f t="shared" si="22"/>
        <v>0</v>
      </c>
      <c r="I699" s="5">
        <f t="shared" si="24"/>
        <v>0</v>
      </c>
      <c r="K699" s="33"/>
      <c r="L699" s="687">
        <v>45422</v>
      </c>
      <c r="M699" s="34">
        <f t="shared" si="25"/>
        <v>262.5</v>
      </c>
      <c r="N699" s="37"/>
      <c r="O699" s="35">
        <v>262.5</v>
      </c>
      <c r="P699" s="40">
        <f t="shared" si="26"/>
        <v>0</v>
      </c>
      <c r="Q699" s="41"/>
    </row>
    <row r="700" spans="2:20" ht="15.6" x14ac:dyDescent="0.3">
      <c r="B700" s="34">
        <f t="shared" si="20"/>
        <v>1141.0999999999999</v>
      </c>
      <c r="C700" s="35">
        <v>1404</v>
      </c>
      <c r="D700" s="34">
        <f t="shared" si="21"/>
        <v>1141.0999999999999</v>
      </c>
      <c r="E700" s="36">
        <v>45424</v>
      </c>
      <c r="F700" s="37">
        <v>1141.0999999999999</v>
      </c>
      <c r="G700" s="36">
        <v>45425</v>
      </c>
      <c r="H700" s="38">
        <f t="shared" si="22"/>
        <v>0</v>
      </c>
      <c r="I700" s="5">
        <f t="shared" si="24"/>
        <v>0</v>
      </c>
      <c r="K700" s="33"/>
      <c r="L700" s="687">
        <v>45423</v>
      </c>
      <c r="M700" s="34">
        <f t="shared" si="25"/>
        <v>262.5</v>
      </c>
      <c r="N700" s="37"/>
      <c r="O700" s="35">
        <v>262.5</v>
      </c>
      <c r="P700" s="40">
        <f t="shared" si="26"/>
        <v>0</v>
      </c>
      <c r="Q700" s="41"/>
    </row>
    <row r="701" spans="2:20" ht="15.6" x14ac:dyDescent="0.3">
      <c r="B701" s="34">
        <f t="shared" si="20"/>
        <v>1141.0999999999999</v>
      </c>
      <c r="C701" s="35">
        <v>1404</v>
      </c>
      <c r="D701" s="34">
        <f t="shared" si="21"/>
        <v>1141.0999999999999</v>
      </c>
      <c r="E701" s="36">
        <v>45425</v>
      </c>
      <c r="F701" s="37">
        <v>1141.0999999999999</v>
      </c>
      <c r="G701" s="36">
        <v>45426</v>
      </c>
      <c r="H701" s="38">
        <f t="shared" si="22"/>
        <v>0</v>
      </c>
      <c r="I701" s="5">
        <f t="shared" si="24"/>
        <v>0</v>
      </c>
      <c r="K701" s="33"/>
      <c r="L701" s="687">
        <v>45424</v>
      </c>
      <c r="M701" s="34">
        <f t="shared" si="25"/>
        <v>262.5</v>
      </c>
      <c r="N701" s="37"/>
      <c r="O701" s="35">
        <v>262.5</v>
      </c>
      <c r="P701" s="40">
        <f t="shared" si="26"/>
        <v>0</v>
      </c>
      <c r="Q701" s="41"/>
    </row>
    <row r="702" spans="2:20" ht="15.6" x14ac:dyDescent="0.3">
      <c r="B702" s="34">
        <f t="shared" si="20"/>
        <v>1141.0999999999999</v>
      </c>
      <c r="C702" s="35">
        <v>1404</v>
      </c>
      <c r="D702" s="34">
        <f t="shared" si="21"/>
        <v>1141.0999999999999</v>
      </c>
      <c r="E702" s="36">
        <v>45426</v>
      </c>
      <c r="F702" s="37">
        <v>1141.0999999999999</v>
      </c>
      <c r="G702" s="36">
        <v>45427</v>
      </c>
      <c r="H702" s="38">
        <f t="shared" si="22"/>
        <v>0</v>
      </c>
      <c r="I702" s="5">
        <f t="shared" si="24"/>
        <v>0</v>
      </c>
      <c r="K702" s="33"/>
      <c r="L702" s="687">
        <v>45425</v>
      </c>
      <c r="M702" s="34">
        <f t="shared" si="25"/>
        <v>262.5</v>
      </c>
      <c r="N702" s="37"/>
      <c r="O702" s="35">
        <v>262.5</v>
      </c>
      <c r="P702" s="40">
        <f t="shared" si="26"/>
        <v>0</v>
      </c>
      <c r="Q702" s="41"/>
    </row>
    <row r="703" spans="2:20" ht="15.6" x14ac:dyDescent="0.3">
      <c r="B703" s="34">
        <f t="shared" si="20"/>
        <v>1141.0999999999999</v>
      </c>
      <c r="C703" s="35">
        <v>1404</v>
      </c>
      <c r="D703" s="34">
        <f t="shared" si="21"/>
        <v>1141.0999999999999</v>
      </c>
      <c r="E703" s="36">
        <v>45427</v>
      </c>
      <c r="F703" s="37">
        <v>1141.0999999999999</v>
      </c>
      <c r="G703" s="36">
        <v>45428</v>
      </c>
      <c r="H703" s="38">
        <f t="shared" si="22"/>
        <v>0</v>
      </c>
      <c r="I703" s="5">
        <f t="shared" si="24"/>
        <v>0</v>
      </c>
      <c r="K703" s="33"/>
      <c r="L703" s="687">
        <v>45426</v>
      </c>
      <c r="M703" s="34">
        <f t="shared" si="25"/>
        <v>262.5</v>
      </c>
      <c r="N703" s="37"/>
      <c r="O703" s="35">
        <v>262.5</v>
      </c>
      <c r="P703" s="40">
        <f t="shared" si="26"/>
        <v>0</v>
      </c>
      <c r="Q703" s="41"/>
    </row>
    <row r="704" spans="2:20" ht="15.6" x14ac:dyDescent="0.3">
      <c r="B704" s="34">
        <f t="shared" si="20"/>
        <v>1141.0999999999999</v>
      </c>
      <c r="C704" s="35">
        <v>1409</v>
      </c>
      <c r="D704" s="34">
        <f t="shared" si="21"/>
        <v>1141.0999999999999</v>
      </c>
      <c r="E704" s="36">
        <v>45428</v>
      </c>
      <c r="F704" s="37">
        <v>1143</v>
      </c>
      <c r="G704" s="36">
        <v>45429</v>
      </c>
      <c r="H704" s="38">
        <f t="shared" si="22"/>
        <v>1.9000000000000909</v>
      </c>
      <c r="I704" s="5">
        <f t="shared" si="24"/>
        <v>5</v>
      </c>
      <c r="K704" s="33"/>
      <c r="L704" s="687">
        <v>45427</v>
      </c>
      <c r="M704" s="34">
        <f t="shared" si="25"/>
        <v>262.5</v>
      </c>
      <c r="N704" s="37"/>
      <c r="O704" s="35">
        <v>262.5</v>
      </c>
      <c r="P704" s="40">
        <f t="shared" si="26"/>
        <v>0</v>
      </c>
      <c r="Q704" s="41"/>
    </row>
    <row r="705" spans="2:20" ht="15.6" x14ac:dyDescent="0.3">
      <c r="B705" s="34">
        <f t="shared" si="20"/>
        <v>1143</v>
      </c>
      <c r="C705" s="35">
        <v>1412</v>
      </c>
      <c r="D705" s="34">
        <f t="shared" si="21"/>
        <v>1143</v>
      </c>
      <c r="E705" s="36">
        <v>45429</v>
      </c>
      <c r="F705" s="37">
        <v>1143.5999999999999</v>
      </c>
      <c r="G705" s="36">
        <v>45430</v>
      </c>
      <c r="H705" s="38">
        <f t="shared" si="22"/>
        <v>0.59999999999990905</v>
      </c>
      <c r="I705" s="5">
        <f t="shared" si="24"/>
        <v>3</v>
      </c>
      <c r="K705" s="33"/>
      <c r="L705" s="687">
        <v>45428</v>
      </c>
      <c r="M705" s="34">
        <f t="shared" si="25"/>
        <v>262.5</v>
      </c>
      <c r="N705" s="37"/>
      <c r="O705" s="35">
        <v>243.75</v>
      </c>
      <c r="P705" s="40">
        <f t="shared" si="26"/>
        <v>18.75</v>
      </c>
      <c r="Q705" s="41"/>
    </row>
    <row r="706" spans="2:20" ht="15.6" x14ac:dyDescent="0.3">
      <c r="B706" s="34">
        <f t="shared" si="20"/>
        <v>1143.5999999999999</v>
      </c>
      <c r="C706" s="35">
        <v>1413</v>
      </c>
      <c r="D706" s="34">
        <f t="shared" si="21"/>
        <v>1143.5999999999999</v>
      </c>
      <c r="E706" s="36">
        <v>45430</v>
      </c>
      <c r="F706" s="37">
        <v>1143.8</v>
      </c>
      <c r="G706" s="36">
        <v>45431</v>
      </c>
      <c r="H706" s="38">
        <f t="shared" si="22"/>
        <v>0.20000000000004547</v>
      </c>
      <c r="I706" s="5">
        <f t="shared" si="24"/>
        <v>1</v>
      </c>
      <c r="K706" s="33"/>
      <c r="L706" s="687">
        <v>45429</v>
      </c>
      <c r="M706" s="34">
        <f t="shared" si="25"/>
        <v>243.75</v>
      </c>
      <c r="N706" s="37"/>
      <c r="O706" s="35">
        <v>225</v>
      </c>
      <c r="P706" s="40">
        <f t="shared" si="26"/>
        <v>18.75</v>
      </c>
      <c r="Q706" s="41"/>
    </row>
    <row r="707" spans="2:20" ht="15.6" x14ac:dyDescent="0.3">
      <c r="B707" s="34">
        <f t="shared" si="20"/>
        <v>1143.8</v>
      </c>
      <c r="C707" s="35">
        <v>1414</v>
      </c>
      <c r="D707" s="34">
        <f t="shared" si="21"/>
        <v>1143.8</v>
      </c>
      <c r="E707" s="36">
        <v>45431</v>
      </c>
      <c r="F707" s="37">
        <v>1144</v>
      </c>
      <c r="G707" s="36">
        <v>45432</v>
      </c>
      <c r="H707" s="38">
        <f t="shared" si="22"/>
        <v>0.20000000000004547</v>
      </c>
      <c r="I707" s="5">
        <f t="shared" si="24"/>
        <v>1</v>
      </c>
      <c r="K707" s="33"/>
      <c r="L707" s="687">
        <v>45430</v>
      </c>
      <c r="M707" s="34">
        <f t="shared" si="25"/>
        <v>225</v>
      </c>
      <c r="N707" s="37"/>
      <c r="O707" s="35">
        <v>225</v>
      </c>
      <c r="P707" s="40">
        <f t="shared" si="26"/>
        <v>0</v>
      </c>
      <c r="Q707" s="41"/>
    </row>
    <row r="708" spans="2:20" ht="15.6" x14ac:dyDescent="0.3">
      <c r="B708" s="34">
        <f t="shared" si="20"/>
        <v>1144</v>
      </c>
      <c r="C708" s="35">
        <v>1419</v>
      </c>
      <c r="D708" s="34">
        <f t="shared" si="21"/>
        <v>1144</v>
      </c>
      <c r="E708" s="36">
        <v>45432</v>
      </c>
      <c r="F708" s="37">
        <v>1146.7</v>
      </c>
      <c r="G708" s="36">
        <v>45433</v>
      </c>
      <c r="H708" s="38">
        <f t="shared" si="22"/>
        <v>2.7000000000000455</v>
      </c>
      <c r="I708" s="5">
        <f t="shared" si="24"/>
        <v>5</v>
      </c>
      <c r="K708" s="33"/>
      <c r="L708" s="687">
        <v>45431</v>
      </c>
      <c r="M708" s="34">
        <f t="shared" si="25"/>
        <v>225</v>
      </c>
      <c r="N708" s="37"/>
      <c r="O708" s="35">
        <v>225</v>
      </c>
      <c r="P708" s="40">
        <f t="shared" si="26"/>
        <v>0</v>
      </c>
      <c r="Q708" s="41"/>
      <c r="R708" s="48" t="s">
        <v>44</v>
      </c>
    </row>
    <row r="709" spans="2:20" ht="15.6" x14ac:dyDescent="0.3">
      <c r="B709" s="34">
        <f t="shared" si="20"/>
        <v>1146.7</v>
      </c>
      <c r="C709" s="35">
        <v>1425</v>
      </c>
      <c r="D709" s="34">
        <f t="shared" si="21"/>
        <v>1146.7</v>
      </c>
      <c r="E709" s="36">
        <v>45433</v>
      </c>
      <c r="F709" s="37">
        <v>1148.8</v>
      </c>
      <c r="G709" s="36">
        <v>45434</v>
      </c>
      <c r="H709" s="38">
        <f t="shared" si="22"/>
        <v>2.0999999999999091</v>
      </c>
      <c r="I709" s="5">
        <f t="shared" si="24"/>
        <v>6</v>
      </c>
      <c r="K709" s="33"/>
      <c r="L709" s="687">
        <v>45432</v>
      </c>
      <c r="M709" s="34">
        <f t="shared" si="25"/>
        <v>225</v>
      </c>
      <c r="N709" s="37">
        <v>300</v>
      </c>
      <c r="O709" s="35">
        <v>581.25</v>
      </c>
      <c r="P709" s="40">
        <v>0</v>
      </c>
      <c r="Q709" s="41"/>
      <c r="R709" s="48" t="s">
        <v>45</v>
      </c>
    </row>
    <row r="710" spans="2:20" ht="15.6" x14ac:dyDescent="0.3">
      <c r="B710" s="34">
        <f t="shared" si="20"/>
        <v>1148.8</v>
      </c>
      <c r="C710" s="35">
        <v>1425</v>
      </c>
      <c r="D710" s="34">
        <f t="shared" si="21"/>
        <v>1148.8</v>
      </c>
      <c r="E710" s="36">
        <v>45434</v>
      </c>
      <c r="F710" s="37">
        <v>1148.8</v>
      </c>
      <c r="G710" s="36">
        <v>45435</v>
      </c>
      <c r="H710" s="38">
        <f t="shared" si="22"/>
        <v>0</v>
      </c>
      <c r="I710" s="5">
        <f t="shared" si="24"/>
        <v>0</v>
      </c>
      <c r="K710" s="33"/>
      <c r="L710" s="687">
        <v>45433</v>
      </c>
      <c r="M710" s="34">
        <f t="shared" si="25"/>
        <v>581.25</v>
      </c>
      <c r="N710" s="37"/>
      <c r="O710" s="35">
        <v>525</v>
      </c>
      <c r="P710" s="40">
        <f t="shared" ref="P710:P718" si="27">(M710+N710)-O710</f>
        <v>56.25</v>
      </c>
      <c r="Q710" s="41"/>
    </row>
    <row r="711" spans="2:20" ht="15.6" x14ac:dyDescent="0.3">
      <c r="B711" s="34">
        <f t="shared" si="20"/>
        <v>1148.8</v>
      </c>
      <c r="C711" s="35">
        <v>1430</v>
      </c>
      <c r="D711" s="34">
        <f t="shared" si="21"/>
        <v>1148.8</v>
      </c>
      <c r="E711" s="36">
        <v>45435</v>
      </c>
      <c r="F711" s="37">
        <v>1150.8</v>
      </c>
      <c r="G711" s="36">
        <v>45436</v>
      </c>
      <c r="H711" s="38">
        <f t="shared" si="22"/>
        <v>2</v>
      </c>
      <c r="I711" s="5">
        <f t="shared" si="24"/>
        <v>5</v>
      </c>
      <c r="K711" s="33"/>
      <c r="L711" s="687">
        <v>45434</v>
      </c>
      <c r="M711" s="34">
        <f t="shared" si="25"/>
        <v>525</v>
      </c>
      <c r="N711" s="37"/>
      <c r="O711" s="35">
        <v>525</v>
      </c>
      <c r="P711" s="40">
        <f t="shared" si="27"/>
        <v>0</v>
      </c>
      <c r="Q711" s="41"/>
    </row>
    <row r="712" spans="2:20" ht="15.6" x14ac:dyDescent="0.3">
      <c r="B712" s="34">
        <f t="shared" si="20"/>
        <v>1150.8</v>
      </c>
      <c r="C712" s="35">
        <v>1434</v>
      </c>
      <c r="D712" s="34">
        <f t="shared" si="21"/>
        <v>1150.8</v>
      </c>
      <c r="E712" s="36">
        <v>45436</v>
      </c>
      <c r="F712" s="37">
        <v>1155</v>
      </c>
      <c r="G712" s="36">
        <v>45437</v>
      </c>
      <c r="H712" s="38">
        <f t="shared" si="22"/>
        <v>4.2000000000000455</v>
      </c>
      <c r="I712" s="5">
        <f t="shared" si="24"/>
        <v>4</v>
      </c>
      <c r="K712" s="33"/>
      <c r="L712" s="687">
        <v>45435</v>
      </c>
      <c r="M712" s="34">
        <f t="shared" si="25"/>
        <v>525</v>
      </c>
      <c r="N712" s="37"/>
      <c r="O712" s="35">
        <v>487.5</v>
      </c>
      <c r="P712" s="40">
        <f t="shared" si="27"/>
        <v>37.5</v>
      </c>
      <c r="Q712" s="41"/>
      <c r="S712" s="48">
        <f>SUM(H684:H708)</f>
        <v>16.299999999999955</v>
      </c>
      <c r="T712" s="48">
        <f>SUM(P685:P709)</f>
        <v>206.25</v>
      </c>
    </row>
    <row r="713" spans="2:20" ht="15.6" x14ac:dyDescent="0.3">
      <c r="B713" s="34">
        <f t="shared" ref="B713:B800" si="28">(F712)</f>
        <v>1155</v>
      </c>
      <c r="C713" s="35">
        <v>1437</v>
      </c>
      <c r="D713" s="34">
        <f t="shared" si="21"/>
        <v>1155</v>
      </c>
      <c r="E713" s="36">
        <v>45437</v>
      </c>
      <c r="F713" s="37">
        <v>1155.3</v>
      </c>
      <c r="G713" s="36">
        <v>45438</v>
      </c>
      <c r="H713" s="38">
        <f t="shared" si="22"/>
        <v>0.29999999999995453</v>
      </c>
      <c r="I713" s="5">
        <f t="shared" si="24"/>
        <v>3</v>
      </c>
      <c r="K713" s="33"/>
      <c r="L713" s="687">
        <v>45436</v>
      </c>
      <c r="M713" s="34">
        <f t="shared" si="25"/>
        <v>487.5</v>
      </c>
      <c r="N713" s="37"/>
      <c r="O713" s="35">
        <v>393.75</v>
      </c>
      <c r="P713" s="40">
        <f t="shared" si="27"/>
        <v>93.75</v>
      </c>
      <c r="Q713" s="41"/>
    </row>
    <row r="714" spans="2:20" ht="15.6" x14ac:dyDescent="0.3">
      <c r="B714" s="34">
        <f t="shared" si="28"/>
        <v>1155.3</v>
      </c>
      <c r="C714" s="35">
        <v>1438</v>
      </c>
      <c r="D714" s="34">
        <f t="shared" si="21"/>
        <v>1155.3</v>
      </c>
      <c r="E714" s="36">
        <v>45438</v>
      </c>
      <c r="F714" s="37">
        <v>1155.5999999999999</v>
      </c>
      <c r="G714" s="36">
        <v>45439</v>
      </c>
      <c r="H714" s="38">
        <f t="shared" si="22"/>
        <v>0.29999999999995453</v>
      </c>
      <c r="I714" s="5">
        <f t="shared" si="24"/>
        <v>1</v>
      </c>
      <c r="K714" s="33"/>
      <c r="L714" s="687">
        <v>45437</v>
      </c>
      <c r="M714" s="34">
        <f t="shared" si="25"/>
        <v>393.75</v>
      </c>
      <c r="N714" s="37"/>
      <c r="O714" s="35">
        <v>393.75</v>
      </c>
      <c r="P714" s="40">
        <f t="shared" si="27"/>
        <v>0</v>
      </c>
      <c r="Q714" s="41"/>
    </row>
    <row r="715" spans="2:20" ht="15.6" x14ac:dyDescent="0.3">
      <c r="B715" s="34">
        <f t="shared" si="28"/>
        <v>1155.5999999999999</v>
      </c>
      <c r="C715" s="35">
        <v>1440</v>
      </c>
      <c r="D715" s="34">
        <f t="shared" si="21"/>
        <v>1155.5999999999999</v>
      </c>
      <c r="E715" s="36">
        <v>45439</v>
      </c>
      <c r="F715" s="37">
        <v>1156.7</v>
      </c>
      <c r="G715" s="36">
        <v>45440</v>
      </c>
      <c r="H715" s="38">
        <f t="shared" si="22"/>
        <v>1.1000000000001364</v>
      </c>
      <c r="I715" s="5">
        <f t="shared" si="24"/>
        <v>2</v>
      </c>
      <c r="K715" s="33"/>
      <c r="L715" s="687">
        <v>45438</v>
      </c>
      <c r="M715" s="34">
        <f t="shared" si="25"/>
        <v>393.75</v>
      </c>
      <c r="N715" s="37"/>
      <c r="O715" s="35">
        <v>393.75</v>
      </c>
      <c r="P715" s="40">
        <f t="shared" si="27"/>
        <v>0</v>
      </c>
      <c r="Q715" s="41"/>
    </row>
    <row r="716" spans="2:20" ht="15.6" x14ac:dyDescent="0.3">
      <c r="B716" s="34">
        <f t="shared" si="28"/>
        <v>1156.7</v>
      </c>
      <c r="C716" s="35">
        <v>1440</v>
      </c>
      <c r="D716" s="34">
        <f t="shared" si="21"/>
        <v>1156.7</v>
      </c>
      <c r="E716" s="36">
        <v>45440</v>
      </c>
      <c r="F716" s="37">
        <v>1156.7</v>
      </c>
      <c r="G716" s="36">
        <v>45441</v>
      </c>
      <c r="H716" s="38">
        <f t="shared" si="22"/>
        <v>0</v>
      </c>
      <c r="I716" s="5">
        <f t="shared" si="24"/>
        <v>0</v>
      </c>
      <c r="K716" s="33"/>
      <c r="L716" s="687">
        <v>45439</v>
      </c>
      <c r="M716" s="34">
        <f t="shared" si="25"/>
        <v>393.75</v>
      </c>
      <c r="N716" s="37"/>
      <c r="O716" s="35">
        <v>356.25</v>
      </c>
      <c r="P716" s="40">
        <f t="shared" si="27"/>
        <v>37.5</v>
      </c>
      <c r="Q716" s="41"/>
    </row>
    <row r="717" spans="2:20" ht="15.6" x14ac:dyDescent="0.3">
      <c r="B717" s="34">
        <f t="shared" si="28"/>
        <v>1156.7</v>
      </c>
      <c r="C717" s="35">
        <v>1444</v>
      </c>
      <c r="D717" s="34">
        <f t="shared" si="21"/>
        <v>1156.7</v>
      </c>
      <c r="E717" s="36">
        <v>45441</v>
      </c>
      <c r="F717" s="37">
        <v>1160.5999999999999</v>
      </c>
      <c r="G717" s="36">
        <v>45442</v>
      </c>
      <c r="H717" s="38">
        <f t="shared" si="22"/>
        <v>3.8999999999998636</v>
      </c>
      <c r="I717" s="5">
        <f t="shared" si="24"/>
        <v>4</v>
      </c>
      <c r="K717" s="33"/>
      <c r="L717" s="687">
        <v>45440</v>
      </c>
      <c r="M717" s="34">
        <f t="shared" si="25"/>
        <v>356.25</v>
      </c>
      <c r="N717" s="37"/>
      <c r="O717" s="35">
        <v>356.25</v>
      </c>
      <c r="P717" s="40">
        <f t="shared" si="27"/>
        <v>0</v>
      </c>
      <c r="Q717" s="41"/>
    </row>
    <row r="718" spans="2:20" ht="15.6" x14ac:dyDescent="0.3">
      <c r="B718" s="34">
        <f t="shared" si="28"/>
        <v>1160.5999999999999</v>
      </c>
      <c r="C718" s="35">
        <v>1450</v>
      </c>
      <c r="D718" s="34">
        <f t="shared" si="21"/>
        <v>1160.5999999999999</v>
      </c>
      <c r="E718" s="36">
        <v>45442</v>
      </c>
      <c r="F718" s="37">
        <v>1160.9000000000001</v>
      </c>
      <c r="G718" s="36">
        <v>45443</v>
      </c>
      <c r="H718" s="38">
        <f t="shared" si="22"/>
        <v>0.3000000000001819</v>
      </c>
      <c r="I718" s="5">
        <f t="shared" si="24"/>
        <v>6</v>
      </c>
      <c r="K718" s="33"/>
      <c r="L718" s="687">
        <v>45441</v>
      </c>
      <c r="M718" s="34">
        <f t="shared" si="25"/>
        <v>356.25</v>
      </c>
      <c r="N718" s="37"/>
      <c r="O718" s="35">
        <v>300</v>
      </c>
      <c r="P718" s="40">
        <f t="shared" si="27"/>
        <v>56.25</v>
      </c>
      <c r="Q718" s="41"/>
      <c r="S718" s="48">
        <f>SUM(H689:H716)</f>
        <v>24.900000000000091</v>
      </c>
    </row>
    <row r="719" spans="2:20" ht="15.6" x14ac:dyDescent="0.3">
      <c r="B719" s="34">
        <f t="shared" si="28"/>
        <v>1160.9000000000001</v>
      </c>
      <c r="C719" s="35">
        <v>1452</v>
      </c>
      <c r="D719" s="34">
        <f t="shared" si="21"/>
        <v>1160.9000000000001</v>
      </c>
      <c r="E719" s="36">
        <v>45443</v>
      </c>
      <c r="F719" s="37">
        <v>1161.2</v>
      </c>
      <c r="G719" s="36">
        <v>45444</v>
      </c>
      <c r="H719" s="38">
        <f t="shared" si="22"/>
        <v>0.29999999999995453</v>
      </c>
      <c r="I719" s="5">
        <f t="shared" si="24"/>
        <v>2</v>
      </c>
      <c r="K719" s="33"/>
      <c r="L719" s="687">
        <v>45442</v>
      </c>
      <c r="M719" s="34">
        <f t="shared" si="25"/>
        <v>300</v>
      </c>
      <c r="N719" s="37">
        <v>190</v>
      </c>
      <c r="O719" s="35">
        <v>506.25</v>
      </c>
      <c r="P719" s="40">
        <v>0</v>
      </c>
      <c r="Q719" s="41"/>
      <c r="S719" s="48">
        <f>SUM(H689:H716)</f>
        <v>24.900000000000091</v>
      </c>
      <c r="T719" s="48">
        <f>SUM(P690:P717)</f>
        <v>393.75</v>
      </c>
    </row>
    <row r="720" spans="2:20" ht="15.6" x14ac:dyDescent="0.3">
      <c r="B720" s="34">
        <f t="shared" si="28"/>
        <v>1161.2</v>
      </c>
      <c r="C720" s="35">
        <v>1453</v>
      </c>
      <c r="D720" s="34">
        <f t="shared" si="21"/>
        <v>1161.2</v>
      </c>
      <c r="E720" s="36">
        <v>45444</v>
      </c>
      <c r="F720" s="37">
        <v>1162.5</v>
      </c>
      <c r="G720" s="36">
        <v>45445</v>
      </c>
      <c r="H720" s="38">
        <f t="shared" si="22"/>
        <v>1.2999999999999545</v>
      </c>
      <c r="I720" s="5">
        <f t="shared" si="24"/>
        <v>1</v>
      </c>
      <c r="K720" s="33"/>
      <c r="L720" s="687">
        <v>45443</v>
      </c>
      <c r="M720" s="34">
        <f t="shared" si="25"/>
        <v>506.25</v>
      </c>
      <c r="N720" s="37"/>
      <c r="O720" s="35">
        <v>543.75</v>
      </c>
      <c r="P720" s="40">
        <v>0</v>
      </c>
      <c r="Q720" s="41"/>
    </row>
    <row r="721" spans="2:20" ht="15.6" x14ac:dyDescent="0.3">
      <c r="B721" s="34">
        <f t="shared" si="28"/>
        <v>1162.5</v>
      </c>
      <c r="C721" s="35">
        <v>1453</v>
      </c>
      <c r="D721" s="34">
        <f t="shared" si="21"/>
        <v>1162.5</v>
      </c>
      <c r="E721" s="36">
        <v>45445</v>
      </c>
      <c r="F721" s="37">
        <v>1162.5</v>
      </c>
      <c r="G721" s="36">
        <v>45446</v>
      </c>
      <c r="H721" s="38">
        <f t="shared" si="22"/>
        <v>0</v>
      </c>
      <c r="I721" s="5">
        <f t="shared" si="24"/>
        <v>0</v>
      </c>
      <c r="K721" s="33"/>
      <c r="L721" s="687">
        <v>45444</v>
      </c>
      <c r="M721" s="34">
        <f t="shared" si="25"/>
        <v>543.75</v>
      </c>
      <c r="N721" s="37"/>
      <c r="O721" s="35">
        <v>506.25</v>
      </c>
      <c r="P721" s="40">
        <f>(M721+N721)-O721</f>
        <v>37.5</v>
      </c>
      <c r="Q721" s="41"/>
    </row>
    <row r="722" spans="2:20" ht="15.6" x14ac:dyDescent="0.3">
      <c r="B722" s="34">
        <f t="shared" si="28"/>
        <v>1162.5</v>
      </c>
      <c r="C722" s="35">
        <v>1457</v>
      </c>
      <c r="D722" s="34">
        <f t="shared" si="21"/>
        <v>1162.5</v>
      </c>
      <c r="E722" s="36">
        <v>45446</v>
      </c>
      <c r="F722" s="37">
        <v>1175.7</v>
      </c>
      <c r="G722" s="36">
        <v>45447</v>
      </c>
      <c r="H722" s="38">
        <f t="shared" si="22"/>
        <v>13.200000000000045</v>
      </c>
      <c r="I722" s="5">
        <f t="shared" si="24"/>
        <v>4</v>
      </c>
      <c r="K722" s="33"/>
      <c r="L722" s="687">
        <v>45445</v>
      </c>
      <c r="M722" s="34">
        <f t="shared" si="25"/>
        <v>506.25</v>
      </c>
      <c r="N722" s="37"/>
      <c r="O722" s="35">
        <v>525</v>
      </c>
      <c r="P722" s="40">
        <v>0</v>
      </c>
      <c r="Q722" s="41"/>
    </row>
    <row r="723" spans="2:20" ht="15.6" x14ac:dyDescent="0.3">
      <c r="B723" s="34">
        <f t="shared" si="28"/>
        <v>1175.7</v>
      </c>
      <c r="C723" s="35">
        <v>1460</v>
      </c>
      <c r="D723" s="34">
        <f t="shared" si="21"/>
        <v>1175.7</v>
      </c>
      <c r="E723" s="36">
        <v>45447</v>
      </c>
      <c r="F723" s="37">
        <v>1186.7</v>
      </c>
      <c r="G723" s="36">
        <v>45448</v>
      </c>
      <c r="H723" s="38">
        <f t="shared" si="22"/>
        <v>11</v>
      </c>
      <c r="I723" s="5">
        <f t="shared" si="24"/>
        <v>3</v>
      </c>
      <c r="K723" s="33"/>
      <c r="L723" s="687">
        <v>45446</v>
      </c>
      <c r="M723" s="34">
        <f t="shared" si="25"/>
        <v>525</v>
      </c>
      <c r="N723" s="37"/>
      <c r="O723" s="35">
        <v>300</v>
      </c>
      <c r="P723" s="40">
        <f t="shared" ref="P723:P729" si="29">(M723+N723)-O723</f>
        <v>225</v>
      </c>
      <c r="Q723" s="41"/>
      <c r="S723" s="48">
        <f>SUM(H691:H720)</f>
        <v>26.799999999999955</v>
      </c>
      <c r="T723" s="48">
        <f>SUM(P692:P721)</f>
        <v>431.25</v>
      </c>
    </row>
    <row r="724" spans="2:20" ht="15.6" x14ac:dyDescent="0.3">
      <c r="B724" s="34">
        <f t="shared" si="28"/>
        <v>1186.7</v>
      </c>
      <c r="C724" s="35">
        <v>1465</v>
      </c>
      <c r="D724" s="34">
        <f t="shared" si="21"/>
        <v>1186.7</v>
      </c>
      <c r="E724" s="36">
        <v>45448</v>
      </c>
      <c r="F724" s="37">
        <v>1189</v>
      </c>
      <c r="G724" s="36">
        <v>45449</v>
      </c>
      <c r="H724" s="38">
        <f t="shared" si="22"/>
        <v>2.2999999999999545</v>
      </c>
      <c r="I724" s="5">
        <f t="shared" si="24"/>
        <v>5</v>
      </c>
      <c r="K724" s="33"/>
      <c r="L724" s="687">
        <v>45447</v>
      </c>
      <c r="M724" s="34">
        <f t="shared" si="25"/>
        <v>300</v>
      </c>
      <c r="N724" s="37"/>
      <c r="O724" s="35">
        <v>225</v>
      </c>
      <c r="P724" s="40">
        <f t="shared" si="29"/>
        <v>75</v>
      </c>
      <c r="Q724" s="41"/>
      <c r="T724" s="48" t="s">
        <v>46</v>
      </c>
    </row>
    <row r="725" spans="2:20" ht="15.6" x14ac:dyDescent="0.3">
      <c r="B725" s="34">
        <f t="shared" si="28"/>
        <v>1189</v>
      </c>
      <c r="C725" s="35">
        <v>1470</v>
      </c>
      <c r="D725" s="34">
        <f t="shared" si="21"/>
        <v>1189</v>
      </c>
      <c r="E725" s="36">
        <v>45449</v>
      </c>
      <c r="F725" s="37">
        <v>1196.5999999999999</v>
      </c>
      <c r="G725" s="36">
        <v>45450</v>
      </c>
      <c r="H725" s="38">
        <f t="shared" si="22"/>
        <v>7.5999999999999091</v>
      </c>
      <c r="I725" s="5">
        <f t="shared" si="24"/>
        <v>5</v>
      </c>
      <c r="K725" s="33"/>
      <c r="L725" s="687">
        <v>45448</v>
      </c>
      <c r="M725" s="34">
        <f t="shared" si="25"/>
        <v>225</v>
      </c>
      <c r="N725" s="37"/>
      <c r="O725" s="35">
        <v>187.5</v>
      </c>
      <c r="P725" s="40">
        <f t="shared" si="29"/>
        <v>37.5</v>
      </c>
      <c r="Q725" s="41"/>
      <c r="T725" s="48">
        <v>386.16</v>
      </c>
    </row>
    <row r="726" spans="2:20" ht="15.6" x14ac:dyDescent="0.3">
      <c r="B726" s="34">
        <f t="shared" si="28"/>
        <v>1196.5999999999999</v>
      </c>
      <c r="C726" s="35">
        <v>1472</v>
      </c>
      <c r="D726" s="34">
        <f t="shared" si="21"/>
        <v>1196.5999999999999</v>
      </c>
      <c r="E726" s="36">
        <v>45450</v>
      </c>
      <c r="F726" s="37">
        <v>1197.3</v>
      </c>
      <c r="G726" s="36">
        <v>45451</v>
      </c>
      <c r="H726" s="38">
        <f t="shared" si="22"/>
        <v>0.70000000000004547</v>
      </c>
      <c r="I726" s="5">
        <f t="shared" si="24"/>
        <v>2</v>
      </c>
      <c r="K726" s="33"/>
      <c r="L726" s="687">
        <v>45449</v>
      </c>
      <c r="M726" s="34">
        <f t="shared" si="25"/>
        <v>187.5</v>
      </c>
      <c r="N726" s="37">
        <v>370</v>
      </c>
      <c r="O726" s="35">
        <v>468.75</v>
      </c>
      <c r="P726" s="40">
        <f t="shared" si="29"/>
        <v>88.75</v>
      </c>
      <c r="Q726" s="41"/>
      <c r="R726" s="48" t="s">
        <v>47</v>
      </c>
    </row>
    <row r="727" spans="2:20" ht="15.6" x14ac:dyDescent="0.3">
      <c r="B727" s="34">
        <f t="shared" si="28"/>
        <v>1197.3</v>
      </c>
      <c r="C727" s="35">
        <v>1477</v>
      </c>
      <c r="D727" s="34">
        <f t="shared" si="21"/>
        <v>1197.3</v>
      </c>
      <c r="E727" s="36">
        <v>45451</v>
      </c>
      <c r="F727" s="37">
        <v>1203.0999999999999</v>
      </c>
      <c r="G727" s="36">
        <v>45452</v>
      </c>
      <c r="H727" s="38">
        <f t="shared" si="22"/>
        <v>5.7999999999999545</v>
      </c>
      <c r="I727" s="5">
        <f t="shared" si="24"/>
        <v>5</v>
      </c>
      <c r="K727" s="33"/>
      <c r="L727" s="687">
        <v>45450</v>
      </c>
      <c r="M727" s="34">
        <f t="shared" si="25"/>
        <v>468.75</v>
      </c>
      <c r="N727" s="37"/>
      <c r="O727" s="35">
        <v>431.25</v>
      </c>
      <c r="P727" s="40">
        <f t="shared" si="29"/>
        <v>37.5</v>
      </c>
      <c r="Q727" s="41"/>
      <c r="S727" s="48">
        <f>SUM(H689:H719)</f>
        <v>29.400000000000091</v>
      </c>
      <c r="T727" s="48">
        <f>SUM(P690:P720)</f>
        <v>450</v>
      </c>
    </row>
    <row r="728" spans="2:20" ht="15.6" x14ac:dyDescent="0.3">
      <c r="B728" s="34">
        <f t="shared" si="28"/>
        <v>1203.0999999999999</v>
      </c>
      <c r="C728" s="35">
        <v>1481</v>
      </c>
      <c r="D728" s="34">
        <f t="shared" si="21"/>
        <v>1203.0999999999999</v>
      </c>
      <c r="E728" s="36">
        <v>45452</v>
      </c>
      <c r="F728" s="37">
        <v>1205.2</v>
      </c>
      <c r="G728" s="36">
        <v>45453</v>
      </c>
      <c r="H728" s="38">
        <f t="shared" si="22"/>
        <v>2.1000000000001364</v>
      </c>
      <c r="I728" s="5">
        <f t="shared" si="24"/>
        <v>4</v>
      </c>
      <c r="K728" s="33"/>
      <c r="L728" s="687">
        <v>45451</v>
      </c>
      <c r="M728" s="34">
        <f t="shared" si="25"/>
        <v>431.25</v>
      </c>
      <c r="N728" s="37"/>
      <c r="O728" s="35">
        <v>375</v>
      </c>
      <c r="P728" s="40">
        <f t="shared" si="29"/>
        <v>56.25</v>
      </c>
      <c r="Q728" s="41"/>
    </row>
    <row r="729" spans="2:20" ht="15.6" x14ac:dyDescent="0.3">
      <c r="B729" s="34">
        <f t="shared" si="28"/>
        <v>1205.2</v>
      </c>
      <c r="C729" s="35">
        <v>1483</v>
      </c>
      <c r="D729" s="34">
        <f t="shared" si="21"/>
        <v>1205.2</v>
      </c>
      <c r="E729" s="36">
        <v>45453</v>
      </c>
      <c r="F729" s="37">
        <v>1205.3</v>
      </c>
      <c r="G729" s="36">
        <v>45454</v>
      </c>
      <c r="H729" s="38">
        <f t="shared" si="22"/>
        <v>9.9999999999909051E-2</v>
      </c>
      <c r="I729" s="5">
        <f t="shared" si="24"/>
        <v>2</v>
      </c>
      <c r="K729" s="33"/>
      <c r="L729" s="687">
        <v>45452</v>
      </c>
      <c r="M729" s="34">
        <f t="shared" si="25"/>
        <v>375</v>
      </c>
      <c r="N729" s="37"/>
      <c r="O729" s="35">
        <v>318.75</v>
      </c>
      <c r="P729" s="40">
        <f t="shared" si="29"/>
        <v>56.25</v>
      </c>
      <c r="Q729" s="41"/>
    </row>
    <row r="730" spans="2:20" ht="15.6" x14ac:dyDescent="0.3">
      <c r="B730" s="34">
        <f t="shared" si="28"/>
        <v>1205.3</v>
      </c>
      <c r="C730" s="35">
        <v>1485</v>
      </c>
      <c r="D730" s="34">
        <f t="shared" si="21"/>
        <v>1205.3</v>
      </c>
      <c r="E730" s="36">
        <v>45454</v>
      </c>
      <c r="F730" s="37">
        <v>1205.5</v>
      </c>
      <c r="G730" s="36">
        <v>45455</v>
      </c>
      <c r="H730" s="38">
        <f t="shared" si="22"/>
        <v>0.20000000000004547</v>
      </c>
      <c r="I730" s="5">
        <f t="shared" si="24"/>
        <v>2</v>
      </c>
      <c r="K730" s="33"/>
      <c r="L730" s="687">
        <v>45453</v>
      </c>
      <c r="M730" s="34">
        <f t="shared" si="25"/>
        <v>318.75</v>
      </c>
      <c r="N730" s="37"/>
      <c r="O730" s="35">
        <v>337.5</v>
      </c>
      <c r="P730" s="40">
        <v>0</v>
      </c>
      <c r="Q730" s="41"/>
    </row>
    <row r="731" spans="2:20" ht="15.6" x14ac:dyDescent="0.3">
      <c r="B731" s="34">
        <f t="shared" si="28"/>
        <v>1205.5</v>
      </c>
      <c r="C731" s="35">
        <v>1485</v>
      </c>
      <c r="D731" s="34">
        <f t="shared" si="21"/>
        <v>1205.5</v>
      </c>
      <c r="E731" s="36">
        <v>45455</v>
      </c>
      <c r="F731" s="37">
        <v>1205.5</v>
      </c>
      <c r="G731" s="36">
        <v>45456</v>
      </c>
      <c r="H731" s="38">
        <f t="shared" si="22"/>
        <v>0</v>
      </c>
      <c r="I731" s="5">
        <f t="shared" si="24"/>
        <v>0</v>
      </c>
      <c r="K731" s="33"/>
      <c r="L731" s="687">
        <v>45454</v>
      </c>
      <c r="M731" s="34">
        <f t="shared" si="25"/>
        <v>337.5</v>
      </c>
      <c r="N731" s="37"/>
      <c r="O731" s="35">
        <v>337.5</v>
      </c>
      <c r="P731" s="40">
        <f t="shared" ref="P731:P800" si="30">(M731+N731)-O731</f>
        <v>0</v>
      </c>
      <c r="Q731" s="41"/>
    </row>
    <row r="732" spans="2:20" ht="15.6" x14ac:dyDescent="0.3">
      <c r="B732" s="34">
        <f t="shared" si="28"/>
        <v>1205.5</v>
      </c>
      <c r="C732" s="35">
        <v>1486</v>
      </c>
      <c r="D732" s="34">
        <f t="shared" si="21"/>
        <v>1205.5</v>
      </c>
      <c r="E732" s="36">
        <v>45456</v>
      </c>
      <c r="F732" s="37">
        <v>1206.7</v>
      </c>
      <c r="G732" s="36">
        <v>45457</v>
      </c>
      <c r="H732" s="38">
        <f t="shared" si="22"/>
        <v>1.2000000000000455</v>
      </c>
      <c r="I732" s="5">
        <f t="shared" si="24"/>
        <v>1</v>
      </c>
      <c r="K732" s="33"/>
      <c r="L732" s="687">
        <v>45455</v>
      </c>
      <c r="M732" s="34">
        <f t="shared" si="25"/>
        <v>337.5</v>
      </c>
      <c r="N732" s="37"/>
      <c r="O732" s="35">
        <v>337.5</v>
      </c>
      <c r="P732" s="40">
        <f t="shared" si="30"/>
        <v>0</v>
      </c>
      <c r="Q732" s="41"/>
    </row>
    <row r="733" spans="2:20" ht="15.6" x14ac:dyDescent="0.3">
      <c r="B733" s="34">
        <f t="shared" si="28"/>
        <v>1206.7</v>
      </c>
      <c r="C733" s="35">
        <v>1487</v>
      </c>
      <c r="D733" s="34">
        <f t="shared" si="21"/>
        <v>1206.7</v>
      </c>
      <c r="E733" s="36">
        <v>45457</v>
      </c>
      <c r="F733" s="37">
        <v>1208.5</v>
      </c>
      <c r="G733" s="36">
        <v>45458</v>
      </c>
      <c r="H733" s="38">
        <f t="shared" si="22"/>
        <v>1.7999999999999545</v>
      </c>
      <c r="I733" s="5">
        <f t="shared" si="24"/>
        <v>1</v>
      </c>
      <c r="K733" s="33"/>
      <c r="L733" s="687">
        <v>45456</v>
      </c>
      <c r="M733" s="34">
        <f t="shared" si="25"/>
        <v>337.5</v>
      </c>
      <c r="N733" s="37"/>
      <c r="O733" s="35">
        <v>307.56</v>
      </c>
      <c r="P733" s="40">
        <f t="shared" si="30"/>
        <v>29.939999999999998</v>
      </c>
      <c r="Q733" s="41"/>
    </row>
    <row r="734" spans="2:20" ht="15.6" x14ac:dyDescent="0.3">
      <c r="B734" s="34">
        <f t="shared" si="28"/>
        <v>1208.5</v>
      </c>
      <c r="C734" s="35">
        <v>1490</v>
      </c>
      <c r="D734" s="34">
        <f t="shared" si="21"/>
        <v>1208.5</v>
      </c>
      <c r="E734" s="36">
        <v>45458</v>
      </c>
      <c r="F734" s="37">
        <v>1209.0999999999999</v>
      </c>
      <c r="G734" s="36">
        <v>45459</v>
      </c>
      <c r="H734" s="38">
        <f t="shared" si="22"/>
        <v>0.59999999999990905</v>
      </c>
      <c r="I734" s="5">
        <f t="shared" si="24"/>
        <v>3</v>
      </c>
      <c r="K734" s="33"/>
      <c r="L734" s="687">
        <v>45457</v>
      </c>
      <c r="M734" s="34">
        <f t="shared" si="25"/>
        <v>307.56</v>
      </c>
      <c r="N734" s="37"/>
      <c r="O734" s="35">
        <v>300</v>
      </c>
      <c r="P734" s="40">
        <f t="shared" si="30"/>
        <v>7.5600000000000023</v>
      </c>
      <c r="Q734" s="41"/>
    </row>
    <row r="735" spans="2:20" ht="15.6" x14ac:dyDescent="0.3">
      <c r="B735" s="34">
        <f t="shared" si="28"/>
        <v>1209.0999999999999</v>
      </c>
      <c r="C735" s="35">
        <v>1490</v>
      </c>
      <c r="D735" s="34">
        <f t="shared" si="21"/>
        <v>1209.0999999999999</v>
      </c>
      <c r="E735" s="36">
        <v>45459</v>
      </c>
      <c r="F735" s="37">
        <v>1209.0999999999999</v>
      </c>
      <c r="G735" s="36">
        <v>45460</v>
      </c>
      <c r="H735" s="38">
        <f t="shared" si="22"/>
        <v>0</v>
      </c>
      <c r="I735" s="5">
        <f t="shared" si="24"/>
        <v>0</v>
      </c>
      <c r="K735" s="33"/>
      <c r="L735" s="687">
        <v>45458</v>
      </c>
      <c r="M735" s="34">
        <f t="shared" si="25"/>
        <v>300</v>
      </c>
      <c r="N735" s="37"/>
      <c r="O735" s="35">
        <v>300</v>
      </c>
      <c r="P735" s="40">
        <f t="shared" si="30"/>
        <v>0</v>
      </c>
      <c r="Q735" s="41"/>
    </row>
    <row r="736" spans="2:20" ht="15.6" x14ac:dyDescent="0.3">
      <c r="B736" s="34">
        <f t="shared" si="28"/>
        <v>1209.0999999999999</v>
      </c>
      <c r="C736" s="35">
        <v>1490</v>
      </c>
      <c r="D736" s="34">
        <f t="shared" si="21"/>
        <v>1209.0999999999999</v>
      </c>
      <c r="E736" s="36">
        <v>45460</v>
      </c>
      <c r="F736" s="37">
        <v>1209.0999999999999</v>
      </c>
      <c r="G736" s="36">
        <v>45461</v>
      </c>
      <c r="H736" s="38">
        <f t="shared" si="22"/>
        <v>0</v>
      </c>
      <c r="I736" s="5">
        <f t="shared" si="24"/>
        <v>0</v>
      </c>
      <c r="K736" s="33"/>
      <c r="L736" s="687">
        <v>45459</v>
      </c>
      <c r="M736" s="34">
        <f t="shared" si="25"/>
        <v>300</v>
      </c>
      <c r="N736" s="37"/>
      <c r="O736" s="35">
        <v>300</v>
      </c>
      <c r="P736" s="40">
        <f t="shared" si="30"/>
        <v>0</v>
      </c>
      <c r="Q736" s="41"/>
    </row>
    <row r="737" spans="2:22" ht="15.6" x14ac:dyDescent="0.3">
      <c r="B737" s="34">
        <f t="shared" si="28"/>
        <v>1209.0999999999999</v>
      </c>
      <c r="C737" s="35">
        <v>1491</v>
      </c>
      <c r="D737" s="34">
        <f t="shared" si="21"/>
        <v>1209.0999999999999</v>
      </c>
      <c r="E737" s="36">
        <v>45461</v>
      </c>
      <c r="F737" s="37">
        <v>1211.5</v>
      </c>
      <c r="G737" s="36">
        <v>45462</v>
      </c>
      <c r="H737" s="38">
        <f t="shared" si="22"/>
        <v>2.4000000000000909</v>
      </c>
      <c r="I737" s="5">
        <f t="shared" si="24"/>
        <v>1</v>
      </c>
      <c r="K737" s="33"/>
      <c r="L737" s="687">
        <v>45460</v>
      </c>
      <c r="M737" s="34">
        <f t="shared" si="25"/>
        <v>300</v>
      </c>
      <c r="N737" s="37"/>
      <c r="O737" s="35">
        <v>300</v>
      </c>
      <c r="P737" s="40">
        <f t="shared" si="30"/>
        <v>0</v>
      </c>
      <c r="Q737" s="41"/>
    </row>
    <row r="738" spans="2:22" ht="15.6" x14ac:dyDescent="0.3">
      <c r="B738" s="34">
        <f t="shared" si="28"/>
        <v>1211.5</v>
      </c>
      <c r="C738" s="35">
        <v>1491</v>
      </c>
      <c r="D738" s="34">
        <f t="shared" si="21"/>
        <v>1211.5</v>
      </c>
      <c r="E738" s="36">
        <v>45462</v>
      </c>
      <c r="F738" s="37">
        <v>1211.5</v>
      </c>
      <c r="G738" s="36">
        <v>45463</v>
      </c>
      <c r="H738" s="38">
        <f t="shared" si="22"/>
        <v>0</v>
      </c>
      <c r="I738" s="5">
        <f t="shared" si="24"/>
        <v>0</v>
      </c>
      <c r="K738" s="33"/>
      <c r="L738" s="687">
        <v>45461</v>
      </c>
      <c r="M738" s="34">
        <f t="shared" si="25"/>
        <v>300</v>
      </c>
      <c r="N738" s="37"/>
      <c r="O738" s="35">
        <v>262.5</v>
      </c>
      <c r="P738" s="40">
        <f t="shared" si="30"/>
        <v>37.5</v>
      </c>
      <c r="Q738" s="41"/>
    </row>
    <row r="739" spans="2:22" ht="15.6" x14ac:dyDescent="0.3">
      <c r="B739" s="34">
        <f t="shared" si="28"/>
        <v>1211.5</v>
      </c>
      <c r="C739" s="35">
        <v>1494</v>
      </c>
      <c r="D739" s="34">
        <f t="shared" si="21"/>
        <v>1211.5</v>
      </c>
      <c r="E739" s="36">
        <v>45463</v>
      </c>
      <c r="F739" s="37">
        <v>1211.5</v>
      </c>
      <c r="G739" s="36">
        <v>45464</v>
      </c>
      <c r="H739" s="38">
        <f t="shared" si="22"/>
        <v>0</v>
      </c>
      <c r="I739" s="5">
        <f t="shared" si="24"/>
        <v>3</v>
      </c>
      <c r="K739" s="33"/>
      <c r="L739" s="687">
        <v>45462</v>
      </c>
      <c r="M739" s="34">
        <f t="shared" si="25"/>
        <v>262.5</v>
      </c>
      <c r="N739" s="37"/>
      <c r="O739" s="35">
        <v>262.5</v>
      </c>
      <c r="P739" s="40">
        <f t="shared" si="30"/>
        <v>0</v>
      </c>
      <c r="Q739" s="41"/>
    </row>
    <row r="740" spans="2:22" ht="15.6" x14ac:dyDescent="0.3">
      <c r="B740" s="34">
        <f t="shared" si="28"/>
        <v>1211.5</v>
      </c>
      <c r="C740" s="35">
        <v>1491</v>
      </c>
      <c r="D740" s="34">
        <f t="shared" si="21"/>
        <v>1211.5</v>
      </c>
      <c r="E740" s="36">
        <v>45464</v>
      </c>
      <c r="F740" s="37">
        <v>1211.5</v>
      </c>
      <c r="G740" s="36">
        <v>45465</v>
      </c>
      <c r="H740" s="38">
        <f t="shared" si="22"/>
        <v>0</v>
      </c>
      <c r="I740" s="5">
        <f t="shared" si="24"/>
        <v>-3</v>
      </c>
      <c r="K740" s="33"/>
      <c r="L740" s="687">
        <v>45463</v>
      </c>
      <c r="M740" s="34">
        <f t="shared" si="25"/>
        <v>262.5</v>
      </c>
      <c r="N740" s="37"/>
      <c r="O740" s="35">
        <v>262.5</v>
      </c>
      <c r="P740" s="40">
        <f t="shared" si="30"/>
        <v>0</v>
      </c>
      <c r="Q740" s="41"/>
    </row>
    <row r="741" spans="2:22" ht="15.6" x14ac:dyDescent="0.3">
      <c r="B741" s="34">
        <f t="shared" si="28"/>
        <v>1211.5</v>
      </c>
      <c r="C741" s="35">
        <v>1491</v>
      </c>
      <c r="D741" s="34">
        <f t="shared" si="21"/>
        <v>1211.5</v>
      </c>
      <c r="E741" s="36">
        <v>45465</v>
      </c>
      <c r="F741" s="37">
        <v>1211.5</v>
      </c>
      <c r="G741" s="36">
        <v>45466</v>
      </c>
      <c r="H741" s="38">
        <f t="shared" si="22"/>
        <v>0</v>
      </c>
      <c r="I741" s="5">
        <f t="shared" si="24"/>
        <v>0</v>
      </c>
      <c r="K741" s="33"/>
      <c r="L741" s="687">
        <v>45464</v>
      </c>
      <c r="M741" s="34">
        <f t="shared" si="25"/>
        <v>262.5</v>
      </c>
      <c r="N741" s="37"/>
      <c r="O741" s="35">
        <v>262.5</v>
      </c>
      <c r="P741" s="40">
        <f t="shared" si="30"/>
        <v>0</v>
      </c>
      <c r="Q741" s="41"/>
    </row>
    <row r="742" spans="2:22" ht="15.6" x14ac:dyDescent="0.3">
      <c r="B742" s="34">
        <f t="shared" si="28"/>
        <v>1211.5</v>
      </c>
      <c r="C742" s="35">
        <v>1491</v>
      </c>
      <c r="D742" s="34">
        <f t="shared" si="21"/>
        <v>1211.5</v>
      </c>
      <c r="E742" s="36">
        <v>45466</v>
      </c>
      <c r="F742" s="37">
        <v>1211.5</v>
      </c>
      <c r="G742" s="36">
        <v>45467</v>
      </c>
      <c r="H742" s="38">
        <f t="shared" si="22"/>
        <v>0</v>
      </c>
      <c r="I742" s="5">
        <f t="shared" si="24"/>
        <v>0</v>
      </c>
      <c r="K742" s="33"/>
      <c r="L742" s="687">
        <v>45465</v>
      </c>
      <c r="M742" s="34">
        <f t="shared" si="25"/>
        <v>262.5</v>
      </c>
      <c r="N742" s="37"/>
      <c r="O742" s="35">
        <v>262.5</v>
      </c>
      <c r="P742" s="40">
        <f t="shared" si="30"/>
        <v>0</v>
      </c>
      <c r="Q742" s="41"/>
    </row>
    <row r="743" spans="2:22" ht="15.6" x14ac:dyDescent="0.3">
      <c r="B743" s="34">
        <f t="shared" si="28"/>
        <v>1211.5</v>
      </c>
      <c r="C743" s="35">
        <v>1493</v>
      </c>
      <c r="D743" s="34">
        <f t="shared" si="21"/>
        <v>1211.5</v>
      </c>
      <c r="E743" s="36">
        <v>45467</v>
      </c>
      <c r="F743" s="37">
        <v>1229.5</v>
      </c>
      <c r="G743" s="36">
        <v>45468</v>
      </c>
      <c r="H743" s="38">
        <f t="shared" si="22"/>
        <v>18</v>
      </c>
      <c r="I743" s="5">
        <f t="shared" si="24"/>
        <v>2</v>
      </c>
      <c r="K743" s="33"/>
      <c r="L743" s="687">
        <v>45466</v>
      </c>
      <c r="M743" s="34">
        <f t="shared" si="25"/>
        <v>262.5</v>
      </c>
      <c r="N743" s="37"/>
      <c r="O743" s="35">
        <v>262.5</v>
      </c>
      <c r="P743" s="40">
        <f t="shared" si="30"/>
        <v>0</v>
      </c>
      <c r="Q743" s="41"/>
    </row>
    <row r="744" spans="2:22" ht="15.6" x14ac:dyDescent="0.3">
      <c r="B744" s="34">
        <f t="shared" si="28"/>
        <v>1229.5</v>
      </c>
      <c r="C744" s="35">
        <v>1493</v>
      </c>
      <c r="D744" s="34">
        <f t="shared" si="21"/>
        <v>1229.5</v>
      </c>
      <c r="E744" s="36">
        <v>45468</v>
      </c>
      <c r="F744" s="37">
        <v>1239.4000000000001</v>
      </c>
      <c r="G744" s="36">
        <v>45469</v>
      </c>
      <c r="H744" s="38">
        <f t="shared" si="22"/>
        <v>9.9000000000000909</v>
      </c>
      <c r="I744" s="5">
        <f t="shared" si="24"/>
        <v>0</v>
      </c>
      <c r="K744" s="33"/>
      <c r="L744" s="687">
        <v>45467</v>
      </c>
      <c r="M744" s="34">
        <f t="shared" si="25"/>
        <v>262.5</v>
      </c>
      <c r="N744" s="37">
        <v>200</v>
      </c>
      <c r="O744" s="35">
        <v>241.5</v>
      </c>
      <c r="P744" s="40">
        <f t="shared" si="30"/>
        <v>221</v>
      </c>
      <c r="Q744" s="41"/>
      <c r="R744" s="48" t="s">
        <v>48</v>
      </c>
    </row>
    <row r="745" spans="2:22" ht="15.6" x14ac:dyDescent="0.3">
      <c r="B745" s="34">
        <f t="shared" si="28"/>
        <v>1239.4000000000001</v>
      </c>
      <c r="C745" s="35">
        <v>1493</v>
      </c>
      <c r="D745" s="34">
        <f t="shared" si="21"/>
        <v>1239.4000000000001</v>
      </c>
      <c r="E745" s="36">
        <v>45469</v>
      </c>
      <c r="F745" s="37">
        <v>1239.4000000000001</v>
      </c>
      <c r="G745" s="36">
        <v>45470</v>
      </c>
      <c r="H745" s="38">
        <f t="shared" si="22"/>
        <v>0</v>
      </c>
      <c r="I745" s="5">
        <f t="shared" si="24"/>
        <v>0</v>
      </c>
      <c r="K745" s="33"/>
      <c r="L745" s="687">
        <v>45468</v>
      </c>
      <c r="M745" s="34">
        <f t="shared" si="25"/>
        <v>241.5</v>
      </c>
      <c r="N745" s="37"/>
      <c r="O745" s="35">
        <v>112.5</v>
      </c>
      <c r="P745" s="40">
        <f t="shared" si="30"/>
        <v>129</v>
      </c>
      <c r="Q745" s="41"/>
    </row>
    <row r="746" spans="2:22" ht="15.6" x14ac:dyDescent="0.3">
      <c r="B746" s="34">
        <f t="shared" si="28"/>
        <v>1239.4000000000001</v>
      </c>
      <c r="C746" s="35">
        <v>1493</v>
      </c>
      <c r="D746" s="34">
        <f t="shared" si="21"/>
        <v>1239.4000000000001</v>
      </c>
      <c r="E746" s="36">
        <v>45470</v>
      </c>
      <c r="F746" s="37">
        <v>1239.4000000000001</v>
      </c>
      <c r="G746" s="36">
        <v>45471</v>
      </c>
      <c r="H746" s="38">
        <f t="shared" si="22"/>
        <v>0</v>
      </c>
      <c r="I746" s="5">
        <f t="shared" si="24"/>
        <v>0</v>
      </c>
      <c r="K746" s="33"/>
      <c r="L746" s="687">
        <v>45469</v>
      </c>
      <c r="M746" s="34">
        <f t="shared" si="25"/>
        <v>112.5</v>
      </c>
      <c r="N746" s="37"/>
      <c r="O746" s="35">
        <v>112.5</v>
      </c>
      <c r="P746" s="40">
        <f t="shared" si="30"/>
        <v>0</v>
      </c>
      <c r="Q746" s="41"/>
    </row>
    <row r="747" spans="2:22" ht="15.6" x14ac:dyDescent="0.3">
      <c r="B747" s="34">
        <f t="shared" si="28"/>
        <v>1239.4000000000001</v>
      </c>
      <c r="C747" s="35">
        <v>1493</v>
      </c>
      <c r="D747" s="34">
        <f t="shared" si="21"/>
        <v>1239.4000000000001</v>
      </c>
      <c r="E747" s="36">
        <v>45471</v>
      </c>
      <c r="F747" s="37">
        <v>1239.4000000000001</v>
      </c>
      <c r="G747" s="36">
        <v>45472</v>
      </c>
      <c r="H747" s="38">
        <f t="shared" si="22"/>
        <v>0</v>
      </c>
      <c r="I747" s="5">
        <f t="shared" si="24"/>
        <v>0</v>
      </c>
      <c r="K747" s="33"/>
      <c r="L747" s="687">
        <v>45470</v>
      </c>
      <c r="M747" s="34">
        <f t="shared" si="25"/>
        <v>112.5</v>
      </c>
      <c r="N747" s="37"/>
      <c r="O747" s="35">
        <v>112.5</v>
      </c>
      <c r="P747" s="40">
        <f t="shared" si="30"/>
        <v>0</v>
      </c>
      <c r="Q747" s="41"/>
    </row>
    <row r="748" spans="2:22" ht="15.6" x14ac:dyDescent="0.3">
      <c r="B748" s="34">
        <f t="shared" si="28"/>
        <v>1239.4000000000001</v>
      </c>
      <c r="C748" s="35">
        <v>1493</v>
      </c>
      <c r="D748" s="34">
        <f t="shared" si="21"/>
        <v>1239.4000000000001</v>
      </c>
      <c r="E748" s="36">
        <v>45472</v>
      </c>
      <c r="F748" s="37">
        <v>1239.4000000000001</v>
      </c>
      <c r="G748" s="36">
        <v>45473</v>
      </c>
      <c r="H748" s="38">
        <f t="shared" si="22"/>
        <v>0</v>
      </c>
      <c r="I748" s="5">
        <f t="shared" si="24"/>
        <v>0</v>
      </c>
      <c r="K748" s="33"/>
      <c r="L748" s="687">
        <v>45471</v>
      </c>
      <c r="M748" s="34">
        <f t="shared" si="25"/>
        <v>112.5</v>
      </c>
      <c r="N748" s="37"/>
      <c r="O748" s="35">
        <v>112.5</v>
      </c>
      <c r="P748" s="40">
        <f t="shared" si="30"/>
        <v>0</v>
      </c>
      <c r="Q748" s="41"/>
    </row>
    <row r="749" spans="2:22" ht="15.6" x14ac:dyDescent="0.3">
      <c r="B749" s="34">
        <f t="shared" si="28"/>
        <v>1239.4000000000001</v>
      </c>
      <c r="C749" s="35">
        <v>1493</v>
      </c>
      <c r="D749" s="34">
        <f t="shared" si="21"/>
        <v>1239.4000000000001</v>
      </c>
      <c r="E749" s="36">
        <v>45473</v>
      </c>
      <c r="F749" s="37">
        <v>1239.4000000000001</v>
      </c>
      <c r="G749" s="36">
        <v>45474</v>
      </c>
      <c r="H749" s="38">
        <f t="shared" si="22"/>
        <v>0</v>
      </c>
      <c r="I749" s="5">
        <f t="shared" si="24"/>
        <v>0</v>
      </c>
      <c r="J749">
        <f>SUM(H659:H749)</f>
        <v>149.30000000000018</v>
      </c>
      <c r="K749" s="33"/>
      <c r="L749" s="687">
        <v>45472</v>
      </c>
      <c r="M749" s="34">
        <f t="shared" si="25"/>
        <v>112.5</v>
      </c>
      <c r="N749" s="37"/>
      <c r="O749" s="35">
        <v>112.5</v>
      </c>
      <c r="P749" s="40">
        <f t="shared" si="30"/>
        <v>0</v>
      </c>
      <c r="Q749" s="41"/>
      <c r="S749">
        <f>SUM(H659:H749)</f>
        <v>149.30000000000018</v>
      </c>
      <c r="T749">
        <f>SUM(P660:P750)</f>
        <v>2056.5</v>
      </c>
    </row>
    <row r="750" spans="2:22" ht="15.6" x14ac:dyDescent="0.3">
      <c r="B750" s="34">
        <f t="shared" si="28"/>
        <v>1239.4000000000001</v>
      </c>
      <c r="C750" s="35">
        <v>1494</v>
      </c>
      <c r="D750" s="34">
        <f t="shared" si="21"/>
        <v>1239.4000000000001</v>
      </c>
      <c r="E750" s="36">
        <v>45474</v>
      </c>
      <c r="F750" s="37">
        <v>1239.7</v>
      </c>
      <c r="G750" s="36">
        <v>45475</v>
      </c>
      <c r="H750" s="38">
        <f t="shared" si="22"/>
        <v>0.29999999999995453</v>
      </c>
      <c r="I750" s="5">
        <f t="shared" si="24"/>
        <v>1</v>
      </c>
      <c r="K750" s="33"/>
      <c r="L750" s="687">
        <v>45473</v>
      </c>
      <c r="M750" s="34">
        <f t="shared" si="25"/>
        <v>112.5</v>
      </c>
      <c r="N750" s="37"/>
      <c r="O750" s="35">
        <v>112.5</v>
      </c>
      <c r="P750" s="40">
        <f t="shared" si="30"/>
        <v>0</v>
      </c>
      <c r="Q750" s="41"/>
    </row>
    <row r="751" spans="2:22" ht="15.6" x14ac:dyDescent="0.3">
      <c r="B751" s="34">
        <f t="shared" si="28"/>
        <v>1239.7</v>
      </c>
      <c r="C751" s="35">
        <v>1494</v>
      </c>
      <c r="D751" s="34">
        <f t="shared" si="21"/>
        <v>1239.7</v>
      </c>
      <c r="E751" s="36">
        <v>45475</v>
      </c>
      <c r="F751" s="37">
        <v>1239.7</v>
      </c>
      <c r="G751" s="36">
        <v>45476</v>
      </c>
      <c r="H751" s="38">
        <f t="shared" si="22"/>
        <v>0</v>
      </c>
      <c r="I751" s="5">
        <f t="shared" si="24"/>
        <v>0</v>
      </c>
      <c r="K751" s="33"/>
      <c r="L751" s="687">
        <v>45474</v>
      </c>
      <c r="M751" s="34">
        <f t="shared" si="25"/>
        <v>112.5</v>
      </c>
      <c r="N751" s="37"/>
      <c r="O751" s="35">
        <v>112.5</v>
      </c>
      <c r="P751" s="40">
        <f t="shared" si="30"/>
        <v>0</v>
      </c>
      <c r="Q751" s="41"/>
      <c r="U751" t="s">
        <v>1369</v>
      </c>
      <c r="V751" t="s">
        <v>1368</v>
      </c>
    </row>
    <row r="752" spans="2:22" ht="15.6" x14ac:dyDescent="0.3">
      <c r="B752" s="34">
        <f t="shared" si="28"/>
        <v>1239.7</v>
      </c>
      <c r="C752" s="35">
        <v>1494</v>
      </c>
      <c r="D752" s="34">
        <f t="shared" si="21"/>
        <v>1239.7</v>
      </c>
      <c r="E752" s="36">
        <v>45476</v>
      </c>
      <c r="F752" s="37">
        <v>1239.7</v>
      </c>
      <c r="G752" s="36">
        <v>45477</v>
      </c>
      <c r="H752" s="38">
        <f t="shared" si="22"/>
        <v>0</v>
      </c>
      <c r="I752" s="5">
        <f t="shared" si="24"/>
        <v>0</v>
      </c>
      <c r="K752" s="33"/>
      <c r="L752" s="687">
        <v>45475</v>
      </c>
      <c r="M752" s="34">
        <f t="shared" si="25"/>
        <v>112.5</v>
      </c>
      <c r="N752" s="37"/>
      <c r="O752" s="35">
        <v>112.5</v>
      </c>
      <c r="P752" s="40">
        <f t="shared" si="30"/>
        <v>0</v>
      </c>
      <c r="Q752" s="41"/>
      <c r="U752">
        <f>SUM(H750:H841)</f>
        <v>40.5</v>
      </c>
      <c r="V752">
        <f>SUM(P751:P842)</f>
        <v>558</v>
      </c>
    </row>
    <row r="753" spans="2:17" ht="15.6" x14ac:dyDescent="0.3">
      <c r="B753" s="34">
        <f t="shared" si="28"/>
        <v>1239.7</v>
      </c>
      <c r="C753" s="35">
        <v>1494</v>
      </c>
      <c r="D753" s="34">
        <f t="shared" si="21"/>
        <v>1239.7</v>
      </c>
      <c r="E753" s="36">
        <v>45477</v>
      </c>
      <c r="F753" s="37">
        <v>1239.7</v>
      </c>
      <c r="G753" s="36">
        <v>45478</v>
      </c>
      <c r="H753" s="38">
        <f t="shared" si="22"/>
        <v>0</v>
      </c>
      <c r="I753" s="5">
        <f t="shared" si="24"/>
        <v>0</v>
      </c>
      <c r="K753" s="33"/>
      <c r="L753" s="687">
        <v>45476</v>
      </c>
      <c r="M753" s="34">
        <f t="shared" si="25"/>
        <v>112.5</v>
      </c>
      <c r="N753" s="37"/>
      <c r="O753" s="35">
        <v>112.5</v>
      </c>
      <c r="P753" s="40">
        <f t="shared" si="30"/>
        <v>0</v>
      </c>
      <c r="Q753" s="41"/>
    </row>
    <row r="754" spans="2:17" ht="15.6" x14ac:dyDescent="0.3">
      <c r="B754" s="34">
        <f t="shared" si="28"/>
        <v>1239.7</v>
      </c>
      <c r="C754" s="35">
        <v>1494</v>
      </c>
      <c r="D754" s="34">
        <f t="shared" si="21"/>
        <v>1239.7</v>
      </c>
      <c r="E754" s="36">
        <v>45478</v>
      </c>
      <c r="F754" s="37">
        <v>1239.7</v>
      </c>
      <c r="G754" s="36">
        <v>45479</v>
      </c>
      <c r="H754" s="38">
        <f t="shared" si="22"/>
        <v>0</v>
      </c>
      <c r="I754" s="5">
        <f t="shared" si="24"/>
        <v>0</v>
      </c>
      <c r="K754" s="33"/>
      <c r="L754" s="687">
        <v>45477</v>
      </c>
      <c r="M754" s="34">
        <f t="shared" si="25"/>
        <v>112.5</v>
      </c>
      <c r="N754" s="37"/>
      <c r="O754" s="35">
        <v>112.5</v>
      </c>
      <c r="P754" s="40">
        <f t="shared" si="30"/>
        <v>0</v>
      </c>
      <c r="Q754" s="41"/>
    </row>
    <row r="755" spans="2:17" ht="15.6" x14ac:dyDescent="0.3">
      <c r="B755" s="34">
        <f t="shared" si="28"/>
        <v>1239.7</v>
      </c>
      <c r="C755" s="35">
        <v>1497</v>
      </c>
      <c r="D755" s="34">
        <f t="shared" si="21"/>
        <v>1239.7</v>
      </c>
      <c r="E755" s="36">
        <v>45479</v>
      </c>
      <c r="F755" s="37">
        <v>1243.5999999999999</v>
      </c>
      <c r="G755" s="36">
        <v>45480</v>
      </c>
      <c r="H755" s="38">
        <f t="shared" si="22"/>
        <v>3.8999999999998636</v>
      </c>
      <c r="I755" s="5">
        <f t="shared" si="24"/>
        <v>3</v>
      </c>
      <c r="K755" s="33"/>
      <c r="L755" s="687">
        <v>45478</v>
      </c>
      <c r="M755" s="34">
        <f t="shared" si="25"/>
        <v>112.5</v>
      </c>
      <c r="N755" s="37"/>
      <c r="O755" s="35">
        <v>112.5</v>
      </c>
      <c r="P755" s="40">
        <f t="shared" si="30"/>
        <v>0</v>
      </c>
      <c r="Q755" s="41"/>
    </row>
    <row r="756" spans="2:17" ht="15.6" x14ac:dyDescent="0.3">
      <c r="B756" s="34">
        <f t="shared" si="28"/>
        <v>1243.5999999999999</v>
      </c>
      <c r="C756" s="35">
        <v>1500</v>
      </c>
      <c r="D756" s="34">
        <f t="shared" si="21"/>
        <v>1243.5999999999999</v>
      </c>
      <c r="E756" s="36">
        <v>45480</v>
      </c>
      <c r="F756" s="37">
        <v>1243.8</v>
      </c>
      <c r="G756" s="36">
        <v>45481</v>
      </c>
      <c r="H756" s="38">
        <f t="shared" si="22"/>
        <v>0.20000000000004547</v>
      </c>
      <c r="I756" s="5">
        <f t="shared" si="24"/>
        <v>3</v>
      </c>
      <c r="K756" s="33"/>
      <c r="L756" s="687">
        <v>45479</v>
      </c>
      <c r="M756" s="34">
        <f t="shared" si="25"/>
        <v>112.5</v>
      </c>
      <c r="N756" s="37">
        <v>90</v>
      </c>
      <c r="O756" s="35">
        <v>112.5</v>
      </c>
      <c r="P756" s="40">
        <f t="shared" si="30"/>
        <v>90</v>
      </c>
      <c r="Q756" s="41"/>
    </row>
    <row r="757" spans="2:17" ht="15.6" x14ac:dyDescent="0.3">
      <c r="B757" s="34">
        <f t="shared" si="28"/>
        <v>1243.8</v>
      </c>
      <c r="C757" s="35">
        <v>1503</v>
      </c>
      <c r="D757" s="34">
        <f t="shared" si="21"/>
        <v>1243.8</v>
      </c>
      <c r="E757" s="36">
        <v>45481</v>
      </c>
      <c r="F757" s="37">
        <v>1245.2</v>
      </c>
      <c r="G757" s="36">
        <v>45482</v>
      </c>
      <c r="H757" s="38">
        <f t="shared" si="22"/>
        <v>1.4000000000000909</v>
      </c>
      <c r="I757" s="5">
        <f t="shared" si="24"/>
        <v>3</v>
      </c>
      <c r="K757" s="33"/>
      <c r="L757" s="687">
        <v>45480</v>
      </c>
      <c r="M757" s="34">
        <f t="shared" si="25"/>
        <v>112.5</v>
      </c>
      <c r="N757" s="37"/>
      <c r="O757" s="35">
        <v>112.5</v>
      </c>
      <c r="P757" s="40">
        <f t="shared" si="30"/>
        <v>0</v>
      </c>
      <c r="Q757" s="41"/>
    </row>
    <row r="758" spans="2:17" ht="15.6" x14ac:dyDescent="0.3">
      <c r="B758" s="34">
        <f t="shared" si="28"/>
        <v>1245.2</v>
      </c>
      <c r="C758" s="35">
        <v>1503</v>
      </c>
      <c r="D758" s="34">
        <f t="shared" si="21"/>
        <v>1245.2</v>
      </c>
      <c r="E758" s="36">
        <v>45482</v>
      </c>
      <c r="F758" s="37">
        <v>1245.2</v>
      </c>
      <c r="G758" s="36">
        <v>45483</v>
      </c>
      <c r="H758" s="38">
        <f t="shared" si="22"/>
        <v>0</v>
      </c>
      <c r="I758" s="5">
        <f t="shared" si="24"/>
        <v>0</v>
      </c>
      <c r="K758" s="33"/>
      <c r="L758" s="687">
        <v>45481</v>
      </c>
      <c r="M758" s="34">
        <f t="shared" si="25"/>
        <v>112.5</v>
      </c>
      <c r="N758" s="37"/>
      <c r="O758" s="35">
        <v>112.5</v>
      </c>
      <c r="P758" s="40">
        <f t="shared" si="30"/>
        <v>0</v>
      </c>
      <c r="Q758" s="41"/>
    </row>
    <row r="759" spans="2:17" ht="15.6" x14ac:dyDescent="0.3">
      <c r="B759" s="34">
        <f t="shared" si="28"/>
        <v>1245.2</v>
      </c>
      <c r="C759" s="35">
        <v>1503</v>
      </c>
      <c r="D759" s="34">
        <f t="shared" si="21"/>
        <v>1245.2</v>
      </c>
      <c r="E759" s="36">
        <v>45483</v>
      </c>
      <c r="F759" s="37">
        <v>1245.2</v>
      </c>
      <c r="G759" s="36">
        <v>45484</v>
      </c>
      <c r="H759" s="38">
        <f t="shared" si="22"/>
        <v>0</v>
      </c>
      <c r="I759" s="5">
        <f t="shared" si="24"/>
        <v>0</v>
      </c>
      <c r="K759" s="33"/>
      <c r="L759" s="687">
        <v>45482</v>
      </c>
      <c r="M759" s="34">
        <f t="shared" si="25"/>
        <v>112.5</v>
      </c>
      <c r="N759" s="37"/>
      <c r="O759" s="35">
        <v>112.5</v>
      </c>
      <c r="P759" s="40">
        <f t="shared" si="30"/>
        <v>0</v>
      </c>
      <c r="Q759" s="41"/>
    </row>
    <row r="760" spans="2:17" ht="15.6" x14ac:dyDescent="0.3">
      <c r="B760" s="34">
        <f t="shared" si="28"/>
        <v>1245.2</v>
      </c>
      <c r="C760" s="35">
        <v>1504</v>
      </c>
      <c r="D760" s="34">
        <f t="shared" si="21"/>
        <v>1245.2</v>
      </c>
      <c r="E760" s="36">
        <v>45484</v>
      </c>
      <c r="F760" s="37">
        <v>1245.4000000000001</v>
      </c>
      <c r="G760" s="36">
        <v>45485</v>
      </c>
      <c r="H760" s="38">
        <f t="shared" si="22"/>
        <v>0.20000000000004547</v>
      </c>
      <c r="I760" s="5">
        <f t="shared" si="24"/>
        <v>1</v>
      </c>
      <c r="K760" s="33"/>
      <c r="L760" s="687">
        <v>45483</v>
      </c>
      <c r="M760" s="34">
        <f t="shared" si="25"/>
        <v>112.5</v>
      </c>
      <c r="N760" s="37"/>
      <c r="O760" s="35">
        <v>112.5</v>
      </c>
      <c r="P760" s="40">
        <f t="shared" si="30"/>
        <v>0</v>
      </c>
      <c r="Q760" s="41"/>
    </row>
    <row r="761" spans="2:17" ht="15.6" x14ac:dyDescent="0.3">
      <c r="B761" s="34">
        <f t="shared" si="28"/>
        <v>1245.4000000000001</v>
      </c>
      <c r="C761" s="35">
        <v>1504</v>
      </c>
      <c r="D761" s="34">
        <f t="shared" si="21"/>
        <v>1245.4000000000001</v>
      </c>
      <c r="E761" s="36">
        <v>45485</v>
      </c>
      <c r="F761" s="37">
        <v>1245.4000000000001</v>
      </c>
      <c r="G761" s="36">
        <v>45486</v>
      </c>
      <c r="H761" s="38">
        <f t="shared" si="22"/>
        <v>0</v>
      </c>
      <c r="I761" s="5">
        <f t="shared" si="24"/>
        <v>0</v>
      </c>
      <c r="K761" s="33"/>
      <c r="L761" s="687">
        <v>45484</v>
      </c>
      <c r="M761" s="34">
        <f t="shared" si="25"/>
        <v>112.5</v>
      </c>
      <c r="N761" s="37"/>
      <c r="O761" s="35">
        <v>112.5</v>
      </c>
      <c r="P761" s="40">
        <f t="shared" si="30"/>
        <v>0</v>
      </c>
      <c r="Q761" s="41"/>
    </row>
    <row r="762" spans="2:17" ht="15.6" x14ac:dyDescent="0.3">
      <c r="B762" s="34">
        <f t="shared" si="28"/>
        <v>1245.4000000000001</v>
      </c>
      <c r="C762" s="35">
        <v>1504</v>
      </c>
      <c r="D762" s="34">
        <f t="shared" si="21"/>
        <v>1245.4000000000001</v>
      </c>
      <c r="E762" s="36">
        <v>45486</v>
      </c>
      <c r="F762" s="37">
        <v>1245.4000000000001</v>
      </c>
      <c r="G762" s="36">
        <v>45487</v>
      </c>
      <c r="H762" s="38">
        <f t="shared" si="22"/>
        <v>0</v>
      </c>
      <c r="I762" s="5">
        <f t="shared" si="24"/>
        <v>0</v>
      </c>
      <c r="K762" s="33"/>
      <c r="L762" s="687">
        <v>45485</v>
      </c>
      <c r="M762" s="34">
        <f t="shared" si="25"/>
        <v>112.5</v>
      </c>
      <c r="N762" s="37"/>
      <c r="O762" s="35">
        <v>112.5</v>
      </c>
      <c r="P762" s="40">
        <f t="shared" si="30"/>
        <v>0</v>
      </c>
      <c r="Q762" s="41"/>
    </row>
    <row r="763" spans="2:17" ht="15.6" x14ac:dyDescent="0.3">
      <c r="B763" s="34">
        <f t="shared" si="28"/>
        <v>1245.4000000000001</v>
      </c>
      <c r="C763" s="35">
        <v>1504</v>
      </c>
      <c r="D763" s="34">
        <f t="shared" si="21"/>
        <v>1245.4000000000001</v>
      </c>
      <c r="E763" s="36">
        <v>45487</v>
      </c>
      <c r="F763" s="37">
        <v>1245.4000000000001</v>
      </c>
      <c r="G763" s="36">
        <v>45488</v>
      </c>
      <c r="H763" s="38">
        <f t="shared" si="22"/>
        <v>0</v>
      </c>
      <c r="I763" s="5">
        <f t="shared" si="24"/>
        <v>0</v>
      </c>
      <c r="K763" s="33"/>
      <c r="L763" s="687">
        <v>45486</v>
      </c>
      <c r="M763" s="34">
        <f t="shared" si="25"/>
        <v>112.5</v>
      </c>
      <c r="N763" s="37"/>
      <c r="O763" s="35">
        <v>112.5</v>
      </c>
      <c r="P763" s="40">
        <f t="shared" si="30"/>
        <v>0</v>
      </c>
      <c r="Q763" s="41"/>
    </row>
    <row r="764" spans="2:17" ht="15.6" x14ac:dyDescent="0.3">
      <c r="B764" s="34">
        <f t="shared" si="28"/>
        <v>1245.4000000000001</v>
      </c>
      <c r="C764" s="35">
        <v>1504</v>
      </c>
      <c r="D764" s="34">
        <f t="shared" si="21"/>
        <v>1245.4000000000001</v>
      </c>
      <c r="E764" s="36">
        <v>45488</v>
      </c>
      <c r="F764" s="37">
        <v>1245.4000000000001</v>
      </c>
      <c r="G764" s="36">
        <v>45489</v>
      </c>
      <c r="H764" s="38">
        <f t="shared" si="22"/>
        <v>0</v>
      </c>
      <c r="I764" s="5">
        <f t="shared" si="24"/>
        <v>0</v>
      </c>
      <c r="K764" s="33"/>
      <c r="L764" s="687">
        <v>45487</v>
      </c>
      <c r="M764" s="34">
        <f t="shared" si="25"/>
        <v>112.5</v>
      </c>
      <c r="N764" s="37"/>
      <c r="O764" s="35">
        <v>112.5</v>
      </c>
      <c r="P764" s="40">
        <f t="shared" si="30"/>
        <v>0</v>
      </c>
      <c r="Q764" s="41"/>
    </row>
    <row r="765" spans="2:17" ht="15.6" x14ac:dyDescent="0.3">
      <c r="B765" s="34">
        <f t="shared" si="28"/>
        <v>1245.4000000000001</v>
      </c>
      <c r="C765" s="35">
        <v>1504</v>
      </c>
      <c r="D765" s="34">
        <f t="shared" si="21"/>
        <v>1245.4000000000001</v>
      </c>
      <c r="E765" s="36">
        <v>45489</v>
      </c>
      <c r="F765" s="37">
        <v>1245.4000000000001</v>
      </c>
      <c r="G765" s="36">
        <v>45490</v>
      </c>
      <c r="H765" s="38">
        <f t="shared" si="22"/>
        <v>0</v>
      </c>
      <c r="I765" s="5">
        <f t="shared" si="24"/>
        <v>0</v>
      </c>
      <c r="K765" s="33"/>
      <c r="L765" s="687">
        <v>45488</v>
      </c>
      <c r="M765" s="34">
        <f t="shared" si="25"/>
        <v>112.5</v>
      </c>
      <c r="N765" s="37"/>
      <c r="O765" s="35">
        <v>112.5</v>
      </c>
      <c r="P765" s="40">
        <f t="shared" si="30"/>
        <v>0</v>
      </c>
      <c r="Q765" s="41"/>
    </row>
    <row r="766" spans="2:17" ht="15.6" x14ac:dyDescent="0.3">
      <c r="B766" s="34">
        <f t="shared" si="28"/>
        <v>1245.4000000000001</v>
      </c>
      <c r="C766" s="35">
        <v>1504</v>
      </c>
      <c r="D766" s="34">
        <f t="shared" si="21"/>
        <v>1245.4000000000001</v>
      </c>
      <c r="E766" s="36">
        <v>45490</v>
      </c>
      <c r="F766" s="37">
        <v>1245.4000000000001</v>
      </c>
      <c r="G766" s="36">
        <v>45491</v>
      </c>
      <c r="H766" s="38">
        <f t="shared" si="22"/>
        <v>0</v>
      </c>
      <c r="I766" s="5">
        <f t="shared" si="24"/>
        <v>0</v>
      </c>
      <c r="K766" s="33"/>
      <c r="L766" s="687">
        <v>45489</v>
      </c>
      <c r="M766" s="34">
        <f t="shared" si="25"/>
        <v>112.5</v>
      </c>
      <c r="N766" s="37"/>
      <c r="O766" s="35">
        <v>112.5</v>
      </c>
      <c r="P766" s="40">
        <f t="shared" si="30"/>
        <v>0</v>
      </c>
      <c r="Q766" s="41"/>
    </row>
    <row r="767" spans="2:17" ht="15.6" x14ac:dyDescent="0.3">
      <c r="B767" s="34">
        <f t="shared" si="28"/>
        <v>1245.4000000000001</v>
      </c>
      <c r="C767" s="35">
        <v>1504</v>
      </c>
      <c r="D767" s="34">
        <f t="shared" si="21"/>
        <v>1245.4000000000001</v>
      </c>
      <c r="E767" s="36">
        <v>45491</v>
      </c>
      <c r="F767" s="37">
        <v>1245.4000000000001</v>
      </c>
      <c r="G767" s="36">
        <v>45492</v>
      </c>
      <c r="H767" s="38">
        <f t="shared" si="22"/>
        <v>0</v>
      </c>
      <c r="I767" s="5">
        <f t="shared" si="24"/>
        <v>0</v>
      </c>
      <c r="K767" s="33"/>
      <c r="L767" s="687">
        <v>45490</v>
      </c>
      <c r="M767" s="34">
        <f t="shared" si="25"/>
        <v>112.5</v>
      </c>
      <c r="N767" s="37"/>
      <c r="O767" s="35">
        <v>112.5</v>
      </c>
      <c r="P767" s="40">
        <f t="shared" si="30"/>
        <v>0</v>
      </c>
      <c r="Q767" s="41"/>
    </row>
    <row r="768" spans="2:17" ht="15.6" x14ac:dyDescent="0.3">
      <c r="B768" s="34">
        <f t="shared" si="28"/>
        <v>1245.4000000000001</v>
      </c>
      <c r="C768" s="35">
        <v>1504</v>
      </c>
      <c r="D768" s="34">
        <f t="shared" si="21"/>
        <v>1245.4000000000001</v>
      </c>
      <c r="E768" s="36">
        <v>45492</v>
      </c>
      <c r="F768" s="37">
        <v>1245.4000000000001</v>
      </c>
      <c r="G768" s="36">
        <v>45493</v>
      </c>
      <c r="H768" s="38">
        <f t="shared" si="22"/>
        <v>0</v>
      </c>
      <c r="I768" s="5">
        <f t="shared" si="24"/>
        <v>0</v>
      </c>
      <c r="K768" s="33"/>
      <c r="L768" s="687">
        <v>45491</v>
      </c>
      <c r="M768" s="34">
        <f t="shared" si="25"/>
        <v>112.5</v>
      </c>
      <c r="N768" s="37"/>
      <c r="O768" s="35">
        <v>112.5</v>
      </c>
      <c r="P768" s="40">
        <f t="shared" si="30"/>
        <v>0</v>
      </c>
      <c r="Q768" s="41"/>
    </row>
    <row r="769" spans="2:18" ht="15.6" x14ac:dyDescent="0.3">
      <c r="B769" s="34">
        <f t="shared" si="28"/>
        <v>1245.4000000000001</v>
      </c>
      <c r="C769" s="35">
        <v>1504</v>
      </c>
      <c r="D769" s="34">
        <f t="shared" si="21"/>
        <v>1245.4000000000001</v>
      </c>
      <c r="E769" s="36">
        <v>45493</v>
      </c>
      <c r="F769" s="37">
        <v>1245.4000000000001</v>
      </c>
      <c r="G769" s="36">
        <v>45494</v>
      </c>
      <c r="H769" s="38">
        <f t="shared" si="22"/>
        <v>0</v>
      </c>
      <c r="I769" s="5">
        <f t="shared" si="24"/>
        <v>0</v>
      </c>
      <c r="K769" s="33"/>
      <c r="L769" s="687">
        <v>45492</v>
      </c>
      <c r="M769" s="34">
        <f t="shared" si="25"/>
        <v>112.5</v>
      </c>
      <c r="N769" s="37"/>
      <c r="O769" s="35">
        <v>112.5</v>
      </c>
      <c r="P769" s="40">
        <f t="shared" si="30"/>
        <v>0</v>
      </c>
      <c r="Q769" s="41"/>
    </row>
    <row r="770" spans="2:18" ht="15.6" x14ac:dyDescent="0.3">
      <c r="B770" s="34">
        <f t="shared" si="28"/>
        <v>1245.4000000000001</v>
      </c>
      <c r="C770" s="35">
        <v>1504</v>
      </c>
      <c r="D770" s="34">
        <f t="shared" ref="D770:D800" si="31">F769</f>
        <v>1245.4000000000001</v>
      </c>
      <c r="E770" s="36">
        <v>45494</v>
      </c>
      <c r="F770" s="37">
        <v>1245.4000000000001</v>
      </c>
      <c r="G770" s="36">
        <v>45495</v>
      </c>
      <c r="H770" s="38">
        <f t="shared" ref="H770:H800" si="32">F770-D770</f>
        <v>0</v>
      </c>
      <c r="I770" s="5">
        <f t="shared" si="24"/>
        <v>0</v>
      </c>
      <c r="K770" s="33"/>
      <c r="L770" s="687">
        <v>45493</v>
      </c>
      <c r="M770" s="34">
        <f t="shared" si="25"/>
        <v>112.5</v>
      </c>
      <c r="N770" s="37"/>
      <c r="O770" s="35">
        <v>112.5</v>
      </c>
      <c r="P770" s="40">
        <f t="shared" si="30"/>
        <v>0</v>
      </c>
      <c r="Q770" s="41"/>
    </row>
    <row r="771" spans="2:18" ht="15.6" x14ac:dyDescent="0.3">
      <c r="B771" s="34">
        <f t="shared" si="28"/>
        <v>1245.4000000000001</v>
      </c>
      <c r="C771" s="35">
        <v>1504</v>
      </c>
      <c r="D771" s="34">
        <f t="shared" si="31"/>
        <v>1245.4000000000001</v>
      </c>
      <c r="E771" s="36">
        <v>45495</v>
      </c>
      <c r="F771" s="37">
        <v>1245.4000000000001</v>
      </c>
      <c r="G771" s="36">
        <v>45496</v>
      </c>
      <c r="H771" s="38">
        <f t="shared" si="32"/>
        <v>0</v>
      </c>
      <c r="I771" s="5">
        <f t="shared" si="24"/>
        <v>0</v>
      </c>
      <c r="K771" s="33"/>
      <c r="L771" s="687">
        <v>45494</v>
      </c>
      <c r="M771" s="34">
        <f t="shared" si="25"/>
        <v>112.5</v>
      </c>
      <c r="N771" s="37"/>
      <c r="O771" s="35">
        <v>112.5</v>
      </c>
      <c r="P771" s="40">
        <f t="shared" si="30"/>
        <v>0</v>
      </c>
      <c r="Q771" s="41"/>
    </row>
    <row r="772" spans="2:18" ht="15.6" x14ac:dyDescent="0.3">
      <c r="B772" s="34">
        <f t="shared" si="28"/>
        <v>1245.4000000000001</v>
      </c>
      <c r="C772" s="35">
        <v>1504</v>
      </c>
      <c r="D772" s="34">
        <f t="shared" si="31"/>
        <v>1245.4000000000001</v>
      </c>
      <c r="E772" s="36">
        <v>45496</v>
      </c>
      <c r="F772" s="37">
        <v>1245.4000000000001</v>
      </c>
      <c r="G772" s="36">
        <v>45497</v>
      </c>
      <c r="H772" s="38">
        <f t="shared" si="32"/>
        <v>0</v>
      </c>
      <c r="I772" s="5">
        <f t="shared" si="24"/>
        <v>0</v>
      </c>
      <c r="K772" s="33"/>
      <c r="L772" s="687">
        <v>45495</v>
      </c>
      <c r="M772" s="34">
        <f t="shared" si="25"/>
        <v>112.5</v>
      </c>
      <c r="N772" s="37"/>
      <c r="O772" s="35">
        <v>112.5</v>
      </c>
      <c r="P772" s="40">
        <f t="shared" si="30"/>
        <v>0</v>
      </c>
      <c r="Q772" s="41"/>
    </row>
    <row r="773" spans="2:18" ht="15.6" x14ac:dyDescent="0.3">
      <c r="B773" s="34">
        <f t="shared" si="28"/>
        <v>1245.4000000000001</v>
      </c>
      <c r="C773" s="35">
        <v>1504</v>
      </c>
      <c r="D773" s="34">
        <f t="shared" si="31"/>
        <v>1245.4000000000001</v>
      </c>
      <c r="E773" s="36">
        <v>45497</v>
      </c>
      <c r="F773" s="37">
        <v>1245.4000000000001</v>
      </c>
      <c r="G773" s="36">
        <v>45498</v>
      </c>
      <c r="H773" s="38">
        <f t="shared" si="32"/>
        <v>0</v>
      </c>
      <c r="I773" s="5">
        <f t="shared" si="24"/>
        <v>0</v>
      </c>
      <c r="K773" s="33"/>
      <c r="L773" s="687">
        <v>45496</v>
      </c>
      <c r="M773" s="34">
        <f t="shared" si="25"/>
        <v>112.5</v>
      </c>
      <c r="N773" s="37"/>
      <c r="O773" s="35">
        <v>112.5</v>
      </c>
      <c r="P773" s="40">
        <f t="shared" si="30"/>
        <v>0</v>
      </c>
      <c r="Q773" s="41"/>
    </row>
    <row r="774" spans="2:18" ht="15.6" x14ac:dyDescent="0.3">
      <c r="B774" s="34">
        <f t="shared" si="28"/>
        <v>1245.4000000000001</v>
      </c>
      <c r="C774" s="35">
        <v>1504</v>
      </c>
      <c r="D774" s="34">
        <f t="shared" si="31"/>
        <v>1245.4000000000001</v>
      </c>
      <c r="E774" s="36">
        <v>45498</v>
      </c>
      <c r="F774" s="37">
        <v>1245.4000000000001</v>
      </c>
      <c r="G774" s="36">
        <v>45499</v>
      </c>
      <c r="H774" s="38">
        <f t="shared" si="32"/>
        <v>0</v>
      </c>
      <c r="I774" s="5">
        <f t="shared" si="24"/>
        <v>0</v>
      </c>
      <c r="K774" s="33"/>
      <c r="L774" s="687">
        <v>45497</v>
      </c>
      <c r="M774" s="34">
        <f t="shared" si="25"/>
        <v>112.5</v>
      </c>
      <c r="N774" s="37"/>
      <c r="O774" s="35">
        <v>112.5</v>
      </c>
      <c r="P774" s="40">
        <f t="shared" si="30"/>
        <v>0</v>
      </c>
      <c r="Q774" s="41"/>
    </row>
    <row r="775" spans="2:18" ht="15.6" x14ac:dyDescent="0.3">
      <c r="B775" s="34">
        <f t="shared" si="28"/>
        <v>1245.4000000000001</v>
      </c>
      <c r="C775" s="35">
        <v>1506</v>
      </c>
      <c r="D775" s="34">
        <f t="shared" si="31"/>
        <v>1245.4000000000001</v>
      </c>
      <c r="E775" s="36">
        <v>45499</v>
      </c>
      <c r="F775" s="37">
        <v>1246</v>
      </c>
      <c r="G775" s="36">
        <v>45500</v>
      </c>
      <c r="H775" s="38">
        <f t="shared" si="32"/>
        <v>0.59999999999990905</v>
      </c>
      <c r="I775" s="5">
        <f t="shared" si="24"/>
        <v>2</v>
      </c>
      <c r="K775" s="33"/>
      <c r="L775" s="687">
        <v>45498</v>
      </c>
      <c r="M775" s="34">
        <f t="shared" si="25"/>
        <v>112.5</v>
      </c>
      <c r="N775" s="37"/>
      <c r="O775" s="35">
        <v>112.5</v>
      </c>
      <c r="P775" s="40">
        <f t="shared" si="30"/>
        <v>0</v>
      </c>
      <c r="Q775" s="41"/>
    </row>
    <row r="776" spans="2:18" ht="15.6" x14ac:dyDescent="0.3">
      <c r="B776" s="34">
        <f t="shared" si="28"/>
        <v>1246</v>
      </c>
      <c r="C776" s="35">
        <v>1506</v>
      </c>
      <c r="D776" s="34">
        <f t="shared" si="31"/>
        <v>1246</v>
      </c>
      <c r="E776" s="36">
        <v>45500</v>
      </c>
      <c r="F776" s="37">
        <v>1246</v>
      </c>
      <c r="G776" s="36">
        <v>45501</v>
      </c>
      <c r="H776" s="38">
        <f t="shared" si="32"/>
        <v>0</v>
      </c>
      <c r="I776" s="5">
        <f t="shared" si="24"/>
        <v>0</v>
      </c>
      <c r="K776" s="33"/>
      <c r="L776" s="687">
        <v>45499</v>
      </c>
      <c r="M776" s="34">
        <f t="shared" si="25"/>
        <v>112.5</v>
      </c>
      <c r="N776" s="37"/>
      <c r="O776" s="35">
        <v>99.75</v>
      </c>
      <c r="P776" s="40">
        <f t="shared" si="30"/>
        <v>12.75</v>
      </c>
      <c r="Q776" s="41"/>
    </row>
    <row r="777" spans="2:18" ht="15.6" x14ac:dyDescent="0.3">
      <c r="B777" s="34">
        <f t="shared" si="28"/>
        <v>1246</v>
      </c>
      <c r="C777" s="35">
        <v>1506</v>
      </c>
      <c r="D777" s="34">
        <f t="shared" si="31"/>
        <v>1246</v>
      </c>
      <c r="E777" s="36">
        <v>45501</v>
      </c>
      <c r="F777" s="37">
        <v>1246</v>
      </c>
      <c r="G777" s="36">
        <v>45502</v>
      </c>
      <c r="H777" s="38">
        <f t="shared" si="32"/>
        <v>0</v>
      </c>
      <c r="I777" s="5">
        <f t="shared" si="24"/>
        <v>0</v>
      </c>
      <c r="K777" s="33"/>
      <c r="L777" s="687">
        <v>45500</v>
      </c>
      <c r="M777" s="34">
        <f t="shared" si="25"/>
        <v>99.75</v>
      </c>
      <c r="N777" s="37"/>
      <c r="O777" s="35">
        <v>99.75</v>
      </c>
      <c r="P777" s="40">
        <f t="shared" si="30"/>
        <v>0</v>
      </c>
      <c r="Q777" s="41"/>
    </row>
    <row r="778" spans="2:18" ht="15.6" x14ac:dyDescent="0.3">
      <c r="B778" s="34">
        <f t="shared" si="28"/>
        <v>1246</v>
      </c>
      <c r="C778" s="35">
        <v>1507</v>
      </c>
      <c r="D778" s="34">
        <f t="shared" si="31"/>
        <v>1246</v>
      </c>
      <c r="E778" s="36">
        <v>45502</v>
      </c>
      <c r="F778" s="37">
        <v>1246.3</v>
      </c>
      <c r="G778" s="36">
        <v>45503</v>
      </c>
      <c r="H778" s="38">
        <f t="shared" si="32"/>
        <v>0.29999999999995453</v>
      </c>
      <c r="I778" s="5">
        <f t="shared" si="24"/>
        <v>1</v>
      </c>
      <c r="K778" s="33"/>
      <c r="L778" s="687">
        <v>45501</v>
      </c>
      <c r="M778" s="34">
        <f t="shared" si="25"/>
        <v>99.75</v>
      </c>
      <c r="N778" s="37"/>
      <c r="O778" s="35">
        <v>99.75</v>
      </c>
      <c r="P778" s="40">
        <f t="shared" si="30"/>
        <v>0</v>
      </c>
      <c r="Q778" s="41"/>
      <c r="R778" s="48" t="s">
        <v>1185</v>
      </c>
    </row>
    <row r="779" spans="2:18" ht="15.6" x14ac:dyDescent="0.3">
      <c r="B779" s="34">
        <f t="shared" si="28"/>
        <v>1246.3</v>
      </c>
      <c r="C779" s="35">
        <v>1507</v>
      </c>
      <c r="D779" s="34">
        <f t="shared" si="31"/>
        <v>1246.3</v>
      </c>
      <c r="E779" s="36">
        <v>45503</v>
      </c>
      <c r="F779" s="37">
        <v>1246.3</v>
      </c>
      <c r="G779" s="36">
        <v>45504</v>
      </c>
      <c r="H779" s="38">
        <f t="shared" si="32"/>
        <v>0</v>
      </c>
      <c r="I779" s="5">
        <f t="shared" si="24"/>
        <v>0</v>
      </c>
      <c r="K779" s="33"/>
      <c r="L779" s="687">
        <v>45502</v>
      </c>
      <c r="M779" s="34">
        <f t="shared" si="25"/>
        <v>99.75</v>
      </c>
      <c r="N779" s="37">
        <v>180</v>
      </c>
      <c r="O779" s="35">
        <v>336.75</v>
      </c>
      <c r="P779" s="40">
        <v>0</v>
      </c>
      <c r="Q779" s="41"/>
    </row>
    <row r="780" spans="2:18" ht="15.6" x14ac:dyDescent="0.3">
      <c r="B780" s="34">
        <f t="shared" si="28"/>
        <v>1246.3</v>
      </c>
      <c r="C780" s="35">
        <v>1507</v>
      </c>
      <c r="D780" s="34">
        <f t="shared" si="31"/>
        <v>1246.3</v>
      </c>
      <c r="E780" s="36">
        <v>45504</v>
      </c>
      <c r="F780" s="37">
        <v>1246.3</v>
      </c>
      <c r="G780" s="36">
        <v>45505</v>
      </c>
      <c r="H780" s="38">
        <f t="shared" si="32"/>
        <v>0</v>
      </c>
      <c r="I780" s="5">
        <f t="shared" si="24"/>
        <v>0</v>
      </c>
      <c r="K780" s="33"/>
      <c r="L780" s="687">
        <v>45503</v>
      </c>
      <c r="M780" s="34">
        <f t="shared" si="25"/>
        <v>336.75</v>
      </c>
      <c r="N780" s="37"/>
      <c r="O780" s="35">
        <v>336.75</v>
      </c>
      <c r="P780" s="40">
        <f t="shared" si="30"/>
        <v>0</v>
      </c>
      <c r="Q780" s="41"/>
    </row>
    <row r="781" spans="2:18" ht="15.6" x14ac:dyDescent="0.3">
      <c r="B781" s="34">
        <f t="shared" si="28"/>
        <v>1246.3</v>
      </c>
      <c r="C781" s="35">
        <v>1507</v>
      </c>
      <c r="D781" s="34">
        <f t="shared" si="31"/>
        <v>1246.3</v>
      </c>
      <c r="E781" s="36">
        <v>45505</v>
      </c>
      <c r="F781" s="37">
        <v>1246.3</v>
      </c>
      <c r="G781" s="36">
        <v>45506</v>
      </c>
      <c r="H781" s="38">
        <f t="shared" si="32"/>
        <v>0</v>
      </c>
      <c r="I781" s="5">
        <f t="shared" si="24"/>
        <v>0</v>
      </c>
      <c r="K781" s="33"/>
      <c r="L781" s="687">
        <v>45504</v>
      </c>
      <c r="M781" s="34">
        <f t="shared" si="25"/>
        <v>336.75</v>
      </c>
      <c r="N781" s="37"/>
      <c r="O781" s="35">
        <v>336.75</v>
      </c>
      <c r="P781" s="40">
        <f t="shared" si="30"/>
        <v>0</v>
      </c>
      <c r="Q781" s="41"/>
    </row>
    <row r="782" spans="2:18" ht="15.6" x14ac:dyDescent="0.3">
      <c r="B782" s="34">
        <f t="shared" si="28"/>
        <v>1246.3</v>
      </c>
      <c r="C782" s="35">
        <v>1507</v>
      </c>
      <c r="D782" s="34">
        <f t="shared" si="31"/>
        <v>1246.3</v>
      </c>
      <c r="E782" s="36">
        <v>45506</v>
      </c>
      <c r="F782" s="37">
        <v>1246.3</v>
      </c>
      <c r="G782" s="36">
        <v>45507</v>
      </c>
      <c r="H782" s="38">
        <f t="shared" si="32"/>
        <v>0</v>
      </c>
      <c r="I782" s="5">
        <f t="shared" si="24"/>
        <v>0</v>
      </c>
      <c r="K782" s="33"/>
      <c r="L782" s="687">
        <v>45505</v>
      </c>
      <c r="M782" s="34">
        <f t="shared" si="25"/>
        <v>336.75</v>
      </c>
      <c r="N782" s="37"/>
      <c r="O782" s="35">
        <v>336.75</v>
      </c>
      <c r="P782" s="40">
        <f t="shared" si="30"/>
        <v>0</v>
      </c>
      <c r="Q782" s="41"/>
    </row>
    <row r="783" spans="2:18" ht="15.6" x14ac:dyDescent="0.3">
      <c r="B783" s="34">
        <f t="shared" si="28"/>
        <v>1246.3</v>
      </c>
      <c r="C783" s="35">
        <v>1507</v>
      </c>
      <c r="D783" s="34">
        <f t="shared" si="31"/>
        <v>1246.3</v>
      </c>
      <c r="E783" s="36">
        <v>45507</v>
      </c>
      <c r="F783" s="37">
        <v>1246.3</v>
      </c>
      <c r="G783" s="36">
        <v>45508</v>
      </c>
      <c r="H783" s="38">
        <f t="shared" si="32"/>
        <v>0</v>
      </c>
      <c r="I783" s="5">
        <f t="shared" si="24"/>
        <v>0</v>
      </c>
      <c r="K783" s="33"/>
      <c r="L783" s="687">
        <v>45506</v>
      </c>
      <c r="M783" s="34">
        <f t="shared" si="25"/>
        <v>336.75</v>
      </c>
      <c r="N783" s="37"/>
      <c r="O783" s="35">
        <v>336.75</v>
      </c>
      <c r="P783" s="40">
        <f t="shared" si="30"/>
        <v>0</v>
      </c>
      <c r="Q783" s="41"/>
    </row>
    <row r="784" spans="2:18" ht="15.6" x14ac:dyDescent="0.3">
      <c r="B784" s="34">
        <f t="shared" si="28"/>
        <v>1246.3</v>
      </c>
      <c r="C784" s="35">
        <v>1507</v>
      </c>
      <c r="D784" s="34">
        <f t="shared" si="31"/>
        <v>1246.3</v>
      </c>
      <c r="E784" s="36">
        <v>45508</v>
      </c>
      <c r="F784" s="37">
        <v>1246.3</v>
      </c>
      <c r="G784" s="36">
        <v>45509</v>
      </c>
      <c r="H784" s="38">
        <f t="shared" si="32"/>
        <v>0</v>
      </c>
      <c r="I784" s="5">
        <f t="shared" si="24"/>
        <v>0</v>
      </c>
      <c r="K784" s="33"/>
      <c r="L784" s="687">
        <v>45507</v>
      </c>
      <c r="M784" s="34">
        <f t="shared" si="25"/>
        <v>336.75</v>
      </c>
      <c r="N784" s="37"/>
      <c r="O784" s="35">
        <v>336.75</v>
      </c>
      <c r="P784" s="40">
        <f t="shared" si="30"/>
        <v>0</v>
      </c>
      <c r="Q784" s="41"/>
    </row>
    <row r="785" spans="2:17" ht="15.6" x14ac:dyDescent="0.3">
      <c r="B785" s="34">
        <f t="shared" si="28"/>
        <v>1246.3</v>
      </c>
      <c r="C785" s="35">
        <v>1507</v>
      </c>
      <c r="D785" s="34">
        <f t="shared" si="31"/>
        <v>1246.3</v>
      </c>
      <c r="E785" s="36">
        <v>45509</v>
      </c>
      <c r="F785" s="37">
        <v>1246.3</v>
      </c>
      <c r="G785" s="36">
        <v>45510</v>
      </c>
      <c r="H785" s="38">
        <f t="shared" si="32"/>
        <v>0</v>
      </c>
      <c r="I785" s="5">
        <f t="shared" si="24"/>
        <v>0</v>
      </c>
      <c r="K785" s="33"/>
      <c r="L785" s="687">
        <v>45508</v>
      </c>
      <c r="M785" s="34">
        <f t="shared" si="25"/>
        <v>336.75</v>
      </c>
      <c r="N785" s="37"/>
      <c r="O785" s="35">
        <v>336.75</v>
      </c>
      <c r="P785" s="40">
        <f t="shared" si="30"/>
        <v>0</v>
      </c>
      <c r="Q785" s="41"/>
    </row>
    <row r="786" spans="2:17" ht="15.6" x14ac:dyDescent="0.3">
      <c r="B786" s="34">
        <f t="shared" si="28"/>
        <v>1246.3</v>
      </c>
      <c r="C786" s="35">
        <v>1507</v>
      </c>
      <c r="D786" s="34">
        <f t="shared" si="31"/>
        <v>1246.3</v>
      </c>
      <c r="E786" s="36">
        <v>45510</v>
      </c>
      <c r="F786" s="37">
        <v>1246.3</v>
      </c>
      <c r="G786" s="36">
        <v>45511</v>
      </c>
      <c r="H786" s="38">
        <f t="shared" si="32"/>
        <v>0</v>
      </c>
      <c r="I786" s="5">
        <f t="shared" si="24"/>
        <v>0</v>
      </c>
      <c r="K786" s="33"/>
      <c r="L786" s="687">
        <v>45509</v>
      </c>
      <c r="M786" s="34">
        <f t="shared" si="25"/>
        <v>336.75</v>
      </c>
      <c r="N786" s="37"/>
      <c r="O786" s="35">
        <v>336.75</v>
      </c>
      <c r="P786" s="40">
        <f t="shared" si="30"/>
        <v>0</v>
      </c>
      <c r="Q786" s="41"/>
    </row>
    <row r="787" spans="2:17" ht="15.6" x14ac:dyDescent="0.3">
      <c r="B787" s="34">
        <f t="shared" si="28"/>
        <v>1246.3</v>
      </c>
      <c r="C787" s="35">
        <v>1507</v>
      </c>
      <c r="D787" s="34">
        <f t="shared" si="31"/>
        <v>1246.3</v>
      </c>
      <c r="E787" s="36">
        <v>45511</v>
      </c>
      <c r="F787" s="37">
        <v>1246.3</v>
      </c>
      <c r="G787" s="36">
        <v>45512</v>
      </c>
      <c r="H787" s="38">
        <f t="shared" si="32"/>
        <v>0</v>
      </c>
      <c r="I787" s="5">
        <f t="shared" si="24"/>
        <v>0</v>
      </c>
      <c r="K787" s="33"/>
      <c r="L787" s="687">
        <v>45510</v>
      </c>
      <c r="M787" s="34">
        <f t="shared" si="25"/>
        <v>336.75</v>
      </c>
      <c r="N787" s="37"/>
      <c r="O787" s="35">
        <v>336.75</v>
      </c>
      <c r="P787" s="40">
        <f t="shared" si="30"/>
        <v>0</v>
      </c>
      <c r="Q787" s="41"/>
    </row>
    <row r="788" spans="2:17" ht="15.6" x14ac:dyDescent="0.3">
      <c r="B788" s="34">
        <f t="shared" si="28"/>
        <v>1246.3</v>
      </c>
      <c r="C788" s="35">
        <v>1507</v>
      </c>
      <c r="D788" s="34">
        <f t="shared" si="31"/>
        <v>1246.3</v>
      </c>
      <c r="E788" s="36">
        <v>45512</v>
      </c>
      <c r="F788" s="37">
        <v>1246.3</v>
      </c>
      <c r="G788" s="36">
        <v>45513</v>
      </c>
      <c r="H788" s="38">
        <f t="shared" si="32"/>
        <v>0</v>
      </c>
      <c r="I788" s="5">
        <f t="shared" si="24"/>
        <v>0</v>
      </c>
      <c r="K788" s="33"/>
      <c r="L788" s="687">
        <v>45511</v>
      </c>
      <c r="M788" s="34">
        <f t="shared" si="25"/>
        <v>336.75</v>
      </c>
      <c r="N788" s="37"/>
      <c r="O788" s="35">
        <v>336.75</v>
      </c>
      <c r="P788" s="40">
        <f t="shared" si="30"/>
        <v>0</v>
      </c>
      <c r="Q788" s="41"/>
    </row>
    <row r="789" spans="2:17" ht="15.6" x14ac:dyDescent="0.3">
      <c r="B789" s="34">
        <f t="shared" si="28"/>
        <v>1246.3</v>
      </c>
      <c r="C789" s="35">
        <v>1507</v>
      </c>
      <c r="D789" s="34">
        <f t="shared" si="31"/>
        <v>1246.3</v>
      </c>
      <c r="E789" s="36">
        <v>45513</v>
      </c>
      <c r="F789" s="37">
        <v>1246.3</v>
      </c>
      <c r="G789" s="36">
        <v>45514</v>
      </c>
      <c r="H789" s="38">
        <f t="shared" si="32"/>
        <v>0</v>
      </c>
      <c r="I789" s="5">
        <f t="shared" si="24"/>
        <v>0</v>
      </c>
      <c r="K789" s="33"/>
      <c r="L789" s="687">
        <v>45512</v>
      </c>
      <c r="M789" s="34">
        <f t="shared" si="25"/>
        <v>336.75</v>
      </c>
      <c r="N789" s="37"/>
      <c r="O789" s="35">
        <v>336.75</v>
      </c>
      <c r="P789" s="40">
        <f t="shared" si="30"/>
        <v>0</v>
      </c>
      <c r="Q789" s="41"/>
    </row>
    <row r="790" spans="2:17" ht="15.6" x14ac:dyDescent="0.3">
      <c r="B790" s="34">
        <f t="shared" si="28"/>
        <v>1246.3</v>
      </c>
      <c r="C790" s="35">
        <v>1509</v>
      </c>
      <c r="D790" s="34">
        <f t="shared" si="31"/>
        <v>1246.3</v>
      </c>
      <c r="E790" s="36">
        <v>45514</v>
      </c>
      <c r="F790" s="37">
        <v>1246.3</v>
      </c>
      <c r="G790" s="36">
        <v>45515</v>
      </c>
      <c r="H790" s="38">
        <f t="shared" si="32"/>
        <v>0</v>
      </c>
      <c r="I790" s="5">
        <f t="shared" si="24"/>
        <v>2</v>
      </c>
      <c r="K790" s="33"/>
      <c r="L790" s="687">
        <v>45513</v>
      </c>
      <c r="M790" s="34">
        <f t="shared" si="25"/>
        <v>336.75</v>
      </c>
      <c r="N790" s="37"/>
      <c r="O790" s="35">
        <v>336.75</v>
      </c>
      <c r="P790" s="40">
        <f t="shared" si="30"/>
        <v>0</v>
      </c>
      <c r="Q790" s="41"/>
    </row>
    <row r="791" spans="2:17" ht="15.6" x14ac:dyDescent="0.3">
      <c r="B791" s="34">
        <f t="shared" si="28"/>
        <v>1246.3</v>
      </c>
      <c r="C791" s="35">
        <v>1510</v>
      </c>
      <c r="D791" s="34">
        <f t="shared" si="31"/>
        <v>1246.3</v>
      </c>
      <c r="E791" s="36">
        <v>45515</v>
      </c>
      <c r="F791" s="37">
        <v>1247.3</v>
      </c>
      <c r="G791" s="36">
        <v>45516</v>
      </c>
      <c r="H791" s="38">
        <f t="shared" si="32"/>
        <v>1</v>
      </c>
      <c r="I791" s="5">
        <f t="shared" si="24"/>
        <v>1</v>
      </c>
      <c r="K791" s="33"/>
      <c r="L791" s="687">
        <v>45514</v>
      </c>
      <c r="M791" s="34">
        <f t="shared" si="25"/>
        <v>336.75</v>
      </c>
      <c r="N791" s="37"/>
      <c r="O791" s="35">
        <v>336.75</v>
      </c>
      <c r="P791" s="40">
        <f t="shared" si="30"/>
        <v>0</v>
      </c>
      <c r="Q791" s="41"/>
    </row>
    <row r="792" spans="2:17" ht="15.6" x14ac:dyDescent="0.3">
      <c r="B792" s="34">
        <f t="shared" si="28"/>
        <v>1247.3</v>
      </c>
      <c r="C792" s="35">
        <v>1511</v>
      </c>
      <c r="D792" s="34">
        <f t="shared" si="31"/>
        <v>1247.3</v>
      </c>
      <c r="E792" s="36">
        <v>45516</v>
      </c>
      <c r="F792" s="37">
        <v>1247.8</v>
      </c>
      <c r="G792" s="36">
        <v>45517</v>
      </c>
      <c r="H792" s="38">
        <f t="shared" si="32"/>
        <v>0.5</v>
      </c>
      <c r="I792" s="5">
        <f t="shared" si="24"/>
        <v>1</v>
      </c>
      <c r="K792" s="33"/>
      <c r="L792" s="687">
        <v>45515</v>
      </c>
      <c r="M792" s="34">
        <f t="shared" si="25"/>
        <v>336.75</v>
      </c>
      <c r="N792" s="37"/>
      <c r="O792" s="35">
        <v>309</v>
      </c>
      <c r="P792" s="40">
        <f t="shared" si="30"/>
        <v>27.75</v>
      </c>
      <c r="Q792" s="41"/>
    </row>
    <row r="793" spans="2:17" ht="15.6" x14ac:dyDescent="0.3">
      <c r="B793" s="34">
        <f t="shared" si="28"/>
        <v>1247.8</v>
      </c>
      <c r="C793" s="35">
        <v>1513</v>
      </c>
      <c r="D793" s="34">
        <f t="shared" si="31"/>
        <v>1247.8</v>
      </c>
      <c r="E793" s="36">
        <v>45517</v>
      </c>
      <c r="F793" s="37">
        <v>1248.4000000000001</v>
      </c>
      <c r="G793" s="36">
        <v>45518</v>
      </c>
      <c r="H793" s="38">
        <f t="shared" si="32"/>
        <v>0.60000000000013642</v>
      </c>
      <c r="I793" s="5">
        <f t="shared" si="24"/>
        <v>2</v>
      </c>
      <c r="K793" s="33"/>
      <c r="L793" s="687">
        <v>45516</v>
      </c>
      <c r="M793" s="34">
        <f t="shared" si="25"/>
        <v>309</v>
      </c>
      <c r="N793" s="37"/>
      <c r="O793" s="35">
        <v>300</v>
      </c>
      <c r="P793" s="40">
        <f t="shared" si="30"/>
        <v>9</v>
      </c>
      <c r="Q793" s="41"/>
    </row>
    <row r="794" spans="2:17" ht="15.6" x14ac:dyDescent="0.3">
      <c r="B794" s="34">
        <f t="shared" si="28"/>
        <v>1248.4000000000001</v>
      </c>
      <c r="C794" s="35">
        <v>1513</v>
      </c>
      <c r="D794" s="34">
        <f t="shared" si="31"/>
        <v>1248.4000000000001</v>
      </c>
      <c r="E794" s="36">
        <v>45518</v>
      </c>
      <c r="F794" s="37">
        <v>1248.7</v>
      </c>
      <c r="G794" s="36">
        <v>45519</v>
      </c>
      <c r="H794" s="38">
        <f t="shared" si="32"/>
        <v>0.29999999999995453</v>
      </c>
      <c r="I794" s="5">
        <f t="shared" si="24"/>
        <v>0</v>
      </c>
      <c r="K794" s="33"/>
      <c r="L794" s="687">
        <v>45517</v>
      </c>
      <c r="M794" s="34">
        <f t="shared" si="25"/>
        <v>300</v>
      </c>
      <c r="N794" s="37"/>
      <c r="O794" s="35">
        <v>300</v>
      </c>
      <c r="P794" s="40">
        <f t="shared" si="30"/>
        <v>0</v>
      </c>
      <c r="Q794" s="41"/>
    </row>
    <row r="795" spans="2:17" ht="15.6" x14ac:dyDescent="0.3">
      <c r="B795" s="34">
        <f t="shared" si="28"/>
        <v>1248.7</v>
      </c>
      <c r="C795" s="35">
        <v>1515</v>
      </c>
      <c r="D795" s="34">
        <f t="shared" si="31"/>
        <v>1248.7</v>
      </c>
      <c r="E795" s="36">
        <v>45519</v>
      </c>
      <c r="F795" s="37">
        <v>1248.9000000000001</v>
      </c>
      <c r="G795" s="36">
        <v>45520</v>
      </c>
      <c r="H795" s="38">
        <f t="shared" si="32"/>
        <v>0.20000000000004547</v>
      </c>
      <c r="I795" s="5">
        <f t="shared" si="24"/>
        <v>2</v>
      </c>
      <c r="K795" s="33"/>
      <c r="L795" s="687">
        <v>45518</v>
      </c>
      <c r="M795" s="34">
        <f t="shared" si="25"/>
        <v>300</v>
      </c>
      <c r="N795" s="37"/>
      <c r="O795" s="35">
        <v>300</v>
      </c>
      <c r="P795" s="40">
        <f t="shared" si="30"/>
        <v>0</v>
      </c>
      <c r="Q795" s="41"/>
    </row>
    <row r="796" spans="2:17" ht="15.6" x14ac:dyDescent="0.3">
      <c r="B796" s="34">
        <f t="shared" si="28"/>
        <v>1248.9000000000001</v>
      </c>
      <c r="C796" s="35">
        <v>1516</v>
      </c>
      <c r="D796" s="34">
        <f t="shared" si="31"/>
        <v>1248.9000000000001</v>
      </c>
      <c r="E796" s="36">
        <v>45520</v>
      </c>
      <c r="F796" s="37">
        <v>1249.4000000000001</v>
      </c>
      <c r="G796" s="36">
        <v>45521</v>
      </c>
      <c r="H796" s="38">
        <f t="shared" si="32"/>
        <v>0.5</v>
      </c>
      <c r="I796" s="5">
        <f t="shared" si="24"/>
        <v>1</v>
      </c>
      <c r="K796" s="33"/>
      <c r="L796" s="687">
        <v>45519</v>
      </c>
      <c r="M796" s="34">
        <f t="shared" si="25"/>
        <v>300</v>
      </c>
      <c r="N796" s="37">
        <v>225</v>
      </c>
      <c r="O796" s="35">
        <v>600</v>
      </c>
      <c r="P796" s="40">
        <v>0</v>
      </c>
      <c r="Q796" s="41"/>
    </row>
    <row r="797" spans="2:17" ht="15.6" x14ac:dyDescent="0.3">
      <c r="B797" s="34">
        <f t="shared" si="28"/>
        <v>1249.4000000000001</v>
      </c>
      <c r="C797" s="35">
        <v>1517</v>
      </c>
      <c r="D797" s="34">
        <f t="shared" si="31"/>
        <v>1249.4000000000001</v>
      </c>
      <c r="E797" s="36">
        <v>45521</v>
      </c>
      <c r="F797" s="37">
        <v>1249.7</v>
      </c>
      <c r="G797" s="36">
        <v>45522</v>
      </c>
      <c r="H797" s="38">
        <f t="shared" si="32"/>
        <v>0.29999999999995453</v>
      </c>
      <c r="I797" s="5">
        <f t="shared" si="24"/>
        <v>1</v>
      </c>
      <c r="K797" s="33"/>
      <c r="L797" s="687">
        <v>45520</v>
      </c>
      <c r="M797" s="34">
        <f t="shared" si="25"/>
        <v>600</v>
      </c>
      <c r="N797" s="37"/>
      <c r="O797" s="35">
        <v>600</v>
      </c>
      <c r="P797" s="40">
        <f t="shared" si="30"/>
        <v>0</v>
      </c>
      <c r="Q797" s="41"/>
    </row>
    <row r="798" spans="2:17" ht="15.6" x14ac:dyDescent="0.3">
      <c r="B798" s="34">
        <f t="shared" si="28"/>
        <v>1249.7</v>
      </c>
      <c r="C798" s="35">
        <v>1517</v>
      </c>
      <c r="D798" s="34">
        <f t="shared" si="31"/>
        <v>1249.7</v>
      </c>
      <c r="E798" s="36">
        <v>45522</v>
      </c>
      <c r="F798" s="37">
        <v>1250</v>
      </c>
      <c r="G798" s="36">
        <v>45523</v>
      </c>
      <c r="H798" s="38">
        <f t="shared" si="32"/>
        <v>0.29999999999995453</v>
      </c>
      <c r="I798" s="5">
        <f t="shared" si="24"/>
        <v>0</v>
      </c>
      <c r="K798" s="33"/>
      <c r="L798" s="687">
        <v>45521</v>
      </c>
      <c r="M798" s="34">
        <f t="shared" si="25"/>
        <v>600</v>
      </c>
      <c r="N798" s="37"/>
      <c r="O798" s="35">
        <v>600</v>
      </c>
      <c r="P798" s="40">
        <f t="shared" si="30"/>
        <v>0</v>
      </c>
      <c r="Q798" s="41"/>
    </row>
    <row r="799" spans="2:17" ht="15.6" x14ac:dyDescent="0.3">
      <c r="B799" s="34">
        <f t="shared" si="28"/>
        <v>1250</v>
      </c>
      <c r="C799" s="35">
        <v>1518</v>
      </c>
      <c r="D799" s="34">
        <f t="shared" si="31"/>
        <v>1250</v>
      </c>
      <c r="E799" s="36">
        <v>45523</v>
      </c>
      <c r="F799" s="37">
        <v>1250.5</v>
      </c>
      <c r="G799" s="36">
        <v>45524</v>
      </c>
      <c r="H799" s="38">
        <f t="shared" si="32"/>
        <v>0.5</v>
      </c>
      <c r="I799" s="5">
        <f t="shared" si="24"/>
        <v>1</v>
      </c>
      <c r="K799" s="33"/>
      <c r="L799" s="687">
        <v>45522</v>
      </c>
      <c r="M799" s="34">
        <f t="shared" si="25"/>
        <v>600</v>
      </c>
      <c r="N799" s="37"/>
      <c r="O799" s="35">
        <v>600</v>
      </c>
      <c r="P799" s="40">
        <f t="shared" si="30"/>
        <v>0</v>
      </c>
      <c r="Q799" s="41"/>
    </row>
    <row r="800" spans="2:17" ht="15.6" x14ac:dyDescent="0.3">
      <c r="B800" s="34">
        <f t="shared" si="28"/>
        <v>1250.5</v>
      </c>
      <c r="C800" s="35">
        <v>1519</v>
      </c>
      <c r="D800" s="34">
        <f t="shared" si="31"/>
        <v>1250.5</v>
      </c>
      <c r="E800" s="36">
        <v>45524</v>
      </c>
      <c r="F800" s="37">
        <v>1251</v>
      </c>
      <c r="G800" s="36">
        <v>45525</v>
      </c>
      <c r="H800" s="38">
        <f t="shared" si="32"/>
        <v>0.5</v>
      </c>
      <c r="I800" s="5">
        <f t="shared" si="24"/>
        <v>1</v>
      </c>
      <c r="K800" s="33"/>
      <c r="L800" s="687">
        <v>45523</v>
      </c>
      <c r="M800" s="34">
        <f t="shared" si="25"/>
        <v>600</v>
      </c>
      <c r="N800" s="37"/>
      <c r="O800" s="35">
        <v>600</v>
      </c>
      <c r="P800" s="40">
        <f t="shared" si="30"/>
        <v>0</v>
      </c>
      <c r="Q800" s="41"/>
    </row>
    <row r="801" spans="2:17" ht="15" customHeight="1" x14ac:dyDescent="0.3">
      <c r="B801" s="34">
        <f t="shared" ref="B801:B864" si="33">(F800)</f>
        <v>1251</v>
      </c>
      <c r="C801" s="35">
        <v>1519</v>
      </c>
      <c r="D801" s="34">
        <f t="shared" ref="D801:D864" si="34">F800</f>
        <v>1251</v>
      </c>
      <c r="E801" s="36">
        <v>45525</v>
      </c>
      <c r="F801" s="37">
        <v>1251</v>
      </c>
      <c r="G801" s="36">
        <v>45526</v>
      </c>
      <c r="H801" s="38">
        <f t="shared" ref="H801:H864" si="35">F801-D801</f>
        <v>0</v>
      </c>
      <c r="I801" s="5">
        <f t="shared" ref="I801:I864" si="36">(C801-C800)</f>
        <v>0</v>
      </c>
      <c r="K801" s="33"/>
      <c r="L801" s="687">
        <v>45524</v>
      </c>
      <c r="M801" s="34">
        <f t="shared" ref="M801:M864" si="37">O800</f>
        <v>600</v>
      </c>
      <c r="N801" s="37"/>
      <c r="O801" s="35">
        <v>600</v>
      </c>
      <c r="P801" s="40">
        <f t="shared" ref="P801:P864" si="38">(M801+N801)-O801</f>
        <v>0</v>
      </c>
      <c r="Q801" s="41"/>
    </row>
    <row r="802" spans="2:17" ht="15" customHeight="1" x14ac:dyDescent="0.3">
      <c r="B802" s="34">
        <f t="shared" si="33"/>
        <v>1251</v>
      </c>
      <c r="C802" s="35">
        <v>1520</v>
      </c>
      <c r="D802" s="34">
        <f t="shared" si="34"/>
        <v>1251</v>
      </c>
      <c r="E802" s="36">
        <v>45526</v>
      </c>
      <c r="F802" s="37">
        <v>1251.4000000000001</v>
      </c>
      <c r="G802" s="36">
        <v>45527</v>
      </c>
      <c r="H802" s="38">
        <f t="shared" si="35"/>
        <v>0.40000000000009095</v>
      </c>
      <c r="I802" s="5">
        <f t="shared" si="36"/>
        <v>1</v>
      </c>
      <c r="K802" s="33"/>
      <c r="L802" s="687">
        <v>45525</v>
      </c>
      <c r="M802" s="34">
        <f t="shared" si="37"/>
        <v>600</v>
      </c>
      <c r="N802" s="37"/>
      <c r="O802" s="35">
        <v>600</v>
      </c>
      <c r="P802" s="40">
        <f t="shared" si="38"/>
        <v>0</v>
      </c>
      <c r="Q802" s="41"/>
    </row>
    <row r="803" spans="2:17" ht="15" customHeight="1" x14ac:dyDescent="0.3">
      <c r="B803" s="34">
        <f t="shared" si="33"/>
        <v>1251.4000000000001</v>
      </c>
      <c r="C803" s="35">
        <v>1521</v>
      </c>
      <c r="D803" s="34">
        <f t="shared" si="34"/>
        <v>1251.4000000000001</v>
      </c>
      <c r="E803" s="36">
        <v>45527</v>
      </c>
      <c r="F803" s="37">
        <v>1251.9000000000001</v>
      </c>
      <c r="G803" s="36">
        <v>45528</v>
      </c>
      <c r="H803" s="38">
        <f t="shared" si="35"/>
        <v>0.5</v>
      </c>
      <c r="I803" s="5">
        <f t="shared" si="36"/>
        <v>1</v>
      </c>
      <c r="K803" s="33"/>
      <c r="L803" s="687">
        <v>45526</v>
      </c>
      <c r="M803" s="34">
        <f t="shared" si="37"/>
        <v>600</v>
      </c>
      <c r="N803" s="37"/>
      <c r="O803" s="35">
        <v>600</v>
      </c>
      <c r="P803" s="40">
        <f t="shared" si="38"/>
        <v>0</v>
      </c>
      <c r="Q803" s="41"/>
    </row>
    <row r="804" spans="2:17" ht="15" customHeight="1" x14ac:dyDescent="0.3">
      <c r="B804" s="34">
        <f t="shared" si="33"/>
        <v>1251.9000000000001</v>
      </c>
      <c r="C804" s="35">
        <v>1522</v>
      </c>
      <c r="D804" s="34">
        <f t="shared" si="34"/>
        <v>1251.9000000000001</v>
      </c>
      <c r="E804" s="36">
        <v>45528</v>
      </c>
      <c r="F804" s="37">
        <v>1252.5999999999999</v>
      </c>
      <c r="G804" s="36">
        <v>45529</v>
      </c>
      <c r="H804" s="38">
        <f t="shared" si="35"/>
        <v>0.6999999999998181</v>
      </c>
      <c r="I804" s="5">
        <f t="shared" si="36"/>
        <v>1</v>
      </c>
      <c r="K804" s="33"/>
      <c r="L804" s="687">
        <v>45527</v>
      </c>
      <c r="M804" s="34">
        <f t="shared" si="37"/>
        <v>600</v>
      </c>
      <c r="N804" s="37"/>
      <c r="O804" s="35">
        <v>581.25</v>
      </c>
      <c r="P804" s="40">
        <f t="shared" si="38"/>
        <v>18.75</v>
      </c>
      <c r="Q804" s="41"/>
    </row>
    <row r="805" spans="2:17" ht="15" customHeight="1" x14ac:dyDescent="0.3">
      <c r="B805" s="34">
        <f t="shared" si="33"/>
        <v>1252.5999999999999</v>
      </c>
      <c r="C805" s="35">
        <v>1523</v>
      </c>
      <c r="D805" s="34">
        <f t="shared" si="34"/>
        <v>1252.5999999999999</v>
      </c>
      <c r="E805" s="36">
        <v>45529</v>
      </c>
      <c r="F805" s="37">
        <v>1253.3</v>
      </c>
      <c r="G805" s="36">
        <v>45530</v>
      </c>
      <c r="H805" s="38">
        <f t="shared" si="35"/>
        <v>0.70000000000004547</v>
      </c>
      <c r="I805" s="5">
        <f t="shared" si="36"/>
        <v>1</v>
      </c>
      <c r="K805" s="33"/>
      <c r="L805" s="687">
        <v>45528</v>
      </c>
      <c r="M805" s="34">
        <f t="shared" si="37"/>
        <v>581.25</v>
      </c>
      <c r="N805" s="37"/>
      <c r="O805" s="35">
        <v>581.25</v>
      </c>
      <c r="P805" s="40">
        <f t="shared" si="38"/>
        <v>0</v>
      </c>
      <c r="Q805" s="41"/>
    </row>
    <row r="806" spans="2:17" ht="15" customHeight="1" x14ac:dyDescent="0.3">
      <c r="B806" s="34">
        <f t="shared" si="33"/>
        <v>1253.3</v>
      </c>
      <c r="C806" s="35">
        <v>1523</v>
      </c>
      <c r="D806" s="34">
        <f t="shared" si="34"/>
        <v>1253.3</v>
      </c>
      <c r="E806" s="36">
        <v>45530</v>
      </c>
      <c r="F806" s="37">
        <v>1253.3</v>
      </c>
      <c r="G806" s="36">
        <v>45531</v>
      </c>
      <c r="H806" s="38">
        <f t="shared" si="35"/>
        <v>0</v>
      </c>
      <c r="I806" s="5">
        <f t="shared" si="36"/>
        <v>0</v>
      </c>
      <c r="K806" s="33"/>
      <c r="L806" s="687">
        <v>45529</v>
      </c>
      <c r="M806" s="34">
        <f t="shared" si="37"/>
        <v>581.25</v>
      </c>
      <c r="N806" s="37"/>
      <c r="O806" s="35">
        <v>562.5</v>
      </c>
      <c r="P806" s="40">
        <f t="shared" si="38"/>
        <v>18.75</v>
      </c>
      <c r="Q806" s="41"/>
    </row>
    <row r="807" spans="2:17" ht="15" customHeight="1" x14ac:dyDescent="0.3">
      <c r="B807" s="34">
        <f t="shared" si="33"/>
        <v>1253.3</v>
      </c>
      <c r="C807" s="35">
        <v>1524</v>
      </c>
      <c r="D807" s="34">
        <f t="shared" si="34"/>
        <v>1253.3</v>
      </c>
      <c r="E807" s="36">
        <v>45531</v>
      </c>
      <c r="F807" s="37">
        <v>1253.5999999999999</v>
      </c>
      <c r="G807" s="36">
        <v>45532</v>
      </c>
      <c r="H807" s="38">
        <f t="shared" si="35"/>
        <v>0.29999999999995453</v>
      </c>
      <c r="I807" s="5">
        <f t="shared" si="36"/>
        <v>1</v>
      </c>
      <c r="K807" s="33"/>
      <c r="L807" s="687">
        <v>45530</v>
      </c>
      <c r="M807" s="34">
        <f t="shared" si="37"/>
        <v>562.5</v>
      </c>
      <c r="N807" s="37"/>
      <c r="O807" s="35">
        <v>562.5</v>
      </c>
      <c r="P807" s="40">
        <f t="shared" si="38"/>
        <v>0</v>
      </c>
      <c r="Q807" s="41"/>
    </row>
    <row r="808" spans="2:17" ht="15" customHeight="1" x14ac:dyDescent="0.3">
      <c r="B808" s="34">
        <f t="shared" si="33"/>
        <v>1253.5999999999999</v>
      </c>
      <c r="C808" s="35">
        <v>1524</v>
      </c>
      <c r="D808" s="34">
        <f t="shared" si="34"/>
        <v>1253.5999999999999</v>
      </c>
      <c r="E808" s="36">
        <v>45532</v>
      </c>
      <c r="F808" s="37">
        <v>1253.5999999999999</v>
      </c>
      <c r="G808" s="36">
        <v>45533</v>
      </c>
      <c r="H808" s="38">
        <f t="shared" si="35"/>
        <v>0</v>
      </c>
      <c r="I808" s="5">
        <f t="shared" si="36"/>
        <v>0</v>
      </c>
      <c r="K808" s="33"/>
      <c r="L808" s="687">
        <v>45531</v>
      </c>
      <c r="M808" s="34">
        <f t="shared" si="37"/>
        <v>562.5</v>
      </c>
      <c r="N808" s="37"/>
      <c r="O808" s="35">
        <v>543.75</v>
      </c>
      <c r="P808" s="40">
        <f t="shared" si="38"/>
        <v>18.75</v>
      </c>
      <c r="Q808" s="41"/>
    </row>
    <row r="809" spans="2:17" ht="15" customHeight="1" x14ac:dyDescent="0.3">
      <c r="B809" s="34">
        <f t="shared" si="33"/>
        <v>1253.5999999999999</v>
      </c>
      <c r="C809" s="35">
        <v>1525</v>
      </c>
      <c r="D809" s="34">
        <f t="shared" si="34"/>
        <v>1253.5999999999999</v>
      </c>
      <c r="E809" s="36">
        <v>45533</v>
      </c>
      <c r="F809" s="37">
        <v>1254.2</v>
      </c>
      <c r="G809" s="36">
        <v>45534</v>
      </c>
      <c r="H809" s="38">
        <f t="shared" si="35"/>
        <v>0.60000000000013642</v>
      </c>
      <c r="I809" s="5">
        <f t="shared" si="36"/>
        <v>1</v>
      </c>
      <c r="K809" s="33"/>
      <c r="L809" s="687">
        <v>45532</v>
      </c>
      <c r="M809" s="34">
        <f t="shared" si="37"/>
        <v>543.75</v>
      </c>
      <c r="N809" s="37"/>
      <c r="O809" s="35">
        <v>543.75</v>
      </c>
      <c r="P809" s="40">
        <f>(M809+N809)-O809</f>
        <v>0</v>
      </c>
      <c r="Q809" s="41"/>
    </row>
    <row r="810" spans="2:17" ht="15" customHeight="1" x14ac:dyDescent="0.3">
      <c r="B810" s="34">
        <f t="shared" si="33"/>
        <v>1254.2</v>
      </c>
      <c r="C810" s="35">
        <v>1527</v>
      </c>
      <c r="D810" s="34">
        <f t="shared" si="34"/>
        <v>1254.2</v>
      </c>
      <c r="E810" s="36">
        <v>45534</v>
      </c>
      <c r="F810" s="37">
        <v>1259.5999999999999</v>
      </c>
      <c r="G810" s="36">
        <v>45535</v>
      </c>
      <c r="H810" s="38">
        <f t="shared" si="35"/>
        <v>5.3999999999998636</v>
      </c>
      <c r="I810" s="5">
        <f t="shared" si="36"/>
        <v>2</v>
      </c>
      <c r="K810" s="33"/>
      <c r="L810" s="687">
        <v>45533</v>
      </c>
      <c r="M810" s="34">
        <f>O809</f>
        <v>543.75</v>
      </c>
      <c r="N810" s="37"/>
      <c r="O810" s="35">
        <v>543.75</v>
      </c>
      <c r="P810" s="40">
        <f>(M810+N810)-O810</f>
        <v>0</v>
      </c>
      <c r="Q810" s="41"/>
    </row>
    <row r="811" spans="2:17" ht="15" customHeight="1" x14ac:dyDescent="0.3">
      <c r="B811" s="34">
        <f t="shared" si="33"/>
        <v>1259.5999999999999</v>
      </c>
      <c r="C811" s="35">
        <v>1528</v>
      </c>
      <c r="D811" s="34">
        <f t="shared" si="34"/>
        <v>1259.5999999999999</v>
      </c>
      <c r="E811" s="36">
        <v>45535</v>
      </c>
      <c r="F811" s="37">
        <v>1261.3</v>
      </c>
      <c r="G811" s="36">
        <v>45536</v>
      </c>
      <c r="H811" s="38">
        <f t="shared" si="35"/>
        <v>1.7000000000000455</v>
      </c>
      <c r="I811" s="5">
        <f t="shared" si="36"/>
        <v>1</v>
      </c>
      <c r="K811" s="33"/>
      <c r="L811" s="687">
        <v>45534</v>
      </c>
      <c r="M811" s="34">
        <f>O810</f>
        <v>543.75</v>
      </c>
      <c r="N811" s="37"/>
      <c r="O811" s="35">
        <v>460</v>
      </c>
      <c r="P811" s="40">
        <f t="shared" si="38"/>
        <v>83.75</v>
      </c>
      <c r="Q811" s="41"/>
    </row>
    <row r="812" spans="2:17" ht="15" customHeight="1" x14ac:dyDescent="0.3">
      <c r="B812" s="34">
        <f t="shared" si="33"/>
        <v>1261.3</v>
      </c>
      <c r="C812" s="35">
        <v>1528</v>
      </c>
      <c r="D812" s="34">
        <f t="shared" si="34"/>
        <v>1261.3</v>
      </c>
      <c r="E812" s="36">
        <v>45536</v>
      </c>
      <c r="F812" s="37">
        <v>1261.3</v>
      </c>
      <c r="G812" s="36">
        <v>45537</v>
      </c>
      <c r="H812" s="38">
        <f t="shared" si="35"/>
        <v>0</v>
      </c>
      <c r="I812" s="5">
        <f t="shared" si="36"/>
        <v>0</v>
      </c>
      <c r="K812" s="33"/>
      <c r="L812" s="687">
        <v>45535</v>
      </c>
      <c r="M812" s="34">
        <f t="shared" si="37"/>
        <v>460</v>
      </c>
      <c r="N812" s="37"/>
      <c r="O812" s="35">
        <v>431.25</v>
      </c>
      <c r="P812" s="40">
        <f t="shared" si="38"/>
        <v>28.75</v>
      </c>
      <c r="Q812" s="41"/>
    </row>
    <row r="813" spans="2:17" ht="15" customHeight="1" x14ac:dyDescent="0.3">
      <c r="B813" s="34">
        <f t="shared" si="33"/>
        <v>1261.3</v>
      </c>
      <c r="C813" s="35">
        <v>1529</v>
      </c>
      <c r="D813" s="34">
        <f t="shared" si="34"/>
        <v>1261.3</v>
      </c>
      <c r="E813" s="36">
        <v>45537</v>
      </c>
      <c r="F813" s="37">
        <v>1261.8</v>
      </c>
      <c r="G813" s="36">
        <v>45538</v>
      </c>
      <c r="H813" s="38">
        <f t="shared" si="35"/>
        <v>0.5</v>
      </c>
      <c r="I813" s="5">
        <f t="shared" si="36"/>
        <v>1</v>
      </c>
      <c r="K813" s="33"/>
      <c r="L813" s="687">
        <v>45536</v>
      </c>
      <c r="M813" s="34">
        <f t="shared" si="37"/>
        <v>431.25</v>
      </c>
      <c r="N813" s="37"/>
      <c r="O813" s="35">
        <v>431.25</v>
      </c>
      <c r="P813" s="40">
        <f t="shared" si="38"/>
        <v>0</v>
      </c>
      <c r="Q813" s="41"/>
    </row>
    <row r="814" spans="2:17" ht="15" customHeight="1" x14ac:dyDescent="0.3">
      <c r="B814" s="34">
        <f t="shared" si="33"/>
        <v>1261.8</v>
      </c>
      <c r="C814" s="35">
        <v>1530</v>
      </c>
      <c r="D814" s="34">
        <f t="shared" si="34"/>
        <v>1261.8</v>
      </c>
      <c r="E814" s="36">
        <v>45538</v>
      </c>
      <c r="F814" s="37">
        <v>1262.2</v>
      </c>
      <c r="G814" s="36">
        <v>45539</v>
      </c>
      <c r="H814" s="38">
        <f t="shared" si="35"/>
        <v>0.40000000000009095</v>
      </c>
      <c r="I814" s="5">
        <f t="shared" si="36"/>
        <v>1</v>
      </c>
      <c r="K814" s="33"/>
      <c r="L814" s="687">
        <v>45537</v>
      </c>
      <c r="M814" s="34">
        <f t="shared" si="37"/>
        <v>431.25</v>
      </c>
      <c r="N814" s="37"/>
      <c r="O814" s="35">
        <v>412.5</v>
      </c>
      <c r="P814" s="40">
        <f t="shared" si="38"/>
        <v>18.75</v>
      </c>
      <c r="Q814" s="41"/>
    </row>
    <row r="815" spans="2:17" ht="15" customHeight="1" x14ac:dyDescent="0.3">
      <c r="B815" s="34">
        <f t="shared" si="33"/>
        <v>1262.2</v>
      </c>
      <c r="C815" s="35">
        <v>1531</v>
      </c>
      <c r="D815" s="34">
        <f t="shared" si="34"/>
        <v>1262.2</v>
      </c>
      <c r="E815" s="36">
        <v>45539</v>
      </c>
      <c r="F815" s="37">
        <v>1262.5999999999999</v>
      </c>
      <c r="G815" s="36">
        <v>45540</v>
      </c>
      <c r="H815" s="38">
        <f t="shared" si="35"/>
        <v>0.39999999999986358</v>
      </c>
      <c r="I815" s="5">
        <f t="shared" si="36"/>
        <v>1</v>
      </c>
      <c r="K815" s="33"/>
      <c r="L815" s="687">
        <v>45538</v>
      </c>
      <c r="M815" s="34">
        <f t="shared" si="37"/>
        <v>412.5</v>
      </c>
      <c r="N815" s="37"/>
      <c r="O815" s="35">
        <v>412.5</v>
      </c>
      <c r="P815" s="40">
        <f t="shared" si="38"/>
        <v>0</v>
      </c>
      <c r="Q815" s="41"/>
    </row>
    <row r="816" spans="2:17" ht="15" customHeight="1" x14ac:dyDescent="0.3">
      <c r="B816" s="34">
        <f t="shared" si="33"/>
        <v>1262.5999999999999</v>
      </c>
      <c r="C816" s="35">
        <v>1532</v>
      </c>
      <c r="D816" s="34">
        <f t="shared" si="34"/>
        <v>1262.5999999999999</v>
      </c>
      <c r="E816" s="36">
        <v>45540</v>
      </c>
      <c r="F816" s="37">
        <v>1263</v>
      </c>
      <c r="G816" s="36">
        <v>45541</v>
      </c>
      <c r="H816" s="38">
        <f t="shared" si="35"/>
        <v>0.40000000000009095</v>
      </c>
      <c r="I816" s="5">
        <f t="shared" si="36"/>
        <v>1</v>
      </c>
      <c r="K816" s="33"/>
      <c r="L816" s="687">
        <v>45539</v>
      </c>
      <c r="M816" s="34">
        <f t="shared" si="37"/>
        <v>412.5</v>
      </c>
      <c r="N816" s="37"/>
      <c r="O816" s="35">
        <v>412.5</v>
      </c>
      <c r="P816" s="40">
        <f t="shared" si="38"/>
        <v>0</v>
      </c>
      <c r="Q816" s="41"/>
    </row>
    <row r="817" spans="2:17" ht="15" customHeight="1" x14ac:dyDescent="0.3">
      <c r="B817" s="34">
        <f t="shared" si="33"/>
        <v>1263</v>
      </c>
      <c r="C817" s="35">
        <v>1533</v>
      </c>
      <c r="D817" s="34">
        <f t="shared" si="34"/>
        <v>1263</v>
      </c>
      <c r="E817" s="36">
        <v>45541</v>
      </c>
      <c r="F817" s="37">
        <v>1270.3</v>
      </c>
      <c r="G817" s="36">
        <v>45542</v>
      </c>
      <c r="H817" s="38">
        <f t="shared" si="35"/>
        <v>7.2999999999999545</v>
      </c>
      <c r="I817" s="5">
        <f t="shared" si="36"/>
        <v>1</v>
      </c>
      <c r="K817" s="33"/>
      <c r="L817" s="687">
        <v>45540</v>
      </c>
      <c r="M817" s="34">
        <f t="shared" si="37"/>
        <v>412.5</v>
      </c>
      <c r="N817" s="37"/>
      <c r="O817" s="35">
        <v>412.5</v>
      </c>
      <c r="P817" s="40">
        <f t="shared" si="38"/>
        <v>0</v>
      </c>
      <c r="Q817" s="41"/>
    </row>
    <row r="818" spans="2:17" ht="15" customHeight="1" x14ac:dyDescent="0.3">
      <c r="B818" s="34">
        <f t="shared" si="33"/>
        <v>1270.3</v>
      </c>
      <c r="C818" s="35">
        <v>1533</v>
      </c>
      <c r="D818" s="34">
        <f t="shared" si="34"/>
        <v>1270.3</v>
      </c>
      <c r="E818" s="36">
        <v>45542</v>
      </c>
      <c r="F818" s="37">
        <v>1270.3</v>
      </c>
      <c r="G818" s="36">
        <v>45543</v>
      </c>
      <c r="H818" s="38">
        <f t="shared" si="35"/>
        <v>0</v>
      </c>
      <c r="I818" s="5">
        <f t="shared" si="36"/>
        <v>0</v>
      </c>
      <c r="K818" s="33"/>
      <c r="L818" s="687">
        <v>45541</v>
      </c>
      <c r="M818" s="34">
        <f t="shared" si="37"/>
        <v>412.5</v>
      </c>
      <c r="N818" s="37"/>
      <c r="O818" s="35">
        <v>309</v>
      </c>
      <c r="P818" s="40">
        <f t="shared" si="38"/>
        <v>103.5</v>
      </c>
      <c r="Q818" s="41"/>
    </row>
    <row r="819" spans="2:17" ht="15" customHeight="1" x14ac:dyDescent="0.3">
      <c r="B819" s="34">
        <f t="shared" si="33"/>
        <v>1270.3</v>
      </c>
      <c r="C819" s="35">
        <v>1534</v>
      </c>
      <c r="D819" s="34">
        <f t="shared" si="34"/>
        <v>1270.3</v>
      </c>
      <c r="E819" s="36">
        <v>45543</v>
      </c>
      <c r="F819" s="37">
        <v>1270.8</v>
      </c>
      <c r="G819" s="36">
        <v>45544</v>
      </c>
      <c r="H819" s="38">
        <f t="shared" si="35"/>
        <v>0.5</v>
      </c>
      <c r="I819" s="5">
        <f t="shared" si="36"/>
        <v>1</v>
      </c>
      <c r="K819" s="33"/>
      <c r="L819" s="687">
        <v>45542</v>
      </c>
      <c r="M819" s="34">
        <f t="shared" si="37"/>
        <v>309</v>
      </c>
      <c r="N819" s="37"/>
      <c r="O819" s="35">
        <v>309</v>
      </c>
      <c r="P819" s="40">
        <f t="shared" si="38"/>
        <v>0</v>
      </c>
      <c r="Q819" s="41"/>
    </row>
    <row r="820" spans="2:17" ht="15" customHeight="1" x14ac:dyDescent="0.3">
      <c r="B820" s="34">
        <f t="shared" si="33"/>
        <v>1270.8</v>
      </c>
      <c r="C820" s="35">
        <v>1536</v>
      </c>
      <c r="D820" s="34">
        <f t="shared" si="34"/>
        <v>1270.8</v>
      </c>
      <c r="E820" s="36">
        <v>45544</v>
      </c>
      <c r="F820" s="37">
        <v>1271.4000000000001</v>
      </c>
      <c r="G820" s="36">
        <v>45545</v>
      </c>
      <c r="H820" s="38">
        <f t="shared" si="35"/>
        <v>0.60000000000013642</v>
      </c>
      <c r="I820" s="5">
        <f t="shared" si="36"/>
        <v>2</v>
      </c>
      <c r="K820" s="33"/>
      <c r="L820" s="687">
        <v>45543</v>
      </c>
      <c r="M820" s="34">
        <f t="shared" si="37"/>
        <v>309</v>
      </c>
      <c r="N820" s="37"/>
      <c r="O820" s="35">
        <v>300</v>
      </c>
      <c r="P820" s="40">
        <f t="shared" si="38"/>
        <v>9</v>
      </c>
      <c r="Q820" s="41"/>
    </row>
    <row r="821" spans="2:17" ht="15" customHeight="1" x14ac:dyDescent="0.3">
      <c r="B821" s="34">
        <f t="shared" si="33"/>
        <v>1271.4000000000001</v>
      </c>
      <c r="C821" s="35">
        <v>1536</v>
      </c>
      <c r="D821" s="34">
        <f t="shared" si="34"/>
        <v>1271.4000000000001</v>
      </c>
      <c r="E821" s="36">
        <v>45545</v>
      </c>
      <c r="F821" s="37">
        <v>1271.4000000000001</v>
      </c>
      <c r="G821" s="36">
        <v>45546</v>
      </c>
      <c r="H821" s="38">
        <f t="shared" si="35"/>
        <v>0</v>
      </c>
      <c r="I821" s="5">
        <f t="shared" si="36"/>
        <v>0</v>
      </c>
      <c r="K821" s="33"/>
      <c r="L821" s="687">
        <v>45544</v>
      </c>
      <c r="M821" s="34">
        <f t="shared" si="37"/>
        <v>300</v>
      </c>
      <c r="N821" s="37"/>
      <c r="O821" s="35">
        <v>300</v>
      </c>
      <c r="P821" s="40">
        <f t="shared" si="38"/>
        <v>0</v>
      </c>
      <c r="Q821" s="41"/>
    </row>
    <row r="822" spans="2:17" ht="15" customHeight="1" x14ac:dyDescent="0.3">
      <c r="B822" s="34">
        <f t="shared" si="33"/>
        <v>1271.4000000000001</v>
      </c>
      <c r="C822" s="35">
        <v>1538</v>
      </c>
      <c r="D822" s="34">
        <f t="shared" si="34"/>
        <v>1271.4000000000001</v>
      </c>
      <c r="E822" s="36">
        <v>45546</v>
      </c>
      <c r="F822" s="37">
        <v>1271.7</v>
      </c>
      <c r="G822" s="36">
        <v>45547</v>
      </c>
      <c r="H822" s="38">
        <f t="shared" si="35"/>
        <v>0.29999999999995453</v>
      </c>
      <c r="I822" s="5">
        <f t="shared" si="36"/>
        <v>2</v>
      </c>
      <c r="K822" s="33"/>
      <c r="L822" s="687">
        <v>45545</v>
      </c>
      <c r="M822" s="34">
        <f t="shared" si="37"/>
        <v>300</v>
      </c>
      <c r="N822" s="37"/>
      <c r="O822" s="35">
        <v>300</v>
      </c>
      <c r="P822" s="40">
        <f t="shared" si="38"/>
        <v>0</v>
      </c>
      <c r="Q822" s="41"/>
    </row>
    <row r="823" spans="2:17" ht="15" customHeight="1" x14ac:dyDescent="0.3">
      <c r="B823" s="34">
        <f t="shared" si="33"/>
        <v>1271.7</v>
      </c>
      <c r="C823" s="35">
        <v>1539</v>
      </c>
      <c r="D823" s="34">
        <f t="shared" si="34"/>
        <v>1271.7</v>
      </c>
      <c r="E823" s="36">
        <v>45547</v>
      </c>
      <c r="F823" s="37">
        <v>1272</v>
      </c>
      <c r="G823" s="36">
        <v>45548</v>
      </c>
      <c r="H823" s="38">
        <f t="shared" si="35"/>
        <v>0.29999999999995453</v>
      </c>
      <c r="I823" s="5">
        <f t="shared" si="36"/>
        <v>1</v>
      </c>
      <c r="K823" s="33"/>
      <c r="L823" s="687">
        <v>45546</v>
      </c>
      <c r="M823" s="34">
        <f t="shared" si="37"/>
        <v>300</v>
      </c>
      <c r="N823" s="37"/>
      <c r="O823" s="35">
        <v>300</v>
      </c>
      <c r="P823" s="40">
        <f t="shared" si="38"/>
        <v>0</v>
      </c>
      <c r="Q823" s="41"/>
    </row>
    <row r="824" spans="2:17" ht="15" customHeight="1" x14ac:dyDescent="0.3">
      <c r="B824" s="34">
        <f t="shared" si="33"/>
        <v>1272</v>
      </c>
      <c r="C824" s="35">
        <v>1539</v>
      </c>
      <c r="D824" s="34">
        <f t="shared" si="34"/>
        <v>1272</v>
      </c>
      <c r="E824" s="36">
        <v>45548</v>
      </c>
      <c r="F824" s="37">
        <v>1272</v>
      </c>
      <c r="G824" s="36">
        <v>45549</v>
      </c>
      <c r="H824" s="38">
        <f t="shared" si="35"/>
        <v>0</v>
      </c>
      <c r="I824" s="5">
        <f t="shared" si="36"/>
        <v>0</v>
      </c>
      <c r="K824" s="33"/>
      <c r="L824" s="687">
        <v>45547</v>
      </c>
      <c r="M824" s="34">
        <f t="shared" si="37"/>
        <v>300</v>
      </c>
      <c r="N824" s="37"/>
      <c r="O824" s="35">
        <v>300</v>
      </c>
      <c r="P824" s="40">
        <f t="shared" si="38"/>
        <v>0</v>
      </c>
      <c r="Q824" s="41"/>
    </row>
    <row r="825" spans="2:17" ht="15" customHeight="1" x14ac:dyDescent="0.3">
      <c r="B825" s="34">
        <f t="shared" si="33"/>
        <v>1272</v>
      </c>
      <c r="C825" s="35">
        <v>1541</v>
      </c>
      <c r="D825" s="34">
        <f t="shared" si="34"/>
        <v>1272</v>
      </c>
      <c r="E825" s="36">
        <v>45549</v>
      </c>
      <c r="F825" s="37">
        <v>1272.3</v>
      </c>
      <c r="G825" s="36">
        <v>45550</v>
      </c>
      <c r="H825" s="38">
        <f t="shared" si="35"/>
        <v>0.29999999999995453</v>
      </c>
      <c r="I825" s="5">
        <f t="shared" si="36"/>
        <v>2</v>
      </c>
      <c r="K825" s="33"/>
      <c r="L825" s="687">
        <v>45548</v>
      </c>
      <c r="M825" s="34">
        <f t="shared" si="37"/>
        <v>300</v>
      </c>
      <c r="N825" s="37"/>
      <c r="O825" s="35">
        <v>300</v>
      </c>
      <c r="P825" s="40">
        <f t="shared" si="38"/>
        <v>0</v>
      </c>
      <c r="Q825" s="41"/>
    </row>
    <row r="826" spans="2:17" ht="15" customHeight="1" x14ac:dyDescent="0.3">
      <c r="B826" s="34">
        <f t="shared" si="33"/>
        <v>1272.3</v>
      </c>
      <c r="C826" s="35">
        <v>1541</v>
      </c>
      <c r="D826" s="34">
        <f t="shared" si="34"/>
        <v>1272.3</v>
      </c>
      <c r="E826" s="36">
        <v>45550</v>
      </c>
      <c r="F826" s="37">
        <v>1273.5999999999999</v>
      </c>
      <c r="G826" s="36">
        <v>45551</v>
      </c>
      <c r="H826" s="38">
        <f t="shared" si="35"/>
        <v>1.2999999999999545</v>
      </c>
      <c r="I826" s="5">
        <f t="shared" si="36"/>
        <v>0</v>
      </c>
      <c r="K826" s="33"/>
      <c r="L826" s="687">
        <v>45549</v>
      </c>
      <c r="M826" s="34">
        <f t="shared" si="37"/>
        <v>300</v>
      </c>
      <c r="N826" s="37"/>
      <c r="O826" s="35">
        <v>281.25</v>
      </c>
      <c r="P826" s="40">
        <f t="shared" si="38"/>
        <v>18.75</v>
      </c>
      <c r="Q826" s="41"/>
    </row>
    <row r="827" spans="2:17" ht="15" customHeight="1" x14ac:dyDescent="0.3">
      <c r="B827" s="34">
        <f t="shared" si="33"/>
        <v>1273.5999999999999</v>
      </c>
      <c r="C827" s="35">
        <v>1542</v>
      </c>
      <c r="D827" s="34">
        <f t="shared" si="34"/>
        <v>1273.5999999999999</v>
      </c>
      <c r="E827" s="36">
        <v>45551</v>
      </c>
      <c r="F827" s="37">
        <v>1273.9000000000001</v>
      </c>
      <c r="G827" s="36">
        <v>45552</v>
      </c>
      <c r="H827" s="38">
        <f t="shared" si="35"/>
        <v>0.3000000000001819</v>
      </c>
      <c r="I827" s="5">
        <f t="shared" si="36"/>
        <v>1</v>
      </c>
      <c r="K827" s="33"/>
      <c r="L827" s="687">
        <v>45550</v>
      </c>
      <c r="M827" s="34">
        <f t="shared" si="37"/>
        <v>281.25</v>
      </c>
      <c r="N827" s="37"/>
      <c r="O827" s="35">
        <v>262.5</v>
      </c>
      <c r="P827" s="40">
        <f t="shared" si="38"/>
        <v>18.75</v>
      </c>
      <c r="Q827" s="41"/>
    </row>
    <row r="828" spans="2:17" ht="15" customHeight="1" x14ac:dyDescent="0.3">
      <c r="B828" s="34">
        <f t="shared" si="33"/>
        <v>1273.9000000000001</v>
      </c>
      <c r="C828" s="35">
        <v>1543</v>
      </c>
      <c r="D828" s="34">
        <f t="shared" si="34"/>
        <v>1273.9000000000001</v>
      </c>
      <c r="E828" s="36">
        <v>45552</v>
      </c>
      <c r="F828" s="37">
        <v>1274.2</v>
      </c>
      <c r="G828" s="36">
        <v>45553</v>
      </c>
      <c r="H828" s="38">
        <f t="shared" si="35"/>
        <v>0.29999999999995453</v>
      </c>
      <c r="I828" s="5">
        <f t="shared" si="36"/>
        <v>1</v>
      </c>
      <c r="K828" s="33"/>
      <c r="L828" s="687">
        <v>45551</v>
      </c>
      <c r="M828" s="34">
        <f t="shared" si="37"/>
        <v>262.5</v>
      </c>
      <c r="N828" s="37"/>
      <c r="O828" s="35">
        <v>262.5</v>
      </c>
      <c r="P828" s="40">
        <f t="shared" si="38"/>
        <v>0</v>
      </c>
      <c r="Q828" s="41"/>
    </row>
    <row r="829" spans="2:17" ht="15" customHeight="1" x14ac:dyDescent="0.3">
      <c r="B829" s="34">
        <f t="shared" si="33"/>
        <v>1274.2</v>
      </c>
      <c r="C829" s="35">
        <v>1544</v>
      </c>
      <c r="D829" s="34">
        <f t="shared" si="34"/>
        <v>1274.2</v>
      </c>
      <c r="E829" s="36">
        <v>45553</v>
      </c>
      <c r="F829" s="37">
        <v>1274.5999999999999</v>
      </c>
      <c r="G829" s="36">
        <v>45554</v>
      </c>
      <c r="H829" s="38">
        <f t="shared" si="35"/>
        <v>0.39999999999986358</v>
      </c>
      <c r="I829" s="5">
        <f t="shared" si="36"/>
        <v>1</v>
      </c>
      <c r="K829" s="33"/>
      <c r="L829" s="687">
        <v>45552</v>
      </c>
      <c r="M829" s="34">
        <f t="shared" si="37"/>
        <v>262.5</v>
      </c>
      <c r="N829" s="37"/>
      <c r="O829" s="35">
        <v>262.5</v>
      </c>
      <c r="P829" s="40">
        <f t="shared" si="38"/>
        <v>0</v>
      </c>
      <c r="Q829" s="41"/>
    </row>
    <row r="830" spans="2:17" ht="15" customHeight="1" x14ac:dyDescent="0.3">
      <c r="B830" s="34">
        <f t="shared" si="33"/>
        <v>1274.5999999999999</v>
      </c>
      <c r="C830" s="35">
        <v>1544</v>
      </c>
      <c r="D830" s="34">
        <f t="shared" si="34"/>
        <v>1274.5999999999999</v>
      </c>
      <c r="E830" s="36">
        <v>45554</v>
      </c>
      <c r="F830" s="37">
        <v>1274.5999999999999</v>
      </c>
      <c r="G830" s="36">
        <v>45555</v>
      </c>
      <c r="H830" s="38">
        <f t="shared" si="35"/>
        <v>0</v>
      </c>
      <c r="I830" s="5">
        <f t="shared" si="36"/>
        <v>0</v>
      </c>
      <c r="K830" s="33"/>
      <c r="L830" s="687">
        <v>45553</v>
      </c>
      <c r="M830" s="34">
        <f t="shared" si="37"/>
        <v>262.5</v>
      </c>
      <c r="N830" s="37"/>
      <c r="O830" s="35">
        <v>262.5</v>
      </c>
      <c r="P830" s="40">
        <f t="shared" si="38"/>
        <v>0</v>
      </c>
      <c r="Q830" s="41"/>
    </row>
    <row r="831" spans="2:17" ht="15" customHeight="1" x14ac:dyDescent="0.3">
      <c r="B831" s="34">
        <f t="shared" si="33"/>
        <v>1274.5999999999999</v>
      </c>
      <c r="C831" s="35">
        <v>1546</v>
      </c>
      <c r="D831" s="34">
        <f t="shared" si="34"/>
        <v>1274.5999999999999</v>
      </c>
      <c r="E831" s="36">
        <v>45555</v>
      </c>
      <c r="F831" s="37">
        <v>1278.3</v>
      </c>
      <c r="G831" s="36">
        <v>45556</v>
      </c>
      <c r="H831" s="38">
        <f t="shared" si="35"/>
        <v>3.7000000000000455</v>
      </c>
      <c r="I831" s="5">
        <f t="shared" si="36"/>
        <v>2</v>
      </c>
      <c r="K831" s="33"/>
      <c r="L831" s="687">
        <v>45554</v>
      </c>
      <c r="M831" s="34">
        <f t="shared" si="37"/>
        <v>262.5</v>
      </c>
      <c r="N831" s="37"/>
      <c r="O831" s="35">
        <v>262.5</v>
      </c>
      <c r="P831" s="40">
        <f t="shared" si="38"/>
        <v>0</v>
      </c>
      <c r="Q831" s="41"/>
    </row>
    <row r="832" spans="2:17" ht="15" customHeight="1" x14ac:dyDescent="0.3">
      <c r="B832" s="34">
        <f t="shared" si="33"/>
        <v>1278.3</v>
      </c>
      <c r="C832" s="35">
        <v>1546</v>
      </c>
      <c r="D832" s="34">
        <f t="shared" si="34"/>
        <v>1278.3</v>
      </c>
      <c r="E832" s="36">
        <v>45556</v>
      </c>
      <c r="F832" s="37">
        <v>1278.3</v>
      </c>
      <c r="G832" s="36">
        <v>45557</v>
      </c>
      <c r="H832" s="38">
        <f t="shared" si="35"/>
        <v>0</v>
      </c>
      <c r="I832" s="5">
        <f t="shared" si="36"/>
        <v>0</v>
      </c>
      <c r="K832" s="33"/>
      <c r="L832" s="687">
        <v>45555</v>
      </c>
      <c r="M832" s="34">
        <f t="shared" si="37"/>
        <v>262.5</v>
      </c>
      <c r="N832" s="37"/>
      <c r="O832" s="35">
        <v>225</v>
      </c>
      <c r="P832" s="40">
        <f t="shared" si="38"/>
        <v>37.5</v>
      </c>
      <c r="Q832" s="41"/>
    </row>
    <row r="833" spans="2:18" ht="15" customHeight="1" x14ac:dyDescent="0.3">
      <c r="B833" s="34">
        <f t="shared" si="33"/>
        <v>1278.3</v>
      </c>
      <c r="C833" s="35">
        <v>1547</v>
      </c>
      <c r="D833" s="34">
        <f t="shared" si="34"/>
        <v>1278.3</v>
      </c>
      <c r="E833" s="36">
        <v>45557</v>
      </c>
      <c r="F833" s="37">
        <v>1278.5999999999999</v>
      </c>
      <c r="G833" s="36">
        <v>45558</v>
      </c>
      <c r="H833" s="38">
        <f t="shared" si="35"/>
        <v>0.29999999999995453</v>
      </c>
      <c r="I833" s="5">
        <f t="shared" si="36"/>
        <v>1</v>
      </c>
      <c r="K833" s="33"/>
      <c r="L833" s="687">
        <v>45556</v>
      </c>
      <c r="M833" s="34">
        <f t="shared" si="37"/>
        <v>225</v>
      </c>
      <c r="N833" s="37"/>
      <c r="O833" s="35">
        <v>225</v>
      </c>
      <c r="P833" s="40">
        <f t="shared" si="38"/>
        <v>0</v>
      </c>
      <c r="Q833" s="41"/>
    </row>
    <row r="834" spans="2:18" ht="15" customHeight="1" x14ac:dyDescent="0.3">
      <c r="B834" s="34">
        <f t="shared" si="33"/>
        <v>1278.5999999999999</v>
      </c>
      <c r="C834" s="35">
        <v>1548</v>
      </c>
      <c r="D834" s="34">
        <f t="shared" si="34"/>
        <v>1278.5999999999999</v>
      </c>
      <c r="E834" s="36">
        <v>45558</v>
      </c>
      <c r="F834" s="37">
        <v>1278.9000000000001</v>
      </c>
      <c r="G834" s="36">
        <v>45559</v>
      </c>
      <c r="H834" s="38">
        <f t="shared" si="35"/>
        <v>0.3000000000001819</v>
      </c>
      <c r="I834" s="5">
        <f t="shared" si="36"/>
        <v>1</v>
      </c>
      <c r="K834" s="33"/>
      <c r="L834" s="687">
        <v>45557</v>
      </c>
      <c r="M834" s="34">
        <f t="shared" si="37"/>
        <v>225</v>
      </c>
      <c r="N834" s="37"/>
      <c r="O834" s="35">
        <v>207</v>
      </c>
      <c r="P834" s="40">
        <f t="shared" si="38"/>
        <v>18</v>
      </c>
      <c r="Q834" s="41"/>
    </row>
    <row r="835" spans="2:18" ht="15" customHeight="1" x14ac:dyDescent="0.3">
      <c r="B835" s="34">
        <f t="shared" si="33"/>
        <v>1278.9000000000001</v>
      </c>
      <c r="C835" s="35">
        <v>1549</v>
      </c>
      <c r="D835" s="34">
        <f t="shared" si="34"/>
        <v>1278.9000000000001</v>
      </c>
      <c r="E835" s="36">
        <v>45559</v>
      </c>
      <c r="F835" s="37">
        <v>1279.0999999999999</v>
      </c>
      <c r="G835" s="36">
        <v>45560</v>
      </c>
      <c r="H835" s="38">
        <f t="shared" si="35"/>
        <v>0.1999999999998181</v>
      </c>
      <c r="I835" s="5">
        <f t="shared" si="36"/>
        <v>1</v>
      </c>
      <c r="K835" s="33"/>
      <c r="L835" s="687">
        <v>45558</v>
      </c>
      <c r="M835" s="34">
        <f t="shared" si="37"/>
        <v>207</v>
      </c>
      <c r="N835" s="37"/>
      <c r="O835" s="35">
        <v>207</v>
      </c>
      <c r="P835" s="40">
        <f t="shared" si="38"/>
        <v>0</v>
      </c>
      <c r="Q835" s="41"/>
    </row>
    <row r="836" spans="2:18" ht="15" customHeight="1" x14ac:dyDescent="0.3">
      <c r="B836" s="34">
        <f t="shared" si="33"/>
        <v>1279.0999999999999</v>
      </c>
      <c r="C836" s="35">
        <v>1549</v>
      </c>
      <c r="D836" s="34">
        <f t="shared" si="34"/>
        <v>1279.0999999999999</v>
      </c>
      <c r="E836" s="36">
        <v>45560</v>
      </c>
      <c r="F836" s="37">
        <v>1279.0999999999999</v>
      </c>
      <c r="G836" s="36">
        <v>45561</v>
      </c>
      <c r="H836" s="38">
        <f t="shared" si="35"/>
        <v>0</v>
      </c>
      <c r="I836" s="5">
        <f t="shared" si="36"/>
        <v>0</v>
      </c>
      <c r="K836" s="33"/>
      <c r="L836" s="687">
        <v>45559</v>
      </c>
      <c r="M836" s="34">
        <f t="shared" si="37"/>
        <v>207</v>
      </c>
      <c r="N836" s="37"/>
      <c r="O836" s="35">
        <v>193.5</v>
      </c>
      <c r="P836" s="40">
        <f t="shared" si="38"/>
        <v>13.5</v>
      </c>
      <c r="Q836" s="41"/>
    </row>
    <row r="837" spans="2:18" ht="15" customHeight="1" x14ac:dyDescent="0.3">
      <c r="B837" s="34">
        <f t="shared" si="33"/>
        <v>1279.0999999999999</v>
      </c>
      <c r="C837" s="35">
        <v>1549</v>
      </c>
      <c r="D837" s="34">
        <f t="shared" si="34"/>
        <v>1279.0999999999999</v>
      </c>
      <c r="E837" s="36">
        <v>45561</v>
      </c>
      <c r="F837" s="37">
        <v>1279.0999999999999</v>
      </c>
      <c r="G837" s="36">
        <v>45562</v>
      </c>
      <c r="H837" s="38">
        <f t="shared" si="35"/>
        <v>0</v>
      </c>
      <c r="I837" s="5">
        <f t="shared" si="36"/>
        <v>0</v>
      </c>
      <c r="K837" s="33"/>
      <c r="L837" s="687">
        <v>45560</v>
      </c>
      <c r="M837" s="34">
        <f t="shared" si="37"/>
        <v>193.5</v>
      </c>
      <c r="N837" s="37"/>
      <c r="O837" s="35">
        <v>193.5</v>
      </c>
      <c r="P837" s="40">
        <f t="shared" si="38"/>
        <v>0</v>
      </c>
      <c r="Q837" s="41"/>
    </row>
    <row r="838" spans="2:18" ht="15" customHeight="1" x14ac:dyDescent="0.3">
      <c r="B838" s="34">
        <f t="shared" si="33"/>
        <v>1279.0999999999999</v>
      </c>
      <c r="C838" s="35">
        <v>1549</v>
      </c>
      <c r="D838" s="34">
        <f t="shared" si="34"/>
        <v>1279.0999999999999</v>
      </c>
      <c r="E838" s="36">
        <v>45562</v>
      </c>
      <c r="F838" s="37">
        <v>1279.0999999999999</v>
      </c>
      <c r="G838" s="36">
        <v>45563</v>
      </c>
      <c r="H838" s="38">
        <f t="shared" si="35"/>
        <v>0</v>
      </c>
      <c r="I838" s="5">
        <f t="shared" si="36"/>
        <v>0</v>
      </c>
      <c r="K838" s="33"/>
      <c r="L838" s="687">
        <v>45561</v>
      </c>
      <c r="M838" s="34">
        <f t="shared" si="37"/>
        <v>193.5</v>
      </c>
      <c r="N838" s="37"/>
      <c r="O838" s="35">
        <v>193.5</v>
      </c>
      <c r="P838" s="40">
        <f t="shared" si="38"/>
        <v>0</v>
      </c>
      <c r="Q838" s="41"/>
    </row>
    <row r="839" spans="2:18" ht="15" customHeight="1" x14ac:dyDescent="0.3">
      <c r="B839" s="34">
        <f t="shared" si="33"/>
        <v>1279.0999999999999</v>
      </c>
      <c r="C839" s="35">
        <v>1550</v>
      </c>
      <c r="D839" s="34">
        <f t="shared" si="34"/>
        <v>1279.0999999999999</v>
      </c>
      <c r="E839" s="36">
        <v>45563</v>
      </c>
      <c r="F839" s="37">
        <v>1279.5</v>
      </c>
      <c r="G839" s="36">
        <v>45564</v>
      </c>
      <c r="H839" s="38">
        <f t="shared" si="35"/>
        <v>0.40000000000009095</v>
      </c>
      <c r="I839" s="5">
        <f t="shared" si="36"/>
        <v>1</v>
      </c>
      <c r="K839" s="33"/>
      <c r="L839" s="687">
        <v>45562</v>
      </c>
      <c r="M839" s="34">
        <f t="shared" si="37"/>
        <v>193.5</v>
      </c>
      <c r="N839" s="37"/>
      <c r="O839" s="35">
        <v>193.5</v>
      </c>
      <c r="P839" s="40">
        <f t="shared" si="38"/>
        <v>0</v>
      </c>
      <c r="Q839" s="41"/>
    </row>
    <row r="840" spans="2:18" ht="15" customHeight="1" x14ac:dyDescent="0.3">
      <c r="B840" s="34">
        <f t="shared" si="33"/>
        <v>1279.5</v>
      </c>
      <c r="C840" s="35">
        <v>1551</v>
      </c>
      <c r="D840" s="34">
        <f t="shared" si="34"/>
        <v>1279.5</v>
      </c>
      <c r="E840" s="36">
        <v>45564</v>
      </c>
      <c r="F840" s="37">
        <v>1279.7</v>
      </c>
      <c r="G840" s="36">
        <v>45565</v>
      </c>
      <c r="H840" s="38">
        <f t="shared" si="35"/>
        <v>0.20000000000004547</v>
      </c>
      <c r="I840" s="5">
        <f t="shared" si="36"/>
        <v>1</v>
      </c>
      <c r="K840" s="33"/>
      <c r="L840" s="687">
        <v>45563</v>
      </c>
      <c r="M840" s="34">
        <f t="shared" si="37"/>
        <v>193.5</v>
      </c>
      <c r="N840" s="37"/>
      <c r="O840" s="35">
        <v>193.5</v>
      </c>
      <c r="P840" s="40">
        <f t="shared" si="38"/>
        <v>0</v>
      </c>
      <c r="Q840" s="41"/>
    </row>
    <row r="841" spans="2:18" ht="15" customHeight="1" x14ac:dyDescent="0.3">
      <c r="B841" s="34">
        <f t="shared" si="33"/>
        <v>1279.7</v>
      </c>
      <c r="C841" s="35">
        <v>1552</v>
      </c>
      <c r="D841" s="34">
        <f t="shared" si="34"/>
        <v>1279.7</v>
      </c>
      <c r="E841" s="36">
        <v>45565</v>
      </c>
      <c r="F841" s="37">
        <v>1279.9000000000001</v>
      </c>
      <c r="G841" s="36">
        <v>45566</v>
      </c>
      <c r="H841" s="38">
        <f t="shared" si="35"/>
        <v>0.20000000000004547</v>
      </c>
      <c r="I841" s="5">
        <f t="shared" si="36"/>
        <v>1</v>
      </c>
      <c r="K841" s="33"/>
      <c r="L841" s="687">
        <v>45564</v>
      </c>
      <c r="M841" s="34">
        <f t="shared" si="37"/>
        <v>193.5</v>
      </c>
      <c r="N841" s="37"/>
      <c r="O841" s="35">
        <v>181.5</v>
      </c>
      <c r="P841" s="40">
        <f t="shared" si="38"/>
        <v>12</v>
      </c>
      <c r="Q841" s="41"/>
    </row>
    <row r="842" spans="2:18" ht="15" customHeight="1" x14ac:dyDescent="0.3">
      <c r="B842" s="34">
        <f t="shared" si="33"/>
        <v>1279.9000000000001</v>
      </c>
      <c r="C842" s="35">
        <v>1553</v>
      </c>
      <c r="D842" s="34">
        <f t="shared" si="34"/>
        <v>1279.9000000000001</v>
      </c>
      <c r="E842" s="36">
        <v>45566</v>
      </c>
      <c r="F842" s="37">
        <v>1280.2</v>
      </c>
      <c r="G842" s="36">
        <v>45567</v>
      </c>
      <c r="H842" s="38">
        <f t="shared" si="35"/>
        <v>0.29999999999995453</v>
      </c>
      <c r="I842" s="5">
        <f t="shared" si="36"/>
        <v>1</v>
      </c>
      <c r="J842">
        <f>SUM(H842:H933)</f>
        <v>35.399999999999864</v>
      </c>
      <c r="K842" s="33"/>
      <c r="L842" s="687">
        <v>45565</v>
      </c>
      <c r="M842" s="34">
        <f t="shared" si="37"/>
        <v>181.5</v>
      </c>
      <c r="N842" s="37"/>
      <c r="O842" s="35">
        <v>181.5</v>
      </c>
      <c r="P842" s="40">
        <f t="shared" si="38"/>
        <v>0</v>
      </c>
      <c r="Q842" s="41"/>
    </row>
    <row r="843" spans="2:18" ht="15" customHeight="1" x14ac:dyDescent="0.3">
      <c r="B843" s="34">
        <f t="shared" si="33"/>
        <v>1280.2</v>
      </c>
      <c r="C843" s="35">
        <v>1554</v>
      </c>
      <c r="D843" s="34">
        <f t="shared" si="34"/>
        <v>1280.2</v>
      </c>
      <c r="E843" s="36">
        <v>45567</v>
      </c>
      <c r="F843" s="37">
        <v>1280.4000000000001</v>
      </c>
      <c r="G843" s="36">
        <v>45568</v>
      </c>
      <c r="H843" s="38">
        <f t="shared" si="35"/>
        <v>0.20000000000004547</v>
      </c>
      <c r="I843" s="5">
        <f t="shared" si="36"/>
        <v>1</v>
      </c>
      <c r="K843" s="33"/>
      <c r="L843" s="687">
        <v>45566</v>
      </c>
      <c r="M843" s="34">
        <f t="shared" si="37"/>
        <v>181.5</v>
      </c>
      <c r="N843" s="37"/>
      <c r="O843" s="35">
        <v>181.5</v>
      </c>
      <c r="P843" s="40">
        <f t="shared" si="38"/>
        <v>0</v>
      </c>
      <c r="Q843" s="41"/>
      <c r="R843">
        <f>SUM(P843:P934)</f>
        <v>462</v>
      </c>
    </row>
    <row r="844" spans="2:18" ht="15" customHeight="1" x14ac:dyDescent="0.3">
      <c r="B844" s="34">
        <f t="shared" si="33"/>
        <v>1280.4000000000001</v>
      </c>
      <c r="C844" s="35">
        <v>1555</v>
      </c>
      <c r="D844" s="34">
        <f t="shared" si="34"/>
        <v>1280.4000000000001</v>
      </c>
      <c r="E844" s="36">
        <v>45568</v>
      </c>
      <c r="F844" s="37">
        <v>1280.7</v>
      </c>
      <c r="G844" s="36">
        <v>45569</v>
      </c>
      <c r="H844" s="38">
        <f t="shared" si="35"/>
        <v>0.29999999999995453</v>
      </c>
      <c r="I844" s="5">
        <f t="shared" si="36"/>
        <v>1</v>
      </c>
      <c r="K844" s="33"/>
      <c r="L844" s="687">
        <v>45567</v>
      </c>
      <c r="M844" s="34">
        <f t="shared" si="37"/>
        <v>181.5</v>
      </c>
      <c r="N844" s="37"/>
      <c r="O844" s="35">
        <v>181.5</v>
      </c>
      <c r="P844" s="40">
        <f t="shared" si="38"/>
        <v>0</v>
      </c>
      <c r="Q844" s="41"/>
    </row>
    <row r="845" spans="2:18" ht="15" customHeight="1" x14ac:dyDescent="0.3">
      <c r="B845" s="34">
        <f t="shared" si="33"/>
        <v>1280.7</v>
      </c>
      <c r="C845" s="35">
        <v>1556</v>
      </c>
      <c r="D845" s="34">
        <f t="shared" si="34"/>
        <v>1280.7</v>
      </c>
      <c r="E845" s="36">
        <v>45569</v>
      </c>
      <c r="F845" s="37">
        <v>1280.9000000000001</v>
      </c>
      <c r="G845" s="36">
        <v>45570</v>
      </c>
      <c r="H845" s="38">
        <f t="shared" si="35"/>
        <v>0.20000000000004547</v>
      </c>
      <c r="I845" s="5">
        <f t="shared" si="36"/>
        <v>1</v>
      </c>
      <c r="K845" s="33"/>
      <c r="L845" s="687">
        <v>45568</v>
      </c>
      <c r="M845" s="34">
        <f t="shared" si="37"/>
        <v>181.5</v>
      </c>
      <c r="N845" s="37"/>
      <c r="O845" s="35">
        <v>181.5</v>
      </c>
      <c r="P845" s="40">
        <f t="shared" si="38"/>
        <v>0</v>
      </c>
      <c r="Q845" s="41"/>
    </row>
    <row r="846" spans="2:18" ht="15" customHeight="1" x14ac:dyDescent="0.3">
      <c r="B846" s="34">
        <f t="shared" si="33"/>
        <v>1280.9000000000001</v>
      </c>
      <c r="C846" s="35">
        <v>1557</v>
      </c>
      <c r="D846" s="34">
        <f t="shared" si="34"/>
        <v>1280.9000000000001</v>
      </c>
      <c r="E846" s="36">
        <v>45570</v>
      </c>
      <c r="F846" s="37">
        <v>1284</v>
      </c>
      <c r="G846" s="36">
        <v>45571</v>
      </c>
      <c r="H846" s="38">
        <f t="shared" si="35"/>
        <v>3.0999999999999091</v>
      </c>
      <c r="I846" s="5">
        <f t="shared" si="36"/>
        <v>1</v>
      </c>
      <c r="K846" s="33"/>
      <c r="L846" s="687">
        <v>45569</v>
      </c>
      <c r="M846" s="34">
        <f t="shared" si="37"/>
        <v>181.5</v>
      </c>
      <c r="N846" s="37"/>
      <c r="O846" s="35">
        <v>168.75</v>
      </c>
      <c r="P846" s="40">
        <f t="shared" si="38"/>
        <v>12.75</v>
      </c>
      <c r="Q846" s="41"/>
    </row>
    <row r="847" spans="2:18" ht="15" customHeight="1" x14ac:dyDescent="0.3">
      <c r="B847" s="34">
        <f t="shared" si="33"/>
        <v>1284</v>
      </c>
      <c r="C847" s="35">
        <v>1558</v>
      </c>
      <c r="D847" s="34">
        <f t="shared" si="34"/>
        <v>1284</v>
      </c>
      <c r="E847" s="36">
        <v>45571</v>
      </c>
      <c r="F847" s="37">
        <v>1284.3</v>
      </c>
      <c r="G847" s="36">
        <v>45572</v>
      </c>
      <c r="H847" s="38">
        <f t="shared" si="35"/>
        <v>0.29999999999995453</v>
      </c>
      <c r="I847" s="5">
        <f t="shared" si="36"/>
        <v>1</v>
      </c>
      <c r="K847" s="33"/>
      <c r="L847" s="687">
        <v>45570</v>
      </c>
      <c r="M847" s="34">
        <f t="shared" si="37"/>
        <v>168.75</v>
      </c>
      <c r="N847" s="37"/>
      <c r="O847" s="35">
        <v>128.25</v>
      </c>
      <c r="P847" s="40">
        <f t="shared" si="38"/>
        <v>40.5</v>
      </c>
      <c r="Q847" s="41"/>
    </row>
    <row r="848" spans="2:18" ht="15" customHeight="1" x14ac:dyDescent="0.3">
      <c r="B848" s="34">
        <f t="shared" si="33"/>
        <v>1284.3</v>
      </c>
      <c r="C848" s="35">
        <v>1558</v>
      </c>
      <c r="D848" s="34">
        <f t="shared" si="34"/>
        <v>1284.3</v>
      </c>
      <c r="E848" s="36">
        <v>45572</v>
      </c>
      <c r="F848" s="37">
        <v>1284.3</v>
      </c>
      <c r="G848" s="36">
        <v>45573</v>
      </c>
      <c r="H848" s="38">
        <f t="shared" si="35"/>
        <v>0</v>
      </c>
      <c r="I848" s="5">
        <f t="shared" si="36"/>
        <v>0</v>
      </c>
      <c r="K848" s="33"/>
      <c r="L848" s="687">
        <v>45571</v>
      </c>
      <c r="M848" s="34">
        <f t="shared" si="37"/>
        <v>128.25</v>
      </c>
      <c r="N848" s="37"/>
      <c r="O848" s="35">
        <v>128.25</v>
      </c>
      <c r="P848" s="40">
        <f t="shared" si="38"/>
        <v>0</v>
      </c>
      <c r="Q848" s="41"/>
    </row>
    <row r="849" spans="2:20" ht="15" customHeight="1" x14ac:dyDescent="0.3">
      <c r="B849" s="34">
        <f t="shared" si="33"/>
        <v>1284.3</v>
      </c>
      <c r="C849" s="35">
        <v>1559</v>
      </c>
      <c r="D849" s="34">
        <f t="shared" si="34"/>
        <v>1284.3</v>
      </c>
      <c r="E849" s="36">
        <v>45573</v>
      </c>
      <c r="F849" s="37">
        <v>1284.5</v>
      </c>
      <c r="G849" s="36">
        <v>45574</v>
      </c>
      <c r="H849" s="38">
        <f t="shared" si="35"/>
        <v>0.20000000000004547</v>
      </c>
      <c r="I849" s="5">
        <f t="shared" si="36"/>
        <v>1</v>
      </c>
      <c r="K849" s="33"/>
      <c r="L849" s="687">
        <v>45572</v>
      </c>
      <c r="M849" s="34">
        <f t="shared" si="37"/>
        <v>128.25</v>
      </c>
      <c r="N849" s="37"/>
      <c r="O849" s="35">
        <v>128.25</v>
      </c>
      <c r="P849" s="40">
        <f t="shared" si="38"/>
        <v>0</v>
      </c>
      <c r="Q849" s="41"/>
    </row>
    <row r="850" spans="2:20" ht="15" customHeight="1" x14ac:dyDescent="0.3">
      <c r="B850" s="34">
        <f t="shared" si="33"/>
        <v>1284.5</v>
      </c>
      <c r="C850" s="35">
        <v>1560</v>
      </c>
      <c r="D850" s="34">
        <f t="shared" si="34"/>
        <v>1284.5</v>
      </c>
      <c r="E850" s="36">
        <v>45574</v>
      </c>
      <c r="F850" s="37">
        <v>1284.8</v>
      </c>
      <c r="G850" s="36">
        <v>45575</v>
      </c>
      <c r="H850" s="38">
        <f t="shared" si="35"/>
        <v>0.29999999999995453</v>
      </c>
      <c r="I850" s="5">
        <f t="shared" si="36"/>
        <v>1</v>
      </c>
      <c r="K850" s="33"/>
      <c r="L850" s="687">
        <v>45573</v>
      </c>
      <c r="M850" s="34">
        <f t="shared" si="37"/>
        <v>128.25</v>
      </c>
      <c r="N850" s="37"/>
      <c r="O850" s="35">
        <v>128.25</v>
      </c>
      <c r="P850" s="40">
        <f t="shared" si="38"/>
        <v>0</v>
      </c>
      <c r="Q850" s="41"/>
    </row>
    <row r="851" spans="2:20" ht="15" customHeight="1" x14ac:dyDescent="0.3">
      <c r="B851" s="34">
        <f t="shared" si="33"/>
        <v>1284.8</v>
      </c>
      <c r="C851" s="35">
        <v>1563</v>
      </c>
      <c r="D851" s="34">
        <f t="shared" si="34"/>
        <v>1284.8</v>
      </c>
      <c r="E851" s="36">
        <v>45575</v>
      </c>
      <c r="F851" s="37">
        <v>1285.7</v>
      </c>
      <c r="G851" s="36">
        <v>45576</v>
      </c>
      <c r="H851" s="38">
        <f t="shared" si="35"/>
        <v>0.90000000000009095</v>
      </c>
      <c r="I851" s="5">
        <f t="shared" si="36"/>
        <v>3</v>
      </c>
      <c r="K851" s="33"/>
      <c r="L851" s="687">
        <v>45574</v>
      </c>
      <c r="M851" s="34">
        <f t="shared" si="37"/>
        <v>128.25</v>
      </c>
      <c r="N851" s="37"/>
      <c r="O851" s="35">
        <v>128.25</v>
      </c>
      <c r="P851" s="40">
        <f t="shared" si="38"/>
        <v>0</v>
      </c>
      <c r="Q851" s="41"/>
      <c r="S851">
        <f>SUM(H831:H850)</f>
        <v>10.200000000000045</v>
      </c>
      <c r="T851">
        <f>SUM(P832:P851)</f>
        <v>134.25</v>
      </c>
    </row>
    <row r="852" spans="2:20" ht="15" customHeight="1" x14ac:dyDescent="0.3">
      <c r="B852" s="34">
        <f t="shared" si="33"/>
        <v>1285.7</v>
      </c>
      <c r="C852" s="35">
        <v>1564</v>
      </c>
      <c r="D852" s="34">
        <f t="shared" si="34"/>
        <v>1285.7</v>
      </c>
      <c r="E852" s="36">
        <v>45576</v>
      </c>
      <c r="F852" s="37">
        <v>1285.9000000000001</v>
      </c>
      <c r="G852" s="36">
        <v>45577</v>
      </c>
      <c r="H852" s="38">
        <f t="shared" si="35"/>
        <v>0.20000000000004547</v>
      </c>
      <c r="I852" s="5">
        <f t="shared" si="36"/>
        <v>1</v>
      </c>
      <c r="K852" s="33"/>
      <c r="L852" s="687">
        <v>45575</v>
      </c>
      <c r="M852" s="34">
        <f t="shared" si="37"/>
        <v>128.25</v>
      </c>
      <c r="N852" s="37"/>
      <c r="O852" s="35">
        <v>128.25</v>
      </c>
      <c r="P852" s="40">
        <f t="shared" si="38"/>
        <v>0</v>
      </c>
      <c r="Q852" s="41"/>
    </row>
    <row r="853" spans="2:20" ht="15" customHeight="1" x14ac:dyDescent="0.3">
      <c r="B853" s="34">
        <f t="shared" si="33"/>
        <v>1285.9000000000001</v>
      </c>
      <c r="C853" s="35">
        <v>1564</v>
      </c>
      <c r="D853" s="34">
        <f t="shared" si="34"/>
        <v>1285.9000000000001</v>
      </c>
      <c r="E853" s="36">
        <v>45577</v>
      </c>
      <c r="F853" s="37">
        <v>1286.2</v>
      </c>
      <c r="G853" s="36">
        <v>45578</v>
      </c>
      <c r="H853" s="38">
        <f t="shared" si="35"/>
        <v>0.29999999999995453</v>
      </c>
      <c r="I853" s="5">
        <f t="shared" si="36"/>
        <v>0</v>
      </c>
      <c r="K853" s="33"/>
      <c r="L853" s="687">
        <v>45576</v>
      </c>
      <c r="M853" s="34">
        <f t="shared" si="37"/>
        <v>128.25</v>
      </c>
      <c r="N853" s="37"/>
      <c r="O853" s="35">
        <v>128.25</v>
      </c>
      <c r="P853" s="40">
        <f t="shared" si="38"/>
        <v>0</v>
      </c>
      <c r="Q853" s="41"/>
      <c r="T853">
        <f>T851/S851</f>
        <v>13.161764705882295</v>
      </c>
    </row>
    <row r="854" spans="2:20" ht="15" customHeight="1" x14ac:dyDescent="0.3">
      <c r="B854" s="34">
        <f t="shared" si="33"/>
        <v>1286.2</v>
      </c>
      <c r="C854" s="35">
        <v>1566</v>
      </c>
      <c r="D854" s="34">
        <f t="shared" si="34"/>
        <v>1286.2</v>
      </c>
      <c r="E854" s="36">
        <v>45578</v>
      </c>
      <c r="F854" s="37">
        <v>1286.2</v>
      </c>
      <c r="G854" s="36">
        <v>45579</v>
      </c>
      <c r="H854" s="38">
        <f t="shared" si="35"/>
        <v>0</v>
      </c>
      <c r="I854" s="5">
        <f t="shared" si="36"/>
        <v>2</v>
      </c>
      <c r="K854" s="33"/>
      <c r="L854" s="687">
        <v>45577</v>
      </c>
      <c r="M854" s="34">
        <f t="shared" si="37"/>
        <v>128.25</v>
      </c>
      <c r="N854" s="37"/>
      <c r="O854" s="35">
        <v>112.5</v>
      </c>
      <c r="P854" s="40">
        <f t="shared" si="38"/>
        <v>15.75</v>
      </c>
      <c r="Q854" s="41"/>
    </row>
    <row r="855" spans="2:20" ht="15" customHeight="1" x14ac:dyDescent="0.3">
      <c r="B855" s="34">
        <f t="shared" si="33"/>
        <v>1286.2</v>
      </c>
      <c r="C855" s="35">
        <v>1566</v>
      </c>
      <c r="D855" s="34">
        <f t="shared" si="34"/>
        <v>1286.2</v>
      </c>
      <c r="E855" s="36">
        <v>45579</v>
      </c>
      <c r="F855" s="37">
        <v>1286.4000000000001</v>
      </c>
      <c r="G855" s="36">
        <v>45580</v>
      </c>
      <c r="H855" s="38">
        <f t="shared" si="35"/>
        <v>0.20000000000004547</v>
      </c>
      <c r="I855" s="5">
        <f t="shared" si="36"/>
        <v>0</v>
      </c>
      <c r="K855" s="33"/>
      <c r="L855" s="687">
        <v>45578</v>
      </c>
      <c r="M855" s="34">
        <f t="shared" si="37"/>
        <v>112.5</v>
      </c>
      <c r="N855" s="37"/>
      <c r="O855" s="35">
        <v>112.5</v>
      </c>
      <c r="P855" s="40">
        <f t="shared" si="38"/>
        <v>0</v>
      </c>
      <c r="Q855" s="41"/>
    </row>
    <row r="856" spans="2:20" ht="15" customHeight="1" x14ac:dyDescent="0.3">
      <c r="B856" s="34">
        <f t="shared" si="33"/>
        <v>1286.4000000000001</v>
      </c>
      <c r="C856" s="35">
        <v>1567</v>
      </c>
      <c r="D856" s="34">
        <f t="shared" si="34"/>
        <v>1286.4000000000001</v>
      </c>
      <c r="E856" s="36">
        <v>45580</v>
      </c>
      <c r="F856" s="37">
        <v>1286.7</v>
      </c>
      <c r="G856" s="36">
        <v>45581</v>
      </c>
      <c r="H856" s="38">
        <f t="shared" si="35"/>
        <v>0.29999999999995453</v>
      </c>
      <c r="I856" s="5">
        <f t="shared" si="36"/>
        <v>1</v>
      </c>
      <c r="K856" s="33"/>
      <c r="L856" s="687">
        <v>45579</v>
      </c>
      <c r="M856" s="34">
        <f t="shared" si="37"/>
        <v>112.5</v>
      </c>
      <c r="N856" s="37"/>
      <c r="O856" s="35">
        <v>112.5</v>
      </c>
      <c r="P856" s="40">
        <f t="shared" si="38"/>
        <v>0</v>
      </c>
      <c r="Q856" s="41"/>
    </row>
    <row r="857" spans="2:20" ht="15" customHeight="1" x14ac:dyDescent="0.3">
      <c r="B857" s="34">
        <f t="shared" si="33"/>
        <v>1286.7</v>
      </c>
      <c r="C857" s="35">
        <v>1567</v>
      </c>
      <c r="D857" s="34">
        <f t="shared" si="34"/>
        <v>1286.7</v>
      </c>
      <c r="E857" s="36">
        <v>45581</v>
      </c>
      <c r="F857" s="37">
        <v>1286.7</v>
      </c>
      <c r="G857" s="36">
        <v>45582</v>
      </c>
      <c r="H857" s="38">
        <f t="shared" si="35"/>
        <v>0</v>
      </c>
      <c r="I857" s="5">
        <f t="shared" si="36"/>
        <v>0</v>
      </c>
      <c r="K857" s="33"/>
      <c r="L857" s="687">
        <v>45580</v>
      </c>
      <c r="M857" s="34">
        <f t="shared" si="37"/>
        <v>112.5</v>
      </c>
      <c r="N857" s="37"/>
      <c r="O857" s="35">
        <v>112.5</v>
      </c>
      <c r="P857" s="40">
        <f t="shared" si="38"/>
        <v>0</v>
      </c>
      <c r="Q857" s="41"/>
    </row>
    <row r="858" spans="2:20" ht="15" customHeight="1" x14ac:dyDescent="0.3">
      <c r="B858" s="34">
        <f t="shared" si="33"/>
        <v>1286.7</v>
      </c>
      <c r="C858" s="35">
        <v>1568</v>
      </c>
      <c r="D858" s="34">
        <f t="shared" si="34"/>
        <v>1286.7</v>
      </c>
      <c r="E858" s="36">
        <v>45582</v>
      </c>
      <c r="F858" s="37">
        <v>1287</v>
      </c>
      <c r="G858" s="36">
        <v>45583</v>
      </c>
      <c r="H858" s="38">
        <f t="shared" si="35"/>
        <v>0.29999999999995453</v>
      </c>
      <c r="I858" s="5">
        <f t="shared" si="36"/>
        <v>1</v>
      </c>
      <c r="K858" s="33"/>
      <c r="L858" s="687">
        <v>45581</v>
      </c>
      <c r="M858" s="34">
        <f t="shared" si="37"/>
        <v>112.5</v>
      </c>
      <c r="N858" s="37"/>
      <c r="O858" s="35">
        <v>112.5</v>
      </c>
      <c r="P858" s="40">
        <f t="shared" si="38"/>
        <v>0</v>
      </c>
      <c r="Q858" s="41"/>
    </row>
    <row r="859" spans="2:20" ht="15" customHeight="1" x14ac:dyDescent="0.3">
      <c r="B859" s="34">
        <f t="shared" si="33"/>
        <v>1287</v>
      </c>
      <c r="C859" s="35">
        <v>1569</v>
      </c>
      <c r="D859" s="34">
        <f t="shared" si="34"/>
        <v>1287</v>
      </c>
      <c r="E859" s="36">
        <v>45583</v>
      </c>
      <c r="F859" s="37">
        <v>1287.2</v>
      </c>
      <c r="G859" s="36">
        <v>45584</v>
      </c>
      <c r="H859" s="38">
        <f t="shared" si="35"/>
        <v>0.20000000000004547</v>
      </c>
      <c r="I859" s="5">
        <f t="shared" si="36"/>
        <v>1</v>
      </c>
      <c r="K859" s="33"/>
      <c r="L859" s="687">
        <v>45582</v>
      </c>
      <c r="M859" s="34">
        <f t="shared" si="37"/>
        <v>112.5</v>
      </c>
      <c r="N859" s="37"/>
      <c r="O859" s="35">
        <v>112.5</v>
      </c>
      <c r="P859" s="40">
        <f t="shared" si="38"/>
        <v>0</v>
      </c>
      <c r="Q859" s="41"/>
    </row>
    <row r="860" spans="2:20" ht="15" customHeight="1" x14ac:dyDescent="0.3">
      <c r="B860" s="34">
        <f t="shared" si="33"/>
        <v>1287.2</v>
      </c>
      <c r="C860" s="35">
        <v>1569</v>
      </c>
      <c r="D860" s="34">
        <f t="shared" si="34"/>
        <v>1287.2</v>
      </c>
      <c r="E860" s="36">
        <v>45584</v>
      </c>
      <c r="F860" s="37">
        <v>1287.2</v>
      </c>
      <c r="G860" s="36">
        <v>45585</v>
      </c>
      <c r="H860" s="38">
        <f t="shared" si="35"/>
        <v>0</v>
      </c>
      <c r="I860" s="5">
        <f t="shared" si="36"/>
        <v>0</v>
      </c>
      <c r="K860" s="33"/>
      <c r="L860" s="687">
        <v>45583</v>
      </c>
      <c r="M860" s="34">
        <f t="shared" si="37"/>
        <v>112.5</v>
      </c>
      <c r="N860" s="37"/>
      <c r="O860" s="35">
        <v>112.5</v>
      </c>
      <c r="P860" s="40">
        <f t="shared" si="38"/>
        <v>0</v>
      </c>
      <c r="Q860" s="41"/>
    </row>
    <row r="861" spans="2:20" ht="15" customHeight="1" x14ac:dyDescent="0.3">
      <c r="B861" s="34">
        <f t="shared" si="33"/>
        <v>1287.2</v>
      </c>
      <c r="C861" s="35">
        <v>1570</v>
      </c>
      <c r="D861" s="34">
        <f t="shared" si="34"/>
        <v>1287.2</v>
      </c>
      <c r="E861" s="36">
        <v>45585</v>
      </c>
      <c r="F861" s="37">
        <v>1287.4000000000001</v>
      </c>
      <c r="G861" s="36">
        <v>45586</v>
      </c>
      <c r="H861" s="38">
        <f t="shared" si="35"/>
        <v>0.20000000000004547</v>
      </c>
      <c r="I861" s="5">
        <f t="shared" si="36"/>
        <v>1</v>
      </c>
      <c r="K861" s="33"/>
      <c r="L861" s="687">
        <v>45584</v>
      </c>
      <c r="M861" s="34">
        <f t="shared" si="37"/>
        <v>112.5</v>
      </c>
      <c r="N861" s="37"/>
      <c r="O861" s="35">
        <v>112.5</v>
      </c>
      <c r="P861" s="40">
        <f t="shared" si="38"/>
        <v>0</v>
      </c>
      <c r="Q861" s="41"/>
    </row>
    <row r="862" spans="2:20" ht="15" customHeight="1" x14ac:dyDescent="0.3">
      <c r="B862" s="34">
        <f t="shared" si="33"/>
        <v>1287.4000000000001</v>
      </c>
      <c r="C862" s="35">
        <v>1574</v>
      </c>
      <c r="D862" s="34">
        <f t="shared" si="34"/>
        <v>1287.4000000000001</v>
      </c>
      <c r="E862" s="36">
        <v>45586</v>
      </c>
      <c r="F862" s="37">
        <v>1287.8</v>
      </c>
      <c r="G862" s="36">
        <v>45587</v>
      </c>
      <c r="H862" s="38">
        <f t="shared" si="35"/>
        <v>0.39999999999986358</v>
      </c>
      <c r="I862" s="5">
        <f t="shared" si="36"/>
        <v>4</v>
      </c>
      <c r="K862" s="33"/>
      <c r="L862" s="687">
        <v>45585</v>
      </c>
      <c r="M862" s="34">
        <f t="shared" si="37"/>
        <v>112.5</v>
      </c>
      <c r="N862" s="37"/>
      <c r="O862" s="35">
        <v>112.5</v>
      </c>
      <c r="P862" s="40">
        <f t="shared" si="38"/>
        <v>0</v>
      </c>
      <c r="Q862" s="41"/>
    </row>
    <row r="863" spans="2:20" ht="15" customHeight="1" x14ac:dyDescent="0.3">
      <c r="B863" s="34">
        <f t="shared" si="33"/>
        <v>1287.8</v>
      </c>
      <c r="C863" s="35">
        <v>1574</v>
      </c>
      <c r="D863" s="34">
        <f t="shared" si="34"/>
        <v>1287.8</v>
      </c>
      <c r="E863" s="36">
        <v>45587</v>
      </c>
      <c r="F863" s="37">
        <v>1288.4000000000001</v>
      </c>
      <c r="G863" s="36">
        <v>45588</v>
      </c>
      <c r="H863" s="38">
        <f t="shared" si="35"/>
        <v>0.60000000000013642</v>
      </c>
      <c r="I863" s="5">
        <f t="shared" si="36"/>
        <v>0</v>
      </c>
      <c r="K863" s="33"/>
      <c r="L863" s="687">
        <v>45586</v>
      </c>
      <c r="M863" s="34">
        <f t="shared" si="37"/>
        <v>112.5</v>
      </c>
      <c r="N863" s="37"/>
      <c r="O863" s="35">
        <v>93.75</v>
      </c>
      <c r="P863" s="40">
        <f t="shared" si="38"/>
        <v>18.75</v>
      </c>
      <c r="Q863" s="41"/>
    </row>
    <row r="864" spans="2:20" ht="15" customHeight="1" x14ac:dyDescent="0.3">
      <c r="B864" s="34">
        <f t="shared" si="33"/>
        <v>1288.4000000000001</v>
      </c>
      <c r="C864" s="35">
        <v>1578</v>
      </c>
      <c r="D864" s="34">
        <f t="shared" si="34"/>
        <v>1288.4000000000001</v>
      </c>
      <c r="E864" s="36">
        <v>45588</v>
      </c>
      <c r="F864" s="37">
        <v>1290.0999999999999</v>
      </c>
      <c r="G864" s="36">
        <v>45589</v>
      </c>
      <c r="H864" s="38">
        <f t="shared" si="35"/>
        <v>1.6999999999998181</v>
      </c>
      <c r="I864" s="5">
        <f t="shared" si="36"/>
        <v>4</v>
      </c>
      <c r="K864" s="33"/>
      <c r="L864" s="687">
        <v>45587</v>
      </c>
      <c r="M864" s="34">
        <f t="shared" si="37"/>
        <v>93.75</v>
      </c>
      <c r="N864" s="37"/>
      <c r="O864" s="35">
        <v>93.75</v>
      </c>
      <c r="P864" s="40">
        <f t="shared" si="38"/>
        <v>0</v>
      </c>
      <c r="Q864" s="41"/>
    </row>
    <row r="865" spans="2:17" ht="15" customHeight="1" x14ac:dyDescent="0.3">
      <c r="B865" s="34">
        <f t="shared" ref="B865:B919" si="39">(F864)</f>
        <v>1290.0999999999999</v>
      </c>
      <c r="C865" s="35">
        <v>1579</v>
      </c>
      <c r="D865" s="34">
        <f t="shared" ref="D865:D919" si="40">F864</f>
        <v>1290.0999999999999</v>
      </c>
      <c r="E865" s="36">
        <v>45589</v>
      </c>
      <c r="F865" s="37">
        <v>1290.4000000000001</v>
      </c>
      <c r="G865" s="36">
        <v>45590</v>
      </c>
      <c r="H865" s="38">
        <f t="shared" ref="H865:H919" si="41">F865-D865</f>
        <v>0.3000000000001819</v>
      </c>
      <c r="I865" s="5">
        <f t="shared" ref="I865:I919" si="42">(C865-C864)</f>
        <v>1</v>
      </c>
      <c r="K865" s="33"/>
      <c r="L865" s="687">
        <v>45588</v>
      </c>
      <c r="M865" s="34">
        <f t="shared" ref="M865:M919" si="43">O864</f>
        <v>93.75</v>
      </c>
      <c r="N865" s="37"/>
      <c r="O865" s="35">
        <v>56.25</v>
      </c>
      <c r="P865" s="40">
        <f t="shared" ref="P865:P919" si="44">(M865+N865)-O865</f>
        <v>37.5</v>
      </c>
      <c r="Q865" s="41"/>
    </row>
    <row r="866" spans="2:17" ht="15" customHeight="1" x14ac:dyDescent="0.3">
      <c r="B866" s="34">
        <f t="shared" si="39"/>
        <v>1290.4000000000001</v>
      </c>
      <c r="C866" s="35">
        <v>1580</v>
      </c>
      <c r="D866" s="34">
        <f t="shared" si="40"/>
        <v>1290.4000000000001</v>
      </c>
      <c r="E866" s="36">
        <v>45590</v>
      </c>
      <c r="F866" s="37">
        <v>1290.7</v>
      </c>
      <c r="G866" s="36">
        <v>45591</v>
      </c>
      <c r="H866" s="38">
        <f t="shared" si="41"/>
        <v>0.29999999999995453</v>
      </c>
      <c r="I866" s="5">
        <f t="shared" si="42"/>
        <v>1</v>
      </c>
      <c r="K866" s="33"/>
      <c r="L866" s="687">
        <v>45589</v>
      </c>
      <c r="M866" s="34">
        <f t="shared" si="43"/>
        <v>56.25</v>
      </c>
      <c r="N866" s="37"/>
      <c r="O866" s="35">
        <v>56.25</v>
      </c>
      <c r="P866" s="40">
        <f t="shared" si="44"/>
        <v>0</v>
      </c>
      <c r="Q866" s="41"/>
    </row>
    <row r="867" spans="2:17" ht="15" customHeight="1" x14ac:dyDescent="0.3">
      <c r="B867" s="34">
        <f t="shared" si="39"/>
        <v>1290.7</v>
      </c>
      <c r="C867" s="35">
        <v>1581</v>
      </c>
      <c r="D867" s="34">
        <f t="shared" si="40"/>
        <v>1290.7</v>
      </c>
      <c r="E867" s="36">
        <v>45591</v>
      </c>
      <c r="F867" s="37">
        <v>1291</v>
      </c>
      <c r="G867" s="36">
        <v>45592</v>
      </c>
      <c r="H867" s="38">
        <f t="shared" si="41"/>
        <v>0.29999999999995453</v>
      </c>
      <c r="I867" s="5">
        <f t="shared" si="42"/>
        <v>1</v>
      </c>
      <c r="K867" s="33"/>
      <c r="L867" s="687">
        <v>45590</v>
      </c>
      <c r="M867" s="34">
        <f t="shared" si="43"/>
        <v>56.25</v>
      </c>
      <c r="N867" s="37"/>
      <c r="O867" s="35">
        <v>56.25</v>
      </c>
      <c r="P867" s="40">
        <f t="shared" si="44"/>
        <v>0</v>
      </c>
      <c r="Q867" s="41"/>
    </row>
    <row r="868" spans="2:17" ht="15" customHeight="1" x14ac:dyDescent="0.3">
      <c r="B868" s="34">
        <f t="shared" si="39"/>
        <v>1291</v>
      </c>
      <c r="C868" s="35">
        <v>1582</v>
      </c>
      <c r="D868" s="34">
        <f t="shared" si="40"/>
        <v>1291</v>
      </c>
      <c r="E868" s="36">
        <v>45592</v>
      </c>
      <c r="F868" s="37">
        <v>1291.4000000000001</v>
      </c>
      <c r="G868" s="36">
        <v>45593</v>
      </c>
      <c r="H868" s="38">
        <f t="shared" si="41"/>
        <v>0.40000000000009095</v>
      </c>
      <c r="I868" s="5">
        <f t="shared" si="42"/>
        <v>1</v>
      </c>
      <c r="K868" s="33"/>
      <c r="L868" s="687">
        <v>45591</v>
      </c>
      <c r="M868" s="34">
        <f t="shared" si="43"/>
        <v>56.25</v>
      </c>
      <c r="N868" s="37"/>
      <c r="O868" s="35">
        <v>37.5</v>
      </c>
      <c r="P868" s="40">
        <f t="shared" si="44"/>
        <v>18.75</v>
      </c>
      <c r="Q868" s="41"/>
    </row>
    <row r="869" spans="2:17" ht="15" customHeight="1" x14ac:dyDescent="0.3">
      <c r="B869" s="34">
        <f t="shared" si="39"/>
        <v>1291.4000000000001</v>
      </c>
      <c r="C869" s="35">
        <v>1584</v>
      </c>
      <c r="D869" s="34">
        <f t="shared" si="40"/>
        <v>1291.4000000000001</v>
      </c>
      <c r="E869" s="36">
        <v>45593</v>
      </c>
      <c r="F869" s="37">
        <v>1291.8</v>
      </c>
      <c r="G869" s="36">
        <v>45594</v>
      </c>
      <c r="H869" s="38">
        <f t="shared" si="41"/>
        <v>0.39999999999986358</v>
      </c>
      <c r="I869" s="5">
        <f t="shared" si="42"/>
        <v>2</v>
      </c>
      <c r="K869" s="33"/>
      <c r="L869" s="687">
        <v>45592</v>
      </c>
      <c r="M869" s="34">
        <f t="shared" si="43"/>
        <v>37.5</v>
      </c>
      <c r="N869" s="37"/>
      <c r="O869" s="35">
        <v>37.5</v>
      </c>
      <c r="P869" s="40">
        <f t="shared" si="44"/>
        <v>0</v>
      </c>
      <c r="Q869" s="41"/>
    </row>
    <row r="870" spans="2:17" ht="15" customHeight="1" x14ac:dyDescent="0.3">
      <c r="B870" s="34">
        <f t="shared" si="39"/>
        <v>1291.8</v>
      </c>
      <c r="C870" s="35">
        <v>1585</v>
      </c>
      <c r="D870" s="34">
        <f t="shared" si="40"/>
        <v>1291.8</v>
      </c>
      <c r="E870" s="36">
        <v>45594</v>
      </c>
      <c r="F870" s="37">
        <v>1292</v>
      </c>
      <c r="G870" s="36">
        <v>45595</v>
      </c>
      <c r="H870" s="38">
        <f t="shared" si="41"/>
        <v>0.20000000000004547</v>
      </c>
      <c r="I870" s="5">
        <f t="shared" si="42"/>
        <v>1</v>
      </c>
      <c r="K870" s="33"/>
      <c r="L870" s="687">
        <v>45593</v>
      </c>
      <c r="M870" s="34">
        <f t="shared" si="43"/>
        <v>37.5</v>
      </c>
      <c r="N870" s="37"/>
      <c r="O870" s="35">
        <v>18.75</v>
      </c>
      <c r="P870" s="40">
        <f t="shared" si="44"/>
        <v>18.75</v>
      </c>
      <c r="Q870" s="41"/>
    </row>
    <row r="871" spans="2:17" ht="15" customHeight="1" x14ac:dyDescent="0.3">
      <c r="B871" s="34">
        <f t="shared" si="39"/>
        <v>1292</v>
      </c>
      <c r="C871" s="35">
        <v>1586</v>
      </c>
      <c r="D871" s="34">
        <f t="shared" si="40"/>
        <v>1292</v>
      </c>
      <c r="E871" s="36">
        <v>45595</v>
      </c>
      <c r="F871" s="37">
        <v>1292.3</v>
      </c>
      <c r="G871" s="36">
        <v>45596</v>
      </c>
      <c r="H871" s="38">
        <f t="shared" si="41"/>
        <v>0.29999999999995453</v>
      </c>
      <c r="I871" s="5">
        <f t="shared" si="42"/>
        <v>1</v>
      </c>
      <c r="K871" s="33"/>
      <c r="L871" s="687">
        <v>45594</v>
      </c>
      <c r="M871" s="34">
        <f t="shared" si="43"/>
        <v>18.75</v>
      </c>
      <c r="N871" s="37"/>
      <c r="O871" s="35">
        <v>18.75</v>
      </c>
      <c r="P871" s="40">
        <f t="shared" si="44"/>
        <v>0</v>
      </c>
      <c r="Q871" s="41"/>
    </row>
    <row r="872" spans="2:17" ht="15" customHeight="1" x14ac:dyDescent="0.3">
      <c r="B872" s="34">
        <f t="shared" si="39"/>
        <v>1292.3</v>
      </c>
      <c r="C872" s="35">
        <v>1587</v>
      </c>
      <c r="D872" s="34">
        <f t="shared" si="40"/>
        <v>1292.3</v>
      </c>
      <c r="E872" s="36">
        <v>45596</v>
      </c>
      <c r="F872" s="37">
        <v>1292.5999999999999</v>
      </c>
      <c r="G872" s="36">
        <v>45597</v>
      </c>
      <c r="H872" s="38">
        <f t="shared" si="41"/>
        <v>0.29999999999995453</v>
      </c>
      <c r="I872" s="5">
        <f t="shared" si="42"/>
        <v>1</v>
      </c>
      <c r="K872" s="33"/>
      <c r="L872" s="687">
        <v>45595</v>
      </c>
      <c r="M872" s="34">
        <f t="shared" si="43"/>
        <v>18.75</v>
      </c>
      <c r="N872" s="37"/>
      <c r="O872" s="35">
        <v>18.75</v>
      </c>
      <c r="P872" s="40">
        <f t="shared" si="44"/>
        <v>0</v>
      </c>
      <c r="Q872" s="41"/>
    </row>
    <row r="873" spans="2:17" ht="15" customHeight="1" x14ac:dyDescent="0.3">
      <c r="B873" s="34">
        <f t="shared" si="39"/>
        <v>1292.5999999999999</v>
      </c>
      <c r="C873" s="35">
        <v>1588</v>
      </c>
      <c r="D873" s="34">
        <f t="shared" si="40"/>
        <v>1292.5999999999999</v>
      </c>
      <c r="E873" s="36">
        <v>45597</v>
      </c>
      <c r="F873" s="37">
        <v>1292.9000000000001</v>
      </c>
      <c r="G873" s="36">
        <v>45598</v>
      </c>
      <c r="H873" s="38">
        <f t="shared" si="41"/>
        <v>0.3000000000001819</v>
      </c>
      <c r="I873" s="5">
        <f t="shared" si="42"/>
        <v>1</v>
      </c>
      <c r="K873" s="33"/>
      <c r="L873" s="687">
        <v>45596</v>
      </c>
      <c r="M873" s="34">
        <f t="shared" si="43"/>
        <v>18.75</v>
      </c>
      <c r="N873" s="37"/>
      <c r="O873" s="35">
        <v>18.75</v>
      </c>
      <c r="P873" s="40">
        <f t="shared" si="44"/>
        <v>0</v>
      </c>
      <c r="Q873" s="41"/>
    </row>
    <row r="874" spans="2:17" ht="15" customHeight="1" x14ac:dyDescent="0.3">
      <c r="B874" s="34">
        <f t="shared" si="39"/>
        <v>1292.9000000000001</v>
      </c>
      <c r="C874" s="35">
        <v>1590</v>
      </c>
      <c r="D874" s="34">
        <f t="shared" si="40"/>
        <v>1292.9000000000001</v>
      </c>
      <c r="E874" s="36">
        <v>45598</v>
      </c>
      <c r="F874" s="37">
        <v>1293.3</v>
      </c>
      <c r="G874" s="36">
        <v>45599</v>
      </c>
      <c r="H874" s="38">
        <f t="shared" si="41"/>
        <v>0.39999999999986358</v>
      </c>
      <c r="I874" s="5">
        <f t="shared" si="42"/>
        <v>2</v>
      </c>
      <c r="K874" s="33"/>
      <c r="L874" s="687">
        <v>45597</v>
      </c>
      <c r="M874" s="34">
        <f t="shared" si="43"/>
        <v>18.75</v>
      </c>
      <c r="N874" s="37">
        <v>100</v>
      </c>
      <c r="O874" s="35">
        <v>142.80000000000001</v>
      </c>
      <c r="P874" s="40">
        <v>0</v>
      </c>
      <c r="Q874" s="41"/>
    </row>
    <row r="875" spans="2:17" ht="15" customHeight="1" x14ac:dyDescent="0.3">
      <c r="B875" s="34">
        <f t="shared" si="39"/>
        <v>1293.3</v>
      </c>
      <c r="C875" s="35">
        <v>1590</v>
      </c>
      <c r="D875" s="34">
        <f t="shared" si="40"/>
        <v>1293.3</v>
      </c>
      <c r="E875" s="36">
        <v>45599</v>
      </c>
      <c r="F875" s="37">
        <v>1293.5999999999999</v>
      </c>
      <c r="G875" s="36">
        <v>45600</v>
      </c>
      <c r="H875" s="38">
        <f t="shared" si="41"/>
        <v>0.29999999999995453</v>
      </c>
      <c r="I875" s="5">
        <f t="shared" si="42"/>
        <v>0</v>
      </c>
      <c r="K875" s="33"/>
      <c r="L875" s="687">
        <v>45598</v>
      </c>
      <c r="M875" s="34">
        <f t="shared" si="43"/>
        <v>142.80000000000001</v>
      </c>
      <c r="N875" s="37"/>
      <c r="O875" s="35">
        <v>142.80000000000001</v>
      </c>
      <c r="P875" s="40">
        <f t="shared" si="44"/>
        <v>0</v>
      </c>
      <c r="Q875" s="41"/>
    </row>
    <row r="876" spans="2:17" ht="15" customHeight="1" x14ac:dyDescent="0.3">
      <c r="B876" s="34">
        <f t="shared" si="39"/>
        <v>1293.5999999999999</v>
      </c>
      <c r="C876" s="35">
        <v>1591</v>
      </c>
      <c r="D876" s="34">
        <f t="shared" si="40"/>
        <v>1293.5999999999999</v>
      </c>
      <c r="E876" s="36">
        <v>45600</v>
      </c>
      <c r="F876" s="37">
        <v>1293.9000000000001</v>
      </c>
      <c r="G876" s="36">
        <v>45601</v>
      </c>
      <c r="H876" s="38">
        <f t="shared" si="41"/>
        <v>0.3000000000001819</v>
      </c>
      <c r="I876" s="5">
        <f t="shared" si="42"/>
        <v>1</v>
      </c>
      <c r="K876" s="33"/>
      <c r="L876" s="687">
        <v>45599</v>
      </c>
      <c r="M876" s="34">
        <f t="shared" si="43"/>
        <v>142.80000000000001</v>
      </c>
      <c r="N876" s="37"/>
      <c r="O876" s="35">
        <v>142.80000000000001</v>
      </c>
      <c r="P876" s="40">
        <f t="shared" si="44"/>
        <v>0</v>
      </c>
      <c r="Q876" s="41"/>
    </row>
    <row r="877" spans="2:17" ht="15" customHeight="1" x14ac:dyDescent="0.3">
      <c r="B877" s="34">
        <f t="shared" si="39"/>
        <v>1293.9000000000001</v>
      </c>
      <c r="C877" s="35">
        <v>1592</v>
      </c>
      <c r="D877" s="34">
        <f t="shared" si="40"/>
        <v>1293.9000000000001</v>
      </c>
      <c r="E877" s="36">
        <v>45601</v>
      </c>
      <c r="F877" s="37">
        <v>1294.3</v>
      </c>
      <c r="G877" s="36">
        <v>45602</v>
      </c>
      <c r="H877" s="38">
        <f t="shared" si="41"/>
        <v>0.39999999999986358</v>
      </c>
      <c r="I877" s="5">
        <f t="shared" si="42"/>
        <v>1</v>
      </c>
      <c r="K877" s="33"/>
      <c r="L877" s="687">
        <v>45600</v>
      </c>
      <c r="M877" s="34">
        <f t="shared" si="43"/>
        <v>142.80000000000001</v>
      </c>
      <c r="N877" s="37"/>
      <c r="O877" s="35">
        <v>142.80000000000001</v>
      </c>
      <c r="P877" s="40">
        <f t="shared" si="44"/>
        <v>0</v>
      </c>
      <c r="Q877" s="41"/>
    </row>
    <row r="878" spans="2:17" ht="15" customHeight="1" x14ac:dyDescent="0.3">
      <c r="B878" s="34">
        <f t="shared" si="39"/>
        <v>1294.3</v>
      </c>
      <c r="C878" s="35">
        <v>1593</v>
      </c>
      <c r="D878" s="34">
        <f t="shared" si="40"/>
        <v>1294.3</v>
      </c>
      <c r="E878" s="36">
        <v>45602</v>
      </c>
      <c r="F878" s="37">
        <v>1294.8</v>
      </c>
      <c r="G878" s="36">
        <v>45603</v>
      </c>
      <c r="H878" s="38">
        <f t="shared" si="41"/>
        <v>0.5</v>
      </c>
      <c r="I878" s="5">
        <f t="shared" si="42"/>
        <v>1</v>
      </c>
      <c r="K878" s="33"/>
      <c r="L878" s="687">
        <v>45601</v>
      </c>
      <c r="M878" s="34">
        <f t="shared" si="43"/>
        <v>142.80000000000001</v>
      </c>
      <c r="N878" s="37"/>
      <c r="O878" s="35">
        <v>142.80000000000001</v>
      </c>
      <c r="P878" s="40">
        <f t="shared" si="44"/>
        <v>0</v>
      </c>
      <c r="Q878" s="41"/>
    </row>
    <row r="879" spans="2:17" ht="15" customHeight="1" x14ac:dyDescent="0.3">
      <c r="B879" s="34">
        <f t="shared" si="39"/>
        <v>1294.8</v>
      </c>
      <c r="C879" s="35">
        <v>1594</v>
      </c>
      <c r="D879" s="34">
        <f t="shared" si="40"/>
        <v>1294.8</v>
      </c>
      <c r="E879" s="36">
        <v>45603</v>
      </c>
      <c r="F879" s="37">
        <v>1295.2</v>
      </c>
      <c r="G879" s="36">
        <v>45604</v>
      </c>
      <c r="H879" s="38">
        <f t="shared" si="41"/>
        <v>0.40000000000009095</v>
      </c>
      <c r="I879" s="5">
        <f t="shared" si="42"/>
        <v>1</v>
      </c>
      <c r="K879" s="33"/>
      <c r="L879" s="687">
        <v>45602</v>
      </c>
      <c r="M879" s="34">
        <f t="shared" si="43"/>
        <v>142.80000000000001</v>
      </c>
      <c r="N879" s="37"/>
      <c r="O879" s="35">
        <v>142.80000000000001</v>
      </c>
      <c r="P879" s="40">
        <f t="shared" si="44"/>
        <v>0</v>
      </c>
      <c r="Q879" s="41"/>
    </row>
    <row r="880" spans="2:17" ht="15" customHeight="1" x14ac:dyDescent="0.3">
      <c r="B880" s="34">
        <f t="shared" si="39"/>
        <v>1295.2</v>
      </c>
      <c r="C880" s="35">
        <v>1597</v>
      </c>
      <c r="D880" s="34">
        <f t="shared" si="40"/>
        <v>1295.2</v>
      </c>
      <c r="E880" s="36">
        <v>45604</v>
      </c>
      <c r="F880" s="37">
        <v>1296.9000000000001</v>
      </c>
      <c r="G880" s="36">
        <v>45605</v>
      </c>
      <c r="H880" s="38">
        <f t="shared" si="41"/>
        <v>1.7000000000000455</v>
      </c>
      <c r="I880" s="5">
        <f t="shared" si="42"/>
        <v>3</v>
      </c>
      <c r="K880" s="33"/>
      <c r="L880" s="687">
        <v>45603</v>
      </c>
      <c r="M880" s="34">
        <f t="shared" si="43"/>
        <v>142.80000000000001</v>
      </c>
      <c r="N880" s="37"/>
      <c r="O880" s="35">
        <v>142.80000000000001</v>
      </c>
      <c r="P880" s="40">
        <f t="shared" si="44"/>
        <v>0</v>
      </c>
      <c r="Q880" s="41"/>
    </row>
    <row r="881" spans="2:18" ht="15" customHeight="1" x14ac:dyDescent="0.3">
      <c r="B881" s="34">
        <f t="shared" si="39"/>
        <v>1296.9000000000001</v>
      </c>
      <c r="C881" s="35">
        <v>1597</v>
      </c>
      <c r="D881" s="34">
        <f t="shared" si="40"/>
        <v>1296.9000000000001</v>
      </c>
      <c r="E881" s="36">
        <v>45605</v>
      </c>
      <c r="F881" s="37">
        <v>1296.9000000000001</v>
      </c>
      <c r="G881" s="36">
        <v>45606</v>
      </c>
      <c r="H881" s="38">
        <f t="shared" si="41"/>
        <v>0</v>
      </c>
      <c r="I881" s="5">
        <f t="shared" si="42"/>
        <v>0</v>
      </c>
      <c r="K881" s="33"/>
      <c r="L881" s="687">
        <v>45604</v>
      </c>
      <c r="M881" s="34">
        <f t="shared" si="43"/>
        <v>142.80000000000001</v>
      </c>
      <c r="N881" s="37">
        <v>115</v>
      </c>
      <c r="O881" s="35">
        <v>262.5</v>
      </c>
      <c r="P881" s="40">
        <v>0</v>
      </c>
      <c r="Q881" s="41"/>
    </row>
    <row r="882" spans="2:18" ht="15" customHeight="1" x14ac:dyDescent="0.3">
      <c r="B882" s="34">
        <f t="shared" si="39"/>
        <v>1296.9000000000001</v>
      </c>
      <c r="C882" s="35">
        <v>1598</v>
      </c>
      <c r="D882" s="34">
        <f t="shared" si="40"/>
        <v>1296.9000000000001</v>
      </c>
      <c r="E882" s="36">
        <v>45606</v>
      </c>
      <c r="F882" s="37">
        <v>1297.3</v>
      </c>
      <c r="G882" s="36">
        <v>45607</v>
      </c>
      <c r="H882" s="38">
        <f t="shared" si="41"/>
        <v>0.39999999999986358</v>
      </c>
      <c r="I882" s="5">
        <f t="shared" si="42"/>
        <v>1</v>
      </c>
      <c r="K882" s="33"/>
      <c r="L882" s="687">
        <v>45605</v>
      </c>
      <c r="M882" s="34">
        <f t="shared" si="43"/>
        <v>262.5</v>
      </c>
      <c r="N882" s="37"/>
      <c r="O882" s="35">
        <v>262.5</v>
      </c>
      <c r="P882" s="40">
        <f t="shared" si="44"/>
        <v>0</v>
      </c>
      <c r="Q882" s="41"/>
    </row>
    <row r="883" spans="2:18" ht="15" customHeight="1" x14ac:dyDescent="0.3">
      <c r="B883" s="34">
        <f t="shared" si="39"/>
        <v>1297.3</v>
      </c>
      <c r="C883" s="35">
        <v>1599</v>
      </c>
      <c r="D883" s="34">
        <f t="shared" si="40"/>
        <v>1297.3</v>
      </c>
      <c r="E883" s="36">
        <v>45607</v>
      </c>
      <c r="F883" s="37">
        <v>1297.5999999999999</v>
      </c>
      <c r="G883" s="36">
        <v>45608</v>
      </c>
      <c r="H883" s="38">
        <f t="shared" si="41"/>
        <v>0.29999999999995453</v>
      </c>
      <c r="I883" s="5">
        <f t="shared" si="42"/>
        <v>1</v>
      </c>
      <c r="K883" s="33"/>
      <c r="L883" s="687">
        <v>45606</v>
      </c>
      <c r="M883" s="34">
        <f t="shared" si="43"/>
        <v>262.5</v>
      </c>
      <c r="N883" s="37"/>
      <c r="O883" s="35">
        <v>262.5</v>
      </c>
      <c r="P883" s="40">
        <f t="shared" si="44"/>
        <v>0</v>
      </c>
      <c r="Q883" s="41"/>
    </row>
    <row r="884" spans="2:18" ht="15" customHeight="1" x14ac:dyDescent="0.3">
      <c r="B884" s="34">
        <f t="shared" si="39"/>
        <v>1297.5999999999999</v>
      </c>
      <c r="C884" s="35">
        <v>1600</v>
      </c>
      <c r="D884" s="34">
        <f t="shared" si="40"/>
        <v>1297.5999999999999</v>
      </c>
      <c r="E884" s="36">
        <v>45608</v>
      </c>
      <c r="F884" s="37">
        <v>1297.9000000000001</v>
      </c>
      <c r="G884" s="36">
        <v>45609</v>
      </c>
      <c r="H884" s="38">
        <f t="shared" si="41"/>
        <v>0.3000000000001819</v>
      </c>
      <c r="I884" s="5">
        <f t="shared" si="42"/>
        <v>1</v>
      </c>
      <c r="K884" s="33"/>
      <c r="L884" s="687">
        <v>45607</v>
      </c>
      <c r="M884" s="34">
        <f t="shared" si="43"/>
        <v>262.5</v>
      </c>
      <c r="N884" s="37"/>
      <c r="O884" s="35">
        <v>262.5</v>
      </c>
      <c r="P884" s="40">
        <f t="shared" si="44"/>
        <v>0</v>
      </c>
      <c r="Q884" s="41"/>
    </row>
    <row r="885" spans="2:18" ht="15" customHeight="1" x14ac:dyDescent="0.3">
      <c r="B885" s="34">
        <f t="shared" si="39"/>
        <v>1297.9000000000001</v>
      </c>
      <c r="C885" s="35">
        <v>1601</v>
      </c>
      <c r="D885" s="34">
        <f t="shared" si="40"/>
        <v>1297.9000000000001</v>
      </c>
      <c r="E885" s="36">
        <v>45609</v>
      </c>
      <c r="F885" s="37">
        <v>1298.2</v>
      </c>
      <c r="G885" s="36">
        <v>45610</v>
      </c>
      <c r="H885" s="38">
        <f t="shared" si="41"/>
        <v>0.29999999999995453</v>
      </c>
      <c r="I885" s="5">
        <f t="shared" si="42"/>
        <v>1</v>
      </c>
      <c r="K885" s="33"/>
      <c r="L885" s="687">
        <v>45608</v>
      </c>
      <c r="M885" s="34">
        <f t="shared" si="43"/>
        <v>262.5</v>
      </c>
      <c r="N885" s="37"/>
      <c r="O885" s="35">
        <v>225</v>
      </c>
      <c r="P885" s="40">
        <f t="shared" si="44"/>
        <v>37.5</v>
      </c>
      <c r="Q885" s="41"/>
    </row>
    <row r="886" spans="2:18" ht="15" customHeight="1" x14ac:dyDescent="0.3">
      <c r="B886" s="34">
        <f t="shared" si="39"/>
        <v>1298.2</v>
      </c>
      <c r="C886" s="35">
        <v>1602</v>
      </c>
      <c r="D886" s="34">
        <f t="shared" si="40"/>
        <v>1298.2</v>
      </c>
      <c r="E886" s="36">
        <v>45610</v>
      </c>
      <c r="F886" s="37">
        <v>1298.5999999999999</v>
      </c>
      <c r="G886" s="36">
        <v>45611</v>
      </c>
      <c r="H886" s="38">
        <f t="shared" si="41"/>
        <v>0.39999999999986358</v>
      </c>
      <c r="I886" s="5">
        <f t="shared" si="42"/>
        <v>1</v>
      </c>
      <c r="K886" s="33"/>
      <c r="L886" s="687">
        <v>45609</v>
      </c>
      <c r="M886" s="34">
        <f t="shared" si="43"/>
        <v>225</v>
      </c>
      <c r="N886" s="37">
        <v>90</v>
      </c>
      <c r="O886" s="35">
        <v>336.75</v>
      </c>
      <c r="P886" s="40">
        <v>0</v>
      </c>
      <c r="Q886" s="41"/>
    </row>
    <row r="887" spans="2:18" ht="15" customHeight="1" x14ac:dyDescent="0.3">
      <c r="B887" s="34">
        <f t="shared" si="39"/>
        <v>1298.5999999999999</v>
      </c>
      <c r="C887" s="35">
        <v>1603</v>
      </c>
      <c r="D887" s="34">
        <f t="shared" si="40"/>
        <v>1298.5999999999999</v>
      </c>
      <c r="E887" s="36">
        <v>45611</v>
      </c>
      <c r="F887" s="37">
        <v>1298.9000000000001</v>
      </c>
      <c r="G887" s="36">
        <v>45612</v>
      </c>
      <c r="H887" s="38">
        <f t="shared" si="41"/>
        <v>0.3000000000001819</v>
      </c>
      <c r="I887" s="5">
        <f t="shared" si="42"/>
        <v>1</v>
      </c>
      <c r="K887" s="33"/>
      <c r="L887" s="687">
        <v>45610</v>
      </c>
      <c r="M887" s="34">
        <f t="shared" si="43"/>
        <v>336.75</v>
      </c>
      <c r="N887" s="37"/>
      <c r="O887" s="35">
        <v>281.25</v>
      </c>
      <c r="P887" s="40">
        <f t="shared" si="44"/>
        <v>55.5</v>
      </c>
      <c r="Q887" s="41"/>
      <c r="R887" s="48" t="s">
        <v>98</v>
      </c>
    </row>
    <row r="888" spans="2:18" ht="15" customHeight="1" x14ac:dyDescent="0.3">
      <c r="B888" s="34">
        <f t="shared" si="39"/>
        <v>1298.9000000000001</v>
      </c>
      <c r="C888" s="35">
        <v>1604</v>
      </c>
      <c r="D888" s="34">
        <f t="shared" si="40"/>
        <v>1298.9000000000001</v>
      </c>
      <c r="E888" s="36">
        <v>45612</v>
      </c>
      <c r="F888" s="37">
        <v>1299.3</v>
      </c>
      <c r="G888" s="36">
        <v>45613</v>
      </c>
      <c r="H888" s="38">
        <f t="shared" si="41"/>
        <v>0.39999999999986358</v>
      </c>
      <c r="I888" s="5">
        <f t="shared" si="42"/>
        <v>1</v>
      </c>
      <c r="K888" s="33"/>
      <c r="L888" s="687">
        <v>45611</v>
      </c>
      <c r="M888" s="34">
        <f t="shared" si="43"/>
        <v>281.25</v>
      </c>
      <c r="N888" s="37"/>
      <c r="O888" s="35">
        <v>262.5</v>
      </c>
      <c r="P888" s="40">
        <f t="shared" si="44"/>
        <v>18.75</v>
      </c>
      <c r="Q888" s="41"/>
    </row>
    <row r="889" spans="2:18" ht="15" customHeight="1" x14ac:dyDescent="0.3">
      <c r="B889" s="34">
        <f t="shared" si="39"/>
        <v>1299.3</v>
      </c>
      <c r="C889" s="35">
        <v>1605</v>
      </c>
      <c r="D889" s="34">
        <f t="shared" si="40"/>
        <v>1299.3</v>
      </c>
      <c r="E889" s="36">
        <v>45613</v>
      </c>
      <c r="F889" s="37">
        <v>1299.5999999999999</v>
      </c>
      <c r="G889" s="36">
        <v>45614</v>
      </c>
      <c r="H889" s="38">
        <f t="shared" si="41"/>
        <v>0.29999999999995453</v>
      </c>
      <c r="I889" s="5">
        <f t="shared" si="42"/>
        <v>1</v>
      </c>
      <c r="K889" s="33"/>
      <c r="L889" s="687">
        <v>45612</v>
      </c>
      <c r="M889" s="34">
        <f t="shared" si="43"/>
        <v>262.5</v>
      </c>
      <c r="N889" s="37"/>
      <c r="O889" s="35">
        <v>262.5</v>
      </c>
      <c r="P889" s="40">
        <f t="shared" si="44"/>
        <v>0</v>
      </c>
      <c r="Q889" s="41"/>
    </row>
    <row r="890" spans="2:18" ht="15" customHeight="1" x14ac:dyDescent="0.3">
      <c r="B890" s="34">
        <f t="shared" si="39"/>
        <v>1299.5999999999999</v>
      </c>
      <c r="C890" s="35">
        <v>1606</v>
      </c>
      <c r="D890" s="34">
        <f t="shared" si="40"/>
        <v>1299.5999999999999</v>
      </c>
      <c r="E890" s="36">
        <v>45614</v>
      </c>
      <c r="F890" s="37">
        <v>1299.5999999999999</v>
      </c>
      <c r="G890" s="36">
        <v>45615</v>
      </c>
      <c r="H890" s="38">
        <f t="shared" si="41"/>
        <v>0</v>
      </c>
      <c r="I890" s="5">
        <f t="shared" si="42"/>
        <v>1</v>
      </c>
      <c r="K890" s="33"/>
      <c r="L890" s="687">
        <v>45613</v>
      </c>
      <c r="M890" s="34">
        <f t="shared" si="43"/>
        <v>262.5</v>
      </c>
      <c r="N890" s="37"/>
      <c r="O890" s="35">
        <v>318.75</v>
      </c>
      <c r="P890" s="40">
        <v>0</v>
      </c>
      <c r="Q890" s="41"/>
    </row>
    <row r="891" spans="2:18" ht="15" customHeight="1" x14ac:dyDescent="0.3">
      <c r="B891" s="34">
        <f t="shared" si="39"/>
        <v>1299.5999999999999</v>
      </c>
      <c r="C891" s="35">
        <v>1607</v>
      </c>
      <c r="D891" s="34">
        <f t="shared" si="40"/>
        <v>1299.5999999999999</v>
      </c>
      <c r="E891" s="36">
        <v>45615</v>
      </c>
      <c r="F891" s="37">
        <v>1300.3</v>
      </c>
      <c r="G891" s="36">
        <v>45616</v>
      </c>
      <c r="H891" s="38">
        <f t="shared" si="41"/>
        <v>0.70000000000004547</v>
      </c>
      <c r="I891" s="5">
        <f t="shared" si="42"/>
        <v>1</v>
      </c>
      <c r="K891" s="33"/>
      <c r="L891" s="687">
        <v>45614</v>
      </c>
      <c r="M891" s="34">
        <f t="shared" si="43"/>
        <v>318.75</v>
      </c>
      <c r="N891" s="37"/>
      <c r="O891" s="35">
        <v>318.75</v>
      </c>
      <c r="P891" s="40">
        <f t="shared" si="44"/>
        <v>0</v>
      </c>
      <c r="Q891" s="41"/>
    </row>
    <row r="892" spans="2:18" ht="15" customHeight="1" x14ac:dyDescent="0.3">
      <c r="B892" s="34">
        <f t="shared" si="39"/>
        <v>1300.3</v>
      </c>
      <c r="C892" s="35">
        <v>1608</v>
      </c>
      <c r="D892" s="34">
        <f t="shared" si="40"/>
        <v>1300.3</v>
      </c>
      <c r="E892" s="36">
        <v>45616</v>
      </c>
      <c r="F892" s="37">
        <v>1300.5999999999999</v>
      </c>
      <c r="G892" s="36">
        <v>45617</v>
      </c>
      <c r="H892" s="38">
        <f t="shared" si="41"/>
        <v>0.29999999999995453</v>
      </c>
      <c r="I892" s="5">
        <f t="shared" si="42"/>
        <v>1</v>
      </c>
      <c r="K892" s="33"/>
      <c r="L892" s="687">
        <v>45615</v>
      </c>
      <c r="M892" s="34">
        <f t="shared" si="43"/>
        <v>318.75</v>
      </c>
      <c r="N892" s="37"/>
      <c r="O892" s="35">
        <v>300</v>
      </c>
      <c r="P892" s="40">
        <f t="shared" si="44"/>
        <v>18.75</v>
      </c>
      <c r="Q892" s="41"/>
    </row>
    <row r="893" spans="2:18" ht="15" customHeight="1" x14ac:dyDescent="0.3">
      <c r="B893" s="34">
        <f t="shared" si="39"/>
        <v>1300.5999999999999</v>
      </c>
      <c r="C893" s="35">
        <v>1609</v>
      </c>
      <c r="D893" s="34">
        <f t="shared" si="40"/>
        <v>1300.5999999999999</v>
      </c>
      <c r="E893" s="36">
        <v>45617</v>
      </c>
      <c r="F893" s="37">
        <v>1301</v>
      </c>
      <c r="G893" s="36">
        <v>45618</v>
      </c>
      <c r="H893" s="38">
        <f t="shared" si="41"/>
        <v>0.40000000000009095</v>
      </c>
      <c r="I893" s="5">
        <f t="shared" si="42"/>
        <v>1</v>
      </c>
      <c r="K893" s="33"/>
      <c r="L893" s="687">
        <v>45616</v>
      </c>
      <c r="M893" s="34">
        <f t="shared" si="43"/>
        <v>300</v>
      </c>
      <c r="N893" s="37"/>
      <c r="O893" s="35">
        <v>300</v>
      </c>
      <c r="P893" s="40">
        <f t="shared" si="44"/>
        <v>0</v>
      </c>
      <c r="Q893" s="41"/>
    </row>
    <row r="894" spans="2:18" ht="15" customHeight="1" x14ac:dyDescent="0.3">
      <c r="B894" s="34">
        <f t="shared" si="39"/>
        <v>1301</v>
      </c>
      <c r="C894" s="35">
        <v>1610</v>
      </c>
      <c r="D894" s="34">
        <f t="shared" si="40"/>
        <v>1301</v>
      </c>
      <c r="E894" s="36">
        <v>45618</v>
      </c>
      <c r="F894" s="37">
        <v>1301.3</v>
      </c>
      <c r="G894" s="36">
        <v>45619</v>
      </c>
      <c r="H894" s="38">
        <f t="shared" si="41"/>
        <v>0.29999999999995453</v>
      </c>
      <c r="I894" s="5">
        <f t="shared" si="42"/>
        <v>1</v>
      </c>
      <c r="K894" s="33"/>
      <c r="L894" s="687">
        <v>45617</v>
      </c>
      <c r="M894" s="34">
        <f t="shared" si="43"/>
        <v>300</v>
      </c>
      <c r="N894" s="37"/>
      <c r="O894" s="35">
        <v>300</v>
      </c>
      <c r="P894" s="40">
        <f t="shared" si="44"/>
        <v>0</v>
      </c>
      <c r="Q894" s="41"/>
    </row>
    <row r="895" spans="2:18" ht="15" customHeight="1" x14ac:dyDescent="0.3">
      <c r="B895" s="34">
        <f t="shared" si="39"/>
        <v>1301.3</v>
      </c>
      <c r="C895" s="35">
        <v>1611</v>
      </c>
      <c r="D895" s="34">
        <f t="shared" si="40"/>
        <v>1301.3</v>
      </c>
      <c r="E895" s="36">
        <v>45619</v>
      </c>
      <c r="F895" s="37">
        <v>1301.5999999999999</v>
      </c>
      <c r="G895" s="36">
        <v>45620</v>
      </c>
      <c r="H895" s="38">
        <f t="shared" si="41"/>
        <v>0.29999999999995453</v>
      </c>
      <c r="I895" s="5">
        <f t="shared" si="42"/>
        <v>1</v>
      </c>
      <c r="K895" s="33"/>
      <c r="L895" s="687">
        <v>45618</v>
      </c>
      <c r="M895" s="34">
        <f t="shared" si="43"/>
        <v>300</v>
      </c>
      <c r="N895" s="37"/>
      <c r="O895" s="35">
        <v>300</v>
      </c>
      <c r="P895" s="40">
        <f t="shared" si="44"/>
        <v>0</v>
      </c>
      <c r="Q895" s="41"/>
    </row>
    <row r="896" spans="2:18" ht="15" customHeight="1" x14ac:dyDescent="0.3">
      <c r="B896" s="34">
        <f t="shared" si="39"/>
        <v>1301.5999999999999</v>
      </c>
      <c r="C896" s="35">
        <v>1613</v>
      </c>
      <c r="D896" s="34">
        <f t="shared" si="40"/>
        <v>1301.5999999999999</v>
      </c>
      <c r="E896" s="36">
        <v>45620</v>
      </c>
      <c r="F896" s="37">
        <v>1301.9000000000001</v>
      </c>
      <c r="G896" s="36">
        <v>45621</v>
      </c>
      <c r="H896" s="38">
        <f t="shared" si="41"/>
        <v>0.3000000000001819</v>
      </c>
      <c r="I896" s="5">
        <f t="shared" si="42"/>
        <v>2</v>
      </c>
      <c r="K896" s="33"/>
      <c r="L896" s="687">
        <v>45619</v>
      </c>
      <c r="M896" s="34">
        <f t="shared" si="43"/>
        <v>300</v>
      </c>
      <c r="N896" s="37"/>
      <c r="O896" s="35">
        <v>300</v>
      </c>
      <c r="P896" s="40">
        <f t="shared" si="44"/>
        <v>0</v>
      </c>
      <c r="Q896" s="41"/>
    </row>
    <row r="897" spans="2:17" ht="15" customHeight="1" x14ac:dyDescent="0.3">
      <c r="B897" s="34">
        <f t="shared" si="39"/>
        <v>1301.9000000000001</v>
      </c>
      <c r="C897" s="35">
        <v>1613</v>
      </c>
      <c r="D897" s="34">
        <f t="shared" si="40"/>
        <v>1301.9000000000001</v>
      </c>
      <c r="E897" s="36">
        <v>45621</v>
      </c>
      <c r="F897" s="37">
        <v>1302.2</v>
      </c>
      <c r="G897" s="36">
        <v>45622</v>
      </c>
      <c r="H897" s="38">
        <f t="shared" si="41"/>
        <v>0.29999999999995453</v>
      </c>
      <c r="I897" s="5">
        <f t="shared" si="42"/>
        <v>0</v>
      </c>
      <c r="K897" s="33"/>
      <c r="L897" s="687">
        <v>45620</v>
      </c>
      <c r="M897" s="34">
        <f t="shared" si="43"/>
        <v>300</v>
      </c>
      <c r="N897" s="37"/>
      <c r="O897" s="35">
        <v>300</v>
      </c>
      <c r="P897" s="40">
        <f t="shared" si="44"/>
        <v>0</v>
      </c>
      <c r="Q897" s="41"/>
    </row>
    <row r="898" spans="2:17" ht="15" customHeight="1" x14ac:dyDescent="0.3">
      <c r="B898" s="34">
        <f t="shared" si="39"/>
        <v>1302.2</v>
      </c>
      <c r="C898" s="35">
        <v>1614</v>
      </c>
      <c r="D898" s="34">
        <f t="shared" si="40"/>
        <v>1302.2</v>
      </c>
      <c r="E898" s="36">
        <v>45622</v>
      </c>
      <c r="F898" s="37">
        <v>1302.5999999999999</v>
      </c>
      <c r="G898" s="36">
        <v>45623</v>
      </c>
      <c r="H898" s="38">
        <f t="shared" si="41"/>
        <v>0.39999999999986358</v>
      </c>
      <c r="I898" s="5">
        <f t="shared" si="42"/>
        <v>1</v>
      </c>
      <c r="K898" s="33"/>
      <c r="L898" s="687">
        <v>45621</v>
      </c>
      <c r="M898" s="34">
        <f t="shared" si="43"/>
        <v>300</v>
      </c>
      <c r="N898" s="37"/>
      <c r="O898" s="35">
        <v>300</v>
      </c>
      <c r="P898" s="40">
        <f t="shared" si="44"/>
        <v>0</v>
      </c>
      <c r="Q898" s="41"/>
    </row>
    <row r="899" spans="2:17" ht="15" customHeight="1" x14ac:dyDescent="0.3">
      <c r="B899" s="34">
        <f t="shared" si="39"/>
        <v>1302.5999999999999</v>
      </c>
      <c r="C899" s="35">
        <v>1615</v>
      </c>
      <c r="D899" s="34">
        <f t="shared" si="40"/>
        <v>1302.5999999999999</v>
      </c>
      <c r="E899" s="36">
        <v>45623</v>
      </c>
      <c r="F899" s="37">
        <v>1302.9000000000001</v>
      </c>
      <c r="G899" s="36">
        <v>45624</v>
      </c>
      <c r="H899" s="38">
        <f t="shared" si="41"/>
        <v>0.3000000000001819</v>
      </c>
      <c r="I899" s="5">
        <f t="shared" si="42"/>
        <v>1</v>
      </c>
      <c r="K899" s="33"/>
      <c r="L899" s="687">
        <v>45622</v>
      </c>
      <c r="M899" s="34">
        <f t="shared" si="43"/>
        <v>300</v>
      </c>
      <c r="N899" s="37"/>
      <c r="O899" s="35">
        <v>300</v>
      </c>
      <c r="P899" s="40">
        <f t="shared" si="44"/>
        <v>0</v>
      </c>
      <c r="Q899" s="41"/>
    </row>
    <row r="900" spans="2:17" ht="15" customHeight="1" x14ac:dyDescent="0.3">
      <c r="B900" s="34">
        <f t="shared" si="39"/>
        <v>1302.9000000000001</v>
      </c>
      <c r="C900" s="35">
        <v>1616</v>
      </c>
      <c r="D900" s="34">
        <f t="shared" si="40"/>
        <v>1302.9000000000001</v>
      </c>
      <c r="E900" s="36">
        <v>45624</v>
      </c>
      <c r="F900" s="37">
        <v>1303.3</v>
      </c>
      <c r="G900" s="36">
        <v>45625</v>
      </c>
      <c r="H900" s="38">
        <f t="shared" si="41"/>
        <v>0.39999999999986358</v>
      </c>
      <c r="I900" s="5">
        <f t="shared" si="42"/>
        <v>1</v>
      </c>
      <c r="K900" s="33"/>
      <c r="L900" s="687">
        <v>45623</v>
      </c>
      <c r="M900" s="34">
        <f t="shared" si="43"/>
        <v>300</v>
      </c>
      <c r="N900" s="37"/>
      <c r="O900" s="35">
        <v>300</v>
      </c>
      <c r="P900" s="40">
        <f t="shared" si="44"/>
        <v>0</v>
      </c>
      <c r="Q900" s="41"/>
    </row>
    <row r="901" spans="2:17" ht="15" customHeight="1" x14ac:dyDescent="0.3">
      <c r="B901" s="34">
        <f t="shared" si="39"/>
        <v>1303.3</v>
      </c>
      <c r="C901" s="35">
        <v>1617</v>
      </c>
      <c r="D901" s="34">
        <f t="shared" si="40"/>
        <v>1303.3</v>
      </c>
      <c r="E901" s="36">
        <v>45625</v>
      </c>
      <c r="F901" s="37">
        <v>1303.5999999999999</v>
      </c>
      <c r="G901" s="36">
        <v>45626</v>
      </c>
      <c r="H901" s="38">
        <f t="shared" si="41"/>
        <v>0.29999999999995453</v>
      </c>
      <c r="I901" s="5">
        <f t="shared" si="42"/>
        <v>1</v>
      </c>
      <c r="K901" s="33"/>
      <c r="L901" s="687">
        <v>45624</v>
      </c>
      <c r="M901" s="34">
        <f t="shared" si="43"/>
        <v>300</v>
      </c>
      <c r="N901" s="37"/>
      <c r="O901" s="35">
        <v>300</v>
      </c>
      <c r="P901" s="40">
        <f t="shared" si="44"/>
        <v>0</v>
      </c>
      <c r="Q901" s="41"/>
    </row>
    <row r="902" spans="2:17" ht="15" customHeight="1" x14ac:dyDescent="0.3">
      <c r="B902" s="34">
        <f t="shared" si="39"/>
        <v>1303.5999999999999</v>
      </c>
      <c r="C902" s="35">
        <v>1618</v>
      </c>
      <c r="D902" s="34">
        <f t="shared" si="40"/>
        <v>1303.5999999999999</v>
      </c>
      <c r="E902" s="36">
        <v>45626</v>
      </c>
      <c r="F902" s="37">
        <v>1304</v>
      </c>
      <c r="G902" s="36">
        <v>45627</v>
      </c>
      <c r="H902" s="38">
        <f t="shared" si="41"/>
        <v>0.40000000000009095</v>
      </c>
      <c r="I902" s="5">
        <f t="shared" si="42"/>
        <v>1</v>
      </c>
      <c r="K902" s="33"/>
      <c r="L902" s="687">
        <v>45625</v>
      </c>
      <c r="M902" s="34">
        <f t="shared" si="43"/>
        <v>300</v>
      </c>
      <c r="N902" s="37"/>
      <c r="O902" s="35">
        <v>281.25</v>
      </c>
      <c r="P902" s="40">
        <f t="shared" si="44"/>
        <v>18.75</v>
      </c>
      <c r="Q902" s="41"/>
    </row>
    <row r="903" spans="2:17" ht="15" customHeight="1" x14ac:dyDescent="0.3">
      <c r="B903" s="34">
        <f t="shared" si="39"/>
        <v>1304</v>
      </c>
      <c r="C903" s="35">
        <v>1619</v>
      </c>
      <c r="D903" s="34">
        <f t="shared" si="40"/>
        <v>1304</v>
      </c>
      <c r="E903" s="36">
        <v>45627</v>
      </c>
      <c r="F903" s="37">
        <v>1304.3</v>
      </c>
      <c r="G903" s="36">
        <v>45628</v>
      </c>
      <c r="H903" s="38">
        <f t="shared" si="41"/>
        <v>0.29999999999995453</v>
      </c>
      <c r="I903" s="5">
        <f t="shared" si="42"/>
        <v>1</v>
      </c>
      <c r="K903" s="33"/>
      <c r="L903" s="687">
        <v>45626</v>
      </c>
      <c r="M903" s="34">
        <f t="shared" si="43"/>
        <v>281.25</v>
      </c>
      <c r="N903" s="37"/>
      <c r="O903" s="35">
        <v>270</v>
      </c>
      <c r="P903" s="40">
        <f t="shared" si="44"/>
        <v>11.25</v>
      </c>
      <c r="Q903" s="41"/>
    </row>
    <row r="904" spans="2:17" ht="15" customHeight="1" x14ac:dyDescent="0.3">
      <c r="B904" s="34">
        <f t="shared" si="39"/>
        <v>1304.3</v>
      </c>
      <c r="C904" s="35">
        <v>1621</v>
      </c>
      <c r="D904" s="34">
        <f t="shared" si="40"/>
        <v>1304.3</v>
      </c>
      <c r="E904" s="36">
        <v>45628</v>
      </c>
      <c r="F904" s="37">
        <v>1304.7</v>
      </c>
      <c r="G904" s="36">
        <v>45629</v>
      </c>
      <c r="H904" s="38">
        <f t="shared" si="41"/>
        <v>0.40000000000009095</v>
      </c>
      <c r="I904" s="5">
        <f t="shared" si="42"/>
        <v>2</v>
      </c>
      <c r="K904" s="33"/>
      <c r="L904" s="687">
        <v>45627</v>
      </c>
      <c r="M904" s="34">
        <f t="shared" si="43"/>
        <v>270</v>
      </c>
      <c r="N904" s="37"/>
      <c r="O904" s="35">
        <v>270</v>
      </c>
      <c r="P904" s="40">
        <f t="shared" si="44"/>
        <v>0</v>
      </c>
      <c r="Q904" s="41"/>
    </row>
    <row r="905" spans="2:17" ht="15" customHeight="1" x14ac:dyDescent="0.3">
      <c r="B905" s="34">
        <f t="shared" si="39"/>
        <v>1304.7</v>
      </c>
      <c r="C905" s="35">
        <v>1621</v>
      </c>
      <c r="D905" s="34">
        <f t="shared" si="40"/>
        <v>1304.7</v>
      </c>
      <c r="E905" s="36">
        <v>45629</v>
      </c>
      <c r="F905" s="37">
        <v>1305.0999999999999</v>
      </c>
      <c r="G905" s="36">
        <v>45630</v>
      </c>
      <c r="H905" s="38">
        <f t="shared" si="41"/>
        <v>0.39999999999986358</v>
      </c>
      <c r="I905" s="5">
        <f t="shared" si="42"/>
        <v>0</v>
      </c>
      <c r="K905" s="33"/>
      <c r="L905" s="687">
        <v>45628</v>
      </c>
      <c r="M905" s="34">
        <f t="shared" si="43"/>
        <v>270</v>
      </c>
      <c r="N905" s="37"/>
      <c r="O905" s="35">
        <v>270</v>
      </c>
      <c r="P905" s="40">
        <f t="shared" si="44"/>
        <v>0</v>
      </c>
      <c r="Q905" s="41"/>
    </row>
    <row r="906" spans="2:17" ht="15" customHeight="1" x14ac:dyDescent="0.3">
      <c r="B906" s="34">
        <f t="shared" si="39"/>
        <v>1305.0999999999999</v>
      </c>
      <c r="C906" s="35">
        <v>1622</v>
      </c>
      <c r="D906" s="34">
        <f t="shared" si="40"/>
        <v>1305.0999999999999</v>
      </c>
      <c r="E906" s="36">
        <v>45630</v>
      </c>
      <c r="F906" s="37">
        <v>1305.4000000000001</v>
      </c>
      <c r="G906" s="36">
        <v>45631</v>
      </c>
      <c r="H906" s="38">
        <f t="shared" si="41"/>
        <v>0.3000000000001819</v>
      </c>
      <c r="I906" s="5">
        <f t="shared" si="42"/>
        <v>1</v>
      </c>
      <c r="K906" s="33"/>
      <c r="L906" s="687">
        <v>45629</v>
      </c>
      <c r="M906" s="34">
        <f t="shared" si="43"/>
        <v>270</v>
      </c>
      <c r="N906" s="37"/>
      <c r="O906" s="35">
        <v>270</v>
      </c>
      <c r="P906" s="40">
        <f t="shared" si="44"/>
        <v>0</v>
      </c>
      <c r="Q906" s="41"/>
    </row>
    <row r="907" spans="2:17" ht="15" customHeight="1" x14ac:dyDescent="0.3">
      <c r="B907" s="34">
        <f t="shared" si="39"/>
        <v>1305.4000000000001</v>
      </c>
      <c r="C907" s="35">
        <v>1623</v>
      </c>
      <c r="D907" s="34">
        <f t="shared" si="40"/>
        <v>1305.4000000000001</v>
      </c>
      <c r="E907" s="36">
        <v>45631</v>
      </c>
      <c r="F907" s="37">
        <v>1305.7</v>
      </c>
      <c r="G907" s="36">
        <v>45632</v>
      </c>
      <c r="H907" s="38">
        <f t="shared" si="41"/>
        <v>0.29999999999995453</v>
      </c>
      <c r="I907" s="5">
        <f t="shared" si="42"/>
        <v>1</v>
      </c>
      <c r="K907" s="33"/>
      <c r="L907" s="687">
        <v>45630</v>
      </c>
      <c r="M907" s="34">
        <f t="shared" si="43"/>
        <v>270</v>
      </c>
      <c r="N907" s="37"/>
      <c r="O907" s="35">
        <v>270</v>
      </c>
      <c r="P907" s="40">
        <f t="shared" si="44"/>
        <v>0</v>
      </c>
      <c r="Q907" s="41"/>
    </row>
    <row r="908" spans="2:17" ht="15" customHeight="1" x14ac:dyDescent="0.3">
      <c r="B908" s="34">
        <f t="shared" si="39"/>
        <v>1305.7</v>
      </c>
      <c r="C908" s="35">
        <v>1623</v>
      </c>
      <c r="D908" s="34">
        <f t="shared" si="40"/>
        <v>1305.7</v>
      </c>
      <c r="E908" s="36">
        <v>45632</v>
      </c>
      <c r="F908" s="37">
        <v>1305.7</v>
      </c>
      <c r="G908" s="36">
        <v>45633</v>
      </c>
      <c r="H908" s="38">
        <f t="shared" si="41"/>
        <v>0</v>
      </c>
      <c r="I908" s="5">
        <f t="shared" si="42"/>
        <v>0</v>
      </c>
      <c r="K908" s="33"/>
      <c r="L908" s="687">
        <v>45631</v>
      </c>
      <c r="M908" s="34">
        <f t="shared" si="43"/>
        <v>270</v>
      </c>
      <c r="N908" s="37"/>
      <c r="O908" s="35">
        <v>262.5</v>
      </c>
      <c r="P908" s="40">
        <f t="shared" si="44"/>
        <v>7.5</v>
      </c>
      <c r="Q908" s="41"/>
    </row>
    <row r="909" spans="2:17" ht="15" customHeight="1" x14ac:dyDescent="0.3">
      <c r="B909" s="34">
        <f t="shared" si="39"/>
        <v>1305.7</v>
      </c>
      <c r="C909" s="35">
        <v>1625</v>
      </c>
      <c r="D909" s="34">
        <f t="shared" si="40"/>
        <v>1305.7</v>
      </c>
      <c r="E909" s="36">
        <v>45633</v>
      </c>
      <c r="F909" s="37">
        <v>1306.4000000000001</v>
      </c>
      <c r="G909" s="36">
        <v>45634</v>
      </c>
      <c r="H909" s="38">
        <f t="shared" si="41"/>
        <v>0.70000000000004547</v>
      </c>
      <c r="I909" s="5">
        <f t="shared" si="42"/>
        <v>2</v>
      </c>
      <c r="K909" s="33"/>
      <c r="L909" s="687">
        <v>45632</v>
      </c>
      <c r="M909" s="34">
        <f t="shared" si="43"/>
        <v>262.5</v>
      </c>
      <c r="N909" s="37"/>
      <c r="O909" s="35">
        <v>262.5</v>
      </c>
      <c r="P909" s="40">
        <f t="shared" si="44"/>
        <v>0</v>
      </c>
      <c r="Q909" s="41"/>
    </row>
    <row r="910" spans="2:17" ht="15" customHeight="1" x14ac:dyDescent="0.3">
      <c r="B910" s="34">
        <f t="shared" si="39"/>
        <v>1306.4000000000001</v>
      </c>
      <c r="C910" s="35">
        <v>1626</v>
      </c>
      <c r="D910" s="34">
        <f t="shared" si="40"/>
        <v>1306.4000000000001</v>
      </c>
      <c r="E910" s="36">
        <v>45634</v>
      </c>
      <c r="F910" s="37">
        <v>1306.8</v>
      </c>
      <c r="G910" s="36">
        <v>45635</v>
      </c>
      <c r="H910" s="38">
        <f t="shared" si="41"/>
        <v>0.39999999999986358</v>
      </c>
      <c r="I910" s="5">
        <f t="shared" si="42"/>
        <v>1</v>
      </c>
      <c r="K910" s="33"/>
      <c r="L910" s="687">
        <v>45633</v>
      </c>
      <c r="M910" s="34">
        <f t="shared" si="43"/>
        <v>262.5</v>
      </c>
      <c r="N910" s="37"/>
      <c r="O910" s="35">
        <v>243.75</v>
      </c>
      <c r="P910" s="40">
        <f t="shared" si="44"/>
        <v>18.75</v>
      </c>
      <c r="Q910" s="41"/>
    </row>
    <row r="911" spans="2:17" ht="15" customHeight="1" x14ac:dyDescent="0.3">
      <c r="B911" s="34">
        <f t="shared" si="39"/>
        <v>1306.8</v>
      </c>
      <c r="C911" s="35">
        <v>1627</v>
      </c>
      <c r="D911" s="34">
        <f t="shared" si="40"/>
        <v>1306.8</v>
      </c>
      <c r="E911" s="36">
        <v>45635</v>
      </c>
      <c r="F911" s="37">
        <v>1307.0999999999999</v>
      </c>
      <c r="G911" s="36">
        <v>45636</v>
      </c>
      <c r="H911" s="38">
        <f t="shared" si="41"/>
        <v>0.29999999999995453</v>
      </c>
      <c r="I911" s="5">
        <f t="shared" si="42"/>
        <v>1</v>
      </c>
      <c r="K911" s="33"/>
      <c r="L911" s="687">
        <v>45634</v>
      </c>
      <c r="M911" s="34">
        <f t="shared" si="43"/>
        <v>243.75</v>
      </c>
      <c r="N911" s="37"/>
      <c r="O911" s="35">
        <v>243.75</v>
      </c>
      <c r="P911" s="40">
        <f t="shared" si="44"/>
        <v>0</v>
      </c>
      <c r="Q911" s="41"/>
    </row>
    <row r="912" spans="2:17" ht="15" customHeight="1" x14ac:dyDescent="0.3">
      <c r="B912" s="34">
        <f t="shared" si="39"/>
        <v>1307.0999999999999</v>
      </c>
      <c r="C912" s="35">
        <v>1628</v>
      </c>
      <c r="D912" s="34">
        <f t="shared" si="40"/>
        <v>1307.0999999999999</v>
      </c>
      <c r="E912" s="36">
        <v>45636</v>
      </c>
      <c r="F912" s="37">
        <v>1307.4000000000001</v>
      </c>
      <c r="G912" s="36">
        <v>45637</v>
      </c>
      <c r="H912" s="38">
        <f t="shared" si="41"/>
        <v>0.3000000000001819</v>
      </c>
      <c r="I912" s="5">
        <f t="shared" si="42"/>
        <v>1</v>
      </c>
      <c r="K912" s="33"/>
      <c r="L912" s="687">
        <v>45635</v>
      </c>
      <c r="M912" s="34">
        <f t="shared" si="43"/>
        <v>243.75</v>
      </c>
      <c r="N912" s="37"/>
      <c r="O912" s="35">
        <v>243.75</v>
      </c>
      <c r="P912" s="40">
        <f t="shared" si="44"/>
        <v>0</v>
      </c>
      <c r="Q912" s="41"/>
    </row>
    <row r="913" spans="2:17" ht="15" customHeight="1" x14ac:dyDescent="0.3">
      <c r="B913" s="34">
        <f t="shared" si="39"/>
        <v>1307.4000000000001</v>
      </c>
      <c r="C913" s="35">
        <v>1629</v>
      </c>
      <c r="D913" s="34">
        <f t="shared" si="40"/>
        <v>1307.4000000000001</v>
      </c>
      <c r="E913" s="36">
        <v>45637</v>
      </c>
      <c r="F913" s="37">
        <v>1307.8</v>
      </c>
      <c r="G913" s="36">
        <v>45638</v>
      </c>
      <c r="H913" s="38">
        <f t="shared" si="41"/>
        <v>0.39999999999986358</v>
      </c>
      <c r="I913" s="5">
        <f t="shared" si="42"/>
        <v>1</v>
      </c>
      <c r="K913" s="33"/>
      <c r="L913" s="687">
        <v>45636</v>
      </c>
      <c r="M913" s="34">
        <f t="shared" si="43"/>
        <v>243.75</v>
      </c>
      <c r="N913" s="37"/>
      <c r="O913" s="35">
        <v>225</v>
      </c>
      <c r="P913" s="40">
        <f t="shared" si="44"/>
        <v>18.75</v>
      </c>
      <c r="Q913" s="41"/>
    </row>
    <row r="914" spans="2:17" ht="15" customHeight="1" x14ac:dyDescent="0.3">
      <c r="B914" s="34">
        <f t="shared" si="39"/>
        <v>1307.8</v>
      </c>
      <c r="C914" s="35">
        <v>1631</v>
      </c>
      <c r="D914" s="34">
        <f t="shared" si="40"/>
        <v>1307.8</v>
      </c>
      <c r="E914" s="36">
        <v>45638</v>
      </c>
      <c r="F914" s="37">
        <v>1308.2</v>
      </c>
      <c r="G914" s="36">
        <v>45639</v>
      </c>
      <c r="H914" s="38">
        <f t="shared" si="41"/>
        <v>0.40000000000009095</v>
      </c>
      <c r="I914" s="5">
        <f t="shared" si="42"/>
        <v>2</v>
      </c>
      <c r="K914" s="33"/>
      <c r="L914" s="687">
        <v>45637</v>
      </c>
      <c r="M914" s="34">
        <f t="shared" si="43"/>
        <v>225</v>
      </c>
      <c r="N914" s="37"/>
      <c r="O914" s="35">
        <v>225</v>
      </c>
      <c r="P914" s="40">
        <f t="shared" si="44"/>
        <v>0</v>
      </c>
      <c r="Q914" s="41"/>
    </row>
    <row r="915" spans="2:17" ht="15" customHeight="1" x14ac:dyDescent="0.3">
      <c r="B915" s="34">
        <f t="shared" si="39"/>
        <v>1308.2</v>
      </c>
      <c r="C915" s="35">
        <v>1634</v>
      </c>
      <c r="D915" s="34">
        <f t="shared" si="40"/>
        <v>1308.2</v>
      </c>
      <c r="E915" s="36">
        <v>45639</v>
      </c>
      <c r="F915" s="37">
        <v>1309.8</v>
      </c>
      <c r="G915" s="36">
        <v>45640</v>
      </c>
      <c r="H915" s="38">
        <f t="shared" si="41"/>
        <v>1.5999999999999091</v>
      </c>
      <c r="I915" s="5">
        <f t="shared" si="42"/>
        <v>3</v>
      </c>
      <c r="K915" s="33"/>
      <c r="L915" s="687">
        <v>45638</v>
      </c>
      <c r="M915" s="34">
        <f t="shared" si="43"/>
        <v>225</v>
      </c>
      <c r="N915" s="37"/>
      <c r="O915" s="35">
        <v>225</v>
      </c>
      <c r="P915" s="40">
        <f t="shared" si="44"/>
        <v>0</v>
      </c>
      <c r="Q915" s="41"/>
    </row>
    <row r="916" spans="2:17" ht="15" customHeight="1" x14ac:dyDescent="0.3">
      <c r="B916" s="34">
        <f t="shared" si="39"/>
        <v>1309.8</v>
      </c>
      <c r="C916" s="35">
        <v>1635</v>
      </c>
      <c r="D916" s="34">
        <f t="shared" si="40"/>
        <v>1309.8</v>
      </c>
      <c r="E916" s="36">
        <v>45640</v>
      </c>
      <c r="F916" s="37">
        <v>1309.8</v>
      </c>
      <c r="G916" s="36">
        <v>45641</v>
      </c>
      <c r="H916" s="38">
        <f t="shared" si="41"/>
        <v>0</v>
      </c>
      <c r="I916" s="5">
        <f t="shared" si="42"/>
        <v>1</v>
      </c>
      <c r="K916" s="33"/>
      <c r="L916" s="687">
        <v>45639</v>
      </c>
      <c r="M916" s="34">
        <f t="shared" si="43"/>
        <v>225</v>
      </c>
      <c r="N916" s="37"/>
      <c r="O916" s="35">
        <v>207.45</v>
      </c>
      <c r="P916" s="40">
        <f t="shared" si="44"/>
        <v>17.550000000000011</v>
      </c>
      <c r="Q916" s="41"/>
    </row>
    <row r="917" spans="2:17" ht="15" customHeight="1" x14ac:dyDescent="0.3">
      <c r="B917" s="34">
        <f t="shared" si="39"/>
        <v>1309.8</v>
      </c>
      <c r="C917" s="35">
        <v>1635</v>
      </c>
      <c r="D917" s="34">
        <f t="shared" si="40"/>
        <v>1309.8</v>
      </c>
      <c r="E917" s="36">
        <v>45641</v>
      </c>
      <c r="F917" s="37">
        <v>1310.0999999999999</v>
      </c>
      <c r="G917" s="36">
        <v>45642</v>
      </c>
      <c r="H917" s="38">
        <f t="shared" si="41"/>
        <v>0.29999999999995453</v>
      </c>
      <c r="I917" s="5">
        <f t="shared" si="42"/>
        <v>0</v>
      </c>
      <c r="K917" s="33"/>
      <c r="L917" s="687">
        <v>45640</v>
      </c>
      <c r="M917" s="34">
        <f t="shared" si="43"/>
        <v>207.45</v>
      </c>
      <c r="N917" s="37"/>
      <c r="O917" s="35">
        <v>207.45</v>
      </c>
      <c r="P917" s="40">
        <f t="shared" si="44"/>
        <v>0</v>
      </c>
      <c r="Q917" s="41"/>
    </row>
    <row r="918" spans="2:17" ht="15" customHeight="1" x14ac:dyDescent="0.3">
      <c r="B918" s="34">
        <f t="shared" si="39"/>
        <v>1310.0999999999999</v>
      </c>
      <c r="C918" s="35">
        <v>1636</v>
      </c>
      <c r="D918" s="34">
        <f t="shared" si="40"/>
        <v>1310.0999999999999</v>
      </c>
      <c r="E918" s="36">
        <v>45642</v>
      </c>
      <c r="F918" s="37">
        <v>1310.5</v>
      </c>
      <c r="G918" s="36">
        <v>45643</v>
      </c>
      <c r="H918" s="38">
        <f t="shared" si="41"/>
        <v>0.40000000000009095</v>
      </c>
      <c r="I918" s="5">
        <f t="shared" si="42"/>
        <v>1</v>
      </c>
      <c r="K918" s="33"/>
      <c r="L918" s="687">
        <v>45641</v>
      </c>
      <c r="M918" s="34">
        <f t="shared" si="43"/>
        <v>207.45</v>
      </c>
      <c r="N918" s="37"/>
      <c r="O918" s="35">
        <v>207.45</v>
      </c>
      <c r="P918" s="40">
        <f t="shared" si="44"/>
        <v>0</v>
      </c>
      <c r="Q918" s="41"/>
    </row>
    <row r="919" spans="2:17" ht="15" customHeight="1" x14ac:dyDescent="0.3">
      <c r="B919" s="34">
        <f t="shared" si="39"/>
        <v>1310.5</v>
      </c>
      <c r="C919" s="35">
        <v>1637</v>
      </c>
      <c r="D919" s="34">
        <f t="shared" si="40"/>
        <v>1310.5</v>
      </c>
      <c r="E919" s="36">
        <v>45643</v>
      </c>
      <c r="F919" s="37">
        <v>1310.5999999999999</v>
      </c>
      <c r="G919" s="36">
        <v>45644</v>
      </c>
      <c r="H919" s="38">
        <f t="shared" si="41"/>
        <v>9.9999999999909051E-2</v>
      </c>
      <c r="I919" s="5">
        <f t="shared" si="42"/>
        <v>1</v>
      </c>
      <c r="K919" s="33"/>
      <c r="L919" s="687">
        <v>45642</v>
      </c>
      <c r="M919" s="34">
        <f t="shared" si="43"/>
        <v>207.45</v>
      </c>
      <c r="N919" s="37"/>
      <c r="O919" s="35">
        <v>181.5</v>
      </c>
      <c r="P919" s="40">
        <f t="shared" si="44"/>
        <v>25.949999999999989</v>
      </c>
      <c r="Q919" s="41"/>
    </row>
    <row r="920" spans="2:17" ht="15" customHeight="1" x14ac:dyDescent="0.3">
      <c r="B920" s="34">
        <f t="shared" ref="B920:B983" si="45">(F919)</f>
        <v>1310.5999999999999</v>
      </c>
      <c r="C920" s="35">
        <v>1639</v>
      </c>
      <c r="D920" s="34">
        <f t="shared" ref="D920:D983" si="46">F919</f>
        <v>1310.5999999999999</v>
      </c>
      <c r="E920" s="36">
        <v>45644</v>
      </c>
      <c r="F920" s="37">
        <v>1311.5</v>
      </c>
      <c r="G920" s="36">
        <v>45645</v>
      </c>
      <c r="H920" s="38">
        <f t="shared" ref="H920:H983" si="47">F920-D920</f>
        <v>0.90000000000009095</v>
      </c>
      <c r="I920" s="5">
        <f t="shared" ref="I920:I983" si="48">(C920-C919)</f>
        <v>2</v>
      </c>
      <c r="K920" s="33"/>
      <c r="L920" s="687">
        <v>45643</v>
      </c>
      <c r="M920" s="34">
        <f t="shared" ref="M920:M983" si="49">O919</f>
        <v>181.5</v>
      </c>
      <c r="N920" s="37"/>
      <c r="O920" s="35">
        <v>181.5</v>
      </c>
      <c r="P920" s="40">
        <f t="shared" ref="P920:P983" si="50">(M920+N920)-O920</f>
        <v>0</v>
      </c>
      <c r="Q920" s="41"/>
    </row>
    <row r="921" spans="2:17" ht="15" customHeight="1" x14ac:dyDescent="0.3">
      <c r="B921" s="34">
        <f t="shared" si="45"/>
        <v>1311.5</v>
      </c>
      <c r="C921" s="35">
        <v>1639</v>
      </c>
      <c r="D921" s="34">
        <f t="shared" si="46"/>
        <v>1311.5</v>
      </c>
      <c r="E921" s="36">
        <v>45645</v>
      </c>
      <c r="F921" s="37">
        <v>1311.5</v>
      </c>
      <c r="G921" s="36">
        <v>45646</v>
      </c>
      <c r="H921" s="38">
        <f t="shared" si="47"/>
        <v>0</v>
      </c>
      <c r="I921" s="5">
        <f t="shared" si="48"/>
        <v>0</v>
      </c>
      <c r="K921" s="33"/>
      <c r="L921" s="687">
        <v>45644</v>
      </c>
      <c r="M921" s="34">
        <f t="shared" si="49"/>
        <v>181.5</v>
      </c>
      <c r="N921" s="37"/>
      <c r="O921" s="35">
        <v>168.75</v>
      </c>
      <c r="P921" s="40">
        <f t="shared" si="50"/>
        <v>12.75</v>
      </c>
      <c r="Q921" s="41"/>
    </row>
    <row r="922" spans="2:17" ht="15" customHeight="1" x14ac:dyDescent="0.3">
      <c r="B922" s="34">
        <f t="shared" si="45"/>
        <v>1311.5</v>
      </c>
      <c r="C922" s="35">
        <v>1641</v>
      </c>
      <c r="D922" s="34">
        <f t="shared" si="46"/>
        <v>1311.5</v>
      </c>
      <c r="E922" s="36">
        <v>45646</v>
      </c>
      <c r="F922" s="37">
        <v>1312</v>
      </c>
      <c r="G922" s="36">
        <v>45647</v>
      </c>
      <c r="H922" s="38">
        <f t="shared" si="47"/>
        <v>0.5</v>
      </c>
      <c r="I922" s="5">
        <f t="shared" si="48"/>
        <v>2</v>
      </c>
      <c r="K922" s="33"/>
      <c r="L922" s="687">
        <v>45645</v>
      </c>
      <c r="M922" s="34">
        <f t="shared" si="49"/>
        <v>168.75</v>
      </c>
      <c r="N922" s="37"/>
      <c r="O922" s="35">
        <v>168.75</v>
      </c>
      <c r="P922" s="40">
        <f t="shared" si="50"/>
        <v>0</v>
      </c>
      <c r="Q922" s="41"/>
    </row>
    <row r="923" spans="2:17" ht="15" customHeight="1" x14ac:dyDescent="0.3">
      <c r="B923" s="34">
        <f t="shared" si="45"/>
        <v>1312</v>
      </c>
      <c r="C923" s="35">
        <v>1641</v>
      </c>
      <c r="D923" s="34">
        <f t="shared" si="46"/>
        <v>1312</v>
      </c>
      <c r="E923" s="36">
        <v>45647</v>
      </c>
      <c r="F923" s="37">
        <v>1312.2</v>
      </c>
      <c r="G923" s="36">
        <v>45648</v>
      </c>
      <c r="H923" s="38">
        <f t="shared" si="47"/>
        <v>0.20000000000004547</v>
      </c>
      <c r="I923" s="5">
        <f t="shared" si="48"/>
        <v>0</v>
      </c>
      <c r="K923" s="33"/>
      <c r="L923" s="687">
        <v>45646</v>
      </c>
      <c r="M923" s="34">
        <f t="shared" si="49"/>
        <v>168.75</v>
      </c>
      <c r="N923" s="37"/>
      <c r="O923" s="35">
        <v>168.75</v>
      </c>
      <c r="P923" s="40">
        <f t="shared" si="50"/>
        <v>0</v>
      </c>
      <c r="Q923" s="41"/>
    </row>
    <row r="924" spans="2:17" ht="15" customHeight="1" x14ac:dyDescent="0.3">
      <c r="B924" s="34">
        <f t="shared" si="45"/>
        <v>1312.2</v>
      </c>
      <c r="C924" s="35">
        <v>1642</v>
      </c>
      <c r="D924" s="34">
        <f t="shared" si="46"/>
        <v>1312.2</v>
      </c>
      <c r="E924" s="36">
        <v>45648</v>
      </c>
      <c r="F924" s="37">
        <v>1312.5</v>
      </c>
      <c r="G924" s="36">
        <v>45649</v>
      </c>
      <c r="H924" s="38">
        <f t="shared" si="47"/>
        <v>0.29999999999995453</v>
      </c>
      <c r="I924" s="5">
        <f t="shared" si="48"/>
        <v>1</v>
      </c>
      <c r="K924" s="33"/>
      <c r="L924" s="687">
        <v>45647</v>
      </c>
      <c r="M924" s="34">
        <f t="shared" si="49"/>
        <v>168.75</v>
      </c>
      <c r="N924" s="37"/>
      <c r="O924" s="35">
        <v>168.75</v>
      </c>
      <c r="P924" s="40">
        <f t="shared" si="50"/>
        <v>0</v>
      </c>
      <c r="Q924" s="41"/>
    </row>
    <row r="925" spans="2:17" ht="15" customHeight="1" x14ac:dyDescent="0.3">
      <c r="B925" s="34">
        <f t="shared" si="45"/>
        <v>1312.5</v>
      </c>
      <c r="C925" s="35">
        <v>1642</v>
      </c>
      <c r="D925" s="34">
        <f t="shared" si="46"/>
        <v>1312.5</v>
      </c>
      <c r="E925" s="36">
        <v>45649</v>
      </c>
      <c r="F925" s="37">
        <v>1312.8</v>
      </c>
      <c r="G925" s="36">
        <v>45650</v>
      </c>
      <c r="H925" s="38">
        <f t="shared" si="47"/>
        <v>0.29999999999995453</v>
      </c>
      <c r="I925" s="5">
        <f t="shared" si="48"/>
        <v>0</v>
      </c>
      <c r="K925" s="33"/>
      <c r="L925" s="687">
        <v>45648</v>
      </c>
      <c r="M925" s="34">
        <f t="shared" si="49"/>
        <v>168.75</v>
      </c>
      <c r="N925" s="37"/>
      <c r="O925" s="35">
        <v>168.75</v>
      </c>
      <c r="P925" s="40">
        <f t="shared" si="50"/>
        <v>0</v>
      </c>
      <c r="Q925" s="41"/>
    </row>
    <row r="926" spans="2:17" ht="15" customHeight="1" x14ac:dyDescent="0.3">
      <c r="B926" s="34">
        <f t="shared" si="45"/>
        <v>1312.8</v>
      </c>
      <c r="C926" s="35">
        <v>1643</v>
      </c>
      <c r="D926" s="34">
        <f t="shared" si="46"/>
        <v>1312.8</v>
      </c>
      <c r="E926" s="36">
        <v>45650</v>
      </c>
      <c r="F926" s="37">
        <v>1313.2</v>
      </c>
      <c r="G926" s="36">
        <v>45651</v>
      </c>
      <c r="H926" s="38">
        <f t="shared" si="47"/>
        <v>0.40000000000009095</v>
      </c>
      <c r="I926" s="5">
        <f t="shared" si="48"/>
        <v>1</v>
      </c>
      <c r="K926" s="33"/>
      <c r="L926" s="687">
        <v>45649</v>
      </c>
      <c r="M926" s="34">
        <f t="shared" si="49"/>
        <v>168.75</v>
      </c>
      <c r="N926" s="37"/>
      <c r="O926" s="35">
        <v>156</v>
      </c>
      <c r="P926" s="40">
        <f t="shared" si="50"/>
        <v>12.75</v>
      </c>
      <c r="Q926" s="41"/>
    </row>
    <row r="927" spans="2:17" ht="15" customHeight="1" x14ac:dyDescent="0.3">
      <c r="B927" s="34">
        <f t="shared" si="45"/>
        <v>1313.2</v>
      </c>
      <c r="C927" s="35">
        <v>1644</v>
      </c>
      <c r="D927" s="34">
        <f t="shared" si="46"/>
        <v>1313.2</v>
      </c>
      <c r="E927" s="36">
        <v>45651</v>
      </c>
      <c r="F927" s="37">
        <v>1313.5</v>
      </c>
      <c r="G927" s="36">
        <v>45652</v>
      </c>
      <c r="H927" s="38">
        <f t="shared" si="47"/>
        <v>0.29999999999995453</v>
      </c>
      <c r="I927" s="5">
        <f t="shared" si="48"/>
        <v>1</v>
      </c>
      <c r="K927" s="33"/>
      <c r="L927" s="687">
        <v>45650</v>
      </c>
      <c r="M927" s="34">
        <f t="shared" si="49"/>
        <v>156</v>
      </c>
      <c r="N927" s="37"/>
      <c r="O927" s="35">
        <v>138</v>
      </c>
      <c r="P927" s="40">
        <f t="shared" si="50"/>
        <v>18</v>
      </c>
      <c r="Q927" s="41"/>
    </row>
    <row r="928" spans="2:17" ht="15" customHeight="1" x14ac:dyDescent="0.3">
      <c r="B928" s="34">
        <f t="shared" si="45"/>
        <v>1313.5</v>
      </c>
      <c r="C928" s="35">
        <v>1645</v>
      </c>
      <c r="D928" s="34">
        <f t="shared" si="46"/>
        <v>1313.5</v>
      </c>
      <c r="E928" s="36">
        <v>45652</v>
      </c>
      <c r="F928" s="37">
        <v>1313.8</v>
      </c>
      <c r="G928" s="36">
        <v>45653</v>
      </c>
      <c r="H928" s="38">
        <f t="shared" si="47"/>
        <v>0.29999999999995453</v>
      </c>
      <c r="I928" s="5">
        <f t="shared" si="48"/>
        <v>1</v>
      </c>
      <c r="K928" s="33"/>
      <c r="L928" s="687">
        <v>45651</v>
      </c>
      <c r="M928" s="34">
        <f t="shared" si="49"/>
        <v>138</v>
      </c>
      <c r="N928" s="37"/>
      <c r="O928" s="35">
        <v>138</v>
      </c>
      <c r="P928" s="40">
        <f t="shared" si="50"/>
        <v>0</v>
      </c>
      <c r="Q928" s="41"/>
    </row>
    <row r="929" spans="2:17" ht="15" customHeight="1" x14ac:dyDescent="0.3">
      <c r="B929" s="34">
        <f t="shared" si="45"/>
        <v>1313.8</v>
      </c>
      <c r="C929" s="35">
        <v>1646</v>
      </c>
      <c r="D929" s="34">
        <f t="shared" si="46"/>
        <v>1313.8</v>
      </c>
      <c r="E929" s="36">
        <v>45653</v>
      </c>
      <c r="F929" s="37">
        <v>1314.2</v>
      </c>
      <c r="G929" s="36">
        <v>45654</v>
      </c>
      <c r="H929" s="38">
        <f t="shared" si="47"/>
        <v>0.40000000000009095</v>
      </c>
      <c r="I929" s="5">
        <f t="shared" si="48"/>
        <v>1</v>
      </c>
      <c r="K929" s="33"/>
      <c r="L929" s="687">
        <v>45652</v>
      </c>
      <c r="M929" s="34">
        <f t="shared" si="49"/>
        <v>138</v>
      </c>
      <c r="N929" s="37"/>
      <c r="O929" s="35">
        <v>138</v>
      </c>
      <c r="P929" s="40">
        <f t="shared" si="50"/>
        <v>0</v>
      </c>
      <c r="Q929" s="41"/>
    </row>
    <row r="930" spans="2:17" ht="15" customHeight="1" x14ac:dyDescent="0.3">
      <c r="B930" s="34">
        <f t="shared" si="45"/>
        <v>1314.2</v>
      </c>
      <c r="C930" s="35">
        <v>1648</v>
      </c>
      <c r="D930" s="34">
        <f t="shared" si="46"/>
        <v>1314.2</v>
      </c>
      <c r="E930" s="36">
        <v>45654</v>
      </c>
      <c r="F930" s="37">
        <v>1315</v>
      </c>
      <c r="G930" s="36">
        <v>45655</v>
      </c>
      <c r="H930" s="38">
        <f t="shared" si="47"/>
        <v>0.79999999999995453</v>
      </c>
      <c r="I930" s="5">
        <f t="shared" si="48"/>
        <v>2</v>
      </c>
      <c r="K930" s="33"/>
      <c r="L930" s="687">
        <v>45653</v>
      </c>
      <c r="M930" s="34">
        <f t="shared" si="49"/>
        <v>138</v>
      </c>
      <c r="N930" s="37"/>
      <c r="O930" s="35">
        <v>138</v>
      </c>
      <c r="P930" s="40">
        <f t="shared" si="50"/>
        <v>0</v>
      </c>
      <c r="Q930" s="41"/>
    </row>
    <row r="931" spans="2:17" ht="15" customHeight="1" x14ac:dyDescent="0.3">
      <c r="B931" s="34">
        <f t="shared" si="45"/>
        <v>1315</v>
      </c>
      <c r="C931" s="35">
        <v>1648</v>
      </c>
      <c r="D931" s="34">
        <f t="shared" si="46"/>
        <v>1315</v>
      </c>
      <c r="E931" s="36">
        <v>45655</v>
      </c>
      <c r="F931" s="37">
        <v>1315</v>
      </c>
      <c r="G931" s="36">
        <v>45656</v>
      </c>
      <c r="H931" s="38">
        <f t="shared" si="47"/>
        <v>0</v>
      </c>
      <c r="I931" s="5">
        <f t="shared" si="48"/>
        <v>0</v>
      </c>
      <c r="K931" s="33"/>
      <c r="L931" s="687">
        <v>45654</v>
      </c>
      <c r="M931" s="34">
        <f t="shared" si="49"/>
        <v>138</v>
      </c>
      <c r="N931" s="37"/>
      <c r="O931" s="35">
        <v>131.25</v>
      </c>
      <c r="P931" s="40">
        <f t="shared" si="50"/>
        <v>6.75</v>
      </c>
      <c r="Q931" s="41"/>
    </row>
    <row r="932" spans="2:17" ht="15" customHeight="1" x14ac:dyDescent="0.3">
      <c r="B932" s="34">
        <f t="shared" si="45"/>
        <v>1315</v>
      </c>
      <c r="C932" s="35">
        <v>1649</v>
      </c>
      <c r="D932" s="34">
        <f t="shared" si="46"/>
        <v>1315</v>
      </c>
      <c r="E932" s="36">
        <v>45656</v>
      </c>
      <c r="F932" s="37">
        <v>1315.3</v>
      </c>
      <c r="G932" s="36">
        <v>45657</v>
      </c>
      <c r="H932" s="38">
        <f t="shared" si="47"/>
        <v>0.29999999999995453</v>
      </c>
      <c r="I932" s="5">
        <f t="shared" si="48"/>
        <v>1</v>
      </c>
      <c r="K932" s="33"/>
      <c r="L932" s="687">
        <v>45655</v>
      </c>
      <c r="M932" s="34">
        <f t="shared" si="49"/>
        <v>131.25</v>
      </c>
      <c r="N932" s="37"/>
      <c r="O932" s="35">
        <v>131.25</v>
      </c>
      <c r="P932" s="40">
        <f t="shared" si="50"/>
        <v>0</v>
      </c>
      <c r="Q932" s="41"/>
    </row>
    <row r="933" spans="2:17" ht="15" customHeight="1" x14ac:dyDescent="0.3">
      <c r="B933" s="34">
        <f t="shared" si="45"/>
        <v>1315.3</v>
      </c>
      <c r="C933" s="35">
        <v>1649</v>
      </c>
      <c r="D933" s="34">
        <f t="shared" si="46"/>
        <v>1315.3</v>
      </c>
      <c r="E933" s="36">
        <v>45657</v>
      </c>
      <c r="F933" s="37">
        <v>1315.3</v>
      </c>
      <c r="G933" s="36">
        <v>45658</v>
      </c>
      <c r="H933" s="38">
        <f t="shared" si="47"/>
        <v>0</v>
      </c>
      <c r="I933" s="5">
        <f t="shared" si="48"/>
        <v>0</v>
      </c>
      <c r="K933" s="33"/>
      <c r="L933" s="687">
        <v>45656</v>
      </c>
      <c r="M933" s="34">
        <f t="shared" si="49"/>
        <v>131.25</v>
      </c>
      <c r="N933" s="37"/>
      <c r="O933" s="35">
        <v>131.25</v>
      </c>
      <c r="P933" s="40">
        <f t="shared" si="50"/>
        <v>0</v>
      </c>
      <c r="Q933" s="41"/>
    </row>
    <row r="934" spans="2:17" ht="15" customHeight="1" x14ac:dyDescent="0.3">
      <c r="B934" s="34">
        <f t="shared" si="45"/>
        <v>1315.3</v>
      </c>
      <c r="C934" s="35">
        <v>1650</v>
      </c>
      <c r="D934" s="34">
        <f t="shared" si="46"/>
        <v>1315.3</v>
      </c>
      <c r="E934" s="36">
        <v>45658</v>
      </c>
      <c r="F934" s="37">
        <v>1315.6</v>
      </c>
      <c r="G934" s="36">
        <v>45659</v>
      </c>
      <c r="H934" s="38">
        <f t="shared" si="47"/>
        <v>0.29999999999995453</v>
      </c>
      <c r="I934" s="5">
        <f t="shared" si="48"/>
        <v>1</v>
      </c>
      <c r="K934" s="33"/>
      <c r="L934" s="687">
        <v>45657</v>
      </c>
      <c r="M934" s="34">
        <f t="shared" si="49"/>
        <v>131.25</v>
      </c>
      <c r="N934" s="37"/>
      <c r="O934" s="35">
        <v>131.25</v>
      </c>
      <c r="P934" s="40">
        <f t="shared" si="50"/>
        <v>0</v>
      </c>
      <c r="Q934" s="41"/>
    </row>
    <row r="935" spans="2:17" ht="15" customHeight="1" x14ac:dyDescent="0.3">
      <c r="B935" s="34">
        <f t="shared" si="45"/>
        <v>1315.6</v>
      </c>
      <c r="C935" s="35">
        <v>1651</v>
      </c>
      <c r="D935" s="34">
        <f t="shared" si="46"/>
        <v>1315.6</v>
      </c>
      <c r="E935" s="36">
        <v>45659</v>
      </c>
      <c r="F935" s="37">
        <v>1316</v>
      </c>
      <c r="G935" s="36">
        <v>45660</v>
      </c>
      <c r="H935" s="38">
        <f t="shared" si="47"/>
        <v>0.40000000000009095</v>
      </c>
      <c r="I935" s="5">
        <f t="shared" si="48"/>
        <v>1</v>
      </c>
      <c r="K935" s="33"/>
      <c r="L935" s="687">
        <v>45658</v>
      </c>
      <c r="M935" s="34">
        <f t="shared" si="49"/>
        <v>131.25</v>
      </c>
      <c r="N935" s="37"/>
      <c r="O935" s="35">
        <v>131.25</v>
      </c>
      <c r="P935" s="40">
        <f t="shared" si="50"/>
        <v>0</v>
      </c>
      <c r="Q935" s="41"/>
    </row>
    <row r="936" spans="2:17" ht="15" customHeight="1" x14ac:dyDescent="0.3">
      <c r="B936" s="34">
        <f t="shared" si="45"/>
        <v>1316</v>
      </c>
      <c r="C936" s="35">
        <v>1652</v>
      </c>
      <c r="D936" s="34">
        <f t="shared" si="46"/>
        <v>1316</v>
      </c>
      <c r="E936" s="36">
        <v>45660</v>
      </c>
      <c r="F936" s="37">
        <v>1316.3</v>
      </c>
      <c r="G936" s="36">
        <v>45661</v>
      </c>
      <c r="H936" s="38">
        <f t="shared" si="47"/>
        <v>0.29999999999995453</v>
      </c>
      <c r="I936" s="5">
        <f t="shared" si="48"/>
        <v>1</v>
      </c>
      <c r="K936" s="33"/>
      <c r="L936" s="687">
        <v>45659</v>
      </c>
      <c r="M936" s="34">
        <f t="shared" si="49"/>
        <v>131.25</v>
      </c>
      <c r="N936" s="37"/>
      <c r="O936" s="35">
        <v>131.25</v>
      </c>
      <c r="P936" s="40">
        <f t="shared" si="50"/>
        <v>0</v>
      </c>
      <c r="Q936" s="41"/>
    </row>
    <row r="937" spans="2:17" ht="15" customHeight="1" x14ac:dyDescent="0.3">
      <c r="B937" s="34">
        <f t="shared" si="45"/>
        <v>1316.3</v>
      </c>
      <c r="C937" s="35">
        <v>1653</v>
      </c>
      <c r="D937" s="34">
        <f t="shared" si="46"/>
        <v>1316.3</v>
      </c>
      <c r="E937" s="36">
        <v>45661</v>
      </c>
      <c r="F937" s="37">
        <v>1316.6</v>
      </c>
      <c r="G937" s="36">
        <v>45662</v>
      </c>
      <c r="H937" s="38">
        <f t="shared" si="47"/>
        <v>0.29999999999995453</v>
      </c>
      <c r="I937" s="5">
        <f t="shared" si="48"/>
        <v>1</v>
      </c>
      <c r="K937" s="33"/>
      <c r="L937" s="687">
        <v>45660</v>
      </c>
      <c r="M937" s="34">
        <f t="shared" si="49"/>
        <v>131.25</v>
      </c>
      <c r="N937" s="37"/>
      <c r="O937" s="35">
        <v>131.25</v>
      </c>
      <c r="P937" s="40">
        <f t="shared" si="50"/>
        <v>0</v>
      </c>
      <c r="Q937" s="41"/>
    </row>
    <row r="938" spans="2:17" ht="15" customHeight="1" x14ac:dyDescent="0.3">
      <c r="B938" s="34">
        <f t="shared" si="45"/>
        <v>1316.6</v>
      </c>
      <c r="C938" s="35">
        <v>1654</v>
      </c>
      <c r="D938" s="34">
        <f t="shared" si="46"/>
        <v>1316.6</v>
      </c>
      <c r="E938" s="36">
        <v>45662</v>
      </c>
      <c r="F938" s="37">
        <v>1317.2</v>
      </c>
      <c r="G938" s="36">
        <v>45663</v>
      </c>
      <c r="H938" s="38">
        <f t="shared" si="47"/>
        <v>0.60000000000013642</v>
      </c>
      <c r="I938" s="5">
        <f t="shared" si="48"/>
        <v>1</v>
      </c>
      <c r="K938" s="33"/>
      <c r="L938" s="687">
        <v>45661</v>
      </c>
      <c r="M938" s="34">
        <f t="shared" si="49"/>
        <v>131.25</v>
      </c>
      <c r="N938" s="37"/>
      <c r="O938" s="35">
        <v>131.25</v>
      </c>
      <c r="P938" s="40">
        <f t="shared" si="50"/>
        <v>0</v>
      </c>
      <c r="Q938" s="41"/>
    </row>
    <row r="939" spans="2:17" ht="15" customHeight="1" x14ac:dyDescent="0.3">
      <c r="B939" s="34">
        <f t="shared" si="45"/>
        <v>1317.2</v>
      </c>
      <c r="C939" s="35">
        <v>1655</v>
      </c>
      <c r="D939" s="34">
        <f t="shared" si="46"/>
        <v>1317.2</v>
      </c>
      <c r="E939" s="36">
        <v>45663</v>
      </c>
      <c r="F939" s="37">
        <v>1317.5</v>
      </c>
      <c r="G939" s="36">
        <v>45664</v>
      </c>
      <c r="H939" s="38">
        <f t="shared" si="47"/>
        <v>0.29999999999995453</v>
      </c>
      <c r="I939" s="5">
        <f t="shared" si="48"/>
        <v>1</v>
      </c>
      <c r="K939" s="33"/>
      <c r="L939" s="687">
        <v>45662</v>
      </c>
      <c r="M939" s="34">
        <f t="shared" si="49"/>
        <v>131.25</v>
      </c>
      <c r="N939" s="37"/>
      <c r="O939" s="35">
        <v>131.25</v>
      </c>
      <c r="P939" s="40">
        <f t="shared" si="50"/>
        <v>0</v>
      </c>
      <c r="Q939" s="41"/>
    </row>
    <row r="940" spans="2:17" ht="15" customHeight="1" x14ac:dyDescent="0.3">
      <c r="B940" s="34">
        <f t="shared" si="45"/>
        <v>1317.5</v>
      </c>
      <c r="C940" s="35">
        <v>1656</v>
      </c>
      <c r="D940" s="34">
        <f t="shared" si="46"/>
        <v>1317.5</v>
      </c>
      <c r="E940" s="36">
        <v>45664</v>
      </c>
      <c r="F940" s="37">
        <v>1317.9</v>
      </c>
      <c r="G940" s="36">
        <v>45665</v>
      </c>
      <c r="H940" s="38">
        <f t="shared" si="47"/>
        <v>0.40000000000009095</v>
      </c>
      <c r="I940" s="5">
        <f t="shared" si="48"/>
        <v>1</v>
      </c>
      <c r="K940" s="33"/>
      <c r="L940" s="687">
        <v>45663</v>
      </c>
      <c r="M940" s="34">
        <f t="shared" si="49"/>
        <v>131.25</v>
      </c>
      <c r="N940" s="37"/>
      <c r="O940" s="35">
        <v>128.25</v>
      </c>
      <c r="P940" s="40">
        <f t="shared" si="50"/>
        <v>3</v>
      </c>
      <c r="Q940" s="41"/>
    </row>
    <row r="941" spans="2:17" ht="15" customHeight="1" x14ac:dyDescent="0.3">
      <c r="B941" s="34">
        <f t="shared" si="45"/>
        <v>1317.9</v>
      </c>
      <c r="C941" s="35">
        <v>1657</v>
      </c>
      <c r="D941" s="34">
        <f t="shared" si="46"/>
        <v>1317.9</v>
      </c>
      <c r="E941" s="36">
        <v>45665</v>
      </c>
      <c r="F941" s="37">
        <v>1318.2</v>
      </c>
      <c r="G941" s="36">
        <v>45666</v>
      </c>
      <c r="H941" s="38">
        <f t="shared" si="47"/>
        <v>0.29999999999995453</v>
      </c>
      <c r="I941" s="5">
        <f t="shared" si="48"/>
        <v>1</v>
      </c>
      <c r="K941" s="33"/>
      <c r="L941" s="687">
        <v>45664</v>
      </c>
      <c r="M941" s="34">
        <f t="shared" si="49"/>
        <v>128.25</v>
      </c>
      <c r="N941" s="37"/>
      <c r="O941" s="35">
        <v>128.25</v>
      </c>
      <c r="P941" s="40">
        <f t="shared" si="50"/>
        <v>0</v>
      </c>
      <c r="Q941" s="41"/>
    </row>
    <row r="942" spans="2:17" ht="15" customHeight="1" x14ac:dyDescent="0.3">
      <c r="B942" s="34">
        <f t="shared" si="45"/>
        <v>1318.2</v>
      </c>
      <c r="C942" s="35">
        <v>1658</v>
      </c>
      <c r="D942" s="34">
        <f t="shared" si="46"/>
        <v>1318.2</v>
      </c>
      <c r="E942" s="36">
        <v>45666</v>
      </c>
      <c r="F942" s="37">
        <v>1318.3</v>
      </c>
      <c r="G942" s="36">
        <v>45667</v>
      </c>
      <c r="H942" s="38">
        <f t="shared" si="47"/>
        <v>9.9999999999909051E-2</v>
      </c>
      <c r="I942" s="5">
        <f t="shared" si="48"/>
        <v>1</v>
      </c>
      <c r="K942" s="33"/>
      <c r="L942" s="687">
        <v>45665</v>
      </c>
      <c r="M942" s="34">
        <f t="shared" si="49"/>
        <v>128.25</v>
      </c>
      <c r="N942" s="37"/>
      <c r="O942" s="35">
        <v>128.25</v>
      </c>
      <c r="P942" s="40">
        <f t="shared" si="50"/>
        <v>0</v>
      </c>
      <c r="Q942" s="41"/>
    </row>
    <row r="943" spans="2:17" ht="15" customHeight="1" x14ac:dyDescent="0.3">
      <c r="B943" s="34">
        <f t="shared" si="45"/>
        <v>1318.3</v>
      </c>
      <c r="C943" s="35">
        <v>1659</v>
      </c>
      <c r="D943" s="34">
        <f t="shared" si="46"/>
        <v>1318.3</v>
      </c>
      <c r="E943" s="36">
        <v>45667</v>
      </c>
      <c r="F943" s="37">
        <v>1318.9</v>
      </c>
      <c r="G943" s="36">
        <v>45668</v>
      </c>
      <c r="H943" s="38">
        <f t="shared" si="47"/>
        <v>0.60000000000013642</v>
      </c>
      <c r="I943" s="5">
        <f t="shared" si="48"/>
        <v>1</v>
      </c>
      <c r="K943" s="33"/>
      <c r="L943" s="687">
        <v>45666</v>
      </c>
      <c r="M943" s="34">
        <f t="shared" si="49"/>
        <v>128.25</v>
      </c>
      <c r="N943" s="37"/>
      <c r="O943" s="35">
        <v>128.25</v>
      </c>
      <c r="P943" s="40">
        <f t="shared" si="50"/>
        <v>0</v>
      </c>
      <c r="Q943" s="41"/>
    </row>
    <row r="944" spans="2:17" ht="15" customHeight="1" x14ac:dyDescent="0.3">
      <c r="B944" s="34">
        <f t="shared" si="45"/>
        <v>1318.9</v>
      </c>
      <c r="C944" s="35">
        <v>1660</v>
      </c>
      <c r="D944" s="34">
        <f t="shared" si="46"/>
        <v>1318.9</v>
      </c>
      <c r="E944" s="36">
        <v>45668</v>
      </c>
      <c r="F944" s="37">
        <v>1319.2</v>
      </c>
      <c r="G944" s="36">
        <v>45669</v>
      </c>
      <c r="H944" s="38">
        <f t="shared" si="47"/>
        <v>0.29999999999995453</v>
      </c>
      <c r="I944" s="5">
        <f t="shared" si="48"/>
        <v>1</v>
      </c>
      <c r="K944" s="33"/>
      <c r="L944" s="687">
        <v>45667</v>
      </c>
      <c r="M944" s="34">
        <f t="shared" si="49"/>
        <v>128.25</v>
      </c>
      <c r="N944" s="37"/>
      <c r="O944" s="35">
        <v>112.5</v>
      </c>
      <c r="P944" s="40">
        <f t="shared" si="50"/>
        <v>15.75</v>
      </c>
      <c r="Q944" s="41"/>
    </row>
    <row r="945" spans="2:19" ht="15" customHeight="1" x14ac:dyDescent="0.3">
      <c r="B945" s="34">
        <f t="shared" si="45"/>
        <v>1319.2</v>
      </c>
      <c r="C945" s="35">
        <v>1661</v>
      </c>
      <c r="D945" s="34">
        <f t="shared" si="46"/>
        <v>1319.2</v>
      </c>
      <c r="E945" s="36">
        <v>45669</v>
      </c>
      <c r="F945" s="37">
        <v>1320.5</v>
      </c>
      <c r="G945" s="36">
        <v>45670</v>
      </c>
      <c r="H945" s="38">
        <f t="shared" si="47"/>
        <v>1.2999999999999545</v>
      </c>
      <c r="I945" s="5">
        <f t="shared" si="48"/>
        <v>1</v>
      </c>
      <c r="K945" s="33"/>
      <c r="L945" s="687">
        <v>45668</v>
      </c>
      <c r="M945" s="34">
        <f t="shared" si="49"/>
        <v>112.5</v>
      </c>
      <c r="N945" s="37"/>
      <c r="O945" s="35">
        <v>112.5</v>
      </c>
      <c r="P945" s="40">
        <f t="shared" si="50"/>
        <v>0</v>
      </c>
      <c r="Q945" s="41"/>
    </row>
    <row r="946" spans="2:19" ht="15" customHeight="1" x14ac:dyDescent="0.3">
      <c r="B946" s="34">
        <f t="shared" si="45"/>
        <v>1320.5</v>
      </c>
      <c r="C946" s="35">
        <v>1663</v>
      </c>
      <c r="D946" s="34">
        <f t="shared" si="46"/>
        <v>1320.5</v>
      </c>
      <c r="E946" s="36">
        <v>45670</v>
      </c>
      <c r="F946" s="37">
        <v>1321.2</v>
      </c>
      <c r="G946" s="36">
        <v>45671</v>
      </c>
      <c r="H946" s="38">
        <f t="shared" si="47"/>
        <v>0.70000000000004547</v>
      </c>
      <c r="I946" s="5">
        <f t="shared" si="48"/>
        <v>2</v>
      </c>
      <c r="K946" s="33"/>
      <c r="L946" s="687">
        <v>45669</v>
      </c>
      <c r="M946" s="34">
        <f t="shared" si="49"/>
        <v>112.5</v>
      </c>
      <c r="N946" s="37"/>
      <c r="O946" s="35">
        <v>99.75</v>
      </c>
      <c r="P946" s="40">
        <f t="shared" si="50"/>
        <v>12.75</v>
      </c>
      <c r="Q946" s="41"/>
    </row>
    <row r="947" spans="2:19" ht="15" customHeight="1" x14ac:dyDescent="0.3">
      <c r="B947" s="34">
        <f t="shared" si="45"/>
        <v>1321.2</v>
      </c>
      <c r="C947" s="35">
        <v>1664</v>
      </c>
      <c r="D947" s="34">
        <f t="shared" si="46"/>
        <v>1321.2</v>
      </c>
      <c r="E947" s="36">
        <v>45671</v>
      </c>
      <c r="F947" s="37">
        <v>1321.7</v>
      </c>
      <c r="G947" s="36">
        <v>45672</v>
      </c>
      <c r="H947" s="38">
        <f t="shared" si="47"/>
        <v>0.5</v>
      </c>
      <c r="I947" s="5">
        <f t="shared" si="48"/>
        <v>1</v>
      </c>
      <c r="K947" s="33"/>
      <c r="L947" s="687">
        <v>45670</v>
      </c>
      <c r="M947" s="34">
        <f t="shared" si="49"/>
        <v>99.75</v>
      </c>
      <c r="N947" s="37"/>
      <c r="O947" s="35">
        <v>75</v>
      </c>
      <c r="P947" s="40">
        <f t="shared" si="50"/>
        <v>24.75</v>
      </c>
      <c r="Q947" s="41"/>
    </row>
    <row r="948" spans="2:19" ht="15" customHeight="1" x14ac:dyDescent="0.3">
      <c r="B948" s="34">
        <f t="shared" si="45"/>
        <v>1321.7</v>
      </c>
      <c r="C948" s="35">
        <v>1665</v>
      </c>
      <c r="D948" s="34">
        <f t="shared" si="46"/>
        <v>1321.7</v>
      </c>
      <c r="E948" s="36">
        <v>45672</v>
      </c>
      <c r="F948" s="37">
        <v>1322.1</v>
      </c>
      <c r="G948" s="36">
        <v>45673</v>
      </c>
      <c r="H948" s="38">
        <f t="shared" si="47"/>
        <v>0.39999999999986358</v>
      </c>
      <c r="I948" s="5">
        <f t="shared" si="48"/>
        <v>1</v>
      </c>
      <c r="K948" s="33"/>
      <c r="L948" s="687">
        <v>45671</v>
      </c>
      <c r="M948" s="34">
        <f t="shared" si="49"/>
        <v>75</v>
      </c>
      <c r="N948" s="37"/>
      <c r="O948" s="35">
        <v>75</v>
      </c>
      <c r="P948" s="40">
        <f t="shared" si="50"/>
        <v>0</v>
      </c>
      <c r="Q948" s="41"/>
    </row>
    <row r="949" spans="2:19" ht="15" customHeight="1" x14ac:dyDescent="0.3">
      <c r="B949" s="34">
        <f t="shared" si="45"/>
        <v>1322.1</v>
      </c>
      <c r="C949" s="35">
        <v>1666</v>
      </c>
      <c r="D949" s="34">
        <f t="shared" si="46"/>
        <v>1322.1</v>
      </c>
      <c r="E949" s="36">
        <v>45673</v>
      </c>
      <c r="F949" s="37">
        <v>1322.4</v>
      </c>
      <c r="G949" s="36">
        <v>45674</v>
      </c>
      <c r="H949" s="38">
        <f t="shared" si="47"/>
        <v>0.3000000000001819</v>
      </c>
      <c r="I949" s="5">
        <f t="shared" si="48"/>
        <v>1</v>
      </c>
      <c r="K949" s="33"/>
      <c r="L949" s="687">
        <v>45672</v>
      </c>
      <c r="M949" s="34">
        <f t="shared" si="49"/>
        <v>75</v>
      </c>
      <c r="N949" s="37"/>
      <c r="O949" s="35">
        <v>56.25</v>
      </c>
      <c r="P949" s="40">
        <f t="shared" si="50"/>
        <v>18.75</v>
      </c>
      <c r="Q949" s="41"/>
    </row>
    <row r="950" spans="2:19" ht="15" customHeight="1" x14ac:dyDescent="0.3">
      <c r="B950" s="34">
        <f t="shared" si="45"/>
        <v>1322.4</v>
      </c>
      <c r="C950" s="35">
        <v>1667</v>
      </c>
      <c r="D950" s="34">
        <f t="shared" si="46"/>
        <v>1322.4</v>
      </c>
      <c r="E950" s="36">
        <v>45674</v>
      </c>
      <c r="F950" s="37">
        <v>1322.8</v>
      </c>
      <c r="G950" s="36">
        <v>45675</v>
      </c>
      <c r="H950" s="38">
        <f t="shared" si="47"/>
        <v>0.39999999999986358</v>
      </c>
      <c r="I950" s="5">
        <f t="shared" si="48"/>
        <v>1</v>
      </c>
      <c r="K950" s="33"/>
      <c r="L950" s="687">
        <v>45673</v>
      </c>
      <c r="M950" s="34">
        <f t="shared" si="49"/>
        <v>56.25</v>
      </c>
      <c r="N950" s="37"/>
      <c r="O950" s="35">
        <v>56.25</v>
      </c>
      <c r="P950" s="40">
        <f t="shared" si="50"/>
        <v>0</v>
      </c>
      <c r="Q950" s="41"/>
    </row>
    <row r="951" spans="2:19" ht="15" customHeight="1" x14ac:dyDescent="0.3">
      <c r="B951" s="34">
        <f t="shared" si="45"/>
        <v>1322.8</v>
      </c>
      <c r="C951" s="35">
        <v>1670</v>
      </c>
      <c r="D951" s="34">
        <f t="shared" si="46"/>
        <v>1322.8</v>
      </c>
      <c r="E951" s="36">
        <v>45675</v>
      </c>
      <c r="F951" s="37">
        <v>1323.9</v>
      </c>
      <c r="G951" s="36">
        <v>45676</v>
      </c>
      <c r="H951" s="38">
        <f t="shared" si="47"/>
        <v>1.1000000000001364</v>
      </c>
      <c r="I951" s="5">
        <f t="shared" si="48"/>
        <v>3</v>
      </c>
      <c r="K951" s="33"/>
      <c r="L951" s="687">
        <v>45674</v>
      </c>
      <c r="M951" s="34">
        <f t="shared" si="49"/>
        <v>56.25</v>
      </c>
      <c r="N951" s="37"/>
      <c r="O951" s="35">
        <v>37.5</v>
      </c>
      <c r="P951" s="40">
        <f t="shared" si="50"/>
        <v>18.75</v>
      </c>
      <c r="Q951" s="41"/>
    </row>
    <row r="952" spans="2:19" ht="15" customHeight="1" x14ac:dyDescent="0.3">
      <c r="B952" s="34">
        <f t="shared" si="45"/>
        <v>1323.9</v>
      </c>
      <c r="C952" s="35">
        <v>1670</v>
      </c>
      <c r="D952" s="34">
        <f t="shared" si="46"/>
        <v>1323.9</v>
      </c>
      <c r="E952" s="36">
        <v>45676</v>
      </c>
      <c r="F952" s="37">
        <v>1325.9</v>
      </c>
      <c r="G952" s="36">
        <v>45677</v>
      </c>
      <c r="H952" s="38">
        <f t="shared" si="47"/>
        <v>2</v>
      </c>
      <c r="I952" s="5">
        <f t="shared" si="48"/>
        <v>0</v>
      </c>
      <c r="K952" s="33"/>
      <c r="L952" s="687">
        <v>45675</v>
      </c>
      <c r="M952" s="34">
        <f t="shared" si="49"/>
        <v>37.5</v>
      </c>
      <c r="N952" s="37"/>
      <c r="O952" s="35">
        <v>18.75</v>
      </c>
      <c r="P952" s="40">
        <f t="shared" si="50"/>
        <v>18.75</v>
      </c>
      <c r="Q952" s="41"/>
    </row>
    <row r="953" spans="2:19" ht="15" customHeight="1" x14ac:dyDescent="0.3">
      <c r="B953" s="34">
        <f t="shared" si="45"/>
        <v>1325.9</v>
      </c>
      <c r="C953" s="35">
        <v>1674</v>
      </c>
      <c r="D953" s="34">
        <f t="shared" si="46"/>
        <v>1325.9</v>
      </c>
      <c r="E953" s="36">
        <v>45677</v>
      </c>
      <c r="F953" s="37">
        <v>1328.3</v>
      </c>
      <c r="G953" s="36">
        <v>45678</v>
      </c>
      <c r="H953" s="38">
        <f t="shared" si="47"/>
        <v>2.3999999999998636</v>
      </c>
      <c r="I953" s="5">
        <f t="shared" si="48"/>
        <v>4</v>
      </c>
      <c r="K953" s="33"/>
      <c r="L953" s="687">
        <v>45676</v>
      </c>
      <c r="M953" s="34">
        <f t="shared" si="49"/>
        <v>18.75</v>
      </c>
      <c r="N953" s="37">
        <v>30</v>
      </c>
      <c r="O953" s="35">
        <v>18.75</v>
      </c>
      <c r="P953" s="40">
        <f t="shared" si="50"/>
        <v>30</v>
      </c>
      <c r="Q953" s="41"/>
    </row>
    <row r="954" spans="2:19" ht="15" customHeight="1" x14ac:dyDescent="0.3">
      <c r="B954" s="34">
        <f t="shared" si="45"/>
        <v>1328.3</v>
      </c>
      <c r="C954" s="35">
        <v>1676</v>
      </c>
      <c r="D954" s="34">
        <f t="shared" si="46"/>
        <v>1328.3</v>
      </c>
      <c r="E954" s="36">
        <v>45678</v>
      </c>
      <c r="F954" s="37">
        <v>1334.3</v>
      </c>
      <c r="G954" s="36">
        <v>45679</v>
      </c>
      <c r="H954" s="38">
        <f t="shared" si="47"/>
        <v>6</v>
      </c>
      <c r="I954" s="5">
        <f t="shared" si="48"/>
        <v>2</v>
      </c>
      <c r="J954">
        <f>SUM(H950:H953)</f>
        <v>5.8999999999998636</v>
      </c>
      <c r="K954" s="33"/>
      <c r="L954" s="687">
        <v>45677</v>
      </c>
      <c r="M954" s="34">
        <f t="shared" si="49"/>
        <v>18.75</v>
      </c>
      <c r="N954" s="37">
        <v>120</v>
      </c>
      <c r="O954" s="35">
        <v>168.75</v>
      </c>
      <c r="P954" s="40">
        <v>0</v>
      </c>
      <c r="Q954" s="41"/>
      <c r="R954" s="48" t="s">
        <v>1535</v>
      </c>
    </row>
    <row r="955" spans="2:19" ht="15" customHeight="1" x14ac:dyDescent="0.3">
      <c r="B955" s="34">
        <f t="shared" si="45"/>
        <v>1334.3</v>
      </c>
      <c r="C955" s="35">
        <v>1680</v>
      </c>
      <c r="D955" s="34">
        <f t="shared" si="46"/>
        <v>1334.3</v>
      </c>
      <c r="E955" s="36">
        <v>45679</v>
      </c>
      <c r="F955" s="37">
        <v>1337.3</v>
      </c>
      <c r="G955" s="36">
        <v>45680</v>
      </c>
      <c r="H955" s="38">
        <f t="shared" si="47"/>
        <v>3</v>
      </c>
      <c r="I955" s="5">
        <f t="shared" si="48"/>
        <v>4</v>
      </c>
      <c r="K955" s="33"/>
      <c r="L955" s="687">
        <v>45678</v>
      </c>
      <c r="M955" s="34">
        <f t="shared" si="49"/>
        <v>168.75</v>
      </c>
      <c r="N955" s="37"/>
      <c r="O955" s="35">
        <v>75</v>
      </c>
      <c r="P955" s="40">
        <f t="shared" si="50"/>
        <v>93.75</v>
      </c>
      <c r="Q955" s="41"/>
    </row>
    <row r="956" spans="2:19" ht="15" customHeight="1" x14ac:dyDescent="0.3">
      <c r="B956" s="34">
        <f t="shared" si="45"/>
        <v>1337.3</v>
      </c>
      <c r="C956" s="35">
        <v>1680</v>
      </c>
      <c r="D956" s="34">
        <f t="shared" si="46"/>
        <v>1337.3</v>
      </c>
      <c r="E956" s="36">
        <v>45680</v>
      </c>
      <c r="F956" s="37">
        <v>1337.3</v>
      </c>
      <c r="G956" s="36">
        <v>45681</v>
      </c>
      <c r="H956" s="38">
        <f t="shared" si="47"/>
        <v>0</v>
      </c>
      <c r="I956" s="5">
        <f t="shared" si="48"/>
        <v>0</v>
      </c>
      <c r="K956" s="33"/>
      <c r="L956" s="687">
        <v>45679</v>
      </c>
      <c r="M956" s="34">
        <f t="shared" si="49"/>
        <v>75</v>
      </c>
      <c r="N956" s="37"/>
      <c r="O956" s="35">
        <v>9.15</v>
      </c>
      <c r="P956" s="40">
        <f t="shared" si="50"/>
        <v>65.849999999999994</v>
      </c>
      <c r="Q956" s="41"/>
      <c r="S956">
        <f>SUM(P951:P954)</f>
        <v>67.5</v>
      </c>
    </row>
    <row r="957" spans="2:19" ht="15" customHeight="1" x14ac:dyDescent="0.3">
      <c r="B957" s="34">
        <f t="shared" si="45"/>
        <v>1337.3</v>
      </c>
      <c r="C957" s="35">
        <v>1681</v>
      </c>
      <c r="D957" s="34">
        <f t="shared" si="46"/>
        <v>1337.3</v>
      </c>
      <c r="E957" s="36">
        <v>45681</v>
      </c>
      <c r="F957" s="37">
        <v>1341.3</v>
      </c>
      <c r="G957" s="36">
        <v>45682</v>
      </c>
      <c r="H957" s="38">
        <f t="shared" si="47"/>
        <v>4</v>
      </c>
      <c r="I957" s="5">
        <f t="shared" si="48"/>
        <v>1</v>
      </c>
      <c r="K957" s="33"/>
      <c r="L957" s="687">
        <v>45680</v>
      </c>
      <c r="M957" s="34">
        <f t="shared" si="49"/>
        <v>9.15</v>
      </c>
      <c r="N957" s="37"/>
      <c r="O957" s="35">
        <v>9.15</v>
      </c>
      <c r="P957" s="40">
        <f t="shared" si="50"/>
        <v>0</v>
      </c>
      <c r="Q957" s="41"/>
    </row>
    <row r="958" spans="2:19" ht="15" customHeight="1" x14ac:dyDescent="0.3">
      <c r="B958" s="34">
        <f t="shared" si="45"/>
        <v>1341.3</v>
      </c>
      <c r="C958" s="35">
        <v>1681</v>
      </c>
      <c r="D958" s="34">
        <f t="shared" si="46"/>
        <v>1341.3</v>
      </c>
      <c r="E958" s="36">
        <v>45682</v>
      </c>
      <c r="F958" s="37">
        <v>1341.3</v>
      </c>
      <c r="G958" s="36">
        <v>45683</v>
      </c>
      <c r="H958" s="38">
        <f t="shared" si="47"/>
        <v>0</v>
      </c>
      <c r="I958" s="5">
        <f t="shared" si="48"/>
        <v>0</v>
      </c>
      <c r="K958" s="33"/>
      <c r="L958" s="687">
        <v>45681</v>
      </c>
      <c r="M958" s="34">
        <f t="shared" si="49"/>
        <v>9.15</v>
      </c>
      <c r="N958" s="37">
        <v>150</v>
      </c>
      <c r="O958" s="35">
        <v>150</v>
      </c>
      <c r="P958" s="40">
        <f t="shared" si="50"/>
        <v>9.1500000000000057</v>
      </c>
      <c r="Q958" s="41"/>
    </row>
    <row r="959" spans="2:19" ht="15" customHeight="1" x14ac:dyDescent="0.3">
      <c r="B959" s="34">
        <f t="shared" si="45"/>
        <v>1341.3</v>
      </c>
      <c r="C959" s="35">
        <v>1681</v>
      </c>
      <c r="D959" s="34">
        <f t="shared" si="46"/>
        <v>1341.3</v>
      </c>
      <c r="E959" s="36">
        <v>45683</v>
      </c>
      <c r="F959" s="37">
        <v>1341.3</v>
      </c>
      <c r="G959" s="36">
        <v>45684</v>
      </c>
      <c r="H959" s="38">
        <f t="shared" si="47"/>
        <v>0</v>
      </c>
      <c r="I959" s="5">
        <f t="shared" si="48"/>
        <v>0</v>
      </c>
      <c r="K959" s="33"/>
      <c r="L959" s="687">
        <v>45682</v>
      </c>
      <c r="M959" s="34">
        <f t="shared" si="49"/>
        <v>150</v>
      </c>
      <c r="N959" s="37"/>
      <c r="O959" s="35">
        <v>150</v>
      </c>
      <c r="P959" s="40">
        <f t="shared" si="50"/>
        <v>0</v>
      </c>
      <c r="Q959" s="41"/>
    </row>
    <row r="960" spans="2:19" ht="15" customHeight="1" x14ac:dyDescent="0.3">
      <c r="B960" s="34">
        <f t="shared" si="45"/>
        <v>1341.3</v>
      </c>
      <c r="C960" s="35">
        <v>1681</v>
      </c>
      <c r="D960" s="34">
        <f t="shared" si="46"/>
        <v>1341.3</v>
      </c>
      <c r="E960" s="36">
        <v>45684</v>
      </c>
      <c r="F960" s="37">
        <v>1341.3</v>
      </c>
      <c r="G960" s="36">
        <v>45685</v>
      </c>
      <c r="H960" s="38">
        <f t="shared" si="47"/>
        <v>0</v>
      </c>
      <c r="I960" s="5">
        <f t="shared" si="48"/>
        <v>0</v>
      </c>
      <c r="K960" s="33"/>
      <c r="L960" s="687">
        <v>45683</v>
      </c>
      <c r="M960" s="34">
        <f t="shared" si="49"/>
        <v>150</v>
      </c>
      <c r="N960" s="37"/>
      <c r="O960" s="35">
        <v>150</v>
      </c>
      <c r="P960" s="40">
        <f t="shared" si="50"/>
        <v>0</v>
      </c>
      <c r="Q960" s="41"/>
    </row>
    <row r="961" spans="2:18" ht="15" customHeight="1" x14ac:dyDescent="0.3">
      <c r="B961" s="34">
        <f t="shared" si="45"/>
        <v>1341.3</v>
      </c>
      <c r="C961" s="35">
        <v>1682</v>
      </c>
      <c r="D961" s="34">
        <f t="shared" si="46"/>
        <v>1341.3</v>
      </c>
      <c r="E961" s="36">
        <v>45685</v>
      </c>
      <c r="F961" s="37">
        <v>1343.3</v>
      </c>
      <c r="G961" s="36">
        <v>45686</v>
      </c>
      <c r="H961" s="38">
        <f t="shared" si="47"/>
        <v>2</v>
      </c>
      <c r="I961" s="5">
        <f t="shared" si="48"/>
        <v>1</v>
      </c>
      <c r="K961" s="33"/>
      <c r="L961" s="687">
        <v>45684</v>
      </c>
      <c r="M961" s="34">
        <f t="shared" si="49"/>
        <v>150</v>
      </c>
      <c r="N961" s="37"/>
      <c r="O961" s="35">
        <v>150</v>
      </c>
      <c r="P961" s="40">
        <f t="shared" si="50"/>
        <v>0</v>
      </c>
      <c r="Q961" s="41"/>
    </row>
    <row r="962" spans="2:18" ht="15" customHeight="1" x14ac:dyDescent="0.3">
      <c r="B962" s="34">
        <f t="shared" si="45"/>
        <v>1343.3</v>
      </c>
      <c r="C962" s="35">
        <v>1683</v>
      </c>
      <c r="D962" s="34">
        <f t="shared" si="46"/>
        <v>1343.3</v>
      </c>
      <c r="E962" s="36">
        <v>45686</v>
      </c>
      <c r="F962" s="37">
        <v>1343.7</v>
      </c>
      <c r="G962" s="36">
        <v>45687</v>
      </c>
      <c r="H962" s="38">
        <f t="shared" si="47"/>
        <v>0.40000000000009095</v>
      </c>
      <c r="I962" s="5">
        <f t="shared" si="48"/>
        <v>1</v>
      </c>
      <c r="K962" s="33"/>
      <c r="L962" s="687">
        <v>45685</v>
      </c>
      <c r="M962" s="34">
        <f t="shared" si="49"/>
        <v>150</v>
      </c>
      <c r="N962" s="37"/>
      <c r="O962" s="35">
        <v>131.22</v>
      </c>
      <c r="P962" s="40">
        <f t="shared" si="50"/>
        <v>18.78</v>
      </c>
      <c r="Q962" s="41"/>
    </row>
    <row r="963" spans="2:18" ht="15" customHeight="1" x14ac:dyDescent="0.3">
      <c r="B963" s="34">
        <f t="shared" si="45"/>
        <v>1343.7</v>
      </c>
      <c r="C963" s="35">
        <v>1685</v>
      </c>
      <c r="D963" s="34">
        <f t="shared" si="46"/>
        <v>1343.7</v>
      </c>
      <c r="E963" s="36">
        <v>45687</v>
      </c>
      <c r="F963" s="37">
        <v>1344</v>
      </c>
      <c r="G963" s="36">
        <v>45688</v>
      </c>
      <c r="H963" s="38">
        <f t="shared" si="47"/>
        <v>0.29999999999995453</v>
      </c>
      <c r="I963" s="5">
        <f t="shared" si="48"/>
        <v>2</v>
      </c>
      <c r="K963" s="33"/>
      <c r="L963" s="687">
        <v>45686</v>
      </c>
      <c r="M963" s="34">
        <f t="shared" si="49"/>
        <v>131.22</v>
      </c>
      <c r="N963" s="37">
        <v>200</v>
      </c>
      <c r="O963" s="35">
        <v>337.5</v>
      </c>
      <c r="P963" s="40">
        <v>0</v>
      </c>
      <c r="Q963" s="41"/>
    </row>
    <row r="964" spans="2:18" ht="15" customHeight="1" x14ac:dyDescent="0.3">
      <c r="B964" s="34">
        <f t="shared" si="45"/>
        <v>1344</v>
      </c>
      <c r="C964" s="35">
        <v>1685</v>
      </c>
      <c r="D964" s="34">
        <f t="shared" si="46"/>
        <v>1344</v>
      </c>
      <c r="E964" s="36">
        <v>45688</v>
      </c>
      <c r="F964" s="37">
        <v>1344.3</v>
      </c>
      <c r="G964" s="36">
        <v>45689</v>
      </c>
      <c r="H964" s="38">
        <f t="shared" si="47"/>
        <v>0.29999999999995453</v>
      </c>
      <c r="I964" s="5">
        <f t="shared" si="48"/>
        <v>0</v>
      </c>
      <c r="K964" s="33"/>
      <c r="L964" s="687">
        <v>45687</v>
      </c>
      <c r="M964" s="34">
        <f t="shared" si="49"/>
        <v>337.5</v>
      </c>
      <c r="N964" s="37"/>
      <c r="O964" s="35">
        <v>337.5</v>
      </c>
      <c r="P964" s="40">
        <f t="shared" si="50"/>
        <v>0</v>
      </c>
      <c r="Q964" s="41"/>
    </row>
    <row r="965" spans="2:18" ht="15" customHeight="1" x14ac:dyDescent="0.3">
      <c r="B965" s="34">
        <f t="shared" si="45"/>
        <v>1344.3</v>
      </c>
      <c r="C965" s="35">
        <v>1686</v>
      </c>
      <c r="D965" s="34">
        <f t="shared" si="46"/>
        <v>1344.3</v>
      </c>
      <c r="E965" s="36">
        <v>45689</v>
      </c>
      <c r="F965" s="37">
        <v>1344.7</v>
      </c>
      <c r="G965" s="36">
        <v>45690</v>
      </c>
      <c r="H965" s="38">
        <f t="shared" si="47"/>
        <v>0.40000000000009095</v>
      </c>
      <c r="I965" s="5">
        <f t="shared" si="48"/>
        <v>1</v>
      </c>
      <c r="K965" s="33"/>
      <c r="L965" s="687">
        <v>45688</v>
      </c>
      <c r="M965" s="34">
        <f t="shared" si="49"/>
        <v>337.5</v>
      </c>
      <c r="N965" s="37"/>
      <c r="O965" s="35">
        <v>337.5</v>
      </c>
      <c r="P965" s="40">
        <f t="shared" si="50"/>
        <v>0</v>
      </c>
      <c r="Q965" s="41"/>
      <c r="R965" s="48">
        <f>SUM(P935:P965)</f>
        <v>330.03</v>
      </c>
    </row>
    <row r="966" spans="2:18" ht="15" customHeight="1" x14ac:dyDescent="0.3">
      <c r="B966" s="34">
        <f t="shared" si="45"/>
        <v>1344.7</v>
      </c>
      <c r="C966" s="35">
        <v>1687</v>
      </c>
      <c r="D966" s="34">
        <f t="shared" si="46"/>
        <v>1344.7</v>
      </c>
      <c r="E966" s="36">
        <v>45690</v>
      </c>
      <c r="F966" s="37">
        <v>1345.1</v>
      </c>
      <c r="G966" s="36">
        <v>45691</v>
      </c>
      <c r="H966" s="38">
        <f t="shared" si="47"/>
        <v>0.39999999999986358</v>
      </c>
      <c r="I966" s="5">
        <f t="shared" si="48"/>
        <v>1</v>
      </c>
      <c r="K966" s="33"/>
      <c r="L966" s="687">
        <v>45689</v>
      </c>
      <c r="M966" s="34">
        <f t="shared" si="49"/>
        <v>337.5</v>
      </c>
      <c r="N966" s="37"/>
      <c r="O966" s="35">
        <v>337.5</v>
      </c>
      <c r="P966" s="40">
        <f t="shared" si="50"/>
        <v>0</v>
      </c>
      <c r="Q966" s="41"/>
    </row>
    <row r="967" spans="2:18" ht="15" customHeight="1" x14ac:dyDescent="0.3">
      <c r="B967" s="34">
        <f t="shared" si="45"/>
        <v>1345.1</v>
      </c>
      <c r="C967" s="35">
        <v>1687</v>
      </c>
      <c r="D967" s="34">
        <f t="shared" si="46"/>
        <v>1345.1</v>
      </c>
      <c r="E967" s="36">
        <v>45691</v>
      </c>
      <c r="F967" s="37">
        <v>1345.1</v>
      </c>
      <c r="G967" s="36">
        <v>45692</v>
      </c>
      <c r="H967" s="38">
        <f t="shared" si="47"/>
        <v>0</v>
      </c>
      <c r="I967" s="5">
        <f t="shared" si="48"/>
        <v>0</v>
      </c>
      <c r="K967" s="33"/>
      <c r="L967" s="687">
        <v>45690</v>
      </c>
      <c r="M967" s="34">
        <f t="shared" si="49"/>
        <v>337.5</v>
      </c>
      <c r="N967" s="37"/>
      <c r="O967" s="35">
        <v>337.5</v>
      </c>
      <c r="P967" s="40">
        <f t="shared" si="50"/>
        <v>0</v>
      </c>
      <c r="Q967" s="41"/>
    </row>
    <row r="968" spans="2:18" ht="15" customHeight="1" x14ac:dyDescent="0.3">
      <c r="B968" s="34">
        <f t="shared" si="45"/>
        <v>1345.1</v>
      </c>
      <c r="C968" s="35">
        <v>1688</v>
      </c>
      <c r="D968" s="34">
        <f t="shared" si="46"/>
        <v>1345.1</v>
      </c>
      <c r="E968" s="36">
        <v>45692</v>
      </c>
      <c r="F968" s="37">
        <v>1345.4</v>
      </c>
      <c r="G968" s="36">
        <v>45693</v>
      </c>
      <c r="H968" s="38">
        <f t="shared" si="47"/>
        <v>0.3000000000001819</v>
      </c>
      <c r="I968" s="5">
        <f t="shared" si="48"/>
        <v>1</v>
      </c>
      <c r="K968" s="33"/>
      <c r="L968" s="687">
        <v>45691</v>
      </c>
      <c r="M968" s="34">
        <f t="shared" si="49"/>
        <v>337.5</v>
      </c>
      <c r="N968" s="37"/>
      <c r="O968" s="35">
        <v>337.5</v>
      </c>
      <c r="P968" s="40">
        <f t="shared" si="50"/>
        <v>0</v>
      </c>
      <c r="Q968" s="41"/>
    </row>
    <row r="969" spans="2:18" ht="15" customHeight="1" x14ac:dyDescent="0.3">
      <c r="B969" s="34">
        <f t="shared" si="45"/>
        <v>1345.4</v>
      </c>
      <c r="C969" s="35">
        <v>1689</v>
      </c>
      <c r="D969" s="34">
        <f t="shared" si="46"/>
        <v>1345.4</v>
      </c>
      <c r="E969" s="36">
        <v>45693</v>
      </c>
      <c r="F969" s="37">
        <v>1345.7</v>
      </c>
      <c r="G969" s="36">
        <v>45694</v>
      </c>
      <c r="H969" s="38">
        <f t="shared" si="47"/>
        <v>0.29999999999995453</v>
      </c>
      <c r="I969" s="5">
        <f t="shared" si="48"/>
        <v>1</v>
      </c>
      <c r="K969" s="33"/>
      <c r="L969" s="687">
        <v>45692</v>
      </c>
      <c r="M969" s="34">
        <f t="shared" si="49"/>
        <v>337.5</v>
      </c>
      <c r="N969" s="37"/>
      <c r="O969" s="35">
        <v>309</v>
      </c>
      <c r="P969" s="40">
        <f t="shared" si="50"/>
        <v>28.5</v>
      </c>
      <c r="Q969" s="41"/>
    </row>
    <row r="970" spans="2:18" ht="15" customHeight="1" x14ac:dyDescent="0.3">
      <c r="B970" s="34">
        <f t="shared" si="45"/>
        <v>1345.7</v>
      </c>
      <c r="C970" s="35">
        <v>1690</v>
      </c>
      <c r="D970" s="34">
        <f t="shared" si="46"/>
        <v>1345.7</v>
      </c>
      <c r="E970" s="36">
        <v>45694</v>
      </c>
      <c r="F970" s="37">
        <v>1346.1</v>
      </c>
      <c r="G970" s="36">
        <v>45695</v>
      </c>
      <c r="H970" s="38">
        <f t="shared" si="47"/>
        <v>0.39999999999986358</v>
      </c>
      <c r="I970" s="5">
        <f t="shared" si="48"/>
        <v>1</v>
      </c>
      <c r="K970" s="33"/>
      <c r="L970" s="687">
        <v>45693</v>
      </c>
      <c r="M970" s="34">
        <f t="shared" si="49"/>
        <v>309</v>
      </c>
      <c r="N970" s="37"/>
      <c r="O970" s="35">
        <v>309</v>
      </c>
      <c r="P970" s="40">
        <f t="shared" si="50"/>
        <v>0</v>
      </c>
      <c r="Q970" s="41"/>
    </row>
    <row r="971" spans="2:18" ht="15" customHeight="1" x14ac:dyDescent="0.3">
      <c r="B971" s="34">
        <f t="shared" si="45"/>
        <v>1346.1</v>
      </c>
      <c r="C971" s="35">
        <v>1691</v>
      </c>
      <c r="D971" s="34">
        <f t="shared" si="46"/>
        <v>1346.1</v>
      </c>
      <c r="E971" s="36">
        <v>45695</v>
      </c>
      <c r="F971" s="37">
        <v>1346.4</v>
      </c>
      <c r="G971" s="36">
        <v>45696</v>
      </c>
      <c r="H971" s="38">
        <f t="shared" si="47"/>
        <v>0.3000000000001819</v>
      </c>
      <c r="I971" s="5">
        <f t="shared" si="48"/>
        <v>1</v>
      </c>
      <c r="K971" s="33"/>
      <c r="L971" s="687">
        <v>45694</v>
      </c>
      <c r="M971" s="34">
        <f t="shared" si="49"/>
        <v>309</v>
      </c>
      <c r="N971" s="37">
        <v>30</v>
      </c>
      <c r="O971" s="35">
        <v>375</v>
      </c>
      <c r="P971" s="40">
        <v>0</v>
      </c>
      <c r="Q971" s="41"/>
    </row>
    <row r="972" spans="2:18" ht="15" customHeight="1" x14ac:dyDescent="0.3">
      <c r="B972" s="34">
        <f t="shared" si="45"/>
        <v>1346.4</v>
      </c>
      <c r="C972" s="35">
        <v>1692</v>
      </c>
      <c r="D972" s="34">
        <f t="shared" si="46"/>
        <v>1346.4</v>
      </c>
      <c r="E972" s="36">
        <v>45696</v>
      </c>
      <c r="F972" s="37">
        <v>1348.5</v>
      </c>
      <c r="G972" s="36">
        <v>45697</v>
      </c>
      <c r="H972" s="38">
        <f t="shared" si="47"/>
        <v>2.0999999999999091</v>
      </c>
      <c r="I972" s="5">
        <f t="shared" si="48"/>
        <v>1</v>
      </c>
      <c r="K972" s="33"/>
      <c r="L972" s="687">
        <v>45695</v>
      </c>
      <c r="M972" s="34">
        <f t="shared" si="49"/>
        <v>375</v>
      </c>
      <c r="N972" s="37"/>
      <c r="O972" s="35">
        <v>356.25</v>
      </c>
      <c r="P972" s="40">
        <f t="shared" si="50"/>
        <v>18.75</v>
      </c>
      <c r="Q972" s="41"/>
    </row>
    <row r="973" spans="2:18" ht="15" customHeight="1" x14ac:dyDescent="0.3">
      <c r="B973" s="34">
        <f t="shared" si="45"/>
        <v>1348.5</v>
      </c>
      <c r="C973" s="35">
        <v>1693</v>
      </c>
      <c r="D973" s="34">
        <f t="shared" si="46"/>
        <v>1348.5</v>
      </c>
      <c r="E973" s="36">
        <v>45697</v>
      </c>
      <c r="F973" s="37">
        <v>1348.9</v>
      </c>
      <c r="G973" s="36">
        <v>45698</v>
      </c>
      <c r="H973" s="38">
        <f t="shared" si="47"/>
        <v>0.40000000000009095</v>
      </c>
      <c r="I973" s="5">
        <f t="shared" si="48"/>
        <v>1</v>
      </c>
      <c r="K973" s="33"/>
      <c r="L973" s="687">
        <v>45696</v>
      </c>
      <c r="M973" s="34">
        <f t="shared" si="49"/>
        <v>356.25</v>
      </c>
      <c r="N973" s="37"/>
      <c r="O973" s="35">
        <v>318.75</v>
      </c>
      <c r="P973" s="40">
        <f t="shared" si="50"/>
        <v>37.5</v>
      </c>
      <c r="Q973" s="41"/>
    </row>
    <row r="974" spans="2:18" ht="15" customHeight="1" x14ac:dyDescent="0.3">
      <c r="B974" s="34">
        <f t="shared" si="45"/>
        <v>1348.9</v>
      </c>
      <c r="C974" s="35">
        <v>1694</v>
      </c>
      <c r="D974" s="34">
        <f t="shared" si="46"/>
        <v>1348.9</v>
      </c>
      <c r="E974" s="36">
        <v>45698</v>
      </c>
      <c r="F974" s="37">
        <v>1349.2</v>
      </c>
      <c r="G974" s="36">
        <v>45699</v>
      </c>
      <c r="H974" s="38">
        <f t="shared" si="47"/>
        <v>0.29999999999995453</v>
      </c>
      <c r="I974" s="5">
        <f t="shared" si="48"/>
        <v>1</v>
      </c>
      <c r="K974" s="33"/>
      <c r="L974" s="687">
        <v>45697</v>
      </c>
      <c r="M974" s="34">
        <f t="shared" si="49"/>
        <v>318.75</v>
      </c>
      <c r="N974" s="37"/>
      <c r="O974" s="35">
        <v>309</v>
      </c>
      <c r="P974" s="40">
        <f t="shared" si="50"/>
        <v>9.75</v>
      </c>
      <c r="Q974" s="41"/>
    </row>
    <row r="975" spans="2:18" ht="15" customHeight="1" x14ac:dyDescent="0.3">
      <c r="B975" s="34">
        <f t="shared" si="45"/>
        <v>1349.2</v>
      </c>
      <c r="C975" s="35">
        <v>1695</v>
      </c>
      <c r="D975" s="34">
        <f t="shared" si="46"/>
        <v>1349.2</v>
      </c>
      <c r="E975" s="36">
        <v>45699</v>
      </c>
      <c r="F975" s="37">
        <v>1349.5</v>
      </c>
      <c r="G975" s="36">
        <v>45700</v>
      </c>
      <c r="H975" s="38">
        <f t="shared" si="47"/>
        <v>0.29999999999995453</v>
      </c>
      <c r="I975" s="5">
        <f t="shared" si="48"/>
        <v>1</v>
      </c>
      <c r="K975" s="33"/>
      <c r="L975" s="687">
        <v>45698</v>
      </c>
      <c r="M975" s="34">
        <f t="shared" si="49"/>
        <v>309</v>
      </c>
      <c r="N975" s="37">
        <v>120</v>
      </c>
      <c r="O975" s="35">
        <v>450</v>
      </c>
      <c r="P975" s="40">
        <v>0</v>
      </c>
      <c r="Q975" s="41"/>
    </row>
    <row r="976" spans="2:18" ht="15" customHeight="1" x14ac:dyDescent="0.3">
      <c r="B976" s="34">
        <f t="shared" si="45"/>
        <v>1349.5</v>
      </c>
      <c r="C976" s="35">
        <v>1696</v>
      </c>
      <c r="D976" s="34">
        <f t="shared" si="46"/>
        <v>1349.5</v>
      </c>
      <c r="E976" s="36">
        <v>45700</v>
      </c>
      <c r="F976" s="37">
        <v>1349.8</v>
      </c>
      <c r="G976" s="36">
        <v>45701</v>
      </c>
      <c r="H976" s="38">
        <f t="shared" si="47"/>
        <v>0.29999999999995453</v>
      </c>
      <c r="I976" s="5">
        <f t="shared" si="48"/>
        <v>1</v>
      </c>
      <c r="K976" s="33"/>
      <c r="L976" s="687">
        <v>45699</v>
      </c>
      <c r="M976" s="34">
        <f t="shared" si="49"/>
        <v>450</v>
      </c>
      <c r="N976" s="37"/>
      <c r="O976" s="35">
        <v>450</v>
      </c>
      <c r="P976" s="40">
        <f t="shared" si="50"/>
        <v>0</v>
      </c>
      <c r="Q976" s="41"/>
    </row>
    <row r="977" spans="2:17" ht="15" customHeight="1" x14ac:dyDescent="0.3">
      <c r="B977" s="34">
        <f t="shared" si="45"/>
        <v>1349.8</v>
      </c>
      <c r="C977" s="35">
        <v>1697</v>
      </c>
      <c r="D977" s="34">
        <f t="shared" si="46"/>
        <v>1349.8</v>
      </c>
      <c r="E977" s="36">
        <v>45701</v>
      </c>
      <c r="F977" s="37">
        <v>1350.2</v>
      </c>
      <c r="G977" s="36">
        <v>45702</v>
      </c>
      <c r="H977" s="38">
        <f t="shared" si="47"/>
        <v>0.40000000000009095</v>
      </c>
      <c r="I977" s="5">
        <f t="shared" si="48"/>
        <v>1</v>
      </c>
      <c r="K977" s="33"/>
      <c r="L977" s="687">
        <v>45700</v>
      </c>
      <c r="M977" s="34">
        <f t="shared" si="49"/>
        <v>450</v>
      </c>
      <c r="N977" s="37"/>
      <c r="O977" s="35">
        <v>450</v>
      </c>
      <c r="P977" s="40">
        <f t="shared" si="50"/>
        <v>0</v>
      </c>
      <c r="Q977" s="41"/>
    </row>
    <row r="978" spans="2:17" ht="15" customHeight="1" x14ac:dyDescent="0.3">
      <c r="B978" s="34">
        <f t="shared" si="45"/>
        <v>1350.2</v>
      </c>
      <c r="C978" s="35">
        <v>1698</v>
      </c>
      <c r="D978" s="34">
        <f t="shared" si="46"/>
        <v>1350.2</v>
      </c>
      <c r="E978" s="36">
        <v>45702</v>
      </c>
      <c r="F978" s="37">
        <v>1350.5</v>
      </c>
      <c r="G978" s="36">
        <v>45703</v>
      </c>
      <c r="H978" s="38">
        <f t="shared" si="47"/>
        <v>0.29999999999995453</v>
      </c>
      <c r="I978" s="5">
        <f t="shared" si="48"/>
        <v>1</v>
      </c>
      <c r="K978" s="33"/>
      <c r="L978" s="687">
        <v>45701</v>
      </c>
      <c r="M978" s="34">
        <f t="shared" si="49"/>
        <v>450</v>
      </c>
      <c r="N978" s="37"/>
      <c r="O978" s="35">
        <v>450</v>
      </c>
      <c r="P978" s="40">
        <f t="shared" si="50"/>
        <v>0</v>
      </c>
      <c r="Q978" s="41"/>
    </row>
    <row r="979" spans="2:17" ht="15" customHeight="1" x14ac:dyDescent="0.3">
      <c r="B979" s="34">
        <f t="shared" si="45"/>
        <v>1350.5</v>
      </c>
      <c r="C979" s="35">
        <v>1699</v>
      </c>
      <c r="D979" s="34">
        <f t="shared" si="46"/>
        <v>1350.5</v>
      </c>
      <c r="E979" s="36">
        <v>45703</v>
      </c>
      <c r="F979" s="37">
        <v>1350.8</v>
      </c>
      <c r="G979" s="36">
        <v>45704</v>
      </c>
      <c r="H979" s="38">
        <f t="shared" si="47"/>
        <v>0.29999999999995453</v>
      </c>
      <c r="I979" s="5">
        <f t="shared" si="48"/>
        <v>1</v>
      </c>
      <c r="K979" s="33"/>
      <c r="L979" s="687">
        <v>45702</v>
      </c>
      <c r="M979" s="34">
        <f t="shared" si="49"/>
        <v>450</v>
      </c>
      <c r="N979" s="37"/>
      <c r="O979" s="35">
        <v>431.25</v>
      </c>
      <c r="P979" s="40">
        <f t="shared" si="50"/>
        <v>18.75</v>
      </c>
      <c r="Q979" s="41"/>
    </row>
    <row r="980" spans="2:17" ht="15" customHeight="1" x14ac:dyDescent="0.3">
      <c r="B980" s="34">
        <f t="shared" si="45"/>
        <v>1350.8</v>
      </c>
      <c r="C980" s="35">
        <v>1700</v>
      </c>
      <c r="D980" s="34">
        <f t="shared" si="46"/>
        <v>1350.8</v>
      </c>
      <c r="E980" s="36">
        <v>45704</v>
      </c>
      <c r="F980" s="37">
        <v>1351.2</v>
      </c>
      <c r="G980" s="36">
        <v>45705</v>
      </c>
      <c r="H980" s="38">
        <f t="shared" si="47"/>
        <v>0.40000000000009095</v>
      </c>
      <c r="I980" s="5">
        <f t="shared" si="48"/>
        <v>1</v>
      </c>
      <c r="K980" s="33"/>
      <c r="L980" s="687">
        <v>45703</v>
      </c>
      <c r="M980" s="34">
        <f t="shared" si="49"/>
        <v>431.25</v>
      </c>
      <c r="N980" s="37"/>
      <c r="O980" s="35">
        <v>431.25</v>
      </c>
      <c r="P980" s="40">
        <f t="shared" si="50"/>
        <v>0</v>
      </c>
      <c r="Q980" s="41"/>
    </row>
    <row r="981" spans="2:17" ht="15" customHeight="1" x14ac:dyDescent="0.3">
      <c r="B981" s="34">
        <f t="shared" si="45"/>
        <v>1351.2</v>
      </c>
      <c r="C981" s="35">
        <v>1701</v>
      </c>
      <c r="D981" s="34">
        <f t="shared" si="46"/>
        <v>1351.2</v>
      </c>
      <c r="E981" s="36">
        <v>45705</v>
      </c>
      <c r="F981" s="37">
        <v>1351.5</v>
      </c>
      <c r="G981" s="36">
        <v>45706</v>
      </c>
      <c r="H981" s="38">
        <f t="shared" si="47"/>
        <v>0.29999999999995453</v>
      </c>
      <c r="I981" s="5">
        <f t="shared" si="48"/>
        <v>1</v>
      </c>
      <c r="K981" s="33"/>
      <c r="L981" s="687">
        <v>45704</v>
      </c>
      <c r="M981" s="34">
        <f t="shared" si="49"/>
        <v>431.25</v>
      </c>
      <c r="N981" s="37"/>
      <c r="O981" s="35">
        <v>431.25</v>
      </c>
      <c r="P981" s="40">
        <f t="shared" si="50"/>
        <v>0</v>
      </c>
      <c r="Q981" s="41"/>
    </row>
    <row r="982" spans="2:17" ht="15" customHeight="1" x14ac:dyDescent="0.3">
      <c r="B982" s="34">
        <f t="shared" si="45"/>
        <v>1351.5</v>
      </c>
      <c r="C982" s="35">
        <v>1702</v>
      </c>
      <c r="D982" s="34">
        <f t="shared" si="46"/>
        <v>1351.5</v>
      </c>
      <c r="E982" s="36">
        <v>45706</v>
      </c>
      <c r="F982" s="37">
        <v>1351.8</v>
      </c>
      <c r="G982" s="36">
        <v>45707</v>
      </c>
      <c r="H982" s="38">
        <f t="shared" si="47"/>
        <v>0.29999999999995453</v>
      </c>
      <c r="I982" s="5">
        <f t="shared" si="48"/>
        <v>1</v>
      </c>
      <c r="K982" s="33"/>
      <c r="L982" s="687">
        <v>45705</v>
      </c>
      <c r="M982" s="34">
        <f t="shared" si="49"/>
        <v>431.25</v>
      </c>
      <c r="N982" s="37"/>
      <c r="O982" s="35">
        <v>431.25</v>
      </c>
      <c r="P982" s="40">
        <f t="shared" si="50"/>
        <v>0</v>
      </c>
      <c r="Q982" s="41"/>
    </row>
    <row r="983" spans="2:17" ht="15" customHeight="1" x14ac:dyDescent="0.3">
      <c r="B983" s="34">
        <f t="shared" si="45"/>
        <v>1351.8</v>
      </c>
      <c r="C983" s="35">
        <v>1703</v>
      </c>
      <c r="D983" s="34">
        <f t="shared" si="46"/>
        <v>1351.8</v>
      </c>
      <c r="E983" s="36">
        <v>45707</v>
      </c>
      <c r="F983" s="37">
        <v>1352.1</v>
      </c>
      <c r="G983" s="36">
        <v>45708</v>
      </c>
      <c r="H983" s="38">
        <f t="shared" si="47"/>
        <v>0.29999999999995453</v>
      </c>
      <c r="I983" s="5">
        <f t="shared" si="48"/>
        <v>1</v>
      </c>
      <c r="K983" s="33"/>
      <c r="L983" s="687">
        <v>45706</v>
      </c>
      <c r="M983" s="34">
        <f t="shared" si="49"/>
        <v>431.25</v>
      </c>
      <c r="N983" s="37"/>
      <c r="O983" s="35">
        <v>431.25</v>
      </c>
      <c r="P983" s="40">
        <f t="shared" si="50"/>
        <v>0</v>
      </c>
      <c r="Q983" s="41"/>
    </row>
    <row r="984" spans="2:17" ht="15" customHeight="1" x14ac:dyDescent="0.3">
      <c r="B984" s="34">
        <f t="shared" ref="B984:B1047" si="51">(F983)</f>
        <v>1352.1</v>
      </c>
      <c r="C984" s="35">
        <v>1705</v>
      </c>
      <c r="D984" s="34">
        <f t="shared" ref="D984:D1047" si="52">F983</f>
        <v>1352.1</v>
      </c>
      <c r="E984" s="36">
        <v>45708</v>
      </c>
      <c r="F984" s="37">
        <v>1352.9</v>
      </c>
      <c r="G984" s="36">
        <v>45709</v>
      </c>
      <c r="H984" s="38">
        <f t="shared" ref="H984:H1047" si="53">F984-D984</f>
        <v>0.8000000000001819</v>
      </c>
      <c r="I984" s="5">
        <f t="shared" ref="I984:I1047" si="54">(C984-C983)</f>
        <v>2</v>
      </c>
      <c r="K984" s="33"/>
      <c r="L984" s="687">
        <v>45707</v>
      </c>
      <c r="M984" s="34">
        <f t="shared" ref="M984:M1047" si="55">O983</f>
        <v>431.25</v>
      </c>
      <c r="N984" s="37"/>
      <c r="O984" s="35">
        <v>431.25</v>
      </c>
      <c r="P984" s="40">
        <f t="shared" ref="P984:P1047" si="56">(M984+N984)-O984</f>
        <v>0</v>
      </c>
      <c r="Q984" s="41"/>
    </row>
    <row r="985" spans="2:17" ht="15" customHeight="1" x14ac:dyDescent="0.3">
      <c r="B985" s="34">
        <f t="shared" si="51"/>
        <v>1352.9</v>
      </c>
      <c r="C985" s="35">
        <v>1705</v>
      </c>
      <c r="D985" s="34">
        <f t="shared" si="52"/>
        <v>1352.9</v>
      </c>
      <c r="E985" s="36">
        <v>45709</v>
      </c>
      <c r="F985" s="37">
        <v>1352.9</v>
      </c>
      <c r="G985" s="36">
        <v>45710</v>
      </c>
      <c r="H985" s="38">
        <f t="shared" si="53"/>
        <v>0</v>
      </c>
      <c r="I985" s="5">
        <f t="shared" si="54"/>
        <v>0</v>
      </c>
      <c r="K985" s="33"/>
      <c r="L985" s="687">
        <v>45708</v>
      </c>
      <c r="M985" s="34">
        <f t="shared" si="55"/>
        <v>431.25</v>
      </c>
      <c r="N985" s="37"/>
      <c r="O985" s="35">
        <v>412.5</v>
      </c>
      <c r="P985" s="40">
        <f t="shared" si="56"/>
        <v>18.75</v>
      </c>
      <c r="Q985" s="41"/>
    </row>
    <row r="986" spans="2:17" ht="15" customHeight="1" x14ac:dyDescent="0.3">
      <c r="B986" s="34">
        <f t="shared" si="51"/>
        <v>1352.9</v>
      </c>
      <c r="C986" s="35">
        <v>1706</v>
      </c>
      <c r="D986" s="34">
        <f t="shared" si="52"/>
        <v>1352.9</v>
      </c>
      <c r="E986" s="36">
        <v>45710</v>
      </c>
      <c r="F986" s="37">
        <v>1353.4</v>
      </c>
      <c r="G986" s="36">
        <v>45711</v>
      </c>
      <c r="H986" s="38">
        <f t="shared" si="53"/>
        <v>0.5</v>
      </c>
      <c r="I986" s="5">
        <f t="shared" si="54"/>
        <v>1</v>
      </c>
      <c r="K986" s="33"/>
      <c r="L986" s="687">
        <v>45709</v>
      </c>
      <c r="M986" s="34">
        <f t="shared" si="55"/>
        <v>412.5</v>
      </c>
      <c r="N986" s="37"/>
      <c r="O986" s="35">
        <v>412.5</v>
      </c>
      <c r="P986" s="40">
        <f t="shared" si="56"/>
        <v>0</v>
      </c>
      <c r="Q986" s="41"/>
    </row>
    <row r="987" spans="2:17" ht="15" customHeight="1" x14ac:dyDescent="0.3">
      <c r="B987" s="34">
        <f t="shared" si="51"/>
        <v>1353.4</v>
      </c>
      <c r="C987" s="35">
        <v>1707</v>
      </c>
      <c r="D987" s="34">
        <f t="shared" si="52"/>
        <v>1353.4</v>
      </c>
      <c r="E987" s="36">
        <v>45711</v>
      </c>
      <c r="F987" s="37">
        <v>1353.7</v>
      </c>
      <c r="G987" s="36">
        <v>45712</v>
      </c>
      <c r="H987" s="38">
        <f t="shared" si="53"/>
        <v>0.29999999999995453</v>
      </c>
      <c r="I987" s="5">
        <f t="shared" si="54"/>
        <v>1</v>
      </c>
      <c r="K987" s="33"/>
      <c r="L987" s="687">
        <v>45710</v>
      </c>
      <c r="M987" s="34">
        <f t="shared" si="55"/>
        <v>412.5</v>
      </c>
      <c r="N987" s="37"/>
      <c r="O987" s="35">
        <v>393.75</v>
      </c>
      <c r="P987" s="40">
        <f t="shared" si="56"/>
        <v>18.75</v>
      </c>
      <c r="Q987" s="41"/>
    </row>
    <row r="988" spans="2:17" ht="15" customHeight="1" x14ac:dyDescent="0.3">
      <c r="B988" s="34">
        <f t="shared" si="51"/>
        <v>1353.7</v>
      </c>
      <c r="C988" s="35">
        <v>1708</v>
      </c>
      <c r="D988" s="34">
        <f t="shared" si="52"/>
        <v>1353.7</v>
      </c>
      <c r="E988" s="36">
        <v>45712</v>
      </c>
      <c r="F988" s="37">
        <v>1354</v>
      </c>
      <c r="G988" s="36">
        <v>45713</v>
      </c>
      <c r="H988" s="38">
        <f t="shared" si="53"/>
        <v>0.29999999999995453</v>
      </c>
      <c r="I988" s="5">
        <f t="shared" si="54"/>
        <v>1</v>
      </c>
      <c r="K988" s="33"/>
      <c r="L988" s="687">
        <v>45711</v>
      </c>
      <c r="M988" s="34">
        <f t="shared" si="55"/>
        <v>393.75</v>
      </c>
      <c r="N988" s="37"/>
      <c r="O988" s="35">
        <v>393.75</v>
      </c>
      <c r="P988" s="40">
        <f t="shared" si="56"/>
        <v>0</v>
      </c>
      <c r="Q988" s="41"/>
    </row>
    <row r="989" spans="2:17" ht="15" customHeight="1" x14ac:dyDescent="0.3">
      <c r="B989" s="34">
        <f t="shared" si="51"/>
        <v>1354</v>
      </c>
      <c r="C989" s="35">
        <v>1712</v>
      </c>
      <c r="D989" s="34">
        <f t="shared" si="52"/>
        <v>1354</v>
      </c>
      <c r="E989" s="36">
        <v>45713</v>
      </c>
      <c r="F989" s="37">
        <v>1362.6</v>
      </c>
      <c r="G989" s="36">
        <v>45714</v>
      </c>
      <c r="H989" s="38">
        <f t="shared" si="53"/>
        <v>8.5999999999999091</v>
      </c>
      <c r="I989" s="5">
        <f t="shared" si="54"/>
        <v>4</v>
      </c>
      <c r="K989" s="33"/>
      <c r="L989" s="687">
        <v>45712</v>
      </c>
      <c r="M989" s="34">
        <f t="shared" si="55"/>
        <v>393.75</v>
      </c>
      <c r="N989" s="37"/>
      <c r="O989" s="35">
        <v>393.75</v>
      </c>
      <c r="P989" s="40">
        <f t="shared" si="56"/>
        <v>0</v>
      </c>
      <c r="Q989" s="41"/>
    </row>
    <row r="990" spans="2:17" ht="15" customHeight="1" x14ac:dyDescent="0.3">
      <c r="B990" s="34">
        <f t="shared" si="51"/>
        <v>1362.6</v>
      </c>
      <c r="C990" s="35">
        <v>1712</v>
      </c>
      <c r="D990" s="34">
        <f t="shared" si="52"/>
        <v>1362.6</v>
      </c>
      <c r="E990" s="36">
        <v>45714</v>
      </c>
      <c r="F990" s="37">
        <v>1362.6</v>
      </c>
      <c r="G990" s="36">
        <v>45715</v>
      </c>
      <c r="H990" s="38">
        <f t="shared" si="53"/>
        <v>0</v>
      </c>
      <c r="I990" s="5">
        <f t="shared" si="54"/>
        <v>0</v>
      </c>
      <c r="K990" s="33"/>
      <c r="L990" s="687">
        <v>45713</v>
      </c>
      <c r="M990" s="34">
        <f t="shared" si="55"/>
        <v>393.75</v>
      </c>
      <c r="N990" s="37"/>
      <c r="O990" s="35">
        <v>262.5</v>
      </c>
      <c r="P990" s="40">
        <f t="shared" si="56"/>
        <v>131.25</v>
      </c>
      <c r="Q990" s="41"/>
    </row>
    <row r="991" spans="2:17" ht="15" customHeight="1" x14ac:dyDescent="0.3">
      <c r="B991" s="34">
        <f t="shared" si="51"/>
        <v>1362.6</v>
      </c>
      <c r="C991" s="35">
        <v>1713</v>
      </c>
      <c r="D991" s="34">
        <f t="shared" si="52"/>
        <v>1362.6</v>
      </c>
      <c r="E991" s="36">
        <v>45715</v>
      </c>
      <c r="F991" s="37">
        <v>1363</v>
      </c>
      <c r="G991" s="36">
        <v>45716</v>
      </c>
      <c r="H991" s="38">
        <f t="shared" si="53"/>
        <v>0.40000000000009095</v>
      </c>
      <c r="I991" s="5">
        <f t="shared" si="54"/>
        <v>1</v>
      </c>
      <c r="K991" s="33"/>
      <c r="L991" s="687">
        <v>45714</v>
      </c>
      <c r="M991" s="34">
        <f t="shared" si="55"/>
        <v>262.5</v>
      </c>
      <c r="N991" s="37"/>
      <c r="O991" s="35">
        <v>262.5</v>
      </c>
      <c r="P991" s="40">
        <f t="shared" si="56"/>
        <v>0</v>
      </c>
      <c r="Q991" s="41"/>
    </row>
    <row r="992" spans="2:17" ht="15" customHeight="1" x14ac:dyDescent="0.3">
      <c r="B992" s="34">
        <f t="shared" si="51"/>
        <v>1363</v>
      </c>
      <c r="C992" s="35">
        <v>1715</v>
      </c>
      <c r="D992" s="34">
        <f t="shared" si="52"/>
        <v>1363</v>
      </c>
      <c r="E992" s="36">
        <v>45716</v>
      </c>
      <c r="F992" s="37">
        <v>1363.3</v>
      </c>
      <c r="G992" s="36">
        <v>45717</v>
      </c>
      <c r="H992" s="38">
        <f t="shared" si="53"/>
        <v>0.29999999999995453</v>
      </c>
      <c r="I992" s="5">
        <f t="shared" si="54"/>
        <v>2</v>
      </c>
      <c r="K992" s="33"/>
      <c r="L992" s="687">
        <v>45715</v>
      </c>
      <c r="M992" s="34">
        <f t="shared" si="55"/>
        <v>262.5</v>
      </c>
      <c r="N992" s="37"/>
      <c r="O992" s="35">
        <v>262.5</v>
      </c>
      <c r="P992" s="40">
        <f t="shared" si="56"/>
        <v>0</v>
      </c>
      <c r="Q992" s="41"/>
    </row>
    <row r="993" spans="2:18" ht="15" customHeight="1" x14ac:dyDescent="0.3">
      <c r="B993" s="34">
        <f t="shared" si="51"/>
        <v>1363.3</v>
      </c>
      <c r="C993" s="35">
        <v>1721</v>
      </c>
      <c r="D993" s="34">
        <f t="shared" si="52"/>
        <v>1363.3</v>
      </c>
      <c r="E993" s="36">
        <v>45717</v>
      </c>
      <c r="F993" s="37">
        <v>1364.2</v>
      </c>
      <c r="G993" s="36">
        <v>45718</v>
      </c>
      <c r="H993" s="38">
        <f t="shared" si="53"/>
        <v>0.90000000000009095</v>
      </c>
      <c r="I993" s="5">
        <f t="shared" si="54"/>
        <v>6</v>
      </c>
      <c r="K993" s="33"/>
      <c r="L993" s="687">
        <v>45716</v>
      </c>
      <c r="M993" s="34">
        <f t="shared" si="55"/>
        <v>262.5</v>
      </c>
      <c r="N993" s="37">
        <v>60</v>
      </c>
      <c r="O993" s="35">
        <v>300</v>
      </c>
      <c r="P993" s="40">
        <f t="shared" si="56"/>
        <v>22.5</v>
      </c>
      <c r="Q993" s="41"/>
      <c r="R993" s="48">
        <f>SUM(P966:P993)</f>
        <v>304.5</v>
      </c>
    </row>
    <row r="994" spans="2:18" ht="15" customHeight="1" x14ac:dyDescent="0.3">
      <c r="B994" s="34">
        <f t="shared" si="51"/>
        <v>1364.2</v>
      </c>
      <c r="C994" s="35">
        <v>1723</v>
      </c>
      <c r="D994" s="34">
        <f t="shared" si="52"/>
        <v>1364.2</v>
      </c>
      <c r="E994" s="36">
        <v>45718</v>
      </c>
      <c r="F994" s="37">
        <v>1364.6</v>
      </c>
      <c r="G994" s="36">
        <v>45719</v>
      </c>
      <c r="H994" s="38">
        <f t="shared" si="53"/>
        <v>0.39999999999986358</v>
      </c>
      <c r="I994" s="5">
        <f t="shared" si="54"/>
        <v>2</v>
      </c>
      <c r="K994" s="33"/>
      <c r="L994" s="687">
        <v>45717</v>
      </c>
      <c r="M994" s="34">
        <f t="shared" si="55"/>
        <v>300</v>
      </c>
      <c r="N994" s="37"/>
      <c r="O994" s="35">
        <v>300</v>
      </c>
      <c r="P994" s="40">
        <f t="shared" si="56"/>
        <v>0</v>
      </c>
      <c r="Q994" s="41"/>
    </row>
    <row r="995" spans="2:18" ht="15" customHeight="1" x14ac:dyDescent="0.3">
      <c r="B995" s="34">
        <f t="shared" si="51"/>
        <v>1364.6</v>
      </c>
      <c r="C995" s="35">
        <v>1724</v>
      </c>
      <c r="D995" s="34">
        <f t="shared" si="52"/>
        <v>1364.6</v>
      </c>
      <c r="E995" s="36">
        <v>45719</v>
      </c>
      <c r="F995" s="37">
        <v>1364.9</v>
      </c>
      <c r="G995" s="36">
        <v>45720</v>
      </c>
      <c r="H995" s="38">
        <f t="shared" si="53"/>
        <v>0.3000000000001819</v>
      </c>
      <c r="I995" s="5">
        <f t="shared" si="54"/>
        <v>1</v>
      </c>
      <c r="K995" s="33"/>
      <c r="L995" s="687">
        <v>45718</v>
      </c>
      <c r="M995" s="34">
        <f t="shared" si="55"/>
        <v>300</v>
      </c>
      <c r="N995" s="37"/>
      <c r="O995" s="35">
        <v>300</v>
      </c>
      <c r="P995" s="40">
        <f t="shared" si="56"/>
        <v>0</v>
      </c>
      <c r="Q995" s="41"/>
    </row>
    <row r="996" spans="2:18" ht="15" customHeight="1" x14ac:dyDescent="0.3">
      <c r="B996" s="34">
        <f t="shared" si="51"/>
        <v>1364.9</v>
      </c>
      <c r="C996" s="35">
        <v>1725</v>
      </c>
      <c r="D996" s="34">
        <f t="shared" si="52"/>
        <v>1364.9</v>
      </c>
      <c r="E996" s="36">
        <v>45720</v>
      </c>
      <c r="F996" s="37">
        <v>1365.3</v>
      </c>
      <c r="G996" s="36">
        <v>45721</v>
      </c>
      <c r="H996" s="38">
        <f t="shared" si="53"/>
        <v>0.39999999999986358</v>
      </c>
      <c r="I996" s="5">
        <f t="shared" si="54"/>
        <v>1</v>
      </c>
      <c r="K996" s="33"/>
      <c r="L996" s="687">
        <v>45719</v>
      </c>
      <c r="M996" s="34">
        <f t="shared" si="55"/>
        <v>300</v>
      </c>
      <c r="N996" s="37"/>
      <c r="O996" s="35">
        <v>280.5</v>
      </c>
      <c r="P996" s="40">
        <f t="shared" si="56"/>
        <v>19.5</v>
      </c>
      <c r="Q996" s="41"/>
    </row>
    <row r="997" spans="2:18" ht="15" customHeight="1" x14ac:dyDescent="0.3">
      <c r="B997" s="34">
        <f t="shared" si="51"/>
        <v>1365.3</v>
      </c>
      <c r="C997" s="35">
        <v>1725</v>
      </c>
      <c r="D997" s="34">
        <f t="shared" si="52"/>
        <v>1365.3</v>
      </c>
      <c r="E997" s="36">
        <v>45721</v>
      </c>
      <c r="F997" s="37">
        <v>1365.3</v>
      </c>
      <c r="G997" s="36">
        <v>45722</v>
      </c>
      <c r="H997" s="38">
        <f t="shared" si="53"/>
        <v>0</v>
      </c>
      <c r="I997" s="5">
        <f t="shared" si="54"/>
        <v>0</v>
      </c>
      <c r="K997" s="33"/>
      <c r="L997" s="687">
        <v>45720</v>
      </c>
      <c r="M997" s="34">
        <f t="shared" si="55"/>
        <v>280.5</v>
      </c>
      <c r="N997" s="37"/>
      <c r="O997" s="35">
        <v>280.5</v>
      </c>
      <c r="P997" s="40">
        <f t="shared" si="56"/>
        <v>0</v>
      </c>
      <c r="Q997" s="41"/>
    </row>
    <row r="998" spans="2:18" ht="15" customHeight="1" x14ac:dyDescent="0.3">
      <c r="B998" s="34">
        <f t="shared" si="51"/>
        <v>1365.3</v>
      </c>
      <c r="C998" s="35">
        <v>1725</v>
      </c>
      <c r="D998" s="34">
        <f t="shared" si="52"/>
        <v>1365.3</v>
      </c>
      <c r="E998" s="36">
        <v>45722</v>
      </c>
      <c r="F998" s="37">
        <v>1365.3</v>
      </c>
      <c r="G998" s="36">
        <v>45723</v>
      </c>
      <c r="H998" s="38">
        <f t="shared" si="53"/>
        <v>0</v>
      </c>
      <c r="I998" s="5">
        <f t="shared" si="54"/>
        <v>0</v>
      </c>
      <c r="K998" s="33"/>
      <c r="L998" s="687">
        <v>45721</v>
      </c>
      <c r="M998" s="34">
        <f t="shared" si="55"/>
        <v>280.5</v>
      </c>
      <c r="N998" s="37"/>
      <c r="O998" s="35">
        <v>280.5</v>
      </c>
      <c r="P998" s="40">
        <f t="shared" si="56"/>
        <v>0</v>
      </c>
      <c r="Q998" s="41"/>
    </row>
    <row r="999" spans="2:18" ht="15" customHeight="1" x14ac:dyDescent="0.3">
      <c r="B999" s="34">
        <f t="shared" si="51"/>
        <v>1365.3</v>
      </c>
      <c r="C999" s="35">
        <v>1727</v>
      </c>
      <c r="D999" s="34">
        <f t="shared" si="52"/>
        <v>1365.3</v>
      </c>
      <c r="E999" s="36">
        <v>45723</v>
      </c>
      <c r="F999" s="37">
        <v>1365.8</v>
      </c>
      <c r="G999" s="36">
        <v>45724</v>
      </c>
      <c r="H999" s="38">
        <f t="shared" si="53"/>
        <v>0.5</v>
      </c>
      <c r="I999" s="5">
        <f t="shared" si="54"/>
        <v>2</v>
      </c>
      <c r="K999" s="33"/>
      <c r="L999" s="687">
        <v>45722</v>
      </c>
      <c r="M999" s="34">
        <f t="shared" si="55"/>
        <v>280.5</v>
      </c>
      <c r="N999" s="37"/>
      <c r="O999" s="35">
        <v>280.5</v>
      </c>
      <c r="P999" s="40">
        <f t="shared" si="56"/>
        <v>0</v>
      </c>
      <c r="Q999" s="41"/>
    </row>
    <row r="1000" spans="2:18" ht="15" customHeight="1" x14ac:dyDescent="0.3">
      <c r="B1000" s="34">
        <f t="shared" si="51"/>
        <v>1365.8</v>
      </c>
      <c r="C1000" s="35">
        <v>1729</v>
      </c>
      <c r="D1000" s="34">
        <f t="shared" si="52"/>
        <v>1365.8</v>
      </c>
      <c r="E1000" s="36">
        <v>45724</v>
      </c>
      <c r="F1000" s="37">
        <v>1366.2</v>
      </c>
      <c r="G1000" s="36">
        <v>45725</v>
      </c>
      <c r="H1000" s="38">
        <f t="shared" si="53"/>
        <v>0.40000000000009095</v>
      </c>
      <c r="I1000" s="5">
        <f t="shared" si="54"/>
        <v>2</v>
      </c>
      <c r="K1000" s="33"/>
      <c r="L1000" s="687">
        <v>45723</v>
      </c>
      <c r="M1000" s="34">
        <f t="shared" si="55"/>
        <v>280.5</v>
      </c>
      <c r="N1000" s="37"/>
      <c r="O1000" s="35">
        <v>280.5</v>
      </c>
      <c r="P1000" s="40">
        <f t="shared" si="56"/>
        <v>0</v>
      </c>
      <c r="Q1000" s="41"/>
    </row>
    <row r="1001" spans="2:18" ht="15" customHeight="1" x14ac:dyDescent="0.3">
      <c r="B1001" s="34">
        <f t="shared" si="51"/>
        <v>1366.2</v>
      </c>
      <c r="C1001" s="35">
        <v>1731</v>
      </c>
      <c r="D1001" s="34">
        <f t="shared" si="52"/>
        <v>1366.2</v>
      </c>
      <c r="E1001" s="36">
        <v>45725</v>
      </c>
      <c r="F1001" s="37">
        <v>1366.6</v>
      </c>
      <c r="G1001" s="36">
        <v>45726</v>
      </c>
      <c r="H1001" s="38">
        <f t="shared" si="53"/>
        <v>0.39999999999986358</v>
      </c>
      <c r="I1001" s="5">
        <f t="shared" si="54"/>
        <v>2</v>
      </c>
      <c r="K1001" s="33"/>
      <c r="L1001" s="687">
        <v>45724</v>
      </c>
      <c r="M1001" s="34">
        <f t="shared" si="55"/>
        <v>280.5</v>
      </c>
      <c r="N1001" s="37"/>
      <c r="O1001" s="35">
        <v>280.5</v>
      </c>
      <c r="P1001" s="40">
        <f t="shared" si="56"/>
        <v>0</v>
      </c>
      <c r="Q1001" s="41"/>
    </row>
    <row r="1002" spans="2:18" ht="15" customHeight="1" x14ac:dyDescent="0.3">
      <c r="B1002" s="34">
        <f t="shared" si="51"/>
        <v>1366.6</v>
      </c>
      <c r="C1002" s="35">
        <v>1732</v>
      </c>
      <c r="D1002" s="34">
        <f t="shared" si="52"/>
        <v>1366.6</v>
      </c>
      <c r="E1002" s="36">
        <v>45726</v>
      </c>
      <c r="F1002" s="37">
        <v>1367</v>
      </c>
      <c r="G1002" s="36">
        <v>45727</v>
      </c>
      <c r="H1002" s="38">
        <f t="shared" si="53"/>
        <v>0.40000000000009095</v>
      </c>
      <c r="I1002" s="5">
        <f t="shared" si="54"/>
        <v>1</v>
      </c>
      <c r="K1002" s="33"/>
      <c r="L1002" s="687">
        <v>45725</v>
      </c>
      <c r="M1002" s="34">
        <f t="shared" si="55"/>
        <v>280.5</v>
      </c>
      <c r="N1002" s="37"/>
      <c r="O1002" s="35">
        <v>280.5</v>
      </c>
      <c r="P1002" s="40">
        <f t="shared" si="56"/>
        <v>0</v>
      </c>
      <c r="Q1002" s="41"/>
    </row>
    <row r="1003" spans="2:18" ht="15" customHeight="1" x14ac:dyDescent="0.3">
      <c r="B1003" s="34">
        <f t="shared" si="51"/>
        <v>1367</v>
      </c>
      <c r="C1003" s="35">
        <v>1733</v>
      </c>
      <c r="D1003" s="34">
        <f t="shared" si="52"/>
        <v>1367</v>
      </c>
      <c r="E1003" s="36">
        <v>45727</v>
      </c>
      <c r="F1003" s="37">
        <v>1367.3</v>
      </c>
      <c r="G1003" s="36">
        <v>45728</v>
      </c>
      <c r="H1003" s="38">
        <f t="shared" si="53"/>
        <v>0.29999999999995453</v>
      </c>
      <c r="I1003" s="5">
        <f t="shared" si="54"/>
        <v>1</v>
      </c>
      <c r="K1003" s="33"/>
      <c r="L1003" s="687">
        <v>45726</v>
      </c>
      <c r="M1003" s="34">
        <f t="shared" si="55"/>
        <v>280.5</v>
      </c>
      <c r="N1003" s="37"/>
      <c r="O1003" s="35">
        <v>280.5</v>
      </c>
      <c r="P1003" s="40">
        <f t="shared" si="56"/>
        <v>0</v>
      </c>
      <c r="Q1003" s="41"/>
    </row>
    <row r="1004" spans="2:18" ht="15" customHeight="1" x14ac:dyDescent="0.3">
      <c r="B1004" s="34">
        <f t="shared" si="51"/>
        <v>1367.3</v>
      </c>
      <c r="C1004" s="35">
        <v>1733</v>
      </c>
      <c r="D1004" s="34">
        <f t="shared" si="52"/>
        <v>1367.3</v>
      </c>
      <c r="E1004" s="36">
        <v>45728</v>
      </c>
      <c r="F1004" s="37">
        <v>1367.3</v>
      </c>
      <c r="G1004" s="36">
        <v>45729</v>
      </c>
      <c r="H1004" s="38">
        <f t="shared" si="53"/>
        <v>0</v>
      </c>
      <c r="I1004" s="5">
        <f t="shared" si="54"/>
        <v>0</v>
      </c>
      <c r="K1004" s="33"/>
      <c r="L1004" s="687">
        <v>45727</v>
      </c>
      <c r="M1004" s="34">
        <f t="shared" si="55"/>
        <v>280.5</v>
      </c>
      <c r="N1004" s="37"/>
      <c r="O1004" s="35">
        <v>280.5</v>
      </c>
      <c r="P1004" s="40">
        <f t="shared" si="56"/>
        <v>0</v>
      </c>
      <c r="Q1004" s="41"/>
    </row>
    <row r="1005" spans="2:18" ht="15" customHeight="1" x14ac:dyDescent="0.3">
      <c r="B1005" s="34">
        <f t="shared" si="51"/>
        <v>1367.3</v>
      </c>
      <c r="C1005" s="35">
        <v>1734</v>
      </c>
      <c r="D1005" s="34">
        <f t="shared" si="52"/>
        <v>1367.3</v>
      </c>
      <c r="E1005" s="36">
        <v>45729</v>
      </c>
      <c r="F1005" s="37">
        <v>1367.6</v>
      </c>
      <c r="G1005" s="36">
        <v>45730</v>
      </c>
      <c r="H1005" s="38">
        <f t="shared" si="53"/>
        <v>0.29999999999995453</v>
      </c>
      <c r="I1005" s="5">
        <f t="shared" si="54"/>
        <v>1</v>
      </c>
      <c r="K1005" s="33"/>
      <c r="L1005" s="687">
        <v>45728</v>
      </c>
      <c r="M1005" s="34">
        <f t="shared" si="55"/>
        <v>280.5</v>
      </c>
      <c r="N1005" s="37"/>
      <c r="O1005" s="35">
        <v>280.5</v>
      </c>
      <c r="P1005" s="40">
        <f t="shared" si="56"/>
        <v>0</v>
      </c>
      <c r="Q1005" s="41"/>
    </row>
    <row r="1006" spans="2:18" ht="15" customHeight="1" x14ac:dyDescent="0.3">
      <c r="B1006" s="34">
        <f t="shared" si="51"/>
        <v>1367.6</v>
      </c>
      <c r="C1006" s="35">
        <v>1735</v>
      </c>
      <c r="D1006" s="34">
        <f t="shared" si="52"/>
        <v>1367.6</v>
      </c>
      <c r="E1006" s="36">
        <v>45730</v>
      </c>
      <c r="F1006" s="37">
        <v>1367.9</v>
      </c>
      <c r="G1006" s="36">
        <v>45731</v>
      </c>
      <c r="H1006" s="38">
        <f t="shared" si="53"/>
        <v>0.3000000000001819</v>
      </c>
      <c r="I1006" s="5">
        <f t="shared" si="54"/>
        <v>1</v>
      </c>
      <c r="K1006" s="33"/>
      <c r="L1006" s="687">
        <v>45729</v>
      </c>
      <c r="M1006" s="34">
        <f t="shared" si="55"/>
        <v>280.5</v>
      </c>
      <c r="N1006" s="37"/>
      <c r="O1006" s="35">
        <v>280.5</v>
      </c>
      <c r="P1006" s="40">
        <f t="shared" si="56"/>
        <v>0</v>
      </c>
      <c r="Q1006" s="41"/>
    </row>
    <row r="1007" spans="2:18" ht="15" customHeight="1" x14ac:dyDescent="0.3">
      <c r="B1007" s="34">
        <f t="shared" si="51"/>
        <v>1367.9</v>
      </c>
      <c r="C1007" s="35">
        <v>1735</v>
      </c>
      <c r="D1007" s="34">
        <f t="shared" si="52"/>
        <v>1367.9</v>
      </c>
      <c r="E1007" s="36">
        <v>45731</v>
      </c>
      <c r="F1007" s="37">
        <v>1367.9</v>
      </c>
      <c r="G1007" s="36">
        <v>45732</v>
      </c>
      <c r="H1007" s="38">
        <f t="shared" si="53"/>
        <v>0</v>
      </c>
      <c r="I1007" s="5">
        <f t="shared" si="54"/>
        <v>0</v>
      </c>
      <c r="K1007" s="33"/>
      <c r="L1007" s="687">
        <v>45730</v>
      </c>
      <c r="M1007" s="34">
        <f t="shared" si="55"/>
        <v>280.5</v>
      </c>
      <c r="N1007" s="37"/>
      <c r="O1007" s="35">
        <v>280.5</v>
      </c>
      <c r="P1007" s="40">
        <f t="shared" si="56"/>
        <v>0</v>
      </c>
      <c r="Q1007" s="41"/>
    </row>
    <row r="1008" spans="2:18" ht="15" customHeight="1" x14ac:dyDescent="0.3">
      <c r="B1008" s="34">
        <f t="shared" si="51"/>
        <v>1367.9</v>
      </c>
      <c r="C1008" s="35">
        <v>1736</v>
      </c>
      <c r="D1008" s="34">
        <f t="shared" si="52"/>
        <v>1367.9</v>
      </c>
      <c r="E1008" s="36">
        <v>45732</v>
      </c>
      <c r="F1008" s="37">
        <v>1368.3</v>
      </c>
      <c r="G1008" s="36">
        <v>45733</v>
      </c>
      <c r="H1008" s="38">
        <f t="shared" si="53"/>
        <v>0.39999999999986358</v>
      </c>
      <c r="I1008" s="5">
        <f t="shared" si="54"/>
        <v>1</v>
      </c>
      <c r="K1008" s="33"/>
      <c r="L1008" s="687">
        <v>45731</v>
      </c>
      <c r="M1008" s="34">
        <f t="shared" si="55"/>
        <v>280.5</v>
      </c>
      <c r="N1008" s="37"/>
      <c r="O1008" s="35">
        <v>280.5</v>
      </c>
      <c r="P1008" s="40">
        <f t="shared" si="56"/>
        <v>0</v>
      </c>
      <c r="Q1008" s="41"/>
    </row>
    <row r="1009" spans="2:18" ht="15" customHeight="1" x14ac:dyDescent="0.3">
      <c r="B1009" s="34">
        <f t="shared" si="51"/>
        <v>1368.3</v>
      </c>
      <c r="C1009" s="35">
        <v>1736</v>
      </c>
      <c r="D1009" s="34">
        <f t="shared" si="52"/>
        <v>1368.3</v>
      </c>
      <c r="E1009" s="36">
        <v>45733</v>
      </c>
      <c r="F1009" s="37">
        <v>1368.3</v>
      </c>
      <c r="G1009" s="36">
        <v>45734</v>
      </c>
      <c r="H1009" s="38">
        <f t="shared" si="53"/>
        <v>0</v>
      </c>
      <c r="I1009" s="5">
        <f t="shared" si="54"/>
        <v>0</v>
      </c>
      <c r="K1009" s="33"/>
      <c r="L1009" s="687">
        <v>45732</v>
      </c>
      <c r="M1009" s="34">
        <f t="shared" si="55"/>
        <v>280.5</v>
      </c>
      <c r="N1009" s="37"/>
      <c r="O1009" s="35">
        <v>280.5</v>
      </c>
      <c r="P1009" s="40">
        <f t="shared" si="56"/>
        <v>0</v>
      </c>
      <c r="Q1009" s="41"/>
    </row>
    <row r="1010" spans="2:18" ht="15" customHeight="1" x14ac:dyDescent="0.3">
      <c r="B1010" s="34">
        <f t="shared" si="51"/>
        <v>1368.3</v>
      </c>
      <c r="C1010" s="35">
        <v>1738</v>
      </c>
      <c r="D1010" s="34">
        <f t="shared" si="52"/>
        <v>1368.3</v>
      </c>
      <c r="E1010" s="36">
        <v>45734</v>
      </c>
      <c r="F1010" s="37">
        <v>1368.8</v>
      </c>
      <c r="G1010" s="36">
        <v>45735</v>
      </c>
      <c r="H1010" s="38">
        <f t="shared" si="53"/>
        <v>0.5</v>
      </c>
      <c r="I1010" s="5">
        <f t="shared" si="54"/>
        <v>2</v>
      </c>
      <c r="K1010" s="33"/>
      <c r="L1010" s="687">
        <v>45733</v>
      </c>
      <c r="M1010" s="34">
        <f t="shared" si="55"/>
        <v>280.5</v>
      </c>
      <c r="N1010" s="37"/>
      <c r="O1010" s="35">
        <v>280.5</v>
      </c>
      <c r="P1010" s="40">
        <f t="shared" si="56"/>
        <v>0</v>
      </c>
      <c r="Q1010" s="41"/>
    </row>
    <row r="1011" spans="2:18" ht="15" customHeight="1" x14ac:dyDescent="0.3">
      <c r="B1011" s="34">
        <f t="shared" si="51"/>
        <v>1368.8</v>
      </c>
      <c r="C1011" s="35">
        <v>1738</v>
      </c>
      <c r="D1011" s="34">
        <f t="shared" si="52"/>
        <v>1368.8</v>
      </c>
      <c r="E1011" s="36">
        <v>45735</v>
      </c>
      <c r="F1011" s="37">
        <v>1368.9</v>
      </c>
      <c r="G1011" s="36">
        <v>45736</v>
      </c>
      <c r="H1011" s="38">
        <f t="shared" si="53"/>
        <v>0.10000000000013642</v>
      </c>
      <c r="I1011" s="5">
        <f t="shared" si="54"/>
        <v>0</v>
      </c>
      <c r="K1011" s="33"/>
      <c r="L1011" s="687">
        <v>45734</v>
      </c>
      <c r="M1011" s="34">
        <f t="shared" si="55"/>
        <v>280.5</v>
      </c>
      <c r="N1011" s="37"/>
      <c r="O1011" s="35">
        <v>249</v>
      </c>
      <c r="P1011" s="40">
        <f t="shared" si="56"/>
        <v>31.5</v>
      </c>
      <c r="Q1011" s="41"/>
    </row>
    <row r="1012" spans="2:18" ht="15" customHeight="1" x14ac:dyDescent="0.3">
      <c r="B1012" s="34">
        <f t="shared" si="51"/>
        <v>1368.9</v>
      </c>
      <c r="C1012" s="35">
        <v>1739</v>
      </c>
      <c r="D1012" s="34">
        <f t="shared" si="52"/>
        <v>1368.9</v>
      </c>
      <c r="E1012" s="36">
        <v>45736</v>
      </c>
      <c r="F1012" s="37">
        <v>1369.2</v>
      </c>
      <c r="G1012" s="36">
        <v>45737</v>
      </c>
      <c r="H1012" s="38">
        <f t="shared" si="53"/>
        <v>0.29999999999995453</v>
      </c>
      <c r="I1012" s="5">
        <f t="shared" si="54"/>
        <v>1</v>
      </c>
      <c r="K1012" s="33"/>
      <c r="L1012" s="687">
        <v>45735</v>
      </c>
      <c r="M1012" s="34">
        <f t="shared" si="55"/>
        <v>249</v>
      </c>
      <c r="N1012" s="37"/>
      <c r="O1012" s="35">
        <v>249</v>
      </c>
      <c r="P1012" s="40">
        <f t="shared" si="56"/>
        <v>0</v>
      </c>
      <c r="Q1012" s="41"/>
    </row>
    <row r="1013" spans="2:18" ht="15" customHeight="1" x14ac:dyDescent="0.3">
      <c r="B1013" s="34">
        <f t="shared" si="51"/>
        <v>1369.2</v>
      </c>
      <c r="C1013" s="35">
        <v>1741</v>
      </c>
      <c r="D1013" s="34">
        <f t="shared" si="52"/>
        <v>1369.2</v>
      </c>
      <c r="E1013" s="36">
        <v>45737</v>
      </c>
      <c r="F1013" s="37">
        <v>1369.9</v>
      </c>
      <c r="G1013" s="36">
        <v>45738</v>
      </c>
      <c r="H1013" s="38">
        <f t="shared" si="53"/>
        <v>0.70000000000004547</v>
      </c>
      <c r="I1013" s="5">
        <f t="shared" si="54"/>
        <v>2</v>
      </c>
      <c r="K1013" s="33"/>
      <c r="L1013" s="687">
        <v>45736</v>
      </c>
      <c r="M1013" s="34">
        <f t="shared" si="55"/>
        <v>249</v>
      </c>
      <c r="N1013" s="37"/>
      <c r="O1013" s="35">
        <v>249</v>
      </c>
      <c r="P1013" s="40">
        <f t="shared" si="56"/>
        <v>0</v>
      </c>
      <c r="Q1013" s="41"/>
    </row>
    <row r="1014" spans="2:18" ht="15" customHeight="1" x14ac:dyDescent="0.3">
      <c r="B1014" s="34">
        <f t="shared" si="51"/>
        <v>1369.9</v>
      </c>
      <c r="C1014" s="35">
        <v>1741</v>
      </c>
      <c r="D1014" s="34">
        <f t="shared" si="52"/>
        <v>1369.9</v>
      </c>
      <c r="E1014" s="36">
        <v>45738</v>
      </c>
      <c r="F1014" s="37">
        <v>1369.9</v>
      </c>
      <c r="G1014" s="36">
        <v>45739</v>
      </c>
      <c r="H1014" s="38">
        <f t="shared" si="53"/>
        <v>0</v>
      </c>
      <c r="I1014" s="5">
        <f t="shared" si="54"/>
        <v>0</v>
      </c>
      <c r="K1014" s="33"/>
      <c r="L1014" s="687">
        <v>45737</v>
      </c>
      <c r="M1014" s="34">
        <f t="shared" si="55"/>
        <v>249</v>
      </c>
      <c r="N1014" s="37"/>
      <c r="O1014" s="35">
        <v>243.75</v>
      </c>
      <c r="P1014" s="40">
        <f t="shared" si="56"/>
        <v>5.25</v>
      </c>
      <c r="Q1014" s="41"/>
    </row>
    <row r="1015" spans="2:18" ht="15" customHeight="1" x14ac:dyDescent="0.3">
      <c r="B1015" s="34">
        <f t="shared" si="51"/>
        <v>1369.9</v>
      </c>
      <c r="C1015" s="35">
        <v>1743</v>
      </c>
      <c r="D1015" s="34">
        <f t="shared" si="52"/>
        <v>1369.9</v>
      </c>
      <c r="E1015" s="36">
        <v>45739</v>
      </c>
      <c r="F1015" s="37">
        <v>1370.3</v>
      </c>
      <c r="G1015" s="36">
        <v>45740</v>
      </c>
      <c r="H1015" s="38">
        <f t="shared" si="53"/>
        <v>0.39999999999986358</v>
      </c>
      <c r="I1015" s="5">
        <f t="shared" si="54"/>
        <v>2</v>
      </c>
      <c r="K1015" s="33"/>
      <c r="L1015" s="687">
        <v>45738</v>
      </c>
      <c r="M1015" s="34">
        <f t="shared" si="55"/>
        <v>243.75</v>
      </c>
      <c r="N1015" s="37"/>
      <c r="O1015" s="35">
        <v>243.75</v>
      </c>
      <c r="P1015" s="40">
        <f t="shared" si="56"/>
        <v>0</v>
      </c>
      <c r="Q1015" s="41"/>
    </row>
    <row r="1016" spans="2:18" ht="15" customHeight="1" x14ac:dyDescent="0.3">
      <c r="B1016" s="34">
        <f t="shared" si="51"/>
        <v>1370.3</v>
      </c>
      <c r="C1016" s="35">
        <v>1743</v>
      </c>
      <c r="D1016" s="34">
        <f t="shared" si="52"/>
        <v>1370.3</v>
      </c>
      <c r="E1016" s="36">
        <v>45740</v>
      </c>
      <c r="F1016" s="37">
        <v>1370.5</v>
      </c>
      <c r="G1016" s="36">
        <v>45741</v>
      </c>
      <c r="H1016" s="38">
        <f t="shared" si="53"/>
        <v>0.20000000000004547</v>
      </c>
      <c r="I1016" s="5">
        <f t="shared" si="54"/>
        <v>0</v>
      </c>
      <c r="K1016" s="33"/>
      <c r="L1016" s="687">
        <v>45739</v>
      </c>
      <c r="M1016" s="34">
        <f t="shared" si="55"/>
        <v>243.75</v>
      </c>
      <c r="N1016" s="37"/>
      <c r="O1016" s="35">
        <v>225</v>
      </c>
      <c r="P1016" s="40">
        <f t="shared" si="56"/>
        <v>18.75</v>
      </c>
      <c r="Q1016" s="41"/>
    </row>
    <row r="1017" spans="2:18" ht="15" customHeight="1" x14ac:dyDescent="0.3">
      <c r="B1017" s="34">
        <f t="shared" si="51"/>
        <v>1370.5</v>
      </c>
      <c r="C1017" s="35">
        <v>1744</v>
      </c>
      <c r="D1017" s="34">
        <f t="shared" si="52"/>
        <v>1370.5</v>
      </c>
      <c r="E1017" s="36">
        <v>45741</v>
      </c>
      <c r="F1017" s="37">
        <v>1370.8</v>
      </c>
      <c r="G1017" s="36">
        <v>45742</v>
      </c>
      <c r="H1017" s="38">
        <f t="shared" si="53"/>
        <v>0.29999999999995453</v>
      </c>
      <c r="I1017" s="5">
        <f t="shared" si="54"/>
        <v>1</v>
      </c>
      <c r="K1017" s="33"/>
      <c r="L1017" s="687">
        <v>45740</v>
      </c>
      <c r="M1017" s="34">
        <f t="shared" si="55"/>
        <v>225</v>
      </c>
      <c r="N1017" s="37"/>
      <c r="O1017" s="35">
        <v>225</v>
      </c>
      <c r="P1017" s="40">
        <f t="shared" si="56"/>
        <v>0</v>
      </c>
      <c r="Q1017" s="41"/>
    </row>
    <row r="1018" spans="2:18" ht="15" customHeight="1" x14ac:dyDescent="0.3">
      <c r="B1018" s="34">
        <f t="shared" si="51"/>
        <v>1370.8</v>
      </c>
      <c r="C1018" s="35">
        <v>1745</v>
      </c>
      <c r="D1018" s="34">
        <f t="shared" si="52"/>
        <v>1370.8</v>
      </c>
      <c r="E1018" s="36">
        <v>45742</v>
      </c>
      <c r="F1018" s="37">
        <v>1371.2</v>
      </c>
      <c r="G1018" s="36">
        <v>45743</v>
      </c>
      <c r="H1018" s="38">
        <f t="shared" si="53"/>
        <v>0.40000000000009095</v>
      </c>
      <c r="I1018" s="5">
        <f t="shared" si="54"/>
        <v>1</v>
      </c>
      <c r="K1018" s="33"/>
      <c r="L1018" s="687">
        <v>45741</v>
      </c>
      <c r="M1018" s="34">
        <f t="shared" si="55"/>
        <v>225</v>
      </c>
      <c r="N1018" s="37"/>
      <c r="O1018" s="35">
        <v>225</v>
      </c>
      <c r="P1018" s="40">
        <f t="shared" si="56"/>
        <v>0</v>
      </c>
      <c r="Q1018" s="41"/>
    </row>
    <row r="1019" spans="2:18" ht="15" customHeight="1" x14ac:dyDescent="0.3">
      <c r="B1019" s="34">
        <f t="shared" si="51"/>
        <v>1371.2</v>
      </c>
      <c r="C1019" s="35">
        <v>1745</v>
      </c>
      <c r="D1019" s="34">
        <f t="shared" si="52"/>
        <v>1371.2</v>
      </c>
      <c r="E1019" s="36">
        <v>45743</v>
      </c>
      <c r="F1019" s="37">
        <v>1371.2</v>
      </c>
      <c r="G1019" s="36">
        <v>45744</v>
      </c>
      <c r="H1019" s="38">
        <f t="shared" si="53"/>
        <v>0</v>
      </c>
      <c r="I1019" s="5">
        <f t="shared" si="54"/>
        <v>0</v>
      </c>
      <c r="K1019" s="33"/>
      <c r="L1019" s="687">
        <v>45742</v>
      </c>
      <c r="M1019" s="34">
        <f t="shared" si="55"/>
        <v>225</v>
      </c>
      <c r="N1019" s="37"/>
      <c r="O1019" s="35">
        <v>225</v>
      </c>
      <c r="P1019" s="40">
        <f t="shared" si="56"/>
        <v>0</v>
      </c>
      <c r="Q1019" s="41"/>
    </row>
    <row r="1020" spans="2:18" ht="15" customHeight="1" x14ac:dyDescent="0.3">
      <c r="B1020" s="34">
        <f t="shared" si="51"/>
        <v>1371.2</v>
      </c>
      <c r="C1020" s="35">
        <v>1745</v>
      </c>
      <c r="D1020" s="34">
        <f t="shared" si="52"/>
        <v>1371.2</v>
      </c>
      <c r="E1020" s="36">
        <v>45744</v>
      </c>
      <c r="F1020" s="37">
        <v>1371.2</v>
      </c>
      <c r="G1020" s="36">
        <v>45745</v>
      </c>
      <c r="H1020" s="38">
        <f t="shared" si="53"/>
        <v>0</v>
      </c>
      <c r="I1020" s="5">
        <f t="shared" si="54"/>
        <v>0</v>
      </c>
      <c r="K1020" s="33"/>
      <c r="L1020" s="687">
        <v>45743</v>
      </c>
      <c r="M1020" s="34">
        <f t="shared" si="55"/>
        <v>225</v>
      </c>
      <c r="N1020" s="37"/>
      <c r="O1020" s="35">
        <v>225</v>
      </c>
      <c r="P1020" s="40">
        <f t="shared" si="56"/>
        <v>0</v>
      </c>
      <c r="Q1020" s="41"/>
    </row>
    <row r="1021" spans="2:18" ht="15" customHeight="1" x14ac:dyDescent="0.3">
      <c r="B1021" s="34">
        <f t="shared" si="51"/>
        <v>1371.2</v>
      </c>
      <c r="C1021" s="35">
        <v>1746</v>
      </c>
      <c r="D1021" s="34">
        <f t="shared" si="52"/>
        <v>1371.2</v>
      </c>
      <c r="E1021" s="36">
        <v>45745</v>
      </c>
      <c r="F1021" s="37">
        <v>1371.6</v>
      </c>
      <c r="G1021" s="36">
        <v>45746</v>
      </c>
      <c r="H1021" s="38">
        <f t="shared" si="53"/>
        <v>0.39999999999986358</v>
      </c>
      <c r="I1021" s="5">
        <f t="shared" si="54"/>
        <v>1</v>
      </c>
      <c r="K1021" s="33"/>
      <c r="L1021" s="687">
        <v>45744</v>
      </c>
      <c r="M1021" s="34">
        <f t="shared" si="55"/>
        <v>225</v>
      </c>
      <c r="N1021" s="37"/>
      <c r="O1021" s="35">
        <v>225</v>
      </c>
      <c r="P1021" s="40">
        <f t="shared" si="56"/>
        <v>0</v>
      </c>
      <c r="Q1021" s="41"/>
    </row>
    <row r="1022" spans="2:18" ht="15" customHeight="1" x14ac:dyDescent="0.3">
      <c r="B1022" s="34">
        <f t="shared" si="51"/>
        <v>1371.6</v>
      </c>
      <c r="C1022" s="35">
        <v>1747</v>
      </c>
      <c r="D1022" s="34">
        <f t="shared" si="52"/>
        <v>1371.6</v>
      </c>
      <c r="E1022" s="36">
        <v>45746</v>
      </c>
      <c r="F1022" s="37">
        <v>1371.9</v>
      </c>
      <c r="G1022" s="36">
        <v>45747</v>
      </c>
      <c r="H1022" s="38">
        <f t="shared" si="53"/>
        <v>0.3000000000001819</v>
      </c>
      <c r="I1022" s="5">
        <f t="shared" si="54"/>
        <v>1</v>
      </c>
      <c r="K1022" s="33"/>
      <c r="L1022" s="687">
        <v>45745</v>
      </c>
      <c r="M1022" s="34">
        <f t="shared" si="55"/>
        <v>225</v>
      </c>
      <c r="N1022" s="37"/>
      <c r="O1022" s="35">
        <v>225</v>
      </c>
      <c r="P1022" s="40">
        <f t="shared" si="56"/>
        <v>0</v>
      </c>
      <c r="Q1022" s="41"/>
    </row>
    <row r="1023" spans="2:18" ht="15" customHeight="1" x14ac:dyDescent="0.3">
      <c r="B1023" s="34">
        <f t="shared" si="51"/>
        <v>1371.9</v>
      </c>
      <c r="C1023" s="35">
        <v>1748</v>
      </c>
      <c r="D1023" s="34">
        <f t="shared" si="52"/>
        <v>1371.9</v>
      </c>
      <c r="E1023" s="36">
        <v>45747</v>
      </c>
      <c r="F1023" s="37">
        <v>1372.2</v>
      </c>
      <c r="G1023" s="36">
        <v>45748</v>
      </c>
      <c r="H1023" s="38">
        <f t="shared" si="53"/>
        <v>0.29999999999995453</v>
      </c>
      <c r="I1023" s="5">
        <f t="shared" si="54"/>
        <v>1</v>
      </c>
      <c r="J1023" s="48">
        <f>SUM(H934:H1023)</f>
        <v>56.900000000000091</v>
      </c>
      <c r="K1023" s="33"/>
      <c r="L1023" s="687">
        <v>45746</v>
      </c>
      <c r="M1023" s="34">
        <f t="shared" si="55"/>
        <v>225</v>
      </c>
      <c r="N1023" s="37"/>
      <c r="O1023" s="35">
        <v>208.5</v>
      </c>
      <c r="P1023" s="40">
        <f t="shared" si="56"/>
        <v>16.5</v>
      </c>
      <c r="Q1023" s="41"/>
    </row>
    <row r="1024" spans="2:18" ht="15" customHeight="1" x14ac:dyDescent="0.3">
      <c r="B1024" s="34">
        <f t="shared" si="51"/>
        <v>1372.2</v>
      </c>
      <c r="C1024" s="35">
        <v>1749</v>
      </c>
      <c r="D1024" s="34">
        <f t="shared" si="52"/>
        <v>1372.2</v>
      </c>
      <c r="E1024" s="36">
        <v>45748</v>
      </c>
      <c r="F1024" s="37">
        <v>1372.5</v>
      </c>
      <c r="G1024" s="36">
        <v>45749</v>
      </c>
      <c r="H1024" s="38">
        <f t="shared" si="53"/>
        <v>0.29999999999995453</v>
      </c>
      <c r="I1024" s="5">
        <f t="shared" si="54"/>
        <v>1</v>
      </c>
      <c r="K1024" s="33"/>
      <c r="L1024" s="687">
        <v>45747</v>
      </c>
      <c r="M1024" s="34">
        <f t="shared" si="55"/>
        <v>208.5</v>
      </c>
      <c r="N1024" s="37"/>
      <c r="O1024" s="35">
        <v>208.5</v>
      </c>
      <c r="P1024" s="40">
        <f t="shared" si="56"/>
        <v>0</v>
      </c>
      <c r="Q1024" s="41"/>
      <c r="R1024" s="48">
        <f>SUM(P994:P1024)</f>
        <v>91.5</v>
      </c>
    </row>
    <row r="1025" spans="2:18" ht="15" customHeight="1" x14ac:dyDescent="0.3">
      <c r="B1025" s="34">
        <f t="shared" si="51"/>
        <v>1372.5</v>
      </c>
      <c r="C1025" s="35">
        <v>1750</v>
      </c>
      <c r="D1025" s="34">
        <f t="shared" si="52"/>
        <v>1372.5</v>
      </c>
      <c r="E1025" s="36">
        <v>45749</v>
      </c>
      <c r="F1025" s="37">
        <v>1372.9</v>
      </c>
      <c r="G1025" s="36">
        <v>45750</v>
      </c>
      <c r="H1025" s="38">
        <f t="shared" si="53"/>
        <v>0.40000000000009095</v>
      </c>
      <c r="I1025" s="5">
        <f t="shared" si="54"/>
        <v>1</v>
      </c>
      <c r="K1025" s="33"/>
      <c r="L1025" s="687">
        <v>45748</v>
      </c>
      <c r="M1025" s="34">
        <f t="shared" si="55"/>
        <v>208.5</v>
      </c>
      <c r="N1025" s="37"/>
      <c r="O1025" s="35">
        <v>206.25</v>
      </c>
      <c r="P1025" s="40">
        <f t="shared" si="56"/>
        <v>2.25</v>
      </c>
      <c r="Q1025" s="41"/>
    </row>
    <row r="1026" spans="2:18" ht="15" customHeight="1" x14ac:dyDescent="0.3">
      <c r="B1026" s="34">
        <f t="shared" si="51"/>
        <v>1372.9</v>
      </c>
      <c r="C1026" s="35">
        <v>1750</v>
      </c>
      <c r="D1026" s="34">
        <f t="shared" si="52"/>
        <v>1372.9</v>
      </c>
      <c r="E1026" s="36">
        <v>45750</v>
      </c>
      <c r="F1026" s="37">
        <v>1372.9</v>
      </c>
      <c r="G1026" s="36">
        <v>45751</v>
      </c>
      <c r="H1026" s="38">
        <f t="shared" si="53"/>
        <v>0</v>
      </c>
      <c r="I1026" s="5">
        <f t="shared" si="54"/>
        <v>0</v>
      </c>
      <c r="K1026" s="33"/>
      <c r="L1026" s="687">
        <v>45749</v>
      </c>
      <c r="M1026" s="34">
        <f t="shared" si="55"/>
        <v>206.25</v>
      </c>
      <c r="N1026" s="37"/>
      <c r="O1026" s="35">
        <v>206.25</v>
      </c>
      <c r="P1026" s="40">
        <f t="shared" si="56"/>
        <v>0</v>
      </c>
      <c r="Q1026" s="41"/>
    </row>
    <row r="1027" spans="2:18" ht="15" customHeight="1" x14ac:dyDescent="0.3">
      <c r="B1027" s="34">
        <f t="shared" si="51"/>
        <v>1372.9</v>
      </c>
      <c r="C1027" s="35">
        <v>1751</v>
      </c>
      <c r="D1027" s="34">
        <f t="shared" si="52"/>
        <v>1372.9</v>
      </c>
      <c r="E1027" s="36">
        <v>45751</v>
      </c>
      <c r="F1027" s="37">
        <v>1373.2</v>
      </c>
      <c r="G1027" s="36">
        <v>45752</v>
      </c>
      <c r="H1027" s="38">
        <f t="shared" si="53"/>
        <v>0.29999999999995453</v>
      </c>
      <c r="I1027" s="5">
        <f t="shared" si="54"/>
        <v>1</v>
      </c>
      <c r="K1027" s="33"/>
      <c r="L1027" s="687">
        <v>45750</v>
      </c>
      <c r="M1027" s="34">
        <f t="shared" si="55"/>
        <v>206.25</v>
      </c>
      <c r="N1027" s="37"/>
      <c r="O1027" s="35">
        <v>206.25</v>
      </c>
      <c r="P1027" s="40">
        <f t="shared" si="56"/>
        <v>0</v>
      </c>
      <c r="Q1027" s="41"/>
    </row>
    <row r="1028" spans="2:18" ht="15" customHeight="1" x14ac:dyDescent="0.3">
      <c r="B1028" s="34">
        <f t="shared" si="51"/>
        <v>1373.2</v>
      </c>
      <c r="C1028" s="35">
        <v>1752</v>
      </c>
      <c r="D1028" s="34">
        <f t="shared" si="52"/>
        <v>1373.2</v>
      </c>
      <c r="E1028" s="36">
        <v>45752</v>
      </c>
      <c r="F1028" s="37">
        <v>1373.6</v>
      </c>
      <c r="G1028" s="36">
        <v>45753</v>
      </c>
      <c r="H1028" s="38">
        <f t="shared" si="53"/>
        <v>0.39999999999986358</v>
      </c>
      <c r="I1028" s="5">
        <f t="shared" si="54"/>
        <v>1</v>
      </c>
      <c r="K1028" s="33"/>
      <c r="L1028" s="687">
        <v>45751</v>
      </c>
      <c r="M1028" s="34">
        <f t="shared" si="55"/>
        <v>206.25</v>
      </c>
      <c r="N1028" s="37"/>
      <c r="O1028" s="35">
        <v>206.25</v>
      </c>
      <c r="P1028" s="40">
        <f t="shared" si="56"/>
        <v>0</v>
      </c>
      <c r="Q1028" s="41"/>
    </row>
    <row r="1029" spans="2:18" ht="15" customHeight="1" x14ac:dyDescent="0.3">
      <c r="B1029" s="34">
        <f t="shared" si="51"/>
        <v>1373.6</v>
      </c>
      <c r="C1029" s="35">
        <v>1753</v>
      </c>
      <c r="D1029" s="34">
        <f t="shared" si="52"/>
        <v>1373.6</v>
      </c>
      <c r="E1029" s="36">
        <v>45753</v>
      </c>
      <c r="F1029" s="37">
        <v>1373.9</v>
      </c>
      <c r="G1029" s="36">
        <v>45754</v>
      </c>
      <c r="H1029" s="38">
        <f t="shared" si="53"/>
        <v>0.3000000000001819</v>
      </c>
      <c r="I1029" s="5">
        <f t="shared" si="54"/>
        <v>1</v>
      </c>
      <c r="K1029" s="33"/>
      <c r="L1029" s="687">
        <v>45752</v>
      </c>
      <c r="M1029" s="34">
        <f t="shared" si="55"/>
        <v>206.25</v>
      </c>
      <c r="N1029" s="37"/>
      <c r="O1029" s="35">
        <v>206.25</v>
      </c>
      <c r="P1029" s="40">
        <f t="shared" si="56"/>
        <v>0</v>
      </c>
      <c r="Q1029" s="41"/>
    </row>
    <row r="1030" spans="2:18" ht="15" customHeight="1" x14ac:dyDescent="0.3">
      <c r="B1030" s="34">
        <f t="shared" si="51"/>
        <v>1373.9</v>
      </c>
      <c r="C1030" s="35">
        <v>1754</v>
      </c>
      <c r="D1030" s="34">
        <f t="shared" si="52"/>
        <v>1373.9</v>
      </c>
      <c r="E1030" s="36">
        <v>45754</v>
      </c>
      <c r="F1030" s="37">
        <v>1374.2</v>
      </c>
      <c r="G1030" s="36">
        <v>45755</v>
      </c>
      <c r="H1030" s="38">
        <f t="shared" si="53"/>
        <v>0.29999999999995453</v>
      </c>
      <c r="I1030" s="5">
        <f t="shared" si="54"/>
        <v>1</v>
      </c>
      <c r="K1030" s="33"/>
      <c r="L1030" s="687">
        <v>45753</v>
      </c>
      <c r="M1030" s="34">
        <f t="shared" si="55"/>
        <v>206.25</v>
      </c>
      <c r="N1030" s="37"/>
      <c r="O1030" s="35">
        <v>181.5</v>
      </c>
      <c r="P1030" s="40">
        <f t="shared" si="56"/>
        <v>24.75</v>
      </c>
      <c r="Q1030" s="41"/>
    </row>
    <row r="1031" spans="2:18" ht="15" customHeight="1" x14ac:dyDescent="0.3">
      <c r="B1031" s="34">
        <f t="shared" si="51"/>
        <v>1374.2</v>
      </c>
      <c r="C1031" s="35">
        <v>1755</v>
      </c>
      <c r="D1031" s="34">
        <f t="shared" si="52"/>
        <v>1374.2</v>
      </c>
      <c r="E1031" s="36">
        <v>45755</v>
      </c>
      <c r="F1031" s="37">
        <v>1374.6</v>
      </c>
      <c r="G1031" s="36">
        <v>45756</v>
      </c>
      <c r="H1031" s="38">
        <f t="shared" si="53"/>
        <v>0.39999999999986358</v>
      </c>
      <c r="I1031" s="5">
        <f t="shared" si="54"/>
        <v>1</v>
      </c>
      <c r="K1031" s="33"/>
      <c r="L1031" s="687">
        <v>45754</v>
      </c>
      <c r="M1031" s="34">
        <f t="shared" si="55"/>
        <v>181.5</v>
      </c>
      <c r="N1031" s="37"/>
      <c r="O1031" s="35">
        <v>181.5</v>
      </c>
      <c r="P1031" s="40">
        <f t="shared" si="56"/>
        <v>0</v>
      </c>
      <c r="Q1031" s="41"/>
    </row>
    <row r="1032" spans="2:18" ht="15" customHeight="1" x14ac:dyDescent="0.3">
      <c r="B1032" s="34">
        <f t="shared" si="51"/>
        <v>1374.6</v>
      </c>
      <c r="C1032" s="35">
        <v>1756</v>
      </c>
      <c r="D1032" s="34">
        <f t="shared" si="52"/>
        <v>1374.6</v>
      </c>
      <c r="E1032" s="36">
        <v>45756</v>
      </c>
      <c r="F1032" s="37">
        <v>1375.1</v>
      </c>
      <c r="G1032" s="36">
        <v>45757</v>
      </c>
      <c r="H1032" s="38">
        <f t="shared" si="53"/>
        <v>0.5</v>
      </c>
      <c r="I1032" s="5">
        <f t="shared" si="54"/>
        <v>1</v>
      </c>
      <c r="K1032" s="33"/>
      <c r="L1032" s="687">
        <v>45755</v>
      </c>
      <c r="M1032" s="34">
        <f t="shared" si="55"/>
        <v>181.5</v>
      </c>
      <c r="N1032" s="37"/>
      <c r="O1032" s="35">
        <v>168.75</v>
      </c>
      <c r="P1032" s="40">
        <f t="shared" si="56"/>
        <v>12.75</v>
      </c>
      <c r="Q1032" s="41"/>
    </row>
    <row r="1033" spans="2:18" ht="15" customHeight="1" x14ac:dyDescent="0.3">
      <c r="B1033" s="34">
        <f t="shared" si="51"/>
        <v>1375.1</v>
      </c>
      <c r="C1033" s="35">
        <v>1757</v>
      </c>
      <c r="D1033" s="34">
        <f t="shared" si="52"/>
        <v>1375.1</v>
      </c>
      <c r="E1033" s="36">
        <v>45757</v>
      </c>
      <c r="F1033" s="37">
        <v>1375.3</v>
      </c>
      <c r="G1033" s="36">
        <v>45758</v>
      </c>
      <c r="H1033" s="38">
        <f t="shared" si="53"/>
        <v>0.20000000000004547</v>
      </c>
      <c r="I1033" s="5">
        <f t="shared" si="54"/>
        <v>1</v>
      </c>
      <c r="K1033" s="33"/>
      <c r="L1033" s="687">
        <v>45756</v>
      </c>
      <c r="M1033" s="34">
        <f t="shared" si="55"/>
        <v>168.75</v>
      </c>
      <c r="N1033" s="37"/>
      <c r="O1033" s="35">
        <v>168.75</v>
      </c>
      <c r="P1033" s="40">
        <f t="shared" si="56"/>
        <v>0</v>
      </c>
      <c r="Q1033" s="41"/>
    </row>
    <row r="1034" spans="2:18" ht="15" customHeight="1" x14ac:dyDescent="0.3">
      <c r="B1034" s="34">
        <f t="shared" si="51"/>
        <v>1375.3</v>
      </c>
      <c r="C1034" s="35">
        <v>1758</v>
      </c>
      <c r="D1034" s="34">
        <f t="shared" si="52"/>
        <v>1375.3</v>
      </c>
      <c r="E1034" s="36">
        <v>45758</v>
      </c>
      <c r="F1034" s="37">
        <v>1375.7</v>
      </c>
      <c r="G1034" s="36">
        <v>45759</v>
      </c>
      <c r="H1034" s="38">
        <f t="shared" si="53"/>
        <v>0.40000000000009095</v>
      </c>
      <c r="I1034" s="5">
        <f t="shared" si="54"/>
        <v>1</v>
      </c>
      <c r="K1034" s="33"/>
      <c r="L1034" s="687">
        <v>45757</v>
      </c>
      <c r="M1034" s="34">
        <f t="shared" si="55"/>
        <v>168.75</v>
      </c>
      <c r="N1034" s="37"/>
      <c r="O1034" s="35">
        <v>168.75</v>
      </c>
      <c r="P1034" s="40">
        <f t="shared" si="56"/>
        <v>0</v>
      </c>
      <c r="Q1034" s="41"/>
    </row>
    <row r="1035" spans="2:18" ht="15" customHeight="1" x14ac:dyDescent="0.3">
      <c r="B1035" s="34">
        <f t="shared" si="51"/>
        <v>1375.7</v>
      </c>
      <c r="C1035" s="35">
        <v>1758</v>
      </c>
      <c r="D1035" s="34">
        <f t="shared" si="52"/>
        <v>1375.7</v>
      </c>
      <c r="E1035" s="36">
        <v>45759</v>
      </c>
      <c r="F1035" s="37">
        <v>1375.7</v>
      </c>
      <c r="G1035" s="36">
        <v>45760</v>
      </c>
      <c r="H1035" s="38">
        <f t="shared" si="53"/>
        <v>0</v>
      </c>
      <c r="I1035" s="5">
        <f t="shared" si="54"/>
        <v>0</v>
      </c>
      <c r="K1035" s="33"/>
      <c r="L1035" s="687">
        <v>45758</v>
      </c>
      <c r="M1035" s="34">
        <f t="shared" si="55"/>
        <v>168.75</v>
      </c>
      <c r="N1035" s="37"/>
      <c r="O1035" s="35">
        <v>168.75</v>
      </c>
      <c r="P1035" s="40">
        <f t="shared" si="56"/>
        <v>0</v>
      </c>
      <c r="Q1035" s="41"/>
    </row>
    <row r="1036" spans="2:18" ht="15" customHeight="1" x14ac:dyDescent="0.3">
      <c r="B1036" s="34">
        <f t="shared" si="51"/>
        <v>1375.7</v>
      </c>
      <c r="C1036" s="35">
        <v>1760</v>
      </c>
      <c r="D1036" s="34">
        <f t="shared" si="52"/>
        <v>1375.7</v>
      </c>
      <c r="E1036" s="36">
        <v>45760</v>
      </c>
      <c r="F1036" s="37">
        <v>1380.2</v>
      </c>
      <c r="G1036" s="36">
        <v>45761</v>
      </c>
      <c r="H1036" s="38">
        <f t="shared" si="53"/>
        <v>4.5</v>
      </c>
      <c r="I1036" s="5">
        <f t="shared" si="54"/>
        <v>2</v>
      </c>
      <c r="K1036" s="33"/>
      <c r="L1036" s="687">
        <v>45759</v>
      </c>
      <c r="M1036" s="34">
        <f t="shared" si="55"/>
        <v>168.75</v>
      </c>
      <c r="N1036" s="37"/>
      <c r="O1036" s="35">
        <v>168.75</v>
      </c>
      <c r="P1036" s="40">
        <f t="shared" si="56"/>
        <v>0</v>
      </c>
      <c r="Q1036" s="41"/>
    </row>
    <row r="1037" spans="2:18" ht="15" customHeight="1" x14ac:dyDescent="0.3">
      <c r="B1037" s="34">
        <f t="shared" si="51"/>
        <v>1380.2</v>
      </c>
      <c r="C1037" s="35">
        <v>1761</v>
      </c>
      <c r="D1037" s="34">
        <f t="shared" si="52"/>
        <v>1380.2</v>
      </c>
      <c r="E1037" s="36">
        <v>45761</v>
      </c>
      <c r="F1037" s="37">
        <v>1380.3</v>
      </c>
      <c r="G1037" s="36">
        <v>45762</v>
      </c>
      <c r="H1037" s="38">
        <f t="shared" si="53"/>
        <v>9.9999999999909051E-2</v>
      </c>
      <c r="I1037" s="5">
        <f t="shared" si="54"/>
        <v>1</v>
      </c>
      <c r="K1037" s="33"/>
      <c r="L1037" s="687">
        <v>45760</v>
      </c>
      <c r="M1037" s="34">
        <f t="shared" si="55"/>
        <v>168.75</v>
      </c>
      <c r="N1037" s="37"/>
      <c r="O1037" s="35">
        <v>128.25</v>
      </c>
      <c r="P1037" s="40">
        <f t="shared" si="56"/>
        <v>40.5</v>
      </c>
      <c r="Q1037" s="41"/>
    </row>
    <row r="1038" spans="2:18" ht="15" customHeight="1" x14ac:dyDescent="0.3">
      <c r="B1038" s="34">
        <f t="shared" si="51"/>
        <v>1380.3</v>
      </c>
      <c r="C1038" s="35">
        <v>1762</v>
      </c>
      <c r="D1038" s="34">
        <f t="shared" si="52"/>
        <v>1380.3</v>
      </c>
      <c r="E1038" s="36">
        <v>45762</v>
      </c>
      <c r="F1038" s="37">
        <v>1380.6</v>
      </c>
      <c r="G1038" s="36">
        <v>45763</v>
      </c>
      <c r="H1038" s="38">
        <f t="shared" si="53"/>
        <v>0.29999999999995453</v>
      </c>
      <c r="I1038" s="5">
        <f t="shared" si="54"/>
        <v>1</v>
      </c>
      <c r="K1038" s="33"/>
      <c r="L1038" s="687">
        <v>45761</v>
      </c>
      <c r="M1038" s="34">
        <f t="shared" si="55"/>
        <v>128.25</v>
      </c>
      <c r="N1038" s="37">
        <v>60</v>
      </c>
      <c r="O1038" s="35">
        <v>206.25</v>
      </c>
      <c r="P1038" s="40">
        <v>0</v>
      </c>
      <c r="Q1038" s="41"/>
      <c r="R1038" s="48" t="s">
        <v>1602</v>
      </c>
    </row>
    <row r="1039" spans="2:18" ht="15" customHeight="1" x14ac:dyDescent="0.3">
      <c r="B1039" s="34">
        <f t="shared" si="51"/>
        <v>1380.6</v>
      </c>
      <c r="C1039" s="35">
        <v>1762</v>
      </c>
      <c r="D1039" s="34">
        <f t="shared" si="52"/>
        <v>1380.6</v>
      </c>
      <c r="E1039" s="36">
        <v>45763</v>
      </c>
      <c r="F1039" s="37">
        <v>1380.6</v>
      </c>
      <c r="G1039" s="36">
        <v>45764</v>
      </c>
      <c r="H1039" s="38">
        <f t="shared" si="53"/>
        <v>0</v>
      </c>
      <c r="I1039" s="5">
        <f t="shared" si="54"/>
        <v>0</v>
      </c>
      <c r="K1039" s="33"/>
      <c r="L1039" s="687">
        <v>45762</v>
      </c>
      <c r="M1039" s="34">
        <f t="shared" si="55"/>
        <v>206.25</v>
      </c>
      <c r="N1039" s="37"/>
      <c r="O1039" s="35">
        <v>206.25</v>
      </c>
      <c r="P1039" s="40">
        <f t="shared" si="56"/>
        <v>0</v>
      </c>
      <c r="Q1039" s="41"/>
    </row>
    <row r="1040" spans="2:18" ht="15" customHeight="1" x14ac:dyDescent="0.3">
      <c r="B1040" s="34">
        <f t="shared" si="51"/>
        <v>1380.6</v>
      </c>
      <c r="C1040" s="35">
        <v>1762</v>
      </c>
      <c r="D1040" s="34">
        <f t="shared" si="52"/>
        <v>1380.6</v>
      </c>
      <c r="E1040" s="36">
        <v>45764</v>
      </c>
      <c r="F1040" s="37">
        <v>1380.6</v>
      </c>
      <c r="G1040" s="36">
        <v>45765</v>
      </c>
      <c r="H1040" s="38">
        <f t="shared" si="53"/>
        <v>0</v>
      </c>
      <c r="I1040" s="5">
        <f t="shared" si="54"/>
        <v>0</v>
      </c>
      <c r="K1040" s="33"/>
      <c r="L1040" s="687">
        <v>45763</v>
      </c>
      <c r="M1040" s="34">
        <f t="shared" si="55"/>
        <v>206.25</v>
      </c>
      <c r="N1040" s="37"/>
      <c r="O1040" s="35">
        <v>206.25</v>
      </c>
      <c r="P1040" s="40">
        <f t="shared" si="56"/>
        <v>0</v>
      </c>
      <c r="Q1040" s="41"/>
    </row>
    <row r="1041" spans="1:17" ht="15" customHeight="1" x14ac:dyDescent="0.3">
      <c r="B1041" s="34">
        <f t="shared" si="51"/>
        <v>1380.6</v>
      </c>
      <c r="C1041" s="35">
        <v>1763</v>
      </c>
      <c r="D1041" s="34">
        <f t="shared" si="52"/>
        <v>1380.6</v>
      </c>
      <c r="E1041" s="36">
        <v>45765</v>
      </c>
      <c r="F1041" s="37">
        <v>1381</v>
      </c>
      <c r="G1041" s="36">
        <v>45766</v>
      </c>
      <c r="H1041" s="38">
        <f t="shared" si="53"/>
        <v>0.40000000000009095</v>
      </c>
      <c r="I1041" s="5">
        <f t="shared" si="54"/>
        <v>1</v>
      </c>
      <c r="K1041" s="33"/>
      <c r="L1041" s="687">
        <v>45764</v>
      </c>
      <c r="M1041" s="34">
        <f t="shared" si="55"/>
        <v>206.25</v>
      </c>
      <c r="N1041" s="37"/>
      <c r="O1041" s="35">
        <v>206.25</v>
      </c>
      <c r="P1041" s="40">
        <f t="shared" si="56"/>
        <v>0</v>
      </c>
      <c r="Q1041" s="41"/>
    </row>
    <row r="1042" spans="1:17" ht="15" customHeight="1" x14ac:dyDescent="0.3">
      <c r="B1042" s="34">
        <f t="shared" si="51"/>
        <v>1381</v>
      </c>
      <c r="C1042" s="35">
        <v>1764</v>
      </c>
      <c r="D1042" s="34">
        <f t="shared" si="52"/>
        <v>1381</v>
      </c>
      <c r="E1042" s="36">
        <v>45766</v>
      </c>
      <c r="F1042" s="37">
        <v>1381.4</v>
      </c>
      <c r="G1042" s="36">
        <v>45767</v>
      </c>
      <c r="H1042" s="38">
        <f t="shared" si="53"/>
        <v>0.40000000000009095</v>
      </c>
      <c r="I1042" s="5">
        <f t="shared" si="54"/>
        <v>1</v>
      </c>
      <c r="K1042" s="33"/>
      <c r="L1042" s="687">
        <v>45765</v>
      </c>
      <c r="M1042" s="34">
        <f t="shared" si="55"/>
        <v>206.25</v>
      </c>
      <c r="N1042" s="37"/>
      <c r="O1042" s="35">
        <v>206.25</v>
      </c>
      <c r="P1042" s="40">
        <f t="shared" si="56"/>
        <v>0</v>
      </c>
      <c r="Q1042" s="41"/>
    </row>
    <row r="1043" spans="1:17" ht="15" customHeight="1" x14ac:dyDescent="0.3">
      <c r="B1043" s="34">
        <f t="shared" si="51"/>
        <v>1381.4</v>
      </c>
      <c r="C1043" s="35">
        <v>1765</v>
      </c>
      <c r="D1043" s="34">
        <f t="shared" si="52"/>
        <v>1381.4</v>
      </c>
      <c r="E1043" s="36">
        <v>45767</v>
      </c>
      <c r="F1043" s="37">
        <v>1381.7</v>
      </c>
      <c r="G1043" s="36">
        <v>45768</v>
      </c>
      <c r="H1043" s="38">
        <f t="shared" si="53"/>
        <v>0.29999999999995453</v>
      </c>
      <c r="I1043" s="5">
        <f t="shared" si="54"/>
        <v>1</v>
      </c>
      <c r="K1043" s="33"/>
      <c r="L1043" s="687">
        <v>45766</v>
      </c>
      <c r="M1043" s="34">
        <f t="shared" si="55"/>
        <v>206.25</v>
      </c>
      <c r="N1043" s="37"/>
      <c r="O1043" s="35">
        <v>168.75</v>
      </c>
      <c r="P1043" s="40">
        <f t="shared" si="56"/>
        <v>37.5</v>
      </c>
      <c r="Q1043" s="41"/>
    </row>
    <row r="1044" spans="1:17" ht="15" customHeight="1" x14ac:dyDescent="0.3">
      <c r="B1044" s="34">
        <f t="shared" si="51"/>
        <v>1381.7</v>
      </c>
      <c r="C1044" s="35">
        <v>1766</v>
      </c>
      <c r="D1044" s="34">
        <f t="shared" si="52"/>
        <v>1381.7</v>
      </c>
      <c r="E1044" s="36">
        <v>45768</v>
      </c>
      <c r="F1044" s="37">
        <v>1382</v>
      </c>
      <c r="G1044" s="36">
        <v>45769</v>
      </c>
      <c r="H1044" s="38">
        <f t="shared" si="53"/>
        <v>0.29999999999995453</v>
      </c>
      <c r="I1044" s="5">
        <f t="shared" si="54"/>
        <v>1</v>
      </c>
      <c r="K1044" s="33"/>
      <c r="L1044" s="687">
        <v>45767</v>
      </c>
      <c r="M1044" s="34">
        <f t="shared" si="55"/>
        <v>168.75</v>
      </c>
      <c r="N1044" s="37"/>
      <c r="O1044" s="35">
        <v>168.75</v>
      </c>
      <c r="P1044" s="40">
        <f t="shared" si="56"/>
        <v>0</v>
      </c>
      <c r="Q1044" s="41"/>
    </row>
    <row r="1045" spans="1:17" ht="15" customHeight="1" x14ac:dyDescent="0.3">
      <c r="B1045" s="34">
        <f t="shared" si="51"/>
        <v>1382</v>
      </c>
      <c r="C1045" s="35">
        <v>1767</v>
      </c>
      <c r="D1045" s="34">
        <f t="shared" si="52"/>
        <v>1382</v>
      </c>
      <c r="E1045" s="36">
        <v>45769</v>
      </c>
      <c r="F1045" s="37">
        <v>1382.4</v>
      </c>
      <c r="G1045" s="36">
        <v>45770</v>
      </c>
      <c r="H1045" s="38">
        <f t="shared" si="53"/>
        <v>0.40000000000009095</v>
      </c>
      <c r="I1045" s="5">
        <f t="shared" si="54"/>
        <v>1</v>
      </c>
      <c r="K1045" s="33"/>
      <c r="L1045" s="687">
        <v>45768</v>
      </c>
      <c r="M1045" s="34">
        <f t="shared" si="55"/>
        <v>168.75</v>
      </c>
      <c r="N1045" s="37"/>
      <c r="O1045" s="35">
        <v>159</v>
      </c>
      <c r="P1045" s="40">
        <f t="shared" si="56"/>
        <v>9.75</v>
      </c>
      <c r="Q1045" s="41"/>
    </row>
    <row r="1046" spans="1:17" ht="15" customHeight="1" x14ac:dyDescent="0.3">
      <c r="B1046" s="34">
        <f t="shared" si="51"/>
        <v>1382.4</v>
      </c>
      <c r="C1046" s="35">
        <v>1768</v>
      </c>
      <c r="D1046" s="34">
        <f t="shared" si="52"/>
        <v>1382.4</v>
      </c>
      <c r="E1046" s="36">
        <v>45770</v>
      </c>
      <c r="F1046" s="37">
        <v>1382.7</v>
      </c>
      <c r="G1046" s="36">
        <v>45771</v>
      </c>
      <c r="H1046" s="38">
        <f t="shared" si="53"/>
        <v>0.29999999999995453</v>
      </c>
      <c r="I1046" s="5">
        <f t="shared" si="54"/>
        <v>1</v>
      </c>
      <c r="K1046" s="33"/>
      <c r="L1046" s="687">
        <v>45769</v>
      </c>
      <c r="M1046" s="34">
        <f t="shared" si="55"/>
        <v>159</v>
      </c>
      <c r="N1046" s="37"/>
      <c r="O1046" s="35">
        <v>150</v>
      </c>
      <c r="P1046" s="40">
        <f t="shared" si="56"/>
        <v>9</v>
      </c>
      <c r="Q1046" s="41"/>
    </row>
    <row r="1047" spans="1:17" ht="15" customHeight="1" x14ac:dyDescent="0.3">
      <c r="B1047" s="34">
        <f t="shared" si="51"/>
        <v>1382.7</v>
      </c>
      <c r="C1047" s="35">
        <v>1770</v>
      </c>
      <c r="D1047" s="34">
        <f t="shared" si="52"/>
        <v>1382.7</v>
      </c>
      <c r="E1047" s="36">
        <v>45771</v>
      </c>
      <c r="F1047" s="37">
        <v>1384.6</v>
      </c>
      <c r="G1047" s="36">
        <v>45772</v>
      </c>
      <c r="H1047" s="38">
        <f t="shared" si="53"/>
        <v>1.8999999999998636</v>
      </c>
      <c r="I1047" s="5">
        <f t="shared" si="54"/>
        <v>2</v>
      </c>
      <c r="K1047" s="33"/>
      <c r="L1047" s="687">
        <v>45770</v>
      </c>
      <c r="M1047" s="34">
        <f t="shared" si="55"/>
        <v>150</v>
      </c>
      <c r="N1047" s="37"/>
      <c r="O1047" s="35">
        <v>150</v>
      </c>
      <c r="P1047" s="40">
        <f t="shared" si="56"/>
        <v>0</v>
      </c>
      <c r="Q1047" s="41"/>
    </row>
    <row r="1048" spans="1:17" ht="15" customHeight="1" x14ac:dyDescent="0.3">
      <c r="B1048" s="34">
        <f t="shared" ref="B1048:B1111" si="57">(F1047)</f>
        <v>1384.6</v>
      </c>
      <c r="C1048" s="35">
        <v>1770</v>
      </c>
      <c r="D1048" s="34">
        <f t="shared" ref="D1048:D1111" si="58">F1047</f>
        <v>1384.6</v>
      </c>
      <c r="E1048" s="36">
        <v>45772</v>
      </c>
      <c r="F1048" s="37">
        <v>1385</v>
      </c>
      <c r="G1048" s="36">
        <v>45773</v>
      </c>
      <c r="H1048" s="38">
        <f t="shared" ref="H1048:H1111" si="59">F1048-D1048</f>
        <v>0.40000000000009095</v>
      </c>
      <c r="I1048" s="5">
        <f t="shared" ref="I1048:I1111" si="60">(C1048-C1047)</f>
        <v>0</v>
      </c>
      <c r="K1048" s="33"/>
      <c r="L1048" s="687">
        <v>45771</v>
      </c>
      <c r="M1048" s="34">
        <f t="shared" ref="M1048:M1111" si="61">O1047</f>
        <v>150</v>
      </c>
      <c r="N1048" s="37"/>
      <c r="O1048" s="35">
        <v>150</v>
      </c>
      <c r="P1048" s="40">
        <f t="shared" ref="P1048:P1111" si="62">(M1048+N1048)-O1048</f>
        <v>0</v>
      </c>
      <c r="Q1048" s="41"/>
    </row>
    <row r="1049" spans="1:17" ht="15" customHeight="1" x14ac:dyDescent="0.3">
      <c r="B1049" s="34">
        <f t="shared" si="57"/>
        <v>1385</v>
      </c>
      <c r="C1049" s="35">
        <v>1772</v>
      </c>
      <c r="D1049" s="34">
        <f t="shared" si="58"/>
        <v>1385</v>
      </c>
      <c r="E1049" s="36">
        <v>45773</v>
      </c>
      <c r="F1049" s="37">
        <v>1385.3</v>
      </c>
      <c r="G1049" s="36">
        <v>45774</v>
      </c>
      <c r="H1049" s="38">
        <f t="shared" si="59"/>
        <v>0.29999999999995453</v>
      </c>
      <c r="I1049" s="5">
        <f t="shared" si="60"/>
        <v>2</v>
      </c>
      <c r="K1049" s="33"/>
      <c r="L1049" s="687">
        <v>45772</v>
      </c>
      <c r="M1049" s="34">
        <f t="shared" si="61"/>
        <v>150</v>
      </c>
      <c r="N1049" s="37"/>
      <c r="O1049" s="35">
        <v>141</v>
      </c>
      <c r="P1049" s="40">
        <f t="shared" si="62"/>
        <v>9</v>
      </c>
      <c r="Q1049" s="41"/>
    </row>
    <row r="1050" spans="1:17" ht="15" customHeight="1" x14ac:dyDescent="0.3">
      <c r="B1050" s="34">
        <f t="shared" si="57"/>
        <v>1385.3</v>
      </c>
      <c r="C1050" s="35">
        <v>1773</v>
      </c>
      <c r="D1050" s="34">
        <f t="shared" si="58"/>
        <v>1385.3</v>
      </c>
      <c r="E1050" s="36">
        <v>45774</v>
      </c>
      <c r="F1050" s="37">
        <v>1385.6</v>
      </c>
      <c r="G1050" s="36">
        <v>45775</v>
      </c>
      <c r="H1050" s="38">
        <f t="shared" si="59"/>
        <v>0.29999999999995453</v>
      </c>
      <c r="I1050" s="5">
        <f t="shared" si="60"/>
        <v>1</v>
      </c>
      <c r="K1050" s="33"/>
      <c r="L1050" s="687">
        <v>45773</v>
      </c>
      <c r="M1050" s="34">
        <f t="shared" si="61"/>
        <v>141</v>
      </c>
      <c r="N1050" s="37"/>
      <c r="O1050" s="35">
        <v>141</v>
      </c>
      <c r="P1050" s="40">
        <f t="shared" si="62"/>
        <v>0</v>
      </c>
      <c r="Q1050" s="41"/>
    </row>
    <row r="1051" spans="1:17" ht="15" customHeight="1" x14ac:dyDescent="0.3">
      <c r="B1051" s="34">
        <f t="shared" si="57"/>
        <v>1385.6</v>
      </c>
      <c r="C1051" s="35">
        <v>1773</v>
      </c>
      <c r="D1051" s="34">
        <f t="shared" si="58"/>
        <v>1385.6</v>
      </c>
      <c r="E1051" s="36">
        <v>45775</v>
      </c>
      <c r="F1051" s="37">
        <v>1385.6</v>
      </c>
      <c r="G1051" s="36">
        <v>45776</v>
      </c>
      <c r="H1051" s="38">
        <f t="shared" si="59"/>
        <v>0</v>
      </c>
      <c r="I1051" s="5">
        <f t="shared" si="60"/>
        <v>0</v>
      </c>
      <c r="K1051" s="33"/>
      <c r="L1051" s="687">
        <v>45774</v>
      </c>
      <c r="M1051" s="34">
        <f t="shared" si="61"/>
        <v>141</v>
      </c>
      <c r="N1051" s="37"/>
      <c r="O1051" s="35">
        <v>131.25</v>
      </c>
      <c r="P1051" s="40">
        <f t="shared" si="62"/>
        <v>9.75</v>
      </c>
      <c r="Q1051" s="41"/>
    </row>
    <row r="1052" spans="1:17" ht="15" customHeight="1" x14ac:dyDescent="0.3">
      <c r="B1052" s="34">
        <f t="shared" si="57"/>
        <v>1385.6</v>
      </c>
      <c r="C1052" s="35">
        <v>1775</v>
      </c>
      <c r="D1052" s="34">
        <f t="shared" si="58"/>
        <v>1385.6</v>
      </c>
      <c r="E1052" s="36">
        <v>45776</v>
      </c>
      <c r="F1052" s="37">
        <v>1390.1</v>
      </c>
      <c r="G1052" s="36">
        <v>45777</v>
      </c>
      <c r="H1052" s="38">
        <f t="shared" si="59"/>
        <v>4.5</v>
      </c>
      <c r="I1052" s="5">
        <f t="shared" si="60"/>
        <v>2</v>
      </c>
      <c r="K1052" s="33"/>
      <c r="L1052" s="687">
        <v>45775</v>
      </c>
      <c r="M1052" s="34">
        <f t="shared" si="61"/>
        <v>131.25</v>
      </c>
      <c r="N1052" s="37"/>
      <c r="O1052" s="35">
        <v>131.25</v>
      </c>
      <c r="P1052" s="40">
        <f t="shared" si="62"/>
        <v>0</v>
      </c>
      <c r="Q1052" s="41"/>
    </row>
    <row r="1053" spans="1:17" ht="15" customHeight="1" x14ac:dyDescent="0.3">
      <c r="B1053" s="34">
        <f t="shared" si="57"/>
        <v>1390.1</v>
      </c>
      <c r="C1053" s="35">
        <v>1775</v>
      </c>
      <c r="D1053" s="34">
        <f t="shared" si="58"/>
        <v>1390.1</v>
      </c>
      <c r="E1053" s="36">
        <v>45777</v>
      </c>
      <c r="F1053" s="37">
        <v>1390.1</v>
      </c>
      <c r="G1053" s="36">
        <v>45778</v>
      </c>
      <c r="H1053" s="38">
        <f t="shared" si="59"/>
        <v>0</v>
      </c>
      <c r="I1053" s="5">
        <f t="shared" si="60"/>
        <v>0</v>
      </c>
      <c r="K1053" s="33"/>
      <c r="L1053" s="687">
        <v>45776</v>
      </c>
      <c r="M1053" s="34">
        <f t="shared" si="61"/>
        <v>131.25</v>
      </c>
      <c r="N1053" s="37">
        <v>200</v>
      </c>
      <c r="O1053" s="35">
        <v>300</v>
      </c>
      <c r="P1053" s="40">
        <f t="shared" si="62"/>
        <v>31.25</v>
      </c>
      <c r="Q1053" s="41"/>
    </row>
    <row r="1054" spans="1:17" ht="15" customHeight="1" x14ac:dyDescent="0.3">
      <c r="B1054" s="34">
        <f t="shared" si="57"/>
        <v>1390.1</v>
      </c>
      <c r="C1054" s="35">
        <v>1783</v>
      </c>
      <c r="D1054" s="34">
        <f t="shared" si="58"/>
        <v>1390.1</v>
      </c>
      <c r="E1054" s="36">
        <v>45778</v>
      </c>
      <c r="F1054" s="37">
        <v>1393.4</v>
      </c>
      <c r="G1054" s="36">
        <v>45779</v>
      </c>
      <c r="H1054" s="38">
        <f t="shared" si="59"/>
        <v>3.3000000000001819</v>
      </c>
      <c r="I1054" s="5">
        <f t="shared" si="60"/>
        <v>8</v>
      </c>
      <c r="K1054" s="33"/>
      <c r="L1054" s="687">
        <v>45777</v>
      </c>
      <c r="M1054" s="34">
        <f t="shared" si="61"/>
        <v>300</v>
      </c>
      <c r="N1054" s="37"/>
      <c r="O1054" s="35">
        <v>300</v>
      </c>
      <c r="P1054" s="40">
        <f t="shared" si="62"/>
        <v>0</v>
      </c>
      <c r="Q1054" s="41"/>
    </row>
    <row r="1055" spans="1:17" ht="15" customHeight="1" x14ac:dyDescent="0.3">
      <c r="B1055" s="34">
        <f t="shared" si="57"/>
        <v>1393.4</v>
      </c>
      <c r="C1055" s="35">
        <v>1784</v>
      </c>
      <c r="D1055" s="34">
        <f t="shared" si="58"/>
        <v>1393.4</v>
      </c>
      <c r="E1055" s="36">
        <v>45779</v>
      </c>
      <c r="F1055" s="37">
        <v>1394.3</v>
      </c>
      <c r="G1055" s="36">
        <v>45780</v>
      </c>
      <c r="H1055" s="38">
        <f t="shared" si="59"/>
        <v>0.89999999999986358</v>
      </c>
      <c r="I1055" s="5">
        <f t="shared" si="60"/>
        <v>1</v>
      </c>
      <c r="K1055" s="33"/>
      <c r="L1055" s="687">
        <v>45778</v>
      </c>
      <c r="M1055" s="34">
        <f t="shared" si="61"/>
        <v>300</v>
      </c>
      <c r="N1055" s="37"/>
      <c r="O1055" s="35">
        <v>268.5</v>
      </c>
      <c r="P1055" s="40">
        <f t="shared" si="62"/>
        <v>31.5</v>
      </c>
      <c r="Q1055" s="41"/>
    </row>
    <row r="1056" spans="1:17" ht="15" customHeight="1" x14ac:dyDescent="0.3">
      <c r="A1056">
        <v>1784</v>
      </c>
      <c r="B1056" s="34">
        <f t="shared" si="57"/>
        <v>1394.3</v>
      </c>
      <c r="C1056" s="35">
        <v>1784</v>
      </c>
      <c r="D1056" s="34">
        <f t="shared" si="58"/>
        <v>1394.3</v>
      </c>
      <c r="E1056" s="36">
        <v>45780</v>
      </c>
      <c r="F1056" s="37">
        <v>1394.3</v>
      </c>
      <c r="G1056" s="36">
        <v>45781</v>
      </c>
      <c r="H1056" s="38">
        <f t="shared" si="59"/>
        <v>0</v>
      </c>
      <c r="I1056" s="5">
        <f t="shared" si="60"/>
        <v>0</v>
      </c>
      <c r="K1056" s="33"/>
      <c r="L1056" s="687">
        <v>45779</v>
      </c>
      <c r="M1056" s="34">
        <f t="shared" si="61"/>
        <v>268.5</v>
      </c>
      <c r="N1056" s="37"/>
      <c r="O1056" s="35">
        <v>262.5</v>
      </c>
      <c r="P1056" s="40">
        <f t="shared" si="62"/>
        <v>6</v>
      </c>
      <c r="Q1056" s="41"/>
    </row>
    <row r="1057" spans="2:17" ht="15" customHeight="1" x14ac:dyDescent="0.3">
      <c r="B1057" s="34">
        <f t="shared" si="57"/>
        <v>1394.3</v>
      </c>
      <c r="C1057" s="35">
        <v>1784</v>
      </c>
      <c r="D1057" s="34">
        <f t="shared" si="58"/>
        <v>1394.3</v>
      </c>
      <c r="E1057" s="36">
        <v>45781</v>
      </c>
      <c r="F1057" s="37">
        <v>1394.3</v>
      </c>
      <c r="G1057" s="36">
        <v>45782</v>
      </c>
      <c r="H1057" s="38">
        <f t="shared" si="59"/>
        <v>0</v>
      </c>
      <c r="I1057" s="5">
        <f t="shared" si="60"/>
        <v>0</v>
      </c>
      <c r="K1057" s="33"/>
      <c r="L1057" s="687">
        <v>45780</v>
      </c>
      <c r="M1057" s="34">
        <f t="shared" si="61"/>
        <v>262.5</v>
      </c>
      <c r="N1057" s="37"/>
      <c r="O1057" s="35">
        <v>262.5</v>
      </c>
      <c r="P1057" s="40">
        <f t="shared" si="62"/>
        <v>0</v>
      </c>
      <c r="Q1057" s="41"/>
    </row>
    <row r="1058" spans="2:17" ht="15" customHeight="1" x14ac:dyDescent="0.3">
      <c r="B1058" s="34">
        <f t="shared" si="57"/>
        <v>1394.3</v>
      </c>
      <c r="C1058" s="35">
        <v>1784</v>
      </c>
      <c r="D1058" s="34">
        <f t="shared" si="58"/>
        <v>1394.3</v>
      </c>
      <c r="E1058" s="36">
        <v>45782</v>
      </c>
      <c r="F1058" s="37">
        <v>1394.3</v>
      </c>
      <c r="G1058" s="36">
        <v>45783</v>
      </c>
      <c r="H1058" s="38">
        <f t="shared" si="59"/>
        <v>0</v>
      </c>
      <c r="I1058" s="5">
        <f t="shared" si="60"/>
        <v>0</v>
      </c>
      <c r="K1058" s="33"/>
      <c r="L1058" s="687">
        <v>45781</v>
      </c>
      <c r="M1058" s="34">
        <f t="shared" si="61"/>
        <v>262.5</v>
      </c>
      <c r="N1058" s="37"/>
      <c r="O1058" s="35">
        <v>262.5</v>
      </c>
      <c r="P1058" s="40">
        <f t="shared" si="62"/>
        <v>0</v>
      </c>
      <c r="Q1058" s="41"/>
    </row>
    <row r="1059" spans="2:17" ht="15" customHeight="1" x14ac:dyDescent="0.3">
      <c r="B1059" s="34">
        <f t="shared" si="57"/>
        <v>1394.3</v>
      </c>
      <c r="C1059" s="35">
        <v>1785</v>
      </c>
      <c r="D1059" s="34">
        <f t="shared" si="58"/>
        <v>1394.3</v>
      </c>
      <c r="E1059" s="36">
        <v>45783</v>
      </c>
      <c r="F1059" s="37">
        <v>1394.8</v>
      </c>
      <c r="G1059" s="36">
        <v>45784</v>
      </c>
      <c r="H1059" s="38">
        <f t="shared" si="59"/>
        <v>0.5</v>
      </c>
      <c r="I1059" s="5">
        <f t="shared" si="60"/>
        <v>1</v>
      </c>
      <c r="K1059" s="33"/>
      <c r="L1059" s="687">
        <v>45782</v>
      </c>
      <c r="M1059" s="34">
        <f t="shared" si="61"/>
        <v>262.5</v>
      </c>
      <c r="N1059" s="37"/>
      <c r="O1059" s="35">
        <v>262.5</v>
      </c>
      <c r="P1059" s="40">
        <f t="shared" si="62"/>
        <v>0</v>
      </c>
      <c r="Q1059" s="41"/>
    </row>
    <row r="1060" spans="2:17" ht="15" customHeight="1" x14ac:dyDescent="0.3">
      <c r="B1060" s="34">
        <f t="shared" si="57"/>
        <v>1394.8</v>
      </c>
      <c r="C1060" s="35">
        <v>1794</v>
      </c>
      <c r="D1060" s="34">
        <f t="shared" si="58"/>
        <v>1394.8</v>
      </c>
      <c r="E1060" s="36">
        <v>45784</v>
      </c>
      <c r="F1060" s="37">
        <v>1405.7</v>
      </c>
      <c r="G1060" s="36">
        <v>45785</v>
      </c>
      <c r="H1060" s="38">
        <f t="shared" si="59"/>
        <v>10.900000000000091</v>
      </c>
      <c r="I1060" s="5">
        <f t="shared" si="60"/>
        <v>9</v>
      </c>
      <c r="K1060" s="33"/>
      <c r="L1060" s="687">
        <v>45783</v>
      </c>
      <c r="M1060" s="34">
        <f t="shared" si="61"/>
        <v>262.5</v>
      </c>
      <c r="N1060" s="37"/>
      <c r="O1060" s="35">
        <v>262.5</v>
      </c>
      <c r="P1060" s="40">
        <f t="shared" si="62"/>
        <v>0</v>
      </c>
      <c r="Q1060" s="41"/>
    </row>
    <row r="1061" spans="2:17" ht="15" customHeight="1" x14ac:dyDescent="0.3">
      <c r="B1061" s="34">
        <f t="shared" si="57"/>
        <v>1405.7</v>
      </c>
      <c r="C1061" s="35">
        <v>1798</v>
      </c>
      <c r="D1061" s="34">
        <f t="shared" si="58"/>
        <v>1405.7</v>
      </c>
      <c r="E1061" s="36">
        <v>45785</v>
      </c>
      <c r="F1061" s="37">
        <v>1415.5</v>
      </c>
      <c r="G1061" s="36">
        <v>45786</v>
      </c>
      <c r="H1061" s="38">
        <f t="shared" si="59"/>
        <v>9.7999999999999545</v>
      </c>
      <c r="I1061" s="5">
        <f t="shared" si="60"/>
        <v>4</v>
      </c>
      <c r="K1061" s="33"/>
      <c r="L1061" s="687">
        <v>45784</v>
      </c>
      <c r="M1061" s="34">
        <f t="shared" si="61"/>
        <v>262.5</v>
      </c>
      <c r="N1061" s="37"/>
      <c r="O1061" s="35">
        <v>99.75</v>
      </c>
      <c r="P1061" s="40">
        <f t="shared" si="62"/>
        <v>162.75</v>
      </c>
      <c r="Q1061" s="41"/>
    </row>
    <row r="1062" spans="2:17" ht="15" customHeight="1" x14ac:dyDescent="0.3">
      <c r="B1062" s="34">
        <f t="shared" si="57"/>
        <v>1415.5</v>
      </c>
      <c r="C1062" s="35">
        <v>1798</v>
      </c>
      <c r="D1062" s="34">
        <f t="shared" si="58"/>
        <v>1415.5</v>
      </c>
      <c r="E1062" s="36">
        <v>45786</v>
      </c>
      <c r="F1062" s="37">
        <v>1415.9</v>
      </c>
      <c r="G1062" s="36">
        <v>45787</v>
      </c>
      <c r="H1062" s="38">
        <f t="shared" si="59"/>
        <v>0.40000000000009095</v>
      </c>
      <c r="I1062" s="5">
        <f t="shared" si="60"/>
        <v>0</v>
      </c>
      <c r="K1062" s="33"/>
      <c r="L1062" s="687">
        <v>45785</v>
      </c>
      <c r="M1062" s="34">
        <f t="shared" si="61"/>
        <v>99.75</v>
      </c>
      <c r="N1062" s="37">
        <v>300</v>
      </c>
      <c r="O1062" s="35">
        <v>375</v>
      </c>
      <c r="P1062" s="40">
        <f t="shared" si="62"/>
        <v>24.75</v>
      </c>
      <c r="Q1062" s="41"/>
    </row>
    <row r="1063" spans="2:17" ht="15" customHeight="1" x14ac:dyDescent="0.3">
      <c r="B1063" s="34">
        <f t="shared" si="57"/>
        <v>1415.9</v>
      </c>
      <c r="C1063" s="35">
        <v>1798</v>
      </c>
      <c r="D1063" s="34">
        <f t="shared" si="58"/>
        <v>1415.9</v>
      </c>
      <c r="E1063" s="36">
        <v>45787</v>
      </c>
      <c r="F1063" s="37">
        <v>1415.9</v>
      </c>
      <c r="G1063" s="36">
        <v>45788</v>
      </c>
      <c r="H1063" s="38">
        <f t="shared" si="59"/>
        <v>0</v>
      </c>
      <c r="I1063" s="5">
        <f t="shared" si="60"/>
        <v>0</v>
      </c>
      <c r="K1063" s="33"/>
      <c r="L1063" s="687">
        <v>45786</v>
      </c>
      <c r="M1063" s="34">
        <f t="shared" si="61"/>
        <v>375</v>
      </c>
      <c r="N1063" s="37"/>
      <c r="O1063" s="35">
        <v>375</v>
      </c>
      <c r="P1063" s="40">
        <f t="shared" si="62"/>
        <v>0</v>
      </c>
      <c r="Q1063" s="41"/>
    </row>
    <row r="1064" spans="2:17" ht="15" customHeight="1" x14ac:dyDescent="0.3">
      <c r="B1064" s="34">
        <f t="shared" si="57"/>
        <v>1415.9</v>
      </c>
      <c r="C1064" s="35">
        <v>1798</v>
      </c>
      <c r="D1064" s="34">
        <f t="shared" si="58"/>
        <v>1415.9</v>
      </c>
      <c r="E1064" s="36">
        <v>45788</v>
      </c>
      <c r="F1064" s="37">
        <v>1415.9</v>
      </c>
      <c r="G1064" s="36">
        <v>45789</v>
      </c>
      <c r="H1064" s="38">
        <f t="shared" si="59"/>
        <v>0</v>
      </c>
      <c r="I1064" s="5">
        <f t="shared" si="60"/>
        <v>0</v>
      </c>
      <c r="K1064" s="33"/>
      <c r="L1064" s="687">
        <v>45787</v>
      </c>
      <c r="M1064" s="34">
        <f t="shared" si="61"/>
        <v>375</v>
      </c>
      <c r="N1064" s="37"/>
      <c r="O1064" s="35">
        <v>375</v>
      </c>
      <c r="P1064" s="40">
        <f t="shared" si="62"/>
        <v>0</v>
      </c>
      <c r="Q1064" s="41"/>
    </row>
    <row r="1065" spans="2:17" ht="15" customHeight="1" x14ac:dyDescent="0.3">
      <c r="B1065" s="34">
        <f t="shared" si="57"/>
        <v>1415.9</v>
      </c>
      <c r="C1065" s="35">
        <v>1798</v>
      </c>
      <c r="D1065" s="34">
        <f t="shared" si="58"/>
        <v>1415.9</v>
      </c>
      <c r="E1065" s="36">
        <v>45789</v>
      </c>
      <c r="F1065" s="37">
        <v>1415.9</v>
      </c>
      <c r="G1065" s="36">
        <v>45790</v>
      </c>
      <c r="H1065" s="38">
        <f t="shared" si="59"/>
        <v>0</v>
      </c>
      <c r="I1065" s="5">
        <f t="shared" si="60"/>
        <v>0</v>
      </c>
      <c r="K1065" s="33"/>
      <c r="L1065" s="687">
        <v>45788</v>
      </c>
      <c r="M1065" s="34">
        <f t="shared" si="61"/>
        <v>375</v>
      </c>
      <c r="N1065" s="37"/>
      <c r="O1065" s="35">
        <v>375</v>
      </c>
      <c r="P1065" s="40">
        <f t="shared" si="62"/>
        <v>0</v>
      </c>
      <c r="Q1065" s="41"/>
    </row>
    <row r="1066" spans="2:17" ht="15" customHeight="1" x14ac:dyDescent="0.3">
      <c r="B1066" s="34">
        <f t="shared" si="57"/>
        <v>1415.9</v>
      </c>
      <c r="C1066" s="35">
        <v>1800</v>
      </c>
      <c r="D1066" s="34">
        <f t="shared" si="58"/>
        <v>1415.9</v>
      </c>
      <c r="E1066" s="36">
        <v>45790</v>
      </c>
      <c r="F1066" s="37">
        <v>1417.7</v>
      </c>
      <c r="G1066" s="36">
        <v>45791</v>
      </c>
      <c r="H1066" s="38">
        <f t="shared" si="59"/>
        <v>1.7999999999999545</v>
      </c>
      <c r="I1066" s="5">
        <f t="shared" si="60"/>
        <v>2</v>
      </c>
      <c r="K1066" s="33"/>
      <c r="L1066" s="687">
        <v>45789</v>
      </c>
      <c r="M1066" s="34">
        <f t="shared" si="61"/>
        <v>375</v>
      </c>
      <c r="N1066" s="37"/>
      <c r="O1066" s="35">
        <v>375</v>
      </c>
      <c r="P1066" s="40">
        <f t="shared" si="62"/>
        <v>0</v>
      </c>
      <c r="Q1066" s="41"/>
    </row>
    <row r="1067" spans="2:17" ht="15" customHeight="1" x14ac:dyDescent="0.3">
      <c r="B1067" s="34">
        <f t="shared" si="57"/>
        <v>1417.7</v>
      </c>
      <c r="C1067" s="35">
        <v>1800</v>
      </c>
      <c r="D1067" s="34">
        <f t="shared" si="58"/>
        <v>1417.7</v>
      </c>
      <c r="E1067" s="36">
        <v>45791</v>
      </c>
      <c r="F1067" s="37">
        <v>1417.7</v>
      </c>
      <c r="G1067" s="36">
        <v>45792</v>
      </c>
      <c r="H1067" s="38">
        <f t="shared" si="59"/>
        <v>0</v>
      </c>
      <c r="I1067" s="5">
        <f t="shared" si="60"/>
        <v>0</v>
      </c>
      <c r="K1067" s="33"/>
      <c r="L1067" s="687">
        <v>45790</v>
      </c>
      <c r="M1067" s="34">
        <f t="shared" si="61"/>
        <v>375</v>
      </c>
      <c r="N1067" s="37"/>
      <c r="O1067" s="35">
        <v>318.75</v>
      </c>
      <c r="P1067" s="40">
        <f t="shared" si="62"/>
        <v>56.25</v>
      </c>
      <c r="Q1067" s="41"/>
    </row>
    <row r="1068" spans="2:17" ht="15" customHeight="1" x14ac:dyDescent="0.3">
      <c r="B1068" s="34">
        <f t="shared" si="57"/>
        <v>1417.7</v>
      </c>
      <c r="C1068" s="35">
        <v>1800</v>
      </c>
      <c r="D1068" s="34">
        <f t="shared" si="58"/>
        <v>1417.7</v>
      </c>
      <c r="E1068" s="36">
        <v>45792</v>
      </c>
      <c r="F1068" s="37">
        <v>1417.7</v>
      </c>
      <c r="G1068" s="36">
        <v>45793</v>
      </c>
      <c r="H1068" s="38">
        <f t="shared" si="59"/>
        <v>0</v>
      </c>
      <c r="I1068" s="5">
        <f t="shared" si="60"/>
        <v>0</v>
      </c>
      <c r="K1068" s="33"/>
      <c r="L1068" s="687">
        <v>45791</v>
      </c>
      <c r="M1068" s="34">
        <f t="shared" si="61"/>
        <v>318.75</v>
      </c>
      <c r="N1068" s="37"/>
      <c r="O1068" s="35">
        <v>318.75</v>
      </c>
      <c r="P1068" s="40">
        <f t="shared" si="62"/>
        <v>0</v>
      </c>
      <c r="Q1068" s="41"/>
    </row>
    <row r="1069" spans="2:17" ht="15" customHeight="1" x14ac:dyDescent="0.3">
      <c r="B1069" s="34">
        <f t="shared" si="57"/>
        <v>1417.7</v>
      </c>
      <c r="C1069" s="35">
        <v>1881</v>
      </c>
      <c r="D1069" s="34">
        <f t="shared" si="58"/>
        <v>1417.7</v>
      </c>
      <c r="E1069" s="36">
        <v>45793</v>
      </c>
      <c r="F1069" s="37">
        <v>1418.7</v>
      </c>
      <c r="G1069" s="36">
        <v>45794</v>
      </c>
      <c r="H1069" s="38">
        <f t="shared" si="59"/>
        <v>1</v>
      </c>
      <c r="I1069" s="5">
        <f t="shared" si="60"/>
        <v>81</v>
      </c>
      <c r="K1069" s="33"/>
      <c r="L1069" s="687">
        <v>45792</v>
      </c>
      <c r="M1069" s="34">
        <f t="shared" si="61"/>
        <v>318.75</v>
      </c>
      <c r="N1069" s="37"/>
      <c r="O1069" s="35">
        <v>318.75</v>
      </c>
      <c r="P1069" s="40">
        <f t="shared" si="62"/>
        <v>0</v>
      </c>
      <c r="Q1069" s="41"/>
    </row>
    <row r="1070" spans="2:17" ht="15" customHeight="1" x14ac:dyDescent="0.3">
      <c r="B1070" s="34">
        <f t="shared" si="57"/>
        <v>1418.7</v>
      </c>
      <c r="C1070" s="35">
        <v>1801</v>
      </c>
      <c r="D1070" s="34">
        <f t="shared" si="58"/>
        <v>1418.7</v>
      </c>
      <c r="E1070" s="36">
        <v>45794</v>
      </c>
      <c r="F1070" s="37">
        <v>1418.7</v>
      </c>
      <c r="G1070" s="36">
        <v>45795</v>
      </c>
      <c r="H1070" s="38">
        <f t="shared" si="59"/>
        <v>0</v>
      </c>
      <c r="I1070" s="5">
        <f t="shared" si="60"/>
        <v>-80</v>
      </c>
      <c r="K1070" s="33"/>
      <c r="L1070" s="687">
        <v>45793</v>
      </c>
      <c r="M1070" s="34">
        <f t="shared" si="61"/>
        <v>318.75</v>
      </c>
      <c r="N1070" s="37"/>
      <c r="O1070" s="35">
        <v>300</v>
      </c>
      <c r="P1070" s="40">
        <f t="shared" si="62"/>
        <v>18.75</v>
      </c>
      <c r="Q1070" s="41"/>
    </row>
    <row r="1071" spans="2:17" ht="15" customHeight="1" x14ac:dyDescent="0.3">
      <c r="B1071" s="34">
        <f t="shared" si="57"/>
        <v>1418.7</v>
      </c>
      <c r="C1071" s="35">
        <v>1801</v>
      </c>
      <c r="D1071" s="34">
        <f t="shared" si="58"/>
        <v>1418.7</v>
      </c>
      <c r="E1071" s="36">
        <v>45795</v>
      </c>
      <c r="F1071" s="37">
        <v>1418.7</v>
      </c>
      <c r="G1071" s="36">
        <v>45796</v>
      </c>
      <c r="H1071" s="38">
        <f t="shared" si="59"/>
        <v>0</v>
      </c>
      <c r="I1071" s="5">
        <f t="shared" si="60"/>
        <v>0</v>
      </c>
      <c r="K1071" s="33"/>
      <c r="L1071" s="687">
        <v>45794</v>
      </c>
      <c r="M1071" s="34">
        <f t="shared" si="61"/>
        <v>300</v>
      </c>
      <c r="N1071" s="37"/>
      <c r="O1071" s="35">
        <v>300</v>
      </c>
      <c r="P1071" s="40">
        <f t="shared" si="62"/>
        <v>0</v>
      </c>
      <c r="Q1071" s="41"/>
    </row>
    <row r="1072" spans="2:17" ht="15" customHeight="1" x14ac:dyDescent="0.3">
      <c r="B1072" s="34">
        <f t="shared" si="57"/>
        <v>1418.7</v>
      </c>
      <c r="C1072" s="35">
        <v>1801</v>
      </c>
      <c r="D1072" s="34">
        <f t="shared" si="58"/>
        <v>1418.7</v>
      </c>
      <c r="E1072" s="36">
        <v>45796</v>
      </c>
      <c r="F1072" s="37">
        <v>1418.7</v>
      </c>
      <c r="G1072" s="36">
        <v>45797</v>
      </c>
      <c r="H1072" s="38">
        <f t="shared" si="59"/>
        <v>0</v>
      </c>
      <c r="I1072" s="5">
        <f t="shared" si="60"/>
        <v>0</v>
      </c>
      <c r="K1072" s="33"/>
      <c r="L1072" s="687">
        <v>45795</v>
      </c>
      <c r="M1072" s="34">
        <f t="shared" si="61"/>
        <v>300</v>
      </c>
      <c r="N1072" s="37"/>
      <c r="O1072" s="35">
        <v>300</v>
      </c>
      <c r="P1072" s="40">
        <f t="shared" si="62"/>
        <v>0</v>
      </c>
      <c r="Q1072" s="41"/>
    </row>
    <row r="1073" spans="2:20" ht="15" customHeight="1" x14ac:dyDescent="0.3">
      <c r="B1073" s="34">
        <f t="shared" si="57"/>
        <v>1418.7</v>
      </c>
      <c r="C1073" s="35">
        <v>1801</v>
      </c>
      <c r="D1073" s="34">
        <f t="shared" si="58"/>
        <v>1418.7</v>
      </c>
      <c r="E1073" s="36">
        <v>45797</v>
      </c>
      <c r="F1073" s="37">
        <v>1418.7</v>
      </c>
      <c r="G1073" s="36">
        <v>45798</v>
      </c>
      <c r="H1073" s="38">
        <f t="shared" si="59"/>
        <v>0</v>
      </c>
      <c r="I1073" s="5">
        <f t="shared" si="60"/>
        <v>0</v>
      </c>
      <c r="K1073" s="33"/>
      <c r="L1073" s="687">
        <v>45796</v>
      </c>
      <c r="M1073" s="34">
        <f t="shared" si="61"/>
        <v>300</v>
      </c>
      <c r="N1073" s="37"/>
      <c r="O1073" s="35">
        <v>300</v>
      </c>
      <c r="P1073" s="40">
        <f t="shared" si="62"/>
        <v>0</v>
      </c>
      <c r="Q1073" s="41"/>
    </row>
    <row r="1074" spans="2:20" ht="15" customHeight="1" x14ac:dyDescent="0.3">
      <c r="B1074" s="34">
        <f t="shared" si="57"/>
        <v>1418.7</v>
      </c>
      <c r="C1074" s="35">
        <v>1801</v>
      </c>
      <c r="D1074" s="34">
        <f t="shared" si="58"/>
        <v>1418.7</v>
      </c>
      <c r="E1074" s="36">
        <v>45798</v>
      </c>
      <c r="F1074" s="37">
        <v>1418.7</v>
      </c>
      <c r="G1074" s="36">
        <v>45799</v>
      </c>
      <c r="H1074" s="38">
        <f t="shared" si="59"/>
        <v>0</v>
      </c>
      <c r="I1074" s="5">
        <f t="shared" si="60"/>
        <v>0</v>
      </c>
      <c r="K1074" s="33"/>
      <c r="L1074" s="687">
        <v>45797</v>
      </c>
      <c r="M1074" s="34">
        <f t="shared" si="61"/>
        <v>300</v>
      </c>
      <c r="N1074" s="37"/>
      <c r="O1074" s="35">
        <v>300</v>
      </c>
      <c r="P1074" s="40">
        <f t="shared" si="62"/>
        <v>0</v>
      </c>
      <c r="Q1074" s="41"/>
    </row>
    <row r="1075" spans="2:20" ht="15" customHeight="1" x14ac:dyDescent="0.3">
      <c r="B1075" s="34">
        <f t="shared" si="57"/>
        <v>1418.7</v>
      </c>
      <c r="C1075" s="35">
        <v>1801</v>
      </c>
      <c r="D1075" s="34">
        <f t="shared" si="58"/>
        <v>1418.7</v>
      </c>
      <c r="E1075" s="36">
        <v>45799</v>
      </c>
      <c r="F1075" s="37">
        <v>1418.7</v>
      </c>
      <c r="G1075" s="36">
        <v>45800</v>
      </c>
      <c r="H1075" s="38">
        <f t="shared" si="59"/>
        <v>0</v>
      </c>
      <c r="I1075" s="5">
        <f t="shared" si="60"/>
        <v>0</v>
      </c>
      <c r="K1075" s="33"/>
      <c r="L1075" s="687">
        <v>45798</v>
      </c>
      <c r="M1075" s="34">
        <f t="shared" si="61"/>
        <v>300</v>
      </c>
      <c r="N1075" s="37"/>
      <c r="O1075" s="35">
        <v>300</v>
      </c>
      <c r="P1075" s="40">
        <f t="shared" si="62"/>
        <v>0</v>
      </c>
      <c r="Q1075" s="41"/>
    </row>
    <row r="1076" spans="2:20" ht="15" customHeight="1" x14ac:dyDescent="0.3">
      <c r="B1076" s="34">
        <f t="shared" si="57"/>
        <v>1418.7</v>
      </c>
      <c r="C1076" s="35">
        <v>1802</v>
      </c>
      <c r="D1076" s="34">
        <f t="shared" si="58"/>
        <v>1418.7</v>
      </c>
      <c r="E1076" s="36">
        <v>45800</v>
      </c>
      <c r="F1076" s="37">
        <v>1422.4</v>
      </c>
      <c r="G1076" s="36">
        <v>45801</v>
      </c>
      <c r="H1076" s="38">
        <f t="shared" si="59"/>
        <v>3.7000000000000455</v>
      </c>
      <c r="I1076" s="5">
        <f t="shared" si="60"/>
        <v>1</v>
      </c>
      <c r="K1076" s="33"/>
      <c r="L1076" s="687">
        <v>45799</v>
      </c>
      <c r="M1076" s="34">
        <f t="shared" si="61"/>
        <v>300</v>
      </c>
      <c r="N1076" s="37"/>
      <c r="O1076" s="35">
        <v>300</v>
      </c>
      <c r="P1076" s="40">
        <f t="shared" si="62"/>
        <v>0</v>
      </c>
      <c r="Q1076" s="41"/>
    </row>
    <row r="1077" spans="2:20" ht="15" customHeight="1" x14ac:dyDescent="0.3">
      <c r="B1077" s="34">
        <f t="shared" si="57"/>
        <v>1422.4</v>
      </c>
      <c r="C1077" s="35">
        <v>1802</v>
      </c>
      <c r="D1077" s="34">
        <f t="shared" si="58"/>
        <v>1422.4</v>
      </c>
      <c r="E1077" s="36">
        <v>45801</v>
      </c>
      <c r="F1077" s="37">
        <v>1422.4</v>
      </c>
      <c r="G1077" s="36">
        <v>45802</v>
      </c>
      <c r="H1077" s="38">
        <f t="shared" si="59"/>
        <v>0</v>
      </c>
      <c r="I1077" s="5">
        <f t="shared" si="60"/>
        <v>0</v>
      </c>
      <c r="K1077" s="33"/>
      <c r="L1077" s="687">
        <v>45800</v>
      </c>
      <c r="M1077" s="34">
        <f t="shared" si="61"/>
        <v>300</v>
      </c>
      <c r="N1077" s="37"/>
      <c r="O1077" s="35">
        <v>300</v>
      </c>
      <c r="P1077" s="40">
        <f t="shared" si="62"/>
        <v>0</v>
      </c>
      <c r="Q1077" s="41"/>
    </row>
    <row r="1078" spans="2:20" ht="15" customHeight="1" x14ac:dyDescent="0.3">
      <c r="B1078" s="34">
        <f t="shared" si="57"/>
        <v>1422.4</v>
      </c>
      <c r="C1078" s="35">
        <v>1802</v>
      </c>
      <c r="D1078" s="34">
        <f t="shared" si="58"/>
        <v>1422.4</v>
      </c>
      <c r="E1078" s="36">
        <v>45802</v>
      </c>
      <c r="F1078" s="37">
        <v>1422.4</v>
      </c>
      <c r="G1078" s="36">
        <v>45803</v>
      </c>
      <c r="H1078" s="38">
        <f t="shared" si="59"/>
        <v>0</v>
      </c>
      <c r="I1078" s="5">
        <f t="shared" si="60"/>
        <v>0</v>
      </c>
      <c r="K1078" s="33"/>
      <c r="L1078" s="687">
        <v>45801</v>
      </c>
      <c r="M1078" s="34">
        <f t="shared" si="61"/>
        <v>300</v>
      </c>
      <c r="N1078" s="37"/>
      <c r="O1078" s="35">
        <v>300</v>
      </c>
      <c r="P1078" s="40">
        <f t="shared" si="62"/>
        <v>0</v>
      </c>
      <c r="Q1078" s="41"/>
    </row>
    <row r="1079" spans="2:20" ht="15" customHeight="1" x14ac:dyDescent="0.3">
      <c r="B1079" s="34">
        <f t="shared" si="57"/>
        <v>1422.4</v>
      </c>
      <c r="C1079" s="35">
        <v>1802</v>
      </c>
      <c r="D1079" s="34">
        <f t="shared" si="58"/>
        <v>1422.4</v>
      </c>
      <c r="E1079" s="36">
        <v>45803</v>
      </c>
      <c r="F1079" s="37">
        <v>1422.4</v>
      </c>
      <c r="G1079" s="36">
        <v>45804</v>
      </c>
      <c r="H1079" s="38">
        <f t="shared" si="59"/>
        <v>0</v>
      </c>
      <c r="I1079" s="5">
        <f t="shared" si="60"/>
        <v>0</v>
      </c>
      <c r="K1079" s="33"/>
      <c r="L1079" s="687">
        <v>45802</v>
      </c>
      <c r="M1079" s="34">
        <f t="shared" si="61"/>
        <v>300</v>
      </c>
      <c r="N1079" s="37"/>
      <c r="O1079" s="35">
        <v>300</v>
      </c>
      <c r="P1079" s="40">
        <f t="shared" si="62"/>
        <v>0</v>
      </c>
      <c r="Q1079" s="41"/>
    </row>
    <row r="1080" spans="2:20" ht="15" customHeight="1" x14ac:dyDescent="0.3">
      <c r="B1080" s="34">
        <f t="shared" si="57"/>
        <v>1422.4</v>
      </c>
      <c r="C1080" s="35">
        <v>1802</v>
      </c>
      <c r="D1080" s="34">
        <f t="shared" si="58"/>
        <v>1422.4</v>
      </c>
      <c r="E1080" s="36">
        <v>45804</v>
      </c>
      <c r="F1080" s="37">
        <v>1422.4</v>
      </c>
      <c r="G1080" s="36">
        <v>45805</v>
      </c>
      <c r="H1080" s="38">
        <f t="shared" si="59"/>
        <v>0</v>
      </c>
      <c r="I1080" s="5">
        <f t="shared" si="60"/>
        <v>0</v>
      </c>
      <c r="K1080" s="33"/>
      <c r="L1080" s="687">
        <v>45803</v>
      </c>
      <c r="M1080" s="34">
        <f t="shared" si="61"/>
        <v>300</v>
      </c>
      <c r="N1080" s="37"/>
      <c r="O1080" s="35">
        <v>267</v>
      </c>
      <c r="P1080" s="40">
        <f t="shared" si="62"/>
        <v>33</v>
      </c>
      <c r="Q1080" s="41"/>
    </row>
    <row r="1081" spans="2:20" ht="15" customHeight="1" x14ac:dyDescent="0.3">
      <c r="B1081" s="34">
        <f t="shared" si="57"/>
        <v>1422.4</v>
      </c>
      <c r="C1081" s="35">
        <v>1802</v>
      </c>
      <c r="D1081" s="34">
        <f t="shared" si="58"/>
        <v>1422.4</v>
      </c>
      <c r="E1081" s="36">
        <v>45805</v>
      </c>
      <c r="F1081" s="37">
        <v>1422.4</v>
      </c>
      <c r="G1081" s="36">
        <v>45806</v>
      </c>
      <c r="H1081" s="38">
        <f t="shared" si="59"/>
        <v>0</v>
      </c>
      <c r="I1081" s="5">
        <f t="shared" si="60"/>
        <v>0</v>
      </c>
      <c r="K1081" s="33"/>
      <c r="L1081" s="687">
        <v>45804</v>
      </c>
      <c r="M1081" s="34">
        <f t="shared" si="61"/>
        <v>267</v>
      </c>
      <c r="N1081" s="37"/>
      <c r="O1081" s="35">
        <v>267</v>
      </c>
      <c r="P1081" s="40">
        <f t="shared" si="62"/>
        <v>0</v>
      </c>
      <c r="Q1081" s="41"/>
    </row>
    <row r="1082" spans="2:20" ht="15" customHeight="1" x14ac:dyDescent="0.3">
      <c r="B1082" s="34">
        <f t="shared" si="57"/>
        <v>1422.4</v>
      </c>
      <c r="C1082" s="35">
        <v>1805</v>
      </c>
      <c r="D1082" s="34">
        <f t="shared" si="58"/>
        <v>1422.4</v>
      </c>
      <c r="E1082" s="36">
        <v>45806</v>
      </c>
      <c r="F1082" s="37">
        <v>1427.6</v>
      </c>
      <c r="G1082" s="36">
        <v>45807</v>
      </c>
      <c r="H1082" s="38">
        <f t="shared" si="59"/>
        <v>5.1999999999998181</v>
      </c>
      <c r="I1082" s="5">
        <f t="shared" si="60"/>
        <v>3</v>
      </c>
      <c r="K1082" s="33"/>
      <c r="L1082" s="687">
        <v>45805</v>
      </c>
      <c r="M1082" s="34">
        <f t="shared" si="61"/>
        <v>267</v>
      </c>
      <c r="N1082" s="37"/>
      <c r="O1082" s="35">
        <v>267</v>
      </c>
      <c r="P1082" s="40">
        <f t="shared" si="62"/>
        <v>0</v>
      </c>
      <c r="Q1082" s="41"/>
    </row>
    <row r="1083" spans="2:20" ht="15" customHeight="1" x14ac:dyDescent="0.3">
      <c r="B1083" s="34">
        <f t="shared" si="57"/>
        <v>1427.6</v>
      </c>
      <c r="C1083" s="35">
        <v>1805</v>
      </c>
      <c r="D1083" s="34">
        <f t="shared" si="58"/>
        <v>1427.6</v>
      </c>
      <c r="E1083" s="36">
        <v>45807</v>
      </c>
      <c r="F1083" s="37">
        <v>1427.6</v>
      </c>
      <c r="G1083" s="36">
        <v>45808</v>
      </c>
      <c r="H1083" s="38">
        <f t="shared" si="59"/>
        <v>0</v>
      </c>
      <c r="I1083" s="5">
        <f t="shared" si="60"/>
        <v>0</v>
      </c>
      <c r="K1083" s="33"/>
      <c r="L1083" s="687">
        <v>45806</v>
      </c>
      <c r="M1083" s="34">
        <f t="shared" si="61"/>
        <v>267</v>
      </c>
      <c r="N1083" s="37"/>
      <c r="O1083" s="35">
        <v>181.5</v>
      </c>
      <c r="P1083" s="40">
        <f t="shared" si="62"/>
        <v>85.5</v>
      </c>
      <c r="Q1083" s="41"/>
    </row>
    <row r="1084" spans="2:20" ht="15" customHeight="1" x14ac:dyDescent="0.3">
      <c r="B1084" s="34">
        <f t="shared" si="57"/>
        <v>1427.6</v>
      </c>
      <c r="C1084" s="35">
        <v>1807</v>
      </c>
      <c r="D1084" s="34">
        <f t="shared" si="58"/>
        <v>1427.6</v>
      </c>
      <c r="E1084" s="36">
        <v>45808</v>
      </c>
      <c r="F1084" s="37">
        <v>1430.7</v>
      </c>
      <c r="G1084" s="36">
        <v>45809</v>
      </c>
      <c r="H1084" s="38">
        <f t="shared" si="59"/>
        <v>3.1000000000001364</v>
      </c>
      <c r="I1084" s="5">
        <f t="shared" si="60"/>
        <v>2</v>
      </c>
      <c r="K1084" s="33"/>
      <c r="L1084" s="687">
        <v>45807</v>
      </c>
      <c r="M1084" s="34">
        <f t="shared" si="61"/>
        <v>181.5</v>
      </c>
      <c r="N1084" s="37"/>
      <c r="O1084" s="35">
        <v>181.5</v>
      </c>
      <c r="P1084" s="40">
        <f t="shared" si="62"/>
        <v>0</v>
      </c>
      <c r="Q1084" s="41"/>
    </row>
    <row r="1085" spans="2:20" ht="15" customHeight="1" x14ac:dyDescent="0.3">
      <c r="B1085" s="34">
        <f t="shared" si="57"/>
        <v>1430.7</v>
      </c>
      <c r="C1085" s="35">
        <v>1807</v>
      </c>
      <c r="D1085" s="34">
        <f t="shared" si="58"/>
        <v>1430.7</v>
      </c>
      <c r="E1085" s="36">
        <v>45809</v>
      </c>
      <c r="F1085" s="37">
        <v>1430.7</v>
      </c>
      <c r="G1085" s="36">
        <v>45810</v>
      </c>
      <c r="H1085" s="38">
        <f t="shared" si="59"/>
        <v>0</v>
      </c>
      <c r="I1085" s="5">
        <f t="shared" si="60"/>
        <v>0</v>
      </c>
      <c r="K1085" s="33"/>
      <c r="L1085" s="687">
        <v>45808</v>
      </c>
      <c r="M1085" s="34">
        <f t="shared" si="61"/>
        <v>181.5</v>
      </c>
      <c r="N1085" s="37">
        <v>120</v>
      </c>
      <c r="O1085" s="35">
        <v>262.5</v>
      </c>
      <c r="P1085" s="40">
        <f t="shared" si="62"/>
        <v>39</v>
      </c>
      <c r="Q1085" s="41"/>
    </row>
    <row r="1086" spans="2:20" ht="15" customHeight="1" x14ac:dyDescent="0.3">
      <c r="B1086" s="34">
        <f t="shared" si="57"/>
        <v>1430.7</v>
      </c>
      <c r="C1086" s="35">
        <v>1807</v>
      </c>
      <c r="D1086" s="34">
        <f t="shared" si="58"/>
        <v>1430.7</v>
      </c>
      <c r="E1086" s="36">
        <v>45810</v>
      </c>
      <c r="F1086" s="37">
        <v>1430.7</v>
      </c>
      <c r="G1086" s="36">
        <v>45811</v>
      </c>
      <c r="H1086" s="38">
        <f t="shared" si="59"/>
        <v>0</v>
      </c>
      <c r="I1086" s="5">
        <f t="shared" si="60"/>
        <v>0</v>
      </c>
      <c r="K1086" s="33"/>
      <c r="L1086" s="687">
        <v>45809</v>
      </c>
      <c r="M1086" s="34">
        <f t="shared" si="61"/>
        <v>262.5</v>
      </c>
      <c r="N1086" s="37"/>
      <c r="O1086" s="35">
        <v>262.5</v>
      </c>
      <c r="P1086" s="40">
        <f t="shared" si="62"/>
        <v>0</v>
      </c>
      <c r="Q1086" s="41"/>
    </row>
    <row r="1087" spans="2:20" ht="15" customHeight="1" x14ac:dyDescent="0.3">
      <c r="B1087" s="34">
        <f t="shared" si="57"/>
        <v>1430.7</v>
      </c>
      <c r="C1087" s="35">
        <v>1807</v>
      </c>
      <c r="D1087" s="34">
        <f t="shared" si="58"/>
        <v>1430.7</v>
      </c>
      <c r="E1087" s="36">
        <v>45811</v>
      </c>
      <c r="F1087" s="37">
        <v>1430.7</v>
      </c>
      <c r="G1087" s="36">
        <v>45812</v>
      </c>
      <c r="H1087" s="38">
        <f t="shared" si="59"/>
        <v>0</v>
      </c>
      <c r="I1087" s="5">
        <f t="shared" si="60"/>
        <v>0</v>
      </c>
      <c r="K1087" s="33"/>
      <c r="L1087" s="687">
        <v>45810</v>
      </c>
      <c r="M1087" s="34">
        <f t="shared" si="61"/>
        <v>262.5</v>
      </c>
      <c r="N1087" s="37">
        <v>50</v>
      </c>
      <c r="O1087" s="35">
        <v>300</v>
      </c>
      <c r="P1087" s="40">
        <f t="shared" si="62"/>
        <v>12.5</v>
      </c>
      <c r="Q1087" s="41"/>
      <c r="T1087" s="48" t="s">
        <v>1655</v>
      </c>
    </row>
    <row r="1088" spans="2:20" ht="15" customHeight="1" x14ac:dyDescent="0.3">
      <c r="B1088" s="34">
        <f t="shared" si="57"/>
        <v>1430.7</v>
      </c>
      <c r="C1088" s="35">
        <v>1807</v>
      </c>
      <c r="D1088" s="34">
        <f t="shared" si="58"/>
        <v>1430.7</v>
      </c>
      <c r="E1088" s="36">
        <v>45812</v>
      </c>
      <c r="F1088" s="37">
        <v>1430.7</v>
      </c>
      <c r="G1088" s="36">
        <v>45813</v>
      </c>
      <c r="H1088" s="38">
        <f t="shared" si="59"/>
        <v>0</v>
      </c>
      <c r="I1088" s="5">
        <f t="shared" si="60"/>
        <v>0</v>
      </c>
      <c r="K1088" s="33"/>
      <c r="L1088" s="687">
        <v>45811</v>
      </c>
      <c r="M1088" s="34">
        <f t="shared" si="61"/>
        <v>300</v>
      </c>
      <c r="N1088" s="37"/>
      <c r="O1088" s="35">
        <v>262.5</v>
      </c>
      <c r="P1088" s="40">
        <f t="shared" si="62"/>
        <v>37.5</v>
      </c>
      <c r="Q1088" s="41"/>
      <c r="T1088">
        <f>SUM(P935:P1024)</f>
        <v>726.03</v>
      </c>
    </row>
    <row r="1089" spans="2:17" ht="15" customHeight="1" x14ac:dyDescent="0.3">
      <c r="B1089" s="34">
        <f t="shared" si="57"/>
        <v>1430.7</v>
      </c>
      <c r="C1089" s="35">
        <v>1807</v>
      </c>
      <c r="D1089" s="34">
        <f t="shared" si="58"/>
        <v>1430.7</v>
      </c>
      <c r="E1089" s="36">
        <v>45813</v>
      </c>
      <c r="F1089" s="37">
        <v>1430.7</v>
      </c>
      <c r="G1089" s="36">
        <v>45814</v>
      </c>
      <c r="H1089" s="38">
        <f t="shared" si="59"/>
        <v>0</v>
      </c>
      <c r="I1089" s="5">
        <f t="shared" si="60"/>
        <v>0</v>
      </c>
      <c r="K1089" s="33"/>
      <c r="L1089" s="687">
        <v>45812</v>
      </c>
      <c r="M1089" s="34">
        <f t="shared" si="61"/>
        <v>262.5</v>
      </c>
      <c r="N1089" s="37"/>
      <c r="O1089" s="35">
        <v>262.5</v>
      </c>
      <c r="P1089" s="40">
        <f t="shared" si="62"/>
        <v>0</v>
      </c>
      <c r="Q1089" s="41"/>
    </row>
    <row r="1090" spans="2:17" ht="15" customHeight="1" x14ac:dyDescent="0.3">
      <c r="B1090" s="34">
        <f t="shared" si="57"/>
        <v>1430.7</v>
      </c>
      <c r="C1090" s="35">
        <v>1807</v>
      </c>
      <c r="D1090" s="34">
        <f t="shared" si="58"/>
        <v>1430.7</v>
      </c>
      <c r="E1090" s="36">
        <v>45814</v>
      </c>
      <c r="F1090" s="37">
        <v>1430.7</v>
      </c>
      <c r="G1090" s="36">
        <v>45815</v>
      </c>
      <c r="H1090" s="38">
        <f t="shared" si="59"/>
        <v>0</v>
      </c>
      <c r="I1090" s="5">
        <f t="shared" si="60"/>
        <v>0</v>
      </c>
      <c r="K1090" s="33"/>
      <c r="L1090" s="687">
        <v>45813</v>
      </c>
      <c r="M1090" s="34">
        <f t="shared" si="61"/>
        <v>262.5</v>
      </c>
      <c r="N1090" s="37"/>
      <c r="O1090" s="35">
        <v>262.5</v>
      </c>
      <c r="P1090" s="40">
        <f t="shared" si="62"/>
        <v>0</v>
      </c>
      <c r="Q1090" s="41"/>
    </row>
    <row r="1091" spans="2:17" ht="15" customHeight="1" x14ac:dyDescent="0.3">
      <c r="B1091" s="34">
        <f t="shared" si="57"/>
        <v>1430.7</v>
      </c>
      <c r="C1091" s="35">
        <v>1807</v>
      </c>
      <c r="D1091" s="34">
        <f t="shared" si="58"/>
        <v>1430.7</v>
      </c>
      <c r="E1091" s="36">
        <v>45815</v>
      </c>
      <c r="F1091" s="37">
        <v>1430.7</v>
      </c>
      <c r="G1091" s="36">
        <v>45816</v>
      </c>
      <c r="H1091" s="38">
        <f t="shared" si="59"/>
        <v>0</v>
      </c>
      <c r="I1091" s="5">
        <f t="shared" si="60"/>
        <v>0</v>
      </c>
      <c r="K1091" s="33"/>
      <c r="L1091" s="687">
        <v>45814</v>
      </c>
      <c r="M1091" s="34">
        <f t="shared" si="61"/>
        <v>262.5</v>
      </c>
      <c r="N1091" s="37"/>
      <c r="O1091" s="35">
        <v>262.5</v>
      </c>
      <c r="P1091" s="40">
        <f t="shared" si="62"/>
        <v>0</v>
      </c>
      <c r="Q1091" s="41"/>
    </row>
    <row r="1092" spans="2:17" ht="15" customHeight="1" x14ac:dyDescent="0.3">
      <c r="B1092" s="34">
        <f t="shared" si="57"/>
        <v>1430.7</v>
      </c>
      <c r="C1092" s="35">
        <v>1807</v>
      </c>
      <c r="D1092" s="34">
        <f t="shared" si="58"/>
        <v>1430.7</v>
      </c>
      <c r="E1092" s="36">
        <v>45816</v>
      </c>
      <c r="F1092" s="37">
        <v>1430.7</v>
      </c>
      <c r="G1092" s="36">
        <v>45817</v>
      </c>
      <c r="H1092" s="38">
        <f t="shared" si="59"/>
        <v>0</v>
      </c>
      <c r="I1092" s="5">
        <f t="shared" si="60"/>
        <v>0</v>
      </c>
      <c r="K1092" s="33"/>
      <c r="L1092" s="687">
        <v>45815</v>
      </c>
      <c r="M1092" s="34">
        <f t="shared" si="61"/>
        <v>262.5</v>
      </c>
      <c r="N1092" s="37"/>
      <c r="O1092" s="35">
        <v>262.5</v>
      </c>
      <c r="P1092" s="40">
        <f t="shared" si="62"/>
        <v>0</v>
      </c>
      <c r="Q1092" s="41"/>
    </row>
    <row r="1093" spans="2:17" ht="15" customHeight="1" x14ac:dyDescent="0.3">
      <c r="B1093" s="34">
        <f t="shared" si="57"/>
        <v>1430.7</v>
      </c>
      <c r="C1093" s="35">
        <v>1807</v>
      </c>
      <c r="D1093" s="34">
        <f t="shared" si="58"/>
        <v>1430.7</v>
      </c>
      <c r="E1093" s="36">
        <v>45817</v>
      </c>
      <c r="F1093" s="37">
        <v>1430.7</v>
      </c>
      <c r="G1093" s="36">
        <v>45818</v>
      </c>
      <c r="H1093" s="38">
        <f t="shared" si="59"/>
        <v>0</v>
      </c>
      <c r="I1093" s="5">
        <f t="shared" si="60"/>
        <v>0</v>
      </c>
      <c r="K1093" s="33"/>
      <c r="L1093" s="687">
        <v>45816</v>
      </c>
      <c r="M1093" s="34">
        <f t="shared" si="61"/>
        <v>262.5</v>
      </c>
      <c r="N1093" s="37"/>
      <c r="O1093" s="35">
        <v>262.5</v>
      </c>
      <c r="P1093" s="40">
        <f t="shared" si="62"/>
        <v>0</v>
      </c>
      <c r="Q1093" s="41"/>
    </row>
    <row r="1094" spans="2:17" ht="15" customHeight="1" x14ac:dyDescent="0.3">
      <c r="B1094" s="34">
        <f t="shared" si="57"/>
        <v>1430.7</v>
      </c>
      <c r="C1094" s="35">
        <v>1807</v>
      </c>
      <c r="D1094" s="34">
        <f t="shared" si="58"/>
        <v>1430.7</v>
      </c>
      <c r="E1094" s="36">
        <v>45818</v>
      </c>
      <c r="F1094" s="37">
        <v>1430.7</v>
      </c>
      <c r="G1094" s="36">
        <v>45819</v>
      </c>
      <c r="H1094" s="38">
        <f t="shared" si="59"/>
        <v>0</v>
      </c>
      <c r="I1094" s="5">
        <f t="shared" si="60"/>
        <v>0</v>
      </c>
      <c r="K1094" s="33"/>
      <c r="L1094" s="687">
        <v>45817</v>
      </c>
      <c r="M1094" s="34">
        <f t="shared" si="61"/>
        <v>262.5</v>
      </c>
      <c r="N1094" s="37"/>
      <c r="O1094" s="35">
        <v>262.5</v>
      </c>
      <c r="P1094" s="40">
        <f t="shared" si="62"/>
        <v>0</v>
      </c>
      <c r="Q1094" s="41"/>
    </row>
    <row r="1095" spans="2:17" ht="15" customHeight="1" x14ac:dyDescent="0.3">
      <c r="B1095" s="34">
        <f t="shared" si="57"/>
        <v>1430.7</v>
      </c>
      <c r="C1095" s="35">
        <v>1807</v>
      </c>
      <c r="D1095" s="34">
        <f t="shared" si="58"/>
        <v>1430.7</v>
      </c>
      <c r="E1095" s="36">
        <v>45819</v>
      </c>
      <c r="F1095" s="37">
        <v>1430.7</v>
      </c>
      <c r="G1095" s="36">
        <v>45820</v>
      </c>
      <c r="H1095" s="38">
        <f t="shared" si="59"/>
        <v>0</v>
      </c>
      <c r="I1095" s="5">
        <f t="shared" si="60"/>
        <v>0</v>
      </c>
      <c r="K1095" s="33"/>
      <c r="L1095" s="687">
        <v>45818</v>
      </c>
      <c r="M1095" s="34">
        <f t="shared" si="61"/>
        <v>262.5</v>
      </c>
      <c r="N1095" s="37"/>
      <c r="O1095" s="35">
        <v>262.5</v>
      </c>
      <c r="P1095" s="40">
        <f t="shared" si="62"/>
        <v>0</v>
      </c>
      <c r="Q1095" s="41"/>
    </row>
    <row r="1096" spans="2:17" ht="15" customHeight="1" x14ac:dyDescent="0.3">
      <c r="B1096" s="34">
        <f t="shared" si="57"/>
        <v>1430.7</v>
      </c>
      <c r="C1096" s="35">
        <v>1807</v>
      </c>
      <c r="D1096" s="34">
        <f t="shared" si="58"/>
        <v>1430.7</v>
      </c>
      <c r="E1096" s="36">
        <v>45820</v>
      </c>
      <c r="F1096" s="37">
        <v>1430.7</v>
      </c>
      <c r="G1096" s="36">
        <v>45821</v>
      </c>
      <c r="H1096" s="38">
        <f t="shared" si="59"/>
        <v>0</v>
      </c>
      <c r="I1096" s="5">
        <f t="shared" si="60"/>
        <v>0</v>
      </c>
      <c r="K1096" s="33"/>
      <c r="L1096" s="687">
        <v>45819</v>
      </c>
      <c r="M1096" s="34">
        <f t="shared" si="61"/>
        <v>262.5</v>
      </c>
      <c r="N1096" s="37"/>
      <c r="O1096" s="35">
        <v>262.5</v>
      </c>
      <c r="P1096" s="40">
        <f t="shared" si="62"/>
        <v>0</v>
      </c>
      <c r="Q1096" s="41"/>
    </row>
    <row r="1097" spans="2:17" ht="15" customHeight="1" x14ac:dyDescent="0.3">
      <c r="B1097" s="34">
        <f t="shared" si="57"/>
        <v>1430.7</v>
      </c>
      <c r="C1097" s="35">
        <v>1807</v>
      </c>
      <c r="D1097" s="34">
        <f t="shared" si="58"/>
        <v>1430.7</v>
      </c>
      <c r="E1097" s="36">
        <v>45821</v>
      </c>
      <c r="F1097" s="37">
        <v>1430.7</v>
      </c>
      <c r="G1097" s="36">
        <v>45822</v>
      </c>
      <c r="H1097" s="38">
        <f t="shared" si="59"/>
        <v>0</v>
      </c>
      <c r="I1097" s="5">
        <f t="shared" si="60"/>
        <v>0</v>
      </c>
      <c r="K1097" s="33"/>
      <c r="L1097" s="687">
        <v>45820</v>
      </c>
      <c r="M1097" s="34">
        <f t="shared" si="61"/>
        <v>262.5</v>
      </c>
      <c r="N1097" s="37"/>
      <c r="O1097" s="35">
        <v>262.5</v>
      </c>
      <c r="P1097" s="40">
        <f t="shared" si="62"/>
        <v>0</v>
      </c>
      <c r="Q1097" s="41"/>
    </row>
    <row r="1098" spans="2:17" ht="15" customHeight="1" x14ac:dyDescent="0.3">
      <c r="B1098" s="34">
        <f t="shared" si="57"/>
        <v>1430.7</v>
      </c>
      <c r="C1098" s="35">
        <v>1809</v>
      </c>
      <c r="D1098" s="34">
        <v>1432.3</v>
      </c>
      <c r="E1098" s="36">
        <v>45822</v>
      </c>
      <c r="F1098" s="37">
        <v>1432.3</v>
      </c>
      <c r="G1098" s="36">
        <v>45823</v>
      </c>
      <c r="H1098" s="38">
        <f t="shared" si="59"/>
        <v>0</v>
      </c>
      <c r="I1098" s="5">
        <f t="shared" si="60"/>
        <v>2</v>
      </c>
      <c r="K1098" s="33"/>
      <c r="L1098" s="687">
        <v>45821</v>
      </c>
      <c r="M1098" s="34">
        <f t="shared" si="61"/>
        <v>262.5</v>
      </c>
      <c r="N1098" s="37"/>
      <c r="O1098" s="35">
        <v>262.5</v>
      </c>
      <c r="P1098" s="40">
        <f t="shared" si="62"/>
        <v>0</v>
      </c>
      <c r="Q1098" s="41"/>
    </row>
    <row r="1099" spans="2:17" ht="15" customHeight="1" x14ac:dyDescent="0.3">
      <c r="B1099" s="34">
        <f t="shared" si="57"/>
        <v>1432.3</v>
      </c>
      <c r="C1099" s="35">
        <v>1809</v>
      </c>
      <c r="D1099" s="34">
        <v>1432.3</v>
      </c>
      <c r="E1099" s="36">
        <v>45823</v>
      </c>
      <c r="F1099" s="37">
        <v>1432.3</v>
      </c>
      <c r="G1099" s="36">
        <v>45824</v>
      </c>
      <c r="H1099" s="38">
        <f t="shared" si="59"/>
        <v>0</v>
      </c>
      <c r="I1099" s="5">
        <f t="shared" si="60"/>
        <v>0</v>
      </c>
      <c r="K1099" s="33"/>
      <c r="L1099" s="687">
        <v>45822</v>
      </c>
      <c r="M1099" s="34">
        <f t="shared" si="61"/>
        <v>262.5</v>
      </c>
      <c r="N1099" s="37"/>
      <c r="O1099" s="35">
        <v>262.5</v>
      </c>
      <c r="P1099" s="40">
        <f t="shared" si="62"/>
        <v>0</v>
      </c>
      <c r="Q1099" s="41"/>
    </row>
    <row r="1100" spans="2:17" ht="15" customHeight="1" x14ac:dyDescent="0.3">
      <c r="B1100" s="34">
        <f t="shared" si="57"/>
        <v>1432.3</v>
      </c>
      <c r="C1100" s="35">
        <v>1809</v>
      </c>
      <c r="D1100" s="34">
        <f t="shared" si="58"/>
        <v>1432.3</v>
      </c>
      <c r="E1100" s="36">
        <v>45824</v>
      </c>
      <c r="F1100" s="37">
        <v>1432.3</v>
      </c>
      <c r="G1100" s="36">
        <v>45825</v>
      </c>
      <c r="H1100" s="38">
        <f t="shared" si="59"/>
        <v>0</v>
      </c>
      <c r="I1100" s="5">
        <f t="shared" si="60"/>
        <v>0</v>
      </c>
      <c r="K1100" s="33"/>
      <c r="L1100" s="687">
        <v>45823</v>
      </c>
      <c r="M1100" s="34">
        <f t="shared" si="61"/>
        <v>262.5</v>
      </c>
      <c r="N1100" s="37"/>
      <c r="O1100" s="35">
        <v>262.5</v>
      </c>
      <c r="P1100" s="40">
        <f t="shared" si="62"/>
        <v>0</v>
      </c>
      <c r="Q1100" s="41"/>
    </row>
    <row r="1101" spans="2:17" ht="15" customHeight="1" x14ac:dyDescent="0.3">
      <c r="B1101" s="34">
        <f t="shared" si="57"/>
        <v>1432.3</v>
      </c>
      <c r="C1101" s="35">
        <v>1809</v>
      </c>
      <c r="D1101" s="34">
        <f t="shared" si="58"/>
        <v>1432.3</v>
      </c>
      <c r="E1101" s="36">
        <v>45825</v>
      </c>
      <c r="F1101" s="37">
        <v>1432.3</v>
      </c>
      <c r="G1101" s="36">
        <v>45826</v>
      </c>
      <c r="H1101" s="38">
        <f t="shared" si="59"/>
        <v>0</v>
      </c>
      <c r="I1101" s="5">
        <f t="shared" si="60"/>
        <v>0</v>
      </c>
      <c r="K1101" s="33"/>
      <c r="L1101" s="687">
        <v>45824</v>
      </c>
      <c r="M1101" s="34">
        <f t="shared" si="61"/>
        <v>262.5</v>
      </c>
      <c r="N1101" s="37"/>
      <c r="O1101" s="35">
        <v>262.5</v>
      </c>
      <c r="P1101" s="40">
        <f t="shared" si="62"/>
        <v>0</v>
      </c>
      <c r="Q1101" s="41"/>
    </row>
    <row r="1102" spans="2:17" ht="15" customHeight="1" x14ac:dyDescent="0.3">
      <c r="B1102" s="34">
        <f t="shared" si="57"/>
        <v>1432.3</v>
      </c>
      <c r="C1102" s="35">
        <v>1809</v>
      </c>
      <c r="D1102" s="34">
        <f t="shared" si="58"/>
        <v>1432.3</v>
      </c>
      <c r="E1102" s="36">
        <v>45826</v>
      </c>
      <c r="F1102" s="37">
        <v>1432.3</v>
      </c>
      <c r="G1102" s="36">
        <v>45827</v>
      </c>
      <c r="H1102" s="38">
        <f t="shared" si="59"/>
        <v>0</v>
      </c>
      <c r="I1102" s="5">
        <f t="shared" si="60"/>
        <v>0</v>
      </c>
      <c r="K1102" s="33"/>
      <c r="L1102" s="687">
        <v>45825</v>
      </c>
      <c r="M1102" s="34">
        <f t="shared" si="61"/>
        <v>262.5</v>
      </c>
      <c r="N1102" s="37"/>
      <c r="O1102" s="35">
        <v>262.5</v>
      </c>
      <c r="P1102" s="40">
        <f t="shared" si="62"/>
        <v>0</v>
      </c>
      <c r="Q1102" s="41"/>
    </row>
    <row r="1103" spans="2:17" ht="15" customHeight="1" x14ac:dyDescent="0.3">
      <c r="B1103" s="34">
        <f t="shared" si="57"/>
        <v>1432.3</v>
      </c>
      <c r="C1103" s="35">
        <v>1809</v>
      </c>
      <c r="D1103" s="34">
        <f t="shared" si="58"/>
        <v>1432.3</v>
      </c>
      <c r="E1103" s="36">
        <v>45827</v>
      </c>
      <c r="F1103" s="37">
        <v>1432.3</v>
      </c>
      <c r="G1103" s="36">
        <v>45828</v>
      </c>
      <c r="H1103" s="38">
        <f t="shared" si="59"/>
        <v>0</v>
      </c>
      <c r="I1103" s="5">
        <f t="shared" si="60"/>
        <v>0</v>
      </c>
      <c r="K1103" s="33"/>
      <c r="L1103" s="687">
        <v>45826</v>
      </c>
      <c r="M1103" s="34">
        <f t="shared" si="61"/>
        <v>262.5</v>
      </c>
      <c r="N1103" s="37"/>
      <c r="O1103" s="35">
        <v>262.5</v>
      </c>
      <c r="P1103" s="40">
        <f t="shared" si="62"/>
        <v>0</v>
      </c>
      <c r="Q1103" s="41"/>
    </row>
    <row r="1104" spans="2:17" ht="15" customHeight="1" x14ac:dyDescent="0.3">
      <c r="B1104" s="34">
        <f t="shared" si="57"/>
        <v>1432.3</v>
      </c>
      <c r="C1104" s="35">
        <v>1809</v>
      </c>
      <c r="D1104" s="34">
        <f t="shared" si="58"/>
        <v>1432.3</v>
      </c>
      <c r="E1104" s="36">
        <v>45828</v>
      </c>
      <c r="F1104" s="37">
        <v>1432.3</v>
      </c>
      <c r="G1104" s="36">
        <v>45829</v>
      </c>
      <c r="H1104" s="38">
        <f t="shared" si="59"/>
        <v>0</v>
      </c>
      <c r="I1104" s="5">
        <f t="shared" si="60"/>
        <v>0</v>
      </c>
      <c r="K1104" s="33"/>
      <c r="L1104" s="687">
        <v>45827</v>
      </c>
      <c r="M1104" s="34">
        <f t="shared" si="61"/>
        <v>262.5</v>
      </c>
      <c r="N1104" s="37"/>
      <c r="O1104" s="35">
        <v>262.5</v>
      </c>
      <c r="P1104" s="40">
        <f t="shared" si="62"/>
        <v>0</v>
      </c>
      <c r="Q1104" s="41"/>
    </row>
    <row r="1105" spans="2:18" ht="15" customHeight="1" x14ac:dyDescent="0.3">
      <c r="B1105" s="34">
        <f t="shared" si="57"/>
        <v>1432.3</v>
      </c>
      <c r="C1105" s="35">
        <v>1809</v>
      </c>
      <c r="D1105" s="34">
        <f t="shared" si="58"/>
        <v>1432.3</v>
      </c>
      <c r="E1105" s="36">
        <v>45829</v>
      </c>
      <c r="F1105" s="37">
        <v>1432.3</v>
      </c>
      <c r="G1105" s="36">
        <v>45830</v>
      </c>
      <c r="H1105" s="38">
        <f t="shared" si="59"/>
        <v>0</v>
      </c>
      <c r="I1105" s="5">
        <f t="shared" si="60"/>
        <v>0</v>
      </c>
      <c r="K1105" s="33"/>
      <c r="L1105" s="687">
        <v>45828</v>
      </c>
      <c r="M1105" s="34">
        <f t="shared" si="61"/>
        <v>262.5</v>
      </c>
      <c r="N1105" s="37"/>
      <c r="O1105" s="35">
        <v>262.5</v>
      </c>
      <c r="P1105" s="40">
        <f t="shared" si="62"/>
        <v>0</v>
      </c>
      <c r="Q1105" s="41"/>
    </row>
    <row r="1106" spans="2:18" ht="15" customHeight="1" x14ac:dyDescent="0.3">
      <c r="B1106" s="34">
        <f t="shared" si="57"/>
        <v>1432.3</v>
      </c>
      <c r="C1106" s="35">
        <v>1809</v>
      </c>
      <c r="D1106" s="34">
        <f t="shared" si="58"/>
        <v>1432.3</v>
      </c>
      <c r="E1106" s="36">
        <v>45830</v>
      </c>
      <c r="F1106" s="37">
        <v>1432.3</v>
      </c>
      <c r="G1106" s="36">
        <v>45831</v>
      </c>
      <c r="H1106" s="38">
        <f t="shared" si="59"/>
        <v>0</v>
      </c>
      <c r="I1106" s="5">
        <f t="shared" si="60"/>
        <v>0</v>
      </c>
      <c r="K1106" s="33"/>
      <c r="L1106" s="687">
        <v>45829</v>
      </c>
      <c r="M1106" s="34">
        <f t="shared" si="61"/>
        <v>262.5</v>
      </c>
      <c r="N1106" s="37"/>
      <c r="O1106" s="35">
        <v>262.5</v>
      </c>
      <c r="P1106" s="40">
        <f t="shared" si="62"/>
        <v>0</v>
      </c>
      <c r="Q1106" s="41"/>
    </row>
    <row r="1107" spans="2:18" ht="15" customHeight="1" x14ac:dyDescent="0.3">
      <c r="B1107" s="34">
        <f t="shared" si="57"/>
        <v>1432.3</v>
      </c>
      <c r="C1107" s="35">
        <v>1809</v>
      </c>
      <c r="D1107" s="34">
        <f t="shared" si="58"/>
        <v>1432.3</v>
      </c>
      <c r="E1107" s="36">
        <v>45831</v>
      </c>
      <c r="F1107" s="37">
        <v>1432.3</v>
      </c>
      <c r="G1107" s="36">
        <v>45832</v>
      </c>
      <c r="H1107" s="38">
        <f t="shared" si="59"/>
        <v>0</v>
      </c>
      <c r="I1107" s="5">
        <f t="shared" si="60"/>
        <v>0</v>
      </c>
      <c r="K1107" s="33"/>
      <c r="L1107" s="687">
        <v>45830</v>
      </c>
      <c r="M1107" s="34">
        <f t="shared" si="61"/>
        <v>262.5</v>
      </c>
      <c r="N1107" s="37"/>
      <c r="O1107" s="35">
        <v>262.5</v>
      </c>
      <c r="P1107" s="40">
        <f t="shared" si="62"/>
        <v>0</v>
      </c>
      <c r="Q1107" s="41"/>
    </row>
    <row r="1108" spans="2:18" ht="15" customHeight="1" x14ac:dyDescent="0.3">
      <c r="B1108" s="34">
        <f t="shared" si="57"/>
        <v>1432.3</v>
      </c>
      <c r="C1108" s="35">
        <v>1809</v>
      </c>
      <c r="D1108" s="34">
        <f t="shared" si="58"/>
        <v>1432.3</v>
      </c>
      <c r="E1108" s="36">
        <v>45832</v>
      </c>
      <c r="F1108" s="37">
        <v>1432.3</v>
      </c>
      <c r="G1108" s="36">
        <v>45833</v>
      </c>
      <c r="H1108" s="38">
        <f t="shared" si="59"/>
        <v>0</v>
      </c>
      <c r="I1108" s="5">
        <f t="shared" si="60"/>
        <v>0</v>
      </c>
      <c r="K1108" s="33"/>
      <c r="L1108" s="687">
        <v>45831</v>
      </c>
      <c r="M1108" s="34">
        <f t="shared" si="61"/>
        <v>262.5</v>
      </c>
      <c r="N1108" s="37"/>
      <c r="O1108" s="35">
        <v>262.5</v>
      </c>
      <c r="P1108" s="40">
        <f t="shared" si="62"/>
        <v>0</v>
      </c>
      <c r="Q1108" s="41"/>
    </row>
    <row r="1109" spans="2:18" ht="15" customHeight="1" x14ac:dyDescent="0.3">
      <c r="B1109" s="34">
        <f t="shared" si="57"/>
        <v>1432.3</v>
      </c>
      <c r="C1109" s="35">
        <v>1809</v>
      </c>
      <c r="D1109" s="34">
        <f t="shared" si="58"/>
        <v>1432.3</v>
      </c>
      <c r="E1109" s="36">
        <v>45833</v>
      </c>
      <c r="F1109" s="37">
        <v>1432.3</v>
      </c>
      <c r="G1109" s="36">
        <v>45834</v>
      </c>
      <c r="H1109" s="38">
        <f t="shared" si="59"/>
        <v>0</v>
      </c>
      <c r="I1109" s="5">
        <f t="shared" si="60"/>
        <v>0</v>
      </c>
      <c r="K1109" s="33"/>
      <c r="L1109" s="687">
        <v>45832</v>
      </c>
      <c r="M1109" s="34">
        <f t="shared" si="61"/>
        <v>262.5</v>
      </c>
      <c r="N1109" s="37"/>
      <c r="O1109" s="35">
        <v>262.5</v>
      </c>
      <c r="P1109" s="40">
        <f t="shared" si="62"/>
        <v>0</v>
      </c>
      <c r="Q1109" s="41"/>
    </row>
    <row r="1110" spans="2:18" ht="15" customHeight="1" x14ac:dyDescent="0.3">
      <c r="B1110" s="34">
        <f t="shared" si="57"/>
        <v>1432.3</v>
      </c>
      <c r="C1110" s="35">
        <v>1809</v>
      </c>
      <c r="D1110" s="34">
        <f t="shared" si="58"/>
        <v>1432.3</v>
      </c>
      <c r="E1110" s="36">
        <v>45834</v>
      </c>
      <c r="F1110" s="37">
        <v>1432.3</v>
      </c>
      <c r="G1110" s="36">
        <v>45835</v>
      </c>
      <c r="H1110" s="38">
        <f t="shared" si="59"/>
        <v>0</v>
      </c>
      <c r="I1110" s="5">
        <f t="shared" si="60"/>
        <v>0</v>
      </c>
      <c r="K1110" s="33"/>
      <c r="L1110" s="687">
        <v>45833</v>
      </c>
      <c r="M1110" s="34">
        <f t="shared" si="61"/>
        <v>262.5</v>
      </c>
      <c r="N1110" s="37"/>
      <c r="O1110" s="35">
        <v>262.5</v>
      </c>
      <c r="P1110" s="40">
        <f t="shared" si="62"/>
        <v>0</v>
      </c>
      <c r="Q1110" s="41"/>
    </row>
    <row r="1111" spans="2:18" ht="15" customHeight="1" x14ac:dyDescent="0.3">
      <c r="B1111" s="34">
        <f t="shared" si="57"/>
        <v>1432.3</v>
      </c>
      <c r="C1111" s="35">
        <v>1809</v>
      </c>
      <c r="D1111" s="34">
        <f t="shared" si="58"/>
        <v>1432.3</v>
      </c>
      <c r="E1111" s="36">
        <v>45835</v>
      </c>
      <c r="F1111" s="37">
        <v>1432.3</v>
      </c>
      <c r="G1111" s="36">
        <v>45836</v>
      </c>
      <c r="H1111" s="38">
        <f t="shared" si="59"/>
        <v>0</v>
      </c>
      <c r="I1111" s="5">
        <f t="shared" si="60"/>
        <v>0</v>
      </c>
      <c r="K1111" s="33"/>
      <c r="L1111" s="687">
        <v>45834</v>
      </c>
      <c r="M1111" s="34">
        <f t="shared" si="61"/>
        <v>262.5</v>
      </c>
      <c r="N1111" s="37"/>
      <c r="O1111" s="35">
        <v>262.5</v>
      </c>
      <c r="P1111" s="40">
        <f t="shared" si="62"/>
        <v>0</v>
      </c>
      <c r="Q1111" s="41"/>
    </row>
    <row r="1112" spans="2:18" ht="15" customHeight="1" x14ac:dyDescent="0.3">
      <c r="B1112" s="34">
        <f t="shared" ref="B1112:B1139" si="63">(F1111)</f>
        <v>1432.3</v>
      </c>
      <c r="C1112" s="35">
        <v>1809</v>
      </c>
      <c r="D1112" s="34">
        <f t="shared" ref="D1112:D1141" si="64">F1111</f>
        <v>1432.3</v>
      </c>
      <c r="E1112" s="36">
        <v>45836</v>
      </c>
      <c r="F1112" s="37">
        <v>1432.3</v>
      </c>
      <c r="G1112" s="36">
        <v>45837</v>
      </c>
      <c r="H1112" s="38">
        <f t="shared" ref="H1112:H1141" si="65">F1112-D1112</f>
        <v>0</v>
      </c>
      <c r="I1112" s="5">
        <f t="shared" ref="I1112:I1141" si="66">(C1112-C1111)</f>
        <v>0</v>
      </c>
      <c r="K1112" s="33"/>
      <c r="L1112" s="687">
        <v>45835</v>
      </c>
      <c r="M1112" s="34">
        <f t="shared" ref="M1112:M1141" si="67">O1111</f>
        <v>262.5</v>
      </c>
      <c r="N1112" s="37"/>
      <c r="O1112" s="35">
        <v>262.5</v>
      </c>
      <c r="P1112" s="40">
        <f t="shared" ref="P1112:P1141" si="68">(M1112+N1112)-O1112</f>
        <v>0</v>
      </c>
      <c r="Q1112" s="41"/>
    </row>
    <row r="1113" spans="2:18" ht="15" customHeight="1" x14ac:dyDescent="0.3">
      <c r="B1113" s="34">
        <f t="shared" si="63"/>
        <v>1432.3</v>
      </c>
      <c r="C1113" s="35">
        <v>1809</v>
      </c>
      <c r="D1113" s="34">
        <f t="shared" si="64"/>
        <v>1432.3</v>
      </c>
      <c r="E1113" s="36">
        <v>45837</v>
      </c>
      <c r="F1113" s="37">
        <v>1432.3</v>
      </c>
      <c r="G1113" s="36">
        <v>45838</v>
      </c>
      <c r="H1113" s="38">
        <f t="shared" si="65"/>
        <v>0</v>
      </c>
      <c r="I1113" s="5">
        <f t="shared" si="66"/>
        <v>0</v>
      </c>
      <c r="K1113" s="33"/>
      <c r="L1113" s="687">
        <v>45836</v>
      </c>
      <c r="M1113" s="34">
        <f t="shared" si="67"/>
        <v>262.5</v>
      </c>
      <c r="N1113" s="37"/>
      <c r="O1113" s="35">
        <v>262.5</v>
      </c>
      <c r="P1113" s="40">
        <f t="shared" si="68"/>
        <v>0</v>
      </c>
      <c r="Q1113" s="41"/>
    </row>
    <row r="1114" spans="2:18" ht="15" customHeight="1" x14ac:dyDescent="0.3">
      <c r="B1114" s="34">
        <f t="shared" si="63"/>
        <v>1432.3</v>
      </c>
      <c r="C1114" s="35">
        <v>1809</v>
      </c>
      <c r="D1114" s="34">
        <f t="shared" si="64"/>
        <v>1432.3</v>
      </c>
      <c r="E1114" s="36">
        <v>45838</v>
      </c>
      <c r="F1114" s="37">
        <v>1432.3</v>
      </c>
      <c r="G1114" s="36">
        <v>45839</v>
      </c>
      <c r="H1114" s="38">
        <f t="shared" si="65"/>
        <v>0</v>
      </c>
      <c r="I1114" s="5">
        <f t="shared" si="66"/>
        <v>0</v>
      </c>
      <c r="J1114" s="48">
        <f>SUM(H1024:H1114)</f>
        <v>58.5</v>
      </c>
      <c r="K1114" s="33"/>
      <c r="L1114" s="687">
        <v>45837</v>
      </c>
      <c r="M1114" s="34">
        <f t="shared" si="67"/>
        <v>262.5</v>
      </c>
      <c r="N1114" s="37"/>
      <c r="O1114" s="35">
        <v>262.5</v>
      </c>
      <c r="P1114" s="40">
        <f t="shared" si="68"/>
        <v>0</v>
      </c>
      <c r="Q1114" s="41"/>
      <c r="R1114" s="48">
        <f>SUM(P1025:P1115)</f>
        <v>694</v>
      </c>
    </row>
    <row r="1115" spans="2:18" ht="15" customHeight="1" x14ac:dyDescent="0.3">
      <c r="B1115" s="34">
        <f t="shared" si="63"/>
        <v>1432.3</v>
      </c>
      <c r="C1115" s="35">
        <v>1809</v>
      </c>
      <c r="D1115" s="34">
        <f t="shared" si="64"/>
        <v>1432.3</v>
      </c>
      <c r="E1115" s="36">
        <v>45839</v>
      </c>
      <c r="F1115" s="37">
        <v>1432.3</v>
      </c>
      <c r="G1115" s="36">
        <v>45840</v>
      </c>
      <c r="H1115" s="38">
        <f t="shared" si="65"/>
        <v>0</v>
      </c>
      <c r="I1115" s="5">
        <f t="shared" si="66"/>
        <v>0</v>
      </c>
      <c r="K1115" s="33"/>
      <c r="L1115" s="687">
        <v>45838</v>
      </c>
      <c r="M1115" s="34">
        <f t="shared" si="67"/>
        <v>262.5</v>
      </c>
      <c r="N1115" s="37"/>
      <c r="O1115" s="35">
        <v>262.5</v>
      </c>
      <c r="P1115" s="40">
        <f t="shared" si="68"/>
        <v>0</v>
      </c>
      <c r="Q1115" s="41"/>
    </row>
    <row r="1116" spans="2:18" ht="15" customHeight="1" x14ac:dyDescent="0.3">
      <c r="B1116" s="34">
        <f t="shared" si="63"/>
        <v>1432.3</v>
      </c>
      <c r="C1116" s="35">
        <v>1809</v>
      </c>
      <c r="D1116" s="34">
        <f t="shared" si="64"/>
        <v>1432.3</v>
      </c>
      <c r="E1116" s="36">
        <v>45840</v>
      </c>
      <c r="F1116" s="37">
        <v>1432.3</v>
      </c>
      <c r="G1116" s="36">
        <v>45841</v>
      </c>
      <c r="H1116" s="38">
        <f t="shared" si="65"/>
        <v>0</v>
      </c>
      <c r="I1116" s="5">
        <f t="shared" si="66"/>
        <v>0</v>
      </c>
      <c r="K1116" s="33"/>
      <c r="L1116" s="687">
        <v>45839</v>
      </c>
      <c r="M1116" s="34">
        <f t="shared" si="67"/>
        <v>262.5</v>
      </c>
      <c r="N1116" s="37"/>
      <c r="O1116" s="35">
        <v>262.5</v>
      </c>
      <c r="P1116" s="40">
        <f t="shared" si="68"/>
        <v>0</v>
      </c>
      <c r="Q1116" s="41"/>
    </row>
    <row r="1117" spans="2:18" ht="15" customHeight="1" x14ac:dyDescent="0.3">
      <c r="B1117" s="34">
        <f t="shared" si="63"/>
        <v>1432.3</v>
      </c>
      <c r="C1117" s="35">
        <v>1809</v>
      </c>
      <c r="D1117" s="34">
        <f t="shared" si="64"/>
        <v>1432.3</v>
      </c>
      <c r="E1117" s="36">
        <v>45841</v>
      </c>
      <c r="F1117" s="37">
        <v>1432.3</v>
      </c>
      <c r="G1117" s="36">
        <v>45842</v>
      </c>
      <c r="H1117" s="38">
        <f t="shared" si="65"/>
        <v>0</v>
      </c>
      <c r="I1117" s="5">
        <f t="shared" si="66"/>
        <v>0</v>
      </c>
      <c r="K1117" s="33"/>
      <c r="L1117" s="687">
        <v>45840</v>
      </c>
      <c r="M1117" s="34">
        <f t="shared" si="67"/>
        <v>262.5</v>
      </c>
      <c r="N1117" s="37"/>
      <c r="O1117" s="35">
        <v>262.5</v>
      </c>
      <c r="P1117" s="40">
        <f t="shared" si="68"/>
        <v>0</v>
      </c>
      <c r="Q1117" s="41"/>
    </row>
    <row r="1118" spans="2:18" ht="15" customHeight="1" x14ac:dyDescent="0.3">
      <c r="B1118" s="34">
        <f t="shared" si="63"/>
        <v>1432.3</v>
      </c>
      <c r="C1118" s="35">
        <v>1809</v>
      </c>
      <c r="D1118" s="34">
        <f t="shared" si="64"/>
        <v>1432.3</v>
      </c>
      <c r="E1118" s="36">
        <v>45842</v>
      </c>
      <c r="F1118" s="37">
        <v>1432.3</v>
      </c>
      <c r="G1118" s="36">
        <v>45843</v>
      </c>
      <c r="H1118" s="38">
        <f t="shared" si="65"/>
        <v>0</v>
      </c>
      <c r="I1118" s="5">
        <f t="shared" si="66"/>
        <v>0</v>
      </c>
      <c r="K1118" s="33"/>
      <c r="L1118" s="687">
        <v>45841</v>
      </c>
      <c r="M1118" s="34">
        <f t="shared" si="67"/>
        <v>262.5</v>
      </c>
      <c r="N1118" s="37"/>
      <c r="O1118" s="35">
        <v>262.5</v>
      </c>
      <c r="P1118" s="40">
        <f t="shared" si="68"/>
        <v>0</v>
      </c>
      <c r="Q1118" s="41"/>
    </row>
    <row r="1119" spans="2:18" ht="15" customHeight="1" x14ac:dyDescent="0.3">
      <c r="B1119" s="34">
        <f t="shared" si="63"/>
        <v>1432.3</v>
      </c>
      <c r="C1119" s="35">
        <v>1813</v>
      </c>
      <c r="D1119" s="34">
        <f t="shared" si="64"/>
        <v>1432.3</v>
      </c>
      <c r="E1119" s="36">
        <v>45843</v>
      </c>
      <c r="F1119" s="37">
        <v>1438.6</v>
      </c>
      <c r="G1119" s="36">
        <v>45844</v>
      </c>
      <c r="H1119" s="38">
        <f t="shared" si="65"/>
        <v>6.2999999999999545</v>
      </c>
      <c r="I1119" s="5">
        <f t="shared" si="66"/>
        <v>4</v>
      </c>
      <c r="K1119" s="33"/>
      <c r="L1119" s="687">
        <v>45842</v>
      </c>
      <c r="M1119" s="34">
        <f t="shared" si="67"/>
        <v>262.5</v>
      </c>
      <c r="N1119" s="37"/>
      <c r="O1119" s="35">
        <v>262.5</v>
      </c>
      <c r="P1119" s="40">
        <f t="shared" si="68"/>
        <v>0</v>
      </c>
      <c r="Q1119" s="41"/>
    </row>
    <row r="1120" spans="2:18" ht="15" customHeight="1" x14ac:dyDescent="0.3">
      <c r="B1120" s="34">
        <f t="shared" si="63"/>
        <v>1438.6</v>
      </c>
      <c r="C1120" s="35">
        <v>1813</v>
      </c>
      <c r="D1120" s="34">
        <f t="shared" si="64"/>
        <v>1438.6</v>
      </c>
      <c r="E1120" s="36">
        <v>45844</v>
      </c>
      <c r="F1120" s="37">
        <v>1438.6</v>
      </c>
      <c r="G1120" s="36">
        <v>45845</v>
      </c>
      <c r="H1120" s="38">
        <f t="shared" si="65"/>
        <v>0</v>
      </c>
      <c r="I1120" s="5">
        <f t="shared" si="66"/>
        <v>0</v>
      </c>
      <c r="K1120" s="33"/>
      <c r="L1120" s="687">
        <v>45843</v>
      </c>
      <c r="M1120" s="34">
        <f t="shared" si="67"/>
        <v>262.5</v>
      </c>
      <c r="N1120" s="37">
        <v>90</v>
      </c>
      <c r="O1120" s="35">
        <v>309.36</v>
      </c>
      <c r="P1120" s="40">
        <f t="shared" si="68"/>
        <v>43.139999999999986</v>
      </c>
      <c r="Q1120" s="41"/>
      <c r="R1120" t="s">
        <v>1701</v>
      </c>
    </row>
    <row r="1121" spans="2:17" ht="15" customHeight="1" x14ac:dyDescent="0.3">
      <c r="B1121" s="34">
        <f t="shared" si="63"/>
        <v>1438.6</v>
      </c>
      <c r="C1121" s="35">
        <v>1815</v>
      </c>
      <c r="D1121" s="34">
        <f t="shared" si="64"/>
        <v>1438.6</v>
      </c>
      <c r="E1121" s="36">
        <v>45845</v>
      </c>
      <c r="F1121" s="37">
        <v>1439.2</v>
      </c>
      <c r="G1121" s="36">
        <v>45846</v>
      </c>
      <c r="H1121" s="38">
        <f t="shared" si="65"/>
        <v>0.60000000000013642</v>
      </c>
      <c r="I1121" s="5">
        <f t="shared" si="66"/>
        <v>2</v>
      </c>
      <c r="K1121" s="33"/>
      <c r="L1121" s="687">
        <v>45844</v>
      </c>
      <c r="M1121" s="34">
        <f t="shared" si="67"/>
        <v>309.36</v>
      </c>
      <c r="N1121" s="37"/>
      <c r="O1121" s="35">
        <v>309.36</v>
      </c>
      <c r="P1121" s="40">
        <f t="shared" si="68"/>
        <v>0</v>
      </c>
      <c r="Q1121" s="41"/>
    </row>
    <row r="1122" spans="2:17" ht="15" customHeight="1" x14ac:dyDescent="0.3">
      <c r="B1122" s="34">
        <f t="shared" si="63"/>
        <v>1439.2</v>
      </c>
      <c r="C1122" s="35">
        <v>1815</v>
      </c>
      <c r="D1122" s="34">
        <f t="shared" si="64"/>
        <v>1439.2</v>
      </c>
      <c r="E1122" s="36">
        <v>45846</v>
      </c>
      <c r="F1122" s="37">
        <v>1439.2</v>
      </c>
      <c r="G1122" s="36">
        <v>45847</v>
      </c>
      <c r="H1122" s="38">
        <f t="shared" si="65"/>
        <v>0</v>
      </c>
      <c r="I1122" s="5">
        <f t="shared" si="66"/>
        <v>0</v>
      </c>
      <c r="K1122" s="33"/>
      <c r="L1122" s="687">
        <v>45845</v>
      </c>
      <c r="M1122" s="34">
        <f t="shared" si="67"/>
        <v>309.36</v>
      </c>
      <c r="N1122" s="37"/>
      <c r="O1122" s="35">
        <v>300</v>
      </c>
      <c r="P1122" s="40">
        <f t="shared" si="68"/>
        <v>9.3600000000000136</v>
      </c>
      <c r="Q1122" s="41"/>
    </row>
    <row r="1123" spans="2:17" ht="15" customHeight="1" x14ac:dyDescent="0.3">
      <c r="B1123" s="34">
        <f t="shared" si="63"/>
        <v>1439.2</v>
      </c>
      <c r="C1123" s="35">
        <v>1815</v>
      </c>
      <c r="D1123" s="34">
        <f t="shared" si="64"/>
        <v>1439.2</v>
      </c>
      <c r="E1123" s="36">
        <v>45847</v>
      </c>
      <c r="F1123" s="37">
        <v>1439.2</v>
      </c>
      <c r="G1123" s="36">
        <v>45848</v>
      </c>
      <c r="H1123" s="38">
        <f t="shared" si="65"/>
        <v>0</v>
      </c>
      <c r="I1123" s="5">
        <f t="shared" si="66"/>
        <v>0</v>
      </c>
      <c r="K1123" s="33"/>
      <c r="L1123" s="687">
        <v>45846</v>
      </c>
      <c r="M1123" s="34">
        <f t="shared" si="67"/>
        <v>300</v>
      </c>
      <c r="N1123" s="37"/>
      <c r="O1123" s="35">
        <v>300</v>
      </c>
      <c r="P1123" s="40">
        <f t="shared" si="68"/>
        <v>0</v>
      </c>
      <c r="Q1123" s="41"/>
    </row>
    <row r="1124" spans="2:17" ht="15" customHeight="1" x14ac:dyDescent="0.3">
      <c r="B1124" s="34">
        <f t="shared" si="63"/>
        <v>1439.2</v>
      </c>
      <c r="C1124" s="35">
        <v>1816</v>
      </c>
      <c r="D1124" s="34">
        <f t="shared" si="64"/>
        <v>1439.2</v>
      </c>
      <c r="E1124" s="36">
        <v>45848</v>
      </c>
      <c r="F1124" s="37">
        <v>1439.7</v>
      </c>
      <c r="G1124" s="36">
        <v>45849</v>
      </c>
      <c r="H1124" s="38">
        <f t="shared" si="65"/>
        <v>0.5</v>
      </c>
      <c r="I1124" s="5">
        <f t="shared" si="66"/>
        <v>1</v>
      </c>
      <c r="K1124" s="33"/>
      <c r="L1124" s="687">
        <v>45847</v>
      </c>
      <c r="M1124" s="34">
        <f t="shared" si="67"/>
        <v>300</v>
      </c>
      <c r="N1124" s="37"/>
      <c r="O1124" s="35">
        <v>300</v>
      </c>
      <c r="P1124" s="40">
        <f t="shared" si="68"/>
        <v>0</v>
      </c>
      <c r="Q1124" s="41"/>
    </row>
    <row r="1125" spans="2:17" ht="15" customHeight="1" x14ac:dyDescent="0.3">
      <c r="B1125" s="34">
        <f t="shared" si="63"/>
        <v>1439.7</v>
      </c>
      <c r="C1125" s="35">
        <v>1816</v>
      </c>
      <c r="D1125" s="34">
        <f t="shared" si="64"/>
        <v>1439.7</v>
      </c>
      <c r="E1125" s="36">
        <v>45849</v>
      </c>
      <c r="F1125" s="37">
        <v>1439.7</v>
      </c>
      <c r="G1125" s="36">
        <v>45850</v>
      </c>
      <c r="H1125" s="38">
        <f t="shared" si="65"/>
        <v>0</v>
      </c>
      <c r="I1125" s="5">
        <f t="shared" si="66"/>
        <v>0</v>
      </c>
      <c r="K1125" s="33"/>
      <c r="L1125" s="687">
        <v>45848</v>
      </c>
      <c r="M1125" s="34">
        <f t="shared" si="67"/>
        <v>300</v>
      </c>
      <c r="N1125" s="37"/>
      <c r="O1125" s="35">
        <v>300</v>
      </c>
      <c r="P1125" s="40">
        <f t="shared" si="68"/>
        <v>0</v>
      </c>
      <c r="Q1125" s="41"/>
    </row>
    <row r="1126" spans="2:17" ht="15" customHeight="1" x14ac:dyDescent="0.3">
      <c r="B1126" s="34">
        <f t="shared" si="63"/>
        <v>1439.7</v>
      </c>
      <c r="C1126" s="35">
        <v>1816</v>
      </c>
      <c r="D1126" s="34">
        <f t="shared" si="64"/>
        <v>1439.7</v>
      </c>
      <c r="E1126" s="36">
        <v>45850</v>
      </c>
      <c r="F1126" s="37">
        <v>1439.7</v>
      </c>
      <c r="G1126" s="36">
        <v>45851</v>
      </c>
      <c r="H1126" s="38">
        <f t="shared" si="65"/>
        <v>0</v>
      </c>
      <c r="I1126" s="5">
        <f t="shared" si="66"/>
        <v>0</v>
      </c>
      <c r="K1126" s="33"/>
      <c r="L1126" s="687">
        <v>45849</v>
      </c>
      <c r="M1126" s="34">
        <f t="shared" si="67"/>
        <v>300</v>
      </c>
      <c r="N1126" s="37"/>
      <c r="O1126" s="35">
        <v>300</v>
      </c>
      <c r="P1126" s="40">
        <f t="shared" si="68"/>
        <v>0</v>
      </c>
      <c r="Q1126" s="41"/>
    </row>
    <row r="1127" spans="2:17" ht="15" customHeight="1" x14ac:dyDescent="0.3">
      <c r="B1127" s="34">
        <f t="shared" si="63"/>
        <v>1439.7</v>
      </c>
      <c r="C1127" s="35">
        <v>1816</v>
      </c>
      <c r="D1127" s="34">
        <f t="shared" si="64"/>
        <v>1439.7</v>
      </c>
      <c r="E1127" s="36">
        <v>45851</v>
      </c>
      <c r="F1127" s="37">
        <v>1439.7</v>
      </c>
      <c r="G1127" s="36">
        <v>45852</v>
      </c>
      <c r="H1127" s="38">
        <f t="shared" si="65"/>
        <v>0</v>
      </c>
      <c r="I1127" s="5">
        <f t="shared" si="66"/>
        <v>0</v>
      </c>
      <c r="K1127" s="33"/>
      <c r="L1127" s="687">
        <v>45850</v>
      </c>
      <c r="M1127" s="34">
        <f t="shared" si="67"/>
        <v>300</v>
      </c>
      <c r="N1127" s="37"/>
      <c r="O1127" s="35">
        <v>300</v>
      </c>
      <c r="P1127" s="40">
        <f t="shared" si="68"/>
        <v>0</v>
      </c>
      <c r="Q1127" s="41"/>
    </row>
    <row r="1128" spans="2:17" ht="15" customHeight="1" x14ac:dyDescent="0.3">
      <c r="B1128" s="34">
        <f t="shared" si="63"/>
        <v>1439.7</v>
      </c>
      <c r="C1128" s="35">
        <v>1816</v>
      </c>
      <c r="D1128" s="34">
        <f t="shared" si="64"/>
        <v>1439.7</v>
      </c>
      <c r="E1128" s="36">
        <v>45852</v>
      </c>
      <c r="F1128" s="37">
        <v>1439.7</v>
      </c>
      <c r="G1128" s="36">
        <v>45853</v>
      </c>
      <c r="H1128" s="38">
        <f t="shared" si="65"/>
        <v>0</v>
      </c>
      <c r="I1128" s="5">
        <f t="shared" si="66"/>
        <v>0</v>
      </c>
      <c r="K1128" s="33"/>
      <c r="L1128" s="687">
        <v>45851</v>
      </c>
      <c r="M1128" s="34">
        <f t="shared" si="67"/>
        <v>300</v>
      </c>
      <c r="N1128" s="37"/>
      <c r="O1128" s="35">
        <v>300</v>
      </c>
      <c r="P1128" s="40">
        <f t="shared" si="68"/>
        <v>0</v>
      </c>
      <c r="Q1128" s="41"/>
    </row>
    <row r="1129" spans="2:17" ht="15" customHeight="1" x14ac:dyDescent="0.3">
      <c r="B1129" s="34">
        <f t="shared" si="63"/>
        <v>1439.7</v>
      </c>
      <c r="C1129" s="35">
        <v>1816</v>
      </c>
      <c r="D1129" s="34">
        <f t="shared" si="64"/>
        <v>1439.7</v>
      </c>
      <c r="E1129" s="36">
        <v>45853</v>
      </c>
      <c r="F1129" s="37">
        <v>1439.7</v>
      </c>
      <c r="G1129" s="36">
        <v>45854</v>
      </c>
      <c r="H1129" s="38">
        <f t="shared" si="65"/>
        <v>0</v>
      </c>
      <c r="I1129" s="5">
        <f t="shared" si="66"/>
        <v>0</v>
      </c>
      <c r="K1129" s="33"/>
      <c r="L1129" s="687">
        <v>45852</v>
      </c>
      <c r="M1129" s="34">
        <f t="shared" si="67"/>
        <v>300</v>
      </c>
      <c r="N1129" s="37"/>
      <c r="O1129" s="35">
        <v>300</v>
      </c>
      <c r="P1129" s="40">
        <f t="shared" si="68"/>
        <v>0</v>
      </c>
      <c r="Q1129" s="41"/>
    </row>
    <row r="1130" spans="2:17" ht="15" customHeight="1" x14ac:dyDescent="0.3">
      <c r="B1130" s="34">
        <f t="shared" si="63"/>
        <v>1439.7</v>
      </c>
      <c r="C1130" s="35">
        <v>1818</v>
      </c>
      <c r="D1130" s="34">
        <f t="shared" si="64"/>
        <v>1439.7</v>
      </c>
      <c r="E1130" s="36">
        <v>45854</v>
      </c>
      <c r="F1130" s="37">
        <v>1440.5</v>
      </c>
      <c r="G1130" s="36">
        <v>45855</v>
      </c>
      <c r="H1130" s="38">
        <f t="shared" si="65"/>
        <v>0.79999999999995453</v>
      </c>
      <c r="I1130" s="5">
        <f t="shared" si="66"/>
        <v>2</v>
      </c>
      <c r="K1130" s="33"/>
      <c r="L1130" s="687">
        <v>45853</v>
      </c>
      <c r="M1130" s="34">
        <f t="shared" si="67"/>
        <v>300</v>
      </c>
      <c r="N1130" s="37"/>
      <c r="O1130" s="35">
        <v>300</v>
      </c>
      <c r="P1130" s="40">
        <f t="shared" si="68"/>
        <v>0</v>
      </c>
      <c r="Q1130" s="41"/>
    </row>
    <row r="1131" spans="2:17" ht="15" customHeight="1" x14ac:dyDescent="0.3">
      <c r="B1131" s="34">
        <f t="shared" si="63"/>
        <v>1440.5</v>
      </c>
      <c r="C1131" s="35">
        <v>1819</v>
      </c>
      <c r="D1131" s="34">
        <f t="shared" si="64"/>
        <v>1440.5</v>
      </c>
      <c r="E1131" s="36">
        <v>45855</v>
      </c>
      <c r="F1131" s="37">
        <v>1440.7</v>
      </c>
      <c r="G1131" s="36">
        <v>45856</v>
      </c>
      <c r="H1131" s="38">
        <f t="shared" si="65"/>
        <v>0.20000000000004547</v>
      </c>
      <c r="I1131" s="5">
        <f t="shared" si="66"/>
        <v>1</v>
      </c>
      <c r="K1131" s="33"/>
      <c r="L1131" s="687">
        <v>45854</v>
      </c>
      <c r="M1131" s="34">
        <f t="shared" si="67"/>
        <v>300</v>
      </c>
      <c r="N1131" s="37"/>
      <c r="O1131" s="35">
        <v>300</v>
      </c>
      <c r="P1131" s="40">
        <f t="shared" si="68"/>
        <v>0</v>
      </c>
      <c r="Q1131" s="41"/>
    </row>
    <row r="1132" spans="2:17" ht="15" customHeight="1" x14ac:dyDescent="0.3">
      <c r="B1132" s="34">
        <f t="shared" si="63"/>
        <v>1440.7</v>
      </c>
      <c r="C1132" s="35">
        <v>1819</v>
      </c>
      <c r="D1132" s="34">
        <f t="shared" si="64"/>
        <v>1440.7</v>
      </c>
      <c r="E1132" s="36">
        <v>45856</v>
      </c>
      <c r="F1132" s="37">
        <v>1440.7</v>
      </c>
      <c r="G1132" s="36">
        <v>45857</v>
      </c>
      <c r="H1132" s="38">
        <f t="shared" si="65"/>
        <v>0</v>
      </c>
      <c r="I1132" s="5">
        <f t="shared" si="66"/>
        <v>0</v>
      </c>
      <c r="K1132" s="33"/>
      <c r="L1132" s="687">
        <v>45855</v>
      </c>
      <c r="M1132" s="34">
        <f t="shared" si="67"/>
        <v>300</v>
      </c>
      <c r="N1132" s="37"/>
      <c r="O1132" s="35">
        <v>300</v>
      </c>
      <c r="P1132" s="40">
        <f t="shared" si="68"/>
        <v>0</v>
      </c>
      <c r="Q1132" s="41"/>
    </row>
    <row r="1133" spans="2:17" ht="15" customHeight="1" x14ac:dyDescent="0.3">
      <c r="B1133" s="34">
        <f t="shared" si="63"/>
        <v>1440.7</v>
      </c>
      <c r="C1133" s="35">
        <v>1820</v>
      </c>
      <c r="D1133" s="34">
        <f t="shared" si="64"/>
        <v>1440.7</v>
      </c>
      <c r="E1133" s="36">
        <v>45857</v>
      </c>
      <c r="F1133" s="37">
        <v>1440.9</v>
      </c>
      <c r="G1133" s="36">
        <v>45858</v>
      </c>
      <c r="H1133" s="38">
        <f t="shared" si="65"/>
        <v>0.20000000000004547</v>
      </c>
      <c r="I1133" s="5">
        <f t="shared" si="66"/>
        <v>1</v>
      </c>
      <c r="K1133" s="33"/>
      <c r="L1133" s="687">
        <v>45856</v>
      </c>
      <c r="M1133" s="34">
        <f t="shared" si="67"/>
        <v>300</v>
      </c>
      <c r="N1133" s="37"/>
      <c r="O1133" s="35">
        <v>300</v>
      </c>
      <c r="P1133" s="40">
        <f t="shared" si="68"/>
        <v>0</v>
      </c>
      <c r="Q1133" s="41"/>
    </row>
    <row r="1134" spans="2:17" ht="15" customHeight="1" x14ac:dyDescent="0.3">
      <c r="B1134" s="34">
        <f t="shared" si="63"/>
        <v>1440.9</v>
      </c>
      <c r="C1134" s="35">
        <v>1821</v>
      </c>
      <c r="D1134" s="34">
        <f t="shared" si="64"/>
        <v>1440.9</v>
      </c>
      <c r="E1134" s="36">
        <v>45858</v>
      </c>
      <c r="F1134" s="37">
        <v>1441</v>
      </c>
      <c r="G1134" s="36">
        <v>45859</v>
      </c>
      <c r="H1134" s="38">
        <f t="shared" si="65"/>
        <v>9.9999999999909051E-2</v>
      </c>
      <c r="I1134" s="5">
        <f t="shared" si="66"/>
        <v>1</v>
      </c>
      <c r="K1134" s="33"/>
      <c r="L1134" s="687">
        <v>45857</v>
      </c>
      <c r="M1134" s="34">
        <f t="shared" si="67"/>
        <v>300</v>
      </c>
      <c r="N1134" s="37"/>
      <c r="O1134" s="35">
        <v>300</v>
      </c>
      <c r="P1134" s="40">
        <f t="shared" si="68"/>
        <v>0</v>
      </c>
      <c r="Q1134" s="41"/>
    </row>
    <row r="1135" spans="2:17" ht="15" customHeight="1" x14ac:dyDescent="0.3">
      <c r="B1135" s="34">
        <f t="shared" si="63"/>
        <v>1441</v>
      </c>
      <c r="C1135" s="35">
        <v>1821</v>
      </c>
      <c r="D1135" s="34">
        <f t="shared" si="64"/>
        <v>1441</v>
      </c>
      <c r="E1135" s="36">
        <v>45859</v>
      </c>
      <c r="F1135" s="37">
        <v>1441</v>
      </c>
      <c r="G1135" s="36">
        <v>45860</v>
      </c>
      <c r="H1135" s="38">
        <f t="shared" si="65"/>
        <v>0</v>
      </c>
      <c r="I1135" s="5">
        <f t="shared" si="66"/>
        <v>0</v>
      </c>
      <c r="K1135" s="33"/>
      <c r="L1135" s="687">
        <v>45858</v>
      </c>
      <c r="M1135" s="34">
        <f t="shared" si="67"/>
        <v>300</v>
      </c>
      <c r="N1135" s="37"/>
      <c r="O1135" s="35">
        <v>300</v>
      </c>
      <c r="P1135" s="40">
        <f t="shared" si="68"/>
        <v>0</v>
      </c>
      <c r="Q1135" s="41"/>
    </row>
    <row r="1136" spans="2:17" ht="15" customHeight="1" x14ac:dyDescent="0.3">
      <c r="B1136" s="34">
        <f t="shared" si="63"/>
        <v>1441</v>
      </c>
      <c r="C1136" s="35">
        <v>1821</v>
      </c>
      <c r="D1136" s="34">
        <f t="shared" si="64"/>
        <v>1441</v>
      </c>
      <c r="E1136" s="36">
        <v>45860</v>
      </c>
      <c r="F1136" s="37">
        <v>1441</v>
      </c>
      <c r="G1136" s="36">
        <v>45861</v>
      </c>
      <c r="H1136" s="38">
        <f t="shared" si="65"/>
        <v>0</v>
      </c>
      <c r="I1136" s="5">
        <f t="shared" si="66"/>
        <v>0</v>
      </c>
      <c r="K1136" s="33"/>
      <c r="L1136" s="687">
        <v>45859</v>
      </c>
      <c r="M1136" s="34">
        <f t="shared" si="67"/>
        <v>300</v>
      </c>
      <c r="N1136" s="37"/>
      <c r="O1136" s="35">
        <v>300</v>
      </c>
      <c r="P1136" s="40">
        <f t="shared" si="68"/>
        <v>0</v>
      </c>
      <c r="Q1136" s="41"/>
    </row>
    <row r="1137" spans="2:18" ht="15" customHeight="1" x14ac:dyDescent="0.3">
      <c r="B1137" s="34">
        <f t="shared" si="63"/>
        <v>1441</v>
      </c>
      <c r="C1137" s="35">
        <v>1821</v>
      </c>
      <c r="D1137" s="34">
        <f t="shared" si="64"/>
        <v>1441</v>
      </c>
      <c r="E1137" s="36">
        <v>45861</v>
      </c>
      <c r="F1137" s="37">
        <v>1441</v>
      </c>
      <c r="G1137" s="36">
        <v>45862</v>
      </c>
      <c r="H1137" s="38">
        <f t="shared" si="65"/>
        <v>0</v>
      </c>
      <c r="I1137" s="5">
        <f t="shared" si="66"/>
        <v>0</v>
      </c>
      <c r="K1137" s="33"/>
      <c r="L1137" s="687">
        <v>45860</v>
      </c>
      <c r="M1137" s="34">
        <f t="shared" si="67"/>
        <v>300</v>
      </c>
      <c r="N1137" s="37"/>
      <c r="O1137" s="35">
        <v>300</v>
      </c>
      <c r="P1137" s="40">
        <f t="shared" si="68"/>
        <v>0</v>
      </c>
      <c r="Q1137" s="41"/>
    </row>
    <row r="1138" spans="2:18" ht="15" customHeight="1" x14ac:dyDescent="0.3">
      <c r="B1138" s="34">
        <f t="shared" si="63"/>
        <v>1441</v>
      </c>
      <c r="C1138" s="35">
        <v>1821</v>
      </c>
      <c r="D1138" s="34">
        <f t="shared" si="64"/>
        <v>1441</v>
      </c>
      <c r="E1138" s="36">
        <v>45862</v>
      </c>
      <c r="F1138" s="37">
        <v>1441</v>
      </c>
      <c r="G1138" s="36">
        <v>45863</v>
      </c>
      <c r="H1138" s="38">
        <f t="shared" si="65"/>
        <v>0</v>
      </c>
      <c r="I1138" s="5">
        <f t="shared" si="66"/>
        <v>0</v>
      </c>
      <c r="K1138" s="33"/>
      <c r="L1138" s="687">
        <v>45861</v>
      </c>
      <c r="M1138" s="34">
        <f t="shared" si="67"/>
        <v>300</v>
      </c>
      <c r="N1138" s="37"/>
      <c r="O1138" s="35">
        <v>300</v>
      </c>
      <c r="P1138" s="40">
        <f t="shared" si="68"/>
        <v>0</v>
      </c>
      <c r="Q1138" s="41"/>
    </row>
    <row r="1139" spans="2:18" ht="15" customHeight="1" x14ac:dyDescent="0.3">
      <c r="B1139" s="34">
        <f t="shared" si="63"/>
        <v>1441</v>
      </c>
      <c r="C1139" s="35">
        <v>1821</v>
      </c>
      <c r="D1139" s="34">
        <f t="shared" si="64"/>
        <v>1441</v>
      </c>
      <c r="E1139" s="36">
        <v>45863</v>
      </c>
      <c r="F1139" s="37">
        <v>1441</v>
      </c>
      <c r="G1139" s="36">
        <v>45864</v>
      </c>
      <c r="H1139" s="38">
        <f t="shared" si="65"/>
        <v>0</v>
      </c>
      <c r="I1139" s="5">
        <f t="shared" si="66"/>
        <v>0</v>
      </c>
      <c r="K1139" s="33"/>
      <c r="L1139" s="687">
        <v>45862</v>
      </c>
      <c r="M1139" s="34">
        <f t="shared" si="67"/>
        <v>300</v>
      </c>
      <c r="N1139" s="37"/>
      <c r="O1139" s="35">
        <v>300</v>
      </c>
      <c r="P1139" s="40">
        <f t="shared" si="68"/>
        <v>0</v>
      </c>
      <c r="Q1139" s="41"/>
    </row>
    <row r="1140" spans="2:18" ht="15" customHeight="1" x14ac:dyDescent="0.3">
      <c r="B1140" s="34">
        <v>1441</v>
      </c>
      <c r="C1140" s="35">
        <v>1821</v>
      </c>
      <c r="D1140" s="34">
        <v>1441</v>
      </c>
      <c r="E1140" s="36">
        <v>45864</v>
      </c>
      <c r="F1140" s="37">
        <v>1441</v>
      </c>
      <c r="G1140" s="36">
        <v>45865</v>
      </c>
      <c r="H1140" s="38">
        <f t="shared" si="65"/>
        <v>0</v>
      </c>
      <c r="I1140" s="5">
        <f t="shared" si="66"/>
        <v>0</v>
      </c>
      <c r="K1140" s="33"/>
      <c r="L1140" s="687">
        <v>45863</v>
      </c>
      <c r="M1140" s="34">
        <f t="shared" si="67"/>
        <v>300</v>
      </c>
      <c r="N1140" s="37"/>
      <c r="O1140" s="35">
        <v>300</v>
      </c>
      <c r="P1140" s="40">
        <f t="shared" si="68"/>
        <v>0</v>
      </c>
      <c r="Q1140" s="41"/>
    </row>
    <row r="1141" spans="2:18" ht="15" customHeight="1" x14ac:dyDescent="0.3">
      <c r="B1141" s="34">
        <v>1441</v>
      </c>
      <c r="C1141" s="35">
        <v>1821</v>
      </c>
      <c r="D1141" s="34">
        <f t="shared" si="64"/>
        <v>1441</v>
      </c>
      <c r="E1141" s="36">
        <v>45865</v>
      </c>
      <c r="F1141" s="37">
        <v>1441</v>
      </c>
      <c r="G1141" s="36">
        <v>45866</v>
      </c>
      <c r="H1141" s="38">
        <f t="shared" si="65"/>
        <v>0</v>
      </c>
      <c r="I1141" s="5">
        <f t="shared" si="66"/>
        <v>0</v>
      </c>
      <c r="K1141" s="33"/>
      <c r="L1141" s="687">
        <v>45864</v>
      </c>
      <c r="M1141" s="34">
        <f t="shared" si="67"/>
        <v>300</v>
      </c>
      <c r="N1141" s="37"/>
      <c r="O1141" s="35">
        <v>300</v>
      </c>
      <c r="P1141" s="40">
        <f t="shared" si="68"/>
        <v>0</v>
      </c>
      <c r="Q1141" s="41"/>
    </row>
    <row r="1142" spans="2:18" ht="15" customHeight="1" x14ac:dyDescent="0.3">
      <c r="B1142" s="34">
        <v>1441</v>
      </c>
      <c r="C1142" s="35">
        <v>1821</v>
      </c>
      <c r="D1142" s="34">
        <v>1441</v>
      </c>
      <c r="E1142" s="36">
        <v>45866</v>
      </c>
      <c r="F1142" s="37">
        <v>1441</v>
      </c>
      <c r="G1142" s="36">
        <v>45867</v>
      </c>
      <c r="H1142" s="38">
        <f t="shared" ref="H1142:H1205" si="69">F1142-D1142</f>
        <v>0</v>
      </c>
      <c r="I1142" s="5">
        <f t="shared" ref="I1142:I1205" si="70">(C1142-C1141)</f>
        <v>0</v>
      </c>
      <c r="K1142" s="33"/>
      <c r="L1142" s="687">
        <v>45865</v>
      </c>
      <c r="M1142" s="34">
        <f t="shared" ref="M1142:M1205" si="71">O1141</f>
        <v>300</v>
      </c>
      <c r="N1142" s="37"/>
      <c r="O1142" s="35">
        <v>300</v>
      </c>
      <c r="P1142" s="40">
        <f t="shared" ref="P1142:P1205" si="72">(M1142+N1142)-O1142</f>
        <v>0</v>
      </c>
      <c r="Q1142" s="41"/>
    </row>
    <row r="1143" spans="2:18" ht="15" customHeight="1" x14ac:dyDescent="0.3">
      <c r="B1143" s="34">
        <f t="shared" ref="B1143" si="73">(F1142)</f>
        <v>1441</v>
      </c>
      <c r="C1143" s="35">
        <v>1821</v>
      </c>
      <c r="D1143" s="34">
        <f t="shared" ref="D1143" si="74">F1142</f>
        <v>1441</v>
      </c>
      <c r="E1143" s="36">
        <v>45867</v>
      </c>
      <c r="F1143" s="37">
        <v>1441</v>
      </c>
      <c r="G1143" s="36">
        <v>45868</v>
      </c>
      <c r="H1143" s="38">
        <f t="shared" si="69"/>
        <v>0</v>
      </c>
      <c r="I1143" s="5">
        <f t="shared" si="70"/>
        <v>0</v>
      </c>
      <c r="K1143" s="33"/>
      <c r="L1143" s="687">
        <v>45866</v>
      </c>
      <c r="M1143" s="34">
        <f t="shared" si="71"/>
        <v>300</v>
      </c>
      <c r="N1143" s="37"/>
      <c r="O1143" s="35">
        <v>300</v>
      </c>
      <c r="P1143" s="40">
        <f t="shared" si="72"/>
        <v>0</v>
      </c>
      <c r="Q1143" s="41"/>
    </row>
    <row r="1144" spans="2:18" ht="15" customHeight="1" x14ac:dyDescent="0.3">
      <c r="B1144" s="34">
        <v>1441</v>
      </c>
      <c r="C1144" s="35">
        <v>1823</v>
      </c>
      <c r="D1144" s="34">
        <v>1441</v>
      </c>
      <c r="E1144" s="36">
        <v>45868</v>
      </c>
      <c r="F1144" s="37">
        <v>1441.2</v>
      </c>
      <c r="G1144" s="36">
        <v>45869</v>
      </c>
      <c r="H1144" s="38">
        <f t="shared" si="69"/>
        <v>0.20000000000004547</v>
      </c>
      <c r="I1144" s="5">
        <f t="shared" si="70"/>
        <v>2</v>
      </c>
      <c r="K1144" s="33"/>
      <c r="L1144" s="687">
        <v>45867</v>
      </c>
      <c r="M1144" s="34">
        <f t="shared" si="71"/>
        <v>300</v>
      </c>
      <c r="N1144" s="37"/>
      <c r="O1144" s="35">
        <v>300</v>
      </c>
      <c r="P1144" s="40">
        <f t="shared" si="72"/>
        <v>0</v>
      </c>
      <c r="Q1144" s="41"/>
    </row>
    <row r="1145" spans="2:18" ht="15" customHeight="1" x14ac:dyDescent="0.3">
      <c r="B1145" s="34">
        <f t="shared" ref="B1145" si="75">(F1144)</f>
        <v>1441.2</v>
      </c>
      <c r="C1145" s="35">
        <v>1825</v>
      </c>
      <c r="D1145" s="34">
        <f t="shared" ref="D1145" si="76">F1144</f>
        <v>1441.2</v>
      </c>
      <c r="E1145" s="36">
        <v>45869</v>
      </c>
      <c r="F1145" s="37">
        <v>1444</v>
      </c>
      <c r="G1145" s="36">
        <v>45870</v>
      </c>
      <c r="H1145" s="38">
        <f t="shared" si="69"/>
        <v>2.7999999999999545</v>
      </c>
      <c r="I1145" s="5">
        <f t="shared" si="70"/>
        <v>2</v>
      </c>
      <c r="K1145" s="33"/>
      <c r="L1145" s="687">
        <v>45868</v>
      </c>
      <c r="M1145" s="34">
        <f t="shared" si="71"/>
        <v>300</v>
      </c>
      <c r="N1145" s="37"/>
      <c r="O1145" s="35">
        <v>300</v>
      </c>
      <c r="P1145" s="40">
        <f t="shared" si="72"/>
        <v>0</v>
      </c>
      <c r="Q1145" s="41"/>
    </row>
    <row r="1146" spans="2:18" ht="15" customHeight="1" x14ac:dyDescent="0.3">
      <c r="B1146" s="34">
        <v>1441.2</v>
      </c>
      <c r="C1146" s="35">
        <v>1826</v>
      </c>
      <c r="D1146" s="34">
        <v>1441.2</v>
      </c>
      <c r="E1146" s="36">
        <v>45870</v>
      </c>
      <c r="F1146" s="37">
        <v>1450</v>
      </c>
      <c r="G1146" s="36">
        <v>45871</v>
      </c>
      <c r="H1146" s="38">
        <f t="shared" si="69"/>
        <v>8.7999999999999545</v>
      </c>
      <c r="I1146" s="5">
        <f t="shared" si="70"/>
        <v>1</v>
      </c>
      <c r="K1146" s="33"/>
      <c r="L1146" s="687">
        <v>45869</v>
      </c>
      <c r="M1146" s="34">
        <f t="shared" si="71"/>
        <v>300</v>
      </c>
      <c r="N1146" s="37"/>
      <c r="O1146" s="35">
        <v>281.25</v>
      </c>
      <c r="P1146" s="40">
        <f t="shared" si="72"/>
        <v>18.75</v>
      </c>
      <c r="Q1146" s="41"/>
    </row>
    <row r="1147" spans="2:18" ht="15" customHeight="1" x14ac:dyDescent="0.3">
      <c r="B1147" s="34">
        <f t="shared" ref="B1147" si="77">(F1146)</f>
        <v>1450</v>
      </c>
      <c r="C1147" s="35">
        <v>1826</v>
      </c>
      <c r="D1147" s="34">
        <f t="shared" ref="D1147" si="78">F1146</f>
        <v>1450</v>
      </c>
      <c r="E1147" s="36">
        <v>45871</v>
      </c>
      <c r="F1147" s="37">
        <v>1450.8</v>
      </c>
      <c r="G1147" s="36">
        <v>45872</v>
      </c>
      <c r="H1147" s="38">
        <f t="shared" si="69"/>
        <v>0.79999999999995453</v>
      </c>
      <c r="I1147" s="5">
        <f t="shared" si="70"/>
        <v>0</v>
      </c>
      <c r="K1147" s="33"/>
      <c r="L1147" s="687">
        <v>45870</v>
      </c>
      <c r="M1147" s="34">
        <f t="shared" si="71"/>
        <v>281.25</v>
      </c>
      <c r="N1147" s="37">
        <v>210</v>
      </c>
      <c r="O1147" s="35">
        <v>375</v>
      </c>
      <c r="P1147" s="40">
        <f t="shared" si="72"/>
        <v>116.25</v>
      </c>
      <c r="Q1147" s="41"/>
      <c r="R1147" t="s">
        <v>1710</v>
      </c>
    </row>
    <row r="1148" spans="2:18" ht="15" customHeight="1" x14ac:dyDescent="0.3">
      <c r="B1148" s="34">
        <v>1450</v>
      </c>
      <c r="C1148" s="35">
        <v>1827</v>
      </c>
      <c r="D1148" s="34">
        <v>1450</v>
      </c>
      <c r="E1148" s="36">
        <v>45872</v>
      </c>
      <c r="F1148" s="37">
        <v>1450.9</v>
      </c>
      <c r="G1148" s="36">
        <v>45873</v>
      </c>
      <c r="H1148" s="38">
        <f t="shared" si="69"/>
        <v>0.90000000000009095</v>
      </c>
      <c r="I1148" s="5">
        <f t="shared" si="70"/>
        <v>1</v>
      </c>
      <c r="K1148" s="33"/>
      <c r="L1148" s="687">
        <v>45871</v>
      </c>
      <c r="M1148" s="34">
        <f t="shared" si="71"/>
        <v>375</v>
      </c>
      <c r="N1148" s="37"/>
      <c r="O1148" s="35">
        <v>375</v>
      </c>
      <c r="P1148" s="40">
        <f t="shared" si="72"/>
        <v>0</v>
      </c>
      <c r="Q1148" s="41"/>
    </row>
    <row r="1149" spans="2:18" ht="15" customHeight="1" x14ac:dyDescent="0.3">
      <c r="B1149" s="34">
        <f t="shared" ref="B1149" si="79">(F1148)</f>
        <v>1450.9</v>
      </c>
      <c r="C1149" s="35">
        <v>1827</v>
      </c>
      <c r="D1149" s="34">
        <f>F1148</f>
        <v>1450.9</v>
      </c>
      <c r="E1149" s="36">
        <v>45873</v>
      </c>
      <c r="F1149" s="37">
        <v>1450.9</v>
      </c>
      <c r="G1149" s="36">
        <v>45874</v>
      </c>
      <c r="H1149" s="38">
        <f>F1149-D1149</f>
        <v>0</v>
      </c>
      <c r="I1149" s="5">
        <f t="shared" si="70"/>
        <v>0</v>
      </c>
      <c r="K1149" s="33"/>
      <c r="L1149" s="687">
        <v>45872</v>
      </c>
      <c r="M1149" s="34">
        <f t="shared" si="71"/>
        <v>375</v>
      </c>
      <c r="N1149" s="37"/>
      <c r="O1149" s="35">
        <v>375</v>
      </c>
      <c r="P1149" s="40">
        <f t="shared" si="72"/>
        <v>0</v>
      </c>
      <c r="Q1149" s="41"/>
    </row>
    <row r="1150" spans="2:18" ht="15" customHeight="1" x14ac:dyDescent="0.3">
      <c r="B1150" s="34">
        <f t="shared" ref="B1150:D1151" si="80">D1149</f>
        <v>1450.9</v>
      </c>
      <c r="C1150" s="35">
        <v>1827</v>
      </c>
      <c r="D1150" s="34">
        <f t="shared" si="80"/>
        <v>1450.9</v>
      </c>
      <c r="E1150" s="36">
        <v>45874</v>
      </c>
      <c r="F1150" s="37">
        <v>1450.9</v>
      </c>
      <c r="G1150" s="36">
        <v>45875</v>
      </c>
      <c r="H1150" s="38">
        <f>F1150-D1150</f>
        <v>0</v>
      </c>
      <c r="I1150" s="5">
        <f t="shared" si="70"/>
        <v>0</v>
      </c>
      <c r="K1150" s="33"/>
      <c r="L1150" s="687">
        <v>45873</v>
      </c>
      <c r="M1150" s="34">
        <f t="shared" si="71"/>
        <v>375</v>
      </c>
      <c r="N1150" s="37"/>
      <c r="O1150" s="35">
        <v>375</v>
      </c>
      <c r="P1150" s="40">
        <f t="shared" si="72"/>
        <v>0</v>
      </c>
      <c r="Q1150" s="41"/>
    </row>
    <row r="1151" spans="2:18" ht="15" customHeight="1" x14ac:dyDescent="0.3">
      <c r="B1151" s="34">
        <f t="shared" ref="B1151" si="81">(F1150)</f>
        <v>1450.9</v>
      </c>
      <c r="C1151" s="35">
        <v>1827</v>
      </c>
      <c r="D1151" s="34">
        <f t="shared" si="80"/>
        <v>1450.9</v>
      </c>
      <c r="E1151" s="36">
        <v>45875</v>
      </c>
      <c r="F1151" s="37">
        <v>1450.9</v>
      </c>
      <c r="G1151" s="36">
        <v>45876</v>
      </c>
      <c r="H1151" s="38">
        <f t="shared" si="69"/>
        <v>0</v>
      </c>
      <c r="I1151" s="5">
        <f t="shared" si="70"/>
        <v>0</v>
      </c>
      <c r="K1151" s="33"/>
      <c r="L1151" s="687">
        <v>45874</v>
      </c>
      <c r="M1151" s="34">
        <f t="shared" si="71"/>
        <v>375</v>
      </c>
      <c r="N1151" s="37"/>
      <c r="O1151" s="35">
        <v>375</v>
      </c>
      <c r="P1151" s="40">
        <f t="shared" si="72"/>
        <v>0</v>
      </c>
      <c r="Q1151" s="41"/>
    </row>
    <row r="1152" spans="2:18" ht="15" customHeight="1" x14ac:dyDescent="0.3">
      <c r="B1152" s="34">
        <f t="shared" ref="B1152:B1153" si="82">(F1151)</f>
        <v>1450.9</v>
      </c>
      <c r="C1152" s="35">
        <v>1827</v>
      </c>
      <c r="D1152" s="34">
        <f t="shared" ref="D1152:D1153" si="83">F1151</f>
        <v>1450.9</v>
      </c>
      <c r="E1152" s="36">
        <v>45876</v>
      </c>
      <c r="F1152" s="37">
        <v>1450.9</v>
      </c>
      <c r="G1152" s="36">
        <v>45877</v>
      </c>
      <c r="H1152" s="38">
        <f t="shared" si="69"/>
        <v>0</v>
      </c>
      <c r="I1152" s="5">
        <f t="shared" si="70"/>
        <v>0</v>
      </c>
      <c r="K1152" s="33"/>
      <c r="L1152" s="687">
        <v>45875</v>
      </c>
      <c r="M1152" s="34">
        <f t="shared" si="71"/>
        <v>375</v>
      </c>
      <c r="N1152" s="37"/>
      <c r="O1152" s="35">
        <v>375</v>
      </c>
      <c r="P1152" s="40">
        <f t="shared" si="72"/>
        <v>0</v>
      </c>
      <c r="Q1152" s="41"/>
    </row>
    <row r="1153" spans="2:17" ht="15" customHeight="1" x14ac:dyDescent="0.3">
      <c r="B1153" s="34">
        <f t="shared" si="82"/>
        <v>1450.9</v>
      </c>
      <c r="C1153" s="35">
        <v>1828</v>
      </c>
      <c r="D1153" s="34">
        <f t="shared" si="83"/>
        <v>1450.9</v>
      </c>
      <c r="E1153" s="36">
        <v>45877</v>
      </c>
      <c r="F1153" s="37">
        <v>1453.1</v>
      </c>
      <c r="G1153" s="36">
        <v>45878</v>
      </c>
      <c r="H1153" s="38">
        <f t="shared" si="69"/>
        <v>2.1999999999998181</v>
      </c>
      <c r="I1153" s="5">
        <f t="shared" si="70"/>
        <v>1</v>
      </c>
      <c r="K1153" s="33"/>
      <c r="L1153" s="687">
        <v>45876</v>
      </c>
      <c r="M1153" s="34">
        <f t="shared" si="71"/>
        <v>375</v>
      </c>
      <c r="N1153" s="37"/>
      <c r="O1153" s="35">
        <v>375</v>
      </c>
      <c r="P1153" s="40">
        <f t="shared" si="72"/>
        <v>0</v>
      </c>
      <c r="Q1153" s="41"/>
    </row>
    <row r="1154" spans="2:17" ht="15" customHeight="1" x14ac:dyDescent="0.3">
      <c r="B1154" s="34">
        <f t="shared" ref="B1154:B1155" si="84">(F1153)</f>
        <v>1453.1</v>
      </c>
      <c r="C1154" s="35">
        <v>1831</v>
      </c>
      <c r="D1154" s="34">
        <f t="shared" ref="D1154:D1155" si="85">F1153</f>
        <v>1453.1</v>
      </c>
      <c r="E1154" s="36">
        <v>45878</v>
      </c>
      <c r="F1154" s="37">
        <v>1455.6</v>
      </c>
      <c r="G1154" s="36">
        <v>45879</v>
      </c>
      <c r="H1154" s="38">
        <f t="shared" si="69"/>
        <v>2.5</v>
      </c>
      <c r="I1154" s="5">
        <f t="shared" si="70"/>
        <v>3</v>
      </c>
      <c r="K1154" s="33"/>
      <c r="L1154" s="687">
        <v>45877</v>
      </c>
      <c r="M1154" s="34">
        <f t="shared" si="71"/>
        <v>375</v>
      </c>
      <c r="N1154" s="37"/>
      <c r="O1154" s="35">
        <v>337.5</v>
      </c>
      <c r="P1154" s="40">
        <f t="shared" si="72"/>
        <v>37.5</v>
      </c>
      <c r="Q1154" s="41"/>
    </row>
    <row r="1155" spans="2:17" ht="15" customHeight="1" x14ac:dyDescent="0.3">
      <c r="B1155" s="34">
        <f t="shared" si="84"/>
        <v>1455.6</v>
      </c>
      <c r="C1155" s="35">
        <v>1831</v>
      </c>
      <c r="D1155" s="34">
        <f t="shared" si="85"/>
        <v>1455.6</v>
      </c>
      <c r="E1155" s="36">
        <v>45879</v>
      </c>
      <c r="F1155" s="37">
        <v>1455.6</v>
      </c>
      <c r="G1155" s="36">
        <v>45880</v>
      </c>
      <c r="H1155" s="38">
        <f t="shared" si="69"/>
        <v>0</v>
      </c>
      <c r="I1155" s="5">
        <f t="shared" si="70"/>
        <v>0</v>
      </c>
      <c r="K1155" s="33"/>
      <c r="L1155" s="687">
        <v>45878</v>
      </c>
      <c r="M1155" s="34">
        <f t="shared" si="71"/>
        <v>337.5</v>
      </c>
      <c r="N1155" s="37"/>
      <c r="O1155" s="35">
        <v>300</v>
      </c>
      <c r="P1155" s="40">
        <f t="shared" si="72"/>
        <v>37.5</v>
      </c>
      <c r="Q1155" s="41"/>
    </row>
    <row r="1156" spans="2:17" ht="15" customHeight="1" x14ac:dyDescent="0.3">
      <c r="B1156" s="34">
        <v>1455.6</v>
      </c>
      <c r="C1156" s="35">
        <v>1831</v>
      </c>
      <c r="D1156" s="34">
        <v>1455.6</v>
      </c>
      <c r="E1156" s="36">
        <v>45880</v>
      </c>
      <c r="F1156" s="37">
        <v>1455.6</v>
      </c>
      <c r="G1156" s="36">
        <v>45881</v>
      </c>
      <c r="H1156" s="38">
        <f t="shared" si="69"/>
        <v>0</v>
      </c>
      <c r="I1156" s="5">
        <f t="shared" si="70"/>
        <v>0</v>
      </c>
      <c r="K1156" s="33"/>
      <c r="L1156" s="687">
        <v>45879</v>
      </c>
      <c r="M1156" s="34">
        <f t="shared" si="71"/>
        <v>300</v>
      </c>
      <c r="N1156" s="37"/>
      <c r="O1156" s="35">
        <v>300</v>
      </c>
      <c r="P1156" s="40">
        <f t="shared" si="72"/>
        <v>0</v>
      </c>
      <c r="Q1156" s="41"/>
    </row>
    <row r="1157" spans="2:17" ht="15" customHeight="1" x14ac:dyDescent="0.3">
      <c r="B1157" s="34">
        <f t="shared" ref="B1157" si="86">(F1156)</f>
        <v>1455.6</v>
      </c>
      <c r="C1157" s="35">
        <v>1832</v>
      </c>
      <c r="D1157" s="34">
        <f t="shared" ref="D1157" si="87">F1156</f>
        <v>1455.6</v>
      </c>
      <c r="E1157" s="36">
        <v>45881</v>
      </c>
      <c r="F1157" s="37">
        <v>1455.8</v>
      </c>
      <c r="G1157" s="36">
        <v>45882</v>
      </c>
      <c r="H1157" s="38">
        <f t="shared" si="69"/>
        <v>0.20000000000004547</v>
      </c>
      <c r="I1157" s="5">
        <f t="shared" si="70"/>
        <v>1</v>
      </c>
      <c r="K1157" s="33"/>
      <c r="L1157" s="687">
        <v>45880</v>
      </c>
      <c r="M1157" s="34">
        <f t="shared" si="71"/>
        <v>300</v>
      </c>
      <c r="N1157" s="37"/>
      <c r="O1157" s="35">
        <v>300</v>
      </c>
      <c r="P1157" s="40">
        <f t="shared" si="72"/>
        <v>0</v>
      </c>
      <c r="Q1157" s="41"/>
    </row>
    <row r="1158" spans="2:17" ht="15" customHeight="1" x14ac:dyDescent="0.3">
      <c r="B1158" s="34">
        <v>1455.8</v>
      </c>
      <c r="C1158" s="35">
        <v>1833</v>
      </c>
      <c r="D1158" s="34">
        <v>1455.8</v>
      </c>
      <c r="E1158" s="36">
        <v>45882</v>
      </c>
      <c r="F1158" s="37">
        <v>1456.8</v>
      </c>
      <c r="G1158" s="36">
        <v>45883</v>
      </c>
      <c r="H1158" s="38">
        <f t="shared" si="69"/>
        <v>1</v>
      </c>
      <c r="I1158" s="5">
        <f t="shared" si="70"/>
        <v>1</v>
      </c>
      <c r="K1158" s="33"/>
      <c r="L1158" s="687">
        <v>45881</v>
      </c>
      <c r="M1158" s="34">
        <f t="shared" si="71"/>
        <v>300</v>
      </c>
      <c r="N1158" s="37"/>
      <c r="O1158" s="35">
        <v>300</v>
      </c>
      <c r="P1158" s="40">
        <f t="shared" si="72"/>
        <v>0</v>
      </c>
      <c r="Q1158" s="41"/>
    </row>
    <row r="1159" spans="2:17" ht="15" customHeight="1" x14ac:dyDescent="0.3">
      <c r="B1159" s="34">
        <f t="shared" ref="B1159" si="88">(F1158)</f>
        <v>1456.8</v>
      </c>
      <c r="C1159" s="35">
        <v>1834</v>
      </c>
      <c r="D1159" s="34">
        <f t="shared" ref="D1159" si="89">F1158</f>
        <v>1456.8</v>
      </c>
      <c r="E1159" s="36">
        <v>45883</v>
      </c>
      <c r="F1159" s="37">
        <v>1456.8</v>
      </c>
      <c r="G1159" s="36">
        <v>45884</v>
      </c>
      <c r="H1159" s="38">
        <f t="shared" si="69"/>
        <v>0</v>
      </c>
      <c r="I1159" s="5">
        <f t="shared" si="70"/>
        <v>1</v>
      </c>
      <c r="K1159" s="33"/>
      <c r="L1159" s="687">
        <v>45882</v>
      </c>
      <c r="M1159" s="34">
        <f t="shared" si="71"/>
        <v>300</v>
      </c>
      <c r="N1159" s="37"/>
      <c r="O1159" s="35">
        <v>300</v>
      </c>
      <c r="P1159" s="40">
        <f t="shared" si="72"/>
        <v>0</v>
      </c>
      <c r="Q1159" s="41"/>
    </row>
    <row r="1160" spans="2:17" ht="15" customHeight="1" x14ac:dyDescent="0.3">
      <c r="B1160" s="34">
        <v>1464.6</v>
      </c>
      <c r="C1160" s="35">
        <v>1836</v>
      </c>
      <c r="D1160" s="34">
        <v>1464.6</v>
      </c>
      <c r="E1160" s="36">
        <v>45884</v>
      </c>
      <c r="F1160" s="37">
        <v>1464.6</v>
      </c>
      <c r="G1160" s="36">
        <v>45885</v>
      </c>
      <c r="H1160" s="38">
        <v>7.8</v>
      </c>
      <c r="I1160" s="5">
        <f t="shared" si="70"/>
        <v>2</v>
      </c>
      <c r="K1160" s="33"/>
      <c r="L1160" s="687">
        <v>45883</v>
      </c>
      <c r="M1160" s="34">
        <f t="shared" si="71"/>
        <v>300</v>
      </c>
      <c r="N1160" s="37"/>
      <c r="O1160" s="35">
        <v>300</v>
      </c>
      <c r="P1160" s="40">
        <f t="shared" si="72"/>
        <v>0</v>
      </c>
      <c r="Q1160" s="41"/>
    </row>
    <row r="1161" spans="2:17" ht="15" customHeight="1" x14ac:dyDescent="0.3">
      <c r="B1161" s="34">
        <f t="shared" ref="B1161" si="90">(F1160)</f>
        <v>1464.6</v>
      </c>
      <c r="C1161" s="35">
        <v>1837</v>
      </c>
      <c r="D1161" s="34">
        <f t="shared" ref="D1161" si="91">F1160</f>
        <v>1464.6</v>
      </c>
      <c r="E1161" s="36">
        <v>45885</v>
      </c>
      <c r="F1161" s="37">
        <v>1464.9</v>
      </c>
      <c r="G1161" s="36">
        <v>45886</v>
      </c>
      <c r="H1161" s="38">
        <f t="shared" si="69"/>
        <v>0.3000000000001819</v>
      </c>
      <c r="I1161" s="5">
        <f t="shared" si="70"/>
        <v>1</v>
      </c>
      <c r="K1161" s="33"/>
      <c r="L1161" s="687">
        <v>45884</v>
      </c>
      <c r="M1161" s="34">
        <f t="shared" si="71"/>
        <v>300</v>
      </c>
      <c r="N1161" s="37"/>
      <c r="O1161" s="35">
        <v>262.5</v>
      </c>
      <c r="P1161" s="40">
        <f t="shared" si="72"/>
        <v>37.5</v>
      </c>
      <c r="Q1161" s="41"/>
    </row>
    <row r="1162" spans="2:17" ht="15" customHeight="1" x14ac:dyDescent="0.3">
      <c r="B1162" s="34">
        <v>1464.6</v>
      </c>
      <c r="C1162" s="35">
        <v>1839</v>
      </c>
      <c r="D1162" s="34">
        <v>1464.6</v>
      </c>
      <c r="E1162" s="36">
        <v>45886</v>
      </c>
      <c r="F1162" s="37">
        <v>1465.3</v>
      </c>
      <c r="G1162" s="36">
        <v>45887</v>
      </c>
      <c r="H1162" s="38">
        <f t="shared" si="69"/>
        <v>0.70000000000004547</v>
      </c>
      <c r="I1162" s="5">
        <f t="shared" si="70"/>
        <v>2</v>
      </c>
      <c r="K1162" s="33"/>
      <c r="L1162" s="687">
        <v>45885</v>
      </c>
      <c r="M1162" s="34">
        <f t="shared" si="71"/>
        <v>262.5</v>
      </c>
      <c r="N1162" s="37"/>
      <c r="O1162" s="35">
        <v>262.5</v>
      </c>
      <c r="P1162" s="40">
        <f t="shared" si="72"/>
        <v>0</v>
      </c>
      <c r="Q1162" s="41"/>
    </row>
    <row r="1163" spans="2:17" ht="15" customHeight="1" x14ac:dyDescent="0.3">
      <c r="B1163" s="34">
        <f t="shared" ref="B1163" si="92">(F1162)</f>
        <v>1465.3</v>
      </c>
      <c r="C1163" s="35">
        <v>1839</v>
      </c>
      <c r="D1163" s="34">
        <f t="shared" ref="D1163" si="93">F1162</f>
        <v>1465.3</v>
      </c>
      <c r="E1163" s="36">
        <v>45887</v>
      </c>
      <c r="F1163" s="37">
        <v>1465.3</v>
      </c>
      <c r="G1163" s="36">
        <v>45888</v>
      </c>
      <c r="H1163" s="38">
        <f t="shared" si="69"/>
        <v>0</v>
      </c>
      <c r="I1163" s="5">
        <f t="shared" si="70"/>
        <v>0</v>
      </c>
      <c r="K1163" s="33"/>
      <c r="L1163" s="687">
        <v>45886</v>
      </c>
      <c r="M1163" s="34">
        <f t="shared" si="71"/>
        <v>262.5</v>
      </c>
      <c r="N1163" s="37"/>
      <c r="O1163" s="35">
        <v>262.5</v>
      </c>
      <c r="P1163" s="40">
        <f t="shared" si="72"/>
        <v>0</v>
      </c>
      <c r="Q1163" s="41"/>
    </row>
    <row r="1164" spans="2:17" ht="15" customHeight="1" x14ac:dyDescent="0.3">
      <c r="B1164" s="34">
        <f t="shared" ref="B1164:B1165" si="94">(F1163)</f>
        <v>1465.3</v>
      </c>
      <c r="C1164" s="35">
        <v>1840</v>
      </c>
      <c r="D1164" s="34">
        <f t="shared" ref="B1164:D1166" si="95">F1163</f>
        <v>1465.3</v>
      </c>
      <c r="E1164" s="36">
        <v>45888</v>
      </c>
      <c r="F1164" s="37">
        <v>1465.5</v>
      </c>
      <c r="G1164" s="36">
        <v>45889</v>
      </c>
      <c r="H1164" s="38">
        <f t="shared" si="69"/>
        <v>0.20000000000004547</v>
      </c>
      <c r="I1164" s="5">
        <f t="shared" si="70"/>
        <v>1</v>
      </c>
      <c r="K1164" s="33"/>
      <c r="L1164" s="687">
        <v>45887</v>
      </c>
      <c r="M1164" s="34">
        <f t="shared" si="71"/>
        <v>262.5</v>
      </c>
      <c r="N1164" s="37"/>
      <c r="O1164" s="35">
        <v>262.5</v>
      </c>
      <c r="P1164" s="40">
        <f t="shared" si="72"/>
        <v>0</v>
      </c>
      <c r="Q1164" s="41"/>
    </row>
    <row r="1165" spans="2:17" ht="15" customHeight="1" x14ac:dyDescent="0.3">
      <c r="B1165" s="34">
        <f t="shared" si="94"/>
        <v>1465.5</v>
      </c>
      <c r="C1165" s="35">
        <v>1841</v>
      </c>
      <c r="D1165" s="34">
        <f t="shared" si="95"/>
        <v>1465.5</v>
      </c>
      <c r="E1165" s="36">
        <v>45889</v>
      </c>
      <c r="F1165" s="37">
        <v>1465.7</v>
      </c>
      <c r="G1165" s="36">
        <v>45890</v>
      </c>
      <c r="H1165" s="38">
        <f t="shared" si="69"/>
        <v>0.20000000000004547</v>
      </c>
      <c r="I1165" s="5">
        <f t="shared" si="70"/>
        <v>1</v>
      </c>
      <c r="K1165" s="33"/>
      <c r="L1165" s="687">
        <v>45888</v>
      </c>
      <c r="M1165" s="34">
        <f t="shared" si="71"/>
        <v>262.5</v>
      </c>
      <c r="N1165" s="37"/>
      <c r="O1165" s="35">
        <v>262.5</v>
      </c>
      <c r="P1165" s="40">
        <f t="shared" si="72"/>
        <v>0</v>
      </c>
      <c r="Q1165" s="41"/>
    </row>
    <row r="1166" spans="2:17" ht="15" customHeight="1" x14ac:dyDescent="0.3">
      <c r="B1166" s="34">
        <f t="shared" si="95"/>
        <v>1465.5</v>
      </c>
      <c r="C1166" s="35">
        <v>1841</v>
      </c>
      <c r="D1166" s="34">
        <f t="shared" si="95"/>
        <v>1465.7</v>
      </c>
      <c r="E1166" s="36">
        <v>45890</v>
      </c>
      <c r="F1166" s="37">
        <v>1465.7</v>
      </c>
      <c r="G1166" s="36">
        <v>45891</v>
      </c>
      <c r="H1166" s="38">
        <f t="shared" si="69"/>
        <v>0</v>
      </c>
      <c r="I1166" s="5">
        <f t="shared" si="70"/>
        <v>0</v>
      </c>
      <c r="K1166" s="33"/>
      <c r="L1166" s="687">
        <v>45889</v>
      </c>
      <c r="M1166" s="34">
        <f t="shared" si="71"/>
        <v>262.5</v>
      </c>
      <c r="N1166" s="37"/>
      <c r="O1166" s="35">
        <v>225</v>
      </c>
      <c r="P1166" s="40">
        <f t="shared" si="72"/>
        <v>37.5</v>
      </c>
      <c r="Q1166" s="41"/>
    </row>
    <row r="1167" spans="2:17" ht="15" customHeight="1" x14ac:dyDescent="0.3">
      <c r="B1167" s="34">
        <f t="shared" ref="B1167" si="96">(F1166)</f>
        <v>1465.7</v>
      </c>
      <c r="C1167" s="35">
        <v>1842</v>
      </c>
      <c r="D1167" s="34">
        <f t="shared" ref="D1167" si="97">F1166</f>
        <v>1465.7</v>
      </c>
      <c r="E1167" s="36">
        <v>45891</v>
      </c>
      <c r="F1167" s="37">
        <v>1465.8</v>
      </c>
      <c r="G1167" s="36">
        <v>45892</v>
      </c>
      <c r="H1167" s="38">
        <f t="shared" si="69"/>
        <v>9.9999999999909051E-2</v>
      </c>
      <c r="I1167" s="5">
        <f t="shared" si="70"/>
        <v>1</v>
      </c>
      <c r="K1167" s="33"/>
      <c r="L1167" s="687">
        <v>45890</v>
      </c>
      <c r="M1167" s="34">
        <f t="shared" si="71"/>
        <v>225</v>
      </c>
      <c r="N1167" s="37"/>
      <c r="O1167" s="35">
        <v>225</v>
      </c>
      <c r="P1167" s="40">
        <f t="shared" si="72"/>
        <v>0</v>
      </c>
      <c r="Q1167" s="41"/>
    </row>
    <row r="1168" spans="2:17" ht="15" customHeight="1" x14ac:dyDescent="0.3">
      <c r="B1168" s="34">
        <v>1466</v>
      </c>
      <c r="C1168" s="35">
        <v>1843</v>
      </c>
      <c r="D1168" s="34">
        <v>1466</v>
      </c>
      <c r="E1168" s="36">
        <v>45892</v>
      </c>
      <c r="F1168" s="37">
        <v>1466</v>
      </c>
      <c r="G1168" s="36">
        <v>45893</v>
      </c>
      <c r="H1168" s="38">
        <f t="shared" si="69"/>
        <v>0</v>
      </c>
      <c r="I1168" s="5">
        <f t="shared" si="70"/>
        <v>1</v>
      </c>
      <c r="K1168" s="33"/>
      <c r="L1168" s="687">
        <v>45891</v>
      </c>
      <c r="M1168" s="34">
        <f t="shared" si="71"/>
        <v>225</v>
      </c>
      <c r="N1168" s="37"/>
      <c r="O1168" s="35">
        <v>225</v>
      </c>
      <c r="P1168" s="40">
        <f t="shared" si="72"/>
        <v>0</v>
      </c>
      <c r="Q1168" s="41"/>
    </row>
    <row r="1169" spans="2:17" ht="15" customHeight="1" x14ac:dyDescent="0.3">
      <c r="B1169" s="34">
        <f t="shared" ref="B1169" si="98">(F1168)</f>
        <v>1466</v>
      </c>
      <c r="C1169" s="35">
        <v>1843</v>
      </c>
      <c r="D1169" s="34">
        <f t="shared" ref="D1169" si="99">F1168</f>
        <v>1466</v>
      </c>
      <c r="E1169" s="36">
        <v>45893</v>
      </c>
      <c r="F1169" s="37">
        <v>1466.8</v>
      </c>
      <c r="G1169" s="36">
        <v>45894</v>
      </c>
      <c r="H1169" s="38">
        <f t="shared" si="69"/>
        <v>0.79999999999995453</v>
      </c>
      <c r="I1169" s="5">
        <f t="shared" si="70"/>
        <v>0</v>
      </c>
      <c r="K1169" s="33"/>
      <c r="L1169" s="687">
        <v>45892</v>
      </c>
      <c r="M1169" s="34">
        <f t="shared" si="71"/>
        <v>225</v>
      </c>
      <c r="N1169" s="37">
        <v>20</v>
      </c>
      <c r="O1169" s="35">
        <v>241.5</v>
      </c>
      <c r="P1169" s="40">
        <f t="shared" si="72"/>
        <v>3.5</v>
      </c>
      <c r="Q1169" s="41"/>
    </row>
    <row r="1170" spans="2:17" ht="15" customHeight="1" x14ac:dyDescent="0.3">
      <c r="B1170" s="34">
        <v>1466</v>
      </c>
      <c r="C1170" s="35">
        <v>1844</v>
      </c>
      <c r="D1170" s="34">
        <v>1466</v>
      </c>
      <c r="E1170" s="36">
        <v>45894</v>
      </c>
      <c r="F1170" s="37">
        <v>1466.1</v>
      </c>
      <c r="G1170" s="36">
        <v>45895</v>
      </c>
      <c r="H1170" s="38">
        <f t="shared" si="69"/>
        <v>9.9999999999909051E-2</v>
      </c>
      <c r="I1170" s="5">
        <f t="shared" si="70"/>
        <v>1</v>
      </c>
      <c r="K1170" s="33"/>
      <c r="L1170" s="687">
        <v>45893</v>
      </c>
      <c r="M1170" s="34">
        <f t="shared" si="71"/>
        <v>241.5</v>
      </c>
      <c r="N1170" s="37"/>
      <c r="O1170" s="35">
        <v>241.5</v>
      </c>
      <c r="P1170" s="40">
        <f t="shared" si="72"/>
        <v>0</v>
      </c>
      <c r="Q1170" s="41"/>
    </row>
    <row r="1171" spans="2:17" ht="15" customHeight="1" x14ac:dyDescent="0.3">
      <c r="B1171" s="34">
        <f>(F1170)</f>
        <v>1466.1</v>
      </c>
      <c r="C1171" s="35">
        <v>1845</v>
      </c>
      <c r="D1171" s="34">
        <f>F1170</f>
        <v>1466.1</v>
      </c>
      <c r="E1171" s="36">
        <v>45895</v>
      </c>
      <c r="F1171" s="37">
        <v>1466.2</v>
      </c>
      <c r="G1171" s="36">
        <v>45896</v>
      </c>
      <c r="H1171" s="38">
        <f>F1171-D1171</f>
        <v>0.10000000000013642</v>
      </c>
      <c r="I1171" s="5">
        <f t="shared" si="70"/>
        <v>1</v>
      </c>
      <c r="K1171" s="33"/>
      <c r="L1171" s="687">
        <v>45894</v>
      </c>
      <c r="M1171" s="34">
        <f t="shared" si="71"/>
        <v>241.5</v>
      </c>
      <c r="N1171" s="37"/>
      <c r="O1171" s="35">
        <v>240</v>
      </c>
      <c r="P1171" s="40">
        <f t="shared" si="72"/>
        <v>1.5</v>
      </c>
      <c r="Q1171" s="41"/>
    </row>
    <row r="1172" spans="2:17" ht="15" customHeight="1" x14ac:dyDescent="0.3">
      <c r="B1172" s="34">
        <f>F1171</f>
        <v>1466.2</v>
      </c>
      <c r="C1172" s="35">
        <v>1846</v>
      </c>
      <c r="D1172" s="34">
        <f>F1171</f>
        <v>1466.2</v>
      </c>
      <c r="E1172" s="36">
        <v>45896</v>
      </c>
      <c r="F1172" s="37">
        <v>1466.4</v>
      </c>
      <c r="G1172" s="36">
        <v>45897</v>
      </c>
      <c r="H1172" s="38">
        <f>F1172-D1172</f>
        <v>0.20000000000004547</v>
      </c>
      <c r="I1172" s="5">
        <f t="shared" si="70"/>
        <v>1</v>
      </c>
      <c r="K1172" s="33"/>
      <c r="L1172" s="687">
        <v>45895</v>
      </c>
      <c r="M1172" s="34">
        <f t="shared" si="71"/>
        <v>240</v>
      </c>
      <c r="N1172" s="37"/>
      <c r="O1172" s="35">
        <v>225</v>
      </c>
      <c r="P1172" s="40">
        <f t="shared" si="72"/>
        <v>15</v>
      </c>
      <c r="Q1172" s="41"/>
    </row>
    <row r="1173" spans="2:17" ht="15" customHeight="1" x14ac:dyDescent="0.3">
      <c r="B1173" s="34">
        <f>(F1172)</f>
        <v>1466.4</v>
      </c>
      <c r="C1173" s="35">
        <v>1846</v>
      </c>
      <c r="D1173" s="34">
        <f t="shared" ref="D1173:D1174" si="100">F1172</f>
        <v>1466.4</v>
      </c>
      <c r="E1173" s="36">
        <v>45897</v>
      </c>
      <c r="F1173" s="37">
        <v>1466.4</v>
      </c>
      <c r="G1173" s="36">
        <v>45898</v>
      </c>
      <c r="H1173" s="38">
        <f t="shared" si="69"/>
        <v>0</v>
      </c>
      <c r="I1173" s="5">
        <f t="shared" si="70"/>
        <v>0</v>
      </c>
      <c r="K1173" s="33"/>
      <c r="L1173" s="687">
        <v>45896</v>
      </c>
      <c r="M1173" s="34">
        <f t="shared" si="71"/>
        <v>225</v>
      </c>
      <c r="N1173" s="37"/>
      <c r="O1173" s="35">
        <v>210</v>
      </c>
      <c r="P1173" s="40">
        <f t="shared" si="72"/>
        <v>15</v>
      </c>
      <c r="Q1173" s="41"/>
    </row>
    <row r="1174" spans="2:17" ht="15" customHeight="1" x14ac:dyDescent="0.3">
      <c r="B1174" s="34">
        <v>0</v>
      </c>
      <c r="C1174" s="35">
        <v>1846</v>
      </c>
      <c r="D1174" s="34">
        <f t="shared" si="100"/>
        <v>1466.4</v>
      </c>
      <c r="E1174" s="36">
        <v>45898</v>
      </c>
      <c r="F1174" s="37">
        <v>1466.4</v>
      </c>
      <c r="G1174" s="36">
        <v>45899</v>
      </c>
      <c r="H1174" s="38">
        <f t="shared" si="69"/>
        <v>0</v>
      </c>
      <c r="I1174" s="5">
        <f t="shared" si="70"/>
        <v>0</v>
      </c>
      <c r="K1174" s="33"/>
      <c r="L1174" s="687">
        <v>45897</v>
      </c>
      <c r="M1174" s="34">
        <f t="shared" si="71"/>
        <v>210</v>
      </c>
      <c r="N1174" s="37"/>
      <c r="O1174" s="35">
        <v>210</v>
      </c>
      <c r="P1174" s="40">
        <f t="shared" si="72"/>
        <v>0</v>
      </c>
      <c r="Q1174" s="41"/>
    </row>
    <row r="1175" spans="2:17" ht="15" customHeight="1" x14ac:dyDescent="0.3">
      <c r="B1175" s="34">
        <f t="shared" ref="B1175" si="101">(F1174)</f>
        <v>1466.4</v>
      </c>
      <c r="C1175" s="35">
        <v>1846</v>
      </c>
      <c r="D1175" s="34">
        <f t="shared" ref="D1175:D1176" si="102">F1174</f>
        <v>1466.4</v>
      </c>
      <c r="E1175" s="36">
        <v>45899</v>
      </c>
      <c r="F1175" s="37">
        <v>1466.4</v>
      </c>
      <c r="G1175" s="36">
        <v>45900</v>
      </c>
      <c r="H1175" s="38">
        <f t="shared" si="69"/>
        <v>0</v>
      </c>
      <c r="I1175" s="5">
        <f t="shared" si="70"/>
        <v>0</v>
      </c>
      <c r="K1175" s="33"/>
      <c r="L1175" s="687">
        <v>45898</v>
      </c>
      <c r="M1175" s="34">
        <f t="shared" si="71"/>
        <v>210</v>
      </c>
      <c r="N1175" s="37"/>
      <c r="O1175" s="35">
        <v>210</v>
      </c>
      <c r="P1175" s="40">
        <f t="shared" si="72"/>
        <v>0</v>
      </c>
      <c r="Q1175" s="41"/>
    </row>
    <row r="1176" spans="2:17" ht="15" customHeight="1" x14ac:dyDescent="0.3">
      <c r="B1176" s="34">
        <v>0</v>
      </c>
      <c r="C1176" s="35">
        <v>1846</v>
      </c>
      <c r="D1176" s="34">
        <f t="shared" si="102"/>
        <v>1466.4</v>
      </c>
      <c r="E1176" s="36">
        <v>45900</v>
      </c>
      <c r="F1176" s="37">
        <v>1466.4</v>
      </c>
      <c r="G1176" s="36">
        <v>45901</v>
      </c>
      <c r="H1176" s="38">
        <f t="shared" si="69"/>
        <v>0</v>
      </c>
      <c r="I1176" s="5">
        <f t="shared" si="70"/>
        <v>0</v>
      </c>
      <c r="K1176" s="33"/>
      <c r="L1176" s="687">
        <v>45899</v>
      </c>
      <c r="M1176" s="34">
        <f t="shared" si="71"/>
        <v>210</v>
      </c>
      <c r="N1176" s="37"/>
      <c r="O1176" s="35">
        <v>210</v>
      </c>
      <c r="P1176" s="40">
        <f t="shared" si="72"/>
        <v>0</v>
      </c>
      <c r="Q1176" s="41"/>
    </row>
    <row r="1177" spans="2:17" ht="15" customHeight="1" x14ac:dyDescent="0.3">
      <c r="B1177" s="34">
        <f t="shared" ref="B1177" si="103">(F1176)</f>
        <v>1466.4</v>
      </c>
      <c r="C1177" s="35">
        <v>1846</v>
      </c>
      <c r="D1177" s="34">
        <f t="shared" ref="D1177:D1178" si="104">F1176</f>
        <v>1466.4</v>
      </c>
      <c r="E1177" s="36">
        <v>45901</v>
      </c>
      <c r="F1177" s="37">
        <v>1466.4</v>
      </c>
      <c r="G1177" s="36">
        <v>45902</v>
      </c>
      <c r="H1177" s="38">
        <f t="shared" si="69"/>
        <v>0</v>
      </c>
      <c r="I1177" s="5">
        <f t="shared" si="70"/>
        <v>0</v>
      </c>
      <c r="K1177" s="33"/>
      <c r="L1177" s="687">
        <v>45900</v>
      </c>
      <c r="M1177" s="34">
        <f t="shared" si="71"/>
        <v>210</v>
      </c>
      <c r="N1177" s="37"/>
      <c r="O1177" s="35">
        <v>210</v>
      </c>
      <c r="P1177" s="40">
        <f t="shared" si="72"/>
        <v>0</v>
      </c>
      <c r="Q1177" s="41"/>
    </row>
    <row r="1178" spans="2:17" ht="15" customHeight="1" x14ac:dyDescent="0.3">
      <c r="B1178" s="34">
        <v>0</v>
      </c>
      <c r="C1178" s="35">
        <v>1846</v>
      </c>
      <c r="D1178" s="34">
        <f t="shared" si="104"/>
        <v>1466.4</v>
      </c>
      <c r="E1178" s="36">
        <v>45902</v>
      </c>
      <c r="F1178" s="37">
        <v>1466.4</v>
      </c>
      <c r="G1178" s="36">
        <v>45903</v>
      </c>
      <c r="H1178" s="38">
        <f t="shared" si="69"/>
        <v>0</v>
      </c>
      <c r="I1178" s="5">
        <f t="shared" si="70"/>
        <v>0</v>
      </c>
      <c r="K1178" s="33"/>
      <c r="L1178" s="687">
        <v>45901</v>
      </c>
      <c r="M1178" s="34">
        <f t="shared" si="71"/>
        <v>210</v>
      </c>
      <c r="N1178" s="37"/>
      <c r="O1178" s="35">
        <v>210</v>
      </c>
      <c r="P1178" s="40">
        <f t="shared" si="72"/>
        <v>0</v>
      </c>
      <c r="Q1178" s="41"/>
    </row>
    <row r="1179" spans="2:17" ht="15" customHeight="1" x14ac:dyDescent="0.3">
      <c r="B1179" s="34">
        <f t="shared" ref="B1179" si="105">(F1178)</f>
        <v>1466.4</v>
      </c>
      <c r="C1179" s="35">
        <v>1848</v>
      </c>
      <c r="D1179" s="34">
        <f t="shared" ref="D1179:D1180" si="106">F1178</f>
        <v>1466.4</v>
      </c>
      <c r="E1179" s="36">
        <v>45903</v>
      </c>
      <c r="F1179" s="37">
        <v>1466.4</v>
      </c>
      <c r="G1179" s="36">
        <v>45904</v>
      </c>
      <c r="H1179" s="38">
        <f t="shared" si="69"/>
        <v>0</v>
      </c>
      <c r="I1179" s="5">
        <f t="shared" si="70"/>
        <v>2</v>
      </c>
      <c r="K1179" s="33"/>
      <c r="L1179" s="687">
        <v>45902</v>
      </c>
      <c r="M1179" s="34">
        <f t="shared" si="71"/>
        <v>210</v>
      </c>
      <c r="N1179" s="37"/>
      <c r="O1179" s="35">
        <v>210</v>
      </c>
      <c r="P1179" s="40">
        <f t="shared" si="72"/>
        <v>0</v>
      </c>
      <c r="Q1179" s="41"/>
    </row>
    <row r="1180" spans="2:17" ht="15" customHeight="1" x14ac:dyDescent="0.3">
      <c r="B1180" s="34">
        <v>0</v>
      </c>
      <c r="C1180" s="35">
        <v>1848</v>
      </c>
      <c r="D1180" s="34">
        <f t="shared" si="106"/>
        <v>1466.4</v>
      </c>
      <c r="E1180" s="36">
        <v>45904</v>
      </c>
      <c r="F1180" s="37">
        <v>1466.4</v>
      </c>
      <c r="G1180" s="36">
        <v>45905</v>
      </c>
      <c r="H1180" s="38">
        <f t="shared" si="69"/>
        <v>0</v>
      </c>
      <c r="I1180" s="5">
        <f t="shared" si="70"/>
        <v>0</v>
      </c>
      <c r="K1180" s="33"/>
      <c r="L1180" s="687">
        <v>45903</v>
      </c>
      <c r="M1180" s="34">
        <f t="shared" si="71"/>
        <v>210</v>
      </c>
      <c r="N1180" s="37"/>
      <c r="O1180" s="35">
        <v>210</v>
      </c>
      <c r="P1180" s="40">
        <f t="shared" si="72"/>
        <v>0</v>
      </c>
      <c r="Q1180" s="41"/>
    </row>
    <row r="1181" spans="2:17" ht="15" customHeight="1" x14ac:dyDescent="0.3">
      <c r="B1181" s="34">
        <f t="shared" ref="B1181" si="107">(F1180)</f>
        <v>1466.4</v>
      </c>
      <c r="C1181" s="35">
        <v>1848</v>
      </c>
      <c r="D1181" s="34">
        <f t="shared" ref="D1181:D1182" si="108">F1180</f>
        <v>1466.4</v>
      </c>
      <c r="E1181" s="36">
        <v>45905</v>
      </c>
      <c r="F1181" s="37">
        <v>1466.6</v>
      </c>
      <c r="G1181" s="36">
        <v>45906</v>
      </c>
      <c r="H1181" s="38">
        <f t="shared" si="69"/>
        <v>0.1999999999998181</v>
      </c>
      <c r="I1181" s="5">
        <f t="shared" si="70"/>
        <v>0</v>
      </c>
      <c r="K1181" s="33"/>
      <c r="L1181" s="687">
        <v>45904</v>
      </c>
      <c r="M1181" s="34">
        <f t="shared" si="71"/>
        <v>210</v>
      </c>
      <c r="N1181" s="37"/>
      <c r="O1181" s="35">
        <v>210</v>
      </c>
      <c r="P1181" s="40">
        <f t="shared" si="72"/>
        <v>0</v>
      </c>
      <c r="Q1181" s="41"/>
    </row>
    <row r="1182" spans="2:17" ht="15" customHeight="1" x14ac:dyDescent="0.3">
      <c r="B1182" s="34">
        <v>0</v>
      </c>
      <c r="C1182" s="35">
        <v>1849</v>
      </c>
      <c r="D1182" s="34">
        <f t="shared" si="108"/>
        <v>1466.6</v>
      </c>
      <c r="E1182" s="36">
        <v>45906</v>
      </c>
      <c r="F1182" s="37">
        <v>1466.6</v>
      </c>
      <c r="G1182" s="36">
        <v>45907</v>
      </c>
      <c r="H1182" s="38">
        <f t="shared" si="69"/>
        <v>0</v>
      </c>
      <c r="I1182" s="5">
        <f t="shared" si="70"/>
        <v>1</v>
      </c>
      <c r="K1182" s="33"/>
      <c r="L1182" s="687">
        <v>45905</v>
      </c>
      <c r="M1182" s="34">
        <f t="shared" si="71"/>
        <v>210</v>
      </c>
      <c r="N1182" s="37"/>
      <c r="O1182" s="35">
        <v>210</v>
      </c>
      <c r="P1182" s="40">
        <f t="shared" si="72"/>
        <v>0</v>
      </c>
      <c r="Q1182" s="41"/>
    </row>
    <row r="1183" spans="2:17" ht="15" customHeight="1" x14ac:dyDescent="0.3">
      <c r="B1183" s="34">
        <f t="shared" ref="B1183" si="109">(F1182)</f>
        <v>1466.6</v>
      </c>
      <c r="C1183" s="35">
        <v>1849</v>
      </c>
      <c r="D1183" s="34">
        <f t="shared" ref="D1183:D1184" si="110">F1182</f>
        <v>1466.6</v>
      </c>
      <c r="E1183" s="36">
        <v>45907</v>
      </c>
      <c r="F1183" s="37">
        <v>1466.6</v>
      </c>
      <c r="G1183" s="36">
        <v>45908</v>
      </c>
      <c r="H1183" s="38">
        <f t="shared" si="69"/>
        <v>0</v>
      </c>
      <c r="I1183" s="5">
        <f t="shared" si="70"/>
        <v>0</v>
      </c>
      <c r="K1183" s="33"/>
      <c r="L1183" s="687">
        <v>45906</v>
      </c>
      <c r="M1183" s="34">
        <f t="shared" si="71"/>
        <v>210</v>
      </c>
      <c r="N1183" s="37"/>
      <c r="O1183" s="35">
        <v>210</v>
      </c>
      <c r="P1183" s="40">
        <f t="shared" si="72"/>
        <v>0</v>
      </c>
      <c r="Q1183" s="41"/>
    </row>
    <row r="1184" spans="2:17" ht="15" customHeight="1" x14ac:dyDescent="0.3">
      <c r="B1184" s="34">
        <v>0</v>
      </c>
      <c r="C1184" s="35">
        <v>1849</v>
      </c>
      <c r="D1184" s="34">
        <f t="shared" si="110"/>
        <v>1466.6</v>
      </c>
      <c r="E1184" s="36">
        <v>45908</v>
      </c>
      <c r="F1184" s="37">
        <v>1466.6</v>
      </c>
      <c r="G1184" s="36">
        <v>45909</v>
      </c>
      <c r="H1184" s="38">
        <f t="shared" si="69"/>
        <v>0</v>
      </c>
      <c r="I1184" s="5">
        <f t="shared" si="70"/>
        <v>0</v>
      </c>
      <c r="K1184" s="33"/>
      <c r="L1184" s="687">
        <v>45907</v>
      </c>
      <c r="M1184" s="34">
        <f t="shared" si="71"/>
        <v>210</v>
      </c>
      <c r="N1184" s="37"/>
      <c r="O1184" s="35">
        <v>210</v>
      </c>
      <c r="P1184" s="40">
        <f t="shared" si="72"/>
        <v>0</v>
      </c>
      <c r="Q1184" s="41"/>
    </row>
    <row r="1185" spans="2:17" ht="15" customHeight="1" x14ac:dyDescent="0.3">
      <c r="B1185" s="34">
        <f t="shared" ref="B1185" si="111">(F1184)</f>
        <v>1466.6</v>
      </c>
      <c r="C1185" s="35">
        <v>1852</v>
      </c>
      <c r="D1185" s="34">
        <f t="shared" ref="D1185:D1186" si="112">F1184</f>
        <v>1466.6</v>
      </c>
      <c r="E1185" s="36">
        <v>45909</v>
      </c>
      <c r="F1185" s="37">
        <v>1467.4</v>
      </c>
      <c r="G1185" s="36">
        <v>45910</v>
      </c>
      <c r="H1185" s="38">
        <f t="shared" si="69"/>
        <v>0.8000000000001819</v>
      </c>
      <c r="I1185" s="5">
        <f t="shared" si="70"/>
        <v>3</v>
      </c>
      <c r="K1185" s="33"/>
      <c r="L1185" s="687">
        <v>45908</v>
      </c>
      <c r="M1185" s="34">
        <f t="shared" si="71"/>
        <v>210</v>
      </c>
      <c r="N1185" s="37"/>
      <c r="O1185" s="35">
        <v>210</v>
      </c>
      <c r="P1185" s="40">
        <f t="shared" si="72"/>
        <v>0</v>
      </c>
      <c r="Q1185" s="41"/>
    </row>
    <row r="1186" spans="2:17" ht="15" customHeight="1" x14ac:dyDescent="0.3">
      <c r="B1186" s="34">
        <v>0</v>
      </c>
      <c r="C1186" s="35">
        <v>1854</v>
      </c>
      <c r="D1186" s="34">
        <f t="shared" si="112"/>
        <v>1467.4</v>
      </c>
      <c r="E1186" s="36">
        <v>45910</v>
      </c>
      <c r="F1186" s="37">
        <v>1467.6</v>
      </c>
      <c r="G1186" s="36">
        <v>45911</v>
      </c>
      <c r="H1186" s="38">
        <f t="shared" si="69"/>
        <v>0.1999999999998181</v>
      </c>
      <c r="I1186" s="5">
        <f t="shared" si="70"/>
        <v>2</v>
      </c>
      <c r="K1186" s="33"/>
      <c r="L1186" s="687">
        <v>45909</v>
      </c>
      <c r="M1186" s="34">
        <f t="shared" si="71"/>
        <v>210</v>
      </c>
      <c r="N1186" s="37"/>
      <c r="O1186" s="35">
        <v>210</v>
      </c>
      <c r="P1186" s="40">
        <f t="shared" si="72"/>
        <v>0</v>
      </c>
      <c r="Q1186" s="41"/>
    </row>
    <row r="1187" spans="2:17" ht="15" customHeight="1" x14ac:dyDescent="0.3">
      <c r="B1187" s="34">
        <f t="shared" ref="B1187" si="113">(F1186)</f>
        <v>1467.6</v>
      </c>
      <c r="C1187" s="35">
        <v>1854</v>
      </c>
      <c r="D1187" s="34">
        <f t="shared" ref="D1187:D1188" si="114">F1186</f>
        <v>1467.6</v>
      </c>
      <c r="E1187" s="36">
        <v>45911</v>
      </c>
      <c r="F1187" s="37">
        <v>1467.6</v>
      </c>
      <c r="G1187" s="36">
        <v>45912</v>
      </c>
      <c r="H1187" s="38">
        <f t="shared" si="69"/>
        <v>0</v>
      </c>
      <c r="I1187" s="5">
        <f t="shared" si="70"/>
        <v>0</v>
      </c>
      <c r="K1187" s="33"/>
      <c r="L1187" s="687">
        <v>45910</v>
      </c>
      <c r="M1187" s="34">
        <f t="shared" si="71"/>
        <v>210</v>
      </c>
      <c r="N1187" s="37"/>
      <c r="O1187" s="35">
        <v>210</v>
      </c>
      <c r="P1187" s="40">
        <f t="shared" si="72"/>
        <v>0</v>
      </c>
      <c r="Q1187" s="41"/>
    </row>
    <row r="1188" spans="2:17" ht="15" customHeight="1" x14ac:dyDescent="0.3">
      <c r="B1188" s="34">
        <v>0</v>
      </c>
      <c r="C1188" s="35">
        <v>1854</v>
      </c>
      <c r="D1188" s="34">
        <f t="shared" si="114"/>
        <v>1467.6</v>
      </c>
      <c r="E1188" s="36">
        <v>45912</v>
      </c>
      <c r="F1188" s="37">
        <v>1467.6</v>
      </c>
      <c r="G1188" s="36">
        <v>45913</v>
      </c>
      <c r="H1188" s="38">
        <f t="shared" si="69"/>
        <v>0</v>
      </c>
      <c r="I1188" s="5">
        <f t="shared" si="70"/>
        <v>0</v>
      </c>
      <c r="K1188" s="33"/>
      <c r="L1188" s="687">
        <v>45911</v>
      </c>
      <c r="M1188" s="34">
        <f t="shared" si="71"/>
        <v>210</v>
      </c>
      <c r="N1188" s="37"/>
      <c r="O1188" s="35">
        <v>210</v>
      </c>
      <c r="P1188" s="40">
        <f t="shared" si="72"/>
        <v>0</v>
      </c>
      <c r="Q1188" s="41"/>
    </row>
    <row r="1189" spans="2:17" ht="15" customHeight="1" x14ac:dyDescent="0.3">
      <c r="B1189" s="34">
        <f t="shared" ref="B1189" si="115">(F1188)</f>
        <v>1467.6</v>
      </c>
      <c r="C1189" s="35">
        <v>1856</v>
      </c>
      <c r="D1189" s="34">
        <f t="shared" ref="D1189:D1190" si="116">F1188</f>
        <v>1467.6</v>
      </c>
      <c r="E1189" s="36">
        <v>45913</v>
      </c>
      <c r="F1189" s="37">
        <v>1472.8</v>
      </c>
      <c r="G1189" s="36">
        <v>45914</v>
      </c>
      <c r="H1189" s="38">
        <f t="shared" si="69"/>
        <v>5.2000000000000455</v>
      </c>
      <c r="I1189" s="5">
        <f t="shared" si="70"/>
        <v>2</v>
      </c>
      <c r="K1189" s="33"/>
      <c r="L1189" s="687">
        <v>45912</v>
      </c>
      <c r="M1189" s="34">
        <f t="shared" si="71"/>
        <v>210</v>
      </c>
      <c r="N1189" s="37"/>
      <c r="O1189" s="35">
        <v>210</v>
      </c>
      <c r="P1189" s="40">
        <f t="shared" si="72"/>
        <v>0</v>
      </c>
      <c r="Q1189" s="41"/>
    </row>
    <row r="1190" spans="2:17" ht="15" customHeight="1" x14ac:dyDescent="0.3">
      <c r="B1190" s="34">
        <v>0</v>
      </c>
      <c r="C1190" s="35">
        <v>1857</v>
      </c>
      <c r="D1190" s="34">
        <f t="shared" si="116"/>
        <v>1472.8</v>
      </c>
      <c r="E1190" s="36">
        <v>45914</v>
      </c>
      <c r="F1190" s="37">
        <v>1477.5</v>
      </c>
      <c r="G1190" s="36">
        <v>45915</v>
      </c>
      <c r="H1190" s="38">
        <f t="shared" si="69"/>
        <v>4.7000000000000455</v>
      </c>
      <c r="I1190" s="5">
        <f t="shared" si="70"/>
        <v>1</v>
      </c>
      <c r="K1190" s="33"/>
      <c r="L1190" s="687">
        <v>45913</v>
      </c>
      <c r="M1190" s="34">
        <f t="shared" si="71"/>
        <v>210</v>
      </c>
      <c r="N1190" s="37"/>
      <c r="O1190" s="35">
        <v>150</v>
      </c>
      <c r="P1190" s="40">
        <f t="shared" si="72"/>
        <v>60</v>
      </c>
      <c r="Q1190" s="41"/>
    </row>
    <row r="1191" spans="2:17" ht="15" customHeight="1" x14ac:dyDescent="0.3">
      <c r="B1191" s="34">
        <f t="shared" ref="B1191" si="117">(F1190)</f>
        <v>1477.5</v>
      </c>
      <c r="C1191" s="35">
        <v>1858</v>
      </c>
      <c r="D1191" s="34">
        <f t="shared" ref="D1191:D1192" si="118">F1190</f>
        <v>1477.5</v>
      </c>
      <c r="E1191" s="36">
        <v>45915</v>
      </c>
      <c r="F1191" s="37">
        <v>1479.1</v>
      </c>
      <c r="G1191" s="36">
        <v>45916</v>
      </c>
      <c r="H1191" s="38">
        <f t="shared" si="69"/>
        <v>1.5999999999999091</v>
      </c>
      <c r="I1191" s="5">
        <f t="shared" si="70"/>
        <v>1</v>
      </c>
      <c r="K1191" s="33"/>
      <c r="L1191" s="687">
        <v>45914</v>
      </c>
      <c r="M1191" s="34">
        <f t="shared" si="71"/>
        <v>150</v>
      </c>
      <c r="N1191" s="37"/>
      <c r="O1191" s="35">
        <v>75</v>
      </c>
      <c r="P1191" s="40">
        <f t="shared" si="72"/>
        <v>75</v>
      </c>
      <c r="Q1191" s="41"/>
    </row>
    <row r="1192" spans="2:17" ht="15" customHeight="1" x14ac:dyDescent="0.3">
      <c r="B1192" s="34">
        <v>0</v>
      </c>
      <c r="C1192" s="35">
        <v>1859</v>
      </c>
      <c r="D1192" s="34">
        <f t="shared" si="118"/>
        <v>1479.1</v>
      </c>
      <c r="E1192" s="36">
        <v>45916</v>
      </c>
      <c r="F1192" s="37">
        <v>1479.6</v>
      </c>
      <c r="G1192" s="36">
        <v>45917</v>
      </c>
      <c r="H1192" s="38">
        <f t="shared" si="69"/>
        <v>0.5</v>
      </c>
      <c r="I1192" s="5">
        <f t="shared" si="70"/>
        <v>1</v>
      </c>
      <c r="K1192" s="33"/>
      <c r="L1192" s="687">
        <v>45915</v>
      </c>
      <c r="M1192" s="34">
        <f t="shared" si="71"/>
        <v>75</v>
      </c>
      <c r="N1192" s="37">
        <v>60</v>
      </c>
      <c r="O1192" s="35">
        <v>132</v>
      </c>
      <c r="P1192" s="40">
        <f t="shared" si="72"/>
        <v>3</v>
      </c>
      <c r="Q1192" s="41"/>
    </row>
    <row r="1193" spans="2:17" ht="15" customHeight="1" x14ac:dyDescent="0.3">
      <c r="B1193" s="34">
        <f t="shared" ref="B1193" si="119">(F1192)</f>
        <v>1479.6</v>
      </c>
      <c r="C1193" s="35">
        <v>1859</v>
      </c>
      <c r="D1193" s="34">
        <f t="shared" ref="D1193:D1194" si="120">F1192</f>
        <v>1479.6</v>
      </c>
      <c r="E1193" s="36">
        <v>45917</v>
      </c>
      <c r="F1193" s="37">
        <v>1479.6</v>
      </c>
      <c r="G1193" s="36">
        <v>45918</v>
      </c>
      <c r="H1193" s="38">
        <f t="shared" si="69"/>
        <v>0</v>
      </c>
      <c r="I1193" s="5">
        <f t="shared" si="70"/>
        <v>0</v>
      </c>
      <c r="K1193" s="33"/>
      <c r="L1193" s="687">
        <v>45916</v>
      </c>
      <c r="M1193" s="34">
        <f t="shared" si="71"/>
        <v>132</v>
      </c>
      <c r="N1193" s="37"/>
      <c r="O1193" s="35">
        <v>120</v>
      </c>
      <c r="P1193" s="40">
        <f t="shared" si="72"/>
        <v>12</v>
      </c>
      <c r="Q1193" s="41"/>
    </row>
    <row r="1194" spans="2:17" ht="15" customHeight="1" x14ac:dyDescent="0.3">
      <c r="B1194" s="34">
        <v>0</v>
      </c>
      <c r="C1194" s="35">
        <v>1859</v>
      </c>
      <c r="D1194" s="34">
        <f t="shared" si="120"/>
        <v>1479.6</v>
      </c>
      <c r="E1194" s="36">
        <v>45918</v>
      </c>
      <c r="F1194" s="37">
        <v>1479.6</v>
      </c>
      <c r="G1194" s="36">
        <v>45919</v>
      </c>
      <c r="H1194" s="38">
        <f t="shared" si="69"/>
        <v>0</v>
      </c>
      <c r="I1194" s="5">
        <f t="shared" si="70"/>
        <v>0</v>
      </c>
      <c r="K1194" s="33"/>
      <c r="L1194" s="687">
        <v>45917</v>
      </c>
      <c r="M1194" s="34">
        <f t="shared" si="71"/>
        <v>120</v>
      </c>
      <c r="N1194" s="37"/>
      <c r="O1194" s="35">
        <v>120</v>
      </c>
      <c r="P1194" s="40">
        <f t="shared" si="72"/>
        <v>0</v>
      </c>
      <c r="Q1194" s="41"/>
    </row>
    <row r="1195" spans="2:17" ht="15" customHeight="1" x14ac:dyDescent="0.3">
      <c r="B1195" s="34">
        <f t="shared" ref="B1195" si="121">(F1194)</f>
        <v>1479.6</v>
      </c>
      <c r="C1195" s="35">
        <v>1860</v>
      </c>
      <c r="D1195" s="34">
        <f t="shared" ref="D1195:D1196" si="122">F1194</f>
        <v>1479.6</v>
      </c>
      <c r="E1195" s="36">
        <v>45919</v>
      </c>
      <c r="F1195" s="37">
        <v>1480.6</v>
      </c>
      <c r="G1195" s="36">
        <v>45920</v>
      </c>
      <c r="H1195" s="38">
        <f t="shared" si="69"/>
        <v>1</v>
      </c>
      <c r="I1195" s="5">
        <f t="shared" si="70"/>
        <v>1</v>
      </c>
      <c r="K1195" s="33"/>
      <c r="L1195" s="687">
        <v>45918</v>
      </c>
      <c r="M1195" s="34">
        <f t="shared" si="71"/>
        <v>120</v>
      </c>
      <c r="N1195" s="37"/>
      <c r="O1195" s="35">
        <v>120</v>
      </c>
      <c r="P1195" s="40">
        <f t="shared" si="72"/>
        <v>0</v>
      </c>
      <c r="Q1195" s="41"/>
    </row>
    <row r="1196" spans="2:17" ht="15" customHeight="1" x14ac:dyDescent="0.3">
      <c r="B1196" s="34">
        <v>0</v>
      </c>
      <c r="C1196" s="35">
        <v>1860</v>
      </c>
      <c r="D1196" s="34">
        <f t="shared" si="122"/>
        <v>1480.6</v>
      </c>
      <c r="E1196" s="36">
        <v>45920</v>
      </c>
      <c r="F1196" s="37">
        <v>1480.6</v>
      </c>
      <c r="G1196" s="36">
        <v>45921</v>
      </c>
      <c r="H1196" s="38">
        <f t="shared" si="69"/>
        <v>0</v>
      </c>
      <c r="I1196" s="5">
        <f t="shared" si="70"/>
        <v>0</v>
      </c>
      <c r="K1196" s="33"/>
      <c r="L1196" s="687">
        <v>45919</v>
      </c>
      <c r="M1196" s="34">
        <f t="shared" si="71"/>
        <v>120</v>
      </c>
      <c r="N1196" s="37"/>
      <c r="O1196" s="35">
        <v>120</v>
      </c>
      <c r="P1196" s="40">
        <f t="shared" si="72"/>
        <v>0</v>
      </c>
      <c r="Q1196" s="41"/>
    </row>
    <row r="1197" spans="2:17" ht="15" customHeight="1" x14ac:dyDescent="0.3">
      <c r="B1197" s="34">
        <f t="shared" ref="B1197" si="123">(F1196)</f>
        <v>1480.6</v>
      </c>
      <c r="C1197" s="35">
        <v>1860</v>
      </c>
      <c r="D1197" s="34">
        <f t="shared" ref="D1197:D1198" si="124">F1196</f>
        <v>1480.6</v>
      </c>
      <c r="E1197" s="36">
        <v>45921</v>
      </c>
      <c r="F1197" s="37">
        <v>1480.6</v>
      </c>
      <c r="G1197" s="36">
        <v>45922</v>
      </c>
      <c r="H1197" s="38">
        <f t="shared" si="69"/>
        <v>0</v>
      </c>
      <c r="I1197" s="5">
        <f t="shared" si="70"/>
        <v>0</v>
      </c>
      <c r="K1197" s="33"/>
      <c r="L1197" s="687">
        <v>45920</v>
      </c>
      <c r="M1197" s="34">
        <f t="shared" si="71"/>
        <v>120</v>
      </c>
      <c r="N1197" s="37"/>
      <c r="O1197" s="35">
        <v>108</v>
      </c>
      <c r="P1197" s="40">
        <f t="shared" si="72"/>
        <v>12</v>
      </c>
      <c r="Q1197" s="41"/>
    </row>
    <row r="1198" spans="2:17" ht="15" customHeight="1" x14ac:dyDescent="0.3">
      <c r="B1198" s="34">
        <v>0</v>
      </c>
      <c r="C1198" s="35">
        <v>1863</v>
      </c>
      <c r="D1198" s="34">
        <f t="shared" si="124"/>
        <v>1480.6</v>
      </c>
      <c r="E1198" s="36">
        <v>45922</v>
      </c>
      <c r="F1198" s="37">
        <v>1483.8</v>
      </c>
      <c r="G1198" s="36">
        <v>45923</v>
      </c>
      <c r="H1198" s="38">
        <f t="shared" si="69"/>
        <v>3.2000000000000455</v>
      </c>
      <c r="I1198" s="5">
        <f t="shared" si="70"/>
        <v>3</v>
      </c>
      <c r="K1198" s="33"/>
      <c r="L1198" s="687">
        <v>45921</v>
      </c>
      <c r="M1198" s="34">
        <f t="shared" si="71"/>
        <v>108</v>
      </c>
      <c r="N1198" s="37"/>
      <c r="O1198" s="35">
        <v>108</v>
      </c>
      <c r="P1198" s="40">
        <f t="shared" si="72"/>
        <v>0</v>
      </c>
      <c r="Q1198" s="41"/>
    </row>
    <row r="1199" spans="2:17" ht="15" customHeight="1" x14ac:dyDescent="0.3">
      <c r="B1199" s="34">
        <f t="shared" ref="B1199" si="125">(F1198)</f>
        <v>1483.8</v>
      </c>
      <c r="C1199" s="35">
        <v>1863</v>
      </c>
      <c r="D1199" s="34">
        <f t="shared" ref="D1199:D1200" si="126">F1198</f>
        <v>1483.8</v>
      </c>
      <c r="E1199" s="36">
        <v>45923</v>
      </c>
      <c r="F1199" s="37">
        <v>1483.8</v>
      </c>
      <c r="G1199" s="36">
        <v>45924</v>
      </c>
      <c r="H1199" s="38">
        <f t="shared" si="69"/>
        <v>0</v>
      </c>
      <c r="I1199" s="5">
        <f t="shared" si="70"/>
        <v>0</v>
      </c>
      <c r="K1199" s="33"/>
      <c r="L1199" s="687">
        <v>45922</v>
      </c>
      <c r="M1199" s="34">
        <f t="shared" si="71"/>
        <v>108</v>
      </c>
      <c r="N1199" s="37">
        <v>120</v>
      </c>
      <c r="O1199" s="35">
        <v>192</v>
      </c>
      <c r="P1199" s="40">
        <f>(M1199+N1199)-O1199</f>
        <v>36</v>
      </c>
      <c r="Q1199" s="41"/>
    </row>
    <row r="1200" spans="2:17" ht="15" customHeight="1" x14ac:dyDescent="0.3">
      <c r="B1200" s="34">
        <v>0</v>
      </c>
      <c r="C1200" s="35">
        <v>1864</v>
      </c>
      <c r="D1200" s="34">
        <f t="shared" si="126"/>
        <v>1483.8</v>
      </c>
      <c r="E1200" s="36">
        <v>45924</v>
      </c>
      <c r="F1200" s="37">
        <v>1484</v>
      </c>
      <c r="G1200" s="36">
        <v>45925</v>
      </c>
      <c r="H1200" s="38">
        <f t="shared" si="69"/>
        <v>0.20000000000004547</v>
      </c>
      <c r="I1200" s="5">
        <f t="shared" si="70"/>
        <v>1</v>
      </c>
      <c r="K1200" s="33"/>
      <c r="L1200" s="687">
        <v>45923</v>
      </c>
      <c r="M1200" s="34">
        <f t="shared" si="71"/>
        <v>192</v>
      </c>
      <c r="N1200" s="37"/>
      <c r="O1200" s="35">
        <v>192</v>
      </c>
      <c r="P1200" s="40">
        <f>(M1200+N1200)-O1200</f>
        <v>0</v>
      </c>
      <c r="Q1200" s="41"/>
    </row>
    <row r="1201" spans="2:18" ht="15" customHeight="1" x14ac:dyDescent="0.3">
      <c r="B1201" s="34">
        <f t="shared" ref="B1201" si="127">(F1200)</f>
        <v>1484</v>
      </c>
      <c r="C1201" s="35">
        <v>1867</v>
      </c>
      <c r="D1201" s="34">
        <f t="shared" ref="D1201:D1202" si="128">F1200</f>
        <v>1484</v>
      </c>
      <c r="E1201" s="36">
        <v>45925</v>
      </c>
      <c r="F1201" s="37">
        <v>1487.3</v>
      </c>
      <c r="G1201" s="36">
        <v>45926</v>
      </c>
      <c r="H1201" s="38">
        <f t="shared" si="69"/>
        <v>3.2999999999999545</v>
      </c>
      <c r="I1201" s="5">
        <f t="shared" si="70"/>
        <v>3</v>
      </c>
      <c r="K1201" s="33"/>
      <c r="L1201" s="687">
        <v>45924</v>
      </c>
      <c r="M1201" s="34">
        <f t="shared" si="71"/>
        <v>192</v>
      </c>
      <c r="N1201" s="37"/>
      <c r="O1201" s="35">
        <v>168</v>
      </c>
      <c r="P1201" s="40">
        <f t="shared" si="72"/>
        <v>24</v>
      </c>
      <c r="Q1201" s="41"/>
    </row>
    <row r="1202" spans="2:18" ht="15" customHeight="1" x14ac:dyDescent="0.3">
      <c r="B1202" s="34">
        <v>0</v>
      </c>
      <c r="C1202" s="35">
        <v>1868</v>
      </c>
      <c r="D1202" s="34">
        <f t="shared" si="128"/>
        <v>1487.3</v>
      </c>
      <c r="E1202" s="36">
        <v>45926</v>
      </c>
      <c r="F1202" s="37">
        <v>1487.5</v>
      </c>
      <c r="G1202" s="36">
        <v>45927</v>
      </c>
      <c r="H1202" s="38">
        <f t="shared" si="69"/>
        <v>0.20000000000004547</v>
      </c>
      <c r="I1202" s="5">
        <f t="shared" si="70"/>
        <v>1</v>
      </c>
      <c r="K1202" s="33"/>
      <c r="L1202" s="687">
        <v>45925</v>
      </c>
      <c r="M1202" s="34">
        <f t="shared" si="71"/>
        <v>168</v>
      </c>
      <c r="N1202" s="37">
        <v>180</v>
      </c>
      <c r="O1202" s="35">
        <v>300</v>
      </c>
      <c r="P1202" s="40">
        <f t="shared" si="72"/>
        <v>48</v>
      </c>
      <c r="Q1202" s="41"/>
    </row>
    <row r="1203" spans="2:18" ht="15" customHeight="1" x14ac:dyDescent="0.3">
      <c r="B1203" s="34">
        <f t="shared" ref="B1203" si="129">(F1202)</f>
        <v>1487.5</v>
      </c>
      <c r="C1203" s="35">
        <v>1868</v>
      </c>
      <c r="D1203" s="34">
        <f t="shared" ref="D1203:D1204" si="130">F1202</f>
        <v>1487.5</v>
      </c>
      <c r="E1203" s="36">
        <v>45927</v>
      </c>
      <c r="F1203" s="37">
        <v>1487.5</v>
      </c>
      <c r="G1203" s="36">
        <v>45928</v>
      </c>
      <c r="H1203" s="38">
        <f t="shared" si="69"/>
        <v>0</v>
      </c>
      <c r="I1203" s="5">
        <f t="shared" si="70"/>
        <v>0</v>
      </c>
      <c r="K1203" s="33"/>
      <c r="L1203" s="687">
        <v>45926</v>
      </c>
      <c r="M1203" s="34">
        <f t="shared" si="71"/>
        <v>300</v>
      </c>
      <c r="N1203" s="37"/>
      <c r="O1203" s="35">
        <v>300</v>
      </c>
      <c r="P1203" s="40">
        <f t="shared" si="72"/>
        <v>0</v>
      </c>
      <c r="Q1203" s="41"/>
    </row>
    <row r="1204" spans="2:18" ht="15" customHeight="1" x14ac:dyDescent="0.3">
      <c r="B1204" s="34">
        <v>0</v>
      </c>
      <c r="C1204" s="35">
        <v>1868</v>
      </c>
      <c r="D1204" s="34">
        <f t="shared" si="130"/>
        <v>1487.5</v>
      </c>
      <c r="E1204" s="36">
        <v>45928</v>
      </c>
      <c r="F1204" s="37">
        <v>1487.5</v>
      </c>
      <c r="G1204" s="36">
        <v>45929</v>
      </c>
      <c r="H1204" s="38">
        <f t="shared" si="69"/>
        <v>0</v>
      </c>
      <c r="I1204" s="5">
        <f t="shared" si="70"/>
        <v>0</v>
      </c>
      <c r="K1204" s="33"/>
      <c r="L1204" s="687">
        <v>45927</v>
      </c>
      <c r="M1204" s="34">
        <f t="shared" si="71"/>
        <v>300</v>
      </c>
      <c r="N1204" s="37"/>
      <c r="O1204" s="35">
        <v>300</v>
      </c>
      <c r="P1204" s="40">
        <f t="shared" si="72"/>
        <v>0</v>
      </c>
      <c r="Q1204" s="41"/>
    </row>
    <row r="1205" spans="2:18" ht="15" customHeight="1" x14ac:dyDescent="0.3">
      <c r="B1205" s="34">
        <f t="shared" ref="B1205:B1206" si="131">(F1204)</f>
        <v>1487.5</v>
      </c>
      <c r="C1205" s="35">
        <v>1868</v>
      </c>
      <c r="D1205" s="34">
        <f t="shared" ref="D1205:D1206" si="132">F1204</f>
        <v>1487.5</v>
      </c>
      <c r="E1205" s="36">
        <v>45929</v>
      </c>
      <c r="F1205" s="37">
        <v>1487.5</v>
      </c>
      <c r="G1205" s="36">
        <v>45930</v>
      </c>
      <c r="H1205" s="38">
        <f t="shared" si="69"/>
        <v>0</v>
      </c>
      <c r="I1205" s="5">
        <f t="shared" si="70"/>
        <v>0</v>
      </c>
      <c r="J1205" s="48">
        <f>SUM(H1115:H1205)</f>
        <v>59.700000000000088</v>
      </c>
      <c r="K1205" s="33"/>
      <c r="L1205" s="687">
        <v>45928</v>
      </c>
      <c r="M1205" s="34">
        <f t="shared" si="71"/>
        <v>300</v>
      </c>
      <c r="N1205" s="37"/>
      <c r="O1205" s="35">
        <v>300</v>
      </c>
      <c r="P1205" s="40">
        <f t="shared" si="72"/>
        <v>0</v>
      </c>
      <c r="Q1205" s="41"/>
    </row>
    <row r="1206" spans="2:18" ht="15" customHeight="1" x14ac:dyDescent="0.3">
      <c r="B1206" s="34">
        <f t="shared" si="131"/>
        <v>1487.5</v>
      </c>
      <c r="C1206" s="35">
        <v>1868</v>
      </c>
      <c r="D1206" s="34">
        <f t="shared" si="132"/>
        <v>1487.5</v>
      </c>
      <c r="E1206" s="36">
        <v>45930</v>
      </c>
      <c r="F1206" s="37">
        <v>1487.5</v>
      </c>
      <c r="G1206" s="36">
        <v>45931</v>
      </c>
      <c r="H1206" s="38">
        <f t="shared" ref="H1206:H1229" si="133">F1206-D1206</f>
        <v>0</v>
      </c>
      <c r="I1206" s="5">
        <f t="shared" ref="I1206:I1229" si="134">(C1206-C1205)</f>
        <v>0</v>
      </c>
      <c r="K1206" s="33"/>
      <c r="L1206" s="687">
        <v>45929</v>
      </c>
      <c r="M1206" s="34">
        <f t="shared" ref="M1206:M1229" si="135">O1205</f>
        <v>300</v>
      </c>
      <c r="N1206" s="37"/>
      <c r="O1206" s="35">
        <v>300</v>
      </c>
      <c r="P1206" s="40">
        <f t="shared" ref="P1206:P1229" si="136">(M1206+N1206)-O1206</f>
        <v>0</v>
      </c>
      <c r="Q1206" s="41"/>
      <c r="R1206" s="48">
        <f>SUM(P1116:P1206)</f>
        <v>642.5</v>
      </c>
    </row>
    <row r="1207" spans="2:18" ht="15" customHeight="1" x14ac:dyDescent="0.3">
      <c r="B1207" s="34">
        <f t="shared" ref="B1207:B1208" si="137">(F1206)</f>
        <v>1487.5</v>
      </c>
      <c r="C1207" s="35">
        <v>1868</v>
      </c>
      <c r="D1207" s="34">
        <f t="shared" ref="D1207:D1208" si="138">F1206</f>
        <v>1487.5</v>
      </c>
      <c r="E1207" s="36">
        <v>45931</v>
      </c>
      <c r="F1207" s="37">
        <v>1487.5</v>
      </c>
      <c r="G1207" s="36">
        <v>45932</v>
      </c>
      <c r="H1207" s="38">
        <f t="shared" si="133"/>
        <v>0</v>
      </c>
      <c r="I1207" s="5">
        <f t="shared" si="134"/>
        <v>0</v>
      </c>
      <c r="K1207" s="33"/>
      <c r="L1207" s="687">
        <v>45930</v>
      </c>
      <c r="M1207" s="34">
        <f t="shared" si="135"/>
        <v>300</v>
      </c>
      <c r="N1207" s="37">
        <v>45</v>
      </c>
      <c r="O1207" s="35">
        <v>345</v>
      </c>
      <c r="P1207" s="40">
        <f t="shared" si="136"/>
        <v>0</v>
      </c>
      <c r="Q1207" s="41"/>
    </row>
    <row r="1208" spans="2:18" ht="15" customHeight="1" x14ac:dyDescent="0.3">
      <c r="B1208" s="34">
        <f t="shared" si="137"/>
        <v>1487.5</v>
      </c>
      <c r="C1208" s="35">
        <v>1868</v>
      </c>
      <c r="D1208" s="34">
        <f t="shared" si="138"/>
        <v>1487.5</v>
      </c>
      <c r="E1208" s="36">
        <v>45932</v>
      </c>
      <c r="F1208" s="37">
        <v>1487.5</v>
      </c>
      <c r="G1208" s="36">
        <v>45933</v>
      </c>
      <c r="H1208" s="38">
        <f t="shared" si="133"/>
        <v>0</v>
      </c>
      <c r="I1208" s="5">
        <f t="shared" si="134"/>
        <v>0</v>
      </c>
      <c r="K1208" s="33"/>
      <c r="L1208" s="687">
        <v>45931</v>
      </c>
      <c r="M1208" s="34">
        <f t="shared" si="135"/>
        <v>345</v>
      </c>
      <c r="N1208" s="37"/>
      <c r="O1208" s="35">
        <v>345</v>
      </c>
      <c r="P1208" s="40">
        <f t="shared" si="136"/>
        <v>0</v>
      </c>
      <c r="Q1208" s="41"/>
    </row>
    <row r="1209" spans="2:18" ht="15" customHeight="1" x14ac:dyDescent="0.3">
      <c r="B1209" s="34">
        <f t="shared" ref="B1209:B1210" si="139">(F1208)</f>
        <v>1487.5</v>
      </c>
      <c r="C1209" s="35">
        <v>1868</v>
      </c>
      <c r="D1209" s="34">
        <f t="shared" ref="D1209:D1210" si="140">F1208</f>
        <v>1487.5</v>
      </c>
      <c r="E1209" s="36">
        <v>45933</v>
      </c>
      <c r="F1209" s="37">
        <v>1487.5</v>
      </c>
      <c r="G1209" s="36">
        <v>45934</v>
      </c>
      <c r="H1209" s="38">
        <f t="shared" si="133"/>
        <v>0</v>
      </c>
      <c r="I1209" s="5">
        <f t="shared" si="134"/>
        <v>0</v>
      </c>
      <c r="K1209" s="33"/>
      <c r="L1209" s="687">
        <v>45932</v>
      </c>
      <c r="M1209" s="34">
        <f t="shared" si="135"/>
        <v>345</v>
      </c>
      <c r="N1209" s="37"/>
      <c r="O1209" s="35">
        <v>345</v>
      </c>
      <c r="P1209" s="40">
        <f t="shared" si="136"/>
        <v>0</v>
      </c>
      <c r="Q1209" s="41"/>
    </row>
    <row r="1210" spans="2:18" ht="15" customHeight="1" x14ac:dyDescent="0.3">
      <c r="B1210" s="34">
        <f t="shared" si="139"/>
        <v>1487.5</v>
      </c>
      <c r="C1210" s="35">
        <v>1868</v>
      </c>
      <c r="D1210" s="34">
        <f t="shared" si="140"/>
        <v>1487.5</v>
      </c>
      <c r="E1210" s="36">
        <v>45934</v>
      </c>
      <c r="F1210" s="37">
        <v>1487.5</v>
      </c>
      <c r="G1210" s="36">
        <v>45935</v>
      </c>
      <c r="H1210" s="38">
        <f t="shared" si="133"/>
        <v>0</v>
      </c>
      <c r="I1210" s="5">
        <f t="shared" si="134"/>
        <v>0</v>
      </c>
      <c r="K1210" s="33"/>
      <c r="L1210" s="687">
        <v>45933</v>
      </c>
      <c r="M1210" s="34">
        <f t="shared" si="135"/>
        <v>345</v>
      </c>
      <c r="N1210" s="37"/>
      <c r="O1210" s="35">
        <v>345</v>
      </c>
      <c r="P1210" s="40">
        <f t="shared" si="136"/>
        <v>0</v>
      </c>
      <c r="Q1210" s="41"/>
    </row>
    <row r="1211" spans="2:18" ht="15" customHeight="1" x14ac:dyDescent="0.3">
      <c r="B1211" s="34">
        <f t="shared" ref="B1211:B1212" si="141">(F1210)</f>
        <v>1487.5</v>
      </c>
      <c r="C1211" s="35">
        <v>1868</v>
      </c>
      <c r="D1211" s="34">
        <f t="shared" ref="D1211:D1212" si="142">F1210</f>
        <v>1487.5</v>
      </c>
      <c r="E1211" s="36">
        <v>45935</v>
      </c>
      <c r="F1211" s="37">
        <v>1487.5</v>
      </c>
      <c r="G1211" s="36">
        <v>45936</v>
      </c>
      <c r="H1211" s="38">
        <f t="shared" si="133"/>
        <v>0</v>
      </c>
      <c r="I1211" s="5">
        <f t="shared" si="134"/>
        <v>0</v>
      </c>
      <c r="K1211" s="33"/>
      <c r="L1211" s="687">
        <v>45934</v>
      </c>
      <c r="M1211" s="34">
        <f t="shared" si="135"/>
        <v>345</v>
      </c>
      <c r="N1211" s="37"/>
      <c r="O1211" s="35">
        <v>345</v>
      </c>
      <c r="P1211" s="40">
        <f t="shared" si="136"/>
        <v>0</v>
      </c>
      <c r="Q1211" s="41"/>
    </row>
    <row r="1212" spans="2:18" ht="15" customHeight="1" x14ac:dyDescent="0.3">
      <c r="B1212" s="34">
        <f t="shared" si="141"/>
        <v>1487.5</v>
      </c>
      <c r="C1212" s="35">
        <v>1868</v>
      </c>
      <c r="D1212" s="34">
        <f t="shared" si="142"/>
        <v>1487.5</v>
      </c>
      <c r="E1212" s="36">
        <v>45936</v>
      </c>
      <c r="F1212" s="37">
        <v>1487.5</v>
      </c>
      <c r="G1212" s="36">
        <v>45937</v>
      </c>
      <c r="H1212" s="38">
        <f t="shared" si="133"/>
        <v>0</v>
      </c>
      <c r="I1212" s="5">
        <f t="shared" si="134"/>
        <v>0</v>
      </c>
      <c r="K1212" s="33"/>
      <c r="L1212" s="687">
        <v>45935</v>
      </c>
      <c r="M1212" s="34">
        <f t="shared" si="135"/>
        <v>345</v>
      </c>
      <c r="N1212" s="37"/>
      <c r="O1212" s="35">
        <v>345</v>
      </c>
      <c r="P1212" s="40">
        <f t="shared" si="136"/>
        <v>0</v>
      </c>
      <c r="Q1212" s="41"/>
    </row>
    <row r="1213" spans="2:18" ht="15" customHeight="1" x14ac:dyDescent="0.3">
      <c r="B1213" s="34">
        <f t="shared" ref="B1213:B1214" si="143">(F1212)</f>
        <v>1487.5</v>
      </c>
      <c r="C1213" s="35">
        <v>1868</v>
      </c>
      <c r="D1213" s="34">
        <f t="shared" ref="D1213:D1214" si="144">F1212</f>
        <v>1487.5</v>
      </c>
      <c r="E1213" s="36">
        <v>45937</v>
      </c>
      <c r="F1213" s="37">
        <v>1492.8</v>
      </c>
      <c r="G1213" s="36">
        <v>45938</v>
      </c>
      <c r="H1213" s="38">
        <f t="shared" si="133"/>
        <v>5.2999999999999545</v>
      </c>
      <c r="I1213" s="5">
        <f t="shared" si="134"/>
        <v>0</v>
      </c>
      <c r="K1213" s="33"/>
      <c r="L1213" s="687">
        <v>45936</v>
      </c>
      <c r="M1213" s="34">
        <f t="shared" si="135"/>
        <v>345</v>
      </c>
      <c r="N1213" s="37"/>
      <c r="O1213" s="35">
        <v>345</v>
      </c>
      <c r="P1213" s="40">
        <f t="shared" si="136"/>
        <v>0</v>
      </c>
      <c r="Q1213" s="41"/>
    </row>
    <row r="1214" spans="2:18" ht="15" customHeight="1" x14ac:dyDescent="0.3">
      <c r="B1214" s="34">
        <f t="shared" si="143"/>
        <v>1492.8</v>
      </c>
      <c r="C1214" s="35">
        <v>1870</v>
      </c>
      <c r="D1214" s="34">
        <f t="shared" si="144"/>
        <v>1492.8</v>
      </c>
      <c r="E1214" s="36">
        <v>45938</v>
      </c>
      <c r="F1214" s="37">
        <v>1492.8</v>
      </c>
      <c r="G1214" s="36">
        <v>45939</v>
      </c>
      <c r="H1214" s="38">
        <f t="shared" si="133"/>
        <v>0</v>
      </c>
      <c r="I1214" s="5">
        <f t="shared" si="134"/>
        <v>2</v>
      </c>
      <c r="K1214" s="33"/>
      <c r="L1214" s="687">
        <v>45937</v>
      </c>
      <c r="M1214" s="34">
        <f t="shared" si="135"/>
        <v>345</v>
      </c>
      <c r="N1214" s="37"/>
      <c r="O1214" s="35">
        <v>280</v>
      </c>
      <c r="P1214" s="40">
        <f t="shared" si="136"/>
        <v>65</v>
      </c>
      <c r="Q1214" s="41"/>
    </row>
    <row r="1215" spans="2:18" ht="15" customHeight="1" x14ac:dyDescent="0.3">
      <c r="B1215" s="34">
        <f t="shared" ref="B1215" si="145">(F1214)</f>
        <v>1492.8</v>
      </c>
      <c r="C1215" s="35">
        <v>1870</v>
      </c>
      <c r="D1215" s="34">
        <f t="shared" ref="D1215:D1218" si="146">F1214</f>
        <v>1492.8</v>
      </c>
      <c r="E1215" s="36">
        <v>45939</v>
      </c>
      <c r="F1215" s="37">
        <v>1492.8</v>
      </c>
      <c r="G1215" s="36">
        <v>45940</v>
      </c>
      <c r="H1215" s="38">
        <f t="shared" si="133"/>
        <v>0</v>
      </c>
      <c r="I1215" s="5">
        <f t="shared" si="134"/>
        <v>0</v>
      </c>
      <c r="K1215" s="33"/>
      <c r="L1215" s="687">
        <v>45938</v>
      </c>
      <c r="M1215" s="34">
        <f t="shared" si="135"/>
        <v>280</v>
      </c>
      <c r="N1215" s="37"/>
      <c r="O1215" s="35">
        <v>280</v>
      </c>
      <c r="P1215" s="40">
        <f t="shared" si="136"/>
        <v>0</v>
      </c>
      <c r="Q1215" s="41"/>
    </row>
    <row r="1216" spans="2:18" ht="15" customHeight="1" x14ac:dyDescent="0.3">
      <c r="B1216" s="34">
        <v>0</v>
      </c>
      <c r="C1216" s="35">
        <v>1870</v>
      </c>
      <c r="D1216" s="34">
        <f t="shared" si="146"/>
        <v>1492.8</v>
      </c>
      <c r="E1216" s="36">
        <v>45940</v>
      </c>
      <c r="F1216" s="37">
        <v>1492.8</v>
      </c>
      <c r="G1216" s="36">
        <v>45941</v>
      </c>
      <c r="H1216" s="38">
        <f t="shared" si="133"/>
        <v>0</v>
      </c>
      <c r="I1216" s="5">
        <f t="shared" si="134"/>
        <v>0</v>
      </c>
      <c r="K1216" s="33"/>
      <c r="L1216" s="687">
        <v>45939</v>
      </c>
      <c r="M1216" s="34">
        <f t="shared" si="135"/>
        <v>280</v>
      </c>
      <c r="N1216" s="37"/>
      <c r="O1216" s="35">
        <v>280</v>
      </c>
      <c r="P1216" s="40">
        <f t="shared" si="136"/>
        <v>0</v>
      </c>
      <c r="Q1216" s="41"/>
    </row>
    <row r="1217" spans="2:17" ht="15" customHeight="1" x14ac:dyDescent="0.3">
      <c r="B1217" s="34">
        <f t="shared" ref="B1217:B1218" si="147">(F1216)</f>
        <v>1492.8</v>
      </c>
      <c r="C1217" s="35">
        <v>1870</v>
      </c>
      <c r="D1217" s="34">
        <f t="shared" si="146"/>
        <v>1492.8</v>
      </c>
      <c r="E1217" s="36">
        <v>45941</v>
      </c>
      <c r="F1217" s="37">
        <v>1493</v>
      </c>
      <c r="G1217" s="36">
        <v>45942</v>
      </c>
      <c r="H1217" s="38">
        <f t="shared" si="133"/>
        <v>0.20000000000004547</v>
      </c>
      <c r="I1217" s="5">
        <f t="shared" si="134"/>
        <v>0</v>
      </c>
      <c r="K1217" s="33"/>
      <c r="L1217" s="687">
        <v>45940</v>
      </c>
      <c r="M1217" s="34">
        <f t="shared" si="135"/>
        <v>280</v>
      </c>
      <c r="N1217" s="37"/>
      <c r="O1217" s="35">
        <v>280</v>
      </c>
      <c r="P1217" s="40">
        <f t="shared" si="136"/>
        <v>0</v>
      </c>
      <c r="Q1217" s="41"/>
    </row>
    <row r="1218" spans="2:17" ht="15" customHeight="1" x14ac:dyDescent="0.3">
      <c r="B1218" s="34">
        <f t="shared" si="147"/>
        <v>1493</v>
      </c>
      <c r="C1218" s="35">
        <v>1871</v>
      </c>
      <c r="D1218" s="34">
        <f t="shared" si="146"/>
        <v>1493</v>
      </c>
      <c r="E1218" s="36">
        <v>45942</v>
      </c>
      <c r="F1218" s="37">
        <v>1493</v>
      </c>
      <c r="G1218" s="36">
        <v>45943</v>
      </c>
      <c r="H1218" s="38">
        <f t="shared" si="133"/>
        <v>0</v>
      </c>
      <c r="I1218" s="5">
        <f t="shared" si="134"/>
        <v>1</v>
      </c>
      <c r="K1218" s="33"/>
      <c r="L1218" s="687">
        <v>45941</v>
      </c>
      <c r="M1218" s="34">
        <f t="shared" si="135"/>
        <v>280</v>
      </c>
      <c r="N1218" s="37"/>
      <c r="O1218" s="35">
        <v>280</v>
      </c>
      <c r="P1218" s="40">
        <f t="shared" si="136"/>
        <v>0</v>
      </c>
      <c r="Q1218" s="41"/>
    </row>
    <row r="1219" spans="2:17" ht="15" customHeight="1" x14ac:dyDescent="0.3">
      <c r="B1219" s="34">
        <f t="shared" ref="B1219:B1220" si="148">(F1218)</f>
        <v>1493</v>
      </c>
      <c r="C1219" s="35">
        <v>1871</v>
      </c>
      <c r="D1219" s="34">
        <f t="shared" ref="D1219:D1220" si="149">F1218</f>
        <v>1493</v>
      </c>
      <c r="E1219" s="36">
        <v>45943</v>
      </c>
      <c r="F1219" s="37">
        <v>1493</v>
      </c>
      <c r="G1219" s="36">
        <v>45944</v>
      </c>
      <c r="H1219" s="38">
        <f t="shared" si="133"/>
        <v>0</v>
      </c>
      <c r="I1219" s="5">
        <f t="shared" si="134"/>
        <v>0</v>
      </c>
      <c r="K1219" s="33"/>
      <c r="L1219" s="687">
        <v>45942</v>
      </c>
      <c r="M1219" s="34">
        <f t="shared" si="135"/>
        <v>280</v>
      </c>
      <c r="N1219" s="37"/>
      <c r="O1219" s="35">
        <v>280</v>
      </c>
      <c r="P1219" s="40">
        <f t="shared" si="136"/>
        <v>0</v>
      </c>
      <c r="Q1219" s="41"/>
    </row>
    <row r="1220" spans="2:17" ht="15" customHeight="1" x14ac:dyDescent="0.3">
      <c r="B1220" s="34">
        <f t="shared" si="148"/>
        <v>1493</v>
      </c>
      <c r="C1220" s="35">
        <v>1871</v>
      </c>
      <c r="D1220" s="34">
        <f t="shared" si="149"/>
        <v>1493</v>
      </c>
      <c r="E1220" s="36">
        <v>45944</v>
      </c>
      <c r="F1220" s="37">
        <v>1493</v>
      </c>
      <c r="G1220" s="36">
        <v>45945</v>
      </c>
      <c r="H1220" s="38">
        <f>F1220-D1220</f>
        <v>0</v>
      </c>
      <c r="I1220" s="5">
        <f t="shared" si="134"/>
        <v>0</v>
      </c>
      <c r="K1220" s="33"/>
      <c r="L1220" s="687">
        <v>45943</v>
      </c>
      <c r="M1220" s="34">
        <f t="shared" si="135"/>
        <v>280</v>
      </c>
      <c r="N1220" s="37">
        <v>60</v>
      </c>
      <c r="O1220" s="35">
        <v>340</v>
      </c>
      <c r="P1220" s="40">
        <f t="shared" si="136"/>
        <v>0</v>
      </c>
      <c r="Q1220" s="41"/>
    </row>
    <row r="1221" spans="2:17" ht="15" customHeight="1" x14ac:dyDescent="0.3">
      <c r="B1221" s="34">
        <f t="shared" ref="B1221:B1222" si="150">(F1220)</f>
        <v>1493</v>
      </c>
      <c r="C1221" s="35">
        <v>1871</v>
      </c>
      <c r="D1221" s="34">
        <f t="shared" ref="D1221:D1222" si="151">F1220</f>
        <v>1493</v>
      </c>
      <c r="E1221" s="36">
        <v>45945</v>
      </c>
      <c r="F1221" s="37">
        <v>1493</v>
      </c>
      <c r="G1221" s="36">
        <v>45946</v>
      </c>
      <c r="H1221" s="38">
        <f t="shared" si="133"/>
        <v>0</v>
      </c>
      <c r="I1221" s="5">
        <f t="shared" si="134"/>
        <v>0</v>
      </c>
      <c r="K1221" s="33"/>
      <c r="L1221" s="687">
        <v>45944</v>
      </c>
      <c r="M1221" s="34">
        <f t="shared" si="135"/>
        <v>340</v>
      </c>
      <c r="N1221" s="37"/>
      <c r="O1221" s="35">
        <v>340</v>
      </c>
      <c r="P1221" s="40">
        <f t="shared" si="136"/>
        <v>0</v>
      </c>
      <c r="Q1221" s="41"/>
    </row>
    <row r="1222" spans="2:17" ht="15" customHeight="1" x14ac:dyDescent="0.3">
      <c r="B1222" s="34">
        <f t="shared" si="150"/>
        <v>1493</v>
      </c>
      <c r="C1222" s="35">
        <v>1871</v>
      </c>
      <c r="D1222" s="34">
        <f t="shared" si="151"/>
        <v>1493</v>
      </c>
      <c r="E1222" s="36">
        <v>45946</v>
      </c>
      <c r="F1222" s="37">
        <v>1493</v>
      </c>
      <c r="G1222" s="36">
        <v>45947</v>
      </c>
      <c r="H1222" s="38">
        <f t="shared" si="133"/>
        <v>0</v>
      </c>
      <c r="I1222" s="5">
        <f>(C1222-C1221)</f>
        <v>0</v>
      </c>
      <c r="K1222" s="33"/>
      <c r="L1222" s="687">
        <v>45945</v>
      </c>
      <c r="M1222" s="34">
        <f t="shared" si="135"/>
        <v>340</v>
      </c>
      <c r="N1222" s="37"/>
      <c r="O1222" s="35">
        <v>340</v>
      </c>
      <c r="P1222" s="40">
        <f t="shared" si="136"/>
        <v>0</v>
      </c>
      <c r="Q1222" s="41"/>
    </row>
    <row r="1223" spans="2:17" ht="15" customHeight="1" x14ac:dyDescent="0.3">
      <c r="B1223" s="34">
        <f t="shared" ref="B1223:B1224" si="152">(F1222)</f>
        <v>1493</v>
      </c>
      <c r="C1223" s="35">
        <v>1871</v>
      </c>
      <c r="D1223" s="34">
        <f t="shared" ref="D1223:D1224" si="153">F1222</f>
        <v>1493</v>
      </c>
      <c r="E1223" s="36">
        <v>45947</v>
      </c>
      <c r="F1223" s="37">
        <v>1493</v>
      </c>
      <c r="G1223" s="36">
        <v>45948</v>
      </c>
      <c r="H1223" s="38">
        <f t="shared" si="133"/>
        <v>0</v>
      </c>
      <c r="I1223" s="5">
        <f>(C1223-C1222)</f>
        <v>0</v>
      </c>
      <c r="K1223" s="33"/>
      <c r="L1223" s="687">
        <v>45946</v>
      </c>
      <c r="M1223" s="34">
        <f t="shared" si="135"/>
        <v>340</v>
      </c>
      <c r="N1223" s="37"/>
      <c r="O1223" s="35">
        <v>340</v>
      </c>
      <c r="P1223" s="40">
        <f t="shared" si="136"/>
        <v>0</v>
      </c>
      <c r="Q1223" s="41"/>
    </row>
    <row r="1224" spans="2:17" ht="15" customHeight="1" x14ac:dyDescent="0.3">
      <c r="B1224" s="34">
        <f t="shared" si="152"/>
        <v>1493</v>
      </c>
      <c r="C1224" s="35">
        <v>1871</v>
      </c>
      <c r="D1224" s="34">
        <f t="shared" si="153"/>
        <v>1493</v>
      </c>
      <c r="E1224" s="36">
        <v>45948</v>
      </c>
      <c r="F1224" s="37">
        <v>1493</v>
      </c>
      <c r="G1224" s="36">
        <v>45949</v>
      </c>
      <c r="H1224" s="38">
        <f t="shared" si="133"/>
        <v>0</v>
      </c>
      <c r="I1224" s="5">
        <f>(C1224-C1223)</f>
        <v>0</v>
      </c>
      <c r="K1224" s="33"/>
      <c r="L1224" s="687">
        <v>45947</v>
      </c>
      <c r="M1224" s="34">
        <f t="shared" si="135"/>
        <v>340</v>
      </c>
      <c r="N1224" s="37"/>
      <c r="O1224" s="35">
        <v>340</v>
      </c>
      <c r="P1224" s="40">
        <f t="shared" si="136"/>
        <v>0</v>
      </c>
      <c r="Q1224" s="41"/>
    </row>
    <row r="1225" spans="2:17" ht="15" customHeight="1" x14ac:dyDescent="0.3">
      <c r="B1225" s="34">
        <f t="shared" ref="B1225:B1226" si="154">(F1224)</f>
        <v>1493</v>
      </c>
      <c r="C1225" s="35">
        <v>1871</v>
      </c>
      <c r="D1225" s="34">
        <f t="shared" ref="D1225:D1226" si="155">F1224</f>
        <v>1493</v>
      </c>
      <c r="E1225" s="36">
        <v>45949</v>
      </c>
      <c r="F1225" s="37">
        <v>1493</v>
      </c>
      <c r="G1225" s="36">
        <v>45950</v>
      </c>
      <c r="H1225" s="38">
        <f t="shared" si="133"/>
        <v>0</v>
      </c>
      <c r="I1225" s="5">
        <f t="shared" si="134"/>
        <v>0</v>
      </c>
      <c r="K1225" s="33"/>
      <c r="L1225" s="687">
        <v>45948</v>
      </c>
      <c r="M1225" s="34">
        <f t="shared" si="135"/>
        <v>340</v>
      </c>
      <c r="N1225" s="37"/>
      <c r="O1225" s="35">
        <v>340</v>
      </c>
      <c r="P1225" s="40">
        <f t="shared" si="136"/>
        <v>0</v>
      </c>
      <c r="Q1225" s="41"/>
    </row>
    <row r="1226" spans="2:17" ht="15" customHeight="1" x14ac:dyDescent="0.3">
      <c r="B1226" s="34">
        <f t="shared" si="154"/>
        <v>1493</v>
      </c>
      <c r="C1226" s="35">
        <v>1871</v>
      </c>
      <c r="D1226" s="34">
        <f t="shared" si="155"/>
        <v>1493</v>
      </c>
      <c r="E1226" s="36">
        <v>45950</v>
      </c>
      <c r="F1226" s="37">
        <v>1493</v>
      </c>
      <c r="G1226" s="36">
        <v>45951</v>
      </c>
      <c r="H1226" s="38">
        <f t="shared" si="133"/>
        <v>0</v>
      </c>
      <c r="I1226" s="5">
        <f t="shared" si="134"/>
        <v>0</v>
      </c>
      <c r="K1226" s="33"/>
      <c r="L1226" s="687">
        <v>45949</v>
      </c>
      <c r="M1226" s="34">
        <f t="shared" si="135"/>
        <v>340</v>
      </c>
      <c r="N1226" s="37"/>
      <c r="O1226" s="35">
        <v>340</v>
      </c>
      <c r="P1226" s="40">
        <f t="shared" si="136"/>
        <v>0</v>
      </c>
      <c r="Q1226" s="41"/>
    </row>
    <row r="1227" spans="2:17" ht="15" customHeight="1" x14ac:dyDescent="0.3">
      <c r="B1227" s="34">
        <f t="shared" ref="B1227:B1228" si="156">(F1226)</f>
        <v>1493</v>
      </c>
      <c r="C1227" s="35">
        <v>1872</v>
      </c>
      <c r="D1227" s="34">
        <f t="shared" ref="D1227:D1228" si="157">F1226</f>
        <v>1493</v>
      </c>
      <c r="E1227" s="36">
        <v>45951</v>
      </c>
      <c r="F1227" s="37">
        <v>1493.2</v>
      </c>
      <c r="G1227" s="36">
        <v>45952</v>
      </c>
      <c r="H1227" s="38">
        <f t="shared" si="133"/>
        <v>0.20000000000004547</v>
      </c>
      <c r="I1227" s="5">
        <f t="shared" si="134"/>
        <v>1</v>
      </c>
      <c r="K1227" s="33"/>
      <c r="L1227" s="687">
        <v>45950</v>
      </c>
      <c r="M1227" s="34">
        <f t="shared" si="135"/>
        <v>340</v>
      </c>
      <c r="N1227" s="37"/>
      <c r="O1227" s="35">
        <v>340</v>
      </c>
      <c r="P1227" s="40">
        <f t="shared" si="136"/>
        <v>0</v>
      </c>
      <c r="Q1227" s="41"/>
    </row>
    <row r="1228" spans="2:17" ht="15" customHeight="1" x14ac:dyDescent="0.3">
      <c r="B1228" s="34">
        <f t="shared" si="156"/>
        <v>1493.2</v>
      </c>
      <c r="C1228" s="35">
        <v>1872</v>
      </c>
      <c r="D1228" s="34">
        <f t="shared" si="157"/>
        <v>1493.2</v>
      </c>
      <c r="E1228" s="36">
        <v>45952</v>
      </c>
      <c r="F1228" s="37">
        <v>1493.2</v>
      </c>
      <c r="G1228" s="36">
        <v>45953</v>
      </c>
      <c r="H1228" s="38">
        <f t="shared" si="133"/>
        <v>0</v>
      </c>
      <c r="I1228" s="5">
        <f t="shared" si="134"/>
        <v>0</v>
      </c>
      <c r="K1228" s="33"/>
      <c r="L1228" s="687">
        <v>45951</v>
      </c>
      <c r="M1228" s="34">
        <f t="shared" si="135"/>
        <v>340</v>
      </c>
      <c r="N1228" s="37"/>
      <c r="O1228" s="35">
        <v>340</v>
      </c>
      <c r="P1228" s="40">
        <f t="shared" si="136"/>
        <v>0</v>
      </c>
      <c r="Q1228" s="41"/>
    </row>
    <row r="1229" spans="2:17" ht="15" customHeight="1" x14ac:dyDescent="0.3">
      <c r="B1229" s="34">
        <f t="shared" ref="B1229" si="158">(F1228)</f>
        <v>1493.2</v>
      </c>
      <c r="C1229" s="35">
        <v>1873</v>
      </c>
      <c r="D1229" s="34">
        <f t="shared" ref="D1229" si="159">F1228</f>
        <v>1493.2</v>
      </c>
      <c r="E1229" s="36">
        <v>45953</v>
      </c>
      <c r="F1229" s="37">
        <v>1493.3</v>
      </c>
      <c r="G1229" s="36">
        <v>45954</v>
      </c>
      <c r="H1229" s="38">
        <f t="shared" si="133"/>
        <v>9.9999999999909051E-2</v>
      </c>
      <c r="I1229" s="5">
        <f t="shared" si="134"/>
        <v>1</v>
      </c>
      <c r="K1229" s="33"/>
      <c r="L1229" s="687">
        <v>45952</v>
      </c>
      <c r="M1229" s="34">
        <f t="shared" si="135"/>
        <v>340</v>
      </c>
      <c r="N1229" s="37"/>
      <c r="O1229" s="35">
        <v>340</v>
      </c>
      <c r="P1229" s="40">
        <f t="shared" si="136"/>
        <v>0</v>
      </c>
      <c r="Q1229" s="41"/>
    </row>
    <row r="1230" spans="2:17" ht="15" customHeight="1" x14ac:dyDescent="0.3">
      <c r="B1230" s="34">
        <f t="shared" ref="B1230:B1249" si="160">(F1229)</f>
        <v>1493.3</v>
      </c>
      <c r="C1230" s="35">
        <v>1873</v>
      </c>
      <c r="D1230" s="34">
        <f t="shared" ref="D1230:D1249" si="161">F1229</f>
        <v>1493.3</v>
      </c>
      <c r="E1230" s="36">
        <v>45954</v>
      </c>
      <c r="F1230" s="37">
        <v>1493.3</v>
      </c>
      <c r="G1230" s="36">
        <v>45955</v>
      </c>
      <c r="H1230" s="38">
        <f t="shared" ref="H1230:H1249" si="162">F1230-D1230</f>
        <v>0</v>
      </c>
      <c r="K1230" s="33"/>
      <c r="L1230" s="687">
        <v>45953</v>
      </c>
      <c r="M1230" s="34">
        <f t="shared" ref="M1230:M1249" si="163">O1229</f>
        <v>340</v>
      </c>
      <c r="N1230" s="37"/>
      <c r="O1230" s="35">
        <v>340</v>
      </c>
      <c r="P1230" s="40">
        <f t="shared" ref="P1230:P1249" si="164">(M1230+N1230)-O1230</f>
        <v>0</v>
      </c>
      <c r="Q1230" s="41"/>
    </row>
    <row r="1231" spans="2:17" ht="15" customHeight="1" x14ac:dyDescent="0.3">
      <c r="B1231" s="34">
        <f t="shared" si="160"/>
        <v>1493.3</v>
      </c>
      <c r="C1231" s="35">
        <v>1873</v>
      </c>
      <c r="D1231" s="34">
        <f t="shared" si="161"/>
        <v>1493.3</v>
      </c>
      <c r="E1231" s="36">
        <v>45955</v>
      </c>
      <c r="F1231" s="37">
        <v>1493.3</v>
      </c>
      <c r="G1231" s="36">
        <v>45956</v>
      </c>
      <c r="H1231" s="38">
        <f t="shared" si="162"/>
        <v>0</v>
      </c>
      <c r="K1231" s="33"/>
      <c r="L1231" s="687">
        <v>45954</v>
      </c>
      <c r="M1231" s="34">
        <f t="shared" si="163"/>
        <v>340</v>
      </c>
      <c r="N1231" s="37"/>
      <c r="O1231" s="35">
        <v>340</v>
      </c>
      <c r="P1231" s="40">
        <f t="shared" si="164"/>
        <v>0</v>
      </c>
      <c r="Q1231" s="41"/>
    </row>
    <row r="1232" spans="2:17" ht="15" customHeight="1" x14ac:dyDescent="0.3">
      <c r="B1232" s="34">
        <f t="shared" si="160"/>
        <v>1493.3</v>
      </c>
      <c r="C1232" s="35">
        <v>1873</v>
      </c>
      <c r="D1232" s="34">
        <f t="shared" si="161"/>
        <v>1493.3</v>
      </c>
      <c r="E1232" s="36">
        <v>45956</v>
      </c>
      <c r="F1232" s="37">
        <v>1493.3</v>
      </c>
      <c r="G1232" s="36">
        <v>45957</v>
      </c>
      <c r="H1232" s="38">
        <f t="shared" si="162"/>
        <v>0</v>
      </c>
      <c r="K1232" s="33"/>
      <c r="L1232" s="687">
        <v>45955</v>
      </c>
      <c r="M1232" s="34">
        <f t="shared" si="163"/>
        <v>340</v>
      </c>
      <c r="N1232" s="37"/>
      <c r="O1232" s="35">
        <v>340</v>
      </c>
      <c r="P1232" s="40">
        <f t="shared" si="164"/>
        <v>0</v>
      </c>
      <c r="Q1232" s="41"/>
    </row>
    <row r="1233" spans="2:17" ht="15" customHeight="1" x14ac:dyDescent="0.3">
      <c r="B1233" s="34">
        <f t="shared" si="160"/>
        <v>1493.3</v>
      </c>
      <c r="C1233" s="35">
        <v>1874</v>
      </c>
      <c r="D1233" s="34">
        <f t="shared" si="161"/>
        <v>1493.3</v>
      </c>
      <c r="E1233" s="36">
        <v>45957</v>
      </c>
      <c r="F1233" s="37">
        <v>1493.5</v>
      </c>
      <c r="G1233" s="36">
        <v>45958</v>
      </c>
      <c r="H1233" s="38">
        <f t="shared" si="162"/>
        <v>0.20000000000004547</v>
      </c>
      <c r="K1233" s="33"/>
      <c r="L1233" s="687">
        <v>45956</v>
      </c>
      <c r="M1233" s="34">
        <f t="shared" si="163"/>
        <v>340</v>
      </c>
      <c r="N1233" s="37"/>
      <c r="O1233" s="35">
        <v>340</v>
      </c>
      <c r="P1233" s="40">
        <f t="shared" si="164"/>
        <v>0</v>
      </c>
      <c r="Q1233" s="41"/>
    </row>
    <row r="1234" spans="2:17" ht="15" customHeight="1" x14ac:dyDescent="0.3">
      <c r="B1234" s="34">
        <f t="shared" si="160"/>
        <v>1493.5</v>
      </c>
      <c r="C1234" s="35">
        <v>1874</v>
      </c>
      <c r="D1234" s="34">
        <f t="shared" si="161"/>
        <v>1493.5</v>
      </c>
      <c r="E1234" s="36">
        <v>45958</v>
      </c>
      <c r="F1234" s="37">
        <v>1493.5</v>
      </c>
      <c r="G1234" s="36">
        <v>45959</v>
      </c>
      <c r="H1234" s="38">
        <f t="shared" si="162"/>
        <v>0</v>
      </c>
      <c r="K1234" s="33"/>
      <c r="L1234" s="687">
        <v>45957</v>
      </c>
      <c r="M1234" s="34">
        <f t="shared" si="163"/>
        <v>340</v>
      </c>
      <c r="N1234" s="37"/>
      <c r="O1234" s="35">
        <v>340</v>
      </c>
      <c r="P1234" s="40">
        <f t="shared" si="164"/>
        <v>0</v>
      </c>
      <c r="Q1234" s="41"/>
    </row>
    <row r="1235" spans="2:17" ht="15" customHeight="1" x14ac:dyDescent="0.3">
      <c r="B1235" s="34">
        <f t="shared" si="160"/>
        <v>1493.5</v>
      </c>
      <c r="C1235" s="35">
        <v>1874</v>
      </c>
      <c r="D1235" s="34">
        <f t="shared" si="161"/>
        <v>1493.5</v>
      </c>
      <c r="E1235" s="36">
        <v>45959</v>
      </c>
      <c r="F1235" s="37">
        <v>1493.5</v>
      </c>
      <c r="G1235" s="36">
        <v>45960</v>
      </c>
      <c r="H1235" s="38">
        <f t="shared" si="162"/>
        <v>0</v>
      </c>
      <c r="K1235" s="33"/>
      <c r="L1235" s="687">
        <v>45958</v>
      </c>
      <c r="M1235" s="34">
        <f t="shared" si="163"/>
        <v>340</v>
      </c>
      <c r="N1235" s="37"/>
      <c r="O1235" s="35">
        <v>340</v>
      </c>
      <c r="P1235" s="40">
        <f t="shared" si="164"/>
        <v>0</v>
      </c>
      <c r="Q1235" s="41"/>
    </row>
    <row r="1236" spans="2:17" ht="15" customHeight="1" x14ac:dyDescent="0.3">
      <c r="B1236" s="34">
        <f t="shared" si="160"/>
        <v>1493.5</v>
      </c>
      <c r="C1236" s="35">
        <v>1874</v>
      </c>
      <c r="D1236" s="34">
        <f t="shared" si="161"/>
        <v>1493.5</v>
      </c>
      <c r="E1236" s="36">
        <v>45960</v>
      </c>
      <c r="F1236" s="37">
        <v>1493.5</v>
      </c>
      <c r="G1236" s="36">
        <v>45961</v>
      </c>
      <c r="H1236" s="38">
        <f t="shared" si="162"/>
        <v>0</v>
      </c>
      <c r="K1236" s="33"/>
      <c r="L1236" s="687">
        <v>45959</v>
      </c>
      <c r="M1236" s="34">
        <f t="shared" si="163"/>
        <v>340</v>
      </c>
      <c r="N1236" s="37"/>
      <c r="O1236" s="35">
        <v>340</v>
      </c>
      <c r="P1236" s="40">
        <f t="shared" si="164"/>
        <v>0</v>
      </c>
      <c r="Q1236" s="41"/>
    </row>
    <row r="1237" spans="2:17" ht="15" customHeight="1" x14ac:dyDescent="0.3">
      <c r="B1237" s="34">
        <f t="shared" si="160"/>
        <v>1493.5</v>
      </c>
      <c r="C1237" s="35">
        <v>1874</v>
      </c>
      <c r="D1237" s="34">
        <f t="shared" si="161"/>
        <v>1493.5</v>
      </c>
      <c r="E1237" s="36">
        <v>45961</v>
      </c>
      <c r="F1237" s="37">
        <v>1493.5</v>
      </c>
      <c r="G1237" s="36">
        <v>45962</v>
      </c>
      <c r="H1237" s="38">
        <f t="shared" si="162"/>
        <v>0</v>
      </c>
      <c r="K1237" s="33"/>
      <c r="L1237" s="687">
        <v>45960</v>
      </c>
      <c r="M1237" s="34">
        <f t="shared" si="163"/>
        <v>340</v>
      </c>
      <c r="N1237" s="37"/>
      <c r="O1237" s="35">
        <v>340</v>
      </c>
      <c r="P1237" s="40">
        <f t="shared" si="164"/>
        <v>0</v>
      </c>
      <c r="Q1237" s="41"/>
    </row>
    <row r="1238" spans="2:17" ht="15" customHeight="1" x14ac:dyDescent="0.3">
      <c r="B1238" s="34">
        <f t="shared" si="160"/>
        <v>1493.5</v>
      </c>
      <c r="C1238" s="35">
        <v>1874</v>
      </c>
      <c r="D1238" s="34">
        <f t="shared" si="161"/>
        <v>1493.5</v>
      </c>
      <c r="E1238" s="36">
        <v>45962</v>
      </c>
      <c r="F1238" s="37">
        <v>1493.5</v>
      </c>
      <c r="G1238" s="36">
        <v>45963</v>
      </c>
      <c r="H1238" s="38">
        <f t="shared" si="162"/>
        <v>0</v>
      </c>
      <c r="K1238" s="33"/>
      <c r="L1238" s="687">
        <v>45961</v>
      </c>
      <c r="M1238" s="34">
        <f t="shared" si="163"/>
        <v>340</v>
      </c>
      <c r="N1238" s="37"/>
      <c r="O1238" s="35">
        <v>340</v>
      </c>
      <c r="P1238" s="40">
        <f t="shared" si="164"/>
        <v>0</v>
      </c>
      <c r="Q1238" s="41"/>
    </row>
    <row r="1239" spans="2:17" ht="15" customHeight="1" x14ac:dyDescent="0.3">
      <c r="B1239" s="34">
        <f t="shared" si="160"/>
        <v>1493.5</v>
      </c>
      <c r="C1239" s="35">
        <v>1874</v>
      </c>
      <c r="D1239" s="34">
        <f t="shared" si="161"/>
        <v>1493.5</v>
      </c>
      <c r="E1239" s="36">
        <v>45963</v>
      </c>
      <c r="F1239" s="37">
        <v>1493.5</v>
      </c>
      <c r="G1239" s="36">
        <v>45964</v>
      </c>
      <c r="H1239" s="38">
        <f t="shared" si="162"/>
        <v>0</v>
      </c>
      <c r="K1239" s="33"/>
      <c r="L1239" s="687">
        <v>45962</v>
      </c>
      <c r="M1239" s="34">
        <f t="shared" si="163"/>
        <v>340</v>
      </c>
      <c r="N1239" s="37"/>
      <c r="O1239" s="35">
        <v>340</v>
      </c>
      <c r="P1239" s="40">
        <f t="shared" si="164"/>
        <v>0</v>
      </c>
      <c r="Q1239" s="41"/>
    </row>
    <row r="1240" spans="2:17" ht="15" customHeight="1" x14ac:dyDescent="0.3">
      <c r="B1240" s="34">
        <f t="shared" si="160"/>
        <v>1493.5</v>
      </c>
      <c r="C1240" s="35">
        <v>1874</v>
      </c>
      <c r="D1240" s="34">
        <f t="shared" si="161"/>
        <v>1493.5</v>
      </c>
      <c r="E1240" s="36">
        <v>45964</v>
      </c>
      <c r="F1240" s="37">
        <v>1493.5</v>
      </c>
      <c r="G1240" s="36">
        <v>45965</v>
      </c>
      <c r="H1240" s="38">
        <f t="shared" si="162"/>
        <v>0</v>
      </c>
      <c r="K1240" s="33"/>
      <c r="L1240" s="687">
        <v>45963</v>
      </c>
      <c r="M1240" s="34">
        <f t="shared" si="163"/>
        <v>340</v>
      </c>
      <c r="N1240" s="37"/>
      <c r="O1240" s="35">
        <v>340</v>
      </c>
      <c r="P1240" s="40">
        <f t="shared" si="164"/>
        <v>0</v>
      </c>
      <c r="Q1240" s="41"/>
    </row>
    <row r="1241" spans="2:17" ht="15" customHeight="1" x14ac:dyDescent="0.3">
      <c r="B1241" s="34">
        <f t="shared" si="160"/>
        <v>1493.5</v>
      </c>
      <c r="C1241" s="35">
        <v>1874</v>
      </c>
      <c r="D1241" s="34">
        <f t="shared" si="161"/>
        <v>1493.5</v>
      </c>
      <c r="E1241" s="36">
        <v>45965</v>
      </c>
      <c r="F1241" s="37">
        <v>1493.5</v>
      </c>
      <c r="G1241" s="36">
        <v>45966</v>
      </c>
      <c r="H1241" s="38">
        <f t="shared" si="162"/>
        <v>0</v>
      </c>
      <c r="K1241" s="33"/>
      <c r="L1241" s="687">
        <v>45964</v>
      </c>
      <c r="M1241" s="34">
        <f t="shared" si="163"/>
        <v>340</v>
      </c>
      <c r="N1241" s="37">
        <v>60</v>
      </c>
      <c r="O1241" s="35">
        <v>400</v>
      </c>
      <c r="P1241" s="40">
        <f t="shared" si="164"/>
        <v>0</v>
      </c>
      <c r="Q1241" s="41"/>
    </row>
    <row r="1242" spans="2:17" ht="15" customHeight="1" x14ac:dyDescent="0.3">
      <c r="B1242" s="34">
        <f t="shared" si="160"/>
        <v>1493.5</v>
      </c>
      <c r="C1242" s="35">
        <v>1874</v>
      </c>
      <c r="D1242" s="34">
        <f t="shared" si="161"/>
        <v>1493.5</v>
      </c>
      <c r="E1242" s="36">
        <v>45966</v>
      </c>
      <c r="F1242" s="37">
        <v>1493.5</v>
      </c>
      <c r="G1242" s="36">
        <v>45967</v>
      </c>
      <c r="H1242" s="38">
        <f t="shared" si="162"/>
        <v>0</v>
      </c>
      <c r="K1242" s="33"/>
      <c r="L1242" s="687">
        <v>45965</v>
      </c>
      <c r="M1242" s="34">
        <f t="shared" si="163"/>
        <v>400</v>
      </c>
      <c r="N1242" s="37"/>
      <c r="O1242" s="35">
        <v>400</v>
      </c>
      <c r="P1242" s="40">
        <f t="shared" si="164"/>
        <v>0</v>
      </c>
      <c r="Q1242" s="41"/>
    </row>
    <row r="1243" spans="2:17" ht="15" customHeight="1" x14ac:dyDescent="0.3">
      <c r="B1243" s="34">
        <f t="shared" si="160"/>
        <v>1493.5</v>
      </c>
      <c r="C1243" s="35">
        <v>1874</v>
      </c>
      <c r="D1243" s="34">
        <f t="shared" si="161"/>
        <v>1493.5</v>
      </c>
      <c r="E1243" s="36">
        <v>45967</v>
      </c>
      <c r="F1243" s="37">
        <v>1493.5</v>
      </c>
      <c r="G1243" s="36">
        <v>45968</v>
      </c>
      <c r="H1243" s="38">
        <f t="shared" si="162"/>
        <v>0</v>
      </c>
      <c r="K1243" s="33"/>
      <c r="L1243" s="687">
        <v>45966</v>
      </c>
      <c r="M1243" s="34">
        <f t="shared" si="163"/>
        <v>400</v>
      </c>
      <c r="N1243" s="37"/>
      <c r="O1243" s="35">
        <v>400</v>
      </c>
      <c r="P1243" s="40">
        <f t="shared" si="164"/>
        <v>0</v>
      </c>
      <c r="Q1243" s="41"/>
    </row>
    <row r="1244" spans="2:17" ht="15" customHeight="1" x14ac:dyDescent="0.3">
      <c r="B1244" s="34">
        <f t="shared" si="160"/>
        <v>1493.5</v>
      </c>
      <c r="C1244" s="35">
        <v>1874</v>
      </c>
      <c r="D1244" s="34">
        <f t="shared" si="161"/>
        <v>1493.5</v>
      </c>
      <c r="E1244" s="36">
        <v>45968</v>
      </c>
      <c r="F1244" s="37">
        <v>1493.5</v>
      </c>
      <c r="G1244" s="36">
        <v>45969</v>
      </c>
      <c r="H1244" s="38">
        <f t="shared" si="162"/>
        <v>0</v>
      </c>
      <c r="K1244" s="33"/>
      <c r="L1244" s="687">
        <v>45967</v>
      </c>
      <c r="M1244" s="34">
        <f t="shared" si="163"/>
        <v>400</v>
      </c>
      <c r="N1244" s="37"/>
      <c r="O1244" s="35">
        <v>400</v>
      </c>
      <c r="P1244" s="40">
        <f t="shared" si="164"/>
        <v>0</v>
      </c>
      <c r="Q1244" s="41"/>
    </row>
    <row r="1245" spans="2:17" ht="15" customHeight="1" x14ac:dyDescent="0.3">
      <c r="B1245" s="34">
        <f t="shared" si="160"/>
        <v>1493.5</v>
      </c>
      <c r="C1245" s="35">
        <v>1874</v>
      </c>
      <c r="D1245" s="34">
        <f t="shared" si="161"/>
        <v>1493.5</v>
      </c>
      <c r="E1245" s="36">
        <v>45969</v>
      </c>
      <c r="F1245" s="37">
        <v>1493.5</v>
      </c>
      <c r="G1245" s="36">
        <v>45970</v>
      </c>
      <c r="H1245" s="38">
        <f t="shared" si="162"/>
        <v>0</v>
      </c>
      <c r="K1245" s="33"/>
      <c r="L1245" s="687">
        <v>45968</v>
      </c>
      <c r="M1245" s="34">
        <f t="shared" si="163"/>
        <v>400</v>
      </c>
      <c r="N1245" s="37"/>
      <c r="O1245" s="35">
        <v>400</v>
      </c>
      <c r="P1245" s="40">
        <f t="shared" si="164"/>
        <v>0</v>
      </c>
      <c r="Q1245" s="41"/>
    </row>
    <row r="1246" spans="2:17" ht="15" customHeight="1" x14ac:dyDescent="0.3">
      <c r="B1246" s="34">
        <f t="shared" si="160"/>
        <v>1493.5</v>
      </c>
      <c r="C1246" s="35">
        <v>1874</v>
      </c>
      <c r="D1246" s="34">
        <f t="shared" si="161"/>
        <v>1493.5</v>
      </c>
      <c r="E1246" s="36">
        <v>45970</v>
      </c>
      <c r="F1246" s="37">
        <v>1493.5</v>
      </c>
      <c r="G1246" s="36">
        <v>45971</v>
      </c>
      <c r="H1246" s="38">
        <f t="shared" si="162"/>
        <v>0</v>
      </c>
      <c r="K1246" s="33"/>
      <c r="L1246" s="687">
        <v>45969</v>
      </c>
      <c r="M1246" s="34">
        <f t="shared" si="163"/>
        <v>400</v>
      </c>
      <c r="N1246" s="37"/>
      <c r="O1246" s="35">
        <v>400</v>
      </c>
      <c r="P1246" s="40">
        <f t="shared" si="164"/>
        <v>0</v>
      </c>
      <c r="Q1246" s="41"/>
    </row>
    <row r="1247" spans="2:17" ht="15" customHeight="1" x14ac:dyDescent="0.3">
      <c r="B1247" s="34">
        <f t="shared" si="160"/>
        <v>1493.5</v>
      </c>
      <c r="C1247" s="35">
        <v>1874</v>
      </c>
      <c r="D1247" s="34">
        <f t="shared" si="161"/>
        <v>1493.5</v>
      </c>
      <c r="E1247" s="36">
        <v>45971</v>
      </c>
      <c r="F1247" s="37">
        <v>1493.5</v>
      </c>
      <c r="G1247" s="36">
        <v>45972</v>
      </c>
      <c r="H1247" s="38">
        <f t="shared" si="162"/>
        <v>0</v>
      </c>
      <c r="K1247" s="33"/>
      <c r="L1247" s="687">
        <v>45970</v>
      </c>
      <c r="M1247" s="34">
        <f t="shared" si="163"/>
        <v>400</v>
      </c>
      <c r="N1247" s="37"/>
      <c r="O1247" s="35">
        <v>400</v>
      </c>
      <c r="P1247" s="40">
        <f t="shared" si="164"/>
        <v>0</v>
      </c>
      <c r="Q1247" s="41"/>
    </row>
    <row r="1248" spans="2:17" ht="15" customHeight="1" x14ac:dyDescent="0.3">
      <c r="B1248" s="34">
        <f t="shared" si="160"/>
        <v>1493.5</v>
      </c>
      <c r="C1248" s="35">
        <v>1874</v>
      </c>
      <c r="D1248" s="34">
        <f t="shared" si="161"/>
        <v>1493.5</v>
      </c>
      <c r="E1248" s="36">
        <v>45972</v>
      </c>
      <c r="F1248" s="37">
        <v>1493.5</v>
      </c>
      <c r="G1248" s="36">
        <v>45973</v>
      </c>
      <c r="H1248" s="38">
        <f t="shared" si="162"/>
        <v>0</v>
      </c>
      <c r="K1248" s="33"/>
      <c r="L1248" s="687">
        <v>45971</v>
      </c>
      <c r="M1248" s="34">
        <f t="shared" si="163"/>
        <v>400</v>
      </c>
      <c r="N1248" s="37"/>
      <c r="O1248" s="35">
        <v>400</v>
      </c>
      <c r="P1248" s="40">
        <f t="shared" si="164"/>
        <v>0</v>
      </c>
      <c r="Q1248" s="41"/>
    </row>
    <row r="1249" spans="2:17" ht="15" customHeight="1" x14ac:dyDescent="0.3">
      <c r="B1249" s="34">
        <f t="shared" si="160"/>
        <v>1493.5</v>
      </c>
      <c r="C1249" s="35">
        <v>1874</v>
      </c>
      <c r="D1249" s="34">
        <f t="shared" si="161"/>
        <v>1493.5</v>
      </c>
      <c r="E1249" s="36">
        <v>45973</v>
      </c>
      <c r="F1249" s="37">
        <v>1493.5</v>
      </c>
      <c r="G1249" s="36">
        <v>45974</v>
      </c>
      <c r="H1249" s="38">
        <f t="shared" si="162"/>
        <v>0</v>
      </c>
      <c r="K1249" s="33"/>
      <c r="L1249" s="687">
        <v>45972</v>
      </c>
      <c r="M1249" s="34">
        <f t="shared" si="163"/>
        <v>400</v>
      </c>
      <c r="N1249" s="37"/>
      <c r="O1249" s="35">
        <v>400</v>
      </c>
      <c r="P1249" s="40">
        <f t="shared" si="164"/>
        <v>0</v>
      </c>
      <c r="Q1249" s="41"/>
    </row>
    <row r="1250" spans="2:17" ht="15" customHeight="1" x14ac:dyDescent="0.3">
      <c r="B1250" s="34">
        <f t="shared" ref="B1250:B1260" si="165">(F1249)</f>
        <v>1493.5</v>
      </c>
      <c r="C1250" s="35">
        <v>1874</v>
      </c>
      <c r="D1250" s="34">
        <f t="shared" ref="D1250:D1260" si="166">F1249</f>
        <v>1493.5</v>
      </c>
      <c r="E1250" s="36">
        <v>45974</v>
      </c>
      <c r="F1250" s="37">
        <v>1493.5</v>
      </c>
      <c r="G1250" s="36">
        <v>45975</v>
      </c>
      <c r="H1250" s="38">
        <f t="shared" ref="H1250:H1260" si="167">F1250-D1250</f>
        <v>0</v>
      </c>
      <c r="K1250" s="33"/>
      <c r="L1250" s="687">
        <v>45973</v>
      </c>
      <c r="M1250" s="34">
        <f t="shared" ref="M1250:M1275" si="168">O1249</f>
        <v>400</v>
      </c>
      <c r="N1250" s="37"/>
      <c r="O1250" s="35">
        <v>400</v>
      </c>
      <c r="P1250" s="40">
        <f t="shared" ref="P1250:P1275" si="169">(M1250+N1250)-O1250</f>
        <v>0</v>
      </c>
      <c r="Q1250" s="41"/>
    </row>
    <row r="1251" spans="2:17" ht="15" customHeight="1" x14ac:dyDescent="0.3">
      <c r="B1251" s="34">
        <f t="shared" si="165"/>
        <v>1493.5</v>
      </c>
      <c r="C1251" s="35">
        <v>1874</v>
      </c>
      <c r="D1251" s="34">
        <f t="shared" si="166"/>
        <v>1493.5</v>
      </c>
      <c r="E1251" s="36">
        <v>45975</v>
      </c>
      <c r="F1251" s="37">
        <v>1493.5</v>
      </c>
      <c r="G1251" s="36">
        <v>45976</v>
      </c>
      <c r="H1251" s="38">
        <f t="shared" si="167"/>
        <v>0</v>
      </c>
      <c r="K1251" s="33"/>
      <c r="L1251" s="687">
        <v>45974</v>
      </c>
      <c r="M1251" s="34">
        <f t="shared" si="168"/>
        <v>400</v>
      </c>
      <c r="N1251" s="37"/>
      <c r="O1251" s="35">
        <v>400</v>
      </c>
      <c r="P1251" s="40">
        <f t="shared" si="169"/>
        <v>0</v>
      </c>
      <c r="Q1251" s="41"/>
    </row>
    <row r="1252" spans="2:17" ht="15" customHeight="1" x14ac:dyDescent="0.3">
      <c r="B1252" s="34">
        <f t="shared" si="165"/>
        <v>1493.5</v>
      </c>
      <c r="C1252" s="35">
        <v>1874</v>
      </c>
      <c r="D1252" s="34">
        <f t="shared" si="166"/>
        <v>1493.5</v>
      </c>
      <c r="E1252" s="36">
        <v>45976</v>
      </c>
      <c r="F1252" s="37">
        <v>1493.5</v>
      </c>
      <c r="G1252" s="36">
        <v>45977</v>
      </c>
      <c r="H1252" s="38">
        <f t="shared" si="167"/>
        <v>0</v>
      </c>
      <c r="K1252" s="33"/>
      <c r="L1252" s="687">
        <v>45975</v>
      </c>
      <c r="M1252" s="34">
        <f t="shared" si="168"/>
        <v>400</v>
      </c>
      <c r="N1252" s="37"/>
      <c r="O1252" s="35">
        <v>400</v>
      </c>
      <c r="P1252" s="40">
        <f t="shared" si="169"/>
        <v>0</v>
      </c>
      <c r="Q1252" s="41"/>
    </row>
    <row r="1253" spans="2:17" ht="15" customHeight="1" x14ac:dyDescent="0.3">
      <c r="B1253" s="34">
        <f t="shared" si="165"/>
        <v>1493.5</v>
      </c>
      <c r="C1253" s="35">
        <v>1874</v>
      </c>
      <c r="D1253" s="34">
        <f t="shared" si="166"/>
        <v>1493.5</v>
      </c>
      <c r="E1253" s="36">
        <v>45977</v>
      </c>
      <c r="F1253" s="37">
        <v>1493.5</v>
      </c>
      <c r="G1253" s="36">
        <v>45978</v>
      </c>
      <c r="H1253" s="38">
        <f t="shared" si="167"/>
        <v>0</v>
      </c>
      <c r="K1253" s="33"/>
      <c r="L1253" s="687">
        <v>45976</v>
      </c>
      <c r="M1253" s="34">
        <f t="shared" si="168"/>
        <v>400</v>
      </c>
      <c r="N1253" s="37"/>
      <c r="O1253" s="35">
        <v>400</v>
      </c>
      <c r="P1253" s="40">
        <f t="shared" si="169"/>
        <v>0</v>
      </c>
      <c r="Q1253" s="41"/>
    </row>
    <row r="1254" spans="2:17" ht="15" customHeight="1" x14ac:dyDescent="0.3">
      <c r="B1254" s="34">
        <f t="shared" si="165"/>
        <v>1493.5</v>
      </c>
      <c r="C1254" s="35">
        <v>1874</v>
      </c>
      <c r="D1254" s="34">
        <f t="shared" si="166"/>
        <v>1493.5</v>
      </c>
      <c r="E1254" s="36">
        <v>45978</v>
      </c>
      <c r="F1254" s="37">
        <v>1493.5</v>
      </c>
      <c r="G1254" s="36">
        <v>45979</v>
      </c>
      <c r="H1254" s="38">
        <f t="shared" si="167"/>
        <v>0</v>
      </c>
      <c r="K1254" s="33"/>
      <c r="L1254" s="687">
        <v>45977</v>
      </c>
      <c r="M1254" s="34">
        <f t="shared" si="168"/>
        <v>400</v>
      </c>
      <c r="N1254" s="37"/>
      <c r="O1254" s="35">
        <v>400</v>
      </c>
      <c r="P1254" s="40">
        <f t="shared" si="169"/>
        <v>0</v>
      </c>
      <c r="Q1254" s="41"/>
    </row>
    <row r="1255" spans="2:17" ht="15" customHeight="1" x14ac:dyDescent="0.3">
      <c r="B1255" s="34">
        <f t="shared" si="165"/>
        <v>1493.5</v>
      </c>
      <c r="C1255" s="35">
        <v>1874</v>
      </c>
      <c r="D1255" s="34">
        <f t="shared" si="166"/>
        <v>1493.5</v>
      </c>
      <c r="E1255" s="36">
        <v>45979</v>
      </c>
      <c r="F1255" s="37">
        <v>1493.5</v>
      </c>
      <c r="G1255" s="36">
        <v>45980</v>
      </c>
      <c r="H1255" s="38">
        <f t="shared" si="167"/>
        <v>0</v>
      </c>
      <c r="K1255" s="33"/>
      <c r="L1255" s="687">
        <v>45978</v>
      </c>
      <c r="M1255" s="34">
        <f t="shared" si="168"/>
        <v>400</v>
      </c>
      <c r="N1255" s="37"/>
      <c r="O1255" s="35">
        <v>400</v>
      </c>
      <c r="P1255" s="40">
        <f t="shared" si="169"/>
        <v>0</v>
      </c>
      <c r="Q1255" s="41"/>
    </row>
    <row r="1256" spans="2:17" ht="15" customHeight="1" x14ac:dyDescent="0.3">
      <c r="B1256" s="34">
        <f t="shared" si="165"/>
        <v>1493.5</v>
      </c>
      <c r="C1256" s="35">
        <v>1874</v>
      </c>
      <c r="D1256" s="34">
        <f t="shared" si="166"/>
        <v>1493.5</v>
      </c>
      <c r="E1256" s="36">
        <v>45980</v>
      </c>
      <c r="F1256" s="37">
        <v>1493.5</v>
      </c>
      <c r="G1256" s="36">
        <v>45981</v>
      </c>
      <c r="H1256" s="38">
        <f t="shared" si="167"/>
        <v>0</v>
      </c>
      <c r="K1256" s="33"/>
      <c r="L1256" s="687">
        <v>45979</v>
      </c>
      <c r="M1256" s="34">
        <f t="shared" si="168"/>
        <v>400</v>
      </c>
      <c r="N1256" s="37"/>
      <c r="O1256" s="35">
        <v>400</v>
      </c>
      <c r="P1256" s="40">
        <f t="shared" si="169"/>
        <v>0</v>
      </c>
      <c r="Q1256" s="41"/>
    </row>
    <row r="1257" spans="2:17" ht="15" customHeight="1" x14ac:dyDescent="0.3">
      <c r="B1257" s="34">
        <f t="shared" si="165"/>
        <v>1493.5</v>
      </c>
      <c r="C1257" s="35">
        <v>1874</v>
      </c>
      <c r="D1257" s="34">
        <f t="shared" si="166"/>
        <v>1493.5</v>
      </c>
      <c r="E1257" s="36">
        <v>45981</v>
      </c>
      <c r="F1257" s="37">
        <v>1493.5</v>
      </c>
      <c r="G1257" s="36">
        <v>45982</v>
      </c>
      <c r="H1257" s="38">
        <f t="shared" si="167"/>
        <v>0</v>
      </c>
      <c r="K1257" s="33"/>
      <c r="L1257" s="687">
        <v>45980</v>
      </c>
      <c r="M1257" s="34">
        <f t="shared" si="168"/>
        <v>400</v>
      </c>
      <c r="N1257" s="37"/>
      <c r="O1257" s="35">
        <v>400</v>
      </c>
      <c r="P1257" s="40">
        <f t="shared" si="169"/>
        <v>0</v>
      </c>
      <c r="Q1257" s="41"/>
    </row>
    <row r="1258" spans="2:17" ht="15" customHeight="1" x14ac:dyDescent="0.3">
      <c r="B1258" s="34">
        <f t="shared" si="165"/>
        <v>1493.5</v>
      </c>
      <c r="C1258" s="35">
        <v>1874</v>
      </c>
      <c r="D1258" s="34">
        <f t="shared" si="166"/>
        <v>1493.5</v>
      </c>
      <c r="E1258" s="36">
        <v>45982</v>
      </c>
      <c r="F1258" s="37">
        <v>1493.5</v>
      </c>
      <c r="G1258" s="36">
        <v>45983</v>
      </c>
      <c r="H1258" s="38">
        <f t="shared" si="167"/>
        <v>0</v>
      </c>
      <c r="K1258" s="33"/>
      <c r="L1258" s="687">
        <v>45981</v>
      </c>
      <c r="M1258" s="34">
        <f t="shared" si="168"/>
        <v>400</v>
      </c>
      <c r="N1258" s="37"/>
      <c r="O1258" s="35">
        <v>400</v>
      </c>
      <c r="P1258" s="40">
        <f t="shared" si="169"/>
        <v>0</v>
      </c>
      <c r="Q1258" s="41"/>
    </row>
    <row r="1259" spans="2:17" ht="15" customHeight="1" x14ac:dyDescent="0.3">
      <c r="B1259" s="34">
        <f t="shared" si="165"/>
        <v>1493.5</v>
      </c>
      <c r="C1259" s="35">
        <v>1874</v>
      </c>
      <c r="D1259" s="34">
        <f t="shared" si="166"/>
        <v>1493.5</v>
      </c>
      <c r="E1259" s="36">
        <v>45983</v>
      </c>
      <c r="F1259" s="37">
        <v>1493.5</v>
      </c>
      <c r="G1259" s="36">
        <v>45984</v>
      </c>
      <c r="H1259" s="38">
        <f t="shared" si="167"/>
        <v>0</v>
      </c>
      <c r="K1259" s="33"/>
      <c r="L1259" s="687">
        <v>45982</v>
      </c>
      <c r="M1259" s="34">
        <f t="shared" si="168"/>
        <v>400</v>
      </c>
      <c r="N1259" s="37"/>
      <c r="O1259" s="35">
        <v>400</v>
      </c>
      <c r="P1259" s="40">
        <f t="shared" si="169"/>
        <v>0</v>
      </c>
      <c r="Q1259" s="41"/>
    </row>
    <row r="1260" spans="2:17" ht="15" customHeight="1" x14ac:dyDescent="0.3">
      <c r="B1260" s="34">
        <f t="shared" si="165"/>
        <v>1493.5</v>
      </c>
      <c r="C1260" s="35">
        <v>1874</v>
      </c>
      <c r="D1260" s="34">
        <f t="shared" si="166"/>
        <v>1493.5</v>
      </c>
      <c r="E1260" s="36">
        <v>45984</v>
      </c>
      <c r="F1260" s="37">
        <v>1493.5</v>
      </c>
      <c r="G1260" s="36">
        <v>45985</v>
      </c>
      <c r="H1260" s="38">
        <f t="shared" si="167"/>
        <v>0</v>
      </c>
      <c r="K1260" s="33"/>
      <c r="L1260" s="687">
        <v>45983</v>
      </c>
      <c r="M1260" s="34">
        <f t="shared" si="168"/>
        <v>400</v>
      </c>
      <c r="N1260" s="37"/>
      <c r="O1260" s="35">
        <v>400</v>
      </c>
      <c r="P1260" s="40">
        <f t="shared" si="169"/>
        <v>0</v>
      </c>
      <c r="Q1260" s="41"/>
    </row>
    <row r="1261" spans="2:17" ht="15" customHeight="1" x14ac:dyDescent="0.3">
      <c r="B1261" s="34">
        <f t="shared" ref="B1261:B1275" si="170">(F1260)</f>
        <v>1493.5</v>
      </c>
      <c r="C1261" s="35">
        <v>1874</v>
      </c>
      <c r="D1261" s="34">
        <f t="shared" ref="D1261:D1275" si="171">F1260</f>
        <v>1493.5</v>
      </c>
      <c r="E1261" s="36">
        <v>45985</v>
      </c>
      <c r="F1261" s="37">
        <v>1493.5</v>
      </c>
      <c r="G1261" s="36">
        <v>45986</v>
      </c>
      <c r="H1261" s="38">
        <f t="shared" ref="H1261:H1275" si="172">F1261-D1261</f>
        <v>0</v>
      </c>
      <c r="K1261" s="33"/>
      <c r="L1261" s="687">
        <v>45984</v>
      </c>
      <c r="M1261" s="34">
        <f t="shared" si="168"/>
        <v>400</v>
      </c>
      <c r="N1261" s="37"/>
      <c r="O1261" s="35">
        <v>400</v>
      </c>
      <c r="P1261" s="40">
        <f t="shared" si="169"/>
        <v>0</v>
      </c>
      <c r="Q1261" s="41"/>
    </row>
    <row r="1262" spans="2:17" ht="15" customHeight="1" x14ac:dyDescent="0.3">
      <c r="B1262" s="34">
        <f t="shared" si="170"/>
        <v>1493.5</v>
      </c>
      <c r="C1262" s="35">
        <v>1874</v>
      </c>
      <c r="D1262" s="34">
        <f t="shared" si="171"/>
        <v>1493.5</v>
      </c>
      <c r="E1262" s="36">
        <v>45986</v>
      </c>
      <c r="F1262" s="37">
        <v>1493.5</v>
      </c>
      <c r="G1262" s="36">
        <v>45987</v>
      </c>
      <c r="H1262" s="38">
        <f t="shared" si="172"/>
        <v>0</v>
      </c>
      <c r="K1262" s="33"/>
      <c r="L1262" s="687">
        <v>45985</v>
      </c>
      <c r="M1262" s="34">
        <f t="shared" si="168"/>
        <v>400</v>
      </c>
      <c r="N1262" s="37"/>
      <c r="O1262" s="35">
        <v>400</v>
      </c>
      <c r="P1262" s="40">
        <f t="shared" si="169"/>
        <v>0</v>
      </c>
      <c r="Q1262" s="41"/>
    </row>
    <row r="1263" spans="2:17" ht="15" customHeight="1" x14ac:dyDescent="0.3">
      <c r="B1263" s="34">
        <f t="shared" si="170"/>
        <v>1493.5</v>
      </c>
      <c r="C1263" s="35">
        <v>1885</v>
      </c>
      <c r="D1263" s="34">
        <f t="shared" si="171"/>
        <v>1493.5</v>
      </c>
      <c r="E1263" s="36">
        <v>45987</v>
      </c>
      <c r="F1263" s="37">
        <v>1495.7</v>
      </c>
      <c r="G1263" s="36">
        <v>45988</v>
      </c>
      <c r="H1263" s="38">
        <f t="shared" si="172"/>
        <v>2.2000000000000455</v>
      </c>
      <c r="K1263" s="33"/>
      <c r="L1263" s="687">
        <v>45986</v>
      </c>
      <c r="M1263" s="34">
        <f t="shared" si="168"/>
        <v>400</v>
      </c>
      <c r="N1263" s="37"/>
      <c r="O1263" s="35">
        <v>400</v>
      </c>
      <c r="P1263" s="40">
        <f t="shared" si="169"/>
        <v>0</v>
      </c>
      <c r="Q1263" s="41"/>
    </row>
    <row r="1264" spans="2:17" ht="15" customHeight="1" x14ac:dyDescent="0.3">
      <c r="B1264" s="34">
        <f t="shared" si="170"/>
        <v>1495.7</v>
      </c>
      <c r="C1264" s="35">
        <v>1886</v>
      </c>
      <c r="D1264" s="34">
        <f t="shared" si="171"/>
        <v>1495.7</v>
      </c>
      <c r="E1264" s="36">
        <v>45988</v>
      </c>
      <c r="F1264" s="37">
        <v>1495.8</v>
      </c>
      <c r="G1264" s="36">
        <v>45989</v>
      </c>
      <c r="H1264" s="38">
        <f t="shared" si="172"/>
        <v>9.9999999999909051E-2</v>
      </c>
      <c r="K1264" s="33"/>
      <c r="L1264" s="687">
        <v>45987</v>
      </c>
      <c r="M1264" s="34">
        <f t="shared" si="168"/>
        <v>400</v>
      </c>
      <c r="N1264" s="37"/>
      <c r="O1264" s="35">
        <v>400</v>
      </c>
      <c r="P1264" s="40">
        <f t="shared" si="169"/>
        <v>0</v>
      </c>
      <c r="Q1264" s="41"/>
    </row>
    <row r="1265" spans="2:17" ht="15" customHeight="1" x14ac:dyDescent="0.3">
      <c r="B1265" s="34">
        <f t="shared" si="170"/>
        <v>1495.8</v>
      </c>
      <c r="C1265" s="35">
        <v>1886</v>
      </c>
      <c r="D1265" s="34">
        <f t="shared" si="171"/>
        <v>1495.8</v>
      </c>
      <c r="E1265" s="36">
        <v>45989</v>
      </c>
      <c r="F1265" s="37">
        <v>1495.8</v>
      </c>
      <c r="G1265" s="36">
        <v>45990</v>
      </c>
      <c r="H1265" s="38">
        <f t="shared" si="172"/>
        <v>0</v>
      </c>
      <c r="K1265" s="33"/>
      <c r="L1265" s="687">
        <v>45988</v>
      </c>
      <c r="M1265" s="34">
        <f t="shared" si="168"/>
        <v>400</v>
      </c>
      <c r="N1265" s="37"/>
      <c r="O1265" s="35">
        <v>360</v>
      </c>
      <c r="P1265" s="40">
        <f t="shared" si="169"/>
        <v>40</v>
      </c>
      <c r="Q1265" s="41"/>
    </row>
    <row r="1266" spans="2:17" ht="15" customHeight="1" x14ac:dyDescent="0.3">
      <c r="B1266" s="34">
        <f t="shared" si="170"/>
        <v>1495.8</v>
      </c>
      <c r="C1266" s="35">
        <v>1886</v>
      </c>
      <c r="D1266" s="34">
        <f t="shared" si="171"/>
        <v>1495.8</v>
      </c>
      <c r="E1266" s="36">
        <v>45990</v>
      </c>
      <c r="F1266" s="37">
        <v>1495.8</v>
      </c>
      <c r="G1266" s="36">
        <v>45991</v>
      </c>
      <c r="H1266" s="38">
        <f t="shared" si="172"/>
        <v>0</v>
      </c>
      <c r="K1266" s="33"/>
      <c r="L1266" s="687">
        <v>45989</v>
      </c>
      <c r="M1266" s="34">
        <f t="shared" si="168"/>
        <v>360</v>
      </c>
      <c r="N1266" s="37"/>
      <c r="O1266" s="35">
        <v>360</v>
      </c>
      <c r="P1266" s="40">
        <f t="shared" si="169"/>
        <v>0</v>
      </c>
      <c r="Q1266" s="41"/>
    </row>
    <row r="1267" spans="2:17" ht="15" customHeight="1" x14ac:dyDescent="0.3">
      <c r="B1267" s="34">
        <f t="shared" si="170"/>
        <v>1495.8</v>
      </c>
      <c r="C1267" s="35">
        <v>1886</v>
      </c>
      <c r="D1267" s="34">
        <f t="shared" si="171"/>
        <v>1495.8</v>
      </c>
      <c r="E1267" s="36">
        <v>45991</v>
      </c>
      <c r="F1267" s="37">
        <v>1495.8</v>
      </c>
      <c r="G1267" s="36">
        <v>45992</v>
      </c>
      <c r="H1267" s="38">
        <f t="shared" si="172"/>
        <v>0</v>
      </c>
      <c r="K1267" s="33"/>
      <c r="L1267" s="687">
        <v>45990</v>
      </c>
      <c r="M1267" s="34">
        <f t="shared" si="168"/>
        <v>360</v>
      </c>
      <c r="N1267" s="37"/>
      <c r="O1267" s="35">
        <v>360</v>
      </c>
      <c r="P1267" s="40">
        <f t="shared" si="169"/>
        <v>0</v>
      </c>
      <c r="Q1267" s="41"/>
    </row>
    <row r="1268" spans="2:17" ht="15" customHeight="1" x14ac:dyDescent="0.3">
      <c r="B1268" s="34">
        <f t="shared" si="170"/>
        <v>1495.8</v>
      </c>
      <c r="C1268" s="35">
        <v>1886</v>
      </c>
      <c r="D1268" s="34">
        <f t="shared" si="171"/>
        <v>1495.8</v>
      </c>
      <c r="E1268" s="36">
        <v>45992</v>
      </c>
      <c r="F1268" s="37">
        <v>1495.8</v>
      </c>
      <c r="G1268" s="36">
        <v>45993</v>
      </c>
      <c r="H1268" s="38">
        <f t="shared" si="172"/>
        <v>0</v>
      </c>
      <c r="K1268" s="33"/>
      <c r="L1268" s="687">
        <v>45991</v>
      </c>
      <c r="M1268" s="34">
        <f t="shared" si="168"/>
        <v>360</v>
      </c>
      <c r="N1268" s="37"/>
      <c r="O1268" s="35">
        <v>360</v>
      </c>
      <c r="P1268" s="40">
        <f t="shared" si="169"/>
        <v>0</v>
      </c>
      <c r="Q1268" s="41"/>
    </row>
    <row r="1269" spans="2:17" ht="15" customHeight="1" x14ac:dyDescent="0.3">
      <c r="B1269" s="34">
        <f t="shared" si="170"/>
        <v>1495.8</v>
      </c>
      <c r="C1269" s="35">
        <v>1886</v>
      </c>
      <c r="D1269" s="34">
        <f t="shared" si="171"/>
        <v>1495.8</v>
      </c>
      <c r="E1269" s="36">
        <v>45993</v>
      </c>
      <c r="F1269" s="37">
        <v>1495.8</v>
      </c>
      <c r="G1269" s="36">
        <v>45994</v>
      </c>
      <c r="H1269" s="38">
        <f t="shared" si="172"/>
        <v>0</v>
      </c>
      <c r="K1269" s="33"/>
      <c r="L1269" s="687">
        <v>45992</v>
      </c>
      <c r="M1269" s="34">
        <f t="shared" si="168"/>
        <v>360</v>
      </c>
      <c r="N1269" s="37"/>
      <c r="O1269" s="35">
        <v>360</v>
      </c>
      <c r="P1269" s="40">
        <f t="shared" si="169"/>
        <v>0</v>
      </c>
      <c r="Q1269" s="41"/>
    </row>
    <row r="1270" spans="2:17" ht="15" customHeight="1" x14ac:dyDescent="0.3">
      <c r="B1270" s="34">
        <f t="shared" si="170"/>
        <v>1495.8</v>
      </c>
      <c r="C1270" s="35">
        <v>1886</v>
      </c>
      <c r="D1270" s="34">
        <f t="shared" si="171"/>
        <v>1495.8</v>
      </c>
      <c r="E1270" s="36">
        <v>45994</v>
      </c>
      <c r="F1270" s="37">
        <v>1495.8</v>
      </c>
      <c r="G1270" s="36">
        <v>45995</v>
      </c>
      <c r="H1270" s="38">
        <f t="shared" si="172"/>
        <v>0</v>
      </c>
      <c r="K1270" s="33"/>
      <c r="L1270" s="687">
        <v>45993</v>
      </c>
      <c r="M1270" s="34">
        <f t="shared" si="168"/>
        <v>360</v>
      </c>
      <c r="N1270" s="37"/>
      <c r="O1270" s="35">
        <v>360</v>
      </c>
      <c r="P1270" s="40">
        <f t="shared" si="169"/>
        <v>0</v>
      </c>
      <c r="Q1270" s="41"/>
    </row>
    <row r="1271" spans="2:17" ht="15" customHeight="1" x14ac:dyDescent="0.3">
      <c r="B1271" s="34">
        <f t="shared" si="170"/>
        <v>1495.8</v>
      </c>
      <c r="C1271" s="35">
        <v>1886</v>
      </c>
      <c r="D1271" s="34">
        <f t="shared" si="171"/>
        <v>1495.8</v>
      </c>
      <c r="E1271" s="36">
        <v>45995</v>
      </c>
      <c r="F1271" s="37">
        <v>1495.8</v>
      </c>
      <c r="G1271" s="36">
        <v>45996</v>
      </c>
      <c r="H1271" s="38">
        <f t="shared" si="172"/>
        <v>0</v>
      </c>
      <c r="K1271" s="33"/>
      <c r="L1271" s="687">
        <v>45994</v>
      </c>
      <c r="M1271" s="34">
        <f t="shared" si="168"/>
        <v>360</v>
      </c>
      <c r="N1271" s="37"/>
      <c r="O1271" s="35">
        <v>360</v>
      </c>
      <c r="P1271" s="40">
        <f t="shared" si="169"/>
        <v>0</v>
      </c>
      <c r="Q1271" s="41"/>
    </row>
    <row r="1272" spans="2:17" ht="15" customHeight="1" x14ac:dyDescent="0.3">
      <c r="B1272" s="34">
        <f t="shared" si="170"/>
        <v>1495.8</v>
      </c>
      <c r="C1272" s="35">
        <v>1886</v>
      </c>
      <c r="D1272" s="34">
        <f t="shared" si="171"/>
        <v>1495.8</v>
      </c>
      <c r="E1272" s="36">
        <v>45996</v>
      </c>
      <c r="F1272" s="37">
        <v>1495.8</v>
      </c>
      <c r="G1272" s="36">
        <v>45997</v>
      </c>
      <c r="H1272" s="38">
        <f t="shared" si="172"/>
        <v>0</v>
      </c>
      <c r="K1272" s="33"/>
      <c r="L1272" s="687">
        <v>45995</v>
      </c>
      <c r="M1272" s="34">
        <f t="shared" si="168"/>
        <v>360</v>
      </c>
      <c r="N1272" s="37"/>
      <c r="O1272" s="35">
        <v>360</v>
      </c>
      <c r="P1272" s="40">
        <f t="shared" si="169"/>
        <v>0</v>
      </c>
      <c r="Q1272" s="41"/>
    </row>
    <row r="1273" spans="2:17" ht="15" customHeight="1" x14ac:dyDescent="0.3">
      <c r="B1273" s="34">
        <f t="shared" si="170"/>
        <v>1495.8</v>
      </c>
      <c r="C1273" s="35">
        <v>1886</v>
      </c>
      <c r="D1273" s="34">
        <f t="shared" si="171"/>
        <v>1495.8</v>
      </c>
      <c r="E1273" s="36">
        <v>45997</v>
      </c>
      <c r="F1273" s="37">
        <v>1495.8</v>
      </c>
      <c r="G1273" s="36">
        <v>45998</v>
      </c>
      <c r="H1273" s="38">
        <f t="shared" si="172"/>
        <v>0</v>
      </c>
      <c r="K1273" s="33"/>
      <c r="L1273" s="687">
        <v>45996</v>
      </c>
      <c r="M1273" s="34">
        <f t="shared" si="168"/>
        <v>360</v>
      </c>
      <c r="N1273" s="37"/>
      <c r="O1273" s="35">
        <v>360</v>
      </c>
      <c r="P1273" s="40">
        <f t="shared" si="169"/>
        <v>0</v>
      </c>
      <c r="Q1273" s="41"/>
    </row>
    <row r="1274" spans="2:17" ht="15" customHeight="1" x14ac:dyDescent="0.3">
      <c r="B1274" s="34">
        <f t="shared" si="170"/>
        <v>1495.8</v>
      </c>
      <c r="C1274" s="35">
        <v>1886</v>
      </c>
      <c r="D1274" s="34">
        <f t="shared" si="171"/>
        <v>1495.8</v>
      </c>
      <c r="E1274" s="36">
        <v>45998</v>
      </c>
      <c r="F1274" s="37">
        <v>1495.8</v>
      </c>
      <c r="G1274" s="36">
        <v>45999</v>
      </c>
      <c r="H1274" s="38">
        <f t="shared" si="172"/>
        <v>0</v>
      </c>
      <c r="K1274" s="33"/>
      <c r="L1274" s="687">
        <v>45997</v>
      </c>
      <c r="M1274" s="34">
        <f t="shared" si="168"/>
        <v>360</v>
      </c>
      <c r="N1274" s="37"/>
      <c r="O1274" s="35">
        <v>360</v>
      </c>
      <c r="P1274" s="40">
        <f t="shared" si="169"/>
        <v>0</v>
      </c>
      <c r="Q1274" s="41"/>
    </row>
    <row r="1275" spans="2:17" ht="15" customHeight="1" x14ac:dyDescent="0.3">
      <c r="B1275" s="34">
        <f t="shared" si="170"/>
        <v>1495.8</v>
      </c>
      <c r="C1275" s="35">
        <v>1886</v>
      </c>
      <c r="D1275" s="34">
        <f t="shared" si="171"/>
        <v>1495.8</v>
      </c>
      <c r="E1275" s="36">
        <v>45999</v>
      </c>
      <c r="F1275" s="37">
        <v>1495.8</v>
      </c>
      <c r="G1275" s="36">
        <v>46000</v>
      </c>
      <c r="H1275" s="38">
        <f t="shared" si="172"/>
        <v>0</v>
      </c>
      <c r="K1275" s="33"/>
      <c r="L1275" s="687">
        <v>45998</v>
      </c>
      <c r="M1275" s="34">
        <f t="shared" si="168"/>
        <v>360</v>
      </c>
      <c r="N1275" s="37"/>
      <c r="O1275" s="35">
        <v>360</v>
      </c>
      <c r="P1275" s="40">
        <f t="shared" si="169"/>
        <v>0</v>
      </c>
      <c r="Q1275" s="41"/>
    </row>
    <row r="1276" spans="2:17" ht="15" customHeight="1" x14ac:dyDescent="0.3">
      <c r="B1276" s="34">
        <f t="shared" ref="B1276:B1307" si="173">(F1275)</f>
        <v>1495.8</v>
      </c>
      <c r="C1276" s="35">
        <v>1886</v>
      </c>
      <c r="D1276" s="34">
        <f t="shared" ref="D1276:D1307" si="174">F1275</f>
        <v>1495.8</v>
      </c>
      <c r="E1276" s="36">
        <v>46000</v>
      </c>
      <c r="F1276" s="37">
        <v>1495.8</v>
      </c>
      <c r="G1276" s="36">
        <v>46001</v>
      </c>
      <c r="H1276" s="38">
        <f t="shared" ref="H1276:H1307" si="175">F1276-D1276</f>
        <v>0</v>
      </c>
      <c r="K1276" s="33"/>
      <c r="L1276" s="687">
        <v>45999</v>
      </c>
      <c r="M1276" s="34">
        <f t="shared" ref="M1276:M1306" si="176">O1275</f>
        <v>360</v>
      </c>
      <c r="N1276" s="37"/>
      <c r="O1276" s="35">
        <v>360</v>
      </c>
      <c r="P1276" s="40">
        <f t="shared" ref="P1276:P1306" si="177">(M1276+N1276)-O1276</f>
        <v>0</v>
      </c>
      <c r="Q1276" s="41"/>
    </row>
    <row r="1277" spans="2:17" ht="15" customHeight="1" x14ac:dyDescent="0.3">
      <c r="B1277" s="34">
        <f t="shared" si="173"/>
        <v>1495.8</v>
      </c>
      <c r="C1277" s="35">
        <v>1886</v>
      </c>
      <c r="D1277" s="34">
        <f t="shared" si="174"/>
        <v>1495.8</v>
      </c>
      <c r="E1277" s="36">
        <v>46001</v>
      </c>
      <c r="F1277" s="37">
        <v>1495.8</v>
      </c>
      <c r="G1277" s="36">
        <v>46002</v>
      </c>
      <c r="H1277" s="38">
        <f t="shared" si="175"/>
        <v>0</v>
      </c>
      <c r="K1277" s="33"/>
      <c r="L1277" s="687">
        <v>46000</v>
      </c>
      <c r="M1277" s="34">
        <f t="shared" si="176"/>
        <v>360</v>
      </c>
      <c r="N1277" s="37"/>
      <c r="O1277" s="35">
        <v>360</v>
      </c>
      <c r="P1277" s="40">
        <f t="shared" si="177"/>
        <v>0</v>
      </c>
      <c r="Q1277" s="41"/>
    </row>
    <row r="1278" spans="2:17" ht="15" customHeight="1" x14ac:dyDescent="0.3">
      <c r="B1278" s="34">
        <f t="shared" si="173"/>
        <v>1495.8</v>
      </c>
      <c r="C1278" s="35">
        <v>1886</v>
      </c>
      <c r="D1278" s="34">
        <f t="shared" si="174"/>
        <v>1495.8</v>
      </c>
      <c r="E1278" s="36">
        <v>46002</v>
      </c>
      <c r="F1278" s="37">
        <v>1495.8</v>
      </c>
      <c r="G1278" s="36">
        <v>46003</v>
      </c>
      <c r="H1278" s="38">
        <f t="shared" si="175"/>
        <v>0</v>
      </c>
      <c r="K1278" s="33"/>
      <c r="L1278" s="687">
        <v>46001</v>
      </c>
      <c r="M1278" s="34">
        <f t="shared" si="176"/>
        <v>360</v>
      </c>
      <c r="N1278" s="37"/>
      <c r="O1278" s="35">
        <v>360</v>
      </c>
      <c r="P1278" s="40">
        <f t="shared" si="177"/>
        <v>0</v>
      </c>
      <c r="Q1278" s="41"/>
    </row>
    <row r="1279" spans="2:17" ht="15" customHeight="1" x14ac:dyDescent="0.3">
      <c r="B1279" s="34">
        <f t="shared" si="173"/>
        <v>1495.8</v>
      </c>
      <c r="C1279" s="35">
        <v>1886</v>
      </c>
      <c r="D1279" s="34">
        <f t="shared" si="174"/>
        <v>1495.8</v>
      </c>
      <c r="E1279" s="36">
        <v>46003</v>
      </c>
      <c r="F1279" s="37">
        <v>1495.8</v>
      </c>
      <c r="G1279" s="36">
        <v>46004</v>
      </c>
      <c r="H1279" s="38">
        <f t="shared" si="175"/>
        <v>0</v>
      </c>
      <c r="K1279" s="33"/>
      <c r="L1279" s="687">
        <v>46002</v>
      </c>
      <c r="M1279" s="34">
        <f t="shared" si="176"/>
        <v>360</v>
      </c>
      <c r="N1279" s="37"/>
      <c r="O1279" s="35">
        <v>360</v>
      </c>
      <c r="P1279" s="40">
        <f t="shared" si="177"/>
        <v>0</v>
      </c>
      <c r="Q1279" s="41"/>
    </row>
    <row r="1280" spans="2:17" ht="15" customHeight="1" x14ac:dyDescent="0.3">
      <c r="B1280" s="34">
        <f t="shared" si="173"/>
        <v>1495.8</v>
      </c>
      <c r="C1280" s="35">
        <v>1886</v>
      </c>
      <c r="D1280" s="34">
        <f t="shared" si="174"/>
        <v>1495.8</v>
      </c>
      <c r="E1280" s="36">
        <v>46004</v>
      </c>
      <c r="F1280" s="37">
        <v>1495.8</v>
      </c>
      <c r="G1280" s="36">
        <v>46005</v>
      </c>
      <c r="H1280" s="38">
        <f t="shared" si="175"/>
        <v>0</v>
      </c>
      <c r="K1280" s="33"/>
      <c r="L1280" s="687">
        <v>46003</v>
      </c>
      <c r="M1280" s="34">
        <f t="shared" si="176"/>
        <v>360</v>
      </c>
      <c r="N1280" s="37"/>
      <c r="O1280" s="35">
        <v>360</v>
      </c>
      <c r="P1280" s="40">
        <f t="shared" si="177"/>
        <v>0</v>
      </c>
      <c r="Q1280" s="41"/>
    </row>
    <row r="1281" spans="2:17" ht="15" customHeight="1" x14ac:dyDescent="0.3">
      <c r="B1281" s="34">
        <f t="shared" si="173"/>
        <v>1495.8</v>
      </c>
      <c r="C1281" s="35">
        <v>1886</v>
      </c>
      <c r="D1281" s="34">
        <f t="shared" si="174"/>
        <v>1495.8</v>
      </c>
      <c r="E1281" s="36">
        <v>46005</v>
      </c>
      <c r="F1281" s="37">
        <v>1495.8</v>
      </c>
      <c r="G1281" s="36">
        <v>46006</v>
      </c>
      <c r="H1281" s="38">
        <f t="shared" si="175"/>
        <v>0</v>
      </c>
      <c r="K1281" s="33"/>
      <c r="L1281" s="687">
        <v>46004</v>
      </c>
      <c r="M1281" s="34">
        <f t="shared" si="176"/>
        <v>360</v>
      </c>
      <c r="N1281" s="37"/>
      <c r="O1281" s="35">
        <v>360</v>
      </c>
      <c r="P1281" s="40">
        <f t="shared" si="177"/>
        <v>0</v>
      </c>
      <c r="Q1281" s="41"/>
    </row>
    <row r="1282" spans="2:17" ht="15" customHeight="1" x14ac:dyDescent="0.3">
      <c r="B1282" s="34">
        <f t="shared" si="173"/>
        <v>1495.8</v>
      </c>
      <c r="C1282" s="35">
        <v>1886</v>
      </c>
      <c r="D1282" s="34">
        <f t="shared" si="174"/>
        <v>1495.8</v>
      </c>
      <c r="E1282" s="36">
        <v>46006</v>
      </c>
      <c r="F1282" s="37">
        <v>1495.8</v>
      </c>
      <c r="G1282" s="36">
        <v>46007</v>
      </c>
      <c r="H1282" s="38">
        <f>F1282-D1282</f>
        <v>0</v>
      </c>
      <c r="K1282" s="33"/>
      <c r="L1282" s="687">
        <v>46005</v>
      </c>
      <c r="M1282" s="34">
        <f t="shared" si="176"/>
        <v>360</v>
      </c>
      <c r="N1282" s="37"/>
      <c r="O1282" s="35">
        <v>360</v>
      </c>
      <c r="P1282" s="40">
        <f t="shared" si="177"/>
        <v>0</v>
      </c>
      <c r="Q1282" s="41"/>
    </row>
    <row r="1283" spans="2:17" ht="15" customHeight="1" x14ac:dyDescent="0.3">
      <c r="B1283" s="34">
        <f>(F1282)</f>
        <v>1495.8</v>
      </c>
      <c r="C1283" s="35">
        <v>1886</v>
      </c>
      <c r="D1283" s="34">
        <f>F1282</f>
        <v>1495.8</v>
      </c>
      <c r="E1283" s="36">
        <v>46007</v>
      </c>
      <c r="F1283" s="37">
        <v>1495.8</v>
      </c>
      <c r="G1283" s="36">
        <v>46008</v>
      </c>
      <c r="H1283" s="38">
        <f>F1283-D1283</f>
        <v>0</v>
      </c>
      <c r="K1283" s="33"/>
      <c r="L1283" s="687">
        <v>46006</v>
      </c>
      <c r="M1283" s="34">
        <f t="shared" si="176"/>
        <v>360</v>
      </c>
      <c r="N1283" s="37"/>
      <c r="O1283" s="35">
        <v>360</v>
      </c>
      <c r="P1283" s="40">
        <f t="shared" si="177"/>
        <v>0</v>
      </c>
      <c r="Q1283" s="41"/>
    </row>
    <row r="1284" spans="2:17" ht="15" customHeight="1" x14ac:dyDescent="0.3">
      <c r="B1284" s="34">
        <f>(F1283)</f>
        <v>1495.8</v>
      </c>
      <c r="C1284" s="35">
        <v>1886</v>
      </c>
      <c r="D1284" s="34">
        <f>F1283</f>
        <v>1495.8</v>
      </c>
      <c r="E1284" s="36">
        <v>46008</v>
      </c>
      <c r="F1284" s="37">
        <v>1495.8</v>
      </c>
      <c r="G1284" s="36">
        <v>46009</v>
      </c>
      <c r="H1284" s="38">
        <f t="shared" si="175"/>
        <v>0</v>
      </c>
      <c r="K1284" s="33"/>
      <c r="L1284" s="687">
        <v>46007</v>
      </c>
      <c r="M1284" s="34">
        <f t="shared" si="176"/>
        <v>360</v>
      </c>
      <c r="N1284" s="37"/>
      <c r="O1284" s="35">
        <v>360</v>
      </c>
      <c r="P1284" s="40">
        <f t="shared" si="177"/>
        <v>0</v>
      </c>
      <c r="Q1284" s="41"/>
    </row>
    <row r="1285" spans="2:17" ht="15" customHeight="1" x14ac:dyDescent="0.3">
      <c r="B1285" s="34">
        <f t="shared" si="173"/>
        <v>1495.8</v>
      </c>
      <c r="C1285" s="35">
        <v>1886</v>
      </c>
      <c r="D1285" s="34">
        <f t="shared" si="174"/>
        <v>1495.8</v>
      </c>
      <c r="E1285" s="36">
        <v>46009</v>
      </c>
      <c r="F1285" s="37">
        <v>1495.8</v>
      </c>
      <c r="G1285" s="36">
        <v>46010</v>
      </c>
      <c r="H1285" s="38">
        <f t="shared" si="175"/>
        <v>0</v>
      </c>
      <c r="K1285" s="33"/>
      <c r="L1285" s="687">
        <v>46008</v>
      </c>
      <c r="M1285" s="34">
        <f t="shared" si="176"/>
        <v>360</v>
      </c>
      <c r="N1285" s="37"/>
      <c r="O1285" s="35">
        <v>360</v>
      </c>
      <c r="P1285" s="40">
        <f t="shared" si="177"/>
        <v>0</v>
      </c>
      <c r="Q1285" s="41"/>
    </row>
    <row r="1286" spans="2:17" ht="15" customHeight="1" x14ac:dyDescent="0.3">
      <c r="B1286" s="34">
        <f t="shared" si="173"/>
        <v>1495.8</v>
      </c>
      <c r="C1286" s="35">
        <v>1886</v>
      </c>
      <c r="D1286" s="34">
        <f t="shared" si="174"/>
        <v>1495.8</v>
      </c>
      <c r="E1286" s="36">
        <v>46010</v>
      </c>
      <c r="F1286" s="37">
        <v>1495.8</v>
      </c>
      <c r="G1286" s="36">
        <v>46011</v>
      </c>
      <c r="H1286" s="38">
        <f t="shared" si="175"/>
        <v>0</v>
      </c>
      <c r="K1286" s="33"/>
      <c r="L1286" s="687">
        <v>46009</v>
      </c>
      <c r="M1286" s="34">
        <f t="shared" si="176"/>
        <v>360</v>
      </c>
      <c r="N1286" s="37"/>
      <c r="O1286" s="35">
        <v>360</v>
      </c>
      <c r="P1286" s="40">
        <f t="shared" si="177"/>
        <v>0</v>
      </c>
      <c r="Q1286" s="41"/>
    </row>
    <row r="1287" spans="2:17" ht="15" customHeight="1" x14ac:dyDescent="0.3">
      <c r="B1287" s="34">
        <f t="shared" si="173"/>
        <v>1495.8</v>
      </c>
      <c r="C1287" s="35">
        <v>1886</v>
      </c>
      <c r="D1287" s="34">
        <f t="shared" si="174"/>
        <v>1495.8</v>
      </c>
      <c r="E1287" s="36">
        <v>46011</v>
      </c>
      <c r="F1287" s="37">
        <v>1495.8</v>
      </c>
      <c r="G1287" s="36">
        <v>46012</v>
      </c>
      <c r="H1287" s="38">
        <f t="shared" si="175"/>
        <v>0</v>
      </c>
      <c r="K1287" s="33"/>
      <c r="L1287" s="687">
        <v>46010</v>
      </c>
      <c r="M1287" s="34">
        <f t="shared" si="176"/>
        <v>360</v>
      </c>
      <c r="N1287" s="37"/>
      <c r="O1287" s="35">
        <v>360</v>
      </c>
      <c r="P1287" s="40">
        <f t="shared" si="177"/>
        <v>0</v>
      </c>
      <c r="Q1287" s="41"/>
    </row>
    <row r="1288" spans="2:17" ht="15" customHeight="1" x14ac:dyDescent="0.3">
      <c r="B1288" s="34">
        <f t="shared" si="173"/>
        <v>1495.8</v>
      </c>
      <c r="C1288" s="35">
        <v>1886</v>
      </c>
      <c r="D1288" s="34">
        <f t="shared" si="174"/>
        <v>1495.8</v>
      </c>
      <c r="E1288" s="36">
        <v>46012</v>
      </c>
      <c r="F1288" s="37">
        <v>1495.8</v>
      </c>
      <c r="G1288" s="36">
        <v>46013</v>
      </c>
      <c r="H1288" s="38">
        <f t="shared" si="175"/>
        <v>0</v>
      </c>
      <c r="K1288" s="33"/>
      <c r="L1288" s="687">
        <v>46011</v>
      </c>
      <c r="M1288" s="34">
        <f t="shared" si="176"/>
        <v>360</v>
      </c>
      <c r="N1288" s="37"/>
      <c r="O1288" s="35">
        <v>360</v>
      </c>
      <c r="P1288" s="40">
        <f t="shared" si="177"/>
        <v>0</v>
      </c>
      <c r="Q1288" s="41"/>
    </row>
    <row r="1289" spans="2:17" ht="15" customHeight="1" x14ac:dyDescent="0.3">
      <c r="B1289" s="34">
        <f t="shared" si="173"/>
        <v>1495.8</v>
      </c>
      <c r="C1289" s="35">
        <v>1886</v>
      </c>
      <c r="D1289" s="34">
        <f t="shared" si="174"/>
        <v>1495.8</v>
      </c>
      <c r="E1289" s="36">
        <v>46013</v>
      </c>
      <c r="F1289" s="37">
        <v>1495.8</v>
      </c>
      <c r="G1289" s="36">
        <v>46014</v>
      </c>
      <c r="H1289" s="38">
        <f t="shared" si="175"/>
        <v>0</v>
      </c>
      <c r="K1289" s="33"/>
      <c r="L1289" s="687">
        <v>46012</v>
      </c>
      <c r="M1289" s="34">
        <f t="shared" si="176"/>
        <v>360</v>
      </c>
      <c r="N1289" s="37"/>
      <c r="O1289" s="35">
        <v>360</v>
      </c>
      <c r="P1289" s="40">
        <f t="shared" si="177"/>
        <v>0</v>
      </c>
      <c r="Q1289" s="41"/>
    </row>
    <row r="1290" spans="2:17" ht="15" customHeight="1" x14ac:dyDescent="0.3">
      <c r="B1290" s="34">
        <f t="shared" si="173"/>
        <v>1495.8</v>
      </c>
      <c r="C1290" s="35">
        <v>1886</v>
      </c>
      <c r="D1290" s="34">
        <f t="shared" si="174"/>
        <v>1495.8</v>
      </c>
      <c r="E1290" s="36">
        <v>46014</v>
      </c>
      <c r="F1290" s="37">
        <v>1495.8</v>
      </c>
      <c r="G1290" s="36">
        <v>46015</v>
      </c>
      <c r="H1290" s="38">
        <f t="shared" si="175"/>
        <v>0</v>
      </c>
      <c r="K1290" s="33"/>
      <c r="L1290" s="687">
        <v>46013</v>
      </c>
      <c r="M1290" s="34">
        <f t="shared" si="176"/>
        <v>360</v>
      </c>
      <c r="N1290" s="37"/>
      <c r="O1290" s="35">
        <v>360</v>
      </c>
      <c r="P1290" s="40">
        <f t="shared" si="177"/>
        <v>0</v>
      </c>
      <c r="Q1290" s="41"/>
    </row>
    <row r="1291" spans="2:17" ht="15" customHeight="1" x14ac:dyDescent="0.3">
      <c r="B1291" s="34">
        <f t="shared" si="173"/>
        <v>1495.8</v>
      </c>
      <c r="C1291" s="35">
        <v>1886</v>
      </c>
      <c r="D1291" s="34">
        <f t="shared" si="174"/>
        <v>1495.8</v>
      </c>
      <c r="E1291" s="36">
        <v>46015</v>
      </c>
      <c r="F1291" s="37">
        <v>1495.8</v>
      </c>
      <c r="G1291" s="36">
        <v>46016</v>
      </c>
      <c r="H1291" s="38">
        <f t="shared" si="175"/>
        <v>0</v>
      </c>
      <c r="K1291" s="33"/>
      <c r="L1291" s="687">
        <v>46014</v>
      </c>
      <c r="M1291" s="34">
        <f t="shared" si="176"/>
        <v>360</v>
      </c>
      <c r="N1291" s="37"/>
      <c r="O1291" s="35">
        <v>360</v>
      </c>
      <c r="P1291" s="40">
        <f t="shared" si="177"/>
        <v>0</v>
      </c>
      <c r="Q1291" s="41"/>
    </row>
    <row r="1292" spans="2:17" ht="15" customHeight="1" x14ac:dyDescent="0.3">
      <c r="B1292" s="34">
        <f t="shared" si="173"/>
        <v>1495.8</v>
      </c>
      <c r="C1292" s="35">
        <v>1886</v>
      </c>
      <c r="D1292" s="34">
        <f t="shared" si="174"/>
        <v>1495.8</v>
      </c>
      <c r="E1292" s="36">
        <v>46016</v>
      </c>
      <c r="F1292" s="37">
        <v>1495.8</v>
      </c>
      <c r="G1292" s="36">
        <v>46017</v>
      </c>
      <c r="H1292" s="38">
        <f t="shared" si="175"/>
        <v>0</v>
      </c>
      <c r="K1292" s="33"/>
      <c r="L1292" s="687">
        <v>46015</v>
      </c>
      <c r="M1292" s="34">
        <f t="shared" si="176"/>
        <v>360</v>
      </c>
      <c r="N1292" s="37"/>
      <c r="O1292" s="35">
        <v>360</v>
      </c>
      <c r="P1292" s="40">
        <f t="shared" si="177"/>
        <v>0</v>
      </c>
      <c r="Q1292" s="41"/>
    </row>
    <row r="1293" spans="2:17" ht="15" customHeight="1" x14ac:dyDescent="0.3">
      <c r="B1293" s="34">
        <f t="shared" si="173"/>
        <v>1495.8</v>
      </c>
      <c r="C1293" s="35">
        <v>1886</v>
      </c>
      <c r="D1293" s="34">
        <f t="shared" si="174"/>
        <v>1495.8</v>
      </c>
      <c r="E1293" s="36">
        <v>46017</v>
      </c>
      <c r="F1293" s="37">
        <v>1495.8</v>
      </c>
      <c r="G1293" s="36">
        <v>46018</v>
      </c>
      <c r="H1293" s="38">
        <f t="shared" si="175"/>
        <v>0</v>
      </c>
      <c r="K1293" s="33"/>
      <c r="L1293" s="687">
        <v>46016</v>
      </c>
      <c r="M1293" s="34">
        <f t="shared" si="176"/>
        <v>360</v>
      </c>
      <c r="N1293" s="37"/>
      <c r="O1293" s="35">
        <v>360</v>
      </c>
      <c r="P1293" s="40">
        <f t="shared" si="177"/>
        <v>0</v>
      </c>
      <c r="Q1293" s="41"/>
    </row>
    <row r="1294" spans="2:17" ht="15" customHeight="1" x14ac:dyDescent="0.3">
      <c r="B1294" s="34">
        <f t="shared" si="173"/>
        <v>1495.8</v>
      </c>
      <c r="C1294" s="35">
        <v>1886</v>
      </c>
      <c r="D1294" s="34">
        <f t="shared" si="174"/>
        <v>1495.8</v>
      </c>
      <c r="E1294" s="36">
        <v>46018</v>
      </c>
      <c r="F1294" s="37">
        <v>1495.8</v>
      </c>
      <c r="G1294" s="36">
        <v>46019</v>
      </c>
      <c r="H1294" s="38">
        <f t="shared" si="175"/>
        <v>0</v>
      </c>
      <c r="K1294" s="33"/>
      <c r="L1294" s="687">
        <v>46017</v>
      </c>
      <c r="M1294" s="34">
        <f t="shared" si="176"/>
        <v>360</v>
      </c>
      <c r="N1294" s="37"/>
      <c r="O1294" s="35">
        <v>360</v>
      </c>
      <c r="P1294" s="40">
        <f t="shared" si="177"/>
        <v>0</v>
      </c>
      <c r="Q1294" s="41"/>
    </row>
    <row r="1295" spans="2:17" ht="15" customHeight="1" x14ac:dyDescent="0.3">
      <c r="B1295" s="34">
        <f t="shared" si="173"/>
        <v>1495.8</v>
      </c>
      <c r="C1295" s="35">
        <v>1886</v>
      </c>
      <c r="D1295" s="34">
        <f t="shared" si="174"/>
        <v>1495.8</v>
      </c>
      <c r="E1295" s="36">
        <v>46019</v>
      </c>
      <c r="F1295" s="37">
        <v>1495.8</v>
      </c>
      <c r="G1295" s="36">
        <v>46020</v>
      </c>
      <c r="H1295" s="38">
        <f t="shared" si="175"/>
        <v>0</v>
      </c>
      <c r="K1295" s="33"/>
      <c r="L1295" s="687">
        <v>46018</v>
      </c>
      <c r="M1295" s="34">
        <f t="shared" si="176"/>
        <v>360</v>
      </c>
      <c r="N1295" s="37"/>
      <c r="O1295" s="35">
        <v>360</v>
      </c>
      <c r="P1295" s="40">
        <f t="shared" si="177"/>
        <v>0</v>
      </c>
      <c r="Q1295" s="41"/>
    </row>
    <row r="1296" spans="2:17" ht="15" customHeight="1" x14ac:dyDescent="0.3">
      <c r="B1296" s="34">
        <f t="shared" si="173"/>
        <v>1495.8</v>
      </c>
      <c r="C1296" s="35">
        <v>1886</v>
      </c>
      <c r="D1296" s="34">
        <f t="shared" si="174"/>
        <v>1495.8</v>
      </c>
      <c r="E1296" s="36">
        <v>46020</v>
      </c>
      <c r="F1296" s="37">
        <v>1495.8</v>
      </c>
      <c r="G1296" s="36">
        <v>46021</v>
      </c>
      <c r="H1296" s="38">
        <f t="shared" si="175"/>
        <v>0</v>
      </c>
      <c r="K1296" s="33"/>
      <c r="L1296" s="687">
        <v>46019</v>
      </c>
      <c r="M1296" s="34">
        <f t="shared" si="176"/>
        <v>360</v>
      </c>
      <c r="N1296" s="37"/>
      <c r="O1296" s="35">
        <v>360</v>
      </c>
      <c r="P1296" s="40">
        <f t="shared" si="177"/>
        <v>0</v>
      </c>
      <c r="Q1296" s="41"/>
    </row>
    <row r="1297" spans="2:18" ht="15" customHeight="1" x14ac:dyDescent="0.3">
      <c r="B1297" s="34">
        <f t="shared" si="173"/>
        <v>1495.8</v>
      </c>
      <c r="C1297" s="35">
        <v>1886</v>
      </c>
      <c r="D1297" s="34">
        <f t="shared" si="174"/>
        <v>1495.8</v>
      </c>
      <c r="E1297" s="36">
        <v>46021</v>
      </c>
      <c r="F1297" s="37">
        <v>1495.8</v>
      </c>
      <c r="G1297" s="36">
        <v>46022</v>
      </c>
      <c r="H1297" s="38">
        <f t="shared" si="175"/>
        <v>0</v>
      </c>
      <c r="J1297" s="48">
        <f>SUM(H933:H1297)</f>
        <v>183.40000000000015</v>
      </c>
      <c r="K1297" s="33"/>
      <c r="L1297" s="687">
        <v>46020</v>
      </c>
      <c r="M1297" s="34">
        <f t="shared" si="176"/>
        <v>360</v>
      </c>
      <c r="N1297" s="37"/>
      <c r="O1297" s="35">
        <v>360</v>
      </c>
      <c r="P1297" s="40">
        <f t="shared" si="177"/>
        <v>0</v>
      </c>
      <c r="Q1297" s="41"/>
    </row>
    <row r="1298" spans="2:18" ht="15" customHeight="1" x14ac:dyDescent="0.3">
      <c r="B1298" s="34">
        <f t="shared" si="173"/>
        <v>1495.8</v>
      </c>
      <c r="C1298" s="35">
        <v>1886</v>
      </c>
      <c r="D1298" s="34">
        <f t="shared" si="174"/>
        <v>1495.8</v>
      </c>
      <c r="E1298" s="36">
        <v>46022</v>
      </c>
      <c r="F1298" s="37">
        <v>1495.8</v>
      </c>
      <c r="G1298" s="36">
        <v>46023</v>
      </c>
      <c r="H1298" s="38">
        <f t="shared" si="175"/>
        <v>0</v>
      </c>
      <c r="K1298" s="33"/>
      <c r="L1298" s="687">
        <v>46021</v>
      </c>
      <c r="M1298" s="34">
        <f t="shared" si="176"/>
        <v>360</v>
      </c>
      <c r="N1298" s="37"/>
      <c r="O1298" s="35">
        <v>360</v>
      </c>
      <c r="P1298" s="40">
        <f t="shared" si="177"/>
        <v>0</v>
      </c>
      <c r="Q1298" s="41"/>
    </row>
    <row r="1299" spans="2:18" ht="15" customHeight="1" x14ac:dyDescent="0.3">
      <c r="B1299" s="34">
        <f t="shared" si="173"/>
        <v>1495.8</v>
      </c>
      <c r="C1299" s="35">
        <v>1886</v>
      </c>
      <c r="D1299" s="34">
        <f t="shared" si="174"/>
        <v>1495.8</v>
      </c>
      <c r="E1299" s="36">
        <v>46023</v>
      </c>
      <c r="F1299" s="37">
        <v>1495.8</v>
      </c>
      <c r="G1299" s="36">
        <v>46024</v>
      </c>
      <c r="H1299" s="38">
        <f t="shared" si="175"/>
        <v>0</v>
      </c>
      <c r="K1299" s="33"/>
      <c r="L1299" s="687">
        <v>46022</v>
      </c>
      <c r="M1299" s="34">
        <f t="shared" si="176"/>
        <v>360</v>
      </c>
      <c r="N1299" s="37"/>
      <c r="O1299" s="35">
        <v>360</v>
      </c>
      <c r="P1299" s="40">
        <f t="shared" si="177"/>
        <v>0</v>
      </c>
      <c r="Q1299" s="41"/>
      <c r="R1299" s="48">
        <f>SUM(P935:P1299)</f>
        <v>2167.5300000000002</v>
      </c>
    </row>
    <row r="1300" spans="2:18" ht="15" customHeight="1" x14ac:dyDescent="0.3">
      <c r="B1300" s="34">
        <f t="shared" si="173"/>
        <v>1495.8</v>
      </c>
      <c r="C1300" s="35">
        <v>1886</v>
      </c>
      <c r="D1300" s="34">
        <f t="shared" si="174"/>
        <v>1495.8</v>
      </c>
      <c r="E1300" s="36">
        <v>46024</v>
      </c>
      <c r="F1300" s="37">
        <v>1495.8</v>
      </c>
      <c r="G1300" s="36">
        <v>46025</v>
      </c>
      <c r="H1300" s="38">
        <f t="shared" si="175"/>
        <v>0</v>
      </c>
      <c r="K1300" s="33"/>
      <c r="L1300" s="687">
        <v>46023</v>
      </c>
      <c r="M1300" s="34">
        <f t="shared" si="176"/>
        <v>360</v>
      </c>
      <c r="N1300" s="37"/>
      <c r="O1300" s="35">
        <v>360</v>
      </c>
      <c r="P1300" s="40">
        <f t="shared" si="177"/>
        <v>0</v>
      </c>
      <c r="Q1300" s="41"/>
    </row>
    <row r="1301" spans="2:18" ht="15" customHeight="1" x14ac:dyDescent="0.3">
      <c r="B1301" s="34">
        <f t="shared" si="173"/>
        <v>1495.8</v>
      </c>
      <c r="C1301" s="35">
        <v>1886</v>
      </c>
      <c r="D1301" s="34">
        <f t="shared" si="174"/>
        <v>1495.8</v>
      </c>
      <c r="E1301" s="36">
        <v>46025</v>
      </c>
      <c r="F1301" s="37">
        <v>1495.8</v>
      </c>
      <c r="G1301" s="36">
        <v>46026</v>
      </c>
      <c r="H1301" s="38">
        <f t="shared" si="175"/>
        <v>0</v>
      </c>
      <c r="K1301" s="33"/>
      <c r="L1301" s="687">
        <v>46024</v>
      </c>
      <c r="M1301" s="34">
        <f t="shared" si="176"/>
        <v>360</v>
      </c>
      <c r="N1301" s="37"/>
      <c r="O1301" s="35">
        <v>360</v>
      </c>
      <c r="P1301" s="40">
        <f t="shared" si="177"/>
        <v>0</v>
      </c>
      <c r="Q1301" s="41"/>
    </row>
    <row r="1302" spans="2:18" ht="15" customHeight="1" x14ac:dyDescent="0.3">
      <c r="B1302" s="34">
        <f t="shared" si="173"/>
        <v>1495.8</v>
      </c>
      <c r="C1302" s="35">
        <v>1886</v>
      </c>
      <c r="D1302" s="34">
        <f t="shared" si="174"/>
        <v>1495.8</v>
      </c>
      <c r="E1302" s="36">
        <v>46026</v>
      </c>
      <c r="F1302" s="37">
        <v>1495.8</v>
      </c>
      <c r="G1302" s="36">
        <v>46027</v>
      </c>
      <c r="H1302" s="38">
        <f t="shared" si="175"/>
        <v>0</v>
      </c>
      <c r="K1302" s="33"/>
      <c r="L1302" s="687">
        <v>46025</v>
      </c>
      <c r="M1302" s="34">
        <f t="shared" si="176"/>
        <v>360</v>
      </c>
      <c r="N1302" s="37"/>
      <c r="O1302" s="35">
        <v>360</v>
      </c>
      <c r="P1302" s="40">
        <f t="shared" si="177"/>
        <v>0</v>
      </c>
      <c r="Q1302" s="41"/>
    </row>
    <row r="1303" spans="2:18" ht="15" customHeight="1" x14ac:dyDescent="0.3">
      <c r="B1303" s="34">
        <f t="shared" si="173"/>
        <v>1495.8</v>
      </c>
      <c r="C1303" s="35">
        <v>1886</v>
      </c>
      <c r="D1303" s="34">
        <f t="shared" si="174"/>
        <v>1495.8</v>
      </c>
      <c r="E1303" s="36">
        <v>46027</v>
      </c>
      <c r="F1303" s="37">
        <v>1495.8</v>
      </c>
      <c r="G1303" s="36">
        <v>46028</v>
      </c>
      <c r="H1303" s="38">
        <f t="shared" si="175"/>
        <v>0</v>
      </c>
      <c r="K1303" s="33"/>
      <c r="L1303" s="687">
        <v>46026</v>
      </c>
      <c r="M1303" s="34">
        <f t="shared" si="176"/>
        <v>360</v>
      </c>
      <c r="N1303" s="37"/>
      <c r="O1303" s="35">
        <v>360</v>
      </c>
      <c r="P1303" s="40">
        <f t="shared" si="177"/>
        <v>0</v>
      </c>
      <c r="Q1303" s="41"/>
    </row>
    <row r="1304" spans="2:18" ht="15" customHeight="1" x14ac:dyDescent="0.3">
      <c r="B1304" s="34">
        <f t="shared" si="173"/>
        <v>1495.8</v>
      </c>
      <c r="C1304" s="35">
        <v>1886</v>
      </c>
      <c r="D1304" s="34">
        <f t="shared" si="174"/>
        <v>1495.8</v>
      </c>
      <c r="E1304" s="36">
        <v>46028</v>
      </c>
      <c r="F1304" s="37">
        <v>1495.8</v>
      </c>
      <c r="G1304" s="36">
        <v>46029</v>
      </c>
      <c r="H1304" s="38">
        <f t="shared" si="175"/>
        <v>0</v>
      </c>
      <c r="K1304" s="33"/>
      <c r="L1304" s="687">
        <v>46027</v>
      </c>
      <c r="M1304" s="34">
        <f t="shared" si="176"/>
        <v>360</v>
      </c>
      <c r="N1304" s="37"/>
      <c r="O1304" s="35">
        <v>360</v>
      </c>
      <c r="P1304" s="40">
        <f t="shared" si="177"/>
        <v>0</v>
      </c>
      <c r="Q1304" s="41"/>
    </row>
    <row r="1305" spans="2:18" ht="15" customHeight="1" x14ac:dyDescent="0.3">
      <c r="B1305" s="34">
        <f t="shared" si="173"/>
        <v>1495.8</v>
      </c>
      <c r="C1305" s="35">
        <v>1886</v>
      </c>
      <c r="D1305" s="34">
        <f t="shared" si="174"/>
        <v>1495.8</v>
      </c>
      <c r="E1305" s="36">
        <v>46029</v>
      </c>
      <c r="F1305" s="37">
        <v>1495.8</v>
      </c>
      <c r="G1305" s="36">
        <v>46030</v>
      </c>
      <c r="H1305" s="38">
        <f t="shared" si="175"/>
        <v>0</v>
      </c>
      <c r="K1305" s="33"/>
      <c r="L1305" s="687">
        <v>46028</v>
      </c>
      <c r="M1305" s="34">
        <f t="shared" si="176"/>
        <v>360</v>
      </c>
      <c r="N1305" s="37"/>
      <c r="O1305" s="35">
        <v>360</v>
      </c>
      <c r="P1305" s="40">
        <f t="shared" si="177"/>
        <v>0</v>
      </c>
      <c r="Q1305" s="41"/>
    </row>
    <row r="1306" spans="2:18" ht="15" customHeight="1" x14ac:dyDescent="0.3">
      <c r="B1306" s="34">
        <f t="shared" si="173"/>
        <v>1495.8</v>
      </c>
      <c r="C1306" s="35">
        <v>1886</v>
      </c>
      <c r="D1306" s="34">
        <f t="shared" si="174"/>
        <v>1495.8</v>
      </c>
      <c r="E1306" s="36">
        <v>46030</v>
      </c>
      <c r="F1306" s="37">
        <v>1495.8</v>
      </c>
      <c r="G1306" s="36">
        <v>46031</v>
      </c>
      <c r="H1306" s="38">
        <f t="shared" si="175"/>
        <v>0</v>
      </c>
      <c r="K1306" s="33"/>
      <c r="L1306" s="687">
        <v>46029</v>
      </c>
      <c r="M1306" s="34">
        <f t="shared" si="176"/>
        <v>360</v>
      </c>
      <c r="N1306" s="37"/>
      <c r="O1306" s="35">
        <v>360</v>
      </c>
      <c r="P1306" s="40">
        <f t="shared" si="177"/>
        <v>0</v>
      </c>
      <c r="Q1306" s="41"/>
    </row>
    <row r="1307" spans="2:18" ht="15" customHeight="1" x14ac:dyDescent="0.3">
      <c r="B1307" s="34">
        <f t="shared" si="173"/>
        <v>1495.8</v>
      </c>
      <c r="C1307" s="35">
        <v>1886</v>
      </c>
      <c r="D1307" s="34">
        <f t="shared" si="174"/>
        <v>1495.8</v>
      </c>
      <c r="E1307" s="36">
        <v>46031</v>
      </c>
      <c r="F1307" s="37">
        <v>1495.8</v>
      </c>
      <c r="G1307" s="36">
        <v>46032</v>
      </c>
      <c r="H1307" s="38">
        <f t="shared" si="175"/>
        <v>0</v>
      </c>
      <c r="K1307" s="33"/>
      <c r="L1307" s="687">
        <v>46030</v>
      </c>
      <c r="M1307" s="34">
        <f t="shared" ref="M1307:M1329" si="178">O1306</f>
        <v>360</v>
      </c>
      <c r="N1307" s="37"/>
      <c r="O1307" s="35">
        <v>360</v>
      </c>
      <c r="P1307" s="40">
        <f t="shared" ref="P1307:P1329" si="179">(M1307+N1307)-O1307</f>
        <v>0</v>
      </c>
      <c r="Q1307" s="41"/>
    </row>
    <row r="1308" spans="2:18" ht="15" customHeight="1" x14ac:dyDescent="0.3">
      <c r="B1308" s="34">
        <f t="shared" ref="B1308:B1328" si="180">(F1307)</f>
        <v>1495.8</v>
      </c>
      <c r="C1308" s="35">
        <v>1886</v>
      </c>
      <c r="D1308" s="34">
        <f t="shared" ref="D1308:D1328" si="181">F1307</f>
        <v>1495.8</v>
      </c>
      <c r="E1308" s="36">
        <v>46032</v>
      </c>
      <c r="F1308" s="37">
        <v>1495.8</v>
      </c>
      <c r="G1308" s="36">
        <v>46033</v>
      </c>
      <c r="H1308" s="38">
        <f t="shared" ref="H1308:H1328" si="182">F1308-D1308</f>
        <v>0</v>
      </c>
      <c r="K1308" s="33"/>
      <c r="L1308" s="687">
        <v>46031</v>
      </c>
      <c r="M1308" s="34">
        <f t="shared" si="178"/>
        <v>360</v>
      </c>
      <c r="N1308" s="37"/>
      <c r="O1308" s="35">
        <v>360</v>
      </c>
      <c r="P1308" s="40">
        <f t="shared" si="179"/>
        <v>0</v>
      </c>
      <c r="Q1308" s="41"/>
    </row>
    <row r="1309" spans="2:18" ht="15" customHeight="1" x14ac:dyDescent="0.3">
      <c r="B1309" s="34">
        <f t="shared" si="180"/>
        <v>1495.8</v>
      </c>
      <c r="C1309" s="35">
        <v>1886</v>
      </c>
      <c r="D1309" s="34">
        <f t="shared" si="181"/>
        <v>1495.8</v>
      </c>
      <c r="E1309" s="36">
        <v>46033</v>
      </c>
      <c r="F1309" s="37">
        <v>1495.8</v>
      </c>
      <c r="G1309" s="36">
        <v>46034</v>
      </c>
      <c r="H1309" s="38">
        <f t="shared" si="182"/>
        <v>0</v>
      </c>
      <c r="K1309" s="33"/>
      <c r="L1309" s="687">
        <v>46032</v>
      </c>
      <c r="M1309" s="34">
        <f t="shared" si="178"/>
        <v>360</v>
      </c>
      <c r="N1309" s="37"/>
      <c r="O1309" s="35">
        <v>360</v>
      </c>
      <c r="P1309" s="40">
        <f t="shared" si="179"/>
        <v>0</v>
      </c>
      <c r="Q1309" s="41"/>
    </row>
    <row r="1310" spans="2:18" ht="15" customHeight="1" x14ac:dyDescent="0.3">
      <c r="B1310" s="34">
        <f t="shared" si="180"/>
        <v>1495.8</v>
      </c>
      <c r="C1310" s="35">
        <v>1886</v>
      </c>
      <c r="D1310" s="34">
        <f t="shared" si="181"/>
        <v>1495.8</v>
      </c>
      <c r="E1310" s="36">
        <v>46034</v>
      </c>
      <c r="F1310" s="37">
        <v>1495.8</v>
      </c>
      <c r="G1310" s="36">
        <v>46035</v>
      </c>
      <c r="H1310" s="38">
        <f t="shared" si="182"/>
        <v>0</v>
      </c>
      <c r="K1310" s="33"/>
      <c r="L1310" s="687">
        <v>46033</v>
      </c>
      <c r="M1310" s="34">
        <f t="shared" si="178"/>
        <v>360</v>
      </c>
      <c r="N1310" s="37"/>
      <c r="O1310" s="35">
        <v>360</v>
      </c>
      <c r="P1310" s="40">
        <f t="shared" si="179"/>
        <v>0</v>
      </c>
      <c r="Q1310" s="41"/>
    </row>
    <row r="1311" spans="2:18" ht="15" customHeight="1" x14ac:dyDescent="0.3">
      <c r="B1311" s="34">
        <f t="shared" si="180"/>
        <v>1495.8</v>
      </c>
      <c r="C1311" s="35">
        <v>1886</v>
      </c>
      <c r="D1311" s="34">
        <f t="shared" si="181"/>
        <v>1495.8</v>
      </c>
      <c r="E1311" s="36">
        <v>46035</v>
      </c>
      <c r="F1311" s="37">
        <v>1495.8</v>
      </c>
      <c r="G1311" s="36">
        <v>46036</v>
      </c>
      <c r="H1311" s="38">
        <f t="shared" si="182"/>
        <v>0</v>
      </c>
      <c r="K1311" s="33"/>
      <c r="L1311" s="687">
        <v>46034</v>
      </c>
      <c r="M1311" s="34">
        <f t="shared" si="178"/>
        <v>360</v>
      </c>
      <c r="N1311" s="37"/>
      <c r="O1311" s="35">
        <v>360</v>
      </c>
      <c r="P1311" s="40">
        <f t="shared" si="179"/>
        <v>0</v>
      </c>
      <c r="Q1311" s="41"/>
    </row>
    <row r="1312" spans="2:18" ht="15" customHeight="1" x14ac:dyDescent="0.3">
      <c r="B1312" s="34">
        <f t="shared" si="180"/>
        <v>1495.8</v>
      </c>
      <c r="C1312" s="35">
        <v>1886</v>
      </c>
      <c r="D1312" s="34">
        <f t="shared" si="181"/>
        <v>1495.8</v>
      </c>
      <c r="E1312" s="36">
        <v>46036</v>
      </c>
      <c r="F1312" s="37">
        <v>1495.8</v>
      </c>
      <c r="G1312" s="36">
        <v>46037</v>
      </c>
      <c r="H1312" s="38">
        <f t="shared" si="182"/>
        <v>0</v>
      </c>
      <c r="K1312" s="33"/>
      <c r="L1312" s="687">
        <v>46035</v>
      </c>
      <c r="M1312" s="34">
        <f t="shared" si="178"/>
        <v>360</v>
      </c>
      <c r="N1312" s="37"/>
      <c r="O1312" s="35">
        <v>360</v>
      </c>
      <c r="P1312" s="40">
        <f t="shared" si="179"/>
        <v>0</v>
      </c>
      <c r="Q1312" s="41"/>
    </row>
    <row r="1313" spans="2:17" ht="15" customHeight="1" x14ac:dyDescent="0.3">
      <c r="B1313" s="34">
        <f t="shared" si="180"/>
        <v>1495.8</v>
      </c>
      <c r="C1313" s="35">
        <v>1886</v>
      </c>
      <c r="D1313" s="34">
        <f t="shared" si="181"/>
        <v>1495.8</v>
      </c>
      <c r="E1313" s="36">
        <v>46037</v>
      </c>
      <c r="F1313" s="37">
        <v>1495.8</v>
      </c>
      <c r="G1313" s="36">
        <v>46038</v>
      </c>
      <c r="H1313" s="38">
        <f t="shared" si="182"/>
        <v>0</v>
      </c>
      <c r="K1313" s="33"/>
      <c r="L1313" s="687">
        <v>46036</v>
      </c>
      <c r="M1313" s="34">
        <f t="shared" si="178"/>
        <v>360</v>
      </c>
      <c r="N1313" s="37"/>
      <c r="O1313" s="35">
        <v>360</v>
      </c>
      <c r="P1313" s="40">
        <f t="shared" si="179"/>
        <v>0</v>
      </c>
      <c r="Q1313" s="41"/>
    </row>
    <row r="1314" spans="2:17" ht="15" customHeight="1" x14ac:dyDescent="0.3">
      <c r="B1314" s="34">
        <f t="shared" si="180"/>
        <v>1495.8</v>
      </c>
      <c r="C1314" s="35">
        <v>1886</v>
      </c>
      <c r="D1314" s="34">
        <f t="shared" si="181"/>
        <v>1495.8</v>
      </c>
      <c r="E1314" s="36">
        <v>46038</v>
      </c>
      <c r="F1314" s="37">
        <v>1495.8</v>
      </c>
      <c r="G1314" s="36">
        <v>46039</v>
      </c>
      <c r="H1314" s="38">
        <f t="shared" si="182"/>
        <v>0</v>
      </c>
      <c r="K1314" s="33"/>
      <c r="L1314" s="687">
        <v>46037</v>
      </c>
      <c r="M1314" s="34">
        <f t="shared" si="178"/>
        <v>360</v>
      </c>
      <c r="N1314" s="37"/>
      <c r="O1314" s="35">
        <v>360</v>
      </c>
      <c r="P1314" s="40">
        <f t="shared" si="179"/>
        <v>0</v>
      </c>
      <c r="Q1314" s="41"/>
    </row>
    <row r="1315" spans="2:17" ht="15" customHeight="1" x14ac:dyDescent="0.3">
      <c r="B1315" s="34">
        <f t="shared" si="180"/>
        <v>1495.8</v>
      </c>
      <c r="C1315" s="35">
        <v>1886</v>
      </c>
      <c r="D1315" s="34">
        <f t="shared" si="181"/>
        <v>1495.8</v>
      </c>
      <c r="E1315" s="36">
        <v>46039</v>
      </c>
      <c r="F1315" s="37">
        <v>1495.8</v>
      </c>
      <c r="G1315" s="36">
        <v>46040</v>
      </c>
      <c r="H1315" s="38">
        <f t="shared" si="182"/>
        <v>0</v>
      </c>
      <c r="K1315" s="33"/>
      <c r="L1315" s="687">
        <v>46038</v>
      </c>
      <c r="M1315" s="34">
        <f t="shared" si="178"/>
        <v>360</v>
      </c>
      <c r="N1315" s="37"/>
      <c r="O1315" s="35">
        <v>360</v>
      </c>
      <c r="P1315" s="40">
        <f t="shared" si="179"/>
        <v>0</v>
      </c>
      <c r="Q1315" s="41"/>
    </row>
    <row r="1316" spans="2:17" ht="15" customHeight="1" x14ac:dyDescent="0.3">
      <c r="B1316" s="34">
        <f t="shared" si="180"/>
        <v>1495.8</v>
      </c>
      <c r="C1316" s="35">
        <v>1886</v>
      </c>
      <c r="D1316" s="34">
        <f t="shared" si="181"/>
        <v>1495.8</v>
      </c>
      <c r="E1316" s="36">
        <v>46040</v>
      </c>
      <c r="F1316" s="37">
        <v>1495.8</v>
      </c>
      <c r="G1316" s="36">
        <v>46041</v>
      </c>
      <c r="H1316" s="38">
        <f t="shared" si="182"/>
        <v>0</v>
      </c>
      <c r="K1316" s="33"/>
      <c r="L1316" s="687">
        <v>46039</v>
      </c>
      <c r="M1316" s="34">
        <f t="shared" si="178"/>
        <v>360</v>
      </c>
      <c r="N1316" s="37"/>
      <c r="O1316" s="35">
        <v>360</v>
      </c>
      <c r="P1316" s="40">
        <f t="shared" si="179"/>
        <v>0</v>
      </c>
      <c r="Q1316" s="41"/>
    </row>
    <row r="1317" spans="2:17" ht="15" customHeight="1" x14ac:dyDescent="0.3">
      <c r="B1317" s="34">
        <f t="shared" si="180"/>
        <v>1495.8</v>
      </c>
      <c r="C1317" s="35">
        <v>1886</v>
      </c>
      <c r="D1317" s="34">
        <f t="shared" si="181"/>
        <v>1495.8</v>
      </c>
      <c r="E1317" s="36">
        <v>46041</v>
      </c>
      <c r="F1317" s="37">
        <v>1495.8</v>
      </c>
      <c r="G1317" s="36">
        <v>46042</v>
      </c>
      <c r="H1317" s="38">
        <f t="shared" si="182"/>
        <v>0</v>
      </c>
      <c r="K1317" s="33"/>
      <c r="L1317" s="687">
        <v>46040</v>
      </c>
      <c r="M1317" s="34">
        <f t="shared" si="178"/>
        <v>360</v>
      </c>
      <c r="N1317" s="37"/>
      <c r="O1317" s="35">
        <v>360</v>
      </c>
      <c r="P1317" s="40">
        <f t="shared" si="179"/>
        <v>0</v>
      </c>
      <c r="Q1317" s="41"/>
    </row>
    <row r="1318" spans="2:17" ht="15" customHeight="1" x14ac:dyDescent="0.3">
      <c r="B1318" s="34">
        <f t="shared" si="180"/>
        <v>1495.8</v>
      </c>
      <c r="C1318" s="35">
        <v>1886</v>
      </c>
      <c r="D1318" s="34">
        <f t="shared" si="181"/>
        <v>1495.8</v>
      </c>
      <c r="E1318" s="36">
        <v>46042</v>
      </c>
      <c r="F1318" s="37">
        <v>1495.8</v>
      </c>
      <c r="G1318" s="36">
        <v>46043</v>
      </c>
      <c r="H1318" s="38">
        <f t="shared" si="182"/>
        <v>0</v>
      </c>
      <c r="K1318" s="33"/>
      <c r="L1318" s="687">
        <v>46041</v>
      </c>
      <c r="M1318" s="34">
        <f t="shared" si="178"/>
        <v>360</v>
      </c>
      <c r="N1318" s="37"/>
      <c r="O1318" s="35">
        <v>360</v>
      </c>
      <c r="P1318" s="40">
        <f t="shared" si="179"/>
        <v>0</v>
      </c>
      <c r="Q1318" s="41"/>
    </row>
    <row r="1319" spans="2:17" ht="15" customHeight="1" x14ac:dyDescent="0.3">
      <c r="B1319" s="34">
        <f t="shared" si="180"/>
        <v>1495.8</v>
      </c>
      <c r="C1319" s="35">
        <v>1886</v>
      </c>
      <c r="D1319" s="34">
        <f t="shared" si="181"/>
        <v>1495.8</v>
      </c>
      <c r="E1319" s="36">
        <v>46043</v>
      </c>
      <c r="F1319" s="37">
        <v>1495.8</v>
      </c>
      <c r="G1319" s="36">
        <v>46044</v>
      </c>
      <c r="H1319" s="38">
        <f t="shared" si="182"/>
        <v>0</v>
      </c>
      <c r="K1319" s="33"/>
      <c r="L1319" s="687">
        <v>46042</v>
      </c>
      <c r="M1319" s="34">
        <f t="shared" si="178"/>
        <v>360</v>
      </c>
      <c r="N1319" s="37"/>
      <c r="O1319" s="35">
        <v>360</v>
      </c>
      <c r="P1319" s="40">
        <f t="shared" si="179"/>
        <v>0</v>
      </c>
      <c r="Q1319" s="41"/>
    </row>
    <row r="1320" spans="2:17" ht="15" customHeight="1" x14ac:dyDescent="0.3">
      <c r="B1320" s="34">
        <f t="shared" si="180"/>
        <v>1495.8</v>
      </c>
      <c r="C1320" s="35">
        <v>1886</v>
      </c>
      <c r="D1320" s="34">
        <f t="shared" si="181"/>
        <v>1495.8</v>
      </c>
      <c r="E1320" s="36">
        <v>46044</v>
      </c>
      <c r="F1320" s="37">
        <v>1495.8</v>
      </c>
      <c r="G1320" s="36">
        <v>46045</v>
      </c>
      <c r="H1320" s="38">
        <f t="shared" si="182"/>
        <v>0</v>
      </c>
      <c r="K1320" s="33"/>
      <c r="L1320" s="687">
        <v>46043</v>
      </c>
      <c r="M1320" s="34">
        <f t="shared" si="178"/>
        <v>360</v>
      </c>
      <c r="N1320" s="37"/>
      <c r="O1320" s="35">
        <v>360</v>
      </c>
      <c r="P1320" s="40">
        <f t="shared" si="179"/>
        <v>0</v>
      </c>
      <c r="Q1320" s="41"/>
    </row>
    <row r="1321" spans="2:17" ht="15" customHeight="1" x14ac:dyDescent="0.3">
      <c r="B1321" s="34">
        <f t="shared" si="180"/>
        <v>1495.8</v>
      </c>
      <c r="C1321" s="35">
        <v>1886</v>
      </c>
      <c r="D1321" s="34">
        <f t="shared" si="181"/>
        <v>1495.8</v>
      </c>
      <c r="E1321" s="36">
        <v>46045</v>
      </c>
      <c r="F1321" s="37">
        <v>1495.8</v>
      </c>
      <c r="G1321" s="36">
        <v>46046</v>
      </c>
      <c r="H1321" s="38">
        <f t="shared" si="182"/>
        <v>0</v>
      </c>
      <c r="K1321" s="33"/>
      <c r="L1321" s="687">
        <v>46044</v>
      </c>
      <c r="M1321" s="34">
        <f t="shared" si="178"/>
        <v>360</v>
      </c>
      <c r="N1321" s="37"/>
      <c r="O1321" s="35">
        <v>360</v>
      </c>
      <c r="P1321" s="40">
        <f t="shared" si="179"/>
        <v>0</v>
      </c>
      <c r="Q1321" s="41"/>
    </row>
    <row r="1322" spans="2:17" ht="15" customHeight="1" x14ac:dyDescent="0.3">
      <c r="B1322" s="34">
        <f t="shared" si="180"/>
        <v>1495.8</v>
      </c>
      <c r="C1322" s="35">
        <v>1886</v>
      </c>
      <c r="D1322" s="34">
        <f t="shared" si="181"/>
        <v>1495.8</v>
      </c>
      <c r="E1322" s="36">
        <v>46046</v>
      </c>
      <c r="F1322" s="37">
        <v>1495.8</v>
      </c>
      <c r="G1322" s="36">
        <v>46047</v>
      </c>
      <c r="H1322" s="38">
        <f t="shared" si="182"/>
        <v>0</v>
      </c>
      <c r="K1322" s="33"/>
      <c r="L1322" s="687">
        <v>46045</v>
      </c>
      <c r="M1322" s="34">
        <f t="shared" si="178"/>
        <v>360</v>
      </c>
      <c r="N1322" s="37"/>
      <c r="O1322" s="35">
        <v>360</v>
      </c>
      <c r="P1322" s="40">
        <f t="shared" si="179"/>
        <v>0</v>
      </c>
      <c r="Q1322" s="41"/>
    </row>
    <row r="1323" spans="2:17" ht="15" customHeight="1" x14ac:dyDescent="0.3">
      <c r="B1323" s="34">
        <f t="shared" si="180"/>
        <v>1495.8</v>
      </c>
      <c r="C1323" s="35">
        <v>1886</v>
      </c>
      <c r="D1323" s="34">
        <f t="shared" si="181"/>
        <v>1495.8</v>
      </c>
      <c r="E1323" s="36">
        <v>46047</v>
      </c>
      <c r="F1323" s="37">
        <v>1495.8</v>
      </c>
      <c r="G1323" s="36">
        <v>46048</v>
      </c>
      <c r="H1323" s="38">
        <f t="shared" si="182"/>
        <v>0</v>
      </c>
      <c r="K1323" s="33"/>
      <c r="L1323" s="687">
        <v>46046</v>
      </c>
      <c r="M1323" s="34">
        <f t="shared" si="178"/>
        <v>360</v>
      </c>
      <c r="N1323" s="37"/>
      <c r="O1323" s="35">
        <v>360</v>
      </c>
      <c r="P1323" s="40">
        <f t="shared" si="179"/>
        <v>0</v>
      </c>
      <c r="Q1323" s="41"/>
    </row>
    <row r="1324" spans="2:17" ht="15" customHeight="1" x14ac:dyDescent="0.3">
      <c r="B1324" s="34">
        <f t="shared" si="180"/>
        <v>1495.8</v>
      </c>
      <c r="C1324" s="35">
        <v>1886</v>
      </c>
      <c r="D1324" s="34">
        <f t="shared" si="181"/>
        <v>1495.8</v>
      </c>
      <c r="E1324" s="36">
        <v>46048</v>
      </c>
      <c r="F1324" s="37">
        <v>1495.8</v>
      </c>
      <c r="G1324" s="36">
        <v>46049</v>
      </c>
      <c r="H1324" s="38">
        <f t="shared" si="182"/>
        <v>0</v>
      </c>
      <c r="K1324" s="33"/>
      <c r="L1324" s="687">
        <v>46047</v>
      </c>
      <c r="M1324" s="34">
        <f t="shared" si="178"/>
        <v>360</v>
      </c>
      <c r="N1324" s="37"/>
      <c r="O1324" s="35">
        <v>360</v>
      </c>
      <c r="P1324" s="40">
        <f t="shared" si="179"/>
        <v>0</v>
      </c>
      <c r="Q1324" s="41"/>
    </row>
    <row r="1325" spans="2:17" ht="15" customHeight="1" x14ac:dyDescent="0.3">
      <c r="B1325" s="34">
        <f t="shared" si="180"/>
        <v>1495.8</v>
      </c>
      <c r="C1325" s="35">
        <v>1886</v>
      </c>
      <c r="D1325" s="34">
        <f t="shared" si="181"/>
        <v>1495.8</v>
      </c>
      <c r="E1325" s="36">
        <v>46049</v>
      </c>
      <c r="F1325" s="37">
        <v>1495.8</v>
      </c>
      <c r="G1325" s="36">
        <v>46050</v>
      </c>
      <c r="H1325" s="38">
        <f t="shared" si="182"/>
        <v>0</v>
      </c>
      <c r="K1325" s="33"/>
      <c r="L1325" s="687">
        <v>46048</v>
      </c>
      <c r="M1325" s="34">
        <f t="shared" si="178"/>
        <v>360</v>
      </c>
      <c r="N1325" s="37"/>
      <c r="O1325" s="35">
        <v>360</v>
      </c>
      <c r="P1325" s="40">
        <f t="shared" si="179"/>
        <v>0</v>
      </c>
      <c r="Q1325" s="41"/>
    </row>
    <row r="1326" spans="2:17" ht="15" customHeight="1" x14ac:dyDescent="0.3">
      <c r="B1326" s="34">
        <f t="shared" si="180"/>
        <v>1495.8</v>
      </c>
      <c r="C1326" s="35">
        <v>1886</v>
      </c>
      <c r="D1326" s="34">
        <f t="shared" si="181"/>
        <v>1495.8</v>
      </c>
      <c r="E1326" s="36">
        <v>46050</v>
      </c>
      <c r="F1326" s="37">
        <v>1495.8</v>
      </c>
      <c r="G1326" s="36">
        <v>46051</v>
      </c>
      <c r="H1326" s="38">
        <f t="shared" si="182"/>
        <v>0</v>
      </c>
      <c r="K1326" s="33"/>
      <c r="L1326" s="687">
        <v>46049</v>
      </c>
      <c r="M1326" s="34">
        <f t="shared" si="178"/>
        <v>360</v>
      </c>
      <c r="N1326" s="37"/>
      <c r="O1326" s="35">
        <v>360</v>
      </c>
      <c r="P1326" s="40">
        <f t="shared" si="179"/>
        <v>0</v>
      </c>
      <c r="Q1326" s="41"/>
    </row>
    <row r="1327" spans="2:17" ht="15" customHeight="1" x14ac:dyDescent="0.3">
      <c r="B1327" s="34">
        <f t="shared" si="180"/>
        <v>1495.8</v>
      </c>
      <c r="C1327" s="35">
        <v>1886</v>
      </c>
      <c r="D1327" s="34">
        <f t="shared" si="181"/>
        <v>1495.8</v>
      </c>
      <c r="E1327" s="36">
        <v>46051</v>
      </c>
      <c r="F1327" s="37">
        <v>1495.8</v>
      </c>
      <c r="G1327" s="36">
        <v>46052</v>
      </c>
      <c r="H1327" s="38">
        <f t="shared" si="182"/>
        <v>0</v>
      </c>
      <c r="K1327" s="33"/>
      <c r="L1327" s="687">
        <v>46050</v>
      </c>
      <c r="M1327" s="34">
        <f t="shared" si="178"/>
        <v>360</v>
      </c>
      <c r="N1327" s="37"/>
      <c r="O1327" s="35">
        <v>360</v>
      </c>
      <c r="P1327" s="40">
        <f t="shared" si="179"/>
        <v>0</v>
      </c>
      <c r="Q1327" s="41"/>
    </row>
    <row r="1328" spans="2:17" ht="15" customHeight="1" x14ac:dyDescent="0.3">
      <c r="B1328" s="34">
        <f t="shared" si="180"/>
        <v>1495.8</v>
      </c>
      <c r="C1328" s="35">
        <v>1886</v>
      </c>
      <c r="D1328" s="34">
        <f t="shared" si="181"/>
        <v>1495.8</v>
      </c>
      <c r="E1328" s="36">
        <v>46052</v>
      </c>
      <c r="F1328" s="37">
        <v>1495.8</v>
      </c>
      <c r="G1328" s="36">
        <v>46053</v>
      </c>
      <c r="H1328" s="38">
        <f t="shared" si="182"/>
        <v>0</v>
      </c>
      <c r="I1328">
        <f>SUM(H1298:H1328)</f>
        <v>0</v>
      </c>
      <c r="K1328" s="33"/>
      <c r="L1328" s="687">
        <v>46051</v>
      </c>
      <c r="M1328" s="34">
        <f t="shared" si="178"/>
        <v>360</v>
      </c>
      <c r="N1328" s="37"/>
      <c r="O1328" s="35">
        <v>360</v>
      </c>
      <c r="P1328" s="40">
        <f t="shared" si="179"/>
        <v>0</v>
      </c>
      <c r="Q1328" s="41"/>
    </row>
    <row r="1329" spans="2:18" ht="15" customHeight="1" x14ac:dyDescent="0.3">
      <c r="B1329" s="34">
        <f t="shared" ref="B1329:B1338" si="183">(F1328)</f>
        <v>1495.8</v>
      </c>
      <c r="C1329" s="35">
        <v>1894</v>
      </c>
      <c r="D1329" s="34">
        <f t="shared" ref="D1329:D1338" si="184">F1328</f>
        <v>1495.8</v>
      </c>
      <c r="E1329" s="36">
        <v>46053</v>
      </c>
      <c r="F1329" s="37">
        <v>1496.1</v>
      </c>
      <c r="G1329" s="36">
        <v>46054</v>
      </c>
      <c r="H1329" s="38">
        <f t="shared" ref="H1329:H1338" si="185">F1329-D1329</f>
        <v>0.29999999999995453</v>
      </c>
      <c r="K1329" s="33"/>
      <c r="L1329" s="687">
        <v>46052</v>
      </c>
      <c r="M1329" s="34">
        <f t="shared" si="178"/>
        <v>360</v>
      </c>
      <c r="N1329" s="37"/>
      <c r="O1329" s="35">
        <v>360</v>
      </c>
      <c r="P1329" s="40">
        <f t="shared" si="179"/>
        <v>0</v>
      </c>
      <c r="Q1329" s="41"/>
    </row>
    <row r="1330" spans="2:18" ht="15" customHeight="1" x14ac:dyDescent="0.3">
      <c r="B1330" s="34">
        <f t="shared" si="183"/>
        <v>1496.1</v>
      </c>
      <c r="C1330" s="35">
        <v>1894</v>
      </c>
      <c r="D1330" s="34">
        <f t="shared" si="184"/>
        <v>1496.1</v>
      </c>
      <c r="E1330" s="36">
        <v>46054</v>
      </c>
      <c r="F1330" s="37">
        <v>1496.1</v>
      </c>
      <c r="G1330" s="36">
        <v>46055</v>
      </c>
      <c r="H1330" s="38">
        <f t="shared" si="185"/>
        <v>0</v>
      </c>
      <c r="K1330" s="33"/>
      <c r="L1330" s="718">
        <v>46053</v>
      </c>
      <c r="M1330" s="662">
        <f t="shared" ref="M1330:M1338" si="186">O1329</f>
        <v>360</v>
      </c>
      <c r="N1330" s="663"/>
      <c r="O1330" s="664">
        <v>330</v>
      </c>
      <c r="P1330" s="665">
        <f t="shared" ref="P1330:P1338" si="187">(M1330+N1330)-O1330</f>
        <v>30</v>
      </c>
      <c r="Q1330" s="666"/>
      <c r="R1330" s="48">
        <f>SUM(P1300:P1330)</f>
        <v>30</v>
      </c>
    </row>
    <row r="1331" spans="2:18" ht="15" customHeight="1" x14ac:dyDescent="0.3">
      <c r="B1331" s="34">
        <f t="shared" si="183"/>
        <v>1496.1</v>
      </c>
      <c r="C1331" s="35">
        <v>1894</v>
      </c>
      <c r="D1331" s="34">
        <f t="shared" si="184"/>
        <v>1496.1</v>
      </c>
      <c r="E1331" s="36">
        <v>46055</v>
      </c>
      <c r="F1331" s="37">
        <v>1496.1</v>
      </c>
      <c r="G1331" s="36">
        <v>46056</v>
      </c>
      <c r="H1331" s="38">
        <f t="shared" si="185"/>
        <v>0</v>
      </c>
      <c r="K1331" s="33"/>
      <c r="L1331" s="687">
        <v>46054</v>
      </c>
      <c r="M1331" s="34">
        <f t="shared" si="186"/>
        <v>330</v>
      </c>
      <c r="N1331" s="37"/>
      <c r="O1331" s="35">
        <v>330</v>
      </c>
      <c r="P1331" s="40">
        <f t="shared" si="187"/>
        <v>0</v>
      </c>
      <c r="Q1331" s="41"/>
    </row>
    <row r="1332" spans="2:18" ht="15" customHeight="1" x14ac:dyDescent="0.3">
      <c r="B1332" s="34">
        <f t="shared" si="183"/>
        <v>1496.1</v>
      </c>
      <c r="C1332" s="35">
        <v>1894</v>
      </c>
      <c r="D1332" s="34">
        <f t="shared" si="184"/>
        <v>1496.1</v>
      </c>
      <c r="E1332" s="36">
        <v>46056</v>
      </c>
      <c r="F1332" s="37">
        <v>1496.1</v>
      </c>
      <c r="G1332" s="36">
        <v>46057</v>
      </c>
      <c r="H1332" s="38">
        <f t="shared" si="185"/>
        <v>0</v>
      </c>
      <c r="K1332" s="33"/>
      <c r="L1332" s="687">
        <v>46055</v>
      </c>
      <c r="M1332" s="34">
        <f t="shared" si="186"/>
        <v>330</v>
      </c>
      <c r="N1332" s="37"/>
      <c r="O1332" s="35">
        <v>330</v>
      </c>
      <c r="P1332" s="40">
        <f t="shared" si="187"/>
        <v>0</v>
      </c>
      <c r="Q1332" s="41"/>
    </row>
    <row r="1333" spans="2:18" ht="15" customHeight="1" x14ac:dyDescent="0.3">
      <c r="B1333" s="34">
        <f t="shared" si="183"/>
        <v>1496.1</v>
      </c>
      <c r="C1333" s="35">
        <v>1894</v>
      </c>
      <c r="D1333" s="34">
        <f t="shared" si="184"/>
        <v>1496.1</v>
      </c>
      <c r="E1333" s="36">
        <v>46057</v>
      </c>
      <c r="F1333" s="37">
        <v>1496.1</v>
      </c>
      <c r="G1333" s="36">
        <v>46058</v>
      </c>
      <c r="H1333" s="38">
        <f t="shared" si="185"/>
        <v>0</v>
      </c>
      <c r="K1333" s="33"/>
      <c r="L1333" s="687">
        <v>46056</v>
      </c>
      <c r="M1333" s="34">
        <f t="shared" si="186"/>
        <v>330</v>
      </c>
      <c r="N1333" s="37"/>
      <c r="O1333" s="35">
        <v>330</v>
      </c>
      <c r="P1333" s="40">
        <f t="shared" si="187"/>
        <v>0</v>
      </c>
      <c r="Q1333" s="41"/>
    </row>
    <row r="1334" spans="2:18" ht="15" customHeight="1" x14ac:dyDescent="0.3">
      <c r="B1334" s="34">
        <f t="shared" si="183"/>
        <v>1496.1</v>
      </c>
      <c r="C1334" s="35">
        <v>1894</v>
      </c>
      <c r="D1334" s="34">
        <f t="shared" si="184"/>
        <v>1496.1</v>
      </c>
      <c r="E1334" s="36">
        <v>46058</v>
      </c>
      <c r="F1334" s="37">
        <v>1496.1</v>
      </c>
      <c r="G1334" s="36">
        <v>46059</v>
      </c>
      <c r="H1334" s="38">
        <f t="shared" si="185"/>
        <v>0</v>
      </c>
      <c r="K1334" s="33"/>
      <c r="L1334" s="687">
        <v>46057</v>
      </c>
      <c r="M1334" s="34">
        <f t="shared" si="186"/>
        <v>330</v>
      </c>
      <c r="N1334" s="37"/>
      <c r="O1334" s="35">
        <v>330</v>
      </c>
      <c r="P1334" s="40">
        <f t="shared" si="187"/>
        <v>0</v>
      </c>
      <c r="Q1334" s="41"/>
    </row>
    <row r="1335" spans="2:18" ht="15" customHeight="1" x14ac:dyDescent="0.3">
      <c r="B1335" s="34">
        <f t="shared" si="183"/>
        <v>1496.1</v>
      </c>
      <c r="C1335" s="35">
        <v>1894</v>
      </c>
      <c r="D1335" s="34">
        <f t="shared" si="184"/>
        <v>1496.1</v>
      </c>
      <c r="E1335" s="36">
        <v>46059</v>
      </c>
      <c r="F1335" s="37">
        <v>1496.1</v>
      </c>
      <c r="G1335" s="36">
        <v>46060</v>
      </c>
      <c r="H1335" s="38">
        <f t="shared" si="185"/>
        <v>0</v>
      </c>
      <c r="K1335" s="33"/>
      <c r="L1335" s="687">
        <v>46058</v>
      </c>
      <c r="M1335" s="34">
        <f t="shared" si="186"/>
        <v>330</v>
      </c>
      <c r="N1335" s="37"/>
      <c r="O1335" s="35">
        <v>330</v>
      </c>
      <c r="P1335" s="40">
        <f t="shared" si="187"/>
        <v>0</v>
      </c>
      <c r="Q1335" s="41"/>
    </row>
    <row r="1336" spans="2:18" ht="15" customHeight="1" x14ac:dyDescent="0.3">
      <c r="B1336" s="34">
        <f t="shared" si="183"/>
        <v>1496.1</v>
      </c>
      <c r="C1336" s="35">
        <v>1894</v>
      </c>
      <c r="D1336" s="34">
        <f t="shared" si="184"/>
        <v>1496.1</v>
      </c>
      <c r="E1336" s="36">
        <v>46060</v>
      </c>
      <c r="F1336" s="37">
        <v>1496.1</v>
      </c>
      <c r="G1336" s="36">
        <v>46061</v>
      </c>
      <c r="H1336" s="38">
        <f t="shared" si="185"/>
        <v>0</v>
      </c>
      <c r="K1336" s="33"/>
      <c r="L1336" s="687">
        <v>46059</v>
      </c>
      <c r="M1336" s="34">
        <f t="shared" si="186"/>
        <v>330</v>
      </c>
      <c r="N1336" s="37"/>
      <c r="O1336" s="35">
        <v>330</v>
      </c>
      <c r="P1336" s="40">
        <f t="shared" si="187"/>
        <v>0</v>
      </c>
      <c r="Q1336" s="41"/>
    </row>
    <row r="1337" spans="2:18" ht="15" customHeight="1" x14ac:dyDescent="0.3">
      <c r="B1337" s="34">
        <f t="shared" si="183"/>
        <v>1496.1</v>
      </c>
      <c r="C1337" s="35">
        <v>1894</v>
      </c>
      <c r="D1337" s="34">
        <f t="shared" si="184"/>
        <v>1496.1</v>
      </c>
      <c r="E1337" s="36">
        <v>46061</v>
      </c>
      <c r="F1337" s="37">
        <v>1496.1</v>
      </c>
      <c r="G1337" s="36">
        <v>46062</v>
      </c>
      <c r="H1337" s="38">
        <f t="shared" si="185"/>
        <v>0</v>
      </c>
      <c r="K1337" s="33"/>
      <c r="L1337" s="687">
        <v>46060</v>
      </c>
      <c r="M1337" s="34">
        <f t="shared" si="186"/>
        <v>330</v>
      </c>
      <c r="N1337" s="37"/>
      <c r="O1337" s="35">
        <v>330</v>
      </c>
      <c r="P1337" s="40">
        <f t="shared" si="187"/>
        <v>0</v>
      </c>
      <c r="Q1337" s="41"/>
    </row>
    <row r="1338" spans="2:18" ht="15" customHeight="1" x14ac:dyDescent="0.3">
      <c r="B1338" s="34">
        <f t="shared" si="183"/>
        <v>1496.1</v>
      </c>
      <c r="C1338" s="35">
        <v>1894</v>
      </c>
      <c r="D1338" s="34">
        <f t="shared" si="184"/>
        <v>1496.1</v>
      </c>
      <c r="E1338" s="36">
        <v>46062</v>
      </c>
      <c r="F1338" s="37">
        <v>1496.1</v>
      </c>
      <c r="G1338" s="36">
        <v>46063</v>
      </c>
      <c r="H1338" s="38">
        <f t="shared" si="185"/>
        <v>0</v>
      </c>
      <c r="K1338" s="33"/>
      <c r="L1338" s="687">
        <v>46061</v>
      </c>
      <c r="M1338" s="34">
        <f t="shared" si="186"/>
        <v>330</v>
      </c>
      <c r="N1338" s="37"/>
      <c r="O1338" s="35">
        <v>330</v>
      </c>
      <c r="P1338" s="40">
        <f t="shared" si="187"/>
        <v>0</v>
      </c>
      <c r="Q1338" s="41"/>
    </row>
    <row r="1339" spans="2:18" ht="15" customHeight="1" x14ac:dyDescent="0.3">
      <c r="B1339" s="34">
        <f t="shared" ref="B1339:B1358" si="188">(F1338)</f>
        <v>1496.1</v>
      </c>
      <c r="C1339" s="35">
        <v>1894</v>
      </c>
      <c r="D1339" s="34">
        <f t="shared" ref="D1339:D1358" si="189">F1338</f>
        <v>1496.1</v>
      </c>
      <c r="E1339" s="36">
        <v>46063</v>
      </c>
      <c r="F1339" s="37">
        <v>1496.1</v>
      </c>
      <c r="G1339" s="36">
        <v>46064</v>
      </c>
      <c r="H1339" s="38">
        <f t="shared" ref="H1339:H1358" si="190">F1339-D1339</f>
        <v>0</v>
      </c>
      <c r="K1339" s="33"/>
      <c r="L1339" s="687">
        <v>46062</v>
      </c>
      <c r="M1339" s="34">
        <f t="shared" ref="M1339:M1358" si="191">O1338</f>
        <v>330</v>
      </c>
      <c r="N1339" s="37"/>
      <c r="O1339" s="35">
        <v>330</v>
      </c>
      <c r="P1339" s="40">
        <f t="shared" ref="P1339:P1358" si="192">(M1339+N1339)-O1339</f>
        <v>0</v>
      </c>
      <c r="Q1339" s="41"/>
    </row>
    <row r="1340" spans="2:18" ht="15" customHeight="1" x14ac:dyDescent="0.3">
      <c r="B1340" s="34">
        <f t="shared" si="188"/>
        <v>1496.1</v>
      </c>
      <c r="C1340" s="35">
        <v>1894</v>
      </c>
      <c r="D1340" s="34">
        <f t="shared" si="189"/>
        <v>1496.1</v>
      </c>
      <c r="E1340" s="36">
        <v>46064</v>
      </c>
      <c r="F1340" s="37">
        <v>1496.1</v>
      </c>
      <c r="G1340" s="36">
        <v>46065</v>
      </c>
      <c r="H1340" s="38">
        <f t="shared" si="190"/>
        <v>0</v>
      </c>
      <c r="K1340" s="33"/>
      <c r="L1340" s="687">
        <v>46063</v>
      </c>
      <c r="M1340" s="34">
        <f t="shared" si="191"/>
        <v>330</v>
      </c>
      <c r="N1340" s="37"/>
      <c r="O1340" s="35">
        <v>330</v>
      </c>
      <c r="P1340" s="40">
        <f t="shared" si="192"/>
        <v>0</v>
      </c>
      <c r="Q1340" s="41"/>
    </row>
    <row r="1341" spans="2:18" ht="15" customHeight="1" x14ac:dyDescent="0.3">
      <c r="B1341" s="34">
        <f t="shared" si="188"/>
        <v>1496.1</v>
      </c>
      <c r="C1341" s="35">
        <v>1894</v>
      </c>
      <c r="D1341" s="34">
        <f t="shared" si="189"/>
        <v>1496.1</v>
      </c>
      <c r="E1341" s="36">
        <v>46065</v>
      </c>
      <c r="F1341" s="37">
        <v>1496.1</v>
      </c>
      <c r="G1341" s="36">
        <v>46066</v>
      </c>
      <c r="H1341" s="38">
        <f t="shared" si="190"/>
        <v>0</v>
      </c>
      <c r="K1341" s="33"/>
      <c r="L1341" s="687">
        <v>46064</v>
      </c>
      <c r="M1341" s="34">
        <f t="shared" si="191"/>
        <v>330</v>
      </c>
      <c r="N1341" s="37"/>
      <c r="O1341" s="35">
        <v>330</v>
      </c>
      <c r="P1341" s="40">
        <f t="shared" si="192"/>
        <v>0</v>
      </c>
      <c r="Q1341" s="41"/>
    </row>
    <row r="1342" spans="2:18" ht="15" customHeight="1" x14ac:dyDescent="0.3">
      <c r="B1342" s="34">
        <f t="shared" si="188"/>
        <v>1496.1</v>
      </c>
      <c r="C1342" s="35">
        <v>1894</v>
      </c>
      <c r="D1342" s="34">
        <f t="shared" si="189"/>
        <v>1496.1</v>
      </c>
      <c r="E1342" s="36">
        <v>46066</v>
      </c>
      <c r="F1342" s="37">
        <v>1496.1</v>
      </c>
      <c r="G1342" s="36">
        <v>46067</v>
      </c>
      <c r="H1342" s="38">
        <f t="shared" si="190"/>
        <v>0</v>
      </c>
      <c r="K1342" s="33"/>
      <c r="L1342" s="687">
        <v>46065</v>
      </c>
      <c r="M1342" s="34">
        <f t="shared" si="191"/>
        <v>330</v>
      </c>
      <c r="N1342" s="37"/>
      <c r="O1342" s="35">
        <v>330</v>
      </c>
      <c r="P1342" s="40">
        <f t="shared" si="192"/>
        <v>0</v>
      </c>
      <c r="Q1342" s="41"/>
    </row>
    <row r="1343" spans="2:18" ht="15" customHeight="1" x14ac:dyDescent="0.3">
      <c r="B1343" s="34">
        <f t="shared" si="188"/>
        <v>1496.1</v>
      </c>
      <c r="C1343" s="35">
        <v>1894</v>
      </c>
      <c r="D1343" s="34">
        <f t="shared" si="189"/>
        <v>1496.1</v>
      </c>
      <c r="E1343" s="36">
        <v>46067</v>
      </c>
      <c r="F1343" s="37">
        <v>1496.1</v>
      </c>
      <c r="G1343" s="36">
        <v>46068</v>
      </c>
      <c r="H1343" s="38">
        <f t="shared" si="190"/>
        <v>0</v>
      </c>
      <c r="K1343" s="33"/>
      <c r="L1343" s="687">
        <v>46066</v>
      </c>
      <c r="M1343" s="34">
        <f t="shared" si="191"/>
        <v>330</v>
      </c>
      <c r="N1343" s="37"/>
      <c r="O1343" s="35">
        <v>330</v>
      </c>
      <c r="P1343" s="40">
        <f t="shared" si="192"/>
        <v>0</v>
      </c>
      <c r="Q1343" s="41"/>
    </row>
    <row r="1344" spans="2:18" ht="15" customHeight="1" x14ac:dyDescent="0.3">
      <c r="B1344" s="34">
        <f t="shared" si="188"/>
        <v>1496.1</v>
      </c>
      <c r="C1344" s="35">
        <v>1894</v>
      </c>
      <c r="D1344" s="34">
        <f t="shared" si="189"/>
        <v>1496.1</v>
      </c>
      <c r="E1344" s="36">
        <v>46068</v>
      </c>
      <c r="F1344" s="37">
        <v>1496.1</v>
      </c>
      <c r="G1344" s="36">
        <v>46069</v>
      </c>
      <c r="H1344" s="38">
        <f t="shared" si="190"/>
        <v>0</v>
      </c>
      <c r="K1344" s="33"/>
      <c r="L1344" s="687">
        <v>46067</v>
      </c>
      <c r="M1344" s="34">
        <f t="shared" si="191"/>
        <v>330</v>
      </c>
      <c r="N1344" s="37"/>
      <c r="O1344" s="35">
        <v>330</v>
      </c>
      <c r="P1344" s="40">
        <f t="shared" si="192"/>
        <v>0</v>
      </c>
      <c r="Q1344" s="41"/>
    </row>
    <row r="1345" spans="2:18" ht="15" customHeight="1" x14ac:dyDescent="0.3">
      <c r="B1345" s="34">
        <f t="shared" si="188"/>
        <v>1496.1</v>
      </c>
      <c r="C1345" s="35">
        <v>1894</v>
      </c>
      <c r="D1345" s="34">
        <f t="shared" si="189"/>
        <v>1496.1</v>
      </c>
      <c r="E1345" s="36">
        <v>46069</v>
      </c>
      <c r="F1345" s="37">
        <v>1496.1</v>
      </c>
      <c r="G1345" s="36">
        <v>46070</v>
      </c>
      <c r="H1345" s="38">
        <f t="shared" si="190"/>
        <v>0</v>
      </c>
      <c r="K1345" s="33"/>
      <c r="L1345" s="687">
        <v>46068</v>
      </c>
      <c r="M1345" s="34">
        <f t="shared" si="191"/>
        <v>330</v>
      </c>
      <c r="N1345" s="37"/>
      <c r="O1345" s="35">
        <v>330</v>
      </c>
      <c r="P1345" s="40">
        <f t="shared" si="192"/>
        <v>0</v>
      </c>
      <c r="Q1345" s="41"/>
    </row>
    <row r="1346" spans="2:18" ht="15" customHeight="1" x14ac:dyDescent="0.3">
      <c r="B1346" s="34">
        <f t="shared" si="188"/>
        <v>1496.1</v>
      </c>
      <c r="C1346" s="35">
        <v>1894</v>
      </c>
      <c r="D1346" s="34">
        <f t="shared" si="189"/>
        <v>1496.1</v>
      </c>
      <c r="E1346" s="36">
        <v>46070</v>
      </c>
      <c r="F1346" s="37">
        <v>1496.1</v>
      </c>
      <c r="G1346" s="36">
        <v>46071</v>
      </c>
      <c r="H1346" s="38">
        <f t="shared" si="190"/>
        <v>0</v>
      </c>
      <c r="K1346" s="33"/>
      <c r="L1346" s="687">
        <v>46069</v>
      </c>
      <c r="M1346" s="34">
        <f t="shared" si="191"/>
        <v>330</v>
      </c>
      <c r="N1346" s="37"/>
      <c r="O1346" s="35">
        <v>330</v>
      </c>
      <c r="P1346" s="40">
        <f t="shared" si="192"/>
        <v>0</v>
      </c>
      <c r="Q1346" s="41"/>
    </row>
    <row r="1347" spans="2:18" ht="15" customHeight="1" x14ac:dyDescent="0.3">
      <c r="B1347" s="34">
        <f t="shared" si="188"/>
        <v>1496.1</v>
      </c>
      <c r="C1347" s="35">
        <v>1894</v>
      </c>
      <c r="D1347" s="34">
        <f t="shared" si="189"/>
        <v>1496.1</v>
      </c>
      <c r="E1347" s="36">
        <v>46071</v>
      </c>
      <c r="F1347" s="37">
        <v>1496.1</v>
      </c>
      <c r="G1347" s="36">
        <v>46072</v>
      </c>
      <c r="H1347" s="38">
        <f t="shared" si="190"/>
        <v>0</v>
      </c>
      <c r="K1347" s="33"/>
      <c r="L1347" s="687">
        <v>46070</v>
      </c>
      <c r="M1347" s="34">
        <f t="shared" si="191"/>
        <v>330</v>
      </c>
      <c r="N1347" s="37"/>
      <c r="O1347" s="35">
        <v>330</v>
      </c>
      <c r="P1347" s="40">
        <f t="shared" si="192"/>
        <v>0</v>
      </c>
      <c r="Q1347" s="41"/>
    </row>
    <row r="1348" spans="2:18" ht="15" customHeight="1" x14ac:dyDescent="0.3">
      <c r="B1348" s="34">
        <f t="shared" si="188"/>
        <v>1496.1</v>
      </c>
      <c r="C1348" s="35">
        <v>1894</v>
      </c>
      <c r="D1348" s="34">
        <f t="shared" si="189"/>
        <v>1496.1</v>
      </c>
      <c r="E1348" s="36">
        <v>46072</v>
      </c>
      <c r="F1348" s="37">
        <v>1496.1</v>
      </c>
      <c r="G1348" s="36">
        <v>46073</v>
      </c>
      <c r="H1348" s="38">
        <f t="shared" si="190"/>
        <v>0</v>
      </c>
      <c r="K1348" s="33"/>
      <c r="L1348" s="687">
        <v>46071</v>
      </c>
      <c r="M1348" s="34">
        <f t="shared" si="191"/>
        <v>330</v>
      </c>
      <c r="N1348" s="37"/>
      <c r="O1348" s="35">
        <v>330</v>
      </c>
      <c r="P1348" s="40">
        <f t="shared" si="192"/>
        <v>0</v>
      </c>
      <c r="Q1348" s="41"/>
    </row>
    <row r="1349" spans="2:18" ht="15" customHeight="1" x14ac:dyDescent="0.3">
      <c r="B1349" s="34">
        <f t="shared" si="188"/>
        <v>1496.1</v>
      </c>
      <c r="C1349" s="35">
        <v>1894</v>
      </c>
      <c r="D1349" s="34">
        <f t="shared" si="189"/>
        <v>1496.1</v>
      </c>
      <c r="E1349" s="36">
        <v>46073</v>
      </c>
      <c r="F1349" s="37">
        <v>1496.1</v>
      </c>
      <c r="G1349" s="36">
        <v>46074</v>
      </c>
      <c r="H1349" s="38">
        <f t="shared" si="190"/>
        <v>0</v>
      </c>
      <c r="K1349" s="33"/>
      <c r="L1349" s="687">
        <v>46072</v>
      </c>
      <c r="M1349" s="34">
        <f t="shared" si="191"/>
        <v>330</v>
      </c>
      <c r="N1349" s="37"/>
      <c r="O1349" s="35">
        <v>330</v>
      </c>
      <c r="P1349" s="40">
        <f t="shared" si="192"/>
        <v>0</v>
      </c>
      <c r="Q1349" s="41"/>
    </row>
    <row r="1350" spans="2:18" ht="15" customHeight="1" x14ac:dyDescent="0.3">
      <c r="B1350" s="34">
        <f t="shared" si="188"/>
        <v>1496.1</v>
      </c>
      <c r="C1350" s="35">
        <v>1894</v>
      </c>
      <c r="D1350" s="34">
        <f t="shared" si="189"/>
        <v>1496.1</v>
      </c>
      <c r="E1350" s="36">
        <v>46074</v>
      </c>
      <c r="F1350" s="37">
        <v>1496.1</v>
      </c>
      <c r="G1350" s="36">
        <v>46075</v>
      </c>
      <c r="H1350" s="38">
        <f t="shared" si="190"/>
        <v>0</v>
      </c>
      <c r="K1350" s="33"/>
      <c r="L1350" s="687">
        <v>46073</v>
      </c>
      <c r="M1350" s="34">
        <f t="shared" si="191"/>
        <v>330</v>
      </c>
      <c r="N1350" s="37"/>
      <c r="O1350" s="35">
        <v>330</v>
      </c>
      <c r="P1350" s="40">
        <f t="shared" si="192"/>
        <v>0</v>
      </c>
      <c r="Q1350" s="41"/>
    </row>
    <row r="1351" spans="2:18" ht="15" customHeight="1" x14ac:dyDescent="0.3">
      <c r="B1351" s="34">
        <f t="shared" si="188"/>
        <v>1496.1</v>
      </c>
      <c r="C1351" s="35">
        <v>1894</v>
      </c>
      <c r="D1351" s="34">
        <f t="shared" si="189"/>
        <v>1496.1</v>
      </c>
      <c r="E1351" s="36">
        <v>46075</v>
      </c>
      <c r="F1351" s="37">
        <v>1496.1</v>
      </c>
      <c r="G1351" s="36">
        <v>46076</v>
      </c>
      <c r="H1351" s="38">
        <f t="shared" si="190"/>
        <v>0</v>
      </c>
      <c r="K1351" s="33"/>
      <c r="L1351" s="687">
        <v>46074</v>
      </c>
      <c r="M1351" s="34">
        <f t="shared" si="191"/>
        <v>330</v>
      </c>
      <c r="N1351" s="37"/>
      <c r="O1351" s="35">
        <v>330</v>
      </c>
      <c r="P1351" s="40">
        <f t="shared" si="192"/>
        <v>0</v>
      </c>
      <c r="Q1351" s="41"/>
    </row>
    <row r="1352" spans="2:18" ht="15" customHeight="1" x14ac:dyDescent="0.3">
      <c r="B1352" s="34">
        <f t="shared" si="188"/>
        <v>1496.1</v>
      </c>
      <c r="C1352" s="35">
        <v>1894</v>
      </c>
      <c r="D1352" s="34">
        <f t="shared" si="189"/>
        <v>1496.1</v>
      </c>
      <c r="E1352" s="36">
        <v>46076</v>
      </c>
      <c r="F1352" s="37">
        <v>1496.1</v>
      </c>
      <c r="G1352" s="36">
        <v>46077</v>
      </c>
      <c r="H1352" s="38">
        <f t="shared" si="190"/>
        <v>0</v>
      </c>
      <c r="K1352" s="33"/>
      <c r="L1352" s="687">
        <v>46075</v>
      </c>
      <c r="M1352" s="34">
        <f t="shared" si="191"/>
        <v>330</v>
      </c>
      <c r="N1352" s="37"/>
      <c r="O1352" s="35">
        <v>330</v>
      </c>
      <c r="P1352" s="40">
        <f t="shared" si="192"/>
        <v>0</v>
      </c>
      <c r="Q1352" s="41"/>
    </row>
    <row r="1353" spans="2:18" ht="15" customHeight="1" x14ac:dyDescent="0.3">
      <c r="B1353" s="34">
        <f t="shared" si="188"/>
        <v>1496.1</v>
      </c>
      <c r="C1353" s="35">
        <v>1894</v>
      </c>
      <c r="D1353" s="34">
        <f t="shared" si="189"/>
        <v>1496.1</v>
      </c>
      <c r="E1353" s="36">
        <v>46077</v>
      </c>
      <c r="F1353" s="37">
        <v>1496.1</v>
      </c>
      <c r="G1353" s="36">
        <v>46078</v>
      </c>
      <c r="H1353" s="38">
        <f t="shared" si="190"/>
        <v>0</v>
      </c>
      <c r="K1353" s="33"/>
      <c r="L1353" s="687">
        <v>46076</v>
      </c>
      <c r="M1353" s="34">
        <f t="shared" si="191"/>
        <v>330</v>
      </c>
      <c r="N1353" s="37"/>
      <c r="O1353" s="35">
        <v>330</v>
      </c>
      <c r="P1353" s="40">
        <f t="shared" si="192"/>
        <v>0</v>
      </c>
      <c r="Q1353" s="41"/>
    </row>
    <row r="1354" spans="2:18" ht="15" customHeight="1" x14ac:dyDescent="0.3">
      <c r="B1354" s="34">
        <f t="shared" si="188"/>
        <v>1496.1</v>
      </c>
      <c r="C1354" s="35">
        <v>1894</v>
      </c>
      <c r="D1354" s="34">
        <f t="shared" si="189"/>
        <v>1496.1</v>
      </c>
      <c r="E1354" s="36">
        <v>46078</v>
      </c>
      <c r="F1354" s="37">
        <v>1496.1</v>
      </c>
      <c r="G1354" s="36">
        <v>46079</v>
      </c>
      <c r="H1354" s="38">
        <f t="shared" si="190"/>
        <v>0</v>
      </c>
      <c r="K1354" s="33"/>
      <c r="L1354" s="687">
        <v>46077</v>
      </c>
      <c r="M1354" s="34">
        <f t="shared" si="191"/>
        <v>330</v>
      </c>
      <c r="N1354" s="37"/>
      <c r="O1354" s="35">
        <v>330</v>
      </c>
      <c r="P1354" s="40">
        <f t="shared" si="192"/>
        <v>0</v>
      </c>
      <c r="Q1354" s="41"/>
    </row>
    <row r="1355" spans="2:18" ht="15" customHeight="1" x14ac:dyDescent="0.3">
      <c r="B1355" s="34">
        <f t="shared" si="188"/>
        <v>1496.1</v>
      </c>
      <c r="C1355" s="35">
        <v>1894</v>
      </c>
      <c r="D1355" s="34">
        <f t="shared" si="189"/>
        <v>1496.1</v>
      </c>
      <c r="E1355" s="36">
        <v>46079</v>
      </c>
      <c r="F1355" s="37">
        <v>1499.2</v>
      </c>
      <c r="G1355" s="36">
        <v>46080</v>
      </c>
      <c r="H1355" s="38">
        <f t="shared" si="190"/>
        <v>3.1000000000001364</v>
      </c>
      <c r="K1355" s="33"/>
      <c r="L1355" s="687">
        <v>46078</v>
      </c>
      <c r="M1355" s="34">
        <f t="shared" si="191"/>
        <v>330</v>
      </c>
      <c r="N1355" s="37"/>
      <c r="O1355" s="35">
        <v>330</v>
      </c>
      <c r="P1355" s="40">
        <f t="shared" si="192"/>
        <v>0</v>
      </c>
      <c r="Q1355" s="41"/>
    </row>
    <row r="1356" spans="2:18" ht="15" customHeight="1" x14ac:dyDescent="0.3">
      <c r="B1356" s="34">
        <f t="shared" si="188"/>
        <v>1499.2</v>
      </c>
      <c r="C1356" s="35">
        <v>1894</v>
      </c>
      <c r="D1356" s="34">
        <f t="shared" si="189"/>
        <v>1499.2</v>
      </c>
      <c r="E1356" s="36">
        <v>46080</v>
      </c>
      <c r="F1356" s="37">
        <v>1499.2</v>
      </c>
      <c r="G1356" s="36">
        <v>46081</v>
      </c>
      <c r="H1356" s="38">
        <f t="shared" si="190"/>
        <v>0</v>
      </c>
      <c r="I1356">
        <f>SUM(H1329:H1356)</f>
        <v>3.4000000000000909</v>
      </c>
      <c r="K1356" s="33"/>
      <c r="L1356" s="687">
        <v>46079</v>
      </c>
      <c r="M1356" s="34">
        <f t="shared" si="191"/>
        <v>330</v>
      </c>
      <c r="N1356" s="37"/>
      <c r="O1356" s="35">
        <v>300</v>
      </c>
      <c r="P1356" s="40">
        <f t="shared" si="192"/>
        <v>30</v>
      </c>
      <c r="Q1356" s="41"/>
    </row>
    <row r="1357" spans="2:18" ht="15" customHeight="1" x14ac:dyDescent="0.3">
      <c r="B1357" s="34">
        <f t="shared" si="188"/>
        <v>1499.2</v>
      </c>
      <c r="C1357" s="35">
        <v>1894</v>
      </c>
      <c r="D1357" s="34">
        <f t="shared" si="189"/>
        <v>1499.2</v>
      </c>
      <c r="E1357" s="36">
        <v>46081</v>
      </c>
      <c r="F1357" s="37">
        <v>1499.2</v>
      </c>
      <c r="G1357" s="36">
        <v>46082</v>
      </c>
      <c r="H1357" s="38">
        <f t="shared" si="190"/>
        <v>0</v>
      </c>
      <c r="K1357" s="33"/>
      <c r="L1357" s="687">
        <v>46080</v>
      </c>
      <c r="M1357" s="34">
        <f t="shared" si="191"/>
        <v>300</v>
      </c>
      <c r="N1357" s="37"/>
      <c r="O1357" s="35">
        <v>300</v>
      </c>
      <c r="P1357" s="40">
        <f t="shared" si="192"/>
        <v>0</v>
      </c>
      <c r="Q1357" s="41"/>
    </row>
    <row r="1358" spans="2:18" ht="15" customHeight="1" x14ac:dyDescent="0.3">
      <c r="B1358" s="34">
        <f t="shared" si="188"/>
        <v>1499.2</v>
      </c>
      <c r="C1358" s="35">
        <v>1899</v>
      </c>
      <c r="D1358" s="34">
        <f t="shared" si="189"/>
        <v>1499.2</v>
      </c>
      <c r="E1358" s="36">
        <v>46082</v>
      </c>
      <c r="F1358" s="37">
        <v>1510.5</v>
      </c>
      <c r="G1358" s="36">
        <v>46083</v>
      </c>
      <c r="H1358" s="38">
        <f t="shared" si="190"/>
        <v>11.299999999999955</v>
      </c>
      <c r="K1358" s="661"/>
      <c r="L1358" s="718">
        <v>46081</v>
      </c>
      <c r="M1358" s="662">
        <f t="shared" si="191"/>
        <v>300</v>
      </c>
      <c r="N1358" s="663"/>
      <c r="O1358" s="664">
        <v>300</v>
      </c>
      <c r="P1358" s="665">
        <f t="shared" si="192"/>
        <v>0</v>
      </c>
      <c r="Q1358" s="666"/>
      <c r="R1358" s="48">
        <f>SUM(P1331:P1358)</f>
        <v>30</v>
      </c>
    </row>
    <row r="1359" spans="2:18" ht="15" customHeight="1" x14ac:dyDescent="0.3">
      <c r="B1359" s="34">
        <f t="shared" ref="B1359:B1415" si="193">(F1358)</f>
        <v>1510.5</v>
      </c>
      <c r="C1359" s="35">
        <v>1899</v>
      </c>
      <c r="D1359" s="34">
        <f t="shared" ref="D1359:D1415" si="194">F1358</f>
        <v>1510.5</v>
      </c>
      <c r="E1359" s="36">
        <v>46083</v>
      </c>
      <c r="F1359" s="37">
        <v>1510.9</v>
      </c>
      <c r="G1359" s="36">
        <v>46084</v>
      </c>
      <c r="H1359" s="38">
        <f t="shared" ref="H1359:H1415" si="195">F1359-D1359</f>
        <v>0.40000000000009095</v>
      </c>
      <c r="K1359" s="33"/>
      <c r="L1359" s="687">
        <v>46082</v>
      </c>
      <c r="M1359" s="34">
        <f t="shared" ref="M1359:M1415" si="196">O1358</f>
        <v>300</v>
      </c>
      <c r="N1359" s="37">
        <v>120</v>
      </c>
      <c r="O1359" s="35">
        <v>270</v>
      </c>
      <c r="P1359" s="40">
        <f t="shared" ref="P1359:P1415" si="197">(M1359+N1359)-O1359</f>
        <v>150</v>
      </c>
      <c r="Q1359" s="41"/>
    </row>
    <row r="1360" spans="2:18" ht="15" customHeight="1" x14ac:dyDescent="0.3">
      <c r="B1360" s="34">
        <f t="shared" si="193"/>
        <v>1510.9</v>
      </c>
      <c r="C1360" s="35">
        <v>1899</v>
      </c>
      <c r="D1360" s="34">
        <f t="shared" si="194"/>
        <v>1510.9</v>
      </c>
      <c r="E1360" s="36">
        <v>46084</v>
      </c>
      <c r="F1360" s="37">
        <v>1511.3</v>
      </c>
      <c r="G1360" s="36">
        <v>46085</v>
      </c>
      <c r="H1360" s="38">
        <f t="shared" si="195"/>
        <v>0.39999999999986358</v>
      </c>
      <c r="K1360" s="33"/>
      <c r="L1360" s="687">
        <v>46083</v>
      </c>
      <c r="M1360" s="34">
        <f t="shared" si="196"/>
        <v>270</v>
      </c>
      <c r="N1360" s="37"/>
      <c r="O1360" s="35">
        <v>270</v>
      </c>
      <c r="P1360" s="40">
        <f t="shared" si="197"/>
        <v>0</v>
      </c>
      <c r="Q1360" s="41"/>
    </row>
    <row r="1361" spans="2:17" ht="15" customHeight="1" x14ac:dyDescent="0.3">
      <c r="B1361" s="34">
        <f t="shared" si="193"/>
        <v>1511.3</v>
      </c>
      <c r="C1361" s="35">
        <v>1899</v>
      </c>
      <c r="D1361" s="34">
        <f t="shared" si="194"/>
        <v>1511.3</v>
      </c>
      <c r="E1361" s="36">
        <v>46085</v>
      </c>
      <c r="F1361" s="37">
        <v>1511.3</v>
      </c>
      <c r="G1361" s="36">
        <v>46086</v>
      </c>
      <c r="H1361" s="38">
        <f t="shared" si="195"/>
        <v>0</v>
      </c>
      <c r="K1361" s="33"/>
      <c r="L1361" s="687">
        <v>46084</v>
      </c>
      <c r="M1361" s="34">
        <f t="shared" si="196"/>
        <v>270</v>
      </c>
      <c r="N1361" s="37"/>
      <c r="O1361" s="35">
        <v>270</v>
      </c>
      <c r="P1361" s="40">
        <f t="shared" si="197"/>
        <v>0</v>
      </c>
      <c r="Q1361" s="41"/>
    </row>
    <row r="1362" spans="2:17" ht="15" customHeight="1" x14ac:dyDescent="0.3">
      <c r="B1362" s="34">
        <f t="shared" si="193"/>
        <v>1511.3</v>
      </c>
      <c r="C1362" s="35">
        <v>1899</v>
      </c>
      <c r="D1362" s="34">
        <f t="shared" si="194"/>
        <v>1511.3</v>
      </c>
      <c r="E1362" s="36">
        <v>46086</v>
      </c>
      <c r="F1362" s="37">
        <v>1511.3</v>
      </c>
      <c r="G1362" s="36">
        <v>46087</v>
      </c>
      <c r="H1362" s="38">
        <f t="shared" si="195"/>
        <v>0</v>
      </c>
      <c r="K1362" s="33"/>
      <c r="L1362" s="687">
        <v>46085</v>
      </c>
      <c r="M1362" s="34">
        <f t="shared" si="196"/>
        <v>270</v>
      </c>
      <c r="N1362" s="37"/>
      <c r="O1362" s="35">
        <v>270</v>
      </c>
      <c r="P1362" s="40">
        <f t="shared" si="197"/>
        <v>0</v>
      </c>
      <c r="Q1362" s="41"/>
    </row>
    <row r="1363" spans="2:17" ht="15" customHeight="1" x14ac:dyDescent="0.3">
      <c r="B1363" s="34">
        <f t="shared" si="193"/>
        <v>1511.3</v>
      </c>
      <c r="C1363" s="35">
        <v>1899</v>
      </c>
      <c r="D1363" s="34">
        <f t="shared" si="194"/>
        <v>1511.3</v>
      </c>
      <c r="E1363" s="36">
        <v>46087</v>
      </c>
      <c r="F1363" s="37">
        <v>1511.3</v>
      </c>
      <c r="G1363" s="36">
        <v>46088</v>
      </c>
      <c r="H1363" s="38">
        <f t="shared" si="195"/>
        <v>0</v>
      </c>
      <c r="K1363" s="33"/>
      <c r="L1363" s="687">
        <v>46086</v>
      </c>
      <c r="M1363" s="34">
        <f t="shared" si="196"/>
        <v>270</v>
      </c>
      <c r="N1363" s="37"/>
      <c r="O1363" s="35">
        <v>270</v>
      </c>
      <c r="P1363" s="40">
        <f t="shared" si="197"/>
        <v>0</v>
      </c>
      <c r="Q1363" s="41"/>
    </row>
    <row r="1364" spans="2:17" ht="15" customHeight="1" x14ac:dyDescent="0.3">
      <c r="B1364" s="34">
        <f t="shared" si="193"/>
        <v>1511.3</v>
      </c>
      <c r="C1364" s="35">
        <v>1899</v>
      </c>
      <c r="D1364" s="34">
        <f t="shared" si="194"/>
        <v>1511.3</v>
      </c>
      <c r="E1364" s="36">
        <v>46088</v>
      </c>
      <c r="F1364" s="37">
        <v>1511.5</v>
      </c>
      <c r="G1364" s="36">
        <v>46089</v>
      </c>
      <c r="H1364" s="38">
        <f t="shared" si="195"/>
        <v>0.20000000000004547</v>
      </c>
      <c r="K1364" s="33"/>
      <c r="L1364" s="687">
        <v>46087</v>
      </c>
      <c r="M1364" s="34">
        <f t="shared" si="196"/>
        <v>270</v>
      </c>
      <c r="N1364" s="37"/>
      <c r="O1364" s="35">
        <v>270</v>
      </c>
      <c r="P1364" s="40">
        <f t="shared" si="197"/>
        <v>0</v>
      </c>
      <c r="Q1364" s="41"/>
    </row>
    <row r="1365" spans="2:17" ht="15" customHeight="1" x14ac:dyDescent="0.3">
      <c r="B1365" s="34">
        <f t="shared" si="193"/>
        <v>1511.5</v>
      </c>
      <c r="C1365" s="35">
        <v>1899</v>
      </c>
      <c r="D1365" s="34">
        <f t="shared" si="194"/>
        <v>1511.5</v>
      </c>
      <c r="E1365" s="36">
        <v>46089</v>
      </c>
      <c r="F1365" s="37">
        <v>1510.5</v>
      </c>
      <c r="G1365" s="36">
        <v>46090</v>
      </c>
      <c r="H1365" s="38">
        <f t="shared" si="195"/>
        <v>-1</v>
      </c>
      <c r="K1365" s="33"/>
      <c r="L1365" s="687">
        <v>46088</v>
      </c>
      <c r="M1365" s="34">
        <f t="shared" si="196"/>
        <v>270</v>
      </c>
      <c r="N1365" s="37"/>
      <c r="O1365" s="35">
        <v>270</v>
      </c>
      <c r="P1365" s="40">
        <f t="shared" si="197"/>
        <v>0</v>
      </c>
      <c r="Q1365" s="41"/>
    </row>
    <row r="1366" spans="2:17" ht="15" customHeight="1" x14ac:dyDescent="0.3">
      <c r="B1366" s="34">
        <f t="shared" si="193"/>
        <v>1510.5</v>
      </c>
      <c r="C1366" s="35">
        <v>1899</v>
      </c>
      <c r="D1366" s="34">
        <f t="shared" si="194"/>
        <v>1510.5</v>
      </c>
      <c r="E1366" s="36">
        <v>46090</v>
      </c>
      <c r="F1366" s="37">
        <v>1510.5</v>
      </c>
      <c r="G1366" s="36">
        <v>46091</v>
      </c>
      <c r="H1366" s="38">
        <f t="shared" si="195"/>
        <v>0</v>
      </c>
      <c r="K1366" s="33"/>
      <c r="L1366" s="687">
        <v>46089</v>
      </c>
      <c r="M1366" s="34">
        <f t="shared" si="196"/>
        <v>270</v>
      </c>
      <c r="N1366" s="37"/>
      <c r="O1366" s="35">
        <v>270</v>
      </c>
      <c r="P1366" s="40">
        <f t="shared" si="197"/>
        <v>0</v>
      </c>
      <c r="Q1366" s="41"/>
    </row>
    <row r="1367" spans="2:17" ht="15" customHeight="1" x14ac:dyDescent="0.3">
      <c r="B1367" s="34">
        <f t="shared" si="193"/>
        <v>1510.5</v>
      </c>
      <c r="C1367" s="35">
        <v>1899</v>
      </c>
      <c r="D1367" s="34">
        <f t="shared" si="194"/>
        <v>1510.5</v>
      </c>
      <c r="E1367" s="36">
        <v>46091</v>
      </c>
      <c r="F1367" s="37">
        <v>1510.5</v>
      </c>
      <c r="G1367" s="36">
        <v>46092</v>
      </c>
      <c r="H1367" s="38">
        <f t="shared" si="195"/>
        <v>0</v>
      </c>
      <c r="K1367" s="33"/>
      <c r="L1367" s="687">
        <v>46090</v>
      </c>
      <c r="M1367" s="34">
        <f t="shared" si="196"/>
        <v>270</v>
      </c>
      <c r="N1367" s="37"/>
      <c r="O1367" s="35">
        <v>270</v>
      </c>
      <c r="P1367" s="40">
        <f t="shared" si="197"/>
        <v>0</v>
      </c>
      <c r="Q1367" s="41"/>
    </row>
    <row r="1368" spans="2:17" ht="15" customHeight="1" x14ac:dyDescent="0.3">
      <c r="B1368" s="34">
        <f t="shared" si="193"/>
        <v>1510.5</v>
      </c>
      <c r="C1368" s="35">
        <v>1899</v>
      </c>
      <c r="D1368" s="34">
        <f t="shared" si="194"/>
        <v>1510.5</v>
      </c>
      <c r="E1368" s="36">
        <v>46092</v>
      </c>
      <c r="F1368" s="37">
        <v>1511.8</v>
      </c>
      <c r="G1368" s="36">
        <v>46093</v>
      </c>
      <c r="H1368" s="38">
        <f t="shared" si="195"/>
        <v>1.2999999999999545</v>
      </c>
      <c r="K1368" s="33"/>
      <c r="L1368" s="687">
        <v>46091</v>
      </c>
      <c r="M1368" s="34">
        <f t="shared" si="196"/>
        <v>270</v>
      </c>
      <c r="N1368" s="37"/>
      <c r="O1368" s="35">
        <v>270</v>
      </c>
      <c r="P1368" s="40">
        <f t="shared" si="197"/>
        <v>0</v>
      </c>
      <c r="Q1368" s="41"/>
    </row>
    <row r="1369" spans="2:17" ht="15" customHeight="1" x14ac:dyDescent="0.3">
      <c r="B1369" s="34">
        <f t="shared" si="193"/>
        <v>1511.8</v>
      </c>
      <c r="C1369" s="35">
        <v>1912</v>
      </c>
      <c r="D1369" s="34">
        <f t="shared" si="194"/>
        <v>1511.8</v>
      </c>
      <c r="E1369" s="36">
        <v>46093</v>
      </c>
      <c r="F1369" s="37">
        <v>1513.4</v>
      </c>
      <c r="G1369" s="36">
        <v>46094</v>
      </c>
      <c r="H1369" s="38">
        <f t="shared" si="195"/>
        <v>1.6000000000001364</v>
      </c>
      <c r="K1369" s="33"/>
      <c r="L1369" s="687">
        <v>46092</v>
      </c>
      <c r="M1369" s="34">
        <f t="shared" si="196"/>
        <v>270</v>
      </c>
      <c r="N1369" s="37"/>
      <c r="O1369" s="35">
        <v>270</v>
      </c>
      <c r="P1369" s="40">
        <f t="shared" si="197"/>
        <v>0</v>
      </c>
      <c r="Q1369" s="41"/>
    </row>
    <row r="1370" spans="2:17" ht="15" customHeight="1" x14ac:dyDescent="0.3">
      <c r="B1370" s="34">
        <f t="shared" si="193"/>
        <v>1513.4</v>
      </c>
      <c r="C1370" s="35">
        <v>1912</v>
      </c>
      <c r="D1370" s="34">
        <f t="shared" si="194"/>
        <v>1513.4</v>
      </c>
      <c r="E1370" s="36">
        <v>46094</v>
      </c>
      <c r="F1370" s="37">
        <v>1513.4</v>
      </c>
      <c r="G1370" s="36">
        <v>46095</v>
      </c>
      <c r="H1370" s="38">
        <f t="shared" si="195"/>
        <v>0</v>
      </c>
      <c r="K1370" s="33"/>
      <c r="L1370" s="687">
        <v>46093</v>
      </c>
      <c r="M1370" s="34">
        <f t="shared" si="196"/>
        <v>270</v>
      </c>
      <c r="N1370" s="37"/>
      <c r="O1370" s="35">
        <v>210</v>
      </c>
      <c r="P1370" s="40">
        <f t="shared" si="197"/>
        <v>60</v>
      </c>
      <c r="Q1370" s="41"/>
    </row>
    <row r="1371" spans="2:17" ht="15" customHeight="1" x14ac:dyDescent="0.3">
      <c r="B1371" s="34">
        <f t="shared" si="193"/>
        <v>1513.4</v>
      </c>
      <c r="C1371" s="35">
        <v>1912</v>
      </c>
      <c r="D1371" s="34">
        <f t="shared" si="194"/>
        <v>1513.4</v>
      </c>
      <c r="E1371" s="36">
        <v>46095</v>
      </c>
      <c r="F1371" s="37">
        <v>1513.4</v>
      </c>
      <c r="G1371" s="36">
        <v>46096</v>
      </c>
      <c r="H1371" s="38">
        <f t="shared" si="195"/>
        <v>0</v>
      </c>
      <c r="K1371" s="33"/>
      <c r="L1371" s="687">
        <v>46094</v>
      </c>
      <c r="M1371" s="34">
        <f t="shared" si="196"/>
        <v>210</v>
      </c>
      <c r="N1371" s="37"/>
      <c r="O1371" s="35">
        <v>210</v>
      </c>
      <c r="P1371" s="40">
        <f t="shared" si="197"/>
        <v>0</v>
      </c>
      <c r="Q1371" s="41"/>
    </row>
    <row r="1372" spans="2:17" ht="15" customHeight="1" x14ac:dyDescent="0.3">
      <c r="B1372" s="34">
        <f t="shared" si="193"/>
        <v>1513.4</v>
      </c>
      <c r="C1372" s="35">
        <v>1913</v>
      </c>
      <c r="D1372" s="34">
        <f t="shared" si="194"/>
        <v>1513.4</v>
      </c>
      <c r="E1372" s="36">
        <v>46096</v>
      </c>
      <c r="F1372" s="37">
        <v>1513.8</v>
      </c>
      <c r="G1372" s="36">
        <v>46097</v>
      </c>
      <c r="H1372" s="38">
        <f t="shared" si="195"/>
        <v>0.39999999999986358</v>
      </c>
      <c r="K1372" s="33"/>
      <c r="L1372" s="687">
        <v>46095</v>
      </c>
      <c r="M1372" s="34">
        <f t="shared" si="196"/>
        <v>210</v>
      </c>
      <c r="N1372" s="37"/>
      <c r="O1372" s="35">
        <v>210</v>
      </c>
      <c r="P1372" s="40">
        <f t="shared" si="197"/>
        <v>0</v>
      </c>
      <c r="Q1372" s="41"/>
    </row>
    <row r="1373" spans="2:17" ht="15" customHeight="1" x14ac:dyDescent="0.3">
      <c r="B1373" s="34">
        <f t="shared" si="193"/>
        <v>1513.8</v>
      </c>
      <c r="C1373" s="35">
        <v>1913</v>
      </c>
      <c r="D1373" s="34">
        <f t="shared" si="194"/>
        <v>1513.8</v>
      </c>
      <c r="E1373" s="36">
        <v>46097</v>
      </c>
      <c r="F1373" s="37">
        <v>1514.6</v>
      </c>
      <c r="G1373" s="36">
        <v>46098</v>
      </c>
      <c r="H1373" s="38">
        <f t="shared" si="195"/>
        <v>0.79999999999995453</v>
      </c>
      <c r="K1373" s="33"/>
      <c r="L1373" s="687">
        <v>46096</v>
      </c>
      <c r="M1373" s="34">
        <f t="shared" si="196"/>
        <v>210</v>
      </c>
      <c r="N1373" s="37"/>
      <c r="O1373" s="35">
        <v>210</v>
      </c>
      <c r="P1373" s="40">
        <f t="shared" si="197"/>
        <v>0</v>
      </c>
      <c r="Q1373" s="41"/>
    </row>
    <row r="1374" spans="2:17" ht="15" customHeight="1" x14ac:dyDescent="0.3">
      <c r="B1374" s="34">
        <f t="shared" si="193"/>
        <v>1514.6</v>
      </c>
      <c r="C1374" s="35">
        <v>1913</v>
      </c>
      <c r="D1374" s="34">
        <f t="shared" si="194"/>
        <v>1514.6</v>
      </c>
      <c r="E1374" s="36">
        <v>46098</v>
      </c>
      <c r="F1374" s="37">
        <v>1514.7</v>
      </c>
      <c r="G1374" s="36">
        <v>46099</v>
      </c>
      <c r="H1374" s="38">
        <f t="shared" si="195"/>
        <v>0.10000000000013642</v>
      </c>
      <c r="K1374" s="33"/>
      <c r="L1374" s="687">
        <v>46097</v>
      </c>
      <c r="M1374" s="34">
        <f t="shared" si="196"/>
        <v>210</v>
      </c>
      <c r="N1374" s="37">
        <v>90</v>
      </c>
      <c r="O1374" s="35">
        <v>270</v>
      </c>
      <c r="P1374" s="40">
        <f t="shared" si="197"/>
        <v>30</v>
      </c>
      <c r="Q1374" s="41"/>
    </row>
    <row r="1375" spans="2:17" ht="15" customHeight="1" x14ac:dyDescent="0.3">
      <c r="B1375" s="34">
        <f t="shared" si="193"/>
        <v>1514.7</v>
      </c>
      <c r="C1375" s="35">
        <v>1913</v>
      </c>
      <c r="D1375" s="34">
        <f t="shared" si="194"/>
        <v>1514.7</v>
      </c>
      <c r="E1375" s="36">
        <v>46099</v>
      </c>
      <c r="F1375" s="37">
        <v>1514.9</v>
      </c>
      <c r="G1375" s="36">
        <v>46100</v>
      </c>
      <c r="H1375" s="38">
        <f t="shared" si="195"/>
        <v>0.20000000000004547</v>
      </c>
      <c r="K1375" s="33"/>
      <c r="L1375" s="687">
        <v>46098</v>
      </c>
      <c r="M1375" s="34">
        <f t="shared" si="196"/>
        <v>270</v>
      </c>
      <c r="N1375" s="37"/>
      <c r="O1375" s="35">
        <v>270</v>
      </c>
      <c r="P1375" s="40">
        <f t="shared" si="197"/>
        <v>0</v>
      </c>
      <c r="Q1375" s="41"/>
    </row>
    <row r="1376" spans="2:17" ht="15" customHeight="1" x14ac:dyDescent="0.3">
      <c r="B1376" s="34">
        <f t="shared" si="193"/>
        <v>1514.9</v>
      </c>
      <c r="C1376" s="35">
        <v>1913</v>
      </c>
      <c r="D1376" s="34">
        <f t="shared" si="194"/>
        <v>1514.9</v>
      </c>
      <c r="E1376" s="36">
        <v>46100</v>
      </c>
      <c r="F1376" s="37">
        <v>1514.9</v>
      </c>
      <c r="G1376" s="36">
        <v>46101</v>
      </c>
      <c r="H1376" s="38">
        <f t="shared" si="195"/>
        <v>0</v>
      </c>
      <c r="K1376" s="33"/>
      <c r="L1376" s="687">
        <v>46099</v>
      </c>
      <c r="M1376" s="34">
        <f t="shared" si="196"/>
        <v>270</v>
      </c>
      <c r="N1376" s="37"/>
      <c r="O1376" s="35">
        <v>270</v>
      </c>
      <c r="P1376" s="40">
        <f t="shared" si="197"/>
        <v>0</v>
      </c>
      <c r="Q1376" s="41"/>
    </row>
    <row r="1377" spans="2:18" ht="15" customHeight="1" x14ac:dyDescent="0.3">
      <c r="B1377" s="34">
        <f t="shared" si="193"/>
        <v>1514.9</v>
      </c>
      <c r="C1377" s="35">
        <v>1913</v>
      </c>
      <c r="D1377" s="34">
        <f t="shared" si="194"/>
        <v>1514.9</v>
      </c>
      <c r="E1377" s="36">
        <v>46101</v>
      </c>
      <c r="F1377" s="37">
        <v>1515.3</v>
      </c>
      <c r="G1377" s="36">
        <v>46102</v>
      </c>
      <c r="H1377" s="38">
        <f t="shared" si="195"/>
        <v>0.39999999999986358</v>
      </c>
      <c r="K1377" s="33"/>
      <c r="L1377" s="687">
        <v>46100</v>
      </c>
      <c r="M1377" s="34">
        <f t="shared" si="196"/>
        <v>270</v>
      </c>
      <c r="N1377" s="37"/>
      <c r="O1377" s="35">
        <v>270</v>
      </c>
      <c r="P1377" s="40">
        <f t="shared" si="197"/>
        <v>0</v>
      </c>
      <c r="Q1377" s="41"/>
    </row>
    <row r="1378" spans="2:18" ht="15" customHeight="1" x14ac:dyDescent="0.3">
      <c r="B1378" s="34">
        <f t="shared" si="193"/>
        <v>1515.3</v>
      </c>
      <c r="C1378" s="35">
        <v>1913</v>
      </c>
      <c r="D1378" s="34">
        <f t="shared" si="194"/>
        <v>1515.3</v>
      </c>
      <c r="E1378" s="36">
        <v>46102</v>
      </c>
      <c r="F1378" s="37">
        <v>1515.4</v>
      </c>
      <c r="G1378" s="36">
        <v>46103</v>
      </c>
      <c r="H1378" s="38">
        <f t="shared" si="195"/>
        <v>0.10000000000013642</v>
      </c>
      <c r="K1378" s="33"/>
      <c r="L1378" s="687">
        <v>46101</v>
      </c>
      <c r="M1378" s="34">
        <f t="shared" si="196"/>
        <v>270</v>
      </c>
      <c r="N1378" s="37">
        <v>130</v>
      </c>
      <c r="O1378" s="35">
        <v>400</v>
      </c>
      <c r="P1378" s="40">
        <f t="shared" si="197"/>
        <v>0</v>
      </c>
      <c r="Q1378" s="41"/>
    </row>
    <row r="1379" spans="2:18" ht="15" customHeight="1" x14ac:dyDescent="0.3">
      <c r="B1379" s="34">
        <f t="shared" si="193"/>
        <v>1515.4</v>
      </c>
      <c r="C1379" s="35">
        <v>1922</v>
      </c>
      <c r="D1379" s="34">
        <f t="shared" si="194"/>
        <v>1515.4</v>
      </c>
      <c r="E1379" s="36">
        <v>46103</v>
      </c>
      <c r="F1379" s="37">
        <v>1515.6</v>
      </c>
      <c r="G1379" s="36">
        <v>46104</v>
      </c>
      <c r="H1379" s="38">
        <f t="shared" si="195"/>
        <v>0.1999999999998181</v>
      </c>
      <c r="K1379" s="33"/>
      <c r="L1379" s="687">
        <v>46102</v>
      </c>
      <c r="M1379" s="34">
        <f t="shared" si="196"/>
        <v>400</v>
      </c>
      <c r="N1379" s="37"/>
      <c r="O1379" s="35">
        <v>400</v>
      </c>
      <c r="P1379" s="40">
        <f t="shared" si="197"/>
        <v>0</v>
      </c>
      <c r="Q1379" s="41"/>
    </row>
    <row r="1380" spans="2:18" ht="15" customHeight="1" x14ac:dyDescent="0.3">
      <c r="B1380" s="34">
        <f t="shared" si="193"/>
        <v>1515.6</v>
      </c>
      <c r="C1380" s="35">
        <v>1922</v>
      </c>
      <c r="D1380" s="34">
        <f t="shared" si="194"/>
        <v>1515.6</v>
      </c>
      <c r="E1380" s="36">
        <v>46104</v>
      </c>
      <c r="F1380" s="37">
        <v>1515.6</v>
      </c>
      <c r="G1380" s="36">
        <v>46105</v>
      </c>
      <c r="H1380" s="38">
        <f t="shared" si="195"/>
        <v>0</v>
      </c>
      <c r="K1380" s="33"/>
      <c r="L1380" s="687">
        <v>46103</v>
      </c>
      <c r="M1380" s="34">
        <f t="shared" si="196"/>
        <v>400</v>
      </c>
      <c r="N1380" s="37"/>
      <c r="O1380" s="35">
        <v>400</v>
      </c>
      <c r="P1380" s="40">
        <f t="shared" si="197"/>
        <v>0</v>
      </c>
      <c r="Q1380" s="41"/>
    </row>
    <row r="1381" spans="2:18" ht="15" customHeight="1" x14ac:dyDescent="0.3">
      <c r="B1381" s="34">
        <f t="shared" si="193"/>
        <v>1515.6</v>
      </c>
      <c r="C1381" s="35">
        <v>1922</v>
      </c>
      <c r="D1381" s="34">
        <f t="shared" si="194"/>
        <v>1515.6</v>
      </c>
      <c r="E1381" s="36">
        <v>46105</v>
      </c>
      <c r="F1381" s="37">
        <v>1515.6</v>
      </c>
      <c r="G1381" s="36">
        <v>46106</v>
      </c>
      <c r="H1381" s="38">
        <f t="shared" si="195"/>
        <v>0</v>
      </c>
      <c r="K1381" s="33"/>
      <c r="L1381" s="687">
        <v>46104</v>
      </c>
      <c r="M1381" s="34">
        <f t="shared" si="196"/>
        <v>400</v>
      </c>
      <c r="N1381" s="37"/>
      <c r="O1381" s="35">
        <v>400</v>
      </c>
      <c r="P1381" s="40">
        <f t="shared" si="197"/>
        <v>0</v>
      </c>
      <c r="Q1381" s="41"/>
    </row>
    <row r="1382" spans="2:18" ht="15" customHeight="1" x14ac:dyDescent="0.3">
      <c r="B1382" s="34">
        <f t="shared" si="193"/>
        <v>1515.6</v>
      </c>
      <c r="C1382" s="35">
        <v>1922</v>
      </c>
      <c r="D1382" s="34">
        <f t="shared" si="194"/>
        <v>1515.6</v>
      </c>
      <c r="E1382" s="36">
        <v>46106</v>
      </c>
      <c r="F1382" s="37">
        <v>1515.6</v>
      </c>
      <c r="G1382" s="36">
        <v>46107</v>
      </c>
      <c r="H1382" s="38">
        <f t="shared" si="195"/>
        <v>0</v>
      </c>
      <c r="K1382" s="33"/>
      <c r="L1382" s="687">
        <v>46105</v>
      </c>
      <c r="M1382" s="34">
        <f t="shared" si="196"/>
        <v>400</v>
      </c>
      <c r="N1382" s="37"/>
      <c r="O1382" s="35">
        <v>400</v>
      </c>
      <c r="P1382" s="40">
        <f t="shared" si="197"/>
        <v>0</v>
      </c>
      <c r="Q1382" s="41"/>
    </row>
    <row r="1383" spans="2:18" ht="15" customHeight="1" x14ac:dyDescent="0.3">
      <c r="B1383" s="34">
        <f t="shared" si="193"/>
        <v>1515.6</v>
      </c>
      <c r="C1383" s="35">
        <v>1924</v>
      </c>
      <c r="D1383" s="34">
        <f t="shared" si="194"/>
        <v>1515.6</v>
      </c>
      <c r="E1383" s="36">
        <v>46107</v>
      </c>
      <c r="F1383" s="37">
        <v>1516.1</v>
      </c>
      <c r="G1383" s="36">
        <v>46108</v>
      </c>
      <c r="H1383" s="38">
        <f t="shared" si="195"/>
        <v>0.5</v>
      </c>
      <c r="K1383" s="33"/>
      <c r="L1383" s="687">
        <v>46106</v>
      </c>
      <c r="M1383" s="34">
        <f t="shared" si="196"/>
        <v>400</v>
      </c>
      <c r="N1383" s="37"/>
      <c r="O1383" s="35">
        <v>400</v>
      </c>
      <c r="P1383" s="40">
        <f t="shared" si="197"/>
        <v>0</v>
      </c>
      <c r="Q1383" s="41"/>
    </row>
    <row r="1384" spans="2:18" ht="15" customHeight="1" x14ac:dyDescent="0.3">
      <c r="B1384" s="34">
        <f t="shared" si="193"/>
        <v>1516.1</v>
      </c>
      <c r="C1384" s="35">
        <v>1924</v>
      </c>
      <c r="D1384" s="34">
        <f t="shared" si="194"/>
        <v>1516.1</v>
      </c>
      <c r="E1384" s="36">
        <v>46108</v>
      </c>
      <c r="F1384" s="37">
        <v>1516.1</v>
      </c>
      <c r="G1384" s="36">
        <v>46109</v>
      </c>
      <c r="H1384" s="38">
        <f t="shared" si="195"/>
        <v>0</v>
      </c>
      <c r="K1384" s="33"/>
      <c r="L1384" s="687">
        <v>46107</v>
      </c>
      <c r="M1384" s="34">
        <f t="shared" si="196"/>
        <v>400</v>
      </c>
      <c r="N1384" s="37"/>
      <c r="O1384" s="35">
        <v>400</v>
      </c>
      <c r="P1384" s="40">
        <f t="shared" si="197"/>
        <v>0</v>
      </c>
      <c r="Q1384" s="41"/>
    </row>
    <row r="1385" spans="2:18" ht="15" customHeight="1" x14ac:dyDescent="0.3">
      <c r="B1385" s="34">
        <f t="shared" si="193"/>
        <v>1516.1</v>
      </c>
      <c r="C1385" s="35">
        <v>1924</v>
      </c>
      <c r="D1385" s="34">
        <f t="shared" si="194"/>
        <v>1516.1</v>
      </c>
      <c r="E1385" s="36">
        <v>46109</v>
      </c>
      <c r="F1385" s="37">
        <v>1516.1</v>
      </c>
      <c r="G1385" s="36">
        <v>46110</v>
      </c>
      <c r="H1385" s="38">
        <f t="shared" si="195"/>
        <v>0</v>
      </c>
      <c r="K1385" s="33"/>
      <c r="L1385" s="687">
        <v>46108</v>
      </c>
      <c r="M1385" s="34">
        <f t="shared" si="196"/>
        <v>400</v>
      </c>
      <c r="N1385" s="37"/>
      <c r="O1385" s="35">
        <v>400</v>
      </c>
      <c r="P1385" s="40">
        <f t="shared" si="197"/>
        <v>0</v>
      </c>
      <c r="Q1385" s="41"/>
    </row>
    <row r="1386" spans="2:18" ht="15" customHeight="1" x14ac:dyDescent="0.3">
      <c r="B1386" s="34">
        <f t="shared" si="193"/>
        <v>1516.1</v>
      </c>
      <c r="C1386" s="35">
        <v>1924</v>
      </c>
      <c r="D1386" s="34">
        <f t="shared" si="194"/>
        <v>1516.1</v>
      </c>
      <c r="E1386" s="36">
        <v>46110</v>
      </c>
      <c r="F1386" s="37">
        <v>1516.1</v>
      </c>
      <c r="G1386" s="36">
        <v>46111</v>
      </c>
      <c r="H1386" s="38">
        <f t="shared" si="195"/>
        <v>0</v>
      </c>
      <c r="K1386" s="33"/>
      <c r="L1386" s="687">
        <v>46109</v>
      </c>
      <c r="M1386" s="34">
        <f t="shared" si="196"/>
        <v>400</v>
      </c>
      <c r="N1386" s="37"/>
      <c r="O1386" s="35">
        <v>400</v>
      </c>
      <c r="P1386" s="40">
        <f t="shared" si="197"/>
        <v>0</v>
      </c>
      <c r="Q1386" s="41"/>
    </row>
    <row r="1387" spans="2:18" ht="15" customHeight="1" x14ac:dyDescent="0.3">
      <c r="B1387" s="34">
        <f t="shared" si="193"/>
        <v>1516.1</v>
      </c>
      <c r="C1387" s="35">
        <v>1924</v>
      </c>
      <c r="D1387" s="34">
        <f t="shared" si="194"/>
        <v>1516.1</v>
      </c>
      <c r="E1387" s="36">
        <v>46111</v>
      </c>
      <c r="F1387" s="37">
        <v>1516.1</v>
      </c>
      <c r="G1387" s="36">
        <v>46112</v>
      </c>
      <c r="H1387" s="38">
        <f t="shared" si="195"/>
        <v>0</v>
      </c>
      <c r="I1387">
        <f>SUM(H1357:H1387)</f>
        <v>16.899999999999864</v>
      </c>
      <c r="K1387" s="33"/>
      <c r="L1387" s="687">
        <v>46110</v>
      </c>
      <c r="M1387" s="34">
        <f t="shared" si="196"/>
        <v>400</v>
      </c>
      <c r="N1387" s="37"/>
      <c r="O1387" s="35">
        <v>400</v>
      </c>
      <c r="P1387" s="40">
        <f t="shared" si="197"/>
        <v>0</v>
      </c>
      <c r="Q1387" s="41"/>
    </row>
    <row r="1388" spans="2:18" ht="15" customHeight="1" x14ac:dyDescent="0.3">
      <c r="B1388" s="34">
        <f t="shared" si="193"/>
        <v>1516.1</v>
      </c>
      <c r="C1388" s="35">
        <v>1924</v>
      </c>
      <c r="D1388" s="34">
        <f t="shared" si="194"/>
        <v>1516.1</v>
      </c>
      <c r="E1388" s="36">
        <v>46112</v>
      </c>
      <c r="F1388" s="37">
        <v>1516.1</v>
      </c>
      <c r="G1388" s="36">
        <v>46113</v>
      </c>
      <c r="H1388" s="38">
        <f t="shared" si="195"/>
        <v>0</v>
      </c>
      <c r="K1388" s="33"/>
      <c r="L1388" s="687">
        <v>46111</v>
      </c>
      <c r="M1388" s="34">
        <f t="shared" si="196"/>
        <v>400</v>
      </c>
      <c r="N1388" s="37"/>
      <c r="O1388" s="35">
        <v>400</v>
      </c>
      <c r="P1388" s="40">
        <f t="shared" si="197"/>
        <v>0</v>
      </c>
      <c r="Q1388" s="41"/>
    </row>
    <row r="1389" spans="2:18" ht="15" customHeight="1" x14ac:dyDescent="0.3">
      <c r="B1389" s="34">
        <f t="shared" si="193"/>
        <v>1516.1</v>
      </c>
      <c r="C1389" s="35">
        <v>1924</v>
      </c>
      <c r="D1389" s="34">
        <f t="shared" si="194"/>
        <v>1516.1</v>
      </c>
      <c r="E1389" s="36">
        <v>46113</v>
      </c>
      <c r="F1389" s="37">
        <v>1516.1</v>
      </c>
      <c r="G1389" s="36">
        <v>46114</v>
      </c>
      <c r="H1389" s="38">
        <f t="shared" si="195"/>
        <v>0</v>
      </c>
      <c r="K1389" s="33"/>
      <c r="L1389" s="687">
        <v>46112</v>
      </c>
      <c r="M1389" s="34">
        <f t="shared" si="196"/>
        <v>400</v>
      </c>
      <c r="N1389" s="37"/>
      <c r="O1389" s="35">
        <v>400</v>
      </c>
      <c r="P1389" s="40">
        <f t="shared" si="197"/>
        <v>0</v>
      </c>
      <c r="Q1389" s="41"/>
      <c r="R1389" s="48">
        <f>SUM(P1359:P1389)</f>
        <v>240</v>
      </c>
    </row>
    <row r="1390" spans="2:18" ht="15" customHeight="1" x14ac:dyDescent="0.3">
      <c r="B1390" s="34">
        <f t="shared" si="193"/>
        <v>1516.1</v>
      </c>
      <c r="C1390" s="35">
        <v>1924</v>
      </c>
      <c r="D1390" s="34">
        <f t="shared" si="194"/>
        <v>1516.1</v>
      </c>
      <c r="E1390" s="36">
        <v>46114</v>
      </c>
      <c r="F1390" s="37">
        <v>1516.1</v>
      </c>
      <c r="G1390" s="36">
        <v>46115</v>
      </c>
      <c r="H1390" s="38">
        <f t="shared" si="195"/>
        <v>0</v>
      </c>
      <c r="K1390" s="33"/>
      <c r="L1390" s="687">
        <v>46113</v>
      </c>
      <c r="M1390" s="34">
        <f t="shared" si="196"/>
        <v>400</v>
      </c>
      <c r="N1390" s="37"/>
      <c r="O1390" s="35">
        <v>400</v>
      </c>
      <c r="P1390" s="40">
        <f t="shared" si="197"/>
        <v>0</v>
      </c>
      <c r="Q1390" s="41"/>
    </row>
    <row r="1391" spans="2:18" ht="15" customHeight="1" x14ac:dyDescent="0.3">
      <c r="B1391" s="34">
        <f t="shared" si="193"/>
        <v>1516.1</v>
      </c>
      <c r="C1391" s="35">
        <v>1924</v>
      </c>
      <c r="D1391" s="34">
        <f t="shared" si="194"/>
        <v>1516.1</v>
      </c>
      <c r="E1391" s="36">
        <v>46115</v>
      </c>
      <c r="F1391" s="37">
        <v>1516.1</v>
      </c>
      <c r="G1391" s="36">
        <v>46116</v>
      </c>
      <c r="H1391" s="38">
        <f t="shared" si="195"/>
        <v>0</v>
      </c>
      <c r="K1391" s="33"/>
      <c r="L1391" s="687">
        <v>46114</v>
      </c>
      <c r="M1391" s="34">
        <f t="shared" si="196"/>
        <v>400</v>
      </c>
      <c r="N1391" s="37"/>
      <c r="O1391" s="35">
        <v>400</v>
      </c>
      <c r="P1391" s="40">
        <f t="shared" si="197"/>
        <v>0</v>
      </c>
      <c r="Q1391" s="41"/>
    </row>
    <row r="1392" spans="2:18" ht="15" customHeight="1" x14ac:dyDescent="0.3">
      <c r="B1392" s="34">
        <f t="shared" si="193"/>
        <v>1516.1</v>
      </c>
      <c r="C1392" s="35">
        <v>1924</v>
      </c>
      <c r="D1392" s="34">
        <f t="shared" si="194"/>
        <v>1516.1</v>
      </c>
      <c r="E1392" s="36">
        <v>46116</v>
      </c>
      <c r="F1392" s="37">
        <v>1517.4</v>
      </c>
      <c r="G1392" s="36">
        <v>46117</v>
      </c>
      <c r="H1392" s="38">
        <f t="shared" si="195"/>
        <v>1.3000000000001819</v>
      </c>
      <c r="K1392" s="33"/>
      <c r="L1392" s="687">
        <v>46115</v>
      </c>
      <c r="M1392" s="34">
        <f t="shared" si="196"/>
        <v>400</v>
      </c>
      <c r="N1392" s="37"/>
      <c r="O1392" s="35">
        <v>400</v>
      </c>
      <c r="P1392" s="40">
        <f t="shared" si="197"/>
        <v>0</v>
      </c>
      <c r="Q1392" s="41"/>
    </row>
    <row r="1393" spans="2:17" ht="15" customHeight="1" x14ac:dyDescent="0.3">
      <c r="B1393" s="34">
        <f t="shared" si="193"/>
        <v>1517.4</v>
      </c>
      <c r="C1393" s="35">
        <v>1924</v>
      </c>
      <c r="D1393" s="34">
        <f t="shared" si="194"/>
        <v>1517.4</v>
      </c>
      <c r="E1393" s="36">
        <v>46117</v>
      </c>
      <c r="F1393" s="37">
        <v>1520.1</v>
      </c>
      <c r="G1393" s="36">
        <v>46118</v>
      </c>
      <c r="H1393" s="38">
        <f t="shared" si="195"/>
        <v>2.6999999999998181</v>
      </c>
      <c r="K1393" s="33"/>
      <c r="L1393" s="687">
        <v>46116</v>
      </c>
      <c r="M1393" s="34">
        <f t="shared" si="196"/>
        <v>400</v>
      </c>
      <c r="N1393" s="37"/>
      <c r="O1393" s="35">
        <v>400</v>
      </c>
      <c r="P1393" s="40">
        <f t="shared" si="197"/>
        <v>0</v>
      </c>
      <c r="Q1393" s="41"/>
    </row>
    <row r="1394" spans="2:17" ht="15" customHeight="1" x14ac:dyDescent="0.3">
      <c r="B1394" s="34">
        <f t="shared" si="193"/>
        <v>1520.1</v>
      </c>
      <c r="C1394" s="35">
        <v>1926</v>
      </c>
      <c r="D1394" s="34">
        <f t="shared" si="194"/>
        <v>1520.1</v>
      </c>
      <c r="E1394" s="36">
        <v>46118</v>
      </c>
      <c r="F1394" s="37">
        <v>1520.1</v>
      </c>
      <c r="G1394" s="36">
        <v>46119</v>
      </c>
      <c r="H1394" s="38">
        <f t="shared" si="195"/>
        <v>0</v>
      </c>
      <c r="K1394" s="33"/>
      <c r="L1394" s="687">
        <v>46117</v>
      </c>
      <c r="M1394" s="34">
        <f t="shared" si="196"/>
        <v>400</v>
      </c>
      <c r="N1394" s="37"/>
      <c r="O1394" s="35">
        <v>400</v>
      </c>
      <c r="P1394" s="40">
        <f t="shared" si="197"/>
        <v>0</v>
      </c>
      <c r="Q1394" s="41"/>
    </row>
    <row r="1395" spans="2:17" ht="15" customHeight="1" x14ac:dyDescent="0.3">
      <c r="B1395" s="34">
        <f t="shared" si="193"/>
        <v>1520.1</v>
      </c>
      <c r="C1395" s="35">
        <v>1928</v>
      </c>
      <c r="D1395" s="34">
        <f t="shared" si="194"/>
        <v>1520.1</v>
      </c>
      <c r="E1395" s="36">
        <v>46119</v>
      </c>
      <c r="F1395" s="37">
        <v>1520.8</v>
      </c>
      <c r="G1395" s="36">
        <v>46120</v>
      </c>
      <c r="H1395" s="38">
        <f t="shared" si="195"/>
        <v>0.70000000000004547</v>
      </c>
      <c r="K1395" s="33"/>
      <c r="L1395" s="687">
        <v>46118</v>
      </c>
      <c r="M1395" s="34">
        <f t="shared" si="196"/>
        <v>400</v>
      </c>
      <c r="N1395" s="37"/>
      <c r="O1395" s="35">
        <v>252</v>
      </c>
      <c r="P1395" s="40">
        <f t="shared" si="197"/>
        <v>148</v>
      </c>
      <c r="Q1395" s="41"/>
    </row>
    <row r="1396" spans="2:17" ht="15" customHeight="1" x14ac:dyDescent="0.3">
      <c r="B1396" s="34">
        <f t="shared" si="193"/>
        <v>1520.8</v>
      </c>
      <c r="C1396" s="35">
        <v>1928</v>
      </c>
      <c r="D1396" s="34">
        <f t="shared" si="194"/>
        <v>1520.8</v>
      </c>
      <c r="E1396" s="36">
        <v>46120</v>
      </c>
      <c r="F1396" s="37">
        <v>1520.8</v>
      </c>
      <c r="G1396" s="36">
        <v>46121</v>
      </c>
      <c r="H1396" s="38">
        <f t="shared" si="195"/>
        <v>0</v>
      </c>
      <c r="K1396" s="33"/>
      <c r="L1396" s="687">
        <v>46119</v>
      </c>
      <c r="M1396" s="34">
        <f t="shared" si="196"/>
        <v>252</v>
      </c>
      <c r="N1396" s="37"/>
      <c r="O1396" s="35">
        <v>252</v>
      </c>
      <c r="P1396" s="40">
        <f t="shared" si="197"/>
        <v>0</v>
      </c>
      <c r="Q1396" s="41"/>
    </row>
    <row r="1397" spans="2:17" ht="15" customHeight="1" x14ac:dyDescent="0.3">
      <c r="B1397" s="34">
        <f t="shared" si="193"/>
        <v>1520.8</v>
      </c>
      <c r="C1397" s="35">
        <v>1928</v>
      </c>
      <c r="D1397" s="34">
        <f t="shared" si="194"/>
        <v>1520.8</v>
      </c>
      <c r="E1397" s="36">
        <v>46121</v>
      </c>
      <c r="F1397" s="37">
        <v>1520.8</v>
      </c>
      <c r="G1397" s="36">
        <v>46122</v>
      </c>
      <c r="H1397" s="38">
        <f t="shared" si="195"/>
        <v>0</v>
      </c>
      <c r="K1397" s="33"/>
      <c r="L1397" s="687">
        <v>46120</v>
      </c>
      <c r="M1397" s="34">
        <f t="shared" si="196"/>
        <v>252</v>
      </c>
      <c r="N1397" s="37"/>
      <c r="O1397" s="35">
        <v>252</v>
      </c>
      <c r="P1397" s="40">
        <f t="shared" si="197"/>
        <v>0</v>
      </c>
      <c r="Q1397" s="41"/>
    </row>
    <row r="1398" spans="2:17" ht="15" customHeight="1" x14ac:dyDescent="0.3">
      <c r="B1398" s="34">
        <f t="shared" si="193"/>
        <v>1520.8</v>
      </c>
      <c r="C1398" s="35">
        <v>1928</v>
      </c>
      <c r="D1398" s="34">
        <f t="shared" si="194"/>
        <v>1520.8</v>
      </c>
      <c r="E1398" s="36">
        <v>46122</v>
      </c>
      <c r="F1398" s="37">
        <v>1520.8</v>
      </c>
      <c r="G1398" s="36">
        <v>46123</v>
      </c>
      <c r="H1398" s="38">
        <f t="shared" si="195"/>
        <v>0</v>
      </c>
      <c r="K1398" s="33"/>
      <c r="L1398" s="687">
        <v>46121</v>
      </c>
      <c r="M1398" s="34">
        <f t="shared" si="196"/>
        <v>252</v>
      </c>
      <c r="N1398" s="37"/>
      <c r="O1398" s="35">
        <v>252</v>
      </c>
      <c r="P1398" s="40">
        <f t="shared" si="197"/>
        <v>0</v>
      </c>
      <c r="Q1398" s="41"/>
    </row>
    <row r="1399" spans="2:17" ht="15" customHeight="1" x14ac:dyDescent="0.3">
      <c r="B1399" s="34">
        <f t="shared" si="193"/>
        <v>1520.8</v>
      </c>
      <c r="C1399" s="35">
        <v>1928</v>
      </c>
      <c r="D1399" s="34">
        <f t="shared" si="194"/>
        <v>1520.8</v>
      </c>
      <c r="E1399" s="36">
        <v>46123</v>
      </c>
      <c r="F1399" s="37">
        <v>1520.8</v>
      </c>
      <c r="G1399" s="36">
        <v>46124</v>
      </c>
      <c r="H1399" s="38">
        <f t="shared" si="195"/>
        <v>0</v>
      </c>
      <c r="K1399" s="33"/>
      <c r="L1399" s="687">
        <v>46122</v>
      </c>
      <c r="M1399" s="34">
        <f t="shared" si="196"/>
        <v>252</v>
      </c>
      <c r="N1399" s="37"/>
      <c r="O1399" s="35">
        <v>252</v>
      </c>
      <c r="P1399" s="40">
        <f t="shared" si="197"/>
        <v>0</v>
      </c>
      <c r="Q1399" s="41"/>
    </row>
    <row r="1400" spans="2:17" ht="15" customHeight="1" x14ac:dyDescent="0.3">
      <c r="B1400" s="34">
        <f t="shared" si="193"/>
        <v>1520.8</v>
      </c>
      <c r="C1400" s="35">
        <v>1928</v>
      </c>
      <c r="D1400" s="34">
        <f t="shared" si="194"/>
        <v>1520.8</v>
      </c>
      <c r="E1400" s="36">
        <v>46124</v>
      </c>
      <c r="F1400" s="37">
        <v>1520.8</v>
      </c>
      <c r="G1400" s="36">
        <v>46125</v>
      </c>
      <c r="H1400" s="38">
        <f t="shared" si="195"/>
        <v>0</v>
      </c>
      <c r="K1400" s="33"/>
      <c r="L1400" s="687">
        <v>46123</v>
      </c>
      <c r="M1400" s="34">
        <f t="shared" si="196"/>
        <v>252</v>
      </c>
      <c r="N1400" s="37"/>
      <c r="O1400" s="35">
        <v>252</v>
      </c>
      <c r="P1400" s="40">
        <f t="shared" si="197"/>
        <v>0</v>
      </c>
      <c r="Q1400" s="41"/>
    </row>
    <row r="1401" spans="2:17" ht="15" customHeight="1" x14ac:dyDescent="0.3">
      <c r="B1401" s="34">
        <f t="shared" si="193"/>
        <v>1520.8</v>
      </c>
      <c r="C1401" s="35">
        <v>1928</v>
      </c>
      <c r="D1401" s="34">
        <f t="shared" si="194"/>
        <v>1520.8</v>
      </c>
      <c r="E1401" s="36">
        <v>46125</v>
      </c>
      <c r="F1401" s="37">
        <v>1520.8</v>
      </c>
      <c r="G1401" s="36">
        <v>46126</v>
      </c>
      <c r="H1401" s="38">
        <f t="shared" si="195"/>
        <v>0</v>
      </c>
      <c r="K1401" s="33"/>
      <c r="L1401" s="687">
        <v>46124</v>
      </c>
      <c r="M1401" s="34">
        <f t="shared" si="196"/>
        <v>252</v>
      </c>
      <c r="N1401" s="37"/>
      <c r="O1401" s="35">
        <v>252</v>
      </c>
      <c r="P1401" s="40">
        <f t="shared" si="197"/>
        <v>0</v>
      </c>
      <c r="Q1401" s="41"/>
    </row>
    <row r="1402" spans="2:17" ht="15" customHeight="1" x14ac:dyDescent="0.3">
      <c r="B1402" s="34">
        <f t="shared" si="193"/>
        <v>1520.8</v>
      </c>
      <c r="C1402" s="35">
        <v>1928</v>
      </c>
      <c r="D1402" s="34">
        <f t="shared" si="194"/>
        <v>1520.8</v>
      </c>
      <c r="E1402" s="36">
        <v>46126</v>
      </c>
      <c r="F1402" s="37">
        <v>1520.8</v>
      </c>
      <c r="G1402" s="36">
        <v>46127</v>
      </c>
      <c r="H1402" s="38">
        <f t="shared" si="195"/>
        <v>0</v>
      </c>
      <c r="K1402" s="33"/>
      <c r="L1402" s="687">
        <v>46125</v>
      </c>
      <c r="M1402" s="34">
        <f t="shared" si="196"/>
        <v>252</v>
      </c>
      <c r="N1402" s="37"/>
      <c r="O1402" s="35">
        <v>252</v>
      </c>
      <c r="P1402" s="40">
        <f t="shared" si="197"/>
        <v>0</v>
      </c>
      <c r="Q1402" s="41"/>
    </row>
    <row r="1403" spans="2:17" ht="15" customHeight="1" x14ac:dyDescent="0.3">
      <c r="B1403" s="34">
        <f t="shared" si="193"/>
        <v>1520.8</v>
      </c>
      <c r="C1403" s="35">
        <v>1928</v>
      </c>
      <c r="D1403" s="34">
        <f t="shared" si="194"/>
        <v>1520.8</v>
      </c>
      <c r="E1403" s="36">
        <v>46127</v>
      </c>
      <c r="F1403" s="37">
        <v>1520.8</v>
      </c>
      <c r="G1403" s="36">
        <v>46128</v>
      </c>
      <c r="H1403" s="38">
        <f t="shared" si="195"/>
        <v>0</v>
      </c>
      <c r="K1403" s="33"/>
      <c r="L1403" s="687">
        <v>46126</v>
      </c>
      <c r="M1403" s="34">
        <f t="shared" si="196"/>
        <v>252</v>
      </c>
      <c r="N1403" s="37"/>
      <c r="O1403" s="35">
        <v>252</v>
      </c>
      <c r="P1403" s="40">
        <f t="shared" si="197"/>
        <v>0</v>
      </c>
      <c r="Q1403" s="41"/>
    </row>
    <row r="1404" spans="2:17" ht="15" customHeight="1" x14ac:dyDescent="0.3">
      <c r="B1404" s="34">
        <f t="shared" si="193"/>
        <v>1520.8</v>
      </c>
      <c r="C1404" s="35">
        <v>1928</v>
      </c>
      <c r="D1404" s="34">
        <f t="shared" si="194"/>
        <v>1520.8</v>
      </c>
      <c r="E1404" s="36">
        <v>46128</v>
      </c>
      <c r="F1404" s="37">
        <v>1520.8</v>
      </c>
      <c r="G1404" s="36">
        <v>46129</v>
      </c>
      <c r="H1404" s="38">
        <f t="shared" si="195"/>
        <v>0</v>
      </c>
      <c r="K1404" s="33"/>
      <c r="L1404" s="687">
        <v>46127</v>
      </c>
      <c r="M1404" s="34">
        <f t="shared" si="196"/>
        <v>252</v>
      </c>
      <c r="N1404" s="37"/>
      <c r="O1404" s="35">
        <v>252</v>
      </c>
      <c r="P1404" s="40">
        <f t="shared" si="197"/>
        <v>0</v>
      </c>
      <c r="Q1404" s="41"/>
    </row>
    <row r="1405" spans="2:17" ht="15" customHeight="1" x14ac:dyDescent="0.3">
      <c r="B1405" s="34">
        <f t="shared" si="193"/>
        <v>1520.8</v>
      </c>
      <c r="C1405" s="35">
        <v>1928</v>
      </c>
      <c r="D1405" s="34">
        <f t="shared" si="194"/>
        <v>1520.8</v>
      </c>
      <c r="E1405" s="36">
        <v>46129</v>
      </c>
      <c r="F1405" s="37">
        <v>1520.8</v>
      </c>
      <c r="G1405" s="36">
        <v>46130</v>
      </c>
      <c r="H1405" s="38">
        <f t="shared" si="195"/>
        <v>0</v>
      </c>
      <c r="K1405" s="33"/>
      <c r="L1405" s="687">
        <v>46128</v>
      </c>
      <c r="M1405" s="34">
        <f t="shared" si="196"/>
        <v>252</v>
      </c>
      <c r="N1405" s="37"/>
      <c r="O1405" s="35">
        <v>252</v>
      </c>
      <c r="P1405" s="40">
        <f t="shared" si="197"/>
        <v>0</v>
      </c>
      <c r="Q1405" s="41"/>
    </row>
    <row r="1406" spans="2:17" ht="15" customHeight="1" x14ac:dyDescent="0.3">
      <c r="B1406" s="34">
        <f t="shared" si="193"/>
        <v>1520.8</v>
      </c>
      <c r="C1406" s="35">
        <v>1928</v>
      </c>
      <c r="D1406" s="34">
        <f t="shared" si="194"/>
        <v>1520.8</v>
      </c>
      <c r="E1406" s="36">
        <v>46130</v>
      </c>
      <c r="F1406" s="37">
        <v>1520.8</v>
      </c>
      <c r="G1406" s="36">
        <v>46131</v>
      </c>
      <c r="H1406" s="38">
        <f t="shared" si="195"/>
        <v>0</v>
      </c>
      <c r="K1406" s="33"/>
      <c r="L1406" s="687">
        <v>46129</v>
      </c>
      <c r="M1406" s="34">
        <f t="shared" si="196"/>
        <v>252</v>
      </c>
      <c r="N1406" s="37"/>
      <c r="O1406" s="35">
        <v>252</v>
      </c>
      <c r="P1406" s="40">
        <f t="shared" si="197"/>
        <v>0</v>
      </c>
      <c r="Q1406" s="41"/>
    </row>
    <row r="1407" spans="2:17" ht="15" customHeight="1" x14ac:dyDescent="0.3">
      <c r="B1407" s="34">
        <f t="shared" si="193"/>
        <v>1520.8</v>
      </c>
      <c r="C1407" s="35">
        <v>1930</v>
      </c>
      <c r="D1407" s="34">
        <f t="shared" si="194"/>
        <v>1520.8</v>
      </c>
      <c r="E1407" s="36">
        <v>46131</v>
      </c>
      <c r="F1407" s="37">
        <v>1525.4</v>
      </c>
      <c r="G1407" s="36">
        <v>46132</v>
      </c>
      <c r="H1407" s="38">
        <f t="shared" si="195"/>
        <v>4.6000000000001364</v>
      </c>
      <c r="K1407" s="33"/>
      <c r="L1407" s="687">
        <v>46130</v>
      </c>
      <c r="M1407" s="34">
        <f t="shared" si="196"/>
        <v>252</v>
      </c>
      <c r="N1407" s="37"/>
      <c r="O1407" s="35">
        <v>180</v>
      </c>
      <c r="P1407" s="40">
        <f t="shared" si="197"/>
        <v>72</v>
      </c>
      <c r="Q1407" s="41"/>
    </row>
    <row r="1408" spans="2:17" ht="15" customHeight="1" x14ac:dyDescent="0.3">
      <c r="B1408" s="34">
        <f t="shared" si="193"/>
        <v>1525.4</v>
      </c>
      <c r="C1408" s="35">
        <v>1932</v>
      </c>
      <c r="D1408" s="34">
        <f t="shared" si="194"/>
        <v>1525.4</v>
      </c>
      <c r="E1408" s="36">
        <v>46132</v>
      </c>
      <c r="F1408" s="37">
        <v>1533.1</v>
      </c>
      <c r="G1408" s="36">
        <v>46133</v>
      </c>
      <c r="H1408" s="38">
        <f t="shared" si="195"/>
        <v>7.6999999999998181</v>
      </c>
      <c r="K1408" s="33"/>
      <c r="L1408" s="687">
        <v>46131</v>
      </c>
      <c r="M1408" s="34">
        <f t="shared" si="196"/>
        <v>180</v>
      </c>
      <c r="N1408" s="37">
        <v>100</v>
      </c>
      <c r="O1408" s="35">
        <v>180</v>
      </c>
      <c r="P1408" s="40">
        <f t="shared" si="197"/>
        <v>100</v>
      </c>
      <c r="Q1408" s="41"/>
    </row>
    <row r="1409" spans="2:18" ht="15" customHeight="1" x14ac:dyDescent="0.3">
      <c r="B1409" s="34">
        <f t="shared" si="193"/>
        <v>1533.1</v>
      </c>
      <c r="C1409" s="35">
        <v>1933</v>
      </c>
      <c r="D1409" s="34">
        <f t="shared" si="194"/>
        <v>1533.1</v>
      </c>
      <c r="E1409" s="36">
        <v>46133</v>
      </c>
      <c r="F1409" s="37">
        <v>1535.1</v>
      </c>
      <c r="G1409" s="36">
        <v>46134</v>
      </c>
      <c r="H1409" s="38">
        <f t="shared" si="195"/>
        <v>2</v>
      </c>
      <c r="K1409" s="33"/>
      <c r="L1409" s="687">
        <v>46132</v>
      </c>
      <c r="M1409" s="34">
        <f t="shared" si="196"/>
        <v>180</v>
      </c>
      <c r="N1409" s="37">
        <v>80</v>
      </c>
      <c r="O1409" s="35">
        <v>230</v>
      </c>
      <c r="P1409" s="40">
        <f t="shared" si="197"/>
        <v>30</v>
      </c>
      <c r="Q1409" s="41"/>
    </row>
    <row r="1410" spans="2:18" ht="15" customHeight="1" x14ac:dyDescent="0.3">
      <c r="B1410" s="34">
        <f t="shared" si="193"/>
        <v>1535.1</v>
      </c>
      <c r="C1410" s="35">
        <v>1933</v>
      </c>
      <c r="D1410" s="34">
        <f t="shared" si="194"/>
        <v>1535.1</v>
      </c>
      <c r="E1410" s="36">
        <v>46134</v>
      </c>
      <c r="F1410" s="37">
        <v>1535.1</v>
      </c>
      <c r="G1410" s="36">
        <v>46135</v>
      </c>
      <c r="H1410" s="38">
        <f t="shared" si="195"/>
        <v>0</v>
      </c>
      <c r="K1410" s="33"/>
      <c r="L1410" s="687">
        <v>46133</v>
      </c>
      <c r="M1410" s="34">
        <f t="shared" si="196"/>
        <v>230</v>
      </c>
      <c r="N1410" s="37"/>
      <c r="O1410" s="35">
        <v>230</v>
      </c>
      <c r="P1410" s="40">
        <f t="shared" si="197"/>
        <v>0</v>
      </c>
      <c r="Q1410" s="41"/>
    </row>
    <row r="1411" spans="2:18" ht="15" customHeight="1" x14ac:dyDescent="0.3">
      <c r="B1411" s="34">
        <f t="shared" si="193"/>
        <v>1535.1</v>
      </c>
      <c r="C1411" s="35">
        <v>1933</v>
      </c>
      <c r="D1411" s="34">
        <f t="shared" si="194"/>
        <v>1535.1</v>
      </c>
      <c r="E1411" s="36">
        <v>46135</v>
      </c>
      <c r="F1411" s="37">
        <v>1535.1</v>
      </c>
      <c r="G1411" s="36">
        <v>46136</v>
      </c>
      <c r="H1411" s="38">
        <f t="shared" si="195"/>
        <v>0</v>
      </c>
      <c r="K1411" s="33"/>
      <c r="L1411" s="687">
        <v>46134</v>
      </c>
      <c r="M1411" s="34">
        <f t="shared" si="196"/>
        <v>230</v>
      </c>
      <c r="N1411" s="37"/>
      <c r="O1411" s="35">
        <v>230</v>
      </c>
      <c r="P1411" s="40">
        <f t="shared" si="197"/>
        <v>0</v>
      </c>
      <c r="Q1411" s="41"/>
    </row>
    <row r="1412" spans="2:18" ht="15" customHeight="1" x14ac:dyDescent="0.3">
      <c r="B1412" s="34">
        <f t="shared" si="193"/>
        <v>1535.1</v>
      </c>
      <c r="C1412" s="35">
        <v>1933</v>
      </c>
      <c r="D1412" s="34">
        <f t="shared" si="194"/>
        <v>1535.1</v>
      </c>
      <c r="E1412" s="36">
        <v>46136</v>
      </c>
      <c r="F1412" s="37">
        <v>1535.1</v>
      </c>
      <c r="G1412" s="36">
        <v>46137</v>
      </c>
      <c r="H1412" s="38">
        <f t="shared" si="195"/>
        <v>0</v>
      </c>
      <c r="K1412" s="33"/>
      <c r="L1412" s="687">
        <v>46135</v>
      </c>
      <c r="M1412" s="34">
        <f t="shared" si="196"/>
        <v>230</v>
      </c>
      <c r="N1412" s="37"/>
      <c r="O1412" s="35">
        <v>230</v>
      </c>
      <c r="P1412" s="40">
        <f t="shared" si="197"/>
        <v>0</v>
      </c>
      <c r="Q1412" s="41"/>
    </row>
    <row r="1413" spans="2:18" ht="15" customHeight="1" x14ac:dyDescent="0.3">
      <c r="B1413" s="34">
        <f t="shared" si="193"/>
        <v>1535.1</v>
      </c>
      <c r="C1413" s="35">
        <v>1933</v>
      </c>
      <c r="D1413" s="34">
        <f t="shared" si="194"/>
        <v>1535.1</v>
      </c>
      <c r="E1413" s="36">
        <v>46137</v>
      </c>
      <c r="F1413" s="37">
        <v>1535.1</v>
      </c>
      <c r="G1413" s="36">
        <v>46138</v>
      </c>
      <c r="H1413" s="38">
        <f t="shared" si="195"/>
        <v>0</v>
      </c>
      <c r="K1413" s="33"/>
      <c r="L1413" s="687">
        <v>46136</v>
      </c>
      <c r="M1413" s="34">
        <f t="shared" si="196"/>
        <v>230</v>
      </c>
      <c r="N1413" s="37"/>
      <c r="O1413" s="35">
        <v>230</v>
      </c>
      <c r="P1413" s="40">
        <f t="shared" si="197"/>
        <v>0</v>
      </c>
      <c r="Q1413" s="41"/>
    </row>
    <row r="1414" spans="2:18" ht="15" customHeight="1" x14ac:dyDescent="0.3">
      <c r="B1414" s="34">
        <f t="shared" si="193"/>
        <v>1535.1</v>
      </c>
      <c r="C1414" s="35">
        <v>1934</v>
      </c>
      <c r="D1414" s="34">
        <f t="shared" si="194"/>
        <v>1535.1</v>
      </c>
      <c r="E1414" s="36">
        <v>46138</v>
      </c>
      <c r="F1414" s="37">
        <v>1535.4</v>
      </c>
      <c r="G1414" s="36">
        <v>46139</v>
      </c>
      <c r="H1414" s="38">
        <f t="shared" si="195"/>
        <v>0.3000000000001819</v>
      </c>
      <c r="K1414" s="33"/>
      <c r="L1414" s="687">
        <v>46137</v>
      </c>
      <c r="M1414" s="34">
        <f t="shared" si="196"/>
        <v>230</v>
      </c>
      <c r="N1414" s="37"/>
      <c r="O1414" s="35">
        <v>230</v>
      </c>
      <c r="P1414" s="40">
        <f t="shared" si="197"/>
        <v>0</v>
      </c>
      <c r="Q1414" s="41"/>
    </row>
    <row r="1415" spans="2:18" ht="15" customHeight="1" x14ac:dyDescent="0.3">
      <c r="B1415" s="34">
        <f t="shared" si="193"/>
        <v>1535.4</v>
      </c>
      <c r="C1415" s="35">
        <v>1935</v>
      </c>
      <c r="D1415" s="34">
        <f t="shared" si="194"/>
        <v>1535.4</v>
      </c>
      <c r="E1415" s="36">
        <v>46139</v>
      </c>
      <c r="F1415" s="37">
        <v>1535.6</v>
      </c>
      <c r="G1415" s="36">
        <v>46140</v>
      </c>
      <c r="H1415" s="38">
        <f t="shared" si="195"/>
        <v>0.1999999999998181</v>
      </c>
      <c r="K1415" s="33"/>
      <c r="L1415" s="687">
        <v>46138</v>
      </c>
      <c r="M1415" s="34">
        <f t="shared" si="196"/>
        <v>230</v>
      </c>
      <c r="N1415" s="37"/>
      <c r="O1415" s="35">
        <v>230</v>
      </c>
      <c r="P1415" s="40">
        <f t="shared" si="197"/>
        <v>0</v>
      </c>
      <c r="Q1415" s="41"/>
    </row>
    <row r="1416" spans="2:18" ht="15" customHeight="1" x14ac:dyDescent="0.3">
      <c r="B1416" s="34">
        <f t="shared" ref="B1416:B1431" si="198">(F1415)</f>
        <v>1535.6</v>
      </c>
      <c r="C1416" s="35">
        <v>1935</v>
      </c>
      <c r="D1416" s="34">
        <f t="shared" ref="D1416:D1431" si="199">F1415</f>
        <v>1535.6</v>
      </c>
      <c r="E1416" s="36">
        <v>46140</v>
      </c>
      <c r="F1416" s="37">
        <v>1535.6</v>
      </c>
      <c r="G1416" s="36">
        <v>46141</v>
      </c>
      <c r="H1416" s="38">
        <f t="shared" ref="H1416:H1431" si="200">F1416-D1416</f>
        <v>0</v>
      </c>
      <c r="K1416" s="33"/>
      <c r="L1416" s="687">
        <v>46139</v>
      </c>
      <c r="M1416" s="34">
        <f t="shared" ref="M1416:M1431" si="201">O1415</f>
        <v>230</v>
      </c>
      <c r="N1416" s="37"/>
      <c r="O1416" s="35">
        <v>230</v>
      </c>
      <c r="P1416" s="40">
        <f t="shared" ref="P1416:P1431" si="202">(M1416+N1416)-O1416</f>
        <v>0</v>
      </c>
      <c r="Q1416" s="41"/>
    </row>
    <row r="1417" spans="2:18" ht="15" customHeight="1" x14ac:dyDescent="0.3">
      <c r="B1417" s="34">
        <f t="shared" si="198"/>
        <v>1535.6</v>
      </c>
      <c r="C1417" s="35">
        <v>1935</v>
      </c>
      <c r="D1417" s="34">
        <f t="shared" si="199"/>
        <v>1535.6</v>
      </c>
      <c r="E1417" s="36">
        <v>46141</v>
      </c>
      <c r="F1417" s="37">
        <v>1535.7</v>
      </c>
      <c r="G1417" s="36">
        <v>46142</v>
      </c>
      <c r="H1417" s="38">
        <f t="shared" si="200"/>
        <v>0.10000000000013642</v>
      </c>
      <c r="I1417">
        <f>SUM(H1388:H1417)</f>
        <v>19.600000000000136</v>
      </c>
      <c r="K1417" s="33"/>
      <c r="L1417" s="687">
        <v>46140</v>
      </c>
      <c r="M1417" s="34">
        <f t="shared" si="201"/>
        <v>230</v>
      </c>
      <c r="N1417" s="37"/>
      <c r="O1417" s="35">
        <v>230</v>
      </c>
      <c r="P1417" s="40">
        <f t="shared" si="202"/>
        <v>0</v>
      </c>
      <c r="Q1417" s="41"/>
    </row>
    <row r="1418" spans="2:18" ht="15" customHeight="1" x14ac:dyDescent="0.3">
      <c r="B1418" s="34">
        <f t="shared" si="198"/>
        <v>1535.7</v>
      </c>
      <c r="C1418" s="35">
        <v>1935</v>
      </c>
      <c r="D1418" s="34">
        <f t="shared" si="199"/>
        <v>1535.7</v>
      </c>
      <c r="E1418" s="36">
        <v>46142</v>
      </c>
      <c r="F1418" s="37">
        <v>1535.8</v>
      </c>
      <c r="G1418" s="36">
        <v>46143</v>
      </c>
      <c r="H1418" s="38">
        <f t="shared" si="200"/>
        <v>9.9999999999909051E-2</v>
      </c>
      <c r="K1418" s="33"/>
      <c r="L1418" s="687">
        <v>46141</v>
      </c>
      <c r="M1418" s="34">
        <f t="shared" si="201"/>
        <v>230</v>
      </c>
      <c r="N1418" s="37">
        <v>80</v>
      </c>
      <c r="O1418" s="35">
        <v>300</v>
      </c>
      <c r="P1418" s="40">
        <f t="shared" si="202"/>
        <v>10</v>
      </c>
      <c r="Q1418" s="41"/>
    </row>
    <row r="1419" spans="2:18" ht="15" customHeight="1" x14ac:dyDescent="0.3">
      <c r="B1419" s="34">
        <f t="shared" si="198"/>
        <v>1535.8</v>
      </c>
      <c r="C1419" s="35">
        <v>1935</v>
      </c>
      <c r="D1419" s="34">
        <f t="shared" si="199"/>
        <v>1535.8</v>
      </c>
      <c r="E1419" s="36">
        <v>46143</v>
      </c>
      <c r="F1419" s="37">
        <v>1535.9</v>
      </c>
      <c r="G1419" s="36">
        <v>46144</v>
      </c>
      <c r="H1419" s="38">
        <f t="shared" si="200"/>
        <v>0.10000000000013642</v>
      </c>
      <c r="K1419" s="33"/>
      <c r="L1419" s="687">
        <v>46142</v>
      </c>
      <c r="M1419" s="34">
        <f t="shared" si="201"/>
        <v>300</v>
      </c>
      <c r="N1419" s="37"/>
      <c r="O1419" s="35">
        <v>300</v>
      </c>
      <c r="P1419" s="40">
        <f t="shared" si="202"/>
        <v>0</v>
      </c>
      <c r="Q1419" s="41"/>
      <c r="R1419" s="48">
        <f>SUM(P1390:P1419)</f>
        <v>360</v>
      </c>
    </row>
    <row r="1420" spans="2:18" ht="15" customHeight="1" x14ac:dyDescent="0.3">
      <c r="B1420" s="34">
        <f t="shared" si="198"/>
        <v>1535.9</v>
      </c>
      <c r="C1420" s="35">
        <v>1935</v>
      </c>
      <c r="D1420" s="34">
        <f t="shared" si="199"/>
        <v>1535.9</v>
      </c>
      <c r="E1420" s="36">
        <v>46144</v>
      </c>
      <c r="F1420" s="37">
        <v>1536.1</v>
      </c>
      <c r="G1420" s="36">
        <v>46145</v>
      </c>
      <c r="H1420" s="38">
        <f t="shared" si="200"/>
        <v>0.1999999999998181</v>
      </c>
      <c r="I1420">
        <f>I1417+I1387+I1356+I1328</f>
        <v>39.900000000000091</v>
      </c>
      <c r="K1420" s="33"/>
      <c r="L1420" s="687">
        <v>46143</v>
      </c>
      <c r="M1420" s="34">
        <f t="shared" si="201"/>
        <v>300</v>
      </c>
      <c r="N1420" s="37"/>
      <c r="O1420" s="35">
        <v>300</v>
      </c>
      <c r="P1420" s="40">
        <f t="shared" si="202"/>
        <v>0</v>
      </c>
      <c r="Q1420" s="41"/>
    </row>
    <row r="1421" spans="2:18" ht="15" customHeight="1" x14ac:dyDescent="0.3">
      <c r="B1421" s="34">
        <f t="shared" si="198"/>
        <v>1536.1</v>
      </c>
      <c r="C1421" s="35">
        <v>1942</v>
      </c>
      <c r="D1421" s="34">
        <f t="shared" si="199"/>
        <v>1536.1</v>
      </c>
      <c r="E1421" s="36">
        <v>46145</v>
      </c>
      <c r="F1421" s="37">
        <v>1536.3</v>
      </c>
      <c r="G1421" s="36">
        <v>46146</v>
      </c>
      <c r="H1421" s="38">
        <f t="shared" si="200"/>
        <v>0.20000000000004547</v>
      </c>
      <c r="K1421" s="33"/>
      <c r="L1421" s="687">
        <v>46144</v>
      </c>
      <c r="M1421" s="34">
        <f t="shared" si="201"/>
        <v>300</v>
      </c>
      <c r="N1421" s="37"/>
      <c r="O1421" s="35">
        <v>300</v>
      </c>
      <c r="P1421" s="40">
        <f t="shared" si="202"/>
        <v>0</v>
      </c>
      <c r="Q1421" s="41"/>
    </row>
    <row r="1422" spans="2:18" ht="15" customHeight="1" x14ac:dyDescent="0.3">
      <c r="B1422" s="34">
        <f t="shared" si="198"/>
        <v>1536.3</v>
      </c>
      <c r="C1422" s="35">
        <v>1942</v>
      </c>
      <c r="D1422" s="34">
        <f t="shared" si="199"/>
        <v>1536.3</v>
      </c>
      <c r="E1422" s="36">
        <v>46146</v>
      </c>
      <c r="F1422" s="37">
        <v>1536.3</v>
      </c>
      <c r="G1422" s="36">
        <v>46147</v>
      </c>
      <c r="H1422" s="38">
        <f t="shared" si="200"/>
        <v>0</v>
      </c>
      <c r="I1422">
        <f>I1420/4</f>
        <v>9.9750000000000227</v>
      </c>
      <c r="K1422" s="33"/>
      <c r="L1422" s="687">
        <v>46145</v>
      </c>
      <c r="M1422" s="34">
        <f t="shared" si="201"/>
        <v>300</v>
      </c>
      <c r="N1422" s="37"/>
      <c r="O1422" s="35">
        <v>300</v>
      </c>
      <c r="P1422" s="40">
        <f t="shared" si="202"/>
        <v>0</v>
      </c>
      <c r="Q1422" s="41"/>
    </row>
    <row r="1423" spans="2:18" ht="15" customHeight="1" x14ac:dyDescent="0.3">
      <c r="B1423" s="34">
        <f t="shared" si="198"/>
        <v>1536.3</v>
      </c>
      <c r="C1423" s="35">
        <v>1943</v>
      </c>
      <c r="D1423" s="34">
        <f t="shared" si="199"/>
        <v>1536.3</v>
      </c>
      <c r="E1423" s="36">
        <v>46147</v>
      </c>
      <c r="F1423" s="37">
        <v>1536.5</v>
      </c>
      <c r="G1423" s="36">
        <v>46148</v>
      </c>
      <c r="H1423" s="38">
        <f t="shared" si="200"/>
        <v>0.20000000000004547</v>
      </c>
      <c r="K1423" s="33"/>
      <c r="L1423" s="687">
        <v>46146</v>
      </c>
      <c r="M1423" s="34">
        <f t="shared" si="201"/>
        <v>300</v>
      </c>
      <c r="N1423" s="37"/>
      <c r="O1423" s="35">
        <v>300</v>
      </c>
      <c r="P1423" s="40">
        <f t="shared" si="202"/>
        <v>0</v>
      </c>
      <c r="Q1423" s="41"/>
    </row>
    <row r="1424" spans="2:18" ht="15" customHeight="1" x14ac:dyDescent="0.3">
      <c r="B1424" s="34">
        <f t="shared" si="198"/>
        <v>1536.5</v>
      </c>
      <c r="C1424" s="35">
        <v>1944</v>
      </c>
      <c r="D1424" s="34">
        <f t="shared" si="199"/>
        <v>1536.5</v>
      </c>
      <c r="E1424" s="36">
        <v>46148</v>
      </c>
      <c r="F1424" s="37">
        <v>1537.6</v>
      </c>
      <c r="G1424" s="36">
        <v>46149</v>
      </c>
      <c r="H1424" s="38">
        <f t="shared" si="200"/>
        <v>1.0999999999999091</v>
      </c>
      <c r="K1424" s="33"/>
      <c r="L1424" s="687">
        <v>46147</v>
      </c>
      <c r="M1424" s="34">
        <f t="shared" si="201"/>
        <v>300</v>
      </c>
      <c r="N1424" s="37"/>
      <c r="O1424" s="35">
        <v>300</v>
      </c>
      <c r="P1424" s="40">
        <f t="shared" si="202"/>
        <v>0</v>
      </c>
      <c r="Q1424" s="41"/>
    </row>
    <row r="1425" spans="2:17" ht="15" customHeight="1" x14ac:dyDescent="0.3">
      <c r="B1425" s="34">
        <f t="shared" si="198"/>
        <v>1537.6</v>
      </c>
      <c r="C1425" s="35">
        <v>1944</v>
      </c>
      <c r="D1425" s="34">
        <f t="shared" si="199"/>
        <v>1537.6</v>
      </c>
      <c r="E1425" s="36">
        <v>46149</v>
      </c>
      <c r="F1425" s="37">
        <v>1537.6</v>
      </c>
      <c r="G1425" s="36">
        <v>46150</v>
      </c>
      <c r="H1425" s="38">
        <f t="shared" si="200"/>
        <v>0</v>
      </c>
      <c r="K1425" s="33"/>
      <c r="L1425" s="687">
        <v>46148</v>
      </c>
      <c r="M1425" s="34">
        <f t="shared" si="201"/>
        <v>300</v>
      </c>
      <c r="N1425" s="37"/>
      <c r="O1425" s="35">
        <v>280</v>
      </c>
      <c r="P1425" s="40">
        <f t="shared" si="202"/>
        <v>20</v>
      </c>
      <c r="Q1425" s="41"/>
    </row>
    <row r="1426" spans="2:17" ht="15" customHeight="1" x14ac:dyDescent="0.3">
      <c r="B1426" s="34">
        <f t="shared" si="198"/>
        <v>1537.6</v>
      </c>
      <c r="C1426" s="35">
        <v>1944</v>
      </c>
      <c r="D1426" s="34">
        <f t="shared" si="199"/>
        <v>1537.6</v>
      </c>
      <c r="E1426" s="36">
        <v>46150</v>
      </c>
      <c r="F1426" s="37">
        <v>1537.6</v>
      </c>
      <c r="G1426" s="36">
        <v>46151</v>
      </c>
      <c r="H1426" s="38">
        <f t="shared" si="200"/>
        <v>0</v>
      </c>
      <c r="K1426" s="33"/>
      <c r="L1426" s="687">
        <v>46149</v>
      </c>
      <c r="M1426" s="34">
        <f t="shared" si="201"/>
        <v>280</v>
      </c>
      <c r="N1426" s="37">
        <v>90</v>
      </c>
      <c r="O1426" s="35">
        <v>370</v>
      </c>
      <c r="P1426" s="40">
        <f t="shared" si="202"/>
        <v>0</v>
      </c>
      <c r="Q1426" s="41"/>
    </row>
    <row r="1427" spans="2:17" ht="15" customHeight="1" x14ac:dyDescent="0.3">
      <c r="B1427" s="34">
        <f t="shared" si="198"/>
        <v>1537.6</v>
      </c>
      <c r="C1427" s="35">
        <v>1946</v>
      </c>
      <c r="D1427" s="34">
        <f t="shared" si="199"/>
        <v>1537.6</v>
      </c>
      <c r="E1427" s="36">
        <v>46151</v>
      </c>
      <c r="F1427" s="37">
        <v>1537.9</v>
      </c>
      <c r="G1427" s="36">
        <v>46152</v>
      </c>
      <c r="H1427" s="38">
        <f t="shared" si="200"/>
        <v>0.3000000000001819</v>
      </c>
      <c r="K1427" s="33"/>
      <c r="L1427" s="687">
        <v>46150</v>
      </c>
      <c r="M1427" s="34">
        <f t="shared" si="201"/>
        <v>370</v>
      </c>
      <c r="N1427" s="37"/>
      <c r="O1427" s="35">
        <v>370</v>
      </c>
      <c r="P1427" s="40">
        <f t="shared" si="202"/>
        <v>0</v>
      </c>
      <c r="Q1427" s="41"/>
    </row>
    <row r="1428" spans="2:17" ht="15" customHeight="1" x14ac:dyDescent="0.3">
      <c r="B1428" s="34">
        <f t="shared" si="198"/>
        <v>1537.9</v>
      </c>
      <c r="C1428" s="35">
        <v>1946</v>
      </c>
      <c r="D1428" s="34">
        <f t="shared" si="199"/>
        <v>1537.9</v>
      </c>
      <c r="E1428" s="36">
        <v>46152</v>
      </c>
      <c r="F1428" s="37">
        <v>1537.9</v>
      </c>
      <c r="G1428" s="36">
        <v>46153</v>
      </c>
      <c r="H1428" s="38">
        <f t="shared" si="200"/>
        <v>0</v>
      </c>
      <c r="K1428" s="33"/>
      <c r="L1428" s="687">
        <v>46151</v>
      </c>
      <c r="M1428" s="34">
        <f t="shared" si="201"/>
        <v>370</v>
      </c>
      <c r="N1428" s="37"/>
      <c r="O1428" s="35">
        <v>370</v>
      </c>
      <c r="P1428" s="40">
        <f t="shared" si="202"/>
        <v>0</v>
      </c>
      <c r="Q1428" s="41"/>
    </row>
    <row r="1429" spans="2:17" ht="15" customHeight="1" x14ac:dyDescent="0.3">
      <c r="B1429" s="34">
        <f t="shared" si="198"/>
        <v>1537.9</v>
      </c>
      <c r="C1429" s="35">
        <v>1946</v>
      </c>
      <c r="D1429" s="34">
        <f t="shared" si="199"/>
        <v>1537.9</v>
      </c>
      <c r="E1429" s="36">
        <v>46153</v>
      </c>
      <c r="F1429" s="37">
        <v>1537.9</v>
      </c>
      <c r="G1429" s="36">
        <v>46154</v>
      </c>
      <c r="H1429" s="38">
        <f t="shared" si="200"/>
        <v>0</v>
      </c>
      <c r="K1429" s="33"/>
      <c r="L1429" s="687">
        <v>46152</v>
      </c>
      <c r="M1429" s="34">
        <f t="shared" si="201"/>
        <v>370</v>
      </c>
      <c r="N1429" s="37"/>
      <c r="O1429" s="35">
        <v>370</v>
      </c>
      <c r="P1429" s="40">
        <f t="shared" si="202"/>
        <v>0</v>
      </c>
      <c r="Q1429" s="41"/>
    </row>
    <row r="1430" spans="2:17" ht="15" customHeight="1" x14ac:dyDescent="0.3">
      <c r="B1430" s="34">
        <f t="shared" si="198"/>
        <v>1537.9</v>
      </c>
      <c r="C1430" s="35">
        <v>1946</v>
      </c>
      <c r="D1430" s="34">
        <f t="shared" si="199"/>
        <v>1537.9</v>
      </c>
      <c r="E1430" s="36">
        <v>46154</v>
      </c>
      <c r="F1430" s="37">
        <v>1537.9</v>
      </c>
      <c r="G1430" s="36">
        <v>46155</v>
      </c>
      <c r="H1430" s="38">
        <f t="shared" si="200"/>
        <v>0</v>
      </c>
      <c r="K1430" s="33"/>
      <c r="L1430" s="687">
        <v>46153</v>
      </c>
      <c r="M1430" s="34">
        <f t="shared" si="201"/>
        <v>370</v>
      </c>
      <c r="N1430" s="37"/>
      <c r="O1430" s="35">
        <v>370</v>
      </c>
      <c r="P1430" s="40">
        <f t="shared" si="202"/>
        <v>0</v>
      </c>
      <c r="Q1430" s="41"/>
    </row>
    <row r="1431" spans="2:17" ht="15" customHeight="1" x14ac:dyDescent="0.3">
      <c r="B1431" s="34">
        <f t="shared" si="198"/>
        <v>1537.9</v>
      </c>
      <c r="C1431" s="35">
        <v>1946</v>
      </c>
      <c r="D1431" s="34">
        <f t="shared" si="199"/>
        <v>1537.9</v>
      </c>
      <c r="E1431" s="36">
        <v>46155</v>
      </c>
      <c r="F1431" s="37">
        <v>1537.9</v>
      </c>
      <c r="G1431" s="36">
        <v>46156</v>
      </c>
      <c r="H1431" s="38">
        <f t="shared" si="200"/>
        <v>0</v>
      </c>
      <c r="K1431" s="33"/>
      <c r="L1431" s="687">
        <v>46154</v>
      </c>
      <c r="M1431" s="34">
        <f t="shared" si="201"/>
        <v>370</v>
      </c>
      <c r="N1431" s="37"/>
      <c r="O1431" s="35">
        <v>370</v>
      </c>
      <c r="P1431" s="40">
        <f t="shared" si="202"/>
        <v>0</v>
      </c>
      <c r="Q1431" s="41"/>
    </row>
    <row r="1432" spans="2:17" ht="15" customHeight="1" x14ac:dyDescent="0.3">
      <c r="B1432" s="34">
        <f t="shared" ref="B1432:B1446" si="203">(F1431)</f>
        <v>1537.9</v>
      </c>
      <c r="C1432" s="35">
        <v>1946</v>
      </c>
      <c r="D1432" s="34">
        <f t="shared" ref="D1432:D1446" si="204">F1431</f>
        <v>1537.9</v>
      </c>
      <c r="E1432" s="36">
        <v>46156</v>
      </c>
      <c r="F1432" s="37">
        <v>1537.9</v>
      </c>
      <c r="G1432" s="36">
        <v>46157</v>
      </c>
      <c r="H1432" s="38">
        <f t="shared" ref="H1432:H1446" si="205">F1432-D1432</f>
        <v>0</v>
      </c>
      <c r="K1432" s="33"/>
      <c r="L1432" s="687">
        <v>46155</v>
      </c>
      <c r="M1432" s="34">
        <f t="shared" ref="M1432:M1446" si="206">O1431</f>
        <v>370</v>
      </c>
      <c r="N1432" s="37"/>
      <c r="O1432" s="35">
        <v>370</v>
      </c>
      <c r="P1432" s="40">
        <f t="shared" ref="P1432:P1446" si="207">(M1432+N1432)-O1432</f>
        <v>0</v>
      </c>
      <c r="Q1432" s="41"/>
    </row>
    <row r="1433" spans="2:17" ht="15" customHeight="1" x14ac:dyDescent="0.3">
      <c r="B1433" s="34">
        <f t="shared" si="203"/>
        <v>1537.9</v>
      </c>
      <c r="C1433" s="35">
        <v>1946</v>
      </c>
      <c r="D1433" s="34">
        <f t="shared" si="204"/>
        <v>1537.9</v>
      </c>
      <c r="E1433" s="36">
        <v>46157</v>
      </c>
      <c r="F1433" s="37">
        <v>1537.9</v>
      </c>
      <c r="G1433" s="36">
        <v>46158</v>
      </c>
      <c r="H1433" s="38">
        <f t="shared" si="205"/>
        <v>0</v>
      </c>
      <c r="K1433" s="33"/>
      <c r="L1433" s="687">
        <v>46156</v>
      </c>
      <c r="M1433" s="34">
        <f t="shared" si="206"/>
        <v>370</v>
      </c>
      <c r="N1433" s="37"/>
      <c r="O1433" s="35">
        <v>370</v>
      </c>
      <c r="P1433" s="40">
        <f t="shared" si="207"/>
        <v>0</v>
      </c>
      <c r="Q1433" s="41"/>
    </row>
    <row r="1434" spans="2:17" ht="15" customHeight="1" x14ac:dyDescent="0.3">
      <c r="B1434" s="34">
        <f t="shared" si="203"/>
        <v>1537.9</v>
      </c>
      <c r="C1434" s="35">
        <v>1946</v>
      </c>
      <c r="D1434" s="34">
        <f t="shared" si="204"/>
        <v>1537.9</v>
      </c>
      <c r="E1434" s="36">
        <v>46158</v>
      </c>
      <c r="F1434" s="37">
        <v>1537.9</v>
      </c>
      <c r="G1434" s="36">
        <v>46159</v>
      </c>
      <c r="H1434" s="38">
        <f t="shared" si="205"/>
        <v>0</v>
      </c>
      <c r="K1434" s="33"/>
      <c r="L1434" s="687">
        <v>46157</v>
      </c>
      <c r="M1434" s="34">
        <f t="shared" si="206"/>
        <v>370</v>
      </c>
      <c r="N1434" s="37"/>
      <c r="O1434" s="35">
        <v>370</v>
      </c>
      <c r="P1434" s="40">
        <f t="shared" si="207"/>
        <v>0</v>
      </c>
      <c r="Q1434" s="41"/>
    </row>
    <row r="1435" spans="2:17" ht="15" customHeight="1" x14ac:dyDescent="0.3">
      <c r="B1435" s="34">
        <f t="shared" si="203"/>
        <v>1537.9</v>
      </c>
      <c r="C1435" s="35">
        <v>1946</v>
      </c>
      <c r="D1435" s="34">
        <f t="shared" si="204"/>
        <v>1537.9</v>
      </c>
      <c r="E1435" s="36">
        <v>46159</v>
      </c>
      <c r="F1435" s="37">
        <v>1537.9</v>
      </c>
      <c r="G1435" s="36">
        <v>46160</v>
      </c>
      <c r="H1435" s="38">
        <f t="shared" si="205"/>
        <v>0</v>
      </c>
      <c r="K1435" s="33"/>
      <c r="L1435" s="687">
        <v>46158</v>
      </c>
      <c r="M1435" s="34">
        <f t="shared" si="206"/>
        <v>370</v>
      </c>
      <c r="N1435" s="37"/>
      <c r="O1435" s="35">
        <v>370</v>
      </c>
      <c r="P1435" s="40">
        <f t="shared" si="207"/>
        <v>0</v>
      </c>
      <c r="Q1435" s="41"/>
    </row>
    <row r="1436" spans="2:17" ht="15" customHeight="1" x14ac:dyDescent="0.3">
      <c r="B1436" s="34">
        <f t="shared" si="203"/>
        <v>1537.9</v>
      </c>
      <c r="C1436" s="35">
        <v>1946</v>
      </c>
      <c r="D1436" s="34">
        <f t="shared" si="204"/>
        <v>1537.9</v>
      </c>
      <c r="E1436" s="36">
        <v>46160</v>
      </c>
      <c r="F1436" s="37">
        <v>1537.9</v>
      </c>
      <c r="G1436" s="36">
        <v>46161</v>
      </c>
      <c r="H1436" s="38">
        <f t="shared" si="205"/>
        <v>0</v>
      </c>
      <c r="K1436" s="33"/>
      <c r="L1436" s="687">
        <v>46159</v>
      </c>
      <c r="M1436" s="34">
        <f t="shared" si="206"/>
        <v>370</v>
      </c>
      <c r="N1436" s="37"/>
      <c r="O1436" s="35">
        <v>370</v>
      </c>
      <c r="P1436" s="40">
        <f t="shared" si="207"/>
        <v>0</v>
      </c>
      <c r="Q1436" s="41"/>
    </row>
    <row r="1437" spans="2:17" ht="15" customHeight="1" x14ac:dyDescent="0.3">
      <c r="B1437" s="34">
        <f t="shared" si="203"/>
        <v>1537.9</v>
      </c>
      <c r="C1437" s="35">
        <v>1946</v>
      </c>
      <c r="D1437" s="34">
        <f t="shared" si="204"/>
        <v>1537.9</v>
      </c>
      <c r="E1437" s="36">
        <v>46161</v>
      </c>
      <c r="F1437" s="37">
        <v>1537.9</v>
      </c>
      <c r="G1437" s="36">
        <v>46162</v>
      </c>
      <c r="H1437" s="38">
        <f t="shared" si="205"/>
        <v>0</v>
      </c>
      <c r="K1437" s="33"/>
      <c r="L1437" s="687">
        <v>46160</v>
      </c>
      <c r="M1437" s="34">
        <f t="shared" si="206"/>
        <v>370</v>
      </c>
      <c r="N1437" s="37"/>
      <c r="O1437" s="35">
        <v>370</v>
      </c>
      <c r="P1437" s="40">
        <f t="shared" si="207"/>
        <v>0</v>
      </c>
      <c r="Q1437" s="41"/>
    </row>
    <row r="1438" spans="2:17" ht="15" customHeight="1" x14ac:dyDescent="0.3">
      <c r="B1438" s="34">
        <f t="shared" si="203"/>
        <v>1537.9</v>
      </c>
      <c r="C1438" s="35">
        <v>1946</v>
      </c>
      <c r="D1438" s="34">
        <f t="shared" si="204"/>
        <v>1537.9</v>
      </c>
      <c r="E1438" s="36">
        <v>46162</v>
      </c>
      <c r="F1438" s="37">
        <v>1537.9</v>
      </c>
      <c r="G1438" s="36">
        <v>46163</v>
      </c>
      <c r="H1438" s="38">
        <f t="shared" si="205"/>
        <v>0</v>
      </c>
      <c r="K1438" s="33"/>
      <c r="L1438" s="687">
        <v>46161</v>
      </c>
      <c r="M1438" s="34">
        <f t="shared" si="206"/>
        <v>370</v>
      </c>
      <c r="N1438" s="37"/>
      <c r="O1438" s="35">
        <v>370</v>
      </c>
      <c r="P1438" s="40">
        <f t="shared" si="207"/>
        <v>0</v>
      </c>
      <c r="Q1438" s="41"/>
    </row>
    <row r="1439" spans="2:17" ht="15" customHeight="1" x14ac:dyDescent="0.3">
      <c r="B1439" s="34">
        <f t="shared" si="203"/>
        <v>1537.9</v>
      </c>
      <c r="C1439" s="35">
        <v>1946</v>
      </c>
      <c r="D1439" s="34">
        <f t="shared" si="204"/>
        <v>1537.9</v>
      </c>
      <c r="E1439" s="36">
        <v>46163</v>
      </c>
      <c r="F1439" s="37">
        <v>1537.9</v>
      </c>
      <c r="G1439" s="36">
        <v>46164</v>
      </c>
      <c r="H1439" s="38">
        <f t="shared" si="205"/>
        <v>0</v>
      </c>
      <c r="K1439" s="33"/>
      <c r="L1439" s="687">
        <v>46162</v>
      </c>
      <c r="M1439" s="34">
        <f t="shared" si="206"/>
        <v>370</v>
      </c>
      <c r="N1439" s="37"/>
      <c r="O1439" s="35">
        <v>370</v>
      </c>
      <c r="P1439" s="40">
        <f t="shared" si="207"/>
        <v>0</v>
      </c>
      <c r="Q1439" s="41"/>
    </row>
    <row r="1440" spans="2:17" ht="15" customHeight="1" x14ac:dyDescent="0.3">
      <c r="B1440" s="34">
        <f t="shared" si="203"/>
        <v>1537.9</v>
      </c>
      <c r="C1440" s="35">
        <v>1946</v>
      </c>
      <c r="D1440" s="34">
        <f t="shared" si="204"/>
        <v>1537.9</v>
      </c>
      <c r="E1440" s="36">
        <v>46164</v>
      </c>
      <c r="F1440" s="37">
        <v>1537.9</v>
      </c>
      <c r="G1440" s="36">
        <v>46165</v>
      </c>
      <c r="H1440" s="38">
        <f t="shared" si="205"/>
        <v>0</v>
      </c>
      <c r="K1440" s="33"/>
      <c r="L1440" s="687">
        <v>46163</v>
      </c>
      <c r="M1440" s="34">
        <f t="shared" si="206"/>
        <v>370</v>
      </c>
      <c r="N1440" s="37"/>
      <c r="O1440" s="35">
        <v>370</v>
      </c>
      <c r="P1440" s="40">
        <f t="shared" si="207"/>
        <v>0</v>
      </c>
      <c r="Q1440" s="41"/>
    </row>
    <row r="1441" spans="2:19" ht="15" customHeight="1" x14ac:dyDescent="0.3">
      <c r="B1441" s="34">
        <f t="shared" si="203"/>
        <v>1537.9</v>
      </c>
      <c r="C1441" s="35">
        <v>1950</v>
      </c>
      <c r="D1441" s="34">
        <f t="shared" si="204"/>
        <v>1537.9</v>
      </c>
      <c r="E1441" s="36">
        <v>46165</v>
      </c>
      <c r="F1441" s="37">
        <v>1542.8</v>
      </c>
      <c r="G1441" s="36">
        <v>46166</v>
      </c>
      <c r="H1441" s="38">
        <f t="shared" si="205"/>
        <v>4.8999999999998636</v>
      </c>
      <c r="K1441" s="33"/>
      <c r="L1441" s="687">
        <v>46164</v>
      </c>
      <c r="M1441" s="34">
        <f t="shared" si="206"/>
        <v>370</v>
      </c>
      <c r="N1441" s="37">
        <v>30</v>
      </c>
      <c r="O1441" s="35">
        <v>400</v>
      </c>
      <c r="P1441" s="40">
        <f t="shared" si="207"/>
        <v>0</v>
      </c>
      <c r="Q1441" s="41"/>
    </row>
    <row r="1442" spans="2:19" ht="15" customHeight="1" x14ac:dyDescent="0.3">
      <c r="B1442" s="34">
        <f t="shared" si="203"/>
        <v>1542.8</v>
      </c>
      <c r="C1442" s="35">
        <v>1951</v>
      </c>
      <c r="D1442" s="34">
        <f t="shared" si="204"/>
        <v>1542.8</v>
      </c>
      <c r="E1442" s="36">
        <v>46166</v>
      </c>
      <c r="F1442" s="37">
        <v>1543</v>
      </c>
      <c r="G1442" s="36">
        <v>46167</v>
      </c>
      <c r="H1442" s="38">
        <f t="shared" si="205"/>
        <v>0.20000000000004547</v>
      </c>
      <c r="K1442" s="33"/>
      <c r="L1442" s="687">
        <v>46165</v>
      </c>
      <c r="M1442" s="34">
        <f t="shared" si="206"/>
        <v>400</v>
      </c>
      <c r="N1442" s="37"/>
      <c r="O1442" s="35">
        <v>375</v>
      </c>
      <c r="P1442" s="40">
        <f t="shared" si="207"/>
        <v>25</v>
      </c>
      <c r="Q1442" s="41"/>
    </row>
    <row r="1443" spans="2:19" ht="15" customHeight="1" x14ac:dyDescent="0.3">
      <c r="B1443" s="34">
        <f t="shared" si="203"/>
        <v>1543</v>
      </c>
      <c r="C1443" s="35">
        <v>1952</v>
      </c>
      <c r="D1443" s="34">
        <f t="shared" si="204"/>
        <v>1543</v>
      </c>
      <c r="E1443" s="36">
        <v>46167</v>
      </c>
      <c r="F1443" s="37">
        <v>1543.3</v>
      </c>
      <c r="G1443" s="36">
        <v>46168</v>
      </c>
      <c r="H1443" s="38">
        <f t="shared" si="205"/>
        <v>0.29999999999995453</v>
      </c>
      <c r="K1443" s="33"/>
      <c r="L1443" s="687">
        <v>46166</v>
      </c>
      <c r="M1443" s="34">
        <f t="shared" si="206"/>
        <v>375</v>
      </c>
      <c r="N1443" s="37"/>
      <c r="O1443" s="35">
        <f t="shared" ref="O1443:O1458" si="208">62.5*6</f>
        <v>375</v>
      </c>
      <c r="P1443" s="40">
        <f t="shared" si="207"/>
        <v>0</v>
      </c>
      <c r="Q1443" s="41"/>
    </row>
    <row r="1444" spans="2:19" ht="15" customHeight="1" x14ac:dyDescent="0.3">
      <c r="B1444" s="34">
        <f t="shared" si="203"/>
        <v>1543.3</v>
      </c>
      <c r="C1444" s="35">
        <v>1952</v>
      </c>
      <c r="D1444" s="34">
        <f t="shared" si="204"/>
        <v>1543.3</v>
      </c>
      <c r="E1444" s="36">
        <v>46168</v>
      </c>
      <c r="F1444" s="37">
        <v>1543.5</v>
      </c>
      <c r="G1444" s="36">
        <v>46169</v>
      </c>
      <c r="H1444" s="38">
        <f t="shared" si="205"/>
        <v>0.20000000000004547</v>
      </c>
      <c r="K1444" s="33"/>
      <c r="L1444" s="687">
        <v>46167</v>
      </c>
      <c r="M1444" s="34">
        <f t="shared" si="206"/>
        <v>375</v>
      </c>
      <c r="N1444" s="37"/>
      <c r="O1444" s="35">
        <f t="shared" si="208"/>
        <v>375</v>
      </c>
      <c r="P1444" s="40">
        <f t="shared" si="207"/>
        <v>0</v>
      </c>
      <c r="Q1444" s="41"/>
    </row>
    <row r="1445" spans="2:19" ht="15" customHeight="1" x14ac:dyDescent="0.3">
      <c r="B1445" s="34">
        <f t="shared" si="203"/>
        <v>1543.5</v>
      </c>
      <c r="C1445" s="35">
        <v>1952</v>
      </c>
      <c r="D1445" s="34">
        <f t="shared" si="204"/>
        <v>1543.5</v>
      </c>
      <c r="E1445" s="36">
        <v>46169</v>
      </c>
      <c r="F1445" s="37">
        <v>1543.5</v>
      </c>
      <c r="G1445" s="36">
        <v>46170</v>
      </c>
      <c r="H1445" s="38">
        <f t="shared" si="205"/>
        <v>0</v>
      </c>
      <c r="K1445" s="33"/>
      <c r="L1445" s="687">
        <v>46168</v>
      </c>
      <c r="M1445" s="34">
        <f t="shared" si="206"/>
        <v>375</v>
      </c>
      <c r="N1445" s="37"/>
      <c r="O1445" s="35">
        <f t="shared" si="208"/>
        <v>375</v>
      </c>
      <c r="P1445" s="40">
        <f t="shared" si="207"/>
        <v>0</v>
      </c>
      <c r="Q1445" s="41"/>
    </row>
    <row r="1446" spans="2:19" ht="15" customHeight="1" x14ac:dyDescent="0.3">
      <c r="B1446" s="34">
        <f t="shared" si="203"/>
        <v>1543.5</v>
      </c>
      <c r="C1446" s="35">
        <v>1953</v>
      </c>
      <c r="D1446" s="34">
        <f t="shared" si="204"/>
        <v>1543.5</v>
      </c>
      <c r="E1446" s="36">
        <v>46170</v>
      </c>
      <c r="F1446" s="37">
        <v>1543.5</v>
      </c>
      <c r="G1446" s="36">
        <v>46171</v>
      </c>
      <c r="H1446" s="38">
        <f t="shared" si="205"/>
        <v>0</v>
      </c>
      <c r="K1446" s="33"/>
      <c r="L1446" s="687">
        <v>46169</v>
      </c>
      <c r="M1446" s="34">
        <f t="shared" si="206"/>
        <v>375</v>
      </c>
      <c r="N1446" s="37"/>
      <c r="O1446" s="35">
        <f t="shared" si="208"/>
        <v>375</v>
      </c>
      <c r="P1446" s="40">
        <f t="shared" si="207"/>
        <v>0</v>
      </c>
      <c r="Q1446" s="41"/>
    </row>
    <row r="1447" spans="2:19" ht="15" customHeight="1" x14ac:dyDescent="0.3">
      <c r="B1447" s="34">
        <f t="shared" ref="B1447:B1453" si="209">(F1446)</f>
        <v>1543.5</v>
      </c>
      <c r="C1447" s="35">
        <v>1953</v>
      </c>
      <c r="D1447" s="34">
        <f t="shared" ref="D1447:D1453" si="210">F1446</f>
        <v>1543.5</v>
      </c>
      <c r="E1447" s="36">
        <v>46171</v>
      </c>
      <c r="F1447" s="37">
        <v>1543.5</v>
      </c>
      <c r="G1447" s="36">
        <v>46172</v>
      </c>
      <c r="H1447" s="38">
        <f t="shared" ref="H1447:H1453" si="211">F1447-D1447</f>
        <v>0</v>
      </c>
      <c r="K1447" s="33"/>
      <c r="L1447" s="687">
        <v>46170</v>
      </c>
      <c r="M1447" s="34">
        <f t="shared" ref="M1447:M1453" si="212">O1446</f>
        <v>375</v>
      </c>
      <c r="N1447" s="37"/>
      <c r="O1447" s="35">
        <f t="shared" si="208"/>
        <v>375</v>
      </c>
      <c r="P1447" s="40">
        <f t="shared" ref="P1447:P1453" si="213">(M1447+N1447)-O1447</f>
        <v>0</v>
      </c>
      <c r="Q1447" s="41"/>
    </row>
    <row r="1448" spans="2:19" ht="15" customHeight="1" x14ac:dyDescent="0.3">
      <c r="B1448" s="34">
        <f t="shared" si="209"/>
        <v>1543.5</v>
      </c>
      <c r="C1448" s="35">
        <v>1953</v>
      </c>
      <c r="D1448" s="34">
        <f t="shared" si="210"/>
        <v>1543.5</v>
      </c>
      <c r="E1448" s="36">
        <v>46172</v>
      </c>
      <c r="F1448" s="37">
        <v>1543.5</v>
      </c>
      <c r="G1448" s="36">
        <v>46173</v>
      </c>
      <c r="H1448" s="38">
        <f t="shared" si="211"/>
        <v>0</v>
      </c>
      <c r="K1448" s="33"/>
      <c r="L1448" s="687">
        <v>46171</v>
      </c>
      <c r="M1448" s="34">
        <f t="shared" si="212"/>
        <v>375</v>
      </c>
      <c r="N1448" s="37"/>
      <c r="O1448" s="35">
        <f t="shared" si="208"/>
        <v>375</v>
      </c>
      <c r="P1448" s="40">
        <f t="shared" si="213"/>
        <v>0</v>
      </c>
      <c r="Q1448" s="41"/>
    </row>
    <row r="1449" spans="2:19" ht="15" customHeight="1" x14ac:dyDescent="0.3">
      <c r="B1449" s="34">
        <f t="shared" si="209"/>
        <v>1543.5</v>
      </c>
      <c r="C1449" s="35">
        <v>1953</v>
      </c>
      <c r="D1449" s="34">
        <f t="shared" si="210"/>
        <v>1543.5</v>
      </c>
      <c r="E1449" s="36">
        <v>46173</v>
      </c>
      <c r="F1449" s="37">
        <v>1543.5</v>
      </c>
      <c r="G1449" s="36">
        <v>46174</v>
      </c>
      <c r="H1449" s="38">
        <f t="shared" si="211"/>
        <v>0</v>
      </c>
      <c r="K1449" s="33"/>
      <c r="L1449" s="687">
        <v>46172</v>
      </c>
      <c r="M1449" s="34">
        <f t="shared" si="212"/>
        <v>375</v>
      </c>
      <c r="N1449" s="37"/>
      <c r="O1449" s="35">
        <f t="shared" si="208"/>
        <v>375</v>
      </c>
      <c r="P1449" s="40">
        <f t="shared" si="213"/>
        <v>0</v>
      </c>
      <c r="Q1449" s="41"/>
    </row>
    <row r="1450" spans="2:19" ht="15" customHeight="1" x14ac:dyDescent="0.3">
      <c r="B1450" s="34">
        <f t="shared" si="209"/>
        <v>1543.5</v>
      </c>
      <c r="C1450" s="35">
        <v>1953</v>
      </c>
      <c r="D1450" s="34">
        <f t="shared" si="210"/>
        <v>1543.5</v>
      </c>
      <c r="E1450" s="36">
        <v>46174</v>
      </c>
      <c r="F1450" s="37">
        <v>1543.5</v>
      </c>
      <c r="G1450" s="36">
        <v>46175</v>
      </c>
      <c r="H1450" s="38">
        <f t="shared" si="211"/>
        <v>0</v>
      </c>
      <c r="K1450" s="33"/>
      <c r="L1450" s="687">
        <v>46173</v>
      </c>
      <c r="M1450" s="34">
        <f t="shared" si="212"/>
        <v>375</v>
      </c>
      <c r="N1450" s="37"/>
      <c r="O1450" s="35">
        <f t="shared" si="208"/>
        <v>375</v>
      </c>
      <c r="P1450" s="40">
        <f t="shared" si="213"/>
        <v>0</v>
      </c>
      <c r="Q1450" s="41"/>
      <c r="R1450" s="48">
        <f>SUM(N1359:N1450)</f>
        <v>720</v>
      </c>
      <c r="S1450" s="48">
        <f>SUM(P1359:P1450)</f>
        <v>645</v>
      </c>
    </row>
    <row r="1451" spans="2:19" ht="15" customHeight="1" x14ac:dyDescent="0.3">
      <c r="B1451" s="34">
        <f t="shared" si="209"/>
        <v>1543.5</v>
      </c>
      <c r="C1451" s="35">
        <v>1953</v>
      </c>
      <c r="D1451" s="34">
        <f t="shared" si="210"/>
        <v>1543.5</v>
      </c>
      <c r="E1451" s="36">
        <v>46175</v>
      </c>
      <c r="F1451" s="37">
        <v>1543.5</v>
      </c>
      <c r="G1451" s="36">
        <v>46176</v>
      </c>
      <c r="H1451" s="38">
        <f t="shared" si="211"/>
        <v>0</v>
      </c>
      <c r="K1451" s="33"/>
      <c r="L1451" s="687">
        <v>46174</v>
      </c>
      <c r="M1451" s="34">
        <f t="shared" si="212"/>
        <v>375</v>
      </c>
      <c r="N1451" s="37"/>
      <c r="O1451" s="35">
        <f t="shared" si="208"/>
        <v>375</v>
      </c>
      <c r="P1451" s="40">
        <f t="shared" si="213"/>
        <v>0</v>
      </c>
      <c r="Q1451" s="41"/>
    </row>
    <row r="1452" spans="2:19" ht="15" customHeight="1" x14ac:dyDescent="0.3">
      <c r="B1452" s="34">
        <f t="shared" si="209"/>
        <v>1543.5</v>
      </c>
      <c r="C1452" s="35">
        <v>1953</v>
      </c>
      <c r="D1452" s="34">
        <f t="shared" si="210"/>
        <v>1543.5</v>
      </c>
      <c r="E1452" s="36">
        <v>46176</v>
      </c>
      <c r="F1452" s="37">
        <v>1543.5</v>
      </c>
      <c r="G1452" s="36">
        <v>46177</v>
      </c>
      <c r="H1452" s="38">
        <f t="shared" si="211"/>
        <v>0</v>
      </c>
      <c r="K1452" s="33"/>
      <c r="L1452" s="687">
        <v>46175</v>
      </c>
      <c r="M1452" s="34">
        <f t="shared" si="212"/>
        <v>375</v>
      </c>
      <c r="N1452" s="37"/>
      <c r="O1452" s="35">
        <f t="shared" si="208"/>
        <v>375</v>
      </c>
      <c r="P1452" s="40">
        <f t="shared" si="213"/>
        <v>0</v>
      </c>
      <c r="Q1452" s="41"/>
    </row>
    <row r="1453" spans="2:19" ht="15" customHeight="1" x14ac:dyDescent="0.3">
      <c r="B1453" s="34">
        <f t="shared" si="209"/>
        <v>1543.5</v>
      </c>
      <c r="C1453" s="35">
        <v>1953</v>
      </c>
      <c r="D1453" s="34">
        <f t="shared" si="210"/>
        <v>1543.5</v>
      </c>
      <c r="E1453" s="36">
        <v>46177</v>
      </c>
      <c r="F1453" s="37">
        <v>1543.5</v>
      </c>
      <c r="G1453" s="36">
        <v>46178</v>
      </c>
      <c r="H1453" s="38">
        <f t="shared" si="211"/>
        <v>0</v>
      </c>
      <c r="K1453" s="33"/>
      <c r="L1453" s="687">
        <v>46176</v>
      </c>
      <c r="M1453" s="34">
        <f t="shared" si="212"/>
        <v>375</v>
      </c>
      <c r="N1453" s="37"/>
      <c r="O1453" s="35">
        <f t="shared" si="208"/>
        <v>375</v>
      </c>
      <c r="P1453" s="40">
        <f t="shared" si="213"/>
        <v>0</v>
      </c>
      <c r="Q1453" s="41"/>
    </row>
    <row r="1454" spans="2:19" ht="15" customHeight="1" x14ac:dyDescent="0.3">
      <c r="B1454" s="34">
        <f t="shared" ref="B1454:B1490" si="214">(F1453)</f>
        <v>1543.5</v>
      </c>
      <c r="C1454" s="35">
        <v>1953</v>
      </c>
      <c r="D1454" s="34">
        <f t="shared" ref="D1454:D1490" si="215">F1453</f>
        <v>1543.5</v>
      </c>
      <c r="E1454" s="36">
        <v>46178</v>
      </c>
      <c r="F1454" s="37">
        <v>1543.5</v>
      </c>
      <c r="G1454" s="36">
        <v>46179</v>
      </c>
      <c r="H1454" s="38">
        <f t="shared" ref="H1454:H1490" si="216">F1454-D1454</f>
        <v>0</v>
      </c>
      <c r="K1454" s="33"/>
      <c r="L1454" s="687">
        <v>46177</v>
      </c>
      <c r="M1454" s="34">
        <f t="shared" ref="M1454:M1517" si="217">O1453</f>
        <v>375</v>
      </c>
      <c r="N1454" s="37"/>
      <c r="O1454" s="35">
        <f t="shared" si="208"/>
        <v>375</v>
      </c>
      <c r="P1454" s="40">
        <f t="shared" ref="P1454:P1517" si="218">(M1454+N1454)-O1454</f>
        <v>0</v>
      </c>
      <c r="Q1454" s="41"/>
    </row>
    <row r="1455" spans="2:19" ht="15" customHeight="1" x14ac:dyDescent="0.3">
      <c r="B1455" s="34">
        <f t="shared" si="214"/>
        <v>1543.5</v>
      </c>
      <c r="C1455" s="35">
        <v>1953</v>
      </c>
      <c r="D1455" s="34">
        <f t="shared" si="215"/>
        <v>1543.5</v>
      </c>
      <c r="E1455" s="36">
        <v>46179</v>
      </c>
      <c r="F1455" s="37">
        <v>1543.5</v>
      </c>
      <c r="G1455" s="36">
        <v>46180</v>
      </c>
      <c r="H1455" s="38">
        <f t="shared" si="216"/>
        <v>0</v>
      </c>
      <c r="K1455" s="33"/>
      <c r="L1455" s="687">
        <v>46178</v>
      </c>
      <c r="M1455" s="34">
        <f t="shared" si="217"/>
        <v>375</v>
      </c>
      <c r="N1455" s="37"/>
      <c r="O1455" s="35">
        <f t="shared" si="208"/>
        <v>375</v>
      </c>
      <c r="P1455" s="40">
        <f t="shared" si="218"/>
        <v>0</v>
      </c>
      <c r="Q1455" s="41"/>
    </row>
    <row r="1456" spans="2:19" ht="15" customHeight="1" x14ac:dyDescent="0.3">
      <c r="B1456" s="34">
        <f t="shared" si="214"/>
        <v>1543.5</v>
      </c>
      <c r="C1456" s="35">
        <v>1953</v>
      </c>
      <c r="D1456" s="34">
        <f t="shared" si="215"/>
        <v>1543.5</v>
      </c>
      <c r="E1456" s="36">
        <v>46180</v>
      </c>
      <c r="F1456" s="37">
        <v>1543.5</v>
      </c>
      <c r="G1456" s="36">
        <v>46181</v>
      </c>
      <c r="H1456" s="38">
        <f t="shared" si="216"/>
        <v>0</v>
      </c>
      <c r="K1456" s="33"/>
      <c r="L1456" s="687">
        <v>46179</v>
      </c>
      <c r="M1456" s="34">
        <f t="shared" si="217"/>
        <v>375</v>
      </c>
      <c r="N1456" s="37"/>
      <c r="O1456" s="35">
        <f t="shared" si="208"/>
        <v>375</v>
      </c>
      <c r="P1456" s="40">
        <f t="shared" si="218"/>
        <v>0</v>
      </c>
      <c r="Q1456" s="41"/>
    </row>
    <row r="1457" spans="2:17" ht="15" customHeight="1" x14ac:dyDescent="0.3">
      <c r="B1457" s="34">
        <f t="shared" si="214"/>
        <v>1543.5</v>
      </c>
      <c r="C1457" s="35">
        <v>1956</v>
      </c>
      <c r="D1457" s="34">
        <f t="shared" si="215"/>
        <v>1543.5</v>
      </c>
      <c r="E1457" s="36">
        <v>46181</v>
      </c>
      <c r="F1457" s="37">
        <v>1546</v>
      </c>
      <c r="G1457" s="36">
        <v>46182</v>
      </c>
      <c r="H1457" s="38">
        <f t="shared" si="216"/>
        <v>2.5</v>
      </c>
      <c r="K1457" s="33"/>
      <c r="L1457" s="687">
        <v>46180</v>
      </c>
      <c r="M1457" s="34">
        <f t="shared" si="217"/>
        <v>375</v>
      </c>
      <c r="N1457" s="37"/>
      <c r="O1457" s="35">
        <f t="shared" si="208"/>
        <v>375</v>
      </c>
      <c r="P1457" s="40">
        <f t="shared" si="218"/>
        <v>0</v>
      </c>
      <c r="Q1457" s="41"/>
    </row>
    <row r="1458" spans="2:17" ht="15" customHeight="1" x14ac:dyDescent="0.3">
      <c r="B1458" s="34">
        <f t="shared" si="214"/>
        <v>1546</v>
      </c>
      <c r="C1458" s="35">
        <v>1956</v>
      </c>
      <c r="D1458" s="34">
        <f t="shared" si="215"/>
        <v>1546</v>
      </c>
      <c r="E1458" s="36">
        <v>46182</v>
      </c>
      <c r="F1458" s="37">
        <v>1546</v>
      </c>
      <c r="G1458" s="36">
        <v>46183</v>
      </c>
      <c r="H1458" s="38">
        <f t="shared" si="216"/>
        <v>0</v>
      </c>
      <c r="K1458" s="33"/>
      <c r="L1458" s="687">
        <v>46181</v>
      </c>
      <c r="M1458" s="34">
        <f t="shared" si="217"/>
        <v>375</v>
      </c>
      <c r="N1458" s="37"/>
      <c r="O1458" s="35">
        <f t="shared" si="208"/>
        <v>375</v>
      </c>
      <c r="P1458" s="40">
        <f t="shared" si="218"/>
        <v>0</v>
      </c>
      <c r="Q1458" s="41"/>
    </row>
    <row r="1459" spans="2:17" ht="15" customHeight="1" x14ac:dyDescent="0.3">
      <c r="B1459" s="34">
        <f t="shared" si="214"/>
        <v>1546</v>
      </c>
      <c r="C1459" s="35">
        <v>1956</v>
      </c>
      <c r="D1459" s="34">
        <f t="shared" si="215"/>
        <v>1546</v>
      </c>
      <c r="E1459" s="36">
        <v>46183</v>
      </c>
      <c r="F1459" s="37">
        <v>1546</v>
      </c>
      <c r="G1459" s="36">
        <v>46184</v>
      </c>
      <c r="H1459" s="38">
        <f t="shared" si="216"/>
        <v>0</v>
      </c>
      <c r="K1459" s="33"/>
      <c r="L1459" s="687">
        <v>46182</v>
      </c>
      <c r="M1459" s="34">
        <f t="shared" si="217"/>
        <v>375</v>
      </c>
      <c r="N1459" s="37"/>
      <c r="O1459" s="35">
        <v>336</v>
      </c>
      <c r="P1459" s="40">
        <f t="shared" si="218"/>
        <v>39</v>
      </c>
      <c r="Q1459" s="41"/>
    </row>
    <row r="1460" spans="2:17" ht="15" customHeight="1" x14ac:dyDescent="0.3">
      <c r="B1460" s="34">
        <f t="shared" si="214"/>
        <v>1546</v>
      </c>
      <c r="C1460" s="35">
        <v>1956</v>
      </c>
      <c r="D1460" s="34">
        <f t="shared" si="215"/>
        <v>1546</v>
      </c>
      <c r="E1460" s="36">
        <v>46184</v>
      </c>
      <c r="F1460" s="37">
        <v>1546</v>
      </c>
      <c r="G1460" s="36">
        <v>46185</v>
      </c>
      <c r="H1460" s="38">
        <f t="shared" si="216"/>
        <v>0</v>
      </c>
      <c r="K1460" s="33"/>
      <c r="L1460" s="687">
        <v>46183</v>
      </c>
      <c r="M1460" s="34">
        <f t="shared" si="217"/>
        <v>336</v>
      </c>
      <c r="N1460" s="37"/>
      <c r="O1460" s="35">
        <v>336</v>
      </c>
      <c r="P1460" s="40">
        <f t="shared" si="218"/>
        <v>0</v>
      </c>
      <c r="Q1460" s="41"/>
    </row>
    <row r="1461" spans="2:17" ht="15" customHeight="1" x14ac:dyDescent="0.3">
      <c r="B1461" s="34">
        <f t="shared" si="214"/>
        <v>1546</v>
      </c>
      <c r="C1461" s="35">
        <v>1956</v>
      </c>
      <c r="D1461" s="34">
        <f t="shared" si="215"/>
        <v>1546</v>
      </c>
      <c r="E1461" s="36">
        <v>46185</v>
      </c>
      <c r="F1461" s="37">
        <v>1546</v>
      </c>
      <c r="G1461" s="36">
        <v>46186</v>
      </c>
      <c r="H1461" s="38">
        <f t="shared" si="216"/>
        <v>0</v>
      </c>
      <c r="K1461" s="33"/>
      <c r="L1461" s="687">
        <v>46184</v>
      </c>
      <c r="M1461" s="34">
        <f t="shared" si="217"/>
        <v>336</v>
      </c>
      <c r="N1461" s="37"/>
      <c r="O1461" s="35">
        <v>336</v>
      </c>
      <c r="P1461" s="40">
        <f t="shared" si="218"/>
        <v>0</v>
      </c>
      <c r="Q1461" s="41"/>
    </row>
    <row r="1462" spans="2:17" ht="15" customHeight="1" x14ac:dyDescent="0.3">
      <c r="B1462" s="34">
        <f t="shared" si="214"/>
        <v>1546</v>
      </c>
      <c r="C1462" s="35">
        <v>1956</v>
      </c>
      <c r="D1462" s="34">
        <f t="shared" si="215"/>
        <v>1546</v>
      </c>
      <c r="E1462" s="36">
        <v>46186</v>
      </c>
      <c r="F1462" s="37">
        <v>1546</v>
      </c>
      <c r="G1462" s="36">
        <v>46187</v>
      </c>
      <c r="H1462" s="38">
        <f t="shared" si="216"/>
        <v>0</v>
      </c>
      <c r="K1462" s="33"/>
      <c r="L1462" s="687">
        <v>46185</v>
      </c>
      <c r="M1462" s="34">
        <f t="shared" si="217"/>
        <v>336</v>
      </c>
      <c r="N1462" s="37"/>
      <c r="O1462" s="35">
        <v>336</v>
      </c>
      <c r="P1462" s="40">
        <f t="shared" si="218"/>
        <v>0</v>
      </c>
      <c r="Q1462" s="41"/>
    </row>
    <row r="1463" spans="2:17" ht="15" customHeight="1" x14ac:dyDescent="0.3">
      <c r="B1463" s="34">
        <f t="shared" si="214"/>
        <v>1546</v>
      </c>
      <c r="C1463" s="35">
        <v>1956</v>
      </c>
      <c r="D1463" s="34">
        <f t="shared" si="215"/>
        <v>1546</v>
      </c>
      <c r="E1463" s="36">
        <v>46187</v>
      </c>
      <c r="F1463" s="37">
        <v>1546</v>
      </c>
      <c r="G1463" s="36">
        <v>46188</v>
      </c>
      <c r="H1463" s="38">
        <f t="shared" si="216"/>
        <v>0</v>
      </c>
      <c r="K1463" s="33"/>
      <c r="L1463" s="687">
        <v>46186</v>
      </c>
      <c r="M1463" s="34">
        <f t="shared" si="217"/>
        <v>336</v>
      </c>
      <c r="N1463" s="37"/>
      <c r="O1463" s="35">
        <v>336</v>
      </c>
      <c r="P1463" s="40">
        <f t="shared" si="218"/>
        <v>0</v>
      </c>
      <c r="Q1463" s="41"/>
    </row>
    <row r="1464" spans="2:17" ht="15" customHeight="1" x14ac:dyDescent="0.3">
      <c r="B1464" s="34">
        <f t="shared" si="214"/>
        <v>1546</v>
      </c>
      <c r="C1464" s="35">
        <v>1956</v>
      </c>
      <c r="D1464" s="34">
        <f t="shared" si="215"/>
        <v>1546</v>
      </c>
      <c r="E1464" s="36">
        <v>46188</v>
      </c>
      <c r="F1464" s="37">
        <v>1546</v>
      </c>
      <c r="G1464" s="36">
        <v>46189</v>
      </c>
      <c r="H1464" s="38">
        <f t="shared" si="216"/>
        <v>0</v>
      </c>
      <c r="K1464" s="33"/>
      <c r="L1464" s="687">
        <v>46187</v>
      </c>
      <c r="M1464" s="34">
        <f t="shared" si="217"/>
        <v>336</v>
      </c>
      <c r="N1464" s="37"/>
      <c r="O1464" s="35">
        <v>336</v>
      </c>
      <c r="P1464" s="40">
        <f t="shared" si="218"/>
        <v>0</v>
      </c>
      <c r="Q1464" s="41"/>
    </row>
    <row r="1465" spans="2:17" ht="15" customHeight="1" x14ac:dyDescent="0.3">
      <c r="B1465" s="34">
        <f t="shared" si="214"/>
        <v>1546</v>
      </c>
      <c r="C1465" s="35">
        <v>1956</v>
      </c>
      <c r="D1465" s="34">
        <f t="shared" si="215"/>
        <v>1546</v>
      </c>
      <c r="E1465" s="36">
        <v>46189</v>
      </c>
      <c r="F1465" s="37">
        <v>1546</v>
      </c>
      <c r="G1465" s="36">
        <v>46190</v>
      </c>
      <c r="H1465" s="38">
        <f t="shared" si="216"/>
        <v>0</v>
      </c>
      <c r="K1465" s="33"/>
      <c r="L1465" s="687">
        <v>46188</v>
      </c>
      <c r="M1465" s="34">
        <f t="shared" si="217"/>
        <v>336</v>
      </c>
      <c r="N1465" s="37"/>
      <c r="O1465" s="35">
        <v>336</v>
      </c>
      <c r="P1465" s="40">
        <f t="shared" si="218"/>
        <v>0</v>
      </c>
      <c r="Q1465" s="41"/>
    </row>
    <row r="1466" spans="2:17" ht="15" customHeight="1" x14ac:dyDescent="0.3">
      <c r="B1466" s="34">
        <f t="shared" si="214"/>
        <v>1546</v>
      </c>
      <c r="C1466" s="35">
        <v>1956</v>
      </c>
      <c r="D1466" s="34">
        <f t="shared" si="215"/>
        <v>1546</v>
      </c>
      <c r="E1466" s="36">
        <v>46190</v>
      </c>
      <c r="F1466" s="37">
        <v>1546</v>
      </c>
      <c r="G1466" s="36">
        <v>46191</v>
      </c>
      <c r="H1466" s="38">
        <f t="shared" si="216"/>
        <v>0</v>
      </c>
      <c r="K1466" s="33"/>
      <c r="L1466" s="687">
        <v>46189</v>
      </c>
      <c r="M1466" s="34">
        <f t="shared" si="217"/>
        <v>336</v>
      </c>
      <c r="N1466" s="37"/>
      <c r="O1466" s="35">
        <v>336</v>
      </c>
      <c r="P1466" s="40">
        <f t="shared" si="218"/>
        <v>0</v>
      </c>
      <c r="Q1466" s="41"/>
    </row>
    <row r="1467" spans="2:17" ht="15" customHeight="1" x14ac:dyDescent="0.3">
      <c r="B1467" s="34">
        <f t="shared" si="214"/>
        <v>1546</v>
      </c>
      <c r="C1467" s="35">
        <v>1956</v>
      </c>
      <c r="D1467" s="34">
        <f t="shared" si="215"/>
        <v>1546</v>
      </c>
      <c r="E1467" s="36">
        <v>46191</v>
      </c>
      <c r="F1467" s="37">
        <v>1546</v>
      </c>
      <c r="G1467" s="36">
        <v>46192</v>
      </c>
      <c r="H1467" s="38">
        <f t="shared" si="216"/>
        <v>0</v>
      </c>
      <c r="K1467" s="33"/>
      <c r="L1467" s="687">
        <v>46190</v>
      </c>
      <c r="M1467" s="34">
        <f t="shared" si="217"/>
        <v>336</v>
      </c>
      <c r="N1467" s="37"/>
      <c r="O1467" s="35">
        <v>336</v>
      </c>
      <c r="P1467" s="40">
        <f t="shared" si="218"/>
        <v>0</v>
      </c>
      <c r="Q1467" s="41"/>
    </row>
    <row r="1468" spans="2:17" ht="15" customHeight="1" x14ac:dyDescent="0.3">
      <c r="B1468" s="34">
        <f t="shared" si="214"/>
        <v>1546</v>
      </c>
      <c r="C1468" s="35">
        <v>1956</v>
      </c>
      <c r="D1468" s="34">
        <f t="shared" si="215"/>
        <v>1546</v>
      </c>
      <c r="E1468" s="36">
        <v>46192</v>
      </c>
      <c r="F1468" s="37">
        <v>1546</v>
      </c>
      <c r="G1468" s="36">
        <v>46193</v>
      </c>
      <c r="H1468" s="38">
        <f t="shared" si="216"/>
        <v>0</v>
      </c>
      <c r="K1468" s="33"/>
      <c r="L1468" s="687">
        <v>46191</v>
      </c>
      <c r="M1468" s="34">
        <f t="shared" si="217"/>
        <v>336</v>
      </c>
      <c r="N1468" s="37"/>
      <c r="O1468" s="35">
        <v>336</v>
      </c>
      <c r="P1468" s="40">
        <f t="shared" si="218"/>
        <v>0</v>
      </c>
      <c r="Q1468" s="41"/>
    </row>
    <row r="1469" spans="2:17" ht="15" customHeight="1" x14ac:dyDescent="0.3">
      <c r="B1469" s="34">
        <f t="shared" si="214"/>
        <v>1546</v>
      </c>
      <c r="C1469" s="35">
        <v>1956</v>
      </c>
      <c r="D1469" s="34">
        <f t="shared" si="215"/>
        <v>1546</v>
      </c>
      <c r="E1469" s="36">
        <v>46193</v>
      </c>
      <c r="F1469" s="37">
        <v>1546</v>
      </c>
      <c r="G1469" s="36">
        <v>46194</v>
      </c>
      <c r="H1469" s="38">
        <f t="shared" si="216"/>
        <v>0</v>
      </c>
      <c r="K1469" s="33"/>
      <c r="L1469" s="687">
        <v>46192</v>
      </c>
      <c r="M1469" s="34">
        <f t="shared" si="217"/>
        <v>336</v>
      </c>
      <c r="N1469" s="37"/>
      <c r="O1469" s="35">
        <v>336</v>
      </c>
      <c r="P1469" s="40">
        <f t="shared" si="218"/>
        <v>0</v>
      </c>
      <c r="Q1469" s="41"/>
    </row>
    <row r="1470" spans="2:17" ht="15" customHeight="1" x14ac:dyDescent="0.3">
      <c r="B1470" s="34">
        <f t="shared" si="214"/>
        <v>1546</v>
      </c>
      <c r="C1470" s="35">
        <v>1956</v>
      </c>
      <c r="D1470" s="34">
        <f t="shared" si="215"/>
        <v>1546</v>
      </c>
      <c r="E1470" s="36">
        <v>46194</v>
      </c>
      <c r="F1470" s="37">
        <v>1546</v>
      </c>
      <c r="G1470" s="36">
        <v>46195</v>
      </c>
      <c r="H1470" s="38">
        <f t="shared" si="216"/>
        <v>0</v>
      </c>
      <c r="K1470" s="33"/>
      <c r="L1470" s="687">
        <v>46193</v>
      </c>
      <c r="M1470" s="34">
        <f t="shared" si="217"/>
        <v>336</v>
      </c>
      <c r="N1470" s="37"/>
      <c r="O1470" s="35">
        <v>336</v>
      </c>
      <c r="P1470" s="40">
        <f t="shared" si="218"/>
        <v>0</v>
      </c>
      <c r="Q1470" s="41"/>
    </row>
    <row r="1471" spans="2:17" ht="15" customHeight="1" x14ac:dyDescent="0.3">
      <c r="B1471" s="34">
        <f t="shared" si="214"/>
        <v>1546</v>
      </c>
      <c r="C1471" s="35">
        <v>1956</v>
      </c>
      <c r="D1471" s="34">
        <f t="shared" si="215"/>
        <v>1546</v>
      </c>
      <c r="E1471" s="36">
        <v>46195</v>
      </c>
      <c r="F1471" s="37">
        <v>1546</v>
      </c>
      <c r="G1471" s="36">
        <v>46196</v>
      </c>
      <c r="H1471" s="38">
        <f t="shared" si="216"/>
        <v>0</v>
      </c>
      <c r="K1471" s="33"/>
      <c r="L1471" s="687">
        <v>46194</v>
      </c>
      <c r="M1471" s="34">
        <f t="shared" si="217"/>
        <v>336</v>
      </c>
      <c r="N1471" s="37"/>
      <c r="O1471" s="35">
        <v>336</v>
      </c>
      <c r="P1471" s="40">
        <f t="shared" si="218"/>
        <v>0</v>
      </c>
      <c r="Q1471" s="41"/>
    </row>
    <row r="1472" spans="2:17" ht="15" customHeight="1" x14ac:dyDescent="0.3">
      <c r="B1472" s="34">
        <f t="shared" si="214"/>
        <v>1546</v>
      </c>
      <c r="C1472" s="35">
        <v>1956</v>
      </c>
      <c r="D1472" s="34">
        <f t="shared" si="215"/>
        <v>1546</v>
      </c>
      <c r="E1472" s="36">
        <v>46196</v>
      </c>
      <c r="F1472" s="37">
        <v>1546</v>
      </c>
      <c r="G1472" s="36">
        <v>46197</v>
      </c>
      <c r="H1472" s="38">
        <f t="shared" si="216"/>
        <v>0</v>
      </c>
      <c r="K1472" s="33"/>
      <c r="L1472" s="687">
        <v>46195</v>
      </c>
      <c r="M1472" s="34">
        <f t="shared" si="217"/>
        <v>336</v>
      </c>
      <c r="N1472" s="37">
        <v>30</v>
      </c>
      <c r="O1472" s="35">
        <v>366</v>
      </c>
      <c r="P1472" s="40">
        <f t="shared" si="218"/>
        <v>0</v>
      </c>
      <c r="Q1472" s="41"/>
    </row>
    <row r="1473" spans="2:17" ht="15" customHeight="1" x14ac:dyDescent="0.3">
      <c r="B1473" s="34">
        <f t="shared" si="214"/>
        <v>1546</v>
      </c>
      <c r="C1473" s="35">
        <v>1956</v>
      </c>
      <c r="D1473" s="34">
        <f t="shared" si="215"/>
        <v>1546</v>
      </c>
      <c r="E1473" s="36">
        <v>46197</v>
      </c>
      <c r="F1473" s="37">
        <v>1546</v>
      </c>
      <c r="G1473" s="36">
        <v>46198</v>
      </c>
      <c r="H1473" s="38">
        <f t="shared" si="216"/>
        <v>0</v>
      </c>
      <c r="K1473" s="33"/>
      <c r="L1473" s="687">
        <v>46196</v>
      </c>
      <c r="M1473" s="34">
        <f t="shared" si="217"/>
        <v>366</v>
      </c>
      <c r="N1473" s="37"/>
      <c r="O1473" s="35">
        <v>366</v>
      </c>
      <c r="P1473" s="40">
        <f t="shared" si="218"/>
        <v>0</v>
      </c>
      <c r="Q1473" s="41"/>
    </row>
    <row r="1474" spans="2:17" ht="15" customHeight="1" x14ac:dyDescent="0.3">
      <c r="B1474" s="34">
        <f t="shared" si="214"/>
        <v>1546</v>
      </c>
      <c r="C1474" s="35">
        <v>1956</v>
      </c>
      <c r="D1474" s="34">
        <f t="shared" si="215"/>
        <v>1546</v>
      </c>
      <c r="E1474" s="36">
        <v>46198</v>
      </c>
      <c r="F1474" s="37">
        <v>1546</v>
      </c>
      <c r="G1474" s="36">
        <v>46199</v>
      </c>
      <c r="H1474" s="38">
        <f t="shared" si="216"/>
        <v>0</v>
      </c>
      <c r="K1474" s="33"/>
      <c r="L1474" s="687">
        <v>46197</v>
      </c>
      <c r="M1474" s="34">
        <f t="shared" si="217"/>
        <v>366</v>
      </c>
      <c r="N1474" s="37"/>
      <c r="O1474" s="35">
        <v>366</v>
      </c>
      <c r="P1474" s="40">
        <f t="shared" si="218"/>
        <v>0</v>
      </c>
      <c r="Q1474" s="41"/>
    </row>
    <row r="1475" spans="2:17" ht="15" customHeight="1" x14ac:dyDescent="0.3">
      <c r="B1475" s="34">
        <f t="shared" si="214"/>
        <v>1546</v>
      </c>
      <c r="C1475" s="35">
        <v>1956</v>
      </c>
      <c r="D1475" s="34">
        <f t="shared" si="215"/>
        <v>1546</v>
      </c>
      <c r="E1475" s="36">
        <v>46199</v>
      </c>
      <c r="F1475" s="37">
        <v>1546</v>
      </c>
      <c r="G1475" s="36">
        <v>46200</v>
      </c>
      <c r="H1475" s="38">
        <f t="shared" si="216"/>
        <v>0</v>
      </c>
      <c r="K1475" s="33"/>
      <c r="L1475" s="687">
        <v>46198</v>
      </c>
      <c r="M1475" s="34">
        <f t="shared" si="217"/>
        <v>366</v>
      </c>
      <c r="N1475" s="37"/>
      <c r="O1475" s="35">
        <v>366</v>
      </c>
      <c r="P1475" s="40">
        <f t="shared" si="218"/>
        <v>0</v>
      </c>
      <c r="Q1475" s="41"/>
    </row>
    <row r="1476" spans="2:17" ht="15" customHeight="1" x14ac:dyDescent="0.3">
      <c r="B1476" s="34">
        <f t="shared" si="214"/>
        <v>1546</v>
      </c>
      <c r="C1476" s="35">
        <v>1956</v>
      </c>
      <c r="D1476" s="34">
        <f t="shared" si="215"/>
        <v>1546</v>
      </c>
      <c r="E1476" s="36">
        <v>46200</v>
      </c>
      <c r="F1476" s="37">
        <v>1546</v>
      </c>
      <c r="G1476" s="36">
        <v>46201</v>
      </c>
      <c r="H1476" s="38">
        <f t="shared" si="216"/>
        <v>0</v>
      </c>
      <c r="K1476" s="33"/>
      <c r="L1476" s="687">
        <v>46199</v>
      </c>
      <c r="M1476" s="34">
        <f t="shared" si="217"/>
        <v>366</v>
      </c>
      <c r="N1476" s="37"/>
      <c r="O1476" s="35">
        <v>366</v>
      </c>
      <c r="P1476" s="40">
        <f t="shared" si="218"/>
        <v>0</v>
      </c>
      <c r="Q1476" s="41"/>
    </row>
    <row r="1477" spans="2:17" ht="15" customHeight="1" x14ac:dyDescent="0.3">
      <c r="B1477" s="34">
        <f t="shared" si="214"/>
        <v>1546</v>
      </c>
      <c r="C1477" s="35">
        <v>1956</v>
      </c>
      <c r="D1477" s="34">
        <f t="shared" si="215"/>
        <v>1546</v>
      </c>
      <c r="E1477" s="36">
        <v>46201</v>
      </c>
      <c r="F1477" s="37">
        <v>1546</v>
      </c>
      <c r="G1477" s="36">
        <v>46202</v>
      </c>
      <c r="H1477" s="38">
        <f t="shared" si="216"/>
        <v>0</v>
      </c>
      <c r="K1477" s="33"/>
      <c r="L1477" s="687">
        <v>46200</v>
      </c>
      <c r="M1477" s="34">
        <f t="shared" si="217"/>
        <v>366</v>
      </c>
      <c r="N1477" s="37"/>
      <c r="O1477" s="35">
        <v>366</v>
      </c>
      <c r="P1477" s="40">
        <f t="shared" si="218"/>
        <v>0</v>
      </c>
      <c r="Q1477" s="41"/>
    </row>
    <row r="1478" spans="2:17" ht="15" customHeight="1" x14ac:dyDescent="0.3">
      <c r="B1478" s="34">
        <f t="shared" si="214"/>
        <v>1546</v>
      </c>
      <c r="C1478" s="35">
        <v>1956</v>
      </c>
      <c r="D1478" s="34">
        <f t="shared" si="215"/>
        <v>1546</v>
      </c>
      <c r="E1478" s="36">
        <v>46202</v>
      </c>
      <c r="F1478" s="37">
        <v>1546</v>
      </c>
      <c r="G1478" s="36">
        <v>46203</v>
      </c>
      <c r="H1478" s="38">
        <f t="shared" si="216"/>
        <v>0</v>
      </c>
      <c r="K1478" s="33"/>
      <c r="L1478" s="687">
        <v>46201</v>
      </c>
      <c r="M1478" s="34">
        <f t="shared" si="217"/>
        <v>366</v>
      </c>
      <c r="N1478" s="37"/>
      <c r="O1478" s="35">
        <v>366</v>
      </c>
      <c r="P1478" s="40">
        <f t="shared" si="218"/>
        <v>0</v>
      </c>
      <c r="Q1478" s="41"/>
    </row>
    <row r="1479" spans="2:17" ht="15" customHeight="1" x14ac:dyDescent="0.3">
      <c r="B1479" s="34">
        <f t="shared" si="214"/>
        <v>1546</v>
      </c>
      <c r="C1479" s="35">
        <v>1956</v>
      </c>
      <c r="D1479" s="34">
        <f t="shared" si="215"/>
        <v>1546</v>
      </c>
      <c r="E1479" s="36">
        <v>46203</v>
      </c>
      <c r="F1479" s="37">
        <v>1546</v>
      </c>
      <c r="G1479" s="36">
        <v>46204</v>
      </c>
      <c r="H1479" s="38">
        <f t="shared" si="216"/>
        <v>0</v>
      </c>
      <c r="K1479" s="33"/>
      <c r="L1479" s="687">
        <v>46202</v>
      </c>
      <c r="M1479" s="34">
        <f t="shared" si="217"/>
        <v>366</v>
      </c>
      <c r="N1479" s="37"/>
      <c r="O1479" s="35">
        <v>366</v>
      </c>
      <c r="P1479" s="40">
        <f t="shared" si="218"/>
        <v>0</v>
      </c>
      <c r="Q1479" s="41"/>
    </row>
    <row r="1480" spans="2:17" ht="15" customHeight="1" x14ac:dyDescent="0.3">
      <c r="B1480" s="34">
        <f t="shared" si="214"/>
        <v>1546</v>
      </c>
      <c r="C1480" s="35">
        <v>1956</v>
      </c>
      <c r="D1480" s="34">
        <f t="shared" si="215"/>
        <v>1546</v>
      </c>
      <c r="E1480" s="36">
        <v>46204</v>
      </c>
      <c r="F1480" s="37">
        <v>1546</v>
      </c>
      <c r="G1480" s="36">
        <v>46205</v>
      </c>
      <c r="H1480" s="38">
        <f t="shared" si="216"/>
        <v>0</v>
      </c>
      <c r="K1480" s="33"/>
      <c r="L1480" s="687">
        <v>46203</v>
      </c>
      <c r="M1480" s="34">
        <f t="shared" si="217"/>
        <v>366</v>
      </c>
      <c r="N1480" s="37"/>
      <c r="O1480" s="35">
        <v>366</v>
      </c>
      <c r="P1480" s="40">
        <f t="shared" si="218"/>
        <v>0</v>
      </c>
      <c r="Q1480" s="41"/>
    </row>
    <row r="1481" spans="2:17" ht="15" customHeight="1" x14ac:dyDescent="0.3">
      <c r="B1481" s="34">
        <f t="shared" si="214"/>
        <v>1546</v>
      </c>
      <c r="C1481" s="35">
        <v>1956</v>
      </c>
      <c r="D1481" s="34">
        <f t="shared" si="215"/>
        <v>1546</v>
      </c>
      <c r="E1481" s="36">
        <v>46205</v>
      </c>
      <c r="F1481" s="37">
        <v>1546</v>
      </c>
      <c r="G1481" s="36">
        <v>46206</v>
      </c>
      <c r="H1481" s="38">
        <f t="shared" si="216"/>
        <v>0</v>
      </c>
      <c r="K1481" s="33"/>
      <c r="L1481" s="687">
        <v>46204</v>
      </c>
      <c r="M1481" s="34">
        <f t="shared" si="217"/>
        <v>366</v>
      </c>
      <c r="N1481" s="37"/>
      <c r="O1481" s="35">
        <v>366</v>
      </c>
      <c r="P1481" s="40">
        <f t="shared" si="218"/>
        <v>0</v>
      </c>
      <c r="Q1481" s="41"/>
    </row>
    <row r="1482" spans="2:17" ht="15" customHeight="1" x14ac:dyDescent="0.3">
      <c r="B1482" s="34">
        <f t="shared" si="214"/>
        <v>1546</v>
      </c>
      <c r="C1482" s="35">
        <v>1956</v>
      </c>
      <c r="D1482" s="34">
        <f t="shared" si="215"/>
        <v>1546</v>
      </c>
      <c r="E1482" s="36">
        <v>46206</v>
      </c>
      <c r="F1482" s="37">
        <v>1546</v>
      </c>
      <c r="G1482" s="36">
        <v>46207</v>
      </c>
      <c r="H1482" s="38">
        <f t="shared" si="216"/>
        <v>0</v>
      </c>
      <c r="K1482" s="33"/>
      <c r="L1482" s="687">
        <v>46205</v>
      </c>
      <c r="M1482" s="34">
        <f t="shared" si="217"/>
        <v>366</v>
      </c>
      <c r="N1482" s="37"/>
      <c r="O1482" s="35">
        <v>366</v>
      </c>
      <c r="P1482" s="40">
        <f t="shared" si="218"/>
        <v>0</v>
      </c>
      <c r="Q1482" s="41"/>
    </row>
    <row r="1483" spans="2:17" ht="15" customHeight="1" x14ac:dyDescent="0.3">
      <c r="B1483" s="34">
        <f t="shared" si="214"/>
        <v>1546</v>
      </c>
      <c r="C1483" s="35">
        <v>1956</v>
      </c>
      <c r="D1483" s="34">
        <f t="shared" si="215"/>
        <v>1546</v>
      </c>
      <c r="E1483" s="36">
        <v>46207</v>
      </c>
      <c r="F1483" s="37">
        <v>1546</v>
      </c>
      <c r="G1483" s="36">
        <v>46208</v>
      </c>
      <c r="H1483" s="38">
        <f t="shared" si="216"/>
        <v>0</v>
      </c>
      <c r="K1483" s="33"/>
      <c r="L1483" s="687">
        <v>46206</v>
      </c>
      <c r="M1483" s="34">
        <f t="shared" si="217"/>
        <v>366</v>
      </c>
      <c r="N1483" s="37"/>
      <c r="O1483" s="35">
        <v>366</v>
      </c>
      <c r="P1483" s="40">
        <f t="shared" si="218"/>
        <v>0</v>
      </c>
      <c r="Q1483" s="41"/>
    </row>
    <row r="1484" spans="2:17" ht="15" customHeight="1" x14ac:dyDescent="0.3">
      <c r="B1484" s="34">
        <f t="shared" si="214"/>
        <v>1546</v>
      </c>
      <c r="C1484" s="35">
        <v>1956</v>
      </c>
      <c r="D1484" s="34">
        <f t="shared" si="215"/>
        <v>1546</v>
      </c>
      <c r="E1484" s="36">
        <v>46208</v>
      </c>
      <c r="F1484" s="37">
        <v>1546</v>
      </c>
      <c r="G1484" s="36">
        <v>46209</v>
      </c>
      <c r="H1484" s="38">
        <f t="shared" si="216"/>
        <v>0</v>
      </c>
      <c r="K1484" s="33"/>
      <c r="L1484" s="687">
        <v>46207</v>
      </c>
      <c r="M1484" s="34">
        <f t="shared" si="217"/>
        <v>366</v>
      </c>
      <c r="N1484" s="37"/>
      <c r="O1484" s="35">
        <v>366</v>
      </c>
      <c r="P1484" s="40">
        <f t="shared" si="218"/>
        <v>0</v>
      </c>
      <c r="Q1484" s="41"/>
    </row>
    <row r="1485" spans="2:17" ht="15" customHeight="1" x14ac:dyDescent="0.3">
      <c r="B1485" s="34">
        <f t="shared" si="214"/>
        <v>1546</v>
      </c>
      <c r="C1485" s="35">
        <v>1957</v>
      </c>
      <c r="D1485" s="34">
        <f t="shared" si="215"/>
        <v>1546</v>
      </c>
      <c r="E1485" s="36">
        <v>46209</v>
      </c>
      <c r="F1485" s="37">
        <v>1546</v>
      </c>
      <c r="G1485" s="36">
        <v>46210</v>
      </c>
      <c r="H1485" s="38">
        <f t="shared" si="216"/>
        <v>0</v>
      </c>
      <c r="K1485" s="33"/>
      <c r="L1485" s="687">
        <v>46208</v>
      </c>
      <c r="M1485" s="34">
        <f t="shared" si="217"/>
        <v>366</v>
      </c>
      <c r="N1485" s="37"/>
      <c r="O1485" s="35">
        <v>366</v>
      </c>
      <c r="P1485" s="40">
        <f t="shared" si="218"/>
        <v>0</v>
      </c>
      <c r="Q1485" s="41"/>
    </row>
    <row r="1486" spans="2:17" ht="15" customHeight="1" x14ac:dyDescent="0.3">
      <c r="B1486" s="34">
        <f t="shared" si="214"/>
        <v>1546</v>
      </c>
      <c r="C1486" s="35"/>
      <c r="D1486" s="34">
        <f t="shared" si="215"/>
        <v>1546</v>
      </c>
      <c r="E1486" s="36">
        <v>46210</v>
      </c>
      <c r="F1486" s="37">
        <v>1553.4</v>
      </c>
      <c r="G1486" s="36">
        <v>46211</v>
      </c>
      <c r="H1486" s="38">
        <f t="shared" si="216"/>
        <v>7.4000000000000909</v>
      </c>
      <c r="K1486" s="33"/>
      <c r="L1486" s="687">
        <v>46209</v>
      </c>
      <c r="M1486" s="34">
        <f t="shared" si="217"/>
        <v>366</v>
      </c>
      <c r="N1486" s="37"/>
      <c r="O1486" s="35">
        <v>366</v>
      </c>
      <c r="P1486" s="40">
        <f t="shared" si="218"/>
        <v>0</v>
      </c>
      <c r="Q1486" s="41"/>
    </row>
    <row r="1487" spans="2:17" ht="15" customHeight="1" x14ac:dyDescent="0.3">
      <c r="B1487" s="34">
        <f t="shared" si="214"/>
        <v>1553.4</v>
      </c>
      <c r="C1487" s="35"/>
      <c r="D1487" s="34">
        <f t="shared" si="215"/>
        <v>1553.4</v>
      </c>
      <c r="E1487" s="36">
        <v>46211</v>
      </c>
      <c r="F1487" s="37">
        <v>1553.4</v>
      </c>
      <c r="G1487" s="36">
        <v>46212</v>
      </c>
      <c r="H1487" s="38">
        <f t="shared" si="216"/>
        <v>0</v>
      </c>
      <c r="K1487" s="33"/>
      <c r="L1487" s="687">
        <v>46210</v>
      </c>
      <c r="M1487" s="34">
        <f t="shared" si="217"/>
        <v>366</v>
      </c>
      <c r="N1487" s="37"/>
      <c r="O1487" s="35">
        <v>262.5</v>
      </c>
      <c r="P1487" s="40">
        <f t="shared" si="218"/>
        <v>103.5</v>
      </c>
      <c r="Q1487" s="41"/>
    </row>
    <row r="1488" spans="2:17" ht="15" customHeight="1" x14ac:dyDescent="0.3">
      <c r="B1488" s="34">
        <f t="shared" si="214"/>
        <v>1553.4</v>
      </c>
      <c r="C1488" s="35"/>
      <c r="D1488" s="34">
        <f t="shared" si="215"/>
        <v>1553.4</v>
      </c>
      <c r="E1488" s="36">
        <v>46212</v>
      </c>
      <c r="F1488" s="37">
        <v>1556</v>
      </c>
      <c r="G1488" s="36">
        <v>46213</v>
      </c>
      <c r="H1488" s="38">
        <f t="shared" si="216"/>
        <v>2.5999999999999091</v>
      </c>
      <c r="K1488" s="33"/>
      <c r="L1488" s="687">
        <v>46211</v>
      </c>
      <c r="M1488" s="34">
        <f t="shared" si="217"/>
        <v>262.5</v>
      </c>
      <c r="N1488" s="37"/>
      <c r="O1488" s="35">
        <v>255</v>
      </c>
      <c r="P1488" s="40">
        <f t="shared" si="218"/>
        <v>7.5</v>
      </c>
      <c r="Q1488" s="41"/>
    </row>
    <row r="1489" spans="2:17" ht="15" customHeight="1" x14ac:dyDescent="0.3">
      <c r="B1489" s="34">
        <f t="shared" si="214"/>
        <v>1556</v>
      </c>
      <c r="C1489" s="35"/>
      <c r="D1489" s="34">
        <f t="shared" si="215"/>
        <v>1556</v>
      </c>
      <c r="E1489" s="36">
        <v>46213</v>
      </c>
      <c r="F1489" s="37">
        <v>1556</v>
      </c>
      <c r="G1489" s="36">
        <v>46214</v>
      </c>
      <c r="H1489" s="38">
        <f t="shared" si="216"/>
        <v>0</v>
      </c>
      <c r="K1489" s="33"/>
      <c r="L1489" s="687">
        <v>46212</v>
      </c>
      <c r="M1489" s="34">
        <f t="shared" si="217"/>
        <v>255</v>
      </c>
      <c r="N1489" s="37"/>
      <c r="O1489" s="35">
        <v>215.61</v>
      </c>
      <c r="P1489" s="40">
        <f t="shared" si="218"/>
        <v>39.389999999999986</v>
      </c>
      <c r="Q1489" s="41"/>
    </row>
    <row r="1490" spans="2:17" ht="15" customHeight="1" x14ac:dyDescent="0.3">
      <c r="B1490" s="34">
        <f t="shared" si="214"/>
        <v>1556</v>
      </c>
      <c r="C1490" s="35"/>
      <c r="D1490" s="34">
        <f t="shared" si="215"/>
        <v>1556</v>
      </c>
      <c r="E1490" s="36">
        <v>46214</v>
      </c>
      <c r="F1490" s="37">
        <v>1556</v>
      </c>
      <c r="G1490" s="36">
        <v>46215</v>
      </c>
      <c r="H1490" s="38">
        <f t="shared" si="216"/>
        <v>0</v>
      </c>
      <c r="K1490" s="33"/>
      <c r="L1490" s="687">
        <v>46213</v>
      </c>
      <c r="M1490" s="34">
        <f t="shared" si="217"/>
        <v>215.61</v>
      </c>
      <c r="N1490" s="37"/>
      <c r="O1490" s="35">
        <v>215.61</v>
      </c>
      <c r="P1490" s="40">
        <f t="shared" si="218"/>
        <v>0</v>
      </c>
      <c r="Q1490" s="41"/>
    </row>
    <row r="1491" spans="2:17" ht="15" customHeight="1" x14ac:dyDescent="0.3">
      <c r="B1491" s="34">
        <f t="shared" ref="B1491:B1544" si="219">(F1490)</f>
        <v>1556</v>
      </c>
      <c r="C1491" s="35"/>
      <c r="D1491" s="34">
        <f t="shared" ref="D1491:D1544" si="220">F1490</f>
        <v>1556</v>
      </c>
      <c r="E1491" s="36">
        <v>46215</v>
      </c>
      <c r="F1491" s="37">
        <v>1556</v>
      </c>
      <c r="G1491" s="36">
        <v>46216</v>
      </c>
      <c r="H1491" s="38">
        <f t="shared" ref="H1491:H1544" si="221">F1491-D1491</f>
        <v>0</v>
      </c>
      <c r="K1491" s="33"/>
      <c r="L1491" s="687">
        <v>46214</v>
      </c>
      <c r="M1491" s="34">
        <f t="shared" si="217"/>
        <v>215.61</v>
      </c>
      <c r="N1491" s="37"/>
      <c r="O1491" s="35">
        <v>215.61</v>
      </c>
      <c r="P1491" s="40">
        <f t="shared" si="218"/>
        <v>0</v>
      </c>
      <c r="Q1491" s="41"/>
    </row>
    <row r="1492" spans="2:17" ht="15" customHeight="1" x14ac:dyDescent="0.3">
      <c r="B1492" s="34">
        <f t="shared" si="219"/>
        <v>1556</v>
      </c>
      <c r="C1492" s="35"/>
      <c r="D1492" s="34">
        <f t="shared" si="220"/>
        <v>1556</v>
      </c>
      <c r="E1492" s="36">
        <v>46216</v>
      </c>
      <c r="F1492" s="37">
        <v>1556</v>
      </c>
      <c r="G1492" s="36">
        <v>46217</v>
      </c>
      <c r="H1492" s="38">
        <f t="shared" si="221"/>
        <v>0</v>
      </c>
      <c r="K1492" s="33"/>
      <c r="L1492" s="687">
        <v>46215</v>
      </c>
      <c r="M1492" s="34">
        <f t="shared" si="217"/>
        <v>215.61</v>
      </c>
      <c r="N1492" s="37"/>
      <c r="O1492" s="35">
        <v>215.61</v>
      </c>
      <c r="P1492" s="40">
        <f t="shared" si="218"/>
        <v>0</v>
      </c>
      <c r="Q1492" s="41"/>
    </row>
    <row r="1493" spans="2:17" ht="15" customHeight="1" x14ac:dyDescent="0.3">
      <c r="B1493" s="34">
        <f t="shared" si="219"/>
        <v>1556</v>
      </c>
      <c r="C1493" s="35"/>
      <c r="D1493" s="34">
        <f t="shared" si="220"/>
        <v>1556</v>
      </c>
      <c r="E1493" s="36">
        <v>46217</v>
      </c>
      <c r="F1493" s="37">
        <v>1556</v>
      </c>
      <c r="G1493" s="36">
        <v>46218</v>
      </c>
      <c r="H1493" s="38">
        <f t="shared" si="221"/>
        <v>0</v>
      </c>
      <c r="K1493" s="33"/>
      <c r="L1493" s="687">
        <v>46216</v>
      </c>
      <c r="M1493" s="34">
        <f t="shared" si="217"/>
        <v>215.61</v>
      </c>
      <c r="N1493" s="37"/>
      <c r="O1493" s="35">
        <v>215.61</v>
      </c>
      <c r="P1493" s="40">
        <f t="shared" si="218"/>
        <v>0</v>
      </c>
      <c r="Q1493" s="41"/>
    </row>
    <row r="1494" spans="2:17" ht="15" customHeight="1" x14ac:dyDescent="0.3">
      <c r="B1494" s="34">
        <f t="shared" si="219"/>
        <v>1556</v>
      </c>
      <c r="C1494" s="35"/>
      <c r="D1494" s="34">
        <f t="shared" si="220"/>
        <v>1556</v>
      </c>
      <c r="E1494" s="36">
        <v>46218</v>
      </c>
      <c r="F1494" s="37">
        <v>1556</v>
      </c>
      <c r="G1494" s="36">
        <v>46219</v>
      </c>
      <c r="H1494" s="38">
        <f t="shared" si="221"/>
        <v>0</v>
      </c>
      <c r="K1494" s="33"/>
      <c r="L1494" s="687">
        <v>46217</v>
      </c>
      <c r="M1494" s="34">
        <f t="shared" si="217"/>
        <v>215.61</v>
      </c>
      <c r="N1494" s="37"/>
      <c r="O1494" s="35">
        <v>215.61</v>
      </c>
      <c r="P1494" s="40">
        <f t="shared" si="218"/>
        <v>0</v>
      </c>
      <c r="Q1494" s="41"/>
    </row>
    <row r="1495" spans="2:17" ht="15" customHeight="1" x14ac:dyDescent="0.3">
      <c r="B1495" s="34">
        <f t="shared" si="219"/>
        <v>1556</v>
      </c>
      <c r="C1495" s="35"/>
      <c r="D1495" s="34">
        <f t="shared" si="220"/>
        <v>1556</v>
      </c>
      <c r="E1495" s="36">
        <v>46219</v>
      </c>
      <c r="F1495" s="37">
        <v>1556</v>
      </c>
      <c r="G1495" s="36">
        <v>46220</v>
      </c>
      <c r="H1495" s="38">
        <f t="shared" si="221"/>
        <v>0</v>
      </c>
      <c r="K1495" s="33"/>
      <c r="L1495" s="687">
        <v>46218</v>
      </c>
      <c r="M1495" s="34">
        <f t="shared" si="217"/>
        <v>215.61</v>
      </c>
      <c r="N1495" s="37"/>
      <c r="O1495" s="35">
        <v>215.61</v>
      </c>
      <c r="P1495" s="40">
        <f t="shared" si="218"/>
        <v>0</v>
      </c>
      <c r="Q1495" s="41"/>
    </row>
    <row r="1496" spans="2:17" ht="15" customHeight="1" x14ac:dyDescent="0.3">
      <c r="B1496" s="34">
        <f t="shared" si="219"/>
        <v>1556</v>
      </c>
      <c r="C1496" s="35"/>
      <c r="D1496" s="34">
        <f t="shared" si="220"/>
        <v>1556</v>
      </c>
      <c r="E1496" s="36">
        <v>46220</v>
      </c>
      <c r="F1496" s="37">
        <v>1556</v>
      </c>
      <c r="G1496" s="36">
        <v>46221</v>
      </c>
      <c r="H1496" s="38">
        <f t="shared" si="221"/>
        <v>0</v>
      </c>
      <c r="K1496" s="33"/>
      <c r="L1496" s="687">
        <v>46219</v>
      </c>
      <c r="M1496" s="34">
        <f t="shared" si="217"/>
        <v>215.61</v>
      </c>
      <c r="N1496" s="37"/>
      <c r="O1496" s="35">
        <v>215.61</v>
      </c>
      <c r="P1496" s="40">
        <f t="shared" si="218"/>
        <v>0</v>
      </c>
      <c r="Q1496" s="41"/>
    </row>
    <row r="1497" spans="2:17" ht="15" customHeight="1" x14ac:dyDescent="0.3">
      <c r="B1497" s="34">
        <f t="shared" si="219"/>
        <v>1556</v>
      </c>
      <c r="C1497" s="35"/>
      <c r="D1497" s="34">
        <f t="shared" si="220"/>
        <v>1556</v>
      </c>
      <c r="E1497" s="36">
        <v>46221</v>
      </c>
      <c r="F1497" s="37">
        <v>1556</v>
      </c>
      <c r="G1497" s="36">
        <v>46222</v>
      </c>
      <c r="H1497" s="38">
        <f t="shared" si="221"/>
        <v>0</v>
      </c>
      <c r="K1497" s="33"/>
      <c r="L1497" s="687">
        <v>46220</v>
      </c>
      <c r="M1497" s="34">
        <f t="shared" si="217"/>
        <v>215.61</v>
      </c>
      <c r="N1497" s="37"/>
      <c r="O1497" s="35">
        <v>215.61</v>
      </c>
      <c r="P1497" s="40">
        <f t="shared" si="218"/>
        <v>0</v>
      </c>
      <c r="Q1497" s="41"/>
    </row>
    <row r="1498" spans="2:17" ht="15" customHeight="1" x14ac:dyDescent="0.3">
      <c r="B1498" s="34">
        <f t="shared" si="219"/>
        <v>1556</v>
      </c>
      <c r="C1498" s="35"/>
      <c r="D1498" s="34">
        <f t="shared" si="220"/>
        <v>1556</v>
      </c>
      <c r="E1498" s="36">
        <v>46222</v>
      </c>
      <c r="F1498" s="37">
        <v>1556</v>
      </c>
      <c r="G1498" s="36">
        <v>46223</v>
      </c>
      <c r="H1498" s="38">
        <f t="shared" si="221"/>
        <v>0</v>
      </c>
      <c r="K1498" s="33"/>
      <c r="L1498" s="687">
        <v>46221</v>
      </c>
      <c r="M1498" s="34">
        <f t="shared" si="217"/>
        <v>215.61</v>
      </c>
      <c r="N1498" s="37"/>
      <c r="O1498" s="35">
        <v>215.61</v>
      </c>
      <c r="P1498" s="40">
        <f t="shared" si="218"/>
        <v>0</v>
      </c>
      <c r="Q1498" s="41"/>
    </row>
    <row r="1499" spans="2:17" ht="15" customHeight="1" x14ac:dyDescent="0.3">
      <c r="B1499" s="34">
        <f t="shared" si="219"/>
        <v>1556</v>
      </c>
      <c r="C1499" s="35"/>
      <c r="D1499" s="34">
        <f t="shared" si="220"/>
        <v>1556</v>
      </c>
      <c r="E1499" s="36">
        <v>46223</v>
      </c>
      <c r="F1499" s="37">
        <v>1556</v>
      </c>
      <c r="G1499" s="36">
        <v>46224</v>
      </c>
      <c r="H1499" s="38">
        <f t="shared" si="221"/>
        <v>0</v>
      </c>
      <c r="K1499" s="33"/>
      <c r="L1499" s="687">
        <v>46222</v>
      </c>
      <c r="M1499" s="34">
        <f t="shared" si="217"/>
        <v>215.61</v>
      </c>
      <c r="N1499" s="37"/>
      <c r="O1499" s="35">
        <v>215.61</v>
      </c>
      <c r="P1499" s="40">
        <f t="shared" si="218"/>
        <v>0</v>
      </c>
      <c r="Q1499" s="41"/>
    </row>
    <row r="1500" spans="2:17" ht="15" customHeight="1" x14ac:dyDescent="0.3">
      <c r="B1500" s="34">
        <f t="shared" si="219"/>
        <v>1556</v>
      </c>
      <c r="C1500" s="35"/>
      <c r="D1500" s="34">
        <f t="shared" si="220"/>
        <v>1556</v>
      </c>
      <c r="E1500" s="36">
        <v>46224</v>
      </c>
      <c r="F1500" s="37">
        <v>1556</v>
      </c>
      <c r="G1500" s="36">
        <v>46225</v>
      </c>
      <c r="H1500" s="38">
        <f t="shared" si="221"/>
        <v>0</v>
      </c>
      <c r="K1500" s="33"/>
      <c r="L1500" s="687">
        <v>46223</v>
      </c>
      <c r="M1500" s="34">
        <f t="shared" si="217"/>
        <v>215.61</v>
      </c>
      <c r="N1500" s="37"/>
      <c r="O1500" s="35">
        <v>215.61</v>
      </c>
      <c r="P1500" s="40">
        <f t="shared" si="218"/>
        <v>0</v>
      </c>
      <c r="Q1500" s="41"/>
    </row>
    <row r="1501" spans="2:17" ht="15" customHeight="1" x14ac:dyDescent="0.3">
      <c r="B1501" s="34">
        <f t="shared" si="219"/>
        <v>1556</v>
      </c>
      <c r="C1501" s="35"/>
      <c r="D1501" s="34">
        <f t="shared" si="220"/>
        <v>1556</v>
      </c>
      <c r="E1501" s="36">
        <v>46225</v>
      </c>
      <c r="F1501" s="37">
        <v>1556</v>
      </c>
      <c r="G1501" s="36">
        <v>46226</v>
      </c>
      <c r="H1501" s="38">
        <f t="shared" si="221"/>
        <v>0</v>
      </c>
      <c r="K1501" s="33"/>
      <c r="L1501" s="687">
        <v>46224</v>
      </c>
      <c r="M1501" s="34">
        <f t="shared" si="217"/>
        <v>215.61</v>
      </c>
      <c r="N1501" s="37"/>
      <c r="O1501" s="35">
        <v>215.61</v>
      </c>
      <c r="P1501" s="40">
        <f t="shared" si="218"/>
        <v>0</v>
      </c>
      <c r="Q1501" s="41"/>
    </row>
    <row r="1502" spans="2:17" ht="15" customHeight="1" x14ac:dyDescent="0.3">
      <c r="B1502" s="34">
        <f t="shared" si="219"/>
        <v>1556</v>
      </c>
      <c r="C1502" s="35"/>
      <c r="D1502" s="34">
        <f t="shared" si="220"/>
        <v>1556</v>
      </c>
      <c r="E1502" s="36">
        <v>46226</v>
      </c>
      <c r="F1502" s="37">
        <v>1556</v>
      </c>
      <c r="G1502" s="36">
        <v>46227</v>
      </c>
      <c r="H1502" s="38">
        <f t="shared" si="221"/>
        <v>0</v>
      </c>
      <c r="K1502" s="33"/>
      <c r="L1502" s="687">
        <v>46225</v>
      </c>
      <c r="M1502" s="34">
        <f t="shared" si="217"/>
        <v>215.61</v>
      </c>
      <c r="N1502" s="37"/>
      <c r="O1502" s="35">
        <v>215.61</v>
      </c>
      <c r="P1502" s="40">
        <f t="shared" si="218"/>
        <v>0</v>
      </c>
      <c r="Q1502" s="41"/>
    </row>
    <row r="1503" spans="2:17" ht="15" customHeight="1" x14ac:dyDescent="0.3">
      <c r="B1503" s="34">
        <f t="shared" si="219"/>
        <v>1556</v>
      </c>
      <c r="C1503" s="35"/>
      <c r="D1503" s="34">
        <f t="shared" si="220"/>
        <v>1556</v>
      </c>
      <c r="E1503" s="36">
        <v>46227</v>
      </c>
      <c r="F1503" s="37">
        <v>1556</v>
      </c>
      <c r="G1503" s="36">
        <v>46228</v>
      </c>
      <c r="H1503" s="38">
        <f t="shared" si="221"/>
        <v>0</v>
      </c>
      <c r="K1503" s="33"/>
      <c r="L1503" s="687">
        <v>46226</v>
      </c>
      <c r="M1503" s="34">
        <f t="shared" si="217"/>
        <v>215.61</v>
      </c>
      <c r="N1503" s="37"/>
      <c r="O1503" s="35">
        <v>215.61</v>
      </c>
      <c r="P1503" s="40">
        <f t="shared" si="218"/>
        <v>0</v>
      </c>
      <c r="Q1503" s="41"/>
    </row>
    <row r="1504" spans="2:17" ht="15" customHeight="1" x14ac:dyDescent="0.3">
      <c r="B1504" s="34">
        <f t="shared" si="219"/>
        <v>1556</v>
      </c>
      <c r="C1504" s="35"/>
      <c r="D1504" s="34">
        <f t="shared" si="220"/>
        <v>1556</v>
      </c>
      <c r="E1504" s="36">
        <v>46228</v>
      </c>
      <c r="F1504" s="37">
        <v>1556</v>
      </c>
      <c r="G1504" s="36">
        <v>46229</v>
      </c>
      <c r="H1504" s="38">
        <f t="shared" si="221"/>
        <v>0</v>
      </c>
      <c r="K1504" s="33"/>
      <c r="L1504" s="687">
        <v>46227</v>
      </c>
      <c r="M1504" s="34">
        <f t="shared" si="217"/>
        <v>215.61</v>
      </c>
      <c r="N1504" s="37"/>
      <c r="O1504" s="35">
        <v>215.61</v>
      </c>
      <c r="P1504" s="40">
        <f t="shared" si="218"/>
        <v>0</v>
      </c>
      <c r="Q1504" s="41"/>
    </row>
    <row r="1505" spans="2:17" ht="15" customHeight="1" x14ac:dyDescent="0.3">
      <c r="B1505" s="34">
        <f t="shared" si="219"/>
        <v>1556</v>
      </c>
      <c r="C1505" s="35"/>
      <c r="D1505" s="34">
        <f t="shared" si="220"/>
        <v>1556</v>
      </c>
      <c r="E1505" s="36">
        <v>46229</v>
      </c>
      <c r="F1505" s="37">
        <v>1556</v>
      </c>
      <c r="G1505" s="36">
        <v>46230</v>
      </c>
      <c r="H1505" s="38">
        <f t="shared" si="221"/>
        <v>0</v>
      </c>
      <c r="K1505" s="33"/>
      <c r="L1505" s="687">
        <v>46228</v>
      </c>
      <c r="M1505" s="34">
        <f t="shared" si="217"/>
        <v>215.61</v>
      </c>
      <c r="N1505" s="37"/>
      <c r="O1505" s="35">
        <v>215.61</v>
      </c>
      <c r="P1505" s="40">
        <f t="shared" si="218"/>
        <v>0</v>
      </c>
      <c r="Q1505" s="41"/>
    </row>
    <row r="1506" spans="2:17" ht="15" customHeight="1" x14ac:dyDescent="0.3">
      <c r="B1506" s="34">
        <f t="shared" si="219"/>
        <v>1556</v>
      </c>
      <c r="C1506" s="35"/>
      <c r="D1506" s="34">
        <f t="shared" si="220"/>
        <v>1556</v>
      </c>
      <c r="E1506" s="36">
        <v>46230</v>
      </c>
      <c r="F1506" s="37">
        <v>1556</v>
      </c>
      <c r="G1506" s="36">
        <v>46231</v>
      </c>
      <c r="H1506" s="38">
        <f t="shared" si="221"/>
        <v>0</v>
      </c>
      <c r="K1506" s="33"/>
      <c r="L1506" s="687">
        <v>46229</v>
      </c>
      <c r="M1506" s="34">
        <f t="shared" si="217"/>
        <v>215.61</v>
      </c>
      <c r="N1506" s="37"/>
      <c r="O1506" s="35">
        <v>215.61</v>
      </c>
      <c r="P1506" s="40">
        <f t="shared" si="218"/>
        <v>0</v>
      </c>
      <c r="Q1506" s="41"/>
    </row>
    <row r="1507" spans="2:17" ht="15" customHeight="1" x14ac:dyDescent="0.3">
      <c r="B1507" s="34">
        <f t="shared" si="219"/>
        <v>1556</v>
      </c>
      <c r="C1507" s="35"/>
      <c r="D1507" s="34">
        <f t="shared" si="220"/>
        <v>1556</v>
      </c>
      <c r="E1507" s="36">
        <v>46231</v>
      </c>
      <c r="F1507" s="37">
        <v>1557.5</v>
      </c>
      <c r="G1507" s="36">
        <v>46232</v>
      </c>
      <c r="H1507" s="38">
        <f t="shared" si="221"/>
        <v>1.5</v>
      </c>
      <c r="K1507" s="33"/>
      <c r="L1507" s="687">
        <v>46230</v>
      </c>
      <c r="M1507" s="34">
        <f t="shared" si="217"/>
        <v>215.61</v>
      </c>
      <c r="N1507" s="37"/>
      <c r="O1507" s="35">
        <v>215.61</v>
      </c>
      <c r="P1507" s="40">
        <f t="shared" si="218"/>
        <v>0</v>
      </c>
      <c r="Q1507" s="41"/>
    </row>
    <row r="1508" spans="2:17" ht="15" customHeight="1" x14ac:dyDescent="0.3">
      <c r="B1508" s="34">
        <f t="shared" si="219"/>
        <v>1557.5</v>
      </c>
      <c r="C1508" s="35"/>
      <c r="D1508" s="34">
        <f t="shared" si="220"/>
        <v>1557.5</v>
      </c>
      <c r="E1508" s="36">
        <v>46232</v>
      </c>
      <c r="F1508" s="37">
        <v>1564.4</v>
      </c>
      <c r="G1508" s="36">
        <v>46233</v>
      </c>
      <c r="H1508" s="38">
        <f t="shared" si="221"/>
        <v>6.9000000000000909</v>
      </c>
      <c r="K1508" s="33"/>
      <c r="L1508" s="687">
        <v>46231</v>
      </c>
      <c r="M1508" s="34">
        <f t="shared" si="217"/>
        <v>215.61</v>
      </c>
      <c r="N1508" s="37"/>
      <c r="O1508" s="35">
        <v>205.65</v>
      </c>
      <c r="P1508" s="40">
        <f t="shared" si="218"/>
        <v>9.960000000000008</v>
      </c>
      <c r="Q1508" s="41"/>
    </row>
    <row r="1509" spans="2:17" ht="15" customHeight="1" x14ac:dyDescent="0.3">
      <c r="B1509" s="34">
        <f t="shared" si="219"/>
        <v>1564.4</v>
      </c>
      <c r="C1509" s="35">
        <v>1963</v>
      </c>
      <c r="D1509" s="34">
        <f t="shared" si="220"/>
        <v>1564.4</v>
      </c>
      <c r="E1509" s="36">
        <v>46233</v>
      </c>
      <c r="F1509" s="37">
        <v>1569</v>
      </c>
      <c r="G1509" s="36">
        <v>46234</v>
      </c>
      <c r="H1509" s="38">
        <f t="shared" si="221"/>
        <v>4.5999999999999091</v>
      </c>
      <c r="K1509" s="33"/>
      <c r="L1509" s="687">
        <v>46232</v>
      </c>
      <c r="M1509" s="34">
        <f t="shared" si="217"/>
        <v>205.65</v>
      </c>
      <c r="N1509" s="37"/>
      <c r="O1509" s="35">
        <v>128.25</v>
      </c>
      <c r="P1509" s="40">
        <f t="shared" si="218"/>
        <v>77.400000000000006</v>
      </c>
      <c r="Q1509" s="41"/>
    </row>
    <row r="1510" spans="2:17" ht="15" customHeight="1" x14ac:dyDescent="0.3">
      <c r="B1510" s="34">
        <f t="shared" si="219"/>
        <v>1569</v>
      </c>
      <c r="C1510" s="35">
        <v>1963</v>
      </c>
      <c r="D1510" s="34">
        <f t="shared" si="220"/>
        <v>1569</v>
      </c>
      <c r="E1510" s="36">
        <v>46234</v>
      </c>
      <c r="F1510" s="37">
        <v>1569</v>
      </c>
      <c r="G1510" s="36">
        <v>46235</v>
      </c>
      <c r="H1510" s="38">
        <f t="shared" si="221"/>
        <v>0</v>
      </c>
      <c r="K1510" s="33"/>
      <c r="L1510" s="687">
        <v>46233</v>
      </c>
      <c r="M1510" s="34">
        <f t="shared" si="217"/>
        <v>128.25</v>
      </c>
      <c r="N1510" s="37">
        <v>60</v>
      </c>
      <c r="O1510" s="35">
        <v>128.25</v>
      </c>
      <c r="P1510" s="40">
        <f t="shared" si="218"/>
        <v>60</v>
      </c>
      <c r="Q1510" s="41"/>
    </row>
    <row r="1511" spans="2:17" ht="15" customHeight="1" x14ac:dyDescent="0.3">
      <c r="B1511" s="34">
        <f t="shared" si="219"/>
        <v>1569</v>
      </c>
      <c r="C1511" s="35">
        <v>1963</v>
      </c>
      <c r="D1511" s="34">
        <f t="shared" si="220"/>
        <v>1569</v>
      </c>
      <c r="E1511" s="36">
        <v>46235</v>
      </c>
      <c r="F1511" s="37">
        <v>1569</v>
      </c>
      <c r="G1511" s="36">
        <v>46236</v>
      </c>
      <c r="H1511" s="38">
        <f t="shared" si="221"/>
        <v>0</v>
      </c>
      <c r="K1511" s="33"/>
      <c r="L1511" s="687">
        <v>46234</v>
      </c>
      <c r="M1511" s="34">
        <f t="shared" si="217"/>
        <v>128.25</v>
      </c>
      <c r="N1511" s="37"/>
      <c r="O1511" s="35">
        <v>128.25</v>
      </c>
      <c r="P1511" s="40">
        <f t="shared" si="218"/>
        <v>0</v>
      </c>
      <c r="Q1511" s="41"/>
    </row>
    <row r="1512" spans="2:17" ht="15" customHeight="1" x14ac:dyDescent="0.3">
      <c r="B1512" s="34">
        <f t="shared" si="219"/>
        <v>1569</v>
      </c>
      <c r="C1512" s="35">
        <v>1963</v>
      </c>
      <c r="D1512" s="34">
        <f t="shared" si="220"/>
        <v>1569</v>
      </c>
      <c r="E1512" s="36">
        <v>46236</v>
      </c>
      <c r="F1512" s="37">
        <v>1569</v>
      </c>
      <c r="G1512" s="36">
        <v>46237</v>
      </c>
      <c r="H1512" s="38">
        <f t="shared" si="221"/>
        <v>0</v>
      </c>
      <c r="K1512" s="33"/>
      <c r="L1512" s="687">
        <v>46235</v>
      </c>
      <c r="M1512" s="34">
        <f t="shared" si="217"/>
        <v>128.25</v>
      </c>
      <c r="N1512" s="37"/>
      <c r="O1512" s="35">
        <v>128.25</v>
      </c>
      <c r="P1512" s="40">
        <f t="shared" si="218"/>
        <v>0</v>
      </c>
      <c r="Q1512" s="41"/>
    </row>
    <row r="1513" spans="2:17" ht="15" customHeight="1" x14ac:dyDescent="0.3">
      <c r="B1513" s="34">
        <f t="shared" si="219"/>
        <v>1569</v>
      </c>
      <c r="C1513" s="35">
        <v>1963</v>
      </c>
      <c r="D1513" s="34">
        <f t="shared" si="220"/>
        <v>1569</v>
      </c>
      <c r="E1513" s="36">
        <v>46237</v>
      </c>
      <c r="F1513" s="37">
        <v>1569</v>
      </c>
      <c r="G1513" s="36">
        <v>46238</v>
      </c>
      <c r="H1513" s="38">
        <f t="shared" si="221"/>
        <v>0</v>
      </c>
      <c r="K1513" s="33"/>
      <c r="L1513" s="687">
        <v>46236</v>
      </c>
      <c r="M1513" s="34">
        <f t="shared" si="217"/>
        <v>128.25</v>
      </c>
      <c r="N1513" s="37"/>
      <c r="O1513" s="35">
        <v>128.25</v>
      </c>
      <c r="P1513" s="40">
        <f t="shared" si="218"/>
        <v>0</v>
      </c>
      <c r="Q1513" s="41"/>
    </row>
    <row r="1514" spans="2:17" ht="15" customHeight="1" x14ac:dyDescent="0.3">
      <c r="B1514" s="34">
        <f t="shared" si="219"/>
        <v>1569</v>
      </c>
      <c r="C1514" s="35">
        <v>1963</v>
      </c>
      <c r="D1514" s="34">
        <f t="shared" si="220"/>
        <v>1569</v>
      </c>
      <c r="E1514" s="36">
        <v>46238</v>
      </c>
      <c r="F1514" s="37">
        <v>1569</v>
      </c>
      <c r="G1514" s="36">
        <v>46239</v>
      </c>
      <c r="H1514" s="38">
        <f t="shared" si="221"/>
        <v>0</v>
      </c>
      <c r="K1514" s="33"/>
      <c r="L1514" s="687">
        <v>46237</v>
      </c>
      <c r="M1514" s="34">
        <f t="shared" si="217"/>
        <v>128.25</v>
      </c>
      <c r="N1514" s="37"/>
      <c r="O1514" s="35">
        <v>128.25</v>
      </c>
      <c r="P1514" s="40">
        <f t="shared" si="218"/>
        <v>0</v>
      </c>
      <c r="Q1514" s="41"/>
    </row>
    <row r="1515" spans="2:17" ht="15" customHeight="1" x14ac:dyDescent="0.3">
      <c r="B1515" s="34">
        <f t="shared" si="219"/>
        <v>1569</v>
      </c>
      <c r="C1515" s="35">
        <v>1963</v>
      </c>
      <c r="D1515" s="34">
        <f t="shared" si="220"/>
        <v>1569</v>
      </c>
      <c r="E1515" s="36">
        <v>46239</v>
      </c>
      <c r="F1515" s="37">
        <v>1569</v>
      </c>
      <c r="G1515" s="36">
        <v>46240</v>
      </c>
      <c r="H1515" s="38">
        <f t="shared" si="221"/>
        <v>0</v>
      </c>
      <c r="K1515" s="33"/>
      <c r="L1515" s="687">
        <v>46238</v>
      </c>
      <c r="M1515" s="34">
        <f t="shared" si="217"/>
        <v>128.25</v>
      </c>
      <c r="N1515" s="37"/>
      <c r="O1515" s="35">
        <v>128.25</v>
      </c>
      <c r="P1515" s="40">
        <f t="shared" si="218"/>
        <v>0</v>
      </c>
      <c r="Q1515" s="41"/>
    </row>
    <row r="1516" spans="2:17" ht="15" customHeight="1" x14ac:dyDescent="0.3">
      <c r="B1516" s="34">
        <f t="shared" si="219"/>
        <v>1569</v>
      </c>
      <c r="C1516" s="35">
        <v>1963</v>
      </c>
      <c r="D1516" s="34">
        <f t="shared" si="220"/>
        <v>1569</v>
      </c>
      <c r="E1516" s="36">
        <v>46240</v>
      </c>
      <c r="F1516" s="37">
        <v>1569</v>
      </c>
      <c r="G1516" s="36">
        <v>46241</v>
      </c>
      <c r="H1516" s="38">
        <f t="shared" si="221"/>
        <v>0</v>
      </c>
      <c r="K1516" s="33"/>
      <c r="L1516" s="687">
        <v>46239</v>
      </c>
      <c r="M1516" s="34">
        <f t="shared" si="217"/>
        <v>128.25</v>
      </c>
      <c r="N1516" s="37"/>
      <c r="O1516" s="35">
        <v>128.25</v>
      </c>
      <c r="P1516" s="40">
        <f t="shared" si="218"/>
        <v>0</v>
      </c>
      <c r="Q1516" s="41"/>
    </row>
    <row r="1517" spans="2:17" ht="15" customHeight="1" x14ac:dyDescent="0.3">
      <c r="B1517" s="34">
        <f t="shared" si="219"/>
        <v>1569</v>
      </c>
      <c r="C1517" s="35">
        <v>1963</v>
      </c>
      <c r="D1517" s="34">
        <f t="shared" si="220"/>
        <v>1569</v>
      </c>
      <c r="E1517" s="36">
        <v>46241</v>
      </c>
      <c r="F1517" s="37">
        <v>1569</v>
      </c>
      <c r="G1517" s="36">
        <v>46242</v>
      </c>
      <c r="H1517" s="38">
        <f t="shared" si="221"/>
        <v>0</v>
      </c>
      <c r="K1517" s="33"/>
      <c r="L1517" s="687">
        <v>46240</v>
      </c>
      <c r="M1517" s="34">
        <f t="shared" si="217"/>
        <v>128.25</v>
      </c>
      <c r="N1517" s="37"/>
      <c r="O1517" s="35">
        <v>128.25</v>
      </c>
      <c r="P1517" s="40">
        <f t="shared" si="218"/>
        <v>0</v>
      </c>
      <c r="Q1517" s="41"/>
    </row>
    <row r="1518" spans="2:17" ht="15" customHeight="1" x14ac:dyDescent="0.3">
      <c r="B1518" s="34">
        <f t="shared" si="219"/>
        <v>1569</v>
      </c>
      <c r="C1518" s="35">
        <v>1963</v>
      </c>
      <c r="D1518" s="34">
        <f t="shared" si="220"/>
        <v>1569</v>
      </c>
      <c r="E1518" s="36">
        <v>46242</v>
      </c>
      <c r="F1518" s="37">
        <v>1569</v>
      </c>
      <c r="G1518" s="36">
        <v>46243</v>
      </c>
      <c r="H1518" s="38">
        <f t="shared" si="221"/>
        <v>0</v>
      </c>
      <c r="K1518" s="33"/>
      <c r="L1518" s="687">
        <v>46241</v>
      </c>
      <c r="M1518" s="34">
        <f t="shared" ref="M1518:M1544" si="222">O1517</f>
        <v>128.25</v>
      </c>
      <c r="N1518" s="37"/>
      <c r="O1518" s="35">
        <v>128.25</v>
      </c>
      <c r="P1518" s="40">
        <f t="shared" ref="P1518:P1544" si="223">(M1518+N1518)-O1518</f>
        <v>0</v>
      </c>
      <c r="Q1518" s="41"/>
    </row>
    <row r="1519" spans="2:17" ht="15" customHeight="1" x14ac:dyDescent="0.3">
      <c r="B1519" s="34">
        <f t="shared" si="219"/>
        <v>1569</v>
      </c>
      <c r="C1519" s="35">
        <v>1963</v>
      </c>
      <c r="D1519" s="34">
        <f t="shared" si="220"/>
        <v>1569</v>
      </c>
      <c r="E1519" s="36">
        <v>46243</v>
      </c>
      <c r="F1519" s="37">
        <v>1569</v>
      </c>
      <c r="G1519" s="36">
        <v>46244</v>
      </c>
      <c r="H1519" s="38">
        <f t="shared" si="221"/>
        <v>0</v>
      </c>
      <c r="K1519" s="33"/>
      <c r="L1519" s="687">
        <v>46242</v>
      </c>
      <c r="M1519" s="34">
        <f t="shared" si="222"/>
        <v>128.25</v>
      </c>
      <c r="N1519" s="37"/>
      <c r="O1519" s="35">
        <v>128.25</v>
      </c>
      <c r="P1519" s="40">
        <f t="shared" si="223"/>
        <v>0</v>
      </c>
      <c r="Q1519" s="41"/>
    </row>
    <row r="1520" spans="2:17" ht="15" customHeight="1" x14ac:dyDescent="0.3">
      <c r="B1520" s="34">
        <f t="shared" si="219"/>
        <v>1569</v>
      </c>
      <c r="C1520" s="35">
        <v>1963</v>
      </c>
      <c r="D1520" s="34">
        <f t="shared" si="220"/>
        <v>1569</v>
      </c>
      <c r="E1520" s="36">
        <v>46244</v>
      </c>
      <c r="F1520" s="37">
        <v>1569</v>
      </c>
      <c r="G1520" s="36">
        <v>46245</v>
      </c>
      <c r="H1520" s="38">
        <f t="shared" si="221"/>
        <v>0</v>
      </c>
      <c r="K1520" s="33"/>
      <c r="L1520" s="687">
        <v>46243</v>
      </c>
      <c r="M1520" s="34">
        <f t="shared" si="222"/>
        <v>128.25</v>
      </c>
      <c r="N1520" s="37"/>
      <c r="O1520" s="35">
        <v>128.25</v>
      </c>
      <c r="P1520" s="40">
        <f t="shared" si="223"/>
        <v>0</v>
      </c>
      <c r="Q1520" s="41"/>
    </row>
    <row r="1521" spans="2:17" ht="15" customHeight="1" x14ac:dyDescent="0.3">
      <c r="B1521" s="34">
        <f t="shared" si="219"/>
        <v>1569</v>
      </c>
      <c r="C1521" s="35">
        <v>1963</v>
      </c>
      <c r="D1521" s="34">
        <f t="shared" si="220"/>
        <v>1569</v>
      </c>
      <c r="E1521" s="36">
        <v>46245</v>
      </c>
      <c r="F1521" s="37">
        <v>1569</v>
      </c>
      <c r="G1521" s="36">
        <v>46246</v>
      </c>
      <c r="H1521" s="38">
        <f t="shared" si="221"/>
        <v>0</v>
      </c>
      <c r="K1521" s="33"/>
      <c r="L1521" s="687">
        <v>46244</v>
      </c>
      <c r="M1521" s="34">
        <f t="shared" si="222"/>
        <v>128.25</v>
      </c>
      <c r="N1521" s="37"/>
      <c r="O1521" s="35">
        <v>128.25</v>
      </c>
      <c r="P1521" s="40">
        <f t="shared" si="223"/>
        <v>0</v>
      </c>
      <c r="Q1521" s="41"/>
    </row>
    <row r="1522" spans="2:17" ht="15" customHeight="1" x14ac:dyDescent="0.3">
      <c r="B1522" s="34">
        <f t="shared" si="219"/>
        <v>1569</v>
      </c>
      <c r="C1522" s="35">
        <v>1963</v>
      </c>
      <c r="D1522" s="34">
        <f t="shared" si="220"/>
        <v>1569</v>
      </c>
      <c r="E1522" s="36">
        <v>46246</v>
      </c>
      <c r="F1522" s="37">
        <v>1569</v>
      </c>
      <c r="G1522" s="36">
        <v>46247</v>
      </c>
      <c r="H1522" s="38">
        <f t="shared" si="221"/>
        <v>0</v>
      </c>
      <c r="K1522" s="33"/>
      <c r="L1522" s="687">
        <v>46245</v>
      </c>
      <c r="M1522" s="34">
        <f t="shared" si="222"/>
        <v>128.25</v>
      </c>
      <c r="N1522" s="37">
        <v>30</v>
      </c>
      <c r="O1522" s="35">
        <v>158.25</v>
      </c>
      <c r="P1522" s="40">
        <f t="shared" si="223"/>
        <v>0</v>
      </c>
      <c r="Q1522" s="41"/>
    </row>
    <row r="1523" spans="2:17" ht="15" customHeight="1" x14ac:dyDescent="0.3">
      <c r="B1523" s="34">
        <f t="shared" si="219"/>
        <v>1569</v>
      </c>
      <c r="C1523" s="35">
        <v>1963</v>
      </c>
      <c r="D1523" s="34">
        <f t="shared" si="220"/>
        <v>1569</v>
      </c>
      <c r="E1523" s="36">
        <v>46247</v>
      </c>
      <c r="F1523" s="37">
        <v>1569</v>
      </c>
      <c r="G1523" s="36">
        <v>46248</v>
      </c>
      <c r="H1523" s="38">
        <f t="shared" si="221"/>
        <v>0</v>
      </c>
      <c r="K1523" s="33"/>
      <c r="L1523" s="687">
        <v>46246</v>
      </c>
      <c r="M1523" s="34">
        <f t="shared" si="222"/>
        <v>158.25</v>
      </c>
      <c r="N1523" s="37"/>
      <c r="O1523" s="35">
        <v>158.25</v>
      </c>
      <c r="P1523" s="40">
        <f t="shared" si="223"/>
        <v>0</v>
      </c>
      <c r="Q1523" s="41"/>
    </row>
    <row r="1524" spans="2:17" ht="15" customHeight="1" x14ac:dyDescent="0.3">
      <c r="B1524" s="34">
        <f t="shared" si="219"/>
        <v>1569</v>
      </c>
      <c r="C1524" s="35">
        <v>1963</v>
      </c>
      <c r="D1524" s="34">
        <f t="shared" si="220"/>
        <v>1569</v>
      </c>
      <c r="E1524" s="36">
        <v>46248</v>
      </c>
      <c r="F1524" s="37">
        <v>1569</v>
      </c>
      <c r="G1524" s="36">
        <v>46249</v>
      </c>
      <c r="H1524" s="38">
        <f t="shared" si="221"/>
        <v>0</v>
      </c>
      <c r="K1524" s="33"/>
      <c r="L1524" s="687">
        <v>46247</v>
      </c>
      <c r="M1524" s="34">
        <f t="shared" si="222"/>
        <v>158.25</v>
      </c>
      <c r="N1524" s="37"/>
      <c r="O1524" s="35">
        <v>158.25</v>
      </c>
      <c r="P1524" s="40">
        <f t="shared" si="223"/>
        <v>0</v>
      </c>
      <c r="Q1524" s="41"/>
    </row>
    <row r="1525" spans="2:17" ht="15" customHeight="1" x14ac:dyDescent="0.3">
      <c r="B1525" s="34">
        <f t="shared" si="219"/>
        <v>1569</v>
      </c>
      <c r="C1525" s="35">
        <v>1963</v>
      </c>
      <c r="D1525" s="34">
        <f t="shared" si="220"/>
        <v>1569</v>
      </c>
      <c r="E1525" s="36">
        <v>46249</v>
      </c>
      <c r="F1525" s="37">
        <v>1569</v>
      </c>
      <c r="G1525" s="36">
        <v>46250</v>
      </c>
      <c r="H1525" s="38">
        <f t="shared" si="221"/>
        <v>0</v>
      </c>
      <c r="K1525" s="33"/>
      <c r="L1525" s="687">
        <v>46248</v>
      </c>
      <c r="M1525" s="34">
        <f t="shared" si="222"/>
        <v>158.25</v>
      </c>
      <c r="N1525" s="37"/>
      <c r="O1525" s="35">
        <v>158.25</v>
      </c>
      <c r="P1525" s="40">
        <f t="shared" si="223"/>
        <v>0</v>
      </c>
      <c r="Q1525" s="41"/>
    </row>
    <row r="1526" spans="2:17" ht="15" customHeight="1" x14ac:dyDescent="0.3">
      <c r="B1526" s="34">
        <f t="shared" si="219"/>
        <v>1569</v>
      </c>
      <c r="C1526" s="35">
        <v>1963</v>
      </c>
      <c r="D1526" s="34">
        <f t="shared" si="220"/>
        <v>1569</v>
      </c>
      <c r="E1526" s="36">
        <v>46250</v>
      </c>
      <c r="F1526" s="37">
        <v>1569</v>
      </c>
      <c r="G1526" s="36">
        <v>46251</v>
      </c>
      <c r="H1526" s="38">
        <f t="shared" si="221"/>
        <v>0</v>
      </c>
      <c r="K1526" s="33"/>
      <c r="L1526" s="687">
        <v>46249</v>
      </c>
      <c r="M1526" s="34">
        <f t="shared" si="222"/>
        <v>158.25</v>
      </c>
      <c r="N1526" s="37"/>
      <c r="O1526" s="35">
        <v>158.25</v>
      </c>
      <c r="P1526" s="40">
        <f t="shared" si="223"/>
        <v>0</v>
      </c>
      <c r="Q1526" s="41"/>
    </row>
    <row r="1527" spans="2:17" ht="15" customHeight="1" x14ac:dyDescent="0.3">
      <c r="B1527" s="34">
        <f t="shared" si="219"/>
        <v>1569</v>
      </c>
      <c r="C1527" s="35">
        <v>1963</v>
      </c>
      <c r="D1527" s="34">
        <f t="shared" si="220"/>
        <v>1569</v>
      </c>
      <c r="E1527" s="36">
        <v>46251</v>
      </c>
      <c r="F1527" s="37">
        <v>1569</v>
      </c>
      <c r="G1527" s="36">
        <v>46252</v>
      </c>
      <c r="H1527" s="38">
        <f t="shared" si="221"/>
        <v>0</v>
      </c>
      <c r="K1527" s="33"/>
      <c r="L1527" s="687">
        <v>46250</v>
      </c>
      <c r="M1527" s="34">
        <f t="shared" si="222"/>
        <v>158.25</v>
      </c>
      <c r="N1527" s="37"/>
      <c r="O1527" s="35">
        <v>158.25</v>
      </c>
      <c r="P1527" s="40">
        <f t="shared" si="223"/>
        <v>0</v>
      </c>
      <c r="Q1527" s="41"/>
    </row>
    <row r="1528" spans="2:17" ht="15" customHeight="1" x14ac:dyDescent="0.3">
      <c r="B1528" s="34">
        <f t="shared" si="219"/>
        <v>1569</v>
      </c>
      <c r="C1528" s="35">
        <v>1963</v>
      </c>
      <c r="D1528" s="34">
        <f t="shared" si="220"/>
        <v>1569</v>
      </c>
      <c r="E1528" s="36">
        <v>46252</v>
      </c>
      <c r="F1528" s="37">
        <v>1569</v>
      </c>
      <c r="G1528" s="36">
        <v>46253</v>
      </c>
      <c r="H1528" s="38">
        <f t="shared" si="221"/>
        <v>0</v>
      </c>
      <c r="K1528" s="33"/>
      <c r="L1528" s="687">
        <v>46251</v>
      </c>
      <c r="M1528" s="34">
        <f t="shared" si="222"/>
        <v>158.25</v>
      </c>
      <c r="N1528" s="37"/>
      <c r="O1528" s="35">
        <v>158.25</v>
      </c>
      <c r="P1528" s="40">
        <f t="shared" si="223"/>
        <v>0</v>
      </c>
      <c r="Q1528" s="41"/>
    </row>
    <row r="1529" spans="2:17" ht="15" customHeight="1" x14ac:dyDescent="0.3">
      <c r="B1529" s="34">
        <f t="shared" si="219"/>
        <v>1569</v>
      </c>
      <c r="C1529" s="35">
        <v>1963</v>
      </c>
      <c r="D1529" s="34">
        <f t="shared" si="220"/>
        <v>1569</v>
      </c>
      <c r="E1529" s="36">
        <v>46253</v>
      </c>
      <c r="F1529" s="37">
        <v>1569</v>
      </c>
      <c r="G1529" s="36">
        <v>46254</v>
      </c>
      <c r="H1529" s="38">
        <f t="shared" si="221"/>
        <v>0</v>
      </c>
      <c r="K1529" s="33"/>
      <c r="L1529" s="687">
        <v>46252</v>
      </c>
      <c r="M1529" s="34">
        <f t="shared" si="222"/>
        <v>158.25</v>
      </c>
      <c r="N1529" s="37"/>
      <c r="O1529" s="35">
        <v>158.25</v>
      </c>
      <c r="P1529" s="40">
        <f t="shared" si="223"/>
        <v>0</v>
      </c>
      <c r="Q1529" s="41"/>
    </row>
    <row r="1530" spans="2:17" ht="15" customHeight="1" x14ac:dyDescent="0.3">
      <c r="B1530" s="34">
        <f t="shared" si="219"/>
        <v>1569</v>
      </c>
      <c r="C1530" s="35">
        <v>1963</v>
      </c>
      <c r="D1530" s="34">
        <f t="shared" si="220"/>
        <v>1569</v>
      </c>
      <c r="E1530" s="36">
        <v>46254</v>
      </c>
      <c r="F1530" s="37">
        <v>1569</v>
      </c>
      <c r="G1530" s="36">
        <v>46255</v>
      </c>
      <c r="H1530" s="38">
        <f t="shared" si="221"/>
        <v>0</v>
      </c>
      <c r="K1530" s="33"/>
      <c r="L1530" s="687">
        <v>46253</v>
      </c>
      <c r="M1530" s="34">
        <f t="shared" si="222"/>
        <v>158.25</v>
      </c>
      <c r="N1530" s="37"/>
      <c r="O1530" s="35">
        <v>158.25</v>
      </c>
      <c r="P1530" s="40">
        <f t="shared" si="223"/>
        <v>0</v>
      </c>
      <c r="Q1530" s="41"/>
    </row>
    <row r="1531" spans="2:17" ht="15" customHeight="1" x14ac:dyDescent="0.3">
      <c r="B1531" s="34">
        <f t="shared" si="219"/>
        <v>1569</v>
      </c>
      <c r="C1531" s="35">
        <v>1963</v>
      </c>
      <c r="D1531" s="34">
        <f t="shared" si="220"/>
        <v>1569</v>
      </c>
      <c r="E1531" s="36">
        <v>46255</v>
      </c>
      <c r="F1531" s="37">
        <v>1569</v>
      </c>
      <c r="G1531" s="36">
        <v>46256</v>
      </c>
      <c r="H1531" s="38">
        <f t="shared" si="221"/>
        <v>0</v>
      </c>
      <c r="K1531" s="33"/>
      <c r="L1531" s="687">
        <v>46254</v>
      </c>
      <c r="M1531" s="34">
        <f t="shared" si="222"/>
        <v>158.25</v>
      </c>
      <c r="N1531" s="37"/>
      <c r="O1531" s="35">
        <v>158.25</v>
      </c>
      <c r="P1531" s="40">
        <f t="shared" si="223"/>
        <v>0</v>
      </c>
      <c r="Q1531" s="41"/>
    </row>
    <row r="1532" spans="2:17" ht="15" customHeight="1" x14ac:dyDescent="0.3">
      <c r="B1532" s="34">
        <f t="shared" si="219"/>
        <v>1569</v>
      </c>
      <c r="C1532" s="35">
        <v>1963</v>
      </c>
      <c r="D1532" s="34">
        <f t="shared" si="220"/>
        <v>1569</v>
      </c>
      <c r="E1532" s="36">
        <v>46256</v>
      </c>
      <c r="F1532" s="37">
        <v>1569</v>
      </c>
      <c r="G1532" s="36">
        <v>46257</v>
      </c>
      <c r="H1532" s="38">
        <f t="shared" si="221"/>
        <v>0</v>
      </c>
      <c r="K1532" s="33"/>
      <c r="L1532" s="687">
        <v>46255</v>
      </c>
      <c r="M1532" s="34">
        <f t="shared" si="222"/>
        <v>158.25</v>
      </c>
      <c r="N1532" s="37"/>
      <c r="O1532" s="35">
        <v>158.25</v>
      </c>
      <c r="P1532" s="40">
        <f t="shared" si="223"/>
        <v>0</v>
      </c>
      <c r="Q1532" s="41"/>
    </row>
    <row r="1533" spans="2:17" ht="15" customHeight="1" x14ac:dyDescent="0.3">
      <c r="B1533" s="34">
        <f t="shared" si="219"/>
        <v>1569</v>
      </c>
      <c r="C1533" s="35">
        <v>1963</v>
      </c>
      <c r="D1533" s="34">
        <f t="shared" si="220"/>
        <v>1569</v>
      </c>
      <c r="E1533" s="36">
        <v>46257</v>
      </c>
      <c r="F1533" s="37">
        <v>1569</v>
      </c>
      <c r="G1533" s="36">
        <v>46258</v>
      </c>
      <c r="H1533" s="38">
        <f t="shared" si="221"/>
        <v>0</v>
      </c>
      <c r="K1533" s="33"/>
      <c r="L1533" s="687">
        <v>46256</v>
      </c>
      <c r="M1533" s="34">
        <f t="shared" si="222"/>
        <v>158.25</v>
      </c>
      <c r="N1533" s="37"/>
      <c r="O1533" s="35">
        <v>158.25</v>
      </c>
      <c r="P1533" s="40">
        <f t="shared" si="223"/>
        <v>0</v>
      </c>
      <c r="Q1533" s="41"/>
    </row>
    <row r="1534" spans="2:17" ht="15" customHeight="1" x14ac:dyDescent="0.3">
      <c r="B1534" s="34">
        <f t="shared" si="219"/>
        <v>1569</v>
      </c>
      <c r="C1534" s="35">
        <v>1963</v>
      </c>
      <c r="D1534" s="34">
        <f t="shared" si="220"/>
        <v>1569</v>
      </c>
      <c r="E1534" s="36">
        <v>46258</v>
      </c>
      <c r="F1534" s="37">
        <v>1569</v>
      </c>
      <c r="G1534" s="36">
        <v>46259</v>
      </c>
      <c r="H1534" s="38">
        <f t="shared" si="221"/>
        <v>0</v>
      </c>
      <c r="K1534" s="33"/>
      <c r="L1534" s="687">
        <v>46257</v>
      </c>
      <c r="M1534" s="34">
        <f t="shared" si="222"/>
        <v>158.25</v>
      </c>
      <c r="N1534" s="37"/>
      <c r="O1534" s="35">
        <v>158.25</v>
      </c>
      <c r="P1534" s="40">
        <f t="shared" si="223"/>
        <v>0</v>
      </c>
      <c r="Q1534" s="41"/>
    </row>
    <row r="1535" spans="2:17" ht="15" customHeight="1" x14ac:dyDescent="0.3">
      <c r="B1535" s="34">
        <f t="shared" si="219"/>
        <v>1569</v>
      </c>
      <c r="C1535" s="35">
        <v>1963</v>
      </c>
      <c r="D1535" s="34">
        <f t="shared" si="220"/>
        <v>1569</v>
      </c>
      <c r="E1535" s="36">
        <v>46259</v>
      </c>
      <c r="F1535" s="37">
        <v>1569</v>
      </c>
      <c r="G1535" s="36">
        <v>46260</v>
      </c>
      <c r="H1535" s="38">
        <f t="shared" si="221"/>
        <v>0</v>
      </c>
      <c r="K1535" s="33"/>
      <c r="L1535" s="687">
        <v>46258</v>
      </c>
      <c r="M1535" s="34">
        <f t="shared" si="222"/>
        <v>158.25</v>
      </c>
      <c r="N1535" s="37"/>
      <c r="O1535" s="35">
        <v>158.25</v>
      </c>
      <c r="P1535" s="40">
        <f t="shared" si="223"/>
        <v>0</v>
      </c>
      <c r="Q1535" s="41"/>
    </row>
    <row r="1536" spans="2:17" ht="15" customHeight="1" x14ac:dyDescent="0.3">
      <c r="B1536" s="34">
        <f t="shared" si="219"/>
        <v>1569</v>
      </c>
      <c r="C1536" s="35">
        <v>1963</v>
      </c>
      <c r="D1536" s="34">
        <f t="shared" si="220"/>
        <v>1569</v>
      </c>
      <c r="E1536" s="36">
        <v>46260</v>
      </c>
      <c r="F1536" s="37">
        <v>1569</v>
      </c>
      <c r="G1536" s="36">
        <v>46261</v>
      </c>
      <c r="H1536" s="38">
        <f t="shared" si="221"/>
        <v>0</v>
      </c>
      <c r="K1536" s="33"/>
      <c r="L1536" s="687">
        <v>46259</v>
      </c>
      <c r="M1536" s="34">
        <f t="shared" si="222"/>
        <v>158.25</v>
      </c>
      <c r="N1536" s="37"/>
      <c r="O1536" s="35">
        <v>158.25</v>
      </c>
      <c r="P1536" s="40">
        <f t="shared" si="223"/>
        <v>0</v>
      </c>
      <c r="Q1536" s="41"/>
    </row>
    <row r="1537" spans="2:17" ht="15" customHeight="1" x14ac:dyDescent="0.3">
      <c r="B1537" s="34">
        <f t="shared" si="219"/>
        <v>1569</v>
      </c>
      <c r="C1537" s="35">
        <v>1963</v>
      </c>
      <c r="D1537" s="34">
        <f t="shared" si="220"/>
        <v>1569</v>
      </c>
      <c r="E1537" s="36">
        <v>46261</v>
      </c>
      <c r="F1537" s="37">
        <v>1569</v>
      </c>
      <c r="G1537" s="36">
        <v>46262</v>
      </c>
      <c r="H1537" s="38">
        <f t="shared" si="221"/>
        <v>0</v>
      </c>
      <c r="K1537" s="33"/>
      <c r="L1537" s="687">
        <v>46260</v>
      </c>
      <c r="M1537" s="34">
        <f t="shared" si="222"/>
        <v>158.25</v>
      </c>
      <c r="N1537" s="37"/>
      <c r="O1537" s="35">
        <v>158.25</v>
      </c>
      <c r="P1537" s="40">
        <f t="shared" si="223"/>
        <v>0</v>
      </c>
      <c r="Q1537" s="41"/>
    </row>
    <row r="1538" spans="2:17" ht="15" customHeight="1" x14ac:dyDescent="0.3">
      <c r="B1538" s="34">
        <f t="shared" si="219"/>
        <v>1569</v>
      </c>
      <c r="C1538" s="35">
        <v>1963</v>
      </c>
      <c r="D1538" s="34">
        <f t="shared" si="220"/>
        <v>1569</v>
      </c>
      <c r="E1538" s="36">
        <v>46262</v>
      </c>
      <c r="F1538" s="37">
        <v>1569</v>
      </c>
      <c r="G1538" s="36">
        <v>46263</v>
      </c>
      <c r="H1538" s="38">
        <f t="shared" si="221"/>
        <v>0</v>
      </c>
      <c r="K1538" s="33"/>
      <c r="L1538" s="687">
        <v>46261</v>
      </c>
      <c r="M1538" s="34">
        <f t="shared" si="222"/>
        <v>158.25</v>
      </c>
      <c r="N1538" s="37"/>
      <c r="O1538" s="35">
        <v>158.25</v>
      </c>
      <c r="P1538" s="40">
        <f t="shared" si="223"/>
        <v>0</v>
      </c>
      <c r="Q1538" s="41"/>
    </row>
    <row r="1539" spans="2:17" ht="15" customHeight="1" x14ac:dyDescent="0.3">
      <c r="B1539" s="34">
        <f t="shared" si="219"/>
        <v>1569</v>
      </c>
      <c r="C1539" s="35">
        <v>1963</v>
      </c>
      <c r="D1539" s="34">
        <f t="shared" si="220"/>
        <v>1569</v>
      </c>
      <c r="E1539" s="36">
        <v>46263</v>
      </c>
      <c r="F1539" s="37">
        <v>1569</v>
      </c>
      <c r="G1539" s="36">
        <v>46264</v>
      </c>
      <c r="H1539" s="38">
        <f t="shared" si="221"/>
        <v>0</v>
      </c>
      <c r="K1539" s="33"/>
      <c r="L1539" s="687">
        <v>46262</v>
      </c>
      <c r="M1539" s="34">
        <f t="shared" si="222"/>
        <v>158.25</v>
      </c>
      <c r="N1539" s="37"/>
      <c r="O1539" s="35">
        <v>158.25</v>
      </c>
      <c r="P1539" s="40">
        <f t="shared" si="223"/>
        <v>0</v>
      </c>
      <c r="Q1539" s="41"/>
    </row>
    <row r="1540" spans="2:17" ht="15" customHeight="1" x14ac:dyDescent="0.3">
      <c r="B1540" s="34">
        <f t="shared" si="219"/>
        <v>1569</v>
      </c>
      <c r="C1540" s="35">
        <v>1963</v>
      </c>
      <c r="D1540" s="34">
        <f t="shared" si="220"/>
        <v>1569</v>
      </c>
      <c r="E1540" s="36">
        <v>46264</v>
      </c>
      <c r="F1540" s="37">
        <v>1569</v>
      </c>
      <c r="G1540" s="36">
        <v>46265</v>
      </c>
      <c r="H1540" s="38">
        <f t="shared" si="221"/>
        <v>0</v>
      </c>
      <c r="K1540" s="33"/>
      <c r="L1540" s="687">
        <v>46263</v>
      </c>
      <c r="M1540" s="34">
        <f t="shared" si="222"/>
        <v>158.25</v>
      </c>
      <c r="N1540" s="37"/>
      <c r="O1540" s="35">
        <v>158.25</v>
      </c>
      <c r="P1540" s="40">
        <f t="shared" si="223"/>
        <v>0</v>
      </c>
      <c r="Q1540" s="41"/>
    </row>
    <row r="1541" spans="2:17" ht="15" customHeight="1" x14ac:dyDescent="0.3">
      <c r="B1541" s="34">
        <f t="shared" si="219"/>
        <v>1569</v>
      </c>
      <c r="C1541" s="35">
        <v>1963</v>
      </c>
      <c r="D1541" s="34">
        <f t="shared" si="220"/>
        <v>1569</v>
      </c>
      <c r="E1541" s="36">
        <v>46265</v>
      </c>
      <c r="F1541" s="37">
        <v>1569</v>
      </c>
      <c r="G1541" s="36">
        <v>46266</v>
      </c>
      <c r="H1541" s="38">
        <f t="shared" si="221"/>
        <v>0</v>
      </c>
      <c r="K1541" s="33"/>
      <c r="L1541" s="687">
        <v>46264</v>
      </c>
      <c r="M1541" s="34">
        <f t="shared" si="222"/>
        <v>158.25</v>
      </c>
      <c r="N1541" s="37"/>
      <c r="O1541" s="35">
        <v>158.25</v>
      </c>
      <c r="P1541" s="40">
        <f t="shared" si="223"/>
        <v>0</v>
      </c>
      <c r="Q1541" s="41"/>
    </row>
    <row r="1542" spans="2:17" ht="15" customHeight="1" x14ac:dyDescent="0.3">
      <c r="B1542" s="34">
        <f t="shared" si="219"/>
        <v>1569</v>
      </c>
      <c r="C1542" s="35">
        <v>1963</v>
      </c>
      <c r="D1542" s="34">
        <f t="shared" si="220"/>
        <v>1569</v>
      </c>
      <c r="E1542" s="36">
        <v>46266</v>
      </c>
      <c r="F1542" s="37">
        <v>1569</v>
      </c>
      <c r="G1542" s="36">
        <v>46267</v>
      </c>
      <c r="H1542" s="38">
        <f t="shared" si="221"/>
        <v>0</v>
      </c>
      <c r="K1542" s="33"/>
      <c r="L1542" s="687">
        <v>46265</v>
      </c>
      <c r="M1542" s="34">
        <f t="shared" si="222"/>
        <v>158.25</v>
      </c>
      <c r="N1542" s="37"/>
      <c r="O1542" s="35">
        <v>158.25</v>
      </c>
      <c r="P1542" s="40">
        <f t="shared" si="223"/>
        <v>0</v>
      </c>
      <c r="Q1542" s="41"/>
    </row>
    <row r="1543" spans="2:17" ht="15" customHeight="1" x14ac:dyDescent="0.3">
      <c r="B1543" s="34">
        <f t="shared" si="219"/>
        <v>1569</v>
      </c>
      <c r="C1543" s="35">
        <v>1963</v>
      </c>
      <c r="D1543" s="34">
        <f t="shared" si="220"/>
        <v>1569</v>
      </c>
      <c r="E1543" s="36">
        <v>46267</v>
      </c>
      <c r="F1543" s="37">
        <v>1569</v>
      </c>
      <c r="G1543" s="36">
        <v>46268</v>
      </c>
      <c r="H1543" s="38">
        <f t="shared" si="221"/>
        <v>0</v>
      </c>
      <c r="K1543" s="33"/>
      <c r="L1543" s="687">
        <v>46266</v>
      </c>
      <c r="M1543" s="34">
        <f t="shared" si="222"/>
        <v>158.25</v>
      </c>
      <c r="N1543" s="37"/>
      <c r="O1543" s="35">
        <v>158.25</v>
      </c>
      <c r="P1543" s="40">
        <f t="shared" si="223"/>
        <v>0</v>
      </c>
      <c r="Q1543" s="41"/>
    </row>
    <row r="1544" spans="2:17" ht="15" customHeight="1" x14ac:dyDescent="0.3">
      <c r="B1544" s="34">
        <f t="shared" si="219"/>
        <v>1569</v>
      </c>
      <c r="C1544" s="35">
        <v>1963</v>
      </c>
      <c r="D1544" s="34">
        <f t="shared" si="220"/>
        <v>1569</v>
      </c>
      <c r="E1544" s="36">
        <v>46268</v>
      </c>
      <c r="F1544" s="37">
        <v>1569</v>
      </c>
      <c r="G1544" s="36">
        <v>46269</v>
      </c>
      <c r="H1544" s="38">
        <f t="shared" si="221"/>
        <v>0</v>
      </c>
      <c r="K1544" s="33"/>
      <c r="L1544" s="687">
        <v>46267</v>
      </c>
      <c r="M1544" s="34">
        <f t="shared" si="222"/>
        <v>158.25</v>
      </c>
      <c r="N1544" s="37"/>
      <c r="O1544" s="35">
        <v>158.25</v>
      </c>
      <c r="P1544" s="40">
        <f t="shared" si="223"/>
        <v>0</v>
      </c>
      <c r="Q1544" s="41"/>
    </row>
    <row r="1545" spans="2:17" ht="15" customHeight="1" x14ac:dyDescent="0.3">
      <c r="B1545" s="34">
        <f t="shared" ref="B1545:B1608" si="224">(F1544)</f>
        <v>1569</v>
      </c>
      <c r="C1545" s="35">
        <v>1967</v>
      </c>
      <c r="D1545" s="34">
        <f t="shared" ref="D1545:D1608" si="225">F1544</f>
        <v>1569</v>
      </c>
      <c r="E1545" s="36">
        <v>46269</v>
      </c>
      <c r="F1545" s="37">
        <v>1569</v>
      </c>
      <c r="G1545" s="36">
        <v>46270</v>
      </c>
      <c r="H1545" s="38">
        <f t="shared" ref="H1545:H1608" si="226">F1545-D1545</f>
        <v>0</v>
      </c>
      <c r="K1545" s="33"/>
      <c r="L1545" s="687">
        <v>46268</v>
      </c>
      <c r="M1545" s="34">
        <f t="shared" ref="M1545:M1608" si="227">O1544</f>
        <v>158.25</v>
      </c>
      <c r="N1545" s="37"/>
      <c r="O1545" s="35">
        <v>158.25</v>
      </c>
      <c r="P1545" s="40">
        <f t="shared" ref="P1545:P1608" si="228">(M1545+N1545)-O1545</f>
        <v>0</v>
      </c>
    </row>
    <row r="1546" spans="2:17" ht="15" customHeight="1" x14ac:dyDescent="0.3">
      <c r="B1546" s="34">
        <f t="shared" si="224"/>
        <v>1569</v>
      </c>
      <c r="C1546" s="35">
        <v>1967</v>
      </c>
      <c r="D1546" s="34">
        <f t="shared" si="225"/>
        <v>1569</v>
      </c>
      <c r="E1546" s="36">
        <v>46270</v>
      </c>
      <c r="F1546" s="37">
        <v>1569</v>
      </c>
      <c r="G1546" s="36">
        <v>46271</v>
      </c>
      <c r="H1546" s="38">
        <f t="shared" si="226"/>
        <v>0</v>
      </c>
      <c r="K1546" s="33"/>
      <c r="L1546" s="687">
        <v>46269</v>
      </c>
      <c r="M1546" s="34">
        <f t="shared" si="227"/>
        <v>158.25</v>
      </c>
      <c r="N1546" s="37"/>
      <c r="O1546" s="35">
        <v>158.25</v>
      </c>
      <c r="P1546" s="40">
        <f t="shared" si="228"/>
        <v>0</v>
      </c>
    </row>
    <row r="1547" spans="2:17" ht="15" customHeight="1" x14ac:dyDescent="0.3">
      <c r="B1547" s="34">
        <f t="shared" si="224"/>
        <v>1569</v>
      </c>
      <c r="C1547" s="35">
        <v>1967</v>
      </c>
      <c r="D1547" s="34">
        <f t="shared" si="225"/>
        <v>1569</v>
      </c>
      <c r="E1547" s="36">
        <v>46271</v>
      </c>
      <c r="F1547" s="37">
        <v>1569</v>
      </c>
      <c r="G1547" s="36">
        <v>46272</v>
      </c>
      <c r="H1547" s="38">
        <f t="shared" si="226"/>
        <v>0</v>
      </c>
      <c r="K1547" s="33"/>
      <c r="L1547" s="687">
        <v>46270</v>
      </c>
      <c r="M1547" s="34">
        <f t="shared" si="227"/>
        <v>158.25</v>
      </c>
      <c r="N1547" s="37"/>
      <c r="O1547" s="35">
        <v>158.25</v>
      </c>
      <c r="P1547" s="40">
        <f t="shared" si="228"/>
        <v>0</v>
      </c>
    </row>
    <row r="1548" spans="2:17" ht="15" customHeight="1" x14ac:dyDescent="0.3">
      <c r="B1548" s="34">
        <f t="shared" si="224"/>
        <v>1569</v>
      </c>
      <c r="C1548" s="35"/>
      <c r="D1548" s="34">
        <f t="shared" si="225"/>
        <v>1569</v>
      </c>
      <c r="E1548" s="36">
        <v>46272</v>
      </c>
      <c r="F1548" s="37"/>
      <c r="G1548" s="36">
        <v>46273</v>
      </c>
      <c r="H1548" s="38">
        <f t="shared" si="226"/>
        <v>-1569</v>
      </c>
      <c r="K1548" s="33"/>
      <c r="L1548" s="687">
        <v>46271</v>
      </c>
      <c r="M1548" s="34">
        <f t="shared" si="227"/>
        <v>158.25</v>
      </c>
      <c r="N1548" s="37"/>
      <c r="O1548" s="35">
        <v>158.25</v>
      </c>
      <c r="P1548" s="40">
        <f t="shared" si="228"/>
        <v>0</v>
      </c>
    </row>
    <row r="1549" spans="2:17" ht="15" customHeight="1" x14ac:dyDescent="0.3">
      <c r="B1549" s="34">
        <f t="shared" si="224"/>
        <v>0</v>
      </c>
      <c r="C1549" s="35"/>
      <c r="D1549" s="34">
        <f t="shared" si="225"/>
        <v>0</v>
      </c>
      <c r="E1549" s="36">
        <v>46273</v>
      </c>
      <c r="F1549" s="37"/>
      <c r="G1549" s="36">
        <v>46274</v>
      </c>
      <c r="H1549" s="38">
        <f t="shared" si="226"/>
        <v>0</v>
      </c>
      <c r="K1549" s="33"/>
      <c r="L1549" s="687">
        <v>46272</v>
      </c>
      <c r="M1549" s="34">
        <f t="shared" si="227"/>
        <v>158.25</v>
      </c>
      <c r="N1549" s="37"/>
      <c r="O1549" s="35"/>
      <c r="P1549" s="40">
        <f t="shared" si="228"/>
        <v>158.25</v>
      </c>
    </row>
    <row r="1550" spans="2:17" ht="15" customHeight="1" x14ac:dyDescent="0.3">
      <c r="B1550" s="34">
        <f t="shared" si="224"/>
        <v>0</v>
      </c>
      <c r="C1550" s="35"/>
      <c r="D1550" s="34">
        <f t="shared" si="225"/>
        <v>0</v>
      </c>
      <c r="E1550" s="36">
        <v>46274</v>
      </c>
      <c r="F1550" s="37"/>
      <c r="G1550" s="36">
        <v>46275</v>
      </c>
      <c r="H1550" s="38">
        <f t="shared" si="226"/>
        <v>0</v>
      </c>
      <c r="K1550" s="33"/>
      <c r="L1550" s="687">
        <v>46273</v>
      </c>
      <c r="M1550" s="34">
        <f t="shared" si="227"/>
        <v>0</v>
      </c>
      <c r="N1550" s="37"/>
      <c r="O1550" s="35"/>
      <c r="P1550" s="40">
        <f t="shared" si="228"/>
        <v>0</v>
      </c>
    </row>
    <row r="1551" spans="2:17" ht="15" customHeight="1" x14ac:dyDescent="0.3">
      <c r="B1551" s="34">
        <f t="shared" si="224"/>
        <v>0</v>
      </c>
      <c r="C1551" s="35"/>
      <c r="D1551" s="34">
        <f t="shared" si="225"/>
        <v>0</v>
      </c>
      <c r="E1551" s="36">
        <v>46275</v>
      </c>
      <c r="F1551" s="37"/>
      <c r="G1551" s="36">
        <v>46276</v>
      </c>
      <c r="H1551" s="38">
        <f t="shared" si="226"/>
        <v>0</v>
      </c>
      <c r="K1551" s="33"/>
      <c r="L1551" s="687">
        <v>46274</v>
      </c>
      <c r="M1551" s="34">
        <f t="shared" si="227"/>
        <v>0</v>
      </c>
      <c r="N1551" s="37"/>
      <c r="O1551" s="35"/>
      <c r="P1551" s="40">
        <f t="shared" si="228"/>
        <v>0</v>
      </c>
    </row>
    <row r="1552" spans="2:17" ht="15" customHeight="1" x14ac:dyDescent="0.3">
      <c r="B1552" s="34">
        <f t="shared" si="224"/>
        <v>0</v>
      </c>
      <c r="C1552" s="35"/>
      <c r="D1552" s="34">
        <f t="shared" si="225"/>
        <v>0</v>
      </c>
      <c r="E1552" s="36">
        <v>46276</v>
      </c>
      <c r="F1552" s="37"/>
      <c r="G1552" s="36">
        <v>46277</v>
      </c>
      <c r="H1552" s="38">
        <f t="shared" si="226"/>
        <v>0</v>
      </c>
      <c r="K1552" s="33"/>
      <c r="L1552" s="687">
        <v>46275</v>
      </c>
      <c r="M1552" s="34">
        <f t="shared" si="227"/>
        <v>0</v>
      </c>
      <c r="N1552" s="37"/>
      <c r="O1552" s="35"/>
      <c r="P1552" s="40">
        <f t="shared" si="228"/>
        <v>0</v>
      </c>
    </row>
    <row r="1553" spans="2:16" ht="15" customHeight="1" x14ac:dyDescent="0.3">
      <c r="B1553" s="34">
        <f t="shared" si="224"/>
        <v>0</v>
      </c>
      <c r="C1553" s="35"/>
      <c r="D1553" s="34">
        <f t="shared" si="225"/>
        <v>0</v>
      </c>
      <c r="E1553" s="36">
        <v>46277</v>
      </c>
      <c r="F1553" s="37"/>
      <c r="G1553" s="36">
        <v>46278</v>
      </c>
      <c r="H1553" s="38">
        <f t="shared" si="226"/>
        <v>0</v>
      </c>
      <c r="K1553" s="33"/>
      <c r="L1553" s="687">
        <v>46276</v>
      </c>
      <c r="M1553" s="34">
        <f t="shared" si="227"/>
        <v>0</v>
      </c>
      <c r="N1553" s="37"/>
      <c r="O1553" s="35"/>
      <c r="P1553" s="40">
        <f t="shared" si="228"/>
        <v>0</v>
      </c>
    </row>
    <row r="1554" spans="2:16" ht="15" customHeight="1" x14ac:dyDescent="0.3">
      <c r="B1554" s="34">
        <f t="shared" si="224"/>
        <v>0</v>
      </c>
      <c r="C1554" s="35"/>
      <c r="D1554" s="34">
        <f t="shared" si="225"/>
        <v>0</v>
      </c>
      <c r="E1554" s="36">
        <v>46278</v>
      </c>
      <c r="F1554" s="37"/>
      <c r="G1554" s="36">
        <v>46279</v>
      </c>
      <c r="H1554" s="38">
        <f t="shared" si="226"/>
        <v>0</v>
      </c>
      <c r="K1554" s="33"/>
      <c r="L1554" s="687">
        <v>46277</v>
      </c>
      <c r="M1554" s="34">
        <f t="shared" si="227"/>
        <v>0</v>
      </c>
      <c r="N1554" s="37"/>
      <c r="O1554" s="35"/>
      <c r="P1554" s="40">
        <f t="shared" si="228"/>
        <v>0</v>
      </c>
    </row>
    <row r="1555" spans="2:16" ht="15" customHeight="1" x14ac:dyDescent="0.3">
      <c r="B1555" s="34">
        <f t="shared" si="224"/>
        <v>0</v>
      </c>
      <c r="C1555" s="35"/>
      <c r="D1555" s="34">
        <f t="shared" si="225"/>
        <v>0</v>
      </c>
      <c r="E1555" s="36">
        <v>46279</v>
      </c>
      <c r="F1555" s="37"/>
      <c r="G1555" s="36">
        <v>46280</v>
      </c>
      <c r="H1555" s="38">
        <f t="shared" si="226"/>
        <v>0</v>
      </c>
      <c r="K1555" s="33"/>
      <c r="L1555" s="687">
        <v>46278</v>
      </c>
      <c r="M1555" s="34">
        <f t="shared" si="227"/>
        <v>0</v>
      </c>
      <c r="N1555" s="37"/>
      <c r="O1555" s="35"/>
      <c r="P1555" s="40">
        <f t="shared" si="228"/>
        <v>0</v>
      </c>
    </row>
    <row r="1556" spans="2:16" ht="15" customHeight="1" x14ac:dyDescent="0.3">
      <c r="B1556" s="34">
        <f t="shared" si="224"/>
        <v>0</v>
      </c>
      <c r="C1556" s="35"/>
      <c r="D1556" s="34">
        <f t="shared" si="225"/>
        <v>0</v>
      </c>
      <c r="E1556" s="36">
        <v>46280</v>
      </c>
      <c r="F1556" s="37"/>
      <c r="G1556" s="36">
        <v>46281</v>
      </c>
      <c r="H1556" s="38">
        <f t="shared" si="226"/>
        <v>0</v>
      </c>
      <c r="K1556" s="33"/>
      <c r="L1556" s="687">
        <v>46279</v>
      </c>
      <c r="M1556" s="34">
        <f t="shared" si="227"/>
        <v>0</v>
      </c>
      <c r="N1556" s="37"/>
      <c r="O1556" s="35"/>
      <c r="P1556" s="40">
        <f t="shared" si="228"/>
        <v>0</v>
      </c>
    </row>
    <row r="1557" spans="2:16" ht="15" customHeight="1" x14ac:dyDescent="0.3">
      <c r="B1557" s="34">
        <f t="shared" si="224"/>
        <v>0</v>
      </c>
      <c r="C1557" s="35"/>
      <c r="D1557" s="34">
        <f t="shared" si="225"/>
        <v>0</v>
      </c>
      <c r="E1557" s="36">
        <v>46281</v>
      </c>
      <c r="F1557" s="37"/>
      <c r="G1557" s="36">
        <v>46282</v>
      </c>
      <c r="H1557" s="38">
        <f t="shared" si="226"/>
        <v>0</v>
      </c>
      <c r="K1557" s="33"/>
      <c r="L1557" s="687">
        <v>46280</v>
      </c>
      <c r="M1557" s="34">
        <f t="shared" si="227"/>
        <v>0</v>
      </c>
      <c r="N1557" s="37"/>
      <c r="O1557" s="35"/>
      <c r="P1557" s="40">
        <f t="shared" si="228"/>
        <v>0</v>
      </c>
    </row>
    <row r="1558" spans="2:16" ht="15" customHeight="1" x14ac:dyDescent="0.3">
      <c r="B1558" s="34">
        <f t="shared" si="224"/>
        <v>0</v>
      </c>
      <c r="C1558" s="35"/>
      <c r="D1558" s="34">
        <f t="shared" si="225"/>
        <v>0</v>
      </c>
      <c r="E1558" s="36">
        <v>46282</v>
      </c>
      <c r="F1558" s="37"/>
      <c r="G1558" s="36">
        <v>46283</v>
      </c>
      <c r="H1558" s="38">
        <f t="shared" si="226"/>
        <v>0</v>
      </c>
      <c r="K1558" s="33"/>
      <c r="L1558" s="687">
        <v>46281</v>
      </c>
      <c r="M1558" s="34">
        <f t="shared" si="227"/>
        <v>0</v>
      </c>
      <c r="N1558" s="37"/>
      <c r="O1558" s="35"/>
      <c r="P1558" s="40">
        <f t="shared" si="228"/>
        <v>0</v>
      </c>
    </row>
    <row r="1559" spans="2:16" ht="15" customHeight="1" x14ac:dyDescent="0.3">
      <c r="B1559" s="34">
        <f t="shared" si="224"/>
        <v>0</v>
      </c>
      <c r="C1559" s="35"/>
      <c r="D1559" s="34">
        <f t="shared" si="225"/>
        <v>0</v>
      </c>
      <c r="E1559" s="36">
        <v>46283</v>
      </c>
      <c r="F1559" s="37"/>
      <c r="G1559" s="36">
        <v>46284</v>
      </c>
      <c r="H1559" s="38">
        <f t="shared" si="226"/>
        <v>0</v>
      </c>
      <c r="K1559" s="33"/>
      <c r="L1559" s="687">
        <v>46282</v>
      </c>
      <c r="M1559" s="34">
        <f t="shared" si="227"/>
        <v>0</v>
      </c>
      <c r="N1559" s="37"/>
      <c r="O1559" s="35"/>
      <c r="P1559" s="40">
        <f t="shared" si="228"/>
        <v>0</v>
      </c>
    </row>
    <row r="1560" spans="2:16" ht="15" customHeight="1" x14ac:dyDescent="0.3">
      <c r="B1560" s="34">
        <f t="shared" si="224"/>
        <v>0</v>
      </c>
      <c r="C1560" s="35"/>
      <c r="D1560" s="34">
        <f t="shared" si="225"/>
        <v>0</v>
      </c>
      <c r="E1560" s="36">
        <v>46284</v>
      </c>
      <c r="F1560" s="37"/>
      <c r="G1560" s="36">
        <v>46285</v>
      </c>
      <c r="H1560" s="38">
        <f t="shared" si="226"/>
        <v>0</v>
      </c>
      <c r="K1560" s="33"/>
      <c r="L1560" s="687">
        <v>46283</v>
      </c>
      <c r="M1560" s="34">
        <f t="shared" si="227"/>
        <v>0</v>
      </c>
      <c r="N1560" s="37"/>
      <c r="O1560" s="35"/>
      <c r="P1560" s="40">
        <f t="shared" si="228"/>
        <v>0</v>
      </c>
    </row>
    <row r="1561" spans="2:16" ht="15" customHeight="1" x14ac:dyDescent="0.3">
      <c r="B1561" s="34">
        <f t="shared" si="224"/>
        <v>0</v>
      </c>
      <c r="C1561" s="35"/>
      <c r="D1561" s="34">
        <f t="shared" si="225"/>
        <v>0</v>
      </c>
      <c r="E1561" s="36">
        <v>46285</v>
      </c>
      <c r="F1561" s="37"/>
      <c r="G1561" s="36">
        <v>46286</v>
      </c>
      <c r="H1561" s="38">
        <f t="shared" si="226"/>
        <v>0</v>
      </c>
      <c r="K1561" s="33"/>
      <c r="L1561" s="687">
        <v>46284</v>
      </c>
      <c r="M1561" s="34">
        <f t="shared" si="227"/>
        <v>0</v>
      </c>
      <c r="N1561" s="37"/>
      <c r="O1561" s="35"/>
      <c r="P1561" s="40">
        <f t="shared" si="228"/>
        <v>0</v>
      </c>
    </row>
    <row r="1562" spans="2:16" ht="15" customHeight="1" x14ac:dyDescent="0.3">
      <c r="B1562" s="34">
        <f t="shared" si="224"/>
        <v>0</v>
      </c>
      <c r="C1562" s="35"/>
      <c r="D1562" s="34">
        <f t="shared" si="225"/>
        <v>0</v>
      </c>
      <c r="E1562" s="36">
        <v>46286</v>
      </c>
      <c r="F1562" s="37"/>
      <c r="G1562" s="36">
        <v>46287</v>
      </c>
      <c r="H1562" s="38">
        <f t="shared" si="226"/>
        <v>0</v>
      </c>
      <c r="K1562" s="33"/>
      <c r="L1562" s="687">
        <v>46285</v>
      </c>
      <c r="M1562" s="34">
        <f t="shared" si="227"/>
        <v>0</v>
      </c>
      <c r="N1562" s="37"/>
      <c r="O1562" s="35"/>
      <c r="P1562" s="40">
        <f t="shared" si="228"/>
        <v>0</v>
      </c>
    </row>
    <row r="1563" spans="2:16" ht="15" customHeight="1" x14ac:dyDescent="0.3">
      <c r="B1563" s="34">
        <f t="shared" si="224"/>
        <v>0</v>
      </c>
      <c r="C1563" s="35"/>
      <c r="D1563" s="34">
        <f t="shared" si="225"/>
        <v>0</v>
      </c>
      <c r="E1563" s="36">
        <v>46287</v>
      </c>
      <c r="F1563" s="37"/>
      <c r="G1563" s="36">
        <v>46288</v>
      </c>
      <c r="H1563" s="38">
        <f t="shared" si="226"/>
        <v>0</v>
      </c>
      <c r="K1563" s="33"/>
      <c r="L1563" s="687">
        <v>46286</v>
      </c>
      <c r="M1563" s="34">
        <f t="shared" si="227"/>
        <v>0</v>
      </c>
      <c r="N1563" s="37"/>
      <c r="O1563" s="35"/>
      <c r="P1563" s="40">
        <f t="shared" si="228"/>
        <v>0</v>
      </c>
    </row>
    <row r="1564" spans="2:16" ht="15" customHeight="1" x14ac:dyDescent="0.3">
      <c r="B1564" s="34">
        <f t="shared" si="224"/>
        <v>0</v>
      </c>
      <c r="C1564" s="35"/>
      <c r="D1564" s="34">
        <f t="shared" si="225"/>
        <v>0</v>
      </c>
      <c r="E1564" s="36">
        <v>46288</v>
      </c>
      <c r="F1564" s="37"/>
      <c r="G1564" s="36">
        <v>46289</v>
      </c>
      <c r="H1564" s="38">
        <f t="shared" si="226"/>
        <v>0</v>
      </c>
      <c r="K1564" s="33"/>
      <c r="L1564" s="687">
        <v>46287</v>
      </c>
      <c r="M1564" s="34">
        <f t="shared" si="227"/>
        <v>0</v>
      </c>
      <c r="N1564" s="37"/>
      <c r="O1564" s="35"/>
      <c r="P1564" s="40">
        <f t="shared" si="228"/>
        <v>0</v>
      </c>
    </row>
    <row r="1565" spans="2:16" ht="15" customHeight="1" x14ac:dyDescent="0.3">
      <c r="B1565" s="34">
        <f t="shared" si="224"/>
        <v>0</v>
      </c>
      <c r="C1565" s="35"/>
      <c r="D1565" s="34">
        <f t="shared" si="225"/>
        <v>0</v>
      </c>
      <c r="E1565" s="36">
        <v>46289</v>
      </c>
      <c r="F1565" s="37"/>
      <c r="G1565" s="36">
        <v>46290</v>
      </c>
      <c r="H1565" s="38">
        <f t="shared" si="226"/>
        <v>0</v>
      </c>
      <c r="K1565" s="33"/>
      <c r="L1565" s="687">
        <v>46288</v>
      </c>
      <c r="M1565" s="34">
        <f t="shared" si="227"/>
        <v>0</v>
      </c>
      <c r="N1565" s="37"/>
      <c r="O1565" s="35"/>
      <c r="P1565" s="40">
        <f t="shared" si="228"/>
        <v>0</v>
      </c>
    </row>
    <row r="1566" spans="2:16" ht="15" customHeight="1" x14ac:dyDescent="0.3">
      <c r="B1566" s="34">
        <f t="shared" si="224"/>
        <v>0</v>
      </c>
      <c r="C1566" s="35"/>
      <c r="D1566" s="34">
        <f t="shared" si="225"/>
        <v>0</v>
      </c>
      <c r="E1566" s="36">
        <v>46290</v>
      </c>
      <c r="F1566" s="37"/>
      <c r="G1566" s="36">
        <v>46291</v>
      </c>
      <c r="H1566" s="38">
        <f t="shared" si="226"/>
        <v>0</v>
      </c>
      <c r="K1566" s="33"/>
      <c r="L1566" s="687">
        <v>46289</v>
      </c>
      <c r="M1566" s="34">
        <f t="shared" si="227"/>
        <v>0</v>
      </c>
      <c r="N1566" s="37"/>
      <c r="O1566" s="35"/>
      <c r="P1566" s="40">
        <f t="shared" si="228"/>
        <v>0</v>
      </c>
    </row>
    <row r="1567" spans="2:16" ht="15" customHeight="1" x14ac:dyDescent="0.3">
      <c r="B1567" s="34">
        <f t="shared" si="224"/>
        <v>0</v>
      </c>
      <c r="C1567" s="35"/>
      <c r="D1567" s="34">
        <f t="shared" si="225"/>
        <v>0</v>
      </c>
      <c r="E1567" s="36">
        <v>46291</v>
      </c>
      <c r="F1567" s="37"/>
      <c r="G1567" s="36">
        <v>46292</v>
      </c>
      <c r="H1567" s="38">
        <f t="shared" si="226"/>
        <v>0</v>
      </c>
      <c r="K1567" s="33"/>
      <c r="L1567" s="687">
        <v>46290</v>
      </c>
      <c r="M1567" s="34">
        <f t="shared" si="227"/>
        <v>0</v>
      </c>
      <c r="N1567" s="37"/>
      <c r="O1567" s="35"/>
      <c r="P1567" s="40">
        <f t="shared" si="228"/>
        <v>0</v>
      </c>
    </row>
    <row r="1568" spans="2:16" ht="15" customHeight="1" x14ac:dyDescent="0.3">
      <c r="B1568" s="34">
        <f t="shared" si="224"/>
        <v>0</v>
      </c>
      <c r="C1568" s="35"/>
      <c r="D1568" s="34">
        <f t="shared" si="225"/>
        <v>0</v>
      </c>
      <c r="E1568" s="36">
        <v>46292</v>
      </c>
      <c r="F1568" s="37"/>
      <c r="G1568" s="36">
        <v>46293</v>
      </c>
      <c r="H1568" s="38">
        <f t="shared" si="226"/>
        <v>0</v>
      </c>
      <c r="K1568" s="33"/>
      <c r="L1568" s="687">
        <v>46291</v>
      </c>
      <c r="M1568" s="34">
        <f t="shared" si="227"/>
        <v>0</v>
      </c>
      <c r="N1568" s="37"/>
      <c r="O1568" s="35"/>
      <c r="P1568" s="40">
        <f t="shared" si="228"/>
        <v>0</v>
      </c>
    </row>
    <row r="1569" spans="2:16" ht="15" customHeight="1" x14ac:dyDescent="0.3">
      <c r="B1569" s="34">
        <f t="shared" si="224"/>
        <v>0</v>
      </c>
      <c r="C1569" s="35"/>
      <c r="D1569" s="34">
        <f t="shared" si="225"/>
        <v>0</v>
      </c>
      <c r="E1569" s="36">
        <v>46293</v>
      </c>
      <c r="F1569" s="37"/>
      <c r="G1569" s="36">
        <v>46294</v>
      </c>
      <c r="H1569" s="38">
        <f t="shared" si="226"/>
        <v>0</v>
      </c>
      <c r="K1569" s="33"/>
      <c r="L1569" s="687">
        <v>46292</v>
      </c>
      <c r="M1569" s="34">
        <f t="shared" si="227"/>
        <v>0</v>
      </c>
      <c r="N1569" s="37"/>
      <c r="O1569" s="35"/>
      <c r="P1569" s="40">
        <f t="shared" si="228"/>
        <v>0</v>
      </c>
    </row>
    <row r="1570" spans="2:16" ht="15" customHeight="1" x14ac:dyDescent="0.3">
      <c r="B1570" s="34">
        <f t="shared" si="224"/>
        <v>0</v>
      </c>
      <c r="C1570" s="35"/>
      <c r="D1570" s="34">
        <f t="shared" si="225"/>
        <v>0</v>
      </c>
      <c r="E1570" s="36">
        <v>46294</v>
      </c>
      <c r="F1570" s="37"/>
      <c r="G1570" s="36">
        <v>46295</v>
      </c>
      <c r="H1570" s="38">
        <f t="shared" si="226"/>
        <v>0</v>
      </c>
      <c r="K1570" s="33"/>
      <c r="L1570" s="687">
        <v>46293</v>
      </c>
      <c r="M1570" s="34">
        <f t="shared" si="227"/>
        <v>0</v>
      </c>
      <c r="N1570" s="37"/>
      <c r="O1570" s="35"/>
      <c r="P1570" s="40">
        <f t="shared" si="228"/>
        <v>0</v>
      </c>
    </row>
    <row r="1571" spans="2:16" ht="15" customHeight="1" x14ac:dyDescent="0.3">
      <c r="B1571" s="34">
        <f t="shared" si="224"/>
        <v>0</v>
      </c>
      <c r="C1571" s="35"/>
      <c r="D1571" s="34">
        <f t="shared" si="225"/>
        <v>0</v>
      </c>
      <c r="E1571" s="36">
        <v>46295</v>
      </c>
      <c r="F1571" s="37"/>
      <c r="G1571" s="36">
        <v>46296</v>
      </c>
      <c r="H1571" s="38">
        <f t="shared" si="226"/>
        <v>0</v>
      </c>
      <c r="K1571" s="33"/>
      <c r="L1571" s="687">
        <v>46294</v>
      </c>
      <c r="M1571" s="34">
        <f t="shared" si="227"/>
        <v>0</v>
      </c>
      <c r="N1571" s="37"/>
      <c r="O1571" s="35"/>
      <c r="P1571" s="40">
        <f t="shared" si="228"/>
        <v>0</v>
      </c>
    </row>
    <row r="1572" spans="2:16" ht="15" customHeight="1" x14ac:dyDescent="0.3">
      <c r="B1572" s="34">
        <f t="shared" si="224"/>
        <v>0</v>
      </c>
      <c r="C1572" s="35"/>
      <c r="D1572" s="34">
        <f t="shared" si="225"/>
        <v>0</v>
      </c>
      <c r="E1572" s="36">
        <v>46296</v>
      </c>
      <c r="F1572" s="37"/>
      <c r="G1572" s="36">
        <v>46297</v>
      </c>
      <c r="H1572" s="38">
        <f t="shared" si="226"/>
        <v>0</v>
      </c>
      <c r="K1572" s="33"/>
      <c r="L1572" s="687">
        <v>46295</v>
      </c>
      <c r="M1572" s="34">
        <f t="shared" si="227"/>
        <v>0</v>
      </c>
      <c r="N1572" s="37"/>
      <c r="O1572" s="35"/>
      <c r="P1572" s="40">
        <f t="shared" si="228"/>
        <v>0</v>
      </c>
    </row>
    <row r="1573" spans="2:16" ht="15" customHeight="1" x14ac:dyDescent="0.3">
      <c r="B1573" s="34">
        <f t="shared" si="224"/>
        <v>0</v>
      </c>
      <c r="C1573" s="35"/>
      <c r="D1573" s="34">
        <f t="shared" si="225"/>
        <v>0</v>
      </c>
      <c r="E1573" s="36">
        <v>46297</v>
      </c>
      <c r="F1573" s="37"/>
      <c r="G1573" s="36">
        <v>46298</v>
      </c>
      <c r="H1573" s="38">
        <f t="shared" si="226"/>
        <v>0</v>
      </c>
      <c r="K1573" s="33"/>
      <c r="L1573" s="687">
        <v>46296</v>
      </c>
      <c r="M1573" s="34">
        <f t="shared" si="227"/>
        <v>0</v>
      </c>
      <c r="N1573" s="37"/>
      <c r="O1573" s="35"/>
      <c r="P1573" s="40">
        <f t="shared" si="228"/>
        <v>0</v>
      </c>
    </row>
    <row r="1574" spans="2:16" ht="15" customHeight="1" x14ac:dyDescent="0.3">
      <c r="B1574" s="34">
        <f t="shared" si="224"/>
        <v>0</v>
      </c>
      <c r="C1574" s="35"/>
      <c r="D1574" s="34">
        <f t="shared" si="225"/>
        <v>0</v>
      </c>
      <c r="E1574" s="36">
        <v>46298</v>
      </c>
      <c r="F1574" s="37"/>
      <c r="G1574" s="36">
        <v>46299</v>
      </c>
      <c r="H1574" s="38">
        <f t="shared" si="226"/>
        <v>0</v>
      </c>
      <c r="K1574" s="33"/>
      <c r="L1574" s="687">
        <v>46297</v>
      </c>
      <c r="M1574" s="34">
        <f t="shared" si="227"/>
        <v>0</v>
      </c>
      <c r="N1574" s="37"/>
      <c r="O1574" s="35"/>
      <c r="P1574" s="40">
        <f t="shared" si="228"/>
        <v>0</v>
      </c>
    </row>
    <row r="1575" spans="2:16" ht="15" customHeight="1" x14ac:dyDescent="0.3">
      <c r="B1575" s="34">
        <f t="shared" si="224"/>
        <v>0</v>
      </c>
      <c r="C1575" s="35"/>
      <c r="D1575" s="34">
        <f t="shared" si="225"/>
        <v>0</v>
      </c>
      <c r="E1575" s="36">
        <v>46299</v>
      </c>
      <c r="F1575" s="37"/>
      <c r="G1575" s="36">
        <v>46300</v>
      </c>
      <c r="H1575" s="38">
        <f t="shared" si="226"/>
        <v>0</v>
      </c>
      <c r="K1575" s="33"/>
      <c r="L1575" s="687">
        <v>46298</v>
      </c>
      <c r="M1575" s="34">
        <f t="shared" si="227"/>
        <v>0</v>
      </c>
      <c r="N1575" s="37"/>
      <c r="O1575" s="35"/>
      <c r="P1575" s="40">
        <f t="shared" si="228"/>
        <v>0</v>
      </c>
    </row>
    <row r="1576" spans="2:16" ht="15" customHeight="1" x14ac:dyDescent="0.3">
      <c r="B1576" s="34">
        <f t="shared" si="224"/>
        <v>0</v>
      </c>
      <c r="C1576" s="35"/>
      <c r="D1576" s="34">
        <f t="shared" si="225"/>
        <v>0</v>
      </c>
      <c r="E1576" s="36">
        <v>46300</v>
      </c>
      <c r="F1576" s="37"/>
      <c r="G1576" s="36">
        <v>46301</v>
      </c>
      <c r="H1576" s="38">
        <f t="shared" si="226"/>
        <v>0</v>
      </c>
      <c r="K1576" s="33"/>
      <c r="L1576" s="687">
        <v>46299</v>
      </c>
      <c r="M1576" s="34">
        <f t="shared" si="227"/>
        <v>0</v>
      </c>
      <c r="N1576" s="37"/>
      <c r="O1576" s="35"/>
      <c r="P1576" s="40">
        <f t="shared" si="228"/>
        <v>0</v>
      </c>
    </row>
    <row r="1577" spans="2:16" ht="15" customHeight="1" x14ac:dyDescent="0.3">
      <c r="B1577" s="34">
        <f t="shared" si="224"/>
        <v>0</v>
      </c>
      <c r="C1577" s="35"/>
      <c r="D1577" s="34">
        <f t="shared" si="225"/>
        <v>0</v>
      </c>
      <c r="E1577" s="36">
        <v>46301</v>
      </c>
      <c r="F1577" s="37"/>
      <c r="G1577" s="36">
        <v>46302</v>
      </c>
      <c r="H1577" s="38">
        <f t="shared" si="226"/>
        <v>0</v>
      </c>
      <c r="K1577" s="33"/>
      <c r="L1577" s="687">
        <v>46300</v>
      </c>
      <c r="M1577" s="34">
        <f t="shared" si="227"/>
        <v>0</v>
      </c>
      <c r="N1577" s="37"/>
      <c r="O1577" s="35"/>
      <c r="P1577" s="40">
        <f t="shared" si="228"/>
        <v>0</v>
      </c>
    </row>
    <row r="1578" spans="2:16" ht="15" customHeight="1" x14ac:dyDescent="0.3">
      <c r="B1578" s="34">
        <f t="shared" si="224"/>
        <v>0</v>
      </c>
      <c r="C1578" s="35"/>
      <c r="D1578" s="34">
        <f t="shared" si="225"/>
        <v>0</v>
      </c>
      <c r="E1578" s="36">
        <v>46302</v>
      </c>
      <c r="F1578" s="37"/>
      <c r="G1578" s="36">
        <v>46303</v>
      </c>
      <c r="H1578" s="38">
        <f t="shared" si="226"/>
        <v>0</v>
      </c>
      <c r="K1578" s="33"/>
      <c r="L1578" s="687">
        <v>46301</v>
      </c>
      <c r="M1578" s="34">
        <f t="shared" si="227"/>
        <v>0</v>
      </c>
      <c r="N1578" s="37"/>
      <c r="O1578" s="35"/>
      <c r="P1578" s="40">
        <f t="shared" si="228"/>
        <v>0</v>
      </c>
    </row>
    <row r="1579" spans="2:16" ht="15" customHeight="1" x14ac:dyDescent="0.3">
      <c r="B1579" s="34">
        <f t="shared" si="224"/>
        <v>0</v>
      </c>
      <c r="C1579" s="35"/>
      <c r="D1579" s="34">
        <f t="shared" si="225"/>
        <v>0</v>
      </c>
      <c r="E1579" s="36">
        <v>46303</v>
      </c>
      <c r="F1579" s="37"/>
      <c r="G1579" s="36">
        <v>46304</v>
      </c>
      <c r="H1579" s="38">
        <f t="shared" si="226"/>
        <v>0</v>
      </c>
      <c r="K1579" s="33"/>
      <c r="L1579" s="687">
        <v>46302</v>
      </c>
      <c r="M1579" s="34">
        <f t="shared" si="227"/>
        <v>0</v>
      </c>
      <c r="N1579" s="37"/>
      <c r="O1579" s="35"/>
      <c r="P1579" s="40">
        <f t="shared" si="228"/>
        <v>0</v>
      </c>
    </row>
    <row r="1580" spans="2:16" ht="15" customHeight="1" x14ac:dyDescent="0.3">
      <c r="B1580" s="34">
        <f t="shared" si="224"/>
        <v>0</v>
      </c>
      <c r="C1580" s="35"/>
      <c r="D1580" s="34">
        <f t="shared" si="225"/>
        <v>0</v>
      </c>
      <c r="E1580" s="36">
        <v>46304</v>
      </c>
      <c r="F1580" s="37"/>
      <c r="G1580" s="36">
        <v>46305</v>
      </c>
      <c r="H1580" s="38">
        <f t="shared" si="226"/>
        <v>0</v>
      </c>
      <c r="K1580" s="33"/>
      <c r="L1580" s="687">
        <v>46303</v>
      </c>
      <c r="M1580" s="34">
        <f t="shared" si="227"/>
        <v>0</v>
      </c>
      <c r="N1580" s="37"/>
      <c r="O1580" s="35"/>
      <c r="P1580" s="40">
        <f t="shared" si="228"/>
        <v>0</v>
      </c>
    </row>
    <row r="1581" spans="2:16" ht="15" customHeight="1" x14ac:dyDescent="0.3">
      <c r="B1581" s="34">
        <f t="shared" si="224"/>
        <v>0</v>
      </c>
      <c r="C1581" s="35"/>
      <c r="D1581" s="34">
        <f t="shared" si="225"/>
        <v>0</v>
      </c>
      <c r="E1581" s="36">
        <v>46305</v>
      </c>
      <c r="F1581" s="37"/>
      <c r="G1581" s="36">
        <v>46306</v>
      </c>
      <c r="H1581" s="38">
        <f t="shared" si="226"/>
        <v>0</v>
      </c>
      <c r="K1581" s="33"/>
      <c r="L1581" s="687">
        <v>46304</v>
      </c>
      <c r="M1581" s="34">
        <f t="shared" si="227"/>
        <v>0</v>
      </c>
      <c r="N1581" s="37"/>
      <c r="O1581" s="35"/>
      <c r="P1581" s="40">
        <f t="shared" si="228"/>
        <v>0</v>
      </c>
    </row>
    <row r="1582" spans="2:16" ht="15" customHeight="1" x14ac:dyDescent="0.3">
      <c r="B1582" s="34">
        <f t="shared" si="224"/>
        <v>0</v>
      </c>
      <c r="C1582" s="35"/>
      <c r="D1582" s="34">
        <f t="shared" si="225"/>
        <v>0</v>
      </c>
      <c r="E1582" s="36">
        <v>46306</v>
      </c>
      <c r="F1582" s="37"/>
      <c r="G1582" s="36">
        <v>46307</v>
      </c>
      <c r="H1582" s="38">
        <f t="shared" si="226"/>
        <v>0</v>
      </c>
      <c r="K1582" s="33"/>
      <c r="L1582" s="687">
        <v>46305</v>
      </c>
      <c r="M1582" s="34">
        <f t="shared" si="227"/>
        <v>0</v>
      </c>
      <c r="N1582" s="37"/>
      <c r="O1582" s="35"/>
      <c r="P1582" s="40">
        <f t="shared" si="228"/>
        <v>0</v>
      </c>
    </row>
    <row r="1583" spans="2:16" ht="15" customHeight="1" x14ac:dyDescent="0.3">
      <c r="B1583" s="34">
        <f t="shared" si="224"/>
        <v>0</v>
      </c>
      <c r="C1583" s="35"/>
      <c r="D1583" s="34">
        <f t="shared" si="225"/>
        <v>0</v>
      </c>
      <c r="E1583" s="36">
        <v>46307</v>
      </c>
      <c r="F1583" s="37"/>
      <c r="G1583" s="36">
        <v>46308</v>
      </c>
      <c r="H1583" s="38">
        <f t="shared" si="226"/>
        <v>0</v>
      </c>
      <c r="K1583" s="33"/>
      <c r="L1583" s="687">
        <v>46306</v>
      </c>
      <c r="M1583" s="34">
        <f t="shared" si="227"/>
        <v>0</v>
      </c>
      <c r="N1583" s="37"/>
      <c r="O1583" s="35"/>
      <c r="P1583" s="40">
        <f t="shared" si="228"/>
        <v>0</v>
      </c>
    </row>
    <row r="1584" spans="2:16" ht="15" customHeight="1" x14ac:dyDescent="0.3">
      <c r="B1584" s="34">
        <f t="shared" si="224"/>
        <v>0</v>
      </c>
      <c r="C1584" s="35"/>
      <c r="D1584" s="34">
        <f t="shared" si="225"/>
        <v>0</v>
      </c>
      <c r="E1584" s="36">
        <v>46308</v>
      </c>
      <c r="F1584" s="37"/>
      <c r="G1584" s="36">
        <v>46309</v>
      </c>
      <c r="H1584" s="38">
        <f t="shared" si="226"/>
        <v>0</v>
      </c>
      <c r="K1584" s="33"/>
      <c r="L1584" s="687">
        <v>46307</v>
      </c>
      <c r="M1584" s="34">
        <f t="shared" si="227"/>
        <v>0</v>
      </c>
      <c r="N1584" s="37"/>
      <c r="O1584" s="35"/>
      <c r="P1584" s="40">
        <f t="shared" si="228"/>
        <v>0</v>
      </c>
    </row>
    <row r="1585" spans="2:16" ht="15" customHeight="1" x14ac:dyDescent="0.3">
      <c r="B1585" s="34">
        <f t="shared" si="224"/>
        <v>0</v>
      </c>
      <c r="C1585" s="35"/>
      <c r="D1585" s="34">
        <f t="shared" si="225"/>
        <v>0</v>
      </c>
      <c r="E1585" s="36">
        <v>46309</v>
      </c>
      <c r="F1585" s="37"/>
      <c r="G1585" s="36">
        <v>46310</v>
      </c>
      <c r="H1585" s="38">
        <f t="shared" si="226"/>
        <v>0</v>
      </c>
      <c r="K1585" s="33"/>
      <c r="L1585" s="687">
        <v>46308</v>
      </c>
      <c r="M1585" s="34">
        <f t="shared" si="227"/>
        <v>0</v>
      </c>
      <c r="N1585" s="37"/>
      <c r="O1585" s="35"/>
      <c r="P1585" s="40">
        <f t="shared" si="228"/>
        <v>0</v>
      </c>
    </row>
    <row r="1586" spans="2:16" ht="15" customHeight="1" x14ac:dyDescent="0.3">
      <c r="B1586" s="34">
        <f t="shared" si="224"/>
        <v>0</v>
      </c>
      <c r="C1586" s="35"/>
      <c r="D1586" s="34">
        <f t="shared" si="225"/>
        <v>0</v>
      </c>
      <c r="E1586" s="36">
        <v>46310</v>
      </c>
      <c r="F1586" s="37"/>
      <c r="G1586" s="36">
        <v>46311</v>
      </c>
      <c r="H1586" s="38">
        <f t="shared" si="226"/>
        <v>0</v>
      </c>
      <c r="K1586" s="33"/>
      <c r="L1586" s="687">
        <v>46309</v>
      </c>
      <c r="M1586" s="34">
        <f t="shared" si="227"/>
        <v>0</v>
      </c>
      <c r="N1586" s="37"/>
      <c r="O1586" s="35"/>
      <c r="P1586" s="40">
        <f t="shared" si="228"/>
        <v>0</v>
      </c>
    </row>
    <row r="1587" spans="2:16" ht="15" customHeight="1" x14ac:dyDescent="0.3">
      <c r="B1587" s="34">
        <f t="shared" si="224"/>
        <v>0</v>
      </c>
      <c r="C1587" s="35"/>
      <c r="D1587" s="34">
        <f t="shared" si="225"/>
        <v>0</v>
      </c>
      <c r="E1587" s="36">
        <v>46311</v>
      </c>
      <c r="F1587" s="37"/>
      <c r="G1587" s="36">
        <v>46312</v>
      </c>
      <c r="H1587" s="38">
        <f t="shared" si="226"/>
        <v>0</v>
      </c>
      <c r="K1587" s="33"/>
      <c r="L1587" s="687">
        <v>46310</v>
      </c>
      <c r="M1587" s="34">
        <f t="shared" si="227"/>
        <v>0</v>
      </c>
      <c r="N1587" s="37"/>
      <c r="O1587" s="35"/>
      <c r="P1587" s="40">
        <f t="shared" si="228"/>
        <v>0</v>
      </c>
    </row>
    <row r="1588" spans="2:16" ht="15" customHeight="1" x14ac:dyDescent="0.3">
      <c r="B1588" s="34">
        <f t="shared" si="224"/>
        <v>0</v>
      </c>
      <c r="C1588" s="35"/>
      <c r="D1588" s="34">
        <f t="shared" si="225"/>
        <v>0</v>
      </c>
      <c r="E1588" s="36">
        <v>46312</v>
      </c>
      <c r="F1588" s="37"/>
      <c r="G1588" s="36">
        <v>46313</v>
      </c>
      <c r="H1588" s="38">
        <f t="shared" si="226"/>
        <v>0</v>
      </c>
      <c r="K1588" s="33"/>
      <c r="L1588" s="687">
        <v>46311</v>
      </c>
      <c r="M1588" s="34">
        <f t="shared" si="227"/>
        <v>0</v>
      </c>
      <c r="N1588" s="37"/>
      <c r="O1588" s="35"/>
      <c r="P1588" s="40">
        <f t="shared" si="228"/>
        <v>0</v>
      </c>
    </row>
    <row r="1589" spans="2:16" ht="15" customHeight="1" x14ac:dyDescent="0.3">
      <c r="B1589" s="34">
        <f t="shared" si="224"/>
        <v>0</v>
      </c>
      <c r="C1589" s="35"/>
      <c r="D1589" s="34">
        <f t="shared" si="225"/>
        <v>0</v>
      </c>
      <c r="E1589" s="36">
        <v>46313</v>
      </c>
      <c r="F1589" s="37"/>
      <c r="G1589" s="36">
        <v>46314</v>
      </c>
      <c r="H1589" s="38">
        <f t="shared" si="226"/>
        <v>0</v>
      </c>
      <c r="K1589" s="33"/>
      <c r="L1589" s="687">
        <v>46312</v>
      </c>
      <c r="M1589" s="34">
        <f t="shared" si="227"/>
        <v>0</v>
      </c>
      <c r="N1589" s="37"/>
      <c r="O1589" s="35"/>
      <c r="P1589" s="40">
        <f t="shared" si="228"/>
        <v>0</v>
      </c>
    </row>
    <row r="1590" spans="2:16" ht="15" customHeight="1" x14ac:dyDescent="0.3">
      <c r="B1590" s="34">
        <f t="shared" si="224"/>
        <v>0</v>
      </c>
      <c r="C1590" s="35"/>
      <c r="D1590" s="34">
        <f t="shared" si="225"/>
        <v>0</v>
      </c>
      <c r="E1590" s="36">
        <v>46314</v>
      </c>
      <c r="F1590" s="37"/>
      <c r="G1590" s="36">
        <v>46315</v>
      </c>
      <c r="H1590" s="38">
        <f t="shared" si="226"/>
        <v>0</v>
      </c>
      <c r="K1590" s="33"/>
      <c r="L1590" s="687">
        <v>46313</v>
      </c>
      <c r="M1590" s="34">
        <f t="shared" si="227"/>
        <v>0</v>
      </c>
      <c r="N1590" s="37"/>
      <c r="O1590" s="35"/>
      <c r="P1590" s="40">
        <f t="shared" si="228"/>
        <v>0</v>
      </c>
    </row>
    <row r="1591" spans="2:16" ht="15" customHeight="1" x14ac:dyDescent="0.3">
      <c r="B1591" s="34">
        <f t="shared" si="224"/>
        <v>0</v>
      </c>
      <c r="C1591" s="35"/>
      <c r="D1591" s="34">
        <f t="shared" si="225"/>
        <v>0</v>
      </c>
      <c r="E1591" s="36">
        <v>46315</v>
      </c>
      <c r="F1591" s="37"/>
      <c r="G1591" s="36">
        <v>46316</v>
      </c>
      <c r="H1591" s="38">
        <f t="shared" si="226"/>
        <v>0</v>
      </c>
      <c r="K1591" s="33"/>
      <c r="L1591" s="687">
        <v>46314</v>
      </c>
      <c r="M1591" s="34">
        <f t="shared" si="227"/>
        <v>0</v>
      </c>
      <c r="N1591" s="37"/>
      <c r="O1591" s="35"/>
      <c r="P1591" s="40">
        <f t="shared" si="228"/>
        <v>0</v>
      </c>
    </row>
    <row r="1592" spans="2:16" ht="15" customHeight="1" x14ac:dyDescent="0.3">
      <c r="B1592" s="34">
        <f t="shared" si="224"/>
        <v>0</v>
      </c>
      <c r="C1592" s="35"/>
      <c r="D1592" s="34">
        <f t="shared" si="225"/>
        <v>0</v>
      </c>
      <c r="E1592" s="36">
        <v>46316</v>
      </c>
      <c r="F1592" s="37"/>
      <c r="G1592" s="36">
        <v>46317</v>
      </c>
      <c r="H1592" s="38">
        <f t="shared" si="226"/>
        <v>0</v>
      </c>
      <c r="K1592" s="33"/>
      <c r="L1592" s="687">
        <v>46315</v>
      </c>
      <c r="M1592" s="34">
        <f t="shared" si="227"/>
        <v>0</v>
      </c>
      <c r="N1592" s="37"/>
      <c r="O1592" s="35"/>
      <c r="P1592" s="40">
        <f t="shared" si="228"/>
        <v>0</v>
      </c>
    </row>
    <row r="1593" spans="2:16" ht="15" customHeight="1" x14ac:dyDescent="0.3">
      <c r="B1593" s="34">
        <f t="shared" si="224"/>
        <v>0</v>
      </c>
      <c r="C1593" s="35"/>
      <c r="D1593" s="34">
        <f t="shared" si="225"/>
        <v>0</v>
      </c>
      <c r="E1593" s="36">
        <v>46317</v>
      </c>
      <c r="F1593" s="37"/>
      <c r="G1593" s="36">
        <v>46318</v>
      </c>
      <c r="H1593" s="38">
        <f t="shared" si="226"/>
        <v>0</v>
      </c>
      <c r="K1593" s="33"/>
      <c r="L1593" s="687">
        <v>46316</v>
      </c>
      <c r="M1593" s="34">
        <f t="shared" si="227"/>
        <v>0</v>
      </c>
      <c r="N1593" s="37"/>
      <c r="O1593" s="35"/>
      <c r="P1593" s="40">
        <f t="shared" si="228"/>
        <v>0</v>
      </c>
    </row>
    <row r="1594" spans="2:16" ht="15" customHeight="1" x14ac:dyDescent="0.3">
      <c r="B1594" s="34">
        <f t="shared" si="224"/>
        <v>0</v>
      </c>
      <c r="C1594" s="35"/>
      <c r="D1594" s="34">
        <f t="shared" si="225"/>
        <v>0</v>
      </c>
      <c r="E1594" s="36">
        <v>46318</v>
      </c>
      <c r="F1594" s="37"/>
      <c r="G1594" s="36">
        <v>46319</v>
      </c>
      <c r="H1594" s="38">
        <f t="shared" si="226"/>
        <v>0</v>
      </c>
      <c r="K1594" s="33"/>
      <c r="L1594" s="687">
        <v>46317</v>
      </c>
      <c r="M1594" s="34">
        <f t="shared" si="227"/>
        <v>0</v>
      </c>
      <c r="N1594" s="37"/>
      <c r="O1594" s="35"/>
      <c r="P1594" s="40">
        <f t="shared" si="228"/>
        <v>0</v>
      </c>
    </row>
    <row r="1595" spans="2:16" ht="15" customHeight="1" x14ac:dyDescent="0.3">
      <c r="B1595" s="34">
        <f t="shared" si="224"/>
        <v>0</v>
      </c>
      <c r="C1595" s="35"/>
      <c r="D1595" s="34">
        <f t="shared" si="225"/>
        <v>0</v>
      </c>
      <c r="E1595" s="36">
        <v>46319</v>
      </c>
      <c r="F1595" s="37"/>
      <c r="G1595" s="36">
        <v>46320</v>
      </c>
      <c r="H1595" s="38">
        <f t="shared" si="226"/>
        <v>0</v>
      </c>
      <c r="K1595" s="33"/>
      <c r="L1595" s="687">
        <v>46318</v>
      </c>
      <c r="M1595" s="34">
        <f t="shared" si="227"/>
        <v>0</v>
      </c>
      <c r="N1595" s="37"/>
      <c r="O1595" s="35"/>
      <c r="P1595" s="40">
        <f t="shared" si="228"/>
        <v>0</v>
      </c>
    </row>
    <row r="1596" spans="2:16" ht="15" customHeight="1" x14ac:dyDescent="0.3">
      <c r="B1596" s="34">
        <f t="shared" si="224"/>
        <v>0</v>
      </c>
      <c r="C1596" s="35"/>
      <c r="D1596" s="34">
        <f t="shared" si="225"/>
        <v>0</v>
      </c>
      <c r="E1596" s="36">
        <v>46320</v>
      </c>
      <c r="F1596" s="37"/>
      <c r="G1596" s="36">
        <v>46321</v>
      </c>
      <c r="H1596" s="38">
        <f t="shared" si="226"/>
        <v>0</v>
      </c>
      <c r="K1596" s="33"/>
      <c r="L1596" s="687">
        <v>46319</v>
      </c>
      <c r="M1596" s="34">
        <f t="shared" si="227"/>
        <v>0</v>
      </c>
      <c r="N1596" s="37"/>
      <c r="O1596" s="35"/>
      <c r="P1596" s="40">
        <f t="shared" si="228"/>
        <v>0</v>
      </c>
    </row>
    <row r="1597" spans="2:16" ht="15" customHeight="1" x14ac:dyDescent="0.3">
      <c r="B1597" s="34">
        <f t="shared" si="224"/>
        <v>0</v>
      </c>
      <c r="C1597" s="35"/>
      <c r="D1597" s="34">
        <f t="shared" si="225"/>
        <v>0</v>
      </c>
      <c r="E1597" s="36">
        <v>46321</v>
      </c>
      <c r="F1597" s="37"/>
      <c r="G1597" s="36">
        <v>46322</v>
      </c>
      <c r="H1597" s="38">
        <f t="shared" si="226"/>
        <v>0</v>
      </c>
      <c r="K1597" s="33"/>
      <c r="L1597" s="687">
        <v>46320</v>
      </c>
      <c r="M1597" s="34">
        <f t="shared" si="227"/>
        <v>0</v>
      </c>
      <c r="N1597" s="37"/>
      <c r="O1597" s="35"/>
      <c r="P1597" s="40">
        <f t="shared" si="228"/>
        <v>0</v>
      </c>
    </row>
    <row r="1598" spans="2:16" ht="15" customHeight="1" x14ac:dyDescent="0.3">
      <c r="B1598" s="34">
        <f t="shared" si="224"/>
        <v>0</v>
      </c>
      <c r="C1598" s="35"/>
      <c r="D1598" s="34">
        <f t="shared" si="225"/>
        <v>0</v>
      </c>
      <c r="E1598" s="36">
        <v>46322</v>
      </c>
      <c r="F1598" s="37"/>
      <c r="G1598" s="36">
        <v>46323</v>
      </c>
      <c r="H1598" s="38">
        <f t="shared" si="226"/>
        <v>0</v>
      </c>
      <c r="K1598" s="33"/>
      <c r="L1598" s="687">
        <v>46321</v>
      </c>
      <c r="M1598" s="34">
        <f t="shared" si="227"/>
        <v>0</v>
      </c>
      <c r="N1598" s="37"/>
      <c r="O1598" s="35"/>
      <c r="P1598" s="40">
        <f t="shared" si="228"/>
        <v>0</v>
      </c>
    </row>
    <row r="1599" spans="2:16" ht="15" customHeight="1" x14ac:dyDescent="0.3">
      <c r="B1599" s="34">
        <f t="shared" si="224"/>
        <v>0</v>
      </c>
      <c r="C1599" s="35"/>
      <c r="D1599" s="34">
        <f t="shared" si="225"/>
        <v>0</v>
      </c>
      <c r="E1599" s="36">
        <v>46323</v>
      </c>
      <c r="F1599" s="37"/>
      <c r="G1599" s="36">
        <v>46324</v>
      </c>
      <c r="H1599" s="38">
        <f t="shared" si="226"/>
        <v>0</v>
      </c>
      <c r="K1599" s="33"/>
      <c r="L1599" s="687">
        <v>46322</v>
      </c>
      <c r="M1599" s="34">
        <f t="shared" si="227"/>
        <v>0</v>
      </c>
      <c r="N1599" s="37"/>
      <c r="O1599" s="35"/>
      <c r="P1599" s="40">
        <f t="shared" si="228"/>
        <v>0</v>
      </c>
    </row>
    <row r="1600" spans="2:16" ht="15" customHeight="1" x14ac:dyDescent="0.3">
      <c r="B1600" s="34">
        <f t="shared" si="224"/>
        <v>0</v>
      </c>
      <c r="C1600" s="35"/>
      <c r="D1600" s="34">
        <f t="shared" si="225"/>
        <v>0</v>
      </c>
      <c r="E1600" s="36">
        <v>46324</v>
      </c>
      <c r="F1600" s="37"/>
      <c r="G1600" s="36">
        <v>46325</v>
      </c>
      <c r="H1600" s="38">
        <f t="shared" si="226"/>
        <v>0</v>
      </c>
      <c r="K1600" s="33"/>
      <c r="L1600" s="687">
        <v>46323</v>
      </c>
      <c r="M1600" s="34">
        <f t="shared" si="227"/>
        <v>0</v>
      </c>
      <c r="N1600" s="37"/>
      <c r="O1600" s="35"/>
      <c r="P1600" s="40">
        <f t="shared" si="228"/>
        <v>0</v>
      </c>
    </row>
    <row r="1601" spans="2:16" ht="15" customHeight="1" x14ac:dyDescent="0.3">
      <c r="B1601" s="34">
        <f t="shared" si="224"/>
        <v>0</v>
      </c>
      <c r="C1601" s="35"/>
      <c r="D1601" s="34">
        <f t="shared" si="225"/>
        <v>0</v>
      </c>
      <c r="E1601" s="36">
        <v>46325</v>
      </c>
      <c r="F1601" s="37"/>
      <c r="G1601" s="36">
        <v>46326</v>
      </c>
      <c r="H1601" s="38">
        <f t="shared" si="226"/>
        <v>0</v>
      </c>
      <c r="K1601" s="33"/>
      <c r="L1601" s="687">
        <v>46324</v>
      </c>
      <c r="M1601" s="34">
        <f t="shared" si="227"/>
        <v>0</v>
      </c>
      <c r="N1601" s="37"/>
      <c r="O1601" s="35"/>
      <c r="P1601" s="40">
        <f t="shared" si="228"/>
        <v>0</v>
      </c>
    </row>
    <row r="1602" spans="2:16" ht="15" customHeight="1" x14ac:dyDescent="0.3">
      <c r="B1602" s="34">
        <f t="shared" si="224"/>
        <v>0</v>
      </c>
      <c r="C1602" s="35"/>
      <c r="D1602" s="34">
        <f t="shared" si="225"/>
        <v>0</v>
      </c>
      <c r="E1602" s="36">
        <v>46326</v>
      </c>
      <c r="F1602" s="37"/>
      <c r="G1602" s="36">
        <v>46327</v>
      </c>
      <c r="H1602" s="38">
        <f t="shared" si="226"/>
        <v>0</v>
      </c>
      <c r="K1602" s="33"/>
      <c r="L1602" s="687">
        <v>46325</v>
      </c>
      <c r="M1602" s="34">
        <f t="shared" si="227"/>
        <v>0</v>
      </c>
      <c r="N1602" s="37"/>
      <c r="O1602" s="35"/>
      <c r="P1602" s="40">
        <f t="shared" si="228"/>
        <v>0</v>
      </c>
    </row>
    <row r="1603" spans="2:16" ht="15" customHeight="1" x14ac:dyDescent="0.3">
      <c r="B1603" s="34">
        <f t="shared" si="224"/>
        <v>0</v>
      </c>
      <c r="C1603" s="35"/>
      <c r="D1603" s="34">
        <f t="shared" si="225"/>
        <v>0</v>
      </c>
      <c r="E1603" s="36">
        <v>46327</v>
      </c>
      <c r="F1603" s="37"/>
      <c r="G1603" s="36">
        <v>46328</v>
      </c>
      <c r="H1603" s="38">
        <f t="shared" si="226"/>
        <v>0</v>
      </c>
      <c r="K1603" s="33"/>
      <c r="L1603" s="687">
        <v>46326</v>
      </c>
      <c r="M1603" s="34">
        <f t="shared" si="227"/>
        <v>0</v>
      </c>
      <c r="N1603" s="37"/>
      <c r="O1603" s="35"/>
      <c r="P1603" s="40">
        <f t="shared" si="228"/>
        <v>0</v>
      </c>
    </row>
    <row r="1604" spans="2:16" ht="15" customHeight="1" x14ac:dyDescent="0.3">
      <c r="B1604" s="34">
        <f t="shared" si="224"/>
        <v>0</v>
      </c>
      <c r="C1604" s="35"/>
      <c r="D1604" s="34">
        <f t="shared" si="225"/>
        <v>0</v>
      </c>
      <c r="E1604" s="36">
        <v>46328</v>
      </c>
      <c r="F1604" s="37"/>
      <c r="G1604" s="36">
        <v>46329</v>
      </c>
      <c r="H1604" s="38">
        <f t="shared" si="226"/>
        <v>0</v>
      </c>
      <c r="K1604" s="33"/>
      <c r="L1604" s="687">
        <v>46327</v>
      </c>
      <c r="M1604" s="34">
        <f t="shared" si="227"/>
        <v>0</v>
      </c>
      <c r="N1604" s="37"/>
      <c r="O1604" s="35"/>
      <c r="P1604" s="40">
        <f t="shared" si="228"/>
        <v>0</v>
      </c>
    </row>
    <row r="1605" spans="2:16" ht="15" customHeight="1" x14ac:dyDescent="0.3">
      <c r="B1605" s="34">
        <f t="shared" si="224"/>
        <v>0</v>
      </c>
      <c r="C1605" s="35"/>
      <c r="D1605" s="34">
        <f t="shared" si="225"/>
        <v>0</v>
      </c>
      <c r="E1605" s="36">
        <v>46329</v>
      </c>
      <c r="F1605" s="37"/>
      <c r="G1605" s="36">
        <v>46330</v>
      </c>
      <c r="H1605" s="38">
        <f t="shared" si="226"/>
        <v>0</v>
      </c>
      <c r="K1605" s="33"/>
      <c r="L1605" s="687">
        <v>46328</v>
      </c>
      <c r="M1605" s="34">
        <f t="shared" si="227"/>
        <v>0</v>
      </c>
      <c r="N1605" s="37"/>
      <c r="O1605" s="35"/>
      <c r="P1605" s="40">
        <f t="shared" si="228"/>
        <v>0</v>
      </c>
    </row>
    <row r="1606" spans="2:16" ht="15" customHeight="1" x14ac:dyDescent="0.3">
      <c r="B1606" s="34">
        <f t="shared" si="224"/>
        <v>0</v>
      </c>
      <c r="C1606" s="35"/>
      <c r="D1606" s="34">
        <f t="shared" si="225"/>
        <v>0</v>
      </c>
      <c r="E1606" s="36">
        <v>46330</v>
      </c>
      <c r="F1606" s="37"/>
      <c r="G1606" s="36">
        <v>46331</v>
      </c>
      <c r="H1606" s="38">
        <f t="shared" si="226"/>
        <v>0</v>
      </c>
      <c r="K1606" s="33"/>
      <c r="L1606" s="687">
        <v>46329</v>
      </c>
      <c r="M1606" s="34">
        <f t="shared" si="227"/>
        <v>0</v>
      </c>
      <c r="N1606" s="37"/>
      <c r="O1606" s="35"/>
      <c r="P1606" s="40">
        <f t="shared" si="228"/>
        <v>0</v>
      </c>
    </row>
    <row r="1607" spans="2:16" ht="15" customHeight="1" x14ac:dyDescent="0.3">
      <c r="B1607" s="34">
        <f t="shared" si="224"/>
        <v>0</v>
      </c>
      <c r="C1607" s="35"/>
      <c r="D1607" s="34">
        <f t="shared" si="225"/>
        <v>0</v>
      </c>
      <c r="E1607" s="36">
        <v>46331</v>
      </c>
      <c r="F1607" s="37"/>
      <c r="G1607" s="36">
        <v>46332</v>
      </c>
      <c r="H1607" s="38">
        <f t="shared" si="226"/>
        <v>0</v>
      </c>
      <c r="K1607" s="33"/>
      <c r="L1607" s="687">
        <v>46330</v>
      </c>
      <c r="M1607" s="34">
        <f t="shared" si="227"/>
        <v>0</v>
      </c>
      <c r="N1607" s="37"/>
      <c r="O1607" s="35"/>
      <c r="P1607" s="40">
        <f t="shared" si="228"/>
        <v>0</v>
      </c>
    </row>
    <row r="1608" spans="2:16" ht="15" customHeight="1" x14ac:dyDescent="0.3">
      <c r="B1608" s="34">
        <f t="shared" si="224"/>
        <v>0</v>
      </c>
      <c r="C1608" s="35"/>
      <c r="D1608" s="34">
        <f t="shared" si="225"/>
        <v>0</v>
      </c>
      <c r="E1608" s="36">
        <v>46332</v>
      </c>
      <c r="F1608" s="37"/>
      <c r="G1608" s="36">
        <v>46333</v>
      </c>
      <c r="H1608" s="38">
        <f t="shared" si="226"/>
        <v>0</v>
      </c>
      <c r="K1608" s="33"/>
      <c r="L1608" s="687">
        <v>46331</v>
      </c>
      <c r="M1608" s="34">
        <f t="shared" si="227"/>
        <v>0</v>
      </c>
      <c r="N1608" s="37"/>
      <c r="O1608" s="35"/>
      <c r="P1608" s="40">
        <f t="shared" si="228"/>
        <v>0</v>
      </c>
    </row>
    <row r="1609" spans="2:16" ht="15" customHeight="1" x14ac:dyDescent="0.3">
      <c r="B1609" s="34">
        <f t="shared" ref="B1609:B1610" si="229">(F1608)</f>
        <v>0</v>
      </c>
      <c r="C1609" s="35"/>
      <c r="D1609" s="34">
        <f t="shared" ref="D1609:D1610" si="230">F1608</f>
        <v>0</v>
      </c>
      <c r="E1609" s="36">
        <v>46333</v>
      </c>
      <c r="F1609" s="37"/>
      <c r="G1609" s="36">
        <v>46334</v>
      </c>
      <c r="H1609" s="38">
        <f t="shared" ref="H1609:H1610" si="231">F1609-D1609</f>
        <v>0</v>
      </c>
      <c r="K1609" s="33"/>
      <c r="L1609" s="687">
        <v>46332</v>
      </c>
      <c r="M1609" s="34">
        <f t="shared" ref="M1609" si="232">O1608</f>
        <v>0</v>
      </c>
      <c r="N1609" s="37"/>
      <c r="O1609" s="35"/>
      <c r="P1609" s="40">
        <f t="shared" ref="P1609" si="233">(M1609+N1609)-O1609</f>
        <v>0</v>
      </c>
    </row>
    <row r="1610" spans="2:16" ht="15" customHeight="1" x14ac:dyDescent="0.3">
      <c r="B1610" s="34">
        <f t="shared" si="229"/>
        <v>0</v>
      </c>
      <c r="C1610" s="35"/>
      <c r="D1610" s="34">
        <f t="shared" si="230"/>
        <v>0</v>
      </c>
      <c r="E1610" s="36">
        <v>46334</v>
      </c>
      <c r="F1610" s="37"/>
      <c r="G1610" s="36">
        <v>46335</v>
      </c>
      <c r="H1610" s="38">
        <f t="shared" si="231"/>
        <v>0</v>
      </c>
    </row>
  </sheetData>
  <mergeCells count="2">
    <mergeCell ref="A1:H1"/>
    <mergeCell ref="K2:Q2"/>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405"/>
  <sheetViews>
    <sheetView topLeftCell="C1" zoomScale="93" workbookViewId="0">
      <pane ySplit="3" topLeftCell="A1385" activePane="bottomLeft" state="frozen"/>
      <selection pane="bottomLeft" activeCell="K1398" sqref="K1398"/>
    </sheetView>
  </sheetViews>
  <sheetFormatPr defaultColWidth="11.19921875" defaultRowHeight="15" customHeight="1" x14ac:dyDescent="0.3"/>
  <cols>
    <col min="1" max="1" width="5" customWidth="1"/>
    <col min="2" max="2" width="14.19921875" customWidth="1"/>
    <col min="3" max="3" width="7.19921875" customWidth="1"/>
    <col min="4" max="4" width="11.69921875" customWidth="1"/>
    <col min="5" max="5" width="12.19921875" customWidth="1"/>
    <col min="6" max="6" width="9.3984375" customWidth="1"/>
    <col min="7" max="7" width="11.3984375" customWidth="1"/>
    <col min="8" max="8" width="7.09765625" customWidth="1"/>
    <col min="9" max="9" width="7.69921875" customWidth="1"/>
    <col min="10" max="10" width="11.5" customWidth="1"/>
    <col min="11" max="11" width="10" customWidth="1"/>
    <col min="12" max="12" width="6.59765625" customWidth="1"/>
    <col min="13" max="13" width="12.19921875" customWidth="1"/>
    <col min="14" max="14" width="8.19921875" customWidth="1"/>
    <col min="15" max="15" width="9.19921875" customWidth="1"/>
    <col min="16" max="16" width="6.69921875" customWidth="1"/>
    <col min="17" max="17" width="10.3984375" customWidth="1"/>
    <col min="18" max="26" width="11" customWidth="1"/>
  </cols>
  <sheetData>
    <row r="1" spans="1:18" ht="15.6" x14ac:dyDescent="0.3">
      <c r="A1" s="752" t="s">
        <v>189</v>
      </c>
      <c r="B1" s="742"/>
      <c r="C1" s="742"/>
      <c r="D1" s="742"/>
      <c r="E1" s="742"/>
      <c r="F1" s="742"/>
      <c r="G1" s="742"/>
      <c r="H1" s="743"/>
      <c r="I1" s="184"/>
      <c r="J1" s="185"/>
      <c r="M1" s="186"/>
    </row>
    <row r="2" spans="1:18" ht="18" x14ac:dyDescent="0.35">
      <c r="A2" s="187"/>
      <c r="C2" s="103"/>
      <c r="D2" s="103"/>
      <c r="E2" s="103"/>
      <c r="F2" s="103"/>
      <c r="G2" s="103"/>
      <c r="H2" s="32"/>
      <c r="I2" s="5"/>
      <c r="L2" s="752" t="s">
        <v>190</v>
      </c>
      <c r="M2" s="742"/>
      <c r="N2" s="742"/>
      <c r="O2" s="742"/>
      <c r="P2" s="742"/>
      <c r="Q2" s="742"/>
      <c r="R2" s="743"/>
    </row>
    <row r="3" spans="1:18" ht="44.25" customHeight="1" x14ac:dyDescent="0.35">
      <c r="A3" s="60" t="s">
        <v>2</v>
      </c>
      <c r="B3" s="61" t="s">
        <v>3</v>
      </c>
      <c r="C3" s="62" t="s">
        <v>4</v>
      </c>
      <c r="D3" s="63" t="s">
        <v>5</v>
      </c>
      <c r="E3" s="64" t="s">
        <v>6</v>
      </c>
      <c r="F3" s="65" t="s">
        <v>7</v>
      </c>
      <c r="G3" s="64" t="s">
        <v>8</v>
      </c>
      <c r="H3" s="66" t="s">
        <v>9</v>
      </c>
      <c r="I3" s="188" t="s">
        <v>10</v>
      </c>
      <c r="J3" s="189"/>
      <c r="L3" s="68" t="s">
        <v>2</v>
      </c>
      <c r="M3" s="190" t="s">
        <v>11</v>
      </c>
      <c r="N3" s="70" t="s">
        <v>12</v>
      </c>
      <c r="O3" s="71" t="s">
        <v>13</v>
      </c>
      <c r="P3" s="72" t="s">
        <v>14</v>
      </c>
      <c r="Q3" s="73" t="s">
        <v>16</v>
      </c>
      <c r="R3" s="74" t="s">
        <v>17</v>
      </c>
    </row>
    <row r="4" spans="1:18" ht="15.6" x14ac:dyDescent="0.3">
      <c r="A4" s="23">
        <v>1</v>
      </c>
      <c r="B4" s="75">
        <v>875.3</v>
      </c>
      <c r="C4" s="25">
        <v>380</v>
      </c>
      <c r="D4" s="24">
        <f>B4</f>
        <v>875.3</v>
      </c>
      <c r="E4" s="26">
        <v>44705</v>
      </c>
      <c r="F4" s="27">
        <v>904</v>
      </c>
      <c r="G4" s="26">
        <v>44707</v>
      </c>
      <c r="H4" s="28">
        <f t="shared" ref="H4:H258" si="0">F4-D4</f>
        <v>28.700000000000045</v>
      </c>
      <c r="I4" s="29">
        <f t="shared" ref="I4:I194" si="1">C5-C4</f>
        <v>14</v>
      </c>
      <c r="L4" s="23"/>
      <c r="M4" s="191">
        <v>44707</v>
      </c>
      <c r="N4" s="24">
        <v>130</v>
      </c>
      <c r="O4" s="27">
        <v>500</v>
      </c>
      <c r="P4" s="25">
        <v>460</v>
      </c>
      <c r="Q4" s="31">
        <f t="shared" ref="Q4:Q258" si="2">(N4+O4)-P4</f>
        <v>170</v>
      </c>
      <c r="R4" s="32"/>
    </row>
    <row r="5" spans="1:18" ht="15.6" x14ac:dyDescent="0.3">
      <c r="A5" s="33">
        <v>2</v>
      </c>
      <c r="B5" s="34">
        <v>904</v>
      </c>
      <c r="C5" s="35">
        <v>394</v>
      </c>
      <c r="D5" s="34">
        <v>904</v>
      </c>
      <c r="E5" s="36">
        <v>44707</v>
      </c>
      <c r="F5" s="37">
        <v>916</v>
      </c>
      <c r="G5" s="36">
        <v>44708</v>
      </c>
      <c r="H5" s="38">
        <f t="shared" si="0"/>
        <v>12</v>
      </c>
      <c r="I5" s="29">
        <f t="shared" si="1"/>
        <v>3</v>
      </c>
      <c r="L5" s="33"/>
      <c r="M5" s="191">
        <v>44708</v>
      </c>
      <c r="N5" s="34">
        <f>P4</f>
        <v>460</v>
      </c>
      <c r="O5" s="37">
        <v>0</v>
      </c>
      <c r="P5" s="35">
        <v>300</v>
      </c>
      <c r="Q5" s="40">
        <f t="shared" si="2"/>
        <v>160</v>
      </c>
      <c r="R5" s="41"/>
    </row>
    <row r="6" spans="1:18" ht="15.6" x14ac:dyDescent="0.3">
      <c r="A6" s="33">
        <v>3</v>
      </c>
      <c r="B6" s="34">
        <v>916</v>
      </c>
      <c r="C6" s="35">
        <v>397</v>
      </c>
      <c r="D6" s="34">
        <v>916</v>
      </c>
      <c r="E6" s="36">
        <v>44708</v>
      </c>
      <c r="F6" s="37">
        <v>919</v>
      </c>
      <c r="G6" s="36">
        <v>44709</v>
      </c>
      <c r="H6" s="38">
        <f t="shared" si="0"/>
        <v>3</v>
      </c>
      <c r="I6" s="29">
        <f t="shared" si="1"/>
        <v>3</v>
      </c>
      <c r="L6" s="33"/>
      <c r="M6" s="191">
        <v>44709</v>
      </c>
      <c r="N6" s="34">
        <v>300</v>
      </c>
      <c r="O6" s="37">
        <v>0</v>
      </c>
      <c r="P6" s="35">
        <v>270</v>
      </c>
      <c r="Q6" s="40">
        <f t="shared" si="2"/>
        <v>30</v>
      </c>
      <c r="R6" s="41"/>
    </row>
    <row r="7" spans="1:18" ht="15.6" x14ac:dyDescent="0.3">
      <c r="A7" s="33">
        <v>4</v>
      </c>
      <c r="B7" s="34">
        <v>919</v>
      </c>
      <c r="C7" s="35">
        <v>400</v>
      </c>
      <c r="D7" s="34">
        <f t="shared" ref="D7:D261" si="3">F6</f>
        <v>919</v>
      </c>
      <c r="E7" s="36">
        <v>44709</v>
      </c>
      <c r="F7" s="37">
        <v>920</v>
      </c>
      <c r="G7" s="36">
        <v>44710</v>
      </c>
      <c r="H7" s="38">
        <f t="shared" si="0"/>
        <v>1</v>
      </c>
      <c r="I7" s="29">
        <f t="shared" si="1"/>
        <v>1</v>
      </c>
      <c r="L7" s="33"/>
      <c r="M7" s="191">
        <v>44710</v>
      </c>
      <c r="N7" s="34">
        <v>270</v>
      </c>
      <c r="O7" s="37">
        <v>75</v>
      </c>
      <c r="P7" s="35">
        <v>140</v>
      </c>
      <c r="Q7" s="40">
        <f t="shared" si="2"/>
        <v>205</v>
      </c>
      <c r="R7" s="41"/>
    </row>
    <row r="8" spans="1:18" ht="15.6" x14ac:dyDescent="0.3">
      <c r="A8" s="33">
        <v>5</v>
      </c>
      <c r="B8" s="34">
        <v>920</v>
      </c>
      <c r="C8" s="35">
        <v>401</v>
      </c>
      <c r="D8" s="34">
        <f t="shared" si="3"/>
        <v>920</v>
      </c>
      <c r="E8" s="36">
        <v>44710</v>
      </c>
      <c r="F8" s="37">
        <v>922</v>
      </c>
      <c r="G8" s="36">
        <v>44711</v>
      </c>
      <c r="H8" s="38">
        <f t="shared" si="0"/>
        <v>2</v>
      </c>
      <c r="I8" s="29">
        <f t="shared" si="1"/>
        <v>2</v>
      </c>
      <c r="L8" s="33"/>
      <c r="M8" s="191">
        <v>44711</v>
      </c>
      <c r="N8" s="34">
        <v>140</v>
      </c>
      <c r="O8" s="37">
        <v>425</v>
      </c>
      <c r="P8" s="35">
        <v>495</v>
      </c>
      <c r="Q8" s="40">
        <f t="shared" si="2"/>
        <v>70</v>
      </c>
      <c r="R8" s="41"/>
    </row>
    <row r="9" spans="1:18" ht="15.6" x14ac:dyDescent="0.3">
      <c r="A9" s="33">
        <v>6</v>
      </c>
      <c r="B9" s="34">
        <v>922</v>
      </c>
      <c r="C9" s="35">
        <v>403</v>
      </c>
      <c r="D9" s="34">
        <f t="shared" si="3"/>
        <v>922</v>
      </c>
      <c r="E9" s="36">
        <v>44711</v>
      </c>
      <c r="F9" s="37">
        <v>925</v>
      </c>
      <c r="G9" s="36">
        <v>44712</v>
      </c>
      <c r="H9" s="38">
        <f t="shared" si="0"/>
        <v>3</v>
      </c>
      <c r="I9" s="29">
        <f t="shared" si="1"/>
        <v>2</v>
      </c>
      <c r="L9" s="33"/>
      <c r="M9" s="191">
        <v>44712</v>
      </c>
      <c r="N9" s="34">
        <v>495</v>
      </c>
      <c r="O9" s="37">
        <v>0</v>
      </c>
      <c r="P9" s="35">
        <v>490</v>
      </c>
      <c r="Q9" s="40">
        <f t="shared" si="2"/>
        <v>5</v>
      </c>
      <c r="R9" s="41"/>
    </row>
    <row r="10" spans="1:18" ht="15.6" x14ac:dyDescent="0.3">
      <c r="A10" s="33">
        <v>7</v>
      </c>
      <c r="B10" s="34">
        <v>925</v>
      </c>
      <c r="C10" s="35">
        <v>405</v>
      </c>
      <c r="D10" s="34">
        <f t="shared" si="3"/>
        <v>925</v>
      </c>
      <c r="E10" s="36">
        <v>44712</v>
      </c>
      <c r="F10" s="37">
        <v>928</v>
      </c>
      <c r="G10" s="36">
        <v>44713</v>
      </c>
      <c r="H10" s="38">
        <f t="shared" si="0"/>
        <v>3</v>
      </c>
      <c r="I10" s="29">
        <f t="shared" si="1"/>
        <v>4</v>
      </c>
      <c r="L10" s="33"/>
      <c r="M10" s="191">
        <v>44713</v>
      </c>
      <c r="N10" s="34">
        <v>490</v>
      </c>
      <c r="O10" s="37">
        <v>0</v>
      </c>
      <c r="P10" s="35">
        <v>350</v>
      </c>
      <c r="Q10" s="40">
        <f t="shared" si="2"/>
        <v>140</v>
      </c>
      <c r="R10" s="41"/>
    </row>
    <row r="11" spans="1:18" ht="15.6" x14ac:dyDescent="0.3">
      <c r="A11" s="33">
        <v>8</v>
      </c>
      <c r="B11" s="34">
        <v>928</v>
      </c>
      <c r="C11" s="35">
        <v>409</v>
      </c>
      <c r="D11" s="34">
        <f t="shared" si="3"/>
        <v>928</v>
      </c>
      <c r="E11" s="36">
        <v>44713</v>
      </c>
      <c r="F11" s="37">
        <v>936</v>
      </c>
      <c r="G11" s="36">
        <v>44714</v>
      </c>
      <c r="H11" s="38">
        <f t="shared" si="0"/>
        <v>8</v>
      </c>
      <c r="I11" s="29">
        <f t="shared" si="1"/>
        <v>4</v>
      </c>
      <c r="L11" s="33"/>
      <c r="M11" s="191">
        <v>44714</v>
      </c>
      <c r="N11" s="34">
        <v>350</v>
      </c>
      <c r="O11" s="37">
        <v>0</v>
      </c>
      <c r="P11" s="35">
        <v>270</v>
      </c>
      <c r="Q11" s="40">
        <f t="shared" si="2"/>
        <v>80</v>
      </c>
      <c r="R11" s="41"/>
    </row>
    <row r="12" spans="1:18" ht="15.6" x14ac:dyDescent="0.3">
      <c r="A12" s="33">
        <v>9</v>
      </c>
      <c r="B12" s="34">
        <v>936</v>
      </c>
      <c r="C12" s="35">
        <v>413</v>
      </c>
      <c r="D12" s="34">
        <f t="shared" si="3"/>
        <v>936</v>
      </c>
      <c r="E12" s="36">
        <v>44714</v>
      </c>
      <c r="F12" s="37">
        <v>938</v>
      </c>
      <c r="G12" s="36">
        <v>44715</v>
      </c>
      <c r="H12" s="38">
        <f t="shared" si="0"/>
        <v>2</v>
      </c>
      <c r="I12" s="29">
        <f t="shared" si="1"/>
        <v>2</v>
      </c>
      <c r="L12" s="33"/>
      <c r="M12" s="191">
        <v>44715</v>
      </c>
      <c r="N12" s="34">
        <v>270</v>
      </c>
      <c r="O12" s="37">
        <v>0</v>
      </c>
      <c r="P12" s="35">
        <v>250</v>
      </c>
      <c r="Q12" s="40">
        <f t="shared" si="2"/>
        <v>20</v>
      </c>
      <c r="R12" s="41"/>
    </row>
    <row r="13" spans="1:18" ht="15.6" x14ac:dyDescent="0.3">
      <c r="A13" s="33">
        <v>10</v>
      </c>
      <c r="B13" s="34">
        <v>938</v>
      </c>
      <c r="C13" s="35">
        <v>415</v>
      </c>
      <c r="D13" s="34">
        <f t="shared" si="3"/>
        <v>938</v>
      </c>
      <c r="E13" s="36">
        <v>44715</v>
      </c>
      <c r="F13" s="37">
        <v>942</v>
      </c>
      <c r="G13" s="36">
        <v>44716</v>
      </c>
      <c r="H13" s="38">
        <f t="shared" si="0"/>
        <v>4</v>
      </c>
      <c r="I13" s="29">
        <f t="shared" si="1"/>
        <v>4</v>
      </c>
      <c r="L13" s="33"/>
      <c r="M13" s="191">
        <v>44716</v>
      </c>
      <c r="N13" s="34">
        <v>250</v>
      </c>
      <c r="O13" s="37">
        <v>0</v>
      </c>
      <c r="P13" s="35">
        <v>200</v>
      </c>
      <c r="Q13" s="40">
        <f t="shared" si="2"/>
        <v>50</v>
      </c>
      <c r="R13" s="41"/>
    </row>
    <row r="14" spans="1:18" ht="15.6" x14ac:dyDescent="0.3">
      <c r="A14" s="33">
        <v>11</v>
      </c>
      <c r="B14" s="34">
        <v>942</v>
      </c>
      <c r="C14" s="35">
        <v>419</v>
      </c>
      <c r="D14" s="34">
        <f t="shared" si="3"/>
        <v>942</v>
      </c>
      <c r="E14" s="36">
        <v>44716</v>
      </c>
      <c r="F14" s="37">
        <v>946</v>
      </c>
      <c r="G14" s="36">
        <v>44717</v>
      </c>
      <c r="H14" s="38">
        <f t="shared" si="0"/>
        <v>4</v>
      </c>
      <c r="I14" s="29">
        <f t="shared" si="1"/>
        <v>4</v>
      </c>
      <c r="L14" s="33"/>
      <c r="M14" s="191">
        <v>44717</v>
      </c>
      <c r="N14" s="34">
        <v>200</v>
      </c>
      <c r="O14" s="37">
        <v>0</v>
      </c>
      <c r="P14" s="35">
        <v>160</v>
      </c>
      <c r="Q14" s="40">
        <f t="shared" si="2"/>
        <v>40</v>
      </c>
      <c r="R14" s="41"/>
    </row>
    <row r="15" spans="1:18" ht="15.6" x14ac:dyDescent="0.3">
      <c r="A15" s="33">
        <v>12</v>
      </c>
      <c r="B15" s="34">
        <v>946</v>
      </c>
      <c r="C15" s="35">
        <v>423</v>
      </c>
      <c r="D15" s="34">
        <f t="shared" si="3"/>
        <v>946</v>
      </c>
      <c r="E15" s="36">
        <v>44717</v>
      </c>
      <c r="F15" s="37">
        <v>948</v>
      </c>
      <c r="G15" s="36">
        <v>44718</v>
      </c>
      <c r="H15" s="38">
        <f t="shared" si="0"/>
        <v>2</v>
      </c>
      <c r="I15" s="29">
        <f t="shared" si="1"/>
        <v>1</v>
      </c>
      <c r="L15" s="33"/>
      <c r="M15" s="191">
        <v>44718</v>
      </c>
      <c r="N15" s="34">
        <v>160</v>
      </c>
      <c r="O15" s="37">
        <v>500</v>
      </c>
      <c r="P15" s="35">
        <v>500</v>
      </c>
      <c r="Q15" s="40">
        <f t="shared" si="2"/>
        <v>160</v>
      </c>
      <c r="R15" s="41" t="s">
        <v>191</v>
      </c>
    </row>
    <row r="16" spans="1:18" ht="15.6" x14ac:dyDescent="0.3">
      <c r="A16" s="33">
        <v>13</v>
      </c>
      <c r="B16" s="34">
        <v>948</v>
      </c>
      <c r="C16" s="35">
        <v>424</v>
      </c>
      <c r="D16" s="34">
        <f t="shared" si="3"/>
        <v>948</v>
      </c>
      <c r="E16" s="36">
        <v>44718</v>
      </c>
      <c r="F16" s="37">
        <v>953</v>
      </c>
      <c r="G16" s="36">
        <v>44719</v>
      </c>
      <c r="H16" s="38">
        <f t="shared" si="0"/>
        <v>5</v>
      </c>
      <c r="I16" s="29">
        <f t="shared" si="1"/>
        <v>3</v>
      </c>
      <c r="L16" s="33"/>
      <c r="M16" s="191">
        <v>44719</v>
      </c>
      <c r="N16" s="34">
        <v>500</v>
      </c>
      <c r="O16" s="37">
        <v>0</v>
      </c>
      <c r="P16" s="35">
        <v>400</v>
      </c>
      <c r="Q16" s="40">
        <f t="shared" si="2"/>
        <v>100</v>
      </c>
      <c r="R16" s="41"/>
    </row>
    <row r="17" spans="1:18" ht="15.6" x14ac:dyDescent="0.3">
      <c r="A17" s="33">
        <v>14</v>
      </c>
      <c r="B17" s="34">
        <v>953</v>
      </c>
      <c r="C17" s="35">
        <v>427</v>
      </c>
      <c r="D17" s="34">
        <f t="shared" si="3"/>
        <v>953</v>
      </c>
      <c r="E17" s="36">
        <v>44719</v>
      </c>
      <c r="F17" s="37">
        <v>964</v>
      </c>
      <c r="G17" s="36">
        <v>44720</v>
      </c>
      <c r="H17" s="38">
        <f t="shared" si="0"/>
        <v>11</v>
      </c>
      <c r="I17" s="29">
        <f t="shared" si="1"/>
        <v>5</v>
      </c>
      <c r="L17" s="33"/>
      <c r="M17" s="191">
        <v>44720</v>
      </c>
      <c r="N17" s="34">
        <v>400</v>
      </c>
      <c r="O17" s="37">
        <v>0</v>
      </c>
      <c r="P17" s="35">
        <v>360</v>
      </c>
      <c r="Q17" s="40">
        <f t="shared" si="2"/>
        <v>40</v>
      </c>
      <c r="R17" s="41"/>
    </row>
    <row r="18" spans="1:18" ht="15.6" x14ac:dyDescent="0.3">
      <c r="A18" s="33">
        <v>15</v>
      </c>
      <c r="B18" s="34">
        <v>964</v>
      </c>
      <c r="C18" s="35">
        <v>432</v>
      </c>
      <c r="D18" s="34">
        <f t="shared" si="3"/>
        <v>964</v>
      </c>
      <c r="E18" s="36">
        <v>44720</v>
      </c>
      <c r="F18" s="192">
        <v>969.9</v>
      </c>
      <c r="G18" s="36">
        <v>44721</v>
      </c>
      <c r="H18" s="193">
        <f t="shared" si="0"/>
        <v>5.8999999999999773</v>
      </c>
      <c r="I18" s="29">
        <f t="shared" si="1"/>
        <v>2</v>
      </c>
      <c r="L18" s="33"/>
      <c r="M18" s="191">
        <v>44721</v>
      </c>
      <c r="N18" s="34">
        <v>360</v>
      </c>
      <c r="O18" s="37">
        <v>0</v>
      </c>
      <c r="P18" s="35">
        <v>340</v>
      </c>
      <c r="Q18" s="40">
        <f t="shared" si="2"/>
        <v>20</v>
      </c>
      <c r="R18" s="41"/>
    </row>
    <row r="19" spans="1:18" ht="15.6" x14ac:dyDescent="0.3">
      <c r="A19" s="33">
        <v>16</v>
      </c>
      <c r="B19" s="34">
        <v>969.9</v>
      </c>
      <c r="C19" s="35">
        <v>434</v>
      </c>
      <c r="D19" s="194">
        <f t="shared" si="3"/>
        <v>969.9</v>
      </c>
      <c r="E19" s="36">
        <v>44721</v>
      </c>
      <c r="F19" s="37">
        <v>972.7</v>
      </c>
      <c r="G19" s="36">
        <v>44722</v>
      </c>
      <c r="H19" s="193">
        <f t="shared" si="0"/>
        <v>2.8000000000000682</v>
      </c>
      <c r="I19" s="29">
        <f t="shared" si="1"/>
        <v>1</v>
      </c>
      <c r="L19" s="33"/>
      <c r="M19" s="191">
        <v>44722</v>
      </c>
      <c r="N19" s="34">
        <v>340</v>
      </c>
      <c r="O19" s="37">
        <v>0</v>
      </c>
      <c r="P19" s="35">
        <v>250</v>
      </c>
      <c r="Q19" s="40">
        <f t="shared" si="2"/>
        <v>90</v>
      </c>
      <c r="R19" s="41"/>
    </row>
    <row r="20" spans="1:18" ht="15.6" x14ac:dyDescent="0.3">
      <c r="A20" s="33">
        <v>17</v>
      </c>
      <c r="B20" s="34">
        <v>972.7</v>
      </c>
      <c r="C20" s="35">
        <v>435</v>
      </c>
      <c r="D20" s="34">
        <f t="shared" si="3"/>
        <v>972.7</v>
      </c>
      <c r="E20" s="36">
        <v>44722</v>
      </c>
      <c r="F20" s="37">
        <v>979</v>
      </c>
      <c r="G20" s="36">
        <v>44724</v>
      </c>
      <c r="H20" s="38">
        <f t="shared" si="0"/>
        <v>6.2999999999999545</v>
      </c>
      <c r="I20" s="29">
        <f t="shared" si="1"/>
        <v>5</v>
      </c>
      <c r="L20" s="33"/>
      <c r="M20" s="191">
        <v>44726</v>
      </c>
      <c r="N20" s="34">
        <v>250</v>
      </c>
      <c r="O20" s="37">
        <v>0</v>
      </c>
      <c r="P20" s="35">
        <v>200</v>
      </c>
      <c r="Q20" s="40">
        <f t="shared" si="2"/>
        <v>50</v>
      </c>
      <c r="R20" s="41"/>
    </row>
    <row r="21" spans="1:18" ht="15.6" x14ac:dyDescent="0.3">
      <c r="A21" s="33">
        <v>18</v>
      </c>
      <c r="B21" s="34">
        <v>979</v>
      </c>
      <c r="C21" s="35">
        <v>440</v>
      </c>
      <c r="D21" s="34">
        <f t="shared" si="3"/>
        <v>979</v>
      </c>
      <c r="E21" s="36">
        <v>44724</v>
      </c>
      <c r="F21" s="37">
        <v>982</v>
      </c>
      <c r="G21" s="36">
        <v>44725</v>
      </c>
      <c r="H21" s="38">
        <f t="shared" si="0"/>
        <v>3</v>
      </c>
      <c r="I21" s="29">
        <f t="shared" si="1"/>
        <v>2</v>
      </c>
      <c r="L21" s="33"/>
      <c r="M21" s="191">
        <v>44727</v>
      </c>
      <c r="N21" s="34">
        <v>200</v>
      </c>
      <c r="O21" s="37">
        <v>0</v>
      </c>
      <c r="P21" s="35">
        <v>100</v>
      </c>
      <c r="Q21" s="40">
        <f t="shared" si="2"/>
        <v>100</v>
      </c>
      <c r="R21" s="41"/>
    </row>
    <row r="22" spans="1:18" ht="15.6" x14ac:dyDescent="0.3">
      <c r="A22" s="33">
        <v>19</v>
      </c>
      <c r="B22" s="34">
        <v>982</v>
      </c>
      <c r="C22" s="35">
        <v>442</v>
      </c>
      <c r="D22" s="34">
        <f t="shared" si="3"/>
        <v>982</v>
      </c>
      <c r="E22" s="36">
        <v>44725</v>
      </c>
      <c r="F22" s="37">
        <v>989</v>
      </c>
      <c r="G22" s="36">
        <v>44726</v>
      </c>
      <c r="H22" s="38">
        <f t="shared" si="0"/>
        <v>7</v>
      </c>
      <c r="I22" s="29">
        <f t="shared" si="1"/>
        <v>2</v>
      </c>
      <c r="L22" s="81"/>
      <c r="M22" s="195">
        <v>44728</v>
      </c>
      <c r="N22" s="83">
        <v>100</v>
      </c>
      <c r="O22" s="83">
        <v>500</v>
      </c>
      <c r="P22" s="83">
        <v>450</v>
      </c>
      <c r="Q22" s="83">
        <f t="shared" si="2"/>
        <v>150</v>
      </c>
      <c r="R22" s="85" t="s">
        <v>192</v>
      </c>
    </row>
    <row r="23" spans="1:18" ht="15.6" x14ac:dyDescent="0.3">
      <c r="A23" s="33">
        <v>20</v>
      </c>
      <c r="B23" s="34">
        <v>989</v>
      </c>
      <c r="C23" s="35">
        <v>444</v>
      </c>
      <c r="D23" s="34">
        <f t="shared" si="3"/>
        <v>989</v>
      </c>
      <c r="E23" s="36">
        <v>44726</v>
      </c>
      <c r="F23" s="37">
        <v>996.4</v>
      </c>
      <c r="G23" s="36">
        <v>44727</v>
      </c>
      <c r="H23" s="38">
        <f t="shared" si="0"/>
        <v>7.3999999999999773</v>
      </c>
      <c r="I23" s="29">
        <f t="shared" si="1"/>
        <v>2</v>
      </c>
      <c r="L23" s="33"/>
      <c r="M23" s="191">
        <v>44729</v>
      </c>
      <c r="N23" s="34">
        <v>450</v>
      </c>
      <c r="O23" s="37">
        <v>0</v>
      </c>
      <c r="P23" s="35">
        <v>350</v>
      </c>
      <c r="Q23" s="40">
        <f t="shared" si="2"/>
        <v>100</v>
      </c>
      <c r="R23" s="41"/>
    </row>
    <row r="24" spans="1:18" ht="15.6" x14ac:dyDescent="0.3">
      <c r="A24" s="33">
        <v>21</v>
      </c>
      <c r="B24" s="34">
        <v>966</v>
      </c>
      <c r="C24" s="35">
        <v>446</v>
      </c>
      <c r="D24" s="34">
        <f t="shared" si="3"/>
        <v>996.4</v>
      </c>
      <c r="E24" s="36">
        <v>44727</v>
      </c>
      <c r="F24" s="37">
        <v>1008.6</v>
      </c>
      <c r="G24" s="36">
        <v>44728</v>
      </c>
      <c r="H24" s="38">
        <f t="shared" si="0"/>
        <v>12.200000000000045</v>
      </c>
      <c r="I24" s="29">
        <f t="shared" si="1"/>
        <v>3</v>
      </c>
      <c r="L24" s="33"/>
      <c r="M24" s="191">
        <v>44735</v>
      </c>
      <c r="N24" s="34">
        <v>350</v>
      </c>
      <c r="O24" s="37">
        <v>0</v>
      </c>
      <c r="P24" s="35">
        <v>290</v>
      </c>
      <c r="Q24" s="40">
        <f t="shared" si="2"/>
        <v>60</v>
      </c>
      <c r="R24" s="41"/>
    </row>
    <row r="25" spans="1:18" ht="15.6" x14ac:dyDescent="0.3">
      <c r="A25" s="33">
        <v>22</v>
      </c>
      <c r="B25" s="34">
        <v>1008.6</v>
      </c>
      <c r="C25" s="35">
        <v>449</v>
      </c>
      <c r="D25" s="34">
        <f t="shared" si="3"/>
        <v>1008.6</v>
      </c>
      <c r="E25" s="36">
        <v>44728</v>
      </c>
      <c r="F25" s="37">
        <v>1020.4</v>
      </c>
      <c r="G25" s="36">
        <v>44729</v>
      </c>
      <c r="H25" s="38">
        <f t="shared" si="0"/>
        <v>11.799999999999955</v>
      </c>
      <c r="I25" s="29">
        <f t="shared" si="1"/>
        <v>5</v>
      </c>
      <c r="L25" s="33"/>
      <c r="M25" s="191">
        <v>44736</v>
      </c>
      <c r="N25" s="34">
        <v>290</v>
      </c>
      <c r="O25" s="37">
        <v>0</v>
      </c>
      <c r="P25" s="35">
        <v>230</v>
      </c>
      <c r="Q25" s="40">
        <f t="shared" si="2"/>
        <v>60</v>
      </c>
      <c r="R25" s="41"/>
    </row>
    <row r="26" spans="1:18" ht="15.6" x14ac:dyDescent="0.3">
      <c r="A26" s="33">
        <v>23</v>
      </c>
      <c r="B26" s="34">
        <v>1020.4</v>
      </c>
      <c r="C26" s="35">
        <v>454</v>
      </c>
      <c r="D26" s="34">
        <f t="shared" si="3"/>
        <v>1020.4</v>
      </c>
      <c r="E26" s="36">
        <v>44729</v>
      </c>
      <c r="F26" s="37">
        <v>1024.5</v>
      </c>
      <c r="G26" s="36">
        <v>44730</v>
      </c>
      <c r="H26" s="38">
        <f t="shared" si="0"/>
        <v>4.1000000000000227</v>
      </c>
      <c r="I26" s="29">
        <f t="shared" si="1"/>
        <v>3</v>
      </c>
      <c r="L26" s="33"/>
      <c r="M26" s="191">
        <v>44739</v>
      </c>
      <c r="N26" s="34">
        <v>230</v>
      </c>
      <c r="O26" s="37">
        <v>0</v>
      </c>
      <c r="P26" s="35">
        <v>210</v>
      </c>
      <c r="Q26" s="40">
        <f t="shared" si="2"/>
        <v>20</v>
      </c>
      <c r="R26" s="41"/>
    </row>
    <row r="27" spans="1:18" ht="15.6" x14ac:dyDescent="0.3">
      <c r="A27" s="33">
        <v>24</v>
      </c>
      <c r="B27" s="34">
        <v>1024.5</v>
      </c>
      <c r="C27" s="35">
        <v>457</v>
      </c>
      <c r="D27" s="34">
        <f t="shared" si="3"/>
        <v>1024.5</v>
      </c>
      <c r="E27" s="36">
        <v>44730</v>
      </c>
      <c r="F27" s="37">
        <v>1029.0999999999999</v>
      </c>
      <c r="G27" s="36">
        <v>44731</v>
      </c>
      <c r="H27" s="38">
        <f t="shared" si="0"/>
        <v>4.5999999999999091</v>
      </c>
      <c r="I27" s="29">
        <f t="shared" si="1"/>
        <v>2</v>
      </c>
      <c r="L27" s="33"/>
      <c r="M27" s="191">
        <v>44740</v>
      </c>
      <c r="N27" s="34">
        <v>210</v>
      </c>
      <c r="O27" s="37">
        <v>480</v>
      </c>
      <c r="P27" s="35">
        <v>620</v>
      </c>
      <c r="Q27" s="40">
        <f t="shared" si="2"/>
        <v>70</v>
      </c>
      <c r="R27" s="41" t="s">
        <v>193</v>
      </c>
    </row>
    <row r="28" spans="1:18" ht="15.6" x14ac:dyDescent="0.3">
      <c r="A28" s="33">
        <v>25</v>
      </c>
      <c r="B28" s="34">
        <v>1029.0999999999999</v>
      </c>
      <c r="C28" s="35">
        <v>459</v>
      </c>
      <c r="D28" s="34">
        <f t="shared" si="3"/>
        <v>1029.0999999999999</v>
      </c>
      <c r="E28" s="36">
        <v>44731</v>
      </c>
      <c r="F28" s="37">
        <v>1032.3</v>
      </c>
      <c r="G28" s="36">
        <v>44732</v>
      </c>
      <c r="H28" s="38">
        <f t="shared" si="0"/>
        <v>3.2000000000000455</v>
      </c>
      <c r="I28" s="29">
        <f t="shared" si="1"/>
        <v>2</v>
      </c>
      <c r="L28" s="81"/>
      <c r="M28" s="191">
        <v>44742</v>
      </c>
      <c r="N28" s="34">
        <v>620</v>
      </c>
      <c r="O28" s="37">
        <v>0</v>
      </c>
      <c r="P28" s="35">
        <v>570</v>
      </c>
      <c r="Q28" s="40">
        <f t="shared" si="2"/>
        <v>50</v>
      </c>
      <c r="R28" s="41"/>
    </row>
    <row r="29" spans="1:18" ht="15.6" x14ac:dyDescent="0.3">
      <c r="A29" s="33">
        <v>26</v>
      </c>
      <c r="B29" s="34">
        <v>1032.3</v>
      </c>
      <c r="C29" s="35">
        <v>461</v>
      </c>
      <c r="D29" s="34">
        <f t="shared" si="3"/>
        <v>1032.3</v>
      </c>
      <c r="E29" s="36">
        <v>44732</v>
      </c>
      <c r="F29" s="37">
        <v>1032.3</v>
      </c>
      <c r="G29" s="36">
        <v>44733</v>
      </c>
      <c r="H29" s="38">
        <f t="shared" si="0"/>
        <v>0</v>
      </c>
      <c r="I29" s="29">
        <f t="shared" si="1"/>
        <v>0</v>
      </c>
      <c r="L29" s="33"/>
      <c r="M29" s="191">
        <v>44743</v>
      </c>
      <c r="N29" s="34">
        <v>570</v>
      </c>
      <c r="O29" s="37">
        <v>0</v>
      </c>
      <c r="P29" s="35">
        <v>400</v>
      </c>
      <c r="Q29" s="40">
        <f t="shared" si="2"/>
        <v>170</v>
      </c>
      <c r="R29" s="41"/>
    </row>
    <row r="30" spans="1:18" ht="15.6" x14ac:dyDescent="0.3">
      <c r="A30" s="33">
        <v>27</v>
      </c>
      <c r="B30" s="34">
        <v>1032.3</v>
      </c>
      <c r="C30" s="35">
        <v>461</v>
      </c>
      <c r="D30" s="34">
        <f t="shared" si="3"/>
        <v>1032.3</v>
      </c>
      <c r="E30" s="36">
        <v>44733</v>
      </c>
      <c r="F30" s="37">
        <v>1032.8</v>
      </c>
      <c r="G30" s="36">
        <v>44734</v>
      </c>
      <c r="H30" s="38">
        <f t="shared" si="0"/>
        <v>0.5</v>
      </c>
      <c r="I30" s="29">
        <f t="shared" si="1"/>
        <v>1</v>
      </c>
      <c r="L30" s="33"/>
      <c r="M30" s="191">
        <v>44748</v>
      </c>
      <c r="N30" s="34">
        <v>400</v>
      </c>
      <c r="O30" s="37">
        <v>0</v>
      </c>
      <c r="P30" s="35">
        <v>340</v>
      </c>
      <c r="Q30" s="40">
        <f t="shared" si="2"/>
        <v>60</v>
      </c>
      <c r="R30" s="41"/>
    </row>
    <row r="31" spans="1:18" ht="15.6" x14ac:dyDescent="0.3">
      <c r="A31" s="33">
        <v>28</v>
      </c>
      <c r="B31" s="34">
        <v>1023.8</v>
      </c>
      <c r="C31" s="35">
        <v>462</v>
      </c>
      <c r="D31" s="34">
        <f t="shared" si="3"/>
        <v>1032.8</v>
      </c>
      <c r="E31" s="36">
        <v>44734</v>
      </c>
      <c r="F31" s="37">
        <v>1035.5999999999999</v>
      </c>
      <c r="G31" s="36">
        <v>44735</v>
      </c>
      <c r="H31" s="38">
        <f t="shared" si="0"/>
        <v>2.7999999999999545</v>
      </c>
      <c r="I31" s="29">
        <f t="shared" si="1"/>
        <v>3</v>
      </c>
      <c r="L31" s="33"/>
      <c r="M31" s="191">
        <v>44749</v>
      </c>
      <c r="N31" s="34">
        <f t="shared" ref="N31:N81" si="4">P30</f>
        <v>340</v>
      </c>
      <c r="O31" s="37">
        <v>0</v>
      </c>
      <c r="P31" s="35">
        <v>325</v>
      </c>
      <c r="Q31" s="40">
        <f t="shared" si="2"/>
        <v>15</v>
      </c>
      <c r="R31" s="41"/>
    </row>
    <row r="32" spans="1:18" ht="15.6" x14ac:dyDescent="0.3">
      <c r="A32" s="33">
        <v>29</v>
      </c>
      <c r="B32" s="34">
        <v>1035.5999999999999</v>
      </c>
      <c r="C32" s="35">
        <v>465</v>
      </c>
      <c r="D32" s="34">
        <f t="shared" si="3"/>
        <v>1035.5999999999999</v>
      </c>
      <c r="E32" s="36">
        <v>44735</v>
      </c>
      <c r="F32" s="37">
        <v>1045.5</v>
      </c>
      <c r="G32" s="36">
        <v>44736</v>
      </c>
      <c r="H32" s="38">
        <f t="shared" si="0"/>
        <v>9.9000000000000909</v>
      </c>
      <c r="I32" s="29">
        <f t="shared" si="1"/>
        <v>4</v>
      </c>
      <c r="L32" s="33"/>
      <c r="M32" s="191">
        <v>44753</v>
      </c>
      <c r="N32" s="34">
        <f t="shared" si="4"/>
        <v>325</v>
      </c>
      <c r="O32" s="37">
        <v>0</v>
      </c>
      <c r="P32" s="35">
        <v>325</v>
      </c>
      <c r="Q32" s="40">
        <f t="shared" si="2"/>
        <v>0</v>
      </c>
      <c r="R32" s="41"/>
    </row>
    <row r="33" spans="1:18" ht="15.6" x14ac:dyDescent="0.3">
      <c r="A33" s="33">
        <v>30</v>
      </c>
      <c r="B33" s="34">
        <v>1045.5</v>
      </c>
      <c r="C33" s="35">
        <v>469</v>
      </c>
      <c r="D33" s="34">
        <f t="shared" si="3"/>
        <v>1045.5</v>
      </c>
      <c r="E33" s="36">
        <v>44736</v>
      </c>
      <c r="F33" s="37">
        <v>1045.8</v>
      </c>
      <c r="G33" s="36">
        <v>44737</v>
      </c>
      <c r="H33" s="38">
        <f t="shared" si="0"/>
        <v>0.29999999999995453</v>
      </c>
      <c r="I33" s="29">
        <f t="shared" si="1"/>
        <v>1</v>
      </c>
      <c r="L33" s="33"/>
      <c r="M33" s="191">
        <v>44754</v>
      </c>
      <c r="N33" s="34">
        <f t="shared" si="4"/>
        <v>325</v>
      </c>
      <c r="O33" s="37">
        <v>0</v>
      </c>
      <c r="P33" s="35">
        <v>300</v>
      </c>
      <c r="Q33" s="40">
        <f t="shared" si="2"/>
        <v>25</v>
      </c>
      <c r="R33" s="41"/>
    </row>
    <row r="34" spans="1:18" ht="15.6" x14ac:dyDescent="0.3">
      <c r="A34" s="33">
        <v>31</v>
      </c>
      <c r="B34" s="34">
        <v>1045.8</v>
      </c>
      <c r="C34" s="35">
        <v>470</v>
      </c>
      <c r="D34" s="34">
        <f t="shared" si="3"/>
        <v>1045.8</v>
      </c>
      <c r="E34" s="36">
        <v>44737</v>
      </c>
      <c r="F34" s="37">
        <v>1045.8</v>
      </c>
      <c r="G34" s="36">
        <v>44738</v>
      </c>
      <c r="H34" s="38">
        <f t="shared" si="0"/>
        <v>0</v>
      </c>
      <c r="I34" s="29">
        <f t="shared" si="1"/>
        <v>0</v>
      </c>
      <c r="L34" s="33"/>
      <c r="M34" s="191">
        <v>44755</v>
      </c>
      <c r="N34" s="34">
        <f t="shared" si="4"/>
        <v>300</v>
      </c>
      <c r="O34" s="37">
        <v>0</v>
      </c>
      <c r="P34" s="35">
        <v>290</v>
      </c>
      <c r="Q34" s="40">
        <f t="shared" si="2"/>
        <v>10</v>
      </c>
      <c r="R34" s="41"/>
    </row>
    <row r="35" spans="1:18" ht="15.6" x14ac:dyDescent="0.3">
      <c r="A35" s="33">
        <v>32</v>
      </c>
      <c r="B35" s="34">
        <v>1045.8</v>
      </c>
      <c r="C35" s="35">
        <v>470</v>
      </c>
      <c r="D35" s="34">
        <f t="shared" si="3"/>
        <v>1045.8</v>
      </c>
      <c r="E35" s="36">
        <v>44738</v>
      </c>
      <c r="F35" s="37">
        <v>1054.2</v>
      </c>
      <c r="G35" s="36">
        <v>44739</v>
      </c>
      <c r="H35" s="38">
        <f t="shared" si="0"/>
        <v>8.4000000000000909</v>
      </c>
      <c r="I35" s="29">
        <f t="shared" si="1"/>
        <v>3</v>
      </c>
      <c r="L35" s="33"/>
      <c r="M35" s="191">
        <v>44760</v>
      </c>
      <c r="N35" s="34">
        <f t="shared" si="4"/>
        <v>290</v>
      </c>
      <c r="O35" s="37">
        <v>0</v>
      </c>
      <c r="P35" s="35">
        <v>280</v>
      </c>
      <c r="Q35" s="40">
        <f t="shared" si="2"/>
        <v>10</v>
      </c>
      <c r="R35" s="41"/>
    </row>
    <row r="36" spans="1:18" ht="15.6" x14ac:dyDescent="0.3">
      <c r="A36" s="33">
        <v>33</v>
      </c>
      <c r="B36" s="34">
        <v>1054.2</v>
      </c>
      <c r="C36" s="35">
        <v>473</v>
      </c>
      <c r="D36" s="34">
        <f t="shared" si="3"/>
        <v>1054.2</v>
      </c>
      <c r="E36" s="36">
        <v>44739</v>
      </c>
      <c r="F36" s="37">
        <v>1054.3</v>
      </c>
      <c r="G36" s="36">
        <v>44740</v>
      </c>
      <c r="H36" s="38">
        <f t="shared" si="0"/>
        <v>9.9999999999909051E-2</v>
      </c>
      <c r="I36" s="29">
        <f t="shared" si="1"/>
        <v>1</v>
      </c>
      <c r="L36" s="33"/>
      <c r="M36" s="191">
        <v>44762</v>
      </c>
      <c r="N36" s="34">
        <f t="shared" si="4"/>
        <v>280</v>
      </c>
      <c r="O36" s="37">
        <v>0</v>
      </c>
      <c r="P36" s="35">
        <v>200</v>
      </c>
      <c r="Q36" s="40">
        <f t="shared" si="2"/>
        <v>80</v>
      </c>
      <c r="R36" s="41"/>
    </row>
    <row r="37" spans="1:18" ht="15.6" x14ac:dyDescent="0.3">
      <c r="A37" s="33">
        <v>34</v>
      </c>
      <c r="B37" s="34">
        <v>1054.3</v>
      </c>
      <c r="C37" s="35">
        <v>474</v>
      </c>
      <c r="D37" s="34">
        <f t="shared" si="3"/>
        <v>1054.3</v>
      </c>
      <c r="E37" s="36">
        <v>44740</v>
      </c>
      <c r="F37" s="37">
        <v>1061</v>
      </c>
      <c r="G37" s="36">
        <v>44741</v>
      </c>
      <c r="H37" s="38">
        <f t="shared" si="0"/>
        <v>6.7000000000000455</v>
      </c>
      <c r="I37" s="29">
        <f t="shared" si="1"/>
        <v>2</v>
      </c>
      <c r="L37" s="33"/>
      <c r="M37" s="191">
        <v>44767</v>
      </c>
      <c r="N37" s="34">
        <f t="shared" si="4"/>
        <v>200</v>
      </c>
      <c r="O37" s="37">
        <v>0</v>
      </c>
      <c r="P37" s="35">
        <v>200</v>
      </c>
      <c r="Q37" s="40">
        <f t="shared" si="2"/>
        <v>0</v>
      </c>
      <c r="R37" s="41"/>
    </row>
    <row r="38" spans="1:18" ht="15.6" x14ac:dyDescent="0.3">
      <c r="A38" s="33">
        <v>35</v>
      </c>
      <c r="B38" s="34">
        <v>1061</v>
      </c>
      <c r="C38" s="35">
        <v>476</v>
      </c>
      <c r="D38" s="34">
        <f t="shared" si="3"/>
        <v>1061</v>
      </c>
      <c r="E38" s="36">
        <v>44741</v>
      </c>
      <c r="F38" s="37">
        <v>1064</v>
      </c>
      <c r="G38" s="36">
        <v>44742</v>
      </c>
      <c r="H38" s="38">
        <f t="shared" si="0"/>
        <v>3</v>
      </c>
      <c r="I38" s="29">
        <f t="shared" si="1"/>
        <v>3</v>
      </c>
      <c r="L38" s="33"/>
      <c r="M38" s="191">
        <v>44768</v>
      </c>
      <c r="N38" s="34">
        <f t="shared" si="4"/>
        <v>200</v>
      </c>
      <c r="O38" s="37">
        <v>0</v>
      </c>
      <c r="P38" s="35">
        <v>200</v>
      </c>
      <c r="Q38" s="40">
        <f t="shared" si="2"/>
        <v>0</v>
      </c>
      <c r="R38" s="41"/>
    </row>
    <row r="39" spans="1:18" ht="15.6" x14ac:dyDescent="0.3">
      <c r="A39" s="33">
        <v>36</v>
      </c>
      <c r="B39" s="34">
        <v>1064</v>
      </c>
      <c r="C39" s="35">
        <v>479</v>
      </c>
      <c r="D39" s="34">
        <f t="shared" si="3"/>
        <v>1064</v>
      </c>
      <c r="E39" s="36">
        <v>44742</v>
      </c>
      <c r="F39" s="37">
        <v>1066</v>
      </c>
      <c r="G39" s="36">
        <v>44743</v>
      </c>
      <c r="H39" s="38">
        <f t="shared" si="0"/>
        <v>2</v>
      </c>
      <c r="I39" s="29">
        <f t="shared" si="1"/>
        <v>1</v>
      </c>
      <c r="L39" s="33"/>
      <c r="M39" s="191">
        <v>44769</v>
      </c>
      <c r="N39" s="34">
        <f t="shared" si="4"/>
        <v>200</v>
      </c>
      <c r="O39" s="37">
        <v>0</v>
      </c>
      <c r="P39" s="35">
        <v>200</v>
      </c>
      <c r="Q39" s="40">
        <f t="shared" si="2"/>
        <v>0</v>
      </c>
      <c r="R39" s="41"/>
    </row>
    <row r="40" spans="1:18" ht="15.6" x14ac:dyDescent="0.3">
      <c r="A40" s="33">
        <v>37</v>
      </c>
      <c r="B40" s="34">
        <v>1066</v>
      </c>
      <c r="C40" s="35">
        <v>480</v>
      </c>
      <c r="D40" s="34">
        <f t="shared" si="3"/>
        <v>1066</v>
      </c>
      <c r="E40" s="36">
        <v>44743</v>
      </c>
      <c r="F40" s="37">
        <v>1072</v>
      </c>
      <c r="G40" s="36">
        <v>44744</v>
      </c>
      <c r="H40" s="38">
        <f t="shared" si="0"/>
        <v>6</v>
      </c>
      <c r="I40" s="29">
        <f t="shared" si="1"/>
        <v>4</v>
      </c>
      <c r="L40" s="33"/>
      <c r="M40" s="191">
        <v>44770</v>
      </c>
      <c r="N40" s="34">
        <f t="shared" si="4"/>
        <v>200</v>
      </c>
      <c r="O40" s="37">
        <v>0</v>
      </c>
      <c r="P40" s="35">
        <v>200</v>
      </c>
      <c r="Q40" s="40">
        <f t="shared" si="2"/>
        <v>0</v>
      </c>
      <c r="R40" s="41"/>
    </row>
    <row r="41" spans="1:18" ht="15.6" x14ac:dyDescent="0.3">
      <c r="A41" s="33">
        <v>38</v>
      </c>
      <c r="B41" s="34">
        <v>1072</v>
      </c>
      <c r="C41" s="35">
        <v>484</v>
      </c>
      <c r="D41" s="34">
        <f t="shared" si="3"/>
        <v>1072</v>
      </c>
      <c r="E41" s="36">
        <v>44744</v>
      </c>
      <c r="F41" s="37">
        <v>1082</v>
      </c>
      <c r="G41" s="36">
        <v>44745</v>
      </c>
      <c r="H41" s="38">
        <f t="shared" si="0"/>
        <v>10</v>
      </c>
      <c r="I41" s="29">
        <f t="shared" si="1"/>
        <v>3</v>
      </c>
      <c r="L41" s="33"/>
      <c r="M41" s="191">
        <v>44771</v>
      </c>
      <c r="N41" s="34">
        <f t="shared" si="4"/>
        <v>200</v>
      </c>
      <c r="O41" s="37">
        <v>0</v>
      </c>
      <c r="P41" s="35">
        <v>200</v>
      </c>
      <c r="Q41" s="40">
        <f t="shared" si="2"/>
        <v>0</v>
      </c>
      <c r="R41" s="41"/>
    </row>
    <row r="42" spans="1:18" ht="15.6" x14ac:dyDescent="0.3">
      <c r="A42" s="33">
        <v>39</v>
      </c>
      <c r="B42" s="34">
        <v>1082</v>
      </c>
      <c r="C42" s="35">
        <v>487</v>
      </c>
      <c r="D42" s="34">
        <f t="shared" si="3"/>
        <v>1082</v>
      </c>
      <c r="E42" s="36">
        <v>44745</v>
      </c>
      <c r="F42" s="37">
        <v>1084.8</v>
      </c>
      <c r="G42" s="36">
        <v>44746</v>
      </c>
      <c r="H42" s="38">
        <f t="shared" si="0"/>
        <v>2.7999999999999545</v>
      </c>
      <c r="I42" s="29">
        <f t="shared" si="1"/>
        <v>2</v>
      </c>
      <c r="L42" s="33"/>
      <c r="M42" s="191">
        <v>44772</v>
      </c>
      <c r="N42" s="34">
        <f t="shared" si="4"/>
        <v>200</v>
      </c>
      <c r="O42" s="37">
        <v>0</v>
      </c>
      <c r="P42" s="35">
        <v>200</v>
      </c>
      <c r="Q42" s="40">
        <f t="shared" si="2"/>
        <v>0</v>
      </c>
      <c r="R42" s="41"/>
    </row>
    <row r="43" spans="1:18" ht="15.6" x14ac:dyDescent="0.3">
      <c r="A43" s="33">
        <v>40</v>
      </c>
      <c r="B43" s="34">
        <v>1084.8</v>
      </c>
      <c r="C43" s="35">
        <v>489</v>
      </c>
      <c r="D43" s="34">
        <f t="shared" si="3"/>
        <v>1084.8</v>
      </c>
      <c r="E43" s="36">
        <v>44746</v>
      </c>
      <c r="F43" s="37">
        <v>1095.3</v>
      </c>
      <c r="G43" s="36">
        <v>44747</v>
      </c>
      <c r="H43" s="38">
        <f t="shared" si="0"/>
        <v>10.5</v>
      </c>
      <c r="I43" s="29">
        <f t="shared" si="1"/>
        <v>2</v>
      </c>
      <c r="L43" s="33"/>
      <c r="M43" s="191">
        <v>44773</v>
      </c>
      <c r="N43" s="34">
        <f t="shared" si="4"/>
        <v>200</v>
      </c>
      <c r="O43" s="37">
        <v>0</v>
      </c>
      <c r="P43" s="35">
        <v>200</v>
      </c>
      <c r="Q43" s="40">
        <f t="shared" si="2"/>
        <v>0</v>
      </c>
      <c r="R43" s="41"/>
    </row>
    <row r="44" spans="1:18" ht="15.6" x14ac:dyDescent="0.3">
      <c r="A44" s="33">
        <v>41</v>
      </c>
      <c r="B44" s="34">
        <v>1095.3</v>
      </c>
      <c r="C44" s="35">
        <v>491</v>
      </c>
      <c r="D44" s="34">
        <f t="shared" si="3"/>
        <v>1095.3</v>
      </c>
      <c r="E44" s="36">
        <v>44747</v>
      </c>
      <c r="F44" s="37">
        <v>1098.5999999999999</v>
      </c>
      <c r="G44" s="36">
        <v>44748</v>
      </c>
      <c r="H44" s="38">
        <f t="shared" si="0"/>
        <v>3.2999999999999545</v>
      </c>
      <c r="I44" s="29">
        <f t="shared" si="1"/>
        <v>2</v>
      </c>
      <c r="L44" s="33"/>
      <c r="M44" s="191">
        <v>44774</v>
      </c>
      <c r="N44" s="34">
        <f t="shared" si="4"/>
        <v>200</v>
      </c>
      <c r="O44" s="37">
        <v>0</v>
      </c>
      <c r="P44" s="35">
        <v>200</v>
      </c>
      <c r="Q44" s="40">
        <f t="shared" si="2"/>
        <v>0</v>
      </c>
      <c r="R44" s="41"/>
    </row>
    <row r="45" spans="1:18" ht="15.6" x14ac:dyDescent="0.3">
      <c r="A45" s="33">
        <v>42</v>
      </c>
      <c r="B45" s="34">
        <v>1098.5999999999999</v>
      </c>
      <c r="C45" s="35">
        <v>493</v>
      </c>
      <c r="D45" s="34">
        <f t="shared" si="3"/>
        <v>1098.5999999999999</v>
      </c>
      <c r="E45" s="36">
        <v>44748</v>
      </c>
      <c r="F45" s="37">
        <v>1102.5</v>
      </c>
      <c r="G45" s="36">
        <v>44749</v>
      </c>
      <c r="H45" s="38">
        <f t="shared" si="0"/>
        <v>3.9000000000000909</v>
      </c>
      <c r="I45" s="29">
        <f t="shared" si="1"/>
        <v>2</v>
      </c>
      <c r="L45" s="33"/>
      <c r="M45" s="191">
        <v>44775</v>
      </c>
      <c r="N45" s="34">
        <f t="shared" si="4"/>
        <v>200</v>
      </c>
      <c r="O45" s="37">
        <v>0</v>
      </c>
      <c r="P45" s="35">
        <v>200</v>
      </c>
      <c r="Q45" s="40">
        <f t="shared" si="2"/>
        <v>0</v>
      </c>
      <c r="R45" s="41"/>
    </row>
    <row r="46" spans="1:18" ht="15.6" x14ac:dyDescent="0.3">
      <c r="A46" s="33">
        <v>43</v>
      </c>
      <c r="B46" s="34">
        <v>1102.5</v>
      </c>
      <c r="C46" s="35">
        <v>495</v>
      </c>
      <c r="D46" s="34">
        <f t="shared" si="3"/>
        <v>1102.5</v>
      </c>
      <c r="E46" s="36">
        <v>44749</v>
      </c>
      <c r="F46" s="37">
        <v>1107.8</v>
      </c>
      <c r="G46" s="36">
        <v>44750</v>
      </c>
      <c r="H46" s="38">
        <f t="shared" si="0"/>
        <v>5.2999999999999545</v>
      </c>
      <c r="I46" s="29">
        <f t="shared" si="1"/>
        <v>4</v>
      </c>
      <c r="L46" s="33"/>
      <c r="M46" s="191">
        <v>44776</v>
      </c>
      <c r="N46" s="34">
        <f t="shared" si="4"/>
        <v>200</v>
      </c>
      <c r="O46" s="37">
        <v>0</v>
      </c>
      <c r="P46" s="35">
        <v>200</v>
      </c>
      <c r="Q46" s="40">
        <f t="shared" si="2"/>
        <v>0</v>
      </c>
      <c r="R46" s="41"/>
    </row>
    <row r="47" spans="1:18" ht="15.6" x14ac:dyDescent="0.3">
      <c r="A47" s="33">
        <v>44</v>
      </c>
      <c r="B47" s="34">
        <f t="shared" ref="B47:B301" si="5">F46</f>
        <v>1107.8</v>
      </c>
      <c r="C47" s="35">
        <v>499</v>
      </c>
      <c r="D47" s="34">
        <f t="shared" si="3"/>
        <v>1107.8</v>
      </c>
      <c r="E47" s="36">
        <v>44750</v>
      </c>
      <c r="F47" s="37">
        <v>1110.9000000000001</v>
      </c>
      <c r="G47" s="36">
        <v>44751</v>
      </c>
      <c r="H47" s="38">
        <f t="shared" si="0"/>
        <v>3.1000000000001364</v>
      </c>
      <c r="I47" s="29">
        <f t="shared" si="1"/>
        <v>2</v>
      </c>
      <c r="L47" s="81"/>
      <c r="M47" s="191">
        <v>44777</v>
      </c>
      <c r="N47" s="34">
        <f t="shared" si="4"/>
        <v>200</v>
      </c>
      <c r="O47" s="37">
        <v>0</v>
      </c>
      <c r="P47" s="35">
        <v>130</v>
      </c>
      <c r="Q47" s="40">
        <f t="shared" si="2"/>
        <v>70</v>
      </c>
      <c r="R47" s="41"/>
    </row>
    <row r="48" spans="1:18" ht="15.6" x14ac:dyDescent="0.3">
      <c r="A48" s="33">
        <v>45</v>
      </c>
      <c r="B48" s="34">
        <f t="shared" si="5"/>
        <v>1110.9000000000001</v>
      </c>
      <c r="C48" s="35">
        <v>501</v>
      </c>
      <c r="D48" s="34">
        <f t="shared" si="3"/>
        <v>1110.9000000000001</v>
      </c>
      <c r="E48" s="36">
        <v>44751</v>
      </c>
      <c r="F48" s="37">
        <v>1111</v>
      </c>
      <c r="G48" s="36">
        <v>44752</v>
      </c>
      <c r="H48" s="38">
        <f t="shared" si="0"/>
        <v>9.9999999999909051E-2</v>
      </c>
      <c r="I48" s="29">
        <f t="shared" si="1"/>
        <v>0</v>
      </c>
      <c r="L48" s="81"/>
      <c r="M48" s="191">
        <v>44781</v>
      </c>
      <c r="N48" s="34">
        <f t="shared" si="4"/>
        <v>130</v>
      </c>
      <c r="O48" s="37">
        <v>500</v>
      </c>
      <c r="P48" s="35">
        <v>530</v>
      </c>
      <c r="Q48" s="40">
        <f t="shared" si="2"/>
        <v>100</v>
      </c>
      <c r="R48" s="85" t="s">
        <v>194</v>
      </c>
    </row>
    <row r="49" spans="1:18" ht="15.6" x14ac:dyDescent="0.3">
      <c r="A49" s="33">
        <v>46</v>
      </c>
      <c r="B49" s="34">
        <f t="shared" si="5"/>
        <v>1111</v>
      </c>
      <c r="C49" s="35">
        <v>501</v>
      </c>
      <c r="D49" s="34">
        <f t="shared" si="3"/>
        <v>1111</v>
      </c>
      <c r="E49" s="36">
        <v>44752</v>
      </c>
      <c r="F49" s="37">
        <v>1111.0999999999999</v>
      </c>
      <c r="G49" s="36">
        <v>44753</v>
      </c>
      <c r="H49" s="38">
        <f t="shared" si="0"/>
        <v>9.9999999999909051E-2</v>
      </c>
      <c r="I49" s="29">
        <f t="shared" si="1"/>
        <v>1</v>
      </c>
      <c r="L49" s="33"/>
      <c r="M49" s="191">
        <v>44782</v>
      </c>
      <c r="N49" s="34">
        <f t="shared" si="4"/>
        <v>530</v>
      </c>
      <c r="O49" s="37">
        <v>0</v>
      </c>
      <c r="P49" s="35">
        <v>500</v>
      </c>
      <c r="Q49" s="40">
        <f t="shared" si="2"/>
        <v>30</v>
      </c>
      <c r="R49" s="41"/>
    </row>
    <row r="50" spans="1:18" ht="15.6" x14ac:dyDescent="0.3">
      <c r="A50" s="33">
        <v>47</v>
      </c>
      <c r="B50" s="34">
        <f t="shared" si="5"/>
        <v>1111.0999999999999</v>
      </c>
      <c r="C50" s="35">
        <v>502</v>
      </c>
      <c r="D50" s="34">
        <f t="shared" si="3"/>
        <v>1111.0999999999999</v>
      </c>
      <c r="E50" s="36">
        <v>44753</v>
      </c>
      <c r="F50" s="37">
        <v>1111.0999999999999</v>
      </c>
      <c r="G50" s="36">
        <v>44754</v>
      </c>
      <c r="H50" s="38">
        <f t="shared" si="0"/>
        <v>0</v>
      </c>
      <c r="I50" s="29">
        <f t="shared" si="1"/>
        <v>0</v>
      </c>
      <c r="L50" s="33"/>
      <c r="M50" s="191">
        <v>44784</v>
      </c>
      <c r="N50" s="34">
        <f t="shared" si="4"/>
        <v>500</v>
      </c>
      <c r="O50" s="37">
        <v>0</v>
      </c>
      <c r="P50" s="35">
        <v>500</v>
      </c>
      <c r="Q50" s="40">
        <f t="shared" si="2"/>
        <v>0</v>
      </c>
      <c r="R50" s="41"/>
    </row>
    <row r="51" spans="1:18" ht="15.6" x14ac:dyDescent="0.3">
      <c r="A51" s="33">
        <v>48</v>
      </c>
      <c r="B51" s="34">
        <f t="shared" si="5"/>
        <v>1111.0999999999999</v>
      </c>
      <c r="C51" s="35">
        <v>502</v>
      </c>
      <c r="D51" s="34">
        <f t="shared" si="3"/>
        <v>1111.0999999999999</v>
      </c>
      <c r="E51" s="36">
        <v>44754</v>
      </c>
      <c r="F51" s="37">
        <v>1113.5</v>
      </c>
      <c r="G51" s="36">
        <v>44755</v>
      </c>
      <c r="H51" s="38">
        <f t="shared" si="0"/>
        <v>2.4000000000000909</v>
      </c>
      <c r="I51" s="29">
        <f t="shared" si="1"/>
        <v>1</v>
      </c>
      <c r="L51" s="33"/>
      <c r="M51" s="191">
        <v>44786</v>
      </c>
      <c r="N51" s="34">
        <f t="shared" si="4"/>
        <v>500</v>
      </c>
      <c r="O51" s="37">
        <v>0</v>
      </c>
      <c r="P51" s="35">
        <v>490</v>
      </c>
      <c r="Q51" s="40">
        <f t="shared" si="2"/>
        <v>10</v>
      </c>
      <c r="R51" s="41"/>
    </row>
    <row r="52" spans="1:18" ht="15.6" x14ac:dyDescent="0.3">
      <c r="A52" s="33">
        <v>49</v>
      </c>
      <c r="B52" s="34">
        <f t="shared" si="5"/>
        <v>1113.5</v>
      </c>
      <c r="C52" s="35">
        <v>503</v>
      </c>
      <c r="D52" s="34">
        <f t="shared" si="3"/>
        <v>1113.5</v>
      </c>
      <c r="E52" s="36">
        <v>44755</v>
      </c>
      <c r="F52" s="37">
        <v>1114.4000000000001</v>
      </c>
      <c r="G52" s="36">
        <v>44756</v>
      </c>
      <c r="H52" s="38">
        <f t="shared" si="0"/>
        <v>0.90000000000009095</v>
      </c>
      <c r="I52" s="29">
        <f t="shared" si="1"/>
        <v>1</v>
      </c>
      <c r="L52" s="33"/>
      <c r="M52" s="191">
        <v>44788</v>
      </c>
      <c r="N52" s="34">
        <f t="shared" si="4"/>
        <v>490</v>
      </c>
      <c r="O52" s="37">
        <v>0</v>
      </c>
      <c r="P52" s="35">
        <v>470</v>
      </c>
      <c r="Q52" s="40">
        <f t="shared" si="2"/>
        <v>20</v>
      </c>
      <c r="R52" s="41"/>
    </row>
    <row r="53" spans="1:18" ht="15.6" x14ac:dyDescent="0.3">
      <c r="A53" s="33">
        <v>50</v>
      </c>
      <c r="B53" s="34">
        <f t="shared" si="5"/>
        <v>1114.4000000000001</v>
      </c>
      <c r="C53" s="35">
        <v>504</v>
      </c>
      <c r="D53" s="34">
        <f t="shared" si="3"/>
        <v>1114.4000000000001</v>
      </c>
      <c r="E53" s="36">
        <v>44756</v>
      </c>
      <c r="F53" s="37">
        <v>1115.3</v>
      </c>
      <c r="G53" s="36">
        <v>44757</v>
      </c>
      <c r="H53" s="38">
        <f t="shared" si="0"/>
        <v>0.89999999999986358</v>
      </c>
      <c r="I53" s="29">
        <f t="shared" si="1"/>
        <v>3</v>
      </c>
      <c r="L53" s="33"/>
      <c r="M53" s="191">
        <v>44790</v>
      </c>
      <c r="N53" s="34">
        <f t="shared" si="4"/>
        <v>470</v>
      </c>
      <c r="O53" s="37">
        <v>0</v>
      </c>
      <c r="P53" s="35">
        <v>400</v>
      </c>
      <c r="Q53" s="40">
        <f t="shared" si="2"/>
        <v>70</v>
      </c>
      <c r="R53" s="41"/>
    </row>
    <row r="54" spans="1:18" ht="15.6" x14ac:dyDescent="0.3">
      <c r="A54" s="33">
        <v>51</v>
      </c>
      <c r="B54" s="34">
        <f t="shared" si="5"/>
        <v>1115.3</v>
      </c>
      <c r="C54" s="35">
        <v>507</v>
      </c>
      <c r="D54" s="34">
        <f t="shared" si="3"/>
        <v>1115.3</v>
      </c>
      <c r="E54" s="36">
        <v>44757</v>
      </c>
      <c r="F54" s="37">
        <v>1116.3</v>
      </c>
      <c r="G54" s="36">
        <v>44758</v>
      </c>
      <c r="H54" s="38">
        <f t="shared" si="0"/>
        <v>1</v>
      </c>
      <c r="I54" s="29">
        <f t="shared" si="1"/>
        <v>2</v>
      </c>
      <c r="L54" s="33"/>
      <c r="M54" s="191">
        <v>44791</v>
      </c>
      <c r="N54" s="34">
        <f t="shared" si="4"/>
        <v>400</v>
      </c>
      <c r="O54" s="37">
        <v>0</v>
      </c>
      <c r="P54" s="35">
        <v>380</v>
      </c>
      <c r="Q54" s="40">
        <f t="shared" si="2"/>
        <v>20</v>
      </c>
      <c r="R54" s="41"/>
    </row>
    <row r="55" spans="1:18" ht="15.6" x14ac:dyDescent="0.3">
      <c r="A55" s="33">
        <v>52</v>
      </c>
      <c r="B55" s="34">
        <f t="shared" si="5"/>
        <v>1116.3</v>
      </c>
      <c r="C55" s="35">
        <v>509</v>
      </c>
      <c r="D55" s="34">
        <f t="shared" si="3"/>
        <v>1116.3</v>
      </c>
      <c r="E55" s="36">
        <v>44758</v>
      </c>
      <c r="F55" s="37">
        <v>1116.5</v>
      </c>
      <c r="G55" s="36">
        <v>44759</v>
      </c>
      <c r="H55" s="38">
        <f t="shared" si="0"/>
        <v>0.20000000000004547</v>
      </c>
      <c r="I55" s="29">
        <f t="shared" si="1"/>
        <v>1</v>
      </c>
      <c r="L55" s="33"/>
      <c r="M55" s="191">
        <v>44794</v>
      </c>
      <c r="N55" s="34">
        <f t="shared" si="4"/>
        <v>380</v>
      </c>
      <c r="O55" s="37">
        <v>0</v>
      </c>
      <c r="P55" s="35">
        <v>370</v>
      </c>
      <c r="Q55" s="40">
        <f t="shared" si="2"/>
        <v>10</v>
      </c>
      <c r="R55" s="41"/>
    </row>
    <row r="56" spans="1:18" ht="15.6" x14ac:dyDescent="0.3">
      <c r="A56" s="33">
        <v>53</v>
      </c>
      <c r="B56" s="34">
        <f t="shared" si="5"/>
        <v>1116.5</v>
      </c>
      <c r="C56" s="35">
        <v>510</v>
      </c>
      <c r="D56" s="34">
        <f t="shared" si="3"/>
        <v>1116.5</v>
      </c>
      <c r="E56" s="36">
        <v>44759</v>
      </c>
      <c r="F56" s="37">
        <v>1116.5</v>
      </c>
      <c r="G56" s="36">
        <v>44760</v>
      </c>
      <c r="H56" s="38">
        <f t="shared" si="0"/>
        <v>0</v>
      </c>
      <c r="I56" s="29">
        <f t="shared" si="1"/>
        <v>0</v>
      </c>
      <c r="L56" s="33"/>
      <c r="M56" s="191">
        <v>44797</v>
      </c>
      <c r="N56" s="34">
        <f t="shared" si="4"/>
        <v>370</v>
      </c>
      <c r="O56" s="37">
        <v>0</v>
      </c>
      <c r="P56" s="35">
        <v>370</v>
      </c>
      <c r="Q56" s="40">
        <f t="shared" si="2"/>
        <v>0</v>
      </c>
      <c r="R56" s="41"/>
    </row>
    <row r="57" spans="1:18" ht="15.6" x14ac:dyDescent="0.3">
      <c r="A57" s="33">
        <v>54</v>
      </c>
      <c r="B57" s="34">
        <f t="shared" si="5"/>
        <v>1116.5</v>
      </c>
      <c r="C57" s="35">
        <v>510</v>
      </c>
      <c r="D57" s="34">
        <f t="shared" si="3"/>
        <v>1116.5</v>
      </c>
      <c r="E57" s="36">
        <v>44760</v>
      </c>
      <c r="F57" s="37">
        <v>1116.5</v>
      </c>
      <c r="G57" s="36">
        <v>44761</v>
      </c>
      <c r="H57" s="38">
        <f t="shared" si="0"/>
        <v>0</v>
      </c>
      <c r="I57" s="29">
        <f t="shared" si="1"/>
        <v>0</v>
      </c>
      <c r="L57" s="33"/>
      <c r="M57" s="191">
        <v>44801</v>
      </c>
      <c r="N57" s="34">
        <f t="shared" si="4"/>
        <v>370</v>
      </c>
      <c r="O57" s="37">
        <v>0</v>
      </c>
      <c r="P57" s="35">
        <v>370</v>
      </c>
      <c r="Q57" s="40">
        <f t="shared" si="2"/>
        <v>0</v>
      </c>
      <c r="R57" s="41"/>
    </row>
    <row r="58" spans="1:18" ht="15.6" x14ac:dyDescent="0.3">
      <c r="A58" s="33">
        <v>55</v>
      </c>
      <c r="B58" s="34">
        <f t="shared" si="5"/>
        <v>1116.5</v>
      </c>
      <c r="C58" s="35">
        <v>510</v>
      </c>
      <c r="D58" s="34">
        <f t="shared" si="3"/>
        <v>1116.5</v>
      </c>
      <c r="E58" s="36">
        <v>44761</v>
      </c>
      <c r="F58" s="37">
        <v>1118</v>
      </c>
      <c r="G58" s="36">
        <v>44762</v>
      </c>
      <c r="H58" s="38">
        <f t="shared" si="0"/>
        <v>1.5</v>
      </c>
      <c r="I58" s="29">
        <f t="shared" si="1"/>
        <v>1</v>
      </c>
      <c r="L58" s="33"/>
      <c r="M58" s="191">
        <v>44803</v>
      </c>
      <c r="N58" s="34">
        <f t="shared" si="4"/>
        <v>370</v>
      </c>
      <c r="O58" s="37">
        <v>0</v>
      </c>
      <c r="P58" s="35">
        <v>350</v>
      </c>
      <c r="Q58" s="40">
        <f t="shared" si="2"/>
        <v>20</v>
      </c>
      <c r="R58" s="41"/>
    </row>
    <row r="59" spans="1:18" ht="15.6" x14ac:dyDescent="0.3">
      <c r="A59" s="33">
        <v>56</v>
      </c>
      <c r="B59" s="34">
        <f t="shared" si="5"/>
        <v>1118</v>
      </c>
      <c r="C59" s="35">
        <v>511</v>
      </c>
      <c r="D59" s="34">
        <f t="shared" si="3"/>
        <v>1118</v>
      </c>
      <c r="E59" s="36">
        <v>44762</v>
      </c>
      <c r="F59" s="37">
        <v>1118.9000000000001</v>
      </c>
      <c r="G59" s="36">
        <v>44763</v>
      </c>
      <c r="H59" s="38">
        <f t="shared" si="0"/>
        <v>0.90000000000009095</v>
      </c>
      <c r="I59" s="29">
        <f t="shared" si="1"/>
        <v>1</v>
      </c>
      <c r="L59" s="33"/>
      <c r="M59" s="191">
        <v>44808</v>
      </c>
      <c r="N59" s="34">
        <f t="shared" si="4"/>
        <v>350</v>
      </c>
      <c r="O59" s="37">
        <v>0</v>
      </c>
      <c r="P59" s="35">
        <v>200</v>
      </c>
      <c r="Q59" s="40">
        <f t="shared" si="2"/>
        <v>150</v>
      </c>
      <c r="R59" s="41"/>
    </row>
    <row r="60" spans="1:18" ht="15.6" x14ac:dyDescent="0.3">
      <c r="A60" s="33">
        <v>57</v>
      </c>
      <c r="B60" s="34">
        <f t="shared" si="5"/>
        <v>1118.9000000000001</v>
      </c>
      <c r="C60" s="35">
        <v>512</v>
      </c>
      <c r="D60" s="34">
        <f t="shared" si="3"/>
        <v>1118.9000000000001</v>
      </c>
      <c r="E60" s="36">
        <v>44763</v>
      </c>
      <c r="F60" s="37">
        <v>1121.9000000000001</v>
      </c>
      <c r="G60" s="36">
        <v>44764</v>
      </c>
      <c r="H60" s="38">
        <f t="shared" si="0"/>
        <v>3</v>
      </c>
      <c r="I60" s="29">
        <f t="shared" si="1"/>
        <v>1</v>
      </c>
      <c r="L60" s="33"/>
      <c r="M60" s="191">
        <v>44810</v>
      </c>
      <c r="N60" s="34">
        <f t="shared" si="4"/>
        <v>200</v>
      </c>
      <c r="O60" s="37">
        <v>0</v>
      </c>
      <c r="P60" s="35">
        <v>140</v>
      </c>
      <c r="Q60" s="40">
        <f t="shared" si="2"/>
        <v>60</v>
      </c>
      <c r="R60" s="41"/>
    </row>
    <row r="61" spans="1:18" ht="15.6" x14ac:dyDescent="0.3">
      <c r="A61" s="33">
        <v>58</v>
      </c>
      <c r="B61" s="34">
        <f t="shared" si="5"/>
        <v>1121.9000000000001</v>
      </c>
      <c r="C61" s="35">
        <v>513</v>
      </c>
      <c r="D61" s="34">
        <f t="shared" si="3"/>
        <v>1121.9000000000001</v>
      </c>
      <c r="E61" s="36">
        <v>44764</v>
      </c>
      <c r="F61" s="37">
        <v>1122</v>
      </c>
      <c r="G61" s="36">
        <v>44765</v>
      </c>
      <c r="H61" s="38">
        <f t="shared" si="0"/>
        <v>9.9999999999909051E-2</v>
      </c>
      <c r="I61" s="29">
        <f t="shared" si="1"/>
        <v>0</v>
      </c>
      <c r="L61" s="33"/>
      <c r="M61" s="191">
        <v>44812</v>
      </c>
      <c r="N61" s="34">
        <f t="shared" si="4"/>
        <v>140</v>
      </c>
      <c r="O61" s="37">
        <v>500</v>
      </c>
      <c r="P61" s="35">
        <v>500</v>
      </c>
      <c r="Q61" s="40">
        <f t="shared" si="2"/>
        <v>140</v>
      </c>
      <c r="R61" s="41" t="s">
        <v>19</v>
      </c>
    </row>
    <row r="62" spans="1:18" ht="15.6" x14ac:dyDescent="0.3">
      <c r="A62" s="33">
        <v>59</v>
      </c>
      <c r="B62" s="34">
        <f t="shared" si="5"/>
        <v>1122</v>
      </c>
      <c r="C62" s="35">
        <v>513</v>
      </c>
      <c r="D62" s="34">
        <f t="shared" si="3"/>
        <v>1122</v>
      </c>
      <c r="E62" s="36">
        <v>44765</v>
      </c>
      <c r="F62" s="37">
        <v>1128</v>
      </c>
      <c r="G62" s="36">
        <v>44766</v>
      </c>
      <c r="H62" s="38">
        <f t="shared" si="0"/>
        <v>6</v>
      </c>
      <c r="I62" s="29">
        <f t="shared" si="1"/>
        <v>1</v>
      </c>
      <c r="L62" s="33"/>
      <c r="M62" s="191">
        <v>44815</v>
      </c>
      <c r="N62" s="34">
        <f t="shared" si="4"/>
        <v>500</v>
      </c>
      <c r="O62" s="37">
        <v>0</v>
      </c>
      <c r="P62" s="35">
        <v>450</v>
      </c>
      <c r="Q62" s="40">
        <f t="shared" si="2"/>
        <v>50</v>
      </c>
      <c r="R62" s="41"/>
    </row>
    <row r="63" spans="1:18" ht="15.6" x14ac:dyDescent="0.3">
      <c r="A63" s="33">
        <v>60</v>
      </c>
      <c r="B63" s="34">
        <f t="shared" si="5"/>
        <v>1128</v>
      </c>
      <c r="C63" s="35">
        <v>514</v>
      </c>
      <c r="D63" s="34">
        <f t="shared" si="3"/>
        <v>1128</v>
      </c>
      <c r="E63" s="36">
        <v>44766</v>
      </c>
      <c r="F63" s="37">
        <v>1130.4000000000001</v>
      </c>
      <c r="G63" s="36">
        <v>44767</v>
      </c>
      <c r="H63" s="38">
        <f t="shared" si="0"/>
        <v>2.4000000000000909</v>
      </c>
      <c r="I63" s="29">
        <f t="shared" si="1"/>
        <v>1</v>
      </c>
      <c r="L63" s="33"/>
      <c r="M63" s="191">
        <v>44819</v>
      </c>
      <c r="N63" s="34">
        <f t="shared" si="4"/>
        <v>450</v>
      </c>
      <c r="O63" s="37">
        <v>0</v>
      </c>
      <c r="P63" s="35">
        <v>410</v>
      </c>
      <c r="Q63" s="40">
        <f t="shared" si="2"/>
        <v>40</v>
      </c>
      <c r="R63" s="41"/>
    </row>
    <row r="64" spans="1:18" ht="15.6" x14ac:dyDescent="0.3">
      <c r="A64" s="33">
        <v>61</v>
      </c>
      <c r="B64" s="34">
        <f t="shared" si="5"/>
        <v>1130.4000000000001</v>
      </c>
      <c r="C64" s="35">
        <v>515</v>
      </c>
      <c r="D64" s="34">
        <f t="shared" si="3"/>
        <v>1130.4000000000001</v>
      </c>
      <c r="E64" s="36">
        <v>44767</v>
      </c>
      <c r="F64" s="37">
        <v>1130.4000000000001</v>
      </c>
      <c r="G64" s="36">
        <v>44768</v>
      </c>
      <c r="H64" s="38">
        <f t="shared" si="0"/>
        <v>0</v>
      </c>
      <c r="I64" s="29">
        <f t="shared" si="1"/>
        <v>0</v>
      </c>
      <c r="L64" s="33"/>
      <c r="M64" s="191">
        <v>44822</v>
      </c>
      <c r="N64" s="34">
        <f t="shared" si="4"/>
        <v>410</v>
      </c>
      <c r="O64" s="37">
        <v>0</v>
      </c>
      <c r="P64" s="35">
        <v>410</v>
      </c>
      <c r="Q64" s="40">
        <f t="shared" si="2"/>
        <v>0</v>
      </c>
      <c r="R64" s="41"/>
    </row>
    <row r="65" spans="1:18" ht="15.6" x14ac:dyDescent="0.3">
      <c r="A65" s="33">
        <v>62</v>
      </c>
      <c r="B65" s="34">
        <f t="shared" si="5"/>
        <v>1130.4000000000001</v>
      </c>
      <c r="C65" s="35">
        <v>515</v>
      </c>
      <c r="D65" s="34">
        <f t="shared" si="3"/>
        <v>1130.4000000000001</v>
      </c>
      <c r="E65" s="36">
        <v>44768</v>
      </c>
      <c r="F65" s="37">
        <v>1130.4000000000001</v>
      </c>
      <c r="G65" s="36">
        <v>44769</v>
      </c>
      <c r="H65" s="38">
        <f t="shared" si="0"/>
        <v>0</v>
      </c>
      <c r="I65" s="29">
        <f t="shared" si="1"/>
        <v>0</v>
      </c>
      <c r="L65" s="33"/>
      <c r="M65" s="191">
        <v>44824</v>
      </c>
      <c r="N65" s="34">
        <f t="shared" si="4"/>
        <v>410</v>
      </c>
      <c r="O65" s="37">
        <v>0</v>
      </c>
      <c r="P65" s="35">
        <v>410</v>
      </c>
      <c r="Q65" s="40">
        <f t="shared" si="2"/>
        <v>0</v>
      </c>
      <c r="R65" s="41"/>
    </row>
    <row r="66" spans="1:18" ht="15.6" x14ac:dyDescent="0.3">
      <c r="A66" s="33">
        <v>63</v>
      </c>
      <c r="B66" s="34">
        <f t="shared" si="5"/>
        <v>1130.4000000000001</v>
      </c>
      <c r="C66" s="35">
        <v>515</v>
      </c>
      <c r="D66" s="34">
        <f t="shared" si="3"/>
        <v>1130.4000000000001</v>
      </c>
      <c r="E66" s="36">
        <v>44769</v>
      </c>
      <c r="F66" s="37">
        <v>1130.4000000000001</v>
      </c>
      <c r="G66" s="36">
        <v>44770</v>
      </c>
      <c r="H66" s="38">
        <f t="shared" si="0"/>
        <v>0</v>
      </c>
      <c r="I66" s="29">
        <f t="shared" si="1"/>
        <v>0</v>
      </c>
      <c r="L66" s="33"/>
      <c r="M66" s="191">
        <v>44826</v>
      </c>
      <c r="N66" s="34">
        <f t="shared" si="4"/>
        <v>410</v>
      </c>
      <c r="O66" s="37">
        <v>0</v>
      </c>
      <c r="P66" s="35">
        <v>350</v>
      </c>
      <c r="Q66" s="40">
        <f t="shared" si="2"/>
        <v>60</v>
      </c>
      <c r="R66" s="41"/>
    </row>
    <row r="67" spans="1:18" ht="15.6" x14ac:dyDescent="0.3">
      <c r="A67" s="33">
        <v>64</v>
      </c>
      <c r="B67" s="34">
        <f t="shared" si="5"/>
        <v>1130.4000000000001</v>
      </c>
      <c r="C67" s="35">
        <v>515</v>
      </c>
      <c r="D67" s="34">
        <f t="shared" si="3"/>
        <v>1130.4000000000001</v>
      </c>
      <c r="E67" s="36">
        <v>44770</v>
      </c>
      <c r="F67" s="37">
        <v>1130.5</v>
      </c>
      <c r="G67" s="36">
        <v>44771</v>
      </c>
      <c r="H67" s="38">
        <f t="shared" si="0"/>
        <v>9.9999999999909051E-2</v>
      </c>
      <c r="I67" s="29">
        <f t="shared" si="1"/>
        <v>0</v>
      </c>
      <c r="L67" s="33"/>
      <c r="M67" s="191">
        <v>44829</v>
      </c>
      <c r="N67" s="34">
        <f t="shared" si="4"/>
        <v>350</v>
      </c>
      <c r="O67" s="37">
        <v>0</v>
      </c>
      <c r="P67" s="35">
        <v>325</v>
      </c>
      <c r="Q67" s="40">
        <f t="shared" si="2"/>
        <v>25</v>
      </c>
      <c r="R67" s="41"/>
    </row>
    <row r="68" spans="1:18" ht="15.6" x14ac:dyDescent="0.3">
      <c r="A68" s="33">
        <v>65</v>
      </c>
      <c r="B68" s="34">
        <f t="shared" si="5"/>
        <v>1130.5</v>
      </c>
      <c r="C68" s="35">
        <v>515</v>
      </c>
      <c r="D68" s="34">
        <f t="shared" si="3"/>
        <v>1130.5</v>
      </c>
      <c r="E68" s="36">
        <v>44771</v>
      </c>
      <c r="F68" s="37">
        <v>1130.8</v>
      </c>
      <c r="G68" s="36">
        <v>44772</v>
      </c>
      <c r="H68" s="38">
        <f t="shared" si="0"/>
        <v>0.29999999999995453</v>
      </c>
      <c r="I68" s="29">
        <f t="shared" si="1"/>
        <v>2</v>
      </c>
      <c r="L68" s="33"/>
      <c r="M68" s="191">
        <v>44831</v>
      </c>
      <c r="N68" s="34">
        <f t="shared" si="4"/>
        <v>325</v>
      </c>
      <c r="O68" s="37">
        <v>0</v>
      </c>
      <c r="P68" s="35">
        <v>290</v>
      </c>
      <c r="Q68" s="40">
        <f t="shared" si="2"/>
        <v>35</v>
      </c>
      <c r="R68" s="41"/>
    </row>
    <row r="69" spans="1:18" ht="15.6" x14ac:dyDescent="0.3">
      <c r="A69" s="33">
        <v>66</v>
      </c>
      <c r="B69" s="34">
        <f t="shared" si="5"/>
        <v>1130.8</v>
      </c>
      <c r="C69" s="35">
        <v>517</v>
      </c>
      <c r="D69" s="34">
        <f t="shared" si="3"/>
        <v>1130.8</v>
      </c>
      <c r="E69" s="36">
        <v>44772</v>
      </c>
      <c r="F69" s="37">
        <v>1130.8</v>
      </c>
      <c r="G69" s="36">
        <v>44773</v>
      </c>
      <c r="H69" s="38">
        <f t="shared" si="0"/>
        <v>0</v>
      </c>
      <c r="I69" s="29">
        <f t="shared" si="1"/>
        <v>0</v>
      </c>
      <c r="L69" s="33"/>
      <c r="M69" s="191">
        <v>44833</v>
      </c>
      <c r="N69" s="34">
        <f t="shared" si="4"/>
        <v>290</v>
      </c>
      <c r="O69" s="37">
        <v>0</v>
      </c>
      <c r="P69" s="35">
        <v>290</v>
      </c>
      <c r="Q69" s="40">
        <f t="shared" si="2"/>
        <v>0</v>
      </c>
      <c r="R69" s="41"/>
    </row>
    <row r="70" spans="1:18" ht="15.6" x14ac:dyDescent="0.3">
      <c r="A70" s="33">
        <v>67</v>
      </c>
      <c r="B70" s="34">
        <f t="shared" si="5"/>
        <v>1130.8</v>
      </c>
      <c r="C70" s="196">
        <v>517</v>
      </c>
      <c r="D70" s="34">
        <f t="shared" si="3"/>
        <v>1130.8</v>
      </c>
      <c r="E70" s="36">
        <v>44773</v>
      </c>
      <c r="F70" s="37">
        <v>1130.8</v>
      </c>
      <c r="G70" s="36">
        <v>44774</v>
      </c>
      <c r="H70" s="38">
        <f t="shared" si="0"/>
        <v>0</v>
      </c>
      <c r="I70" s="29">
        <f t="shared" si="1"/>
        <v>0</v>
      </c>
      <c r="L70" s="33"/>
      <c r="M70" s="191">
        <v>44836</v>
      </c>
      <c r="N70" s="34">
        <f t="shared" si="4"/>
        <v>290</v>
      </c>
      <c r="O70" s="37">
        <v>0</v>
      </c>
      <c r="P70" s="35">
        <v>270</v>
      </c>
      <c r="Q70" s="40">
        <f t="shared" si="2"/>
        <v>20</v>
      </c>
      <c r="R70" s="41"/>
    </row>
    <row r="71" spans="1:18" ht="15.6" x14ac:dyDescent="0.3">
      <c r="A71" s="33">
        <v>68</v>
      </c>
      <c r="B71" s="34">
        <f t="shared" si="5"/>
        <v>1130.8</v>
      </c>
      <c r="C71" s="35">
        <v>517</v>
      </c>
      <c r="D71" s="34">
        <f t="shared" si="3"/>
        <v>1130.8</v>
      </c>
      <c r="E71" s="36">
        <v>44774</v>
      </c>
      <c r="F71" s="37">
        <v>1131.4000000000001</v>
      </c>
      <c r="G71" s="36">
        <v>44775</v>
      </c>
      <c r="H71" s="38">
        <f t="shared" si="0"/>
        <v>0.60000000000013642</v>
      </c>
      <c r="I71" s="29">
        <f t="shared" si="1"/>
        <v>1</v>
      </c>
      <c r="L71" s="33"/>
      <c r="M71" s="191">
        <v>44838</v>
      </c>
      <c r="N71" s="34">
        <f t="shared" si="4"/>
        <v>270</v>
      </c>
      <c r="O71" s="37">
        <v>0</v>
      </c>
      <c r="P71" s="35">
        <v>250</v>
      </c>
      <c r="Q71" s="40">
        <f t="shared" si="2"/>
        <v>20</v>
      </c>
      <c r="R71" s="41"/>
    </row>
    <row r="72" spans="1:18" ht="15.6" x14ac:dyDescent="0.3">
      <c r="A72" s="33">
        <v>69</v>
      </c>
      <c r="B72" s="34">
        <f t="shared" si="5"/>
        <v>1131.4000000000001</v>
      </c>
      <c r="C72" s="35">
        <v>518</v>
      </c>
      <c r="D72" s="34">
        <f t="shared" si="3"/>
        <v>1131.4000000000001</v>
      </c>
      <c r="E72" s="36">
        <v>44775</v>
      </c>
      <c r="F72" s="37">
        <v>1131.4000000000001</v>
      </c>
      <c r="G72" s="36">
        <v>44776</v>
      </c>
      <c r="H72" s="38">
        <f t="shared" si="0"/>
        <v>0</v>
      </c>
      <c r="I72" s="29">
        <f t="shared" si="1"/>
        <v>0</v>
      </c>
      <c r="L72" s="33"/>
      <c r="M72" s="191">
        <v>44840</v>
      </c>
      <c r="N72" s="34">
        <f t="shared" si="4"/>
        <v>250</v>
      </c>
      <c r="O72" s="37">
        <v>0</v>
      </c>
      <c r="P72" s="35">
        <v>250</v>
      </c>
      <c r="Q72" s="40">
        <f t="shared" si="2"/>
        <v>0</v>
      </c>
      <c r="R72" s="41"/>
    </row>
    <row r="73" spans="1:18" ht="15.6" x14ac:dyDescent="0.3">
      <c r="A73" s="33">
        <v>71</v>
      </c>
      <c r="B73" s="34">
        <f t="shared" si="5"/>
        <v>1131.4000000000001</v>
      </c>
      <c r="C73" s="35">
        <v>518</v>
      </c>
      <c r="D73" s="34">
        <f t="shared" si="3"/>
        <v>1131.4000000000001</v>
      </c>
      <c r="E73" s="36">
        <v>44776</v>
      </c>
      <c r="F73" s="37">
        <v>1131.4000000000001</v>
      </c>
      <c r="G73" s="36">
        <v>44777</v>
      </c>
      <c r="H73" s="38">
        <f t="shared" si="0"/>
        <v>0</v>
      </c>
      <c r="I73" s="29">
        <f t="shared" si="1"/>
        <v>0</v>
      </c>
      <c r="L73" s="33"/>
      <c r="M73" s="191">
        <v>44841</v>
      </c>
      <c r="N73" s="34">
        <f t="shared" si="4"/>
        <v>250</v>
      </c>
      <c r="O73" s="37">
        <v>0</v>
      </c>
      <c r="P73" s="35">
        <v>230</v>
      </c>
      <c r="Q73" s="40">
        <f t="shared" si="2"/>
        <v>20</v>
      </c>
      <c r="R73" s="41"/>
    </row>
    <row r="74" spans="1:18" ht="15.6" x14ac:dyDescent="0.3">
      <c r="A74" s="33">
        <v>72</v>
      </c>
      <c r="B74" s="34">
        <f t="shared" si="5"/>
        <v>1131.4000000000001</v>
      </c>
      <c r="C74" s="35">
        <v>518</v>
      </c>
      <c r="D74" s="34">
        <f t="shared" si="3"/>
        <v>1131.4000000000001</v>
      </c>
      <c r="E74" s="36">
        <v>44777</v>
      </c>
      <c r="F74" s="37">
        <v>1133.5999999999999</v>
      </c>
      <c r="G74" s="36">
        <v>44778</v>
      </c>
      <c r="H74" s="38">
        <f t="shared" si="0"/>
        <v>2.1999999999998181</v>
      </c>
      <c r="I74" s="29">
        <f t="shared" si="1"/>
        <v>1</v>
      </c>
      <c r="L74" s="33"/>
      <c r="M74" s="191">
        <v>44842</v>
      </c>
      <c r="N74" s="34">
        <f t="shared" si="4"/>
        <v>230</v>
      </c>
      <c r="O74" s="37">
        <v>0</v>
      </c>
      <c r="P74" s="35">
        <v>230</v>
      </c>
      <c r="Q74" s="40">
        <f t="shared" si="2"/>
        <v>0</v>
      </c>
      <c r="R74" s="41"/>
    </row>
    <row r="75" spans="1:18" ht="15.6" x14ac:dyDescent="0.3">
      <c r="A75" s="33">
        <v>73</v>
      </c>
      <c r="B75" s="34">
        <f t="shared" si="5"/>
        <v>1133.5999999999999</v>
      </c>
      <c r="C75" s="35">
        <v>519</v>
      </c>
      <c r="D75" s="34">
        <f t="shared" si="3"/>
        <v>1133.5999999999999</v>
      </c>
      <c r="E75" s="36">
        <v>44778</v>
      </c>
      <c r="F75" s="37">
        <v>1133.5999999999999</v>
      </c>
      <c r="G75" s="36">
        <v>44779</v>
      </c>
      <c r="H75" s="38">
        <f t="shared" si="0"/>
        <v>0</v>
      </c>
      <c r="I75" s="29">
        <f t="shared" si="1"/>
        <v>0</v>
      </c>
      <c r="L75" s="33"/>
      <c r="M75" s="191">
        <v>44843</v>
      </c>
      <c r="N75" s="34">
        <f t="shared" si="4"/>
        <v>230</v>
      </c>
      <c r="O75" s="37">
        <v>0</v>
      </c>
      <c r="P75" s="35">
        <v>230</v>
      </c>
      <c r="Q75" s="40">
        <f t="shared" si="2"/>
        <v>0</v>
      </c>
      <c r="R75" s="41">
        <f>SUM(P50:P75)</f>
        <v>8935</v>
      </c>
    </row>
    <row r="76" spans="1:18" ht="15.6" x14ac:dyDescent="0.3">
      <c r="A76" s="33">
        <v>74</v>
      </c>
      <c r="B76" s="34">
        <f t="shared" si="5"/>
        <v>1133.5999999999999</v>
      </c>
      <c r="C76" s="35">
        <v>519</v>
      </c>
      <c r="D76" s="34">
        <f t="shared" si="3"/>
        <v>1133.5999999999999</v>
      </c>
      <c r="E76" s="36">
        <v>44779</v>
      </c>
      <c r="F76" s="37">
        <v>1135.4000000000001</v>
      </c>
      <c r="G76" s="36">
        <v>44780</v>
      </c>
      <c r="H76" s="38">
        <f t="shared" si="0"/>
        <v>1.8000000000001819</v>
      </c>
      <c r="I76" s="29">
        <f t="shared" si="1"/>
        <v>1</v>
      </c>
      <c r="L76" s="33"/>
      <c r="M76" s="191">
        <v>44844</v>
      </c>
      <c r="N76" s="34">
        <f t="shared" si="4"/>
        <v>230</v>
      </c>
      <c r="O76" s="37">
        <v>0</v>
      </c>
      <c r="P76" s="35">
        <v>210</v>
      </c>
      <c r="Q76" s="40">
        <f t="shared" si="2"/>
        <v>20</v>
      </c>
      <c r="R76" s="41"/>
    </row>
    <row r="77" spans="1:18" ht="15.6" x14ac:dyDescent="0.3">
      <c r="A77" s="33">
        <v>75</v>
      </c>
      <c r="B77" s="34">
        <f t="shared" si="5"/>
        <v>1135.4000000000001</v>
      </c>
      <c r="C77" s="35">
        <v>520</v>
      </c>
      <c r="D77" s="34">
        <f t="shared" si="3"/>
        <v>1135.4000000000001</v>
      </c>
      <c r="E77" s="36">
        <v>44780</v>
      </c>
      <c r="F77" s="37">
        <v>1138.3</v>
      </c>
      <c r="G77" s="36">
        <v>44781</v>
      </c>
      <c r="H77" s="38">
        <f t="shared" si="0"/>
        <v>2.8999999999998636</v>
      </c>
      <c r="I77" s="29">
        <f t="shared" si="1"/>
        <v>2</v>
      </c>
      <c r="L77" s="33"/>
      <c r="M77" s="191">
        <v>44845</v>
      </c>
      <c r="N77" s="34">
        <f t="shared" si="4"/>
        <v>210</v>
      </c>
      <c r="O77" s="37">
        <v>0</v>
      </c>
      <c r="P77" s="35">
        <v>200</v>
      </c>
      <c r="Q77" s="40">
        <f t="shared" si="2"/>
        <v>10</v>
      </c>
      <c r="R77" s="41"/>
    </row>
    <row r="78" spans="1:18" ht="15.6" x14ac:dyDescent="0.3">
      <c r="A78" s="33">
        <v>76</v>
      </c>
      <c r="B78" s="34">
        <f t="shared" si="5"/>
        <v>1138.3</v>
      </c>
      <c r="C78" s="35">
        <v>522</v>
      </c>
      <c r="D78" s="34">
        <f t="shared" si="3"/>
        <v>1138.3</v>
      </c>
      <c r="E78" s="36">
        <v>44781</v>
      </c>
      <c r="F78" s="37">
        <v>1141</v>
      </c>
      <c r="G78" s="36">
        <v>44782</v>
      </c>
      <c r="H78" s="38">
        <f t="shared" si="0"/>
        <v>2.7000000000000455</v>
      </c>
      <c r="I78" s="29">
        <f t="shared" si="1"/>
        <v>2</v>
      </c>
      <c r="L78" s="33"/>
      <c r="M78" s="191">
        <v>44846</v>
      </c>
      <c r="N78" s="34">
        <f t="shared" si="4"/>
        <v>200</v>
      </c>
      <c r="O78" s="37">
        <v>0</v>
      </c>
      <c r="P78" s="35">
        <v>200</v>
      </c>
      <c r="Q78" s="40">
        <f t="shared" si="2"/>
        <v>0</v>
      </c>
      <c r="R78" s="41"/>
    </row>
    <row r="79" spans="1:18" ht="15.6" x14ac:dyDescent="0.3">
      <c r="A79" s="33">
        <v>77</v>
      </c>
      <c r="B79" s="34">
        <f t="shared" si="5"/>
        <v>1141</v>
      </c>
      <c r="C79" s="35">
        <v>524</v>
      </c>
      <c r="D79" s="34">
        <f t="shared" si="3"/>
        <v>1141</v>
      </c>
      <c r="E79" s="36">
        <v>44782</v>
      </c>
      <c r="F79" s="37">
        <v>1145</v>
      </c>
      <c r="G79" s="36">
        <v>44783</v>
      </c>
      <c r="H79" s="38">
        <f t="shared" si="0"/>
        <v>4</v>
      </c>
      <c r="I79" s="29">
        <f t="shared" si="1"/>
        <v>1</v>
      </c>
      <c r="L79" s="33"/>
      <c r="M79" s="191">
        <v>44847</v>
      </c>
      <c r="N79" s="34">
        <f t="shared" si="4"/>
        <v>200</v>
      </c>
      <c r="O79" s="37">
        <v>0</v>
      </c>
      <c r="P79" s="35">
        <v>200</v>
      </c>
      <c r="Q79" s="40">
        <f t="shared" si="2"/>
        <v>0</v>
      </c>
      <c r="R79" s="41"/>
    </row>
    <row r="80" spans="1:18" ht="15.6" x14ac:dyDescent="0.3">
      <c r="A80" s="33">
        <v>78</v>
      </c>
      <c r="B80" s="34">
        <f t="shared" si="5"/>
        <v>1145</v>
      </c>
      <c r="C80" s="35">
        <v>525</v>
      </c>
      <c r="D80" s="34">
        <f t="shared" si="3"/>
        <v>1145</v>
      </c>
      <c r="E80" s="36">
        <v>44783</v>
      </c>
      <c r="F80" s="37">
        <v>1146</v>
      </c>
      <c r="G80" s="36">
        <v>44784</v>
      </c>
      <c r="H80" s="38">
        <f t="shared" si="0"/>
        <v>1</v>
      </c>
      <c r="I80" s="29">
        <f t="shared" si="1"/>
        <v>2</v>
      </c>
      <c r="L80" s="33"/>
      <c r="M80" s="191">
        <v>44848</v>
      </c>
      <c r="N80" s="34">
        <f t="shared" si="4"/>
        <v>200</v>
      </c>
      <c r="O80" s="37">
        <v>0</v>
      </c>
      <c r="P80" s="35">
        <v>200</v>
      </c>
      <c r="Q80" s="40">
        <f t="shared" si="2"/>
        <v>0</v>
      </c>
      <c r="R80" s="41"/>
    </row>
    <row r="81" spans="1:20" ht="15.6" x14ac:dyDescent="0.3">
      <c r="A81" s="33">
        <v>79</v>
      </c>
      <c r="B81" s="34">
        <f t="shared" si="5"/>
        <v>1146</v>
      </c>
      <c r="C81" s="35">
        <v>527</v>
      </c>
      <c r="D81" s="34">
        <f t="shared" si="3"/>
        <v>1146</v>
      </c>
      <c r="E81" s="36">
        <v>44784</v>
      </c>
      <c r="F81" s="37">
        <v>1146</v>
      </c>
      <c r="G81" s="36">
        <v>44785</v>
      </c>
      <c r="H81" s="38">
        <f t="shared" si="0"/>
        <v>0</v>
      </c>
      <c r="I81" s="29">
        <f t="shared" si="1"/>
        <v>0</v>
      </c>
      <c r="L81" s="33"/>
      <c r="M81" s="191">
        <v>44849</v>
      </c>
      <c r="N81" s="34">
        <f t="shared" si="4"/>
        <v>200</v>
      </c>
      <c r="O81" s="37">
        <v>0</v>
      </c>
      <c r="P81" s="35">
        <v>200</v>
      </c>
      <c r="Q81" s="40">
        <f t="shared" si="2"/>
        <v>0</v>
      </c>
      <c r="R81" s="41"/>
    </row>
    <row r="82" spans="1:20" ht="15.6" x14ac:dyDescent="0.3">
      <c r="A82" s="33">
        <v>80</v>
      </c>
      <c r="B82" s="34">
        <f t="shared" si="5"/>
        <v>1146</v>
      </c>
      <c r="C82" s="35">
        <v>527</v>
      </c>
      <c r="D82" s="34">
        <f t="shared" si="3"/>
        <v>1146</v>
      </c>
      <c r="E82" s="36">
        <v>44785</v>
      </c>
      <c r="F82" s="37">
        <v>1146</v>
      </c>
      <c r="G82" s="36">
        <v>44786</v>
      </c>
      <c r="H82" s="38">
        <f t="shared" si="0"/>
        <v>0</v>
      </c>
      <c r="I82" s="29">
        <f t="shared" si="1"/>
        <v>1</v>
      </c>
      <c r="L82" s="33"/>
      <c r="M82" s="191">
        <v>44850</v>
      </c>
      <c r="N82" s="34">
        <v>200</v>
      </c>
      <c r="O82" s="37">
        <v>0</v>
      </c>
      <c r="P82" s="35">
        <v>200</v>
      </c>
      <c r="Q82" s="40">
        <f t="shared" si="2"/>
        <v>0</v>
      </c>
      <c r="R82" s="41"/>
    </row>
    <row r="83" spans="1:20" ht="15.6" x14ac:dyDescent="0.3">
      <c r="A83" s="33">
        <v>81</v>
      </c>
      <c r="B83" s="34">
        <f t="shared" si="5"/>
        <v>1146</v>
      </c>
      <c r="C83" s="35">
        <v>528</v>
      </c>
      <c r="D83" s="34">
        <f t="shared" si="3"/>
        <v>1146</v>
      </c>
      <c r="E83" s="36">
        <v>44786</v>
      </c>
      <c r="F83" s="37">
        <v>1146</v>
      </c>
      <c r="G83" s="36">
        <v>44787</v>
      </c>
      <c r="H83" s="38">
        <f t="shared" si="0"/>
        <v>0</v>
      </c>
      <c r="I83" s="29">
        <f t="shared" si="1"/>
        <v>0</v>
      </c>
      <c r="L83" s="33"/>
      <c r="M83" s="191">
        <v>44851</v>
      </c>
      <c r="N83" s="34">
        <v>200</v>
      </c>
      <c r="O83" s="37">
        <v>0</v>
      </c>
      <c r="P83" s="35">
        <v>200</v>
      </c>
      <c r="Q83" s="40">
        <f t="shared" si="2"/>
        <v>0</v>
      </c>
      <c r="R83" s="41"/>
    </row>
    <row r="84" spans="1:20" ht="15.6" x14ac:dyDescent="0.3">
      <c r="A84" s="33">
        <v>82</v>
      </c>
      <c r="B84" s="34">
        <f t="shared" si="5"/>
        <v>1146</v>
      </c>
      <c r="C84" s="35">
        <v>528</v>
      </c>
      <c r="D84" s="34">
        <f t="shared" si="3"/>
        <v>1146</v>
      </c>
      <c r="E84" s="36">
        <v>44787</v>
      </c>
      <c r="F84" s="37">
        <v>1146</v>
      </c>
      <c r="G84" s="36">
        <v>44788</v>
      </c>
      <c r="H84" s="38">
        <f t="shared" si="0"/>
        <v>0</v>
      </c>
      <c r="I84" s="29">
        <f t="shared" si="1"/>
        <v>0</v>
      </c>
      <c r="L84" s="33"/>
      <c r="M84" s="191">
        <v>44852</v>
      </c>
      <c r="N84" s="34">
        <v>200</v>
      </c>
      <c r="O84" s="37">
        <v>0</v>
      </c>
      <c r="P84" s="35">
        <v>130</v>
      </c>
      <c r="Q84" s="40">
        <f t="shared" si="2"/>
        <v>70</v>
      </c>
      <c r="R84" s="41"/>
    </row>
    <row r="85" spans="1:20" ht="15.6" x14ac:dyDescent="0.3">
      <c r="A85" s="33">
        <v>83</v>
      </c>
      <c r="B85" s="34">
        <f t="shared" si="5"/>
        <v>1146</v>
      </c>
      <c r="C85" s="35">
        <v>528</v>
      </c>
      <c r="D85" s="34">
        <f t="shared" si="3"/>
        <v>1146</v>
      </c>
      <c r="E85" s="36">
        <v>44788</v>
      </c>
      <c r="F85" s="37">
        <v>1146.7</v>
      </c>
      <c r="G85" s="36">
        <v>44789</v>
      </c>
      <c r="H85" s="38">
        <f t="shared" si="0"/>
        <v>0.70000000000004547</v>
      </c>
      <c r="I85" s="29">
        <f t="shared" si="1"/>
        <v>3</v>
      </c>
      <c r="L85" s="33"/>
      <c r="M85" s="191">
        <v>44853</v>
      </c>
      <c r="N85" s="34">
        <v>130</v>
      </c>
      <c r="O85" s="37">
        <v>500</v>
      </c>
      <c r="P85" s="35">
        <v>600</v>
      </c>
      <c r="Q85" s="40">
        <f t="shared" si="2"/>
        <v>30</v>
      </c>
      <c r="R85" s="41"/>
    </row>
    <row r="86" spans="1:20" ht="15.6" x14ac:dyDescent="0.3">
      <c r="A86" s="33">
        <v>84</v>
      </c>
      <c r="B86" s="34">
        <f t="shared" si="5"/>
        <v>1146.7</v>
      </c>
      <c r="C86" s="35">
        <v>531</v>
      </c>
      <c r="D86" s="34">
        <f t="shared" si="3"/>
        <v>1146.7</v>
      </c>
      <c r="E86" s="36">
        <v>44789</v>
      </c>
      <c r="F86" s="37">
        <v>1149.3</v>
      </c>
      <c r="G86" s="36">
        <v>44790</v>
      </c>
      <c r="H86" s="38">
        <f t="shared" si="0"/>
        <v>2.5999999999999091</v>
      </c>
      <c r="I86" s="29">
        <f t="shared" si="1"/>
        <v>2</v>
      </c>
      <c r="L86" s="33"/>
      <c r="M86" s="191">
        <v>44854</v>
      </c>
      <c r="N86" s="34">
        <v>600</v>
      </c>
      <c r="O86" s="37">
        <v>0</v>
      </c>
      <c r="P86" s="35">
        <v>575</v>
      </c>
      <c r="Q86" s="40">
        <f t="shared" si="2"/>
        <v>25</v>
      </c>
      <c r="R86" s="41"/>
    </row>
    <row r="87" spans="1:20" ht="15.6" x14ac:dyDescent="0.3">
      <c r="A87" s="33">
        <v>85</v>
      </c>
      <c r="B87" s="34">
        <f t="shared" si="5"/>
        <v>1149.3</v>
      </c>
      <c r="C87" s="35">
        <v>533</v>
      </c>
      <c r="D87" s="34">
        <f t="shared" si="3"/>
        <v>1149.3</v>
      </c>
      <c r="E87" s="36">
        <v>44790</v>
      </c>
      <c r="F87" s="37">
        <v>1159.5999999999999</v>
      </c>
      <c r="G87" s="36">
        <v>44791</v>
      </c>
      <c r="H87" s="38">
        <f t="shared" si="0"/>
        <v>10.299999999999955</v>
      </c>
      <c r="I87" s="29">
        <f t="shared" si="1"/>
        <v>3</v>
      </c>
      <c r="L87" s="33"/>
      <c r="M87" s="191">
        <v>44855</v>
      </c>
      <c r="N87" s="34">
        <v>575</v>
      </c>
      <c r="O87" s="37">
        <v>0</v>
      </c>
      <c r="P87" s="35">
        <v>575</v>
      </c>
      <c r="Q87" s="40">
        <f t="shared" si="2"/>
        <v>0</v>
      </c>
      <c r="R87" s="41"/>
    </row>
    <row r="88" spans="1:20" ht="15.6" x14ac:dyDescent="0.3">
      <c r="A88" s="33">
        <v>86</v>
      </c>
      <c r="B88" s="34">
        <f t="shared" si="5"/>
        <v>1159.5999999999999</v>
      </c>
      <c r="C88" s="35">
        <v>536</v>
      </c>
      <c r="D88" s="34">
        <f t="shared" si="3"/>
        <v>1159.5999999999999</v>
      </c>
      <c r="E88" s="36">
        <v>44791</v>
      </c>
      <c r="F88" s="37">
        <v>1162.5999999999999</v>
      </c>
      <c r="G88" s="36">
        <v>44792</v>
      </c>
      <c r="H88" s="38">
        <f t="shared" si="0"/>
        <v>3</v>
      </c>
      <c r="I88" s="29">
        <f t="shared" si="1"/>
        <v>1</v>
      </c>
      <c r="L88" s="33"/>
      <c r="M88" s="191">
        <v>44856</v>
      </c>
      <c r="N88" s="34">
        <v>575</v>
      </c>
      <c r="O88" s="37">
        <v>0</v>
      </c>
      <c r="P88" s="35">
        <v>540</v>
      </c>
      <c r="Q88" s="40">
        <f t="shared" si="2"/>
        <v>35</v>
      </c>
      <c r="R88" s="41"/>
    </row>
    <row r="89" spans="1:20" ht="15.6" x14ac:dyDescent="0.3">
      <c r="A89" s="33">
        <v>87</v>
      </c>
      <c r="B89" s="34">
        <f t="shared" si="5"/>
        <v>1162.5999999999999</v>
      </c>
      <c r="C89" s="35">
        <v>537</v>
      </c>
      <c r="D89" s="34">
        <f t="shared" si="3"/>
        <v>1162.5999999999999</v>
      </c>
      <c r="E89" s="36">
        <v>44792</v>
      </c>
      <c r="F89" s="37">
        <v>1162.5999999999999</v>
      </c>
      <c r="G89" s="36">
        <v>44793</v>
      </c>
      <c r="H89" s="38">
        <f t="shared" si="0"/>
        <v>0</v>
      </c>
      <c r="I89" s="29">
        <f t="shared" si="1"/>
        <v>0</v>
      </c>
      <c r="L89" s="33"/>
      <c r="M89" s="191">
        <v>44857</v>
      </c>
      <c r="N89" s="34">
        <v>540</v>
      </c>
      <c r="O89" s="37">
        <v>0</v>
      </c>
      <c r="P89" s="35">
        <v>540</v>
      </c>
      <c r="Q89" s="40">
        <f t="shared" si="2"/>
        <v>0</v>
      </c>
      <c r="R89" s="41"/>
    </row>
    <row r="90" spans="1:20" ht="15.6" x14ac:dyDescent="0.3">
      <c r="A90" s="33">
        <v>88</v>
      </c>
      <c r="B90" s="34">
        <f t="shared" si="5"/>
        <v>1162.5999999999999</v>
      </c>
      <c r="C90" s="35">
        <v>537</v>
      </c>
      <c r="D90" s="34">
        <f t="shared" si="3"/>
        <v>1162.5999999999999</v>
      </c>
      <c r="E90" s="36">
        <v>44793</v>
      </c>
      <c r="F90" s="37">
        <v>1162.5999999999999</v>
      </c>
      <c r="G90" s="36">
        <v>44794</v>
      </c>
      <c r="H90" s="38">
        <f t="shared" si="0"/>
        <v>0</v>
      </c>
      <c r="I90" s="29">
        <f t="shared" si="1"/>
        <v>0</v>
      </c>
      <c r="L90" s="33"/>
      <c r="M90" s="191">
        <v>44858</v>
      </c>
      <c r="N90" s="34">
        <v>540</v>
      </c>
      <c r="O90" s="37">
        <v>0</v>
      </c>
      <c r="P90" s="35">
        <v>540</v>
      </c>
      <c r="Q90" s="40">
        <f t="shared" si="2"/>
        <v>0</v>
      </c>
      <c r="R90" s="41"/>
    </row>
    <row r="91" spans="1:20" ht="15.6" x14ac:dyDescent="0.3">
      <c r="A91" s="33">
        <v>89</v>
      </c>
      <c r="B91" s="34">
        <f t="shared" si="5"/>
        <v>1162.5999999999999</v>
      </c>
      <c r="C91" s="35">
        <v>537</v>
      </c>
      <c r="D91" s="34">
        <f t="shared" si="3"/>
        <v>1162.5999999999999</v>
      </c>
      <c r="E91" s="36">
        <v>44794</v>
      </c>
      <c r="F91" s="37">
        <v>1163.3</v>
      </c>
      <c r="G91" s="36">
        <v>44795</v>
      </c>
      <c r="H91" s="38">
        <f t="shared" si="0"/>
        <v>0.70000000000004547</v>
      </c>
      <c r="I91" s="29">
        <f t="shared" si="1"/>
        <v>1</v>
      </c>
      <c r="L91" s="33"/>
      <c r="M91" s="191">
        <v>44859</v>
      </c>
      <c r="N91" s="34">
        <v>540</v>
      </c>
      <c r="O91" s="37">
        <v>0</v>
      </c>
      <c r="P91" s="35">
        <v>540</v>
      </c>
      <c r="Q91" s="40">
        <f t="shared" si="2"/>
        <v>0</v>
      </c>
      <c r="R91" s="56"/>
    </row>
    <row r="92" spans="1:20" ht="15.6" x14ac:dyDescent="0.3">
      <c r="A92" s="33">
        <v>90</v>
      </c>
      <c r="B92" s="34">
        <f t="shared" si="5"/>
        <v>1163.3</v>
      </c>
      <c r="C92" s="35">
        <v>538</v>
      </c>
      <c r="D92" s="34">
        <f t="shared" si="3"/>
        <v>1163.3</v>
      </c>
      <c r="E92" s="36">
        <v>44795</v>
      </c>
      <c r="F92" s="37">
        <v>1163.4000000000001</v>
      </c>
      <c r="G92" s="36">
        <v>44796</v>
      </c>
      <c r="H92" s="38">
        <f t="shared" si="0"/>
        <v>0.10000000000013642</v>
      </c>
      <c r="I92" s="29">
        <f t="shared" si="1"/>
        <v>0</v>
      </c>
      <c r="L92" s="33"/>
      <c r="M92" s="191">
        <v>44860</v>
      </c>
      <c r="N92" s="34">
        <v>540</v>
      </c>
      <c r="O92" s="37">
        <v>0</v>
      </c>
      <c r="P92" s="35">
        <v>520</v>
      </c>
      <c r="Q92" s="40">
        <f t="shared" si="2"/>
        <v>20</v>
      </c>
      <c r="R92" s="41"/>
    </row>
    <row r="93" spans="1:20" ht="15.6" x14ac:dyDescent="0.3">
      <c r="A93" s="33">
        <v>91</v>
      </c>
      <c r="B93" s="34">
        <f t="shared" si="5"/>
        <v>1163.4000000000001</v>
      </c>
      <c r="C93" s="35">
        <v>538</v>
      </c>
      <c r="D93" s="34">
        <f t="shared" si="3"/>
        <v>1163.4000000000001</v>
      </c>
      <c r="E93" s="36">
        <v>44796</v>
      </c>
      <c r="F93" s="37">
        <v>1163.4000000000001</v>
      </c>
      <c r="G93" s="36">
        <v>44797</v>
      </c>
      <c r="H93" s="38">
        <f t="shared" si="0"/>
        <v>0</v>
      </c>
      <c r="I93" s="29">
        <f t="shared" si="1"/>
        <v>0</v>
      </c>
      <c r="L93" s="33"/>
      <c r="M93" s="191">
        <v>44861</v>
      </c>
      <c r="N93" s="34">
        <v>520</v>
      </c>
      <c r="O93" s="37">
        <v>0</v>
      </c>
      <c r="P93" s="35">
        <v>520</v>
      </c>
      <c r="Q93" s="40">
        <f t="shared" si="2"/>
        <v>0</v>
      </c>
      <c r="R93" s="41"/>
    </row>
    <row r="94" spans="1:20" ht="15.6" x14ac:dyDescent="0.3">
      <c r="A94" s="33">
        <v>92</v>
      </c>
      <c r="B94" s="34">
        <f t="shared" si="5"/>
        <v>1163.4000000000001</v>
      </c>
      <c r="C94" s="35">
        <v>538</v>
      </c>
      <c r="D94" s="34">
        <f t="shared" si="3"/>
        <v>1163.4000000000001</v>
      </c>
      <c r="E94" s="36">
        <v>44797</v>
      </c>
      <c r="F94" s="37">
        <v>1163.4000000000001</v>
      </c>
      <c r="G94" s="36">
        <v>44798</v>
      </c>
      <c r="H94" s="38">
        <f t="shared" si="0"/>
        <v>0</v>
      </c>
      <c r="I94" s="29">
        <f t="shared" si="1"/>
        <v>0</v>
      </c>
      <c r="L94" s="33"/>
      <c r="M94" s="191">
        <v>44862</v>
      </c>
      <c r="N94" s="34">
        <v>520</v>
      </c>
      <c r="O94" s="37">
        <v>0</v>
      </c>
      <c r="P94" s="35">
        <v>520</v>
      </c>
      <c r="Q94" s="40">
        <f t="shared" si="2"/>
        <v>0</v>
      </c>
      <c r="R94" s="41"/>
      <c r="T94" s="48">
        <f>SUM(Q74:Q103)</f>
        <v>230</v>
      </c>
    </row>
    <row r="95" spans="1:20" ht="15.6" x14ac:dyDescent="0.3">
      <c r="A95" s="33">
        <v>93</v>
      </c>
      <c r="B95" s="34">
        <f t="shared" si="5"/>
        <v>1163.4000000000001</v>
      </c>
      <c r="C95" s="35">
        <v>538</v>
      </c>
      <c r="D95" s="34">
        <f t="shared" si="3"/>
        <v>1163.4000000000001</v>
      </c>
      <c r="E95" s="36">
        <v>44798</v>
      </c>
      <c r="F95" s="37">
        <v>1163.4000000000001</v>
      </c>
      <c r="G95" s="36">
        <v>44799</v>
      </c>
      <c r="H95" s="38">
        <f t="shared" si="0"/>
        <v>0</v>
      </c>
      <c r="I95" s="29">
        <f t="shared" si="1"/>
        <v>0</v>
      </c>
      <c r="L95" s="33"/>
      <c r="M95" s="191">
        <v>44863</v>
      </c>
      <c r="N95" s="34">
        <v>520</v>
      </c>
      <c r="O95" s="37">
        <v>0</v>
      </c>
      <c r="P95" s="35">
        <v>520</v>
      </c>
      <c r="Q95" s="40">
        <f t="shared" si="2"/>
        <v>0</v>
      </c>
      <c r="R95" s="41"/>
    </row>
    <row r="96" spans="1:20" ht="15.6" x14ac:dyDescent="0.3">
      <c r="A96" s="33">
        <v>94</v>
      </c>
      <c r="B96" s="34">
        <f t="shared" si="5"/>
        <v>1163.4000000000001</v>
      </c>
      <c r="C96" s="35">
        <v>538</v>
      </c>
      <c r="D96" s="34">
        <f t="shared" si="3"/>
        <v>1163.4000000000001</v>
      </c>
      <c r="E96" s="36">
        <v>44799</v>
      </c>
      <c r="F96" s="37">
        <v>1163.4000000000001</v>
      </c>
      <c r="G96" s="36">
        <v>44800</v>
      </c>
      <c r="H96" s="38">
        <f t="shared" si="0"/>
        <v>0</v>
      </c>
      <c r="I96" s="29">
        <f t="shared" si="1"/>
        <v>0</v>
      </c>
      <c r="L96" s="33"/>
      <c r="M96" s="191">
        <v>44864</v>
      </c>
      <c r="N96" s="34">
        <v>520</v>
      </c>
      <c r="O96" s="37">
        <v>0</v>
      </c>
      <c r="P96" s="35">
        <v>520</v>
      </c>
      <c r="Q96" s="40">
        <f t="shared" si="2"/>
        <v>0</v>
      </c>
      <c r="R96" s="41"/>
    </row>
    <row r="97" spans="1:20" ht="15.6" x14ac:dyDescent="0.3">
      <c r="A97" s="33">
        <v>95</v>
      </c>
      <c r="B97" s="34">
        <f t="shared" si="5"/>
        <v>1163.4000000000001</v>
      </c>
      <c r="C97" s="35">
        <v>538</v>
      </c>
      <c r="D97" s="34">
        <f t="shared" si="3"/>
        <v>1163.4000000000001</v>
      </c>
      <c r="E97" s="36">
        <v>44800</v>
      </c>
      <c r="F97" s="37">
        <v>1163.5</v>
      </c>
      <c r="G97" s="36">
        <v>44801</v>
      </c>
      <c r="H97" s="38">
        <f t="shared" si="0"/>
        <v>9.9999999999909051E-2</v>
      </c>
      <c r="I97" s="29">
        <f t="shared" si="1"/>
        <v>0</v>
      </c>
      <c r="L97" s="33"/>
      <c r="M97" s="191">
        <v>44865</v>
      </c>
      <c r="N97" s="34">
        <v>520</v>
      </c>
      <c r="O97" s="37">
        <v>0</v>
      </c>
      <c r="P97" s="35">
        <v>520</v>
      </c>
      <c r="Q97" s="40">
        <f t="shared" si="2"/>
        <v>0</v>
      </c>
      <c r="R97" s="41"/>
    </row>
    <row r="98" spans="1:20" ht="15.6" x14ac:dyDescent="0.3">
      <c r="A98" s="33">
        <v>96</v>
      </c>
      <c r="B98" s="34">
        <f t="shared" si="5"/>
        <v>1163.5</v>
      </c>
      <c r="C98" s="35">
        <v>538</v>
      </c>
      <c r="D98" s="34">
        <f t="shared" si="3"/>
        <v>1163.5</v>
      </c>
      <c r="E98" s="36">
        <v>44801</v>
      </c>
      <c r="F98" s="37">
        <v>1163.7</v>
      </c>
      <c r="G98" s="36">
        <v>44802</v>
      </c>
      <c r="H98" s="38">
        <f t="shared" si="0"/>
        <v>0.20000000000004547</v>
      </c>
      <c r="I98" s="29">
        <f t="shared" si="1"/>
        <v>1</v>
      </c>
      <c r="L98" s="33"/>
      <c r="M98" s="191">
        <v>44866</v>
      </c>
      <c r="N98" s="34">
        <v>520</v>
      </c>
      <c r="O98" s="37">
        <v>0</v>
      </c>
      <c r="P98" s="35">
        <v>520</v>
      </c>
      <c r="Q98" s="40">
        <f t="shared" si="2"/>
        <v>0</v>
      </c>
      <c r="R98" s="41"/>
    </row>
    <row r="99" spans="1:20" ht="15.6" x14ac:dyDescent="0.3">
      <c r="A99" s="33">
        <v>97</v>
      </c>
      <c r="B99" s="34">
        <f t="shared" si="5"/>
        <v>1163.7</v>
      </c>
      <c r="C99" s="35">
        <v>539</v>
      </c>
      <c r="D99" s="34">
        <f t="shared" si="3"/>
        <v>1163.7</v>
      </c>
      <c r="E99" s="36">
        <v>44802</v>
      </c>
      <c r="F99" s="37">
        <v>1164</v>
      </c>
      <c r="G99" s="36">
        <v>44803</v>
      </c>
      <c r="H99" s="38">
        <f t="shared" si="0"/>
        <v>0.29999999999995453</v>
      </c>
      <c r="I99" s="29">
        <f t="shared" si="1"/>
        <v>1</v>
      </c>
      <c r="L99" s="33"/>
      <c r="M99" s="191">
        <v>44867</v>
      </c>
      <c r="N99" s="34">
        <v>520</v>
      </c>
      <c r="O99" s="37">
        <v>0</v>
      </c>
      <c r="P99" s="35">
        <v>520</v>
      </c>
      <c r="Q99" s="40">
        <f t="shared" si="2"/>
        <v>0</v>
      </c>
      <c r="R99" s="41"/>
    </row>
    <row r="100" spans="1:20" ht="15.6" x14ac:dyDescent="0.3">
      <c r="A100" s="33">
        <v>98</v>
      </c>
      <c r="B100" s="34">
        <f t="shared" si="5"/>
        <v>1164</v>
      </c>
      <c r="C100" s="35">
        <v>540</v>
      </c>
      <c r="D100" s="34">
        <f t="shared" si="3"/>
        <v>1164</v>
      </c>
      <c r="E100" s="36">
        <v>44803</v>
      </c>
      <c r="F100" s="37">
        <v>1164</v>
      </c>
      <c r="G100" s="36">
        <v>44804</v>
      </c>
      <c r="H100" s="38">
        <f t="shared" si="0"/>
        <v>0</v>
      </c>
      <c r="I100" s="29">
        <f t="shared" si="1"/>
        <v>0</v>
      </c>
      <c r="J100" s="48">
        <f>SUM(H138:H167)</f>
        <v>29.400000000000091</v>
      </c>
      <c r="L100" s="33"/>
      <c r="M100" s="191">
        <v>44868</v>
      </c>
      <c r="N100" s="34">
        <v>520</v>
      </c>
      <c r="O100" s="37">
        <v>0</v>
      </c>
      <c r="P100" s="35">
        <v>520</v>
      </c>
      <c r="Q100" s="40">
        <f t="shared" si="2"/>
        <v>0</v>
      </c>
      <c r="R100" s="41"/>
    </row>
    <row r="101" spans="1:20" ht="15.6" x14ac:dyDescent="0.3">
      <c r="A101" s="33">
        <v>99</v>
      </c>
      <c r="B101" s="34">
        <f t="shared" si="5"/>
        <v>1164</v>
      </c>
      <c r="C101" s="35">
        <v>540</v>
      </c>
      <c r="D101" s="34">
        <f t="shared" si="3"/>
        <v>1164</v>
      </c>
      <c r="E101" s="36">
        <v>44804</v>
      </c>
      <c r="F101" s="37">
        <v>1164</v>
      </c>
      <c r="G101" s="36">
        <v>44805</v>
      </c>
      <c r="H101" s="38">
        <f t="shared" si="0"/>
        <v>0</v>
      </c>
      <c r="I101" s="29">
        <f t="shared" si="1"/>
        <v>0</v>
      </c>
      <c r="L101" s="33"/>
      <c r="M101" s="191">
        <v>44869</v>
      </c>
      <c r="N101" s="34">
        <v>520</v>
      </c>
      <c r="O101" s="37">
        <v>0</v>
      </c>
      <c r="P101" s="35">
        <v>500</v>
      </c>
      <c r="Q101" s="40">
        <f t="shared" si="2"/>
        <v>20</v>
      </c>
      <c r="R101" s="41"/>
      <c r="T101" s="48">
        <f>SUM(P74:P103)</f>
        <v>12290</v>
      </c>
    </row>
    <row r="102" spans="1:20" ht="15.6" x14ac:dyDescent="0.3">
      <c r="A102" s="33">
        <v>100</v>
      </c>
      <c r="B102" s="34">
        <f t="shared" si="5"/>
        <v>1164</v>
      </c>
      <c r="C102" s="35">
        <v>540</v>
      </c>
      <c r="D102" s="34">
        <f t="shared" si="3"/>
        <v>1164</v>
      </c>
      <c r="E102" s="36">
        <v>44805</v>
      </c>
      <c r="F102" s="37">
        <v>1164</v>
      </c>
      <c r="G102" s="36">
        <v>44806</v>
      </c>
      <c r="H102" s="38">
        <f t="shared" si="0"/>
        <v>0</v>
      </c>
      <c r="I102" s="29">
        <f t="shared" si="1"/>
        <v>0</v>
      </c>
      <c r="L102" s="33"/>
      <c r="M102" s="191">
        <v>44870</v>
      </c>
      <c r="N102" s="34">
        <v>500</v>
      </c>
      <c r="O102" s="37">
        <v>0</v>
      </c>
      <c r="P102" s="35">
        <v>500</v>
      </c>
      <c r="Q102" s="40">
        <f t="shared" si="2"/>
        <v>0</v>
      </c>
      <c r="R102" s="41"/>
    </row>
    <row r="103" spans="1:20" ht="15.6" x14ac:dyDescent="0.3">
      <c r="A103" s="33">
        <v>101</v>
      </c>
      <c r="B103" s="34">
        <f t="shared" si="5"/>
        <v>1164</v>
      </c>
      <c r="C103" s="35">
        <v>540</v>
      </c>
      <c r="D103" s="34">
        <f t="shared" si="3"/>
        <v>1164</v>
      </c>
      <c r="E103" s="36">
        <v>44806</v>
      </c>
      <c r="F103" s="37">
        <v>1164.0999999999999</v>
      </c>
      <c r="G103" s="36">
        <v>44807</v>
      </c>
      <c r="H103" s="38">
        <f t="shared" si="0"/>
        <v>9.9999999999909051E-2</v>
      </c>
      <c r="I103" s="29">
        <f t="shared" si="1"/>
        <v>0</v>
      </c>
      <c r="L103" s="33"/>
      <c r="M103" s="191">
        <v>44871</v>
      </c>
      <c r="N103" s="34">
        <v>500</v>
      </c>
      <c r="O103" s="37">
        <v>0</v>
      </c>
      <c r="P103" s="35">
        <v>500</v>
      </c>
      <c r="Q103" s="40">
        <f t="shared" si="2"/>
        <v>0</v>
      </c>
      <c r="R103" s="41"/>
    </row>
    <row r="104" spans="1:20" ht="15.6" x14ac:dyDescent="0.3">
      <c r="A104" s="33">
        <v>102</v>
      </c>
      <c r="B104" s="34">
        <f t="shared" si="5"/>
        <v>1164.0999999999999</v>
      </c>
      <c r="C104" s="35">
        <v>540</v>
      </c>
      <c r="D104" s="34">
        <f t="shared" si="3"/>
        <v>1164.0999999999999</v>
      </c>
      <c r="E104" s="36">
        <v>44807</v>
      </c>
      <c r="F104" s="37">
        <v>1166</v>
      </c>
      <c r="G104" s="36">
        <v>44808</v>
      </c>
      <c r="H104" s="38">
        <f t="shared" si="0"/>
        <v>1.9000000000000909</v>
      </c>
      <c r="I104" s="29">
        <f t="shared" si="1"/>
        <v>1</v>
      </c>
      <c r="L104" s="33"/>
      <c r="M104" s="191">
        <v>44872</v>
      </c>
      <c r="N104" s="34">
        <v>500</v>
      </c>
      <c r="O104" s="37">
        <v>0</v>
      </c>
      <c r="P104" s="35">
        <v>500</v>
      </c>
      <c r="Q104" s="40">
        <f t="shared" si="2"/>
        <v>0</v>
      </c>
      <c r="R104" s="41"/>
    </row>
    <row r="105" spans="1:20" ht="15.6" x14ac:dyDescent="0.3">
      <c r="A105" s="33">
        <v>103</v>
      </c>
      <c r="B105" s="34">
        <f t="shared" si="5"/>
        <v>1166</v>
      </c>
      <c r="C105" s="35">
        <v>541</v>
      </c>
      <c r="D105" s="34">
        <f t="shared" si="3"/>
        <v>1166</v>
      </c>
      <c r="E105" s="36">
        <v>44808</v>
      </c>
      <c r="F105" s="37">
        <v>1176.7</v>
      </c>
      <c r="G105" s="36">
        <v>44809</v>
      </c>
      <c r="H105" s="38">
        <f t="shared" si="0"/>
        <v>10.700000000000045</v>
      </c>
      <c r="I105" s="29">
        <f t="shared" si="1"/>
        <v>2</v>
      </c>
      <c r="L105" s="33"/>
      <c r="M105" s="191">
        <v>44873</v>
      </c>
      <c r="N105" s="34">
        <v>500</v>
      </c>
      <c r="O105" s="37">
        <v>0</v>
      </c>
      <c r="P105" s="35">
        <v>500</v>
      </c>
      <c r="Q105" s="40">
        <f t="shared" si="2"/>
        <v>0</v>
      </c>
      <c r="R105" s="41"/>
    </row>
    <row r="106" spans="1:20" ht="15.6" x14ac:dyDescent="0.3">
      <c r="A106" s="33">
        <v>104</v>
      </c>
      <c r="B106" s="34">
        <f t="shared" si="5"/>
        <v>1176.7</v>
      </c>
      <c r="C106" s="35">
        <v>543</v>
      </c>
      <c r="D106" s="34">
        <f t="shared" si="3"/>
        <v>1176.7</v>
      </c>
      <c r="E106" s="36">
        <v>44809</v>
      </c>
      <c r="F106" s="37">
        <v>1189.5999999999999</v>
      </c>
      <c r="G106" s="36">
        <v>44810</v>
      </c>
      <c r="H106" s="38">
        <f t="shared" si="0"/>
        <v>12.899999999999864</v>
      </c>
      <c r="I106" s="29">
        <f t="shared" si="1"/>
        <v>3</v>
      </c>
      <c r="L106" s="33"/>
      <c r="M106" s="191">
        <v>44874</v>
      </c>
      <c r="N106" s="34">
        <v>500</v>
      </c>
      <c r="O106" s="37">
        <v>0</v>
      </c>
      <c r="P106" s="35">
        <v>500</v>
      </c>
      <c r="Q106" s="40">
        <f t="shared" si="2"/>
        <v>0</v>
      </c>
      <c r="R106" s="41"/>
    </row>
    <row r="107" spans="1:20" ht="15.6" x14ac:dyDescent="0.3">
      <c r="A107" s="33">
        <v>105</v>
      </c>
      <c r="B107" s="34">
        <f t="shared" si="5"/>
        <v>1189.5999999999999</v>
      </c>
      <c r="C107" s="35">
        <v>546</v>
      </c>
      <c r="D107" s="34">
        <f t="shared" si="3"/>
        <v>1189.5999999999999</v>
      </c>
      <c r="E107" s="36">
        <v>44810</v>
      </c>
      <c r="F107" s="37">
        <v>1200.8</v>
      </c>
      <c r="G107" s="36">
        <v>44811</v>
      </c>
      <c r="H107" s="38">
        <f t="shared" si="0"/>
        <v>11.200000000000045</v>
      </c>
      <c r="I107" s="29">
        <f t="shared" si="1"/>
        <v>3</v>
      </c>
      <c r="L107" s="33"/>
      <c r="M107" s="191">
        <v>44875</v>
      </c>
      <c r="N107" s="34">
        <v>500</v>
      </c>
      <c r="O107" s="37">
        <v>0</v>
      </c>
      <c r="P107" s="35">
        <v>500</v>
      </c>
      <c r="Q107" s="40">
        <f t="shared" si="2"/>
        <v>0</v>
      </c>
      <c r="R107" s="41"/>
    </row>
    <row r="108" spans="1:20" ht="15.6" x14ac:dyDescent="0.3">
      <c r="A108" s="33">
        <v>106</v>
      </c>
      <c r="B108" s="34">
        <f t="shared" si="5"/>
        <v>1200.8</v>
      </c>
      <c r="C108" s="35">
        <v>549</v>
      </c>
      <c r="D108" s="34">
        <f t="shared" si="3"/>
        <v>1200.8</v>
      </c>
      <c r="E108" s="36">
        <v>44811</v>
      </c>
      <c r="F108" s="37">
        <v>1201.2</v>
      </c>
      <c r="G108" s="36">
        <v>44812</v>
      </c>
      <c r="H108" s="38">
        <f t="shared" si="0"/>
        <v>0.40000000000009095</v>
      </c>
      <c r="I108" s="29">
        <f t="shared" si="1"/>
        <v>1</v>
      </c>
      <c r="L108" s="33"/>
      <c r="M108" s="191">
        <v>44876</v>
      </c>
      <c r="N108" s="34">
        <v>500</v>
      </c>
      <c r="O108" s="37">
        <v>0</v>
      </c>
      <c r="P108" s="35">
        <v>500</v>
      </c>
      <c r="Q108" s="40">
        <f t="shared" si="2"/>
        <v>0</v>
      </c>
      <c r="R108" s="41"/>
    </row>
    <row r="109" spans="1:20" ht="15.6" x14ac:dyDescent="0.3">
      <c r="A109" s="33">
        <v>107</v>
      </c>
      <c r="B109" s="34">
        <f t="shared" si="5"/>
        <v>1201.2</v>
      </c>
      <c r="C109" s="35">
        <v>550</v>
      </c>
      <c r="D109" s="34">
        <f t="shared" si="3"/>
        <v>1201.2</v>
      </c>
      <c r="E109" s="36">
        <v>44812</v>
      </c>
      <c r="F109" s="37">
        <v>1207.0999999999999</v>
      </c>
      <c r="G109" s="36">
        <v>44813</v>
      </c>
      <c r="H109" s="38">
        <f t="shared" si="0"/>
        <v>5.8999999999998636</v>
      </c>
      <c r="I109" s="29">
        <f t="shared" si="1"/>
        <v>2</v>
      </c>
      <c r="L109" s="33"/>
      <c r="M109" s="191">
        <v>44877</v>
      </c>
      <c r="N109" s="34">
        <v>500</v>
      </c>
      <c r="O109" s="37">
        <v>0</v>
      </c>
      <c r="P109" s="35">
        <v>500</v>
      </c>
      <c r="Q109" s="40">
        <f t="shared" si="2"/>
        <v>0</v>
      </c>
      <c r="R109" s="41"/>
    </row>
    <row r="110" spans="1:20" ht="15.6" x14ac:dyDescent="0.3">
      <c r="A110" s="33">
        <v>108</v>
      </c>
      <c r="B110" s="34">
        <f t="shared" si="5"/>
        <v>1207.0999999999999</v>
      </c>
      <c r="C110" s="35">
        <v>552</v>
      </c>
      <c r="D110" s="34">
        <f t="shared" si="3"/>
        <v>1207.0999999999999</v>
      </c>
      <c r="E110" s="36">
        <v>44813</v>
      </c>
      <c r="F110" s="37">
        <v>1208.7</v>
      </c>
      <c r="G110" s="36">
        <v>44814</v>
      </c>
      <c r="H110" s="38">
        <f t="shared" si="0"/>
        <v>1.6000000000001364</v>
      </c>
      <c r="I110" s="29">
        <f t="shared" si="1"/>
        <v>2</v>
      </c>
      <c r="L110" s="33"/>
      <c r="M110" s="191">
        <v>44878</v>
      </c>
      <c r="N110" s="34">
        <v>500</v>
      </c>
      <c r="O110" s="37">
        <v>0</v>
      </c>
      <c r="P110" s="35">
        <v>500</v>
      </c>
      <c r="Q110" s="40">
        <f t="shared" si="2"/>
        <v>0</v>
      </c>
      <c r="R110" s="41"/>
    </row>
    <row r="111" spans="1:20" ht="15.6" x14ac:dyDescent="0.3">
      <c r="A111" s="33">
        <v>109</v>
      </c>
      <c r="B111" s="34">
        <f t="shared" si="5"/>
        <v>1208.7</v>
      </c>
      <c r="C111" s="35">
        <v>554</v>
      </c>
      <c r="D111" s="34">
        <f t="shared" si="3"/>
        <v>1208.7</v>
      </c>
      <c r="E111" s="36">
        <v>44814</v>
      </c>
      <c r="F111" s="37">
        <v>1217.8</v>
      </c>
      <c r="G111" s="36">
        <v>44815</v>
      </c>
      <c r="H111" s="38">
        <f t="shared" si="0"/>
        <v>9.0999999999999091</v>
      </c>
      <c r="I111" s="29">
        <f t="shared" si="1"/>
        <v>1</v>
      </c>
      <c r="L111" s="33"/>
      <c r="M111" s="191">
        <v>44879</v>
      </c>
      <c r="N111" s="34">
        <v>500</v>
      </c>
      <c r="O111" s="37">
        <v>0</v>
      </c>
      <c r="P111" s="35">
        <v>500</v>
      </c>
      <c r="Q111" s="40">
        <f t="shared" si="2"/>
        <v>0</v>
      </c>
      <c r="R111" s="41"/>
    </row>
    <row r="112" spans="1:20" ht="15.6" x14ac:dyDescent="0.3">
      <c r="A112" s="33">
        <v>110</v>
      </c>
      <c r="B112" s="34">
        <f t="shared" si="5"/>
        <v>1217.8</v>
      </c>
      <c r="C112" s="35">
        <v>555</v>
      </c>
      <c r="D112" s="34">
        <f t="shared" si="3"/>
        <v>1217.8</v>
      </c>
      <c r="E112" s="36">
        <v>44815</v>
      </c>
      <c r="F112" s="37">
        <v>1217.8</v>
      </c>
      <c r="G112" s="36">
        <v>44816</v>
      </c>
      <c r="H112" s="38">
        <f t="shared" si="0"/>
        <v>0</v>
      </c>
      <c r="I112" s="29">
        <f t="shared" si="1"/>
        <v>0</v>
      </c>
      <c r="L112" s="33"/>
      <c r="M112" s="191">
        <v>44880</v>
      </c>
      <c r="N112" s="34">
        <v>500</v>
      </c>
      <c r="O112" s="37">
        <v>0</v>
      </c>
      <c r="P112" s="35">
        <v>500</v>
      </c>
      <c r="Q112" s="40">
        <f t="shared" si="2"/>
        <v>0</v>
      </c>
      <c r="R112" s="41"/>
    </row>
    <row r="113" spans="1:18" ht="15.6" x14ac:dyDescent="0.3">
      <c r="A113" s="33">
        <v>111</v>
      </c>
      <c r="B113" s="34">
        <f t="shared" si="5"/>
        <v>1217.8</v>
      </c>
      <c r="C113" s="35">
        <v>555</v>
      </c>
      <c r="D113" s="34">
        <f t="shared" si="3"/>
        <v>1217.8</v>
      </c>
      <c r="E113" s="36">
        <v>44816</v>
      </c>
      <c r="F113" s="37">
        <v>1224</v>
      </c>
      <c r="G113" s="36">
        <v>44817</v>
      </c>
      <c r="H113" s="38">
        <f t="shared" si="0"/>
        <v>6.2000000000000455</v>
      </c>
      <c r="I113" s="29">
        <f t="shared" si="1"/>
        <v>1</v>
      </c>
      <c r="L113" s="33"/>
      <c r="M113" s="191">
        <v>44881</v>
      </c>
      <c r="N113" s="34">
        <v>500</v>
      </c>
      <c r="O113" s="37">
        <v>0</v>
      </c>
      <c r="P113" s="35">
        <v>500</v>
      </c>
      <c r="Q113" s="40">
        <f t="shared" si="2"/>
        <v>0</v>
      </c>
      <c r="R113" s="41"/>
    </row>
    <row r="114" spans="1:18" ht="15.6" x14ac:dyDescent="0.3">
      <c r="A114" s="33">
        <v>112</v>
      </c>
      <c r="B114" s="34">
        <f t="shared" si="5"/>
        <v>1224</v>
      </c>
      <c r="C114" s="35">
        <v>556</v>
      </c>
      <c r="D114" s="34">
        <f t="shared" si="3"/>
        <v>1224</v>
      </c>
      <c r="E114" s="36">
        <v>44817</v>
      </c>
      <c r="F114" s="37">
        <v>1225.7</v>
      </c>
      <c r="G114" s="36">
        <v>44818</v>
      </c>
      <c r="H114" s="38">
        <f t="shared" si="0"/>
        <v>1.7000000000000455</v>
      </c>
      <c r="I114" s="29">
        <f t="shared" si="1"/>
        <v>1</v>
      </c>
      <c r="L114" s="33"/>
      <c r="M114" s="191">
        <v>44882</v>
      </c>
      <c r="N114" s="34">
        <v>500</v>
      </c>
      <c r="O114" s="37">
        <v>0</v>
      </c>
      <c r="P114" s="35">
        <v>500</v>
      </c>
      <c r="Q114" s="40">
        <f t="shared" si="2"/>
        <v>0</v>
      </c>
      <c r="R114" s="41"/>
    </row>
    <row r="115" spans="1:18" ht="15.6" x14ac:dyDescent="0.3">
      <c r="A115" s="33">
        <v>113</v>
      </c>
      <c r="B115" s="34">
        <f t="shared" si="5"/>
        <v>1225.7</v>
      </c>
      <c r="C115" s="35">
        <v>557</v>
      </c>
      <c r="D115" s="34">
        <f t="shared" si="3"/>
        <v>1225.7</v>
      </c>
      <c r="E115" s="36">
        <v>44818</v>
      </c>
      <c r="F115" s="37">
        <v>1225.8</v>
      </c>
      <c r="G115" s="36">
        <v>44819</v>
      </c>
      <c r="H115" s="38">
        <f t="shared" si="0"/>
        <v>9.9999999999909051E-2</v>
      </c>
      <c r="I115" s="29">
        <f t="shared" si="1"/>
        <v>0</v>
      </c>
      <c r="L115" s="33"/>
      <c r="M115" s="191">
        <v>44883</v>
      </c>
      <c r="N115" s="34">
        <v>500</v>
      </c>
      <c r="O115" s="37">
        <v>0</v>
      </c>
      <c r="P115" s="35">
        <v>500</v>
      </c>
      <c r="Q115" s="40">
        <f t="shared" si="2"/>
        <v>0</v>
      </c>
      <c r="R115" s="41"/>
    </row>
    <row r="116" spans="1:18" ht="15.6" x14ac:dyDescent="0.3">
      <c r="A116" s="33">
        <v>114</v>
      </c>
      <c r="B116" s="34">
        <f t="shared" si="5"/>
        <v>1225.8</v>
      </c>
      <c r="C116" s="35">
        <v>557</v>
      </c>
      <c r="D116" s="34">
        <f t="shared" si="3"/>
        <v>1225.8</v>
      </c>
      <c r="E116" s="36">
        <v>44819</v>
      </c>
      <c r="F116" s="37">
        <v>1232</v>
      </c>
      <c r="G116" s="36">
        <v>44820</v>
      </c>
      <c r="H116" s="38">
        <f t="shared" si="0"/>
        <v>6.2000000000000455</v>
      </c>
      <c r="I116" s="29">
        <f t="shared" si="1"/>
        <v>1</v>
      </c>
      <c r="L116" s="33"/>
      <c r="M116" s="191">
        <v>44884</v>
      </c>
      <c r="N116" s="34">
        <v>500</v>
      </c>
      <c r="O116" s="37">
        <v>0</v>
      </c>
      <c r="P116" s="35">
        <v>500</v>
      </c>
      <c r="Q116" s="40">
        <f t="shared" si="2"/>
        <v>0</v>
      </c>
      <c r="R116" s="41"/>
    </row>
    <row r="117" spans="1:18" ht="15.6" x14ac:dyDescent="0.3">
      <c r="A117" s="33">
        <v>115</v>
      </c>
      <c r="B117" s="34">
        <f t="shared" si="5"/>
        <v>1232</v>
      </c>
      <c r="C117" s="35">
        <v>558</v>
      </c>
      <c r="D117" s="34">
        <f t="shared" si="3"/>
        <v>1232</v>
      </c>
      <c r="E117" s="36">
        <v>44820</v>
      </c>
      <c r="F117" s="37">
        <v>1232.8</v>
      </c>
      <c r="G117" s="36">
        <v>44821</v>
      </c>
      <c r="H117" s="38">
        <f t="shared" si="0"/>
        <v>0.79999999999995453</v>
      </c>
      <c r="I117" s="29">
        <f t="shared" si="1"/>
        <v>0</v>
      </c>
      <c r="L117" s="33"/>
      <c r="M117" s="191">
        <v>44885</v>
      </c>
      <c r="N117" s="34">
        <v>500</v>
      </c>
      <c r="O117" s="37">
        <v>0</v>
      </c>
      <c r="P117" s="35">
        <v>470</v>
      </c>
      <c r="Q117" s="40">
        <f t="shared" si="2"/>
        <v>30</v>
      </c>
      <c r="R117" s="41"/>
    </row>
    <row r="118" spans="1:18" ht="15.6" x14ac:dyDescent="0.3">
      <c r="A118" s="33">
        <v>116</v>
      </c>
      <c r="B118" s="34">
        <f t="shared" si="5"/>
        <v>1232.8</v>
      </c>
      <c r="C118" s="35">
        <v>558</v>
      </c>
      <c r="D118" s="34">
        <f t="shared" si="3"/>
        <v>1232.8</v>
      </c>
      <c r="E118" s="36">
        <v>44821</v>
      </c>
      <c r="F118" s="37">
        <v>1232.8</v>
      </c>
      <c r="G118" s="36">
        <v>44822</v>
      </c>
      <c r="H118" s="38">
        <f t="shared" si="0"/>
        <v>0</v>
      </c>
      <c r="I118" s="29">
        <f t="shared" si="1"/>
        <v>0</v>
      </c>
      <c r="L118" s="33"/>
      <c r="M118" s="191">
        <v>44886</v>
      </c>
      <c r="N118" s="34">
        <v>470</v>
      </c>
      <c r="O118" s="37">
        <v>0</v>
      </c>
      <c r="P118" s="35">
        <v>470</v>
      </c>
      <c r="Q118" s="40">
        <f t="shared" si="2"/>
        <v>0</v>
      </c>
      <c r="R118" s="41"/>
    </row>
    <row r="119" spans="1:18" ht="15.6" x14ac:dyDescent="0.3">
      <c r="A119" s="33">
        <v>117</v>
      </c>
      <c r="B119" s="34">
        <f t="shared" si="5"/>
        <v>1232.8</v>
      </c>
      <c r="C119" s="35">
        <v>558</v>
      </c>
      <c r="D119" s="34">
        <f t="shared" si="3"/>
        <v>1232.8</v>
      </c>
      <c r="E119" s="36">
        <v>44822</v>
      </c>
      <c r="F119" s="37">
        <v>1232.9000000000001</v>
      </c>
      <c r="G119" s="36">
        <v>44823</v>
      </c>
      <c r="H119" s="38">
        <f t="shared" si="0"/>
        <v>0.10000000000013642</v>
      </c>
      <c r="I119" s="29">
        <f t="shared" si="1"/>
        <v>1</v>
      </c>
      <c r="L119" s="33"/>
      <c r="M119" s="191">
        <v>44887</v>
      </c>
      <c r="N119" s="34">
        <v>470</v>
      </c>
      <c r="O119" s="37">
        <v>0</v>
      </c>
      <c r="P119" s="35">
        <v>470</v>
      </c>
      <c r="Q119" s="40">
        <f t="shared" si="2"/>
        <v>0</v>
      </c>
      <c r="R119" s="41"/>
    </row>
    <row r="120" spans="1:18" ht="15.6" x14ac:dyDescent="0.3">
      <c r="A120" s="33">
        <v>118</v>
      </c>
      <c r="B120" s="34">
        <f t="shared" si="5"/>
        <v>1232.9000000000001</v>
      </c>
      <c r="C120" s="35">
        <v>559</v>
      </c>
      <c r="D120" s="34">
        <f t="shared" si="3"/>
        <v>1232.9000000000001</v>
      </c>
      <c r="E120" s="36">
        <v>44823</v>
      </c>
      <c r="F120" s="37">
        <v>1233</v>
      </c>
      <c r="G120" s="36">
        <v>44824</v>
      </c>
      <c r="H120" s="38">
        <f t="shared" si="0"/>
        <v>9.9999999999909051E-2</v>
      </c>
      <c r="I120" s="29">
        <f t="shared" si="1"/>
        <v>0</v>
      </c>
      <c r="L120" s="33"/>
      <c r="M120" s="191">
        <v>44888</v>
      </c>
      <c r="N120" s="34">
        <v>470</v>
      </c>
      <c r="O120" s="37">
        <v>0</v>
      </c>
      <c r="P120" s="35">
        <v>470</v>
      </c>
      <c r="Q120" s="40">
        <f t="shared" si="2"/>
        <v>0</v>
      </c>
      <c r="R120" s="41"/>
    </row>
    <row r="121" spans="1:18" ht="15.6" x14ac:dyDescent="0.3">
      <c r="A121" s="33">
        <v>119</v>
      </c>
      <c r="B121" s="34">
        <f t="shared" si="5"/>
        <v>1233</v>
      </c>
      <c r="C121" s="35">
        <v>559</v>
      </c>
      <c r="D121" s="34">
        <f t="shared" si="3"/>
        <v>1233</v>
      </c>
      <c r="E121" s="36">
        <v>44824</v>
      </c>
      <c r="F121" s="37">
        <v>1233</v>
      </c>
      <c r="G121" s="36">
        <v>44825</v>
      </c>
      <c r="H121" s="38">
        <f t="shared" si="0"/>
        <v>0</v>
      </c>
      <c r="I121" s="29">
        <f t="shared" si="1"/>
        <v>0</v>
      </c>
      <c r="L121" s="33"/>
      <c r="M121" s="191">
        <v>44889</v>
      </c>
      <c r="N121" s="34">
        <v>470</v>
      </c>
      <c r="O121" s="37">
        <v>0</v>
      </c>
      <c r="P121" s="35">
        <v>470</v>
      </c>
      <c r="Q121" s="40">
        <f t="shared" si="2"/>
        <v>0</v>
      </c>
      <c r="R121" s="41"/>
    </row>
    <row r="122" spans="1:18" ht="15.6" x14ac:dyDescent="0.3">
      <c r="A122" s="33">
        <v>120</v>
      </c>
      <c r="B122" s="34">
        <f t="shared" si="5"/>
        <v>1233</v>
      </c>
      <c r="C122" s="35">
        <v>559</v>
      </c>
      <c r="D122" s="34">
        <f t="shared" si="3"/>
        <v>1233</v>
      </c>
      <c r="E122" s="36">
        <v>44825</v>
      </c>
      <c r="F122" s="37">
        <v>1233</v>
      </c>
      <c r="G122" s="36">
        <v>44826</v>
      </c>
      <c r="H122" s="38">
        <f t="shared" si="0"/>
        <v>0</v>
      </c>
      <c r="I122" s="29">
        <f t="shared" si="1"/>
        <v>0</v>
      </c>
      <c r="L122" s="33"/>
      <c r="M122" s="191">
        <v>44890</v>
      </c>
      <c r="N122" s="34">
        <v>470</v>
      </c>
      <c r="O122" s="37">
        <v>0</v>
      </c>
      <c r="P122" s="35">
        <v>470</v>
      </c>
      <c r="Q122" s="40">
        <f t="shared" si="2"/>
        <v>0</v>
      </c>
      <c r="R122" s="41"/>
    </row>
    <row r="123" spans="1:18" ht="15.6" x14ac:dyDescent="0.3">
      <c r="A123" s="33">
        <v>121</v>
      </c>
      <c r="B123" s="34">
        <f t="shared" si="5"/>
        <v>1233</v>
      </c>
      <c r="C123" s="35">
        <v>559</v>
      </c>
      <c r="D123" s="34">
        <f t="shared" si="3"/>
        <v>1233</v>
      </c>
      <c r="E123" s="36">
        <v>44826</v>
      </c>
      <c r="F123" s="37">
        <v>1239</v>
      </c>
      <c r="G123" s="36">
        <v>44827</v>
      </c>
      <c r="H123" s="38">
        <f t="shared" si="0"/>
        <v>6</v>
      </c>
      <c r="I123" s="29">
        <f t="shared" si="1"/>
        <v>3</v>
      </c>
      <c r="L123" s="33"/>
      <c r="M123" s="191">
        <v>44891</v>
      </c>
      <c r="N123" s="34">
        <v>470</v>
      </c>
      <c r="O123" s="37">
        <v>0</v>
      </c>
      <c r="P123" s="35">
        <v>470</v>
      </c>
      <c r="Q123" s="40">
        <f t="shared" si="2"/>
        <v>0</v>
      </c>
      <c r="R123" s="41"/>
    </row>
    <row r="124" spans="1:18" ht="15.6" x14ac:dyDescent="0.3">
      <c r="A124" s="33">
        <v>122</v>
      </c>
      <c r="B124" s="34">
        <f t="shared" si="5"/>
        <v>1239</v>
      </c>
      <c r="C124" s="35">
        <v>562</v>
      </c>
      <c r="D124" s="34">
        <f t="shared" si="3"/>
        <v>1239</v>
      </c>
      <c r="E124" s="36">
        <v>44827</v>
      </c>
      <c r="F124" s="37">
        <v>1243.5</v>
      </c>
      <c r="G124" s="36">
        <v>44828</v>
      </c>
      <c r="H124" s="38">
        <f t="shared" si="0"/>
        <v>4.5</v>
      </c>
      <c r="I124" s="29">
        <f t="shared" si="1"/>
        <v>1</v>
      </c>
      <c r="L124" s="33"/>
      <c r="M124" s="191">
        <v>44892</v>
      </c>
      <c r="N124" s="34">
        <v>470</v>
      </c>
      <c r="O124" s="37">
        <v>0</v>
      </c>
      <c r="P124" s="35">
        <v>470</v>
      </c>
      <c r="Q124" s="40">
        <f t="shared" si="2"/>
        <v>0</v>
      </c>
      <c r="R124" s="41"/>
    </row>
    <row r="125" spans="1:18" ht="15.6" x14ac:dyDescent="0.3">
      <c r="A125" s="33">
        <v>123</v>
      </c>
      <c r="B125" s="34">
        <f t="shared" si="5"/>
        <v>1243.5</v>
      </c>
      <c r="C125" s="35">
        <v>563</v>
      </c>
      <c r="D125" s="34">
        <f t="shared" si="3"/>
        <v>1243.5</v>
      </c>
      <c r="E125" s="36">
        <v>44828</v>
      </c>
      <c r="F125" s="37">
        <v>1243.5</v>
      </c>
      <c r="G125" s="36">
        <v>44829</v>
      </c>
      <c r="H125" s="38">
        <f t="shared" si="0"/>
        <v>0</v>
      </c>
      <c r="I125" s="29">
        <f t="shared" si="1"/>
        <v>0</v>
      </c>
      <c r="L125" s="33"/>
      <c r="M125" s="191">
        <v>44893</v>
      </c>
      <c r="N125" s="34">
        <v>470</v>
      </c>
      <c r="O125" s="37">
        <v>0</v>
      </c>
      <c r="P125" s="35">
        <v>470</v>
      </c>
      <c r="Q125" s="40">
        <f t="shared" si="2"/>
        <v>0</v>
      </c>
      <c r="R125" s="41"/>
    </row>
    <row r="126" spans="1:18" ht="15.6" x14ac:dyDescent="0.3">
      <c r="A126" s="33">
        <v>124</v>
      </c>
      <c r="B126" s="34">
        <f t="shared" si="5"/>
        <v>1243.5</v>
      </c>
      <c r="C126" s="35">
        <v>563</v>
      </c>
      <c r="D126" s="34">
        <f t="shared" si="3"/>
        <v>1243.5</v>
      </c>
      <c r="E126" s="36">
        <v>44829</v>
      </c>
      <c r="F126" s="37">
        <v>1244.4000000000001</v>
      </c>
      <c r="G126" s="36">
        <v>44830</v>
      </c>
      <c r="H126" s="38">
        <f t="shared" si="0"/>
        <v>0.90000000000009095</v>
      </c>
      <c r="I126" s="29">
        <f t="shared" si="1"/>
        <v>1</v>
      </c>
      <c r="L126" s="33"/>
      <c r="M126" s="191">
        <v>44894</v>
      </c>
      <c r="N126" s="34">
        <v>470</v>
      </c>
      <c r="O126" s="37">
        <v>0</v>
      </c>
      <c r="P126" s="35">
        <v>470</v>
      </c>
      <c r="Q126" s="40">
        <f t="shared" si="2"/>
        <v>0</v>
      </c>
      <c r="R126" s="41"/>
    </row>
    <row r="127" spans="1:18" ht="15.6" x14ac:dyDescent="0.3">
      <c r="A127" s="33">
        <v>125</v>
      </c>
      <c r="B127" s="34">
        <f t="shared" si="5"/>
        <v>1244.4000000000001</v>
      </c>
      <c r="C127" s="35">
        <v>564</v>
      </c>
      <c r="D127" s="34">
        <f t="shared" si="3"/>
        <v>1244.4000000000001</v>
      </c>
      <c r="E127" s="36">
        <v>44830</v>
      </c>
      <c r="F127" s="37">
        <v>1249.2</v>
      </c>
      <c r="G127" s="36">
        <v>44831</v>
      </c>
      <c r="H127" s="38">
        <f t="shared" si="0"/>
        <v>4.7999999999999545</v>
      </c>
      <c r="I127" s="29">
        <f t="shared" si="1"/>
        <v>1</v>
      </c>
      <c r="L127" s="33"/>
      <c r="M127" s="191">
        <v>44895</v>
      </c>
      <c r="N127" s="34">
        <v>470</v>
      </c>
      <c r="O127" s="37">
        <v>0</v>
      </c>
      <c r="P127" s="35">
        <v>470</v>
      </c>
      <c r="Q127" s="40">
        <f t="shared" si="2"/>
        <v>0</v>
      </c>
      <c r="R127" s="41"/>
    </row>
    <row r="128" spans="1:18" ht="15.6" x14ac:dyDescent="0.3">
      <c r="A128" s="33">
        <v>126</v>
      </c>
      <c r="B128" s="34">
        <f t="shared" si="5"/>
        <v>1249.2</v>
      </c>
      <c r="C128" s="35">
        <v>565</v>
      </c>
      <c r="D128" s="34">
        <f t="shared" si="3"/>
        <v>1249.2</v>
      </c>
      <c r="E128" s="36">
        <v>44831</v>
      </c>
      <c r="F128" s="37">
        <v>1255.5</v>
      </c>
      <c r="G128" s="36">
        <v>44832</v>
      </c>
      <c r="H128" s="38">
        <f t="shared" si="0"/>
        <v>6.2999999999999545</v>
      </c>
      <c r="I128" s="29">
        <f t="shared" si="1"/>
        <v>2</v>
      </c>
      <c r="L128" s="33"/>
      <c r="M128" s="191">
        <v>44896</v>
      </c>
      <c r="N128" s="34">
        <v>470</v>
      </c>
      <c r="O128" s="37">
        <v>0</v>
      </c>
      <c r="P128" s="35">
        <v>470</v>
      </c>
      <c r="Q128" s="40">
        <f t="shared" si="2"/>
        <v>0</v>
      </c>
      <c r="R128" s="41"/>
    </row>
    <row r="129" spans="1:18" ht="15.6" x14ac:dyDescent="0.3">
      <c r="A129" s="33">
        <v>127</v>
      </c>
      <c r="B129" s="34">
        <f t="shared" si="5"/>
        <v>1255.5</v>
      </c>
      <c r="C129" s="35">
        <v>567</v>
      </c>
      <c r="D129" s="34">
        <f t="shared" si="3"/>
        <v>1255.5</v>
      </c>
      <c r="E129" s="36">
        <v>44832</v>
      </c>
      <c r="F129" s="37">
        <v>1255.5999999999999</v>
      </c>
      <c r="G129" s="36">
        <v>44833</v>
      </c>
      <c r="H129" s="38">
        <f t="shared" si="0"/>
        <v>9.9999999999909051E-2</v>
      </c>
      <c r="I129" s="29">
        <f t="shared" si="1"/>
        <v>1</v>
      </c>
      <c r="L129" s="33"/>
      <c r="M129" s="191">
        <v>44897</v>
      </c>
      <c r="N129" s="34">
        <v>470</v>
      </c>
      <c r="O129" s="37">
        <v>0</v>
      </c>
      <c r="P129" s="35">
        <v>470</v>
      </c>
      <c r="Q129" s="40">
        <f t="shared" si="2"/>
        <v>0</v>
      </c>
      <c r="R129" s="41"/>
    </row>
    <row r="130" spans="1:18" ht="15.6" x14ac:dyDescent="0.3">
      <c r="A130" s="33">
        <v>128</v>
      </c>
      <c r="B130" s="34">
        <f t="shared" si="5"/>
        <v>1255.5999999999999</v>
      </c>
      <c r="C130" s="35">
        <v>568</v>
      </c>
      <c r="D130" s="34">
        <f t="shared" si="3"/>
        <v>1255.5999999999999</v>
      </c>
      <c r="E130" s="36">
        <v>44833</v>
      </c>
      <c r="F130" s="37">
        <v>1255.7</v>
      </c>
      <c r="G130" s="36">
        <v>44834</v>
      </c>
      <c r="H130" s="38">
        <f t="shared" si="0"/>
        <v>0.10000000000013642</v>
      </c>
      <c r="I130" s="29">
        <f t="shared" si="1"/>
        <v>0</v>
      </c>
      <c r="L130" s="33"/>
      <c r="M130" s="191">
        <v>44898</v>
      </c>
      <c r="N130" s="34">
        <v>470</v>
      </c>
      <c r="O130" s="37">
        <v>0</v>
      </c>
      <c r="P130" s="35">
        <v>470</v>
      </c>
      <c r="Q130" s="40">
        <f t="shared" si="2"/>
        <v>0</v>
      </c>
      <c r="R130" s="41"/>
    </row>
    <row r="131" spans="1:18" ht="15.6" x14ac:dyDescent="0.3">
      <c r="A131" s="33">
        <v>129</v>
      </c>
      <c r="B131" s="34">
        <f t="shared" si="5"/>
        <v>1255.7</v>
      </c>
      <c r="C131" s="35">
        <v>568</v>
      </c>
      <c r="D131" s="34">
        <f t="shared" si="3"/>
        <v>1255.7</v>
      </c>
      <c r="E131" s="36">
        <v>44834</v>
      </c>
      <c r="F131" s="37">
        <v>1257.9000000000001</v>
      </c>
      <c r="G131" s="36">
        <v>44835</v>
      </c>
      <c r="H131" s="38">
        <f t="shared" si="0"/>
        <v>2.2000000000000455</v>
      </c>
      <c r="I131" s="29">
        <f t="shared" si="1"/>
        <v>2</v>
      </c>
      <c r="L131" s="33"/>
      <c r="M131" s="191">
        <v>44899</v>
      </c>
      <c r="N131" s="34">
        <v>470</v>
      </c>
      <c r="O131" s="37">
        <v>0</v>
      </c>
      <c r="P131" s="35">
        <v>470</v>
      </c>
      <c r="Q131" s="40">
        <f t="shared" si="2"/>
        <v>0</v>
      </c>
      <c r="R131" s="41"/>
    </row>
    <row r="132" spans="1:18" ht="15.6" x14ac:dyDescent="0.3">
      <c r="A132" s="33">
        <v>130</v>
      </c>
      <c r="B132" s="34">
        <f t="shared" si="5"/>
        <v>1257.9000000000001</v>
      </c>
      <c r="C132" s="35">
        <v>570</v>
      </c>
      <c r="D132" s="34">
        <f t="shared" si="3"/>
        <v>1257.9000000000001</v>
      </c>
      <c r="E132" s="36">
        <v>44835</v>
      </c>
      <c r="F132" s="37">
        <v>1260.3</v>
      </c>
      <c r="G132" s="36">
        <v>44836</v>
      </c>
      <c r="H132" s="38">
        <f t="shared" si="0"/>
        <v>2.3999999999998636</v>
      </c>
      <c r="I132" s="29">
        <f t="shared" si="1"/>
        <v>2</v>
      </c>
      <c r="L132" s="33"/>
      <c r="M132" s="191">
        <v>44900</v>
      </c>
      <c r="N132" s="34">
        <v>470</v>
      </c>
      <c r="O132" s="37">
        <v>0</v>
      </c>
      <c r="P132" s="35">
        <v>470</v>
      </c>
      <c r="Q132" s="40">
        <f t="shared" si="2"/>
        <v>0</v>
      </c>
      <c r="R132" s="41"/>
    </row>
    <row r="133" spans="1:18" ht="15.6" x14ac:dyDescent="0.3">
      <c r="A133" s="33">
        <v>131</v>
      </c>
      <c r="B133" s="34">
        <f t="shared" si="5"/>
        <v>1260.3</v>
      </c>
      <c r="C133" s="35">
        <v>572</v>
      </c>
      <c r="D133" s="34">
        <f t="shared" si="3"/>
        <v>1260.3</v>
      </c>
      <c r="E133" s="36">
        <v>44836</v>
      </c>
      <c r="F133" s="37">
        <v>1263.7</v>
      </c>
      <c r="G133" s="36">
        <v>44837</v>
      </c>
      <c r="H133" s="38">
        <f t="shared" si="0"/>
        <v>3.4000000000000909</v>
      </c>
      <c r="I133" s="29">
        <f t="shared" si="1"/>
        <v>1</v>
      </c>
      <c r="L133" s="33"/>
      <c r="M133" s="191">
        <v>44901</v>
      </c>
      <c r="N133" s="34">
        <v>470</v>
      </c>
      <c r="O133" s="37">
        <v>0</v>
      </c>
      <c r="P133" s="35">
        <v>470</v>
      </c>
      <c r="Q133" s="40">
        <f t="shared" si="2"/>
        <v>0</v>
      </c>
      <c r="R133" s="41"/>
    </row>
    <row r="134" spans="1:18" ht="15.6" x14ac:dyDescent="0.3">
      <c r="A134" s="33">
        <v>132</v>
      </c>
      <c r="B134" s="34">
        <f t="shared" si="5"/>
        <v>1263.7</v>
      </c>
      <c r="C134" s="35">
        <v>573</v>
      </c>
      <c r="D134" s="34">
        <f t="shared" si="3"/>
        <v>1263.7</v>
      </c>
      <c r="E134" s="36">
        <v>44837</v>
      </c>
      <c r="F134" s="37">
        <v>1263.7</v>
      </c>
      <c r="G134" s="36">
        <v>44838</v>
      </c>
      <c r="H134" s="38">
        <f t="shared" si="0"/>
        <v>0</v>
      </c>
      <c r="I134" s="29">
        <f t="shared" si="1"/>
        <v>0</v>
      </c>
      <c r="L134" s="33"/>
      <c r="M134" s="191">
        <v>44902</v>
      </c>
      <c r="N134" s="34">
        <v>470</v>
      </c>
      <c r="O134" s="37">
        <v>0</v>
      </c>
      <c r="P134" s="35">
        <v>470</v>
      </c>
      <c r="Q134" s="40">
        <f t="shared" si="2"/>
        <v>0</v>
      </c>
      <c r="R134" s="41"/>
    </row>
    <row r="135" spans="1:18" ht="15.6" x14ac:dyDescent="0.3">
      <c r="A135" s="33">
        <v>133</v>
      </c>
      <c r="B135" s="34">
        <f t="shared" si="5"/>
        <v>1263.7</v>
      </c>
      <c r="C135" s="35">
        <v>573</v>
      </c>
      <c r="D135" s="34">
        <f t="shared" si="3"/>
        <v>1263.7</v>
      </c>
      <c r="E135" s="36">
        <v>44838</v>
      </c>
      <c r="F135" s="37">
        <v>1263.7</v>
      </c>
      <c r="G135" s="36">
        <v>44839</v>
      </c>
      <c r="H135" s="38">
        <f t="shared" si="0"/>
        <v>0</v>
      </c>
      <c r="I135" s="29">
        <f t="shared" si="1"/>
        <v>0</v>
      </c>
      <c r="L135" s="33"/>
      <c r="M135" s="191">
        <v>44903</v>
      </c>
      <c r="N135" s="34">
        <v>470</v>
      </c>
      <c r="O135" s="37">
        <v>0</v>
      </c>
      <c r="P135" s="35">
        <v>450</v>
      </c>
      <c r="Q135" s="40">
        <f t="shared" si="2"/>
        <v>20</v>
      </c>
      <c r="R135" s="41"/>
    </row>
    <row r="136" spans="1:18" ht="15.6" x14ac:dyDescent="0.3">
      <c r="A136" s="33">
        <v>134</v>
      </c>
      <c r="B136" s="34">
        <f t="shared" si="5"/>
        <v>1263.7</v>
      </c>
      <c r="C136" s="35">
        <v>573</v>
      </c>
      <c r="D136" s="34">
        <f t="shared" si="3"/>
        <v>1263.7</v>
      </c>
      <c r="E136" s="36">
        <v>44839</v>
      </c>
      <c r="F136" s="37">
        <v>1267</v>
      </c>
      <c r="G136" s="36">
        <v>44840</v>
      </c>
      <c r="H136" s="38">
        <f t="shared" si="0"/>
        <v>3.2999999999999545</v>
      </c>
      <c r="I136" s="29">
        <f t="shared" si="1"/>
        <v>2</v>
      </c>
      <c r="L136" s="33"/>
      <c r="M136" s="191">
        <v>44904</v>
      </c>
      <c r="N136" s="34">
        <v>450</v>
      </c>
      <c r="O136" s="37">
        <v>0</v>
      </c>
      <c r="P136" s="35">
        <v>380</v>
      </c>
      <c r="Q136" s="40">
        <f t="shared" si="2"/>
        <v>70</v>
      </c>
      <c r="R136" s="41"/>
    </row>
    <row r="137" spans="1:18" ht="15.6" x14ac:dyDescent="0.3">
      <c r="A137" s="33">
        <v>135</v>
      </c>
      <c r="B137" s="34">
        <f t="shared" si="5"/>
        <v>1267</v>
      </c>
      <c r="C137" s="35">
        <v>575</v>
      </c>
      <c r="D137" s="34">
        <f t="shared" si="3"/>
        <v>1267</v>
      </c>
      <c r="E137" s="36">
        <v>44840</v>
      </c>
      <c r="F137" s="37">
        <v>1267</v>
      </c>
      <c r="G137" s="36">
        <v>44841</v>
      </c>
      <c r="H137" s="38">
        <f t="shared" si="0"/>
        <v>0</v>
      </c>
      <c r="I137" s="29">
        <f t="shared" si="1"/>
        <v>0</v>
      </c>
      <c r="L137" s="33"/>
      <c r="M137" s="191">
        <v>44905</v>
      </c>
      <c r="N137" s="34">
        <v>380</v>
      </c>
      <c r="O137" s="37">
        <v>0</v>
      </c>
      <c r="P137" s="35">
        <v>350</v>
      </c>
      <c r="Q137" s="40">
        <f t="shared" si="2"/>
        <v>30</v>
      </c>
      <c r="R137" s="41"/>
    </row>
    <row r="138" spans="1:18" ht="15.6" x14ac:dyDescent="0.3">
      <c r="A138" s="33">
        <v>136</v>
      </c>
      <c r="B138" s="34">
        <f t="shared" si="5"/>
        <v>1267</v>
      </c>
      <c r="C138" s="35">
        <v>575</v>
      </c>
      <c r="D138" s="34">
        <f t="shared" si="3"/>
        <v>1267</v>
      </c>
      <c r="E138" s="36">
        <v>44841</v>
      </c>
      <c r="F138" s="37">
        <v>1267.0999999999999</v>
      </c>
      <c r="G138" s="36">
        <v>44842</v>
      </c>
      <c r="H138" s="38">
        <f t="shared" si="0"/>
        <v>9.9999999999909051E-2</v>
      </c>
      <c r="I138" s="29">
        <f t="shared" si="1"/>
        <v>1</v>
      </c>
      <c r="L138" s="33"/>
      <c r="M138" s="191">
        <v>44906</v>
      </c>
      <c r="N138" s="34">
        <v>350</v>
      </c>
      <c r="O138" s="37">
        <v>0</v>
      </c>
      <c r="P138" s="35">
        <v>350</v>
      </c>
      <c r="Q138" s="40">
        <f t="shared" si="2"/>
        <v>0</v>
      </c>
      <c r="R138" s="41"/>
    </row>
    <row r="139" spans="1:18" ht="15.6" x14ac:dyDescent="0.3">
      <c r="A139" s="33">
        <v>137</v>
      </c>
      <c r="B139" s="34">
        <f t="shared" si="5"/>
        <v>1267.0999999999999</v>
      </c>
      <c r="C139" s="35">
        <v>576</v>
      </c>
      <c r="D139" s="34">
        <f t="shared" si="3"/>
        <v>1267.0999999999999</v>
      </c>
      <c r="E139" s="36">
        <v>44842</v>
      </c>
      <c r="F139" s="37">
        <v>1267.0999999999999</v>
      </c>
      <c r="G139" s="36">
        <v>44843</v>
      </c>
      <c r="H139" s="38">
        <f t="shared" si="0"/>
        <v>0</v>
      </c>
      <c r="I139" s="29">
        <f t="shared" si="1"/>
        <v>0</v>
      </c>
      <c r="L139" s="33"/>
      <c r="M139" s="191">
        <v>44907</v>
      </c>
      <c r="N139" s="34">
        <v>350</v>
      </c>
      <c r="O139" s="37">
        <v>300</v>
      </c>
      <c r="P139" s="35">
        <v>570</v>
      </c>
      <c r="Q139" s="40">
        <f t="shared" si="2"/>
        <v>80</v>
      </c>
      <c r="R139" s="41"/>
    </row>
    <row r="140" spans="1:18" ht="15.6" x14ac:dyDescent="0.3">
      <c r="A140" s="33">
        <v>138</v>
      </c>
      <c r="B140" s="34">
        <f t="shared" si="5"/>
        <v>1267.0999999999999</v>
      </c>
      <c r="C140" s="35">
        <v>576</v>
      </c>
      <c r="D140" s="34">
        <f t="shared" si="3"/>
        <v>1267.0999999999999</v>
      </c>
      <c r="E140" s="36">
        <v>44843</v>
      </c>
      <c r="F140" s="37">
        <v>1267.0999999999999</v>
      </c>
      <c r="G140" s="36">
        <v>44844</v>
      </c>
      <c r="H140" s="38">
        <f t="shared" si="0"/>
        <v>0</v>
      </c>
      <c r="I140" s="29">
        <f t="shared" si="1"/>
        <v>0</v>
      </c>
      <c r="L140" s="33"/>
      <c r="M140" s="191">
        <v>44908</v>
      </c>
      <c r="N140" s="34">
        <v>570</v>
      </c>
      <c r="O140" s="37">
        <v>0</v>
      </c>
      <c r="P140" s="35">
        <v>570</v>
      </c>
      <c r="Q140" s="40">
        <f t="shared" si="2"/>
        <v>0</v>
      </c>
      <c r="R140" s="41"/>
    </row>
    <row r="141" spans="1:18" ht="15.6" x14ac:dyDescent="0.3">
      <c r="A141" s="33">
        <v>139</v>
      </c>
      <c r="B141" s="34">
        <f t="shared" si="5"/>
        <v>1267.0999999999999</v>
      </c>
      <c r="C141" s="35">
        <v>576</v>
      </c>
      <c r="D141" s="34">
        <f t="shared" si="3"/>
        <v>1267.0999999999999</v>
      </c>
      <c r="E141" s="36">
        <v>44844</v>
      </c>
      <c r="F141" s="37">
        <v>1269</v>
      </c>
      <c r="G141" s="36">
        <v>44845</v>
      </c>
      <c r="H141" s="38">
        <f t="shared" si="0"/>
        <v>1.9000000000000909</v>
      </c>
      <c r="I141" s="29">
        <f t="shared" si="1"/>
        <v>2</v>
      </c>
      <c r="L141" s="33"/>
      <c r="M141" s="191">
        <v>44909</v>
      </c>
      <c r="N141" s="34">
        <v>570</v>
      </c>
      <c r="O141" s="37">
        <v>0</v>
      </c>
      <c r="P141" s="35">
        <v>570</v>
      </c>
      <c r="Q141" s="40">
        <f t="shared" si="2"/>
        <v>0</v>
      </c>
      <c r="R141" s="41"/>
    </row>
    <row r="142" spans="1:18" ht="15.6" x14ac:dyDescent="0.3">
      <c r="A142" s="33">
        <v>140</v>
      </c>
      <c r="B142" s="34">
        <f t="shared" si="5"/>
        <v>1269</v>
      </c>
      <c r="C142" s="35">
        <v>578</v>
      </c>
      <c r="D142" s="34">
        <f t="shared" si="3"/>
        <v>1269</v>
      </c>
      <c r="E142" s="36">
        <v>44845</v>
      </c>
      <c r="F142" s="37">
        <v>1269.9000000000001</v>
      </c>
      <c r="G142" s="36">
        <v>44846</v>
      </c>
      <c r="H142" s="38">
        <f t="shared" si="0"/>
        <v>0.90000000000009095</v>
      </c>
      <c r="I142" s="29">
        <f t="shared" si="1"/>
        <v>1</v>
      </c>
      <c r="L142" s="33"/>
      <c r="M142" s="191">
        <v>44910</v>
      </c>
      <c r="N142" s="34">
        <v>570</v>
      </c>
      <c r="O142" s="37">
        <v>0</v>
      </c>
      <c r="P142" s="35">
        <v>570</v>
      </c>
      <c r="Q142" s="40">
        <f t="shared" si="2"/>
        <v>0</v>
      </c>
      <c r="R142" s="41"/>
    </row>
    <row r="143" spans="1:18" ht="15.6" x14ac:dyDescent="0.3">
      <c r="A143" s="33">
        <v>141</v>
      </c>
      <c r="B143" s="34">
        <f t="shared" si="5"/>
        <v>1269.9000000000001</v>
      </c>
      <c r="C143" s="35">
        <v>579</v>
      </c>
      <c r="D143" s="34">
        <f t="shared" si="3"/>
        <v>1269.9000000000001</v>
      </c>
      <c r="E143" s="36">
        <v>44846</v>
      </c>
      <c r="F143" s="37">
        <v>1270</v>
      </c>
      <c r="G143" s="36">
        <v>44847</v>
      </c>
      <c r="H143" s="38">
        <f t="shared" si="0"/>
        <v>9.9999999999909051E-2</v>
      </c>
      <c r="I143" s="29">
        <f t="shared" si="1"/>
        <v>1</v>
      </c>
      <c r="L143" s="33"/>
      <c r="M143" s="191">
        <v>44911</v>
      </c>
      <c r="N143" s="34">
        <v>570</v>
      </c>
      <c r="O143" s="37">
        <v>0</v>
      </c>
      <c r="P143" s="35">
        <v>570</v>
      </c>
      <c r="Q143" s="40">
        <f t="shared" si="2"/>
        <v>0</v>
      </c>
      <c r="R143" s="41"/>
    </row>
    <row r="144" spans="1:18" ht="15.6" x14ac:dyDescent="0.3">
      <c r="A144" s="33">
        <v>142</v>
      </c>
      <c r="B144" s="34">
        <f t="shared" si="5"/>
        <v>1270</v>
      </c>
      <c r="C144" s="35">
        <v>580</v>
      </c>
      <c r="D144" s="34">
        <f t="shared" si="3"/>
        <v>1270</v>
      </c>
      <c r="E144" s="36">
        <v>44847</v>
      </c>
      <c r="F144" s="37">
        <v>1270</v>
      </c>
      <c r="G144" s="36">
        <v>44848</v>
      </c>
      <c r="H144" s="38">
        <f t="shared" si="0"/>
        <v>0</v>
      </c>
      <c r="I144" s="29">
        <f t="shared" si="1"/>
        <v>0</v>
      </c>
      <c r="L144" s="33"/>
      <c r="M144" s="191">
        <v>44912</v>
      </c>
      <c r="N144" s="34">
        <v>570</v>
      </c>
      <c r="O144" s="37">
        <v>0</v>
      </c>
      <c r="P144" s="35">
        <v>570</v>
      </c>
      <c r="Q144" s="40">
        <f t="shared" si="2"/>
        <v>0</v>
      </c>
      <c r="R144" s="41"/>
    </row>
    <row r="145" spans="1:20" ht="15.6" x14ac:dyDescent="0.3">
      <c r="A145" s="33">
        <v>143</v>
      </c>
      <c r="B145" s="34">
        <f t="shared" si="5"/>
        <v>1270</v>
      </c>
      <c r="C145" s="35">
        <v>580</v>
      </c>
      <c r="D145" s="34">
        <f t="shared" si="3"/>
        <v>1270</v>
      </c>
      <c r="E145" s="36">
        <v>44848</v>
      </c>
      <c r="F145" s="37">
        <v>1270</v>
      </c>
      <c r="G145" s="36">
        <v>44849</v>
      </c>
      <c r="H145" s="38">
        <f t="shared" si="0"/>
        <v>0</v>
      </c>
      <c r="I145" s="29">
        <f t="shared" si="1"/>
        <v>0</v>
      </c>
      <c r="L145" s="33"/>
      <c r="M145" s="191">
        <v>44913</v>
      </c>
      <c r="N145" s="34">
        <v>570</v>
      </c>
      <c r="O145" s="37">
        <v>0</v>
      </c>
      <c r="P145" s="35">
        <v>570</v>
      </c>
      <c r="Q145" s="40">
        <f t="shared" si="2"/>
        <v>0</v>
      </c>
      <c r="R145" s="41"/>
    </row>
    <row r="146" spans="1:20" ht="15.6" x14ac:dyDescent="0.3">
      <c r="A146" s="33">
        <v>144</v>
      </c>
      <c r="B146" s="34">
        <f t="shared" si="5"/>
        <v>1270</v>
      </c>
      <c r="C146" s="35">
        <v>580</v>
      </c>
      <c r="D146" s="34">
        <f t="shared" si="3"/>
        <v>1270</v>
      </c>
      <c r="E146" s="36">
        <v>44849</v>
      </c>
      <c r="F146" s="37">
        <v>1270.3</v>
      </c>
      <c r="G146" s="36">
        <v>44850</v>
      </c>
      <c r="H146" s="38">
        <f t="shared" si="0"/>
        <v>0.29999999999995453</v>
      </c>
      <c r="I146" s="29">
        <f t="shared" si="1"/>
        <v>3</v>
      </c>
      <c r="L146" s="33"/>
      <c r="M146" s="191">
        <v>44914</v>
      </c>
      <c r="N146" s="34">
        <v>570</v>
      </c>
      <c r="O146" s="37">
        <v>0</v>
      </c>
      <c r="P146" s="35">
        <v>570</v>
      </c>
      <c r="Q146" s="40">
        <f t="shared" si="2"/>
        <v>0</v>
      </c>
      <c r="R146" s="41"/>
    </row>
    <row r="147" spans="1:20" ht="15.6" x14ac:dyDescent="0.3">
      <c r="A147" s="33">
        <v>145</v>
      </c>
      <c r="B147" s="34">
        <f t="shared" si="5"/>
        <v>1270.3</v>
      </c>
      <c r="C147" s="35">
        <v>583</v>
      </c>
      <c r="D147" s="34">
        <f t="shared" si="3"/>
        <v>1270.3</v>
      </c>
      <c r="E147" s="36">
        <v>44850</v>
      </c>
      <c r="F147" s="37">
        <v>1270.4000000000001</v>
      </c>
      <c r="G147" s="36">
        <v>44851</v>
      </c>
      <c r="H147" s="38">
        <f t="shared" si="0"/>
        <v>0.10000000000013642</v>
      </c>
      <c r="I147" s="29">
        <f t="shared" si="1"/>
        <v>1</v>
      </c>
      <c r="L147" s="33"/>
      <c r="M147" s="191">
        <v>44915</v>
      </c>
      <c r="N147" s="34">
        <v>570</v>
      </c>
      <c r="O147" s="37">
        <v>0</v>
      </c>
      <c r="P147" s="35">
        <v>570</v>
      </c>
      <c r="Q147" s="40">
        <f t="shared" si="2"/>
        <v>0</v>
      </c>
      <c r="R147" s="41"/>
    </row>
    <row r="148" spans="1:20" ht="15.6" x14ac:dyDescent="0.3">
      <c r="A148" s="33">
        <v>146</v>
      </c>
      <c r="B148" s="34">
        <f t="shared" si="5"/>
        <v>1270.4000000000001</v>
      </c>
      <c r="C148" s="35">
        <v>584</v>
      </c>
      <c r="D148" s="34">
        <f t="shared" si="3"/>
        <v>1270.4000000000001</v>
      </c>
      <c r="E148" s="36">
        <v>44851</v>
      </c>
      <c r="F148" s="37">
        <v>1270.5</v>
      </c>
      <c r="G148" s="36">
        <v>44852</v>
      </c>
      <c r="H148" s="38">
        <f t="shared" si="0"/>
        <v>9.9999999999909051E-2</v>
      </c>
      <c r="I148" s="29">
        <f t="shared" si="1"/>
        <v>0</v>
      </c>
      <c r="L148" s="33"/>
      <c r="M148" s="191">
        <v>44916</v>
      </c>
      <c r="N148" s="34">
        <v>570</v>
      </c>
      <c r="O148" s="37">
        <v>0</v>
      </c>
      <c r="P148" s="35">
        <v>570</v>
      </c>
      <c r="Q148" s="40">
        <f t="shared" si="2"/>
        <v>0</v>
      </c>
      <c r="R148" s="41"/>
    </row>
    <row r="149" spans="1:20" ht="15.6" x14ac:dyDescent="0.3">
      <c r="A149" s="33">
        <v>147</v>
      </c>
      <c r="B149" s="34">
        <f t="shared" si="5"/>
        <v>1270.5</v>
      </c>
      <c r="C149" s="35">
        <v>584</v>
      </c>
      <c r="D149" s="34">
        <f t="shared" si="3"/>
        <v>1270.5</v>
      </c>
      <c r="E149" s="36">
        <v>44852</v>
      </c>
      <c r="F149" s="37">
        <v>1280.4000000000001</v>
      </c>
      <c r="G149" s="36">
        <v>44853</v>
      </c>
      <c r="H149" s="38">
        <f t="shared" si="0"/>
        <v>9.9000000000000909</v>
      </c>
      <c r="I149" s="29">
        <f t="shared" si="1"/>
        <v>2</v>
      </c>
      <c r="L149" s="33"/>
      <c r="M149" s="191">
        <v>44917</v>
      </c>
      <c r="N149" s="34">
        <v>570</v>
      </c>
      <c r="O149" s="37">
        <v>0</v>
      </c>
      <c r="P149" s="35">
        <v>570</v>
      </c>
      <c r="Q149" s="40">
        <f t="shared" si="2"/>
        <v>0</v>
      </c>
      <c r="R149" s="41"/>
    </row>
    <row r="150" spans="1:20" ht="15.6" x14ac:dyDescent="0.3">
      <c r="A150" s="33">
        <v>148</v>
      </c>
      <c r="B150" s="34">
        <f t="shared" si="5"/>
        <v>1280.4000000000001</v>
      </c>
      <c r="C150" s="35">
        <v>586</v>
      </c>
      <c r="D150" s="34">
        <f t="shared" si="3"/>
        <v>1280.4000000000001</v>
      </c>
      <c r="E150" s="36">
        <v>44853</v>
      </c>
      <c r="F150" s="37">
        <v>1280.8</v>
      </c>
      <c r="G150" s="36">
        <v>44854</v>
      </c>
      <c r="H150" s="38">
        <f t="shared" si="0"/>
        <v>0.39999999999986358</v>
      </c>
      <c r="I150" s="29">
        <f t="shared" si="1"/>
        <v>1</v>
      </c>
      <c r="L150" s="33"/>
      <c r="M150" s="191">
        <v>44918</v>
      </c>
      <c r="N150" s="34">
        <v>570</v>
      </c>
      <c r="O150" s="37">
        <v>0</v>
      </c>
      <c r="P150" s="35">
        <v>570</v>
      </c>
      <c r="Q150" s="40">
        <f t="shared" si="2"/>
        <v>0</v>
      </c>
      <c r="R150" s="41"/>
    </row>
    <row r="151" spans="1:20" ht="15.6" x14ac:dyDescent="0.3">
      <c r="A151" s="33">
        <v>149</v>
      </c>
      <c r="B151" s="34">
        <f t="shared" si="5"/>
        <v>1280.8</v>
      </c>
      <c r="C151" s="35">
        <v>587</v>
      </c>
      <c r="D151" s="34">
        <f t="shared" si="3"/>
        <v>1280.8</v>
      </c>
      <c r="E151" s="36">
        <v>44854</v>
      </c>
      <c r="F151" s="37">
        <v>1284.3</v>
      </c>
      <c r="G151" s="36">
        <v>44855</v>
      </c>
      <c r="H151" s="38">
        <f t="shared" si="0"/>
        <v>3.5</v>
      </c>
      <c r="I151" s="29">
        <f t="shared" si="1"/>
        <v>1</v>
      </c>
      <c r="L151" s="33"/>
      <c r="M151" s="191">
        <v>44919</v>
      </c>
      <c r="N151" s="34">
        <v>570</v>
      </c>
      <c r="O151" s="37">
        <v>0</v>
      </c>
      <c r="P151" s="35">
        <v>570</v>
      </c>
      <c r="Q151" s="40">
        <f t="shared" si="2"/>
        <v>0</v>
      </c>
      <c r="R151" s="41"/>
    </row>
    <row r="152" spans="1:20" ht="15.6" x14ac:dyDescent="0.3">
      <c r="A152" s="33">
        <v>150</v>
      </c>
      <c r="B152" s="34">
        <f t="shared" si="5"/>
        <v>1284.3</v>
      </c>
      <c r="C152" s="35">
        <v>588</v>
      </c>
      <c r="D152" s="34">
        <f t="shared" si="3"/>
        <v>1284.3</v>
      </c>
      <c r="E152" s="36">
        <v>44855</v>
      </c>
      <c r="F152" s="37">
        <v>1288.9000000000001</v>
      </c>
      <c r="G152" s="36">
        <v>44856</v>
      </c>
      <c r="H152" s="38">
        <f t="shared" si="0"/>
        <v>4.6000000000001364</v>
      </c>
      <c r="I152" s="29">
        <f t="shared" si="1"/>
        <v>1</v>
      </c>
      <c r="L152" s="33"/>
      <c r="M152" s="191">
        <v>44920</v>
      </c>
      <c r="N152" s="34">
        <v>570</v>
      </c>
      <c r="O152" s="37">
        <v>0</v>
      </c>
      <c r="P152" s="35">
        <v>570</v>
      </c>
      <c r="Q152" s="40">
        <f t="shared" si="2"/>
        <v>0</v>
      </c>
      <c r="R152" s="41"/>
    </row>
    <row r="153" spans="1:20" ht="15.6" x14ac:dyDescent="0.3">
      <c r="A153" s="33">
        <v>151</v>
      </c>
      <c r="B153" s="34">
        <f t="shared" si="5"/>
        <v>1288.9000000000001</v>
      </c>
      <c r="C153" s="35">
        <v>589</v>
      </c>
      <c r="D153" s="34">
        <f t="shared" si="3"/>
        <v>1288.9000000000001</v>
      </c>
      <c r="E153" s="36">
        <v>44856</v>
      </c>
      <c r="F153" s="37">
        <v>1289</v>
      </c>
      <c r="G153" s="36">
        <v>44857</v>
      </c>
      <c r="H153" s="38">
        <f t="shared" si="0"/>
        <v>9.9999999999909051E-2</v>
      </c>
      <c r="I153" s="29">
        <f t="shared" si="1"/>
        <v>0</v>
      </c>
      <c r="L153" s="33"/>
      <c r="M153" s="191">
        <v>44921</v>
      </c>
      <c r="N153" s="34">
        <v>570</v>
      </c>
      <c r="O153" s="37">
        <v>0</v>
      </c>
      <c r="P153" s="35">
        <v>570</v>
      </c>
      <c r="Q153" s="40">
        <f t="shared" si="2"/>
        <v>0</v>
      </c>
      <c r="R153" s="41"/>
    </row>
    <row r="154" spans="1:20" ht="15.6" x14ac:dyDescent="0.3">
      <c r="A154" s="33">
        <v>152</v>
      </c>
      <c r="B154" s="34">
        <f t="shared" si="5"/>
        <v>1289</v>
      </c>
      <c r="C154" s="35">
        <v>589</v>
      </c>
      <c r="D154" s="34">
        <f t="shared" si="3"/>
        <v>1289</v>
      </c>
      <c r="E154" s="36">
        <v>44857</v>
      </c>
      <c r="F154" s="37">
        <v>1289</v>
      </c>
      <c r="G154" s="36">
        <v>44858</v>
      </c>
      <c r="H154" s="38">
        <f t="shared" si="0"/>
        <v>0</v>
      </c>
      <c r="I154" s="29">
        <f t="shared" si="1"/>
        <v>0</v>
      </c>
      <c r="L154" s="33"/>
      <c r="M154" s="191">
        <v>44922</v>
      </c>
      <c r="N154" s="34">
        <v>570</v>
      </c>
      <c r="O154" s="37">
        <v>0</v>
      </c>
      <c r="P154" s="35">
        <v>570</v>
      </c>
      <c r="Q154" s="40">
        <f t="shared" si="2"/>
        <v>0</v>
      </c>
      <c r="R154" s="41"/>
    </row>
    <row r="155" spans="1:20" ht="15.6" x14ac:dyDescent="0.3">
      <c r="A155" s="33">
        <v>153</v>
      </c>
      <c r="B155" s="34">
        <f t="shared" si="5"/>
        <v>1289</v>
      </c>
      <c r="C155" s="35">
        <v>589</v>
      </c>
      <c r="D155" s="34">
        <f t="shared" si="3"/>
        <v>1289</v>
      </c>
      <c r="E155" s="36">
        <v>44858</v>
      </c>
      <c r="F155" s="37">
        <v>1289</v>
      </c>
      <c r="G155" s="36">
        <v>44859</v>
      </c>
      <c r="H155" s="38">
        <f t="shared" si="0"/>
        <v>0</v>
      </c>
      <c r="I155" s="29">
        <f t="shared" si="1"/>
        <v>0</v>
      </c>
      <c r="L155" s="33"/>
      <c r="M155" s="191">
        <v>44923</v>
      </c>
      <c r="N155" s="34">
        <v>570</v>
      </c>
      <c r="O155" s="37">
        <v>0</v>
      </c>
      <c r="P155" s="35">
        <v>570</v>
      </c>
      <c r="Q155" s="40">
        <f t="shared" si="2"/>
        <v>0</v>
      </c>
      <c r="R155" s="41"/>
    </row>
    <row r="156" spans="1:20" ht="15.6" x14ac:dyDescent="0.3">
      <c r="A156" s="33">
        <v>154</v>
      </c>
      <c r="B156" s="34">
        <f t="shared" si="5"/>
        <v>1289</v>
      </c>
      <c r="C156" s="35">
        <v>589</v>
      </c>
      <c r="D156" s="34">
        <f t="shared" si="3"/>
        <v>1289</v>
      </c>
      <c r="E156" s="36">
        <v>44859</v>
      </c>
      <c r="F156" s="37">
        <v>1289</v>
      </c>
      <c r="G156" s="36">
        <v>44860</v>
      </c>
      <c r="H156" s="38">
        <f t="shared" si="0"/>
        <v>0</v>
      </c>
      <c r="I156" s="29">
        <f t="shared" si="1"/>
        <v>0</v>
      </c>
      <c r="L156" s="33"/>
      <c r="M156" s="191">
        <v>44924</v>
      </c>
      <c r="N156" s="34">
        <v>570</v>
      </c>
      <c r="O156" s="37">
        <v>0</v>
      </c>
      <c r="P156" s="35">
        <v>570</v>
      </c>
      <c r="Q156" s="40">
        <f t="shared" si="2"/>
        <v>0</v>
      </c>
      <c r="R156" s="41"/>
    </row>
    <row r="157" spans="1:20" ht="15.6" x14ac:dyDescent="0.3">
      <c r="A157" s="33">
        <v>155</v>
      </c>
      <c r="B157" s="34">
        <f t="shared" si="5"/>
        <v>1289</v>
      </c>
      <c r="C157" s="35">
        <v>589</v>
      </c>
      <c r="D157" s="34">
        <f t="shared" si="3"/>
        <v>1289</v>
      </c>
      <c r="E157" s="36">
        <v>44860</v>
      </c>
      <c r="F157" s="37">
        <v>1292.4000000000001</v>
      </c>
      <c r="G157" s="36">
        <v>44861</v>
      </c>
      <c r="H157" s="38">
        <f t="shared" si="0"/>
        <v>3.4000000000000909</v>
      </c>
      <c r="I157" s="29">
        <f t="shared" si="1"/>
        <v>1</v>
      </c>
      <c r="L157" s="33"/>
      <c r="M157" s="191">
        <v>44925</v>
      </c>
      <c r="N157" s="34">
        <v>570</v>
      </c>
      <c r="O157" s="37">
        <v>0</v>
      </c>
      <c r="P157" s="35">
        <v>570</v>
      </c>
      <c r="Q157" s="40">
        <f t="shared" si="2"/>
        <v>0</v>
      </c>
      <c r="R157" s="41"/>
    </row>
    <row r="158" spans="1:20" ht="15.6" x14ac:dyDescent="0.3">
      <c r="A158" s="33">
        <v>156</v>
      </c>
      <c r="B158" s="34">
        <f t="shared" si="5"/>
        <v>1292.4000000000001</v>
      </c>
      <c r="C158" s="35">
        <v>590</v>
      </c>
      <c r="D158" s="34">
        <f t="shared" si="3"/>
        <v>1292.4000000000001</v>
      </c>
      <c r="E158" s="36">
        <v>44861</v>
      </c>
      <c r="F158" s="37">
        <v>1292.4000000000001</v>
      </c>
      <c r="G158" s="36">
        <v>44862</v>
      </c>
      <c r="H158" s="38">
        <f t="shared" si="0"/>
        <v>0</v>
      </c>
      <c r="I158" s="29">
        <f t="shared" si="1"/>
        <v>0</v>
      </c>
      <c r="L158" s="33"/>
      <c r="M158" s="191">
        <v>44926</v>
      </c>
      <c r="N158" s="34">
        <f t="shared" ref="N158:N412" si="6">(P157)</f>
        <v>570</v>
      </c>
      <c r="O158" s="37">
        <v>0</v>
      </c>
      <c r="P158" s="35">
        <v>570</v>
      </c>
      <c r="Q158" s="40">
        <f t="shared" si="2"/>
        <v>0</v>
      </c>
      <c r="R158" s="41"/>
    </row>
    <row r="159" spans="1:20" ht="15.6" x14ac:dyDescent="0.3">
      <c r="A159" s="33">
        <v>157</v>
      </c>
      <c r="B159" s="34">
        <f t="shared" si="5"/>
        <v>1292.4000000000001</v>
      </c>
      <c r="C159" s="35">
        <v>590</v>
      </c>
      <c r="D159" s="34">
        <f t="shared" si="3"/>
        <v>1292.4000000000001</v>
      </c>
      <c r="E159" s="36">
        <v>44862</v>
      </c>
      <c r="F159" s="37">
        <v>1292.5</v>
      </c>
      <c r="G159" s="36">
        <v>44863</v>
      </c>
      <c r="H159" s="38">
        <f t="shared" si="0"/>
        <v>9.9999999999909051E-2</v>
      </c>
      <c r="I159" s="29">
        <f t="shared" si="1"/>
        <v>0</v>
      </c>
      <c r="L159" s="33"/>
      <c r="M159" s="191">
        <v>44927</v>
      </c>
      <c r="N159" s="34">
        <f t="shared" si="6"/>
        <v>570</v>
      </c>
      <c r="O159" s="37">
        <v>0</v>
      </c>
      <c r="P159" s="35">
        <v>570</v>
      </c>
      <c r="Q159" s="40">
        <f t="shared" si="2"/>
        <v>0</v>
      </c>
      <c r="R159" s="41"/>
      <c r="T159" s="48">
        <f>SUM(Q159:Q248)</f>
        <v>730</v>
      </c>
    </row>
    <row r="160" spans="1:20" ht="15.6" x14ac:dyDescent="0.3">
      <c r="A160" s="33">
        <v>158</v>
      </c>
      <c r="B160" s="34">
        <f t="shared" si="5"/>
        <v>1292.5</v>
      </c>
      <c r="C160" s="35">
        <v>590</v>
      </c>
      <c r="D160" s="34">
        <f t="shared" si="3"/>
        <v>1292.5</v>
      </c>
      <c r="E160" s="36">
        <v>44863</v>
      </c>
      <c r="F160" s="37">
        <v>1292.5</v>
      </c>
      <c r="G160" s="36">
        <v>44864</v>
      </c>
      <c r="H160" s="38">
        <f t="shared" si="0"/>
        <v>0</v>
      </c>
      <c r="I160" s="29">
        <f t="shared" si="1"/>
        <v>1</v>
      </c>
      <c r="L160" s="33"/>
      <c r="M160" s="191">
        <v>44928</v>
      </c>
      <c r="N160" s="34">
        <f t="shared" si="6"/>
        <v>570</v>
      </c>
      <c r="O160" s="37">
        <v>0</v>
      </c>
      <c r="P160" s="35">
        <v>570</v>
      </c>
      <c r="Q160" s="40">
        <f t="shared" si="2"/>
        <v>0</v>
      </c>
      <c r="R160" s="41"/>
      <c r="T160" s="48">
        <f>SUM(Q159:Q248)</f>
        <v>730</v>
      </c>
    </row>
    <row r="161" spans="1:18" ht="15.6" x14ac:dyDescent="0.3">
      <c r="A161" s="33">
        <v>159</v>
      </c>
      <c r="B161" s="34">
        <f t="shared" si="5"/>
        <v>1292.5</v>
      </c>
      <c r="C161" s="35">
        <v>591</v>
      </c>
      <c r="D161" s="34">
        <f t="shared" si="3"/>
        <v>1292.5</v>
      </c>
      <c r="E161" s="36">
        <v>44864</v>
      </c>
      <c r="F161" s="37">
        <v>1292.5999999999999</v>
      </c>
      <c r="G161" s="36">
        <v>44865</v>
      </c>
      <c r="H161" s="38">
        <f t="shared" si="0"/>
        <v>9.9999999999909051E-2</v>
      </c>
      <c r="I161" s="29">
        <f t="shared" si="1"/>
        <v>0</v>
      </c>
      <c r="L161" s="33"/>
      <c r="M161" s="191">
        <v>44929</v>
      </c>
      <c r="N161" s="34">
        <f t="shared" si="6"/>
        <v>570</v>
      </c>
      <c r="O161" s="37">
        <v>0</v>
      </c>
      <c r="P161" s="35">
        <v>570</v>
      </c>
      <c r="Q161" s="40">
        <f t="shared" si="2"/>
        <v>0</v>
      </c>
      <c r="R161" s="41"/>
    </row>
    <row r="162" spans="1:18" ht="15.6" x14ac:dyDescent="0.3">
      <c r="A162" s="33">
        <v>160</v>
      </c>
      <c r="B162" s="34">
        <f t="shared" si="5"/>
        <v>1292.5999999999999</v>
      </c>
      <c r="C162" s="35">
        <v>591</v>
      </c>
      <c r="D162" s="34">
        <f t="shared" si="3"/>
        <v>1292.5999999999999</v>
      </c>
      <c r="E162" s="36">
        <v>44865</v>
      </c>
      <c r="F162" s="37">
        <v>1292.5999999999999</v>
      </c>
      <c r="G162" s="36">
        <v>44866</v>
      </c>
      <c r="H162" s="38">
        <f t="shared" si="0"/>
        <v>0</v>
      </c>
      <c r="I162" s="29">
        <f t="shared" si="1"/>
        <v>0</v>
      </c>
      <c r="L162" s="33"/>
      <c r="M162" s="191">
        <v>44930</v>
      </c>
      <c r="N162" s="34">
        <f t="shared" si="6"/>
        <v>570</v>
      </c>
      <c r="O162" s="37">
        <v>0</v>
      </c>
      <c r="P162" s="35">
        <v>570</v>
      </c>
      <c r="Q162" s="40">
        <f t="shared" si="2"/>
        <v>0</v>
      </c>
      <c r="R162" s="41"/>
    </row>
    <row r="163" spans="1:18" ht="15.6" x14ac:dyDescent="0.3">
      <c r="A163" s="33">
        <v>161</v>
      </c>
      <c r="B163" s="34">
        <f t="shared" si="5"/>
        <v>1292.5999999999999</v>
      </c>
      <c r="C163" s="35">
        <v>591</v>
      </c>
      <c r="D163" s="34">
        <f t="shared" si="3"/>
        <v>1292.5999999999999</v>
      </c>
      <c r="E163" s="36">
        <v>44866</v>
      </c>
      <c r="F163" s="37">
        <v>1292.5999999999999</v>
      </c>
      <c r="G163" s="36">
        <v>44867</v>
      </c>
      <c r="H163" s="38">
        <f t="shared" si="0"/>
        <v>0</v>
      </c>
      <c r="I163" s="29">
        <f t="shared" si="1"/>
        <v>0</v>
      </c>
      <c r="L163" s="33"/>
      <c r="M163" s="191">
        <v>44931</v>
      </c>
      <c r="N163" s="34">
        <f t="shared" si="6"/>
        <v>570</v>
      </c>
      <c r="O163" s="37">
        <v>0</v>
      </c>
      <c r="P163" s="35">
        <v>570</v>
      </c>
      <c r="Q163" s="40">
        <f t="shared" si="2"/>
        <v>0</v>
      </c>
      <c r="R163" s="41"/>
    </row>
    <row r="164" spans="1:18" ht="15.6" x14ac:dyDescent="0.3">
      <c r="A164" s="33">
        <v>162</v>
      </c>
      <c r="B164" s="34">
        <f t="shared" si="5"/>
        <v>1292.5999999999999</v>
      </c>
      <c r="C164" s="35">
        <v>591</v>
      </c>
      <c r="D164" s="34">
        <f t="shared" si="3"/>
        <v>1292.5999999999999</v>
      </c>
      <c r="E164" s="36">
        <v>44867</v>
      </c>
      <c r="F164" s="37">
        <v>1292.7</v>
      </c>
      <c r="G164" s="36">
        <v>44868</v>
      </c>
      <c r="H164" s="38">
        <f t="shared" si="0"/>
        <v>0.10000000000013642</v>
      </c>
      <c r="I164" s="29">
        <f t="shared" si="1"/>
        <v>0</v>
      </c>
      <c r="L164" s="33"/>
      <c r="M164" s="191">
        <v>44932</v>
      </c>
      <c r="N164" s="34">
        <f t="shared" si="6"/>
        <v>570</v>
      </c>
      <c r="O164" s="37">
        <v>0</v>
      </c>
      <c r="P164" s="35">
        <v>570</v>
      </c>
      <c r="Q164" s="40">
        <f t="shared" si="2"/>
        <v>0</v>
      </c>
      <c r="R164" s="41"/>
    </row>
    <row r="165" spans="1:18" ht="15.6" x14ac:dyDescent="0.3">
      <c r="A165" s="33">
        <v>163</v>
      </c>
      <c r="B165" s="34">
        <f t="shared" si="5"/>
        <v>1292.7</v>
      </c>
      <c r="C165" s="35">
        <v>591</v>
      </c>
      <c r="D165" s="34">
        <f t="shared" si="3"/>
        <v>1292.7</v>
      </c>
      <c r="E165" s="36">
        <v>44868</v>
      </c>
      <c r="F165" s="37">
        <v>1292.7</v>
      </c>
      <c r="G165" s="36">
        <v>44869</v>
      </c>
      <c r="H165" s="38">
        <f t="shared" si="0"/>
        <v>0</v>
      </c>
      <c r="I165" s="29">
        <f t="shared" si="1"/>
        <v>0</v>
      </c>
      <c r="L165" s="33"/>
      <c r="M165" s="191">
        <v>44933</v>
      </c>
      <c r="N165" s="34">
        <f t="shared" si="6"/>
        <v>570</v>
      </c>
      <c r="O165" s="37">
        <v>0</v>
      </c>
      <c r="P165" s="35">
        <v>570</v>
      </c>
      <c r="Q165" s="40">
        <f t="shared" si="2"/>
        <v>0</v>
      </c>
      <c r="R165" s="41"/>
    </row>
    <row r="166" spans="1:18" ht="15.6" x14ac:dyDescent="0.3">
      <c r="A166" s="33"/>
      <c r="B166" s="34">
        <f t="shared" si="5"/>
        <v>1292.7</v>
      </c>
      <c r="C166" s="35">
        <v>591</v>
      </c>
      <c r="D166" s="34">
        <f t="shared" si="3"/>
        <v>1292.7</v>
      </c>
      <c r="E166" s="36">
        <v>44869</v>
      </c>
      <c r="F166" s="37">
        <v>1296.4000000000001</v>
      </c>
      <c r="G166" s="36">
        <v>44870</v>
      </c>
      <c r="H166" s="38">
        <f t="shared" si="0"/>
        <v>3.7000000000000455</v>
      </c>
      <c r="I166" s="29">
        <f t="shared" si="1"/>
        <v>1</v>
      </c>
      <c r="L166" s="33"/>
      <c r="M166" s="191">
        <v>44934</v>
      </c>
      <c r="N166" s="34">
        <f t="shared" si="6"/>
        <v>570</v>
      </c>
      <c r="O166" s="37">
        <v>0</v>
      </c>
      <c r="P166" s="35">
        <v>570</v>
      </c>
      <c r="Q166" s="40">
        <f t="shared" si="2"/>
        <v>0</v>
      </c>
      <c r="R166" s="41"/>
    </row>
    <row r="167" spans="1:18" ht="15.6" x14ac:dyDescent="0.3">
      <c r="A167" s="33"/>
      <c r="B167" s="34">
        <f t="shared" si="5"/>
        <v>1296.4000000000001</v>
      </c>
      <c r="C167" s="35">
        <v>592</v>
      </c>
      <c r="D167" s="34">
        <f t="shared" si="3"/>
        <v>1296.4000000000001</v>
      </c>
      <c r="E167" s="36">
        <v>44870</v>
      </c>
      <c r="F167" s="37">
        <v>1296.4000000000001</v>
      </c>
      <c r="G167" s="36">
        <v>44871</v>
      </c>
      <c r="H167" s="38">
        <f t="shared" si="0"/>
        <v>0</v>
      </c>
      <c r="I167" s="29">
        <f t="shared" si="1"/>
        <v>0</v>
      </c>
      <c r="L167" s="33"/>
      <c r="M167" s="191">
        <v>44935</v>
      </c>
      <c r="N167" s="34">
        <f t="shared" si="6"/>
        <v>570</v>
      </c>
      <c r="O167" s="37">
        <v>0</v>
      </c>
      <c r="P167" s="35">
        <v>570</v>
      </c>
      <c r="Q167" s="40">
        <f t="shared" si="2"/>
        <v>0</v>
      </c>
      <c r="R167" s="41"/>
    </row>
    <row r="168" spans="1:18" ht="15.6" x14ac:dyDescent="0.3">
      <c r="A168" s="33"/>
      <c r="B168" s="34">
        <f t="shared" si="5"/>
        <v>1296.4000000000001</v>
      </c>
      <c r="C168" s="35">
        <v>592</v>
      </c>
      <c r="D168" s="34">
        <f t="shared" si="3"/>
        <v>1296.4000000000001</v>
      </c>
      <c r="E168" s="36">
        <v>44871</v>
      </c>
      <c r="F168" s="37">
        <v>1296.4000000000001</v>
      </c>
      <c r="G168" s="36">
        <v>44872</v>
      </c>
      <c r="H168" s="38">
        <f t="shared" si="0"/>
        <v>0</v>
      </c>
      <c r="I168" s="29">
        <f t="shared" si="1"/>
        <v>0</v>
      </c>
      <c r="L168" s="33"/>
      <c r="M168" s="191">
        <v>44936</v>
      </c>
      <c r="N168" s="34">
        <f t="shared" si="6"/>
        <v>570</v>
      </c>
      <c r="O168" s="37">
        <v>0</v>
      </c>
      <c r="P168" s="35">
        <v>570</v>
      </c>
      <c r="Q168" s="40">
        <f t="shared" si="2"/>
        <v>0</v>
      </c>
      <c r="R168" s="41"/>
    </row>
    <row r="169" spans="1:18" ht="15.6" x14ac:dyDescent="0.3">
      <c r="A169" s="33"/>
      <c r="B169" s="34">
        <f t="shared" si="5"/>
        <v>1296.4000000000001</v>
      </c>
      <c r="C169" s="35">
        <v>592</v>
      </c>
      <c r="D169" s="34">
        <f t="shared" si="3"/>
        <v>1296.4000000000001</v>
      </c>
      <c r="E169" s="36">
        <v>44872</v>
      </c>
      <c r="F169" s="37">
        <v>1296.4000000000001</v>
      </c>
      <c r="G169" s="36">
        <v>44873</v>
      </c>
      <c r="H169" s="38">
        <f t="shared" si="0"/>
        <v>0</v>
      </c>
      <c r="I169" s="29">
        <f t="shared" si="1"/>
        <v>0</v>
      </c>
      <c r="L169" s="33"/>
      <c r="M169" s="191">
        <v>44937</v>
      </c>
      <c r="N169" s="34">
        <f t="shared" si="6"/>
        <v>570</v>
      </c>
      <c r="O169" s="37">
        <v>0</v>
      </c>
      <c r="P169" s="35">
        <v>570</v>
      </c>
      <c r="Q169" s="40">
        <f t="shared" si="2"/>
        <v>0</v>
      </c>
      <c r="R169" s="41"/>
    </row>
    <row r="170" spans="1:18" ht="15.6" x14ac:dyDescent="0.3">
      <c r="A170" s="33"/>
      <c r="B170" s="34">
        <f t="shared" si="5"/>
        <v>1296.4000000000001</v>
      </c>
      <c r="C170" s="35">
        <v>592</v>
      </c>
      <c r="D170" s="34">
        <f t="shared" si="3"/>
        <v>1296.4000000000001</v>
      </c>
      <c r="E170" s="36">
        <v>44873</v>
      </c>
      <c r="F170" s="37">
        <v>1296.4000000000001</v>
      </c>
      <c r="G170" s="36">
        <v>44874</v>
      </c>
      <c r="H170" s="38">
        <f t="shared" si="0"/>
        <v>0</v>
      </c>
      <c r="I170" s="29">
        <f t="shared" si="1"/>
        <v>0</v>
      </c>
      <c r="L170" s="33"/>
      <c r="M170" s="191">
        <v>44938</v>
      </c>
      <c r="N170" s="34">
        <f t="shared" si="6"/>
        <v>570</v>
      </c>
      <c r="O170" s="37">
        <v>0</v>
      </c>
      <c r="P170" s="35">
        <v>570</v>
      </c>
      <c r="Q170" s="40">
        <f t="shared" si="2"/>
        <v>0</v>
      </c>
      <c r="R170" s="41"/>
    </row>
    <row r="171" spans="1:18" ht="15.6" x14ac:dyDescent="0.3">
      <c r="A171" s="33"/>
      <c r="B171" s="34">
        <f t="shared" si="5"/>
        <v>1296.4000000000001</v>
      </c>
      <c r="C171" s="35">
        <v>592</v>
      </c>
      <c r="D171" s="34">
        <f t="shared" si="3"/>
        <v>1296.4000000000001</v>
      </c>
      <c r="E171" s="36">
        <v>44874</v>
      </c>
      <c r="F171" s="37">
        <v>1296.4000000000001</v>
      </c>
      <c r="G171" s="36">
        <v>44875</v>
      </c>
      <c r="H171" s="38">
        <f t="shared" si="0"/>
        <v>0</v>
      </c>
      <c r="I171" s="29">
        <f t="shared" si="1"/>
        <v>0</v>
      </c>
      <c r="L171" s="33"/>
      <c r="M171" s="191">
        <v>44939</v>
      </c>
      <c r="N171" s="34">
        <f t="shared" si="6"/>
        <v>570</v>
      </c>
      <c r="O171" s="37">
        <v>0</v>
      </c>
      <c r="P171" s="35">
        <v>570</v>
      </c>
      <c r="Q171" s="40">
        <f t="shared" si="2"/>
        <v>0</v>
      </c>
      <c r="R171" s="41"/>
    </row>
    <row r="172" spans="1:18" ht="15.6" x14ac:dyDescent="0.3">
      <c r="A172" s="33"/>
      <c r="B172" s="34">
        <f t="shared" si="5"/>
        <v>1296.4000000000001</v>
      </c>
      <c r="C172" s="35">
        <v>592</v>
      </c>
      <c r="D172" s="34">
        <f t="shared" si="3"/>
        <v>1296.4000000000001</v>
      </c>
      <c r="E172" s="36">
        <v>44875</v>
      </c>
      <c r="F172" s="37">
        <v>1296.5</v>
      </c>
      <c r="G172" s="36">
        <v>44876</v>
      </c>
      <c r="H172" s="38">
        <f t="shared" si="0"/>
        <v>9.9999999999909051E-2</v>
      </c>
      <c r="I172" s="29">
        <f t="shared" si="1"/>
        <v>0</v>
      </c>
      <c r="L172" s="33"/>
      <c r="M172" s="191">
        <v>44940</v>
      </c>
      <c r="N172" s="34">
        <f t="shared" si="6"/>
        <v>570</v>
      </c>
      <c r="O172" s="37">
        <v>0</v>
      </c>
      <c r="P172" s="35">
        <v>570</v>
      </c>
      <c r="Q172" s="40">
        <f t="shared" si="2"/>
        <v>0</v>
      </c>
      <c r="R172" s="41"/>
    </row>
    <row r="173" spans="1:18" ht="15.6" x14ac:dyDescent="0.3">
      <c r="A173" s="33"/>
      <c r="B173" s="34">
        <f t="shared" si="5"/>
        <v>1296.5</v>
      </c>
      <c r="C173" s="35">
        <v>592</v>
      </c>
      <c r="D173" s="34">
        <f t="shared" si="3"/>
        <v>1296.5</v>
      </c>
      <c r="E173" s="36">
        <v>44876</v>
      </c>
      <c r="F173" s="37">
        <v>1296.5999999999999</v>
      </c>
      <c r="G173" s="36">
        <v>44877</v>
      </c>
      <c r="H173" s="38">
        <f t="shared" si="0"/>
        <v>9.9999999999909051E-2</v>
      </c>
      <c r="I173" s="29">
        <f t="shared" si="1"/>
        <v>2</v>
      </c>
      <c r="L173" s="33"/>
      <c r="M173" s="191">
        <v>44941</v>
      </c>
      <c r="N173" s="34">
        <f t="shared" si="6"/>
        <v>570</v>
      </c>
      <c r="O173" s="37">
        <v>0</v>
      </c>
      <c r="P173" s="35">
        <v>570</v>
      </c>
      <c r="Q173" s="40">
        <f t="shared" si="2"/>
        <v>0</v>
      </c>
      <c r="R173" s="41"/>
    </row>
    <row r="174" spans="1:18" ht="15.6" x14ac:dyDescent="0.3">
      <c r="A174" s="33"/>
      <c r="B174" s="34">
        <f t="shared" si="5"/>
        <v>1296.5999999999999</v>
      </c>
      <c r="C174" s="35">
        <v>594</v>
      </c>
      <c r="D174" s="34">
        <f t="shared" si="3"/>
        <v>1296.5999999999999</v>
      </c>
      <c r="E174" s="36">
        <v>44877</v>
      </c>
      <c r="F174" s="37">
        <v>1296.5999999999999</v>
      </c>
      <c r="G174" s="36">
        <v>44878</v>
      </c>
      <c r="H174" s="38">
        <f t="shared" si="0"/>
        <v>0</v>
      </c>
      <c r="I174" s="29">
        <f t="shared" si="1"/>
        <v>0</v>
      </c>
      <c r="L174" s="33"/>
      <c r="M174" s="191">
        <v>44942</v>
      </c>
      <c r="N174" s="34">
        <f t="shared" si="6"/>
        <v>570</v>
      </c>
      <c r="O174" s="37">
        <v>0</v>
      </c>
      <c r="P174" s="35">
        <v>530</v>
      </c>
      <c r="Q174" s="40">
        <f t="shared" si="2"/>
        <v>40</v>
      </c>
      <c r="R174" s="41"/>
    </row>
    <row r="175" spans="1:18" ht="15.6" x14ac:dyDescent="0.3">
      <c r="A175" s="33"/>
      <c r="B175" s="34">
        <f t="shared" si="5"/>
        <v>1296.5999999999999</v>
      </c>
      <c r="C175" s="35">
        <v>594</v>
      </c>
      <c r="D175" s="34">
        <f t="shared" si="3"/>
        <v>1296.5999999999999</v>
      </c>
      <c r="E175" s="36">
        <v>44878</v>
      </c>
      <c r="F175" s="37">
        <v>1296.5999999999999</v>
      </c>
      <c r="G175" s="36">
        <v>44879</v>
      </c>
      <c r="H175" s="38">
        <f t="shared" si="0"/>
        <v>0</v>
      </c>
      <c r="I175" s="29">
        <f t="shared" si="1"/>
        <v>0</v>
      </c>
      <c r="L175" s="33"/>
      <c r="M175" s="191">
        <v>44943</v>
      </c>
      <c r="N175" s="34">
        <f t="shared" si="6"/>
        <v>530</v>
      </c>
      <c r="O175" s="37">
        <v>0</v>
      </c>
      <c r="P175" s="35">
        <v>520</v>
      </c>
      <c r="Q175" s="40">
        <f t="shared" si="2"/>
        <v>10</v>
      </c>
      <c r="R175" s="41"/>
    </row>
    <row r="176" spans="1:18" ht="15.6" x14ac:dyDescent="0.3">
      <c r="A176" s="33"/>
      <c r="B176" s="34">
        <f t="shared" si="5"/>
        <v>1296.5999999999999</v>
      </c>
      <c r="C176" s="35">
        <v>594</v>
      </c>
      <c r="D176" s="34">
        <f t="shared" si="3"/>
        <v>1296.5999999999999</v>
      </c>
      <c r="E176" s="36">
        <v>44879</v>
      </c>
      <c r="F176" s="37">
        <v>1296.5999999999999</v>
      </c>
      <c r="G176" s="36">
        <v>44880</v>
      </c>
      <c r="H176" s="38">
        <f t="shared" si="0"/>
        <v>0</v>
      </c>
      <c r="I176" s="29">
        <f t="shared" si="1"/>
        <v>0</v>
      </c>
      <c r="L176" s="33"/>
      <c r="M176" s="191">
        <v>44944</v>
      </c>
      <c r="N176" s="34">
        <f t="shared" si="6"/>
        <v>520</v>
      </c>
      <c r="O176" s="37">
        <v>0</v>
      </c>
      <c r="P176" s="35">
        <v>490</v>
      </c>
      <c r="Q176" s="40">
        <f t="shared" si="2"/>
        <v>30</v>
      </c>
      <c r="R176" s="41"/>
    </row>
    <row r="177" spans="1:18" ht="15.6" x14ac:dyDescent="0.3">
      <c r="A177" s="33"/>
      <c r="B177" s="34">
        <f t="shared" si="5"/>
        <v>1296.5999999999999</v>
      </c>
      <c r="C177" s="35">
        <v>594</v>
      </c>
      <c r="D177" s="34">
        <f t="shared" si="3"/>
        <v>1296.5999999999999</v>
      </c>
      <c r="E177" s="36">
        <v>44880</v>
      </c>
      <c r="F177" s="37">
        <v>1296.5999999999999</v>
      </c>
      <c r="G177" s="36">
        <v>44881</v>
      </c>
      <c r="H177" s="38">
        <f t="shared" si="0"/>
        <v>0</v>
      </c>
      <c r="I177" s="29">
        <f t="shared" si="1"/>
        <v>0</v>
      </c>
      <c r="L177" s="33"/>
      <c r="M177" s="191">
        <v>44945</v>
      </c>
      <c r="N177" s="34">
        <f t="shared" si="6"/>
        <v>490</v>
      </c>
      <c r="O177" s="37">
        <v>0</v>
      </c>
      <c r="P177" s="35">
        <v>470</v>
      </c>
      <c r="Q177" s="40">
        <f t="shared" si="2"/>
        <v>20</v>
      </c>
      <c r="R177" s="41"/>
    </row>
    <row r="178" spans="1:18" ht="15.6" x14ac:dyDescent="0.3">
      <c r="A178" s="33"/>
      <c r="B178" s="34">
        <f t="shared" si="5"/>
        <v>1296.5999999999999</v>
      </c>
      <c r="C178" s="35">
        <v>594</v>
      </c>
      <c r="D178" s="34">
        <f t="shared" si="3"/>
        <v>1296.5999999999999</v>
      </c>
      <c r="E178" s="36">
        <v>44881</v>
      </c>
      <c r="F178" s="37">
        <v>1296.7</v>
      </c>
      <c r="G178" s="36">
        <v>44882</v>
      </c>
      <c r="H178" s="38">
        <f t="shared" si="0"/>
        <v>0.10000000000013642</v>
      </c>
      <c r="I178" s="29">
        <f t="shared" si="1"/>
        <v>0</v>
      </c>
      <c r="L178" s="33"/>
      <c r="M178" s="191">
        <v>44946</v>
      </c>
      <c r="N178" s="34">
        <f t="shared" si="6"/>
        <v>470</v>
      </c>
      <c r="O178" s="37">
        <v>0</v>
      </c>
      <c r="P178" s="35">
        <v>460</v>
      </c>
      <c r="Q178" s="40">
        <f t="shared" si="2"/>
        <v>10</v>
      </c>
      <c r="R178" s="41"/>
    </row>
    <row r="179" spans="1:18" ht="15.6" x14ac:dyDescent="0.3">
      <c r="A179" s="33"/>
      <c r="B179" s="34">
        <f t="shared" si="5"/>
        <v>1296.7</v>
      </c>
      <c r="C179" s="35">
        <v>594</v>
      </c>
      <c r="D179" s="34">
        <f t="shared" si="3"/>
        <v>1296.7</v>
      </c>
      <c r="E179" s="36">
        <v>44882</v>
      </c>
      <c r="F179" s="37">
        <v>1296.7</v>
      </c>
      <c r="G179" s="36">
        <v>44883</v>
      </c>
      <c r="H179" s="38">
        <f t="shared" si="0"/>
        <v>0</v>
      </c>
      <c r="I179" s="29">
        <f t="shared" si="1"/>
        <v>0</v>
      </c>
      <c r="L179" s="33"/>
      <c r="M179" s="191">
        <v>44947</v>
      </c>
      <c r="N179" s="34">
        <f t="shared" si="6"/>
        <v>460</v>
      </c>
      <c r="O179" s="37">
        <v>0</v>
      </c>
      <c r="P179" s="35">
        <v>450</v>
      </c>
      <c r="Q179" s="40">
        <f t="shared" si="2"/>
        <v>10</v>
      </c>
      <c r="R179" s="41"/>
    </row>
    <row r="180" spans="1:18" ht="15.6" x14ac:dyDescent="0.3">
      <c r="A180" s="33"/>
      <c r="B180" s="34">
        <f t="shared" si="5"/>
        <v>1296.7</v>
      </c>
      <c r="C180" s="35">
        <v>594</v>
      </c>
      <c r="D180" s="34">
        <f t="shared" si="3"/>
        <v>1296.7</v>
      </c>
      <c r="E180" s="36">
        <v>44883</v>
      </c>
      <c r="F180" s="37">
        <v>1296.7</v>
      </c>
      <c r="G180" s="36">
        <v>44884</v>
      </c>
      <c r="H180" s="38">
        <f t="shared" si="0"/>
        <v>0</v>
      </c>
      <c r="I180" s="29">
        <f t="shared" si="1"/>
        <v>0</v>
      </c>
      <c r="L180" s="33"/>
      <c r="M180" s="191">
        <v>44948</v>
      </c>
      <c r="N180" s="34">
        <f t="shared" si="6"/>
        <v>450</v>
      </c>
      <c r="O180" s="37">
        <v>0</v>
      </c>
      <c r="P180" s="35">
        <v>390</v>
      </c>
      <c r="Q180" s="40">
        <f t="shared" si="2"/>
        <v>60</v>
      </c>
      <c r="R180" s="41"/>
    </row>
    <row r="181" spans="1:18" ht="15.6" x14ac:dyDescent="0.3">
      <c r="A181" s="33"/>
      <c r="B181" s="34">
        <f t="shared" si="5"/>
        <v>1296.7</v>
      </c>
      <c r="C181" s="35">
        <v>594</v>
      </c>
      <c r="D181" s="34">
        <f t="shared" si="3"/>
        <v>1296.7</v>
      </c>
      <c r="E181" s="36">
        <v>44884</v>
      </c>
      <c r="F181" s="37">
        <v>1297.2</v>
      </c>
      <c r="G181" s="36">
        <v>44885</v>
      </c>
      <c r="H181" s="38">
        <f t="shared" si="0"/>
        <v>0.5</v>
      </c>
      <c r="I181" s="29">
        <f t="shared" si="1"/>
        <v>1</v>
      </c>
      <c r="L181" s="33"/>
      <c r="M181" s="191">
        <v>44949</v>
      </c>
      <c r="N181" s="34">
        <f t="shared" si="6"/>
        <v>390</v>
      </c>
      <c r="O181" s="37">
        <v>0</v>
      </c>
      <c r="P181" s="35">
        <v>390</v>
      </c>
      <c r="Q181" s="40">
        <f t="shared" si="2"/>
        <v>0</v>
      </c>
      <c r="R181" s="41"/>
    </row>
    <row r="182" spans="1:18" ht="15.6" x14ac:dyDescent="0.3">
      <c r="A182" s="33"/>
      <c r="B182" s="34">
        <f t="shared" si="5"/>
        <v>1297.2</v>
      </c>
      <c r="C182" s="35">
        <v>595</v>
      </c>
      <c r="D182" s="34">
        <f t="shared" si="3"/>
        <v>1297.2</v>
      </c>
      <c r="E182" s="36">
        <v>44885</v>
      </c>
      <c r="F182" s="37">
        <v>1300.9000000000001</v>
      </c>
      <c r="G182" s="36">
        <v>44886</v>
      </c>
      <c r="H182" s="38">
        <f t="shared" si="0"/>
        <v>3.7000000000000455</v>
      </c>
      <c r="I182" s="29">
        <f t="shared" si="1"/>
        <v>1</v>
      </c>
      <c r="L182" s="33"/>
      <c r="M182" s="191">
        <v>44950</v>
      </c>
      <c r="N182" s="34">
        <f t="shared" si="6"/>
        <v>390</v>
      </c>
      <c r="O182" s="37">
        <v>0</v>
      </c>
      <c r="P182" s="35">
        <v>390</v>
      </c>
      <c r="Q182" s="40">
        <f t="shared" si="2"/>
        <v>0</v>
      </c>
      <c r="R182" s="41"/>
    </row>
    <row r="183" spans="1:18" ht="15.6" x14ac:dyDescent="0.3">
      <c r="A183" s="33"/>
      <c r="B183" s="34">
        <f t="shared" si="5"/>
        <v>1300.9000000000001</v>
      </c>
      <c r="C183" s="35">
        <v>596</v>
      </c>
      <c r="D183" s="34">
        <f t="shared" si="3"/>
        <v>1300.9000000000001</v>
      </c>
      <c r="E183" s="36">
        <v>44886</v>
      </c>
      <c r="F183" s="37">
        <v>1301</v>
      </c>
      <c r="G183" s="36">
        <v>44887</v>
      </c>
      <c r="H183" s="38">
        <f t="shared" si="0"/>
        <v>9.9999999999909051E-2</v>
      </c>
      <c r="I183" s="29">
        <f t="shared" si="1"/>
        <v>0</v>
      </c>
      <c r="L183" s="33"/>
      <c r="M183" s="191">
        <v>44951</v>
      </c>
      <c r="N183" s="34">
        <f t="shared" si="6"/>
        <v>390</v>
      </c>
      <c r="O183" s="37">
        <v>0</v>
      </c>
      <c r="P183" s="35">
        <v>370</v>
      </c>
      <c r="Q183" s="40">
        <f t="shared" si="2"/>
        <v>20</v>
      </c>
      <c r="R183" s="41"/>
    </row>
    <row r="184" spans="1:18" ht="15.6" x14ac:dyDescent="0.3">
      <c r="A184" s="33"/>
      <c r="B184" s="34">
        <f t="shared" si="5"/>
        <v>1301</v>
      </c>
      <c r="C184" s="35">
        <v>596</v>
      </c>
      <c r="D184" s="34">
        <f t="shared" si="3"/>
        <v>1301</v>
      </c>
      <c r="E184" s="36">
        <v>44887</v>
      </c>
      <c r="F184" s="37">
        <v>1301</v>
      </c>
      <c r="G184" s="36">
        <v>44888</v>
      </c>
      <c r="H184" s="38">
        <f t="shared" si="0"/>
        <v>0</v>
      </c>
      <c r="I184" s="29">
        <f t="shared" si="1"/>
        <v>0</v>
      </c>
      <c r="L184" s="33"/>
      <c r="M184" s="191">
        <v>44952</v>
      </c>
      <c r="N184" s="34">
        <f t="shared" si="6"/>
        <v>370</v>
      </c>
      <c r="O184" s="37">
        <v>0</v>
      </c>
      <c r="P184" s="35">
        <v>370</v>
      </c>
      <c r="Q184" s="40">
        <f t="shared" si="2"/>
        <v>0</v>
      </c>
      <c r="R184" s="41"/>
    </row>
    <row r="185" spans="1:18" ht="15.6" x14ac:dyDescent="0.3">
      <c r="A185" s="33"/>
      <c r="B185" s="34">
        <f t="shared" si="5"/>
        <v>1301</v>
      </c>
      <c r="C185" s="35">
        <v>596</v>
      </c>
      <c r="D185" s="34">
        <f t="shared" si="3"/>
        <v>1301</v>
      </c>
      <c r="E185" s="36">
        <v>44888</v>
      </c>
      <c r="F185" s="37">
        <v>1301</v>
      </c>
      <c r="G185" s="36">
        <v>44889</v>
      </c>
      <c r="H185" s="38">
        <f t="shared" si="0"/>
        <v>0</v>
      </c>
      <c r="I185" s="29">
        <f t="shared" si="1"/>
        <v>0</v>
      </c>
      <c r="L185" s="33"/>
      <c r="M185" s="191">
        <v>44953</v>
      </c>
      <c r="N185" s="34">
        <f t="shared" si="6"/>
        <v>370</v>
      </c>
      <c r="O185" s="37">
        <v>0</v>
      </c>
      <c r="P185" s="35">
        <v>350</v>
      </c>
      <c r="Q185" s="40">
        <f t="shared" si="2"/>
        <v>20</v>
      </c>
      <c r="R185" s="41"/>
    </row>
    <row r="186" spans="1:18" ht="15.6" x14ac:dyDescent="0.3">
      <c r="A186" s="33"/>
      <c r="B186" s="34">
        <f t="shared" si="5"/>
        <v>1301</v>
      </c>
      <c r="C186" s="35">
        <v>596</v>
      </c>
      <c r="D186" s="34">
        <f t="shared" si="3"/>
        <v>1301</v>
      </c>
      <c r="E186" s="36">
        <v>44889</v>
      </c>
      <c r="F186" s="37">
        <v>1301</v>
      </c>
      <c r="G186" s="36">
        <v>44890</v>
      </c>
      <c r="H186" s="38">
        <f t="shared" si="0"/>
        <v>0</v>
      </c>
      <c r="I186" s="29">
        <f t="shared" si="1"/>
        <v>0</v>
      </c>
      <c r="L186" s="33"/>
      <c r="M186" s="191">
        <v>44954</v>
      </c>
      <c r="N186" s="34">
        <f t="shared" si="6"/>
        <v>350</v>
      </c>
      <c r="O186" s="37">
        <v>0</v>
      </c>
      <c r="P186" s="35">
        <v>350</v>
      </c>
      <c r="Q186" s="40">
        <f t="shared" si="2"/>
        <v>0</v>
      </c>
      <c r="R186" s="41"/>
    </row>
    <row r="187" spans="1:18" ht="15.6" x14ac:dyDescent="0.3">
      <c r="A187" s="33"/>
      <c r="B187" s="34">
        <f t="shared" si="5"/>
        <v>1301</v>
      </c>
      <c r="C187" s="35">
        <v>596</v>
      </c>
      <c r="D187" s="34">
        <f t="shared" si="3"/>
        <v>1301</v>
      </c>
      <c r="E187" s="36">
        <v>44890</v>
      </c>
      <c r="F187" s="37">
        <v>1301</v>
      </c>
      <c r="G187" s="36">
        <v>44891</v>
      </c>
      <c r="H187" s="38">
        <f t="shared" si="0"/>
        <v>0</v>
      </c>
      <c r="I187" s="29">
        <f t="shared" si="1"/>
        <v>0</v>
      </c>
      <c r="L187" s="33"/>
      <c r="M187" s="191">
        <v>44955</v>
      </c>
      <c r="N187" s="34">
        <f t="shared" si="6"/>
        <v>350</v>
      </c>
      <c r="O187" s="37">
        <v>0</v>
      </c>
      <c r="P187" s="35">
        <v>340</v>
      </c>
      <c r="Q187" s="40">
        <f t="shared" si="2"/>
        <v>10</v>
      </c>
      <c r="R187" s="41"/>
    </row>
    <row r="188" spans="1:18" ht="15.6" x14ac:dyDescent="0.3">
      <c r="A188" s="33"/>
      <c r="B188" s="34">
        <f t="shared" si="5"/>
        <v>1301</v>
      </c>
      <c r="C188" s="35">
        <v>596</v>
      </c>
      <c r="D188" s="34">
        <f t="shared" si="3"/>
        <v>1301</v>
      </c>
      <c r="E188" s="36">
        <v>44891</v>
      </c>
      <c r="F188" s="37">
        <v>1301.0999999999999</v>
      </c>
      <c r="G188" s="36">
        <v>44892</v>
      </c>
      <c r="H188" s="38">
        <f t="shared" si="0"/>
        <v>9.9999999999909051E-2</v>
      </c>
      <c r="I188" s="29">
        <f t="shared" si="1"/>
        <v>0</v>
      </c>
      <c r="L188" s="33"/>
      <c r="M188" s="191">
        <v>44956</v>
      </c>
      <c r="N188" s="34">
        <f t="shared" si="6"/>
        <v>340</v>
      </c>
      <c r="O188" s="37">
        <v>0</v>
      </c>
      <c r="P188" s="35">
        <v>340</v>
      </c>
      <c r="Q188" s="40">
        <f t="shared" si="2"/>
        <v>0</v>
      </c>
      <c r="R188" s="41"/>
    </row>
    <row r="189" spans="1:18" ht="15.6" x14ac:dyDescent="0.3">
      <c r="A189" s="33"/>
      <c r="B189" s="34">
        <f t="shared" si="5"/>
        <v>1301.0999999999999</v>
      </c>
      <c r="C189" s="35">
        <v>596</v>
      </c>
      <c r="D189" s="34">
        <f t="shared" si="3"/>
        <v>1301.0999999999999</v>
      </c>
      <c r="E189" s="36">
        <v>44892</v>
      </c>
      <c r="F189" s="37">
        <v>1301.0999999999999</v>
      </c>
      <c r="G189" s="36">
        <v>44893</v>
      </c>
      <c r="H189" s="38">
        <f t="shared" si="0"/>
        <v>0</v>
      </c>
      <c r="I189" s="29">
        <f t="shared" si="1"/>
        <v>0</v>
      </c>
      <c r="L189" s="33"/>
      <c r="M189" s="191">
        <v>44957</v>
      </c>
      <c r="N189" s="34">
        <f t="shared" si="6"/>
        <v>340</v>
      </c>
      <c r="O189" s="37">
        <v>0</v>
      </c>
      <c r="P189" s="35">
        <v>340</v>
      </c>
      <c r="Q189" s="40">
        <f t="shared" si="2"/>
        <v>0</v>
      </c>
      <c r="R189" s="41"/>
    </row>
    <row r="190" spans="1:18" ht="15.6" x14ac:dyDescent="0.3">
      <c r="A190" s="33"/>
      <c r="B190" s="34">
        <f t="shared" si="5"/>
        <v>1301.0999999999999</v>
      </c>
      <c r="C190" s="35">
        <v>596</v>
      </c>
      <c r="D190" s="34">
        <f t="shared" si="3"/>
        <v>1301.0999999999999</v>
      </c>
      <c r="E190" s="36">
        <v>44893</v>
      </c>
      <c r="F190" s="37">
        <v>1301.0999999999999</v>
      </c>
      <c r="G190" s="36">
        <v>44894</v>
      </c>
      <c r="H190" s="38">
        <f t="shared" si="0"/>
        <v>0</v>
      </c>
      <c r="I190" s="29">
        <f t="shared" si="1"/>
        <v>0</v>
      </c>
      <c r="L190" s="33"/>
      <c r="M190" s="191">
        <v>44958</v>
      </c>
      <c r="N190" s="34">
        <f t="shared" si="6"/>
        <v>340</v>
      </c>
      <c r="O190" s="37">
        <v>0</v>
      </c>
      <c r="P190" s="35">
        <v>330</v>
      </c>
      <c r="Q190" s="40">
        <f t="shared" si="2"/>
        <v>10</v>
      </c>
      <c r="R190" s="41"/>
    </row>
    <row r="191" spans="1:18" ht="15.6" x14ac:dyDescent="0.3">
      <c r="A191" s="33"/>
      <c r="B191" s="34">
        <f t="shared" si="5"/>
        <v>1301.0999999999999</v>
      </c>
      <c r="C191" s="35">
        <v>596</v>
      </c>
      <c r="D191" s="34">
        <f t="shared" si="3"/>
        <v>1301.0999999999999</v>
      </c>
      <c r="E191" s="36">
        <v>44894</v>
      </c>
      <c r="F191" s="37">
        <v>1301.0999999999999</v>
      </c>
      <c r="G191" s="36">
        <v>44895</v>
      </c>
      <c r="H191" s="38">
        <f t="shared" si="0"/>
        <v>0</v>
      </c>
      <c r="I191" s="29">
        <f t="shared" si="1"/>
        <v>0</v>
      </c>
      <c r="L191" s="33"/>
      <c r="M191" s="191">
        <v>44959</v>
      </c>
      <c r="N191" s="34">
        <f t="shared" si="6"/>
        <v>330</v>
      </c>
      <c r="O191" s="37">
        <v>0</v>
      </c>
      <c r="P191" s="35">
        <v>330</v>
      </c>
      <c r="Q191" s="40">
        <f t="shared" si="2"/>
        <v>0</v>
      </c>
      <c r="R191" s="41"/>
    </row>
    <row r="192" spans="1:18" ht="15.6" x14ac:dyDescent="0.3">
      <c r="A192" s="33"/>
      <c r="B192" s="34">
        <f t="shared" si="5"/>
        <v>1301.0999999999999</v>
      </c>
      <c r="C192" s="35">
        <v>596</v>
      </c>
      <c r="D192" s="34">
        <f t="shared" si="3"/>
        <v>1301.0999999999999</v>
      </c>
      <c r="E192" s="36">
        <v>44895</v>
      </c>
      <c r="F192" s="37">
        <v>1301.2</v>
      </c>
      <c r="G192" s="36">
        <v>44896</v>
      </c>
      <c r="H192" s="38">
        <f t="shared" si="0"/>
        <v>0.10000000000013642</v>
      </c>
      <c r="I192" s="29">
        <f t="shared" si="1"/>
        <v>0</v>
      </c>
      <c r="L192" s="33"/>
      <c r="M192" s="191">
        <v>44960</v>
      </c>
      <c r="N192" s="34">
        <f t="shared" si="6"/>
        <v>330</v>
      </c>
      <c r="O192" s="37">
        <v>0</v>
      </c>
      <c r="P192" s="35">
        <v>320</v>
      </c>
      <c r="Q192" s="40">
        <f t="shared" si="2"/>
        <v>10</v>
      </c>
      <c r="R192" s="41"/>
    </row>
    <row r="193" spans="1:18" ht="15.6" x14ac:dyDescent="0.3">
      <c r="A193" s="33"/>
      <c r="B193" s="34">
        <f t="shared" si="5"/>
        <v>1301.2</v>
      </c>
      <c r="C193" s="35">
        <v>596</v>
      </c>
      <c r="D193" s="34">
        <f t="shared" si="3"/>
        <v>1301.2</v>
      </c>
      <c r="E193" s="36">
        <v>44896</v>
      </c>
      <c r="F193" s="37">
        <v>1301.2</v>
      </c>
      <c r="G193" s="36">
        <v>44897</v>
      </c>
      <c r="H193" s="38">
        <f t="shared" si="0"/>
        <v>0</v>
      </c>
      <c r="I193" s="29">
        <f t="shared" si="1"/>
        <v>0</v>
      </c>
      <c r="L193" s="33"/>
      <c r="M193" s="191">
        <v>44961</v>
      </c>
      <c r="N193" s="34">
        <f t="shared" si="6"/>
        <v>320</v>
      </c>
      <c r="O193" s="37">
        <v>0</v>
      </c>
      <c r="P193" s="35">
        <v>320</v>
      </c>
      <c r="Q193" s="40">
        <f t="shared" si="2"/>
        <v>0</v>
      </c>
      <c r="R193" s="41"/>
    </row>
    <row r="194" spans="1:18" ht="15.6" x14ac:dyDescent="0.3">
      <c r="A194" s="33"/>
      <c r="B194" s="34">
        <f t="shared" si="5"/>
        <v>1301.2</v>
      </c>
      <c r="C194" s="35">
        <v>596</v>
      </c>
      <c r="D194" s="34">
        <f t="shared" si="3"/>
        <v>1301.2</v>
      </c>
      <c r="E194" s="36">
        <v>44897</v>
      </c>
      <c r="F194" s="37">
        <v>1301.2</v>
      </c>
      <c r="G194" s="36">
        <v>44898</v>
      </c>
      <c r="H194" s="38">
        <f t="shared" si="0"/>
        <v>0</v>
      </c>
      <c r="I194" s="29">
        <f t="shared" si="1"/>
        <v>0</v>
      </c>
      <c r="L194" s="33"/>
      <c r="M194" s="191">
        <v>44962</v>
      </c>
      <c r="N194" s="34">
        <f t="shared" si="6"/>
        <v>320</v>
      </c>
      <c r="O194" s="37">
        <v>0</v>
      </c>
      <c r="P194" s="35">
        <v>320</v>
      </c>
      <c r="Q194" s="40">
        <f t="shared" si="2"/>
        <v>0</v>
      </c>
      <c r="R194" s="41"/>
    </row>
    <row r="195" spans="1:18" ht="15.6" x14ac:dyDescent="0.3">
      <c r="A195" s="33"/>
      <c r="B195" s="34">
        <f t="shared" si="5"/>
        <v>1301.2</v>
      </c>
      <c r="C195" s="35">
        <v>596</v>
      </c>
      <c r="D195" s="34">
        <f t="shared" si="3"/>
        <v>1301.2</v>
      </c>
      <c r="E195" s="36">
        <v>44898</v>
      </c>
      <c r="F195" s="37">
        <v>1301.2</v>
      </c>
      <c r="G195" s="36">
        <v>44899</v>
      </c>
      <c r="H195" s="38">
        <f t="shared" si="0"/>
        <v>0</v>
      </c>
      <c r="I195" s="29">
        <f t="shared" ref="I195:I449" si="7">C195-C194</f>
        <v>0</v>
      </c>
      <c r="L195" s="33"/>
      <c r="M195" s="191">
        <v>44963</v>
      </c>
      <c r="N195" s="34">
        <f t="shared" si="6"/>
        <v>320</v>
      </c>
      <c r="O195" s="37">
        <v>0</v>
      </c>
      <c r="P195" s="35">
        <v>290</v>
      </c>
      <c r="Q195" s="40">
        <f t="shared" si="2"/>
        <v>30</v>
      </c>
      <c r="R195" s="41"/>
    </row>
    <row r="196" spans="1:18" ht="15.6" x14ac:dyDescent="0.3">
      <c r="A196" s="33"/>
      <c r="B196" s="34">
        <f t="shared" si="5"/>
        <v>1301.2</v>
      </c>
      <c r="C196" s="35">
        <v>596</v>
      </c>
      <c r="D196" s="34">
        <f t="shared" si="3"/>
        <v>1301.2</v>
      </c>
      <c r="E196" s="36">
        <v>44899</v>
      </c>
      <c r="F196" s="37">
        <v>1301.3</v>
      </c>
      <c r="G196" s="36">
        <v>44900</v>
      </c>
      <c r="H196" s="38">
        <f t="shared" si="0"/>
        <v>9.9999999999909051E-2</v>
      </c>
      <c r="I196" s="29">
        <f t="shared" si="7"/>
        <v>0</v>
      </c>
      <c r="L196" s="33"/>
      <c r="M196" s="191">
        <v>44964</v>
      </c>
      <c r="N196" s="34">
        <f t="shared" si="6"/>
        <v>290</v>
      </c>
      <c r="O196" s="37">
        <v>0</v>
      </c>
      <c r="P196" s="35">
        <v>260</v>
      </c>
      <c r="Q196" s="40">
        <f t="shared" si="2"/>
        <v>30</v>
      </c>
      <c r="R196" s="41"/>
    </row>
    <row r="197" spans="1:18" ht="15.6" x14ac:dyDescent="0.3">
      <c r="A197" s="33"/>
      <c r="B197" s="34">
        <f t="shared" si="5"/>
        <v>1301.3</v>
      </c>
      <c r="C197" s="35">
        <v>596</v>
      </c>
      <c r="D197" s="34">
        <f t="shared" si="3"/>
        <v>1301.3</v>
      </c>
      <c r="E197" s="36">
        <v>44900</v>
      </c>
      <c r="F197" s="37">
        <v>1301.3</v>
      </c>
      <c r="G197" s="36">
        <v>44901</v>
      </c>
      <c r="H197" s="38">
        <f t="shared" si="0"/>
        <v>0</v>
      </c>
      <c r="I197" s="29">
        <f t="shared" si="7"/>
        <v>0</v>
      </c>
      <c r="L197" s="33"/>
      <c r="M197" s="191">
        <v>44965</v>
      </c>
      <c r="N197" s="34">
        <f t="shared" si="6"/>
        <v>260</v>
      </c>
      <c r="O197" s="37">
        <v>300</v>
      </c>
      <c r="P197" s="35">
        <v>540</v>
      </c>
      <c r="Q197" s="40">
        <f t="shared" si="2"/>
        <v>20</v>
      </c>
      <c r="R197" s="41"/>
    </row>
    <row r="198" spans="1:18" ht="15.6" x14ac:dyDescent="0.3">
      <c r="A198" s="33"/>
      <c r="B198" s="34">
        <f t="shared" si="5"/>
        <v>1301.3</v>
      </c>
      <c r="C198" s="35">
        <v>596</v>
      </c>
      <c r="D198" s="34">
        <f t="shared" si="3"/>
        <v>1301.3</v>
      </c>
      <c r="E198" s="36">
        <v>44901</v>
      </c>
      <c r="F198" s="37">
        <v>1301.3</v>
      </c>
      <c r="G198" s="36">
        <v>44902</v>
      </c>
      <c r="H198" s="38">
        <f t="shared" si="0"/>
        <v>0</v>
      </c>
      <c r="I198" s="29">
        <f t="shared" si="7"/>
        <v>0</v>
      </c>
      <c r="L198" s="33"/>
      <c r="M198" s="191">
        <v>44966</v>
      </c>
      <c r="N198" s="34">
        <f t="shared" si="6"/>
        <v>540</v>
      </c>
      <c r="O198" s="37">
        <v>0</v>
      </c>
      <c r="P198" s="35">
        <v>540</v>
      </c>
      <c r="Q198" s="40">
        <f t="shared" si="2"/>
        <v>0</v>
      </c>
      <c r="R198" s="41"/>
    </row>
    <row r="199" spans="1:18" ht="15.6" x14ac:dyDescent="0.3">
      <c r="A199" s="33"/>
      <c r="B199" s="34">
        <f t="shared" si="5"/>
        <v>1301.3</v>
      </c>
      <c r="C199" s="35">
        <v>596</v>
      </c>
      <c r="D199" s="34">
        <f t="shared" si="3"/>
        <v>1301.3</v>
      </c>
      <c r="E199" s="36">
        <v>44902</v>
      </c>
      <c r="F199" s="37">
        <v>1301.3</v>
      </c>
      <c r="G199" s="36">
        <v>44903</v>
      </c>
      <c r="H199" s="38">
        <f t="shared" si="0"/>
        <v>0</v>
      </c>
      <c r="I199" s="29">
        <f t="shared" si="7"/>
        <v>0</v>
      </c>
      <c r="L199" s="33"/>
      <c r="M199" s="191">
        <v>44967</v>
      </c>
      <c r="N199" s="34">
        <f t="shared" si="6"/>
        <v>540</v>
      </c>
      <c r="O199" s="37">
        <v>0</v>
      </c>
      <c r="P199" s="35">
        <v>500</v>
      </c>
      <c r="Q199" s="40">
        <f t="shared" si="2"/>
        <v>40</v>
      </c>
      <c r="R199" s="41"/>
    </row>
    <row r="200" spans="1:18" ht="15.6" x14ac:dyDescent="0.3">
      <c r="A200" s="33"/>
      <c r="B200" s="34">
        <f t="shared" si="5"/>
        <v>1301.3</v>
      </c>
      <c r="C200" s="35">
        <v>596</v>
      </c>
      <c r="D200" s="34">
        <f t="shared" si="3"/>
        <v>1301.3</v>
      </c>
      <c r="E200" s="36">
        <v>44903</v>
      </c>
      <c r="F200" s="37">
        <v>1304.2</v>
      </c>
      <c r="G200" s="36">
        <v>44904</v>
      </c>
      <c r="H200" s="38">
        <f t="shared" si="0"/>
        <v>2.9000000000000909</v>
      </c>
      <c r="I200" s="29">
        <f t="shared" si="7"/>
        <v>0</v>
      </c>
      <c r="L200" s="33"/>
      <c r="M200" s="191">
        <v>44968</v>
      </c>
      <c r="N200" s="34">
        <f t="shared" si="6"/>
        <v>500</v>
      </c>
      <c r="O200" s="37">
        <v>0</v>
      </c>
      <c r="P200" s="35">
        <v>490</v>
      </c>
      <c r="Q200" s="40">
        <f t="shared" si="2"/>
        <v>10</v>
      </c>
      <c r="R200" s="41"/>
    </row>
    <row r="201" spans="1:18" ht="15.6" x14ac:dyDescent="0.3">
      <c r="A201" s="33"/>
      <c r="B201" s="34">
        <f t="shared" si="5"/>
        <v>1304.2</v>
      </c>
      <c r="C201" s="35">
        <v>597</v>
      </c>
      <c r="D201" s="34">
        <f t="shared" si="3"/>
        <v>1304.2</v>
      </c>
      <c r="E201" s="36">
        <v>44904</v>
      </c>
      <c r="F201" s="37">
        <v>1316</v>
      </c>
      <c r="G201" s="36">
        <v>44905</v>
      </c>
      <c r="H201" s="38">
        <f t="shared" si="0"/>
        <v>11.799999999999955</v>
      </c>
      <c r="I201" s="29">
        <f t="shared" si="7"/>
        <v>1</v>
      </c>
      <c r="L201" s="33"/>
      <c r="M201" s="191">
        <v>44969</v>
      </c>
      <c r="N201" s="34">
        <f t="shared" si="6"/>
        <v>490</v>
      </c>
      <c r="O201" s="37">
        <v>0</v>
      </c>
      <c r="P201" s="35">
        <v>490</v>
      </c>
      <c r="Q201" s="40">
        <f t="shared" si="2"/>
        <v>0</v>
      </c>
      <c r="R201" s="41"/>
    </row>
    <row r="202" spans="1:18" ht="15.6" x14ac:dyDescent="0.3">
      <c r="A202" s="33"/>
      <c r="B202" s="34">
        <f t="shared" si="5"/>
        <v>1316</v>
      </c>
      <c r="C202" s="35">
        <v>600</v>
      </c>
      <c r="D202" s="34">
        <f t="shared" si="3"/>
        <v>1316</v>
      </c>
      <c r="E202" s="36">
        <v>44905</v>
      </c>
      <c r="F202" s="37">
        <v>1319.6</v>
      </c>
      <c r="G202" s="36">
        <v>44906</v>
      </c>
      <c r="H202" s="38">
        <f t="shared" si="0"/>
        <v>3.5999999999999091</v>
      </c>
      <c r="I202" s="29">
        <f t="shared" si="7"/>
        <v>3</v>
      </c>
      <c r="L202" s="33"/>
      <c r="M202" s="191">
        <v>44970</v>
      </c>
      <c r="N202" s="34">
        <f t="shared" si="6"/>
        <v>490</v>
      </c>
      <c r="O202" s="37">
        <v>0</v>
      </c>
      <c r="P202" s="35">
        <v>490</v>
      </c>
      <c r="Q202" s="40">
        <f t="shared" si="2"/>
        <v>0</v>
      </c>
      <c r="R202" s="41"/>
    </row>
    <row r="203" spans="1:18" ht="15.6" x14ac:dyDescent="0.3">
      <c r="A203" s="33"/>
      <c r="B203" s="34">
        <f t="shared" si="5"/>
        <v>1319.6</v>
      </c>
      <c r="C203" s="35">
        <v>601</v>
      </c>
      <c r="D203" s="34">
        <f t="shared" si="3"/>
        <v>1319.6</v>
      </c>
      <c r="E203" s="36">
        <v>44906</v>
      </c>
      <c r="F203" s="37">
        <v>1320.3</v>
      </c>
      <c r="G203" s="36">
        <v>44907</v>
      </c>
      <c r="H203" s="38">
        <f t="shared" si="0"/>
        <v>0.70000000000004547</v>
      </c>
      <c r="I203" s="29">
        <f t="shared" si="7"/>
        <v>1</v>
      </c>
      <c r="L203" s="33"/>
      <c r="M203" s="191">
        <v>44971</v>
      </c>
      <c r="N203" s="34">
        <f t="shared" si="6"/>
        <v>490</v>
      </c>
      <c r="O203" s="37">
        <v>0</v>
      </c>
      <c r="P203" s="35">
        <v>450</v>
      </c>
      <c r="Q203" s="40">
        <f t="shared" si="2"/>
        <v>40</v>
      </c>
      <c r="R203" s="41"/>
    </row>
    <row r="204" spans="1:18" ht="15.6" x14ac:dyDescent="0.3">
      <c r="A204" s="33"/>
      <c r="B204" s="34">
        <f t="shared" si="5"/>
        <v>1320.3</v>
      </c>
      <c r="C204" s="35">
        <v>602</v>
      </c>
      <c r="D204" s="34">
        <f t="shared" si="3"/>
        <v>1320.3</v>
      </c>
      <c r="E204" s="36">
        <v>44907</v>
      </c>
      <c r="F204" s="37">
        <v>1328</v>
      </c>
      <c r="G204" s="36">
        <v>44908</v>
      </c>
      <c r="H204" s="38">
        <f t="shared" si="0"/>
        <v>7.7000000000000455</v>
      </c>
      <c r="I204" s="29">
        <f t="shared" si="7"/>
        <v>1</v>
      </c>
      <c r="L204" s="33"/>
      <c r="M204" s="191">
        <v>44972</v>
      </c>
      <c r="N204" s="34">
        <f t="shared" si="6"/>
        <v>450</v>
      </c>
      <c r="O204" s="37">
        <v>0</v>
      </c>
      <c r="P204" s="35">
        <v>450</v>
      </c>
      <c r="Q204" s="40">
        <f t="shared" si="2"/>
        <v>0</v>
      </c>
      <c r="R204" s="41"/>
    </row>
    <row r="205" spans="1:18" ht="15.6" x14ac:dyDescent="0.3">
      <c r="A205" s="33"/>
      <c r="B205" s="34">
        <f t="shared" si="5"/>
        <v>1328</v>
      </c>
      <c r="C205" s="35">
        <v>604</v>
      </c>
      <c r="D205" s="34">
        <f t="shared" si="3"/>
        <v>1328</v>
      </c>
      <c r="E205" s="36">
        <v>44908</v>
      </c>
      <c r="F205" s="37">
        <v>1328.5</v>
      </c>
      <c r="G205" s="36">
        <v>44909</v>
      </c>
      <c r="H205" s="38">
        <f t="shared" si="0"/>
        <v>0.5</v>
      </c>
      <c r="I205" s="29">
        <f t="shared" si="7"/>
        <v>2</v>
      </c>
      <c r="L205" s="33"/>
      <c r="M205" s="191">
        <v>44973</v>
      </c>
      <c r="N205" s="34">
        <f t="shared" si="6"/>
        <v>450</v>
      </c>
      <c r="O205" s="37">
        <v>0</v>
      </c>
      <c r="P205" s="35">
        <v>450</v>
      </c>
      <c r="Q205" s="40">
        <f t="shared" si="2"/>
        <v>0</v>
      </c>
      <c r="R205" s="41"/>
    </row>
    <row r="206" spans="1:18" ht="15.6" x14ac:dyDescent="0.3">
      <c r="A206" s="33"/>
      <c r="B206" s="34">
        <f t="shared" si="5"/>
        <v>1328.5</v>
      </c>
      <c r="C206" s="35">
        <v>605</v>
      </c>
      <c r="D206" s="34">
        <f t="shared" si="3"/>
        <v>1328.5</v>
      </c>
      <c r="E206" s="36">
        <v>44909</v>
      </c>
      <c r="F206" s="37">
        <v>1328.5</v>
      </c>
      <c r="G206" s="36">
        <v>44910</v>
      </c>
      <c r="H206" s="38">
        <f t="shared" si="0"/>
        <v>0</v>
      </c>
      <c r="I206" s="29">
        <f t="shared" si="7"/>
        <v>1</v>
      </c>
      <c r="L206" s="33"/>
      <c r="M206" s="191">
        <v>44974</v>
      </c>
      <c r="N206" s="34">
        <f t="shared" si="6"/>
        <v>450</v>
      </c>
      <c r="O206" s="37">
        <v>0</v>
      </c>
      <c r="P206" s="35">
        <v>450</v>
      </c>
      <c r="Q206" s="40">
        <f t="shared" si="2"/>
        <v>0</v>
      </c>
      <c r="R206" s="41"/>
    </row>
    <row r="207" spans="1:18" ht="15.6" x14ac:dyDescent="0.3">
      <c r="A207" s="33"/>
      <c r="B207" s="34">
        <f t="shared" si="5"/>
        <v>1328.5</v>
      </c>
      <c r="C207" s="35">
        <v>605</v>
      </c>
      <c r="D207" s="34">
        <f t="shared" si="3"/>
        <v>1328.5</v>
      </c>
      <c r="E207" s="36">
        <v>44910</v>
      </c>
      <c r="F207" s="37">
        <v>1329.2</v>
      </c>
      <c r="G207" s="36">
        <v>44911</v>
      </c>
      <c r="H207" s="38">
        <f t="shared" si="0"/>
        <v>0.70000000000004547</v>
      </c>
      <c r="I207" s="29">
        <f t="shared" si="7"/>
        <v>0</v>
      </c>
      <c r="L207" s="33"/>
      <c r="M207" s="191">
        <v>44975</v>
      </c>
      <c r="N207" s="34">
        <f t="shared" si="6"/>
        <v>450</v>
      </c>
      <c r="O207" s="37">
        <v>0</v>
      </c>
      <c r="P207" s="35">
        <v>450</v>
      </c>
      <c r="Q207" s="40">
        <f t="shared" si="2"/>
        <v>0</v>
      </c>
      <c r="R207" s="41"/>
    </row>
    <row r="208" spans="1:18" ht="15.6" x14ac:dyDescent="0.3">
      <c r="A208" s="33"/>
      <c r="B208" s="34">
        <f t="shared" si="5"/>
        <v>1329.2</v>
      </c>
      <c r="C208" s="35">
        <v>606</v>
      </c>
      <c r="D208" s="34">
        <f t="shared" si="3"/>
        <v>1329.2</v>
      </c>
      <c r="E208" s="36">
        <v>44911</v>
      </c>
      <c r="F208" s="37">
        <v>1329.2</v>
      </c>
      <c r="G208" s="36">
        <v>44912</v>
      </c>
      <c r="H208" s="38">
        <f t="shared" si="0"/>
        <v>0</v>
      </c>
      <c r="I208" s="29">
        <f t="shared" si="7"/>
        <v>1</v>
      </c>
      <c r="L208" s="33"/>
      <c r="M208" s="191">
        <v>44976</v>
      </c>
      <c r="N208" s="34">
        <f t="shared" si="6"/>
        <v>450</v>
      </c>
      <c r="O208" s="37">
        <v>0</v>
      </c>
      <c r="P208" s="35">
        <v>450</v>
      </c>
      <c r="Q208" s="40">
        <f t="shared" si="2"/>
        <v>0</v>
      </c>
      <c r="R208" s="41"/>
    </row>
    <row r="209" spans="1:18" ht="15.6" x14ac:dyDescent="0.3">
      <c r="A209" s="33"/>
      <c r="B209" s="34">
        <f t="shared" si="5"/>
        <v>1329.2</v>
      </c>
      <c r="C209" s="35">
        <v>606</v>
      </c>
      <c r="D209" s="34">
        <f t="shared" si="3"/>
        <v>1329.2</v>
      </c>
      <c r="E209" s="36">
        <v>44912</v>
      </c>
      <c r="F209" s="37">
        <v>1329.2</v>
      </c>
      <c r="G209" s="36">
        <v>44913</v>
      </c>
      <c r="H209" s="38">
        <f t="shared" si="0"/>
        <v>0</v>
      </c>
      <c r="I209" s="29">
        <f t="shared" si="7"/>
        <v>0</v>
      </c>
      <c r="L209" s="33"/>
      <c r="M209" s="191">
        <v>44977</v>
      </c>
      <c r="N209" s="34">
        <f t="shared" si="6"/>
        <v>450</v>
      </c>
      <c r="O209" s="37">
        <v>0</v>
      </c>
      <c r="P209" s="35">
        <v>430</v>
      </c>
      <c r="Q209" s="40">
        <f t="shared" si="2"/>
        <v>20</v>
      </c>
      <c r="R209" s="41"/>
    </row>
    <row r="210" spans="1:18" ht="15.6" x14ac:dyDescent="0.3">
      <c r="A210" s="33"/>
      <c r="B210" s="34">
        <f t="shared" si="5"/>
        <v>1329.2</v>
      </c>
      <c r="C210" s="35">
        <v>606</v>
      </c>
      <c r="D210" s="34">
        <f t="shared" si="3"/>
        <v>1329.2</v>
      </c>
      <c r="E210" s="36">
        <v>44913</v>
      </c>
      <c r="F210" s="37">
        <v>1329.2</v>
      </c>
      <c r="G210" s="36">
        <v>44914</v>
      </c>
      <c r="H210" s="38">
        <f t="shared" si="0"/>
        <v>0</v>
      </c>
      <c r="I210" s="29">
        <f t="shared" si="7"/>
        <v>0</v>
      </c>
      <c r="L210" s="33"/>
      <c r="M210" s="191">
        <v>44978</v>
      </c>
      <c r="N210" s="34">
        <f t="shared" si="6"/>
        <v>430</v>
      </c>
      <c r="O210" s="37">
        <v>0</v>
      </c>
      <c r="P210" s="35">
        <v>430</v>
      </c>
      <c r="Q210" s="40">
        <f t="shared" si="2"/>
        <v>0</v>
      </c>
      <c r="R210" s="41"/>
    </row>
    <row r="211" spans="1:18" ht="15.6" x14ac:dyDescent="0.3">
      <c r="A211" s="33"/>
      <c r="B211" s="34">
        <f t="shared" si="5"/>
        <v>1329.2</v>
      </c>
      <c r="C211" s="35">
        <v>606</v>
      </c>
      <c r="D211" s="34">
        <f t="shared" si="3"/>
        <v>1329.2</v>
      </c>
      <c r="E211" s="36">
        <v>44914</v>
      </c>
      <c r="F211" s="37">
        <v>1329.2</v>
      </c>
      <c r="G211" s="36">
        <v>44915</v>
      </c>
      <c r="H211" s="38">
        <f t="shared" si="0"/>
        <v>0</v>
      </c>
      <c r="I211" s="29">
        <f t="shared" si="7"/>
        <v>0</v>
      </c>
      <c r="L211" s="33"/>
      <c r="M211" s="191">
        <v>44979</v>
      </c>
      <c r="N211" s="34">
        <f t="shared" si="6"/>
        <v>430</v>
      </c>
      <c r="O211" s="37">
        <v>0</v>
      </c>
      <c r="P211" s="35">
        <v>430</v>
      </c>
      <c r="Q211" s="40">
        <f t="shared" si="2"/>
        <v>0</v>
      </c>
      <c r="R211" s="41"/>
    </row>
    <row r="212" spans="1:18" ht="15.6" x14ac:dyDescent="0.3">
      <c r="A212" s="33"/>
      <c r="B212" s="34">
        <f t="shared" si="5"/>
        <v>1329.2</v>
      </c>
      <c r="C212" s="35">
        <v>606</v>
      </c>
      <c r="D212" s="34">
        <f t="shared" si="3"/>
        <v>1329.2</v>
      </c>
      <c r="E212" s="36">
        <v>44915</v>
      </c>
      <c r="F212" s="37">
        <v>1329.3</v>
      </c>
      <c r="G212" s="36">
        <v>44916</v>
      </c>
      <c r="H212" s="38">
        <f t="shared" si="0"/>
        <v>9.9999999999909051E-2</v>
      </c>
      <c r="I212" s="29">
        <f t="shared" si="7"/>
        <v>0</v>
      </c>
      <c r="L212" s="33"/>
      <c r="M212" s="191">
        <v>44980</v>
      </c>
      <c r="N212" s="34">
        <f t="shared" si="6"/>
        <v>430</v>
      </c>
      <c r="O212" s="37">
        <v>0</v>
      </c>
      <c r="P212" s="35">
        <v>420</v>
      </c>
      <c r="Q212" s="40">
        <f t="shared" si="2"/>
        <v>10</v>
      </c>
      <c r="R212" s="41"/>
    </row>
    <row r="213" spans="1:18" ht="15.6" x14ac:dyDescent="0.3">
      <c r="A213" s="33"/>
      <c r="B213" s="34">
        <f t="shared" si="5"/>
        <v>1329.3</v>
      </c>
      <c r="C213" s="35">
        <v>606</v>
      </c>
      <c r="D213" s="34">
        <f t="shared" si="3"/>
        <v>1329.3</v>
      </c>
      <c r="E213" s="36">
        <v>44916</v>
      </c>
      <c r="F213" s="37">
        <v>1329.3</v>
      </c>
      <c r="G213" s="36">
        <v>44917</v>
      </c>
      <c r="H213" s="38">
        <f t="shared" si="0"/>
        <v>0</v>
      </c>
      <c r="I213" s="29">
        <f t="shared" si="7"/>
        <v>0</v>
      </c>
      <c r="L213" s="33"/>
      <c r="M213" s="191">
        <v>44981</v>
      </c>
      <c r="N213" s="34">
        <f t="shared" si="6"/>
        <v>420</v>
      </c>
      <c r="O213" s="37">
        <v>0</v>
      </c>
      <c r="P213" s="35">
        <v>420</v>
      </c>
      <c r="Q213" s="40">
        <f t="shared" si="2"/>
        <v>0</v>
      </c>
      <c r="R213" s="41"/>
    </row>
    <row r="214" spans="1:18" ht="15.6" x14ac:dyDescent="0.3">
      <c r="A214" s="33"/>
      <c r="B214" s="34">
        <f t="shared" si="5"/>
        <v>1329.3</v>
      </c>
      <c r="C214" s="35">
        <v>606</v>
      </c>
      <c r="D214" s="34">
        <f t="shared" si="3"/>
        <v>1329.3</v>
      </c>
      <c r="E214" s="36">
        <v>44917</v>
      </c>
      <c r="F214" s="37">
        <v>1329.3</v>
      </c>
      <c r="G214" s="36">
        <v>44918</v>
      </c>
      <c r="H214" s="38">
        <f t="shared" si="0"/>
        <v>0</v>
      </c>
      <c r="I214" s="29">
        <f t="shared" si="7"/>
        <v>0</v>
      </c>
      <c r="L214" s="33"/>
      <c r="M214" s="191">
        <v>44982</v>
      </c>
      <c r="N214" s="34">
        <f t="shared" si="6"/>
        <v>420</v>
      </c>
      <c r="O214" s="37">
        <v>0</v>
      </c>
      <c r="P214" s="35">
        <v>420</v>
      </c>
      <c r="Q214" s="40">
        <f t="shared" si="2"/>
        <v>0</v>
      </c>
      <c r="R214" s="41"/>
    </row>
    <row r="215" spans="1:18" ht="15.6" x14ac:dyDescent="0.3">
      <c r="A215" s="33"/>
      <c r="B215" s="34">
        <f t="shared" si="5"/>
        <v>1329.3</v>
      </c>
      <c r="C215" s="35">
        <v>606</v>
      </c>
      <c r="D215" s="34">
        <f t="shared" si="3"/>
        <v>1329.3</v>
      </c>
      <c r="E215" s="36">
        <v>44918</v>
      </c>
      <c r="F215" s="37">
        <v>1329.3</v>
      </c>
      <c r="G215" s="36">
        <v>44919</v>
      </c>
      <c r="H215" s="38">
        <f t="shared" si="0"/>
        <v>0</v>
      </c>
      <c r="I215" s="29">
        <f t="shared" si="7"/>
        <v>0</v>
      </c>
      <c r="L215" s="33"/>
      <c r="M215" s="191">
        <v>44983</v>
      </c>
      <c r="N215" s="34">
        <f t="shared" si="6"/>
        <v>420</v>
      </c>
      <c r="O215" s="37">
        <v>0</v>
      </c>
      <c r="P215" s="35">
        <v>420</v>
      </c>
      <c r="Q215" s="40">
        <f t="shared" si="2"/>
        <v>0</v>
      </c>
      <c r="R215" s="41"/>
    </row>
    <row r="216" spans="1:18" ht="15.6" x14ac:dyDescent="0.3">
      <c r="A216" s="33"/>
      <c r="B216" s="34">
        <f t="shared" si="5"/>
        <v>1329.3</v>
      </c>
      <c r="C216" s="35">
        <v>606</v>
      </c>
      <c r="D216" s="34">
        <f t="shared" si="3"/>
        <v>1329.3</v>
      </c>
      <c r="E216" s="36">
        <v>44919</v>
      </c>
      <c r="F216" s="37">
        <v>1329.7</v>
      </c>
      <c r="G216" s="36">
        <v>44920</v>
      </c>
      <c r="H216" s="38">
        <f t="shared" si="0"/>
        <v>0.40000000000009095</v>
      </c>
      <c r="I216" s="29">
        <f t="shared" si="7"/>
        <v>0</v>
      </c>
      <c r="L216" s="33"/>
      <c r="M216" s="191">
        <v>44984</v>
      </c>
      <c r="N216" s="34">
        <f t="shared" si="6"/>
        <v>420</v>
      </c>
      <c r="O216" s="37">
        <v>0</v>
      </c>
      <c r="P216" s="35">
        <v>410</v>
      </c>
      <c r="Q216" s="40">
        <f t="shared" si="2"/>
        <v>10</v>
      </c>
      <c r="R216" s="41"/>
    </row>
    <row r="217" spans="1:18" ht="15.6" x14ac:dyDescent="0.3">
      <c r="A217" s="33"/>
      <c r="B217" s="34">
        <f t="shared" si="5"/>
        <v>1329.7</v>
      </c>
      <c r="C217" s="35">
        <v>608</v>
      </c>
      <c r="D217" s="34">
        <f t="shared" si="3"/>
        <v>1329.7</v>
      </c>
      <c r="E217" s="36">
        <v>44920</v>
      </c>
      <c r="F217" s="37">
        <v>1330.1</v>
      </c>
      <c r="G217" s="36">
        <v>44921</v>
      </c>
      <c r="H217" s="38">
        <f t="shared" si="0"/>
        <v>0.39999999999986358</v>
      </c>
      <c r="I217" s="29">
        <f t="shared" si="7"/>
        <v>2</v>
      </c>
      <c r="L217" s="33"/>
      <c r="M217" s="191">
        <v>44985</v>
      </c>
      <c r="N217" s="34">
        <f t="shared" si="6"/>
        <v>410</v>
      </c>
      <c r="O217" s="37">
        <v>0</v>
      </c>
      <c r="P217" s="35">
        <v>410</v>
      </c>
      <c r="Q217" s="40">
        <f t="shared" si="2"/>
        <v>0</v>
      </c>
      <c r="R217" s="41"/>
    </row>
    <row r="218" spans="1:18" ht="15.6" x14ac:dyDescent="0.3">
      <c r="A218" s="33"/>
      <c r="B218" s="34">
        <f t="shared" si="5"/>
        <v>1330.1</v>
      </c>
      <c r="C218" s="35">
        <v>609</v>
      </c>
      <c r="D218" s="34">
        <f t="shared" si="3"/>
        <v>1330.1</v>
      </c>
      <c r="E218" s="36">
        <v>44921</v>
      </c>
      <c r="F218" s="37">
        <v>1330.1</v>
      </c>
      <c r="G218" s="36">
        <v>44922</v>
      </c>
      <c r="H218" s="38">
        <f t="shared" si="0"/>
        <v>0</v>
      </c>
      <c r="I218" s="29">
        <f t="shared" si="7"/>
        <v>1</v>
      </c>
      <c r="L218" s="33"/>
      <c r="M218" s="191">
        <v>44986</v>
      </c>
      <c r="N218" s="34">
        <f t="shared" si="6"/>
        <v>410</v>
      </c>
      <c r="O218" s="37">
        <v>0</v>
      </c>
      <c r="P218" s="35">
        <v>410</v>
      </c>
      <c r="Q218" s="40">
        <f t="shared" si="2"/>
        <v>0</v>
      </c>
      <c r="R218" s="41"/>
    </row>
    <row r="219" spans="1:18" ht="15.6" x14ac:dyDescent="0.3">
      <c r="A219" s="33"/>
      <c r="B219" s="34">
        <f t="shared" si="5"/>
        <v>1330.1</v>
      </c>
      <c r="C219" s="35">
        <v>609</v>
      </c>
      <c r="D219" s="34">
        <f t="shared" si="3"/>
        <v>1330.1</v>
      </c>
      <c r="E219" s="36">
        <v>44922</v>
      </c>
      <c r="F219" s="37">
        <v>1330.1</v>
      </c>
      <c r="G219" s="36">
        <v>44923</v>
      </c>
      <c r="H219" s="38">
        <f t="shared" si="0"/>
        <v>0</v>
      </c>
      <c r="I219" s="29">
        <f t="shared" si="7"/>
        <v>0</v>
      </c>
      <c r="L219" s="33"/>
      <c r="M219" s="191">
        <v>44987</v>
      </c>
      <c r="N219" s="34">
        <f t="shared" si="6"/>
        <v>410</v>
      </c>
      <c r="O219" s="37">
        <v>0</v>
      </c>
      <c r="P219" s="35">
        <v>400</v>
      </c>
      <c r="Q219" s="40">
        <f t="shared" si="2"/>
        <v>10</v>
      </c>
      <c r="R219" s="41"/>
    </row>
    <row r="220" spans="1:18" ht="15.6" x14ac:dyDescent="0.3">
      <c r="A220" s="33"/>
      <c r="B220" s="34">
        <f t="shared" si="5"/>
        <v>1330.1</v>
      </c>
      <c r="C220" s="35">
        <v>609</v>
      </c>
      <c r="D220" s="34">
        <f t="shared" si="3"/>
        <v>1330.1</v>
      </c>
      <c r="E220" s="36">
        <v>44923</v>
      </c>
      <c r="F220" s="37">
        <v>1330.1</v>
      </c>
      <c r="G220" s="36">
        <v>44924</v>
      </c>
      <c r="H220" s="38">
        <f t="shared" si="0"/>
        <v>0</v>
      </c>
      <c r="I220" s="29">
        <f t="shared" si="7"/>
        <v>0</v>
      </c>
      <c r="L220" s="33"/>
      <c r="M220" s="191">
        <v>44988</v>
      </c>
      <c r="N220" s="34">
        <f t="shared" si="6"/>
        <v>400</v>
      </c>
      <c r="O220" s="37">
        <v>0</v>
      </c>
      <c r="P220" s="35">
        <v>400</v>
      </c>
      <c r="Q220" s="40">
        <f t="shared" si="2"/>
        <v>0</v>
      </c>
      <c r="R220" s="41"/>
    </row>
    <row r="221" spans="1:18" ht="15.6" x14ac:dyDescent="0.3">
      <c r="A221" s="33"/>
      <c r="B221" s="34">
        <f t="shared" si="5"/>
        <v>1330.1</v>
      </c>
      <c r="C221" s="35">
        <v>609</v>
      </c>
      <c r="D221" s="34">
        <f t="shared" si="3"/>
        <v>1330.1</v>
      </c>
      <c r="E221" s="36">
        <v>44924</v>
      </c>
      <c r="F221" s="37">
        <v>1330.1</v>
      </c>
      <c r="G221" s="36">
        <v>44925</v>
      </c>
      <c r="H221" s="38">
        <f t="shared" si="0"/>
        <v>0</v>
      </c>
      <c r="I221" s="29">
        <f t="shared" si="7"/>
        <v>0</v>
      </c>
      <c r="L221" s="33"/>
      <c r="M221" s="191">
        <v>44989</v>
      </c>
      <c r="N221" s="34">
        <f t="shared" si="6"/>
        <v>400</v>
      </c>
      <c r="O221" s="37">
        <v>0</v>
      </c>
      <c r="P221" s="35">
        <v>400</v>
      </c>
      <c r="Q221" s="40">
        <f t="shared" si="2"/>
        <v>0</v>
      </c>
      <c r="R221" s="41"/>
    </row>
    <row r="222" spans="1:18" ht="15.6" x14ac:dyDescent="0.3">
      <c r="A222" s="33"/>
      <c r="B222" s="34">
        <f t="shared" si="5"/>
        <v>1330.1</v>
      </c>
      <c r="C222" s="35">
        <v>609</v>
      </c>
      <c r="D222" s="34">
        <f t="shared" si="3"/>
        <v>1330.1</v>
      </c>
      <c r="E222" s="36">
        <v>44925</v>
      </c>
      <c r="F222" s="37">
        <v>1330.2</v>
      </c>
      <c r="G222" s="36">
        <v>44926</v>
      </c>
      <c r="H222" s="38">
        <f t="shared" si="0"/>
        <v>0.10000000000013642</v>
      </c>
      <c r="I222" s="29">
        <f t="shared" si="7"/>
        <v>0</v>
      </c>
      <c r="L222" s="33"/>
      <c r="M222" s="191">
        <v>44990</v>
      </c>
      <c r="N222" s="34">
        <f t="shared" si="6"/>
        <v>400</v>
      </c>
      <c r="O222" s="37">
        <v>0</v>
      </c>
      <c r="P222" s="35">
        <v>400</v>
      </c>
      <c r="Q222" s="40">
        <f t="shared" si="2"/>
        <v>0</v>
      </c>
      <c r="R222" s="41"/>
    </row>
    <row r="223" spans="1:18" ht="15.6" x14ac:dyDescent="0.3">
      <c r="A223" s="33"/>
      <c r="B223" s="34">
        <f t="shared" si="5"/>
        <v>1330.2</v>
      </c>
      <c r="C223" s="35">
        <v>609</v>
      </c>
      <c r="D223" s="34">
        <f t="shared" si="3"/>
        <v>1330.2</v>
      </c>
      <c r="E223" s="36">
        <v>44926</v>
      </c>
      <c r="F223" s="37">
        <v>1330.2</v>
      </c>
      <c r="G223" s="36">
        <v>44927</v>
      </c>
      <c r="H223" s="38">
        <f t="shared" si="0"/>
        <v>0</v>
      </c>
      <c r="I223" s="29">
        <f t="shared" si="7"/>
        <v>0</v>
      </c>
      <c r="L223" s="33"/>
      <c r="M223" s="191">
        <v>44991</v>
      </c>
      <c r="N223" s="34">
        <f t="shared" si="6"/>
        <v>400</v>
      </c>
      <c r="O223" s="37">
        <v>0</v>
      </c>
      <c r="P223" s="35">
        <v>350</v>
      </c>
      <c r="Q223" s="40">
        <f t="shared" si="2"/>
        <v>50</v>
      </c>
      <c r="R223" s="41"/>
    </row>
    <row r="224" spans="1:18" ht="15.6" x14ac:dyDescent="0.3">
      <c r="A224" s="33"/>
      <c r="B224" s="34">
        <f t="shared" si="5"/>
        <v>1330.2</v>
      </c>
      <c r="C224" s="35">
        <v>609</v>
      </c>
      <c r="D224" s="34">
        <f t="shared" si="3"/>
        <v>1330.2</v>
      </c>
      <c r="E224" s="36">
        <v>44927</v>
      </c>
      <c r="F224" s="37">
        <v>1330.2</v>
      </c>
      <c r="G224" s="36">
        <v>44928</v>
      </c>
      <c r="H224" s="38">
        <f t="shared" si="0"/>
        <v>0</v>
      </c>
      <c r="I224" s="29">
        <f t="shared" si="7"/>
        <v>0</v>
      </c>
      <c r="J224" s="48">
        <f>SUM(H224:H588)</f>
        <v>663.5</v>
      </c>
      <c r="L224" s="33"/>
      <c r="M224" s="191">
        <v>44992</v>
      </c>
      <c r="N224" s="34">
        <f t="shared" si="6"/>
        <v>350</v>
      </c>
      <c r="O224" s="37">
        <v>0</v>
      </c>
      <c r="P224" s="35">
        <v>340</v>
      </c>
      <c r="Q224" s="40">
        <f t="shared" si="2"/>
        <v>10</v>
      </c>
      <c r="R224" s="41"/>
    </row>
    <row r="225" spans="1:18" ht="15.6" x14ac:dyDescent="0.3">
      <c r="A225" s="33"/>
      <c r="B225" s="34">
        <f t="shared" si="5"/>
        <v>1330.2</v>
      </c>
      <c r="C225" s="35">
        <v>609</v>
      </c>
      <c r="D225" s="34">
        <f t="shared" si="3"/>
        <v>1330.2</v>
      </c>
      <c r="E225" s="36">
        <v>44928</v>
      </c>
      <c r="F225" s="37">
        <v>1330.2</v>
      </c>
      <c r="G225" s="36">
        <v>44929</v>
      </c>
      <c r="H225" s="38">
        <f t="shared" si="0"/>
        <v>0</v>
      </c>
      <c r="I225" s="29">
        <f t="shared" si="7"/>
        <v>0</v>
      </c>
      <c r="L225" s="33"/>
      <c r="M225" s="191">
        <v>44993</v>
      </c>
      <c r="N225" s="34">
        <f t="shared" si="6"/>
        <v>340</v>
      </c>
      <c r="O225" s="37">
        <v>0</v>
      </c>
      <c r="P225" s="35">
        <v>320</v>
      </c>
      <c r="Q225" s="40">
        <f t="shared" si="2"/>
        <v>20</v>
      </c>
      <c r="R225" s="41"/>
    </row>
    <row r="226" spans="1:18" ht="15.6" x14ac:dyDescent="0.3">
      <c r="A226" s="33"/>
      <c r="B226" s="34">
        <f t="shared" si="5"/>
        <v>1330.2</v>
      </c>
      <c r="C226" s="35">
        <v>609</v>
      </c>
      <c r="D226" s="34">
        <f t="shared" si="3"/>
        <v>1330.2</v>
      </c>
      <c r="E226" s="36">
        <v>44929</v>
      </c>
      <c r="F226" s="37">
        <v>1330.2</v>
      </c>
      <c r="G226" s="36">
        <v>44930</v>
      </c>
      <c r="H226" s="38">
        <f t="shared" si="0"/>
        <v>0</v>
      </c>
      <c r="I226" s="29">
        <f t="shared" si="7"/>
        <v>0</v>
      </c>
      <c r="L226" s="33"/>
      <c r="M226" s="191">
        <v>44994</v>
      </c>
      <c r="N226" s="34">
        <f t="shared" si="6"/>
        <v>320</v>
      </c>
      <c r="O226" s="37">
        <v>0</v>
      </c>
      <c r="P226" s="35">
        <v>310</v>
      </c>
      <c r="Q226" s="40">
        <f t="shared" si="2"/>
        <v>10</v>
      </c>
      <c r="R226" s="41"/>
    </row>
    <row r="227" spans="1:18" ht="15.6" x14ac:dyDescent="0.3">
      <c r="A227" s="33"/>
      <c r="B227" s="34">
        <f t="shared" si="5"/>
        <v>1330.2</v>
      </c>
      <c r="C227" s="35">
        <v>609</v>
      </c>
      <c r="D227" s="34">
        <f t="shared" si="3"/>
        <v>1330.2</v>
      </c>
      <c r="E227" s="36">
        <v>44930</v>
      </c>
      <c r="F227" s="37">
        <v>1330.2</v>
      </c>
      <c r="G227" s="36">
        <v>44931</v>
      </c>
      <c r="H227" s="38">
        <f t="shared" si="0"/>
        <v>0</v>
      </c>
      <c r="I227" s="29">
        <f t="shared" si="7"/>
        <v>0</v>
      </c>
      <c r="L227" s="33"/>
      <c r="M227" s="191">
        <v>44995</v>
      </c>
      <c r="N227" s="34">
        <f t="shared" si="6"/>
        <v>310</v>
      </c>
      <c r="O227" s="37">
        <v>0</v>
      </c>
      <c r="P227" s="35">
        <v>310</v>
      </c>
      <c r="Q227" s="40">
        <f t="shared" si="2"/>
        <v>0</v>
      </c>
      <c r="R227" s="41"/>
    </row>
    <row r="228" spans="1:18" ht="15.6" x14ac:dyDescent="0.3">
      <c r="A228" s="33"/>
      <c r="B228" s="34">
        <f t="shared" si="5"/>
        <v>1330.2</v>
      </c>
      <c r="C228" s="35">
        <v>609</v>
      </c>
      <c r="D228" s="34">
        <f t="shared" si="3"/>
        <v>1330.2</v>
      </c>
      <c r="E228" s="36">
        <v>44931</v>
      </c>
      <c r="F228" s="37">
        <v>1330.3</v>
      </c>
      <c r="G228" s="36">
        <v>44932</v>
      </c>
      <c r="H228" s="38">
        <f t="shared" si="0"/>
        <v>9.9999999999909051E-2</v>
      </c>
      <c r="I228" s="29">
        <f t="shared" si="7"/>
        <v>0</v>
      </c>
      <c r="L228" s="33"/>
      <c r="M228" s="191">
        <v>44996</v>
      </c>
      <c r="N228" s="34">
        <f t="shared" si="6"/>
        <v>310</v>
      </c>
      <c r="O228" s="37">
        <v>0</v>
      </c>
      <c r="P228" s="35">
        <v>300</v>
      </c>
      <c r="Q228" s="40">
        <f t="shared" si="2"/>
        <v>10</v>
      </c>
      <c r="R228" s="41"/>
    </row>
    <row r="229" spans="1:18" ht="15.6" x14ac:dyDescent="0.3">
      <c r="A229" s="33"/>
      <c r="B229" s="34">
        <f t="shared" si="5"/>
        <v>1330.3</v>
      </c>
      <c r="C229" s="35">
        <v>609</v>
      </c>
      <c r="D229" s="34">
        <f t="shared" si="3"/>
        <v>1330.3</v>
      </c>
      <c r="E229" s="36">
        <v>44932</v>
      </c>
      <c r="F229" s="37">
        <v>1330.3</v>
      </c>
      <c r="G229" s="36">
        <v>44933</v>
      </c>
      <c r="H229" s="38">
        <f t="shared" si="0"/>
        <v>0</v>
      </c>
      <c r="I229" s="29">
        <f t="shared" si="7"/>
        <v>0</v>
      </c>
      <c r="L229" s="33"/>
      <c r="M229" s="191">
        <v>44997</v>
      </c>
      <c r="N229" s="34">
        <f t="shared" si="6"/>
        <v>300</v>
      </c>
      <c r="O229" s="37">
        <v>0</v>
      </c>
      <c r="P229" s="35">
        <v>300</v>
      </c>
      <c r="Q229" s="40">
        <f t="shared" si="2"/>
        <v>0</v>
      </c>
      <c r="R229" s="41"/>
    </row>
    <row r="230" spans="1:18" ht="15.6" x14ac:dyDescent="0.3">
      <c r="A230" s="33"/>
      <c r="B230" s="34">
        <f t="shared" si="5"/>
        <v>1330.3</v>
      </c>
      <c r="C230" s="35">
        <v>609</v>
      </c>
      <c r="D230" s="34">
        <f t="shared" si="3"/>
        <v>1330.3</v>
      </c>
      <c r="E230" s="36">
        <v>44933</v>
      </c>
      <c r="F230" s="37">
        <v>1330.3</v>
      </c>
      <c r="G230" s="36">
        <v>44934</v>
      </c>
      <c r="H230" s="38">
        <f t="shared" si="0"/>
        <v>0</v>
      </c>
      <c r="I230" s="29">
        <f t="shared" si="7"/>
        <v>0</v>
      </c>
      <c r="L230" s="33"/>
      <c r="M230" s="191">
        <v>44998</v>
      </c>
      <c r="N230" s="34">
        <f t="shared" si="6"/>
        <v>300</v>
      </c>
      <c r="O230" s="37">
        <v>0</v>
      </c>
      <c r="P230" s="35">
        <v>280</v>
      </c>
      <c r="Q230" s="40">
        <f t="shared" si="2"/>
        <v>20</v>
      </c>
      <c r="R230" s="41"/>
    </row>
    <row r="231" spans="1:18" ht="15.6" x14ac:dyDescent="0.3">
      <c r="A231" s="33"/>
      <c r="B231" s="34">
        <f t="shared" si="5"/>
        <v>1330.3</v>
      </c>
      <c r="C231" s="35">
        <v>609</v>
      </c>
      <c r="D231" s="34">
        <f t="shared" si="3"/>
        <v>1330.3</v>
      </c>
      <c r="E231" s="36">
        <v>44934</v>
      </c>
      <c r="F231" s="37">
        <v>1330.3</v>
      </c>
      <c r="G231" s="36">
        <v>44935</v>
      </c>
      <c r="H231" s="38">
        <f t="shared" si="0"/>
        <v>0</v>
      </c>
      <c r="I231" s="29">
        <f t="shared" si="7"/>
        <v>0</v>
      </c>
      <c r="L231" s="33"/>
      <c r="M231" s="191">
        <v>44999</v>
      </c>
      <c r="N231" s="34">
        <f t="shared" si="6"/>
        <v>280</v>
      </c>
      <c r="O231" s="37">
        <v>0</v>
      </c>
      <c r="P231" s="35">
        <v>250</v>
      </c>
      <c r="Q231" s="40">
        <f t="shared" si="2"/>
        <v>30</v>
      </c>
      <c r="R231" s="41"/>
    </row>
    <row r="232" spans="1:18" ht="15.6" x14ac:dyDescent="0.3">
      <c r="A232" s="33"/>
      <c r="B232" s="34">
        <f t="shared" si="5"/>
        <v>1330.3</v>
      </c>
      <c r="C232" s="35">
        <v>609</v>
      </c>
      <c r="D232" s="34">
        <f t="shared" si="3"/>
        <v>1330.3</v>
      </c>
      <c r="E232" s="36">
        <v>44935</v>
      </c>
      <c r="F232" s="37">
        <v>1331.6</v>
      </c>
      <c r="G232" s="36">
        <v>44936</v>
      </c>
      <c r="H232" s="38">
        <f t="shared" si="0"/>
        <v>1.2999999999999545</v>
      </c>
      <c r="I232" s="29">
        <f t="shared" si="7"/>
        <v>0</v>
      </c>
      <c r="L232" s="49"/>
      <c r="M232" s="197">
        <v>45000</v>
      </c>
      <c r="N232" s="51">
        <f t="shared" si="6"/>
        <v>250</v>
      </c>
      <c r="O232" s="52">
        <v>390</v>
      </c>
      <c r="P232" s="53">
        <v>570</v>
      </c>
      <c r="Q232" s="55">
        <f t="shared" si="2"/>
        <v>70</v>
      </c>
      <c r="R232" s="56"/>
    </row>
    <row r="233" spans="1:18" ht="15.6" x14ac:dyDescent="0.3">
      <c r="A233" s="33"/>
      <c r="B233" s="34">
        <f t="shared" si="5"/>
        <v>1331.6</v>
      </c>
      <c r="C233" s="35">
        <v>611</v>
      </c>
      <c r="D233" s="34">
        <f t="shared" si="3"/>
        <v>1331.6</v>
      </c>
      <c r="E233" s="36">
        <v>44936</v>
      </c>
      <c r="F233" s="37">
        <v>1331.7</v>
      </c>
      <c r="G233" s="36">
        <v>44937</v>
      </c>
      <c r="H233" s="38">
        <f t="shared" si="0"/>
        <v>0.10000000000013642</v>
      </c>
      <c r="I233" s="29">
        <f t="shared" si="7"/>
        <v>2</v>
      </c>
      <c r="L233" s="33"/>
      <c r="M233" s="191">
        <v>45001</v>
      </c>
      <c r="N233" s="34">
        <f t="shared" si="6"/>
        <v>570</v>
      </c>
      <c r="O233" s="37">
        <v>0</v>
      </c>
      <c r="P233" s="35">
        <v>570</v>
      </c>
      <c r="Q233" s="40">
        <f t="shared" si="2"/>
        <v>0</v>
      </c>
      <c r="R233" s="41"/>
    </row>
    <row r="234" spans="1:18" ht="15.6" x14ac:dyDescent="0.3">
      <c r="A234" s="33"/>
      <c r="B234" s="34">
        <f t="shared" si="5"/>
        <v>1331.7</v>
      </c>
      <c r="C234" s="35">
        <v>611</v>
      </c>
      <c r="D234" s="34">
        <f t="shared" si="3"/>
        <v>1331.7</v>
      </c>
      <c r="E234" s="36">
        <v>44937</v>
      </c>
      <c r="F234" s="37">
        <v>1331.7</v>
      </c>
      <c r="G234" s="36">
        <v>44938</v>
      </c>
      <c r="H234" s="38">
        <f t="shared" si="0"/>
        <v>0</v>
      </c>
      <c r="I234" s="29">
        <f t="shared" si="7"/>
        <v>0</v>
      </c>
      <c r="L234" s="33"/>
      <c r="M234" s="191">
        <v>45002</v>
      </c>
      <c r="N234" s="34">
        <f t="shared" si="6"/>
        <v>570</v>
      </c>
      <c r="O234" s="37">
        <v>0</v>
      </c>
      <c r="P234" s="35">
        <v>570</v>
      </c>
      <c r="Q234" s="40">
        <f t="shared" si="2"/>
        <v>0</v>
      </c>
      <c r="R234" s="41"/>
    </row>
    <row r="235" spans="1:18" ht="15.6" x14ac:dyDescent="0.3">
      <c r="A235" s="33"/>
      <c r="B235" s="34">
        <f t="shared" si="5"/>
        <v>1331.7</v>
      </c>
      <c r="C235" s="35">
        <v>611</v>
      </c>
      <c r="D235" s="34">
        <f t="shared" si="3"/>
        <v>1331.7</v>
      </c>
      <c r="E235" s="36">
        <v>44938</v>
      </c>
      <c r="F235" s="37">
        <v>1332.3</v>
      </c>
      <c r="G235" s="36">
        <v>44939</v>
      </c>
      <c r="H235" s="38">
        <f t="shared" si="0"/>
        <v>0.59999999999990905</v>
      </c>
      <c r="I235" s="29">
        <f t="shared" si="7"/>
        <v>0</v>
      </c>
      <c r="L235" s="33"/>
      <c r="M235" s="191">
        <v>45003</v>
      </c>
      <c r="N235" s="34">
        <f t="shared" si="6"/>
        <v>570</v>
      </c>
      <c r="O235" s="37">
        <v>0</v>
      </c>
      <c r="P235" s="35">
        <v>570</v>
      </c>
      <c r="Q235" s="40">
        <f t="shared" si="2"/>
        <v>0</v>
      </c>
      <c r="R235" s="41"/>
    </row>
    <row r="236" spans="1:18" ht="15.6" x14ac:dyDescent="0.3">
      <c r="A236" s="33"/>
      <c r="B236" s="34">
        <f t="shared" si="5"/>
        <v>1332.3</v>
      </c>
      <c r="C236" s="35">
        <v>612</v>
      </c>
      <c r="D236" s="34">
        <f t="shared" si="3"/>
        <v>1332.3</v>
      </c>
      <c r="E236" s="36">
        <v>44939</v>
      </c>
      <c r="F236" s="37">
        <v>1332.3</v>
      </c>
      <c r="G236" s="36">
        <v>44940</v>
      </c>
      <c r="H236" s="38">
        <f t="shared" si="0"/>
        <v>0</v>
      </c>
      <c r="I236" s="29">
        <f t="shared" si="7"/>
        <v>1</v>
      </c>
      <c r="L236" s="33"/>
      <c r="M236" s="191">
        <v>45004</v>
      </c>
      <c r="N236" s="34">
        <f t="shared" si="6"/>
        <v>570</v>
      </c>
      <c r="O236" s="37">
        <v>0</v>
      </c>
      <c r="P236" s="35">
        <v>570</v>
      </c>
      <c r="Q236" s="40">
        <f t="shared" si="2"/>
        <v>0</v>
      </c>
      <c r="R236" s="41"/>
    </row>
    <row r="237" spans="1:18" ht="15.6" x14ac:dyDescent="0.3">
      <c r="A237" s="33"/>
      <c r="B237" s="34">
        <f t="shared" si="5"/>
        <v>1332.3</v>
      </c>
      <c r="C237" s="35">
        <v>612</v>
      </c>
      <c r="D237" s="34">
        <f t="shared" si="3"/>
        <v>1332.3</v>
      </c>
      <c r="E237" s="36">
        <v>44940</v>
      </c>
      <c r="F237" s="37">
        <v>1332.3</v>
      </c>
      <c r="G237" s="36">
        <v>44941</v>
      </c>
      <c r="H237" s="38">
        <f t="shared" si="0"/>
        <v>0</v>
      </c>
      <c r="I237" s="29">
        <f t="shared" si="7"/>
        <v>0</v>
      </c>
      <c r="L237" s="33"/>
      <c r="M237" s="191">
        <v>45005</v>
      </c>
      <c r="N237" s="34">
        <f t="shared" si="6"/>
        <v>570</v>
      </c>
      <c r="O237" s="37">
        <v>0</v>
      </c>
      <c r="P237" s="35">
        <v>570</v>
      </c>
      <c r="Q237" s="40">
        <f t="shared" si="2"/>
        <v>0</v>
      </c>
      <c r="R237" s="41"/>
    </row>
    <row r="238" spans="1:18" ht="15.6" x14ac:dyDescent="0.3">
      <c r="A238" s="33"/>
      <c r="B238" s="34">
        <f t="shared" si="5"/>
        <v>1332.3</v>
      </c>
      <c r="C238" s="35">
        <v>612</v>
      </c>
      <c r="D238" s="34">
        <f t="shared" si="3"/>
        <v>1332.3</v>
      </c>
      <c r="E238" s="36">
        <v>44941</v>
      </c>
      <c r="F238" s="37">
        <v>1332.3</v>
      </c>
      <c r="G238" s="36">
        <v>44942</v>
      </c>
      <c r="H238" s="38">
        <f t="shared" si="0"/>
        <v>0</v>
      </c>
      <c r="I238" s="29">
        <f t="shared" si="7"/>
        <v>0</v>
      </c>
      <c r="L238" s="33"/>
      <c r="M238" s="191">
        <v>45006</v>
      </c>
      <c r="N238" s="34">
        <f t="shared" si="6"/>
        <v>570</v>
      </c>
      <c r="O238" s="37">
        <v>0</v>
      </c>
      <c r="P238" s="35">
        <v>570</v>
      </c>
      <c r="Q238" s="40">
        <f t="shared" si="2"/>
        <v>0</v>
      </c>
      <c r="R238" s="41"/>
    </row>
    <row r="239" spans="1:18" ht="15.6" x14ac:dyDescent="0.3">
      <c r="A239" s="33"/>
      <c r="B239" s="34">
        <f t="shared" si="5"/>
        <v>1332.3</v>
      </c>
      <c r="C239" s="35">
        <v>612</v>
      </c>
      <c r="D239" s="34">
        <f t="shared" si="3"/>
        <v>1332.3</v>
      </c>
      <c r="E239" s="36">
        <v>44942</v>
      </c>
      <c r="F239" s="37">
        <v>1336.8</v>
      </c>
      <c r="G239" s="36">
        <v>44943</v>
      </c>
      <c r="H239" s="38">
        <f t="shared" si="0"/>
        <v>4.5</v>
      </c>
      <c r="I239" s="29">
        <f t="shared" si="7"/>
        <v>0</v>
      </c>
      <c r="L239" s="33"/>
      <c r="M239" s="191">
        <v>45007</v>
      </c>
      <c r="N239" s="34">
        <f t="shared" si="6"/>
        <v>570</v>
      </c>
      <c r="O239" s="37">
        <v>0</v>
      </c>
      <c r="P239" s="35">
        <v>570</v>
      </c>
      <c r="Q239" s="40">
        <f t="shared" si="2"/>
        <v>0</v>
      </c>
      <c r="R239" s="41"/>
    </row>
    <row r="240" spans="1:18" ht="15.6" x14ac:dyDescent="0.3">
      <c r="A240" s="33"/>
      <c r="B240" s="34">
        <f t="shared" si="5"/>
        <v>1336.8</v>
      </c>
      <c r="C240" s="35">
        <v>615</v>
      </c>
      <c r="D240" s="34">
        <f t="shared" si="3"/>
        <v>1336.8</v>
      </c>
      <c r="E240" s="36">
        <v>44943</v>
      </c>
      <c r="F240" s="37">
        <v>1337.9</v>
      </c>
      <c r="G240" s="36">
        <v>44944</v>
      </c>
      <c r="H240" s="38">
        <f t="shared" si="0"/>
        <v>1.1000000000001364</v>
      </c>
      <c r="I240" s="29">
        <f t="shared" si="7"/>
        <v>3</v>
      </c>
      <c r="L240" s="33"/>
      <c r="M240" s="191">
        <v>45008</v>
      </c>
      <c r="N240" s="34">
        <f t="shared" si="6"/>
        <v>570</v>
      </c>
      <c r="O240" s="37">
        <v>0</v>
      </c>
      <c r="P240" s="35">
        <v>550</v>
      </c>
      <c r="Q240" s="40">
        <f t="shared" si="2"/>
        <v>20</v>
      </c>
      <c r="R240" s="41"/>
    </row>
    <row r="241" spans="1:20" ht="15.6" x14ac:dyDescent="0.3">
      <c r="A241" s="33"/>
      <c r="B241" s="34">
        <f t="shared" si="5"/>
        <v>1337.9</v>
      </c>
      <c r="C241" s="35">
        <v>617</v>
      </c>
      <c r="D241" s="34">
        <f t="shared" si="3"/>
        <v>1337.9</v>
      </c>
      <c r="E241" s="36">
        <v>44944</v>
      </c>
      <c r="F241" s="37">
        <v>1346</v>
      </c>
      <c r="G241" s="36">
        <v>44945</v>
      </c>
      <c r="H241" s="38">
        <f t="shared" si="0"/>
        <v>8.0999999999999091</v>
      </c>
      <c r="I241" s="29">
        <f t="shared" si="7"/>
        <v>2</v>
      </c>
      <c r="L241" s="33"/>
      <c r="M241" s="191">
        <v>45009</v>
      </c>
      <c r="N241" s="34">
        <f t="shared" si="6"/>
        <v>550</v>
      </c>
      <c r="O241" s="37">
        <v>0</v>
      </c>
      <c r="P241" s="35">
        <v>550</v>
      </c>
      <c r="Q241" s="40">
        <f t="shared" si="2"/>
        <v>0</v>
      </c>
      <c r="R241" s="41"/>
    </row>
    <row r="242" spans="1:20" ht="15.6" x14ac:dyDescent="0.3">
      <c r="A242" s="33"/>
      <c r="B242" s="34">
        <f t="shared" si="5"/>
        <v>1346</v>
      </c>
      <c r="C242" s="35">
        <v>618</v>
      </c>
      <c r="D242" s="34">
        <f t="shared" si="3"/>
        <v>1346</v>
      </c>
      <c r="E242" s="36">
        <v>44945</v>
      </c>
      <c r="F242" s="37">
        <v>1347.8</v>
      </c>
      <c r="G242" s="36">
        <v>44946</v>
      </c>
      <c r="H242" s="38">
        <f t="shared" si="0"/>
        <v>1.7999999999999545</v>
      </c>
      <c r="I242" s="29">
        <f t="shared" si="7"/>
        <v>1</v>
      </c>
      <c r="L242" s="33"/>
      <c r="M242" s="191">
        <v>45010</v>
      </c>
      <c r="N242" s="34">
        <f t="shared" si="6"/>
        <v>550</v>
      </c>
      <c r="O242" s="37">
        <v>0</v>
      </c>
      <c r="P242" s="35">
        <v>550</v>
      </c>
      <c r="Q242" s="40">
        <f t="shared" si="2"/>
        <v>0</v>
      </c>
      <c r="R242" s="41"/>
    </row>
    <row r="243" spans="1:20" ht="15.6" x14ac:dyDescent="0.3">
      <c r="A243" s="33"/>
      <c r="B243" s="34">
        <f t="shared" si="5"/>
        <v>1347.8</v>
      </c>
      <c r="C243" s="35">
        <v>619</v>
      </c>
      <c r="D243" s="34">
        <f t="shared" si="3"/>
        <v>1347.8</v>
      </c>
      <c r="E243" s="36">
        <v>44946</v>
      </c>
      <c r="F243" s="37">
        <v>1348.8</v>
      </c>
      <c r="G243" s="36">
        <v>44947</v>
      </c>
      <c r="H243" s="38">
        <f t="shared" si="0"/>
        <v>1</v>
      </c>
      <c r="I243" s="29">
        <f t="shared" si="7"/>
        <v>1</v>
      </c>
      <c r="L243" s="33"/>
      <c r="M243" s="191">
        <v>45011</v>
      </c>
      <c r="N243" s="34">
        <f t="shared" si="6"/>
        <v>550</v>
      </c>
      <c r="O243" s="37">
        <v>0</v>
      </c>
      <c r="P243" s="35">
        <v>550</v>
      </c>
      <c r="Q243" s="40">
        <f t="shared" si="2"/>
        <v>0</v>
      </c>
      <c r="R243" s="41"/>
    </row>
    <row r="244" spans="1:20" ht="15.6" x14ac:dyDescent="0.3">
      <c r="A244" s="33"/>
      <c r="B244" s="34">
        <f t="shared" si="5"/>
        <v>1348.8</v>
      </c>
      <c r="C244" s="35">
        <v>620</v>
      </c>
      <c r="D244" s="34">
        <f t="shared" si="3"/>
        <v>1348.8</v>
      </c>
      <c r="E244" s="36">
        <v>44947</v>
      </c>
      <c r="F244" s="37">
        <v>1351.9</v>
      </c>
      <c r="G244" s="36">
        <v>44948</v>
      </c>
      <c r="H244" s="38">
        <f t="shared" si="0"/>
        <v>3.1000000000001364</v>
      </c>
      <c r="I244" s="29">
        <f t="shared" si="7"/>
        <v>1</v>
      </c>
      <c r="L244" s="33"/>
      <c r="M244" s="191">
        <v>45012</v>
      </c>
      <c r="N244" s="34">
        <f t="shared" si="6"/>
        <v>550</v>
      </c>
      <c r="O244" s="37">
        <v>0</v>
      </c>
      <c r="P244" s="35">
        <v>540</v>
      </c>
      <c r="Q244" s="40">
        <f t="shared" si="2"/>
        <v>10</v>
      </c>
      <c r="R244" s="41"/>
    </row>
    <row r="245" spans="1:20" ht="15.6" x14ac:dyDescent="0.3">
      <c r="A245" s="33"/>
      <c r="B245" s="34">
        <f t="shared" si="5"/>
        <v>1351.9</v>
      </c>
      <c r="C245" s="35">
        <v>621</v>
      </c>
      <c r="D245" s="34">
        <f t="shared" si="3"/>
        <v>1351.9</v>
      </c>
      <c r="E245" s="36">
        <v>44948</v>
      </c>
      <c r="F245" s="37">
        <v>1362.8</v>
      </c>
      <c r="G245" s="36">
        <v>44949</v>
      </c>
      <c r="H245" s="38">
        <f t="shared" si="0"/>
        <v>10.899999999999864</v>
      </c>
      <c r="I245" s="29">
        <f t="shared" si="7"/>
        <v>1</v>
      </c>
      <c r="L245" s="33"/>
      <c r="M245" s="191">
        <v>45013</v>
      </c>
      <c r="N245" s="34">
        <f t="shared" si="6"/>
        <v>540</v>
      </c>
      <c r="O245" s="37">
        <v>0</v>
      </c>
      <c r="P245" s="35">
        <v>530</v>
      </c>
      <c r="Q245" s="40">
        <f t="shared" si="2"/>
        <v>10</v>
      </c>
      <c r="R245" s="41"/>
    </row>
    <row r="246" spans="1:20" ht="15.6" x14ac:dyDescent="0.3">
      <c r="A246" s="33"/>
      <c r="B246" s="34">
        <f t="shared" si="5"/>
        <v>1362.8</v>
      </c>
      <c r="C246" s="35">
        <v>623</v>
      </c>
      <c r="D246" s="34">
        <f t="shared" si="3"/>
        <v>1362.8</v>
      </c>
      <c r="E246" s="36">
        <v>44949</v>
      </c>
      <c r="F246" s="37">
        <v>1362.9</v>
      </c>
      <c r="G246" s="36">
        <v>44950</v>
      </c>
      <c r="H246" s="38">
        <f t="shared" si="0"/>
        <v>0.10000000000013642</v>
      </c>
      <c r="I246" s="29">
        <f t="shared" si="7"/>
        <v>2</v>
      </c>
      <c r="L246" s="33"/>
      <c r="M246" s="191">
        <v>45014</v>
      </c>
      <c r="N246" s="34">
        <f t="shared" si="6"/>
        <v>530</v>
      </c>
      <c r="O246" s="37">
        <v>0</v>
      </c>
      <c r="P246" s="35">
        <v>530</v>
      </c>
      <c r="Q246" s="40">
        <f t="shared" si="2"/>
        <v>0</v>
      </c>
      <c r="R246" s="41"/>
    </row>
    <row r="247" spans="1:20" ht="15.6" x14ac:dyDescent="0.3">
      <c r="A247" s="33"/>
      <c r="B247" s="34">
        <f t="shared" si="5"/>
        <v>1362.9</v>
      </c>
      <c r="C247" s="35">
        <v>623</v>
      </c>
      <c r="D247" s="34">
        <f t="shared" si="3"/>
        <v>1362.9</v>
      </c>
      <c r="E247" s="36">
        <v>44950</v>
      </c>
      <c r="F247" s="37">
        <v>1363.5</v>
      </c>
      <c r="G247" s="36">
        <v>44951</v>
      </c>
      <c r="H247" s="38">
        <f t="shared" si="0"/>
        <v>0.59999999999990905</v>
      </c>
      <c r="I247" s="29">
        <f t="shared" si="7"/>
        <v>0</v>
      </c>
      <c r="L247" s="33"/>
      <c r="M247" s="191">
        <v>45015</v>
      </c>
      <c r="N247" s="34">
        <f t="shared" si="6"/>
        <v>530</v>
      </c>
      <c r="O247" s="37">
        <v>0</v>
      </c>
      <c r="P247" s="35">
        <v>530</v>
      </c>
      <c r="Q247" s="40">
        <f t="shared" si="2"/>
        <v>0</v>
      </c>
      <c r="R247" s="41"/>
    </row>
    <row r="248" spans="1:20" ht="15.6" x14ac:dyDescent="0.3">
      <c r="A248" s="33"/>
      <c r="B248" s="34">
        <f t="shared" si="5"/>
        <v>1363.5</v>
      </c>
      <c r="C248" s="35">
        <v>624</v>
      </c>
      <c r="D248" s="34">
        <f t="shared" si="3"/>
        <v>1363.5</v>
      </c>
      <c r="E248" s="36">
        <v>44951</v>
      </c>
      <c r="F248" s="37">
        <v>1365.8</v>
      </c>
      <c r="G248" s="36">
        <v>44952</v>
      </c>
      <c r="H248" s="38">
        <f t="shared" si="0"/>
        <v>2.2999999999999545</v>
      </c>
      <c r="I248" s="29">
        <f t="shared" si="7"/>
        <v>1</v>
      </c>
      <c r="L248" s="33"/>
      <c r="M248" s="191">
        <v>45016</v>
      </c>
      <c r="N248" s="34">
        <f t="shared" si="6"/>
        <v>530</v>
      </c>
      <c r="O248" s="37">
        <v>0</v>
      </c>
      <c r="P248" s="35">
        <v>530</v>
      </c>
      <c r="Q248" s="40">
        <f t="shared" si="2"/>
        <v>0</v>
      </c>
      <c r="R248" s="41"/>
    </row>
    <row r="249" spans="1:20" ht="15.6" x14ac:dyDescent="0.3">
      <c r="A249" s="33"/>
      <c r="B249" s="34">
        <f t="shared" si="5"/>
        <v>1365.8</v>
      </c>
      <c r="C249" s="35">
        <v>625</v>
      </c>
      <c r="D249" s="34">
        <f t="shared" si="3"/>
        <v>1365.8</v>
      </c>
      <c r="E249" s="36">
        <v>44952</v>
      </c>
      <c r="F249" s="37">
        <v>1365.9</v>
      </c>
      <c r="G249" s="36">
        <v>44953</v>
      </c>
      <c r="H249" s="38">
        <f t="shared" si="0"/>
        <v>0.10000000000013642</v>
      </c>
      <c r="I249" s="29">
        <f t="shared" si="7"/>
        <v>1</v>
      </c>
      <c r="L249" s="33"/>
      <c r="M249" s="191">
        <v>45017</v>
      </c>
      <c r="N249" s="34">
        <f t="shared" si="6"/>
        <v>530</v>
      </c>
      <c r="O249" s="37">
        <v>0</v>
      </c>
      <c r="P249" s="35">
        <v>530</v>
      </c>
      <c r="Q249" s="40">
        <f t="shared" si="2"/>
        <v>0</v>
      </c>
      <c r="R249" s="41"/>
      <c r="T249" s="48">
        <f>SUM(Q249:Q462)</f>
        <v>2610</v>
      </c>
    </row>
    <row r="250" spans="1:20" ht="15.6" x14ac:dyDescent="0.3">
      <c r="A250" s="33"/>
      <c r="B250" s="34">
        <f t="shared" si="5"/>
        <v>1365.9</v>
      </c>
      <c r="C250" s="35">
        <v>625</v>
      </c>
      <c r="D250" s="34">
        <f t="shared" si="3"/>
        <v>1365.9</v>
      </c>
      <c r="E250" s="36">
        <v>44953</v>
      </c>
      <c r="F250" s="37">
        <v>1369.6</v>
      </c>
      <c r="G250" s="36">
        <v>44954</v>
      </c>
      <c r="H250" s="38">
        <f t="shared" si="0"/>
        <v>3.6999999999998181</v>
      </c>
      <c r="I250" s="29">
        <f t="shared" si="7"/>
        <v>0</v>
      </c>
      <c r="L250" s="33"/>
      <c r="M250" s="191">
        <v>45018</v>
      </c>
      <c r="N250" s="34">
        <f t="shared" si="6"/>
        <v>530</v>
      </c>
      <c r="O250" s="37">
        <v>0</v>
      </c>
      <c r="P250" s="35">
        <v>500</v>
      </c>
      <c r="Q250" s="40">
        <f t="shared" si="2"/>
        <v>30</v>
      </c>
      <c r="R250" s="41"/>
      <c r="T250" s="48">
        <f>SUM(Q249:Q339)</f>
        <v>1450</v>
      </c>
    </row>
    <row r="251" spans="1:20" ht="15.6" x14ac:dyDescent="0.3">
      <c r="A251" s="33"/>
      <c r="B251" s="34">
        <f t="shared" si="5"/>
        <v>1369.6</v>
      </c>
      <c r="C251" s="35">
        <v>626</v>
      </c>
      <c r="D251" s="34">
        <f t="shared" si="3"/>
        <v>1369.6</v>
      </c>
      <c r="E251" s="36">
        <v>44954</v>
      </c>
      <c r="F251" s="37">
        <v>1369.6</v>
      </c>
      <c r="G251" s="36">
        <v>44955</v>
      </c>
      <c r="H251" s="38">
        <f t="shared" si="0"/>
        <v>0</v>
      </c>
      <c r="I251" s="29">
        <f t="shared" si="7"/>
        <v>1</v>
      </c>
      <c r="L251" s="33"/>
      <c r="M251" s="191">
        <v>45019</v>
      </c>
      <c r="N251" s="34">
        <f t="shared" si="6"/>
        <v>500</v>
      </c>
      <c r="O251" s="37">
        <v>0</v>
      </c>
      <c r="P251" s="35">
        <v>500</v>
      </c>
      <c r="Q251" s="40">
        <f t="shared" si="2"/>
        <v>0</v>
      </c>
      <c r="R251" s="41"/>
    </row>
    <row r="252" spans="1:20" ht="15.6" x14ac:dyDescent="0.3">
      <c r="A252" s="33"/>
      <c r="B252" s="34">
        <f t="shared" si="5"/>
        <v>1369.6</v>
      </c>
      <c r="C252" s="35">
        <v>626</v>
      </c>
      <c r="D252" s="34">
        <f t="shared" si="3"/>
        <v>1369.6</v>
      </c>
      <c r="E252" s="36">
        <v>44955</v>
      </c>
      <c r="F252" s="37">
        <v>1371.5</v>
      </c>
      <c r="G252" s="36">
        <v>44956</v>
      </c>
      <c r="H252" s="38">
        <f t="shared" si="0"/>
        <v>1.9000000000000909</v>
      </c>
      <c r="I252" s="29">
        <f t="shared" si="7"/>
        <v>0</v>
      </c>
      <c r="L252" s="33"/>
      <c r="M252" s="191">
        <v>45020</v>
      </c>
      <c r="N252" s="34">
        <f t="shared" si="6"/>
        <v>500</v>
      </c>
      <c r="O252" s="37">
        <v>0</v>
      </c>
      <c r="P252" s="35">
        <v>450</v>
      </c>
      <c r="Q252" s="40">
        <f t="shared" si="2"/>
        <v>50</v>
      </c>
      <c r="R252" s="41"/>
    </row>
    <row r="253" spans="1:20" ht="15.6" x14ac:dyDescent="0.3">
      <c r="A253" s="33"/>
      <c r="B253" s="34">
        <f t="shared" si="5"/>
        <v>1371.5</v>
      </c>
      <c r="C253" s="35">
        <v>627</v>
      </c>
      <c r="D253" s="34">
        <f t="shared" si="3"/>
        <v>1371.5</v>
      </c>
      <c r="E253" s="36">
        <v>44956</v>
      </c>
      <c r="F253" s="37">
        <v>1371.5</v>
      </c>
      <c r="G253" s="36">
        <v>44957</v>
      </c>
      <c r="H253" s="38">
        <f t="shared" si="0"/>
        <v>0</v>
      </c>
      <c r="I253" s="29">
        <f t="shared" si="7"/>
        <v>1</v>
      </c>
      <c r="L253" s="33"/>
      <c r="M253" s="191">
        <v>45021</v>
      </c>
      <c r="N253" s="34">
        <f t="shared" si="6"/>
        <v>450</v>
      </c>
      <c r="O253" s="37">
        <v>0</v>
      </c>
      <c r="P253" s="35">
        <v>450</v>
      </c>
      <c r="Q253" s="40">
        <f t="shared" si="2"/>
        <v>0</v>
      </c>
      <c r="R253" s="41"/>
    </row>
    <row r="254" spans="1:20" ht="15.6" x14ac:dyDescent="0.3">
      <c r="A254" s="33"/>
      <c r="B254" s="34">
        <f t="shared" si="5"/>
        <v>1371.5</v>
      </c>
      <c r="C254" s="35">
        <v>627</v>
      </c>
      <c r="D254" s="34">
        <f t="shared" si="3"/>
        <v>1371.5</v>
      </c>
      <c r="E254" s="36">
        <v>44957</v>
      </c>
      <c r="F254" s="37">
        <v>1371.5</v>
      </c>
      <c r="G254" s="36">
        <v>44958</v>
      </c>
      <c r="H254" s="38">
        <f t="shared" si="0"/>
        <v>0</v>
      </c>
      <c r="I254" s="29">
        <f t="shared" si="7"/>
        <v>0</v>
      </c>
      <c r="L254" s="33"/>
      <c r="M254" s="191">
        <v>45022</v>
      </c>
      <c r="N254" s="34">
        <f t="shared" si="6"/>
        <v>450</v>
      </c>
      <c r="O254" s="37">
        <v>0</v>
      </c>
      <c r="P254" s="35">
        <v>430</v>
      </c>
      <c r="Q254" s="40">
        <f t="shared" si="2"/>
        <v>20</v>
      </c>
      <c r="R254" s="41"/>
    </row>
    <row r="255" spans="1:20" ht="15.6" x14ac:dyDescent="0.3">
      <c r="A255" s="33"/>
      <c r="B255" s="34">
        <f t="shared" si="5"/>
        <v>1371.5</v>
      </c>
      <c r="C255" s="35">
        <v>627</v>
      </c>
      <c r="D255" s="34">
        <f t="shared" si="3"/>
        <v>1371.5</v>
      </c>
      <c r="E255" s="36">
        <v>44958</v>
      </c>
      <c r="F255" s="37">
        <v>1372.7</v>
      </c>
      <c r="G255" s="36">
        <v>44959</v>
      </c>
      <c r="H255" s="38">
        <f t="shared" si="0"/>
        <v>1.2000000000000455</v>
      </c>
      <c r="I255" s="29">
        <f t="shared" si="7"/>
        <v>0</v>
      </c>
      <c r="L255" s="33"/>
      <c r="M255" s="191">
        <v>45023</v>
      </c>
      <c r="N255" s="34">
        <f t="shared" si="6"/>
        <v>430</v>
      </c>
      <c r="O255" s="37">
        <v>0</v>
      </c>
      <c r="P255" s="35">
        <v>420</v>
      </c>
      <c r="Q255" s="40">
        <f t="shared" si="2"/>
        <v>10</v>
      </c>
      <c r="R255" s="41"/>
    </row>
    <row r="256" spans="1:20" ht="15.6" x14ac:dyDescent="0.3">
      <c r="A256" s="33"/>
      <c r="B256" s="34">
        <f t="shared" si="5"/>
        <v>1372.7</v>
      </c>
      <c r="C256" s="35">
        <v>628</v>
      </c>
      <c r="D256" s="34">
        <f t="shared" si="3"/>
        <v>1372.7</v>
      </c>
      <c r="E256" s="36">
        <v>44959</v>
      </c>
      <c r="F256" s="37">
        <v>1372.7</v>
      </c>
      <c r="G256" s="36">
        <v>44960</v>
      </c>
      <c r="H256" s="38">
        <f t="shared" si="0"/>
        <v>0</v>
      </c>
      <c r="I256" s="29">
        <f t="shared" si="7"/>
        <v>1</v>
      </c>
      <c r="L256" s="33"/>
      <c r="M256" s="191">
        <v>45024</v>
      </c>
      <c r="N256" s="34">
        <f t="shared" si="6"/>
        <v>420</v>
      </c>
      <c r="O256" s="37">
        <v>0</v>
      </c>
      <c r="P256" s="35">
        <v>410</v>
      </c>
      <c r="Q256" s="40">
        <f t="shared" si="2"/>
        <v>10</v>
      </c>
      <c r="R256" s="41"/>
    </row>
    <row r="257" spans="1:18" ht="15.6" x14ac:dyDescent="0.3">
      <c r="A257" s="33"/>
      <c r="B257" s="34">
        <f t="shared" si="5"/>
        <v>1372.7</v>
      </c>
      <c r="C257" s="35">
        <v>628</v>
      </c>
      <c r="D257" s="34">
        <f t="shared" si="3"/>
        <v>1372.7</v>
      </c>
      <c r="E257" s="36">
        <v>44960</v>
      </c>
      <c r="F257" s="37">
        <v>1374</v>
      </c>
      <c r="G257" s="36">
        <v>44961</v>
      </c>
      <c r="H257" s="38">
        <f t="shared" si="0"/>
        <v>1.2999999999999545</v>
      </c>
      <c r="I257" s="29">
        <f t="shared" si="7"/>
        <v>0</v>
      </c>
      <c r="L257" s="33"/>
      <c r="M257" s="191">
        <v>45025</v>
      </c>
      <c r="N257" s="34">
        <f t="shared" si="6"/>
        <v>410</v>
      </c>
      <c r="O257" s="37">
        <v>0</v>
      </c>
      <c r="P257" s="35">
        <v>350</v>
      </c>
      <c r="Q257" s="40">
        <f t="shared" si="2"/>
        <v>60</v>
      </c>
      <c r="R257" s="41"/>
    </row>
    <row r="258" spans="1:18" ht="15.6" x14ac:dyDescent="0.3">
      <c r="A258" s="33"/>
      <c r="B258" s="34">
        <f t="shared" si="5"/>
        <v>1374</v>
      </c>
      <c r="C258" s="35">
        <v>629</v>
      </c>
      <c r="D258" s="34">
        <f t="shared" si="3"/>
        <v>1374</v>
      </c>
      <c r="E258" s="36">
        <v>44961</v>
      </c>
      <c r="F258" s="37">
        <v>1374.1</v>
      </c>
      <c r="G258" s="36">
        <v>44962</v>
      </c>
      <c r="H258" s="38">
        <f t="shared" si="0"/>
        <v>9.9999999999909051E-2</v>
      </c>
      <c r="I258" s="29">
        <f t="shared" si="7"/>
        <v>1</v>
      </c>
      <c r="L258" s="33"/>
      <c r="M258" s="191">
        <v>45026</v>
      </c>
      <c r="N258" s="34">
        <f t="shared" si="6"/>
        <v>350</v>
      </c>
      <c r="O258" s="37">
        <v>0</v>
      </c>
      <c r="P258" s="35">
        <v>330</v>
      </c>
      <c r="Q258" s="40">
        <f t="shared" si="2"/>
        <v>20</v>
      </c>
      <c r="R258" s="41"/>
    </row>
    <row r="259" spans="1:18" ht="15.6" x14ac:dyDescent="0.3">
      <c r="A259" s="33"/>
      <c r="B259" s="34">
        <f t="shared" si="5"/>
        <v>1374.1</v>
      </c>
      <c r="C259" s="35">
        <v>630</v>
      </c>
      <c r="D259" s="34">
        <f t="shared" si="3"/>
        <v>1374.1</v>
      </c>
      <c r="E259" s="36">
        <v>44962</v>
      </c>
      <c r="F259" s="37">
        <v>1374.4</v>
      </c>
      <c r="G259" s="36">
        <v>44963</v>
      </c>
      <c r="H259" s="38">
        <f t="shared" ref="H259:H513" si="8">F259-D259</f>
        <v>0.3000000000001819</v>
      </c>
      <c r="I259" s="29">
        <f t="shared" si="7"/>
        <v>1</v>
      </c>
      <c r="L259" s="33"/>
      <c r="M259" s="191">
        <v>45027</v>
      </c>
      <c r="N259" s="34">
        <f t="shared" si="6"/>
        <v>330</v>
      </c>
      <c r="O259" s="37">
        <v>0</v>
      </c>
      <c r="P259" s="35">
        <v>300</v>
      </c>
      <c r="Q259" s="40">
        <f t="shared" ref="Q259:Q513" si="9">(N259+O259)-P259</f>
        <v>30</v>
      </c>
      <c r="R259" s="41"/>
    </row>
    <row r="260" spans="1:18" ht="15.6" x14ac:dyDescent="0.3">
      <c r="A260" s="33"/>
      <c r="B260" s="34">
        <f t="shared" si="5"/>
        <v>1374.4</v>
      </c>
      <c r="C260" s="35">
        <v>631</v>
      </c>
      <c r="D260" s="34">
        <f t="shared" si="3"/>
        <v>1374.4</v>
      </c>
      <c r="E260" s="36">
        <v>44963</v>
      </c>
      <c r="F260" s="37">
        <v>1378.7</v>
      </c>
      <c r="G260" s="36">
        <v>44964</v>
      </c>
      <c r="H260" s="38">
        <f t="shared" si="8"/>
        <v>4.2999999999999545</v>
      </c>
      <c r="I260" s="29">
        <f t="shared" si="7"/>
        <v>1</v>
      </c>
      <c r="L260" s="33"/>
      <c r="M260" s="191">
        <v>45028</v>
      </c>
      <c r="N260" s="34">
        <f t="shared" si="6"/>
        <v>300</v>
      </c>
      <c r="O260" s="37">
        <v>0</v>
      </c>
      <c r="P260" s="35">
        <v>300</v>
      </c>
      <c r="Q260" s="40">
        <f t="shared" si="9"/>
        <v>0</v>
      </c>
      <c r="R260" s="41"/>
    </row>
    <row r="261" spans="1:18" ht="15.6" x14ac:dyDescent="0.3">
      <c r="A261" s="33"/>
      <c r="B261" s="34">
        <f t="shared" si="5"/>
        <v>1378.7</v>
      </c>
      <c r="C261" s="35">
        <v>632</v>
      </c>
      <c r="D261" s="34">
        <f t="shared" si="3"/>
        <v>1378.7</v>
      </c>
      <c r="E261" s="36">
        <v>44964</v>
      </c>
      <c r="F261" s="37">
        <v>1383</v>
      </c>
      <c r="G261" s="36">
        <v>44965</v>
      </c>
      <c r="H261" s="38">
        <f t="shared" si="8"/>
        <v>4.2999999999999545</v>
      </c>
      <c r="I261" s="29">
        <f t="shared" si="7"/>
        <v>1</v>
      </c>
      <c r="L261" s="33"/>
      <c r="M261" s="191">
        <v>45029</v>
      </c>
      <c r="N261" s="34">
        <f t="shared" si="6"/>
        <v>300</v>
      </c>
      <c r="O261" s="37">
        <v>0</v>
      </c>
      <c r="P261" s="35">
        <v>290</v>
      </c>
      <c r="Q261" s="40">
        <f t="shared" si="9"/>
        <v>10</v>
      </c>
      <c r="R261" s="41"/>
    </row>
    <row r="262" spans="1:18" ht="15.6" x14ac:dyDescent="0.3">
      <c r="A262" s="33"/>
      <c r="B262" s="34">
        <f t="shared" si="5"/>
        <v>1383</v>
      </c>
      <c r="C262" s="35">
        <v>635</v>
      </c>
      <c r="D262" s="34">
        <f t="shared" ref="D262:D516" si="10">F261</f>
        <v>1383</v>
      </c>
      <c r="E262" s="36">
        <v>44965</v>
      </c>
      <c r="F262" s="37">
        <v>1385.7</v>
      </c>
      <c r="G262" s="36">
        <v>44966</v>
      </c>
      <c r="H262" s="38">
        <f t="shared" si="8"/>
        <v>2.7000000000000455</v>
      </c>
      <c r="I262" s="29">
        <f t="shared" si="7"/>
        <v>3</v>
      </c>
      <c r="L262" s="33"/>
      <c r="M262" s="191">
        <v>45030</v>
      </c>
      <c r="N262" s="34">
        <f t="shared" si="6"/>
        <v>290</v>
      </c>
      <c r="O262" s="37">
        <v>300</v>
      </c>
      <c r="P262" s="35">
        <v>540</v>
      </c>
      <c r="Q262" s="40">
        <f t="shared" si="9"/>
        <v>50</v>
      </c>
      <c r="R262" s="41"/>
    </row>
    <row r="263" spans="1:18" ht="15.6" x14ac:dyDescent="0.3">
      <c r="A263" s="33"/>
      <c r="B263" s="34">
        <f t="shared" si="5"/>
        <v>1385.7</v>
      </c>
      <c r="C263" s="35">
        <v>637</v>
      </c>
      <c r="D263" s="34">
        <f t="shared" si="10"/>
        <v>1385.7</v>
      </c>
      <c r="E263" s="36">
        <v>44966</v>
      </c>
      <c r="F263" s="37">
        <v>1386.1</v>
      </c>
      <c r="G263" s="36">
        <v>44967</v>
      </c>
      <c r="H263" s="38">
        <f t="shared" si="8"/>
        <v>0.39999999999986358</v>
      </c>
      <c r="I263" s="29">
        <f t="shared" si="7"/>
        <v>2</v>
      </c>
      <c r="L263" s="33"/>
      <c r="M263" s="191">
        <v>45031</v>
      </c>
      <c r="N263" s="34">
        <f t="shared" si="6"/>
        <v>540</v>
      </c>
      <c r="O263" s="37">
        <v>0</v>
      </c>
      <c r="P263" s="35">
        <v>530</v>
      </c>
      <c r="Q263" s="40">
        <f t="shared" si="9"/>
        <v>10</v>
      </c>
      <c r="R263" s="41"/>
    </row>
    <row r="264" spans="1:18" ht="15.6" x14ac:dyDescent="0.3">
      <c r="A264" s="33"/>
      <c r="B264" s="34">
        <f t="shared" si="5"/>
        <v>1386.1</v>
      </c>
      <c r="C264" s="35">
        <v>638</v>
      </c>
      <c r="D264" s="34">
        <f t="shared" si="10"/>
        <v>1386.1</v>
      </c>
      <c r="E264" s="36">
        <v>44967</v>
      </c>
      <c r="F264" s="37">
        <v>1393.4</v>
      </c>
      <c r="G264" s="36">
        <v>44968</v>
      </c>
      <c r="H264" s="38">
        <f t="shared" si="8"/>
        <v>7.3000000000001819</v>
      </c>
      <c r="I264" s="29">
        <f t="shared" si="7"/>
        <v>1</v>
      </c>
      <c r="L264" s="33"/>
      <c r="M264" s="191">
        <v>45032</v>
      </c>
      <c r="N264" s="34">
        <f t="shared" si="6"/>
        <v>530</v>
      </c>
      <c r="O264" s="37">
        <v>0</v>
      </c>
      <c r="P264" s="35">
        <v>530</v>
      </c>
      <c r="Q264" s="40">
        <f t="shared" si="9"/>
        <v>0</v>
      </c>
      <c r="R264" s="41"/>
    </row>
    <row r="265" spans="1:18" ht="15.6" x14ac:dyDescent="0.3">
      <c r="A265" s="33"/>
      <c r="B265" s="34">
        <f t="shared" si="5"/>
        <v>1393.4</v>
      </c>
      <c r="C265" s="35">
        <v>640</v>
      </c>
      <c r="D265" s="34">
        <f t="shared" si="10"/>
        <v>1393.4</v>
      </c>
      <c r="E265" s="36">
        <v>44968</v>
      </c>
      <c r="F265" s="37">
        <v>1394.6</v>
      </c>
      <c r="G265" s="36">
        <v>44969</v>
      </c>
      <c r="H265" s="38">
        <f t="shared" si="8"/>
        <v>1.1999999999998181</v>
      </c>
      <c r="I265" s="29">
        <f t="shared" si="7"/>
        <v>2</v>
      </c>
      <c r="L265" s="33"/>
      <c r="M265" s="191">
        <v>45033</v>
      </c>
      <c r="N265" s="34">
        <f t="shared" si="6"/>
        <v>530</v>
      </c>
      <c r="O265" s="37">
        <v>0</v>
      </c>
      <c r="P265" s="35">
        <v>520</v>
      </c>
      <c r="Q265" s="40">
        <f t="shared" si="9"/>
        <v>10</v>
      </c>
      <c r="R265" s="41"/>
    </row>
    <row r="266" spans="1:18" ht="15.6" x14ac:dyDescent="0.3">
      <c r="A266" s="33"/>
      <c r="B266" s="34">
        <f t="shared" si="5"/>
        <v>1394.6</v>
      </c>
      <c r="C266" s="35">
        <v>643</v>
      </c>
      <c r="D266" s="34">
        <f t="shared" si="10"/>
        <v>1394.6</v>
      </c>
      <c r="E266" s="36">
        <v>44969</v>
      </c>
      <c r="F266" s="37">
        <v>1395.2</v>
      </c>
      <c r="G266" s="36">
        <v>44970</v>
      </c>
      <c r="H266" s="38">
        <f t="shared" si="8"/>
        <v>0.60000000000013642</v>
      </c>
      <c r="I266" s="29">
        <f t="shared" si="7"/>
        <v>3</v>
      </c>
      <c r="L266" s="33"/>
      <c r="M266" s="191">
        <v>45034</v>
      </c>
      <c r="N266" s="34">
        <f t="shared" si="6"/>
        <v>520</v>
      </c>
      <c r="O266" s="37">
        <v>0</v>
      </c>
      <c r="P266" s="35">
        <v>500</v>
      </c>
      <c r="Q266" s="40">
        <f t="shared" si="9"/>
        <v>20</v>
      </c>
      <c r="R266" s="41"/>
    </row>
    <row r="267" spans="1:18" ht="15.6" x14ac:dyDescent="0.3">
      <c r="A267" s="33"/>
      <c r="B267" s="34">
        <f t="shared" si="5"/>
        <v>1395.2</v>
      </c>
      <c r="C267" s="35">
        <v>646</v>
      </c>
      <c r="D267" s="34">
        <f t="shared" si="10"/>
        <v>1395.2</v>
      </c>
      <c r="E267" s="36">
        <v>44970</v>
      </c>
      <c r="F267" s="37">
        <v>1396</v>
      </c>
      <c r="G267" s="36">
        <v>44971</v>
      </c>
      <c r="H267" s="38">
        <f t="shared" si="8"/>
        <v>0.79999999999995453</v>
      </c>
      <c r="I267" s="29">
        <f t="shared" si="7"/>
        <v>3</v>
      </c>
      <c r="L267" s="33"/>
      <c r="M267" s="191">
        <v>45035</v>
      </c>
      <c r="N267" s="34">
        <f t="shared" si="6"/>
        <v>500</v>
      </c>
      <c r="O267" s="37">
        <v>0</v>
      </c>
      <c r="P267" s="35">
        <v>500</v>
      </c>
      <c r="Q267" s="40">
        <f t="shared" si="9"/>
        <v>0</v>
      </c>
      <c r="R267" s="41"/>
    </row>
    <row r="268" spans="1:18" ht="15.6" x14ac:dyDescent="0.3">
      <c r="A268" s="33"/>
      <c r="B268" s="34">
        <f t="shared" si="5"/>
        <v>1396</v>
      </c>
      <c r="C268" s="35">
        <v>646</v>
      </c>
      <c r="D268" s="34">
        <f t="shared" si="10"/>
        <v>1396</v>
      </c>
      <c r="E268" s="36">
        <v>44971</v>
      </c>
      <c r="F268" s="37">
        <v>1400.4</v>
      </c>
      <c r="G268" s="36">
        <v>44972</v>
      </c>
      <c r="H268" s="38">
        <f t="shared" si="8"/>
        <v>4.4000000000000909</v>
      </c>
      <c r="I268" s="29">
        <f t="shared" si="7"/>
        <v>0</v>
      </c>
      <c r="L268" s="33"/>
      <c r="M268" s="191">
        <v>45036</v>
      </c>
      <c r="N268" s="34">
        <f t="shared" si="6"/>
        <v>500</v>
      </c>
      <c r="O268" s="37">
        <v>0</v>
      </c>
      <c r="P268" s="35">
        <v>460</v>
      </c>
      <c r="Q268" s="40">
        <f t="shared" si="9"/>
        <v>40</v>
      </c>
      <c r="R268" s="41"/>
    </row>
    <row r="269" spans="1:18" ht="15.6" x14ac:dyDescent="0.3">
      <c r="A269" s="33"/>
      <c r="B269" s="34">
        <f t="shared" si="5"/>
        <v>1400.4</v>
      </c>
      <c r="C269" s="35">
        <v>654</v>
      </c>
      <c r="D269" s="34">
        <f t="shared" si="10"/>
        <v>1400.4</v>
      </c>
      <c r="E269" s="36">
        <v>44972</v>
      </c>
      <c r="F269" s="37">
        <v>1400.4</v>
      </c>
      <c r="G269" s="36">
        <v>44973</v>
      </c>
      <c r="H269" s="38">
        <f t="shared" si="8"/>
        <v>0</v>
      </c>
      <c r="I269" s="29">
        <f t="shared" si="7"/>
        <v>8</v>
      </c>
      <c r="L269" s="33"/>
      <c r="M269" s="191">
        <v>45037</v>
      </c>
      <c r="N269" s="34">
        <f t="shared" si="6"/>
        <v>460</v>
      </c>
      <c r="O269" s="37">
        <v>0</v>
      </c>
      <c r="P269" s="35">
        <v>450</v>
      </c>
      <c r="Q269" s="40">
        <f t="shared" si="9"/>
        <v>10</v>
      </c>
      <c r="R269" s="41"/>
    </row>
    <row r="270" spans="1:18" ht="15.6" x14ac:dyDescent="0.3">
      <c r="A270" s="33"/>
      <c r="B270" s="34">
        <f t="shared" si="5"/>
        <v>1400.4</v>
      </c>
      <c r="C270" s="35">
        <v>654</v>
      </c>
      <c r="D270" s="34">
        <f t="shared" si="10"/>
        <v>1400.4</v>
      </c>
      <c r="E270" s="36">
        <v>44973</v>
      </c>
      <c r="F270" s="37">
        <v>1400.4</v>
      </c>
      <c r="G270" s="36">
        <v>44974</v>
      </c>
      <c r="H270" s="38">
        <f t="shared" si="8"/>
        <v>0</v>
      </c>
      <c r="I270" s="29">
        <f t="shared" si="7"/>
        <v>0</v>
      </c>
      <c r="L270" s="33"/>
      <c r="M270" s="191">
        <v>45038</v>
      </c>
      <c r="N270" s="34">
        <f t="shared" si="6"/>
        <v>450</v>
      </c>
      <c r="O270" s="37">
        <v>0</v>
      </c>
      <c r="P270" s="35">
        <v>430</v>
      </c>
      <c r="Q270" s="40">
        <f t="shared" si="9"/>
        <v>20</v>
      </c>
      <c r="R270" s="41"/>
    </row>
    <row r="271" spans="1:18" ht="15.6" x14ac:dyDescent="0.3">
      <c r="A271" s="33"/>
      <c r="B271" s="34">
        <f t="shared" si="5"/>
        <v>1400.4</v>
      </c>
      <c r="C271" s="35">
        <v>654</v>
      </c>
      <c r="D271" s="34">
        <f t="shared" si="10"/>
        <v>1400.4</v>
      </c>
      <c r="E271" s="36">
        <v>44974</v>
      </c>
      <c r="F271" s="37">
        <v>1400.4</v>
      </c>
      <c r="G271" s="36">
        <v>44975</v>
      </c>
      <c r="H271" s="38">
        <f t="shared" si="8"/>
        <v>0</v>
      </c>
      <c r="I271" s="29">
        <f t="shared" si="7"/>
        <v>0</v>
      </c>
      <c r="L271" s="33"/>
      <c r="M271" s="191">
        <v>45039</v>
      </c>
      <c r="N271" s="34">
        <f t="shared" si="6"/>
        <v>430</v>
      </c>
      <c r="O271" s="37">
        <v>0</v>
      </c>
      <c r="P271" s="35">
        <v>430</v>
      </c>
      <c r="Q271" s="40">
        <f t="shared" si="9"/>
        <v>0</v>
      </c>
      <c r="R271" s="41"/>
    </row>
    <row r="272" spans="1:18" ht="15.6" x14ac:dyDescent="0.3">
      <c r="A272" s="33"/>
      <c r="B272" s="34">
        <f t="shared" si="5"/>
        <v>1400.4</v>
      </c>
      <c r="C272" s="35">
        <v>654</v>
      </c>
      <c r="D272" s="34">
        <f t="shared" si="10"/>
        <v>1400.4</v>
      </c>
      <c r="E272" s="36">
        <v>44975</v>
      </c>
      <c r="F272" s="37">
        <v>1400.4</v>
      </c>
      <c r="G272" s="36">
        <v>44976</v>
      </c>
      <c r="H272" s="38">
        <f t="shared" si="8"/>
        <v>0</v>
      </c>
      <c r="I272" s="29">
        <f t="shared" si="7"/>
        <v>0</v>
      </c>
      <c r="L272" s="33"/>
      <c r="M272" s="191">
        <v>45040</v>
      </c>
      <c r="N272" s="34">
        <f t="shared" si="6"/>
        <v>430</v>
      </c>
      <c r="O272" s="37">
        <v>0</v>
      </c>
      <c r="P272" s="35">
        <v>430</v>
      </c>
      <c r="Q272" s="40">
        <f t="shared" si="9"/>
        <v>0</v>
      </c>
      <c r="R272" s="41"/>
    </row>
    <row r="273" spans="1:18" ht="15.6" x14ac:dyDescent="0.3">
      <c r="A273" s="33"/>
      <c r="B273" s="34">
        <f t="shared" si="5"/>
        <v>1400.4</v>
      </c>
      <c r="C273" s="35">
        <v>654</v>
      </c>
      <c r="D273" s="34">
        <f t="shared" si="10"/>
        <v>1400.4</v>
      </c>
      <c r="E273" s="36">
        <v>44976</v>
      </c>
      <c r="F273" s="37">
        <v>1400.6</v>
      </c>
      <c r="G273" s="36">
        <v>44977</v>
      </c>
      <c r="H273" s="38">
        <f t="shared" si="8"/>
        <v>0.1999999999998181</v>
      </c>
      <c r="I273" s="29">
        <f t="shared" si="7"/>
        <v>0</v>
      </c>
      <c r="L273" s="33"/>
      <c r="M273" s="191">
        <v>45041</v>
      </c>
      <c r="N273" s="34">
        <f t="shared" si="6"/>
        <v>430</v>
      </c>
      <c r="O273" s="37">
        <v>0</v>
      </c>
      <c r="P273" s="35">
        <v>400</v>
      </c>
      <c r="Q273" s="40">
        <f t="shared" si="9"/>
        <v>30</v>
      </c>
      <c r="R273" s="41"/>
    </row>
    <row r="274" spans="1:18" ht="15.6" x14ac:dyDescent="0.3">
      <c r="A274" s="33"/>
      <c r="B274" s="34">
        <f t="shared" si="5"/>
        <v>1400.6</v>
      </c>
      <c r="C274" s="35">
        <v>664</v>
      </c>
      <c r="D274" s="34">
        <f t="shared" si="10"/>
        <v>1400.6</v>
      </c>
      <c r="E274" s="36">
        <v>44977</v>
      </c>
      <c r="F274" s="37">
        <v>1404.5</v>
      </c>
      <c r="G274" s="36">
        <v>44978</v>
      </c>
      <c r="H274" s="38">
        <f t="shared" si="8"/>
        <v>3.9000000000000909</v>
      </c>
      <c r="I274" s="29">
        <f t="shared" si="7"/>
        <v>10</v>
      </c>
      <c r="L274" s="33"/>
      <c r="M274" s="191">
        <v>45042</v>
      </c>
      <c r="N274" s="34">
        <f t="shared" si="6"/>
        <v>400</v>
      </c>
      <c r="O274" s="37">
        <v>0</v>
      </c>
      <c r="P274" s="35">
        <v>390</v>
      </c>
      <c r="Q274" s="40">
        <f t="shared" si="9"/>
        <v>10</v>
      </c>
      <c r="R274" s="41"/>
    </row>
    <row r="275" spans="1:18" ht="15.6" x14ac:dyDescent="0.3">
      <c r="A275" s="33"/>
      <c r="B275" s="34">
        <f t="shared" si="5"/>
        <v>1404.5</v>
      </c>
      <c r="C275" s="35">
        <v>693</v>
      </c>
      <c r="D275" s="34">
        <f t="shared" si="10"/>
        <v>1404.5</v>
      </c>
      <c r="E275" s="36">
        <v>44978</v>
      </c>
      <c r="F275" s="37">
        <v>1405.2</v>
      </c>
      <c r="G275" s="36">
        <v>44979</v>
      </c>
      <c r="H275" s="38">
        <f t="shared" si="8"/>
        <v>0.70000000000004547</v>
      </c>
      <c r="I275" s="29">
        <f t="shared" si="7"/>
        <v>29</v>
      </c>
      <c r="L275" s="33"/>
      <c r="M275" s="191">
        <v>45043</v>
      </c>
      <c r="N275" s="34">
        <f t="shared" si="6"/>
        <v>390</v>
      </c>
      <c r="O275" s="37">
        <v>0</v>
      </c>
      <c r="P275" s="35">
        <v>390</v>
      </c>
      <c r="Q275" s="40">
        <f t="shared" si="9"/>
        <v>0</v>
      </c>
      <c r="R275" s="41"/>
    </row>
    <row r="276" spans="1:18" ht="15.6" x14ac:dyDescent="0.3">
      <c r="A276" s="33"/>
      <c r="B276" s="34">
        <f t="shared" si="5"/>
        <v>1405.2</v>
      </c>
      <c r="C276" s="35">
        <v>694</v>
      </c>
      <c r="D276" s="34">
        <f t="shared" si="10"/>
        <v>1405.2</v>
      </c>
      <c r="E276" s="36">
        <v>44979</v>
      </c>
      <c r="F276" s="37">
        <v>1405.5</v>
      </c>
      <c r="G276" s="36">
        <v>44980</v>
      </c>
      <c r="H276" s="38">
        <f t="shared" si="8"/>
        <v>0.29999999999995453</v>
      </c>
      <c r="I276" s="29">
        <f t="shared" si="7"/>
        <v>1</v>
      </c>
      <c r="L276" s="33"/>
      <c r="M276" s="191">
        <v>45044</v>
      </c>
      <c r="N276" s="34">
        <f t="shared" si="6"/>
        <v>390</v>
      </c>
      <c r="O276" s="37">
        <v>0</v>
      </c>
      <c r="P276" s="35">
        <v>370</v>
      </c>
      <c r="Q276" s="40">
        <f t="shared" si="9"/>
        <v>20</v>
      </c>
      <c r="R276" s="41"/>
    </row>
    <row r="277" spans="1:18" ht="15.6" x14ac:dyDescent="0.3">
      <c r="A277" s="33"/>
      <c r="B277" s="34">
        <f t="shared" si="5"/>
        <v>1405.5</v>
      </c>
      <c r="C277" s="35">
        <v>696</v>
      </c>
      <c r="D277" s="34">
        <f t="shared" si="10"/>
        <v>1405.5</v>
      </c>
      <c r="E277" s="36">
        <v>44980</v>
      </c>
      <c r="F277" s="37">
        <v>1407.4</v>
      </c>
      <c r="G277" s="36">
        <v>44981</v>
      </c>
      <c r="H277" s="38">
        <f t="shared" si="8"/>
        <v>1.9000000000000909</v>
      </c>
      <c r="I277" s="29">
        <f t="shared" si="7"/>
        <v>2</v>
      </c>
      <c r="L277" s="33"/>
      <c r="M277" s="191">
        <v>45045</v>
      </c>
      <c r="N277" s="34">
        <f t="shared" si="6"/>
        <v>370</v>
      </c>
      <c r="O277" s="37">
        <v>0</v>
      </c>
      <c r="P277" s="35">
        <v>370</v>
      </c>
      <c r="Q277" s="40">
        <f t="shared" si="9"/>
        <v>0</v>
      </c>
      <c r="R277" s="41"/>
    </row>
    <row r="278" spans="1:18" ht="15.6" x14ac:dyDescent="0.3">
      <c r="A278" s="33"/>
      <c r="B278" s="34">
        <f t="shared" si="5"/>
        <v>1407.4</v>
      </c>
      <c r="C278" s="35">
        <v>698</v>
      </c>
      <c r="D278" s="34">
        <f t="shared" si="10"/>
        <v>1407.4</v>
      </c>
      <c r="E278" s="36">
        <v>44981</v>
      </c>
      <c r="F278" s="37">
        <v>1407.9</v>
      </c>
      <c r="G278" s="36">
        <v>44982</v>
      </c>
      <c r="H278" s="38">
        <f t="shared" si="8"/>
        <v>0.5</v>
      </c>
      <c r="I278" s="29">
        <f t="shared" si="7"/>
        <v>2</v>
      </c>
      <c r="L278" s="33"/>
      <c r="M278" s="191">
        <v>45046</v>
      </c>
      <c r="N278" s="34">
        <f t="shared" si="6"/>
        <v>370</v>
      </c>
      <c r="O278" s="37">
        <v>0</v>
      </c>
      <c r="P278" s="35">
        <v>370</v>
      </c>
      <c r="Q278" s="40">
        <f t="shared" si="9"/>
        <v>0</v>
      </c>
      <c r="R278" s="41"/>
    </row>
    <row r="279" spans="1:18" ht="15.6" x14ac:dyDescent="0.3">
      <c r="A279" s="33"/>
      <c r="B279" s="34">
        <f t="shared" si="5"/>
        <v>1407.9</v>
      </c>
      <c r="C279" s="35">
        <v>699</v>
      </c>
      <c r="D279" s="34">
        <f t="shared" si="10"/>
        <v>1407.9</v>
      </c>
      <c r="E279" s="36">
        <v>44982</v>
      </c>
      <c r="F279" s="37">
        <v>1407.9</v>
      </c>
      <c r="G279" s="36">
        <v>44983</v>
      </c>
      <c r="H279" s="38">
        <f t="shared" si="8"/>
        <v>0</v>
      </c>
      <c r="I279" s="29">
        <f t="shared" si="7"/>
        <v>1</v>
      </c>
      <c r="L279" s="33"/>
      <c r="M279" s="191">
        <v>45047</v>
      </c>
      <c r="N279" s="34">
        <f t="shared" si="6"/>
        <v>370</v>
      </c>
      <c r="O279" s="37">
        <v>0</v>
      </c>
      <c r="P279" s="35">
        <v>360</v>
      </c>
      <c r="Q279" s="40">
        <f t="shared" si="9"/>
        <v>10</v>
      </c>
      <c r="R279" s="41"/>
    </row>
    <row r="280" spans="1:18" ht="15.6" x14ac:dyDescent="0.3">
      <c r="A280" s="33"/>
      <c r="B280" s="34">
        <f t="shared" si="5"/>
        <v>1407.9</v>
      </c>
      <c r="C280" s="35">
        <v>700</v>
      </c>
      <c r="D280" s="34">
        <f t="shared" si="10"/>
        <v>1407.9</v>
      </c>
      <c r="E280" s="36">
        <v>44983</v>
      </c>
      <c r="F280" s="37">
        <v>1407.9</v>
      </c>
      <c r="G280" s="36">
        <v>44984</v>
      </c>
      <c r="H280" s="38">
        <f t="shared" si="8"/>
        <v>0</v>
      </c>
      <c r="I280" s="29">
        <f t="shared" si="7"/>
        <v>1</v>
      </c>
      <c r="L280" s="33"/>
      <c r="M280" s="191">
        <v>45048</v>
      </c>
      <c r="N280" s="34">
        <f t="shared" si="6"/>
        <v>360</v>
      </c>
      <c r="O280" s="37">
        <v>0</v>
      </c>
      <c r="P280" s="35">
        <v>360</v>
      </c>
      <c r="Q280" s="40">
        <f t="shared" si="9"/>
        <v>0</v>
      </c>
      <c r="R280" s="41"/>
    </row>
    <row r="281" spans="1:18" ht="15.6" x14ac:dyDescent="0.3">
      <c r="A281" s="33"/>
      <c r="B281" s="34">
        <f t="shared" si="5"/>
        <v>1407.9</v>
      </c>
      <c r="C281" s="35">
        <v>701</v>
      </c>
      <c r="D281" s="34">
        <f t="shared" si="10"/>
        <v>1407.9</v>
      </c>
      <c r="E281" s="36">
        <v>44984</v>
      </c>
      <c r="F281" s="37">
        <v>1408.2</v>
      </c>
      <c r="G281" s="36">
        <v>44985</v>
      </c>
      <c r="H281" s="38">
        <f t="shared" si="8"/>
        <v>0.29999999999995453</v>
      </c>
      <c r="I281" s="29">
        <f t="shared" si="7"/>
        <v>1</v>
      </c>
      <c r="L281" s="33"/>
      <c r="M281" s="191">
        <v>45049</v>
      </c>
      <c r="N281" s="34">
        <f t="shared" si="6"/>
        <v>360</v>
      </c>
      <c r="O281" s="37">
        <v>0</v>
      </c>
      <c r="P281" s="35">
        <v>350</v>
      </c>
      <c r="Q281" s="40">
        <f t="shared" si="9"/>
        <v>10</v>
      </c>
      <c r="R281" s="41"/>
    </row>
    <row r="282" spans="1:18" ht="15.6" x14ac:dyDescent="0.3">
      <c r="A282" s="33"/>
      <c r="B282" s="34">
        <f t="shared" si="5"/>
        <v>1408.2</v>
      </c>
      <c r="C282" s="35">
        <v>702</v>
      </c>
      <c r="D282" s="34">
        <f t="shared" si="10"/>
        <v>1408.2</v>
      </c>
      <c r="E282" s="36">
        <v>44985</v>
      </c>
      <c r="F282" s="37">
        <v>1409</v>
      </c>
      <c r="G282" s="36">
        <v>44986</v>
      </c>
      <c r="H282" s="38">
        <f t="shared" si="8"/>
        <v>0.79999999999995453</v>
      </c>
      <c r="I282" s="29">
        <f t="shared" si="7"/>
        <v>1</v>
      </c>
      <c r="L282" s="33"/>
      <c r="M282" s="191">
        <v>45050</v>
      </c>
      <c r="N282" s="34">
        <f t="shared" si="6"/>
        <v>350</v>
      </c>
      <c r="O282" s="37">
        <v>0</v>
      </c>
      <c r="P282" s="35">
        <v>350</v>
      </c>
      <c r="Q282" s="40">
        <f t="shared" si="9"/>
        <v>0</v>
      </c>
      <c r="R282" s="41"/>
    </row>
    <row r="283" spans="1:18" ht="15.6" x14ac:dyDescent="0.3">
      <c r="A283" s="33"/>
      <c r="B283" s="34">
        <f t="shared" si="5"/>
        <v>1409</v>
      </c>
      <c r="C283" s="35">
        <v>707</v>
      </c>
      <c r="D283" s="34">
        <f t="shared" si="10"/>
        <v>1409</v>
      </c>
      <c r="E283" s="36">
        <v>44986</v>
      </c>
      <c r="F283" s="37">
        <v>1409</v>
      </c>
      <c r="G283" s="36">
        <v>44987</v>
      </c>
      <c r="H283" s="38">
        <f t="shared" si="8"/>
        <v>0</v>
      </c>
      <c r="I283" s="29">
        <f t="shared" si="7"/>
        <v>5</v>
      </c>
      <c r="L283" s="33"/>
      <c r="M283" s="191">
        <v>45051</v>
      </c>
      <c r="N283" s="34">
        <f t="shared" si="6"/>
        <v>350</v>
      </c>
      <c r="O283" s="37">
        <v>0</v>
      </c>
      <c r="P283" s="35">
        <v>350</v>
      </c>
      <c r="Q283" s="40">
        <f t="shared" si="9"/>
        <v>0</v>
      </c>
      <c r="R283" s="41"/>
    </row>
    <row r="284" spans="1:18" ht="15.6" x14ac:dyDescent="0.3">
      <c r="A284" s="33"/>
      <c r="B284" s="34">
        <f t="shared" si="5"/>
        <v>1409</v>
      </c>
      <c r="C284" s="35">
        <v>709</v>
      </c>
      <c r="D284" s="34">
        <f t="shared" si="10"/>
        <v>1409</v>
      </c>
      <c r="E284" s="36">
        <v>44987</v>
      </c>
      <c r="F284" s="37">
        <v>1409.7</v>
      </c>
      <c r="G284" s="36">
        <v>44988</v>
      </c>
      <c r="H284" s="38">
        <f t="shared" si="8"/>
        <v>0.70000000000004547</v>
      </c>
      <c r="I284" s="29">
        <f t="shared" si="7"/>
        <v>2</v>
      </c>
      <c r="L284" s="33"/>
      <c r="M284" s="191">
        <v>45052</v>
      </c>
      <c r="N284" s="34">
        <f t="shared" si="6"/>
        <v>350</v>
      </c>
      <c r="O284" s="37">
        <v>0</v>
      </c>
      <c r="P284" s="35">
        <v>350</v>
      </c>
      <c r="Q284" s="40">
        <f t="shared" si="9"/>
        <v>0</v>
      </c>
      <c r="R284" s="41"/>
    </row>
    <row r="285" spans="1:18" ht="15.6" x14ac:dyDescent="0.3">
      <c r="A285" s="33"/>
      <c r="B285" s="34">
        <f t="shared" si="5"/>
        <v>1409.7</v>
      </c>
      <c r="C285" s="35">
        <v>713</v>
      </c>
      <c r="D285" s="34">
        <f t="shared" si="10"/>
        <v>1409.7</v>
      </c>
      <c r="E285" s="36">
        <v>44988</v>
      </c>
      <c r="F285" s="37">
        <v>1410</v>
      </c>
      <c r="G285" s="36">
        <v>44989</v>
      </c>
      <c r="H285" s="38">
        <f t="shared" si="8"/>
        <v>0.29999999999995453</v>
      </c>
      <c r="I285" s="29">
        <f t="shared" si="7"/>
        <v>4</v>
      </c>
      <c r="L285" s="33"/>
      <c r="M285" s="191">
        <v>45053</v>
      </c>
      <c r="N285" s="34">
        <f t="shared" si="6"/>
        <v>350</v>
      </c>
      <c r="O285" s="37">
        <v>0</v>
      </c>
      <c r="P285" s="35">
        <v>320</v>
      </c>
      <c r="Q285" s="40">
        <f t="shared" si="9"/>
        <v>30</v>
      </c>
      <c r="R285" s="41"/>
    </row>
    <row r="286" spans="1:18" ht="15.6" x14ac:dyDescent="0.3">
      <c r="A286" s="33"/>
      <c r="B286" s="34">
        <f t="shared" si="5"/>
        <v>1410</v>
      </c>
      <c r="C286" s="35">
        <v>715</v>
      </c>
      <c r="D286" s="34">
        <f t="shared" si="10"/>
        <v>1410</v>
      </c>
      <c r="E286" s="36">
        <v>44989</v>
      </c>
      <c r="F286" s="37">
        <v>1410.7</v>
      </c>
      <c r="G286" s="36">
        <v>44990</v>
      </c>
      <c r="H286" s="38">
        <f t="shared" si="8"/>
        <v>0.70000000000004547</v>
      </c>
      <c r="I286" s="29">
        <f t="shared" si="7"/>
        <v>2</v>
      </c>
      <c r="L286" s="33"/>
      <c r="M286" s="191">
        <v>45054</v>
      </c>
      <c r="N286" s="34">
        <f t="shared" si="6"/>
        <v>320</v>
      </c>
      <c r="O286" s="37">
        <v>0</v>
      </c>
      <c r="P286" s="35">
        <v>200</v>
      </c>
      <c r="Q286" s="40">
        <f t="shared" si="9"/>
        <v>120</v>
      </c>
      <c r="R286" s="41"/>
    </row>
    <row r="287" spans="1:18" ht="15.6" x14ac:dyDescent="0.3">
      <c r="A287" s="33"/>
      <c r="B287" s="34">
        <f t="shared" si="5"/>
        <v>1410.7</v>
      </c>
      <c r="C287" s="35">
        <v>717</v>
      </c>
      <c r="D287" s="34">
        <f t="shared" si="10"/>
        <v>1410.7</v>
      </c>
      <c r="E287" s="36">
        <v>44990</v>
      </c>
      <c r="F287" s="37">
        <v>1410.9</v>
      </c>
      <c r="G287" s="36">
        <v>44991</v>
      </c>
      <c r="H287" s="38">
        <f t="shared" si="8"/>
        <v>0.20000000000004547</v>
      </c>
      <c r="I287" s="29">
        <f t="shared" si="7"/>
        <v>2</v>
      </c>
      <c r="L287" s="33"/>
      <c r="M287" s="191">
        <v>45055</v>
      </c>
      <c r="N287" s="34">
        <f t="shared" si="6"/>
        <v>200</v>
      </c>
      <c r="O287" s="37">
        <v>270</v>
      </c>
      <c r="P287" s="35">
        <v>470</v>
      </c>
      <c r="Q287" s="40">
        <f t="shared" si="9"/>
        <v>0</v>
      </c>
      <c r="R287" s="41"/>
    </row>
    <row r="288" spans="1:18" ht="15.6" x14ac:dyDescent="0.3">
      <c r="A288" s="33"/>
      <c r="B288" s="34">
        <f t="shared" si="5"/>
        <v>1410.9</v>
      </c>
      <c r="C288" s="35">
        <v>720</v>
      </c>
      <c r="D288" s="34">
        <f t="shared" si="10"/>
        <v>1410.9</v>
      </c>
      <c r="E288" s="36">
        <v>44991</v>
      </c>
      <c r="F288" s="37">
        <v>1416.6</v>
      </c>
      <c r="G288" s="36">
        <v>44992</v>
      </c>
      <c r="H288" s="38">
        <f t="shared" si="8"/>
        <v>5.6999999999998181</v>
      </c>
      <c r="I288" s="29">
        <f t="shared" si="7"/>
        <v>3</v>
      </c>
      <c r="L288" s="33"/>
      <c r="M288" s="191">
        <v>45056</v>
      </c>
      <c r="N288" s="34">
        <f t="shared" si="6"/>
        <v>470</v>
      </c>
      <c r="O288" s="37">
        <v>0</v>
      </c>
      <c r="P288" s="35">
        <v>430</v>
      </c>
      <c r="Q288" s="40">
        <f t="shared" si="9"/>
        <v>40</v>
      </c>
      <c r="R288" s="41"/>
    </row>
    <row r="289" spans="1:18" ht="15.6" x14ac:dyDescent="0.3">
      <c r="A289" s="33"/>
      <c r="B289" s="34">
        <f t="shared" si="5"/>
        <v>1416.6</v>
      </c>
      <c r="C289" s="35">
        <v>722</v>
      </c>
      <c r="D289" s="34">
        <f t="shared" si="10"/>
        <v>1416.6</v>
      </c>
      <c r="E289" s="36">
        <v>44992</v>
      </c>
      <c r="F289" s="37">
        <v>1418.5</v>
      </c>
      <c r="G289" s="36">
        <v>44993</v>
      </c>
      <c r="H289" s="38">
        <f t="shared" si="8"/>
        <v>1.9000000000000909</v>
      </c>
      <c r="I289" s="29">
        <f t="shared" si="7"/>
        <v>2</v>
      </c>
      <c r="L289" s="33"/>
      <c r="M289" s="191">
        <v>45057</v>
      </c>
      <c r="N289" s="34">
        <f t="shared" si="6"/>
        <v>430</v>
      </c>
      <c r="O289" s="37">
        <v>0</v>
      </c>
      <c r="P289" s="35">
        <v>340</v>
      </c>
      <c r="Q289" s="40">
        <f t="shared" si="9"/>
        <v>90</v>
      </c>
      <c r="R289" s="41"/>
    </row>
    <row r="290" spans="1:18" ht="15.6" x14ac:dyDescent="0.3">
      <c r="A290" s="33"/>
      <c r="B290" s="34">
        <f t="shared" si="5"/>
        <v>1418.5</v>
      </c>
      <c r="C290" s="35">
        <v>724</v>
      </c>
      <c r="D290" s="34">
        <f t="shared" si="10"/>
        <v>1418.5</v>
      </c>
      <c r="E290" s="36">
        <v>44993</v>
      </c>
      <c r="F290" s="37">
        <v>1423.2</v>
      </c>
      <c r="G290" s="36">
        <v>44994</v>
      </c>
      <c r="H290" s="38">
        <f t="shared" si="8"/>
        <v>4.7000000000000455</v>
      </c>
      <c r="I290" s="29">
        <f t="shared" si="7"/>
        <v>2</v>
      </c>
      <c r="L290" s="33"/>
      <c r="M290" s="191">
        <v>45058</v>
      </c>
      <c r="N290" s="34">
        <f t="shared" si="6"/>
        <v>340</v>
      </c>
      <c r="O290" s="37">
        <v>0</v>
      </c>
      <c r="P290" s="35">
        <v>320</v>
      </c>
      <c r="Q290" s="40">
        <f t="shared" si="9"/>
        <v>20</v>
      </c>
      <c r="R290" s="41"/>
    </row>
    <row r="291" spans="1:18" ht="15.6" x14ac:dyDescent="0.3">
      <c r="A291" s="33"/>
      <c r="B291" s="34">
        <f t="shared" si="5"/>
        <v>1423.2</v>
      </c>
      <c r="C291" s="35">
        <v>728</v>
      </c>
      <c r="D291" s="34">
        <f t="shared" si="10"/>
        <v>1423.2</v>
      </c>
      <c r="E291" s="36">
        <v>44994</v>
      </c>
      <c r="F291" s="37">
        <v>1424.1</v>
      </c>
      <c r="G291" s="36">
        <v>44995</v>
      </c>
      <c r="H291" s="38">
        <f t="shared" si="8"/>
        <v>0.89999999999986358</v>
      </c>
      <c r="I291" s="29">
        <f t="shared" si="7"/>
        <v>4</v>
      </c>
      <c r="L291" s="33"/>
      <c r="M291" s="191">
        <v>45059</v>
      </c>
      <c r="N291" s="34">
        <f t="shared" si="6"/>
        <v>320</v>
      </c>
      <c r="O291" s="37">
        <v>300</v>
      </c>
      <c r="P291" s="35">
        <v>550</v>
      </c>
      <c r="Q291" s="40">
        <f t="shared" si="9"/>
        <v>70</v>
      </c>
      <c r="R291" s="41"/>
    </row>
    <row r="292" spans="1:18" ht="15.6" x14ac:dyDescent="0.3">
      <c r="A292" s="33"/>
      <c r="B292" s="34">
        <f t="shared" si="5"/>
        <v>1424.1</v>
      </c>
      <c r="C292" s="35">
        <v>729</v>
      </c>
      <c r="D292" s="34">
        <f t="shared" si="10"/>
        <v>1424.1</v>
      </c>
      <c r="E292" s="36">
        <v>44995</v>
      </c>
      <c r="F292" s="37">
        <v>1424.5</v>
      </c>
      <c r="G292" s="36">
        <v>44996</v>
      </c>
      <c r="H292" s="38">
        <f t="shared" si="8"/>
        <v>0.40000000000009095</v>
      </c>
      <c r="I292" s="29">
        <f t="shared" si="7"/>
        <v>1</v>
      </c>
      <c r="L292" s="33"/>
      <c r="M292" s="191">
        <v>45060</v>
      </c>
      <c r="N292" s="34">
        <f t="shared" si="6"/>
        <v>550</v>
      </c>
      <c r="O292" s="37">
        <v>0</v>
      </c>
      <c r="P292" s="35">
        <v>550</v>
      </c>
      <c r="Q292" s="40">
        <f t="shared" si="9"/>
        <v>0</v>
      </c>
      <c r="R292" s="41"/>
    </row>
    <row r="293" spans="1:18" ht="15.6" x14ac:dyDescent="0.3">
      <c r="A293" s="33"/>
      <c r="B293" s="34">
        <f t="shared" si="5"/>
        <v>1424.5</v>
      </c>
      <c r="C293" s="35">
        <v>730</v>
      </c>
      <c r="D293" s="34">
        <f t="shared" si="10"/>
        <v>1424.5</v>
      </c>
      <c r="E293" s="36">
        <v>44996</v>
      </c>
      <c r="F293" s="37">
        <v>1427.3</v>
      </c>
      <c r="G293" s="36">
        <v>44997</v>
      </c>
      <c r="H293" s="38">
        <f t="shared" si="8"/>
        <v>2.7999999999999545</v>
      </c>
      <c r="I293" s="29">
        <f t="shared" si="7"/>
        <v>1</v>
      </c>
      <c r="L293" s="33"/>
      <c r="M293" s="191">
        <v>45061</v>
      </c>
      <c r="N293" s="34">
        <f t="shared" si="6"/>
        <v>550</v>
      </c>
      <c r="O293" s="37">
        <v>0</v>
      </c>
      <c r="P293" s="35">
        <v>530</v>
      </c>
      <c r="Q293" s="40">
        <f t="shared" si="9"/>
        <v>20</v>
      </c>
      <c r="R293" s="41"/>
    </row>
    <row r="294" spans="1:18" ht="15.6" x14ac:dyDescent="0.3">
      <c r="A294" s="33"/>
      <c r="B294" s="34">
        <f t="shared" si="5"/>
        <v>1427.3</v>
      </c>
      <c r="C294" s="35">
        <v>731</v>
      </c>
      <c r="D294" s="34">
        <f t="shared" si="10"/>
        <v>1427.3</v>
      </c>
      <c r="E294" s="36">
        <v>44997</v>
      </c>
      <c r="F294" s="37">
        <v>1427.3</v>
      </c>
      <c r="G294" s="36">
        <v>44998</v>
      </c>
      <c r="H294" s="38">
        <f t="shared" si="8"/>
        <v>0</v>
      </c>
      <c r="I294" s="29">
        <f t="shared" si="7"/>
        <v>1</v>
      </c>
      <c r="L294" s="33"/>
      <c r="M294" s="191">
        <v>45062</v>
      </c>
      <c r="N294" s="34">
        <f t="shared" si="6"/>
        <v>530</v>
      </c>
      <c r="O294" s="37">
        <v>0</v>
      </c>
      <c r="P294" s="35">
        <v>510</v>
      </c>
      <c r="Q294" s="40">
        <f t="shared" si="9"/>
        <v>20</v>
      </c>
      <c r="R294" s="41"/>
    </row>
    <row r="295" spans="1:18" ht="15.6" x14ac:dyDescent="0.3">
      <c r="A295" s="33"/>
      <c r="B295" s="34">
        <f t="shared" si="5"/>
        <v>1427.3</v>
      </c>
      <c r="C295" s="35">
        <v>731</v>
      </c>
      <c r="D295" s="34">
        <f t="shared" si="10"/>
        <v>1427.3</v>
      </c>
      <c r="E295" s="36">
        <v>44998</v>
      </c>
      <c r="F295" s="37">
        <v>1431.4</v>
      </c>
      <c r="G295" s="36">
        <v>44999</v>
      </c>
      <c r="H295" s="38">
        <f t="shared" si="8"/>
        <v>4.1000000000001364</v>
      </c>
      <c r="I295" s="29">
        <f t="shared" si="7"/>
        <v>0</v>
      </c>
      <c r="L295" s="33"/>
      <c r="M295" s="191">
        <v>45063</v>
      </c>
      <c r="N295" s="34">
        <f t="shared" si="6"/>
        <v>510</v>
      </c>
      <c r="O295" s="37">
        <v>0</v>
      </c>
      <c r="P295" s="35">
        <v>500</v>
      </c>
      <c r="Q295" s="40">
        <f t="shared" si="9"/>
        <v>10</v>
      </c>
      <c r="R295" s="41"/>
    </row>
    <row r="296" spans="1:18" ht="15.6" x14ac:dyDescent="0.3">
      <c r="A296" s="33"/>
      <c r="B296" s="34">
        <f t="shared" si="5"/>
        <v>1431.4</v>
      </c>
      <c r="C296" s="35">
        <v>735</v>
      </c>
      <c r="D296" s="34">
        <f t="shared" si="10"/>
        <v>1431.4</v>
      </c>
      <c r="E296" s="36">
        <v>44999</v>
      </c>
      <c r="F296" s="37">
        <v>1433.8</v>
      </c>
      <c r="G296" s="36">
        <v>45000</v>
      </c>
      <c r="H296" s="38">
        <f t="shared" si="8"/>
        <v>2.3999999999998636</v>
      </c>
      <c r="I296" s="29">
        <f t="shared" si="7"/>
        <v>4</v>
      </c>
      <c r="L296" s="33"/>
      <c r="M296" s="191">
        <v>45064</v>
      </c>
      <c r="N296" s="34">
        <f t="shared" si="6"/>
        <v>500</v>
      </c>
      <c r="O296" s="37">
        <v>0</v>
      </c>
      <c r="P296" s="35">
        <v>490</v>
      </c>
      <c r="Q296" s="40">
        <f t="shared" si="9"/>
        <v>10</v>
      </c>
      <c r="R296" s="41"/>
    </row>
    <row r="297" spans="1:18" ht="15.6" x14ac:dyDescent="0.3">
      <c r="A297" s="33"/>
      <c r="B297" s="34">
        <f t="shared" si="5"/>
        <v>1433.8</v>
      </c>
      <c r="C297" s="35">
        <v>738</v>
      </c>
      <c r="D297" s="34">
        <f t="shared" si="10"/>
        <v>1433.8</v>
      </c>
      <c r="E297" s="36">
        <v>45000</v>
      </c>
      <c r="F297" s="37">
        <v>1434.4</v>
      </c>
      <c r="G297" s="36">
        <v>45001</v>
      </c>
      <c r="H297" s="38">
        <f t="shared" si="8"/>
        <v>0.60000000000013642</v>
      </c>
      <c r="I297" s="29">
        <f t="shared" si="7"/>
        <v>3</v>
      </c>
      <c r="L297" s="33"/>
      <c r="M297" s="191">
        <v>45065</v>
      </c>
      <c r="N297" s="34">
        <f t="shared" si="6"/>
        <v>490</v>
      </c>
      <c r="O297" s="37">
        <v>0</v>
      </c>
      <c r="P297" s="35">
        <v>490</v>
      </c>
      <c r="Q297" s="40">
        <f t="shared" si="9"/>
        <v>0</v>
      </c>
      <c r="R297" s="41"/>
    </row>
    <row r="298" spans="1:18" ht="15.6" x14ac:dyDescent="0.3">
      <c r="A298" s="33"/>
      <c r="B298" s="34">
        <f t="shared" si="5"/>
        <v>1434.4</v>
      </c>
      <c r="C298" s="35">
        <v>740</v>
      </c>
      <c r="D298" s="34">
        <f t="shared" si="10"/>
        <v>1434.4</v>
      </c>
      <c r="E298" s="36">
        <v>45001</v>
      </c>
      <c r="F298" s="37">
        <v>1434.7</v>
      </c>
      <c r="G298" s="36">
        <v>45002</v>
      </c>
      <c r="H298" s="38">
        <f t="shared" si="8"/>
        <v>0.29999999999995453</v>
      </c>
      <c r="I298" s="29">
        <f t="shared" si="7"/>
        <v>2</v>
      </c>
      <c r="L298" s="33"/>
      <c r="M298" s="191">
        <v>45066</v>
      </c>
      <c r="N298" s="34">
        <f t="shared" si="6"/>
        <v>490</v>
      </c>
      <c r="O298" s="37">
        <v>0</v>
      </c>
      <c r="P298" s="35">
        <v>490</v>
      </c>
      <c r="Q298" s="40">
        <f t="shared" si="9"/>
        <v>0</v>
      </c>
      <c r="R298" s="41"/>
    </row>
    <row r="299" spans="1:18" ht="15.6" x14ac:dyDescent="0.3">
      <c r="A299" s="33"/>
      <c r="B299" s="34">
        <f t="shared" si="5"/>
        <v>1434.7</v>
      </c>
      <c r="C299" s="35">
        <v>742</v>
      </c>
      <c r="D299" s="34">
        <f t="shared" si="10"/>
        <v>1434.7</v>
      </c>
      <c r="E299" s="36">
        <v>45002</v>
      </c>
      <c r="F299" s="37">
        <v>1434.8</v>
      </c>
      <c r="G299" s="36">
        <v>45003</v>
      </c>
      <c r="H299" s="38">
        <f t="shared" si="8"/>
        <v>9.9999999999909051E-2</v>
      </c>
      <c r="I299" s="29">
        <f t="shared" si="7"/>
        <v>2</v>
      </c>
      <c r="L299" s="33"/>
      <c r="M299" s="191">
        <v>45067</v>
      </c>
      <c r="N299" s="34">
        <f t="shared" si="6"/>
        <v>490</v>
      </c>
      <c r="O299" s="37">
        <v>0</v>
      </c>
      <c r="P299" s="35">
        <v>460</v>
      </c>
      <c r="Q299" s="40">
        <f t="shared" si="9"/>
        <v>30</v>
      </c>
      <c r="R299" s="41"/>
    </row>
    <row r="300" spans="1:18" ht="15.6" x14ac:dyDescent="0.3">
      <c r="A300" s="33"/>
      <c r="B300" s="34">
        <f t="shared" si="5"/>
        <v>1434.8</v>
      </c>
      <c r="C300" s="35">
        <v>744</v>
      </c>
      <c r="D300" s="34">
        <f t="shared" si="10"/>
        <v>1434.8</v>
      </c>
      <c r="E300" s="36">
        <v>45003</v>
      </c>
      <c r="F300" s="37">
        <v>1434.8</v>
      </c>
      <c r="G300" s="36">
        <v>45004</v>
      </c>
      <c r="H300" s="38">
        <f t="shared" si="8"/>
        <v>0</v>
      </c>
      <c r="I300" s="29">
        <f t="shared" si="7"/>
        <v>2</v>
      </c>
      <c r="L300" s="33"/>
      <c r="M300" s="191">
        <v>45068</v>
      </c>
      <c r="N300" s="34">
        <f t="shared" si="6"/>
        <v>460</v>
      </c>
      <c r="O300" s="37">
        <v>0</v>
      </c>
      <c r="P300" s="35">
        <v>390</v>
      </c>
      <c r="Q300" s="40">
        <f t="shared" si="9"/>
        <v>70</v>
      </c>
      <c r="R300" s="41"/>
    </row>
    <row r="301" spans="1:18" ht="15.6" x14ac:dyDescent="0.3">
      <c r="A301" s="33"/>
      <c r="B301" s="34">
        <f t="shared" si="5"/>
        <v>1434.8</v>
      </c>
      <c r="C301" s="35">
        <v>745</v>
      </c>
      <c r="D301" s="34">
        <f t="shared" si="10"/>
        <v>1434.8</v>
      </c>
      <c r="E301" s="36">
        <v>45004</v>
      </c>
      <c r="F301" s="37">
        <v>1434.9</v>
      </c>
      <c r="G301" s="36">
        <v>45005</v>
      </c>
      <c r="H301" s="38">
        <f t="shared" si="8"/>
        <v>0.10000000000013642</v>
      </c>
      <c r="I301" s="29">
        <f t="shared" si="7"/>
        <v>1</v>
      </c>
      <c r="L301" s="33"/>
      <c r="M301" s="191">
        <v>45069</v>
      </c>
      <c r="N301" s="34">
        <f t="shared" si="6"/>
        <v>390</v>
      </c>
      <c r="O301" s="37">
        <v>0</v>
      </c>
      <c r="P301" s="35">
        <v>350</v>
      </c>
      <c r="Q301" s="40">
        <f t="shared" si="9"/>
        <v>40</v>
      </c>
      <c r="R301" s="41"/>
    </row>
    <row r="302" spans="1:18" ht="15.6" x14ac:dyDescent="0.3">
      <c r="A302" s="33"/>
      <c r="B302" s="34">
        <f t="shared" ref="B302:B556" si="11">F301</f>
        <v>1434.9</v>
      </c>
      <c r="C302" s="35">
        <v>746</v>
      </c>
      <c r="D302" s="34">
        <f t="shared" si="10"/>
        <v>1434.9</v>
      </c>
      <c r="E302" s="36">
        <v>45005</v>
      </c>
      <c r="F302" s="37">
        <v>1435.3</v>
      </c>
      <c r="G302" s="36">
        <v>45006</v>
      </c>
      <c r="H302" s="38">
        <f t="shared" si="8"/>
        <v>0.39999999999986358</v>
      </c>
      <c r="I302" s="29">
        <f t="shared" si="7"/>
        <v>1</v>
      </c>
      <c r="L302" s="33"/>
      <c r="M302" s="191">
        <v>45070</v>
      </c>
      <c r="N302" s="34">
        <f t="shared" si="6"/>
        <v>350</v>
      </c>
      <c r="O302" s="37">
        <v>0</v>
      </c>
      <c r="P302" s="35">
        <v>340</v>
      </c>
      <c r="Q302" s="40">
        <f t="shared" si="9"/>
        <v>10</v>
      </c>
      <c r="R302" s="41"/>
    </row>
    <row r="303" spans="1:18" ht="15.6" x14ac:dyDescent="0.3">
      <c r="A303" s="33"/>
      <c r="B303" s="34">
        <f t="shared" si="11"/>
        <v>1435.3</v>
      </c>
      <c r="C303" s="35">
        <v>751</v>
      </c>
      <c r="D303" s="34">
        <f t="shared" si="10"/>
        <v>1435.3</v>
      </c>
      <c r="E303" s="36">
        <v>45006</v>
      </c>
      <c r="F303" s="37">
        <v>1435.3</v>
      </c>
      <c r="G303" s="36">
        <v>45007</v>
      </c>
      <c r="H303" s="38">
        <f t="shared" si="8"/>
        <v>0</v>
      </c>
      <c r="I303" s="29">
        <f t="shared" si="7"/>
        <v>5</v>
      </c>
      <c r="L303" s="33"/>
      <c r="M303" s="191">
        <v>45071</v>
      </c>
      <c r="N303" s="34">
        <f t="shared" si="6"/>
        <v>340</v>
      </c>
      <c r="O303" s="37">
        <v>0</v>
      </c>
      <c r="P303" s="35">
        <v>340</v>
      </c>
      <c r="Q303" s="40">
        <f t="shared" si="9"/>
        <v>0</v>
      </c>
      <c r="R303" s="41"/>
    </row>
    <row r="304" spans="1:18" ht="15.6" x14ac:dyDescent="0.3">
      <c r="A304" s="33"/>
      <c r="B304" s="34">
        <f t="shared" si="11"/>
        <v>1435.3</v>
      </c>
      <c r="C304" s="35">
        <v>752</v>
      </c>
      <c r="D304" s="34">
        <f t="shared" si="10"/>
        <v>1435.3</v>
      </c>
      <c r="E304" s="36">
        <v>45007</v>
      </c>
      <c r="F304" s="37">
        <v>1435.4</v>
      </c>
      <c r="G304" s="36">
        <v>45008</v>
      </c>
      <c r="H304" s="38">
        <f t="shared" si="8"/>
        <v>0.10000000000013642</v>
      </c>
      <c r="I304" s="29">
        <f t="shared" si="7"/>
        <v>1</v>
      </c>
      <c r="L304" s="33"/>
      <c r="M304" s="191">
        <v>45072</v>
      </c>
      <c r="N304" s="34">
        <f t="shared" si="6"/>
        <v>340</v>
      </c>
      <c r="O304" s="37">
        <v>0</v>
      </c>
      <c r="P304" s="35">
        <v>330</v>
      </c>
      <c r="Q304" s="40">
        <f t="shared" si="9"/>
        <v>10</v>
      </c>
      <c r="R304" s="41"/>
    </row>
    <row r="305" spans="1:18" ht="15.6" x14ac:dyDescent="0.3">
      <c r="A305" s="33"/>
      <c r="B305" s="34">
        <f t="shared" si="11"/>
        <v>1435.4</v>
      </c>
      <c r="C305" s="35">
        <v>752</v>
      </c>
      <c r="D305" s="34">
        <f t="shared" si="10"/>
        <v>1435.4</v>
      </c>
      <c r="E305" s="36">
        <v>45008</v>
      </c>
      <c r="F305" s="37">
        <v>1439.3</v>
      </c>
      <c r="G305" s="36">
        <v>45009</v>
      </c>
      <c r="H305" s="38">
        <f t="shared" si="8"/>
        <v>3.8999999999998636</v>
      </c>
      <c r="I305" s="29">
        <f t="shared" si="7"/>
        <v>0</v>
      </c>
      <c r="L305" s="33"/>
      <c r="M305" s="191">
        <v>45073</v>
      </c>
      <c r="N305" s="34">
        <f t="shared" si="6"/>
        <v>330</v>
      </c>
      <c r="O305" s="37">
        <v>0</v>
      </c>
      <c r="P305" s="35">
        <v>310</v>
      </c>
      <c r="Q305" s="40">
        <f t="shared" si="9"/>
        <v>20</v>
      </c>
      <c r="R305" s="41"/>
    </row>
    <row r="306" spans="1:18" ht="15.6" x14ac:dyDescent="0.3">
      <c r="A306" s="33"/>
      <c r="B306" s="34">
        <f t="shared" si="11"/>
        <v>1439.3</v>
      </c>
      <c r="C306" s="35">
        <v>754</v>
      </c>
      <c r="D306" s="34">
        <f t="shared" si="10"/>
        <v>1439.3</v>
      </c>
      <c r="E306" s="36">
        <v>45009</v>
      </c>
      <c r="F306" s="37">
        <v>1439.3</v>
      </c>
      <c r="G306" s="36">
        <v>45010</v>
      </c>
      <c r="H306" s="38">
        <f t="shared" si="8"/>
        <v>0</v>
      </c>
      <c r="I306" s="29">
        <f t="shared" si="7"/>
        <v>2</v>
      </c>
      <c r="L306" s="33"/>
      <c r="M306" s="191">
        <v>45074</v>
      </c>
      <c r="N306" s="34">
        <f t="shared" si="6"/>
        <v>310</v>
      </c>
      <c r="O306" s="37">
        <v>0</v>
      </c>
      <c r="P306" s="35">
        <v>180</v>
      </c>
      <c r="Q306" s="40">
        <f t="shared" si="9"/>
        <v>130</v>
      </c>
      <c r="R306" s="41"/>
    </row>
    <row r="307" spans="1:18" ht="15.6" x14ac:dyDescent="0.3">
      <c r="A307" s="33"/>
      <c r="B307" s="34">
        <f t="shared" si="11"/>
        <v>1439.3</v>
      </c>
      <c r="C307" s="35">
        <v>757</v>
      </c>
      <c r="D307" s="34">
        <f t="shared" si="10"/>
        <v>1439.3</v>
      </c>
      <c r="E307" s="36">
        <v>45010</v>
      </c>
      <c r="F307" s="37">
        <v>1439.4</v>
      </c>
      <c r="G307" s="36">
        <v>45011</v>
      </c>
      <c r="H307" s="38">
        <f t="shared" si="8"/>
        <v>0.10000000000013642</v>
      </c>
      <c r="I307" s="29">
        <f t="shared" si="7"/>
        <v>3</v>
      </c>
      <c r="L307" s="33"/>
      <c r="M307" s="191">
        <v>45075</v>
      </c>
      <c r="N307" s="34">
        <f t="shared" si="6"/>
        <v>180</v>
      </c>
      <c r="O307" s="37">
        <v>500</v>
      </c>
      <c r="P307" s="35">
        <v>650</v>
      </c>
      <c r="Q307" s="40">
        <f t="shared" si="9"/>
        <v>30</v>
      </c>
      <c r="R307" s="41"/>
    </row>
    <row r="308" spans="1:18" ht="15.6" x14ac:dyDescent="0.3">
      <c r="A308" s="33"/>
      <c r="B308" s="34">
        <f t="shared" si="11"/>
        <v>1439.4</v>
      </c>
      <c r="C308" s="35">
        <v>758</v>
      </c>
      <c r="D308" s="34">
        <f t="shared" si="10"/>
        <v>1439.4</v>
      </c>
      <c r="E308" s="36">
        <v>45011</v>
      </c>
      <c r="F308" s="37">
        <v>1439.4</v>
      </c>
      <c r="G308" s="36">
        <v>45012</v>
      </c>
      <c r="H308" s="38">
        <f t="shared" si="8"/>
        <v>0</v>
      </c>
      <c r="I308" s="29">
        <f t="shared" si="7"/>
        <v>1</v>
      </c>
      <c r="L308" s="33"/>
      <c r="M308" s="191">
        <v>45076</v>
      </c>
      <c r="N308" s="34">
        <f t="shared" si="6"/>
        <v>650</v>
      </c>
      <c r="O308" s="37">
        <v>0</v>
      </c>
      <c r="P308" s="35">
        <v>630</v>
      </c>
      <c r="Q308" s="40">
        <f t="shared" si="9"/>
        <v>20</v>
      </c>
      <c r="R308" s="41"/>
    </row>
    <row r="309" spans="1:18" ht="15.6" x14ac:dyDescent="0.3">
      <c r="A309" s="33"/>
      <c r="B309" s="34">
        <f t="shared" si="11"/>
        <v>1439.4</v>
      </c>
      <c r="C309" s="35">
        <v>759</v>
      </c>
      <c r="D309" s="34">
        <f t="shared" si="10"/>
        <v>1439.4</v>
      </c>
      <c r="E309" s="36">
        <v>45012</v>
      </c>
      <c r="F309" s="37">
        <v>1441.4</v>
      </c>
      <c r="G309" s="36">
        <v>45013</v>
      </c>
      <c r="H309" s="38">
        <f t="shared" si="8"/>
        <v>2</v>
      </c>
      <c r="I309" s="29">
        <f t="shared" si="7"/>
        <v>1</v>
      </c>
      <c r="L309" s="33"/>
      <c r="M309" s="191">
        <v>45077</v>
      </c>
      <c r="N309" s="34">
        <f t="shared" si="6"/>
        <v>630</v>
      </c>
      <c r="O309" s="37">
        <v>0</v>
      </c>
      <c r="P309" s="35">
        <v>600</v>
      </c>
      <c r="Q309" s="40">
        <f t="shared" si="9"/>
        <v>30</v>
      </c>
      <c r="R309" s="41"/>
    </row>
    <row r="310" spans="1:18" ht="15.6" x14ac:dyDescent="0.3">
      <c r="A310" s="33"/>
      <c r="B310" s="34">
        <f t="shared" si="11"/>
        <v>1441.4</v>
      </c>
      <c r="C310" s="35">
        <v>762</v>
      </c>
      <c r="D310" s="34">
        <f t="shared" si="10"/>
        <v>1441.4</v>
      </c>
      <c r="E310" s="36">
        <v>45013</v>
      </c>
      <c r="F310" s="37">
        <v>1443.2</v>
      </c>
      <c r="G310" s="36">
        <v>45014</v>
      </c>
      <c r="H310" s="38">
        <f t="shared" si="8"/>
        <v>1.7999999999999545</v>
      </c>
      <c r="I310" s="29">
        <f t="shared" si="7"/>
        <v>3</v>
      </c>
      <c r="L310" s="33"/>
      <c r="M310" s="191">
        <v>45078</v>
      </c>
      <c r="N310" s="34">
        <f t="shared" si="6"/>
        <v>600</v>
      </c>
      <c r="O310" s="37">
        <v>0</v>
      </c>
      <c r="P310" s="35">
        <v>600</v>
      </c>
      <c r="Q310" s="40">
        <f t="shared" si="9"/>
        <v>0</v>
      </c>
      <c r="R310" s="41"/>
    </row>
    <row r="311" spans="1:18" ht="15.6" x14ac:dyDescent="0.3">
      <c r="A311" s="33"/>
      <c r="B311" s="34">
        <f t="shared" si="11"/>
        <v>1443.2</v>
      </c>
      <c r="C311" s="35">
        <v>765</v>
      </c>
      <c r="D311" s="34">
        <f t="shared" si="10"/>
        <v>1443.2</v>
      </c>
      <c r="E311" s="36">
        <v>45014</v>
      </c>
      <c r="F311" s="37">
        <v>1443.3</v>
      </c>
      <c r="G311" s="36">
        <v>45015</v>
      </c>
      <c r="H311" s="38">
        <f t="shared" si="8"/>
        <v>9.9999999999909051E-2</v>
      </c>
      <c r="I311" s="29">
        <f t="shared" si="7"/>
        <v>3</v>
      </c>
      <c r="L311" s="33"/>
      <c r="M311" s="191">
        <v>45079</v>
      </c>
      <c r="N311" s="34">
        <f t="shared" si="6"/>
        <v>600</v>
      </c>
      <c r="O311" s="37">
        <v>0</v>
      </c>
      <c r="P311" s="35">
        <v>600</v>
      </c>
      <c r="Q311" s="40">
        <f t="shared" si="9"/>
        <v>0</v>
      </c>
      <c r="R311" s="41"/>
    </row>
    <row r="312" spans="1:18" ht="15.6" x14ac:dyDescent="0.3">
      <c r="A312" s="33"/>
      <c r="B312" s="34">
        <f t="shared" si="11"/>
        <v>1443.3</v>
      </c>
      <c r="C312" s="35">
        <v>767</v>
      </c>
      <c r="D312" s="34">
        <f t="shared" si="10"/>
        <v>1443.3</v>
      </c>
      <c r="E312" s="36">
        <v>45015</v>
      </c>
      <c r="F312" s="37">
        <v>1444.1</v>
      </c>
      <c r="G312" s="36">
        <v>45016</v>
      </c>
      <c r="H312" s="38">
        <f t="shared" si="8"/>
        <v>0.79999999999995453</v>
      </c>
      <c r="I312" s="29">
        <f t="shared" si="7"/>
        <v>2</v>
      </c>
      <c r="L312" s="33"/>
      <c r="M312" s="191">
        <v>45080</v>
      </c>
      <c r="N312" s="34">
        <f t="shared" si="6"/>
        <v>600</v>
      </c>
      <c r="O312" s="37">
        <v>0</v>
      </c>
      <c r="P312" s="35">
        <v>600</v>
      </c>
      <c r="Q312" s="40">
        <f t="shared" si="9"/>
        <v>0</v>
      </c>
      <c r="R312" s="41"/>
    </row>
    <row r="313" spans="1:18" ht="15.6" x14ac:dyDescent="0.3">
      <c r="A313" s="33"/>
      <c r="B313" s="34">
        <f t="shared" si="11"/>
        <v>1444.1</v>
      </c>
      <c r="C313" s="35">
        <v>771</v>
      </c>
      <c r="D313" s="34">
        <f t="shared" si="10"/>
        <v>1444.1</v>
      </c>
      <c r="E313" s="36">
        <v>45016</v>
      </c>
      <c r="F313" s="37">
        <v>1444.4</v>
      </c>
      <c r="G313" s="36">
        <v>45017</v>
      </c>
      <c r="H313" s="38">
        <f t="shared" si="8"/>
        <v>0.3000000000001819</v>
      </c>
      <c r="I313" s="29">
        <f t="shared" si="7"/>
        <v>4</v>
      </c>
      <c r="L313" s="33"/>
      <c r="M313" s="191">
        <v>45081</v>
      </c>
      <c r="N313" s="34">
        <f t="shared" si="6"/>
        <v>600</v>
      </c>
      <c r="O313" s="37">
        <v>0</v>
      </c>
      <c r="P313" s="35">
        <v>600</v>
      </c>
      <c r="Q313" s="40">
        <f t="shared" si="9"/>
        <v>0</v>
      </c>
      <c r="R313" s="41"/>
    </row>
    <row r="314" spans="1:18" ht="15.6" x14ac:dyDescent="0.3">
      <c r="A314" s="33"/>
      <c r="B314" s="34">
        <f t="shared" si="11"/>
        <v>1444.4</v>
      </c>
      <c r="C314" s="35">
        <v>772</v>
      </c>
      <c r="D314" s="34">
        <f t="shared" si="10"/>
        <v>1444.4</v>
      </c>
      <c r="E314" s="36">
        <v>45017</v>
      </c>
      <c r="F314" s="37">
        <v>1444.5</v>
      </c>
      <c r="G314" s="36">
        <v>45018</v>
      </c>
      <c r="H314" s="38">
        <f t="shared" si="8"/>
        <v>9.9999999999909051E-2</v>
      </c>
      <c r="I314" s="29">
        <f t="shared" si="7"/>
        <v>1</v>
      </c>
      <c r="L314" s="33"/>
      <c r="M314" s="191">
        <v>45082</v>
      </c>
      <c r="N314" s="34">
        <f t="shared" si="6"/>
        <v>600</v>
      </c>
      <c r="O314" s="37">
        <v>0</v>
      </c>
      <c r="P314" s="35">
        <v>570</v>
      </c>
      <c r="Q314" s="40">
        <f t="shared" si="9"/>
        <v>30</v>
      </c>
      <c r="R314" s="41"/>
    </row>
    <row r="315" spans="1:18" ht="15.6" x14ac:dyDescent="0.3">
      <c r="A315" s="33"/>
      <c r="B315" s="34">
        <f t="shared" si="11"/>
        <v>1444.5</v>
      </c>
      <c r="C315" s="35">
        <v>773</v>
      </c>
      <c r="D315" s="34">
        <f t="shared" si="10"/>
        <v>1444.5</v>
      </c>
      <c r="E315" s="36">
        <v>45018</v>
      </c>
      <c r="F315" s="37">
        <v>1448</v>
      </c>
      <c r="G315" s="36">
        <v>45019</v>
      </c>
      <c r="H315" s="38">
        <f t="shared" si="8"/>
        <v>3.5</v>
      </c>
      <c r="I315" s="29">
        <f t="shared" si="7"/>
        <v>1</v>
      </c>
      <c r="L315" s="33"/>
      <c r="M315" s="191">
        <v>45083</v>
      </c>
      <c r="N315" s="34">
        <f t="shared" si="6"/>
        <v>570</v>
      </c>
      <c r="O315" s="37">
        <v>0</v>
      </c>
      <c r="P315" s="35">
        <v>550</v>
      </c>
      <c r="Q315" s="40">
        <f t="shared" si="9"/>
        <v>20</v>
      </c>
      <c r="R315" s="41"/>
    </row>
    <row r="316" spans="1:18" ht="15.6" x14ac:dyDescent="0.3">
      <c r="A316" s="33"/>
      <c r="B316" s="34">
        <f t="shared" si="11"/>
        <v>1448</v>
      </c>
      <c r="C316" s="35">
        <v>776</v>
      </c>
      <c r="D316" s="34">
        <f t="shared" si="10"/>
        <v>1448</v>
      </c>
      <c r="E316" s="36">
        <v>45019</v>
      </c>
      <c r="F316" s="37">
        <v>1451</v>
      </c>
      <c r="G316" s="36">
        <v>45020</v>
      </c>
      <c r="H316" s="38">
        <f t="shared" si="8"/>
        <v>3</v>
      </c>
      <c r="I316" s="29">
        <f t="shared" si="7"/>
        <v>3</v>
      </c>
      <c r="L316" s="33"/>
      <c r="M316" s="191">
        <v>45084</v>
      </c>
      <c r="N316" s="34">
        <f t="shared" si="6"/>
        <v>550</v>
      </c>
      <c r="O316" s="37">
        <v>0</v>
      </c>
      <c r="P316" s="35">
        <v>540</v>
      </c>
      <c r="Q316" s="40">
        <f t="shared" si="9"/>
        <v>10</v>
      </c>
      <c r="R316" s="41"/>
    </row>
    <row r="317" spans="1:18" ht="15.6" x14ac:dyDescent="0.3">
      <c r="A317" s="33"/>
      <c r="B317" s="34">
        <f t="shared" si="11"/>
        <v>1451</v>
      </c>
      <c r="C317" s="35">
        <v>781</v>
      </c>
      <c r="D317" s="34">
        <f t="shared" si="10"/>
        <v>1451</v>
      </c>
      <c r="E317" s="36">
        <v>45020</v>
      </c>
      <c r="F317" s="37">
        <v>1455.2</v>
      </c>
      <c r="G317" s="36">
        <v>45021</v>
      </c>
      <c r="H317" s="38">
        <f t="shared" si="8"/>
        <v>4.2000000000000455</v>
      </c>
      <c r="I317" s="29">
        <f t="shared" si="7"/>
        <v>5</v>
      </c>
      <c r="L317" s="33"/>
      <c r="M317" s="191">
        <v>45085</v>
      </c>
      <c r="N317" s="34">
        <f t="shared" si="6"/>
        <v>540</v>
      </c>
      <c r="O317" s="37">
        <v>0</v>
      </c>
      <c r="P317" s="35">
        <v>540</v>
      </c>
      <c r="Q317" s="40">
        <f t="shared" si="9"/>
        <v>0</v>
      </c>
      <c r="R317" s="41"/>
    </row>
    <row r="318" spans="1:18" ht="15.6" x14ac:dyDescent="0.3">
      <c r="A318" s="33"/>
      <c r="B318" s="34">
        <f t="shared" si="11"/>
        <v>1455.2</v>
      </c>
      <c r="C318" s="35">
        <v>783</v>
      </c>
      <c r="D318" s="34">
        <f t="shared" si="10"/>
        <v>1455.2</v>
      </c>
      <c r="E318" s="36">
        <v>45021</v>
      </c>
      <c r="F318" s="37">
        <v>1455.9</v>
      </c>
      <c r="G318" s="36">
        <v>45022</v>
      </c>
      <c r="H318" s="38">
        <f t="shared" si="8"/>
        <v>0.70000000000004547</v>
      </c>
      <c r="I318" s="29">
        <f t="shared" si="7"/>
        <v>2</v>
      </c>
      <c r="L318" s="33"/>
      <c r="M318" s="191">
        <v>45086</v>
      </c>
      <c r="N318" s="34">
        <f t="shared" si="6"/>
        <v>540</v>
      </c>
      <c r="O318" s="37">
        <v>0</v>
      </c>
      <c r="P318" s="35">
        <v>540</v>
      </c>
      <c r="Q318" s="40">
        <f t="shared" si="9"/>
        <v>0</v>
      </c>
      <c r="R318" s="41"/>
    </row>
    <row r="319" spans="1:18" ht="15.6" x14ac:dyDescent="0.3">
      <c r="A319" s="33"/>
      <c r="B319" s="34">
        <f t="shared" si="11"/>
        <v>1455.9</v>
      </c>
      <c r="C319" s="35">
        <v>786</v>
      </c>
      <c r="D319" s="34">
        <f t="shared" si="10"/>
        <v>1455.9</v>
      </c>
      <c r="E319" s="36">
        <v>45022</v>
      </c>
      <c r="F319" s="37">
        <v>1461.1</v>
      </c>
      <c r="G319" s="36">
        <v>45023</v>
      </c>
      <c r="H319" s="38">
        <f t="shared" si="8"/>
        <v>5.1999999999998181</v>
      </c>
      <c r="I319" s="29">
        <f t="shared" si="7"/>
        <v>3</v>
      </c>
      <c r="L319" s="33"/>
      <c r="M319" s="191">
        <v>45087</v>
      </c>
      <c r="N319" s="34">
        <f t="shared" si="6"/>
        <v>540</v>
      </c>
      <c r="O319" s="37">
        <v>0</v>
      </c>
      <c r="P319" s="35">
        <v>530</v>
      </c>
      <c r="Q319" s="40">
        <f t="shared" si="9"/>
        <v>10</v>
      </c>
      <c r="R319" s="41"/>
    </row>
    <row r="320" spans="1:18" ht="15.6" x14ac:dyDescent="0.3">
      <c r="A320" s="33"/>
      <c r="B320" s="34">
        <f t="shared" si="11"/>
        <v>1461.1</v>
      </c>
      <c r="C320" s="35">
        <v>788</v>
      </c>
      <c r="D320" s="34">
        <f t="shared" si="10"/>
        <v>1461.1</v>
      </c>
      <c r="E320" s="36">
        <v>45023</v>
      </c>
      <c r="F320" s="37">
        <v>1463.3</v>
      </c>
      <c r="G320" s="36">
        <v>45024</v>
      </c>
      <c r="H320" s="38">
        <f t="shared" si="8"/>
        <v>2.2000000000000455</v>
      </c>
      <c r="I320" s="29">
        <f t="shared" si="7"/>
        <v>2</v>
      </c>
      <c r="L320" s="33"/>
      <c r="M320" s="191">
        <v>45088</v>
      </c>
      <c r="N320" s="34">
        <f t="shared" si="6"/>
        <v>530</v>
      </c>
      <c r="O320" s="37">
        <v>0</v>
      </c>
      <c r="P320" s="35">
        <v>510</v>
      </c>
      <c r="Q320" s="40">
        <f t="shared" si="9"/>
        <v>20</v>
      </c>
      <c r="R320" s="41"/>
    </row>
    <row r="321" spans="1:18" ht="15.6" x14ac:dyDescent="0.3">
      <c r="A321" s="33"/>
      <c r="B321" s="34">
        <f t="shared" si="11"/>
        <v>1463.3</v>
      </c>
      <c r="C321" s="35">
        <v>789</v>
      </c>
      <c r="D321" s="34">
        <f t="shared" si="10"/>
        <v>1463.3</v>
      </c>
      <c r="E321" s="36">
        <v>45024</v>
      </c>
      <c r="F321" s="37">
        <v>1464.3</v>
      </c>
      <c r="G321" s="36">
        <v>45025</v>
      </c>
      <c r="H321" s="38">
        <f t="shared" si="8"/>
        <v>1</v>
      </c>
      <c r="I321" s="29">
        <f t="shared" si="7"/>
        <v>1</v>
      </c>
      <c r="L321" s="33"/>
      <c r="M321" s="191">
        <v>45089</v>
      </c>
      <c r="N321" s="34">
        <f t="shared" si="6"/>
        <v>510</v>
      </c>
      <c r="O321" s="37">
        <v>0</v>
      </c>
      <c r="P321" s="35">
        <v>500</v>
      </c>
      <c r="Q321" s="40">
        <f t="shared" si="9"/>
        <v>10</v>
      </c>
      <c r="R321" s="41"/>
    </row>
    <row r="322" spans="1:18" ht="15.6" x14ac:dyDescent="0.3">
      <c r="A322" s="33"/>
      <c r="B322" s="34">
        <f t="shared" si="11"/>
        <v>1464.3</v>
      </c>
      <c r="C322" s="35">
        <v>790</v>
      </c>
      <c r="D322" s="34">
        <f t="shared" si="10"/>
        <v>1464.3</v>
      </c>
      <c r="E322" s="36">
        <v>45025</v>
      </c>
      <c r="F322" s="37">
        <v>1476.2</v>
      </c>
      <c r="G322" s="36">
        <v>45026</v>
      </c>
      <c r="H322" s="38">
        <f t="shared" si="8"/>
        <v>11.900000000000091</v>
      </c>
      <c r="I322" s="29">
        <f t="shared" si="7"/>
        <v>1</v>
      </c>
      <c r="L322" s="33"/>
      <c r="M322" s="191">
        <v>45090</v>
      </c>
      <c r="N322" s="34">
        <f t="shared" si="6"/>
        <v>500</v>
      </c>
      <c r="O322" s="37">
        <v>0</v>
      </c>
      <c r="P322" s="35">
        <v>500</v>
      </c>
      <c r="Q322" s="40">
        <f t="shared" si="9"/>
        <v>0</v>
      </c>
      <c r="R322" s="41"/>
    </row>
    <row r="323" spans="1:18" ht="15.6" x14ac:dyDescent="0.3">
      <c r="A323" s="33"/>
      <c r="B323" s="34">
        <f t="shared" si="11"/>
        <v>1476.2</v>
      </c>
      <c r="C323" s="35">
        <v>792</v>
      </c>
      <c r="D323" s="34">
        <f t="shared" si="10"/>
        <v>1476.2</v>
      </c>
      <c r="E323" s="36">
        <v>45026</v>
      </c>
      <c r="F323" s="37">
        <v>1478.5</v>
      </c>
      <c r="G323" s="36">
        <v>45027</v>
      </c>
      <c r="H323" s="38">
        <f t="shared" si="8"/>
        <v>2.2999999999999545</v>
      </c>
      <c r="I323" s="29">
        <f t="shared" si="7"/>
        <v>2</v>
      </c>
      <c r="L323" s="33"/>
      <c r="M323" s="191">
        <v>45091</v>
      </c>
      <c r="N323" s="34">
        <f t="shared" si="6"/>
        <v>500</v>
      </c>
      <c r="O323" s="37">
        <v>0</v>
      </c>
      <c r="P323" s="35">
        <v>470</v>
      </c>
      <c r="Q323" s="40">
        <f t="shared" si="9"/>
        <v>30</v>
      </c>
      <c r="R323" s="41"/>
    </row>
    <row r="324" spans="1:18" ht="15.6" x14ac:dyDescent="0.3">
      <c r="A324" s="33"/>
      <c r="B324" s="34">
        <f t="shared" si="11"/>
        <v>1478.5</v>
      </c>
      <c r="C324" s="35">
        <v>795</v>
      </c>
      <c r="D324" s="34">
        <f t="shared" si="10"/>
        <v>1478.5</v>
      </c>
      <c r="E324" s="36">
        <v>45027</v>
      </c>
      <c r="F324" s="37">
        <v>1482.8</v>
      </c>
      <c r="G324" s="36">
        <v>45028</v>
      </c>
      <c r="H324" s="38">
        <f t="shared" si="8"/>
        <v>4.2999999999999545</v>
      </c>
      <c r="I324" s="29">
        <f t="shared" si="7"/>
        <v>3</v>
      </c>
      <c r="L324" s="33"/>
      <c r="M324" s="191">
        <v>45092</v>
      </c>
      <c r="N324" s="34">
        <f t="shared" si="6"/>
        <v>470</v>
      </c>
      <c r="O324" s="37">
        <v>0</v>
      </c>
      <c r="P324" s="35">
        <v>470</v>
      </c>
      <c r="Q324" s="40">
        <f t="shared" si="9"/>
        <v>0</v>
      </c>
      <c r="R324" s="41"/>
    </row>
    <row r="325" spans="1:18" ht="15.6" x14ac:dyDescent="0.3">
      <c r="A325" s="33"/>
      <c r="B325" s="34">
        <f t="shared" si="11"/>
        <v>1482.8</v>
      </c>
      <c r="C325" s="35">
        <v>797</v>
      </c>
      <c r="D325" s="34">
        <f t="shared" si="10"/>
        <v>1482.8</v>
      </c>
      <c r="E325" s="36">
        <v>45028</v>
      </c>
      <c r="F325" s="37">
        <v>1482.9</v>
      </c>
      <c r="G325" s="36">
        <v>45029</v>
      </c>
      <c r="H325" s="38">
        <f t="shared" si="8"/>
        <v>0.10000000000013642</v>
      </c>
      <c r="I325" s="29">
        <f t="shared" si="7"/>
        <v>2</v>
      </c>
      <c r="L325" s="33"/>
      <c r="M325" s="191">
        <v>45093</v>
      </c>
      <c r="N325" s="34">
        <f t="shared" si="6"/>
        <v>470</v>
      </c>
      <c r="O325" s="37">
        <v>0</v>
      </c>
      <c r="P325" s="35">
        <v>470</v>
      </c>
      <c r="Q325" s="40">
        <f t="shared" si="9"/>
        <v>0</v>
      </c>
      <c r="R325" s="41"/>
    </row>
    <row r="326" spans="1:18" ht="15.6" x14ac:dyDescent="0.3">
      <c r="A326" s="33"/>
      <c r="B326" s="34">
        <f t="shared" si="11"/>
        <v>1482.9</v>
      </c>
      <c r="C326" s="35">
        <v>799</v>
      </c>
      <c r="D326" s="34">
        <f t="shared" si="10"/>
        <v>1482.9</v>
      </c>
      <c r="E326" s="36">
        <v>45029</v>
      </c>
      <c r="F326" s="37">
        <v>1485.5</v>
      </c>
      <c r="G326" s="36">
        <v>45030</v>
      </c>
      <c r="H326" s="38">
        <f t="shared" si="8"/>
        <v>2.5999999999999091</v>
      </c>
      <c r="I326" s="29">
        <f t="shared" si="7"/>
        <v>2</v>
      </c>
      <c r="L326" s="33"/>
      <c r="M326" s="191">
        <v>45094</v>
      </c>
      <c r="N326" s="34">
        <f t="shared" si="6"/>
        <v>470</v>
      </c>
      <c r="O326" s="37">
        <v>0</v>
      </c>
      <c r="P326" s="35">
        <v>470</v>
      </c>
      <c r="Q326" s="40">
        <f t="shared" si="9"/>
        <v>0</v>
      </c>
      <c r="R326" s="41"/>
    </row>
    <row r="327" spans="1:18" ht="15.6" x14ac:dyDescent="0.3">
      <c r="A327" s="33"/>
      <c r="B327" s="34">
        <f t="shared" si="11"/>
        <v>1485.5</v>
      </c>
      <c r="C327" s="35">
        <v>802</v>
      </c>
      <c r="D327" s="34">
        <f t="shared" si="10"/>
        <v>1485.5</v>
      </c>
      <c r="E327" s="36">
        <v>45030</v>
      </c>
      <c r="F327" s="37">
        <v>1487.8</v>
      </c>
      <c r="G327" s="36">
        <v>45031</v>
      </c>
      <c r="H327" s="38">
        <f t="shared" si="8"/>
        <v>2.2999999999999545</v>
      </c>
      <c r="I327" s="29">
        <f t="shared" si="7"/>
        <v>3</v>
      </c>
      <c r="L327" s="33"/>
      <c r="M327" s="191">
        <v>45095</v>
      </c>
      <c r="N327" s="34">
        <f t="shared" si="6"/>
        <v>470</v>
      </c>
      <c r="O327" s="37">
        <v>0</v>
      </c>
      <c r="P327" s="35">
        <v>470</v>
      </c>
      <c r="Q327" s="40">
        <f t="shared" si="9"/>
        <v>0</v>
      </c>
      <c r="R327" s="41"/>
    </row>
    <row r="328" spans="1:18" ht="15.6" x14ac:dyDescent="0.3">
      <c r="A328" s="33"/>
      <c r="B328" s="34">
        <f t="shared" si="11"/>
        <v>1487.8</v>
      </c>
      <c r="C328" s="35">
        <v>803</v>
      </c>
      <c r="D328" s="34">
        <f t="shared" si="10"/>
        <v>1487.8</v>
      </c>
      <c r="E328" s="36">
        <v>45031</v>
      </c>
      <c r="F328" s="37">
        <v>1490.2</v>
      </c>
      <c r="G328" s="36">
        <v>45032</v>
      </c>
      <c r="H328" s="38">
        <f t="shared" si="8"/>
        <v>2.4000000000000909</v>
      </c>
      <c r="I328" s="29">
        <f t="shared" si="7"/>
        <v>1</v>
      </c>
      <c r="L328" s="33"/>
      <c r="M328" s="191">
        <v>45096</v>
      </c>
      <c r="N328" s="34">
        <f t="shared" si="6"/>
        <v>470</v>
      </c>
      <c r="O328" s="37">
        <v>0</v>
      </c>
      <c r="P328" s="35">
        <v>470</v>
      </c>
      <c r="Q328" s="40">
        <f t="shared" si="9"/>
        <v>0</v>
      </c>
      <c r="R328" s="41"/>
    </row>
    <row r="329" spans="1:18" ht="15.6" x14ac:dyDescent="0.3">
      <c r="A329" s="33"/>
      <c r="B329" s="34">
        <f t="shared" si="11"/>
        <v>1490.2</v>
      </c>
      <c r="C329" s="35">
        <v>805</v>
      </c>
      <c r="D329" s="34">
        <f t="shared" si="10"/>
        <v>1490.2</v>
      </c>
      <c r="E329" s="36">
        <v>45032</v>
      </c>
      <c r="F329" s="37">
        <v>1490.3</v>
      </c>
      <c r="G329" s="36">
        <v>45033</v>
      </c>
      <c r="H329" s="38">
        <f t="shared" si="8"/>
        <v>9.9999999999909051E-2</v>
      </c>
      <c r="I329" s="29">
        <f t="shared" si="7"/>
        <v>2</v>
      </c>
      <c r="L329" s="33"/>
      <c r="M329" s="191">
        <v>45097</v>
      </c>
      <c r="N329" s="34">
        <f t="shared" si="6"/>
        <v>470</v>
      </c>
      <c r="O329" s="37">
        <v>0</v>
      </c>
      <c r="P329" s="35">
        <v>470</v>
      </c>
      <c r="Q329" s="40">
        <f t="shared" si="9"/>
        <v>0</v>
      </c>
      <c r="R329" s="41"/>
    </row>
    <row r="330" spans="1:18" ht="15.6" x14ac:dyDescent="0.3">
      <c r="A330" s="33"/>
      <c r="B330" s="34">
        <f t="shared" si="11"/>
        <v>1490.3</v>
      </c>
      <c r="C330" s="35">
        <v>807</v>
      </c>
      <c r="D330" s="34">
        <f t="shared" si="10"/>
        <v>1490.3</v>
      </c>
      <c r="E330" s="36">
        <v>45033</v>
      </c>
      <c r="F330" s="37">
        <v>1492.9</v>
      </c>
      <c r="G330" s="36">
        <v>45034</v>
      </c>
      <c r="H330" s="38">
        <f t="shared" si="8"/>
        <v>2.6000000000001364</v>
      </c>
      <c r="I330" s="29">
        <f t="shared" si="7"/>
        <v>2</v>
      </c>
      <c r="L330" s="33"/>
      <c r="M330" s="191">
        <v>45098</v>
      </c>
      <c r="N330" s="34">
        <f t="shared" si="6"/>
        <v>470</v>
      </c>
      <c r="O330" s="37">
        <v>0</v>
      </c>
      <c r="P330" s="35">
        <v>470</v>
      </c>
      <c r="Q330" s="40">
        <f t="shared" si="9"/>
        <v>0</v>
      </c>
      <c r="R330" s="41"/>
    </row>
    <row r="331" spans="1:18" ht="15.6" x14ac:dyDescent="0.3">
      <c r="A331" s="33"/>
      <c r="B331" s="34">
        <f t="shared" si="11"/>
        <v>1492.9</v>
      </c>
      <c r="C331" s="35">
        <v>809</v>
      </c>
      <c r="D331" s="34">
        <f t="shared" si="10"/>
        <v>1492.9</v>
      </c>
      <c r="E331" s="36">
        <v>45034</v>
      </c>
      <c r="F331" s="37">
        <v>1496.6</v>
      </c>
      <c r="G331" s="36">
        <v>45035</v>
      </c>
      <c r="H331" s="38">
        <f t="shared" si="8"/>
        <v>3.6999999999998181</v>
      </c>
      <c r="I331" s="29">
        <f t="shared" si="7"/>
        <v>2</v>
      </c>
      <c r="L331" s="33"/>
      <c r="M331" s="191">
        <v>45099</v>
      </c>
      <c r="N331" s="34">
        <f t="shared" si="6"/>
        <v>470</v>
      </c>
      <c r="O331" s="37">
        <v>0</v>
      </c>
      <c r="P331" s="35">
        <v>470</v>
      </c>
      <c r="Q331" s="40">
        <f t="shared" si="9"/>
        <v>0</v>
      </c>
      <c r="R331" s="41"/>
    </row>
    <row r="332" spans="1:18" ht="15.6" x14ac:dyDescent="0.3">
      <c r="A332" s="33"/>
      <c r="B332" s="34">
        <f t="shared" si="11"/>
        <v>1496.6</v>
      </c>
      <c r="C332" s="35">
        <v>811</v>
      </c>
      <c r="D332" s="34">
        <f t="shared" si="10"/>
        <v>1496.6</v>
      </c>
      <c r="E332" s="36">
        <v>45035</v>
      </c>
      <c r="F332" s="37">
        <v>1497.4</v>
      </c>
      <c r="G332" s="36">
        <v>45036</v>
      </c>
      <c r="H332" s="38">
        <f t="shared" si="8"/>
        <v>0.8000000000001819</v>
      </c>
      <c r="I332" s="29">
        <f t="shared" si="7"/>
        <v>2</v>
      </c>
      <c r="L332" s="33"/>
      <c r="M332" s="191">
        <v>45100</v>
      </c>
      <c r="N332" s="34">
        <f t="shared" si="6"/>
        <v>470</v>
      </c>
      <c r="O332" s="37">
        <v>0</v>
      </c>
      <c r="P332" s="35">
        <v>470</v>
      </c>
      <c r="Q332" s="40">
        <f t="shared" si="9"/>
        <v>0</v>
      </c>
      <c r="R332" s="41"/>
    </row>
    <row r="333" spans="1:18" ht="15.6" x14ac:dyDescent="0.3">
      <c r="A333" s="33"/>
      <c r="B333" s="34">
        <f t="shared" si="11"/>
        <v>1497.4</v>
      </c>
      <c r="C333" s="35">
        <v>814</v>
      </c>
      <c r="D333" s="34">
        <f t="shared" si="10"/>
        <v>1497.4</v>
      </c>
      <c r="E333" s="36">
        <v>45036</v>
      </c>
      <c r="F333" s="37">
        <v>1503.6</v>
      </c>
      <c r="G333" s="36">
        <v>45037</v>
      </c>
      <c r="H333" s="38">
        <f t="shared" si="8"/>
        <v>6.1999999999998181</v>
      </c>
      <c r="I333" s="29">
        <f t="shared" si="7"/>
        <v>3</v>
      </c>
      <c r="L333" s="33"/>
      <c r="M333" s="191">
        <v>45101</v>
      </c>
      <c r="N333" s="34">
        <f t="shared" si="6"/>
        <v>470</v>
      </c>
      <c r="O333" s="37">
        <v>0</v>
      </c>
      <c r="P333" s="35">
        <v>470</v>
      </c>
      <c r="Q333" s="40">
        <f t="shared" si="9"/>
        <v>0</v>
      </c>
      <c r="R333" s="41"/>
    </row>
    <row r="334" spans="1:18" ht="15.6" x14ac:dyDescent="0.3">
      <c r="A334" s="33"/>
      <c r="B334" s="34">
        <f t="shared" si="11"/>
        <v>1503.6</v>
      </c>
      <c r="C334" s="35">
        <v>816</v>
      </c>
      <c r="D334" s="34">
        <f t="shared" si="10"/>
        <v>1503.6</v>
      </c>
      <c r="E334" s="36">
        <v>45037</v>
      </c>
      <c r="F334" s="37">
        <v>1505.9</v>
      </c>
      <c r="G334" s="36">
        <v>45038</v>
      </c>
      <c r="H334" s="38">
        <f t="shared" si="8"/>
        <v>2.3000000000001819</v>
      </c>
      <c r="I334" s="29">
        <f t="shared" si="7"/>
        <v>2</v>
      </c>
      <c r="L334" s="33"/>
      <c r="M334" s="191">
        <v>45102</v>
      </c>
      <c r="N334" s="34">
        <f t="shared" si="6"/>
        <v>470</v>
      </c>
      <c r="O334" s="37">
        <v>0</v>
      </c>
      <c r="P334" s="35">
        <v>470</v>
      </c>
      <c r="Q334" s="40">
        <f t="shared" si="9"/>
        <v>0</v>
      </c>
      <c r="R334" s="41"/>
    </row>
    <row r="335" spans="1:18" ht="15.6" x14ac:dyDescent="0.3">
      <c r="A335" s="33"/>
      <c r="B335" s="34">
        <f t="shared" si="11"/>
        <v>1505.9</v>
      </c>
      <c r="C335" s="35">
        <v>818</v>
      </c>
      <c r="D335" s="34">
        <f t="shared" si="10"/>
        <v>1505.9</v>
      </c>
      <c r="E335" s="36">
        <v>45038</v>
      </c>
      <c r="F335" s="37">
        <v>1509.8</v>
      </c>
      <c r="G335" s="36">
        <v>45039</v>
      </c>
      <c r="H335" s="38">
        <f t="shared" si="8"/>
        <v>3.8999999999998636</v>
      </c>
      <c r="I335" s="29">
        <f t="shared" si="7"/>
        <v>2</v>
      </c>
      <c r="L335" s="33"/>
      <c r="M335" s="191">
        <v>45103</v>
      </c>
      <c r="N335" s="34">
        <f t="shared" si="6"/>
        <v>470</v>
      </c>
      <c r="O335" s="37">
        <v>0</v>
      </c>
      <c r="P335" s="35">
        <v>450</v>
      </c>
      <c r="Q335" s="40">
        <f t="shared" si="9"/>
        <v>20</v>
      </c>
      <c r="R335" s="41"/>
    </row>
    <row r="336" spans="1:18" ht="15.6" x14ac:dyDescent="0.3">
      <c r="A336" s="33"/>
      <c r="B336" s="34">
        <f t="shared" si="11"/>
        <v>1509.8</v>
      </c>
      <c r="C336" s="35">
        <v>819</v>
      </c>
      <c r="D336" s="34">
        <f t="shared" si="10"/>
        <v>1509.8</v>
      </c>
      <c r="E336" s="36">
        <v>45039</v>
      </c>
      <c r="F336" s="37">
        <v>1509.8</v>
      </c>
      <c r="G336" s="36">
        <v>45040</v>
      </c>
      <c r="H336" s="38">
        <f t="shared" si="8"/>
        <v>0</v>
      </c>
      <c r="I336" s="29">
        <f t="shared" si="7"/>
        <v>1</v>
      </c>
      <c r="L336" s="33"/>
      <c r="M336" s="191">
        <v>45104</v>
      </c>
      <c r="N336" s="34">
        <f t="shared" si="6"/>
        <v>450</v>
      </c>
      <c r="O336" s="37">
        <v>0</v>
      </c>
      <c r="P336" s="35">
        <v>450</v>
      </c>
      <c r="Q336" s="40">
        <f t="shared" si="9"/>
        <v>0</v>
      </c>
      <c r="R336" s="41"/>
    </row>
    <row r="337" spans="1:20" ht="15.6" x14ac:dyDescent="0.3">
      <c r="A337" s="33"/>
      <c r="B337" s="34">
        <f t="shared" si="11"/>
        <v>1509.8</v>
      </c>
      <c r="C337" s="35">
        <v>820</v>
      </c>
      <c r="D337" s="34">
        <f t="shared" si="10"/>
        <v>1509.8</v>
      </c>
      <c r="E337" s="36">
        <v>45040</v>
      </c>
      <c r="F337" s="37">
        <v>1509.9</v>
      </c>
      <c r="G337" s="36">
        <v>45041</v>
      </c>
      <c r="H337" s="38">
        <f t="shared" si="8"/>
        <v>0.10000000000013642</v>
      </c>
      <c r="I337" s="29">
        <f t="shared" si="7"/>
        <v>1</v>
      </c>
      <c r="L337" s="33"/>
      <c r="M337" s="191">
        <v>45105</v>
      </c>
      <c r="N337" s="34">
        <f t="shared" si="6"/>
        <v>450</v>
      </c>
      <c r="O337" s="37">
        <v>0</v>
      </c>
      <c r="P337" s="35">
        <v>450</v>
      </c>
      <c r="Q337" s="40">
        <f t="shared" si="9"/>
        <v>0</v>
      </c>
      <c r="R337" s="41"/>
    </row>
    <row r="338" spans="1:20" ht="15.6" x14ac:dyDescent="0.3">
      <c r="A338" s="33"/>
      <c r="B338" s="34">
        <f t="shared" si="11"/>
        <v>1509.9</v>
      </c>
      <c r="C338" s="35">
        <v>820</v>
      </c>
      <c r="D338" s="34">
        <f t="shared" si="10"/>
        <v>1509.9</v>
      </c>
      <c r="E338" s="36">
        <v>45041</v>
      </c>
      <c r="F338" s="37">
        <v>1513.2</v>
      </c>
      <c r="G338" s="36">
        <v>45042</v>
      </c>
      <c r="H338" s="38">
        <f t="shared" si="8"/>
        <v>3.2999999999999545</v>
      </c>
      <c r="I338" s="29">
        <f t="shared" si="7"/>
        <v>0</v>
      </c>
      <c r="L338" s="33"/>
      <c r="M338" s="191">
        <v>45106</v>
      </c>
      <c r="N338" s="34">
        <f t="shared" si="6"/>
        <v>450</v>
      </c>
      <c r="O338" s="37">
        <v>0</v>
      </c>
      <c r="P338" s="35">
        <v>450</v>
      </c>
      <c r="Q338" s="40">
        <f t="shared" si="9"/>
        <v>0</v>
      </c>
      <c r="R338" s="41"/>
    </row>
    <row r="339" spans="1:20" ht="15.6" x14ac:dyDescent="0.3">
      <c r="A339" s="33"/>
      <c r="B339" s="34">
        <f t="shared" si="11"/>
        <v>1513.2</v>
      </c>
      <c r="C339" s="35">
        <v>823</v>
      </c>
      <c r="D339" s="34">
        <f t="shared" si="10"/>
        <v>1513.2</v>
      </c>
      <c r="E339" s="36">
        <v>45042</v>
      </c>
      <c r="F339" s="37">
        <v>1515.6</v>
      </c>
      <c r="G339" s="36">
        <v>45043</v>
      </c>
      <c r="H339" s="38">
        <f t="shared" si="8"/>
        <v>2.3999999999998636</v>
      </c>
      <c r="I339" s="29">
        <f t="shared" si="7"/>
        <v>3</v>
      </c>
      <c r="L339" s="33"/>
      <c r="M339" s="191">
        <v>45107</v>
      </c>
      <c r="N339" s="34">
        <f t="shared" si="6"/>
        <v>450</v>
      </c>
      <c r="O339" s="37">
        <v>0</v>
      </c>
      <c r="P339" s="35">
        <v>450</v>
      </c>
      <c r="Q339" s="40">
        <f t="shared" si="9"/>
        <v>0</v>
      </c>
      <c r="R339" s="41"/>
    </row>
    <row r="340" spans="1:20" ht="15.6" x14ac:dyDescent="0.3">
      <c r="A340" s="33"/>
      <c r="B340" s="34">
        <f t="shared" si="11"/>
        <v>1515.6</v>
      </c>
      <c r="C340" s="35">
        <v>824</v>
      </c>
      <c r="D340" s="34">
        <f t="shared" si="10"/>
        <v>1515.6</v>
      </c>
      <c r="E340" s="36">
        <v>45043</v>
      </c>
      <c r="F340" s="37">
        <v>1516.8</v>
      </c>
      <c r="G340" s="36">
        <v>45044</v>
      </c>
      <c r="H340" s="38">
        <f t="shared" si="8"/>
        <v>1.2000000000000455</v>
      </c>
      <c r="I340" s="29">
        <f t="shared" si="7"/>
        <v>1</v>
      </c>
      <c r="L340" s="33"/>
      <c r="M340" s="191">
        <v>45108</v>
      </c>
      <c r="N340" s="34">
        <f t="shared" si="6"/>
        <v>450</v>
      </c>
      <c r="O340" s="37">
        <v>0</v>
      </c>
      <c r="P340" s="35">
        <v>450</v>
      </c>
      <c r="Q340" s="40">
        <f t="shared" si="9"/>
        <v>0</v>
      </c>
      <c r="R340" s="41"/>
      <c r="T340" s="48">
        <f>SUM(Q340:Q431)</f>
        <v>940</v>
      </c>
    </row>
    <row r="341" spans="1:20" ht="15.6" x14ac:dyDescent="0.3">
      <c r="A341" s="33"/>
      <c r="B341" s="34">
        <f t="shared" si="11"/>
        <v>1516.8</v>
      </c>
      <c r="C341" s="35">
        <v>825</v>
      </c>
      <c r="D341" s="34">
        <f t="shared" si="10"/>
        <v>1516.8</v>
      </c>
      <c r="E341" s="36">
        <v>45044</v>
      </c>
      <c r="F341" s="37">
        <v>1521.8</v>
      </c>
      <c r="G341" s="36">
        <v>45045</v>
      </c>
      <c r="H341" s="38">
        <f t="shared" si="8"/>
        <v>5</v>
      </c>
      <c r="I341" s="29">
        <f t="shared" si="7"/>
        <v>1</v>
      </c>
      <c r="L341" s="33"/>
      <c r="M341" s="191">
        <v>45109</v>
      </c>
      <c r="N341" s="34">
        <f t="shared" si="6"/>
        <v>450</v>
      </c>
      <c r="O341" s="37">
        <v>0</v>
      </c>
      <c r="P341" s="35">
        <v>450</v>
      </c>
      <c r="Q341" s="40">
        <f t="shared" si="9"/>
        <v>0</v>
      </c>
      <c r="R341" s="41"/>
    </row>
    <row r="342" spans="1:20" ht="15.6" x14ac:dyDescent="0.3">
      <c r="A342" s="33"/>
      <c r="B342" s="34">
        <f t="shared" si="11"/>
        <v>1521.8</v>
      </c>
      <c r="C342" s="35">
        <v>827</v>
      </c>
      <c r="D342" s="34">
        <f t="shared" si="10"/>
        <v>1521.8</v>
      </c>
      <c r="E342" s="36">
        <v>45045</v>
      </c>
      <c r="F342" s="37">
        <v>1521.8</v>
      </c>
      <c r="G342" s="36">
        <v>45046</v>
      </c>
      <c r="H342" s="38">
        <f t="shared" si="8"/>
        <v>0</v>
      </c>
      <c r="I342" s="29">
        <f t="shared" si="7"/>
        <v>2</v>
      </c>
      <c r="L342" s="33"/>
      <c r="M342" s="191">
        <v>45110</v>
      </c>
      <c r="N342" s="34">
        <f t="shared" si="6"/>
        <v>450</v>
      </c>
      <c r="O342" s="37">
        <v>0</v>
      </c>
      <c r="P342" s="35">
        <v>450</v>
      </c>
      <c r="Q342" s="40">
        <f t="shared" si="9"/>
        <v>0</v>
      </c>
      <c r="R342" s="41"/>
    </row>
    <row r="343" spans="1:20" ht="15.6" x14ac:dyDescent="0.3">
      <c r="A343" s="33"/>
      <c r="B343" s="34">
        <f t="shared" si="11"/>
        <v>1521.8</v>
      </c>
      <c r="C343" s="35">
        <v>828</v>
      </c>
      <c r="D343" s="34">
        <f t="shared" si="10"/>
        <v>1521.8</v>
      </c>
      <c r="E343" s="36">
        <v>45046</v>
      </c>
      <c r="F343" s="37">
        <v>1521.8</v>
      </c>
      <c r="G343" s="36">
        <v>45047</v>
      </c>
      <c r="H343" s="38">
        <f t="shared" si="8"/>
        <v>0</v>
      </c>
      <c r="I343" s="29">
        <f t="shared" si="7"/>
        <v>1</v>
      </c>
      <c r="L343" s="33"/>
      <c r="M343" s="191">
        <v>45111</v>
      </c>
      <c r="N343" s="34">
        <f t="shared" si="6"/>
        <v>450</v>
      </c>
      <c r="O343" s="37">
        <v>0</v>
      </c>
      <c r="P343" s="35">
        <v>440</v>
      </c>
      <c r="Q343" s="40">
        <f t="shared" si="9"/>
        <v>10</v>
      </c>
      <c r="R343" s="41"/>
    </row>
    <row r="344" spans="1:20" ht="15.6" x14ac:dyDescent="0.3">
      <c r="A344" s="33"/>
      <c r="B344" s="34">
        <f t="shared" si="11"/>
        <v>1521.8</v>
      </c>
      <c r="C344" s="35">
        <v>829</v>
      </c>
      <c r="D344" s="34">
        <f t="shared" si="10"/>
        <v>1521.8</v>
      </c>
      <c r="E344" s="36">
        <v>45047</v>
      </c>
      <c r="F344" s="37">
        <v>1523.1</v>
      </c>
      <c r="G344" s="36">
        <v>45048</v>
      </c>
      <c r="H344" s="38">
        <f t="shared" si="8"/>
        <v>1.2999999999999545</v>
      </c>
      <c r="I344" s="29">
        <f t="shared" si="7"/>
        <v>1</v>
      </c>
      <c r="L344" s="33"/>
      <c r="M344" s="191">
        <v>45112</v>
      </c>
      <c r="N344" s="34">
        <f t="shared" si="6"/>
        <v>440</v>
      </c>
      <c r="O344" s="37">
        <v>0</v>
      </c>
      <c r="P344" s="35">
        <v>440</v>
      </c>
      <c r="Q344" s="40">
        <f t="shared" si="9"/>
        <v>0</v>
      </c>
      <c r="R344" s="41"/>
    </row>
    <row r="345" spans="1:20" ht="15.6" x14ac:dyDescent="0.3">
      <c r="A345" s="33"/>
      <c r="B345" s="34">
        <f t="shared" si="11"/>
        <v>1523.1</v>
      </c>
      <c r="C345" s="35">
        <v>832</v>
      </c>
      <c r="D345" s="34">
        <f t="shared" si="10"/>
        <v>1523.1</v>
      </c>
      <c r="E345" s="36">
        <v>45048</v>
      </c>
      <c r="F345" s="37">
        <v>1523.2</v>
      </c>
      <c r="G345" s="36">
        <v>45049</v>
      </c>
      <c r="H345" s="38">
        <f t="shared" si="8"/>
        <v>0.10000000000013642</v>
      </c>
      <c r="I345" s="29">
        <f t="shared" si="7"/>
        <v>3</v>
      </c>
      <c r="L345" s="33"/>
      <c r="M345" s="191">
        <v>45113</v>
      </c>
      <c r="N345" s="34">
        <f t="shared" si="6"/>
        <v>440</v>
      </c>
      <c r="O345" s="37">
        <v>0</v>
      </c>
      <c r="P345" s="35">
        <v>440</v>
      </c>
      <c r="Q345" s="40">
        <f t="shared" si="9"/>
        <v>0</v>
      </c>
      <c r="R345" s="41"/>
    </row>
    <row r="346" spans="1:20" ht="15.6" x14ac:dyDescent="0.3">
      <c r="A346" s="33"/>
      <c r="B346" s="34">
        <f t="shared" si="11"/>
        <v>1523.2</v>
      </c>
      <c r="C346" s="35">
        <v>834</v>
      </c>
      <c r="D346" s="34">
        <f t="shared" si="10"/>
        <v>1523.2</v>
      </c>
      <c r="E346" s="36">
        <v>45049</v>
      </c>
      <c r="F346" s="37">
        <v>1526.1</v>
      </c>
      <c r="G346" s="36">
        <v>45050</v>
      </c>
      <c r="H346" s="38">
        <f t="shared" si="8"/>
        <v>2.8999999999998636</v>
      </c>
      <c r="I346" s="29">
        <f t="shared" si="7"/>
        <v>2</v>
      </c>
      <c r="L346" s="33"/>
      <c r="M346" s="191">
        <v>45114</v>
      </c>
      <c r="N346" s="34">
        <f t="shared" si="6"/>
        <v>440</v>
      </c>
      <c r="O346" s="37">
        <v>0</v>
      </c>
      <c r="P346" s="35">
        <v>400</v>
      </c>
      <c r="Q346" s="40">
        <f t="shared" si="9"/>
        <v>40</v>
      </c>
      <c r="R346" s="41"/>
    </row>
    <row r="347" spans="1:20" ht="15.6" x14ac:dyDescent="0.3">
      <c r="A347" s="33"/>
      <c r="B347" s="34">
        <f t="shared" si="11"/>
        <v>1526.1</v>
      </c>
      <c r="C347" s="35">
        <v>835</v>
      </c>
      <c r="D347" s="34">
        <f t="shared" si="10"/>
        <v>1526.1</v>
      </c>
      <c r="E347" s="36">
        <v>45050</v>
      </c>
      <c r="F347" s="37">
        <v>1526.2</v>
      </c>
      <c r="G347" s="36">
        <v>45051</v>
      </c>
      <c r="H347" s="38">
        <f t="shared" si="8"/>
        <v>0.10000000000013642</v>
      </c>
      <c r="I347" s="29">
        <f t="shared" si="7"/>
        <v>1</v>
      </c>
      <c r="L347" s="33"/>
      <c r="M347" s="191">
        <v>45115</v>
      </c>
      <c r="N347" s="34">
        <f t="shared" si="6"/>
        <v>400</v>
      </c>
      <c r="O347" s="37">
        <v>0</v>
      </c>
      <c r="P347" s="35">
        <v>370</v>
      </c>
      <c r="Q347" s="40">
        <f t="shared" si="9"/>
        <v>30</v>
      </c>
      <c r="R347" s="41"/>
    </row>
    <row r="348" spans="1:20" ht="15.6" x14ac:dyDescent="0.3">
      <c r="A348" s="33"/>
      <c r="B348" s="34">
        <f t="shared" si="11"/>
        <v>1526.2</v>
      </c>
      <c r="C348" s="35">
        <v>837</v>
      </c>
      <c r="D348" s="34">
        <f t="shared" si="10"/>
        <v>1526.2</v>
      </c>
      <c r="E348" s="36">
        <v>45051</v>
      </c>
      <c r="F348" s="37">
        <v>1526.3</v>
      </c>
      <c r="G348" s="36">
        <v>45052</v>
      </c>
      <c r="H348" s="38">
        <f t="shared" si="8"/>
        <v>9.9999999999909051E-2</v>
      </c>
      <c r="I348" s="29">
        <f t="shared" si="7"/>
        <v>2</v>
      </c>
      <c r="L348" s="33"/>
      <c r="M348" s="191">
        <v>45116</v>
      </c>
      <c r="N348" s="34">
        <f t="shared" si="6"/>
        <v>370</v>
      </c>
      <c r="O348" s="37">
        <v>0</v>
      </c>
      <c r="P348" s="35">
        <v>360</v>
      </c>
      <c r="Q348" s="40">
        <f t="shared" si="9"/>
        <v>10</v>
      </c>
      <c r="R348" s="41"/>
    </row>
    <row r="349" spans="1:20" ht="15.6" x14ac:dyDescent="0.3">
      <c r="A349" s="33"/>
      <c r="B349" s="34">
        <f t="shared" si="11"/>
        <v>1526.3</v>
      </c>
      <c r="C349" s="35">
        <v>839</v>
      </c>
      <c r="D349" s="34">
        <f t="shared" si="10"/>
        <v>1526.3</v>
      </c>
      <c r="E349" s="36">
        <v>45052</v>
      </c>
      <c r="F349" s="37">
        <v>1526.3</v>
      </c>
      <c r="G349" s="36">
        <v>45053</v>
      </c>
      <c r="H349" s="38">
        <f t="shared" si="8"/>
        <v>0</v>
      </c>
      <c r="I349" s="29">
        <f t="shared" si="7"/>
        <v>2</v>
      </c>
      <c r="L349" s="33"/>
      <c r="M349" s="191">
        <v>45117</v>
      </c>
      <c r="N349" s="34">
        <f t="shared" si="6"/>
        <v>360</v>
      </c>
      <c r="O349" s="37">
        <v>0</v>
      </c>
      <c r="P349" s="35">
        <v>360</v>
      </c>
      <c r="Q349" s="40">
        <f t="shared" si="9"/>
        <v>0</v>
      </c>
      <c r="R349" s="41"/>
    </row>
    <row r="350" spans="1:20" ht="15.6" x14ac:dyDescent="0.3">
      <c r="B350" s="34">
        <f t="shared" si="11"/>
        <v>1526.3</v>
      </c>
      <c r="C350" s="35">
        <v>839</v>
      </c>
      <c r="D350" s="34">
        <f t="shared" si="10"/>
        <v>1526.3</v>
      </c>
      <c r="E350" s="36">
        <v>45053</v>
      </c>
      <c r="F350" s="37">
        <v>1532.2</v>
      </c>
      <c r="G350" s="36">
        <v>45054</v>
      </c>
      <c r="H350" s="38">
        <f t="shared" si="8"/>
        <v>5.9000000000000909</v>
      </c>
      <c r="I350" s="29">
        <f t="shared" si="7"/>
        <v>0</v>
      </c>
      <c r="L350" s="33"/>
      <c r="M350" s="191">
        <v>45118</v>
      </c>
      <c r="N350" s="34">
        <f t="shared" si="6"/>
        <v>360</v>
      </c>
      <c r="O350" s="37">
        <v>0</v>
      </c>
      <c r="P350" s="35">
        <v>360</v>
      </c>
      <c r="Q350" s="40">
        <f t="shared" si="9"/>
        <v>0</v>
      </c>
      <c r="R350" s="41"/>
    </row>
    <row r="351" spans="1:20" ht="15.6" x14ac:dyDescent="0.3">
      <c r="B351" s="34">
        <f t="shared" si="11"/>
        <v>1532.2</v>
      </c>
      <c r="C351" s="35">
        <v>840</v>
      </c>
      <c r="D351" s="34">
        <f t="shared" si="10"/>
        <v>1532.2</v>
      </c>
      <c r="E351" s="36">
        <v>45054</v>
      </c>
      <c r="F351" s="37">
        <v>1551.5</v>
      </c>
      <c r="G351" s="36">
        <v>45055</v>
      </c>
      <c r="H351" s="38">
        <f t="shared" si="8"/>
        <v>19.299999999999955</v>
      </c>
      <c r="I351" s="29">
        <f t="shared" si="7"/>
        <v>1</v>
      </c>
      <c r="L351" s="33"/>
      <c r="M351" s="191">
        <v>45119</v>
      </c>
      <c r="N351" s="34">
        <f t="shared" si="6"/>
        <v>360</v>
      </c>
      <c r="O351" s="37">
        <v>0</v>
      </c>
      <c r="P351" s="35">
        <v>360</v>
      </c>
      <c r="Q351" s="40">
        <f t="shared" si="9"/>
        <v>0</v>
      </c>
      <c r="R351" s="41"/>
    </row>
    <row r="352" spans="1:20" ht="15.6" x14ac:dyDescent="0.3">
      <c r="B352" s="34">
        <f t="shared" si="11"/>
        <v>1551.5</v>
      </c>
      <c r="C352" s="35">
        <v>846</v>
      </c>
      <c r="D352" s="34">
        <f t="shared" si="10"/>
        <v>1551.5</v>
      </c>
      <c r="E352" s="36">
        <v>45055</v>
      </c>
      <c r="F352" s="37">
        <v>1551.8</v>
      </c>
      <c r="G352" s="36">
        <v>45056</v>
      </c>
      <c r="H352" s="38">
        <f t="shared" si="8"/>
        <v>0.29999999999995453</v>
      </c>
      <c r="I352" s="29">
        <f t="shared" si="7"/>
        <v>6</v>
      </c>
      <c r="L352" s="33"/>
      <c r="M352" s="191">
        <v>45120</v>
      </c>
      <c r="N352" s="34">
        <f t="shared" si="6"/>
        <v>360</v>
      </c>
      <c r="O352" s="37">
        <v>0</v>
      </c>
      <c r="P352" s="35">
        <v>360</v>
      </c>
      <c r="Q352" s="40">
        <f t="shared" si="9"/>
        <v>0</v>
      </c>
      <c r="R352" s="41"/>
    </row>
    <row r="353" spans="2:18" ht="15.6" x14ac:dyDescent="0.3">
      <c r="B353" s="34">
        <f t="shared" si="11"/>
        <v>1551.8</v>
      </c>
      <c r="C353" s="35">
        <v>847</v>
      </c>
      <c r="D353" s="34">
        <f t="shared" si="10"/>
        <v>1551.8</v>
      </c>
      <c r="E353" s="36">
        <v>45056</v>
      </c>
      <c r="F353" s="37">
        <v>1559.4</v>
      </c>
      <c r="G353" s="36">
        <v>45057</v>
      </c>
      <c r="H353" s="38">
        <f t="shared" si="8"/>
        <v>7.6000000000001364</v>
      </c>
      <c r="I353" s="29">
        <f t="shared" si="7"/>
        <v>1</v>
      </c>
      <c r="L353" s="33"/>
      <c r="M353" s="191">
        <v>45121</v>
      </c>
      <c r="N353" s="34">
        <f t="shared" si="6"/>
        <v>360</v>
      </c>
      <c r="O353" s="37">
        <v>0</v>
      </c>
      <c r="P353" s="35">
        <v>300</v>
      </c>
      <c r="Q353" s="40">
        <f t="shared" si="9"/>
        <v>60</v>
      </c>
      <c r="R353" s="41"/>
    </row>
    <row r="354" spans="2:18" ht="15.6" x14ac:dyDescent="0.3">
      <c r="B354" s="34">
        <f t="shared" si="11"/>
        <v>1559.4</v>
      </c>
      <c r="C354" s="35">
        <v>851</v>
      </c>
      <c r="D354" s="34">
        <f t="shared" si="10"/>
        <v>1559.4</v>
      </c>
      <c r="E354" s="36">
        <v>45057</v>
      </c>
      <c r="F354" s="37">
        <v>1574.8</v>
      </c>
      <c r="G354" s="36">
        <v>45058</v>
      </c>
      <c r="H354" s="38">
        <f t="shared" si="8"/>
        <v>15.399999999999864</v>
      </c>
      <c r="I354" s="29">
        <f t="shared" si="7"/>
        <v>4</v>
      </c>
      <c r="L354" s="33"/>
      <c r="M354" s="191">
        <v>45122</v>
      </c>
      <c r="N354" s="34">
        <f t="shared" si="6"/>
        <v>300</v>
      </c>
      <c r="O354" s="37">
        <v>300</v>
      </c>
      <c r="P354" s="35">
        <v>540</v>
      </c>
      <c r="Q354" s="40">
        <f t="shared" si="9"/>
        <v>60</v>
      </c>
      <c r="R354" s="41"/>
    </row>
    <row r="355" spans="2:18" ht="15.6" x14ac:dyDescent="0.3">
      <c r="B355" s="34">
        <f t="shared" si="11"/>
        <v>1574.8</v>
      </c>
      <c r="C355" s="35">
        <v>853</v>
      </c>
      <c r="D355" s="34">
        <f t="shared" si="10"/>
        <v>1574.8</v>
      </c>
      <c r="E355" s="36">
        <v>45058</v>
      </c>
      <c r="F355" s="37">
        <v>1578.7</v>
      </c>
      <c r="G355" s="36">
        <v>45059</v>
      </c>
      <c r="H355" s="38">
        <f t="shared" si="8"/>
        <v>3.9000000000000909</v>
      </c>
      <c r="I355" s="29">
        <f t="shared" si="7"/>
        <v>2</v>
      </c>
      <c r="L355" s="33"/>
      <c r="M355" s="191">
        <v>45123</v>
      </c>
      <c r="N355" s="34">
        <f t="shared" si="6"/>
        <v>540</v>
      </c>
      <c r="O355" s="37">
        <v>0</v>
      </c>
      <c r="P355" s="35">
        <v>540</v>
      </c>
      <c r="Q355" s="40">
        <f t="shared" si="9"/>
        <v>0</v>
      </c>
      <c r="R355" s="41"/>
    </row>
    <row r="356" spans="2:18" ht="15.6" x14ac:dyDescent="0.3">
      <c r="B356" s="34">
        <f t="shared" si="11"/>
        <v>1578.7</v>
      </c>
      <c r="C356" s="35">
        <v>855</v>
      </c>
      <c r="D356" s="34">
        <f t="shared" si="10"/>
        <v>1578.7</v>
      </c>
      <c r="E356" s="36">
        <v>45059</v>
      </c>
      <c r="F356" s="37">
        <v>1582.2</v>
      </c>
      <c r="G356" s="36">
        <v>45060</v>
      </c>
      <c r="H356" s="38">
        <f t="shared" si="8"/>
        <v>3.5</v>
      </c>
      <c r="I356" s="29">
        <f t="shared" si="7"/>
        <v>2</v>
      </c>
      <c r="L356" s="33"/>
      <c r="M356" s="191">
        <v>45124</v>
      </c>
      <c r="N356" s="34">
        <f t="shared" si="6"/>
        <v>540</v>
      </c>
      <c r="O356" s="37">
        <v>0</v>
      </c>
      <c r="P356" s="35">
        <v>540</v>
      </c>
      <c r="Q356" s="40">
        <f t="shared" si="9"/>
        <v>0</v>
      </c>
      <c r="R356" s="41"/>
    </row>
    <row r="357" spans="2:18" ht="15.6" x14ac:dyDescent="0.3">
      <c r="B357" s="34">
        <f t="shared" si="11"/>
        <v>1582.2</v>
      </c>
      <c r="C357" s="35">
        <v>858</v>
      </c>
      <c r="D357" s="34">
        <f t="shared" si="10"/>
        <v>1582.2</v>
      </c>
      <c r="E357" s="36">
        <v>45060</v>
      </c>
      <c r="F357" s="37">
        <v>1582.5</v>
      </c>
      <c r="G357" s="36">
        <v>45061</v>
      </c>
      <c r="H357" s="38">
        <f t="shared" si="8"/>
        <v>0.29999999999995453</v>
      </c>
      <c r="I357" s="29">
        <f t="shared" si="7"/>
        <v>3</v>
      </c>
      <c r="L357" s="33"/>
      <c r="M357" s="191">
        <v>45125</v>
      </c>
      <c r="N357" s="34">
        <f t="shared" si="6"/>
        <v>540</v>
      </c>
      <c r="O357" s="37">
        <v>0</v>
      </c>
      <c r="P357" s="35">
        <v>540</v>
      </c>
      <c r="Q357" s="40">
        <f t="shared" si="9"/>
        <v>0</v>
      </c>
      <c r="R357" s="41"/>
    </row>
    <row r="358" spans="2:18" ht="15.6" x14ac:dyDescent="0.3">
      <c r="B358" s="34">
        <f t="shared" si="11"/>
        <v>1582.5</v>
      </c>
      <c r="C358" s="35">
        <v>859</v>
      </c>
      <c r="D358" s="34">
        <f t="shared" si="10"/>
        <v>1582.5</v>
      </c>
      <c r="E358" s="36">
        <v>45061</v>
      </c>
      <c r="F358" s="37">
        <v>1585.1</v>
      </c>
      <c r="G358" s="36">
        <v>45062</v>
      </c>
      <c r="H358" s="38">
        <f t="shared" si="8"/>
        <v>2.5999999999999091</v>
      </c>
      <c r="I358" s="29">
        <f t="shared" si="7"/>
        <v>1</v>
      </c>
      <c r="L358" s="33"/>
      <c r="M358" s="191">
        <v>45126</v>
      </c>
      <c r="N358" s="34">
        <f t="shared" si="6"/>
        <v>540</v>
      </c>
      <c r="O358" s="37">
        <v>0</v>
      </c>
      <c r="P358" s="35">
        <v>530</v>
      </c>
      <c r="Q358" s="40">
        <f t="shared" si="9"/>
        <v>10</v>
      </c>
      <c r="R358" s="41"/>
    </row>
    <row r="359" spans="2:18" ht="15.6" x14ac:dyDescent="0.3">
      <c r="B359" s="34">
        <f t="shared" si="11"/>
        <v>1585.1</v>
      </c>
      <c r="C359" s="35">
        <v>860</v>
      </c>
      <c r="D359" s="34">
        <f t="shared" si="10"/>
        <v>1585.1</v>
      </c>
      <c r="E359" s="36">
        <v>45062</v>
      </c>
      <c r="F359" s="37">
        <v>1587.7</v>
      </c>
      <c r="G359" s="36">
        <v>45063</v>
      </c>
      <c r="H359" s="38">
        <f t="shared" si="8"/>
        <v>2.6000000000001364</v>
      </c>
      <c r="I359" s="29">
        <f t="shared" si="7"/>
        <v>1</v>
      </c>
      <c r="L359" s="33"/>
      <c r="M359" s="191">
        <v>45127</v>
      </c>
      <c r="N359" s="34">
        <f t="shared" si="6"/>
        <v>530</v>
      </c>
      <c r="O359" s="37">
        <v>0</v>
      </c>
      <c r="P359" s="35">
        <v>530</v>
      </c>
      <c r="Q359" s="40">
        <f t="shared" si="9"/>
        <v>0</v>
      </c>
      <c r="R359" s="41"/>
    </row>
    <row r="360" spans="2:18" ht="15.6" x14ac:dyDescent="0.3">
      <c r="B360" s="34">
        <f t="shared" si="11"/>
        <v>1587.7</v>
      </c>
      <c r="C360" s="35">
        <v>861</v>
      </c>
      <c r="D360" s="34">
        <f t="shared" si="10"/>
        <v>1587.7</v>
      </c>
      <c r="E360" s="36">
        <v>45063</v>
      </c>
      <c r="F360" s="37">
        <v>1589.3</v>
      </c>
      <c r="G360" s="36">
        <v>45064</v>
      </c>
      <c r="H360" s="38">
        <f t="shared" si="8"/>
        <v>1.5999999999999091</v>
      </c>
      <c r="I360" s="29">
        <f t="shared" si="7"/>
        <v>1</v>
      </c>
      <c r="L360" s="33"/>
      <c r="M360" s="191">
        <v>45128</v>
      </c>
      <c r="N360" s="34">
        <f t="shared" si="6"/>
        <v>530</v>
      </c>
      <c r="O360" s="37">
        <v>0</v>
      </c>
      <c r="P360" s="35">
        <v>510</v>
      </c>
      <c r="Q360" s="40">
        <f t="shared" si="9"/>
        <v>20</v>
      </c>
      <c r="R360" s="41"/>
    </row>
    <row r="361" spans="2:18" ht="15.6" x14ac:dyDescent="0.3">
      <c r="B361" s="34">
        <f t="shared" si="11"/>
        <v>1589.3</v>
      </c>
      <c r="C361" s="35">
        <v>865</v>
      </c>
      <c r="D361" s="34">
        <f t="shared" si="10"/>
        <v>1589.3</v>
      </c>
      <c r="E361" s="36">
        <v>45064</v>
      </c>
      <c r="F361" s="37">
        <v>1593</v>
      </c>
      <c r="G361" s="36">
        <v>45065</v>
      </c>
      <c r="H361" s="38">
        <f t="shared" si="8"/>
        <v>3.7000000000000455</v>
      </c>
      <c r="I361" s="29">
        <f t="shared" si="7"/>
        <v>4</v>
      </c>
      <c r="L361" s="33"/>
      <c r="M361" s="191">
        <v>45129</v>
      </c>
      <c r="N361" s="34">
        <f t="shared" si="6"/>
        <v>510</v>
      </c>
      <c r="O361" s="37">
        <v>0</v>
      </c>
      <c r="P361" s="35">
        <v>490</v>
      </c>
      <c r="Q361" s="40">
        <f t="shared" si="9"/>
        <v>20</v>
      </c>
      <c r="R361" s="41"/>
    </row>
    <row r="362" spans="2:18" ht="15.6" x14ac:dyDescent="0.3">
      <c r="B362" s="34">
        <f t="shared" si="11"/>
        <v>1593</v>
      </c>
      <c r="C362" s="35">
        <v>867</v>
      </c>
      <c r="D362" s="34">
        <f t="shared" si="10"/>
        <v>1593</v>
      </c>
      <c r="E362" s="36">
        <v>45065</v>
      </c>
      <c r="F362" s="37">
        <v>1593</v>
      </c>
      <c r="G362" s="36">
        <v>45066</v>
      </c>
      <c r="H362" s="38">
        <f t="shared" si="8"/>
        <v>0</v>
      </c>
      <c r="I362" s="29">
        <f t="shared" si="7"/>
        <v>2</v>
      </c>
      <c r="L362" s="33"/>
      <c r="M362" s="191">
        <v>45130</v>
      </c>
      <c r="N362" s="34">
        <f t="shared" si="6"/>
        <v>490</v>
      </c>
      <c r="O362" s="37">
        <v>0</v>
      </c>
      <c r="P362" s="35">
        <v>490</v>
      </c>
      <c r="Q362" s="40">
        <f t="shared" si="9"/>
        <v>0</v>
      </c>
      <c r="R362" s="41"/>
    </row>
    <row r="363" spans="2:18" ht="15.6" x14ac:dyDescent="0.3">
      <c r="B363" s="34">
        <f t="shared" si="11"/>
        <v>1593</v>
      </c>
      <c r="C363" s="35">
        <v>867</v>
      </c>
      <c r="D363" s="34">
        <f t="shared" si="10"/>
        <v>1593</v>
      </c>
      <c r="E363" s="36">
        <v>45066</v>
      </c>
      <c r="F363" s="37">
        <v>1593</v>
      </c>
      <c r="G363" s="36">
        <v>45067</v>
      </c>
      <c r="H363" s="38">
        <f t="shared" si="8"/>
        <v>0</v>
      </c>
      <c r="I363" s="29">
        <f t="shared" si="7"/>
        <v>0</v>
      </c>
      <c r="L363" s="33"/>
      <c r="M363" s="191">
        <v>45131</v>
      </c>
      <c r="N363" s="34">
        <f t="shared" si="6"/>
        <v>490</v>
      </c>
      <c r="O363" s="37">
        <v>0</v>
      </c>
      <c r="P363" s="35">
        <v>490</v>
      </c>
      <c r="Q363" s="40">
        <f t="shared" si="9"/>
        <v>0</v>
      </c>
      <c r="R363" s="41"/>
    </row>
    <row r="364" spans="2:18" ht="15.6" x14ac:dyDescent="0.3">
      <c r="B364" s="34">
        <f t="shared" si="11"/>
        <v>1593</v>
      </c>
      <c r="C364" s="35">
        <v>867</v>
      </c>
      <c r="D364" s="34">
        <f t="shared" si="10"/>
        <v>1593</v>
      </c>
      <c r="E364" s="36">
        <v>45067</v>
      </c>
      <c r="F364" s="37">
        <v>1595.7</v>
      </c>
      <c r="G364" s="36">
        <v>45068</v>
      </c>
      <c r="H364" s="38">
        <f t="shared" si="8"/>
        <v>2.7000000000000455</v>
      </c>
      <c r="I364" s="29">
        <f t="shared" si="7"/>
        <v>0</v>
      </c>
      <c r="L364" s="33"/>
      <c r="M364" s="191">
        <v>45132</v>
      </c>
      <c r="N364" s="34">
        <f t="shared" si="6"/>
        <v>490</v>
      </c>
      <c r="O364" s="37">
        <v>0</v>
      </c>
      <c r="P364" s="35">
        <v>490</v>
      </c>
      <c r="Q364" s="40">
        <f t="shared" si="9"/>
        <v>0</v>
      </c>
      <c r="R364" s="41"/>
    </row>
    <row r="365" spans="2:18" ht="15.6" x14ac:dyDescent="0.3">
      <c r="B365" s="34">
        <f t="shared" si="11"/>
        <v>1595.7</v>
      </c>
      <c r="C365" s="35">
        <v>869</v>
      </c>
      <c r="D365" s="34">
        <f t="shared" si="10"/>
        <v>1595.7</v>
      </c>
      <c r="E365" s="36">
        <v>45068</v>
      </c>
      <c r="F365" s="37">
        <v>1610.2</v>
      </c>
      <c r="G365" s="36">
        <v>45069</v>
      </c>
      <c r="H365" s="38">
        <f t="shared" si="8"/>
        <v>14.5</v>
      </c>
      <c r="I365" s="29">
        <f t="shared" si="7"/>
        <v>2</v>
      </c>
      <c r="L365" s="33"/>
      <c r="M365" s="191">
        <v>45133</v>
      </c>
      <c r="N365" s="34">
        <f t="shared" si="6"/>
        <v>490</v>
      </c>
      <c r="O365" s="37">
        <v>0</v>
      </c>
      <c r="P365" s="35">
        <v>490</v>
      </c>
      <c r="Q365" s="40">
        <f t="shared" si="9"/>
        <v>0</v>
      </c>
      <c r="R365" s="41"/>
    </row>
    <row r="366" spans="2:18" ht="15.6" x14ac:dyDescent="0.3">
      <c r="B366" s="34">
        <f t="shared" si="11"/>
        <v>1610.2</v>
      </c>
      <c r="C366" s="35">
        <v>873</v>
      </c>
      <c r="D366" s="34">
        <f t="shared" si="10"/>
        <v>1610.2</v>
      </c>
      <c r="E366" s="36">
        <v>45069</v>
      </c>
      <c r="F366" s="37">
        <v>1613.4</v>
      </c>
      <c r="G366" s="36">
        <v>45070</v>
      </c>
      <c r="H366" s="38">
        <f t="shared" si="8"/>
        <v>3.2000000000000455</v>
      </c>
      <c r="I366" s="29">
        <f t="shared" si="7"/>
        <v>4</v>
      </c>
      <c r="L366" s="33"/>
      <c r="M366" s="191">
        <v>45134</v>
      </c>
      <c r="N366" s="34">
        <f t="shared" si="6"/>
        <v>490</v>
      </c>
      <c r="O366" s="37">
        <v>0</v>
      </c>
      <c r="P366" s="35">
        <v>490</v>
      </c>
      <c r="Q366" s="40">
        <f t="shared" si="9"/>
        <v>0</v>
      </c>
      <c r="R366" s="41"/>
    </row>
    <row r="367" spans="2:18" ht="15.6" x14ac:dyDescent="0.3">
      <c r="B367" s="34">
        <f t="shared" si="11"/>
        <v>1613.4</v>
      </c>
      <c r="C367" s="35">
        <v>875</v>
      </c>
      <c r="D367" s="34">
        <f t="shared" si="10"/>
        <v>1613.4</v>
      </c>
      <c r="E367" s="36">
        <v>45070</v>
      </c>
      <c r="F367" s="37">
        <v>1618.1</v>
      </c>
      <c r="G367" s="36">
        <v>45071</v>
      </c>
      <c r="H367" s="38">
        <f t="shared" si="8"/>
        <v>4.6999999999998181</v>
      </c>
      <c r="I367" s="29">
        <f t="shared" si="7"/>
        <v>2</v>
      </c>
      <c r="L367" s="33"/>
      <c r="M367" s="191">
        <v>45135</v>
      </c>
      <c r="N367" s="34">
        <f t="shared" si="6"/>
        <v>490</v>
      </c>
      <c r="O367" s="37">
        <v>0</v>
      </c>
      <c r="P367" s="35">
        <v>490</v>
      </c>
      <c r="Q367" s="40">
        <f t="shared" si="9"/>
        <v>0</v>
      </c>
      <c r="R367" s="41"/>
    </row>
    <row r="368" spans="2:18" ht="15.6" x14ac:dyDescent="0.3">
      <c r="B368" s="34">
        <f t="shared" si="11"/>
        <v>1618.1</v>
      </c>
      <c r="C368" s="35">
        <v>877</v>
      </c>
      <c r="D368" s="34">
        <f t="shared" si="10"/>
        <v>1618.1</v>
      </c>
      <c r="E368" s="36">
        <v>45071</v>
      </c>
      <c r="F368" s="37">
        <v>1618.1</v>
      </c>
      <c r="G368" s="36">
        <v>45072</v>
      </c>
      <c r="H368" s="38">
        <f t="shared" si="8"/>
        <v>0</v>
      </c>
      <c r="I368" s="29">
        <f t="shared" si="7"/>
        <v>2</v>
      </c>
      <c r="L368" s="33"/>
      <c r="M368" s="191">
        <v>45136</v>
      </c>
      <c r="N368" s="34">
        <f t="shared" si="6"/>
        <v>490</v>
      </c>
      <c r="O368" s="37">
        <v>0</v>
      </c>
      <c r="P368" s="35">
        <v>490</v>
      </c>
      <c r="Q368" s="40">
        <f t="shared" si="9"/>
        <v>0</v>
      </c>
      <c r="R368" s="41"/>
    </row>
    <row r="369" spans="2:18" ht="15.6" x14ac:dyDescent="0.3">
      <c r="B369" s="34">
        <f t="shared" si="11"/>
        <v>1618.1</v>
      </c>
      <c r="C369" s="35">
        <v>877</v>
      </c>
      <c r="D369" s="34">
        <f t="shared" si="10"/>
        <v>1618.1</v>
      </c>
      <c r="E369" s="36">
        <v>45072</v>
      </c>
      <c r="F369" s="37">
        <v>1619</v>
      </c>
      <c r="G369" s="36">
        <v>45073</v>
      </c>
      <c r="H369" s="38">
        <f t="shared" si="8"/>
        <v>0.90000000000009095</v>
      </c>
      <c r="I369" s="29">
        <f t="shared" si="7"/>
        <v>0</v>
      </c>
      <c r="L369" s="33"/>
      <c r="M369" s="191">
        <v>45137</v>
      </c>
      <c r="N369" s="34">
        <f t="shared" si="6"/>
        <v>490</v>
      </c>
      <c r="O369" s="37">
        <v>0</v>
      </c>
      <c r="P369" s="35">
        <v>480</v>
      </c>
      <c r="Q369" s="40">
        <f t="shared" si="9"/>
        <v>10</v>
      </c>
      <c r="R369" s="41"/>
    </row>
    <row r="370" spans="2:18" ht="15.6" x14ac:dyDescent="0.3">
      <c r="B370" s="34">
        <f t="shared" si="11"/>
        <v>1619</v>
      </c>
      <c r="C370" s="35">
        <v>877</v>
      </c>
      <c r="D370" s="34">
        <f t="shared" si="10"/>
        <v>1619</v>
      </c>
      <c r="E370" s="36">
        <v>45073</v>
      </c>
      <c r="F370" s="37">
        <v>1623.3</v>
      </c>
      <c r="G370" s="36">
        <v>45074</v>
      </c>
      <c r="H370" s="38">
        <f t="shared" si="8"/>
        <v>4.2999999999999545</v>
      </c>
      <c r="I370" s="29">
        <f t="shared" si="7"/>
        <v>0</v>
      </c>
      <c r="L370" s="33"/>
      <c r="M370" s="191">
        <v>45138</v>
      </c>
      <c r="N370" s="34">
        <f t="shared" si="6"/>
        <v>480</v>
      </c>
      <c r="O370" s="37">
        <v>0</v>
      </c>
      <c r="P370" s="35">
        <v>470</v>
      </c>
      <c r="Q370" s="40">
        <f t="shared" si="9"/>
        <v>10</v>
      </c>
      <c r="R370" s="41"/>
    </row>
    <row r="371" spans="2:18" ht="15.6" x14ac:dyDescent="0.3">
      <c r="B371" s="34">
        <f t="shared" si="11"/>
        <v>1623.3</v>
      </c>
      <c r="C371" s="35">
        <v>882</v>
      </c>
      <c r="D371" s="34">
        <f t="shared" si="10"/>
        <v>1623.3</v>
      </c>
      <c r="E371" s="36">
        <v>45074</v>
      </c>
      <c r="F371" s="37">
        <v>1634</v>
      </c>
      <c r="G371" s="36">
        <v>45075</v>
      </c>
      <c r="H371" s="38">
        <f t="shared" si="8"/>
        <v>10.700000000000045</v>
      </c>
      <c r="I371" s="29">
        <f t="shared" si="7"/>
        <v>5</v>
      </c>
      <c r="L371" s="33"/>
      <c r="M371" s="191">
        <v>45139</v>
      </c>
      <c r="N371" s="34">
        <f t="shared" si="6"/>
        <v>470</v>
      </c>
      <c r="O371" s="37">
        <v>0</v>
      </c>
      <c r="P371" s="35">
        <v>470</v>
      </c>
      <c r="Q371" s="40">
        <f t="shared" si="9"/>
        <v>0</v>
      </c>
      <c r="R371" s="41"/>
    </row>
    <row r="372" spans="2:18" ht="15.6" x14ac:dyDescent="0.3">
      <c r="B372" s="34">
        <f t="shared" si="11"/>
        <v>1634</v>
      </c>
      <c r="C372" s="35">
        <v>885</v>
      </c>
      <c r="D372" s="34">
        <f t="shared" si="10"/>
        <v>1634</v>
      </c>
      <c r="E372" s="36">
        <v>45075</v>
      </c>
      <c r="F372" s="37">
        <v>1638.9</v>
      </c>
      <c r="G372" s="36">
        <v>45076</v>
      </c>
      <c r="H372" s="38">
        <f t="shared" si="8"/>
        <v>4.9000000000000909</v>
      </c>
      <c r="I372" s="29">
        <f t="shared" si="7"/>
        <v>3</v>
      </c>
      <c r="L372" s="33"/>
      <c r="M372" s="191">
        <v>45140</v>
      </c>
      <c r="N372" s="34">
        <f t="shared" si="6"/>
        <v>470</v>
      </c>
      <c r="O372" s="37">
        <v>0</v>
      </c>
      <c r="P372" s="35">
        <v>470</v>
      </c>
      <c r="Q372" s="40">
        <f t="shared" si="9"/>
        <v>0</v>
      </c>
      <c r="R372" s="41"/>
    </row>
    <row r="373" spans="2:18" ht="15.6" x14ac:dyDescent="0.3">
      <c r="B373" s="34">
        <f t="shared" si="11"/>
        <v>1638.9</v>
      </c>
      <c r="C373" s="35">
        <v>887</v>
      </c>
      <c r="D373" s="34">
        <f t="shared" si="10"/>
        <v>1638.9</v>
      </c>
      <c r="E373" s="36">
        <v>45076</v>
      </c>
      <c r="F373" s="37">
        <v>1642.9</v>
      </c>
      <c r="G373" s="36">
        <v>45077</v>
      </c>
      <c r="H373" s="38">
        <f t="shared" si="8"/>
        <v>4</v>
      </c>
      <c r="I373" s="29">
        <f t="shared" si="7"/>
        <v>2</v>
      </c>
      <c r="L373" s="33"/>
      <c r="M373" s="191">
        <v>45141</v>
      </c>
      <c r="N373" s="34">
        <f t="shared" si="6"/>
        <v>470</v>
      </c>
      <c r="O373" s="37">
        <v>0</v>
      </c>
      <c r="P373" s="35">
        <v>470</v>
      </c>
      <c r="Q373" s="40">
        <f t="shared" si="9"/>
        <v>0</v>
      </c>
      <c r="R373" s="41"/>
    </row>
    <row r="374" spans="2:18" ht="15.6" x14ac:dyDescent="0.3">
      <c r="B374" s="34">
        <f t="shared" si="11"/>
        <v>1642.9</v>
      </c>
      <c r="C374" s="35">
        <v>889</v>
      </c>
      <c r="D374" s="34">
        <f t="shared" si="10"/>
        <v>1642.9</v>
      </c>
      <c r="E374" s="36">
        <v>45077</v>
      </c>
      <c r="F374" s="37">
        <v>1646.1</v>
      </c>
      <c r="G374" s="36">
        <v>45078</v>
      </c>
      <c r="H374" s="38">
        <f t="shared" si="8"/>
        <v>3.1999999999998181</v>
      </c>
      <c r="I374" s="29">
        <f t="shared" si="7"/>
        <v>2</v>
      </c>
      <c r="L374" s="33"/>
      <c r="M374" s="191">
        <v>45142</v>
      </c>
      <c r="N374" s="34">
        <f t="shared" si="6"/>
        <v>470</v>
      </c>
      <c r="O374" s="37">
        <v>0</v>
      </c>
      <c r="P374" s="35">
        <v>470</v>
      </c>
      <c r="Q374" s="40">
        <f t="shared" si="9"/>
        <v>0</v>
      </c>
      <c r="R374" s="41"/>
    </row>
    <row r="375" spans="2:18" ht="15.6" x14ac:dyDescent="0.3">
      <c r="B375" s="34">
        <f t="shared" si="11"/>
        <v>1646.1</v>
      </c>
      <c r="C375" s="35">
        <v>892</v>
      </c>
      <c r="D375" s="34">
        <f t="shared" si="10"/>
        <v>1646.1</v>
      </c>
      <c r="E375" s="36">
        <v>45078</v>
      </c>
      <c r="F375" s="37">
        <v>1646.1</v>
      </c>
      <c r="G375" s="36">
        <v>45079</v>
      </c>
      <c r="H375" s="38">
        <f t="shared" si="8"/>
        <v>0</v>
      </c>
      <c r="I375" s="29">
        <f t="shared" si="7"/>
        <v>3</v>
      </c>
      <c r="L375" s="33"/>
      <c r="M375" s="191">
        <v>45143</v>
      </c>
      <c r="N375" s="34">
        <f t="shared" si="6"/>
        <v>470</v>
      </c>
      <c r="O375" s="37">
        <v>0</v>
      </c>
      <c r="P375" s="35">
        <v>470</v>
      </c>
      <c r="Q375" s="40">
        <f t="shared" si="9"/>
        <v>0</v>
      </c>
      <c r="R375" s="41"/>
    </row>
    <row r="376" spans="2:18" ht="15.6" x14ac:dyDescent="0.3">
      <c r="B376" s="34">
        <f t="shared" si="11"/>
        <v>1646.1</v>
      </c>
      <c r="C376" s="35">
        <v>892</v>
      </c>
      <c r="D376" s="34">
        <f t="shared" si="10"/>
        <v>1646.1</v>
      </c>
      <c r="E376" s="36">
        <v>45079</v>
      </c>
      <c r="F376" s="37">
        <v>1646.1</v>
      </c>
      <c r="G376" s="36">
        <v>45080</v>
      </c>
      <c r="H376" s="38">
        <f t="shared" si="8"/>
        <v>0</v>
      </c>
      <c r="I376" s="29">
        <f t="shared" si="7"/>
        <v>0</v>
      </c>
      <c r="L376" s="33"/>
      <c r="M376" s="191">
        <v>45144</v>
      </c>
      <c r="N376" s="34">
        <f t="shared" si="6"/>
        <v>470</v>
      </c>
      <c r="O376" s="37">
        <v>0</v>
      </c>
      <c r="P376" s="35">
        <v>460</v>
      </c>
      <c r="Q376" s="40">
        <f t="shared" si="9"/>
        <v>10</v>
      </c>
      <c r="R376" s="41"/>
    </row>
    <row r="377" spans="2:18" ht="15.6" x14ac:dyDescent="0.3">
      <c r="B377" s="34">
        <f t="shared" si="11"/>
        <v>1646.1</v>
      </c>
      <c r="C377" s="35">
        <v>892</v>
      </c>
      <c r="D377" s="34">
        <f t="shared" si="10"/>
        <v>1646.1</v>
      </c>
      <c r="E377" s="36">
        <v>45080</v>
      </c>
      <c r="F377" s="37">
        <v>1646.2</v>
      </c>
      <c r="G377" s="36">
        <v>45081</v>
      </c>
      <c r="H377" s="38">
        <f t="shared" si="8"/>
        <v>0.10000000000013642</v>
      </c>
      <c r="I377" s="29">
        <f t="shared" si="7"/>
        <v>0</v>
      </c>
      <c r="L377" s="33"/>
      <c r="M377" s="191">
        <v>45145</v>
      </c>
      <c r="N377" s="34">
        <f t="shared" si="6"/>
        <v>460</v>
      </c>
      <c r="O377" s="37">
        <v>0</v>
      </c>
      <c r="P377" s="35">
        <v>420</v>
      </c>
      <c r="Q377" s="40">
        <f t="shared" si="9"/>
        <v>40</v>
      </c>
      <c r="R377" s="41"/>
    </row>
    <row r="378" spans="2:18" ht="15.6" x14ac:dyDescent="0.3">
      <c r="B378" s="34">
        <f t="shared" si="11"/>
        <v>1646.2</v>
      </c>
      <c r="C378" s="35">
        <v>892</v>
      </c>
      <c r="D378" s="34">
        <f t="shared" si="10"/>
        <v>1646.2</v>
      </c>
      <c r="E378" s="36">
        <v>45081</v>
      </c>
      <c r="F378" s="37">
        <v>1646.5</v>
      </c>
      <c r="G378" s="36">
        <v>45082</v>
      </c>
      <c r="H378" s="38">
        <f t="shared" si="8"/>
        <v>0.29999999999995453</v>
      </c>
      <c r="I378" s="29">
        <f t="shared" si="7"/>
        <v>0</v>
      </c>
      <c r="L378" s="33"/>
      <c r="M378" s="191">
        <v>45146</v>
      </c>
      <c r="N378" s="34">
        <f t="shared" si="6"/>
        <v>420</v>
      </c>
      <c r="O378" s="37">
        <v>0</v>
      </c>
      <c r="P378" s="35">
        <v>420</v>
      </c>
      <c r="Q378" s="40">
        <f t="shared" si="9"/>
        <v>0</v>
      </c>
      <c r="R378" s="41"/>
    </row>
    <row r="379" spans="2:18" ht="15.6" x14ac:dyDescent="0.3">
      <c r="B379" s="34">
        <f t="shared" si="11"/>
        <v>1646.5</v>
      </c>
      <c r="C379" s="35">
        <v>893</v>
      </c>
      <c r="D379" s="34">
        <f t="shared" si="10"/>
        <v>1646.5</v>
      </c>
      <c r="E379" s="36">
        <v>45082</v>
      </c>
      <c r="F379" s="37">
        <v>1651.5</v>
      </c>
      <c r="G379" s="36">
        <v>45083</v>
      </c>
      <c r="H379" s="38">
        <f t="shared" si="8"/>
        <v>5</v>
      </c>
      <c r="I379" s="29">
        <f t="shared" si="7"/>
        <v>1</v>
      </c>
      <c r="L379" s="33"/>
      <c r="M379" s="191">
        <v>45147</v>
      </c>
      <c r="N379" s="34">
        <f t="shared" si="6"/>
        <v>420</v>
      </c>
      <c r="O379" s="37">
        <v>0</v>
      </c>
      <c r="P379" s="35">
        <v>400</v>
      </c>
      <c r="Q379" s="40">
        <f t="shared" si="9"/>
        <v>20</v>
      </c>
      <c r="R379" s="41"/>
    </row>
    <row r="380" spans="2:18" ht="15.6" x14ac:dyDescent="0.3">
      <c r="B380" s="34">
        <f t="shared" si="11"/>
        <v>1651.5</v>
      </c>
      <c r="C380" s="35">
        <v>900</v>
      </c>
      <c r="D380" s="34">
        <f t="shared" si="10"/>
        <v>1651.5</v>
      </c>
      <c r="E380" s="36">
        <v>45083</v>
      </c>
      <c r="F380" s="37">
        <v>1654.4</v>
      </c>
      <c r="G380" s="36">
        <v>45084</v>
      </c>
      <c r="H380" s="38">
        <f t="shared" si="8"/>
        <v>2.9000000000000909</v>
      </c>
      <c r="I380" s="29">
        <f t="shared" si="7"/>
        <v>7</v>
      </c>
      <c r="L380" s="33"/>
      <c r="M380" s="191">
        <v>45148</v>
      </c>
      <c r="N380" s="34">
        <f t="shared" si="6"/>
        <v>400</v>
      </c>
      <c r="O380" s="37">
        <v>0</v>
      </c>
      <c r="P380" s="35">
        <v>400</v>
      </c>
      <c r="Q380" s="40">
        <f t="shared" si="9"/>
        <v>0</v>
      </c>
      <c r="R380" s="41"/>
    </row>
    <row r="381" spans="2:18" ht="15.6" x14ac:dyDescent="0.3">
      <c r="B381" s="34">
        <f t="shared" si="11"/>
        <v>1654.4</v>
      </c>
      <c r="C381" s="35">
        <v>902</v>
      </c>
      <c r="D381" s="34">
        <f t="shared" si="10"/>
        <v>1654.4</v>
      </c>
      <c r="E381" s="36">
        <v>45084</v>
      </c>
      <c r="F381" s="37">
        <v>1658.3</v>
      </c>
      <c r="G381" s="36">
        <v>45085</v>
      </c>
      <c r="H381" s="38">
        <f t="shared" si="8"/>
        <v>3.8999999999998636</v>
      </c>
      <c r="I381" s="29">
        <f t="shared" si="7"/>
        <v>2</v>
      </c>
      <c r="L381" s="33"/>
      <c r="M381" s="191">
        <v>45149</v>
      </c>
      <c r="N381" s="34">
        <f t="shared" si="6"/>
        <v>400</v>
      </c>
      <c r="O381" s="37">
        <v>0</v>
      </c>
      <c r="P381" s="35">
        <v>400</v>
      </c>
      <c r="Q381" s="40">
        <f t="shared" si="9"/>
        <v>0</v>
      </c>
      <c r="R381" s="41"/>
    </row>
    <row r="382" spans="2:18" ht="15.6" x14ac:dyDescent="0.3">
      <c r="B382" s="34">
        <f t="shared" si="11"/>
        <v>1658.3</v>
      </c>
      <c r="C382" s="35">
        <v>905</v>
      </c>
      <c r="D382" s="34">
        <f t="shared" si="10"/>
        <v>1658.3</v>
      </c>
      <c r="E382" s="36">
        <v>45085</v>
      </c>
      <c r="F382" s="37">
        <v>1658.4</v>
      </c>
      <c r="G382" s="36">
        <v>45086</v>
      </c>
      <c r="H382" s="38">
        <f t="shared" si="8"/>
        <v>0.10000000000013642</v>
      </c>
      <c r="I382" s="29">
        <f t="shared" si="7"/>
        <v>3</v>
      </c>
      <c r="L382" s="33"/>
      <c r="M382" s="191">
        <v>45150</v>
      </c>
      <c r="N382" s="34">
        <f t="shared" si="6"/>
        <v>400</v>
      </c>
      <c r="O382" s="37">
        <v>0</v>
      </c>
      <c r="P382" s="35">
        <v>390</v>
      </c>
      <c r="Q382" s="40">
        <f t="shared" si="9"/>
        <v>10</v>
      </c>
      <c r="R382" s="41"/>
    </row>
    <row r="383" spans="2:18" ht="15.6" x14ac:dyDescent="0.3">
      <c r="B383" s="34">
        <f t="shared" si="11"/>
        <v>1658.4</v>
      </c>
      <c r="C383" s="35">
        <v>906</v>
      </c>
      <c r="D383" s="34">
        <f t="shared" si="10"/>
        <v>1658.4</v>
      </c>
      <c r="E383" s="36">
        <v>45086</v>
      </c>
      <c r="F383" s="37">
        <v>1658.4</v>
      </c>
      <c r="G383" s="36">
        <v>45087</v>
      </c>
      <c r="H383" s="38">
        <f t="shared" si="8"/>
        <v>0</v>
      </c>
      <c r="I383" s="29">
        <f t="shared" si="7"/>
        <v>1</v>
      </c>
      <c r="L383" s="33"/>
      <c r="M383" s="191">
        <v>45151</v>
      </c>
      <c r="N383" s="34">
        <f t="shared" si="6"/>
        <v>390</v>
      </c>
      <c r="O383" s="37">
        <v>0</v>
      </c>
      <c r="P383" s="35">
        <v>370</v>
      </c>
      <c r="Q383" s="40">
        <f t="shared" si="9"/>
        <v>20</v>
      </c>
      <c r="R383" s="41"/>
    </row>
    <row r="384" spans="2:18" ht="15.6" x14ac:dyDescent="0.3">
      <c r="B384" s="34">
        <f t="shared" si="11"/>
        <v>1658.4</v>
      </c>
      <c r="C384" s="35">
        <v>907</v>
      </c>
      <c r="D384" s="34">
        <f t="shared" si="10"/>
        <v>1658.4</v>
      </c>
      <c r="E384" s="36">
        <v>45087</v>
      </c>
      <c r="F384" s="37">
        <v>1662.7</v>
      </c>
      <c r="G384" s="36">
        <v>45088</v>
      </c>
      <c r="H384" s="38">
        <f t="shared" si="8"/>
        <v>4.2999999999999545</v>
      </c>
      <c r="I384" s="29">
        <f t="shared" si="7"/>
        <v>1</v>
      </c>
      <c r="L384" s="33"/>
      <c r="M384" s="191">
        <v>45152</v>
      </c>
      <c r="N384" s="34">
        <f t="shared" si="6"/>
        <v>370</v>
      </c>
      <c r="O384" s="37">
        <v>0</v>
      </c>
      <c r="P384" s="35">
        <v>370</v>
      </c>
      <c r="Q384" s="40">
        <f t="shared" si="9"/>
        <v>0</v>
      </c>
      <c r="R384" s="41"/>
    </row>
    <row r="385" spans="2:18" ht="15.6" x14ac:dyDescent="0.3">
      <c r="B385" s="34">
        <f t="shared" si="11"/>
        <v>1662.7</v>
      </c>
      <c r="C385" s="35">
        <v>911</v>
      </c>
      <c r="D385" s="34">
        <f t="shared" si="10"/>
        <v>1662.7</v>
      </c>
      <c r="E385" s="36">
        <v>45088</v>
      </c>
      <c r="F385" s="37">
        <v>1663.4</v>
      </c>
      <c r="G385" s="36">
        <v>45089</v>
      </c>
      <c r="H385" s="38">
        <f t="shared" si="8"/>
        <v>0.70000000000004547</v>
      </c>
      <c r="I385" s="29">
        <f t="shared" si="7"/>
        <v>4</v>
      </c>
      <c r="L385" s="33"/>
      <c r="M385" s="191">
        <v>45153</v>
      </c>
      <c r="N385" s="34">
        <f t="shared" si="6"/>
        <v>370</v>
      </c>
      <c r="O385" s="37">
        <v>0</v>
      </c>
      <c r="P385" s="35">
        <v>370</v>
      </c>
      <c r="Q385" s="40">
        <f t="shared" si="9"/>
        <v>0</v>
      </c>
      <c r="R385" s="41"/>
    </row>
    <row r="386" spans="2:18" ht="15.6" x14ac:dyDescent="0.3">
      <c r="B386" s="34">
        <f t="shared" si="11"/>
        <v>1663.4</v>
      </c>
      <c r="C386" s="35">
        <v>911</v>
      </c>
      <c r="D386" s="34">
        <f t="shared" si="10"/>
        <v>1663.4</v>
      </c>
      <c r="E386" s="36">
        <v>45089</v>
      </c>
      <c r="F386" s="37">
        <v>1664.9</v>
      </c>
      <c r="G386" s="36">
        <v>45090</v>
      </c>
      <c r="H386" s="38">
        <f t="shared" si="8"/>
        <v>1.5</v>
      </c>
      <c r="I386" s="29">
        <f t="shared" si="7"/>
        <v>0</v>
      </c>
      <c r="L386" s="33"/>
      <c r="M386" s="191">
        <v>45154</v>
      </c>
      <c r="N386" s="34">
        <f t="shared" si="6"/>
        <v>370</v>
      </c>
      <c r="O386" s="37">
        <v>0</v>
      </c>
      <c r="P386" s="35">
        <v>370</v>
      </c>
      <c r="Q386" s="40">
        <f t="shared" si="9"/>
        <v>0</v>
      </c>
      <c r="R386" s="41"/>
    </row>
    <row r="387" spans="2:18" ht="15.6" x14ac:dyDescent="0.3">
      <c r="B387" s="34">
        <f t="shared" si="11"/>
        <v>1664.9</v>
      </c>
      <c r="C387" s="35">
        <v>914</v>
      </c>
      <c r="D387" s="34">
        <f t="shared" si="10"/>
        <v>1664.9</v>
      </c>
      <c r="E387" s="36">
        <v>45090</v>
      </c>
      <c r="F387" s="37">
        <v>1665.9</v>
      </c>
      <c r="G387" s="36">
        <v>45091</v>
      </c>
      <c r="H387" s="38">
        <f t="shared" si="8"/>
        <v>1</v>
      </c>
      <c r="I387" s="29">
        <f t="shared" si="7"/>
        <v>3</v>
      </c>
      <c r="L387" s="33"/>
      <c r="M387" s="191">
        <v>45155</v>
      </c>
      <c r="N387" s="34">
        <f t="shared" si="6"/>
        <v>370</v>
      </c>
      <c r="O387" s="37">
        <v>0</v>
      </c>
      <c r="P387" s="35">
        <v>360</v>
      </c>
      <c r="Q387" s="40">
        <f t="shared" si="9"/>
        <v>10</v>
      </c>
      <c r="R387" s="41"/>
    </row>
    <row r="388" spans="2:18" ht="15.6" x14ac:dyDescent="0.3">
      <c r="B388" s="34">
        <f t="shared" si="11"/>
        <v>1665.9</v>
      </c>
      <c r="C388" s="35">
        <v>915</v>
      </c>
      <c r="D388" s="34">
        <f t="shared" si="10"/>
        <v>1665.9</v>
      </c>
      <c r="E388" s="36">
        <v>45091</v>
      </c>
      <c r="F388" s="37">
        <v>1671.1</v>
      </c>
      <c r="G388" s="36">
        <v>45092</v>
      </c>
      <c r="H388" s="38">
        <f t="shared" si="8"/>
        <v>5.1999999999998181</v>
      </c>
      <c r="I388" s="29">
        <f t="shared" si="7"/>
        <v>1</v>
      </c>
      <c r="L388" s="33"/>
      <c r="M388" s="191">
        <v>45156</v>
      </c>
      <c r="N388" s="34">
        <f t="shared" si="6"/>
        <v>360</v>
      </c>
      <c r="O388" s="37">
        <v>0</v>
      </c>
      <c r="P388" s="35">
        <v>360</v>
      </c>
      <c r="Q388" s="40">
        <f t="shared" si="9"/>
        <v>0</v>
      </c>
      <c r="R388" s="41"/>
    </row>
    <row r="389" spans="2:18" ht="15.6" x14ac:dyDescent="0.3">
      <c r="B389" s="34">
        <f t="shared" si="11"/>
        <v>1671.1</v>
      </c>
      <c r="C389" s="35">
        <v>917</v>
      </c>
      <c r="D389" s="34">
        <f t="shared" si="10"/>
        <v>1671.1</v>
      </c>
      <c r="E389" s="36">
        <v>45092</v>
      </c>
      <c r="F389" s="37">
        <v>1671.1</v>
      </c>
      <c r="G389" s="36">
        <v>45093</v>
      </c>
      <c r="H389" s="38">
        <f t="shared" si="8"/>
        <v>0</v>
      </c>
      <c r="I389" s="29">
        <f t="shared" si="7"/>
        <v>2</v>
      </c>
      <c r="L389" s="33"/>
      <c r="M389" s="191">
        <v>45157</v>
      </c>
      <c r="N389" s="34">
        <f t="shared" si="6"/>
        <v>360</v>
      </c>
      <c r="O389" s="37">
        <v>0</v>
      </c>
      <c r="P389" s="35">
        <v>240</v>
      </c>
      <c r="Q389" s="40">
        <f t="shared" si="9"/>
        <v>120</v>
      </c>
      <c r="R389" s="41"/>
    </row>
    <row r="390" spans="2:18" ht="15.6" x14ac:dyDescent="0.3">
      <c r="B390" s="34">
        <f t="shared" si="11"/>
        <v>1671.1</v>
      </c>
      <c r="C390" s="35">
        <v>917</v>
      </c>
      <c r="D390" s="34">
        <f t="shared" si="10"/>
        <v>1671.1</v>
      </c>
      <c r="E390" s="36">
        <v>45093</v>
      </c>
      <c r="F390" s="37">
        <v>1671.1</v>
      </c>
      <c r="G390" s="36">
        <v>45094</v>
      </c>
      <c r="H390" s="38">
        <f t="shared" si="8"/>
        <v>0</v>
      </c>
      <c r="I390" s="29">
        <f t="shared" si="7"/>
        <v>0</v>
      </c>
      <c r="L390" s="33"/>
      <c r="M390" s="191">
        <v>45158</v>
      </c>
      <c r="N390" s="34">
        <f t="shared" si="6"/>
        <v>240</v>
      </c>
      <c r="O390" s="37">
        <v>0</v>
      </c>
      <c r="P390" s="35">
        <v>230</v>
      </c>
      <c r="Q390" s="40">
        <f t="shared" si="9"/>
        <v>10</v>
      </c>
      <c r="R390" s="41"/>
    </row>
    <row r="391" spans="2:18" ht="15.6" x14ac:dyDescent="0.3">
      <c r="B391" s="34">
        <f t="shared" si="11"/>
        <v>1671.1</v>
      </c>
      <c r="C391" s="35">
        <v>917</v>
      </c>
      <c r="D391" s="34">
        <f t="shared" si="10"/>
        <v>1671.1</v>
      </c>
      <c r="E391" s="36">
        <v>45094</v>
      </c>
      <c r="F391" s="37">
        <v>1671.1</v>
      </c>
      <c r="G391" s="36">
        <v>45095</v>
      </c>
      <c r="H391" s="38">
        <f t="shared" si="8"/>
        <v>0</v>
      </c>
      <c r="I391" s="29">
        <f t="shared" si="7"/>
        <v>0</v>
      </c>
      <c r="L391" s="33"/>
      <c r="M391" s="191">
        <v>45159</v>
      </c>
      <c r="N391" s="34">
        <f t="shared" si="6"/>
        <v>230</v>
      </c>
      <c r="O391" s="37">
        <v>0</v>
      </c>
      <c r="P391" s="35">
        <v>230</v>
      </c>
      <c r="Q391" s="40">
        <f t="shared" si="9"/>
        <v>0</v>
      </c>
      <c r="R391" s="41"/>
    </row>
    <row r="392" spans="2:18" ht="15.6" x14ac:dyDescent="0.3">
      <c r="B392" s="34">
        <f t="shared" si="11"/>
        <v>1671.1</v>
      </c>
      <c r="C392" s="35">
        <v>917</v>
      </c>
      <c r="D392" s="34">
        <f t="shared" si="10"/>
        <v>1671.1</v>
      </c>
      <c r="E392" s="36">
        <v>45095</v>
      </c>
      <c r="F392" s="37">
        <v>1671.1</v>
      </c>
      <c r="G392" s="36">
        <v>45096</v>
      </c>
      <c r="H392" s="38">
        <f t="shared" si="8"/>
        <v>0</v>
      </c>
      <c r="I392" s="29">
        <f t="shared" si="7"/>
        <v>0</v>
      </c>
      <c r="L392" s="33"/>
      <c r="M392" s="191">
        <v>45160</v>
      </c>
      <c r="N392" s="34">
        <f t="shared" si="6"/>
        <v>230</v>
      </c>
      <c r="O392" s="37">
        <v>400</v>
      </c>
      <c r="P392" s="35">
        <v>600</v>
      </c>
      <c r="Q392" s="40">
        <f t="shared" si="9"/>
        <v>30</v>
      </c>
      <c r="R392" s="41"/>
    </row>
    <row r="393" spans="2:18" ht="15.6" x14ac:dyDescent="0.3">
      <c r="B393" s="34">
        <f t="shared" si="11"/>
        <v>1671.1</v>
      </c>
      <c r="C393" s="35">
        <v>917</v>
      </c>
      <c r="D393" s="34">
        <f t="shared" si="10"/>
        <v>1671.1</v>
      </c>
      <c r="E393" s="36">
        <v>45096</v>
      </c>
      <c r="F393" s="37">
        <v>1671.2</v>
      </c>
      <c r="G393" s="36">
        <v>45097</v>
      </c>
      <c r="H393" s="38">
        <f t="shared" si="8"/>
        <v>0.10000000000013642</v>
      </c>
      <c r="I393" s="29">
        <f t="shared" si="7"/>
        <v>0</v>
      </c>
      <c r="L393" s="33"/>
      <c r="M393" s="191">
        <v>45161</v>
      </c>
      <c r="N393" s="34">
        <f t="shared" si="6"/>
        <v>600</v>
      </c>
      <c r="O393" s="37">
        <v>0</v>
      </c>
      <c r="P393" s="35">
        <v>580</v>
      </c>
      <c r="Q393" s="40">
        <f t="shared" si="9"/>
        <v>20</v>
      </c>
      <c r="R393" s="41"/>
    </row>
    <row r="394" spans="2:18" ht="15.6" x14ac:dyDescent="0.3">
      <c r="B394" s="34">
        <f t="shared" si="11"/>
        <v>1671.2</v>
      </c>
      <c r="C394" s="35">
        <v>921</v>
      </c>
      <c r="D394" s="34">
        <f t="shared" si="10"/>
        <v>1671.2</v>
      </c>
      <c r="E394" s="36">
        <v>45097</v>
      </c>
      <c r="F394" s="37">
        <v>1671.2</v>
      </c>
      <c r="G394" s="36">
        <v>45098</v>
      </c>
      <c r="H394" s="38">
        <f t="shared" si="8"/>
        <v>0</v>
      </c>
      <c r="I394" s="29">
        <f t="shared" si="7"/>
        <v>4</v>
      </c>
      <c r="L394" s="33"/>
      <c r="M394" s="191">
        <v>45162</v>
      </c>
      <c r="N394" s="34">
        <f t="shared" si="6"/>
        <v>580</v>
      </c>
      <c r="O394" s="37">
        <v>0</v>
      </c>
      <c r="P394" s="35">
        <v>560</v>
      </c>
      <c r="Q394" s="40">
        <f t="shared" si="9"/>
        <v>20</v>
      </c>
      <c r="R394" s="41"/>
    </row>
    <row r="395" spans="2:18" ht="15.6" x14ac:dyDescent="0.3">
      <c r="B395" s="34">
        <f t="shared" si="11"/>
        <v>1671.2</v>
      </c>
      <c r="C395" s="35">
        <v>921</v>
      </c>
      <c r="D395" s="34">
        <f t="shared" si="10"/>
        <v>1671.2</v>
      </c>
      <c r="E395" s="36">
        <v>45098</v>
      </c>
      <c r="F395" s="37">
        <v>1671.7</v>
      </c>
      <c r="G395" s="36">
        <v>45099</v>
      </c>
      <c r="H395" s="38">
        <f t="shared" si="8"/>
        <v>0.5</v>
      </c>
      <c r="I395" s="29">
        <f t="shared" si="7"/>
        <v>0</v>
      </c>
      <c r="L395" s="33"/>
      <c r="M395" s="191">
        <v>45163</v>
      </c>
      <c r="N395" s="34">
        <f t="shared" si="6"/>
        <v>560</v>
      </c>
      <c r="O395" s="37">
        <v>0</v>
      </c>
      <c r="P395" s="35">
        <v>550</v>
      </c>
      <c r="Q395" s="40">
        <f t="shared" si="9"/>
        <v>10</v>
      </c>
      <c r="R395" s="41"/>
    </row>
    <row r="396" spans="2:18" ht="15.6" x14ac:dyDescent="0.3">
      <c r="B396" s="34">
        <f t="shared" si="11"/>
        <v>1671.7</v>
      </c>
      <c r="C396" s="35">
        <v>923</v>
      </c>
      <c r="D396" s="34">
        <f t="shared" si="10"/>
        <v>1671.7</v>
      </c>
      <c r="E396" s="36">
        <v>45099</v>
      </c>
      <c r="F396" s="37">
        <v>1671.7</v>
      </c>
      <c r="G396" s="36">
        <v>45100</v>
      </c>
      <c r="H396" s="38">
        <f t="shared" si="8"/>
        <v>0</v>
      </c>
      <c r="I396" s="29">
        <f t="shared" si="7"/>
        <v>2</v>
      </c>
      <c r="L396" s="33"/>
      <c r="M396" s="191">
        <v>45164</v>
      </c>
      <c r="N396" s="34">
        <f t="shared" si="6"/>
        <v>550</v>
      </c>
      <c r="O396" s="37">
        <v>0</v>
      </c>
      <c r="P396" s="35">
        <v>550</v>
      </c>
      <c r="Q396" s="40">
        <f t="shared" si="9"/>
        <v>0</v>
      </c>
      <c r="R396" s="41"/>
    </row>
    <row r="397" spans="2:18" ht="15.6" x14ac:dyDescent="0.3">
      <c r="B397" s="34">
        <f t="shared" si="11"/>
        <v>1671.7</v>
      </c>
      <c r="C397" s="35">
        <v>924</v>
      </c>
      <c r="D397" s="34">
        <f t="shared" si="10"/>
        <v>1671.7</v>
      </c>
      <c r="E397" s="36">
        <v>45100</v>
      </c>
      <c r="F397" s="37">
        <v>1671.7</v>
      </c>
      <c r="G397" s="36">
        <v>45101</v>
      </c>
      <c r="H397" s="38">
        <f t="shared" si="8"/>
        <v>0</v>
      </c>
      <c r="I397" s="29">
        <f t="shared" si="7"/>
        <v>1</v>
      </c>
      <c r="L397" s="33"/>
      <c r="M397" s="191">
        <v>45165</v>
      </c>
      <c r="N397" s="34">
        <f t="shared" si="6"/>
        <v>550</v>
      </c>
      <c r="O397" s="37">
        <v>0</v>
      </c>
      <c r="P397" s="35">
        <v>550</v>
      </c>
      <c r="Q397" s="40">
        <f t="shared" si="9"/>
        <v>0</v>
      </c>
      <c r="R397" s="41"/>
    </row>
    <row r="398" spans="2:18" ht="15.6" x14ac:dyDescent="0.3">
      <c r="B398" s="34">
        <f t="shared" si="11"/>
        <v>1671.7</v>
      </c>
      <c r="C398" s="35">
        <v>924</v>
      </c>
      <c r="D398" s="34">
        <f t="shared" si="10"/>
        <v>1671.7</v>
      </c>
      <c r="E398" s="36">
        <v>45101</v>
      </c>
      <c r="F398" s="37">
        <v>1671.8</v>
      </c>
      <c r="G398" s="36">
        <v>45102</v>
      </c>
      <c r="H398" s="38">
        <f t="shared" si="8"/>
        <v>9.9999999999909051E-2</v>
      </c>
      <c r="I398" s="29">
        <f t="shared" si="7"/>
        <v>0</v>
      </c>
      <c r="L398" s="33"/>
      <c r="M398" s="191">
        <v>45166</v>
      </c>
      <c r="N398" s="34">
        <f t="shared" si="6"/>
        <v>550</v>
      </c>
      <c r="O398" s="37">
        <v>0</v>
      </c>
      <c r="P398" s="35">
        <v>550</v>
      </c>
      <c r="Q398" s="40">
        <f t="shared" si="9"/>
        <v>0</v>
      </c>
      <c r="R398" s="41"/>
    </row>
    <row r="399" spans="2:18" ht="15.6" x14ac:dyDescent="0.3">
      <c r="B399" s="34">
        <f t="shared" si="11"/>
        <v>1671.8</v>
      </c>
      <c r="C399" s="35">
        <v>925</v>
      </c>
      <c r="D399" s="34">
        <f t="shared" si="10"/>
        <v>1671.8</v>
      </c>
      <c r="E399" s="36">
        <v>45102</v>
      </c>
      <c r="F399" s="37">
        <v>1671.8</v>
      </c>
      <c r="G399" s="36">
        <v>45103</v>
      </c>
      <c r="H399" s="38">
        <f t="shared" si="8"/>
        <v>0</v>
      </c>
      <c r="I399" s="29">
        <f t="shared" si="7"/>
        <v>1</v>
      </c>
      <c r="L399" s="33"/>
      <c r="M399" s="191">
        <v>45167</v>
      </c>
      <c r="N399" s="34">
        <f t="shared" si="6"/>
        <v>550</v>
      </c>
      <c r="O399" s="37">
        <v>0</v>
      </c>
      <c r="P399" s="35">
        <v>500</v>
      </c>
      <c r="Q399" s="40">
        <f t="shared" si="9"/>
        <v>50</v>
      </c>
      <c r="R399" s="41"/>
    </row>
    <row r="400" spans="2:18" ht="15.6" x14ac:dyDescent="0.3">
      <c r="B400" s="34">
        <f t="shared" si="11"/>
        <v>1671.8</v>
      </c>
      <c r="C400" s="35">
        <v>926</v>
      </c>
      <c r="D400" s="34">
        <f t="shared" si="10"/>
        <v>1671.8</v>
      </c>
      <c r="E400" s="36">
        <v>45103</v>
      </c>
      <c r="F400" s="37">
        <v>1674.6</v>
      </c>
      <c r="G400" s="36">
        <v>45104</v>
      </c>
      <c r="H400" s="38">
        <f t="shared" si="8"/>
        <v>2.7999999999999545</v>
      </c>
      <c r="I400" s="29">
        <f t="shared" si="7"/>
        <v>1</v>
      </c>
      <c r="L400" s="33"/>
      <c r="M400" s="191">
        <v>45168</v>
      </c>
      <c r="N400" s="34">
        <f t="shared" si="6"/>
        <v>500</v>
      </c>
      <c r="O400" s="37">
        <v>0</v>
      </c>
      <c r="P400" s="35">
        <v>490</v>
      </c>
      <c r="Q400" s="40">
        <f t="shared" si="9"/>
        <v>10</v>
      </c>
      <c r="R400" s="41"/>
    </row>
    <row r="401" spans="2:18" ht="15.6" x14ac:dyDescent="0.3">
      <c r="B401" s="34">
        <f t="shared" si="11"/>
        <v>1674.6</v>
      </c>
      <c r="C401" s="35">
        <v>928</v>
      </c>
      <c r="D401" s="34">
        <f t="shared" si="10"/>
        <v>1674.6</v>
      </c>
      <c r="E401" s="36">
        <v>45104</v>
      </c>
      <c r="F401" s="37">
        <v>1674.6</v>
      </c>
      <c r="G401" s="36">
        <v>45105</v>
      </c>
      <c r="H401" s="38">
        <f t="shared" si="8"/>
        <v>0</v>
      </c>
      <c r="I401" s="29">
        <f t="shared" si="7"/>
        <v>2</v>
      </c>
      <c r="L401" s="33"/>
      <c r="M401" s="191">
        <v>45169</v>
      </c>
      <c r="N401" s="34">
        <f t="shared" si="6"/>
        <v>490</v>
      </c>
      <c r="O401" s="37">
        <v>0</v>
      </c>
      <c r="P401" s="35">
        <v>490</v>
      </c>
      <c r="Q401" s="40">
        <f t="shared" si="9"/>
        <v>0</v>
      </c>
      <c r="R401" s="41"/>
    </row>
    <row r="402" spans="2:18" ht="15.6" x14ac:dyDescent="0.3">
      <c r="B402" s="34">
        <f t="shared" si="11"/>
        <v>1674.6</v>
      </c>
      <c r="C402" s="35">
        <v>928</v>
      </c>
      <c r="D402" s="34">
        <f t="shared" si="10"/>
        <v>1674.6</v>
      </c>
      <c r="E402" s="36">
        <v>45105</v>
      </c>
      <c r="F402" s="37">
        <v>1674.6</v>
      </c>
      <c r="G402" s="36">
        <v>45106</v>
      </c>
      <c r="H402" s="38">
        <f t="shared" si="8"/>
        <v>0</v>
      </c>
      <c r="I402" s="29">
        <f t="shared" si="7"/>
        <v>0</v>
      </c>
      <c r="L402" s="33"/>
      <c r="M402" s="191">
        <v>45170</v>
      </c>
      <c r="N402" s="34">
        <f t="shared" si="6"/>
        <v>490</v>
      </c>
      <c r="O402" s="37">
        <v>0</v>
      </c>
      <c r="P402" s="35">
        <v>490</v>
      </c>
      <c r="Q402" s="40">
        <f t="shared" si="9"/>
        <v>0</v>
      </c>
      <c r="R402" s="41"/>
    </row>
    <row r="403" spans="2:18" ht="15.6" x14ac:dyDescent="0.3">
      <c r="B403" s="34">
        <f t="shared" si="11"/>
        <v>1674.6</v>
      </c>
      <c r="C403" s="35">
        <v>928</v>
      </c>
      <c r="D403" s="34">
        <f t="shared" si="10"/>
        <v>1674.6</v>
      </c>
      <c r="E403" s="36">
        <v>45106</v>
      </c>
      <c r="F403" s="37">
        <v>1674.7</v>
      </c>
      <c r="G403" s="36">
        <v>45107</v>
      </c>
      <c r="H403" s="38">
        <f t="shared" si="8"/>
        <v>0.10000000000013642</v>
      </c>
      <c r="I403" s="29">
        <f t="shared" si="7"/>
        <v>0</v>
      </c>
      <c r="L403" s="33"/>
      <c r="M403" s="191">
        <v>45171</v>
      </c>
      <c r="N403" s="34">
        <f t="shared" si="6"/>
        <v>490</v>
      </c>
      <c r="O403" s="37">
        <v>0</v>
      </c>
      <c r="P403" s="35">
        <v>490</v>
      </c>
      <c r="Q403" s="40">
        <f t="shared" si="9"/>
        <v>0</v>
      </c>
      <c r="R403" s="41"/>
    </row>
    <row r="404" spans="2:18" ht="15.6" x14ac:dyDescent="0.3">
      <c r="B404" s="34">
        <f t="shared" si="11"/>
        <v>1674.7</v>
      </c>
      <c r="C404" s="35">
        <v>928</v>
      </c>
      <c r="D404" s="34">
        <f t="shared" si="10"/>
        <v>1674.7</v>
      </c>
      <c r="E404" s="36">
        <v>45107</v>
      </c>
      <c r="F404" s="37">
        <v>1674.7</v>
      </c>
      <c r="G404" s="36">
        <v>45108</v>
      </c>
      <c r="H404" s="38">
        <f t="shared" si="8"/>
        <v>0</v>
      </c>
      <c r="I404" s="29">
        <f t="shared" si="7"/>
        <v>0</v>
      </c>
      <c r="L404" s="33"/>
      <c r="M404" s="191">
        <v>45172</v>
      </c>
      <c r="N404" s="34">
        <f t="shared" si="6"/>
        <v>490</v>
      </c>
      <c r="O404" s="37">
        <v>0</v>
      </c>
      <c r="P404" s="35">
        <v>490</v>
      </c>
      <c r="Q404" s="40">
        <f t="shared" si="9"/>
        <v>0</v>
      </c>
      <c r="R404" s="41"/>
    </row>
    <row r="405" spans="2:18" ht="15.6" x14ac:dyDescent="0.3">
      <c r="B405" s="34">
        <f t="shared" si="11"/>
        <v>1674.7</v>
      </c>
      <c r="C405" s="35">
        <v>928</v>
      </c>
      <c r="D405" s="34">
        <f t="shared" si="10"/>
        <v>1674.7</v>
      </c>
      <c r="E405" s="36">
        <v>45108</v>
      </c>
      <c r="F405" s="37">
        <v>1674.7</v>
      </c>
      <c r="G405" s="36">
        <v>45109</v>
      </c>
      <c r="H405" s="38">
        <f t="shared" si="8"/>
        <v>0</v>
      </c>
      <c r="I405" s="29">
        <f t="shared" si="7"/>
        <v>0</v>
      </c>
      <c r="L405" s="33"/>
      <c r="M405" s="191">
        <v>45173</v>
      </c>
      <c r="N405" s="34">
        <f t="shared" si="6"/>
        <v>490</v>
      </c>
      <c r="O405" s="37">
        <v>0</v>
      </c>
      <c r="P405" s="35">
        <v>470</v>
      </c>
      <c r="Q405" s="40">
        <f t="shared" si="9"/>
        <v>20</v>
      </c>
      <c r="R405" s="41"/>
    </row>
    <row r="406" spans="2:18" ht="15.6" x14ac:dyDescent="0.3">
      <c r="B406" s="34">
        <f t="shared" si="11"/>
        <v>1674.7</v>
      </c>
      <c r="C406" s="35">
        <v>928</v>
      </c>
      <c r="D406" s="34">
        <f t="shared" si="10"/>
        <v>1674.7</v>
      </c>
      <c r="E406" s="36">
        <v>45109</v>
      </c>
      <c r="F406" s="37">
        <v>1674.7</v>
      </c>
      <c r="G406" s="36">
        <v>45110</v>
      </c>
      <c r="H406" s="38">
        <f t="shared" si="8"/>
        <v>0</v>
      </c>
      <c r="I406" s="29">
        <f t="shared" si="7"/>
        <v>0</v>
      </c>
      <c r="L406" s="33"/>
      <c r="M406" s="191">
        <v>45174</v>
      </c>
      <c r="N406" s="34">
        <f t="shared" si="6"/>
        <v>470</v>
      </c>
      <c r="O406" s="37">
        <v>0</v>
      </c>
      <c r="P406" s="35">
        <v>410</v>
      </c>
      <c r="Q406" s="40">
        <f t="shared" si="9"/>
        <v>60</v>
      </c>
      <c r="R406" s="41"/>
    </row>
    <row r="407" spans="2:18" ht="15.6" x14ac:dyDescent="0.3">
      <c r="B407" s="34">
        <f t="shared" si="11"/>
        <v>1674.7</v>
      </c>
      <c r="C407" s="35">
        <v>928</v>
      </c>
      <c r="D407" s="34">
        <f t="shared" si="10"/>
        <v>1674.7</v>
      </c>
      <c r="E407" s="36">
        <v>45110</v>
      </c>
      <c r="F407" s="37">
        <v>1674.8</v>
      </c>
      <c r="G407" s="36">
        <v>45111</v>
      </c>
      <c r="H407" s="38">
        <f t="shared" si="8"/>
        <v>9.9999999999909051E-2</v>
      </c>
      <c r="I407" s="29">
        <f t="shared" si="7"/>
        <v>0</v>
      </c>
      <c r="L407" s="33"/>
      <c r="M407" s="191">
        <v>45175</v>
      </c>
      <c r="N407" s="34">
        <f t="shared" si="6"/>
        <v>410</v>
      </c>
      <c r="O407" s="37">
        <v>0</v>
      </c>
      <c r="P407" s="35">
        <v>370</v>
      </c>
      <c r="Q407" s="40">
        <f t="shared" si="9"/>
        <v>40</v>
      </c>
      <c r="R407" s="41"/>
    </row>
    <row r="408" spans="2:18" ht="15.6" x14ac:dyDescent="0.3">
      <c r="B408" s="34">
        <f t="shared" si="11"/>
        <v>1674.8</v>
      </c>
      <c r="C408" s="35">
        <v>929</v>
      </c>
      <c r="D408" s="34">
        <f t="shared" si="10"/>
        <v>1674.8</v>
      </c>
      <c r="E408" s="36">
        <v>45111</v>
      </c>
      <c r="F408" s="37">
        <v>1678.7</v>
      </c>
      <c r="G408" s="36">
        <v>45112</v>
      </c>
      <c r="H408" s="38">
        <f t="shared" si="8"/>
        <v>3.9000000000000909</v>
      </c>
      <c r="I408" s="29">
        <f t="shared" si="7"/>
        <v>1</v>
      </c>
      <c r="L408" s="33"/>
      <c r="M408" s="191">
        <v>45176</v>
      </c>
      <c r="N408" s="34">
        <f t="shared" si="6"/>
        <v>370</v>
      </c>
      <c r="O408" s="37">
        <v>0</v>
      </c>
      <c r="P408" s="35">
        <v>370</v>
      </c>
      <c r="Q408" s="40">
        <f t="shared" si="9"/>
        <v>0</v>
      </c>
      <c r="R408" s="41"/>
    </row>
    <row r="409" spans="2:18" ht="15.6" x14ac:dyDescent="0.3">
      <c r="B409" s="34">
        <f t="shared" si="11"/>
        <v>1678.7</v>
      </c>
      <c r="C409" s="35">
        <v>933</v>
      </c>
      <c r="D409" s="34">
        <f t="shared" si="10"/>
        <v>1678.7</v>
      </c>
      <c r="E409" s="36">
        <v>45112</v>
      </c>
      <c r="F409" s="37">
        <v>1679.4</v>
      </c>
      <c r="G409" s="36">
        <v>45113</v>
      </c>
      <c r="H409" s="38">
        <f t="shared" si="8"/>
        <v>0.70000000000004547</v>
      </c>
      <c r="I409" s="29">
        <f t="shared" si="7"/>
        <v>4</v>
      </c>
      <c r="L409" s="33"/>
      <c r="M409" s="191">
        <v>45177</v>
      </c>
      <c r="N409" s="34">
        <f t="shared" si="6"/>
        <v>370</v>
      </c>
      <c r="O409" s="37">
        <v>0</v>
      </c>
      <c r="P409" s="35">
        <v>370</v>
      </c>
      <c r="Q409" s="40">
        <f t="shared" si="9"/>
        <v>0</v>
      </c>
      <c r="R409" s="41"/>
    </row>
    <row r="410" spans="2:18" ht="15.6" x14ac:dyDescent="0.3">
      <c r="B410" s="34">
        <f t="shared" si="11"/>
        <v>1679.4</v>
      </c>
      <c r="C410" s="35">
        <v>937</v>
      </c>
      <c r="D410" s="34">
        <f t="shared" si="10"/>
        <v>1679.4</v>
      </c>
      <c r="E410" s="36">
        <v>45113</v>
      </c>
      <c r="F410" s="37">
        <v>1679.4</v>
      </c>
      <c r="G410" s="36">
        <v>45114</v>
      </c>
      <c r="H410" s="38">
        <f t="shared" si="8"/>
        <v>0</v>
      </c>
      <c r="I410" s="29">
        <f t="shared" si="7"/>
        <v>4</v>
      </c>
      <c r="L410" s="33"/>
      <c r="M410" s="191">
        <v>45178</v>
      </c>
      <c r="N410" s="34">
        <f t="shared" si="6"/>
        <v>370</v>
      </c>
      <c r="O410" s="37">
        <v>0</v>
      </c>
      <c r="P410" s="35">
        <v>370</v>
      </c>
      <c r="Q410" s="40">
        <f t="shared" si="9"/>
        <v>0</v>
      </c>
      <c r="R410" s="41"/>
    </row>
    <row r="411" spans="2:18" ht="15.6" x14ac:dyDescent="0.3">
      <c r="B411" s="34">
        <f t="shared" si="11"/>
        <v>1679.4</v>
      </c>
      <c r="C411" s="35">
        <v>938</v>
      </c>
      <c r="D411" s="34">
        <f t="shared" si="10"/>
        <v>1679.4</v>
      </c>
      <c r="E411" s="36">
        <v>45114</v>
      </c>
      <c r="F411" s="37">
        <v>1684.1</v>
      </c>
      <c r="G411" s="36">
        <v>45115</v>
      </c>
      <c r="H411" s="38">
        <f t="shared" si="8"/>
        <v>4.6999999999998181</v>
      </c>
      <c r="I411" s="29">
        <f t="shared" si="7"/>
        <v>1</v>
      </c>
      <c r="L411" s="33"/>
      <c r="M411" s="191">
        <v>45179</v>
      </c>
      <c r="N411" s="34">
        <f t="shared" si="6"/>
        <v>370</v>
      </c>
      <c r="O411" s="37">
        <v>0</v>
      </c>
      <c r="P411" s="35">
        <v>350</v>
      </c>
      <c r="Q411" s="40">
        <f t="shared" si="9"/>
        <v>20</v>
      </c>
      <c r="R411" s="41"/>
    </row>
    <row r="412" spans="2:18" ht="15.6" x14ac:dyDescent="0.3">
      <c r="B412" s="34">
        <f t="shared" si="11"/>
        <v>1684.1</v>
      </c>
      <c r="C412" s="35">
        <v>941</v>
      </c>
      <c r="D412" s="34">
        <f t="shared" si="10"/>
        <v>1684.1</v>
      </c>
      <c r="E412" s="36">
        <v>45115</v>
      </c>
      <c r="F412" s="37">
        <v>1688.4</v>
      </c>
      <c r="G412" s="36">
        <v>45116</v>
      </c>
      <c r="H412" s="38">
        <f t="shared" si="8"/>
        <v>4.3000000000001819</v>
      </c>
      <c r="I412" s="29">
        <f t="shared" si="7"/>
        <v>3</v>
      </c>
      <c r="L412" s="33"/>
      <c r="M412" s="191">
        <v>45180</v>
      </c>
      <c r="N412" s="34">
        <f t="shared" si="6"/>
        <v>350</v>
      </c>
      <c r="O412" s="37">
        <v>0</v>
      </c>
      <c r="P412" s="35">
        <v>350</v>
      </c>
      <c r="Q412" s="40">
        <f t="shared" si="9"/>
        <v>0</v>
      </c>
      <c r="R412" s="41"/>
    </row>
    <row r="413" spans="2:18" ht="15.6" x14ac:dyDescent="0.3">
      <c r="B413" s="34">
        <f t="shared" si="11"/>
        <v>1688.4</v>
      </c>
      <c r="C413" s="35">
        <v>943</v>
      </c>
      <c r="D413" s="34">
        <f t="shared" si="10"/>
        <v>1688.4</v>
      </c>
      <c r="E413" s="36">
        <v>45116</v>
      </c>
      <c r="F413" s="37">
        <v>1690.1</v>
      </c>
      <c r="G413" s="36">
        <v>45117</v>
      </c>
      <c r="H413" s="38">
        <f t="shared" si="8"/>
        <v>1.6999999999998181</v>
      </c>
      <c r="I413" s="29">
        <f t="shared" si="7"/>
        <v>2</v>
      </c>
      <c r="L413" s="33"/>
      <c r="M413" s="191">
        <v>45181</v>
      </c>
      <c r="N413" s="34">
        <f t="shared" ref="N413:N667" si="12">(P412)</f>
        <v>350</v>
      </c>
      <c r="O413" s="37">
        <v>0</v>
      </c>
      <c r="P413" s="35">
        <v>350</v>
      </c>
      <c r="Q413" s="40">
        <f t="shared" si="9"/>
        <v>0</v>
      </c>
      <c r="R413" s="41"/>
    </row>
    <row r="414" spans="2:18" ht="15.6" x14ac:dyDescent="0.3">
      <c r="B414" s="34">
        <f t="shared" si="11"/>
        <v>1690.1</v>
      </c>
      <c r="C414" s="35">
        <v>945</v>
      </c>
      <c r="D414" s="34">
        <f t="shared" si="10"/>
        <v>1690.1</v>
      </c>
      <c r="E414" s="36">
        <v>45117</v>
      </c>
      <c r="F414" s="37">
        <v>1690.3</v>
      </c>
      <c r="G414" s="36">
        <v>45118</v>
      </c>
      <c r="H414" s="38">
        <f t="shared" si="8"/>
        <v>0.20000000000004547</v>
      </c>
      <c r="I414" s="29">
        <f t="shared" si="7"/>
        <v>2</v>
      </c>
      <c r="L414" s="33"/>
      <c r="M414" s="191">
        <v>45182</v>
      </c>
      <c r="N414" s="34">
        <f t="shared" si="12"/>
        <v>350</v>
      </c>
      <c r="O414" s="37">
        <v>0</v>
      </c>
      <c r="P414" s="35">
        <v>300</v>
      </c>
      <c r="Q414" s="40">
        <f t="shared" si="9"/>
        <v>50</v>
      </c>
      <c r="R414" s="41"/>
    </row>
    <row r="415" spans="2:18" ht="15.6" x14ac:dyDescent="0.3">
      <c r="B415" s="34">
        <f t="shared" si="11"/>
        <v>1690.3</v>
      </c>
      <c r="C415" s="35">
        <v>948</v>
      </c>
      <c r="D415" s="34">
        <f t="shared" si="10"/>
        <v>1690.3</v>
      </c>
      <c r="E415" s="36">
        <v>45118</v>
      </c>
      <c r="F415" s="37">
        <v>1690.3</v>
      </c>
      <c r="G415" s="36">
        <v>45119</v>
      </c>
      <c r="H415" s="38">
        <f t="shared" si="8"/>
        <v>0</v>
      </c>
      <c r="I415" s="29">
        <f t="shared" si="7"/>
        <v>3</v>
      </c>
      <c r="L415" s="33"/>
      <c r="M415" s="191">
        <v>45183</v>
      </c>
      <c r="N415" s="34">
        <f t="shared" si="12"/>
        <v>300</v>
      </c>
      <c r="O415" s="37">
        <v>0</v>
      </c>
      <c r="P415" s="35">
        <v>290</v>
      </c>
      <c r="Q415" s="40">
        <f t="shared" si="9"/>
        <v>10</v>
      </c>
      <c r="R415" s="41"/>
    </row>
    <row r="416" spans="2:18" ht="15.6" x14ac:dyDescent="0.3">
      <c r="B416" s="34">
        <f t="shared" si="11"/>
        <v>1690.3</v>
      </c>
      <c r="C416" s="35">
        <v>948</v>
      </c>
      <c r="D416" s="34">
        <f t="shared" si="10"/>
        <v>1690.3</v>
      </c>
      <c r="E416" s="36">
        <v>45119</v>
      </c>
      <c r="F416" s="37">
        <v>1690.3</v>
      </c>
      <c r="G416" s="36">
        <v>45120</v>
      </c>
      <c r="H416" s="38">
        <f t="shared" si="8"/>
        <v>0</v>
      </c>
      <c r="I416" s="29">
        <f t="shared" si="7"/>
        <v>0</v>
      </c>
      <c r="L416" s="33"/>
      <c r="M416" s="191">
        <v>45184</v>
      </c>
      <c r="N416" s="34">
        <f t="shared" si="12"/>
        <v>290</v>
      </c>
      <c r="O416" s="37">
        <v>0</v>
      </c>
      <c r="P416" s="35">
        <v>290</v>
      </c>
      <c r="Q416" s="40">
        <f t="shared" si="9"/>
        <v>0</v>
      </c>
      <c r="R416" s="41"/>
    </row>
    <row r="417" spans="2:20" ht="15.6" x14ac:dyDescent="0.3">
      <c r="B417" s="34">
        <f t="shared" si="11"/>
        <v>1690.3</v>
      </c>
      <c r="C417" s="35">
        <v>948</v>
      </c>
      <c r="D417" s="34">
        <f t="shared" si="10"/>
        <v>1690.3</v>
      </c>
      <c r="E417" s="36">
        <v>45120</v>
      </c>
      <c r="F417" s="37">
        <v>1690.3</v>
      </c>
      <c r="G417" s="36">
        <v>45121</v>
      </c>
      <c r="H417" s="38">
        <f t="shared" si="8"/>
        <v>0</v>
      </c>
      <c r="I417" s="29">
        <f t="shared" si="7"/>
        <v>0</v>
      </c>
      <c r="L417" s="33"/>
      <c r="M417" s="191">
        <v>45185</v>
      </c>
      <c r="N417" s="34">
        <f t="shared" si="12"/>
        <v>290</v>
      </c>
      <c r="O417" s="37">
        <v>0</v>
      </c>
      <c r="P417" s="35">
        <v>290</v>
      </c>
      <c r="Q417" s="40">
        <f t="shared" si="9"/>
        <v>0</v>
      </c>
      <c r="R417" s="41"/>
    </row>
    <row r="418" spans="2:20" ht="15.6" x14ac:dyDescent="0.3">
      <c r="B418" s="34">
        <f t="shared" si="11"/>
        <v>1690.3</v>
      </c>
      <c r="C418" s="35">
        <v>948</v>
      </c>
      <c r="D418" s="34">
        <f t="shared" si="10"/>
        <v>1690.3</v>
      </c>
      <c r="E418" s="36">
        <v>45121</v>
      </c>
      <c r="F418" s="37">
        <v>1703.6</v>
      </c>
      <c r="G418" s="36">
        <v>45122</v>
      </c>
      <c r="H418" s="38">
        <f t="shared" si="8"/>
        <v>13.299999999999955</v>
      </c>
      <c r="I418" s="29">
        <f t="shared" si="7"/>
        <v>0</v>
      </c>
      <c r="L418" s="33"/>
      <c r="M418" s="191">
        <v>45186</v>
      </c>
      <c r="N418" s="34">
        <f t="shared" si="12"/>
        <v>290</v>
      </c>
      <c r="O418" s="37">
        <v>0</v>
      </c>
      <c r="P418" s="35">
        <v>290</v>
      </c>
      <c r="Q418" s="40">
        <f t="shared" si="9"/>
        <v>0</v>
      </c>
      <c r="R418" s="41"/>
    </row>
    <row r="419" spans="2:20" ht="15.6" x14ac:dyDescent="0.3">
      <c r="B419" s="34">
        <f t="shared" si="11"/>
        <v>1703.6</v>
      </c>
      <c r="C419" s="35">
        <v>949</v>
      </c>
      <c r="D419" s="34">
        <f t="shared" si="10"/>
        <v>1703.6</v>
      </c>
      <c r="E419" s="36">
        <v>45122</v>
      </c>
      <c r="F419" s="37">
        <v>1707.3</v>
      </c>
      <c r="G419" s="36">
        <v>45123</v>
      </c>
      <c r="H419" s="38">
        <f t="shared" si="8"/>
        <v>3.7000000000000455</v>
      </c>
      <c r="I419" s="29">
        <f t="shared" si="7"/>
        <v>1</v>
      </c>
      <c r="L419" s="33"/>
      <c r="M419" s="191">
        <v>45187</v>
      </c>
      <c r="N419" s="34">
        <f t="shared" si="12"/>
        <v>290</v>
      </c>
      <c r="O419" s="37">
        <v>0</v>
      </c>
      <c r="P419" s="35">
        <v>290</v>
      </c>
      <c r="Q419" s="40">
        <f t="shared" si="9"/>
        <v>0</v>
      </c>
      <c r="R419" s="41"/>
    </row>
    <row r="420" spans="2:20" ht="15.6" x14ac:dyDescent="0.3">
      <c r="B420" s="34">
        <f t="shared" si="11"/>
        <v>1707.3</v>
      </c>
      <c r="C420" s="35">
        <v>950</v>
      </c>
      <c r="D420" s="34">
        <f t="shared" si="10"/>
        <v>1707.3</v>
      </c>
      <c r="E420" s="36">
        <v>45123</v>
      </c>
      <c r="F420" s="37">
        <v>1707.3</v>
      </c>
      <c r="G420" s="36">
        <v>45124</v>
      </c>
      <c r="H420" s="38">
        <f t="shared" si="8"/>
        <v>0</v>
      </c>
      <c r="I420" s="29">
        <f t="shared" si="7"/>
        <v>1</v>
      </c>
      <c r="L420" s="33"/>
      <c r="M420" s="191">
        <v>45188</v>
      </c>
      <c r="N420" s="34">
        <f t="shared" si="12"/>
        <v>290</v>
      </c>
      <c r="O420" s="37">
        <v>0</v>
      </c>
      <c r="P420" s="35">
        <v>290</v>
      </c>
      <c r="Q420" s="40">
        <f t="shared" si="9"/>
        <v>0</v>
      </c>
      <c r="R420" s="41"/>
    </row>
    <row r="421" spans="2:20" ht="15.6" x14ac:dyDescent="0.3">
      <c r="B421" s="34">
        <f t="shared" si="11"/>
        <v>1707.3</v>
      </c>
      <c r="C421" s="35">
        <v>950</v>
      </c>
      <c r="D421" s="34">
        <f t="shared" si="10"/>
        <v>1707.3</v>
      </c>
      <c r="E421" s="36">
        <v>45124</v>
      </c>
      <c r="F421" s="37">
        <v>1707.3</v>
      </c>
      <c r="G421" s="36">
        <v>45125</v>
      </c>
      <c r="H421" s="38">
        <f t="shared" si="8"/>
        <v>0</v>
      </c>
      <c r="I421" s="29">
        <f t="shared" si="7"/>
        <v>0</v>
      </c>
      <c r="L421" s="33"/>
      <c r="M421" s="191">
        <v>45189</v>
      </c>
      <c r="N421" s="34">
        <f t="shared" si="12"/>
        <v>290</v>
      </c>
      <c r="O421" s="37">
        <v>0</v>
      </c>
      <c r="P421" s="35">
        <v>290</v>
      </c>
      <c r="Q421" s="40">
        <f t="shared" si="9"/>
        <v>0</v>
      </c>
      <c r="R421" s="41"/>
    </row>
    <row r="422" spans="2:20" ht="15.6" x14ac:dyDescent="0.3">
      <c r="B422" s="34">
        <f t="shared" si="11"/>
        <v>1707.3</v>
      </c>
      <c r="C422" s="35">
        <v>951</v>
      </c>
      <c r="D422" s="34">
        <f t="shared" si="10"/>
        <v>1707.3</v>
      </c>
      <c r="E422" s="36">
        <v>45125</v>
      </c>
      <c r="F422" s="37">
        <v>1707.4</v>
      </c>
      <c r="G422" s="36">
        <v>45126</v>
      </c>
      <c r="H422" s="38">
        <f t="shared" si="8"/>
        <v>0.10000000000013642</v>
      </c>
      <c r="I422" s="29">
        <f t="shared" si="7"/>
        <v>1</v>
      </c>
      <c r="L422" s="33"/>
      <c r="M422" s="191">
        <v>45190</v>
      </c>
      <c r="N422" s="34">
        <f t="shared" si="12"/>
        <v>290</v>
      </c>
      <c r="O422" s="37">
        <v>0</v>
      </c>
      <c r="P422" s="35">
        <v>290</v>
      </c>
      <c r="Q422" s="40">
        <f t="shared" si="9"/>
        <v>0</v>
      </c>
      <c r="R422" s="41"/>
    </row>
    <row r="423" spans="2:20" ht="15.6" x14ac:dyDescent="0.3">
      <c r="B423" s="34">
        <f t="shared" si="11"/>
        <v>1707.4</v>
      </c>
      <c r="C423" s="35">
        <v>954</v>
      </c>
      <c r="D423" s="34">
        <f t="shared" si="10"/>
        <v>1707.4</v>
      </c>
      <c r="E423" s="36">
        <v>45126</v>
      </c>
      <c r="F423" s="37">
        <v>1709.3</v>
      </c>
      <c r="G423" s="36">
        <v>45127</v>
      </c>
      <c r="H423" s="38">
        <f t="shared" si="8"/>
        <v>1.8999999999998636</v>
      </c>
      <c r="I423" s="29">
        <f t="shared" si="7"/>
        <v>3</v>
      </c>
      <c r="L423" s="33"/>
      <c r="M423" s="191">
        <v>45191</v>
      </c>
      <c r="N423" s="34">
        <f t="shared" si="12"/>
        <v>290</v>
      </c>
      <c r="O423" s="37">
        <v>0</v>
      </c>
      <c r="P423" s="35">
        <v>290</v>
      </c>
      <c r="Q423" s="40">
        <f t="shared" si="9"/>
        <v>0</v>
      </c>
      <c r="R423" s="41"/>
    </row>
    <row r="424" spans="2:20" ht="15.6" x14ac:dyDescent="0.3">
      <c r="B424" s="34">
        <f t="shared" si="11"/>
        <v>1709.3</v>
      </c>
      <c r="C424" s="35">
        <v>954</v>
      </c>
      <c r="D424" s="34">
        <f t="shared" si="10"/>
        <v>1709.3</v>
      </c>
      <c r="E424" s="36">
        <v>45127</v>
      </c>
      <c r="F424" s="37">
        <v>1709.3</v>
      </c>
      <c r="G424" s="36">
        <v>45128</v>
      </c>
      <c r="H424" s="38">
        <f t="shared" si="8"/>
        <v>0</v>
      </c>
      <c r="I424" s="29">
        <f t="shared" si="7"/>
        <v>0</v>
      </c>
      <c r="L424" s="33"/>
      <c r="M424" s="191">
        <v>45192</v>
      </c>
      <c r="N424" s="34">
        <f t="shared" si="12"/>
        <v>290</v>
      </c>
      <c r="O424" s="37">
        <v>0</v>
      </c>
      <c r="P424" s="35">
        <v>290</v>
      </c>
      <c r="Q424" s="40">
        <f t="shared" si="9"/>
        <v>0</v>
      </c>
      <c r="R424" s="41"/>
    </row>
    <row r="425" spans="2:20" ht="15.6" x14ac:dyDescent="0.3">
      <c r="B425" s="34">
        <f t="shared" si="11"/>
        <v>1709.3</v>
      </c>
      <c r="C425" s="35">
        <v>955</v>
      </c>
      <c r="D425" s="34">
        <f t="shared" si="10"/>
        <v>1709.3</v>
      </c>
      <c r="E425" s="36">
        <v>45128</v>
      </c>
      <c r="F425" s="37">
        <v>1712.7</v>
      </c>
      <c r="G425" s="36">
        <v>45129</v>
      </c>
      <c r="H425" s="38">
        <f t="shared" si="8"/>
        <v>3.4000000000000909</v>
      </c>
      <c r="I425" s="29">
        <f t="shared" si="7"/>
        <v>1</v>
      </c>
      <c r="L425" s="33"/>
      <c r="M425" s="191">
        <v>45193</v>
      </c>
      <c r="N425" s="34">
        <f t="shared" si="12"/>
        <v>290</v>
      </c>
      <c r="O425" s="37">
        <v>0</v>
      </c>
      <c r="P425" s="35">
        <v>270</v>
      </c>
      <c r="Q425" s="40">
        <f t="shared" si="9"/>
        <v>20</v>
      </c>
      <c r="R425" s="41"/>
    </row>
    <row r="426" spans="2:20" ht="15.6" x14ac:dyDescent="0.3">
      <c r="B426" s="34">
        <f t="shared" si="11"/>
        <v>1712.7</v>
      </c>
      <c r="C426" s="35">
        <v>956</v>
      </c>
      <c r="D426" s="34">
        <f t="shared" si="10"/>
        <v>1712.7</v>
      </c>
      <c r="E426" s="36">
        <v>45129</v>
      </c>
      <c r="F426" s="37">
        <v>1716.4</v>
      </c>
      <c r="G426" s="36">
        <v>45130</v>
      </c>
      <c r="H426" s="38">
        <f t="shared" si="8"/>
        <v>3.7000000000000455</v>
      </c>
      <c r="I426" s="29">
        <f t="shared" si="7"/>
        <v>1</v>
      </c>
      <c r="L426" s="33"/>
      <c r="M426" s="191">
        <v>45194</v>
      </c>
      <c r="N426" s="34">
        <f t="shared" si="12"/>
        <v>270</v>
      </c>
      <c r="O426" s="37">
        <v>0</v>
      </c>
      <c r="P426" s="35">
        <v>270</v>
      </c>
      <c r="Q426" s="40">
        <f t="shared" si="9"/>
        <v>0</v>
      </c>
      <c r="R426" s="41"/>
    </row>
    <row r="427" spans="2:20" ht="15.6" x14ac:dyDescent="0.3">
      <c r="B427" s="34">
        <f t="shared" si="11"/>
        <v>1716.4</v>
      </c>
      <c r="C427" s="35">
        <v>958</v>
      </c>
      <c r="D427" s="34">
        <f t="shared" si="10"/>
        <v>1716.4</v>
      </c>
      <c r="E427" s="36">
        <v>45130</v>
      </c>
      <c r="F427" s="37">
        <v>1716.4</v>
      </c>
      <c r="G427" s="36">
        <v>45131</v>
      </c>
      <c r="H427" s="38">
        <f t="shared" si="8"/>
        <v>0</v>
      </c>
      <c r="I427" s="29">
        <f t="shared" si="7"/>
        <v>2</v>
      </c>
      <c r="L427" s="33"/>
      <c r="M427" s="191">
        <v>45195</v>
      </c>
      <c r="N427" s="34">
        <f t="shared" si="12"/>
        <v>270</v>
      </c>
      <c r="O427" s="37">
        <v>0</v>
      </c>
      <c r="P427" s="35">
        <v>270</v>
      </c>
      <c r="Q427" s="40">
        <f t="shared" si="9"/>
        <v>0</v>
      </c>
      <c r="R427" s="41"/>
    </row>
    <row r="428" spans="2:20" ht="15.6" x14ac:dyDescent="0.3">
      <c r="B428" s="34">
        <f t="shared" si="11"/>
        <v>1716.4</v>
      </c>
      <c r="C428" s="35">
        <v>959</v>
      </c>
      <c r="D428" s="34">
        <f t="shared" si="10"/>
        <v>1716.4</v>
      </c>
      <c r="E428" s="36">
        <v>45131</v>
      </c>
      <c r="F428" s="37">
        <v>1716.8</v>
      </c>
      <c r="G428" s="36">
        <v>45132</v>
      </c>
      <c r="H428" s="38">
        <f t="shared" si="8"/>
        <v>0.39999999999986358</v>
      </c>
      <c r="I428" s="29">
        <f t="shared" si="7"/>
        <v>1</v>
      </c>
      <c r="L428" s="33"/>
      <c r="M428" s="191">
        <v>45196</v>
      </c>
      <c r="N428" s="34">
        <f t="shared" si="12"/>
        <v>270</v>
      </c>
      <c r="O428" s="37">
        <v>0</v>
      </c>
      <c r="P428" s="35">
        <v>270</v>
      </c>
      <c r="Q428" s="40">
        <f t="shared" si="9"/>
        <v>0</v>
      </c>
      <c r="R428" s="41"/>
    </row>
    <row r="429" spans="2:20" ht="15.6" x14ac:dyDescent="0.3">
      <c r="B429" s="34">
        <f t="shared" si="11"/>
        <v>1716.8</v>
      </c>
      <c r="C429" s="35">
        <v>962</v>
      </c>
      <c r="D429" s="34">
        <f t="shared" si="10"/>
        <v>1716.8</v>
      </c>
      <c r="E429" s="36">
        <v>45132</v>
      </c>
      <c r="F429" s="37">
        <v>1716.8</v>
      </c>
      <c r="G429" s="36">
        <v>45133</v>
      </c>
      <c r="H429" s="38">
        <f t="shared" si="8"/>
        <v>0</v>
      </c>
      <c r="I429" s="29">
        <f t="shared" si="7"/>
        <v>3</v>
      </c>
      <c r="L429" s="33"/>
      <c r="M429" s="191">
        <v>45197</v>
      </c>
      <c r="N429" s="34">
        <f t="shared" si="12"/>
        <v>270</v>
      </c>
      <c r="O429" s="37">
        <v>0</v>
      </c>
      <c r="P429" s="35">
        <v>250</v>
      </c>
      <c r="Q429" s="40">
        <f t="shared" si="9"/>
        <v>20</v>
      </c>
      <c r="R429" s="41"/>
    </row>
    <row r="430" spans="2:20" ht="15.6" x14ac:dyDescent="0.3">
      <c r="B430" s="34">
        <f t="shared" si="11"/>
        <v>1716.8</v>
      </c>
      <c r="C430" s="35">
        <v>962</v>
      </c>
      <c r="D430" s="34">
        <f t="shared" si="10"/>
        <v>1716.8</v>
      </c>
      <c r="E430" s="36">
        <v>45133</v>
      </c>
      <c r="F430" s="37">
        <v>1716.8</v>
      </c>
      <c r="G430" s="36">
        <v>45134</v>
      </c>
      <c r="H430" s="38">
        <f t="shared" si="8"/>
        <v>0</v>
      </c>
      <c r="I430" s="29">
        <f t="shared" si="7"/>
        <v>0</v>
      </c>
      <c r="L430" s="33"/>
      <c r="M430" s="191">
        <v>45198</v>
      </c>
      <c r="N430" s="34">
        <f t="shared" si="12"/>
        <v>250</v>
      </c>
      <c r="O430" s="37">
        <v>0</v>
      </c>
      <c r="P430" s="35">
        <v>240</v>
      </c>
      <c r="Q430" s="40">
        <f t="shared" si="9"/>
        <v>10</v>
      </c>
      <c r="R430" s="41"/>
    </row>
    <row r="431" spans="2:20" ht="15.6" x14ac:dyDescent="0.3">
      <c r="B431" s="34">
        <f t="shared" si="11"/>
        <v>1716.8</v>
      </c>
      <c r="C431" s="35">
        <v>962</v>
      </c>
      <c r="D431" s="34">
        <f t="shared" si="10"/>
        <v>1716.8</v>
      </c>
      <c r="E431" s="36">
        <v>45134</v>
      </c>
      <c r="F431" s="37">
        <v>1716.9</v>
      </c>
      <c r="G431" s="36">
        <v>45135</v>
      </c>
      <c r="H431" s="38">
        <f t="shared" si="8"/>
        <v>0.10000000000013642</v>
      </c>
      <c r="I431" s="29">
        <f t="shared" si="7"/>
        <v>0</v>
      </c>
      <c r="L431" s="33"/>
      <c r="M431" s="191">
        <v>45199</v>
      </c>
      <c r="N431" s="34">
        <f t="shared" si="12"/>
        <v>240</v>
      </c>
      <c r="O431" s="37">
        <v>300</v>
      </c>
      <c r="P431" s="35">
        <v>510</v>
      </c>
      <c r="Q431" s="40">
        <f t="shared" si="9"/>
        <v>30</v>
      </c>
      <c r="R431" s="41"/>
    </row>
    <row r="432" spans="2:20" ht="15.6" x14ac:dyDescent="0.3">
      <c r="B432" s="34">
        <f t="shared" si="11"/>
        <v>1716.9</v>
      </c>
      <c r="C432" s="35">
        <v>962</v>
      </c>
      <c r="D432" s="34">
        <f t="shared" si="10"/>
        <v>1716.9</v>
      </c>
      <c r="E432" s="36">
        <v>45135</v>
      </c>
      <c r="F432" s="37">
        <v>1717</v>
      </c>
      <c r="G432" s="36">
        <v>45136</v>
      </c>
      <c r="H432" s="38">
        <f t="shared" si="8"/>
        <v>9.9999999999909051E-2</v>
      </c>
      <c r="I432" s="29">
        <f t="shared" si="7"/>
        <v>0</v>
      </c>
      <c r="L432" s="33"/>
      <c r="M432" s="191">
        <v>45200</v>
      </c>
      <c r="N432" s="34">
        <f t="shared" si="12"/>
        <v>510</v>
      </c>
      <c r="O432" s="37">
        <v>0</v>
      </c>
      <c r="P432" s="35">
        <v>510</v>
      </c>
      <c r="Q432" s="40">
        <f t="shared" si="9"/>
        <v>0</v>
      </c>
      <c r="R432" s="41"/>
      <c r="T432" s="48">
        <f>SUM(Q432:Q523)</f>
        <v>965</v>
      </c>
    </row>
    <row r="433" spans="2:18" ht="15.6" x14ac:dyDescent="0.3">
      <c r="B433" s="34">
        <f t="shared" si="11"/>
        <v>1717</v>
      </c>
      <c r="C433" s="35">
        <v>963</v>
      </c>
      <c r="D433" s="34">
        <f t="shared" si="10"/>
        <v>1717</v>
      </c>
      <c r="E433" s="36">
        <v>45136</v>
      </c>
      <c r="F433" s="37">
        <v>1717</v>
      </c>
      <c r="G433" s="36">
        <v>45137</v>
      </c>
      <c r="H433" s="38">
        <f t="shared" si="8"/>
        <v>0</v>
      </c>
      <c r="I433" s="29">
        <f t="shared" si="7"/>
        <v>1</v>
      </c>
      <c r="L433" s="33"/>
      <c r="M433" s="191">
        <v>45201</v>
      </c>
      <c r="N433" s="34">
        <f t="shared" si="12"/>
        <v>510</v>
      </c>
      <c r="O433" s="37">
        <v>0</v>
      </c>
      <c r="P433" s="35">
        <v>510</v>
      </c>
      <c r="Q433" s="40">
        <f t="shared" si="9"/>
        <v>0</v>
      </c>
      <c r="R433" s="41"/>
    </row>
    <row r="434" spans="2:18" ht="15.6" x14ac:dyDescent="0.3">
      <c r="B434" s="34">
        <f t="shared" si="11"/>
        <v>1717</v>
      </c>
      <c r="C434" s="35">
        <v>963</v>
      </c>
      <c r="D434" s="34">
        <f t="shared" si="10"/>
        <v>1717</v>
      </c>
      <c r="E434" s="36">
        <v>45137</v>
      </c>
      <c r="F434" s="37">
        <v>1717.7</v>
      </c>
      <c r="G434" s="36">
        <v>45138</v>
      </c>
      <c r="H434" s="38">
        <f t="shared" si="8"/>
        <v>0.70000000000004547</v>
      </c>
      <c r="I434" s="29">
        <f t="shared" si="7"/>
        <v>0</v>
      </c>
      <c r="L434" s="33"/>
      <c r="M434" s="191">
        <v>45202</v>
      </c>
      <c r="N434" s="34">
        <f t="shared" si="12"/>
        <v>510</v>
      </c>
      <c r="O434" s="37">
        <v>0</v>
      </c>
      <c r="P434" s="35">
        <v>510</v>
      </c>
      <c r="Q434" s="40">
        <f t="shared" si="9"/>
        <v>0</v>
      </c>
      <c r="R434" s="41"/>
    </row>
    <row r="435" spans="2:18" ht="15.6" x14ac:dyDescent="0.3">
      <c r="B435" s="34">
        <f t="shared" si="11"/>
        <v>1717.7</v>
      </c>
      <c r="C435" s="35">
        <v>964</v>
      </c>
      <c r="D435" s="34">
        <f t="shared" si="10"/>
        <v>1717.7</v>
      </c>
      <c r="E435" s="36">
        <v>45138</v>
      </c>
      <c r="F435" s="37">
        <v>1720.2</v>
      </c>
      <c r="G435" s="36">
        <v>45139</v>
      </c>
      <c r="H435" s="38">
        <f t="shared" si="8"/>
        <v>2.5</v>
      </c>
      <c r="I435" s="29">
        <f t="shared" si="7"/>
        <v>1</v>
      </c>
      <c r="L435" s="33"/>
      <c r="M435" s="191">
        <v>45203</v>
      </c>
      <c r="N435" s="34">
        <f t="shared" si="12"/>
        <v>510</v>
      </c>
      <c r="O435" s="37">
        <v>0</v>
      </c>
      <c r="P435" s="35">
        <v>500</v>
      </c>
      <c r="Q435" s="40">
        <f t="shared" si="9"/>
        <v>10</v>
      </c>
      <c r="R435" s="41"/>
    </row>
    <row r="436" spans="2:18" ht="15.6" x14ac:dyDescent="0.3">
      <c r="B436" s="34">
        <f t="shared" si="11"/>
        <v>1720.2</v>
      </c>
      <c r="C436" s="35">
        <v>969</v>
      </c>
      <c r="D436" s="34">
        <f t="shared" si="10"/>
        <v>1720.2</v>
      </c>
      <c r="E436" s="36">
        <v>45139</v>
      </c>
      <c r="F436" s="37">
        <v>1720.3</v>
      </c>
      <c r="G436" s="36">
        <v>45140</v>
      </c>
      <c r="H436" s="38">
        <f t="shared" si="8"/>
        <v>9.9999999999909051E-2</v>
      </c>
      <c r="I436" s="29">
        <f t="shared" si="7"/>
        <v>5</v>
      </c>
      <c r="L436" s="33"/>
      <c r="M436" s="191">
        <v>45204</v>
      </c>
      <c r="N436" s="34">
        <f t="shared" si="12"/>
        <v>500</v>
      </c>
      <c r="O436" s="37">
        <v>0</v>
      </c>
      <c r="P436" s="35">
        <v>500</v>
      </c>
      <c r="Q436" s="40">
        <f t="shared" si="9"/>
        <v>0</v>
      </c>
      <c r="R436" s="41"/>
    </row>
    <row r="437" spans="2:18" ht="15.6" x14ac:dyDescent="0.3">
      <c r="B437" s="34">
        <f t="shared" si="11"/>
        <v>1720.3</v>
      </c>
      <c r="C437" s="35">
        <v>970</v>
      </c>
      <c r="D437" s="34">
        <f t="shared" si="10"/>
        <v>1720.3</v>
      </c>
      <c r="E437" s="36">
        <v>45140</v>
      </c>
      <c r="F437" s="37">
        <v>1720.3</v>
      </c>
      <c r="G437" s="36">
        <v>45141</v>
      </c>
      <c r="H437" s="38">
        <f t="shared" si="8"/>
        <v>0</v>
      </c>
      <c r="I437" s="29">
        <f t="shared" si="7"/>
        <v>1</v>
      </c>
      <c r="L437" s="33"/>
      <c r="M437" s="191">
        <v>45205</v>
      </c>
      <c r="N437" s="34">
        <f t="shared" si="12"/>
        <v>500</v>
      </c>
      <c r="O437" s="37">
        <v>0</v>
      </c>
      <c r="P437" s="35">
        <v>500</v>
      </c>
      <c r="Q437" s="40">
        <f t="shared" si="9"/>
        <v>0</v>
      </c>
      <c r="R437" s="41"/>
    </row>
    <row r="438" spans="2:18" ht="15.6" x14ac:dyDescent="0.3">
      <c r="B438" s="34">
        <f t="shared" si="11"/>
        <v>1720.3</v>
      </c>
      <c r="C438" s="35">
        <v>971</v>
      </c>
      <c r="D438" s="34">
        <f t="shared" si="10"/>
        <v>1720.3</v>
      </c>
      <c r="E438" s="36">
        <v>45141</v>
      </c>
      <c r="F438" s="37">
        <v>1720.4</v>
      </c>
      <c r="G438" s="36">
        <v>45142</v>
      </c>
      <c r="H438" s="38">
        <f t="shared" si="8"/>
        <v>0.10000000000013642</v>
      </c>
      <c r="I438" s="29">
        <f t="shared" si="7"/>
        <v>1</v>
      </c>
      <c r="L438" s="33"/>
      <c r="M438" s="191">
        <v>45206</v>
      </c>
      <c r="N438" s="34">
        <f t="shared" si="12"/>
        <v>500</v>
      </c>
      <c r="O438" s="37">
        <v>0</v>
      </c>
      <c r="P438" s="35">
        <v>490</v>
      </c>
      <c r="Q438" s="40">
        <f t="shared" si="9"/>
        <v>10</v>
      </c>
      <c r="R438" s="41"/>
    </row>
    <row r="439" spans="2:18" ht="15.6" x14ac:dyDescent="0.3">
      <c r="B439" s="34">
        <f t="shared" si="11"/>
        <v>1720.4</v>
      </c>
      <c r="C439" s="35">
        <v>971</v>
      </c>
      <c r="D439" s="34">
        <f t="shared" si="10"/>
        <v>1720.4</v>
      </c>
      <c r="E439" s="36">
        <v>45142</v>
      </c>
      <c r="F439" s="37">
        <v>1720.4</v>
      </c>
      <c r="G439" s="36">
        <v>45143</v>
      </c>
      <c r="H439" s="38">
        <f t="shared" si="8"/>
        <v>0</v>
      </c>
      <c r="I439" s="29">
        <f t="shared" si="7"/>
        <v>0</v>
      </c>
      <c r="L439" s="33"/>
      <c r="M439" s="191">
        <v>45207</v>
      </c>
      <c r="N439" s="34">
        <f t="shared" si="12"/>
        <v>490</v>
      </c>
      <c r="O439" s="37">
        <v>0</v>
      </c>
      <c r="P439" s="35">
        <v>490</v>
      </c>
      <c r="Q439" s="40">
        <f t="shared" si="9"/>
        <v>0</v>
      </c>
      <c r="R439" s="41"/>
    </row>
    <row r="440" spans="2:18" ht="15.6" x14ac:dyDescent="0.3">
      <c r="B440" s="34">
        <f t="shared" si="11"/>
        <v>1720.4</v>
      </c>
      <c r="C440" s="35">
        <v>971</v>
      </c>
      <c r="D440" s="34">
        <f t="shared" si="10"/>
        <v>1720.4</v>
      </c>
      <c r="E440" s="36">
        <v>45143</v>
      </c>
      <c r="F440" s="37">
        <v>1721.3</v>
      </c>
      <c r="G440" s="36">
        <v>45144</v>
      </c>
      <c r="H440" s="38">
        <f t="shared" si="8"/>
        <v>0.89999999999986358</v>
      </c>
      <c r="I440" s="29">
        <f t="shared" si="7"/>
        <v>0</v>
      </c>
      <c r="L440" s="33"/>
      <c r="M440" s="191">
        <v>45208</v>
      </c>
      <c r="N440" s="34">
        <f t="shared" si="12"/>
        <v>490</v>
      </c>
      <c r="O440" s="37">
        <v>0</v>
      </c>
      <c r="P440" s="35">
        <v>490</v>
      </c>
      <c r="Q440" s="40">
        <f t="shared" si="9"/>
        <v>0</v>
      </c>
      <c r="R440" s="41"/>
    </row>
    <row r="441" spans="2:18" ht="15.6" x14ac:dyDescent="0.3">
      <c r="B441" s="34">
        <f t="shared" si="11"/>
        <v>1721.3</v>
      </c>
      <c r="C441" s="35">
        <v>973</v>
      </c>
      <c r="D441" s="34">
        <f t="shared" si="10"/>
        <v>1721.3</v>
      </c>
      <c r="E441" s="36">
        <v>45144</v>
      </c>
      <c r="F441" s="37">
        <v>1721.3</v>
      </c>
      <c r="G441" s="36">
        <v>45145</v>
      </c>
      <c r="H441" s="38">
        <f t="shared" si="8"/>
        <v>0</v>
      </c>
      <c r="I441" s="29">
        <f t="shared" si="7"/>
        <v>2</v>
      </c>
      <c r="L441" s="33"/>
      <c r="M441" s="191">
        <v>45209</v>
      </c>
      <c r="N441" s="34">
        <f t="shared" si="12"/>
        <v>490</v>
      </c>
      <c r="O441" s="37">
        <v>0</v>
      </c>
      <c r="P441" s="35">
        <v>490</v>
      </c>
      <c r="Q441" s="40">
        <f t="shared" si="9"/>
        <v>0</v>
      </c>
      <c r="R441" s="41"/>
    </row>
    <row r="442" spans="2:18" ht="15.6" x14ac:dyDescent="0.3">
      <c r="B442" s="34">
        <f t="shared" si="11"/>
        <v>1721.3</v>
      </c>
      <c r="C442" s="35">
        <v>973</v>
      </c>
      <c r="D442" s="34">
        <f t="shared" si="10"/>
        <v>1721.3</v>
      </c>
      <c r="E442" s="36">
        <v>45145</v>
      </c>
      <c r="F442" s="37">
        <v>1729</v>
      </c>
      <c r="G442" s="36">
        <v>45146</v>
      </c>
      <c r="H442" s="38">
        <f t="shared" si="8"/>
        <v>7.7000000000000455</v>
      </c>
      <c r="I442" s="29">
        <f t="shared" si="7"/>
        <v>0</v>
      </c>
      <c r="L442" s="33"/>
      <c r="M442" s="191">
        <v>45210</v>
      </c>
      <c r="N442" s="34">
        <f t="shared" si="12"/>
        <v>490</v>
      </c>
      <c r="O442" s="37">
        <v>0</v>
      </c>
      <c r="P442" s="35">
        <v>490</v>
      </c>
      <c r="Q442" s="40">
        <f t="shared" si="9"/>
        <v>0</v>
      </c>
      <c r="R442" s="41"/>
    </row>
    <row r="443" spans="2:18" ht="15.6" x14ac:dyDescent="0.3">
      <c r="B443" s="34">
        <f t="shared" si="11"/>
        <v>1729</v>
      </c>
      <c r="C443" s="35">
        <v>976</v>
      </c>
      <c r="D443" s="34">
        <f t="shared" si="10"/>
        <v>1729</v>
      </c>
      <c r="E443" s="36">
        <v>45146</v>
      </c>
      <c r="F443" s="37">
        <v>1729</v>
      </c>
      <c r="G443" s="36">
        <v>45147</v>
      </c>
      <c r="H443" s="38">
        <f t="shared" si="8"/>
        <v>0</v>
      </c>
      <c r="I443" s="29">
        <f t="shared" si="7"/>
        <v>3</v>
      </c>
      <c r="L443" s="33"/>
      <c r="M443" s="191">
        <v>45211</v>
      </c>
      <c r="N443" s="34">
        <f t="shared" si="12"/>
        <v>490</v>
      </c>
      <c r="O443" s="37">
        <v>0</v>
      </c>
      <c r="P443" s="35">
        <v>490</v>
      </c>
      <c r="Q443" s="40">
        <f t="shared" si="9"/>
        <v>0</v>
      </c>
      <c r="R443" s="41"/>
    </row>
    <row r="444" spans="2:18" ht="15.6" x14ac:dyDescent="0.3">
      <c r="B444" s="34">
        <f t="shared" si="11"/>
        <v>1729</v>
      </c>
      <c r="C444" s="35">
        <v>976</v>
      </c>
      <c r="D444" s="34">
        <f t="shared" si="10"/>
        <v>1729</v>
      </c>
      <c r="E444" s="36">
        <v>45147</v>
      </c>
      <c r="F444" s="37">
        <v>1730.2</v>
      </c>
      <c r="G444" s="36">
        <v>45148</v>
      </c>
      <c r="H444" s="38">
        <f t="shared" si="8"/>
        <v>1.2000000000000455</v>
      </c>
      <c r="I444" s="29">
        <f t="shared" si="7"/>
        <v>0</v>
      </c>
      <c r="L444" s="33"/>
      <c r="M444" s="191">
        <v>45212</v>
      </c>
      <c r="N444" s="34">
        <f t="shared" si="12"/>
        <v>490</v>
      </c>
      <c r="O444" s="37">
        <v>0</v>
      </c>
      <c r="P444" s="35">
        <v>480</v>
      </c>
      <c r="Q444" s="40">
        <f t="shared" si="9"/>
        <v>10</v>
      </c>
      <c r="R444" s="41"/>
    </row>
    <row r="445" spans="2:18" ht="15.6" x14ac:dyDescent="0.3">
      <c r="B445" s="34">
        <f t="shared" si="11"/>
        <v>1730.2</v>
      </c>
      <c r="C445" s="35">
        <v>977</v>
      </c>
      <c r="D445" s="34">
        <f t="shared" si="10"/>
        <v>1730.2</v>
      </c>
      <c r="E445" s="36">
        <v>45148</v>
      </c>
      <c r="F445" s="37">
        <v>1730.2</v>
      </c>
      <c r="G445" s="36">
        <v>45149</v>
      </c>
      <c r="H445" s="38">
        <f t="shared" si="8"/>
        <v>0</v>
      </c>
      <c r="I445" s="29">
        <f t="shared" si="7"/>
        <v>1</v>
      </c>
      <c r="L445" s="33"/>
      <c r="M445" s="191">
        <v>45213</v>
      </c>
      <c r="N445" s="34">
        <f t="shared" si="12"/>
        <v>480</v>
      </c>
      <c r="O445" s="37">
        <v>0</v>
      </c>
      <c r="P445" s="35">
        <v>400</v>
      </c>
      <c r="Q445" s="40">
        <f t="shared" si="9"/>
        <v>80</v>
      </c>
      <c r="R445" s="41"/>
    </row>
    <row r="446" spans="2:18" ht="15.6" x14ac:dyDescent="0.3">
      <c r="B446" s="34">
        <f t="shared" si="11"/>
        <v>1730.2</v>
      </c>
      <c r="C446" s="35">
        <v>977</v>
      </c>
      <c r="D446" s="34">
        <f t="shared" si="10"/>
        <v>1730.2</v>
      </c>
      <c r="E446" s="36">
        <v>45149</v>
      </c>
      <c r="F446" s="37">
        <v>1730.2</v>
      </c>
      <c r="G446" s="36">
        <v>45150</v>
      </c>
      <c r="H446" s="38">
        <f t="shared" si="8"/>
        <v>0</v>
      </c>
      <c r="I446" s="29">
        <f t="shared" si="7"/>
        <v>0</v>
      </c>
      <c r="L446" s="33"/>
      <c r="M446" s="191">
        <v>45214</v>
      </c>
      <c r="N446" s="34">
        <f t="shared" si="12"/>
        <v>400</v>
      </c>
      <c r="O446" s="37">
        <v>0</v>
      </c>
      <c r="P446" s="35">
        <v>390</v>
      </c>
      <c r="Q446" s="40">
        <f t="shared" si="9"/>
        <v>10</v>
      </c>
      <c r="R446" s="41"/>
    </row>
    <row r="447" spans="2:18" ht="15.6" x14ac:dyDescent="0.3">
      <c r="B447" s="34">
        <f t="shared" si="11"/>
        <v>1730.2</v>
      </c>
      <c r="C447" s="35">
        <v>978</v>
      </c>
      <c r="D447" s="34">
        <f t="shared" si="10"/>
        <v>1730.2</v>
      </c>
      <c r="E447" s="36">
        <v>45150</v>
      </c>
      <c r="F447" s="37">
        <v>1735</v>
      </c>
      <c r="G447" s="36">
        <v>45151</v>
      </c>
      <c r="H447" s="38">
        <f t="shared" si="8"/>
        <v>4.7999999999999545</v>
      </c>
      <c r="I447" s="29">
        <f t="shared" si="7"/>
        <v>1</v>
      </c>
      <c r="L447" s="33"/>
      <c r="M447" s="191">
        <v>45215</v>
      </c>
      <c r="N447" s="34">
        <f t="shared" si="12"/>
        <v>390</v>
      </c>
      <c r="O447" s="37">
        <v>0</v>
      </c>
      <c r="P447" s="35">
        <v>380</v>
      </c>
      <c r="Q447" s="40">
        <f t="shared" si="9"/>
        <v>10</v>
      </c>
      <c r="R447" s="41"/>
    </row>
    <row r="448" spans="2:18" ht="15.6" x14ac:dyDescent="0.3">
      <c r="B448" s="34">
        <f t="shared" si="11"/>
        <v>1735</v>
      </c>
      <c r="C448" s="35">
        <v>980</v>
      </c>
      <c r="D448" s="34">
        <f t="shared" si="10"/>
        <v>1735</v>
      </c>
      <c r="E448" s="36">
        <v>45151</v>
      </c>
      <c r="F448" s="37">
        <v>1737.6</v>
      </c>
      <c r="G448" s="36">
        <v>45152</v>
      </c>
      <c r="H448" s="38">
        <f t="shared" si="8"/>
        <v>2.5999999999999091</v>
      </c>
      <c r="I448" s="29">
        <f t="shared" si="7"/>
        <v>2</v>
      </c>
      <c r="L448" s="33"/>
      <c r="M448" s="191">
        <v>45216</v>
      </c>
      <c r="N448" s="34">
        <f t="shared" si="12"/>
        <v>380</v>
      </c>
      <c r="O448" s="37">
        <v>0</v>
      </c>
      <c r="P448" s="35">
        <v>380</v>
      </c>
      <c r="Q448" s="40">
        <f t="shared" si="9"/>
        <v>0</v>
      </c>
      <c r="R448" s="41"/>
    </row>
    <row r="449" spans="2:20" ht="15.6" x14ac:dyDescent="0.3">
      <c r="B449" s="34">
        <f t="shared" si="11"/>
        <v>1737.6</v>
      </c>
      <c r="C449" s="35">
        <v>982</v>
      </c>
      <c r="D449" s="34">
        <f t="shared" si="10"/>
        <v>1737.6</v>
      </c>
      <c r="E449" s="36">
        <v>45152</v>
      </c>
      <c r="F449" s="37">
        <v>1737.9</v>
      </c>
      <c r="G449" s="36">
        <v>45153</v>
      </c>
      <c r="H449" s="38">
        <f t="shared" si="8"/>
        <v>0.3000000000001819</v>
      </c>
      <c r="I449" s="29">
        <f t="shared" si="7"/>
        <v>2</v>
      </c>
      <c r="L449" s="33"/>
      <c r="M449" s="191">
        <v>45217</v>
      </c>
      <c r="N449" s="34">
        <f t="shared" si="12"/>
        <v>380</v>
      </c>
      <c r="O449" s="37">
        <v>0</v>
      </c>
      <c r="P449" s="35">
        <v>380</v>
      </c>
      <c r="Q449" s="40">
        <f t="shared" si="9"/>
        <v>0</v>
      </c>
      <c r="R449" s="41"/>
    </row>
    <row r="450" spans="2:20" ht="15.6" x14ac:dyDescent="0.3">
      <c r="B450" s="34">
        <f t="shared" si="11"/>
        <v>1737.9</v>
      </c>
      <c r="C450" s="35">
        <v>984</v>
      </c>
      <c r="D450" s="34">
        <f t="shared" si="10"/>
        <v>1737.9</v>
      </c>
      <c r="E450" s="36">
        <v>45153</v>
      </c>
      <c r="F450" s="37">
        <v>1737.9</v>
      </c>
      <c r="G450" s="36">
        <v>45154</v>
      </c>
      <c r="H450" s="38">
        <f t="shared" si="8"/>
        <v>0</v>
      </c>
      <c r="I450" s="29">
        <f t="shared" ref="I450:I704" si="13">C450-C449</f>
        <v>2</v>
      </c>
      <c r="L450" s="33"/>
      <c r="M450" s="191">
        <v>45218</v>
      </c>
      <c r="N450" s="34">
        <f t="shared" si="12"/>
        <v>380</v>
      </c>
      <c r="O450" s="37">
        <v>0</v>
      </c>
      <c r="P450" s="35">
        <v>370</v>
      </c>
      <c r="Q450" s="40">
        <f t="shared" si="9"/>
        <v>10</v>
      </c>
      <c r="R450" s="41"/>
    </row>
    <row r="451" spans="2:20" ht="15.6" x14ac:dyDescent="0.3">
      <c r="B451" s="34">
        <f t="shared" si="11"/>
        <v>1737.9</v>
      </c>
      <c r="C451" s="35">
        <v>984</v>
      </c>
      <c r="D451" s="34">
        <f t="shared" si="10"/>
        <v>1737.9</v>
      </c>
      <c r="E451" s="36">
        <v>45154</v>
      </c>
      <c r="F451" s="37">
        <v>1737.9</v>
      </c>
      <c r="G451" s="36">
        <v>45155</v>
      </c>
      <c r="H451" s="38">
        <f t="shared" si="8"/>
        <v>0</v>
      </c>
      <c r="I451" s="29">
        <f t="shared" si="13"/>
        <v>0</v>
      </c>
      <c r="L451" s="33"/>
      <c r="M451" s="191">
        <v>45219</v>
      </c>
      <c r="N451" s="34">
        <f t="shared" si="12"/>
        <v>370</v>
      </c>
      <c r="O451" s="37">
        <v>0</v>
      </c>
      <c r="P451" s="35">
        <v>370</v>
      </c>
      <c r="Q451" s="40">
        <f t="shared" si="9"/>
        <v>0</v>
      </c>
      <c r="R451" s="41"/>
    </row>
    <row r="452" spans="2:20" ht="15.6" x14ac:dyDescent="0.3">
      <c r="B452" s="34">
        <f t="shared" si="11"/>
        <v>1737.9</v>
      </c>
      <c r="C452" s="35">
        <v>985</v>
      </c>
      <c r="D452" s="34">
        <f t="shared" si="10"/>
        <v>1737.9</v>
      </c>
      <c r="E452" s="36">
        <v>45155</v>
      </c>
      <c r="F452" s="37">
        <v>1739.7</v>
      </c>
      <c r="G452" s="36">
        <v>45156</v>
      </c>
      <c r="H452" s="38">
        <f t="shared" si="8"/>
        <v>1.7999999999999545</v>
      </c>
      <c r="I452" s="29">
        <f t="shared" si="13"/>
        <v>1</v>
      </c>
      <c r="L452" s="33"/>
      <c r="M452" s="191">
        <v>45220</v>
      </c>
      <c r="N452" s="34">
        <f t="shared" si="12"/>
        <v>370</v>
      </c>
      <c r="O452" s="37">
        <v>0</v>
      </c>
      <c r="P452" s="35">
        <v>340</v>
      </c>
      <c r="Q452" s="40">
        <f t="shared" si="9"/>
        <v>30</v>
      </c>
      <c r="R452" s="41"/>
    </row>
    <row r="453" spans="2:20" ht="15.6" x14ac:dyDescent="0.3">
      <c r="B453" s="34">
        <f t="shared" si="11"/>
        <v>1739.7</v>
      </c>
      <c r="C453" s="35">
        <v>987</v>
      </c>
      <c r="D453" s="34">
        <f t="shared" si="10"/>
        <v>1739.7</v>
      </c>
      <c r="E453" s="36">
        <v>45156</v>
      </c>
      <c r="F453" s="37">
        <v>1747.3</v>
      </c>
      <c r="G453" s="36">
        <v>45157</v>
      </c>
      <c r="H453" s="38">
        <f t="shared" si="8"/>
        <v>7.5999999999999091</v>
      </c>
      <c r="I453" s="29">
        <f t="shared" si="13"/>
        <v>2</v>
      </c>
      <c r="L453" s="33"/>
      <c r="M453" s="191">
        <v>45221</v>
      </c>
      <c r="N453" s="34">
        <f t="shared" si="12"/>
        <v>340</v>
      </c>
      <c r="O453" s="37">
        <v>0</v>
      </c>
      <c r="P453" s="35">
        <v>340</v>
      </c>
      <c r="Q453" s="40">
        <f t="shared" si="9"/>
        <v>0</v>
      </c>
      <c r="R453" s="41"/>
    </row>
    <row r="454" spans="2:20" ht="15.6" x14ac:dyDescent="0.3">
      <c r="B454" s="34">
        <f t="shared" si="11"/>
        <v>1747.3</v>
      </c>
      <c r="C454" s="35">
        <v>988</v>
      </c>
      <c r="D454" s="34">
        <f t="shared" si="10"/>
        <v>1747.3</v>
      </c>
      <c r="E454" s="36">
        <v>45157</v>
      </c>
      <c r="F454" s="37">
        <v>1761.8</v>
      </c>
      <c r="G454" s="36">
        <v>45158</v>
      </c>
      <c r="H454" s="38">
        <f t="shared" si="8"/>
        <v>14.5</v>
      </c>
      <c r="I454" s="29">
        <f t="shared" si="13"/>
        <v>1</v>
      </c>
      <c r="L454" s="33"/>
      <c r="M454" s="191">
        <v>45222</v>
      </c>
      <c r="N454" s="34">
        <f t="shared" si="12"/>
        <v>340</v>
      </c>
      <c r="O454" s="37">
        <v>0</v>
      </c>
      <c r="P454" s="35">
        <v>330</v>
      </c>
      <c r="Q454" s="40">
        <f t="shared" si="9"/>
        <v>10</v>
      </c>
      <c r="R454" s="41"/>
    </row>
    <row r="455" spans="2:20" ht="15.6" x14ac:dyDescent="0.3">
      <c r="B455" s="34">
        <f t="shared" si="11"/>
        <v>1761.8</v>
      </c>
      <c r="C455" s="35">
        <v>992</v>
      </c>
      <c r="D455" s="34">
        <f t="shared" si="10"/>
        <v>1761.8</v>
      </c>
      <c r="E455" s="36">
        <v>45158</v>
      </c>
      <c r="F455" s="37">
        <v>1763.6</v>
      </c>
      <c r="G455" s="36">
        <v>45159</v>
      </c>
      <c r="H455" s="38">
        <f t="shared" si="8"/>
        <v>1.7999999999999545</v>
      </c>
      <c r="I455" s="29">
        <f t="shared" si="13"/>
        <v>4</v>
      </c>
      <c r="L455" s="33"/>
      <c r="M455" s="191">
        <v>45223</v>
      </c>
      <c r="N455" s="34">
        <f t="shared" si="12"/>
        <v>330</v>
      </c>
      <c r="O455" s="37">
        <v>0</v>
      </c>
      <c r="P455" s="35">
        <v>330</v>
      </c>
      <c r="Q455" s="40">
        <f t="shared" si="9"/>
        <v>0</v>
      </c>
      <c r="R455" s="41"/>
    </row>
    <row r="456" spans="2:20" ht="15.6" x14ac:dyDescent="0.3">
      <c r="B456" s="34">
        <f t="shared" si="11"/>
        <v>1763.6</v>
      </c>
      <c r="C456" s="35">
        <v>995</v>
      </c>
      <c r="D456" s="34">
        <f t="shared" si="10"/>
        <v>1763.6</v>
      </c>
      <c r="E456" s="36">
        <v>45159</v>
      </c>
      <c r="F456" s="37">
        <v>1763.6</v>
      </c>
      <c r="G456" s="36">
        <v>45160</v>
      </c>
      <c r="H456" s="38">
        <f t="shared" si="8"/>
        <v>0</v>
      </c>
      <c r="I456" s="29">
        <f t="shared" si="13"/>
        <v>3</v>
      </c>
      <c r="L456" s="33"/>
      <c r="M456" s="191">
        <v>45224</v>
      </c>
      <c r="N456" s="34">
        <f t="shared" si="12"/>
        <v>330</v>
      </c>
      <c r="O456" s="37">
        <v>0</v>
      </c>
      <c r="P456" s="35">
        <v>330</v>
      </c>
      <c r="Q456" s="40">
        <f t="shared" si="9"/>
        <v>0</v>
      </c>
      <c r="R456" s="41"/>
    </row>
    <row r="457" spans="2:20" ht="15.6" x14ac:dyDescent="0.3">
      <c r="B457" s="34">
        <f t="shared" si="11"/>
        <v>1763.6</v>
      </c>
      <c r="C457" s="35">
        <v>997</v>
      </c>
      <c r="D457" s="34">
        <f t="shared" si="10"/>
        <v>1763.6</v>
      </c>
      <c r="E457" s="36">
        <v>45160</v>
      </c>
      <c r="F457" s="37">
        <v>1763.7</v>
      </c>
      <c r="G457" s="36">
        <v>45161</v>
      </c>
      <c r="H457" s="38">
        <f t="shared" si="8"/>
        <v>0.10000000000013642</v>
      </c>
      <c r="I457" s="29">
        <f t="shared" si="13"/>
        <v>2</v>
      </c>
      <c r="L457" s="33"/>
      <c r="M457" s="191">
        <v>45225</v>
      </c>
      <c r="N457" s="34">
        <f t="shared" si="12"/>
        <v>330</v>
      </c>
      <c r="O457" s="37">
        <v>0</v>
      </c>
      <c r="P457" s="35">
        <v>330</v>
      </c>
      <c r="Q457" s="40">
        <f t="shared" si="9"/>
        <v>0</v>
      </c>
      <c r="R457" s="41"/>
    </row>
    <row r="458" spans="2:20" ht="15.6" x14ac:dyDescent="0.3">
      <c r="B458" s="34">
        <f t="shared" si="11"/>
        <v>1763.7</v>
      </c>
      <c r="C458" s="35">
        <v>997</v>
      </c>
      <c r="D458" s="34">
        <f t="shared" si="10"/>
        <v>1763.7</v>
      </c>
      <c r="E458" s="36">
        <v>45161</v>
      </c>
      <c r="F458" s="37">
        <v>1768.3</v>
      </c>
      <c r="G458" s="36">
        <v>45162</v>
      </c>
      <c r="H458" s="38">
        <f t="shared" si="8"/>
        <v>4.5999999999999091</v>
      </c>
      <c r="I458" s="29">
        <f t="shared" si="13"/>
        <v>0</v>
      </c>
      <c r="L458" s="33"/>
      <c r="M458" s="191">
        <v>45226</v>
      </c>
      <c r="N458" s="34">
        <f t="shared" si="12"/>
        <v>330</v>
      </c>
      <c r="O458" s="37">
        <v>0</v>
      </c>
      <c r="P458" s="35">
        <v>300</v>
      </c>
      <c r="Q458" s="40">
        <f t="shared" si="9"/>
        <v>30</v>
      </c>
      <c r="R458" s="41"/>
    </row>
    <row r="459" spans="2:20" ht="15.6" x14ac:dyDescent="0.3">
      <c r="B459" s="34">
        <f t="shared" si="11"/>
        <v>1768.3</v>
      </c>
      <c r="C459" s="35">
        <v>999</v>
      </c>
      <c r="D459" s="34">
        <f t="shared" si="10"/>
        <v>1768.3</v>
      </c>
      <c r="E459" s="36">
        <v>45162</v>
      </c>
      <c r="F459" s="37">
        <v>1770.7</v>
      </c>
      <c r="G459" s="36">
        <v>45163</v>
      </c>
      <c r="H459" s="38">
        <f t="shared" si="8"/>
        <v>2.4000000000000909</v>
      </c>
      <c r="I459" s="29">
        <f t="shared" si="13"/>
        <v>2</v>
      </c>
      <c r="L459" s="33"/>
      <c r="M459" s="191">
        <v>45227</v>
      </c>
      <c r="N459" s="34">
        <f t="shared" si="12"/>
        <v>300</v>
      </c>
      <c r="O459" s="37">
        <v>0</v>
      </c>
      <c r="P459" s="35">
        <v>300</v>
      </c>
      <c r="Q459" s="40">
        <f t="shared" si="9"/>
        <v>0</v>
      </c>
      <c r="R459" s="41"/>
    </row>
    <row r="460" spans="2:20" ht="15.6" x14ac:dyDescent="0.3">
      <c r="B460" s="34">
        <f t="shared" si="11"/>
        <v>1770.7</v>
      </c>
      <c r="C460" s="35">
        <v>1001</v>
      </c>
      <c r="D460" s="34">
        <f t="shared" si="10"/>
        <v>1770.7</v>
      </c>
      <c r="E460" s="36">
        <v>45163</v>
      </c>
      <c r="F460" s="37">
        <v>1771.4</v>
      </c>
      <c r="G460" s="36">
        <v>45164</v>
      </c>
      <c r="H460" s="38">
        <f t="shared" si="8"/>
        <v>0.70000000000004547</v>
      </c>
      <c r="I460" s="29">
        <f t="shared" si="13"/>
        <v>2</v>
      </c>
      <c r="L460" s="33"/>
      <c r="M460" s="191">
        <v>45228</v>
      </c>
      <c r="N460" s="34">
        <f t="shared" si="12"/>
        <v>300</v>
      </c>
      <c r="O460" s="37">
        <v>0</v>
      </c>
      <c r="P460" s="35">
        <v>300</v>
      </c>
      <c r="Q460" s="40">
        <f t="shared" si="9"/>
        <v>0</v>
      </c>
      <c r="R460" s="41"/>
    </row>
    <row r="461" spans="2:20" ht="15.6" x14ac:dyDescent="0.3">
      <c r="B461" s="34">
        <f t="shared" si="11"/>
        <v>1771.4</v>
      </c>
      <c r="C461" s="35">
        <v>1002</v>
      </c>
      <c r="D461" s="34">
        <f t="shared" si="10"/>
        <v>1771.4</v>
      </c>
      <c r="E461" s="36">
        <v>45164</v>
      </c>
      <c r="F461" s="37">
        <v>1771.4</v>
      </c>
      <c r="G461" s="36">
        <v>45165</v>
      </c>
      <c r="H461" s="38">
        <f t="shared" si="8"/>
        <v>0</v>
      </c>
      <c r="I461" s="29">
        <f t="shared" si="13"/>
        <v>1</v>
      </c>
      <c r="L461" s="33"/>
      <c r="M461" s="191">
        <v>45229</v>
      </c>
      <c r="N461" s="34">
        <f t="shared" si="12"/>
        <v>300</v>
      </c>
      <c r="O461" s="37">
        <v>0</v>
      </c>
      <c r="P461" s="35">
        <v>300</v>
      </c>
      <c r="Q461" s="40">
        <f t="shared" si="9"/>
        <v>0</v>
      </c>
      <c r="R461" s="41"/>
    </row>
    <row r="462" spans="2:20" ht="15.6" x14ac:dyDescent="0.3">
      <c r="B462" s="34">
        <f t="shared" si="11"/>
        <v>1771.4</v>
      </c>
      <c r="C462" s="35">
        <v>1002</v>
      </c>
      <c r="D462" s="34">
        <f t="shared" si="10"/>
        <v>1771.4</v>
      </c>
      <c r="E462" s="36">
        <v>45165</v>
      </c>
      <c r="F462" s="37">
        <v>1771.5</v>
      </c>
      <c r="G462" s="36">
        <v>45166</v>
      </c>
      <c r="H462" s="38">
        <f t="shared" si="8"/>
        <v>9.9999999999909051E-2</v>
      </c>
      <c r="I462" s="29">
        <f t="shared" si="13"/>
        <v>0</v>
      </c>
      <c r="L462" s="33"/>
      <c r="M462" s="191">
        <v>45230</v>
      </c>
      <c r="N462" s="34">
        <f t="shared" si="12"/>
        <v>300</v>
      </c>
      <c r="O462" s="37">
        <v>0</v>
      </c>
      <c r="P462" s="35">
        <v>290</v>
      </c>
      <c r="Q462" s="40">
        <f t="shared" si="9"/>
        <v>10</v>
      </c>
      <c r="R462" s="41"/>
    </row>
    <row r="463" spans="2:20" ht="15.6" x14ac:dyDescent="0.3">
      <c r="B463" s="34">
        <f t="shared" si="11"/>
        <v>1771.5</v>
      </c>
      <c r="C463" s="35">
        <v>1002</v>
      </c>
      <c r="D463" s="34">
        <f t="shared" si="10"/>
        <v>1771.5</v>
      </c>
      <c r="E463" s="36">
        <v>45166</v>
      </c>
      <c r="F463" s="37">
        <v>1771.5</v>
      </c>
      <c r="G463" s="36">
        <v>45167</v>
      </c>
      <c r="H463" s="38">
        <f t="shared" si="8"/>
        <v>0</v>
      </c>
      <c r="I463" s="29">
        <f t="shared" si="13"/>
        <v>0</v>
      </c>
      <c r="L463" s="33"/>
      <c r="M463" s="191">
        <v>45231</v>
      </c>
      <c r="N463" s="34">
        <f t="shared" si="12"/>
        <v>290</v>
      </c>
      <c r="O463" s="37">
        <v>0</v>
      </c>
      <c r="P463" s="35">
        <v>250</v>
      </c>
      <c r="Q463" s="40">
        <f t="shared" si="9"/>
        <v>40</v>
      </c>
      <c r="R463" s="41"/>
      <c r="T463" s="48">
        <f>SUM(Q463:Q523)</f>
        <v>745</v>
      </c>
    </row>
    <row r="464" spans="2:20" ht="15.6" x14ac:dyDescent="0.3">
      <c r="B464" s="34">
        <f t="shared" si="11"/>
        <v>1771.5</v>
      </c>
      <c r="C464" s="35">
        <v>1002</v>
      </c>
      <c r="D464" s="34">
        <f t="shared" si="10"/>
        <v>1771.5</v>
      </c>
      <c r="E464" s="36">
        <v>45167</v>
      </c>
      <c r="F464" s="37">
        <v>1783</v>
      </c>
      <c r="G464" s="36">
        <v>45168</v>
      </c>
      <c r="H464" s="38">
        <f t="shared" si="8"/>
        <v>11.5</v>
      </c>
      <c r="I464" s="29">
        <f t="shared" si="13"/>
        <v>0</v>
      </c>
      <c r="L464" s="33"/>
      <c r="M464" s="191">
        <v>45232</v>
      </c>
      <c r="N464" s="34">
        <f t="shared" si="12"/>
        <v>250</v>
      </c>
      <c r="O464" s="37">
        <v>0</v>
      </c>
      <c r="P464" s="35">
        <v>240</v>
      </c>
      <c r="Q464" s="40">
        <f t="shared" si="9"/>
        <v>10</v>
      </c>
      <c r="R464" s="41"/>
    </row>
    <row r="465" spans="2:18" ht="15.6" x14ac:dyDescent="0.3">
      <c r="B465" s="34">
        <f t="shared" si="11"/>
        <v>1783</v>
      </c>
      <c r="C465" s="35">
        <v>1005</v>
      </c>
      <c r="D465" s="34">
        <f t="shared" si="10"/>
        <v>1783</v>
      </c>
      <c r="E465" s="36">
        <v>45168</v>
      </c>
      <c r="F465" s="37">
        <v>1786.2</v>
      </c>
      <c r="G465" s="36">
        <v>45169</v>
      </c>
      <c r="H465" s="38">
        <f t="shared" si="8"/>
        <v>3.2000000000000455</v>
      </c>
      <c r="I465" s="29">
        <f t="shared" si="13"/>
        <v>3</v>
      </c>
      <c r="L465" s="33"/>
      <c r="M465" s="191">
        <v>45233</v>
      </c>
      <c r="N465" s="34">
        <f t="shared" si="12"/>
        <v>240</v>
      </c>
      <c r="O465" s="37">
        <v>400</v>
      </c>
      <c r="P465" s="35">
        <v>580</v>
      </c>
      <c r="Q465" s="40">
        <f t="shared" si="9"/>
        <v>60</v>
      </c>
      <c r="R465" s="41"/>
    </row>
    <row r="466" spans="2:18" ht="15.6" x14ac:dyDescent="0.3">
      <c r="B466" s="34">
        <f t="shared" si="11"/>
        <v>1786.2</v>
      </c>
      <c r="C466" s="35">
        <v>1007</v>
      </c>
      <c r="D466" s="34">
        <f t="shared" si="10"/>
        <v>1786.2</v>
      </c>
      <c r="E466" s="36">
        <v>45169</v>
      </c>
      <c r="F466" s="37">
        <v>1786.3</v>
      </c>
      <c r="G466" s="36">
        <v>45170</v>
      </c>
      <c r="H466" s="38">
        <f t="shared" si="8"/>
        <v>9.9999999999909051E-2</v>
      </c>
      <c r="I466" s="29">
        <f t="shared" si="13"/>
        <v>2</v>
      </c>
      <c r="L466" s="33"/>
      <c r="M466" s="191">
        <v>45234</v>
      </c>
      <c r="N466" s="34">
        <f t="shared" si="12"/>
        <v>580</v>
      </c>
      <c r="O466" s="37">
        <v>0</v>
      </c>
      <c r="P466" s="35">
        <v>570</v>
      </c>
      <c r="Q466" s="40">
        <f t="shared" si="9"/>
        <v>10</v>
      </c>
      <c r="R466" s="41"/>
    </row>
    <row r="467" spans="2:18" ht="15.6" x14ac:dyDescent="0.3">
      <c r="B467" s="34">
        <f t="shared" si="11"/>
        <v>1786.3</v>
      </c>
      <c r="C467" s="35">
        <v>1010</v>
      </c>
      <c r="D467" s="34">
        <f t="shared" si="10"/>
        <v>1786.3</v>
      </c>
      <c r="E467" s="36">
        <v>45170</v>
      </c>
      <c r="F467" s="37">
        <v>1786.4</v>
      </c>
      <c r="G467" s="36">
        <v>45171</v>
      </c>
      <c r="H467" s="38">
        <f t="shared" si="8"/>
        <v>0.10000000000013642</v>
      </c>
      <c r="I467" s="29">
        <f t="shared" si="13"/>
        <v>3</v>
      </c>
      <c r="L467" s="33"/>
      <c r="M467" s="191">
        <v>45235</v>
      </c>
      <c r="N467" s="34">
        <f t="shared" si="12"/>
        <v>570</v>
      </c>
      <c r="O467" s="37">
        <v>0</v>
      </c>
      <c r="P467" s="35">
        <v>570</v>
      </c>
      <c r="Q467" s="40">
        <f t="shared" si="9"/>
        <v>0</v>
      </c>
      <c r="R467" s="41"/>
    </row>
    <row r="468" spans="2:18" ht="15.6" x14ac:dyDescent="0.3">
      <c r="B468" s="34">
        <f t="shared" si="11"/>
        <v>1786.4</v>
      </c>
      <c r="C468" s="35">
        <v>1010</v>
      </c>
      <c r="D468" s="34">
        <f t="shared" si="10"/>
        <v>1786.4</v>
      </c>
      <c r="E468" s="36">
        <v>45171</v>
      </c>
      <c r="F468" s="37">
        <v>1786.4</v>
      </c>
      <c r="G468" s="36">
        <v>45172</v>
      </c>
      <c r="H468" s="38">
        <f t="shared" si="8"/>
        <v>0</v>
      </c>
      <c r="I468" s="29">
        <f t="shared" si="13"/>
        <v>0</v>
      </c>
      <c r="L468" s="33"/>
      <c r="M468" s="191">
        <v>45236</v>
      </c>
      <c r="N468" s="34">
        <f t="shared" si="12"/>
        <v>570</v>
      </c>
      <c r="O468" s="37">
        <v>0</v>
      </c>
      <c r="P468" s="35">
        <v>560</v>
      </c>
      <c r="Q468" s="40">
        <f t="shared" si="9"/>
        <v>10</v>
      </c>
      <c r="R468" s="41"/>
    </row>
    <row r="469" spans="2:18" ht="15.6" x14ac:dyDescent="0.3">
      <c r="B469" s="34">
        <f t="shared" si="11"/>
        <v>1786.4</v>
      </c>
      <c r="C469" s="35">
        <v>1010</v>
      </c>
      <c r="D469" s="34">
        <f t="shared" si="10"/>
        <v>1786.4</v>
      </c>
      <c r="E469" s="36">
        <v>45172</v>
      </c>
      <c r="F469" s="37">
        <v>1786.8</v>
      </c>
      <c r="G469" s="36">
        <v>45173</v>
      </c>
      <c r="H469" s="38">
        <f t="shared" si="8"/>
        <v>0.39999999999986358</v>
      </c>
      <c r="I469" s="29">
        <f t="shared" si="13"/>
        <v>0</v>
      </c>
      <c r="L469" s="33"/>
      <c r="M469" s="191">
        <v>45237</v>
      </c>
      <c r="N469" s="34">
        <f t="shared" si="12"/>
        <v>560</v>
      </c>
      <c r="O469" s="37">
        <v>0</v>
      </c>
      <c r="P469" s="35">
        <v>560</v>
      </c>
      <c r="Q469" s="40">
        <f t="shared" si="9"/>
        <v>0</v>
      </c>
      <c r="R469" s="41"/>
    </row>
    <row r="470" spans="2:18" ht="15.6" x14ac:dyDescent="0.3">
      <c r="B470" s="34">
        <f t="shared" si="11"/>
        <v>1786.8</v>
      </c>
      <c r="C470" s="35">
        <v>1012</v>
      </c>
      <c r="D470" s="34">
        <f t="shared" si="10"/>
        <v>1786.8</v>
      </c>
      <c r="E470" s="36">
        <v>45173</v>
      </c>
      <c r="F470" s="37">
        <v>1787.6</v>
      </c>
      <c r="G470" s="36">
        <v>45174</v>
      </c>
      <c r="H470" s="38">
        <f t="shared" si="8"/>
        <v>0.79999999999995453</v>
      </c>
      <c r="I470" s="29">
        <f t="shared" si="13"/>
        <v>2</v>
      </c>
      <c r="L470" s="33"/>
      <c r="M470" s="191">
        <v>45238</v>
      </c>
      <c r="N470" s="34">
        <f t="shared" si="12"/>
        <v>560</v>
      </c>
      <c r="O470" s="37">
        <v>0</v>
      </c>
      <c r="P470" s="35">
        <v>560</v>
      </c>
      <c r="Q470" s="40">
        <f t="shared" si="9"/>
        <v>0</v>
      </c>
      <c r="R470" s="41"/>
    </row>
    <row r="471" spans="2:18" ht="15.6" x14ac:dyDescent="0.3">
      <c r="B471" s="34">
        <f t="shared" si="11"/>
        <v>1787.6</v>
      </c>
      <c r="C471" s="35">
        <v>1014</v>
      </c>
      <c r="D471" s="34">
        <f t="shared" si="10"/>
        <v>1787.6</v>
      </c>
      <c r="E471" s="36">
        <v>45174</v>
      </c>
      <c r="F471" s="37">
        <v>1797.8</v>
      </c>
      <c r="G471" s="36">
        <v>45175</v>
      </c>
      <c r="H471" s="38">
        <f t="shared" si="8"/>
        <v>10.200000000000045</v>
      </c>
      <c r="I471" s="29">
        <f t="shared" si="13"/>
        <v>2</v>
      </c>
      <c r="L471" s="33"/>
      <c r="M471" s="191">
        <v>45239</v>
      </c>
      <c r="N471" s="34">
        <f t="shared" si="12"/>
        <v>560</v>
      </c>
      <c r="O471" s="37">
        <v>0</v>
      </c>
      <c r="P471" s="35">
        <v>540</v>
      </c>
      <c r="Q471" s="40">
        <f t="shared" si="9"/>
        <v>20</v>
      </c>
      <c r="R471" s="41"/>
    </row>
    <row r="472" spans="2:18" ht="15.6" x14ac:dyDescent="0.3">
      <c r="B472" s="34">
        <f t="shared" si="11"/>
        <v>1797.8</v>
      </c>
      <c r="C472" s="35">
        <v>1017</v>
      </c>
      <c r="D472" s="34">
        <f t="shared" si="10"/>
        <v>1797.8</v>
      </c>
      <c r="E472" s="36">
        <v>45175</v>
      </c>
      <c r="F472" s="37">
        <v>1805.7</v>
      </c>
      <c r="G472" s="36">
        <v>45176</v>
      </c>
      <c r="H472" s="38">
        <f t="shared" si="8"/>
        <v>7.9000000000000909</v>
      </c>
      <c r="I472" s="29">
        <f t="shared" si="13"/>
        <v>3</v>
      </c>
      <c r="L472" s="33"/>
      <c r="M472" s="191">
        <v>45240</v>
      </c>
      <c r="N472" s="34">
        <f t="shared" si="12"/>
        <v>540</v>
      </c>
      <c r="O472" s="37">
        <v>0</v>
      </c>
      <c r="P472" s="35">
        <v>540</v>
      </c>
      <c r="Q472" s="40">
        <f t="shared" si="9"/>
        <v>0</v>
      </c>
      <c r="R472" s="41"/>
    </row>
    <row r="473" spans="2:18" ht="15.6" x14ac:dyDescent="0.3">
      <c r="B473" s="34">
        <f t="shared" si="11"/>
        <v>1805.7</v>
      </c>
      <c r="C473" s="35">
        <v>1019</v>
      </c>
      <c r="D473" s="34">
        <f t="shared" si="10"/>
        <v>1805.7</v>
      </c>
      <c r="E473" s="36">
        <v>45176</v>
      </c>
      <c r="F473" s="37">
        <v>1805.7</v>
      </c>
      <c r="G473" s="36">
        <v>45177</v>
      </c>
      <c r="H473" s="38">
        <f t="shared" si="8"/>
        <v>0</v>
      </c>
      <c r="I473" s="29">
        <f t="shared" si="13"/>
        <v>2</v>
      </c>
      <c r="L473" s="33"/>
      <c r="M473" s="191">
        <v>45241</v>
      </c>
      <c r="N473" s="34">
        <f t="shared" si="12"/>
        <v>540</v>
      </c>
      <c r="O473" s="37">
        <v>0</v>
      </c>
      <c r="P473" s="35">
        <v>520</v>
      </c>
      <c r="Q473" s="40">
        <f t="shared" si="9"/>
        <v>20</v>
      </c>
      <c r="R473" s="41"/>
    </row>
    <row r="474" spans="2:18" ht="15.6" x14ac:dyDescent="0.3">
      <c r="B474" s="34">
        <f t="shared" si="11"/>
        <v>1805.7</v>
      </c>
      <c r="C474" s="35">
        <v>1019</v>
      </c>
      <c r="D474" s="34">
        <f t="shared" si="10"/>
        <v>1805.7</v>
      </c>
      <c r="E474" s="36">
        <v>45177</v>
      </c>
      <c r="F474" s="37">
        <v>1805.7</v>
      </c>
      <c r="G474" s="36">
        <v>45178</v>
      </c>
      <c r="H474" s="38">
        <f t="shared" si="8"/>
        <v>0</v>
      </c>
      <c r="I474" s="29">
        <f t="shared" si="13"/>
        <v>0</v>
      </c>
      <c r="L474" s="33"/>
      <c r="M474" s="191">
        <v>45242</v>
      </c>
      <c r="N474" s="34">
        <f t="shared" si="12"/>
        <v>520</v>
      </c>
      <c r="O474" s="37">
        <v>0</v>
      </c>
      <c r="P474" s="35">
        <v>500</v>
      </c>
      <c r="Q474" s="40">
        <f t="shared" si="9"/>
        <v>20</v>
      </c>
      <c r="R474" s="41"/>
    </row>
    <row r="475" spans="2:18" ht="15.6" x14ac:dyDescent="0.3">
      <c r="B475" s="34">
        <f t="shared" si="11"/>
        <v>1805.7</v>
      </c>
      <c r="C475" s="35">
        <v>1019</v>
      </c>
      <c r="D475" s="34">
        <f t="shared" si="10"/>
        <v>1805.7</v>
      </c>
      <c r="E475" s="36">
        <v>45178</v>
      </c>
      <c r="F475" s="37">
        <v>1805.7</v>
      </c>
      <c r="G475" s="36">
        <v>45179</v>
      </c>
      <c r="H475" s="38">
        <f t="shared" si="8"/>
        <v>0</v>
      </c>
      <c r="I475" s="29">
        <f t="shared" si="13"/>
        <v>0</v>
      </c>
      <c r="L475" s="33"/>
      <c r="M475" s="191">
        <v>45243</v>
      </c>
      <c r="N475" s="34">
        <f t="shared" si="12"/>
        <v>500</v>
      </c>
      <c r="O475" s="37">
        <v>0</v>
      </c>
      <c r="P475" s="35">
        <v>480</v>
      </c>
      <c r="Q475" s="40">
        <f t="shared" si="9"/>
        <v>20</v>
      </c>
      <c r="R475" s="41"/>
    </row>
    <row r="476" spans="2:18" ht="15.6" x14ac:dyDescent="0.3">
      <c r="B476" s="34">
        <f t="shared" si="11"/>
        <v>1805.7</v>
      </c>
      <c r="C476" s="35">
        <v>1019</v>
      </c>
      <c r="D476" s="34">
        <f t="shared" si="10"/>
        <v>1805.7</v>
      </c>
      <c r="E476" s="36">
        <v>45179</v>
      </c>
      <c r="F476" s="37">
        <v>1811.1</v>
      </c>
      <c r="G476" s="36">
        <v>45180</v>
      </c>
      <c r="H476" s="38">
        <f t="shared" si="8"/>
        <v>5.3999999999998636</v>
      </c>
      <c r="I476" s="29">
        <f t="shared" si="13"/>
        <v>0</v>
      </c>
      <c r="L476" s="33"/>
      <c r="M476" s="191">
        <v>45244</v>
      </c>
      <c r="N476" s="34">
        <f t="shared" si="12"/>
        <v>480</v>
      </c>
      <c r="O476" s="37">
        <v>0</v>
      </c>
      <c r="P476" s="35">
        <v>450</v>
      </c>
      <c r="Q476" s="40">
        <f t="shared" si="9"/>
        <v>30</v>
      </c>
      <c r="R476" s="41"/>
    </row>
    <row r="477" spans="2:18" ht="15.6" x14ac:dyDescent="0.3">
      <c r="B477" s="34">
        <f t="shared" si="11"/>
        <v>1811.1</v>
      </c>
      <c r="C477" s="35">
        <v>1021</v>
      </c>
      <c r="D477" s="34">
        <f t="shared" si="10"/>
        <v>1811.1</v>
      </c>
      <c r="E477" s="36">
        <v>45180</v>
      </c>
      <c r="F477" s="37">
        <v>1811.2</v>
      </c>
      <c r="G477" s="36">
        <v>45181</v>
      </c>
      <c r="H477" s="38">
        <f t="shared" si="8"/>
        <v>0.10000000000013642</v>
      </c>
      <c r="I477" s="29">
        <f t="shared" si="13"/>
        <v>2</v>
      </c>
      <c r="L477" s="33"/>
      <c r="M477" s="191">
        <v>45245</v>
      </c>
      <c r="N477" s="34">
        <f t="shared" si="12"/>
        <v>450</v>
      </c>
      <c r="O477" s="37">
        <v>0</v>
      </c>
      <c r="P477" s="35">
        <v>390</v>
      </c>
      <c r="Q477" s="40">
        <f t="shared" si="9"/>
        <v>60</v>
      </c>
      <c r="R477" s="41"/>
    </row>
    <row r="478" spans="2:18" ht="15.6" x14ac:dyDescent="0.3">
      <c r="B478" s="34">
        <f t="shared" si="11"/>
        <v>1811.2</v>
      </c>
      <c r="C478" s="35">
        <v>1022</v>
      </c>
      <c r="D478" s="34">
        <f t="shared" si="10"/>
        <v>1811.2</v>
      </c>
      <c r="E478" s="36">
        <v>45181</v>
      </c>
      <c r="F478" s="37">
        <v>1811.2</v>
      </c>
      <c r="G478" s="36">
        <v>45182</v>
      </c>
      <c r="H478" s="38">
        <f t="shared" si="8"/>
        <v>0</v>
      </c>
      <c r="I478" s="29">
        <f t="shared" si="13"/>
        <v>1</v>
      </c>
      <c r="L478" s="33"/>
      <c r="M478" s="191">
        <v>45246</v>
      </c>
      <c r="N478" s="34">
        <f t="shared" si="12"/>
        <v>390</v>
      </c>
      <c r="O478" s="37">
        <v>0</v>
      </c>
      <c r="P478" s="35">
        <v>390</v>
      </c>
      <c r="Q478" s="40">
        <f t="shared" si="9"/>
        <v>0</v>
      </c>
      <c r="R478" s="41"/>
    </row>
    <row r="479" spans="2:18" ht="15.6" x14ac:dyDescent="0.3">
      <c r="B479" s="34">
        <f t="shared" si="11"/>
        <v>1811.2</v>
      </c>
      <c r="C479" s="35">
        <v>1022</v>
      </c>
      <c r="D479" s="34">
        <f t="shared" si="10"/>
        <v>1811.2</v>
      </c>
      <c r="E479" s="36">
        <v>45182</v>
      </c>
      <c r="F479" s="37">
        <v>1818.2</v>
      </c>
      <c r="G479" s="36">
        <v>45183</v>
      </c>
      <c r="H479" s="38">
        <f t="shared" si="8"/>
        <v>7</v>
      </c>
      <c r="I479" s="29">
        <f t="shared" si="13"/>
        <v>0</v>
      </c>
      <c r="L479" s="33"/>
      <c r="M479" s="191">
        <v>45247</v>
      </c>
      <c r="N479" s="34">
        <f t="shared" si="12"/>
        <v>390</v>
      </c>
      <c r="O479" s="37">
        <v>0</v>
      </c>
      <c r="P479" s="35">
        <v>370</v>
      </c>
      <c r="Q479" s="40">
        <f t="shared" si="9"/>
        <v>20</v>
      </c>
      <c r="R479" s="41"/>
    </row>
    <row r="480" spans="2:18" ht="15.6" x14ac:dyDescent="0.3">
      <c r="B480" s="34">
        <f t="shared" si="11"/>
        <v>1818.2</v>
      </c>
      <c r="C480" s="35">
        <v>1026</v>
      </c>
      <c r="D480" s="34">
        <f t="shared" si="10"/>
        <v>1818.2</v>
      </c>
      <c r="E480" s="36">
        <v>45183</v>
      </c>
      <c r="F480" s="37">
        <v>1819.8</v>
      </c>
      <c r="G480" s="36">
        <v>45184</v>
      </c>
      <c r="H480" s="38">
        <f t="shared" si="8"/>
        <v>1.5999999999999091</v>
      </c>
      <c r="I480" s="29">
        <f t="shared" si="13"/>
        <v>4</v>
      </c>
      <c r="L480" s="33"/>
      <c r="M480" s="191">
        <v>45248</v>
      </c>
      <c r="N480" s="34">
        <f t="shared" si="12"/>
        <v>370</v>
      </c>
      <c r="O480" s="37">
        <v>0</v>
      </c>
      <c r="P480" s="35">
        <v>360</v>
      </c>
      <c r="Q480" s="40">
        <f t="shared" si="9"/>
        <v>10</v>
      </c>
      <c r="R480" s="41"/>
    </row>
    <row r="481" spans="2:19" ht="15.6" x14ac:dyDescent="0.3">
      <c r="B481" s="34">
        <f t="shared" si="11"/>
        <v>1819.8</v>
      </c>
      <c r="C481" s="35">
        <v>1027</v>
      </c>
      <c r="D481" s="34">
        <f t="shared" si="10"/>
        <v>1819.8</v>
      </c>
      <c r="E481" s="36">
        <v>45184</v>
      </c>
      <c r="F481" s="37">
        <v>1819.8</v>
      </c>
      <c r="G481" s="36">
        <v>45185</v>
      </c>
      <c r="H481" s="38">
        <f t="shared" si="8"/>
        <v>0</v>
      </c>
      <c r="I481" s="29">
        <f t="shared" si="13"/>
        <v>1</v>
      </c>
      <c r="L481" s="33"/>
      <c r="M481" s="191">
        <v>45249</v>
      </c>
      <c r="N481" s="34">
        <f t="shared" si="12"/>
        <v>360</v>
      </c>
      <c r="O481" s="37">
        <v>0</v>
      </c>
      <c r="P481" s="35">
        <v>360</v>
      </c>
      <c r="Q481" s="40">
        <f t="shared" si="9"/>
        <v>0</v>
      </c>
      <c r="R481" s="41"/>
    </row>
    <row r="482" spans="2:19" ht="15.6" x14ac:dyDescent="0.3">
      <c r="B482" s="34">
        <f t="shared" si="11"/>
        <v>1819.8</v>
      </c>
      <c r="C482" s="35">
        <v>1027</v>
      </c>
      <c r="D482" s="34">
        <f t="shared" si="10"/>
        <v>1819.8</v>
      </c>
      <c r="E482" s="36">
        <v>45185</v>
      </c>
      <c r="F482" s="37">
        <v>1819.8</v>
      </c>
      <c r="G482" s="36">
        <v>45186</v>
      </c>
      <c r="H482" s="38">
        <f t="shared" si="8"/>
        <v>0</v>
      </c>
      <c r="I482" s="29">
        <f t="shared" si="13"/>
        <v>0</v>
      </c>
      <c r="L482" s="33"/>
      <c r="M482" s="191">
        <v>45250</v>
      </c>
      <c r="N482" s="34">
        <f t="shared" si="12"/>
        <v>360</v>
      </c>
      <c r="O482" s="37">
        <v>0</v>
      </c>
      <c r="P482" s="35">
        <v>360</v>
      </c>
      <c r="Q482" s="40">
        <f t="shared" si="9"/>
        <v>0</v>
      </c>
      <c r="R482" s="41"/>
    </row>
    <row r="483" spans="2:19" ht="15.6" x14ac:dyDescent="0.3">
      <c r="B483" s="34">
        <f t="shared" si="11"/>
        <v>1819.8</v>
      </c>
      <c r="C483" s="35">
        <v>1027</v>
      </c>
      <c r="D483" s="34">
        <f t="shared" si="10"/>
        <v>1819.8</v>
      </c>
      <c r="E483" s="36">
        <v>45186</v>
      </c>
      <c r="F483" s="37">
        <v>1819.9</v>
      </c>
      <c r="G483" s="36">
        <v>45187</v>
      </c>
      <c r="H483" s="38">
        <f t="shared" si="8"/>
        <v>0.10000000000013642</v>
      </c>
      <c r="I483" s="29">
        <f t="shared" si="13"/>
        <v>0</v>
      </c>
      <c r="L483" s="33"/>
      <c r="M483" s="191">
        <v>45251</v>
      </c>
      <c r="N483" s="34">
        <f t="shared" si="12"/>
        <v>360</v>
      </c>
      <c r="O483" s="37">
        <v>0</v>
      </c>
      <c r="P483" s="35">
        <v>360</v>
      </c>
      <c r="Q483" s="40">
        <f t="shared" si="9"/>
        <v>0</v>
      </c>
      <c r="R483" s="41"/>
    </row>
    <row r="484" spans="2:19" ht="15.6" x14ac:dyDescent="0.3">
      <c r="B484" s="34">
        <f t="shared" si="11"/>
        <v>1819.9</v>
      </c>
      <c r="C484" s="35">
        <v>1028</v>
      </c>
      <c r="D484" s="34">
        <f t="shared" si="10"/>
        <v>1819.9</v>
      </c>
      <c r="E484" s="36">
        <v>45187</v>
      </c>
      <c r="F484" s="37">
        <v>1819.9</v>
      </c>
      <c r="G484" s="36">
        <v>45188</v>
      </c>
      <c r="H484" s="38">
        <f t="shared" si="8"/>
        <v>0</v>
      </c>
      <c r="I484" s="29">
        <f t="shared" si="13"/>
        <v>1</v>
      </c>
      <c r="L484" s="33"/>
      <c r="M484" s="191">
        <v>45252</v>
      </c>
      <c r="N484" s="34">
        <f t="shared" si="12"/>
        <v>360</v>
      </c>
      <c r="O484" s="37">
        <v>0</v>
      </c>
      <c r="P484" s="35">
        <v>350</v>
      </c>
      <c r="Q484" s="40">
        <f t="shared" si="9"/>
        <v>10</v>
      </c>
      <c r="R484" s="41"/>
    </row>
    <row r="485" spans="2:19" ht="15.6" x14ac:dyDescent="0.3">
      <c r="B485" s="34">
        <f t="shared" si="11"/>
        <v>1819.9</v>
      </c>
      <c r="C485" s="35">
        <v>1029</v>
      </c>
      <c r="D485" s="34">
        <f t="shared" si="10"/>
        <v>1819.9</v>
      </c>
      <c r="E485" s="36">
        <v>45188</v>
      </c>
      <c r="F485" s="37">
        <v>1820.2</v>
      </c>
      <c r="G485" s="36">
        <v>45189</v>
      </c>
      <c r="H485" s="38">
        <f t="shared" si="8"/>
        <v>0.29999999999995453</v>
      </c>
      <c r="I485" s="29">
        <f t="shared" si="13"/>
        <v>1</v>
      </c>
      <c r="L485" s="33"/>
      <c r="M485" s="191">
        <v>45253</v>
      </c>
      <c r="N485" s="34">
        <f t="shared" si="12"/>
        <v>350</v>
      </c>
      <c r="O485" s="37">
        <v>0</v>
      </c>
      <c r="P485" s="35">
        <v>350</v>
      </c>
      <c r="Q485" s="40">
        <f t="shared" si="9"/>
        <v>0</v>
      </c>
      <c r="R485" s="41"/>
    </row>
    <row r="486" spans="2:19" ht="15.6" x14ac:dyDescent="0.3">
      <c r="B486" s="34">
        <f t="shared" si="11"/>
        <v>1820.2</v>
      </c>
      <c r="C486" s="35">
        <v>1030</v>
      </c>
      <c r="D486" s="34">
        <f t="shared" si="10"/>
        <v>1820.2</v>
      </c>
      <c r="E486" s="36">
        <v>45189</v>
      </c>
      <c r="F486" s="37">
        <v>1821.2</v>
      </c>
      <c r="G486" s="36">
        <v>45190</v>
      </c>
      <c r="H486" s="38">
        <f t="shared" si="8"/>
        <v>1</v>
      </c>
      <c r="I486" s="29">
        <f t="shared" si="13"/>
        <v>1</v>
      </c>
      <c r="L486" s="33"/>
      <c r="M486" s="191">
        <v>45254</v>
      </c>
      <c r="N486" s="34">
        <f t="shared" si="12"/>
        <v>350</v>
      </c>
      <c r="O486" s="37">
        <v>0</v>
      </c>
      <c r="P486" s="35">
        <v>350</v>
      </c>
      <c r="Q486" s="40">
        <f t="shared" si="9"/>
        <v>0</v>
      </c>
      <c r="R486" s="41"/>
    </row>
    <row r="487" spans="2:19" ht="15.6" x14ac:dyDescent="0.3">
      <c r="B487" s="34">
        <f t="shared" si="11"/>
        <v>1821.2</v>
      </c>
      <c r="C487" s="35">
        <v>1031</v>
      </c>
      <c r="D487" s="34">
        <f t="shared" si="10"/>
        <v>1821.2</v>
      </c>
      <c r="E487" s="36">
        <v>45190</v>
      </c>
      <c r="F487" s="37">
        <v>1821.2</v>
      </c>
      <c r="G487" s="36">
        <v>45191</v>
      </c>
      <c r="H487" s="38">
        <f t="shared" si="8"/>
        <v>0</v>
      </c>
      <c r="I487" s="29">
        <f t="shared" si="13"/>
        <v>1</v>
      </c>
      <c r="L487" s="33"/>
      <c r="M487" s="191">
        <v>45255</v>
      </c>
      <c r="N487" s="34">
        <f t="shared" si="12"/>
        <v>350</v>
      </c>
      <c r="O487" s="37">
        <v>0</v>
      </c>
      <c r="P487" s="35">
        <v>345</v>
      </c>
      <c r="Q487" s="40">
        <f t="shared" si="9"/>
        <v>5</v>
      </c>
      <c r="R487" s="41"/>
    </row>
    <row r="488" spans="2:19" ht="15.6" x14ac:dyDescent="0.3">
      <c r="B488" s="34">
        <f t="shared" si="11"/>
        <v>1821.2</v>
      </c>
      <c r="C488" s="35">
        <v>1031</v>
      </c>
      <c r="D488" s="34">
        <f t="shared" si="10"/>
        <v>1821.2</v>
      </c>
      <c r="E488" s="36">
        <v>45191</v>
      </c>
      <c r="F488" s="37">
        <v>1821.3</v>
      </c>
      <c r="G488" s="36">
        <v>45192</v>
      </c>
      <c r="H488" s="38">
        <f t="shared" si="8"/>
        <v>9.9999999999909051E-2</v>
      </c>
      <c r="I488" s="29">
        <f t="shared" si="13"/>
        <v>0</v>
      </c>
      <c r="L488" s="33"/>
      <c r="M488" s="191">
        <v>45256</v>
      </c>
      <c r="N488" s="34">
        <f t="shared" si="12"/>
        <v>345</v>
      </c>
      <c r="O488" s="37">
        <v>0</v>
      </c>
      <c r="P488" s="35">
        <v>345</v>
      </c>
      <c r="Q488" s="40">
        <f t="shared" si="9"/>
        <v>0</v>
      </c>
      <c r="R488" s="41"/>
    </row>
    <row r="489" spans="2:19" ht="15.6" x14ac:dyDescent="0.3">
      <c r="B489" s="34">
        <f t="shared" si="11"/>
        <v>1821.3</v>
      </c>
      <c r="C489" s="35">
        <v>1031</v>
      </c>
      <c r="D489" s="34">
        <f t="shared" si="10"/>
        <v>1821.3</v>
      </c>
      <c r="E489" s="36">
        <v>45192</v>
      </c>
      <c r="F489" s="37">
        <v>1821.3</v>
      </c>
      <c r="G489" s="36">
        <v>45193</v>
      </c>
      <c r="H489" s="38">
        <f t="shared" si="8"/>
        <v>0</v>
      </c>
      <c r="I489" s="29">
        <f t="shared" si="13"/>
        <v>0</v>
      </c>
      <c r="L489" s="33"/>
      <c r="M489" s="191">
        <v>45257</v>
      </c>
      <c r="N489" s="34">
        <f t="shared" si="12"/>
        <v>345</v>
      </c>
      <c r="O489" s="37">
        <v>0</v>
      </c>
      <c r="P489" s="35">
        <v>300</v>
      </c>
      <c r="Q489" s="40">
        <f t="shared" si="9"/>
        <v>45</v>
      </c>
      <c r="R489" s="41"/>
    </row>
    <row r="490" spans="2:19" ht="15.6" x14ac:dyDescent="0.3">
      <c r="B490" s="34">
        <f t="shared" si="11"/>
        <v>1821.3</v>
      </c>
      <c r="C490" s="35">
        <v>1031</v>
      </c>
      <c r="D490" s="34">
        <f t="shared" si="10"/>
        <v>1821.3</v>
      </c>
      <c r="E490" s="36">
        <v>45193</v>
      </c>
      <c r="F490" s="37">
        <v>1825.2</v>
      </c>
      <c r="G490" s="36">
        <v>45194</v>
      </c>
      <c r="H490" s="38">
        <f t="shared" si="8"/>
        <v>3.9000000000000909</v>
      </c>
      <c r="I490" s="29">
        <f t="shared" si="13"/>
        <v>0</v>
      </c>
      <c r="L490" s="33"/>
      <c r="M490" s="191">
        <v>45258</v>
      </c>
      <c r="N490" s="34">
        <f t="shared" si="12"/>
        <v>300</v>
      </c>
      <c r="O490" s="37">
        <v>0</v>
      </c>
      <c r="P490" s="35">
        <v>250</v>
      </c>
      <c r="Q490" s="40">
        <f t="shared" si="9"/>
        <v>50</v>
      </c>
      <c r="R490" s="41"/>
    </row>
    <row r="491" spans="2:19" ht="15.6" x14ac:dyDescent="0.3">
      <c r="B491" s="34">
        <f t="shared" si="11"/>
        <v>1825.2</v>
      </c>
      <c r="C491" s="35">
        <v>1032</v>
      </c>
      <c r="D491" s="34">
        <f t="shared" si="10"/>
        <v>1825.2</v>
      </c>
      <c r="E491" s="36">
        <v>45194</v>
      </c>
      <c r="F491" s="37">
        <v>1825.3</v>
      </c>
      <c r="G491" s="36">
        <v>45195</v>
      </c>
      <c r="H491" s="38">
        <f t="shared" si="8"/>
        <v>9.9999999999909051E-2</v>
      </c>
      <c r="I491" s="29">
        <f t="shared" si="13"/>
        <v>1</v>
      </c>
      <c r="L491" s="33"/>
      <c r="M491" s="191">
        <v>45259</v>
      </c>
      <c r="N491" s="34">
        <f t="shared" si="12"/>
        <v>250</v>
      </c>
      <c r="O491" s="37">
        <v>0</v>
      </c>
      <c r="P491" s="35">
        <v>230</v>
      </c>
      <c r="Q491" s="40">
        <f t="shared" si="9"/>
        <v>20</v>
      </c>
      <c r="R491" s="41"/>
    </row>
    <row r="492" spans="2:19" ht="15.6" x14ac:dyDescent="0.3">
      <c r="B492" s="34">
        <f t="shared" si="11"/>
        <v>1825.3</v>
      </c>
      <c r="C492" s="35">
        <v>1032</v>
      </c>
      <c r="D492" s="34">
        <f t="shared" si="10"/>
        <v>1825.3</v>
      </c>
      <c r="E492" s="36">
        <v>45195</v>
      </c>
      <c r="F492" s="37">
        <v>1825.3</v>
      </c>
      <c r="G492" s="36">
        <v>45196</v>
      </c>
      <c r="H492" s="38">
        <f t="shared" si="8"/>
        <v>0</v>
      </c>
      <c r="I492" s="29">
        <f t="shared" si="13"/>
        <v>0</v>
      </c>
      <c r="L492" s="33"/>
      <c r="M492" s="191">
        <v>45260</v>
      </c>
      <c r="N492" s="34">
        <f t="shared" si="12"/>
        <v>230</v>
      </c>
      <c r="O492" s="37">
        <v>0</v>
      </c>
      <c r="P492" s="35">
        <v>230</v>
      </c>
      <c r="Q492" s="40">
        <f t="shared" si="9"/>
        <v>0</v>
      </c>
      <c r="R492" s="41"/>
    </row>
    <row r="493" spans="2:19" ht="15.6" x14ac:dyDescent="0.3">
      <c r="B493" s="34">
        <f t="shared" si="11"/>
        <v>1825.3</v>
      </c>
      <c r="C493" s="35">
        <v>1033</v>
      </c>
      <c r="D493" s="34">
        <f t="shared" si="10"/>
        <v>1825.3</v>
      </c>
      <c r="E493" s="36">
        <v>45196</v>
      </c>
      <c r="F493" s="37">
        <v>1825.3</v>
      </c>
      <c r="G493" s="36">
        <v>45197</v>
      </c>
      <c r="H493" s="38">
        <f t="shared" si="8"/>
        <v>0</v>
      </c>
      <c r="I493" s="29">
        <f t="shared" si="13"/>
        <v>1</v>
      </c>
      <c r="L493" s="33"/>
      <c r="M493" s="191">
        <v>45261</v>
      </c>
      <c r="N493" s="34">
        <f t="shared" si="12"/>
        <v>230</v>
      </c>
      <c r="O493" s="37">
        <v>0</v>
      </c>
      <c r="P493" s="35">
        <v>230</v>
      </c>
      <c r="Q493" s="40">
        <f t="shared" si="9"/>
        <v>0</v>
      </c>
      <c r="R493" s="41"/>
    </row>
    <row r="494" spans="2:19" ht="15.6" x14ac:dyDescent="0.3">
      <c r="B494" s="34">
        <f t="shared" si="11"/>
        <v>1825.3</v>
      </c>
      <c r="C494" s="35">
        <v>1033</v>
      </c>
      <c r="D494" s="34">
        <f t="shared" si="10"/>
        <v>1825.3</v>
      </c>
      <c r="E494" s="36">
        <v>45197</v>
      </c>
      <c r="F494" s="37">
        <v>1828.5</v>
      </c>
      <c r="G494" s="36">
        <v>45198</v>
      </c>
      <c r="H494" s="38">
        <f t="shared" si="8"/>
        <v>3.2000000000000455</v>
      </c>
      <c r="I494" s="29">
        <f t="shared" si="13"/>
        <v>0</v>
      </c>
      <c r="L494" s="33"/>
      <c r="M494" s="191">
        <v>45262</v>
      </c>
      <c r="N494" s="34">
        <f t="shared" si="12"/>
        <v>230</v>
      </c>
      <c r="O494" s="37">
        <v>0</v>
      </c>
      <c r="P494" s="35">
        <v>230</v>
      </c>
      <c r="Q494" s="40">
        <f t="shared" si="9"/>
        <v>0</v>
      </c>
      <c r="R494" s="41"/>
    </row>
    <row r="495" spans="2:19" ht="15.6" x14ac:dyDescent="0.3">
      <c r="B495" s="34">
        <f t="shared" si="11"/>
        <v>1828.5</v>
      </c>
      <c r="C495" s="35">
        <v>1034</v>
      </c>
      <c r="D495" s="34">
        <f t="shared" si="10"/>
        <v>1828.5</v>
      </c>
      <c r="E495" s="36">
        <v>45198</v>
      </c>
      <c r="F495" s="37">
        <v>1830.1</v>
      </c>
      <c r="G495" s="36">
        <v>45199</v>
      </c>
      <c r="H495" s="38">
        <f t="shared" si="8"/>
        <v>1.5999999999999091</v>
      </c>
      <c r="I495" s="29">
        <f t="shared" si="13"/>
        <v>1</v>
      </c>
      <c r="L495" s="33"/>
      <c r="M495" s="191">
        <v>45263</v>
      </c>
      <c r="N495" s="34">
        <f t="shared" si="12"/>
        <v>230</v>
      </c>
      <c r="O495" s="37">
        <v>0</v>
      </c>
      <c r="P495" s="35">
        <v>200</v>
      </c>
      <c r="Q495" s="40">
        <f t="shared" si="9"/>
        <v>30</v>
      </c>
      <c r="R495" s="41"/>
      <c r="S495" s="48" t="s">
        <v>195</v>
      </c>
    </row>
    <row r="496" spans="2:19" ht="15.6" x14ac:dyDescent="0.3">
      <c r="B496" s="34">
        <f t="shared" si="11"/>
        <v>1830.1</v>
      </c>
      <c r="C496" s="35">
        <v>1035</v>
      </c>
      <c r="D496" s="34">
        <f t="shared" si="10"/>
        <v>1830.1</v>
      </c>
      <c r="E496" s="36">
        <v>45199</v>
      </c>
      <c r="F496" s="37">
        <v>1834.2</v>
      </c>
      <c r="G496" s="36">
        <v>45200</v>
      </c>
      <c r="H496" s="38">
        <f t="shared" si="8"/>
        <v>4.1000000000001364</v>
      </c>
      <c r="I496" s="29">
        <f t="shared" si="13"/>
        <v>1</v>
      </c>
      <c r="L496" s="33"/>
      <c r="M496" s="191">
        <v>45264</v>
      </c>
      <c r="N496" s="34">
        <f t="shared" si="12"/>
        <v>200</v>
      </c>
      <c r="O496" s="37">
        <v>0</v>
      </c>
      <c r="P496" s="35">
        <v>200</v>
      </c>
      <c r="Q496" s="40">
        <f t="shared" si="9"/>
        <v>0</v>
      </c>
      <c r="R496" s="41"/>
    </row>
    <row r="497" spans="2:19" ht="15.6" x14ac:dyDescent="0.3">
      <c r="B497" s="34">
        <f t="shared" si="11"/>
        <v>1834.2</v>
      </c>
      <c r="C497" s="35">
        <v>1036</v>
      </c>
      <c r="D497" s="34">
        <f t="shared" si="10"/>
        <v>1834.2</v>
      </c>
      <c r="E497" s="36">
        <v>45200</v>
      </c>
      <c r="F497" s="37">
        <v>1834.2</v>
      </c>
      <c r="G497" s="36">
        <v>45201</v>
      </c>
      <c r="H497" s="38">
        <f t="shared" si="8"/>
        <v>0</v>
      </c>
      <c r="I497" s="29">
        <f t="shared" si="13"/>
        <v>1</v>
      </c>
      <c r="J497" s="48">
        <f>SUM(H497:H588)</f>
        <v>159.5</v>
      </c>
      <c r="L497" s="33"/>
      <c r="M497" s="191">
        <v>45265</v>
      </c>
      <c r="N497" s="34">
        <f t="shared" si="12"/>
        <v>200</v>
      </c>
      <c r="O497" s="37">
        <v>0</v>
      </c>
      <c r="P497" s="35">
        <v>190</v>
      </c>
      <c r="Q497" s="40">
        <f t="shared" si="9"/>
        <v>10</v>
      </c>
      <c r="R497" s="41"/>
    </row>
    <row r="498" spans="2:19" ht="15.6" x14ac:dyDescent="0.3">
      <c r="B498" s="34">
        <f t="shared" si="11"/>
        <v>1834.2</v>
      </c>
      <c r="C498" s="35">
        <v>1036</v>
      </c>
      <c r="D498" s="34">
        <f t="shared" si="10"/>
        <v>1834.2</v>
      </c>
      <c r="E498" s="36">
        <v>45201</v>
      </c>
      <c r="F498" s="37">
        <v>1834.5</v>
      </c>
      <c r="G498" s="36">
        <v>45202</v>
      </c>
      <c r="H498" s="38">
        <f t="shared" si="8"/>
        <v>0.29999999999995453</v>
      </c>
      <c r="I498" s="29">
        <f t="shared" si="13"/>
        <v>0</v>
      </c>
      <c r="L498" s="33"/>
      <c r="M498" s="191">
        <v>45266</v>
      </c>
      <c r="N498" s="34">
        <f t="shared" si="12"/>
        <v>190</v>
      </c>
      <c r="O498" s="37">
        <v>0</v>
      </c>
      <c r="P498" s="35">
        <v>180</v>
      </c>
      <c r="Q498" s="40">
        <f t="shared" si="9"/>
        <v>10</v>
      </c>
      <c r="R498" s="41"/>
    </row>
    <row r="499" spans="2:19" ht="15.6" x14ac:dyDescent="0.3">
      <c r="B499" s="34">
        <f t="shared" si="11"/>
        <v>1834.5</v>
      </c>
      <c r="C499" s="35">
        <v>1037</v>
      </c>
      <c r="D499" s="34">
        <f t="shared" si="10"/>
        <v>1834.5</v>
      </c>
      <c r="E499" s="36">
        <v>45202</v>
      </c>
      <c r="F499" s="37">
        <v>1834.5</v>
      </c>
      <c r="G499" s="36">
        <v>45203</v>
      </c>
      <c r="H499" s="38">
        <f t="shared" si="8"/>
        <v>0</v>
      </c>
      <c r="I499" s="29">
        <f t="shared" si="13"/>
        <v>1</v>
      </c>
      <c r="L499" s="33"/>
      <c r="M499" s="191">
        <v>45267</v>
      </c>
      <c r="N499" s="34">
        <f t="shared" si="12"/>
        <v>180</v>
      </c>
      <c r="O499" s="37">
        <v>0</v>
      </c>
      <c r="P499" s="35">
        <v>115</v>
      </c>
      <c r="Q499" s="40">
        <f t="shared" si="9"/>
        <v>65</v>
      </c>
      <c r="R499" s="41"/>
      <c r="S499" s="48" t="s">
        <v>196</v>
      </c>
    </row>
    <row r="500" spans="2:19" ht="15.6" x14ac:dyDescent="0.3">
      <c r="B500" s="34">
        <f t="shared" si="11"/>
        <v>1834.5</v>
      </c>
      <c r="C500" s="35">
        <v>1037</v>
      </c>
      <c r="D500" s="34">
        <f t="shared" si="10"/>
        <v>1834.5</v>
      </c>
      <c r="E500" s="36">
        <v>45203</v>
      </c>
      <c r="F500" s="37">
        <v>1834.5</v>
      </c>
      <c r="G500" s="36">
        <v>45204</v>
      </c>
      <c r="H500" s="38">
        <f t="shared" si="8"/>
        <v>0</v>
      </c>
      <c r="I500" s="29">
        <f t="shared" si="13"/>
        <v>0</v>
      </c>
      <c r="L500" s="33"/>
      <c r="M500" s="191">
        <v>45268</v>
      </c>
      <c r="N500" s="34">
        <f t="shared" si="12"/>
        <v>115</v>
      </c>
      <c r="O500" s="37">
        <v>485</v>
      </c>
      <c r="P500" s="35">
        <v>570</v>
      </c>
      <c r="Q500" s="40">
        <f t="shared" si="9"/>
        <v>30</v>
      </c>
      <c r="R500" s="41"/>
      <c r="S500" s="48" t="s">
        <v>197</v>
      </c>
    </row>
    <row r="501" spans="2:19" ht="15.6" x14ac:dyDescent="0.3">
      <c r="B501" s="34">
        <f t="shared" si="11"/>
        <v>1834.5</v>
      </c>
      <c r="C501" s="35">
        <v>1032</v>
      </c>
      <c r="D501" s="34">
        <f t="shared" si="10"/>
        <v>1834.5</v>
      </c>
      <c r="E501" s="36">
        <v>45204</v>
      </c>
      <c r="F501" s="37">
        <v>1834.6</v>
      </c>
      <c r="G501" s="36">
        <v>45205</v>
      </c>
      <c r="H501" s="38">
        <f t="shared" si="8"/>
        <v>9.9999999999909051E-2</v>
      </c>
      <c r="I501" s="29">
        <f t="shared" si="13"/>
        <v>-5</v>
      </c>
      <c r="L501" s="33"/>
      <c r="M501" s="191">
        <v>45269</v>
      </c>
      <c r="N501" s="34">
        <f t="shared" si="12"/>
        <v>570</v>
      </c>
      <c r="O501" s="37">
        <v>0</v>
      </c>
      <c r="P501" s="35">
        <v>545</v>
      </c>
      <c r="Q501" s="40">
        <f t="shared" si="9"/>
        <v>25</v>
      </c>
      <c r="R501" s="41"/>
    </row>
    <row r="502" spans="2:19" ht="15.6" x14ac:dyDescent="0.3">
      <c r="B502" s="34">
        <f t="shared" si="11"/>
        <v>1834.6</v>
      </c>
      <c r="C502" s="35">
        <v>1037</v>
      </c>
      <c r="D502" s="34">
        <f t="shared" si="10"/>
        <v>1834.6</v>
      </c>
      <c r="E502" s="36">
        <v>45205</v>
      </c>
      <c r="F502" s="37">
        <v>1834.6</v>
      </c>
      <c r="G502" s="36">
        <v>45206</v>
      </c>
      <c r="H502" s="38">
        <f t="shared" si="8"/>
        <v>0</v>
      </c>
      <c r="I502" s="29">
        <f t="shared" si="13"/>
        <v>5</v>
      </c>
      <c r="L502" s="33"/>
      <c r="M502" s="191">
        <v>45270</v>
      </c>
      <c r="N502" s="34">
        <f t="shared" si="12"/>
        <v>545</v>
      </c>
      <c r="O502" s="37">
        <v>0</v>
      </c>
      <c r="P502" s="35">
        <v>545</v>
      </c>
      <c r="Q502" s="40">
        <f t="shared" si="9"/>
        <v>0</v>
      </c>
      <c r="R502" s="41"/>
    </row>
    <row r="503" spans="2:19" ht="15.6" x14ac:dyDescent="0.3">
      <c r="B503" s="34">
        <f t="shared" si="11"/>
        <v>1834.6</v>
      </c>
      <c r="C503" s="35">
        <v>1037</v>
      </c>
      <c r="D503" s="34">
        <f t="shared" si="10"/>
        <v>1834.6</v>
      </c>
      <c r="E503" s="36">
        <v>45206</v>
      </c>
      <c r="F503" s="37">
        <v>1836.9</v>
      </c>
      <c r="G503" s="36">
        <v>45207</v>
      </c>
      <c r="H503" s="38">
        <f t="shared" si="8"/>
        <v>2.3000000000001819</v>
      </c>
      <c r="I503" s="29">
        <f t="shared" si="13"/>
        <v>0</v>
      </c>
      <c r="L503" s="33"/>
      <c r="M503" s="191">
        <v>45271</v>
      </c>
      <c r="N503" s="34">
        <f t="shared" si="12"/>
        <v>545</v>
      </c>
      <c r="O503" s="37">
        <v>0</v>
      </c>
      <c r="P503" s="35">
        <v>545</v>
      </c>
      <c r="Q503" s="40">
        <f t="shared" si="9"/>
        <v>0</v>
      </c>
      <c r="R503" s="41"/>
    </row>
    <row r="504" spans="2:19" ht="15.6" x14ac:dyDescent="0.3">
      <c r="B504" s="34">
        <f t="shared" si="11"/>
        <v>1836.9</v>
      </c>
      <c r="C504" s="35">
        <v>1038</v>
      </c>
      <c r="D504" s="34">
        <f t="shared" si="10"/>
        <v>1836.9</v>
      </c>
      <c r="E504" s="36">
        <v>45207</v>
      </c>
      <c r="F504" s="37">
        <v>1836.9</v>
      </c>
      <c r="G504" s="36">
        <v>45208</v>
      </c>
      <c r="H504" s="38">
        <f t="shared" si="8"/>
        <v>0</v>
      </c>
      <c r="I504" s="29">
        <f t="shared" si="13"/>
        <v>1</v>
      </c>
      <c r="L504" s="33"/>
      <c r="M504" s="191">
        <v>45272</v>
      </c>
      <c r="N504" s="34">
        <f t="shared" si="12"/>
        <v>545</v>
      </c>
      <c r="O504" s="37">
        <v>0</v>
      </c>
      <c r="P504" s="35">
        <v>540</v>
      </c>
      <c r="Q504" s="40">
        <f t="shared" si="9"/>
        <v>5</v>
      </c>
      <c r="R504" s="41"/>
    </row>
    <row r="505" spans="2:19" ht="15.6" x14ac:dyDescent="0.3">
      <c r="B505" s="34">
        <f t="shared" si="11"/>
        <v>1836.9</v>
      </c>
      <c r="C505" s="35">
        <v>1039</v>
      </c>
      <c r="D505" s="34">
        <f t="shared" si="10"/>
        <v>1836.9</v>
      </c>
      <c r="E505" s="36">
        <v>45208</v>
      </c>
      <c r="F505" s="37">
        <v>1837.2</v>
      </c>
      <c r="G505" s="36">
        <v>45209</v>
      </c>
      <c r="H505" s="38">
        <f t="shared" si="8"/>
        <v>0.29999999999995453</v>
      </c>
      <c r="I505" s="29">
        <f t="shared" si="13"/>
        <v>1</v>
      </c>
      <c r="L505" s="33"/>
      <c r="M505" s="191">
        <v>45273</v>
      </c>
      <c r="N505" s="34">
        <f t="shared" si="12"/>
        <v>540</v>
      </c>
      <c r="O505" s="37">
        <v>0</v>
      </c>
      <c r="P505" s="35">
        <v>540</v>
      </c>
      <c r="Q505" s="40">
        <f t="shared" si="9"/>
        <v>0</v>
      </c>
      <c r="R505" s="41"/>
    </row>
    <row r="506" spans="2:19" ht="15.6" x14ac:dyDescent="0.3">
      <c r="B506" s="34">
        <f t="shared" si="11"/>
        <v>1837.2</v>
      </c>
      <c r="C506" s="35">
        <v>1042</v>
      </c>
      <c r="D506" s="34">
        <f t="shared" si="10"/>
        <v>1837.2</v>
      </c>
      <c r="E506" s="36">
        <v>45209</v>
      </c>
      <c r="F506" s="37">
        <v>1837.2</v>
      </c>
      <c r="G506" s="36">
        <v>45210</v>
      </c>
      <c r="H506" s="38">
        <f t="shared" si="8"/>
        <v>0</v>
      </c>
      <c r="I506" s="29">
        <f t="shared" si="13"/>
        <v>3</v>
      </c>
      <c r="L506" s="33"/>
      <c r="M506" s="191">
        <v>45274</v>
      </c>
      <c r="N506" s="34">
        <f t="shared" si="12"/>
        <v>540</v>
      </c>
      <c r="O506" s="37">
        <v>0</v>
      </c>
      <c r="P506" s="35">
        <v>520</v>
      </c>
      <c r="Q506" s="40">
        <f t="shared" si="9"/>
        <v>20</v>
      </c>
      <c r="R506" s="41"/>
    </row>
    <row r="507" spans="2:19" ht="15.6" x14ac:dyDescent="0.3">
      <c r="B507" s="34">
        <f t="shared" si="11"/>
        <v>1837.2</v>
      </c>
      <c r="C507" s="35">
        <v>1042</v>
      </c>
      <c r="D507" s="34">
        <f t="shared" si="10"/>
        <v>1837.2</v>
      </c>
      <c r="E507" s="36">
        <v>45210</v>
      </c>
      <c r="F507" s="37">
        <v>1837.3</v>
      </c>
      <c r="G507" s="36">
        <v>45211</v>
      </c>
      <c r="H507" s="38">
        <f t="shared" si="8"/>
        <v>9.9999999999909051E-2</v>
      </c>
      <c r="I507" s="29">
        <f t="shared" si="13"/>
        <v>0</v>
      </c>
      <c r="L507" s="33"/>
      <c r="M507" s="191">
        <v>45275</v>
      </c>
      <c r="N507" s="34">
        <f t="shared" si="12"/>
        <v>520</v>
      </c>
      <c r="O507" s="37">
        <v>0</v>
      </c>
      <c r="P507" s="35">
        <v>520</v>
      </c>
      <c r="Q507" s="40">
        <f t="shared" si="9"/>
        <v>0</v>
      </c>
      <c r="R507" s="41"/>
    </row>
    <row r="508" spans="2:19" ht="15.6" x14ac:dyDescent="0.3">
      <c r="B508" s="34">
        <f t="shared" si="11"/>
        <v>1837.3</v>
      </c>
      <c r="C508" s="35">
        <v>1043</v>
      </c>
      <c r="D508" s="34">
        <f t="shared" si="10"/>
        <v>1837.3</v>
      </c>
      <c r="E508" s="36">
        <v>45211</v>
      </c>
      <c r="F508" s="37">
        <v>1838.1</v>
      </c>
      <c r="G508" s="36">
        <v>45212</v>
      </c>
      <c r="H508" s="38">
        <f t="shared" si="8"/>
        <v>0.79999999999995453</v>
      </c>
      <c r="I508" s="29">
        <f t="shared" si="13"/>
        <v>1</v>
      </c>
      <c r="L508" s="33"/>
      <c r="M508" s="191">
        <v>45276</v>
      </c>
      <c r="N508" s="34">
        <f t="shared" si="12"/>
        <v>520</v>
      </c>
      <c r="O508" s="37">
        <v>0</v>
      </c>
      <c r="P508" s="35">
        <v>520</v>
      </c>
      <c r="Q508" s="40">
        <f t="shared" si="9"/>
        <v>0</v>
      </c>
      <c r="R508" s="41"/>
    </row>
    <row r="509" spans="2:19" ht="15.6" x14ac:dyDescent="0.3">
      <c r="B509" s="34">
        <f t="shared" si="11"/>
        <v>1838.1</v>
      </c>
      <c r="C509" s="35">
        <v>1045</v>
      </c>
      <c r="D509" s="34">
        <f t="shared" si="10"/>
        <v>1838.1</v>
      </c>
      <c r="E509" s="36">
        <v>45212</v>
      </c>
      <c r="F509" s="37">
        <v>1839.4</v>
      </c>
      <c r="G509" s="36">
        <v>45213</v>
      </c>
      <c r="H509" s="38">
        <f t="shared" si="8"/>
        <v>1.3000000000001819</v>
      </c>
      <c r="I509" s="29">
        <f t="shared" si="13"/>
        <v>2</v>
      </c>
      <c r="L509" s="33"/>
      <c r="M509" s="191">
        <v>45277</v>
      </c>
      <c r="N509" s="34">
        <f t="shared" si="12"/>
        <v>520</v>
      </c>
      <c r="O509" s="37">
        <v>0</v>
      </c>
      <c r="P509" s="35">
        <v>510</v>
      </c>
      <c r="Q509" s="40">
        <f t="shared" si="9"/>
        <v>10</v>
      </c>
      <c r="R509" s="41"/>
    </row>
    <row r="510" spans="2:19" ht="15.6" x14ac:dyDescent="0.3">
      <c r="B510" s="34">
        <f t="shared" si="11"/>
        <v>1839.4</v>
      </c>
      <c r="C510" s="35">
        <v>1046</v>
      </c>
      <c r="D510" s="34">
        <f t="shared" si="10"/>
        <v>1839.4</v>
      </c>
      <c r="E510" s="36">
        <v>45213</v>
      </c>
      <c r="F510" s="37">
        <v>1854.2</v>
      </c>
      <c r="G510" s="36">
        <v>45214</v>
      </c>
      <c r="H510" s="38">
        <f t="shared" si="8"/>
        <v>14.799999999999955</v>
      </c>
      <c r="I510" s="29">
        <f t="shared" si="13"/>
        <v>1</v>
      </c>
      <c r="L510" s="33"/>
      <c r="M510" s="191">
        <v>45278</v>
      </c>
      <c r="N510" s="34">
        <f t="shared" si="12"/>
        <v>510</v>
      </c>
      <c r="O510" s="37">
        <v>0</v>
      </c>
      <c r="P510" s="35">
        <v>510</v>
      </c>
      <c r="Q510" s="40">
        <f t="shared" si="9"/>
        <v>0</v>
      </c>
      <c r="R510" s="41"/>
    </row>
    <row r="511" spans="2:19" ht="15.6" x14ac:dyDescent="0.3">
      <c r="B511" s="34">
        <f t="shared" si="11"/>
        <v>1854.2</v>
      </c>
      <c r="C511" s="35">
        <v>1048</v>
      </c>
      <c r="D511" s="34">
        <f t="shared" si="10"/>
        <v>1854.2</v>
      </c>
      <c r="E511" s="36">
        <v>45214</v>
      </c>
      <c r="F511" s="37">
        <v>1855.5</v>
      </c>
      <c r="G511" s="36">
        <v>45215</v>
      </c>
      <c r="H511" s="38">
        <f t="shared" si="8"/>
        <v>1.2999999999999545</v>
      </c>
      <c r="I511" s="29">
        <f t="shared" si="13"/>
        <v>2</v>
      </c>
      <c r="L511" s="33"/>
      <c r="M511" s="191">
        <v>45279</v>
      </c>
      <c r="N511" s="34">
        <f t="shared" si="12"/>
        <v>510</v>
      </c>
      <c r="O511" s="37">
        <v>0</v>
      </c>
      <c r="P511" s="35">
        <v>510</v>
      </c>
      <c r="Q511" s="40">
        <f t="shared" si="9"/>
        <v>0</v>
      </c>
      <c r="R511" s="41"/>
    </row>
    <row r="512" spans="2:19" ht="15.6" x14ac:dyDescent="0.3">
      <c r="B512" s="34">
        <f t="shared" si="11"/>
        <v>1855.5</v>
      </c>
      <c r="C512" s="35">
        <v>1049</v>
      </c>
      <c r="D512" s="34">
        <f t="shared" si="10"/>
        <v>1855.5</v>
      </c>
      <c r="E512" s="36">
        <v>45215</v>
      </c>
      <c r="F512" s="37">
        <v>1858.3</v>
      </c>
      <c r="G512" s="36">
        <v>45216</v>
      </c>
      <c r="H512" s="38">
        <f t="shared" si="8"/>
        <v>2.7999999999999545</v>
      </c>
      <c r="I512" s="29">
        <f t="shared" si="13"/>
        <v>1</v>
      </c>
      <c r="L512" s="33"/>
      <c r="M512" s="191">
        <v>45280</v>
      </c>
      <c r="N512" s="34">
        <f t="shared" si="12"/>
        <v>510</v>
      </c>
      <c r="O512" s="37">
        <v>0</v>
      </c>
      <c r="P512" s="35">
        <v>510</v>
      </c>
      <c r="Q512" s="40">
        <f t="shared" si="9"/>
        <v>0</v>
      </c>
      <c r="R512" s="41"/>
    </row>
    <row r="513" spans="2:18" ht="15.6" x14ac:dyDescent="0.3">
      <c r="B513" s="34">
        <f t="shared" si="11"/>
        <v>1858.3</v>
      </c>
      <c r="C513" s="35">
        <v>1052</v>
      </c>
      <c r="D513" s="34">
        <f t="shared" si="10"/>
        <v>1858.3</v>
      </c>
      <c r="E513" s="36">
        <v>45216</v>
      </c>
      <c r="F513" s="37">
        <v>1858.5</v>
      </c>
      <c r="G513" s="36">
        <v>45217</v>
      </c>
      <c r="H513" s="38">
        <f t="shared" si="8"/>
        <v>0.20000000000004547</v>
      </c>
      <c r="I513" s="29">
        <f t="shared" si="13"/>
        <v>3</v>
      </c>
      <c r="L513" s="33"/>
      <c r="M513" s="191">
        <v>45281</v>
      </c>
      <c r="N513" s="34">
        <f t="shared" si="12"/>
        <v>510</v>
      </c>
      <c r="O513" s="37">
        <v>0</v>
      </c>
      <c r="P513" s="35">
        <v>510</v>
      </c>
      <c r="Q513" s="40">
        <f t="shared" si="9"/>
        <v>0</v>
      </c>
      <c r="R513" s="41"/>
    </row>
    <row r="514" spans="2:18" ht="15.6" x14ac:dyDescent="0.3">
      <c r="B514" s="34">
        <f t="shared" si="11"/>
        <v>1858.5</v>
      </c>
      <c r="C514" s="35">
        <v>1053</v>
      </c>
      <c r="D514" s="34">
        <f t="shared" si="10"/>
        <v>1858.5</v>
      </c>
      <c r="E514" s="36">
        <v>45217</v>
      </c>
      <c r="F514" s="37">
        <v>1858.5</v>
      </c>
      <c r="G514" s="36">
        <v>45218</v>
      </c>
      <c r="H514" s="38">
        <f t="shared" ref="H514:H768" si="14">F514-D514</f>
        <v>0</v>
      </c>
      <c r="I514" s="29">
        <f t="shared" si="13"/>
        <v>1</v>
      </c>
      <c r="L514" s="33"/>
      <c r="M514" s="191">
        <v>45282</v>
      </c>
      <c r="N514" s="34">
        <f t="shared" si="12"/>
        <v>510</v>
      </c>
      <c r="O514" s="37">
        <v>0</v>
      </c>
      <c r="P514" s="35">
        <v>500</v>
      </c>
      <c r="Q514" s="40">
        <f t="shared" ref="Q514:Q672" si="15">(N514+O514)-P514</f>
        <v>10</v>
      </c>
      <c r="R514" s="41"/>
    </row>
    <row r="515" spans="2:18" ht="15.6" x14ac:dyDescent="0.3">
      <c r="B515" s="34">
        <f t="shared" si="11"/>
        <v>1858.5</v>
      </c>
      <c r="C515" s="35">
        <v>1053</v>
      </c>
      <c r="D515" s="34">
        <f t="shared" si="10"/>
        <v>1858.5</v>
      </c>
      <c r="E515" s="36">
        <v>45218</v>
      </c>
      <c r="F515" s="37">
        <v>1859.6</v>
      </c>
      <c r="G515" s="36">
        <v>45219</v>
      </c>
      <c r="H515" s="38">
        <f t="shared" si="14"/>
        <v>1.0999999999999091</v>
      </c>
      <c r="I515" s="29">
        <f t="shared" si="13"/>
        <v>0</v>
      </c>
      <c r="L515" s="33"/>
      <c r="M515" s="191">
        <v>45283</v>
      </c>
      <c r="N515" s="34">
        <f t="shared" si="12"/>
        <v>500</v>
      </c>
      <c r="O515" s="37">
        <v>0</v>
      </c>
      <c r="P515" s="35">
        <v>500</v>
      </c>
      <c r="Q515" s="40">
        <f t="shared" si="15"/>
        <v>0</v>
      </c>
      <c r="R515" s="41"/>
    </row>
    <row r="516" spans="2:18" ht="15.6" x14ac:dyDescent="0.3">
      <c r="B516" s="34">
        <f t="shared" si="11"/>
        <v>1859.6</v>
      </c>
      <c r="C516" s="35">
        <v>1054</v>
      </c>
      <c r="D516" s="34">
        <f t="shared" si="10"/>
        <v>1859.6</v>
      </c>
      <c r="E516" s="36">
        <v>45219</v>
      </c>
      <c r="F516" s="37">
        <v>1859.6</v>
      </c>
      <c r="G516" s="36">
        <v>45220</v>
      </c>
      <c r="H516" s="38">
        <f t="shared" si="14"/>
        <v>0</v>
      </c>
      <c r="I516" s="29">
        <f t="shared" si="13"/>
        <v>1</v>
      </c>
      <c r="L516" s="33"/>
      <c r="M516" s="191">
        <v>45284</v>
      </c>
      <c r="N516" s="34">
        <f t="shared" si="12"/>
        <v>500</v>
      </c>
      <c r="O516" s="37">
        <v>0</v>
      </c>
      <c r="P516" s="35">
        <v>500</v>
      </c>
      <c r="Q516" s="40">
        <f t="shared" si="15"/>
        <v>0</v>
      </c>
      <c r="R516" s="41"/>
    </row>
    <row r="517" spans="2:18" ht="15.6" x14ac:dyDescent="0.3">
      <c r="B517" s="34">
        <f t="shared" si="11"/>
        <v>1859.6</v>
      </c>
      <c r="C517" s="35">
        <v>1054</v>
      </c>
      <c r="D517" s="34">
        <f t="shared" ref="D517:D771" si="16">F516</f>
        <v>1859.6</v>
      </c>
      <c r="E517" s="36">
        <v>45220</v>
      </c>
      <c r="F517" s="37">
        <v>1864.8</v>
      </c>
      <c r="G517" s="36">
        <v>45221</v>
      </c>
      <c r="H517" s="38">
        <f t="shared" si="14"/>
        <v>5.2000000000000455</v>
      </c>
      <c r="I517" s="29">
        <f t="shared" si="13"/>
        <v>0</v>
      </c>
      <c r="L517" s="33"/>
      <c r="M517" s="191">
        <v>45285</v>
      </c>
      <c r="N517" s="34">
        <f t="shared" si="12"/>
        <v>500</v>
      </c>
      <c r="O517" s="37">
        <v>0</v>
      </c>
      <c r="P517" s="35">
        <v>500</v>
      </c>
      <c r="Q517" s="40">
        <f t="shared" si="15"/>
        <v>0</v>
      </c>
      <c r="R517" s="41"/>
    </row>
    <row r="518" spans="2:18" ht="15.6" x14ac:dyDescent="0.3">
      <c r="B518" s="34">
        <f t="shared" si="11"/>
        <v>1864.8</v>
      </c>
      <c r="C518" s="35">
        <v>1057</v>
      </c>
      <c r="D518" s="34">
        <f t="shared" si="16"/>
        <v>1864.8</v>
      </c>
      <c r="E518" s="36">
        <v>45221</v>
      </c>
      <c r="F518" s="37">
        <v>1864.8</v>
      </c>
      <c r="G518" s="36">
        <v>45222</v>
      </c>
      <c r="H518" s="38">
        <f t="shared" si="14"/>
        <v>0</v>
      </c>
      <c r="I518" s="29">
        <f t="shared" si="13"/>
        <v>3</v>
      </c>
      <c r="L518" s="33"/>
      <c r="M518" s="191">
        <v>45286</v>
      </c>
      <c r="N518" s="34">
        <f t="shared" si="12"/>
        <v>500</v>
      </c>
      <c r="O518" s="37">
        <v>0</v>
      </c>
      <c r="P518" s="35">
        <v>500</v>
      </c>
      <c r="Q518" s="40">
        <f t="shared" si="15"/>
        <v>0</v>
      </c>
      <c r="R518" s="41"/>
    </row>
    <row r="519" spans="2:18" ht="15.6" x14ac:dyDescent="0.3">
      <c r="B519" s="34">
        <f t="shared" si="11"/>
        <v>1864.8</v>
      </c>
      <c r="C519" s="35">
        <v>1057</v>
      </c>
      <c r="D519" s="34">
        <f t="shared" si="16"/>
        <v>1864.8</v>
      </c>
      <c r="E519" s="36">
        <v>45222</v>
      </c>
      <c r="F519" s="37">
        <v>1867.8</v>
      </c>
      <c r="G519" s="36">
        <v>45223</v>
      </c>
      <c r="H519" s="38">
        <f t="shared" si="14"/>
        <v>3</v>
      </c>
      <c r="I519" s="29">
        <f t="shared" si="13"/>
        <v>0</v>
      </c>
      <c r="L519" s="33"/>
      <c r="M519" s="191">
        <v>45287</v>
      </c>
      <c r="N519" s="34">
        <f t="shared" si="12"/>
        <v>500</v>
      </c>
      <c r="O519" s="37">
        <v>0</v>
      </c>
      <c r="P519" s="35">
        <v>500</v>
      </c>
      <c r="Q519" s="40">
        <f t="shared" si="15"/>
        <v>0</v>
      </c>
      <c r="R519" s="41"/>
    </row>
    <row r="520" spans="2:18" ht="15.6" x14ac:dyDescent="0.3">
      <c r="B520" s="34">
        <f t="shared" si="11"/>
        <v>1867.8</v>
      </c>
      <c r="C520" s="35">
        <v>1062</v>
      </c>
      <c r="D520" s="34">
        <f t="shared" si="16"/>
        <v>1867.8</v>
      </c>
      <c r="E520" s="36">
        <v>45223</v>
      </c>
      <c r="F520" s="37">
        <v>1867.8</v>
      </c>
      <c r="G520" s="36">
        <v>45224</v>
      </c>
      <c r="H520" s="38">
        <f t="shared" si="14"/>
        <v>0</v>
      </c>
      <c r="I520" s="29">
        <f t="shared" si="13"/>
        <v>5</v>
      </c>
      <c r="L520" s="33"/>
      <c r="M520" s="191">
        <v>45288</v>
      </c>
      <c r="N520" s="34">
        <f t="shared" si="12"/>
        <v>500</v>
      </c>
      <c r="O520" s="37">
        <v>0</v>
      </c>
      <c r="P520" s="35">
        <v>475</v>
      </c>
      <c r="Q520" s="40">
        <f t="shared" si="15"/>
        <v>25</v>
      </c>
      <c r="R520" s="41"/>
    </row>
    <row r="521" spans="2:18" ht="15.6" x14ac:dyDescent="0.3">
      <c r="B521" s="34">
        <f t="shared" si="11"/>
        <v>1867.8</v>
      </c>
      <c r="C521" s="35">
        <v>1062</v>
      </c>
      <c r="D521" s="34">
        <f t="shared" si="16"/>
        <v>1867.8</v>
      </c>
      <c r="E521" s="36">
        <v>45224</v>
      </c>
      <c r="F521" s="37">
        <v>1867.9</v>
      </c>
      <c r="G521" s="36">
        <v>45225</v>
      </c>
      <c r="H521" s="38">
        <f t="shared" si="14"/>
        <v>0.10000000000013642</v>
      </c>
      <c r="I521" s="29">
        <f t="shared" si="13"/>
        <v>0</v>
      </c>
      <c r="L521" s="33"/>
      <c r="M521" s="191">
        <v>45289</v>
      </c>
      <c r="N521" s="34">
        <f t="shared" si="12"/>
        <v>475</v>
      </c>
      <c r="O521" s="37">
        <v>0</v>
      </c>
      <c r="P521" s="35">
        <v>460</v>
      </c>
      <c r="Q521" s="40">
        <f t="shared" si="15"/>
        <v>15</v>
      </c>
      <c r="R521" s="41"/>
    </row>
    <row r="522" spans="2:18" ht="15.6" x14ac:dyDescent="0.3">
      <c r="B522" s="34">
        <f t="shared" si="11"/>
        <v>1867.9</v>
      </c>
      <c r="C522" s="35">
        <v>1063</v>
      </c>
      <c r="D522" s="34">
        <f t="shared" si="16"/>
        <v>1867.9</v>
      </c>
      <c r="E522" s="36">
        <v>45225</v>
      </c>
      <c r="F522" s="37">
        <v>1868.6</v>
      </c>
      <c r="G522" s="36">
        <v>45226</v>
      </c>
      <c r="H522" s="38">
        <f t="shared" si="14"/>
        <v>0.6999999999998181</v>
      </c>
      <c r="I522" s="29">
        <f t="shared" si="13"/>
        <v>1</v>
      </c>
      <c r="L522" s="33"/>
      <c r="M522" s="191">
        <v>45290</v>
      </c>
      <c r="N522" s="34">
        <f t="shared" si="12"/>
        <v>460</v>
      </c>
      <c r="O522" s="37">
        <v>0</v>
      </c>
      <c r="P522" s="35">
        <v>430</v>
      </c>
      <c r="Q522" s="40">
        <f t="shared" si="15"/>
        <v>30</v>
      </c>
      <c r="R522" s="41"/>
    </row>
    <row r="523" spans="2:18" ht="15.6" x14ac:dyDescent="0.3">
      <c r="B523" s="34">
        <f t="shared" si="11"/>
        <v>1868.6</v>
      </c>
      <c r="C523" s="35">
        <v>1064</v>
      </c>
      <c r="D523" s="34">
        <f t="shared" si="16"/>
        <v>1868.6</v>
      </c>
      <c r="E523" s="36">
        <v>45226</v>
      </c>
      <c r="F523" s="37">
        <v>1870.4</v>
      </c>
      <c r="G523" s="36">
        <v>45227</v>
      </c>
      <c r="H523" s="38">
        <f t="shared" si="14"/>
        <v>1.8000000000001819</v>
      </c>
      <c r="I523" s="29">
        <f t="shared" si="13"/>
        <v>1</v>
      </c>
      <c r="L523" s="33"/>
      <c r="M523" s="191">
        <v>45291</v>
      </c>
      <c r="N523" s="34">
        <f t="shared" si="12"/>
        <v>430</v>
      </c>
      <c r="O523" s="37">
        <v>0</v>
      </c>
      <c r="P523" s="35">
        <v>430</v>
      </c>
      <c r="Q523" s="40">
        <f t="shared" si="15"/>
        <v>0</v>
      </c>
      <c r="R523" s="41"/>
    </row>
    <row r="524" spans="2:18" ht="15.6" x14ac:dyDescent="0.3">
      <c r="B524" s="34">
        <f t="shared" si="11"/>
        <v>1870.4</v>
      </c>
      <c r="C524" s="35">
        <v>1066</v>
      </c>
      <c r="D524" s="34">
        <f t="shared" si="16"/>
        <v>1870.4</v>
      </c>
      <c r="E524" s="36">
        <v>45227</v>
      </c>
      <c r="F524" s="37">
        <v>1870.5</v>
      </c>
      <c r="G524" s="36">
        <v>45228</v>
      </c>
      <c r="H524" s="38">
        <f t="shared" si="14"/>
        <v>9.9999999999909051E-2</v>
      </c>
      <c r="I524" s="29">
        <f t="shared" si="13"/>
        <v>2</v>
      </c>
      <c r="L524" s="33"/>
      <c r="M524" s="191">
        <v>45292</v>
      </c>
      <c r="N524" s="34">
        <f t="shared" si="12"/>
        <v>430</v>
      </c>
      <c r="O524" s="37">
        <v>0</v>
      </c>
      <c r="P524" s="35">
        <v>430</v>
      </c>
      <c r="Q524" s="40">
        <f t="shared" si="15"/>
        <v>0</v>
      </c>
      <c r="R524" s="41"/>
    </row>
    <row r="525" spans="2:18" ht="15.6" x14ac:dyDescent="0.3">
      <c r="B525" s="34">
        <f t="shared" si="11"/>
        <v>1870.5</v>
      </c>
      <c r="C525" s="35">
        <v>1066</v>
      </c>
      <c r="D525" s="34">
        <f t="shared" si="16"/>
        <v>1870.5</v>
      </c>
      <c r="E525" s="36">
        <v>45228</v>
      </c>
      <c r="F525" s="37">
        <v>1870.5</v>
      </c>
      <c r="G525" s="36">
        <v>45229</v>
      </c>
      <c r="H525" s="38">
        <f t="shared" si="14"/>
        <v>0</v>
      </c>
      <c r="I525" s="29">
        <f t="shared" si="13"/>
        <v>0</v>
      </c>
      <c r="L525" s="33"/>
      <c r="M525" s="191">
        <v>45293</v>
      </c>
      <c r="N525" s="34">
        <f t="shared" si="12"/>
        <v>430</v>
      </c>
      <c r="O525" s="37">
        <v>0</v>
      </c>
      <c r="P525" s="35">
        <v>430</v>
      </c>
      <c r="Q525" s="40">
        <f t="shared" si="15"/>
        <v>0</v>
      </c>
      <c r="R525" s="41"/>
    </row>
    <row r="526" spans="2:18" ht="15.6" x14ac:dyDescent="0.3">
      <c r="B526" s="34">
        <f t="shared" si="11"/>
        <v>1870.5</v>
      </c>
      <c r="C526" s="35">
        <v>1066</v>
      </c>
      <c r="D526" s="34">
        <f t="shared" si="16"/>
        <v>1870.5</v>
      </c>
      <c r="E526" s="36">
        <v>45229</v>
      </c>
      <c r="F526" s="37">
        <v>1870.5</v>
      </c>
      <c r="G526" s="36">
        <v>45230</v>
      </c>
      <c r="H526" s="38">
        <f t="shared" si="14"/>
        <v>0</v>
      </c>
      <c r="I526" s="29">
        <f t="shared" si="13"/>
        <v>0</v>
      </c>
      <c r="L526" s="33"/>
      <c r="M526" s="191">
        <v>45294</v>
      </c>
      <c r="N526" s="34">
        <f t="shared" si="12"/>
        <v>430</v>
      </c>
      <c r="O526" s="37">
        <v>0</v>
      </c>
      <c r="P526" s="35">
        <v>430</v>
      </c>
      <c r="Q526" s="40">
        <f t="shared" si="15"/>
        <v>0</v>
      </c>
      <c r="R526" s="41"/>
    </row>
    <row r="527" spans="2:18" ht="15.6" x14ac:dyDescent="0.3">
      <c r="B527" s="34">
        <f t="shared" si="11"/>
        <v>1870.5</v>
      </c>
      <c r="C527" s="35">
        <v>1066</v>
      </c>
      <c r="D527" s="34">
        <f t="shared" si="16"/>
        <v>1870.5</v>
      </c>
      <c r="E527" s="36">
        <v>45230</v>
      </c>
      <c r="F527" s="37">
        <v>1872.1</v>
      </c>
      <c r="G527" s="36">
        <v>45231</v>
      </c>
      <c r="H527" s="38">
        <f t="shared" si="14"/>
        <v>1.5999999999999091</v>
      </c>
      <c r="I527" s="29">
        <f t="shared" si="13"/>
        <v>0</v>
      </c>
      <c r="L527" s="33"/>
      <c r="M527" s="191">
        <v>45295</v>
      </c>
      <c r="N527" s="34">
        <f t="shared" si="12"/>
        <v>430</v>
      </c>
      <c r="O527" s="37">
        <v>0</v>
      </c>
      <c r="P527" s="35">
        <v>430</v>
      </c>
      <c r="Q527" s="40">
        <f t="shared" si="15"/>
        <v>0</v>
      </c>
      <c r="R527" s="41"/>
    </row>
    <row r="528" spans="2:18" ht="15.6" x14ac:dyDescent="0.3">
      <c r="B528" s="34">
        <f t="shared" si="11"/>
        <v>1872.1</v>
      </c>
      <c r="C528" s="35">
        <v>1069</v>
      </c>
      <c r="D528" s="34">
        <f t="shared" si="16"/>
        <v>1872.1</v>
      </c>
      <c r="E528" s="36">
        <v>45231</v>
      </c>
      <c r="F528" s="37">
        <v>1879.9</v>
      </c>
      <c r="G528" s="36">
        <v>45232</v>
      </c>
      <c r="H528" s="38">
        <f t="shared" si="14"/>
        <v>7.8000000000001819</v>
      </c>
      <c r="I528" s="29">
        <f t="shared" si="13"/>
        <v>3</v>
      </c>
      <c r="L528" s="33"/>
      <c r="M528" s="191">
        <v>45296</v>
      </c>
      <c r="N528" s="34">
        <f t="shared" si="12"/>
        <v>430</v>
      </c>
      <c r="O528" s="37">
        <v>0</v>
      </c>
      <c r="P528" s="35">
        <v>425</v>
      </c>
      <c r="Q528" s="40">
        <f t="shared" si="15"/>
        <v>5</v>
      </c>
      <c r="R528" s="41"/>
    </row>
    <row r="529" spans="2:18" ht="15.6" x14ac:dyDescent="0.3">
      <c r="B529" s="34">
        <f t="shared" si="11"/>
        <v>1879.9</v>
      </c>
      <c r="C529" s="35">
        <v>1074</v>
      </c>
      <c r="D529" s="34">
        <f t="shared" si="16"/>
        <v>1879.9</v>
      </c>
      <c r="E529" s="36">
        <v>45232</v>
      </c>
      <c r="F529" s="37">
        <v>1882.1</v>
      </c>
      <c r="G529" s="36">
        <v>45233</v>
      </c>
      <c r="H529" s="38">
        <f t="shared" si="14"/>
        <v>2.1999999999998181</v>
      </c>
      <c r="I529" s="29">
        <f t="shared" si="13"/>
        <v>5</v>
      </c>
      <c r="L529" s="33"/>
      <c r="M529" s="191">
        <v>45297</v>
      </c>
      <c r="N529" s="34">
        <f t="shared" si="12"/>
        <v>425</v>
      </c>
      <c r="O529" s="37">
        <v>0</v>
      </c>
      <c r="P529" s="35">
        <v>410</v>
      </c>
      <c r="Q529" s="40">
        <f t="shared" si="15"/>
        <v>15</v>
      </c>
      <c r="R529" s="41"/>
    </row>
    <row r="530" spans="2:18" ht="15.6" x14ac:dyDescent="0.3">
      <c r="B530" s="34">
        <f t="shared" si="11"/>
        <v>1882.1</v>
      </c>
      <c r="C530" s="35">
        <v>1080</v>
      </c>
      <c r="D530" s="34">
        <f t="shared" si="16"/>
        <v>1882.1</v>
      </c>
      <c r="E530" s="36">
        <v>45233</v>
      </c>
      <c r="F530" s="37">
        <v>1886.4</v>
      </c>
      <c r="G530" s="36">
        <v>45234</v>
      </c>
      <c r="H530" s="38">
        <f t="shared" si="14"/>
        <v>4.3000000000001819</v>
      </c>
      <c r="I530" s="29">
        <f t="shared" si="13"/>
        <v>6</v>
      </c>
      <c r="L530" s="33"/>
      <c r="M530" s="191">
        <v>45298</v>
      </c>
      <c r="N530" s="34">
        <f t="shared" si="12"/>
        <v>410</v>
      </c>
      <c r="O530" s="37">
        <v>0</v>
      </c>
      <c r="P530" s="35">
        <v>410</v>
      </c>
      <c r="Q530" s="40">
        <f t="shared" si="15"/>
        <v>0</v>
      </c>
      <c r="R530" s="41"/>
    </row>
    <row r="531" spans="2:18" ht="15.6" x14ac:dyDescent="0.3">
      <c r="B531" s="34">
        <f t="shared" si="11"/>
        <v>1886.4</v>
      </c>
      <c r="C531" s="35">
        <v>1080</v>
      </c>
      <c r="D531" s="34">
        <f t="shared" si="16"/>
        <v>1886.4</v>
      </c>
      <c r="E531" s="36">
        <v>45234</v>
      </c>
      <c r="F531" s="37">
        <v>1888.2</v>
      </c>
      <c r="G531" s="36">
        <v>45235</v>
      </c>
      <c r="H531" s="38">
        <f t="shared" si="14"/>
        <v>1.7999999999999545</v>
      </c>
      <c r="I531" s="29">
        <f t="shared" si="13"/>
        <v>0</v>
      </c>
      <c r="L531" s="33"/>
      <c r="M531" s="191">
        <v>45299</v>
      </c>
      <c r="N531" s="34">
        <f t="shared" si="12"/>
        <v>410</v>
      </c>
      <c r="O531" s="37">
        <v>0</v>
      </c>
      <c r="P531" s="35">
        <v>400</v>
      </c>
      <c r="Q531" s="40">
        <f t="shared" si="15"/>
        <v>10</v>
      </c>
      <c r="R531" s="41"/>
    </row>
    <row r="532" spans="2:18" ht="15.6" x14ac:dyDescent="0.3">
      <c r="B532" s="34">
        <f t="shared" si="11"/>
        <v>1888.2</v>
      </c>
      <c r="C532" s="35">
        <v>1083</v>
      </c>
      <c r="D532" s="34">
        <f t="shared" si="16"/>
        <v>1888.2</v>
      </c>
      <c r="E532" s="36">
        <v>45235</v>
      </c>
      <c r="F532" s="37">
        <v>1888.2</v>
      </c>
      <c r="G532" s="36">
        <v>45236</v>
      </c>
      <c r="H532" s="38">
        <f t="shared" si="14"/>
        <v>0</v>
      </c>
      <c r="I532" s="29">
        <f t="shared" si="13"/>
        <v>3</v>
      </c>
      <c r="L532" s="33"/>
      <c r="M532" s="191">
        <v>45300</v>
      </c>
      <c r="N532" s="34">
        <f t="shared" si="12"/>
        <v>400</v>
      </c>
      <c r="O532" s="37">
        <v>0</v>
      </c>
      <c r="P532" s="35">
        <v>400</v>
      </c>
      <c r="Q532" s="40">
        <f t="shared" si="15"/>
        <v>0</v>
      </c>
      <c r="R532" s="41"/>
    </row>
    <row r="533" spans="2:18" ht="15.6" x14ac:dyDescent="0.3">
      <c r="B533" s="34">
        <f t="shared" si="11"/>
        <v>1888.2</v>
      </c>
      <c r="C533" s="35">
        <v>1083</v>
      </c>
      <c r="D533" s="34">
        <f t="shared" si="16"/>
        <v>1888.2</v>
      </c>
      <c r="E533" s="36">
        <v>45236</v>
      </c>
      <c r="F533" s="37">
        <v>1890.7</v>
      </c>
      <c r="G533" s="36">
        <v>45237</v>
      </c>
      <c r="H533" s="38">
        <f t="shared" si="14"/>
        <v>2.5</v>
      </c>
      <c r="I533" s="29">
        <f t="shared" si="13"/>
        <v>0</v>
      </c>
      <c r="L533" s="33"/>
      <c r="M533" s="191">
        <v>45301</v>
      </c>
      <c r="N533" s="34">
        <f t="shared" si="12"/>
        <v>400</v>
      </c>
      <c r="O533" s="37">
        <v>0</v>
      </c>
      <c r="P533" s="35">
        <v>400</v>
      </c>
      <c r="Q533" s="40">
        <f t="shared" si="15"/>
        <v>0</v>
      </c>
      <c r="R533" s="41"/>
    </row>
    <row r="534" spans="2:18" ht="15.6" x14ac:dyDescent="0.3">
      <c r="B534" s="34">
        <f t="shared" si="11"/>
        <v>1890.7</v>
      </c>
      <c r="C534" s="35">
        <v>1085</v>
      </c>
      <c r="D534" s="34">
        <f t="shared" si="16"/>
        <v>1890.7</v>
      </c>
      <c r="E534" s="36">
        <v>45237</v>
      </c>
      <c r="F534" s="37">
        <v>1890.8</v>
      </c>
      <c r="G534" s="36">
        <v>45238</v>
      </c>
      <c r="H534" s="38">
        <f t="shared" si="14"/>
        <v>9.9999999999909051E-2</v>
      </c>
      <c r="I534" s="29">
        <f t="shared" si="13"/>
        <v>2</v>
      </c>
      <c r="L534" s="33"/>
      <c r="M534" s="191">
        <v>45302</v>
      </c>
      <c r="N534" s="34">
        <f t="shared" si="12"/>
        <v>400</v>
      </c>
      <c r="O534" s="37">
        <v>0</v>
      </c>
      <c r="P534" s="35">
        <v>400</v>
      </c>
      <c r="Q534" s="40">
        <f t="shared" si="15"/>
        <v>0</v>
      </c>
      <c r="R534" s="41"/>
    </row>
    <row r="535" spans="2:18" ht="15.6" x14ac:dyDescent="0.3">
      <c r="B535" s="34">
        <f t="shared" si="11"/>
        <v>1890.8</v>
      </c>
      <c r="C535" s="35">
        <v>1086</v>
      </c>
      <c r="D535" s="34">
        <f t="shared" si="16"/>
        <v>1890.8</v>
      </c>
      <c r="E535" s="36">
        <v>45238</v>
      </c>
      <c r="F535" s="37">
        <v>1891.7</v>
      </c>
      <c r="G535" s="36">
        <v>45239</v>
      </c>
      <c r="H535" s="38">
        <f t="shared" si="14"/>
        <v>0.90000000000009095</v>
      </c>
      <c r="I535" s="29">
        <f t="shared" si="13"/>
        <v>1</v>
      </c>
      <c r="L535" s="33"/>
      <c r="M535" s="191">
        <v>45303</v>
      </c>
      <c r="N535" s="34">
        <f t="shared" si="12"/>
        <v>400</v>
      </c>
      <c r="O535" s="37">
        <v>0</v>
      </c>
      <c r="P535" s="35">
        <v>395</v>
      </c>
      <c r="Q535" s="40">
        <f t="shared" si="15"/>
        <v>5</v>
      </c>
      <c r="R535" s="41"/>
    </row>
    <row r="536" spans="2:18" ht="15.6" x14ac:dyDescent="0.3">
      <c r="B536" s="34">
        <f t="shared" si="11"/>
        <v>1891.7</v>
      </c>
      <c r="C536" s="35">
        <v>1088</v>
      </c>
      <c r="D536" s="34">
        <f t="shared" si="16"/>
        <v>1891.7</v>
      </c>
      <c r="E536" s="36">
        <v>45239</v>
      </c>
      <c r="F536" s="37">
        <v>1896.2</v>
      </c>
      <c r="G536" s="36">
        <v>45240</v>
      </c>
      <c r="H536" s="38">
        <f t="shared" si="14"/>
        <v>4.5</v>
      </c>
      <c r="I536" s="29">
        <f t="shared" si="13"/>
        <v>2</v>
      </c>
      <c r="L536" s="33"/>
      <c r="M536" s="191">
        <v>45304</v>
      </c>
      <c r="N536" s="34">
        <f t="shared" si="12"/>
        <v>395</v>
      </c>
      <c r="O536" s="37">
        <v>0</v>
      </c>
      <c r="P536" s="35">
        <v>390</v>
      </c>
      <c r="Q536" s="40">
        <f t="shared" si="15"/>
        <v>5</v>
      </c>
      <c r="R536" s="41"/>
    </row>
    <row r="537" spans="2:18" ht="15.6" x14ac:dyDescent="0.3">
      <c r="B537" s="34">
        <f t="shared" si="11"/>
        <v>1896.2</v>
      </c>
      <c r="C537" s="35">
        <v>1091</v>
      </c>
      <c r="D537" s="34">
        <f t="shared" si="16"/>
        <v>1896.2</v>
      </c>
      <c r="E537" s="36">
        <v>45240</v>
      </c>
      <c r="F537" s="37">
        <v>1896.2</v>
      </c>
      <c r="G537" s="36">
        <v>45241</v>
      </c>
      <c r="H537" s="38">
        <f t="shared" si="14"/>
        <v>0</v>
      </c>
      <c r="I537" s="29">
        <f t="shared" si="13"/>
        <v>3</v>
      </c>
      <c r="L537" s="33"/>
      <c r="M537" s="191">
        <v>45305</v>
      </c>
      <c r="N537" s="34">
        <f t="shared" si="12"/>
        <v>390</v>
      </c>
      <c r="O537" s="37">
        <v>0</v>
      </c>
      <c r="P537" s="35">
        <v>310</v>
      </c>
      <c r="Q537" s="40">
        <f t="shared" si="15"/>
        <v>80</v>
      </c>
      <c r="R537" s="41"/>
    </row>
    <row r="538" spans="2:18" ht="15.6" x14ac:dyDescent="0.3">
      <c r="B538" s="34">
        <f t="shared" si="11"/>
        <v>1896.2</v>
      </c>
      <c r="C538" s="35">
        <v>1091</v>
      </c>
      <c r="D538" s="34">
        <f t="shared" si="16"/>
        <v>1896.2</v>
      </c>
      <c r="E538" s="36">
        <v>45241</v>
      </c>
      <c r="F538" s="37">
        <v>1901.3</v>
      </c>
      <c r="G538" s="36">
        <v>45242</v>
      </c>
      <c r="H538" s="38">
        <f t="shared" si="14"/>
        <v>5.0999999999999091</v>
      </c>
      <c r="I538" s="29">
        <f t="shared" si="13"/>
        <v>0</v>
      </c>
      <c r="L538" s="33"/>
      <c r="M538" s="191">
        <v>45306</v>
      </c>
      <c r="N538" s="34">
        <f t="shared" si="12"/>
        <v>310</v>
      </c>
      <c r="O538" s="37">
        <v>0</v>
      </c>
      <c r="P538" s="35">
        <v>300</v>
      </c>
      <c r="Q538" s="40">
        <f t="shared" si="15"/>
        <v>10</v>
      </c>
      <c r="R538" s="41"/>
    </row>
    <row r="539" spans="2:18" ht="15.6" x14ac:dyDescent="0.3">
      <c r="B539" s="34">
        <f t="shared" si="11"/>
        <v>1901.3</v>
      </c>
      <c r="C539" s="35">
        <v>1094</v>
      </c>
      <c r="D539" s="34">
        <f t="shared" si="16"/>
        <v>1901.3</v>
      </c>
      <c r="E539" s="36">
        <v>45242</v>
      </c>
      <c r="F539" s="37">
        <v>1903.1</v>
      </c>
      <c r="G539" s="36">
        <v>45243</v>
      </c>
      <c r="H539" s="38">
        <f t="shared" si="14"/>
        <v>1.7999999999999545</v>
      </c>
      <c r="I539" s="29">
        <f t="shared" si="13"/>
        <v>3</v>
      </c>
      <c r="L539" s="33"/>
      <c r="M539" s="191">
        <v>45307</v>
      </c>
      <c r="N539" s="34">
        <f t="shared" si="12"/>
        <v>300</v>
      </c>
      <c r="O539" s="37">
        <v>0</v>
      </c>
      <c r="P539" s="35">
        <v>300</v>
      </c>
      <c r="Q539" s="40">
        <f t="shared" si="15"/>
        <v>0</v>
      </c>
      <c r="R539" s="41"/>
    </row>
    <row r="540" spans="2:18" ht="15.6" x14ac:dyDescent="0.3">
      <c r="B540" s="34">
        <f t="shared" si="11"/>
        <v>1903.1</v>
      </c>
      <c r="C540" s="35">
        <v>1095</v>
      </c>
      <c r="D540" s="34">
        <f t="shared" si="16"/>
        <v>1903.1</v>
      </c>
      <c r="E540" s="36">
        <v>45243</v>
      </c>
      <c r="F540" s="37">
        <v>1906.4</v>
      </c>
      <c r="G540" s="36">
        <v>45244</v>
      </c>
      <c r="H540" s="38">
        <f t="shared" si="14"/>
        <v>3.3000000000001819</v>
      </c>
      <c r="I540" s="29">
        <f t="shared" si="13"/>
        <v>1</v>
      </c>
      <c r="L540" s="33"/>
      <c r="M540" s="191">
        <v>45308</v>
      </c>
      <c r="N540" s="34">
        <f t="shared" si="12"/>
        <v>300</v>
      </c>
      <c r="O540" s="37">
        <v>0</v>
      </c>
      <c r="P540" s="35">
        <v>270</v>
      </c>
      <c r="Q540" s="40">
        <f t="shared" si="15"/>
        <v>30</v>
      </c>
      <c r="R540" s="41"/>
    </row>
    <row r="541" spans="2:18" ht="15.6" x14ac:dyDescent="0.3">
      <c r="B541" s="34">
        <f t="shared" si="11"/>
        <v>1906.4</v>
      </c>
      <c r="C541" s="35">
        <v>1098</v>
      </c>
      <c r="D541" s="34">
        <f t="shared" si="16"/>
        <v>1906.4</v>
      </c>
      <c r="E541" s="36">
        <v>45244</v>
      </c>
      <c r="F541" s="37">
        <v>1912</v>
      </c>
      <c r="G541" s="36">
        <v>45245</v>
      </c>
      <c r="H541" s="38">
        <f t="shared" si="14"/>
        <v>5.5999999999999091</v>
      </c>
      <c r="I541" s="29">
        <f t="shared" si="13"/>
        <v>3</v>
      </c>
      <c r="L541" s="33"/>
      <c r="M541" s="191">
        <v>45309</v>
      </c>
      <c r="N541" s="34">
        <f t="shared" si="12"/>
        <v>270</v>
      </c>
      <c r="O541" s="37">
        <v>0</v>
      </c>
      <c r="P541" s="35">
        <v>170</v>
      </c>
      <c r="Q541" s="40">
        <f t="shared" si="15"/>
        <v>100</v>
      </c>
      <c r="R541" s="41"/>
    </row>
    <row r="542" spans="2:18" ht="15.6" x14ac:dyDescent="0.3">
      <c r="B542" s="34">
        <f t="shared" si="11"/>
        <v>1912</v>
      </c>
      <c r="C542" s="35">
        <v>1102</v>
      </c>
      <c r="D542" s="34">
        <f t="shared" si="16"/>
        <v>1912</v>
      </c>
      <c r="E542" s="36">
        <v>45245</v>
      </c>
      <c r="F542" s="37">
        <v>1923.3</v>
      </c>
      <c r="G542" s="36">
        <v>45246</v>
      </c>
      <c r="H542" s="38">
        <f t="shared" si="14"/>
        <v>11.299999999999955</v>
      </c>
      <c r="I542" s="29">
        <f t="shared" si="13"/>
        <v>4</v>
      </c>
      <c r="L542" s="33"/>
      <c r="M542" s="191">
        <v>45310</v>
      </c>
      <c r="N542" s="34">
        <f t="shared" si="12"/>
        <v>170</v>
      </c>
      <c r="O542" s="37">
        <v>500</v>
      </c>
      <c r="P542" s="35">
        <v>525</v>
      </c>
      <c r="Q542" s="40">
        <f t="shared" si="15"/>
        <v>145</v>
      </c>
      <c r="R542" s="41"/>
    </row>
    <row r="543" spans="2:18" ht="15.6" x14ac:dyDescent="0.3">
      <c r="B543" s="34">
        <f t="shared" si="11"/>
        <v>1923.3</v>
      </c>
      <c r="C543" s="35">
        <v>1108</v>
      </c>
      <c r="D543" s="34">
        <f t="shared" si="16"/>
        <v>1923.3</v>
      </c>
      <c r="E543" s="36">
        <v>45246</v>
      </c>
      <c r="F543" s="37">
        <v>1923.3</v>
      </c>
      <c r="G543" s="36">
        <v>45247</v>
      </c>
      <c r="H543" s="38">
        <f t="shared" si="14"/>
        <v>0</v>
      </c>
      <c r="I543" s="29">
        <f t="shared" si="13"/>
        <v>6</v>
      </c>
      <c r="L543" s="33"/>
      <c r="M543" s="191">
        <v>45311</v>
      </c>
      <c r="N543" s="34">
        <f t="shared" si="12"/>
        <v>525</v>
      </c>
      <c r="O543" s="37">
        <v>0</v>
      </c>
      <c r="P543" s="35">
        <v>490</v>
      </c>
      <c r="Q543" s="40">
        <f t="shared" si="15"/>
        <v>35</v>
      </c>
      <c r="R543" s="41"/>
    </row>
    <row r="544" spans="2:18" ht="15.6" x14ac:dyDescent="0.3">
      <c r="B544" s="34">
        <f t="shared" si="11"/>
        <v>1923.3</v>
      </c>
      <c r="C544" s="35">
        <v>1108</v>
      </c>
      <c r="D544" s="34">
        <f t="shared" si="16"/>
        <v>1923.3</v>
      </c>
      <c r="E544" s="36">
        <v>45247</v>
      </c>
      <c r="F544" s="37">
        <v>1926.6</v>
      </c>
      <c r="G544" s="36">
        <v>45248</v>
      </c>
      <c r="H544" s="38">
        <f t="shared" si="14"/>
        <v>3.2999999999999545</v>
      </c>
      <c r="I544" s="29">
        <f t="shared" si="13"/>
        <v>0</v>
      </c>
      <c r="L544" s="33"/>
      <c r="M544" s="191">
        <v>45312</v>
      </c>
      <c r="N544" s="34">
        <f t="shared" si="12"/>
        <v>490</v>
      </c>
      <c r="O544" s="37">
        <v>0</v>
      </c>
      <c r="P544" s="35">
        <v>480</v>
      </c>
      <c r="Q544" s="40">
        <f t="shared" si="15"/>
        <v>10</v>
      </c>
      <c r="R544" s="41"/>
    </row>
    <row r="545" spans="2:18" ht="15.6" x14ac:dyDescent="0.3">
      <c r="B545" s="34">
        <f t="shared" si="11"/>
        <v>1926.6</v>
      </c>
      <c r="C545" s="35">
        <v>1114</v>
      </c>
      <c r="D545" s="34">
        <f t="shared" si="16"/>
        <v>1926.6</v>
      </c>
      <c r="E545" s="36">
        <v>45248</v>
      </c>
      <c r="F545" s="37">
        <v>1927.6</v>
      </c>
      <c r="G545" s="36">
        <v>45249</v>
      </c>
      <c r="H545" s="38">
        <f t="shared" si="14"/>
        <v>1</v>
      </c>
      <c r="I545" s="29">
        <f t="shared" si="13"/>
        <v>6</v>
      </c>
      <c r="L545" s="33"/>
      <c r="M545" s="191">
        <v>45313</v>
      </c>
      <c r="N545" s="34">
        <f t="shared" si="12"/>
        <v>480</v>
      </c>
      <c r="O545" s="37">
        <v>0</v>
      </c>
      <c r="P545" s="35">
        <v>480</v>
      </c>
      <c r="Q545" s="40">
        <f t="shared" si="15"/>
        <v>0</v>
      </c>
      <c r="R545" s="41"/>
    </row>
    <row r="546" spans="2:18" ht="15.6" x14ac:dyDescent="0.3">
      <c r="B546" s="34">
        <f t="shared" si="11"/>
        <v>1927.6</v>
      </c>
      <c r="C546" s="35">
        <v>1115</v>
      </c>
      <c r="D546" s="34">
        <f t="shared" si="16"/>
        <v>1927.6</v>
      </c>
      <c r="E546" s="36">
        <v>45249</v>
      </c>
      <c r="F546" s="37">
        <v>1927.6</v>
      </c>
      <c r="G546" s="36">
        <v>45250</v>
      </c>
      <c r="H546" s="38">
        <f t="shared" si="14"/>
        <v>0</v>
      </c>
      <c r="I546" s="29">
        <f t="shared" si="13"/>
        <v>1</v>
      </c>
      <c r="L546" s="33"/>
      <c r="M546" s="191">
        <v>45314</v>
      </c>
      <c r="N546" s="34">
        <f t="shared" si="12"/>
        <v>480</v>
      </c>
      <c r="O546" s="37">
        <v>0</v>
      </c>
      <c r="P546" s="35">
        <v>480</v>
      </c>
      <c r="Q546" s="40">
        <f t="shared" si="15"/>
        <v>0</v>
      </c>
      <c r="R546" s="41"/>
    </row>
    <row r="547" spans="2:18" ht="15.6" x14ac:dyDescent="0.3">
      <c r="B547" s="34">
        <f t="shared" si="11"/>
        <v>1927.6</v>
      </c>
      <c r="C547" s="35">
        <v>1115</v>
      </c>
      <c r="D547" s="34">
        <f t="shared" si="16"/>
        <v>1927.6</v>
      </c>
      <c r="E547" s="36">
        <v>45250</v>
      </c>
      <c r="F547" s="37">
        <v>1927.6</v>
      </c>
      <c r="G547" s="36">
        <v>45251</v>
      </c>
      <c r="H547" s="38">
        <f t="shared" si="14"/>
        <v>0</v>
      </c>
      <c r="I547" s="29">
        <f t="shared" si="13"/>
        <v>0</v>
      </c>
      <c r="L547" s="33"/>
      <c r="M547" s="191">
        <v>45315</v>
      </c>
      <c r="N547" s="34">
        <f t="shared" si="12"/>
        <v>480</v>
      </c>
      <c r="O547" s="37">
        <v>0</v>
      </c>
      <c r="P547" s="35">
        <v>450</v>
      </c>
      <c r="Q547" s="40">
        <f t="shared" si="15"/>
        <v>30</v>
      </c>
      <c r="R547" s="41"/>
    </row>
    <row r="548" spans="2:18" ht="15.6" x14ac:dyDescent="0.3">
      <c r="B548" s="34">
        <f t="shared" si="11"/>
        <v>1927.6</v>
      </c>
      <c r="C548" s="35">
        <v>1115</v>
      </c>
      <c r="D548" s="34">
        <f t="shared" si="16"/>
        <v>1927.6</v>
      </c>
      <c r="E548" s="36">
        <v>45251</v>
      </c>
      <c r="F548" s="37">
        <v>1927.7</v>
      </c>
      <c r="G548" s="36">
        <v>45252</v>
      </c>
      <c r="H548" s="38">
        <f t="shared" si="14"/>
        <v>0.10000000000013642</v>
      </c>
      <c r="I548" s="29">
        <f t="shared" si="13"/>
        <v>0</v>
      </c>
      <c r="L548" s="33"/>
      <c r="M548" s="191">
        <v>45316</v>
      </c>
      <c r="N548" s="34">
        <f t="shared" si="12"/>
        <v>450</v>
      </c>
      <c r="O548" s="37">
        <v>0</v>
      </c>
      <c r="P548" s="35">
        <v>450</v>
      </c>
      <c r="Q548" s="40">
        <f t="shared" si="15"/>
        <v>0</v>
      </c>
      <c r="R548" s="41"/>
    </row>
    <row r="549" spans="2:18" ht="15.6" x14ac:dyDescent="0.3">
      <c r="B549" s="34">
        <f t="shared" si="11"/>
        <v>1927.7</v>
      </c>
      <c r="C549" s="35">
        <v>1115</v>
      </c>
      <c r="D549" s="34">
        <f t="shared" si="16"/>
        <v>1927.7</v>
      </c>
      <c r="E549" s="36">
        <v>45252</v>
      </c>
      <c r="F549" s="37">
        <v>1929.3</v>
      </c>
      <c r="G549" s="36">
        <v>45253</v>
      </c>
      <c r="H549" s="38">
        <f t="shared" si="14"/>
        <v>1.5999999999999091</v>
      </c>
      <c r="I549" s="29">
        <f t="shared" si="13"/>
        <v>0</v>
      </c>
      <c r="L549" s="33"/>
      <c r="M549" s="191">
        <v>45317</v>
      </c>
      <c r="N549" s="34">
        <f t="shared" si="12"/>
        <v>450</v>
      </c>
      <c r="O549" s="37">
        <v>0</v>
      </c>
      <c r="P549" s="35">
        <v>450</v>
      </c>
      <c r="Q549" s="40">
        <f t="shared" si="15"/>
        <v>0</v>
      </c>
      <c r="R549" s="41"/>
    </row>
    <row r="550" spans="2:18" ht="15.6" x14ac:dyDescent="0.3">
      <c r="B550" s="34">
        <f t="shared" si="11"/>
        <v>1929.3</v>
      </c>
      <c r="C550" s="35">
        <v>1117</v>
      </c>
      <c r="D550" s="34">
        <f t="shared" si="16"/>
        <v>1929.3</v>
      </c>
      <c r="E550" s="36">
        <v>45253</v>
      </c>
      <c r="F550" s="37">
        <v>1929.6</v>
      </c>
      <c r="G550" s="36">
        <v>45254</v>
      </c>
      <c r="H550" s="38">
        <f t="shared" si="14"/>
        <v>0.29999999999995453</v>
      </c>
      <c r="I550" s="29">
        <f t="shared" si="13"/>
        <v>2</v>
      </c>
      <c r="L550" s="33"/>
      <c r="M550" s="191">
        <v>45318</v>
      </c>
      <c r="N550" s="34">
        <f t="shared" si="12"/>
        <v>450</v>
      </c>
      <c r="O550" s="37">
        <v>0</v>
      </c>
      <c r="P550" s="35">
        <v>420</v>
      </c>
      <c r="Q550" s="40">
        <f t="shared" si="15"/>
        <v>30</v>
      </c>
      <c r="R550" s="41"/>
    </row>
    <row r="551" spans="2:18" ht="15.6" x14ac:dyDescent="0.3">
      <c r="B551" s="34">
        <f t="shared" si="11"/>
        <v>1929.6</v>
      </c>
      <c r="C551" s="35">
        <v>1118</v>
      </c>
      <c r="D551" s="34">
        <f t="shared" si="16"/>
        <v>1929.6</v>
      </c>
      <c r="E551" s="36">
        <v>45254</v>
      </c>
      <c r="F551" s="37">
        <v>1930.2</v>
      </c>
      <c r="G551" s="36">
        <v>45255</v>
      </c>
      <c r="H551" s="38">
        <f t="shared" si="14"/>
        <v>0.60000000000013642</v>
      </c>
      <c r="I551" s="29">
        <f t="shared" si="13"/>
        <v>1</v>
      </c>
      <c r="L551" s="33"/>
      <c r="M551" s="191">
        <v>45319</v>
      </c>
      <c r="N551" s="34">
        <f t="shared" si="12"/>
        <v>420</v>
      </c>
      <c r="O551" s="37">
        <v>0</v>
      </c>
      <c r="P551" s="35">
        <v>420</v>
      </c>
      <c r="Q551" s="40">
        <f t="shared" si="15"/>
        <v>0</v>
      </c>
      <c r="R551" s="41"/>
    </row>
    <row r="552" spans="2:18" ht="15.6" x14ac:dyDescent="0.3">
      <c r="B552" s="34">
        <f t="shared" si="11"/>
        <v>1930.2</v>
      </c>
      <c r="C552" s="35">
        <v>1119</v>
      </c>
      <c r="D552" s="34">
        <f t="shared" si="16"/>
        <v>1930.2</v>
      </c>
      <c r="E552" s="36">
        <v>45255</v>
      </c>
      <c r="F552" s="37">
        <v>1934.5</v>
      </c>
      <c r="G552" s="36">
        <v>45256</v>
      </c>
      <c r="H552" s="38">
        <f t="shared" si="14"/>
        <v>4.2999999999999545</v>
      </c>
      <c r="I552" s="29">
        <f t="shared" si="13"/>
        <v>1</v>
      </c>
      <c r="L552" s="33"/>
      <c r="M552" s="191">
        <v>45320</v>
      </c>
      <c r="N552" s="34">
        <f t="shared" si="12"/>
        <v>420</v>
      </c>
      <c r="O552" s="37">
        <v>0</v>
      </c>
      <c r="P552" s="35">
        <v>380</v>
      </c>
      <c r="Q552" s="40">
        <f t="shared" si="15"/>
        <v>40</v>
      </c>
      <c r="R552" s="41"/>
    </row>
    <row r="553" spans="2:18" ht="15.6" x14ac:dyDescent="0.3">
      <c r="B553" s="34">
        <f t="shared" si="11"/>
        <v>1934.5</v>
      </c>
      <c r="C553" s="35">
        <v>1125</v>
      </c>
      <c r="D553" s="34">
        <f t="shared" si="16"/>
        <v>1934.5</v>
      </c>
      <c r="E553" s="36">
        <v>45256</v>
      </c>
      <c r="F553" s="37">
        <v>1935</v>
      </c>
      <c r="G553" s="36">
        <v>45257</v>
      </c>
      <c r="H553" s="38">
        <f t="shared" si="14"/>
        <v>0.5</v>
      </c>
      <c r="I553" s="29">
        <f t="shared" si="13"/>
        <v>6</v>
      </c>
      <c r="L553" s="33"/>
      <c r="M553" s="191">
        <v>45321</v>
      </c>
      <c r="N553" s="34">
        <f t="shared" si="12"/>
        <v>380</v>
      </c>
      <c r="O553" s="37">
        <v>0</v>
      </c>
      <c r="P553" s="35">
        <v>370</v>
      </c>
      <c r="Q553" s="40">
        <f t="shared" si="15"/>
        <v>10</v>
      </c>
      <c r="R553" s="41"/>
    </row>
    <row r="554" spans="2:18" ht="15.6" x14ac:dyDescent="0.3">
      <c r="B554" s="34">
        <f t="shared" si="11"/>
        <v>1935</v>
      </c>
      <c r="C554" s="35">
        <v>1131</v>
      </c>
      <c r="D554" s="34">
        <f t="shared" si="16"/>
        <v>1935</v>
      </c>
      <c r="E554" s="36">
        <v>45257</v>
      </c>
      <c r="F554" s="37">
        <v>1941</v>
      </c>
      <c r="G554" s="36">
        <v>45258</v>
      </c>
      <c r="H554" s="38">
        <f t="shared" si="14"/>
        <v>6</v>
      </c>
      <c r="I554" s="29">
        <f t="shared" si="13"/>
        <v>6</v>
      </c>
      <c r="L554" s="33"/>
      <c r="M554" s="191">
        <v>45322</v>
      </c>
      <c r="N554" s="34">
        <f t="shared" si="12"/>
        <v>370</v>
      </c>
      <c r="O554" s="37">
        <v>0</v>
      </c>
      <c r="P554" s="35">
        <v>340</v>
      </c>
      <c r="Q554" s="40">
        <f t="shared" si="15"/>
        <v>30</v>
      </c>
      <c r="R554" s="41"/>
    </row>
    <row r="555" spans="2:18" ht="15.6" x14ac:dyDescent="0.3">
      <c r="B555" s="34">
        <f t="shared" si="11"/>
        <v>1941</v>
      </c>
      <c r="C555" s="35">
        <v>1136</v>
      </c>
      <c r="D555" s="34">
        <f t="shared" si="16"/>
        <v>1941</v>
      </c>
      <c r="E555" s="36">
        <v>45258</v>
      </c>
      <c r="F555" s="37">
        <v>1949</v>
      </c>
      <c r="G555" s="36">
        <v>45259</v>
      </c>
      <c r="H555" s="38">
        <f t="shared" si="14"/>
        <v>8</v>
      </c>
      <c r="I555" s="29">
        <f t="shared" si="13"/>
        <v>5</v>
      </c>
      <c r="L555" s="33"/>
      <c r="M555" s="191">
        <v>45323</v>
      </c>
      <c r="N555" s="34">
        <f t="shared" si="12"/>
        <v>340</v>
      </c>
      <c r="O555" s="37">
        <v>0</v>
      </c>
      <c r="P555" s="35">
        <v>320</v>
      </c>
      <c r="Q555" s="40">
        <f t="shared" si="15"/>
        <v>20</v>
      </c>
      <c r="R555" s="41"/>
    </row>
    <row r="556" spans="2:18" ht="15.6" x14ac:dyDescent="0.3">
      <c r="B556" s="34">
        <f t="shared" si="11"/>
        <v>1949</v>
      </c>
      <c r="C556" s="35">
        <v>1140</v>
      </c>
      <c r="D556" s="34">
        <f t="shared" si="16"/>
        <v>1949</v>
      </c>
      <c r="E556" s="36">
        <v>45259</v>
      </c>
      <c r="F556" s="37">
        <v>1955.2</v>
      </c>
      <c r="G556" s="36">
        <v>45260</v>
      </c>
      <c r="H556" s="38">
        <f t="shared" si="14"/>
        <v>6.2000000000000455</v>
      </c>
      <c r="I556" s="29">
        <f t="shared" si="13"/>
        <v>4</v>
      </c>
      <c r="L556" s="33"/>
      <c r="M556" s="191">
        <v>45324</v>
      </c>
      <c r="N556" s="34">
        <f t="shared" si="12"/>
        <v>320</v>
      </c>
      <c r="O556" s="37">
        <v>0</v>
      </c>
      <c r="P556" s="35">
        <v>300</v>
      </c>
      <c r="Q556" s="40">
        <f t="shared" si="15"/>
        <v>20</v>
      </c>
      <c r="R556" s="41"/>
    </row>
    <row r="557" spans="2:18" ht="15.6" x14ac:dyDescent="0.3">
      <c r="B557" s="34">
        <f t="shared" ref="B557:B811" si="17">F556</f>
        <v>1955.2</v>
      </c>
      <c r="C557" s="35">
        <v>1143</v>
      </c>
      <c r="D557" s="34">
        <f t="shared" si="16"/>
        <v>1955.2</v>
      </c>
      <c r="E557" s="36">
        <v>45260</v>
      </c>
      <c r="F557" s="37">
        <v>1955.8</v>
      </c>
      <c r="G557" s="36">
        <v>45261</v>
      </c>
      <c r="H557" s="38">
        <f t="shared" si="14"/>
        <v>0.59999999999990905</v>
      </c>
      <c r="I557" s="29">
        <f t="shared" si="13"/>
        <v>3</v>
      </c>
      <c r="L557" s="33"/>
      <c r="M557" s="191">
        <v>45325</v>
      </c>
      <c r="N557" s="34">
        <f t="shared" si="12"/>
        <v>300</v>
      </c>
      <c r="O557" s="37">
        <v>0</v>
      </c>
      <c r="P557" s="35">
        <v>270</v>
      </c>
      <c r="Q557" s="40">
        <f t="shared" si="15"/>
        <v>30</v>
      </c>
      <c r="R557" s="41"/>
    </row>
    <row r="558" spans="2:18" ht="15.6" x14ac:dyDescent="0.3">
      <c r="B558" s="34">
        <f t="shared" si="17"/>
        <v>1955.8</v>
      </c>
      <c r="C558" s="35">
        <v>1145</v>
      </c>
      <c r="D558" s="34">
        <f t="shared" si="16"/>
        <v>1955.8</v>
      </c>
      <c r="E558" s="36">
        <v>45261</v>
      </c>
      <c r="F558" s="37">
        <v>1956.2</v>
      </c>
      <c r="G558" s="36">
        <v>45262</v>
      </c>
      <c r="H558" s="38">
        <f t="shared" si="14"/>
        <v>0.40000000000009095</v>
      </c>
      <c r="I558" s="29">
        <f t="shared" si="13"/>
        <v>2</v>
      </c>
      <c r="L558" s="33"/>
      <c r="M558" s="191">
        <v>45326</v>
      </c>
      <c r="N558" s="34">
        <f t="shared" si="12"/>
        <v>270</v>
      </c>
      <c r="O558" s="37">
        <v>0</v>
      </c>
      <c r="P558" s="35">
        <v>200</v>
      </c>
      <c r="Q558" s="40">
        <f t="shared" si="15"/>
        <v>70</v>
      </c>
      <c r="R558" s="41"/>
    </row>
    <row r="559" spans="2:18" ht="15.6" x14ac:dyDescent="0.3">
      <c r="B559" s="34">
        <f t="shared" si="17"/>
        <v>1956.2</v>
      </c>
      <c r="C559" s="35">
        <v>1145</v>
      </c>
      <c r="D559" s="34">
        <f t="shared" si="16"/>
        <v>1956.2</v>
      </c>
      <c r="E559" s="36">
        <v>45262</v>
      </c>
      <c r="F559" s="37">
        <v>1956.2</v>
      </c>
      <c r="G559" s="36">
        <v>45263</v>
      </c>
      <c r="H559" s="38">
        <f t="shared" si="14"/>
        <v>0</v>
      </c>
      <c r="I559" s="29">
        <f t="shared" si="13"/>
        <v>0</v>
      </c>
      <c r="L559" s="33"/>
      <c r="M559" s="191">
        <v>45327</v>
      </c>
      <c r="N559" s="34">
        <f t="shared" si="12"/>
        <v>200</v>
      </c>
      <c r="O559" s="37">
        <v>0</v>
      </c>
      <c r="P559" s="35">
        <v>190</v>
      </c>
      <c r="Q559" s="40">
        <f t="shared" si="15"/>
        <v>10</v>
      </c>
      <c r="R559" s="41"/>
    </row>
    <row r="560" spans="2:18" ht="15.6" x14ac:dyDescent="0.3">
      <c r="B560" s="34">
        <f t="shared" si="17"/>
        <v>1956.2</v>
      </c>
      <c r="C560" s="35">
        <v>1147</v>
      </c>
      <c r="D560" s="34">
        <f t="shared" si="16"/>
        <v>1956.2</v>
      </c>
      <c r="E560" s="36">
        <v>45263</v>
      </c>
      <c r="F560" s="37">
        <v>1956.5</v>
      </c>
      <c r="G560" s="36">
        <v>45264</v>
      </c>
      <c r="H560" s="38">
        <f t="shared" si="14"/>
        <v>0.29999999999995453</v>
      </c>
      <c r="I560" s="29">
        <f t="shared" si="13"/>
        <v>2</v>
      </c>
      <c r="L560" s="33"/>
      <c r="M560" s="191">
        <v>45328</v>
      </c>
      <c r="N560" s="34">
        <f t="shared" si="12"/>
        <v>190</v>
      </c>
      <c r="O560" s="37">
        <v>0</v>
      </c>
      <c r="P560" s="35">
        <v>190</v>
      </c>
      <c r="Q560" s="40">
        <f t="shared" si="15"/>
        <v>0</v>
      </c>
      <c r="R560" s="41"/>
    </row>
    <row r="561" spans="2:18" ht="15.6" x14ac:dyDescent="0.3">
      <c r="B561" s="34">
        <f t="shared" si="17"/>
        <v>1956.5</v>
      </c>
      <c r="C561" s="35">
        <v>1149</v>
      </c>
      <c r="D561" s="34">
        <f t="shared" si="16"/>
        <v>1956.5</v>
      </c>
      <c r="E561" s="36">
        <v>45264</v>
      </c>
      <c r="F561" s="37">
        <v>1958.8</v>
      </c>
      <c r="G561" s="36">
        <v>45265</v>
      </c>
      <c r="H561" s="38">
        <f t="shared" si="14"/>
        <v>2.2999999999999545</v>
      </c>
      <c r="I561" s="29">
        <f t="shared" si="13"/>
        <v>2</v>
      </c>
      <c r="L561" s="33"/>
      <c r="M561" s="191">
        <v>45329</v>
      </c>
      <c r="N561" s="34">
        <f t="shared" si="12"/>
        <v>190</v>
      </c>
      <c r="O561" s="37">
        <v>0</v>
      </c>
      <c r="P561" s="35">
        <v>190</v>
      </c>
      <c r="Q561" s="40">
        <f t="shared" si="15"/>
        <v>0</v>
      </c>
      <c r="R561" s="41"/>
    </row>
    <row r="562" spans="2:18" ht="15.6" x14ac:dyDescent="0.3">
      <c r="B562" s="34">
        <f t="shared" si="17"/>
        <v>1958.8</v>
      </c>
      <c r="C562" s="35">
        <v>1149</v>
      </c>
      <c r="D562" s="34">
        <f t="shared" si="16"/>
        <v>1958.8</v>
      </c>
      <c r="E562" s="36">
        <v>45265</v>
      </c>
      <c r="F562" s="37">
        <v>1958.8</v>
      </c>
      <c r="G562" s="36">
        <v>45266</v>
      </c>
      <c r="H562" s="38">
        <f t="shared" si="14"/>
        <v>0</v>
      </c>
      <c r="I562" s="29">
        <f t="shared" si="13"/>
        <v>0</v>
      </c>
      <c r="L562" s="33"/>
      <c r="M562" s="191">
        <v>45330</v>
      </c>
      <c r="N562" s="34">
        <f t="shared" si="12"/>
        <v>190</v>
      </c>
      <c r="O562" s="37">
        <v>0</v>
      </c>
      <c r="P562" s="35">
        <v>190</v>
      </c>
      <c r="Q562" s="40">
        <f t="shared" si="15"/>
        <v>0</v>
      </c>
      <c r="R562" s="41"/>
    </row>
    <row r="563" spans="2:18" ht="15.6" x14ac:dyDescent="0.3">
      <c r="B563" s="34">
        <f t="shared" si="17"/>
        <v>1958.8</v>
      </c>
      <c r="C563" s="35">
        <v>1153</v>
      </c>
      <c r="D563" s="34">
        <f t="shared" si="16"/>
        <v>1958.8</v>
      </c>
      <c r="E563" s="36">
        <v>45266</v>
      </c>
      <c r="F563" s="37">
        <v>1960</v>
      </c>
      <c r="G563" s="36">
        <v>45267</v>
      </c>
      <c r="H563" s="38">
        <f t="shared" si="14"/>
        <v>1.2000000000000455</v>
      </c>
      <c r="I563" s="29">
        <f t="shared" si="13"/>
        <v>4</v>
      </c>
      <c r="L563" s="33"/>
      <c r="M563" s="191">
        <v>45331</v>
      </c>
      <c r="N563" s="34">
        <f t="shared" si="12"/>
        <v>190</v>
      </c>
      <c r="O563" s="37">
        <v>0</v>
      </c>
      <c r="P563" s="35">
        <v>170</v>
      </c>
      <c r="Q563" s="40">
        <f t="shared" si="15"/>
        <v>20</v>
      </c>
      <c r="R563" s="41"/>
    </row>
    <row r="564" spans="2:18" ht="15.6" x14ac:dyDescent="0.3">
      <c r="B564" s="34">
        <f t="shared" si="17"/>
        <v>1960</v>
      </c>
      <c r="C564" s="35">
        <v>1157</v>
      </c>
      <c r="D564" s="34">
        <f t="shared" si="16"/>
        <v>1960</v>
      </c>
      <c r="E564" s="36">
        <v>45267</v>
      </c>
      <c r="F564" s="37">
        <v>1961.3</v>
      </c>
      <c r="G564" s="36">
        <v>45268</v>
      </c>
      <c r="H564" s="38">
        <f t="shared" si="14"/>
        <v>1.2999999999999545</v>
      </c>
      <c r="I564" s="29">
        <f t="shared" si="13"/>
        <v>4</v>
      </c>
      <c r="L564" s="33"/>
      <c r="M564" s="191">
        <v>45332</v>
      </c>
      <c r="N564" s="34">
        <f t="shared" si="12"/>
        <v>170</v>
      </c>
      <c r="O564" s="37">
        <v>280</v>
      </c>
      <c r="P564" s="35">
        <v>440</v>
      </c>
      <c r="Q564" s="40">
        <f t="shared" si="15"/>
        <v>10</v>
      </c>
      <c r="R564" s="41"/>
    </row>
    <row r="565" spans="2:18" ht="15.6" x14ac:dyDescent="0.3">
      <c r="B565" s="34">
        <f t="shared" si="17"/>
        <v>1961.3</v>
      </c>
      <c r="C565" s="35">
        <v>1160</v>
      </c>
      <c r="D565" s="34">
        <f t="shared" si="16"/>
        <v>1961.3</v>
      </c>
      <c r="E565" s="36">
        <v>45268</v>
      </c>
      <c r="F565" s="37">
        <v>1966.8</v>
      </c>
      <c r="G565" s="36">
        <v>45269</v>
      </c>
      <c r="H565" s="38">
        <f t="shared" si="14"/>
        <v>5.5</v>
      </c>
      <c r="I565" s="29">
        <f t="shared" si="13"/>
        <v>3</v>
      </c>
      <c r="L565" s="33"/>
      <c r="M565" s="191">
        <v>45333</v>
      </c>
      <c r="N565" s="34">
        <f t="shared" si="12"/>
        <v>440</v>
      </c>
      <c r="O565" s="37">
        <v>0</v>
      </c>
      <c r="P565" s="35">
        <v>430</v>
      </c>
      <c r="Q565" s="40">
        <f t="shared" si="15"/>
        <v>10</v>
      </c>
      <c r="R565" s="41"/>
    </row>
    <row r="566" spans="2:18" ht="15.6" x14ac:dyDescent="0.3">
      <c r="B566" s="34">
        <f t="shared" si="17"/>
        <v>1966.8</v>
      </c>
      <c r="C566" s="35">
        <v>1166</v>
      </c>
      <c r="D566" s="34">
        <f t="shared" si="16"/>
        <v>1966.8</v>
      </c>
      <c r="E566" s="36">
        <v>45269</v>
      </c>
      <c r="F566" s="37">
        <v>1972.7</v>
      </c>
      <c r="G566" s="36">
        <v>45270</v>
      </c>
      <c r="H566" s="38">
        <f t="shared" si="14"/>
        <v>5.9000000000000909</v>
      </c>
      <c r="I566" s="29">
        <f t="shared" si="13"/>
        <v>6</v>
      </c>
      <c r="L566" s="33"/>
      <c r="M566" s="191">
        <v>45334</v>
      </c>
      <c r="N566" s="34">
        <f t="shared" si="12"/>
        <v>430</v>
      </c>
      <c r="O566" s="37">
        <v>0</v>
      </c>
      <c r="P566" s="35">
        <v>430</v>
      </c>
      <c r="Q566" s="40">
        <f t="shared" si="15"/>
        <v>0</v>
      </c>
      <c r="R566" s="41"/>
    </row>
    <row r="567" spans="2:18" ht="15.6" x14ac:dyDescent="0.3">
      <c r="B567" s="34">
        <f t="shared" si="17"/>
        <v>1972.7</v>
      </c>
      <c r="C567" s="35">
        <v>1166</v>
      </c>
      <c r="D567" s="34">
        <f t="shared" si="16"/>
        <v>1972.7</v>
      </c>
      <c r="E567" s="36">
        <v>45270</v>
      </c>
      <c r="F567" s="37">
        <v>1972.7</v>
      </c>
      <c r="G567" s="36">
        <v>45271</v>
      </c>
      <c r="H567" s="38">
        <f t="shared" si="14"/>
        <v>0</v>
      </c>
      <c r="I567" s="29">
        <f t="shared" si="13"/>
        <v>0</v>
      </c>
      <c r="L567" s="33"/>
      <c r="M567" s="191">
        <v>45335</v>
      </c>
      <c r="N567" s="34">
        <f t="shared" si="12"/>
        <v>430</v>
      </c>
      <c r="O567" s="37">
        <v>0</v>
      </c>
      <c r="P567" s="35">
        <v>430</v>
      </c>
      <c r="Q567" s="40">
        <f t="shared" si="15"/>
        <v>0</v>
      </c>
      <c r="R567" s="41"/>
    </row>
    <row r="568" spans="2:18" ht="15.6" x14ac:dyDescent="0.3">
      <c r="B568" s="34">
        <f t="shared" si="17"/>
        <v>1972.7</v>
      </c>
      <c r="C568" s="35">
        <v>1166</v>
      </c>
      <c r="D568" s="34">
        <f t="shared" si="16"/>
        <v>1972.7</v>
      </c>
      <c r="E568" s="36">
        <v>45271</v>
      </c>
      <c r="F568" s="37">
        <v>1972.7</v>
      </c>
      <c r="G568" s="36">
        <v>45272</v>
      </c>
      <c r="H568" s="38">
        <f t="shared" si="14"/>
        <v>0</v>
      </c>
      <c r="I568" s="29">
        <f t="shared" si="13"/>
        <v>0</v>
      </c>
      <c r="L568" s="33"/>
      <c r="M568" s="191">
        <v>45336</v>
      </c>
      <c r="N568" s="34">
        <f t="shared" si="12"/>
        <v>430</v>
      </c>
      <c r="O568" s="37">
        <v>0</v>
      </c>
      <c r="P568" s="35">
        <v>410</v>
      </c>
      <c r="Q568" s="40">
        <f t="shared" si="15"/>
        <v>20</v>
      </c>
      <c r="R568" s="41"/>
    </row>
    <row r="569" spans="2:18" ht="15.6" x14ac:dyDescent="0.3">
      <c r="B569" s="34">
        <f t="shared" si="17"/>
        <v>1972.7</v>
      </c>
      <c r="C569" s="35">
        <v>1167</v>
      </c>
      <c r="D569" s="34">
        <f t="shared" si="16"/>
        <v>1972.7</v>
      </c>
      <c r="E569" s="36">
        <v>45272</v>
      </c>
      <c r="F569" s="37">
        <v>1974.5</v>
      </c>
      <c r="G569" s="36">
        <v>45273</v>
      </c>
      <c r="H569" s="38">
        <f t="shared" si="14"/>
        <v>1.7999999999999545</v>
      </c>
      <c r="I569" s="29">
        <f t="shared" si="13"/>
        <v>1</v>
      </c>
      <c r="L569" s="33"/>
      <c r="M569" s="191">
        <v>45337</v>
      </c>
      <c r="N569" s="34">
        <f t="shared" si="12"/>
        <v>410</v>
      </c>
      <c r="O569" s="37">
        <v>0</v>
      </c>
      <c r="P569" s="35">
        <v>400</v>
      </c>
      <c r="Q569" s="40">
        <f t="shared" si="15"/>
        <v>10</v>
      </c>
      <c r="R569" s="41"/>
    </row>
    <row r="570" spans="2:18" ht="15.6" x14ac:dyDescent="0.3">
      <c r="B570" s="34">
        <f t="shared" si="17"/>
        <v>1974.5</v>
      </c>
      <c r="C570" s="35">
        <v>1167</v>
      </c>
      <c r="D570" s="34">
        <f t="shared" si="16"/>
        <v>1974.5</v>
      </c>
      <c r="E570" s="36">
        <v>45273</v>
      </c>
      <c r="F570" s="37">
        <v>1974.5</v>
      </c>
      <c r="G570" s="36">
        <v>45274</v>
      </c>
      <c r="H570" s="38">
        <f t="shared" si="14"/>
        <v>0</v>
      </c>
      <c r="I570" s="29">
        <f t="shared" si="13"/>
        <v>0</v>
      </c>
      <c r="L570" s="33"/>
      <c r="M570" s="191">
        <v>45338</v>
      </c>
      <c r="N570" s="34">
        <f t="shared" si="12"/>
        <v>400</v>
      </c>
      <c r="O570" s="37">
        <v>0</v>
      </c>
      <c r="P570" s="35">
        <v>400</v>
      </c>
      <c r="Q570" s="40">
        <f t="shared" si="15"/>
        <v>0</v>
      </c>
      <c r="R570" s="41"/>
    </row>
    <row r="571" spans="2:18" ht="15.6" x14ac:dyDescent="0.3">
      <c r="B571" s="34">
        <f t="shared" si="17"/>
        <v>1974.5</v>
      </c>
      <c r="C571" s="35">
        <v>1169</v>
      </c>
      <c r="D571" s="34">
        <f t="shared" si="16"/>
        <v>1974.5</v>
      </c>
      <c r="E571" s="36">
        <v>45274</v>
      </c>
      <c r="F571" s="37">
        <v>1979</v>
      </c>
      <c r="G571" s="36">
        <v>45275</v>
      </c>
      <c r="H571" s="38">
        <f t="shared" si="14"/>
        <v>4.5</v>
      </c>
      <c r="I571" s="29">
        <f t="shared" si="13"/>
        <v>2</v>
      </c>
      <c r="L571" s="33"/>
      <c r="M571" s="191">
        <v>45339</v>
      </c>
      <c r="N571" s="34">
        <f t="shared" si="12"/>
        <v>400</v>
      </c>
      <c r="O571" s="37">
        <v>0</v>
      </c>
      <c r="P571" s="35">
        <v>400</v>
      </c>
      <c r="Q571" s="40">
        <f t="shared" si="15"/>
        <v>0</v>
      </c>
      <c r="R571" s="41"/>
    </row>
    <row r="572" spans="2:18" ht="15.6" x14ac:dyDescent="0.3">
      <c r="B572" s="34">
        <f t="shared" si="17"/>
        <v>1979</v>
      </c>
      <c r="C572" s="35">
        <v>1169</v>
      </c>
      <c r="D572" s="34">
        <f t="shared" si="16"/>
        <v>1979</v>
      </c>
      <c r="E572" s="36">
        <v>45275</v>
      </c>
      <c r="F572" s="37">
        <v>1979</v>
      </c>
      <c r="G572" s="36">
        <v>45276</v>
      </c>
      <c r="H572" s="38">
        <f t="shared" si="14"/>
        <v>0</v>
      </c>
      <c r="I572" s="29">
        <f t="shared" si="13"/>
        <v>0</v>
      </c>
      <c r="L572" s="33"/>
      <c r="M572" s="191">
        <v>45340</v>
      </c>
      <c r="N572" s="34">
        <f t="shared" si="12"/>
        <v>400</v>
      </c>
      <c r="O572" s="37">
        <v>0</v>
      </c>
      <c r="P572" s="35">
        <v>380</v>
      </c>
      <c r="Q572" s="40">
        <f t="shared" si="15"/>
        <v>20</v>
      </c>
      <c r="R572" s="41"/>
    </row>
    <row r="573" spans="2:18" ht="15.6" x14ac:dyDescent="0.3">
      <c r="B573" s="34">
        <f t="shared" si="17"/>
        <v>1979</v>
      </c>
      <c r="C573" s="35">
        <v>1169</v>
      </c>
      <c r="D573" s="34">
        <f t="shared" si="16"/>
        <v>1979</v>
      </c>
      <c r="E573" s="36">
        <v>45276</v>
      </c>
      <c r="F573" s="37">
        <v>1979.1</v>
      </c>
      <c r="G573" s="36">
        <v>45277</v>
      </c>
      <c r="H573" s="38">
        <f t="shared" si="14"/>
        <v>9.9999999999909051E-2</v>
      </c>
      <c r="I573" s="29">
        <f t="shared" si="13"/>
        <v>0</v>
      </c>
      <c r="J573" s="48" t="s">
        <v>22</v>
      </c>
      <c r="K573" s="48" t="s">
        <v>198</v>
      </c>
      <c r="L573" s="33"/>
      <c r="M573" s="191">
        <v>45341</v>
      </c>
      <c r="N573" s="34">
        <f t="shared" si="12"/>
        <v>380</v>
      </c>
      <c r="O573" s="37">
        <v>0</v>
      </c>
      <c r="P573" s="35">
        <v>380</v>
      </c>
      <c r="Q573" s="40">
        <f t="shared" si="15"/>
        <v>0</v>
      </c>
      <c r="R573" s="41"/>
    </row>
    <row r="574" spans="2:18" ht="15.6" x14ac:dyDescent="0.3">
      <c r="B574" s="34">
        <f t="shared" si="17"/>
        <v>1979.1</v>
      </c>
      <c r="C574" s="35">
        <v>1170</v>
      </c>
      <c r="D574" s="34">
        <f t="shared" si="16"/>
        <v>1979.1</v>
      </c>
      <c r="E574" s="36">
        <v>45277</v>
      </c>
      <c r="F574" s="37">
        <v>1980.2</v>
      </c>
      <c r="G574" s="36">
        <v>45278</v>
      </c>
      <c r="H574" s="38">
        <f t="shared" si="14"/>
        <v>1.1000000000001364</v>
      </c>
      <c r="I574" s="29">
        <f t="shared" si="13"/>
        <v>1</v>
      </c>
      <c r="L574" s="33"/>
      <c r="M574" s="191">
        <v>45342</v>
      </c>
      <c r="N574" s="34">
        <f t="shared" si="12"/>
        <v>380</v>
      </c>
      <c r="O574" s="37">
        <v>0</v>
      </c>
      <c r="P574" s="35">
        <v>320</v>
      </c>
      <c r="Q574" s="40">
        <f t="shared" si="15"/>
        <v>60</v>
      </c>
      <c r="R574" s="41"/>
    </row>
    <row r="575" spans="2:18" ht="15.6" x14ac:dyDescent="0.3">
      <c r="B575" s="34">
        <f t="shared" si="17"/>
        <v>1980.2</v>
      </c>
      <c r="C575" s="35">
        <v>1170</v>
      </c>
      <c r="D575" s="34">
        <f t="shared" si="16"/>
        <v>1980.2</v>
      </c>
      <c r="E575" s="36">
        <v>45278</v>
      </c>
      <c r="F575" s="37">
        <v>1980.2</v>
      </c>
      <c r="G575" s="36">
        <v>45279</v>
      </c>
      <c r="H575" s="38">
        <f t="shared" si="14"/>
        <v>0</v>
      </c>
      <c r="I575" s="29">
        <f t="shared" si="13"/>
        <v>0</v>
      </c>
      <c r="L575" s="33"/>
      <c r="M575" s="191">
        <v>45343</v>
      </c>
      <c r="N575" s="34">
        <f t="shared" si="12"/>
        <v>320</v>
      </c>
      <c r="O575" s="37">
        <v>0</v>
      </c>
      <c r="P575" s="35">
        <v>280</v>
      </c>
      <c r="Q575" s="40">
        <f t="shared" si="15"/>
        <v>40</v>
      </c>
      <c r="R575" s="41"/>
    </row>
    <row r="576" spans="2:18" ht="15.6" x14ac:dyDescent="0.3">
      <c r="B576" s="34">
        <f t="shared" si="17"/>
        <v>1980.2</v>
      </c>
      <c r="C576" s="35">
        <v>1170</v>
      </c>
      <c r="D576" s="34">
        <f t="shared" si="16"/>
        <v>1980.2</v>
      </c>
      <c r="E576" s="36">
        <v>45279</v>
      </c>
      <c r="F576" s="37">
        <v>1980.2</v>
      </c>
      <c r="G576" s="36">
        <v>45280</v>
      </c>
      <c r="H576" s="38">
        <f t="shared" si="14"/>
        <v>0</v>
      </c>
      <c r="I576" s="29">
        <f t="shared" si="13"/>
        <v>0</v>
      </c>
      <c r="L576" s="33"/>
      <c r="M576" s="191">
        <v>45344</v>
      </c>
      <c r="N576" s="34">
        <f t="shared" si="12"/>
        <v>280</v>
      </c>
      <c r="O576" s="37">
        <v>0</v>
      </c>
      <c r="P576" s="35">
        <v>280</v>
      </c>
      <c r="Q576" s="40">
        <f t="shared" si="15"/>
        <v>0</v>
      </c>
      <c r="R576" s="41"/>
    </row>
    <row r="577" spans="2:18" ht="15.6" x14ac:dyDescent="0.3">
      <c r="B577" s="34">
        <f t="shared" si="17"/>
        <v>1980.2</v>
      </c>
      <c r="C577" s="35">
        <v>1173</v>
      </c>
      <c r="D577" s="34">
        <f t="shared" si="16"/>
        <v>1980.2</v>
      </c>
      <c r="E577" s="36">
        <v>45280</v>
      </c>
      <c r="F577" s="37">
        <v>1980.6</v>
      </c>
      <c r="G577" s="36">
        <v>45281</v>
      </c>
      <c r="H577" s="38">
        <f t="shared" si="14"/>
        <v>0.39999999999986358</v>
      </c>
      <c r="I577" s="29">
        <f t="shared" si="13"/>
        <v>3</v>
      </c>
      <c r="L577" s="33"/>
      <c r="M577" s="191">
        <v>45345</v>
      </c>
      <c r="N577" s="34">
        <f t="shared" si="12"/>
        <v>280</v>
      </c>
      <c r="O577" s="37">
        <v>0</v>
      </c>
      <c r="P577" s="35">
        <v>280</v>
      </c>
      <c r="Q577" s="40">
        <f t="shared" si="15"/>
        <v>0</v>
      </c>
      <c r="R577" s="41"/>
    </row>
    <row r="578" spans="2:18" ht="15.6" x14ac:dyDescent="0.3">
      <c r="B578" s="34">
        <f t="shared" si="17"/>
        <v>1980.6</v>
      </c>
      <c r="C578" s="35">
        <v>1173</v>
      </c>
      <c r="D578" s="34">
        <f t="shared" si="16"/>
        <v>1980.6</v>
      </c>
      <c r="E578" s="36">
        <v>45281</v>
      </c>
      <c r="F578" s="37">
        <v>1980.7</v>
      </c>
      <c r="G578" s="36">
        <v>45282</v>
      </c>
      <c r="H578" s="38">
        <f t="shared" si="14"/>
        <v>0.10000000000013642</v>
      </c>
      <c r="I578" s="29">
        <f t="shared" si="13"/>
        <v>0</v>
      </c>
      <c r="J578" s="48" t="s">
        <v>22</v>
      </c>
      <c r="K578" s="48" t="s">
        <v>198</v>
      </c>
      <c r="L578" s="33"/>
      <c r="M578" s="191">
        <v>45346</v>
      </c>
      <c r="N578" s="34">
        <f t="shared" si="12"/>
        <v>280</v>
      </c>
      <c r="O578" s="37">
        <v>0</v>
      </c>
      <c r="P578" s="35">
        <v>280</v>
      </c>
      <c r="Q578" s="40">
        <f t="shared" si="15"/>
        <v>0</v>
      </c>
      <c r="R578" s="41"/>
    </row>
    <row r="579" spans="2:18" ht="15.6" x14ac:dyDescent="0.3">
      <c r="B579" s="34">
        <f t="shared" si="17"/>
        <v>1980.7</v>
      </c>
      <c r="C579" s="35">
        <v>1174</v>
      </c>
      <c r="D579" s="34">
        <f t="shared" si="16"/>
        <v>1980.7</v>
      </c>
      <c r="E579" s="36">
        <v>45282</v>
      </c>
      <c r="F579" s="37">
        <v>1980.9</v>
      </c>
      <c r="G579" s="36">
        <v>45283</v>
      </c>
      <c r="H579" s="38">
        <f t="shared" si="14"/>
        <v>0.20000000000004547</v>
      </c>
      <c r="I579" s="29">
        <f t="shared" si="13"/>
        <v>1</v>
      </c>
      <c r="L579" s="33"/>
      <c r="M579" s="191">
        <v>45347</v>
      </c>
      <c r="N579" s="34">
        <f t="shared" si="12"/>
        <v>280</v>
      </c>
      <c r="O579" s="37">
        <v>0</v>
      </c>
      <c r="P579" s="35">
        <v>280</v>
      </c>
      <c r="Q579" s="40">
        <f t="shared" si="15"/>
        <v>0</v>
      </c>
      <c r="R579" s="41"/>
    </row>
    <row r="580" spans="2:18" ht="15.6" x14ac:dyDescent="0.3">
      <c r="B580" s="34">
        <f t="shared" si="17"/>
        <v>1980.9</v>
      </c>
      <c r="C580" s="35">
        <v>1174</v>
      </c>
      <c r="D580" s="34">
        <f t="shared" si="16"/>
        <v>1980.9</v>
      </c>
      <c r="E580" s="36">
        <v>45283</v>
      </c>
      <c r="F580" s="37">
        <v>1980.9</v>
      </c>
      <c r="G580" s="36">
        <v>45284</v>
      </c>
      <c r="H580" s="38">
        <f t="shared" si="14"/>
        <v>0</v>
      </c>
      <c r="I580" s="29">
        <f t="shared" si="13"/>
        <v>0</v>
      </c>
      <c r="L580" s="33"/>
      <c r="M580" s="191">
        <v>45348</v>
      </c>
      <c r="N580" s="34">
        <f t="shared" si="12"/>
        <v>280</v>
      </c>
      <c r="O580" s="37">
        <v>0</v>
      </c>
      <c r="P580" s="35">
        <v>280</v>
      </c>
      <c r="Q580" s="40">
        <f t="shared" si="15"/>
        <v>0</v>
      </c>
      <c r="R580" s="41"/>
    </row>
    <row r="581" spans="2:18" ht="15.6" x14ac:dyDescent="0.3">
      <c r="B581" s="34">
        <f t="shared" si="17"/>
        <v>1980.9</v>
      </c>
      <c r="C581" s="35">
        <v>1174</v>
      </c>
      <c r="D581" s="34">
        <f t="shared" si="16"/>
        <v>1980.9</v>
      </c>
      <c r="E581" s="36">
        <v>45284</v>
      </c>
      <c r="F581" s="37">
        <v>1980.9</v>
      </c>
      <c r="G581" s="36">
        <v>45285</v>
      </c>
      <c r="H581" s="38">
        <f t="shared" si="14"/>
        <v>0</v>
      </c>
      <c r="I581" s="29">
        <f t="shared" si="13"/>
        <v>0</v>
      </c>
      <c r="L581" s="33"/>
      <c r="M581" s="191">
        <v>45349</v>
      </c>
      <c r="N581" s="34">
        <f t="shared" si="12"/>
        <v>280</v>
      </c>
      <c r="O581" s="37">
        <v>0</v>
      </c>
      <c r="P581" s="35">
        <v>260</v>
      </c>
      <c r="Q581" s="40">
        <f t="shared" si="15"/>
        <v>20</v>
      </c>
      <c r="R581" s="41"/>
    </row>
    <row r="582" spans="2:18" ht="15.6" x14ac:dyDescent="0.3">
      <c r="B582" s="34">
        <f t="shared" si="17"/>
        <v>1980.9</v>
      </c>
      <c r="C582" s="35">
        <v>1174</v>
      </c>
      <c r="D582" s="34">
        <f t="shared" si="16"/>
        <v>1980.9</v>
      </c>
      <c r="E582" s="36">
        <v>45285</v>
      </c>
      <c r="F582" s="37">
        <v>1981</v>
      </c>
      <c r="G582" s="36">
        <v>45286</v>
      </c>
      <c r="H582" s="38">
        <f t="shared" si="14"/>
        <v>9.9999999999909051E-2</v>
      </c>
      <c r="I582" s="29">
        <f t="shared" si="13"/>
        <v>0</v>
      </c>
      <c r="J582" s="48" t="s">
        <v>98</v>
      </c>
      <c r="K582" s="48" t="s">
        <v>198</v>
      </c>
      <c r="L582" s="33"/>
      <c r="M582" s="191">
        <v>45350</v>
      </c>
      <c r="N582" s="34">
        <f t="shared" si="12"/>
        <v>260</v>
      </c>
      <c r="O582" s="37">
        <v>0</v>
      </c>
      <c r="P582" s="35">
        <v>240</v>
      </c>
      <c r="Q582" s="40">
        <f t="shared" si="15"/>
        <v>20</v>
      </c>
      <c r="R582" s="41"/>
    </row>
    <row r="583" spans="2:18" ht="15.6" x14ac:dyDescent="0.3">
      <c r="B583" s="34">
        <f t="shared" si="17"/>
        <v>1981</v>
      </c>
      <c r="C583" s="35">
        <v>1175</v>
      </c>
      <c r="D583" s="34">
        <f t="shared" si="16"/>
        <v>1981</v>
      </c>
      <c r="E583" s="36">
        <v>45286</v>
      </c>
      <c r="F583" s="37">
        <v>1981.1</v>
      </c>
      <c r="G583" s="36">
        <v>45287</v>
      </c>
      <c r="H583" s="38">
        <f t="shared" si="14"/>
        <v>9.9999999999909051E-2</v>
      </c>
      <c r="I583" s="29">
        <f t="shared" si="13"/>
        <v>1</v>
      </c>
      <c r="L583" s="33"/>
      <c r="M583" s="191">
        <v>45351</v>
      </c>
      <c r="N583" s="34">
        <f t="shared" si="12"/>
        <v>240</v>
      </c>
      <c r="O583" s="37">
        <v>0</v>
      </c>
      <c r="P583" s="35">
        <v>200</v>
      </c>
      <c r="Q583" s="40">
        <f t="shared" si="15"/>
        <v>40</v>
      </c>
      <c r="R583" s="41"/>
    </row>
    <row r="584" spans="2:18" ht="15.6" x14ac:dyDescent="0.3">
      <c r="B584" s="34">
        <f t="shared" si="17"/>
        <v>1981.1</v>
      </c>
      <c r="C584" s="35">
        <v>1176</v>
      </c>
      <c r="D584" s="34">
        <f t="shared" si="16"/>
        <v>1981.1</v>
      </c>
      <c r="E584" s="36">
        <v>45287</v>
      </c>
      <c r="F584" s="37">
        <v>1982.1</v>
      </c>
      <c r="G584" s="36">
        <v>45288</v>
      </c>
      <c r="H584" s="38">
        <f t="shared" si="14"/>
        <v>1</v>
      </c>
      <c r="I584" s="29">
        <f t="shared" si="13"/>
        <v>1</v>
      </c>
      <c r="L584" s="33"/>
      <c r="M584" s="191">
        <v>45352</v>
      </c>
      <c r="N584" s="34">
        <f t="shared" si="12"/>
        <v>200</v>
      </c>
      <c r="O584" s="37">
        <v>220</v>
      </c>
      <c r="P584" s="35">
        <v>400</v>
      </c>
      <c r="Q584" s="40">
        <f t="shared" si="15"/>
        <v>20</v>
      </c>
      <c r="R584" s="41"/>
    </row>
    <row r="585" spans="2:18" ht="15.6" x14ac:dyDescent="0.3">
      <c r="B585" s="34">
        <f t="shared" si="17"/>
        <v>1982.1</v>
      </c>
      <c r="C585" s="35">
        <v>1178</v>
      </c>
      <c r="D585" s="34">
        <f t="shared" si="16"/>
        <v>1982.1</v>
      </c>
      <c r="E585" s="36">
        <v>45288</v>
      </c>
      <c r="F585" s="37">
        <v>1986.7</v>
      </c>
      <c r="G585" s="36">
        <v>45289</v>
      </c>
      <c r="H585" s="38">
        <f t="shared" si="14"/>
        <v>4.6000000000001364</v>
      </c>
      <c r="I585" s="29">
        <f t="shared" si="13"/>
        <v>2</v>
      </c>
      <c r="L585" s="33"/>
      <c r="M585" s="191">
        <v>45353</v>
      </c>
      <c r="N585" s="34">
        <f t="shared" si="12"/>
        <v>400</v>
      </c>
      <c r="O585" s="37">
        <v>0</v>
      </c>
      <c r="P585" s="35">
        <v>300</v>
      </c>
      <c r="Q585" s="40">
        <f t="shared" si="15"/>
        <v>100</v>
      </c>
      <c r="R585" s="41"/>
    </row>
    <row r="586" spans="2:18" ht="15.6" x14ac:dyDescent="0.3">
      <c r="B586" s="34">
        <f t="shared" si="17"/>
        <v>1986.7</v>
      </c>
      <c r="C586" s="35">
        <v>1182</v>
      </c>
      <c r="D586" s="34">
        <f t="shared" si="16"/>
        <v>1986.7</v>
      </c>
      <c r="E586" s="36">
        <v>45289</v>
      </c>
      <c r="F586" s="37">
        <v>1989.4</v>
      </c>
      <c r="G586" s="36">
        <v>45290</v>
      </c>
      <c r="H586" s="38">
        <f t="shared" si="14"/>
        <v>2.7000000000000455</v>
      </c>
      <c r="I586" s="29">
        <f t="shared" si="13"/>
        <v>4</v>
      </c>
      <c r="L586" s="33"/>
      <c r="M586" s="191">
        <v>45354</v>
      </c>
      <c r="N586" s="34">
        <f t="shared" si="12"/>
        <v>300</v>
      </c>
      <c r="O586" s="37">
        <v>0</v>
      </c>
      <c r="P586" s="35">
        <v>260</v>
      </c>
      <c r="Q586" s="40">
        <f t="shared" si="15"/>
        <v>40</v>
      </c>
      <c r="R586" s="41"/>
    </row>
    <row r="587" spans="2:18" ht="15.6" x14ac:dyDescent="0.3">
      <c r="B587" s="34">
        <f t="shared" si="17"/>
        <v>1989.4</v>
      </c>
      <c r="C587" s="35">
        <v>1184</v>
      </c>
      <c r="D587" s="34">
        <f t="shared" si="16"/>
        <v>1989.4</v>
      </c>
      <c r="E587" s="36">
        <v>45290</v>
      </c>
      <c r="F587" s="37">
        <v>1993.7</v>
      </c>
      <c r="G587" s="36">
        <v>45291</v>
      </c>
      <c r="H587" s="38">
        <f t="shared" si="14"/>
        <v>4.2999999999999545</v>
      </c>
      <c r="I587" s="29">
        <f t="shared" si="13"/>
        <v>2</v>
      </c>
      <c r="L587" s="33"/>
      <c r="M587" s="191">
        <v>45355</v>
      </c>
      <c r="N587" s="34">
        <f t="shared" si="12"/>
        <v>260</v>
      </c>
      <c r="O587" s="37">
        <v>0</v>
      </c>
      <c r="P587" s="35">
        <v>240</v>
      </c>
      <c r="Q587" s="40">
        <f t="shared" si="15"/>
        <v>20</v>
      </c>
      <c r="R587" s="41"/>
    </row>
    <row r="588" spans="2:18" ht="15.6" x14ac:dyDescent="0.3">
      <c r="B588" s="34">
        <f t="shared" si="17"/>
        <v>1993.7</v>
      </c>
      <c r="C588" s="35">
        <v>1184</v>
      </c>
      <c r="D588" s="34">
        <f t="shared" si="16"/>
        <v>1993.7</v>
      </c>
      <c r="E588" s="36">
        <v>45291</v>
      </c>
      <c r="F588" s="37">
        <v>1993.7</v>
      </c>
      <c r="G588" s="36">
        <v>45292</v>
      </c>
      <c r="H588" s="38">
        <f t="shared" si="14"/>
        <v>0</v>
      </c>
      <c r="I588" s="29">
        <f t="shared" si="13"/>
        <v>0</v>
      </c>
      <c r="L588" s="33"/>
      <c r="M588" s="191">
        <v>45356</v>
      </c>
      <c r="N588" s="34">
        <f t="shared" si="12"/>
        <v>240</v>
      </c>
      <c r="O588" s="37">
        <v>0</v>
      </c>
      <c r="P588" s="35">
        <v>240</v>
      </c>
      <c r="Q588" s="40">
        <f t="shared" si="15"/>
        <v>0</v>
      </c>
      <c r="R588" s="41"/>
    </row>
    <row r="589" spans="2:18" ht="15.6" x14ac:dyDescent="0.3">
      <c r="B589" s="34">
        <f t="shared" si="17"/>
        <v>1993.7</v>
      </c>
      <c r="C589" s="35">
        <v>1184</v>
      </c>
      <c r="D589" s="34">
        <f t="shared" si="16"/>
        <v>1993.7</v>
      </c>
      <c r="E589" s="36">
        <v>45292</v>
      </c>
      <c r="F589" s="37">
        <v>1993.7</v>
      </c>
      <c r="G589" s="36">
        <v>45293</v>
      </c>
      <c r="H589" s="38">
        <f t="shared" si="14"/>
        <v>0</v>
      </c>
      <c r="I589" s="29">
        <f t="shared" si="13"/>
        <v>0</v>
      </c>
      <c r="L589" s="33"/>
      <c r="M589" s="191">
        <v>45357</v>
      </c>
      <c r="N589" s="34">
        <f t="shared" si="12"/>
        <v>240</v>
      </c>
      <c r="O589" s="37">
        <v>0</v>
      </c>
      <c r="P589" s="35">
        <v>240</v>
      </c>
      <c r="Q589" s="40">
        <f t="shared" si="15"/>
        <v>0</v>
      </c>
      <c r="R589" s="41"/>
    </row>
    <row r="590" spans="2:18" ht="15.6" x14ac:dyDescent="0.3">
      <c r="B590" s="34">
        <f t="shared" si="17"/>
        <v>1993.7</v>
      </c>
      <c r="C590" s="35">
        <v>1184</v>
      </c>
      <c r="D590" s="34">
        <f t="shared" si="16"/>
        <v>1993.7</v>
      </c>
      <c r="E590" s="36">
        <v>45293</v>
      </c>
      <c r="F590" s="37">
        <v>1993.7</v>
      </c>
      <c r="G590" s="36">
        <v>45294</v>
      </c>
      <c r="H590" s="38">
        <f t="shared" si="14"/>
        <v>0</v>
      </c>
      <c r="I590" s="29">
        <f t="shared" si="13"/>
        <v>0</v>
      </c>
      <c r="L590" s="33"/>
      <c r="M590" s="191">
        <v>45358</v>
      </c>
      <c r="N590" s="34">
        <f t="shared" si="12"/>
        <v>240</v>
      </c>
      <c r="O590" s="37">
        <v>0</v>
      </c>
      <c r="P590" s="35">
        <v>230</v>
      </c>
      <c r="Q590" s="40">
        <f t="shared" si="15"/>
        <v>10</v>
      </c>
      <c r="R590" s="41"/>
    </row>
    <row r="591" spans="2:18" ht="15.6" x14ac:dyDescent="0.3">
      <c r="B591" s="34">
        <f t="shared" si="17"/>
        <v>1993.7</v>
      </c>
      <c r="C591" s="35">
        <v>1184</v>
      </c>
      <c r="D591" s="34">
        <f t="shared" si="16"/>
        <v>1993.7</v>
      </c>
      <c r="E591" s="36">
        <v>45294</v>
      </c>
      <c r="F591" s="37">
        <v>1993.7</v>
      </c>
      <c r="G591" s="36">
        <v>45295</v>
      </c>
      <c r="H591" s="38">
        <f t="shared" si="14"/>
        <v>0</v>
      </c>
      <c r="I591" s="29">
        <f t="shared" si="13"/>
        <v>0</v>
      </c>
      <c r="L591" s="33"/>
      <c r="M591" s="191">
        <v>45359</v>
      </c>
      <c r="N591" s="34">
        <f t="shared" si="12"/>
        <v>230</v>
      </c>
      <c r="O591" s="37">
        <v>270</v>
      </c>
      <c r="P591" s="35">
        <v>420</v>
      </c>
      <c r="Q591" s="40">
        <f t="shared" si="15"/>
        <v>80</v>
      </c>
      <c r="R591" s="41"/>
    </row>
    <row r="592" spans="2:18" ht="15.6" x14ac:dyDescent="0.3">
      <c r="B592" s="34">
        <f t="shared" si="17"/>
        <v>1993.7</v>
      </c>
      <c r="C592" s="35">
        <v>1185</v>
      </c>
      <c r="D592" s="34">
        <f t="shared" si="16"/>
        <v>1993.7</v>
      </c>
      <c r="E592" s="36">
        <v>45295</v>
      </c>
      <c r="F592" s="37">
        <v>1993.8</v>
      </c>
      <c r="G592" s="36">
        <v>45296</v>
      </c>
      <c r="H592" s="38">
        <f t="shared" si="14"/>
        <v>9.9999999999909051E-2</v>
      </c>
      <c r="I592" s="29">
        <f t="shared" si="13"/>
        <v>1</v>
      </c>
      <c r="L592" s="33"/>
      <c r="M592" s="191">
        <v>45360</v>
      </c>
      <c r="N592" s="34">
        <f t="shared" si="12"/>
        <v>420</v>
      </c>
      <c r="O592" s="37">
        <v>0</v>
      </c>
      <c r="P592" s="35">
        <v>420</v>
      </c>
      <c r="Q592" s="40">
        <f t="shared" si="15"/>
        <v>0</v>
      </c>
      <c r="R592" s="41"/>
    </row>
    <row r="593" spans="2:18" ht="15.6" x14ac:dyDescent="0.3">
      <c r="B593" s="34">
        <f t="shared" si="17"/>
        <v>1993.8</v>
      </c>
      <c r="C593" s="35">
        <v>1188</v>
      </c>
      <c r="D593" s="34">
        <f t="shared" si="16"/>
        <v>1993.8</v>
      </c>
      <c r="E593" s="36">
        <v>45296</v>
      </c>
      <c r="F593" s="37">
        <v>1996.4</v>
      </c>
      <c r="G593" s="36">
        <v>45297</v>
      </c>
      <c r="H593" s="38">
        <f t="shared" si="14"/>
        <v>2.6000000000001364</v>
      </c>
      <c r="I593" s="29">
        <f t="shared" si="13"/>
        <v>3</v>
      </c>
      <c r="L593" s="33"/>
      <c r="M593" s="191">
        <v>45361</v>
      </c>
      <c r="N593" s="34">
        <f t="shared" si="12"/>
        <v>420</v>
      </c>
      <c r="O593" s="37">
        <v>0</v>
      </c>
      <c r="P593" s="35">
        <v>420</v>
      </c>
      <c r="Q593" s="40">
        <f t="shared" si="15"/>
        <v>0</v>
      </c>
      <c r="R593" s="41"/>
    </row>
    <row r="594" spans="2:18" ht="15.6" x14ac:dyDescent="0.3">
      <c r="B594" s="34">
        <f t="shared" si="17"/>
        <v>1996.4</v>
      </c>
      <c r="C594" s="35">
        <v>1190</v>
      </c>
      <c r="D594" s="34">
        <f t="shared" si="16"/>
        <v>1996.4</v>
      </c>
      <c r="E594" s="36">
        <v>45297</v>
      </c>
      <c r="F594" s="37">
        <v>1998.7</v>
      </c>
      <c r="G594" s="36">
        <v>45298</v>
      </c>
      <c r="H594" s="38">
        <f t="shared" si="14"/>
        <v>2.2999999999999545</v>
      </c>
      <c r="I594" s="29">
        <f t="shared" si="13"/>
        <v>2</v>
      </c>
      <c r="L594" s="33"/>
      <c r="M594" s="191">
        <v>45362</v>
      </c>
      <c r="N594" s="34">
        <f t="shared" si="12"/>
        <v>420</v>
      </c>
      <c r="O594" s="37">
        <v>0</v>
      </c>
      <c r="P594" s="35">
        <v>420</v>
      </c>
      <c r="Q594" s="40">
        <f t="shared" si="15"/>
        <v>0</v>
      </c>
      <c r="R594" s="41"/>
    </row>
    <row r="595" spans="2:18" ht="15.6" x14ac:dyDescent="0.3">
      <c r="B595" s="34">
        <f t="shared" si="17"/>
        <v>1998.7</v>
      </c>
      <c r="C595" s="35">
        <v>1191</v>
      </c>
      <c r="D595" s="34">
        <f t="shared" si="16"/>
        <v>1998.7</v>
      </c>
      <c r="E595" s="36">
        <v>45298</v>
      </c>
      <c r="F595" s="37">
        <v>1998.8</v>
      </c>
      <c r="G595" s="36">
        <v>45299</v>
      </c>
      <c r="H595" s="38">
        <f t="shared" si="14"/>
        <v>9.9999999999909051E-2</v>
      </c>
      <c r="I595" s="29">
        <f t="shared" si="13"/>
        <v>1</v>
      </c>
      <c r="L595" s="33"/>
      <c r="M595" s="191">
        <v>45363</v>
      </c>
      <c r="N595" s="34">
        <f t="shared" si="12"/>
        <v>420</v>
      </c>
      <c r="O595" s="37">
        <v>0</v>
      </c>
      <c r="P595" s="35">
        <v>400</v>
      </c>
      <c r="Q595" s="40">
        <f t="shared" si="15"/>
        <v>20</v>
      </c>
      <c r="R595" s="41"/>
    </row>
    <row r="596" spans="2:18" ht="15.6" x14ac:dyDescent="0.3">
      <c r="B596" s="34">
        <f t="shared" si="17"/>
        <v>1998.8</v>
      </c>
      <c r="C596" s="35">
        <v>1193</v>
      </c>
      <c r="D596" s="34">
        <f t="shared" si="16"/>
        <v>1998.8</v>
      </c>
      <c r="E596" s="36">
        <v>45299</v>
      </c>
      <c r="F596" s="37">
        <v>1999.8</v>
      </c>
      <c r="G596" s="36">
        <v>45300</v>
      </c>
      <c r="H596" s="38">
        <f t="shared" si="14"/>
        <v>1</v>
      </c>
      <c r="I596" s="29">
        <f t="shared" si="13"/>
        <v>2</v>
      </c>
      <c r="L596" s="33"/>
      <c r="M596" s="191">
        <v>45364</v>
      </c>
      <c r="N596" s="34">
        <f t="shared" si="12"/>
        <v>400</v>
      </c>
      <c r="O596" s="37">
        <v>0</v>
      </c>
      <c r="P596" s="35">
        <v>300</v>
      </c>
      <c r="Q596" s="40">
        <f t="shared" si="15"/>
        <v>100</v>
      </c>
      <c r="R596" s="41"/>
    </row>
    <row r="597" spans="2:18" ht="15.6" x14ac:dyDescent="0.3">
      <c r="B597" s="34">
        <f t="shared" si="17"/>
        <v>1999.8</v>
      </c>
      <c r="C597" s="35">
        <v>1194</v>
      </c>
      <c r="D597" s="34">
        <f t="shared" si="16"/>
        <v>1999.8</v>
      </c>
      <c r="E597" s="36">
        <v>45300</v>
      </c>
      <c r="F597" s="37">
        <v>2000.1</v>
      </c>
      <c r="G597" s="36">
        <v>45301</v>
      </c>
      <c r="H597" s="38">
        <f t="shared" si="14"/>
        <v>0.29999999999995453</v>
      </c>
      <c r="I597" s="29">
        <f t="shared" si="13"/>
        <v>1</v>
      </c>
      <c r="L597" s="33"/>
      <c r="M597" s="191">
        <v>45365</v>
      </c>
      <c r="N597" s="34">
        <f t="shared" si="12"/>
        <v>300</v>
      </c>
      <c r="O597" s="37">
        <v>0</v>
      </c>
      <c r="P597" s="35">
        <v>250</v>
      </c>
      <c r="Q597" s="40">
        <f t="shared" si="15"/>
        <v>50</v>
      </c>
      <c r="R597" s="41"/>
    </row>
    <row r="598" spans="2:18" ht="15.6" x14ac:dyDescent="0.3">
      <c r="B598" s="34">
        <f t="shared" si="17"/>
        <v>2000.1</v>
      </c>
      <c r="C598" s="35">
        <v>1195</v>
      </c>
      <c r="D598" s="34">
        <f t="shared" si="16"/>
        <v>2000.1</v>
      </c>
      <c r="E598" s="36">
        <v>45301</v>
      </c>
      <c r="F598" s="37">
        <v>2002.1</v>
      </c>
      <c r="G598" s="36">
        <v>45302</v>
      </c>
      <c r="H598" s="38">
        <f t="shared" si="14"/>
        <v>2</v>
      </c>
      <c r="I598" s="29">
        <f t="shared" si="13"/>
        <v>1</v>
      </c>
      <c r="L598" s="33"/>
      <c r="M598" s="191">
        <v>45366</v>
      </c>
      <c r="N598" s="34">
        <f t="shared" si="12"/>
        <v>250</v>
      </c>
      <c r="O598" s="37">
        <v>0</v>
      </c>
      <c r="P598" s="35">
        <v>180</v>
      </c>
      <c r="Q598" s="40">
        <f t="shared" si="15"/>
        <v>70</v>
      </c>
      <c r="R598" s="41"/>
    </row>
    <row r="599" spans="2:18" ht="15.6" x14ac:dyDescent="0.3">
      <c r="B599" s="34">
        <f t="shared" si="17"/>
        <v>2002.1</v>
      </c>
      <c r="C599" s="35">
        <v>1195</v>
      </c>
      <c r="D599" s="34">
        <f t="shared" si="16"/>
        <v>2002.1</v>
      </c>
      <c r="E599" s="36">
        <v>45302</v>
      </c>
      <c r="F599" s="37">
        <v>2002.1</v>
      </c>
      <c r="G599" s="36">
        <v>45303</v>
      </c>
      <c r="H599" s="38">
        <f t="shared" si="14"/>
        <v>0</v>
      </c>
      <c r="I599" s="29">
        <f t="shared" si="13"/>
        <v>0</v>
      </c>
      <c r="L599" s="33"/>
      <c r="M599" s="191">
        <v>45367</v>
      </c>
      <c r="N599" s="34">
        <f t="shared" si="12"/>
        <v>180</v>
      </c>
      <c r="O599" s="37">
        <v>210</v>
      </c>
      <c r="P599" s="35">
        <v>300</v>
      </c>
      <c r="Q599" s="40">
        <f t="shared" si="15"/>
        <v>90</v>
      </c>
      <c r="R599" s="41"/>
    </row>
    <row r="600" spans="2:18" ht="15.6" x14ac:dyDescent="0.3">
      <c r="B600" s="34">
        <f t="shared" si="17"/>
        <v>2002.1</v>
      </c>
      <c r="C600" s="35">
        <v>1196</v>
      </c>
      <c r="D600" s="34">
        <f t="shared" si="16"/>
        <v>2002.1</v>
      </c>
      <c r="E600" s="36">
        <v>45303</v>
      </c>
      <c r="F600" s="37">
        <v>2002.6</v>
      </c>
      <c r="G600" s="36">
        <v>45304</v>
      </c>
      <c r="H600" s="38">
        <f t="shared" si="14"/>
        <v>0.5</v>
      </c>
      <c r="I600" s="29">
        <f t="shared" si="13"/>
        <v>1</v>
      </c>
      <c r="L600" s="33"/>
      <c r="M600" s="191">
        <v>45368</v>
      </c>
      <c r="N600" s="34">
        <f t="shared" si="12"/>
        <v>300</v>
      </c>
      <c r="O600" s="37">
        <v>0</v>
      </c>
      <c r="P600" s="35">
        <v>210</v>
      </c>
      <c r="Q600" s="40">
        <f t="shared" si="15"/>
        <v>90</v>
      </c>
      <c r="R600" s="41"/>
    </row>
    <row r="601" spans="2:18" ht="15.6" x14ac:dyDescent="0.3">
      <c r="B601" s="34">
        <f t="shared" si="17"/>
        <v>2002.6</v>
      </c>
      <c r="C601" s="35">
        <v>1197</v>
      </c>
      <c r="D601" s="34">
        <f t="shared" si="16"/>
        <v>2002.6</v>
      </c>
      <c r="E601" s="36">
        <v>45304</v>
      </c>
      <c r="F601" s="37">
        <v>2003.4</v>
      </c>
      <c r="G601" s="36">
        <v>45305</v>
      </c>
      <c r="H601" s="38">
        <f t="shared" si="14"/>
        <v>0.8000000000001819</v>
      </c>
      <c r="I601" s="29">
        <f t="shared" si="13"/>
        <v>1</v>
      </c>
      <c r="L601" s="33"/>
      <c r="M601" s="191">
        <v>45369</v>
      </c>
      <c r="N601" s="34">
        <f t="shared" si="12"/>
        <v>210</v>
      </c>
      <c r="O601" s="37">
        <v>210</v>
      </c>
      <c r="P601" s="35">
        <v>320</v>
      </c>
      <c r="Q601" s="40">
        <f t="shared" si="15"/>
        <v>100</v>
      </c>
      <c r="R601" s="41"/>
    </row>
    <row r="602" spans="2:18" ht="15.6" x14ac:dyDescent="0.3">
      <c r="B602" s="34">
        <f t="shared" si="17"/>
        <v>2003.4</v>
      </c>
      <c r="C602" s="35">
        <v>1200</v>
      </c>
      <c r="D602" s="34">
        <f t="shared" si="16"/>
        <v>2003.4</v>
      </c>
      <c r="E602" s="36">
        <v>45305</v>
      </c>
      <c r="F602" s="37">
        <v>2016.1</v>
      </c>
      <c r="G602" s="36">
        <v>45306</v>
      </c>
      <c r="H602" s="38">
        <f t="shared" si="14"/>
        <v>12.699999999999818</v>
      </c>
      <c r="I602" s="29">
        <f t="shared" si="13"/>
        <v>3</v>
      </c>
      <c r="L602" s="33"/>
      <c r="M602" s="191">
        <v>45370</v>
      </c>
      <c r="N602" s="34">
        <f t="shared" si="12"/>
        <v>320</v>
      </c>
      <c r="O602" s="37">
        <v>150</v>
      </c>
      <c r="P602" s="35">
        <v>390</v>
      </c>
      <c r="Q602" s="40">
        <f t="shared" si="15"/>
        <v>80</v>
      </c>
      <c r="R602" s="41"/>
    </row>
    <row r="603" spans="2:18" ht="15.6" x14ac:dyDescent="0.3">
      <c r="B603" s="34">
        <f t="shared" si="17"/>
        <v>2016.1</v>
      </c>
      <c r="C603" s="35">
        <v>1201</v>
      </c>
      <c r="D603" s="34">
        <f t="shared" si="16"/>
        <v>2016.1</v>
      </c>
      <c r="E603" s="36">
        <v>45306</v>
      </c>
      <c r="F603" s="37">
        <v>2017.2</v>
      </c>
      <c r="G603" s="36">
        <v>45307</v>
      </c>
      <c r="H603" s="38">
        <f t="shared" si="14"/>
        <v>1.1000000000001364</v>
      </c>
      <c r="I603" s="29">
        <f t="shared" si="13"/>
        <v>1</v>
      </c>
      <c r="L603" s="33"/>
      <c r="M603" s="191">
        <v>45371</v>
      </c>
      <c r="N603" s="34">
        <f t="shared" si="12"/>
        <v>390</v>
      </c>
      <c r="O603" s="37">
        <v>0</v>
      </c>
      <c r="P603" s="35">
        <v>310</v>
      </c>
      <c r="Q603" s="40">
        <f t="shared" si="15"/>
        <v>80</v>
      </c>
      <c r="R603" s="41"/>
    </row>
    <row r="604" spans="2:18" ht="15.6" x14ac:dyDescent="0.3">
      <c r="B604" s="34">
        <f t="shared" si="17"/>
        <v>2017.2</v>
      </c>
      <c r="C604" s="35">
        <v>1202</v>
      </c>
      <c r="D604" s="34">
        <f t="shared" si="16"/>
        <v>2017.2</v>
      </c>
      <c r="E604" s="36">
        <v>45307</v>
      </c>
      <c r="F604" s="37">
        <v>2017.2</v>
      </c>
      <c r="G604" s="36">
        <v>45308</v>
      </c>
      <c r="H604" s="38">
        <f t="shared" si="14"/>
        <v>0</v>
      </c>
      <c r="I604" s="29">
        <f t="shared" si="13"/>
        <v>1</v>
      </c>
      <c r="L604" s="33"/>
      <c r="M604" s="191">
        <v>45372</v>
      </c>
      <c r="N604" s="34">
        <f t="shared" si="12"/>
        <v>310</v>
      </c>
      <c r="O604" s="37">
        <v>0</v>
      </c>
      <c r="P604" s="35">
        <v>260</v>
      </c>
      <c r="Q604" s="40">
        <f t="shared" si="15"/>
        <v>50</v>
      </c>
      <c r="R604" s="41"/>
    </row>
    <row r="605" spans="2:18" ht="15.6" x14ac:dyDescent="0.3">
      <c r="B605" s="34">
        <f t="shared" si="17"/>
        <v>2017.2</v>
      </c>
      <c r="C605" s="35">
        <v>1203</v>
      </c>
      <c r="D605" s="34">
        <f t="shared" si="16"/>
        <v>2017.2</v>
      </c>
      <c r="E605" s="36">
        <v>45308</v>
      </c>
      <c r="F605" s="37">
        <v>2023.6</v>
      </c>
      <c r="G605" s="36">
        <v>45309</v>
      </c>
      <c r="H605" s="38">
        <f t="shared" si="14"/>
        <v>6.3999999999998636</v>
      </c>
      <c r="I605" s="29">
        <f t="shared" si="13"/>
        <v>1</v>
      </c>
      <c r="L605" s="33"/>
      <c r="M605" s="191">
        <v>45373</v>
      </c>
      <c r="N605" s="34">
        <f t="shared" si="12"/>
        <v>260</v>
      </c>
      <c r="O605" s="37">
        <v>0</v>
      </c>
      <c r="P605" s="35">
        <v>200</v>
      </c>
      <c r="Q605" s="40">
        <f t="shared" si="15"/>
        <v>60</v>
      </c>
      <c r="R605" s="41"/>
    </row>
    <row r="606" spans="2:18" ht="15.6" x14ac:dyDescent="0.3">
      <c r="B606" s="34">
        <f t="shared" si="17"/>
        <v>2023.6</v>
      </c>
      <c r="C606" s="35">
        <v>1208</v>
      </c>
      <c r="D606" s="34">
        <f t="shared" si="16"/>
        <v>2023.6</v>
      </c>
      <c r="E606" s="36">
        <v>45309</v>
      </c>
      <c r="F606" s="37">
        <v>2039.8</v>
      </c>
      <c r="G606" s="36">
        <v>45310</v>
      </c>
      <c r="H606" s="38">
        <f t="shared" si="14"/>
        <v>16.200000000000045</v>
      </c>
      <c r="I606" s="29">
        <f t="shared" si="13"/>
        <v>5</v>
      </c>
      <c r="L606" s="33"/>
      <c r="M606" s="191">
        <v>45374</v>
      </c>
      <c r="N606" s="34">
        <f t="shared" si="12"/>
        <v>200</v>
      </c>
      <c r="O606" s="37">
        <v>240</v>
      </c>
      <c r="P606" s="35">
        <v>350</v>
      </c>
      <c r="Q606" s="40">
        <f t="shared" si="15"/>
        <v>90</v>
      </c>
      <c r="R606" s="41"/>
    </row>
    <row r="607" spans="2:18" ht="15.6" x14ac:dyDescent="0.3">
      <c r="B607" s="34">
        <f t="shared" si="17"/>
        <v>2039.8</v>
      </c>
      <c r="C607" s="35">
        <v>1212</v>
      </c>
      <c r="D607" s="34">
        <f t="shared" si="16"/>
        <v>2039.8</v>
      </c>
      <c r="E607" s="36">
        <v>45310</v>
      </c>
      <c r="F607" s="37">
        <v>2054</v>
      </c>
      <c r="G607" s="36">
        <v>45311</v>
      </c>
      <c r="H607" s="38">
        <f t="shared" si="14"/>
        <v>14.200000000000045</v>
      </c>
      <c r="I607" s="29">
        <f t="shared" si="13"/>
        <v>4</v>
      </c>
      <c r="L607" s="33"/>
      <c r="M607" s="191">
        <v>45375</v>
      </c>
      <c r="N607" s="34">
        <f t="shared" si="12"/>
        <v>350</v>
      </c>
      <c r="O607" s="37">
        <v>0</v>
      </c>
      <c r="P607" s="35">
        <v>250</v>
      </c>
      <c r="Q607" s="40">
        <f t="shared" si="15"/>
        <v>100</v>
      </c>
      <c r="R607" s="41"/>
    </row>
    <row r="608" spans="2:18" ht="15.6" x14ac:dyDescent="0.3">
      <c r="B608" s="34">
        <f t="shared" si="17"/>
        <v>2054</v>
      </c>
      <c r="C608" s="35">
        <v>1214</v>
      </c>
      <c r="D608" s="34">
        <f t="shared" si="16"/>
        <v>2054</v>
      </c>
      <c r="E608" s="36">
        <v>45311</v>
      </c>
      <c r="F608" s="37">
        <v>2060.6</v>
      </c>
      <c r="G608" s="36">
        <v>45312</v>
      </c>
      <c r="H608" s="38">
        <f t="shared" si="14"/>
        <v>6.5999999999999091</v>
      </c>
      <c r="I608" s="29">
        <f t="shared" si="13"/>
        <v>2</v>
      </c>
      <c r="L608" s="33"/>
      <c r="M608" s="191">
        <v>45376</v>
      </c>
      <c r="N608" s="34">
        <f t="shared" si="12"/>
        <v>250</v>
      </c>
      <c r="O608" s="37">
        <v>240</v>
      </c>
      <c r="P608" s="35">
        <v>370</v>
      </c>
      <c r="Q608" s="40">
        <f t="shared" si="15"/>
        <v>120</v>
      </c>
      <c r="R608" s="41"/>
    </row>
    <row r="609" spans="2:20" ht="15.6" x14ac:dyDescent="0.3">
      <c r="B609" s="34">
        <f t="shared" si="17"/>
        <v>2060.6</v>
      </c>
      <c r="C609" s="35">
        <v>1215</v>
      </c>
      <c r="D609" s="34">
        <f t="shared" si="16"/>
        <v>2060.6</v>
      </c>
      <c r="E609" s="36">
        <v>45312</v>
      </c>
      <c r="F609" s="37">
        <v>2061.3000000000002</v>
      </c>
      <c r="G609" s="36">
        <v>45313</v>
      </c>
      <c r="H609" s="38">
        <f t="shared" si="14"/>
        <v>0.70000000000027285</v>
      </c>
      <c r="I609" s="29">
        <f t="shared" si="13"/>
        <v>1</v>
      </c>
      <c r="L609" s="33"/>
      <c r="M609" s="191">
        <v>45377</v>
      </c>
      <c r="N609" s="34">
        <f t="shared" si="12"/>
        <v>370</v>
      </c>
      <c r="O609" s="37">
        <v>0</v>
      </c>
      <c r="P609" s="35">
        <v>250</v>
      </c>
      <c r="Q609" s="40">
        <f t="shared" si="15"/>
        <v>120</v>
      </c>
      <c r="R609" s="41"/>
    </row>
    <row r="610" spans="2:20" ht="15.6" x14ac:dyDescent="0.3">
      <c r="B610" s="34">
        <f t="shared" si="17"/>
        <v>2061.3000000000002</v>
      </c>
      <c r="C610" s="35">
        <v>1216</v>
      </c>
      <c r="D610" s="34">
        <f t="shared" si="16"/>
        <v>2061.3000000000002</v>
      </c>
      <c r="E610" s="36">
        <v>45313</v>
      </c>
      <c r="F610" s="37">
        <v>2061.4</v>
      </c>
      <c r="G610" s="36">
        <v>45314</v>
      </c>
      <c r="H610" s="38">
        <f t="shared" si="14"/>
        <v>9.9999999999909051E-2</v>
      </c>
      <c r="I610" s="29">
        <f t="shared" si="13"/>
        <v>1</v>
      </c>
      <c r="L610" s="33"/>
      <c r="M610" s="191">
        <v>45378</v>
      </c>
      <c r="N610" s="34">
        <f t="shared" si="12"/>
        <v>250</v>
      </c>
      <c r="O610" s="37">
        <v>0</v>
      </c>
      <c r="P610" s="35">
        <v>150</v>
      </c>
      <c r="Q610" s="40">
        <f t="shared" si="15"/>
        <v>100</v>
      </c>
      <c r="R610" s="41"/>
    </row>
    <row r="611" spans="2:20" ht="15.6" x14ac:dyDescent="0.3">
      <c r="B611" s="34">
        <f t="shared" si="17"/>
        <v>2061.4</v>
      </c>
      <c r="C611" s="35">
        <v>1216</v>
      </c>
      <c r="D611" s="34">
        <f t="shared" si="16"/>
        <v>2061.4</v>
      </c>
      <c r="E611" s="36">
        <v>45314</v>
      </c>
      <c r="F611" s="37">
        <v>2061.4</v>
      </c>
      <c r="G611" s="36">
        <v>45315</v>
      </c>
      <c r="H611" s="38">
        <f t="shared" si="14"/>
        <v>0</v>
      </c>
      <c r="I611" s="29">
        <f t="shared" si="13"/>
        <v>0</v>
      </c>
      <c r="L611" s="33"/>
      <c r="M611" s="191">
        <v>45379</v>
      </c>
      <c r="N611" s="34">
        <f t="shared" si="12"/>
        <v>150</v>
      </c>
      <c r="O611" s="37">
        <v>210</v>
      </c>
      <c r="P611" s="35">
        <v>280</v>
      </c>
      <c r="Q611" s="40">
        <f t="shared" si="15"/>
        <v>80</v>
      </c>
      <c r="R611" s="41"/>
    </row>
    <row r="612" spans="2:20" ht="15.6" x14ac:dyDescent="0.3">
      <c r="B612" s="34">
        <f t="shared" si="17"/>
        <v>2061.4</v>
      </c>
      <c r="C612" s="35">
        <v>1217</v>
      </c>
      <c r="D612" s="34">
        <f t="shared" si="16"/>
        <v>2061.4</v>
      </c>
      <c r="E612" s="36">
        <v>45315</v>
      </c>
      <c r="F612" s="37">
        <v>2065</v>
      </c>
      <c r="G612" s="36">
        <v>45316</v>
      </c>
      <c r="H612" s="38">
        <f t="shared" si="14"/>
        <v>3.5999999999999091</v>
      </c>
      <c r="I612" s="29">
        <f t="shared" si="13"/>
        <v>1</v>
      </c>
      <c r="L612" s="33"/>
      <c r="M612" s="191">
        <v>45380</v>
      </c>
      <c r="N612" s="34">
        <f t="shared" si="12"/>
        <v>280</v>
      </c>
      <c r="O612" s="37">
        <v>210</v>
      </c>
      <c r="P612" s="35">
        <v>420</v>
      </c>
      <c r="Q612" s="40">
        <f t="shared" si="15"/>
        <v>70</v>
      </c>
      <c r="R612" s="41"/>
    </row>
    <row r="613" spans="2:20" ht="15.6" x14ac:dyDescent="0.3">
      <c r="B613" s="34">
        <f t="shared" si="17"/>
        <v>2065</v>
      </c>
      <c r="C613" s="35">
        <v>1217</v>
      </c>
      <c r="D613" s="34">
        <f t="shared" si="16"/>
        <v>2065</v>
      </c>
      <c r="E613" s="36">
        <v>45316</v>
      </c>
      <c r="F613" s="37">
        <v>2065.1</v>
      </c>
      <c r="G613" s="36">
        <v>45317</v>
      </c>
      <c r="H613" s="38">
        <f t="shared" si="14"/>
        <v>9.9999999999909051E-2</v>
      </c>
      <c r="I613" s="29">
        <f t="shared" si="13"/>
        <v>0</v>
      </c>
      <c r="L613" s="33"/>
      <c r="M613" s="191">
        <v>45381</v>
      </c>
      <c r="N613" s="34">
        <f t="shared" si="12"/>
        <v>420</v>
      </c>
      <c r="O613" s="37">
        <v>0</v>
      </c>
      <c r="P613" s="35">
        <v>400</v>
      </c>
      <c r="Q613" s="40">
        <f t="shared" si="15"/>
        <v>20</v>
      </c>
      <c r="R613" s="41"/>
    </row>
    <row r="614" spans="2:20" ht="15.6" x14ac:dyDescent="0.3">
      <c r="B614" s="34">
        <f t="shared" si="17"/>
        <v>2065.1</v>
      </c>
      <c r="C614" s="35">
        <v>1218</v>
      </c>
      <c r="D614" s="34">
        <f t="shared" si="16"/>
        <v>2065.1</v>
      </c>
      <c r="E614" s="36">
        <v>45317</v>
      </c>
      <c r="F614" s="37">
        <v>2068</v>
      </c>
      <c r="G614" s="36">
        <v>45318</v>
      </c>
      <c r="H614" s="38">
        <f t="shared" si="14"/>
        <v>2.9000000000000909</v>
      </c>
      <c r="I614" s="29">
        <f t="shared" si="13"/>
        <v>1</v>
      </c>
      <c r="L614" s="33"/>
      <c r="M614" s="191">
        <v>45382</v>
      </c>
      <c r="N614" s="34">
        <f t="shared" si="12"/>
        <v>400</v>
      </c>
      <c r="O614" s="37">
        <v>0</v>
      </c>
      <c r="P614" s="35">
        <v>390</v>
      </c>
      <c r="Q614" s="40">
        <f t="shared" si="15"/>
        <v>10</v>
      </c>
      <c r="R614" s="41"/>
      <c r="T614" s="48">
        <f>SUM(Q524:Q614)</f>
        <v>2780</v>
      </c>
    </row>
    <row r="615" spans="2:20" ht="15.6" x14ac:dyDescent="0.3">
      <c r="B615" s="34">
        <f t="shared" si="17"/>
        <v>2068</v>
      </c>
      <c r="C615" s="35">
        <v>1219</v>
      </c>
      <c r="D615" s="34">
        <f t="shared" si="16"/>
        <v>2068</v>
      </c>
      <c r="E615" s="36">
        <v>45318</v>
      </c>
      <c r="F615" s="37">
        <v>2071.8000000000002</v>
      </c>
      <c r="G615" s="36">
        <v>45319</v>
      </c>
      <c r="H615" s="38">
        <f t="shared" si="14"/>
        <v>3.8000000000001819</v>
      </c>
      <c r="I615" s="29">
        <f t="shared" si="13"/>
        <v>1</v>
      </c>
      <c r="L615" s="33"/>
      <c r="M615" s="191">
        <v>45383</v>
      </c>
      <c r="N615" s="34">
        <f t="shared" si="12"/>
        <v>390</v>
      </c>
      <c r="O615" s="37">
        <v>0</v>
      </c>
      <c r="P615" s="35">
        <v>370</v>
      </c>
      <c r="Q615" s="40">
        <f t="shared" si="15"/>
        <v>20</v>
      </c>
      <c r="R615" s="41"/>
    </row>
    <row r="616" spans="2:20" ht="15.6" x14ac:dyDescent="0.3">
      <c r="B616" s="34">
        <f t="shared" si="17"/>
        <v>2071.8000000000002</v>
      </c>
      <c r="C616" s="35">
        <v>1220</v>
      </c>
      <c r="D616" s="34">
        <f t="shared" si="16"/>
        <v>2071.8000000000002</v>
      </c>
      <c r="E616" s="36">
        <v>45319</v>
      </c>
      <c r="F616" s="37">
        <v>2071.9</v>
      </c>
      <c r="G616" s="36">
        <v>45320</v>
      </c>
      <c r="H616" s="38">
        <f t="shared" si="14"/>
        <v>9.9999999999909051E-2</v>
      </c>
      <c r="I616" s="29">
        <f t="shared" si="13"/>
        <v>1</v>
      </c>
      <c r="L616" s="33"/>
      <c r="M616" s="191">
        <v>45384</v>
      </c>
      <c r="N616" s="34">
        <f t="shared" si="12"/>
        <v>370</v>
      </c>
      <c r="O616" s="37">
        <v>0</v>
      </c>
      <c r="P616" s="35">
        <v>320</v>
      </c>
      <c r="Q616" s="40">
        <f t="shared" si="15"/>
        <v>50</v>
      </c>
      <c r="R616" s="41"/>
    </row>
    <row r="617" spans="2:20" ht="15.6" x14ac:dyDescent="0.3">
      <c r="B617" s="34">
        <f t="shared" si="17"/>
        <v>2071.9</v>
      </c>
      <c r="C617" s="35">
        <v>1223</v>
      </c>
      <c r="D617" s="34">
        <f t="shared" si="16"/>
        <v>2071.9</v>
      </c>
      <c r="E617" s="36">
        <v>45320</v>
      </c>
      <c r="F617" s="37">
        <v>2077.9</v>
      </c>
      <c r="G617" s="36">
        <v>45321</v>
      </c>
      <c r="H617" s="38">
        <f t="shared" si="14"/>
        <v>6</v>
      </c>
      <c r="I617" s="29">
        <f t="shared" si="13"/>
        <v>3</v>
      </c>
      <c r="L617" s="33"/>
      <c r="M617" s="191">
        <v>45385</v>
      </c>
      <c r="N617" s="34">
        <f t="shared" si="12"/>
        <v>320</v>
      </c>
      <c r="O617" s="37">
        <v>0</v>
      </c>
      <c r="P617" s="35">
        <v>260</v>
      </c>
      <c r="Q617" s="40">
        <f t="shared" si="15"/>
        <v>60</v>
      </c>
      <c r="R617" s="41"/>
    </row>
    <row r="618" spans="2:20" ht="15.6" x14ac:dyDescent="0.3">
      <c r="B618" s="34">
        <f t="shared" si="17"/>
        <v>2077.9</v>
      </c>
      <c r="C618" s="35">
        <v>1226</v>
      </c>
      <c r="D618" s="34">
        <f t="shared" si="16"/>
        <v>2077.9</v>
      </c>
      <c r="E618" s="36">
        <v>45321</v>
      </c>
      <c r="F618" s="37">
        <v>2082</v>
      </c>
      <c r="G618" s="36">
        <v>45322</v>
      </c>
      <c r="H618" s="38">
        <f t="shared" si="14"/>
        <v>4.0999999999999091</v>
      </c>
      <c r="I618" s="29">
        <f t="shared" si="13"/>
        <v>3</v>
      </c>
      <c r="L618" s="33"/>
      <c r="M618" s="191">
        <v>45386</v>
      </c>
      <c r="N618" s="34">
        <f t="shared" si="12"/>
        <v>260</v>
      </c>
      <c r="O618" s="37">
        <v>0</v>
      </c>
      <c r="P618" s="35">
        <v>240</v>
      </c>
      <c r="Q618" s="40">
        <f t="shared" si="15"/>
        <v>20</v>
      </c>
      <c r="R618" s="41"/>
    </row>
    <row r="619" spans="2:20" ht="15.6" x14ac:dyDescent="0.3">
      <c r="B619" s="34">
        <f t="shared" si="17"/>
        <v>2082</v>
      </c>
      <c r="C619" s="35">
        <v>1228</v>
      </c>
      <c r="D619" s="34">
        <f t="shared" si="16"/>
        <v>2082</v>
      </c>
      <c r="E619" s="36">
        <v>45322</v>
      </c>
      <c r="F619" s="37">
        <v>2086.1999999999998</v>
      </c>
      <c r="G619" s="36">
        <v>45323</v>
      </c>
      <c r="H619" s="38">
        <f t="shared" si="14"/>
        <v>4.1999999999998181</v>
      </c>
      <c r="I619" s="29">
        <f t="shared" si="13"/>
        <v>2</v>
      </c>
      <c r="L619" s="33"/>
      <c r="M619" s="191">
        <v>45387</v>
      </c>
      <c r="N619" s="34">
        <f t="shared" si="12"/>
        <v>240</v>
      </c>
      <c r="O619" s="37">
        <v>180</v>
      </c>
      <c r="P619" s="35">
        <v>410</v>
      </c>
      <c r="Q619" s="40">
        <f t="shared" si="15"/>
        <v>10</v>
      </c>
      <c r="R619" s="41"/>
    </row>
    <row r="620" spans="2:20" ht="15.6" x14ac:dyDescent="0.3">
      <c r="B620" s="34">
        <f t="shared" si="17"/>
        <v>2086.1999999999998</v>
      </c>
      <c r="C620" s="35">
        <v>1234</v>
      </c>
      <c r="D620" s="34">
        <f t="shared" si="16"/>
        <v>2086.1999999999998</v>
      </c>
      <c r="E620" s="36">
        <v>45323</v>
      </c>
      <c r="F620" s="37">
        <v>2089.4</v>
      </c>
      <c r="G620" s="36">
        <v>45324</v>
      </c>
      <c r="H620" s="38">
        <f t="shared" si="14"/>
        <v>3.2000000000002728</v>
      </c>
      <c r="I620" s="29">
        <f t="shared" si="13"/>
        <v>6</v>
      </c>
      <c r="L620" s="33"/>
      <c r="M620" s="191">
        <v>45388</v>
      </c>
      <c r="N620" s="34">
        <f t="shared" si="12"/>
        <v>410</v>
      </c>
      <c r="O620" s="37">
        <v>0</v>
      </c>
      <c r="P620" s="35">
        <v>400</v>
      </c>
      <c r="Q620" s="40">
        <f t="shared" si="15"/>
        <v>10</v>
      </c>
      <c r="R620" s="41"/>
    </row>
    <row r="621" spans="2:20" ht="15.6" x14ac:dyDescent="0.3">
      <c r="B621" s="34">
        <f t="shared" si="17"/>
        <v>2089.4</v>
      </c>
      <c r="C621" s="35">
        <v>1238</v>
      </c>
      <c r="D621" s="34">
        <f t="shared" si="16"/>
        <v>2089.4</v>
      </c>
      <c r="E621" s="36">
        <v>45324</v>
      </c>
      <c r="F621" s="37">
        <v>2092.6</v>
      </c>
      <c r="G621" s="36">
        <v>45325</v>
      </c>
      <c r="H621" s="38">
        <f t="shared" si="14"/>
        <v>3.1999999999998181</v>
      </c>
      <c r="I621" s="29">
        <f t="shared" si="13"/>
        <v>4</v>
      </c>
      <c r="L621" s="33"/>
      <c r="M621" s="191">
        <v>45389</v>
      </c>
      <c r="N621" s="34">
        <f t="shared" si="12"/>
        <v>400</v>
      </c>
      <c r="O621" s="37">
        <v>0</v>
      </c>
      <c r="P621" s="35">
        <v>350</v>
      </c>
      <c r="Q621" s="40">
        <f t="shared" si="15"/>
        <v>50</v>
      </c>
      <c r="R621" s="41"/>
    </row>
    <row r="622" spans="2:20" ht="15.6" x14ac:dyDescent="0.3">
      <c r="B622" s="34">
        <f t="shared" si="17"/>
        <v>2092.6</v>
      </c>
      <c r="C622" s="35">
        <v>1242</v>
      </c>
      <c r="D622" s="34">
        <f t="shared" si="16"/>
        <v>2092.6</v>
      </c>
      <c r="E622" s="36">
        <v>45325</v>
      </c>
      <c r="F622" s="37">
        <v>2097.8000000000002</v>
      </c>
      <c r="G622" s="36">
        <v>45326</v>
      </c>
      <c r="H622" s="38">
        <f t="shared" si="14"/>
        <v>5.2000000000002728</v>
      </c>
      <c r="I622" s="29">
        <f t="shared" si="13"/>
        <v>4</v>
      </c>
      <c r="L622" s="33"/>
      <c r="M622" s="191">
        <v>45390</v>
      </c>
      <c r="N622" s="34">
        <f t="shared" si="12"/>
        <v>350</v>
      </c>
      <c r="O622" s="37">
        <v>0</v>
      </c>
      <c r="P622" s="35">
        <v>320</v>
      </c>
      <c r="Q622" s="40">
        <f t="shared" si="15"/>
        <v>30</v>
      </c>
      <c r="R622" s="41"/>
    </row>
    <row r="623" spans="2:20" ht="15.6" x14ac:dyDescent="0.3">
      <c r="B623" s="34">
        <f t="shared" si="17"/>
        <v>2097.8000000000002</v>
      </c>
      <c r="C623" s="35">
        <v>1247</v>
      </c>
      <c r="D623" s="34">
        <f t="shared" si="16"/>
        <v>2097.8000000000002</v>
      </c>
      <c r="E623" s="36">
        <v>45326</v>
      </c>
      <c r="F623" s="37">
        <v>2108.6999999999998</v>
      </c>
      <c r="G623" s="36">
        <v>45327</v>
      </c>
      <c r="H623" s="38">
        <f t="shared" si="14"/>
        <v>10.899999999999636</v>
      </c>
      <c r="I623" s="29">
        <f t="shared" si="13"/>
        <v>5</v>
      </c>
      <c r="L623" s="33"/>
      <c r="M623" s="191">
        <v>45391</v>
      </c>
      <c r="N623" s="34">
        <f t="shared" si="12"/>
        <v>320</v>
      </c>
      <c r="O623" s="37">
        <v>0</v>
      </c>
      <c r="P623" s="35">
        <v>300</v>
      </c>
      <c r="Q623" s="40">
        <f t="shared" si="15"/>
        <v>20</v>
      </c>
      <c r="R623" s="41"/>
    </row>
    <row r="624" spans="2:20" ht="15.6" x14ac:dyDescent="0.3">
      <c r="B624" s="34">
        <f t="shared" si="17"/>
        <v>2108.6999999999998</v>
      </c>
      <c r="C624" s="35">
        <v>1250</v>
      </c>
      <c r="D624" s="34">
        <f t="shared" si="16"/>
        <v>2108.6999999999998</v>
      </c>
      <c r="E624" s="36">
        <v>45327</v>
      </c>
      <c r="F624" s="37">
        <v>2109.8000000000002</v>
      </c>
      <c r="G624" s="36">
        <v>45328</v>
      </c>
      <c r="H624" s="38">
        <f t="shared" si="14"/>
        <v>1.1000000000003638</v>
      </c>
      <c r="I624" s="29">
        <f t="shared" si="13"/>
        <v>3</v>
      </c>
      <c r="L624" s="33"/>
      <c r="M624" s="191">
        <v>45392</v>
      </c>
      <c r="N624" s="34">
        <f t="shared" si="12"/>
        <v>300</v>
      </c>
      <c r="O624" s="37">
        <v>0</v>
      </c>
      <c r="P624" s="35">
        <v>300</v>
      </c>
      <c r="Q624" s="40">
        <f t="shared" si="15"/>
        <v>0</v>
      </c>
      <c r="R624" s="41"/>
    </row>
    <row r="625" spans="2:18" ht="15.6" x14ac:dyDescent="0.3">
      <c r="B625" s="34">
        <f t="shared" si="17"/>
        <v>2109.8000000000002</v>
      </c>
      <c r="C625" s="35">
        <v>1250</v>
      </c>
      <c r="D625" s="34">
        <f t="shared" si="16"/>
        <v>2109.8000000000002</v>
      </c>
      <c r="E625" s="36">
        <v>45328</v>
      </c>
      <c r="F625" s="37">
        <v>2109.8000000000002</v>
      </c>
      <c r="G625" s="36">
        <v>45329</v>
      </c>
      <c r="H625" s="38">
        <f t="shared" si="14"/>
        <v>0</v>
      </c>
      <c r="I625" s="29">
        <f t="shared" si="13"/>
        <v>0</v>
      </c>
      <c r="L625" s="33"/>
      <c r="M625" s="191">
        <v>45393</v>
      </c>
      <c r="N625" s="34">
        <f t="shared" si="12"/>
        <v>300</v>
      </c>
      <c r="O625" s="37">
        <v>240</v>
      </c>
      <c r="P625" s="35">
        <v>530</v>
      </c>
      <c r="Q625" s="40">
        <f t="shared" si="15"/>
        <v>10</v>
      </c>
      <c r="R625" s="41"/>
    </row>
    <row r="626" spans="2:18" ht="15.6" x14ac:dyDescent="0.3">
      <c r="B626" s="34">
        <f t="shared" si="17"/>
        <v>2109.8000000000002</v>
      </c>
      <c r="C626" s="35">
        <v>1250</v>
      </c>
      <c r="D626" s="34">
        <f t="shared" si="16"/>
        <v>2109.8000000000002</v>
      </c>
      <c r="E626" s="36">
        <v>45329</v>
      </c>
      <c r="F626" s="37">
        <v>2109.8000000000002</v>
      </c>
      <c r="G626" s="36">
        <v>45330</v>
      </c>
      <c r="H626" s="38">
        <f t="shared" si="14"/>
        <v>0</v>
      </c>
      <c r="I626" s="29">
        <f t="shared" si="13"/>
        <v>0</v>
      </c>
      <c r="L626" s="33"/>
      <c r="M626" s="191">
        <v>45394</v>
      </c>
      <c r="N626" s="34">
        <f t="shared" si="12"/>
        <v>530</v>
      </c>
      <c r="O626" s="37">
        <v>0</v>
      </c>
      <c r="P626" s="35">
        <v>500</v>
      </c>
      <c r="Q626" s="40">
        <f t="shared" si="15"/>
        <v>30</v>
      </c>
      <c r="R626" s="41"/>
    </row>
    <row r="627" spans="2:18" ht="15.6" x14ac:dyDescent="0.3">
      <c r="B627" s="34">
        <f t="shared" si="17"/>
        <v>2109.8000000000002</v>
      </c>
      <c r="C627" s="35">
        <v>1251</v>
      </c>
      <c r="D627" s="34">
        <f t="shared" si="16"/>
        <v>2109.8000000000002</v>
      </c>
      <c r="E627" s="36">
        <v>45330</v>
      </c>
      <c r="F627" s="37">
        <v>2111.5</v>
      </c>
      <c r="G627" s="36">
        <v>45331</v>
      </c>
      <c r="H627" s="38">
        <f t="shared" si="14"/>
        <v>1.6999999999998181</v>
      </c>
      <c r="I627" s="29">
        <f t="shared" si="13"/>
        <v>1</v>
      </c>
      <c r="L627" s="33"/>
      <c r="M627" s="191">
        <v>45395</v>
      </c>
      <c r="N627" s="34">
        <f t="shared" si="12"/>
        <v>500</v>
      </c>
      <c r="O627" s="37">
        <v>0</v>
      </c>
      <c r="P627" s="35">
        <v>500</v>
      </c>
      <c r="Q627" s="40">
        <f t="shared" si="15"/>
        <v>0</v>
      </c>
      <c r="R627" s="41"/>
    </row>
    <row r="628" spans="2:18" ht="15.6" x14ac:dyDescent="0.3">
      <c r="B628" s="34">
        <f t="shared" si="17"/>
        <v>2111.5</v>
      </c>
      <c r="C628" s="35">
        <v>1252</v>
      </c>
      <c r="D628" s="34">
        <f t="shared" si="16"/>
        <v>2111.5</v>
      </c>
      <c r="E628" s="36">
        <v>45331</v>
      </c>
      <c r="F628" s="37">
        <v>2112</v>
      </c>
      <c r="G628" s="36">
        <v>45332</v>
      </c>
      <c r="H628" s="38">
        <f t="shared" si="14"/>
        <v>0.5</v>
      </c>
      <c r="I628" s="29">
        <f t="shared" si="13"/>
        <v>1</v>
      </c>
      <c r="L628" s="33"/>
      <c r="M628" s="191">
        <v>45396</v>
      </c>
      <c r="N628" s="34">
        <f t="shared" si="12"/>
        <v>500</v>
      </c>
      <c r="O628" s="37">
        <v>0</v>
      </c>
      <c r="P628" s="35">
        <v>480</v>
      </c>
      <c r="Q628" s="40">
        <f t="shared" si="15"/>
        <v>20</v>
      </c>
      <c r="R628" s="41"/>
    </row>
    <row r="629" spans="2:18" ht="15.6" x14ac:dyDescent="0.3">
      <c r="B629" s="34">
        <f t="shared" si="17"/>
        <v>2112</v>
      </c>
      <c r="C629" s="35">
        <v>1254</v>
      </c>
      <c r="D629" s="34">
        <f t="shared" si="16"/>
        <v>2112</v>
      </c>
      <c r="E629" s="36">
        <v>45332</v>
      </c>
      <c r="F629" s="37">
        <v>2114.6999999999998</v>
      </c>
      <c r="G629" s="36">
        <v>45333</v>
      </c>
      <c r="H629" s="38">
        <f t="shared" si="14"/>
        <v>2.6999999999998181</v>
      </c>
      <c r="I629" s="29">
        <f t="shared" si="13"/>
        <v>2</v>
      </c>
      <c r="L629" s="33"/>
      <c r="M629" s="191">
        <v>45397</v>
      </c>
      <c r="N629" s="34">
        <f t="shared" si="12"/>
        <v>480</v>
      </c>
      <c r="O629" s="37">
        <v>0</v>
      </c>
      <c r="P629" s="35">
        <v>480</v>
      </c>
      <c r="Q629" s="40">
        <f t="shared" si="15"/>
        <v>0</v>
      </c>
      <c r="R629" s="41"/>
    </row>
    <row r="630" spans="2:18" ht="15.6" x14ac:dyDescent="0.3">
      <c r="B630" s="34">
        <f t="shared" si="17"/>
        <v>2114.6999999999998</v>
      </c>
      <c r="C630" s="35">
        <v>1258</v>
      </c>
      <c r="D630" s="34">
        <f t="shared" si="16"/>
        <v>2114.6999999999998</v>
      </c>
      <c r="E630" s="36">
        <v>45333</v>
      </c>
      <c r="F630" s="37">
        <v>2115.3000000000002</v>
      </c>
      <c r="G630" s="36">
        <v>45334</v>
      </c>
      <c r="H630" s="38">
        <f t="shared" si="14"/>
        <v>0.6000000000003638</v>
      </c>
      <c r="I630" s="29">
        <f t="shared" si="13"/>
        <v>4</v>
      </c>
      <c r="L630" s="33"/>
      <c r="M630" s="191">
        <v>45398</v>
      </c>
      <c r="N630" s="34">
        <f t="shared" si="12"/>
        <v>480</v>
      </c>
      <c r="O630" s="37">
        <v>0</v>
      </c>
      <c r="P630" s="35">
        <v>470</v>
      </c>
      <c r="Q630" s="40">
        <f t="shared" si="15"/>
        <v>10</v>
      </c>
      <c r="R630" s="41"/>
    </row>
    <row r="631" spans="2:18" ht="15.6" x14ac:dyDescent="0.3">
      <c r="B631" s="34">
        <f t="shared" si="17"/>
        <v>2115.3000000000002</v>
      </c>
      <c r="C631" s="35">
        <v>1259</v>
      </c>
      <c r="D631" s="34">
        <f t="shared" si="16"/>
        <v>2115.3000000000002</v>
      </c>
      <c r="E631" s="36">
        <v>45334</v>
      </c>
      <c r="F631" s="37">
        <v>2115.9</v>
      </c>
      <c r="G631" s="36">
        <v>45335</v>
      </c>
      <c r="H631" s="38">
        <f t="shared" si="14"/>
        <v>0.59999999999990905</v>
      </c>
      <c r="I631" s="29">
        <f t="shared" si="13"/>
        <v>1</v>
      </c>
      <c r="L631" s="33"/>
      <c r="M631" s="191">
        <v>45399</v>
      </c>
      <c r="N631" s="34">
        <f t="shared" si="12"/>
        <v>470</v>
      </c>
      <c r="O631" s="37">
        <v>0</v>
      </c>
      <c r="P631" s="35">
        <v>460</v>
      </c>
      <c r="Q631" s="40">
        <f t="shared" si="15"/>
        <v>10</v>
      </c>
      <c r="R631" s="41"/>
    </row>
    <row r="632" spans="2:18" ht="15.6" x14ac:dyDescent="0.3">
      <c r="B632" s="34">
        <f t="shared" si="17"/>
        <v>2115.9</v>
      </c>
      <c r="C632" s="35">
        <v>1262</v>
      </c>
      <c r="D632" s="34">
        <f t="shared" si="16"/>
        <v>2115.9</v>
      </c>
      <c r="E632" s="36">
        <v>45335</v>
      </c>
      <c r="F632" s="37">
        <v>2116.8000000000002</v>
      </c>
      <c r="G632" s="36">
        <v>45336</v>
      </c>
      <c r="H632" s="38">
        <f t="shared" si="14"/>
        <v>0.90000000000009095</v>
      </c>
      <c r="I632" s="29">
        <f t="shared" si="13"/>
        <v>3</v>
      </c>
      <c r="L632" s="33"/>
      <c r="M632" s="191">
        <v>45400</v>
      </c>
      <c r="N632" s="34">
        <f t="shared" si="12"/>
        <v>460</v>
      </c>
      <c r="O632" s="37">
        <v>0</v>
      </c>
      <c r="P632" s="35">
        <v>430</v>
      </c>
      <c r="Q632" s="40">
        <f t="shared" si="15"/>
        <v>30</v>
      </c>
      <c r="R632" s="41"/>
    </row>
    <row r="633" spans="2:18" ht="15.6" x14ac:dyDescent="0.3">
      <c r="B633" s="34">
        <f t="shared" si="17"/>
        <v>2116.8000000000002</v>
      </c>
      <c r="C633" s="35">
        <v>1264</v>
      </c>
      <c r="D633" s="34">
        <f t="shared" si="16"/>
        <v>2116.8000000000002</v>
      </c>
      <c r="E633" s="36">
        <v>45336</v>
      </c>
      <c r="F633" s="37">
        <v>2120.5</v>
      </c>
      <c r="G633" s="36">
        <v>45337</v>
      </c>
      <c r="H633" s="38">
        <f t="shared" si="14"/>
        <v>3.6999999999998181</v>
      </c>
      <c r="I633" s="29">
        <f t="shared" si="13"/>
        <v>2</v>
      </c>
      <c r="L633" s="33"/>
      <c r="M633" s="191">
        <v>45401</v>
      </c>
      <c r="N633" s="34">
        <f t="shared" si="12"/>
        <v>430</v>
      </c>
      <c r="O633" s="37">
        <v>0</v>
      </c>
      <c r="P633" s="35">
        <v>430</v>
      </c>
      <c r="Q633" s="40">
        <f t="shared" si="15"/>
        <v>0</v>
      </c>
      <c r="R633" s="41"/>
    </row>
    <row r="634" spans="2:18" ht="15.6" x14ac:dyDescent="0.3">
      <c r="B634" s="34">
        <f t="shared" si="17"/>
        <v>2120.5</v>
      </c>
      <c r="C634" s="35">
        <v>1267</v>
      </c>
      <c r="D634" s="34">
        <f t="shared" si="16"/>
        <v>2120.5</v>
      </c>
      <c r="E634" s="36">
        <v>45337</v>
      </c>
      <c r="F634" s="37">
        <v>2121.6999999999998</v>
      </c>
      <c r="G634" s="36">
        <v>45338</v>
      </c>
      <c r="H634" s="38">
        <f t="shared" si="14"/>
        <v>1.1999999999998181</v>
      </c>
      <c r="I634" s="29">
        <f t="shared" si="13"/>
        <v>3</v>
      </c>
      <c r="L634" s="33"/>
      <c r="M634" s="191">
        <v>45402</v>
      </c>
      <c r="N634" s="34">
        <f t="shared" si="12"/>
        <v>430</v>
      </c>
      <c r="O634" s="37">
        <v>0</v>
      </c>
      <c r="P634" s="35">
        <v>430</v>
      </c>
      <c r="Q634" s="40">
        <f t="shared" si="15"/>
        <v>0</v>
      </c>
      <c r="R634" s="41"/>
    </row>
    <row r="635" spans="2:18" ht="15.6" x14ac:dyDescent="0.3">
      <c r="B635" s="34">
        <f t="shared" si="17"/>
        <v>2121.6999999999998</v>
      </c>
      <c r="C635" s="35">
        <v>1269</v>
      </c>
      <c r="D635" s="34">
        <f t="shared" si="16"/>
        <v>2121.6999999999998</v>
      </c>
      <c r="E635" s="36">
        <v>45338</v>
      </c>
      <c r="F635" s="37">
        <v>2122.1999999999998</v>
      </c>
      <c r="G635" s="36">
        <v>45339</v>
      </c>
      <c r="H635" s="38">
        <f t="shared" si="14"/>
        <v>0.5</v>
      </c>
      <c r="I635" s="29">
        <f t="shared" si="13"/>
        <v>2</v>
      </c>
      <c r="L635" s="33"/>
      <c r="M635" s="191">
        <v>45403</v>
      </c>
      <c r="N635" s="34">
        <f t="shared" si="12"/>
        <v>430</v>
      </c>
      <c r="O635" s="37">
        <v>0</v>
      </c>
      <c r="P635" s="35">
        <v>430</v>
      </c>
      <c r="Q635" s="40">
        <f t="shared" si="15"/>
        <v>0</v>
      </c>
      <c r="R635" s="41"/>
    </row>
    <row r="636" spans="2:18" ht="15.6" x14ac:dyDescent="0.3">
      <c r="B636" s="34">
        <f t="shared" si="17"/>
        <v>2122.1999999999998</v>
      </c>
      <c r="C636" s="35">
        <v>1271</v>
      </c>
      <c r="D636" s="34">
        <f t="shared" si="16"/>
        <v>2122.1999999999998</v>
      </c>
      <c r="E636" s="36">
        <v>45339</v>
      </c>
      <c r="F636" s="37">
        <v>2122.6</v>
      </c>
      <c r="G636" s="36">
        <v>45340</v>
      </c>
      <c r="H636" s="38">
        <f t="shared" si="14"/>
        <v>0.40000000000009095</v>
      </c>
      <c r="I636" s="29">
        <f t="shared" si="13"/>
        <v>2</v>
      </c>
      <c r="L636" s="33"/>
      <c r="M636" s="191">
        <v>45404</v>
      </c>
      <c r="N636" s="34">
        <f t="shared" si="12"/>
        <v>430</v>
      </c>
      <c r="O636" s="37">
        <v>0</v>
      </c>
      <c r="P636" s="35">
        <v>390</v>
      </c>
      <c r="Q636" s="40">
        <f t="shared" si="15"/>
        <v>40</v>
      </c>
      <c r="R636" s="41"/>
    </row>
    <row r="637" spans="2:18" ht="15.6" x14ac:dyDescent="0.3">
      <c r="B637" s="34">
        <f t="shared" si="17"/>
        <v>2122.6</v>
      </c>
      <c r="C637" s="35">
        <v>1272</v>
      </c>
      <c r="D637" s="34">
        <f t="shared" si="16"/>
        <v>2122.6</v>
      </c>
      <c r="E637" s="36">
        <v>45340</v>
      </c>
      <c r="F637" s="37">
        <v>2126.5</v>
      </c>
      <c r="G637" s="36">
        <v>45341</v>
      </c>
      <c r="H637" s="38">
        <f t="shared" si="14"/>
        <v>3.9000000000000909</v>
      </c>
      <c r="I637" s="29">
        <f t="shared" si="13"/>
        <v>1</v>
      </c>
      <c r="L637" s="33"/>
      <c r="M637" s="191">
        <v>45405</v>
      </c>
      <c r="N637" s="34">
        <f t="shared" si="12"/>
        <v>390</v>
      </c>
      <c r="O637" s="37">
        <v>0</v>
      </c>
      <c r="P637" s="35">
        <v>290</v>
      </c>
      <c r="Q637" s="40">
        <f t="shared" si="15"/>
        <v>100</v>
      </c>
      <c r="R637" s="41"/>
    </row>
    <row r="638" spans="2:18" ht="15.6" x14ac:dyDescent="0.3">
      <c r="B638" s="34">
        <f t="shared" si="17"/>
        <v>2126.5</v>
      </c>
      <c r="C638" s="35">
        <v>1272</v>
      </c>
      <c r="D638" s="34">
        <f t="shared" si="16"/>
        <v>2126.5</v>
      </c>
      <c r="E638" s="36">
        <v>45341</v>
      </c>
      <c r="F638" s="37">
        <v>2126.5</v>
      </c>
      <c r="G638" s="36">
        <v>45342</v>
      </c>
      <c r="H638" s="38">
        <f t="shared" si="14"/>
        <v>0</v>
      </c>
      <c r="I638" s="29">
        <f t="shared" si="13"/>
        <v>0</v>
      </c>
      <c r="L638" s="33"/>
      <c r="M638" s="191">
        <v>45406</v>
      </c>
      <c r="N638" s="34">
        <f t="shared" si="12"/>
        <v>290</v>
      </c>
      <c r="O638" s="37">
        <v>0</v>
      </c>
      <c r="P638" s="35">
        <v>240</v>
      </c>
      <c r="Q638" s="40">
        <f t="shared" si="15"/>
        <v>50</v>
      </c>
      <c r="R638" s="41"/>
    </row>
    <row r="639" spans="2:18" ht="15.6" x14ac:dyDescent="0.3">
      <c r="B639" s="34">
        <f t="shared" si="17"/>
        <v>2126.5</v>
      </c>
      <c r="C639" s="35">
        <v>1274</v>
      </c>
      <c r="D639" s="34">
        <f t="shared" si="16"/>
        <v>2126.5</v>
      </c>
      <c r="E639" s="36">
        <v>45342</v>
      </c>
      <c r="F639" s="37">
        <v>2135.4</v>
      </c>
      <c r="G639" s="36">
        <v>45343</v>
      </c>
      <c r="H639" s="38">
        <f t="shared" si="14"/>
        <v>8.9000000000000909</v>
      </c>
      <c r="I639" s="29">
        <f t="shared" si="13"/>
        <v>2</v>
      </c>
      <c r="L639" s="33"/>
      <c r="M639" s="191">
        <v>45407</v>
      </c>
      <c r="N639" s="34">
        <f t="shared" si="12"/>
        <v>240</v>
      </c>
      <c r="O639" s="37">
        <v>150</v>
      </c>
      <c r="P639" s="35">
        <v>290</v>
      </c>
      <c r="Q639" s="40">
        <f t="shared" si="15"/>
        <v>100</v>
      </c>
      <c r="R639" s="41"/>
    </row>
    <row r="640" spans="2:18" ht="15.6" x14ac:dyDescent="0.3">
      <c r="B640" s="34">
        <f t="shared" si="17"/>
        <v>2135.4</v>
      </c>
      <c r="C640" s="35">
        <v>1280</v>
      </c>
      <c r="D640" s="34">
        <f t="shared" si="16"/>
        <v>2135.4</v>
      </c>
      <c r="E640" s="36">
        <v>45343</v>
      </c>
      <c r="F640" s="37">
        <v>2142.6</v>
      </c>
      <c r="G640" s="36">
        <v>45344</v>
      </c>
      <c r="H640" s="38">
        <f t="shared" si="14"/>
        <v>7.1999999999998181</v>
      </c>
      <c r="I640" s="29">
        <f t="shared" si="13"/>
        <v>6</v>
      </c>
      <c r="L640" s="33"/>
      <c r="M640" s="191">
        <v>45408</v>
      </c>
      <c r="N640" s="34">
        <f t="shared" si="12"/>
        <v>290</v>
      </c>
      <c r="O640" s="37">
        <v>60</v>
      </c>
      <c r="P640" s="35">
        <v>330</v>
      </c>
      <c r="Q640" s="40">
        <f t="shared" si="15"/>
        <v>20</v>
      </c>
      <c r="R640" s="41"/>
    </row>
    <row r="641" spans="2:18" ht="15.6" x14ac:dyDescent="0.3">
      <c r="B641" s="34">
        <f t="shared" si="17"/>
        <v>2142.6</v>
      </c>
      <c r="C641" s="35">
        <v>1280</v>
      </c>
      <c r="D641" s="34">
        <f t="shared" si="16"/>
        <v>2142.6</v>
      </c>
      <c r="E641" s="36">
        <v>45344</v>
      </c>
      <c r="F641" s="37">
        <v>2142.6</v>
      </c>
      <c r="G641" s="36">
        <v>45345</v>
      </c>
      <c r="H641" s="38">
        <f t="shared" si="14"/>
        <v>0</v>
      </c>
      <c r="I641" s="29">
        <f t="shared" si="13"/>
        <v>0</v>
      </c>
      <c r="L641" s="33"/>
      <c r="M641" s="191">
        <v>45409</v>
      </c>
      <c r="N641" s="34">
        <f t="shared" si="12"/>
        <v>330</v>
      </c>
      <c r="O641" s="37"/>
      <c r="P641" s="35">
        <v>330</v>
      </c>
      <c r="Q641" s="40">
        <f t="shared" si="15"/>
        <v>0</v>
      </c>
      <c r="R641" s="41"/>
    </row>
    <row r="642" spans="2:18" ht="15.6" x14ac:dyDescent="0.3">
      <c r="B642" s="34">
        <f t="shared" si="17"/>
        <v>2142.6</v>
      </c>
      <c r="C642" s="35">
        <v>1280</v>
      </c>
      <c r="D642" s="34">
        <f t="shared" si="16"/>
        <v>2142.6</v>
      </c>
      <c r="E642" s="36">
        <v>45345</v>
      </c>
      <c r="F642" s="37">
        <v>2142.6</v>
      </c>
      <c r="G642" s="36">
        <v>45346</v>
      </c>
      <c r="H642" s="38">
        <f t="shared" si="14"/>
        <v>0</v>
      </c>
      <c r="I642" s="29">
        <f t="shared" si="13"/>
        <v>0</v>
      </c>
      <c r="L642" s="33"/>
      <c r="M642" s="191">
        <v>45410</v>
      </c>
      <c r="N642" s="34">
        <f t="shared" si="12"/>
        <v>330</v>
      </c>
      <c r="O642" s="37"/>
      <c r="P642" s="35">
        <v>270</v>
      </c>
      <c r="Q642" s="40">
        <f t="shared" si="15"/>
        <v>60</v>
      </c>
      <c r="R642" s="41"/>
    </row>
    <row r="643" spans="2:18" ht="15.6" x14ac:dyDescent="0.3">
      <c r="B643" s="34">
        <f t="shared" si="17"/>
        <v>2142.6</v>
      </c>
      <c r="C643" s="35">
        <v>1281</v>
      </c>
      <c r="D643" s="34">
        <f t="shared" si="16"/>
        <v>2142.6</v>
      </c>
      <c r="E643" s="36">
        <v>45346</v>
      </c>
      <c r="F643" s="37">
        <v>2142.6999999999998</v>
      </c>
      <c r="G643" s="36">
        <v>45347</v>
      </c>
      <c r="H643" s="38">
        <f t="shared" si="14"/>
        <v>9.9999999999909051E-2</v>
      </c>
      <c r="I643" s="29">
        <f t="shared" si="13"/>
        <v>1</v>
      </c>
      <c r="L643" s="33"/>
      <c r="M643" s="191">
        <v>45411</v>
      </c>
      <c r="N643" s="34">
        <f t="shared" si="12"/>
        <v>270</v>
      </c>
      <c r="O643" s="37">
        <v>210</v>
      </c>
      <c r="P643" s="35">
        <v>450</v>
      </c>
      <c r="Q643" s="40">
        <f t="shared" si="15"/>
        <v>30</v>
      </c>
      <c r="R643" s="41"/>
    </row>
    <row r="644" spans="2:18" ht="15.6" x14ac:dyDescent="0.3">
      <c r="B644" s="34">
        <f t="shared" si="17"/>
        <v>2142.6999999999998</v>
      </c>
      <c r="C644" s="35">
        <v>1281</v>
      </c>
      <c r="D644" s="34">
        <f t="shared" si="16"/>
        <v>2142.6999999999998</v>
      </c>
      <c r="E644" s="36">
        <v>45347</v>
      </c>
      <c r="F644" s="37">
        <v>2142.8000000000002</v>
      </c>
      <c r="G644" s="36">
        <v>45348</v>
      </c>
      <c r="H644" s="38">
        <f t="shared" si="14"/>
        <v>0.1000000000003638</v>
      </c>
      <c r="I644" s="29">
        <f t="shared" si="13"/>
        <v>0</v>
      </c>
      <c r="L644" s="33"/>
      <c r="M644" s="191">
        <v>45412</v>
      </c>
      <c r="N644" s="34">
        <f t="shared" si="12"/>
        <v>450</v>
      </c>
      <c r="O644" s="37"/>
      <c r="P644" s="35">
        <v>450</v>
      </c>
      <c r="Q644" s="40">
        <f t="shared" si="15"/>
        <v>0</v>
      </c>
      <c r="R644" s="41"/>
    </row>
    <row r="645" spans="2:18" ht="15.6" x14ac:dyDescent="0.3">
      <c r="B645" s="34">
        <f t="shared" si="17"/>
        <v>2142.8000000000002</v>
      </c>
      <c r="C645" s="35">
        <v>1283</v>
      </c>
      <c r="D645" s="34">
        <f t="shared" si="16"/>
        <v>2142.8000000000002</v>
      </c>
      <c r="E645" s="36">
        <v>45348</v>
      </c>
      <c r="F645" s="37">
        <v>2143.8000000000002</v>
      </c>
      <c r="G645" s="36">
        <v>45349</v>
      </c>
      <c r="H645" s="38">
        <f t="shared" si="14"/>
        <v>1</v>
      </c>
      <c r="I645" s="29">
        <f t="shared" si="13"/>
        <v>2</v>
      </c>
      <c r="L645" s="33"/>
      <c r="M645" s="191">
        <v>45413</v>
      </c>
      <c r="N645" s="34">
        <f t="shared" si="12"/>
        <v>450</v>
      </c>
      <c r="O645" s="37"/>
      <c r="P645" s="35">
        <v>380</v>
      </c>
      <c r="Q645" s="40">
        <f t="shared" si="15"/>
        <v>70</v>
      </c>
      <c r="R645" s="41"/>
    </row>
    <row r="646" spans="2:18" ht="15.6" x14ac:dyDescent="0.3">
      <c r="B646" s="34">
        <f t="shared" si="17"/>
        <v>2143.8000000000002</v>
      </c>
      <c r="C646" s="35">
        <v>1288</v>
      </c>
      <c r="D646" s="34">
        <f t="shared" si="16"/>
        <v>2143.8000000000002</v>
      </c>
      <c r="E646" s="36">
        <v>45349</v>
      </c>
      <c r="F646" s="37">
        <v>2147.6</v>
      </c>
      <c r="G646" s="36">
        <v>45350</v>
      </c>
      <c r="H646" s="38">
        <f t="shared" si="14"/>
        <v>3.7999999999997272</v>
      </c>
      <c r="I646" s="29">
        <f t="shared" si="13"/>
        <v>5</v>
      </c>
      <c r="L646" s="33"/>
      <c r="M646" s="191">
        <v>45414</v>
      </c>
      <c r="N646" s="34">
        <f t="shared" si="12"/>
        <v>380</v>
      </c>
      <c r="O646" s="37"/>
      <c r="P646" s="35">
        <v>370</v>
      </c>
      <c r="Q646" s="40">
        <f t="shared" si="15"/>
        <v>10</v>
      </c>
      <c r="R646" s="41"/>
    </row>
    <row r="647" spans="2:18" ht="15.6" x14ac:dyDescent="0.3">
      <c r="B647" s="34">
        <f t="shared" si="17"/>
        <v>2147.6</v>
      </c>
      <c r="C647" s="35">
        <v>1293</v>
      </c>
      <c r="D647" s="34">
        <f t="shared" si="16"/>
        <v>2147.6</v>
      </c>
      <c r="E647" s="36">
        <v>45350</v>
      </c>
      <c r="F647" s="37">
        <v>2150.6999999999998</v>
      </c>
      <c r="G647" s="36">
        <v>45351</v>
      </c>
      <c r="H647" s="38">
        <f t="shared" si="14"/>
        <v>3.0999999999999091</v>
      </c>
      <c r="I647" s="29">
        <f t="shared" si="13"/>
        <v>5</v>
      </c>
      <c r="L647" s="33"/>
      <c r="M647" s="191">
        <v>45415</v>
      </c>
      <c r="N647" s="34">
        <f t="shared" si="12"/>
        <v>370</v>
      </c>
      <c r="O647" s="37"/>
      <c r="P647" s="35">
        <v>370</v>
      </c>
      <c r="Q647" s="40">
        <f t="shared" si="15"/>
        <v>0</v>
      </c>
      <c r="R647" s="41"/>
    </row>
    <row r="648" spans="2:18" ht="15.6" x14ac:dyDescent="0.3">
      <c r="B648" s="34">
        <f t="shared" si="17"/>
        <v>2150.6999999999998</v>
      </c>
      <c r="C648" s="35">
        <v>1296</v>
      </c>
      <c r="D648" s="34">
        <f t="shared" si="16"/>
        <v>2150.6999999999998</v>
      </c>
      <c r="E648" s="36">
        <v>45351</v>
      </c>
      <c r="F648" s="37">
        <v>2154.6</v>
      </c>
      <c r="G648" s="36">
        <v>45352</v>
      </c>
      <c r="H648" s="38">
        <f t="shared" si="14"/>
        <v>3.9000000000000909</v>
      </c>
      <c r="I648" s="29">
        <f t="shared" si="13"/>
        <v>3</v>
      </c>
      <c r="L648" s="33"/>
      <c r="M648" s="191">
        <v>45416</v>
      </c>
      <c r="N648" s="34">
        <f t="shared" si="12"/>
        <v>370</v>
      </c>
      <c r="O648" s="37"/>
      <c r="P648" s="35">
        <v>370</v>
      </c>
      <c r="Q648" s="40">
        <f t="shared" si="15"/>
        <v>0</v>
      </c>
      <c r="R648" s="41"/>
    </row>
    <row r="649" spans="2:18" ht="15.6" x14ac:dyDescent="0.3">
      <c r="B649" s="34">
        <f t="shared" si="17"/>
        <v>2154.6</v>
      </c>
      <c r="C649" s="35">
        <v>1301</v>
      </c>
      <c r="D649" s="34">
        <f t="shared" si="16"/>
        <v>2154.6</v>
      </c>
      <c r="E649" s="36">
        <v>45352</v>
      </c>
      <c r="F649" s="37">
        <v>2158.1</v>
      </c>
      <c r="G649" s="36">
        <v>45353</v>
      </c>
      <c r="H649" s="38">
        <f t="shared" si="14"/>
        <v>3.5</v>
      </c>
      <c r="I649" s="29">
        <f t="shared" si="13"/>
        <v>5</v>
      </c>
      <c r="L649" s="33"/>
      <c r="M649" s="191">
        <v>45417</v>
      </c>
      <c r="N649" s="34">
        <f t="shared" si="12"/>
        <v>370</v>
      </c>
      <c r="O649" s="37"/>
      <c r="P649" s="35">
        <v>360</v>
      </c>
      <c r="Q649" s="40">
        <f t="shared" si="15"/>
        <v>10</v>
      </c>
      <c r="R649" s="41"/>
    </row>
    <row r="650" spans="2:18" ht="15.6" x14ac:dyDescent="0.3">
      <c r="B650" s="34">
        <f t="shared" si="17"/>
        <v>2158.1</v>
      </c>
      <c r="C650" s="35">
        <v>1305</v>
      </c>
      <c r="D650" s="34">
        <f t="shared" si="16"/>
        <v>2158.1</v>
      </c>
      <c r="E650" s="36">
        <v>45353</v>
      </c>
      <c r="F650" s="37">
        <v>2173.6</v>
      </c>
      <c r="G650" s="36">
        <v>45354</v>
      </c>
      <c r="H650" s="38">
        <f t="shared" si="14"/>
        <v>15.5</v>
      </c>
      <c r="I650" s="29">
        <f t="shared" si="13"/>
        <v>4</v>
      </c>
      <c r="L650" s="33"/>
      <c r="M650" s="191">
        <v>45418</v>
      </c>
      <c r="N650" s="34">
        <f t="shared" si="12"/>
        <v>360</v>
      </c>
      <c r="O650" s="37"/>
      <c r="P650" s="35">
        <v>360</v>
      </c>
      <c r="Q650" s="40">
        <f t="shared" si="15"/>
        <v>0</v>
      </c>
      <c r="R650" s="41"/>
    </row>
    <row r="651" spans="2:18" ht="15.6" x14ac:dyDescent="0.3">
      <c r="B651" s="34">
        <f t="shared" si="17"/>
        <v>2173.6</v>
      </c>
      <c r="C651" s="35">
        <v>1312</v>
      </c>
      <c r="D651" s="34">
        <f t="shared" si="16"/>
        <v>2173.6</v>
      </c>
      <c r="E651" s="36">
        <v>45354</v>
      </c>
      <c r="F651" s="37">
        <v>2178.6</v>
      </c>
      <c r="G651" s="36">
        <v>45355</v>
      </c>
      <c r="H651" s="38">
        <f t="shared" si="14"/>
        <v>5</v>
      </c>
      <c r="I651" s="29">
        <f t="shared" si="13"/>
        <v>7</v>
      </c>
      <c r="L651" s="33"/>
      <c r="M651" s="191">
        <v>45419</v>
      </c>
      <c r="N651" s="34">
        <f t="shared" si="12"/>
        <v>360</v>
      </c>
      <c r="O651" s="37"/>
      <c r="P651" s="35">
        <v>360</v>
      </c>
      <c r="Q651" s="40">
        <f t="shared" si="15"/>
        <v>0</v>
      </c>
      <c r="R651" s="41"/>
    </row>
    <row r="652" spans="2:18" ht="15.6" x14ac:dyDescent="0.3">
      <c r="B652" s="34">
        <f t="shared" si="17"/>
        <v>2178.6</v>
      </c>
      <c r="C652" s="35">
        <v>1316</v>
      </c>
      <c r="D652" s="34">
        <f t="shared" si="16"/>
        <v>2178.6</v>
      </c>
      <c r="E652" s="36">
        <v>45355</v>
      </c>
      <c r="F652" s="37">
        <v>2181.3000000000002</v>
      </c>
      <c r="G652" s="36">
        <v>45356</v>
      </c>
      <c r="H652" s="38">
        <f t="shared" si="14"/>
        <v>2.7000000000002728</v>
      </c>
      <c r="I652" s="29">
        <f t="shared" si="13"/>
        <v>4</v>
      </c>
      <c r="L652" s="33"/>
      <c r="M652" s="191">
        <v>45420</v>
      </c>
      <c r="N652" s="34">
        <f t="shared" si="12"/>
        <v>360</v>
      </c>
      <c r="O652" s="37"/>
      <c r="P652" s="35">
        <v>320</v>
      </c>
      <c r="Q652" s="40">
        <f t="shared" si="15"/>
        <v>40</v>
      </c>
      <c r="R652" s="41"/>
    </row>
    <row r="653" spans="2:18" ht="15.6" x14ac:dyDescent="0.3">
      <c r="B653" s="34">
        <f t="shared" si="17"/>
        <v>2181.3000000000002</v>
      </c>
      <c r="C653" s="35">
        <v>1319</v>
      </c>
      <c r="D653" s="34">
        <f t="shared" si="16"/>
        <v>2181.3000000000002</v>
      </c>
      <c r="E653" s="36">
        <v>45356</v>
      </c>
      <c r="F653" s="37">
        <v>2183.1999999999998</v>
      </c>
      <c r="G653" s="36">
        <v>45357</v>
      </c>
      <c r="H653" s="38">
        <f t="shared" si="14"/>
        <v>1.8999999999996362</v>
      </c>
      <c r="I653" s="29">
        <f t="shared" si="13"/>
        <v>3</v>
      </c>
      <c r="L653" s="33"/>
      <c r="M653" s="191">
        <v>45421</v>
      </c>
      <c r="N653" s="34">
        <f t="shared" si="12"/>
        <v>320</v>
      </c>
      <c r="O653" s="37"/>
      <c r="P653" s="35">
        <v>320</v>
      </c>
      <c r="Q653" s="40">
        <f t="shared" si="15"/>
        <v>0</v>
      </c>
      <c r="R653" s="41"/>
    </row>
    <row r="654" spans="2:18" ht="15.6" x14ac:dyDescent="0.3">
      <c r="B654" s="34">
        <f t="shared" si="17"/>
        <v>2183.1999999999998</v>
      </c>
      <c r="C654" s="35">
        <v>1319</v>
      </c>
      <c r="D654" s="34">
        <f t="shared" si="16"/>
        <v>2183.1999999999998</v>
      </c>
      <c r="E654" s="36">
        <v>45357</v>
      </c>
      <c r="F654" s="37">
        <v>2183.1999999999998</v>
      </c>
      <c r="G654" s="36">
        <v>45358</v>
      </c>
      <c r="H654" s="38">
        <f t="shared" si="14"/>
        <v>0</v>
      </c>
      <c r="I654" s="29">
        <f t="shared" si="13"/>
        <v>0</v>
      </c>
      <c r="L654" s="33"/>
      <c r="M654" s="191">
        <v>45422</v>
      </c>
      <c r="N654" s="34">
        <f t="shared" si="12"/>
        <v>320</v>
      </c>
      <c r="O654" s="37">
        <v>210</v>
      </c>
      <c r="P654" s="35">
        <v>530</v>
      </c>
      <c r="Q654" s="40">
        <f t="shared" si="15"/>
        <v>0</v>
      </c>
      <c r="R654" s="41"/>
    </row>
    <row r="655" spans="2:18" ht="15.6" x14ac:dyDescent="0.3">
      <c r="B655" s="34">
        <f t="shared" si="17"/>
        <v>2183.1999999999998</v>
      </c>
      <c r="C655" s="35">
        <v>1323</v>
      </c>
      <c r="D655" s="34">
        <f t="shared" si="16"/>
        <v>2183.1999999999998</v>
      </c>
      <c r="E655" s="36">
        <v>45358</v>
      </c>
      <c r="F655" s="37">
        <v>2185.4</v>
      </c>
      <c r="G655" s="36">
        <v>45359</v>
      </c>
      <c r="H655" s="38">
        <f t="shared" si="14"/>
        <v>2.2000000000002728</v>
      </c>
      <c r="I655" s="29">
        <f t="shared" si="13"/>
        <v>4</v>
      </c>
      <c r="L655" s="33"/>
      <c r="M655" s="191">
        <v>45423</v>
      </c>
      <c r="N655" s="34">
        <f t="shared" si="12"/>
        <v>530</v>
      </c>
      <c r="O655" s="37"/>
      <c r="P655" s="35">
        <v>530</v>
      </c>
      <c r="Q655" s="40">
        <f t="shared" si="15"/>
        <v>0</v>
      </c>
      <c r="R655" s="41"/>
    </row>
    <row r="656" spans="2:18" ht="15.6" x14ac:dyDescent="0.3">
      <c r="B656" s="34">
        <f t="shared" si="17"/>
        <v>2185.4</v>
      </c>
      <c r="C656" s="35">
        <v>1326</v>
      </c>
      <c r="D656" s="34">
        <f t="shared" si="16"/>
        <v>2185.4</v>
      </c>
      <c r="E656" s="36">
        <v>45359</v>
      </c>
      <c r="F656" s="37">
        <v>2192.5</v>
      </c>
      <c r="G656" s="36">
        <v>45360</v>
      </c>
      <c r="H656" s="38">
        <f t="shared" si="14"/>
        <v>7.0999999999999091</v>
      </c>
      <c r="I656" s="29">
        <f t="shared" si="13"/>
        <v>3</v>
      </c>
      <c r="L656" s="33"/>
      <c r="M656" s="191">
        <v>45424</v>
      </c>
      <c r="N656" s="34">
        <f t="shared" si="12"/>
        <v>530</v>
      </c>
      <c r="O656" s="37"/>
      <c r="P656" s="35">
        <v>500</v>
      </c>
      <c r="Q656" s="40">
        <f t="shared" si="15"/>
        <v>30</v>
      </c>
      <c r="R656" s="41"/>
    </row>
    <row r="657" spans="2:18" ht="15.6" x14ac:dyDescent="0.3">
      <c r="B657" s="34">
        <f t="shared" si="17"/>
        <v>2192.5</v>
      </c>
      <c r="C657" s="35">
        <v>1326</v>
      </c>
      <c r="D657" s="34">
        <f t="shared" si="16"/>
        <v>2192.5</v>
      </c>
      <c r="E657" s="36">
        <v>45360</v>
      </c>
      <c r="F657" s="37">
        <v>2192.5</v>
      </c>
      <c r="G657" s="36">
        <v>45361</v>
      </c>
      <c r="H657" s="38">
        <f t="shared" si="14"/>
        <v>0</v>
      </c>
      <c r="I657" s="29">
        <f t="shared" si="13"/>
        <v>0</v>
      </c>
      <c r="L657" s="33"/>
      <c r="M657" s="191">
        <v>45425</v>
      </c>
      <c r="N657" s="34">
        <f t="shared" si="12"/>
        <v>500</v>
      </c>
      <c r="O657" s="37"/>
      <c r="P657" s="35">
        <v>430</v>
      </c>
      <c r="Q657" s="40">
        <f t="shared" si="15"/>
        <v>70</v>
      </c>
      <c r="R657" s="41"/>
    </row>
    <row r="658" spans="2:18" ht="15.6" x14ac:dyDescent="0.3">
      <c r="B658" s="34">
        <f t="shared" si="17"/>
        <v>2192.5</v>
      </c>
      <c r="C658" s="35">
        <v>1328</v>
      </c>
      <c r="D658" s="34">
        <f t="shared" si="16"/>
        <v>2192.5</v>
      </c>
      <c r="E658" s="36">
        <v>45361</v>
      </c>
      <c r="F658" s="37">
        <v>2193.1999999999998</v>
      </c>
      <c r="G658" s="36">
        <v>45362</v>
      </c>
      <c r="H658" s="38">
        <f t="shared" si="14"/>
        <v>0.6999999999998181</v>
      </c>
      <c r="I658" s="29">
        <f t="shared" si="13"/>
        <v>2</v>
      </c>
      <c r="L658" s="33"/>
      <c r="M658" s="191">
        <v>45426</v>
      </c>
      <c r="N658" s="34">
        <f t="shared" si="12"/>
        <v>430</v>
      </c>
      <c r="O658" s="37"/>
      <c r="P658" s="35">
        <v>390</v>
      </c>
      <c r="Q658" s="40">
        <f t="shared" si="15"/>
        <v>40</v>
      </c>
      <c r="R658" s="41"/>
    </row>
    <row r="659" spans="2:18" ht="15.6" x14ac:dyDescent="0.3">
      <c r="B659" s="34">
        <f t="shared" si="17"/>
        <v>2193.1999999999998</v>
      </c>
      <c r="C659" s="35">
        <v>1334</v>
      </c>
      <c r="D659" s="34">
        <f t="shared" si="16"/>
        <v>2193.1999999999998</v>
      </c>
      <c r="E659" s="36">
        <v>45362</v>
      </c>
      <c r="F659" s="37">
        <v>2194</v>
      </c>
      <c r="G659" s="36">
        <v>45363</v>
      </c>
      <c r="H659" s="38">
        <f t="shared" si="14"/>
        <v>0.8000000000001819</v>
      </c>
      <c r="I659" s="29">
        <f t="shared" si="13"/>
        <v>6</v>
      </c>
      <c r="L659" s="33"/>
      <c r="M659" s="191">
        <v>45427</v>
      </c>
      <c r="N659" s="34">
        <f t="shared" si="12"/>
        <v>390</v>
      </c>
      <c r="O659" s="37"/>
      <c r="P659" s="35">
        <v>360</v>
      </c>
      <c r="Q659" s="40">
        <f t="shared" si="15"/>
        <v>30</v>
      </c>
      <c r="R659" s="41"/>
    </row>
    <row r="660" spans="2:18" ht="15.6" x14ac:dyDescent="0.3">
      <c r="B660" s="34">
        <f t="shared" si="17"/>
        <v>2194</v>
      </c>
      <c r="C660" s="35">
        <v>1339</v>
      </c>
      <c r="D660" s="34">
        <f t="shared" si="16"/>
        <v>2194</v>
      </c>
      <c r="E660" s="36">
        <v>45363</v>
      </c>
      <c r="F660" s="37">
        <v>2198.5</v>
      </c>
      <c r="G660" s="36">
        <v>45364</v>
      </c>
      <c r="H660" s="38">
        <f t="shared" si="14"/>
        <v>4.5</v>
      </c>
      <c r="I660" s="29">
        <f t="shared" si="13"/>
        <v>5</v>
      </c>
      <c r="L660" s="33"/>
      <c r="M660" s="191">
        <v>45428</v>
      </c>
      <c r="N660" s="34">
        <f t="shared" si="12"/>
        <v>360</v>
      </c>
      <c r="O660" s="37"/>
      <c r="P660" s="35">
        <v>340</v>
      </c>
      <c r="Q660" s="40">
        <f t="shared" si="15"/>
        <v>20</v>
      </c>
      <c r="R660" s="41"/>
    </row>
    <row r="661" spans="2:18" ht="15.6" x14ac:dyDescent="0.3">
      <c r="B661" s="34">
        <f t="shared" si="17"/>
        <v>2198.5</v>
      </c>
      <c r="C661" s="35">
        <v>1343</v>
      </c>
      <c r="D661" s="34">
        <f t="shared" si="16"/>
        <v>2198.5</v>
      </c>
      <c r="E661" s="36">
        <v>45364</v>
      </c>
      <c r="F661" s="37">
        <v>2212.8000000000002</v>
      </c>
      <c r="G661" s="36">
        <v>45365</v>
      </c>
      <c r="H661" s="38">
        <f t="shared" si="14"/>
        <v>14.300000000000182</v>
      </c>
      <c r="I661" s="29">
        <f t="shared" si="13"/>
        <v>4</v>
      </c>
      <c r="L661" s="33"/>
      <c r="M661" s="191">
        <v>45429</v>
      </c>
      <c r="N661" s="34">
        <f t="shared" si="12"/>
        <v>340</v>
      </c>
      <c r="O661" s="37"/>
      <c r="P661" s="35">
        <v>320</v>
      </c>
      <c r="Q661" s="40">
        <f t="shared" si="15"/>
        <v>20</v>
      </c>
      <c r="R661" s="41"/>
    </row>
    <row r="662" spans="2:18" ht="15.6" x14ac:dyDescent="0.3">
      <c r="B662" s="34">
        <f t="shared" si="17"/>
        <v>2212.8000000000002</v>
      </c>
      <c r="C662" s="35">
        <v>1348</v>
      </c>
      <c r="D662" s="34">
        <f t="shared" si="16"/>
        <v>2212.8000000000002</v>
      </c>
      <c r="E662" s="36">
        <v>45365</v>
      </c>
      <c r="F662" s="37">
        <v>2220</v>
      </c>
      <c r="G662" s="36">
        <v>45366</v>
      </c>
      <c r="H662" s="38">
        <f t="shared" si="14"/>
        <v>7.1999999999998181</v>
      </c>
      <c r="I662" s="29">
        <f t="shared" si="13"/>
        <v>5</v>
      </c>
      <c r="L662" s="33"/>
      <c r="M662" s="191">
        <v>45430</v>
      </c>
      <c r="N662" s="34">
        <f t="shared" si="12"/>
        <v>320</v>
      </c>
      <c r="O662" s="37"/>
      <c r="P662" s="35">
        <v>270</v>
      </c>
      <c r="Q662" s="40">
        <f t="shared" si="15"/>
        <v>50</v>
      </c>
      <c r="R662" s="41"/>
    </row>
    <row r="663" spans="2:18" ht="15.6" x14ac:dyDescent="0.3">
      <c r="B663" s="34">
        <f t="shared" si="17"/>
        <v>2220</v>
      </c>
      <c r="C663" s="35">
        <v>1351</v>
      </c>
      <c r="D663" s="34">
        <f t="shared" si="16"/>
        <v>2220</v>
      </c>
      <c r="E663" s="36">
        <v>45366</v>
      </c>
      <c r="F663" s="37">
        <v>2232.5</v>
      </c>
      <c r="G663" s="36">
        <v>45367</v>
      </c>
      <c r="H663" s="38">
        <f t="shared" si="14"/>
        <v>12.5</v>
      </c>
      <c r="I663" s="29">
        <f t="shared" si="13"/>
        <v>3</v>
      </c>
      <c r="L663" s="33"/>
      <c r="M663" s="191">
        <v>45431</v>
      </c>
      <c r="N663" s="34">
        <f t="shared" si="12"/>
        <v>270</v>
      </c>
      <c r="O663" s="37"/>
      <c r="P663" s="35">
        <v>180</v>
      </c>
      <c r="Q663" s="40">
        <f t="shared" si="15"/>
        <v>90</v>
      </c>
      <c r="R663" s="41"/>
    </row>
    <row r="664" spans="2:18" ht="15.6" x14ac:dyDescent="0.3">
      <c r="B664" s="34">
        <f t="shared" si="17"/>
        <v>2232.5</v>
      </c>
      <c r="C664" s="35">
        <v>1354</v>
      </c>
      <c r="D664" s="34">
        <f t="shared" si="16"/>
        <v>2232.5</v>
      </c>
      <c r="E664" s="36">
        <v>45367</v>
      </c>
      <c r="F664" s="37">
        <v>2245.6999999999998</v>
      </c>
      <c r="G664" s="36">
        <v>45368</v>
      </c>
      <c r="H664" s="38">
        <f t="shared" si="14"/>
        <v>13.199999999999818</v>
      </c>
      <c r="I664" s="29">
        <f t="shared" si="13"/>
        <v>3</v>
      </c>
      <c r="L664" s="33"/>
      <c r="M664" s="191">
        <v>45432</v>
      </c>
      <c r="N664" s="34">
        <f t="shared" si="12"/>
        <v>180</v>
      </c>
      <c r="O664" s="37">
        <v>340</v>
      </c>
      <c r="P664" s="35">
        <v>500</v>
      </c>
      <c r="Q664" s="40">
        <f t="shared" si="15"/>
        <v>20</v>
      </c>
      <c r="R664" s="41"/>
    </row>
    <row r="665" spans="2:18" ht="15.6" x14ac:dyDescent="0.3">
      <c r="B665" s="34">
        <f t="shared" si="17"/>
        <v>2245.6999999999998</v>
      </c>
      <c r="C665" s="35">
        <v>1357</v>
      </c>
      <c r="D665" s="34">
        <f t="shared" si="16"/>
        <v>2245.6999999999998</v>
      </c>
      <c r="E665" s="36">
        <v>45368</v>
      </c>
      <c r="F665" s="37">
        <v>2259.3000000000002</v>
      </c>
      <c r="G665" s="36">
        <v>45369</v>
      </c>
      <c r="H665" s="38">
        <f t="shared" si="14"/>
        <v>13.600000000000364</v>
      </c>
      <c r="I665" s="29">
        <f t="shared" si="13"/>
        <v>3</v>
      </c>
      <c r="L665" s="33"/>
      <c r="M665" s="191">
        <v>45433</v>
      </c>
      <c r="N665" s="34">
        <f t="shared" si="12"/>
        <v>500</v>
      </c>
      <c r="O665" s="37"/>
      <c r="P665" s="35">
        <v>420</v>
      </c>
      <c r="Q665" s="40">
        <f t="shared" si="15"/>
        <v>80</v>
      </c>
      <c r="R665" s="41"/>
    </row>
    <row r="666" spans="2:18" ht="15.6" x14ac:dyDescent="0.3">
      <c r="B666" s="34">
        <f t="shared" si="17"/>
        <v>2259.3000000000002</v>
      </c>
      <c r="C666" s="35">
        <v>1361</v>
      </c>
      <c r="D666" s="34">
        <f t="shared" si="16"/>
        <v>2259.3000000000002</v>
      </c>
      <c r="E666" s="36">
        <v>45369</v>
      </c>
      <c r="F666" s="37">
        <v>2271.3000000000002</v>
      </c>
      <c r="G666" s="36">
        <v>45370</v>
      </c>
      <c r="H666" s="38">
        <f t="shared" si="14"/>
        <v>12</v>
      </c>
      <c r="I666" s="29">
        <f t="shared" si="13"/>
        <v>4</v>
      </c>
      <c r="L666" s="33"/>
      <c r="M666" s="191">
        <v>45434</v>
      </c>
      <c r="N666" s="34">
        <f t="shared" si="12"/>
        <v>420</v>
      </c>
      <c r="O666" s="37"/>
      <c r="P666" s="35">
        <v>420</v>
      </c>
      <c r="Q666" s="40">
        <f t="shared" si="15"/>
        <v>0</v>
      </c>
      <c r="R666" s="41"/>
    </row>
    <row r="667" spans="2:18" ht="15.6" x14ac:dyDescent="0.3">
      <c r="B667" s="34">
        <f t="shared" si="17"/>
        <v>2271.3000000000002</v>
      </c>
      <c r="C667" s="35">
        <v>1365</v>
      </c>
      <c r="D667" s="34">
        <f t="shared" si="16"/>
        <v>2271.3000000000002</v>
      </c>
      <c r="E667" s="36">
        <v>45370</v>
      </c>
      <c r="F667" s="37">
        <v>2282.9</v>
      </c>
      <c r="G667" s="36">
        <v>45371</v>
      </c>
      <c r="H667" s="38">
        <f t="shared" si="14"/>
        <v>11.599999999999909</v>
      </c>
      <c r="I667" s="29">
        <f t="shared" si="13"/>
        <v>4</v>
      </c>
      <c r="L667" s="33"/>
      <c r="M667" s="191">
        <v>45435</v>
      </c>
      <c r="N667" s="34">
        <f t="shared" si="12"/>
        <v>420</v>
      </c>
      <c r="O667" s="37"/>
      <c r="P667" s="35">
        <v>400</v>
      </c>
      <c r="Q667" s="40">
        <f t="shared" si="15"/>
        <v>20</v>
      </c>
      <c r="R667" s="41"/>
    </row>
    <row r="668" spans="2:18" ht="15.6" x14ac:dyDescent="0.3">
      <c r="B668" s="34">
        <f t="shared" si="17"/>
        <v>2282.9</v>
      </c>
      <c r="C668" s="35">
        <v>1370</v>
      </c>
      <c r="D668" s="34">
        <f t="shared" si="16"/>
        <v>2282.9</v>
      </c>
      <c r="E668" s="36">
        <v>45371</v>
      </c>
      <c r="F668" s="37">
        <v>2296.6999999999998</v>
      </c>
      <c r="G668" s="36">
        <v>45372</v>
      </c>
      <c r="H668" s="38">
        <f t="shared" si="14"/>
        <v>13.799999999999727</v>
      </c>
      <c r="I668" s="29">
        <f t="shared" si="13"/>
        <v>5</v>
      </c>
      <c r="L668" s="33"/>
      <c r="M668" s="191">
        <v>45436</v>
      </c>
      <c r="N668" s="34">
        <f t="shared" ref="N668:N884" si="18">(P667)</f>
        <v>400</v>
      </c>
      <c r="O668" s="37"/>
      <c r="P668" s="35">
        <v>360</v>
      </c>
      <c r="Q668" s="40">
        <f t="shared" si="15"/>
        <v>40</v>
      </c>
      <c r="R668" s="41"/>
    </row>
    <row r="669" spans="2:18" ht="15.6" x14ac:dyDescent="0.3">
      <c r="B669" s="34">
        <f t="shared" si="17"/>
        <v>2296.6999999999998</v>
      </c>
      <c r="C669" s="35">
        <v>1373</v>
      </c>
      <c r="D669" s="34">
        <f t="shared" si="16"/>
        <v>2296.6999999999998</v>
      </c>
      <c r="E669" s="36">
        <v>45372</v>
      </c>
      <c r="F669" s="37">
        <v>2307.3000000000002</v>
      </c>
      <c r="G669" s="36">
        <v>45373</v>
      </c>
      <c r="H669" s="38">
        <f t="shared" si="14"/>
        <v>10.600000000000364</v>
      </c>
      <c r="I669" s="29">
        <f t="shared" si="13"/>
        <v>3</v>
      </c>
      <c r="L669" s="33"/>
      <c r="M669" s="191">
        <v>45437</v>
      </c>
      <c r="N669" s="34">
        <f t="shared" si="18"/>
        <v>360</v>
      </c>
      <c r="O669" s="37"/>
      <c r="P669" s="35">
        <v>330</v>
      </c>
      <c r="Q669" s="40">
        <f t="shared" si="15"/>
        <v>30</v>
      </c>
      <c r="R669" s="41"/>
    </row>
    <row r="670" spans="2:18" ht="15.6" x14ac:dyDescent="0.3">
      <c r="B670" s="34">
        <f t="shared" si="17"/>
        <v>2307.3000000000002</v>
      </c>
      <c r="C670" s="35">
        <v>1378</v>
      </c>
      <c r="D670" s="34">
        <f t="shared" si="16"/>
        <v>2307.3000000000002</v>
      </c>
      <c r="E670" s="36">
        <v>45373</v>
      </c>
      <c r="F670" s="37">
        <v>2318.1</v>
      </c>
      <c r="G670" s="36">
        <v>45374</v>
      </c>
      <c r="H670" s="38">
        <f t="shared" si="14"/>
        <v>10.799999999999727</v>
      </c>
      <c r="I670" s="29">
        <f t="shared" si="13"/>
        <v>5</v>
      </c>
      <c r="L670" s="33"/>
      <c r="M670" s="191">
        <v>45438</v>
      </c>
      <c r="N670" s="34">
        <f t="shared" si="18"/>
        <v>330</v>
      </c>
      <c r="O670" s="37"/>
      <c r="P670" s="35">
        <v>320</v>
      </c>
      <c r="Q670" s="40">
        <f t="shared" si="15"/>
        <v>10</v>
      </c>
      <c r="R670" s="41"/>
    </row>
    <row r="671" spans="2:18" ht="15.6" x14ac:dyDescent="0.3">
      <c r="B671" s="34">
        <f t="shared" si="17"/>
        <v>2318.1</v>
      </c>
      <c r="C671" s="35">
        <v>1382</v>
      </c>
      <c r="D671" s="34">
        <f t="shared" si="16"/>
        <v>2318.1</v>
      </c>
      <c r="E671" s="36">
        <v>45374</v>
      </c>
      <c r="F671" s="37">
        <v>2329.8000000000002</v>
      </c>
      <c r="G671" s="36">
        <v>45375</v>
      </c>
      <c r="H671" s="38">
        <f t="shared" si="14"/>
        <v>11.700000000000273</v>
      </c>
      <c r="I671" s="29">
        <f t="shared" si="13"/>
        <v>4</v>
      </c>
      <c r="L671" s="33"/>
      <c r="M671" s="191">
        <v>45439</v>
      </c>
      <c r="N671" s="34">
        <f t="shared" si="18"/>
        <v>320</v>
      </c>
      <c r="O671" s="37"/>
      <c r="P671" s="35">
        <v>280</v>
      </c>
      <c r="Q671" s="40">
        <f t="shared" si="15"/>
        <v>40</v>
      </c>
      <c r="R671" s="41"/>
    </row>
    <row r="672" spans="2:18" ht="15.6" x14ac:dyDescent="0.3">
      <c r="B672" s="34">
        <f t="shared" si="17"/>
        <v>2329.8000000000002</v>
      </c>
      <c r="C672" s="35">
        <v>1387</v>
      </c>
      <c r="D672" s="34">
        <f t="shared" si="16"/>
        <v>2329.8000000000002</v>
      </c>
      <c r="E672" s="36">
        <v>45375</v>
      </c>
      <c r="F672" s="37">
        <v>2341.9</v>
      </c>
      <c r="G672" s="36">
        <v>45376</v>
      </c>
      <c r="H672" s="38">
        <f t="shared" si="14"/>
        <v>12.099999999999909</v>
      </c>
      <c r="I672" s="29">
        <f t="shared" si="13"/>
        <v>5</v>
      </c>
      <c r="L672" s="33"/>
      <c r="M672" s="191">
        <v>45440</v>
      </c>
      <c r="N672" s="34">
        <f t="shared" si="18"/>
        <v>280</v>
      </c>
      <c r="O672" s="37"/>
      <c r="P672" s="35">
        <v>250</v>
      </c>
      <c r="Q672" s="40">
        <f t="shared" si="15"/>
        <v>30</v>
      </c>
      <c r="R672" s="41"/>
    </row>
    <row r="673" spans="2:18" ht="15.6" x14ac:dyDescent="0.3">
      <c r="B673" s="34">
        <f t="shared" si="17"/>
        <v>2341.9</v>
      </c>
      <c r="C673" s="35">
        <v>1389</v>
      </c>
      <c r="D673" s="34">
        <f t="shared" si="16"/>
        <v>2341.9</v>
      </c>
      <c r="E673" s="36">
        <v>45376</v>
      </c>
      <c r="F673" s="37">
        <v>2357</v>
      </c>
      <c r="G673" s="36">
        <v>45377</v>
      </c>
      <c r="H673" s="38">
        <f t="shared" si="14"/>
        <v>15.099999999999909</v>
      </c>
      <c r="I673" s="29">
        <f t="shared" si="13"/>
        <v>2</v>
      </c>
      <c r="L673" s="33"/>
      <c r="M673" s="191">
        <v>45441</v>
      </c>
      <c r="N673" s="34">
        <f t="shared" si="18"/>
        <v>250</v>
      </c>
      <c r="O673" s="37">
        <v>210</v>
      </c>
      <c r="P673" s="35">
        <v>440</v>
      </c>
      <c r="Q673" s="40">
        <v>0</v>
      </c>
      <c r="R673" s="41"/>
    </row>
    <row r="674" spans="2:18" ht="15.6" x14ac:dyDescent="0.3">
      <c r="B674" s="34">
        <f t="shared" si="17"/>
        <v>2357</v>
      </c>
      <c r="C674" s="35">
        <v>1392</v>
      </c>
      <c r="D674" s="34">
        <f t="shared" si="16"/>
        <v>2357</v>
      </c>
      <c r="E674" s="36">
        <v>45377</v>
      </c>
      <c r="F674" s="37">
        <v>2373.4</v>
      </c>
      <c r="G674" s="36">
        <v>45378</v>
      </c>
      <c r="H674" s="38">
        <f t="shared" si="14"/>
        <v>16.400000000000091</v>
      </c>
      <c r="I674" s="29">
        <f t="shared" si="13"/>
        <v>3</v>
      </c>
      <c r="L674" s="33"/>
      <c r="M674" s="191">
        <v>45442</v>
      </c>
      <c r="N674" s="34">
        <f t="shared" si="18"/>
        <v>440</v>
      </c>
      <c r="O674" s="37"/>
      <c r="P674" s="35">
        <v>350</v>
      </c>
      <c r="Q674" s="40">
        <f t="shared" ref="Q674:Q884" si="19">(N674+O674)-P674</f>
        <v>90</v>
      </c>
      <c r="R674" s="41"/>
    </row>
    <row r="675" spans="2:18" ht="15.6" x14ac:dyDescent="0.3">
      <c r="B675" s="34">
        <f t="shared" si="17"/>
        <v>2373.4</v>
      </c>
      <c r="C675" s="35">
        <v>1395</v>
      </c>
      <c r="D675" s="34">
        <f t="shared" si="16"/>
        <v>2373.4</v>
      </c>
      <c r="E675" s="36">
        <v>45378</v>
      </c>
      <c r="F675" s="37">
        <v>2388</v>
      </c>
      <c r="G675" s="36">
        <v>45379</v>
      </c>
      <c r="H675" s="38">
        <f t="shared" si="14"/>
        <v>14.599999999999909</v>
      </c>
      <c r="I675" s="29">
        <f t="shared" si="13"/>
        <v>3</v>
      </c>
      <c r="L675" s="33"/>
      <c r="M675" s="191">
        <v>45443</v>
      </c>
      <c r="N675" s="34">
        <f t="shared" si="18"/>
        <v>350</v>
      </c>
      <c r="O675" s="37"/>
      <c r="P675" s="35">
        <v>330</v>
      </c>
      <c r="Q675" s="40">
        <f t="shared" si="19"/>
        <v>20</v>
      </c>
      <c r="R675" s="41"/>
    </row>
    <row r="676" spans="2:18" ht="15.6" x14ac:dyDescent="0.3">
      <c r="B676" s="34">
        <f t="shared" si="17"/>
        <v>2388</v>
      </c>
      <c r="C676" s="35">
        <v>1399</v>
      </c>
      <c r="D676" s="34">
        <f t="shared" si="16"/>
        <v>2388</v>
      </c>
      <c r="E676" s="36">
        <v>45379</v>
      </c>
      <c r="F676" s="37">
        <v>2400</v>
      </c>
      <c r="G676" s="36">
        <v>45380</v>
      </c>
      <c r="H676" s="38">
        <f t="shared" si="14"/>
        <v>12</v>
      </c>
      <c r="I676" s="29">
        <f t="shared" si="13"/>
        <v>4</v>
      </c>
      <c r="L676" s="33"/>
      <c r="M676" s="191">
        <v>45444</v>
      </c>
      <c r="N676" s="34">
        <f t="shared" si="18"/>
        <v>330</v>
      </c>
      <c r="O676" s="37"/>
      <c r="P676" s="35">
        <v>300</v>
      </c>
      <c r="Q676" s="40">
        <f t="shared" si="19"/>
        <v>30</v>
      </c>
      <c r="R676" s="41"/>
    </row>
    <row r="677" spans="2:18" ht="15.6" x14ac:dyDescent="0.3">
      <c r="B677" s="34">
        <f t="shared" si="17"/>
        <v>2400</v>
      </c>
      <c r="C677" s="35">
        <v>1402</v>
      </c>
      <c r="D677" s="34">
        <f t="shared" si="16"/>
        <v>2400</v>
      </c>
      <c r="E677" s="36">
        <v>45380</v>
      </c>
      <c r="F677" s="37">
        <v>2404.8000000000002</v>
      </c>
      <c r="G677" s="36">
        <v>45381</v>
      </c>
      <c r="H677" s="38">
        <f t="shared" si="14"/>
        <v>4.8000000000001819</v>
      </c>
      <c r="I677" s="29">
        <f t="shared" si="13"/>
        <v>3</v>
      </c>
      <c r="L677" s="33"/>
      <c r="M677" s="191">
        <v>45445</v>
      </c>
      <c r="N677" s="34">
        <f t="shared" si="18"/>
        <v>300</v>
      </c>
      <c r="O677" s="37"/>
      <c r="P677" s="35">
        <v>250</v>
      </c>
      <c r="Q677" s="40">
        <f t="shared" si="19"/>
        <v>50</v>
      </c>
      <c r="R677" s="41"/>
    </row>
    <row r="678" spans="2:18" ht="15.6" x14ac:dyDescent="0.3">
      <c r="B678" s="34">
        <f t="shared" si="17"/>
        <v>2404.8000000000002</v>
      </c>
      <c r="C678" s="35">
        <v>1404</v>
      </c>
      <c r="D678" s="34">
        <f t="shared" si="16"/>
        <v>2404.8000000000002</v>
      </c>
      <c r="E678" s="36">
        <v>45381</v>
      </c>
      <c r="F678" s="37">
        <v>2406.1999999999998</v>
      </c>
      <c r="G678" s="36">
        <v>45382</v>
      </c>
      <c r="H678" s="38">
        <f t="shared" si="14"/>
        <v>1.3999999999996362</v>
      </c>
      <c r="I678" s="29">
        <f t="shared" si="13"/>
        <v>2</v>
      </c>
      <c r="L678" s="33"/>
      <c r="M678" s="191">
        <v>45446</v>
      </c>
      <c r="N678" s="34">
        <f t="shared" si="18"/>
        <v>250</v>
      </c>
      <c r="O678" s="37">
        <v>240</v>
      </c>
      <c r="P678" s="35">
        <v>420</v>
      </c>
      <c r="Q678" s="40">
        <f t="shared" si="19"/>
        <v>70</v>
      </c>
      <c r="R678" s="41"/>
    </row>
    <row r="679" spans="2:18" ht="15.6" x14ac:dyDescent="0.3">
      <c r="B679" s="34">
        <f t="shared" si="17"/>
        <v>2406.1999999999998</v>
      </c>
      <c r="C679" s="35">
        <v>1406</v>
      </c>
      <c r="D679" s="34">
        <f t="shared" si="16"/>
        <v>2406.1999999999998</v>
      </c>
      <c r="E679" s="36">
        <v>45382</v>
      </c>
      <c r="F679" s="37">
        <v>2409.1</v>
      </c>
      <c r="G679" s="36">
        <v>45383</v>
      </c>
      <c r="H679" s="38">
        <f t="shared" si="14"/>
        <v>2.9000000000000909</v>
      </c>
      <c r="I679" s="29">
        <f t="shared" si="13"/>
        <v>2</v>
      </c>
      <c r="J679" s="48">
        <f>SUM(H589:H679)</f>
        <v>415.39999999999986</v>
      </c>
      <c r="L679" s="33"/>
      <c r="M679" s="191">
        <v>45447</v>
      </c>
      <c r="N679" s="34">
        <f t="shared" si="18"/>
        <v>420</v>
      </c>
      <c r="O679" s="37"/>
      <c r="P679" s="35">
        <v>320</v>
      </c>
      <c r="Q679" s="40">
        <f t="shared" si="19"/>
        <v>100</v>
      </c>
      <c r="R679" s="41"/>
    </row>
    <row r="680" spans="2:18" ht="15.6" x14ac:dyDescent="0.3">
      <c r="B680" s="34">
        <f t="shared" si="17"/>
        <v>2409.1</v>
      </c>
      <c r="C680" s="35">
        <v>1408</v>
      </c>
      <c r="D680" s="34">
        <f t="shared" si="16"/>
        <v>2409.1</v>
      </c>
      <c r="E680" s="36">
        <v>45383</v>
      </c>
      <c r="F680" s="37">
        <v>2413.6999999999998</v>
      </c>
      <c r="G680" s="36">
        <v>45384</v>
      </c>
      <c r="H680" s="38">
        <f t="shared" si="14"/>
        <v>4.5999999999999091</v>
      </c>
      <c r="I680" s="29">
        <f t="shared" si="13"/>
        <v>2</v>
      </c>
      <c r="L680" s="33"/>
      <c r="M680" s="191">
        <v>45448</v>
      </c>
      <c r="N680" s="34">
        <f t="shared" si="18"/>
        <v>320</v>
      </c>
      <c r="O680" s="37"/>
      <c r="P680" s="35">
        <v>270</v>
      </c>
      <c r="Q680" s="40">
        <f t="shared" si="19"/>
        <v>50</v>
      </c>
      <c r="R680" s="41"/>
    </row>
    <row r="681" spans="2:18" ht="15.6" x14ac:dyDescent="0.3">
      <c r="B681" s="34">
        <f t="shared" si="17"/>
        <v>2413.6999999999998</v>
      </c>
      <c r="C681" s="35">
        <v>1414</v>
      </c>
      <c r="D681" s="34">
        <f t="shared" si="16"/>
        <v>2413.6999999999998</v>
      </c>
      <c r="E681" s="36">
        <v>45384</v>
      </c>
      <c r="F681" s="37">
        <v>2421.6</v>
      </c>
      <c r="G681" s="36">
        <v>45385</v>
      </c>
      <c r="H681" s="38">
        <f t="shared" si="14"/>
        <v>7.9000000000000909</v>
      </c>
      <c r="I681" s="29">
        <f t="shared" si="13"/>
        <v>6</v>
      </c>
      <c r="L681" s="33"/>
      <c r="M681" s="191">
        <v>45449</v>
      </c>
      <c r="N681" s="34">
        <f t="shared" si="18"/>
        <v>270</v>
      </c>
      <c r="O681" s="37">
        <v>210</v>
      </c>
      <c r="P681" s="35">
        <v>480</v>
      </c>
      <c r="Q681" s="40">
        <f t="shared" si="19"/>
        <v>0</v>
      </c>
      <c r="R681" s="41"/>
    </row>
    <row r="682" spans="2:18" ht="15.6" x14ac:dyDescent="0.3">
      <c r="B682" s="34">
        <f t="shared" si="17"/>
        <v>2421.6</v>
      </c>
      <c r="C682" s="35">
        <v>1419</v>
      </c>
      <c r="D682" s="34">
        <f t="shared" si="16"/>
        <v>2421.6</v>
      </c>
      <c r="E682" s="36">
        <v>45385</v>
      </c>
      <c r="F682" s="37">
        <v>2428.5</v>
      </c>
      <c r="G682" s="36">
        <v>45386</v>
      </c>
      <c r="H682" s="38">
        <f t="shared" si="14"/>
        <v>6.9000000000000909</v>
      </c>
      <c r="I682" s="29">
        <f t="shared" si="13"/>
        <v>5</v>
      </c>
      <c r="L682" s="33"/>
      <c r="M682" s="191">
        <v>45450</v>
      </c>
      <c r="N682" s="34">
        <f t="shared" si="18"/>
        <v>480</v>
      </c>
      <c r="O682" s="37"/>
      <c r="P682" s="35">
        <v>450</v>
      </c>
      <c r="Q682" s="40">
        <f t="shared" si="19"/>
        <v>30</v>
      </c>
      <c r="R682" s="41"/>
    </row>
    <row r="683" spans="2:18" ht="15.6" x14ac:dyDescent="0.3">
      <c r="B683" s="34">
        <f t="shared" si="17"/>
        <v>2428.5</v>
      </c>
      <c r="C683" s="35">
        <v>1421</v>
      </c>
      <c r="D683" s="34">
        <f t="shared" si="16"/>
        <v>2428.5</v>
      </c>
      <c r="E683" s="36">
        <v>45386</v>
      </c>
      <c r="F683" s="37">
        <v>2431.4</v>
      </c>
      <c r="G683" s="36">
        <v>45387</v>
      </c>
      <c r="H683" s="38">
        <f t="shared" si="14"/>
        <v>2.9000000000000909</v>
      </c>
      <c r="I683" s="29">
        <f t="shared" si="13"/>
        <v>2</v>
      </c>
      <c r="L683" s="33"/>
      <c r="M683" s="191">
        <v>45451</v>
      </c>
      <c r="N683" s="34">
        <f t="shared" si="18"/>
        <v>450</v>
      </c>
      <c r="O683" s="37"/>
      <c r="P683" s="35">
        <v>450</v>
      </c>
      <c r="Q683" s="40">
        <f t="shared" si="19"/>
        <v>0</v>
      </c>
      <c r="R683" s="41"/>
    </row>
    <row r="684" spans="2:18" ht="15.6" x14ac:dyDescent="0.3">
      <c r="B684" s="34">
        <f t="shared" si="17"/>
        <v>2431.4</v>
      </c>
      <c r="C684" s="35">
        <v>1425</v>
      </c>
      <c r="D684" s="34">
        <f t="shared" si="16"/>
        <v>2431.4</v>
      </c>
      <c r="E684" s="36">
        <v>45387</v>
      </c>
      <c r="F684" s="37">
        <v>2433.5</v>
      </c>
      <c r="G684" s="36">
        <v>45388</v>
      </c>
      <c r="H684" s="38">
        <f t="shared" si="14"/>
        <v>2.0999999999999091</v>
      </c>
      <c r="I684" s="29">
        <f t="shared" si="13"/>
        <v>4</v>
      </c>
      <c r="L684" s="33"/>
      <c r="M684" s="191">
        <v>45452</v>
      </c>
      <c r="N684" s="34">
        <f t="shared" si="18"/>
        <v>450</v>
      </c>
      <c r="O684" s="37"/>
      <c r="P684" s="35">
        <v>450</v>
      </c>
      <c r="Q684" s="40">
        <f t="shared" si="19"/>
        <v>0</v>
      </c>
      <c r="R684" s="41"/>
    </row>
    <row r="685" spans="2:18" ht="15.6" x14ac:dyDescent="0.3">
      <c r="B685" s="34">
        <f t="shared" si="17"/>
        <v>2433.5</v>
      </c>
      <c r="C685" s="35">
        <v>1428</v>
      </c>
      <c r="D685" s="34">
        <f t="shared" si="16"/>
        <v>2433.5</v>
      </c>
      <c r="E685" s="36">
        <v>45388</v>
      </c>
      <c r="F685" s="37">
        <v>2434.6999999999998</v>
      </c>
      <c r="G685" s="36">
        <v>45389</v>
      </c>
      <c r="H685" s="38">
        <f t="shared" si="14"/>
        <v>1.1999999999998181</v>
      </c>
      <c r="I685" s="29">
        <f t="shared" si="13"/>
        <v>3</v>
      </c>
      <c r="L685" s="33"/>
      <c r="M685" s="191">
        <v>45453</v>
      </c>
      <c r="N685" s="34">
        <f t="shared" si="18"/>
        <v>450</v>
      </c>
      <c r="O685" s="37"/>
      <c r="P685" s="35">
        <v>450</v>
      </c>
      <c r="Q685" s="40">
        <f t="shared" si="19"/>
        <v>0</v>
      </c>
      <c r="R685" s="41"/>
    </row>
    <row r="686" spans="2:18" ht="15.6" x14ac:dyDescent="0.3">
      <c r="B686" s="34">
        <f t="shared" si="17"/>
        <v>2434.6999999999998</v>
      </c>
      <c r="C686" s="35">
        <v>1430</v>
      </c>
      <c r="D686" s="34">
        <f t="shared" si="16"/>
        <v>2434.6999999999998</v>
      </c>
      <c r="E686" s="36">
        <v>45389</v>
      </c>
      <c r="F686" s="37">
        <v>2443.5</v>
      </c>
      <c r="G686" s="36">
        <v>45390</v>
      </c>
      <c r="H686" s="38">
        <f t="shared" si="14"/>
        <v>8.8000000000001819</v>
      </c>
      <c r="I686" s="29">
        <f t="shared" si="13"/>
        <v>2</v>
      </c>
      <c r="L686" s="33"/>
      <c r="M686" s="191">
        <v>45454</v>
      </c>
      <c r="N686" s="34">
        <f t="shared" si="18"/>
        <v>450</v>
      </c>
      <c r="O686" s="37"/>
      <c r="P686" s="35">
        <v>440</v>
      </c>
      <c r="Q686" s="40">
        <f t="shared" si="19"/>
        <v>10</v>
      </c>
      <c r="R686" s="41"/>
    </row>
    <row r="687" spans="2:18" ht="15.6" x14ac:dyDescent="0.3">
      <c r="B687" s="34">
        <f t="shared" si="17"/>
        <v>2443.5</v>
      </c>
      <c r="C687" s="35">
        <v>1435</v>
      </c>
      <c r="D687" s="34">
        <f t="shared" si="16"/>
        <v>2443.5</v>
      </c>
      <c r="E687" s="36">
        <v>45390</v>
      </c>
      <c r="F687" s="37">
        <v>2449.4</v>
      </c>
      <c r="G687" s="36">
        <v>45391</v>
      </c>
      <c r="H687" s="38">
        <f t="shared" si="14"/>
        <v>5.9000000000000909</v>
      </c>
      <c r="I687" s="29">
        <f t="shared" si="13"/>
        <v>5</v>
      </c>
      <c r="L687" s="33"/>
      <c r="M687" s="191">
        <v>45455</v>
      </c>
      <c r="N687" s="34">
        <f t="shared" si="18"/>
        <v>440</v>
      </c>
      <c r="O687" s="37"/>
      <c r="P687" s="35">
        <v>440</v>
      </c>
      <c r="Q687" s="40">
        <f t="shared" si="19"/>
        <v>0</v>
      </c>
      <c r="R687" s="41"/>
    </row>
    <row r="688" spans="2:18" ht="15.6" x14ac:dyDescent="0.3">
      <c r="B688" s="34">
        <f t="shared" si="17"/>
        <v>2449.4</v>
      </c>
      <c r="C688" s="35">
        <v>1439</v>
      </c>
      <c r="D688" s="34">
        <f t="shared" si="16"/>
        <v>2449.4</v>
      </c>
      <c r="E688" s="36">
        <v>45391</v>
      </c>
      <c r="F688" s="37">
        <v>2451.5</v>
      </c>
      <c r="G688" s="36">
        <v>45392</v>
      </c>
      <c r="H688" s="38">
        <f t="shared" si="14"/>
        <v>2.0999999999999091</v>
      </c>
      <c r="I688" s="29">
        <f t="shared" si="13"/>
        <v>4</v>
      </c>
      <c r="L688" s="33"/>
      <c r="M688" s="191">
        <v>45456</v>
      </c>
      <c r="N688" s="34">
        <f t="shared" si="18"/>
        <v>440</v>
      </c>
      <c r="O688" s="37"/>
      <c r="P688" s="35">
        <v>390</v>
      </c>
      <c r="Q688" s="40">
        <f t="shared" si="19"/>
        <v>50</v>
      </c>
      <c r="R688" s="41"/>
    </row>
    <row r="689" spans="2:20" ht="15.6" x14ac:dyDescent="0.3">
      <c r="B689" s="34">
        <f t="shared" si="17"/>
        <v>2451.5</v>
      </c>
      <c r="C689" s="35">
        <v>1439</v>
      </c>
      <c r="D689" s="34">
        <f t="shared" si="16"/>
        <v>2451.5</v>
      </c>
      <c r="E689" s="36">
        <v>45392</v>
      </c>
      <c r="F689" s="37">
        <v>2451.5</v>
      </c>
      <c r="G689" s="36">
        <v>45393</v>
      </c>
      <c r="H689" s="38">
        <f t="shared" si="14"/>
        <v>0</v>
      </c>
      <c r="I689" s="29">
        <f t="shared" si="13"/>
        <v>0</v>
      </c>
      <c r="L689" s="33"/>
      <c r="M689" s="191">
        <v>45457</v>
      </c>
      <c r="N689" s="34">
        <f t="shared" si="18"/>
        <v>390</v>
      </c>
      <c r="O689" s="37"/>
      <c r="P689" s="35">
        <v>310</v>
      </c>
      <c r="Q689" s="40">
        <f t="shared" si="19"/>
        <v>80</v>
      </c>
      <c r="R689" s="41"/>
    </row>
    <row r="690" spans="2:20" ht="15.6" x14ac:dyDescent="0.3">
      <c r="B690" s="34">
        <f t="shared" si="17"/>
        <v>2451.5</v>
      </c>
      <c r="C690" s="35">
        <v>1440</v>
      </c>
      <c r="D690" s="34">
        <f t="shared" si="16"/>
        <v>2451.5</v>
      </c>
      <c r="E690" s="36">
        <v>45393</v>
      </c>
      <c r="F690" s="37">
        <v>2451.8000000000002</v>
      </c>
      <c r="G690" s="36">
        <v>45394</v>
      </c>
      <c r="H690" s="38">
        <f t="shared" si="14"/>
        <v>0.3000000000001819</v>
      </c>
      <c r="I690" s="29">
        <f t="shared" si="13"/>
        <v>1</v>
      </c>
      <c r="L690" s="33"/>
      <c r="M690" s="191">
        <v>45458</v>
      </c>
      <c r="N690" s="34">
        <f t="shared" si="18"/>
        <v>310</v>
      </c>
      <c r="O690" s="37"/>
      <c r="P690" s="35">
        <v>230</v>
      </c>
      <c r="Q690" s="40">
        <f t="shared" si="19"/>
        <v>80</v>
      </c>
      <c r="R690" s="41"/>
    </row>
    <row r="691" spans="2:20" ht="15.6" x14ac:dyDescent="0.3">
      <c r="B691" s="34">
        <f t="shared" si="17"/>
        <v>2451.8000000000002</v>
      </c>
      <c r="C691" s="35">
        <v>1442</v>
      </c>
      <c r="D691" s="34">
        <f t="shared" si="16"/>
        <v>2451.8000000000002</v>
      </c>
      <c r="E691" s="36">
        <v>45394</v>
      </c>
      <c r="F691" s="37">
        <v>2453.6</v>
      </c>
      <c r="G691" s="36">
        <v>45395</v>
      </c>
      <c r="H691" s="38">
        <f t="shared" si="14"/>
        <v>1.7999999999997272</v>
      </c>
      <c r="I691" s="29">
        <f t="shared" si="13"/>
        <v>2</v>
      </c>
      <c r="L691" s="33"/>
      <c r="M691" s="191">
        <v>45459</v>
      </c>
      <c r="N691" s="34">
        <f t="shared" si="18"/>
        <v>230</v>
      </c>
      <c r="O691" s="37"/>
      <c r="P691" s="35">
        <v>190</v>
      </c>
      <c r="Q691" s="40">
        <f t="shared" si="19"/>
        <v>40</v>
      </c>
      <c r="R691" s="41"/>
    </row>
    <row r="692" spans="2:20" ht="15.6" x14ac:dyDescent="0.3">
      <c r="B692" s="34">
        <f t="shared" si="17"/>
        <v>2453.6</v>
      </c>
      <c r="C692" s="35">
        <v>1442</v>
      </c>
      <c r="D692" s="34">
        <f t="shared" si="16"/>
        <v>2453.6</v>
      </c>
      <c r="E692" s="36">
        <v>45395</v>
      </c>
      <c r="F692" s="37">
        <v>2453.6999999999998</v>
      </c>
      <c r="G692" s="36">
        <v>45396</v>
      </c>
      <c r="H692" s="38">
        <f t="shared" si="14"/>
        <v>9.9999999999909051E-2</v>
      </c>
      <c r="I692" s="29">
        <f t="shared" si="13"/>
        <v>0</v>
      </c>
      <c r="L692" s="33"/>
      <c r="M692" s="191">
        <v>45460</v>
      </c>
      <c r="N692" s="34">
        <f t="shared" si="18"/>
        <v>190</v>
      </c>
      <c r="O692" s="37"/>
      <c r="P692" s="35">
        <v>140</v>
      </c>
      <c r="Q692" s="40">
        <f t="shared" si="19"/>
        <v>50</v>
      </c>
      <c r="R692" s="41"/>
    </row>
    <row r="693" spans="2:20" ht="15.6" x14ac:dyDescent="0.3">
      <c r="B693" s="34">
        <f t="shared" si="17"/>
        <v>2453.6999999999998</v>
      </c>
      <c r="C693" s="35">
        <v>1444</v>
      </c>
      <c r="D693" s="34">
        <f t="shared" si="16"/>
        <v>2453.6999999999998</v>
      </c>
      <c r="E693" s="36">
        <v>45396</v>
      </c>
      <c r="F693" s="37">
        <v>2458.1999999999998</v>
      </c>
      <c r="G693" s="36">
        <v>45397</v>
      </c>
      <c r="H693" s="38">
        <f t="shared" si="14"/>
        <v>4.5</v>
      </c>
      <c r="I693" s="29">
        <f t="shared" si="13"/>
        <v>2</v>
      </c>
      <c r="L693" s="33"/>
      <c r="M693" s="191">
        <v>45461</v>
      </c>
      <c r="N693" s="34">
        <f t="shared" si="18"/>
        <v>140</v>
      </c>
      <c r="O693" s="37">
        <v>330</v>
      </c>
      <c r="P693" s="35">
        <v>430</v>
      </c>
      <c r="Q693" s="40">
        <f t="shared" si="19"/>
        <v>40</v>
      </c>
      <c r="R693" s="41"/>
    </row>
    <row r="694" spans="2:20" ht="15.6" x14ac:dyDescent="0.3">
      <c r="B694" s="34">
        <f t="shared" si="17"/>
        <v>2458.1999999999998</v>
      </c>
      <c r="C694" s="35">
        <v>1445</v>
      </c>
      <c r="D694" s="34">
        <f t="shared" si="16"/>
        <v>2458.1999999999998</v>
      </c>
      <c r="E694" s="36">
        <v>45397</v>
      </c>
      <c r="F694" s="37">
        <v>2459.5</v>
      </c>
      <c r="G694" s="36">
        <v>45398</v>
      </c>
      <c r="H694" s="38">
        <f t="shared" si="14"/>
        <v>1.3000000000001819</v>
      </c>
      <c r="I694" s="29">
        <f t="shared" si="13"/>
        <v>1</v>
      </c>
      <c r="L694" s="33"/>
      <c r="M694" s="191">
        <v>45462</v>
      </c>
      <c r="N694" s="34">
        <f t="shared" si="18"/>
        <v>430</v>
      </c>
      <c r="O694" s="37"/>
      <c r="P694" s="35">
        <v>430</v>
      </c>
      <c r="Q694" s="40">
        <f t="shared" si="19"/>
        <v>0</v>
      </c>
      <c r="R694" s="41"/>
    </row>
    <row r="695" spans="2:20" ht="15.6" x14ac:dyDescent="0.3">
      <c r="B695" s="34">
        <f t="shared" si="17"/>
        <v>2459.5</v>
      </c>
      <c r="C695" s="35">
        <v>1447</v>
      </c>
      <c r="D695" s="34">
        <f t="shared" si="16"/>
        <v>2459.5</v>
      </c>
      <c r="E695" s="36">
        <v>45398</v>
      </c>
      <c r="F695" s="37">
        <v>2460.5</v>
      </c>
      <c r="G695" s="36">
        <v>45399</v>
      </c>
      <c r="H695" s="38">
        <f t="shared" si="14"/>
        <v>1</v>
      </c>
      <c r="I695" s="29">
        <f t="shared" si="13"/>
        <v>2</v>
      </c>
      <c r="L695" s="33"/>
      <c r="M695" s="191">
        <v>45463</v>
      </c>
      <c r="N695" s="34">
        <f t="shared" si="18"/>
        <v>430</v>
      </c>
      <c r="O695" s="37"/>
      <c r="P695" s="35">
        <v>430</v>
      </c>
      <c r="Q695" s="40">
        <f t="shared" si="19"/>
        <v>0</v>
      </c>
      <c r="R695" s="41"/>
    </row>
    <row r="696" spans="2:20" ht="15.6" x14ac:dyDescent="0.3">
      <c r="B696" s="34">
        <f t="shared" si="17"/>
        <v>2460.5</v>
      </c>
      <c r="C696" s="35">
        <v>1449</v>
      </c>
      <c r="D696" s="34">
        <f t="shared" si="16"/>
        <v>2460.5</v>
      </c>
      <c r="E696" s="36">
        <v>45399</v>
      </c>
      <c r="F696" s="37">
        <v>2463.1999999999998</v>
      </c>
      <c r="G696" s="36">
        <v>45400</v>
      </c>
      <c r="H696" s="38">
        <f t="shared" si="14"/>
        <v>2.6999999999998181</v>
      </c>
      <c r="I696" s="29">
        <f t="shared" si="13"/>
        <v>2</v>
      </c>
      <c r="L696" s="33"/>
      <c r="M696" s="191">
        <v>45464</v>
      </c>
      <c r="N696" s="34">
        <f t="shared" si="18"/>
        <v>430</v>
      </c>
      <c r="O696" s="37"/>
      <c r="P696" s="35">
        <v>420</v>
      </c>
      <c r="Q696" s="40">
        <f t="shared" si="19"/>
        <v>10</v>
      </c>
      <c r="R696" s="41"/>
    </row>
    <row r="697" spans="2:20" ht="15.6" x14ac:dyDescent="0.3">
      <c r="B697" s="34">
        <f t="shared" si="17"/>
        <v>2463.1999999999998</v>
      </c>
      <c r="C697" s="35">
        <v>1453</v>
      </c>
      <c r="D697" s="34">
        <f t="shared" si="16"/>
        <v>2463.1999999999998</v>
      </c>
      <c r="E697" s="36">
        <v>45400</v>
      </c>
      <c r="F697" s="37">
        <v>2469.1999999999998</v>
      </c>
      <c r="G697" s="36">
        <v>45401</v>
      </c>
      <c r="H697" s="38">
        <f t="shared" si="14"/>
        <v>6</v>
      </c>
      <c r="I697" s="29">
        <f t="shared" si="13"/>
        <v>4</v>
      </c>
      <c r="L697" s="33"/>
      <c r="M697" s="191">
        <v>45465</v>
      </c>
      <c r="N697" s="34">
        <f t="shared" si="18"/>
        <v>420</v>
      </c>
      <c r="O697" s="37"/>
      <c r="P697" s="35">
        <v>350</v>
      </c>
      <c r="Q697" s="40">
        <f t="shared" si="19"/>
        <v>70</v>
      </c>
      <c r="R697" s="41"/>
    </row>
    <row r="698" spans="2:20" ht="15.6" x14ac:dyDescent="0.3">
      <c r="B698" s="34">
        <f t="shared" si="17"/>
        <v>2469.1999999999998</v>
      </c>
      <c r="C698" s="35">
        <v>1457</v>
      </c>
      <c r="D698" s="34">
        <f t="shared" si="16"/>
        <v>2469.1999999999998</v>
      </c>
      <c r="E698" s="36">
        <v>45401</v>
      </c>
      <c r="F698" s="37">
        <v>2469.8000000000002</v>
      </c>
      <c r="G698" s="36">
        <v>45402</v>
      </c>
      <c r="H698" s="38">
        <f t="shared" si="14"/>
        <v>0.6000000000003638</v>
      </c>
      <c r="I698" s="29">
        <f t="shared" si="13"/>
        <v>4</v>
      </c>
      <c r="L698" s="33"/>
      <c r="M698" s="191">
        <v>45466</v>
      </c>
      <c r="N698" s="34">
        <f t="shared" si="18"/>
        <v>350</v>
      </c>
      <c r="O698" s="37"/>
      <c r="P698" s="35">
        <v>320</v>
      </c>
      <c r="Q698" s="40">
        <f t="shared" si="19"/>
        <v>30</v>
      </c>
      <c r="R698" s="41"/>
    </row>
    <row r="699" spans="2:20" ht="15.6" x14ac:dyDescent="0.3">
      <c r="B699" s="34">
        <f t="shared" si="17"/>
        <v>2469.8000000000002</v>
      </c>
      <c r="C699" s="35">
        <v>1458</v>
      </c>
      <c r="D699" s="34">
        <f t="shared" si="16"/>
        <v>2469.8000000000002</v>
      </c>
      <c r="E699" s="36">
        <v>45402</v>
      </c>
      <c r="F699" s="37">
        <v>2470</v>
      </c>
      <c r="G699" s="36">
        <v>45403</v>
      </c>
      <c r="H699" s="38">
        <f t="shared" si="14"/>
        <v>0.1999999999998181</v>
      </c>
      <c r="I699" s="29">
        <f t="shared" si="13"/>
        <v>1</v>
      </c>
      <c r="L699" s="33"/>
      <c r="M699" s="191">
        <v>45467</v>
      </c>
      <c r="N699" s="34">
        <f t="shared" si="18"/>
        <v>320</v>
      </c>
      <c r="O699" s="37"/>
      <c r="P699" s="35">
        <v>290</v>
      </c>
      <c r="Q699" s="40">
        <f t="shared" si="19"/>
        <v>30</v>
      </c>
      <c r="R699" s="41"/>
    </row>
    <row r="700" spans="2:20" ht="15.6" x14ac:dyDescent="0.3">
      <c r="B700" s="34">
        <f t="shared" si="17"/>
        <v>2470</v>
      </c>
      <c r="C700" s="35">
        <v>1459</v>
      </c>
      <c r="D700" s="34">
        <f t="shared" si="16"/>
        <v>2470</v>
      </c>
      <c r="E700" s="36">
        <v>45403</v>
      </c>
      <c r="F700" s="37">
        <v>2470.1</v>
      </c>
      <c r="G700" s="36">
        <v>45404</v>
      </c>
      <c r="H700" s="38">
        <f t="shared" si="14"/>
        <v>9.9999999999909051E-2</v>
      </c>
      <c r="I700" s="29">
        <f t="shared" si="13"/>
        <v>1</v>
      </c>
      <c r="L700" s="33"/>
      <c r="M700" s="191">
        <v>45468</v>
      </c>
      <c r="N700" s="34">
        <f t="shared" si="18"/>
        <v>290</v>
      </c>
      <c r="O700" s="37"/>
      <c r="P700" s="35">
        <v>290</v>
      </c>
      <c r="Q700" s="40">
        <f t="shared" si="19"/>
        <v>0</v>
      </c>
      <c r="R700" s="41"/>
    </row>
    <row r="701" spans="2:20" ht="15.6" x14ac:dyDescent="0.3">
      <c r="B701" s="34">
        <f t="shared" si="17"/>
        <v>2470.1</v>
      </c>
      <c r="C701" s="35">
        <v>1467</v>
      </c>
      <c r="D701" s="34">
        <f t="shared" si="16"/>
        <v>2470.1</v>
      </c>
      <c r="E701" s="36">
        <v>45404</v>
      </c>
      <c r="F701" s="37">
        <v>2476.1999999999998</v>
      </c>
      <c r="G701" s="36">
        <v>45405</v>
      </c>
      <c r="H701" s="38">
        <f t="shared" si="14"/>
        <v>6.0999999999999091</v>
      </c>
      <c r="I701" s="29">
        <f t="shared" si="13"/>
        <v>8</v>
      </c>
      <c r="L701" s="33"/>
      <c r="M701" s="191">
        <v>45469</v>
      </c>
      <c r="N701" s="34">
        <f t="shared" si="18"/>
        <v>290</v>
      </c>
      <c r="O701" s="37"/>
      <c r="P701" s="35">
        <v>290</v>
      </c>
      <c r="Q701" s="40">
        <f t="shared" si="19"/>
        <v>0</v>
      </c>
      <c r="R701" s="41"/>
    </row>
    <row r="702" spans="2:20" ht="15.6" x14ac:dyDescent="0.3">
      <c r="B702" s="34">
        <f t="shared" si="17"/>
        <v>2476.1999999999998</v>
      </c>
      <c r="C702" s="35">
        <v>1471</v>
      </c>
      <c r="D702" s="34">
        <f t="shared" si="16"/>
        <v>2476.1999999999998</v>
      </c>
      <c r="E702" s="36">
        <v>45405</v>
      </c>
      <c r="F702" s="37">
        <v>2494.6999999999998</v>
      </c>
      <c r="G702" s="36">
        <v>45406</v>
      </c>
      <c r="H702" s="38">
        <f t="shared" si="14"/>
        <v>18.5</v>
      </c>
      <c r="I702" s="29">
        <f t="shared" si="13"/>
        <v>4</v>
      </c>
      <c r="L702" s="33"/>
      <c r="M702" s="191">
        <v>45470</v>
      </c>
      <c r="N702" s="34">
        <f t="shared" si="18"/>
        <v>290</v>
      </c>
      <c r="O702" s="37"/>
      <c r="P702" s="35">
        <v>290</v>
      </c>
      <c r="Q702" s="40">
        <f t="shared" si="19"/>
        <v>0</v>
      </c>
      <c r="R702" s="41"/>
    </row>
    <row r="703" spans="2:20" ht="15.6" x14ac:dyDescent="0.3">
      <c r="B703" s="34">
        <f t="shared" si="17"/>
        <v>2494.6999999999998</v>
      </c>
      <c r="C703" s="35">
        <v>1475</v>
      </c>
      <c r="D703" s="34">
        <f t="shared" si="16"/>
        <v>2494.6999999999998</v>
      </c>
      <c r="E703" s="36">
        <v>45406</v>
      </c>
      <c r="F703" s="37">
        <v>2503</v>
      </c>
      <c r="G703" s="36">
        <v>45407</v>
      </c>
      <c r="H703" s="38">
        <f t="shared" si="14"/>
        <v>8.3000000000001819</v>
      </c>
      <c r="I703" s="29">
        <f t="shared" si="13"/>
        <v>4</v>
      </c>
      <c r="L703" s="33"/>
      <c r="M703" s="191">
        <v>45471</v>
      </c>
      <c r="N703" s="34">
        <f t="shared" si="18"/>
        <v>290</v>
      </c>
      <c r="O703" s="37"/>
      <c r="P703" s="35">
        <v>290</v>
      </c>
      <c r="Q703" s="40">
        <f t="shared" si="19"/>
        <v>0</v>
      </c>
      <c r="R703" s="41"/>
    </row>
    <row r="704" spans="2:20" ht="15.6" x14ac:dyDescent="0.3">
      <c r="B704" s="34">
        <f t="shared" si="17"/>
        <v>2503</v>
      </c>
      <c r="C704" s="35">
        <v>1479</v>
      </c>
      <c r="D704" s="34">
        <f t="shared" si="16"/>
        <v>2503</v>
      </c>
      <c r="E704" s="36">
        <v>45407</v>
      </c>
      <c r="F704" s="37">
        <v>2515.3000000000002</v>
      </c>
      <c r="G704" s="36">
        <v>45408</v>
      </c>
      <c r="H704" s="38">
        <f t="shared" si="14"/>
        <v>12.300000000000182</v>
      </c>
      <c r="I704" s="29">
        <f t="shared" si="13"/>
        <v>4</v>
      </c>
      <c r="L704" s="33"/>
      <c r="M704" s="191">
        <v>45472</v>
      </c>
      <c r="N704" s="34">
        <f t="shared" si="18"/>
        <v>290</v>
      </c>
      <c r="O704" s="37"/>
      <c r="P704" s="35">
        <v>290</v>
      </c>
      <c r="Q704" s="40">
        <f t="shared" si="19"/>
        <v>0</v>
      </c>
      <c r="R704" s="41"/>
      <c r="T704" t="s">
        <v>1177</v>
      </c>
    </row>
    <row r="705" spans="2:20" ht="15.6" x14ac:dyDescent="0.3">
      <c r="B705" s="34">
        <f t="shared" si="17"/>
        <v>2515.3000000000002</v>
      </c>
      <c r="C705" s="35">
        <v>1480</v>
      </c>
      <c r="D705" s="34">
        <f t="shared" si="16"/>
        <v>2515.3000000000002</v>
      </c>
      <c r="E705" s="36">
        <v>45408</v>
      </c>
      <c r="F705" s="37">
        <v>2517.5</v>
      </c>
      <c r="G705" s="36">
        <v>45409</v>
      </c>
      <c r="H705" s="38">
        <f t="shared" si="14"/>
        <v>2.1999999999998181</v>
      </c>
      <c r="I705" s="29">
        <f t="shared" ref="I705:I884" si="20">C705-C704</f>
        <v>1</v>
      </c>
      <c r="L705" s="33"/>
      <c r="M705" s="191">
        <v>45473</v>
      </c>
      <c r="N705" s="34">
        <f t="shared" si="18"/>
        <v>290</v>
      </c>
      <c r="O705" s="37"/>
      <c r="P705" s="35">
        <v>280</v>
      </c>
      <c r="Q705" s="40">
        <f t="shared" si="19"/>
        <v>10</v>
      </c>
      <c r="R705" s="41"/>
      <c r="T705">
        <f>SUM(Q615:Q705)</f>
        <v>2470</v>
      </c>
    </row>
    <row r="706" spans="2:20" ht="15.6" x14ac:dyDescent="0.3">
      <c r="B706" s="34">
        <f t="shared" si="17"/>
        <v>2517.5</v>
      </c>
      <c r="C706" s="35">
        <v>1481</v>
      </c>
      <c r="D706" s="34">
        <f t="shared" si="16"/>
        <v>2517.5</v>
      </c>
      <c r="E706" s="36">
        <v>45409</v>
      </c>
      <c r="F706" s="37">
        <v>2517.9</v>
      </c>
      <c r="G706" s="36">
        <v>45410</v>
      </c>
      <c r="H706" s="38">
        <f t="shared" si="14"/>
        <v>0.40000000000009095</v>
      </c>
      <c r="I706" s="29">
        <f t="shared" si="20"/>
        <v>1</v>
      </c>
      <c r="L706" s="33"/>
      <c r="M706" s="191">
        <v>45474</v>
      </c>
      <c r="N706" s="34">
        <f t="shared" si="18"/>
        <v>280</v>
      </c>
      <c r="O706" s="37"/>
      <c r="P706" s="35">
        <v>270</v>
      </c>
      <c r="Q706" s="40">
        <f t="shared" si="19"/>
        <v>10</v>
      </c>
      <c r="R706" s="41"/>
    </row>
    <row r="707" spans="2:20" ht="15.6" x14ac:dyDescent="0.3">
      <c r="B707" s="34">
        <f t="shared" si="17"/>
        <v>2517.9</v>
      </c>
      <c r="C707" s="35">
        <v>1483</v>
      </c>
      <c r="D707" s="34">
        <f t="shared" si="16"/>
        <v>2517.9</v>
      </c>
      <c r="E707" s="36">
        <v>45410</v>
      </c>
      <c r="F707" s="37">
        <v>2525.8000000000002</v>
      </c>
      <c r="G707" s="36">
        <v>45411</v>
      </c>
      <c r="H707" s="38">
        <f t="shared" si="14"/>
        <v>7.9000000000000909</v>
      </c>
      <c r="I707" s="29">
        <f t="shared" si="20"/>
        <v>2</v>
      </c>
      <c r="L707" s="33"/>
      <c r="M707" s="191">
        <v>45475</v>
      </c>
      <c r="N707" s="34">
        <f t="shared" si="18"/>
        <v>270</v>
      </c>
      <c r="O707" s="37"/>
      <c r="P707" s="35">
        <v>260</v>
      </c>
      <c r="Q707" s="40">
        <f t="shared" si="19"/>
        <v>10</v>
      </c>
      <c r="R707" s="41"/>
    </row>
    <row r="708" spans="2:20" ht="15.6" x14ac:dyDescent="0.3">
      <c r="B708" s="34">
        <f t="shared" si="17"/>
        <v>2525.8000000000002</v>
      </c>
      <c r="C708" s="35">
        <v>1484</v>
      </c>
      <c r="D708" s="34">
        <f t="shared" si="16"/>
        <v>2525.8000000000002</v>
      </c>
      <c r="E708" s="36">
        <v>45411</v>
      </c>
      <c r="F708" s="37">
        <v>2527.1</v>
      </c>
      <c r="G708" s="36">
        <v>45412</v>
      </c>
      <c r="H708" s="38">
        <f t="shared" si="14"/>
        <v>1.2999999999997272</v>
      </c>
      <c r="I708" s="29">
        <f t="shared" si="20"/>
        <v>1</v>
      </c>
      <c r="L708" s="33"/>
      <c r="M708" s="191">
        <v>45476</v>
      </c>
      <c r="N708" s="34">
        <f t="shared" si="18"/>
        <v>260</v>
      </c>
      <c r="O708" s="37"/>
      <c r="P708" s="35">
        <v>230</v>
      </c>
      <c r="Q708" s="40">
        <f t="shared" si="19"/>
        <v>30</v>
      </c>
      <c r="R708" s="41"/>
    </row>
    <row r="709" spans="2:20" ht="15.6" x14ac:dyDescent="0.3">
      <c r="B709" s="34">
        <f t="shared" si="17"/>
        <v>2527.1</v>
      </c>
      <c r="C709" s="35">
        <v>1485</v>
      </c>
      <c r="D709" s="34">
        <f t="shared" si="16"/>
        <v>2527.1</v>
      </c>
      <c r="E709" s="36">
        <v>45412</v>
      </c>
      <c r="F709" s="37">
        <v>2527.6</v>
      </c>
      <c r="G709" s="36">
        <v>45413</v>
      </c>
      <c r="H709" s="38">
        <f t="shared" si="14"/>
        <v>0.5</v>
      </c>
      <c r="I709" s="29">
        <f t="shared" si="20"/>
        <v>1</v>
      </c>
      <c r="L709" s="33"/>
      <c r="M709" s="191">
        <v>45477</v>
      </c>
      <c r="N709" s="34">
        <f t="shared" si="18"/>
        <v>230</v>
      </c>
      <c r="O709" s="37">
        <v>300</v>
      </c>
      <c r="P709" s="35">
        <v>490</v>
      </c>
      <c r="Q709" s="40">
        <f t="shared" si="19"/>
        <v>40</v>
      </c>
      <c r="R709" s="41"/>
    </row>
    <row r="710" spans="2:20" ht="15.6" x14ac:dyDescent="0.3">
      <c r="B710" s="34">
        <f t="shared" si="17"/>
        <v>2527.6</v>
      </c>
      <c r="C710" s="35">
        <v>1487</v>
      </c>
      <c r="D710" s="34">
        <f t="shared" si="16"/>
        <v>2527.6</v>
      </c>
      <c r="E710" s="36">
        <v>45413</v>
      </c>
      <c r="F710" s="37">
        <v>2540.1999999999998</v>
      </c>
      <c r="G710" s="36">
        <v>45414</v>
      </c>
      <c r="H710" s="38">
        <f t="shared" si="14"/>
        <v>12.599999999999909</v>
      </c>
      <c r="I710" s="29">
        <f t="shared" si="20"/>
        <v>2</v>
      </c>
      <c r="L710" s="33"/>
      <c r="M710" s="191">
        <v>45478</v>
      </c>
      <c r="N710" s="34">
        <f t="shared" si="18"/>
        <v>490</v>
      </c>
      <c r="O710" s="37"/>
      <c r="P710" s="35">
        <v>380</v>
      </c>
      <c r="Q710" s="40">
        <f t="shared" si="19"/>
        <v>110</v>
      </c>
      <c r="R710" s="41"/>
    </row>
    <row r="711" spans="2:20" ht="15.6" x14ac:dyDescent="0.3">
      <c r="B711" s="34">
        <f t="shared" si="17"/>
        <v>2540.1999999999998</v>
      </c>
      <c r="C711" s="35">
        <v>1487</v>
      </c>
      <c r="D711" s="34">
        <f t="shared" si="16"/>
        <v>2540.1999999999998</v>
      </c>
      <c r="E711" s="36">
        <v>45414</v>
      </c>
      <c r="F711" s="37">
        <v>2541.8000000000002</v>
      </c>
      <c r="G711" s="36">
        <v>45415</v>
      </c>
      <c r="H711" s="38">
        <f t="shared" si="14"/>
        <v>1.6000000000003638</v>
      </c>
      <c r="I711" s="29">
        <f t="shared" si="20"/>
        <v>0</v>
      </c>
      <c r="L711" s="33"/>
      <c r="M711" s="191">
        <v>45479</v>
      </c>
      <c r="N711" s="34">
        <f t="shared" si="18"/>
        <v>380</v>
      </c>
      <c r="O711" s="37"/>
      <c r="P711" s="35">
        <v>340</v>
      </c>
      <c r="Q711" s="40">
        <f t="shared" si="19"/>
        <v>40</v>
      </c>
      <c r="R711" s="41"/>
    </row>
    <row r="712" spans="2:20" ht="15.6" x14ac:dyDescent="0.3">
      <c r="B712" s="34">
        <f t="shared" si="17"/>
        <v>2541.8000000000002</v>
      </c>
      <c r="C712" s="35">
        <v>1488</v>
      </c>
      <c r="D712" s="34">
        <f t="shared" si="16"/>
        <v>2541.8000000000002</v>
      </c>
      <c r="E712" s="36">
        <v>45415</v>
      </c>
      <c r="F712" s="37">
        <v>2542.1</v>
      </c>
      <c r="G712" s="36">
        <v>45416</v>
      </c>
      <c r="H712" s="38">
        <f t="shared" si="14"/>
        <v>0.29999999999972715</v>
      </c>
      <c r="I712" s="29">
        <f t="shared" si="20"/>
        <v>1</v>
      </c>
      <c r="L712" s="33"/>
      <c r="M712" s="191">
        <v>45480</v>
      </c>
      <c r="N712" s="34">
        <f t="shared" si="18"/>
        <v>340</v>
      </c>
      <c r="O712" s="37"/>
      <c r="P712" s="35">
        <v>340</v>
      </c>
      <c r="Q712" s="40">
        <f t="shared" si="19"/>
        <v>0</v>
      </c>
      <c r="R712" s="41"/>
    </row>
    <row r="713" spans="2:20" ht="15.6" x14ac:dyDescent="0.3">
      <c r="B713" s="34">
        <f t="shared" si="17"/>
        <v>2542.1</v>
      </c>
      <c r="C713" s="35">
        <v>1488</v>
      </c>
      <c r="D713" s="34">
        <f t="shared" si="16"/>
        <v>2542.1</v>
      </c>
      <c r="E713" s="36">
        <v>45416</v>
      </c>
      <c r="F713" s="37">
        <v>2542.1</v>
      </c>
      <c r="G713" s="36">
        <v>45417</v>
      </c>
      <c r="H713" s="38">
        <f t="shared" si="14"/>
        <v>0</v>
      </c>
      <c r="I713" s="29">
        <f t="shared" si="20"/>
        <v>0</v>
      </c>
      <c r="L713" s="33"/>
      <c r="M713" s="191">
        <v>45481</v>
      </c>
      <c r="N713" s="34">
        <f t="shared" si="18"/>
        <v>340</v>
      </c>
      <c r="O713" s="37"/>
      <c r="P713" s="35">
        <v>340</v>
      </c>
      <c r="Q713" s="40">
        <f t="shared" si="19"/>
        <v>0</v>
      </c>
      <c r="R713" s="41"/>
    </row>
    <row r="714" spans="2:20" ht="15.6" x14ac:dyDescent="0.3">
      <c r="B714" s="34">
        <f t="shared" si="17"/>
        <v>2542.1</v>
      </c>
      <c r="C714" s="35">
        <v>1489</v>
      </c>
      <c r="D714" s="34">
        <f t="shared" si="16"/>
        <v>2542.1</v>
      </c>
      <c r="E714" s="36">
        <v>45417</v>
      </c>
      <c r="F714" s="37">
        <v>2543</v>
      </c>
      <c r="G714" s="36">
        <v>45418</v>
      </c>
      <c r="H714" s="38">
        <f t="shared" si="14"/>
        <v>0.90000000000009095</v>
      </c>
      <c r="I714" s="29">
        <f t="shared" si="20"/>
        <v>1</v>
      </c>
      <c r="L714" s="33"/>
      <c r="M714" s="191">
        <v>45482</v>
      </c>
      <c r="N714" s="34">
        <f t="shared" si="18"/>
        <v>340</v>
      </c>
      <c r="O714" s="37"/>
      <c r="P714" s="35">
        <v>340</v>
      </c>
      <c r="Q714" s="40">
        <f t="shared" si="19"/>
        <v>0</v>
      </c>
      <c r="R714" s="41"/>
    </row>
    <row r="715" spans="2:20" ht="15.6" x14ac:dyDescent="0.3">
      <c r="B715" s="34">
        <f t="shared" si="17"/>
        <v>2543</v>
      </c>
      <c r="C715" s="35">
        <v>1489</v>
      </c>
      <c r="D715" s="34">
        <f t="shared" si="16"/>
        <v>2543</v>
      </c>
      <c r="E715" s="36">
        <v>45418</v>
      </c>
      <c r="F715" s="37">
        <v>2543</v>
      </c>
      <c r="G715" s="36">
        <v>45419</v>
      </c>
      <c r="H715" s="38">
        <f t="shared" si="14"/>
        <v>0</v>
      </c>
      <c r="I715" s="29">
        <f t="shared" si="20"/>
        <v>0</v>
      </c>
      <c r="L715" s="33"/>
      <c r="M715" s="191">
        <v>45483</v>
      </c>
      <c r="N715" s="34">
        <f t="shared" si="18"/>
        <v>340</v>
      </c>
      <c r="O715" s="37"/>
      <c r="P715" s="35">
        <v>330</v>
      </c>
      <c r="Q715" s="40">
        <f t="shared" si="19"/>
        <v>10</v>
      </c>
      <c r="R715" s="41"/>
    </row>
    <row r="716" spans="2:20" ht="15.6" x14ac:dyDescent="0.3">
      <c r="B716" s="34">
        <f t="shared" si="17"/>
        <v>2543</v>
      </c>
      <c r="C716" s="35">
        <v>1491</v>
      </c>
      <c r="D716" s="34">
        <f t="shared" si="16"/>
        <v>2543</v>
      </c>
      <c r="E716" s="36">
        <v>45419</v>
      </c>
      <c r="F716" s="37">
        <v>2543.1</v>
      </c>
      <c r="G716" s="36">
        <v>45420</v>
      </c>
      <c r="H716" s="38">
        <f t="shared" si="14"/>
        <v>9.9999999999909051E-2</v>
      </c>
      <c r="I716" s="29">
        <f t="shared" si="20"/>
        <v>2</v>
      </c>
      <c r="L716" s="33"/>
      <c r="M716" s="191">
        <v>45484</v>
      </c>
      <c r="N716" s="34">
        <f t="shared" si="18"/>
        <v>330</v>
      </c>
      <c r="O716" s="37"/>
      <c r="P716" s="35">
        <v>330</v>
      </c>
      <c r="Q716" s="40">
        <f t="shared" si="19"/>
        <v>0</v>
      </c>
      <c r="R716" s="41"/>
    </row>
    <row r="717" spans="2:20" ht="15.6" x14ac:dyDescent="0.3">
      <c r="B717" s="34">
        <f t="shared" si="17"/>
        <v>2543.1</v>
      </c>
      <c r="C717" s="35">
        <v>1495</v>
      </c>
      <c r="D717" s="34">
        <f t="shared" si="16"/>
        <v>2543.1</v>
      </c>
      <c r="E717" s="36">
        <v>45420</v>
      </c>
      <c r="F717" s="37">
        <v>2549.6999999999998</v>
      </c>
      <c r="G717" s="36">
        <v>45421</v>
      </c>
      <c r="H717" s="38">
        <f t="shared" si="14"/>
        <v>6.5999999999999091</v>
      </c>
      <c r="I717" s="29">
        <f t="shared" si="20"/>
        <v>4</v>
      </c>
      <c r="L717" s="33"/>
      <c r="M717" s="191">
        <v>45485</v>
      </c>
      <c r="N717" s="34">
        <f t="shared" si="18"/>
        <v>330</v>
      </c>
      <c r="O717" s="37"/>
      <c r="P717" s="35">
        <v>330</v>
      </c>
      <c r="Q717" s="40">
        <f t="shared" si="19"/>
        <v>0</v>
      </c>
      <c r="R717" s="41"/>
    </row>
    <row r="718" spans="2:20" ht="15.6" x14ac:dyDescent="0.3">
      <c r="B718" s="34">
        <f t="shared" si="17"/>
        <v>2549.6999999999998</v>
      </c>
      <c r="C718" s="35">
        <v>1495</v>
      </c>
      <c r="D718" s="34">
        <f t="shared" si="16"/>
        <v>2549.6999999999998</v>
      </c>
      <c r="E718" s="36">
        <v>45421</v>
      </c>
      <c r="F718" s="37">
        <v>2549.6999999999998</v>
      </c>
      <c r="G718" s="36">
        <v>45422</v>
      </c>
      <c r="H718" s="38">
        <f t="shared" si="14"/>
        <v>0</v>
      </c>
      <c r="I718" s="29">
        <f t="shared" si="20"/>
        <v>0</v>
      </c>
      <c r="L718" s="33"/>
      <c r="M718" s="191">
        <v>45486</v>
      </c>
      <c r="N718" s="34">
        <f t="shared" si="18"/>
        <v>330</v>
      </c>
      <c r="O718" s="37"/>
      <c r="P718" s="35">
        <v>300</v>
      </c>
      <c r="Q718" s="40">
        <f t="shared" si="19"/>
        <v>30</v>
      </c>
      <c r="R718" s="41"/>
    </row>
    <row r="719" spans="2:20" ht="15.6" x14ac:dyDescent="0.3">
      <c r="B719" s="34">
        <f t="shared" si="17"/>
        <v>2549.6999999999998</v>
      </c>
      <c r="C719" s="35">
        <v>1496</v>
      </c>
      <c r="D719" s="34">
        <f t="shared" si="16"/>
        <v>2549.6999999999998</v>
      </c>
      <c r="E719" s="36">
        <v>45422</v>
      </c>
      <c r="F719" s="37">
        <v>2549.9</v>
      </c>
      <c r="G719" s="36">
        <v>45423</v>
      </c>
      <c r="H719" s="38">
        <f t="shared" si="14"/>
        <v>0.20000000000027285</v>
      </c>
      <c r="I719" s="29">
        <f t="shared" si="20"/>
        <v>1</v>
      </c>
      <c r="L719" s="33"/>
      <c r="M719" s="191">
        <v>45487</v>
      </c>
      <c r="N719" s="34">
        <f t="shared" si="18"/>
        <v>300</v>
      </c>
      <c r="O719" s="37"/>
      <c r="P719" s="35">
        <v>300</v>
      </c>
      <c r="Q719" s="40">
        <f t="shared" si="19"/>
        <v>0</v>
      </c>
      <c r="R719" s="41"/>
    </row>
    <row r="720" spans="2:20" ht="15.6" x14ac:dyDescent="0.3">
      <c r="B720" s="34">
        <f t="shared" si="17"/>
        <v>2549.9</v>
      </c>
      <c r="C720" s="35">
        <v>1497</v>
      </c>
      <c r="D720" s="34">
        <f t="shared" si="16"/>
        <v>2549.9</v>
      </c>
      <c r="E720" s="36">
        <v>45423</v>
      </c>
      <c r="F720" s="37">
        <v>2549.9</v>
      </c>
      <c r="G720" s="36">
        <v>45424</v>
      </c>
      <c r="H720" s="38">
        <f t="shared" si="14"/>
        <v>0</v>
      </c>
      <c r="I720" s="29">
        <f t="shared" si="20"/>
        <v>1</v>
      </c>
      <c r="L720" s="33"/>
      <c r="M720" s="191">
        <v>45488</v>
      </c>
      <c r="N720" s="34">
        <f t="shared" si="18"/>
        <v>300</v>
      </c>
      <c r="O720" s="37"/>
      <c r="P720" s="35">
        <v>270</v>
      </c>
      <c r="Q720" s="40">
        <f t="shared" si="19"/>
        <v>30</v>
      </c>
      <c r="R720" s="41"/>
    </row>
    <row r="721" spans="2:21" ht="15.6" x14ac:dyDescent="0.3">
      <c r="B721" s="34">
        <f t="shared" si="17"/>
        <v>2549.9</v>
      </c>
      <c r="C721" s="35">
        <v>1501</v>
      </c>
      <c r="D721" s="34">
        <f t="shared" si="16"/>
        <v>2549.9</v>
      </c>
      <c r="E721" s="36">
        <v>45424</v>
      </c>
      <c r="F721" s="37">
        <v>2552.6</v>
      </c>
      <c r="G721" s="36">
        <v>45425</v>
      </c>
      <c r="H721" s="38">
        <f t="shared" si="14"/>
        <v>2.6999999999998181</v>
      </c>
      <c r="I721" s="29">
        <f t="shared" si="20"/>
        <v>4</v>
      </c>
      <c r="L721" s="33"/>
      <c r="M721" s="191">
        <v>45489</v>
      </c>
      <c r="N721" s="34">
        <f t="shared" si="18"/>
        <v>270</v>
      </c>
      <c r="O721" s="37"/>
      <c r="P721" s="35">
        <v>200</v>
      </c>
      <c r="Q721" s="40">
        <f t="shared" si="19"/>
        <v>70</v>
      </c>
      <c r="R721" s="41"/>
    </row>
    <row r="722" spans="2:21" ht="15.6" x14ac:dyDescent="0.3">
      <c r="B722" s="34">
        <f t="shared" si="17"/>
        <v>2552.6</v>
      </c>
      <c r="C722" s="35">
        <v>1504</v>
      </c>
      <c r="D722" s="34">
        <f t="shared" si="16"/>
        <v>2552.6</v>
      </c>
      <c r="E722" s="36">
        <v>45425</v>
      </c>
      <c r="F722" s="37">
        <v>2564.5</v>
      </c>
      <c r="G722" s="36">
        <v>45426</v>
      </c>
      <c r="H722" s="38">
        <f t="shared" si="14"/>
        <v>11.900000000000091</v>
      </c>
      <c r="I722" s="29">
        <f t="shared" si="20"/>
        <v>3</v>
      </c>
      <c r="L722" s="33"/>
      <c r="M722" s="191">
        <v>45490</v>
      </c>
      <c r="N722" s="34">
        <f t="shared" si="18"/>
        <v>200</v>
      </c>
      <c r="O722" s="37"/>
      <c r="P722" s="35">
        <v>110</v>
      </c>
      <c r="Q722" s="40">
        <f t="shared" si="19"/>
        <v>90</v>
      </c>
      <c r="R722" s="41"/>
    </row>
    <row r="723" spans="2:21" ht="15.6" x14ac:dyDescent="0.3">
      <c r="B723" s="34">
        <f t="shared" si="17"/>
        <v>2564.5</v>
      </c>
      <c r="C723" s="35">
        <v>1507</v>
      </c>
      <c r="D723" s="34">
        <f t="shared" si="16"/>
        <v>2564.5</v>
      </c>
      <c r="E723" s="36">
        <v>45426</v>
      </c>
      <c r="F723" s="37">
        <v>2569.6999999999998</v>
      </c>
      <c r="G723" s="36">
        <v>45427</v>
      </c>
      <c r="H723" s="38">
        <f t="shared" si="14"/>
        <v>5.1999999999998181</v>
      </c>
      <c r="I723" s="29">
        <f t="shared" si="20"/>
        <v>3</v>
      </c>
      <c r="L723" s="33"/>
      <c r="M723" s="191">
        <v>45491</v>
      </c>
      <c r="N723" s="34">
        <f t="shared" si="18"/>
        <v>110</v>
      </c>
      <c r="O723" s="37">
        <v>360</v>
      </c>
      <c r="P723" s="35">
        <v>440</v>
      </c>
      <c r="Q723" s="40">
        <f t="shared" si="19"/>
        <v>30</v>
      </c>
      <c r="R723" s="41"/>
      <c r="S723" t="s">
        <v>1156</v>
      </c>
    </row>
    <row r="724" spans="2:21" ht="15.6" x14ac:dyDescent="0.3">
      <c r="B724" s="34">
        <f t="shared" si="17"/>
        <v>2569.6999999999998</v>
      </c>
      <c r="C724" s="35">
        <v>1511</v>
      </c>
      <c r="D724" s="34">
        <f t="shared" si="16"/>
        <v>2569.6999999999998</v>
      </c>
      <c r="E724" s="36">
        <v>45427</v>
      </c>
      <c r="F724" s="37">
        <v>2574.4</v>
      </c>
      <c r="G724" s="36">
        <v>45428</v>
      </c>
      <c r="H724" s="38">
        <f t="shared" si="14"/>
        <v>4.7000000000002728</v>
      </c>
      <c r="I724" s="29">
        <f t="shared" si="20"/>
        <v>4</v>
      </c>
      <c r="L724" s="33"/>
      <c r="M724" s="191">
        <v>45492</v>
      </c>
      <c r="N724" s="34">
        <f t="shared" si="18"/>
        <v>440</v>
      </c>
      <c r="O724" s="37"/>
      <c r="P724" s="35">
        <v>440</v>
      </c>
      <c r="Q724" s="40">
        <f t="shared" si="19"/>
        <v>0</v>
      </c>
      <c r="R724" s="41"/>
    </row>
    <row r="725" spans="2:21" ht="15.6" x14ac:dyDescent="0.3">
      <c r="B725" s="34">
        <f t="shared" si="17"/>
        <v>2574.4</v>
      </c>
      <c r="C725" s="35">
        <v>1514</v>
      </c>
      <c r="D725" s="34">
        <f t="shared" si="16"/>
        <v>2574.4</v>
      </c>
      <c r="E725" s="36">
        <v>45428</v>
      </c>
      <c r="F725" s="37">
        <v>2577.4</v>
      </c>
      <c r="G725" s="36">
        <v>45429</v>
      </c>
      <c r="H725" s="38">
        <f t="shared" si="14"/>
        <v>3</v>
      </c>
      <c r="I725" s="29">
        <f t="shared" si="20"/>
        <v>3</v>
      </c>
      <c r="L725" s="33"/>
      <c r="M725" s="191">
        <v>45493</v>
      </c>
      <c r="N725" s="34">
        <f t="shared" si="18"/>
        <v>440</v>
      </c>
      <c r="O725" s="37"/>
      <c r="P725" s="35">
        <v>430</v>
      </c>
      <c r="Q725" s="40">
        <f t="shared" si="19"/>
        <v>10</v>
      </c>
      <c r="R725" s="41"/>
    </row>
    <row r="726" spans="2:21" ht="15.6" x14ac:dyDescent="0.3">
      <c r="B726" s="34">
        <f t="shared" si="17"/>
        <v>2577.4</v>
      </c>
      <c r="C726" s="35">
        <v>1516</v>
      </c>
      <c r="D726" s="34">
        <f t="shared" si="16"/>
        <v>2577.4</v>
      </c>
      <c r="E726" s="36">
        <v>45429</v>
      </c>
      <c r="F726" s="37">
        <v>2583.1</v>
      </c>
      <c r="G726" s="36">
        <v>45430</v>
      </c>
      <c r="H726" s="38">
        <f t="shared" si="14"/>
        <v>5.6999999999998181</v>
      </c>
      <c r="I726" s="29">
        <f t="shared" si="20"/>
        <v>2</v>
      </c>
      <c r="L726" s="33"/>
      <c r="M726" s="191">
        <v>45494</v>
      </c>
      <c r="N726" s="34">
        <f t="shared" si="18"/>
        <v>430</v>
      </c>
      <c r="O726" s="37"/>
      <c r="P726" s="35">
        <v>430</v>
      </c>
      <c r="Q726" s="40">
        <f t="shared" si="19"/>
        <v>0</v>
      </c>
      <c r="R726" s="41"/>
    </row>
    <row r="727" spans="2:21" ht="15.6" x14ac:dyDescent="0.3">
      <c r="B727" s="34">
        <f t="shared" si="17"/>
        <v>2583.1</v>
      </c>
      <c r="C727" s="35">
        <v>1518</v>
      </c>
      <c r="D727" s="34">
        <f t="shared" si="16"/>
        <v>2583.1</v>
      </c>
      <c r="E727" s="36">
        <v>45430</v>
      </c>
      <c r="F727" s="37">
        <v>2592.6999999999998</v>
      </c>
      <c r="G727" s="36">
        <v>45431</v>
      </c>
      <c r="H727" s="38">
        <f t="shared" si="14"/>
        <v>9.5999999999999091</v>
      </c>
      <c r="I727" s="29">
        <f t="shared" si="20"/>
        <v>2</v>
      </c>
      <c r="L727" s="33"/>
      <c r="M727" s="191">
        <v>45495</v>
      </c>
      <c r="N727" s="34">
        <f t="shared" si="18"/>
        <v>430</v>
      </c>
      <c r="O727" s="37"/>
      <c r="P727" s="35">
        <v>420</v>
      </c>
      <c r="Q727" s="40">
        <f t="shared" si="19"/>
        <v>10</v>
      </c>
      <c r="R727" s="41"/>
    </row>
    <row r="728" spans="2:21" ht="15.6" x14ac:dyDescent="0.3">
      <c r="B728" s="34">
        <f t="shared" si="17"/>
        <v>2592.6999999999998</v>
      </c>
      <c r="C728" s="35">
        <v>1523</v>
      </c>
      <c r="D728" s="34">
        <f t="shared" si="16"/>
        <v>2592.6999999999998</v>
      </c>
      <c r="E728" s="36">
        <v>45431</v>
      </c>
      <c r="F728" s="37">
        <v>2605.6999999999998</v>
      </c>
      <c r="G728" s="36">
        <v>45432</v>
      </c>
      <c r="H728" s="38">
        <f t="shared" si="14"/>
        <v>13</v>
      </c>
      <c r="I728" s="29">
        <f t="shared" si="20"/>
        <v>5</v>
      </c>
      <c r="L728" s="33"/>
      <c r="M728" s="191">
        <v>45496</v>
      </c>
      <c r="N728" s="34">
        <f t="shared" si="18"/>
        <v>420</v>
      </c>
      <c r="O728" s="37"/>
      <c r="P728" s="35">
        <v>420</v>
      </c>
      <c r="Q728" s="40">
        <f t="shared" si="19"/>
        <v>0</v>
      </c>
      <c r="R728" s="41"/>
    </row>
    <row r="729" spans="2:21" ht="15.6" x14ac:dyDescent="0.3">
      <c r="B729" s="34">
        <f t="shared" si="17"/>
        <v>2605.6999999999998</v>
      </c>
      <c r="C729" s="35">
        <v>1526</v>
      </c>
      <c r="D729" s="34">
        <f t="shared" si="16"/>
        <v>2605.6999999999998</v>
      </c>
      <c r="E729" s="36">
        <v>45432</v>
      </c>
      <c r="F729" s="37">
        <v>2608.4</v>
      </c>
      <c r="G729" s="36">
        <v>45433</v>
      </c>
      <c r="H729" s="38">
        <f t="shared" si="14"/>
        <v>2.7000000000002728</v>
      </c>
      <c r="I729" s="29">
        <f t="shared" si="20"/>
        <v>3</v>
      </c>
      <c r="L729" s="33"/>
      <c r="M729" s="191">
        <v>45497</v>
      </c>
      <c r="N729" s="34">
        <f t="shared" si="18"/>
        <v>420</v>
      </c>
      <c r="O729" s="37"/>
      <c r="P729" s="35">
        <v>410</v>
      </c>
      <c r="Q729" s="40">
        <f t="shared" si="19"/>
        <v>10</v>
      </c>
      <c r="R729" s="41"/>
      <c r="T729" s="48">
        <f>SUM(H719:H728)</f>
        <v>56</v>
      </c>
      <c r="U729" s="48">
        <f>SUM(Q654:Q663)</f>
        <v>350</v>
      </c>
    </row>
    <row r="730" spans="2:21" ht="15.6" x14ac:dyDescent="0.3">
      <c r="B730" s="34">
        <f t="shared" si="17"/>
        <v>2608.4</v>
      </c>
      <c r="C730" s="35">
        <v>1528</v>
      </c>
      <c r="D730" s="34">
        <f t="shared" si="16"/>
        <v>2608.4</v>
      </c>
      <c r="E730" s="36">
        <v>45433</v>
      </c>
      <c r="F730" s="37">
        <v>2620.5</v>
      </c>
      <c r="G730" s="36">
        <v>45434</v>
      </c>
      <c r="H730" s="38">
        <f t="shared" si="14"/>
        <v>12.099999999999909</v>
      </c>
      <c r="I730" s="29">
        <f t="shared" si="20"/>
        <v>2</v>
      </c>
      <c r="L730" s="33"/>
      <c r="M730" s="191">
        <v>45498</v>
      </c>
      <c r="N730" s="34">
        <f t="shared" si="18"/>
        <v>410</v>
      </c>
      <c r="O730" s="37"/>
      <c r="P730" s="35">
        <v>340</v>
      </c>
      <c r="Q730" s="40">
        <f t="shared" si="19"/>
        <v>70</v>
      </c>
      <c r="R730" s="41"/>
    </row>
    <row r="731" spans="2:21" ht="15.6" x14ac:dyDescent="0.3">
      <c r="B731" s="34">
        <f t="shared" si="17"/>
        <v>2620.5</v>
      </c>
      <c r="C731" s="35">
        <v>1529</v>
      </c>
      <c r="D731" s="34">
        <f t="shared" si="16"/>
        <v>2620.5</v>
      </c>
      <c r="E731" s="36">
        <v>45434</v>
      </c>
      <c r="F731" s="37">
        <v>2620.6</v>
      </c>
      <c r="G731" s="36">
        <v>45435</v>
      </c>
      <c r="H731" s="38">
        <f t="shared" si="14"/>
        <v>9.9999999999909051E-2</v>
      </c>
      <c r="I731" s="29">
        <f t="shared" si="20"/>
        <v>1</v>
      </c>
      <c r="L731" s="33"/>
      <c r="M731" s="191">
        <v>45499</v>
      </c>
      <c r="N731" s="34">
        <f t="shared" si="18"/>
        <v>340</v>
      </c>
      <c r="O731" s="37"/>
      <c r="P731" s="35">
        <v>280</v>
      </c>
      <c r="Q731" s="40">
        <f t="shared" si="19"/>
        <v>60</v>
      </c>
      <c r="R731" s="41"/>
      <c r="T731" s="48">
        <f>SUM(H720:H729)</f>
        <v>58.5</v>
      </c>
      <c r="U731" s="48">
        <f>SUM(Q655:Q664)</f>
        <v>370</v>
      </c>
    </row>
    <row r="732" spans="2:21" ht="15.6" x14ac:dyDescent="0.3">
      <c r="B732" s="34">
        <f t="shared" si="17"/>
        <v>2620.6</v>
      </c>
      <c r="C732" s="35">
        <v>1533</v>
      </c>
      <c r="D732" s="34">
        <f t="shared" si="16"/>
        <v>2620.6</v>
      </c>
      <c r="E732" s="36">
        <v>45435</v>
      </c>
      <c r="F732" s="37">
        <v>2623.2</v>
      </c>
      <c r="G732" s="36">
        <v>45436</v>
      </c>
      <c r="H732" s="38">
        <f t="shared" si="14"/>
        <v>2.5999999999999091</v>
      </c>
      <c r="I732" s="29">
        <f t="shared" si="20"/>
        <v>4</v>
      </c>
      <c r="L732" s="33"/>
      <c r="M732" s="191">
        <v>45500</v>
      </c>
      <c r="N732" s="34">
        <f t="shared" si="18"/>
        <v>280</v>
      </c>
      <c r="O732" s="37"/>
      <c r="P732" s="35">
        <v>260</v>
      </c>
      <c r="Q732" s="40">
        <f t="shared" si="19"/>
        <v>20</v>
      </c>
      <c r="R732" s="41"/>
    </row>
    <row r="733" spans="2:21" ht="15.6" x14ac:dyDescent="0.3">
      <c r="B733" s="34">
        <f t="shared" si="17"/>
        <v>2623.2</v>
      </c>
      <c r="C733" s="35">
        <v>1536</v>
      </c>
      <c r="D733" s="34">
        <f t="shared" si="16"/>
        <v>2623.2</v>
      </c>
      <c r="E733" s="36">
        <v>45436</v>
      </c>
      <c r="F733" s="37">
        <v>2629.5</v>
      </c>
      <c r="G733" s="36">
        <v>45437</v>
      </c>
      <c r="H733" s="38">
        <f t="shared" si="14"/>
        <v>6.3000000000001819</v>
      </c>
      <c r="I733" s="29">
        <f t="shared" si="20"/>
        <v>3</v>
      </c>
      <c r="L733" s="33"/>
      <c r="M733" s="191">
        <v>45501</v>
      </c>
      <c r="N733" s="34">
        <f t="shared" si="18"/>
        <v>260</v>
      </c>
      <c r="O733" s="37"/>
      <c r="P733" s="35">
        <v>250</v>
      </c>
      <c r="Q733" s="40">
        <f t="shared" si="19"/>
        <v>10</v>
      </c>
      <c r="R733" s="41"/>
    </row>
    <row r="734" spans="2:21" ht="15.6" x14ac:dyDescent="0.3">
      <c r="B734" s="34">
        <f t="shared" si="17"/>
        <v>2629.5</v>
      </c>
      <c r="C734" s="35">
        <v>1537</v>
      </c>
      <c r="D734" s="34">
        <f t="shared" si="16"/>
        <v>2629.5</v>
      </c>
      <c r="E734" s="36">
        <v>45437</v>
      </c>
      <c r="F734" s="37">
        <v>2635.9</v>
      </c>
      <c r="G734" s="36">
        <v>45438</v>
      </c>
      <c r="H734" s="38">
        <f t="shared" si="14"/>
        <v>6.4000000000000909</v>
      </c>
      <c r="I734" s="29">
        <f t="shared" si="20"/>
        <v>1</v>
      </c>
      <c r="L734" s="33"/>
      <c r="M734" s="191">
        <v>45502</v>
      </c>
      <c r="N734" s="34">
        <f t="shared" si="18"/>
        <v>250</v>
      </c>
      <c r="O734" s="37">
        <v>320</v>
      </c>
      <c r="P734" s="35">
        <v>550</v>
      </c>
      <c r="Q734" s="40">
        <v>0</v>
      </c>
      <c r="R734" s="41"/>
    </row>
    <row r="735" spans="2:21" ht="15.6" x14ac:dyDescent="0.3">
      <c r="B735" s="34">
        <f t="shared" si="17"/>
        <v>2635.9</v>
      </c>
      <c r="C735" s="35">
        <v>1541</v>
      </c>
      <c r="D735" s="34">
        <f t="shared" si="16"/>
        <v>2635.9</v>
      </c>
      <c r="E735" s="36">
        <v>45438</v>
      </c>
      <c r="F735" s="37">
        <v>2638.2</v>
      </c>
      <c r="G735" s="36">
        <v>45439</v>
      </c>
      <c r="H735" s="38">
        <f t="shared" si="14"/>
        <v>2.2999999999997272</v>
      </c>
      <c r="I735" s="29">
        <f t="shared" si="20"/>
        <v>4</v>
      </c>
      <c r="L735" s="33"/>
      <c r="M735" s="191">
        <v>45503</v>
      </c>
      <c r="N735" s="34">
        <f t="shared" si="18"/>
        <v>550</v>
      </c>
      <c r="O735" s="37"/>
      <c r="P735" s="35">
        <v>550</v>
      </c>
      <c r="Q735" s="40">
        <f t="shared" si="19"/>
        <v>0</v>
      </c>
      <c r="R735" s="41"/>
    </row>
    <row r="736" spans="2:21" ht="15.6" x14ac:dyDescent="0.3">
      <c r="B736" s="34">
        <f t="shared" si="17"/>
        <v>2638.2</v>
      </c>
      <c r="C736" s="35">
        <v>1543</v>
      </c>
      <c r="D736" s="34">
        <f t="shared" si="16"/>
        <v>2638.2</v>
      </c>
      <c r="E736" s="36">
        <v>45439</v>
      </c>
      <c r="F736" s="37">
        <v>2645.2</v>
      </c>
      <c r="G736" s="36">
        <v>45440</v>
      </c>
      <c r="H736" s="38">
        <f t="shared" si="14"/>
        <v>7</v>
      </c>
      <c r="I736" s="29">
        <f t="shared" si="20"/>
        <v>2</v>
      </c>
      <c r="L736" s="33"/>
      <c r="M736" s="191">
        <v>45504</v>
      </c>
      <c r="N736" s="34">
        <f t="shared" si="18"/>
        <v>550</v>
      </c>
      <c r="O736" s="37"/>
      <c r="P736" s="35">
        <v>550</v>
      </c>
      <c r="Q736" s="40">
        <f t="shared" si="19"/>
        <v>0</v>
      </c>
      <c r="R736" s="41"/>
    </row>
    <row r="737" spans="2:21" ht="15.6" x14ac:dyDescent="0.3">
      <c r="B737" s="34">
        <f t="shared" si="17"/>
        <v>2645.2</v>
      </c>
      <c r="C737" s="35">
        <v>1548</v>
      </c>
      <c r="D737" s="34">
        <f t="shared" si="16"/>
        <v>2645.2</v>
      </c>
      <c r="E737" s="36">
        <v>45440</v>
      </c>
      <c r="F737" s="37">
        <v>2652.6</v>
      </c>
      <c r="G737" s="36">
        <v>45441</v>
      </c>
      <c r="H737" s="38">
        <f t="shared" si="14"/>
        <v>7.4000000000000909</v>
      </c>
      <c r="I737" s="29">
        <f t="shared" si="20"/>
        <v>5</v>
      </c>
      <c r="L737" s="33"/>
      <c r="M737" s="191">
        <v>45505</v>
      </c>
      <c r="N737" s="34">
        <f t="shared" si="18"/>
        <v>550</v>
      </c>
      <c r="O737" s="37"/>
      <c r="P737" s="35">
        <v>550</v>
      </c>
      <c r="Q737" s="40">
        <f t="shared" si="19"/>
        <v>0</v>
      </c>
      <c r="R737" s="41"/>
    </row>
    <row r="738" spans="2:21" ht="15.6" x14ac:dyDescent="0.3">
      <c r="B738" s="34">
        <f t="shared" si="17"/>
        <v>2652.6</v>
      </c>
      <c r="C738" s="35">
        <v>1548</v>
      </c>
      <c r="D738" s="34">
        <f t="shared" si="16"/>
        <v>2652.6</v>
      </c>
      <c r="E738" s="36">
        <v>45441</v>
      </c>
      <c r="F738" s="37">
        <v>2652.6</v>
      </c>
      <c r="G738" s="36">
        <v>45442</v>
      </c>
      <c r="H738" s="38">
        <f t="shared" si="14"/>
        <v>0</v>
      </c>
      <c r="I738" s="29">
        <f t="shared" si="20"/>
        <v>0</v>
      </c>
      <c r="L738" s="33"/>
      <c r="M738" s="191">
        <v>45506</v>
      </c>
      <c r="N738" s="34">
        <f t="shared" si="18"/>
        <v>550</v>
      </c>
      <c r="O738" s="37"/>
      <c r="P738" s="35">
        <v>550</v>
      </c>
      <c r="Q738" s="40">
        <f t="shared" si="19"/>
        <v>0</v>
      </c>
      <c r="R738" s="41"/>
    </row>
    <row r="739" spans="2:21" ht="15.6" x14ac:dyDescent="0.3">
      <c r="B739" s="34">
        <f t="shared" si="17"/>
        <v>2652.6</v>
      </c>
      <c r="C739" s="35">
        <v>1551</v>
      </c>
      <c r="D739" s="34">
        <f t="shared" si="16"/>
        <v>2652.6</v>
      </c>
      <c r="E739" s="36">
        <v>45442</v>
      </c>
      <c r="F739" s="37">
        <v>2666.1</v>
      </c>
      <c r="G739" s="36">
        <v>45443</v>
      </c>
      <c r="H739" s="38">
        <f t="shared" si="14"/>
        <v>13.5</v>
      </c>
      <c r="I739" s="29">
        <f t="shared" si="20"/>
        <v>3</v>
      </c>
      <c r="L739" s="33"/>
      <c r="M739" s="191">
        <v>45507</v>
      </c>
      <c r="N739" s="34">
        <f t="shared" si="18"/>
        <v>550</v>
      </c>
      <c r="O739" s="37"/>
      <c r="P739" s="35">
        <v>550</v>
      </c>
      <c r="Q739" s="40">
        <f t="shared" si="19"/>
        <v>0</v>
      </c>
      <c r="R739" s="41"/>
      <c r="T739" s="48">
        <f>SUM(H710:H740)</f>
        <v>142.09999999999991</v>
      </c>
      <c r="U739" s="48">
        <f>SUM(Q645:Q675)</f>
        <v>860</v>
      </c>
    </row>
    <row r="740" spans="2:21" ht="15.6" x14ac:dyDescent="0.3">
      <c r="B740" s="34">
        <f t="shared" si="17"/>
        <v>2666.1</v>
      </c>
      <c r="C740" s="35">
        <v>1554</v>
      </c>
      <c r="D740" s="34">
        <f t="shared" si="16"/>
        <v>2666.1</v>
      </c>
      <c r="E740" s="36">
        <v>45443</v>
      </c>
      <c r="F740" s="37">
        <v>2669.7</v>
      </c>
      <c r="G740" s="36">
        <v>45444</v>
      </c>
      <c r="H740" s="38">
        <f t="shared" si="14"/>
        <v>3.5999999999999091</v>
      </c>
      <c r="I740" s="29">
        <f t="shared" si="20"/>
        <v>3</v>
      </c>
      <c r="L740" s="33"/>
      <c r="M740" s="191">
        <v>45508</v>
      </c>
      <c r="N740" s="34">
        <f t="shared" si="18"/>
        <v>550</v>
      </c>
      <c r="O740" s="37"/>
      <c r="P740" s="35">
        <v>530</v>
      </c>
      <c r="Q740" s="40">
        <f t="shared" si="19"/>
        <v>20</v>
      </c>
      <c r="R740" s="41"/>
    </row>
    <row r="741" spans="2:21" ht="15.6" x14ac:dyDescent="0.3">
      <c r="B741" s="34">
        <f t="shared" si="17"/>
        <v>2669.7</v>
      </c>
      <c r="C741" s="35">
        <v>1556</v>
      </c>
      <c r="D741" s="34">
        <f t="shared" si="16"/>
        <v>2669.7</v>
      </c>
      <c r="E741" s="36">
        <v>45444</v>
      </c>
      <c r="F741" s="37">
        <v>2674.9</v>
      </c>
      <c r="G741" s="36">
        <v>45445</v>
      </c>
      <c r="H741" s="38">
        <f t="shared" si="14"/>
        <v>5.2000000000002728</v>
      </c>
      <c r="I741" s="29">
        <f t="shared" si="20"/>
        <v>2</v>
      </c>
      <c r="L741" s="33"/>
      <c r="M741" s="191">
        <v>45509</v>
      </c>
      <c r="N741" s="34">
        <f t="shared" si="18"/>
        <v>530</v>
      </c>
      <c r="O741" s="37"/>
      <c r="P741" s="35">
        <v>500</v>
      </c>
      <c r="Q741" s="40">
        <f t="shared" si="19"/>
        <v>30</v>
      </c>
      <c r="R741" s="41"/>
    </row>
    <row r="742" spans="2:21" ht="15.6" x14ac:dyDescent="0.3">
      <c r="B742" s="34">
        <f t="shared" si="17"/>
        <v>2674.9</v>
      </c>
      <c r="C742" s="35">
        <v>1559</v>
      </c>
      <c r="D742" s="34">
        <f t="shared" si="16"/>
        <v>2674.9</v>
      </c>
      <c r="E742" s="36">
        <v>45445</v>
      </c>
      <c r="F742" s="37">
        <v>2680.5</v>
      </c>
      <c r="G742" s="36">
        <v>45446</v>
      </c>
      <c r="H742" s="38">
        <f t="shared" si="14"/>
        <v>5.5999999999999091</v>
      </c>
      <c r="I742" s="29">
        <f t="shared" si="20"/>
        <v>3</v>
      </c>
      <c r="L742" s="33"/>
      <c r="M742" s="191">
        <v>45510</v>
      </c>
      <c r="N742" s="34">
        <f t="shared" si="18"/>
        <v>500</v>
      </c>
      <c r="O742" s="37"/>
      <c r="P742" s="35">
        <v>500</v>
      </c>
      <c r="Q742" s="40">
        <f t="shared" si="19"/>
        <v>0</v>
      </c>
      <c r="R742" s="41"/>
    </row>
    <row r="743" spans="2:21" ht="15.6" x14ac:dyDescent="0.3">
      <c r="B743" s="34">
        <f t="shared" si="17"/>
        <v>2680.5</v>
      </c>
      <c r="C743" s="35">
        <v>1563</v>
      </c>
      <c r="D743" s="34">
        <f t="shared" si="16"/>
        <v>2680.5</v>
      </c>
      <c r="E743" s="36">
        <v>45446</v>
      </c>
      <c r="F743" s="37">
        <v>2694.4</v>
      </c>
      <c r="G743" s="36">
        <v>45447</v>
      </c>
      <c r="H743" s="38">
        <f t="shared" si="14"/>
        <v>13.900000000000091</v>
      </c>
      <c r="I743" s="29">
        <f t="shared" si="20"/>
        <v>4</v>
      </c>
      <c r="L743" s="33"/>
      <c r="M743" s="191">
        <v>45511</v>
      </c>
      <c r="N743" s="34">
        <f t="shared" si="18"/>
        <v>500</v>
      </c>
      <c r="O743" s="37"/>
      <c r="P743" s="35">
        <v>480</v>
      </c>
      <c r="Q743" s="40">
        <f t="shared" si="19"/>
        <v>20</v>
      </c>
      <c r="R743" s="41"/>
      <c r="T743" s="48">
        <f>SUM(H712:H741)</f>
        <v>133.09999999999991</v>
      </c>
      <c r="U743" s="48">
        <f>SUM(Q647:Q676)</f>
        <v>810</v>
      </c>
    </row>
    <row r="744" spans="2:21" ht="15.6" x14ac:dyDescent="0.3">
      <c r="B744" s="34">
        <f t="shared" si="17"/>
        <v>2694.4</v>
      </c>
      <c r="C744" s="35">
        <v>1570</v>
      </c>
      <c r="D744" s="34">
        <f t="shared" si="16"/>
        <v>2694.4</v>
      </c>
      <c r="E744" s="36">
        <v>45447</v>
      </c>
      <c r="F744" s="37">
        <v>2709.4</v>
      </c>
      <c r="G744" s="36">
        <v>45448</v>
      </c>
      <c r="H744" s="38">
        <f t="shared" si="14"/>
        <v>15</v>
      </c>
      <c r="I744" s="29">
        <f t="shared" si="20"/>
        <v>7</v>
      </c>
      <c r="L744" s="33"/>
      <c r="M744" s="191">
        <v>45512</v>
      </c>
      <c r="N744" s="34">
        <f t="shared" si="18"/>
        <v>480</v>
      </c>
      <c r="O744" s="37"/>
      <c r="P744" s="35">
        <v>470</v>
      </c>
      <c r="Q744" s="40">
        <f t="shared" si="19"/>
        <v>10</v>
      </c>
      <c r="R744" s="41"/>
    </row>
    <row r="745" spans="2:21" ht="15.6" x14ac:dyDescent="0.3">
      <c r="B745" s="34">
        <f t="shared" si="17"/>
        <v>2709.4</v>
      </c>
      <c r="C745" s="35">
        <v>1574</v>
      </c>
      <c r="D745" s="34">
        <f t="shared" si="16"/>
        <v>2709.4</v>
      </c>
      <c r="E745" s="36">
        <v>45448</v>
      </c>
      <c r="F745" s="37">
        <v>2716.3</v>
      </c>
      <c r="G745" s="36">
        <v>45449</v>
      </c>
      <c r="H745" s="38">
        <f t="shared" si="14"/>
        <v>6.9000000000000909</v>
      </c>
      <c r="I745" s="29">
        <f t="shared" si="20"/>
        <v>4</v>
      </c>
      <c r="L745" s="33"/>
      <c r="M745" s="191">
        <v>45513</v>
      </c>
      <c r="N745" s="34">
        <f t="shared" si="18"/>
        <v>470</v>
      </c>
      <c r="O745" s="37"/>
      <c r="P745" s="35">
        <v>470</v>
      </c>
      <c r="Q745" s="40">
        <f t="shared" si="19"/>
        <v>0</v>
      </c>
      <c r="R745" s="41"/>
    </row>
    <row r="746" spans="2:21" ht="15.6" x14ac:dyDescent="0.3">
      <c r="B746" s="34">
        <f t="shared" si="17"/>
        <v>2716.3</v>
      </c>
      <c r="C746" s="35">
        <v>1575</v>
      </c>
      <c r="D746" s="34">
        <f t="shared" si="16"/>
        <v>2716.3</v>
      </c>
      <c r="E746" s="36">
        <v>45449</v>
      </c>
      <c r="F746" s="37">
        <v>2716.4</v>
      </c>
      <c r="G746" s="36">
        <v>45450</v>
      </c>
      <c r="H746" s="38">
        <f t="shared" si="14"/>
        <v>9.9999999999909051E-2</v>
      </c>
      <c r="I746" s="29">
        <f t="shared" si="20"/>
        <v>1</v>
      </c>
      <c r="L746" s="33"/>
      <c r="M746" s="191">
        <v>45514</v>
      </c>
      <c r="N746" s="34">
        <f t="shared" si="18"/>
        <v>470</v>
      </c>
      <c r="O746" s="37"/>
      <c r="P746" s="35">
        <v>460</v>
      </c>
      <c r="Q746" s="40">
        <f t="shared" si="19"/>
        <v>10</v>
      </c>
      <c r="R746" s="41"/>
    </row>
    <row r="747" spans="2:21" ht="15.6" x14ac:dyDescent="0.3">
      <c r="B747" s="34">
        <f t="shared" si="17"/>
        <v>2716.4</v>
      </c>
      <c r="C747" s="35">
        <v>1576</v>
      </c>
      <c r="D747" s="34">
        <f t="shared" si="16"/>
        <v>2716.4</v>
      </c>
      <c r="E747" s="36">
        <v>45450</v>
      </c>
      <c r="F747" s="37">
        <v>2716.9</v>
      </c>
      <c r="G747" s="36">
        <v>45451</v>
      </c>
      <c r="H747" s="38">
        <f t="shared" si="14"/>
        <v>0.5</v>
      </c>
      <c r="I747" s="29">
        <f t="shared" si="20"/>
        <v>1</v>
      </c>
      <c r="L747" s="33"/>
      <c r="M747" s="191">
        <v>45515</v>
      </c>
      <c r="N747" s="34">
        <f t="shared" si="18"/>
        <v>460</v>
      </c>
      <c r="O747" s="37"/>
      <c r="P747" s="35">
        <v>460</v>
      </c>
      <c r="Q747" s="40">
        <f t="shared" si="19"/>
        <v>0</v>
      </c>
      <c r="R747" s="41"/>
    </row>
    <row r="748" spans="2:21" ht="15.6" x14ac:dyDescent="0.3">
      <c r="B748" s="34">
        <f t="shared" si="17"/>
        <v>2716.9</v>
      </c>
      <c r="C748" s="35">
        <v>1579</v>
      </c>
      <c r="D748" s="34">
        <f t="shared" si="16"/>
        <v>2716.9</v>
      </c>
      <c r="E748" s="36">
        <v>45451</v>
      </c>
      <c r="F748" s="37">
        <v>2716.9</v>
      </c>
      <c r="G748" s="36">
        <v>45452</v>
      </c>
      <c r="H748" s="38">
        <f t="shared" si="14"/>
        <v>0</v>
      </c>
      <c r="I748" s="29">
        <f t="shared" si="20"/>
        <v>3</v>
      </c>
      <c r="L748" s="33"/>
      <c r="M748" s="191">
        <v>45516</v>
      </c>
      <c r="N748" s="34">
        <f t="shared" si="18"/>
        <v>460</v>
      </c>
      <c r="O748" s="37"/>
      <c r="P748" s="35">
        <v>440</v>
      </c>
      <c r="Q748" s="40">
        <f t="shared" si="19"/>
        <v>20</v>
      </c>
      <c r="R748" s="41"/>
    </row>
    <row r="749" spans="2:21" ht="15.6" x14ac:dyDescent="0.3">
      <c r="B749" s="34">
        <f t="shared" si="17"/>
        <v>2716.9</v>
      </c>
      <c r="C749" s="35">
        <v>1582</v>
      </c>
      <c r="D749" s="34">
        <f t="shared" si="16"/>
        <v>2716.9</v>
      </c>
      <c r="E749" s="36">
        <v>45452</v>
      </c>
      <c r="F749" s="37">
        <v>2718</v>
      </c>
      <c r="G749" s="36">
        <v>45453</v>
      </c>
      <c r="H749" s="38">
        <f t="shared" si="14"/>
        <v>1.0999999999999091</v>
      </c>
      <c r="I749" s="29">
        <f t="shared" si="20"/>
        <v>3</v>
      </c>
      <c r="L749" s="33"/>
      <c r="M749" s="191">
        <v>45517</v>
      </c>
      <c r="N749" s="34">
        <f t="shared" si="18"/>
        <v>440</v>
      </c>
      <c r="O749" s="37"/>
      <c r="P749" s="35">
        <v>440</v>
      </c>
      <c r="Q749" s="40">
        <f t="shared" si="19"/>
        <v>0</v>
      </c>
      <c r="R749" s="41"/>
    </row>
    <row r="750" spans="2:21" ht="15.6" x14ac:dyDescent="0.3">
      <c r="B750" s="34">
        <f t="shared" si="17"/>
        <v>2718</v>
      </c>
      <c r="C750" s="35">
        <v>1583</v>
      </c>
      <c r="D750" s="34">
        <f t="shared" si="16"/>
        <v>2718</v>
      </c>
      <c r="E750" s="36">
        <v>45453</v>
      </c>
      <c r="F750" s="37">
        <v>2718.1</v>
      </c>
      <c r="G750" s="36">
        <v>45454</v>
      </c>
      <c r="H750" s="38">
        <f t="shared" si="14"/>
        <v>9.9999999999909051E-2</v>
      </c>
      <c r="I750" s="29">
        <f t="shared" si="20"/>
        <v>1</v>
      </c>
      <c r="L750" s="33"/>
      <c r="M750" s="191">
        <v>45518</v>
      </c>
      <c r="N750" s="34">
        <f t="shared" si="18"/>
        <v>440</v>
      </c>
      <c r="O750" s="37"/>
      <c r="P750" s="35">
        <v>440</v>
      </c>
      <c r="Q750" s="40">
        <f t="shared" si="19"/>
        <v>0</v>
      </c>
      <c r="R750" s="41"/>
    </row>
    <row r="751" spans="2:21" ht="15.6" x14ac:dyDescent="0.3">
      <c r="B751" s="34">
        <f t="shared" si="17"/>
        <v>2718.1</v>
      </c>
      <c r="C751" s="35">
        <v>1584</v>
      </c>
      <c r="D751" s="34">
        <f t="shared" si="16"/>
        <v>2718.1</v>
      </c>
      <c r="E751" s="36">
        <v>45454</v>
      </c>
      <c r="F751" s="37">
        <v>2719.4</v>
      </c>
      <c r="G751" s="36">
        <v>45455</v>
      </c>
      <c r="H751" s="38">
        <f t="shared" si="14"/>
        <v>1.3000000000001819</v>
      </c>
      <c r="I751" s="29">
        <f t="shared" si="20"/>
        <v>1</v>
      </c>
      <c r="L751" s="33"/>
      <c r="M751" s="191">
        <v>45519</v>
      </c>
      <c r="N751" s="34">
        <f t="shared" si="18"/>
        <v>440</v>
      </c>
      <c r="O751" s="37"/>
      <c r="P751" s="35">
        <v>440</v>
      </c>
      <c r="Q751" s="40">
        <f t="shared" si="19"/>
        <v>0</v>
      </c>
      <c r="R751" s="41"/>
    </row>
    <row r="752" spans="2:21" ht="15.6" x14ac:dyDescent="0.3">
      <c r="B752" s="34">
        <f t="shared" si="17"/>
        <v>2719.4</v>
      </c>
      <c r="C752" s="35">
        <v>1584</v>
      </c>
      <c r="D752" s="34">
        <f t="shared" si="16"/>
        <v>2719.4</v>
      </c>
      <c r="E752" s="36">
        <v>45455</v>
      </c>
      <c r="F752" s="37">
        <v>2719.4</v>
      </c>
      <c r="G752" s="36">
        <v>45456</v>
      </c>
      <c r="H752" s="38">
        <f t="shared" si="14"/>
        <v>0</v>
      </c>
      <c r="I752" s="29">
        <f t="shared" si="20"/>
        <v>0</v>
      </c>
      <c r="L752" s="33"/>
      <c r="M752" s="191">
        <v>45520</v>
      </c>
      <c r="N752" s="34">
        <f t="shared" si="18"/>
        <v>440</v>
      </c>
      <c r="O752" s="37"/>
      <c r="P752" s="35">
        <v>430</v>
      </c>
      <c r="Q752" s="40">
        <f t="shared" si="19"/>
        <v>10</v>
      </c>
      <c r="R752" s="41"/>
    </row>
    <row r="753" spans="2:18" ht="15.6" x14ac:dyDescent="0.3">
      <c r="B753" s="34">
        <f t="shared" si="17"/>
        <v>2719.4</v>
      </c>
      <c r="C753" s="35">
        <v>1588</v>
      </c>
      <c r="D753" s="34">
        <f t="shared" si="16"/>
        <v>2719.4</v>
      </c>
      <c r="E753" s="36">
        <v>45456</v>
      </c>
      <c r="F753" s="37">
        <v>2727.7</v>
      </c>
      <c r="G753" s="36">
        <v>45457</v>
      </c>
      <c r="H753" s="38">
        <f t="shared" si="14"/>
        <v>8.2999999999997272</v>
      </c>
      <c r="I753" s="29">
        <f t="shared" si="20"/>
        <v>4</v>
      </c>
      <c r="L753" s="33"/>
      <c r="M753" s="191">
        <v>45521</v>
      </c>
      <c r="N753" s="34">
        <f t="shared" si="18"/>
        <v>430</v>
      </c>
      <c r="O753" s="37"/>
      <c r="P753" s="35">
        <v>430</v>
      </c>
      <c r="Q753" s="40">
        <f t="shared" si="19"/>
        <v>0</v>
      </c>
      <c r="R753" s="41"/>
    </row>
    <row r="754" spans="2:18" ht="15.6" x14ac:dyDescent="0.3">
      <c r="B754" s="34">
        <f t="shared" si="17"/>
        <v>2727.7</v>
      </c>
      <c r="C754" s="35">
        <v>1593</v>
      </c>
      <c r="D754" s="34">
        <f t="shared" si="16"/>
        <v>2727.7</v>
      </c>
      <c r="E754" s="36">
        <v>45457</v>
      </c>
      <c r="F754" s="37">
        <v>2742.5</v>
      </c>
      <c r="G754" s="36">
        <v>45458</v>
      </c>
      <c r="H754" s="38">
        <f t="shared" si="14"/>
        <v>14.800000000000182</v>
      </c>
      <c r="I754" s="29">
        <f t="shared" si="20"/>
        <v>5</v>
      </c>
      <c r="L754" s="33"/>
      <c r="M754" s="191">
        <v>45522</v>
      </c>
      <c r="N754" s="34">
        <f t="shared" si="18"/>
        <v>430</v>
      </c>
      <c r="O754" s="37"/>
      <c r="P754" s="35">
        <v>420</v>
      </c>
      <c r="Q754" s="40">
        <f t="shared" si="19"/>
        <v>10</v>
      </c>
      <c r="R754" s="41"/>
    </row>
    <row r="755" spans="2:18" ht="15.6" x14ac:dyDescent="0.3">
      <c r="B755" s="34">
        <f t="shared" si="17"/>
        <v>2742.5</v>
      </c>
      <c r="C755" s="35">
        <v>1598</v>
      </c>
      <c r="D755" s="34">
        <f t="shared" si="16"/>
        <v>2742.5</v>
      </c>
      <c r="E755" s="36">
        <v>45458</v>
      </c>
      <c r="F755" s="37">
        <v>2755.9</v>
      </c>
      <c r="G755" s="36">
        <v>45459</v>
      </c>
      <c r="H755" s="38">
        <f t="shared" si="14"/>
        <v>13.400000000000091</v>
      </c>
      <c r="I755" s="29">
        <f t="shared" si="20"/>
        <v>5</v>
      </c>
      <c r="L755" s="33"/>
      <c r="M755" s="191">
        <v>45523</v>
      </c>
      <c r="N755" s="34">
        <f t="shared" si="18"/>
        <v>420</v>
      </c>
      <c r="O755" s="37"/>
      <c r="P755" s="35">
        <v>420</v>
      </c>
      <c r="Q755" s="40">
        <f t="shared" si="19"/>
        <v>0</v>
      </c>
      <c r="R755" s="41"/>
    </row>
    <row r="756" spans="2:18" ht="15.6" x14ac:dyDescent="0.3">
      <c r="B756" s="34">
        <f t="shared" si="17"/>
        <v>2755.9</v>
      </c>
      <c r="C756" s="35">
        <v>1600</v>
      </c>
      <c r="D756" s="34">
        <f t="shared" si="16"/>
        <v>2755.9</v>
      </c>
      <c r="E756" s="36">
        <v>45459</v>
      </c>
      <c r="F756" s="37">
        <v>2761.2</v>
      </c>
      <c r="G756" s="36">
        <v>45460</v>
      </c>
      <c r="H756" s="38">
        <f t="shared" si="14"/>
        <v>5.2999999999997272</v>
      </c>
      <c r="I756" s="29">
        <f t="shared" si="20"/>
        <v>2</v>
      </c>
      <c r="L756" s="33"/>
      <c r="M756" s="191">
        <v>45524</v>
      </c>
      <c r="N756" s="34">
        <f t="shared" si="18"/>
        <v>420</v>
      </c>
      <c r="O756" s="37"/>
      <c r="P756" s="35">
        <v>420</v>
      </c>
      <c r="Q756" s="40">
        <f t="shared" si="19"/>
        <v>0</v>
      </c>
      <c r="R756" s="41"/>
    </row>
    <row r="757" spans="2:18" ht="15.6" x14ac:dyDescent="0.3">
      <c r="B757" s="34">
        <f t="shared" si="17"/>
        <v>2761.2</v>
      </c>
      <c r="C757" s="35">
        <v>1605</v>
      </c>
      <c r="D757" s="34">
        <f t="shared" si="16"/>
        <v>2761.2</v>
      </c>
      <c r="E757" s="36">
        <v>45460</v>
      </c>
      <c r="F757" s="37">
        <v>2768.7</v>
      </c>
      <c r="G757" s="36">
        <v>45461</v>
      </c>
      <c r="H757" s="38">
        <f t="shared" si="14"/>
        <v>7.5</v>
      </c>
      <c r="I757" s="29">
        <f t="shared" si="20"/>
        <v>5</v>
      </c>
      <c r="L757" s="33"/>
      <c r="M757" s="191">
        <v>45525</v>
      </c>
      <c r="N757" s="34">
        <f t="shared" si="18"/>
        <v>420</v>
      </c>
      <c r="O757" s="37"/>
      <c r="P757" s="35">
        <v>420</v>
      </c>
      <c r="Q757" s="40">
        <f t="shared" si="19"/>
        <v>0</v>
      </c>
      <c r="R757" s="41"/>
    </row>
    <row r="758" spans="2:18" ht="15.6" x14ac:dyDescent="0.3">
      <c r="B758" s="34">
        <f t="shared" si="17"/>
        <v>2768.7</v>
      </c>
      <c r="C758" s="35">
        <v>1606</v>
      </c>
      <c r="D758" s="34">
        <f t="shared" si="16"/>
        <v>2768.7</v>
      </c>
      <c r="E758" s="36">
        <v>45461</v>
      </c>
      <c r="F758" s="37">
        <v>2770.6</v>
      </c>
      <c r="G758" s="36">
        <v>45462</v>
      </c>
      <c r="H758" s="38">
        <f t="shared" si="14"/>
        <v>1.9000000000000909</v>
      </c>
      <c r="I758" s="29">
        <f t="shared" si="20"/>
        <v>1</v>
      </c>
      <c r="L758" s="33"/>
      <c r="M758" s="191">
        <v>45526</v>
      </c>
      <c r="N758" s="34">
        <f t="shared" si="18"/>
        <v>420</v>
      </c>
      <c r="O758" s="37"/>
      <c r="P758" s="35">
        <v>410</v>
      </c>
      <c r="Q758" s="40">
        <f t="shared" si="19"/>
        <v>10</v>
      </c>
      <c r="R758" s="41"/>
    </row>
    <row r="759" spans="2:18" ht="15.6" x14ac:dyDescent="0.3">
      <c r="B759" s="34">
        <f t="shared" si="17"/>
        <v>2770.6</v>
      </c>
      <c r="C759" s="35">
        <v>1607</v>
      </c>
      <c r="D759" s="34">
        <f t="shared" si="16"/>
        <v>2770.6</v>
      </c>
      <c r="E759" s="36">
        <v>45462</v>
      </c>
      <c r="F759" s="37">
        <v>2770.8</v>
      </c>
      <c r="G759" s="36">
        <v>45463</v>
      </c>
      <c r="H759" s="38">
        <f t="shared" si="14"/>
        <v>0.20000000000027285</v>
      </c>
      <c r="I759" s="29">
        <f t="shared" si="20"/>
        <v>1</v>
      </c>
      <c r="L759" s="33"/>
      <c r="M759" s="191">
        <v>45527</v>
      </c>
      <c r="N759" s="34">
        <f t="shared" si="18"/>
        <v>410</v>
      </c>
      <c r="O759" s="37"/>
      <c r="P759" s="35">
        <v>410</v>
      </c>
      <c r="Q759" s="40">
        <f t="shared" si="19"/>
        <v>0</v>
      </c>
      <c r="R759" s="41"/>
    </row>
    <row r="760" spans="2:18" ht="15.6" x14ac:dyDescent="0.3">
      <c r="B760" s="34">
        <f t="shared" si="17"/>
        <v>2770.8</v>
      </c>
      <c r="C760" s="35">
        <v>1609</v>
      </c>
      <c r="D760" s="34">
        <f t="shared" si="16"/>
        <v>2770.8</v>
      </c>
      <c r="E760" s="36">
        <v>45463</v>
      </c>
      <c r="F760" s="37">
        <v>2772.2</v>
      </c>
      <c r="G760" s="36">
        <v>45464</v>
      </c>
      <c r="H760" s="38">
        <f t="shared" si="14"/>
        <v>1.3999999999996362</v>
      </c>
      <c r="I760" s="29">
        <f t="shared" si="20"/>
        <v>2</v>
      </c>
      <c r="L760" s="33"/>
      <c r="M760" s="191">
        <v>45528</v>
      </c>
      <c r="N760" s="34">
        <f t="shared" si="18"/>
        <v>410</v>
      </c>
      <c r="O760" s="37"/>
      <c r="P760" s="35">
        <v>410</v>
      </c>
      <c r="Q760" s="40">
        <f t="shared" si="19"/>
        <v>0</v>
      </c>
      <c r="R760" s="41"/>
    </row>
    <row r="761" spans="2:18" ht="15.6" x14ac:dyDescent="0.3">
      <c r="B761" s="34">
        <f t="shared" si="17"/>
        <v>2772.2</v>
      </c>
      <c r="C761" s="35">
        <v>1610</v>
      </c>
      <c r="D761" s="34">
        <f t="shared" si="16"/>
        <v>2772.2</v>
      </c>
      <c r="E761" s="36">
        <v>45464</v>
      </c>
      <c r="F761" s="37">
        <v>2772.6</v>
      </c>
      <c r="G761" s="36">
        <v>45465</v>
      </c>
      <c r="H761" s="38">
        <f t="shared" si="14"/>
        <v>0.40000000000009095</v>
      </c>
      <c r="I761" s="29">
        <f t="shared" si="20"/>
        <v>1</v>
      </c>
      <c r="L761" s="33"/>
      <c r="M761" s="191">
        <v>45529</v>
      </c>
      <c r="N761" s="34">
        <f t="shared" si="18"/>
        <v>410</v>
      </c>
      <c r="O761" s="37"/>
      <c r="P761" s="35">
        <v>370</v>
      </c>
      <c r="Q761" s="40">
        <f t="shared" si="19"/>
        <v>40</v>
      </c>
      <c r="R761" s="41"/>
    </row>
    <row r="762" spans="2:18" ht="15.6" x14ac:dyDescent="0.3">
      <c r="B762" s="34">
        <f t="shared" si="17"/>
        <v>2772.6</v>
      </c>
      <c r="C762" s="35">
        <v>1611</v>
      </c>
      <c r="D762" s="34">
        <f t="shared" si="16"/>
        <v>2772.6</v>
      </c>
      <c r="E762" s="36">
        <v>45465</v>
      </c>
      <c r="F762" s="37">
        <v>2782.2</v>
      </c>
      <c r="G762" s="36">
        <v>45466</v>
      </c>
      <c r="H762" s="38">
        <f t="shared" si="14"/>
        <v>9.5999999999999091</v>
      </c>
      <c r="I762" s="29">
        <f t="shared" si="20"/>
        <v>1</v>
      </c>
      <c r="L762" s="33"/>
      <c r="M762" s="191">
        <v>45530</v>
      </c>
      <c r="N762" s="34">
        <f t="shared" si="18"/>
        <v>370</v>
      </c>
      <c r="O762" s="37"/>
      <c r="P762" s="35">
        <v>350</v>
      </c>
      <c r="Q762" s="40">
        <f t="shared" si="19"/>
        <v>20</v>
      </c>
      <c r="R762" s="41"/>
    </row>
    <row r="763" spans="2:18" ht="15.6" x14ac:dyDescent="0.3">
      <c r="B763" s="34">
        <f t="shared" si="17"/>
        <v>2782.2</v>
      </c>
      <c r="C763" s="35">
        <v>1613</v>
      </c>
      <c r="D763" s="34">
        <f t="shared" si="16"/>
        <v>2782.2</v>
      </c>
      <c r="E763" s="36">
        <v>45466</v>
      </c>
      <c r="F763" s="37">
        <v>2786.7</v>
      </c>
      <c r="G763" s="36">
        <v>45467</v>
      </c>
      <c r="H763" s="38">
        <f t="shared" si="14"/>
        <v>4.5</v>
      </c>
      <c r="I763" s="29">
        <f t="shared" si="20"/>
        <v>2</v>
      </c>
      <c r="L763" s="33"/>
      <c r="M763" s="191">
        <v>45531</v>
      </c>
      <c r="N763" s="34">
        <f t="shared" si="18"/>
        <v>350</v>
      </c>
      <c r="O763" s="37">
        <v>240</v>
      </c>
      <c r="P763" s="35">
        <v>580</v>
      </c>
      <c r="Q763" s="40">
        <v>0</v>
      </c>
      <c r="R763" s="41"/>
    </row>
    <row r="764" spans="2:18" ht="15.6" x14ac:dyDescent="0.3">
      <c r="B764" s="34">
        <f t="shared" si="17"/>
        <v>2786.7</v>
      </c>
      <c r="C764" s="35">
        <v>1616</v>
      </c>
      <c r="D764" s="34">
        <f t="shared" si="16"/>
        <v>2786.7</v>
      </c>
      <c r="E764" s="36">
        <v>45467</v>
      </c>
      <c r="F764" s="37">
        <v>2793.4</v>
      </c>
      <c r="G764" s="36">
        <v>45468</v>
      </c>
      <c r="H764" s="38">
        <f t="shared" si="14"/>
        <v>6.7000000000002728</v>
      </c>
      <c r="I764" s="29">
        <f t="shared" si="20"/>
        <v>3</v>
      </c>
      <c r="L764" s="33"/>
      <c r="M764" s="191">
        <v>45532</v>
      </c>
      <c r="N764" s="34">
        <f t="shared" si="18"/>
        <v>580</v>
      </c>
      <c r="O764" s="37"/>
      <c r="P764" s="35">
        <v>580</v>
      </c>
      <c r="Q764" s="40">
        <f t="shared" si="19"/>
        <v>0</v>
      </c>
      <c r="R764" s="41"/>
    </row>
    <row r="765" spans="2:18" ht="15.6" x14ac:dyDescent="0.3">
      <c r="B765" s="34">
        <f t="shared" si="17"/>
        <v>2793.4</v>
      </c>
      <c r="C765" s="35">
        <v>1617</v>
      </c>
      <c r="D765" s="34">
        <f t="shared" si="16"/>
        <v>2793.4</v>
      </c>
      <c r="E765" s="36">
        <v>45468</v>
      </c>
      <c r="F765" s="37">
        <v>2793.5</v>
      </c>
      <c r="G765" s="36">
        <v>45469</v>
      </c>
      <c r="H765" s="38">
        <f t="shared" si="14"/>
        <v>9.9999999999909051E-2</v>
      </c>
      <c r="I765" s="29">
        <f t="shared" si="20"/>
        <v>1</v>
      </c>
      <c r="L765" s="33"/>
      <c r="M765" s="191">
        <v>45533</v>
      </c>
      <c r="N765" s="34">
        <f t="shared" si="18"/>
        <v>580</v>
      </c>
      <c r="O765" s="37"/>
      <c r="P765" s="35">
        <v>580</v>
      </c>
      <c r="Q765" s="40">
        <f t="shared" si="19"/>
        <v>0</v>
      </c>
      <c r="R765" s="41"/>
    </row>
    <row r="766" spans="2:18" ht="15.6" x14ac:dyDescent="0.3">
      <c r="B766" s="34">
        <f t="shared" si="17"/>
        <v>2793.5</v>
      </c>
      <c r="C766" s="35">
        <v>1617</v>
      </c>
      <c r="D766" s="34">
        <f t="shared" si="16"/>
        <v>2793.5</v>
      </c>
      <c r="E766" s="36">
        <v>45469</v>
      </c>
      <c r="F766" s="37">
        <v>2793.5</v>
      </c>
      <c r="G766" s="36">
        <v>45470</v>
      </c>
      <c r="H766" s="38">
        <f t="shared" si="14"/>
        <v>0</v>
      </c>
      <c r="I766" s="29">
        <f t="shared" si="20"/>
        <v>0</v>
      </c>
      <c r="L766" s="33"/>
      <c r="M766" s="191">
        <v>45534</v>
      </c>
      <c r="N766" s="34">
        <f t="shared" si="18"/>
        <v>580</v>
      </c>
      <c r="O766" s="37"/>
      <c r="P766" s="35">
        <v>580</v>
      </c>
      <c r="Q766" s="40">
        <f t="shared" si="19"/>
        <v>0</v>
      </c>
      <c r="R766" s="41"/>
    </row>
    <row r="767" spans="2:18" ht="15.6" x14ac:dyDescent="0.3">
      <c r="B767" s="34">
        <f t="shared" si="17"/>
        <v>2793.5</v>
      </c>
      <c r="C767" s="35">
        <v>1619</v>
      </c>
      <c r="D767" s="34">
        <f t="shared" si="16"/>
        <v>2793.5</v>
      </c>
      <c r="E767" s="36">
        <v>45470</v>
      </c>
      <c r="F767" s="37">
        <v>2794.1</v>
      </c>
      <c r="G767" s="36">
        <v>45471</v>
      </c>
      <c r="H767" s="38">
        <f t="shared" si="14"/>
        <v>0.59999999999990905</v>
      </c>
      <c r="I767" s="29">
        <f t="shared" si="20"/>
        <v>2</v>
      </c>
      <c r="L767" s="33"/>
      <c r="M767" s="191">
        <v>45535</v>
      </c>
      <c r="N767" s="34">
        <f t="shared" si="18"/>
        <v>580</v>
      </c>
      <c r="O767" s="37"/>
      <c r="P767" s="35">
        <v>580</v>
      </c>
      <c r="Q767" s="40">
        <f t="shared" si="19"/>
        <v>0</v>
      </c>
      <c r="R767" s="41"/>
    </row>
    <row r="768" spans="2:18" ht="15.6" x14ac:dyDescent="0.3">
      <c r="B768" s="34">
        <f t="shared" si="17"/>
        <v>2794.1</v>
      </c>
      <c r="C768" s="35">
        <v>1620</v>
      </c>
      <c r="D768" s="34">
        <f t="shared" si="16"/>
        <v>2794.1</v>
      </c>
      <c r="E768" s="36">
        <v>45471</v>
      </c>
      <c r="F768" s="37">
        <v>2795.3</v>
      </c>
      <c r="G768" s="36">
        <v>45472</v>
      </c>
      <c r="H768" s="38">
        <f t="shared" si="14"/>
        <v>1.2000000000002728</v>
      </c>
      <c r="I768" s="29">
        <f t="shared" si="20"/>
        <v>1</v>
      </c>
      <c r="L768" s="33"/>
      <c r="M768" s="191">
        <v>45536</v>
      </c>
      <c r="N768" s="34">
        <f t="shared" si="18"/>
        <v>580</v>
      </c>
      <c r="O768" s="37"/>
      <c r="P768" s="35">
        <v>570</v>
      </c>
      <c r="Q768" s="40">
        <f t="shared" si="19"/>
        <v>10</v>
      </c>
      <c r="R768" s="41"/>
    </row>
    <row r="769" spans="2:19" ht="15.6" x14ac:dyDescent="0.3">
      <c r="B769" s="34">
        <f t="shared" si="17"/>
        <v>2795.3</v>
      </c>
      <c r="C769" s="35">
        <v>1622</v>
      </c>
      <c r="D769" s="34">
        <f t="shared" si="16"/>
        <v>2795.3</v>
      </c>
      <c r="E769" s="36">
        <v>45472</v>
      </c>
      <c r="F769" s="37">
        <v>2795.8</v>
      </c>
      <c r="G769" s="36">
        <v>45473</v>
      </c>
      <c r="H769" s="38">
        <f t="shared" ref="H769:H884" si="21">F769-D769</f>
        <v>0.5</v>
      </c>
      <c r="I769" s="29">
        <f t="shared" si="20"/>
        <v>2</v>
      </c>
      <c r="L769" s="33"/>
      <c r="M769" s="191">
        <v>45537</v>
      </c>
      <c r="N769" s="34">
        <f t="shared" si="18"/>
        <v>570</v>
      </c>
      <c r="O769" s="37"/>
      <c r="P769" s="35">
        <v>570</v>
      </c>
      <c r="Q769" s="40">
        <f t="shared" si="19"/>
        <v>0</v>
      </c>
      <c r="R769" s="41"/>
    </row>
    <row r="770" spans="2:19" ht="15.6" x14ac:dyDescent="0.3">
      <c r="B770" s="34">
        <f t="shared" si="17"/>
        <v>2795.8</v>
      </c>
      <c r="C770" s="35">
        <v>1625</v>
      </c>
      <c r="D770" s="34">
        <f t="shared" si="16"/>
        <v>2795.8</v>
      </c>
      <c r="E770" s="36">
        <v>45473</v>
      </c>
      <c r="F770" s="37">
        <v>2796.2</v>
      </c>
      <c r="G770" s="36">
        <v>45474</v>
      </c>
      <c r="H770" s="38">
        <f t="shared" si="21"/>
        <v>0.3999999999996362</v>
      </c>
      <c r="I770" s="29">
        <f t="shared" si="20"/>
        <v>3</v>
      </c>
      <c r="J770">
        <f>SUM(H680:H770)</f>
        <v>387.09999999999991</v>
      </c>
      <c r="L770" s="33"/>
      <c r="M770" s="191">
        <v>45538</v>
      </c>
      <c r="N770" s="34">
        <f t="shared" si="18"/>
        <v>570</v>
      </c>
      <c r="O770" s="37"/>
      <c r="P770" s="35">
        <v>550</v>
      </c>
      <c r="Q770" s="40">
        <f t="shared" si="19"/>
        <v>20</v>
      </c>
      <c r="R770" s="41"/>
    </row>
    <row r="771" spans="2:19" ht="15.6" x14ac:dyDescent="0.3">
      <c r="B771" s="34">
        <f t="shared" si="17"/>
        <v>2796.2</v>
      </c>
      <c r="C771" s="35">
        <v>1626</v>
      </c>
      <c r="D771" s="34">
        <f t="shared" si="16"/>
        <v>2796.2</v>
      </c>
      <c r="E771" s="36">
        <v>45474</v>
      </c>
      <c r="F771" s="37">
        <v>2796.9</v>
      </c>
      <c r="G771" s="36">
        <v>45475</v>
      </c>
      <c r="H771" s="38">
        <f t="shared" si="21"/>
        <v>0.70000000000027285</v>
      </c>
      <c r="I771" s="29">
        <f t="shared" si="20"/>
        <v>1</v>
      </c>
      <c r="L771" s="33"/>
      <c r="M771" s="191">
        <v>45539</v>
      </c>
      <c r="N771" s="34">
        <f t="shared" si="18"/>
        <v>550</v>
      </c>
      <c r="O771" s="37"/>
      <c r="P771" s="35">
        <v>540</v>
      </c>
      <c r="Q771" s="40">
        <f t="shared" si="19"/>
        <v>10</v>
      </c>
      <c r="R771" s="41"/>
    </row>
    <row r="772" spans="2:19" ht="15.6" x14ac:dyDescent="0.3">
      <c r="B772" s="34">
        <f t="shared" si="17"/>
        <v>2796.9</v>
      </c>
      <c r="C772" s="35">
        <v>1628</v>
      </c>
      <c r="D772" s="34">
        <f t="shared" ref="D772:D884" si="22">F771</f>
        <v>2796.9</v>
      </c>
      <c r="E772" s="36">
        <v>45475</v>
      </c>
      <c r="F772" s="37">
        <v>2798.3</v>
      </c>
      <c r="G772" s="36">
        <v>45476</v>
      </c>
      <c r="H772" s="38">
        <f t="shared" si="21"/>
        <v>1.4000000000000909</v>
      </c>
      <c r="I772" s="29">
        <f t="shared" si="20"/>
        <v>2</v>
      </c>
      <c r="L772" s="33"/>
      <c r="M772" s="191">
        <v>45540</v>
      </c>
      <c r="N772" s="34">
        <f t="shared" si="18"/>
        <v>540</v>
      </c>
      <c r="O772" s="37"/>
      <c r="P772" s="35">
        <v>540</v>
      </c>
      <c r="Q772" s="40">
        <f t="shared" si="19"/>
        <v>0</v>
      </c>
      <c r="R772" s="41"/>
    </row>
    <row r="773" spans="2:19" ht="15.6" x14ac:dyDescent="0.3">
      <c r="B773" s="34">
        <f t="shared" si="17"/>
        <v>2798.3</v>
      </c>
      <c r="C773" s="35">
        <v>1630</v>
      </c>
      <c r="D773" s="34">
        <f t="shared" si="22"/>
        <v>2798.3</v>
      </c>
      <c r="E773" s="36">
        <v>45476</v>
      </c>
      <c r="F773" s="37">
        <v>2804.5</v>
      </c>
      <c r="G773" s="36">
        <v>45477</v>
      </c>
      <c r="H773" s="38">
        <f t="shared" si="21"/>
        <v>6.1999999999998181</v>
      </c>
      <c r="I773" s="29">
        <f t="shared" si="20"/>
        <v>2</v>
      </c>
      <c r="L773" s="33"/>
      <c r="M773" s="191">
        <v>45541</v>
      </c>
      <c r="N773" s="34">
        <f t="shared" si="18"/>
        <v>540</v>
      </c>
      <c r="O773" s="37"/>
      <c r="P773" s="35">
        <v>540</v>
      </c>
      <c r="Q773" s="40">
        <f t="shared" si="19"/>
        <v>0</v>
      </c>
      <c r="R773" s="41"/>
    </row>
    <row r="774" spans="2:19" ht="15.6" x14ac:dyDescent="0.3">
      <c r="B774" s="34">
        <f t="shared" si="17"/>
        <v>2804.5</v>
      </c>
      <c r="C774" s="35">
        <v>1631</v>
      </c>
      <c r="D774" s="34">
        <f t="shared" si="22"/>
        <v>2804.5</v>
      </c>
      <c r="E774" s="36">
        <v>45477</v>
      </c>
      <c r="F774" s="37">
        <v>2805.8</v>
      </c>
      <c r="G774" s="36">
        <v>45478</v>
      </c>
      <c r="H774" s="38">
        <f t="shared" si="21"/>
        <v>1.3000000000001819</v>
      </c>
      <c r="I774" s="29">
        <f t="shared" si="20"/>
        <v>1</v>
      </c>
      <c r="L774" s="33"/>
      <c r="M774" s="191">
        <v>45542</v>
      </c>
      <c r="N774" s="34">
        <f t="shared" si="18"/>
        <v>540</v>
      </c>
      <c r="O774" s="37"/>
      <c r="P774" s="35">
        <v>530</v>
      </c>
      <c r="Q774" s="40">
        <f t="shared" si="19"/>
        <v>10</v>
      </c>
      <c r="R774" s="41"/>
    </row>
    <row r="775" spans="2:19" ht="15.6" x14ac:dyDescent="0.3">
      <c r="B775" s="34">
        <f t="shared" si="17"/>
        <v>2805.8</v>
      </c>
      <c r="C775" s="35">
        <v>1637</v>
      </c>
      <c r="D775" s="34">
        <f t="shared" si="22"/>
        <v>2805.8</v>
      </c>
      <c r="E775" s="36">
        <v>45478</v>
      </c>
      <c r="F775" s="37">
        <v>2822.8</v>
      </c>
      <c r="G775" s="36">
        <v>45479</v>
      </c>
      <c r="H775" s="38">
        <f t="shared" si="21"/>
        <v>17</v>
      </c>
      <c r="I775" s="29">
        <f t="shared" si="20"/>
        <v>6</v>
      </c>
      <c r="L775" s="33"/>
      <c r="M775" s="191">
        <v>45543</v>
      </c>
      <c r="N775" s="34">
        <f t="shared" si="18"/>
        <v>530</v>
      </c>
      <c r="O775" s="37"/>
      <c r="P775" s="35">
        <v>530</v>
      </c>
      <c r="Q775" s="40">
        <f t="shared" si="19"/>
        <v>0</v>
      </c>
      <c r="R775" s="41"/>
    </row>
    <row r="776" spans="2:19" ht="15.6" x14ac:dyDescent="0.3">
      <c r="B776" s="34">
        <f t="shared" si="17"/>
        <v>2822.8</v>
      </c>
      <c r="C776" s="35">
        <v>1644</v>
      </c>
      <c r="D776" s="34">
        <f t="shared" si="22"/>
        <v>2822.8</v>
      </c>
      <c r="E776" s="36">
        <v>45479</v>
      </c>
      <c r="F776" s="37">
        <v>2828.8</v>
      </c>
      <c r="G776" s="36">
        <v>45480</v>
      </c>
      <c r="H776" s="38">
        <f t="shared" si="21"/>
        <v>6</v>
      </c>
      <c r="I776" s="29">
        <f t="shared" si="20"/>
        <v>7</v>
      </c>
      <c r="L776" s="33"/>
      <c r="M776" s="191">
        <v>45544</v>
      </c>
      <c r="N776" s="34">
        <f t="shared" si="18"/>
        <v>530</v>
      </c>
      <c r="O776" s="37"/>
      <c r="P776" s="35">
        <v>500</v>
      </c>
      <c r="Q776" s="40">
        <f t="shared" si="19"/>
        <v>30</v>
      </c>
      <c r="R776" s="41"/>
    </row>
    <row r="777" spans="2:19" ht="15.6" x14ac:dyDescent="0.3">
      <c r="B777" s="34">
        <f t="shared" si="17"/>
        <v>2828.8</v>
      </c>
      <c r="C777" s="35">
        <v>1644</v>
      </c>
      <c r="D777" s="34">
        <f t="shared" si="22"/>
        <v>2828.8</v>
      </c>
      <c r="E777" s="36">
        <v>45480</v>
      </c>
      <c r="F777" s="37">
        <v>2828.8</v>
      </c>
      <c r="G777" s="36">
        <v>45481</v>
      </c>
      <c r="H777" s="38">
        <f t="shared" si="21"/>
        <v>0</v>
      </c>
      <c r="I777" s="29">
        <f t="shared" si="20"/>
        <v>0</v>
      </c>
      <c r="L777" s="33"/>
      <c r="M777" s="191">
        <v>45545</v>
      </c>
      <c r="N777" s="34">
        <f t="shared" si="18"/>
        <v>500</v>
      </c>
      <c r="O777" s="37"/>
      <c r="P777" s="35">
        <v>490</v>
      </c>
      <c r="Q777" s="40">
        <f t="shared" si="19"/>
        <v>10</v>
      </c>
      <c r="R777" s="41"/>
    </row>
    <row r="778" spans="2:19" ht="15.6" x14ac:dyDescent="0.3">
      <c r="B778" s="34">
        <f t="shared" si="17"/>
        <v>2828.8</v>
      </c>
      <c r="C778" s="35">
        <v>1644</v>
      </c>
      <c r="D778" s="34">
        <f t="shared" si="22"/>
        <v>2828.8</v>
      </c>
      <c r="E778" s="36">
        <v>45481</v>
      </c>
      <c r="F778" s="37">
        <v>2828.8</v>
      </c>
      <c r="G778" s="36">
        <v>45482</v>
      </c>
      <c r="H778" s="38">
        <f t="shared" si="21"/>
        <v>0</v>
      </c>
      <c r="I778" s="29">
        <f t="shared" si="20"/>
        <v>0</v>
      </c>
      <c r="L778" s="33"/>
      <c r="M778" s="191">
        <v>45546</v>
      </c>
      <c r="N778" s="34">
        <f t="shared" si="18"/>
        <v>490</v>
      </c>
      <c r="O778" s="37"/>
      <c r="P778" s="35">
        <v>460</v>
      </c>
      <c r="Q778" s="40">
        <f t="shared" si="19"/>
        <v>30</v>
      </c>
      <c r="R778" s="41"/>
    </row>
    <row r="779" spans="2:19" ht="15.6" x14ac:dyDescent="0.3">
      <c r="B779" s="34">
        <f t="shared" si="17"/>
        <v>2828.8</v>
      </c>
      <c r="C779" s="35">
        <v>1644</v>
      </c>
      <c r="D779" s="34">
        <f t="shared" si="22"/>
        <v>2828.8</v>
      </c>
      <c r="E779" s="36">
        <v>45482</v>
      </c>
      <c r="F779" s="37">
        <v>2828.8</v>
      </c>
      <c r="G779" s="36">
        <v>45483</v>
      </c>
      <c r="H779" s="38">
        <f t="shared" si="21"/>
        <v>0</v>
      </c>
      <c r="I779" s="29">
        <f t="shared" si="20"/>
        <v>0</v>
      </c>
      <c r="L779" s="33"/>
      <c r="M779" s="191">
        <v>45547</v>
      </c>
      <c r="N779" s="34">
        <f t="shared" si="18"/>
        <v>460</v>
      </c>
      <c r="O779" s="37"/>
      <c r="P779" s="35">
        <v>440</v>
      </c>
      <c r="Q779" s="40">
        <f t="shared" si="19"/>
        <v>20</v>
      </c>
      <c r="R779" s="41"/>
    </row>
    <row r="780" spans="2:19" ht="15.6" x14ac:dyDescent="0.3">
      <c r="B780" s="34">
        <f t="shared" si="17"/>
        <v>2828.8</v>
      </c>
      <c r="C780" s="35">
        <v>1646</v>
      </c>
      <c r="D780" s="34">
        <f t="shared" si="22"/>
        <v>2828.8</v>
      </c>
      <c r="E780" s="36">
        <v>45483</v>
      </c>
      <c r="F780" s="37">
        <v>2830.6</v>
      </c>
      <c r="G780" s="36">
        <v>45484</v>
      </c>
      <c r="H780" s="38">
        <f t="shared" si="21"/>
        <v>1.7999999999997272</v>
      </c>
      <c r="I780" s="29">
        <f t="shared" si="20"/>
        <v>2</v>
      </c>
      <c r="L780" s="33"/>
      <c r="M780" s="191">
        <v>45548</v>
      </c>
      <c r="N780" s="34">
        <f t="shared" si="18"/>
        <v>440</v>
      </c>
      <c r="O780" s="37"/>
      <c r="P780" s="35">
        <v>440</v>
      </c>
      <c r="Q780" s="40">
        <f t="shared" si="19"/>
        <v>0</v>
      </c>
      <c r="R780" s="41"/>
    </row>
    <row r="781" spans="2:19" ht="15.6" x14ac:dyDescent="0.3">
      <c r="B781" s="34">
        <f t="shared" si="17"/>
        <v>2830.6</v>
      </c>
      <c r="C781" s="35">
        <v>1646</v>
      </c>
      <c r="D781" s="34">
        <f t="shared" si="22"/>
        <v>2830.6</v>
      </c>
      <c r="E781" s="36">
        <v>45484</v>
      </c>
      <c r="F781" s="37">
        <v>2830.7</v>
      </c>
      <c r="G781" s="36">
        <v>45485</v>
      </c>
      <c r="H781" s="38">
        <f t="shared" si="21"/>
        <v>9.9999999999909051E-2</v>
      </c>
      <c r="I781" s="29">
        <f t="shared" si="20"/>
        <v>0</v>
      </c>
      <c r="L781" s="33"/>
      <c r="M781" s="191">
        <v>45549</v>
      </c>
      <c r="N781" s="34">
        <f t="shared" si="18"/>
        <v>440</v>
      </c>
      <c r="O781" s="37"/>
      <c r="P781" s="35">
        <v>420</v>
      </c>
      <c r="Q781" s="40">
        <f t="shared" si="19"/>
        <v>20</v>
      </c>
      <c r="R781" s="41"/>
    </row>
    <row r="782" spans="2:19" ht="15.6" x14ac:dyDescent="0.3">
      <c r="B782" s="34">
        <f t="shared" si="17"/>
        <v>2830.7</v>
      </c>
      <c r="C782" s="35">
        <v>1646</v>
      </c>
      <c r="D782" s="34">
        <f t="shared" si="22"/>
        <v>2830.7</v>
      </c>
      <c r="E782" s="36">
        <v>45485</v>
      </c>
      <c r="F782" s="37">
        <v>2830.7</v>
      </c>
      <c r="G782" s="36">
        <v>45486</v>
      </c>
      <c r="H782" s="38">
        <f t="shared" si="21"/>
        <v>0</v>
      </c>
      <c r="I782" s="29">
        <f t="shared" si="20"/>
        <v>0</v>
      </c>
      <c r="L782" s="33"/>
      <c r="M782" s="191">
        <v>45550</v>
      </c>
      <c r="N782" s="34">
        <f t="shared" si="18"/>
        <v>420</v>
      </c>
      <c r="O782" s="37"/>
      <c r="P782" s="35">
        <v>420</v>
      </c>
      <c r="Q782" s="40">
        <f t="shared" si="19"/>
        <v>0</v>
      </c>
      <c r="R782" s="41"/>
    </row>
    <row r="783" spans="2:19" ht="15.6" x14ac:dyDescent="0.3">
      <c r="B783" s="34">
        <f t="shared" si="17"/>
        <v>2830.7</v>
      </c>
      <c r="C783" s="35">
        <v>1650</v>
      </c>
      <c r="D783" s="34">
        <f t="shared" si="22"/>
        <v>2830.7</v>
      </c>
      <c r="E783" s="36">
        <v>45486</v>
      </c>
      <c r="F783" s="37">
        <v>2833.5</v>
      </c>
      <c r="G783" s="36">
        <v>45487</v>
      </c>
      <c r="H783" s="38">
        <f t="shared" si="21"/>
        <v>2.8000000000001819</v>
      </c>
      <c r="I783" s="29">
        <f t="shared" si="20"/>
        <v>4</v>
      </c>
      <c r="L783" s="33"/>
      <c r="M783" s="191">
        <v>45551</v>
      </c>
      <c r="N783" s="34">
        <f t="shared" si="18"/>
        <v>420</v>
      </c>
      <c r="O783" s="37">
        <v>280</v>
      </c>
      <c r="P783" s="35">
        <v>600</v>
      </c>
      <c r="Q783" s="40">
        <f t="shared" si="19"/>
        <v>100</v>
      </c>
      <c r="R783" s="41"/>
      <c r="S783" t="s">
        <v>1308</v>
      </c>
    </row>
    <row r="784" spans="2:19" ht="15.6" x14ac:dyDescent="0.3">
      <c r="B784" s="34">
        <f t="shared" si="17"/>
        <v>2833.5</v>
      </c>
      <c r="C784" s="35">
        <v>1651</v>
      </c>
      <c r="D784" s="34">
        <f t="shared" si="22"/>
        <v>2833.5</v>
      </c>
      <c r="E784" s="36">
        <v>45487</v>
      </c>
      <c r="F784" s="37">
        <v>2833.7</v>
      </c>
      <c r="G784" s="36">
        <v>45488</v>
      </c>
      <c r="H784" s="38">
        <f t="shared" si="21"/>
        <v>0.1999999999998181</v>
      </c>
      <c r="I784" s="29">
        <f t="shared" si="20"/>
        <v>1</v>
      </c>
      <c r="L784" s="33"/>
      <c r="M784" s="191">
        <v>45552</v>
      </c>
      <c r="N784" s="34">
        <f t="shared" si="18"/>
        <v>600</v>
      </c>
      <c r="O784" s="37"/>
      <c r="P784" s="35">
        <v>580</v>
      </c>
      <c r="Q784" s="40">
        <f t="shared" si="19"/>
        <v>20</v>
      </c>
      <c r="R784" s="41"/>
    </row>
    <row r="785" spans="2:23" ht="15.6" x14ac:dyDescent="0.3">
      <c r="B785" s="34">
        <f t="shared" si="17"/>
        <v>2833.7</v>
      </c>
      <c r="C785" s="35">
        <v>1655</v>
      </c>
      <c r="D785" s="34">
        <f t="shared" si="22"/>
        <v>2833.7</v>
      </c>
      <c r="E785" s="36">
        <v>45488</v>
      </c>
      <c r="F785" s="37">
        <v>2838.8</v>
      </c>
      <c r="G785" s="36">
        <v>45489</v>
      </c>
      <c r="H785" s="38">
        <f t="shared" si="21"/>
        <v>5.1000000000003638</v>
      </c>
      <c r="I785" s="29">
        <f t="shared" si="20"/>
        <v>4</v>
      </c>
      <c r="L785" s="33"/>
      <c r="M785" s="191">
        <v>45553</v>
      </c>
      <c r="N785" s="34">
        <f t="shared" si="18"/>
        <v>580</v>
      </c>
      <c r="O785" s="37"/>
      <c r="P785" s="35">
        <v>580</v>
      </c>
      <c r="Q785" s="40">
        <f t="shared" si="19"/>
        <v>0</v>
      </c>
      <c r="R785" s="41"/>
    </row>
    <row r="786" spans="2:23" ht="15.6" x14ac:dyDescent="0.3">
      <c r="B786" s="34">
        <f t="shared" si="17"/>
        <v>2838.8</v>
      </c>
      <c r="C786" s="35">
        <v>1659</v>
      </c>
      <c r="D786" s="34">
        <f t="shared" si="22"/>
        <v>2838.8</v>
      </c>
      <c r="E786" s="36">
        <v>45489</v>
      </c>
      <c r="F786" s="37">
        <v>2852.4</v>
      </c>
      <c r="G786" s="36">
        <v>45490</v>
      </c>
      <c r="H786" s="38">
        <f t="shared" si="21"/>
        <v>13.599999999999909</v>
      </c>
      <c r="I786" s="29">
        <f t="shared" si="20"/>
        <v>4</v>
      </c>
      <c r="L786" s="33"/>
      <c r="M786" s="191">
        <v>45554</v>
      </c>
      <c r="N786" s="34">
        <f t="shared" si="18"/>
        <v>580</v>
      </c>
      <c r="O786" s="37"/>
      <c r="P786" s="35">
        <v>580</v>
      </c>
      <c r="Q786" s="40">
        <f t="shared" si="19"/>
        <v>0</v>
      </c>
      <c r="R786" s="41"/>
    </row>
    <row r="787" spans="2:23" ht="15.6" x14ac:dyDescent="0.3">
      <c r="B787" s="34">
        <f t="shared" si="17"/>
        <v>2852.4</v>
      </c>
      <c r="C787" s="35">
        <v>1661</v>
      </c>
      <c r="D787" s="34">
        <f t="shared" si="22"/>
        <v>2852.4</v>
      </c>
      <c r="E787" s="36">
        <v>45490</v>
      </c>
      <c r="F787" s="37">
        <v>2865.9</v>
      </c>
      <c r="G787" s="36">
        <v>45491</v>
      </c>
      <c r="H787" s="38">
        <f t="shared" si="21"/>
        <v>13.5</v>
      </c>
      <c r="I787" s="29">
        <f t="shared" si="20"/>
        <v>2</v>
      </c>
      <c r="L787" s="33"/>
      <c r="M787" s="191">
        <v>45555</v>
      </c>
      <c r="N787" s="34">
        <f t="shared" si="18"/>
        <v>580</v>
      </c>
      <c r="O787" s="37"/>
      <c r="P787" s="35">
        <v>510</v>
      </c>
      <c r="Q787" s="40">
        <f t="shared" si="19"/>
        <v>70</v>
      </c>
      <c r="R787" s="41"/>
    </row>
    <row r="788" spans="2:23" ht="15.6" x14ac:dyDescent="0.3">
      <c r="B788" s="34">
        <f t="shared" si="17"/>
        <v>2865.9</v>
      </c>
      <c r="C788" s="35">
        <v>1668</v>
      </c>
      <c r="D788" s="34">
        <f t="shared" si="22"/>
        <v>2865.9</v>
      </c>
      <c r="E788" s="36">
        <v>45491</v>
      </c>
      <c r="F788" s="37">
        <v>2870</v>
      </c>
      <c r="G788" s="36">
        <v>45492</v>
      </c>
      <c r="H788" s="38">
        <f t="shared" si="21"/>
        <v>4.0999999999999091</v>
      </c>
      <c r="I788" s="29">
        <f t="shared" si="20"/>
        <v>7</v>
      </c>
      <c r="L788" s="33"/>
      <c r="M788" s="191">
        <v>45556</v>
      </c>
      <c r="N788" s="34">
        <f t="shared" si="18"/>
        <v>510</v>
      </c>
      <c r="O788" s="37"/>
      <c r="P788" s="35">
        <v>490</v>
      </c>
      <c r="Q788" s="40">
        <f t="shared" si="19"/>
        <v>20</v>
      </c>
      <c r="R788" s="41"/>
    </row>
    <row r="789" spans="2:23" ht="15.6" x14ac:dyDescent="0.3">
      <c r="B789" s="34">
        <f t="shared" si="17"/>
        <v>2870</v>
      </c>
      <c r="C789" s="35">
        <v>1668</v>
      </c>
      <c r="D789" s="34">
        <f t="shared" si="22"/>
        <v>2870</v>
      </c>
      <c r="E789" s="36">
        <v>45492</v>
      </c>
      <c r="F789" s="37">
        <v>2870</v>
      </c>
      <c r="G789" s="36">
        <v>45493</v>
      </c>
      <c r="H789" s="38">
        <f t="shared" si="21"/>
        <v>0</v>
      </c>
      <c r="I789" s="29">
        <f t="shared" si="20"/>
        <v>0</v>
      </c>
      <c r="L789" s="33"/>
      <c r="M789" s="191">
        <v>45557</v>
      </c>
      <c r="N789" s="34">
        <f t="shared" si="18"/>
        <v>490</v>
      </c>
      <c r="O789" s="37"/>
      <c r="P789" s="35">
        <v>480</v>
      </c>
      <c r="Q789" s="40">
        <f t="shared" si="19"/>
        <v>10</v>
      </c>
      <c r="R789" s="41"/>
    </row>
    <row r="790" spans="2:23" ht="15.6" x14ac:dyDescent="0.3">
      <c r="B790" s="34">
        <f t="shared" si="17"/>
        <v>2870</v>
      </c>
      <c r="C790" s="35">
        <v>1669</v>
      </c>
      <c r="D790" s="34">
        <f t="shared" si="22"/>
        <v>2870</v>
      </c>
      <c r="E790" s="36">
        <v>45493</v>
      </c>
      <c r="F790" s="37">
        <v>2871.3</v>
      </c>
      <c r="G790" s="36">
        <v>45494</v>
      </c>
      <c r="H790" s="38">
        <f t="shared" si="21"/>
        <v>1.3000000000001819</v>
      </c>
      <c r="I790" s="29">
        <f t="shared" si="20"/>
        <v>1</v>
      </c>
      <c r="L790" s="33"/>
      <c r="M790" s="191">
        <v>45558</v>
      </c>
      <c r="N790" s="34">
        <f t="shared" si="18"/>
        <v>480</v>
      </c>
      <c r="O790" s="37"/>
      <c r="P790" s="35">
        <v>460</v>
      </c>
      <c r="Q790" s="40">
        <f t="shared" si="19"/>
        <v>20</v>
      </c>
      <c r="R790" s="41"/>
    </row>
    <row r="791" spans="2:23" ht="15.6" x14ac:dyDescent="0.3">
      <c r="B791" s="34">
        <f t="shared" si="17"/>
        <v>2871.3</v>
      </c>
      <c r="C791" s="35">
        <v>1669</v>
      </c>
      <c r="D791" s="34">
        <f t="shared" si="22"/>
        <v>2871.3</v>
      </c>
      <c r="E791" s="36">
        <v>45494</v>
      </c>
      <c r="F791" s="37">
        <v>2871.3</v>
      </c>
      <c r="G791" s="36">
        <v>45495</v>
      </c>
      <c r="H791" s="38">
        <f t="shared" si="21"/>
        <v>0</v>
      </c>
      <c r="I791" s="29">
        <f t="shared" si="20"/>
        <v>0</v>
      </c>
      <c r="L791" s="33"/>
      <c r="M791" s="191">
        <v>45559</v>
      </c>
      <c r="N791" s="34">
        <f t="shared" si="18"/>
        <v>460</v>
      </c>
      <c r="O791" s="37"/>
      <c r="P791" s="35">
        <v>460</v>
      </c>
      <c r="Q791" s="40">
        <f t="shared" si="19"/>
        <v>0</v>
      </c>
      <c r="R791" s="41"/>
    </row>
    <row r="792" spans="2:23" ht="15.6" x14ac:dyDescent="0.3">
      <c r="B792" s="34">
        <f t="shared" si="17"/>
        <v>2871.3</v>
      </c>
      <c r="C792" s="35">
        <v>1671</v>
      </c>
      <c r="D792" s="34">
        <f t="shared" si="22"/>
        <v>2871.3</v>
      </c>
      <c r="E792" s="36">
        <v>45495</v>
      </c>
      <c r="F792" s="37">
        <v>2871.8</v>
      </c>
      <c r="G792" s="36">
        <v>45496</v>
      </c>
      <c r="H792" s="38">
        <f t="shared" si="21"/>
        <v>0.5</v>
      </c>
      <c r="I792" s="29">
        <f t="shared" si="20"/>
        <v>2</v>
      </c>
      <c r="L792" s="33"/>
      <c r="M792" s="191">
        <v>45560</v>
      </c>
      <c r="N792" s="34">
        <f t="shared" si="18"/>
        <v>460</v>
      </c>
      <c r="O792" s="37"/>
      <c r="P792" s="35">
        <v>440</v>
      </c>
      <c r="Q792" s="40">
        <f t="shared" si="19"/>
        <v>20</v>
      </c>
      <c r="R792" s="41"/>
    </row>
    <row r="793" spans="2:23" ht="15.6" x14ac:dyDescent="0.3">
      <c r="B793" s="34">
        <f t="shared" si="17"/>
        <v>2871.8</v>
      </c>
      <c r="C793" s="35">
        <v>1671</v>
      </c>
      <c r="D793" s="34">
        <f t="shared" si="22"/>
        <v>2871.8</v>
      </c>
      <c r="E793" s="36">
        <v>45496</v>
      </c>
      <c r="F793" s="37">
        <v>2871.8</v>
      </c>
      <c r="G793" s="36">
        <v>45497</v>
      </c>
      <c r="H793" s="38">
        <f t="shared" si="21"/>
        <v>0</v>
      </c>
      <c r="I793" s="29">
        <f t="shared" si="20"/>
        <v>0</v>
      </c>
      <c r="L793" s="33"/>
      <c r="M793" s="191">
        <v>45561</v>
      </c>
      <c r="N793" s="34">
        <f t="shared" si="18"/>
        <v>440</v>
      </c>
      <c r="O793" s="37"/>
      <c r="P793" s="35">
        <v>390</v>
      </c>
      <c r="Q793" s="40">
        <f t="shared" si="19"/>
        <v>50</v>
      </c>
      <c r="R793" s="41"/>
    </row>
    <row r="794" spans="2:23" ht="15.6" x14ac:dyDescent="0.3">
      <c r="B794" s="34">
        <f t="shared" si="17"/>
        <v>2871.8</v>
      </c>
      <c r="C794" s="35">
        <v>1672</v>
      </c>
      <c r="D794" s="34">
        <f t="shared" si="22"/>
        <v>2871.8</v>
      </c>
      <c r="E794" s="36">
        <v>45497</v>
      </c>
      <c r="F794" s="37">
        <v>2872.6</v>
      </c>
      <c r="G794" s="36">
        <v>45498</v>
      </c>
      <c r="H794" s="38">
        <f t="shared" si="21"/>
        <v>0.79999999999972715</v>
      </c>
      <c r="I794" s="29">
        <f t="shared" si="20"/>
        <v>1</v>
      </c>
      <c r="L794" s="33"/>
      <c r="M794" s="191">
        <v>45562</v>
      </c>
      <c r="N794" s="34">
        <f t="shared" si="18"/>
        <v>390</v>
      </c>
      <c r="O794" s="37">
        <v>240</v>
      </c>
      <c r="P794" s="35">
        <v>590</v>
      </c>
      <c r="Q794" s="40">
        <v>0</v>
      </c>
      <c r="R794" s="41"/>
      <c r="S794" t="s">
        <v>1345</v>
      </c>
    </row>
    <row r="795" spans="2:23" ht="15.6" x14ac:dyDescent="0.3">
      <c r="B795" s="34">
        <f t="shared" si="17"/>
        <v>2872.6</v>
      </c>
      <c r="C795" s="35">
        <v>1673</v>
      </c>
      <c r="D795" s="34">
        <f t="shared" si="22"/>
        <v>2872.6</v>
      </c>
      <c r="E795" s="36">
        <v>45498</v>
      </c>
      <c r="F795" s="37">
        <v>2884.8</v>
      </c>
      <c r="G795" s="36">
        <v>45499</v>
      </c>
      <c r="H795" s="38">
        <f t="shared" si="21"/>
        <v>12.200000000000273</v>
      </c>
      <c r="I795" s="29">
        <f t="shared" si="20"/>
        <v>1</v>
      </c>
      <c r="L795" s="33"/>
      <c r="M795" s="191">
        <v>45563</v>
      </c>
      <c r="N795" s="34">
        <f t="shared" si="18"/>
        <v>590</v>
      </c>
      <c r="O795" s="37"/>
      <c r="P795" s="35">
        <v>580</v>
      </c>
      <c r="Q795" s="40">
        <f t="shared" si="19"/>
        <v>10</v>
      </c>
      <c r="R795" s="41"/>
    </row>
    <row r="796" spans="2:23" ht="15.6" x14ac:dyDescent="0.3">
      <c r="B796" s="34">
        <f t="shared" si="17"/>
        <v>2884.8</v>
      </c>
      <c r="C796" s="35">
        <v>1675</v>
      </c>
      <c r="D796" s="34">
        <f t="shared" si="22"/>
        <v>2884.8</v>
      </c>
      <c r="E796" s="36">
        <v>45499</v>
      </c>
      <c r="F796" s="37">
        <v>2894.7</v>
      </c>
      <c r="G796" s="36">
        <v>45500</v>
      </c>
      <c r="H796" s="38">
        <f t="shared" si="21"/>
        <v>9.8999999999996362</v>
      </c>
      <c r="I796" s="29">
        <f t="shared" si="20"/>
        <v>2</v>
      </c>
      <c r="L796" s="33"/>
      <c r="M796" s="191">
        <v>45564</v>
      </c>
      <c r="N796" s="34">
        <f t="shared" si="18"/>
        <v>580</v>
      </c>
      <c r="O796" s="37"/>
      <c r="P796" s="35">
        <v>570</v>
      </c>
      <c r="Q796" s="40">
        <f t="shared" si="19"/>
        <v>10</v>
      </c>
      <c r="R796" s="41"/>
    </row>
    <row r="797" spans="2:23" ht="15.6" x14ac:dyDescent="0.3">
      <c r="B797" s="34">
        <f t="shared" si="17"/>
        <v>2894.7</v>
      </c>
      <c r="C797" s="35">
        <v>1676</v>
      </c>
      <c r="D797" s="34">
        <f t="shared" si="22"/>
        <v>2894.7</v>
      </c>
      <c r="E797" s="36">
        <v>45500</v>
      </c>
      <c r="F797" s="37">
        <v>2898.9</v>
      </c>
      <c r="G797" s="36">
        <v>45501</v>
      </c>
      <c r="H797" s="38">
        <f t="shared" si="21"/>
        <v>4.2000000000002728</v>
      </c>
      <c r="I797" s="29">
        <f t="shared" si="20"/>
        <v>1</v>
      </c>
      <c r="L797" s="33"/>
      <c r="M797" s="191">
        <v>45565</v>
      </c>
      <c r="N797" s="34">
        <f t="shared" si="18"/>
        <v>570</v>
      </c>
      <c r="O797" s="37"/>
      <c r="P797" s="35">
        <v>570</v>
      </c>
      <c r="Q797" s="40">
        <f t="shared" si="19"/>
        <v>0</v>
      </c>
      <c r="R797" s="41"/>
      <c r="V797" t="s">
        <v>1369</v>
      </c>
      <c r="W797" t="s">
        <v>1368</v>
      </c>
    </row>
    <row r="798" spans="2:23" ht="15.6" x14ac:dyDescent="0.3">
      <c r="B798" s="34">
        <f t="shared" si="17"/>
        <v>2898.9</v>
      </c>
      <c r="C798" s="35">
        <v>1676</v>
      </c>
      <c r="D798" s="34">
        <f t="shared" si="22"/>
        <v>2898.9</v>
      </c>
      <c r="E798" s="36">
        <v>45501</v>
      </c>
      <c r="F798" s="37">
        <v>2900.9</v>
      </c>
      <c r="G798" s="36">
        <v>45502</v>
      </c>
      <c r="H798" s="38">
        <f t="shared" si="21"/>
        <v>2</v>
      </c>
      <c r="I798" s="29">
        <f t="shared" si="20"/>
        <v>0</v>
      </c>
      <c r="L798" s="33"/>
      <c r="M798" s="191">
        <v>45566</v>
      </c>
      <c r="N798" s="34">
        <f t="shared" si="18"/>
        <v>570</v>
      </c>
      <c r="O798" s="37"/>
      <c r="P798" s="35">
        <v>570</v>
      </c>
      <c r="Q798" s="40">
        <f t="shared" si="19"/>
        <v>0</v>
      </c>
      <c r="R798" s="41"/>
      <c r="S798">
        <f>SUM(Q798:Q889)</f>
        <v>1280</v>
      </c>
      <c r="V798">
        <f>SUM(H771:H862)</f>
        <v>221.10000000000036</v>
      </c>
      <c r="W798">
        <f>SUM(Q706:Q797)</f>
        <v>1380</v>
      </c>
    </row>
    <row r="799" spans="2:23" ht="15.6" x14ac:dyDescent="0.3">
      <c r="B799" s="34">
        <f t="shared" si="17"/>
        <v>2900.9</v>
      </c>
      <c r="C799" s="35">
        <v>1678</v>
      </c>
      <c r="D799" s="34">
        <f t="shared" si="22"/>
        <v>2900.9</v>
      </c>
      <c r="E799" s="36">
        <v>45502</v>
      </c>
      <c r="F799" s="37">
        <v>2901.2</v>
      </c>
      <c r="G799" s="36">
        <v>45503</v>
      </c>
      <c r="H799" s="38">
        <f t="shared" si="21"/>
        <v>0.29999999999972715</v>
      </c>
      <c r="I799" s="29">
        <f t="shared" si="20"/>
        <v>2</v>
      </c>
      <c r="L799" s="33"/>
      <c r="M799" s="191">
        <v>45567</v>
      </c>
      <c r="N799" s="34">
        <f t="shared" si="18"/>
        <v>570</v>
      </c>
      <c r="O799" s="37"/>
      <c r="P799" s="35">
        <v>560</v>
      </c>
      <c r="Q799" s="40">
        <f t="shared" si="19"/>
        <v>10</v>
      </c>
      <c r="R799" s="41"/>
    </row>
    <row r="800" spans="2:23" ht="15.6" x14ac:dyDescent="0.3">
      <c r="B800" s="34">
        <f t="shared" si="17"/>
        <v>2901.2</v>
      </c>
      <c r="C800" s="35">
        <v>1679</v>
      </c>
      <c r="D800" s="34">
        <f t="shared" si="22"/>
        <v>2901.2</v>
      </c>
      <c r="E800" s="36">
        <v>45503</v>
      </c>
      <c r="F800" s="37">
        <v>2901.2</v>
      </c>
      <c r="G800" s="36">
        <v>45504</v>
      </c>
      <c r="H800" s="38">
        <f t="shared" si="21"/>
        <v>0</v>
      </c>
      <c r="I800" s="29">
        <f t="shared" si="20"/>
        <v>1</v>
      </c>
      <c r="L800" s="33"/>
      <c r="M800" s="191">
        <v>45568</v>
      </c>
      <c r="N800" s="34">
        <f t="shared" si="18"/>
        <v>560</v>
      </c>
      <c r="O800" s="37"/>
      <c r="P800" s="35">
        <v>540</v>
      </c>
      <c r="Q800" s="40">
        <f t="shared" si="19"/>
        <v>20</v>
      </c>
      <c r="R800" s="41"/>
    </row>
    <row r="801" spans="2:18" ht="15.6" x14ac:dyDescent="0.3">
      <c r="B801" s="34">
        <f t="shared" si="17"/>
        <v>2901.2</v>
      </c>
      <c r="C801" s="35">
        <v>1679</v>
      </c>
      <c r="D801" s="34">
        <f t="shared" si="22"/>
        <v>2901.2</v>
      </c>
      <c r="E801" s="36">
        <v>45504</v>
      </c>
      <c r="F801" s="37">
        <v>2901.3</v>
      </c>
      <c r="G801" s="36">
        <v>45505</v>
      </c>
      <c r="H801" s="38">
        <f t="shared" si="21"/>
        <v>0.1000000000003638</v>
      </c>
      <c r="I801" s="29">
        <f t="shared" si="20"/>
        <v>0</v>
      </c>
      <c r="L801" s="33"/>
      <c r="M801" s="191">
        <v>45569</v>
      </c>
      <c r="N801" s="34">
        <f t="shared" si="18"/>
        <v>540</v>
      </c>
      <c r="O801" s="37"/>
      <c r="P801" s="35">
        <v>540</v>
      </c>
      <c r="Q801" s="40">
        <f t="shared" si="19"/>
        <v>0</v>
      </c>
      <c r="R801" s="41"/>
    </row>
    <row r="802" spans="2:18" ht="15.6" x14ac:dyDescent="0.3">
      <c r="B802" s="34">
        <f t="shared" si="17"/>
        <v>2901.3</v>
      </c>
      <c r="C802" s="35">
        <v>1680</v>
      </c>
      <c r="D802" s="34">
        <f t="shared" si="22"/>
        <v>2901.3</v>
      </c>
      <c r="E802" s="36">
        <v>45505</v>
      </c>
      <c r="F802" s="37">
        <v>2901.9</v>
      </c>
      <c r="G802" s="36">
        <v>45506</v>
      </c>
      <c r="H802" s="38">
        <f t="shared" si="21"/>
        <v>0.59999999999990905</v>
      </c>
      <c r="I802" s="29">
        <f t="shared" si="20"/>
        <v>1</v>
      </c>
      <c r="L802" s="33"/>
      <c r="M802" s="191">
        <v>45570</v>
      </c>
      <c r="N802" s="34">
        <f t="shared" si="18"/>
        <v>540</v>
      </c>
      <c r="O802" s="37"/>
      <c r="P802" s="35">
        <v>540</v>
      </c>
      <c r="Q802" s="40">
        <f t="shared" si="19"/>
        <v>0</v>
      </c>
      <c r="R802" s="41"/>
    </row>
    <row r="803" spans="2:18" ht="15.6" x14ac:dyDescent="0.3">
      <c r="B803" s="34">
        <f t="shared" si="17"/>
        <v>2901.9</v>
      </c>
      <c r="C803" s="35">
        <v>1682</v>
      </c>
      <c r="D803" s="34">
        <f t="shared" si="22"/>
        <v>2901.9</v>
      </c>
      <c r="E803" s="36">
        <v>45506</v>
      </c>
      <c r="F803" s="37">
        <v>2902.4</v>
      </c>
      <c r="G803" s="36">
        <v>45507</v>
      </c>
      <c r="H803" s="38">
        <f t="shared" si="21"/>
        <v>0.5</v>
      </c>
      <c r="I803" s="29">
        <f t="shared" si="20"/>
        <v>2</v>
      </c>
      <c r="L803" s="33"/>
      <c r="M803" s="191">
        <v>45571</v>
      </c>
      <c r="N803" s="34">
        <f t="shared" si="18"/>
        <v>540</v>
      </c>
      <c r="O803" s="37"/>
      <c r="P803" s="35">
        <v>520</v>
      </c>
      <c r="Q803" s="40">
        <f t="shared" si="19"/>
        <v>20</v>
      </c>
      <c r="R803" s="41"/>
    </row>
    <row r="804" spans="2:18" ht="15.6" x14ac:dyDescent="0.3">
      <c r="B804" s="34">
        <f t="shared" si="17"/>
        <v>2902.4</v>
      </c>
      <c r="C804" s="35">
        <v>1684</v>
      </c>
      <c r="D804" s="34">
        <f t="shared" si="22"/>
        <v>2902.4</v>
      </c>
      <c r="E804" s="36">
        <v>45507</v>
      </c>
      <c r="F804" s="37">
        <v>2903.8</v>
      </c>
      <c r="G804" s="36">
        <v>45508</v>
      </c>
      <c r="H804" s="38">
        <f t="shared" si="21"/>
        <v>1.4000000000000909</v>
      </c>
      <c r="I804" s="29">
        <f t="shared" si="20"/>
        <v>2</v>
      </c>
      <c r="L804" s="33"/>
      <c r="M804" s="191">
        <v>45572</v>
      </c>
      <c r="N804" s="34">
        <f>(P803)</f>
        <v>520</v>
      </c>
      <c r="O804" s="37"/>
      <c r="P804" s="35">
        <v>490</v>
      </c>
      <c r="Q804" s="40">
        <f t="shared" si="19"/>
        <v>30</v>
      </c>
      <c r="R804" s="41"/>
    </row>
    <row r="805" spans="2:18" ht="15.6" x14ac:dyDescent="0.3">
      <c r="B805" s="34">
        <f t="shared" si="17"/>
        <v>2903.8</v>
      </c>
      <c r="C805" s="35">
        <v>1686</v>
      </c>
      <c r="D805" s="34">
        <f t="shared" si="22"/>
        <v>2903.8</v>
      </c>
      <c r="E805" s="36">
        <v>45508</v>
      </c>
      <c r="F805" s="37">
        <v>2905.1</v>
      </c>
      <c r="G805" s="36">
        <v>45509</v>
      </c>
      <c r="H805" s="38">
        <f t="shared" si="21"/>
        <v>1.2999999999997272</v>
      </c>
      <c r="I805" s="29">
        <f t="shared" si="20"/>
        <v>2</v>
      </c>
      <c r="L805" s="33"/>
      <c r="M805" s="191">
        <v>45573</v>
      </c>
      <c r="N805" s="34">
        <f t="shared" si="18"/>
        <v>490</v>
      </c>
      <c r="O805" s="37"/>
      <c r="P805" s="35">
        <v>490</v>
      </c>
      <c r="Q805" s="40">
        <f t="shared" si="19"/>
        <v>0</v>
      </c>
      <c r="R805" s="41"/>
    </row>
    <row r="806" spans="2:18" ht="15.6" x14ac:dyDescent="0.3">
      <c r="B806" s="34">
        <f t="shared" si="17"/>
        <v>2905.1</v>
      </c>
      <c r="C806" s="35">
        <v>1688</v>
      </c>
      <c r="D806" s="34">
        <f t="shared" si="22"/>
        <v>2905.1</v>
      </c>
      <c r="E806" s="36">
        <v>45509</v>
      </c>
      <c r="F806" s="37">
        <v>2908.1</v>
      </c>
      <c r="G806" s="36">
        <v>45510</v>
      </c>
      <c r="H806" s="38">
        <f t="shared" si="21"/>
        <v>3</v>
      </c>
      <c r="I806" s="29">
        <f t="shared" si="20"/>
        <v>2</v>
      </c>
      <c r="L806" s="33"/>
      <c r="M806" s="191">
        <v>45574</v>
      </c>
      <c r="N806" s="34">
        <f t="shared" si="18"/>
        <v>490</v>
      </c>
      <c r="O806" s="37"/>
      <c r="P806" s="35">
        <v>490</v>
      </c>
      <c r="Q806" s="40">
        <f t="shared" si="19"/>
        <v>0</v>
      </c>
      <c r="R806" s="41"/>
    </row>
    <row r="807" spans="2:18" ht="15.6" x14ac:dyDescent="0.3">
      <c r="B807" s="34">
        <f t="shared" si="17"/>
        <v>2908.1</v>
      </c>
      <c r="C807" s="35">
        <v>1690</v>
      </c>
      <c r="D807" s="34">
        <f t="shared" si="22"/>
        <v>2908.1</v>
      </c>
      <c r="E807" s="36">
        <v>45510</v>
      </c>
      <c r="F807" s="37">
        <v>2909.7</v>
      </c>
      <c r="G807" s="36">
        <v>45511</v>
      </c>
      <c r="H807" s="38">
        <f t="shared" si="21"/>
        <v>1.5999999999999091</v>
      </c>
      <c r="I807" s="29">
        <f t="shared" si="20"/>
        <v>2</v>
      </c>
      <c r="L807" s="33"/>
      <c r="M807" s="191">
        <v>45575</v>
      </c>
      <c r="N807" s="34">
        <f t="shared" si="18"/>
        <v>490</v>
      </c>
      <c r="O807" s="37"/>
      <c r="P807" s="35">
        <v>490</v>
      </c>
      <c r="Q807" s="40">
        <f t="shared" si="19"/>
        <v>0</v>
      </c>
      <c r="R807" s="41"/>
    </row>
    <row r="808" spans="2:18" ht="15.6" x14ac:dyDescent="0.3">
      <c r="B808" s="34">
        <f t="shared" si="17"/>
        <v>2909.7</v>
      </c>
      <c r="C808" s="35">
        <v>1693</v>
      </c>
      <c r="D808" s="34">
        <f t="shared" si="22"/>
        <v>2909.7</v>
      </c>
      <c r="E808" s="36">
        <v>45511</v>
      </c>
      <c r="F808" s="37">
        <v>2912.5</v>
      </c>
      <c r="G808" s="36">
        <v>45512</v>
      </c>
      <c r="H808" s="38">
        <f t="shared" si="21"/>
        <v>2.8000000000001819</v>
      </c>
      <c r="I808" s="29">
        <f t="shared" si="20"/>
        <v>3</v>
      </c>
      <c r="L808" s="33"/>
      <c r="M808" s="191">
        <v>45576</v>
      </c>
      <c r="N808" s="34">
        <f t="shared" si="18"/>
        <v>490</v>
      </c>
      <c r="O808" s="37"/>
      <c r="P808" s="35">
        <v>480</v>
      </c>
      <c r="Q808" s="40">
        <f t="shared" si="19"/>
        <v>10</v>
      </c>
      <c r="R808" s="41"/>
    </row>
    <row r="809" spans="2:18" ht="15.6" x14ac:dyDescent="0.3">
      <c r="B809" s="34">
        <f t="shared" si="17"/>
        <v>2912.5</v>
      </c>
      <c r="C809" s="35">
        <v>1694</v>
      </c>
      <c r="D809" s="34">
        <f t="shared" si="22"/>
        <v>2912.5</v>
      </c>
      <c r="E809" s="36">
        <v>45512</v>
      </c>
      <c r="F809" s="37">
        <v>2913.9</v>
      </c>
      <c r="G809" s="36">
        <v>45513</v>
      </c>
      <c r="H809" s="38">
        <f t="shared" si="21"/>
        <v>1.4000000000000909</v>
      </c>
      <c r="I809" s="29">
        <f t="shared" si="20"/>
        <v>1</v>
      </c>
      <c r="L809" s="33"/>
      <c r="M809" s="191">
        <v>45577</v>
      </c>
      <c r="N809" s="34">
        <f t="shared" si="18"/>
        <v>480</v>
      </c>
      <c r="O809" s="37"/>
      <c r="P809" s="35">
        <v>460</v>
      </c>
      <c r="Q809" s="40">
        <f t="shared" si="19"/>
        <v>20</v>
      </c>
      <c r="R809" s="41"/>
    </row>
    <row r="810" spans="2:18" ht="15.6" x14ac:dyDescent="0.3">
      <c r="B810" s="34">
        <f t="shared" si="17"/>
        <v>2913.9</v>
      </c>
      <c r="C810" s="35">
        <v>1694</v>
      </c>
      <c r="D810" s="34">
        <f t="shared" si="22"/>
        <v>2913.9</v>
      </c>
      <c r="E810" s="36">
        <v>45513</v>
      </c>
      <c r="F810" s="37">
        <v>2913.9</v>
      </c>
      <c r="G810" s="36">
        <v>45514</v>
      </c>
      <c r="H810" s="38">
        <f t="shared" si="21"/>
        <v>0</v>
      </c>
      <c r="I810" s="29">
        <f t="shared" si="20"/>
        <v>0</v>
      </c>
      <c r="L810" s="33"/>
      <c r="M810" s="191">
        <v>45578</v>
      </c>
      <c r="N810" s="34">
        <f t="shared" si="18"/>
        <v>460</v>
      </c>
      <c r="O810" s="37"/>
      <c r="P810" s="35">
        <v>460</v>
      </c>
      <c r="Q810" s="40">
        <f t="shared" si="19"/>
        <v>0</v>
      </c>
      <c r="R810" s="41"/>
    </row>
    <row r="811" spans="2:18" ht="15.6" x14ac:dyDescent="0.3">
      <c r="B811" s="34">
        <f t="shared" si="17"/>
        <v>2913.9</v>
      </c>
      <c r="C811" s="35">
        <v>1695</v>
      </c>
      <c r="D811" s="34">
        <f t="shared" si="22"/>
        <v>2913.9</v>
      </c>
      <c r="E811" s="36">
        <v>45514</v>
      </c>
      <c r="F811" s="37">
        <v>2914.3</v>
      </c>
      <c r="G811" s="36">
        <v>45515</v>
      </c>
      <c r="H811" s="38">
        <f t="shared" si="21"/>
        <v>0.40000000000009095</v>
      </c>
      <c r="I811" s="29">
        <f t="shared" si="20"/>
        <v>1</v>
      </c>
      <c r="L811" s="33"/>
      <c r="M811" s="191">
        <v>45579</v>
      </c>
      <c r="N811" s="34">
        <f t="shared" si="18"/>
        <v>460</v>
      </c>
      <c r="O811" s="37"/>
      <c r="P811" s="35">
        <v>400</v>
      </c>
      <c r="Q811" s="40">
        <f t="shared" si="19"/>
        <v>60</v>
      </c>
      <c r="R811" s="41"/>
    </row>
    <row r="812" spans="2:18" ht="15.6" x14ac:dyDescent="0.3">
      <c r="B812" s="34">
        <f t="shared" ref="B812:B884" si="23">F811</f>
        <v>2914.3</v>
      </c>
      <c r="C812" s="35">
        <v>1697</v>
      </c>
      <c r="D812" s="34">
        <f t="shared" si="22"/>
        <v>2914.3</v>
      </c>
      <c r="E812" s="36">
        <v>45515</v>
      </c>
      <c r="F812" s="37">
        <v>2916.1</v>
      </c>
      <c r="G812" s="36">
        <v>45516</v>
      </c>
      <c r="H812" s="38">
        <f t="shared" si="21"/>
        <v>1.7999999999997272</v>
      </c>
      <c r="I812" s="29">
        <f t="shared" si="20"/>
        <v>2</v>
      </c>
      <c r="L812" s="33"/>
      <c r="M812" s="191">
        <v>45580</v>
      </c>
      <c r="N812" s="34">
        <f t="shared" si="18"/>
        <v>400</v>
      </c>
      <c r="O812" s="37"/>
      <c r="P812" s="35">
        <v>395</v>
      </c>
      <c r="Q812" s="40">
        <f t="shared" si="19"/>
        <v>5</v>
      </c>
      <c r="R812" s="41"/>
    </row>
    <row r="813" spans="2:18" ht="15.6" x14ac:dyDescent="0.3">
      <c r="B813" s="34">
        <f t="shared" si="23"/>
        <v>2916.1</v>
      </c>
      <c r="C813" s="35">
        <v>1699</v>
      </c>
      <c r="D813" s="34">
        <f t="shared" si="22"/>
        <v>2916.1</v>
      </c>
      <c r="E813" s="36">
        <v>45516</v>
      </c>
      <c r="F813" s="37">
        <v>2918</v>
      </c>
      <c r="G813" s="36">
        <v>45517</v>
      </c>
      <c r="H813" s="38">
        <f t="shared" si="21"/>
        <v>1.9000000000000909</v>
      </c>
      <c r="I813" s="29">
        <f t="shared" si="20"/>
        <v>2</v>
      </c>
      <c r="L813" s="33"/>
      <c r="M813" s="191">
        <v>45581</v>
      </c>
      <c r="N813" s="34">
        <f t="shared" si="18"/>
        <v>395</v>
      </c>
      <c r="O813" s="37"/>
      <c r="P813" s="35">
        <v>390</v>
      </c>
      <c r="Q813" s="40">
        <f t="shared" si="19"/>
        <v>5</v>
      </c>
      <c r="R813" s="41"/>
    </row>
    <row r="814" spans="2:18" ht="15.6" x14ac:dyDescent="0.3">
      <c r="B814" s="34">
        <f t="shared" si="23"/>
        <v>2918</v>
      </c>
      <c r="C814" s="35">
        <v>1699</v>
      </c>
      <c r="D814" s="34">
        <f t="shared" si="22"/>
        <v>2918</v>
      </c>
      <c r="E814" s="36">
        <v>45517</v>
      </c>
      <c r="F814" s="37">
        <v>2918</v>
      </c>
      <c r="G814" s="36">
        <v>45518</v>
      </c>
      <c r="H814" s="38">
        <f t="shared" si="21"/>
        <v>0</v>
      </c>
      <c r="I814" s="29">
        <f t="shared" si="20"/>
        <v>0</v>
      </c>
      <c r="L814" s="33"/>
      <c r="M814" s="191">
        <v>45582</v>
      </c>
      <c r="N814" s="34">
        <f t="shared" si="18"/>
        <v>390</v>
      </c>
      <c r="O814" s="37"/>
      <c r="P814" s="35">
        <v>390</v>
      </c>
      <c r="Q814" s="40">
        <f t="shared" si="19"/>
        <v>0</v>
      </c>
      <c r="R814" s="41"/>
    </row>
    <row r="815" spans="2:18" ht="15.6" x14ac:dyDescent="0.3">
      <c r="B815" s="34">
        <f t="shared" si="23"/>
        <v>2918</v>
      </c>
      <c r="C815" s="35">
        <v>1699</v>
      </c>
      <c r="D815" s="34">
        <f t="shared" si="22"/>
        <v>2918</v>
      </c>
      <c r="E815" s="36">
        <v>45518</v>
      </c>
      <c r="F815" s="37">
        <v>2918.1</v>
      </c>
      <c r="G815" s="36">
        <v>45519</v>
      </c>
      <c r="H815" s="38">
        <f t="shared" si="21"/>
        <v>9.9999999999909051E-2</v>
      </c>
      <c r="I815" s="29">
        <f t="shared" si="20"/>
        <v>0</v>
      </c>
      <c r="L815" s="33"/>
      <c r="M815" s="191">
        <v>45583</v>
      </c>
      <c r="N815" s="34">
        <f t="shared" si="18"/>
        <v>390</v>
      </c>
      <c r="O815" s="37"/>
      <c r="P815" s="35">
        <v>390</v>
      </c>
      <c r="Q815" s="40">
        <f t="shared" si="19"/>
        <v>0</v>
      </c>
      <c r="R815" s="41"/>
    </row>
    <row r="816" spans="2:18" ht="15.6" x14ac:dyDescent="0.3">
      <c r="B816" s="34">
        <f t="shared" si="23"/>
        <v>2918.1</v>
      </c>
      <c r="C816" s="35">
        <v>1700</v>
      </c>
      <c r="D816" s="34">
        <f t="shared" si="22"/>
        <v>2918.1</v>
      </c>
      <c r="E816" s="36">
        <v>45519</v>
      </c>
      <c r="F816" s="37">
        <v>2918.1</v>
      </c>
      <c r="G816" s="36">
        <v>45520</v>
      </c>
      <c r="H816" s="38">
        <f t="shared" si="21"/>
        <v>0</v>
      </c>
      <c r="I816" s="29">
        <f t="shared" si="20"/>
        <v>1</v>
      </c>
      <c r="L816" s="33"/>
      <c r="M816" s="191">
        <v>45584</v>
      </c>
      <c r="N816" s="34">
        <f t="shared" si="18"/>
        <v>390</v>
      </c>
      <c r="O816" s="37"/>
      <c r="P816" s="35">
        <v>310</v>
      </c>
      <c r="Q816" s="40">
        <f t="shared" si="19"/>
        <v>80</v>
      </c>
      <c r="R816" s="41"/>
    </row>
    <row r="817" spans="2:18" ht="15.6" x14ac:dyDescent="0.3">
      <c r="B817" s="34">
        <f t="shared" si="23"/>
        <v>2918.1</v>
      </c>
      <c r="C817" s="35">
        <v>1702</v>
      </c>
      <c r="D817" s="34">
        <f t="shared" si="22"/>
        <v>2918.1</v>
      </c>
      <c r="E817" s="36">
        <v>45520</v>
      </c>
      <c r="F817" s="37">
        <v>2920.1</v>
      </c>
      <c r="G817" s="36">
        <v>45521</v>
      </c>
      <c r="H817" s="38">
        <f t="shared" si="21"/>
        <v>2</v>
      </c>
      <c r="I817" s="29">
        <f t="shared" si="20"/>
        <v>2</v>
      </c>
      <c r="L817" s="33"/>
      <c r="M817" s="191">
        <v>45585</v>
      </c>
      <c r="N817" s="34">
        <f t="shared" si="18"/>
        <v>310</v>
      </c>
      <c r="O817" s="37"/>
      <c r="P817" s="35">
        <v>290</v>
      </c>
      <c r="Q817" s="40">
        <f t="shared" si="19"/>
        <v>20</v>
      </c>
      <c r="R817" s="41"/>
    </row>
    <row r="818" spans="2:18" ht="15.6" x14ac:dyDescent="0.3">
      <c r="B818" s="34">
        <f t="shared" si="23"/>
        <v>2920.1</v>
      </c>
      <c r="C818" s="35">
        <v>1702</v>
      </c>
      <c r="D818" s="34">
        <f t="shared" si="22"/>
        <v>2920.1</v>
      </c>
      <c r="E818" s="36">
        <v>45521</v>
      </c>
      <c r="F818" s="37">
        <v>2920.2</v>
      </c>
      <c r="G818" s="36">
        <v>45522</v>
      </c>
      <c r="H818" s="38">
        <f t="shared" si="21"/>
        <v>9.9999999999909051E-2</v>
      </c>
      <c r="I818" s="29">
        <f t="shared" si="20"/>
        <v>0</v>
      </c>
      <c r="L818" s="33"/>
      <c r="M818" s="191">
        <v>45586</v>
      </c>
      <c r="N818" s="34">
        <f t="shared" si="18"/>
        <v>290</v>
      </c>
      <c r="O818" s="37"/>
      <c r="P818" s="35">
        <v>285</v>
      </c>
      <c r="Q818" s="40">
        <f t="shared" si="19"/>
        <v>5</v>
      </c>
      <c r="R818" s="41"/>
    </row>
    <row r="819" spans="2:18" ht="15.6" x14ac:dyDescent="0.3">
      <c r="B819" s="34">
        <f t="shared" si="23"/>
        <v>2920.2</v>
      </c>
      <c r="C819" s="35">
        <v>1704</v>
      </c>
      <c r="D819" s="34">
        <f t="shared" si="22"/>
        <v>2920.2</v>
      </c>
      <c r="E819" s="36">
        <v>45522</v>
      </c>
      <c r="F819" s="37">
        <v>2922.3</v>
      </c>
      <c r="G819" s="36">
        <v>45523</v>
      </c>
      <c r="H819" s="38">
        <f t="shared" si="21"/>
        <v>2.1000000000003638</v>
      </c>
      <c r="I819" s="29">
        <f t="shared" si="20"/>
        <v>2</v>
      </c>
      <c r="L819" s="33"/>
      <c r="M819" s="191">
        <v>45587</v>
      </c>
      <c r="N819" s="34">
        <f t="shared" si="18"/>
        <v>285</v>
      </c>
      <c r="O819" s="37"/>
      <c r="P819" s="35">
        <v>275</v>
      </c>
      <c r="Q819" s="40">
        <f t="shared" si="19"/>
        <v>10</v>
      </c>
      <c r="R819" s="41"/>
    </row>
    <row r="820" spans="2:18" ht="15.6" x14ac:dyDescent="0.3">
      <c r="B820" s="34">
        <f t="shared" si="23"/>
        <v>2922.3</v>
      </c>
      <c r="C820" s="35">
        <v>1709</v>
      </c>
      <c r="D820" s="34">
        <f t="shared" si="22"/>
        <v>2922.3</v>
      </c>
      <c r="E820" s="36">
        <v>45523</v>
      </c>
      <c r="F820" s="37">
        <v>2922.6</v>
      </c>
      <c r="G820" s="36">
        <v>45524</v>
      </c>
      <c r="H820" s="38">
        <f t="shared" si="21"/>
        <v>0.29999999999972715</v>
      </c>
      <c r="I820" s="29">
        <f t="shared" si="20"/>
        <v>5</v>
      </c>
      <c r="L820" s="33"/>
      <c r="M820" s="191">
        <v>45588</v>
      </c>
      <c r="N820" s="34">
        <f t="shared" si="18"/>
        <v>275</v>
      </c>
      <c r="O820" s="37"/>
      <c r="P820" s="35">
        <v>275</v>
      </c>
      <c r="Q820" s="40">
        <f t="shared" si="19"/>
        <v>0</v>
      </c>
      <c r="R820" s="41"/>
    </row>
    <row r="821" spans="2:18" ht="15.6" x14ac:dyDescent="0.3">
      <c r="B821" s="34">
        <f t="shared" si="23"/>
        <v>2922.6</v>
      </c>
      <c r="C821" s="35">
        <v>1710</v>
      </c>
      <c r="D821" s="34">
        <f t="shared" si="22"/>
        <v>2922.6</v>
      </c>
      <c r="E821" s="36">
        <v>45524</v>
      </c>
      <c r="F821" s="37">
        <v>2922.8</v>
      </c>
      <c r="G821" s="36">
        <v>45525</v>
      </c>
      <c r="H821" s="38">
        <f t="shared" si="21"/>
        <v>0.20000000000027285</v>
      </c>
      <c r="I821" s="29">
        <f t="shared" si="20"/>
        <v>1</v>
      </c>
      <c r="L821" s="33"/>
      <c r="M821" s="191">
        <v>45589</v>
      </c>
      <c r="N821" s="34">
        <f t="shared" si="18"/>
        <v>275</v>
      </c>
      <c r="O821" s="37"/>
      <c r="P821" s="35">
        <v>260</v>
      </c>
      <c r="Q821" s="40">
        <f t="shared" si="19"/>
        <v>15</v>
      </c>
      <c r="R821" s="41"/>
    </row>
    <row r="822" spans="2:18" ht="15.6" x14ac:dyDescent="0.3">
      <c r="B822" s="34">
        <f t="shared" si="23"/>
        <v>2922.8</v>
      </c>
      <c r="C822" s="35">
        <v>1713</v>
      </c>
      <c r="D822" s="34">
        <f t="shared" si="22"/>
        <v>2922.8</v>
      </c>
      <c r="E822" s="36">
        <v>45525</v>
      </c>
      <c r="F822" s="37">
        <v>2923.5</v>
      </c>
      <c r="G822" s="36">
        <v>45526</v>
      </c>
      <c r="H822" s="38">
        <f t="shared" si="21"/>
        <v>0.6999999999998181</v>
      </c>
      <c r="I822" s="29">
        <f t="shared" si="20"/>
        <v>3</v>
      </c>
      <c r="L822" s="33"/>
      <c r="M822" s="191">
        <v>45590</v>
      </c>
      <c r="N822" s="34">
        <f t="shared" si="18"/>
        <v>260</v>
      </c>
      <c r="O822" s="37"/>
      <c r="P822" s="35">
        <v>260</v>
      </c>
      <c r="Q822" s="40">
        <f t="shared" si="19"/>
        <v>0</v>
      </c>
      <c r="R822" s="41"/>
    </row>
    <row r="823" spans="2:18" ht="15.6" x14ac:dyDescent="0.3">
      <c r="B823" s="34">
        <f t="shared" si="23"/>
        <v>2923.5</v>
      </c>
      <c r="C823" s="35">
        <v>1714</v>
      </c>
      <c r="D823" s="34">
        <f t="shared" si="22"/>
        <v>2923.5</v>
      </c>
      <c r="E823" s="36">
        <v>45526</v>
      </c>
      <c r="F823" s="37">
        <v>2925.1</v>
      </c>
      <c r="G823" s="36">
        <v>45527</v>
      </c>
      <c r="H823" s="38">
        <f t="shared" si="21"/>
        <v>1.5999999999999091</v>
      </c>
      <c r="I823" s="29">
        <f t="shared" si="20"/>
        <v>1</v>
      </c>
      <c r="L823" s="33"/>
      <c r="M823" s="191">
        <v>45591</v>
      </c>
      <c r="N823" s="34">
        <f t="shared" si="18"/>
        <v>260</v>
      </c>
      <c r="O823" s="37"/>
      <c r="P823" s="35">
        <v>260</v>
      </c>
      <c r="Q823" s="40">
        <f t="shared" si="19"/>
        <v>0</v>
      </c>
      <c r="R823" s="41"/>
    </row>
    <row r="824" spans="2:18" ht="15.6" x14ac:dyDescent="0.3">
      <c r="B824" s="34">
        <f t="shared" si="23"/>
        <v>2925.1</v>
      </c>
      <c r="C824" s="35">
        <v>1714</v>
      </c>
      <c r="D824" s="34">
        <f t="shared" si="22"/>
        <v>2925.1</v>
      </c>
      <c r="E824" s="36">
        <v>45527</v>
      </c>
      <c r="F824" s="37">
        <v>2925.2</v>
      </c>
      <c r="G824" s="36">
        <v>45528</v>
      </c>
      <c r="H824" s="38">
        <f t="shared" si="21"/>
        <v>9.9999999999909051E-2</v>
      </c>
      <c r="I824" s="29">
        <f t="shared" si="20"/>
        <v>0</v>
      </c>
      <c r="L824" s="33"/>
      <c r="M824" s="191">
        <v>45592</v>
      </c>
      <c r="N824" s="34">
        <f t="shared" si="18"/>
        <v>260</v>
      </c>
      <c r="O824" s="37"/>
      <c r="P824" s="35">
        <v>260</v>
      </c>
      <c r="Q824" s="40">
        <f t="shared" si="19"/>
        <v>0</v>
      </c>
      <c r="R824" s="41"/>
    </row>
    <row r="825" spans="2:18" ht="15.6" x14ac:dyDescent="0.3">
      <c r="B825" s="34">
        <f t="shared" si="23"/>
        <v>2925.2</v>
      </c>
      <c r="C825" s="35">
        <v>1714</v>
      </c>
      <c r="D825" s="34">
        <f t="shared" si="22"/>
        <v>2925.2</v>
      </c>
      <c r="E825" s="36">
        <v>45528</v>
      </c>
      <c r="F825" s="37">
        <v>2925.2</v>
      </c>
      <c r="G825" s="36">
        <v>45529</v>
      </c>
      <c r="H825" s="38">
        <f t="shared" si="21"/>
        <v>0</v>
      </c>
      <c r="I825" s="29">
        <f t="shared" si="20"/>
        <v>0</v>
      </c>
      <c r="L825" s="33"/>
      <c r="M825" s="191">
        <v>45593</v>
      </c>
      <c r="N825" s="34">
        <f t="shared" si="18"/>
        <v>260</v>
      </c>
      <c r="O825" s="37"/>
      <c r="P825" s="35">
        <v>260</v>
      </c>
      <c r="Q825" s="40">
        <f t="shared" si="19"/>
        <v>0</v>
      </c>
      <c r="R825" s="41"/>
    </row>
    <row r="826" spans="2:18" ht="15.6" x14ac:dyDescent="0.3">
      <c r="B826" s="34">
        <f t="shared" si="23"/>
        <v>2925.2</v>
      </c>
      <c r="C826" s="35">
        <v>1715</v>
      </c>
      <c r="D826" s="34">
        <f t="shared" si="22"/>
        <v>2925.2</v>
      </c>
      <c r="E826" s="36">
        <v>45529</v>
      </c>
      <c r="F826" s="37">
        <v>2933.6</v>
      </c>
      <c r="G826" s="36">
        <v>45530</v>
      </c>
      <c r="H826" s="38">
        <f t="shared" si="21"/>
        <v>8.4000000000000909</v>
      </c>
      <c r="I826" s="29">
        <f t="shared" si="20"/>
        <v>1</v>
      </c>
      <c r="L826" s="33"/>
      <c r="M826" s="191">
        <v>45594</v>
      </c>
      <c r="N826" s="34">
        <f t="shared" si="18"/>
        <v>260</v>
      </c>
      <c r="O826" s="37"/>
      <c r="P826" s="35">
        <v>260</v>
      </c>
      <c r="Q826" s="40">
        <f t="shared" si="19"/>
        <v>0</v>
      </c>
      <c r="R826" s="41"/>
    </row>
    <row r="827" spans="2:18" ht="15.6" x14ac:dyDescent="0.3">
      <c r="B827" s="34">
        <f t="shared" si="23"/>
        <v>2933.6</v>
      </c>
      <c r="C827" s="35">
        <v>1718</v>
      </c>
      <c r="D827" s="34">
        <f t="shared" si="22"/>
        <v>2933.6</v>
      </c>
      <c r="E827" s="36">
        <v>45530</v>
      </c>
      <c r="F827" s="37">
        <v>2936</v>
      </c>
      <c r="G827" s="36">
        <v>45531</v>
      </c>
      <c r="H827" s="38">
        <f t="shared" si="21"/>
        <v>2.4000000000000909</v>
      </c>
      <c r="I827" s="29">
        <f t="shared" si="20"/>
        <v>3</v>
      </c>
      <c r="L827" s="33"/>
      <c r="M827" s="191">
        <v>45595</v>
      </c>
      <c r="N827" s="34">
        <f t="shared" si="18"/>
        <v>260</v>
      </c>
      <c r="O827" s="37"/>
      <c r="P827" s="35">
        <v>260</v>
      </c>
      <c r="Q827" s="40">
        <f t="shared" si="19"/>
        <v>0</v>
      </c>
      <c r="R827" s="41"/>
    </row>
    <row r="828" spans="2:18" ht="15.6" x14ac:dyDescent="0.3">
      <c r="B828" s="34">
        <f t="shared" si="23"/>
        <v>2936</v>
      </c>
      <c r="C828" s="35">
        <v>1718</v>
      </c>
      <c r="D828" s="34">
        <f t="shared" si="22"/>
        <v>2936</v>
      </c>
      <c r="E828" s="36">
        <v>45531</v>
      </c>
      <c r="F828" s="37">
        <v>2936</v>
      </c>
      <c r="G828" s="36">
        <v>45532</v>
      </c>
      <c r="H828" s="38">
        <f t="shared" si="21"/>
        <v>0</v>
      </c>
      <c r="I828" s="29">
        <f t="shared" si="20"/>
        <v>0</v>
      </c>
      <c r="L828" s="33"/>
      <c r="M828" s="191">
        <v>45596</v>
      </c>
      <c r="N828" s="34">
        <f t="shared" si="18"/>
        <v>260</v>
      </c>
      <c r="O828" s="37">
        <v>300</v>
      </c>
      <c r="P828" s="35">
        <v>500</v>
      </c>
      <c r="Q828" s="40">
        <f t="shared" si="19"/>
        <v>60</v>
      </c>
      <c r="R828" s="41"/>
    </row>
    <row r="829" spans="2:18" ht="15.6" x14ac:dyDescent="0.3">
      <c r="B829" s="34">
        <f t="shared" si="23"/>
        <v>2936</v>
      </c>
      <c r="C829" s="35">
        <v>1718</v>
      </c>
      <c r="D829" s="34">
        <f t="shared" si="22"/>
        <v>2936</v>
      </c>
      <c r="E829" s="36">
        <v>45532</v>
      </c>
      <c r="F829" s="37">
        <v>2936</v>
      </c>
      <c r="G829" s="36">
        <v>45533</v>
      </c>
      <c r="H829" s="38">
        <f t="shared" si="21"/>
        <v>0</v>
      </c>
      <c r="I829" s="29">
        <f t="shared" si="20"/>
        <v>0</v>
      </c>
      <c r="L829" s="33"/>
      <c r="M829" s="191">
        <v>45597</v>
      </c>
      <c r="N829" s="34">
        <f t="shared" si="18"/>
        <v>500</v>
      </c>
      <c r="O829" s="37"/>
      <c r="P829" s="35">
        <v>430</v>
      </c>
      <c r="Q829" s="40">
        <f t="shared" si="19"/>
        <v>70</v>
      </c>
      <c r="R829" s="41"/>
    </row>
    <row r="830" spans="2:18" ht="15.6" x14ac:dyDescent="0.3">
      <c r="B830" s="34">
        <f t="shared" si="23"/>
        <v>2936</v>
      </c>
      <c r="C830" s="35">
        <v>1719</v>
      </c>
      <c r="D830" s="34">
        <f t="shared" si="22"/>
        <v>2936</v>
      </c>
      <c r="E830" s="36">
        <v>45533</v>
      </c>
      <c r="F830" s="37">
        <v>2936</v>
      </c>
      <c r="G830" s="36">
        <v>45534</v>
      </c>
      <c r="H830" s="38">
        <f t="shared" si="21"/>
        <v>0</v>
      </c>
      <c r="I830" s="29">
        <f t="shared" si="20"/>
        <v>1</v>
      </c>
      <c r="L830" s="33"/>
      <c r="M830" s="191">
        <v>45598</v>
      </c>
      <c r="N830" s="34">
        <f t="shared" si="18"/>
        <v>430</v>
      </c>
      <c r="O830" s="37"/>
      <c r="P830" s="35">
        <v>320</v>
      </c>
      <c r="Q830" s="40">
        <f t="shared" si="19"/>
        <v>110</v>
      </c>
      <c r="R830" s="41"/>
    </row>
    <row r="831" spans="2:18" ht="15.6" x14ac:dyDescent="0.3">
      <c r="B831" s="34">
        <f t="shared" si="23"/>
        <v>2936</v>
      </c>
      <c r="C831" s="35">
        <v>1719</v>
      </c>
      <c r="D831" s="34">
        <f t="shared" si="22"/>
        <v>2936</v>
      </c>
      <c r="E831" s="36">
        <v>45534</v>
      </c>
      <c r="F831" s="37">
        <v>2936</v>
      </c>
      <c r="G831" s="36">
        <v>45535</v>
      </c>
      <c r="H831" s="38">
        <f t="shared" si="21"/>
        <v>0</v>
      </c>
      <c r="I831" s="29">
        <f t="shared" si="20"/>
        <v>0</v>
      </c>
      <c r="L831" s="33"/>
      <c r="M831" s="191">
        <v>45599</v>
      </c>
      <c r="N831" s="34">
        <f t="shared" si="18"/>
        <v>320</v>
      </c>
      <c r="O831" s="37"/>
      <c r="P831" s="35">
        <v>210</v>
      </c>
      <c r="Q831" s="40">
        <f t="shared" si="19"/>
        <v>110</v>
      </c>
      <c r="R831" s="41"/>
    </row>
    <row r="832" spans="2:18" ht="15.6" x14ac:dyDescent="0.3">
      <c r="B832" s="34">
        <f t="shared" si="23"/>
        <v>2936</v>
      </c>
      <c r="C832" s="35">
        <v>1719</v>
      </c>
      <c r="D832" s="34">
        <f t="shared" si="22"/>
        <v>2936</v>
      </c>
      <c r="E832" s="36">
        <v>45535</v>
      </c>
      <c r="F832" s="37">
        <v>2936.1</v>
      </c>
      <c r="G832" s="36">
        <v>45536</v>
      </c>
      <c r="H832" s="38">
        <f t="shared" si="21"/>
        <v>9.9999999999909051E-2</v>
      </c>
      <c r="I832" s="29">
        <f t="shared" si="20"/>
        <v>0</v>
      </c>
      <c r="L832" s="33"/>
      <c r="M832" s="191">
        <v>45600</v>
      </c>
      <c r="N832" s="34">
        <f t="shared" si="18"/>
        <v>210</v>
      </c>
      <c r="O832" s="37">
        <v>330</v>
      </c>
      <c r="P832" s="35">
        <v>420</v>
      </c>
      <c r="Q832" s="40">
        <f t="shared" si="19"/>
        <v>120</v>
      </c>
      <c r="R832" s="41"/>
    </row>
    <row r="833" spans="2:18" ht="15.6" x14ac:dyDescent="0.3">
      <c r="B833" s="34">
        <f t="shared" si="23"/>
        <v>2936.1</v>
      </c>
      <c r="C833" s="35">
        <v>1721</v>
      </c>
      <c r="D833" s="34">
        <f t="shared" si="22"/>
        <v>2936.1</v>
      </c>
      <c r="E833" s="36">
        <v>45536</v>
      </c>
      <c r="F833" s="37">
        <v>2936.9</v>
      </c>
      <c r="G833" s="36">
        <v>45537</v>
      </c>
      <c r="H833" s="38">
        <f t="shared" si="21"/>
        <v>0.8000000000001819</v>
      </c>
      <c r="I833" s="29">
        <f t="shared" si="20"/>
        <v>2</v>
      </c>
      <c r="L833" s="33"/>
      <c r="M833" s="191">
        <v>45601</v>
      </c>
      <c r="N833" s="34">
        <f t="shared" si="18"/>
        <v>420</v>
      </c>
      <c r="O833" s="37"/>
      <c r="P833" s="35">
        <v>320</v>
      </c>
      <c r="Q833" s="40">
        <f t="shared" si="19"/>
        <v>100</v>
      </c>
      <c r="R833" s="41"/>
    </row>
    <row r="834" spans="2:18" ht="15.6" x14ac:dyDescent="0.3">
      <c r="B834" s="34">
        <f t="shared" si="23"/>
        <v>2936.9</v>
      </c>
      <c r="C834" s="35">
        <v>1721</v>
      </c>
      <c r="D834" s="34">
        <f t="shared" si="22"/>
        <v>2936.9</v>
      </c>
      <c r="E834" s="36">
        <v>45537</v>
      </c>
      <c r="F834" s="37">
        <v>2936.9</v>
      </c>
      <c r="G834" s="36">
        <v>45538</v>
      </c>
      <c r="H834" s="38">
        <f t="shared" si="21"/>
        <v>0</v>
      </c>
      <c r="I834" s="29">
        <f t="shared" si="20"/>
        <v>0</v>
      </c>
      <c r="L834" s="33"/>
      <c r="M834" s="191">
        <v>45602</v>
      </c>
      <c r="N834" s="34">
        <f t="shared" si="18"/>
        <v>320</v>
      </c>
      <c r="O834" s="37"/>
      <c r="P834" s="35">
        <v>320</v>
      </c>
      <c r="Q834" s="40">
        <f t="shared" si="19"/>
        <v>0</v>
      </c>
      <c r="R834" s="41"/>
    </row>
    <row r="835" spans="2:18" ht="15.6" x14ac:dyDescent="0.3">
      <c r="B835" s="34">
        <f t="shared" si="23"/>
        <v>2936.9</v>
      </c>
      <c r="C835" s="35">
        <v>1722</v>
      </c>
      <c r="D835" s="34">
        <f t="shared" si="22"/>
        <v>2936.9</v>
      </c>
      <c r="E835" s="36">
        <v>45538</v>
      </c>
      <c r="F835" s="37">
        <v>2938.4</v>
      </c>
      <c r="G835" s="36">
        <v>45539</v>
      </c>
      <c r="H835" s="38">
        <f t="shared" si="21"/>
        <v>1.5</v>
      </c>
      <c r="I835" s="29">
        <f t="shared" si="20"/>
        <v>1</v>
      </c>
      <c r="L835" s="33"/>
      <c r="M835" s="191">
        <v>45603</v>
      </c>
      <c r="N835" s="34">
        <f t="shared" si="18"/>
        <v>320</v>
      </c>
      <c r="O835" s="37"/>
      <c r="P835" s="35">
        <v>300</v>
      </c>
      <c r="Q835" s="40">
        <f t="shared" si="19"/>
        <v>20</v>
      </c>
      <c r="R835" s="41"/>
    </row>
    <row r="836" spans="2:18" ht="15.6" x14ac:dyDescent="0.3">
      <c r="B836" s="34">
        <f t="shared" si="23"/>
        <v>2938.4</v>
      </c>
      <c r="C836" s="35">
        <v>1723</v>
      </c>
      <c r="D836" s="34">
        <f t="shared" si="22"/>
        <v>2938.4</v>
      </c>
      <c r="E836" s="36">
        <v>45539</v>
      </c>
      <c r="F836" s="37">
        <v>2940.9</v>
      </c>
      <c r="G836" s="36">
        <v>45540</v>
      </c>
      <c r="H836" s="38">
        <f t="shared" si="21"/>
        <v>2.5</v>
      </c>
      <c r="I836" s="29">
        <f t="shared" si="20"/>
        <v>1</v>
      </c>
      <c r="L836" s="33"/>
      <c r="M836" s="191">
        <v>45604</v>
      </c>
      <c r="N836" s="34">
        <f t="shared" si="18"/>
        <v>300</v>
      </c>
      <c r="O836" s="37"/>
      <c r="P836" s="35">
        <v>270</v>
      </c>
      <c r="Q836" s="40">
        <f t="shared" si="19"/>
        <v>30</v>
      </c>
      <c r="R836" s="41"/>
    </row>
    <row r="837" spans="2:18" ht="15.6" x14ac:dyDescent="0.3">
      <c r="B837" s="34">
        <f t="shared" si="23"/>
        <v>2940.9</v>
      </c>
      <c r="C837" s="35">
        <v>1723</v>
      </c>
      <c r="D837" s="34">
        <f t="shared" si="22"/>
        <v>2940.9</v>
      </c>
      <c r="E837" s="36">
        <v>45540</v>
      </c>
      <c r="F837" s="37">
        <v>2940.9</v>
      </c>
      <c r="G837" s="36">
        <v>45541</v>
      </c>
      <c r="H837" s="38">
        <f t="shared" si="21"/>
        <v>0</v>
      </c>
      <c r="I837" s="29">
        <f t="shared" si="20"/>
        <v>0</v>
      </c>
      <c r="L837" s="33"/>
      <c r="M837" s="191">
        <v>45605</v>
      </c>
      <c r="N837" s="34">
        <f t="shared" si="18"/>
        <v>270</v>
      </c>
      <c r="O837" s="37"/>
      <c r="P837" s="35">
        <v>250</v>
      </c>
      <c r="Q837" s="40">
        <f t="shared" si="19"/>
        <v>20</v>
      </c>
      <c r="R837" s="41"/>
    </row>
    <row r="838" spans="2:18" ht="15.6" x14ac:dyDescent="0.3">
      <c r="B838" s="34">
        <f t="shared" si="23"/>
        <v>2940.9</v>
      </c>
      <c r="C838" s="35">
        <v>1723</v>
      </c>
      <c r="D838" s="34">
        <f t="shared" si="22"/>
        <v>2940.9</v>
      </c>
      <c r="E838" s="36">
        <v>45541</v>
      </c>
      <c r="F838" s="37">
        <v>2941</v>
      </c>
      <c r="G838" s="36">
        <v>45542</v>
      </c>
      <c r="H838" s="38">
        <f t="shared" si="21"/>
        <v>9.9999999999909051E-2</v>
      </c>
      <c r="I838" s="29">
        <f t="shared" si="20"/>
        <v>0</v>
      </c>
      <c r="L838" s="33"/>
      <c r="M838" s="191">
        <v>45606</v>
      </c>
      <c r="N838" s="34">
        <f t="shared" si="18"/>
        <v>250</v>
      </c>
      <c r="O838" s="37"/>
      <c r="P838" s="35">
        <v>240</v>
      </c>
      <c r="Q838" s="40">
        <f t="shared" si="19"/>
        <v>10</v>
      </c>
      <c r="R838" s="41"/>
    </row>
    <row r="839" spans="2:18" ht="15.6" x14ac:dyDescent="0.3">
      <c r="B839" s="34">
        <f t="shared" si="23"/>
        <v>2941</v>
      </c>
      <c r="C839" s="35">
        <v>1726</v>
      </c>
      <c r="D839" s="34">
        <f t="shared" si="22"/>
        <v>2941</v>
      </c>
      <c r="E839" s="36">
        <v>45542</v>
      </c>
      <c r="F839" s="37">
        <v>2942.2</v>
      </c>
      <c r="G839" s="36">
        <v>45543</v>
      </c>
      <c r="H839" s="38">
        <f t="shared" si="21"/>
        <v>1.1999999999998181</v>
      </c>
      <c r="I839" s="29">
        <f t="shared" si="20"/>
        <v>3</v>
      </c>
      <c r="L839" s="33"/>
      <c r="M839" s="191">
        <v>45607</v>
      </c>
      <c r="N839" s="34">
        <f t="shared" si="18"/>
        <v>240</v>
      </c>
      <c r="O839" s="37"/>
      <c r="P839" s="35">
        <v>240</v>
      </c>
      <c r="Q839" s="40">
        <f t="shared" si="19"/>
        <v>0</v>
      </c>
      <c r="R839" s="41"/>
    </row>
    <row r="840" spans="2:18" ht="15.6" x14ac:dyDescent="0.3">
      <c r="B840" s="34">
        <f t="shared" si="23"/>
        <v>2942.2</v>
      </c>
      <c r="C840" s="35">
        <v>1727</v>
      </c>
      <c r="D840" s="34">
        <f t="shared" si="22"/>
        <v>2942.2</v>
      </c>
      <c r="E840" s="36">
        <v>45543</v>
      </c>
      <c r="F840" s="37">
        <v>2942.6</v>
      </c>
      <c r="G840" s="36">
        <v>45544</v>
      </c>
      <c r="H840" s="38">
        <f t="shared" si="21"/>
        <v>0.40000000000009095</v>
      </c>
      <c r="I840" s="29">
        <f t="shared" si="20"/>
        <v>1</v>
      </c>
      <c r="L840" s="33"/>
      <c r="M840" s="191">
        <v>45608</v>
      </c>
      <c r="N840" s="34">
        <f t="shared" si="18"/>
        <v>240</v>
      </c>
      <c r="O840" s="37"/>
      <c r="P840" s="35">
        <v>240</v>
      </c>
      <c r="Q840" s="40">
        <f t="shared" si="19"/>
        <v>0</v>
      </c>
      <c r="R840" s="41"/>
    </row>
    <row r="841" spans="2:18" ht="15.6" x14ac:dyDescent="0.3">
      <c r="B841" s="34">
        <f t="shared" si="23"/>
        <v>2942.6</v>
      </c>
      <c r="C841" s="35">
        <v>1729</v>
      </c>
      <c r="D841" s="34">
        <f t="shared" si="22"/>
        <v>2942.6</v>
      </c>
      <c r="E841" s="36">
        <v>45544</v>
      </c>
      <c r="F841" s="37">
        <v>2949.4</v>
      </c>
      <c r="G841" s="36">
        <v>45545</v>
      </c>
      <c r="H841" s="38">
        <f t="shared" si="21"/>
        <v>6.8000000000001819</v>
      </c>
      <c r="I841" s="29">
        <f t="shared" si="20"/>
        <v>2</v>
      </c>
      <c r="L841" s="33"/>
      <c r="M841" s="191">
        <v>45609</v>
      </c>
      <c r="N841" s="34">
        <f t="shared" si="18"/>
        <v>240</v>
      </c>
      <c r="O841" s="37">
        <v>360</v>
      </c>
      <c r="P841" s="35">
        <v>550</v>
      </c>
      <c r="Q841" s="40">
        <v>0</v>
      </c>
      <c r="R841" s="41"/>
    </row>
    <row r="842" spans="2:18" ht="15.6" x14ac:dyDescent="0.3">
      <c r="B842" s="34">
        <f t="shared" si="23"/>
        <v>2949.4</v>
      </c>
      <c r="C842" s="35">
        <v>1729</v>
      </c>
      <c r="D842" s="34">
        <f t="shared" si="22"/>
        <v>2949.4</v>
      </c>
      <c r="E842" s="36">
        <v>45545</v>
      </c>
      <c r="F842" s="37">
        <v>2951.4</v>
      </c>
      <c r="G842" s="36">
        <v>45546</v>
      </c>
      <c r="H842" s="38">
        <f t="shared" si="21"/>
        <v>2</v>
      </c>
      <c r="I842" s="29">
        <f t="shared" si="20"/>
        <v>0</v>
      </c>
      <c r="L842" s="33"/>
      <c r="M842" s="191">
        <v>45610</v>
      </c>
      <c r="N842" s="34">
        <f t="shared" si="18"/>
        <v>550</v>
      </c>
      <c r="O842" s="37"/>
      <c r="P842" s="35">
        <v>550</v>
      </c>
      <c r="Q842" s="40">
        <f t="shared" si="19"/>
        <v>0</v>
      </c>
      <c r="R842" s="41"/>
    </row>
    <row r="843" spans="2:18" ht="15.6" x14ac:dyDescent="0.3">
      <c r="B843" s="34">
        <f t="shared" si="23"/>
        <v>2951.4</v>
      </c>
      <c r="C843" s="35">
        <v>1730</v>
      </c>
      <c r="D843" s="34">
        <f t="shared" si="22"/>
        <v>2951.4</v>
      </c>
      <c r="E843" s="36">
        <v>45546</v>
      </c>
      <c r="F843" s="37">
        <v>2956.7</v>
      </c>
      <c r="G843" s="36">
        <v>45547</v>
      </c>
      <c r="H843" s="38">
        <f t="shared" si="21"/>
        <v>5.2999999999997272</v>
      </c>
      <c r="I843" s="29">
        <f t="shared" si="20"/>
        <v>1</v>
      </c>
      <c r="L843" s="33"/>
      <c r="M843" s="191">
        <v>45611</v>
      </c>
      <c r="N843" s="34">
        <f t="shared" si="18"/>
        <v>550</v>
      </c>
      <c r="O843" s="37"/>
      <c r="P843" s="35">
        <v>550</v>
      </c>
      <c r="Q843" s="40">
        <f t="shared" si="19"/>
        <v>0</v>
      </c>
      <c r="R843" s="41"/>
    </row>
    <row r="844" spans="2:18" ht="15.6" x14ac:dyDescent="0.3">
      <c r="B844" s="34">
        <f t="shared" si="23"/>
        <v>2956.7</v>
      </c>
      <c r="C844" s="35">
        <v>1733</v>
      </c>
      <c r="D844" s="34">
        <f t="shared" si="22"/>
        <v>2956.7</v>
      </c>
      <c r="E844" s="36">
        <v>45547</v>
      </c>
      <c r="F844" s="37">
        <v>2959</v>
      </c>
      <c r="G844" s="36">
        <v>45548</v>
      </c>
      <c r="H844" s="38">
        <f t="shared" si="21"/>
        <v>2.3000000000001819</v>
      </c>
      <c r="I844" s="29">
        <f t="shared" si="20"/>
        <v>3</v>
      </c>
      <c r="L844" s="33"/>
      <c r="M844" s="191">
        <v>45612</v>
      </c>
      <c r="N844" s="34">
        <f t="shared" si="18"/>
        <v>550</v>
      </c>
      <c r="O844" s="37"/>
      <c r="P844" s="35">
        <v>550</v>
      </c>
      <c r="Q844" s="40">
        <f t="shared" si="19"/>
        <v>0</v>
      </c>
      <c r="R844" s="41"/>
    </row>
    <row r="845" spans="2:18" ht="15.6" x14ac:dyDescent="0.3">
      <c r="B845" s="34">
        <f t="shared" si="23"/>
        <v>2959</v>
      </c>
      <c r="C845" s="35">
        <v>1733</v>
      </c>
      <c r="D845" s="34">
        <f t="shared" si="22"/>
        <v>2959</v>
      </c>
      <c r="E845" s="36">
        <v>45548</v>
      </c>
      <c r="F845" s="37">
        <v>2959.1</v>
      </c>
      <c r="G845" s="36">
        <v>45549</v>
      </c>
      <c r="H845" s="38">
        <f t="shared" si="21"/>
        <v>9.9999999999909051E-2</v>
      </c>
      <c r="I845" s="29">
        <f t="shared" si="20"/>
        <v>0</v>
      </c>
      <c r="L845" s="33"/>
      <c r="M845" s="191">
        <v>45613</v>
      </c>
      <c r="N845" s="34">
        <f t="shared" si="18"/>
        <v>550</v>
      </c>
      <c r="O845" s="37"/>
      <c r="P845" s="35">
        <v>550</v>
      </c>
      <c r="Q845" s="40">
        <f t="shared" si="19"/>
        <v>0</v>
      </c>
      <c r="R845" s="41"/>
    </row>
    <row r="846" spans="2:18" ht="15.6" x14ac:dyDescent="0.3">
      <c r="B846" s="34">
        <f t="shared" si="23"/>
        <v>2959.1</v>
      </c>
      <c r="C846" s="35">
        <v>1734</v>
      </c>
      <c r="D846" s="34">
        <f t="shared" si="22"/>
        <v>2959.1</v>
      </c>
      <c r="E846" s="36">
        <v>45549</v>
      </c>
      <c r="F846" s="37">
        <v>2961.3</v>
      </c>
      <c r="G846" s="36">
        <v>45550</v>
      </c>
      <c r="H846" s="38">
        <f t="shared" si="21"/>
        <v>2.2000000000002728</v>
      </c>
      <c r="I846" s="29">
        <f t="shared" si="20"/>
        <v>1</v>
      </c>
      <c r="L846" s="33"/>
      <c r="M846" s="191">
        <v>45614</v>
      </c>
      <c r="N846" s="34">
        <f t="shared" si="18"/>
        <v>550</v>
      </c>
      <c r="O846" s="37"/>
      <c r="P846" s="35">
        <v>550</v>
      </c>
      <c r="Q846" s="40">
        <f t="shared" si="19"/>
        <v>0</v>
      </c>
      <c r="R846" s="41"/>
    </row>
    <row r="847" spans="2:18" ht="15.6" x14ac:dyDescent="0.3">
      <c r="B847" s="34">
        <f t="shared" si="23"/>
        <v>2961.3</v>
      </c>
      <c r="C847" s="35">
        <v>1735</v>
      </c>
      <c r="D847" s="34">
        <f t="shared" si="22"/>
        <v>2961.3</v>
      </c>
      <c r="E847" s="36">
        <v>45550</v>
      </c>
      <c r="F847" s="37">
        <v>2962.6</v>
      </c>
      <c r="G847" s="36">
        <v>45551</v>
      </c>
      <c r="H847" s="38">
        <f t="shared" si="21"/>
        <v>1.2999999999997272</v>
      </c>
      <c r="I847" s="29">
        <f t="shared" si="20"/>
        <v>1</v>
      </c>
      <c r="L847" s="33"/>
      <c r="M847" s="191">
        <v>45615</v>
      </c>
      <c r="N847" s="34">
        <f t="shared" si="18"/>
        <v>550</v>
      </c>
      <c r="O847" s="37"/>
      <c r="P847" s="35">
        <v>540</v>
      </c>
      <c r="Q847" s="40">
        <f t="shared" si="19"/>
        <v>10</v>
      </c>
      <c r="R847" s="41"/>
    </row>
    <row r="848" spans="2:18" ht="15.6" x14ac:dyDescent="0.3">
      <c r="B848" s="34">
        <f t="shared" si="23"/>
        <v>2962.6</v>
      </c>
      <c r="C848" s="35">
        <v>1736</v>
      </c>
      <c r="D848" s="34">
        <f t="shared" si="22"/>
        <v>2962.6</v>
      </c>
      <c r="E848" s="36">
        <v>45551</v>
      </c>
      <c r="F848" s="37">
        <v>2974.4</v>
      </c>
      <c r="G848" s="36">
        <v>45552</v>
      </c>
      <c r="H848" s="38">
        <f t="shared" si="21"/>
        <v>11.800000000000182</v>
      </c>
      <c r="I848" s="29">
        <f t="shared" si="20"/>
        <v>1</v>
      </c>
      <c r="L848" s="33"/>
      <c r="M848" s="191">
        <v>45616</v>
      </c>
      <c r="N848" s="34">
        <f t="shared" si="18"/>
        <v>540</v>
      </c>
      <c r="O848" s="37"/>
      <c r="P848" s="35">
        <v>540</v>
      </c>
      <c r="Q848" s="40">
        <f t="shared" si="19"/>
        <v>0</v>
      </c>
      <c r="R848" s="41"/>
    </row>
    <row r="849" spans="2:18" ht="15.6" x14ac:dyDescent="0.3">
      <c r="B849" s="34">
        <f t="shared" si="23"/>
        <v>2974.4</v>
      </c>
      <c r="C849" s="35">
        <v>1739</v>
      </c>
      <c r="D849" s="34">
        <f t="shared" si="22"/>
        <v>2974.4</v>
      </c>
      <c r="E849" s="36">
        <v>45552</v>
      </c>
      <c r="F849" s="37">
        <v>2979.8</v>
      </c>
      <c r="G849" s="36">
        <v>45553</v>
      </c>
      <c r="H849" s="38">
        <f t="shared" si="21"/>
        <v>5.4000000000000909</v>
      </c>
      <c r="I849" s="29">
        <f t="shared" si="20"/>
        <v>3</v>
      </c>
      <c r="L849" s="33"/>
      <c r="M849" s="191">
        <v>45617</v>
      </c>
      <c r="N849" s="34">
        <f t="shared" si="18"/>
        <v>540</v>
      </c>
      <c r="O849" s="37"/>
      <c r="P849" s="35">
        <v>540</v>
      </c>
      <c r="Q849" s="40">
        <f t="shared" si="19"/>
        <v>0</v>
      </c>
      <c r="R849" s="41"/>
    </row>
    <row r="850" spans="2:18" ht="15.6" x14ac:dyDescent="0.3">
      <c r="B850" s="34">
        <f t="shared" si="23"/>
        <v>2979.8</v>
      </c>
      <c r="C850" s="35">
        <v>1739</v>
      </c>
      <c r="D850" s="34">
        <f t="shared" si="22"/>
        <v>2979.8</v>
      </c>
      <c r="E850" s="36">
        <v>45553</v>
      </c>
      <c r="F850" s="37">
        <v>2979.8</v>
      </c>
      <c r="G850" s="36">
        <v>45554</v>
      </c>
      <c r="H850" s="38">
        <f t="shared" si="21"/>
        <v>0</v>
      </c>
      <c r="I850" s="29">
        <f t="shared" si="20"/>
        <v>0</v>
      </c>
      <c r="L850" s="33"/>
      <c r="M850" s="191">
        <v>45618</v>
      </c>
      <c r="N850" s="34">
        <f t="shared" si="18"/>
        <v>540</v>
      </c>
      <c r="O850" s="37"/>
      <c r="P850" s="35">
        <v>540</v>
      </c>
      <c r="Q850" s="40">
        <f t="shared" si="19"/>
        <v>0</v>
      </c>
      <c r="R850" s="41"/>
    </row>
    <row r="851" spans="2:18" ht="15.6" x14ac:dyDescent="0.3">
      <c r="B851" s="34">
        <f t="shared" si="23"/>
        <v>2979.8</v>
      </c>
      <c r="C851" s="35">
        <v>1742</v>
      </c>
      <c r="D851" s="34">
        <f t="shared" si="22"/>
        <v>2979.8</v>
      </c>
      <c r="E851" s="36">
        <v>45554</v>
      </c>
      <c r="F851" s="37">
        <v>2981.1</v>
      </c>
      <c r="G851" s="36">
        <v>45555</v>
      </c>
      <c r="H851" s="38">
        <f t="shared" si="21"/>
        <v>1.2999999999997272</v>
      </c>
      <c r="I851" s="29">
        <f t="shared" si="20"/>
        <v>3</v>
      </c>
      <c r="L851" s="33"/>
      <c r="M851" s="191">
        <v>45619</v>
      </c>
      <c r="N851" s="34">
        <f t="shared" si="18"/>
        <v>540</v>
      </c>
      <c r="O851" s="37"/>
      <c r="P851" s="35">
        <v>540</v>
      </c>
      <c r="Q851" s="40">
        <f t="shared" si="19"/>
        <v>0</v>
      </c>
      <c r="R851" s="41"/>
    </row>
    <row r="852" spans="2:18" ht="15.6" x14ac:dyDescent="0.3">
      <c r="B852" s="34">
        <f t="shared" si="23"/>
        <v>2981.1</v>
      </c>
      <c r="C852" s="35">
        <v>1746</v>
      </c>
      <c r="D852" s="34">
        <f t="shared" si="22"/>
        <v>2981.1</v>
      </c>
      <c r="E852" s="36">
        <v>45555</v>
      </c>
      <c r="F852" s="37">
        <v>2993.8</v>
      </c>
      <c r="G852" s="36">
        <v>45556</v>
      </c>
      <c r="H852" s="38">
        <f t="shared" si="21"/>
        <v>12.700000000000273</v>
      </c>
      <c r="I852" s="29">
        <f t="shared" si="20"/>
        <v>4</v>
      </c>
      <c r="L852" s="33"/>
      <c r="M852" s="191">
        <v>45620</v>
      </c>
      <c r="N852" s="34">
        <f t="shared" si="18"/>
        <v>540</v>
      </c>
      <c r="O852" s="37"/>
      <c r="P852" s="35">
        <v>540</v>
      </c>
      <c r="Q852" s="40">
        <f t="shared" si="19"/>
        <v>0</v>
      </c>
      <c r="R852" s="41"/>
    </row>
    <row r="853" spans="2:18" ht="15.6" x14ac:dyDescent="0.3">
      <c r="B853" s="34">
        <f t="shared" si="23"/>
        <v>2993.8</v>
      </c>
      <c r="C853" s="35">
        <v>1750</v>
      </c>
      <c r="D853" s="34">
        <f t="shared" si="22"/>
        <v>2993.8</v>
      </c>
      <c r="E853" s="36">
        <v>45556</v>
      </c>
      <c r="F853" s="37">
        <v>2996.7</v>
      </c>
      <c r="G853" s="36">
        <v>45557</v>
      </c>
      <c r="H853" s="38">
        <f t="shared" si="21"/>
        <v>2.8999999999996362</v>
      </c>
      <c r="I853" s="29">
        <f t="shared" si="20"/>
        <v>4</v>
      </c>
      <c r="L853" s="33"/>
      <c r="M853" s="191">
        <v>45621</v>
      </c>
      <c r="N853" s="34">
        <f t="shared" si="18"/>
        <v>540</v>
      </c>
      <c r="O853" s="37"/>
      <c r="P853" s="35">
        <v>530</v>
      </c>
      <c r="Q853" s="40">
        <f t="shared" si="19"/>
        <v>10</v>
      </c>
      <c r="R853" s="41"/>
    </row>
    <row r="854" spans="2:18" ht="15.6" x14ac:dyDescent="0.3">
      <c r="B854" s="34">
        <f t="shared" si="23"/>
        <v>2996.7</v>
      </c>
      <c r="C854" s="35">
        <v>1752</v>
      </c>
      <c r="D854" s="34">
        <f t="shared" si="22"/>
        <v>2996.7</v>
      </c>
      <c r="E854" s="36">
        <v>45557</v>
      </c>
      <c r="F854" s="37">
        <v>2997.4</v>
      </c>
      <c r="G854" s="36">
        <v>45558</v>
      </c>
      <c r="H854" s="38">
        <f t="shared" si="21"/>
        <v>0.70000000000027285</v>
      </c>
      <c r="I854" s="29">
        <f t="shared" si="20"/>
        <v>2</v>
      </c>
      <c r="L854" s="33"/>
      <c r="M854" s="191">
        <v>45622</v>
      </c>
      <c r="N854" s="34">
        <f t="shared" si="18"/>
        <v>530</v>
      </c>
      <c r="O854" s="37"/>
      <c r="P854" s="35">
        <v>530</v>
      </c>
      <c r="Q854" s="40">
        <f t="shared" si="19"/>
        <v>0</v>
      </c>
      <c r="R854" s="41"/>
    </row>
    <row r="855" spans="2:18" ht="15.6" x14ac:dyDescent="0.3">
      <c r="B855" s="34">
        <f t="shared" si="23"/>
        <v>2997.4</v>
      </c>
      <c r="C855" s="35">
        <v>1756</v>
      </c>
      <c r="D855" s="34">
        <f t="shared" si="22"/>
        <v>2997.4</v>
      </c>
      <c r="E855" s="36">
        <v>45558</v>
      </c>
      <c r="F855" s="37">
        <v>3000.8</v>
      </c>
      <c r="G855" s="36">
        <v>45559</v>
      </c>
      <c r="H855" s="38">
        <f t="shared" si="21"/>
        <v>3.4000000000000909</v>
      </c>
      <c r="I855" s="29">
        <f t="shared" si="20"/>
        <v>4</v>
      </c>
      <c r="L855" s="33"/>
      <c r="M855" s="191">
        <v>45623</v>
      </c>
      <c r="N855" s="34">
        <f t="shared" si="18"/>
        <v>530</v>
      </c>
      <c r="O855" s="37"/>
      <c r="P855" s="35">
        <v>500</v>
      </c>
      <c r="Q855" s="40">
        <f t="shared" si="19"/>
        <v>30</v>
      </c>
      <c r="R855" s="41"/>
    </row>
    <row r="856" spans="2:18" ht="15.6" x14ac:dyDescent="0.3">
      <c r="B856" s="34">
        <f t="shared" si="23"/>
        <v>3000.8</v>
      </c>
      <c r="C856" s="35">
        <v>1758</v>
      </c>
      <c r="D856" s="34">
        <f t="shared" si="22"/>
        <v>3000.8</v>
      </c>
      <c r="E856" s="36">
        <v>45559</v>
      </c>
      <c r="F856" s="37">
        <v>3001.8</v>
      </c>
      <c r="G856" s="36">
        <v>45560</v>
      </c>
      <c r="H856" s="38">
        <f t="shared" si="21"/>
        <v>1</v>
      </c>
      <c r="I856" s="29">
        <f t="shared" si="20"/>
        <v>2</v>
      </c>
      <c r="L856" s="33"/>
      <c r="M856" s="191">
        <v>45624</v>
      </c>
      <c r="N856" s="34">
        <f t="shared" si="18"/>
        <v>500</v>
      </c>
      <c r="O856" s="37"/>
      <c r="P856" s="35">
        <v>500</v>
      </c>
      <c r="Q856" s="40">
        <f t="shared" si="19"/>
        <v>0</v>
      </c>
      <c r="R856" s="41"/>
    </row>
    <row r="857" spans="2:18" ht="15.6" x14ac:dyDescent="0.3">
      <c r="B857" s="34">
        <f t="shared" si="23"/>
        <v>3001.8</v>
      </c>
      <c r="C857" s="35">
        <v>1759</v>
      </c>
      <c r="D857" s="34">
        <f t="shared" si="22"/>
        <v>3001.8</v>
      </c>
      <c r="E857" s="36">
        <v>45560</v>
      </c>
      <c r="F857" s="37">
        <v>3006.3</v>
      </c>
      <c r="G857" s="36">
        <v>45561</v>
      </c>
      <c r="H857" s="38">
        <f t="shared" si="21"/>
        <v>4.5</v>
      </c>
      <c r="I857" s="29">
        <f t="shared" si="20"/>
        <v>1</v>
      </c>
      <c r="L857" s="33"/>
      <c r="M857" s="191">
        <v>45625</v>
      </c>
      <c r="N857" s="34">
        <f t="shared" si="18"/>
        <v>500</v>
      </c>
      <c r="O857" s="37"/>
      <c r="P857" s="35">
        <v>500</v>
      </c>
      <c r="Q857" s="40">
        <f t="shared" si="19"/>
        <v>0</v>
      </c>
      <c r="R857" s="41"/>
    </row>
    <row r="858" spans="2:18" ht="15.6" x14ac:dyDescent="0.3">
      <c r="B858" s="34">
        <f t="shared" si="23"/>
        <v>3006.3</v>
      </c>
      <c r="C858" s="35">
        <v>1763</v>
      </c>
      <c r="D858" s="34">
        <f t="shared" si="22"/>
        <v>3006.3</v>
      </c>
      <c r="E858" s="36">
        <v>45561</v>
      </c>
      <c r="F858" s="37">
        <v>3015.5</v>
      </c>
      <c r="G858" s="36">
        <v>45562</v>
      </c>
      <c r="H858" s="38">
        <f t="shared" si="21"/>
        <v>9.1999999999998181</v>
      </c>
      <c r="I858" s="29">
        <f t="shared" si="20"/>
        <v>4</v>
      </c>
      <c r="L858" s="33"/>
      <c r="M858" s="191">
        <v>45626</v>
      </c>
      <c r="N858" s="34">
        <f t="shared" si="18"/>
        <v>500</v>
      </c>
      <c r="O858" s="37"/>
      <c r="P858" s="35">
        <v>500</v>
      </c>
      <c r="Q858" s="40">
        <f t="shared" si="19"/>
        <v>0</v>
      </c>
      <c r="R858" s="41"/>
    </row>
    <row r="859" spans="2:18" ht="15.6" x14ac:dyDescent="0.3">
      <c r="B859" s="34">
        <f t="shared" si="23"/>
        <v>3015.5</v>
      </c>
      <c r="C859" s="35">
        <v>1765</v>
      </c>
      <c r="D859" s="34">
        <f t="shared" si="22"/>
        <v>3015.5</v>
      </c>
      <c r="E859" s="36">
        <v>45562</v>
      </c>
      <c r="F859" s="37">
        <v>3016.1</v>
      </c>
      <c r="G859" s="36">
        <v>45563</v>
      </c>
      <c r="H859" s="38">
        <f t="shared" si="21"/>
        <v>0.59999999999990905</v>
      </c>
      <c r="I859" s="29">
        <f t="shared" si="20"/>
        <v>2</v>
      </c>
      <c r="L859" s="33"/>
      <c r="M859" s="191">
        <v>45627</v>
      </c>
      <c r="N859" s="34">
        <f t="shared" si="18"/>
        <v>500</v>
      </c>
      <c r="O859" s="37"/>
      <c r="P859" s="35">
        <v>490</v>
      </c>
      <c r="Q859" s="40">
        <f t="shared" si="19"/>
        <v>10</v>
      </c>
      <c r="R859" s="41"/>
    </row>
    <row r="860" spans="2:18" ht="15.6" x14ac:dyDescent="0.3">
      <c r="B860" s="34">
        <f t="shared" si="23"/>
        <v>3016.1</v>
      </c>
      <c r="C860" s="35">
        <v>1766</v>
      </c>
      <c r="D860" s="34">
        <f t="shared" si="22"/>
        <v>3016.1</v>
      </c>
      <c r="E860" s="36">
        <v>45563</v>
      </c>
      <c r="F860" s="37">
        <v>3016.8</v>
      </c>
      <c r="G860" s="36">
        <v>45564</v>
      </c>
      <c r="H860" s="38">
        <f t="shared" si="21"/>
        <v>0.70000000000027285</v>
      </c>
      <c r="I860" s="29">
        <f t="shared" si="20"/>
        <v>1</v>
      </c>
      <c r="L860" s="33"/>
      <c r="M860" s="191">
        <v>45628</v>
      </c>
      <c r="N860" s="34">
        <f t="shared" si="18"/>
        <v>490</v>
      </c>
      <c r="O860" s="37"/>
      <c r="P860" s="35">
        <v>480</v>
      </c>
      <c r="Q860" s="40">
        <f t="shared" si="19"/>
        <v>10</v>
      </c>
      <c r="R860" s="41"/>
    </row>
    <row r="861" spans="2:18" ht="15.6" x14ac:dyDescent="0.3">
      <c r="B861" s="34">
        <f t="shared" si="23"/>
        <v>3016.8</v>
      </c>
      <c r="C861" s="35">
        <v>1767</v>
      </c>
      <c r="D861" s="34">
        <f t="shared" si="22"/>
        <v>3016.8</v>
      </c>
      <c r="E861" s="36">
        <v>45564</v>
      </c>
      <c r="F861" s="37">
        <v>3017.3</v>
      </c>
      <c r="G861" s="36">
        <v>45565</v>
      </c>
      <c r="H861" s="38">
        <f t="shared" si="21"/>
        <v>0.5</v>
      </c>
      <c r="I861" s="29">
        <f t="shared" si="20"/>
        <v>1</v>
      </c>
      <c r="L861" s="33"/>
      <c r="M861" s="191">
        <v>45629</v>
      </c>
      <c r="N861" s="34">
        <f t="shared" si="18"/>
        <v>480</v>
      </c>
      <c r="O861" s="37"/>
      <c r="P861" s="35">
        <v>470</v>
      </c>
      <c r="Q861" s="40">
        <f t="shared" si="19"/>
        <v>10</v>
      </c>
      <c r="R861" s="41"/>
    </row>
    <row r="862" spans="2:18" ht="15.6" x14ac:dyDescent="0.3">
      <c r="B862" s="34">
        <f t="shared" si="23"/>
        <v>3017.3</v>
      </c>
      <c r="C862" s="35">
        <v>1767</v>
      </c>
      <c r="D862" s="34">
        <f t="shared" si="22"/>
        <v>3017.3</v>
      </c>
      <c r="E862" s="36">
        <v>45565</v>
      </c>
      <c r="F862" s="37">
        <v>3017.3</v>
      </c>
      <c r="G862" s="36">
        <v>45566</v>
      </c>
      <c r="H862" s="38">
        <f t="shared" si="21"/>
        <v>0</v>
      </c>
      <c r="I862" s="29">
        <f t="shared" si="20"/>
        <v>0</v>
      </c>
      <c r="L862" s="33"/>
      <c r="M862" s="191">
        <v>45630</v>
      </c>
      <c r="N862" s="34">
        <f t="shared" si="18"/>
        <v>470</v>
      </c>
      <c r="O862" s="37"/>
      <c r="P862" s="35">
        <v>460</v>
      </c>
      <c r="Q862" s="40">
        <f t="shared" si="19"/>
        <v>10</v>
      </c>
      <c r="R862" s="41"/>
    </row>
    <row r="863" spans="2:18" ht="15.6" x14ac:dyDescent="0.3">
      <c r="B863" s="34">
        <f t="shared" si="23"/>
        <v>3017.3</v>
      </c>
      <c r="C863" s="35">
        <v>1767</v>
      </c>
      <c r="D863" s="34">
        <f t="shared" si="22"/>
        <v>3017.3</v>
      </c>
      <c r="E863" s="36">
        <v>45566</v>
      </c>
      <c r="F863" s="37">
        <v>3017.3</v>
      </c>
      <c r="G863" s="36">
        <v>45567</v>
      </c>
      <c r="H863" s="38">
        <f t="shared" si="21"/>
        <v>0</v>
      </c>
      <c r="I863" s="29">
        <f t="shared" si="20"/>
        <v>0</v>
      </c>
      <c r="J863">
        <f>SUM(H863:H954)</f>
        <v>204.29999999999973</v>
      </c>
      <c r="L863" s="33"/>
      <c r="M863" s="191">
        <v>45631</v>
      </c>
      <c r="N863" s="34">
        <f t="shared" si="18"/>
        <v>460</v>
      </c>
      <c r="O863" s="37"/>
      <c r="P863" s="35">
        <v>460</v>
      </c>
      <c r="Q863" s="40">
        <f t="shared" si="19"/>
        <v>0</v>
      </c>
      <c r="R863" s="41"/>
    </row>
    <row r="864" spans="2:18" ht="15.6" x14ac:dyDescent="0.3">
      <c r="B864" s="34">
        <f t="shared" si="23"/>
        <v>3017.3</v>
      </c>
      <c r="C864" s="35">
        <v>1770</v>
      </c>
      <c r="D864" s="34">
        <f t="shared" si="22"/>
        <v>3017.3</v>
      </c>
      <c r="E864" s="36">
        <v>45567</v>
      </c>
      <c r="F864" s="37">
        <v>3019.3</v>
      </c>
      <c r="G864" s="36">
        <v>45568</v>
      </c>
      <c r="H864" s="38">
        <f t="shared" si="21"/>
        <v>2</v>
      </c>
      <c r="I864" s="29">
        <f t="shared" si="20"/>
        <v>3</v>
      </c>
      <c r="L864" s="33"/>
      <c r="M864" s="191">
        <v>45632</v>
      </c>
      <c r="N864" s="34">
        <f t="shared" si="18"/>
        <v>460</v>
      </c>
      <c r="O864" s="37"/>
      <c r="P864" s="35">
        <v>440</v>
      </c>
      <c r="Q864" s="40">
        <f t="shared" si="19"/>
        <v>20</v>
      </c>
      <c r="R864" s="41"/>
    </row>
    <row r="865" spans="2:18" ht="15.6" x14ac:dyDescent="0.3">
      <c r="B865" s="34">
        <f t="shared" si="23"/>
        <v>3019.3</v>
      </c>
      <c r="C865" s="35">
        <v>1772</v>
      </c>
      <c r="D865" s="34">
        <f t="shared" si="22"/>
        <v>3019.3</v>
      </c>
      <c r="E865" s="36">
        <v>45568</v>
      </c>
      <c r="F865" s="37">
        <v>3021.6</v>
      </c>
      <c r="G865" s="36">
        <v>45569</v>
      </c>
      <c r="H865" s="38">
        <f t="shared" si="21"/>
        <v>2.2999999999997272</v>
      </c>
      <c r="I865" s="29">
        <f t="shared" si="20"/>
        <v>2</v>
      </c>
      <c r="L865" s="33"/>
      <c r="M865" s="191">
        <v>45633</v>
      </c>
      <c r="N865" s="34">
        <f t="shared" si="18"/>
        <v>440</v>
      </c>
      <c r="O865" s="37"/>
      <c r="P865" s="35">
        <v>410</v>
      </c>
      <c r="Q865" s="40">
        <f t="shared" si="19"/>
        <v>30</v>
      </c>
      <c r="R865" s="41"/>
    </row>
    <row r="866" spans="2:18" ht="15.6" x14ac:dyDescent="0.3">
      <c r="B866" s="34">
        <f t="shared" si="23"/>
        <v>3021.6</v>
      </c>
      <c r="C866" s="35">
        <v>1774</v>
      </c>
      <c r="D866" s="34">
        <f t="shared" si="22"/>
        <v>3021.6</v>
      </c>
      <c r="E866" s="36">
        <v>45569</v>
      </c>
      <c r="F866" s="37">
        <v>3023.5</v>
      </c>
      <c r="G866" s="36">
        <v>45570</v>
      </c>
      <c r="H866" s="38">
        <f t="shared" si="21"/>
        <v>1.9000000000000909</v>
      </c>
      <c r="I866" s="29">
        <f t="shared" si="20"/>
        <v>2</v>
      </c>
      <c r="L866" s="33"/>
      <c r="M866" s="191">
        <v>45634</v>
      </c>
      <c r="N866" s="34">
        <f t="shared" si="18"/>
        <v>410</v>
      </c>
      <c r="O866" s="37"/>
      <c r="P866" s="35">
        <v>400</v>
      </c>
      <c r="Q866" s="40">
        <f t="shared" si="19"/>
        <v>10</v>
      </c>
      <c r="R866" s="41"/>
    </row>
    <row r="867" spans="2:18" ht="15.6" x14ac:dyDescent="0.3">
      <c r="B867" s="34">
        <f t="shared" si="23"/>
        <v>3023.5</v>
      </c>
      <c r="C867" s="35">
        <v>1776</v>
      </c>
      <c r="D867" s="34">
        <f t="shared" si="22"/>
        <v>3023.5</v>
      </c>
      <c r="E867" s="36">
        <v>45570</v>
      </c>
      <c r="F867" s="37">
        <v>3025.5</v>
      </c>
      <c r="G867" s="36">
        <v>45571</v>
      </c>
      <c r="H867" s="38">
        <f t="shared" si="21"/>
        <v>2</v>
      </c>
      <c r="I867" s="29">
        <f t="shared" si="20"/>
        <v>2</v>
      </c>
      <c r="L867" s="33"/>
      <c r="M867" s="191">
        <v>45635</v>
      </c>
      <c r="N867" s="34">
        <f t="shared" si="18"/>
        <v>400</v>
      </c>
      <c r="O867" s="37"/>
      <c r="P867" s="35">
        <v>400</v>
      </c>
      <c r="Q867" s="40">
        <f t="shared" si="19"/>
        <v>0</v>
      </c>
      <c r="R867" s="41"/>
    </row>
    <row r="868" spans="2:18" ht="15.6" x14ac:dyDescent="0.3">
      <c r="B868" s="34">
        <f t="shared" si="23"/>
        <v>3025.5</v>
      </c>
      <c r="C868" s="35">
        <v>1779</v>
      </c>
      <c r="D868" s="34">
        <f t="shared" si="22"/>
        <v>3025.5</v>
      </c>
      <c r="E868" s="36">
        <v>45571</v>
      </c>
      <c r="F868" s="37">
        <v>3028.1</v>
      </c>
      <c r="G868" s="36">
        <v>45572</v>
      </c>
      <c r="H868" s="38">
        <f t="shared" si="21"/>
        <v>2.5999999999999091</v>
      </c>
      <c r="I868" s="29">
        <f t="shared" si="20"/>
        <v>3</v>
      </c>
      <c r="L868" s="33"/>
      <c r="M868" s="191">
        <v>45636</v>
      </c>
      <c r="N868" s="34">
        <f t="shared" si="18"/>
        <v>400</v>
      </c>
      <c r="O868" s="37"/>
      <c r="P868" s="35">
        <v>390</v>
      </c>
      <c r="Q868" s="40">
        <f t="shared" si="19"/>
        <v>10</v>
      </c>
      <c r="R868" s="41"/>
    </row>
    <row r="869" spans="2:18" ht="15.6" x14ac:dyDescent="0.3">
      <c r="B869" s="34">
        <f t="shared" si="23"/>
        <v>3028.1</v>
      </c>
      <c r="C869" s="35">
        <v>1780</v>
      </c>
      <c r="D869" s="34">
        <f t="shared" si="22"/>
        <v>3028.1</v>
      </c>
      <c r="E869" s="36">
        <v>45572</v>
      </c>
      <c r="F869" s="37">
        <v>3032.7</v>
      </c>
      <c r="G869" s="36">
        <v>45573</v>
      </c>
      <c r="H869" s="38">
        <f t="shared" si="21"/>
        <v>4.5999999999999091</v>
      </c>
      <c r="I869" s="29">
        <f t="shared" si="20"/>
        <v>1</v>
      </c>
      <c r="L869" s="33"/>
      <c r="M869" s="191">
        <v>45637</v>
      </c>
      <c r="N869" s="34">
        <f t="shared" si="18"/>
        <v>390</v>
      </c>
      <c r="O869" s="37"/>
      <c r="P869" s="35">
        <v>330</v>
      </c>
      <c r="Q869" s="40">
        <f t="shared" si="19"/>
        <v>60</v>
      </c>
      <c r="R869" s="41"/>
    </row>
    <row r="870" spans="2:18" ht="15.6" x14ac:dyDescent="0.3">
      <c r="B870" s="34">
        <f t="shared" si="23"/>
        <v>3032.7</v>
      </c>
      <c r="C870" s="35">
        <v>1781</v>
      </c>
      <c r="D870" s="34">
        <f t="shared" si="22"/>
        <v>3032.7</v>
      </c>
      <c r="E870" s="36">
        <v>45573</v>
      </c>
      <c r="F870" s="37">
        <v>3032.7</v>
      </c>
      <c r="G870" s="36">
        <v>45574</v>
      </c>
      <c r="H870" s="38">
        <f t="shared" si="21"/>
        <v>0</v>
      </c>
      <c r="I870" s="29">
        <f t="shared" si="20"/>
        <v>1</v>
      </c>
      <c r="L870" s="33"/>
      <c r="M870" s="191">
        <v>45638</v>
      </c>
      <c r="N870" s="34">
        <f t="shared" si="18"/>
        <v>330</v>
      </c>
      <c r="O870" s="37"/>
      <c r="P870" s="35">
        <v>330</v>
      </c>
      <c r="Q870" s="40">
        <f t="shared" si="19"/>
        <v>0</v>
      </c>
      <c r="R870" s="41"/>
    </row>
    <row r="871" spans="2:18" ht="15.6" x14ac:dyDescent="0.3">
      <c r="B871" s="34">
        <f t="shared" si="23"/>
        <v>3032.7</v>
      </c>
      <c r="C871" s="35">
        <v>1781</v>
      </c>
      <c r="D871" s="34">
        <f t="shared" si="22"/>
        <v>3032.7</v>
      </c>
      <c r="E871" s="36">
        <v>45574</v>
      </c>
      <c r="F871" s="37">
        <v>3032.7</v>
      </c>
      <c r="G871" s="36">
        <v>45575</v>
      </c>
      <c r="H871" s="38">
        <f t="shared" si="21"/>
        <v>0</v>
      </c>
      <c r="I871" s="29">
        <f t="shared" si="20"/>
        <v>0</v>
      </c>
      <c r="L871" s="33"/>
      <c r="M871" s="191">
        <v>45639</v>
      </c>
      <c r="N871" s="34">
        <f t="shared" si="18"/>
        <v>330</v>
      </c>
      <c r="O871" s="37">
        <v>210</v>
      </c>
      <c r="P871" s="35">
        <v>520</v>
      </c>
      <c r="Q871" s="40">
        <v>0</v>
      </c>
      <c r="R871" s="41"/>
    </row>
    <row r="872" spans="2:18" ht="15.6" x14ac:dyDescent="0.3">
      <c r="B872" s="34">
        <f t="shared" si="23"/>
        <v>3032.7</v>
      </c>
      <c r="C872" s="35">
        <v>1781</v>
      </c>
      <c r="D872" s="34">
        <f t="shared" si="22"/>
        <v>3032.7</v>
      </c>
      <c r="E872" s="36">
        <v>45575</v>
      </c>
      <c r="F872" s="37">
        <v>3032.7</v>
      </c>
      <c r="G872" s="36">
        <v>45576</v>
      </c>
      <c r="H872" s="38">
        <f t="shared" si="21"/>
        <v>0</v>
      </c>
      <c r="I872" s="29">
        <f t="shared" si="20"/>
        <v>0</v>
      </c>
      <c r="L872" s="33"/>
      <c r="M872" s="191">
        <v>45640</v>
      </c>
      <c r="N872" s="34">
        <f t="shared" si="18"/>
        <v>520</v>
      </c>
      <c r="O872" s="37"/>
      <c r="P872" s="35">
        <v>510</v>
      </c>
      <c r="Q872" s="40">
        <f t="shared" si="19"/>
        <v>10</v>
      </c>
      <c r="R872" s="41"/>
    </row>
    <row r="873" spans="2:18" ht="15.6" x14ac:dyDescent="0.3">
      <c r="B873" s="34">
        <f t="shared" si="23"/>
        <v>3032.7</v>
      </c>
      <c r="C873" s="35">
        <v>1783</v>
      </c>
      <c r="D873" s="34">
        <f t="shared" si="22"/>
        <v>3032.7</v>
      </c>
      <c r="E873" s="36">
        <v>45576</v>
      </c>
      <c r="F873" s="37">
        <v>3033.9</v>
      </c>
      <c r="G873" s="36">
        <v>45577</v>
      </c>
      <c r="H873" s="38">
        <f t="shared" si="21"/>
        <v>1.2000000000002728</v>
      </c>
      <c r="I873" s="29">
        <f t="shared" si="20"/>
        <v>2</v>
      </c>
      <c r="L873" s="33"/>
      <c r="M873" s="191">
        <v>45641</v>
      </c>
      <c r="N873" s="34">
        <f t="shared" si="18"/>
        <v>510</v>
      </c>
      <c r="O873" s="37"/>
      <c r="P873" s="35">
        <v>500</v>
      </c>
      <c r="Q873" s="40">
        <f t="shared" si="19"/>
        <v>10</v>
      </c>
      <c r="R873" s="41"/>
    </row>
    <row r="874" spans="2:18" ht="15.6" x14ac:dyDescent="0.3">
      <c r="B874" s="34">
        <f t="shared" si="23"/>
        <v>3033.9</v>
      </c>
      <c r="C874" s="35">
        <v>1785</v>
      </c>
      <c r="D874" s="34">
        <f t="shared" si="22"/>
        <v>3033.9</v>
      </c>
      <c r="E874" s="36">
        <v>45577</v>
      </c>
      <c r="F874" s="37">
        <v>3036.2</v>
      </c>
      <c r="G874" s="36">
        <v>45578</v>
      </c>
      <c r="H874" s="38">
        <f t="shared" si="21"/>
        <v>2.2999999999997272</v>
      </c>
      <c r="I874" s="29">
        <f t="shared" si="20"/>
        <v>2</v>
      </c>
      <c r="L874" s="33"/>
      <c r="M874" s="191">
        <v>45642</v>
      </c>
      <c r="N874" s="34">
        <f t="shared" si="18"/>
        <v>500</v>
      </c>
      <c r="O874" s="37"/>
      <c r="P874" s="35">
        <v>480</v>
      </c>
      <c r="Q874" s="40">
        <f t="shared" si="19"/>
        <v>20</v>
      </c>
      <c r="R874" s="41"/>
    </row>
    <row r="875" spans="2:18" ht="15.6" x14ac:dyDescent="0.3">
      <c r="B875" s="34">
        <f t="shared" si="23"/>
        <v>3036.2</v>
      </c>
      <c r="C875" s="35">
        <v>1785</v>
      </c>
      <c r="D875" s="34">
        <f t="shared" si="22"/>
        <v>3036.2</v>
      </c>
      <c r="E875" s="36">
        <v>45578</v>
      </c>
      <c r="F875" s="37">
        <v>3036.2</v>
      </c>
      <c r="G875" s="36">
        <v>45579</v>
      </c>
      <c r="H875" s="38">
        <f t="shared" si="21"/>
        <v>0</v>
      </c>
      <c r="I875" s="29">
        <f t="shared" si="20"/>
        <v>0</v>
      </c>
      <c r="L875" s="33"/>
      <c r="M875" s="191">
        <v>45643</v>
      </c>
      <c r="N875" s="34">
        <f t="shared" si="18"/>
        <v>480</v>
      </c>
      <c r="O875" s="37"/>
      <c r="P875" s="35">
        <v>470</v>
      </c>
      <c r="Q875" s="40">
        <f t="shared" si="19"/>
        <v>10</v>
      </c>
      <c r="R875" s="41"/>
    </row>
    <row r="876" spans="2:18" ht="15.6" x14ac:dyDescent="0.3">
      <c r="B876" s="34">
        <f t="shared" si="23"/>
        <v>3036.2</v>
      </c>
      <c r="C876" s="35">
        <v>1787</v>
      </c>
      <c r="D876" s="34">
        <f t="shared" si="22"/>
        <v>3036.2</v>
      </c>
      <c r="E876" s="36">
        <v>45579</v>
      </c>
      <c r="F876" s="37">
        <v>3048.4</v>
      </c>
      <c r="G876" s="36">
        <v>45580</v>
      </c>
      <c r="H876" s="38">
        <f t="shared" si="21"/>
        <v>12.200000000000273</v>
      </c>
      <c r="I876" s="29">
        <f t="shared" si="20"/>
        <v>2</v>
      </c>
      <c r="L876" s="33"/>
      <c r="M876" s="191">
        <v>45644</v>
      </c>
      <c r="N876" s="34">
        <f t="shared" si="18"/>
        <v>470</v>
      </c>
      <c r="O876" s="37"/>
      <c r="P876" s="35">
        <v>450</v>
      </c>
      <c r="Q876" s="40">
        <f t="shared" si="19"/>
        <v>20</v>
      </c>
      <c r="R876" s="41"/>
    </row>
    <row r="877" spans="2:18" ht="15.6" x14ac:dyDescent="0.3">
      <c r="B877" s="34">
        <f t="shared" si="23"/>
        <v>3048.4</v>
      </c>
      <c r="C877" s="35">
        <v>1789</v>
      </c>
      <c r="D877" s="34">
        <f t="shared" si="22"/>
        <v>3048.4</v>
      </c>
      <c r="E877" s="36">
        <v>45580</v>
      </c>
      <c r="F877" s="37">
        <v>3049.4</v>
      </c>
      <c r="G877" s="36">
        <v>45581</v>
      </c>
      <c r="H877" s="38">
        <f t="shared" si="21"/>
        <v>1</v>
      </c>
      <c r="I877" s="29">
        <f t="shared" si="20"/>
        <v>2</v>
      </c>
      <c r="L877" s="33"/>
      <c r="M877" s="191">
        <v>45645</v>
      </c>
      <c r="N877" s="34">
        <f t="shared" si="18"/>
        <v>450</v>
      </c>
      <c r="O877" s="37"/>
      <c r="P877" s="35">
        <v>450</v>
      </c>
      <c r="Q877" s="40">
        <f t="shared" si="19"/>
        <v>0</v>
      </c>
      <c r="R877" s="41"/>
    </row>
    <row r="878" spans="2:18" ht="15.6" x14ac:dyDescent="0.3">
      <c r="B878" s="34">
        <f t="shared" si="23"/>
        <v>3049.4</v>
      </c>
      <c r="C878" s="35">
        <v>1790</v>
      </c>
      <c r="D878" s="34">
        <f t="shared" si="22"/>
        <v>3049.4</v>
      </c>
      <c r="E878" s="36">
        <v>45581</v>
      </c>
      <c r="F878" s="37">
        <v>3050.4</v>
      </c>
      <c r="G878" s="36">
        <v>45582</v>
      </c>
      <c r="H878" s="38">
        <f t="shared" si="21"/>
        <v>1</v>
      </c>
      <c r="I878" s="29">
        <f t="shared" si="20"/>
        <v>1</v>
      </c>
      <c r="L878" s="33"/>
      <c r="M878" s="191">
        <v>45646</v>
      </c>
      <c r="N878" s="34">
        <f t="shared" si="18"/>
        <v>450</v>
      </c>
      <c r="O878" s="37"/>
      <c r="P878" s="35">
        <v>450</v>
      </c>
      <c r="Q878" s="40">
        <f t="shared" si="19"/>
        <v>0</v>
      </c>
      <c r="R878" s="41"/>
    </row>
    <row r="879" spans="2:18" ht="15.6" x14ac:dyDescent="0.3">
      <c r="B879" s="34">
        <f t="shared" si="23"/>
        <v>3050.4</v>
      </c>
      <c r="C879" s="35">
        <v>1790</v>
      </c>
      <c r="D879" s="34">
        <f t="shared" si="22"/>
        <v>3050.4</v>
      </c>
      <c r="E879" s="36">
        <v>45582</v>
      </c>
      <c r="F879" s="37">
        <v>3050.4</v>
      </c>
      <c r="G879" s="36">
        <v>45583</v>
      </c>
      <c r="H879" s="38">
        <f t="shared" si="21"/>
        <v>0</v>
      </c>
      <c r="I879" s="29">
        <f t="shared" si="20"/>
        <v>0</v>
      </c>
      <c r="L879" s="33"/>
      <c r="M879" s="191">
        <v>45647</v>
      </c>
      <c r="N879" s="34">
        <f t="shared" si="18"/>
        <v>450</v>
      </c>
      <c r="O879" s="37"/>
      <c r="P879" s="35">
        <v>440</v>
      </c>
      <c r="Q879" s="40">
        <f t="shared" si="19"/>
        <v>10</v>
      </c>
      <c r="R879" s="41"/>
    </row>
    <row r="880" spans="2:18" ht="15.6" x14ac:dyDescent="0.3">
      <c r="B880" s="34">
        <f t="shared" si="23"/>
        <v>3050.4</v>
      </c>
      <c r="C880" s="35">
        <v>1790</v>
      </c>
      <c r="D880" s="34">
        <f t="shared" si="22"/>
        <v>3050.4</v>
      </c>
      <c r="E880" s="36">
        <v>45583</v>
      </c>
      <c r="F880" s="37">
        <v>3050.4</v>
      </c>
      <c r="G880" s="36">
        <v>45584</v>
      </c>
      <c r="H880" s="38">
        <f t="shared" si="21"/>
        <v>0</v>
      </c>
      <c r="I880" s="29">
        <f t="shared" si="20"/>
        <v>0</v>
      </c>
      <c r="L880" s="33"/>
      <c r="M880" s="191">
        <v>45648</v>
      </c>
      <c r="N880" s="34">
        <f t="shared" si="18"/>
        <v>440</v>
      </c>
      <c r="O880" s="37"/>
      <c r="P880" s="35">
        <v>440</v>
      </c>
      <c r="Q880" s="40">
        <f t="shared" si="19"/>
        <v>0</v>
      </c>
      <c r="R880" s="41"/>
    </row>
    <row r="881" spans="2:19" ht="15.6" x14ac:dyDescent="0.3">
      <c r="B881" s="34">
        <f t="shared" si="23"/>
        <v>3050.4</v>
      </c>
      <c r="C881" s="35">
        <v>1793</v>
      </c>
      <c r="D881" s="34">
        <f t="shared" si="22"/>
        <v>3050.4</v>
      </c>
      <c r="E881" s="36">
        <v>45584</v>
      </c>
      <c r="F881" s="37">
        <v>3064</v>
      </c>
      <c r="G881" s="36">
        <v>45585</v>
      </c>
      <c r="H881" s="38">
        <f t="shared" si="21"/>
        <v>13.599999999999909</v>
      </c>
      <c r="I881" s="29">
        <f t="shared" si="20"/>
        <v>3</v>
      </c>
      <c r="L881" s="33"/>
      <c r="M881" s="191">
        <v>45649</v>
      </c>
      <c r="N881" s="34">
        <f t="shared" si="18"/>
        <v>440</v>
      </c>
      <c r="O881" s="37"/>
      <c r="P881" s="35">
        <v>440</v>
      </c>
      <c r="Q881" s="40">
        <f t="shared" si="19"/>
        <v>0</v>
      </c>
      <c r="R881" s="41"/>
    </row>
    <row r="882" spans="2:19" ht="15.6" x14ac:dyDescent="0.3">
      <c r="B882" s="34">
        <f t="shared" si="23"/>
        <v>3064</v>
      </c>
      <c r="C882" s="35">
        <v>1794</v>
      </c>
      <c r="D882" s="34">
        <f t="shared" si="22"/>
        <v>3064</v>
      </c>
      <c r="E882" s="36">
        <v>45585</v>
      </c>
      <c r="F882" s="37">
        <v>3067</v>
      </c>
      <c r="G882" s="36">
        <v>45586</v>
      </c>
      <c r="H882" s="38">
        <f t="shared" si="21"/>
        <v>3</v>
      </c>
      <c r="I882" s="29">
        <f t="shared" si="20"/>
        <v>1</v>
      </c>
      <c r="L882" s="33"/>
      <c r="M882" s="191">
        <v>45650</v>
      </c>
      <c r="N882" s="34">
        <f t="shared" si="18"/>
        <v>440</v>
      </c>
      <c r="O882" s="37">
        <v>120</v>
      </c>
      <c r="P882" s="35">
        <v>550</v>
      </c>
      <c r="Q882" s="40">
        <v>0</v>
      </c>
      <c r="R882" s="41"/>
    </row>
    <row r="883" spans="2:19" ht="15.6" x14ac:dyDescent="0.3">
      <c r="B883" s="34">
        <f t="shared" si="23"/>
        <v>3067</v>
      </c>
      <c r="C883" s="35">
        <v>1795</v>
      </c>
      <c r="D883" s="34">
        <f t="shared" si="22"/>
        <v>3067</v>
      </c>
      <c r="E883" s="36">
        <v>45586</v>
      </c>
      <c r="F883" s="37">
        <v>3068.2</v>
      </c>
      <c r="G883" s="36">
        <v>45587</v>
      </c>
      <c r="H883" s="38">
        <f t="shared" si="21"/>
        <v>1.1999999999998181</v>
      </c>
      <c r="I883" s="29">
        <f t="shared" si="20"/>
        <v>1</v>
      </c>
      <c r="L883" s="33"/>
      <c r="M883" s="191">
        <v>45651</v>
      </c>
      <c r="N883" s="34">
        <f t="shared" si="18"/>
        <v>550</v>
      </c>
      <c r="O883" s="37"/>
      <c r="P883" s="35">
        <v>550</v>
      </c>
      <c r="Q883" s="40">
        <f t="shared" si="19"/>
        <v>0</v>
      </c>
      <c r="R883" s="41"/>
    </row>
    <row r="884" spans="2:19" ht="15.6" x14ac:dyDescent="0.3">
      <c r="B884" s="34">
        <f t="shared" si="23"/>
        <v>3068.2</v>
      </c>
      <c r="C884" s="35">
        <v>1797</v>
      </c>
      <c r="D884" s="34">
        <f t="shared" si="22"/>
        <v>3068.2</v>
      </c>
      <c r="E884" s="36">
        <v>45587</v>
      </c>
      <c r="F884" s="37">
        <v>3069.3</v>
      </c>
      <c r="G884" s="36">
        <v>45588</v>
      </c>
      <c r="H884" s="38">
        <f t="shared" si="21"/>
        <v>1.1000000000003638</v>
      </c>
      <c r="I884" s="29">
        <f t="shared" si="20"/>
        <v>2</v>
      </c>
      <c r="L884" s="33"/>
      <c r="M884" s="191">
        <v>45652</v>
      </c>
      <c r="N884" s="34">
        <f t="shared" si="18"/>
        <v>550</v>
      </c>
      <c r="O884" s="37"/>
      <c r="P884" s="35">
        <v>550</v>
      </c>
      <c r="Q884" s="40">
        <f t="shared" si="19"/>
        <v>0</v>
      </c>
      <c r="R884" s="41"/>
      <c r="S884">
        <v>2</v>
      </c>
    </row>
    <row r="885" spans="2:19" ht="15.6" x14ac:dyDescent="0.3">
      <c r="B885" s="34">
        <f t="shared" ref="B885:B948" si="24">F884</f>
        <v>3069.3</v>
      </c>
      <c r="C885" s="35">
        <v>1798</v>
      </c>
      <c r="D885" s="34">
        <f t="shared" ref="D885:D948" si="25">F884</f>
        <v>3069.3</v>
      </c>
      <c r="E885" s="36">
        <v>45588</v>
      </c>
      <c r="F885" s="37">
        <v>3070.2</v>
      </c>
      <c r="G885" s="36">
        <v>45589</v>
      </c>
      <c r="H885" s="38">
        <f t="shared" ref="H885:H948" si="26">F885-D885</f>
        <v>0.8999999999996362</v>
      </c>
      <c r="I885" s="29">
        <f t="shared" ref="I885:I948" si="27">C885-C884</f>
        <v>1</v>
      </c>
      <c r="L885" s="33"/>
      <c r="M885" s="191">
        <v>45653</v>
      </c>
      <c r="N885" s="34">
        <f t="shared" ref="N885:N948" si="28">(P884)</f>
        <v>550</v>
      </c>
      <c r="O885" s="37"/>
      <c r="P885" s="35">
        <v>550</v>
      </c>
      <c r="Q885" s="40">
        <f t="shared" ref="Q885:Q948" si="29">(N885+O885)-P885</f>
        <v>0</v>
      </c>
      <c r="R885" s="41"/>
      <c r="S885">
        <v>3</v>
      </c>
    </row>
    <row r="886" spans="2:19" ht="15.6" x14ac:dyDescent="0.3">
      <c r="B886" s="34">
        <f t="shared" si="24"/>
        <v>3070.2</v>
      </c>
      <c r="C886" s="35">
        <v>1799</v>
      </c>
      <c r="D886" s="34">
        <f t="shared" si="25"/>
        <v>3070.2</v>
      </c>
      <c r="E886" s="36">
        <v>45589</v>
      </c>
      <c r="F886" s="37">
        <v>3072</v>
      </c>
      <c r="G886" s="36">
        <v>45590</v>
      </c>
      <c r="H886" s="38">
        <f t="shared" si="26"/>
        <v>1.8000000000001819</v>
      </c>
      <c r="I886" s="29">
        <f t="shared" si="27"/>
        <v>1</v>
      </c>
      <c r="L886" s="33"/>
      <c r="M886" s="191">
        <v>45654</v>
      </c>
      <c r="N886" s="34">
        <f t="shared" si="28"/>
        <v>550</v>
      </c>
      <c r="O886" s="37"/>
      <c r="P886" s="35">
        <v>540</v>
      </c>
      <c r="Q886" s="40">
        <f t="shared" si="29"/>
        <v>10</v>
      </c>
      <c r="R886" s="41"/>
    </row>
    <row r="887" spans="2:19" ht="15.6" x14ac:dyDescent="0.3">
      <c r="B887" s="34">
        <f t="shared" si="24"/>
        <v>3072</v>
      </c>
      <c r="C887" s="35">
        <v>1799</v>
      </c>
      <c r="D887" s="34">
        <f t="shared" si="25"/>
        <v>3072</v>
      </c>
      <c r="E887" s="36">
        <v>45590</v>
      </c>
      <c r="F887" s="37">
        <v>3073.7</v>
      </c>
      <c r="G887" s="36">
        <v>45591</v>
      </c>
      <c r="H887" s="38">
        <f t="shared" si="26"/>
        <v>1.6999999999998181</v>
      </c>
      <c r="I887" s="29">
        <f t="shared" si="27"/>
        <v>0</v>
      </c>
      <c r="L887" s="33"/>
      <c r="M887" s="191">
        <v>45655</v>
      </c>
      <c r="N887" s="34">
        <f t="shared" si="28"/>
        <v>540</v>
      </c>
      <c r="O887" s="37"/>
      <c r="P887" s="35">
        <v>540</v>
      </c>
      <c r="Q887" s="40">
        <f t="shared" si="29"/>
        <v>0</v>
      </c>
      <c r="R887" s="41"/>
    </row>
    <row r="888" spans="2:19" ht="15.6" x14ac:dyDescent="0.3">
      <c r="B888" s="34">
        <f t="shared" si="24"/>
        <v>3073.7</v>
      </c>
      <c r="C888" s="35">
        <v>1799</v>
      </c>
      <c r="D888" s="34">
        <f t="shared" si="25"/>
        <v>3073.7</v>
      </c>
      <c r="E888" s="36">
        <v>45591</v>
      </c>
      <c r="F888" s="37">
        <v>3073.7</v>
      </c>
      <c r="G888" s="36">
        <v>45592</v>
      </c>
      <c r="H888" s="38">
        <f t="shared" si="26"/>
        <v>0</v>
      </c>
      <c r="I888" s="29">
        <f t="shared" si="27"/>
        <v>0</v>
      </c>
      <c r="L888" s="33"/>
      <c r="M888" s="191">
        <v>45656</v>
      </c>
      <c r="N888" s="34">
        <f t="shared" si="28"/>
        <v>540</v>
      </c>
      <c r="O888" s="37"/>
      <c r="P888" s="35">
        <v>530</v>
      </c>
      <c r="Q888" s="40">
        <f t="shared" si="29"/>
        <v>10</v>
      </c>
      <c r="R888" s="41"/>
    </row>
    <row r="889" spans="2:19" ht="15.6" x14ac:dyDescent="0.3">
      <c r="B889" s="34">
        <f t="shared" si="24"/>
        <v>3073.7</v>
      </c>
      <c r="C889" s="35">
        <v>1799</v>
      </c>
      <c r="D889" s="34">
        <f t="shared" si="25"/>
        <v>3073.7</v>
      </c>
      <c r="E889" s="36">
        <v>45592</v>
      </c>
      <c r="F889" s="37">
        <v>3073.7</v>
      </c>
      <c r="G889" s="36">
        <v>45593</v>
      </c>
      <c r="H889" s="38">
        <f t="shared" si="26"/>
        <v>0</v>
      </c>
      <c r="I889" s="29">
        <f t="shared" si="27"/>
        <v>0</v>
      </c>
      <c r="L889" s="33"/>
      <c r="M889" s="191">
        <v>45657</v>
      </c>
      <c r="N889" s="34">
        <f t="shared" si="28"/>
        <v>530</v>
      </c>
      <c r="O889" s="37"/>
      <c r="P889" s="35">
        <v>530</v>
      </c>
      <c r="Q889" s="40">
        <f t="shared" si="29"/>
        <v>0</v>
      </c>
      <c r="R889" s="41"/>
    </row>
    <row r="890" spans="2:19" ht="15.6" x14ac:dyDescent="0.3">
      <c r="B890" s="34">
        <f t="shared" si="24"/>
        <v>3073.7</v>
      </c>
      <c r="C890" s="35">
        <v>1799</v>
      </c>
      <c r="D890" s="34">
        <f t="shared" si="25"/>
        <v>3073.7</v>
      </c>
      <c r="E890" s="36">
        <v>45593</v>
      </c>
      <c r="F890" s="37">
        <v>3073.7</v>
      </c>
      <c r="G890" s="36">
        <v>45594</v>
      </c>
      <c r="H890" s="38">
        <f t="shared" si="26"/>
        <v>0</v>
      </c>
      <c r="I890" s="29">
        <f t="shared" si="27"/>
        <v>0</v>
      </c>
      <c r="L890" s="33"/>
      <c r="M890" s="191">
        <v>45658</v>
      </c>
      <c r="N890" s="34">
        <f t="shared" si="28"/>
        <v>530</v>
      </c>
      <c r="O890" s="37"/>
      <c r="P890" s="35">
        <v>530</v>
      </c>
      <c r="Q890" s="40">
        <f t="shared" si="29"/>
        <v>0</v>
      </c>
      <c r="R890" s="41"/>
    </row>
    <row r="891" spans="2:19" ht="15.6" x14ac:dyDescent="0.3">
      <c r="B891" s="34">
        <f t="shared" si="24"/>
        <v>3073.7</v>
      </c>
      <c r="C891" s="35">
        <v>1800</v>
      </c>
      <c r="D891" s="34">
        <f t="shared" si="25"/>
        <v>3073.7</v>
      </c>
      <c r="E891" s="36">
        <v>45594</v>
      </c>
      <c r="F891" s="37">
        <v>3074.8</v>
      </c>
      <c r="G891" s="36">
        <v>45595</v>
      </c>
      <c r="H891" s="38">
        <f t="shared" si="26"/>
        <v>1.1000000000003638</v>
      </c>
      <c r="I891" s="29">
        <f t="shared" si="27"/>
        <v>1</v>
      </c>
      <c r="L891" s="33"/>
      <c r="M891" s="191">
        <v>45659</v>
      </c>
      <c r="N891" s="34">
        <f t="shared" si="28"/>
        <v>530</v>
      </c>
      <c r="O891" s="37"/>
      <c r="P891" s="35">
        <v>530</v>
      </c>
      <c r="Q891" s="40">
        <f t="shared" si="29"/>
        <v>0</v>
      </c>
      <c r="R891" s="41"/>
    </row>
    <row r="892" spans="2:19" ht="15.6" x14ac:dyDescent="0.3">
      <c r="B892" s="34">
        <f t="shared" si="24"/>
        <v>3074.8</v>
      </c>
      <c r="C892" s="35">
        <v>1800</v>
      </c>
      <c r="D892" s="34">
        <f t="shared" si="25"/>
        <v>3074.8</v>
      </c>
      <c r="E892" s="36">
        <v>45595</v>
      </c>
      <c r="F892" s="37">
        <v>3074.8</v>
      </c>
      <c r="G892" s="36">
        <v>45596</v>
      </c>
      <c r="H892" s="38">
        <f t="shared" si="26"/>
        <v>0</v>
      </c>
      <c r="I892" s="29">
        <f t="shared" si="27"/>
        <v>0</v>
      </c>
      <c r="L892" s="33"/>
      <c r="M892" s="191">
        <v>45660</v>
      </c>
      <c r="N892" s="34">
        <f t="shared" si="28"/>
        <v>530</v>
      </c>
      <c r="O892" s="37"/>
      <c r="P892" s="35">
        <v>530</v>
      </c>
      <c r="Q892" s="40">
        <f t="shared" si="29"/>
        <v>0</v>
      </c>
      <c r="R892" s="41"/>
    </row>
    <row r="893" spans="2:19" ht="15.6" x14ac:dyDescent="0.3">
      <c r="B893" s="34">
        <f t="shared" si="24"/>
        <v>3074.8</v>
      </c>
      <c r="C893" s="35">
        <v>1800</v>
      </c>
      <c r="D893" s="34">
        <f t="shared" si="25"/>
        <v>3074.8</v>
      </c>
      <c r="E893" s="36">
        <v>45596</v>
      </c>
      <c r="F893" s="37">
        <v>3074.8</v>
      </c>
      <c r="G893" s="36">
        <v>45597</v>
      </c>
      <c r="H893" s="38">
        <f t="shared" si="26"/>
        <v>0</v>
      </c>
      <c r="I893" s="29">
        <f t="shared" si="27"/>
        <v>0</v>
      </c>
      <c r="L893" s="33"/>
      <c r="M893" s="191">
        <v>45661</v>
      </c>
      <c r="N893" s="34">
        <f t="shared" si="28"/>
        <v>530</v>
      </c>
      <c r="O893" s="37"/>
      <c r="P893" s="35">
        <v>530</v>
      </c>
      <c r="Q893" s="40">
        <f t="shared" si="29"/>
        <v>0</v>
      </c>
      <c r="R893" s="41"/>
    </row>
    <row r="894" spans="2:19" ht="15.6" x14ac:dyDescent="0.3">
      <c r="B894" s="34">
        <f t="shared" si="24"/>
        <v>3074.8</v>
      </c>
      <c r="C894" s="35">
        <v>1804</v>
      </c>
      <c r="D894" s="34">
        <f t="shared" si="25"/>
        <v>3074.8</v>
      </c>
      <c r="E894" s="36">
        <v>45597</v>
      </c>
      <c r="F894" s="37">
        <v>3089.8</v>
      </c>
      <c r="G894" s="36">
        <v>45598</v>
      </c>
      <c r="H894" s="38">
        <f t="shared" si="26"/>
        <v>15</v>
      </c>
      <c r="I894" s="29">
        <f t="shared" si="27"/>
        <v>4</v>
      </c>
      <c r="L894" s="33"/>
      <c r="M894" s="191">
        <v>45662</v>
      </c>
      <c r="N894" s="34">
        <f t="shared" si="28"/>
        <v>530</v>
      </c>
      <c r="O894" s="37"/>
      <c r="P894" s="35">
        <v>500</v>
      </c>
      <c r="Q894" s="40">
        <f t="shared" si="29"/>
        <v>30</v>
      </c>
      <c r="R894" s="41"/>
    </row>
    <row r="895" spans="2:19" ht="15.6" x14ac:dyDescent="0.3">
      <c r="B895" s="34">
        <f t="shared" si="24"/>
        <v>3089.8</v>
      </c>
      <c r="C895" s="35">
        <v>1807</v>
      </c>
      <c r="D895" s="34">
        <f t="shared" si="25"/>
        <v>3089.8</v>
      </c>
      <c r="E895" s="36">
        <v>45598</v>
      </c>
      <c r="F895" s="37">
        <v>3106.8</v>
      </c>
      <c r="G895" s="36">
        <v>45599</v>
      </c>
      <c r="H895" s="38">
        <f t="shared" si="26"/>
        <v>17</v>
      </c>
      <c r="I895" s="29">
        <f t="shared" si="27"/>
        <v>3</v>
      </c>
      <c r="L895" s="33"/>
      <c r="M895" s="191">
        <v>45663</v>
      </c>
      <c r="N895" s="34">
        <f t="shared" si="28"/>
        <v>500</v>
      </c>
      <c r="O895" s="37"/>
      <c r="P895" s="35">
        <v>490</v>
      </c>
      <c r="Q895" s="40">
        <f t="shared" si="29"/>
        <v>10</v>
      </c>
      <c r="R895" s="41"/>
    </row>
    <row r="896" spans="2:19" ht="15.6" x14ac:dyDescent="0.3">
      <c r="B896" s="34">
        <f t="shared" si="24"/>
        <v>3106.8</v>
      </c>
      <c r="C896" s="35">
        <v>1810</v>
      </c>
      <c r="D896" s="34">
        <f t="shared" si="25"/>
        <v>3106.8</v>
      </c>
      <c r="E896" s="36">
        <v>45599</v>
      </c>
      <c r="F896" s="37">
        <v>3125.4</v>
      </c>
      <c r="G896" s="36">
        <v>45600</v>
      </c>
      <c r="H896" s="38">
        <f t="shared" si="26"/>
        <v>18.599999999999909</v>
      </c>
      <c r="I896" s="29">
        <f t="shared" si="27"/>
        <v>3</v>
      </c>
      <c r="L896" s="33"/>
      <c r="M896" s="191">
        <v>45664</v>
      </c>
      <c r="N896" s="34">
        <f t="shared" si="28"/>
        <v>490</v>
      </c>
      <c r="O896" s="37"/>
      <c r="P896" s="35">
        <v>460</v>
      </c>
      <c r="Q896" s="40">
        <f t="shared" si="29"/>
        <v>30</v>
      </c>
      <c r="R896" s="41"/>
    </row>
    <row r="897" spans="2:20" ht="15.6" x14ac:dyDescent="0.3">
      <c r="B897" s="34">
        <f t="shared" si="24"/>
        <v>3125.4</v>
      </c>
      <c r="C897" s="35">
        <v>1816</v>
      </c>
      <c r="D897" s="34">
        <f t="shared" si="25"/>
        <v>3125.4</v>
      </c>
      <c r="E897" s="36">
        <v>45600</v>
      </c>
      <c r="F897" s="37">
        <v>3140.2</v>
      </c>
      <c r="G897" s="36">
        <v>45601</v>
      </c>
      <c r="H897" s="38">
        <f t="shared" si="26"/>
        <v>14.799999999999727</v>
      </c>
      <c r="I897" s="29">
        <f t="shared" si="27"/>
        <v>6</v>
      </c>
      <c r="L897" s="33"/>
      <c r="M897" s="191">
        <v>45665</v>
      </c>
      <c r="N897" s="34">
        <f t="shared" si="28"/>
        <v>460</v>
      </c>
      <c r="O897" s="37"/>
      <c r="P897" s="35">
        <v>390</v>
      </c>
      <c r="Q897" s="40">
        <f t="shared" si="29"/>
        <v>70</v>
      </c>
      <c r="R897" s="41"/>
    </row>
    <row r="898" spans="2:20" ht="15.6" x14ac:dyDescent="0.3">
      <c r="B898" s="34">
        <f t="shared" si="24"/>
        <v>3140.2</v>
      </c>
      <c r="C898" s="35">
        <v>1818</v>
      </c>
      <c r="D898" s="34">
        <f t="shared" si="25"/>
        <v>3140.2</v>
      </c>
      <c r="E898" s="36">
        <v>45601</v>
      </c>
      <c r="F898" s="37">
        <v>3154.5</v>
      </c>
      <c r="G898" s="36">
        <v>45602</v>
      </c>
      <c r="H898" s="38">
        <f t="shared" si="26"/>
        <v>14.300000000000182</v>
      </c>
      <c r="I898" s="29">
        <f t="shared" si="27"/>
        <v>2</v>
      </c>
      <c r="L898" s="33"/>
      <c r="M898" s="191">
        <v>45666</v>
      </c>
      <c r="N898" s="34">
        <f t="shared" si="28"/>
        <v>390</v>
      </c>
      <c r="O898" s="37"/>
      <c r="P898" s="35">
        <v>310</v>
      </c>
      <c r="Q898" s="40">
        <f t="shared" si="29"/>
        <v>80</v>
      </c>
      <c r="R898" s="41"/>
      <c r="S898">
        <f>SUM(H948:H962)</f>
        <v>26.900000000000091</v>
      </c>
      <c r="T898">
        <f>SUM(Q883:Q897)</f>
        <v>160</v>
      </c>
    </row>
    <row r="899" spans="2:20" ht="15.6" x14ac:dyDescent="0.3">
      <c r="B899" s="34">
        <f t="shared" si="24"/>
        <v>3154.5</v>
      </c>
      <c r="C899" s="35">
        <v>1824</v>
      </c>
      <c r="D899" s="34">
        <f t="shared" si="25"/>
        <v>3154.5</v>
      </c>
      <c r="E899" s="36">
        <v>45602</v>
      </c>
      <c r="F899" s="37">
        <v>3155.7</v>
      </c>
      <c r="G899" s="36">
        <v>45603</v>
      </c>
      <c r="H899" s="38">
        <f t="shared" si="26"/>
        <v>1.1999999999998181</v>
      </c>
      <c r="I899" s="29">
        <f t="shared" si="27"/>
        <v>6</v>
      </c>
      <c r="L899" s="33"/>
      <c r="M899" s="191">
        <v>45667</v>
      </c>
      <c r="N899" s="34">
        <f t="shared" si="28"/>
        <v>310</v>
      </c>
      <c r="O899" s="37"/>
      <c r="P899" s="35">
        <v>310</v>
      </c>
      <c r="Q899" s="40">
        <f t="shared" si="29"/>
        <v>0</v>
      </c>
      <c r="R899" s="41"/>
    </row>
    <row r="900" spans="2:20" ht="15.6" x14ac:dyDescent="0.3">
      <c r="B900" s="34">
        <f t="shared" si="24"/>
        <v>3155.7</v>
      </c>
      <c r="C900" s="35">
        <v>1827</v>
      </c>
      <c r="D900" s="34">
        <f t="shared" si="25"/>
        <v>3155.7</v>
      </c>
      <c r="E900" s="36">
        <v>45603</v>
      </c>
      <c r="F900" s="37">
        <v>3160.2</v>
      </c>
      <c r="G900" s="36">
        <v>45604</v>
      </c>
      <c r="H900" s="38">
        <f t="shared" si="26"/>
        <v>4.5</v>
      </c>
      <c r="I900" s="29">
        <f t="shared" si="27"/>
        <v>3</v>
      </c>
      <c r="L900" s="33"/>
      <c r="M900" s="191">
        <v>45668</v>
      </c>
      <c r="N900" s="34">
        <f t="shared" si="28"/>
        <v>310</v>
      </c>
      <c r="O900" s="37"/>
      <c r="P900" s="35">
        <v>280</v>
      </c>
      <c r="Q900" s="40">
        <f t="shared" si="29"/>
        <v>30</v>
      </c>
      <c r="R900" s="41"/>
      <c r="T900">
        <f>T898/S898</f>
        <v>5.9479553903345526</v>
      </c>
    </row>
    <row r="901" spans="2:20" ht="15.6" x14ac:dyDescent="0.3">
      <c r="B901" s="34">
        <f t="shared" si="24"/>
        <v>3160.2</v>
      </c>
      <c r="C901" s="35">
        <v>1831</v>
      </c>
      <c r="D901" s="34">
        <f t="shared" si="25"/>
        <v>3160.2</v>
      </c>
      <c r="E901" s="36">
        <v>45604</v>
      </c>
      <c r="F901" s="37">
        <v>3163.5</v>
      </c>
      <c r="G901" s="36">
        <v>45605</v>
      </c>
      <c r="H901" s="38">
        <f t="shared" si="26"/>
        <v>3.3000000000001819</v>
      </c>
      <c r="I901" s="29">
        <f t="shared" si="27"/>
        <v>4</v>
      </c>
      <c r="L901" s="33"/>
      <c r="M901" s="191">
        <v>45669</v>
      </c>
      <c r="N901" s="34">
        <f t="shared" si="28"/>
        <v>280</v>
      </c>
      <c r="O901" s="37"/>
      <c r="P901" s="35">
        <v>280</v>
      </c>
      <c r="Q901" s="40">
        <f t="shared" si="29"/>
        <v>0</v>
      </c>
      <c r="R901" s="41"/>
    </row>
    <row r="902" spans="2:20" ht="15.6" x14ac:dyDescent="0.3">
      <c r="B902" s="34">
        <f t="shared" si="24"/>
        <v>3163.5</v>
      </c>
      <c r="C902" s="35">
        <v>1832</v>
      </c>
      <c r="D902" s="34">
        <f t="shared" si="25"/>
        <v>3163.5</v>
      </c>
      <c r="E902" s="36">
        <v>45605</v>
      </c>
      <c r="F902" s="37">
        <v>3166.9</v>
      </c>
      <c r="G902" s="36">
        <v>45606</v>
      </c>
      <c r="H902" s="38">
        <f t="shared" si="26"/>
        <v>3.4000000000000909</v>
      </c>
      <c r="I902" s="29">
        <f t="shared" si="27"/>
        <v>1</v>
      </c>
      <c r="L902" s="33"/>
      <c r="M902" s="191">
        <v>45670</v>
      </c>
      <c r="N902" s="34">
        <f t="shared" si="28"/>
        <v>280</v>
      </c>
      <c r="O902" s="37"/>
      <c r="P902" s="35">
        <v>260</v>
      </c>
      <c r="Q902" s="40">
        <f t="shared" si="29"/>
        <v>20</v>
      </c>
      <c r="R902" s="41"/>
    </row>
    <row r="903" spans="2:20" ht="15.6" x14ac:dyDescent="0.3">
      <c r="B903" s="34">
        <f t="shared" si="24"/>
        <v>3166.9</v>
      </c>
      <c r="C903" s="35">
        <v>1834</v>
      </c>
      <c r="D903" s="34">
        <f t="shared" si="25"/>
        <v>3166.9</v>
      </c>
      <c r="E903" s="36">
        <v>45606</v>
      </c>
      <c r="F903" s="37">
        <v>3169</v>
      </c>
      <c r="G903" s="36">
        <v>45607</v>
      </c>
      <c r="H903" s="38">
        <f t="shared" si="26"/>
        <v>2.0999999999999091</v>
      </c>
      <c r="I903" s="29">
        <f t="shared" si="27"/>
        <v>2</v>
      </c>
      <c r="L903" s="33"/>
      <c r="M903" s="191">
        <v>45671</v>
      </c>
      <c r="N903" s="34">
        <f t="shared" si="28"/>
        <v>260</v>
      </c>
      <c r="O903" s="37"/>
      <c r="P903" s="35">
        <v>260</v>
      </c>
      <c r="Q903" s="40">
        <f t="shared" si="29"/>
        <v>0</v>
      </c>
      <c r="R903" s="41"/>
    </row>
    <row r="904" spans="2:20" ht="15.6" x14ac:dyDescent="0.3">
      <c r="B904" s="34">
        <f t="shared" si="24"/>
        <v>3169</v>
      </c>
      <c r="C904" s="35">
        <v>1835</v>
      </c>
      <c r="D904" s="34">
        <f t="shared" si="25"/>
        <v>3169</v>
      </c>
      <c r="E904" s="36">
        <v>45607</v>
      </c>
      <c r="F904" s="37">
        <v>3170</v>
      </c>
      <c r="G904" s="36">
        <v>45608</v>
      </c>
      <c r="H904" s="38">
        <f t="shared" si="26"/>
        <v>1</v>
      </c>
      <c r="I904" s="29">
        <f t="shared" si="27"/>
        <v>1</v>
      </c>
      <c r="L904" s="33"/>
      <c r="M904" s="191">
        <v>45672</v>
      </c>
      <c r="N904" s="34">
        <f t="shared" si="28"/>
        <v>260</v>
      </c>
      <c r="O904" s="37"/>
      <c r="P904" s="35">
        <v>260</v>
      </c>
      <c r="Q904" s="40">
        <f t="shared" si="29"/>
        <v>0</v>
      </c>
      <c r="R904" s="41"/>
    </row>
    <row r="905" spans="2:20" ht="15.6" x14ac:dyDescent="0.3">
      <c r="B905" s="34">
        <f t="shared" si="24"/>
        <v>3170</v>
      </c>
      <c r="C905" s="35">
        <v>1835</v>
      </c>
      <c r="D905" s="34">
        <f t="shared" si="25"/>
        <v>3170</v>
      </c>
      <c r="E905" s="36">
        <v>45608</v>
      </c>
      <c r="F905" s="37">
        <v>3170</v>
      </c>
      <c r="G905" s="36">
        <v>45609</v>
      </c>
      <c r="H905" s="38">
        <f t="shared" si="26"/>
        <v>0</v>
      </c>
      <c r="I905" s="29">
        <f t="shared" si="27"/>
        <v>0</v>
      </c>
      <c r="L905" s="33"/>
      <c r="M905" s="191">
        <v>45673</v>
      </c>
      <c r="N905" s="34">
        <f t="shared" si="28"/>
        <v>260</v>
      </c>
      <c r="O905" s="37"/>
      <c r="P905" s="35">
        <v>240</v>
      </c>
      <c r="Q905" s="40">
        <f t="shared" si="29"/>
        <v>20</v>
      </c>
      <c r="R905" s="41"/>
    </row>
    <row r="906" spans="2:20" ht="15.6" x14ac:dyDescent="0.3">
      <c r="B906" s="34">
        <f t="shared" si="24"/>
        <v>3170</v>
      </c>
      <c r="C906" s="35">
        <v>1836</v>
      </c>
      <c r="D906" s="34">
        <f t="shared" si="25"/>
        <v>3170</v>
      </c>
      <c r="E906" s="36">
        <v>45609</v>
      </c>
      <c r="F906" s="37">
        <v>3170.1</v>
      </c>
      <c r="G906" s="36">
        <v>45610</v>
      </c>
      <c r="H906" s="38">
        <f t="shared" si="26"/>
        <v>9.9999999999909051E-2</v>
      </c>
      <c r="I906" s="29">
        <f t="shared" si="27"/>
        <v>1</v>
      </c>
      <c r="L906" s="33"/>
      <c r="M906" s="191">
        <v>45674</v>
      </c>
      <c r="N906" s="34">
        <f t="shared" si="28"/>
        <v>240</v>
      </c>
      <c r="O906" s="37"/>
      <c r="P906" s="35">
        <v>200</v>
      </c>
      <c r="Q906" s="40">
        <f t="shared" si="29"/>
        <v>40</v>
      </c>
      <c r="R906" s="41"/>
    </row>
    <row r="907" spans="2:20" ht="15.6" x14ac:dyDescent="0.3">
      <c r="B907" s="34">
        <f t="shared" si="24"/>
        <v>3170.1</v>
      </c>
      <c r="C907" s="35">
        <v>1837</v>
      </c>
      <c r="D907" s="34">
        <f t="shared" si="25"/>
        <v>3170.1</v>
      </c>
      <c r="E907" s="36">
        <v>45610</v>
      </c>
      <c r="F907" s="37">
        <v>3170.7</v>
      </c>
      <c r="G907" s="36">
        <v>45611</v>
      </c>
      <c r="H907" s="38">
        <f t="shared" si="26"/>
        <v>0.59999999999990905</v>
      </c>
      <c r="I907" s="29">
        <f t="shared" si="27"/>
        <v>1</v>
      </c>
      <c r="L907" s="33"/>
      <c r="M907" s="191">
        <v>45675</v>
      </c>
      <c r="N907" s="34">
        <f t="shared" si="28"/>
        <v>200</v>
      </c>
      <c r="O907" s="37"/>
      <c r="P907" s="35">
        <v>170</v>
      </c>
      <c r="Q907" s="40">
        <f t="shared" si="29"/>
        <v>30</v>
      </c>
      <c r="R907" s="41"/>
    </row>
    <row r="908" spans="2:20" ht="15.6" x14ac:dyDescent="0.3">
      <c r="B908" s="34">
        <f t="shared" si="24"/>
        <v>3170.7</v>
      </c>
      <c r="C908" s="35">
        <v>1837</v>
      </c>
      <c r="D908" s="34">
        <f t="shared" si="25"/>
        <v>3170.7</v>
      </c>
      <c r="E908" s="36">
        <v>45611</v>
      </c>
      <c r="F908" s="37">
        <v>3170.7</v>
      </c>
      <c r="G908" s="36">
        <v>45612</v>
      </c>
      <c r="H908" s="38">
        <f t="shared" si="26"/>
        <v>0</v>
      </c>
      <c r="I908" s="29">
        <f t="shared" si="27"/>
        <v>0</v>
      </c>
      <c r="L908" s="33"/>
      <c r="M908" s="191">
        <v>45676</v>
      </c>
      <c r="N908" s="34">
        <f t="shared" si="28"/>
        <v>170</v>
      </c>
      <c r="O908" s="37"/>
      <c r="P908" s="35">
        <v>160</v>
      </c>
      <c r="Q908" s="40">
        <f t="shared" si="29"/>
        <v>10</v>
      </c>
      <c r="R908" s="41"/>
    </row>
    <row r="909" spans="2:20" ht="15.6" x14ac:dyDescent="0.3">
      <c r="B909" s="34">
        <f t="shared" si="24"/>
        <v>3170.7</v>
      </c>
      <c r="C909" s="35">
        <v>1837</v>
      </c>
      <c r="D909" s="34">
        <f t="shared" si="25"/>
        <v>3170.7</v>
      </c>
      <c r="E909" s="36">
        <v>45612</v>
      </c>
      <c r="F909" s="37">
        <v>3170.7</v>
      </c>
      <c r="G909" s="36">
        <v>45613</v>
      </c>
      <c r="H909" s="38">
        <f t="shared" si="26"/>
        <v>0</v>
      </c>
      <c r="I909" s="29">
        <f t="shared" si="27"/>
        <v>0</v>
      </c>
      <c r="L909" s="33"/>
      <c r="M909" s="191">
        <v>45677</v>
      </c>
      <c r="N909" s="34">
        <f t="shared" si="28"/>
        <v>160</v>
      </c>
      <c r="O909" s="37">
        <v>270</v>
      </c>
      <c r="P909" s="35">
        <v>410</v>
      </c>
      <c r="Q909" s="40">
        <v>0</v>
      </c>
      <c r="R909" s="41"/>
    </row>
    <row r="910" spans="2:20" ht="15.6" x14ac:dyDescent="0.3">
      <c r="B910" s="34">
        <f t="shared" si="24"/>
        <v>3170.7</v>
      </c>
      <c r="C910" s="35">
        <v>1839</v>
      </c>
      <c r="D910" s="34">
        <f t="shared" si="25"/>
        <v>3170.7</v>
      </c>
      <c r="E910" s="36">
        <v>45613</v>
      </c>
      <c r="F910" s="37">
        <v>3171.6</v>
      </c>
      <c r="G910" s="36">
        <v>45614</v>
      </c>
      <c r="H910" s="38">
        <f t="shared" si="26"/>
        <v>0.90000000000009095</v>
      </c>
      <c r="I910" s="29">
        <f t="shared" si="27"/>
        <v>2</v>
      </c>
      <c r="L910" s="33"/>
      <c r="M910" s="191">
        <v>45678</v>
      </c>
      <c r="N910" s="34">
        <f t="shared" si="28"/>
        <v>410</v>
      </c>
      <c r="O910" s="37"/>
      <c r="P910" s="35">
        <v>410</v>
      </c>
      <c r="Q910" s="40">
        <f t="shared" si="29"/>
        <v>0</v>
      </c>
      <c r="R910" s="41"/>
    </row>
    <row r="911" spans="2:20" ht="15.6" x14ac:dyDescent="0.3">
      <c r="B911" s="34">
        <f t="shared" si="24"/>
        <v>3171.6</v>
      </c>
      <c r="C911" s="35">
        <v>1839</v>
      </c>
      <c r="D911" s="34">
        <f t="shared" si="25"/>
        <v>3171.6</v>
      </c>
      <c r="E911" s="36">
        <v>45614</v>
      </c>
      <c r="F911" s="37">
        <v>3171.7</v>
      </c>
      <c r="G911" s="36">
        <v>45615</v>
      </c>
      <c r="H911" s="38">
        <f t="shared" si="26"/>
        <v>9.9999999999909051E-2</v>
      </c>
      <c r="I911" s="29">
        <f t="shared" si="27"/>
        <v>0</v>
      </c>
      <c r="L911" s="33"/>
      <c r="M911" s="191">
        <v>45679</v>
      </c>
      <c r="N911" s="34">
        <f t="shared" si="28"/>
        <v>410</v>
      </c>
      <c r="O911" s="37"/>
      <c r="P911" s="35">
        <v>390</v>
      </c>
      <c r="Q911" s="40">
        <f t="shared" si="29"/>
        <v>20</v>
      </c>
      <c r="R911" s="41"/>
    </row>
    <row r="912" spans="2:20" ht="15.6" x14ac:dyDescent="0.3">
      <c r="B912" s="34">
        <f t="shared" si="24"/>
        <v>3171.7</v>
      </c>
      <c r="C912" s="35">
        <v>1840</v>
      </c>
      <c r="D912" s="34">
        <f t="shared" si="25"/>
        <v>3171.7</v>
      </c>
      <c r="E912" s="36">
        <v>45615</v>
      </c>
      <c r="F912" s="37">
        <v>3173</v>
      </c>
      <c r="G912" s="36">
        <v>45616</v>
      </c>
      <c r="H912" s="38">
        <f t="shared" si="26"/>
        <v>1.3000000000001819</v>
      </c>
      <c r="I912" s="29">
        <f t="shared" si="27"/>
        <v>1</v>
      </c>
      <c r="L912" s="33"/>
      <c r="M912" s="191">
        <v>45680</v>
      </c>
      <c r="N912" s="34">
        <f t="shared" si="28"/>
        <v>390</v>
      </c>
      <c r="O912" s="37"/>
      <c r="P912" s="35">
        <v>390</v>
      </c>
      <c r="Q912" s="40">
        <f t="shared" si="29"/>
        <v>0</v>
      </c>
      <c r="R912" s="41"/>
    </row>
    <row r="913" spans="2:19" ht="15.6" x14ac:dyDescent="0.3">
      <c r="B913" s="34">
        <f t="shared" si="24"/>
        <v>3173</v>
      </c>
      <c r="C913" s="35">
        <v>1840</v>
      </c>
      <c r="D913" s="34">
        <f t="shared" si="25"/>
        <v>3173</v>
      </c>
      <c r="E913" s="36">
        <v>45616</v>
      </c>
      <c r="F913" s="37">
        <v>3173</v>
      </c>
      <c r="G913" s="36">
        <v>45617</v>
      </c>
      <c r="H913" s="38">
        <f t="shared" si="26"/>
        <v>0</v>
      </c>
      <c r="I913" s="29">
        <f t="shared" si="27"/>
        <v>0</v>
      </c>
      <c r="L913" s="33"/>
      <c r="M913" s="191">
        <v>45681</v>
      </c>
      <c r="N913" s="34">
        <f t="shared" si="28"/>
        <v>390</v>
      </c>
      <c r="O913" s="37"/>
      <c r="P913" s="35">
        <v>390</v>
      </c>
      <c r="Q913" s="40">
        <f t="shared" si="29"/>
        <v>0</v>
      </c>
      <c r="R913" s="41"/>
    </row>
    <row r="914" spans="2:19" ht="15.6" x14ac:dyDescent="0.3">
      <c r="B914" s="34">
        <f t="shared" si="24"/>
        <v>3173</v>
      </c>
      <c r="C914" s="35">
        <v>1840</v>
      </c>
      <c r="D914" s="34">
        <f t="shared" si="25"/>
        <v>3173</v>
      </c>
      <c r="E914" s="36">
        <v>45617</v>
      </c>
      <c r="F914" s="37">
        <v>3173</v>
      </c>
      <c r="G914" s="36">
        <v>45618</v>
      </c>
      <c r="H914" s="38">
        <f t="shared" si="26"/>
        <v>0</v>
      </c>
      <c r="I914" s="29">
        <f t="shared" si="27"/>
        <v>0</v>
      </c>
      <c r="L914" s="33"/>
      <c r="M914" s="191">
        <v>45682</v>
      </c>
      <c r="N914" s="34">
        <f t="shared" si="28"/>
        <v>390</v>
      </c>
      <c r="O914" s="37"/>
      <c r="P914" s="35">
        <v>390</v>
      </c>
      <c r="Q914" s="40">
        <f t="shared" si="29"/>
        <v>0</v>
      </c>
      <c r="R914" s="41"/>
    </row>
    <row r="915" spans="2:19" ht="15.6" x14ac:dyDescent="0.3">
      <c r="B915" s="34">
        <f t="shared" si="24"/>
        <v>3173</v>
      </c>
      <c r="C915" s="35">
        <v>1841</v>
      </c>
      <c r="D915" s="34">
        <f t="shared" si="25"/>
        <v>3173</v>
      </c>
      <c r="E915" s="36">
        <v>45618</v>
      </c>
      <c r="F915" s="37">
        <v>3173.4</v>
      </c>
      <c r="G915" s="36">
        <v>45619</v>
      </c>
      <c r="H915" s="38">
        <f t="shared" si="26"/>
        <v>0.40000000000009095</v>
      </c>
      <c r="I915" s="29">
        <f t="shared" si="27"/>
        <v>1</v>
      </c>
      <c r="L915" s="33"/>
      <c r="M915" s="191">
        <v>45683</v>
      </c>
      <c r="N915" s="34">
        <f t="shared" si="28"/>
        <v>390</v>
      </c>
      <c r="O915" s="37"/>
      <c r="P915" s="35">
        <v>390</v>
      </c>
      <c r="Q915" s="40">
        <f t="shared" si="29"/>
        <v>0</v>
      </c>
      <c r="R915" s="41"/>
    </row>
    <row r="916" spans="2:19" ht="15.6" x14ac:dyDescent="0.3">
      <c r="B916" s="34">
        <f t="shared" si="24"/>
        <v>3173.4</v>
      </c>
      <c r="C916" s="35">
        <v>1841</v>
      </c>
      <c r="D916" s="34">
        <f t="shared" si="25"/>
        <v>3173.4</v>
      </c>
      <c r="E916" s="36">
        <v>45619</v>
      </c>
      <c r="F916" s="37">
        <v>3173.4</v>
      </c>
      <c r="G916" s="36">
        <v>45620</v>
      </c>
      <c r="H916" s="38">
        <f t="shared" si="26"/>
        <v>0</v>
      </c>
      <c r="I916" s="29">
        <f t="shared" si="27"/>
        <v>0</v>
      </c>
      <c r="L916" s="33"/>
      <c r="M916" s="191">
        <v>45684</v>
      </c>
      <c r="N916" s="34">
        <f t="shared" si="28"/>
        <v>390</v>
      </c>
      <c r="O916" s="37"/>
      <c r="P916" s="35">
        <v>390</v>
      </c>
      <c r="Q916" s="40">
        <f t="shared" si="29"/>
        <v>0</v>
      </c>
      <c r="R916" s="41"/>
    </row>
    <row r="917" spans="2:19" ht="15.6" x14ac:dyDescent="0.3">
      <c r="B917" s="34">
        <f t="shared" si="24"/>
        <v>3173.4</v>
      </c>
      <c r="C917" s="35">
        <v>1841</v>
      </c>
      <c r="D917" s="34">
        <f t="shared" si="25"/>
        <v>3173.4</v>
      </c>
      <c r="E917" s="36">
        <v>45620</v>
      </c>
      <c r="F917" s="37">
        <v>3173.4</v>
      </c>
      <c r="G917" s="36">
        <v>45621</v>
      </c>
      <c r="H917" s="38">
        <f t="shared" si="26"/>
        <v>0</v>
      </c>
      <c r="I917" s="29">
        <f t="shared" si="27"/>
        <v>0</v>
      </c>
      <c r="L917" s="33"/>
      <c r="M917" s="191">
        <v>45685</v>
      </c>
      <c r="N917" s="34">
        <f t="shared" si="28"/>
        <v>390</v>
      </c>
      <c r="O917" s="37"/>
      <c r="P917" s="35">
        <v>390</v>
      </c>
      <c r="Q917" s="40">
        <f t="shared" si="29"/>
        <v>0</v>
      </c>
      <c r="R917" s="41"/>
    </row>
    <row r="918" spans="2:19" ht="15.6" x14ac:dyDescent="0.3">
      <c r="B918" s="34">
        <f t="shared" si="24"/>
        <v>3173.4</v>
      </c>
      <c r="C918" s="35">
        <v>1841</v>
      </c>
      <c r="D918" s="34">
        <f t="shared" si="25"/>
        <v>3173.4</v>
      </c>
      <c r="E918" s="36">
        <v>45621</v>
      </c>
      <c r="F918" s="37">
        <v>3173.5</v>
      </c>
      <c r="G918" s="36">
        <v>45622</v>
      </c>
      <c r="H918" s="38">
        <f t="shared" si="26"/>
        <v>9.9999999999909051E-2</v>
      </c>
      <c r="I918" s="29">
        <f t="shared" si="27"/>
        <v>0</v>
      </c>
      <c r="L918" s="33"/>
      <c r="M918" s="191">
        <v>45686</v>
      </c>
      <c r="N918" s="34">
        <f t="shared" si="28"/>
        <v>390</v>
      </c>
      <c r="O918" s="37"/>
      <c r="P918" s="35">
        <v>380</v>
      </c>
      <c r="Q918" s="40">
        <f t="shared" si="29"/>
        <v>10</v>
      </c>
      <c r="R918" s="41"/>
    </row>
    <row r="919" spans="2:19" ht="15.6" x14ac:dyDescent="0.3">
      <c r="B919" s="34">
        <f t="shared" si="24"/>
        <v>3173.5</v>
      </c>
      <c r="C919" s="35">
        <v>1841</v>
      </c>
      <c r="D919" s="34">
        <f t="shared" si="25"/>
        <v>3173.5</v>
      </c>
      <c r="E919" s="36">
        <v>45622</v>
      </c>
      <c r="F919" s="37">
        <v>3173.5</v>
      </c>
      <c r="G919" s="36">
        <v>45623</v>
      </c>
      <c r="H919" s="38">
        <f t="shared" si="26"/>
        <v>0</v>
      </c>
      <c r="I919" s="29">
        <f t="shared" si="27"/>
        <v>0</v>
      </c>
      <c r="L919" s="33"/>
      <c r="M919" s="191">
        <v>45687</v>
      </c>
      <c r="N919" s="34">
        <f t="shared" si="28"/>
        <v>380</v>
      </c>
      <c r="O919" s="37"/>
      <c r="P919" s="35">
        <v>300</v>
      </c>
      <c r="Q919" s="40">
        <f t="shared" si="29"/>
        <v>80</v>
      </c>
      <c r="R919" s="41"/>
    </row>
    <row r="920" spans="2:19" ht="15.6" x14ac:dyDescent="0.3">
      <c r="B920" s="34">
        <f t="shared" si="24"/>
        <v>3173.5</v>
      </c>
      <c r="C920" s="35">
        <v>1843</v>
      </c>
      <c r="D920" s="34">
        <f t="shared" si="25"/>
        <v>3173.5</v>
      </c>
      <c r="E920" s="36">
        <v>45623</v>
      </c>
      <c r="F920" s="37">
        <v>3177.7</v>
      </c>
      <c r="G920" s="36">
        <v>45624</v>
      </c>
      <c r="H920" s="38">
        <f t="shared" si="26"/>
        <v>4.1999999999998181</v>
      </c>
      <c r="I920" s="29">
        <f t="shared" si="27"/>
        <v>2</v>
      </c>
      <c r="L920" s="33"/>
      <c r="M920" s="191">
        <v>45688</v>
      </c>
      <c r="N920" s="34">
        <f t="shared" si="28"/>
        <v>300</v>
      </c>
      <c r="O920" s="37"/>
      <c r="P920" s="35">
        <v>290</v>
      </c>
      <c r="Q920" s="40">
        <f t="shared" si="29"/>
        <v>10</v>
      </c>
      <c r="R920" s="41"/>
      <c r="S920" s="48">
        <f>SUM(Q890:Q920)</f>
        <v>490</v>
      </c>
    </row>
    <row r="921" spans="2:19" ht="15.6" x14ac:dyDescent="0.3">
      <c r="B921" s="34">
        <f t="shared" si="24"/>
        <v>3177.7</v>
      </c>
      <c r="C921" s="35">
        <v>1847</v>
      </c>
      <c r="D921" s="34">
        <f t="shared" si="25"/>
        <v>3177.7</v>
      </c>
      <c r="E921" s="36">
        <v>45624</v>
      </c>
      <c r="F921" s="37">
        <v>3178.9</v>
      </c>
      <c r="G921" s="36">
        <v>45625</v>
      </c>
      <c r="H921" s="38">
        <f t="shared" si="26"/>
        <v>1.2000000000002728</v>
      </c>
      <c r="I921" s="29">
        <f t="shared" si="27"/>
        <v>4</v>
      </c>
      <c r="L921" s="33"/>
      <c r="M921" s="191">
        <v>45689</v>
      </c>
      <c r="N921" s="34">
        <f t="shared" si="28"/>
        <v>290</v>
      </c>
      <c r="O921" s="37"/>
      <c r="P921" s="35">
        <v>290</v>
      </c>
      <c r="Q921" s="40">
        <f t="shared" si="29"/>
        <v>0</v>
      </c>
      <c r="R921" s="41"/>
    </row>
    <row r="922" spans="2:19" ht="15.6" x14ac:dyDescent="0.3">
      <c r="B922" s="34">
        <f t="shared" si="24"/>
        <v>3178.9</v>
      </c>
      <c r="C922" s="35">
        <v>1847</v>
      </c>
      <c r="D922" s="34">
        <f t="shared" si="25"/>
        <v>3178.9</v>
      </c>
      <c r="E922" s="36">
        <v>45625</v>
      </c>
      <c r="F922" s="37">
        <v>3178.9</v>
      </c>
      <c r="G922" s="36">
        <v>45626</v>
      </c>
      <c r="H922" s="38">
        <f t="shared" si="26"/>
        <v>0</v>
      </c>
      <c r="I922" s="29">
        <f t="shared" si="27"/>
        <v>0</v>
      </c>
      <c r="L922" s="33"/>
      <c r="M922" s="191">
        <v>45690</v>
      </c>
      <c r="N922" s="34">
        <f t="shared" si="28"/>
        <v>290</v>
      </c>
      <c r="O922" s="37"/>
      <c r="P922" s="35">
        <v>290</v>
      </c>
      <c r="Q922" s="40">
        <f t="shared" si="29"/>
        <v>0</v>
      </c>
      <c r="R922" s="41"/>
    </row>
    <row r="923" spans="2:19" ht="15.6" x14ac:dyDescent="0.3">
      <c r="B923" s="34">
        <f t="shared" si="24"/>
        <v>3178.9</v>
      </c>
      <c r="C923" s="35">
        <v>1848</v>
      </c>
      <c r="D923" s="34">
        <f t="shared" si="25"/>
        <v>3178.9</v>
      </c>
      <c r="E923" s="36">
        <v>45626</v>
      </c>
      <c r="F923" s="37">
        <v>3179.5</v>
      </c>
      <c r="G923" s="36">
        <v>45627</v>
      </c>
      <c r="H923" s="38">
        <f t="shared" si="26"/>
        <v>0.59999999999990905</v>
      </c>
      <c r="I923" s="29">
        <f t="shared" si="27"/>
        <v>1</v>
      </c>
      <c r="L923" s="33"/>
      <c r="M923" s="191">
        <v>45691</v>
      </c>
      <c r="N923" s="34">
        <f t="shared" si="28"/>
        <v>290</v>
      </c>
      <c r="O923" s="37"/>
      <c r="P923" s="35">
        <v>280</v>
      </c>
      <c r="Q923" s="40">
        <f t="shared" si="29"/>
        <v>10</v>
      </c>
      <c r="R923" s="41"/>
    </row>
    <row r="924" spans="2:19" ht="15.6" x14ac:dyDescent="0.3">
      <c r="B924" s="34">
        <f t="shared" si="24"/>
        <v>3179.5</v>
      </c>
      <c r="C924" s="35">
        <v>1849</v>
      </c>
      <c r="D924" s="34">
        <f t="shared" si="25"/>
        <v>3179.5</v>
      </c>
      <c r="E924" s="36">
        <v>45627</v>
      </c>
      <c r="F924" s="37">
        <v>3180.7</v>
      </c>
      <c r="G924" s="36">
        <v>45628</v>
      </c>
      <c r="H924" s="38">
        <f t="shared" si="26"/>
        <v>1.1999999999998181</v>
      </c>
      <c r="I924" s="29">
        <f t="shared" si="27"/>
        <v>1</v>
      </c>
      <c r="L924" s="33"/>
      <c r="M924" s="191">
        <v>45692</v>
      </c>
      <c r="N924" s="34">
        <f t="shared" si="28"/>
        <v>280</v>
      </c>
      <c r="O924" s="37"/>
      <c r="P924" s="35">
        <v>270</v>
      </c>
      <c r="Q924" s="40">
        <f t="shared" si="29"/>
        <v>10</v>
      </c>
      <c r="R924" s="41"/>
    </row>
    <row r="925" spans="2:19" ht="15.6" x14ac:dyDescent="0.3">
      <c r="B925" s="34">
        <f t="shared" si="24"/>
        <v>3180.7</v>
      </c>
      <c r="C925" s="35">
        <v>1850</v>
      </c>
      <c r="D925" s="34">
        <f t="shared" si="25"/>
        <v>3180.7</v>
      </c>
      <c r="E925" s="36">
        <v>45628</v>
      </c>
      <c r="F925" s="37">
        <v>3181.1</v>
      </c>
      <c r="G925" s="36">
        <v>45629</v>
      </c>
      <c r="H925" s="38">
        <f t="shared" si="26"/>
        <v>0.40000000000009095</v>
      </c>
      <c r="I925" s="29">
        <f t="shared" si="27"/>
        <v>1</v>
      </c>
      <c r="L925" s="33"/>
      <c r="M925" s="191">
        <v>45693</v>
      </c>
      <c r="N925" s="34">
        <f t="shared" si="28"/>
        <v>270</v>
      </c>
      <c r="O925" s="37"/>
      <c r="P925" s="35">
        <v>270</v>
      </c>
      <c r="Q925" s="40">
        <f t="shared" si="29"/>
        <v>0</v>
      </c>
      <c r="R925" s="41"/>
    </row>
    <row r="926" spans="2:19" ht="15.6" x14ac:dyDescent="0.3">
      <c r="B926" s="34">
        <f t="shared" si="24"/>
        <v>3181.1</v>
      </c>
      <c r="C926" s="35">
        <v>1852</v>
      </c>
      <c r="D926" s="34">
        <f t="shared" si="25"/>
        <v>3181.1</v>
      </c>
      <c r="E926" s="36">
        <v>45629</v>
      </c>
      <c r="F926" s="37">
        <v>3183.4</v>
      </c>
      <c r="G926" s="36">
        <v>45630</v>
      </c>
      <c r="H926" s="38">
        <f t="shared" si="26"/>
        <v>2.3000000000001819</v>
      </c>
      <c r="I926" s="29">
        <f t="shared" si="27"/>
        <v>2</v>
      </c>
      <c r="L926" s="33"/>
      <c r="M926" s="191">
        <v>45694</v>
      </c>
      <c r="N926" s="34">
        <f t="shared" si="28"/>
        <v>270</v>
      </c>
      <c r="O926" s="37"/>
      <c r="P926" s="35">
        <v>250</v>
      </c>
      <c r="Q926" s="40">
        <f t="shared" si="29"/>
        <v>20</v>
      </c>
      <c r="R926" s="41"/>
    </row>
    <row r="927" spans="2:19" ht="15.6" x14ac:dyDescent="0.3">
      <c r="B927" s="34">
        <f t="shared" si="24"/>
        <v>3183.4</v>
      </c>
      <c r="C927" s="35">
        <v>1857</v>
      </c>
      <c r="D927" s="34">
        <f t="shared" si="25"/>
        <v>3183.4</v>
      </c>
      <c r="E927" s="36">
        <v>45630</v>
      </c>
      <c r="F927" s="37">
        <v>3183.4</v>
      </c>
      <c r="G927" s="36">
        <v>45631</v>
      </c>
      <c r="H927" s="38">
        <f t="shared" si="26"/>
        <v>0</v>
      </c>
      <c r="I927" s="29">
        <f t="shared" si="27"/>
        <v>5</v>
      </c>
      <c r="L927" s="33"/>
      <c r="M927" s="191">
        <v>45695</v>
      </c>
      <c r="N927" s="34">
        <f t="shared" si="28"/>
        <v>250</v>
      </c>
      <c r="O927" s="37"/>
      <c r="P927" s="35">
        <v>250</v>
      </c>
      <c r="Q927" s="40">
        <f t="shared" si="29"/>
        <v>0</v>
      </c>
      <c r="R927" s="41"/>
    </row>
    <row r="928" spans="2:19" ht="15.6" x14ac:dyDescent="0.3">
      <c r="B928" s="34">
        <f t="shared" si="24"/>
        <v>3183.4</v>
      </c>
      <c r="C928" s="35">
        <v>1852</v>
      </c>
      <c r="D928" s="34">
        <f t="shared" si="25"/>
        <v>3183.4</v>
      </c>
      <c r="E928" s="36">
        <v>45631</v>
      </c>
      <c r="F928" s="37">
        <v>3183.4</v>
      </c>
      <c r="G928" s="36">
        <v>45632</v>
      </c>
      <c r="H928" s="38">
        <f t="shared" si="26"/>
        <v>0</v>
      </c>
      <c r="I928" s="29">
        <f t="shared" si="27"/>
        <v>-5</v>
      </c>
      <c r="L928" s="33"/>
      <c r="M928" s="191">
        <v>45696</v>
      </c>
      <c r="N928" s="34">
        <f t="shared" si="28"/>
        <v>250</v>
      </c>
      <c r="O928" s="37"/>
      <c r="P928" s="35">
        <v>250</v>
      </c>
      <c r="Q928" s="40">
        <f t="shared" si="29"/>
        <v>0</v>
      </c>
      <c r="R928" s="41"/>
    </row>
    <row r="929" spans="2:18" ht="15.6" x14ac:dyDescent="0.3">
      <c r="B929" s="34">
        <f t="shared" si="24"/>
        <v>3183.4</v>
      </c>
      <c r="C929" s="35">
        <v>1853</v>
      </c>
      <c r="D929" s="34">
        <f t="shared" si="25"/>
        <v>3183.4</v>
      </c>
      <c r="E929" s="36">
        <v>45632</v>
      </c>
      <c r="F929" s="37">
        <v>3185.9</v>
      </c>
      <c r="G929" s="36">
        <v>45633</v>
      </c>
      <c r="H929" s="38">
        <f t="shared" si="26"/>
        <v>2.5</v>
      </c>
      <c r="I929" s="29">
        <f t="shared" si="27"/>
        <v>1</v>
      </c>
      <c r="L929" s="33"/>
      <c r="M929" s="191">
        <v>45697</v>
      </c>
      <c r="N929" s="34">
        <f t="shared" si="28"/>
        <v>250</v>
      </c>
      <c r="O929" s="37"/>
      <c r="P929" s="35">
        <v>240</v>
      </c>
      <c r="Q929" s="40">
        <f t="shared" si="29"/>
        <v>10</v>
      </c>
      <c r="R929" s="41"/>
    </row>
    <row r="930" spans="2:18" ht="15.6" x14ac:dyDescent="0.3">
      <c r="B930" s="34">
        <f t="shared" si="24"/>
        <v>3185.9</v>
      </c>
      <c r="C930" s="35">
        <v>1855</v>
      </c>
      <c r="D930" s="34">
        <f t="shared" si="25"/>
        <v>3185.9</v>
      </c>
      <c r="E930" s="36">
        <v>45633</v>
      </c>
      <c r="F930" s="37">
        <v>3192.7</v>
      </c>
      <c r="G930" s="36">
        <v>45634</v>
      </c>
      <c r="H930" s="38">
        <f t="shared" si="26"/>
        <v>6.7999999999997272</v>
      </c>
      <c r="I930" s="29">
        <f t="shared" si="27"/>
        <v>2</v>
      </c>
      <c r="L930" s="33"/>
      <c r="M930" s="191">
        <v>45698</v>
      </c>
      <c r="N930" s="34">
        <f t="shared" si="28"/>
        <v>240</v>
      </c>
      <c r="O930" s="37">
        <v>300</v>
      </c>
      <c r="P930" s="35">
        <v>500</v>
      </c>
      <c r="Q930" s="40">
        <v>0</v>
      </c>
      <c r="R930" s="41"/>
    </row>
    <row r="931" spans="2:18" ht="15.6" x14ac:dyDescent="0.3">
      <c r="B931" s="34">
        <f t="shared" si="24"/>
        <v>3192.7</v>
      </c>
      <c r="C931" s="35">
        <v>1857</v>
      </c>
      <c r="D931" s="34">
        <f t="shared" si="25"/>
        <v>3192.7</v>
      </c>
      <c r="E931" s="36">
        <v>45634</v>
      </c>
      <c r="F931" s="37">
        <v>3194.2</v>
      </c>
      <c r="G931" s="36">
        <v>45635</v>
      </c>
      <c r="H931" s="38">
        <f t="shared" si="26"/>
        <v>1.5</v>
      </c>
      <c r="I931" s="29">
        <f t="shared" si="27"/>
        <v>2</v>
      </c>
      <c r="L931" s="33"/>
      <c r="M931" s="191">
        <v>45699</v>
      </c>
      <c r="N931" s="34">
        <f t="shared" si="28"/>
        <v>500</v>
      </c>
      <c r="O931" s="37"/>
      <c r="P931" s="35">
        <v>490</v>
      </c>
      <c r="Q931" s="40">
        <f t="shared" si="29"/>
        <v>10</v>
      </c>
      <c r="R931" s="41"/>
    </row>
    <row r="932" spans="2:18" ht="15.6" x14ac:dyDescent="0.3">
      <c r="B932" s="34">
        <f t="shared" si="24"/>
        <v>3194.2</v>
      </c>
      <c r="C932" s="35">
        <v>1857</v>
      </c>
      <c r="D932" s="34">
        <f t="shared" si="25"/>
        <v>3194.2</v>
      </c>
      <c r="E932" s="36">
        <v>45635</v>
      </c>
      <c r="F932" s="37">
        <v>3194.2</v>
      </c>
      <c r="G932" s="36">
        <v>45636</v>
      </c>
      <c r="H932" s="38">
        <f t="shared" si="26"/>
        <v>0</v>
      </c>
      <c r="I932" s="29">
        <f t="shared" si="27"/>
        <v>0</v>
      </c>
      <c r="L932" s="33"/>
      <c r="M932" s="191">
        <v>45700</v>
      </c>
      <c r="N932" s="34">
        <f t="shared" si="28"/>
        <v>490</v>
      </c>
      <c r="O932" s="37"/>
      <c r="P932" s="35">
        <v>460</v>
      </c>
      <c r="Q932" s="40">
        <f t="shared" si="29"/>
        <v>30</v>
      </c>
      <c r="R932" s="41"/>
    </row>
    <row r="933" spans="2:18" ht="15.6" x14ac:dyDescent="0.3">
      <c r="B933" s="34">
        <f t="shared" si="24"/>
        <v>3194.2</v>
      </c>
      <c r="C933" s="35">
        <v>1858</v>
      </c>
      <c r="D933" s="34">
        <f t="shared" si="25"/>
        <v>3194.2</v>
      </c>
      <c r="E933" s="36">
        <v>45636</v>
      </c>
      <c r="F933" s="37">
        <v>3195.3</v>
      </c>
      <c r="G933" s="36">
        <v>45637</v>
      </c>
      <c r="H933" s="38">
        <f t="shared" si="26"/>
        <v>1.1000000000003638</v>
      </c>
      <c r="I933" s="29">
        <f t="shared" si="27"/>
        <v>1</v>
      </c>
      <c r="L933" s="33"/>
      <c r="M933" s="191">
        <v>45701</v>
      </c>
      <c r="N933" s="34">
        <f t="shared" si="28"/>
        <v>460</v>
      </c>
      <c r="O933" s="37"/>
      <c r="P933" s="35">
        <v>460</v>
      </c>
      <c r="Q933" s="40">
        <f t="shared" si="29"/>
        <v>0</v>
      </c>
      <c r="R933" s="41"/>
    </row>
    <row r="934" spans="2:18" ht="15.6" x14ac:dyDescent="0.3">
      <c r="B934" s="34">
        <f t="shared" si="24"/>
        <v>3195.3</v>
      </c>
      <c r="C934" s="35">
        <v>1864</v>
      </c>
      <c r="D934" s="34">
        <f t="shared" si="25"/>
        <v>3195.3</v>
      </c>
      <c r="E934" s="36">
        <v>45637</v>
      </c>
      <c r="F934" s="37">
        <v>3208</v>
      </c>
      <c r="G934" s="36">
        <v>45638</v>
      </c>
      <c r="H934" s="38">
        <f t="shared" si="26"/>
        <v>12.699999999999818</v>
      </c>
      <c r="I934" s="29">
        <f t="shared" si="27"/>
        <v>6</v>
      </c>
      <c r="L934" s="33"/>
      <c r="M934" s="191">
        <v>45702</v>
      </c>
      <c r="N934" s="34">
        <f t="shared" si="28"/>
        <v>460</v>
      </c>
      <c r="O934" s="37"/>
      <c r="P934" s="35">
        <v>460</v>
      </c>
      <c r="Q934" s="40">
        <f t="shared" si="29"/>
        <v>0</v>
      </c>
      <c r="R934" s="41"/>
    </row>
    <row r="935" spans="2:18" ht="15.6" x14ac:dyDescent="0.3">
      <c r="B935" s="34">
        <f t="shared" si="24"/>
        <v>3208</v>
      </c>
      <c r="C935" s="35">
        <v>1864</v>
      </c>
      <c r="D935" s="34">
        <f t="shared" si="25"/>
        <v>3208</v>
      </c>
      <c r="E935" s="36">
        <v>45638</v>
      </c>
      <c r="F935" s="37">
        <v>3208</v>
      </c>
      <c r="G935" s="36">
        <v>45639</v>
      </c>
      <c r="H935" s="38">
        <f t="shared" si="26"/>
        <v>0</v>
      </c>
      <c r="I935" s="29">
        <f t="shared" si="27"/>
        <v>0</v>
      </c>
      <c r="L935" s="33"/>
      <c r="M935" s="191">
        <v>45703</v>
      </c>
      <c r="N935" s="34">
        <f t="shared" si="28"/>
        <v>460</v>
      </c>
      <c r="O935" s="37"/>
      <c r="P935" s="35">
        <v>460</v>
      </c>
      <c r="Q935" s="40">
        <f t="shared" si="29"/>
        <v>0</v>
      </c>
      <c r="R935" s="41"/>
    </row>
    <row r="936" spans="2:18" ht="15.6" x14ac:dyDescent="0.3">
      <c r="B936" s="34">
        <f t="shared" si="24"/>
        <v>3208</v>
      </c>
      <c r="C936" s="35">
        <v>1864</v>
      </c>
      <c r="D936" s="34">
        <f t="shared" si="25"/>
        <v>3208</v>
      </c>
      <c r="E936" s="36">
        <v>45639</v>
      </c>
      <c r="F936" s="37">
        <v>3208</v>
      </c>
      <c r="G936" s="36">
        <v>45640</v>
      </c>
      <c r="H936" s="38">
        <f t="shared" si="26"/>
        <v>0</v>
      </c>
      <c r="I936" s="29">
        <f t="shared" si="27"/>
        <v>0</v>
      </c>
      <c r="L936" s="33"/>
      <c r="M936" s="191">
        <v>45704</v>
      </c>
      <c r="N936" s="34">
        <f t="shared" si="28"/>
        <v>460</v>
      </c>
      <c r="O936" s="37"/>
      <c r="P936" s="35">
        <v>450</v>
      </c>
      <c r="Q936" s="40">
        <f t="shared" si="29"/>
        <v>10</v>
      </c>
      <c r="R936" s="41"/>
    </row>
    <row r="937" spans="2:18" ht="15.6" x14ac:dyDescent="0.3">
      <c r="B937" s="34">
        <f t="shared" si="24"/>
        <v>3208</v>
      </c>
      <c r="C937" s="35">
        <v>1865</v>
      </c>
      <c r="D937" s="34">
        <f t="shared" si="25"/>
        <v>3208</v>
      </c>
      <c r="E937" s="36">
        <v>45640</v>
      </c>
      <c r="F937" s="37">
        <v>3208.5</v>
      </c>
      <c r="G937" s="36">
        <v>45641</v>
      </c>
      <c r="H937" s="38">
        <f t="shared" si="26"/>
        <v>0.5</v>
      </c>
      <c r="I937" s="29">
        <f t="shared" si="27"/>
        <v>1</v>
      </c>
      <c r="L937" s="33"/>
      <c r="M937" s="191">
        <v>45705</v>
      </c>
      <c r="N937" s="34">
        <f t="shared" si="28"/>
        <v>450</v>
      </c>
      <c r="O937" s="37"/>
      <c r="P937" s="35">
        <v>440</v>
      </c>
      <c r="Q937" s="40">
        <f t="shared" si="29"/>
        <v>10</v>
      </c>
      <c r="R937" s="41"/>
    </row>
    <row r="938" spans="2:18" ht="15.6" x14ac:dyDescent="0.3">
      <c r="B938" s="34">
        <f t="shared" si="24"/>
        <v>3208.5</v>
      </c>
      <c r="C938" s="35">
        <v>1868</v>
      </c>
      <c r="D938" s="34">
        <f t="shared" si="25"/>
        <v>3208.5</v>
      </c>
      <c r="E938" s="36">
        <v>45641</v>
      </c>
      <c r="F938" s="37">
        <v>3209.4</v>
      </c>
      <c r="G938" s="36">
        <v>45642</v>
      </c>
      <c r="H938" s="38">
        <f t="shared" si="26"/>
        <v>0.90000000000009095</v>
      </c>
      <c r="I938" s="29">
        <f t="shared" si="27"/>
        <v>3</v>
      </c>
      <c r="L938" s="33"/>
      <c r="M938" s="191">
        <v>45706</v>
      </c>
      <c r="N938" s="34">
        <f t="shared" si="28"/>
        <v>440</v>
      </c>
      <c r="O938" s="37"/>
      <c r="P938" s="35">
        <v>380</v>
      </c>
      <c r="Q938" s="40">
        <f t="shared" si="29"/>
        <v>60</v>
      </c>
      <c r="R938" s="41"/>
    </row>
    <row r="939" spans="2:18" ht="15.6" x14ac:dyDescent="0.3">
      <c r="B939" s="34">
        <f t="shared" si="24"/>
        <v>3209.4</v>
      </c>
      <c r="C939" s="35">
        <v>1869</v>
      </c>
      <c r="D939" s="34">
        <f t="shared" si="25"/>
        <v>3209.4</v>
      </c>
      <c r="E939" s="36">
        <v>45642</v>
      </c>
      <c r="F939" s="37">
        <v>3210.5</v>
      </c>
      <c r="G939" s="36">
        <v>45643</v>
      </c>
      <c r="H939" s="38">
        <f t="shared" si="26"/>
        <v>1.0999999999999091</v>
      </c>
      <c r="I939" s="29">
        <f t="shared" si="27"/>
        <v>1</v>
      </c>
      <c r="L939" s="33"/>
      <c r="M939" s="191">
        <v>45707</v>
      </c>
      <c r="N939" s="34">
        <f t="shared" si="28"/>
        <v>380</v>
      </c>
      <c r="O939" s="37"/>
      <c r="P939" s="35">
        <v>350</v>
      </c>
      <c r="Q939" s="40">
        <f t="shared" si="29"/>
        <v>30</v>
      </c>
      <c r="R939" s="41"/>
    </row>
    <row r="940" spans="2:18" ht="15.6" x14ac:dyDescent="0.3">
      <c r="B940" s="34">
        <f t="shared" si="24"/>
        <v>3210.5</v>
      </c>
      <c r="C940" s="35">
        <v>1871</v>
      </c>
      <c r="D940" s="34">
        <f t="shared" si="25"/>
        <v>3210.5</v>
      </c>
      <c r="E940" s="36">
        <v>45643</v>
      </c>
      <c r="F940" s="37">
        <v>3212.8</v>
      </c>
      <c r="G940" s="36">
        <v>45644</v>
      </c>
      <c r="H940" s="38">
        <f t="shared" si="26"/>
        <v>2.3000000000001819</v>
      </c>
      <c r="I940" s="29">
        <f t="shared" si="27"/>
        <v>2</v>
      </c>
      <c r="L940" s="33"/>
      <c r="M940" s="191">
        <v>45708</v>
      </c>
      <c r="N940" s="34">
        <f t="shared" si="28"/>
        <v>350</v>
      </c>
      <c r="O940" s="37"/>
      <c r="P940" s="35">
        <v>340</v>
      </c>
      <c r="Q940" s="40">
        <f t="shared" si="29"/>
        <v>10</v>
      </c>
      <c r="R940" s="41"/>
    </row>
    <row r="941" spans="2:18" ht="15.6" x14ac:dyDescent="0.3">
      <c r="B941" s="34">
        <f t="shared" si="24"/>
        <v>3212.8</v>
      </c>
      <c r="C941" s="35">
        <v>1872</v>
      </c>
      <c r="D941" s="34">
        <f t="shared" si="25"/>
        <v>3212.8</v>
      </c>
      <c r="E941" s="36">
        <v>45644</v>
      </c>
      <c r="F941" s="37">
        <v>3216.3</v>
      </c>
      <c r="G941" s="36">
        <v>45645</v>
      </c>
      <c r="H941" s="38">
        <f t="shared" si="26"/>
        <v>3.5</v>
      </c>
      <c r="I941" s="29">
        <f t="shared" si="27"/>
        <v>1</v>
      </c>
      <c r="L941" s="33"/>
      <c r="M941" s="191">
        <v>45709</v>
      </c>
      <c r="N941" s="34">
        <f t="shared" si="28"/>
        <v>340</v>
      </c>
      <c r="O941" s="37"/>
      <c r="P941" s="35">
        <v>340</v>
      </c>
      <c r="Q941" s="40">
        <f t="shared" si="29"/>
        <v>0</v>
      </c>
      <c r="R941" s="41"/>
    </row>
    <row r="942" spans="2:18" ht="15.6" x14ac:dyDescent="0.3">
      <c r="B942" s="34">
        <f t="shared" si="24"/>
        <v>3216.3</v>
      </c>
      <c r="C942" s="35">
        <v>1872</v>
      </c>
      <c r="D942" s="34">
        <f t="shared" si="25"/>
        <v>3216.3</v>
      </c>
      <c r="E942" s="36">
        <v>45645</v>
      </c>
      <c r="F942" s="37">
        <v>3216.3</v>
      </c>
      <c r="G942" s="36">
        <v>45646</v>
      </c>
      <c r="H942" s="38">
        <f t="shared" si="26"/>
        <v>0</v>
      </c>
      <c r="I942" s="29">
        <f t="shared" si="27"/>
        <v>0</v>
      </c>
      <c r="L942" s="33"/>
      <c r="M942" s="191">
        <v>45710</v>
      </c>
      <c r="N942" s="34">
        <f t="shared" si="28"/>
        <v>340</v>
      </c>
      <c r="O942" s="37"/>
      <c r="P942" s="35">
        <v>340</v>
      </c>
      <c r="Q942" s="40">
        <f t="shared" si="29"/>
        <v>0</v>
      </c>
      <c r="R942" s="41"/>
    </row>
    <row r="943" spans="2:18" ht="15.6" x14ac:dyDescent="0.3">
      <c r="B943" s="34">
        <f t="shared" si="24"/>
        <v>3216.3</v>
      </c>
      <c r="C943" s="35">
        <v>1872</v>
      </c>
      <c r="D943" s="34">
        <f t="shared" si="25"/>
        <v>3216.3</v>
      </c>
      <c r="E943" s="36">
        <v>45646</v>
      </c>
      <c r="F943" s="37">
        <v>3216.3</v>
      </c>
      <c r="G943" s="36">
        <v>45647</v>
      </c>
      <c r="H943" s="38">
        <f t="shared" si="26"/>
        <v>0</v>
      </c>
      <c r="I943" s="29">
        <f t="shared" si="27"/>
        <v>0</v>
      </c>
      <c r="L943" s="33"/>
      <c r="M943" s="191">
        <v>45711</v>
      </c>
      <c r="N943" s="34">
        <f t="shared" si="28"/>
        <v>340</v>
      </c>
      <c r="O943" s="37"/>
      <c r="P943" s="35">
        <v>340</v>
      </c>
      <c r="Q943" s="40">
        <f t="shared" si="29"/>
        <v>0</v>
      </c>
      <c r="R943" s="41"/>
    </row>
    <row r="944" spans="2:18" ht="15.6" x14ac:dyDescent="0.3">
      <c r="B944" s="34">
        <f t="shared" si="24"/>
        <v>3216.3</v>
      </c>
      <c r="C944" s="35">
        <v>1874</v>
      </c>
      <c r="D944" s="34">
        <f t="shared" si="25"/>
        <v>3216.3</v>
      </c>
      <c r="E944" s="36">
        <v>45647</v>
      </c>
      <c r="F944" s="37">
        <v>3218.9</v>
      </c>
      <c r="G944" s="36">
        <v>45648</v>
      </c>
      <c r="H944" s="38">
        <f t="shared" si="26"/>
        <v>2.5999999999999091</v>
      </c>
      <c r="I944" s="29">
        <f t="shared" si="27"/>
        <v>2</v>
      </c>
      <c r="L944" s="33"/>
      <c r="M944" s="191">
        <v>45712</v>
      </c>
      <c r="N944" s="34">
        <f t="shared" si="28"/>
        <v>340</v>
      </c>
      <c r="O944" s="37"/>
      <c r="P944" s="35">
        <v>320</v>
      </c>
      <c r="Q944" s="40">
        <f t="shared" si="29"/>
        <v>20</v>
      </c>
      <c r="R944" s="41"/>
    </row>
    <row r="945" spans="2:19" ht="15.6" x14ac:dyDescent="0.3">
      <c r="B945" s="34">
        <f t="shared" si="24"/>
        <v>3218.9</v>
      </c>
      <c r="C945" s="35">
        <v>1874</v>
      </c>
      <c r="D945" s="34">
        <f t="shared" si="25"/>
        <v>3218.9</v>
      </c>
      <c r="E945" s="36">
        <v>45648</v>
      </c>
      <c r="F945" s="37">
        <v>3218.9</v>
      </c>
      <c r="G945" s="36">
        <v>45649</v>
      </c>
      <c r="H945" s="38">
        <f t="shared" si="26"/>
        <v>0</v>
      </c>
      <c r="I945" s="29">
        <f t="shared" si="27"/>
        <v>0</v>
      </c>
      <c r="L945" s="33"/>
      <c r="M945" s="191">
        <v>45713</v>
      </c>
      <c r="N945" s="34">
        <f t="shared" si="28"/>
        <v>320</v>
      </c>
      <c r="O945" s="37"/>
      <c r="P945" s="35">
        <v>320</v>
      </c>
      <c r="Q945" s="40">
        <f t="shared" si="29"/>
        <v>0</v>
      </c>
      <c r="R945" s="41"/>
    </row>
    <row r="946" spans="2:19" ht="15.6" x14ac:dyDescent="0.3">
      <c r="B946" s="34">
        <f t="shared" si="24"/>
        <v>3218.9</v>
      </c>
      <c r="C946" s="35">
        <v>1874</v>
      </c>
      <c r="D946" s="34">
        <f t="shared" si="25"/>
        <v>3218.9</v>
      </c>
      <c r="E946" s="36">
        <v>45649</v>
      </c>
      <c r="F946" s="37">
        <v>3219</v>
      </c>
      <c r="G946" s="36">
        <v>45650</v>
      </c>
      <c r="H946" s="38">
        <f t="shared" si="26"/>
        <v>9.9999999999909051E-2</v>
      </c>
      <c r="I946" s="29">
        <f t="shared" si="27"/>
        <v>0</v>
      </c>
      <c r="L946" s="33"/>
      <c r="M946" s="191">
        <v>45714</v>
      </c>
      <c r="N946" s="34">
        <f t="shared" si="28"/>
        <v>320</v>
      </c>
      <c r="O946" s="37"/>
      <c r="P946" s="35">
        <v>230</v>
      </c>
      <c r="Q946" s="40">
        <f t="shared" si="29"/>
        <v>90</v>
      </c>
      <c r="R946" s="41"/>
    </row>
    <row r="947" spans="2:19" ht="15.6" x14ac:dyDescent="0.3">
      <c r="B947" s="34">
        <f t="shared" si="24"/>
        <v>3219</v>
      </c>
      <c r="C947" s="35">
        <v>1874</v>
      </c>
      <c r="D947" s="34">
        <f t="shared" si="25"/>
        <v>3219</v>
      </c>
      <c r="E947" s="36">
        <v>45650</v>
      </c>
      <c r="F947" s="37">
        <v>3219</v>
      </c>
      <c r="G947" s="36">
        <v>45651</v>
      </c>
      <c r="H947" s="38">
        <f t="shared" si="26"/>
        <v>0</v>
      </c>
      <c r="I947" s="29">
        <f t="shared" si="27"/>
        <v>0</v>
      </c>
      <c r="L947" s="33"/>
      <c r="M947" s="191">
        <v>45715</v>
      </c>
      <c r="N947" s="34">
        <f t="shared" si="28"/>
        <v>230</v>
      </c>
      <c r="O947" s="37"/>
      <c r="P947" s="35">
        <v>120</v>
      </c>
      <c r="Q947" s="40">
        <f t="shared" si="29"/>
        <v>110</v>
      </c>
      <c r="R947" s="41"/>
    </row>
    <row r="948" spans="2:19" ht="15.6" x14ac:dyDescent="0.3">
      <c r="B948" s="34">
        <f t="shared" si="24"/>
        <v>3219</v>
      </c>
      <c r="C948" s="35">
        <v>1874</v>
      </c>
      <c r="D948" s="34">
        <f t="shared" si="25"/>
        <v>3219</v>
      </c>
      <c r="E948" s="36">
        <v>45651</v>
      </c>
      <c r="F948" s="37">
        <v>3219</v>
      </c>
      <c r="G948" s="36">
        <v>45652</v>
      </c>
      <c r="H948" s="38">
        <f t="shared" si="26"/>
        <v>0</v>
      </c>
      <c r="I948" s="29">
        <f t="shared" si="27"/>
        <v>0</v>
      </c>
      <c r="L948" s="33"/>
      <c r="M948" s="191">
        <v>45716</v>
      </c>
      <c r="N948" s="34">
        <f t="shared" si="28"/>
        <v>120</v>
      </c>
      <c r="O948" s="37">
        <v>300</v>
      </c>
      <c r="P948" s="35">
        <v>410</v>
      </c>
      <c r="Q948" s="40">
        <f t="shared" si="29"/>
        <v>10</v>
      </c>
      <c r="R948" s="41"/>
      <c r="S948" s="48">
        <f>SUM(Q921:Q948)</f>
        <v>440</v>
      </c>
    </row>
    <row r="949" spans="2:19" ht="15.6" x14ac:dyDescent="0.3">
      <c r="B949" s="34">
        <f t="shared" ref="B949:B999" si="30">F948</f>
        <v>3219</v>
      </c>
      <c r="C949" s="35">
        <v>1874</v>
      </c>
      <c r="D949" s="34">
        <f t="shared" ref="D949:D999" si="31">F948</f>
        <v>3219</v>
      </c>
      <c r="E949" s="36">
        <v>45652</v>
      </c>
      <c r="F949" s="37">
        <v>3219</v>
      </c>
      <c r="G949" s="36">
        <v>45653</v>
      </c>
      <c r="H949" s="38">
        <f t="shared" ref="H949:H999" si="32">F949-D949</f>
        <v>0</v>
      </c>
      <c r="I949" s="29">
        <f t="shared" ref="I949:I999" si="33">C949-C948</f>
        <v>0</v>
      </c>
      <c r="L949" s="33"/>
      <c r="M949" s="191">
        <v>45717</v>
      </c>
      <c r="N949" s="34">
        <f t="shared" ref="N949:N999" si="34">(P948)</f>
        <v>410</v>
      </c>
      <c r="O949" s="37"/>
      <c r="P949" s="35">
        <v>310</v>
      </c>
      <c r="Q949" s="40">
        <f t="shared" ref="Q949:Q999" si="35">(N949+O949)-P949</f>
        <v>100</v>
      </c>
      <c r="R949" s="41"/>
    </row>
    <row r="950" spans="2:19" ht="15.6" x14ac:dyDescent="0.3">
      <c r="B950" s="34">
        <f t="shared" si="30"/>
        <v>3219</v>
      </c>
      <c r="C950" s="35">
        <v>1874</v>
      </c>
      <c r="D950" s="34">
        <f t="shared" si="31"/>
        <v>3219</v>
      </c>
      <c r="E950" s="36">
        <v>45653</v>
      </c>
      <c r="F950" s="37">
        <v>3219</v>
      </c>
      <c r="G950" s="36">
        <v>45654</v>
      </c>
      <c r="H950" s="38">
        <f t="shared" si="32"/>
        <v>0</v>
      </c>
      <c r="I950" s="29">
        <f t="shared" si="33"/>
        <v>0</v>
      </c>
      <c r="L950" s="33"/>
      <c r="M950" s="191">
        <v>45718</v>
      </c>
      <c r="N950" s="34">
        <f t="shared" si="34"/>
        <v>310</v>
      </c>
      <c r="O950" s="37"/>
      <c r="P950" s="35">
        <v>300</v>
      </c>
      <c r="Q950" s="40">
        <f t="shared" si="35"/>
        <v>10</v>
      </c>
      <c r="R950" s="41"/>
    </row>
    <row r="951" spans="2:19" ht="15.6" x14ac:dyDescent="0.3">
      <c r="B951" s="34">
        <f t="shared" si="30"/>
        <v>3219</v>
      </c>
      <c r="C951" s="35">
        <v>1875</v>
      </c>
      <c r="D951" s="34">
        <f t="shared" si="31"/>
        <v>3219</v>
      </c>
      <c r="E951" s="36">
        <v>45654</v>
      </c>
      <c r="F951" s="37">
        <v>3220.2</v>
      </c>
      <c r="G951" s="36">
        <v>45655</v>
      </c>
      <c r="H951" s="38">
        <f t="shared" si="32"/>
        <v>1.1999999999998181</v>
      </c>
      <c r="I951" s="29">
        <f t="shared" si="33"/>
        <v>1</v>
      </c>
      <c r="L951" s="33"/>
      <c r="M951" s="191">
        <v>45719</v>
      </c>
      <c r="N951" s="34">
        <f t="shared" si="34"/>
        <v>300</v>
      </c>
      <c r="O951" s="37"/>
      <c r="P951" s="35">
        <v>300</v>
      </c>
      <c r="Q951" s="40">
        <f t="shared" si="35"/>
        <v>0</v>
      </c>
      <c r="R951" s="41"/>
    </row>
    <row r="952" spans="2:19" ht="15.6" x14ac:dyDescent="0.3">
      <c r="B952" s="34">
        <f t="shared" si="30"/>
        <v>3220.2</v>
      </c>
      <c r="C952" s="35">
        <v>1875</v>
      </c>
      <c r="D952" s="34">
        <f t="shared" si="31"/>
        <v>3220.2</v>
      </c>
      <c r="E952" s="36">
        <v>45655</v>
      </c>
      <c r="F952" s="37">
        <v>3220.2</v>
      </c>
      <c r="G952" s="36">
        <v>45656</v>
      </c>
      <c r="H952" s="38">
        <f t="shared" si="32"/>
        <v>0</v>
      </c>
      <c r="I952" s="29">
        <f t="shared" si="33"/>
        <v>0</v>
      </c>
      <c r="L952" s="33"/>
      <c r="M952" s="191">
        <v>45720</v>
      </c>
      <c r="N952" s="34">
        <f t="shared" si="34"/>
        <v>300</v>
      </c>
      <c r="O952" s="37"/>
      <c r="P952" s="35">
        <v>300</v>
      </c>
      <c r="Q952" s="40">
        <f t="shared" si="35"/>
        <v>0</v>
      </c>
      <c r="R952" s="41"/>
    </row>
    <row r="953" spans="2:19" ht="15.6" x14ac:dyDescent="0.3">
      <c r="B953" s="34">
        <f t="shared" si="30"/>
        <v>3220.2</v>
      </c>
      <c r="C953" s="35">
        <v>1877</v>
      </c>
      <c r="D953" s="34">
        <f t="shared" si="31"/>
        <v>3220.2</v>
      </c>
      <c r="E953" s="36">
        <v>45656</v>
      </c>
      <c r="F953" s="37">
        <v>3221.6</v>
      </c>
      <c r="G953" s="36">
        <v>45657</v>
      </c>
      <c r="H953" s="38">
        <f t="shared" si="32"/>
        <v>1.4000000000000909</v>
      </c>
      <c r="I953" s="29">
        <f t="shared" si="33"/>
        <v>2</v>
      </c>
      <c r="L953" s="33"/>
      <c r="M953" s="191">
        <v>45721</v>
      </c>
      <c r="N953" s="34">
        <f t="shared" si="34"/>
        <v>300</v>
      </c>
      <c r="O953" s="37"/>
      <c r="P953" s="35">
        <v>300</v>
      </c>
      <c r="Q953" s="40">
        <f t="shared" si="35"/>
        <v>0</v>
      </c>
      <c r="R953" s="41"/>
    </row>
    <row r="954" spans="2:19" ht="15.6" x14ac:dyDescent="0.3">
      <c r="B954" s="34">
        <f t="shared" si="30"/>
        <v>3221.6</v>
      </c>
      <c r="C954" s="35">
        <v>1877</v>
      </c>
      <c r="D954" s="34">
        <f t="shared" si="31"/>
        <v>3221.6</v>
      </c>
      <c r="E954" s="36">
        <v>45657</v>
      </c>
      <c r="F954" s="37">
        <v>3221.6</v>
      </c>
      <c r="G954" s="36">
        <v>45658</v>
      </c>
      <c r="H954" s="38">
        <f t="shared" si="32"/>
        <v>0</v>
      </c>
      <c r="I954" s="29">
        <f t="shared" si="33"/>
        <v>0</v>
      </c>
      <c r="L954" s="33"/>
      <c r="M954" s="191">
        <v>45722</v>
      </c>
      <c r="N954" s="34">
        <f t="shared" si="34"/>
        <v>300</v>
      </c>
      <c r="O954" s="37"/>
      <c r="P954" s="35">
        <v>300</v>
      </c>
      <c r="Q954" s="40">
        <f t="shared" si="35"/>
        <v>0</v>
      </c>
      <c r="R954" s="41"/>
    </row>
    <row r="955" spans="2:19" ht="15.6" x14ac:dyDescent="0.3">
      <c r="B955" s="34">
        <f t="shared" si="30"/>
        <v>3221.6</v>
      </c>
      <c r="C955" s="35">
        <v>1878</v>
      </c>
      <c r="D955" s="34">
        <f t="shared" si="31"/>
        <v>3221.6</v>
      </c>
      <c r="E955" s="36">
        <v>45658</v>
      </c>
      <c r="F955" s="37">
        <v>3221.6</v>
      </c>
      <c r="G955" s="36">
        <v>45659</v>
      </c>
      <c r="H955" s="38">
        <f t="shared" si="32"/>
        <v>0</v>
      </c>
      <c r="I955" s="29">
        <f t="shared" si="33"/>
        <v>1</v>
      </c>
      <c r="L955" s="33"/>
      <c r="M955" s="191">
        <v>45723</v>
      </c>
      <c r="N955" s="34">
        <f t="shared" si="34"/>
        <v>300</v>
      </c>
      <c r="O955" s="37"/>
      <c r="P955" s="35">
        <v>290</v>
      </c>
      <c r="Q955" s="40">
        <f t="shared" si="35"/>
        <v>10</v>
      </c>
      <c r="R955" s="41"/>
    </row>
    <row r="956" spans="2:19" ht="15.6" x14ac:dyDescent="0.3">
      <c r="B956" s="34">
        <f t="shared" si="30"/>
        <v>3221.6</v>
      </c>
      <c r="C956" s="35">
        <v>1878</v>
      </c>
      <c r="D956" s="34">
        <f t="shared" si="31"/>
        <v>3221.6</v>
      </c>
      <c r="E956" s="36">
        <v>45659</v>
      </c>
      <c r="F956" s="37">
        <v>3221.7</v>
      </c>
      <c r="G956" s="36">
        <v>45660</v>
      </c>
      <c r="H956" s="38">
        <f t="shared" si="32"/>
        <v>9.9999999999909051E-2</v>
      </c>
      <c r="I956" s="29">
        <f t="shared" si="33"/>
        <v>0</v>
      </c>
      <c r="L956" s="33"/>
      <c r="M956" s="191">
        <v>45724</v>
      </c>
      <c r="N956" s="34">
        <f t="shared" si="34"/>
        <v>290</v>
      </c>
      <c r="O956" s="37"/>
      <c r="P956" s="35">
        <v>290</v>
      </c>
      <c r="Q956" s="40">
        <f t="shared" si="35"/>
        <v>0</v>
      </c>
      <c r="R956" s="41"/>
    </row>
    <row r="957" spans="2:19" ht="15.6" x14ac:dyDescent="0.3">
      <c r="B957" s="34">
        <f t="shared" si="30"/>
        <v>3221.7</v>
      </c>
      <c r="C957" s="35">
        <v>1878</v>
      </c>
      <c r="D957" s="34">
        <f t="shared" si="31"/>
        <v>3221.7</v>
      </c>
      <c r="E957" s="36">
        <v>45660</v>
      </c>
      <c r="F957" s="37">
        <v>3221.7</v>
      </c>
      <c r="G957" s="36">
        <v>45661</v>
      </c>
      <c r="H957" s="38">
        <f t="shared" si="32"/>
        <v>0</v>
      </c>
      <c r="I957" s="29">
        <f t="shared" si="33"/>
        <v>0</v>
      </c>
      <c r="L957" s="33"/>
      <c r="M957" s="191">
        <v>45725</v>
      </c>
      <c r="N957" s="34">
        <f t="shared" si="34"/>
        <v>290</v>
      </c>
      <c r="O957" s="37"/>
      <c r="P957" s="35">
        <v>290</v>
      </c>
      <c r="Q957" s="40">
        <f t="shared" si="35"/>
        <v>0</v>
      </c>
      <c r="R957" s="41"/>
    </row>
    <row r="958" spans="2:19" ht="15.6" x14ac:dyDescent="0.3">
      <c r="B958" s="34">
        <f t="shared" si="30"/>
        <v>3221.7</v>
      </c>
      <c r="C958" s="35">
        <v>1878</v>
      </c>
      <c r="D958" s="34">
        <f t="shared" si="31"/>
        <v>3221.7</v>
      </c>
      <c r="E958" s="36">
        <v>45661</v>
      </c>
      <c r="F958" s="37">
        <v>3221.7</v>
      </c>
      <c r="G958" s="36">
        <v>45662</v>
      </c>
      <c r="H958" s="38">
        <f t="shared" si="32"/>
        <v>0</v>
      </c>
      <c r="I958" s="29">
        <f t="shared" si="33"/>
        <v>0</v>
      </c>
      <c r="L958" s="33"/>
      <c r="M958" s="191">
        <v>45726</v>
      </c>
      <c r="N958" s="34">
        <f t="shared" si="34"/>
        <v>290</v>
      </c>
      <c r="O958" s="37"/>
      <c r="P958" s="35">
        <v>290</v>
      </c>
      <c r="Q958" s="40">
        <f t="shared" si="35"/>
        <v>0</v>
      </c>
      <c r="R958" s="41"/>
    </row>
    <row r="959" spans="2:19" ht="15.6" x14ac:dyDescent="0.3">
      <c r="B959" s="34">
        <f t="shared" si="30"/>
        <v>3221.7</v>
      </c>
      <c r="C959" s="35">
        <v>1881</v>
      </c>
      <c r="D959" s="34">
        <f t="shared" si="31"/>
        <v>3221.7</v>
      </c>
      <c r="E959" s="36">
        <v>45662</v>
      </c>
      <c r="F959" s="37">
        <v>3227.9</v>
      </c>
      <c r="G959" s="36">
        <v>45663</v>
      </c>
      <c r="H959" s="38">
        <f t="shared" si="32"/>
        <v>6.2000000000002728</v>
      </c>
      <c r="I959" s="29">
        <f t="shared" si="33"/>
        <v>3</v>
      </c>
      <c r="L959" s="33"/>
      <c r="M959" s="191">
        <v>45727</v>
      </c>
      <c r="N959" s="34">
        <f t="shared" si="34"/>
        <v>290</v>
      </c>
      <c r="O959" s="37"/>
      <c r="P959" s="35">
        <v>280</v>
      </c>
      <c r="Q959" s="40">
        <f t="shared" si="35"/>
        <v>10</v>
      </c>
      <c r="R959" s="41"/>
    </row>
    <row r="960" spans="2:19" ht="15.6" x14ac:dyDescent="0.3">
      <c r="B960" s="34">
        <f t="shared" si="30"/>
        <v>3227.9</v>
      </c>
      <c r="C960" s="35">
        <v>1884</v>
      </c>
      <c r="D960" s="34">
        <f t="shared" si="31"/>
        <v>3227.9</v>
      </c>
      <c r="E960" s="36">
        <v>45663</v>
      </c>
      <c r="F960" s="37">
        <v>3229.6</v>
      </c>
      <c r="G960" s="36">
        <v>45664</v>
      </c>
      <c r="H960" s="38">
        <f t="shared" si="32"/>
        <v>1.6999999999998181</v>
      </c>
      <c r="I960" s="29">
        <f t="shared" si="33"/>
        <v>3</v>
      </c>
      <c r="L960" s="33"/>
      <c r="M960" s="191">
        <v>45728</v>
      </c>
      <c r="N960" s="34">
        <f t="shared" si="34"/>
        <v>280</v>
      </c>
      <c r="O960" s="37"/>
      <c r="P960" s="35">
        <v>280</v>
      </c>
      <c r="Q960" s="40">
        <f t="shared" si="35"/>
        <v>0</v>
      </c>
      <c r="R960" s="41"/>
    </row>
    <row r="961" spans="2:19" ht="15.6" x14ac:dyDescent="0.3">
      <c r="B961" s="34">
        <f t="shared" si="30"/>
        <v>3229.6</v>
      </c>
      <c r="C961" s="35">
        <v>1888</v>
      </c>
      <c r="D961" s="34">
        <f t="shared" si="31"/>
        <v>3229.6</v>
      </c>
      <c r="E961" s="36">
        <v>45664</v>
      </c>
      <c r="F961" s="37">
        <v>3232.9</v>
      </c>
      <c r="G961" s="36">
        <v>45665</v>
      </c>
      <c r="H961" s="38">
        <f t="shared" si="32"/>
        <v>3.3000000000001819</v>
      </c>
      <c r="I961" s="29">
        <f t="shared" si="33"/>
        <v>4</v>
      </c>
      <c r="L961" s="33"/>
      <c r="M961" s="191">
        <v>45729</v>
      </c>
      <c r="N961" s="34">
        <f t="shared" si="34"/>
        <v>280</v>
      </c>
      <c r="O961" s="37"/>
      <c r="P961" s="35">
        <v>270</v>
      </c>
      <c r="Q961" s="40">
        <f t="shared" si="35"/>
        <v>10</v>
      </c>
      <c r="R961" s="41"/>
    </row>
    <row r="962" spans="2:19" ht="15.6" x14ac:dyDescent="0.3">
      <c r="B962" s="34">
        <f t="shared" si="30"/>
        <v>3232.9</v>
      </c>
      <c r="C962" s="35">
        <v>1892</v>
      </c>
      <c r="D962" s="34">
        <f t="shared" si="31"/>
        <v>3232.9</v>
      </c>
      <c r="E962" s="36">
        <v>45665</v>
      </c>
      <c r="F962" s="37">
        <v>3245.9</v>
      </c>
      <c r="G962" s="36">
        <v>45666</v>
      </c>
      <c r="H962" s="38">
        <f t="shared" si="32"/>
        <v>13</v>
      </c>
      <c r="I962" s="29">
        <f t="shared" si="33"/>
        <v>4</v>
      </c>
      <c r="L962" s="33"/>
      <c r="M962" s="191">
        <v>45730</v>
      </c>
      <c r="N962" s="34">
        <f t="shared" si="34"/>
        <v>270</v>
      </c>
      <c r="O962" s="37"/>
      <c r="P962" s="35">
        <v>260</v>
      </c>
      <c r="Q962" s="40">
        <f t="shared" si="35"/>
        <v>10</v>
      </c>
      <c r="R962" s="41"/>
    </row>
    <row r="963" spans="2:19" ht="15.6" x14ac:dyDescent="0.3">
      <c r="B963" s="34">
        <f t="shared" si="30"/>
        <v>3245.9</v>
      </c>
      <c r="C963" s="35">
        <v>1895</v>
      </c>
      <c r="D963" s="34">
        <f t="shared" si="31"/>
        <v>3245.9</v>
      </c>
      <c r="E963" s="36">
        <v>45666</v>
      </c>
      <c r="F963" s="37">
        <v>3259.7</v>
      </c>
      <c r="G963" s="36">
        <v>45667</v>
      </c>
      <c r="H963" s="38">
        <f t="shared" si="32"/>
        <v>13.799999999999727</v>
      </c>
      <c r="I963" s="29">
        <f t="shared" si="33"/>
        <v>3</v>
      </c>
      <c r="L963" s="33"/>
      <c r="M963" s="191">
        <v>45731</v>
      </c>
      <c r="N963" s="34">
        <f t="shared" si="34"/>
        <v>260</v>
      </c>
      <c r="O963" s="37"/>
      <c r="P963" s="35">
        <v>240</v>
      </c>
      <c r="Q963" s="40">
        <f t="shared" si="35"/>
        <v>20</v>
      </c>
      <c r="R963" s="41"/>
    </row>
    <row r="964" spans="2:19" ht="15.6" x14ac:dyDescent="0.3">
      <c r="B964" s="34">
        <f t="shared" si="30"/>
        <v>3259.7</v>
      </c>
      <c r="C964" s="35">
        <v>1895</v>
      </c>
      <c r="D964" s="34">
        <f t="shared" si="31"/>
        <v>3259.7</v>
      </c>
      <c r="E964" s="36">
        <v>45667</v>
      </c>
      <c r="F964" s="37">
        <v>3259.8</v>
      </c>
      <c r="G964" s="36">
        <v>45668</v>
      </c>
      <c r="H964" s="38">
        <f t="shared" si="32"/>
        <v>0.1000000000003638</v>
      </c>
      <c r="I964" s="29">
        <f t="shared" si="33"/>
        <v>0</v>
      </c>
      <c r="L964" s="33"/>
      <c r="M964" s="191">
        <v>45732</v>
      </c>
      <c r="N964" s="34">
        <f t="shared" si="34"/>
        <v>240</v>
      </c>
      <c r="O964" s="37"/>
      <c r="P964" s="35">
        <v>240</v>
      </c>
      <c r="Q964" s="40">
        <f t="shared" si="35"/>
        <v>0</v>
      </c>
      <c r="R964" s="41"/>
    </row>
    <row r="965" spans="2:19" ht="15.6" x14ac:dyDescent="0.3">
      <c r="B965" s="34">
        <f t="shared" si="30"/>
        <v>3259.8</v>
      </c>
      <c r="C965" s="35">
        <v>1897</v>
      </c>
      <c r="D965" s="34">
        <f t="shared" si="31"/>
        <v>3259.8</v>
      </c>
      <c r="E965" s="36">
        <v>45668</v>
      </c>
      <c r="F965" s="37">
        <v>3263.3</v>
      </c>
      <c r="G965" s="36">
        <v>45669</v>
      </c>
      <c r="H965" s="38">
        <f t="shared" si="32"/>
        <v>3.5</v>
      </c>
      <c r="I965" s="29">
        <f t="shared" si="33"/>
        <v>2</v>
      </c>
      <c r="L965" s="33"/>
      <c r="M965" s="191">
        <v>45733</v>
      </c>
      <c r="N965" s="34">
        <f t="shared" si="34"/>
        <v>240</v>
      </c>
      <c r="O965" s="37"/>
      <c r="P965" s="35">
        <v>240</v>
      </c>
      <c r="Q965" s="40">
        <f t="shared" si="35"/>
        <v>0</v>
      </c>
      <c r="R965" s="41"/>
    </row>
    <row r="966" spans="2:19" ht="15.6" x14ac:dyDescent="0.3">
      <c r="B966" s="34">
        <f t="shared" si="30"/>
        <v>3263.3</v>
      </c>
      <c r="C966" s="35">
        <v>1898</v>
      </c>
      <c r="D966" s="34">
        <f t="shared" si="31"/>
        <v>3263.3</v>
      </c>
      <c r="E966" s="36">
        <v>45669</v>
      </c>
      <c r="F966" s="37">
        <v>3263.6</v>
      </c>
      <c r="G966" s="36">
        <v>45670</v>
      </c>
      <c r="H966" s="38">
        <f t="shared" si="32"/>
        <v>0.29999999999972715</v>
      </c>
      <c r="I966" s="29">
        <f t="shared" si="33"/>
        <v>1</v>
      </c>
      <c r="L966" s="33"/>
      <c r="M966" s="191">
        <v>45734</v>
      </c>
      <c r="N966" s="34">
        <f t="shared" si="34"/>
        <v>240</v>
      </c>
      <c r="O966" s="37">
        <v>210</v>
      </c>
      <c r="P966" s="35">
        <v>350</v>
      </c>
      <c r="Q966" s="40">
        <f t="shared" si="35"/>
        <v>100</v>
      </c>
      <c r="R966" s="41"/>
    </row>
    <row r="967" spans="2:19" ht="15.6" x14ac:dyDescent="0.3">
      <c r="B967" s="34">
        <f t="shared" si="30"/>
        <v>3263.6</v>
      </c>
      <c r="C967" s="35">
        <v>1899</v>
      </c>
      <c r="D967" s="34">
        <f t="shared" si="31"/>
        <v>3263.6</v>
      </c>
      <c r="E967" s="36">
        <v>45670</v>
      </c>
      <c r="F967" s="37">
        <v>3265.3</v>
      </c>
      <c r="G967" s="36">
        <v>45671</v>
      </c>
      <c r="H967" s="38">
        <f t="shared" si="32"/>
        <v>1.7000000000002728</v>
      </c>
      <c r="I967" s="29">
        <f t="shared" si="33"/>
        <v>1</v>
      </c>
      <c r="L967" s="33"/>
      <c r="M967" s="191">
        <v>45735</v>
      </c>
      <c r="N967" s="34">
        <f t="shared" si="34"/>
        <v>350</v>
      </c>
      <c r="O967" s="37"/>
      <c r="P967" s="35">
        <v>260</v>
      </c>
      <c r="Q967" s="40">
        <f t="shared" si="35"/>
        <v>90</v>
      </c>
      <c r="R967" s="41"/>
    </row>
    <row r="968" spans="2:19" ht="15.6" x14ac:dyDescent="0.3">
      <c r="B968" s="34">
        <f t="shared" si="30"/>
        <v>3265.3</v>
      </c>
      <c r="C968" s="35">
        <v>1899</v>
      </c>
      <c r="D968" s="34">
        <f t="shared" si="31"/>
        <v>3265.3</v>
      </c>
      <c r="E968" s="36">
        <v>45671</v>
      </c>
      <c r="F968" s="37">
        <v>3265.4</v>
      </c>
      <c r="G968" s="36">
        <v>45672</v>
      </c>
      <c r="H968" s="38">
        <f t="shared" si="32"/>
        <v>9.9999999999909051E-2</v>
      </c>
      <c r="I968" s="29">
        <f t="shared" si="33"/>
        <v>0</v>
      </c>
      <c r="L968" s="33"/>
      <c r="M968" s="191">
        <v>45736</v>
      </c>
      <c r="N968" s="34">
        <f t="shared" si="34"/>
        <v>260</v>
      </c>
      <c r="O968" s="37"/>
      <c r="P968" s="35">
        <v>250</v>
      </c>
      <c r="Q968" s="40">
        <f t="shared" si="35"/>
        <v>10</v>
      </c>
      <c r="R968" s="41"/>
    </row>
    <row r="969" spans="2:19" ht="15.6" x14ac:dyDescent="0.3">
      <c r="B969" s="34">
        <f t="shared" si="30"/>
        <v>3265.4</v>
      </c>
      <c r="C969" s="35">
        <v>1900</v>
      </c>
      <c r="D969" s="34">
        <f t="shared" si="31"/>
        <v>3265.4</v>
      </c>
      <c r="E969" s="36">
        <v>45672</v>
      </c>
      <c r="F969" s="37">
        <v>3265.4</v>
      </c>
      <c r="G969" s="36">
        <v>45673</v>
      </c>
      <c r="H969" s="38">
        <f t="shared" si="32"/>
        <v>0</v>
      </c>
      <c r="I969" s="29">
        <f t="shared" si="33"/>
        <v>1</v>
      </c>
      <c r="L969" s="33"/>
      <c r="M969" s="191">
        <v>45737</v>
      </c>
      <c r="N969" s="34">
        <f t="shared" si="34"/>
        <v>250</v>
      </c>
      <c r="O969" s="37"/>
      <c r="P969" s="35">
        <v>250</v>
      </c>
      <c r="Q969" s="40">
        <f t="shared" si="35"/>
        <v>0</v>
      </c>
      <c r="R969" s="41"/>
      <c r="S969" s="48"/>
    </row>
    <row r="970" spans="2:19" ht="15.6" x14ac:dyDescent="0.3">
      <c r="B970" s="34">
        <f t="shared" si="30"/>
        <v>3265.4</v>
      </c>
      <c r="C970" s="35">
        <v>1902</v>
      </c>
      <c r="D970" s="34">
        <f t="shared" si="31"/>
        <v>3265.4</v>
      </c>
      <c r="E970" s="36">
        <v>45673</v>
      </c>
      <c r="F970" s="37">
        <v>3267.9</v>
      </c>
      <c r="G970" s="36">
        <v>45674</v>
      </c>
      <c r="H970" s="38">
        <f t="shared" si="32"/>
        <v>2.5</v>
      </c>
      <c r="I970" s="29">
        <f t="shared" si="33"/>
        <v>2</v>
      </c>
      <c r="L970" s="33"/>
      <c r="M970" s="191">
        <v>45738</v>
      </c>
      <c r="N970" s="34">
        <f t="shared" si="34"/>
        <v>250</v>
      </c>
      <c r="O970" s="37"/>
      <c r="P970" s="35">
        <v>250</v>
      </c>
      <c r="Q970" s="40">
        <f t="shared" si="35"/>
        <v>0</v>
      </c>
      <c r="R970" s="41"/>
      <c r="S970" s="48">
        <f>SUM(Q949:Q979)</f>
        <v>670</v>
      </c>
    </row>
    <row r="971" spans="2:19" ht="15.6" x14ac:dyDescent="0.3">
      <c r="B971" s="34">
        <f t="shared" si="30"/>
        <v>3267.9</v>
      </c>
      <c r="C971" s="35">
        <v>1906</v>
      </c>
      <c r="D971" s="34">
        <f t="shared" si="31"/>
        <v>3267.9</v>
      </c>
      <c r="E971" s="36">
        <v>45674</v>
      </c>
      <c r="F971" s="37">
        <v>3273.5</v>
      </c>
      <c r="G971" s="36">
        <v>45675</v>
      </c>
      <c r="H971" s="38">
        <f t="shared" si="32"/>
        <v>5.5999999999999091</v>
      </c>
      <c r="I971" s="29">
        <f t="shared" si="33"/>
        <v>4</v>
      </c>
      <c r="L971" s="33"/>
      <c r="M971" s="191">
        <v>45739</v>
      </c>
      <c r="N971" s="34">
        <f t="shared" si="34"/>
        <v>250</v>
      </c>
      <c r="O971" s="37"/>
      <c r="P971" s="35">
        <v>240</v>
      </c>
      <c r="Q971" s="40">
        <f t="shared" si="35"/>
        <v>10</v>
      </c>
      <c r="R971" s="41"/>
    </row>
    <row r="972" spans="2:19" ht="15.6" x14ac:dyDescent="0.3">
      <c r="B972" s="34">
        <f t="shared" si="30"/>
        <v>3273.5</v>
      </c>
      <c r="C972" s="35">
        <v>1908</v>
      </c>
      <c r="D972" s="34">
        <f t="shared" si="31"/>
        <v>3273.5</v>
      </c>
      <c r="E972" s="36">
        <v>45675</v>
      </c>
      <c r="F972" s="37">
        <v>3279.5</v>
      </c>
      <c r="G972" s="36">
        <v>45676</v>
      </c>
      <c r="H972" s="38">
        <f t="shared" si="32"/>
        <v>6</v>
      </c>
      <c r="I972" s="29">
        <f t="shared" si="33"/>
        <v>2</v>
      </c>
      <c r="L972" s="33"/>
      <c r="M972" s="191">
        <v>45740</v>
      </c>
      <c r="N972" s="34">
        <f t="shared" si="34"/>
        <v>240</v>
      </c>
      <c r="O972" s="37"/>
      <c r="P972" s="35">
        <v>240</v>
      </c>
      <c r="Q972" s="40">
        <f t="shared" si="35"/>
        <v>0</v>
      </c>
      <c r="R972" s="41"/>
    </row>
    <row r="973" spans="2:19" ht="15.6" x14ac:dyDescent="0.3">
      <c r="B973" s="34">
        <f t="shared" si="30"/>
        <v>3279.5</v>
      </c>
      <c r="C973" s="35">
        <v>1910</v>
      </c>
      <c r="D973" s="34">
        <f t="shared" si="31"/>
        <v>3279.5</v>
      </c>
      <c r="E973" s="36">
        <v>45676</v>
      </c>
      <c r="F973" s="37">
        <v>3280.2</v>
      </c>
      <c r="G973" s="36">
        <v>45677</v>
      </c>
      <c r="H973" s="38">
        <f t="shared" si="32"/>
        <v>0.6999999999998181</v>
      </c>
      <c r="I973" s="29">
        <f t="shared" si="33"/>
        <v>2</v>
      </c>
      <c r="L973" s="33"/>
      <c r="M973" s="191">
        <v>45741</v>
      </c>
      <c r="N973" s="34">
        <f t="shared" si="34"/>
        <v>240</v>
      </c>
      <c r="O973" s="37"/>
      <c r="P973" s="35">
        <v>230</v>
      </c>
      <c r="Q973" s="40">
        <f t="shared" si="35"/>
        <v>10</v>
      </c>
      <c r="R973" s="41"/>
    </row>
    <row r="974" spans="2:19" ht="15.6" x14ac:dyDescent="0.3">
      <c r="B974" s="34">
        <f t="shared" si="30"/>
        <v>3280.2</v>
      </c>
      <c r="C974" s="35">
        <v>1910</v>
      </c>
      <c r="D974" s="34">
        <f t="shared" si="31"/>
        <v>3280.2</v>
      </c>
      <c r="E974" s="36">
        <v>45677</v>
      </c>
      <c r="F974" s="37">
        <v>3280.2</v>
      </c>
      <c r="G974" s="36">
        <v>45678</v>
      </c>
      <c r="H974" s="38">
        <f t="shared" si="32"/>
        <v>0</v>
      </c>
      <c r="I974" s="29">
        <f t="shared" si="33"/>
        <v>0</v>
      </c>
      <c r="L974" s="33"/>
      <c r="M974" s="191">
        <v>45742</v>
      </c>
      <c r="N974" s="34">
        <f t="shared" si="34"/>
        <v>230</v>
      </c>
      <c r="O974" s="37">
        <v>210</v>
      </c>
      <c r="P974" s="35">
        <v>410</v>
      </c>
      <c r="Q974" s="40">
        <f t="shared" si="35"/>
        <v>30</v>
      </c>
      <c r="R974" s="41"/>
    </row>
    <row r="975" spans="2:19" ht="15.6" x14ac:dyDescent="0.3">
      <c r="B975" s="34">
        <f t="shared" si="30"/>
        <v>3280.2</v>
      </c>
      <c r="C975" s="35">
        <v>1911</v>
      </c>
      <c r="D975" s="34">
        <f t="shared" si="31"/>
        <v>3280.2</v>
      </c>
      <c r="E975" s="36">
        <v>45678</v>
      </c>
      <c r="F975" s="37">
        <v>3280.3</v>
      </c>
      <c r="G975" s="36">
        <v>45679</v>
      </c>
      <c r="H975" s="38">
        <f t="shared" si="32"/>
        <v>0.1000000000003638</v>
      </c>
      <c r="I975" s="29">
        <f t="shared" si="33"/>
        <v>1</v>
      </c>
      <c r="L975" s="33"/>
      <c r="M975" s="191">
        <v>45743</v>
      </c>
      <c r="N975" s="34">
        <f t="shared" si="34"/>
        <v>410</v>
      </c>
      <c r="O975" s="37"/>
      <c r="P975" s="35">
        <v>370</v>
      </c>
      <c r="Q975" s="40">
        <f t="shared" si="35"/>
        <v>40</v>
      </c>
      <c r="R975" s="41"/>
    </row>
    <row r="976" spans="2:19" ht="15.6" x14ac:dyDescent="0.3">
      <c r="B976" s="34">
        <f t="shared" si="30"/>
        <v>3280.3</v>
      </c>
      <c r="C976" s="35">
        <v>1912</v>
      </c>
      <c r="D976" s="34">
        <f t="shared" si="31"/>
        <v>3280.3</v>
      </c>
      <c r="E976" s="36">
        <v>45679</v>
      </c>
      <c r="F976" s="37">
        <v>3281.7</v>
      </c>
      <c r="G976" s="36">
        <v>45680</v>
      </c>
      <c r="H976" s="38">
        <f t="shared" si="32"/>
        <v>1.3999999999996362</v>
      </c>
      <c r="I976" s="29">
        <f t="shared" si="33"/>
        <v>1</v>
      </c>
      <c r="L976" s="33"/>
      <c r="M976" s="191">
        <v>45744</v>
      </c>
      <c r="N976" s="34">
        <f t="shared" si="34"/>
        <v>370</v>
      </c>
      <c r="O976" s="37"/>
      <c r="P976" s="35">
        <v>370</v>
      </c>
      <c r="Q976" s="40">
        <f t="shared" si="35"/>
        <v>0</v>
      </c>
      <c r="R976" s="41"/>
    </row>
    <row r="977" spans="2:20" ht="15.6" x14ac:dyDescent="0.3">
      <c r="B977" s="34">
        <f t="shared" si="30"/>
        <v>3281.7</v>
      </c>
      <c r="C977" s="35">
        <v>1912</v>
      </c>
      <c r="D977" s="34">
        <f t="shared" si="31"/>
        <v>3281.7</v>
      </c>
      <c r="E977" s="36">
        <v>45680</v>
      </c>
      <c r="F977" s="37">
        <v>3281.7</v>
      </c>
      <c r="G977" s="36">
        <v>45681</v>
      </c>
      <c r="H977" s="38">
        <f t="shared" si="32"/>
        <v>0</v>
      </c>
      <c r="I977" s="29">
        <f t="shared" si="33"/>
        <v>0</v>
      </c>
      <c r="L977" s="33"/>
      <c r="M977" s="191">
        <v>45745</v>
      </c>
      <c r="N977" s="34">
        <f t="shared" si="34"/>
        <v>370</v>
      </c>
      <c r="O977" s="37"/>
      <c r="P977" s="35">
        <v>370</v>
      </c>
      <c r="Q977" s="40">
        <f t="shared" si="35"/>
        <v>0</v>
      </c>
      <c r="R977" s="41"/>
    </row>
    <row r="978" spans="2:20" ht="15.6" x14ac:dyDescent="0.3">
      <c r="B978" s="34">
        <f t="shared" si="30"/>
        <v>3281.7</v>
      </c>
      <c r="C978" s="35">
        <v>1912</v>
      </c>
      <c r="D978" s="34">
        <f t="shared" si="31"/>
        <v>3281.7</v>
      </c>
      <c r="E978" s="36">
        <v>45681</v>
      </c>
      <c r="F978" s="37">
        <v>3281.7</v>
      </c>
      <c r="G978" s="36">
        <v>45682</v>
      </c>
      <c r="H978" s="38">
        <f t="shared" si="32"/>
        <v>0</v>
      </c>
      <c r="I978" s="29">
        <f t="shared" si="33"/>
        <v>0</v>
      </c>
      <c r="L978" s="33"/>
      <c r="M978" s="191">
        <v>45746</v>
      </c>
      <c r="N978" s="34">
        <f t="shared" si="34"/>
        <v>370</v>
      </c>
      <c r="O978" s="37"/>
      <c r="P978" s="35">
        <v>290</v>
      </c>
      <c r="Q978" s="40">
        <f t="shared" si="35"/>
        <v>80</v>
      </c>
      <c r="R978" s="41"/>
    </row>
    <row r="979" spans="2:20" ht="15.6" x14ac:dyDescent="0.3">
      <c r="B979" s="34">
        <f t="shared" si="30"/>
        <v>3281.7</v>
      </c>
      <c r="C979" s="35">
        <v>1912</v>
      </c>
      <c r="D979" s="34">
        <f t="shared" si="31"/>
        <v>3281.7</v>
      </c>
      <c r="E979" s="36">
        <v>45682</v>
      </c>
      <c r="F979" s="37">
        <v>3281.7</v>
      </c>
      <c r="G979" s="36">
        <v>45683</v>
      </c>
      <c r="H979" s="38">
        <f t="shared" si="32"/>
        <v>0</v>
      </c>
      <c r="I979" s="29">
        <f t="shared" si="33"/>
        <v>0</v>
      </c>
      <c r="L979" s="33"/>
      <c r="M979" s="191">
        <v>45747</v>
      </c>
      <c r="N979" s="34">
        <f t="shared" si="34"/>
        <v>290</v>
      </c>
      <c r="O979" s="37"/>
      <c r="P979" s="35">
        <v>160</v>
      </c>
      <c r="Q979" s="40">
        <f t="shared" si="35"/>
        <v>130</v>
      </c>
      <c r="R979" s="41"/>
      <c r="S979" t="s">
        <v>430</v>
      </c>
      <c r="T979" s="48">
        <f>SUM(Q890:Q979)</f>
        <v>1600</v>
      </c>
    </row>
    <row r="980" spans="2:20" ht="15.6" x14ac:dyDescent="0.3">
      <c r="B980" s="34">
        <f t="shared" si="30"/>
        <v>3281.7</v>
      </c>
      <c r="C980" s="35">
        <v>1912</v>
      </c>
      <c r="D980" s="34">
        <f t="shared" si="31"/>
        <v>3281.7</v>
      </c>
      <c r="E980" s="36">
        <v>45683</v>
      </c>
      <c r="F980" s="37">
        <v>3281.8</v>
      </c>
      <c r="G980" s="36">
        <v>45684</v>
      </c>
      <c r="H980" s="38">
        <f t="shared" si="32"/>
        <v>0.1000000000003638</v>
      </c>
      <c r="I980" s="29">
        <f t="shared" si="33"/>
        <v>0</v>
      </c>
      <c r="L980" s="33"/>
      <c r="M980" s="191">
        <v>45748</v>
      </c>
      <c r="N980" s="34">
        <f t="shared" si="34"/>
        <v>160</v>
      </c>
      <c r="O980" s="37"/>
      <c r="P980" s="35">
        <v>140</v>
      </c>
      <c r="Q980" s="40">
        <f t="shared" si="35"/>
        <v>20</v>
      </c>
      <c r="R980" s="41"/>
    </row>
    <row r="981" spans="2:20" ht="15.6" x14ac:dyDescent="0.3">
      <c r="B981" s="34">
        <f t="shared" si="30"/>
        <v>3281.8</v>
      </c>
      <c r="C981" s="35">
        <v>1912</v>
      </c>
      <c r="D981" s="34">
        <f t="shared" si="31"/>
        <v>3281.8</v>
      </c>
      <c r="E981" s="36">
        <v>45684</v>
      </c>
      <c r="F981" s="37">
        <v>3281.8</v>
      </c>
      <c r="G981" s="36">
        <v>45685</v>
      </c>
      <c r="H981" s="38">
        <f t="shared" si="32"/>
        <v>0</v>
      </c>
      <c r="I981" s="29">
        <f t="shared" si="33"/>
        <v>0</v>
      </c>
      <c r="L981" s="33"/>
      <c r="M981" s="191">
        <v>45749</v>
      </c>
      <c r="N981" s="34">
        <f t="shared" si="34"/>
        <v>140</v>
      </c>
      <c r="O981" s="37">
        <v>250</v>
      </c>
      <c r="P981" s="35">
        <v>290</v>
      </c>
      <c r="Q981" s="40">
        <f t="shared" si="35"/>
        <v>100</v>
      </c>
      <c r="R981" s="41"/>
    </row>
    <row r="982" spans="2:20" ht="15.6" x14ac:dyDescent="0.3">
      <c r="B982" s="34">
        <f t="shared" si="30"/>
        <v>3281.8</v>
      </c>
      <c r="C982" s="35">
        <v>1913</v>
      </c>
      <c r="D982" s="34">
        <f t="shared" si="31"/>
        <v>3281.8</v>
      </c>
      <c r="E982" s="36">
        <v>45685</v>
      </c>
      <c r="F982" s="37">
        <v>3281.9</v>
      </c>
      <c r="G982" s="36">
        <v>45686</v>
      </c>
      <c r="H982" s="38">
        <f t="shared" si="32"/>
        <v>9.9999999999909051E-2</v>
      </c>
      <c r="I982" s="29">
        <f t="shared" si="33"/>
        <v>1</v>
      </c>
      <c r="L982" s="33"/>
      <c r="M982" s="191">
        <v>45750</v>
      </c>
      <c r="N982" s="34">
        <f t="shared" si="34"/>
        <v>290</v>
      </c>
      <c r="O982" s="37"/>
      <c r="P982" s="35">
        <v>240</v>
      </c>
      <c r="Q982" s="40">
        <f t="shared" si="35"/>
        <v>50</v>
      </c>
      <c r="R982" s="41"/>
    </row>
    <row r="983" spans="2:20" ht="15.6" x14ac:dyDescent="0.3">
      <c r="B983" s="34">
        <f t="shared" si="30"/>
        <v>3281.9</v>
      </c>
      <c r="C983" s="35">
        <v>1914</v>
      </c>
      <c r="D983" s="34">
        <f t="shared" si="31"/>
        <v>3281.9</v>
      </c>
      <c r="E983" s="36">
        <v>45686</v>
      </c>
      <c r="F983" s="37">
        <v>3282.7</v>
      </c>
      <c r="G983" s="36">
        <v>45687</v>
      </c>
      <c r="H983" s="38">
        <f t="shared" si="32"/>
        <v>0.79999999999972715</v>
      </c>
      <c r="I983" s="29">
        <f t="shared" si="33"/>
        <v>1</v>
      </c>
      <c r="L983" s="33"/>
      <c r="M983" s="191">
        <v>45751</v>
      </c>
      <c r="N983" s="34">
        <f t="shared" si="34"/>
        <v>240</v>
      </c>
      <c r="O983" s="37">
        <v>300</v>
      </c>
      <c r="P983" s="35">
        <v>520</v>
      </c>
      <c r="Q983" s="40">
        <v>0</v>
      </c>
      <c r="R983" s="41"/>
    </row>
    <row r="984" spans="2:20" ht="15.6" x14ac:dyDescent="0.3">
      <c r="B984" s="34">
        <f t="shared" si="30"/>
        <v>3282.7</v>
      </c>
      <c r="C984" s="35">
        <v>1915</v>
      </c>
      <c r="D984" s="34">
        <f t="shared" si="31"/>
        <v>3282.7</v>
      </c>
      <c r="E984" s="36">
        <v>45687</v>
      </c>
      <c r="F984" s="37">
        <v>3294.4</v>
      </c>
      <c r="G984" s="36">
        <v>45688</v>
      </c>
      <c r="H984" s="38">
        <f t="shared" si="32"/>
        <v>11.700000000000273</v>
      </c>
      <c r="I984" s="29">
        <f t="shared" si="33"/>
        <v>1</v>
      </c>
      <c r="L984" s="33"/>
      <c r="M984" s="191">
        <v>45752</v>
      </c>
      <c r="N984" s="34">
        <f t="shared" si="34"/>
        <v>520</v>
      </c>
      <c r="O984" s="37"/>
      <c r="P984" s="35">
        <v>500</v>
      </c>
      <c r="Q984" s="40">
        <f t="shared" si="35"/>
        <v>20</v>
      </c>
      <c r="R984" s="41"/>
      <c r="S984" s="48" t="s">
        <v>56</v>
      </c>
    </row>
    <row r="985" spans="2:20" ht="15.6" x14ac:dyDescent="0.3">
      <c r="B985" s="34">
        <f t="shared" si="30"/>
        <v>3294.4</v>
      </c>
      <c r="C985" s="35">
        <v>1918</v>
      </c>
      <c r="D985" s="34">
        <f t="shared" si="31"/>
        <v>3294.4</v>
      </c>
      <c r="E985" s="36">
        <v>45688</v>
      </c>
      <c r="F985" s="37">
        <v>3296.9</v>
      </c>
      <c r="G985" s="36">
        <v>45689</v>
      </c>
      <c r="H985" s="38">
        <f t="shared" si="32"/>
        <v>2.5</v>
      </c>
      <c r="I985" s="29">
        <f t="shared" si="33"/>
        <v>3</v>
      </c>
      <c r="L985" s="33"/>
      <c r="M985" s="191">
        <v>45753</v>
      </c>
      <c r="N985" s="34">
        <f t="shared" si="34"/>
        <v>500</v>
      </c>
      <c r="O985" s="37"/>
      <c r="P985" s="35">
        <v>470</v>
      </c>
      <c r="Q985" s="40">
        <f t="shared" si="35"/>
        <v>30</v>
      </c>
      <c r="R985" s="41"/>
      <c r="S985" s="48" t="s">
        <v>430</v>
      </c>
    </row>
    <row r="986" spans="2:20" ht="15.6" x14ac:dyDescent="0.3">
      <c r="B986" s="34">
        <f t="shared" si="30"/>
        <v>3296.9</v>
      </c>
      <c r="C986" s="35">
        <v>1918</v>
      </c>
      <c r="D986" s="34">
        <f t="shared" si="31"/>
        <v>3296.9</v>
      </c>
      <c r="E986" s="36">
        <v>45689</v>
      </c>
      <c r="F986" s="37">
        <v>3297</v>
      </c>
      <c r="G986" s="36">
        <v>45690</v>
      </c>
      <c r="H986" s="38">
        <f t="shared" si="32"/>
        <v>9.9999999999909051E-2</v>
      </c>
      <c r="I986" s="29">
        <f t="shared" si="33"/>
        <v>0</v>
      </c>
      <c r="L986" s="33"/>
      <c r="M986" s="191">
        <v>45754</v>
      </c>
      <c r="N986" s="34">
        <f t="shared" si="34"/>
        <v>470</v>
      </c>
      <c r="O986" s="37"/>
      <c r="P986" s="35">
        <v>470</v>
      </c>
      <c r="Q986" s="40">
        <f t="shared" si="35"/>
        <v>0</v>
      </c>
      <c r="R986" s="41"/>
    </row>
    <row r="987" spans="2:20" ht="15.6" x14ac:dyDescent="0.3">
      <c r="B987" s="34">
        <f t="shared" si="30"/>
        <v>3297</v>
      </c>
      <c r="C987" s="35">
        <v>1918</v>
      </c>
      <c r="D987" s="34">
        <f t="shared" si="31"/>
        <v>3297</v>
      </c>
      <c r="E987" s="36">
        <v>45690</v>
      </c>
      <c r="F987" s="37">
        <v>3297</v>
      </c>
      <c r="G987" s="36">
        <v>45691</v>
      </c>
      <c r="H987" s="38">
        <f t="shared" si="32"/>
        <v>0</v>
      </c>
      <c r="I987" s="29">
        <f t="shared" si="33"/>
        <v>0</v>
      </c>
      <c r="L987" s="33"/>
      <c r="M987" s="191">
        <v>45755</v>
      </c>
      <c r="N987" s="34">
        <f t="shared" si="34"/>
        <v>470</v>
      </c>
      <c r="O987" s="37"/>
      <c r="P987" s="35">
        <v>460</v>
      </c>
      <c r="Q987" s="40">
        <f t="shared" si="35"/>
        <v>10</v>
      </c>
      <c r="R987" s="41"/>
    </row>
    <row r="988" spans="2:20" ht="15.6" x14ac:dyDescent="0.3">
      <c r="B988" s="34">
        <f t="shared" si="30"/>
        <v>3297</v>
      </c>
      <c r="C988" s="35">
        <v>1919</v>
      </c>
      <c r="D988" s="34">
        <f t="shared" si="31"/>
        <v>3297</v>
      </c>
      <c r="E988" s="36">
        <v>45691</v>
      </c>
      <c r="F988" s="37">
        <v>3299.8</v>
      </c>
      <c r="G988" s="36">
        <v>45692</v>
      </c>
      <c r="H988" s="38">
        <f t="shared" si="32"/>
        <v>2.8000000000001819</v>
      </c>
      <c r="I988" s="29">
        <f t="shared" si="33"/>
        <v>1</v>
      </c>
      <c r="L988" s="33"/>
      <c r="M988" s="191">
        <v>45756</v>
      </c>
      <c r="N988" s="34">
        <f t="shared" si="34"/>
        <v>460</v>
      </c>
      <c r="O988" s="37"/>
      <c r="P988" s="35">
        <v>450</v>
      </c>
      <c r="Q988" s="40">
        <f t="shared" si="35"/>
        <v>10</v>
      </c>
      <c r="R988" s="41"/>
    </row>
    <row r="989" spans="2:20" ht="15.6" x14ac:dyDescent="0.3">
      <c r="B989" s="34">
        <f t="shared" si="30"/>
        <v>3299.8</v>
      </c>
      <c r="C989" s="35">
        <v>1921</v>
      </c>
      <c r="D989" s="34">
        <f t="shared" si="31"/>
        <v>3299.8</v>
      </c>
      <c r="E989" s="36">
        <v>45692</v>
      </c>
      <c r="F989" s="37">
        <v>3301</v>
      </c>
      <c r="G989" s="36">
        <v>45693</v>
      </c>
      <c r="H989" s="38">
        <f t="shared" si="32"/>
        <v>1.1999999999998181</v>
      </c>
      <c r="I989" s="29">
        <f t="shared" si="33"/>
        <v>2</v>
      </c>
      <c r="L989" s="33"/>
      <c r="M989" s="191">
        <v>45757</v>
      </c>
      <c r="N989" s="34">
        <f t="shared" si="34"/>
        <v>450</v>
      </c>
      <c r="O989" s="37"/>
      <c r="P989" s="35">
        <v>440</v>
      </c>
      <c r="Q989" s="40">
        <f t="shared" si="35"/>
        <v>10</v>
      </c>
      <c r="R989" s="41"/>
    </row>
    <row r="990" spans="2:20" ht="15.6" x14ac:dyDescent="0.3">
      <c r="B990" s="34">
        <f t="shared" si="30"/>
        <v>3301</v>
      </c>
      <c r="C990" s="35">
        <v>1921</v>
      </c>
      <c r="D990" s="34">
        <f t="shared" si="31"/>
        <v>3301</v>
      </c>
      <c r="E990" s="36">
        <v>45693</v>
      </c>
      <c r="F990" s="37">
        <v>3301</v>
      </c>
      <c r="G990" s="36">
        <v>45694</v>
      </c>
      <c r="H990" s="38">
        <f t="shared" si="32"/>
        <v>0</v>
      </c>
      <c r="I990" s="29">
        <f t="shared" si="33"/>
        <v>0</v>
      </c>
      <c r="L990" s="33"/>
      <c r="M990" s="191">
        <v>45758</v>
      </c>
      <c r="N990" s="34">
        <f t="shared" si="34"/>
        <v>440</v>
      </c>
      <c r="O990" s="37"/>
      <c r="P990" s="35">
        <v>390</v>
      </c>
      <c r="Q990" s="40">
        <f t="shared" si="35"/>
        <v>50</v>
      </c>
      <c r="R990" s="41"/>
    </row>
    <row r="991" spans="2:20" ht="15.6" x14ac:dyDescent="0.3">
      <c r="B991" s="34">
        <f t="shared" si="30"/>
        <v>3301</v>
      </c>
      <c r="C991" s="35">
        <v>1923</v>
      </c>
      <c r="D991" s="34">
        <f t="shared" si="31"/>
        <v>3301</v>
      </c>
      <c r="E991" s="36">
        <v>45694</v>
      </c>
      <c r="F991" s="37">
        <v>3304.3</v>
      </c>
      <c r="G991" s="36">
        <v>45695</v>
      </c>
      <c r="H991" s="38">
        <f t="shared" si="32"/>
        <v>3.3000000000001819</v>
      </c>
      <c r="I991" s="29">
        <f t="shared" si="33"/>
        <v>2</v>
      </c>
      <c r="L991" s="33"/>
      <c r="M991" s="191">
        <v>45759</v>
      </c>
      <c r="N991" s="34">
        <f t="shared" si="34"/>
        <v>390</v>
      </c>
      <c r="O991" s="37"/>
      <c r="P991" s="35">
        <v>390</v>
      </c>
      <c r="Q991" s="40">
        <f t="shared" si="35"/>
        <v>0</v>
      </c>
      <c r="R991" s="41"/>
    </row>
    <row r="992" spans="2:20" ht="15.6" x14ac:dyDescent="0.3">
      <c r="B992" s="34">
        <f t="shared" si="30"/>
        <v>3304.3</v>
      </c>
      <c r="C992" s="35">
        <v>1923</v>
      </c>
      <c r="D992" s="34">
        <f t="shared" si="31"/>
        <v>3304.3</v>
      </c>
      <c r="E992" s="36">
        <v>45695</v>
      </c>
      <c r="F992" s="37">
        <v>3304.3</v>
      </c>
      <c r="G992" s="36">
        <v>45696</v>
      </c>
      <c r="H992" s="38">
        <f t="shared" si="32"/>
        <v>0</v>
      </c>
      <c r="I992" s="29">
        <f t="shared" si="33"/>
        <v>0</v>
      </c>
      <c r="L992" s="33"/>
      <c r="M992" s="191">
        <v>45760</v>
      </c>
      <c r="N992" s="34">
        <f t="shared" si="34"/>
        <v>390</v>
      </c>
      <c r="O992" s="37"/>
      <c r="P992" s="35">
        <v>390</v>
      </c>
      <c r="Q992" s="40">
        <f t="shared" si="35"/>
        <v>0</v>
      </c>
      <c r="R992" s="41"/>
    </row>
    <row r="993" spans="2:18" ht="15.6" x14ac:dyDescent="0.3">
      <c r="B993" s="34">
        <f t="shared" si="30"/>
        <v>3304.3</v>
      </c>
      <c r="C993" s="35">
        <v>1923</v>
      </c>
      <c r="D993" s="34">
        <f t="shared" si="31"/>
        <v>3304.3</v>
      </c>
      <c r="E993" s="36">
        <v>45696</v>
      </c>
      <c r="F993" s="37">
        <v>3304.3</v>
      </c>
      <c r="G993" s="36">
        <v>45697</v>
      </c>
      <c r="H993" s="38">
        <f t="shared" si="32"/>
        <v>0</v>
      </c>
      <c r="I993" s="29">
        <f t="shared" si="33"/>
        <v>0</v>
      </c>
      <c r="L993" s="33"/>
      <c r="M993" s="191">
        <v>45761</v>
      </c>
      <c r="N993" s="34">
        <f t="shared" si="34"/>
        <v>390</v>
      </c>
      <c r="O993" s="37"/>
      <c r="P993" s="35">
        <v>390</v>
      </c>
      <c r="Q993" s="40">
        <f t="shared" si="35"/>
        <v>0</v>
      </c>
      <c r="R993" s="41"/>
    </row>
    <row r="994" spans="2:18" ht="15.6" x14ac:dyDescent="0.3">
      <c r="B994" s="34">
        <f t="shared" si="30"/>
        <v>3304.3</v>
      </c>
      <c r="C994" s="35">
        <v>1925</v>
      </c>
      <c r="D994" s="34">
        <f t="shared" si="31"/>
        <v>3304.3</v>
      </c>
      <c r="E994" s="36">
        <v>45697</v>
      </c>
      <c r="F994" s="37">
        <v>3305.8</v>
      </c>
      <c r="G994" s="36">
        <v>45698</v>
      </c>
      <c r="H994" s="38">
        <f t="shared" si="32"/>
        <v>1.5</v>
      </c>
      <c r="I994" s="29">
        <f t="shared" si="33"/>
        <v>2</v>
      </c>
      <c r="L994" s="33"/>
      <c r="M994" s="191">
        <v>45762</v>
      </c>
      <c r="N994" s="34">
        <f t="shared" si="34"/>
        <v>390</v>
      </c>
      <c r="O994" s="37"/>
      <c r="P994" s="35">
        <v>390</v>
      </c>
      <c r="Q994" s="40">
        <f t="shared" si="35"/>
        <v>0</v>
      </c>
      <c r="R994" s="41"/>
    </row>
    <row r="995" spans="2:18" ht="15.6" x14ac:dyDescent="0.3">
      <c r="B995" s="34">
        <f t="shared" si="30"/>
        <v>3305.8</v>
      </c>
      <c r="C995" s="35">
        <v>1925</v>
      </c>
      <c r="D995" s="34">
        <f t="shared" si="31"/>
        <v>3305.8</v>
      </c>
      <c r="E995" s="36">
        <v>45698</v>
      </c>
      <c r="F995" s="37">
        <v>3305.8</v>
      </c>
      <c r="G995" s="36">
        <v>45699</v>
      </c>
      <c r="H995" s="38">
        <f t="shared" si="32"/>
        <v>0</v>
      </c>
      <c r="I995" s="29">
        <f t="shared" si="33"/>
        <v>0</v>
      </c>
      <c r="L995" s="33"/>
      <c r="M995" s="191">
        <v>45763</v>
      </c>
      <c r="N995" s="34">
        <f t="shared" si="34"/>
        <v>390</v>
      </c>
      <c r="O995" s="37"/>
      <c r="P995" s="35">
        <v>380</v>
      </c>
      <c r="Q995" s="40">
        <f t="shared" si="35"/>
        <v>10</v>
      </c>
      <c r="R995" s="41"/>
    </row>
    <row r="996" spans="2:18" ht="15.6" x14ac:dyDescent="0.3">
      <c r="B996" s="34">
        <f t="shared" si="30"/>
        <v>3305.8</v>
      </c>
      <c r="C996" s="35">
        <v>1926</v>
      </c>
      <c r="D996" s="34">
        <f t="shared" si="31"/>
        <v>3305.8</v>
      </c>
      <c r="E996" s="36">
        <v>45699</v>
      </c>
      <c r="F996" s="37">
        <v>3306.3</v>
      </c>
      <c r="G996" s="36">
        <v>45700</v>
      </c>
      <c r="H996" s="38">
        <f t="shared" si="32"/>
        <v>0.5</v>
      </c>
      <c r="I996" s="29">
        <f t="shared" si="33"/>
        <v>1</v>
      </c>
      <c r="L996" s="33"/>
      <c r="M996" s="191">
        <v>45764</v>
      </c>
      <c r="N996" s="34">
        <f t="shared" si="34"/>
        <v>380</v>
      </c>
      <c r="O996" s="37"/>
      <c r="P996" s="35">
        <v>380</v>
      </c>
      <c r="Q996" s="40">
        <f t="shared" si="35"/>
        <v>0</v>
      </c>
      <c r="R996" s="41"/>
    </row>
    <row r="997" spans="2:18" ht="15.6" x14ac:dyDescent="0.3">
      <c r="B997" s="34">
        <f t="shared" si="30"/>
        <v>3306.3</v>
      </c>
      <c r="C997" s="35">
        <v>1929</v>
      </c>
      <c r="D997" s="34">
        <f t="shared" si="31"/>
        <v>3306.3</v>
      </c>
      <c r="E997" s="36">
        <v>45700</v>
      </c>
      <c r="F997" s="37">
        <v>3309.7</v>
      </c>
      <c r="G997" s="36">
        <v>45701</v>
      </c>
      <c r="H997" s="38">
        <f t="shared" si="32"/>
        <v>3.3999999999996362</v>
      </c>
      <c r="I997" s="29">
        <f t="shared" si="33"/>
        <v>3</v>
      </c>
      <c r="L997" s="33"/>
      <c r="M997" s="191">
        <v>45765</v>
      </c>
      <c r="N997" s="34">
        <f t="shared" si="34"/>
        <v>380</v>
      </c>
      <c r="O997" s="37"/>
      <c r="P997" s="35">
        <v>290</v>
      </c>
      <c r="Q997" s="40">
        <f t="shared" si="35"/>
        <v>90</v>
      </c>
      <c r="R997" s="41"/>
    </row>
    <row r="998" spans="2:18" ht="15.6" x14ac:dyDescent="0.3">
      <c r="B998" s="34">
        <f t="shared" si="30"/>
        <v>3309.7</v>
      </c>
      <c r="C998" s="35">
        <v>1929</v>
      </c>
      <c r="D998" s="34">
        <f t="shared" si="31"/>
        <v>3309.7</v>
      </c>
      <c r="E998" s="36">
        <v>45701</v>
      </c>
      <c r="F998" s="37">
        <v>3309.7</v>
      </c>
      <c r="G998" s="36">
        <v>45702</v>
      </c>
      <c r="H998" s="38">
        <f t="shared" si="32"/>
        <v>0</v>
      </c>
      <c r="I998" s="29">
        <f t="shared" si="33"/>
        <v>0</v>
      </c>
      <c r="L998" s="33"/>
      <c r="M998" s="191">
        <v>45766</v>
      </c>
      <c r="N998" s="34">
        <f t="shared" si="34"/>
        <v>290</v>
      </c>
      <c r="O998" s="37"/>
      <c r="P998" s="35">
        <v>290</v>
      </c>
      <c r="Q998" s="40">
        <f t="shared" si="35"/>
        <v>0</v>
      </c>
      <c r="R998" s="41"/>
    </row>
    <row r="999" spans="2:18" ht="15.6" x14ac:dyDescent="0.3">
      <c r="B999" s="34">
        <f t="shared" si="30"/>
        <v>3309.7</v>
      </c>
      <c r="C999" s="35">
        <v>1929</v>
      </c>
      <c r="D999" s="34">
        <f t="shared" si="31"/>
        <v>3309.7</v>
      </c>
      <c r="E999" s="36">
        <v>45702</v>
      </c>
      <c r="F999" s="37">
        <v>3309.7</v>
      </c>
      <c r="G999" s="36">
        <v>45703</v>
      </c>
      <c r="H999" s="38">
        <f t="shared" si="32"/>
        <v>0</v>
      </c>
      <c r="I999" s="29">
        <f t="shared" si="33"/>
        <v>0</v>
      </c>
      <c r="L999" s="33"/>
      <c r="M999" s="191">
        <v>45767</v>
      </c>
      <c r="N999" s="34">
        <f t="shared" si="34"/>
        <v>290</v>
      </c>
      <c r="O999" s="37"/>
      <c r="P999" s="35">
        <v>290</v>
      </c>
      <c r="Q999" s="40">
        <f t="shared" si="35"/>
        <v>0</v>
      </c>
      <c r="R999" s="41"/>
    </row>
    <row r="1000" spans="2:18" ht="15.6" x14ac:dyDescent="0.3">
      <c r="B1000" s="34">
        <f t="shared" ref="B1000:B1063" si="36">F999</f>
        <v>3309.7</v>
      </c>
      <c r="C1000" s="35">
        <v>1929</v>
      </c>
      <c r="D1000" s="34">
        <f t="shared" ref="D1000:D1063" si="37">F999</f>
        <v>3309.7</v>
      </c>
      <c r="E1000" s="36">
        <v>45703</v>
      </c>
      <c r="F1000" s="37">
        <v>3309.7</v>
      </c>
      <c r="G1000" s="36">
        <v>45704</v>
      </c>
      <c r="H1000" s="38">
        <f t="shared" ref="H1000:H1063" si="38">F1000-D1000</f>
        <v>0</v>
      </c>
      <c r="I1000" s="29">
        <f t="shared" ref="I1000:I1063" si="39">C1000-C999</f>
        <v>0</v>
      </c>
      <c r="L1000" s="33"/>
      <c r="M1000" s="191">
        <v>45768</v>
      </c>
      <c r="N1000" s="34">
        <f t="shared" ref="N1000:N1063" si="40">(P999)</f>
        <v>290</v>
      </c>
      <c r="O1000" s="37"/>
      <c r="P1000" s="35">
        <v>240</v>
      </c>
      <c r="Q1000" s="40">
        <f t="shared" ref="Q1000:Q1063" si="41">(N1000+O1000)-P1000</f>
        <v>50</v>
      </c>
      <c r="R1000" s="41"/>
    </row>
    <row r="1001" spans="2:18" ht="15" customHeight="1" x14ac:dyDescent="0.3">
      <c r="B1001" s="34">
        <f t="shared" si="36"/>
        <v>3309.7</v>
      </c>
      <c r="C1001" s="35">
        <v>1930</v>
      </c>
      <c r="D1001" s="34">
        <f t="shared" si="37"/>
        <v>3309.7</v>
      </c>
      <c r="E1001" s="36">
        <v>45704</v>
      </c>
      <c r="F1001" s="37">
        <v>3310.4</v>
      </c>
      <c r="G1001" s="36">
        <v>45705</v>
      </c>
      <c r="H1001" s="38">
        <f t="shared" si="38"/>
        <v>0.70000000000027285</v>
      </c>
      <c r="I1001" s="29">
        <f t="shared" si="39"/>
        <v>1</v>
      </c>
      <c r="L1001" s="33"/>
      <c r="M1001" s="191">
        <v>45769</v>
      </c>
      <c r="N1001" s="34">
        <f t="shared" si="40"/>
        <v>240</v>
      </c>
      <c r="O1001" s="37"/>
      <c r="P1001" s="35">
        <v>240</v>
      </c>
      <c r="Q1001" s="40">
        <f t="shared" si="41"/>
        <v>0</v>
      </c>
      <c r="R1001" s="41"/>
    </row>
    <row r="1002" spans="2:18" ht="15" customHeight="1" x14ac:dyDescent="0.3">
      <c r="B1002" s="34">
        <f t="shared" si="36"/>
        <v>3310.4</v>
      </c>
      <c r="C1002" s="35">
        <v>1931</v>
      </c>
      <c r="D1002" s="34">
        <f t="shared" si="37"/>
        <v>3310.4</v>
      </c>
      <c r="E1002" s="36">
        <v>45705</v>
      </c>
      <c r="F1002" s="37">
        <v>3311.3</v>
      </c>
      <c r="G1002" s="36">
        <v>45706</v>
      </c>
      <c r="H1002" s="38">
        <f t="shared" si="38"/>
        <v>0.90000000000009095</v>
      </c>
      <c r="I1002" s="29">
        <f t="shared" si="39"/>
        <v>1</v>
      </c>
      <c r="L1002" s="33"/>
      <c r="M1002" s="191">
        <v>45770</v>
      </c>
      <c r="N1002" s="34">
        <f t="shared" si="40"/>
        <v>240</v>
      </c>
      <c r="O1002" s="37"/>
      <c r="P1002" s="35">
        <v>220</v>
      </c>
      <c r="Q1002" s="40">
        <f t="shared" si="41"/>
        <v>20</v>
      </c>
      <c r="R1002" s="41"/>
    </row>
    <row r="1003" spans="2:18" ht="15" customHeight="1" x14ac:dyDescent="0.3">
      <c r="B1003" s="34">
        <f t="shared" si="36"/>
        <v>3311.3</v>
      </c>
      <c r="C1003" s="35">
        <v>1936</v>
      </c>
      <c r="D1003" s="34">
        <f t="shared" si="37"/>
        <v>3311.3</v>
      </c>
      <c r="E1003" s="36">
        <v>45706</v>
      </c>
      <c r="F1003" s="37">
        <v>3321</v>
      </c>
      <c r="G1003" s="36">
        <v>45707</v>
      </c>
      <c r="H1003" s="38">
        <f t="shared" si="38"/>
        <v>9.6999999999998181</v>
      </c>
      <c r="I1003" s="29">
        <f t="shared" si="39"/>
        <v>5</v>
      </c>
      <c r="L1003" s="33"/>
      <c r="M1003" s="191">
        <v>45771</v>
      </c>
      <c r="N1003" s="34">
        <f t="shared" si="40"/>
        <v>220</v>
      </c>
      <c r="O1003" s="37"/>
      <c r="P1003" s="35">
        <v>220</v>
      </c>
      <c r="Q1003" s="40">
        <f t="shared" si="41"/>
        <v>0</v>
      </c>
      <c r="R1003" s="41"/>
    </row>
    <row r="1004" spans="2:18" ht="15" customHeight="1" x14ac:dyDescent="0.3">
      <c r="B1004" s="34">
        <f t="shared" si="36"/>
        <v>3321</v>
      </c>
      <c r="C1004" s="35">
        <v>1940</v>
      </c>
      <c r="D1004" s="34">
        <f t="shared" si="37"/>
        <v>3321</v>
      </c>
      <c r="E1004" s="36">
        <v>45707</v>
      </c>
      <c r="F1004" s="37">
        <v>3326.4</v>
      </c>
      <c r="G1004" s="36">
        <v>45708</v>
      </c>
      <c r="H1004" s="38">
        <f t="shared" si="38"/>
        <v>5.4000000000000909</v>
      </c>
      <c r="I1004" s="29">
        <f t="shared" si="39"/>
        <v>4</v>
      </c>
      <c r="L1004" s="33"/>
      <c r="M1004" s="191">
        <v>45772</v>
      </c>
      <c r="N1004" s="34">
        <f t="shared" si="40"/>
        <v>220</v>
      </c>
      <c r="O1004" s="37"/>
      <c r="P1004" s="35">
        <v>210</v>
      </c>
      <c r="Q1004" s="40">
        <f t="shared" si="41"/>
        <v>10</v>
      </c>
      <c r="R1004" s="41"/>
    </row>
    <row r="1005" spans="2:18" ht="15" customHeight="1" x14ac:dyDescent="0.3">
      <c r="B1005" s="34">
        <f t="shared" si="36"/>
        <v>3326.4</v>
      </c>
      <c r="C1005" s="35">
        <v>1941</v>
      </c>
      <c r="D1005" s="34">
        <f t="shared" si="37"/>
        <v>3326.4</v>
      </c>
      <c r="E1005" s="36">
        <v>45708</v>
      </c>
      <c r="F1005" s="37">
        <v>3327</v>
      </c>
      <c r="G1005" s="36">
        <v>45709</v>
      </c>
      <c r="H1005" s="38">
        <f t="shared" si="38"/>
        <v>0.59999999999990905</v>
      </c>
      <c r="I1005" s="29">
        <f t="shared" si="39"/>
        <v>1</v>
      </c>
      <c r="L1005" s="33"/>
      <c r="M1005" s="191">
        <v>45773</v>
      </c>
      <c r="N1005" s="34">
        <f t="shared" si="40"/>
        <v>210</v>
      </c>
      <c r="O1005" s="37"/>
      <c r="P1005" s="35">
        <v>210</v>
      </c>
      <c r="Q1005" s="40">
        <f t="shared" si="41"/>
        <v>0</v>
      </c>
      <c r="R1005" s="41"/>
    </row>
    <row r="1006" spans="2:18" ht="15" customHeight="1" x14ac:dyDescent="0.3">
      <c r="B1006" s="34">
        <f t="shared" si="36"/>
        <v>3327</v>
      </c>
      <c r="C1006" s="35">
        <v>1941</v>
      </c>
      <c r="D1006" s="34">
        <f t="shared" si="37"/>
        <v>3327</v>
      </c>
      <c r="E1006" s="36">
        <v>45709</v>
      </c>
      <c r="F1006" s="37">
        <v>3327</v>
      </c>
      <c r="G1006" s="36">
        <v>45710</v>
      </c>
      <c r="H1006" s="38">
        <f t="shared" si="38"/>
        <v>0</v>
      </c>
      <c r="I1006" s="29">
        <f t="shared" si="39"/>
        <v>0</v>
      </c>
      <c r="L1006" s="33"/>
      <c r="M1006" s="191">
        <v>45774</v>
      </c>
      <c r="N1006" s="34">
        <f t="shared" si="40"/>
        <v>210</v>
      </c>
      <c r="O1006" s="37"/>
      <c r="P1006" s="35">
        <v>210</v>
      </c>
      <c r="Q1006" s="40">
        <f t="shared" si="41"/>
        <v>0</v>
      </c>
      <c r="R1006" s="41"/>
    </row>
    <row r="1007" spans="2:18" ht="15" customHeight="1" x14ac:dyDescent="0.3">
      <c r="B1007" s="34">
        <f t="shared" si="36"/>
        <v>3327</v>
      </c>
      <c r="C1007" s="35">
        <v>1941</v>
      </c>
      <c r="D1007" s="34">
        <f t="shared" si="37"/>
        <v>3327</v>
      </c>
      <c r="E1007" s="36">
        <v>45710</v>
      </c>
      <c r="F1007" s="37">
        <v>3327</v>
      </c>
      <c r="G1007" s="36">
        <v>45711</v>
      </c>
      <c r="H1007" s="38">
        <f t="shared" si="38"/>
        <v>0</v>
      </c>
      <c r="I1007" s="29">
        <f t="shared" si="39"/>
        <v>0</v>
      </c>
      <c r="L1007" s="33"/>
      <c r="M1007" s="191">
        <v>45775</v>
      </c>
      <c r="N1007" s="34">
        <f t="shared" si="40"/>
        <v>210</v>
      </c>
      <c r="O1007" s="37"/>
      <c r="P1007" s="35">
        <v>190</v>
      </c>
      <c r="Q1007" s="40">
        <f t="shared" si="41"/>
        <v>20</v>
      </c>
      <c r="R1007" s="41"/>
    </row>
    <row r="1008" spans="2:18" ht="15" customHeight="1" x14ac:dyDescent="0.3">
      <c r="B1008" s="34">
        <f t="shared" si="36"/>
        <v>3327</v>
      </c>
      <c r="C1008" s="35">
        <v>1941</v>
      </c>
      <c r="D1008" s="34">
        <f t="shared" si="37"/>
        <v>3327</v>
      </c>
      <c r="E1008" s="36">
        <v>45711</v>
      </c>
      <c r="F1008" s="37">
        <v>3327.1</v>
      </c>
      <c r="G1008" s="36">
        <v>45712</v>
      </c>
      <c r="H1008" s="38">
        <f t="shared" si="38"/>
        <v>9.9999999999909051E-2</v>
      </c>
      <c r="I1008" s="29">
        <f t="shared" si="39"/>
        <v>0</v>
      </c>
      <c r="L1008" s="33"/>
      <c r="M1008" s="191">
        <v>45776</v>
      </c>
      <c r="N1008" s="34">
        <f t="shared" si="40"/>
        <v>190</v>
      </c>
      <c r="O1008" s="37"/>
      <c r="P1008" s="35">
        <v>190</v>
      </c>
      <c r="Q1008" s="40">
        <f t="shared" si="41"/>
        <v>0</v>
      </c>
      <c r="R1008" s="41"/>
    </row>
    <row r="1009" spans="2:18" ht="15" customHeight="1" x14ac:dyDescent="0.3">
      <c r="B1009" s="34">
        <f t="shared" si="36"/>
        <v>3327.1</v>
      </c>
      <c r="C1009" s="35">
        <v>1946</v>
      </c>
      <c r="D1009" s="34">
        <f t="shared" si="37"/>
        <v>3327.1</v>
      </c>
      <c r="E1009" s="36">
        <v>45712</v>
      </c>
      <c r="F1009" s="37">
        <v>3330.6</v>
      </c>
      <c r="G1009" s="36">
        <v>45713</v>
      </c>
      <c r="H1009" s="38">
        <f t="shared" si="38"/>
        <v>3.5</v>
      </c>
      <c r="I1009" s="29">
        <f t="shared" si="39"/>
        <v>5</v>
      </c>
      <c r="L1009" s="33"/>
      <c r="M1009" s="191">
        <v>45777</v>
      </c>
      <c r="N1009" s="34">
        <f t="shared" si="40"/>
        <v>190</v>
      </c>
      <c r="O1009" s="37">
        <v>300</v>
      </c>
      <c r="P1009" s="35">
        <v>460</v>
      </c>
      <c r="Q1009" s="40">
        <v>0</v>
      </c>
      <c r="R1009" s="41"/>
    </row>
    <row r="1010" spans="2:18" ht="15" customHeight="1" x14ac:dyDescent="0.3">
      <c r="B1010" s="34">
        <f t="shared" si="36"/>
        <v>3330.6</v>
      </c>
      <c r="C1010" s="35">
        <v>1946</v>
      </c>
      <c r="D1010" s="34">
        <f t="shared" si="37"/>
        <v>3330.6</v>
      </c>
      <c r="E1010" s="36">
        <v>45713</v>
      </c>
      <c r="F1010" s="37">
        <v>3330.6</v>
      </c>
      <c r="G1010" s="36">
        <v>45714</v>
      </c>
      <c r="H1010" s="38">
        <f t="shared" si="38"/>
        <v>0</v>
      </c>
      <c r="I1010" s="29">
        <f t="shared" si="39"/>
        <v>0</v>
      </c>
      <c r="L1010" s="33"/>
      <c r="M1010" s="191">
        <v>45778</v>
      </c>
      <c r="N1010" s="34">
        <f t="shared" si="40"/>
        <v>460</v>
      </c>
      <c r="O1010" s="37"/>
      <c r="P1010" s="35">
        <v>460</v>
      </c>
      <c r="Q1010" s="40">
        <f t="shared" si="41"/>
        <v>0</v>
      </c>
      <c r="R1010" s="41"/>
    </row>
    <row r="1011" spans="2:18" ht="15" customHeight="1" x14ac:dyDescent="0.3">
      <c r="B1011" s="34">
        <f t="shared" si="36"/>
        <v>3330.6</v>
      </c>
      <c r="C1011" s="35">
        <v>1950</v>
      </c>
      <c r="D1011" s="34">
        <f t="shared" si="37"/>
        <v>3330.6</v>
      </c>
      <c r="E1011" s="36">
        <v>45714</v>
      </c>
      <c r="F1011" s="37">
        <v>3343.5</v>
      </c>
      <c r="G1011" s="36">
        <v>45715</v>
      </c>
      <c r="H1011" s="38">
        <f t="shared" si="38"/>
        <v>12.900000000000091</v>
      </c>
      <c r="I1011" s="29">
        <f t="shared" si="39"/>
        <v>4</v>
      </c>
      <c r="L1011" s="33"/>
      <c r="M1011" s="191">
        <v>45779</v>
      </c>
      <c r="N1011" s="34">
        <f t="shared" si="40"/>
        <v>460</v>
      </c>
      <c r="O1011" s="37"/>
      <c r="P1011" s="35">
        <v>460</v>
      </c>
      <c r="Q1011" s="40">
        <f t="shared" si="41"/>
        <v>0</v>
      </c>
      <c r="R1011" s="41"/>
    </row>
    <row r="1012" spans="2:18" ht="15" customHeight="1" x14ac:dyDescent="0.3">
      <c r="B1012" s="34">
        <f t="shared" si="36"/>
        <v>3343.5</v>
      </c>
      <c r="C1012" s="35">
        <v>1953</v>
      </c>
      <c r="D1012" s="34">
        <f t="shared" si="37"/>
        <v>3343.5</v>
      </c>
      <c r="E1012" s="36">
        <v>45715</v>
      </c>
      <c r="F1012" s="37">
        <v>3357.3</v>
      </c>
      <c r="G1012" s="36">
        <v>45716</v>
      </c>
      <c r="H1012" s="38">
        <f t="shared" si="38"/>
        <v>13.800000000000182</v>
      </c>
      <c r="I1012" s="29">
        <f t="shared" si="39"/>
        <v>3</v>
      </c>
      <c r="L1012" s="33"/>
      <c r="M1012" s="191">
        <v>45780</v>
      </c>
      <c r="N1012" s="34">
        <f t="shared" si="40"/>
        <v>460</v>
      </c>
      <c r="O1012" s="37"/>
      <c r="P1012" s="35">
        <v>440</v>
      </c>
      <c r="Q1012" s="40">
        <f t="shared" si="41"/>
        <v>20</v>
      </c>
      <c r="R1012" s="41"/>
    </row>
    <row r="1013" spans="2:18" ht="15" customHeight="1" x14ac:dyDescent="0.3">
      <c r="B1013" s="34">
        <f t="shared" si="36"/>
        <v>3357.3</v>
      </c>
      <c r="C1013" s="35">
        <v>1953</v>
      </c>
      <c r="D1013" s="34">
        <f t="shared" si="37"/>
        <v>3357.3</v>
      </c>
      <c r="E1013" s="36">
        <v>45716</v>
      </c>
      <c r="F1013" s="37">
        <v>3358.2</v>
      </c>
      <c r="G1013" s="36">
        <v>45717</v>
      </c>
      <c r="H1013" s="38">
        <f t="shared" si="38"/>
        <v>0.8999999999996362</v>
      </c>
      <c r="I1013" s="29">
        <f t="shared" si="39"/>
        <v>0</v>
      </c>
      <c r="L1013" s="33"/>
      <c r="M1013" s="191">
        <v>45781</v>
      </c>
      <c r="N1013" s="34">
        <f t="shared" si="40"/>
        <v>440</v>
      </c>
      <c r="O1013" s="37"/>
      <c r="P1013" s="35">
        <v>430</v>
      </c>
      <c r="Q1013" s="40">
        <f t="shared" si="41"/>
        <v>10</v>
      </c>
      <c r="R1013" s="41"/>
    </row>
    <row r="1014" spans="2:18" ht="15" customHeight="1" x14ac:dyDescent="0.3">
      <c r="B1014" s="34">
        <f t="shared" si="36"/>
        <v>3358.2</v>
      </c>
      <c r="C1014" s="35">
        <v>1960</v>
      </c>
      <c r="D1014" s="34">
        <f t="shared" si="37"/>
        <v>3358.2</v>
      </c>
      <c r="E1014" s="36">
        <v>45717</v>
      </c>
      <c r="F1014" s="37">
        <v>3370.2</v>
      </c>
      <c r="G1014" s="36">
        <v>45718</v>
      </c>
      <c r="H1014" s="38">
        <f t="shared" si="38"/>
        <v>12</v>
      </c>
      <c r="I1014" s="29">
        <f t="shared" si="39"/>
        <v>7</v>
      </c>
      <c r="L1014" s="33"/>
      <c r="M1014" s="191">
        <v>45782</v>
      </c>
      <c r="N1014" s="34">
        <f t="shared" si="40"/>
        <v>430</v>
      </c>
      <c r="O1014" s="37"/>
      <c r="P1014" s="35">
        <v>430</v>
      </c>
      <c r="Q1014" s="40">
        <f t="shared" si="41"/>
        <v>0</v>
      </c>
      <c r="R1014" s="41"/>
    </row>
    <row r="1015" spans="2:18" ht="15" customHeight="1" x14ac:dyDescent="0.3">
      <c r="B1015" s="34">
        <f t="shared" si="36"/>
        <v>3370.2</v>
      </c>
      <c r="C1015" s="35">
        <v>1961</v>
      </c>
      <c r="D1015" s="34">
        <f t="shared" si="37"/>
        <v>3370.2</v>
      </c>
      <c r="E1015" s="36">
        <v>45718</v>
      </c>
      <c r="F1015" s="37">
        <v>3372.2</v>
      </c>
      <c r="G1015" s="36">
        <v>45719</v>
      </c>
      <c r="H1015" s="38">
        <f t="shared" si="38"/>
        <v>2</v>
      </c>
      <c r="I1015" s="29">
        <f t="shared" si="39"/>
        <v>1</v>
      </c>
      <c r="L1015" s="33"/>
      <c r="M1015" s="191">
        <v>45783</v>
      </c>
      <c r="N1015" s="34">
        <f t="shared" si="40"/>
        <v>430</v>
      </c>
      <c r="O1015" s="37"/>
      <c r="P1015" s="35">
        <v>430</v>
      </c>
      <c r="Q1015" s="40">
        <f t="shared" si="41"/>
        <v>0</v>
      </c>
      <c r="R1015" s="41"/>
    </row>
    <row r="1016" spans="2:18" ht="15" customHeight="1" x14ac:dyDescent="0.3">
      <c r="B1016" s="34">
        <f t="shared" si="36"/>
        <v>3372.2</v>
      </c>
      <c r="C1016" s="35">
        <v>1961</v>
      </c>
      <c r="D1016" s="34">
        <f t="shared" si="37"/>
        <v>3372.2</v>
      </c>
      <c r="E1016" s="36">
        <v>45719</v>
      </c>
      <c r="F1016" s="37">
        <v>3372.2</v>
      </c>
      <c r="G1016" s="36">
        <v>45720</v>
      </c>
      <c r="H1016" s="38">
        <f t="shared" si="38"/>
        <v>0</v>
      </c>
      <c r="I1016" s="29">
        <f t="shared" si="39"/>
        <v>0</v>
      </c>
      <c r="L1016" s="33"/>
      <c r="M1016" s="191">
        <v>45784</v>
      </c>
      <c r="N1016" s="34">
        <f t="shared" si="40"/>
        <v>430</v>
      </c>
      <c r="O1016" s="37"/>
      <c r="P1016" s="35">
        <v>430</v>
      </c>
      <c r="Q1016" s="40">
        <f t="shared" si="41"/>
        <v>0</v>
      </c>
      <c r="R1016" s="41"/>
    </row>
    <row r="1017" spans="2:18" ht="15" customHeight="1" x14ac:dyDescent="0.3">
      <c r="B1017" s="34">
        <f t="shared" si="36"/>
        <v>3372.2</v>
      </c>
      <c r="C1017" s="35">
        <v>1962</v>
      </c>
      <c r="D1017" s="34">
        <f t="shared" si="37"/>
        <v>3372.2</v>
      </c>
      <c r="E1017" s="36">
        <v>45720</v>
      </c>
      <c r="F1017" s="37">
        <v>3372.4</v>
      </c>
      <c r="G1017" s="36">
        <v>45721</v>
      </c>
      <c r="H1017" s="38">
        <f t="shared" si="38"/>
        <v>0.20000000000027285</v>
      </c>
      <c r="I1017" s="29">
        <f t="shared" si="39"/>
        <v>1</v>
      </c>
      <c r="L1017" s="33"/>
      <c r="M1017" s="191">
        <v>45785</v>
      </c>
      <c r="N1017" s="34">
        <f t="shared" si="40"/>
        <v>430</v>
      </c>
      <c r="O1017" s="37"/>
      <c r="P1017" s="35">
        <v>420</v>
      </c>
      <c r="Q1017" s="40">
        <f t="shared" si="41"/>
        <v>10</v>
      </c>
      <c r="R1017" s="41"/>
    </row>
    <row r="1018" spans="2:18" ht="15" customHeight="1" x14ac:dyDescent="0.3">
      <c r="B1018" s="34">
        <f t="shared" si="36"/>
        <v>3372.4</v>
      </c>
      <c r="C1018" s="35">
        <v>1962</v>
      </c>
      <c r="D1018" s="34">
        <f t="shared" si="37"/>
        <v>3372.4</v>
      </c>
      <c r="E1018" s="36">
        <v>45721</v>
      </c>
      <c r="F1018" s="37">
        <v>3372.4</v>
      </c>
      <c r="G1018" s="36">
        <v>45722</v>
      </c>
      <c r="H1018" s="38">
        <f t="shared" si="38"/>
        <v>0</v>
      </c>
      <c r="I1018" s="29">
        <f t="shared" si="39"/>
        <v>0</v>
      </c>
      <c r="L1018" s="33"/>
      <c r="M1018" s="191">
        <v>45786</v>
      </c>
      <c r="N1018" s="34">
        <f t="shared" si="40"/>
        <v>420</v>
      </c>
      <c r="O1018" s="37"/>
      <c r="P1018" s="35">
        <v>420</v>
      </c>
      <c r="Q1018" s="40">
        <f t="shared" si="41"/>
        <v>0</v>
      </c>
      <c r="R1018" s="41"/>
    </row>
    <row r="1019" spans="2:18" ht="15" customHeight="1" x14ac:dyDescent="0.3">
      <c r="B1019" s="34">
        <f t="shared" si="36"/>
        <v>3372.4</v>
      </c>
      <c r="C1019" s="35">
        <v>1962</v>
      </c>
      <c r="D1019" s="34">
        <f t="shared" si="37"/>
        <v>3372.4</v>
      </c>
      <c r="E1019" s="36">
        <v>45722</v>
      </c>
      <c r="F1019" s="37">
        <v>3372.4</v>
      </c>
      <c r="G1019" s="36">
        <v>45723</v>
      </c>
      <c r="H1019" s="38">
        <f t="shared" si="38"/>
        <v>0</v>
      </c>
      <c r="I1019" s="29">
        <f t="shared" si="39"/>
        <v>0</v>
      </c>
      <c r="L1019" s="33"/>
      <c r="M1019" s="191">
        <v>45787</v>
      </c>
      <c r="N1019" s="34">
        <f t="shared" si="40"/>
        <v>420</v>
      </c>
      <c r="O1019" s="37"/>
      <c r="P1019" s="35">
        <v>420</v>
      </c>
      <c r="Q1019" s="40">
        <f t="shared" si="41"/>
        <v>0</v>
      </c>
      <c r="R1019" s="41"/>
    </row>
    <row r="1020" spans="2:18" ht="15" customHeight="1" x14ac:dyDescent="0.3">
      <c r="B1020" s="34">
        <f t="shared" si="36"/>
        <v>3372.4</v>
      </c>
      <c r="C1020" s="35">
        <v>1963</v>
      </c>
      <c r="D1020" s="34">
        <f t="shared" si="37"/>
        <v>3372.4</v>
      </c>
      <c r="E1020" s="36">
        <v>45723</v>
      </c>
      <c r="F1020" s="37">
        <v>3373.2</v>
      </c>
      <c r="G1020" s="36">
        <v>45724</v>
      </c>
      <c r="H1020" s="38">
        <f t="shared" si="38"/>
        <v>0.79999999999972715</v>
      </c>
      <c r="I1020" s="29">
        <f t="shared" si="39"/>
        <v>1</v>
      </c>
      <c r="L1020" s="33"/>
      <c r="M1020" s="191">
        <v>45788</v>
      </c>
      <c r="N1020" s="34">
        <f t="shared" si="40"/>
        <v>420</v>
      </c>
      <c r="O1020" s="37"/>
      <c r="P1020" s="35">
        <v>370</v>
      </c>
      <c r="Q1020" s="40">
        <f t="shared" si="41"/>
        <v>50</v>
      </c>
      <c r="R1020" s="41"/>
    </row>
    <row r="1021" spans="2:18" ht="15" customHeight="1" x14ac:dyDescent="0.3">
      <c r="B1021" s="34">
        <f t="shared" si="36"/>
        <v>3373.2</v>
      </c>
      <c r="C1021" s="35">
        <v>1963</v>
      </c>
      <c r="D1021" s="34">
        <f t="shared" si="37"/>
        <v>3373.2</v>
      </c>
      <c r="E1021" s="36">
        <v>45724</v>
      </c>
      <c r="F1021" s="37">
        <v>3373.2</v>
      </c>
      <c r="G1021" s="36">
        <v>45725</v>
      </c>
      <c r="H1021" s="38">
        <f t="shared" si="38"/>
        <v>0</v>
      </c>
      <c r="I1021" s="29">
        <f t="shared" si="39"/>
        <v>0</v>
      </c>
      <c r="L1021" s="33"/>
      <c r="M1021" s="191">
        <v>45789</v>
      </c>
      <c r="N1021" s="34">
        <f t="shared" si="40"/>
        <v>370</v>
      </c>
      <c r="O1021" s="37"/>
      <c r="P1021" s="35">
        <v>370</v>
      </c>
      <c r="Q1021" s="40">
        <f t="shared" si="41"/>
        <v>0</v>
      </c>
      <c r="R1021" s="41"/>
    </row>
    <row r="1022" spans="2:18" ht="15" customHeight="1" x14ac:dyDescent="0.3">
      <c r="B1022" s="34">
        <f t="shared" si="36"/>
        <v>3373.2</v>
      </c>
      <c r="C1022" s="35">
        <v>1963</v>
      </c>
      <c r="D1022" s="34">
        <f t="shared" si="37"/>
        <v>3373.2</v>
      </c>
      <c r="E1022" s="36">
        <v>45725</v>
      </c>
      <c r="F1022" s="37">
        <v>3373.2</v>
      </c>
      <c r="G1022" s="36">
        <v>45726</v>
      </c>
      <c r="H1022" s="38">
        <f t="shared" si="38"/>
        <v>0</v>
      </c>
      <c r="I1022" s="29">
        <f t="shared" si="39"/>
        <v>0</v>
      </c>
      <c r="L1022" s="33"/>
      <c r="M1022" s="191">
        <v>45790</v>
      </c>
      <c r="N1022" s="34">
        <f t="shared" si="40"/>
        <v>370</v>
      </c>
      <c r="O1022" s="37"/>
      <c r="P1022" s="35">
        <v>370</v>
      </c>
      <c r="Q1022" s="40">
        <f t="shared" si="41"/>
        <v>0</v>
      </c>
      <c r="R1022" s="41"/>
    </row>
    <row r="1023" spans="2:18" ht="15" customHeight="1" x14ac:dyDescent="0.3">
      <c r="B1023" s="34">
        <f t="shared" si="36"/>
        <v>3373.2</v>
      </c>
      <c r="C1023" s="35">
        <v>1963</v>
      </c>
      <c r="D1023" s="34">
        <f t="shared" si="37"/>
        <v>3373.2</v>
      </c>
      <c r="E1023" s="36">
        <v>45726</v>
      </c>
      <c r="F1023" s="37">
        <v>3373.2</v>
      </c>
      <c r="G1023" s="36">
        <v>45727</v>
      </c>
      <c r="H1023" s="38">
        <f t="shared" si="38"/>
        <v>0</v>
      </c>
      <c r="I1023" s="29">
        <f t="shared" si="39"/>
        <v>0</v>
      </c>
      <c r="L1023" s="33"/>
      <c r="M1023" s="191">
        <v>45791</v>
      </c>
      <c r="N1023" s="34">
        <f t="shared" si="40"/>
        <v>370</v>
      </c>
      <c r="O1023" s="37"/>
      <c r="P1023" s="35">
        <v>370</v>
      </c>
      <c r="Q1023" s="40">
        <f t="shared" si="41"/>
        <v>0</v>
      </c>
      <c r="R1023" s="41"/>
    </row>
    <row r="1024" spans="2:18" ht="15" customHeight="1" x14ac:dyDescent="0.3">
      <c r="B1024" s="34">
        <f t="shared" si="36"/>
        <v>3373.2</v>
      </c>
      <c r="C1024" s="35">
        <v>1965</v>
      </c>
      <c r="D1024" s="34">
        <f t="shared" si="37"/>
        <v>3373.2</v>
      </c>
      <c r="E1024" s="36">
        <v>45727</v>
      </c>
      <c r="F1024" s="37">
        <v>3373.5</v>
      </c>
      <c r="G1024" s="36">
        <v>45728</v>
      </c>
      <c r="H1024" s="38">
        <f t="shared" si="38"/>
        <v>0.3000000000001819</v>
      </c>
      <c r="I1024" s="29">
        <f t="shared" si="39"/>
        <v>2</v>
      </c>
      <c r="L1024" s="33"/>
      <c r="M1024" s="191">
        <v>45792</v>
      </c>
      <c r="N1024" s="34">
        <f t="shared" si="40"/>
        <v>370</v>
      </c>
      <c r="O1024" s="37"/>
      <c r="P1024" s="35">
        <v>360</v>
      </c>
      <c r="Q1024" s="40">
        <f t="shared" si="41"/>
        <v>10</v>
      </c>
      <c r="R1024" s="41"/>
    </row>
    <row r="1025" spans="2:18" ht="15" customHeight="1" x14ac:dyDescent="0.3">
      <c r="B1025" s="34">
        <f t="shared" si="36"/>
        <v>3373.5</v>
      </c>
      <c r="C1025" s="35">
        <v>1966</v>
      </c>
      <c r="D1025" s="34">
        <f t="shared" si="37"/>
        <v>3373.5</v>
      </c>
      <c r="E1025" s="36">
        <v>45728</v>
      </c>
      <c r="F1025" s="37">
        <v>3373.7</v>
      </c>
      <c r="G1025" s="36">
        <v>45729</v>
      </c>
      <c r="H1025" s="38">
        <f t="shared" si="38"/>
        <v>0.1999999999998181</v>
      </c>
      <c r="I1025" s="29">
        <f t="shared" si="39"/>
        <v>1</v>
      </c>
      <c r="L1025" s="33"/>
      <c r="M1025" s="191">
        <v>45793</v>
      </c>
      <c r="N1025" s="34">
        <f t="shared" si="40"/>
        <v>360</v>
      </c>
      <c r="O1025" s="37"/>
      <c r="P1025" s="35">
        <v>350</v>
      </c>
      <c r="Q1025" s="40">
        <f t="shared" si="41"/>
        <v>10</v>
      </c>
      <c r="R1025" s="41"/>
    </row>
    <row r="1026" spans="2:18" ht="15" customHeight="1" x14ac:dyDescent="0.3">
      <c r="B1026" s="34">
        <f t="shared" si="36"/>
        <v>3373.7</v>
      </c>
      <c r="C1026" s="35">
        <v>1971</v>
      </c>
      <c r="D1026" s="34">
        <f t="shared" si="37"/>
        <v>3373.7</v>
      </c>
      <c r="E1026" s="36">
        <v>45729</v>
      </c>
      <c r="F1026" s="37">
        <v>3375.3</v>
      </c>
      <c r="G1026" s="36">
        <v>45730</v>
      </c>
      <c r="H1026" s="38">
        <f t="shared" si="38"/>
        <v>1.6000000000003638</v>
      </c>
      <c r="I1026" s="29">
        <f t="shared" si="39"/>
        <v>5</v>
      </c>
      <c r="L1026" s="33"/>
      <c r="M1026" s="191">
        <v>45794</v>
      </c>
      <c r="N1026" s="34">
        <f t="shared" si="40"/>
        <v>350</v>
      </c>
      <c r="O1026" s="37"/>
      <c r="P1026" s="35">
        <v>350</v>
      </c>
      <c r="Q1026" s="40">
        <f t="shared" si="41"/>
        <v>0</v>
      </c>
      <c r="R1026" s="41"/>
    </row>
    <row r="1027" spans="2:18" ht="15" customHeight="1" x14ac:dyDescent="0.3">
      <c r="B1027" s="34">
        <f t="shared" si="36"/>
        <v>3375.3</v>
      </c>
      <c r="C1027" s="35">
        <v>1976</v>
      </c>
      <c r="D1027" s="34">
        <f t="shared" si="37"/>
        <v>3375.3</v>
      </c>
      <c r="E1027" s="36">
        <v>45730</v>
      </c>
      <c r="F1027" s="37">
        <v>3375.6</v>
      </c>
      <c r="G1027" s="36">
        <v>45731</v>
      </c>
      <c r="H1027" s="38">
        <f t="shared" si="38"/>
        <v>0.29999999999972715</v>
      </c>
      <c r="I1027" s="29">
        <f t="shared" si="39"/>
        <v>5</v>
      </c>
      <c r="L1027" s="33"/>
      <c r="M1027" s="191">
        <v>45795</v>
      </c>
      <c r="N1027" s="34">
        <f t="shared" si="40"/>
        <v>350</v>
      </c>
      <c r="O1027" s="37"/>
      <c r="P1027" s="35">
        <v>350</v>
      </c>
      <c r="Q1027" s="40">
        <f t="shared" si="41"/>
        <v>0</v>
      </c>
      <c r="R1027" s="41"/>
    </row>
    <row r="1028" spans="2:18" ht="15" customHeight="1" x14ac:dyDescent="0.3">
      <c r="B1028" s="34">
        <f t="shared" si="36"/>
        <v>3375.6</v>
      </c>
      <c r="C1028" s="35">
        <v>1976</v>
      </c>
      <c r="D1028" s="34">
        <f t="shared" si="37"/>
        <v>3375.6</v>
      </c>
      <c r="E1028" s="36">
        <v>45731</v>
      </c>
      <c r="F1028" s="37">
        <v>3379.6</v>
      </c>
      <c r="G1028" s="36">
        <v>45732</v>
      </c>
      <c r="H1028" s="38">
        <f t="shared" si="38"/>
        <v>4</v>
      </c>
      <c r="I1028" s="29">
        <f t="shared" si="39"/>
        <v>0</v>
      </c>
      <c r="L1028" s="33"/>
      <c r="M1028" s="191">
        <v>45796</v>
      </c>
      <c r="N1028" s="34">
        <f t="shared" si="40"/>
        <v>350</v>
      </c>
      <c r="O1028" s="37"/>
      <c r="P1028" s="35">
        <v>350</v>
      </c>
      <c r="Q1028" s="40">
        <f t="shared" si="41"/>
        <v>0</v>
      </c>
      <c r="R1028" s="41"/>
    </row>
    <row r="1029" spans="2:18" ht="15" customHeight="1" x14ac:dyDescent="0.3">
      <c r="B1029" s="34">
        <f t="shared" si="36"/>
        <v>3379.6</v>
      </c>
      <c r="C1029" s="35">
        <v>1978</v>
      </c>
      <c r="D1029" s="34">
        <f t="shared" si="37"/>
        <v>3379.6</v>
      </c>
      <c r="E1029" s="36">
        <v>45732</v>
      </c>
      <c r="F1029" s="37">
        <v>3379.8</v>
      </c>
      <c r="G1029" s="36">
        <v>45733</v>
      </c>
      <c r="H1029" s="38">
        <f t="shared" si="38"/>
        <v>0.20000000000027285</v>
      </c>
      <c r="I1029" s="29">
        <f t="shared" si="39"/>
        <v>2</v>
      </c>
      <c r="L1029" s="33"/>
      <c r="M1029" s="191">
        <v>45797</v>
      </c>
      <c r="N1029" s="34">
        <f t="shared" si="40"/>
        <v>350</v>
      </c>
      <c r="O1029" s="37"/>
      <c r="P1029" s="35">
        <v>340</v>
      </c>
      <c r="Q1029" s="40">
        <f t="shared" si="41"/>
        <v>10</v>
      </c>
      <c r="R1029" s="41"/>
    </row>
    <row r="1030" spans="2:18" ht="15" customHeight="1" x14ac:dyDescent="0.3">
      <c r="B1030" s="34">
        <f t="shared" si="36"/>
        <v>3379.8</v>
      </c>
      <c r="C1030" s="35">
        <v>1978</v>
      </c>
      <c r="D1030" s="34">
        <f t="shared" si="37"/>
        <v>3379.8</v>
      </c>
      <c r="E1030" s="36">
        <v>45733</v>
      </c>
      <c r="F1030" s="37">
        <v>3379.8</v>
      </c>
      <c r="G1030" s="36">
        <v>45734</v>
      </c>
      <c r="H1030" s="38">
        <f t="shared" si="38"/>
        <v>0</v>
      </c>
      <c r="I1030" s="29">
        <f t="shared" si="39"/>
        <v>0</v>
      </c>
      <c r="L1030" s="33"/>
      <c r="M1030" s="191">
        <v>45798</v>
      </c>
      <c r="N1030" s="34">
        <f t="shared" si="40"/>
        <v>340</v>
      </c>
      <c r="O1030" s="37"/>
      <c r="P1030" s="35">
        <v>340</v>
      </c>
      <c r="Q1030" s="40">
        <f t="shared" si="41"/>
        <v>0</v>
      </c>
      <c r="R1030" s="41"/>
    </row>
    <row r="1031" spans="2:18" ht="15" customHeight="1" x14ac:dyDescent="0.3">
      <c r="B1031" s="34">
        <f t="shared" si="36"/>
        <v>3379.8</v>
      </c>
      <c r="C1031" s="35">
        <v>1979</v>
      </c>
      <c r="D1031" s="34">
        <f t="shared" si="37"/>
        <v>3379.8</v>
      </c>
      <c r="E1031" s="36">
        <v>45734</v>
      </c>
      <c r="F1031" s="37">
        <v>3392.2</v>
      </c>
      <c r="G1031" s="36">
        <v>45735</v>
      </c>
      <c r="H1031" s="38">
        <f t="shared" si="38"/>
        <v>12.399999999999636</v>
      </c>
      <c r="I1031" s="29">
        <f t="shared" si="39"/>
        <v>1</v>
      </c>
      <c r="L1031" s="33"/>
      <c r="M1031" s="191">
        <v>45799</v>
      </c>
      <c r="N1031" s="34">
        <f t="shared" si="40"/>
        <v>340</v>
      </c>
      <c r="O1031" s="37"/>
      <c r="P1031" s="35">
        <v>340</v>
      </c>
      <c r="Q1031" s="40">
        <f t="shared" si="41"/>
        <v>0</v>
      </c>
      <c r="R1031" s="41"/>
    </row>
    <row r="1032" spans="2:18" ht="15" customHeight="1" x14ac:dyDescent="0.3">
      <c r="B1032" s="34">
        <f t="shared" si="36"/>
        <v>3392.2</v>
      </c>
      <c r="C1032" s="35">
        <v>1987</v>
      </c>
      <c r="D1032" s="34">
        <f t="shared" si="37"/>
        <v>3392.2</v>
      </c>
      <c r="E1032" s="36">
        <v>45735</v>
      </c>
      <c r="F1032" s="37">
        <v>3403.1</v>
      </c>
      <c r="G1032" s="36">
        <v>45736</v>
      </c>
      <c r="H1032" s="38">
        <f t="shared" si="38"/>
        <v>10.900000000000091</v>
      </c>
      <c r="I1032" s="29">
        <f t="shared" si="39"/>
        <v>8</v>
      </c>
      <c r="L1032" s="33"/>
      <c r="M1032" s="191">
        <v>45800</v>
      </c>
      <c r="N1032" s="34">
        <f t="shared" si="40"/>
        <v>340</v>
      </c>
      <c r="O1032" s="37"/>
      <c r="P1032" s="35">
        <v>340</v>
      </c>
      <c r="Q1032" s="40">
        <f t="shared" si="41"/>
        <v>0</v>
      </c>
      <c r="R1032" s="41"/>
    </row>
    <row r="1033" spans="2:18" ht="15" customHeight="1" x14ac:dyDescent="0.3">
      <c r="B1033" s="34">
        <f t="shared" si="36"/>
        <v>3403.1</v>
      </c>
      <c r="C1033" s="35">
        <v>1991</v>
      </c>
      <c r="D1033" s="34">
        <f t="shared" si="37"/>
        <v>3403.1</v>
      </c>
      <c r="E1033" s="36">
        <v>45736</v>
      </c>
      <c r="F1033" s="37">
        <v>3403.9</v>
      </c>
      <c r="G1033" s="36">
        <v>45737</v>
      </c>
      <c r="H1033" s="38">
        <f t="shared" si="38"/>
        <v>0.8000000000001819</v>
      </c>
      <c r="I1033" s="29">
        <f t="shared" si="39"/>
        <v>4</v>
      </c>
      <c r="L1033" s="33"/>
      <c r="M1033" s="191">
        <v>45801</v>
      </c>
      <c r="N1033" s="34">
        <f t="shared" si="40"/>
        <v>340</v>
      </c>
      <c r="O1033" s="37"/>
      <c r="P1033" s="35">
        <v>340</v>
      </c>
      <c r="Q1033" s="40">
        <f t="shared" si="41"/>
        <v>0</v>
      </c>
      <c r="R1033" s="41"/>
    </row>
    <row r="1034" spans="2:18" ht="15" customHeight="1" x14ac:dyDescent="0.3">
      <c r="B1034" s="34">
        <f t="shared" si="36"/>
        <v>3403.9</v>
      </c>
      <c r="C1034" s="35">
        <v>1991</v>
      </c>
      <c r="D1034" s="34">
        <f t="shared" si="37"/>
        <v>3403.9</v>
      </c>
      <c r="E1034" s="36">
        <v>45737</v>
      </c>
      <c r="F1034" s="37">
        <v>3403.9</v>
      </c>
      <c r="G1034" s="36">
        <v>45738</v>
      </c>
      <c r="H1034" s="38">
        <f t="shared" si="38"/>
        <v>0</v>
      </c>
      <c r="I1034" s="29">
        <f t="shared" si="39"/>
        <v>0</v>
      </c>
      <c r="L1034" s="33"/>
      <c r="M1034" s="191">
        <v>45802</v>
      </c>
      <c r="N1034" s="34">
        <f t="shared" si="40"/>
        <v>340</v>
      </c>
      <c r="O1034" s="37"/>
      <c r="P1034" s="35">
        <v>340</v>
      </c>
      <c r="Q1034" s="40">
        <f t="shared" si="41"/>
        <v>0</v>
      </c>
      <c r="R1034" s="41"/>
    </row>
    <row r="1035" spans="2:18" ht="15" customHeight="1" x14ac:dyDescent="0.3">
      <c r="B1035" s="34">
        <f t="shared" si="36"/>
        <v>3403.9</v>
      </c>
      <c r="C1035" s="35">
        <v>1992</v>
      </c>
      <c r="D1035" s="34">
        <f t="shared" si="37"/>
        <v>3403.9</v>
      </c>
      <c r="E1035" s="36">
        <v>45738</v>
      </c>
      <c r="F1035" s="37">
        <v>3404.1</v>
      </c>
      <c r="G1035" s="36">
        <v>45739</v>
      </c>
      <c r="H1035" s="38">
        <f t="shared" si="38"/>
        <v>0.1999999999998181</v>
      </c>
      <c r="I1035" s="29">
        <f t="shared" si="39"/>
        <v>1</v>
      </c>
      <c r="L1035" s="33"/>
      <c r="M1035" s="191">
        <v>45803</v>
      </c>
      <c r="N1035" s="34">
        <f t="shared" si="40"/>
        <v>340</v>
      </c>
      <c r="O1035" s="37"/>
      <c r="P1035" s="35">
        <v>340</v>
      </c>
      <c r="Q1035" s="40">
        <f t="shared" si="41"/>
        <v>0</v>
      </c>
      <c r="R1035" s="41"/>
    </row>
    <row r="1036" spans="2:18" ht="15" customHeight="1" x14ac:dyDescent="0.3">
      <c r="B1036" s="34">
        <f t="shared" si="36"/>
        <v>3404.1</v>
      </c>
      <c r="C1036" s="35">
        <v>1995</v>
      </c>
      <c r="D1036" s="34">
        <f t="shared" si="37"/>
        <v>3404.1</v>
      </c>
      <c r="E1036" s="36">
        <v>45739</v>
      </c>
      <c r="F1036" s="37">
        <v>3406.7</v>
      </c>
      <c r="G1036" s="36">
        <v>45740</v>
      </c>
      <c r="H1036" s="38">
        <f t="shared" si="38"/>
        <v>2.5999999999999091</v>
      </c>
      <c r="I1036" s="29">
        <f t="shared" si="39"/>
        <v>3</v>
      </c>
      <c r="L1036" s="33"/>
      <c r="M1036" s="191">
        <v>45804</v>
      </c>
      <c r="N1036" s="34">
        <f t="shared" si="40"/>
        <v>340</v>
      </c>
      <c r="O1036" s="37"/>
      <c r="P1036" s="35">
        <v>340</v>
      </c>
      <c r="Q1036" s="40">
        <f t="shared" si="41"/>
        <v>0</v>
      </c>
      <c r="R1036" s="41"/>
    </row>
    <row r="1037" spans="2:18" ht="15" customHeight="1" x14ac:dyDescent="0.3">
      <c r="B1037" s="34">
        <f t="shared" si="36"/>
        <v>3406.7</v>
      </c>
      <c r="C1037" s="35">
        <v>1996</v>
      </c>
      <c r="D1037" s="34">
        <f t="shared" si="37"/>
        <v>3406.7</v>
      </c>
      <c r="E1037" s="36">
        <v>45740</v>
      </c>
      <c r="F1037" s="37">
        <v>3406.7</v>
      </c>
      <c r="G1037" s="36">
        <v>45741</v>
      </c>
      <c r="H1037" s="38">
        <f t="shared" si="38"/>
        <v>0</v>
      </c>
      <c r="I1037" s="29">
        <f t="shared" si="39"/>
        <v>1</v>
      </c>
      <c r="L1037" s="33"/>
      <c r="M1037" s="191">
        <v>45805</v>
      </c>
      <c r="N1037" s="34">
        <f t="shared" si="40"/>
        <v>340</v>
      </c>
      <c r="O1037" s="37"/>
      <c r="P1037" s="35">
        <v>340</v>
      </c>
      <c r="Q1037" s="40">
        <f t="shared" si="41"/>
        <v>0</v>
      </c>
      <c r="R1037" s="41"/>
    </row>
    <row r="1038" spans="2:18" ht="15" customHeight="1" x14ac:dyDescent="0.3">
      <c r="B1038" s="34">
        <f t="shared" si="36"/>
        <v>3406.7</v>
      </c>
      <c r="C1038" s="35">
        <v>1997</v>
      </c>
      <c r="D1038" s="34">
        <f t="shared" si="37"/>
        <v>3406.7</v>
      </c>
      <c r="E1038" s="36">
        <v>45741</v>
      </c>
      <c r="F1038" s="37">
        <v>3407.7</v>
      </c>
      <c r="G1038" s="36">
        <v>45742</v>
      </c>
      <c r="H1038" s="38">
        <f t="shared" si="38"/>
        <v>1</v>
      </c>
      <c r="I1038" s="29">
        <f t="shared" si="39"/>
        <v>1</v>
      </c>
      <c r="L1038" s="33"/>
      <c r="M1038" s="191">
        <v>45806</v>
      </c>
      <c r="N1038" s="34">
        <f t="shared" si="40"/>
        <v>340</v>
      </c>
      <c r="O1038" s="37"/>
      <c r="P1038" s="35">
        <v>340</v>
      </c>
      <c r="Q1038" s="40">
        <f t="shared" si="41"/>
        <v>0</v>
      </c>
      <c r="R1038" s="41"/>
    </row>
    <row r="1039" spans="2:18" ht="15" customHeight="1" x14ac:dyDescent="0.3">
      <c r="B1039" s="34">
        <f t="shared" si="36"/>
        <v>3407.7</v>
      </c>
      <c r="C1039" s="35">
        <v>1999</v>
      </c>
      <c r="D1039" s="34">
        <f t="shared" si="37"/>
        <v>3407.7</v>
      </c>
      <c r="E1039" s="36">
        <v>45742</v>
      </c>
      <c r="F1039" s="37">
        <v>3409.4</v>
      </c>
      <c r="G1039" s="36">
        <v>45743</v>
      </c>
      <c r="H1039" s="38">
        <f t="shared" si="38"/>
        <v>1.7000000000002728</v>
      </c>
      <c r="I1039" s="29">
        <f t="shared" si="39"/>
        <v>2</v>
      </c>
      <c r="L1039" s="33"/>
      <c r="M1039" s="191">
        <v>45807</v>
      </c>
      <c r="N1039" s="34">
        <f t="shared" si="40"/>
        <v>340</v>
      </c>
      <c r="O1039" s="37"/>
      <c r="P1039" s="35">
        <v>340</v>
      </c>
      <c r="Q1039" s="40">
        <f t="shared" si="41"/>
        <v>0</v>
      </c>
      <c r="R1039" s="41"/>
    </row>
    <row r="1040" spans="2:18" ht="15" customHeight="1" x14ac:dyDescent="0.3">
      <c r="B1040" s="34">
        <f t="shared" si="36"/>
        <v>3409.4</v>
      </c>
      <c r="C1040" s="35">
        <v>2002</v>
      </c>
      <c r="D1040" s="34">
        <f t="shared" si="37"/>
        <v>3409.4</v>
      </c>
      <c r="E1040" s="36">
        <v>45743</v>
      </c>
      <c r="F1040" s="37">
        <v>3412.6</v>
      </c>
      <c r="G1040" s="36">
        <v>45744</v>
      </c>
      <c r="H1040" s="38">
        <f t="shared" si="38"/>
        <v>3.1999999999998181</v>
      </c>
      <c r="I1040" s="29">
        <f t="shared" si="39"/>
        <v>3</v>
      </c>
      <c r="L1040" s="33"/>
      <c r="M1040" s="191">
        <v>45808</v>
      </c>
      <c r="N1040" s="34">
        <f t="shared" si="40"/>
        <v>340</v>
      </c>
      <c r="O1040" s="37"/>
      <c r="P1040" s="35">
        <v>300</v>
      </c>
      <c r="Q1040" s="40">
        <f t="shared" si="41"/>
        <v>40</v>
      </c>
      <c r="R1040" s="41"/>
    </row>
    <row r="1041" spans="2:18" ht="15" customHeight="1" x14ac:dyDescent="0.3">
      <c r="B1041" s="34">
        <f t="shared" si="36"/>
        <v>3412.6</v>
      </c>
      <c r="C1041" s="35">
        <v>2003</v>
      </c>
      <c r="D1041" s="34">
        <f t="shared" si="37"/>
        <v>3412.6</v>
      </c>
      <c r="E1041" s="36">
        <v>45744</v>
      </c>
      <c r="F1041" s="37">
        <v>3412.7</v>
      </c>
      <c r="G1041" s="36">
        <v>45745</v>
      </c>
      <c r="H1041" s="38">
        <f t="shared" si="38"/>
        <v>9.9999999999909051E-2</v>
      </c>
      <c r="I1041" s="29">
        <f t="shared" si="39"/>
        <v>1</v>
      </c>
      <c r="L1041" s="33"/>
      <c r="M1041" s="191">
        <v>45809</v>
      </c>
      <c r="N1041" s="34">
        <f t="shared" si="40"/>
        <v>300</v>
      </c>
      <c r="O1041" s="37"/>
      <c r="P1041" s="35">
        <v>250</v>
      </c>
      <c r="Q1041" s="40">
        <f t="shared" si="41"/>
        <v>50</v>
      </c>
      <c r="R1041" s="41"/>
    </row>
    <row r="1042" spans="2:18" ht="15" customHeight="1" x14ac:dyDescent="0.3">
      <c r="B1042" s="34">
        <f t="shared" si="36"/>
        <v>3412.7</v>
      </c>
      <c r="C1042" s="35">
        <v>2004</v>
      </c>
      <c r="D1042" s="34">
        <f t="shared" si="37"/>
        <v>3412.7</v>
      </c>
      <c r="E1042" s="36">
        <v>45745</v>
      </c>
      <c r="F1042" s="37">
        <v>3413.3</v>
      </c>
      <c r="G1042" s="36">
        <v>45746</v>
      </c>
      <c r="H1042" s="38">
        <f t="shared" si="38"/>
        <v>0.6000000000003638</v>
      </c>
      <c r="I1042" s="29">
        <f t="shared" si="39"/>
        <v>1</v>
      </c>
      <c r="L1042" s="33"/>
      <c r="M1042" s="191">
        <v>45810</v>
      </c>
      <c r="N1042" s="34">
        <f t="shared" si="40"/>
        <v>250</v>
      </c>
      <c r="O1042" s="37"/>
      <c r="P1042" s="35">
        <v>190</v>
      </c>
      <c r="Q1042" s="40">
        <f t="shared" si="41"/>
        <v>60</v>
      </c>
      <c r="R1042" s="41"/>
    </row>
    <row r="1043" spans="2:18" ht="15" customHeight="1" x14ac:dyDescent="0.3">
      <c r="B1043" s="34">
        <f t="shared" si="36"/>
        <v>3413.3</v>
      </c>
      <c r="C1043" s="35">
        <v>2006</v>
      </c>
      <c r="D1043" s="34">
        <f t="shared" si="37"/>
        <v>3413.3</v>
      </c>
      <c r="E1043" s="36">
        <v>45746</v>
      </c>
      <c r="F1043" s="37">
        <v>3423.4</v>
      </c>
      <c r="G1043" s="36">
        <v>45747</v>
      </c>
      <c r="H1043" s="38">
        <f t="shared" si="38"/>
        <v>10.099999999999909</v>
      </c>
      <c r="I1043" s="29">
        <f t="shared" si="39"/>
        <v>2</v>
      </c>
      <c r="L1043" s="33"/>
      <c r="M1043" s="191">
        <v>45811</v>
      </c>
      <c r="N1043" s="34">
        <f t="shared" si="40"/>
        <v>190</v>
      </c>
      <c r="O1043" s="37"/>
      <c r="P1043" s="35">
        <v>190</v>
      </c>
      <c r="Q1043" s="40">
        <f t="shared" si="41"/>
        <v>0</v>
      </c>
      <c r="R1043" s="41"/>
    </row>
    <row r="1044" spans="2:18" ht="15" customHeight="1" x14ac:dyDescent="0.3">
      <c r="B1044" s="34">
        <f t="shared" si="36"/>
        <v>3423.4</v>
      </c>
      <c r="C1044" s="35">
        <v>2007</v>
      </c>
      <c r="D1044" s="34">
        <f t="shared" si="37"/>
        <v>3423.4</v>
      </c>
      <c r="E1044" s="36">
        <v>45747</v>
      </c>
      <c r="F1044" s="37">
        <v>3434.4</v>
      </c>
      <c r="G1044" s="36">
        <v>45748</v>
      </c>
      <c r="H1044" s="38">
        <f t="shared" si="38"/>
        <v>11</v>
      </c>
      <c r="I1044" s="29">
        <f t="shared" si="39"/>
        <v>1</v>
      </c>
      <c r="J1044" s="48">
        <f>SUM(H955:H1044)</f>
        <v>212.80000000000018</v>
      </c>
      <c r="L1044" s="33"/>
      <c r="M1044" s="191">
        <v>45812</v>
      </c>
      <c r="N1044" s="34">
        <f t="shared" si="40"/>
        <v>190</v>
      </c>
      <c r="O1044" s="37">
        <v>300</v>
      </c>
      <c r="P1044" s="35">
        <v>430</v>
      </c>
      <c r="Q1044" s="40">
        <v>0</v>
      </c>
      <c r="R1044" s="41"/>
    </row>
    <row r="1045" spans="2:18" ht="15" customHeight="1" x14ac:dyDescent="0.3">
      <c r="B1045" s="34">
        <f t="shared" si="36"/>
        <v>3434.4</v>
      </c>
      <c r="C1045" s="35">
        <v>2010</v>
      </c>
      <c r="D1045" s="34">
        <f t="shared" si="37"/>
        <v>3434.4</v>
      </c>
      <c r="E1045" s="36">
        <v>45748</v>
      </c>
      <c r="F1045" s="37">
        <v>3444.3</v>
      </c>
      <c r="G1045" s="36">
        <v>45749</v>
      </c>
      <c r="H1045" s="38">
        <f t="shared" si="38"/>
        <v>9.9000000000000909</v>
      </c>
      <c r="I1045" s="29">
        <f t="shared" si="39"/>
        <v>3</v>
      </c>
      <c r="L1045" s="33"/>
      <c r="M1045" s="191">
        <v>45813</v>
      </c>
      <c r="N1045" s="34">
        <f t="shared" si="40"/>
        <v>430</v>
      </c>
      <c r="O1045" s="37"/>
      <c r="P1045" s="35">
        <v>430</v>
      </c>
      <c r="Q1045" s="40">
        <f t="shared" si="41"/>
        <v>0</v>
      </c>
      <c r="R1045" s="41"/>
    </row>
    <row r="1046" spans="2:18" ht="15" customHeight="1" x14ac:dyDescent="0.3">
      <c r="B1046" s="34">
        <f t="shared" si="36"/>
        <v>3444.3</v>
      </c>
      <c r="C1046" s="35">
        <v>2012</v>
      </c>
      <c r="D1046" s="34">
        <f t="shared" si="37"/>
        <v>3444.3</v>
      </c>
      <c r="E1046" s="36">
        <v>45749</v>
      </c>
      <c r="F1046" s="37">
        <v>3456</v>
      </c>
      <c r="G1046" s="36">
        <v>45750</v>
      </c>
      <c r="H1046" s="38">
        <f t="shared" si="38"/>
        <v>11.699999999999818</v>
      </c>
      <c r="I1046" s="29">
        <f t="shared" si="39"/>
        <v>2</v>
      </c>
      <c r="L1046" s="33"/>
      <c r="M1046" s="191">
        <v>45814</v>
      </c>
      <c r="N1046" s="34">
        <f t="shared" si="40"/>
        <v>430</v>
      </c>
      <c r="O1046" s="37"/>
      <c r="P1046" s="35">
        <v>430</v>
      </c>
      <c r="Q1046" s="40">
        <f t="shared" si="41"/>
        <v>0</v>
      </c>
      <c r="R1046" s="41"/>
    </row>
    <row r="1047" spans="2:18" ht="15" customHeight="1" x14ac:dyDescent="0.3">
      <c r="B1047" s="34">
        <f t="shared" si="36"/>
        <v>3456</v>
      </c>
      <c r="C1047" s="35">
        <v>2013</v>
      </c>
      <c r="D1047" s="34">
        <f t="shared" si="37"/>
        <v>3456</v>
      </c>
      <c r="E1047" s="36">
        <v>45750</v>
      </c>
      <c r="F1047" s="37">
        <v>3465.4</v>
      </c>
      <c r="G1047" s="36">
        <v>45751</v>
      </c>
      <c r="H1047" s="38">
        <f t="shared" si="38"/>
        <v>9.4000000000000909</v>
      </c>
      <c r="I1047" s="29">
        <f t="shared" si="39"/>
        <v>1</v>
      </c>
      <c r="L1047" s="33"/>
      <c r="M1047" s="191">
        <v>45815</v>
      </c>
      <c r="N1047" s="34">
        <f t="shared" si="40"/>
        <v>430</v>
      </c>
      <c r="O1047" s="37"/>
      <c r="P1047" s="35">
        <v>400</v>
      </c>
      <c r="Q1047" s="40">
        <f t="shared" si="41"/>
        <v>30</v>
      </c>
      <c r="R1047" s="41"/>
    </row>
    <row r="1048" spans="2:18" ht="15" customHeight="1" x14ac:dyDescent="0.3">
      <c r="B1048" s="34">
        <f t="shared" si="36"/>
        <v>3465.4</v>
      </c>
      <c r="C1048" s="35">
        <v>2013</v>
      </c>
      <c r="D1048" s="34">
        <f t="shared" si="37"/>
        <v>3465.4</v>
      </c>
      <c r="E1048" s="36">
        <v>45751</v>
      </c>
      <c r="F1048" s="37">
        <v>3465.4</v>
      </c>
      <c r="G1048" s="36">
        <v>45752</v>
      </c>
      <c r="H1048" s="38">
        <f t="shared" si="38"/>
        <v>0</v>
      </c>
      <c r="I1048" s="29">
        <f t="shared" si="39"/>
        <v>0</v>
      </c>
      <c r="L1048" s="33"/>
      <c r="M1048" s="191">
        <v>45816</v>
      </c>
      <c r="N1048" s="34">
        <f t="shared" si="40"/>
        <v>400</v>
      </c>
      <c r="O1048" s="37"/>
      <c r="P1048" s="35">
        <v>400</v>
      </c>
      <c r="Q1048" s="40">
        <f t="shared" si="41"/>
        <v>0</v>
      </c>
      <c r="R1048" s="41"/>
    </row>
    <row r="1049" spans="2:18" ht="15" customHeight="1" x14ac:dyDescent="0.3">
      <c r="B1049" s="34">
        <f t="shared" si="36"/>
        <v>3465.4</v>
      </c>
      <c r="C1049" s="35">
        <v>2014</v>
      </c>
      <c r="D1049" s="34">
        <f t="shared" si="37"/>
        <v>3465.4</v>
      </c>
      <c r="E1049" s="36">
        <v>45752</v>
      </c>
      <c r="F1049" s="37">
        <v>3465.9</v>
      </c>
      <c r="G1049" s="36">
        <v>45753</v>
      </c>
      <c r="H1049" s="38">
        <f t="shared" si="38"/>
        <v>0.5</v>
      </c>
      <c r="I1049" s="29">
        <f t="shared" si="39"/>
        <v>1</v>
      </c>
      <c r="L1049" s="33"/>
      <c r="M1049" s="191">
        <v>45817</v>
      </c>
      <c r="N1049" s="34">
        <f t="shared" si="40"/>
        <v>400</v>
      </c>
      <c r="O1049" s="37"/>
      <c r="P1049" s="35">
        <v>400</v>
      </c>
      <c r="Q1049" s="40">
        <f t="shared" si="41"/>
        <v>0</v>
      </c>
      <c r="R1049" s="41"/>
    </row>
    <row r="1050" spans="2:18" ht="15" customHeight="1" x14ac:dyDescent="0.3">
      <c r="B1050" s="34">
        <f t="shared" si="36"/>
        <v>3465.9</v>
      </c>
      <c r="C1050" s="35">
        <v>2015</v>
      </c>
      <c r="D1050" s="34">
        <f t="shared" si="37"/>
        <v>3465.9</v>
      </c>
      <c r="E1050" s="36">
        <v>45753</v>
      </c>
      <c r="F1050" s="37">
        <v>3467.7</v>
      </c>
      <c r="G1050" s="36">
        <v>45754</v>
      </c>
      <c r="H1050" s="38">
        <f t="shared" si="38"/>
        <v>1.7999999999997272</v>
      </c>
      <c r="I1050" s="29">
        <f t="shared" si="39"/>
        <v>1</v>
      </c>
      <c r="L1050" s="33"/>
      <c r="M1050" s="191">
        <v>45818</v>
      </c>
      <c r="N1050" s="34">
        <f t="shared" si="40"/>
        <v>400</v>
      </c>
      <c r="O1050" s="37"/>
      <c r="P1050" s="35">
        <v>400</v>
      </c>
      <c r="Q1050" s="40">
        <f t="shared" si="41"/>
        <v>0</v>
      </c>
      <c r="R1050" s="41"/>
    </row>
    <row r="1051" spans="2:18" ht="15" customHeight="1" x14ac:dyDescent="0.3">
      <c r="B1051" s="34">
        <f t="shared" si="36"/>
        <v>3467.7</v>
      </c>
      <c r="C1051" s="35">
        <v>2016</v>
      </c>
      <c r="D1051" s="34">
        <f t="shared" si="37"/>
        <v>3467.7</v>
      </c>
      <c r="E1051" s="36">
        <v>45754</v>
      </c>
      <c r="F1051" s="37">
        <v>3467.9</v>
      </c>
      <c r="G1051" s="36">
        <v>45755</v>
      </c>
      <c r="H1051" s="38">
        <f t="shared" si="38"/>
        <v>0.20000000000027285</v>
      </c>
      <c r="I1051" s="29">
        <f t="shared" si="39"/>
        <v>1</v>
      </c>
      <c r="L1051" s="33"/>
      <c r="M1051" s="191">
        <v>45819</v>
      </c>
      <c r="N1051" s="34">
        <f t="shared" si="40"/>
        <v>400</v>
      </c>
      <c r="O1051" s="37"/>
      <c r="P1051" s="35">
        <v>400</v>
      </c>
      <c r="Q1051" s="40">
        <f t="shared" si="41"/>
        <v>0</v>
      </c>
      <c r="R1051" s="41"/>
    </row>
    <row r="1052" spans="2:18" ht="15" customHeight="1" x14ac:dyDescent="0.3">
      <c r="B1052" s="34">
        <f t="shared" si="36"/>
        <v>3467.9</v>
      </c>
      <c r="C1052" s="35">
        <v>2018</v>
      </c>
      <c r="D1052" s="34">
        <f t="shared" si="37"/>
        <v>3467.9</v>
      </c>
      <c r="E1052" s="36">
        <v>45755</v>
      </c>
      <c r="F1052" s="37">
        <v>3469.6</v>
      </c>
      <c r="G1052" s="36">
        <v>45756</v>
      </c>
      <c r="H1052" s="38">
        <f t="shared" si="38"/>
        <v>1.6999999999998181</v>
      </c>
      <c r="I1052" s="29">
        <f t="shared" si="39"/>
        <v>2</v>
      </c>
      <c r="L1052" s="33"/>
      <c r="M1052" s="191">
        <v>45820</v>
      </c>
      <c r="N1052" s="34">
        <f t="shared" si="40"/>
        <v>400</v>
      </c>
      <c r="O1052" s="37"/>
      <c r="P1052" s="35">
        <v>400</v>
      </c>
      <c r="Q1052" s="40">
        <f t="shared" si="41"/>
        <v>0</v>
      </c>
      <c r="R1052" s="41"/>
    </row>
    <row r="1053" spans="2:18" ht="15" customHeight="1" x14ac:dyDescent="0.3">
      <c r="B1053" s="34">
        <f t="shared" si="36"/>
        <v>3469.6</v>
      </c>
      <c r="C1053" s="35">
        <v>2020</v>
      </c>
      <c r="D1053" s="34">
        <f t="shared" si="37"/>
        <v>3469.6</v>
      </c>
      <c r="E1053" s="36">
        <v>45756</v>
      </c>
      <c r="F1053" s="37">
        <v>3471.4</v>
      </c>
      <c r="G1053" s="36">
        <v>45757</v>
      </c>
      <c r="H1053" s="38">
        <f t="shared" si="38"/>
        <v>1.8000000000001819</v>
      </c>
      <c r="I1053" s="29">
        <f t="shared" si="39"/>
        <v>2</v>
      </c>
      <c r="L1053" s="33"/>
      <c r="M1053" s="191">
        <v>45821</v>
      </c>
      <c r="N1053" s="34">
        <f t="shared" si="40"/>
        <v>400</v>
      </c>
      <c r="O1053" s="37"/>
      <c r="P1053" s="35">
        <v>400</v>
      </c>
      <c r="Q1053" s="40">
        <f t="shared" si="41"/>
        <v>0</v>
      </c>
      <c r="R1053" s="41"/>
    </row>
    <row r="1054" spans="2:18" ht="15" customHeight="1" x14ac:dyDescent="0.3">
      <c r="B1054" s="34">
        <f t="shared" si="36"/>
        <v>3471.4</v>
      </c>
      <c r="C1054" s="35">
        <v>2021</v>
      </c>
      <c r="D1054" s="34">
        <f t="shared" si="37"/>
        <v>3471.4</v>
      </c>
      <c r="E1054" s="36">
        <v>45757</v>
      </c>
      <c r="F1054" s="37">
        <v>3473.6</v>
      </c>
      <c r="G1054" s="36">
        <v>45758</v>
      </c>
      <c r="H1054" s="38">
        <f t="shared" si="38"/>
        <v>2.1999999999998181</v>
      </c>
      <c r="I1054" s="29">
        <f t="shared" si="39"/>
        <v>1</v>
      </c>
      <c r="L1054" s="33"/>
      <c r="M1054" s="191">
        <v>45822</v>
      </c>
      <c r="N1054" s="34">
        <f t="shared" si="40"/>
        <v>400</v>
      </c>
      <c r="O1054" s="37"/>
      <c r="P1054" s="35">
        <v>350</v>
      </c>
      <c r="Q1054" s="40">
        <f t="shared" si="41"/>
        <v>50</v>
      </c>
      <c r="R1054" s="41"/>
    </row>
    <row r="1055" spans="2:18" ht="15" customHeight="1" x14ac:dyDescent="0.3">
      <c r="B1055" s="34">
        <f t="shared" si="36"/>
        <v>3473.6</v>
      </c>
      <c r="C1055" s="35">
        <v>2023</v>
      </c>
      <c r="D1055" s="34">
        <f t="shared" si="37"/>
        <v>3473.6</v>
      </c>
      <c r="E1055" s="36">
        <v>45758</v>
      </c>
      <c r="F1055" s="37">
        <v>3480.3</v>
      </c>
      <c r="G1055" s="36">
        <v>45759</v>
      </c>
      <c r="H1055" s="38">
        <f t="shared" si="38"/>
        <v>6.7000000000002728</v>
      </c>
      <c r="I1055" s="29">
        <f t="shared" si="39"/>
        <v>2</v>
      </c>
      <c r="L1055" s="33"/>
      <c r="M1055" s="191">
        <v>45823</v>
      </c>
      <c r="N1055" s="34">
        <f t="shared" si="40"/>
        <v>350</v>
      </c>
      <c r="O1055" s="37"/>
      <c r="P1055" s="35">
        <v>350</v>
      </c>
      <c r="Q1055" s="40">
        <f t="shared" si="41"/>
        <v>0</v>
      </c>
      <c r="R1055" s="41"/>
    </row>
    <row r="1056" spans="2:18" ht="15" customHeight="1" x14ac:dyDescent="0.3">
      <c r="B1056" s="34">
        <f t="shared" si="36"/>
        <v>3480.3</v>
      </c>
      <c r="C1056" s="35">
        <v>2025</v>
      </c>
      <c r="D1056" s="34">
        <f t="shared" si="37"/>
        <v>3480.3</v>
      </c>
      <c r="E1056" s="36">
        <v>45759</v>
      </c>
      <c r="F1056" s="37">
        <v>3480.4</v>
      </c>
      <c r="G1056" s="36">
        <v>45760</v>
      </c>
      <c r="H1056" s="38">
        <f t="shared" si="38"/>
        <v>9.9999999999909051E-2</v>
      </c>
      <c r="I1056" s="29">
        <f t="shared" si="39"/>
        <v>2</v>
      </c>
      <c r="L1056" s="33"/>
      <c r="M1056" s="191">
        <v>45824</v>
      </c>
      <c r="N1056" s="34">
        <f t="shared" si="40"/>
        <v>350</v>
      </c>
      <c r="O1056" s="37"/>
      <c r="P1056" s="35">
        <v>350</v>
      </c>
      <c r="Q1056" s="40">
        <f t="shared" si="41"/>
        <v>0</v>
      </c>
      <c r="R1056" s="41"/>
    </row>
    <row r="1057" spans="2:19" ht="15" customHeight="1" x14ac:dyDescent="0.3">
      <c r="B1057" s="34">
        <f t="shared" si="36"/>
        <v>3480.4</v>
      </c>
      <c r="C1057" s="35">
        <v>2025</v>
      </c>
      <c r="D1057" s="34">
        <f t="shared" si="37"/>
        <v>3480.4</v>
      </c>
      <c r="E1057" s="36">
        <v>45760</v>
      </c>
      <c r="F1057" s="37">
        <v>3480.4</v>
      </c>
      <c r="G1057" s="36">
        <v>45761</v>
      </c>
      <c r="H1057" s="38">
        <f t="shared" si="38"/>
        <v>0</v>
      </c>
      <c r="I1057" s="29">
        <f t="shared" si="39"/>
        <v>0</v>
      </c>
      <c r="L1057" s="33"/>
      <c r="M1057" s="191">
        <v>45825</v>
      </c>
      <c r="N1057" s="34">
        <f t="shared" si="40"/>
        <v>350</v>
      </c>
      <c r="O1057" s="37"/>
      <c r="P1057" s="35">
        <v>350</v>
      </c>
      <c r="Q1057" s="40">
        <f t="shared" si="41"/>
        <v>0</v>
      </c>
      <c r="R1057" s="41"/>
    </row>
    <row r="1058" spans="2:19" ht="15" customHeight="1" x14ac:dyDescent="0.3">
      <c r="B1058" s="34">
        <f t="shared" si="36"/>
        <v>3480.4</v>
      </c>
      <c r="C1058" s="35">
        <v>2026</v>
      </c>
      <c r="D1058" s="34">
        <f t="shared" si="37"/>
        <v>3480.4</v>
      </c>
      <c r="E1058" s="36">
        <v>45761</v>
      </c>
      <c r="F1058" s="37">
        <v>3480.5</v>
      </c>
      <c r="G1058" s="36">
        <v>45762</v>
      </c>
      <c r="H1058" s="38">
        <f t="shared" si="38"/>
        <v>9.9999999999909051E-2</v>
      </c>
      <c r="I1058" s="29">
        <f t="shared" si="39"/>
        <v>1</v>
      </c>
      <c r="L1058" s="33"/>
      <c r="M1058" s="191">
        <v>45826</v>
      </c>
      <c r="N1058" s="34">
        <f t="shared" si="40"/>
        <v>350</v>
      </c>
      <c r="O1058" s="37"/>
      <c r="P1058" s="35">
        <v>350</v>
      </c>
      <c r="Q1058" s="40">
        <f t="shared" si="41"/>
        <v>0</v>
      </c>
      <c r="R1058" s="41"/>
    </row>
    <row r="1059" spans="2:19" ht="15" customHeight="1" x14ac:dyDescent="0.3">
      <c r="B1059" s="34">
        <f t="shared" si="36"/>
        <v>3480.5</v>
      </c>
      <c r="C1059" s="35">
        <v>2026</v>
      </c>
      <c r="D1059" s="34">
        <f t="shared" si="37"/>
        <v>3480.5</v>
      </c>
      <c r="E1059" s="36">
        <v>45762</v>
      </c>
      <c r="F1059" s="37">
        <v>3480.5</v>
      </c>
      <c r="G1059" s="36">
        <v>45763</v>
      </c>
      <c r="H1059" s="38">
        <f t="shared" si="38"/>
        <v>0</v>
      </c>
      <c r="I1059" s="29">
        <f t="shared" si="39"/>
        <v>0</v>
      </c>
      <c r="L1059" s="33"/>
      <c r="M1059" s="191">
        <v>45827</v>
      </c>
      <c r="N1059" s="34">
        <f t="shared" si="40"/>
        <v>350</v>
      </c>
      <c r="O1059" s="37"/>
      <c r="P1059" s="35">
        <v>350</v>
      </c>
      <c r="Q1059" s="40">
        <f t="shared" si="41"/>
        <v>0</v>
      </c>
      <c r="R1059" s="41"/>
    </row>
    <row r="1060" spans="2:19" ht="15" customHeight="1" x14ac:dyDescent="0.3">
      <c r="B1060" s="34">
        <f t="shared" si="36"/>
        <v>3480.5</v>
      </c>
      <c r="C1060" s="35">
        <v>2027</v>
      </c>
      <c r="D1060" s="34">
        <f t="shared" si="37"/>
        <v>3480.5</v>
      </c>
      <c r="E1060" s="36">
        <v>45763</v>
      </c>
      <c r="F1060" s="37">
        <v>3481.2</v>
      </c>
      <c r="G1060" s="36">
        <v>45764</v>
      </c>
      <c r="H1060" s="38">
        <f t="shared" si="38"/>
        <v>0.6999999999998181</v>
      </c>
      <c r="I1060" s="29">
        <f t="shared" si="39"/>
        <v>1</v>
      </c>
      <c r="L1060" s="33"/>
      <c r="M1060" s="191">
        <v>45828</v>
      </c>
      <c r="N1060" s="34">
        <f t="shared" si="40"/>
        <v>350</v>
      </c>
      <c r="O1060" s="37"/>
      <c r="P1060" s="35">
        <v>350</v>
      </c>
      <c r="Q1060" s="40">
        <f t="shared" si="41"/>
        <v>0</v>
      </c>
      <c r="R1060" s="41"/>
    </row>
    <row r="1061" spans="2:19" ht="15" customHeight="1" x14ac:dyDescent="0.3">
      <c r="B1061" s="34">
        <f t="shared" si="36"/>
        <v>3481.2</v>
      </c>
      <c r="C1061" s="35">
        <v>2027</v>
      </c>
      <c r="D1061" s="34">
        <f t="shared" si="37"/>
        <v>3481.2</v>
      </c>
      <c r="E1061" s="36">
        <v>45764</v>
      </c>
      <c r="F1061" s="37">
        <v>3481.2</v>
      </c>
      <c r="G1061" s="36">
        <v>45765</v>
      </c>
      <c r="H1061" s="38">
        <f t="shared" si="38"/>
        <v>0</v>
      </c>
      <c r="I1061" s="29">
        <f t="shared" si="39"/>
        <v>0</v>
      </c>
      <c r="L1061" s="33"/>
      <c r="M1061" s="191">
        <v>45829</v>
      </c>
      <c r="N1061" s="34">
        <f t="shared" si="40"/>
        <v>350</v>
      </c>
      <c r="O1061" s="37"/>
      <c r="P1061" s="35">
        <v>350</v>
      </c>
      <c r="Q1061" s="40">
        <f t="shared" si="41"/>
        <v>0</v>
      </c>
      <c r="R1061" s="41"/>
    </row>
    <row r="1062" spans="2:19" ht="15" customHeight="1" x14ac:dyDescent="0.3">
      <c r="B1062" s="34">
        <f t="shared" si="36"/>
        <v>3481.2</v>
      </c>
      <c r="C1062" s="35">
        <v>2030</v>
      </c>
      <c r="D1062" s="34">
        <f t="shared" si="37"/>
        <v>3481.2</v>
      </c>
      <c r="E1062" s="36">
        <v>45765</v>
      </c>
      <c r="F1062" s="37">
        <v>3490.4</v>
      </c>
      <c r="G1062" s="36">
        <v>45766</v>
      </c>
      <c r="H1062" s="38">
        <f t="shared" si="38"/>
        <v>9.2000000000002728</v>
      </c>
      <c r="I1062" s="29">
        <f t="shared" si="39"/>
        <v>3</v>
      </c>
      <c r="L1062" s="33"/>
      <c r="M1062" s="191">
        <v>45830</v>
      </c>
      <c r="N1062" s="34">
        <f t="shared" si="40"/>
        <v>350</v>
      </c>
      <c r="O1062" s="37"/>
      <c r="P1062" s="35">
        <v>350</v>
      </c>
      <c r="Q1062" s="40">
        <f t="shared" si="41"/>
        <v>0</v>
      </c>
      <c r="R1062" s="41"/>
    </row>
    <row r="1063" spans="2:19" ht="15" customHeight="1" x14ac:dyDescent="0.3">
      <c r="B1063" s="34">
        <f t="shared" si="36"/>
        <v>3490.4</v>
      </c>
      <c r="C1063" s="35">
        <v>2030</v>
      </c>
      <c r="D1063" s="34">
        <f t="shared" si="37"/>
        <v>3490.4</v>
      </c>
      <c r="E1063" s="36">
        <v>45766</v>
      </c>
      <c r="F1063" s="37">
        <v>3490.4</v>
      </c>
      <c r="G1063" s="36">
        <v>45767</v>
      </c>
      <c r="H1063" s="38">
        <f t="shared" si="38"/>
        <v>0</v>
      </c>
      <c r="I1063" s="29">
        <f t="shared" si="39"/>
        <v>0</v>
      </c>
      <c r="L1063" s="33"/>
      <c r="M1063" s="191">
        <v>45831</v>
      </c>
      <c r="N1063" s="34">
        <f t="shared" si="40"/>
        <v>350</v>
      </c>
      <c r="O1063" s="37"/>
      <c r="P1063" s="35">
        <v>350</v>
      </c>
      <c r="Q1063" s="40">
        <f t="shared" si="41"/>
        <v>0</v>
      </c>
      <c r="R1063" s="41"/>
    </row>
    <row r="1064" spans="2:19" ht="15" customHeight="1" x14ac:dyDescent="0.3">
      <c r="B1064" s="34">
        <f t="shared" ref="B1064:B1127" si="42">F1063</f>
        <v>3490.4</v>
      </c>
      <c r="C1064" s="35">
        <v>2030</v>
      </c>
      <c r="D1064" s="34">
        <f t="shared" ref="D1064:D1127" si="43">F1063</f>
        <v>3490.4</v>
      </c>
      <c r="E1064" s="36">
        <v>45767</v>
      </c>
      <c r="F1064" s="37">
        <v>3490.4</v>
      </c>
      <c r="G1064" s="36">
        <v>45768</v>
      </c>
      <c r="H1064" s="38">
        <f t="shared" ref="H1064:H1127" si="44">F1064-D1064</f>
        <v>0</v>
      </c>
      <c r="I1064" s="29">
        <f t="shared" ref="I1064:I1127" si="45">C1064-C1063</f>
        <v>0</v>
      </c>
      <c r="L1064" s="33"/>
      <c r="M1064" s="191">
        <v>45832</v>
      </c>
      <c r="N1064" s="34">
        <f t="shared" ref="N1064:N1127" si="46">(P1063)</f>
        <v>350</v>
      </c>
      <c r="O1064" s="37"/>
      <c r="P1064" s="35">
        <v>350</v>
      </c>
      <c r="Q1064" s="40">
        <f t="shared" ref="Q1064:Q1127" si="47">(N1064+O1064)-P1064</f>
        <v>0</v>
      </c>
      <c r="R1064" s="41"/>
    </row>
    <row r="1065" spans="2:19" ht="15" customHeight="1" x14ac:dyDescent="0.3">
      <c r="B1065" s="34">
        <f t="shared" si="42"/>
        <v>3490.4</v>
      </c>
      <c r="C1065" s="35">
        <v>2032</v>
      </c>
      <c r="D1065" s="34">
        <f t="shared" si="43"/>
        <v>3490.4</v>
      </c>
      <c r="E1065" s="36">
        <v>45768</v>
      </c>
      <c r="F1065" s="37">
        <v>3496.9</v>
      </c>
      <c r="G1065" s="36">
        <v>45769</v>
      </c>
      <c r="H1065" s="38">
        <f t="shared" si="44"/>
        <v>6.5</v>
      </c>
      <c r="I1065" s="29">
        <f t="shared" si="45"/>
        <v>2</v>
      </c>
      <c r="L1065" s="33"/>
      <c r="M1065" s="191">
        <v>45833</v>
      </c>
      <c r="N1065" s="34">
        <f t="shared" si="46"/>
        <v>350</v>
      </c>
      <c r="O1065" s="37"/>
      <c r="P1065" s="35">
        <v>350</v>
      </c>
      <c r="Q1065" s="40">
        <f t="shared" si="47"/>
        <v>0</v>
      </c>
      <c r="R1065" s="41"/>
    </row>
    <row r="1066" spans="2:19" ht="15" customHeight="1" x14ac:dyDescent="0.3">
      <c r="B1066" s="34">
        <f t="shared" si="42"/>
        <v>3496.9</v>
      </c>
      <c r="C1066" s="35">
        <v>2032</v>
      </c>
      <c r="D1066" s="34">
        <f t="shared" si="43"/>
        <v>3496.9</v>
      </c>
      <c r="E1066" s="36">
        <v>45769</v>
      </c>
      <c r="F1066" s="37">
        <v>3496.9</v>
      </c>
      <c r="G1066" s="36">
        <v>45770</v>
      </c>
      <c r="H1066" s="38">
        <f t="shared" si="44"/>
        <v>0</v>
      </c>
      <c r="I1066" s="29">
        <f t="shared" si="45"/>
        <v>0</v>
      </c>
      <c r="L1066" s="33"/>
      <c r="M1066" s="191">
        <v>45834</v>
      </c>
      <c r="N1066" s="34">
        <f t="shared" si="46"/>
        <v>350</v>
      </c>
      <c r="O1066" s="37"/>
      <c r="P1066" s="35">
        <v>350</v>
      </c>
      <c r="Q1066" s="40">
        <f t="shared" si="47"/>
        <v>0</v>
      </c>
      <c r="R1066" s="41"/>
    </row>
    <row r="1067" spans="2:19" ht="15" customHeight="1" x14ac:dyDescent="0.3">
      <c r="B1067" s="34">
        <f t="shared" si="42"/>
        <v>3496.9</v>
      </c>
      <c r="C1067" s="35">
        <v>2035</v>
      </c>
      <c r="D1067" s="34">
        <f t="shared" si="43"/>
        <v>3496.9</v>
      </c>
      <c r="E1067" s="36">
        <v>45770</v>
      </c>
      <c r="F1067" s="37">
        <v>3500.5</v>
      </c>
      <c r="G1067" s="36">
        <v>45771</v>
      </c>
      <c r="H1067" s="38">
        <f t="shared" si="44"/>
        <v>3.5999999999999091</v>
      </c>
      <c r="I1067" s="29">
        <f t="shared" si="45"/>
        <v>3</v>
      </c>
      <c r="L1067" s="33"/>
      <c r="M1067" s="191">
        <v>45835</v>
      </c>
      <c r="N1067" s="34">
        <f t="shared" si="46"/>
        <v>350</v>
      </c>
      <c r="O1067" s="37"/>
      <c r="P1067" s="35">
        <v>350</v>
      </c>
      <c r="Q1067" s="40">
        <f t="shared" si="47"/>
        <v>0</v>
      </c>
      <c r="R1067" s="41"/>
    </row>
    <row r="1068" spans="2:19" ht="15" customHeight="1" x14ac:dyDescent="0.3">
      <c r="B1068" s="34">
        <f t="shared" si="42"/>
        <v>3500.5</v>
      </c>
      <c r="C1068" s="35">
        <v>2038</v>
      </c>
      <c r="D1068" s="34">
        <f t="shared" si="43"/>
        <v>3500.5</v>
      </c>
      <c r="E1068" s="36">
        <v>45771</v>
      </c>
      <c r="F1068" s="37">
        <v>3501.5</v>
      </c>
      <c r="G1068" s="36">
        <v>45772</v>
      </c>
      <c r="H1068" s="38">
        <f t="shared" si="44"/>
        <v>1</v>
      </c>
      <c r="I1068" s="29">
        <f t="shared" si="45"/>
        <v>3</v>
      </c>
      <c r="L1068" s="33"/>
      <c r="M1068" s="191">
        <v>45836</v>
      </c>
      <c r="N1068" s="34">
        <f t="shared" si="46"/>
        <v>350</v>
      </c>
      <c r="O1068" s="37"/>
      <c r="P1068" s="35">
        <v>350</v>
      </c>
      <c r="Q1068" s="40">
        <f t="shared" si="47"/>
        <v>0</v>
      </c>
      <c r="R1068" s="41"/>
    </row>
    <row r="1069" spans="2:19" ht="15" customHeight="1" x14ac:dyDescent="0.3">
      <c r="B1069" s="34">
        <f t="shared" si="42"/>
        <v>3501.5</v>
      </c>
      <c r="C1069" s="35">
        <v>2040</v>
      </c>
      <c r="D1069" s="34">
        <f t="shared" si="43"/>
        <v>3501.5</v>
      </c>
      <c r="E1069" s="36">
        <v>45772</v>
      </c>
      <c r="F1069" s="37">
        <v>3502.9</v>
      </c>
      <c r="G1069" s="36">
        <v>45773</v>
      </c>
      <c r="H1069" s="38">
        <f t="shared" si="44"/>
        <v>1.4000000000000909</v>
      </c>
      <c r="I1069" s="29">
        <f t="shared" si="45"/>
        <v>2</v>
      </c>
      <c r="L1069" s="33"/>
      <c r="M1069" s="191">
        <v>45837</v>
      </c>
      <c r="N1069" s="34">
        <f t="shared" si="46"/>
        <v>350</v>
      </c>
      <c r="O1069" s="37"/>
      <c r="P1069" s="35">
        <v>350</v>
      </c>
      <c r="Q1069" s="40">
        <f t="shared" si="47"/>
        <v>0</v>
      </c>
      <c r="R1069" s="41"/>
    </row>
    <row r="1070" spans="2:19" ht="15" customHeight="1" x14ac:dyDescent="0.3">
      <c r="B1070" s="34">
        <f t="shared" si="42"/>
        <v>3502.9</v>
      </c>
      <c r="C1070" s="35">
        <v>2040</v>
      </c>
      <c r="D1070" s="34">
        <f t="shared" si="43"/>
        <v>3502.9</v>
      </c>
      <c r="E1070" s="36">
        <v>45773</v>
      </c>
      <c r="F1070" s="37">
        <v>3502.9</v>
      </c>
      <c r="G1070" s="36">
        <v>45774</v>
      </c>
      <c r="H1070" s="38">
        <f t="shared" si="44"/>
        <v>0</v>
      </c>
      <c r="I1070" s="29">
        <f t="shared" si="45"/>
        <v>0</v>
      </c>
      <c r="L1070" s="33"/>
      <c r="M1070" s="191">
        <v>45838</v>
      </c>
      <c r="N1070" s="34">
        <f t="shared" si="46"/>
        <v>350</v>
      </c>
      <c r="O1070" s="37"/>
      <c r="P1070" s="35">
        <v>350</v>
      </c>
      <c r="Q1070" s="40">
        <f t="shared" si="47"/>
        <v>0</v>
      </c>
      <c r="R1070" s="41"/>
      <c r="S1070" s="48">
        <f>SUM(Q980:Q1070)</f>
        <v>850</v>
      </c>
    </row>
    <row r="1071" spans="2:19" ht="15" customHeight="1" x14ac:dyDescent="0.3">
      <c r="B1071" s="34">
        <f t="shared" si="42"/>
        <v>3502.9</v>
      </c>
      <c r="C1071" s="35">
        <v>2040</v>
      </c>
      <c r="D1071" s="34">
        <f t="shared" si="43"/>
        <v>3502.9</v>
      </c>
      <c r="E1071" s="36">
        <v>45774</v>
      </c>
      <c r="F1071" s="37">
        <v>3502.9</v>
      </c>
      <c r="G1071" s="36">
        <v>45775</v>
      </c>
      <c r="H1071" s="38">
        <f t="shared" si="44"/>
        <v>0</v>
      </c>
      <c r="I1071" s="29">
        <f t="shared" si="45"/>
        <v>0</v>
      </c>
      <c r="L1071" s="33"/>
      <c r="M1071" s="191">
        <v>45839</v>
      </c>
      <c r="N1071" s="34">
        <f t="shared" si="46"/>
        <v>350</v>
      </c>
      <c r="O1071" s="37"/>
      <c r="P1071" s="35">
        <v>350</v>
      </c>
      <c r="Q1071" s="40">
        <f t="shared" si="47"/>
        <v>0</v>
      </c>
      <c r="R1071" s="41"/>
    </row>
    <row r="1072" spans="2:19" ht="15" customHeight="1" x14ac:dyDescent="0.3">
      <c r="B1072" s="34">
        <f t="shared" si="42"/>
        <v>3502.9</v>
      </c>
      <c r="C1072" s="35">
        <v>2041</v>
      </c>
      <c r="D1072" s="34">
        <f t="shared" si="43"/>
        <v>3502.9</v>
      </c>
      <c r="E1072" s="36">
        <v>45775</v>
      </c>
      <c r="F1072" s="37">
        <v>3504.7</v>
      </c>
      <c r="G1072" s="36">
        <v>45776</v>
      </c>
      <c r="H1072" s="38">
        <f t="shared" si="44"/>
        <v>1.7999999999997272</v>
      </c>
      <c r="I1072" s="29">
        <f t="shared" si="45"/>
        <v>1</v>
      </c>
      <c r="L1072" s="33"/>
      <c r="M1072" s="191">
        <v>45840</v>
      </c>
      <c r="N1072" s="34">
        <f t="shared" si="46"/>
        <v>350</v>
      </c>
      <c r="O1072" s="37"/>
      <c r="P1072" s="35">
        <v>320</v>
      </c>
      <c r="Q1072" s="40">
        <f t="shared" si="47"/>
        <v>30</v>
      </c>
      <c r="R1072" s="41"/>
    </row>
    <row r="1073" spans="2:18" ht="15" customHeight="1" x14ac:dyDescent="0.3">
      <c r="B1073" s="34">
        <f t="shared" si="42"/>
        <v>3504.7</v>
      </c>
      <c r="C1073" s="35">
        <v>2041</v>
      </c>
      <c r="D1073" s="34">
        <f t="shared" si="43"/>
        <v>3504.7</v>
      </c>
      <c r="E1073" s="36">
        <v>45776</v>
      </c>
      <c r="F1073" s="37">
        <v>3504.7</v>
      </c>
      <c r="G1073" s="36">
        <v>45777</v>
      </c>
      <c r="H1073" s="38">
        <f t="shared" si="44"/>
        <v>0</v>
      </c>
      <c r="I1073" s="29">
        <f t="shared" si="45"/>
        <v>0</v>
      </c>
      <c r="L1073" s="33"/>
      <c r="M1073" s="191">
        <v>45841</v>
      </c>
      <c r="N1073" s="34">
        <f t="shared" si="46"/>
        <v>320</v>
      </c>
      <c r="O1073" s="37"/>
      <c r="P1073" s="35">
        <v>310</v>
      </c>
      <c r="Q1073" s="40">
        <f t="shared" si="47"/>
        <v>10</v>
      </c>
      <c r="R1073" s="41"/>
    </row>
    <row r="1074" spans="2:18" ht="15" customHeight="1" x14ac:dyDescent="0.3">
      <c r="B1074" s="34">
        <f t="shared" si="42"/>
        <v>3504.7</v>
      </c>
      <c r="C1074" s="35">
        <v>2041</v>
      </c>
      <c r="D1074" s="34">
        <f t="shared" si="43"/>
        <v>3504.7</v>
      </c>
      <c r="E1074" s="36">
        <v>45777</v>
      </c>
      <c r="F1074" s="37">
        <v>3504.7</v>
      </c>
      <c r="G1074" s="36">
        <v>45778</v>
      </c>
      <c r="H1074" s="38">
        <f t="shared" si="44"/>
        <v>0</v>
      </c>
      <c r="I1074" s="29">
        <f t="shared" si="45"/>
        <v>0</v>
      </c>
      <c r="L1074" s="33"/>
      <c r="M1074" s="191">
        <v>45842</v>
      </c>
      <c r="N1074" s="34">
        <f t="shared" si="46"/>
        <v>310</v>
      </c>
      <c r="O1074" s="37"/>
      <c r="P1074" s="35">
        <v>300</v>
      </c>
      <c r="Q1074" s="40">
        <f t="shared" si="47"/>
        <v>10</v>
      </c>
      <c r="R1074" s="41"/>
    </row>
    <row r="1075" spans="2:18" ht="15" customHeight="1" x14ac:dyDescent="0.3">
      <c r="B1075" s="34">
        <f t="shared" si="42"/>
        <v>3504.7</v>
      </c>
      <c r="C1075" s="35">
        <v>2041</v>
      </c>
      <c r="D1075" s="34">
        <f t="shared" si="43"/>
        <v>3504.7</v>
      </c>
      <c r="E1075" s="36">
        <v>45778</v>
      </c>
      <c r="F1075" s="37">
        <v>3504.7</v>
      </c>
      <c r="G1075" s="36">
        <v>45779</v>
      </c>
      <c r="H1075" s="38">
        <f t="shared" si="44"/>
        <v>0</v>
      </c>
      <c r="I1075" s="29">
        <f t="shared" si="45"/>
        <v>0</v>
      </c>
      <c r="L1075" s="33"/>
      <c r="M1075" s="191">
        <v>45843</v>
      </c>
      <c r="N1075" s="34">
        <f t="shared" si="46"/>
        <v>300</v>
      </c>
      <c r="O1075" s="37"/>
      <c r="P1075" s="35">
        <v>295</v>
      </c>
      <c r="Q1075" s="40">
        <f t="shared" si="47"/>
        <v>5</v>
      </c>
      <c r="R1075" s="41"/>
    </row>
    <row r="1076" spans="2:18" ht="15" customHeight="1" x14ac:dyDescent="0.3">
      <c r="B1076" s="34">
        <f t="shared" si="42"/>
        <v>3504.7</v>
      </c>
      <c r="C1076" s="35">
        <v>2041</v>
      </c>
      <c r="D1076" s="34">
        <f t="shared" si="43"/>
        <v>3504.7</v>
      </c>
      <c r="E1076" s="36">
        <v>45779</v>
      </c>
      <c r="F1076" s="37">
        <v>3504.7</v>
      </c>
      <c r="G1076" s="36">
        <v>45780</v>
      </c>
      <c r="H1076" s="38">
        <f t="shared" si="44"/>
        <v>0</v>
      </c>
      <c r="I1076" s="29">
        <f t="shared" si="45"/>
        <v>0</v>
      </c>
      <c r="L1076" s="33"/>
      <c r="M1076" s="191">
        <v>45844</v>
      </c>
      <c r="N1076" s="34">
        <f t="shared" si="46"/>
        <v>295</v>
      </c>
      <c r="O1076" s="37"/>
      <c r="P1076" s="35">
        <v>295</v>
      </c>
      <c r="Q1076" s="40">
        <f t="shared" si="47"/>
        <v>0</v>
      </c>
      <c r="R1076" s="41"/>
    </row>
    <row r="1077" spans="2:18" ht="15" customHeight="1" x14ac:dyDescent="0.3">
      <c r="B1077" s="34">
        <f t="shared" si="42"/>
        <v>3504.7</v>
      </c>
      <c r="C1077" s="35">
        <v>2042</v>
      </c>
      <c r="D1077" s="34">
        <f t="shared" si="43"/>
        <v>3504.7</v>
      </c>
      <c r="E1077" s="36">
        <v>45780</v>
      </c>
      <c r="F1077" s="37">
        <v>3506.7</v>
      </c>
      <c r="G1077" s="36">
        <v>45781</v>
      </c>
      <c r="H1077" s="38">
        <f t="shared" si="44"/>
        <v>2</v>
      </c>
      <c r="I1077" s="29">
        <f t="shared" si="45"/>
        <v>1</v>
      </c>
      <c r="L1077" s="33"/>
      <c r="M1077" s="191">
        <v>45845</v>
      </c>
      <c r="N1077" s="34">
        <f t="shared" si="46"/>
        <v>295</v>
      </c>
      <c r="O1077" s="37"/>
      <c r="P1077" s="35">
        <v>295</v>
      </c>
      <c r="Q1077" s="40">
        <f t="shared" si="47"/>
        <v>0</v>
      </c>
      <c r="R1077" s="41"/>
    </row>
    <row r="1078" spans="2:18" ht="15" customHeight="1" x14ac:dyDescent="0.3">
      <c r="B1078" s="34">
        <f t="shared" si="42"/>
        <v>3506.7</v>
      </c>
      <c r="C1078" s="35">
        <v>2043</v>
      </c>
      <c r="D1078" s="34">
        <f t="shared" si="43"/>
        <v>3506.7</v>
      </c>
      <c r="E1078" s="36">
        <v>45781</v>
      </c>
      <c r="F1078" s="37">
        <v>3507.8</v>
      </c>
      <c r="G1078" s="36">
        <v>45782</v>
      </c>
      <c r="H1078" s="38">
        <f t="shared" si="44"/>
        <v>1.1000000000003638</v>
      </c>
      <c r="I1078" s="29">
        <f t="shared" si="45"/>
        <v>1</v>
      </c>
      <c r="L1078" s="33"/>
      <c r="M1078" s="191">
        <v>45846</v>
      </c>
      <c r="N1078" s="34">
        <f t="shared" si="46"/>
        <v>295</v>
      </c>
      <c r="O1078" s="37"/>
      <c r="P1078" s="35">
        <v>290</v>
      </c>
      <c r="Q1078" s="40">
        <f t="shared" si="47"/>
        <v>5</v>
      </c>
      <c r="R1078" s="41"/>
    </row>
    <row r="1079" spans="2:18" ht="15" customHeight="1" x14ac:dyDescent="0.3">
      <c r="B1079" s="34">
        <f t="shared" si="42"/>
        <v>3507.8</v>
      </c>
      <c r="C1079" s="35">
        <v>2043</v>
      </c>
      <c r="D1079" s="34">
        <f t="shared" si="43"/>
        <v>3507.8</v>
      </c>
      <c r="E1079" s="36">
        <v>45782</v>
      </c>
      <c r="F1079" s="37">
        <v>3507.8</v>
      </c>
      <c r="G1079" s="36">
        <v>45783</v>
      </c>
      <c r="H1079" s="38">
        <f t="shared" si="44"/>
        <v>0</v>
      </c>
      <c r="I1079" s="29">
        <f t="shared" si="45"/>
        <v>0</v>
      </c>
      <c r="L1079" s="33"/>
      <c r="M1079" s="191">
        <v>45847</v>
      </c>
      <c r="N1079" s="34">
        <f t="shared" si="46"/>
        <v>290</v>
      </c>
      <c r="O1079" s="37"/>
      <c r="P1079" s="35">
        <v>285</v>
      </c>
      <c r="Q1079" s="40">
        <f t="shared" si="47"/>
        <v>5</v>
      </c>
      <c r="R1079" s="41"/>
    </row>
    <row r="1080" spans="2:18" ht="15" customHeight="1" x14ac:dyDescent="0.3">
      <c r="B1080" s="34">
        <f t="shared" si="42"/>
        <v>3507.8</v>
      </c>
      <c r="C1080" s="35">
        <v>2043</v>
      </c>
      <c r="D1080" s="34">
        <f t="shared" si="43"/>
        <v>3507.8</v>
      </c>
      <c r="E1080" s="36">
        <v>45783</v>
      </c>
      <c r="F1080" s="37">
        <v>3507.8</v>
      </c>
      <c r="G1080" s="36">
        <v>45784</v>
      </c>
      <c r="H1080" s="38">
        <f t="shared" si="44"/>
        <v>0</v>
      </c>
      <c r="I1080" s="29">
        <f t="shared" si="45"/>
        <v>0</v>
      </c>
      <c r="L1080" s="33"/>
      <c r="M1080" s="191">
        <v>45848</v>
      </c>
      <c r="N1080" s="34">
        <f t="shared" si="46"/>
        <v>285</v>
      </c>
      <c r="O1080" s="37"/>
      <c r="P1080" s="35">
        <v>285</v>
      </c>
      <c r="Q1080" s="40">
        <f t="shared" si="47"/>
        <v>0</v>
      </c>
      <c r="R1080" s="41"/>
    </row>
    <row r="1081" spans="2:18" ht="15" customHeight="1" x14ac:dyDescent="0.3">
      <c r="B1081" s="34">
        <f t="shared" si="42"/>
        <v>3507.8</v>
      </c>
      <c r="C1081" s="35">
        <v>2043</v>
      </c>
      <c r="D1081" s="34">
        <f t="shared" si="43"/>
        <v>3507.8</v>
      </c>
      <c r="E1081" s="36">
        <v>45784</v>
      </c>
      <c r="F1081" s="37">
        <v>3507.9</v>
      </c>
      <c r="G1081" s="36">
        <v>45785</v>
      </c>
      <c r="H1081" s="38">
        <f t="shared" si="44"/>
        <v>9.9999999999909051E-2</v>
      </c>
      <c r="I1081" s="29">
        <f t="shared" si="45"/>
        <v>0</v>
      </c>
      <c r="L1081" s="33"/>
      <c r="M1081" s="191">
        <v>45849</v>
      </c>
      <c r="N1081" s="34">
        <f t="shared" si="46"/>
        <v>285</v>
      </c>
      <c r="O1081" s="37"/>
      <c r="P1081" s="35">
        <v>270</v>
      </c>
      <c r="Q1081" s="40">
        <f t="shared" si="47"/>
        <v>15</v>
      </c>
      <c r="R1081" s="41"/>
    </row>
    <row r="1082" spans="2:18" ht="15" customHeight="1" x14ac:dyDescent="0.3">
      <c r="B1082" s="34">
        <f t="shared" si="42"/>
        <v>3507.9</v>
      </c>
      <c r="C1082" s="35">
        <v>2045</v>
      </c>
      <c r="D1082" s="34">
        <f t="shared" si="43"/>
        <v>3507.9</v>
      </c>
      <c r="E1082" s="36">
        <v>45785</v>
      </c>
      <c r="F1082" s="37">
        <v>3509</v>
      </c>
      <c r="G1082" s="36">
        <v>45786</v>
      </c>
      <c r="H1082" s="38">
        <f t="shared" si="44"/>
        <v>1.0999999999999091</v>
      </c>
      <c r="I1082" s="29">
        <f t="shared" si="45"/>
        <v>2</v>
      </c>
      <c r="L1082" s="33"/>
      <c r="M1082" s="191">
        <v>45850</v>
      </c>
      <c r="N1082" s="34">
        <f t="shared" si="46"/>
        <v>270</v>
      </c>
      <c r="O1082" s="37"/>
      <c r="P1082" s="35">
        <v>260</v>
      </c>
      <c r="Q1082" s="40">
        <f t="shared" si="47"/>
        <v>10</v>
      </c>
      <c r="R1082" s="41"/>
    </row>
    <row r="1083" spans="2:18" ht="15" customHeight="1" x14ac:dyDescent="0.3">
      <c r="B1083" s="34">
        <f t="shared" si="42"/>
        <v>3509</v>
      </c>
      <c r="C1083" s="35">
        <v>2045</v>
      </c>
      <c r="D1083" s="34">
        <f t="shared" si="43"/>
        <v>3509</v>
      </c>
      <c r="E1083" s="36">
        <v>45786</v>
      </c>
      <c r="F1083" s="37">
        <v>3509</v>
      </c>
      <c r="G1083" s="36">
        <v>45787</v>
      </c>
      <c r="H1083" s="38">
        <f t="shared" si="44"/>
        <v>0</v>
      </c>
      <c r="I1083" s="29">
        <f t="shared" si="45"/>
        <v>0</v>
      </c>
      <c r="L1083" s="33"/>
      <c r="M1083" s="191">
        <v>45851</v>
      </c>
      <c r="N1083" s="34">
        <f t="shared" si="46"/>
        <v>260</v>
      </c>
      <c r="O1083" s="37"/>
      <c r="P1083" s="35">
        <v>260</v>
      </c>
      <c r="Q1083" s="40">
        <f t="shared" si="47"/>
        <v>0</v>
      </c>
      <c r="R1083" s="41"/>
    </row>
    <row r="1084" spans="2:18" ht="15" customHeight="1" x14ac:dyDescent="0.3">
      <c r="B1084" s="34">
        <f t="shared" si="42"/>
        <v>3509</v>
      </c>
      <c r="C1084" s="35">
        <v>2045</v>
      </c>
      <c r="D1084" s="34">
        <f t="shared" si="43"/>
        <v>3509</v>
      </c>
      <c r="E1084" s="36">
        <v>45787</v>
      </c>
      <c r="F1084" s="37">
        <v>3509</v>
      </c>
      <c r="G1084" s="36">
        <v>45788</v>
      </c>
      <c r="H1084" s="38">
        <f t="shared" si="44"/>
        <v>0</v>
      </c>
      <c r="I1084" s="29">
        <f t="shared" si="45"/>
        <v>0</v>
      </c>
      <c r="L1084" s="33"/>
      <c r="M1084" s="191">
        <v>45852</v>
      </c>
      <c r="N1084" s="34">
        <f t="shared" si="46"/>
        <v>260</v>
      </c>
      <c r="O1084" s="37"/>
      <c r="P1084" s="35">
        <v>260</v>
      </c>
      <c r="Q1084" s="40">
        <f t="shared" si="47"/>
        <v>0</v>
      </c>
      <c r="R1084" s="41"/>
    </row>
    <row r="1085" spans="2:18" ht="15" customHeight="1" x14ac:dyDescent="0.3">
      <c r="B1085" s="34">
        <f t="shared" si="42"/>
        <v>3509</v>
      </c>
      <c r="C1085" s="35">
        <v>2048</v>
      </c>
      <c r="D1085" s="34">
        <f t="shared" si="43"/>
        <v>3509</v>
      </c>
      <c r="E1085" s="36">
        <v>45788</v>
      </c>
      <c r="F1085" s="37">
        <v>3518.6</v>
      </c>
      <c r="G1085" s="36">
        <v>45789</v>
      </c>
      <c r="H1085" s="38">
        <f t="shared" si="44"/>
        <v>9.5999999999999091</v>
      </c>
      <c r="I1085" s="29">
        <f t="shared" si="45"/>
        <v>3</v>
      </c>
      <c r="L1085" s="33"/>
      <c r="M1085" s="191">
        <v>45853</v>
      </c>
      <c r="N1085" s="34">
        <f t="shared" si="46"/>
        <v>260</v>
      </c>
      <c r="O1085" s="37"/>
      <c r="P1085" s="35">
        <v>260</v>
      </c>
      <c r="Q1085" s="40">
        <f t="shared" si="47"/>
        <v>0</v>
      </c>
      <c r="R1085" s="41"/>
    </row>
    <row r="1086" spans="2:18" ht="15" customHeight="1" x14ac:dyDescent="0.3">
      <c r="B1086" s="34">
        <f t="shared" si="42"/>
        <v>3518.6</v>
      </c>
      <c r="C1086" s="35">
        <v>2048</v>
      </c>
      <c r="D1086" s="34">
        <f t="shared" si="43"/>
        <v>3518.6</v>
      </c>
      <c r="E1086" s="36">
        <v>45789</v>
      </c>
      <c r="F1086" s="37">
        <v>3519</v>
      </c>
      <c r="G1086" s="36">
        <v>45790</v>
      </c>
      <c r="H1086" s="38">
        <f t="shared" si="44"/>
        <v>0.40000000000009095</v>
      </c>
      <c r="I1086" s="29">
        <f t="shared" si="45"/>
        <v>0</v>
      </c>
      <c r="L1086" s="33"/>
      <c r="M1086" s="191">
        <v>45854</v>
      </c>
      <c r="N1086" s="34">
        <f t="shared" si="46"/>
        <v>260</v>
      </c>
      <c r="O1086" s="37"/>
      <c r="P1086" s="35">
        <v>260</v>
      </c>
      <c r="Q1086" s="40">
        <f t="shared" si="47"/>
        <v>0</v>
      </c>
      <c r="R1086" s="41"/>
    </row>
    <row r="1087" spans="2:18" ht="15" customHeight="1" x14ac:dyDescent="0.3">
      <c r="B1087" s="34">
        <f t="shared" si="42"/>
        <v>3519</v>
      </c>
      <c r="C1087" s="35">
        <v>2048</v>
      </c>
      <c r="D1087" s="34">
        <f t="shared" si="43"/>
        <v>3519</v>
      </c>
      <c r="E1087" s="36">
        <v>45790</v>
      </c>
      <c r="F1087" s="37">
        <v>3519</v>
      </c>
      <c r="G1087" s="36">
        <v>45791</v>
      </c>
      <c r="H1087" s="38">
        <f t="shared" si="44"/>
        <v>0</v>
      </c>
      <c r="I1087" s="29">
        <f t="shared" si="45"/>
        <v>0</v>
      </c>
      <c r="L1087" s="33"/>
      <c r="M1087" s="191">
        <v>45855</v>
      </c>
      <c r="N1087" s="34">
        <f t="shared" si="46"/>
        <v>260</v>
      </c>
      <c r="O1087" s="37"/>
      <c r="P1087" s="35">
        <v>260</v>
      </c>
      <c r="Q1087" s="40">
        <f t="shared" si="47"/>
        <v>0</v>
      </c>
      <c r="R1087" s="41"/>
    </row>
    <row r="1088" spans="2:18" ht="15" customHeight="1" x14ac:dyDescent="0.3">
      <c r="B1088" s="34">
        <f t="shared" si="42"/>
        <v>3519</v>
      </c>
      <c r="C1088" s="35">
        <v>2049</v>
      </c>
      <c r="D1088" s="34">
        <f t="shared" si="43"/>
        <v>3519</v>
      </c>
      <c r="E1088" s="36">
        <v>45791</v>
      </c>
      <c r="F1088" s="37">
        <v>3519.7</v>
      </c>
      <c r="G1088" s="36">
        <v>45792</v>
      </c>
      <c r="H1088" s="38">
        <f t="shared" si="44"/>
        <v>0.6999999999998181</v>
      </c>
      <c r="I1088" s="29">
        <f t="shared" si="45"/>
        <v>1</v>
      </c>
      <c r="L1088" s="33"/>
      <c r="M1088" s="191">
        <v>45856</v>
      </c>
      <c r="N1088" s="34">
        <f t="shared" si="46"/>
        <v>260</v>
      </c>
      <c r="O1088" s="37">
        <v>210</v>
      </c>
      <c r="P1088" s="35">
        <v>450</v>
      </c>
      <c r="Q1088" s="40">
        <f t="shared" si="47"/>
        <v>20</v>
      </c>
      <c r="R1088" s="41"/>
    </row>
    <row r="1089" spans="2:18" ht="15" customHeight="1" x14ac:dyDescent="0.3">
      <c r="B1089" s="34">
        <f t="shared" si="42"/>
        <v>3519.7</v>
      </c>
      <c r="C1089" s="35">
        <v>2050</v>
      </c>
      <c r="D1089" s="34">
        <f t="shared" si="43"/>
        <v>3519.7</v>
      </c>
      <c r="E1089" s="36">
        <v>45792</v>
      </c>
      <c r="F1089" s="37">
        <v>3520.4</v>
      </c>
      <c r="G1089" s="36">
        <v>45793</v>
      </c>
      <c r="H1089" s="38">
        <f t="shared" si="44"/>
        <v>0.70000000000027285</v>
      </c>
      <c r="I1089" s="29">
        <f t="shared" si="45"/>
        <v>1</v>
      </c>
      <c r="L1089" s="33"/>
      <c r="M1089" s="191">
        <v>45857</v>
      </c>
      <c r="N1089" s="34">
        <f t="shared" si="46"/>
        <v>450</v>
      </c>
      <c r="O1089" s="37"/>
      <c r="P1089" s="35">
        <v>450</v>
      </c>
      <c r="Q1089" s="40">
        <f t="shared" si="47"/>
        <v>0</v>
      </c>
      <c r="R1089" s="41"/>
    </row>
    <row r="1090" spans="2:18" ht="15" customHeight="1" x14ac:dyDescent="0.3">
      <c r="B1090" s="34">
        <f t="shared" si="42"/>
        <v>3520.4</v>
      </c>
      <c r="C1090" s="35">
        <v>2051</v>
      </c>
      <c r="D1090" s="34">
        <f t="shared" si="43"/>
        <v>3520.4</v>
      </c>
      <c r="E1090" s="36">
        <v>45793</v>
      </c>
      <c r="F1090" s="37">
        <v>3521.9</v>
      </c>
      <c r="G1090" s="36">
        <v>45794</v>
      </c>
      <c r="H1090" s="38">
        <f t="shared" si="44"/>
        <v>1.5</v>
      </c>
      <c r="I1090" s="29">
        <f t="shared" si="45"/>
        <v>1</v>
      </c>
      <c r="L1090" s="33"/>
      <c r="M1090" s="191">
        <v>45858</v>
      </c>
      <c r="N1090" s="34">
        <f t="shared" si="46"/>
        <v>450</v>
      </c>
      <c r="O1090" s="37"/>
      <c r="P1090" s="35">
        <v>450</v>
      </c>
      <c r="Q1090" s="40">
        <f t="shared" si="47"/>
        <v>0</v>
      </c>
      <c r="R1090" s="41"/>
    </row>
    <row r="1091" spans="2:18" ht="15" customHeight="1" x14ac:dyDescent="0.3">
      <c r="B1091" s="34">
        <f t="shared" si="42"/>
        <v>3521.9</v>
      </c>
      <c r="C1091" s="35">
        <v>2051</v>
      </c>
      <c r="D1091" s="34">
        <f t="shared" si="43"/>
        <v>3521.9</v>
      </c>
      <c r="E1091" s="36">
        <v>45794</v>
      </c>
      <c r="F1091" s="37">
        <v>3521.9</v>
      </c>
      <c r="G1091" s="36">
        <v>45795</v>
      </c>
      <c r="H1091" s="38">
        <f t="shared" si="44"/>
        <v>0</v>
      </c>
      <c r="I1091" s="29">
        <f t="shared" si="45"/>
        <v>0</v>
      </c>
      <c r="L1091" s="33"/>
      <c r="M1091" s="191">
        <v>45859</v>
      </c>
      <c r="N1091" s="34">
        <f t="shared" si="46"/>
        <v>450</v>
      </c>
      <c r="O1091" s="37"/>
      <c r="P1091" s="35">
        <v>450</v>
      </c>
      <c r="Q1091" s="40">
        <f t="shared" si="47"/>
        <v>0</v>
      </c>
      <c r="R1091" s="41"/>
    </row>
    <row r="1092" spans="2:18" ht="15" customHeight="1" x14ac:dyDescent="0.3">
      <c r="B1092" s="34">
        <f t="shared" si="42"/>
        <v>3521.9</v>
      </c>
      <c r="C1092" s="35">
        <v>2051</v>
      </c>
      <c r="D1092" s="34">
        <f t="shared" si="43"/>
        <v>3521.9</v>
      </c>
      <c r="E1092" s="36">
        <v>45795</v>
      </c>
      <c r="F1092" s="37">
        <v>3521.9</v>
      </c>
      <c r="G1092" s="36">
        <v>45796</v>
      </c>
      <c r="H1092" s="38">
        <f t="shared" si="44"/>
        <v>0</v>
      </c>
      <c r="I1092" s="29">
        <f t="shared" si="45"/>
        <v>0</v>
      </c>
      <c r="L1092" s="33"/>
      <c r="M1092" s="191">
        <v>45860</v>
      </c>
      <c r="N1092" s="34">
        <f t="shared" si="46"/>
        <v>450</v>
      </c>
      <c r="O1092" s="37"/>
      <c r="P1092" s="35">
        <v>445</v>
      </c>
      <c r="Q1092" s="40">
        <f t="shared" si="47"/>
        <v>5</v>
      </c>
      <c r="R1092" s="41"/>
    </row>
    <row r="1093" spans="2:18" ht="15" customHeight="1" x14ac:dyDescent="0.3">
      <c r="B1093" s="34">
        <f t="shared" si="42"/>
        <v>3521.9</v>
      </c>
      <c r="C1093" s="35">
        <v>2051</v>
      </c>
      <c r="D1093" s="34">
        <f t="shared" si="43"/>
        <v>3521.9</v>
      </c>
      <c r="E1093" s="36">
        <v>45796</v>
      </c>
      <c r="F1093" s="37">
        <v>3521.9</v>
      </c>
      <c r="G1093" s="36">
        <v>45797</v>
      </c>
      <c r="H1093" s="38">
        <f t="shared" si="44"/>
        <v>0</v>
      </c>
      <c r="I1093" s="29">
        <f t="shared" si="45"/>
        <v>0</v>
      </c>
      <c r="L1093" s="33"/>
      <c r="M1093" s="191">
        <v>45861</v>
      </c>
      <c r="N1093" s="34">
        <f t="shared" si="46"/>
        <v>445</v>
      </c>
      <c r="O1093" s="37"/>
      <c r="P1093" s="35">
        <v>440</v>
      </c>
      <c r="Q1093" s="40">
        <f t="shared" si="47"/>
        <v>5</v>
      </c>
      <c r="R1093" s="41"/>
    </row>
    <row r="1094" spans="2:18" ht="15" customHeight="1" x14ac:dyDescent="0.3">
      <c r="B1094" s="34">
        <f t="shared" si="42"/>
        <v>3521.9</v>
      </c>
      <c r="C1094" s="35">
        <v>2052</v>
      </c>
      <c r="D1094" s="34">
        <f t="shared" si="43"/>
        <v>3521.9</v>
      </c>
      <c r="E1094" s="36">
        <v>45797</v>
      </c>
      <c r="F1094" s="37">
        <v>3522.5</v>
      </c>
      <c r="G1094" s="36">
        <v>45798</v>
      </c>
      <c r="H1094" s="38">
        <f t="shared" si="44"/>
        <v>0.59999999999990905</v>
      </c>
      <c r="I1094" s="29">
        <f t="shared" si="45"/>
        <v>1</v>
      </c>
      <c r="L1094" s="33"/>
      <c r="M1094" s="191">
        <v>45862</v>
      </c>
      <c r="N1094" s="34">
        <f t="shared" si="46"/>
        <v>440</v>
      </c>
      <c r="O1094" s="37"/>
      <c r="P1094" s="35">
        <v>440</v>
      </c>
      <c r="Q1094" s="40">
        <f t="shared" si="47"/>
        <v>0</v>
      </c>
      <c r="R1094" s="41"/>
    </row>
    <row r="1095" spans="2:18" ht="15" customHeight="1" x14ac:dyDescent="0.3">
      <c r="B1095" s="34">
        <f t="shared" si="42"/>
        <v>3522.5</v>
      </c>
      <c r="C1095" s="35">
        <v>2053</v>
      </c>
      <c r="D1095" s="34">
        <f t="shared" si="43"/>
        <v>3522.5</v>
      </c>
      <c r="E1095" s="36">
        <v>45798</v>
      </c>
      <c r="F1095" s="37">
        <v>3523</v>
      </c>
      <c r="G1095" s="36">
        <v>45799</v>
      </c>
      <c r="H1095" s="38">
        <f t="shared" si="44"/>
        <v>0.5</v>
      </c>
      <c r="I1095" s="29">
        <f t="shared" si="45"/>
        <v>1</v>
      </c>
      <c r="L1095" s="33"/>
      <c r="M1095" s="191">
        <v>45863</v>
      </c>
      <c r="N1095" s="34">
        <f t="shared" si="46"/>
        <v>440</v>
      </c>
      <c r="O1095" s="37"/>
      <c r="P1095" s="35">
        <v>440</v>
      </c>
      <c r="Q1095" s="40">
        <f t="shared" si="47"/>
        <v>0</v>
      </c>
      <c r="R1095" s="41"/>
    </row>
    <row r="1096" spans="2:18" ht="15" customHeight="1" x14ac:dyDescent="0.3">
      <c r="B1096" s="34">
        <f t="shared" si="42"/>
        <v>3523</v>
      </c>
      <c r="C1096" s="35">
        <v>2053</v>
      </c>
      <c r="D1096" s="34">
        <f t="shared" si="43"/>
        <v>3523</v>
      </c>
      <c r="E1096" s="36">
        <v>45799</v>
      </c>
      <c r="F1096" s="37">
        <v>3523</v>
      </c>
      <c r="G1096" s="36">
        <v>45800</v>
      </c>
      <c r="H1096" s="38">
        <f t="shared" si="44"/>
        <v>0</v>
      </c>
      <c r="I1096" s="29">
        <f t="shared" si="45"/>
        <v>0</v>
      </c>
      <c r="L1096" s="33"/>
      <c r="M1096" s="191">
        <v>45864</v>
      </c>
      <c r="N1096" s="34">
        <f t="shared" si="46"/>
        <v>440</v>
      </c>
      <c r="O1096" s="37"/>
      <c r="P1096" s="35">
        <v>440</v>
      </c>
      <c r="Q1096" s="40">
        <f t="shared" si="47"/>
        <v>0</v>
      </c>
      <c r="R1096" s="41"/>
    </row>
    <row r="1097" spans="2:18" ht="15" customHeight="1" x14ac:dyDescent="0.3">
      <c r="B1097" s="34">
        <f t="shared" si="42"/>
        <v>3523</v>
      </c>
      <c r="C1097" s="35">
        <v>2054</v>
      </c>
      <c r="D1097" s="34">
        <f t="shared" si="43"/>
        <v>3523</v>
      </c>
      <c r="E1097" s="36">
        <v>45800</v>
      </c>
      <c r="F1097" s="37">
        <v>3523.2</v>
      </c>
      <c r="G1097" s="36">
        <v>45801</v>
      </c>
      <c r="H1097" s="38">
        <f t="shared" si="44"/>
        <v>0.1999999999998181</v>
      </c>
      <c r="I1097" s="29">
        <f t="shared" si="45"/>
        <v>1</v>
      </c>
      <c r="L1097" s="33"/>
      <c r="M1097" s="191">
        <v>45865</v>
      </c>
      <c r="N1097" s="34">
        <f t="shared" si="46"/>
        <v>440</v>
      </c>
      <c r="O1097" s="37"/>
      <c r="P1097" s="35">
        <v>370</v>
      </c>
      <c r="Q1097" s="40">
        <f t="shared" si="47"/>
        <v>70</v>
      </c>
      <c r="R1097" s="41"/>
    </row>
    <row r="1098" spans="2:18" ht="15" customHeight="1" x14ac:dyDescent="0.3">
      <c r="B1098" s="34">
        <f t="shared" si="42"/>
        <v>3523.2</v>
      </c>
      <c r="C1098" s="35">
        <v>2054</v>
      </c>
      <c r="D1098" s="34">
        <f t="shared" si="43"/>
        <v>3523.2</v>
      </c>
      <c r="E1098" s="36">
        <v>45801</v>
      </c>
      <c r="F1098" s="37">
        <v>3523.2</v>
      </c>
      <c r="G1098" s="36">
        <v>45802</v>
      </c>
      <c r="H1098" s="38">
        <f t="shared" si="44"/>
        <v>0</v>
      </c>
      <c r="I1098" s="29">
        <f t="shared" si="45"/>
        <v>0</v>
      </c>
      <c r="L1098" s="33"/>
      <c r="M1098" s="191">
        <v>45866</v>
      </c>
      <c r="N1098" s="34">
        <f t="shared" si="46"/>
        <v>370</v>
      </c>
      <c r="O1098" s="37"/>
      <c r="P1098" s="35">
        <v>320</v>
      </c>
      <c r="Q1098" s="40">
        <f t="shared" si="47"/>
        <v>50</v>
      </c>
      <c r="R1098" s="41"/>
    </row>
    <row r="1099" spans="2:18" ht="15" customHeight="1" x14ac:dyDescent="0.3">
      <c r="B1099" s="34">
        <f t="shared" si="42"/>
        <v>3523.2</v>
      </c>
      <c r="C1099" s="35">
        <v>2054</v>
      </c>
      <c r="D1099" s="34">
        <f t="shared" si="43"/>
        <v>3523.2</v>
      </c>
      <c r="E1099" s="36">
        <v>45802</v>
      </c>
      <c r="F1099" s="37">
        <v>3523.2</v>
      </c>
      <c r="G1099" s="36">
        <v>45803</v>
      </c>
      <c r="H1099" s="38">
        <f t="shared" si="44"/>
        <v>0</v>
      </c>
      <c r="I1099" s="29">
        <f t="shared" si="45"/>
        <v>0</v>
      </c>
      <c r="L1099" s="33"/>
      <c r="M1099" s="191">
        <v>45867</v>
      </c>
      <c r="N1099" s="34">
        <f t="shared" si="46"/>
        <v>320</v>
      </c>
      <c r="O1099" s="37"/>
      <c r="P1099" s="35">
        <v>300</v>
      </c>
      <c r="Q1099" s="40">
        <f t="shared" si="47"/>
        <v>20</v>
      </c>
      <c r="R1099" s="41"/>
    </row>
    <row r="1100" spans="2:18" ht="15" customHeight="1" x14ac:dyDescent="0.3">
      <c r="B1100" s="34">
        <f t="shared" si="42"/>
        <v>3523.2</v>
      </c>
      <c r="C1100" s="35">
        <v>2054</v>
      </c>
      <c r="D1100" s="34">
        <f t="shared" si="43"/>
        <v>3523.2</v>
      </c>
      <c r="E1100" s="36">
        <v>45803</v>
      </c>
      <c r="F1100" s="37">
        <v>3523.2</v>
      </c>
      <c r="G1100" s="36">
        <v>45804</v>
      </c>
      <c r="H1100" s="38">
        <f t="shared" si="44"/>
        <v>0</v>
      </c>
      <c r="I1100" s="29">
        <f t="shared" si="45"/>
        <v>0</v>
      </c>
      <c r="L1100" s="33"/>
      <c r="M1100" s="191">
        <v>45868</v>
      </c>
      <c r="N1100" s="34">
        <f t="shared" si="46"/>
        <v>300</v>
      </c>
      <c r="O1100" s="37"/>
      <c r="P1100" s="35">
        <v>300</v>
      </c>
      <c r="Q1100" s="40">
        <f t="shared" si="47"/>
        <v>0</v>
      </c>
      <c r="R1100" s="41"/>
    </row>
    <row r="1101" spans="2:18" ht="15" customHeight="1" x14ac:dyDescent="0.3">
      <c r="B1101" s="34">
        <f t="shared" si="42"/>
        <v>3523.2</v>
      </c>
      <c r="C1101" s="35">
        <v>2054</v>
      </c>
      <c r="D1101" s="34">
        <f t="shared" si="43"/>
        <v>3523.2</v>
      </c>
      <c r="E1101" s="36">
        <v>45804</v>
      </c>
      <c r="F1101" s="37">
        <v>3523.2</v>
      </c>
      <c r="G1101" s="36">
        <v>45805</v>
      </c>
      <c r="H1101" s="38">
        <f t="shared" si="44"/>
        <v>0</v>
      </c>
      <c r="I1101" s="29">
        <f t="shared" si="45"/>
        <v>0</v>
      </c>
      <c r="L1101" s="33"/>
      <c r="M1101" s="191">
        <v>45869</v>
      </c>
      <c r="N1101" s="34">
        <f t="shared" si="46"/>
        <v>300</v>
      </c>
      <c r="O1101" s="37"/>
      <c r="P1101" s="35">
        <v>270</v>
      </c>
      <c r="Q1101" s="40">
        <f t="shared" si="47"/>
        <v>30</v>
      </c>
      <c r="R1101" s="41"/>
    </row>
    <row r="1102" spans="2:18" ht="15" customHeight="1" x14ac:dyDescent="0.3">
      <c r="B1102" s="34">
        <f t="shared" si="42"/>
        <v>3523.2</v>
      </c>
      <c r="C1102" s="35">
        <v>2054</v>
      </c>
      <c r="D1102" s="34">
        <f t="shared" si="43"/>
        <v>3523.2</v>
      </c>
      <c r="E1102" s="36">
        <v>45805</v>
      </c>
      <c r="F1102" s="37">
        <v>3523.3</v>
      </c>
      <c r="G1102" s="36">
        <v>45806</v>
      </c>
      <c r="H1102" s="38">
        <f t="shared" si="44"/>
        <v>0.1000000000003638</v>
      </c>
      <c r="I1102" s="29">
        <f t="shared" si="45"/>
        <v>0</v>
      </c>
      <c r="L1102" s="33"/>
      <c r="M1102" s="191">
        <v>45870</v>
      </c>
      <c r="N1102" s="34">
        <f t="shared" si="46"/>
        <v>270</v>
      </c>
      <c r="O1102" s="37"/>
      <c r="P1102" s="35">
        <v>250</v>
      </c>
      <c r="Q1102" s="40">
        <f t="shared" si="47"/>
        <v>20</v>
      </c>
      <c r="R1102" s="41"/>
    </row>
    <row r="1103" spans="2:18" ht="15" customHeight="1" x14ac:dyDescent="0.3">
      <c r="B1103" s="34">
        <f t="shared" si="42"/>
        <v>3523.3</v>
      </c>
      <c r="C1103" s="35">
        <v>2054</v>
      </c>
      <c r="D1103" s="34">
        <f t="shared" si="43"/>
        <v>3523.3</v>
      </c>
      <c r="E1103" s="36">
        <v>45806</v>
      </c>
      <c r="F1103" s="37">
        <v>3523.3</v>
      </c>
      <c r="G1103" s="36">
        <v>45807</v>
      </c>
      <c r="H1103" s="38">
        <f t="shared" si="44"/>
        <v>0</v>
      </c>
      <c r="I1103" s="29">
        <f t="shared" si="45"/>
        <v>0</v>
      </c>
      <c r="L1103" s="33"/>
      <c r="M1103" s="191">
        <v>45871</v>
      </c>
      <c r="N1103" s="34">
        <f t="shared" si="46"/>
        <v>250</v>
      </c>
      <c r="O1103" s="37"/>
      <c r="P1103" s="35">
        <v>240</v>
      </c>
      <c r="Q1103" s="40">
        <f t="shared" si="47"/>
        <v>10</v>
      </c>
      <c r="R1103" s="41"/>
    </row>
    <row r="1104" spans="2:18" ht="15" customHeight="1" x14ac:dyDescent="0.3">
      <c r="B1104" s="34">
        <f t="shared" si="42"/>
        <v>3523.3</v>
      </c>
      <c r="C1104" s="35">
        <v>2056</v>
      </c>
      <c r="D1104" s="34">
        <f t="shared" si="43"/>
        <v>3523.3</v>
      </c>
      <c r="E1104" s="36">
        <v>45807</v>
      </c>
      <c r="F1104" s="37">
        <v>3523.7</v>
      </c>
      <c r="G1104" s="36">
        <v>45808</v>
      </c>
      <c r="H1104" s="38">
        <f t="shared" si="44"/>
        <v>0.3999999999996362</v>
      </c>
      <c r="I1104" s="29">
        <f t="shared" si="45"/>
        <v>2</v>
      </c>
      <c r="L1104" s="33"/>
      <c r="M1104" s="191">
        <v>45872</v>
      </c>
      <c r="N1104" s="34">
        <f t="shared" si="46"/>
        <v>240</v>
      </c>
      <c r="O1104" s="37"/>
      <c r="P1104" s="35">
        <v>240</v>
      </c>
      <c r="Q1104" s="40">
        <f t="shared" si="47"/>
        <v>0</v>
      </c>
      <c r="R1104" s="41"/>
    </row>
    <row r="1105" spans="2:18" ht="15" customHeight="1" x14ac:dyDescent="0.3">
      <c r="B1105" s="34">
        <f t="shared" si="42"/>
        <v>3523.7</v>
      </c>
      <c r="C1105" s="35">
        <v>2060</v>
      </c>
      <c r="D1105" s="34">
        <f t="shared" si="43"/>
        <v>3523.7</v>
      </c>
      <c r="E1105" s="36">
        <v>45808</v>
      </c>
      <c r="F1105" s="37">
        <v>3528.7</v>
      </c>
      <c r="G1105" s="36">
        <v>45809</v>
      </c>
      <c r="H1105" s="38">
        <f t="shared" si="44"/>
        <v>5</v>
      </c>
      <c r="I1105" s="29">
        <f t="shared" si="45"/>
        <v>4</v>
      </c>
      <c r="L1105" s="33"/>
      <c r="M1105" s="191">
        <v>45873</v>
      </c>
      <c r="N1105" s="34">
        <f t="shared" si="46"/>
        <v>240</v>
      </c>
      <c r="O1105" s="37"/>
      <c r="P1105" s="35">
        <v>230</v>
      </c>
      <c r="Q1105" s="40">
        <f t="shared" si="47"/>
        <v>10</v>
      </c>
      <c r="R1105" s="41"/>
    </row>
    <row r="1106" spans="2:18" ht="15" customHeight="1" x14ac:dyDescent="0.3">
      <c r="B1106" s="34">
        <f t="shared" si="42"/>
        <v>3528.7</v>
      </c>
      <c r="C1106" s="35">
        <v>2064</v>
      </c>
      <c r="D1106" s="34">
        <f t="shared" si="43"/>
        <v>3528.7</v>
      </c>
      <c r="E1106" s="36">
        <v>45809</v>
      </c>
      <c r="F1106" s="37">
        <v>3539.4</v>
      </c>
      <c r="G1106" s="36">
        <v>45810</v>
      </c>
      <c r="H1106" s="38">
        <f t="shared" si="44"/>
        <v>10.700000000000273</v>
      </c>
      <c r="I1106" s="29">
        <f t="shared" si="45"/>
        <v>4</v>
      </c>
      <c r="L1106" s="33"/>
      <c r="M1106" s="191">
        <v>45874</v>
      </c>
      <c r="N1106" s="34">
        <f t="shared" si="46"/>
        <v>230</v>
      </c>
      <c r="O1106" s="37">
        <v>300</v>
      </c>
      <c r="P1106" s="35">
        <v>500</v>
      </c>
      <c r="Q1106" s="40">
        <f t="shared" si="47"/>
        <v>30</v>
      </c>
      <c r="R1106" s="41"/>
    </row>
    <row r="1107" spans="2:18" ht="15" customHeight="1" x14ac:dyDescent="0.3">
      <c r="B1107" s="34">
        <f t="shared" si="42"/>
        <v>3539.4</v>
      </c>
      <c r="C1107" s="35">
        <v>2068</v>
      </c>
      <c r="D1107" s="34">
        <f t="shared" si="43"/>
        <v>3539.4</v>
      </c>
      <c r="E1107" s="36">
        <v>45810</v>
      </c>
      <c r="F1107" s="37">
        <v>3546.1</v>
      </c>
      <c r="G1107" s="36">
        <v>45811</v>
      </c>
      <c r="H1107" s="38">
        <f t="shared" si="44"/>
        <v>6.6999999999998181</v>
      </c>
      <c r="I1107" s="29">
        <f t="shared" si="45"/>
        <v>4</v>
      </c>
      <c r="L1107" s="33"/>
      <c r="M1107" s="191">
        <v>45875</v>
      </c>
      <c r="N1107" s="34">
        <f t="shared" si="46"/>
        <v>500</v>
      </c>
      <c r="O1107" s="37"/>
      <c r="P1107" s="35">
        <v>500</v>
      </c>
      <c r="Q1107" s="40">
        <f t="shared" si="47"/>
        <v>0</v>
      </c>
      <c r="R1107" s="41"/>
    </row>
    <row r="1108" spans="2:18" ht="15" customHeight="1" x14ac:dyDescent="0.3">
      <c r="B1108" s="34">
        <f t="shared" si="42"/>
        <v>3546.1</v>
      </c>
      <c r="C1108" s="35">
        <v>2069</v>
      </c>
      <c r="D1108" s="34">
        <f t="shared" si="43"/>
        <v>3546.1</v>
      </c>
      <c r="E1108" s="36">
        <v>45811</v>
      </c>
      <c r="F1108" s="37">
        <v>3546.4</v>
      </c>
      <c r="G1108" s="36">
        <v>45812</v>
      </c>
      <c r="H1108" s="38">
        <f t="shared" si="44"/>
        <v>0.3000000000001819</v>
      </c>
      <c r="I1108" s="29">
        <f t="shared" si="45"/>
        <v>1</v>
      </c>
      <c r="L1108" s="33"/>
      <c r="M1108" s="191">
        <v>45876</v>
      </c>
      <c r="N1108" s="34">
        <f t="shared" si="46"/>
        <v>500</v>
      </c>
      <c r="O1108" s="37"/>
      <c r="P1108" s="35">
        <v>500</v>
      </c>
      <c r="Q1108" s="40">
        <f t="shared" si="47"/>
        <v>0</v>
      </c>
      <c r="R1108" s="41"/>
    </row>
    <row r="1109" spans="2:18" ht="15" customHeight="1" x14ac:dyDescent="0.3">
      <c r="B1109" s="34">
        <f t="shared" si="42"/>
        <v>3546.4</v>
      </c>
      <c r="C1109" s="35">
        <v>2070</v>
      </c>
      <c r="D1109" s="34">
        <f t="shared" si="43"/>
        <v>3546.4</v>
      </c>
      <c r="E1109" s="36">
        <v>45812</v>
      </c>
      <c r="F1109" s="37">
        <v>3546.6</v>
      </c>
      <c r="G1109" s="36">
        <v>45813</v>
      </c>
      <c r="H1109" s="38">
        <f t="shared" si="44"/>
        <v>0.1999999999998181</v>
      </c>
      <c r="I1109" s="29">
        <f t="shared" si="45"/>
        <v>1</v>
      </c>
      <c r="L1109" s="33"/>
      <c r="M1109" s="191">
        <v>45877</v>
      </c>
      <c r="N1109" s="34">
        <f t="shared" si="46"/>
        <v>500</v>
      </c>
      <c r="O1109" s="37"/>
      <c r="P1109" s="35">
        <v>500</v>
      </c>
      <c r="Q1109" s="40">
        <f t="shared" si="47"/>
        <v>0</v>
      </c>
      <c r="R1109" s="41"/>
    </row>
    <row r="1110" spans="2:18" ht="15" customHeight="1" x14ac:dyDescent="0.3">
      <c r="B1110" s="34">
        <f t="shared" si="42"/>
        <v>3546.6</v>
      </c>
      <c r="C1110" s="35">
        <v>2070</v>
      </c>
      <c r="D1110" s="34">
        <f t="shared" si="43"/>
        <v>3546.6</v>
      </c>
      <c r="E1110" s="36">
        <v>45813</v>
      </c>
      <c r="F1110" s="37">
        <v>3546.6</v>
      </c>
      <c r="G1110" s="36">
        <v>45814</v>
      </c>
      <c r="H1110" s="38">
        <f t="shared" si="44"/>
        <v>0</v>
      </c>
      <c r="I1110" s="29">
        <f t="shared" si="45"/>
        <v>0</v>
      </c>
      <c r="L1110" s="33"/>
      <c r="M1110" s="191">
        <v>45878</v>
      </c>
      <c r="N1110" s="34">
        <f t="shared" si="46"/>
        <v>500</v>
      </c>
      <c r="O1110" s="37"/>
      <c r="P1110" s="35">
        <v>500</v>
      </c>
      <c r="Q1110" s="40">
        <f t="shared" si="47"/>
        <v>0</v>
      </c>
      <c r="R1110" s="41"/>
    </row>
    <row r="1111" spans="2:18" ht="15" customHeight="1" x14ac:dyDescent="0.3">
      <c r="B1111" s="34">
        <f t="shared" si="42"/>
        <v>3546.6</v>
      </c>
      <c r="C1111" s="35">
        <v>2072</v>
      </c>
      <c r="D1111" s="34">
        <f t="shared" si="43"/>
        <v>3546.6</v>
      </c>
      <c r="E1111" s="36">
        <v>45814</v>
      </c>
      <c r="F1111" s="37">
        <v>3547.6</v>
      </c>
      <c r="G1111" s="36">
        <v>45815</v>
      </c>
      <c r="H1111" s="38">
        <f t="shared" si="44"/>
        <v>1</v>
      </c>
      <c r="I1111" s="29">
        <f t="shared" si="45"/>
        <v>2</v>
      </c>
      <c r="L1111" s="33"/>
      <c r="M1111" s="191">
        <v>45879</v>
      </c>
      <c r="N1111" s="34">
        <f t="shared" si="46"/>
        <v>500</v>
      </c>
      <c r="O1111" s="37"/>
      <c r="P1111" s="35">
        <v>500</v>
      </c>
      <c r="Q1111" s="40">
        <f t="shared" si="47"/>
        <v>0</v>
      </c>
      <c r="R1111" s="41"/>
    </row>
    <row r="1112" spans="2:18" ht="15" customHeight="1" x14ac:dyDescent="0.3">
      <c r="B1112" s="34">
        <f t="shared" si="42"/>
        <v>3547.6</v>
      </c>
      <c r="C1112" s="35">
        <v>2076</v>
      </c>
      <c r="D1112" s="34">
        <f t="shared" si="43"/>
        <v>3547.6</v>
      </c>
      <c r="E1112" s="36">
        <v>45815</v>
      </c>
      <c r="F1112" s="37">
        <v>3552.2</v>
      </c>
      <c r="G1112" s="36">
        <v>45816</v>
      </c>
      <c r="H1112" s="38">
        <f t="shared" si="44"/>
        <v>4.5999999999999091</v>
      </c>
      <c r="I1112" s="29">
        <f t="shared" si="45"/>
        <v>4</v>
      </c>
      <c r="L1112" s="33"/>
      <c r="M1112" s="191">
        <v>45880</v>
      </c>
      <c r="N1112" s="34">
        <f t="shared" si="46"/>
        <v>500</v>
      </c>
      <c r="O1112" s="37"/>
      <c r="P1112" s="35">
        <v>500</v>
      </c>
      <c r="Q1112" s="40">
        <f t="shared" si="47"/>
        <v>0</v>
      </c>
      <c r="R1112" s="41"/>
    </row>
    <row r="1113" spans="2:18" ht="15" customHeight="1" x14ac:dyDescent="0.3">
      <c r="B1113" s="34">
        <f t="shared" si="42"/>
        <v>3552.2</v>
      </c>
      <c r="C1113" s="35">
        <v>2077</v>
      </c>
      <c r="D1113" s="34">
        <f t="shared" si="43"/>
        <v>3552.2</v>
      </c>
      <c r="E1113" s="36">
        <v>45816</v>
      </c>
      <c r="F1113" s="37">
        <v>3552.3</v>
      </c>
      <c r="G1113" s="36">
        <v>45817</v>
      </c>
      <c r="H1113" s="38">
        <f t="shared" si="44"/>
        <v>0.1000000000003638</v>
      </c>
      <c r="I1113" s="29">
        <f t="shared" si="45"/>
        <v>1</v>
      </c>
      <c r="L1113" s="33"/>
      <c r="M1113" s="191">
        <v>45881</v>
      </c>
      <c r="N1113" s="34">
        <f t="shared" si="46"/>
        <v>500</v>
      </c>
      <c r="O1113" s="37"/>
      <c r="P1113" s="35">
        <v>500</v>
      </c>
      <c r="Q1113" s="40">
        <f t="shared" si="47"/>
        <v>0</v>
      </c>
      <c r="R1113" s="41"/>
    </row>
    <row r="1114" spans="2:18" ht="15" customHeight="1" x14ac:dyDescent="0.3">
      <c r="B1114" s="34">
        <f t="shared" si="42"/>
        <v>3552.3</v>
      </c>
      <c r="C1114" s="35">
        <v>2077</v>
      </c>
      <c r="D1114" s="34">
        <f t="shared" si="43"/>
        <v>3552.3</v>
      </c>
      <c r="E1114" s="36">
        <v>45817</v>
      </c>
      <c r="F1114" s="37">
        <v>3552.3</v>
      </c>
      <c r="G1114" s="36">
        <v>45818</v>
      </c>
      <c r="H1114" s="38">
        <f t="shared" si="44"/>
        <v>0</v>
      </c>
      <c r="I1114" s="29">
        <f t="shared" si="45"/>
        <v>0</v>
      </c>
      <c r="L1114" s="33"/>
      <c r="M1114" s="191">
        <v>45882</v>
      </c>
      <c r="N1114" s="34">
        <f t="shared" si="46"/>
        <v>500</v>
      </c>
      <c r="O1114" s="37"/>
      <c r="P1114" s="35">
        <v>500</v>
      </c>
      <c r="Q1114" s="40">
        <f t="shared" si="47"/>
        <v>0</v>
      </c>
      <c r="R1114" s="41"/>
    </row>
    <row r="1115" spans="2:18" ht="15" customHeight="1" x14ac:dyDescent="0.3">
      <c r="B1115" s="34">
        <f t="shared" si="42"/>
        <v>3552.3</v>
      </c>
      <c r="C1115" s="35">
        <v>2078</v>
      </c>
      <c r="D1115" s="34">
        <f t="shared" si="43"/>
        <v>3552.3</v>
      </c>
      <c r="E1115" s="36">
        <v>45818</v>
      </c>
      <c r="F1115" s="37">
        <v>3553.7</v>
      </c>
      <c r="G1115" s="36">
        <v>45819</v>
      </c>
      <c r="H1115" s="38">
        <f t="shared" si="44"/>
        <v>1.3999999999996362</v>
      </c>
      <c r="I1115" s="29">
        <f t="shared" si="45"/>
        <v>1</v>
      </c>
      <c r="L1115" s="33"/>
      <c r="M1115" s="191">
        <v>45883</v>
      </c>
      <c r="N1115" s="34">
        <f t="shared" si="46"/>
        <v>500</v>
      </c>
      <c r="O1115" s="37"/>
      <c r="P1115" s="35">
        <v>500</v>
      </c>
      <c r="Q1115" s="40">
        <f t="shared" si="47"/>
        <v>0</v>
      </c>
      <c r="R1115" s="41"/>
    </row>
    <row r="1116" spans="2:18" ht="15" customHeight="1" x14ac:dyDescent="0.3">
      <c r="B1116" s="34">
        <f t="shared" si="42"/>
        <v>3553.7</v>
      </c>
      <c r="C1116" s="35">
        <v>2079</v>
      </c>
      <c r="D1116" s="34">
        <f t="shared" si="43"/>
        <v>3553.7</v>
      </c>
      <c r="E1116" s="36">
        <v>45819</v>
      </c>
      <c r="F1116" s="37">
        <v>3553.8</v>
      </c>
      <c r="G1116" s="36">
        <v>45820</v>
      </c>
      <c r="H1116" s="38">
        <f t="shared" si="44"/>
        <v>0.1000000000003638</v>
      </c>
      <c r="I1116" s="29">
        <f t="shared" si="45"/>
        <v>1</v>
      </c>
      <c r="L1116" s="33"/>
      <c r="M1116" s="191">
        <v>45884</v>
      </c>
      <c r="N1116" s="34">
        <f t="shared" si="46"/>
        <v>500</v>
      </c>
      <c r="O1116" s="37"/>
      <c r="P1116" s="35">
        <v>500</v>
      </c>
      <c r="Q1116" s="40">
        <f t="shared" si="47"/>
        <v>0</v>
      </c>
      <c r="R1116" s="41"/>
    </row>
    <row r="1117" spans="2:18" ht="15" customHeight="1" x14ac:dyDescent="0.3">
      <c r="B1117" s="34">
        <f t="shared" si="42"/>
        <v>3553.8</v>
      </c>
      <c r="C1117" s="35">
        <v>2079</v>
      </c>
      <c r="D1117" s="34">
        <f t="shared" si="43"/>
        <v>3553.8</v>
      </c>
      <c r="E1117" s="36">
        <v>45820</v>
      </c>
      <c r="F1117" s="37">
        <v>3553.8</v>
      </c>
      <c r="G1117" s="36">
        <v>45821</v>
      </c>
      <c r="H1117" s="38">
        <f t="shared" si="44"/>
        <v>0</v>
      </c>
      <c r="I1117" s="29">
        <f t="shared" si="45"/>
        <v>0</v>
      </c>
      <c r="L1117" s="33"/>
      <c r="M1117" s="191">
        <v>45885</v>
      </c>
      <c r="N1117" s="34">
        <f t="shared" si="46"/>
        <v>500</v>
      </c>
      <c r="O1117" s="37"/>
      <c r="P1117" s="35">
        <v>495</v>
      </c>
      <c r="Q1117" s="40">
        <f t="shared" si="47"/>
        <v>5</v>
      </c>
      <c r="R1117" s="41"/>
    </row>
    <row r="1118" spans="2:18" ht="15" customHeight="1" x14ac:dyDescent="0.3">
      <c r="B1118" s="34">
        <f t="shared" si="42"/>
        <v>3553.8</v>
      </c>
      <c r="C1118" s="35">
        <v>2079</v>
      </c>
      <c r="D1118" s="34">
        <f t="shared" si="43"/>
        <v>3553.8</v>
      </c>
      <c r="E1118" s="36">
        <v>45821</v>
      </c>
      <c r="F1118" s="37">
        <v>3553.8</v>
      </c>
      <c r="G1118" s="36">
        <v>45822</v>
      </c>
      <c r="H1118" s="38">
        <f t="shared" si="44"/>
        <v>0</v>
      </c>
      <c r="I1118" s="29">
        <f t="shared" si="45"/>
        <v>0</v>
      </c>
      <c r="L1118" s="33"/>
      <c r="M1118" s="191">
        <v>45886</v>
      </c>
      <c r="N1118" s="34">
        <f t="shared" si="46"/>
        <v>495</v>
      </c>
      <c r="O1118" s="37"/>
      <c r="P1118" s="35">
        <v>495</v>
      </c>
      <c r="Q1118" s="40">
        <f t="shared" si="47"/>
        <v>0</v>
      </c>
      <c r="R1118" s="41"/>
    </row>
    <row r="1119" spans="2:18" ht="15" customHeight="1" x14ac:dyDescent="0.3">
      <c r="B1119" s="34">
        <f t="shared" si="42"/>
        <v>3553.8</v>
      </c>
      <c r="C1119" s="35">
        <v>2082</v>
      </c>
      <c r="D1119" s="34">
        <f t="shared" si="43"/>
        <v>3553.8</v>
      </c>
      <c r="E1119" s="36">
        <v>45822</v>
      </c>
      <c r="F1119" s="37">
        <v>3559.5</v>
      </c>
      <c r="G1119" s="36">
        <v>45823</v>
      </c>
      <c r="H1119" s="38">
        <f t="shared" si="44"/>
        <v>5.6999999999998181</v>
      </c>
      <c r="I1119" s="29">
        <f t="shared" si="45"/>
        <v>3</v>
      </c>
      <c r="L1119" s="33"/>
      <c r="M1119" s="191">
        <v>45887</v>
      </c>
      <c r="N1119" s="34">
        <f t="shared" si="46"/>
        <v>495</v>
      </c>
      <c r="O1119" s="37"/>
      <c r="P1119" s="35">
        <v>495</v>
      </c>
      <c r="Q1119" s="40">
        <f t="shared" si="47"/>
        <v>0</v>
      </c>
      <c r="R1119" s="41"/>
    </row>
    <row r="1120" spans="2:18" ht="15" customHeight="1" x14ac:dyDescent="0.3">
      <c r="B1120" s="34">
        <f t="shared" si="42"/>
        <v>3559.5</v>
      </c>
      <c r="C1120" s="35">
        <v>2084</v>
      </c>
      <c r="D1120" s="34">
        <f t="shared" si="43"/>
        <v>3559.5</v>
      </c>
      <c r="E1120" s="36">
        <v>45823</v>
      </c>
      <c r="F1120" s="37">
        <v>3561.3</v>
      </c>
      <c r="G1120" s="36">
        <v>45824</v>
      </c>
      <c r="H1120" s="38">
        <f t="shared" si="44"/>
        <v>1.8000000000001819</v>
      </c>
      <c r="I1120" s="29">
        <f t="shared" si="45"/>
        <v>2</v>
      </c>
      <c r="L1120" s="33"/>
      <c r="M1120" s="191">
        <v>45888</v>
      </c>
      <c r="N1120" s="34">
        <f t="shared" si="46"/>
        <v>495</v>
      </c>
      <c r="O1120" s="37"/>
      <c r="P1120" s="35">
        <v>495</v>
      </c>
      <c r="Q1120" s="40">
        <f t="shared" si="47"/>
        <v>0</v>
      </c>
      <c r="R1120" s="41"/>
    </row>
    <row r="1121" spans="2:18" ht="15" customHeight="1" x14ac:dyDescent="0.3">
      <c r="B1121" s="34">
        <f t="shared" si="42"/>
        <v>3561.3</v>
      </c>
      <c r="C1121" s="35">
        <v>2084</v>
      </c>
      <c r="D1121" s="34">
        <f t="shared" si="43"/>
        <v>3561.3</v>
      </c>
      <c r="E1121" s="36">
        <v>45824</v>
      </c>
      <c r="F1121" s="37">
        <v>3561.3</v>
      </c>
      <c r="G1121" s="36">
        <v>45825</v>
      </c>
      <c r="H1121" s="38">
        <f t="shared" si="44"/>
        <v>0</v>
      </c>
      <c r="I1121" s="29">
        <f t="shared" si="45"/>
        <v>0</v>
      </c>
      <c r="L1121" s="33"/>
      <c r="M1121" s="191">
        <v>45889</v>
      </c>
      <c r="N1121" s="34">
        <f t="shared" si="46"/>
        <v>495</v>
      </c>
      <c r="O1121" s="37"/>
      <c r="P1121" s="35">
        <v>495</v>
      </c>
      <c r="Q1121" s="40">
        <f t="shared" si="47"/>
        <v>0</v>
      </c>
      <c r="R1121" s="41"/>
    </row>
    <row r="1122" spans="2:18" ht="15" customHeight="1" x14ac:dyDescent="0.3">
      <c r="B1122" s="34">
        <f t="shared" si="42"/>
        <v>3561.3</v>
      </c>
      <c r="C1122" s="35">
        <v>2084</v>
      </c>
      <c r="D1122" s="34">
        <f t="shared" si="43"/>
        <v>3561.3</v>
      </c>
      <c r="E1122" s="36">
        <v>45825</v>
      </c>
      <c r="F1122" s="37">
        <v>3561.3</v>
      </c>
      <c r="G1122" s="36">
        <v>45826</v>
      </c>
      <c r="H1122" s="38">
        <f t="shared" si="44"/>
        <v>0</v>
      </c>
      <c r="I1122" s="29">
        <f t="shared" si="45"/>
        <v>0</v>
      </c>
      <c r="L1122" s="33"/>
      <c r="M1122" s="191">
        <v>45890</v>
      </c>
      <c r="N1122" s="34">
        <f t="shared" si="46"/>
        <v>495</v>
      </c>
      <c r="O1122" s="37"/>
      <c r="P1122" s="35">
        <v>495</v>
      </c>
      <c r="Q1122" s="40">
        <f t="shared" si="47"/>
        <v>0</v>
      </c>
      <c r="R1122" s="41"/>
    </row>
    <row r="1123" spans="2:18" ht="15" customHeight="1" x14ac:dyDescent="0.3">
      <c r="B1123" s="34">
        <f t="shared" si="42"/>
        <v>3561.3</v>
      </c>
      <c r="C1123" s="35">
        <v>2084</v>
      </c>
      <c r="D1123" s="34">
        <f t="shared" si="43"/>
        <v>3561.3</v>
      </c>
      <c r="E1123" s="36">
        <v>45826</v>
      </c>
      <c r="F1123" s="37">
        <v>3561.3</v>
      </c>
      <c r="G1123" s="36">
        <v>45827</v>
      </c>
      <c r="H1123" s="38">
        <f t="shared" si="44"/>
        <v>0</v>
      </c>
      <c r="I1123" s="29">
        <f t="shared" si="45"/>
        <v>0</v>
      </c>
      <c r="L1123" s="33"/>
      <c r="M1123" s="191">
        <v>45891</v>
      </c>
      <c r="N1123" s="34">
        <f t="shared" si="46"/>
        <v>495</v>
      </c>
      <c r="O1123" s="37"/>
      <c r="P1123" s="35">
        <v>495</v>
      </c>
      <c r="Q1123" s="40">
        <f t="shared" si="47"/>
        <v>0</v>
      </c>
      <c r="R1123" s="41"/>
    </row>
    <row r="1124" spans="2:18" ht="15" customHeight="1" x14ac:dyDescent="0.3">
      <c r="B1124" s="34">
        <f t="shared" si="42"/>
        <v>3561.3</v>
      </c>
      <c r="C1124" s="35">
        <v>2084</v>
      </c>
      <c r="D1124" s="34">
        <f t="shared" si="43"/>
        <v>3561.3</v>
      </c>
      <c r="E1124" s="36">
        <v>45827</v>
      </c>
      <c r="F1124" s="37">
        <v>3561.3</v>
      </c>
      <c r="G1124" s="36">
        <v>45828</v>
      </c>
      <c r="H1124" s="38">
        <f t="shared" si="44"/>
        <v>0</v>
      </c>
      <c r="I1124" s="29">
        <f t="shared" si="45"/>
        <v>0</v>
      </c>
      <c r="L1124" s="33"/>
      <c r="M1124" s="191">
        <v>45892</v>
      </c>
      <c r="N1124" s="34">
        <f t="shared" si="46"/>
        <v>495</v>
      </c>
      <c r="O1124" s="37"/>
      <c r="P1124" s="35">
        <v>495</v>
      </c>
      <c r="Q1124" s="40">
        <f t="shared" si="47"/>
        <v>0</v>
      </c>
      <c r="R1124" s="41"/>
    </row>
    <row r="1125" spans="2:18" ht="15" customHeight="1" x14ac:dyDescent="0.3">
      <c r="B1125" s="34">
        <f t="shared" si="42"/>
        <v>3561.3</v>
      </c>
      <c r="C1125" s="35">
        <v>2084</v>
      </c>
      <c r="D1125" s="34">
        <f t="shared" si="43"/>
        <v>3561.3</v>
      </c>
      <c r="E1125" s="36">
        <v>45828</v>
      </c>
      <c r="F1125" s="37">
        <v>3561.3</v>
      </c>
      <c r="G1125" s="36">
        <v>45829</v>
      </c>
      <c r="H1125" s="38">
        <f t="shared" si="44"/>
        <v>0</v>
      </c>
      <c r="I1125" s="29">
        <f t="shared" si="45"/>
        <v>0</v>
      </c>
      <c r="L1125" s="33"/>
      <c r="M1125" s="191">
        <v>45893</v>
      </c>
      <c r="N1125" s="34">
        <f t="shared" si="46"/>
        <v>495</v>
      </c>
      <c r="O1125" s="37"/>
      <c r="P1125" s="35">
        <v>495</v>
      </c>
      <c r="Q1125" s="40">
        <f t="shared" si="47"/>
        <v>0</v>
      </c>
      <c r="R1125" s="41"/>
    </row>
    <row r="1126" spans="2:18" ht="15" customHeight="1" x14ac:dyDescent="0.3">
      <c r="B1126" s="34">
        <f t="shared" si="42"/>
        <v>3561.3</v>
      </c>
      <c r="C1126" s="35">
        <v>2084</v>
      </c>
      <c r="D1126" s="34">
        <f t="shared" si="43"/>
        <v>3561.3</v>
      </c>
      <c r="E1126" s="36">
        <v>45829</v>
      </c>
      <c r="F1126" s="37">
        <v>3561.3</v>
      </c>
      <c r="G1126" s="36">
        <v>45830</v>
      </c>
      <c r="H1126" s="38">
        <f t="shared" si="44"/>
        <v>0</v>
      </c>
      <c r="I1126" s="29">
        <f t="shared" si="45"/>
        <v>0</v>
      </c>
      <c r="L1126" s="33"/>
      <c r="M1126" s="191">
        <v>45894</v>
      </c>
      <c r="N1126" s="34">
        <f t="shared" si="46"/>
        <v>495</v>
      </c>
      <c r="O1126" s="37"/>
      <c r="P1126" s="35">
        <v>495</v>
      </c>
      <c r="Q1126" s="40">
        <f t="shared" si="47"/>
        <v>0</v>
      </c>
      <c r="R1126" s="41"/>
    </row>
    <row r="1127" spans="2:18" ht="15" customHeight="1" x14ac:dyDescent="0.3">
      <c r="B1127" s="34">
        <f t="shared" si="42"/>
        <v>3561.3</v>
      </c>
      <c r="C1127" s="35">
        <v>2085</v>
      </c>
      <c r="D1127" s="34">
        <f t="shared" si="43"/>
        <v>3561.3</v>
      </c>
      <c r="E1127" s="36">
        <v>45830</v>
      </c>
      <c r="F1127" s="37">
        <v>3561.4</v>
      </c>
      <c r="G1127" s="36">
        <v>45831</v>
      </c>
      <c r="H1127" s="38">
        <f t="shared" si="44"/>
        <v>9.9999999999909051E-2</v>
      </c>
      <c r="I1127" s="29">
        <f t="shared" si="45"/>
        <v>1</v>
      </c>
      <c r="L1127" s="33"/>
      <c r="M1127" s="191">
        <v>45895</v>
      </c>
      <c r="N1127" s="34">
        <f t="shared" si="46"/>
        <v>495</v>
      </c>
      <c r="O1127" s="37"/>
      <c r="P1127" s="35">
        <v>490</v>
      </c>
      <c r="Q1127" s="40">
        <f t="shared" si="47"/>
        <v>5</v>
      </c>
      <c r="R1127" s="41"/>
    </row>
    <row r="1128" spans="2:18" ht="15" customHeight="1" x14ac:dyDescent="0.3">
      <c r="B1128" s="34">
        <f t="shared" ref="B1128:B1191" si="48">F1127</f>
        <v>3561.4</v>
      </c>
      <c r="C1128" s="35">
        <v>2085</v>
      </c>
      <c r="D1128" s="34">
        <f t="shared" ref="D1128:D1191" si="49">F1127</f>
        <v>3561.4</v>
      </c>
      <c r="E1128" s="36">
        <v>45831</v>
      </c>
      <c r="F1128" s="37">
        <v>3561.5</v>
      </c>
      <c r="G1128" s="36">
        <v>45832</v>
      </c>
      <c r="H1128" s="38">
        <f t="shared" ref="H1128:H1191" si="50">F1128-D1128</f>
        <v>9.9999999999909051E-2</v>
      </c>
      <c r="I1128" s="29">
        <f t="shared" ref="I1128:I1191" si="51">C1128-C1127</f>
        <v>0</v>
      </c>
      <c r="L1128" s="33"/>
      <c r="M1128" s="191">
        <v>45896</v>
      </c>
      <c r="N1128" s="34">
        <f t="shared" ref="N1128:N1191" si="52">(P1127)</f>
        <v>490</v>
      </c>
      <c r="O1128" s="37"/>
      <c r="P1128" s="35">
        <v>480</v>
      </c>
      <c r="Q1128" s="40">
        <f t="shared" ref="Q1128:Q1191" si="53">(N1128+O1128)-P1128</f>
        <v>10</v>
      </c>
      <c r="R1128" s="41"/>
    </row>
    <row r="1129" spans="2:18" ht="15" customHeight="1" x14ac:dyDescent="0.3">
      <c r="B1129" s="34">
        <f t="shared" si="48"/>
        <v>3561.5</v>
      </c>
      <c r="C1129" s="35">
        <v>2087</v>
      </c>
      <c r="D1129" s="34">
        <f t="shared" si="49"/>
        <v>3561.5</v>
      </c>
      <c r="E1129" s="36">
        <v>45832</v>
      </c>
      <c r="F1129" s="37">
        <v>3561.7</v>
      </c>
      <c r="G1129" s="36">
        <v>45833</v>
      </c>
      <c r="H1129" s="38">
        <f t="shared" si="50"/>
        <v>0.1999999999998181</v>
      </c>
      <c r="I1129" s="29">
        <f t="shared" si="51"/>
        <v>2</v>
      </c>
      <c r="L1129" s="33"/>
      <c r="M1129" s="191">
        <v>45897</v>
      </c>
      <c r="N1129" s="34">
        <f t="shared" si="52"/>
        <v>480</v>
      </c>
      <c r="O1129" s="37"/>
      <c r="P1129" s="35">
        <v>390</v>
      </c>
      <c r="Q1129" s="40">
        <f t="shared" si="53"/>
        <v>90</v>
      </c>
      <c r="R1129" s="41"/>
    </row>
    <row r="1130" spans="2:18" ht="15" customHeight="1" x14ac:dyDescent="0.3">
      <c r="B1130" s="34">
        <f t="shared" si="48"/>
        <v>3561.7</v>
      </c>
      <c r="C1130" s="35">
        <v>2087</v>
      </c>
      <c r="D1130" s="34">
        <f t="shared" si="49"/>
        <v>3561.7</v>
      </c>
      <c r="E1130" s="36">
        <v>45833</v>
      </c>
      <c r="F1130" s="37">
        <v>3561.8</v>
      </c>
      <c r="G1130" s="36">
        <v>45834</v>
      </c>
      <c r="H1130" s="38">
        <f t="shared" si="50"/>
        <v>0.1000000000003638</v>
      </c>
      <c r="I1130" s="29">
        <f t="shared" si="51"/>
        <v>0</v>
      </c>
      <c r="L1130" s="33"/>
      <c r="M1130" s="191">
        <v>45898</v>
      </c>
      <c r="N1130" s="34">
        <f t="shared" si="52"/>
        <v>390</v>
      </c>
      <c r="O1130" s="37"/>
      <c r="P1130" s="35">
        <v>390</v>
      </c>
      <c r="Q1130" s="40">
        <f t="shared" si="53"/>
        <v>0</v>
      </c>
      <c r="R1130" s="41"/>
    </row>
    <row r="1131" spans="2:18" ht="15" customHeight="1" x14ac:dyDescent="0.3">
      <c r="B1131" s="34">
        <f t="shared" si="48"/>
        <v>3561.8</v>
      </c>
      <c r="C1131" s="35">
        <v>2087</v>
      </c>
      <c r="D1131" s="34">
        <f t="shared" si="49"/>
        <v>3561.8</v>
      </c>
      <c r="E1131" s="36">
        <v>45834</v>
      </c>
      <c r="F1131" s="37">
        <v>3561.8</v>
      </c>
      <c r="G1131" s="36">
        <v>45835</v>
      </c>
      <c r="H1131" s="38">
        <f t="shared" si="50"/>
        <v>0</v>
      </c>
      <c r="I1131" s="29">
        <f t="shared" si="51"/>
        <v>0</v>
      </c>
      <c r="L1131" s="33"/>
      <c r="M1131" s="191">
        <v>45899</v>
      </c>
      <c r="N1131" s="34">
        <f t="shared" si="52"/>
        <v>390</v>
      </c>
      <c r="O1131" s="37"/>
      <c r="P1131" s="35">
        <v>350</v>
      </c>
      <c r="Q1131" s="40">
        <f t="shared" si="53"/>
        <v>40</v>
      </c>
      <c r="R1131" s="41"/>
    </row>
    <row r="1132" spans="2:18" ht="15" customHeight="1" x14ac:dyDescent="0.3">
      <c r="B1132" s="34">
        <f t="shared" si="48"/>
        <v>3561.8</v>
      </c>
      <c r="C1132" s="35">
        <v>2087</v>
      </c>
      <c r="D1132" s="34">
        <f t="shared" si="49"/>
        <v>3561.8</v>
      </c>
      <c r="E1132" s="36">
        <v>45835</v>
      </c>
      <c r="F1132" s="37">
        <v>3561.8</v>
      </c>
      <c r="G1132" s="36">
        <v>45836</v>
      </c>
      <c r="H1132" s="38">
        <f t="shared" si="50"/>
        <v>0</v>
      </c>
      <c r="I1132" s="29">
        <f t="shared" si="51"/>
        <v>0</v>
      </c>
      <c r="L1132" s="33"/>
      <c r="M1132" s="191">
        <v>45900</v>
      </c>
      <c r="N1132" s="34">
        <f t="shared" si="52"/>
        <v>350</v>
      </c>
      <c r="O1132" s="37"/>
      <c r="P1132" s="35">
        <v>325</v>
      </c>
      <c r="Q1132" s="40">
        <f t="shared" si="53"/>
        <v>25</v>
      </c>
      <c r="R1132" s="41"/>
    </row>
    <row r="1133" spans="2:18" ht="15" customHeight="1" x14ac:dyDescent="0.3">
      <c r="B1133" s="34">
        <f t="shared" si="48"/>
        <v>3561.8</v>
      </c>
      <c r="C1133" s="35">
        <v>2087</v>
      </c>
      <c r="D1133" s="34">
        <f t="shared" si="49"/>
        <v>3561.8</v>
      </c>
      <c r="E1133" s="36">
        <v>45836</v>
      </c>
      <c r="F1133" s="37">
        <v>3561.8</v>
      </c>
      <c r="G1133" s="36">
        <v>45837</v>
      </c>
      <c r="H1133" s="38">
        <f t="shared" si="50"/>
        <v>0</v>
      </c>
      <c r="I1133" s="29">
        <f t="shared" si="51"/>
        <v>0</v>
      </c>
      <c r="L1133" s="33"/>
      <c r="M1133" s="191">
        <v>45901</v>
      </c>
      <c r="N1133" s="34">
        <f t="shared" si="52"/>
        <v>325</v>
      </c>
      <c r="O1133" s="37"/>
      <c r="P1133" s="35">
        <v>325</v>
      </c>
      <c r="Q1133" s="40">
        <f t="shared" si="53"/>
        <v>0</v>
      </c>
      <c r="R1133" s="41"/>
    </row>
    <row r="1134" spans="2:18" ht="15" customHeight="1" x14ac:dyDescent="0.3">
      <c r="B1134" s="34">
        <f t="shared" si="48"/>
        <v>3561.8</v>
      </c>
      <c r="C1134" s="35">
        <v>2087</v>
      </c>
      <c r="D1134" s="34">
        <f t="shared" si="49"/>
        <v>3561.8</v>
      </c>
      <c r="E1134" s="36">
        <v>45837</v>
      </c>
      <c r="F1134" s="37">
        <v>3561.8</v>
      </c>
      <c r="G1134" s="36">
        <v>45838</v>
      </c>
      <c r="H1134" s="38">
        <f t="shared" si="50"/>
        <v>0</v>
      </c>
      <c r="I1134" s="29">
        <f t="shared" si="51"/>
        <v>0</v>
      </c>
      <c r="L1134" s="33"/>
      <c r="M1134" s="191">
        <v>45902</v>
      </c>
      <c r="N1134" s="34">
        <f t="shared" si="52"/>
        <v>325</v>
      </c>
      <c r="O1134" s="37"/>
      <c r="P1134" s="35">
        <v>325</v>
      </c>
      <c r="Q1134" s="40">
        <f t="shared" si="53"/>
        <v>0</v>
      </c>
      <c r="R1134" s="41"/>
    </row>
    <row r="1135" spans="2:18" ht="15" customHeight="1" x14ac:dyDescent="0.3">
      <c r="B1135" s="34">
        <f t="shared" si="48"/>
        <v>3561.8</v>
      </c>
      <c r="C1135" s="35">
        <v>2092</v>
      </c>
      <c r="D1135" s="34">
        <f t="shared" si="49"/>
        <v>3561.8</v>
      </c>
      <c r="E1135" s="36">
        <v>45838</v>
      </c>
      <c r="F1135" s="37">
        <v>3562</v>
      </c>
      <c r="G1135" s="36">
        <v>45839</v>
      </c>
      <c r="H1135" s="38">
        <f t="shared" si="50"/>
        <v>0.1999999999998181</v>
      </c>
      <c r="I1135" s="29">
        <f t="shared" si="51"/>
        <v>5</v>
      </c>
      <c r="J1135" s="48">
        <f>SUM(H1045:H1135)</f>
        <v>127.59999999999991</v>
      </c>
      <c r="L1135" s="33"/>
      <c r="M1135" s="191">
        <v>45903</v>
      </c>
      <c r="N1135" s="34">
        <f t="shared" si="52"/>
        <v>325</v>
      </c>
      <c r="O1135" s="37"/>
      <c r="P1135" s="35">
        <v>325</v>
      </c>
      <c r="Q1135" s="40">
        <f t="shared" si="53"/>
        <v>0</v>
      </c>
      <c r="R1135" s="41"/>
    </row>
    <row r="1136" spans="2:18" ht="15" customHeight="1" x14ac:dyDescent="0.3">
      <c r="B1136" s="34">
        <f t="shared" si="48"/>
        <v>3562</v>
      </c>
      <c r="C1136" s="35">
        <v>2093</v>
      </c>
      <c r="D1136" s="34">
        <f t="shared" si="49"/>
        <v>3562</v>
      </c>
      <c r="E1136" s="36">
        <v>45839</v>
      </c>
      <c r="F1136" s="37">
        <v>3562.1</v>
      </c>
      <c r="G1136" s="36">
        <v>45840</v>
      </c>
      <c r="H1136" s="38">
        <f t="shared" si="50"/>
        <v>9.9999999999909051E-2</v>
      </c>
      <c r="I1136" s="29">
        <f t="shared" si="51"/>
        <v>1</v>
      </c>
      <c r="L1136" s="33"/>
      <c r="M1136" s="191">
        <v>45904</v>
      </c>
      <c r="N1136" s="34">
        <f t="shared" si="52"/>
        <v>325</v>
      </c>
      <c r="O1136" s="37"/>
      <c r="P1136" s="35">
        <v>325</v>
      </c>
      <c r="Q1136" s="40">
        <f t="shared" si="53"/>
        <v>0</v>
      </c>
      <c r="R1136" s="41"/>
    </row>
    <row r="1137" spans="2:18" ht="15" customHeight="1" x14ac:dyDescent="0.3">
      <c r="B1137" s="34">
        <f t="shared" si="48"/>
        <v>3562.1</v>
      </c>
      <c r="C1137" s="35">
        <v>2096</v>
      </c>
      <c r="D1137" s="34">
        <f t="shared" si="49"/>
        <v>3562.1</v>
      </c>
      <c r="E1137" s="36">
        <v>45840</v>
      </c>
      <c r="F1137" s="37">
        <v>3565.2</v>
      </c>
      <c r="G1137" s="36">
        <v>45841</v>
      </c>
      <c r="H1137" s="38">
        <f t="shared" si="50"/>
        <v>3.0999999999999091</v>
      </c>
      <c r="I1137" s="29">
        <f t="shared" si="51"/>
        <v>3</v>
      </c>
      <c r="L1137" s="33"/>
      <c r="M1137" s="191">
        <v>45905</v>
      </c>
      <c r="N1137" s="34">
        <f t="shared" si="52"/>
        <v>325</v>
      </c>
      <c r="O1137" s="37"/>
      <c r="P1137" s="35">
        <v>325</v>
      </c>
      <c r="Q1137" s="40">
        <f t="shared" si="53"/>
        <v>0</v>
      </c>
      <c r="R1137" s="41"/>
    </row>
    <row r="1138" spans="2:18" ht="15" customHeight="1" x14ac:dyDescent="0.3">
      <c r="B1138" s="34">
        <f t="shared" si="48"/>
        <v>3565.2</v>
      </c>
      <c r="C1138" s="35">
        <v>2097</v>
      </c>
      <c r="D1138" s="34">
        <f t="shared" si="49"/>
        <v>3565.2</v>
      </c>
      <c r="E1138" s="36">
        <v>45841</v>
      </c>
      <c r="F1138" s="37">
        <v>3568.2</v>
      </c>
      <c r="G1138" s="36">
        <v>45842</v>
      </c>
      <c r="H1138" s="38">
        <f t="shared" si="50"/>
        <v>3</v>
      </c>
      <c r="I1138" s="29">
        <f t="shared" si="51"/>
        <v>1</v>
      </c>
      <c r="L1138" s="33"/>
      <c r="M1138" s="191">
        <v>45906</v>
      </c>
      <c r="N1138" s="34">
        <f t="shared" si="52"/>
        <v>325</v>
      </c>
      <c r="O1138" s="37"/>
      <c r="P1138" s="35">
        <v>325</v>
      </c>
      <c r="Q1138" s="40">
        <f t="shared" si="53"/>
        <v>0</v>
      </c>
      <c r="R1138" s="41"/>
    </row>
    <row r="1139" spans="2:18" ht="15" customHeight="1" x14ac:dyDescent="0.3">
      <c r="B1139" s="34">
        <f t="shared" si="48"/>
        <v>3568.2</v>
      </c>
      <c r="C1139" s="35">
        <v>2099</v>
      </c>
      <c r="D1139" s="34">
        <f t="shared" si="49"/>
        <v>3568.2</v>
      </c>
      <c r="E1139" s="36">
        <v>45842</v>
      </c>
      <c r="F1139" s="37">
        <v>3568.6</v>
      </c>
      <c r="G1139" s="36">
        <v>45843</v>
      </c>
      <c r="H1139" s="38">
        <f t="shared" si="50"/>
        <v>0.40000000000009095</v>
      </c>
      <c r="I1139" s="29">
        <f t="shared" si="51"/>
        <v>2</v>
      </c>
      <c r="L1139" s="33"/>
      <c r="M1139" s="191">
        <v>45907</v>
      </c>
      <c r="N1139" s="34">
        <f t="shared" si="52"/>
        <v>325</v>
      </c>
      <c r="O1139" s="37"/>
      <c r="P1139" s="35">
        <v>270</v>
      </c>
      <c r="Q1139" s="40">
        <f t="shared" si="53"/>
        <v>55</v>
      </c>
      <c r="R1139" s="41"/>
    </row>
    <row r="1140" spans="2:18" ht="15" customHeight="1" x14ac:dyDescent="0.3">
      <c r="B1140" s="34">
        <f t="shared" si="48"/>
        <v>3568.6</v>
      </c>
      <c r="C1140" s="35">
        <v>2100</v>
      </c>
      <c r="D1140" s="34">
        <f t="shared" si="49"/>
        <v>3568.6</v>
      </c>
      <c r="E1140" s="36">
        <v>45843</v>
      </c>
      <c r="F1140" s="37">
        <v>3569.7</v>
      </c>
      <c r="G1140" s="36">
        <v>45844</v>
      </c>
      <c r="H1140" s="38">
        <f t="shared" si="50"/>
        <v>1.0999999999999091</v>
      </c>
      <c r="I1140" s="29">
        <f t="shared" si="51"/>
        <v>1</v>
      </c>
      <c r="L1140" s="33"/>
      <c r="M1140" s="191">
        <v>45908</v>
      </c>
      <c r="N1140" s="34">
        <f t="shared" si="52"/>
        <v>270</v>
      </c>
      <c r="O1140" s="37"/>
      <c r="P1140" s="35">
        <v>190</v>
      </c>
      <c r="Q1140" s="40">
        <f t="shared" si="53"/>
        <v>80</v>
      </c>
      <c r="R1140" s="41"/>
    </row>
    <row r="1141" spans="2:18" ht="15" customHeight="1" x14ac:dyDescent="0.3">
      <c r="B1141" s="34">
        <f t="shared" si="48"/>
        <v>3569.7</v>
      </c>
      <c r="C1141" s="35">
        <v>2101</v>
      </c>
      <c r="D1141" s="34">
        <f t="shared" si="49"/>
        <v>3569.7</v>
      </c>
      <c r="E1141" s="36">
        <v>45844</v>
      </c>
      <c r="F1141" s="37">
        <v>3569.8</v>
      </c>
      <c r="G1141" s="36">
        <v>45845</v>
      </c>
      <c r="H1141" s="38">
        <f t="shared" si="50"/>
        <v>0.1000000000003638</v>
      </c>
      <c r="I1141" s="29">
        <f t="shared" si="51"/>
        <v>1</v>
      </c>
      <c r="L1141" s="33"/>
      <c r="M1141" s="191">
        <v>45909</v>
      </c>
      <c r="N1141" s="34">
        <f t="shared" si="52"/>
        <v>190</v>
      </c>
      <c r="O1141" s="37">
        <v>240</v>
      </c>
      <c r="P1141" s="35">
        <v>390</v>
      </c>
      <c r="Q1141" s="40">
        <f t="shared" si="53"/>
        <v>40</v>
      </c>
      <c r="R1141" s="41"/>
    </row>
    <row r="1142" spans="2:18" ht="15" customHeight="1" x14ac:dyDescent="0.3">
      <c r="B1142" s="34">
        <f t="shared" si="48"/>
        <v>3569.8</v>
      </c>
      <c r="C1142" s="35">
        <v>2101</v>
      </c>
      <c r="D1142" s="34">
        <f t="shared" si="49"/>
        <v>3569.8</v>
      </c>
      <c r="E1142" s="36">
        <v>45845</v>
      </c>
      <c r="F1142" s="37">
        <v>3569.8</v>
      </c>
      <c r="G1142" s="36">
        <v>45846</v>
      </c>
      <c r="H1142" s="38">
        <f t="shared" si="50"/>
        <v>0</v>
      </c>
      <c r="I1142" s="29">
        <f t="shared" si="51"/>
        <v>0</v>
      </c>
      <c r="L1142" s="33"/>
      <c r="M1142" s="191">
        <v>45910</v>
      </c>
      <c r="N1142" s="34">
        <f t="shared" si="52"/>
        <v>390</v>
      </c>
      <c r="O1142" s="37"/>
      <c r="P1142" s="35">
        <v>360</v>
      </c>
      <c r="Q1142" s="40">
        <f t="shared" si="53"/>
        <v>30</v>
      </c>
      <c r="R1142" s="41"/>
    </row>
    <row r="1143" spans="2:18" ht="15" customHeight="1" x14ac:dyDescent="0.3">
      <c r="B1143" s="34">
        <f t="shared" si="48"/>
        <v>3569.8</v>
      </c>
      <c r="C1143" s="35">
        <v>2102</v>
      </c>
      <c r="D1143" s="34">
        <f t="shared" si="49"/>
        <v>3569.8</v>
      </c>
      <c r="E1143" s="36">
        <v>45846</v>
      </c>
      <c r="F1143" s="37">
        <v>3571</v>
      </c>
      <c r="G1143" s="36">
        <v>45847</v>
      </c>
      <c r="H1143" s="38">
        <f t="shared" si="50"/>
        <v>1.1999999999998181</v>
      </c>
      <c r="I1143" s="29">
        <f t="shared" si="51"/>
        <v>1</v>
      </c>
      <c r="L1143" s="33"/>
      <c r="M1143" s="191">
        <v>45911</v>
      </c>
      <c r="N1143" s="34">
        <f t="shared" si="52"/>
        <v>360</v>
      </c>
      <c r="O1143" s="37"/>
      <c r="P1143" s="35">
        <v>360</v>
      </c>
      <c r="Q1143" s="40">
        <f t="shared" si="53"/>
        <v>0</v>
      </c>
      <c r="R1143" s="41"/>
    </row>
    <row r="1144" spans="2:18" ht="15" customHeight="1" x14ac:dyDescent="0.3">
      <c r="B1144" s="34">
        <f t="shared" si="48"/>
        <v>3571</v>
      </c>
      <c r="C1144" s="35">
        <v>2103</v>
      </c>
      <c r="D1144" s="34">
        <f t="shared" si="49"/>
        <v>3571</v>
      </c>
      <c r="E1144" s="36">
        <v>45847</v>
      </c>
      <c r="F1144" s="37">
        <v>3572</v>
      </c>
      <c r="G1144" s="36">
        <v>45848</v>
      </c>
      <c r="H1144" s="38">
        <f t="shared" si="50"/>
        <v>1</v>
      </c>
      <c r="I1144" s="29">
        <f t="shared" si="51"/>
        <v>1</v>
      </c>
      <c r="L1144" s="33"/>
      <c r="M1144" s="191">
        <v>45912</v>
      </c>
      <c r="N1144" s="34">
        <f t="shared" si="52"/>
        <v>360</v>
      </c>
      <c r="O1144" s="37"/>
      <c r="P1144" s="35">
        <v>350</v>
      </c>
      <c r="Q1144" s="40">
        <f t="shared" si="53"/>
        <v>10</v>
      </c>
      <c r="R1144" s="41"/>
    </row>
    <row r="1145" spans="2:18" ht="15" customHeight="1" x14ac:dyDescent="0.3">
      <c r="B1145" s="34">
        <f t="shared" si="48"/>
        <v>3572</v>
      </c>
      <c r="C1145" s="35">
        <v>2103</v>
      </c>
      <c r="D1145" s="34">
        <f t="shared" si="49"/>
        <v>3572</v>
      </c>
      <c r="E1145" s="36">
        <v>45848</v>
      </c>
      <c r="F1145" s="37">
        <v>3572.1</v>
      </c>
      <c r="G1145" s="36">
        <v>45849</v>
      </c>
      <c r="H1145" s="38">
        <f t="shared" si="50"/>
        <v>9.9999999999909051E-2</v>
      </c>
      <c r="I1145" s="29">
        <f t="shared" si="51"/>
        <v>0</v>
      </c>
      <c r="L1145" s="33"/>
      <c r="M1145" s="191">
        <v>45913</v>
      </c>
      <c r="N1145" s="34">
        <f t="shared" si="52"/>
        <v>350</v>
      </c>
      <c r="O1145" s="37"/>
      <c r="P1145" s="35">
        <v>325</v>
      </c>
      <c r="Q1145" s="40">
        <f t="shared" si="53"/>
        <v>25</v>
      </c>
      <c r="R1145" s="41"/>
    </row>
    <row r="1146" spans="2:18" ht="15" customHeight="1" x14ac:dyDescent="0.3">
      <c r="B1146" s="34">
        <f t="shared" si="48"/>
        <v>3572.1</v>
      </c>
      <c r="C1146" s="35">
        <v>2106</v>
      </c>
      <c r="D1146" s="34">
        <f t="shared" si="49"/>
        <v>3572.1</v>
      </c>
      <c r="E1146" s="36">
        <v>45849</v>
      </c>
      <c r="F1146" s="37">
        <v>3573.5</v>
      </c>
      <c r="G1146" s="36">
        <v>45850</v>
      </c>
      <c r="H1146" s="38">
        <f t="shared" si="50"/>
        <v>1.4000000000000909</v>
      </c>
      <c r="I1146" s="29">
        <f t="shared" si="51"/>
        <v>3</v>
      </c>
      <c r="L1146" s="33"/>
      <c r="M1146" s="191">
        <v>45914</v>
      </c>
      <c r="N1146" s="34">
        <f t="shared" si="52"/>
        <v>325</v>
      </c>
      <c r="O1146" s="37"/>
      <c r="P1146" s="35">
        <v>295</v>
      </c>
      <c r="Q1146" s="40">
        <f t="shared" si="53"/>
        <v>30</v>
      </c>
      <c r="R1146" s="41"/>
    </row>
    <row r="1147" spans="2:18" ht="15" customHeight="1" x14ac:dyDescent="0.3">
      <c r="B1147" s="34">
        <f t="shared" si="48"/>
        <v>3573.5</v>
      </c>
      <c r="C1147" s="35">
        <v>2106</v>
      </c>
      <c r="D1147" s="34">
        <f t="shared" si="49"/>
        <v>3573.5</v>
      </c>
      <c r="E1147" s="36">
        <v>45850</v>
      </c>
      <c r="F1147" s="37">
        <v>3574.1</v>
      </c>
      <c r="G1147" s="36">
        <v>45851</v>
      </c>
      <c r="H1147" s="38">
        <f t="shared" si="50"/>
        <v>0.59999999999990905</v>
      </c>
      <c r="I1147" s="29">
        <f t="shared" si="51"/>
        <v>0</v>
      </c>
      <c r="L1147" s="33"/>
      <c r="M1147" s="191">
        <v>45915</v>
      </c>
      <c r="N1147" s="34">
        <f t="shared" si="52"/>
        <v>295</v>
      </c>
      <c r="O1147" s="37"/>
      <c r="P1147" s="35">
        <v>295</v>
      </c>
      <c r="Q1147" s="40">
        <f t="shared" si="53"/>
        <v>0</v>
      </c>
      <c r="R1147" s="41"/>
    </row>
    <row r="1148" spans="2:18" ht="15" customHeight="1" x14ac:dyDescent="0.3">
      <c r="B1148" s="34">
        <f t="shared" si="48"/>
        <v>3574.1</v>
      </c>
      <c r="C1148" s="35">
        <v>2106</v>
      </c>
      <c r="D1148" s="34">
        <f t="shared" si="49"/>
        <v>3574.1</v>
      </c>
      <c r="E1148" s="36">
        <v>45851</v>
      </c>
      <c r="F1148" s="37">
        <v>3574.1</v>
      </c>
      <c r="G1148" s="36">
        <v>45852</v>
      </c>
      <c r="H1148" s="38">
        <f t="shared" si="50"/>
        <v>0</v>
      </c>
      <c r="I1148" s="29">
        <f t="shared" si="51"/>
        <v>0</v>
      </c>
      <c r="L1148" s="33"/>
      <c r="M1148" s="191">
        <v>45916</v>
      </c>
      <c r="N1148" s="34">
        <f t="shared" si="52"/>
        <v>295</v>
      </c>
      <c r="O1148" s="37"/>
      <c r="P1148" s="35">
        <v>270</v>
      </c>
      <c r="Q1148" s="40">
        <f t="shared" si="53"/>
        <v>25</v>
      </c>
      <c r="R1148" s="41"/>
    </row>
    <row r="1149" spans="2:18" ht="15" customHeight="1" x14ac:dyDescent="0.3">
      <c r="B1149" s="34">
        <f t="shared" si="48"/>
        <v>3574.1</v>
      </c>
      <c r="C1149" s="35">
        <v>2106</v>
      </c>
      <c r="D1149" s="34">
        <f t="shared" si="49"/>
        <v>3574.1</v>
      </c>
      <c r="E1149" s="36">
        <v>45852</v>
      </c>
      <c r="F1149" s="37">
        <v>3574.1</v>
      </c>
      <c r="G1149" s="36">
        <v>45853</v>
      </c>
      <c r="H1149" s="38">
        <f>F1149-D1149</f>
        <v>0</v>
      </c>
      <c r="I1149" s="29">
        <f t="shared" si="51"/>
        <v>0</v>
      </c>
      <c r="L1149" s="33"/>
      <c r="M1149" s="191">
        <v>45917</v>
      </c>
      <c r="N1149" s="34">
        <f t="shared" si="52"/>
        <v>270</v>
      </c>
      <c r="O1149" s="37"/>
      <c r="P1149" s="35">
        <v>270</v>
      </c>
      <c r="Q1149" s="40">
        <f t="shared" si="53"/>
        <v>0</v>
      </c>
      <c r="R1149" s="41"/>
    </row>
    <row r="1150" spans="2:18" ht="15" customHeight="1" x14ac:dyDescent="0.3">
      <c r="B1150" s="34">
        <f>F1149</f>
        <v>3574.1</v>
      </c>
      <c r="C1150" s="35">
        <v>2106</v>
      </c>
      <c r="D1150" s="34">
        <f>F1149</f>
        <v>3574.1</v>
      </c>
      <c r="E1150" s="36">
        <v>45853</v>
      </c>
      <c r="F1150" s="37">
        <v>3574.2</v>
      </c>
      <c r="G1150" s="36">
        <v>45854</v>
      </c>
      <c r="H1150" s="38">
        <f t="shared" si="50"/>
        <v>9.9999999999909051E-2</v>
      </c>
      <c r="I1150" s="29">
        <f t="shared" si="51"/>
        <v>0</v>
      </c>
      <c r="L1150" s="33"/>
      <c r="M1150" s="191">
        <v>45918</v>
      </c>
      <c r="N1150" s="34">
        <f t="shared" si="52"/>
        <v>270</v>
      </c>
      <c r="O1150" s="37"/>
      <c r="P1150" s="35">
        <v>270</v>
      </c>
      <c r="Q1150" s="40">
        <f t="shared" si="53"/>
        <v>0</v>
      </c>
      <c r="R1150" s="41"/>
    </row>
    <row r="1151" spans="2:18" ht="15" customHeight="1" x14ac:dyDescent="0.3">
      <c r="B1151" s="34">
        <f t="shared" si="48"/>
        <v>3574.2</v>
      </c>
      <c r="C1151" s="35">
        <v>2106</v>
      </c>
      <c r="D1151" s="34">
        <f t="shared" si="49"/>
        <v>3574.2</v>
      </c>
      <c r="E1151" s="36">
        <v>45854</v>
      </c>
      <c r="F1151" s="37">
        <v>3574.2</v>
      </c>
      <c r="G1151" s="36">
        <v>45855</v>
      </c>
      <c r="H1151" s="38">
        <f t="shared" si="50"/>
        <v>0</v>
      </c>
      <c r="I1151" s="29">
        <f t="shared" si="51"/>
        <v>0</v>
      </c>
      <c r="L1151" s="33"/>
      <c r="M1151" s="191">
        <v>45919</v>
      </c>
      <c r="N1151" s="34">
        <f t="shared" si="52"/>
        <v>270</v>
      </c>
      <c r="O1151" s="37"/>
      <c r="P1151" s="35">
        <v>270</v>
      </c>
      <c r="Q1151" s="40">
        <f t="shared" si="53"/>
        <v>0</v>
      </c>
      <c r="R1151" s="41"/>
    </row>
    <row r="1152" spans="2:18" ht="15" customHeight="1" x14ac:dyDescent="0.3">
      <c r="B1152" s="34">
        <f t="shared" si="48"/>
        <v>3574.2</v>
      </c>
      <c r="C1152" s="35">
        <v>2107</v>
      </c>
      <c r="D1152" s="34">
        <f t="shared" si="49"/>
        <v>3574.2</v>
      </c>
      <c r="E1152" s="36">
        <v>45855</v>
      </c>
      <c r="F1152" s="37">
        <v>3574.3</v>
      </c>
      <c r="G1152" s="36">
        <v>45856</v>
      </c>
      <c r="H1152" s="38">
        <f t="shared" si="50"/>
        <v>0.1000000000003638</v>
      </c>
      <c r="I1152" s="29">
        <f t="shared" si="51"/>
        <v>1</v>
      </c>
      <c r="L1152" s="33"/>
      <c r="M1152" s="191">
        <v>45920</v>
      </c>
      <c r="N1152" s="34">
        <f t="shared" si="52"/>
        <v>270</v>
      </c>
      <c r="O1152" s="37"/>
      <c r="P1152" s="35">
        <v>270</v>
      </c>
      <c r="Q1152" s="40">
        <f t="shared" si="53"/>
        <v>0</v>
      </c>
      <c r="R1152" s="41"/>
    </row>
    <row r="1153" spans="2:19" ht="15" customHeight="1" x14ac:dyDescent="0.3">
      <c r="B1153" s="34">
        <f t="shared" si="48"/>
        <v>3574.3</v>
      </c>
      <c r="C1153" s="35">
        <v>2107</v>
      </c>
      <c r="D1153" s="34">
        <f t="shared" si="49"/>
        <v>3574.3</v>
      </c>
      <c r="E1153" s="36">
        <v>45856</v>
      </c>
      <c r="F1153" s="37">
        <v>3574.3</v>
      </c>
      <c r="G1153" s="36">
        <v>45857</v>
      </c>
      <c r="H1153" s="38">
        <f t="shared" si="50"/>
        <v>0</v>
      </c>
      <c r="I1153" s="29">
        <f t="shared" si="51"/>
        <v>0</v>
      </c>
      <c r="L1153" s="33"/>
      <c r="M1153" s="191">
        <v>45921</v>
      </c>
      <c r="N1153" s="34">
        <f t="shared" si="52"/>
        <v>270</v>
      </c>
      <c r="O1153" s="37"/>
      <c r="P1153" s="35">
        <v>270</v>
      </c>
      <c r="Q1153" s="40">
        <f t="shared" si="53"/>
        <v>0</v>
      </c>
      <c r="R1153" s="41"/>
    </row>
    <row r="1154" spans="2:19" ht="15" customHeight="1" x14ac:dyDescent="0.3">
      <c r="B1154" s="34">
        <f t="shared" si="48"/>
        <v>3574.3</v>
      </c>
      <c r="C1154" s="35">
        <v>2108</v>
      </c>
      <c r="D1154" s="34">
        <f t="shared" si="49"/>
        <v>3574.3</v>
      </c>
      <c r="E1154" s="36">
        <v>45857</v>
      </c>
      <c r="F1154" s="37">
        <v>3574.4</v>
      </c>
      <c r="G1154" s="36">
        <v>45858</v>
      </c>
      <c r="H1154" s="38">
        <f t="shared" si="50"/>
        <v>9.9999999999909051E-2</v>
      </c>
      <c r="I1154" s="29">
        <f t="shared" si="51"/>
        <v>1</v>
      </c>
      <c r="L1154" s="33"/>
      <c r="M1154" s="191">
        <v>45922</v>
      </c>
      <c r="N1154" s="34">
        <f t="shared" si="52"/>
        <v>270</v>
      </c>
      <c r="O1154" s="37"/>
      <c r="P1154" s="35">
        <v>270</v>
      </c>
      <c r="Q1154" s="40">
        <f t="shared" si="53"/>
        <v>0</v>
      </c>
      <c r="R1154" s="41"/>
    </row>
    <row r="1155" spans="2:19" ht="15" customHeight="1" x14ac:dyDescent="0.3">
      <c r="B1155" s="34">
        <f t="shared" si="48"/>
        <v>3574.4</v>
      </c>
      <c r="C1155" s="35">
        <v>2108</v>
      </c>
      <c r="D1155" s="34">
        <f t="shared" si="49"/>
        <v>3574.4</v>
      </c>
      <c r="E1155" s="36">
        <v>45858</v>
      </c>
      <c r="F1155" s="37">
        <v>3574.4</v>
      </c>
      <c r="G1155" s="36">
        <v>45859</v>
      </c>
      <c r="H1155" s="38">
        <f t="shared" si="50"/>
        <v>0</v>
      </c>
      <c r="I1155" s="29">
        <f t="shared" si="51"/>
        <v>0</v>
      </c>
      <c r="L1155" s="33"/>
      <c r="M1155" s="191">
        <v>45923</v>
      </c>
      <c r="N1155" s="34">
        <f t="shared" si="52"/>
        <v>270</v>
      </c>
      <c r="O1155" s="37"/>
      <c r="P1155" s="35">
        <v>270</v>
      </c>
      <c r="Q1155" s="40">
        <f t="shared" si="53"/>
        <v>0</v>
      </c>
      <c r="R1155" s="41"/>
    </row>
    <row r="1156" spans="2:19" ht="15" customHeight="1" x14ac:dyDescent="0.3">
      <c r="B1156" s="34">
        <f t="shared" si="48"/>
        <v>3574.4</v>
      </c>
      <c r="C1156" s="35">
        <v>2108</v>
      </c>
      <c r="D1156" s="34">
        <f t="shared" si="49"/>
        <v>3574.4</v>
      </c>
      <c r="E1156" s="36">
        <v>45859</v>
      </c>
      <c r="F1156" s="37">
        <v>3574.4</v>
      </c>
      <c r="G1156" s="36">
        <v>45860</v>
      </c>
      <c r="H1156" s="38">
        <f t="shared" si="50"/>
        <v>0</v>
      </c>
      <c r="I1156" s="29">
        <f t="shared" si="51"/>
        <v>0</v>
      </c>
      <c r="L1156" s="33"/>
      <c r="M1156" s="191">
        <v>45924</v>
      </c>
      <c r="N1156" s="34">
        <f t="shared" si="52"/>
        <v>270</v>
      </c>
      <c r="O1156" s="37"/>
      <c r="P1156" s="35">
        <v>270</v>
      </c>
      <c r="Q1156" s="40">
        <f t="shared" si="53"/>
        <v>0</v>
      </c>
      <c r="R1156" s="41"/>
    </row>
    <row r="1157" spans="2:19" ht="15" customHeight="1" x14ac:dyDescent="0.3">
      <c r="B1157" s="34">
        <f t="shared" si="48"/>
        <v>3574.4</v>
      </c>
      <c r="C1157" s="35">
        <v>2109</v>
      </c>
      <c r="D1157" s="34">
        <f t="shared" si="49"/>
        <v>3574.4</v>
      </c>
      <c r="E1157" s="36">
        <v>45860</v>
      </c>
      <c r="F1157" s="37">
        <v>3576</v>
      </c>
      <c r="G1157" s="36">
        <v>45861</v>
      </c>
      <c r="H1157" s="38">
        <f t="shared" si="50"/>
        <v>1.5999999999999091</v>
      </c>
      <c r="I1157" s="29">
        <f t="shared" si="51"/>
        <v>1</v>
      </c>
      <c r="L1157" s="33"/>
      <c r="M1157" s="191">
        <v>45925</v>
      </c>
      <c r="N1157" s="34">
        <f t="shared" si="52"/>
        <v>270</v>
      </c>
      <c r="O1157" s="37"/>
      <c r="P1157" s="35">
        <v>190</v>
      </c>
      <c r="Q1157" s="40">
        <f t="shared" si="53"/>
        <v>80</v>
      </c>
      <c r="R1157" s="41"/>
    </row>
    <row r="1158" spans="2:19" ht="15" customHeight="1" x14ac:dyDescent="0.3">
      <c r="B1158" s="34">
        <f t="shared" si="48"/>
        <v>3576</v>
      </c>
      <c r="C1158" s="35">
        <v>2110</v>
      </c>
      <c r="D1158" s="34">
        <f t="shared" si="49"/>
        <v>3576</v>
      </c>
      <c r="E1158" s="36">
        <v>45861</v>
      </c>
      <c r="F1158" s="37">
        <v>3578.6</v>
      </c>
      <c r="G1158" s="36">
        <v>45862</v>
      </c>
      <c r="H1158" s="38">
        <f t="shared" si="50"/>
        <v>2.5999999999999091</v>
      </c>
      <c r="I1158" s="29">
        <f t="shared" si="51"/>
        <v>1</v>
      </c>
      <c r="L1158" s="33"/>
      <c r="M1158" s="191">
        <v>45926</v>
      </c>
      <c r="N1158" s="34">
        <f t="shared" si="52"/>
        <v>190</v>
      </c>
      <c r="O1158" s="37">
        <v>400</v>
      </c>
      <c r="P1158" s="35">
        <v>525</v>
      </c>
      <c r="Q1158" s="40">
        <f t="shared" si="53"/>
        <v>65</v>
      </c>
      <c r="R1158" s="41"/>
    </row>
    <row r="1159" spans="2:19" ht="15" customHeight="1" x14ac:dyDescent="0.3">
      <c r="B1159" s="34">
        <f t="shared" si="48"/>
        <v>3578.6</v>
      </c>
      <c r="C1159" s="35">
        <v>2111</v>
      </c>
      <c r="D1159" s="34">
        <f t="shared" si="49"/>
        <v>3578.6</v>
      </c>
      <c r="E1159" s="36">
        <v>45862</v>
      </c>
      <c r="F1159" s="37">
        <v>3578.7</v>
      </c>
      <c r="G1159" s="36">
        <v>45863</v>
      </c>
      <c r="H1159" s="38">
        <f t="shared" si="50"/>
        <v>9.9999999999909051E-2</v>
      </c>
      <c r="I1159" s="29">
        <f t="shared" si="51"/>
        <v>1</v>
      </c>
      <c r="L1159" s="33"/>
      <c r="M1159" s="191">
        <v>45927</v>
      </c>
      <c r="N1159" s="34">
        <f t="shared" si="52"/>
        <v>525</v>
      </c>
      <c r="O1159" s="37"/>
      <c r="P1159" s="35">
        <v>525</v>
      </c>
      <c r="Q1159" s="40">
        <f t="shared" si="53"/>
        <v>0</v>
      </c>
      <c r="R1159" s="41"/>
    </row>
    <row r="1160" spans="2:19" ht="15" customHeight="1" x14ac:dyDescent="0.3">
      <c r="B1160" s="34">
        <f t="shared" si="48"/>
        <v>3578.7</v>
      </c>
      <c r="C1160" s="35">
        <v>2112</v>
      </c>
      <c r="D1160" s="34">
        <f t="shared" si="49"/>
        <v>3578.7</v>
      </c>
      <c r="E1160" s="36">
        <v>45863</v>
      </c>
      <c r="F1160" s="37">
        <v>3578.7</v>
      </c>
      <c r="G1160" s="36">
        <v>45864</v>
      </c>
      <c r="H1160" s="38">
        <f t="shared" si="50"/>
        <v>0</v>
      </c>
      <c r="I1160" s="29">
        <f t="shared" si="51"/>
        <v>1</v>
      </c>
      <c r="L1160" s="33"/>
      <c r="M1160" s="191">
        <v>45928</v>
      </c>
      <c r="N1160" s="34">
        <f t="shared" si="52"/>
        <v>525</v>
      </c>
      <c r="O1160" s="37"/>
      <c r="P1160" s="35">
        <v>525</v>
      </c>
      <c r="Q1160" s="40">
        <f t="shared" si="53"/>
        <v>0</v>
      </c>
      <c r="R1160" s="41"/>
    </row>
    <row r="1161" spans="2:19" ht="15" customHeight="1" x14ac:dyDescent="0.3">
      <c r="B1161" s="34">
        <f t="shared" si="48"/>
        <v>3578.7</v>
      </c>
      <c r="C1161" s="35">
        <v>2112</v>
      </c>
      <c r="D1161" s="34">
        <f t="shared" si="49"/>
        <v>3578.7</v>
      </c>
      <c r="E1161" s="36">
        <v>45864</v>
      </c>
      <c r="F1161" s="37">
        <v>3578.7</v>
      </c>
      <c r="G1161" s="36">
        <v>45865</v>
      </c>
      <c r="H1161" s="38">
        <f t="shared" si="50"/>
        <v>0</v>
      </c>
      <c r="I1161" s="29">
        <f t="shared" si="51"/>
        <v>0</v>
      </c>
      <c r="L1161" s="33"/>
      <c r="M1161" s="191">
        <v>45929</v>
      </c>
      <c r="N1161" s="34">
        <f t="shared" si="52"/>
        <v>525</v>
      </c>
      <c r="O1161" s="37"/>
      <c r="P1161" s="35">
        <v>525</v>
      </c>
      <c r="Q1161" s="40">
        <f t="shared" si="53"/>
        <v>0</v>
      </c>
      <c r="R1161" s="41"/>
      <c r="S1161" s="48">
        <f>SUM(Q1071:Q1161)</f>
        <v>975</v>
      </c>
    </row>
    <row r="1162" spans="2:19" ht="15" customHeight="1" x14ac:dyDescent="0.3">
      <c r="B1162" s="34">
        <f t="shared" si="48"/>
        <v>3578.7</v>
      </c>
      <c r="C1162" s="35">
        <v>2113</v>
      </c>
      <c r="D1162" s="34">
        <f t="shared" si="49"/>
        <v>3578.7</v>
      </c>
      <c r="E1162" s="36">
        <v>45865</v>
      </c>
      <c r="F1162" s="37">
        <v>3590.9</v>
      </c>
      <c r="G1162" s="36">
        <v>45866</v>
      </c>
      <c r="H1162" s="38">
        <f t="shared" si="50"/>
        <v>12.200000000000273</v>
      </c>
      <c r="I1162" s="29">
        <f t="shared" si="51"/>
        <v>1</v>
      </c>
      <c r="L1162" s="33"/>
      <c r="M1162" s="191">
        <v>45930</v>
      </c>
      <c r="N1162" s="34">
        <f t="shared" si="52"/>
        <v>525</v>
      </c>
      <c r="O1162" s="37"/>
      <c r="P1162" s="35">
        <v>525</v>
      </c>
      <c r="Q1162" s="40">
        <f t="shared" si="53"/>
        <v>0</v>
      </c>
      <c r="R1162" s="41"/>
    </row>
    <row r="1163" spans="2:19" ht="15" customHeight="1" x14ac:dyDescent="0.3">
      <c r="B1163" s="34">
        <f t="shared" si="48"/>
        <v>3590.9</v>
      </c>
      <c r="C1163" s="35">
        <v>2114</v>
      </c>
      <c r="D1163" s="34">
        <f t="shared" si="49"/>
        <v>3590.9</v>
      </c>
      <c r="E1163" s="36">
        <v>45866</v>
      </c>
      <c r="F1163" s="37">
        <v>3598.2</v>
      </c>
      <c r="G1163" s="36">
        <v>45867</v>
      </c>
      <c r="H1163" s="38">
        <f t="shared" si="50"/>
        <v>7.2999999999997272</v>
      </c>
      <c r="I1163" s="29">
        <f t="shared" si="51"/>
        <v>1</v>
      </c>
      <c r="L1163" s="33"/>
      <c r="M1163" s="191">
        <v>45931</v>
      </c>
      <c r="N1163" s="34">
        <f t="shared" si="52"/>
        <v>525</v>
      </c>
      <c r="O1163" s="37"/>
      <c r="P1163" s="35">
        <v>525</v>
      </c>
      <c r="Q1163" s="40">
        <f t="shared" si="53"/>
        <v>0</v>
      </c>
      <c r="R1163" s="41"/>
    </row>
    <row r="1164" spans="2:19" ht="15" customHeight="1" x14ac:dyDescent="0.3">
      <c r="B1164" s="34">
        <f t="shared" si="48"/>
        <v>3598.2</v>
      </c>
      <c r="C1164" s="35">
        <v>2117</v>
      </c>
      <c r="D1164" s="34">
        <f t="shared" si="49"/>
        <v>3598.2</v>
      </c>
      <c r="E1164" s="36">
        <v>45867</v>
      </c>
      <c r="F1164" s="37">
        <v>3599.7</v>
      </c>
      <c r="G1164" s="36">
        <v>45868</v>
      </c>
      <c r="H1164" s="38">
        <f t="shared" si="50"/>
        <v>1.5</v>
      </c>
      <c r="I1164" s="29">
        <f t="shared" si="51"/>
        <v>3</v>
      </c>
      <c r="L1164" s="33"/>
      <c r="M1164" s="191">
        <v>45932</v>
      </c>
      <c r="N1164" s="34">
        <f t="shared" si="52"/>
        <v>525</v>
      </c>
      <c r="O1164" s="37"/>
      <c r="P1164" s="35">
        <v>525</v>
      </c>
      <c r="Q1164" s="40">
        <f t="shared" si="53"/>
        <v>0</v>
      </c>
      <c r="R1164" s="41"/>
    </row>
    <row r="1165" spans="2:19" ht="15" customHeight="1" x14ac:dyDescent="0.3">
      <c r="B1165" s="34">
        <f t="shared" si="48"/>
        <v>3599.7</v>
      </c>
      <c r="C1165" s="35">
        <v>2117</v>
      </c>
      <c r="D1165" s="34">
        <f t="shared" si="49"/>
        <v>3599.7</v>
      </c>
      <c r="E1165" s="36">
        <v>45868</v>
      </c>
      <c r="F1165" s="37">
        <v>3599.7</v>
      </c>
      <c r="G1165" s="36">
        <v>45869</v>
      </c>
      <c r="H1165" s="38">
        <f t="shared" si="50"/>
        <v>0</v>
      </c>
      <c r="I1165" s="29">
        <f t="shared" si="51"/>
        <v>0</v>
      </c>
      <c r="L1165" s="33"/>
      <c r="M1165" s="191">
        <v>45933</v>
      </c>
      <c r="N1165" s="34">
        <f t="shared" si="52"/>
        <v>525</v>
      </c>
      <c r="O1165" s="37"/>
      <c r="P1165" s="35">
        <v>500</v>
      </c>
      <c r="Q1165" s="40">
        <f t="shared" si="53"/>
        <v>25</v>
      </c>
      <c r="R1165" s="41"/>
    </row>
    <row r="1166" spans="2:19" ht="15" customHeight="1" x14ac:dyDescent="0.3">
      <c r="B1166" s="34">
        <f t="shared" si="48"/>
        <v>3599.7</v>
      </c>
      <c r="C1166" s="35">
        <v>2119</v>
      </c>
      <c r="D1166" s="34">
        <f t="shared" si="49"/>
        <v>3599.7</v>
      </c>
      <c r="E1166" s="36">
        <v>45869</v>
      </c>
      <c r="F1166" s="37">
        <v>3606.1</v>
      </c>
      <c r="G1166" s="36">
        <v>45870</v>
      </c>
      <c r="H1166" s="38">
        <f t="shared" si="50"/>
        <v>6.4000000000000909</v>
      </c>
      <c r="I1166" s="29">
        <f t="shared" si="51"/>
        <v>2</v>
      </c>
      <c r="L1166" s="33"/>
      <c r="M1166" s="191">
        <v>45934</v>
      </c>
      <c r="N1166" s="34">
        <f t="shared" si="52"/>
        <v>500</v>
      </c>
      <c r="O1166" s="37"/>
      <c r="P1166" s="35">
        <v>500</v>
      </c>
      <c r="Q1166" s="40">
        <f t="shared" si="53"/>
        <v>0</v>
      </c>
      <c r="R1166" s="41"/>
    </row>
    <row r="1167" spans="2:19" ht="15" customHeight="1" x14ac:dyDescent="0.3">
      <c r="B1167" s="34">
        <f t="shared" si="48"/>
        <v>3606.1</v>
      </c>
      <c r="C1167" s="35">
        <v>2122</v>
      </c>
      <c r="D1167" s="34">
        <f t="shared" si="49"/>
        <v>3606.1</v>
      </c>
      <c r="E1167" s="36">
        <v>45870</v>
      </c>
      <c r="F1167" s="37">
        <v>3608.9</v>
      </c>
      <c r="G1167" s="36">
        <v>45871</v>
      </c>
      <c r="H1167" s="38">
        <f t="shared" si="50"/>
        <v>2.8000000000001819</v>
      </c>
      <c r="I1167" s="29">
        <f t="shared" si="51"/>
        <v>3</v>
      </c>
      <c r="L1167" s="33"/>
      <c r="M1167" s="191">
        <v>45935</v>
      </c>
      <c r="N1167" s="34">
        <f t="shared" si="52"/>
        <v>500</v>
      </c>
      <c r="O1167" s="37"/>
      <c r="P1167" s="35">
        <v>500</v>
      </c>
      <c r="Q1167" s="40">
        <f t="shared" si="53"/>
        <v>0</v>
      </c>
      <c r="R1167" s="41"/>
    </row>
    <row r="1168" spans="2:19" ht="15" customHeight="1" x14ac:dyDescent="0.3">
      <c r="B1168" s="34">
        <f t="shared" si="48"/>
        <v>3608.9</v>
      </c>
      <c r="C1168" s="35">
        <v>2122</v>
      </c>
      <c r="D1168" s="34">
        <f t="shared" si="49"/>
        <v>3608.9</v>
      </c>
      <c r="E1168" s="36">
        <v>45871</v>
      </c>
      <c r="F1168" s="37">
        <v>3608.9</v>
      </c>
      <c r="G1168" s="36">
        <v>45872</v>
      </c>
      <c r="H1168" s="38">
        <f t="shared" si="50"/>
        <v>0</v>
      </c>
      <c r="I1168" s="29">
        <f t="shared" si="51"/>
        <v>0</v>
      </c>
      <c r="L1168" s="33"/>
      <c r="M1168" s="191">
        <v>45936</v>
      </c>
      <c r="N1168" s="34">
        <f t="shared" si="52"/>
        <v>500</v>
      </c>
      <c r="O1168" s="37"/>
      <c r="P1168" s="35">
        <v>500</v>
      </c>
      <c r="Q1168" s="40">
        <f t="shared" si="53"/>
        <v>0</v>
      </c>
      <c r="R1168" s="41"/>
    </row>
    <row r="1169" spans="2:18" ht="15" customHeight="1" x14ac:dyDescent="0.3">
      <c r="B1169" s="34">
        <f t="shared" si="48"/>
        <v>3608.9</v>
      </c>
      <c r="C1169" s="35">
        <v>2122</v>
      </c>
      <c r="D1169" s="34">
        <f t="shared" si="49"/>
        <v>3608.9</v>
      </c>
      <c r="E1169" s="36">
        <v>45872</v>
      </c>
      <c r="F1169" s="37">
        <v>3609</v>
      </c>
      <c r="G1169" s="36">
        <v>45873</v>
      </c>
      <c r="H1169" s="38">
        <f t="shared" si="50"/>
        <v>9.9999999999909051E-2</v>
      </c>
      <c r="I1169" s="29">
        <f t="shared" si="51"/>
        <v>0</v>
      </c>
      <c r="L1169" s="33"/>
      <c r="M1169" s="191">
        <v>45937</v>
      </c>
      <c r="N1169" s="34">
        <f t="shared" si="52"/>
        <v>500</v>
      </c>
      <c r="O1169" s="37"/>
      <c r="P1169" s="35">
        <v>500</v>
      </c>
      <c r="Q1169" s="40">
        <f t="shared" si="53"/>
        <v>0</v>
      </c>
      <c r="R1169" s="41"/>
    </row>
    <row r="1170" spans="2:18" ht="15" customHeight="1" x14ac:dyDescent="0.3">
      <c r="B1170" s="34">
        <f t="shared" si="48"/>
        <v>3609</v>
      </c>
      <c r="C1170" s="35">
        <v>2125</v>
      </c>
      <c r="D1170" s="34">
        <f t="shared" si="49"/>
        <v>3609</v>
      </c>
      <c r="E1170" s="36">
        <v>45873</v>
      </c>
      <c r="F1170" s="37">
        <v>3611</v>
      </c>
      <c r="G1170" s="36">
        <v>45874</v>
      </c>
      <c r="H1170" s="38">
        <f t="shared" si="50"/>
        <v>2</v>
      </c>
      <c r="I1170" s="29">
        <f t="shared" si="51"/>
        <v>3</v>
      </c>
      <c r="L1170" s="33"/>
      <c r="M1170" s="191">
        <v>45938</v>
      </c>
      <c r="N1170" s="34">
        <f t="shared" si="52"/>
        <v>500</v>
      </c>
      <c r="O1170" s="37"/>
      <c r="P1170" s="35">
        <v>500</v>
      </c>
      <c r="Q1170" s="40">
        <f t="shared" si="53"/>
        <v>0</v>
      </c>
      <c r="R1170" s="41"/>
    </row>
    <row r="1171" spans="2:18" ht="15" customHeight="1" x14ac:dyDescent="0.3">
      <c r="B1171" s="34">
        <f t="shared" si="48"/>
        <v>3611</v>
      </c>
      <c r="C1171" s="35">
        <v>2129</v>
      </c>
      <c r="D1171" s="34">
        <f t="shared" si="49"/>
        <v>3611</v>
      </c>
      <c r="E1171" s="36">
        <v>45874</v>
      </c>
      <c r="F1171" s="37">
        <v>3614.9</v>
      </c>
      <c r="G1171" s="36">
        <v>45875</v>
      </c>
      <c r="H1171" s="38">
        <f t="shared" si="50"/>
        <v>3.9000000000000909</v>
      </c>
      <c r="I1171" s="29">
        <f t="shared" si="51"/>
        <v>4</v>
      </c>
      <c r="L1171" s="33"/>
      <c r="M1171" s="191">
        <v>45939</v>
      </c>
      <c r="N1171" s="34">
        <f t="shared" si="52"/>
        <v>500</v>
      </c>
      <c r="O1171" s="37"/>
      <c r="P1171" s="35">
        <v>500</v>
      </c>
      <c r="Q1171" s="40">
        <f t="shared" si="53"/>
        <v>0</v>
      </c>
      <c r="R1171" s="41"/>
    </row>
    <row r="1172" spans="2:18" ht="15" customHeight="1" x14ac:dyDescent="0.3">
      <c r="B1172" s="34">
        <f t="shared" si="48"/>
        <v>3614.9</v>
      </c>
      <c r="C1172" s="35">
        <v>2129</v>
      </c>
      <c r="D1172" s="34">
        <f t="shared" si="49"/>
        <v>3614.9</v>
      </c>
      <c r="E1172" s="36">
        <v>45875</v>
      </c>
      <c r="F1172" s="37">
        <v>3614.9</v>
      </c>
      <c r="G1172" s="36">
        <v>45876</v>
      </c>
      <c r="H1172" s="38">
        <f t="shared" si="50"/>
        <v>0</v>
      </c>
      <c r="I1172" s="29">
        <f t="shared" si="51"/>
        <v>0</v>
      </c>
      <c r="L1172" s="33"/>
      <c r="M1172" s="191">
        <v>45940</v>
      </c>
      <c r="N1172" s="34">
        <f t="shared" si="52"/>
        <v>500</v>
      </c>
      <c r="O1172" s="37"/>
      <c r="P1172" s="35">
        <v>500</v>
      </c>
      <c r="Q1172" s="40">
        <f t="shared" si="53"/>
        <v>0</v>
      </c>
      <c r="R1172" s="41"/>
    </row>
    <row r="1173" spans="2:18" ht="15" customHeight="1" x14ac:dyDescent="0.3">
      <c r="B1173" s="34">
        <f t="shared" si="48"/>
        <v>3614.9</v>
      </c>
      <c r="C1173" s="35">
        <v>2129</v>
      </c>
      <c r="D1173" s="34">
        <f t="shared" si="49"/>
        <v>3614.9</v>
      </c>
      <c r="E1173" s="36">
        <v>45876</v>
      </c>
      <c r="F1173" s="37">
        <v>3615</v>
      </c>
      <c r="G1173" s="36">
        <v>45877</v>
      </c>
      <c r="H1173" s="38">
        <f t="shared" si="50"/>
        <v>9.9999999999909051E-2</v>
      </c>
      <c r="I1173" s="29">
        <f t="shared" si="51"/>
        <v>0</v>
      </c>
      <c r="L1173" s="33"/>
      <c r="M1173" s="191">
        <v>45941</v>
      </c>
      <c r="N1173" s="34">
        <f t="shared" si="52"/>
        <v>500</v>
      </c>
      <c r="O1173" s="37"/>
      <c r="P1173" s="35">
        <v>500</v>
      </c>
      <c r="Q1173" s="40">
        <f t="shared" si="53"/>
        <v>0</v>
      </c>
      <c r="R1173" s="41"/>
    </row>
    <row r="1174" spans="2:18" ht="15" customHeight="1" x14ac:dyDescent="0.3">
      <c r="B1174" s="34">
        <f t="shared" si="48"/>
        <v>3615</v>
      </c>
      <c r="C1174" s="35">
        <v>2129</v>
      </c>
      <c r="D1174" s="34">
        <f t="shared" si="49"/>
        <v>3615</v>
      </c>
      <c r="E1174" s="36">
        <v>45877</v>
      </c>
      <c r="F1174" s="37">
        <v>3615</v>
      </c>
      <c r="G1174" s="36">
        <v>45878</v>
      </c>
      <c r="H1174" s="38">
        <f t="shared" si="50"/>
        <v>0</v>
      </c>
      <c r="I1174" s="29">
        <f t="shared" si="51"/>
        <v>0</v>
      </c>
      <c r="L1174" s="33"/>
      <c r="M1174" s="191">
        <v>45942</v>
      </c>
      <c r="N1174" s="34">
        <f t="shared" si="52"/>
        <v>500</v>
      </c>
      <c r="O1174" s="37"/>
      <c r="P1174" s="35">
        <v>500</v>
      </c>
      <c r="Q1174" s="40">
        <f t="shared" si="53"/>
        <v>0</v>
      </c>
      <c r="R1174" s="41"/>
    </row>
    <row r="1175" spans="2:18" ht="15" customHeight="1" x14ac:dyDescent="0.3">
      <c r="B1175" s="34">
        <f t="shared" si="48"/>
        <v>3615</v>
      </c>
      <c r="C1175" s="35">
        <v>2130</v>
      </c>
      <c r="D1175" s="34">
        <f t="shared" si="49"/>
        <v>3615</v>
      </c>
      <c r="E1175" s="36">
        <v>45878</v>
      </c>
      <c r="F1175" s="37">
        <v>3616.9</v>
      </c>
      <c r="G1175" s="36">
        <v>45879</v>
      </c>
      <c r="H1175" s="38">
        <f t="shared" si="50"/>
        <v>1.9000000000000909</v>
      </c>
      <c r="I1175" s="29">
        <f t="shared" si="51"/>
        <v>1</v>
      </c>
      <c r="L1175" s="33"/>
      <c r="M1175" s="191">
        <v>45943</v>
      </c>
      <c r="N1175" s="34">
        <f t="shared" si="52"/>
        <v>500</v>
      </c>
      <c r="O1175" s="37"/>
      <c r="P1175" s="35">
        <v>500</v>
      </c>
      <c r="Q1175" s="40">
        <f t="shared" si="53"/>
        <v>0</v>
      </c>
      <c r="R1175" s="41"/>
    </row>
    <row r="1176" spans="2:18" ht="15" customHeight="1" x14ac:dyDescent="0.3">
      <c r="B1176" s="34">
        <f t="shared" si="48"/>
        <v>3616.9</v>
      </c>
      <c r="C1176" s="35">
        <v>2130</v>
      </c>
      <c r="D1176" s="34">
        <f t="shared" si="49"/>
        <v>3616.9</v>
      </c>
      <c r="E1176" s="36">
        <v>45879</v>
      </c>
      <c r="F1176" s="37">
        <v>3616.9</v>
      </c>
      <c r="G1176" s="36">
        <v>45880</v>
      </c>
      <c r="H1176" s="38">
        <f t="shared" si="50"/>
        <v>0</v>
      </c>
      <c r="I1176" s="29">
        <f t="shared" si="51"/>
        <v>0</v>
      </c>
      <c r="L1176" s="33"/>
      <c r="M1176" s="191">
        <v>45944</v>
      </c>
      <c r="N1176" s="34">
        <f t="shared" si="52"/>
        <v>500</v>
      </c>
      <c r="O1176" s="37"/>
      <c r="P1176" s="35">
        <v>500</v>
      </c>
      <c r="Q1176" s="40">
        <f t="shared" si="53"/>
        <v>0</v>
      </c>
      <c r="R1176" s="41"/>
    </row>
    <row r="1177" spans="2:18" ht="15" customHeight="1" x14ac:dyDescent="0.3">
      <c r="B1177" s="34">
        <f t="shared" si="48"/>
        <v>3616.9</v>
      </c>
      <c r="C1177" s="35">
        <v>2130</v>
      </c>
      <c r="D1177" s="34">
        <f t="shared" si="49"/>
        <v>3616.9</v>
      </c>
      <c r="E1177" s="36">
        <v>45880</v>
      </c>
      <c r="F1177" s="37">
        <v>3616.9</v>
      </c>
      <c r="G1177" s="36">
        <v>45881</v>
      </c>
      <c r="H1177" s="38">
        <f t="shared" si="50"/>
        <v>0</v>
      </c>
      <c r="I1177" s="29">
        <f t="shared" si="51"/>
        <v>0</v>
      </c>
      <c r="L1177" s="33"/>
      <c r="M1177" s="191">
        <v>45945</v>
      </c>
      <c r="N1177" s="34">
        <f t="shared" si="52"/>
        <v>500</v>
      </c>
      <c r="O1177" s="37"/>
      <c r="P1177" s="35">
        <v>500</v>
      </c>
      <c r="Q1177" s="40">
        <f t="shared" si="53"/>
        <v>0</v>
      </c>
      <c r="R1177" s="41"/>
    </row>
    <row r="1178" spans="2:18" ht="15" customHeight="1" x14ac:dyDescent="0.3">
      <c r="B1178" s="34">
        <f t="shared" si="48"/>
        <v>3616.9</v>
      </c>
      <c r="C1178" s="35">
        <v>2130</v>
      </c>
      <c r="D1178" s="34">
        <f t="shared" si="49"/>
        <v>3616.9</v>
      </c>
      <c r="E1178" s="36">
        <v>45881</v>
      </c>
      <c r="F1178" s="37">
        <v>3617</v>
      </c>
      <c r="G1178" s="36">
        <v>45882</v>
      </c>
      <c r="H1178" s="38">
        <f t="shared" si="50"/>
        <v>9.9999999999909051E-2</v>
      </c>
      <c r="I1178" s="29">
        <f t="shared" si="51"/>
        <v>0</v>
      </c>
      <c r="L1178" s="33"/>
      <c r="M1178" s="191">
        <v>45946</v>
      </c>
      <c r="N1178" s="34">
        <f t="shared" si="52"/>
        <v>500</v>
      </c>
      <c r="O1178" s="37"/>
      <c r="P1178" s="35">
        <v>500</v>
      </c>
      <c r="Q1178" s="40">
        <f t="shared" si="53"/>
        <v>0</v>
      </c>
      <c r="R1178" s="41"/>
    </row>
    <row r="1179" spans="2:18" ht="15" customHeight="1" x14ac:dyDescent="0.3">
      <c r="B1179" s="34">
        <f t="shared" si="48"/>
        <v>3617</v>
      </c>
      <c r="C1179" s="35">
        <v>2130</v>
      </c>
      <c r="D1179" s="34">
        <f t="shared" si="49"/>
        <v>3617</v>
      </c>
      <c r="E1179" s="36">
        <v>45882</v>
      </c>
      <c r="F1179" s="37">
        <v>3617</v>
      </c>
      <c r="G1179" s="36">
        <v>45883</v>
      </c>
      <c r="H1179" s="38">
        <f t="shared" si="50"/>
        <v>0</v>
      </c>
      <c r="I1179" s="29">
        <f t="shared" si="51"/>
        <v>0</v>
      </c>
      <c r="L1179" s="33"/>
      <c r="M1179" s="191">
        <v>45947</v>
      </c>
      <c r="N1179" s="34">
        <f t="shared" si="52"/>
        <v>500</v>
      </c>
      <c r="O1179" s="37"/>
      <c r="P1179" s="35">
        <v>500</v>
      </c>
      <c r="Q1179" s="40">
        <f t="shared" si="53"/>
        <v>0</v>
      </c>
      <c r="R1179" s="41"/>
    </row>
    <row r="1180" spans="2:18" ht="15" customHeight="1" x14ac:dyDescent="0.3">
      <c r="B1180" s="34">
        <f t="shared" si="48"/>
        <v>3617</v>
      </c>
      <c r="C1180" s="35">
        <v>2130</v>
      </c>
      <c r="D1180" s="34">
        <f t="shared" si="49"/>
        <v>3617</v>
      </c>
      <c r="E1180" s="36">
        <v>45883</v>
      </c>
      <c r="F1180" s="37">
        <v>3617</v>
      </c>
      <c r="G1180" s="36">
        <v>45884</v>
      </c>
      <c r="H1180" s="38">
        <f t="shared" si="50"/>
        <v>0</v>
      </c>
      <c r="I1180" s="29">
        <f t="shared" si="51"/>
        <v>0</v>
      </c>
      <c r="L1180" s="33"/>
      <c r="M1180" s="191">
        <v>45948</v>
      </c>
      <c r="N1180" s="34">
        <f t="shared" si="52"/>
        <v>500</v>
      </c>
      <c r="O1180" s="37"/>
      <c r="P1180" s="35">
        <v>440</v>
      </c>
      <c r="Q1180" s="40">
        <f t="shared" si="53"/>
        <v>60</v>
      </c>
      <c r="R1180" s="41"/>
    </row>
    <row r="1181" spans="2:18" ht="15" customHeight="1" x14ac:dyDescent="0.3">
      <c r="B1181" s="34">
        <f t="shared" si="48"/>
        <v>3617</v>
      </c>
      <c r="C1181" s="35">
        <v>2131</v>
      </c>
      <c r="D1181" s="34">
        <f t="shared" si="49"/>
        <v>3617</v>
      </c>
      <c r="E1181" s="36">
        <v>45884</v>
      </c>
      <c r="F1181" s="37">
        <v>3617</v>
      </c>
      <c r="G1181" s="36">
        <v>45885</v>
      </c>
      <c r="H1181" s="38">
        <f t="shared" si="50"/>
        <v>0</v>
      </c>
      <c r="I1181" s="29">
        <f t="shared" si="51"/>
        <v>1</v>
      </c>
      <c r="L1181" s="33"/>
      <c r="M1181" s="191">
        <v>45949</v>
      </c>
      <c r="N1181" s="34">
        <f t="shared" si="52"/>
        <v>440</v>
      </c>
      <c r="O1181" s="37"/>
      <c r="P1181" s="35">
        <v>300</v>
      </c>
      <c r="Q1181" s="40">
        <f t="shared" si="53"/>
        <v>140</v>
      </c>
      <c r="R1181" s="41"/>
    </row>
    <row r="1182" spans="2:18" ht="15" customHeight="1" x14ac:dyDescent="0.3">
      <c r="B1182" s="34">
        <f t="shared" si="48"/>
        <v>3617</v>
      </c>
      <c r="C1182" s="35">
        <v>2133</v>
      </c>
      <c r="D1182" s="34">
        <f t="shared" si="49"/>
        <v>3617</v>
      </c>
      <c r="E1182" s="36">
        <v>45885</v>
      </c>
      <c r="F1182" s="37">
        <v>3619.6</v>
      </c>
      <c r="G1182" s="36">
        <v>45886</v>
      </c>
      <c r="H1182" s="38">
        <f t="shared" si="50"/>
        <v>2.5999999999999091</v>
      </c>
      <c r="I1182" s="29">
        <f t="shared" si="51"/>
        <v>2</v>
      </c>
      <c r="L1182" s="33"/>
      <c r="M1182" s="191">
        <v>45950</v>
      </c>
      <c r="N1182" s="34">
        <f t="shared" si="52"/>
        <v>300</v>
      </c>
      <c r="O1182" s="37"/>
      <c r="P1182" s="35">
        <v>280</v>
      </c>
      <c r="Q1182" s="40">
        <f t="shared" si="53"/>
        <v>20</v>
      </c>
      <c r="R1182" s="41"/>
    </row>
    <row r="1183" spans="2:18" ht="15" customHeight="1" x14ac:dyDescent="0.3">
      <c r="B1183" s="34">
        <f t="shared" si="48"/>
        <v>3619.6</v>
      </c>
      <c r="C1183" s="35">
        <v>2133</v>
      </c>
      <c r="D1183" s="34">
        <f t="shared" si="49"/>
        <v>3619.6</v>
      </c>
      <c r="E1183" s="36">
        <v>45886</v>
      </c>
      <c r="F1183" s="37">
        <v>3619.6</v>
      </c>
      <c r="G1183" s="36">
        <v>45887</v>
      </c>
      <c r="H1183" s="38">
        <f t="shared" si="50"/>
        <v>0</v>
      </c>
      <c r="I1183" s="29">
        <f t="shared" si="51"/>
        <v>0</v>
      </c>
      <c r="L1183" s="33"/>
      <c r="M1183" s="191">
        <v>45951</v>
      </c>
      <c r="N1183" s="34">
        <f t="shared" si="52"/>
        <v>280</v>
      </c>
      <c r="O1183" s="37"/>
      <c r="P1183" s="35">
        <v>280</v>
      </c>
      <c r="Q1183" s="40">
        <f t="shared" si="53"/>
        <v>0</v>
      </c>
      <c r="R1183" s="41"/>
    </row>
    <row r="1184" spans="2:18" ht="15" customHeight="1" x14ac:dyDescent="0.3">
      <c r="B1184" s="34">
        <f t="shared" si="48"/>
        <v>3619.6</v>
      </c>
      <c r="C1184" s="35">
        <v>2134</v>
      </c>
      <c r="D1184" s="34">
        <f t="shared" si="49"/>
        <v>3619.6</v>
      </c>
      <c r="E1184" s="36">
        <v>45887</v>
      </c>
      <c r="F1184" s="37">
        <v>3620.2</v>
      </c>
      <c r="G1184" s="36">
        <v>45888</v>
      </c>
      <c r="H1184" s="38">
        <f t="shared" si="50"/>
        <v>0.59999999999990905</v>
      </c>
      <c r="I1184" s="29">
        <f t="shared" si="51"/>
        <v>1</v>
      </c>
      <c r="L1184" s="33"/>
      <c r="M1184" s="191">
        <v>45952</v>
      </c>
      <c r="N1184" s="34">
        <f t="shared" si="52"/>
        <v>280</v>
      </c>
      <c r="O1184" s="37"/>
      <c r="P1184" s="35">
        <v>280</v>
      </c>
      <c r="Q1184" s="40">
        <f t="shared" si="53"/>
        <v>0</v>
      </c>
      <c r="R1184" s="41"/>
    </row>
    <row r="1185" spans="2:18" ht="15" customHeight="1" x14ac:dyDescent="0.3">
      <c r="B1185" s="34">
        <f t="shared" si="48"/>
        <v>3620.2</v>
      </c>
      <c r="C1185" s="35">
        <v>2134</v>
      </c>
      <c r="D1185" s="34">
        <f t="shared" si="49"/>
        <v>3620.2</v>
      </c>
      <c r="E1185" s="36">
        <v>45888</v>
      </c>
      <c r="F1185" s="37">
        <v>3620.2</v>
      </c>
      <c r="G1185" s="36">
        <v>45889</v>
      </c>
      <c r="H1185" s="38">
        <f t="shared" si="50"/>
        <v>0</v>
      </c>
      <c r="I1185" s="29">
        <f t="shared" si="51"/>
        <v>0</v>
      </c>
      <c r="L1185" s="33"/>
      <c r="M1185" s="191">
        <v>45953</v>
      </c>
      <c r="N1185" s="34">
        <f t="shared" si="52"/>
        <v>280</v>
      </c>
      <c r="O1185" s="37"/>
      <c r="P1185" s="35">
        <v>280</v>
      </c>
      <c r="Q1185" s="40">
        <f t="shared" si="53"/>
        <v>0</v>
      </c>
      <c r="R1185" s="41"/>
    </row>
    <row r="1186" spans="2:18" ht="15" customHeight="1" x14ac:dyDescent="0.3">
      <c r="B1186" s="34">
        <f t="shared" si="48"/>
        <v>3620.2</v>
      </c>
      <c r="C1186" s="35">
        <v>2135</v>
      </c>
      <c r="D1186" s="34">
        <f t="shared" si="49"/>
        <v>3620.2</v>
      </c>
      <c r="E1186" s="36">
        <v>45889</v>
      </c>
      <c r="F1186" s="37">
        <v>3620.3</v>
      </c>
      <c r="G1186" s="36">
        <v>45890</v>
      </c>
      <c r="H1186" s="38">
        <f t="shared" si="50"/>
        <v>0.1000000000003638</v>
      </c>
      <c r="I1186" s="29">
        <f t="shared" si="51"/>
        <v>1</v>
      </c>
      <c r="L1186" s="33"/>
      <c r="M1186" s="191">
        <v>45954</v>
      </c>
      <c r="N1186" s="34">
        <f t="shared" si="52"/>
        <v>280</v>
      </c>
      <c r="O1186" s="37"/>
      <c r="P1186" s="35">
        <v>190</v>
      </c>
      <c r="Q1186" s="40">
        <f t="shared" si="53"/>
        <v>90</v>
      </c>
      <c r="R1186" s="41"/>
    </row>
    <row r="1187" spans="2:18" ht="15" customHeight="1" x14ac:dyDescent="0.3">
      <c r="B1187" s="34">
        <f t="shared" si="48"/>
        <v>3620.3</v>
      </c>
      <c r="C1187" s="35">
        <v>2135</v>
      </c>
      <c r="D1187" s="34">
        <f t="shared" si="49"/>
        <v>3620.3</v>
      </c>
      <c r="E1187" s="36">
        <v>45890</v>
      </c>
      <c r="F1187" s="37">
        <v>3620.3</v>
      </c>
      <c r="G1187" s="36">
        <v>45891</v>
      </c>
      <c r="H1187" s="38">
        <f t="shared" si="50"/>
        <v>0</v>
      </c>
      <c r="I1187" s="29">
        <f t="shared" si="51"/>
        <v>0</v>
      </c>
      <c r="L1187" s="33"/>
      <c r="M1187" s="191">
        <v>45955</v>
      </c>
      <c r="N1187" s="34">
        <f t="shared" si="52"/>
        <v>190</v>
      </c>
      <c r="O1187" s="37"/>
      <c r="P1187" s="35">
        <v>180</v>
      </c>
      <c r="Q1187" s="40">
        <f t="shared" si="53"/>
        <v>10</v>
      </c>
      <c r="R1187" s="41"/>
    </row>
    <row r="1188" spans="2:18" ht="15" customHeight="1" x14ac:dyDescent="0.3">
      <c r="B1188" s="34">
        <f t="shared" si="48"/>
        <v>3620.3</v>
      </c>
      <c r="C1188" s="35">
        <v>2136</v>
      </c>
      <c r="D1188" s="34">
        <f t="shared" si="49"/>
        <v>3620.3</v>
      </c>
      <c r="E1188" s="36">
        <v>45891</v>
      </c>
      <c r="F1188" s="37">
        <v>3620.8</v>
      </c>
      <c r="G1188" s="36">
        <v>45892</v>
      </c>
      <c r="H1188" s="38">
        <f t="shared" si="50"/>
        <v>0.5</v>
      </c>
      <c r="I1188" s="29">
        <f t="shared" si="51"/>
        <v>1</v>
      </c>
      <c r="L1188" s="33"/>
      <c r="M1188" s="191">
        <v>45956</v>
      </c>
      <c r="N1188" s="34">
        <f t="shared" si="52"/>
        <v>180</v>
      </c>
      <c r="O1188" s="37"/>
      <c r="P1188" s="35">
        <v>180</v>
      </c>
      <c r="Q1188" s="40">
        <f t="shared" si="53"/>
        <v>0</v>
      </c>
      <c r="R1188" s="41"/>
    </row>
    <row r="1189" spans="2:18" ht="15" customHeight="1" x14ac:dyDescent="0.3">
      <c r="B1189" s="34">
        <f t="shared" si="48"/>
        <v>3620.8</v>
      </c>
      <c r="C1189" s="35">
        <v>2136</v>
      </c>
      <c r="D1189" s="34">
        <f t="shared" si="49"/>
        <v>3620.8</v>
      </c>
      <c r="E1189" s="36">
        <v>45892</v>
      </c>
      <c r="F1189" s="37">
        <v>3620.8</v>
      </c>
      <c r="G1189" s="36">
        <v>45893</v>
      </c>
      <c r="H1189" s="38">
        <f t="shared" si="50"/>
        <v>0</v>
      </c>
      <c r="I1189" s="29">
        <f t="shared" si="51"/>
        <v>0</v>
      </c>
      <c r="L1189" s="33"/>
      <c r="M1189" s="191">
        <v>45957</v>
      </c>
      <c r="N1189" s="34">
        <f t="shared" si="52"/>
        <v>180</v>
      </c>
      <c r="O1189" s="37">
        <v>210</v>
      </c>
      <c r="P1189" s="35">
        <v>350</v>
      </c>
      <c r="Q1189" s="40">
        <f t="shared" si="53"/>
        <v>40</v>
      </c>
      <c r="R1189" s="41"/>
    </row>
    <row r="1190" spans="2:18" ht="15" customHeight="1" x14ac:dyDescent="0.3">
      <c r="B1190" s="34">
        <f t="shared" si="48"/>
        <v>3620.8</v>
      </c>
      <c r="C1190" s="35">
        <v>2136</v>
      </c>
      <c r="D1190" s="34">
        <f t="shared" si="49"/>
        <v>3620.8</v>
      </c>
      <c r="E1190" s="36">
        <v>45893</v>
      </c>
      <c r="F1190" s="37">
        <v>3620.8</v>
      </c>
      <c r="G1190" s="36">
        <v>45894</v>
      </c>
      <c r="H1190" s="38">
        <f t="shared" si="50"/>
        <v>0</v>
      </c>
      <c r="I1190" s="29">
        <f t="shared" si="51"/>
        <v>0</v>
      </c>
      <c r="L1190" s="33"/>
      <c r="M1190" s="191">
        <v>45958</v>
      </c>
      <c r="N1190" s="34">
        <f t="shared" si="52"/>
        <v>350</v>
      </c>
      <c r="O1190" s="37"/>
      <c r="P1190" s="35">
        <v>350</v>
      </c>
      <c r="Q1190" s="40">
        <f t="shared" si="53"/>
        <v>0</v>
      </c>
      <c r="R1190" s="41"/>
    </row>
    <row r="1191" spans="2:18" ht="15" customHeight="1" x14ac:dyDescent="0.3">
      <c r="B1191" s="34">
        <f t="shared" si="48"/>
        <v>3620.8</v>
      </c>
      <c r="C1191" s="35">
        <v>2136</v>
      </c>
      <c r="D1191" s="34">
        <f t="shared" si="49"/>
        <v>3620.8</v>
      </c>
      <c r="E1191" s="36">
        <v>45894</v>
      </c>
      <c r="F1191" s="37">
        <v>3620.8</v>
      </c>
      <c r="G1191" s="36">
        <v>45895</v>
      </c>
      <c r="H1191" s="38">
        <f t="shared" si="50"/>
        <v>0</v>
      </c>
      <c r="I1191" s="29">
        <f t="shared" si="51"/>
        <v>0</v>
      </c>
      <c r="L1191" s="33"/>
      <c r="M1191" s="191">
        <v>45959</v>
      </c>
      <c r="N1191" s="34">
        <f t="shared" si="52"/>
        <v>350</v>
      </c>
      <c r="O1191" s="37"/>
      <c r="P1191" s="35">
        <v>320</v>
      </c>
      <c r="Q1191" s="40">
        <f t="shared" si="53"/>
        <v>30</v>
      </c>
      <c r="R1191" s="41"/>
    </row>
    <row r="1192" spans="2:18" ht="15" customHeight="1" x14ac:dyDescent="0.3">
      <c r="B1192" s="34">
        <f t="shared" ref="B1192:B1255" si="54">F1191</f>
        <v>3620.8</v>
      </c>
      <c r="C1192" s="35">
        <v>2138</v>
      </c>
      <c r="D1192" s="34">
        <f t="shared" ref="D1192:D1255" si="55">F1191</f>
        <v>3620.8</v>
      </c>
      <c r="E1192" s="36">
        <v>45895</v>
      </c>
      <c r="F1192" s="37">
        <v>3626.7</v>
      </c>
      <c r="G1192" s="36">
        <v>45896</v>
      </c>
      <c r="H1192" s="38">
        <f t="shared" ref="H1192:H1255" si="56">F1192-D1192</f>
        <v>5.8999999999996362</v>
      </c>
      <c r="I1192" s="29">
        <f t="shared" ref="I1192:I1255" si="57">C1192-C1191</f>
        <v>2</v>
      </c>
      <c r="L1192" s="33"/>
      <c r="M1192" s="191">
        <v>45960</v>
      </c>
      <c r="N1192" s="34">
        <f t="shared" ref="N1192:N1255" si="58">(P1191)</f>
        <v>320</v>
      </c>
      <c r="O1192" s="37"/>
      <c r="P1192" s="35">
        <v>300</v>
      </c>
      <c r="Q1192" s="40">
        <f t="shared" ref="Q1192:Q1255" si="59">(N1192+O1192)-P1192</f>
        <v>20</v>
      </c>
      <c r="R1192" s="41"/>
    </row>
    <row r="1193" spans="2:18" ht="15" customHeight="1" x14ac:dyDescent="0.3">
      <c r="B1193" s="34">
        <f t="shared" si="54"/>
        <v>3626.7</v>
      </c>
      <c r="C1193" s="35">
        <v>2141</v>
      </c>
      <c r="D1193" s="34">
        <f t="shared" si="55"/>
        <v>3626.7</v>
      </c>
      <c r="E1193" s="36">
        <v>45896</v>
      </c>
      <c r="F1193" s="37">
        <v>3630.1</v>
      </c>
      <c r="G1193" s="36">
        <v>45897</v>
      </c>
      <c r="H1193" s="38">
        <f t="shared" si="56"/>
        <v>3.4000000000000909</v>
      </c>
      <c r="I1193" s="29">
        <f t="shared" si="57"/>
        <v>3</v>
      </c>
      <c r="L1193" s="33"/>
      <c r="M1193" s="191">
        <v>45961</v>
      </c>
      <c r="N1193" s="34">
        <f t="shared" si="58"/>
        <v>300</v>
      </c>
      <c r="O1193" s="37"/>
      <c r="P1193" s="35">
        <v>270</v>
      </c>
      <c r="Q1193" s="40">
        <f t="shared" si="59"/>
        <v>30</v>
      </c>
      <c r="R1193" s="41"/>
    </row>
    <row r="1194" spans="2:18" ht="15" customHeight="1" x14ac:dyDescent="0.3">
      <c r="B1194" s="34">
        <f t="shared" si="54"/>
        <v>3630.1</v>
      </c>
      <c r="C1194" s="35">
        <v>2146</v>
      </c>
      <c r="D1194" s="34">
        <f t="shared" si="55"/>
        <v>3630.1</v>
      </c>
      <c r="E1194" s="36">
        <v>45897</v>
      </c>
      <c r="F1194" s="37">
        <v>3641.5</v>
      </c>
      <c r="G1194" s="36">
        <v>45898</v>
      </c>
      <c r="H1194" s="38">
        <f t="shared" si="56"/>
        <v>11.400000000000091</v>
      </c>
      <c r="I1194" s="29">
        <f t="shared" si="57"/>
        <v>5</v>
      </c>
      <c r="L1194" s="33"/>
      <c r="M1194" s="191">
        <v>45962</v>
      </c>
      <c r="N1194" s="34">
        <f t="shared" si="58"/>
        <v>270</v>
      </c>
      <c r="O1194" s="37"/>
      <c r="P1194" s="35">
        <v>270</v>
      </c>
      <c r="Q1194" s="40">
        <f t="shared" si="59"/>
        <v>0</v>
      </c>
      <c r="R1194" s="41"/>
    </row>
    <row r="1195" spans="2:18" ht="15" customHeight="1" x14ac:dyDescent="0.3">
      <c r="B1195" s="34">
        <f t="shared" si="54"/>
        <v>3641.5</v>
      </c>
      <c r="C1195" s="35">
        <v>2146</v>
      </c>
      <c r="D1195" s="34">
        <f t="shared" si="55"/>
        <v>3641.5</v>
      </c>
      <c r="E1195" s="36">
        <v>45898</v>
      </c>
      <c r="F1195" s="37">
        <v>3641.6</v>
      </c>
      <c r="G1195" s="36">
        <v>45899</v>
      </c>
      <c r="H1195" s="38">
        <f t="shared" si="56"/>
        <v>9.9999999999909051E-2</v>
      </c>
      <c r="I1195" s="29">
        <f t="shared" si="57"/>
        <v>0</v>
      </c>
      <c r="L1195" s="33"/>
      <c r="M1195" s="191">
        <v>45963</v>
      </c>
      <c r="N1195" s="34">
        <f t="shared" si="58"/>
        <v>270</v>
      </c>
      <c r="O1195" s="37"/>
      <c r="P1195" s="35">
        <v>270</v>
      </c>
      <c r="Q1195" s="40">
        <f t="shared" si="59"/>
        <v>0</v>
      </c>
      <c r="R1195" s="41"/>
    </row>
    <row r="1196" spans="2:18" ht="15" customHeight="1" x14ac:dyDescent="0.3">
      <c r="B1196" s="34">
        <f t="shared" si="54"/>
        <v>3641.6</v>
      </c>
      <c r="C1196" s="35">
        <v>2149</v>
      </c>
      <c r="D1196" s="34">
        <f t="shared" si="55"/>
        <v>3641.6</v>
      </c>
      <c r="E1196" s="36">
        <v>45899</v>
      </c>
      <c r="F1196" s="37">
        <v>3647.9</v>
      </c>
      <c r="G1196" s="36">
        <v>45900</v>
      </c>
      <c r="H1196" s="38">
        <f t="shared" si="56"/>
        <v>6.3000000000001819</v>
      </c>
      <c r="I1196" s="29">
        <f t="shared" si="57"/>
        <v>3</v>
      </c>
      <c r="L1196" s="33"/>
      <c r="M1196" s="191">
        <v>45964</v>
      </c>
      <c r="N1196" s="34">
        <f t="shared" si="58"/>
        <v>270</v>
      </c>
      <c r="O1196" s="37">
        <v>210</v>
      </c>
      <c r="P1196" s="35">
        <v>470</v>
      </c>
      <c r="Q1196" s="40">
        <f t="shared" si="59"/>
        <v>10</v>
      </c>
      <c r="R1196" s="41"/>
    </row>
    <row r="1197" spans="2:18" ht="15" customHeight="1" x14ac:dyDescent="0.3">
      <c r="B1197" s="34">
        <f t="shared" si="54"/>
        <v>3647.9</v>
      </c>
      <c r="C1197" s="35">
        <v>2151</v>
      </c>
      <c r="D1197" s="34">
        <f t="shared" si="55"/>
        <v>3647.9</v>
      </c>
      <c r="E1197" s="36">
        <v>45900</v>
      </c>
      <c r="F1197" s="37">
        <v>3655.6</v>
      </c>
      <c r="G1197" s="36">
        <v>45901</v>
      </c>
      <c r="H1197" s="38">
        <f t="shared" si="56"/>
        <v>7.6999999999998181</v>
      </c>
      <c r="I1197" s="29">
        <f t="shared" si="57"/>
        <v>2</v>
      </c>
      <c r="L1197" s="33"/>
      <c r="M1197" s="191">
        <v>45965</v>
      </c>
      <c r="N1197" s="34">
        <f t="shared" si="58"/>
        <v>470</v>
      </c>
      <c r="O1197" s="37"/>
      <c r="P1197" s="35">
        <v>470</v>
      </c>
      <c r="Q1197" s="40">
        <f t="shared" si="59"/>
        <v>0</v>
      </c>
      <c r="R1197" s="41"/>
    </row>
    <row r="1198" spans="2:18" ht="15" customHeight="1" x14ac:dyDescent="0.3">
      <c r="B1198" s="34">
        <f t="shared" si="54"/>
        <v>3655.6</v>
      </c>
      <c r="C1198" s="35">
        <v>2151</v>
      </c>
      <c r="D1198" s="34">
        <f t="shared" si="55"/>
        <v>3655.6</v>
      </c>
      <c r="E1198" s="36">
        <v>45901</v>
      </c>
      <c r="F1198" s="37">
        <v>3655.7</v>
      </c>
      <c r="G1198" s="36">
        <v>45902</v>
      </c>
      <c r="H1198" s="38">
        <f t="shared" si="56"/>
        <v>9.9999999999909051E-2</v>
      </c>
      <c r="I1198" s="29">
        <f t="shared" si="57"/>
        <v>0</v>
      </c>
      <c r="L1198" s="33"/>
      <c r="M1198" s="191">
        <v>45966</v>
      </c>
      <c r="N1198" s="34">
        <f t="shared" si="58"/>
        <v>470</v>
      </c>
      <c r="O1198" s="37"/>
      <c r="P1198" s="35">
        <v>470</v>
      </c>
      <c r="Q1198" s="40">
        <f t="shared" si="59"/>
        <v>0</v>
      </c>
      <c r="R1198" s="41"/>
    </row>
    <row r="1199" spans="2:18" ht="15" customHeight="1" x14ac:dyDescent="0.3">
      <c r="B1199" s="34">
        <f t="shared" si="54"/>
        <v>3655.7</v>
      </c>
      <c r="C1199" s="35">
        <v>2152</v>
      </c>
      <c r="D1199" s="34">
        <f t="shared" si="55"/>
        <v>3655.7</v>
      </c>
      <c r="E1199" s="36">
        <v>45902</v>
      </c>
      <c r="F1199" s="37">
        <v>3655.8</v>
      </c>
      <c r="G1199" s="36">
        <v>45903</v>
      </c>
      <c r="H1199" s="38">
        <f t="shared" si="56"/>
        <v>0.1000000000003638</v>
      </c>
      <c r="I1199" s="29">
        <f t="shared" si="57"/>
        <v>1</v>
      </c>
      <c r="L1199" s="33"/>
      <c r="M1199" s="191">
        <v>45967</v>
      </c>
      <c r="N1199" s="34">
        <f t="shared" si="58"/>
        <v>470</v>
      </c>
      <c r="O1199" s="37"/>
      <c r="P1199" s="35">
        <v>470</v>
      </c>
      <c r="Q1199" s="40">
        <f t="shared" si="59"/>
        <v>0</v>
      </c>
      <c r="R1199" s="41"/>
    </row>
    <row r="1200" spans="2:18" ht="15" customHeight="1" x14ac:dyDescent="0.3">
      <c r="B1200" s="34">
        <f t="shared" si="54"/>
        <v>3655.8</v>
      </c>
      <c r="C1200" s="35">
        <v>2152</v>
      </c>
      <c r="D1200" s="34">
        <f t="shared" si="55"/>
        <v>3655.8</v>
      </c>
      <c r="E1200" s="36">
        <v>45903</v>
      </c>
      <c r="F1200" s="37">
        <v>3655.8</v>
      </c>
      <c r="G1200" s="36">
        <v>45904</v>
      </c>
      <c r="H1200" s="38">
        <f t="shared" si="56"/>
        <v>0</v>
      </c>
      <c r="I1200" s="29">
        <f t="shared" si="57"/>
        <v>0</v>
      </c>
      <c r="L1200" s="33"/>
      <c r="M1200" s="191">
        <v>45968</v>
      </c>
      <c r="N1200" s="34">
        <f t="shared" si="58"/>
        <v>470</v>
      </c>
      <c r="O1200" s="37"/>
      <c r="P1200" s="35">
        <v>470</v>
      </c>
      <c r="Q1200" s="40">
        <f t="shared" si="59"/>
        <v>0</v>
      </c>
      <c r="R1200" s="41"/>
    </row>
    <row r="1201" spans="2:18" ht="15" customHeight="1" x14ac:dyDescent="0.3">
      <c r="B1201" s="34">
        <f t="shared" si="54"/>
        <v>3655.8</v>
      </c>
      <c r="C1201" s="35">
        <v>2153</v>
      </c>
      <c r="D1201" s="34">
        <f t="shared" si="55"/>
        <v>3655.8</v>
      </c>
      <c r="E1201" s="36">
        <v>45904</v>
      </c>
      <c r="F1201" s="37">
        <v>3655.9</v>
      </c>
      <c r="G1201" s="36">
        <v>45905</v>
      </c>
      <c r="H1201" s="38">
        <f t="shared" si="56"/>
        <v>9.9999999999909051E-2</v>
      </c>
      <c r="I1201" s="29">
        <f t="shared" si="57"/>
        <v>1</v>
      </c>
      <c r="L1201" s="33"/>
      <c r="M1201" s="191">
        <v>45969</v>
      </c>
      <c r="N1201" s="34">
        <f t="shared" si="58"/>
        <v>470</v>
      </c>
      <c r="O1201" s="37"/>
      <c r="P1201" s="35">
        <v>470</v>
      </c>
      <c r="Q1201" s="40">
        <f t="shared" si="59"/>
        <v>0</v>
      </c>
      <c r="R1201" s="41"/>
    </row>
    <row r="1202" spans="2:18" ht="15" customHeight="1" x14ac:dyDescent="0.3">
      <c r="B1202" s="34">
        <f t="shared" si="54"/>
        <v>3655.9</v>
      </c>
      <c r="C1202" s="35">
        <v>2153</v>
      </c>
      <c r="D1202" s="34">
        <f t="shared" si="55"/>
        <v>3655.9</v>
      </c>
      <c r="E1202" s="36">
        <v>45905</v>
      </c>
      <c r="F1202" s="37">
        <v>3655.9</v>
      </c>
      <c r="G1202" s="36">
        <v>45906</v>
      </c>
      <c r="H1202" s="38">
        <f t="shared" si="56"/>
        <v>0</v>
      </c>
      <c r="I1202" s="29">
        <f t="shared" si="57"/>
        <v>0</v>
      </c>
      <c r="L1202" s="33"/>
      <c r="M1202" s="191">
        <v>45970</v>
      </c>
      <c r="N1202" s="34">
        <f t="shared" si="58"/>
        <v>470</v>
      </c>
      <c r="O1202" s="37"/>
      <c r="P1202" s="35">
        <v>470</v>
      </c>
      <c r="Q1202" s="40">
        <f t="shared" si="59"/>
        <v>0</v>
      </c>
      <c r="R1202" s="41"/>
    </row>
    <row r="1203" spans="2:18" ht="15" customHeight="1" x14ac:dyDescent="0.3">
      <c r="B1203" s="34">
        <f t="shared" si="54"/>
        <v>3655.9</v>
      </c>
      <c r="C1203" s="35">
        <v>2153</v>
      </c>
      <c r="D1203" s="34">
        <f t="shared" si="55"/>
        <v>3655.9</v>
      </c>
      <c r="E1203" s="36">
        <v>45906</v>
      </c>
      <c r="F1203" s="37">
        <v>3655.9</v>
      </c>
      <c r="G1203" s="36">
        <v>45907</v>
      </c>
      <c r="H1203" s="38">
        <f t="shared" si="56"/>
        <v>0</v>
      </c>
      <c r="I1203" s="29">
        <f t="shared" si="57"/>
        <v>0</v>
      </c>
      <c r="L1203" s="33"/>
      <c r="M1203" s="191">
        <v>45971</v>
      </c>
      <c r="N1203" s="34">
        <f t="shared" si="58"/>
        <v>470</v>
      </c>
      <c r="O1203" s="37"/>
      <c r="P1203" s="35">
        <v>455</v>
      </c>
      <c r="Q1203" s="40">
        <f t="shared" si="59"/>
        <v>15</v>
      </c>
      <c r="R1203" s="41"/>
    </row>
    <row r="1204" spans="2:18" ht="15" customHeight="1" x14ac:dyDescent="0.3">
      <c r="B1204" s="34">
        <f t="shared" si="54"/>
        <v>3655.9</v>
      </c>
      <c r="C1204" s="35">
        <v>2156</v>
      </c>
      <c r="D1204" s="34">
        <f t="shared" si="55"/>
        <v>3655.9</v>
      </c>
      <c r="E1204" s="36">
        <v>45907</v>
      </c>
      <c r="F1204" s="37">
        <v>3664.7</v>
      </c>
      <c r="G1204" s="36">
        <v>45908</v>
      </c>
      <c r="H1204" s="38">
        <f t="shared" si="56"/>
        <v>8.7999999999997272</v>
      </c>
      <c r="I1204" s="29">
        <f t="shared" si="57"/>
        <v>3</v>
      </c>
      <c r="L1204" s="33"/>
      <c r="M1204" s="191">
        <v>45972</v>
      </c>
      <c r="N1204" s="34">
        <f t="shared" si="58"/>
        <v>455</v>
      </c>
      <c r="O1204" s="37"/>
      <c r="P1204" s="35">
        <v>455</v>
      </c>
      <c r="Q1204" s="40">
        <f t="shared" si="59"/>
        <v>0</v>
      </c>
      <c r="R1204" s="41"/>
    </row>
    <row r="1205" spans="2:18" ht="15" customHeight="1" x14ac:dyDescent="0.3">
      <c r="B1205" s="34">
        <f t="shared" si="54"/>
        <v>3664.7</v>
      </c>
      <c r="C1205" s="35">
        <v>2159</v>
      </c>
      <c r="D1205" s="34">
        <f t="shared" si="55"/>
        <v>3664.7</v>
      </c>
      <c r="E1205" s="36">
        <v>45908</v>
      </c>
      <c r="F1205" s="37">
        <v>3678.1</v>
      </c>
      <c r="G1205" s="36">
        <v>45909</v>
      </c>
      <c r="H1205" s="38">
        <f t="shared" si="56"/>
        <v>13.400000000000091</v>
      </c>
      <c r="I1205" s="29">
        <f t="shared" si="57"/>
        <v>3</v>
      </c>
      <c r="L1205" s="33"/>
      <c r="M1205" s="191">
        <v>45973</v>
      </c>
      <c r="N1205" s="34">
        <f t="shared" si="58"/>
        <v>455</v>
      </c>
      <c r="O1205" s="37"/>
      <c r="P1205" s="35">
        <v>455</v>
      </c>
      <c r="Q1205" s="40">
        <f t="shared" si="59"/>
        <v>0</v>
      </c>
      <c r="R1205" s="41"/>
    </row>
    <row r="1206" spans="2:18" ht="15" customHeight="1" x14ac:dyDescent="0.3">
      <c r="B1206" s="34">
        <f t="shared" si="54"/>
        <v>3678.1</v>
      </c>
      <c r="C1206" s="35">
        <v>2161</v>
      </c>
      <c r="D1206" s="34">
        <f t="shared" si="55"/>
        <v>3678.1</v>
      </c>
      <c r="E1206" s="36">
        <v>45909</v>
      </c>
      <c r="F1206" s="37">
        <v>3679</v>
      </c>
      <c r="G1206" s="36">
        <v>45910</v>
      </c>
      <c r="H1206" s="38">
        <f t="shared" si="56"/>
        <v>0.90000000000009095</v>
      </c>
      <c r="I1206" s="29">
        <f t="shared" si="57"/>
        <v>2</v>
      </c>
      <c r="L1206" s="33"/>
      <c r="M1206" s="191">
        <v>45974</v>
      </c>
      <c r="N1206" s="34">
        <f t="shared" si="58"/>
        <v>455</v>
      </c>
      <c r="O1206" s="37"/>
      <c r="P1206" s="35">
        <v>455</v>
      </c>
      <c r="Q1206" s="40">
        <f t="shared" si="59"/>
        <v>0</v>
      </c>
      <c r="R1206" s="41"/>
    </row>
    <row r="1207" spans="2:18" ht="15" customHeight="1" x14ac:dyDescent="0.3">
      <c r="B1207" s="34">
        <f t="shared" si="54"/>
        <v>3679</v>
      </c>
      <c r="C1207" s="35">
        <v>2168</v>
      </c>
      <c r="D1207" s="34">
        <f t="shared" si="55"/>
        <v>3679</v>
      </c>
      <c r="E1207" s="36">
        <v>45910</v>
      </c>
      <c r="F1207" s="37">
        <v>3681.9</v>
      </c>
      <c r="G1207" s="36">
        <v>45911</v>
      </c>
      <c r="H1207" s="38">
        <f t="shared" si="56"/>
        <v>2.9000000000000909</v>
      </c>
      <c r="I1207" s="29">
        <f t="shared" si="57"/>
        <v>7</v>
      </c>
      <c r="L1207" s="33"/>
      <c r="M1207" s="191">
        <v>45975</v>
      </c>
      <c r="N1207" s="34">
        <f t="shared" si="58"/>
        <v>455</v>
      </c>
      <c r="O1207" s="37"/>
      <c r="P1207" s="35">
        <v>455</v>
      </c>
      <c r="Q1207" s="40">
        <f t="shared" si="59"/>
        <v>0</v>
      </c>
      <c r="R1207" s="41"/>
    </row>
    <row r="1208" spans="2:18" ht="15" customHeight="1" x14ac:dyDescent="0.3">
      <c r="B1208" s="34">
        <f t="shared" si="54"/>
        <v>3681.9</v>
      </c>
      <c r="C1208" s="35">
        <v>2168</v>
      </c>
      <c r="D1208" s="34">
        <f t="shared" si="55"/>
        <v>3681.9</v>
      </c>
      <c r="E1208" s="36">
        <v>45911</v>
      </c>
      <c r="F1208" s="37">
        <v>3683</v>
      </c>
      <c r="G1208" s="36">
        <v>45912</v>
      </c>
      <c r="H1208" s="38">
        <f t="shared" si="56"/>
        <v>1.0999999999999091</v>
      </c>
      <c r="I1208" s="29">
        <f t="shared" si="57"/>
        <v>0</v>
      </c>
      <c r="L1208" s="33"/>
      <c r="M1208" s="191">
        <v>45976</v>
      </c>
      <c r="N1208" s="34">
        <f t="shared" si="58"/>
        <v>455</v>
      </c>
      <c r="O1208" s="37"/>
      <c r="P1208" s="35">
        <v>455</v>
      </c>
      <c r="Q1208" s="40">
        <f t="shared" si="59"/>
        <v>0</v>
      </c>
      <c r="R1208" s="41"/>
    </row>
    <row r="1209" spans="2:18" ht="15" customHeight="1" x14ac:dyDescent="0.3">
      <c r="B1209" s="34">
        <f t="shared" si="54"/>
        <v>3683</v>
      </c>
      <c r="C1209" s="35">
        <v>2169</v>
      </c>
      <c r="D1209" s="34">
        <f t="shared" si="55"/>
        <v>3683</v>
      </c>
      <c r="E1209" s="36">
        <v>45912</v>
      </c>
      <c r="F1209" s="37">
        <v>3685.6</v>
      </c>
      <c r="G1209" s="36">
        <v>45913</v>
      </c>
      <c r="H1209" s="38">
        <f t="shared" si="56"/>
        <v>2.5999999999999091</v>
      </c>
      <c r="I1209" s="29">
        <f t="shared" si="57"/>
        <v>1</v>
      </c>
      <c r="L1209" s="33"/>
      <c r="M1209" s="191">
        <v>45977</v>
      </c>
      <c r="N1209" s="34">
        <f t="shared" si="58"/>
        <v>455</v>
      </c>
      <c r="O1209" s="37"/>
      <c r="P1209" s="35">
        <v>455</v>
      </c>
      <c r="Q1209" s="40">
        <f t="shared" si="59"/>
        <v>0</v>
      </c>
      <c r="R1209" s="41"/>
    </row>
    <row r="1210" spans="2:18" ht="15" customHeight="1" x14ac:dyDescent="0.3">
      <c r="B1210" s="34">
        <f t="shared" si="54"/>
        <v>3685.6</v>
      </c>
      <c r="C1210" s="35">
        <v>2173</v>
      </c>
      <c r="D1210" s="34">
        <f t="shared" si="55"/>
        <v>3685.6</v>
      </c>
      <c r="E1210" s="36">
        <v>45913</v>
      </c>
      <c r="F1210" s="37">
        <v>3689.1</v>
      </c>
      <c r="G1210" s="36">
        <v>45914</v>
      </c>
      <c r="H1210" s="38">
        <f t="shared" si="56"/>
        <v>3.5</v>
      </c>
      <c r="I1210" s="29">
        <f t="shared" si="57"/>
        <v>4</v>
      </c>
      <c r="L1210" s="33"/>
      <c r="M1210" s="191">
        <v>45978</v>
      </c>
      <c r="N1210" s="34">
        <f t="shared" si="58"/>
        <v>455</v>
      </c>
      <c r="O1210" s="37"/>
      <c r="P1210" s="35">
        <v>455</v>
      </c>
      <c r="Q1210" s="40">
        <f t="shared" si="59"/>
        <v>0</v>
      </c>
      <c r="R1210" s="41"/>
    </row>
    <row r="1211" spans="2:18" ht="15" customHeight="1" x14ac:dyDescent="0.3">
      <c r="B1211" s="34">
        <f t="shared" si="54"/>
        <v>3689.1</v>
      </c>
      <c r="C1211" s="35">
        <v>2176</v>
      </c>
      <c r="D1211" s="34">
        <f t="shared" si="55"/>
        <v>3689.1</v>
      </c>
      <c r="E1211" s="36">
        <v>45914</v>
      </c>
      <c r="F1211" s="37">
        <v>3693.7</v>
      </c>
      <c r="G1211" s="36">
        <v>45915</v>
      </c>
      <c r="H1211" s="38">
        <f t="shared" si="56"/>
        <v>4.5999999999999091</v>
      </c>
      <c r="I1211" s="29">
        <f t="shared" si="57"/>
        <v>3</v>
      </c>
      <c r="L1211" s="33"/>
      <c r="M1211" s="191">
        <v>45979</v>
      </c>
      <c r="N1211" s="34">
        <f t="shared" si="58"/>
        <v>455</v>
      </c>
      <c r="O1211" s="37"/>
      <c r="P1211" s="35">
        <v>455</v>
      </c>
      <c r="Q1211" s="40">
        <f t="shared" si="59"/>
        <v>0</v>
      </c>
      <c r="R1211" s="41"/>
    </row>
    <row r="1212" spans="2:18" ht="15" customHeight="1" x14ac:dyDescent="0.3">
      <c r="B1212" s="34">
        <f t="shared" si="54"/>
        <v>3693.7</v>
      </c>
      <c r="C1212" s="35">
        <v>2176</v>
      </c>
      <c r="D1212" s="34">
        <f t="shared" si="55"/>
        <v>3693.7</v>
      </c>
      <c r="E1212" s="36">
        <v>45915</v>
      </c>
      <c r="F1212" s="37">
        <v>3693.8</v>
      </c>
      <c r="G1212" s="36">
        <v>45916</v>
      </c>
      <c r="H1212" s="38">
        <f t="shared" si="56"/>
        <v>0.1000000000003638</v>
      </c>
      <c r="I1212" s="29">
        <f>C1212-C1211</f>
        <v>0</v>
      </c>
      <c r="L1212" s="33"/>
      <c r="M1212" s="191">
        <v>45980</v>
      </c>
      <c r="N1212" s="34">
        <f t="shared" si="58"/>
        <v>455</v>
      </c>
      <c r="O1212" s="37"/>
      <c r="P1212" s="35">
        <v>420</v>
      </c>
      <c r="Q1212" s="40">
        <f t="shared" si="59"/>
        <v>35</v>
      </c>
      <c r="R1212" s="41"/>
    </row>
    <row r="1213" spans="2:18" ht="15" customHeight="1" x14ac:dyDescent="0.3">
      <c r="B1213" s="34">
        <f t="shared" si="54"/>
        <v>3693.8</v>
      </c>
      <c r="C1213" s="35">
        <v>2178</v>
      </c>
      <c r="D1213" s="34">
        <f t="shared" si="55"/>
        <v>3693.8</v>
      </c>
      <c r="E1213" s="36">
        <v>45916</v>
      </c>
      <c r="F1213" s="37">
        <v>3696.2</v>
      </c>
      <c r="G1213" s="36">
        <v>45917</v>
      </c>
      <c r="H1213" s="38">
        <f t="shared" si="56"/>
        <v>2.3999999999996362</v>
      </c>
      <c r="I1213" s="29">
        <f>C1213-C1212</f>
        <v>2</v>
      </c>
      <c r="L1213" s="33"/>
      <c r="M1213" s="191">
        <v>45981</v>
      </c>
      <c r="N1213" s="34">
        <f t="shared" si="58"/>
        <v>420</v>
      </c>
      <c r="O1213" s="37"/>
      <c r="P1213" s="35">
        <v>370</v>
      </c>
      <c r="Q1213" s="40">
        <f t="shared" si="59"/>
        <v>50</v>
      </c>
      <c r="R1213" s="41"/>
    </row>
    <row r="1214" spans="2:18" ht="15" customHeight="1" x14ac:dyDescent="0.3">
      <c r="B1214" s="34">
        <f t="shared" si="54"/>
        <v>3696.2</v>
      </c>
      <c r="C1214" s="35">
        <v>2178</v>
      </c>
      <c r="D1214" s="34">
        <f t="shared" si="55"/>
        <v>3696.2</v>
      </c>
      <c r="E1214" s="36">
        <v>45917</v>
      </c>
      <c r="F1214" s="37">
        <v>3696.2</v>
      </c>
      <c r="G1214" s="36">
        <v>45918</v>
      </c>
      <c r="H1214" s="38">
        <f t="shared" si="56"/>
        <v>0</v>
      </c>
      <c r="I1214" s="29">
        <f>C1214-C1213</f>
        <v>0</v>
      </c>
      <c r="L1214" s="33"/>
      <c r="M1214" s="191">
        <v>45982</v>
      </c>
      <c r="N1214" s="34">
        <f t="shared" si="58"/>
        <v>370</v>
      </c>
      <c r="O1214" s="37"/>
      <c r="P1214" s="35">
        <v>370</v>
      </c>
      <c r="Q1214" s="40">
        <f t="shared" si="59"/>
        <v>0</v>
      </c>
      <c r="R1214" s="41"/>
    </row>
    <row r="1215" spans="2:18" ht="15" customHeight="1" x14ac:dyDescent="0.3">
      <c r="B1215" s="34">
        <f t="shared" si="54"/>
        <v>3696.2</v>
      </c>
      <c r="C1215" s="35">
        <v>2178</v>
      </c>
      <c r="D1215" s="34">
        <f t="shared" si="55"/>
        <v>3696.2</v>
      </c>
      <c r="E1215" s="36">
        <v>45918</v>
      </c>
      <c r="F1215" s="37">
        <v>3696.2</v>
      </c>
      <c r="G1215" s="36">
        <v>45919</v>
      </c>
      <c r="H1215" s="38">
        <f t="shared" si="56"/>
        <v>0</v>
      </c>
      <c r="I1215" s="29">
        <f t="shared" si="57"/>
        <v>0</v>
      </c>
      <c r="L1215" s="33"/>
      <c r="M1215" s="191">
        <v>45983</v>
      </c>
      <c r="N1215" s="34">
        <f t="shared" si="58"/>
        <v>370</v>
      </c>
      <c r="O1215" s="37"/>
      <c r="P1215" s="35">
        <v>370</v>
      </c>
      <c r="Q1215" s="40">
        <f t="shared" si="59"/>
        <v>0</v>
      </c>
      <c r="R1215" s="41"/>
    </row>
    <row r="1216" spans="2:18" ht="15" customHeight="1" x14ac:dyDescent="0.3">
      <c r="B1216" s="34">
        <f t="shared" si="54"/>
        <v>3696.2</v>
      </c>
      <c r="C1216" s="35">
        <v>2178</v>
      </c>
      <c r="D1216" s="34">
        <f t="shared" si="55"/>
        <v>3696.2</v>
      </c>
      <c r="E1216" s="36">
        <v>45919</v>
      </c>
      <c r="F1216" s="37">
        <v>3696.3</v>
      </c>
      <c r="G1216" s="36">
        <v>45920</v>
      </c>
      <c r="H1216" s="38">
        <f t="shared" si="56"/>
        <v>0.1000000000003638</v>
      </c>
      <c r="I1216" s="29">
        <f t="shared" si="57"/>
        <v>0</v>
      </c>
      <c r="L1216" s="33"/>
      <c r="M1216" s="191">
        <v>45984</v>
      </c>
      <c r="N1216" s="34">
        <f t="shared" si="58"/>
        <v>370</v>
      </c>
      <c r="O1216" s="37"/>
      <c r="P1216" s="35">
        <v>370</v>
      </c>
      <c r="Q1216" s="40">
        <f t="shared" si="59"/>
        <v>0</v>
      </c>
      <c r="R1216" s="41"/>
    </row>
    <row r="1217" spans="2:18" ht="15" customHeight="1" x14ac:dyDescent="0.3">
      <c r="B1217" s="34">
        <f t="shared" si="54"/>
        <v>3696.3</v>
      </c>
      <c r="C1217" s="35">
        <v>2178</v>
      </c>
      <c r="D1217" s="34">
        <f t="shared" si="55"/>
        <v>3696.3</v>
      </c>
      <c r="E1217" s="36">
        <v>45920</v>
      </c>
      <c r="F1217" s="37">
        <v>3696.3</v>
      </c>
      <c r="G1217" s="36">
        <v>45921</v>
      </c>
      <c r="H1217" s="38">
        <f t="shared" si="56"/>
        <v>0</v>
      </c>
      <c r="I1217" s="29">
        <f t="shared" si="57"/>
        <v>0</v>
      </c>
      <c r="L1217" s="33"/>
      <c r="M1217" s="191">
        <v>45985</v>
      </c>
      <c r="N1217" s="34">
        <f t="shared" si="58"/>
        <v>370</v>
      </c>
      <c r="O1217" s="37"/>
      <c r="P1217" s="35">
        <v>370</v>
      </c>
      <c r="Q1217" s="40">
        <f t="shared" si="59"/>
        <v>0</v>
      </c>
      <c r="R1217" s="41"/>
    </row>
    <row r="1218" spans="2:18" ht="15" customHeight="1" x14ac:dyDescent="0.3">
      <c r="B1218" s="34">
        <f t="shared" si="54"/>
        <v>3696.3</v>
      </c>
      <c r="C1218" s="35">
        <v>2178</v>
      </c>
      <c r="D1218" s="34">
        <f t="shared" si="55"/>
        <v>3696.3</v>
      </c>
      <c r="E1218" s="36">
        <v>45921</v>
      </c>
      <c r="F1218" s="37">
        <v>3696.3</v>
      </c>
      <c r="G1218" s="36">
        <v>45922</v>
      </c>
      <c r="H1218" s="38">
        <f t="shared" si="56"/>
        <v>0</v>
      </c>
      <c r="I1218" s="29">
        <f t="shared" si="57"/>
        <v>0</v>
      </c>
      <c r="L1218" s="33"/>
      <c r="M1218" s="191">
        <v>45986</v>
      </c>
      <c r="N1218" s="34">
        <f t="shared" si="58"/>
        <v>370</v>
      </c>
      <c r="O1218" s="37"/>
      <c r="P1218" s="35">
        <v>350</v>
      </c>
      <c r="Q1218" s="40">
        <f t="shared" si="59"/>
        <v>20</v>
      </c>
      <c r="R1218" s="41"/>
    </row>
    <row r="1219" spans="2:18" ht="15" customHeight="1" x14ac:dyDescent="0.3">
      <c r="B1219" s="34">
        <f t="shared" si="54"/>
        <v>3696.3</v>
      </c>
      <c r="C1219" s="35">
        <v>2178</v>
      </c>
      <c r="D1219" s="34">
        <f t="shared" si="55"/>
        <v>3696.3</v>
      </c>
      <c r="E1219" s="36">
        <v>45922</v>
      </c>
      <c r="F1219" s="37">
        <v>3696.3</v>
      </c>
      <c r="G1219" s="36">
        <v>45923</v>
      </c>
      <c r="H1219" s="38">
        <f t="shared" si="56"/>
        <v>0</v>
      </c>
      <c r="I1219" s="29">
        <f t="shared" si="57"/>
        <v>0</v>
      </c>
      <c r="L1219" s="33"/>
      <c r="M1219" s="191">
        <v>45987</v>
      </c>
      <c r="N1219" s="34">
        <f t="shared" si="58"/>
        <v>350</v>
      </c>
      <c r="O1219" s="37"/>
      <c r="P1219" s="35">
        <v>325</v>
      </c>
      <c r="Q1219" s="40">
        <f t="shared" si="59"/>
        <v>25</v>
      </c>
      <c r="R1219" s="41"/>
    </row>
    <row r="1220" spans="2:18" ht="15" customHeight="1" x14ac:dyDescent="0.3">
      <c r="B1220" s="34">
        <f t="shared" si="54"/>
        <v>3696.3</v>
      </c>
      <c r="C1220" s="35">
        <v>2178</v>
      </c>
      <c r="D1220" s="34">
        <f t="shared" si="55"/>
        <v>3696.3</v>
      </c>
      <c r="E1220" s="36">
        <v>45923</v>
      </c>
      <c r="F1220" s="37">
        <v>3696.3</v>
      </c>
      <c r="G1220" s="36">
        <v>45924</v>
      </c>
      <c r="H1220" s="38">
        <f>F1220-D1220</f>
        <v>0</v>
      </c>
      <c r="I1220" s="29">
        <f t="shared" si="57"/>
        <v>0</v>
      </c>
      <c r="L1220" s="33"/>
      <c r="M1220" s="191">
        <v>45988</v>
      </c>
      <c r="N1220" s="34">
        <f t="shared" si="58"/>
        <v>325</v>
      </c>
      <c r="O1220" s="37"/>
      <c r="P1220" s="35">
        <v>325</v>
      </c>
      <c r="Q1220" s="40">
        <f t="shared" si="59"/>
        <v>0</v>
      </c>
      <c r="R1220" s="41"/>
    </row>
    <row r="1221" spans="2:18" ht="15" customHeight="1" x14ac:dyDescent="0.3">
      <c r="B1221" s="34">
        <f>F1220</f>
        <v>3696.3</v>
      </c>
      <c r="C1221" s="35">
        <v>2179</v>
      </c>
      <c r="D1221" s="34">
        <f>F1220</f>
        <v>3696.3</v>
      </c>
      <c r="E1221" s="36">
        <v>45924</v>
      </c>
      <c r="F1221" s="37">
        <v>3700</v>
      </c>
      <c r="G1221" s="36">
        <v>45925</v>
      </c>
      <c r="H1221" s="38">
        <f t="shared" si="56"/>
        <v>3.6999999999998181</v>
      </c>
      <c r="I1221" s="29">
        <f t="shared" si="57"/>
        <v>1</v>
      </c>
      <c r="L1221" s="33"/>
      <c r="M1221" s="191">
        <v>45989</v>
      </c>
      <c r="N1221" s="34">
        <f t="shared" si="58"/>
        <v>325</v>
      </c>
      <c r="O1221" s="37"/>
      <c r="P1221" s="35">
        <v>325</v>
      </c>
      <c r="Q1221" s="40">
        <f t="shared" si="59"/>
        <v>0</v>
      </c>
      <c r="R1221" s="41"/>
    </row>
    <row r="1222" spans="2:18" ht="15" customHeight="1" x14ac:dyDescent="0.3">
      <c r="B1222" s="34">
        <f t="shared" si="54"/>
        <v>3700</v>
      </c>
      <c r="C1222" s="35">
        <v>2183</v>
      </c>
      <c r="D1222" s="34">
        <f t="shared" si="55"/>
        <v>3700</v>
      </c>
      <c r="E1222" s="36">
        <v>45925</v>
      </c>
      <c r="F1222" s="37">
        <v>3715.5</v>
      </c>
      <c r="G1222" s="36">
        <v>45926</v>
      </c>
      <c r="H1222" s="38">
        <f t="shared" si="56"/>
        <v>15.5</v>
      </c>
      <c r="I1222" s="29">
        <f t="shared" si="57"/>
        <v>4</v>
      </c>
      <c r="L1222" s="33"/>
      <c r="M1222" s="191">
        <v>45990</v>
      </c>
      <c r="N1222" s="34">
        <f t="shared" si="58"/>
        <v>325</v>
      </c>
      <c r="O1222" s="37"/>
      <c r="P1222" s="35">
        <v>325</v>
      </c>
      <c r="Q1222" s="40">
        <f t="shared" si="59"/>
        <v>0</v>
      </c>
      <c r="R1222" s="41"/>
    </row>
    <row r="1223" spans="2:18" ht="15" customHeight="1" x14ac:dyDescent="0.3">
      <c r="B1223" s="34">
        <f t="shared" si="54"/>
        <v>3715.5</v>
      </c>
      <c r="C1223" s="35">
        <v>2185</v>
      </c>
      <c r="D1223" s="34">
        <f t="shared" si="55"/>
        <v>3715.5</v>
      </c>
      <c r="E1223" s="36">
        <v>45926</v>
      </c>
      <c r="F1223" s="37">
        <v>3716.8</v>
      </c>
      <c r="G1223" s="36">
        <v>45927</v>
      </c>
      <c r="H1223" s="38">
        <f t="shared" si="56"/>
        <v>1.3000000000001819</v>
      </c>
      <c r="I1223" s="29">
        <f t="shared" si="57"/>
        <v>2</v>
      </c>
      <c r="L1223" s="33"/>
      <c r="M1223" s="191">
        <v>45991</v>
      </c>
      <c r="N1223" s="34">
        <f t="shared" si="58"/>
        <v>325</v>
      </c>
      <c r="O1223" s="37"/>
      <c r="P1223" s="35">
        <v>325</v>
      </c>
      <c r="Q1223" s="40">
        <f t="shared" si="59"/>
        <v>0</v>
      </c>
      <c r="R1223" s="41"/>
    </row>
    <row r="1224" spans="2:18" ht="15" customHeight="1" x14ac:dyDescent="0.3">
      <c r="B1224" s="34">
        <f t="shared" si="54"/>
        <v>3716.8</v>
      </c>
      <c r="C1224" s="35">
        <v>2185</v>
      </c>
      <c r="D1224" s="34">
        <f t="shared" si="55"/>
        <v>3716.8</v>
      </c>
      <c r="E1224" s="36">
        <v>45927</v>
      </c>
      <c r="F1224" s="37">
        <v>3716.8</v>
      </c>
      <c r="G1224" s="36">
        <v>45928</v>
      </c>
      <c r="H1224" s="38">
        <f t="shared" si="56"/>
        <v>0</v>
      </c>
      <c r="I1224" s="29">
        <f t="shared" si="57"/>
        <v>0</v>
      </c>
      <c r="L1224" s="33"/>
      <c r="M1224" s="191">
        <v>45992</v>
      </c>
      <c r="N1224" s="34">
        <f t="shared" si="58"/>
        <v>325</v>
      </c>
      <c r="O1224" s="37"/>
      <c r="P1224" s="35">
        <v>300</v>
      </c>
      <c r="Q1224" s="40">
        <f t="shared" si="59"/>
        <v>25</v>
      </c>
      <c r="R1224" s="41"/>
    </row>
    <row r="1225" spans="2:18" ht="15" customHeight="1" x14ac:dyDescent="0.3">
      <c r="B1225" s="34">
        <f t="shared" si="54"/>
        <v>3716.8</v>
      </c>
      <c r="C1225" s="35">
        <v>2186</v>
      </c>
      <c r="D1225" s="34">
        <f t="shared" si="55"/>
        <v>3716.8</v>
      </c>
      <c r="E1225" s="36">
        <v>45928</v>
      </c>
      <c r="F1225" s="37">
        <v>3716.9</v>
      </c>
      <c r="G1225" s="36">
        <v>45929</v>
      </c>
      <c r="H1225" s="38">
        <f t="shared" si="56"/>
        <v>9.9999999999909051E-2</v>
      </c>
      <c r="I1225" s="29">
        <f t="shared" si="57"/>
        <v>1</v>
      </c>
      <c r="L1225" s="33"/>
      <c r="M1225" s="191">
        <v>45993</v>
      </c>
      <c r="N1225" s="34">
        <f t="shared" si="58"/>
        <v>300</v>
      </c>
      <c r="O1225" s="37"/>
      <c r="P1225" s="35">
        <v>300</v>
      </c>
      <c r="Q1225" s="40">
        <f t="shared" si="59"/>
        <v>0</v>
      </c>
      <c r="R1225" s="41"/>
    </row>
    <row r="1226" spans="2:18" ht="15" customHeight="1" x14ac:dyDescent="0.3">
      <c r="B1226" s="34">
        <f t="shared" si="54"/>
        <v>3716.9</v>
      </c>
      <c r="C1226" s="35">
        <v>2186</v>
      </c>
      <c r="D1226" s="34">
        <f t="shared" si="55"/>
        <v>3716.9</v>
      </c>
      <c r="E1226" s="36">
        <v>45929</v>
      </c>
      <c r="F1226" s="37">
        <v>3716.9</v>
      </c>
      <c r="G1226" s="36">
        <v>45930</v>
      </c>
      <c r="H1226" s="38">
        <f t="shared" si="56"/>
        <v>0</v>
      </c>
      <c r="I1226" s="29">
        <f t="shared" si="57"/>
        <v>0</v>
      </c>
      <c r="J1226" s="48">
        <f>SUM(H1136:H1226)</f>
        <v>154.90000000000009</v>
      </c>
      <c r="L1226" s="33"/>
      <c r="M1226" s="191">
        <v>45994</v>
      </c>
      <c r="N1226" s="34">
        <f t="shared" si="58"/>
        <v>300</v>
      </c>
      <c r="O1226" s="37"/>
      <c r="P1226" s="35">
        <v>300</v>
      </c>
      <c r="Q1226" s="40">
        <f t="shared" si="59"/>
        <v>0</v>
      </c>
      <c r="R1226" s="41"/>
    </row>
    <row r="1227" spans="2:18" ht="15" customHeight="1" x14ac:dyDescent="0.3">
      <c r="B1227" s="34">
        <f t="shared" si="54"/>
        <v>3716.9</v>
      </c>
      <c r="C1227" s="35">
        <v>2186</v>
      </c>
      <c r="D1227" s="34">
        <f t="shared" si="55"/>
        <v>3716.9</v>
      </c>
      <c r="E1227" s="36">
        <v>45930</v>
      </c>
      <c r="F1227" s="37">
        <v>3717</v>
      </c>
      <c r="G1227" s="36">
        <v>45931</v>
      </c>
      <c r="H1227" s="38">
        <f t="shared" si="56"/>
        <v>9.9999999999909051E-2</v>
      </c>
      <c r="I1227" s="29">
        <f t="shared" si="57"/>
        <v>0</v>
      </c>
      <c r="L1227" s="33"/>
      <c r="M1227" s="191">
        <v>45995</v>
      </c>
      <c r="N1227" s="34">
        <f t="shared" si="58"/>
        <v>300</v>
      </c>
      <c r="O1227" s="37"/>
      <c r="P1227" s="35">
        <v>300</v>
      </c>
      <c r="Q1227" s="40">
        <f t="shared" si="59"/>
        <v>0</v>
      </c>
      <c r="R1227" s="41"/>
    </row>
    <row r="1228" spans="2:18" ht="15" customHeight="1" x14ac:dyDescent="0.3">
      <c r="B1228" s="34">
        <f t="shared" si="54"/>
        <v>3717</v>
      </c>
      <c r="C1228" s="35">
        <v>2186</v>
      </c>
      <c r="D1228" s="34">
        <f t="shared" si="55"/>
        <v>3717</v>
      </c>
      <c r="E1228" s="36">
        <v>45931</v>
      </c>
      <c r="F1228" s="37">
        <v>3717</v>
      </c>
      <c r="G1228" s="36">
        <v>45932</v>
      </c>
      <c r="H1228" s="38">
        <f t="shared" si="56"/>
        <v>0</v>
      </c>
      <c r="I1228" s="29">
        <f t="shared" si="57"/>
        <v>0</v>
      </c>
      <c r="L1228" s="33"/>
      <c r="M1228" s="191">
        <v>45996</v>
      </c>
      <c r="N1228" s="34">
        <f t="shared" si="58"/>
        <v>300</v>
      </c>
      <c r="O1228" s="37"/>
      <c r="P1228" s="35">
        <v>300</v>
      </c>
      <c r="Q1228" s="40">
        <f t="shared" si="59"/>
        <v>0</v>
      </c>
      <c r="R1228" s="41"/>
    </row>
    <row r="1229" spans="2:18" ht="15" customHeight="1" x14ac:dyDescent="0.3">
      <c r="B1229" s="34">
        <f t="shared" si="54"/>
        <v>3717</v>
      </c>
      <c r="C1229" s="35">
        <v>2186</v>
      </c>
      <c r="D1229" s="34">
        <f t="shared" si="55"/>
        <v>3717</v>
      </c>
      <c r="E1229" s="36">
        <v>45932</v>
      </c>
      <c r="F1229" s="37">
        <v>3717</v>
      </c>
      <c r="G1229" s="36">
        <v>45933</v>
      </c>
      <c r="H1229" s="38">
        <f t="shared" si="56"/>
        <v>0</v>
      </c>
      <c r="I1229" s="29">
        <f t="shared" si="57"/>
        <v>0</v>
      </c>
      <c r="L1229" s="33"/>
      <c r="M1229" s="191">
        <v>45997</v>
      </c>
      <c r="N1229" s="34">
        <f t="shared" si="58"/>
        <v>300</v>
      </c>
      <c r="O1229" s="37"/>
      <c r="P1229" s="35">
        <v>300</v>
      </c>
      <c r="Q1229" s="40">
        <f t="shared" si="59"/>
        <v>0</v>
      </c>
      <c r="R1229" s="41"/>
    </row>
    <row r="1230" spans="2:18" ht="15" customHeight="1" x14ac:dyDescent="0.3">
      <c r="B1230" s="34">
        <f t="shared" si="54"/>
        <v>3717</v>
      </c>
      <c r="C1230" s="35">
        <v>2186</v>
      </c>
      <c r="D1230" s="34">
        <f t="shared" si="55"/>
        <v>3717</v>
      </c>
      <c r="E1230" s="36">
        <v>45933</v>
      </c>
      <c r="F1230" s="37">
        <v>3717.5</v>
      </c>
      <c r="G1230" s="36">
        <v>45934</v>
      </c>
      <c r="H1230" s="38">
        <f t="shared" si="56"/>
        <v>0.5</v>
      </c>
      <c r="I1230" s="29">
        <f t="shared" si="57"/>
        <v>0</v>
      </c>
      <c r="L1230" s="33"/>
      <c r="M1230" s="191">
        <v>45998</v>
      </c>
      <c r="N1230" s="34">
        <f t="shared" si="58"/>
        <v>300</v>
      </c>
      <c r="O1230" s="37"/>
      <c r="P1230" s="35">
        <v>300</v>
      </c>
      <c r="Q1230" s="40">
        <f t="shared" si="59"/>
        <v>0</v>
      </c>
      <c r="R1230" s="41"/>
    </row>
    <row r="1231" spans="2:18" ht="15" customHeight="1" x14ac:dyDescent="0.3">
      <c r="B1231" s="34">
        <f t="shared" si="54"/>
        <v>3717.5</v>
      </c>
      <c r="C1231" s="35">
        <v>2189</v>
      </c>
      <c r="D1231" s="34">
        <f t="shared" si="55"/>
        <v>3717.5</v>
      </c>
      <c r="E1231" s="36">
        <v>45934</v>
      </c>
      <c r="F1231" s="37">
        <v>3717.6</v>
      </c>
      <c r="G1231" s="36">
        <v>45935</v>
      </c>
      <c r="H1231" s="38">
        <f t="shared" si="56"/>
        <v>9.9999999999909051E-2</v>
      </c>
      <c r="I1231" s="29">
        <f t="shared" si="57"/>
        <v>3</v>
      </c>
      <c r="L1231" s="33"/>
      <c r="M1231" s="191">
        <v>45999</v>
      </c>
      <c r="N1231" s="34">
        <f t="shared" si="58"/>
        <v>300</v>
      </c>
      <c r="O1231" s="37"/>
      <c r="P1231" s="35">
        <v>300</v>
      </c>
      <c r="Q1231" s="40">
        <f t="shared" si="59"/>
        <v>0</v>
      </c>
      <c r="R1231" s="41"/>
    </row>
    <row r="1232" spans="2:18" ht="15" customHeight="1" x14ac:dyDescent="0.3">
      <c r="B1232" s="34">
        <f t="shared" si="54"/>
        <v>3717.6</v>
      </c>
      <c r="C1232" s="35">
        <v>2189</v>
      </c>
      <c r="D1232" s="34">
        <f t="shared" si="55"/>
        <v>3717.6</v>
      </c>
      <c r="E1232" s="36">
        <v>45935</v>
      </c>
      <c r="F1232" s="37">
        <v>3717.7</v>
      </c>
      <c r="G1232" s="36">
        <v>45936</v>
      </c>
      <c r="H1232" s="38">
        <f t="shared" si="56"/>
        <v>9.9999999999909051E-2</v>
      </c>
      <c r="I1232" s="29">
        <f t="shared" si="57"/>
        <v>0</v>
      </c>
      <c r="L1232" s="33"/>
      <c r="M1232" s="191">
        <v>46000</v>
      </c>
      <c r="N1232" s="34">
        <f t="shared" si="58"/>
        <v>300</v>
      </c>
      <c r="O1232" s="37"/>
      <c r="P1232" s="35">
        <v>300</v>
      </c>
      <c r="Q1232" s="40">
        <f t="shared" si="59"/>
        <v>0</v>
      </c>
      <c r="R1232" s="41"/>
    </row>
    <row r="1233" spans="2:18" ht="15" customHeight="1" x14ac:dyDescent="0.3">
      <c r="B1233" s="34">
        <f t="shared" si="54"/>
        <v>3717.7</v>
      </c>
      <c r="C1233" s="35">
        <v>2189</v>
      </c>
      <c r="D1233" s="34">
        <f t="shared" si="55"/>
        <v>3717.7</v>
      </c>
      <c r="E1233" s="36">
        <v>45936</v>
      </c>
      <c r="F1233" s="37">
        <v>3717.7</v>
      </c>
      <c r="G1233" s="36">
        <v>45937</v>
      </c>
      <c r="H1233" s="38">
        <f t="shared" si="56"/>
        <v>0</v>
      </c>
      <c r="I1233" s="29">
        <f t="shared" si="57"/>
        <v>0</v>
      </c>
      <c r="L1233" s="33"/>
      <c r="M1233" s="191">
        <v>46001</v>
      </c>
      <c r="N1233" s="34">
        <f t="shared" si="58"/>
        <v>300</v>
      </c>
      <c r="O1233" s="37"/>
      <c r="P1233" s="35">
        <v>300</v>
      </c>
      <c r="Q1233" s="40">
        <f t="shared" si="59"/>
        <v>0</v>
      </c>
      <c r="R1233" s="41"/>
    </row>
    <row r="1234" spans="2:18" ht="15" customHeight="1" x14ac:dyDescent="0.3">
      <c r="B1234" s="34">
        <f t="shared" si="54"/>
        <v>3717.7</v>
      </c>
      <c r="C1234" s="35">
        <v>2189</v>
      </c>
      <c r="D1234" s="34">
        <f t="shared" si="55"/>
        <v>3717.7</v>
      </c>
      <c r="E1234" s="36">
        <v>45937</v>
      </c>
      <c r="F1234" s="37">
        <v>3717.7</v>
      </c>
      <c r="G1234" s="36">
        <v>45938</v>
      </c>
      <c r="H1234" s="38">
        <f t="shared" si="56"/>
        <v>0</v>
      </c>
      <c r="I1234" s="29">
        <f t="shared" si="57"/>
        <v>0</v>
      </c>
      <c r="L1234" s="33"/>
      <c r="M1234" s="191">
        <v>46002</v>
      </c>
      <c r="N1234" s="34">
        <f t="shared" si="58"/>
        <v>300</v>
      </c>
      <c r="O1234" s="37"/>
      <c r="P1234" s="35">
        <v>300</v>
      </c>
      <c r="Q1234" s="40">
        <f t="shared" si="59"/>
        <v>0</v>
      </c>
      <c r="R1234" s="41"/>
    </row>
    <row r="1235" spans="2:18" ht="15" customHeight="1" x14ac:dyDescent="0.3">
      <c r="B1235" s="34">
        <f t="shared" si="54"/>
        <v>3717.7</v>
      </c>
      <c r="C1235" s="35">
        <v>2189</v>
      </c>
      <c r="D1235" s="34">
        <f t="shared" si="55"/>
        <v>3717.7</v>
      </c>
      <c r="E1235" s="36">
        <v>45938</v>
      </c>
      <c r="F1235" s="37">
        <v>3717.7</v>
      </c>
      <c r="G1235" s="36">
        <v>45939</v>
      </c>
      <c r="H1235" s="38">
        <f t="shared" si="56"/>
        <v>0</v>
      </c>
      <c r="I1235" s="29">
        <f t="shared" si="57"/>
        <v>0</v>
      </c>
      <c r="L1235" s="33"/>
      <c r="M1235" s="191">
        <v>46003</v>
      </c>
      <c r="N1235" s="34">
        <f t="shared" si="58"/>
        <v>300</v>
      </c>
      <c r="O1235" s="37"/>
      <c r="P1235" s="35">
        <v>285</v>
      </c>
      <c r="Q1235" s="40">
        <f t="shared" si="59"/>
        <v>15</v>
      </c>
      <c r="R1235" s="41"/>
    </row>
    <row r="1236" spans="2:18" ht="15" customHeight="1" x14ac:dyDescent="0.3">
      <c r="B1236" s="34">
        <f t="shared" si="54"/>
        <v>3717.7</v>
      </c>
      <c r="C1236" s="35">
        <v>2189</v>
      </c>
      <c r="D1236" s="34">
        <f t="shared" si="55"/>
        <v>3717.7</v>
      </c>
      <c r="E1236" s="36">
        <v>45939</v>
      </c>
      <c r="F1236" s="37">
        <v>3717.7</v>
      </c>
      <c r="G1236" s="36">
        <v>45940</v>
      </c>
      <c r="H1236" s="38">
        <f t="shared" si="56"/>
        <v>0</v>
      </c>
      <c r="I1236" s="29">
        <f t="shared" si="57"/>
        <v>0</v>
      </c>
      <c r="L1236" s="33"/>
      <c r="M1236" s="191">
        <v>46004</v>
      </c>
      <c r="N1236" s="34">
        <f t="shared" si="58"/>
        <v>285</v>
      </c>
      <c r="O1236" s="37"/>
      <c r="P1236" s="35">
        <v>240</v>
      </c>
      <c r="Q1236" s="40">
        <f t="shared" si="59"/>
        <v>45</v>
      </c>
      <c r="R1236" s="41"/>
    </row>
    <row r="1237" spans="2:18" ht="15" customHeight="1" x14ac:dyDescent="0.3">
      <c r="B1237" s="34">
        <f t="shared" si="54"/>
        <v>3717.7</v>
      </c>
      <c r="C1237" s="35">
        <v>2190</v>
      </c>
      <c r="D1237" s="34">
        <f t="shared" si="55"/>
        <v>3717.7</v>
      </c>
      <c r="E1237" s="36">
        <v>45940</v>
      </c>
      <c r="F1237" s="37">
        <v>3718</v>
      </c>
      <c r="G1237" s="36">
        <v>45941</v>
      </c>
      <c r="H1237" s="38">
        <f t="shared" si="56"/>
        <v>0.3000000000001819</v>
      </c>
      <c r="I1237" s="29">
        <f t="shared" si="57"/>
        <v>1</v>
      </c>
      <c r="L1237" s="33"/>
      <c r="M1237" s="191">
        <v>46005</v>
      </c>
      <c r="N1237" s="34">
        <f t="shared" si="58"/>
        <v>240</v>
      </c>
      <c r="O1237" s="37"/>
      <c r="P1237" s="35">
        <v>100</v>
      </c>
      <c r="Q1237" s="40">
        <f t="shared" si="59"/>
        <v>140</v>
      </c>
      <c r="R1237" s="41"/>
    </row>
    <row r="1238" spans="2:18" ht="15" customHeight="1" x14ac:dyDescent="0.3">
      <c r="B1238" s="34">
        <f t="shared" si="54"/>
        <v>3718</v>
      </c>
      <c r="C1238" s="35">
        <v>2190</v>
      </c>
      <c r="D1238" s="34">
        <f t="shared" si="55"/>
        <v>3718</v>
      </c>
      <c r="E1238" s="36">
        <v>45941</v>
      </c>
      <c r="F1238" s="37">
        <v>3718</v>
      </c>
      <c r="G1238" s="36">
        <v>45942</v>
      </c>
      <c r="H1238" s="38">
        <f t="shared" si="56"/>
        <v>0</v>
      </c>
      <c r="I1238" s="29">
        <f t="shared" si="57"/>
        <v>0</v>
      </c>
      <c r="L1238" s="33"/>
      <c r="M1238" s="191">
        <v>46006</v>
      </c>
      <c r="N1238" s="34">
        <f t="shared" si="58"/>
        <v>100</v>
      </c>
      <c r="O1238" s="37">
        <v>300</v>
      </c>
      <c r="P1238" s="35">
        <v>390</v>
      </c>
      <c r="Q1238" s="40">
        <f t="shared" si="59"/>
        <v>10</v>
      </c>
      <c r="R1238" s="41"/>
    </row>
    <row r="1239" spans="2:18" ht="15" customHeight="1" x14ac:dyDescent="0.3">
      <c r="B1239" s="34">
        <f t="shared" si="54"/>
        <v>3718</v>
      </c>
      <c r="C1239" s="35">
        <v>2191</v>
      </c>
      <c r="D1239" s="34">
        <f t="shared" si="55"/>
        <v>3718</v>
      </c>
      <c r="E1239" s="36">
        <v>45942</v>
      </c>
      <c r="F1239" s="37">
        <v>3718</v>
      </c>
      <c r="G1239" s="36">
        <v>45943</v>
      </c>
      <c r="H1239" s="38">
        <f t="shared" si="56"/>
        <v>0</v>
      </c>
      <c r="I1239" s="29">
        <f t="shared" si="57"/>
        <v>1</v>
      </c>
      <c r="L1239" s="33"/>
      <c r="M1239" s="191">
        <v>46007</v>
      </c>
      <c r="N1239" s="34">
        <f t="shared" si="58"/>
        <v>390</v>
      </c>
      <c r="O1239" s="37"/>
      <c r="P1239" s="35">
        <v>390</v>
      </c>
      <c r="Q1239" s="40">
        <f t="shared" si="59"/>
        <v>0</v>
      </c>
      <c r="R1239" s="41"/>
    </row>
    <row r="1240" spans="2:18" ht="15" customHeight="1" x14ac:dyDescent="0.3">
      <c r="B1240" s="34">
        <f t="shared" si="54"/>
        <v>3718</v>
      </c>
      <c r="C1240" s="35">
        <v>2191</v>
      </c>
      <c r="D1240" s="34">
        <f t="shared" si="55"/>
        <v>3718</v>
      </c>
      <c r="E1240" s="36">
        <v>45943</v>
      </c>
      <c r="F1240" s="37">
        <v>3718.1</v>
      </c>
      <c r="G1240" s="36">
        <v>45944</v>
      </c>
      <c r="H1240" s="38">
        <f t="shared" si="56"/>
        <v>9.9999999999909051E-2</v>
      </c>
      <c r="I1240" s="29">
        <f t="shared" si="57"/>
        <v>0</v>
      </c>
      <c r="L1240" s="33"/>
      <c r="M1240" s="191">
        <v>46008</v>
      </c>
      <c r="N1240" s="34">
        <f t="shared" si="58"/>
        <v>390</v>
      </c>
      <c r="O1240" s="37"/>
      <c r="P1240" s="35">
        <v>390</v>
      </c>
      <c r="Q1240" s="40">
        <f t="shared" si="59"/>
        <v>0</v>
      </c>
      <c r="R1240" s="41"/>
    </row>
    <row r="1241" spans="2:18" ht="15" customHeight="1" x14ac:dyDescent="0.3">
      <c r="B1241" s="34">
        <f t="shared" si="54"/>
        <v>3718.1</v>
      </c>
      <c r="C1241" s="35">
        <v>2191</v>
      </c>
      <c r="D1241" s="34">
        <f t="shared" si="55"/>
        <v>3718.1</v>
      </c>
      <c r="E1241" s="36">
        <v>45944</v>
      </c>
      <c r="F1241" s="37">
        <v>3718.1</v>
      </c>
      <c r="G1241" s="36">
        <v>45945</v>
      </c>
      <c r="H1241" s="38">
        <f t="shared" si="56"/>
        <v>0</v>
      </c>
      <c r="I1241" s="29">
        <f t="shared" si="57"/>
        <v>0</v>
      </c>
      <c r="L1241" s="33"/>
      <c r="M1241" s="191">
        <v>46009</v>
      </c>
      <c r="N1241" s="34">
        <f t="shared" si="58"/>
        <v>390</v>
      </c>
      <c r="O1241" s="37"/>
      <c r="P1241" s="35">
        <v>390</v>
      </c>
      <c r="Q1241" s="40">
        <f t="shared" si="59"/>
        <v>0</v>
      </c>
      <c r="R1241" s="41"/>
    </row>
    <row r="1242" spans="2:18" ht="15" customHeight="1" x14ac:dyDescent="0.3">
      <c r="B1242" s="34">
        <f t="shared" si="54"/>
        <v>3718.1</v>
      </c>
      <c r="C1242" s="35">
        <v>2191</v>
      </c>
      <c r="D1242" s="34">
        <f t="shared" si="55"/>
        <v>3718.1</v>
      </c>
      <c r="E1242" s="36">
        <v>45945</v>
      </c>
      <c r="F1242" s="37">
        <v>3718.2</v>
      </c>
      <c r="G1242" s="36">
        <v>45946</v>
      </c>
      <c r="H1242" s="38">
        <f t="shared" si="56"/>
        <v>9.9999999999909051E-2</v>
      </c>
      <c r="I1242" s="29">
        <f t="shared" si="57"/>
        <v>0</v>
      </c>
      <c r="L1242" s="33"/>
      <c r="M1242" s="191">
        <v>46010</v>
      </c>
      <c r="N1242" s="34">
        <f t="shared" si="58"/>
        <v>390</v>
      </c>
      <c r="O1242" s="37"/>
      <c r="P1242" s="35">
        <v>360</v>
      </c>
      <c r="Q1242" s="40">
        <f t="shared" si="59"/>
        <v>30</v>
      </c>
      <c r="R1242" s="41"/>
    </row>
    <row r="1243" spans="2:18" ht="15" customHeight="1" x14ac:dyDescent="0.3">
      <c r="B1243" s="34">
        <f t="shared" si="54"/>
        <v>3718.2</v>
      </c>
      <c r="C1243" s="35">
        <v>2191</v>
      </c>
      <c r="D1243" s="34">
        <f t="shared" si="55"/>
        <v>3718.2</v>
      </c>
      <c r="E1243" s="36">
        <v>45946</v>
      </c>
      <c r="F1243" s="37">
        <v>3718.2</v>
      </c>
      <c r="G1243" s="36">
        <v>45947</v>
      </c>
      <c r="H1243" s="38">
        <f t="shared" si="56"/>
        <v>0</v>
      </c>
      <c r="I1243" s="29">
        <f t="shared" si="57"/>
        <v>0</v>
      </c>
      <c r="L1243" s="33"/>
      <c r="M1243" s="191">
        <v>46011</v>
      </c>
      <c r="N1243" s="34">
        <f t="shared" si="58"/>
        <v>360</v>
      </c>
      <c r="O1243" s="37"/>
      <c r="P1243" s="35">
        <v>360</v>
      </c>
      <c r="Q1243" s="40">
        <f t="shared" si="59"/>
        <v>0</v>
      </c>
      <c r="R1243" s="41"/>
    </row>
    <row r="1244" spans="2:18" ht="15" customHeight="1" x14ac:dyDescent="0.3">
      <c r="B1244" s="34">
        <f t="shared" si="54"/>
        <v>3718.2</v>
      </c>
      <c r="C1244" s="35">
        <v>2195</v>
      </c>
      <c r="D1244" s="34">
        <f t="shared" si="55"/>
        <v>3718.2</v>
      </c>
      <c r="E1244" s="36">
        <v>45947</v>
      </c>
      <c r="F1244" s="37">
        <v>3722.8</v>
      </c>
      <c r="G1244" s="36">
        <v>45948</v>
      </c>
      <c r="H1244" s="38">
        <f>F1244-D1244</f>
        <v>4.6000000000003638</v>
      </c>
      <c r="I1244" s="29">
        <f t="shared" si="57"/>
        <v>4</v>
      </c>
      <c r="L1244" s="33"/>
      <c r="M1244" s="191">
        <v>46012</v>
      </c>
      <c r="N1244" s="34">
        <f t="shared" si="58"/>
        <v>360</v>
      </c>
      <c r="O1244" s="37"/>
      <c r="P1244" s="35">
        <v>330</v>
      </c>
      <c r="Q1244" s="40">
        <f t="shared" si="59"/>
        <v>30</v>
      </c>
      <c r="R1244" s="41"/>
    </row>
    <row r="1245" spans="2:18" ht="15" customHeight="1" x14ac:dyDescent="0.3">
      <c r="B1245" s="34">
        <f>F1244</f>
        <v>3722.8</v>
      </c>
      <c r="C1245" s="35">
        <v>2197</v>
      </c>
      <c r="D1245" s="34">
        <f>F1244</f>
        <v>3722.8</v>
      </c>
      <c r="E1245" s="36">
        <v>45948</v>
      </c>
      <c r="F1245" s="37">
        <v>3735.3</v>
      </c>
      <c r="G1245" s="36">
        <v>45949</v>
      </c>
      <c r="H1245" s="38">
        <f>F1245-D1245</f>
        <v>12.5</v>
      </c>
      <c r="I1245" s="29">
        <f t="shared" si="57"/>
        <v>2</v>
      </c>
      <c r="L1245" s="33"/>
      <c r="M1245" s="191">
        <v>46013</v>
      </c>
      <c r="N1245" s="34">
        <f t="shared" si="58"/>
        <v>330</v>
      </c>
      <c r="O1245" s="37"/>
      <c r="P1245" s="35">
        <v>330</v>
      </c>
      <c r="Q1245" s="40">
        <f t="shared" si="59"/>
        <v>0</v>
      </c>
      <c r="R1245" s="41"/>
    </row>
    <row r="1246" spans="2:18" ht="15" customHeight="1" x14ac:dyDescent="0.3">
      <c r="B1246" s="34">
        <f>F1245</f>
        <v>3735.3</v>
      </c>
      <c r="C1246" s="35">
        <v>2199</v>
      </c>
      <c r="D1246" s="34">
        <f>F1245</f>
        <v>3735.3</v>
      </c>
      <c r="E1246" s="36">
        <v>45949</v>
      </c>
      <c r="F1246" s="37">
        <v>3751.6</v>
      </c>
      <c r="G1246" s="36">
        <v>45950</v>
      </c>
      <c r="H1246" s="38">
        <f t="shared" si="56"/>
        <v>16.299999999999727</v>
      </c>
      <c r="I1246" s="29">
        <f t="shared" si="57"/>
        <v>2</v>
      </c>
      <c r="L1246" s="33"/>
      <c r="M1246" s="191">
        <v>46014</v>
      </c>
      <c r="N1246" s="34">
        <f t="shared" si="58"/>
        <v>330</v>
      </c>
      <c r="O1246" s="37"/>
      <c r="P1246" s="35">
        <v>220</v>
      </c>
      <c r="Q1246" s="40">
        <f t="shared" si="59"/>
        <v>110</v>
      </c>
      <c r="R1246" s="41"/>
    </row>
    <row r="1247" spans="2:18" ht="15" customHeight="1" x14ac:dyDescent="0.3">
      <c r="B1247" s="34">
        <f t="shared" si="54"/>
        <v>3751.6</v>
      </c>
      <c r="C1247" s="35">
        <v>2200</v>
      </c>
      <c r="D1247" s="34">
        <f t="shared" si="55"/>
        <v>3751.6</v>
      </c>
      <c r="E1247" s="36">
        <v>45950</v>
      </c>
      <c r="F1247" s="37">
        <v>3755.5</v>
      </c>
      <c r="G1247" s="36">
        <v>45951</v>
      </c>
      <c r="H1247" s="38">
        <f t="shared" si="56"/>
        <v>3.9000000000000909</v>
      </c>
      <c r="I1247" s="29">
        <f t="shared" si="57"/>
        <v>1</v>
      </c>
      <c r="L1247" s="33"/>
      <c r="M1247" s="191">
        <v>46015</v>
      </c>
      <c r="N1247" s="34">
        <f t="shared" si="58"/>
        <v>220</v>
      </c>
      <c r="O1247" s="37">
        <v>100</v>
      </c>
      <c r="P1247" s="35">
        <v>250</v>
      </c>
      <c r="Q1247" s="40">
        <f t="shared" si="59"/>
        <v>70</v>
      </c>
      <c r="R1247" s="41"/>
    </row>
    <row r="1248" spans="2:18" ht="15" customHeight="1" x14ac:dyDescent="0.3">
      <c r="B1248" s="34">
        <f t="shared" si="54"/>
        <v>3755.5</v>
      </c>
      <c r="C1248" s="35">
        <v>2200</v>
      </c>
      <c r="D1248" s="34">
        <f t="shared" si="55"/>
        <v>3755.5</v>
      </c>
      <c r="E1248" s="36">
        <v>45951</v>
      </c>
      <c r="F1248" s="37">
        <v>3755.6</v>
      </c>
      <c r="G1248" s="36">
        <v>45952</v>
      </c>
      <c r="H1248" s="38">
        <f t="shared" si="56"/>
        <v>9.9999999999909051E-2</v>
      </c>
      <c r="I1248" s="29">
        <f t="shared" si="57"/>
        <v>0</v>
      </c>
      <c r="L1248" s="33"/>
      <c r="M1248" s="191">
        <v>46016</v>
      </c>
      <c r="N1248" s="34">
        <f t="shared" si="58"/>
        <v>250</v>
      </c>
      <c r="O1248" s="37"/>
      <c r="P1248" s="35">
        <v>150</v>
      </c>
      <c r="Q1248" s="40">
        <f t="shared" si="59"/>
        <v>100</v>
      </c>
      <c r="R1248" s="41"/>
    </row>
    <row r="1249" spans="2:19" ht="15" customHeight="1" x14ac:dyDescent="0.3">
      <c r="B1249" s="34">
        <f t="shared" si="54"/>
        <v>3755.6</v>
      </c>
      <c r="C1249" s="35">
        <v>2201</v>
      </c>
      <c r="D1249" s="34">
        <f t="shared" si="55"/>
        <v>3755.6</v>
      </c>
      <c r="E1249" s="36">
        <v>45952</v>
      </c>
      <c r="F1249" s="37">
        <v>3756.1</v>
      </c>
      <c r="G1249" s="36">
        <v>45953</v>
      </c>
      <c r="H1249" s="38">
        <f t="shared" si="56"/>
        <v>0.5</v>
      </c>
      <c r="I1249" s="29">
        <f t="shared" si="57"/>
        <v>1</v>
      </c>
      <c r="L1249" s="33"/>
      <c r="M1249" s="191">
        <v>46017</v>
      </c>
      <c r="N1249" s="34">
        <f t="shared" si="58"/>
        <v>150</v>
      </c>
      <c r="O1249" s="37"/>
      <c r="P1249" s="35">
        <v>50</v>
      </c>
      <c r="Q1249" s="40">
        <f t="shared" si="59"/>
        <v>100</v>
      </c>
      <c r="R1249" s="41"/>
    </row>
    <row r="1250" spans="2:19" ht="15" customHeight="1" x14ac:dyDescent="0.3">
      <c r="B1250" s="34">
        <f t="shared" si="54"/>
        <v>3756.1</v>
      </c>
      <c r="C1250" s="35">
        <v>2201</v>
      </c>
      <c r="D1250" s="34">
        <f t="shared" si="55"/>
        <v>3756.1</v>
      </c>
      <c r="E1250" s="36">
        <v>45953</v>
      </c>
      <c r="F1250" s="37">
        <v>3756.1</v>
      </c>
      <c r="G1250" s="36">
        <v>45954</v>
      </c>
      <c r="H1250" s="38">
        <f t="shared" si="56"/>
        <v>0</v>
      </c>
      <c r="I1250" s="29">
        <f t="shared" si="57"/>
        <v>0</v>
      </c>
      <c r="L1250" s="33"/>
      <c r="M1250" s="191">
        <v>46018</v>
      </c>
      <c r="N1250" s="34">
        <f t="shared" si="58"/>
        <v>50</v>
      </c>
      <c r="O1250" s="37"/>
      <c r="P1250" s="35">
        <v>20</v>
      </c>
      <c r="Q1250" s="40">
        <f t="shared" si="59"/>
        <v>30</v>
      </c>
      <c r="R1250" s="41"/>
    </row>
    <row r="1251" spans="2:19" ht="15" customHeight="1" x14ac:dyDescent="0.3">
      <c r="B1251" s="34">
        <f t="shared" si="54"/>
        <v>3756.1</v>
      </c>
      <c r="C1251" s="35">
        <v>2203</v>
      </c>
      <c r="D1251" s="34">
        <f t="shared" si="55"/>
        <v>3756.1</v>
      </c>
      <c r="E1251" s="36">
        <v>45954</v>
      </c>
      <c r="F1251" s="37">
        <v>3769.6</v>
      </c>
      <c r="G1251" s="36">
        <v>45955</v>
      </c>
      <c r="H1251" s="38">
        <f t="shared" si="56"/>
        <v>13.5</v>
      </c>
      <c r="I1251" s="29">
        <f t="shared" si="57"/>
        <v>2</v>
      </c>
      <c r="L1251" s="33"/>
      <c r="M1251" s="191">
        <v>46019</v>
      </c>
      <c r="N1251" s="34">
        <f t="shared" si="58"/>
        <v>20</v>
      </c>
      <c r="O1251" s="37">
        <v>420</v>
      </c>
      <c r="P1251" s="35">
        <v>430</v>
      </c>
      <c r="Q1251" s="40">
        <f t="shared" si="59"/>
        <v>10</v>
      </c>
      <c r="R1251" s="41"/>
    </row>
    <row r="1252" spans="2:19" ht="15" customHeight="1" x14ac:dyDescent="0.3">
      <c r="B1252" s="34">
        <f t="shared" si="54"/>
        <v>3769.6</v>
      </c>
      <c r="C1252" s="35">
        <v>2207</v>
      </c>
      <c r="D1252" s="34">
        <f t="shared" si="55"/>
        <v>3769.6</v>
      </c>
      <c r="E1252" s="36">
        <v>45955</v>
      </c>
      <c r="F1252" s="37">
        <v>3770.2</v>
      </c>
      <c r="G1252" s="36">
        <v>45956</v>
      </c>
      <c r="H1252" s="38">
        <f t="shared" si="56"/>
        <v>0.59999999999990905</v>
      </c>
      <c r="I1252" s="29">
        <f t="shared" si="57"/>
        <v>4</v>
      </c>
      <c r="L1252" s="33"/>
      <c r="M1252" s="191">
        <v>46020</v>
      </c>
      <c r="N1252" s="34">
        <f t="shared" si="58"/>
        <v>430</v>
      </c>
      <c r="O1252" s="37"/>
      <c r="P1252" s="35">
        <v>430</v>
      </c>
      <c r="Q1252" s="40">
        <f t="shared" si="59"/>
        <v>0</v>
      </c>
      <c r="R1252" s="41"/>
    </row>
    <row r="1253" spans="2:19" ht="15" customHeight="1" x14ac:dyDescent="0.3">
      <c r="B1253" s="34">
        <f t="shared" si="54"/>
        <v>3770.2</v>
      </c>
      <c r="C1253" s="35">
        <v>2213</v>
      </c>
      <c r="D1253" s="34">
        <f t="shared" si="55"/>
        <v>3770.2</v>
      </c>
      <c r="E1253" s="36">
        <v>45956</v>
      </c>
      <c r="F1253" s="37">
        <v>3770.2</v>
      </c>
      <c r="G1253" s="36">
        <v>45957</v>
      </c>
      <c r="H1253" s="38">
        <f t="shared" si="56"/>
        <v>0</v>
      </c>
      <c r="I1253" s="29">
        <f t="shared" si="57"/>
        <v>6</v>
      </c>
      <c r="L1253" s="33"/>
      <c r="M1253" s="191">
        <v>46021</v>
      </c>
      <c r="N1253" s="34">
        <f t="shared" si="58"/>
        <v>430</v>
      </c>
      <c r="O1253" s="37"/>
      <c r="P1253" s="35">
        <v>330</v>
      </c>
      <c r="Q1253" s="40">
        <f t="shared" si="59"/>
        <v>100</v>
      </c>
      <c r="R1253" s="41"/>
    </row>
    <row r="1254" spans="2:19" ht="15" customHeight="1" x14ac:dyDescent="0.3">
      <c r="B1254" s="34">
        <f t="shared" si="54"/>
        <v>3770.2</v>
      </c>
      <c r="C1254" s="35">
        <v>2214</v>
      </c>
      <c r="D1254" s="34">
        <f t="shared" si="55"/>
        <v>3770.2</v>
      </c>
      <c r="E1254" s="36">
        <v>45957</v>
      </c>
      <c r="F1254" s="37">
        <v>3774.3</v>
      </c>
      <c r="G1254" s="36">
        <v>45958</v>
      </c>
      <c r="H1254" s="38">
        <f t="shared" si="56"/>
        <v>4.1000000000003638</v>
      </c>
      <c r="I1254" s="29">
        <f t="shared" si="57"/>
        <v>1</v>
      </c>
      <c r="L1254" s="33"/>
      <c r="M1254" s="191">
        <v>46022</v>
      </c>
      <c r="N1254" s="34">
        <f t="shared" si="58"/>
        <v>330</v>
      </c>
      <c r="O1254" s="37"/>
      <c r="P1254" s="35">
        <v>250</v>
      </c>
      <c r="Q1254" s="40">
        <f t="shared" si="59"/>
        <v>80</v>
      </c>
      <c r="R1254" s="41"/>
      <c r="S1254" s="48">
        <f>SUM(Q890:Q1254)</f>
        <v>4940</v>
      </c>
    </row>
    <row r="1255" spans="2:19" ht="15" customHeight="1" x14ac:dyDescent="0.3">
      <c r="B1255" s="34">
        <f t="shared" si="54"/>
        <v>3774.3</v>
      </c>
      <c r="C1255" s="35">
        <v>2217</v>
      </c>
      <c r="D1255" s="34">
        <f t="shared" si="55"/>
        <v>3774.3</v>
      </c>
      <c r="E1255" s="36">
        <v>45958</v>
      </c>
      <c r="F1255" s="37">
        <v>3774.9</v>
      </c>
      <c r="G1255" s="36">
        <v>45959</v>
      </c>
      <c r="H1255" s="38">
        <f t="shared" si="56"/>
        <v>0.59999999999990905</v>
      </c>
      <c r="I1255" s="29">
        <f t="shared" si="57"/>
        <v>3</v>
      </c>
      <c r="L1255" s="33"/>
      <c r="M1255" s="191">
        <v>46023</v>
      </c>
      <c r="N1255" s="34">
        <f t="shared" si="58"/>
        <v>250</v>
      </c>
      <c r="O1255" s="37"/>
      <c r="P1255" s="35">
        <v>250</v>
      </c>
      <c r="Q1255" s="40">
        <f t="shared" si="59"/>
        <v>0</v>
      </c>
      <c r="R1255" s="41"/>
    </row>
    <row r="1256" spans="2:19" ht="15" customHeight="1" x14ac:dyDescent="0.3">
      <c r="B1256" s="34">
        <f t="shared" ref="B1256:B1270" si="60">F1255</f>
        <v>3774.9</v>
      </c>
      <c r="C1256" s="35">
        <v>2220</v>
      </c>
      <c r="D1256" s="34">
        <f t="shared" ref="D1256:D1270" si="61">F1255</f>
        <v>3774.9</v>
      </c>
      <c r="E1256" s="36">
        <v>45959</v>
      </c>
      <c r="F1256" s="37">
        <v>3778.8</v>
      </c>
      <c r="G1256" s="36">
        <v>45960</v>
      </c>
      <c r="H1256" s="38">
        <f t="shared" ref="H1256:H1270" si="62">F1256-D1256</f>
        <v>3.9000000000000909</v>
      </c>
      <c r="I1256" s="29">
        <f t="shared" ref="I1256:I1270" si="63">C1256-C1255</f>
        <v>3</v>
      </c>
      <c r="L1256" s="33"/>
      <c r="M1256" s="191">
        <v>46024</v>
      </c>
      <c r="N1256" s="34">
        <f t="shared" ref="N1256:N1292" si="64">(P1255)</f>
        <v>250</v>
      </c>
      <c r="O1256" s="37"/>
      <c r="P1256" s="35">
        <v>250</v>
      </c>
      <c r="Q1256" s="40">
        <f t="shared" ref="Q1256:Q1292" si="65">(N1256+O1256)-P1256</f>
        <v>0</v>
      </c>
      <c r="R1256" s="41"/>
    </row>
    <row r="1257" spans="2:19" ht="15" customHeight="1" x14ac:dyDescent="0.3">
      <c r="B1257" s="34">
        <f t="shared" si="60"/>
        <v>3778.8</v>
      </c>
      <c r="C1257" s="35">
        <v>2222</v>
      </c>
      <c r="D1257" s="34">
        <f t="shared" si="61"/>
        <v>3778.8</v>
      </c>
      <c r="E1257" s="36">
        <v>45960</v>
      </c>
      <c r="F1257" s="37">
        <v>3780.4</v>
      </c>
      <c r="G1257" s="36">
        <v>45961</v>
      </c>
      <c r="H1257" s="38">
        <f t="shared" si="62"/>
        <v>1.5999999999999091</v>
      </c>
      <c r="I1257" s="29">
        <f t="shared" si="63"/>
        <v>2</v>
      </c>
      <c r="L1257" s="33"/>
      <c r="M1257" s="191">
        <v>46025</v>
      </c>
      <c r="N1257" s="34">
        <f t="shared" si="64"/>
        <v>250</v>
      </c>
      <c r="O1257" s="37"/>
      <c r="P1257" s="35">
        <v>250</v>
      </c>
      <c r="Q1257" s="40">
        <f t="shared" si="65"/>
        <v>0</v>
      </c>
      <c r="R1257" s="41"/>
    </row>
    <row r="1258" spans="2:19" ht="15" customHeight="1" x14ac:dyDescent="0.3">
      <c r="B1258" s="34">
        <f t="shared" si="60"/>
        <v>3780.4</v>
      </c>
      <c r="C1258" s="35"/>
      <c r="D1258" s="34">
        <f t="shared" si="61"/>
        <v>3780.4</v>
      </c>
      <c r="E1258" s="36">
        <v>45961</v>
      </c>
      <c r="F1258" s="37">
        <v>3784.4</v>
      </c>
      <c r="G1258" s="36">
        <v>45962</v>
      </c>
      <c r="H1258" s="38">
        <f t="shared" si="62"/>
        <v>4</v>
      </c>
      <c r="I1258" s="29">
        <f t="shared" si="63"/>
        <v>-2222</v>
      </c>
      <c r="L1258" s="33"/>
      <c r="M1258" s="191">
        <v>46026</v>
      </c>
      <c r="N1258" s="34">
        <f t="shared" si="64"/>
        <v>250</v>
      </c>
      <c r="O1258" s="37"/>
      <c r="P1258" s="35">
        <v>250</v>
      </c>
      <c r="Q1258" s="40">
        <f t="shared" si="65"/>
        <v>0</v>
      </c>
      <c r="R1258" s="41"/>
    </row>
    <row r="1259" spans="2:19" ht="15" customHeight="1" x14ac:dyDescent="0.3">
      <c r="B1259" s="34">
        <f t="shared" si="60"/>
        <v>3784.4</v>
      </c>
      <c r="C1259" s="35"/>
      <c r="D1259" s="34">
        <f t="shared" si="61"/>
        <v>3784.4</v>
      </c>
      <c r="E1259" s="36">
        <v>45962</v>
      </c>
      <c r="F1259" s="37">
        <v>3784.7</v>
      </c>
      <c r="G1259" s="36">
        <v>45963</v>
      </c>
      <c r="H1259" s="38">
        <f t="shared" si="62"/>
        <v>0.29999999999972715</v>
      </c>
      <c r="I1259" s="29">
        <f t="shared" si="63"/>
        <v>0</v>
      </c>
      <c r="L1259" s="33"/>
      <c r="M1259" s="191">
        <v>46027</v>
      </c>
      <c r="N1259" s="34">
        <f t="shared" si="64"/>
        <v>250</v>
      </c>
      <c r="O1259" s="37"/>
      <c r="P1259" s="35">
        <v>150</v>
      </c>
      <c r="Q1259" s="40">
        <f t="shared" si="65"/>
        <v>100</v>
      </c>
      <c r="R1259" s="41"/>
    </row>
    <row r="1260" spans="2:19" ht="15" customHeight="1" x14ac:dyDescent="0.3">
      <c r="B1260" s="34">
        <f t="shared" si="60"/>
        <v>3784.7</v>
      </c>
      <c r="C1260" s="35">
        <v>2228</v>
      </c>
      <c r="D1260" s="34">
        <f t="shared" si="61"/>
        <v>3784.7</v>
      </c>
      <c r="E1260" s="36">
        <v>45963</v>
      </c>
      <c r="F1260" s="37">
        <v>3784.7</v>
      </c>
      <c r="G1260" s="36">
        <v>45964</v>
      </c>
      <c r="H1260" s="38">
        <f t="shared" si="62"/>
        <v>0</v>
      </c>
      <c r="I1260" s="29">
        <f t="shared" si="63"/>
        <v>2228</v>
      </c>
      <c r="L1260" s="33"/>
      <c r="M1260" s="191">
        <v>46028</v>
      </c>
      <c r="N1260" s="34">
        <f t="shared" si="64"/>
        <v>150</v>
      </c>
      <c r="O1260" s="37"/>
      <c r="P1260" s="35">
        <v>0</v>
      </c>
      <c r="Q1260" s="40">
        <f t="shared" si="65"/>
        <v>150</v>
      </c>
      <c r="R1260" s="41"/>
    </row>
    <row r="1261" spans="2:19" ht="15" customHeight="1" x14ac:dyDescent="0.3">
      <c r="B1261" s="34">
        <f t="shared" si="60"/>
        <v>3784.7</v>
      </c>
      <c r="C1261" s="35">
        <v>2230</v>
      </c>
      <c r="D1261" s="34">
        <f t="shared" si="61"/>
        <v>3784.7</v>
      </c>
      <c r="E1261" s="36">
        <v>45964</v>
      </c>
      <c r="F1261" s="37">
        <v>3785.3</v>
      </c>
      <c r="G1261" s="36">
        <v>45965</v>
      </c>
      <c r="H1261" s="38">
        <f t="shared" si="62"/>
        <v>0.6000000000003638</v>
      </c>
      <c r="I1261" s="29">
        <f t="shared" si="63"/>
        <v>2</v>
      </c>
      <c r="L1261" s="33"/>
      <c r="M1261" s="191">
        <v>46029</v>
      </c>
      <c r="N1261" s="34">
        <f t="shared" si="64"/>
        <v>0</v>
      </c>
      <c r="O1261" s="37">
        <v>400</v>
      </c>
      <c r="P1261" s="35">
        <v>375</v>
      </c>
      <c r="Q1261" s="40">
        <f t="shared" si="65"/>
        <v>25</v>
      </c>
      <c r="R1261" s="41"/>
    </row>
    <row r="1262" spans="2:19" ht="15" customHeight="1" x14ac:dyDescent="0.3">
      <c r="B1262" s="34">
        <f t="shared" si="60"/>
        <v>3785.3</v>
      </c>
      <c r="C1262" s="35">
        <v>2231</v>
      </c>
      <c r="D1262" s="34">
        <f t="shared" si="61"/>
        <v>3785.3</v>
      </c>
      <c r="E1262" s="36">
        <v>45965</v>
      </c>
      <c r="F1262" s="37">
        <v>3785.3</v>
      </c>
      <c r="G1262" s="36">
        <v>45966</v>
      </c>
      <c r="H1262" s="38">
        <f t="shared" si="62"/>
        <v>0</v>
      </c>
      <c r="I1262" s="29">
        <f t="shared" si="63"/>
        <v>1</v>
      </c>
      <c r="L1262" s="33"/>
      <c r="M1262" s="191">
        <v>46030</v>
      </c>
      <c r="N1262" s="34">
        <f t="shared" si="64"/>
        <v>375</v>
      </c>
      <c r="O1262" s="37"/>
      <c r="P1262" s="35">
        <v>375</v>
      </c>
      <c r="Q1262" s="40">
        <f t="shared" si="65"/>
        <v>0</v>
      </c>
      <c r="R1262" s="41"/>
    </row>
    <row r="1263" spans="2:19" ht="15" customHeight="1" x14ac:dyDescent="0.3">
      <c r="B1263" s="34">
        <f t="shared" si="60"/>
        <v>3785.3</v>
      </c>
      <c r="C1263" s="35">
        <v>2231</v>
      </c>
      <c r="D1263" s="34">
        <f t="shared" si="61"/>
        <v>3785.3</v>
      </c>
      <c r="E1263" s="36">
        <v>45966</v>
      </c>
      <c r="F1263" s="37">
        <v>3785.3</v>
      </c>
      <c r="G1263" s="36">
        <v>45967</v>
      </c>
      <c r="H1263" s="38">
        <f t="shared" si="62"/>
        <v>0</v>
      </c>
      <c r="I1263" s="29">
        <f t="shared" si="63"/>
        <v>0</v>
      </c>
      <c r="L1263" s="33"/>
      <c r="M1263" s="191">
        <v>46031</v>
      </c>
      <c r="N1263" s="34">
        <f t="shared" si="64"/>
        <v>375</v>
      </c>
      <c r="O1263" s="37"/>
      <c r="P1263" s="35">
        <v>375</v>
      </c>
      <c r="Q1263" s="40">
        <f t="shared" si="65"/>
        <v>0</v>
      </c>
      <c r="R1263" s="41"/>
    </row>
    <row r="1264" spans="2:19" ht="15" customHeight="1" x14ac:dyDescent="0.3">
      <c r="B1264" s="34">
        <f t="shared" si="60"/>
        <v>3785.3</v>
      </c>
      <c r="C1264" s="35">
        <v>2231</v>
      </c>
      <c r="D1264" s="34">
        <f t="shared" si="61"/>
        <v>3785.3</v>
      </c>
      <c r="E1264" s="36">
        <v>45967</v>
      </c>
      <c r="F1264" s="37">
        <v>3785.3</v>
      </c>
      <c r="G1264" s="36">
        <v>45968</v>
      </c>
      <c r="H1264" s="38">
        <f t="shared" si="62"/>
        <v>0</v>
      </c>
      <c r="I1264" s="29">
        <f t="shared" si="63"/>
        <v>0</v>
      </c>
      <c r="L1264" s="33"/>
      <c r="M1264" s="191">
        <v>46032</v>
      </c>
      <c r="N1264" s="34">
        <f t="shared" si="64"/>
        <v>375</v>
      </c>
      <c r="O1264" s="37"/>
      <c r="P1264" s="35">
        <v>375</v>
      </c>
      <c r="Q1264" s="40">
        <f t="shared" si="65"/>
        <v>0</v>
      </c>
      <c r="R1264" s="41"/>
    </row>
    <row r="1265" spans="2:18" ht="15" customHeight="1" x14ac:dyDescent="0.3">
      <c r="B1265" s="34">
        <f t="shared" si="60"/>
        <v>3785.3</v>
      </c>
      <c r="C1265" s="35">
        <v>2231</v>
      </c>
      <c r="D1265" s="34">
        <f t="shared" si="61"/>
        <v>3785.3</v>
      </c>
      <c r="E1265" s="36">
        <v>45968</v>
      </c>
      <c r="F1265" s="37">
        <v>3785.3</v>
      </c>
      <c r="G1265" s="36">
        <v>45969</v>
      </c>
      <c r="H1265" s="38">
        <f t="shared" si="62"/>
        <v>0</v>
      </c>
      <c r="I1265" s="29">
        <f t="shared" si="63"/>
        <v>0</v>
      </c>
      <c r="L1265" s="33"/>
      <c r="M1265" s="191">
        <v>46033</v>
      </c>
      <c r="N1265" s="34">
        <f t="shared" si="64"/>
        <v>375</v>
      </c>
      <c r="O1265" s="37"/>
      <c r="P1265" s="35">
        <v>375</v>
      </c>
      <c r="Q1265" s="40">
        <f t="shared" si="65"/>
        <v>0</v>
      </c>
      <c r="R1265" s="41"/>
    </row>
    <row r="1266" spans="2:18" ht="15" customHeight="1" x14ac:dyDescent="0.3">
      <c r="B1266" s="34">
        <f t="shared" si="60"/>
        <v>3785.3</v>
      </c>
      <c r="C1266" s="35">
        <v>2232</v>
      </c>
      <c r="D1266" s="34">
        <f t="shared" si="61"/>
        <v>3785.3</v>
      </c>
      <c r="E1266" s="36">
        <v>45969</v>
      </c>
      <c r="F1266" s="37">
        <v>3786.1</v>
      </c>
      <c r="G1266" s="36">
        <v>45970</v>
      </c>
      <c r="H1266" s="38">
        <f t="shared" si="62"/>
        <v>0.79999999999972715</v>
      </c>
      <c r="I1266" s="29">
        <f t="shared" si="63"/>
        <v>1</v>
      </c>
      <c r="L1266" s="33"/>
      <c r="M1266" s="191">
        <v>46034</v>
      </c>
      <c r="N1266" s="34">
        <f t="shared" si="64"/>
        <v>375</v>
      </c>
      <c r="O1266" s="37"/>
      <c r="P1266" s="35">
        <v>375</v>
      </c>
      <c r="Q1266" s="40">
        <f t="shared" si="65"/>
        <v>0</v>
      </c>
      <c r="R1266" s="41"/>
    </row>
    <row r="1267" spans="2:18" ht="15" customHeight="1" x14ac:dyDescent="0.3">
      <c r="B1267" s="34">
        <f t="shared" si="60"/>
        <v>3786.1</v>
      </c>
      <c r="C1267" s="35">
        <v>2234</v>
      </c>
      <c r="D1267" s="34">
        <f t="shared" si="61"/>
        <v>3786.1</v>
      </c>
      <c r="E1267" s="36">
        <v>45970</v>
      </c>
      <c r="F1267" s="37">
        <v>3786.1</v>
      </c>
      <c r="G1267" s="36">
        <v>45971</v>
      </c>
      <c r="H1267" s="38">
        <f t="shared" si="62"/>
        <v>0</v>
      </c>
      <c r="I1267" s="29">
        <f t="shared" si="63"/>
        <v>2</v>
      </c>
      <c r="L1267" s="33"/>
      <c r="M1267" s="191">
        <v>46035</v>
      </c>
      <c r="N1267" s="34">
        <f t="shared" si="64"/>
        <v>375</v>
      </c>
      <c r="O1267" s="37"/>
      <c r="P1267" s="35">
        <v>375</v>
      </c>
      <c r="Q1267" s="40">
        <f t="shared" si="65"/>
        <v>0</v>
      </c>
      <c r="R1267" s="41"/>
    </row>
    <row r="1268" spans="2:18" ht="15" customHeight="1" x14ac:dyDescent="0.3">
      <c r="B1268" s="34">
        <f t="shared" si="60"/>
        <v>3786.1</v>
      </c>
      <c r="C1268" s="35">
        <v>2234</v>
      </c>
      <c r="D1268" s="34">
        <f t="shared" si="61"/>
        <v>3786.1</v>
      </c>
      <c r="E1268" s="36">
        <v>45971</v>
      </c>
      <c r="F1268" s="37">
        <v>3787.6</v>
      </c>
      <c r="G1268" s="36">
        <v>45972</v>
      </c>
      <c r="H1268" s="38">
        <f t="shared" si="62"/>
        <v>1.5</v>
      </c>
      <c r="I1268" s="29">
        <f t="shared" si="63"/>
        <v>0</v>
      </c>
      <c r="L1268" s="33"/>
      <c r="M1268" s="191">
        <v>46036</v>
      </c>
      <c r="N1268" s="34">
        <f t="shared" si="64"/>
        <v>375</v>
      </c>
      <c r="O1268" s="37"/>
      <c r="P1268" s="35">
        <v>375</v>
      </c>
      <c r="Q1268" s="40">
        <f t="shared" si="65"/>
        <v>0</v>
      </c>
      <c r="R1268" s="41"/>
    </row>
    <row r="1269" spans="2:18" ht="15" customHeight="1" x14ac:dyDescent="0.3">
      <c r="B1269" s="34">
        <f t="shared" si="60"/>
        <v>3787.6</v>
      </c>
      <c r="C1269" s="35">
        <v>2236</v>
      </c>
      <c r="D1269" s="34">
        <f t="shared" si="61"/>
        <v>3787.6</v>
      </c>
      <c r="E1269" s="36">
        <v>45972</v>
      </c>
      <c r="F1269" s="37">
        <v>3787.6</v>
      </c>
      <c r="G1269" s="36">
        <v>45973</v>
      </c>
      <c r="H1269" s="38">
        <f t="shared" si="62"/>
        <v>0</v>
      </c>
      <c r="I1269" s="29">
        <f t="shared" si="63"/>
        <v>2</v>
      </c>
      <c r="L1269" s="33"/>
      <c r="M1269" s="191">
        <v>46037</v>
      </c>
      <c r="N1269" s="34">
        <f t="shared" si="64"/>
        <v>375</v>
      </c>
      <c r="O1269" s="37"/>
      <c r="P1269" s="35">
        <v>375</v>
      </c>
      <c r="Q1269" s="40">
        <f t="shared" si="65"/>
        <v>0</v>
      </c>
      <c r="R1269" s="41"/>
    </row>
    <row r="1270" spans="2:18" ht="15" customHeight="1" x14ac:dyDescent="0.3">
      <c r="B1270" s="34">
        <f t="shared" si="60"/>
        <v>3787.6</v>
      </c>
      <c r="C1270" s="35">
        <v>2236</v>
      </c>
      <c r="D1270" s="34">
        <f t="shared" si="61"/>
        <v>3787.6</v>
      </c>
      <c r="E1270" s="36">
        <v>45973</v>
      </c>
      <c r="F1270" s="37">
        <v>3788.5</v>
      </c>
      <c r="G1270" s="36">
        <v>45974</v>
      </c>
      <c r="H1270" s="38">
        <f t="shared" si="62"/>
        <v>0.90000000000009095</v>
      </c>
      <c r="I1270" s="29">
        <f t="shared" si="63"/>
        <v>0</v>
      </c>
      <c r="L1270" s="33"/>
      <c r="M1270" s="191">
        <v>46038</v>
      </c>
      <c r="N1270" s="34">
        <f t="shared" si="64"/>
        <v>375</v>
      </c>
      <c r="O1270" s="37"/>
      <c r="P1270" s="35">
        <v>280</v>
      </c>
      <c r="Q1270" s="40">
        <f t="shared" si="65"/>
        <v>95</v>
      </c>
      <c r="R1270" s="41"/>
    </row>
    <row r="1271" spans="2:18" ht="15" customHeight="1" x14ac:dyDescent="0.3">
      <c r="B1271" s="34">
        <f t="shared" ref="B1271:B1277" si="66">F1270</f>
        <v>3788.5</v>
      </c>
      <c r="C1271" s="35">
        <v>2236</v>
      </c>
      <c r="D1271" s="34">
        <f t="shared" ref="D1271:D1277" si="67">F1270</f>
        <v>3788.5</v>
      </c>
      <c r="E1271" s="36">
        <v>45974</v>
      </c>
      <c r="F1271" s="37">
        <v>3788.5</v>
      </c>
      <c r="G1271" s="36">
        <v>45975</v>
      </c>
      <c r="H1271" s="38">
        <f t="shared" ref="H1271:H1277" si="68">F1271-D1271</f>
        <v>0</v>
      </c>
      <c r="I1271" s="29">
        <f t="shared" ref="I1271:I1277" si="69">C1271-C1270</f>
        <v>0</v>
      </c>
      <c r="L1271" s="33"/>
      <c r="M1271" s="191">
        <v>46039</v>
      </c>
      <c r="N1271" s="34">
        <f t="shared" si="64"/>
        <v>280</v>
      </c>
      <c r="O1271" s="37"/>
      <c r="P1271" s="35">
        <v>200</v>
      </c>
      <c r="Q1271" s="40">
        <f t="shared" si="65"/>
        <v>80</v>
      </c>
      <c r="R1271" s="41"/>
    </row>
    <row r="1272" spans="2:18" ht="15" customHeight="1" x14ac:dyDescent="0.3">
      <c r="B1272" s="34">
        <f t="shared" si="66"/>
        <v>3788.5</v>
      </c>
      <c r="C1272" s="35">
        <v>2236</v>
      </c>
      <c r="D1272" s="34">
        <f t="shared" si="67"/>
        <v>3788.5</v>
      </c>
      <c r="E1272" s="36">
        <v>45975</v>
      </c>
      <c r="F1272" s="37">
        <v>3788.5</v>
      </c>
      <c r="G1272" s="36">
        <v>45976</v>
      </c>
      <c r="H1272" s="38">
        <f t="shared" si="68"/>
        <v>0</v>
      </c>
      <c r="I1272" s="29">
        <f t="shared" si="69"/>
        <v>0</v>
      </c>
      <c r="L1272" s="33"/>
      <c r="M1272" s="191">
        <v>46040</v>
      </c>
      <c r="N1272" s="34">
        <f t="shared" si="64"/>
        <v>200</v>
      </c>
      <c r="O1272" s="37"/>
      <c r="P1272" s="35">
        <v>100</v>
      </c>
      <c r="Q1272" s="40">
        <f t="shared" si="65"/>
        <v>100</v>
      </c>
      <c r="R1272" s="41"/>
    </row>
    <row r="1273" spans="2:18" ht="15" customHeight="1" x14ac:dyDescent="0.3">
      <c r="B1273" s="34">
        <f t="shared" si="66"/>
        <v>3788.5</v>
      </c>
      <c r="C1273" s="35">
        <v>2236</v>
      </c>
      <c r="D1273" s="34">
        <f t="shared" si="67"/>
        <v>3788.5</v>
      </c>
      <c r="E1273" s="36">
        <v>45976</v>
      </c>
      <c r="F1273" s="37">
        <v>3788.5</v>
      </c>
      <c r="G1273" s="36">
        <v>45977</v>
      </c>
      <c r="H1273" s="38">
        <f t="shared" si="68"/>
        <v>0</v>
      </c>
      <c r="I1273" s="29">
        <f t="shared" si="69"/>
        <v>0</v>
      </c>
      <c r="L1273" s="33"/>
      <c r="M1273" s="191">
        <v>46041</v>
      </c>
      <c r="N1273" s="34">
        <f t="shared" si="64"/>
        <v>100</v>
      </c>
      <c r="O1273" s="37">
        <v>400</v>
      </c>
      <c r="P1273" s="35">
        <v>400</v>
      </c>
      <c r="Q1273" s="40">
        <f t="shared" si="65"/>
        <v>100</v>
      </c>
      <c r="R1273" s="41"/>
    </row>
    <row r="1274" spans="2:18" ht="15" customHeight="1" x14ac:dyDescent="0.3">
      <c r="B1274" s="34">
        <f t="shared" si="66"/>
        <v>3788.5</v>
      </c>
      <c r="C1274" s="35">
        <v>2236</v>
      </c>
      <c r="D1274" s="34">
        <f t="shared" si="67"/>
        <v>3788.5</v>
      </c>
      <c r="E1274" s="36">
        <v>45977</v>
      </c>
      <c r="F1274" s="37">
        <v>3788.5</v>
      </c>
      <c r="G1274" s="36">
        <v>45978</v>
      </c>
      <c r="H1274" s="38">
        <f t="shared" si="68"/>
        <v>0</v>
      </c>
      <c r="I1274" s="29">
        <f t="shared" si="69"/>
        <v>0</v>
      </c>
      <c r="L1274" s="33"/>
      <c r="M1274" s="191">
        <v>46042</v>
      </c>
      <c r="N1274" s="34">
        <f t="shared" si="64"/>
        <v>400</v>
      </c>
      <c r="O1274" s="37"/>
      <c r="P1274" s="35">
        <v>380</v>
      </c>
      <c r="Q1274" s="40">
        <f t="shared" si="65"/>
        <v>20</v>
      </c>
      <c r="R1274" s="41"/>
    </row>
    <row r="1275" spans="2:18" ht="15" customHeight="1" x14ac:dyDescent="0.3">
      <c r="B1275" s="34">
        <f t="shared" si="66"/>
        <v>3788.5</v>
      </c>
      <c r="C1275" s="35">
        <v>2236</v>
      </c>
      <c r="D1275" s="34">
        <f t="shared" si="67"/>
        <v>3788.5</v>
      </c>
      <c r="E1275" s="36">
        <v>45978</v>
      </c>
      <c r="F1275" s="37">
        <v>3788.5</v>
      </c>
      <c r="G1275" s="36">
        <v>45979</v>
      </c>
      <c r="H1275" s="38">
        <f t="shared" si="68"/>
        <v>0</v>
      </c>
      <c r="I1275" s="29">
        <f t="shared" si="69"/>
        <v>0</v>
      </c>
      <c r="L1275" s="33"/>
      <c r="M1275" s="191">
        <v>46043</v>
      </c>
      <c r="N1275" s="34">
        <f t="shared" si="64"/>
        <v>380</v>
      </c>
      <c r="O1275" s="37"/>
      <c r="P1275" s="35">
        <v>295</v>
      </c>
      <c r="Q1275" s="40">
        <f t="shared" si="65"/>
        <v>85</v>
      </c>
      <c r="R1275" s="41"/>
    </row>
    <row r="1276" spans="2:18" ht="15" customHeight="1" x14ac:dyDescent="0.3">
      <c r="B1276" s="34">
        <f t="shared" si="66"/>
        <v>3788.5</v>
      </c>
      <c r="C1276" s="35">
        <v>2242</v>
      </c>
      <c r="D1276" s="34">
        <f t="shared" si="67"/>
        <v>3788.5</v>
      </c>
      <c r="E1276" s="36">
        <v>45979</v>
      </c>
      <c r="F1276" s="37">
        <v>3789.1</v>
      </c>
      <c r="G1276" s="36">
        <v>45980</v>
      </c>
      <c r="H1276" s="38">
        <f t="shared" si="68"/>
        <v>0.59999999999990905</v>
      </c>
      <c r="I1276" s="29">
        <f t="shared" si="69"/>
        <v>6</v>
      </c>
      <c r="L1276" s="33"/>
      <c r="M1276" s="191">
        <v>46044</v>
      </c>
      <c r="N1276" s="34">
        <f t="shared" si="64"/>
        <v>295</v>
      </c>
      <c r="O1276" s="37"/>
      <c r="P1276" s="35">
        <v>280</v>
      </c>
      <c r="Q1276" s="40">
        <f t="shared" si="65"/>
        <v>15</v>
      </c>
      <c r="R1276" s="41"/>
    </row>
    <row r="1277" spans="2:18" ht="15" customHeight="1" x14ac:dyDescent="0.3">
      <c r="B1277" s="34">
        <f t="shared" si="66"/>
        <v>3789.1</v>
      </c>
      <c r="C1277" s="35">
        <v>2244</v>
      </c>
      <c r="D1277" s="34">
        <f t="shared" si="67"/>
        <v>3789.1</v>
      </c>
      <c r="E1277" s="36">
        <v>45980</v>
      </c>
      <c r="F1277" s="37">
        <v>3792.5</v>
      </c>
      <c r="G1277" s="36">
        <v>45981</v>
      </c>
      <c r="H1277" s="38">
        <f t="shared" si="68"/>
        <v>3.4000000000000909</v>
      </c>
      <c r="I1277" s="29">
        <f t="shared" si="69"/>
        <v>2</v>
      </c>
      <c r="L1277" s="33"/>
      <c r="M1277" s="191">
        <v>46045</v>
      </c>
      <c r="N1277" s="34">
        <f t="shared" si="64"/>
        <v>280</v>
      </c>
      <c r="O1277" s="37"/>
      <c r="P1277" s="35">
        <v>220</v>
      </c>
      <c r="Q1277" s="40">
        <f t="shared" si="65"/>
        <v>60</v>
      </c>
      <c r="R1277" s="41"/>
    </row>
    <row r="1278" spans="2:18" ht="15" customHeight="1" x14ac:dyDescent="0.3">
      <c r="B1278" s="34">
        <f t="shared" ref="B1278:B1292" si="70">F1277</f>
        <v>3792.5</v>
      </c>
      <c r="C1278" s="35">
        <v>2249</v>
      </c>
      <c r="D1278" s="34">
        <f t="shared" ref="D1278:D1292" si="71">F1277</f>
        <v>3792.5</v>
      </c>
      <c r="E1278" s="36">
        <v>45981</v>
      </c>
      <c r="F1278" s="37">
        <v>3797.2</v>
      </c>
      <c r="G1278" s="36">
        <v>45982</v>
      </c>
      <c r="H1278" s="38">
        <f t="shared" ref="H1278:H1292" si="72">F1278-D1278</f>
        <v>4.6999999999998181</v>
      </c>
      <c r="I1278" s="29">
        <f t="shared" ref="I1278:I1292" si="73">C1278-C1277</f>
        <v>5</v>
      </c>
      <c r="L1278" s="33"/>
      <c r="M1278" s="191">
        <v>46046</v>
      </c>
      <c r="N1278" s="34">
        <f t="shared" si="64"/>
        <v>220</v>
      </c>
      <c r="O1278" s="37"/>
      <c r="P1278" s="35">
        <v>200</v>
      </c>
      <c r="Q1278" s="40">
        <f t="shared" si="65"/>
        <v>20</v>
      </c>
      <c r="R1278" s="41"/>
    </row>
    <row r="1279" spans="2:18" ht="15" customHeight="1" x14ac:dyDescent="0.3">
      <c r="B1279" s="34">
        <f t="shared" si="70"/>
        <v>3797.2</v>
      </c>
      <c r="C1279" s="35">
        <v>2251</v>
      </c>
      <c r="D1279" s="34">
        <f t="shared" si="71"/>
        <v>3797.2</v>
      </c>
      <c r="E1279" s="36">
        <v>45982</v>
      </c>
      <c r="F1279" s="37">
        <v>3798.5</v>
      </c>
      <c r="G1279" s="36">
        <v>45983</v>
      </c>
      <c r="H1279" s="38">
        <f t="shared" si="72"/>
        <v>1.3000000000001819</v>
      </c>
      <c r="I1279" s="29">
        <f t="shared" si="73"/>
        <v>2</v>
      </c>
      <c r="L1279" s="33"/>
      <c r="M1279" s="191">
        <v>46047</v>
      </c>
      <c r="N1279" s="34">
        <f t="shared" si="64"/>
        <v>200</v>
      </c>
      <c r="O1279" s="37"/>
      <c r="P1279" s="35">
        <v>160</v>
      </c>
      <c r="Q1279" s="40">
        <f t="shared" si="65"/>
        <v>40</v>
      </c>
      <c r="R1279" s="41"/>
    </row>
    <row r="1280" spans="2:18" ht="15" customHeight="1" x14ac:dyDescent="0.3">
      <c r="B1280" s="34">
        <f t="shared" si="70"/>
        <v>3798.5</v>
      </c>
      <c r="C1280" s="35">
        <v>2254</v>
      </c>
      <c r="D1280" s="34">
        <f t="shared" si="71"/>
        <v>3798.5</v>
      </c>
      <c r="E1280" s="36">
        <v>45983</v>
      </c>
      <c r="F1280" s="37">
        <v>3798.5</v>
      </c>
      <c r="G1280" s="36">
        <v>45984</v>
      </c>
      <c r="H1280" s="38">
        <f t="shared" si="72"/>
        <v>0</v>
      </c>
      <c r="I1280" s="29">
        <f t="shared" si="73"/>
        <v>3</v>
      </c>
      <c r="L1280" s="33"/>
      <c r="M1280" s="191">
        <v>46048</v>
      </c>
      <c r="N1280" s="34">
        <f t="shared" si="64"/>
        <v>160</v>
      </c>
      <c r="O1280" s="37"/>
      <c r="P1280" s="35">
        <v>60</v>
      </c>
      <c r="Q1280" s="40">
        <f t="shared" si="65"/>
        <v>100</v>
      </c>
      <c r="R1280" s="41"/>
    </row>
    <row r="1281" spans="2:19" ht="15" customHeight="1" x14ac:dyDescent="0.3">
      <c r="B1281" s="34">
        <f t="shared" si="70"/>
        <v>3798.5</v>
      </c>
      <c r="C1281" s="35">
        <v>2254</v>
      </c>
      <c r="D1281" s="34">
        <f t="shared" si="71"/>
        <v>3798.5</v>
      </c>
      <c r="E1281" s="36">
        <v>45984</v>
      </c>
      <c r="F1281" s="37">
        <v>3799.4</v>
      </c>
      <c r="G1281" s="36">
        <v>45985</v>
      </c>
      <c r="H1281" s="38">
        <f t="shared" si="72"/>
        <v>0.90000000000009095</v>
      </c>
      <c r="I1281" s="29">
        <f t="shared" si="73"/>
        <v>0</v>
      </c>
      <c r="L1281" s="33"/>
      <c r="M1281" s="191">
        <v>46049</v>
      </c>
      <c r="N1281" s="34">
        <f t="shared" si="64"/>
        <v>60</v>
      </c>
      <c r="O1281" s="37">
        <v>400</v>
      </c>
      <c r="P1281" s="35">
        <v>340</v>
      </c>
      <c r="Q1281" s="40">
        <f t="shared" si="65"/>
        <v>120</v>
      </c>
      <c r="R1281" s="41"/>
    </row>
    <row r="1282" spans="2:19" ht="15" customHeight="1" x14ac:dyDescent="0.3">
      <c r="B1282" s="34">
        <f t="shared" si="70"/>
        <v>3799.4</v>
      </c>
      <c r="C1282" s="35">
        <v>2254</v>
      </c>
      <c r="D1282" s="34">
        <f t="shared" si="71"/>
        <v>3799.4</v>
      </c>
      <c r="E1282" s="36">
        <v>45985</v>
      </c>
      <c r="F1282" s="37">
        <v>3799.4</v>
      </c>
      <c r="G1282" s="36">
        <v>45986</v>
      </c>
      <c r="H1282" s="38">
        <f t="shared" si="72"/>
        <v>0</v>
      </c>
      <c r="I1282" s="29">
        <f t="shared" si="73"/>
        <v>0</v>
      </c>
      <c r="L1282" s="33"/>
      <c r="M1282" s="191">
        <v>46050</v>
      </c>
      <c r="N1282" s="34">
        <f t="shared" si="64"/>
        <v>340</v>
      </c>
      <c r="O1282" s="37"/>
      <c r="P1282" s="35">
        <v>320</v>
      </c>
      <c r="Q1282" s="40">
        <f t="shared" si="65"/>
        <v>20</v>
      </c>
      <c r="R1282" s="41"/>
    </row>
    <row r="1283" spans="2:19" ht="15" customHeight="1" x14ac:dyDescent="0.3">
      <c r="B1283" s="34">
        <f t="shared" si="70"/>
        <v>3799.4</v>
      </c>
      <c r="C1283" s="35">
        <v>2263</v>
      </c>
      <c r="D1283" s="34">
        <f t="shared" si="71"/>
        <v>3799.4</v>
      </c>
      <c r="E1283" s="36">
        <v>45986</v>
      </c>
      <c r="F1283" s="37">
        <v>3802.9</v>
      </c>
      <c r="G1283" s="36">
        <v>45987</v>
      </c>
      <c r="H1283" s="38">
        <f t="shared" si="72"/>
        <v>3.5</v>
      </c>
      <c r="I1283" s="29">
        <f t="shared" si="73"/>
        <v>9</v>
      </c>
      <c r="L1283" s="33"/>
      <c r="M1283" s="191">
        <v>46051</v>
      </c>
      <c r="N1283" s="34">
        <f t="shared" si="64"/>
        <v>320</v>
      </c>
      <c r="O1283" s="37"/>
      <c r="P1283" s="35">
        <v>320</v>
      </c>
      <c r="Q1283" s="40">
        <f t="shared" si="65"/>
        <v>0</v>
      </c>
      <c r="R1283" s="41"/>
    </row>
    <row r="1284" spans="2:19" ht="15" customHeight="1" x14ac:dyDescent="0.3">
      <c r="B1284" s="34">
        <f t="shared" si="70"/>
        <v>3802.9</v>
      </c>
      <c r="C1284" s="35">
        <v>2263</v>
      </c>
      <c r="D1284" s="34">
        <f t="shared" si="71"/>
        <v>3802.9</v>
      </c>
      <c r="E1284" s="36">
        <v>45987</v>
      </c>
      <c r="F1284" s="37">
        <v>3805.8</v>
      </c>
      <c r="G1284" s="36">
        <v>45988</v>
      </c>
      <c r="H1284" s="38">
        <f t="shared" si="72"/>
        <v>2.9000000000000909</v>
      </c>
      <c r="I1284" s="29">
        <f t="shared" si="73"/>
        <v>0</v>
      </c>
      <c r="L1284" s="33"/>
      <c r="M1284" s="191">
        <v>46052</v>
      </c>
      <c r="N1284" s="34">
        <f t="shared" si="64"/>
        <v>320</v>
      </c>
      <c r="O1284" s="37"/>
      <c r="P1284" s="35">
        <v>260</v>
      </c>
      <c r="Q1284" s="40">
        <f t="shared" si="65"/>
        <v>60</v>
      </c>
      <c r="R1284" s="41"/>
    </row>
    <row r="1285" spans="2:19" ht="15" customHeight="1" x14ac:dyDescent="0.3">
      <c r="B1285" s="34">
        <f t="shared" si="70"/>
        <v>3805.8</v>
      </c>
      <c r="C1285" s="35">
        <v>2263</v>
      </c>
      <c r="D1285" s="34">
        <f t="shared" si="71"/>
        <v>3805.8</v>
      </c>
      <c r="E1285" s="36">
        <v>45988</v>
      </c>
      <c r="F1285" s="37">
        <v>3805.8</v>
      </c>
      <c r="G1285" s="36">
        <v>45989</v>
      </c>
      <c r="H1285" s="38">
        <f t="shared" si="72"/>
        <v>0</v>
      </c>
      <c r="I1285" s="29">
        <f t="shared" si="73"/>
        <v>0</v>
      </c>
      <c r="L1285" s="33"/>
      <c r="M1285" s="191">
        <v>46053</v>
      </c>
      <c r="N1285" s="34">
        <f t="shared" si="64"/>
        <v>260</v>
      </c>
      <c r="O1285" s="37"/>
      <c r="P1285" s="35">
        <v>190</v>
      </c>
      <c r="Q1285" s="40">
        <f t="shared" si="65"/>
        <v>70</v>
      </c>
      <c r="R1285" s="41"/>
      <c r="S1285" s="48">
        <f>SUM(Q1255:Q1285)</f>
        <v>1260</v>
      </c>
    </row>
    <row r="1286" spans="2:19" ht="15" customHeight="1" x14ac:dyDescent="0.3">
      <c r="B1286" s="34">
        <f t="shared" si="70"/>
        <v>3805.8</v>
      </c>
      <c r="C1286" s="35">
        <v>2264</v>
      </c>
      <c r="D1286" s="34">
        <f t="shared" si="71"/>
        <v>3805.8</v>
      </c>
      <c r="E1286" s="36">
        <v>45989</v>
      </c>
      <c r="F1286" s="37">
        <v>3805.8</v>
      </c>
      <c r="G1286" s="36">
        <v>45990</v>
      </c>
      <c r="H1286" s="38">
        <f t="shared" si="72"/>
        <v>0</v>
      </c>
      <c r="I1286" s="29">
        <f t="shared" si="73"/>
        <v>1</v>
      </c>
      <c r="L1286" s="33"/>
      <c r="M1286" s="191">
        <v>46054</v>
      </c>
      <c r="N1286" s="34">
        <f t="shared" si="64"/>
        <v>190</v>
      </c>
      <c r="O1286" s="37"/>
      <c r="P1286" s="35">
        <v>190</v>
      </c>
      <c r="Q1286" s="40">
        <f t="shared" si="65"/>
        <v>0</v>
      </c>
      <c r="R1286" s="41"/>
    </row>
    <row r="1287" spans="2:19" ht="15" customHeight="1" x14ac:dyDescent="0.3">
      <c r="B1287" s="34">
        <f t="shared" si="70"/>
        <v>3805.8</v>
      </c>
      <c r="C1287" s="35">
        <v>2264</v>
      </c>
      <c r="D1287" s="34">
        <f t="shared" si="71"/>
        <v>3805.8</v>
      </c>
      <c r="E1287" s="36">
        <v>45990</v>
      </c>
      <c r="F1287" s="37">
        <v>3805.8</v>
      </c>
      <c r="G1287" s="36">
        <v>45991</v>
      </c>
      <c r="H1287" s="38">
        <f t="shared" si="72"/>
        <v>0</v>
      </c>
      <c r="I1287" s="29">
        <f t="shared" si="73"/>
        <v>0</v>
      </c>
      <c r="L1287" s="33"/>
      <c r="M1287" s="191">
        <v>46055</v>
      </c>
      <c r="N1287" s="34">
        <f t="shared" si="64"/>
        <v>190</v>
      </c>
      <c r="O1287" s="37">
        <v>210</v>
      </c>
      <c r="P1287" s="35">
        <v>400</v>
      </c>
      <c r="Q1287" s="40">
        <f t="shared" si="65"/>
        <v>0</v>
      </c>
      <c r="R1287" s="41"/>
    </row>
    <row r="1288" spans="2:19" ht="15" customHeight="1" x14ac:dyDescent="0.3">
      <c r="B1288" s="34">
        <f t="shared" si="70"/>
        <v>3805.8</v>
      </c>
      <c r="C1288" s="35">
        <v>2264</v>
      </c>
      <c r="D1288" s="34">
        <f t="shared" si="71"/>
        <v>3805.8</v>
      </c>
      <c r="E1288" s="36">
        <v>45991</v>
      </c>
      <c r="F1288" s="37">
        <v>3805.8</v>
      </c>
      <c r="G1288" s="36">
        <v>45992</v>
      </c>
      <c r="H1288" s="38">
        <f t="shared" si="72"/>
        <v>0</v>
      </c>
      <c r="I1288" s="29">
        <f t="shared" si="73"/>
        <v>0</v>
      </c>
      <c r="L1288" s="33"/>
      <c r="M1288" s="191">
        <v>46056</v>
      </c>
      <c r="N1288" s="34">
        <f t="shared" si="64"/>
        <v>400</v>
      </c>
      <c r="O1288" s="37"/>
      <c r="P1288" s="35">
        <v>340</v>
      </c>
      <c r="Q1288" s="40">
        <f t="shared" si="65"/>
        <v>60</v>
      </c>
      <c r="R1288" s="41"/>
    </row>
    <row r="1289" spans="2:19" ht="15" customHeight="1" x14ac:dyDescent="0.3">
      <c r="B1289" s="34">
        <f t="shared" si="70"/>
        <v>3805.8</v>
      </c>
      <c r="C1289" s="35">
        <v>2266</v>
      </c>
      <c r="D1289" s="34">
        <f t="shared" si="71"/>
        <v>3805.8</v>
      </c>
      <c r="E1289" s="36">
        <v>45992</v>
      </c>
      <c r="F1289" s="37">
        <v>3810.6</v>
      </c>
      <c r="G1289" s="36">
        <v>45993</v>
      </c>
      <c r="H1289" s="38">
        <f t="shared" si="72"/>
        <v>4.7999999999997272</v>
      </c>
      <c r="I1289" s="29">
        <f t="shared" si="73"/>
        <v>2</v>
      </c>
      <c r="L1289" s="33"/>
      <c r="M1289" s="191">
        <v>46057</v>
      </c>
      <c r="N1289" s="34">
        <f t="shared" si="64"/>
        <v>340</v>
      </c>
      <c r="O1289" s="37"/>
      <c r="P1289" s="35">
        <v>325</v>
      </c>
      <c r="Q1289" s="40">
        <f t="shared" si="65"/>
        <v>15</v>
      </c>
      <c r="R1289" s="41"/>
    </row>
    <row r="1290" spans="2:19" ht="15" customHeight="1" x14ac:dyDescent="0.3">
      <c r="B1290" s="34">
        <f t="shared" si="70"/>
        <v>3810.6</v>
      </c>
      <c r="C1290" s="35">
        <v>2266</v>
      </c>
      <c r="D1290" s="34">
        <f t="shared" si="71"/>
        <v>3810.6</v>
      </c>
      <c r="E1290" s="36">
        <v>45993</v>
      </c>
      <c r="F1290" s="37">
        <v>3810.6</v>
      </c>
      <c r="G1290" s="36">
        <v>45994</v>
      </c>
      <c r="H1290" s="38">
        <f t="shared" si="72"/>
        <v>0</v>
      </c>
      <c r="I1290" s="29">
        <f t="shared" si="73"/>
        <v>0</v>
      </c>
      <c r="L1290" s="33"/>
      <c r="M1290" s="191">
        <v>46058</v>
      </c>
      <c r="N1290" s="34">
        <f t="shared" si="64"/>
        <v>325</v>
      </c>
      <c r="O1290" s="37">
        <v>150</v>
      </c>
      <c r="P1290" s="35">
        <v>350</v>
      </c>
      <c r="Q1290" s="40">
        <f t="shared" si="65"/>
        <v>125</v>
      </c>
      <c r="R1290" s="41"/>
    </row>
    <row r="1291" spans="2:19" ht="15" customHeight="1" x14ac:dyDescent="0.3">
      <c r="B1291" s="34">
        <f t="shared" si="70"/>
        <v>3810.6</v>
      </c>
      <c r="C1291" s="35">
        <v>2266</v>
      </c>
      <c r="D1291" s="34">
        <f t="shared" si="71"/>
        <v>3810.6</v>
      </c>
      <c r="E1291" s="36">
        <v>45994</v>
      </c>
      <c r="F1291" s="37">
        <v>3810.6</v>
      </c>
      <c r="G1291" s="36">
        <v>45995</v>
      </c>
      <c r="H1291" s="38">
        <f t="shared" si="72"/>
        <v>0</v>
      </c>
      <c r="I1291" s="29">
        <f t="shared" si="73"/>
        <v>0</v>
      </c>
      <c r="L1291" s="33"/>
      <c r="M1291" s="191">
        <v>46059</v>
      </c>
      <c r="N1291" s="34">
        <f t="shared" si="64"/>
        <v>350</v>
      </c>
      <c r="O1291" s="37"/>
      <c r="P1291" s="35">
        <v>350</v>
      </c>
      <c r="Q1291" s="40">
        <f t="shared" si="65"/>
        <v>0</v>
      </c>
      <c r="R1291" s="41"/>
    </row>
    <row r="1292" spans="2:19" ht="15" customHeight="1" x14ac:dyDescent="0.3">
      <c r="B1292" s="34">
        <f t="shared" si="70"/>
        <v>3810.6</v>
      </c>
      <c r="C1292" s="35">
        <v>2266</v>
      </c>
      <c r="D1292" s="34">
        <f t="shared" si="71"/>
        <v>3810.6</v>
      </c>
      <c r="E1292" s="36">
        <v>45995</v>
      </c>
      <c r="F1292" s="37">
        <v>3810.6</v>
      </c>
      <c r="G1292" s="36">
        <v>45996</v>
      </c>
      <c r="H1292" s="38">
        <f t="shared" si="72"/>
        <v>0</v>
      </c>
      <c r="I1292" s="29">
        <f t="shared" si="73"/>
        <v>0</v>
      </c>
      <c r="L1292" s="33"/>
      <c r="M1292" s="191">
        <v>46060</v>
      </c>
      <c r="N1292" s="34">
        <f t="shared" si="64"/>
        <v>350</v>
      </c>
      <c r="O1292" s="37"/>
      <c r="P1292" s="35">
        <v>320</v>
      </c>
      <c r="Q1292" s="40">
        <f t="shared" si="65"/>
        <v>30</v>
      </c>
      <c r="R1292" s="41"/>
    </row>
    <row r="1293" spans="2:19" ht="15" customHeight="1" x14ac:dyDescent="0.3">
      <c r="B1293" s="34">
        <f t="shared" ref="B1293:B1356" si="74">F1292</f>
        <v>3810.6</v>
      </c>
      <c r="C1293" s="35">
        <v>2266</v>
      </c>
      <c r="D1293" s="34">
        <f t="shared" ref="D1293:D1356" si="75">F1292</f>
        <v>3810.6</v>
      </c>
      <c r="E1293" s="36">
        <v>45996</v>
      </c>
      <c r="F1293" s="37">
        <v>3810.6</v>
      </c>
      <c r="G1293" s="36">
        <v>45997</v>
      </c>
      <c r="H1293" s="38">
        <f t="shared" ref="H1293:H1356" si="76">F1293-D1293</f>
        <v>0</v>
      </c>
      <c r="I1293" s="29">
        <f t="shared" ref="I1293:I1353" si="77">C1293-C1292</f>
        <v>0</v>
      </c>
      <c r="L1293" s="33"/>
      <c r="M1293" s="191">
        <v>46061</v>
      </c>
      <c r="N1293" s="34">
        <f t="shared" ref="N1293:N1356" si="78">(P1292)</f>
        <v>320</v>
      </c>
      <c r="O1293" s="37"/>
      <c r="P1293" s="35">
        <v>300</v>
      </c>
      <c r="Q1293" s="40">
        <f t="shared" ref="Q1293:Q1356" si="79">(N1293+O1293)-P1293</f>
        <v>20</v>
      </c>
      <c r="R1293" s="41"/>
    </row>
    <row r="1294" spans="2:19" ht="15" customHeight="1" x14ac:dyDescent="0.3">
      <c r="B1294" s="34">
        <f t="shared" si="74"/>
        <v>3810.6</v>
      </c>
      <c r="C1294" s="35">
        <v>2267</v>
      </c>
      <c r="D1294" s="34">
        <f t="shared" si="75"/>
        <v>3810.6</v>
      </c>
      <c r="E1294" s="36">
        <v>45997</v>
      </c>
      <c r="F1294" s="37">
        <v>3810.7</v>
      </c>
      <c r="G1294" s="36">
        <v>45998</v>
      </c>
      <c r="H1294" s="38">
        <f t="shared" si="76"/>
        <v>9.9999999999909051E-2</v>
      </c>
      <c r="I1294" s="29">
        <f t="shared" si="77"/>
        <v>1</v>
      </c>
      <c r="L1294" s="33"/>
      <c r="M1294" s="191">
        <v>46062</v>
      </c>
      <c r="N1294" s="34">
        <f t="shared" si="78"/>
        <v>300</v>
      </c>
      <c r="O1294" s="37"/>
      <c r="P1294" s="35">
        <v>270</v>
      </c>
      <c r="Q1294" s="40">
        <f t="shared" si="79"/>
        <v>30</v>
      </c>
      <c r="R1294" s="41"/>
    </row>
    <row r="1295" spans="2:19" ht="15" customHeight="1" x14ac:dyDescent="0.3">
      <c r="B1295" s="34">
        <f t="shared" si="74"/>
        <v>3810.7</v>
      </c>
      <c r="C1295" s="35">
        <v>2267</v>
      </c>
      <c r="D1295" s="34">
        <f t="shared" si="75"/>
        <v>3810.7</v>
      </c>
      <c r="E1295" s="36">
        <v>45998</v>
      </c>
      <c r="F1295" s="37">
        <v>3810.7</v>
      </c>
      <c r="G1295" s="36">
        <v>45999</v>
      </c>
      <c r="H1295" s="38">
        <f t="shared" si="76"/>
        <v>0</v>
      </c>
      <c r="I1295" s="29">
        <f t="shared" si="77"/>
        <v>0</v>
      </c>
      <c r="L1295" s="33"/>
      <c r="M1295" s="191">
        <v>46063</v>
      </c>
      <c r="N1295" s="34">
        <f t="shared" si="78"/>
        <v>270</v>
      </c>
      <c r="O1295" s="37"/>
      <c r="P1295" s="35">
        <v>240</v>
      </c>
      <c r="Q1295" s="40">
        <f t="shared" si="79"/>
        <v>30</v>
      </c>
      <c r="R1295" s="41"/>
    </row>
    <row r="1296" spans="2:19" ht="15" customHeight="1" x14ac:dyDescent="0.3">
      <c r="B1296" s="34">
        <f t="shared" si="74"/>
        <v>3810.7</v>
      </c>
      <c r="C1296" s="35">
        <v>2267</v>
      </c>
      <c r="D1296" s="34">
        <f t="shared" si="75"/>
        <v>3810.7</v>
      </c>
      <c r="E1296" s="36">
        <v>45999</v>
      </c>
      <c r="F1296" s="37">
        <v>3810.7</v>
      </c>
      <c r="G1296" s="36">
        <v>46000</v>
      </c>
      <c r="H1296" s="38">
        <f t="shared" si="76"/>
        <v>0</v>
      </c>
      <c r="I1296" s="29">
        <f t="shared" si="77"/>
        <v>0</v>
      </c>
      <c r="L1296" s="33"/>
      <c r="M1296" s="191">
        <v>46064</v>
      </c>
      <c r="N1296" s="34">
        <f t="shared" si="78"/>
        <v>240</v>
      </c>
      <c r="O1296" s="37"/>
      <c r="P1296" s="35">
        <v>230</v>
      </c>
      <c r="Q1296" s="40">
        <f t="shared" si="79"/>
        <v>10</v>
      </c>
      <c r="R1296" s="41"/>
    </row>
    <row r="1297" spans="2:18" ht="15" customHeight="1" x14ac:dyDescent="0.3">
      <c r="B1297" s="34">
        <f t="shared" si="74"/>
        <v>3810.7</v>
      </c>
      <c r="C1297" s="35">
        <v>2267</v>
      </c>
      <c r="D1297" s="34">
        <f t="shared" si="75"/>
        <v>3810.7</v>
      </c>
      <c r="E1297" s="36">
        <v>46000</v>
      </c>
      <c r="F1297" s="37">
        <v>3810.7</v>
      </c>
      <c r="G1297" s="36">
        <v>46001</v>
      </c>
      <c r="H1297" s="38">
        <f t="shared" si="76"/>
        <v>0</v>
      </c>
      <c r="I1297" s="29">
        <f t="shared" si="77"/>
        <v>0</v>
      </c>
      <c r="L1297" s="33"/>
      <c r="M1297" s="191">
        <v>46065</v>
      </c>
      <c r="N1297" s="34">
        <f t="shared" si="78"/>
        <v>230</v>
      </c>
      <c r="O1297" s="37"/>
      <c r="P1297" s="35">
        <v>100</v>
      </c>
      <c r="Q1297" s="40">
        <f t="shared" si="79"/>
        <v>130</v>
      </c>
      <c r="R1297" s="41"/>
    </row>
    <row r="1298" spans="2:18" ht="15" customHeight="1" x14ac:dyDescent="0.3">
      <c r="B1298" s="34">
        <f t="shared" si="74"/>
        <v>3810.7</v>
      </c>
      <c r="C1298" s="35">
        <v>2269</v>
      </c>
      <c r="D1298" s="34">
        <f t="shared" si="75"/>
        <v>3810.7</v>
      </c>
      <c r="E1298" s="36">
        <v>46001</v>
      </c>
      <c r="F1298" s="37">
        <v>3811.2</v>
      </c>
      <c r="G1298" s="36">
        <v>46002</v>
      </c>
      <c r="H1298" s="38">
        <f t="shared" si="76"/>
        <v>0.5</v>
      </c>
      <c r="I1298" s="29">
        <f t="shared" si="77"/>
        <v>2</v>
      </c>
      <c r="L1298" s="33"/>
      <c r="M1298" s="191">
        <v>46066</v>
      </c>
      <c r="N1298" s="34">
        <f t="shared" si="78"/>
        <v>100</v>
      </c>
      <c r="O1298" s="37">
        <v>400</v>
      </c>
      <c r="P1298" s="35">
        <v>450</v>
      </c>
      <c r="Q1298" s="40">
        <f t="shared" si="79"/>
        <v>50</v>
      </c>
      <c r="R1298" s="41"/>
    </row>
    <row r="1299" spans="2:18" ht="15" customHeight="1" x14ac:dyDescent="0.3">
      <c r="B1299" s="34">
        <f t="shared" si="74"/>
        <v>3811.2</v>
      </c>
      <c r="C1299" s="35">
        <v>2269</v>
      </c>
      <c r="D1299" s="34">
        <f t="shared" si="75"/>
        <v>3811.2</v>
      </c>
      <c r="E1299" s="36">
        <v>46002</v>
      </c>
      <c r="F1299" s="37">
        <v>3811.2</v>
      </c>
      <c r="G1299" s="36">
        <v>46003</v>
      </c>
      <c r="H1299" s="38">
        <f t="shared" si="76"/>
        <v>0</v>
      </c>
      <c r="I1299" s="29">
        <f t="shared" si="77"/>
        <v>0</v>
      </c>
      <c r="L1299" s="33"/>
      <c r="M1299" s="191">
        <v>46067</v>
      </c>
      <c r="N1299" s="34">
        <f t="shared" si="78"/>
        <v>450</v>
      </c>
      <c r="O1299" s="37"/>
      <c r="P1299" s="35">
        <v>410</v>
      </c>
      <c r="Q1299" s="40">
        <f t="shared" si="79"/>
        <v>40</v>
      </c>
      <c r="R1299" s="41"/>
    </row>
    <row r="1300" spans="2:18" ht="15" customHeight="1" x14ac:dyDescent="0.3">
      <c r="B1300" s="34">
        <f t="shared" si="74"/>
        <v>3811.2</v>
      </c>
      <c r="C1300" s="35">
        <v>2270</v>
      </c>
      <c r="D1300" s="34">
        <f t="shared" si="75"/>
        <v>3811.2</v>
      </c>
      <c r="E1300" s="36">
        <v>46003</v>
      </c>
      <c r="F1300" s="37">
        <v>3812.4</v>
      </c>
      <c r="G1300" s="36">
        <v>46004</v>
      </c>
      <c r="H1300" s="38">
        <f t="shared" si="76"/>
        <v>1.2000000000002728</v>
      </c>
      <c r="I1300" s="29">
        <f t="shared" si="77"/>
        <v>1</v>
      </c>
      <c r="L1300" s="33"/>
      <c r="M1300" s="191">
        <v>46068</v>
      </c>
      <c r="N1300" s="34">
        <f t="shared" si="78"/>
        <v>410</v>
      </c>
      <c r="O1300" s="37"/>
      <c r="P1300" s="35">
        <v>360</v>
      </c>
      <c r="Q1300" s="40">
        <f t="shared" si="79"/>
        <v>50</v>
      </c>
      <c r="R1300" s="41"/>
    </row>
    <row r="1301" spans="2:18" ht="15" customHeight="1" x14ac:dyDescent="0.3">
      <c r="B1301" s="34">
        <f t="shared" si="74"/>
        <v>3812.4</v>
      </c>
      <c r="C1301" s="35">
        <v>2274</v>
      </c>
      <c r="D1301" s="34">
        <f t="shared" si="75"/>
        <v>3812.4</v>
      </c>
      <c r="E1301" s="36">
        <v>46004</v>
      </c>
      <c r="F1301" s="37">
        <v>3817</v>
      </c>
      <c r="G1301" s="36">
        <v>46005</v>
      </c>
      <c r="H1301" s="38">
        <f t="shared" si="76"/>
        <v>4.5999999999999091</v>
      </c>
      <c r="I1301" s="29">
        <f t="shared" si="77"/>
        <v>4</v>
      </c>
      <c r="L1301" s="33"/>
      <c r="M1301" s="191">
        <v>46069</v>
      </c>
      <c r="N1301" s="34">
        <f t="shared" si="78"/>
        <v>360</v>
      </c>
      <c r="O1301" s="37"/>
      <c r="P1301" s="35">
        <v>340</v>
      </c>
      <c r="Q1301" s="40">
        <f t="shared" si="79"/>
        <v>20</v>
      </c>
      <c r="R1301" s="41"/>
    </row>
    <row r="1302" spans="2:18" ht="15" customHeight="1" x14ac:dyDescent="0.3">
      <c r="B1302" s="34">
        <f t="shared" si="74"/>
        <v>3817</v>
      </c>
      <c r="C1302" s="35">
        <v>2274</v>
      </c>
      <c r="D1302" s="34">
        <f t="shared" si="75"/>
        <v>3817</v>
      </c>
      <c r="E1302" s="36">
        <v>46005</v>
      </c>
      <c r="F1302" s="37">
        <v>3835.2</v>
      </c>
      <c r="G1302" s="36">
        <v>46006</v>
      </c>
      <c r="H1302" s="38">
        <f t="shared" si="76"/>
        <v>18.199999999999818</v>
      </c>
      <c r="I1302" s="29">
        <f t="shared" si="77"/>
        <v>0</v>
      </c>
      <c r="L1302" s="33"/>
      <c r="M1302" s="191">
        <v>46070</v>
      </c>
      <c r="N1302" s="34">
        <f t="shared" si="78"/>
        <v>340</v>
      </c>
      <c r="O1302" s="37"/>
      <c r="P1302" s="35">
        <v>240</v>
      </c>
      <c r="Q1302" s="40">
        <f t="shared" si="79"/>
        <v>100</v>
      </c>
      <c r="R1302" s="41"/>
    </row>
    <row r="1303" spans="2:18" ht="15" customHeight="1" x14ac:dyDescent="0.3">
      <c r="B1303" s="34">
        <f t="shared" si="74"/>
        <v>3835.2</v>
      </c>
      <c r="C1303" s="35">
        <v>2279</v>
      </c>
      <c r="D1303" s="34">
        <f t="shared" si="75"/>
        <v>3835.2</v>
      </c>
      <c r="E1303" s="36">
        <v>46006</v>
      </c>
      <c r="F1303" s="37">
        <v>3837.9</v>
      </c>
      <c r="G1303" s="36">
        <v>46007</v>
      </c>
      <c r="H1303" s="38">
        <f t="shared" si="76"/>
        <v>2.7000000000002728</v>
      </c>
      <c r="I1303" s="29">
        <f t="shared" si="77"/>
        <v>5</v>
      </c>
      <c r="L1303" s="33"/>
      <c r="M1303" s="191">
        <v>46071</v>
      </c>
      <c r="N1303" s="34">
        <f t="shared" si="78"/>
        <v>240</v>
      </c>
      <c r="O1303" s="37"/>
      <c r="P1303" s="35">
        <v>240</v>
      </c>
      <c r="Q1303" s="40">
        <f t="shared" si="79"/>
        <v>0</v>
      </c>
      <c r="R1303" s="41"/>
    </row>
    <row r="1304" spans="2:18" ht="15" customHeight="1" x14ac:dyDescent="0.3">
      <c r="B1304" s="34">
        <f t="shared" si="74"/>
        <v>3837.9</v>
      </c>
      <c r="C1304" s="35">
        <v>2282</v>
      </c>
      <c r="D1304" s="34">
        <f t="shared" si="75"/>
        <v>3837.9</v>
      </c>
      <c r="E1304" s="36">
        <v>46007</v>
      </c>
      <c r="F1304" s="37">
        <v>3838.2</v>
      </c>
      <c r="G1304" s="36">
        <v>46008</v>
      </c>
      <c r="H1304" s="38">
        <f t="shared" si="76"/>
        <v>0.29999999999972715</v>
      </c>
      <c r="I1304" s="29">
        <f t="shared" si="77"/>
        <v>3</v>
      </c>
      <c r="L1304" s="33"/>
      <c r="M1304" s="191">
        <v>46072</v>
      </c>
      <c r="N1304" s="34">
        <f t="shared" si="78"/>
        <v>240</v>
      </c>
      <c r="O1304" s="37"/>
      <c r="P1304" s="35">
        <v>210</v>
      </c>
      <c r="Q1304" s="40">
        <f t="shared" si="79"/>
        <v>30</v>
      </c>
      <c r="R1304" s="41"/>
    </row>
    <row r="1305" spans="2:18" ht="15" customHeight="1" x14ac:dyDescent="0.3">
      <c r="B1305" s="34">
        <f t="shared" si="74"/>
        <v>3838.2</v>
      </c>
      <c r="C1305" s="35">
        <v>2283</v>
      </c>
      <c r="D1305" s="34">
        <f t="shared" si="75"/>
        <v>3838.2</v>
      </c>
      <c r="E1305" s="36">
        <v>46008</v>
      </c>
      <c r="F1305" s="37">
        <v>3838.9</v>
      </c>
      <c r="G1305" s="36">
        <v>46009</v>
      </c>
      <c r="H1305" s="38">
        <f t="shared" si="76"/>
        <v>0.70000000000027285</v>
      </c>
      <c r="I1305" s="29">
        <f t="shared" si="77"/>
        <v>1</v>
      </c>
      <c r="L1305" s="33"/>
      <c r="M1305" s="191">
        <v>46073</v>
      </c>
      <c r="N1305" s="34">
        <f t="shared" si="78"/>
        <v>210</v>
      </c>
      <c r="O1305" s="37">
        <v>210</v>
      </c>
      <c r="P1305" s="35">
        <v>350</v>
      </c>
      <c r="Q1305" s="40">
        <f t="shared" si="79"/>
        <v>70</v>
      </c>
      <c r="R1305" s="41"/>
    </row>
    <row r="1306" spans="2:18" ht="15" customHeight="1" x14ac:dyDescent="0.3">
      <c r="B1306" s="34">
        <f t="shared" si="74"/>
        <v>3838.9</v>
      </c>
      <c r="C1306" s="35">
        <v>2284</v>
      </c>
      <c r="D1306" s="34">
        <f t="shared" si="75"/>
        <v>3838.9</v>
      </c>
      <c r="E1306" s="36">
        <v>46009</v>
      </c>
      <c r="F1306" s="37">
        <v>3838.9</v>
      </c>
      <c r="G1306" s="36">
        <v>46010</v>
      </c>
      <c r="H1306" s="38">
        <f t="shared" si="76"/>
        <v>0</v>
      </c>
      <c r="I1306" s="29">
        <f t="shared" si="77"/>
        <v>1</v>
      </c>
      <c r="L1306" s="33"/>
      <c r="M1306" s="191">
        <v>46074</v>
      </c>
      <c r="N1306" s="34">
        <f t="shared" si="78"/>
        <v>350</v>
      </c>
      <c r="O1306" s="37"/>
      <c r="P1306" s="35">
        <v>300</v>
      </c>
      <c r="Q1306" s="40">
        <f t="shared" si="79"/>
        <v>50</v>
      </c>
      <c r="R1306" s="41"/>
    </row>
    <row r="1307" spans="2:18" ht="15" customHeight="1" x14ac:dyDescent="0.3">
      <c r="B1307" s="34">
        <f t="shared" si="74"/>
        <v>3838.9</v>
      </c>
      <c r="C1307" s="35">
        <v>2286</v>
      </c>
      <c r="D1307" s="34">
        <f t="shared" si="75"/>
        <v>3838.9</v>
      </c>
      <c r="E1307" s="36">
        <v>46010</v>
      </c>
      <c r="F1307" s="37">
        <v>3841.2</v>
      </c>
      <c r="G1307" s="36">
        <v>46011</v>
      </c>
      <c r="H1307" s="38">
        <f t="shared" si="76"/>
        <v>2.2999999999997272</v>
      </c>
      <c r="I1307" s="29">
        <f t="shared" si="77"/>
        <v>2</v>
      </c>
      <c r="L1307" s="33"/>
      <c r="M1307" s="191">
        <v>46075</v>
      </c>
      <c r="N1307" s="34">
        <f t="shared" si="78"/>
        <v>300</v>
      </c>
      <c r="O1307" s="37"/>
      <c r="P1307" s="35">
        <v>200</v>
      </c>
      <c r="Q1307" s="40">
        <f t="shared" si="79"/>
        <v>100</v>
      </c>
      <c r="R1307" s="41"/>
    </row>
    <row r="1308" spans="2:18" ht="15" customHeight="1" x14ac:dyDescent="0.3">
      <c r="B1308" s="34">
        <f t="shared" si="74"/>
        <v>3841.2</v>
      </c>
      <c r="C1308" s="35">
        <v>2286</v>
      </c>
      <c r="D1308" s="34">
        <f t="shared" si="75"/>
        <v>3841.2</v>
      </c>
      <c r="E1308" s="36">
        <v>46011</v>
      </c>
      <c r="F1308" s="37">
        <v>3841.8</v>
      </c>
      <c r="G1308" s="36">
        <v>46012</v>
      </c>
      <c r="H1308" s="38">
        <f t="shared" si="76"/>
        <v>0.6000000000003638</v>
      </c>
      <c r="I1308" s="29">
        <f t="shared" si="77"/>
        <v>0</v>
      </c>
      <c r="L1308" s="33"/>
      <c r="M1308" s="191">
        <v>46076</v>
      </c>
      <c r="N1308" s="34">
        <f t="shared" si="78"/>
        <v>200</v>
      </c>
      <c r="O1308" s="37"/>
      <c r="P1308" s="35">
        <v>170</v>
      </c>
      <c r="Q1308" s="40">
        <f t="shared" si="79"/>
        <v>30</v>
      </c>
      <c r="R1308" s="41"/>
    </row>
    <row r="1309" spans="2:18" ht="15" customHeight="1" x14ac:dyDescent="0.3">
      <c r="B1309" s="34">
        <f t="shared" si="74"/>
        <v>3841.8</v>
      </c>
      <c r="C1309" s="35">
        <v>2290</v>
      </c>
      <c r="D1309" s="34">
        <f t="shared" si="75"/>
        <v>3841.8</v>
      </c>
      <c r="E1309" s="36">
        <v>46012</v>
      </c>
      <c r="F1309" s="37">
        <v>3845.7</v>
      </c>
      <c r="G1309" s="36">
        <v>46013</v>
      </c>
      <c r="H1309" s="38">
        <f t="shared" si="76"/>
        <v>3.8999999999996362</v>
      </c>
      <c r="I1309" s="29">
        <f t="shared" si="77"/>
        <v>4</v>
      </c>
      <c r="L1309" s="33"/>
      <c r="M1309" s="191">
        <v>46077</v>
      </c>
      <c r="N1309" s="34">
        <f t="shared" si="78"/>
        <v>170</v>
      </c>
      <c r="O1309" s="37"/>
      <c r="P1309" s="35">
        <v>170</v>
      </c>
      <c r="Q1309" s="40">
        <f t="shared" si="79"/>
        <v>0</v>
      </c>
      <c r="R1309" s="41"/>
    </row>
    <row r="1310" spans="2:18" ht="15" customHeight="1" x14ac:dyDescent="0.3">
      <c r="B1310" s="34">
        <f t="shared" si="74"/>
        <v>3845.7</v>
      </c>
      <c r="C1310" s="35">
        <v>2290</v>
      </c>
      <c r="D1310" s="34">
        <f t="shared" si="75"/>
        <v>3845.7</v>
      </c>
      <c r="E1310" s="36">
        <v>46013</v>
      </c>
      <c r="F1310" s="37">
        <v>3845.7</v>
      </c>
      <c r="G1310" s="36">
        <v>46014</v>
      </c>
      <c r="H1310" s="38">
        <f t="shared" si="76"/>
        <v>0</v>
      </c>
      <c r="I1310" s="29">
        <f t="shared" si="77"/>
        <v>0</v>
      </c>
      <c r="L1310" s="33"/>
      <c r="M1310" s="191">
        <v>46078</v>
      </c>
      <c r="N1310" s="34">
        <f t="shared" si="78"/>
        <v>170</v>
      </c>
      <c r="O1310" s="37"/>
      <c r="P1310" s="35">
        <v>170</v>
      </c>
      <c r="Q1310" s="40">
        <f t="shared" si="79"/>
        <v>0</v>
      </c>
      <c r="R1310" s="41"/>
    </row>
    <row r="1311" spans="2:18" ht="15" customHeight="1" x14ac:dyDescent="0.3">
      <c r="B1311" s="34">
        <f t="shared" si="74"/>
        <v>3845.7</v>
      </c>
      <c r="C1311" s="35">
        <v>2292</v>
      </c>
      <c r="D1311" s="34">
        <f t="shared" si="75"/>
        <v>3845.7</v>
      </c>
      <c r="E1311" s="36">
        <v>46014</v>
      </c>
      <c r="F1311" s="37">
        <v>3860.5</v>
      </c>
      <c r="G1311" s="36">
        <v>46015</v>
      </c>
      <c r="H1311" s="38">
        <f t="shared" si="76"/>
        <v>14.800000000000182</v>
      </c>
      <c r="I1311" s="29">
        <f t="shared" si="77"/>
        <v>2</v>
      </c>
      <c r="L1311" s="33"/>
      <c r="M1311" s="191">
        <v>46079</v>
      </c>
      <c r="N1311" s="34">
        <f t="shared" si="78"/>
        <v>170</v>
      </c>
      <c r="O1311" s="37"/>
      <c r="P1311" s="35">
        <v>100</v>
      </c>
      <c r="Q1311" s="40">
        <f t="shared" si="79"/>
        <v>70</v>
      </c>
      <c r="R1311" s="41"/>
    </row>
    <row r="1312" spans="2:18" ht="15" customHeight="1" x14ac:dyDescent="0.3">
      <c r="B1312" s="34">
        <f t="shared" si="74"/>
        <v>3860.5</v>
      </c>
      <c r="C1312" s="35">
        <v>2294</v>
      </c>
      <c r="D1312" s="34">
        <f t="shared" si="75"/>
        <v>3860.5</v>
      </c>
      <c r="E1312" s="36">
        <v>46015</v>
      </c>
      <c r="F1312" s="37">
        <v>3867.6</v>
      </c>
      <c r="G1312" s="36">
        <v>46016</v>
      </c>
      <c r="H1312" s="38">
        <f t="shared" si="76"/>
        <v>7.0999999999999091</v>
      </c>
      <c r="I1312" s="29">
        <f t="shared" si="77"/>
        <v>2</v>
      </c>
      <c r="L1312" s="33"/>
      <c r="M1312" s="191">
        <v>46080</v>
      </c>
      <c r="N1312" s="34">
        <f t="shared" si="78"/>
        <v>100</v>
      </c>
      <c r="O1312" s="37"/>
      <c r="P1312" s="35">
        <v>100</v>
      </c>
      <c r="Q1312" s="40">
        <f t="shared" si="79"/>
        <v>0</v>
      </c>
      <c r="R1312" s="41"/>
    </row>
    <row r="1313" spans="2:19" ht="15" customHeight="1" x14ac:dyDescent="0.3">
      <c r="B1313" s="34">
        <f t="shared" si="74"/>
        <v>3867.6</v>
      </c>
      <c r="C1313" s="35">
        <v>2297</v>
      </c>
      <c r="D1313" s="34">
        <f t="shared" si="75"/>
        <v>3867.6</v>
      </c>
      <c r="E1313" s="36">
        <v>46016</v>
      </c>
      <c r="F1313" s="37">
        <v>3886</v>
      </c>
      <c r="G1313" s="36">
        <v>46017</v>
      </c>
      <c r="H1313" s="38">
        <f t="shared" si="76"/>
        <v>18.400000000000091</v>
      </c>
      <c r="I1313" s="29">
        <f t="shared" si="77"/>
        <v>3</v>
      </c>
      <c r="L1313" s="33"/>
      <c r="M1313" s="191">
        <v>46081</v>
      </c>
      <c r="N1313" s="34">
        <f t="shared" si="78"/>
        <v>100</v>
      </c>
      <c r="O1313" s="37"/>
      <c r="P1313" s="35">
        <v>100</v>
      </c>
      <c r="Q1313" s="40">
        <f t="shared" si="79"/>
        <v>0</v>
      </c>
      <c r="R1313" s="41"/>
      <c r="S1313" s="48">
        <f>SUM(Q1286:Q1313)</f>
        <v>1060</v>
      </c>
    </row>
    <row r="1314" spans="2:19" ht="15" customHeight="1" x14ac:dyDescent="0.3">
      <c r="B1314" s="34">
        <f t="shared" si="74"/>
        <v>3886</v>
      </c>
      <c r="C1314" s="35">
        <v>2298</v>
      </c>
      <c r="D1314" s="34">
        <f t="shared" si="75"/>
        <v>3886</v>
      </c>
      <c r="E1314" s="36">
        <v>46017</v>
      </c>
      <c r="F1314" s="37">
        <v>3894.3</v>
      </c>
      <c r="G1314" s="36">
        <v>46018</v>
      </c>
      <c r="H1314" s="38">
        <f t="shared" si="76"/>
        <v>8.3000000000001819</v>
      </c>
      <c r="I1314" s="29">
        <f t="shared" si="77"/>
        <v>1</v>
      </c>
      <c r="L1314" s="33"/>
      <c r="M1314" s="191">
        <v>46082</v>
      </c>
      <c r="N1314" s="34">
        <f t="shared" si="78"/>
        <v>100</v>
      </c>
      <c r="O1314" s="37">
        <v>360</v>
      </c>
      <c r="P1314" s="35">
        <v>430</v>
      </c>
      <c r="Q1314" s="40">
        <f t="shared" si="79"/>
        <v>30</v>
      </c>
      <c r="R1314" s="41"/>
    </row>
    <row r="1315" spans="2:19" ht="15" customHeight="1" x14ac:dyDescent="0.3">
      <c r="B1315" s="34">
        <f t="shared" si="74"/>
        <v>3894.3</v>
      </c>
      <c r="C1315" s="35">
        <v>2299</v>
      </c>
      <c r="D1315" s="34">
        <f t="shared" si="75"/>
        <v>3894.3</v>
      </c>
      <c r="E1315" s="36">
        <v>46018</v>
      </c>
      <c r="F1315" s="37">
        <v>3896.5</v>
      </c>
      <c r="G1315" s="36">
        <v>46019</v>
      </c>
      <c r="H1315" s="38">
        <f t="shared" si="76"/>
        <v>2.1999999999998181</v>
      </c>
      <c r="I1315" s="29">
        <f t="shared" si="77"/>
        <v>1</v>
      </c>
      <c r="L1315" s="33"/>
      <c r="M1315" s="191">
        <v>46083</v>
      </c>
      <c r="N1315" s="34">
        <f t="shared" si="78"/>
        <v>430</v>
      </c>
      <c r="O1315" s="37"/>
      <c r="P1315" s="35">
        <v>380</v>
      </c>
      <c r="Q1315" s="40">
        <f t="shared" si="79"/>
        <v>50</v>
      </c>
      <c r="R1315" s="41"/>
    </row>
    <row r="1316" spans="2:19" ht="15" customHeight="1" x14ac:dyDescent="0.3">
      <c r="B1316" s="34">
        <f t="shared" si="74"/>
        <v>3896.5</v>
      </c>
      <c r="C1316" s="35">
        <v>2299</v>
      </c>
      <c r="D1316" s="34">
        <f t="shared" si="75"/>
        <v>3896.5</v>
      </c>
      <c r="E1316" s="36">
        <v>46019</v>
      </c>
      <c r="F1316" s="37">
        <v>3896.5</v>
      </c>
      <c r="G1316" s="36">
        <v>46020</v>
      </c>
      <c r="H1316" s="38">
        <f t="shared" si="76"/>
        <v>0</v>
      </c>
      <c r="I1316" s="29">
        <f t="shared" si="77"/>
        <v>0</v>
      </c>
      <c r="L1316" s="33"/>
      <c r="M1316" s="191">
        <v>46084</v>
      </c>
      <c r="N1316" s="34">
        <f t="shared" si="78"/>
        <v>380</v>
      </c>
      <c r="O1316" s="37"/>
      <c r="P1316" s="35">
        <v>380</v>
      </c>
      <c r="Q1316" s="40">
        <f t="shared" si="79"/>
        <v>0</v>
      </c>
      <c r="R1316" s="41"/>
    </row>
    <row r="1317" spans="2:19" ht="15" customHeight="1" x14ac:dyDescent="0.3">
      <c r="B1317" s="34">
        <f t="shared" si="74"/>
        <v>3896.5</v>
      </c>
      <c r="C1317" s="35">
        <v>2299</v>
      </c>
      <c r="D1317" s="34">
        <f t="shared" si="75"/>
        <v>3896.5</v>
      </c>
      <c r="E1317" s="36">
        <v>46020</v>
      </c>
      <c r="F1317" s="37">
        <v>3896.5</v>
      </c>
      <c r="G1317" s="36">
        <v>46021</v>
      </c>
      <c r="H1317" s="38">
        <f t="shared" si="76"/>
        <v>0</v>
      </c>
      <c r="I1317" s="29">
        <f t="shared" si="77"/>
        <v>0</v>
      </c>
      <c r="L1317" s="33"/>
      <c r="M1317" s="191">
        <v>46085</v>
      </c>
      <c r="N1317" s="34">
        <f t="shared" si="78"/>
        <v>380</v>
      </c>
      <c r="O1317" s="37"/>
      <c r="P1317" s="35">
        <v>380</v>
      </c>
      <c r="Q1317" s="40">
        <f t="shared" si="79"/>
        <v>0</v>
      </c>
      <c r="R1317" s="41"/>
    </row>
    <row r="1318" spans="2:19" ht="15" customHeight="1" x14ac:dyDescent="0.3">
      <c r="B1318" s="34">
        <f t="shared" si="74"/>
        <v>3896.5</v>
      </c>
      <c r="C1318" s="35">
        <v>2303</v>
      </c>
      <c r="D1318" s="34">
        <f t="shared" si="75"/>
        <v>3896.5</v>
      </c>
      <c r="E1318" s="36">
        <v>46021</v>
      </c>
      <c r="F1318" s="37">
        <v>3906.7</v>
      </c>
      <c r="G1318" s="36">
        <v>46022</v>
      </c>
      <c r="H1318" s="38">
        <f t="shared" si="76"/>
        <v>10.199999999999818</v>
      </c>
      <c r="I1318" s="29">
        <f t="shared" si="77"/>
        <v>4</v>
      </c>
      <c r="J1318" s="48">
        <f>SUM(H954:H1318)</f>
        <v>685.09999999999991</v>
      </c>
      <c r="L1318" s="33"/>
      <c r="M1318" s="191">
        <v>46086</v>
      </c>
      <c r="N1318" s="34">
        <f t="shared" si="78"/>
        <v>380</v>
      </c>
      <c r="O1318" s="37"/>
      <c r="P1318" s="35">
        <v>280</v>
      </c>
      <c r="Q1318" s="40">
        <f t="shared" si="79"/>
        <v>100</v>
      </c>
      <c r="R1318" s="41"/>
    </row>
    <row r="1319" spans="2:19" ht="15" customHeight="1" x14ac:dyDescent="0.3">
      <c r="B1319" s="34">
        <f t="shared" si="74"/>
        <v>3906.7</v>
      </c>
      <c r="C1319" s="35">
        <v>2305</v>
      </c>
      <c r="D1319" s="34">
        <f t="shared" si="75"/>
        <v>3906.7</v>
      </c>
      <c r="E1319" s="36">
        <v>46022</v>
      </c>
      <c r="F1319" s="37">
        <v>3919.8</v>
      </c>
      <c r="G1319" s="36">
        <v>46023</v>
      </c>
      <c r="H1319" s="38">
        <f t="shared" si="76"/>
        <v>13.100000000000364</v>
      </c>
      <c r="I1319" s="29">
        <f t="shared" si="77"/>
        <v>2</v>
      </c>
      <c r="L1319" s="33"/>
      <c r="M1319" s="191">
        <v>46087</v>
      </c>
      <c r="N1319" s="34">
        <f t="shared" si="78"/>
        <v>280</v>
      </c>
      <c r="O1319" s="37"/>
      <c r="P1319" s="35">
        <v>280</v>
      </c>
      <c r="Q1319" s="40">
        <f t="shared" si="79"/>
        <v>0</v>
      </c>
      <c r="R1319" s="41"/>
    </row>
    <row r="1320" spans="2:19" ht="15" customHeight="1" x14ac:dyDescent="0.3">
      <c r="B1320" s="34">
        <f t="shared" si="74"/>
        <v>3919.8</v>
      </c>
      <c r="C1320" s="35">
        <v>2306</v>
      </c>
      <c r="D1320" s="34">
        <f t="shared" si="75"/>
        <v>3919.8</v>
      </c>
      <c r="E1320" s="36">
        <v>46023</v>
      </c>
      <c r="F1320" s="37">
        <v>3921.3</v>
      </c>
      <c r="G1320" s="36">
        <v>46024</v>
      </c>
      <c r="H1320" s="38">
        <f t="shared" si="76"/>
        <v>1.5</v>
      </c>
      <c r="I1320" s="29">
        <f t="shared" si="77"/>
        <v>1</v>
      </c>
      <c r="L1320" s="33"/>
      <c r="M1320" s="191">
        <v>46088</v>
      </c>
      <c r="N1320" s="34">
        <f t="shared" si="78"/>
        <v>280</v>
      </c>
      <c r="O1320" s="37"/>
      <c r="P1320" s="35">
        <v>200</v>
      </c>
      <c r="Q1320" s="40">
        <f t="shared" si="79"/>
        <v>80</v>
      </c>
      <c r="R1320" s="41"/>
    </row>
    <row r="1321" spans="2:19" ht="15" customHeight="1" x14ac:dyDescent="0.3">
      <c r="B1321" s="34">
        <f t="shared" si="74"/>
        <v>3921.3</v>
      </c>
      <c r="C1321" s="35">
        <v>2306</v>
      </c>
      <c r="D1321" s="34">
        <f t="shared" si="75"/>
        <v>3921.3</v>
      </c>
      <c r="E1321" s="36">
        <v>46024</v>
      </c>
      <c r="F1321" s="37">
        <v>3921.3</v>
      </c>
      <c r="G1321" s="36">
        <v>46025</v>
      </c>
      <c r="H1321" s="38">
        <f t="shared" si="76"/>
        <v>0</v>
      </c>
      <c r="I1321" s="29">
        <f t="shared" si="77"/>
        <v>0</v>
      </c>
      <c r="L1321" s="33"/>
      <c r="M1321" s="191">
        <v>46089</v>
      </c>
      <c r="N1321" s="34">
        <f t="shared" si="78"/>
        <v>200</v>
      </c>
      <c r="O1321" s="37"/>
      <c r="P1321" s="35">
        <v>200</v>
      </c>
      <c r="Q1321" s="40">
        <f t="shared" si="79"/>
        <v>0</v>
      </c>
      <c r="R1321" s="41"/>
    </row>
    <row r="1322" spans="2:19" ht="15" customHeight="1" x14ac:dyDescent="0.3">
      <c r="B1322" s="34">
        <f t="shared" si="74"/>
        <v>3921.3</v>
      </c>
      <c r="C1322" s="35">
        <v>2306</v>
      </c>
      <c r="D1322" s="34">
        <f t="shared" si="75"/>
        <v>3921.3</v>
      </c>
      <c r="E1322" s="36">
        <v>46025</v>
      </c>
      <c r="F1322" s="37">
        <v>3921.3</v>
      </c>
      <c r="G1322" s="36">
        <v>46026</v>
      </c>
      <c r="H1322" s="38">
        <f t="shared" si="76"/>
        <v>0</v>
      </c>
      <c r="I1322" s="29">
        <f t="shared" si="77"/>
        <v>0</v>
      </c>
      <c r="L1322" s="33"/>
      <c r="M1322" s="191">
        <v>46090</v>
      </c>
      <c r="N1322" s="34">
        <f t="shared" si="78"/>
        <v>200</v>
      </c>
      <c r="O1322" s="37">
        <v>300</v>
      </c>
      <c r="P1322" s="35">
        <v>500</v>
      </c>
      <c r="Q1322" s="40">
        <f t="shared" si="79"/>
        <v>0</v>
      </c>
      <c r="R1322" s="41"/>
    </row>
    <row r="1323" spans="2:19" ht="15" customHeight="1" x14ac:dyDescent="0.3">
      <c r="B1323" s="34">
        <f t="shared" si="74"/>
        <v>3921.3</v>
      </c>
      <c r="C1323" s="35">
        <v>2310</v>
      </c>
      <c r="D1323" s="34">
        <f t="shared" si="75"/>
        <v>3921.3</v>
      </c>
      <c r="E1323" s="36">
        <v>46026</v>
      </c>
      <c r="F1323" s="37">
        <v>3937.5</v>
      </c>
      <c r="G1323" s="36">
        <v>46027</v>
      </c>
      <c r="H1323" s="38">
        <f t="shared" si="76"/>
        <v>16.199999999999818</v>
      </c>
      <c r="I1323" s="29">
        <f t="shared" si="77"/>
        <v>4</v>
      </c>
      <c r="L1323" s="33"/>
      <c r="M1323" s="191">
        <v>46091</v>
      </c>
      <c r="N1323" s="34">
        <f t="shared" si="78"/>
        <v>500</v>
      </c>
      <c r="O1323" s="37"/>
      <c r="P1323" s="35">
        <v>350</v>
      </c>
      <c r="Q1323" s="40">
        <f t="shared" si="79"/>
        <v>150</v>
      </c>
      <c r="R1323" s="41"/>
    </row>
    <row r="1324" spans="2:19" ht="15" customHeight="1" x14ac:dyDescent="0.3">
      <c r="B1324" s="34">
        <f t="shared" si="74"/>
        <v>3937.5</v>
      </c>
      <c r="C1324" s="35">
        <v>2312</v>
      </c>
      <c r="D1324" s="34">
        <f t="shared" si="75"/>
        <v>3937.5</v>
      </c>
      <c r="E1324" s="36">
        <v>46027</v>
      </c>
      <c r="F1324" s="37">
        <v>3950.7</v>
      </c>
      <c r="G1324" s="36">
        <v>46028</v>
      </c>
      <c r="H1324" s="38">
        <f t="shared" si="76"/>
        <v>13.199999999999818</v>
      </c>
      <c r="I1324" s="29">
        <f t="shared" si="77"/>
        <v>2</v>
      </c>
      <c r="L1324" s="33"/>
      <c r="M1324" s="191">
        <v>46092</v>
      </c>
      <c r="N1324" s="34">
        <f t="shared" si="78"/>
        <v>350</v>
      </c>
      <c r="O1324" s="37"/>
      <c r="P1324" s="35">
        <v>300</v>
      </c>
      <c r="Q1324" s="40">
        <f t="shared" si="79"/>
        <v>50</v>
      </c>
      <c r="R1324" s="41"/>
    </row>
    <row r="1325" spans="2:19" ht="15" customHeight="1" x14ac:dyDescent="0.3">
      <c r="B1325" s="34">
        <f t="shared" si="74"/>
        <v>3950.7</v>
      </c>
      <c r="C1325" s="35">
        <v>2313</v>
      </c>
      <c r="D1325" s="34">
        <f t="shared" si="75"/>
        <v>3950.7</v>
      </c>
      <c r="E1325" s="36">
        <v>46028</v>
      </c>
      <c r="F1325" s="37">
        <v>3952.4</v>
      </c>
      <c r="G1325" s="36">
        <v>46029</v>
      </c>
      <c r="H1325" s="38">
        <f t="shared" si="76"/>
        <v>1.7000000000002728</v>
      </c>
      <c r="I1325" s="29">
        <f t="shared" si="77"/>
        <v>1</v>
      </c>
      <c r="L1325" s="33"/>
      <c r="M1325" s="191">
        <v>46093</v>
      </c>
      <c r="N1325" s="34">
        <f t="shared" si="78"/>
        <v>300</v>
      </c>
      <c r="O1325" s="37"/>
      <c r="P1325" s="35">
        <v>200</v>
      </c>
      <c r="Q1325" s="40">
        <f t="shared" si="79"/>
        <v>100</v>
      </c>
      <c r="R1325" s="41"/>
    </row>
    <row r="1326" spans="2:19" ht="15" customHeight="1" x14ac:dyDescent="0.3">
      <c r="B1326" s="34">
        <f t="shared" si="74"/>
        <v>3952.4</v>
      </c>
      <c r="C1326" s="35">
        <v>2313</v>
      </c>
      <c r="D1326" s="34">
        <f t="shared" si="75"/>
        <v>3952.4</v>
      </c>
      <c r="E1326" s="36">
        <v>46029</v>
      </c>
      <c r="F1326" s="37">
        <v>3952.4</v>
      </c>
      <c r="G1326" s="36">
        <v>46030</v>
      </c>
      <c r="H1326" s="38">
        <f t="shared" si="76"/>
        <v>0</v>
      </c>
      <c r="I1326" s="29">
        <f t="shared" si="77"/>
        <v>0</v>
      </c>
      <c r="L1326" s="33"/>
      <c r="M1326" s="191">
        <v>46094</v>
      </c>
      <c r="N1326" s="34">
        <f t="shared" si="78"/>
        <v>200</v>
      </c>
      <c r="O1326" s="37"/>
      <c r="P1326" s="35">
        <v>200</v>
      </c>
      <c r="Q1326" s="40">
        <f t="shared" si="79"/>
        <v>0</v>
      </c>
      <c r="R1326" s="41"/>
    </row>
    <row r="1327" spans="2:19" ht="15" customHeight="1" x14ac:dyDescent="0.3">
      <c r="B1327" s="34">
        <f t="shared" si="74"/>
        <v>3952.4</v>
      </c>
      <c r="C1327" s="35">
        <v>2313</v>
      </c>
      <c r="D1327" s="34">
        <f t="shared" si="75"/>
        <v>3952.4</v>
      </c>
      <c r="E1327" s="36">
        <v>46030</v>
      </c>
      <c r="F1327" s="37">
        <v>3952.4</v>
      </c>
      <c r="G1327" s="36">
        <v>46031</v>
      </c>
      <c r="H1327" s="38">
        <f t="shared" si="76"/>
        <v>0</v>
      </c>
      <c r="I1327" s="29">
        <f t="shared" si="77"/>
        <v>0</v>
      </c>
      <c r="L1327" s="33"/>
      <c r="M1327" s="191">
        <v>46095</v>
      </c>
      <c r="N1327" s="34">
        <f t="shared" si="78"/>
        <v>200</v>
      </c>
      <c r="O1327" s="37">
        <v>300</v>
      </c>
      <c r="P1327" s="35">
        <v>310</v>
      </c>
      <c r="Q1327" s="40">
        <f t="shared" si="79"/>
        <v>190</v>
      </c>
      <c r="R1327" s="41"/>
    </row>
    <row r="1328" spans="2:19" ht="15" customHeight="1" x14ac:dyDescent="0.3">
      <c r="B1328" s="34">
        <f t="shared" si="74"/>
        <v>3952.4</v>
      </c>
      <c r="C1328" s="35">
        <v>2313</v>
      </c>
      <c r="D1328" s="34">
        <f t="shared" si="75"/>
        <v>3952.4</v>
      </c>
      <c r="E1328" s="36">
        <v>46031</v>
      </c>
      <c r="F1328" s="37">
        <v>3952.4</v>
      </c>
      <c r="G1328" s="36">
        <v>46032</v>
      </c>
      <c r="H1328" s="38">
        <f t="shared" si="76"/>
        <v>0</v>
      </c>
      <c r="I1328" s="29">
        <f t="shared" si="77"/>
        <v>0</v>
      </c>
      <c r="L1328" s="33"/>
      <c r="M1328" s="191">
        <v>46096</v>
      </c>
      <c r="N1328" s="34">
        <f t="shared" si="78"/>
        <v>310</v>
      </c>
      <c r="O1328" s="37"/>
      <c r="P1328" s="35">
        <v>280</v>
      </c>
      <c r="Q1328" s="40">
        <f t="shared" si="79"/>
        <v>30</v>
      </c>
      <c r="R1328" s="41"/>
    </row>
    <row r="1329" spans="2:19" ht="15" customHeight="1" x14ac:dyDescent="0.3">
      <c r="B1329" s="34">
        <f t="shared" si="74"/>
        <v>3952.4</v>
      </c>
      <c r="C1329" s="35">
        <v>2314</v>
      </c>
      <c r="D1329" s="34">
        <f t="shared" si="75"/>
        <v>3952.4</v>
      </c>
      <c r="E1329" s="36">
        <v>46032</v>
      </c>
      <c r="F1329" s="37">
        <v>3952.4</v>
      </c>
      <c r="G1329" s="36">
        <v>46033</v>
      </c>
      <c r="H1329" s="38">
        <f t="shared" si="76"/>
        <v>0</v>
      </c>
      <c r="I1329" s="29">
        <f t="shared" si="77"/>
        <v>1</v>
      </c>
      <c r="L1329" s="33"/>
      <c r="M1329" s="191">
        <v>46097</v>
      </c>
      <c r="N1329" s="34">
        <f t="shared" si="78"/>
        <v>280</v>
      </c>
      <c r="O1329" s="37"/>
      <c r="P1329" s="35">
        <v>250</v>
      </c>
      <c r="Q1329" s="40">
        <f t="shared" si="79"/>
        <v>30</v>
      </c>
      <c r="R1329" s="41"/>
    </row>
    <row r="1330" spans="2:19" ht="15" customHeight="1" x14ac:dyDescent="0.3">
      <c r="B1330" s="34">
        <f t="shared" si="74"/>
        <v>3952.4</v>
      </c>
      <c r="C1330" s="35">
        <v>2314</v>
      </c>
      <c r="D1330" s="34">
        <f t="shared" si="75"/>
        <v>3952.4</v>
      </c>
      <c r="E1330" s="36">
        <v>46033</v>
      </c>
      <c r="F1330" s="37">
        <v>3952.5</v>
      </c>
      <c r="G1330" s="36">
        <v>46034</v>
      </c>
      <c r="H1330" s="38">
        <f t="shared" si="76"/>
        <v>9.9999999999909051E-2</v>
      </c>
      <c r="I1330" s="29">
        <f t="shared" si="77"/>
        <v>0</v>
      </c>
      <c r="L1330" s="33"/>
      <c r="M1330" s="191">
        <v>46098</v>
      </c>
      <c r="N1330" s="34">
        <f t="shared" si="78"/>
        <v>250</v>
      </c>
      <c r="O1330" s="37"/>
      <c r="P1330" s="35">
        <v>200</v>
      </c>
      <c r="Q1330" s="40">
        <f t="shared" si="79"/>
        <v>50</v>
      </c>
      <c r="R1330" s="41"/>
    </row>
    <row r="1331" spans="2:19" ht="15" customHeight="1" x14ac:dyDescent="0.3">
      <c r="B1331" s="34">
        <f t="shared" si="74"/>
        <v>3952.5</v>
      </c>
      <c r="C1331" s="35">
        <v>2314</v>
      </c>
      <c r="D1331" s="34">
        <f t="shared" si="75"/>
        <v>3952.5</v>
      </c>
      <c r="E1331" s="36">
        <v>46034</v>
      </c>
      <c r="F1331" s="37">
        <v>3952.5</v>
      </c>
      <c r="G1331" s="36">
        <v>46035</v>
      </c>
      <c r="H1331" s="38">
        <f t="shared" si="76"/>
        <v>0</v>
      </c>
      <c r="I1331" s="29">
        <f t="shared" si="77"/>
        <v>0</v>
      </c>
      <c r="L1331" s="33"/>
      <c r="M1331" s="191">
        <v>46099</v>
      </c>
      <c r="N1331" s="34">
        <f t="shared" si="78"/>
        <v>200</v>
      </c>
      <c r="O1331" s="37"/>
      <c r="P1331" s="35">
        <v>100</v>
      </c>
      <c r="Q1331" s="40">
        <f t="shared" si="79"/>
        <v>100</v>
      </c>
      <c r="R1331" s="41"/>
    </row>
    <row r="1332" spans="2:19" ht="15" customHeight="1" x14ac:dyDescent="0.3">
      <c r="B1332" s="34">
        <f t="shared" si="74"/>
        <v>3952.5</v>
      </c>
      <c r="C1332" s="35">
        <v>2314</v>
      </c>
      <c r="D1332" s="34">
        <f t="shared" si="75"/>
        <v>3952.5</v>
      </c>
      <c r="E1332" s="36">
        <v>46035</v>
      </c>
      <c r="F1332" s="37">
        <v>3952.5</v>
      </c>
      <c r="G1332" s="36">
        <v>46036</v>
      </c>
      <c r="H1332" s="38">
        <f t="shared" si="76"/>
        <v>0</v>
      </c>
      <c r="I1332" s="29">
        <f t="shared" si="77"/>
        <v>0</v>
      </c>
      <c r="L1332" s="33"/>
      <c r="M1332" s="191">
        <v>46100</v>
      </c>
      <c r="N1332" s="34">
        <f t="shared" si="78"/>
        <v>100</v>
      </c>
      <c r="O1332" s="37"/>
      <c r="P1332" s="35">
        <v>100</v>
      </c>
      <c r="Q1332" s="40">
        <f t="shared" si="79"/>
        <v>0</v>
      </c>
      <c r="R1332" s="41"/>
    </row>
    <row r="1333" spans="2:19" ht="15" customHeight="1" x14ac:dyDescent="0.3">
      <c r="B1333" s="34">
        <f t="shared" si="74"/>
        <v>3952.5</v>
      </c>
      <c r="C1333" s="35">
        <v>2314</v>
      </c>
      <c r="D1333" s="34">
        <f t="shared" si="75"/>
        <v>3952.5</v>
      </c>
      <c r="E1333" s="36">
        <v>46036</v>
      </c>
      <c r="F1333" s="37">
        <v>3952.5</v>
      </c>
      <c r="G1333" s="36">
        <v>46037</v>
      </c>
      <c r="H1333" s="38">
        <f t="shared" si="76"/>
        <v>0</v>
      </c>
      <c r="I1333" s="29">
        <f t="shared" si="77"/>
        <v>0</v>
      </c>
      <c r="L1333" s="33"/>
      <c r="M1333" s="191">
        <v>46101</v>
      </c>
      <c r="N1333" s="34">
        <f t="shared" si="78"/>
        <v>100</v>
      </c>
      <c r="O1333" s="37"/>
      <c r="P1333" s="35">
        <v>100</v>
      </c>
      <c r="Q1333" s="40">
        <f t="shared" si="79"/>
        <v>0</v>
      </c>
      <c r="R1333" s="41"/>
    </row>
    <row r="1334" spans="2:19" ht="15" customHeight="1" x14ac:dyDescent="0.3">
      <c r="B1334" s="34">
        <f t="shared" si="74"/>
        <v>3952.5</v>
      </c>
      <c r="C1334" s="35">
        <v>2314</v>
      </c>
      <c r="D1334" s="34">
        <f t="shared" si="75"/>
        <v>3952.5</v>
      </c>
      <c r="E1334" s="36">
        <v>46037</v>
      </c>
      <c r="F1334" s="37">
        <v>3952.6</v>
      </c>
      <c r="G1334" s="36">
        <v>46038</v>
      </c>
      <c r="H1334" s="38">
        <f t="shared" si="76"/>
        <v>9.9999999999909051E-2</v>
      </c>
      <c r="I1334" s="29">
        <f t="shared" si="77"/>
        <v>0</v>
      </c>
      <c r="L1334" s="33"/>
      <c r="M1334" s="191">
        <v>46102</v>
      </c>
      <c r="N1334" s="34">
        <f t="shared" si="78"/>
        <v>100</v>
      </c>
      <c r="O1334" s="37"/>
      <c r="P1334" s="35">
        <v>100</v>
      </c>
      <c r="Q1334" s="40">
        <f t="shared" si="79"/>
        <v>0</v>
      </c>
      <c r="R1334" s="41"/>
      <c r="S1334" s="48"/>
    </row>
    <row r="1335" spans="2:19" ht="15" customHeight="1" x14ac:dyDescent="0.3">
      <c r="B1335" s="34">
        <f t="shared" si="74"/>
        <v>3952.6</v>
      </c>
      <c r="C1335" s="35">
        <v>2316</v>
      </c>
      <c r="D1335" s="34">
        <f t="shared" si="75"/>
        <v>3952.6</v>
      </c>
      <c r="E1335" s="36">
        <v>46038</v>
      </c>
      <c r="F1335" s="37">
        <v>3966.9</v>
      </c>
      <c r="G1335" s="36">
        <v>46039</v>
      </c>
      <c r="H1335" s="38">
        <f t="shared" si="76"/>
        <v>14.300000000000182</v>
      </c>
      <c r="I1335" s="29">
        <f t="shared" si="77"/>
        <v>2</v>
      </c>
      <c r="L1335" s="33"/>
      <c r="M1335" s="191">
        <v>46103</v>
      </c>
      <c r="N1335" s="34">
        <f t="shared" si="78"/>
        <v>100</v>
      </c>
      <c r="O1335" s="37"/>
      <c r="P1335" s="35"/>
      <c r="Q1335" s="40">
        <f t="shared" si="79"/>
        <v>100</v>
      </c>
      <c r="R1335" s="41"/>
      <c r="S1335" s="48">
        <f>SUM(Q1314:Q1335)</f>
        <v>1060</v>
      </c>
    </row>
    <row r="1336" spans="2:19" ht="15" customHeight="1" x14ac:dyDescent="0.3">
      <c r="B1336" s="34">
        <f t="shared" si="74"/>
        <v>3966.9</v>
      </c>
      <c r="C1336" s="35">
        <v>2316</v>
      </c>
      <c r="D1336" s="34">
        <f t="shared" si="75"/>
        <v>3966.9</v>
      </c>
      <c r="E1336" s="36">
        <v>46039</v>
      </c>
      <c r="F1336" s="37">
        <v>3979.6</v>
      </c>
      <c r="G1336" s="36">
        <v>46040</v>
      </c>
      <c r="H1336" s="38">
        <f t="shared" si="76"/>
        <v>12.699999999999818</v>
      </c>
      <c r="I1336" s="29">
        <f t="shared" si="77"/>
        <v>0</v>
      </c>
      <c r="L1336" s="33"/>
      <c r="M1336" s="191">
        <v>46104</v>
      </c>
      <c r="N1336" s="34">
        <f t="shared" si="78"/>
        <v>0</v>
      </c>
      <c r="O1336" s="37"/>
      <c r="P1336" s="35"/>
      <c r="Q1336" s="40">
        <f t="shared" si="79"/>
        <v>0</v>
      </c>
      <c r="R1336" s="41"/>
    </row>
    <row r="1337" spans="2:19" ht="15" customHeight="1" x14ac:dyDescent="0.3">
      <c r="B1337" s="34">
        <f t="shared" si="74"/>
        <v>3979.6</v>
      </c>
      <c r="C1337" s="35">
        <v>2321</v>
      </c>
      <c r="D1337" s="34">
        <f t="shared" si="75"/>
        <v>3979.6</v>
      </c>
      <c r="E1337" s="36">
        <v>46040</v>
      </c>
      <c r="F1337" s="37">
        <v>3993.1</v>
      </c>
      <c r="G1337" s="36">
        <v>46041</v>
      </c>
      <c r="H1337" s="38">
        <f t="shared" si="76"/>
        <v>13.5</v>
      </c>
      <c r="I1337" s="29">
        <f t="shared" si="77"/>
        <v>5</v>
      </c>
      <c r="L1337" s="33"/>
      <c r="M1337" s="191">
        <v>46105</v>
      </c>
      <c r="N1337" s="34">
        <f t="shared" si="78"/>
        <v>0</v>
      </c>
      <c r="O1337" s="37"/>
      <c r="P1337" s="35"/>
      <c r="Q1337" s="40">
        <f t="shared" si="79"/>
        <v>0</v>
      </c>
      <c r="R1337" s="41"/>
    </row>
    <row r="1338" spans="2:19" ht="15" customHeight="1" x14ac:dyDescent="0.3">
      <c r="B1338" s="34">
        <f t="shared" si="74"/>
        <v>3993.1</v>
      </c>
      <c r="C1338" s="35">
        <v>2323</v>
      </c>
      <c r="D1338" s="34">
        <f t="shared" si="75"/>
        <v>3993.1</v>
      </c>
      <c r="E1338" s="36">
        <v>46041</v>
      </c>
      <c r="F1338" s="37">
        <v>3996.6</v>
      </c>
      <c r="G1338" s="36">
        <v>46042</v>
      </c>
      <c r="H1338" s="38">
        <f t="shared" si="76"/>
        <v>3.5</v>
      </c>
      <c r="I1338" s="29">
        <f t="shared" si="77"/>
        <v>2</v>
      </c>
      <c r="L1338" s="33"/>
      <c r="M1338" s="191">
        <v>46106</v>
      </c>
      <c r="N1338" s="34">
        <f t="shared" si="78"/>
        <v>0</v>
      </c>
      <c r="O1338" s="37"/>
      <c r="P1338" s="35"/>
      <c r="Q1338" s="40">
        <f t="shared" si="79"/>
        <v>0</v>
      </c>
      <c r="R1338" s="41"/>
    </row>
    <row r="1339" spans="2:19" ht="15" customHeight="1" x14ac:dyDescent="0.3">
      <c r="B1339" s="34">
        <f t="shared" si="74"/>
        <v>3996.6</v>
      </c>
      <c r="C1339" s="35">
        <v>2326</v>
      </c>
      <c r="D1339" s="34">
        <f t="shared" si="75"/>
        <v>3996.6</v>
      </c>
      <c r="E1339" s="36">
        <v>46042</v>
      </c>
      <c r="F1339" s="37">
        <v>3998.2</v>
      </c>
      <c r="G1339" s="36">
        <v>46043</v>
      </c>
      <c r="H1339" s="38">
        <f t="shared" si="76"/>
        <v>1.5999999999999091</v>
      </c>
      <c r="I1339" s="29">
        <f t="shared" si="77"/>
        <v>3</v>
      </c>
      <c r="L1339" s="33"/>
      <c r="M1339" s="191">
        <v>46107</v>
      </c>
      <c r="N1339" s="34">
        <f t="shared" si="78"/>
        <v>0</v>
      </c>
      <c r="O1339" s="37"/>
      <c r="P1339" s="35"/>
      <c r="Q1339" s="40">
        <f t="shared" si="79"/>
        <v>0</v>
      </c>
      <c r="R1339" s="41"/>
    </row>
    <row r="1340" spans="2:19" ht="15" customHeight="1" x14ac:dyDescent="0.3">
      <c r="B1340" s="34">
        <f t="shared" si="74"/>
        <v>3998.2</v>
      </c>
      <c r="C1340" s="35">
        <v>2330</v>
      </c>
      <c r="D1340" s="34">
        <f t="shared" si="75"/>
        <v>3998.2</v>
      </c>
      <c r="E1340" s="36">
        <v>46043</v>
      </c>
      <c r="F1340" s="37">
        <v>4011.5</v>
      </c>
      <c r="G1340" s="36">
        <v>46044</v>
      </c>
      <c r="H1340" s="38">
        <f t="shared" si="76"/>
        <v>13.300000000000182</v>
      </c>
      <c r="I1340" s="29">
        <f t="shared" si="77"/>
        <v>4</v>
      </c>
      <c r="L1340" s="33"/>
      <c r="M1340" s="191">
        <v>46108</v>
      </c>
      <c r="N1340" s="34">
        <f t="shared" si="78"/>
        <v>0</v>
      </c>
      <c r="O1340" s="37"/>
      <c r="P1340" s="35"/>
      <c r="Q1340" s="40">
        <f t="shared" si="79"/>
        <v>0</v>
      </c>
      <c r="R1340" s="41"/>
    </row>
    <row r="1341" spans="2:19" ht="15" customHeight="1" x14ac:dyDescent="0.3">
      <c r="B1341" s="34">
        <f t="shared" si="74"/>
        <v>4011.5</v>
      </c>
      <c r="C1341" s="35">
        <v>2334</v>
      </c>
      <c r="D1341" s="34">
        <f t="shared" si="75"/>
        <v>4011.5</v>
      </c>
      <c r="E1341" s="36">
        <v>46044</v>
      </c>
      <c r="F1341" s="37">
        <v>4014.3</v>
      </c>
      <c r="G1341" s="36">
        <v>46045</v>
      </c>
      <c r="H1341" s="38">
        <f t="shared" si="76"/>
        <v>2.8000000000001819</v>
      </c>
      <c r="I1341" s="29">
        <f t="shared" si="77"/>
        <v>4</v>
      </c>
      <c r="L1341" s="33"/>
      <c r="M1341" s="191">
        <v>46109</v>
      </c>
      <c r="N1341" s="34">
        <f t="shared" si="78"/>
        <v>0</v>
      </c>
      <c r="O1341" s="37"/>
      <c r="P1341" s="35"/>
      <c r="Q1341" s="40">
        <f t="shared" si="79"/>
        <v>0</v>
      </c>
      <c r="R1341" s="41"/>
    </row>
    <row r="1342" spans="2:19" ht="15" customHeight="1" x14ac:dyDescent="0.3">
      <c r="B1342" s="34">
        <f t="shared" si="74"/>
        <v>4014.3</v>
      </c>
      <c r="C1342" s="35">
        <v>2339</v>
      </c>
      <c r="D1342" s="34">
        <f t="shared" si="75"/>
        <v>4014.3</v>
      </c>
      <c r="E1342" s="36">
        <v>46045</v>
      </c>
      <c r="F1342" s="37">
        <v>4019.3</v>
      </c>
      <c r="G1342" s="36">
        <v>46046</v>
      </c>
      <c r="H1342" s="38">
        <f t="shared" si="76"/>
        <v>5</v>
      </c>
      <c r="I1342" s="29">
        <f t="shared" si="77"/>
        <v>5</v>
      </c>
      <c r="L1342" s="33"/>
      <c r="M1342" s="191">
        <v>46110</v>
      </c>
      <c r="N1342" s="34">
        <f t="shared" si="78"/>
        <v>0</v>
      </c>
      <c r="O1342" s="37"/>
      <c r="P1342" s="35"/>
      <c r="Q1342" s="40">
        <f t="shared" si="79"/>
        <v>0</v>
      </c>
      <c r="R1342" s="41"/>
    </row>
    <row r="1343" spans="2:19" ht="15" customHeight="1" x14ac:dyDescent="0.3">
      <c r="B1343" s="34">
        <f t="shared" si="74"/>
        <v>4019.3</v>
      </c>
      <c r="C1343" s="35">
        <v>2342</v>
      </c>
      <c r="D1343" s="34">
        <f t="shared" si="75"/>
        <v>4019.3</v>
      </c>
      <c r="E1343" s="36">
        <v>46046</v>
      </c>
      <c r="F1343" s="37">
        <v>4021.9</v>
      </c>
      <c r="G1343" s="36">
        <v>46047</v>
      </c>
      <c r="H1343" s="38">
        <f t="shared" si="76"/>
        <v>2.5999999999999091</v>
      </c>
      <c r="I1343" s="29">
        <f t="shared" si="77"/>
        <v>3</v>
      </c>
      <c r="L1343" s="33"/>
      <c r="M1343" s="191">
        <v>46111</v>
      </c>
      <c r="N1343" s="34">
        <f t="shared" si="78"/>
        <v>0</v>
      </c>
      <c r="O1343" s="37"/>
      <c r="P1343" s="35"/>
      <c r="Q1343" s="40">
        <f t="shared" si="79"/>
        <v>0</v>
      </c>
      <c r="R1343" s="41"/>
    </row>
    <row r="1344" spans="2:19" ht="15" customHeight="1" x14ac:dyDescent="0.3">
      <c r="B1344" s="34">
        <f t="shared" si="74"/>
        <v>4021.9</v>
      </c>
      <c r="C1344" s="35">
        <v>2343</v>
      </c>
      <c r="D1344" s="34">
        <f t="shared" si="75"/>
        <v>4021.9</v>
      </c>
      <c r="E1344" s="36">
        <v>46047</v>
      </c>
      <c r="F1344" s="37">
        <v>4026.8</v>
      </c>
      <c r="G1344" s="36">
        <v>46048</v>
      </c>
      <c r="H1344" s="38">
        <f t="shared" si="76"/>
        <v>4.9000000000000909</v>
      </c>
      <c r="I1344" s="29">
        <f t="shared" si="77"/>
        <v>1</v>
      </c>
      <c r="L1344" s="33"/>
      <c r="M1344" s="191">
        <v>46112</v>
      </c>
      <c r="N1344" s="34">
        <f t="shared" si="78"/>
        <v>0</v>
      </c>
      <c r="O1344" s="37"/>
      <c r="P1344" s="35"/>
      <c r="Q1344" s="40">
        <f t="shared" si="79"/>
        <v>0</v>
      </c>
      <c r="R1344" s="41"/>
    </row>
    <row r="1345" spans="2:18" ht="15" customHeight="1" x14ac:dyDescent="0.3">
      <c r="B1345" s="34">
        <f t="shared" si="74"/>
        <v>4026.8</v>
      </c>
      <c r="C1345" s="35">
        <v>2343</v>
      </c>
      <c r="D1345" s="34">
        <f t="shared" si="75"/>
        <v>4026.8</v>
      </c>
      <c r="E1345" s="36">
        <v>46048</v>
      </c>
      <c r="F1345" s="37">
        <v>4038.2</v>
      </c>
      <c r="G1345" s="36">
        <v>46049</v>
      </c>
      <c r="H1345" s="38">
        <f t="shared" si="76"/>
        <v>11.399999999999636</v>
      </c>
      <c r="I1345" s="29">
        <f t="shared" si="77"/>
        <v>0</v>
      </c>
      <c r="L1345" s="33"/>
      <c r="M1345" s="191">
        <v>46113</v>
      </c>
      <c r="N1345" s="34">
        <f t="shared" si="78"/>
        <v>0</v>
      </c>
      <c r="O1345" s="37"/>
      <c r="P1345" s="35"/>
      <c r="Q1345" s="40">
        <f t="shared" si="79"/>
        <v>0</v>
      </c>
      <c r="R1345" s="41"/>
    </row>
    <row r="1346" spans="2:18" ht="15" customHeight="1" x14ac:dyDescent="0.3">
      <c r="B1346" s="34">
        <f t="shared" si="74"/>
        <v>4038.2</v>
      </c>
      <c r="C1346" s="35">
        <v>2347</v>
      </c>
      <c r="D1346" s="34">
        <f t="shared" si="75"/>
        <v>4038.2</v>
      </c>
      <c r="E1346" s="36">
        <v>46049</v>
      </c>
      <c r="F1346" s="37">
        <v>4051.9</v>
      </c>
      <c r="G1346" s="36">
        <v>46050</v>
      </c>
      <c r="H1346" s="38">
        <f t="shared" si="76"/>
        <v>13.700000000000273</v>
      </c>
      <c r="I1346" s="29">
        <f t="shared" si="77"/>
        <v>4</v>
      </c>
      <c r="L1346" s="33"/>
      <c r="M1346" s="191">
        <v>46114</v>
      </c>
      <c r="N1346" s="34">
        <f t="shared" si="78"/>
        <v>0</v>
      </c>
      <c r="O1346" s="37"/>
      <c r="P1346" s="35"/>
      <c r="Q1346" s="40">
        <f t="shared" si="79"/>
        <v>0</v>
      </c>
      <c r="R1346" s="41"/>
    </row>
    <row r="1347" spans="2:18" ht="15" customHeight="1" x14ac:dyDescent="0.3">
      <c r="B1347" s="34">
        <f t="shared" si="74"/>
        <v>4051.9</v>
      </c>
      <c r="C1347" s="35">
        <v>2352</v>
      </c>
      <c r="D1347" s="34">
        <f t="shared" si="75"/>
        <v>4051.9</v>
      </c>
      <c r="E1347" s="36">
        <v>46050</v>
      </c>
      <c r="F1347" s="37">
        <v>4052.2</v>
      </c>
      <c r="G1347" s="36">
        <v>46051</v>
      </c>
      <c r="H1347" s="38">
        <f t="shared" si="76"/>
        <v>0.29999999999972715</v>
      </c>
      <c r="I1347" s="29">
        <f t="shared" si="77"/>
        <v>5</v>
      </c>
      <c r="L1347" s="33"/>
      <c r="M1347" s="191">
        <v>46115</v>
      </c>
      <c r="N1347" s="34">
        <f t="shared" si="78"/>
        <v>0</v>
      </c>
      <c r="O1347" s="37"/>
      <c r="P1347" s="35"/>
      <c r="Q1347" s="40">
        <f t="shared" si="79"/>
        <v>0</v>
      </c>
      <c r="R1347" s="41"/>
    </row>
    <row r="1348" spans="2:18" ht="15" customHeight="1" x14ac:dyDescent="0.3">
      <c r="B1348" s="34">
        <f t="shared" si="74"/>
        <v>4052.2</v>
      </c>
      <c r="C1348" s="35">
        <v>2353</v>
      </c>
      <c r="D1348" s="34">
        <f t="shared" si="75"/>
        <v>4052.2</v>
      </c>
      <c r="E1348" s="36">
        <v>46051</v>
      </c>
      <c r="F1348" s="37">
        <v>4052.5</v>
      </c>
      <c r="G1348" s="36">
        <v>46052</v>
      </c>
      <c r="H1348" s="38">
        <f t="shared" si="76"/>
        <v>0.3000000000001819</v>
      </c>
      <c r="I1348" s="29">
        <f t="shared" si="77"/>
        <v>1</v>
      </c>
      <c r="L1348" s="33"/>
      <c r="M1348" s="191">
        <v>46116</v>
      </c>
      <c r="N1348" s="34">
        <f t="shared" si="78"/>
        <v>0</v>
      </c>
      <c r="O1348" s="37"/>
      <c r="P1348" s="35"/>
      <c r="Q1348" s="40">
        <f t="shared" si="79"/>
        <v>0</v>
      </c>
      <c r="R1348" s="41"/>
    </row>
    <row r="1349" spans="2:18" ht="15" customHeight="1" x14ac:dyDescent="0.3">
      <c r="B1349" s="34">
        <f t="shared" si="74"/>
        <v>4052.5</v>
      </c>
      <c r="C1349" s="35">
        <v>2353</v>
      </c>
      <c r="D1349" s="34">
        <f t="shared" si="75"/>
        <v>4052.5</v>
      </c>
      <c r="E1349" s="36">
        <v>46052</v>
      </c>
      <c r="F1349" s="37">
        <v>4052.5</v>
      </c>
      <c r="G1349" s="36">
        <v>46053</v>
      </c>
      <c r="H1349" s="38">
        <f t="shared" si="76"/>
        <v>0</v>
      </c>
      <c r="I1349" s="29">
        <f t="shared" si="77"/>
        <v>0</v>
      </c>
      <c r="L1349" s="33"/>
      <c r="M1349" s="191">
        <v>46117</v>
      </c>
      <c r="N1349" s="34">
        <f t="shared" si="78"/>
        <v>0</v>
      </c>
      <c r="O1349" s="37"/>
      <c r="P1349" s="35"/>
      <c r="Q1349" s="40">
        <f t="shared" si="79"/>
        <v>0</v>
      </c>
      <c r="R1349" s="41"/>
    </row>
    <row r="1350" spans="2:18" ht="15" customHeight="1" x14ac:dyDescent="0.3">
      <c r="B1350" s="34">
        <f t="shared" si="74"/>
        <v>4052.5</v>
      </c>
      <c r="C1350" s="35">
        <v>2357</v>
      </c>
      <c r="D1350" s="34">
        <f t="shared" si="75"/>
        <v>4052.5</v>
      </c>
      <c r="E1350" s="36">
        <v>46053</v>
      </c>
      <c r="F1350" s="37">
        <v>4062</v>
      </c>
      <c r="G1350" s="36">
        <v>46054</v>
      </c>
      <c r="H1350" s="38">
        <f t="shared" si="76"/>
        <v>9.5</v>
      </c>
      <c r="I1350" s="29">
        <f t="shared" si="77"/>
        <v>4</v>
      </c>
      <c r="L1350" s="33"/>
      <c r="M1350" s="191">
        <v>46118</v>
      </c>
      <c r="N1350" s="34">
        <f t="shared" si="78"/>
        <v>0</v>
      </c>
      <c r="O1350" s="37"/>
      <c r="P1350" s="35"/>
      <c r="Q1350" s="40">
        <f t="shared" si="79"/>
        <v>0</v>
      </c>
      <c r="R1350" s="41"/>
    </row>
    <row r="1351" spans="2:18" ht="15" customHeight="1" x14ac:dyDescent="0.3">
      <c r="B1351" s="34">
        <f t="shared" si="74"/>
        <v>4062</v>
      </c>
      <c r="C1351" s="35">
        <v>2358</v>
      </c>
      <c r="D1351" s="34">
        <f t="shared" si="75"/>
        <v>4062</v>
      </c>
      <c r="E1351" s="36">
        <v>46054</v>
      </c>
      <c r="F1351" s="37">
        <v>4072.1</v>
      </c>
      <c r="G1351" s="36">
        <v>46055</v>
      </c>
      <c r="H1351" s="38">
        <f t="shared" si="76"/>
        <v>10.099999999999909</v>
      </c>
      <c r="I1351" s="29">
        <f t="shared" si="77"/>
        <v>1</v>
      </c>
      <c r="L1351" s="33"/>
      <c r="M1351" s="191">
        <v>46119</v>
      </c>
      <c r="N1351" s="34">
        <f t="shared" si="78"/>
        <v>0</v>
      </c>
      <c r="O1351" s="37"/>
      <c r="P1351" s="35"/>
      <c r="Q1351" s="40">
        <f t="shared" si="79"/>
        <v>0</v>
      </c>
      <c r="R1351" s="41"/>
    </row>
    <row r="1352" spans="2:18" ht="15" customHeight="1" x14ac:dyDescent="0.3">
      <c r="B1352" s="34">
        <f t="shared" si="74"/>
        <v>4072.1</v>
      </c>
      <c r="C1352" s="35">
        <v>2360</v>
      </c>
      <c r="D1352" s="34">
        <f t="shared" si="75"/>
        <v>4072.1</v>
      </c>
      <c r="E1352" s="36">
        <v>46055</v>
      </c>
      <c r="F1352" s="37">
        <v>4072.1</v>
      </c>
      <c r="G1352" s="36">
        <v>46056</v>
      </c>
      <c r="H1352" s="38">
        <f t="shared" si="76"/>
        <v>0</v>
      </c>
      <c r="I1352" s="29">
        <f t="shared" si="77"/>
        <v>2</v>
      </c>
      <c r="L1352" s="33"/>
      <c r="M1352" s="191">
        <v>46120</v>
      </c>
      <c r="N1352" s="34">
        <f t="shared" si="78"/>
        <v>0</v>
      </c>
      <c r="O1352" s="37"/>
      <c r="P1352" s="35"/>
      <c r="Q1352" s="40">
        <f t="shared" si="79"/>
        <v>0</v>
      </c>
      <c r="R1352" s="41"/>
    </row>
    <row r="1353" spans="2:18" ht="15" customHeight="1" x14ac:dyDescent="0.3">
      <c r="B1353" s="34">
        <f t="shared" si="74"/>
        <v>4072.1</v>
      </c>
      <c r="C1353" s="35">
        <v>2360</v>
      </c>
      <c r="D1353" s="34">
        <f t="shared" si="75"/>
        <v>4072.1</v>
      </c>
      <c r="E1353" s="36">
        <v>46056</v>
      </c>
      <c r="F1353" s="37">
        <v>4075.1</v>
      </c>
      <c r="G1353" s="36">
        <v>46057</v>
      </c>
      <c r="H1353" s="38">
        <f t="shared" si="76"/>
        <v>3</v>
      </c>
      <c r="I1353" s="29">
        <f t="shared" si="77"/>
        <v>0</v>
      </c>
      <c r="L1353" s="33"/>
      <c r="M1353" s="191">
        <v>46121</v>
      </c>
      <c r="N1353" s="34">
        <f t="shared" si="78"/>
        <v>0</v>
      </c>
      <c r="O1353" s="37"/>
      <c r="P1353" s="35"/>
      <c r="Q1353" s="40">
        <f t="shared" si="79"/>
        <v>0</v>
      </c>
      <c r="R1353" s="41"/>
    </row>
    <row r="1354" spans="2:18" ht="15" customHeight="1" x14ac:dyDescent="0.3">
      <c r="B1354" s="34">
        <f t="shared" si="74"/>
        <v>4075.1</v>
      </c>
      <c r="C1354" s="35">
        <v>2362</v>
      </c>
      <c r="D1354" s="34">
        <f t="shared" si="75"/>
        <v>4075.1</v>
      </c>
      <c r="E1354" s="36">
        <v>46057</v>
      </c>
      <c r="F1354" s="37">
        <v>4076.3</v>
      </c>
      <c r="G1354" s="36">
        <v>46058</v>
      </c>
      <c r="H1354" s="38">
        <f t="shared" si="76"/>
        <v>1.2000000000002728</v>
      </c>
      <c r="I1354" s="29">
        <f>C1354-C1353</f>
        <v>2</v>
      </c>
      <c r="L1354" s="33"/>
      <c r="M1354" s="191">
        <v>46122</v>
      </c>
      <c r="N1354" s="34">
        <f t="shared" si="78"/>
        <v>0</v>
      </c>
      <c r="O1354" s="37"/>
      <c r="P1354" s="35"/>
      <c r="Q1354" s="40">
        <f t="shared" si="79"/>
        <v>0</v>
      </c>
      <c r="R1354" s="41"/>
    </row>
    <row r="1355" spans="2:18" ht="15" customHeight="1" x14ac:dyDescent="0.3">
      <c r="B1355" s="34">
        <f t="shared" si="74"/>
        <v>4076.3</v>
      </c>
      <c r="C1355" s="35">
        <v>2364</v>
      </c>
      <c r="D1355" s="34">
        <f t="shared" si="75"/>
        <v>4076.3</v>
      </c>
      <c r="E1355" s="36">
        <v>46058</v>
      </c>
      <c r="F1355" s="37">
        <v>4088.7</v>
      </c>
      <c r="G1355" s="36">
        <v>46059</v>
      </c>
      <c r="H1355" s="38">
        <f t="shared" si="76"/>
        <v>12.399999999999636</v>
      </c>
      <c r="I1355" s="29">
        <f>C1355-C1354</f>
        <v>2</v>
      </c>
      <c r="L1355" s="33"/>
      <c r="M1355" s="191">
        <v>46123</v>
      </c>
      <c r="N1355" s="34">
        <f t="shared" si="78"/>
        <v>0</v>
      </c>
      <c r="O1355" s="37"/>
      <c r="P1355" s="35"/>
      <c r="Q1355" s="40">
        <f t="shared" si="79"/>
        <v>0</v>
      </c>
      <c r="R1355" s="41"/>
    </row>
    <row r="1356" spans="2:18" ht="15" customHeight="1" x14ac:dyDescent="0.3">
      <c r="B1356" s="34">
        <f t="shared" si="74"/>
        <v>4088.7</v>
      </c>
      <c r="C1356" s="35">
        <v>2364</v>
      </c>
      <c r="D1356" s="34">
        <f t="shared" si="75"/>
        <v>4088.7</v>
      </c>
      <c r="E1356" s="36">
        <v>46059</v>
      </c>
      <c r="F1356" s="37">
        <v>4088.7</v>
      </c>
      <c r="G1356" s="36">
        <v>46060</v>
      </c>
      <c r="H1356" s="38">
        <f t="shared" si="76"/>
        <v>0</v>
      </c>
      <c r="I1356" s="29">
        <f>C1356-C1355</f>
        <v>0</v>
      </c>
      <c r="L1356" s="33"/>
      <c r="M1356" s="191">
        <v>46124</v>
      </c>
      <c r="N1356" s="34">
        <f t="shared" si="78"/>
        <v>0</v>
      </c>
      <c r="O1356" s="37"/>
      <c r="P1356" s="35"/>
      <c r="Q1356" s="40">
        <f t="shared" si="79"/>
        <v>0</v>
      </c>
      <c r="R1356" s="41"/>
    </row>
    <row r="1357" spans="2:18" ht="15" customHeight="1" x14ac:dyDescent="0.3">
      <c r="B1357" s="34">
        <f t="shared" ref="B1357:B1391" si="80">F1356</f>
        <v>4088.7</v>
      </c>
      <c r="C1357" s="35">
        <v>2366</v>
      </c>
      <c r="D1357" s="34">
        <f t="shared" ref="D1357:D1391" si="81">F1356</f>
        <v>4088.7</v>
      </c>
      <c r="E1357" s="36">
        <v>46060</v>
      </c>
      <c r="F1357" s="37">
        <v>4091.9</v>
      </c>
      <c r="G1357" s="36">
        <v>46061</v>
      </c>
      <c r="H1357" s="38">
        <f t="shared" ref="H1357:H1391" si="82">F1357-D1357</f>
        <v>3.2000000000002728</v>
      </c>
      <c r="I1357" s="29">
        <f>C1357-C1356</f>
        <v>2</v>
      </c>
      <c r="L1357" s="33"/>
      <c r="M1357" s="191">
        <v>46125</v>
      </c>
      <c r="N1357" s="34">
        <f t="shared" ref="N1357:N1390" si="83">(P1356)</f>
        <v>0</v>
      </c>
      <c r="O1357" s="37"/>
      <c r="P1357" s="35"/>
      <c r="Q1357" s="40">
        <f t="shared" ref="Q1357:Q1390" si="84">(N1357+O1357)-P1357</f>
        <v>0</v>
      </c>
      <c r="R1357" s="41"/>
    </row>
    <row r="1358" spans="2:18" ht="15" customHeight="1" x14ac:dyDescent="0.3">
      <c r="B1358" s="34">
        <f t="shared" si="80"/>
        <v>4091.9</v>
      </c>
      <c r="C1358" s="35">
        <v>2369</v>
      </c>
      <c r="D1358" s="34">
        <f t="shared" si="81"/>
        <v>4091.9</v>
      </c>
      <c r="E1358" s="36">
        <v>46061</v>
      </c>
      <c r="F1358" s="37">
        <v>4094.8</v>
      </c>
      <c r="G1358" s="36">
        <v>46062</v>
      </c>
      <c r="H1358" s="38">
        <f t="shared" si="82"/>
        <v>2.9000000000000909</v>
      </c>
      <c r="I1358" s="29">
        <f t="shared" ref="I1358:I1391" si="85">C1358-C1357</f>
        <v>3</v>
      </c>
      <c r="L1358" s="33"/>
      <c r="M1358" s="191">
        <v>46126</v>
      </c>
      <c r="N1358" s="34">
        <f t="shared" si="83"/>
        <v>0</v>
      </c>
      <c r="O1358" s="37"/>
      <c r="P1358" s="35"/>
      <c r="Q1358" s="40">
        <f t="shared" si="84"/>
        <v>0</v>
      </c>
      <c r="R1358" s="41"/>
    </row>
    <row r="1359" spans="2:18" ht="15" customHeight="1" x14ac:dyDescent="0.3">
      <c r="B1359" s="34">
        <f t="shared" si="80"/>
        <v>4094.8</v>
      </c>
      <c r="C1359" s="35">
        <v>2369</v>
      </c>
      <c r="D1359" s="34">
        <f t="shared" si="81"/>
        <v>4094.8</v>
      </c>
      <c r="E1359" s="36">
        <v>46062</v>
      </c>
      <c r="F1359" s="37">
        <v>4098.1000000000004</v>
      </c>
      <c r="G1359" s="36">
        <v>46063</v>
      </c>
      <c r="H1359" s="38">
        <f t="shared" si="82"/>
        <v>3.3000000000001819</v>
      </c>
      <c r="I1359" s="29">
        <f t="shared" si="85"/>
        <v>0</v>
      </c>
      <c r="L1359" s="33"/>
      <c r="M1359" s="191">
        <v>46127</v>
      </c>
      <c r="N1359" s="34">
        <f t="shared" si="83"/>
        <v>0</v>
      </c>
      <c r="O1359" s="37"/>
      <c r="P1359" s="35"/>
      <c r="Q1359" s="40">
        <f t="shared" si="84"/>
        <v>0</v>
      </c>
      <c r="R1359" s="41"/>
    </row>
    <row r="1360" spans="2:18" ht="15" customHeight="1" x14ac:dyDescent="0.3">
      <c r="B1360" s="34">
        <f t="shared" si="80"/>
        <v>4098.1000000000004</v>
      </c>
      <c r="C1360" s="35">
        <v>2376</v>
      </c>
      <c r="D1360" s="34">
        <f t="shared" si="81"/>
        <v>4098.1000000000004</v>
      </c>
      <c r="E1360" s="36">
        <v>46063</v>
      </c>
      <c r="F1360" s="37">
        <v>4101.3</v>
      </c>
      <c r="G1360" s="36">
        <v>46064</v>
      </c>
      <c r="H1360" s="38">
        <f t="shared" si="82"/>
        <v>3.1999999999998181</v>
      </c>
      <c r="I1360" s="29">
        <f t="shared" si="85"/>
        <v>7</v>
      </c>
      <c r="L1360" s="33"/>
      <c r="M1360" s="191">
        <v>46128</v>
      </c>
      <c r="N1360" s="34">
        <f t="shared" si="83"/>
        <v>0</v>
      </c>
      <c r="O1360" s="37"/>
      <c r="P1360" s="35"/>
      <c r="Q1360" s="40">
        <f t="shared" si="84"/>
        <v>0</v>
      </c>
      <c r="R1360" s="41"/>
    </row>
    <row r="1361" spans="2:18" ht="15" customHeight="1" x14ac:dyDescent="0.3">
      <c r="B1361" s="34">
        <f t="shared" si="80"/>
        <v>4101.3</v>
      </c>
      <c r="C1361" s="35">
        <v>2383</v>
      </c>
      <c r="D1361" s="34">
        <f t="shared" si="81"/>
        <v>4101.3</v>
      </c>
      <c r="E1361" s="36">
        <v>46064</v>
      </c>
      <c r="F1361" s="37">
        <v>4103.7</v>
      </c>
      <c r="G1361" s="36">
        <v>46065</v>
      </c>
      <c r="H1361" s="38">
        <f t="shared" si="82"/>
        <v>2.3999999999996362</v>
      </c>
      <c r="I1361" s="29">
        <f t="shared" si="85"/>
        <v>7</v>
      </c>
      <c r="L1361" s="33"/>
      <c r="M1361" s="191">
        <v>46129</v>
      </c>
      <c r="N1361" s="34">
        <f t="shared" si="83"/>
        <v>0</v>
      </c>
      <c r="O1361" s="37"/>
      <c r="P1361" s="35"/>
      <c r="Q1361" s="40">
        <f t="shared" si="84"/>
        <v>0</v>
      </c>
      <c r="R1361" s="41"/>
    </row>
    <row r="1362" spans="2:18" ht="15" customHeight="1" x14ac:dyDescent="0.3">
      <c r="B1362" s="34">
        <f t="shared" si="80"/>
        <v>4103.7</v>
      </c>
      <c r="C1362" s="35">
        <v>2386</v>
      </c>
      <c r="D1362" s="34">
        <f t="shared" si="81"/>
        <v>4103.7</v>
      </c>
      <c r="E1362" s="36">
        <v>46065</v>
      </c>
      <c r="F1362" s="37">
        <v>4116.7</v>
      </c>
      <c r="G1362" s="36">
        <v>46066</v>
      </c>
      <c r="H1362" s="38">
        <f t="shared" si="82"/>
        <v>13</v>
      </c>
      <c r="I1362" s="29">
        <f t="shared" si="85"/>
        <v>3</v>
      </c>
      <c r="L1362" s="33"/>
      <c r="M1362" s="191">
        <v>46130</v>
      </c>
      <c r="N1362" s="34">
        <f t="shared" si="83"/>
        <v>0</v>
      </c>
      <c r="O1362" s="37"/>
      <c r="P1362" s="35"/>
      <c r="Q1362" s="40">
        <f t="shared" si="84"/>
        <v>0</v>
      </c>
      <c r="R1362" s="41"/>
    </row>
    <row r="1363" spans="2:18" ht="15" customHeight="1" x14ac:dyDescent="0.3">
      <c r="B1363" s="34">
        <f t="shared" si="80"/>
        <v>4116.7</v>
      </c>
      <c r="C1363" s="35">
        <v>2387</v>
      </c>
      <c r="D1363" s="34">
        <f t="shared" si="81"/>
        <v>4116.7</v>
      </c>
      <c r="E1363" s="36">
        <v>46066</v>
      </c>
      <c r="F1363" s="37">
        <v>4117.1000000000004</v>
      </c>
      <c r="G1363" s="36">
        <v>46067</v>
      </c>
      <c r="H1363" s="38">
        <f t="shared" si="82"/>
        <v>0.4000000000005457</v>
      </c>
      <c r="I1363" s="29">
        <f t="shared" si="85"/>
        <v>1</v>
      </c>
      <c r="L1363" s="33"/>
      <c r="M1363" s="191">
        <v>46131</v>
      </c>
      <c r="N1363" s="34">
        <f t="shared" si="83"/>
        <v>0</v>
      </c>
      <c r="O1363" s="37"/>
      <c r="P1363" s="35"/>
      <c r="Q1363" s="40">
        <f t="shared" si="84"/>
        <v>0</v>
      </c>
      <c r="R1363" s="41"/>
    </row>
    <row r="1364" spans="2:18" ht="15" customHeight="1" x14ac:dyDescent="0.3">
      <c r="B1364" s="34">
        <f t="shared" si="80"/>
        <v>4117.1000000000004</v>
      </c>
      <c r="C1364" s="35">
        <v>2390</v>
      </c>
      <c r="D1364" s="34">
        <f t="shared" si="81"/>
        <v>4117.1000000000004</v>
      </c>
      <c r="E1364" s="36">
        <v>46067</v>
      </c>
      <c r="F1364" s="37">
        <v>4119</v>
      </c>
      <c r="G1364" s="36">
        <v>46068</v>
      </c>
      <c r="H1364" s="38">
        <f t="shared" si="82"/>
        <v>1.8999999999996362</v>
      </c>
      <c r="I1364" s="29">
        <f t="shared" si="85"/>
        <v>3</v>
      </c>
      <c r="L1364" s="33"/>
      <c r="M1364" s="191">
        <v>46132</v>
      </c>
      <c r="N1364" s="34">
        <f t="shared" si="83"/>
        <v>0</v>
      </c>
      <c r="O1364" s="37"/>
      <c r="P1364" s="35"/>
      <c r="Q1364" s="40">
        <f t="shared" si="84"/>
        <v>0</v>
      </c>
      <c r="R1364" s="41"/>
    </row>
    <row r="1365" spans="2:18" ht="15" customHeight="1" x14ac:dyDescent="0.3">
      <c r="B1365" s="34">
        <f t="shared" si="80"/>
        <v>4119</v>
      </c>
      <c r="C1365" s="35">
        <v>2392</v>
      </c>
      <c r="D1365" s="34">
        <f t="shared" si="81"/>
        <v>4119</v>
      </c>
      <c r="E1365" s="36">
        <v>46068</v>
      </c>
      <c r="F1365" s="37">
        <v>4125.3999999999996</v>
      </c>
      <c r="G1365" s="36">
        <v>46069</v>
      </c>
      <c r="H1365" s="38">
        <f t="shared" si="82"/>
        <v>6.3999999999996362</v>
      </c>
      <c r="I1365" s="29">
        <f t="shared" si="85"/>
        <v>2</v>
      </c>
      <c r="L1365" s="33"/>
      <c r="M1365" s="191">
        <v>46133</v>
      </c>
      <c r="N1365" s="34">
        <f t="shared" si="83"/>
        <v>0</v>
      </c>
      <c r="O1365" s="37"/>
      <c r="P1365" s="35"/>
      <c r="Q1365" s="40">
        <f t="shared" si="84"/>
        <v>0</v>
      </c>
      <c r="R1365" s="41"/>
    </row>
    <row r="1366" spans="2:18" ht="15" customHeight="1" x14ac:dyDescent="0.3">
      <c r="B1366" s="34">
        <f t="shared" si="80"/>
        <v>4125.3999999999996</v>
      </c>
      <c r="C1366" s="35">
        <v>2394</v>
      </c>
      <c r="D1366" s="34">
        <f t="shared" si="81"/>
        <v>4125.3999999999996</v>
      </c>
      <c r="E1366" s="36">
        <v>46069</v>
      </c>
      <c r="F1366" s="37">
        <v>4127.5</v>
      </c>
      <c r="G1366" s="36">
        <v>46070</v>
      </c>
      <c r="H1366" s="38">
        <f t="shared" si="82"/>
        <v>2.1000000000003638</v>
      </c>
      <c r="I1366" s="29">
        <f t="shared" si="85"/>
        <v>2</v>
      </c>
      <c r="L1366" s="33"/>
      <c r="M1366" s="191">
        <v>46134</v>
      </c>
      <c r="N1366" s="34">
        <f t="shared" si="83"/>
        <v>0</v>
      </c>
      <c r="O1366" s="37"/>
      <c r="P1366" s="35"/>
      <c r="Q1366" s="40">
        <f t="shared" si="84"/>
        <v>0</v>
      </c>
      <c r="R1366" s="41"/>
    </row>
    <row r="1367" spans="2:18" ht="15" customHeight="1" x14ac:dyDescent="0.3">
      <c r="B1367" s="34">
        <f t="shared" si="80"/>
        <v>4127.5</v>
      </c>
      <c r="C1367" s="35">
        <v>2395</v>
      </c>
      <c r="D1367" s="34">
        <f t="shared" si="81"/>
        <v>4127.5</v>
      </c>
      <c r="E1367" s="36">
        <v>46070</v>
      </c>
      <c r="F1367" s="37">
        <v>4138.7</v>
      </c>
      <c r="G1367" s="36">
        <v>46071</v>
      </c>
      <c r="H1367" s="38">
        <f t="shared" si="82"/>
        <v>11.199999999999818</v>
      </c>
      <c r="I1367" s="29">
        <f t="shared" si="85"/>
        <v>1</v>
      </c>
      <c r="L1367" s="33"/>
      <c r="M1367" s="191">
        <v>46135</v>
      </c>
      <c r="N1367" s="34">
        <f t="shared" si="83"/>
        <v>0</v>
      </c>
      <c r="O1367" s="37"/>
      <c r="P1367" s="35"/>
      <c r="Q1367" s="40">
        <f t="shared" si="84"/>
        <v>0</v>
      </c>
      <c r="R1367" s="41"/>
    </row>
    <row r="1368" spans="2:18" ht="15" customHeight="1" x14ac:dyDescent="0.3">
      <c r="B1368" s="34">
        <f t="shared" si="80"/>
        <v>4138.7</v>
      </c>
      <c r="C1368" s="35">
        <v>2396</v>
      </c>
      <c r="D1368" s="34">
        <f t="shared" si="81"/>
        <v>4138.7</v>
      </c>
      <c r="E1368" s="36">
        <v>46071</v>
      </c>
      <c r="F1368" s="37">
        <v>4139.2</v>
      </c>
      <c r="G1368" s="36">
        <v>46072</v>
      </c>
      <c r="H1368" s="38">
        <f t="shared" si="82"/>
        <v>0.5</v>
      </c>
      <c r="I1368" s="29">
        <f t="shared" si="85"/>
        <v>1</v>
      </c>
      <c r="L1368" s="33"/>
      <c r="M1368" s="191">
        <v>46136</v>
      </c>
      <c r="N1368" s="34">
        <f t="shared" si="83"/>
        <v>0</v>
      </c>
      <c r="O1368" s="37"/>
      <c r="P1368" s="35"/>
      <c r="Q1368" s="40">
        <f t="shared" si="84"/>
        <v>0</v>
      </c>
      <c r="R1368" s="41"/>
    </row>
    <row r="1369" spans="2:18" ht="15" customHeight="1" x14ac:dyDescent="0.3">
      <c r="B1369" s="34">
        <f t="shared" si="80"/>
        <v>4139.2</v>
      </c>
      <c r="C1369" s="35">
        <v>2397</v>
      </c>
      <c r="D1369" s="34">
        <f t="shared" si="81"/>
        <v>4139.2</v>
      </c>
      <c r="E1369" s="36">
        <v>46072</v>
      </c>
      <c r="F1369" s="37">
        <v>4147.3999999999996</v>
      </c>
      <c r="G1369" s="36">
        <v>46073</v>
      </c>
      <c r="H1369" s="38">
        <f t="shared" si="82"/>
        <v>8.1999999999998181</v>
      </c>
      <c r="I1369" s="29">
        <f t="shared" si="85"/>
        <v>1</v>
      </c>
      <c r="L1369" s="33"/>
      <c r="M1369" s="191">
        <v>46137</v>
      </c>
      <c r="N1369" s="34">
        <f t="shared" si="83"/>
        <v>0</v>
      </c>
      <c r="O1369" s="37"/>
      <c r="P1369" s="35"/>
      <c r="Q1369" s="40">
        <f t="shared" si="84"/>
        <v>0</v>
      </c>
      <c r="R1369" s="41"/>
    </row>
    <row r="1370" spans="2:18" ht="15" customHeight="1" x14ac:dyDescent="0.3">
      <c r="B1370" s="34">
        <f t="shared" si="80"/>
        <v>4147.3999999999996</v>
      </c>
      <c r="C1370" s="35">
        <v>2399</v>
      </c>
      <c r="D1370" s="34">
        <f t="shared" si="81"/>
        <v>4147.3999999999996</v>
      </c>
      <c r="E1370" s="36">
        <v>46073</v>
      </c>
      <c r="F1370" s="37">
        <v>4152.3</v>
      </c>
      <c r="G1370" s="36">
        <v>46074</v>
      </c>
      <c r="H1370" s="38">
        <f t="shared" si="82"/>
        <v>4.9000000000005457</v>
      </c>
      <c r="I1370" s="29">
        <f t="shared" si="85"/>
        <v>2</v>
      </c>
      <c r="L1370" s="33"/>
      <c r="M1370" s="191">
        <v>46138</v>
      </c>
      <c r="N1370" s="34">
        <f t="shared" si="83"/>
        <v>0</v>
      </c>
      <c r="O1370" s="37"/>
      <c r="P1370" s="35"/>
      <c r="Q1370" s="40">
        <f t="shared" si="84"/>
        <v>0</v>
      </c>
      <c r="R1370" s="41"/>
    </row>
    <row r="1371" spans="2:18" ht="15" customHeight="1" x14ac:dyDescent="0.3">
      <c r="B1371" s="34">
        <f t="shared" si="80"/>
        <v>4152.3</v>
      </c>
      <c r="C1371" s="35">
        <v>2403</v>
      </c>
      <c r="D1371" s="34">
        <f t="shared" si="81"/>
        <v>4152.3</v>
      </c>
      <c r="E1371" s="36">
        <v>46074</v>
      </c>
      <c r="F1371" s="37">
        <v>4155.1000000000004</v>
      </c>
      <c r="G1371" s="36">
        <v>46075</v>
      </c>
      <c r="H1371" s="38">
        <f t="shared" si="82"/>
        <v>2.8000000000001819</v>
      </c>
      <c r="I1371" s="29">
        <f t="shared" si="85"/>
        <v>4</v>
      </c>
      <c r="L1371" s="33"/>
      <c r="M1371" s="191">
        <v>46139</v>
      </c>
      <c r="N1371" s="34">
        <f t="shared" si="83"/>
        <v>0</v>
      </c>
      <c r="O1371" s="37"/>
      <c r="P1371" s="35"/>
      <c r="Q1371" s="40">
        <f t="shared" si="84"/>
        <v>0</v>
      </c>
      <c r="R1371" s="41"/>
    </row>
    <row r="1372" spans="2:18" ht="15" customHeight="1" x14ac:dyDescent="0.3">
      <c r="B1372" s="34">
        <f t="shared" si="80"/>
        <v>4155.1000000000004</v>
      </c>
      <c r="C1372" s="35">
        <v>2403</v>
      </c>
      <c r="D1372" s="34">
        <f t="shared" si="81"/>
        <v>4155.1000000000004</v>
      </c>
      <c r="E1372" s="36">
        <v>46075</v>
      </c>
      <c r="F1372" s="37">
        <v>4166.8999999999996</v>
      </c>
      <c r="G1372" s="36">
        <v>46076</v>
      </c>
      <c r="H1372" s="38">
        <f t="shared" si="82"/>
        <v>11.799999999999272</v>
      </c>
      <c r="I1372" s="29">
        <f t="shared" si="85"/>
        <v>0</v>
      </c>
      <c r="L1372" s="33"/>
      <c r="M1372" s="191">
        <v>46140</v>
      </c>
      <c r="N1372" s="34">
        <f t="shared" si="83"/>
        <v>0</v>
      </c>
      <c r="O1372" s="37"/>
      <c r="P1372" s="35"/>
      <c r="Q1372" s="40">
        <f t="shared" si="84"/>
        <v>0</v>
      </c>
      <c r="R1372" s="41"/>
    </row>
    <row r="1373" spans="2:18" ht="15" customHeight="1" x14ac:dyDescent="0.3">
      <c r="B1373" s="34">
        <f t="shared" si="80"/>
        <v>4166.8999999999996</v>
      </c>
      <c r="C1373" s="35">
        <v>2408</v>
      </c>
      <c r="D1373" s="34">
        <f t="shared" si="81"/>
        <v>4166.8999999999996</v>
      </c>
      <c r="E1373" s="36">
        <v>46076</v>
      </c>
      <c r="F1373" s="37">
        <v>4169.1000000000004</v>
      </c>
      <c r="G1373" s="36">
        <v>46077</v>
      </c>
      <c r="H1373" s="38">
        <f t="shared" si="82"/>
        <v>2.2000000000007276</v>
      </c>
      <c r="I1373" s="29">
        <f t="shared" si="85"/>
        <v>5</v>
      </c>
      <c r="L1373" s="33"/>
      <c r="M1373" s="191">
        <v>46141</v>
      </c>
      <c r="N1373" s="34">
        <f t="shared" si="83"/>
        <v>0</v>
      </c>
      <c r="O1373" s="37"/>
      <c r="P1373" s="35"/>
      <c r="Q1373" s="40">
        <f t="shared" si="84"/>
        <v>0</v>
      </c>
      <c r="R1373" s="41"/>
    </row>
    <row r="1374" spans="2:18" ht="15" customHeight="1" x14ac:dyDescent="0.3">
      <c r="B1374" s="34">
        <f t="shared" si="80"/>
        <v>4169.1000000000004</v>
      </c>
      <c r="C1374" s="35">
        <v>2409</v>
      </c>
      <c r="D1374" s="34">
        <f t="shared" si="81"/>
        <v>4169.1000000000004</v>
      </c>
      <c r="E1374" s="36">
        <v>46077</v>
      </c>
      <c r="F1374" s="37">
        <v>4169.3999999999996</v>
      </c>
      <c r="G1374" s="36">
        <v>46078</v>
      </c>
      <c r="H1374" s="38">
        <f t="shared" si="82"/>
        <v>0.2999999999992724</v>
      </c>
      <c r="I1374" s="29">
        <f t="shared" si="85"/>
        <v>1</v>
      </c>
      <c r="L1374" s="33"/>
      <c r="M1374" s="191">
        <v>46142</v>
      </c>
      <c r="N1374" s="34">
        <f t="shared" si="83"/>
        <v>0</v>
      </c>
      <c r="O1374" s="37"/>
      <c r="P1374" s="35"/>
      <c r="Q1374" s="40">
        <f t="shared" si="84"/>
        <v>0</v>
      </c>
      <c r="R1374" s="41"/>
    </row>
    <row r="1375" spans="2:18" ht="15" customHeight="1" x14ac:dyDescent="0.3">
      <c r="B1375" s="34">
        <f t="shared" si="80"/>
        <v>4169.3999999999996</v>
      </c>
      <c r="C1375" s="35">
        <v>2410</v>
      </c>
      <c r="D1375" s="34">
        <f t="shared" si="81"/>
        <v>4169.3999999999996</v>
      </c>
      <c r="E1375" s="36">
        <v>46078</v>
      </c>
      <c r="F1375" s="37">
        <v>4170.5</v>
      </c>
      <c r="G1375" s="36">
        <v>46079</v>
      </c>
      <c r="H1375" s="38">
        <f t="shared" si="82"/>
        <v>1.1000000000003638</v>
      </c>
      <c r="I1375" s="29">
        <f t="shared" si="85"/>
        <v>1</v>
      </c>
      <c r="L1375" s="33"/>
      <c r="M1375" s="191">
        <v>46143</v>
      </c>
      <c r="N1375" s="34">
        <f t="shared" si="83"/>
        <v>0</v>
      </c>
      <c r="O1375" s="37"/>
      <c r="P1375" s="35"/>
      <c r="Q1375" s="40">
        <f t="shared" si="84"/>
        <v>0</v>
      </c>
      <c r="R1375" s="41"/>
    </row>
    <row r="1376" spans="2:18" ht="15" customHeight="1" x14ac:dyDescent="0.3">
      <c r="B1376" s="34">
        <f t="shared" si="80"/>
        <v>4170.5</v>
      </c>
      <c r="C1376" s="35">
        <v>2413</v>
      </c>
      <c r="D1376" s="34">
        <f t="shared" si="81"/>
        <v>4170.5</v>
      </c>
      <c r="E1376" s="36">
        <v>46079</v>
      </c>
      <c r="F1376" s="37">
        <v>4176.2</v>
      </c>
      <c r="G1376" s="36">
        <v>46080</v>
      </c>
      <c r="H1376" s="38">
        <f t="shared" si="82"/>
        <v>5.6999999999998181</v>
      </c>
      <c r="I1376" s="29">
        <f t="shared" si="85"/>
        <v>3</v>
      </c>
      <c r="L1376" s="33"/>
      <c r="M1376" s="191">
        <v>46144</v>
      </c>
      <c r="N1376" s="34">
        <f t="shared" si="83"/>
        <v>0</v>
      </c>
      <c r="O1376" s="37"/>
      <c r="P1376" s="35"/>
      <c r="Q1376" s="40">
        <f t="shared" si="84"/>
        <v>0</v>
      </c>
      <c r="R1376" s="41"/>
    </row>
    <row r="1377" spans="2:18" ht="15" customHeight="1" x14ac:dyDescent="0.3">
      <c r="B1377" s="34">
        <f t="shared" si="80"/>
        <v>4176.2</v>
      </c>
      <c r="C1377" s="35">
        <v>2415</v>
      </c>
      <c r="D1377" s="34">
        <f t="shared" si="81"/>
        <v>4176.2</v>
      </c>
      <c r="E1377" s="36">
        <v>46080</v>
      </c>
      <c r="F1377" s="37">
        <v>4179.8</v>
      </c>
      <c r="G1377" s="36">
        <v>46081</v>
      </c>
      <c r="H1377" s="38">
        <f t="shared" si="82"/>
        <v>3.6000000000003638</v>
      </c>
      <c r="I1377" s="29">
        <f t="shared" si="85"/>
        <v>2</v>
      </c>
      <c r="L1377" s="33"/>
      <c r="M1377" s="191">
        <v>46145</v>
      </c>
      <c r="N1377" s="34">
        <f t="shared" si="83"/>
        <v>0</v>
      </c>
      <c r="O1377" s="37"/>
      <c r="P1377" s="35"/>
      <c r="Q1377" s="40">
        <f t="shared" si="84"/>
        <v>0</v>
      </c>
      <c r="R1377" s="41"/>
    </row>
    <row r="1378" spans="2:18" ht="15" customHeight="1" x14ac:dyDescent="0.3">
      <c r="B1378" s="34">
        <f t="shared" si="80"/>
        <v>4179.8</v>
      </c>
      <c r="C1378" s="35">
        <v>2415</v>
      </c>
      <c r="D1378" s="34">
        <f t="shared" si="81"/>
        <v>4179.8</v>
      </c>
      <c r="E1378" s="36">
        <v>46081</v>
      </c>
      <c r="F1378" s="37">
        <v>4179.8</v>
      </c>
      <c r="G1378" s="36">
        <v>46082</v>
      </c>
      <c r="H1378" s="38">
        <f t="shared" si="82"/>
        <v>0</v>
      </c>
      <c r="I1378" s="29">
        <f t="shared" si="85"/>
        <v>0</v>
      </c>
      <c r="L1378" s="33"/>
      <c r="M1378" s="191">
        <v>46146</v>
      </c>
      <c r="N1378" s="34">
        <f t="shared" si="83"/>
        <v>0</v>
      </c>
      <c r="O1378" s="37"/>
      <c r="P1378" s="35"/>
      <c r="Q1378" s="40">
        <f t="shared" si="84"/>
        <v>0</v>
      </c>
      <c r="R1378" s="41"/>
    </row>
    <row r="1379" spans="2:18" ht="15" customHeight="1" x14ac:dyDescent="0.3">
      <c r="B1379" s="34">
        <f t="shared" si="80"/>
        <v>4179.8</v>
      </c>
      <c r="C1379" s="35">
        <v>2415</v>
      </c>
      <c r="D1379" s="34">
        <f t="shared" si="81"/>
        <v>4179.8</v>
      </c>
      <c r="E1379" s="36">
        <v>46082</v>
      </c>
      <c r="F1379" s="37">
        <v>4179.8</v>
      </c>
      <c r="G1379" s="36">
        <v>46083</v>
      </c>
      <c r="H1379" s="38">
        <f t="shared" si="82"/>
        <v>0</v>
      </c>
      <c r="I1379" s="29">
        <f t="shared" si="85"/>
        <v>0</v>
      </c>
      <c r="L1379" s="33"/>
      <c r="M1379" s="191">
        <v>46147</v>
      </c>
      <c r="N1379" s="34">
        <f t="shared" si="83"/>
        <v>0</v>
      </c>
      <c r="O1379" s="37"/>
      <c r="P1379" s="35"/>
      <c r="Q1379" s="40">
        <f t="shared" si="84"/>
        <v>0</v>
      </c>
      <c r="R1379" s="41"/>
    </row>
    <row r="1380" spans="2:18" ht="15" customHeight="1" x14ac:dyDescent="0.3">
      <c r="B1380" s="34">
        <f t="shared" si="80"/>
        <v>4179.8</v>
      </c>
      <c r="C1380" s="35">
        <v>2423</v>
      </c>
      <c r="D1380" s="34">
        <f t="shared" si="81"/>
        <v>4179.8</v>
      </c>
      <c r="E1380" s="36">
        <v>46083</v>
      </c>
      <c r="F1380" s="37">
        <v>4186.3999999999996</v>
      </c>
      <c r="G1380" s="36">
        <v>46084</v>
      </c>
      <c r="H1380" s="38">
        <f t="shared" si="82"/>
        <v>6.5999999999994543</v>
      </c>
      <c r="I1380" s="29">
        <f t="shared" si="85"/>
        <v>8</v>
      </c>
      <c r="L1380" s="33"/>
      <c r="M1380" s="191">
        <v>46148</v>
      </c>
      <c r="N1380" s="34">
        <f t="shared" si="83"/>
        <v>0</v>
      </c>
      <c r="O1380" s="37"/>
      <c r="P1380" s="35"/>
      <c r="Q1380" s="40">
        <f t="shared" si="84"/>
        <v>0</v>
      </c>
      <c r="R1380" s="41"/>
    </row>
    <row r="1381" spans="2:18" ht="15" customHeight="1" x14ac:dyDescent="0.3">
      <c r="B1381" s="34">
        <f t="shared" si="80"/>
        <v>4186.3999999999996</v>
      </c>
      <c r="C1381" s="35">
        <v>2423</v>
      </c>
      <c r="D1381" s="34">
        <f t="shared" si="81"/>
        <v>4186.3999999999996</v>
      </c>
      <c r="E1381" s="36">
        <v>46084</v>
      </c>
      <c r="F1381" s="37">
        <v>4186.3999999999996</v>
      </c>
      <c r="G1381" s="36">
        <v>46085</v>
      </c>
      <c r="H1381" s="38">
        <f t="shared" si="82"/>
        <v>0</v>
      </c>
      <c r="I1381" s="29">
        <f t="shared" si="85"/>
        <v>0</v>
      </c>
      <c r="L1381" s="33"/>
      <c r="M1381" s="191">
        <v>46149</v>
      </c>
      <c r="N1381" s="34">
        <f t="shared" si="83"/>
        <v>0</v>
      </c>
      <c r="O1381" s="37"/>
      <c r="P1381" s="35"/>
      <c r="Q1381" s="40">
        <f t="shared" si="84"/>
        <v>0</v>
      </c>
      <c r="R1381" s="41"/>
    </row>
    <row r="1382" spans="2:18" ht="15" customHeight="1" x14ac:dyDescent="0.3">
      <c r="B1382" s="34">
        <f t="shared" si="80"/>
        <v>4186.3999999999996</v>
      </c>
      <c r="C1382" s="35">
        <v>2424</v>
      </c>
      <c r="D1382" s="34">
        <f t="shared" si="81"/>
        <v>4186.3999999999996</v>
      </c>
      <c r="E1382" s="36">
        <v>46085</v>
      </c>
      <c r="F1382" s="37">
        <v>4188.7</v>
      </c>
      <c r="G1382" s="36">
        <v>46086</v>
      </c>
      <c r="H1382" s="38">
        <f t="shared" si="82"/>
        <v>2.3000000000001819</v>
      </c>
      <c r="I1382" s="29">
        <f t="shared" si="85"/>
        <v>1</v>
      </c>
      <c r="L1382" s="33"/>
      <c r="M1382" s="191">
        <v>46150</v>
      </c>
      <c r="N1382" s="34">
        <f t="shared" si="83"/>
        <v>0</v>
      </c>
      <c r="O1382" s="37"/>
      <c r="P1382" s="35"/>
      <c r="Q1382" s="40">
        <f t="shared" si="84"/>
        <v>0</v>
      </c>
      <c r="R1382" s="41"/>
    </row>
    <row r="1383" spans="2:18" ht="15" customHeight="1" x14ac:dyDescent="0.3">
      <c r="B1383" s="34">
        <f t="shared" si="80"/>
        <v>4188.7</v>
      </c>
      <c r="C1383" s="35">
        <v>2430</v>
      </c>
      <c r="D1383" s="34">
        <f t="shared" si="81"/>
        <v>4188.7</v>
      </c>
      <c r="E1383" s="36">
        <v>46086</v>
      </c>
      <c r="F1383" s="37">
        <v>4201</v>
      </c>
      <c r="G1383" s="36">
        <v>46087</v>
      </c>
      <c r="H1383" s="38">
        <f t="shared" si="82"/>
        <v>12.300000000000182</v>
      </c>
      <c r="I1383" s="29">
        <f t="shared" si="85"/>
        <v>6</v>
      </c>
      <c r="L1383" s="33"/>
      <c r="M1383" s="191">
        <v>46151</v>
      </c>
      <c r="N1383" s="34">
        <f t="shared" si="83"/>
        <v>0</v>
      </c>
      <c r="O1383" s="37"/>
      <c r="P1383" s="35"/>
      <c r="Q1383" s="40">
        <f t="shared" si="84"/>
        <v>0</v>
      </c>
      <c r="R1383" s="41"/>
    </row>
    <row r="1384" spans="2:18" ht="15" customHeight="1" x14ac:dyDescent="0.3">
      <c r="B1384" s="34">
        <f t="shared" si="80"/>
        <v>4201</v>
      </c>
      <c r="C1384" s="35">
        <v>2430</v>
      </c>
      <c r="D1384" s="34">
        <f t="shared" si="81"/>
        <v>4201</v>
      </c>
      <c r="E1384" s="36">
        <v>46087</v>
      </c>
      <c r="F1384" s="37">
        <v>4201</v>
      </c>
      <c r="G1384" s="36">
        <v>46088</v>
      </c>
      <c r="H1384" s="38">
        <f t="shared" si="82"/>
        <v>0</v>
      </c>
      <c r="I1384" s="29">
        <f t="shared" si="85"/>
        <v>0</v>
      </c>
      <c r="L1384" s="33"/>
      <c r="M1384" s="191">
        <v>46152</v>
      </c>
      <c r="N1384" s="34">
        <f t="shared" si="83"/>
        <v>0</v>
      </c>
      <c r="O1384" s="37"/>
      <c r="P1384" s="35"/>
      <c r="Q1384" s="40">
        <f t="shared" si="84"/>
        <v>0</v>
      </c>
      <c r="R1384" s="41"/>
    </row>
    <row r="1385" spans="2:18" ht="15" customHeight="1" x14ac:dyDescent="0.3">
      <c r="B1385" s="34">
        <f t="shared" si="80"/>
        <v>4201</v>
      </c>
      <c r="C1385" s="35">
        <v>2433</v>
      </c>
      <c r="D1385" s="34">
        <f t="shared" si="81"/>
        <v>4201</v>
      </c>
      <c r="E1385" s="36">
        <v>46088</v>
      </c>
      <c r="F1385" s="37">
        <v>4209.8</v>
      </c>
      <c r="G1385" s="36">
        <v>46089</v>
      </c>
      <c r="H1385" s="38">
        <f t="shared" si="82"/>
        <v>8.8000000000001819</v>
      </c>
      <c r="I1385" s="29">
        <f t="shared" si="85"/>
        <v>3</v>
      </c>
      <c r="L1385" s="33"/>
      <c r="M1385" s="191">
        <v>46153</v>
      </c>
      <c r="N1385" s="34">
        <f t="shared" si="83"/>
        <v>0</v>
      </c>
      <c r="O1385" s="37"/>
      <c r="P1385" s="35"/>
      <c r="Q1385" s="40">
        <f t="shared" si="84"/>
        <v>0</v>
      </c>
      <c r="R1385" s="41"/>
    </row>
    <row r="1386" spans="2:18" ht="15" customHeight="1" x14ac:dyDescent="0.3">
      <c r="B1386" s="34">
        <f t="shared" si="80"/>
        <v>4209.8</v>
      </c>
      <c r="C1386" s="35">
        <v>2434</v>
      </c>
      <c r="D1386" s="34">
        <f t="shared" si="81"/>
        <v>4209.8</v>
      </c>
      <c r="E1386" s="36">
        <v>46089</v>
      </c>
      <c r="F1386" s="37">
        <v>4210.6000000000004</v>
      </c>
      <c r="G1386" s="36">
        <v>46090</v>
      </c>
      <c r="H1386" s="38">
        <f t="shared" si="82"/>
        <v>0.8000000000001819</v>
      </c>
      <c r="I1386" s="29">
        <f t="shared" si="85"/>
        <v>1</v>
      </c>
      <c r="L1386" s="33"/>
      <c r="M1386" s="191">
        <v>46154</v>
      </c>
      <c r="N1386" s="34">
        <f t="shared" si="83"/>
        <v>0</v>
      </c>
      <c r="O1386" s="37"/>
      <c r="P1386" s="35"/>
      <c r="Q1386" s="40">
        <f t="shared" si="84"/>
        <v>0</v>
      </c>
      <c r="R1386" s="41"/>
    </row>
    <row r="1387" spans="2:18" ht="15" customHeight="1" x14ac:dyDescent="0.3">
      <c r="B1387" s="34">
        <f t="shared" si="80"/>
        <v>4210.6000000000004</v>
      </c>
      <c r="C1387" s="35">
        <v>2442</v>
      </c>
      <c r="D1387" s="34">
        <f t="shared" si="81"/>
        <v>4210.6000000000004</v>
      </c>
      <c r="E1387" s="36">
        <v>46090</v>
      </c>
      <c r="F1387" s="37">
        <v>4224.6000000000004</v>
      </c>
      <c r="G1387" s="36">
        <v>46091</v>
      </c>
      <c r="H1387" s="38">
        <f t="shared" si="82"/>
        <v>14</v>
      </c>
      <c r="I1387" s="29">
        <f t="shared" si="85"/>
        <v>8</v>
      </c>
      <c r="L1387" s="33"/>
      <c r="M1387" s="191">
        <v>46155</v>
      </c>
      <c r="N1387" s="34">
        <f t="shared" si="83"/>
        <v>0</v>
      </c>
      <c r="O1387" s="37"/>
      <c r="P1387" s="35"/>
      <c r="Q1387" s="40">
        <f t="shared" si="84"/>
        <v>0</v>
      </c>
      <c r="R1387" s="41"/>
    </row>
    <row r="1388" spans="2:18" ht="15" customHeight="1" x14ac:dyDescent="0.3">
      <c r="B1388" s="34">
        <f t="shared" si="80"/>
        <v>4224.6000000000004</v>
      </c>
      <c r="C1388" s="35">
        <v>2447</v>
      </c>
      <c r="D1388" s="34">
        <f t="shared" si="81"/>
        <v>4224.6000000000004</v>
      </c>
      <c r="E1388" s="36">
        <v>46091</v>
      </c>
      <c r="F1388" s="37">
        <v>4230</v>
      </c>
      <c r="G1388" s="36">
        <v>46092</v>
      </c>
      <c r="H1388" s="38">
        <f t="shared" si="82"/>
        <v>5.3999999999996362</v>
      </c>
      <c r="I1388" s="29">
        <f t="shared" si="85"/>
        <v>5</v>
      </c>
      <c r="L1388" s="33"/>
      <c r="M1388" s="191">
        <v>46156</v>
      </c>
      <c r="N1388" s="34">
        <f t="shared" si="83"/>
        <v>0</v>
      </c>
      <c r="O1388" s="37"/>
      <c r="P1388" s="35"/>
      <c r="Q1388" s="40">
        <f t="shared" si="84"/>
        <v>0</v>
      </c>
      <c r="R1388" s="41"/>
    </row>
    <row r="1389" spans="2:18" ht="15" customHeight="1" x14ac:dyDescent="0.3">
      <c r="B1389" s="34">
        <f t="shared" si="80"/>
        <v>4230</v>
      </c>
      <c r="C1389" s="35">
        <v>2450</v>
      </c>
      <c r="D1389" s="34">
        <f t="shared" si="81"/>
        <v>4230</v>
      </c>
      <c r="E1389" s="36">
        <v>46092</v>
      </c>
      <c r="F1389" s="37">
        <v>4230</v>
      </c>
      <c r="G1389" s="36">
        <v>46093</v>
      </c>
      <c r="H1389" s="38">
        <f t="shared" si="82"/>
        <v>0</v>
      </c>
      <c r="I1389" s="29">
        <f t="shared" si="85"/>
        <v>3</v>
      </c>
      <c r="L1389" s="33"/>
      <c r="M1389" s="191">
        <v>46157</v>
      </c>
      <c r="N1389" s="34">
        <f t="shared" si="83"/>
        <v>0</v>
      </c>
      <c r="O1389" s="37"/>
      <c r="P1389" s="35"/>
      <c r="Q1389" s="40">
        <f t="shared" si="84"/>
        <v>0</v>
      </c>
      <c r="R1389" s="41"/>
    </row>
    <row r="1390" spans="2:18" ht="15" customHeight="1" x14ac:dyDescent="0.3">
      <c r="B1390" s="34">
        <f t="shared" si="80"/>
        <v>4230</v>
      </c>
      <c r="C1390" s="35">
        <v>2450</v>
      </c>
      <c r="D1390" s="34">
        <f t="shared" si="81"/>
        <v>4230</v>
      </c>
      <c r="E1390" s="36">
        <v>46093</v>
      </c>
      <c r="F1390" s="37">
        <v>4242.2</v>
      </c>
      <c r="G1390" s="36">
        <v>46094</v>
      </c>
      <c r="H1390" s="38">
        <f t="shared" si="82"/>
        <v>12.199999999999818</v>
      </c>
      <c r="I1390" s="29">
        <f t="shared" si="85"/>
        <v>0</v>
      </c>
      <c r="J1390">
        <f>SUM(H1362:H1390)</f>
        <v>138.5</v>
      </c>
      <c r="L1390" s="33"/>
      <c r="M1390" s="191">
        <v>46158</v>
      </c>
      <c r="N1390" s="34">
        <f t="shared" si="83"/>
        <v>0</v>
      </c>
      <c r="O1390" s="37"/>
      <c r="P1390" s="35"/>
      <c r="Q1390" s="40">
        <f t="shared" si="84"/>
        <v>0</v>
      </c>
      <c r="R1390" s="41"/>
    </row>
    <row r="1391" spans="2:18" ht="15" customHeight="1" x14ac:dyDescent="0.3">
      <c r="B1391" s="34">
        <f t="shared" si="80"/>
        <v>4242.2</v>
      </c>
      <c r="C1391" s="35">
        <v>2450</v>
      </c>
      <c r="D1391" s="34">
        <f t="shared" si="81"/>
        <v>4242.2</v>
      </c>
      <c r="E1391" s="36">
        <v>46094</v>
      </c>
      <c r="F1391" s="37">
        <v>4242.2</v>
      </c>
      <c r="G1391" s="36">
        <v>46095</v>
      </c>
      <c r="H1391" s="38">
        <f t="shared" si="82"/>
        <v>0</v>
      </c>
      <c r="I1391" s="29">
        <f t="shared" si="85"/>
        <v>0</v>
      </c>
      <c r="L1391" s="33"/>
      <c r="M1391" s="191">
        <v>46159</v>
      </c>
      <c r="N1391" s="34">
        <f t="shared" ref="N1391:N1405" si="86">(P1390)</f>
        <v>0</v>
      </c>
      <c r="O1391" s="37"/>
      <c r="P1391" s="35"/>
      <c r="Q1391" s="40">
        <f t="shared" ref="Q1391:Q1405" si="87">(N1391+O1391)-P1391</f>
        <v>0</v>
      </c>
      <c r="R1391" s="41"/>
    </row>
    <row r="1392" spans="2:18" ht="15" customHeight="1" x14ac:dyDescent="0.3">
      <c r="B1392" s="34">
        <f t="shared" ref="B1392:B1403" si="88">F1391</f>
        <v>4242.2</v>
      </c>
      <c r="C1392" s="35">
        <v>2454</v>
      </c>
      <c r="D1392" s="34">
        <f t="shared" ref="D1392:D1403" si="89">F1391</f>
        <v>4242.2</v>
      </c>
      <c r="E1392" s="36">
        <v>46095</v>
      </c>
      <c r="F1392" s="37">
        <v>4258.3</v>
      </c>
      <c r="G1392" s="36">
        <v>46096</v>
      </c>
      <c r="H1392" s="38">
        <f t="shared" ref="H1392:H1403" si="90">F1392-D1392</f>
        <v>16.100000000000364</v>
      </c>
      <c r="I1392" s="29">
        <f t="shared" ref="I1392:I1403" si="91">C1392-C1391</f>
        <v>4</v>
      </c>
      <c r="L1392" s="33"/>
      <c r="M1392" s="191">
        <v>46160</v>
      </c>
      <c r="N1392" s="34">
        <f t="shared" si="86"/>
        <v>0</v>
      </c>
      <c r="O1392" s="37"/>
      <c r="P1392" s="35"/>
      <c r="Q1392" s="40">
        <f t="shared" si="87"/>
        <v>0</v>
      </c>
      <c r="R1392" s="41"/>
    </row>
    <row r="1393" spans="2:18" ht="15" customHeight="1" x14ac:dyDescent="0.3">
      <c r="B1393" s="34">
        <f t="shared" si="88"/>
        <v>4258.3</v>
      </c>
      <c r="C1393" s="35">
        <v>2457</v>
      </c>
      <c r="D1393" s="34">
        <f t="shared" si="89"/>
        <v>4258.3</v>
      </c>
      <c r="E1393" s="36">
        <v>46096</v>
      </c>
      <c r="F1393" s="37">
        <v>4262.2</v>
      </c>
      <c r="G1393" s="36">
        <v>46097</v>
      </c>
      <c r="H1393" s="38">
        <f t="shared" si="90"/>
        <v>3.8999999999996362</v>
      </c>
      <c r="I1393" s="29">
        <f t="shared" si="91"/>
        <v>3</v>
      </c>
      <c r="J1393">
        <v>1080</v>
      </c>
      <c r="L1393" s="33"/>
      <c r="M1393" s="191">
        <v>46161</v>
      </c>
      <c r="N1393" s="34">
        <f t="shared" si="86"/>
        <v>0</v>
      </c>
      <c r="O1393" s="37"/>
      <c r="P1393" s="35"/>
      <c r="Q1393" s="40">
        <f t="shared" si="87"/>
        <v>0</v>
      </c>
      <c r="R1393" s="41"/>
    </row>
    <row r="1394" spans="2:18" ht="15" customHeight="1" x14ac:dyDescent="0.3">
      <c r="B1394" s="34">
        <f t="shared" si="88"/>
        <v>4262.2</v>
      </c>
      <c r="C1394" s="35">
        <v>2461</v>
      </c>
      <c r="D1394" s="34">
        <f t="shared" si="89"/>
        <v>4262.2</v>
      </c>
      <c r="E1394" s="36">
        <v>46097</v>
      </c>
      <c r="F1394" s="37">
        <v>4266.7</v>
      </c>
      <c r="G1394" s="36">
        <v>46098</v>
      </c>
      <c r="H1394" s="38">
        <f t="shared" si="90"/>
        <v>4.5</v>
      </c>
      <c r="I1394" s="29">
        <f t="shared" si="91"/>
        <v>4</v>
      </c>
      <c r="L1394" s="33"/>
      <c r="M1394" s="191">
        <v>46162</v>
      </c>
      <c r="N1394" s="34">
        <f t="shared" si="86"/>
        <v>0</v>
      </c>
      <c r="O1394" s="37"/>
      <c r="P1394" s="35"/>
      <c r="Q1394" s="40">
        <f t="shared" si="87"/>
        <v>0</v>
      </c>
      <c r="R1394" s="41"/>
    </row>
    <row r="1395" spans="2:18" ht="15" customHeight="1" x14ac:dyDescent="0.3">
      <c r="B1395" s="34">
        <f t="shared" si="88"/>
        <v>4266.7</v>
      </c>
      <c r="C1395" s="35">
        <v>2465</v>
      </c>
      <c r="D1395" s="34">
        <f t="shared" si="89"/>
        <v>4266.7</v>
      </c>
      <c r="E1395" s="36">
        <v>46098</v>
      </c>
      <c r="F1395" s="37">
        <v>4272</v>
      </c>
      <c r="G1395" s="36">
        <v>46099</v>
      </c>
      <c r="H1395" s="38">
        <f t="shared" si="90"/>
        <v>5.3000000000001819</v>
      </c>
      <c r="I1395" s="29">
        <f t="shared" si="91"/>
        <v>4</v>
      </c>
      <c r="K1395">
        <f>J1393/J1390</f>
        <v>7.7978339350180503</v>
      </c>
      <c r="L1395" s="33"/>
      <c r="M1395" s="191">
        <v>46163</v>
      </c>
      <c r="N1395" s="34">
        <f t="shared" si="86"/>
        <v>0</v>
      </c>
      <c r="O1395" s="37"/>
      <c r="P1395" s="35"/>
      <c r="Q1395" s="40">
        <f t="shared" si="87"/>
        <v>0</v>
      </c>
      <c r="R1395" s="41"/>
    </row>
    <row r="1396" spans="2:18" ht="15" customHeight="1" x14ac:dyDescent="0.3">
      <c r="B1396" s="34">
        <f t="shared" si="88"/>
        <v>4272</v>
      </c>
      <c r="C1396" s="35">
        <v>2468</v>
      </c>
      <c r="D1396" s="34">
        <f t="shared" si="89"/>
        <v>4272</v>
      </c>
      <c r="E1396" s="36">
        <v>46099</v>
      </c>
      <c r="F1396" s="37">
        <v>4284.5</v>
      </c>
      <c r="G1396" s="36">
        <v>46100</v>
      </c>
      <c r="H1396" s="38">
        <f t="shared" si="90"/>
        <v>12.5</v>
      </c>
      <c r="I1396" s="29">
        <f t="shared" si="91"/>
        <v>3</v>
      </c>
      <c r="L1396" s="33"/>
      <c r="M1396" s="191">
        <v>46164</v>
      </c>
      <c r="N1396" s="34">
        <f t="shared" si="86"/>
        <v>0</v>
      </c>
      <c r="O1396" s="37"/>
      <c r="P1396" s="35"/>
      <c r="Q1396" s="40">
        <f t="shared" si="87"/>
        <v>0</v>
      </c>
      <c r="R1396" s="41"/>
    </row>
    <row r="1397" spans="2:18" ht="15" customHeight="1" x14ac:dyDescent="0.3">
      <c r="B1397" s="34">
        <f t="shared" si="88"/>
        <v>4284.5</v>
      </c>
      <c r="C1397" s="35">
        <v>2468</v>
      </c>
      <c r="D1397" s="34">
        <f t="shared" si="89"/>
        <v>4284.5</v>
      </c>
      <c r="E1397" s="36">
        <v>46100</v>
      </c>
      <c r="F1397" s="37">
        <v>4284.5</v>
      </c>
      <c r="G1397" s="36">
        <v>46101</v>
      </c>
      <c r="H1397" s="38">
        <f t="shared" si="90"/>
        <v>0</v>
      </c>
      <c r="I1397" s="29">
        <f t="shared" si="91"/>
        <v>0</v>
      </c>
      <c r="L1397" s="33"/>
      <c r="M1397" s="191">
        <v>46165</v>
      </c>
      <c r="N1397" s="34">
        <f t="shared" si="86"/>
        <v>0</v>
      </c>
      <c r="O1397" s="37"/>
      <c r="P1397" s="35"/>
      <c r="Q1397" s="40">
        <f t="shared" si="87"/>
        <v>0</v>
      </c>
      <c r="R1397" s="41"/>
    </row>
    <row r="1398" spans="2:18" ht="15" customHeight="1" x14ac:dyDescent="0.3">
      <c r="B1398" s="34">
        <f t="shared" si="88"/>
        <v>4284.5</v>
      </c>
      <c r="C1398" s="35">
        <v>2473</v>
      </c>
      <c r="D1398" s="34">
        <f t="shared" si="89"/>
        <v>4284.5</v>
      </c>
      <c r="E1398" s="36">
        <v>46101</v>
      </c>
      <c r="F1398" s="37">
        <v>4289.3</v>
      </c>
      <c r="G1398" s="36">
        <v>46102</v>
      </c>
      <c r="H1398" s="38">
        <f>F1398-D1398</f>
        <v>4.8000000000001819</v>
      </c>
      <c r="I1398" s="29">
        <f t="shared" si="91"/>
        <v>5</v>
      </c>
      <c r="L1398" s="33"/>
      <c r="M1398" s="191">
        <v>46166</v>
      </c>
      <c r="N1398" s="34">
        <f t="shared" si="86"/>
        <v>0</v>
      </c>
      <c r="O1398" s="37"/>
      <c r="P1398" s="35"/>
      <c r="Q1398" s="40">
        <f t="shared" si="87"/>
        <v>0</v>
      </c>
      <c r="R1398" s="41"/>
    </row>
    <row r="1399" spans="2:18" ht="15" customHeight="1" x14ac:dyDescent="0.3">
      <c r="B1399" s="34">
        <f>F1398</f>
        <v>4289.3</v>
      </c>
      <c r="C1399" s="35"/>
      <c r="D1399" s="34">
        <f t="shared" si="89"/>
        <v>4289.3</v>
      </c>
      <c r="E1399" s="36">
        <v>46102</v>
      </c>
      <c r="F1399" s="37">
        <v>4289.3</v>
      </c>
      <c r="G1399" s="36">
        <v>46103</v>
      </c>
      <c r="H1399" s="38">
        <f t="shared" si="90"/>
        <v>0</v>
      </c>
      <c r="I1399" s="29">
        <f t="shared" si="91"/>
        <v>-2473</v>
      </c>
      <c r="L1399" s="33"/>
      <c r="M1399" s="191">
        <v>46167</v>
      </c>
      <c r="N1399" s="34">
        <f t="shared" si="86"/>
        <v>0</v>
      </c>
      <c r="O1399" s="37"/>
      <c r="P1399" s="35"/>
      <c r="Q1399" s="40">
        <f t="shared" si="87"/>
        <v>0</v>
      </c>
      <c r="R1399" s="41"/>
    </row>
    <row r="1400" spans="2:18" ht="15" customHeight="1" x14ac:dyDescent="0.3">
      <c r="B1400" s="34">
        <f t="shared" si="88"/>
        <v>4289.3</v>
      </c>
      <c r="C1400" s="35"/>
      <c r="D1400" s="34">
        <f t="shared" si="89"/>
        <v>4289.3</v>
      </c>
      <c r="E1400" s="36">
        <v>46103</v>
      </c>
      <c r="F1400" s="37"/>
      <c r="G1400" s="36">
        <v>46104</v>
      </c>
      <c r="H1400" s="38">
        <f t="shared" si="90"/>
        <v>-4289.3</v>
      </c>
      <c r="I1400" s="29">
        <f t="shared" si="91"/>
        <v>0</v>
      </c>
      <c r="L1400" s="33"/>
      <c r="M1400" s="191">
        <v>46168</v>
      </c>
      <c r="N1400" s="34">
        <f t="shared" si="86"/>
        <v>0</v>
      </c>
      <c r="O1400" s="37"/>
      <c r="P1400" s="35"/>
      <c r="Q1400" s="40">
        <f t="shared" si="87"/>
        <v>0</v>
      </c>
      <c r="R1400" s="41"/>
    </row>
    <row r="1401" spans="2:18" ht="15" customHeight="1" x14ac:dyDescent="0.3">
      <c r="B1401" s="34">
        <f t="shared" si="88"/>
        <v>0</v>
      </c>
      <c r="C1401" s="35"/>
      <c r="D1401" s="34">
        <f t="shared" si="89"/>
        <v>0</v>
      </c>
      <c r="E1401" s="36">
        <v>46104</v>
      </c>
      <c r="F1401" s="37"/>
      <c r="G1401" s="36">
        <v>46105</v>
      </c>
      <c r="H1401" s="38">
        <f t="shared" si="90"/>
        <v>0</v>
      </c>
      <c r="I1401" s="29">
        <f t="shared" si="91"/>
        <v>0</v>
      </c>
      <c r="L1401" s="33"/>
      <c r="M1401" s="191">
        <v>46169</v>
      </c>
      <c r="N1401" s="34">
        <f t="shared" si="86"/>
        <v>0</v>
      </c>
      <c r="O1401" s="37"/>
      <c r="P1401" s="35"/>
      <c r="Q1401" s="40">
        <f t="shared" si="87"/>
        <v>0</v>
      </c>
      <c r="R1401" s="41"/>
    </row>
    <row r="1402" spans="2:18" ht="15" customHeight="1" x14ac:dyDescent="0.3">
      <c r="B1402" s="34">
        <f t="shared" si="88"/>
        <v>0</v>
      </c>
      <c r="C1402" s="35"/>
      <c r="D1402" s="34">
        <f t="shared" si="89"/>
        <v>0</v>
      </c>
      <c r="E1402" s="36">
        <v>46105</v>
      </c>
      <c r="F1402" s="37"/>
      <c r="G1402" s="36">
        <v>46106</v>
      </c>
      <c r="H1402" s="38">
        <f t="shared" si="90"/>
        <v>0</v>
      </c>
      <c r="I1402" s="29">
        <f t="shared" si="91"/>
        <v>0</v>
      </c>
      <c r="L1402" s="33"/>
      <c r="M1402" s="191">
        <v>46170</v>
      </c>
      <c r="N1402" s="34">
        <f t="shared" si="86"/>
        <v>0</v>
      </c>
      <c r="O1402" s="37"/>
      <c r="P1402" s="35"/>
      <c r="Q1402" s="40">
        <f t="shared" si="87"/>
        <v>0</v>
      </c>
      <c r="R1402" s="41"/>
    </row>
    <row r="1403" spans="2:18" ht="15" customHeight="1" x14ac:dyDescent="0.3">
      <c r="B1403" s="34">
        <f t="shared" si="88"/>
        <v>0</v>
      </c>
      <c r="C1403" s="35"/>
      <c r="D1403" s="34">
        <f t="shared" si="89"/>
        <v>0</v>
      </c>
      <c r="E1403" s="36">
        <v>46106</v>
      </c>
      <c r="F1403" s="37"/>
      <c r="G1403" s="36">
        <v>46107</v>
      </c>
      <c r="H1403" s="38">
        <f t="shared" si="90"/>
        <v>0</v>
      </c>
      <c r="I1403" s="29">
        <f t="shared" si="91"/>
        <v>0</v>
      </c>
      <c r="L1403" s="33"/>
      <c r="M1403" s="191">
        <v>46171</v>
      </c>
      <c r="N1403" s="34">
        <f t="shared" si="86"/>
        <v>0</v>
      </c>
      <c r="O1403" s="37"/>
      <c r="P1403" s="35"/>
      <c r="Q1403" s="40">
        <f t="shared" si="87"/>
        <v>0</v>
      </c>
      <c r="R1403" s="41"/>
    </row>
    <row r="1404" spans="2:18" ht="15" customHeight="1" x14ac:dyDescent="0.3">
      <c r="L1404" s="33"/>
      <c r="M1404" s="191">
        <v>46172</v>
      </c>
      <c r="N1404" s="34">
        <f t="shared" si="86"/>
        <v>0</v>
      </c>
      <c r="O1404" s="37"/>
      <c r="P1404" s="35"/>
      <c r="Q1404" s="40">
        <f t="shared" si="87"/>
        <v>0</v>
      </c>
      <c r="R1404" s="41"/>
    </row>
    <row r="1405" spans="2:18" ht="15" customHeight="1" x14ac:dyDescent="0.3">
      <c r="L1405" s="33"/>
      <c r="M1405" s="191">
        <v>46173</v>
      </c>
      <c r="N1405" s="34">
        <f t="shared" si="86"/>
        <v>0</v>
      </c>
      <c r="O1405" s="37"/>
      <c r="P1405" s="35"/>
      <c r="Q1405" s="40">
        <f t="shared" si="87"/>
        <v>0</v>
      </c>
      <c r="R1405" s="41"/>
    </row>
  </sheetData>
  <mergeCells count="2">
    <mergeCell ref="A1:H1"/>
    <mergeCell ref="L2:R2"/>
  </mergeCell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BB80F-69F2-46CD-8C19-0C681000D9A4}">
  <dimension ref="A1:U298"/>
  <sheetViews>
    <sheetView showGridLines="0" tabSelected="1" zoomScale="90" zoomScaleNormal="90" workbookViewId="0">
      <pane ySplit="3" topLeftCell="A244" activePane="bottomLeft" state="frozen"/>
      <selection pane="bottomLeft" activeCell="E258" sqref="E258"/>
    </sheetView>
  </sheetViews>
  <sheetFormatPr defaultColWidth="11.19921875" defaultRowHeight="15" customHeight="1" x14ac:dyDescent="0.3"/>
  <cols>
    <col min="1" max="1" width="8.59765625" customWidth="1"/>
    <col min="2" max="2" width="12.69921875" customWidth="1"/>
    <col min="3" max="3" width="8.59765625" customWidth="1"/>
    <col min="4" max="4" width="11.3984375" customWidth="1"/>
    <col min="5" max="5" width="14.19921875" customWidth="1"/>
    <col min="6" max="6" width="8.59765625" customWidth="1"/>
    <col min="7" max="7" width="12" customWidth="1"/>
    <col min="8" max="11" width="8.59765625" customWidth="1"/>
    <col min="12" max="12" width="11.69921875" customWidth="1"/>
    <col min="13" max="15" width="8.59765625" customWidth="1"/>
    <col min="16" max="16" width="10.8984375" customWidth="1"/>
    <col min="17" max="17" width="11" customWidth="1"/>
    <col min="18" max="18" width="10.8984375" customWidth="1"/>
    <col min="19" max="19" width="55.69921875" bestFit="1" customWidth="1"/>
    <col min="20" max="26" width="8.59765625" customWidth="1"/>
  </cols>
  <sheetData>
    <row r="1" spans="1:19" ht="16.2" thickBot="1" x14ac:dyDescent="0.35">
      <c r="A1" s="746" t="s">
        <v>1413</v>
      </c>
      <c r="B1" s="747"/>
      <c r="C1" s="747"/>
      <c r="D1" s="747"/>
      <c r="E1" s="747"/>
      <c r="F1" s="747"/>
      <c r="G1" s="747"/>
      <c r="H1" s="751"/>
      <c r="I1" s="1"/>
      <c r="Q1" s="147"/>
    </row>
    <row r="2" spans="1:19" ht="15" customHeight="1" thickBot="1" x14ac:dyDescent="0.4">
      <c r="A2" s="59"/>
      <c r="C2" s="29"/>
      <c r="D2" s="29"/>
      <c r="E2" s="29"/>
      <c r="F2" s="29"/>
      <c r="G2" s="29"/>
      <c r="H2" s="41"/>
      <c r="I2" s="5"/>
      <c r="K2" s="752" t="s">
        <v>1414</v>
      </c>
      <c r="L2" s="742"/>
      <c r="M2" s="742"/>
      <c r="N2" s="742"/>
      <c r="O2" s="742"/>
      <c r="P2" s="742"/>
      <c r="Q2" s="742"/>
      <c r="R2" s="743"/>
    </row>
    <row r="3" spans="1:19" ht="30.45" customHeight="1" thickBot="1" x14ac:dyDescent="0.4">
      <c r="A3" s="60" t="s">
        <v>2</v>
      </c>
      <c r="B3" s="61" t="s">
        <v>3</v>
      </c>
      <c r="C3" s="62" t="s">
        <v>4</v>
      </c>
      <c r="D3" s="63" t="s">
        <v>5</v>
      </c>
      <c r="E3" s="64" t="s">
        <v>6</v>
      </c>
      <c r="F3" s="65" t="s">
        <v>7</v>
      </c>
      <c r="G3" s="64" t="s">
        <v>8</v>
      </c>
      <c r="H3" s="66" t="s">
        <v>9</v>
      </c>
      <c r="I3" s="67" t="s">
        <v>10</v>
      </c>
      <c r="K3" s="68" t="s">
        <v>2</v>
      </c>
      <c r="L3" s="69" t="s">
        <v>11</v>
      </c>
      <c r="M3" s="70" t="s">
        <v>12</v>
      </c>
      <c r="N3" s="71" t="s">
        <v>13</v>
      </c>
      <c r="O3" s="72" t="s">
        <v>14</v>
      </c>
      <c r="P3" s="171" t="s">
        <v>15</v>
      </c>
      <c r="Q3" s="172" t="s">
        <v>16</v>
      </c>
      <c r="R3" s="74" t="s">
        <v>17</v>
      </c>
    </row>
    <row r="4" spans="1:19" ht="15.6" x14ac:dyDescent="0.3">
      <c r="A4" s="23">
        <v>1</v>
      </c>
      <c r="B4" s="75">
        <v>11.7</v>
      </c>
      <c r="C4" s="25"/>
      <c r="D4" s="24">
        <v>4739</v>
      </c>
      <c r="E4" s="26">
        <v>45607</v>
      </c>
      <c r="F4" s="37">
        <v>4739</v>
      </c>
      <c r="G4" s="26">
        <v>45608</v>
      </c>
      <c r="H4" s="28">
        <f t="shared" ref="H4:H63" si="0">F4-D4</f>
        <v>0</v>
      </c>
      <c r="I4" s="1">
        <f t="shared" ref="I4:I63" si="1">C5-C4</f>
        <v>0</v>
      </c>
      <c r="J4">
        <f>SUM(H4:H54)</f>
        <v>16</v>
      </c>
      <c r="K4" s="23"/>
      <c r="L4" s="26">
        <v>45607</v>
      </c>
      <c r="M4" s="34">
        <v>0</v>
      </c>
      <c r="N4" s="27">
        <v>0</v>
      </c>
      <c r="O4" s="35">
        <v>0</v>
      </c>
      <c r="P4" s="39"/>
      <c r="Q4" s="47">
        <f t="shared" ref="Q4:Q10" si="2">(M4+N4)-O4</f>
        <v>0</v>
      </c>
      <c r="R4" s="32"/>
      <c r="S4" s="511">
        <f>SUM(Q4:Q54)</f>
        <v>135</v>
      </c>
    </row>
    <row r="5" spans="1:19" ht="15.6" x14ac:dyDescent="0.3">
      <c r="A5" s="33">
        <v>2</v>
      </c>
      <c r="B5" s="34">
        <v>16.8</v>
      </c>
      <c r="C5" s="35"/>
      <c r="D5" s="34">
        <f t="shared" ref="D5:D63" si="3">F4</f>
        <v>4739</v>
      </c>
      <c r="E5" s="26">
        <v>45608</v>
      </c>
      <c r="F5" s="37">
        <v>4739</v>
      </c>
      <c r="G5" s="26">
        <v>45609</v>
      </c>
      <c r="H5" s="28">
        <f t="shared" si="0"/>
        <v>0</v>
      </c>
      <c r="I5" s="5">
        <f t="shared" si="1"/>
        <v>0</v>
      </c>
      <c r="K5" s="33"/>
      <c r="L5" s="26">
        <v>45608</v>
      </c>
      <c r="M5" s="34">
        <f>O4</f>
        <v>0</v>
      </c>
      <c r="N5" s="27">
        <v>150</v>
      </c>
      <c r="O5" s="35">
        <v>150</v>
      </c>
      <c r="P5" s="39"/>
      <c r="Q5" s="47">
        <f t="shared" si="2"/>
        <v>0</v>
      </c>
      <c r="R5" s="41"/>
      <c r="S5" t="s">
        <v>1415</v>
      </c>
    </row>
    <row r="6" spans="1:19" ht="15.6" x14ac:dyDescent="0.3">
      <c r="A6" s="33">
        <v>3</v>
      </c>
      <c r="B6" s="34">
        <v>17.8</v>
      </c>
      <c r="C6" s="35"/>
      <c r="D6" s="34">
        <f t="shared" si="3"/>
        <v>4739</v>
      </c>
      <c r="E6" s="26">
        <v>45609</v>
      </c>
      <c r="F6" s="37">
        <v>4739</v>
      </c>
      <c r="G6" s="26">
        <v>45610</v>
      </c>
      <c r="H6" s="28">
        <f t="shared" si="0"/>
        <v>0</v>
      </c>
      <c r="I6" s="5">
        <f t="shared" si="1"/>
        <v>0</v>
      </c>
      <c r="K6" s="33"/>
      <c r="L6" s="26">
        <v>45609</v>
      </c>
      <c r="M6" s="34">
        <f t="shared" ref="M6:M63" si="4">O5</f>
        <v>150</v>
      </c>
      <c r="N6" s="27">
        <v>60</v>
      </c>
      <c r="O6" s="35">
        <v>210</v>
      </c>
      <c r="P6" s="39"/>
      <c r="Q6" s="47">
        <f t="shared" si="2"/>
        <v>0</v>
      </c>
      <c r="R6" s="41"/>
      <c r="S6" t="s">
        <v>1416</v>
      </c>
    </row>
    <row r="7" spans="1:19" ht="15.6" x14ac:dyDescent="0.3">
      <c r="A7" s="33">
        <v>4</v>
      </c>
      <c r="B7" s="34">
        <v>18.899999999999999</v>
      </c>
      <c r="C7" s="35"/>
      <c r="D7" s="34">
        <f t="shared" si="3"/>
        <v>4739</v>
      </c>
      <c r="E7" s="26">
        <v>45610</v>
      </c>
      <c r="F7" s="37">
        <v>4739</v>
      </c>
      <c r="G7" s="26">
        <v>45611</v>
      </c>
      <c r="H7" s="28">
        <f t="shared" si="0"/>
        <v>0</v>
      </c>
      <c r="I7" s="5">
        <f t="shared" si="1"/>
        <v>0</v>
      </c>
      <c r="K7" s="33"/>
      <c r="L7" s="26">
        <v>45610</v>
      </c>
      <c r="M7" s="34">
        <f t="shared" si="4"/>
        <v>210</v>
      </c>
      <c r="N7" s="27">
        <v>0</v>
      </c>
      <c r="O7" s="35">
        <v>202.5</v>
      </c>
      <c r="P7" s="39"/>
      <c r="Q7" s="47">
        <f t="shared" si="2"/>
        <v>7.5</v>
      </c>
      <c r="R7" s="41"/>
    </row>
    <row r="8" spans="1:19" ht="15.6" x14ac:dyDescent="0.3">
      <c r="A8" s="33">
        <v>5</v>
      </c>
      <c r="B8" s="34">
        <v>20.9</v>
      </c>
      <c r="C8" s="35"/>
      <c r="D8" s="34">
        <f t="shared" si="3"/>
        <v>4739</v>
      </c>
      <c r="E8" s="26">
        <v>45611</v>
      </c>
      <c r="F8" s="37">
        <v>4739</v>
      </c>
      <c r="G8" s="26">
        <v>45612</v>
      </c>
      <c r="H8" s="28">
        <f t="shared" si="0"/>
        <v>0</v>
      </c>
      <c r="I8" s="5">
        <f t="shared" si="1"/>
        <v>0</v>
      </c>
      <c r="K8" s="33"/>
      <c r="L8" s="26">
        <v>45611</v>
      </c>
      <c r="M8" s="34">
        <f t="shared" si="4"/>
        <v>202.5</v>
      </c>
      <c r="N8" s="27">
        <v>0</v>
      </c>
      <c r="O8" s="35">
        <v>202.5</v>
      </c>
      <c r="P8" s="39"/>
      <c r="Q8" s="47">
        <f t="shared" si="2"/>
        <v>0</v>
      </c>
      <c r="R8" s="41"/>
    </row>
    <row r="9" spans="1:19" ht="15.6" x14ac:dyDescent="0.3">
      <c r="A9" s="33">
        <v>6</v>
      </c>
      <c r="B9" s="34">
        <v>20.9</v>
      </c>
      <c r="C9" s="35"/>
      <c r="D9" s="34">
        <f t="shared" si="3"/>
        <v>4739</v>
      </c>
      <c r="E9" s="26">
        <v>45612</v>
      </c>
      <c r="F9" s="37">
        <v>4743</v>
      </c>
      <c r="G9" s="26">
        <v>45613</v>
      </c>
      <c r="H9" s="28">
        <f t="shared" si="0"/>
        <v>4</v>
      </c>
      <c r="I9" s="5">
        <f t="shared" si="1"/>
        <v>0</v>
      </c>
      <c r="K9" s="33"/>
      <c r="L9" s="26">
        <v>45612</v>
      </c>
      <c r="M9" s="34">
        <f t="shared" si="4"/>
        <v>202.5</v>
      </c>
      <c r="N9" s="27">
        <v>0</v>
      </c>
      <c r="O9" s="35">
        <v>190</v>
      </c>
      <c r="P9" s="39"/>
      <c r="Q9" s="47">
        <f t="shared" si="2"/>
        <v>12.5</v>
      </c>
      <c r="R9" s="41"/>
    </row>
    <row r="10" spans="1:19" ht="15.6" x14ac:dyDescent="0.3">
      <c r="A10" s="33">
        <v>7</v>
      </c>
      <c r="B10" s="34">
        <v>20.9</v>
      </c>
      <c r="C10" s="35"/>
      <c r="D10" s="34">
        <f t="shared" si="3"/>
        <v>4743</v>
      </c>
      <c r="E10" s="26">
        <v>45613</v>
      </c>
      <c r="F10" s="37">
        <v>4743</v>
      </c>
      <c r="G10" s="26">
        <v>45614</v>
      </c>
      <c r="H10" s="28">
        <f t="shared" si="0"/>
        <v>0</v>
      </c>
      <c r="I10" s="5">
        <f t="shared" si="1"/>
        <v>0</v>
      </c>
      <c r="K10" s="33"/>
      <c r="L10" s="26">
        <v>45613</v>
      </c>
      <c r="M10" s="34">
        <f t="shared" si="4"/>
        <v>190</v>
      </c>
      <c r="N10" s="27">
        <v>0</v>
      </c>
      <c r="O10" s="35">
        <v>190</v>
      </c>
      <c r="P10" s="39"/>
      <c r="Q10" s="47">
        <f t="shared" si="2"/>
        <v>0</v>
      </c>
      <c r="R10" s="41"/>
      <c r="S10" s="48"/>
    </row>
    <row r="11" spans="1:19" ht="15.6" x14ac:dyDescent="0.3">
      <c r="A11" s="33">
        <v>8</v>
      </c>
      <c r="B11" s="34">
        <v>20.9</v>
      </c>
      <c r="C11" s="35"/>
      <c r="D11" s="34">
        <f t="shared" si="3"/>
        <v>4743</v>
      </c>
      <c r="E11" s="26">
        <v>45614</v>
      </c>
      <c r="F11" s="37">
        <v>4743</v>
      </c>
      <c r="G11" s="26">
        <v>45615</v>
      </c>
      <c r="H11" s="28">
        <f t="shared" si="0"/>
        <v>0</v>
      </c>
      <c r="I11" s="5">
        <f t="shared" si="1"/>
        <v>0</v>
      </c>
      <c r="K11" s="33"/>
      <c r="L11" s="26">
        <v>45614</v>
      </c>
      <c r="M11" s="34">
        <f t="shared" si="4"/>
        <v>190</v>
      </c>
      <c r="N11" s="27">
        <v>0</v>
      </c>
      <c r="O11" s="35">
        <v>190</v>
      </c>
      <c r="P11" s="39"/>
      <c r="Q11" s="47">
        <v>0</v>
      </c>
      <c r="R11" s="41"/>
    </row>
    <row r="12" spans="1:19" ht="15.6" x14ac:dyDescent="0.3">
      <c r="A12" s="33">
        <v>9</v>
      </c>
      <c r="B12" s="34">
        <v>20.9</v>
      </c>
      <c r="C12" s="35"/>
      <c r="D12" s="34">
        <f t="shared" si="3"/>
        <v>4743</v>
      </c>
      <c r="E12" s="26">
        <v>45615</v>
      </c>
      <c r="F12" s="37">
        <v>4745</v>
      </c>
      <c r="G12" s="26">
        <v>45616</v>
      </c>
      <c r="H12" s="28">
        <f t="shared" si="0"/>
        <v>2</v>
      </c>
      <c r="I12" s="5">
        <f t="shared" si="1"/>
        <v>0</v>
      </c>
      <c r="K12" s="33"/>
      <c r="L12" s="26">
        <v>45615</v>
      </c>
      <c r="M12" s="34">
        <f t="shared" si="4"/>
        <v>190</v>
      </c>
      <c r="N12" s="27">
        <v>0</v>
      </c>
      <c r="O12" s="35">
        <v>180</v>
      </c>
      <c r="P12" s="39"/>
      <c r="Q12" s="47">
        <f t="shared" ref="Q12:Q15" si="5">(M12+N12)-O12</f>
        <v>10</v>
      </c>
      <c r="R12" s="41"/>
    </row>
    <row r="13" spans="1:19" ht="15.6" x14ac:dyDescent="0.3">
      <c r="A13" s="33">
        <v>10</v>
      </c>
      <c r="B13" s="34">
        <v>20.9</v>
      </c>
      <c r="C13" s="35"/>
      <c r="D13" s="34">
        <f t="shared" si="3"/>
        <v>4745</v>
      </c>
      <c r="E13" s="26">
        <v>45616</v>
      </c>
      <c r="F13" s="37">
        <v>4745</v>
      </c>
      <c r="G13" s="26">
        <v>45617</v>
      </c>
      <c r="H13" s="28">
        <f t="shared" si="0"/>
        <v>0</v>
      </c>
      <c r="I13" s="5">
        <f t="shared" si="1"/>
        <v>0</v>
      </c>
      <c r="K13" s="33"/>
      <c r="L13" s="26">
        <v>45616</v>
      </c>
      <c r="M13" s="34">
        <f t="shared" si="4"/>
        <v>180</v>
      </c>
      <c r="N13" s="27">
        <v>0</v>
      </c>
      <c r="O13" s="35">
        <v>180</v>
      </c>
      <c r="P13" s="39"/>
      <c r="Q13" s="47">
        <f t="shared" si="5"/>
        <v>0</v>
      </c>
      <c r="R13" s="41"/>
    </row>
    <row r="14" spans="1:19" ht="15.6" x14ac:dyDescent="0.3">
      <c r="A14" s="33">
        <v>11</v>
      </c>
      <c r="B14" s="34">
        <v>20.9</v>
      </c>
      <c r="C14" s="35"/>
      <c r="D14" s="34">
        <f t="shared" si="3"/>
        <v>4745</v>
      </c>
      <c r="E14" s="26">
        <v>45617</v>
      </c>
      <c r="F14" s="37">
        <v>4745</v>
      </c>
      <c r="G14" s="26">
        <v>45618</v>
      </c>
      <c r="H14" s="28">
        <f t="shared" si="0"/>
        <v>0</v>
      </c>
      <c r="I14" s="5">
        <f t="shared" si="1"/>
        <v>0</v>
      </c>
      <c r="K14" s="33"/>
      <c r="L14" s="26">
        <v>45617</v>
      </c>
      <c r="M14" s="34">
        <f t="shared" si="4"/>
        <v>180</v>
      </c>
      <c r="N14" s="27">
        <v>0</v>
      </c>
      <c r="O14" s="35">
        <v>180</v>
      </c>
      <c r="P14" s="39"/>
      <c r="Q14" s="47">
        <f t="shared" si="5"/>
        <v>0</v>
      </c>
      <c r="R14" s="41"/>
    </row>
    <row r="15" spans="1:19" ht="15.6" x14ac:dyDescent="0.3">
      <c r="A15" s="33">
        <v>12</v>
      </c>
      <c r="B15" s="34">
        <v>20.9</v>
      </c>
      <c r="C15" s="35"/>
      <c r="D15" s="34">
        <f t="shared" si="3"/>
        <v>4745</v>
      </c>
      <c r="E15" s="26">
        <v>45618</v>
      </c>
      <c r="F15" s="37">
        <v>4745</v>
      </c>
      <c r="G15" s="26">
        <v>45619</v>
      </c>
      <c r="H15" s="28">
        <f t="shared" si="0"/>
        <v>0</v>
      </c>
      <c r="I15" s="5">
        <f t="shared" si="1"/>
        <v>0</v>
      </c>
      <c r="K15" s="33"/>
      <c r="L15" s="26">
        <v>45618</v>
      </c>
      <c r="M15" s="34">
        <f t="shared" si="4"/>
        <v>180</v>
      </c>
      <c r="N15" s="27">
        <v>0</v>
      </c>
      <c r="O15" s="35">
        <v>180</v>
      </c>
      <c r="P15" s="39"/>
      <c r="Q15" s="47">
        <f t="shared" si="5"/>
        <v>0</v>
      </c>
      <c r="R15" s="41"/>
    </row>
    <row r="16" spans="1:19" ht="15.6" x14ac:dyDescent="0.3">
      <c r="A16" s="33">
        <v>13</v>
      </c>
      <c r="B16" s="34">
        <v>20.9</v>
      </c>
      <c r="C16" s="35"/>
      <c r="D16" s="34">
        <f t="shared" si="3"/>
        <v>4745</v>
      </c>
      <c r="E16" s="26">
        <v>45619</v>
      </c>
      <c r="F16" s="37">
        <v>4745</v>
      </c>
      <c r="G16" s="26">
        <v>45620</v>
      </c>
      <c r="H16" s="28">
        <f t="shared" si="0"/>
        <v>0</v>
      </c>
      <c r="I16" s="5">
        <f t="shared" si="1"/>
        <v>0</v>
      </c>
      <c r="K16" s="33"/>
      <c r="L16" s="26">
        <v>45619</v>
      </c>
      <c r="M16" s="34">
        <f t="shared" si="4"/>
        <v>180</v>
      </c>
      <c r="N16" s="27">
        <v>0</v>
      </c>
      <c r="O16" s="35">
        <v>180</v>
      </c>
      <c r="P16" s="39"/>
      <c r="Q16" s="47">
        <v>0</v>
      </c>
      <c r="R16" s="41"/>
    </row>
    <row r="17" spans="1:21" ht="15.6" x14ac:dyDescent="0.3">
      <c r="A17" s="33">
        <v>14</v>
      </c>
      <c r="B17" s="34">
        <v>20.9</v>
      </c>
      <c r="C17" s="35"/>
      <c r="D17" s="34">
        <f t="shared" si="3"/>
        <v>4745</v>
      </c>
      <c r="E17" s="26">
        <v>45620</v>
      </c>
      <c r="F17" s="37">
        <v>4745</v>
      </c>
      <c r="G17" s="26">
        <v>45621</v>
      </c>
      <c r="H17" s="28">
        <f t="shared" si="0"/>
        <v>0</v>
      </c>
      <c r="I17" s="5">
        <f t="shared" si="1"/>
        <v>0</v>
      </c>
      <c r="K17" s="33"/>
      <c r="L17" s="26">
        <v>45620</v>
      </c>
      <c r="M17" s="34">
        <f t="shared" si="4"/>
        <v>180</v>
      </c>
      <c r="N17" s="27">
        <v>0</v>
      </c>
      <c r="O17" s="35">
        <v>180</v>
      </c>
      <c r="P17" s="39"/>
      <c r="Q17" s="47">
        <f t="shared" ref="Q17:Q63" si="6">(M17+N17)-O17</f>
        <v>0</v>
      </c>
      <c r="R17" s="41"/>
      <c r="T17" s="147"/>
    </row>
    <row r="18" spans="1:21" ht="15.6" x14ac:dyDescent="0.3">
      <c r="A18" s="33">
        <v>15</v>
      </c>
      <c r="B18" s="34">
        <v>20.9</v>
      </c>
      <c r="C18" s="35"/>
      <c r="D18" s="34">
        <f t="shared" si="3"/>
        <v>4745</v>
      </c>
      <c r="E18" s="26">
        <v>45621</v>
      </c>
      <c r="F18" s="37">
        <v>4745</v>
      </c>
      <c r="G18" s="26">
        <v>45622</v>
      </c>
      <c r="H18" s="28">
        <f t="shared" si="0"/>
        <v>0</v>
      </c>
      <c r="I18" s="5">
        <f t="shared" si="1"/>
        <v>0</v>
      </c>
      <c r="J18" s="48"/>
      <c r="K18" s="33"/>
      <c r="L18" s="26">
        <v>45621</v>
      </c>
      <c r="M18" s="34">
        <f t="shared" si="4"/>
        <v>180</v>
      </c>
      <c r="N18" s="27">
        <v>0</v>
      </c>
      <c r="O18" s="35">
        <v>180</v>
      </c>
      <c r="P18" s="39"/>
      <c r="Q18" s="47">
        <f t="shared" si="6"/>
        <v>0</v>
      </c>
      <c r="R18" s="41"/>
    </row>
    <row r="19" spans="1:21" ht="15.6" x14ac:dyDescent="0.3">
      <c r="A19" s="33">
        <v>16</v>
      </c>
      <c r="B19" s="34">
        <v>20.9</v>
      </c>
      <c r="C19" s="35"/>
      <c r="D19" s="34">
        <f t="shared" si="3"/>
        <v>4745</v>
      </c>
      <c r="E19" s="26">
        <v>45622</v>
      </c>
      <c r="F19" s="37">
        <v>4746</v>
      </c>
      <c r="G19" s="26">
        <v>45623</v>
      </c>
      <c r="H19" s="28">
        <f t="shared" si="0"/>
        <v>1</v>
      </c>
      <c r="I19" s="5">
        <f t="shared" si="1"/>
        <v>0</v>
      </c>
      <c r="J19" s="48"/>
      <c r="K19" s="33"/>
      <c r="L19" s="26">
        <v>45622</v>
      </c>
      <c r="M19" s="34">
        <f t="shared" si="4"/>
        <v>180</v>
      </c>
      <c r="N19" s="27">
        <v>0</v>
      </c>
      <c r="O19" s="35">
        <v>165</v>
      </c>
      <c r="P19" s="39"/>
      <c r="Q19" s="47">
        <f t="shared" si="6"/>
        <v>15</v>
      </c>
      <c r="R19" s="41"/>
      <c r="U19" s="147"/>
    </row>
    <row r="20" spans="1:21" ht="15.6" x14ac:dyDescent="0.3">
      <c r="A20" s="33">
        <v>17</v>
      </c>
      <c r="B20" s="34">
        <v>20.9</v>
      </c>
      <c r="C20" s="35"/>
      <c r="D20" s="34">
        <f t="shared" si="3"/>
        <v>4746</v>
      </c>
      <c r="E20" s="26">
        <v>45623</v>
      </c>
      <c r="F20" s="37">
        <v>4748</v>
      </c>
      <c r="G20" s="26">
        <v>45624</v>
      </c>
      <c r="H20" s="28">
        <f t="shared" si="0"/>
        <v>2</v>
      </c>
      <c r="I20" s="5">
        <f t="shared" si="1"/>
        <v>0</v>
      </c>
      <c r="K20" s="33"/>
      <c r="L20" s="26">
        <v>45623</v>
      </c>
      <c r="M20" s="34">
        <f t="shared" si="4"/>
        <v>165</v>
      </c>
      <c r="N20" s="27">
        <v>0</v>
      </c>
      <c r="O20" s="35">
        <v>140</v>
      </c>
      <c r="P20" s="39"/>
      <c r="Q20" s="47">
        <f t="shared" si="6"/>
        <v>25</v>
      </c>
      <c r="R20" s="41"/>
    </row>
    <row r="21" spans="1:21" ht="15.6" x14ac:dyDescent="0.3">
      <c r="A21" s="33">
        <v>18</v>
      </c>
      <c r="B21" s="34">
        <v>20.9</v>
      </c>
      <c r="C21" s="35"/>
      <c r="D21" s="34">
        <f t="shared" si="3"/>
        <v>4748</v>
      </c>
      <c r="E21" s="26">
        <v>45624</v>
      </c>
      <c r="F21" s="37">
        <v>4750</v>
      </c>
      <c r="G21" s="26">
        <v>45625</v>
      </c>
      <c r="H21" s="28">
        <f t="shared" si="0"/>
        <v>2</v>
      </c>
      <c r="I21" s="5">
        <f t="shared" si="1"/>
        <v>0</v>
      </c>
      <c r="K21" s="33"/>
      <c r="L21" s="26">
        <v>45624</v>
      </c>
      <c r="M21" s="34">
        <f t="shared" si="4"/>
        <v>140</v>
      </c>
      <c r="N21" s="27">
        <v>0</v>
      </c>
      <c r="O21" s="35">
        <v>125</v>
      </c>
      <c r="P21" s="39"/>
      <c r="Q21" s="47">
        <f t="shared" si="6"/>
        <v>15</v>
      </c>
      <c r="R21" s="41"/>
    </row>
    <row r="22" spans="1:21" ht="15.6" x14ac:dyDescent="0.3">
      <c r="A22" s="33">
        <v>19</v>
      </c>
      <c r="B22" s="34">
        <v>20.9</v>
      </c>
      <c r="C22" s="35"/>
      <c r="D22" s="34">
        <f t="shared" si="3"/>
        <v>4750</v>
      </c>
      <c r="E22" s="26">
        <v>45625</v>
      </c>
      <c r="F22" s="37">
        <v>4753</v>
      </c>
      <c r="G22" s="26">
        <v>45626</v>
      </c>
      <c r="H22" s="28">
        <f t="shared" si="0"/>
        <v>3</v>
      </c>
      <c r="I22" s="5">
        <f t="shared" si="1"/>
        <v>0</v>
      </c>
      <c r="K22" s="33"/>
      <c r="L22" s="26">
        <v>45625</v>
      </c>
      <c r="M22" s="34">
        <f t="shared" si="4"/>
        <v>125</v>
      </c>
      <c r="N22" s="27">
        <v>50</v>
      </c>
      <c r="O22" s="35">
        <v>130</v>
      </c>
      <c r="P22" s="39"/>
      <c r="Q22" s="47">
        <f t="shared" si="6"/>
        <v>45</v>
      </c>
      <c r="R22" s="41"/>
      <c r="T22">
        <f>SUM(H8:H22)</f>
        <v>14</v>
      </c>
      <c r="U22" s="511">
        <f>SUM(Q8:Q22)</f>
        <v>122.5</v>
      </c>
    </row>
    <row r="23" spans="1:21" ht="15.6" x14ac:dyDescent="0.3">
      <c r="A23" s="33">
        <v>20</v>
      </c>
      <c r="B23" s="34">
        <v>20.9</v>
      </c>
      <c r="C23" s="35"/>
      <c r="D23" s="34">
        <f t="shared" si="3"/>
        <v>4753</v>
      </c>
      <c r="E23" s="26">
        <v>45626</v>
      </c>
      <c r="F23" s="37">
        <v>4753</v>
      </c>
      <c r="G23" s="26">
        <v>45627</v>
      </c>
      <c r="H23" s="28">
        <f t="shared" si="0"/>
        <v>0</v>
      </c>
      <c r="I23" s="5">
        <f t="shared" si="1"/>
        <v>0</v>
      </c>
      <c r="J23">
        <f>SUM(H4:H23)</f>
        <v>14</v>
      </c>
      <c r="K23" s="33"/>
      <c r="L23" s="26">
        <v>45626</v>
      </c>
      <c r="M23" s="34">
        <f t="shared" si="4"/>
        <v>130</v>
      </c>
      <c r="N23" s="27">
        <v>0</v>
      </c>
      <c r="O23" s="35">
        <v>130</v>
      </c>
      <c r="P23" s="39"/>
      <c r="Q23" s="47">
        <f t="shared" si="6"/>
        <v>0</v>
      </c>
      <c r="R23" s="41"/>
      <c r="T23">
        <f>SUM(H8:H22)</f>
        <v>14</v>
      </c>
      <c r="U23" s="511">
        <f>SUM(Q8:Q22)</f>
        <v>122.5</v>
      </c>
    </row>
    <row r="24" spans="1:21" ht="15.6" x14ac:dyDescent="0.3">
      <c r="A24" s="33">
        <v>21</v>
      </c>
      <c r="B24" s="34">
        <v>20.9</v>
      </c>
      <c r="C24" s="35"/>
      <c r="D24" s="34">
        <f t="shared" si="3"/>
        <v>4753</v>
      </c>
      <c r="E24" s="26">
        <v>45627</v>
      </c>
      <c r="F24" s="37">
        <v>4754</v>
      </c>
      <c r="G24" s="26">
        <v>45628</v>
      </c>
      <c r="H24" s="28">
        <f t="shared" si="0"/>
        <v>1</v>
      </c>
      <c r="I24" s="5">
        <f t="shared" si="1"/>
        <v>0</v>
      </c>
      <c r="K24" s="33"/>
      <c r="L24" s="26">
        <v>45627</v>
      </c>
      <c r="M24" s="34">
        <f t="shared" si="4"/>
        <v>130</v>
      </c>
      <c r="N24" s="27">
        <v>0</v>
      </c>
      <c r="O24" s="35">
        <v>130</v>
      </c>
      <c r="P24" s="39"/>
      <c r="Q24" s="47">
        <f t="shared" si="6"/>
        <v>0</v>
      </c>
      <c r="R24" s="41"/>
      <c r="S24" s="48"/>
    </row>
    <row r="25" spans="1:21" ht="15.6" x14ac:dyDescent="0.3">
      <c r="A25" s="33">
        <v>22</v>
      </c>
      <c r="B25" s="34">
        <v>20.9</v>
      </c>
      <c r="C25" s="35"/>
      <c r="D25" s="34">
        <f t="shared" si="3"/>
        <v>4754</v>
      </c>
      <c r="E25" s="26">
        <v>45628</v>
      </c>
      <c r="F25" s="37">
        <v>4754</v>
      </c>
      <c r="G25" s="26">
        <v>45629</v>
      </c>
      <c r="H25" s="28">
        <f t="shared" si="0"/>
        <v>0</v>
      </c>
      <c r="I25" s="5">
        <f t="shared" si="1"/>
        <v>0</v>
      </c>
      <c r="K25" s="33"/>
      <c r="L25" s="26">
        <v>45628</v>
      </c>
      <c r="M25" s="34">
        <f t="shared" si="4"/>
        <v>130</v>
      </c>
      <c r="N25" s="27">
        <v>0</v>
      </c>
      <c r="O25" s="35">
        <v>130</v>
      </c>
      <c r="P25" s="39"/>
      <c r="Q25" s="47">
        <f t="shared" si="6"/>
        <v>0</v>
      </c>
      <c r="R25" s="41"/>
      <c r="U25">
        <f>U23/T23</f>
        <v>8.75</v>
      </c>
    </row>
    <row r="26" spans="1:21" ht="15.6" x14ac:dyDescent="0.3">
      <c r="A26" s="33">
        <v>23</v>
      </c>
      <c r="B26" s="34">
        <v>20.9</v>
      </c>
      <c r="C26" s="35"/>
      <c r="D26" s="34">
        <f t="shared" si="3"/>
        <v>4754</v>
      </c>
      <c r="E26" s="26">
        <v>45629</v>
      </c>
      <c r="F26" s="37">
        <v>4754</v>
      </c>
      <c r="G26" s="26">
        <v>45630</v>
      </c>
      <c r="H26" s="28">
        <f t="shared" si="0"/>
        <v>0</v>
      </c>
      <c r="I26" s="5">
        <f t="shared" si="1"/>
        <v>0</v>
      </c>
      <c r="K26" s="33"/>
      <c r="L26" s="26">
        <v>45629</v>
      </c>
      <c r="M26" s="34">
        <f t="shared" si="4"/>
        <v>130</v>
      </c>
      <c r="N26" s="27">
        <v>0</v>
      </c>
      <c r="O26" s="35">
        <v>125</v>
      </c>
      <c r="P26" s="39"/>
      <c r="Q26" s="47">
        <f t="shared" si="6"/>
        <v>5</v>
      </c>
      <c r="R26" s="41"/>
    </row>
    <row r="27" spans="1:21" ht="15.6" x14ac:dyDescent="0.3">
      <c r="A27" s="33">
        <v>24</v>
      </c>
      <c r="B27" s="34">
        <v>20.9</v>
      </c>
      <c r="C27" s="35"/>
      <c r="D27" s="34">
        <f t="shared" si="3"/>
        <v>4754</v>
      </c>
      <c r="E27" s="26">
        <v>45630</v>
      </c>
      <c r="F27" s="37">
        <v>4754</v>
      </c>
      <c r="G27" s="26">
        <v>45631</v>
      </c>
      <c r="H27" s="28">
        <f t="shared" si="0"/>
        <v>0</v>
      </c>
      <c r="I27" s="5">
        <f t="shared" si="1"/>
        <v>0</v>
      </c>
      <c r="K27" s="33"/>
      <c r="L27" s="26">
        <v>45630</v>
      </c>
      <c r="M27" s="34">
        <f t="shared" si="4"/>
        <v>125</v>
      </c>
      <c r="N27" s="27">
        <v>0</v>
      </c>
      <c r="O27" s="35">
        <v>125</v>
      </c>
      <c r="P27" s="39"/>
      <c r="Q27" s="47">
        <f t="shared" si="6"/>
        <v>0</v>
      </c>
      <c r="R27" s="41"/>
    </row>
    <row r="28" spans="1:21" ht="15.6" x14ac:dyDescent="0.3">
      <c r="A28" s="33">
        <v>25</v>
      </c>
      <c r="B28" s="34">
        <v>20.9</v>
      </c>
      <c r="C28" s="35"/>
      <c r="D28" s="34">
        <f t="shared" si="3"/>
        <v>4754</v>
      </c>
      <c r="E28" s="26">
        <v>45631</v>
      </c>
      <c r="F28" s="37">
        <v>4754</v>
      </c>
      <c r="G28" s="26">
        <v>45632</v>
      </c>
      <c r="H28" s="28">
        <f t="shared" si="0"/>
        <v>0</v>
      </c>
      <c r="I28" s="5">
        <f t="shared" si="1"/>
        <v>0</v>
      </c>
      <c r="K28" s="33"/>
      <c r="L28" s="26">
        <v>45631</v>
      </c>
      <c r="M28" s="34">
        <f t="shared" si="4"/>
        <v>125</v>
      </c>
      <c r="N28" s="27">
        <v>0</v>
      </c>
      <c r="O28" s="35">
        <v>125</v>
      </c>
      <c r="P28" s="39"/>
      <c r="Q28" s="47">
        <f t="shared" si="6"/>
        <v>0</v>
      </c>
      <c r="R28" s="41"/>
    </row>
    <row r="29" spans="1:21" ht="15.6" x14ac:dyDescent="0.3">
      <c r="A29" s="33">
        <v>26</v>
      </c>
      <c r="B29" s="34">
        <v>20.9</v>
      </c>
      <c r="C29" s="35"/>
      <c r="D29" s="34">
        <f t="shared" si="3"/>
        <v>4754</v>
      </c>
      <c r="E29" s="26">
        <v>45632</v>
      </c>
      <c r="F29" s="37">
        <v>4754</v>
      </c>
      <c r="G29" s="26">
        <v>45633</v>
      </c>
      <c r="H29" s="28">
        <f t="shared" si="0"/>
        <v>0</v>
      </c>
      <c r="I29" s="5">
        <f t="shared" si="1"/>
        <v>0</v>
      </c>
      <c r="K29" s="33"/>
      <c r="L29" s="26">
        <v>45632</v>
      </c>
      <c r="M29" s="34">
        <f t="shared" si="4"/>
        <v>125</v>
      </c>
      <c r="N29" s="27">
        <v>0</v>
      </c>
      <c r="O29" s="35">
        <v>125</v>
      </c>
      <c r="P29" s="39"/>
      <c r="Q29" s="47">
        <f t="shared" si="6"/>
        <v>0</v>
      </c>
      <c r="R29" s="41"/>
    </row>
    <row r="30" spans="1:21" ht="15.6" x14ac:dyDescent="0.3">
      <c r="A30" s="33">
        <v>27</v>
      </c>
      <c r="B30" s="34">
        <v>20.9</v>
      </c>
      <c r="C30" s="35"/>
      <c r="D30" s="34">
        <f t="shared" si="3"/>
        <v>4754</v>
      </c>
      <c r="E30" s="26">
        <v>45633</v>
      </c>
      <c r="F30" s="37">
        <v>4754</v>
      </c>
      <c r="G30" s="26">
        <v>45634</v>
      </c>
      <c r="H30" s="28">
        <f t="shared" si="0"/>
        <v>0</v>
      </c>
      <c r="I30" s="5">
        <f t="shared" si="1"/>
        <v>0</v>
      </c>
      <c r="K30" s="33"/>
      <c r="L30" s="26">
        <v>45633</v>
      </c>
      <c r="M30" s="34">
        <f t="shared" si="4"/>
        <v>125</v>
      </c>
      <c r="N30" s="27">
        <v>0</v>
      </c>
      <c r="O30" s="35">
        <v>125</v>
      </c>
      <c r="P30" s="39"/>
      <c r="Q30" s="47">
        <f t="shared" si="6"/>
        <v>0</v>
      </c>
      <c r="R30" s="41"/>
    </row>
    <row r="31" spans="1:21" ht="15.6" x14ac:dyDescent="0.3">
      <c r="A31" s="33">
        <v>28</v>
      </c>
      <c r="B31" s="34">
        <v>20.9</v>
      </c>
      <c r="C31" s="35"/>
      <c r="D31" s="34">
        <f t="shared" si="3"/>
        <v>4754</v>
      </c>
      <c r="E31" s="26">
        <v>45634</v>
      </c>
      <c r="F31" s="37">
        <v>4754</v>
      </c>
      <c r="G31" s="26">
        <v>45635</v>
      </c>
      <c r="H31" s="28">
        <f t="shared" si="0"/>
        <v>0</v>
      </c>
      <c r="I31" s="5">
        <f t="shared" si="1"/>
        <v>0</v>
      </c>
      <c r="K31" s="33"/>
      <c r="L31" s="26">
        <v>45634</v>
      </c>
      <c r="M31" s="34">
        <f t="shared" si="4"/>
        <v>125</v>
      </c>
      <c r="N31" s="27">
        <v>0</v>
      </c>
      <c r="O31" s="35">
        <v>125</v>
      </c>
      <c r="P31" s="39"/>
      <c r="Q31" s="47">
        <f t="shared" si="6"/>
        <v>0</v>
      </c>
      <c r="R31" s="41"/>
    </row>
    <row r="32" spans="1:21" ht="15.6" x14ac:dyDescent="0.3">
      <c r="A32" s="33">
        <v>29</v>
      </c>
      <c r="B32" s="34">
        <v>20.9</v>
      </c>
      <c r="C32" s="35"/>
      <c r="D32" s="34">
        <f t="shared" si="3"/>
        <v>4754</v>
      </c>
      <c r="E32" s="26">
        <v>45635</v>
      </c>
      <c r="F32" s="37">
        <v>4754</v>
      </c>
      <c r="G32" s="26">
        <v>45636</v>
      </c>
      <c r="H32" s="28">
        <f t="shared" si="0"/>
        <v>0</v>
      </c>
      <c r="I32" s="5">
        <f t="shared" si="1"/>
        <v>0</v>
      </c>
      <c r="K32" s="33"/>
      <c r="L32" s="26">
        <v>45635</v>
      </c>
      <c r="M32" s="34">
        <f t="shared" si="4"/>
        <v>125</v>
      </c>
      <c r="N32" s="27">
        <v>0</v>
      </c>
      <c r="O32" s="35">
        <v>125</v>
      </c>
      <c r="P32" s="39"/>
      <c r="Q32" s="47">
        <f t="shared" si="6"/>
        <v>0</v>
      </c>
      <c r="R32" s="41"/>
    </row>
    <row r="33" spans="1:18" ht="15.6" x14ac:dyDescent="0.3">
      <c r="A33" s="33">
        <v>30</v>
      </c>
      <c r="B33" s="34">
        <v>20.9</v>
      </c>
      <c r="C33" s="35"/>
      <c r="D33" s="34">
        <f t="shared" si="3"/>
        <v>4754</v>
      </c>
      <c r="E33" s="26">
        <v>45636</v>
      </c>
      <c r="F33" s="37">
        <v>4754</v>
      </c>
      <c r="G33" s="26">
        <v>45637</v>
      </c>
      <c r="H33" s="28">
        <f t="shared" si="0"/>
        <v>0</v>
      </c>
      <c r="I33" s="5">
        <f t="shared" si="1"/>
        <v>0</v>
      </c>
      <c r="K33" s="33"/>
      <c r="L33" s="26">
        <v>45636</v>
      </c>
      <c r="M33" s="34">
        <f t="shared" si="4"/>
        <v>125</v>
      </c>
      <c r="N33" s="27">
        <v>0</v>
      </c>
      <c r="O33" s="35">
        <v>125</v>
      </c>
      <c r="P33" s="39"/>
      <c r="Q33" s="47">
        <f t="shared" si="6"/>
        <v>0</v>
      </c>
      <c r="R33" s="41"/>
    </row>
    <row r="34" spans="1:18" ht="15.6" x14ac:dyDescent="0.3">
      <c r="A34" s="33">
        <v>31</v>
      </c>
      <c r="B34" s="34">
        <v>20.9</v>
      </c>
      <c r="C34" s="35"/>
      <c r="D34" s="34">
        <f t="shared" si="3"/>
        <v>4754</v>
      </c>
      <c r="E34" s="26">
        <v>45637</v>
      </c>
      <c r="F34" s="37">
        <v>4755</v>
      </c>
      <c r="G34" s="26">
        <v>45638</v>
      </c>
      <c r="H34" s="28">
        <f t="shared" si="0"/>
        <v>1</v>
      </c>
      <c r="I34" s="5">
        <f t="shared" si="1"/>
        <v>0</v>
      </c>
      <c r="K34" s="33"/>
      <c r="L34" s="26">
        <v>45637</v>
      </c>
      <c r="M34" s="34">
        <f t="shared" si="4"/>
        <v>125</v>
      </c>
      <c r="N34" s="27">
        <v>0</v>
      </c>
      <c r="O34" s="35">
        <v>125</v>
      </c>
      <c r="P34" s="39"/>
      <c r="Q34" s="47">
        <f t="shared" si="6"/>
        <v>0</v>
      </c>
      <c r="R34" s="41"/>
    </row>
    <row r="35" spans="1:18" ht="15.6" x14ac:dyDescent="0.3">
      <c r="A35" s="33">
        <v>32</v>
      </c>
      <c r="B35" s="34">
        <v>20.9</v>
      </c>
      <c r="C35" s="35"/>
      <c r="D35" s="34">
        <f t="shared" si="3"/>
        <v>4755</v>
      </c>
      <c r="E35" s="26">
        <v>45638</v>
      </c>
      <c r="F35" s="37">
        <v>4755</v>
      </c>
      <c r="G35" s="26">
        <v>45639</v>
      </c>
      <c r="H35" s="28">
        <f t="shared" si="0"/>
        <v>0</v>
      </c>
      <c r="I35" s="5">
        <f t="shared" si="1"/>
        <v>0</v>
      </c>
      <c r="K35" s="33"/>
      <c r="L35" s="26">
        <v>45638</v>
      </c>
      <c r="M35" s="34">
        <f t="shared" si="4"/>
        <v>125</v>
      </c>
      <c r="N35" s="27">
        <v>0</v>
      </c>
      <c r="O35" s="35">
        <v>125</v>
      </c>
      <c r="P35" s="39"/>
      <c r="Q35" s="47">
        <f t="shared" si="6"/>
        <v>0</v>
      </c>
      <c r="R35" s="41"/>
    </row>
    <row r="36" spans="1:18" ht="15.6" x14ac:dyDescent="0.3">
      <c r="A36" s="33">
        <v>33</v>
      </c>
      <c r="B36" s="34">
        <v>20.9</v>
      </c>
      <c r="C36" s="35"/>
      <c r="D36" s="34">
        <f t="shared" si="3"/>
        <v>4755</v>
      </c>
      <c r="E36" s="26">
        <v>45639</v>
      </c>
      <c r="F36" s="37">
        <v>4755</v>
      </c>
      <c r="G36" s="26">
        <v>45640</v>
      </c>
      <c r="H36" s="28">
        <f t="shared" si="0"/>
        <v>0</v>
      </c>
      <c r="I36" s="5">
        <f t="shared" si="1"/>
        <v>0</v>
      </c>
      <c r="K36" s="33"/>
      <c r="L36" s="26">
        <v>45639</v>
      </c>
      <c r="M36" s="34">
        <f t="shared" si="4"/>
        <v>125</v>
      </c>
      <c r="N36" s="27">
        <v>0</v>
      </c>
      <c r="O36" s="35">
        <v>125</v>
      </c>
      <c r="P36" s="39"/>
      <c r="Q36" s="47">
        <f t="shared" si="6"/>
        <v>0</v>
      </c>
      <c r="R36" s="41"/>
    </row>
    <row r="37" spans="1:18" ht="15.6" x14ac:dyDescent="0.3">
      <c r="A37" s="33">
        <v>34</v>
      </c>
      <c r="B37" s="34">
        <v>20.9</v>
      </c>
      <c r="C37" s="35"/>
      <c r="D37" s="34">
        <f t="shared" si="3"/>
        <v>4755</v>
      </c>
      <c r="E37" s="26">
        <v>45640</v>
      </c>
      <c r="F37" s="37">
        <v>4755</v>
      </c>
      <c r="G37" s="26">
        <v>45641</v>
      </c>
      <c r="H37" s="28">
        <f t="shared" si="0"/>
        <v>0</v>
      </c>
      <c r="I37" s="5">
        <f t="shared" si="1"/>
        <v>0</v>
      </c>
      <c r="K37" s="33"/>
      <c r="L37" s="26">
        <v>45640</v>
      </c>
      <c r="M37" s="34">
        <f t="shared" si="4"/>
        <v>125</v>
      </c>
      <c r="N37" s="27">
        <v>0</v>
      </c>
      <c r="O37" s="35">
        <v>125</v>
      </c>
      <c r="P37" s="39"/>
      <c r="Q37" s="47">
        <f t="shared" si="6"/>
        <v>0</v>
      </c>
      <c r="R37" s="41"/>
    </row>
    <row r="38" spans="1:18" ht="15.6" x14ac:dyDescent="0.3">
      <c r="A38" s="33">
        <v>35</v>
      </c>
      <c r="B38" s="34">
        <v>20.9</v>
      </c>
      <c r="C38" s="35"/>
      <c r="D38" s="34">
        <f t="shared" si="3"/>
        <v>4755</v>
      </c>
      <c r="E38" s="26">
        <v>45641</v>
      </c>
      <c r="F38" s="37">
        <v>4755</v>
      </c>
      <c r="G38" s="26">
        <v>45642</v>
      </c>
      <c r="H38" s="28">
        <f t="shared" si="0"/>
        <v>0</v>
      </c>
      <c r="I38" s="5">
        <f t="shared" si="1"/>
        <v>0</v>
      </c>
      <c r="K38" s="33"/>
      <c r="L38" s="26">
        <v>45641</v>
      </c>
      <c r="M38" s="34">
        <f t="shared" si="4"/>
        <v>125</v>
      </c>
      <c r="N38" s="27">
        <v>0</v>
      </c>
      <c r="O38" s="35">
        <v>125</v>
      </c>
      <c r="P38" s="39"/>
      <c r="Q38" s="47">
        <f t="shared" si="6"/>
        <v>0</v>
      </c>
      <c r="R38" s="41"/>
    </row>
    <row r="39" spans="1:18" ht="15.6" x14ac:dyDescent="0.3">
      <c r="A39" s="33">
        <v>36</v>
      </c>
      <c r="B39" s="34">
        <v>20.9</v>
      </c>
      <c r="C39" s="35"/>
      <c r="D39" s="34">
        <f t="shared" si="3"/>
        <v>4755</v>
      </c>
      <c r="E39" s="26">
        <v>45642</v>
      </c>
      <c r="F39" s="37">
        <v>4755</v>
      </c>
      <c r="G39" s="26">
        <v>45643</v>
      </c>
      <c r="H39" s="28">
        <f t="shared" si="0"/>
        <v>0</v>
      </c>
      <c r="I39" s="5">
        <f t="shared" si="1"/>
        <v>0</v>
      </c>
      <c r="K39" s="33"/>
      <c r="L39" s="26">
        <v>45642</v>
      </c>
      <c r="M39" s="34">
        <f t="shared" si="4"/>
        <v>125</v>
      </c>
      <c r="N39" s="27">
        <v>0</v>
      </c>
      <c r="O39" s="35">
        <v>125</v>
      </c>
      <c r="P39" s="39"/>
      <c r="Q39" s="47">
        <f t="shared" si="6"/>
        <v>0</v>
      </c>
      <c r="R39" s="41"/>
    </row>
    <row r="40" spans="1:18" ht="15.6" x14ac:dyDescent="0.3">
      <c r="A40" s="33">
        <v>37</v>
      </c>
      <c r="B40" s="34">
        <v>20.9</v>
      </c>
      <c r="C40" s="35"/>
      <c r="D40" s="34">
        <f t="shared" si="3"/>
        <v>4755</v>
      </c>
      <c r="E40" s="26">
        <v>45643</v>
      </c>
      <c r="F40" s="37">
        <v>4755</v>
      </c>
      <c r="G40" s="26">
        <v>45644</v>
      </c>
      <c r="H40" s="28">
        <f t="shared" si="0"/>
        <v>0</v>
      </c>
      <c r="I40" s="5">
        <f t="shared" si="1"/>
        <v>0</v>
      </c>
      <c r="K40" s="33"/>
      <c r="L40" s="26">
        <v>45643</v>
      </c>
      <c r="M40" s="34">
        <f t="shared" si="4"/>
        <v>125</v>
      </c>
      <c r="N40" s="27">
        <v>0</v>
      </c>
      <c r="O40" s="35">
        <v>125</v>
      </c>
      <c r="P40" s="39"/>
      <c r="Q40" s="47">
        <f t="shared" si="6"/>
        <v>0</v>
      </c>
      <c r="R40" s="41"/>
    </row>
    <row r="41" spans="1:18" ht="15.6" x14ac:dyDescent="0.3">
      <c r="A41" s="33">
        <v>38</v>
      </c>
      <c r="B41" s="34">
        <v>20.9</v>
      </c>
      <c r="C41" s="35"/>
      <c r="D41" s="34">
        <f t="shared" si="3"/>
        <v>4755</v>
      </c>
      <c r="E41" s="26">
        <v>45644</v>
      </c>
      <c r="F41" s="37">
        <v>4755</v>
      </c>
      <c r="G41" s="26">
        <v>45645</v>
      </c>
      <c r="H41" s="28">
        <f t="shared" si="0"/>
        <v>0</v>
      </c>
      <c r="I41" s="5">
        <f t="shared" si="1"/>
        <v>0</v>
      </c>
      <c r="K41" s="33"/>
      <c r="L41" s="26">
        <v>45644</v>
      </c>
      <c r="M41" s="34">
        <f t="shared" si="4"/>
        <v>125</v>
      </c>
      <c r="N41" s="27">
        <v>0</v>
      </c>
      <c r="O41" s="35">
        <v>125</v>
      </c>
      <c r="P41" s="39"/>
      <c r="Q41" s="47">
        <f t="shared" si="6"/>
        <v>0</v>
      </c>
      <c r="R41" s="41"/>
    </row>
    <row r="42" spans="1:18" ht="15.6" x14ac:dyDescent="0.3">
      <c r="A42" s="33">
        <v>39</v>
      </c>
      <c r="B42" s="34">
        <v>20.9</v>
      </c>
      <c r="C42" s="35"/>
      <c r="D42" s="34">
        <f t="shared" si="3"/>
        <v>4755</v>
      </c>
      <c r="E42" s="26">
        <v>45645</v>
      </c>
      <c r="F42" s="37">
        <v>4755</v>
      </c>
      <c r="G42" s="26">
        <v>45646</v>
      </c>
      <c r="H42" s="28">
        <f t="shared" si="0"/>
        <v>0</v>
      </c>
      <c r="I42" s="5">
        <f t="shared" si="1"/>
        <v>0</v>
      </c>
      <c r="K42" s="33"/>
      <c r="L42" s="26">
        <v>45645</v>
      </c>
      <c r="M42" s="34">
        <f t="shared" si="4"/>
        <v>125</v>
      </c>
      <c r="N42" s="27">
        <v>0</v>
      </c>
      <c r="O42" s="35">
        <v>125</v>
      </c>
      <c r="P42" s="39"/>
      <c r="Q42" s="47">
        <f t="shared" si="6"/>
        <v>0</v>
      </c>
      <c r="R42" s="41"/>
    </row>
    <row r="43" spans="1:18" ht="15.6" x14ac:dyDescent="0.3">
      <c r="A43" s="33">
        <v>40</v>
      </c>
      <c r="B43" s="34">
        <v>20.9</v>
      </c>
      <c r="C43" s="35"/>
      <c r="D43" s="34">
        <f t="shared" si="3"/>
        <v>4755</v>
      </c>
      <c r="E43" s="26">
        <v>45646</v>
      </c>
      <c r="F43" s="37">
        <v>4755</v>
      </c>
      <c r="G43" s="26">
        <v>45647</v>
      </c>
      <c r="H43" s="28">
        <f t="shared" si="0"/>
        <v>0</v>
      </c>
      <c r="I43" s="5">
        <f t="shared" si="1"/>
        <v>0</v>
      </c>
      <c r="K43" s="33"/>
      <c r="L43" s="26">
        <v>45646</v>
      </c>
      <c r="M43" s="34">
        <f t="shared" si="4"/>
        <v>125</v>
      </c>
      <c r="N43" s="27">
        <v>0</v>
      </c>
      <c r="O43" s="35">
        <v>125</v>
      </c>
      <c r="P43" s="39"/>
      <c r="Q43" s="47">
        <f t="shared" si="6"/>
        <v>0</v>
      </c>
      <c r="R43" s="41"/>
    </row>
    <row r="44" spans="1:18" ht="15.6" x14ac:dyDescent="0.3">
      <c r="A44" s="33">
        <v>41</v>
      </c>
      <c r="B44" s="34">
        <v>20.9</v>
      </c>
      <c r="C44" s="35"/>
      <c r="D44" s="34">
        <f t="shared" si="3"/>
        <v>4755</v>
      </c>
      <c r="E44" s="26">
        <v>45647</v>
      </c>
      <c r="F44" s="37">
        <v>4755</v>
      </c>
      <c r="G44" s="26">
        <v>45648</v>
      </c>
      <c r="H44" s="28">
        <f t="shared" si="0"/>
        <v>0</v>
      </c>
      <c r="I44" s="5">
        <f t="shared" si="1"/>
        <v>0</v>
      </c>
      <c r="K44" s="33"/>
      <c r="L44" s="26">
        <v>45647</v>
      </c>
      <c r="M44" s="34">
        <f t="shared" si="4"/>
        <v>125</v>
      </c>
      <c r="N44" s="27">
        <v>0</v>
      </c>
      <c r="O44" s="35">
        <v>125</v>
      </c>
      <c r="P44" s="39"/>
      <c r="Q44" s="47">
        <f t="shared" si="6"/>
        <v>0</v>
      </c>
      <c r="R44" s="41"/>
    </row>
    <row r="45" spans="1:18" ht="15.6" x14ac:dyDescent="0.3">
      <c r="A45" s="33">
        <v>42</v>
      </c>
      <c r="B45" s="34">
        <v>20.9</v>
      </c>
      <c r="C45" s="35"/>
      <c r="D45" s="34">
        <f t="shared" si="3"/>
        <v>4755</v>
      </c>
      <c r="E45" s="26">
        <v>45648</v>
      </c>
      <c r="F45" s="37">
        <v>4755</v>
      </c>
      <c r="G45" s="26">
        <v>45649</v>
      </c>
      <c r="H45" s="28">
        <f t="shared" si="0"/>
        <v>0</v>
      </c>
      <c r="I45" s="5">
        <f t="shared" si="1"/>
        <v>0</v>
      </c>
      <c r="K45" s="33"/>
      <c r="L45" s="26">
        <v>45648</v>
      </c>
      <c r="M45" s="34">
        <f t="shared" si="4"/>
        <v>125</v>
      </c>
      <c r="N45" s="27">
        <v>0</v>
      </c>
      <c r="O45" s="35">
        <v>125</v>
      </c>
      <c r="P45" s="39"/>
      <c r="Q45" s="47">
        <f t="shared" si="6"/>
        <v>0</v>
      </c>
      <c r="R45" s="41"/>
    </row>
    <row r="46" spans="1:18" ht="15.6" x14ac:dyDescent="0.3">
      <c r="A46" s="33">
        <v>43</v>
      </c>
      <c r="B46" s="34">
        <v>20.9</v>
      </c>
      <c r="C46" s="35"/>
      <c r="D46" s="34">
        <f t="shared" si="3"/>
        <v>4755</v>
      </c>
      <c r="E46" s="26">
        <v>45649</v>
      </c>
      <c r="F46" s="37">
        <v>4755</v>
      </c>
      <c r="G46" s="26">
        <v>45650</v>
      </c>
      <c r="H46" s="28">
        <f t="shared" si="0"/>
        <v>0</v>
      </c>
      <c r="I46" s="5">
        <f t="shared" si="1"/>
        <v>0</v>
      </c>
      <c r="K46" s="33"/>
      <c r="L46" s="26">
        <v>45649</v>
      </c>
      <c r="M46" s="34">
        <f t="shared" si="4"/>
        <v>125</v>
      </c>
      <c r="N46" s="27">
        <v>0</v>
      </c>
      <c r="O46" s="35">
        <v>125</v>
      </c>
      <c r="P46" s="39"/>
      <c r="Q46" s="47">
        <f t="shared" si="6"/>
        <v>0</v>
      </c>
      <c r="R46" s="41"/>
    </row>
    <row r="47" spans="1:18" ht="15.6" x14ac:dyDescent="0.3">
      <c r="A47" s="33">
        <v>44</v>
      </c>
      <c r="B47" s="34">
        <v>20.9</v>
      </c>
      <c r="C47" s="35"/>
      <c r="D47" s="34">
        <f t="shared" si="3"/>
        <v>4755</v>
      </c>
      <c r="E47" s="26">
        <v>45650</v>
      </c>
      <c r="F47" s="37">
        <v>4755</v>
      </c>
      <c r="G47" s="26">
        <v>45651</v>
      </c>
      <c r="H47" s="28">
        <f t="shared" si="0"/>
        <v>0</v>
      </c>
      <c r="I47" s="5">
        <f t="shared" si="1"/>
        <v>0</v>
      </c>
      <c r="K47" s="33"/>
      <c r="L47" s="26">
        <v>45650</v>
      </c>
      <c r="M47" s="34">
        <f t="shared" si="4"/>
        <v>125</v>
      </c>
      <c r="N47" s="27">
        <v>0</v>
      </c>
      <c r="O47" s="35">
        <v>125</v>
      </c>
      <c r="P47" s="39"/>
      <c r="Q47" s="47">
        <f t="shared" si="6"/>
        <v>0</v>
      </c>
      <c r="R47" s="41"/>
    </row>
    <row r="48" spans="1:18" ht="15.6" x14ac:dyDescent="0.3">
      <c r="A48" s="33">
        <v>45</v>
      </c>
      <c r="B48" s="34">
        <v>20.9</v>
      </c>
      <c r="C48" s="35"/>
      <c r="D48" s="34">
        <f t="shared" si="3"/>
        <v>4755</v>
      </c>
      <c r="E48" s="26">
        <v>45651</v>
      </c>
      <c r="F48" s="37">
        <v>4755</v>
      </c>
      <c r="G48" s="26">
        <v>45652</v>
      </c>
      <c r="H48" s="28">
        <f t="shared" si="0"/>
        <v>0</v>
      </c>
      <c r="I48" s="5">
        <f t="shared" si="1"/>
        <v>0</v>
      </c>
      <c r="K48" s="33"/>
      <c r="L48" s="26">
        <v>45651</v>
      </c>
      <c r="M48" s="34">
        <f t="shared" si="4"/>
        <v>125</v>
      </c>
      <c r="N48" s="27">
        <v>0</v>
      </c>
      <c r="O48" s="35">
        <v>125</v>
      </c>
      <c r="P48" s="39"/>
      <c r="Q48" s="47">
        <f t="shared" si="6"/>
        <v>0</v>
      </c>
      <c r="R48" s="41"/>
    </row>
    <row r="49" spans="1:19" ht="15.6" x14ac:dyDescent="0.3">
      <c r="A49" s="33">
        <v>46</v>
      </c>
      <c r="B49" s="34">
        <v>20.9</v>
      </c>
      <c r="C49" s="35"/>
      <c r="D49" s="34">
        <f t="shared" si="3"/>
        <v>4755</v>
      </c>
      <c r="E49" s="26">
        <v>45652</v>
      </c>
      <c r="F49" s="37">
        <v>4755</v>
      </c>
      <c r="G49" s="26">
        <v>45653</v>
      </c>
      <c r="H49" s="28">
        <f t="shared" si="0"/>
        <v>0</v>
      </c>
      <c r="I49" s="5">
        <f t="shared" si="1"/>
        <v>0</v>
      </c>
      <c r="K49" s="33"/>
      <c r="L49" s="26">
        <v>45652</v>
      </c>
      <c r="M49" s="34">
        <f t="shared" si="4"/>
        <v>125</v>
      </c>
      <c r="N49" s="27">
        <v>0</v>
      </c>
      <c r="O49" s="35">
        <v>125</v>
      </c>
      <c r="P49" s="39"/>
      <c r="Q49" s="47">
        <f t="shared" si="6"/>
        <v>0</v>
      </c>
      <c r="R49" s="41"/>
    </row>
    <row r="50" spans="1:19" ht="15.6" x14ac:dyDescent="0.3">
      <c r="A50" s="33">
        <v>47</v>
      </c>
      <c r="B50" s="34">
        <v>20.9</v>
      </c>
      <c r="C50" s="35"/>
      <c r="D50" s="34">
        <f t="shared" si="3"/>
        <v>4755</v>
      </c>
      <c r="E50" s="26">
        <v>45653</v>
      </c>
      <c r="F50" s="37">
        <v>4755</v>
      </c>
      <c r="G50" s="26">
        <v>45654</v>
      </c>
      <c r="H50" s="28">
        <f t="shared" si="0"/>
        <v>0</v>
      </c>
      <c r="I50" s="5">
        <f t="shared" si="1"/>
        <v>0</v>
      </c>
      <c r="K50" s="33"/>
      <c r="L50" s="26">
        <v>45653</v>
      </c>
      <c r="M50" s="34">
        <f t="shared" si="4"/>
        <v>125</v>
      </c>
      <c r="N50" s="27">
        <v>0</v>
      </c>
      <c r="O50" s="35">
        <v>125</v>
      </c>
      <c r="P50" s="39"/>
      <c r="Q50" s="47">
        <f t="shared" si="6"/>
        <v>0</v>
      </c>
      <c r="R50" s="41"/>
    </row>
    <row r="51" spans="1:19" ht="15.6" x14ac:dyDescent="0.3">
      <c r="A51" s="33">
        <v>48</v>
      </c>
      <c r="B51" s="34">
        <v>20.9</v>
      </c>
      <c r="C51" s="35"/>
      <c r="D51" s="34">
        <f t="shared" si="3"/>
        <v>4755</v>
      </c>
      <c r="E51" s="26">
        <v>45654</v>
      </c>
      <c r="F51" s="37">
        <v>4755</v>
      </c>
      <c r="G51" s="26">
        <v>45655</v>
      </c>
      <c r="H51" s="28">
        <f t="shared" si="0"/>
        <v>0</v>
      </c>
      <c r="I51" s="5">
        <f t="shared" si="1"/>
        <v>0</v>
      </c>
      <c r="K51" s="33"/>
      <c r="L51" s="26">
        <v>45654</v>
      </c>
      <c r="M51" s="34">
        <f t="shared" si="4"/>
        <v>125</v>
      </c>
      <c r="N51" s="27">
        <v>0</v>
      </c>
      <c r="O51" s="35">
        <v>125</v>
      </c>
      <c r="P51" s="39"/>
      <c r="Q51" s="47">
        <f t="shared" si="6"/>
        <v>0</v>
      </c>
      <c r="R51" s="41"/>
    </row>
    <row r="52" spans="1:19" ht="15.6" x14ac:dyDescent="0.3">
      <c r="A52" s="33">
        <v>49</v>
      </c>
      <c r="B52" s="34">
        <v>20.9</v>
      </c>
      <c r="C52" s="35"/>
      <c r="D52" s="34">
        <f t="shared" si="3"/>
        <v>4755</v>
      </c>
      <c r="E52" s="26">
        <v>45655</v>
      </c>
      <c r="F52" s="37">
        <v>4755</v>
      </c>
      <c r="G52" s="26">
        <v>45656</v>
      </c>
      <c r="H52" s="28">
        <f t="shared" si="0"/>
        <v>0</v>
      </c>
      <c r="I52" s="5">
        <f t="shared" si="1"/>
        <v>0</v>
      </c>
      <c r="K52" s="33"/>
      <c r="L52" s="26">
        <v>45655</v>
      </c>
      <c r="M52" s="34">
        <f t="shared" si="4"/>
        <v>125</v>
      </c>
      <c r="N52" s="27">
        <v>0</v>
      </c>
      <c r="O52" s="35">
        <v>125</v>
      </c>
      <c r="P52" s="39"/>
      <c r="Q52" s="47">
        <f t="shared" si="6"/>
        <v>0</v>
      </c>
      <c r="R52" s="41"/>
    </row>
    <row r="53" spans="1:19" ht="15.6" x14ac:dyDescent="0.3">
      <c r="A53" s="33">
        <v>50</v>
      </c>
      <c r="B53" s="34">
        <v>20.9</v>
      </c>
      <c r="C53" s="35"/>
      <c r="D53" s="34">
        <f t="shared" si="3"/>
        <v>4755</v>
      </c>
      <c r="E53" s="26">
        <v>45656</v>
      </c>
      <c r="F53" s="37">
        <v>4755</v>
      </c>
      <c r="G53" s="26">
        <v>45657</v>
      </c>
      <c r="H53" s="28">
        <f t="shared" si="0"/>
        <v>0</v>
      </c>
      <c r="I53" s="5">
        <f t="shared" si="1"/>
        <v>0</v>
      </c>
      <c r="K53" s="33"/>
      <c r="L53" s="26">
        <v>45656</v>
      </c>
      <c r="M53" s="34">
        <f t="shared" si="4"/>
        <v>125</v>
      </c>
      <c r="N53" s="27">
        <v>0</v>
      </c>
      <c r="O53" s="35">
        <v>125</v>
      </c>
      <c r="P53" s="39"/>
      <c r="Q53" s="47">
        <f t="shared" si="6"/>
        <v>0</v>
      </c>
      <c r="R53" s="41"/>
    </row>
    <row r="54" spans="1:19" ht="15.6" x14ac:dyDescent="0.3">
      <c r="A54" s="33">
        <v>51</v>
      </c>
      <c r="B54" s="34">
        <v>20.9</v>
      </c>
      <c r="C54" s="35"/>
      <c r="D54" s="34">
        <f t="shared" si="3"/>
        <v>4755</v>
      </c>
      <c r="E54" s="26">
        <v>45657</v>
      </c>
      <c r="F54" s="37">
        <v>4755</v>
      </c>
      <c r="G54" s="26">
        <v>45658</v>
      </c>
      <c r="H54" s="28">
        <f t="shared" si="0"/>
        <v>0</v>
      </c>
      <c r="I54" s="5">
        <f t="shared" si="1"/>
        <v>0</v>
      </c>
      <c r="K54" s="33"/>
      <c r="L54" s="26">
        <v>45657</v>
      </c>
      <c r="M54" s="34">
        <f t="shared" si="4"/>
        <v>125</v>
      </c>
      <c r="N54" s="27">
        <v>0</v>
      </c>
      <c r="O54" s="35">
        <v>125</v>
      </c>
      <c r="P54" s="39"/>
      <c r="Q54" s="47">
        <f t="shared" si="6"/>
        <v>0</v>
      </c>
      <c r="R54" s="41"/>
    </row>
    <row r="55" spans="1:19" ht="15.6" x14ac:dyDescent="0.3">
      <c r="A55" s="33">
        <v>52</v>
      </c>
      <c r="B55" s="34">
        <v>20.9</v>
      </c>
      <c r="C55" s="35"/>
      <c r="D55" s="34">
        <f t="shared" si="3"/>
        <v>4755</v>
      </c>
      <c r="E55" s="26">
        <v>45658</v>
      </c>
      <c r="F55" s="37">
        <v>4755</v>
      </c>
      <c r="G55" s="26">
        <v>45659</v>
      </c>
      <c r="H55" s="28">
        <f t="shared" si="0"/>
        <v>0</v>
      </c>
      <c r="I55" s="5">
        <f t="shared" si="1"/>
        <v>0</v>
      </c>
      <c r="K55" s="33"/>
      <c r="L55" s="26">
        <v>45658</v>
      </c>
      <c r="M55" s="34">
        <f t="shared" si="4"/>
        <v>125</v>
      </c>
      <c r="N55" s="27">
        <v>0</v>
      </c>
      <c r="O55" s="35">
        <v>125</v>
      </c>
      <c r="P55" s="39"/>
      <c r="Q55" s="47">
        <f t="shared" si="6"/>
        <v>0</v>
      </c>
      <c r="R55" s="41"/>
    </row>
    <row r="56" spans="1:19" ht="15.6" x14ac:dyDescent="0.3">
      <c r="A56" s="33">
        <v>53</v>
      </c>
      <c r="B56" s="34">
        <v>20.9</v>
      </c>
      <c r="C56" s="35"/>
      <c r="D56" s="34">
        <f t="shared" si="3"/>
        <v>4755</v>
      </c>
      <c r="E56" s="26">
        <v>45659</v>
      </c>
      <c r="F56" s="37">
        <v>4755</v>
      </c>
      <c r="G56" s="26">
        <v>45660</v>
      </c>
      <c r="H56" s="28">
        <f t="shared" si="0"/>
        <v>0</v>
      </c>
      <c r="I56" s="5">
        <f t="shared" si="1"/>
        <v>0</v>
      </c>
      <c r="K56" s="33"/>
      <c r="L56" s="26">
        <v>45659</v>
      </c>
      <c r="M56" s="34">
        <f t="shared" si="4"/>
        <v>125</v>
      </c>
      <c r="N56" s="27">
        <v>0</v>
      </c>
      <c r="O56" s="35">
        <v>125</v>
      </c>
      <c r="P56" s="39"/>
      <c r="Q56" s="47">
        <f t="shared" si="6"/>
        <v>0</v>
      </c>
      <c r="R56" s="41"/>
    </row>
    <row r="57" spans="1:19" ht="15.6" x14ac:dyDescent="0.3">
      <c r="A57" s="33">
        <v>54</v>
      </c>
      <c r="B57" s="34">
        <v>20.9</v>
      </c>
      <c r="C57" s="35"/>
      <c r="D57" s="34">
        <f t="shared" si="3"/>
        <v>4755</v>
      </c>
      <c r="E57" s="26">
        <v>45660</v>
      </c>
      <c r="F57" s="37">
        <v>4755</v>
      </c>
      <c r="G57" s="26">
        <v>45661</v>
      </c>
      <c r="H57" s="28">
        <f t="shared" si="0"/>
        <v>0</v>
      </c>
      <c r="I57" s="5">
        <f t="shared" si="1"/>
        <v>0</v>
      </c>
      <c r="K57" s="33"/>
      <c r="L57" s="26">
        <v>45660</v>
      </c>
      <c r="M57" s="34">
        <f t="shared" si="4"/>
        <v>125</v>
      </c>
      <c r="N57" s="27">
        <v>0</v>
      </c>
      <c r="O57" s="35">
        <v>125</v>
      </c>
      <c r="P57" s="39"/>
      <c r="Q57" s="47">
        <f t="shared" si="6"/>
        <v>0</v>
      </c>
      <c r="R57" s="41"/>
    </row>
    <row r="58" spans="1:19" ht="15.6" x14ac:dyDescent="0.3">
      <c r="A58" s="33">
        <v>55</v>
      </c>
      <c r="B58" s="34">
        <v>20.9</v>
      </c>
      <c r="C58" s="35"/>
      <c r="D58" s="34">
        <f t="shared" si="3"/>
        <v>4755</v>
      </c>
      <c r="E58" s="26">
        <v>45661</v>
      </c>
      <c r="F58" s="37">
        <v>4755</v>
      </c>
      <c r="G58" s="26">
        <v>45662</v>
      </c>
      <c r="H58" s="28">
        <f t="shared" si="0"/>
        <v>0</v>
      </c>
      <c r="I58" s="5">
        <f t="shared" si="1"/>
        <v>0</v>
      </c>
      <c r="K58" s="33"/>
      <c r="L58" s="26">
        <v>45661</v>
      </c>
      <c r="M58" s="34">
        <f t="shared" si="4"/>
        <v>125</v>
      </c>
      <c r="N58" s="27">
        <v>0</v>
      </c>
      <c r="O58" s="35">
        <v>125</v>
      </c>
      <c r="P58" s="39"/>
      <c r="Q58" s="47">
        <f t="shared" si="6"/>
        <v>0</v>
      </c>
      <c r="R58" s="41"/>
    </row>
    <row r="59" spans="1:19" ht="15.6" x14ac:dyDescent="0.3">
      <c r="A59" s="33">
        <v>56</v>
      </c>
      <c r="B59" s="34">
        <v>20.9</v>
      </c>
      <c r="C59" s="35"/>
      <c r="D59" s="34">
        <f t="shared" si="3"/>
        <v>4755</v>
      </c>
      <c r="E59" s="26">
        <v>45662</v>
      </c>
      <c r="F59" s="37">
        <v>4755</v>
      </c>
      <c r="G59" s="26">
        <v>45663</v>
      </c>
      <c r="H59" s="28">
        <f t="shared" si="0"/>
        <v>0</v>
      </c>
      <c r="I59" s="5">
        <f t="shared" si="1"/>
        <v>0</v>
      </c>
      <c r="K59" s="33"/>
      <c r="L59" s="26">
        <v>45662</v>
      </c>
      <c r="M59" s="34">
        <f t="shared" si="4"/>
        <v>125</v>
      </c>
      <c r="N59" s="27">
        <v>0</v>
      </c>
      <c r="O59" s="35">
        <v>125</v>
      </c>
      <c r="P59" s="39"/>
      <c r="Q59" s="47">
        <f t="shared" si="6"/>
        <v>0</v>
      </c>
      <c r="R59" s="41"/>
    </row>
    <row r="60" spans="1:19" ht="15.6" x14ac:dyDescent="0.3">
      <c r="A60" s="33">
        <v>57</v>
      </c>
      <c r="B60" s="34">
        <v>20.9</v>
      </c>
      <c r="C60" s="35"/>
      <c r="D60" s="34">
        <f t="shared" si="3"/>
        <v>4755</v>
      </c>
      <c r="E60" s="26">
        <v>45663</v>
      </c>
      <c r="F60" s="37">
        <v>4755</v>
      </c>
      <c r="G60" s="26">
        <v>45664</v>
      </c>
      <c r="H60" s="28">
        <f t="shared" si="0"/>
        <v>0</v>
      </c>
      <c r="I60" s="5">
        <f t="shared" si="1"/>
        <v>0</v>
      </c>
      <c r="K60" s="33"/>
      <c r="L60" s="26">
        <v>45663</v>
      </c>
      <c r="M60" s="34">
        <f t="shared" si="4"/>
        <v>125</v>
      </c>
      <c r="N60" s="27">
        <v>0</v>
      </c>
      <c r="O60" s="35">
        <v>125</v>
      </c>
      <c r="P60" s="39"/>
      <c r="Q60" s="47">
        <f t="shared" si="6"/>
        <v>0</v>
      </c>
      <c r="R60" s="41"/>
    </row>
    <row r="61" spans="1:19" ht="15.6" x14ac:dyDescent="0.3">
      <c r="A61" s="33">
        <v>58</v>
      </c>
      <c r="B61" s="34">
        <v>20.9</v>
      </c>
      <c r="C61" s="35"/>
      <c r="D61" s="34">
        <f t="shared" si="3"/>
        <v>4755</v>
      </c>
      <c r="E61" s="26">
        <v>45664</v>
      </c>
      <c r="F61" s="37">
        <v>4755</v>
      </c>
      <c r="G61" s="26">
        <v>45665</v>
      </c>
      <c r="H61" s="28">
        <f t="shared" si="0"/>
        <v>0</v>
      </c>
      <c r="I61" s="5">
        <f t="shared" si="1"/>
        <v>0</v>
      </c>
      <c r="K61" s="33"/>
      <c r="L61" s="26">
        <v>45664</v>
      </c>
      <c r="M61" s="34">
        <f t="shared" si="4"/>
        <v>125</v>
      </c>
      <c r="N61" s="27">
        <v>0</v>
      </c>
      <c r="O61" s="35">
        <v>125</v>
      </c>
      <c r="P61" s="39"/>
      <c r="Q61" s="47">
        <f t="shared" si="6"/>
        <v>0</v>
      </c>
      <c r="R61" s="41"/>
    </row>
    <row r="62" spans="1:19" ht="15.6" x14ac:dyDescent="0.3">
      <c r="A62" s="33">
        <v>59</v>
      </c>
      <c r="B62" s="34">
        <v>20.9</v>
      </c>
      <c r="C62" s="35"/>
      <c r="D62" s="34">
        <f t="shared" si="3"/>
        <v>4755</v>
      </c>
      <c r="E62" s="26">
        <v>45665</v>
      </c>
      <c r="F62" s="37">
        <v>4755</v>
      </c>
      <c r="G62" s="26">
        <v>45666</v>
      </c>
      <c r="H62" s="28">
        <f t="shared" si="0"/>
        <v>0</v>
      </c>
      <c r="I62" s="5">
        <f t="shared" si="1"/>
        <v>0</v>
      </c>
      <c r="K62" s="33"/>
      <c r="L62" s="26">
        <v>45665</v>
      </c>
      <c r="M62" s="34">
        <f t="shared" si="4"/>
        <v>125</v>
      </c>
      <c r="N62" s="27">
        <v>0</v>
      </c>
      <c r="O62" s="35">
        <v>125</v>
      </c>
      <c r="P62" s="39"/>
      <c r="Q62" s="47">
        <f t="shared" si="6"/>
        <v>0</v>
      </c>
      <c r="R62" s="41"/>
    </row>
    <row r="63" spans="1:19" ht="15.6" x14ac:dyDescent="0.3">
      <c r="A63" s="33">
        <v>60</v>
      </c>
      <c r="B63" s="34">
        <v>20.9</v>
      </c>
      <c r="C63" s="35"/>
      <c r="D63" s="34">
        <f t="shared" si="3"/>
        <v>4755</v>
      </c>
      <c r="E63" s="26">
        <v>45666</v>
      </c>
      <c r="F63" s="37">
        <v>4755</v>
      </c>
      <c r="G63" s="26">
        <v>45667</v>
      </c>
      <c r="H63" s="28">
        <f t="shared" si="0"/>
        <v>0</v>
      </c>
      <c r="I63" s="5">
        <f t="shared" si="1"/>
        <v>0</v>
      </c>
      <c r="K63" s="33"/>
      <c r="L63" s="26">
        <v>45666</v>
      </c>
      <c r="M63" s="34">
        <f t="shared" si="4"/>
        <v>125</v>
      </c>
      <c r="N63" s="27">
        <v>0</v>
      </c>
      <c r="O63" s="35">
        <v>125</v>
      </c>
      <c r="P63" s="39"/>
      <c r="Q63" s="47">
        <f t="shared" si="6"/>
        <v>0</v>
      </c>
      <c r="R63" s="41"/>
    </row>
    <row r="64" spans="1:19" ht="15" customHeight="1" x14ac:dyDescent="0.3">
      <c r="A64" s="33">
        <v>61</v>
      </c>
      <c r="B64" s="34">
        <v>20.9</v>
      </c>
      <c r="C64" s="35"/>
      <c r="D64" s="34">
        <f t="shared" ref="D64:D127" si="7">F63</f>
        <v>4755</v>
      </c>
      <c r="E64" s="26">
        <v>45667</v>
      </c>
      <c r="F64" s="37">
        <v>4755</v>
      </c>
      <c r="G64" s="26">
        <v>45668</v>
      </c>
      <c r="H64" s="28">
        <f t="shared" ref="H64:H127" si="8">F64-D64</f>
        <v>0</v>
      </c>
      <c r="I64" s="5">
        <f t="shared" ref="I64:I127" si="9">C65-C64</f>
        <v>0</v>
      </c>
      <c r="K64" s="33"/>
      <c r="L64" s="26">
        <v>45667</v>
      </c>
      <c r="M64" s="34">
        <f t="shared" ref="M64:M127" si="10">O63</f>
        <v>125</v>
      </c>
      <c r="N64" s="27">
        <v>0</v>
      </c>
      <c r="O64" s="35">
        <v>0</v>
      </c>
      <c r="P64" s="39"/>
      <c r="Q64" s="47">
        <f t="shared" ref="Q64:Q127" si="11">(M64+N64)-O64</f>
        <v>125</v>
      </c>
      <c r="R64" s="41"/>
      <c r="S64" s="48" t="s">
        <v>1511</v>
      </c>
    </row>
    <row r="65" spans="1:20" ht="15" customHeight="1" x14ac:dyDescent="0.3">
      <c r="A65" s="33">
        <v>62</v>
      </c>
      <c r="B65" s="34">
        <v>20.9</v>
      </c>
      <c r="C65" s="35"/>
      <c r="D65" s="34">
        <f t="shared" si="7"/>
        <v>4755</v>
      </c>
      <c r="E65" s="26">
        <v>45668</v>
      </c>
      <c r="F65" s="37">
        <v>4755</v>
      </c>
      <c r="G65" s="26">
        <v>45669</v>
      </c>
      <c r="H65" s="28">
        <f t="shared" si="8"/>
        <v>0</v>
      </c>
      <c r="I65" s="5">
        <f t="shared" si="9"/>
        <v>0</v>
      </c>
      <c r="K65" s="33"/>
      <c r="L65" s="26">
        <v>45668</v>
      </c>
      <c r="M65" s="34">
        <f t="shared" si="10"/>
        <v>0</v>
      </c>
      <c r="N65" s="27">
        <v>45</v>
      </c>
      <c r="O65" s="35">
        <v>30</v>
      </c>
      <c r="P65" s="39"/>
      <c r="Q65" s="47">
        <f t="shared" si="11"/>
        <v>15</v>
      </c>
      <c r="R65" s="41"/>
      <c r="S65" s="48" t="s">
        <v>1505</v>
      </c>
    </row>
    <row r="66" spans="1:20" ht="15" customHeight="1" x14ac:dyDescent="0.3">
      <c r="A66" s="33">
        <v>63</v>
      </c>
      <c r="B66" s="34">
        <v>20.9</v>
      </c>
      <c r="C66" s="35"/>
      <c r="D66" s="34">
        <f t="shared" si="7"/>
        <v>4755</v>
      </c>
      <c r="E66" s="26">
        <v>45669</v>
      </c>
      <c r="F66" s="37">
        <v>4757</v>
      </c>
      <c r="G66" s="26">
        <v>45670</v>
      </c>
      <c r="H66" s="28">
        <f t="shared" si="8"/>
        <v>2</v>
      </c>
      <c r="I66" s="5">
        <f t="shared" si="9"/>
        <v>0</v>
      </c>
      <c r="J66" s="48" t="s">
        <v>1510</v>
      </c>
      <c r="K66" s="33"/>
      <c r="L66" s="26">
        <v>45669</v>
      </c>
      <c r="M66" s="34">
        <f t="shared" si="10"/>
        <v>30</v>
      </c>
      <c r="N66" s="27">
        <v>60</v>
      </c>
      <c r="O66" s="35">
        <v>95</v>
      </c>
      <c r="P66" s="39"/>
      <c r="Q66" s="47">
        <f t="shared" si="11"/>
        <v>-5</v>
      </c>
      <c r="R66" s="41"/>
    </row>
    <row r="67" spans="1:20" ht="15" customHeight="1" x14ac:dyDescent="0.3">
      <c r="A67" s="33">
        <v>64</v>
      </c>
      <c r="B67" s="34">
        <v>20.9</v>
      </c>
      <c r="C67" s="35"/>
      <c r="D67" s="34">
        <f t="shared" si="7"/>
        <v>4757</v>
      </c>
      <c r="E67" s="26">
        <v>45670</v>
      </c>
      <c r="F67" s="37">
        <v>4775</v>
      </c>
      <c r="G67" s="26">
        <v>45685</v>
      </c>
      <c r="H67" s="28">
        <f t="shared" si="8"/>
        <v>18</v>
      </c>
      <c r="I67" s="5">
        <f t="shared" si="9"/>
        <v>0</v>
      </c>
      <c r="K67" s="33"/>
      <c r="L67" s="26">
        <v>45670</v>
      </c>
      <c r="M67" s="34">
        <f t="shared" si="10"/>
        <v>95</v>
      </c>
      <c r="N67" s="27">
        <v>120</v>
      </c>
      <c r="O67" s="35">
        <v>130</v>
      </c>
      <c r="P67" s="39"/>
      <c r="Q67" s="47">
        <f t="shared" si="11"/>
        <v>85</v>
      </c>
      <c r="R67" s="41"/>
      <c r="T67" s="48" t="s">
        <v>1512</v>
      </c>
    </row>
    <row r="68" spans="1:20" ht="15" customHeight="1" x14ac:dyDescent="0.3">
      <c r="A68" s="33">
        <v>65</v>
      </c>
      <c r="B68" s="34">
        <v>20.9</v>
      </c>
      <c r="C68" s="35"/>
      <c r="D68" s="34">
        <f t="shared" si="7"/>
        <v>4775</v>
      </c>
      <c r="E68" s="26">
        <v>45685</v>
      </c>
      <c r="F68" s="37">
        <v>4788</v>
      </c>
      <c r="G68" s="36">
        <v>45702</v>
      </c>
      <c r="H68" s="28">
        <f t="shared" si="8"/>
        <v>13</v>
      </c>
      <c r="I68" s="5">
        <f t="shared" si="9"/>
        <v>0</v>
      </c>
      <c r="K68" s="33"/>
      <c r="L68" s="26">
        <v>45685</v>
      </c>
      <c r="M68" s="34">
        <f t="shared" si="10"/>
        <v>130</v>
      </c>
      <c r="N68" s="27">
        <v>120</v>
      </c>
      <c r="O68" s="35">
        <v>205</v>
      </c>
      <c r="P68" s="39"/>
      <c r="Q68" s="47">
        <f t="shared" si="11"/>
        <v>45</v>
      </c>
      <c r="R68" s="41"/>
    </row>
    <row r="69" spans="1:20" ht="15" customHeight="1" x14ac:dyDescent="0.3">
      <c r="A69" s="33">
        <v>66</v>
      </c>
      <c r="B69" s="34">
        <v>20.9</v>
      </c>
      <c r="C69" s="35"/>
      <c r="D69" s="34">
        <f t="shared" si="7"/>
        <v>4788</v>
      </c>
      <c r="E69" s="36">
        <v>45702</v>
      </c>
      <c r="F69" s="37">
        <v>4805</v>
      </c>
      <c r="G69" s="36">
        <v>45714</v>
      </c>
      <c r="H69" s="28">
        <f t="shared" si="8"/>
        <v>17</v>
      </c>
      <c r="I69" s="5">
        <f t="shared" si="9"/>
        <v>0</v>
      </c>
      <c r="K69" s="33"/>
      <c r="L69" s="26">
        <v>45702</v>
      </c>
      <c r="M69" s="34">
        <f t="shared" si="10"/>
        <v>205</v>
      </c>
      <c r="N69" s="27">
        <v>60</v>
      </c>
      <c r="O69" s="35">
        <v>140</v>
      </c>
      <c r="P69" s="39"/>
      <c r="Q69" s="47">
        <f t="shared" si="11"/>
        <v>125</v>
      </c>
      <c r="R69" s="41"/>
    </row>
    <row r="70" spans="1:20" ht="15" customHeight="1" x14ac:dyDescent="0.3">
      <c r="A70" s="33">
        <v>67</v>
      </c>
      <c r="B70" s="34">
        <v>20.9</v>
      </c>
      <c r="C70" s="35"/>
      <c r="D70" s="34">
        <f t="shared" si="7"/>
        <v>4805</v>
      </c>
      <c r="E70" s="36">
        <v>45714</v>
      </c>
      <c r="F70" s="37">
        <v>4814</v>
      </c>
      <c r="G70" s="36">
        <v>45724</v>
      </c>
      <c r="H70" s="28">
        <f t="shared" si="8"/>
        <v>9</v>
      </c>
      <c r="I70" s="5">
        <f t="shared" si="9"/>
        <v>0</v>
      </c>
      <c r="K70" s="33"/>
      <c r="L70" s="26">
        <v>45714</v>
      </c>
      <c r="M70" s="34">
        <f t="shared" si="10"/>
        <v>140</v>
      </c>
      <c r="N70" s="27">
        <v>0</v>
      </c>
      <c r="O70" s="35">
        <v>120</v>
      </c>
      <c r="P70" s="39"/>
      <c r="Q70" s="47">
        <f t="shared" si="11"/>
        <v>20</v>
      </c>
      <c r="R70" s="41"/>
    </row>
    <row r="71" spans="1:20" ht="15" customHeight="1" x14ac:dyDescent="0.3">
      <c r="A71" s="33">
        <v>68</v>
      </c>
      <c r="B71" s="34">
        <v>20.9</v>
      </c>
      <c r="C71" s="35"/>
      <c r="D71" s="34">
        <f t="shared" si="7"/>
        <v>4814</v>
      </c>
      <c r="E71" s="36">
        <v>45724</v>
      </c>
      <c r="F71" s="37">
        <v>4824</v>
      </c>
      <c r="G71" s="36">
        <v>45727</v>
      </c>
      <c r="H71" s="28">
        <f t="shared" si="8"/>
        <v>10</v>
      </c>
      <c r="I71" s="5">
        <f t="shared" si="9"/>
        <v>0</v>
      </c>
      <c r="K71" s="33"/>
      <c r="L71" s="26">
        <v>45724</v>
      </c>
      <c r="M71" s="34">
        <f t="shared" si="10"/>
        <v>120</v>
      </c>
      <c r="N71" s="27">
        <v>150</v>
      </c>
      <c r="O71" s="35">
        <v>210</v>
      </c>
      <c r="P71" s="39"/>
      <c r="Q71" s="47">
        <f t="shared" si="11"/>
        <v>60</v>
      </c>
      <c r="R71" s="41"/>
    </row>
    <row r="72" spans="1:20" ht="15" customHeight="1" x14ac:dyDescent="0.3">
      <c r="A72" s="33">
        <v>69</v>
      </c>
      <c r="B72" s="34">
        <v>20.9</v>
      </c>
      <c r="C72" s="35"/>
      <c r="D72" s="34">
        <f t="shared" si="7"/>
        <v>4824</v>
      </c>
      <c r="E72" s="36">
        <v>45727</v>
      </c>
      <c r="F72" s="37">
        <v>4825</v>
      </c>
      <c r="G72" s="36">
        <v>45732</v>
      </c>
      <c r="H72" s="28">
        <f t="shared" si="8"/>
        <v>1</v>
      </c>
      <c r="I72" s="5">
        <f t="shared" si="9"/>
        <v>0</v>
      </c>
      <c r="K72" s="33"/>
      <c r="L72" s="26">
        <v>45727</v>
      </c>
      <c r="M72" s="34">
        <f t="shared" si="10"/>
        <v>210</v>
      </c>
      <c r="N72" s="27">
        <v>0</v>
      </c>
      <c r="O72" s="35">
        <v>210</v>
      </c>
      <c r="P72" s="39"/>
      <c r="Q72" s="47">
        <f t="shared" si="11"/>
        <v>0</v>
      </c>
      <c r="R72" s="41"/>
    </row>
    <row r="73" spans="1:20" ht="15" customHeight="1" x14ac:dyDescent="0.3">
      <c r="A73" s="33">
        <v>70</v>
      </c>
      <c r="B73" s="34">
        <v>20.9</v>
      </c>
      <c r="C73" s="35"/>
      <c r="D73" s="34">
        <f t="shared" si="7"/>
        <v>4825</v>
      </c>
      <c r="E73" s="36">
        <v>45732</v>
      </c>
      <c r="F73" s="37">
        <v>4828</v>
      </c>
      <c r="G73" s="36">
        <v>45741</v>
      </c>
      <c r="H73" s="28">
        <f t="shared" si="8"/>
        <v>3</v>
      </c>
      <c r="I73" s="5">
        <f t="shared" si="9"/>
        <v>0</v>
      </c>
      <c r="K73" s="33"/>
      <c r="L73" s="26">
        <v>45732</v>
      </c>
      <c r="M73" s="34">
        <f t="shared" si="10"/>
        <v>210</v>
      </c>
      <c r="N73" s="27">
        <v>0</v>
      </c>
      <c r="O73" s="35">
        <v>210</v>
      </c>
      <c r="P73" s="39"/>
      <c r="Q73" s="47">
        <f t="shared" si="11"/>
        <v>0</v>
      </c>
      <c r="R73" s="41"/>
    </row>
    <row r="74" spans="1:20" ht="15" customHeight="1" x14ac:dyDescent="0.3">
      <c r="A74" s="33">
        <v>71</v>
      </c>
      <c r="B74" s="34">
        <v>20.9</v>
      </c>
      <c r="C74" s="35"/>
      <c r="D74" s="34">
        <f t="shared" si="7"/>
        <v>4828</v>
      </c>
      <c r="E74" s="36">
        <v>45741</v>
      </c>
      <c r="F74" s="37">
        <v>4836</v>
      </c>
      <c r="G74" s="36">
        <v>45753</v>
      </c>
      <c r="H74" s="28">
        <f t="shared" si="8"/>
        <v>8</v>
      </c>
      <c r="I74" s="5">
        <f t="shared" si="9"/>
        <v>0</v>
      </c>
      <c r="K74" s="33"/>
      <c r="L74" s="26">
        <v>45741</v>
      </c>
      <c r="M74" s="34">
        <f t="shared" si="10"/>
        <v>210</v>
      </c>
      <c r="N74" s="27">
        <v>0</v>
      </c>
      <c r="O74" s="35">
        <v>190</v>
      </c>
      <c r="P74" s="39"/>
      <c r="Q74" s="47">
        <f t="shared" si="11"/>
        <v>20</v>
      </c>
      <c r="R74" s="41"/>
    </row>
    <row r="75" spans="1:20" ht="15" customHeight="1" x14ac:dyDescent="0.3">
      <c r="A75" s="33">
        <v>72</v>
      </c>
      <c r="B75" s="34">
        <v>20.9</v>
      </c>
      <c r="C75" s="35"/>
      <c r="D75" s="34">
        <f t="shared" si="7"/>
        <v>4836</v>
      </c>
      <c r="E75" s="36">
        <v>45753</v>
      </c>
      <c r="F75" s="37"/>
      <c r="G75" s="36"/>
      <c r="H75" s="28">
        <f t="shared" si="8"/>
        <v>-4836</v>
      </c>
      <c r="I75" s="5">
        <f t="shared" si="9"/>
        <v>0</v>
      </c>
      <c r="K75" s="33"/>
      <c r="L75" s="36">
        <v>45753</v>
      </c>
      <c r="M75" s="34">
        <f t="shared" si="10"/>
        <v>190</v>
      </c>
      <c r="N75" s="27">
        <v>0</v>
      </c>
      <c r="O75" s="35"/>
      <c r="P75" s="39"/>
      <c r="Q75" s="47">
        <f t="shared" si="11"/>
        <v>190</v>
      </c>
      <c r="R75" s="41"/>
    </row>
    <row r="76" spans="1:20" ht="15" customHeight="1" x14ac:dyDescent="0.3">
      <c r="A76" s="33">
        <v>73</v>
      </c>
      <c r="B76" s="34">
        <v>20.9</v>
      </c>
      <c r="C76" s="35"/>
      <c r="D76" s="34">
        <f t="shared" si="7"/>
        <v>0</v>
      </c>
      <c r="E76" s="36"/>
      <c r="F76" s="37"/>
      <c r="G76" s="36"/>
      <c r="H76" s="28">
        <f t="shared" si="8"/>
        <v>0</v>
      </c>
      <c r="I76" s="5">
        <f t="shared" si="9"/>
        <v>0</v>
      </c>
      <c r="K76" s="33"/>
      <c r="L76" s="26"/>
      <c r="M76" s="34">
        <f t="shared" si="10"/>
        <v>0</v>
      </c>
      <c r="N76" s="27">
        <v>0</v>
      </c>
      <c r="O76" s="35"/>
      <c r="P76" s="39"/>
      <c r="Q76" s="47">
        <f t="shared" si="11"/>
        <v>0</v>
      </c>
      <c r="R76" s="41"/>
    </row>
    <row r="77" spans="1:20" ht="15" customHeight="1" x14ac:dyDescent="0.3">
      <c r="A77" s="33">
        <v>74</v>
      </c>
      <c r="B77" s="34">
        <v>20.9</v>
      </c>
      <c r="C77" s="35"/>
      <c r="D77" s="34">
        <f t="shared" si="7"/>
        <v>0</v>
      </c>
      <c r="E77" s="36"/>
      <c r="F77" s="37"/>
      <c r="G77" s="36"/>
      <c r="H77" s="28">
        <f t="shared" si="8"/>
        <v>0</v>
      </c>
      <c r="I77" s="5">
        <f t="shared" si="9"/>
        <v>0</v>
      </c>
      <c r="K77" s="33"/>
      <c r="L77" s="26"/>
      <c r="M77" s="34">
        <f t="shared" si="10"/>
        <v>0</v>
      </c>
      <c r="N77" s="27">
        <v>0</v>
      </c>
      <c r="O77" s="35"/>
      <c r="P77" s="39"/>
      <c r="Q77" s="47">
        <f t="shared" si="11"/>
        <v>0</v>
      </c>
      <c r="R77" s="41"/>
    </row>
    <row r="78" spans="1:20" ht="15" customHeight="1" x14ac:dyDescent="0.3">
      <c r="A78" s="33">
        <v>75</v>
      </c>
      <c r="B78" s="34">
        <v>20.9</v>
      </c>
      <c r="C78" s="35"/>
      <c r="D78" s="34">
        <f t="shared" si="7"/>
        <v>0</v>
      </c>
      <c r="E78" s="36"/>
      <c r="F78" s="37"/>
      <c r="G78" s="36"/>
      <c r="H78" s="28">
        <f t="shared" si="8"/>
        <v>0</v>
      </c>
      <c r="I78" s="5">
        <f t="shared" si="9"/>
        <v>0</v>
      </c>
      <c r="K78" s="33"/>
      <c r="L78" s="26"/>
      <c r="M78" s="34">
        <f t="shared" si="10"/>
        <v>0</v>
      </c>
      <c r="N78" s="27">
        <v>0</v>
      </c>
      <c r="O78" s="35"/>
      <c r="P78" s="39"/>
      <c r="Q78" s="47">
        <f t="shared" si="11"/>
        <v>0</v>
      </c>
      <c r="R78" s="41"/>
    </row>
    <row r="79" spans="1:20" ht="15" customHeight="1" x14ac:dyDescent="0.3">
      <c r="A79" s="33">
        <v>76</v>
      </c>
      <c r="B79" s="34">
        <v>20.9</v>
      </c>
      <c r="C79" s="35"/>
      <c r="D79" s="34">
        <f t="shared" si="7"/>
        <v>0</v>
      </c>
      <c r="E79" s="36">
        <v>46022</v>
      </c>
      <c r="F79" s="37">
        <v>4854</v>
      </c>
      <c r="G79" s="36">
        <v>45992</v>
      </c>
      <c r="H79" s="28">
        <f t="shared" si="8"/>
        <v>4854</v>
      </c>
      <c r="I79" s="5">
        <f t="shared" si="9"/>
        <v>0</v>
      </c>
      <c r="K79" s="33"/>
      <c r="L79" s="26"/>
      <c r="M79" s="34">
        <f t="shared" si="10"/>
        <v>0</v>
      </c>
      <c r="N79" s="27">
        <v>0</v>
      </c>
      <c r="O79" s="35"/>
      <c r="P79" s="39"/>
      <c r="Q79" s="47">
        <f t="shared" si="11"/>
        <v>0</v>
      </c>
      <c r="R79" s="41"/>
    </row>
    <row r="80" spans="1:20" ht="15" customHeight="1" x14ac:dyDescent="0.3">
      <c r="A80" s="33">
        <v>77</v>
      </c>
      <c r="B80" s="34">
        <v>20.9</v>
      </c>
      <c r="C80" s="35"/>
      <c r="D80" s="34">
        <f t="shared" si="7"/>
        <v>4854</v>
      </c>
      <c r="E80" s="36"/>
      <c r="F80" s="37">
        <v>4854</v>
      </c>
      <c r="G80" s="36"/>
      <c r="H80" s="28">
        <f t="shared" si="8"/>
        <v>0</v>
      </c>
      <c r="I80" s="5">
        <f t="shared" si="9"/>
        <v>0</v>
      </c>
      <c r="K80" s="33"/>
      <c r="L80" s="26"/>
      <c r="M80" s="34">
        <f t="shared" si="10"/>
        <v>0</v>
      </c>
      <c r="N80" s="27">
        <v>0</v>
      </c>
      <c r="O80" s="35"/>
      <c r="P80" s="39"/>
      <c r="Q80" s="47">
        <f t="shared" si="11"/>
        <v>0</v>
      </c>
      <c r="R80" s="41"/>
    </row>
    <row r="81" spans="1:18" ht="15" customHeight="1" x14ac:dyDescent="0.3">
      <c r="A81" s="33">
        <v>78</v>
      </c>
      <c r="B81" s="34">
        <v>20.9</v>
      </c>
      <c r="C81" s="35"/>
      <c r="D81" s="34">
        <f t="shared" si="7"/>
        <v>4854</v>
      </c>
      <c r="E81" s="36"/>
      <c r="F81" s="37"/>
      <c r="G81" s="36"/>
      <c r="H81" s="28">
        <f t="shared" si="8"/>
        <v>-4854</v>
      </c>
      <c r="I81" s="5">
        <f t="shared" si="9"/>
        <v>0</v>
      </c>
      <c r="K81" s="33"/>
      <c r="L81" s="26"/>
      <c r="M81" s="34">
        <f t="shared" si="10"/>
        <v>0</v>
      </c>
      <c r="N81" s="27">
        <v>0</v>
      </c>
      <c r="O81" s="35"/>
      <c r="P81" s="39"/>
      <c r="Q81" s="47">
        <f t="shared" si="11"/>
        <v>0</v>
      </c>
      <c r="R81" s="41"/>
    </row>
    <row r="82" spans="1:18" ht="15" customHeight="1" x14ac:dyDescent="0.3">
      <c r="A82" s="33">
        <v>79</v>
      </c>
      <c r="B82" s="34">
        <v>20.9</v>
      </c>
      <c r="C82" s="35"/>
      <c r="D82" s="34">
        <f t="shared" si="7"/>
        <v>0</v>
      </c>
      <c r="E82" s="36"/>
      <c r="F82" s="37"/>
      <c r="G82" s="36"/>
      <c r="H82" s="28">
        <f t="shared" si="8"/>
        <v>0</v>
      </c>
      <c r="I82" s="5">
        <f t="shared" si="9"/>
        <v>0</v>
      </c>
      <c r="K82" s="33"/>
      <c r="L82" s="26"/>
      <c r="M82" s="34">
        <f t="shared" si="10"/>
        <v>0</v>
      </c>
      <c r="N82" s="27">
        <v>0</v>
      </c>
      <c r="O82" s="35"/>
      <c r="P82" s="39"/>
      <c r="Q82" s="47">
        <f t="shared" si="11"/>
        <v>0</v>
      </c>
      <c r="R82" s="41"/>
    </row>
    <row r="83" spans="1:18" s="653" customFormat="1" ht="15" customHeight="1" x14ac:dyDescent="0.3">
      <c r="A83" s="646">
        <v>80</v>
      </c>
      <c r="B83" s="647">
        <v>20.9</v>
      </c>
      <c r="C83" s="648"/>
      <c r="D83" s="647">
        <f t="shared" si="7"/>
        <v>0</v>
      </c>
      <c r="E83" s="649"/>
      <c r="F83" s="650"/>
      <c r="G83" s="649"/>
      <c r="H83" s="651">
        <f t="shared" si="8"/>
        <v>0</v>
      </c>
      <c r="I83" s="652">
        <f t="shared" si="9"/>
        <v>0</v>
      </c>
      <c r="K83" s="646"/>
      <c r="L83" s="654"/>
      <c r="M83" s="647">
        <f t="shared" si="10"/>
        <v>0</v>
      </c>
      <c r="N83" s="655">
        <v>0</v>
      </c>
      <c r="O83" s="648"/>
      <c r="P83" s="656"/>
      <c r="Q83" s="657">
        <f t="shared" si="11"/>
        <v>0</v>
      </c>
      <c r="R83" s="658"/>
    </row>
    <row r="84" spans="1:18" ht="15" customHeight="1" x14ac:dyDescent="0.3">
      <c r="A84" s="33">
        <v>81</v>
      </c>
      <c r="B84" s="34">
        <v>20.9</v>
      </c>
      <c r="C84" s="35"/>
      <c r="D84" s="34">
        <v>4867</v>
      </c>
      <c r="E84" s="36">
        <v>46050</v>
      </c>
      <c r="F84" s="37">
        <v>4867</v>
      </c>
      <c r="G84" s="36">
        <v>46051</v>
      </c>
      <c r="H84" s="28">
        <f t="shared" si="8"/>
        <v>0</v>
      </c>
      <c r="I84" s="5">
        <f t="shared" si="9"/>
        <v>0</v>
      </c>
      <c r="K84" s="33"/>
      <c r="L84" s="36">
        <v>46050</v>
      </c>
      <c r="M84" s="34">
        <v>185</v>
      </c>
      <c r="N84" s="27">
        <v>0</v>
      </c>
      <c r="O84" s="35">
        <v>185</v>
      </c>
      <c r="P84" s="39"/>
      <c r="Q84" s="47">
        <f t="shared" si="11"/>
        <v>0</v>
      </c>
      <c r="R84" s="41"/>
    </row>
    <row r="85" spans="1:18" ht="15" customHeight="1" x14ac:dyDescent="0.3">
      <c r="A85" s="33">
        <v>82</v>
      </c>
      <c r="B85" s="34">
        <v>20.9</v>
      </c>
      <c r="C85" s="35"/>
      <c r="D85" s="34">
        <f t="shared" si="7"/>
        <v>4867</v>
      </c>
      <c r="E85" s="36">
        <v>46051</v>
      </c>
      <c r="F85" s="37">
        <v>4867</v>
      </c>
      <c r="G85" s="36">
        <v>46052</v>
      </c>
      <c r="H85" s="28">
        <f t="shared" si="8"/>
        <v>0</v>
      </c>
      <c r="I85" s="5">
        <f t="shared" si="9"/>
        <v>0</v>
      </c>
      <c r="K85" s="33"/>
      <c r="L85" s="36">
        <v>46051</v>
      </c>
      <c r="M85" s="34">
        <f t="shared" si="10"/>
        <v>185</v>
      </c>
      <c r="N85" s="27">
        <v>0</v>
      </c>
      <c r="O85" s="35">
        <v>160</v>
      </c>
      <c r="P85" s="39"/>
      <c r="Q85" s="47">
        <f t="shared" si="11"/>
        <v>25</v>
      </c>
      <c r="R85" s="41"/>
    </row>
    <row r="86" spans="1:18" ht="15" customHeight="1" x14ac:dyDescent="0.3">
      <c r="A86" s="33">
        <v>83</v>
      </c>
      <c r="B86" s="34">
        <v>20.9</v>
      </c>
      <c r="C86" s="35"/>
      <c r="D86" s="34">
        <f t="shared" si="7"/>
        <v>4867</v>
      </c>
      <c r="E86" s="36">
        <v>46052</v>
      </c>
      <c r="F86" s="37">
        <v>4867</v>
      </c>
      <c r="G86" s="36">
        <v>46053</v>
      </c>
      <c r="H86" s="28">
        <f t="shared" si="8"/>
        <v>0</v>
      </c>
      <c r="I86" s="5">
        <f t="shared" si="9"/>
        <v>0</v>
      </c>
      <c r="K86" s="33"/>
      <c r="L86" s="36">
        <v>46052</v>
      </c>
      <c r="M86" s="34">
        <f t="shared" si="10"/>
        <v>160</v>
      </c>
      <c r="N86" s="27">
        <v>0</v>
      </c>
      <c r="O86" s="35">
        <v>160</v>
      </c>
      <c r="P86" s="39"/>
      <c r="Q86" s="47">
        <f t="shared" si="11"/>
        <v>0</v>
      </c>
      <c r="R86" s="41"/>
    </row>
    <row r="87" spans="1:18" ht="15" customHeight="1" x14ac:dyDescent="0.3">
      <c r="A87" s="33">
        <v>84</v>
      </c>
      <c r="B87" s="34">
        <v>20.9</v>
      </c>
      <c r="C87" s="35"/>
      <c r="D87" s="34">
        <f t="shared" si="7"/>
        <v>4867</v>
      </c>
      <c r="E87" s="36">
        <v>46053</v>
      </c>
      <c r="F87" s="37">
        <v>4867</v>
      </c>
      <c r="G87" s="36">
        <v>46054</v>
      </c>
      <c r="H87" s="28">
        <f t="shared" si="8"/>
        <v>0</v>
      </c>
      <c r="I87" s="5">
        <f t="shared" si="9"/>
        <v>0</v>
      </c>
      <c r="K87" s="33"/>
      <c r="L87" s="36">
        <v>46053</v>
      </c>
      <c r="M87" s="34">
        <f t="shared" si="10"/>
        <v>160</v>
      </c>
      <c r="N87" s="27">
        <v>0</v>
      </c>
      <c r="O87" s="35">
        <v>160</v>
      </c>
      <c r="P87" s="39"/>
      <c r="Q87" s="47">
        <f t="shared" si="11"/>
        <v>0</v>
      </c>
      <c r="R87" s="41"/>
    </row>
    <row r="88" spans="1:18" ht="15" customHeight="1" x14ac:dyDescent="0.3">
      <c r="A88" s="33">
        <v>85</v>
      </c>
      <c r="B88" s="34">
        <v>20.9</v>
      </c>
      <c r="C88" s="35"/>
      <c r="D88" s="34">
        <f t="shared" si="7"/>
        <v>4867</v>
      </c>
      <c r="E88" s="36">
        <v>46054</v>
      </c>
      <c r="F88" s="37">
        <v>4867</v>
      </c>
      <c r="G88" s="36">
        <v>46055</v>
      </c>
      <c r="H88" s="28">
        <f t="shared" si="8"/>
        <v>0</v>
      </c>
      <c r="I88" s="5">
        <f t="shared" si="9"/>
        <v>0</v>
      </c>
      <c r="K88" s="33"/>
      <c r="L88" s="36">
        <v>46054</v>
      </c>
      <c r="M88" s="34">
        <f t="shared" si="10"/>
        <v>160</v>
      </c>
      <c r="N88" s="27">
        <v>0</v>
      </c>
      <c r="O88" s="35">
        <v>160</v>
      </c>
      <c r="P88" s="39"/>
      <c r="Q88" s="47">
        <f t="shared" si="11"/>
        <v>0</v>
      </c>
      <c r="R88" s="41"/>
    </row>
    <row r="89" spans="1:18" ht="15" customHeight="1" x14ac:dyDescent="0.3">
      <c r="A89" s="33">
        <v>86</v>
      </c>
      <c r="B89" s="34">
        <v>20.9</v>
      </c>
      <c r="C89" s="35"/>
      <c r="D89" s="34">
        <f t="shared" si="7"/>
        <v>4867</v>
      </c>
      <c r="E89" s="36">
        <v>46055</v>
      </c>
      <c r="F89" s="37">
        <v>4867</v>
      </c>
      <c r="G89" s="36">
        <v>46056</v>
      </c>
      <c r="H89" s="28">
        <f t="shared" si="8"/>
        <v>0</v>
      </c>
      <c r="I89" s="5">
        <f t="shared" si="9"/>
        <v>0</v>
      </c>
      <c r="K89" s="33"/>
      <c r="L89" s="36">
        <v>46055</v>
      </c>
      <c r="M89" s="34">
        <f t="shared" si="10"/>
        <v>160</v>
      </c>
      <c r="N89" s="27">
        <v>0</v>
      </c>
      <c r="O89" s="35">
        <v>160</v>
      </c>
      <c r="P89" s="39"/>
      <c r="Q89" s="47">
        <f t="shared" si="11"/>
        <v>0</v>
      </c>
      <c r="R89" s="41"/>
    </row>
    <row r="90" spans="1:18" ht="15" customHeight="1" x14ac:dyDescent="0.3">
      <c r="A90" s="33">
        <v>87</v>
      </c>
      <c r="B90" s="34">
        <v>20.9</v>
      </c>
      <c r="C90" s="35"/>
      <c r="D90" s="34">
        <f t="shared" si="7"/>
        <v>4867</v>
      </c>
      <c r="E90" s="36">
        <v>46056</v>
      </c>
      <c r="F90" s="37">
        <v>4867</v>
      </c>
      <c r="G90" s="36">
        <v>46057</v>
      </c>
      <c r="H90" s="28">
        <f t="shared" si="8"/>
        <v>0</v>
      </c>
      <c r="I90" s="5">
        <f t="shared" si="9"/>
        <v>0</v>
      </c>
      <c r="K90" s="33"/>
      <c r="L90" s="36">
        <v>46056</v>
      </c>
      <c r="M90" s="34">
        <f t="shared" si="10"/>
        <v>160</v>
      </c>
      <c r="N90" s="27">
        <v>0</v>
      </c>
      <c r="O90" s="35">
        <v>160</v>
      </c>
      <c r="P90" s="39"/>
      <c r="Q90" s="47">
        <f t="shared" si="11"/>
        <v>0</v>
      </c>
      <c r="R90" s="41"/>
    </row>
    <row r="91" spans="1:18" ht="15" customHeight="1" x14ac:dyDescent="0.3">
      <c r="A91" s="33">
        <v>88</v>
      </c>
      <c r="B91" s="34">
        <v>20.9</v>
      </c>
      <c r="C91" s="35"/>
      <c r="D91" s="34">
        <f t="shared" si="7"/>
        <v>4867</v>
      </c>
      <c r="E91" s="36">
        <v>46057</v>
      </c>
      <c r="F91" s="37">
        <v>4867</v>
      </c>
      <c r="G91" s="36">
        <v>46058</v>
      </c>
      <c r="H91" s="28">
        <f t="shared" si="8"/>
        <v>0</v>
      </c>
      <c r="I91" s="5">
        <f t="shared" si="9"/>
        <v>0</v>
      </c>
      <c r="K91" s="33"/>
      <c r="L91" s="36">
        <v>46057</v>
      </c>
      <c r="M91" s="34">
        <f t="shared" si="10"/>
        <v>160</v>
      </c>
      <c r="N91" s="27">
        <v>0</v>
      </c>
      <c r="O91" s="35">
        <v>160</v>
      </c>
      <c r="P91" s="39"/>
      <c r="Q91" s="47">
        <f t="shared" si="11"/>
        <v>0</v>
      </c>
      <c r="R91" s="41"/>
    </row>
    <row r="92" spans="1:18" ht="15" customHeight="1" x14ac:dyDescent="0.3">
      <c r="A92" s="33">
        <v>89</v>
      </c>
      <c r="B92" s="34">
        <v>20.9</v>
      </c>
      <c r="C92" s="35"/>
      <c r="D92" s="34">
        <f t="shared" si="7"/>
        <v>4867</v>
      </c>
      <c r="E92" s="36">
        <v>46058</v>
      </c>
      <c r="F92" s="37">
        <v>4867</v>
      </c>
      <c r="G92" s="36">
        <v>46059</v>
      </c>
      <c r="H92" s="28">
        <f t="shared" si="8"/>
        <v>0</v>
      </c>
      <c r="I92" s="5">
        <f t="shared" si="9"/>
        <v>0</v>
      </c>
      <c r="K92" s="33"/>
      <c r="L92" s="36">
        <v>46058</v>
      </c>
      <c r="M92" s="34">
        <f t="shared" si="10"/>
        <v>160</v>
      </c>
      <c r="N92" s="27">
        <v>0</v>
      </c>
      <c r="O92" s="35">
        <v>160</v>
      </c>
      <c r="P92" s="39"/>
      <c r="Q92" s="47">
        <f t="shared" si="11"/>
        <v>0</v>
      </c>
      <c r="R92" s="41"/>
    </row>
    <row r="93" spans="1:18" ht="15" customHeight="1" x14ac:dyDescent="0.3">
      <c r="A93" s="33">
        <v>90</v>
      </c>
      <c r="B93" s="34">
        <v>20.9</v>
      </c>
      <c r="C93" s="35"/>
      <c r="D93" s="34">
        <f t="shared" si="7"/>
        <v>4867</v>
      </c>
      <c r="E93" s="36">
        <v>46059</v>
      </c>
      <c r="F93" s="37">
        <v>4867</v>
      </c>
      <c r="G93" s="36">
        <v>46060</v>
      </c>
      <c r="H93" s="28">
        <f t="shared" si="8"/>
        <v>0</v>
      </c>
      <c r="I93" s="5">
        <f t="shared" si="9"/>
        <v>0</v>
      </c>
      <c r="K93" s="33"/>
      <c r="L93" s="36">
        <v>46059</v>
      </c>
      <c r="M93" s="34">
        <f t="shared" si="10"/>
        <v>160</v>
      </c>
      <c r="N93" s="27">
        <v>0</v>
      </c>
      <c r="O93" s="35">
        <v>160</v>
      </c>
      <c r="P93" s="39"/>
      <c r="Q93" s="47">
        <f t="shared" si="11"/>
        <v>0</v>
      </c>
      <c r="R93" s="41"/>
    </row>
    <row r="94" spans="1:18" ht="15" customHeight="1" x14ac:dyDescent="0.3">
      <c r="A94" s="33">
        <v>91</v>
      </c>
      <c r="B94" s="34">
        <v>20.9</v>
      </c>
      <c r="C94" s="35"/>
      <c r="D94" s="34">
        <f t="shared" si="7"/>
        <v>4867</v>
      </c>
      <c r="E94" s="36">
        <v>46060</v>
      </c>
      <c r="F94" s="37">
        <v>4867</v>
      </c>
      <c r="G94" s="36">
        <v>46061</v>
      </c>
      <c r="H94" s="28">
        <f t="shared" si="8"/>
        <v>0</v>
      </c>
      <c r="I94" s="5">
        <f t="shared" si="9"/>
        <v>0</v>
      </c>
      <c r="K94" s="33"/>
      <c r="L94" s="36">
        <v>46060</v>
      </c>
      <c r="M94" s="34">
        <f t="shared" si="10"/>
        <v>160</v>
      </c>
      <c r="N94" s="27">
        <v>0</v>
      </c>
      <c r="O94" s="35">
        <v>160</v>
      </c>
      <c r="P94" s="39"/>
      <c r="Q94" s="47">
        <f t="shared" si="11"/>
        <v>0</v>
      </c>
      <c r="R94" s="41"/>
    </row>
    <row r="95" spans="1:18" ht="15" customHeight="1" x14ac:dyDescent="0.3">
      <c r="A95" s="33">
        <v>92</v>
      </c>
      <c r="B95" s="34">
        <v>20.9</v>
      </c>
      <c r="C95" s="35"/>
      <c r="D95" s="34">
        <f t="shared" si="7"/>
        <v>4867</v>
      </c>
      <c r="E95" s="36">
        <v>46061</v>
      </c>
      <c r="F95" s="37">
        <v>4868</v>
      </c>
      <c r="G95" s="36">
        <v>46062</v>
      </c>
      <c r="H95" s="28">
        <f t="shared" si="8"/>
        <v>1</v>
      </c>
      <c r="I95" s="5">
        <f t="shared" si="9"/>
        <v>0</v>
      </c>
      <c r="K95" s="33"/>
      <c r="L95" s="36">
        <v>46061</v>
      </c>
      <c r="M95" s="34">
        <f t="shared" si="10"/>
        <v>160</v>
      </c>
      <c r="N95" s="27">
        <v>0</v>
      </c>
      <c r="O95" s="35">
        <v>155</v>
      </c>
      <c r="P95" s="39"/>
      <c r="Q95" s="47">
        <f t="shared" si="11"/>
        <v>5</v>
      </c>
      <c r="R95" s="41"/>
    </row>
    <row r="96" spans="1:18" ht="15" customHeight="1" x14ac:dyDescent="0.3">
      <c r="A96" s="33">
        <v>93</v>
      </c>
      <c r="B96" s="34">
        <v>20.9</v>
      </c>
      <c r="C96" s="35"/>
      <c r="D96" s="34">
        <f t="shared" si="7"/>
        <v>4868</v>
      </c>
      <c r="E96" s="36">
        <v>46062</v>
      </c>
      <c r="F96" s="37">
        <v>4868</v>
      </c>
      <c r="G96" s="36">
        <v>46063</v>
      </c>
      <c r="H96" s="28">
        <f t="shared" si="8"/>
        <v>0</v>
      </c>
      <c r="I96" s="5">
        <f t="shared" si="9"/>
        <v>0</v>
      </c>
      <c r="K96" s="33"/>
      <c r="L96" s="36">
        <v>46062</v>
      </c>
      <c r="M96" s="34">
        <f t="shared" si="10"/>
        <v>155</v>
      </c>
      <c r="N96" s="27">
        <v>0</v>
      </c>
      <c r="O96" s="35">
        <v>155</v>
      </c>
      <c r="P96" s="39"/>
      <c r="Q96" s="47">
        <f t="shared" si="11"/>
        <v>0</v>
      </c>
      <c r="R96" s="41"/>
    </row>
    <row r="97" spans="1:18" ht="15" customHeight="1" x14ac:dyDescent="0.3">
      <c r="A97" s="33">
        <v>94</v>
      </c>
      <c r="B97" s="34">
        <v>20.9</v>
      </c>
      <c r="C97" s="35"/>
      <c r="D97" s="34">
        <f t="shared" si="7"/>
        <v>4868</v>
      </c>
      <c r="E97" s="36">
        <v>46063</v>
      </c>
      <c r="F97" s="37">
        <v>4870</v>
      </c>
      <c r="G97" s="36">
        <v>46064</v>
      </c>
      <c r="H97" s="28">
        <f t="shared" si="8"/>
        <v>2</v>
      </c>
      <c r="I97" s="5">
        <f t="shared" si="9"/>
        <v>0</v>
      </c>
      <c r="K97" s="33"/>
      <c r="L97" s="36">
        <v>46063</v>
      </c>
      <c r="M97" s="34">
        <f t="shared" si="10"/>
        <v>155</v>
      </c>
      <c r="N97" s="27">
        <v>0</v>
      </c>
      <c r="O97" s="35">
        <v>140</v>
      </c>
      <c r="P97" s="39"/>
      <c r="Q97" s="47">
        <f t="shared" si="11"/>
        <v>15</v>
      </c>
      <c r="R97" s="41"/>
    </row>
    <row r="98" spans="1:18" ht="15" customHeight="1" x14ac:dyDescent="0.3">
      <c r="A98" s="33">
        <v>95</v>
      </c>
      <c r="B98" s="34">
        <v>20.9</v>
      </c>
      <c r="C98" s="35"/>
      <c r="D98" s="34">
        <f t="shared" si="7"/>
        <v>4870</v>
      </c>
      <c r="E98" s="36">
        <v>46064</v>
      </c>
      <c r="F98" s="37">
        <v>4870</v>
      </c>
      <c r="G98" s="36">
        <v>46065</v>
      </c>
      <c r="H98" s="28">
        <f t="shared" si="8"/>
        <v>0</v>
      </c>
      <c r="I98" s="5">
        <f t="shared" si="9"/>
        <v>0</v>
      </c>
      <c r="K98" s="33"/>
      <c r="L98" s="36">
        <v>46064</v>
      </c>
      <c r="M98" s="34">
        <f t="shared" si="10"/>
        <v>140</v>
      </c>
      <c r="N98" s="27">
        <v>0</v>
      </c>
      <c r="O98" s="35">
        <v>140</v>
      </c>
      <c r="P98" s="39"/>
      <c r="Q98" s="47">
        <f t="shared" si="11"/>
        <v>0</v>
      </c>
      <c r="R98" s="41"/>
    </row>
    <row r="99" spans="1:18" ht="15" customHeight="1" x14ac:dyDescent="0.3">
      <c r="A99" s="33">
        <v>96</v>
      </c>
      <c r="B99" s="34">
        <v>20.9</v>
      </c>
      <c r="C99" s="35"/>
      <c r="D99" s="34">
        <f t="shared" si="7"/>
        <v>4870</v>
      </c>
      <c r="E99" s="36">
        <v>46065</v>
      </c>
      <c r="F99" s="37">
        <v>4870</v>
      </c>
      <c r="G99" s="36">
        <v>46066</v>
      </c>
      <c r="H99" s="28">
        <f t="shared" si="8"/>
        <v>0</v>
      </c>
      <c r="I99" s="5">
        <f t="shared" si="9"/>
        <v>0</v>
      </c>
      <c r="K99" s="33"/>
      <c r="L99" s="36">
        <v>46065</v>
      </c>
      <c r="M99" s="34">
        <f t="shared" si="10"/>
        <v>140</v>
      </c>
      <c r="N99" s="27">
        <v>0</v>
      </c>
      <c r="O99" s="35">
        <v>140</v>
      </c>
      <c r="P99" s="39"/>
      <c r="Q99" s="47">
        <f t="shared" si="11"/>
        <v>0</v>
      </c>
      <c r="R99" s="41"/>
    </row>
    <row r="100" spans="1:18" ht="15" customHeight="1" x14ac:dyDescent="0.3">
      <c r="A100" s="33">
        <v>97</v>
      </c>
      <c r="B100" s="34">
        <v>20.9</v>
      </c>
      <c r="C100" s="35"/>
      <c r="D100" s="34">
        <f t="shared" si="7"/>
        <v>4870</v>
      </c>
      <c r="E100" s="36">
        <v>46066</v>
      </c>
      <c r="F100" s="37">
        <v>4870</v>
      </c>
      <c r="G100" s="36">
        <v>46067</v>
      </c>
      <c r="H100" s="28">
        <f t="shared" si="8"/>
        <v>0</v>
      </c>
      <c r="I100" s="5">
        <f t="shared" si="9"/>
        <v>0</v>
      </c>
      <c r="K100" s="33"/>
      <c r="L100" s="36">
        <v>46066</v>
      </c>
      <c r="M100" s="34">
        <f t="shared" si="10"/>
        <v>140</v>
      </c>
      <c r="N100" s="27">
        <v>0</v>
      </c>
      <c r="O100" s="35">
        <v>140</v>
      </c>
      <c r="P100" s="39"/>
      <c r="Q100" s="47">
        <f t="shared" si="11"/>
        <v>0</v>
      </c>
      <c r="R100" s="41"/>
    </row>
    <row r="101" spans="1:18" ht="15" customHeight="1" x14ac:dyDescent="0.3">
      <c r="A101" s="33">
        <v>98</v>
      </c>
      <c r="B101" s="34">
        <v>20.9</v>
      </c>
      <c r="C101" s="35"/>
      <c r="D101" s="34">
        <f t="shared" si="7"/>
        <v>4870</v>
      </c>
      <c r="E101" s="36">
        <v>46067</v>
      </c>
      <c r="F101" s="37">
        <v>4870</v>
      </c>
      <c r="G101" s="36">
        <v>46068</v>
      </c>
      <c r="H101" s="28">
        <f t="shared" si="8"/>
        <v>0</v>
      </c>
      <c r="I101" s="5">
        <f t="shared" si="9"/>
        <v>0</v>
      </c>
      <c r="K101" s="33"/>
      <c r="L101" s="36">
        <v>46067</v>
      </c>
      <c r="M101" s="34">
        <f t="shared" si="10"/>
        <v>140</v>
      </c>
      <c r="N101" s="27">
        <v>0</v>
      </c>
      <c r="O101" s="35">
        <v>140</v>
      </c>
      <c r="P101" s="39"/>
      <c r="Q101" s="47">
        <f t="shared" si="11"/>
        <v>0</v>
      </c>
      <c r="R101" s="41"/>
    </row>
    <row r="102" spans="1:18" ht="15" customHeight="1" x14ac:dyDescent="0.3">
      <c r="A102" s="33">
        <v>99</v>
      </c>
      <c r="B102" s="34">
        <v>20.9</v>
      </c>
      <c r="C102" s="35"/>
      <c r="D102" s="34">
        <f t="shared" si="7"/>
        <v>4870</v>
      </c>
      <c r="E102" s="36">
        <v>46068</v>
      </c>
      <c r="F102" s="37">
        <v>4870</v>
      </c>
      <c r="G102" s="36">
        <v>46069</v>
      </c>
      <c r="H102" s="28">
        <f t="shared" si="8"/>
        <v>0</v>
      </c>
      <c r="I102" s="5">
        <f t="shared" si="9"/>
        <v>0</v>
      </c>
      <c r="K102" s="33"/>
      <c r="L102" s="36">
        <v>46068</v>
      </c>
      <c r="M102" s="34">
        <f t="shared" si="10"/>
        <v>140</v>
      </c>
      <c r="N102" s="27">
        <v>0</v>
      </c>
      <c r="O102" s="35">
        <v>140</v>
      </c>
      <c r="P102" s="39"/>
      <c r="Q102" s="47">
        <f t="shared" si="11"/>
        <v>0</v>
      </c>
      <c r="R102" s="41"/>
    </row>
    <row r="103" spans="1:18" ht="15" customHeight="1" x14ac:dyDescent="0.3">
      <c r="A103" s="33">
        <v>100</v>
      </c>
      <c r="B103" s="34">
        <v>20.9</v>
      </c>
      <c r="C103" s="35"/>
      <c r="D103" s="34">
        <f t="shared" si="7"/>
        <v>4870</v>
      </c>
      <c r="E103" s="36">
        <v>46069</v>
      </c>
      <c r="F103" s="37">
        <v>4870</v>
      </c>
      <c r="G103" s="36">
        <v>46070</v>
      </c>
      <c r="H103" s="28">
        <f t="shared" si="8"/>
        <v>0</v>
      </c>
      <c r="I103" s="5">
        <f t="shared" si="9"/>
        <v>0</v>
      </c>
      <c r="K103" s="33"/>
      <c r="L103" s="36">
        <v>46069</v>
      </c>
      <c r="M103" s="34">
        <f t="shared" si="10"/>
        <v>140</v>
      </c>
      <c r="N103" s="27">
        <v>0</v>
      </c>
      <c r="O103" s="35">
        <v>140</v>
      </c>
      <c r="P103" s="39"/>
      <c r="Q103" s="47">
        <f t="shared" si="11"/>
        <v>0</v>
      </c>
      <c r="R103" s="41"/>
    </row>
    <row r="104" spans="1:18" ht="15" customHeight="1" x14ac:dyDescent="0.3">
      <c r="A104" s="33">
        <v>101</v>
      </c>
      <c r="B104" s="34">
        <v>20.9</v>
      </c>
      <c r="C104" s="35"/>
      <c r="D104" s="34">
        <f t="shared" si="7"/>
        <v>4870</v>
      </c>
      <c r="E104" s="36">
        <v>46070</v>
      </c>
      <c r="F104" s="37">
        <v>4870</v>
      </c>
      <c r="G104" s="36">
        <v>46071</v>
      </c>
      <c r="H104" s="28">
        <f t="shared" si="8"/>
        <v>0</v>
      </c>
      <c r="I104" s="5">
        <f t="shared" si="9"/>
        <v>0</v>
      </c>
      <c r="K104" s="33"/>
      <c r="L104" s="36">
        <v>46070</v>
      </c>
      <c r="M104" s="34">
        <f t="shared" si="10"/>
        <v>140</v>
      </c>
      <c r="N104" s="27">
        <v>0</v>
      </c>
      <c r="O104" s="35">
        <v>140</v>
      </c>
      <c r="P104" s="39"/>
      <c r="Q104" s="47">
        <f t="shared" si="11"/>
        <v>0</v>
      </c>
      <c r="R104" s="41"/>
    </row>
    <row r="105" spans="1:18" ht="15" customHeight="1" x14ac:dyDescent="0.3">
      <c r="A105" s="33">
        <v>102</v>
      </c>
      <c r="B105" s="34">
        <v>20.9</v>
      </c>
      <c r="C105" s="35"/>
      <c r="D105" s="34">
        <f t="shared" si="7"/>
        <v>4870</v>
      </c>
      <c r="E105" s="36">
        <v>46071</v>
      </c>
      <c r="F105" s="37">
        <v>4870</v>
      </c>
      <c r="G105" s="36">
        <v>46072</v>
      </c>
      <c r="H105" s="28">
        <f t="shared" si="8"/>
        <v>0</v>
      </c>
      <c r="I105" s="5">
        <f t="shared" si="9"/>
        <v>0</v>
      </c>
      <c r="K105" s="33"/>
      <c r="L105" s="36">
        <v>46071</v>
      </c>
      <c r="M105" s="34">
        <f t="shared" si="10"/>
        <v>140</v>
      </c>
      <c r="N105" s="27">
        <v>0</v>
      </c>
      <c r="O105" s="35">
        <v>140</v>
      </c>
      <c r="P105" s="39"/>
      <c r="Q105" s="47">
        <f t="shared" si="11"/>
        <v>0</v>
      </c>
      <c r="R105" s="41"/>
    </row>
    <row r="106" spans="1:18" ht="15" customHeight="1" x14ac:dyDescent="0.3">
      <c r="A106" s="33">
        <v>103</v>
      </c>
      <c r="B106" s="34">
        <v>20.9</v>
      </c>
      <c r="C106" s="35"/>
      <c r="D106" s="34">
        <f t="shared" si="7"/>
        <v>4870</v>
      </c>
      <c r="E106" s="36">
        <v>46072</v>
      </c>
      <c r="F106" s="37">
        <v>4870</v>
      </c>
      <c r="G106" s="36">
        <v>46073</v>
      </c>
      <c r="H106" s="28">
        <f t="shared" si="8"/>
        <v>0</v>
      </c>
      <c r="I106" s="5">
        <f t="shared" si="9"/>
        <v>0</v>
      </c>
      <c r="K106" s="33"/>
      <c r="L106" s="36">
        <v>46072</v>
      </c>
      <c r="M106" s="34">
        <f t="shared" si="10"/>
        <v>140</v>
      </c>
      <c r="N106" s="27">
        <v>0</v>
      </c>
      <c r="O106" s="35">
        <v>140</v>
      </c>
      <c r="P106" s="39"/>
      <c r="Q106" s="47">
        <f t="shared" si="11"/>
        <v>0</v>
      </c>
      <c r="R106" s="41"/>
    </row>
    <row r="107" spans="1:18" ht="15" customHeight="1" x14ac:dyDescent="0.3">
      <c r="A107" s="33">
        <v>104</v>
      </c>
      <c r="B107" s="34">
        <v>20.9</v>
      </c>
      <c r="C107" s="35"/>
      <c r="D107" s="34">
        <f t="shared" si="7"/>
        <v>4870</v>
      </c>
      <c r="E107" s="36">
        <v>46073</v>
      </c>
      <c r="F107" s="37">
        <v>4870</v>
      </c>
      <c r="G107" s="36">
        <v>46074</v>
      </c>
      <c r="H107" s="28">
        <f t="shared" si="8"/>
        <v>0</v>
      </c>
      <c r="I107" s="5">
        <f t="shared" si="9"/>
        <v>0</v>
      </c>
      <c r="K107" s="33"/>
      <c r="L107" s="36">
        <v>46073</v>
      </c>
      <c r="M107" s="34">
        <f t="shared" si="10"/>
        <v>140</v>
      </c>
      <c r="N107" s="27">
        <v>0</v>
      </c>
      <c r="O107" s="35">
        <v>140</v>
      </c>
      <c r="P107" s="39"/>
      <c r="Q107" s="47">
        <f t="shared" si="11"/>
        <v>0</v>
      </c>
      <c r="R107" s="41"/>
    </row>
    <row r="108" spans="1:18" ht="15" customHeight="1" x14ac:dyDescent="0.3">
      <c r="A108" s="33">
        <v>105</v>
      </c>
      <c r="B108" s="34">
        <v>20.9</v>
      </c>
      <c r="C108" s="35"/>
      <c r="D108" s="34">
        <f t="shared" si="7"/>
        <v>4870</v>
      </c>
      <c r="E108" s="36">
        <v>46074</v>
      </c>
      <c r="F108" s="37">
        <v>4870</v>
      </c>
      <c r="G108" s="36">
        <v>46075</v>
      </c>
      <c r="H108" s="28">
        <f t="shared" si="8"/>
        <v>0</v>
      </c>
      <c r="I108" s="5">
        <f t="shared" si="9"/>
        <v>0</v>
      </c>
      <c r="K108" s="33"/>
      <c r="L108" s="36">
        <v>46074</v>
      </c>
      <c r="M108" s="34">
        <f t="shared" si="10"/>
        <v>140</v>
      </c>
      <c r="N108" s="27">
        <v>0</v>
      </c>
      <c r="O108" s="35">
        <v>140</v>
      </c>
      <c r="P108" s="39"/>
      <c r="Q108" s="47">
        <f t="shared" si="11"/>
        <v>0</v>
      </c>
      <c r="R108" s="41"/>
    </row>
    <row r="109" spans="1:18" ht="15" customHeight="1" x14ac:dyDescent="0.3">
      <c r="A109" s="33">
        <v>106</v>
      </c>
      <c r="B109" s="34">
        <v>20.9</v>
      </c>
      <c r="C109" s="35"/>
      <c r="D109" s="34">
        <f t="shared" si="7"/>
        <v>4870</v>
      </c>
      <c r="E109" s="36">
        <v>46075</v>
      </c>
      <c r="F109" s="37">
        <v>4870</v>
      </c>
      <c r="G109" s="36">
        <v>46076</v>
      </c>
      <c r="H109" s="28">
        <f t="shared" si="8"/>
        <v>0</v>
      </c>
      <c r="I109" s="5">
        <f t="shared" si="9"/>
        <v>0</v>
      </c>
      <c r="K109" s="33"/>
      <c r="L109" s="36">
        <v>46075</v>
      </c>
      <c r="M109" s="34">
        <f t="shared" si="10"/>
        <v>140</v>
      </c>
      <c r="N109" s="27">
        <v>0</v>
      </c>
      <c r="O109" s="35">
        <v>140</v>
      </c>
      <c r="P109" s="39"/>
      <c r="Q109" s="47">
        <f t="shared" si="11"/>
        <v>0</v>
      </c>
      <c r="R109" s="41"/>
    </row>
    <row r="110" spans="1:18" ht="15" customHeight="1" x14ac:dyDescent="0.3">
      <c r="A110" s="33">
        <v>107</v>
      </c>
      <c r="B110" s="34">
        <v>20.9</v>
      </c>
      <c r="C110" s="35"/>
      <c r="D110" s="34">
        <f t="shared" si="7"/>
        <v>4870</v>
      </c>
      <c r="E110" s="36">
        <v>46076</v>
      </c>
      <c r="F110" s="37">
        <v>4870</v>
      </c>
      <c r="G110" s="36">
        <v>46077</v>
      </c>
      <c r="H110" s="28">
        <f t="shared" si="8"/>
        <v>0</v>
      </c>
      <c r="I110" s="5">
        <f t="shared" si="9"/>
        <v>0</v>
      </c>
      <c r="K110" s="33"/>
      <c r="L110" s="36">
        <v>46076</v>
      </c>
      <c r="M110" s="34">
        <f t="shared" si="10"/>
        <v>140</v>
      </c>
      <c r="N110" s="27">
        <v>0</v>
      </c>
      <c r="O110" s="35">
        <v>140</v>
      </c>
      <c r="P110" s="39"/>
      <c r="Q110" s="47">
        <f t="shared" si="11"/>
        <v>0</v>
      </c>
      <c r="R110" s="41"/>
    </row>
    <row r="111" spans="1:18" ht="15" customHeight="1" x14ac:dyDescent="0.3">
      <c r="A111" s="33">
        <v>108</v>
      </c>
      <c r="B111" s="34">
        <v>20.9</v>
      </c>
      <c r="C111" s="35"/>
      <c r="D111" s="34">
        <f t="shared" si="7"/>
        <v>4870</v>
      </c>
      <c r="E111" s="36">
        <v>46077</v>
      </c>
      <c r="F111" s="37">
        <v>4870</v>
      </c>
      <c r="G111" s="36">
        <v>46078</v>
      </c>
      <c r="H111" s="28">
        <f t="shared" si="8"/>
        <v>0</v>
      </c>
      <c r="I111" s="5">
        <f t="shared" si="9"/>
        <v>0</v>
      </c>
      <c r="K111" s="33"/>
      <c r="L111" s="36">
        <v>46077</v>
      </c>
      <c r="M111" s="34">
        <f t="shared" si="10"/>
        <v>140</v>
      </c>
      <c r="N111" s="27">
        <v>0</v>
      </c>
      <c r="O111" s="35">
        <v>140</v>
      </c>
      <c r="P111" s="39"/>
      <c r="Q111" s="47">
        <f t="shared" si="11"/>
        <v>0</v>
      </c>
      <c r="R111" s="41"/>
    </row>
    <row r="112" spans="1:18" ht="15" customHeight="1" x14ac:dyDescent="0.3">
      <c r="A112" s="33">
        <v>109</v>
      </c>
      <c r="B112" s="34">
        <v>20.9</v>
      </c>
      <c r="C112" s="35"/>
      <c r="D112" s="34">
        <f t="shared" si="7"/>
        <v>4870</v>
      </c>
      <c r="E112" s="36">
        <v>46078</v>
      </c>
      <c r="F112" s="37">
        <v>4870</v>
      </c>
      <c r="G112" s="36">
        <v>46079</v>
      </c>
      <c r="H112" s="28">
        <f t="shared" si="8"/>
        <v>0</v>
      </c>
      <c r="I112" s="5">
        <f t="shared" si="9"/>
        <v>0</v>
      </c>
      <c r="K112" s="33"/>
      <c r="L112" s="36">
        <v>46078</v>
      </c>
      <c r="M112" s="34">
        <f t="shared" si="10"/>
        <v>140</v>
      </c>
      <c r="N112" s="27">
        <v>0</v>
      </c>
      <c r="O112" s="35">
        <v>140</v>
      </c>
      <c r="P112" s="39"/>
      <c r="Q112" s="47">
        <f t="shared" si="11"/>
        <v>0</v>
      </c>
      <c r="R112" s="41"/>
    </row>
    <row r="113" spans="1:18" ht="15" customHeight="1" x14ac:dyDescent="0.3">
      <c r="A113" s="33">
        <v>110</v>
      </c>
      <c r="B113" s="34">
        <v>20.9</v>
      </c>
      <c r="C113" s="35"/>
      <c r="D113" s="34">
        <f t="shared" si="7"/>
        <v>4870</v>
      </c>
      <c r="E113" s="36">
        <v>46079</v>
      </c>
      <c r="F113" s="37">
        <v>4870</v>
      </c>
      <c r="G113" s="36">
        <v>46080</v>
      </c>
      <c r="H113" s="28">
        <f t="shared" si="8"/>
        <v>0</v>
      </c>
      <c r="I113" s="5">
        <f t="shared" si="9"/>
        <v>0</v>
      </c>
      <c r="K113" s="33"/>
      <c r="L113" s="36">
        <v>46079</v>
      </c>
      <c r="M113" s="34">
        <f t="shared" si="10"/>
        <v>140</v>
      </c>
      <c r="N113" s="27">
        <v>0</v>
      </c>
      <c r="O113" s="35">
        <v>140</v>
      </c>
      <c r="P113" s="39"/>
      <c r="Q113" s="47">
        <f t="shared" si="11"/>
        <v>0</v>
      </c>
      <c r="R113" s="41"/>
    </row>
    <row r="114" spans="1:18" ht="15" customHeight="1" x14ac:dyDescent="0.3">
      <c r="A114" s="33">
        <v>111</v>
      </c>
      <c r="B114" s="34">
        <v>20.9</v>
      </c>
      <c r="C114" s="35"/>
      <c r="D114" s="34">
        <f t="shared" si="7"/>
        <v>4870</v>
      </c>
      <c r="E114" s="36">
        <v>46080</v>
      </c>
      <c r="F114" s="37">
        <v>4870</v>
      </c>
      <c r="G114" s="36">
        <v>46081</v>
      </c>
      <c r="H114" s="28">
        <f t="shared" si="8"/>
        <v>0</v>
      </c>
      <c r="I114" s="5">
        <f t="shared" si="9"/>
        <v>0</v>
      </c>
      <c r="K114" s="33"/>
      <c r="L114" s="36">
        <v>46080</v>
      </c>
      <c r="M114" s="34">
        <f t="shared" si="10"/>
        <v>140</v>
      </c>
      <c r="N114" s="27">
        <v>0</v>
      </c>
      <c r="O114" s="35">
        <v>140</v>
      </c>
      <c r="P114" s="39"/>
      <c r="Q114" s="47">
        <f t="shared" si="11"/>
        <v>0</v>
      </c>
      <c r="R114" s="41"/>
    </row>
    <row r="115" spans="1:18" ht="15" customHeight="1" x14ac:dyDescent="0.3">
      <c r="A115" s="33">
        <v>112</v>
      </c>
      <c r="B115" s="34">
        <v>20.9</v>
      </c>
      <c r="C115" s="35"/>
      <c r="D115" s="34">
        <f t="shared" si="7"/>
        <v>4870</v>
      </c>
      <c r="E115" s="36">
        <v>46081</v>
      </c>
      <c r="F115" s="37">
        <v>4870</v>
      </c>
      <c r="G115" s="36">
        <v>46082</v>
      </c>
      <c r="H115" s="28">
        <f t="shared" si="8"/>
        <v>0</v>
      </c>
      <c r="I115" s="5">
        <f t="shared" si="9"/>
        <v>0</v>
      </c>
      <c r="K115" s="33"/>
      <c r="L115" s="36">
        <v>46081</v>
      </c>
      <c r="M115" s="34">
        <f t="shared" si="10"/>
        <v>140</v>
      </c>
      <c r="N115" s="27">
        <v>0</v>
      </c>
      <c r="O115" s="35">
        <v>140</v>
      </c>
      <c r="P115" s="39"/>
      <c r="Q115" s="47">
        <f t="shared" si="11"/>
        <v>0</v>
      </c>
      <c r="R115" s="41"/>
    </row>
    <row r="116" spans="1:18" ht="15" customHeight="1" x14ac:dyDescent="0.3">
      <c r="A116" s="33">
        <v>113</v>
      </c>
      <c r="B116" s="34">
        <v>20.9</v>
      </c>
      <c r="C116" s="35"/>
      <c r="D116" s="34">
        <f t="shared" si="7"/>
        <v>4870</v>
      </c>
      <c r="E116" s="36">
        <v>46082</v>
      </c>
      <c r="F116" s="37">
        <v>4870</v>
      </c>
      <c r="G116" s="36">
        <v>46083</v>
      </c>
      <c r="H116" s="28">
        <f t="shared" si="8"/>
        <v>0</v>
      </c>
      <c r="I116" s="5">
        <f t="shared" si="9"/>
        <v>0</v>
      </c>
      <c r="K116" s="33"/>
      <c r="L116" s="36">
        <v>46082</v>
      </c>
      <c r="M116" s="34">
        <f t="shared" si="10"/>
        <v>140</v>
      </c>
      <c r="N116" s="27">
        <v>0</v>
      </c>
      <c r="O116" s="35">
        <v>140</v>
      </c>
      <c r="P116" s="39"/>
      <c r="Q116" s="47">
        <f t="shared" si="11"/>
        <v>0</v>
      </c>
      <c r="R116" s="41"/>
    </row>
    <row r="117" spans="1:18" ht="15" customHeight="1" x14ac:dyDescent="0.3">
      <c r="A117" s="33">
        <v>114</v>
      </c>
      <c r="B117" s="34">
        <v>20.9</v>
      </c>
      <c r="C117" s="35"/>
      <c r="D117" s="34">
        <f t="shared" si="7"/>
        <v>4870</v>
      </c>
      <c r="E117" s="36">
        <v>46083</v>
      </c>
      <c r="F117" s="37">
        <v>4870</v>
      </c>
      <c r="G117" s="36">
        <v>46084</v>
      </c>
      <c r="H117" s="28">
        <f t="shared" si="8"/>
        <v>0</v>
      </c>
      <c r="I117" s="5">
        <f t="shared" si="9"/>
        <v>0</v>
      </c>
      <c r="K117" s="33"/>
      <c r="L117" s="36">
        <v>46083</v>
      </c>
      <c r="M117" s="34">
        <f t="shared" si="10"/>
        <v>140</v>
      </c>
      <c r="N117" s="27">
        <v>0</v>
      </c>
      <c r="O117" s="35">
        <v>140</v>
      </c>
      <c r="P117" s="39"/>
      <c r="Q117" s="47">
        <f t="shared" si="11"/>
        <v>0</v>
      </c>
      <c r="R117" s="41"/>
    </row>
    <row r="118" spans="1:18" ht="15" customHeight="1" x14ac:dyDescent="0.3">
      <c r="A118" s="33">
        <v>115</v>
      </c>
      <c r="B118" s="34">
        <v>20.9</v>
      </c>
      <c r="C118" s="35"/>
      <c r="D118" s="34">
        <f t="shared" si="7"/>
        <v>4870</v>
      </c>
      <c r="E118" s="36">
        <v>46084</v>
      </c>
      <c r="F118" s="37">
        <v>4870</v>
      </c>
      <c r="G118" s="36">
        <v>46085</v>
      </c>
      <c r="H118" s="28">
        <f t="shared" si="8"/>
        <v>0</v>
      </c>
      <c r="I118" s="5">
        <f t="shared" si="9"/>
        <v>0</v>
      </c>
      <c r="K118" s="33"/>
      <c r="L118" s="36">
        <v>46084</v>
      </c>
      <c r="M118" s="34">
        <f t="shared" si="10"/>
        <v>140</v>
      </c>
      <c r="N118" s="27">
        <v>0</v>
      </c>
      <c r="O118" s="35">
        <v>140</v>
      </c>
      <c r="P118" s="39"/>
      <c r="Q118" s="47">
        <f t="shared" si="11"/>
        <v>0</v>
      </c>
      <c r="R118" s="41"/>
    </row>
    <row r="119" spans="1:18" ht="15" customHeight="1" x14ac:dyDescent="0.3">
      <c r="A119" s="33">
        <v>116</v>
      </c>
      <c r="B119" s="34">
        <v>20.9</v>
      </c>
      <c r="C119" s="35"/>
      <c r="D119" s="34">
        <f t="shared" si="7"/>
        <v>4870</v>
      </c>
      <c r="E119" s="36">
        <v>46085</v>
      </c>
      <c r="F119" s="37">
        <v>4870</v>
      </c>
      <c r="G119" s="36">
        <v>46086</v>
      </c>
      <c r="H119" s="28">
        <f t="shared" si="8"/>
        <v>0</v>
      </c>
      <c r="I119" s="5">
        <f t="shared" si="9"/>
        <v>0</v>
      </c>
      <c r="K119" s="33"/>
      <c r="L119" s="36">
        <v>46085</v>
      </c>
      <c r="M119" s="34">
        <f t="shared" si="10"/>
        <v>140</v>
      </c>
      <c r="N119" s="27">
        <v>0</v>
      </c>
      <c r="O119" s="35">
        <v>140</v>
      </c>
      <c r="P119" s="39"/>
      <c r="Q119" s="47">
        <f t="shared" si="11"/>
        <v>0</v>
      </c>
      <c r="R119" s="41"/>
    </row>
    <row r="120" spans="1:18" ht="15" customHeight="1" x14ac:dyDescent="0.3">
      <c r="A120" s="33">
        <v>117</v>
      </c>
      <c r="B120" s="34">
        <v>20.9</v>
      </c>
      <c r="C120" s="35"/>
      <c r="D120" s="34">
        <f t="shared" si="7"/>
        <v>4870</v>
      </c>
      <c r="E120" s="36">
        <v>46086</v>
      </c>
      <c r="F120" s="37">
        <v>4870</v>
      </c>
      <c r="G120" s="36">
        <v>46087</v>
      </c>
      <c r="H120" s="28">
        <f t="shared" si="8"/>
        <v>0</v>
      </c>
      <c r="I120" s="5">
        <f t="shared" si="9"/>
        <v>0</v>
      </c>
      <c r="K120" s="33"/>
      <c r="L120" s="36">
        <v>46086</v>
      </c>
      <c r="M120" s="34">
        <f t="shared" si="10"/>
        <v>140</v>
      </c>
      <c r="N120" s="27">
        <v>0</v>
      </c>
      <c r="O120" s="35">
        <v>140</v>
      </c>
      <c r="P120" s="39"/>
      <c r="Q120" s="47">
        <f t="shared" si="11"/>
        <v>0</v>
      </c>
      <c r="R120" s="41"/>
    </row>
    <row r="121" spans="1:18" ht="15" customHeight="1" x14ac:dyDescent="0.3">
      <c r="A121" s="33">
        <v>118</v>
      </c>
      <c r="B121" s="34">
        <v>20.9</v>
      </c>
      <c r="C121" s="35"/>
      <c r="D121" s="34">
        <f t="shared" si="7"/>
        <v>4870</v>
      </c>
      <c r="E121" s="36">
        <v>46087</v>
      </c>
      <c r="F121" s="37">
        <v>4870</v>
      </c>
      <c r="G121" s="36">
        <v>46088</v>
      </c>
      <c r="H121" s="28">
        <f t="shared" si="8"/>
        <v>0</v>
      </c>
      <c r="I121" s="5">
        <f t="shared" si="9"/>
        <v>0</v>
      </c>
      <c r="K121" s="33"/>
      <c r="L121" s="36">
        <v>46087</v>
      </c>
      <c r="M121" s="34">
        <f t="shared" si="10"/>
        <v>140</v>
      </c>
      <c r="N121" s="27">
        <v>0</v>
      </c>
      <c r="O121" s="35">
        <v>140</v>
      </c>
      <c r="P121" s="39"/>
      <c r="Q121" s="47">
        <f t="shared" si="11"/>
        <v>0</v>
      </c>
      <c r="R121" s="41"/>
    </row>
    <row r="122" spans="1:18" ht="15" customHeight="1" x14ac:dyDescent="0.3">
      <c r="A122" s="33">
        <v>119</v>
      </c>
      <c r="B122" s="34">
        <v>20.9</v>
      </c>
      <c r="C122" s="35"/>
      <c r="D122" s="34">
        <f t="shared" si="7"/>
        <v>4870</v>
      </c>
      <c r="E122" s="36">
        <v>46088</v>
      </c>
      <c r="F122" s="37">
        <v>4870</v>
      </c>
      <c r="G122" s="36">
        <v>46089</v>
      </c>
      <c r="H122" s="28">
        <f t="shared" si="8"/>
        <v>0</v>
      </c>
      <c r="I122" s="5">
        <f t="shared" si="9"/>
        <v>0</v>
      </c>
      <c r="K122" s="33"/>
      <c r="L122" s="36">
        <v>46088</v>
      </c>
      <c r="M122" s="34">
        <f t="shared" si="10"/>
        <v>140</v>
      </c>
      <c r="N122" s="27">
        <v>0</v>
      </c>
      <c r="O122" s="35">
        <v>140</v>
      </c>
      <c r="P122" s="39"/>
      <c r="Q122" s="47">
        <f t="shared" si="11"/>
        <v>0</v>
      </c>
      <c r="R122" s="41"/>
    </row>
    <row r="123" spans="1:18" ht="15" customHeight="1" x14ac:dyDescent="0.3">
      <c r="A123" s="33">
        <v>120</v>
      </c>
      <c r="B123" s="34">
        <v>20.9</v>
      </c>
      <c r="C123" s="35"/>
      <c r="D123" s="34">
        <f t="shared" si="7"/>
        <v>4870</v>
      </c>
      <c r="E123" s="36">
        <v>46089</v>
      </c>
      <c r="F123" s="37">
        <v>4876</v>
      </c>
      <c r="G123" s="36">
        <v>46090</v>
      </c>
      <c r="H123" s="28">
        <f t="shared" si="8"/>
        <v>6</v>
      </c>
      <c r="I123" s="5">
        <f t="shared" si="9"/>
        <v>0</v>
      </c>
      <c r="K123" s="33"/>
      <c r="L123" s="36">
        <v>46089</v>
      </c>
      <c r="M123" s="34">
        <f t="shared" si="10"/>
        <v>140</v>
      </c>
      <c r="N123" s="27">
        <v>0</v>
      </c>
      <c r="O123" s="35">
        <v>100</v>
      </c>
      <c r="P123" s="39"/>
      <c r="Q123" s="47">
        <f t="shared" si="11"/>
        <v>40</v>
      </c>
      <c r="R123" s="41"/>
    </row>
    <row r="124" spans="1:18" ht="15" customHeight="1" x14ac:dyDescent="0.3">
      <c r="A124" s="33">
        <v>121</v>
      </c>
      <c r="B124" s="34">
        <v>20.9</v>
      </c>
      <c r="C124" s="35"/>
      <c r="D124" s="34">
        <f t="shared" si="7"/>
        <v>4876</v>
      </c>
      <c r="E124" s="36">
        <v>46090</v>
      </c>
      <c r="F124" s="37">
        <v>4876</v>
      </c>
      <c r="G124" s="36">
        <v>46091</v>
      </c>
      <c r="H124" s="28">
        <f t="shared" si="8"/>
        <v>0</v>
      </c>
      <c r="I124" s="5">
        <f t="shared" si="9"/>
        <v>0</v>
      </c>
      <c r="K124" s="33"/>
      <c r="L124" s="36">
        <v>46090</v>
      </c>
      <c r="M124" s="34">
        <f t="shared" si="10"/>
        <v>100</v>
      </c>
      <c r="N124" s="27">
        <v>0</v>
      </c>
      <c r="O124" s="35">
        <v>100</v>
      </c>
      <c r="P124" s="39"/>
      <c r="Q124" s="47">
        <f t="shared" si="11"/>
        <v>0</v>
      </c>
      <c r="R124" s="41"/>
    </row>
    <row r="125" spans="1:18" ht="15" customHeight="1" x14ac:dyDescent="0.3">
      <c r="A125" s="33">
        <v>122</v>
      </c>
      <c r="B125" s="34">
        <v>20.9</v>
      </c>
      <c r="C125" s="35"/>
      <c r="D125" s="34">
        <f t="shared" si="7"/>
        <v>4876</v>
      </c>
      <c r="E125" s="36">
        <v>46091</v>
      </c>
      <c r="F125" s="37">
        <v>4876</v>
      </c>
      <c r="G125" s="36">
        <v>46092</v>
      </c>
      <c r="H125" s="28">
        <f t="shared" si="8"/>
        <v>0</v>
      </c>
      <c r="I125" s="5">
        <f t="shared" si="9"/>
        <v>0</v>
      </c>
      <c r="K125" s="33"/>
      <c r="L125" s="36">
        <v>46091</v>
      </c>
      <c r="M125" s="34">
        <f t="shared" si="10"/>
        <v>100</v>
      </c>
      <c r="N125" s="27">
        <v>0</v>
      </c>
      <c r="O125" s="35">
        <v>100</v>
      </c>
      <c r="P125" s="39"/>
      <c r="Q125" s="47">
        <f t="shared" si="11"/>
        <v>0</v>
      </c>
      <c r="R125" s="41"/>
    </row>
    <row r="126" spans="1:18" ht="15" customHeight="1" x14ac:dyDescent="0.3">
      <c r="A126" s="33">
        <v>123</v>
      </c>
      <c r="B126" s="34">
        <v>20.9</v>
      </c>
      <c r="C126" s="35"/>
      <c r="D126" s="34">
        <f t="shared" si="7"/>
        <v>4876</v>
      </c>
      <c r="E126" s="36">
        <v>46092</v>
      </c>
      <c r="F126" s="37">
        <v>4876</v>
      </c>
      <c r="G126" s="36">
        <v>46093</v>
      </c>
      <c r="H126" s="28">
        <f t="shared" si="8"/>
        <v>0</v>
      </c>
      <c r="I126" s="5">
        <f t="shared" si="9"/>
        <v>0</v>
      </c>
      <c r="K126" s="33"/>
      <c r="L126" s="36">
        <v>46092</v>
      </c>
      <c r="M126" s="34">
        <f t="shared" si="10"/>
        <v>100</v>
      </c>
      <c r="N126" s="27">
        <v>0</v>
      </c>
      <c r="O126" s="35">
        <v>100</v>
      </c>
      <c r="P126" s="39"/>
      <c r="Q126" s="47">
        <f t="shared" si="11"/>
        <v>0</v>
      </c>
      <c r="R126" s="41"/>
    </row>
    <row r="127" spans="1:18" ht="15" customHeight="1" x14ac:dyDescent="0.3">
      <c r="A127" s="33">
        <v>124</v>
      </c>
      <c r="B127" s="34">
        <v>20.9</v>
      </c>
      <c r="C127" s="35"/>
      <c r="D127" s="34">
        <f t="shared" si="7"/>
        <v>4876</v>
      </c>
      <c r="E127" s="36">
        <v>46093</v>
      </c>
      <c r="F127" s="37">
        <v>4876</v>
      </c>
      <c r="G127" s="36">
        <v>46094</v>
      </c>
      <c r="H127" s="28">
        <f t="shared" si="8"/>
        <v>0</v>
      </c>
      <c r="I127" s="5">
        <f t="shared" si="9"/>
        <v>0</v>
      </c>
      <c r="K127" s="33"/>
      <c r="L127" s="36">
        <v>46093</v>
      </c>
      <c r="M127" s="34">
        <f t="shared" si="10"/>
        <v>100</v>
      </c>
      <c r="N127" s="27">
        <v>0</v>
      </c>
      <c r="O127" s="35">
        <v>100</v>
      </c>
      <c r="P127" s="39"/>
      <c r="Q127" s="47">
        <f t="shared" si="11"/>
        <v>0</v>
      </c>
      <c r="R127" s="41"/>
    </row>
    <row r="128" spans="1:18" ht="15" customHeight="1" x14ac:dyDescent="0.3">
      <c r="A128" s="33">
        <v>125</v>
      </c>
      <c r="B128" s="34">
        <v>20.9</v>
      </c>
      <c r="C128" s="35"/>
      <c r="D128" s="34">
        <f t="shared" ref="D128:D129" si="12">F127</f>
        <v>4876</v>
      </c>
      <c r="E128" s="36">
        <v>46094</v>
      </c>
      <c r="F128" s="37">
        <v>4876</v>
      </c>
      <c r="G128" s="36">
        <v>46095</v>
      </c>
      <c r="H128" s="28">
        <f t="shared" ref="H128:H129" si="13">F128-D128</f>
        <v>0</v>
      </c>
      <c r="I128" s="5">
        <f t="shared" ref="I128:I153" si="14">C129-C128</f>
        <v>0</v>
      </c>
      <c r="K128" s="33"/>
      <c r="L128" s="36">
        <v>46094</v>
      </c>
      <c r="M128" s="34">
        <f t="shared" ref="M128:M129" si="15">O127</f>
        <v>100</v>
      </c>
      <c r="N128" s="27">
        <v>0</v>
      </c>
      <c r="O128" s="35">
        <v>100</v>
      </c>
      <c r="P128" s="39"/>
      <c r="Q128" s="47">
        <f t="shared" ref="Q128:Q129" si="16">(M128+N128)-O128</f>
        <v>0</v>
      </c>
      <c r="R128" s="41"/>
    </row>
    <row r="129" spans="1:18" ht="15" customHeight="1" x14ac:dyDescent="0.3">
      <c r="A129" s="33">
        <v>126</v>
      </c>
      <c r="B129" s="34">
        <v>20.9</v>
      </c>
      <c r="C129" s="35"/>
      <c r="D129" s="34">
        <f t="shared" si="12"/>
        <v>4876</v>
      </c>
      <c r="E129" s="36">
        <v>46095</v>
      </c>
      <c r="F129" s="37">
        <v>4876</v>
      </c>
      <c r="G129" s="36">
        <v>46096</v>
      </c>
      <c r="H129" s="28">
        <f t="shared" si="13"/>
        <v>0</v>
      </c>
      <c r="I129" s="565">
        <f t="shared" si="14"/>
        <v>0</v>
      </c>
      <c r="K129" s="33"/>
      <c r="L129" s="36">
        <v>46095</v>
      </c>
      <c r="M129" s="34">
        <f t="shared" si="15"/>
        <v>100</v>
      </c>
      <c r="N129" s="27">
        <v>0</v>
      </c>
      <c r="O129" s="35">
        <v>100</v>
      </c>
      <c r="P129" s="39"/>
      <c r="Q129" s="47">
        <f t="shared" si="16"/>
        <v>0</v>
      </c>
      <c r="R129" s="41"/>
    </row>
    <row r="130" spans="1:18" ht="15" customHeight="1" x14ac:dyDescent="0.3">
      <c r="B130" s="34">
        <v>21.9</v>
      </c>
      <c r="C130" s="35"/>
      <c r="D130" s="34">
        <f t="shared" ref="D130:D140" si="17">F129</f>
        <v>4876</v>
      </c>
      <c r="E130" s="36">
        <v>46096</v>
      </c>
      <c r="F130" s="37">
        <v>4876</v>
      </c>
      <c r="G130" s="36">
        <v>46097</v>
      </c>
      <c r="H130" s="28">
        <f t="shared" ref="H130:H140" si="18">F130-D130</f>
        <v>0</v>
      </c>
      <c r="I130" s="565">
        <f t="shared" si="14"/>
        <v>0</v>
      </c>
      <c r="K130" s="33"/>
      <c r="L130" s="36">
        <v>46096</v>
      </c>
      <c r="M130" s="34">
        <f t="shared" ref="M130:M140" si="19">O129</f>
        <v>100</v>
      </c>
      <c r="N130" s="27">
        <v>0</v>
      </c>
      <c r="O130" s="35">
        <v>100</v>
      </c>
      <c r="P130" s="39"/>
      <c r="Q130" s="47">
        <f t="shared" ref="Q130:Q140" si="20">(M130+N130)-O130</f>
        <v>0</v>
      </c>
      <c r="R130" s="41"/>
    </row>
    <row r="131" spans="1:18" ht="15" customHeight="1" x14ac:dyDescent="0.3">
      <c r="B131" s="34">
        <v>22.9</v>
      </c>
      <c r="C131" s="35"/>
      <c r="D131" s="34">
        <f t="shared" si="17"/>
        <v>4876</v>
      </c>
      <c r="E131" s="36">
        <v>46097</v>
      </c>
      <c r="F131" s="37">
        <v>4876</v>
      </c>
      <c r="G131" s="36">
        <v>46098</v>
      </c>
      <c r="H131" s="28">
        <f t="shared" si="18"/>
        <v>0</v>
      </c>
      <c r="I131" s="565">
        <f t="shared" si="14"/>
        <v>0</v>
      </c>
      <c r="K131" s="33"/>
      <c r="L131" s="36">
        <v>46097</v>
      </c>
      <c r="M131" s="34">
        <f t="shared" si="19"/>
        <v>100</v>
      </c>
      <c r="N131" s="27">
        <v>0</v>
      </c>
      <c r="O131" s="35">
        <v>100</v>
      </c>
      <c r="P131" s="39"/>
      <c r="Q131" s="47">
        <f t="shared" si="20"/>
        <v>0</v>
      </c>
      <c r="R131" s="41"/>
    </row>
    <row r="132" spans="1:18" ht="15" customHeight="1" x14ac:dyDescent="0.3">
      <c r="B132" s="34">
        <v>23.9</v>
      </c>
      <c r="C132" s="35"/>
      <c r="D132" s="34">
        <f t="shared" si="17"/>
        <v>4876</v>
      </c>
      <c r="E132" s="36">
        <v>46098</v>
      </c>
      <c r="F132" s="37">
        <v>4876</v>
      </c>
      <c r="G132" s="36">
        <v>46099</v>
      </c>
      <c r="H132" s="28">
        <f t="shared" si="18"/>
        <v>0</v>
      </c>
      <c r="I132" s="565">
        <f t="shared" si="14"/>
        <v>0</v>
      </c>
      <c r="K132" s="33"/>
      <c r="L132" s="36">
        <v>46098</v>
      </c>
      <c r="M132" s="34">
        <f t="shared" si="19"/>
        <v>100</v>
      </c>
      <c r="N132" s="27">
        <v>0</v>
      </c>
      <c r="O132" s="35">
        <v>100</v>
      </c>
      <c r="P132" s="39"/>
      <c r="Q132" s="47">
        <f t="shared" si="20"/>
        <v>0</v>
      </c>
      <c r="R132" s="41"/>
    </row>
    <row r="133" spans="1:18" ht="15" customHeight="1" x14ac:dyDescent="0.3">
      <c r="B133" s="34">
        <v>24.9</v>
      </c>
      <c r="C133" s="35"/>
      <c r="D133" s="34">
        <f t="shared" si="17"/>
        <v>4876</v>
      </c>
      <c r="E133" s="36">
        <v>46099</v>
      </c>
      <c r="F133" s="37">
        <v>4876</v>
      </c>
      <c r="G133" s="36">
        <v>46100</v>
      </c>
      <c r="H133" s="28">
        <f t="shared" si="18"/>
        <v>0</v>
      </c>
      <c r="I133" s="565">
        <f t="shared" si="14"/>
        <v>0</v>
      </c>
      <c r="K133" s="33"/>
      <c r="L133" s="36">
        <v>46099</v>
      </c>
      <c r="M133" s="34">
        <f t="shared" si="19"/>
        <v>100</v>
      </c>
      <c r="N133" s="27">
        <v>0</v>
      </c>
      <c r="O133" s="35">
        <v>100</v>
      </c>
      <c r="P133" s="39"/>
      <c r="Q133" s="47">
        <f t="shared" si="20"/>
        <v>0</v>
      </c>
      <c r="R133" s="41"/>
    </row>
    <row r="134" spans="1:18" ht="15" customHeight="1" x14ac:dyDescent="0.3">
      <c r="B134" s="34">
        <v>25.9</v>
      </c>
      <c r="C134" s="35"/>
      <c r="D134" s="34">
        <f t="shared" si="17"/>
        <v>4876</v>
      </c>
      <c r="E134" s="36">
        <v>46100</v>
      </c>
      <c r="F134" s="37">
        <v>4876</v>
      </c>
      <c r="G134" s="36">
        <v>46101</v>
      </c>
      <c r="H134" s="28">
        <f t="shared" si="18"/>
        <v>0</v>
      </c>
      <c r="I134" s="565">
        <f t="shared" si="14"/>
        <v>0</v>
      </c>
      <c r="K134" s="33"/>
      <c r="L134" s="36">
        <v>46100</v>
      </c>
      <c r="M134" s="34">
        <f t="shared" si="19"/>
        <v>100</v>
      </c>
      <c r="N134" s="27">
        <v>0</v>
      </c>
      <c r="O134" s="35">
        <v>100</v>
      </c>
      <c r="P134" s="39"/>
      <c r="Q134" s="47">
        <f t="shared" si="20"/>
        <v>0</v>
      </c>
      <c r="R134" s="41"/>
    </row>
    <row r="135" spans="1:18" ht="15" customHeight="1" x14ac:dyDescent="0.3">
      <c r="B135" s="34">
        <v>26.9</v>
      </c>
      <c r="C135" s="35"/>
      <c r="D135" s="34">
        <f t="shared" si="17"/>
        <v>4876</v>
      </c>
      <c r="E135" s="36">
        <v>46101</v>
      </c>
      <c r="F135" s="37">
        <v>4876</v>
      </c>
      <c r="G135" s="36">
        <v>46102</v>
      </c>
      <c r="H135" s="28">
        <f t="shared" si="18"/>
        <v>0</v>
      </c>
      <c r="I135" s="565">
        <f t="shared" si="14"/>
        <v>0</v>
      </c>
      <c r="K135" s="33"/>
      <c r="L135" s="36">
        <v>46101</v>
      </c>
      <c r="M135" s="34">
        <f t="shared" si="19"/>
        <v>100</v>
      </c>
      <c r="N135" s="27">
        <v>0</v>
      </c>
      <c r="O135" s="35">
        <v>100</v>
      </c>
      <c r="P135" s="39"/>
      <c r="Q135" s="47">
        <f t="shared" si="20"/>
        <v>0</v>
      </c>
      <c r="R135" s="41"/>
    </row>
    <row r="136" spans="1:18" ht="15" customHeight="1" x14ac:dyDescent="0.3">
      <c r="B136" s="34">
        <v>27.9</v>
      </c>
      <c r="C136" s="35"/>
      <c r="D136" s="34">
        <f t="shared" si="17"/>
        <v>4876</v>
      </c>
      <c r="E136" s="36">
        <v>46102</v>
      </c>
      <c r="F136" s="37">
        <v>4876</v>
      </c>
      <c r="G136" s="36">
        <v>46103</v>
      </c>
      <c r="H136" s="28">
        <f t="shared" si="18"/>
        <v>0</v>
      </c>
      <c r="I136" s="565">
        <f t="shared" si="14"/>
        <v>0</v>
      </c>
      <c r="K136" s="33"/>
      <c r="L136" s="36">
        <v>46102</v>
      </c>
      <c r="M136" s="34">
        <f t="shared" si="19"/>
        <v>100</v>
      </c>
      <c r="N136" s="27">
        <v>0</v>
      </c>
      <c r="O136" s="35">
        <v>100</v>
      </c>
      <c r="P136" s="39"/>
      <c r="Q136" s="47">
        <f t="shared" si="20"/>
        <v>0</v>
      </c>
      <c r="R136" s="41"/>
    </row>
    <row r="137" spans="1:18" ht="15" customHeight="1" x14ac:dyDescent="0.3">
      <c r="B137" s="34">
        <v>28.9</v>
      </c>
      <c r="C137" s="35"/>
      <c r="D137" s="34">
        <f t="shared" si="17"/>
        <v>4876</v>
      </c>
      <c r="E137" s="36">
        <v>46103</v>
      </c>
      <c r="F137" s="37">
        <v>4876</v>
      </c>
      <c r="G137" s="36">
        <v>46104</v>
      </c>
      <c r="H137" s="28">
        <f t="shared" si="18"/>
        <v>0</v>
      </c>
      <c r="I137" s="565">
        <f t="shared" si="14"/>
        <v>0</v>
      </c>
      <c r="K137" s="33"/>
      <c r="L137" s="36">
        <v>46103</v>
      </c>
      <c r="M137" s="34">
        <f t="shared" si="19"/>
        <v>100</v>
      </c>
      <c r="N137" s="27">
        <v>0</v>
      </c>
      <c r="O137" s="35">
        <v>100</v>
      </c>
      <c r="P137" s="39"/>
      <c r="Q137" s="47">
        <f t="shared" si="20"/>
        <v>0</v>
      </c>
      <c r="R137" s="41"/>
    </row>
    <row r="138" spans="1:18" ht="15" customHeight="1" x14ac:dyDescent="0.3">
      <c r="B138" s="34">
        <v>29.9</v>
      </c>
      <c r="C138" s="35"/>
      <c r="D138" s="34">
        <f t="shared" si="17"/>
        <v>4876</v>
      </c>
      <c r="E138" s="36">
        <v>46104</v>
      </c>
      <c r="F138" s="37">
        <v>4876</v>
      </c>
      <c r="G138" s="36">
        <v>46105</v>
      </c>
      <c r="H138" s="28">
        <f t="shared" si="18"/>
        <v>0</v>
      </c>
      <c r="I138" s="565">
        <f t="shared" si="14"/>
        <v>0</v>
      </c>
      <c r="K138" s="33"/>
      <c r="L138" s="36">
        <v>46104</v>
      </c>
      <c r="M138" s="34">
        <f t="shared" si="19"/>
        <v>100</v>
      </c>
      <c r="N138" s="27">
        <v>0</v>
      </c>
      <c r="O138" s="35">
        <v>100</v>
      </c>
      <c r="P138" s="39"/>
      <c r="Q138" s="47">
        <f t="shared" si="20"/>
        <v>0</v>
      </c>
      <c r="R138" s="41"/>
    </row>
    <row r="139" spans="1:18" ht="15" customHeight="1" x14ac:dyDescent="0.3">
      <c r="B139" s="34">
        <v>30.9</v>
      </c>
      <c r="C139" s="35"/>
      <c r="D139" s="34">
        <f t="shared" si="17"/>
        <v>4876</v>
      </c>
      <c r="E139" s="36">
        <v>46105</v>
      </c>
      <c r="F139" s="37">
        <v>4876</v>
      </c>
      <c r="G139" s="36">
        <v>46106</v>
      </c>
      <c r="H139" s="28">
        <f t="shared" si="18"/>
        <v>0</v>
      </c>
      <c r="I139" s="565">
        <f t="shared" si="14"/>
        <v>0</v>
      </c>
      <c r="K139" s="33"/>
      <c r="L139" s="36">
        <v>46105</v>
      </c>
      <c r="M139" s="34">
        <f t="shared" si="19"/>
        <v>100</v>
      </c>
      <c r="N139" s="27">
        <v>0</v>
      </c>
      <c r="O139" s="35">
        <v>100</v>
      </c>
      <c r="P139" s="39"/>
      <c r="Q139" s="47">
        <f t="shared" si="20"/>
        <v>0</v>
      </c>
      <c r="R139" s="41"/>
    </row>
    <row r="140" spans="1:18" ht="15" customHeight="1" x14ac:dyDescent="0.3">
      <c r="B140" s="34">
        <v>31.9</v>
      </c>
      <c r="C140" s="35"/>
      <c r="D140" s="34">
        <f t="shared" si="17"/>
        <v>4876</v>
      </c>
      <c r="E140" s="36">
        <v>46106</v>
      </c>
      <c r="F140" s="37">
        <v>4876</v>
      </c>
      <c r="G140" s="36">
        <v>46107</v>
      </c>
      <c r="H140" s="28">
        <f t="shared" si="18"/>
        <v>0</v>
      </c>
      <c r="I140" s="565">
        <f t="shared" si="14"/>
        <v>0</v>
      </c>
      <c r="K140" s="33"/>
      <c r="L140" s="36">
        <v>46106</v>
      </c>
      <c r="M140" s="34">
        <f t="shared" si="19"/>
        <v>100</v>
      </c>
      <c r="N140" s="27">
        <v>0</v>
      </c>
      <c r="O140" s="35"/>
      <c r="P140" s="39"/>
      <c r="Q140" s="47">
        <f t="shared" si="20"/>
        <v>100</v>
      </c>
      <c r="R140" s="41"/>
    </row>
    <row r="141" spans="1:18" ht="15" customHeight="1" x14ac:dyDescent="0.3">
      <c r="B141" s="34">
        <v>32.9</v>
      </c>
      <c r="C141" s="35"/>
      <c r="D141" s="34">
        <f t="shared" ref="D141:D153" si="21">F140</f>
        <v>4876</v>
      </c>
      <c r="E141" s="36">
        <v>46107</v>
      </c>
      <c r="F141" s="37">
        <v>4876</v>
      </c>
      <c r="G141" s="36">
        <v>46108</v>
      </c>
      <c r="H141" s="28">
        <f t="shared" ref="H141:H153" si="22">F141-D141</f>
        <v>0</v>
      </c>
      <c r="I141" s="565">
        <f t="shared" si="14"/>
        <v>0</v>
      </c>
      <c r="K141" s="33"/>
      <c r="L141" s="36">
        <v>46107</v>
      </c>
      <c r="M141" s="34">
        <f t="shared" ref="M141:M153" si="23">O140</f>
        <v>0</v>
      </c>
      <c r="N141" s="27">
        <v>0</v>
      </c>
      <c r="O141" s="35"/>
      <c r="P141" s="39"/>
      <c r="Q141" s="47">
        <f t="shared" ref="Q141:Q153" si="24">(M141+N141)-O141</f>
        <v>0</v>
      </c>
      <c r="R141" s="41"/>
    </row>
    <row r="142" spans="1:18" ht="15" customHeight="1" x14ac:dyDescent="0.3">
      <c r="B142" s="34">
        <v>33.9</v>
      </c>
      <c r="C142" s="35"/>
      <c r="D142" s="34">
        <f t="shared" si="21"/>
        <v>4876</v>
      </c>
      <c r="E142" s="36">
        <v>46108</v>
      </c>
      <c r="F142" s="37">
        <v>4876</v>
      </c>
      <c r="G142" s="36">
        <v>46109</v>
      </c>
      <c r="H142" s="28">
        <f t="shared" si="22"/>
        <v>0</v>
      </c>
      <c r="I142" s="565">
        <f t="shared" si="14"/>
        <v>0</v>
      </c>
      <c r="K142" s="33"/>
      <c r="L142" s="36">
        <v>46108</v>
      </c>
      <c r="M142" s="34">
        <f t="shared" si="23"/>
        <v>0</v>
      </c>
      <c r="N142" s="27">
        <v>0</v>
      </c>
      <c r="O142" s="35"/>
      <c r="P142" s="39"/>
      <c r="Q142" s="47">
        <f t="shared" si="24"/>
        <v>0</v>
      </c>
      <c r="R142" s="41"/>
    </row>
    <row r="143" spans="1:18" ht="15" customHeight="1" x14ac:dyDescent="0.3">
      <c r="B143" s="34">
        <v>34.9</v>
      </c>
      <c r="C143" s="35"/>
      <c r="D143" s="34">
        <f t="shared" si="21"/>
        <v>4876</v>
      </c>
      <c r="E143" s="36">
        <v>46109</v>
      </c>
      <c r="F143" s="37">
        <v>4910</v>
      </c>
      <c r="G143" s="36">
        <v>46110</v>
      </c>
      <c r="H143" s="28">
        <f t="shared" si="22"/>
        <v>34</v>
      </c>
      <c r="I143" s="565">
        <f t="shared" si="14"/>
        <v>0</v>
      </c>
      <c r="K143" s="33"/>
      <c r="L143" s="36">
        <v>46109</v>
      </c>
      <c r="M143" s="34">
        <f t="shared" si="23"/>
        <v>0</v>
      </c>
      <c r="N143" s="27">
        <v>0</v>
      </c>
      <c r="O143" s="35"/>
      <c r="P143" s="39"/>
      <c r="Q143" s="47">
        <f t="shared" si="24"/>
        <v>0</v>
      </c>
      <c r="R143" s="41"/>
    </row>
    <row r="144" spans="1:18" ht="15" customHeight="1" x14ac:dyDescent="0.3">
      <c r="B144" s="34">
        <v>35.9</v>
      </c>
      <c r="C144" s="35"/>
      <c r="D144" s="34">
        <f t="shared" si="21"/>
        <v>4910</v>
      </c>
      <c r="E144" s="36">
        <v>46110</v>
      </c>
      <c r="F144" s="37">
        <v>4910</v>
      </c>
      <c r="G144" s="36">
        <v>46111</v>
      </c>
      <c r="H144" s="28">
        <f t="shared" si="22"/>
        <v>0</v>
      </c>
      <c r="I144" s="565">
        <f t="shared" si="14"/>
        <v>0</v>
      </c>
      <c r="K144" s="33"/>
      <c r="L144" s="36">
        <v>46110</v>
      </c>
      <c r="M144" s="34">
        <f t="shared" si="23"/>
        <v>0</v>
      </c>
      <c r="N144" s="27">
        <v>0</v>
      </c>
      <c r="O144" s="35">
        <v>90</v>
      </c>
      <c r="P144" s="39"/>
      <c r="Q144" s="47">
        <f t="shared" si="24"/>
        <v>-90</v>
      </c>
      <c r="R144" s="41"/>
    </row>
    <row r="145" spans="2:18" ht="15" customHeight="1" x14ac:dyDescent="0.3">
      <c r="B145" s="34">
        <v>36.9</v>
      </c>
      <c r="C145" s="35"/>
      <c r="D145" s="34">
        <f t="shared" si="21"/>
        <v>4910</v>
      </c>
      <c r="E145" s="36">
        <v>46111</v>
      </c>
      <c r="F145" s="37">
        <v>4910</v>
      </c>
      <c r="G145" s="36">
        <v>46112</v>
      </c>
      <c r="H145" s="28">
        <f t="shared" si="22"/>
        <v>0</v>
      </c>
      <c r="I145" s="565">
        <f t="shared" si="14"/>
        <v>0</v>
      </c>
      <c r="K145" s="33"/>
      <c r="L145" s="36">
        <v>46111</v>
      </c>
      <c r="M145" s="34">
        <f t="shared" si="23"/>
        <v>90</v>
      </c>
      <c r="N145" s="27">
        <v>0</v>
      </c>
      <c r="O145" s="35">
        <v>90</v>
      </c>
      <c r="P145" s="39"/>
      <c r="Q145" s="47">
        <f t="shared" si="24"/>
        <v>0</v>
      </c>
      <c r="R145" s="41"/>
    </row>
    <row r="146" spans="2:18" ht="15" customHeight="1" x14ac:dyDescent="0.3">
      <c r="B146" s="34">
        <v>37.9</v>
      </c>
      <c r="C146" s="35"/>
      <c r="D146" s="34">
        <f t="shared" si="21"/>
        <v>4910</v>
      </c>
      <c r="E146" s="36">
        <v>46112</v>
      </c>
      <c r="F146" s="37">
        <v>4910</v>
      </c>
      <c r="G146" s="36">
        <v>46113</v>
      </c>
      <c r="H146" s="28">
        <f t="shared" si="22"/>
        <v>0</v>
      </c>
      <c r="I146" s="565">
        <f t="shared" si="14"/>
        <v>0</v>
      </c>
      <c r="K146" s="33"/>
      <c r="L146" s="36">
        <v>46112</v>
      </c>
      <c r="M146" s="34">
        <f t="shared" si="23"/>
        <v>90</v>
      </c>
      <c r="N146" s="27">
        <v>0</v>
      </c>
      <c r="O146" s="35">
        <v>90</v>
      </c>
      <c r="P146" s="39"/>
      <c r="Q146" s="47">
        <f t="shared" si="24"/>
        <v>0</v>
      </c>
      <c r="R146" s="41"/>
    </row>
    <row r="147" spans="2:18" ht="15" customHeight="1" x14ac:dyDescent="0.3">
      <c r="B147" s="34">
        <v>38.9</v>
      </c>
      <c r="C147" s="35"/>
      <c r="D147" s="34">
        <f t="shared" si="21"/>
        <v>4910</v>
      </c>
      <c r="E147" s="36">
        <v>46113</v>
      </c>
      <c r="F147" s="37">
        <v>4910</v>
      </c>
      <c r="G147" s="36">
        <v>46114</v>
      </c>
      <c r="H147" s="28">
        <f t="shared" si="22"/>
        <v>0</v>
      </c>
      <c r="I147" s="565">
        <f t="shared" si="14"/>
        <v>0</v>
      </c>
      <c r="K147" s="33"/>
      <c r="L147" s="36">
        <v>46113</v>
      </c>
      <c r="M147" s="34">
        <f t="shared" si="23"/>
        <v>90</v>
      </c>
      <c r="N147" s="27">
        <v>0</v>
      </c>
      <c r="O147" s="35">
        <v>90</v>
      </c>
      <c r="P147" s="39"/>
      <c r="Q147" s="47">
        <f t="shared" si="24"/>
        <v>0</v>
      </c>
      <c r="R147" s="41"/>
    </row>
    <row r="148" spans="2:18" ht="15" customHeight="1" x14ac:dyDescent="0.3">
      <c r="B148" s="34">
        <v>39.9</v>
      </c>
      <c r="C148" s="35"/>
      <c r="D148" s="34">
        <f t="shared" si="21"/>
        <v>4910</v>
      </c>
      <c r="E148" s="36">
        <v>46114</v>
      </c>
      <c r="F148" s="37">
        <v>4910</v>
      </c>
      <c r="G148" s="36">
        <v>46115</v>
      </c>
      <c r="H148" s="28">
        <f t="shared" si="22"/>
        <v>0</v>
      </c>
      <c r="I148" s="565">
        <f t="shared" si="14"/>
        <v>0</v>
      </c>
      <c r="K148" s="33"/>
      <c r="L148" s="36">
        <v>46114</v>
      </c>
      <c r="M148" s="34">
        <f t="shared" si="23"/>
        <v>90</v>
      </c>
      <c r="N148" s="27">
        <v>0</v>
      </c>
      <c r="O148" s="35">
        <v>90</v>
      </c>
      <c r="P148" s="39"/>
      <c r="Q148" s="47">
        <f t="shared" si="24"/>
        <v>0</v>
      </c>
      <c r="R148" s="41"/>
    </row>
    <row r="149" spans="2:18" ht="15" customHeight="1" x14ac:dyDescent="0.3">
      <c r="B149" s="34">
        <v>40.9</v>
      </c>
      <c r="C149" s="35"/>
      <c r="D149" s="34">
        <f t="shared" si="21"/>
        <v>4910</v>
      </c>
      <c r="E149" s="36">
        <v>46115</v>
      </c>
      <c r="F149" s="37">
        <v>4910</v>
      </c>
      <c r="G149" s="36">
        <v>46116</v>
      </c>
      <c r="H149" s="28">
        <f t="shared" si="22"/>
        <v>0</v>
      </c>
      <c r="I149" s="565">
        <f t="shared" si="14"/>
        <v>0</v>
      </c>
      <c r="K149" s="33"/>
      <c r="L149" s="36">
        <v>46115</v>
      </c>
      <c r="M149" s="34">
        <f t="shared" si="23"/>
        <v>90</v>
      </c>
      <c r="N149" s="27">
        <v>0</v>
      </c>
      <c r="O149" s="35">
        <v>90</v>
      </c>
      <c r="P149" s="39"/>
      <c r="Q149" s="47">
        <f t="shared" si="24"/>
        <v>0</v>
      </c>
      <c r="R149" s="41"/>
    </row>
    <row r="150" spans="2:18" ht="15" customHeight="1" x14ac:dyDescent="0.3">
      <c r="B150" s="34">
        <v>41.9</v>
      </c>
      <c r="C150" s="35"/>
      <c r="D150" s="34">
        <f t="shared" si="21"/>
        <v>4910</v>
      </c>
      <c r="E150" s="36">
        <v>46116</v>
      </c>
      <c r="F150" s="37">
        <v>4910</v>
      </c>
      <c r="G150" s="36">
        <v>46117</v>
      </c>
      <c r="H150" s="28">
        <f t="shared" si="22"/>
        <v>0</v>
      </c>
      <c r="I150" s="565">
        <f t="shared" si="14"/>
        <v>0</v>
      </c>
      <c r="K150" s="33"/>
      <c r="L150" s="36">
        <v>46116</v>
      </c>
      <c r="M150" s="34">
        <f t="shared" si="23"/>
        <v>90</v>
      </c>
      <c r="N150" s="27">
        <v>0</v>
      </c>
      <c r="O150" s="35">
        <v>90</v>
      </c>
      <c r="P150" s="39"/>
      <c r="Q150" s="47">
        <f t="shared" si="24"/>
        <v>0</v>
      </c>
      <c r="R150" s="41"/>
    </row>
    <row r="151" spans="2:18" ht="15" customHeight="1" x14ac:dyDescent="0.3">
      <c r="B151" s="34">
        <v>42.9</v>
      </c>
      <c r="C151" s="35"/>
      <c r="D151" s="34">
        <f t="shared" si="21"/>
        <v>4910</v>
      </c>
      <c r="E151" s="36">
        <v>46117</v>
      </c>
      <c r="F151" s="37">
        <v>4910</v>
      </c>
      <c r="G151" s="36">
        <v>46118</v>
      </c>
      <c r="H151" s="28">
        <f t="shared" si="22"/>
        <v>0</v>
      </c>
      <c r="I151" s="565">
        <f t="shared" si="14"/>
        <v>0</v>
      </c>
      <c r="K151" s="33"/>
      <c r="L151" s="36">
        <v>46117</v>
      </c>
      <c r="M151" s="34">
        <f t="shared" si="23"/>
        <v>90</v>
      </c>
      <c r="N151" s="27">
        <v>0</v>
      </c>
      <c r="O151" s="35">
        <v>90</v>
      </c>
      <c r="P151" s="39"/>
      <c r="Q151" s="47">
        <f t="shared" si="24"/>
        <v>0</v>
      </c>
      <c r="R151" s="41"/>
    </row>
    <row r="152" spans="2:18" ht="15" customHeight="1" x14ac:dyDescent="0.3">
      <c r="B152" s="34">
        <v>43.9</v>
      </c>
      <c r="C152" s="35"/>
      <c r="D152" s="34">
        <f t="shared" si="21"/>
        <v>4910</v>
      </c>
      <c r="E152" s="36">
        <v>46118</v>
      </c>
      <c r="F152" s="37">
        <v>4910</v>
      </c>
      <c r="G152" s="36">
        <v>46119</v>
      </c>
      <c r="H152" s="28">
        <f t="shared" si="22"/>
        <v>0</v>
      </c>
      <c r="I152" s="565">
        <f t="shared" si="14"/>
        <v>0</v>
      </c>
      <c r="K152" s="33"/>
      <c r="L152" s="36">
        <v>46118</v>
      </c>
      <c r="M152" s="34">
        <f t="shared" si="23"/>
        <v>90</v>
      </c>
      <c r="N152" s="27">
        <v>0</v>
      </c>
      <c r="O152" s="35">
        <v>90</v>
      </c>
      <c r="P152" s="39"/>
      <c r="Q152" s="47">
        <f t="shared" si="24"/>
        <v>0</v>
      </c>
      <c r="R152" s="41"/>
    </row>
    <row r="153" spans="2:18" ht="15" customHeight="1" x14ac:dyDescent="0.3">
      <c r="B153" s="34">
        <v>44.9</v>
      </c>
      <c r="C153" s="35"/>
      <c r="D153" s="34">
        <f t="shared" si="21"/>
        <v>4910</v>
      </c>
      <c r="E153" s="36">
        <v>46119</v>
      </c>
      <c r="F153" s="37">
        <v>4910</v>
      </c>
      <c r="G153" s="36">
        <v>46120</v>
      </c>
      <c r="H153" s="28">
        <f t="shared" si="22"/>
        <v>0</v>
      </c>
      <c r="I153" s="565">
        <f t="shared" si="14"/>
        <v>0</v>
      </c>
      <c r="K153" s="33"/>
      <c r="L153" s="36">
        <v>46119</v>
      </c>
      <c r="M153" s="34">
        <f t="shared" si="23"/>
        <v>90</v>
      </c>
      <c r="N153" s="27">
        <v>0</v>
      </c>
      <c r="O153" s="35">
        <v>90</v>
      </c>
      <c r="P153" s="39"/>
      <c r="Q153" s="47">
        <f t="shared" si="24"/>
        <v>0</v>
      </c>
      <c r="R153" s="41"/>
    </row>
    <row r="154" spans="2:18" ht="15" customHeight="1" x14ac:dyDescent="0.3">
      <c r="B154" s="34">
        <v>45.9</v>
      </c>
      <c r="C154" s="35"/>
      <c r="D154" s="34">
        <f t="shared" ref="D154:D163" si="25">F153</f>
        <v>4910</v>
      </c>
      <c r="E154" s="36">
        <v>46120</v>
      </c>
      <c r="F154" s="37">
        <v>4910</v>
      </c>
      <c r="G154" s="36">
        <v>46121</v>
      </c>
      <c r="H154" s="28">
        <f t="shared" ref="H154:H163" si="26">F154-D154</f>
        <v>0</v>
      </c>
      <c r="I154" s="565">
        <f t="shared" ref="I154:I163" si="27">C155-C154</f>
        <v>0</v>
      </c>
      <c r="K154" s="33"/>
      <c r="L154" s="36">
        <v>46120</v>
      </c>
      <c r="M154" s="34">
        <f t="shared" ref="M154:M163" si="28">O153</f>
        <v>90</v>
      </c>
      <c r="N154" s="27"/>
      <c r="O154" s="35">
        <v>90</v>
      </c>
      <c r="P154" s="39"/>
      <c r="Q154" s="47">
        <f t="shared" ref="Q154:Q163" si="29">(M154+N154)-O154</f>
        <v>0</v>
      </c>
      <c r="R154" s="41"/>
    </row>
    <row r="155" spans="2:18" ht="15" customHeight="1" x14ac:dyDescent="0.3">
      <c r="B155" s="34">
        <v>46.9</v>
      </c>
      <c r="C155" s="35"/>
      <c r="D155" s="34">
        <f t="shared" si="25"/>
        <v>4910</v>
      </c>
      <c r="E155" s="36">
        <v>46121</v>
      </c>
      <c r="F155" s="37">
        <v>4910</v>
      </c>
      <c r="G155" s="36">
        <v>46122</v>
      </c>
      <c r="H155" s="28">
        <f t="shared" si="26"/>
        <v>0</v>
      </c>
      <c r="I155" s="565">
        <f t="shared" si="27"/>
        <v>0</v>
      </c>
      <c r="K155" s="33"/>
      <c r="L155" s="36">
        <v>46121</v>
      </c>
      <c r="M155" s="34">
        <f t="shared" si="28"/>
        <v>90</v>
      </c>
      <c r="N155" s="27"/>
      <c r="O155" s="35">
        <v>90</v>
      </c>
      <c r="P155" s="39"/>
      <c r="Q155" s="47">
        <f t="shared" si="29"/>
        <v>0</v>
      </c>
      <c r="R155" s="41"/>
    </row>
    <row r="156" spans="2:18" ht="15" customHeight="1" x14ac:dyDescent="0.3">
      <c r="B156" s="34">
        <v>47.9</v>
      </c>
      <c r="C156" s="35"/>
      <c r="D156" s="34">
        <f t="shared" si="25"/>
        <v>4910</v>
      </c>
      <c r="E156" s="36">
        <v>46122</v>
      </c>
      <c r="F156" s="37">
        <v>4910</v>
      </c>
      <c r="G156" s="36">
        <v>46123</v>
      </c>
      <c r="H156" s="28">
        <f t="shared" si="26"/>
        <v>0</v>
      </c>
      <c r="I156" s="565">
        <f t="shared" si="27"/>
        <v>0</v>
      </c>
      <c r="K156" s="33"/>
      <c r="L156" s="36">
        <v>46122</v>
      </c>
      <c r="M156" s="34">
        <f t="shared" si="28"/>
        <v>90</v>
      </c>
      <c r="N156" s="27"/>
      <c r="O156" s="35">
        <v>90</v>
      </c>
      <c r="P156" s="39"/>
      <c r="Q156" s="47">
        <f t="shared" si="29"/>
        <v>0</v>
      </c>
      <c r="R156" s="41"/>
    </row>
    <row r="157" spans="2:18" ht="15" customHeight="1" x14ac:dyDescent="0.3">
      <c r="B157" s="34">
        <v>48.9</v>
      </c>
      <c r="C157" s="35"/>
      <c r="D157" s="34">
        <f t="shared" si="25"/>
        <v>4910</v>
      </c>
      <c r="E157" s="36">
        <v>46123</v>
      </c>
      <c r="F157" s="37">
        <v>4910</v>
      </c>
      <c r="G157" s="36">
        <v>46124</v>
      </c>
      <c r="H157" s="28">
        <f t="shared" si="26"/>
        <v>0</v>
      </c>
      <c r="I157" s="565">
        <f t="shared" si="27"/>
        <v>0</v>
      </c>
      <c r="K157" s="33"/>
      <c r="L157" s="36">
        <v>46123</v>
      </c>
      <c r="M157" s="34">
        <f t="shared" si="28"/>
        <v>90</v>
      </c>
      <c r="N157" s="27"/>
      <c r="O157" s="35">
        <v>90</v>
      </c>
      <c r="P157" s="39"/>
      <c r="Q157" s="47">
        <f t="shared" si="29"/>
        <v>0</v>
      </c>
      <c r="R157" s="41"/>
    </row>
    <row r="158" spans="2:18" ht="15" customHeight="1" x14ac:dyDescent="0.3">
      <c r="B158" s="34">
        <v>49.9</v>
      </c>
      <c r="C158" s="35"/>
      <c r="D158" s="34">
        <f t="shared" si="25"/>
        <v>4910</v>
      </c>
      <c r="E158" s="36">
        <v>46124</v>
      </c>
      <c r="F158" s="37">
        <v>4910</v>
      </c>
      <c r="G158" s="36">
        <v>46125</v>
      </c>
      <c r="H158" s="28">
        <f t="shared" si="26"/>
        <v>0</v>
      </c>
      <c r="I158" s="565">
        <f t="shared" si="27"/>
        <v>0</v>
      </c>
      <c r="K158" s="33"/>
      <c r="L158" s="36">
        <v>46124</v>
      </c>
      <c r="M158" s="34">
        <f t="shared" si="28"/>
        <v>90</v>
      </c>
      <c r="N158" s="27"/>
      <c r="O158" s="35">
        <v>90</v>
      </c>
      <c r="P158" s="39"/>
      <c r="Q158" s="47">
        <f t="shared" si="29"/>
        <v>0</v>
      </c>
      <c r="R158" s="41"/>
    </row>
    <row r="159" spans="2:18" ht="15" customHeight="1" x14ac:dyDescent="0.3">
      <c r="B159" s="34">
        <v>50.9</v>
      </c>
      <c r="C159" s="35"/>
      <c r="D159" s="34">
        <f t="shared" si="25"/>
        <v>4910</v>
      </c>
      <c r="E159" s="36">
        <v>46125</v>
      </c>
      <c r="F159" s="37">
        <v>4910</v>
      </c>
      <c r="G159" s="36">
        <v>46126</v>
      </c>
      <c r="H159" s="28">
        <f t="shared" si="26"/>
        <v>0</v>
      </c>
      <c r="I159" s="565">
        <f t="shared" si="27"/>
        <v>0</v>
      </c>
      <c r="K159" s="33"/>
      <c r="L159" s="36">
        <v>46125</v>
      </c>
      <c r="M159" s="34">
        <f t="shared" si="28"/>
        <v>90</v>
      </c>
      <c r="N159" s="27"/>
      <c r="O159" s="35">
        <v>90</v>
      </c>
      <c r="P159" s="39"/>
      <c r="Q159" s="47">
        <f t="shared" si="29"/>
        <v>0</v>
      </c>
      <c r="R159" s="41"/>
    </row>
    <row r="160" spans="2:18" ht="15" customHeight="1" x14ac:dyDescent="0.3">
      <c r="B160" s="34">
        <v>51.9</v>
      </c>
      <c r="C160" s="35"/>
      <c r="D160" s="34">
        <f t="shared" si="25"/>
        <v>4910</v>
      </c>
      <c r="E160" s="36">
        <v>46126</v>
      </c>
      <c r="F160" s="37">
        <v>4910</v>
      </c>
      <c r="G160" s="36">
        <v>46127</v>
      </c>
      <c r="H160" s="28">
        <f t="shared" si="26"/>
        <v>0</v>
      </c>
      <c r="I160" s="565">
        <f t="shared" si="27"/>
        <v>0</v>
      </c>
      <c r="K160" s="33"/>
      <c r="L160" s="36">
        <v>46126</v>
      </c>
      <c r="M160" s="34">
        <f t="shared" si="28"/>
        <v>90</v>
      </c>
      <c r="N160" s="27"/>
      <c r="O160" s="35">
        <v>90</v>
      </c>
      <c r="P160" s="39"/>
      <c r="Q160" s="47">
        <f t="shared" si="29"/>
        <v>0</v>
      </c>
      <c r="R160" s="41"/>
    </row>
    <row r="161" spans="2:18" ht="15" customHeight="1" x14ac:dyDescent="0.3">
      <c r="B161" s="34">
        <v>52.9</v>
      </c>
      <c r="C161" s="35"/>
      <c r="D161" s="34">
        <f t="shared" si="25"/>
        <v>4910</v>
      </c>
      <c r="E161" s="36">
        <v>46127</v>
      </c>
      <c r="F161" s="37">
        <v>4910</v>
      </c>
      <c r="G161" s="36">
        <v>46128</v>
      </c>
      <c r="H161" s="28">
        <f t="shared" si="26"/>
        <v>0</v>
      </c>
      <c r="I161" s="565">
        <f t="shared" si="27"/>
        <v>0</v>
      </c>
      <c r="K161" s="33"/>
      <c r="L161" s="36">
        <v>46127</v>
      </c>
      <c r="M161" s="34">
        <f t="shared" si="28"/>
        <v>90</v>
      </c>
      <c r="N161" s="27"/>
      <c r="O161" s="35">
        <v>90</v>
      </c>
      <c r="P161" s="39"/>
      <c r="Q161" s="47">
        <f t="shared" si="29"/>
        <v>0</v>
      </c>
      <c r="R161" s="41"/>
    </row>
    <row r="162" spans="2:18" ht="15" customHeight="1" x14ac:dyDescent="0.3">
      <c r="B162" s="34">
        <v>53.9</v>
      </c>
      <c r="C162" s="35"/>
      <c r="D162" s="34">
        <f t="shared" si="25"/>
        <v>4910</v>
      </c>
      <c r="E162" s="36">
        <v>46128</v>
      </c>
      <c r="F162" s="37">
        <v>4910</v>
      </c>
      <c r="G162" s="36">
        <v>46129</v>
      </c>
      <c r="H162" s="28">
        <f t="shared" si="26"/>
        <v>0</v>
      </c>
      <c r="I162" s="565">
        <f t="shared" si="27"/>
        <v>0</v>
      </c>
      <c r="K162" s="33"/>
      <c r="L162" s="36">
        <v>46128</v>
      </c>
      <c r="M162" s="34">
        <f t="shared" si="28"/>
        <v>90</v>
      </c>
      <c r="N162" s="27"/>
      <c r="O162" s="35">
        <v>90</v>
      </c>
      <c r="P162" s="39"/>
      <c r="Q162" s="47">
        <f t="shared" si="29"/>
        <v>0</v>
      </c>
      <c r="R162" s="41"/>
    </row>
    <row r="163" spans="2:18" ht="15" customHeight="1" x14ac:dyDescent="0.3">
      <c r="B163" s="34">
        <v>54.9</v>
      </c>
      <c r="C163" s="35"/>
      <c r="D163" s="34">
        <f t="shared" si="25"/>
        <v>4910</v>
      </c>
      <c r="E163" s="36">
        <v>46129</v>
      </c>
      <c r="F163" s="37">
        <v>4910</v>
      </c>
      <c r="G163" s="36">
        <v>46130</v>
      </c>
      <c r="H163" s="28">
        <f t="shared" si="26"/>
        <v>0</v>
      </c>
      <c r="I163" s="565">
        <f t="shared" si="27"/>
        <v>0</v>
      </c>
      <c r="K163" s="33"/>
      <c r="L163" s="36">
        <v>46129</v>
      </c>
      <c r="M163" s="34">
        <f t="shared" si="28"/>
        <v>90</v>
      </c>
      <c r="N163" s="27"/>
      <c r="O163" s="35">
        <v>90</v>
      </c>
      <c r="P163" s="39"/>
      <c r="Q163" s="47">
        <f t="shared" si="29"/>
        <v>0</v>
      </c>
      <c r="R163" s="41"/>
    </row>
    <row r="164" spans="2:18" ht="15" customHeight="1" x14ac:dyDescent="0.3">
      <c r="B164" s="34">
        <v>55.9</v>
      </c>
      <c r="C164" s="35"/>
      <c r="D164" s="34">
        <f t="shared" ref="D164:D188" si="30">F163</f>
        <v>4910</v>
      </c>
      <c r="E164" s="36">
        <v>46130</v>
      </c>
      <c r="F164" s="37">
        <v>4910</v>
      </c>
      <c r="G164" s="36">
        <v>46131</v>
      </c>
      <c r="H164" s="28">
        <f t="shared" ref="H164:H188" si="31">F164-D164</f>
        <v>0</v>
      </c>
      <c r="I164" s="565">
        <f t="shared" ref="I164:I188" si="32">C165-C164</f>
        <v>0</v>
      </c>
      <c r="K164" s="33"/>
      <c r="L164" s="36">
        <v>46130</v>
      </c>
      <c r="M164" s="34">
        <f t="shared" ref="M164:M187" si="33">O163</f>
        <v>90</v>
      </c>
      <c r="N164" s="27"/>
      <c r="O164" s="35">
        <v>90</v>
      </c>
      <c r="P164" s="39"/>
      <c r="Q164" s="47">
        <f t="shared" ref="Q164:Q187" si="34">(M164+N164)-O164</f>
        <v>0</v>
      </c>
      <c r="R164" s="41"/>
    </row>
    <row r="165" spans="2:18" ht="15" customHeight="1" x14ac:dyDescent="0.3">
      <c r="B165" s="34">
        <v>56.9</v>
      </c>
      <c r="C165" s="35"/>
      <c r="D165" s="34">
        <f t="shared" si="30"/>
        <v>4910</v>
      </c>
      <c r="E165" s="36">
        <v>46131</v>
      </c>
      <c r="F165" s="37">
        <v>4910</v>
      </c>
      <c r="G165" s="36">
        <v>46132</v>
      </c>
      <c r="H165" s="28">
        <f t="shared" si="31"/>
        <v>0</v>
      </c>
      <c r="I165" s="565">
        <f t="shared" si="32"/>
        <v>0</v>
      </c>
      <c r="K165" s="33"/>
      <c r="L165" s="36">
        <v>46131</v>
      </c>
      <c r="M165" s="34">
        <f t="shared" si="33"/>
        <v>90</v>
      </c>
      <c r="N165" s="27"/>
      <c r="O165" s="35">
        <v>90</v>
      </c>
      <c r="P165" s="39"/>
      <c r="Q165" s="47">
        <f t="shared" si="34"/>
        <v>0</v>
      </c>
      <c r="R165" s="41"/>
    </row>
    <row r="166" spans="2:18" ht="15" customHeight="1" x14ac:dyDescent="0.3">
      <c r="B166" s="34">
        <v>57.9</v>
      </c>
      <c r="C166" s="35"/>
      <c r="D166" s="34">
        <f t="shared" si="30"/>
        <v>4910</v>
      </c>
      <c r="E166" s="36">
        <v>46132</v>
      </c>
      <c r="F166" s="37">
        <v>4910</v>
      </c>
      <c r="G166" s="36">
        <v>46133</v>
      </c>
      <c r="H166" s="28">
        <f t="shared" si="31"/>
        <v>0</v>
      </c>
      <c r="I166" s="565">
        <f t="shared" si="32"/>
        <v>0</v>
      </c>
      <c r="K166" s="33"/>
      <c r="L166" s="36">
        <v>46132</v>
      </c>
      <c r="M166" s="34">
        <f t="shared" si="33"/>
        <v>90</v>
      </c>
      <c r="N166" s="27"/>
      <c r="O166" s="35">
        <v>90</v>
      </c>
      <c r="P166" s="39"/>
      <c r="Q166" s="47">
        <f t="shared" si="34"/>
        <v>0</v>
      </c>
      <c r="R166" s="41"/>
    </row>
    <row r="167" spans="2:18" ht="15" customHeight="1" x14ac:dyDescent="0.3">
      <c r="B167" s="34">
        <v>58.9</v>
      </c>
      <c r="C167" s="35"/>
      <c r="D167" s="34">
        <f t="shared" si="30"/>
        <v>4910</v>
      </c>
      <c r="E167" s="36">
        <v>46133</v>
      </c>
      <c r="F167" s="37">
        <v>4910</v>
      </c>
      <c r="G167" s="36">
        <v>46134</v>
      </c>
      <c r="H167" s="28">
        <f t="shared" si="31"/>
        <v>0</v>
      </c>
      <c r="I167" s="565">
        <f t="shared" si="32"/>
        <v>0</v>
      </c>
      <c r="K167" s="33"/>
      <c r="L167" s="36">
        <v>46133</v>
      </c>
      <c r="M167" s="34">
        <f t="shared" si="33"/>
        <v>90</v>
      </c>
      <c r="N167" s="27"/>
      <c r="O167" s="35">
        <v>90</v>
      </c>
      <c r="P167" s="39"/>
      <c r="Q167" s="47">
        <f t="shared" si="34"/>
        <v>0</v>
      </c>
      <c r="R167" s="41"/>
    </row>
    <row r="168" spans="2:18" ht="15" customHeight="1" x14ac:dyDescent="0.3">
      <c r="B168" s="34">
        <v>59.9</v>
      </c>
      <c r="C168" s="35"/>
      <c r="D168" s="34">
        <f t="shared" si="30"/>
        <v>4910</v>
      </c>
      <c r="E168" s="36">
        <v>46134</v>
      </c>
      <c r="F168" s="37">
        <v>4910</v>
      </c>
      <c r="G168" s="36">
        <v>46135</v>
      </c>
      <c r="H168" s="28">
        <f t="shared" si="31"/>
        <v>0</v>
      </c>
      <c r="I168" s="565">
        <f t="shared" si="32"/>
        <v>0</v>
      </c>
      <c r="K168" s="33"/>
      <c r="L168" s="36">
        <v>46134</v>
      </c>
      <c r="M168" s="34">
        <f t="shared" si="33"/>
        <v>90</v>
      </c>
      <c r="N168" s="27"/>
      <c r="O168" s="35">
        <v>90</v>
      </c>
      <c r="P168" s="39"/>
      <c r="Q168" s="47">
        <f t="shared" si="34"/>
        <v>0</v>
      </c>
      <c r="R168" s="41"/>
    </row>
    <row r="169" spans="2:18" ht="15" customHeight="1" x14ac:dyDescent="0.3">
      <c r="B169" s="34">
        <v>60.9</v>
      </c>
      <c r="C169" s="35"/>
      <c r="D169" s="34">
        <f t="shared" si="30"/>
        <v>4910</v>
      </c>
      <c r="E169" s="36">
        <v>46135</v>
      </c>
      <c r="F169" s="37">
        <v>4910</v>
      </c>
      <c r="G169" s="36">
        <v>46136</v>
      </c>
      <c r="H169" s="28">
        <f t="shared" si="31"/>
        <v>0</v>
      </c>
      <c r="I169" s="565">
        <f t="shared" si="32"/>
        <v>0</v>
      </c>
      <c r="K169" s="33"/>
      <c r="L169" s="36">
        <v>46135</v>
      </c>
      <c r="M169" s="34">
        <f t="shared" si="33"/>
        <v>90</v>
      </c>
      <c r="N169" s="27"/>
      <c r="O169" s="35">
        <v>90</v>
      </c>
      <c r="P169" s="39"/>
      <c r="Q169" s="47">
        <f t="shared" si="34"/>
        <v>0</v>
      </c>
      <c r="R169" s="41"/>
    </row>
    <row r="170" spans="2:18" ht="15" customHeight="1" x14ac:dyDescent="0.3">
      <c r="B170" s="34">
        <v>61.9</v>
      </c>
      <c r="C170" s="35"/>
      <c r="D170" s="34">
        <f t="shared" si="30"/>
        <v>4910</v>
      </c>
      <c r="E170" s="36">
        <v>46136</v>
      </c>
      <c r="F170" s="37">
        <v>4910</v>
      </c>
      <c r="G170" s="36">
        <v>46137</v>
      </c>
      <c r="H170" s="28">
        <f t="shared" si="31"/>
        <v>0</v>
      </c>
      <c r="I170" s="565">
        <f t="shared" si="32"/>
        <v>0</v>
      </c>
      <c r="K170" s="33"/>
      <c r="L170" s="36">
        <v>46136</v>
      </c>
      <c r="M170" s="34">
        <f t="shared" si="33"/>
        <v>90</v>
      </c>
      <c r="N170" s="27"/>
      <c r="O170" s="35">
        <v>90</v>
      </c>
      <c r="P170" s="39"/>
      <c r="Q170" s="47">
        <f t="shared" si="34"/>
        <v>0</v>
      </c>
      <c r="R170" s="41"/>
    </row>
    <row r="171" spans="2:18" ht="15" customHeight="1" x14ac:dyDescent="0.3">
      <c r="B171" s="34">
        <v>62.9</v>
      </c>
      <c r="C171" s="35"/>
      <c r="D171" s="34">
        <f t="shared" si="30"/>
        <v>4910</v>
      </c>
      <c r="E171" s="36">
        <v>46137</v>
      </c>
      <c r="F171" s="37">
        <v>4910</v>
      </c>
      <c r="G171" s="36">
        <v>46138</v>
      </c>
      <c r="H171" s="28">
        <f t="shared" si="31"/>
        <v>0</v>
      </c>
      <c r="I171" s="565">
        <f t="shared" si="32"/>
        <v>0</v>
      </c>
      <c r="K171" s="33"/>
      <c r="L171" s="36">
        <v>46137</v>
      </c>
      <c r="M171" s="34">
        <f t="shared" si="33"/>
        <v>90</v>
      </c>
      <c r="N171" s="27"/>
      <c r="O171" s="35">
        <v>90</v>
      </c>
      <c r="P171" s="39"/>
      <c r="Q171" s="47">
        <f t="shared" si="34"/>
        <v>0</v>
      </c>
      <c r="R171" s="41"/>
    </row>
    <row r="172" spans="2:18" ht="15" customHeight="1" x14ac:dyDescent="0.3">
      <c r="B172" s="34">
        <v>63.9</v>
      </c>
      <c r="C172" s="35"/>
      <c r="D172" s="34">
        <f t="shared" si="30"/>
        <v>4910</v>
      </c>
      <c r="E172" s="36">
        <v>46138</v>
      </c>
      <c r="F172" s="37">
        <v>4910</v>
      </c>
      <c r="G172" s="36">
        <v>46139</v>
      </c>
      <c r="H172" s="28">
        <f t="shared" si="31"/>
        <v>0</v>
      </c>
      <c r="I172" s="565">
        <f t="shared" si="32"/>
        <v>0</v>
      </c>
      <c r="K172" s="33"/>
      <c r="L172" s="36">
        <v>46138</v>
      </c>
      <c r="M172" s="34">
        <f t="shared" si="33"/>
        <v>90</v>
      </c>
      <c r="N172" s="27"/>
      <c r="O172" s="35">
        <v>90</v>
      </c>
      <c r="P172" s="39"/>
      <c r="Q172" s="47">
        <f t="shared" si="34"/>
        <v>0</v>
      </c>
      <c r="R172" s="41"/>
    </row>
    <row r="173" spans="2:18" ht="15" customHeight="1" x14ac:dyDescent="0.3">
      <c r="B173" s="34">
        <v>64.900000000000006</v>
      </c>
      <c r="C173" s="35"/>
      <c r="D173" s="34">
        <f t="shared" si="30"/>
        <v>4910</v>
      </c>
      <c r="E173" s="36">
        <v>46139</v>
      </c>
      <c r="F173" s="37">
        <v>4910</v>
      </c>
      <c r="G173" s="36">
        <v>46140</v>
      </c>
      <c r="H173" s="28">
        <f t="shared" si="31"/>
        <v>0</v>
      </c>
      <c r="I173" s="565">
        <f t="shared" si="32"/>
        <v>0</v>
      </c>
      <c r="K173" s="33"/>
      <c r="L173" s="36">
        <v>46139</v>
      </c>
      <c r="M173" s="34">
        <f t="shared" si="33"/>
        <v>90</v>
      </c>
      <c r="N173" s="27"/>
      <c r="O173" s="35">
        <v>90</v>
      </c>
      <c r="P173" s="39"/>
      <c r="Q173" s="47">
        <f t="shared" si="34"/>
        <v>0</v>
      </c>
      <c r="R173" s="41"/>
    </row>
    <row r="174" spans="2:18" ht="15" customHeight="1" x14ac:dyDescent="0.3">
      <c r="B174" s="34">
        <v>65.900000000000006</v>
      </c>
      <c r="C174" s="35"/>
      <c r="D174" s="34">
        <f t="shared" si="30"/>
        <v>4910</v>
      </c>
      <c r="E174" s="36">
        <v>46140</v>
      </c>
      <c r="F174" s="37">
        <v>4910</v>
      </c>
      <c r="G174" s="36">
        <v>46141</v>
      </c>
      <c r="H174" s="28">
        <f t="shared" si="31"/>
        <v>0</v>
      </c>
      <c r="I174" s="565">
        <f t="shared" si="32"/>
        <v>0</v>
      </c>
      <c r="K174" s="33"/>
      <c r="L174" s="36">
        <v>46140</v>
      </c>
      <c r="M174" s="34">
        <f t="shared" si="33"/>
        <v>90</v>
      </c>
      <c r="N174" s="27"/>
      <c r="O174" s="35">
        <v>90</v>
      </c>
      <c r="P174" s="39"/>
      <c r="Q174" s="47">
        <f t="shared" si="34"/>
        <v>0</v>
      </c>
      <c r="R174" s="41"/>
    </row>
    <row r="175" spans="2:18" ht="15" customHeight="1" x14ac:dyDescent="0.3">
      <c r="B175" s="34">
        <v>66.900000000000006</v>
      </c>
      <c r="C175" s="35"/>
      <c r="D175" s="34">
        <f t="shared" si="30"/>
        <v>4910</v>
      </c>
      <c r="E175" s="36">
        <v>46141</v>
      </c>
      <c r="F175" s="37">
        <v>4910</v>
      </c>
      <c r="G175" s="36">
        <v>46142</v>
      </c>
      <c r="H175" s="28">
        <f t="shared" si="31"/>
        <v>0</v>
      </c>
      <c r="I175" s="565">
        <f t="shared" si="32"/>
        <v>0</v>
      </c>
      <c r="K175" s="33"/>
      <c r="L175" s="36">
        <v>46141</v>
      </c>
      <c r="M175" s="34">
        <f t="shared" si="33"/>
        <v>90</v>
      </c>
      <c r="N175" s="27"/>
      <c r="O175" s="35">
        <v>90</v>
      </c>
      <c r="P175" s="39"/>
      <c r="Q175" s="47">
        <f t="shared" si="34"/>
        <v>0</v>
      </c>
      <c r="R175" s="41"/>
    </row>
    <row r="176" spans="2:18" ht="15" customHeight="1" x14ac:dyDescent="0.3">
      <c r="B176" s="34">
        <v>67.900000000000006</v>
      </c>
      <c r="C176" s="35"/>
      <c r="D176" s="34">
        <f t="shared" si="30"/>
        <v>4910</v>
      </c>
      <c r="E176" s="36">
        <v>46142</v>
      </c>
      <c r="F176" s="37">
        <v>4910</v>
      </c>
      <c r="G176" s="36">
        <v>46143</v>
      </c>
      <c r="H176" s="28">
        <f t="shared" si="31"/>
        <v>0</v>
      </c>
      <c r="I176" s="565">
        <f t="shared" si="32"/>
        <v>0</v>
      </c>
      <c r="K176" s="33"/>
      <c r="L176" s="36">
        <v>46142</v>
      </c>
      <c r="M176" s="34">
        <f t="shared" si="33"/>
        <v>90</v>
      </c>
      <c r="N176" s="27"/>
      <c r="O176" s="35">
        <v>90</v>
      </c>
      <c r="P176" s="39"/>
      <c r="Q176" s="47">
        <f t="shared" si="34"/>
        <v>0</v>
      </c>
      <c r="R176" s="41"/>
    </row>
    <row r="177" spans="2:18" ht="15" customHeight="1" x14ac:dyDescent="0.3">
      <c r="B177" s="34">
        <v>68.900000000000006</v>
      </c>
      <c r="C177" s="35"/>
      <c r="D177" s="34">
        <f t="shared" si="30"/>
        <v>4910</v>
      </c>
      <c r="E177" s="36">
        <v>46143</v>
      </c>
      <c r="F177" s="37">
        <v>4910</v>
      </c>
      <c r="G177" s="36">
        <v>46144</v>
      </c>
      <c r="H177" s="28">
        <f t="shared" si="31"/>
        <v>0</v>
      </c>
      <c r="I177" s="565">
        <f t="shared" si="32"/>
        <v>0</v>
      </c>
      <c r="K177" s="33"/>
      <c r="L177" s="36">
        <v>46143</v>
      </c>
      <c r="M177" s="34">
        <f t="shared" si="33"/>
        <v>90</v>
      </c>
      <c r="N177" s="27"/>
      <c r="O177" s="35">
        <v>90</v>
      </c>
      <c r="P177" s="39"/>
      <c r="Q177" s="47">
        <f t="shared" si="34"/>
        <v>0</v>
      </c>
      <c r="R177" s="41"/>
    </row>
    <row r="178" spans="2:18" ht="15" customHeight="1" x14ac:dyDescent="0.3">
      <c r="B178" s="34">
        <v>69.900000000000006</v>
      </c>
      <c r="C178" s="35"/>
      <c r="D178" s="34">
        <f t="shared" si="30"/>
        <v>4910</v>
      </c>
      <c r="E178" s="36">
        <v>46144</v>
      </c>
      <c r="F178" s="37">
        <v>4910</v>
      </c>
      <c r="G178" s="36">
        <v>46145</v>
      </c>
      <c r="H178" s="28">
        <f t="shared" si="31"/>
        <v>0</v>
      </c>
      <c r="I178" s="565">
        <f t="shared" si="32"/>
        <v>0</v>
      </c>
      <c r="K178" s="33"/>
      <c r="L178" s="36">
        <v>46144</v>
      </c>
      <c r="M178" s="34">
        <f t="shared" si="33"/>
        <v>90</v>
      </c>
      <c r="N178" s="27"/>
      <c r="O178" s="35">
        <v>90</v>
      </c>
      <c r="P178" s="39"/>
      <c r="Q178" s="47">
        <f t="shared" si="34"/>
        <v>0</v>
      </c>
      <c r="R178" s="41"/>
    </row>
    <row r="179" spans="2:18" ht="15" customHeight="1" x14ac:dyDescent="0.3">
      <c r="B179" s="34">
        <v>70.900000000000006</v>
      </c>
      <c r="C179" s="35"/>
      <c r="D179" s="34">
        <f t="shared" si="30"/>
        <v>4910</v>
      </c>
      <c r="E179" s="36">
        <v>46145</v>
      </c>
      <c r="F179" s="37">
        <v>4910</v>
      </c>
      <c r="G179" s="36">
        <v>46146</v>
      </c>
      <c r="H179" s="28">
        <f t="shared" si="31"/>
        <v>0</v>
      </c>
      <c r="I179" s="565">
        <f t="shared" si="32"/>
        <v>0</v>
      </c>
      <c r="K179" s="33"/>
      <c r="L179" s="36">
        <v>46145</v>
      </c>
      <c r="M179" s="34">
        <f t="shared" si="33"/>
        <v>90</v>
      </c>
      <c r="N179" s="27"/>
      <c r="O179" s="35">
        <v>90</v>
      </c>
      <c r="P179" s="39"/>
      <c r="Q179" s="47">
        <f t="shared" si="34"/>
        <v>0</v>
      </c>
      <c r="R179" s="41"/>
    </row>
    <row r="180" spans="2:18" ht="15" customHeight="1" x14ac:dyDescent="0.3">
      <c r="B180" s="34">
        <v>71.900000000000006</v>
      </c>
      <c r="C180" s="35"/>
      <c r="D180" s="34">
        <f t="shared" si="30"/>
        <v>4910</v>
      </c>
      <c r="E180" s="36">
        <v>46146</v>
      </c>
      <c r="F180" s="37">
        <v>4910</v>
      </c>
      <c r="G180" s="36">
        <v>46147</v>
      </c>
      <c r="H180" s="28">
        <f t="shared" si="31"/>
        <v>0</v>
      </c>
      <c r="I180" s="565">
        <f t="shared" si="32"/>
        <v>0</v>
      </c>
      <c r="K180" s="33"/>
      <c r="L180" s="36">
        <v>46146</v>
      </c>
      <c r="M180" s="34">
        <f t="shared" si="33"/>
        <v>90</v>
      </c>
      <c r="N180" s="27"/>
      <c r="O180" s="35">
        <v>90</v>
      </c>
      <c r="P180" s="39"/>
      <c r="Q180" s="47">
        <f t="shared" si="34"/>
        <v>0</v>
      </c>
      <c r="R180" s="41"/>
    </row>
    <row r="181" spans="2:18" ht="15" customHeight="1" x14ac:dyDescent="0.3">
      <c r="B181" s="34">
        <v>72.900000000000006</v>
      </c>
      <c r="C181" s="35"/>
      <c r="D181" s="34">
        <f t="shared" si="30"/>
        <v>4910</v>
      </c>
      <c r="E181" s="36">
        <v>46147</v>
      </c>
      <c r="F181" s="37">
        <v>4910</v>
      </c>
      <c r="G181" s="36">
        <v>46148</v>
      </c>
      <c r="H181" s="28">
        <f t="shared" si="31"/>
        <v>0</v>
      </c>
      <c r="I181" s="565">
        <f t="shared" si="32"/>
        <v>0</v>
      </c>
      <c r="K181" s="33"/>
      <c r="L181" s="36">
        <v>46147</v>
      </c>
      <c r="M181" s="34">
        <f t="shared" si="33"/>
        <v>90</v>
      </c>
      <c r="N181" s="27"/>
      <c r="O181" s="35">
        <v>90</v>
      </c>
      <c r="P181" s="39"/>
      <c r="Q181" s="47">
        <f t="shared" si="34"/>
        <v>0</v>
      </c>
      <c r="R181" s="41"/>
    </row>
    <row r="182" spans="2:18" ht="15" customHeight="1" x14ac:dyDescent="0.3">
      <c r="B182" s="34">
        <v>73.900000000000006</v>
      </c>
      <c r="C182" s="35"/>
      <c r="D182" s="34">
        <f t="shared" si="30"/>
        <v>4910</v>
      </c>
      <c r="E182" s="36">
        <v>46148</v>
      </c>
      <c r="F182" s="37">
        <v>4910</v>
      </c>
      <c r="G182" s="36">
        <v>46149</v>
      </c>
      <c r="H182" s="28">
        <f t="shared" si="31"/>
        <v>0</v>
      </c>
      <c r="I182" s="565">
        <f t="shared" si="32"/>
        <v>0</v>
      </c>
      <c r="K182" s="33"/>
      <c r="L182" s="36">
        <v>46148</v>
      </c>
      <c r="M182" s="34">
        <f t="shared" si="33"/>
        <v>90</v>
      </c>
      <c r="N182" s="27"/>
      <c r="O182" s="35">
        <v>90</v>
      </c>
      <c r="P182" s="39"/>
      <c r="Q182" s="47">
        <f t="shared" si="34"/>
        <v>0</v>
      </c>
      <c r="R182" s="41"/>
    </row>
    <row r="183" spans="2:18" ht="15" customHeight="1" x14ac:dyDescent="0.3">
      <c r="B183" s="34">
        <v>74.900000000000006</v>
      </c>
      <c r="C183" s="35"/>
      <c r="D183" s="34">
        <f t="shared" si="30"/>
        <v>4910</v>
      </c>
      <c r="E183" s="36">
        <v>46149</v>
      </c>
      <c r="F183" s="37">
        <v>4910</v>
      </c>
      <c r="G183" s="36">
        <v>46150</v>
      </c>
      <c r="H183" s="28">
        <f t="shared" si="31"/>
        <v>0</v>
      </c>
      <c r="I183" s="565">
        <f t="shared" si="32"/>
        <v>0</v>
      </c>
      <c r="K183" s="33"/>
      <c r="L183" s="36">
        <v>46149</v>
      </c>
      <c r="M183" s="34">
        <f t="shared" si="33"/>
        <v>90</v>
      </c>
      <c r="N183" s="27"/>
      <c r="O183" s="35">
        <v>90</v>
      </c>
      <c r="P183" s="39"/>
      <c r="Q183" s="47">
        <f t="shared" si="34"/>
        <v>0</v>
      </c>
      <c r="R183" s="41"/>
    </row>
    <row r="184" spans="2:18" ht="15" customHeight="1" x14ac:dyDescent="0.3">
      <c r="B184" s="34">
        <v>75.900000000000006</v>
      </c>
      <c r="C184" s="35"/>
      <c r="D184" s="34">
        <f t="shared" si="30"/>
        <v>4910</v>
      </c>
      <c r="E184" s="36">
        <v>46150</v>
      </c>
      <c r="F184" s="37">
        <v>4910</v>
      </c>
      <c r="G184" s="36">
        <v>46151</v>
      </c>
      <c r="H184" s="28">
        <f t="shared" si="31"/>
        <v>0</v>
      </c>
      <c r="I184" s="565">
        <f t="shared" si="32"/>
        <v>0</v>
      </c>
      <c r="K184" s="33"/>
      <c r="L184" s="36">
        <v>46150</v>
      </c>
      <c r="M184" s="34">
        <f t="shared" si="33"/>
        <v>90</v>
      </c>
      <c r="N184" s="27"/>
      <c r="O184" s="35">
        <v>90</v>
      </c>
      <c r="P184" s="39"/>
      <c r="Q184" s="47">
        <f t="shared" si="34"/>
        <v>0</v>
      </c>
      <c r="R184" s="41"/>
    </row>
    <row r="185" spans="2:18" ht="15" customHeight="1" x14ac:dyDescent="0.3">
      <c r="B185" s="34">
        <v>76.900000000000006</v>
      </c>
      <c r="C185" s="35"/>
      <c r="D185" s="34">
        <f t="shared" si="30"/>
        <v>4910</v>
      </c>
      <c r="E185" s="36">
        <v>46151</v>
      </c>
      <c r="F185" s="37">
        <v>4910</v>
      </c>
      <c r="G185" s="36">
        <v>46152</v>
      </c>
      <c r="H185" s="28">
        <f t="shared" si="31"/>
        <v>0</v>
      </c>
      <c r="I185" s="565">
        <f t="shared" si="32"/>
        <v>0</v>
      </c>
      <c r="K185" s="33"/>
      <c r="L185" s="36">
        <v>46151</v>
      </c>
      <c r="M185" s="34">
        <f t="shared" si="33"/>
        <v>90</v>
      </c>
      <c r="N185" s="27"/>
      <c r="O185" s="35">
        <v>90</v>
      </c>
      <c r="P185" s="39"/>
      <c r="Q185" s="47">
        <f t="shared" si="34"/>
        <v>0</v>
      </c>
      <c r="R185" s="41"/>
    </row>
    <row r="186" spans="2:18" ht="15" customHeight="1" x14ac:dyDescent="0.3">
      <c r="B186" s="34">
        <v>77.900000000000006</v>
      </c>
      <c r="C186" s="35"/>
      <c r="D186" s="34">
        <f t="shared" si="30"/>
        <v>4910</v>
      </c>
      <c r="E186" s="36">
        <v>46152</v>
      </c>
      <c r="F186" s="37">
        <v>4910</v>
      </c>
      <c r="G186" s="36">
        <v>46153</v>
      </c>
      <c r="H186" s="28">
        <f t="shared" si="31"/>
        <v>0</v>
      </c>
      <c r="I186" s="565">
        <f t="shared" si="32"/>
        <v>0</v>
      </c>
      <c r="K186" s="33"/>
      <c r="L186" s="36">
        <v>46152</v>
      </c>
      <c r="M186" s="34">
        <f t="shared" si="33"/>
        <v>90</v>
      </c>
      <c r="N186" s="27"/>
      <c r="O186" s="35">
        <v>90</v>
      </c>
      <c r="P186" s="39"/>
      <c r="Q186" s="47">
        <f t="shared" si="34"/>
        <v>0</v>
      </c>
      <c r="R186" s="41"/>
    </row>
    <row r="187" spans="2:18" ht="15" customHeight="1" x14ac:dyDescent="0.3">
      <c r="B187" s="34">
        <v>78.900000000000006</v>
      </c>
      <c r="C187" s="35"/>
      <c r="D187" s="34">
        <f t="shared" si="30"/>
        <v>4910</v>
      </c>
      <c r="E187" s="36">
        <v>46153</v>
      </c>
      <c r="F187" s="37">
        <v>4910</v>
      </c>
      <c r="G187" s="36">
        <v>46154</v>
      </c>
      <c r="H187" s="28">
        <f t="shared" si="31"/>
        <v>0</v>
      </c>
      <c r="I187" s="565">
        <f t="shared" si="32"/>
        <v>0</v>
      </c>
      <c r="K187" s="33"/>
      <c r="L187" s="36">
        <v>46153</v>
      </c>
      <c r="M187" s="34">
        <f t="shared" si="33"/>
        <v>90</v>
      </c>
      <c r="N187" s="27"/>
      <c r="O187" s="35">
        <v>90</v>
      </c>
      <c r="P187" s="39"/>
      <c r="Q187" s="47">
        <f t="shared" si="34"/>
        <v>0</v>
      </c>
      <c r="R187" s="41"/>
    </row>
    <row r="188" spans="2:18" ht="15" customHeight="1" x14ac:dyDescent="0.3">
      <c r="B188" s="34">
        <v>79.900000000000006</v>
      </c>
      <c r="C188" s="35"/>
      <c r="D188" s="34">
        <f t="shared" si="30"/>
        <v>4910</v>
      </c>
      <c r="E188" s="36">
        <v>46154</v>
      </c>
      <c r="F188" s="37">
        <v>4910</v>
      </c>
      <c r="G188" s="36">
        <v>46155</v>
      </c>
      <c r="H188" s="28">
        <f t="shared" si="31"/>
        <v>0</v>
      </c>
      <c r="I188" s="565">
        <f t="shared" si="32"/>
        <v>0</v>
      </c>
      <c r="K188" s="33"/>
      <c r="L188" s="36">
        <v>46154</v>
      </c>
      <c r="M188" s="34">
        <f t="shared" ref="M188:M203" si="35">O187</f>
        <v>90</v>
      </c>
      <c r="N188" s="27"/>
      <c r="O188" s="35">
        <v>90</v>
      </c>
      <c r="P188" s="39"/>
      <c r="Q188" s="47">
        <f t="shared" ref="Q188:Q203" si="36">(M188+N188)-O188</f>
        <v>0</v>
      </c>
      <c r="R188" s="41"/>
    </row>
    <row r="189" spans="2:18" ht="15" customHeight="1" x14ac:dyDescent="0.3">
      <c r="B189" s="34">
        <v>80.900000000000006</v>
      </c>
      <c r="C189" s="35"/>
      <c r="D189" s="34">
        <f t="shared" ref="D189:D203" si="37">F188</f>
        <v>4910</v>
      </c>
      <c r="E189" s="36">
        <v>46155</v>
      </c>
      <c r="F189" s="37">
        <v>4910</v>
      </c>
      <c r="G189" s="36">
        <v>46156</v>
      </c>
      <c r="H189" s="28">
        <f t="shared" ref="H189:H203" si="38">F189-D189</f>
        <v>0</v>
      </c>
      <c r="I189" s="565">
        <f t="shared" ref="I189:I203" si="39">C190-C189</f>
        <v>0</v>
      </c>
      <c r="K189" s="33"/>
      <c r="L189" s="36">
        <v>46155</v>
      </c>
      <c r="M189" s="34">
        <f t="shared" si="35"/>
        <v>90</v>
      </c>
      <c r="N189" s="27"/>
      <c r="O189" s="35">
        <v>90</v>
      </c>
      <c r="P189" s="39"/>
      <c r="Q189" s="47">
        <f t="shared" si="36"/>
        <v>0</v>
      </c>
      <c r="R189" s="41"/>
    </row>
    <row r="190" spans="2:18" ht="15" customHeight="1" x14ac:dyDescent="0.3">
      <c r="B190" s="34">
        <v>81.900000000000006</v>
      </c>
      <c r="C190" s="35"/>
      <c r="D190" s="34">
        <f t="shared" si="37"/>
        <v>4910</v>
      </c>
      <c r="E190" s="36">
        <v>46156</v>
      </c>
      <c r="F190" s="37">
        <v>4910</v>
      </c>
      <c r="G190" s="36">
        <v>46157</v>
      </c>
      <c r="H190" s="28">
        <f t="shared" si="38"/>
        <v>0</v>
      </c>
      <c r="I190" s="565">
        <f t="shared" si="39"/>
        <v>0</v>
      </c>
      <c r="K190" s="33"/>
      <c r="L190" s="36"/>
      <c r="M190" s="34">
        <f t="shared" si="35"/>
        <v>90</v>
      </c>
      <c r="N190" s="27"/>
      <c r="O190" s="35">
        <v>90</v>
      </c>
      <c r="P190" s="39"/>
      <c r="Q190" s="47">
        <f t="shared" si="36"/>
        <v>0</v>
      </c>
      <c r="R190" s="41"/>
    </row>
    <row r="191" spans="2:18" ht="15" customHeight="1" x14ac:dyDescent="0.3">
      <c r="B191" s="34">
        <v>82.9</v>
      </c>
      <c r="C191" s="35"/>
      <c r="D191" s="34">
        <f t="shared" si="37"/>
        <v>4910</v>
      </c>
      <c r="E191" s="36"/>
      <c r="F191" s="37">
        <v>4910</v>
      </c>
      <c r="G191" s="36"/>
      <c r="H191" s="28">
        <f t="shared" si="38"/>
        <v>0</v>
      </c>
      <c r="I191" s="565">
        <f t="shared" si="39"/>
        <v>0</v>
      </c>
      <c r="K191" s="33"/>
      <c r="L191" s="36"/>
      <c r="M191" s="34">
        <f t="shared" si="35"/>
        <v>90</v>
      </c>
      <c r="N191" s="27"/>
      <c r="O191" s="35">
        <v>90</v>
      </c>
      <c r="P191" s="39"/>
      <c r="Q191" s="47">
        <f t="shared" si="36"/>
        <v>0</v>
      </c>
      <c r="R191" s="41"/>
    </row>
    <row r="192" spans="2:18" ht="15" customHeight="1" x14ac:dyDescent="0.3">
      <c r="B192" s="34">
        <v>83.9</v>
      </c>
      <c r="C192" s="35"/>
      <c r="D192" s="34">
        <f t="shared" si="37"/>
        <v>4910</v>
      </c>
      <c r="E192" s="36">
        <v>46206</v>
      </c>
      <c r="F192" s="37">
        <v>4914</v>
      </c>
      <c r="G192" s="36">
        <v>46207</v>
      </c>
      <c r="H192" s="28">
        <f t="shared" si="38"/>
        <v>4</v>
      </c>
      <c r="I192" s="565">
        <f t="shared" si="39"/>
        <v>0</v>
      </c>
      <c r="K192" s="33"/>
      <c r="L192" s="36">
        <v>46206</v>
      </c>
      <c r="M192" s="34">
        <f t="shared" si="35"/>
        <v>90</v>
      </c>
      <c r="N192" s="27">
        <v>120</v>
      </c>
      <c r="O192" s="35">
        <v>200</v>
      </c>
      <c r="P192" s="39"/>
      <c r="Q192" s="47">
        <f t="shared" si="36"/>
        <v>10</v>
      </c>
      <c r="R192" s="41"/>
    </row>
    <row r="193" spans="2:18" ht="15" customHeight="1" x14ac:dyDescent="0.3">
      <c r="B193" s="34">
        <v>84.9</v>
      </c>
      <c r="C193" s="35"/>
      <c r="D193" s="34">
        <f t="shared" si="37"/>
        <v>4914</v>
      </c>
      <c r="E193" s="36">
        <v>46207</v>
      </c>
      <c r="F193" s="37">
        <v>4914</v>
      </c>
      <c r="G193" s="36">
        <v>46208</v>
      </c>
      <c r="H193" s="28">
        <f t="shared" si="38"/>
        <v>0</v>
      </c>
      <c r="I193" s="565">
        <f t="shared" si="39"/>
        <v>0</v>
      </c>
      <c r="K193" s="33"/>
      <c r="L193" s="36">
        <v>46207</v>
      </c>
      <c r="M193" s="34">
        <f t="shared" si="35"/>
        <v>200</v>
      </c>
      <c r="N193" s="27"/>
      <c r="O193" s="35">
        <v>200</v>
      </c>
      <c r="P193" s="39"/>
      <c r="Q193" s="47">
        <f t="shared" si="36"/>
        <v>0</v>
      </c>
      <c r="R193" s="41"/>
    </row>
    <row r="194" spans="2:18" ht="15" customHeight="1" x14ac:dyDescent="0.3">
      <c r="B194" s="34">
        <v>85.9</v>
      </c>
      <c r="C194" s="35"/>
      <c r="D194" s="34">
        <f t="shared" si="37"/>
        <v>4914</v>
      </c>
      <c r="E194" s="36">
        <v>46208</v>
      </c>
      <c r="F194" s="37">
        <v>4914</v>
      </c>
      <c r="G194" s="36">
        <v>46209</v>
      </c>
      <c r="H194" s="28">
        <f t="shared" si="38"/>
        <v>0</v>
      </c>
      <c r="I194" s="565">
        <f t="shared" si="39"/>
        <v>0</v>
      </c>
      <c r="K194" s="33"/>
      <c r="L194" s="36">
        <v>46208</v>
      </c>
      <c r="M194" s="34">
        <f t="shared" si="35"/>
        <v>200</v>
      </c>
      <c r="N194" s="27"/>
      <c r="O194" s="35">
        <v>200</v>
      </c>
      <c r="P194" s="39"/>
      <c r="Q194" s="47">
        <f t="shared" si="36"/>
        <v>0</v>
      </c>
      <c r="R194" s="41"/>
    </row>
    <row r="195" spans="2:18" ht="15" customHeight="1" x14ac:dyDescent="0.3">
      <c r="B195" s="34">
        <v>86.9</v>
      </c>
      <c r="C195" s="35"/>
      <c r="D195" s="34">
        <f t="shared" si="37"/>
        <v>4914</v>
      </c>
      <c r="E195" s="36">
        <v>46209</v>
      </c>
      <c r="F195" s="37">
        <v>4914</v>
      </c>
      <c r="G195" s="36">
        <v>46210</v>
      </c>
      <c r="H195" s="28">
        <f t="shared" si="38"/>
        <v>0</v>
      </c>
      <c r="I195" s="565">
        <f t="shared" si="39"/>
        <v>0</v>
      </c>
      <c r="K195" s="33"/>
      <c r="L195" s="36">
        <v>46209</v>
      </c>
      <c r="M195" s="34">
        <f t="shared" si="35"/>
        <v>200</v>
      </c>
      <c r="N195" s="27"/>
      <c r="O195" s="35">
        <v>200</v>
      </c>
      <c r="P195" s="39"/>
      <c r="Q195" s="47">
        <f t="shared" si="36"/>
        <v>0</v>
      </c>
      <c r="R195" s="41"/>
    </row>
    <row r="196" spans="2:18" ht="15" customHeight="1" x14ac:dyDescent="0.3">
      <c r="B196" s="34">
        <v>87.9</v>
      </c>
      <c r="C196" s="35"/>
      <c r="D196" s="34">
        <f t="shared" si="37"/>
        <v>4914</v>
      </c>
      <c r="E196" s="36">
        <v>46210</v>
      </c>
      <c r="F196" s="37">
        <v>4914</v>
      </c>
      <c r="G196" s="36">
        <v>46211</v>
      </c>
      <c r="H196" s="28">
        <f t="shared" si="38"/>
        <v>0</v>
      </c>
      <c r="I196" s="565">
        <f t="shared" si="39"/>
        <v>0</v>
      </c>
      <c r="K196" s="33"/>
      <c r="L196" s="36">
        <v>46210</v>
      </c>
      <c r="M196" s="34">
        <f t="shared" si="35"/>
        <v>200</v>
      </c>
      <c r="N196" s="27"/>
      <c r="O196" s="35">
        <v>200</v>
      </c>
      <c r="P196" s="39"/>
      <c r="Q196" s="47">
        <f t="shared" si="36"/>
        <v>0</v>
      </c>
      <c r="R196" s="41"/>
    </row>
    <row r="197" spans="2:18" ht="15" customHeight="1" x14ac:dyDescent="0.3">
      <c r="B197" s="34">
        <v>88.9</v>
      </c>
      <c r="C197" s="35"/>
      <c r="D197" s="34">
        <f t="shared" si="37"/>
        <v>4914</v>
      </c>
      <c r="E197" s="36">
        <v>46211</v>
      </c>
      <c r="F197" s="37">
        <v>4914</v>
      </c>
      <c r="G197" s="36">
        <v>46212</v>
      </c>
      <c r="H197" s="28">
        <f t="shared" si="38"/>
        <v>0</v>
      </c>
      <c r="I197" s="565">
        <f t="shared" si="39"/>
        <v>0</v>
      </c>
      <c r="K197" s="33"/>
      <c r="L197" s="36">
        <v>46211</v>
      </c>
      <c r="M197" s="34">
        <f t="shared" si="35"/>
        <v>200</v>
      </c>
      <c r="N197" s="27"/>
      <c r="O197" s="35">
        <v>200</v>
      </c>
      <c r="P197" s="39"/>
      <c r="Q197" s="47">
        <f t="shared" si="36"/>
        <v>0</v>
      </c>
      <c r="R197" s="41"/>
    </row>
    <row r="198" spans="2:18" ht="15" customHeight="1" x14ac:dyDescent="0.3">
      <c r="B198" s="34">
        <v>89.9</v>
      </c>
      <c r="C198" s="35"/>
      <c r="D198" s="34">
        <f t="shared" si="37"/>
        <v>4914</v>
      </c>
      <c r="E198" s="36">
        <v>46212</v>
      </c>
      <c r="F198" s="37">
        <v>4914</v>
      </c>
      <c r="G198" s="36">
        <v>46213</v>
      </c>
      <c r="H198" s="28">
        <f t="shared" si="38"/>
        <v>0</v>
      </c>
      <c r="I198" s="565">
        <f t="shared" si="39"/>
        <v>0</v>
      </c>
      <c r="K198" s="33"/>
      <c r="L198" s="36">
        <v>46212</v>
      </c>
      <c r="M198" s="34">
        <f t="shared" si="35"/>
        <v>200</v>
      </c>
      <c r="N198" s="27"/>
      <c r="O198" s="35">
        <v>200</v>
      </c>
      <c r="P198" s="39"/>
      <c r="Q198" s="47">
        <f t="shared" si="36"/>
        <v>0</v>
      </c>
      <c r="R198" s="41"/>
    </row>
    <row r="199" spans="2:18" ht="15" customHeight="1" x14ac:dyDescent="0.3">
      <c r="B199" s="34">
        <v>90.9</v>
      </c>
      <c r="C199" s="35"/>
      <c r="D199" s="34">
        <f t="shared" si="37"/>
        <v>4914</v>
      </c>
      <c r="E199" s="36">
        <v>46213</v>
      </c>
      <c r="F199" s="37">
        <v>4914</v>
      </c>
      <c r="G199" s="36">
        <v>46214</v>
      </c>
      <c r="H199" s="28">
        <f t="shared" si="38"/>
        <v>0</v>
      </c>
      <c r="I199" s="565">
        <f t="shared" si="39"/>
        <v>0</v>
      </c>
      <c r="K199" s="33"/>
      <c r="L199" s="36">
        <v>46213</v>
      </c>
      <c r="M199" s="34">
        <f t="shared" si="35"/>
        <v>200</v>
      </c>
      <c r="N199" s="27"/>
      <c r="O199" s="35">
        <v>200</v>
      </c>
      <c r="P199" s="39"/>
      <c r="Q199" s="47">
        <f t="shared" si="36"/>
        <v>0</v>
      </c>
      <c r="R199" s="41"/>
    </row>
    <row r="200" spans="2:18" ht="15" customHeight="1" x14ac:dyDescent="0.3">
      <c r="B200" s="34">
        <v>91.9</v>
      </c>
      <c r="C200" s="35"/>
      <c r="D200" s="34">
        <f t="shared" si="37"/>
        <v>4914</v>
      </c>
      <c r="E200" s="36">
        <v>46214</v>
      </c>
      <c r="F200" s="37">
        <v>4914</v>
      </c>
      <c r="G200" s="36">
        <v>46215</v>
      </c>
      <c r="H200" s="28">
        <f t="shared" si="38"/>
        <v>0</v>
      </c>
      <c r="I200" s="565">
        <f t="shared" si="39"/>
        <v>0</v>
      </c>
      <c r="K200" s="33"/>
      <c r="L200" s="36">
        <v>46214</v>
      </c>
      <c r="M200" s="34">
        <f t="shared" si="35"/>
        <v>200</v>
      </c>
      <c r="N200" s="27"/>
      <c r="O200" s="35">
        <v>200</v>
      </c>
      <c r="P200" s="39"/>
      <c r="Q200" s="47">
        <f t="shared" si="36"/>
        <v>0</v>
      </c>
      <c r="R200" s="41"/>
    </row>
    <row r="201" spans="2:18" ht="15" customHeight="1" x14ac:dyDescent="0.3">
      <c r="B201" s="34">
        <v>92.9</v>
      </c>
      <c r="C201" s="35"/>
      <c r="D201" s="34">
        <f t="shared" si="37"/>
        <v>4914</v>
      </c>
      <c r="E201" s="36">
        <v>46215</v>
      </c>
      <c r="F201" s="37">
        <v>4914</v>
      </c>
      <c r="G201" s="36">
        <v>46216</v>
      </c>
      <c r="H201" s="28">
        <f t="shared" si="38"/>
        <v>0</v>
      </c>
      <c r="I201" s="565">
        <f t="shared" si="39"/>
        <v>0</v>
      </c>
      <c r="K201" s="33"/>
      <c r="L201" s="36">
        <v>46215</v>
      </c>
      <c r="M201" s="34">
        <f t="shared" si="35"/>
        <v>200</v>
      </c>
      <c r="N201" s="27"/>
      <c r="O201" s="35">
        <v>200</v>
      </c>
      <c r="P201" s="39"/>
      <c r="Q201" s="47">
        <f t="shared" si="36"/>
        <v>0</v>
      </c>
      <c r="R201" s="41"/>
    </row>
    <row r="202" spans="2:18" ht="15" customHeight="1" x14ac:dyDescent="0.3">
      <c r="B202" s="34">
        <v>93.9</v>
      </c>
      <c r="C202" s="35"/>
      <c r="D202" s="34">
        <f t="shared" si="37"/>
        <v>4914</v>
      </c>
      <c r="E202" s="36">
        <v>46216</v>
      </c>
      <c r="F202" s="37">
        <v>4914</v>
      </c>
      <c r="G202" s="36">
        <v>46217</v>
      </c>
      <c r="H202" s="28">
        <f t="shared" si="38"/>
        <v>0</v>
      </c>
      <c r="I202" s="565">
        <f t="shared" si="39"/>
        <v>0</v>
      </c>
      <c r="K202" s="33"/>
      <c r="L202" s="36">
        <v>46216</v>
      </c>
      <c r="M202" s="34">
        <f t="shared" si="35"/>
        <v>200</v>
      </c>
      <c r="N202" s="27"/>
      <c r="O202" s="35">
        <v>200</v>
      </c>
      <c r="P202" s="39"/>
      <c r="Q202" s="47">
        <f t="shared" si="36"/>
        <v>0</v>
      </c>
      <c r="R202" s="41"/>
    </row>
    <row r="203" spans="2:18" ht="15" customHeight="1" x14ac:dyDescent="0.3">
      <c r="B203" s="34">
        <v>94.9</v>
      </c>
      <c r="C203" s="35"/>
      <c r="D203" s="34">
        <f t="shared" si="37"/>
        <v>4914</v>
      </c>
      <c r="E203" s="36">
        <v>46217</v>
      </c>
      <c r="F203" s="37">
        <v>4914</v>
      </c>
      <c r="G203" s="36">
        <v>46218</v>
      </c>
      <c r="H203" s="28">
        <f t="shared" si="38"/>
        <v>0</v>
      </c>
      <c r="I203" s="565">
        <f t="shared" si="39"/>
        <v>0</v>
      </c>
      <c r="K203" s="33"/>
      <c r="L203" s="36">
        <v>46217</v>
      </c>
      <c r="M203" s="34">
        <f t="shared" si="35"/>
        <v>200</v>
      </c>
      <c r="N203" s="27"/>
      <c r="O203" s="35">
        <v>200</v>
      </c>
      <c r="P203" s="39"/>
      <c r="Q203" s="47">
        <f t="shared" si="36"/>
        <v>0</v>
      </c>
      <c r="R203" s="41"/>
    </row>
    <row r="204" spans="2:18" ht="15" customHeight="1" x14ac:dyDescent="0.3">
      <c r="B204" s="34">
        <v>95.9</v>
      </c>
      <c r="C204" s="35"/>
      <c r="D204" s="34">
        <f t="shared" ref="D204" si="40">F203</f>
        <v>4914</v>
      </c>
      <c r="E204" s="36">
        <v>46218</v>
      </c>
      <c r="F204" s="37">
        <v>4914</v>
      </c>
      <c r="G204" s="36">
        <v>46219</v>
      </c>
      <c r="H204" s="28">
        <f t="shared" ref="H204" si="41">F204-D204</f>
        <v>0</v>
      </c>
      <c r="I204" s="565">
        <f t="shared" ref="I204" si="42">C205-C204</f>
        <v>0</v>
      </c>
      <c r="K204" s="33"/>
      <c r="L204" s="36">
        <v>46218</v>
      </c>
      <c r="M204" s="34">
        <f t="shared" ref="M204:M222" si="43">O203</f>
        <v>200</v>
      </c>
      <c r="N204" s="27"/>
      <c r="O204" s="35">
        <v>200</v>
      </c>
      <c r="P204" s="39"/>
      <c r="Q204" s="47">
        <f t="shared" ref="Q204:Q222" si="44">(M204+N204)-O204</f>
        <v>0</v>
      </c>
      <c r="R204" s="41"/>
    </row>
    <row r="205" spans="2:18" ht="15" customHeight="1" x14ac:dyDescent="0.3">
      <c r="B205" s="34">
        <v>96.9</v>
      </c>
      <c r="C205" s="35"/>
      <c r="D205" s="34">
        <f t="shared" ref="D205:D222" si="45">F204</f>
        <v>4914</v>
      </c>
      <c r="E205" s="36">
        <v>46219</v>
      </c>
      <c r="F205" s="37">
        <v>4914</v>
      </c>
      <c r="G205" s="36">
        <v>46220</v>
      </c>
      <c r="H205" s="28">
        <f t="shared" ref="H205:H222" si="46">F205-D205</f>
        <v>0</v>
      </c>
      <c r="I205" s="565">
        <f t="shared" ref="I205:I222" si="47">C206-C205</f>
        <v>0</v>
      </c>
      <c r="K205" s="33"/>
      <c r="L205" s="36">
        <v>46219</v>
      </c>
      <c r="M205" s="34">
        <f t="shared" si="43"/>
        <v>200</v>
      </c>
      <c r="N205" s="27"/>
      <c r="O205" s="35">
        <v>200</v>
      </c>
      <c r="P205" s="39"/>
      <c r="Q205" s="47">
        <f t="shared" si="44"/>
        <v>0</v>
      </c>
      <c r="R205" s="41"/>
    </row>
    <row r="206" spans="2:18" ht="15" customHeight="1" x14ac:dyDescent="0.3">
      <c r="B206" s="34">
        <v>97.9</v>
      </c>
      <c r="C206" s="35"/>
      <c r="D206" s="34">
        <f t="shared" si="45"/>
        <v>4914</v>
      </c>
      <c r="E206" s="36">
        <v>46220</v>
      </c>
      <c r="F206" s="37">
        <v>4914</v>
      </c>
      <c r="G206" s="36">
        <v>46221</v>
      </c>
      <c r="H206" s="28">
        <f t="shared" si="46"/>
        <v>0</v>
      </c>
      <c r="I206" s="565">
        <f t="shared" si="47"/>
        <v>0</v>
      </c>
      <c r="K206" s="33"/>
      <c r="L206" s="36">
        <v>46220</v>
      </c>
      <c r="M206" s="34">
        <f t="shared" si="43"/>
        <v>200</v>
      </c>
      <c r="N206" s="27"/>
      <c r="O206" s="35">
        <v>200</v>
      </c>
      <c r="P206" s="39"/>
      <c r="Q206" s="47">
        <f t="shared" si="44"/>
        <v>0</v>
      </c>
      <c r="R206" s="41"/>
    </row>
    <row r="207" spans="2:18" ht="15" customHeight="1" x14ac:dyDescent="0.3">
      <c r="B207" s="34">
        <v>98.9</v>
      </c>
      <c r="C207" s="35"/>
      <c r="D207" s="34">
        <f t="shared" si="45"/>
        <v>4914</v>
      </c>
      <c r="E207" s="36">
        <v>46221</v>
      </c>
      <c r="F207" s="37">
        <v>4914</v>
      </c>
      <c r="G207" s="36">
        <v>46222</v>
      </c>
      <c r="H207" s="28">
        <f t="shared" si="46"/>
        <v>0</v>
      </c>
      <c r="I207" s="565">
        <f t="shared" si="47"/>
        <v>0</v>
      </c>
      <c r="K207" s="33"/>
      <c r="L207" s="36">
        <v>46221</v>
      </c>
      <c r="M207" s="34">
        <f t="shared" si="43"/>
        <v>200</v>
      </c>
      <c r="N207" s="27"/>
      <c r="O207" s="35">
        <v>200</v>
      </c>
      <c r="P207" s="39"/>
      <c r="Q207" s="47">
        <f t="shared" si="44"/>
        <v>0</v>
      </c>
      <c r="R207" s="41"/>
    </row>
    <row r="208" spans="2:18" ht="15" customHeight="1" x14ac:dyDescent="0.3">
      <c r="B208" s="34">
        <v>99.9</v>
      </c>
      <c r="C208" s="35"/>
      <c r="D208" s="34">
        <f t="shared" si="45"/>
        <v>4914</v>
      </c>
      <c r="E208" s="36">
        <v>46222</v>
      </c>
      <c r="F208" s="37">
        <v>4914</v>
      </c>
      <c r="G208" s="36">
        <v>46223</v>
      </c>
      <c r="H208" s="28">
        <f t="shared" si="46"/>
        <v>0</v>
      </c>
      <c r="I208" s="565">
        <f t="shared" si="47"/>
        <v>0</v>
      </c>
      <c r="K208" s="33"/>
      <c r="L208" s="36">
        <v>46222</v>
      </c>
      <c r="M208" s="34">
        <f t="shared" si="43"/>
        <v>200</v>
      </c>
      <c r="N208" s="27"/>
      <c r="O208" s="35">
        <v>200</v>
      </c>
      <c r="P208" s="39"/>
      <c r="Q208" s="47">
        <f t="shared" si="44"/>
        <v>0</v>
      </c>
      <c r="R208" s="41"/>
    </row>
    <row r="209" spans="2:18" ht="15" customHeight="1" x14ac:dyDescent="0.3">
      <c r="B209" s="34">
        <v>100.9</v>
      </c>
      <c r="C209" s="35"/>
      <c r="D209" s="34">
        <f t="shared" si="45"/>
        <v>4914</v>
      </c>
      <c r="E209" s="36">
        <v>46223</v>
      </c>
      <c r="F209" s="37">
        <v>4918</v>
      </c>
      <c r="G209" s="36">
        <v>46224</v>
      </c>
      <c r="H209" s="28">
        <f t="shared" si="46"/>
        <v>4</v>
      </c>
      <c r="I209" s="565">
        <f t="shared" si="47"/>
        <v>0</v>
      </c>
      <c r="K209" s="33"/>
      <c r="L209" s="36">
        <v>46223</v>
      </c>
      <c r="M209" s="34">
        <f t="shared" si="43"/>
        <v>200</v>
      </c>
      <c r="N209" s="27"/>
      <c r="O209" s="35">
        <v>193</v>
      </c>
      <c r="P209" s="39"/>
      <c r="Q209" s="47">
        <f t="shared" si="44"/>
        <v>7</v>
      </c>
      <c r="R209" s="41"/>
    </row>
    <row r="210" spans="2:18" ht="15" customHeight="1" x14ac:dyDescent="0.3">
      <c r="B210" s="34">
        <v>101.9</v>
      </c>
      <c r="C210" s="35"/>
      <c r="D210" s="34">
        <f t="shared" si="45"/>
        <v>4918</v>
      </c>
      <c r="E210" s="36">
        <v>46224</v>
      </c>
      <c r="F210" s="37">
        <v>4918</v>
      </c>
      <c r="G210" s="36">
        <v>46225</v>
      </c>
      <c r="H210" s="28">
        <f t="shared" si="46"/>
        <v>0</v>
      </c>
      <c r="I210" s="565">
        <f t="shared" si="47"/>
        <v>0</v>
      </c>
      <c r="K210" s="33"/>
      <c r="L210" s="36">
        <v>46224</v>
      </c>
      <c r="M210" s="34">
        <f t="shared" si="43"/>
        <v>193</v>
      </c>
      <c r="N210" s="27"/>
      <c r="O210" s="35">
        <v>193</v>
      </c>
      <c r="P210" s="39"/>
      <c r="Q210" s="47">
        <f t="shared" si="44"/>
        <v>0</v>
      </c>
      <c r="R210" s="41"/>
    </row>
    <row r="211" spans="2:18" ht="15" customHeight="1" x14ac:dyDescent="0.3">
      <c r="B211" s="34">
        <v>102.9</v>
      </c>
      <c r="C211" s="35"/>
      <c r="D211" s="34">
        <f t="shared" si="45"/>
        <v>4918</v>
      </c>
      <c r="E211" s="36">
        <v>46225</v>
      </c>
      <c r="F211" s="37">
        <v>4918</v>
      </c>
      <c r="G211" s="36">
        <v>46226</v>
      </c>
      <c r="H211" s="28">
        <f t="shared" si="46"/>
        <v>0</v>
      </c>
      <c r="I211" s="565">
        <f t="shared" si="47"/>
        <v>0</v>
      </c>
      <c r="K211" s="33"/>
      <c r="L211" s="36">
        <v>46225</v>
      </c>
      <c r="M211" s="34">
        <f t="shared" si="43"/>
        <v>193</v>
      </c>
      <c r="N211" s="27"/>
      <c r="O211" s="35">
        <v>193</v>
      </c>
      <c r="P211" s="39"/>
      <c r="Q211" s="47">
        <f t="shared" si="44"/>
        <v>0</v>
      </c>
      <c r="R211" s="41"/>
    </row>
    <row r="212" spans="2:18" ht="15" customHeight="1" x14ac:dyDescent="0.3">
      <c r="B212" s="34">
        <v>103.9</v>
      </c>
      <c r="C212" s="35"/>
      <c r="D212" s="34">
        <f t="shared" si="45"/>
        <v>4918</v>
      </c>
      <c r="E212" s="36">
        <v>46226</v>
      </c>
      <c r="F212" s="37">
        <v>4918</v>
      </c>
      <c r="G212" s="36">
        <v>46227</v>
      </c>
      <c r="H212" s="28">
        <f t="shared" si="46"/>
        <v>0</v>
      </c>
      <c r="I212" s="565">
        <f t="shared" si="47"/>
        <v>0</v>
      </c>
      <c r="K212" s="33"/>
      <c r="L212" s="36">
        <v>46226</v>
      </c>
      <c r="M212" s="34">
        <f t="shared" si="43"/>
        <v>193</v>
      </c>
      <c r="N212" s="27"/>
      <c r="O212" s="35">
        <v>193</v>
      </c>
      <c r="P212" s="39"/>
      <c r="Q212" s="47">
        <f t="shared" si="44"/>
        <v>0</v>
      </c>
      <c r="R212" s="41"/>
    </row>
    <row r="213" spans="2:18" ht="15" customHeight="1" x14ac:dyDescent="0.3">
      <c r="B213" s="34">
        <v>104.9</v>
      </c>
      <c r="C213" s="35"/>
      <c r="D213" s="34">
        <f t="shared" si="45"/>
        <v>4918</v>
      </c>
      <c r="E213" s="36">
        <v>46227</v>
      </c>
      <c r="F213" s="37">
        <v>4918</v>
      </c>
      <c r="G213" s="36">
        <v>46228</v>
      </c>
      <c r="H213" s="28">
        <f t="shared" si="46"/>
        <v>0</v>
      </c>
      <c r="I213" s="565">
        <f t="shared" si="47"/>
        <v>0</v>
      </c>
      <c r="K213" s="33"/>
      <c r="L213" s="36">
        <v>46227</v>
      </c>
      <c r="M213" s="34">
        <f t="shared" si="43"/>
        <v>193</v>
      </c>
      <c r="N213" s="27"/>
      <c r="O213" s="35">
        <v>193</v>
      </c>
      <c r="P213" s="39"/>
      <c r="Q213" s="47">
        <f t="shared" si="44"/>
        <v>0</v>
      </c>
      <c r="R213" s="41"/>
    </row>
    <row r="214" spans="2:18" ht="15" customHeight="1" x14ac:dyDescent="0.3">
      <c r="B214" s="34">
        <v>105.9</v>
      </c>
      <c r="C214" s="35"/>
      <c r="D214" s="34">
        <f t="shared" si="45"/>
        <v>4918</v>
      </c>
      <c r="E214" s="36">
        <v>46228</v>
      </c>
      <c r="F214" s="37">
        <v>4930</v>
      </c>
      <c r="G214" s="36">
        <v>46229</v>
      </c>
      <c r="H214" s="28">
        <f t="shared" si="46"/>
        <v>12</v>
      </c>
      <c r="I214" s="565">
        <f t="shared" si="47"/>
        <v>0</v>
      </c>
      <c r="K214" s="33"/>
      <c r="L214" s="36">
        <v>46228</v>
      </c>
      <c r="M214" s="34">
        <f t="shared" si="43"/>
        <v>193</v>
      </c>
      <c r="N214" s="27"/>
      <c r="O214" s="35">
        <v>172.5</v>
      </c>
      <c r="P214" s="39"/>
      <c r="Q214" s="47">
        <f t="shared" si="44"/>
        <v>20.5</v>
      </c>
      <c r="R214" s="41"/>
    </row>
    <row r="215" spans="2:18" ht="15" customHeight="1" x14ac:dyDescent="0.3">
      <c r="B215" s="34">
        <v>106.9</v>
      </c>
      <c r="C215" s="35"/>
      <c r="D215" s="34">
        <f t="shared" si="45"/>
        <v>4930</v>
      </c>
      <c r="E215" s="36">
        <v>46229</v>
      </c>
      <c r="F215" s="37">
        <v>4932</v>
      </c>
      <c r="G215" s="36">
        <v>46230</v>
      </c>
      <c r="H215" s="28">
        <f t="shared" si="46"/>
        <v>2</v>
      </c>
      <c r="I215" s="565">
        <f t="shared" si="47"/>
        <v>0</v>
      </c>
      <c r="K215" s="33"/>
      <c r="L215" s="36">
        <v>46229</v>
      </c>
      <c r="M215" s="34">
        <f t="shared" si="43"/>
        <v>172.5</v>
      </c>
      <c r="N215" s="27"/>
      <c r="O215" s="35">
        <v>163.4</v>
      </c>
      <c r="P215" s="39"/>
      <c r="Q215" s="47">
        <f t="shared" si="44"/>
        <v>9.0999999999999943</v>
      </c>
      <c r="R215" s="41"/>
    </row>
    <row r="216" spans="2:18" ht="15" customHeight="1" x14ac:dyDescent="0.3">
      <c r="B216" s="34">
        <v>107.9</v>
      </c>
      <c r="C216" s="35"/>
      <c r="D216" s="34">
        <f t="shared" si="45"/>
        <v>4932</v>
      </c>
      <c r="E216" s="36">
        <v>46230</v>
      </c>
      <c r="F216" s="37">
        <v>4935</v>
      </c>
      <c r="G216" s="36">
        <v>46231</v>
      </c>
      <c r="H216" s="28">
        <f t="shared" si="46"/>
        <v>3</v>
      </c>
      <c r="I216" s="565">
        <f t="shared" si="47"/>
        <v>0</v>
      </c>
      <c r="K216" s="33"/>
      <c r="L216" s="36">
        <v>46230</v>
      </c>
      <c r="M216" s="34">
        <f t="shared" si="43"/>
        <v>163.4</v>
      </c>
      <c r="N216" s="27"/>
      <c r="O216" s="35">
        <v>135</v>
      </c>
      <c r="P216" s="39"/>
      <c r="Q216" s="47">
        <f t="shared" si="44"/>
        <v>28.400000000000006</v>
      </c>
      <c r="R216" s="41"/>
    </row>
    <row r="217" spans="2:18" ht="15" customHeight="1" x14ac:dyDescent="0.3">
      <c r="B217" s="34">
        <v>108.9</v>
      </c>
      <c r="C217" s="35"/>
      <c r="D217" s="34">
        <f t="shared" si="45"/>
        <v>4935</v>
      </c>
      <c r="E217" s="36">
        <v>46231</v>
      </c>
      <c r="F217" s="37">
        <v>4936</v>
      </c>
      <c r="G217" s="36">
        <v>46232</v>
      </c>
      <c r="H217" s="28">
        <f t="shared" si="46"/>
        <v>1</v>
      </c>
      <c r="I217" s="565">
        <f t="shared" si="47"/>
        <v>0</v>
      </c>
      <c r="K217" s="33"/>
      <c r="L217" s="36">
        <v>46231</v>
      </c>
      <c r="M217" s="34">
        <f t="shared" si="43"/>
        <v>135</v>
      </c>
      <c r="N217" s="27"/>
      <c r="O217" s="35">
        <v>127.5</v>
      </c>
      <c r="P217" s="39"/>
      <c r="Q217" s="47">
        <f t="shared" si="44"/>
        <v>7.5</v>
      </c>
      <c r="R217" s="41"/>
    </row>
    <row r="218" spans="2:18" ht="15" customHeight="1" x14ac:dyDescent="0.3">
      <c r="B218" s="34">
        <v>109.9</v>
      </c>
      <c r="C218" s="35"/>
      <c r="D218" s="34">
        <f t="shared" si="45"/>
        <v>4936</v>
      </c>
      <c r="E218" s="36">
        <v>46232</v>
      </c>
      <c r="F218" s="37">
        <v>4943</v>
      </c>
      <c r="G218" s="36">
        <v>46233</v>
      </c>
      <c r="H218" s="28">
        <f t="shared" si="46"/>
        <v>7</v>
      </c>
      <c r="I218" s="565">
        <f t="shared" si="47"/>
        <v>0</v>
      </c>
      <c r="K218" s="33"/>
      <c r="L218" s="36">
        <v>46232</v>
      </c>
      <c r="M218" s="34">
        <f t="shared" si="43"/>
        <v>127.5</v>
      </c>
      <c r="N218" s="27"/>
      <c r="O218" s="35">
        <v>100</v>
      </c>
      <c r="P218" s="39"/>
      <c r="Q218" s="47">
        <f t="shared" si="44"/>
        <v>27.5</v>
      </c>
      <c r="R218" s="41"/>
    </row>
    <row r="219" spans="2:18" ht="15" customHeight="1" x14ac:dyDescent="0.3">
      <c r="B219" s="34">
        <v>110.9</v>
      </c>
      <c r="C219" s="35"/>
      <c r="D219" s="34">
        <f t="shared" si="45"/>
        <v>4943</v>
      </c>
      <c r="E219" s="36">
        <v>46233</v>
      </c>
      <c r="F219" s="37">
        <v>4947</v>
      </c>
      <c r="G219" s="36">
        <v>46234</v>
      </c>
      <c r="H219" s="28">
        <f t="shared" si="46"/>
        <v>4</v>
      </c>
      <c r="I219" s="565">
        <f t="shared" si="47"/>
        <v>0</v>
      </c>
      <c r="K219" s="33"/>
      <c r="L219" s="36">
        <v>46233</v>
      </c>
      <c r="M219" s="34">
        <f t="shared" si="43"/>
        <v>100</v>
      </c>
      <c r="N219" s="27">
        <v>120</v>
      </c>
      <c r="O219" s="35">
        <v>191.25</v>
      </c>
      <c r="P219" s="39"/>
      <c r="Q219" s="47">
        <f t="shared" si="44"/>
        <v>28.75</v>
      </c>
      <c r="R219" s="41"/>
    </row>
    <row r="220" spans="2:18" ht="15" customHeight="1" x14ac:dyDescent="0.3">
      <c r="B220" s="34">
        <v>111.9</v>
      </c>
      <c r="C220" s="35"/>
      <c r="D220" s="34">
        <f t="shared" si="45"/>
        <v>4947</v>
      </c>
      <c r="E220" s="36">
        <v>46234</v>
      </c>
      <c r="F220" s="37">
        <v>4956</v>
      </c>
      <c r="G220" s="36">
        <v>46235</v>
      </c>
      <c r="H220" s="28">
        <f t="shared" si="46"/>
        <v>9</v>
      </c>
      <c r="I220" s="565">
        <f t="shared" si="47"/>
        <v>0</v>
      </c>
      <c r="K220" s="33"/>
      <c r="L220" s="36">
        <v>46234</v>
      </c>
      <c r="M220" s="34">
        <f t="shared" si="43"/>
        <v>191.25</v>
      </c>
      <c r="N220" s="27" t="s">
        <v>38</v>
      </c>
      <c r="O220" s="35">
        <v>165</v>
      </c>
      <c r="P220" s="39"/>
      <c r="Q220" s="47">
        <v>26.25</v>
      </c>
      <c r="R220" s="41"/>
    </row>
    <row r="221" spans="2:18" ht="15" customHeight="1" x14ac:dyDescent="0.3">
      <c r="B221" s="34">
        <v>112.9</v>
      </c>
      <c r="C221" s="35"/>
      <c r="D221" s="34">
        <f t="shared" si="45"/>
        <v>4956</v>
      </c>
      <c r="E221" s="36">
        <v>46235</v>
      </c>
      <c r="F221" s="37">
        <v>4958</v>
      </c>
      <c r="G221" s="36">
        <v>46236</v>
      </c>
      <c r="H221" s="28">
        <f t="shared" si="46"/>
        <v>2</v>
      </c>
      <c r="I221" s="565">
        <f t="shared" si="47"/>
        <v>0</v>
      </c>
      <c r="K221" s="33"/>
      <c r="L221" s="36">
        <v>46235</v>
      </c>
      <c r="M221" s="34">
        <f t="shared" si="43"/>
        <v>165</v>
      </c>
      <c r="N221" s="27"/>
      <c r="O221" s="35">
        <v>150</v>
      </c>
      <c r="P221" s="39"/>
      <c r="Q221" s="47">
        <f t="shared" si="44"/>
        <v>15</v>
      </c>
      <c r="R221" s="41"/>
    </row>
    <row r="222" spans="2:18" ht="15" customHeight="1" x14ac:dyDescent="0.3">
      <c r="B222" s="34">
        <v>113.9</v>
      </c>
      <c r="C222" s="35"/>
      <c r="D222" s="34">
        <f t="shared" si="45"/>
        <v>4958</v>
      </c>
      <c r="E222" s="36">
        <v>46236</v>
      </c>
      <c r="F222" s="37">
        <v>4978</v>
      </c>
      <c r="G222" s="36">
        <v>46237</v>
      </c>
      <c r="H222" s="28">
        <f t="shared" si="46"/>
        <v>20</v>
      </c>
      <c r="I222" s="565">
        <f t="shared" si="47"/>
        <v>0</v>
      </c>
      <c r="K222" s="33"/>
      <c r="L222" s="36">
        <v>46236</v>
      </c>
      <c r="M222" s="34">
        <f t="shared" si="43"/>
        <v>150</v>
      </c>
      <c r="N222" s="27"/>
      <c r="O222" s="35">
        <v>63</v>
      </c>
      <c r="P222" s="39"/>
      <c r="Q222" s="47">
        <f t="shared" si="44"/>
        <v>87</v>
      </c>
      <c r="R222" s="41"/>
    </row>
    <row r="223" spans="2:18" ht="15" customHeight="1" x14ac:dyDescent="0.3">
      <c r="B223" s="34">
        <v>114.9</v>
      </c>
      <c r="C223" s="35"/>
      <c r="D223" s="34">
        <f t="shared" ref="D223:D286" si="48">F222</f>
        <v>4978</v>
      </c>
      <c r="E223" s="36">
        <v>46237</v>
      </c>
      <c r="F223" s="37">
        <v>4983</v>
      </c>
      <c r="G223" s="36">
        <v>46238</v>
      </c>
      <c r="H223" s="28">
        <f t="shared" ref="H223:H286" si="49">F223-D223</f>
        <v>5</v>
      </c>
      <c r="I223" s="565">
        <f t="shared" ref="I223:I286" si="50">C224-C223</f>
        <v>0</v>
      </c>
      <c r="K223" s="33"/>
      <c r="L223" s="36">
        <v>46237</v>
      </c>
      <c r="M223" s="34">
        <f t="shared" ref="M223:M286" si="51">O222</f>
        <v>63</v>
      </c>
      <c r="N223" s="27">
        <v>150</v>
      </c>
      <c r="O223" s="35">
        <v>195</v>
      </c>
      <c r="P223" s="39"/>
      <c r="Q223" s="47">
        <f t="shared" ref="Q223:Q286" si="52">(M223+N223)-O223</f>
        <v>18</v>
      </c>
      <c r="R223" s="41"/>
    </row>
    <row r="224" spans="2:18" ht="15" customHeight="1" x14ac:dyDescent="0.3">
      <c r="B224" s="34">
        <v>115.9</v>
      </c>
      <c r="C224" s="35"/>
      <c r="D224" s="34">
        <f t="shared" si="48"/>
        <v>4983</v>
      </c>
      <c r="E224" s="36">
        <v>46238</v>
      </c>
      <c r="F224" s="37">
        <v>4995</v>
      </c>
      <c r="G224" s="36">
        <v>46239</v>
      </c>
      <c r="H224" s="28">
        <f t="shared" si="49"/>
        <v>12</v>
      </c>
      <c r="I224" s="565">
        <f t="shared" si="50"/>
        <v>0</v>
      </c>
      <c r="K224" s="33"/>
      <c r="L224" s="36">
        <v>46238</v>
      </c>
      <c r="M224" s="34">
        <f t="shared" si="51"/>
        <v>195</v>
      </c>
      <c r="N224" s="27"/>
      <c r="O224" s="35">
        <v>142.5</v>
      </c>
      <c r="P224" s="39"/>
      <c r="Q224" s="47">
        <f t="shared" si="52"/>
        <v>52.5</v>
      </c>
      <c r="R224" s="41"/>
    </row>
    <row r="225" spans="2:18" ht="15" customHeight="1" x14ac:dyDescent="0.3">
      <c r="B225" s="34">
        <v>116.9</v>
      </c>
      <c r="C225" s="35"/>
      <c r="D225" s="34">
        <f t="shared" si="48"/>
        <v>4995</v>
      </c>
      <c r="E225" s="36">
        <v>46239</v>
      </c>
      <c r="F225" s="37">
        <v>5001</v>
      </c>
      <c r="G225" s="36">
        <v>46240</v>
      </c>
      <c r="H225" s="28">
        <f t="shared" si="49"/>
        <v>6</v>
      </c>
      <c r="I225" s="565">
        <f t="shared" si="50"/>
        <v>0</v>
      </c>
      <c r="K225" s="33"/>
      <c r="L225" s="36">
        <v>46239</v>
      </c>
      <c r="M225" s="34">
        <f t="shared" si="51"/>
        <v>142.5</v>
      </c>
      <c r="N225" s="27">
        <v>130</v>
      </c>
      <c r="O225" s="35">
        <v>195</v>
      </c>
      <c r="P225" s="39"/>
      <c r="Q225" s="47">
        <f t="shared" si="52"/>
        <v>77.5</v>
      </c>
      <c r="R225" s="41"/>
    </row>
    <row r="226" spans="2:18" ht="15" customHeight="1" x14ac:dyDescent="0.3">
      <c r="B226" s="34">
        <v>117.9</v>
      </c>
      <c r="C226" s="35"/>
      <c r="D226" s="34">
        <f t="shared" si="48"/>
        <v>5001</v>
      </c>
      <c r="E226" s="36">
        <v>46240</v>
      </c>
      <c r="F226" s="37">
        <v>5001</v>
      </c>
      <c r="G226" s="36">
        <v>46241</v>
      </c>
      <c r="H226" s="28">
        <f t="shared" si="49"/>
        <v>0</v>
      </c>
      <c r="I226" s="565">
        <f t="shared" si="50"/>
        <v>0</v>
      </c>
      <c r="K226" s="33"/>
      <c r="L226" s="36">
        <v>46240</v>
      </c>
      <c r="M226" s="34">
        <f t="shared" si="51"/>
        <v>195</v>
      </c>
      <c r="N226" s="27"/>
      <c r="O226" s="35">
        <v>195</v>
      </c>
      <c r="P226" s="39"/>
      <c r="Q226" s="47">
        <f t="shared" si="52"/>
        <v>0</v>
      </c>
      <c r="R226" s="41"/>
    </row>
    <row r="227" spans="2:18" ht="15" customHeight="1" x14ac:dyDescent="0.3">
      <c r="B227" s="34">
        <v>118.9</v>
      </c>
      <c r="C227" s="35"/>
      <c r="D227" s="34">
        <f t="shared" si="48"/>
        <v>5001</v>
      </c>
      <c r="E227" s="36">
        <v>46241</v>
      </c>
      <c r="F227" s="37">
        <v>5004</v>
      </c>
      <c r="G227" s="36">
        <v>46242</v>
      </c>
      <c r="H227" s="28">
        <f t="shared" si="49"/>
        <v>3</v>
      </c>
      <c r="I227" s="565">
        <f t="shared" si="50"/>
        <v>0</v>
      </c>
      <c r="K227" s="33"/>
      <c r="L227" s="36">
        <v>46241</v>
      </c>
      <c r="M227" s="34">
        <f t="shared" si="51"/>
        <v>195</v>
      </c>
      <c r="N227" s="27"/>
      <c r="O227" s="35">
        <v>183.75</v>
      </c>
      <c r="P227" s="39"/>
      <c r="Q227" s="47">
        <f t="shared" si="52"/>
        <v>11.25</v>
      </c>
      <c r="R227" s="41"/>
    </row>
    <row r="228" spans="2:18" ht="15" customHeight="1" x14ac:dyDescent="0.3">
      <c r="B228" s="34">
        <v>119.9</v>
      </c>
      <c r="C228" s="35"/>
      <c r="D228" s="34">
        <f t="shared" si="48"/>
        <v>5004</v>
      </c>
      <c r="E228" s="36">
        <v>46242</v>
      </c>
      <c r="F228" s="37">
        <v>5005</v>
      </c>
      <c r="G228" s="36">
        <v>46243</v>
      </c>
      <c r="H228" s="28">
        <f t="shared" si="49"/>
        <v>1</v>
      </c>
      <c r="I228" s="565">
        <f t="shared" si="50"/>
        <v>0</v>
      </c>
      <c r="K228" s="33"/>
      <c r="L228" s="36">
        <v>46242</v>
      </c>
      <c r="M228" s="34">
        <f t="shared" si="51"/>
        <v>183.75</v>
      </c>
      <c r="N228" s="27"/>
      <c r="O228" s="35">
        <v>180</v>
      </c>
      <c r="P228" s="39"/>
      <c r="Q228" s="47">
        <f t="shared" si="52"/>
        <v>3.75</v>
      </c>
      <c r="R228" s="41"/>
    </row>
    <row r="229" spans="2:18" ht="15" customHeight="1" x14ac:dyDescent="0.3">
      <c r="B229" s="34">
        <v>120.9</v>
      </c>
      <c r="C229" s="35"/>
      <c r="D229" s="34">
        <f t="shared" si="48"/>
        <v>5005</v>
      </c>
      <c r="E229" s="36">
        <v>46243</v>
      </c>
      <c r="F229" s="37">
        <v>5008</v>
      </c>
      <c r="G229" s="36">
        <v>46244</v>
      </c>
      <c r="H229" s="28">
        <f t="shared" si="49"/>
        <v>3</v>
      </c>
      <c r="I229" s="565">
        <f t="shared" si="50"/>
        <v>0</v>
      </c>
      <c r="K229" s="33"/>
      <c r="L229" s="36">
        <v>46243</v>
      </c>
      <c r="M229" s="34">
        <f t="shared" si="51"/>
        <v>180</v>
      </c>
      <c r="N229" s="27"/>
      <c r="O229" s="35">
        <v>165</v>
      </c>
      <c r="P229" s="39"/>
      <c r="Q229" s="47">
        <f t="shared" si="52"/>
        <v>15</v>
      </c>
      <c r="R229" s="41"/>
    </row>
    <row r="230" spans="2:18" ht="15" customHeight="1" x14ac:dyDescent="0.3">
      <c r="B230" s="34">
        <v>121.9</v>
      </c>
      <c r="C230" s="35"/>
      <c r="D230" s="34">
        <f t="shared" si="48"/>
        <v>5008</v>
      </c>
      <c r="E230" s="36">
        <v>46244</v>
      </c>
      <c r="F230" s="37">
        <v>5009</v>
      </c>
      <c r="G230" s="36">
        <v>46245</v>
      </c>
      <c r="H230" s="28">
        <f t="shared" si="49"/>
        <v>1</v>
      </c>
      <c r="I230" s="565">
        <f t="shared" si="50"/>
        <v>0</v>
      </c>
      <c r="K230" s="33"/>
      <c r="L230" s="36">
        <v>46244</v>
      </c>
      <c r="M230" s="34">
        <f t="shared" si="51"/>
        <v>165</v>
      </c>
      <c r="N230" s="27"/>
      <c r="O230" s="35">
        <v>162</v>
      </c>
      <c r="P230" s="39"/>
      <c r="Q230" s="47">
        <f t="shared" si="52"/>
        <v>3</v>
      </c>
      <c r="R230" s="41"/>
    </row>
    <row r="231" spans="2:18" ht="15" customHeight="1" x14ac:dyDescent="0.3">
      <c r="B231" s="34">
        <v>122.9</v>
      </c>
      <c r="C231" s="35"/>
      <c r="D231" s="34">
        <f t="shared" si="48"/>
        <v>5009</v>
      </c>
      <c r="E231" s="36">
        <v>46245</v>
      </c>
      <c r="F231" s="37">
        <v>5010</v>
      </c>
      <c r="G231" s="36">
        <v>46246</v>
      </c>
      <c r="H231" s="28">
        <f t="shared" si="49"/>
        <v>1</v>
      </c>
      <c r="I231" s="565">
        <f t="shared" si="50"/>
        <v>0</v>
      </c>
      <c r="K231" s="33"/>
      <c r="L231" s="36">
        <v>46245</v>
      </c>
      <c r="M231" s="34">
        <f t="shared" si="51"/>
        <v>162</v>
      </c>
      <c r="N231" s="27"/>
      <c r="O231" s="35">
        <v>158</v>
      </c>
      <c r="P231" s="39"/>
      <c r="Q231" s="47">
        <f t="shared" si="52"/>
        <v>4</v>
      </c>
      <c r="R231" s="41"/>
    </row>
    <row r="232" spans="2:18" ht="15" customHeight="1" x14ac:dyDescent="0.3">
      <c r="B232" s="34">
        <v>123.9</v>
      </c>
      <c r="C232" s="35"/>
      <c r="D232" s="34">
        <f t="shared" si="48"/>
        <v>5010</v>
      </c>
      <c r="E232" s="36">
        <v>46246</v>
      </c>
      <c r="F232" s="37">
        <v>5014</v>
      </c>
      <c r="G232" s="36">
        <v>46247</v>
      </c>
      <c r="H232" s="28">
        <f t="shared" si="49"/>
        <v>4</v>
      </c>
      <c r="I232" s="565">
        <f t="shared" si="50"/>
        <v>0</v>
      </c>
      <c r="K232" s="33"/>
      <c r="L232" s="36">
        <v>46246</v>
      </c>
      <c r="M232" s="34">
        <f t="shared" si="51"/>
        <v>158</v>
      </c>
      <c r="N232" s="27"/>
      <c r="O232" s="35">
        <v>142.5</v>
      </c>
      <c r="P232" s="39"/>
      <c r="Q232" s="47">
        <f t="shared" si="52"/>
        <v>15.5</v>
      </c>
      <c r="R232" s="41"/>
    </row>
    <row r="233" spans="2:18" ht="15" customHeight="1" x14ac:dyDescent="0.3">
      <c r="B233" s="34">
        <v>124.9</v>
      </c>
      <c r="C233" s="35"/>
      <c r="D233" s="34">
        <f t="shared" si="48"/>
        <v>5014</v>
      </c>
      <c r="E233" s="36">
        <v>46247</v>
      </c>
      <c r="F233" s="37">
        <v>5015</v>
      </c>
      <c r="G233" s="36">
        <v>46248</v>
      </c>
      <c r="H233" s="28">
        <f t="shared" si="49"/>
        <v>1</v>
      </c>
      <c r="I233" s="565">
        <f t="shared" si="50"/>
        <v>0</v>
      </c>
      <c r="K233" s="33"/>
      <c r="L233" s="36">
        <v>46247</v>
      </c>
      <c r="M233" s="34">
        <f t="shared" si="51"/>
        <v>142.5</v>
      </c>
      <c r="N233" s="27"/>
      <c r="O233" s="35">
        <v>139</v>
      </c>
      <c r="P233" s="39"/>
      <c r="Q233" s="47">
        <f t="shared" si="52"/>
        <v>3.5</v>
      </c>
      <c r="R233" s="41"/>
    </row>
    <row r="234" spans="2:18" ht="15" customHeight="1" x14ac:dyDescent="0.3">
      <c r="B234" s="34">
        <v>125.9</v>
      </c>
      <c r="C234" s="35"/>
      <c r="D234" s="34">
        <f t="shared" si="48"/>
        <v>5015</v>
      </c>
      <c r="E234" s="36">
        <v>46248</v>
      </c>
      <c r="F234" s="37">
        <v>5015</v>
      </c>
      <c r="G234" s="36">
        <v>46249</v>
      </c>
      <c r="H234" s="28">
        <f t="shared" si="49"/>
        <v>0</v>
      </c>
      <c r="I234" s="565">
        <f t="shared" si="50"/>
        <v>0</v>
      </c>
      <c r="K234" s="33"/>
      <c r="L234" s="36">
        <v>46248</v>
      </c>
      <c r="M234" s="34">
        <f t="shared" si="51"/>
        <v>139</v>
      </c>
      <c r="N234" s="27">
        <v>90</v>
      </c>
      <c r="O234" s="35">
        <v>229</v>
      </c>
      <c r="P234" s="39"/>
      <c r="Q234" s="47">
        <f t="shared" si="52"/>
        <v>0</v>
      </c>
      <c r="R234" s="41"/>
    </row>
    <row r="235" spans="2:18" ht="15" customHeight="1" x14ac:dyDescent="0.3">
      <c r="B235" s="34">
        <v>126.9</v>
      </c>
      <c r="C235" s="35"/>
      <c r="D235" s="34">
        <f t="shared" si="48"/>
        <v>5015</v>
      </c>
      <c r="E235" s="36">
        <v>46249</v>
      </c>
      <c r="F235" s="37">
        <v>5028</v>
      </c>
      <c r="G235" s="36">
        <v>46250</v>
      </c>
      <c r="H235" s="28">
        <f t="shared" si="49"/>
        <v>13</v>
      </c>
      <c r="I235" s="565">
        <f t="shared" si="50"/>
        <v>0</v>
      </c>
      <c r="K235" s="33"/>
      <c r="L235" s="36">
        <v>46249</v>
      </c>
      <c r="M235" s="34">
        <f t="shared" si="51"/>
        <v>229</v>
      </c>
      <c r="N235" s="27"/>
      <c r="O235" s="35">
        <v>172.5</v>
      </c>
      <c r="P235" s="39"/>
      <c r="Q235" s="47">
        <f t="shared" si="52"/>
        <v>56.5</v>
      </c>
      <c r="R235" s="41"/>
    </row>
    <row r="236" spans="2:18" ht="15" customHeight="1" x14ac:dyDescent="0.3">
      <c r="B236" s="34">
        <v>127.9</v>
      </c>
      <c r="C236" s="35"/>
      <c r="D236" s="34">
        <f t="shared" si="48"/>
        <v>5028</v>
      </c>
      <c r="E236" s="36">
        <v>46250</v>
      </c>
      <c r="F236" s="37">
        <v>5037</v>
      </c>
      <c r="G236" s="36">
        <v>46251</v>
      </c>
      <c r="H236" s="28">
        <f t="shared" si="49"/>
        <v>9</v>
      </c>
      <c r="I236" s="565">
        <f t="shared" si="50"/>
        <v>0</v>
      </c>
      <c r="K236" s="33"/>
      <c r="L236" s="36">
        <v>46250</v>
      </c>
      <c r="M236" s="34">
        <f t="shared" si="51"/>
        <v>172.5</v>
      </c>
      <c r="N236" s="27"/>
      <c r="O236" s="35">
        <v>120</v>
      </c>
      <c r="P236" s="39"/>
      <c r="Q236" s="47">
        <f t="shared" si="52"/>
        <v>52.5</v>
      </c>
      <c r="R236" s="41"/>
    </row>
    <row r="237" spans="2:18" ht="15" customHeight="1" x14ac:dyDescent="0.3">
      <c r="B237" s="34">
        <v>128.9</v>
      </c>
      <c r="C237" s="35"/>
      <c r="D237" s="34">
        <f t="shared" si="48"/>
        <v>5037</v>
      </c>
      <c r="E237" s="36">
        <v>46251</v>
      </c>
      <c r="F237" s="37">
        <v>5046</v>
      </c>
      <c r="G237" s="36">
        <v>46252</v>
      </c>
      <c r="H237" s="28">
        <f t="shared" si="49"/>
        <v>9</v>
      </c>
      <c r="I237" s="565">
        <f t="shared" si="50"/>
        <v>0</v>
      </c>
      <c r="K237" s="33"/>
      <c r="L237" s="36">
        <v>46251</v>
      </c>
      <c r="M237" s="34">
        <f t="shared" si="51"/>
        <v>120</v>
      </c>
      <c r="N237" s="27">
        <v>90</v>
      </c>
      <c r="O237" s="35">
        <v>175</v>
      </c>
      <c r="P237" s="39"/>
      <c r="Q237" s="47">
        <f t="shared" si="52"/>
        <v>35</v>
      </c>
      <c r="R237" s="41"/>
    </row>
    <row r="238" spans="2:18" ht="15" customHeight="1" x14ac:dyDescent="0.3">
      <c r="B238" s="34">
        <v>129.9</v>
      </c>
      <c r="C238" s="35"/>
      <c r="D238" s="34">
        <f t="shared" si="48"/>
        <v>5046</v>
      </c>
      <c r="E238" s="36">
        <v>46252</v>
      </c>
      <c r="F238" s="37">
        <v>5060</v>
      </c>
      <c r="G238" s="36">
        <v>46253</v>
      </c>
      <c r="H238" s="28">
        <f t="shared" si="49"/>
        <v>14</v>
      </c>
      <c r="I238" s="565">
        <f t="shared" si="50"/>
        <v>0</v>
      </c>
      <c r="K238" s="33"/>
      <c r="L238" s="36">
        <v>46252</v>
      </c>
      <c r="M238" s="34">
        <f t="shared" si="51"/>
        <v>175</v>
      </c>
      <c r="N238" s="27"/>
      <c r="O238" s="35">
        <v>112.5</v>
      </c>
      <c r="P238" s="39"/>
      <c r="Q238" s="47">
        <f t="shared" si="52"/>
        <v>62.5</v>
      </c>
      <c r="R238" s="41"/>
    </row>
    <row r="239" spans="2:18" ht="15" customHeight="1" x14ac:dyDescent="0.3">
      <c r="B239" s="34">
        <v>130.9</v>
      </c>
      <c r="C239" s="35"/>
      <c r="D239" s="34">
        <f t="shared" si="48"/>
        <v>5060</v>
      </c>
      <c r="E239" s="36">
        <v>46253</v>
      </c>
      <c r="F239" s="37">
        <v>5067</v>
      </c>
      <c r="G239" s="36">
        <v>46254</v>
      </c>
      <c r="H239" s="28">
        <f t="shared" si="49"/>
        <v>7</v>
      </c>
      <c r="I239" s="565">
        <f t="shared" si="50"/>
        <v>0</v>
      </c>
      <c r="K239" s="33"/>
      <c r="L239" s="36">
        <v>46253</v>
      </c>
      <c r="M239" s="34">
        <f t="shared" si="51"/>
        <v>112.5</v>
      </c>
      <c r="N239" s="27"/>
      <c r="O239" s="35">
        <v>78.75</v>
      </c>
      <c r="P239" s="39"/>
      <c r="Q239" s="47">
        <f t="shared" si="52"/>
        <v>33.75</v>
      </c>
      <c r="R239" s="41"/>
    </row>
    <row r="240" spans="2:18" ht="15" customHeight="1" x14ac:dyDescent="0.3">
      <c r="B240" s="34">
        <v>131.9</v>
      </c>
      <c r="C240" s="35"/>
      <c r="D240" s="34">
        <f t="shared" si="48"/>
        <v>5067</v>
      </c>
      <c r="E240" s="36">
        <v>46254</v>
      </c>
      <c r="F240" s="37">
        <v>5067</v>
      </c>
      <c r="G240" s="36">
        <v>46255</v>
      </c>
      <c r="H240" s="28">
        <f t="shared" si="49"/>
        <v>0</v>
      </c>
      <c r="I240" s="565">
        <f t="shared" si="50"/>
        <v>0</v>
      </c>
      <c r="K240" s="33"/>
      <c r="L240" s="36">
        <v>46254</v>
      </c>
      <c r="M240" s="34">
        <f t="shared" si="51"/>
        <v>78.75</v>
      </c>
      <c r="N240" s="27"/>
      <c r="O240" s="35">
        <v>78.75</v>
      </c>
      <c r="P240" s="39"/>
      <c r="Q240" s="47">
        <f t="shared" si="52"/>
        <v>0</v>
      </c>
      <c r="R240" s="41"/>
    </row>
    <row r="241" spans="2:18" ht="15" customHeight="1" x14ac:dyDescent="0.3">
      <c r="B241" s="34">
        <v>132.9</v>
      </c>
      <c r="C241" s="35"/>
      <c r="D241" s="34">
        <f t="shared" si="48"/>
        <v>5067</v>
      </c>
      <c r="E241" s="36">
        <v>46255</v>
      </c>
      <c r="F241" s="37">
        <v>5069</v>
      </c>
      <c r="G241" s="36">
        <v>46256</v>
      </c>
      <c r="H241" s="28">
        <f t="shared" si="49"/>
        <v>2</v>
      </c>
      <c r="I241" s="565">
        <f t="shared" si="50"/>
        <v>0</v>
      </c>
      <c r="K241" s="33"/>
      <c r="L241" s="36">
        <v>46255</v>
      </c>
      <c r="M241" s="34">
        <f t="shared" si="51"/>
        <v>78.75</v>
      </c>
      <c r="N241" s="27">
        <v>120</v>
      </c>
      <c r="O241" s="35">
        <v>183.75</v>
      </c>
      <c r="P241" s="39"/>
      <c r="Q241" s="47">
        <f t="shared" si="52"/>
        <v>15</v>
      </c>
      <c r="R241" s="41"/>
    </row>
    <row r="242" spans="2:18" ht="15" customHeight="1" x14ac:dyDescent="0.3">
      <c r="B242" s="34">
        <v>133.9</v>
      </c>
      <c r="C242" s="35"/>
      <c r="D242" s="34">
        <f t="shared" si="48"/>
        <v>5069</v>
      </c>
      <c r="E242" s="36">
        <v>46256</v>
      </c>
      <c r="F242" s="37">
        <v>5069</v>
      </c>
      <c r="G242" s="36">
        <v>46257</v>
      </c>
      <c r="H242" s="28">
        <f t="shared" si="49"/>
        <v>0</v>
      </c>
      <c r="I242" s="565">
        <f t="shared" si="50"/>
        <v>0</v>
      </c>
      <c r="K242" s="33"/>
      <c r="L242" s="36">
        <v>46256</v>
      </c>
      <c r="M242" s="34">
        <f t="shared" si="51"/>
        <v>183.75</v>
      </c>
      <c r="N242" s="27"/>
      <c r="O242" s="35">
        <v>183.75</v>
      </c>
      <c r="P242" s="39"/>
      <c r="Q242" s="47">
        <f t="shared" si="52"/>
        <v>0</v>
      </c>
      <c r="R242" s="41"/>
    </row>
    <row r="243" spans="2:18" ht="15" customHeight="1" x14ac:dyDescent="0.3">
      <c r="B243" s="34">
        <v>134.9</v>
      </c>
      <c r="C243" s="35"/>
      <c r="D243" s="34">
        <f t="shared" si="48"/>
        <v>5069</v>
      </c>
      <c r="E243" s="36">
        <v>46257</v>
      </c>
      <c r="F243" s="37">
        <v>5071</v>
      </c>
      <c r="G243" s="36">
        <v>46258</v>
      </c>
      <c r="H243" s="28">
        <f t="shared" si="49"/>
        <v>2</v>
      </c>
      <c r="I243" s="565">
        <f t="shared" si="50"/>
        <v>0</v>
      </c>
      <c r="K243" s="33"/>
      <c r="L243" s="36">
        <v>46257</v>
      </c>
      <c r="M243" s="34">
        <f t="shared" si="51"/>
        <v>183.75</v>
      </c>
      <c r="N243" s="27"/>
      <c r="O243" s="35">
        <v>181</v>
      </c>
      <c r="P243" s="39"/>
      <c r="Q243" s="47">
        <f t="shared" si="52"/>
        <v>2.75</v>
      </c>
      <c r="R243" s="41"/>
    </row>
    <row r="244" spans="2:18" ht="15" customHeight="1" x14ac:dyDescent="0.3">
      <c r="B244" s="34">
        <v>135.9</v>
      </c>
      <c r="C244" s="35"/>
      <c r="D244" s="34">
        <f t="shared" si="48"/>
        <v>5071</v>
      </c>
      <c r="E244" s="36">
        <v>46258</v>
      </c>
      <c r="F244" s="37">
        <v>5073</v>
      </c>
      <c r="G244" s="36">
        <v>46259</v>
      </c>
      <c r="H244" s="28">
        <f t="shared" si="49"/>
        <v>2</v>
      </c>
      <c r="I244" s="565">
        <f t="shared" si="50"/>
        <v>0</v>
      </c>
      <c r="K244" s="33"/>
      <c r="L244" s="36">
        <v>46258</v>
      </c>
      <c r="M244" s="34">
        <f t="shared" si="51"/>
        <v>181</v>
      </c>
      <c r="N244" s="27"/>
      <c r="O244" s="35">
        <v>180</v>
      </c>
      <c r="P244" s="39"/>
      <c r="Q244" s="47">
        <f t="shared" si="52"/>
        <v>1</v>
      </c>
      <c r="R244" s="41"/>
    </row>
    <row r="245" spans="2:18" ht="15" customHeight="1" x14ac:dyDescent="0.3">
      <c r="B245" s="34">
        <v>136.9</v>
      </c>
      <c r="C245" s="35"/>
      <c r="D245" s="34">
        <f t="shared" si="48"/>
        <v>5073</v>
      </c>
      <c r="E245" s="36">
        <v>46259</v>
      </c>
      <c r="F245" s="37">
        <v>5082</v>
      </c>
      <c r="G245" s="36">
        <v>46260</v>
      </c>
      <c r="H245" s="28">
        <f t="shared" si="49"/>
        <v>9</v>
      </c>
      <c r="I245" s="565">
        <f t="shared" si="50"/>
        <v>0</v>
      </c>
      <c r="K245" s="33"/>
      <c r="L245" s="36">
        <v>46259</v>
      </c>
      <c r="M245" s="34">
        <f t="shared" si="51"/>
        <v>180</v>
      </c>
      <c r="N245" s="27">
        <v>30</v>
      </c>
      <c r="O245" s="35">
        <v>177</v>
      </c>
      <c r="P245" s="39"/>
      <c r="Q245" s="47">
        <f t="shared" si="52"/>
        <v>33</v>
      </c>
      <c r="R245" s="41"/>
    </row>
    <row r="246" spans="2:18" ht="15" customHeight="1" x14ac:dyDescent="0.3">
      <c r="B246" s="34">
        <v>137.9</v>
      </c>
      <c r="C246" s="35"/>
      <c r="D246" s="34">
        <f t="shared" si="48"/>
        <v>5082</v>
      </c>
      <c r="E246" s="36">
        <v>46260</v>
      </c>
      <c r="F246" s="37">
        <v>5086</v>
      </c>
      <c r="G246" s="36">
        <v>46261</v>
      </c>
      <c r="H246" s="28">
        <f t="shared" si="49"/>
        <v>4</v>
      </c>
      <c r="I246" s="565">
        <f t="shared" si="50"/>
        <v>0</v>
      </c>
      <c r="K246" s="33"/>
      <c r="L246" s="36">
        <v>46260</v>
      </c>
      <c r="M246" s="34">
        <f t="shared" si="51"/>
        <v>177</v>
      </c>
      <c r="N246" s="27"/>
      <c r="O246" s="35">
        <v>165</v>
      </c>
      <c r="P246" s="39"/>
      <c r="Q246" s="47">
        <f t="shared" si="52"/>
        <v>12</v>
      </c>
      <c r="R246" s="41"/>
    </row>
    <row r="247" spans="2:18" ht="15" customHeight="1" x14ac:dyDescent="0.3">
      <c r="B247" s="34">
        <v>138.9</v>
      </c>
      <c r="C247" s="35"/>
      <c r="D247" s="34">
        <f t="shared" si="48"/>
        <v>5086</v>
      </c>
      <c r="E247" s="36">
        <v>46261</v>
      </c>
      <c r="F247" s="37">
        <v>5097</v>
      </c>
      <c r="G247" s="36">
        <v>46262</v>
      </c>
      <c r="H247" s="28">
        <f t="shared" si="49"/>
        <v>11</v>
      </c>
      <c r="I247" s="565">
        <f t="shared" si="50"/>
        <v>0</v>
      </c>
      <c r="K247" s="33"/>
      <c r="L247" s="36">
        <v>46261</v>
      </c>
      <c r="M247" s="34">
        <f t="shared" si="51"/>
        <v>165</v>
      </c>
      <c r="N247" s="27"/>
      <c r="O247" s="35">
        <v>120</v>
      </c>
      <c r="P247" s="39"/>
      <c r="Q247" s="47">
        <f t="shared" si="52"/>
        <v>45</v>
      </c>
      <c r="R247" s="41"/>
    </row>
    <row r="248" spans="2:18" ht="15" customHeight="1" x14ac:dyDescent="0.3">
      <c r="B248" s="34">
        <v>139.9</v>
      </c>
      <c r="C248" s="35"/>
      <c r="D248" s="34">
        <f t="shared" si="48"/>
        <v>5097</v>
      </c>
      <c r="E248" s="36">
        <v>46262</v>
      </c>
      <c r="F248" s="37">
        <v>5102</v>
      </c>
      <c r="G248" s="36">
        <v>46263</v>
      </c>
      <c r="H248" s="28">
        <f t="shared" si="49"/>
        <v>5</v>
      </c>
      <c r="I248" s="565">
        <f t="shared" si="50"/>
        <v>0</v>
      </c>
      <c r="K248" s="33"/>
      <c r="L248" s="36">
        <v>46262</v>
      </c>
      <c r="M248" s="34">
        <f t="shared" si="51"/>
        <v>120</v>
      </c>
      <c r="N248" s="27"/>
      <c r="O248" s="35">
        <v>101.25</v>
      </c>
      <c r="P248" s="39"/>
      <c r="Q248" s="47">
        <f t="shared" si="52"/>
        <v>18.75</v>
      </c>
      <c r="R248" s="41"/>
    </row>
    <row r="249" spans="2:18" ht="15" customHeight="1" x14ac:dyDescent="0.3">
      <c r="B249" s="34">
        <v>140.9</v>
      </c>
      <c r="C249" s="35"/>
      <c r="D249" s="34">
        <f t="shared" si="48"/>
        <v>5102</v>
      </c>
      <c r="E249" s="36">
        <v>46263</v>
      </c>
      <c r="F249" s="37">
        <v>5107</v>
      </c>
      <c r="G249" s="36">
        <v>46264</v>
      </c>
      <c r="H249" s="28">
        <f t="shared" si="49"/>
        <v>5</v>
      </c>
      <c r="I249" s="565">
        <f t="shared" si="50"/>
        <v>0</v>
      </c>
      <c r="K249" s="33"/>
      <c r="L249" s="36">
        <v>46263</v>
      </c>
      <c r="M249" s="34">
        <f t="shared" si="51"/>
        <v>101.25</v>
      </c>
      <c r="N249" s="27">
        <v>120</v>
      </c>
      <c r="O249" s="35">
        <v>198</v>
      </c>
      <c r="P249" s="39"/>
      <c r="Q249" s="47">
        <f t="shared" si="52"/>
        <v>23.25</v>
      </c>
      <c r="R249" s="41"/>
    </row>
    <row r="250" spans="2:18" ht="15" customHeight="1" x14ac:dyDescent="0.3">
      <c r="B250" s="34">
        <v>141.9</v>
      </c>
      <c r="C250" s="35"/>
      <c r="D250" s="34">
        <f t="shared" si="48"/>
        <v>5107</v>
      </c>
      <c r="E250" s="36">
        <v>46264</v>
      </c>
      <c r="F250" s="37">
        <v>5110</v>
      </c>
      <c r="G250" s="36">
        <v>46265</v>
      </c>
      <c r="H250" s="28">
        <f t="shared" si="49"/>
        <v>3</v>
      </c>
      <c r="I250" s="565">
        <f t="shared" si="50"/>
        <v>0</v>
      </c>
      <c r="K250" s="33"/>
      <c r="L250" s="36">
        <v>46264</v>
      </c>
      <c r="M250" s="34">
        <f t="shared" si="51"/>
        <v>198</v>
      </c>
      <c r="N250" s="27"/>
      <c r="O250" s="35">
        <v>189</v>
      </c>
      <c r="P250" s="39"/>
      <c r="Q250" s="47">
        <f t="shared" si="52"/>
        <v>9</v>
      </c>
      <c r="R250" s="41"/>
    </row>
    <row r="251" spans="2:18" ht="15" customHeight="1" x14ac:dyDescent="0.3">
      <c r="B251" s="34">
        <v>142.9</v>
      </c>
      <c r="C251" s="35"/>
      <c r="D251" s="34">
        <f t="shared" si="48"/>
        <v>5110</v>
      </c>
      <c r="E251" s="36">
        <v>46265</v>
      </c>
      <c r="F251" s="37">
        <v>5125</v>
      </c>
      <c r="G251" s="36">
        <v>46266</v>
      </c>
      <c r="H251" s="28">
        <f t="shared" si="49"/>
        <v>15</v>
      </c>
      <c r="I251" s="565">
        <f t="shared" si="50"/>
        <v>0</v>
      </c>
      <c r="K251" s="33"/>
      <c r="L251" s="36">
        <v>46265</v>
      </c>
      <c r="M251" s="34">
        <f t="shared" si="51"/>
        <v>189</v>
      </c>
      <c r="N251" s="27"/>
      <c r="O251" s="35">
        <v>150</v>
      </c>
      <c r="P251" s="39"/>
      <c r="Q251" s="47">
        <f t="shared" si="52"/>
        <v>39</v>
      </c>
      <c r="R251" s="41"/>
    </row>
    <row r="252" spans="2:18" ht="15" customHeight="1" x14ac:dyDescent="0.3">
      <c r="B252" s="34">
        <v>143.9</v>
      </c>
      <c r="C252" s="35"/>
      <c r="D252" s="34">
        <f t="shared" si="48"/>
        <v>5125</v>
      </c>
      <c r="E252" s="36">
        <v>46266</v>
      </c>
      <c r="F252" s="37">
        <v>5143</v>
      </c>
      <c r="G252" s="36">
        <v>46267</v>
      </c>
      <c r="H252" s="28">
        <f t="shared" si="49"/>
        <v>18</v>
      </c>
      <c r="I252" s="565">
        <f t="shared" si="50"/>
        <v>0</v>
      </c>
      <c r="K252" s="33"/>
      <c r="L252" s="36">
        <v>46266</v>
      </c>
      <c r="M252" s="34">
        <f t="shared" si="51"/>
        <v>150</v>
      </c>
      <c r="N252" s="27"/>
      <c r="O252" s="35">
        <v>96</v>
      </c>
      <c r="P252" s="39"/>
      <c r="Q252" s="47">
        <f t="shared" si="52"/>
        <v>54</v>
      </c>
      <c r="R252" s="41"/>
    </row>
    <row r="253" spans="2:18" ht="15" customHeight="1" x14ac:dyDescent="0.3">
      <c r="B253" s="34">
        <v>144.9</v>
      </c>
      <c r="C253" s="35"/>
      <c r="D253" s="34">
        <f t="shared" si="48"/>
        <v>5143</v>
      </c>
      <c r="E253" s="36">
        <v>46267</v>
      </c>
      <c r="F253" s="37">
        <v>5166</v>
      </c>
      <c r="G253" s="36">
        <v>46268</v>
      </c>
      <c r="H253" s="28">
        <f t="shared" si="49"/>
        <v>23</v>
      </c>
      <c r="I253" s="565">
        <f t="shared" si="50"/>
        <v>0</v>
      </c>
      <c r="K253" s="33"/>
      <c r="L253" s="36">
        <v>46267</v>
      </c>
      <c r="M253" s="34">
        <f t="shared" si="51"/>
        <v>96</v>
      </c>
      <c r="N253" s="27">
        <v>120</v>
      </c>
      <c r="O253" s="35">
        <v>135</v>
      </c>
      <c r="P253" s="39"/>
      <c r="Q253" s="47">
        <f t="shared" si="52"/>
        <v>81</v>
      </c>
      <c r="R253" s="41"/>
    </row>
    <row r="254" spans="2:18" ht="15" customHeight="1" x14ac:dyDescent="0.3">
      <c r="B254" s="34">
        <v>145.9</v>
      </c>
      <c r="C254" s="35"/>
      <c r="D254" s="34">
        <f t="shared" si="48"/>
        <v>5166</v>
      </c>
      <c r="E254" s="36">
        <v>46268</v>
      </c>
      <c r="F254" s="37">
        <v>5189</v>
      </c>
      <c r="G254" s="36">
        <v>46269</v>
      </c>
      <c r="H254" s="28">
        <f t="shared" si="49"/>
        <v>23</v>
      </c>
      <c r="I254" s="565">
        <f t="shared" si="50"/>
        <v>0</v>
      </c>
      <c r="K254" s="33"/>
      <c r="L254" s="36">
        <v>46268</v>
      </c>
      <c r="M254" s="34">
        <f t="shared" si="51"/>
        <v>135</v>
      </c>
      <c r="N254" s="27"/>
      <c r="O254" s="35">
        <v>75</v>
      </c>
      <c r="P254" s="39"/>
      <c r="Q254" s="47">
        <f t="shared" si="52"/>
        <v>60</v>
      </c>
      <c r="R254" s="41"/>
    </row>
    <row r="255" spans="2:18" ht="15" customHeight="1" x14ac:dyDescent="0.3">
      <c r="B255" s="34">
        <v>146.9</v>
      </c>
      <c r="C255" s="35"/>
      <c r="D255" s="34">
        <f t="shared" si="48"/>
        <v>5189</v>
      </c>
      <c r="E255" s="36">
        <v>46269</v>
      </c>
      <c r="F255" s="37">
        <v>5207</v>
      </c>
      <c r="G255" s="36">
        <v>46270</v>
      </c>
      <c r="H255" s="28">
        <f t="shared" si="49"/>
        <v>18</v>
      </c>
      <c r="I255" s="565">
        <f t="shared" si="50"/>
        <v>0</v>
      </c>
      <c r="K255" s="33"/>
      <c r="L255" s="36">
        <v>46269</v>
      </c>
      <c r="M255" s="34">
        <f t="shared" si="51"/>
        <v>75</v>
      </c>
      <c r="N255" s="27">
        <v>150</v>
      </c>
      <c r="O255" s="35">
        <v>127.5</v>
      </c>
      <c r="P255" s="39"/>
      <c r="Q255" s="47">
        <f t="shared" si="52"/>
        <v>97.5</v>
      </c>
      <c r="R255" s="41"/>
    </row>
    <row r="256" spans="2:18" ht="15" customHeight="1" x14ac:dyDescent="0.3">
      <c r="B256" s="34">
        <v>147.9</v>
      </c>
      <c r="C256" s="35"/>
      <c r="D256" s="34">
        <f t="shared" si="48"/>
        <v>5207</v>
      </c>
      <c r="E256" s="36">
        <v>46270</v>
      </c>
      <c r="F256" s="37">
        <v>5220</v>
      </c>
      <c r="G256" s="36">
        <v>46271</v>
      </c>
      <c r="H256" s="28">
        <f t="shared" si="49"/>
        <v>13</v>
      </c>
      <c r="I256" s="565">
        <f t="shared" si="50"/>
        <v>0</v>
      </c>
      <c r="K256" s="33"/>
      <c r="L256" s="36">
        <v>46270</v>
      </c>
      <c r="M256" s="34">
        <f t="shared" si="51"/>
        <v>127.5</v>
      </c>
      <c r="N256" s="27">
        <v>90</v>
      </c>
      <c r="O256" s="35">
        <v>157.5</v>
      </c>
      <c r="P256" s="39"/>
      <c r="Q256" s="47">
        <f t="shared" si="52"/>
        <v>60</v>
      </c>
      <c r="R256" s="41"/>
    </row>
    <row r="257" spans="2:19" ht="15" customHeight="1" x14ac:dyDescent="0.3">
      <c r="B257" s="34">
        <v>148.9</v>
      </c>
      <c r="C257" s="35"/>
      <c r="D257" s="34">
        <f t="shared" si="48"/>
        <v>5220</v>
      </c>
      <c r="E257" s="36">
        <v>46271</v>
      </c>
      <c r="F257" s="37">
        <v>5243</v>
      </c>
      <c r="G257" s="36">
        <v>46272</v>
      </c>
      <c r="H257" s="28">
        <f t="shared" si="49"/>
        <v>23</v>
      </c>
      <c r="I257" s="565">
        <f t="shared" si="50"/>
        <v>0</v>
      </c>
      <c r="K257" s="33"/>
      <c r="L257" s="36">
        <v>46271</v>
      </c>
      <c r="M257" s="34">
        <f t="shared" si="51"/>
        <v>157.5</v>
      </c>
      <c r="N257" s="27"/>
      <c r="O257" s="35">
        <v>88</v>
      </c>
      <c r="P257" s="39"/>
      <c r="Q257" s="47">
        <f t="shared" si="52"/>
        <v>69.5</v>
      </c>
      <c r="R257" s="41"/>
    </row>
    <row r="258" spans="2:19" ht="15" customHeight="1" x14ac:dyDescent="0.3">
      <c r="B258" s="34">
        <v>149.9</v>
      </c>
      <c r="C258" s="35"/>
      <c r="D258" s="34">
        <f t="shared" si="48"/>
        <v>5243</v>
      </c>
      <c r="E258" s="36">
        <v>46272</v>
      </c>
      <c r="F258" s="37"/>
      <c r="G258" s="36">
        <v>46273</v>
      </c>
      <c r="H258" s="28">
        <f t="shared" si="49"/>
        <v>-5243</v>
      </c>
      <c r="I258" s="565">
        <f t="shared" si="50"/>
        <v>0</v>
      </c>
      <c r="K258" s="33"/>
      <c r="L258" s="36">
        <v>46272</v>
      </c>
      <c r="M258" s="34">
        <f t="shared" si="51"/>
        <v>88</v>
      </c>
      <c r="N258" s="27"/>
      <c r="O258" s="35"/>
      <c r="P258" s="39"/>
      <c r="Q258" s="47">
        <f t="shared" si="52"/>
        <v>88</v>
      </c>
      <c r="R258" s="41"/>
      <c r="S258" t="s">
        <v>1886</v>
      </c>
    </row>
    <row r="259" spans="2:19" ht="15" customHeight="1" x14ac:dyDescent="0.3">
      <c r="B259" s="34">
        <v>150.9</v>
      </c>
      <c r="C259" s="35"/>
      <c r="D259" s="34">
        <f t="shared" si="48"/>
        <v>0</v>
      </c>
      <c r="E259" s="36">
        <v>46273</v>
      </c>
      <c r="F259" s="37"/>
      <c r="G259" s="36">
        <v>46274</v>
      </c>
      <c r="H259" s="28">
        <f t="shared" si="49"/>
        <v>0</v>
      </c>
      <c r="I259" s="565">
        <f t="shared" si="50"/>
        <v>0</v>
      </c>
      <c r="K259" s="33"/>
      <c r="L259" s="36">
        <v>46273</v>
      </c>
      <c r="M259" s="34">
        <f t="shared" si="51"/>
        <v>0</v>
      </c>
      <c r="N259" s="27"/>
      <c r="O259" s="35" t="s">
        <v>420</v>
      </c>
      <c r="P259" s="39"/>
      <c r="Q259" s="47" t="e">
        <f t="shared" si="52"/>
        <v>#VALUE!</v>
      </c>
      <c r="R259" s="41"/>
    </row>
    <row r="260" spans="2:19" ht="15" customHeight="1" x14ac:dyDescent="0.3">
      <c r="B260" s="34">
        <v>151.9</v>
      </c>
      <c r="C260" s="35"/>
      <c r="D260" s="34">
        <f t="shared" si="48"/>
        <v>0</v>
      </c>
      <c r="E260" s="36">
        <v>46274</v>
      </c>
      <c r="F260" s="37"/>
      <c r="G260" s="36">
        <v>46275</v>
      </c>
      <c r="H260" s="28">
        <f t="shared" si="49"/>
        <v>0</v>
      </c>
      <c r="I260" s="565">
        <f t="shared" si="50"/>
        <v>0</v>
      </c>
      <c r="K260" s="33"/>
      <c r="L260" s="36">
        <v>46274</v>
      </c>
      <c r="M260" s="34" t="str">
        <f t="shared" si="51"/>
        <v xml:space="preserve">  </v>
      </c>
      <c r="N260" s="27"/>
      <c r="O260" s="35" t="s">
        <v>420</v>
      </c>
      <c r="P260" s="39"/>
      <c r="Q260" s="47" t="e">
        <f t="shared" si="52"/>
        <v>#VALUE!</v>
      </c>
      <c r="R260" s="41"/>
    </row>
    <row r="261" spans="2:19" ht="15" customHeight="1" x14ac:dyDescent="0.3">
      <c r="B261" s="34">
        <v>152.9</v>
      </c>
      <c r="C261" s="35"/>
      <c r="D261" s="34">
        <f t="shared" si="48"/>
        <v>0</v>
      </c>
      <c r="E261" s="36">
        <v>46275</v>
      </c>
      <c r="F261" s="37"/>
      <c r="G261" s="36">
        <v>46276</v>
      </c>
      <c r="H261" s="28">
        <f t="shared" si="49"/>
        <v>0</v>
      </c>
      <c r="I261" s="565">
        <f t="shared" si="50"/>
        <v>0</v>
      </c>
      <c r="K261" s="33"/>
      <c r="L261" s="36">
        <v>46275</v>
      </c>
      <c r="M261" s="34" t="str">
        <f t="shared" si="51"/>
        <v xml:space="preserve">  </v>
      </c>
      <c r="N261" s="27"/>
      <c r="O261" s="35" t="s">
        <v>420</v>
      </c>
      <c r="P261" s="39"/>
      <c r="Q261" s="47" t="e">
        <f t="shared" si="52"/>
        <v>#VALUE!</v>
      </c>
      <c r="R261" s="41"/>
    </row>
    <row r="262" spans="2:19" ht="15" customHeight="1" x14ac:dyDescent="0.3">
      <c r="B262" s="34">
        <v>153.9</v>
      </c>
      <c r="C262" s="35"/>
      <c r="D262" s="34">
        <f t="shared" si="48"/>
        <v>0</v>
      </c>
      <c r="E262" s="36">
        <v>46276</v>
      </c>
      <c r="F262" s="37"/>
      <c r="G262" s="36">
        <v>46277</v>
      </c>
      <c r="H262" s="28">
        <f t="shared" si="49"/>
        <v>0</v>
      </c>
      <c r="I262" s="565">
        <f t="shared" si="50"/>
        <v>0</v>
      </c>
      <c r="K262" s="33"/>
      <c r="L262" s="36">
        <v>46276</v>
      </c>
      <c r="M262" s="34" t="str">
        <f t="shared" si="51"/>
        <v xml:space="preserve">  </v>
      </c>
      <c r="N262" s="27"/>
      <c r="O262" s="35" t="s">
        <v>420</v>
      </c>
      <c r="P262" s="39"/>
      <c r="Q262" s="47" t="e">
        <f t="shared" si="52"/>
        <v>#VALUE!</v>
      </c>
      <c r="R262" s="41"/>
    </row>
    <row r="263" spans="2:19" ht="15" customHeight="1" x14ac:dyDescent="0.3">
      <c r="B263" s="34">
        <v>154.9</v>
      </c>
      <c r="C263" s="35"/>
      <c r="D263" s="34">
        <f t="shared" si="48"/>
        <v>0</v>
      </c>
      <c r="E263" s="36">
        <v>46277</v>
      </c>
      <c r="F263" s="37"/>
      <c r="G263" s="36">
        <v>46278</v>
      </c>
      <c r="H263" s="28">
        <f t="shared" si="49"/>
        <v>0</v>
      </c>
      <c r="I263" s="565">
        <f t="shared" si="50"/>
        <v>0</v>
      </c>
      <c r="K263" s="33"/>
      <c r="L263" s="36">
        <v>46277</v>
      </c>
      <c r="M263" s="34" t="str">
        <f t="shared" si="51"/>
        <v xml:space="preserve">  </v>
      </c>
      <c r="N263" s="27"/>
      <c r="O263" s="35" t="s">
        <v>420</v>
      </c>
      <c r="P263" s="39"/>
      <c r="Q263" s="47" t="e">
        <f t="shared" si="52"/>
        <v>#VALUE!</v>
      </c>
      <c r="R263" s="41"/>
    </row>
    <row r="264" spans="2:19" ht="15" customHeight="1" x14ac:dyDescent="0.3">
      <c r="B264" s="34">
        <v>155.9</v>
      </c>
      <c r="C264" s="35"/>
      <c r="D264" s="34">
        <f t="shared" si="48"/>
        <v>0</v>
      </c>
      <c r="E264" s="36">
        <v>46278</v>
      </c>
      <c r="F264" s="37"/>
      <c r="G264" s="36">
        <v>46279</v>
      </c>
      <c r="H264" s="28">
        <f t="shared" si="49"/>
        <v>0</v>
      </c>
      <c r="I264" s="565">
        <f t="shared" si="50"/>
        <v>0</v>
      </c>
      <c r="K264" s="33"/>
      <c r="L264" s="36">
        <v>46278</v>
      </c>
      <c r="M264" s="34" t="str">
        <f t="shared" si="51"/>
        <v xml:space="preserve">  </v>
      </c>
      <c r="N264" s="27"/>
      <c r="O264" s="35" t="s">
        <v>420</v>
      </c>
      <c r="P264" s="39"/>
      <c r="Q264" s="47" t="e">
        <f t="shared" si="52"/>
        <v>#VALUE!</v>
      </c>
      <c r="R264" s="41"/>
    </row>
    <row r="265" spans="2:19" ht="15" customHeight="1" x14ac:dyDescent="0.3">
      <c r="B265" s="34">
        <v>156.9</v>
      </c>
      <c r="C265" s="35"/>
      <c r="D265" s="34">
        <f t="shared" si="48"/>
        <v>0</v>
      </c>
      <c r="E265" s="36">
        <v>46279</v>
      </c>
      <c r="F265" s="37"/>
      <c r="G265" s="36">
        <v>46280</v>
      </c>
      <c r="H265" s="28">
        <f t="shared" si="49"/>
        <v>0</v>
      </c>
      <c r="I265" s="565">
        <f t="shared" si="50"/>
        <v>0</v>
      </c>
      <c r="K265" s="33"/>
      <c r="L265" s="36">
        <v>46279</v>
      </c>
      <c r="M265" s="34" t="str">
        <f t="shared" si="51"/>
        <v xml:space="preserve">  </v>
      </c>
      <c r="N265" s="27"/>
      <c r="O265" s="35" t="s">
        <v>420</v>
      </c>
      <c r="P265" s="39"/>
      <c r="Q265" s="47" t="e">
        <f t="shared" si="52"/>
        <v>#VALUE!</v>
      </c>
      <c r="R265" s="41"/>
    </row>
    <row r="266" spans="2:19" ht="15" customHeight="1" x14ac:dyDescent="0.3">
      <c r="B266" s="34">
        <v>157.9</v>
      </c>
      <c r="C266" s="35"/>
      <c r="D266" s="34">
        <f t="shared" si="48"/>
        <v>0</v>
      </c>
      <c r="E266" s="36">
        <v>46280</v>
      </c>
      <c r="F266" s="37"/>
      <c r="G266" s="36">
        <v>46281</v>
      </c>
      <c r="H266" s="28">
        <f t="shared" si="49"/>
        <v>0</v>
      </c>
      <c r="I266" s="565">
        <f t="shared" si="50"/>
        <v>0</v>
      </c>
      <c r="K266" s="33"/>
      <c r="L266" s="36">
        <v>46280</v>
      </c>
      <c r="M266" s="34" t="str">
        <f t="shared" si="51"/>
        <v xml:space="preserve">  </v>
      </c>
      <c r="N266" s="27"/>
      <c r="O266" s="35" t="s">
        <v>420</v>
      </c>
      <c r="P266" s="39"/>
      <c r="Q266" s="47" t="e">
        <f t="shared" si="52"/>
        <v>#VALUE!</v>
      </c>
      <c r="R266" s="41"/>
    </row>
    <row r="267" spans="2:19" ht="15" customHeight="1" x14ac:dyDescent="0.3">
      <c r="B267" s="34">
        <v>158.9</v>
      </c>
      <c r="C267" s="35"/>
      <c r="D267" s="34">
        <f t="shared" si="48"/>
        <v>0</v>
      </c>
      <c r="E267" s="36">
        <v>46281</v>
      </c>
      <c r="F267" s="37"/>
      <c r="G267" s="36">
        <v>46282</v>
      </c>
      <c r="H267" s="28">
        <f t="shared" si="49"/>
        <v>0</v>
      </c>
      <c r="I267" s="565">
        <f t="shared" si="50"/>
        <v>0</v>
      </c>
      <c r="K267" s="33"/>
      <c r="L267" s="36">
        <v>46281</v>
      </c>
      <c r="M267" s="34" t="str">
        <f t="shared" si="51"/>
        <v xml:space="preserve">  </v>
      </c>
      <c r="N267" s="27"/>
      <c r="O267" s="35" t="s">
        <v>420</v>
      </c>
      <c r="P267" s="39"/>
      <c r="Q267" s="47" t="e">
        <f t="shared" si="52"/>
        <v>#VALUE!</v>
      </c>
      <c r="R267" s="41"/>
    </row>
    <row r="268" spans="2:19" ht="15" customHeight="1" x14ac:dyDescent="0.3">
      <c r="B268" s="34">
        <v>159.9</v>
      </c>
      <c r="C268" s="35"/>
      <c r="D268" s="34">
        <f t="shared" si="48"/>
        <v>0</v>
      </c>
      <c r="E268" s="36">
        <v>46282</v>
      </c>
      <c r="F268" s="37"/>
      <c r="G268" s="36">
        <v>46283</v>
      </c>
      <c r="H268" s="28">
        <f t="shared" si="49"/>
        <v>0</v>
      </c>
      <c r="I268" s="565">
        <f t="shared" si="50"/>
        <v>0</v>
      </c>
      <c r="K268" s="33"/>
      <c r="L268" s="36">
        <v>46282</v>
      </c>
      <c r="M268" s="34" t="str">
        <f t="shared" si="51"/>
        <v xml:space="preserve">  </v>
      </c>
      <c r="N268" s="27"/>
      <c r="O268" s="35" t="s">
        <v>420</v>
      </c>
      <c r="P268" s="39"/>
      <c r="Q268" s="47" t="e">
        <f t="shared" si="52"/>
        <v>#VALUE!</v>
      </c>
      <c r="R268" s="41"/>
    </row>
    <row r="269" spans="2:19" ht="15" customHeight="1" x14ac:dyDescent="0.3">
      <c r="B269" s="34">
        <v>160.9</v>
      </c>
      <c r="C269" s="35"/>
      <c r="D269" s="34">
        <f t="shared" si="48"/>
        <v>0</v>
      </c>
      <c r="E269" s="36">
        <v>46283</v>
      </c>
      <c r="F269" s="37"/>
      <c r="G269" s="36">
        <v>46284</v>
      </c>
      <c r="H269" s="28">
        <f t="shared" si="49"/>
        <v>0</v>
      </c>
      <c r="I269" s="565">
        <f t="shared" si="50"/>
        <v>0</v>
      </c>
      <c r="K269" s="33"/>
      <c r="L269" s="36">
        <v>46283</v>
      </c>
      <c r="M269" s="34" t="str">
        <f t="shared" si="51"/>
        <v xml:space="preserve">  </v>
      </c>
      <c r="N269" s="27"/>
      <c r="O269" s="35" t="s">
        <v>420</v>
      </c>
      <c r="P269" s="39"/>
      <c r="Q269" s="47" t="e">
        <f t="shared" si="52"/>
        <v>#VALUE!</v>
      </c>
      <c r="R269" s="41"/>
    </row>
    <row r="270" spans="2:19" ht="15" customHeight="1" x14ac:dyDescent="0.3">
      <c r="B270" s="34">
        <v>161.9</v>
      </c>
      <c r="C270" s="35"/>
      <c r="D270" s="34">
        <f t="shared" si="48"/>
        <v>0</v>
      </c>
      <c r="E270" s="36">
        <v>46284</v>
      </c>
      <c r="F270" s="37"/>
      <c r="G270" s="36">
        <v>46285</v>
      </c>
      <c r="H270" s="28">
        <f t="shared" si="49"/>
        <v>0</v>
      </c>
      <c r="I270" s="565">
        <f t="shared" si="50"/>
        <v>0</v>
      </c>
      <c r="K270" s="33"/>
      <c r="L270" s="36">
        <v>46284</v>
      </c>
      <c r="M270" s="34" t="str">
        <f t="shared" si="51"/>
        <v xml:space="preserve">  </v>
      </c>
      <c r="N270" s="27"/>
      <c r="O270" s="35" t="s">
        <v>420</v>
      </c>
      <c r="P270" s="39"/>
      <c r="Q270" s="47" t="e">
        <f t="shared" si="52"/>
        <v>#VALUE!</v>
      </c>
      <c r="R270" s="41"/>
    </row>
    <row r="271" spans="2:19" ht="15" customHeight="1" x14ac:dyDescent="0.3">
      <c r="B271" s="34">
        <v>162.9</v>
      </c>
      <c r="C271" s="35"/>
      <c r="D271" s="34">
        <f t="shared" si="48"/>
        <v>0</v>
      </c>
      <c r="E271" s="36">
        <v>46285</v>
      </c>
      <c r="F271" s="37"/>
      <c r="G271" s="36">
        <v>46286</v>
      </c>
      <c r="H271" s="28">
        <f t="shared" si="49"/>
        <v>0</v>
      </c>
      <c r="I271" s="565">
        <f t="shared" si="50"/>
        <v>0</v>
      </c>
      <c r="K271" s="33"/>
      <c r="L271" s="36">
        <v>46285</v>
      </c>
      <c r="M271" s="34" t="str">
        <f t="shared" si="51"/>
        <v xml:space="preserve">  </v>
      </c>
      <c r="N271" s="27"/>
      <c r="O271" s="35" t="s">
        <v>420</v>
      </c>
      <c r="P271" s="39"/>
      <c r="Q271" s="47" t="e">
        <f t="shared" si="52"/>
        <v>#VALUE!</v>
      </c>
      <c r="R271" s="41"/>
    </row>
    <row r="272" spans="2:19" ht="15" customHeight="1" x14ac:dyDescent="0.3">
      <c r="B272" s="34">
        <v>163.9</v>
      </c>
      <c r="C272" s="35"/>
      <c r="D272" s="34">
        <f t="shared" si="48"/>
        <v>0</v>
      </c>
      <c r="E272" s="36">
        <v>46286</v>
      </c>
      <c r="F272" s="37"/>
      <c r="G272" s="36">
        <v>46287</v>
      </c>
      <c r="H272" s="28">
        <f t="shared" si="49"/>
        <v>0</v>
      </c>
      <c r="I272" s="565">
        <f t="shared" si="50"/>
        <v>0</v>
      </c>
      <c r="K272" s="33"/>
      <c r="L272" s="36">
        <v>46286</v>
      </c>
      <c r="M272" s="34" t="str">
        <f t="shared" si="51"/>
        <v xml:space="preserve">  </v>
      </c>
      <c r="N272" s="27"/>
      <c r="O272" s="35" t="s">
        <v>420</v>
      </c>
      <c r="P272" s="39"/>
      <c r="Q272" s="47" t="e">
        <f t="shared" si="52"/>
        <v>#VALUE!</v>
      </c>
      <c r="R272" s="41"/>
    </row>
    <row r="273" spans="2:18" ht="15" customHeight="1" x14ac:dyDescent="0.3">
      <c r="B273" s="34">
        <v>164.9</v>
      </c>
      <c r="C273" s="35"/>
      <c r="D273" s="34">
        <f t="shared" si="48"/>
        <v>0</v>
      </c>
      <c r="E273" s="36">
        <v>46287</v>
      </c>
      <c r="F273" s="37"/>
      <c r="G273" s="36">
        <v>46288</v>
      </c>
      <c r="H273" s="28">
        <f t="shared" si="49"/>
        <v>0</v>
      </c>
      <c r="I273" s="565">
        <f t="shared" si="50"/>
        <v>0</v>
      </c>
      <c r="K273" s="33"/>
      <c r="L273" s="36">
        <v>46287</v>
      </c>
      <c r="M273" s="34" t="str">
        <f t="shared" si="51"/>
        <v xml:space="preserve">  </v>
      </c>
      <c r="N273" s="27"/>
      <c r="O273" s="35" t="s">
        <v>420</v>
      </c>
      <c r="P273" s="39"/>
      <c r="Q273" s="47" t="e">
        <f t="shared" si="52"/>
        <v>#VALUE!</v>
      </c>
      <c r="R273" s="41"/>
    </row>
    <row r="274" spans="2:18" ht="15" customHeight="1" x14ac:dyDescent="0.3">
      <c r="B274" s="34">
        <v>165.9</v>
      </c>
      <c r="C274" s="35"/>
      <c r="D274" s="34">
        <f t="shared" si="48"/>
        <v>0</v>
      </c>
      <c r="E274" s="36">
        <v>46288</v>
      </c>
      <c r="F274" s="37"/>
      <c r="G274" s="36">
        <v>46289</v>
      </c>
      <c r="H274" s="28">
        <f t="shared" si="49"/>
        <v>0</v>
      </c>
      <c r="I274" s="565">
        <f t="shared" si="50"/>
        <v>0</v>
      </c>
      <c r="K274" s="33"/>
      <c r="L274" s="36">
        <v>46288</v>
      </c>
      <c r="M274" s="34" t="str">
        <f t="shared" si="51"/>
        <v xml:space="preserve">  </v>
      </c>
      <c r="N274" s="27"/>
      <c r="O274" s="35" t="s">
        <v>420</v>
      </c>
      <c r="P274" s="39"/>
      <c r="Q274" s="47" t="e">
        <f t="shared" si="52"/>
        <v>#VALUE!</v>
      </c>
      <c r="R274" s="41"/>
    </row>
    <row r="275" spans="2:18" ht="15" customHeight="1" x14ac:dyDescent="0.3">
      <c r="B275" s="34">
        <v>166.9</v>
      </c>
      <c r="C275" s="35"/>
      <c r="D275" s="34">
        <f t="shared" si="48"/>
        <v>0</v>
      </c>
      <c r="E275" s="36">
        <v>46289</v>
      </c>
      <c r="F275" s="37"/>
      <c r="G275" s="36">
        <v>46290</v>
      </c>
      <c r="H275" s="28">
        <f t="shared" si="49"/>
        <v>0</v>
      </c>
      <c r="I275" s="565">
        <f t="shared" si="50"/>
        <v>0</v>
      </c>
      <c r="K275" s="33"/>
      <c r="L275" s="36">
        <v>46289</v>
      </c>
      <c r="M275" s="34" t="str">
        <f t="shared" si="51"/>
        <v xml:space="preserve">  </v>
      </c>
      <c r="N275" s="27"/>
      <c r="O275" s="35" t="s">
        <v>420</v>
      </c>
      <c r="P275" s="39"/>
      <c r="Q275" s="47" t="e">
        <f t="shared" si="52"/>
        <v>#VALUE!</v>
      </c>
      <c r="R275" s="41"/>
    </row>
    <row r="276" spans="2:18" ht="15" customHeight="1" x14ac:dyDescent="0.3">
      <c r="B276" s="34">
        <v>167.9</v>
      </c>
      <c r="C276" s="35"/>
      <c r="D276" s="34">
        <f t="shared" si="48"/>
        <v>0</v>
      </c>
      <c r="E276" s="36">
        <v>46290</v>
      </c>
      <c r="F276" s="37"/>
      <c r="G276" s="36">
        <v>46291</v>
      </c>
      <c r="H276" s="28">
        <f t="shared" si="49"/>
        <v>0</v>
      </c>
      <c r="I276" s="565">
        <f t="shared" si="50"/>
        <v>0</v>
      </c>
      <c r="K276" s="33"/>
      <c r="L276" s="36">
        <v>46290</v>
      </c>
      <c r="M276" s="34" t="str">
        <f t="shared" si="51"/>
        <v xml:space="preserve">  </v>
      </c>
      <c r="N276" s="27"/>
      <c r="O276" s="35" t="s">
        <v>420</v>
      </c>
      <c r="P276" s="39"/>
      <c r="Q276" s="47" t="e">
        <f t="shared" si="52"/>
        <v>#VALUE!</v>
      </c>
      <c r="R276" s="41"/>
    </row>
    <row r="277" spans="2:18" ht="15" customHeight="1" x14ac:dyDescent="0.3">
      <c r="B277" s="34">
        <v>168.9</v>
      </c>
      <c r="C277" s="35"/>
      <c r="D277" s="34">
        <f t="shared" si="48"/>
        <v>0</v>
      </c>
      <c r="E277" s="36">
        <v>46291</v>
      </c>
      <c r="F277" s="37"/>
      <c r="G277" s="36">
        <v>46292</v>
      </c>
      <c r="H277" s="28">
        <f t="shared" si="49"/>
        <v>0</v>
      </c>
      <c r="I277" s="565">
        <f t="shared" si="50"/>
        <v>0</v>
      </c>
      <c r="K277" s="33"/>
      <c r="L277" s="36">
        <v>46291</v>
      </c>
      <c r="M277" s="34" t="str">
        <f t="shared" si="51"/>
        <v xml:space="preserve">  </v>
      </c>
      <c r="N277" s="27"/>
      <c r="O277" s="35" t="s">
        <v>420</v>
      </c>
      <c r="P277" s="39"/>
      <c r="Q277" s="47" t="e">
        <f t="shared" si="52"/>
        <v>#VALUE!</v>
      </c>
      <c r="R277" s="41"/>
    </row>
    <row r="278" spans="2:18" ht="15" customHeight="1" x14ac:dyDescent="0.3">
      <c r="B278" s="34">
        <v>169.9</v>
      </c>
      <c r="C278" s="35"/>
      <c r="D278" s="34">
        <f t="shared" si="48"/>
        <v>0</v>
      </c>
      <c r="E278" s="36">
        <v>46292</v>
      </c>
      <c r="F278" s="37"/>
      <c r="G278" s="36">
        <v>46293</v>
      </c>
      <c r="H278" s="28">
        <f t="shared" si="49"/>
        <v>0</v>
      </c>
      <c r="I278" s="565">
        <f t="shared" si="50"/>
        <v>0</v>
      </c>
      <c r="K278" s="33"/>
      <c r="L278" s="36">
        <v>46292</v>
      </c>
      <c r="M278" s="34" t="str">
        <f t="shared" si="51"/>
        <v xml:space="preserve">  </v>
      </c>
      <c r="N278" s="27"/>
      <c r="O278" s="35" t="s">
        <v>420</v>
      </c>
      <c r="P278" s="39"/>
      <c r="Q278" s="47" t="e">
        <f t="shared" si="52"/>
        <v>#VALUE!</v>
      </c>
      <c r="R278" s="41"/>
    </row>
    <row r="279" spans="2:18" ht="15" customHeight="1" x14ac:dyDescent="0.3">
      <c r="B279" s="34">
        <v>170.9</v>
      </c>
      <c r="C279" s="35"/>
      <c r="D279" s="34">
        <f t="shared" si="48"/>
        <v>0</v>
      </c>
      <c r="E279" s="36">
        <v>46293</v>
      </c>
      <c r="F279" s="37"/>
      <c r="G279" s="36">
        <v>46294</v>
      </c>
      <c r="H279" s="28">
        <f t="shared" si="49"/>
        <v>0</v>
      </c>
      <c r="I279" s="565">
        <f t="shared" si="50"/>
        <v>0</v>
      </c>
      <c r="K279" s="33"/>
      <c r="L279" s="36">
        <v>46293</v>
      </c>
      <c r="M279" s="34" t="str">
        <f t="shared" si="51"/>
        <v xml:space="preserve">  </v>
      </c>
      <c r="N279" s="27"/>
      <c r="O279" s="35" t="s">
        <v>420</v>
      </c>
      <c r="P279" s="39"/>
      <c r="Q279" s="47" t="e">
        <f t="shared" si="52"/>
        <v>#VALUE!</v>
      </c>
      <c r="R279" s="41"/>
    </row>
    <row r="280" spans="2:18" ht="15" customHeight="1" x14ac:dyDescent="0.3">
      <c r="B280" s="34">
        <v>171.9</v>
      </c>
      <c r="C280" s="35"/>
      <c r="D280" s="34">
        <f t="shared" si="48"/>
        <v>0</v>
      </c>
      <c r="E280" s="36">
        <v>46294</v>
      </c>
      <c r="F280" s="37"/>
      <c r="G280" s="36">
        <v>46295</v>
      </c>
      <c r="H280" s="28">
        <f t="shared" si="49"/>
        <v>0</v>
      </c>
      <c r="I280" s="565">
        <f t="shared" si="50"/>
        <v>0</v>
      </c>
      <c r="K280" s="33"/>
      <c r="L280" s="36">
        <v>46294</v>
      </c>
      <c r="M280" s="34" t="str">
        <f t="shared" si="51"/>
        <v xml:space="preserve">  </v>
      </c>
      <c r="N280" s="27"/>
      <c r="O280" s="35" t="s">
        <v>420</v>
      </c>
      <c r="P280" s="39"/>
      <c r="Q280" s="47" t="e">
        <f t="shared" si="52"/>
        <v>#VALUE!</v>
      </c>
      <c r="R280" s="41"/>
    </row>
    <row r="281" spans="2:18" ht="15" customHeight="1" x14ac:dyDescent="0.3">
      <c r="B281" s="34">
        <v>172.9</v>
      </c>
      <c r="C281" s="35"/>
      <c r="D281" s="34">
        <f t="shared" si="48"/>
        <v>0</v>
      </c>
      <c r="E281" s="36">
        <v>46295</v>
      </c>
      <c r="F281" s="37"/>
      <c r="G281" s="36">
        <v>46296</v>
      </c>
      <c r="H281" s="28">
        <f t="shared" si="49"/>
        <v>0</v>
      </c>
      <c r="I281" s="565">
        <f t="shared" si="50"/>
        <v>0</v>
      </c>
      <c r="K281" s="33"/>
      <c r="L281" s="36">
        <v>46295</v>
      </c>
      <c r="M281" s="34" t="str">
        <f t="shared" si="51"/>
        <v xml:space="preserve">  </v>
      </c>
      <c r="N281" s="27"/>
      <c r="O281" s="35" t="s">
        <v>420</v>
      </c>
      <c r="P281" s="39"/>
      <c r="Q281" s="47" t="e">
        <f t="shared" si="52"/>
        <v>#VALUE!</v>
      </c>
      <c r="R281" s="41"/>
    </row>
    <row r="282" spans="2:18" ht="15" customHeight="1" x14ac:dyDescent="0.3">
      <c r="B282" s="34">
        <v>173.9</v>
      </c>
      <c r="C282" s="35"/>
      <c r="D282" s="34">
        <f t="shared" si="48"/>
        <v>0</v>
      </c>
      <c r="E282" s="36">
        <v>46296</v>
      </c>
      <c r="F282" s="37"/>
      <c r="G282" s="36">
        <v>46297</v>
      </c>
      <c r="H282" s="28">
        <f t="shared" si="49"/>
        <v>0</v>
      </c>
      <c r="I282" s="565">
        <f t="shared" si="50"/>
        <v>0</v>
      </c>
      <c r="K282" s="33"/>
      <c r="L282" s="36">
        <v>46296</v>
      </c>
      <c r="M282" s="34" t="str">
        <f t="shared" si="51"/>
        <v xml:space="preserve">  </v>
      </c>
      <c r="N282" s="27"/>
      <c r="O282" s="35" t="s">
        <v>420</v>
      </c>
      <c r="P282" s="39"/>
      <c r="Q282" s="47" t="e">
        <f t="shared" si="52"/>
        <v>#VALUE!</v>
      </c>
      <c r="R282" s="41"/>
    </row>
    <row r="283" spans="2:18" ht="15" customHeight="1" x14ac:dyDescent="0.3">
      <c r="B283" s="34">
        <v>174.9</v>
      </c>
      <c r="C283" s="35"/>
      <c r="D283" s="34">
        <f t="shared" si="48"/>
        <v>0</v>
      </c>
      <c r="E283" s="36">
        <v>46297</v>
      </c>
      <c r="F283" s="37"/>
      <c r="G283" s="36">
        <v>46298</v>
      </c>
      <c r="H283" s="28">
        <f t="shared" si="49"/>
        <v>0</v>
      </c>
      <c r="I283" s="565">
        <f t="shared" si="50"/>
        <v>0</v>
      </c>
      <c r="K283" s="33"/>
      <c r="L283" s="36">
        <v>46297</v>
      </c>
      <c r="M283" s="34" t="str">
        <f t="shared" si="51"/>
        <v xml:space="preserve">  </v>
      </c>
      <c r="N283" s="27"/>
      <c r="O283" s="35" t="s">
        <v>420</v>
      </c>
      <c r="P283" s="39"/>
      <c r="Q283" s="47" t="e">
        <f t="shared" si="52"/>
        <v>#VALUE!</v>
      </c>
      <c r="R283" s="41"/>
    </row>
    <row r="284" spans="2:18" ht="15" customHeight="1" x14ac:dyDescent="0.3">
      <c r="B284" s="34">
        <v>175.9</v>
      </c>
      <c r="C284" s="35"/>
      <c r="D284" s="34">
        <f t="shared" si="48"/>
        <v>0</v>
      </c>
      <c r="E284" s="36">
        <v>46298</v>
      </c>
      <c r="F284" s="37"/>
      <c r="G284" s="36">
        <v>46299</v>
      </c>
      <c r="H284" s="28">
        <f t="shared" si="49"/>
        <v>0</v>
      </c>
      <c r="I284" s="565">
        <f t="shared" si="50"/>
        <v>0</v>
      </c>
      <c r="K284" s="33"/>
      <c r="L284" s="36">
        <v>46298</v>
      </c>
      <c r="M284" s="34" t="str">
        <f t="shared" si="51"/>
        <v xml:space="preserve">  </v>
      </c>
      <c r="N284" s="27"/>
      <c r="O284" s="35" t="s">
        <v>420</v>
      </c>
      <c r="P284" s="39"/>
      <c r="Q284" s="47" t="e">
        <f t="shared" si="52"/>
        <v>#VALUE!</v>
      </c>
      <c r="R284" s="41"/>
    </row>
    <row r="285" spans="2:18" ht="15" customHeight="1" x14ac:dyDescent="0.3">
      <c r="B285" s="34">
        <v>176.9</v>
      </c>
      <c r="C285" s="35"/>
      <c r="D285" s="34">
        <f t="shared" si="48"/>
        <v>0</v>
      </c>
      <c r="E285" s="36">
        <v>46299</v>
      </c>
      <c r="F285" s="37"/>
      <c r="G285" s="36">
        <v>46300</v>
      </c>
      <c r="H285" s="28">
        <f t="shared" si="49"/>
        <v>0</v>
      </c>
      <c r="I285" s="565">
        <f t="shared" si="50"/>
        <v>0</v>
      </c>
      <c r="K285" s="33"/>
      <c r="L285" s="36">
        <v>46299</v>
      </c>
      <c r="M285" s="34" t="str">
        <f t="shared" si="51"/>
        <v xml:space="preserve">  </v>
      </c>
      <c r="N285" s="27"/>
      <c r="O285" s="35" t="s">
        <v>420</v>
      </c>
      <c r="P285" s="39"/>
      <c r="Q285" s="47" t="e">
        <f t="shared" si="52"/>
        <v>#VALUE!</v>
      </c>
      <c r="R285" s="41"/>
    </row>
    <row r="286" spans="2:18" ht="15" customHeight="1" x14ac:dyDescent="0.3">
      <c r="B286" s="34">
        <v>177.9</v>
      </c>
      <c r="C286" s="35"/>
      <c r="D286" s="34">
        <f t="shared" si="48"/>
        <v>0</v>
      </c>
      <c r="E286" s="36">
        <v>46300</v>
      </c>
      <c r="F286" s="37"/>
      <c r="G286" s="36">
        <v>46301</v>
      </c>
      <c r="H286" s="28">
        <f t="shared" si="49"/>
        <v>0</v>
      </c>
      <c r="I286" s="565">
        <f t="shared" si="50"/>
        <v>0</v>
      </c>
      <c r="K286" s="33"/>
      <c r="L286" s="36">
        <v>46300</v>
      </c>
      <c r="M286" s="34" t="str">
        <f t="shared" si="51"/>
        <v xml:space="preserve">  </v>
      </c>
      <c r="N286" s="27"/>
      <c r="O286" s="35" t="s">
        <v>420</v>
      </c>
      <c r="P286" s="39"/>
      <c r="Q286" s="47" t="e">
        <f t="shared" si="52"/>
        <v>#VALUE!</v>
      </c>
      <c r="R286" s="41"/>
    </row>
    <row r="287" spans="2:18" ht="15" customHeight="1" x14ac:dyDescent="0.3">
      <c r="B287" s="34">
        <v>178.9</v>
      </c>
      <c r="C287" s="35"/>
      <c r="D287" s="34">
        <f t="shared" ref="D287:D298" si="53">F286</f>
        <v>0</v>
      </c>
      <c r="E287" s="36">
        <v>46301</v>
      </c>
      <c r="F287" s="37"/>
      <c r="G287" s="36">
        <v>46302</v>
      </c>
      <c r="H287" s="28">
        <f t="shared" ref="H287:H298" si="54">F287-D287</f>
        <v>0</v>
      </c>
      <c r="I287" s="565">
        <f t="shared" ref="I287:I298" si="55">C288-C287</f>
        <v>0</v>
      </c>
      <c r="K287" s="33"/>
      <c r="L287" s="36">
        <v>46301</v>
      </c>
      <c r="M287" s="34" t="str">
        <f t="shared" ref="M287:M298" si="56">O286</f>
        <v xml:space="preserve">  </v>
      </c>
      <c r="N287" s="27"/>
      <c r="O287" s="35" t="s">
        <v>420</v>
      </c>
      <c r="P287" s="39"/>
      <c r="Q287" s="47" t="e">
        <f t="shared" ref="Q287:Q298" si="57">(M287+N287)-O287</f>
        <v>#VALUE!</v>
      </c>
      <c r="R287" s="41"/>
    </row>
    <row r="288" spans="2:18" ht="15" customHeight="1" x14ac:dyDescent="0.3">
      <c r="B288" s="34">
        <v>179.9</v>
      </c>
      <c r="C288" s="35"/>
      <c r="D288" s="34">
        <f t="shared" si="53"/>
        <v>0</v>
      </c>
      <c r="E288" s="36">
        <v>46302</v>
      </c>
      <c r="F288" s="37"/>
      <c r="G288" s="36">
        <v>46303</v>
      </c>
      <c r="H288" s="28">
        <f t="shared" si="54"/>
        <v>0</v>
      </c>
      <c r="I288" s="565">
        <f t="shared" si="55"/>
        <v>0</v>
      </c>
      <c r="K288" s="33"/>
      <c r="L288" s="36">
        <v>46302</v>
      </c>
      <c r="M288" s="34" t="str">
        <f t="shared" si="56"/>
        <v xml:space="preserve">  </v>
      </c>
      <c r="N288" s="27"/>
      <c r="O288" s="35" t="s">
        <v>420</v>
      </c>
      <c r="P288" s="39"/>
      <c r="Q288" s="47" t="e">
        <f t="shared" si="57"/>
        <v>#VALUE!</v>
      </c>
      <c r="R288" s="41"/>
    </row>
    <row r="289" spans="2:18" ht="15" customHeight="1" x14ac:dyDescent="0.3">
      <c r="B289" s="34">
        <v>180.9</v>
      </c>
      <c r="C289" s="35"/>
      <c r="D289" s="34">
        <f t="shared" si="53"/>
        <v>0</v>
      </c>
      <c r="E289" s="36">
        <v>46303</v>
      </c>
      <c r="F289" s="37"/>
      <c r="G289" s="36">
        <v>46304</v>
      </c>
      <c r="H289" s="28">
        <f t="shared" si="54"/>
        <v>0</v>
      </c>
      <c r="I289" s="565">
        <f t="shared" si="55"/>
        <v>0</v>
      </c>
      <c r="K289" s="33"/>
      <c r="L289" s="36">
        <v>46303</v>
      </c>
      <c r="M289" s="34" t="str">
        <f t="shared" si="56"/>
        <v xml:space="preserve">  </v>
      </c>
      <c r="N289" s="27"/>
      <c r="O289" s="35" t="s">
        <v>420</v>
      </c>
      <c r="P289" s="39"/>
      <c r="Q289" s="47" t="e">
        <f t="shared" si="57"/>
        <v>#VALUE!</v>
      </c>
      <c r="R289" s="41"/>
    </row>
    <row r="290" spans="2:18" ht="15" customHeight="1" x14ac:dyDescent="0.3">
      <c r="B290" s="34">
        <v>181.9</v>
      </c>
      <c r="C290" s="35"/>
      <c r="D290" s="34">
        <f t="shared" si="53"/>
        <v>0</v>
      </c>
      <c r="E290" s="36">
        <v>46304</v>
      </c>
      <c r="F290" s="37"/>
      <c r="G290" s="36">
        <v>46305</v>
      </c>
      <c r="H290" s="28">
        <f t="shared" si="54"/>
        <v>0</v>
      </c>
      <c r="I290" s="565">
        <f t="shared" si="55"/>
        <v>0</v>
      </c>
      <c r="K290" s="33"/>
      <c r="L290" s="36">
        <v>46304</v>
      </c>
      <c r="M290" s="34" t="str">
        <f t="shared" si="56"/>
        <v xml:space="preserve">  </v>
      </c>
      <c r="N290" s="27"/>
      <c r="O290" s="35" t="s">
        <v>420</v>
      </c>
      <c r="P290" s="39"/>
      <c r="Q290" s="47" t="e">
        <f t="shared" si="57"/>
        <v>#VALUE!</v>
      </c>
      <c r="R290" s="41"/>
    </row>
    <row r="291" spans="2:18" ht="15" customHeight="1" x14ac:dyDescent="0.3">
      <c r="B291" s="34">
        <v>182.9</v>
      </c>
      <c r="C291" s="35"/>
      <c r="D291" s="34">
        <f t="shared" si="53"/>
        <v>0</v>
      </c>
      <c r="E291" s="36">
        <v>46305</v>
      </c>
      <c r="F291" s="37"/>
      <c r="G291" s="36">
        <v>46306</v>
      </c>
      <c r="H291" s="28">
        <f t="shared" si="54"/>
        <v>0</v>
      </c>
      <c r="I291" s="565">
        <f t="shared" si="55"/>
        <v>0</v>
      </c>
      <c r="K291" s="33"/>
      <c r="L291" s="36">
        <v>46305</v>
      </c>
      <c r="M291" s="34" t="str">
        <f t="shared" si="56"/>
        <v xml:space="preserve">  </v>
      </c>
      <c r="N291" s="27"/>
      <c r="O291" s="35" t="s">
        <v>420</v>
      </c>
      <c r="P291" s="39"/>
      <c r="Q291" s="47" t="e">
        <f t="shared" si="57"/>
        <v>#VALUE!</v>
      </c>
      <c r="R291" s="41"/>
    </row>
    <row r="292" spans="2:18" ht="15" customHeight="1" x14ac:dyDescent="0.3">
      <c r="B292" s="34">
        <v>183.9</v>
      </c>
      <c r="C292" s="35"/>
      <c r="D292" s="34">
        <f t="shared" si="53"/>
        <v>0</v>
      </c>
      <c r="E292" s="36">
        <v>46306</v>
      </c>
      <c r="F292" s="37"/>
      <c r="G292" s="36">
        <v>46307</v>
      </c>
      <c r="H292" s="28">
        <f t="shared" si="54"/>
        <v>0</v>
      </c>
      <c r="I292" s="565">
        <f t="shared" si="55"/>
        <v>0</v>
      </c>
      <c r="K292" s="33"/>
      <c r="L292" s="36">
        <v>46306</v>
      </c>
      <c r="M292" s="34" t="str">
        <f t="shared" si="56"/>
        <v xml:space="preserve">  </v>
      </c>
      <c r="N292" s="27"/>
      <c r="O292" s="35" t="s">
        <v>420</v>
      </c>
      <c r="P292" s="39"/>
      <c r="Q292" s="47" t="e">
        <f t="shared" si="57"/>
        <v>#VALUE!</v>
      </c>
      <c r="R292" s="41"/>
    </row>
    <row r="293" spans="2:18" ht="15" customHeight="1" x14ac:dyDescent="0.3">
      <c r="B293" s="34">
        <v>184.9</v>
      </c>
      <c r="C293" s="35"/>
      <c r="D293" s="34">
        <f t="shared" si="53"/>
        <v>0</v>
      </c>
      <c r="E293" s="36">
        <v>46307</v>
      </c>
      <c r="F293" s="37"/>
      <c r="G293" s="36">
        <v>46308</v>
      </c>
      <c r="H293" s="28">
        <f t="shared" si="54"/>
        <v>0</v>
      </c>
      <c r="I293" s="565">
        <f t="shared" si="55"/>
        <v>0</v>
      </c>
      <c r="K293" s="33"/>
      <c r="L293" s="36">
        <v>46307</v>
      </c>
      <c r="M293" s="34" t="str">
        <f t="shared" si="56"/>
        <v xml:space="preserve">  </v>
      </c>
      <c r="N293" s="27"/>
      <c r="O293" s="35" t="s">
        <v>420</v>
      </c>
      <c r="P293" s="39"/>
      <c r="Q293" s="47" t="e">
        <f t="shared" si="57"/>
        <v>#VALUE!</v>
      </c>
      <c r="R293" s="41"/>
    </row>
    <row r="294" spans="2:18" ht="15" customHeight="1" x14ac:dyDescent="0.3">
      <c r="B294" s="34">
        <v>185.9</v>
      </c>
      <c r="C294" s="35"/>
      <c r="D294" s="34">
        <f t="shared" si="53"/>
        <v>0</v>
      </c>
      <c r="E294" s="36">
        <v>46308</v>
      </c>
      <c r="F294" s="37"/>
      <c r="G294" s="36">
        <v>46309</v>
      </c>
      <c r="H294" s="28">
        <f t="shared" si="54"/>
        <v>0</v>
      </c>
      <c r="I294" s="565">
        <f t="shared" si="55"/>
        <v>0</v>
      </c>
      <c r="K294" s="33"/>
      <c r="L294" s="36">
        <v>46308</v>
      </c>
      <c r="M294" s="34" t="str">
        <f t="shared" si="56"/>
        <v xml:space="preserve">  </v>
      </c>
      <c r="N294" s="27"/>
      <c r="O294" s="35" t="s">
        <v>420</v>
      </c>
      <c r="P294" s="39"/>
      <c r="Q294" s="47" t="e">
        <f t="shared" si="57"/>
        <v>#VALUE!</v>
      </c>
      <c r="R294" s="41"/>
    </row>
    <row r="295" spans="2:18" ht="15" customHeight="1" x14ac:dyDescent="0.3">
      <c r="B295" s="34">
        <v>186.9</v>
      </c>
      <c r="C295" s="35"/>
      <c r="D295" s="34">
        <f t="shared" si="53"/>
        <v>0</v>
      </c>
      <c r="E295" s="36">
        <v>46309</v>
      </c>
      <c r="F295" s="37"/>
      <c r="G295" s="36">
        <v>46310</v>
      </c>
      <c r="H295" s="28">
        <f t="shared" si="54"/>
        <v>0</v>
      </c>
      <c r="I295" s="565">
        <f t="shared" si="55"/>
        <v>0</v>
      </c>
      <c r="K295" s="33"/>
      <c r="L295" s="36">
        <v>46309</v>
      </c>
      <c r="M295" s="34" t="str">
        <f t="shared" si="56"/>
        <v xml:space="preserve">  </v>
      </c>
      <c r="N295" s="27"/>
      <c r="O295" s="35" t="s">
        <v>420</v>
      </c>
      <c r="P295" s="39"/>
      <c r="Q295" s="47" t="e">
        <f t="shared" si="57"/>
        <v>#VALUE!</v>
      </c>
      <c r="R295" s="41"/>
    </row>
    <row r="296" spans="2:18" ht="15" customHeight="1" x14ac:dyDescent="0.3">
      <c r="B296" s="34">
        <v>187.9</v>
      </c>
      <c r="C296" s="35"/>
      <c r="D296" s="34">
        <f t="shared" si="53"/>
        <v>0</v>
      </c>
      <c r="E296" s="36">
        <v>46310</v>
      </c>
      <c r="F296" s="37"/>
      <c r="G296" s="36">
        <v>46311</v>
      </c>
      <c r="H296" s="28">
        <f t="shared" si="54"/>
        <v>0</v>
      </c>
      <c r="I296" s="565">
        <f t="shared" si="55"/>
        <v>0</v>
      </c>
      <c r="K296" s="33"/>
      <c r="L296" s="36">
        <v>46310</v>
      </c>
      <c r="M296" s="34" t="str">
        <f t="shared" si="56"/>
        <v xml:space="preserve">  </v>
      </c>
      <c r="N296" s="27"/>
      <c r="O296" s="35" t="s">
        <v>420</v>
      </c>
      <c r="P296" s="39"/>
      <c r="Q296" s="47" t="e">
        <f t="shared" si="57"/>
        <v>#VALUE!</v>
      </c>
      <c r="R296" s="41"/>
    </row>
    <row r="297" spans="2:18" ht="15" customHeight="1" x14ac:dyDescent="0.3">
      <c r="B297" s="34">
        <v>188.9</v>
      </c>
      <c r="C297" s="35"/>
      <c r="D297" s="34">
        <f t="shared" si="53"/>
        <v>0</v>
      </c>
      <c r="E297" s="36">
        <v>46311</v>
      </c>
      <c r="F297" s="37"/>
      <c r="G297" s="36">
        <v>46312</v>
      </c>
      <c r="H297" s="28">
        <f t="shared" si="54"/>
        <v>0</v>
      </c>
      <c r="I297" s="565">
        <f t="shared" si="55"/>
        <v>0</v>
      </c>
      <c r="K297" s="33"/>
      <c r="L297" s="36">
        <v>46311</v>
      </c>
      <c r="M297" s="34" t="str">
        <f t="shared" si="56"/>
        <v xml:space="preserve">  </v>
      </c>
      <c r="N297" s="27"/>
      <c r="O297" s="35" t="s">
        <v>420</v>
      </c>
      <c r="P297" s="39"/>
      <c r="Q297" s="47" t="e">
        <f t="shared" si="57"/>
        <v>#VALUE!</v>
      </c>
      <c r="R297" s="41"/>
    </row>
    <row r="298" spans="2:18" ht="15" customHeight="1" x14ac:dyDescent="0.3">
      <c r="B298" s="34">
        <v>189.9</v>
      </c>
      <c r="C298" s="35"/>
      <c r="D298" s="34">
        <f t="shared" si="53"/>
        <v>0</v>
      </c>
      <c r="E298" s="36">
        <v>46312</v>
      </c>
      <c r="F298" s="37"/>
      <c r="G298" s="36">
        <v>46313</v>
      </c>
      <c r="H298" s="28">
        <f t="shared" si="54"/>
        <v>0</v>
      </c>
      <c r="I298" s="565">
        <f t="shared" si="55"/>
        <v>0</v>
      </c>
      <c r="K298" s="33"/>
      <c r="L298" s="36">
        <v>46312</v>
      </c>
      <c r="M298" s="34" t="str">
        <f t="shared" si="56"/>
        <v xml:space="preserve">  </v>
      </c>
      <c r="N298" s="27"/>
      <c r="O298" s="35" t="s">
        <v>420</v>
      </c>
      <c r="P298" s="39"/>
      <c r="Q298" s="47" t="e">
        <f t="shared" si="57"/>
        <v>#VALUE!</v>
      </c>
      <c r="R298" s="41"/>
    </row>
  </sheetData>
  <mergeCells count="2">
    <mergeCell ref="A1:H1"/>
    <mergeCell ref="K2:R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053"/>
  <sheetViews>
    <sheetView zoomScale="86" workbookViewId="0">
      <pane ySplit="3" topLeftCell="A972" activePane="bottomLeft" state="frozen"/>
      <selection pane="bottomLeft" activeCell="O983" sqref="O983"/>
    </sheetView>
  </sheetViews>
  <sheetFormatPr defaultColWidth="11.19921875" defaultRowHeight="15" customHeight="1" x14ac:dyDescent="0.3"/>
  <cols>
    <col min="1" max="3" width="8.59765625" customWidth="1"/>
    <col min="4" max="4" width="10.3984375" customWidth="1"/>
    <col min="5" max="5" width="11.09765625" customWidth="1"/>
    <col min="6" max="6" width="11.19921875" customWidth="1"/>
    <col min="7" max="7" width="11.59765625" customWidth="1"/>
    <col min="8" max="8" width="8.59765625" customWidth="1"/>
    <col min="9" max="9" width="12.59765625" customWidth="1"/>
    <col min="10" max="10" width="8.59765625" customWidth="1"/>
    <col min="11" max="11" width="8.69921875" customWidth="1"/>
    <col min="12" max="12" width="15.69921875" style="525" customWidth="1"/>
    <col min="13" max="15" width="8.59765625" customWidth="1"/>
    <col min="16" max="16" width="9.69921875" customWidth="1"/>
    <col min="17" max="17" width="10.19921875" customWidth="1"/>
    <col min="18" max="26" width="8.59765625" customWidth="1"/>
    <col min="28" max="28" width="13.5" customWidth="1"/>
    <col min="29" max="30" width="17.69921875" customWidth="1"/>
    <col min="31" max="31" width="16.59765625" customWidth="1"/>
    <col min="32" max="32" width="16.8984375" customWidth="1"/>
  </cols>
  <sheetData>
    <row r="1" spans="1:17" ht="15.6" x14ac:dyDescent="0.3">
      <c r="A1" s="741" t="s">
        <v>66</v>
      </c>
      <c r="B1" s="742"/>
      <c r="C1" s="742"/>
      <c r="D1" s="742"/>
      <c r="E1" s="742"/>
      <c r="F1" s="742"/>
      <c r="G1" s="742"/>
      <c r="H1" s="743"/>
      <c r="I1" s="109"/>
      <c r="J1" s="109"/>
      <c r="K1" s="744" t="s">
        <v>1804</v>
      </c>
      <c r="L1" s="742"/>
      <c r="M1" s="742"/>
      <c r="N1" s="742"/>
      <c r="O1" s="742"/>
      <c r="P1" s="742"/>
      <c r="Q1" s="743"/>
    </row>
    <row r="2" spans="1:17" ht="15" customHeight="1" x14ac:dyDescent="0.35">
      <c r="A2" s="111" t="s">
        <v>2</v>
      </c>
      <c r="B2" s="112" t="s">
        <v>3</v>
      </c>
      <c r="C2" s="113" t="s">
        <v>4</v>
      </c>
      <c r="D2" s="114" t="s">
        <v>5</v>
      </c>
      <c r="E2" s="115" t="s">
        <v>6</v>
      </c>
      <c r="F2" s="116" t="s">
        <v>7</v>
      </c>
      <c r="G2" s="117" t="s">
        <v>8</v>
      </c>
      <c r="H2" s="168" t="s">
        <v>9</v>
      </c>
      <c r="I2" s="169"/>
      <c r="K2" s="119" t="s">
        <v>2</v>
      </c>
      <c r="L2" s="678" t="s">
        <v>11</v>
      </c>
      <c r="M2" s="121" t="s">
        <v>54</v>
      </c>
      <c r="N2" s="122" t="s">
        <v>12</v>
      </c>
      <c r="O2" s="123" t="s">
        <v>14</v>
      </c>
      <c r="P2" s="124" t="s">
        <v>16</v>
      </c>
      <c r="Q2" s="170" t="s">
        <v>17</v>
      </c>
    </row>
    <row r="3" spans="1:17" ht="15.6" x14ac:dyDescent="0.3">
      <c r="A3" s="126"/>
      <c r="B3" s="127"/>
      <c r="C3" s="128"/>
      <c r="D3" s="129"/>
      <c r="E3" s="130"/>
      <c r="F3" s="131"/>
      <c r="G3" s="132"/>
      <c r="H3" s="133"/>
      <c r="I3" s="169"/>
      <c r="K3" s="134">
        <v>1</v>
      </c>
      <c r="L3" s="679"/>
      <c r="M3" s="136"/>
      <c r="N3" s="137"/>
      <c r="O3" s="138"/>
      <c r="P3" s="139">
        <f t="shared" ref="P3:P175" si="0">M3+N3-O3</f>
        <v>0</v>
      </c>
      <c r="Q3" s="41"/>
    </row>
    <row r="4" spans="1:17" ht="15.6" x14ac:dyDescent="0.3">
      <c r="A4" s="141">
        <v>1</v>
      </c>
      <c r="B4" s="142"/>
      <c r="C4" s="128"/>
      <c r="D4" s="129"/>
      <c r="E4" s="144"/>
      <c r="F4" s="37"/>
      <c r="G4" s="145"/>
      <c r="H4" s="76"/>
      <c r="K4" s="134">
        <v>2</v>
      </c>
      <c r="L4" s="679"/>
      <c r="M4" s="136"/>
      <c r="N4" s="137"/>
      <c r="O4" s="138"/>
      <c r="P4" s="139">
        <f t="shared" si="0"/>
        <v>0</v>
      </c>
      <c r="Q4" s="32"/>
    </row>
    <row r="5" spans="1:17" ht="15.6" x14ac:dyDescent="0.3">
      <c r="A5" s="126">
        <v>2</v>
      </c>
      <c r="B5" s="142">
        <f t="shared" ref="B5:B6" si="1">F5</f>
        <v>8105</v>
      </c>
      <c r="C5" s="128"/>
      <c r="D5" s="129">
        <f t="shared" ref="D5:D6" si="2">F4</f>
        <v>0</v>
      </c>
      <c r="E5" s="144">
        <v>45295</v>
      </c>
      <c r="F5" s="37">
        <v>8105</v>
      </c>
      <c r="G5" s="145">
        <v>45296</v>
      </c>
      <c r="H5" s="76">
        <f t="shared" ref="H5:H259" si="3">F5-D5</f>
        <v>8105</v>
      </c>
      <c r="K5" s="134">
        <v>3</v>
      </c>
      <c r="L5" s="679">
        <v>45295</v>
      </c>
      <c r="M5" s="136"/>
      <c r="N5" s="137">
        <f t="shared" ref="N5:N259" si="4">O4</f>
        <v>0</v>
      </c>
      <c r="O5" s="138">
        <v>127.5</v>
      </c>
      <c r="P5" s="139">
        <f t="shared" si="0"/>
        <v>-127.5</v>
      </c>
      <c r="Q5" s="41"/>
    </row>
    <row r="6" spans="1:17" ht="15.6" x14ac:dyDescent="0.3">
      <c r="A6" s="126">
        <v>3</v>
      </c>
      <c r="B6" s="142">
        <f t="shared" si="1"/>
        <v>8105</v>
      </c>
      <c r="C6" s="128"/>
      <c r="D6" s="129">
        <f t="shared" si="2"/>
        <v>8105</v>
      </c>
      <c r="E6" s="144">
        <v>45296</v>
      </c>
      <c r="F6" s="37">
        <v>8105</v>
      </c>
      <c r="G6" s="145">
        <v>45297</v>
      </c>
      <c r="H6" s="76">
        <f t="shared" si="3"/>
        <v>0</v>
      </c>
      <c r="K6" s="134">
        <v>4</v>
      </c>
      <c r="L6" s="679">
        <v>45296</v>
      </c>
      <c r="M6" s="136"/>
      <c r="N6" s="137">
        <f t="shared" si="4"/>
        <v>127.5</v>
      </c>
      <c r="O6" s="138">
        <v>127.5</v>
      </c>
      <c r="P6" s="139">
        <f t="shared" si="0"/>
        <v>0</v>
      </c>
      <c r="Q6" s="41"/>
    </row>
    <row r="7" spans="1:17" ht="15.6" x14ac:dyDescent="0.3">
      <c r="A7" s="126">
        <v>4</v>
      </c>
      <c r="B7" s="142"/>
      <c r="C7" s="128"/>
      <c r="D7" s="129">
        <v>8105</v>
      </c>
      <c r="E7" s="144">
        <v>45297</v>
      </c>
      <c r="F7" s="37">
        <v>8105</v>
      </c>
      <c r="G7" s="145">
        <v>45298</v>
      </c>
      <c r="H7" s="76">
        <f t="shared" si="3"/>
        <v>0</v>
      </c>
      <c r="K7" s="134">
        <v>5</v>
      </c>
      <c r="L7" s="679">
        <v>45297</v>
      </c>
      <c r="M7" s="136"/>
      <c r="N7" s="137">
        <f t="shared" si="4"/>
        <v>127.5</v>
      </c>
      <c r="O7" s="138">
        <v>127.5</v>
      </c>
      <c r="P7" s="139">
        <f t="shared" si="0"/>
        <v>0</v>
      </c>
      <c r="Q7" s="41"/>
    </row>
    <row r="8" spans="1:17" ht="15.6" x14ac:dyDescent="0.3">
      <c r="A8" s="126">
        <v>5</v>
      </c>
      <c r="B8" s="142"/>
      <c r="C8" s="128"/>
      <c r="D8" s="129">
        <v>8105</v>
      </c>
      <c r="E8" s="144">
        <v>45298</v>
      </c>
      <c r="F8" s="37">
        <v>8105</v>
      </c>
      <c r="G8" s="145">
        <v>45299</v>
      </c>
      <c r="H8" s="76">
        <f t="shared" si="3"/>
        <v>0</v>
      </c>
      <c r="K8" s="134">
        <v>6</v>
      </c>
      <c r="L8" s="679">
        <v>45298</v>
      </c>
      <c r="M8" s="136"/>
      <c r="N8" s="137">
        <f t="shared" si="4"/>
        <v>127.5</v>
      </c>
      <c r="O8" s="138">
        <v>127.5</v>
      </c>
      <c r="P8" s="139">
        <f t="shared" si="0"/>
        <v>0</v>
      </c>
      <c r="Q8" s="41"/>
    </row>
    <row r="9" spans="1:17" ht="15.6" x14ac:dyDescent="0.3">
      <c r="A9" s="126">
        <v>6</v>
      </c>
      <c r="B9" s="142"/>
      <c r="C9" s="128"/>
      <c r="D9" s="129">
        <f>F8</f>
        <v>8105</v>
      </c>
      <c r="E9" s="144">
        <v>45299</v>
      </c>
      <c r="F9" s="37">
        <v>8105</v>
      </c>
      <c r="G9" s="145">
        <v>45300</v>
      </c>
      <c r="H9" s="76">
        <f t="shared" si="3"/>
        <v>0</v>
      </c>
      <c r="K9" s="134">
        <v>7</v>
      </c>
      <c r="L9" s="679">
        <v>45299</v>
      </c>
      <c r="M9" s="136"/>
      <c r="N9" s="137">
        <f t="shared" si="4"/>
        <v>127.5</v>
      </c>
      <c r="O9" s="138">
        <v>127.5</v>
      </c>
      <c r="P9" s="139">
        <f t="shared" si="0"/>
        <v>0</v>
      </c>
      <c r="Q9" s="41"/>
    </row>
    <row r="10" spans="1:17" ht="15.6" x14ac:dyDescent="0.3">
      <c r="A10" s="126">
        <v>7</v>
      </c>
      <c r="B10" s="142"/>
      <c r="C10" s="128"/>
      <c r="D10" s="129">
        <v>8105</v>
      </c>
      <c r="E10" s="144">
        <v>45300</v>
      </c>
      <c r="F10" s="37">
        <v>8105</v>
      </c>
      <c r="G10" s="145">
        <v>45301</v>
      </c>
      <c r="H10" s="76">
        <f t="shared" si="3"/>
        <v>0</v>
      </c>
      <c r="K10" s="134">
        <v>8</v>
      </c>
      <c r="L10" s="679">
        <v>45300</v>
      </c>
      <c r="M10" s="136"/>
      <c r="N10" s="137">
        <f t="shared" si="4"/>
        <v>127.5</v>
      </c>
      <c r="O10" s="138">
        <v>127.5</v>
      </c>
      <c r="P10" s="139">
        <f t="shared" si="0"/>
        <v>0</v>
      </c>
      <c r="Q10" s="41"/>
    </row>
    <row r="11" spans="1:17" ht="15.6" x14ac:dyDescent="0.3">
      <c r="A11" s="126">
        <v>8</v>
      </c>
      <c r="B11" s="142"/>
      <c r="C11" s="128"/>
      <c r="D11" s="129">
        <v>8105</v>
      </c>
      <c r="E11" s="144">
        <v>45301</v>
      </c>
      <c r="F11" s="37">
        <v>8105</v>
      </c>
      <c r="G11" s="145">
        <v>45302</v>
      </c>
      <c r="H11" s="76">
        <f t="shared" si="3"/>
        <v>0</v>
      </c>
      <c r="K11" s="134">
        <v>9</v>
      </c>
      <c r="L11" s="679">
        <v>45301</v>
      </c>
      <c r="M11" s="136"/>
      <c r="N11" s="137">
        <f t="shared" si="4"/>
        <v>127.5</v>
      </c>
      <c r="O11" s="138">
        <v>127.5</v>
      </c>
      <c r="P11" s="139">
        <f t="shared" si="0"/>
        <v>0</v>
      </c>
      <c r="Q11" s="41"/>
    </row>
    <row r="12" spans="1:17" ht="15.6" x14ac:dyDescent="0.3">
      <c r="A12" s="126">
        <v>9</v>
      </c>
      <c r="B12" s="142"/>
      <c r="C12" s="128"/>
      <c r="D12" s="129">
        <f>F11</f>
        <v>8105</v>
      </c>
      <c r="E12" s="144">
        <v>45302</v>
      </c>
      <c r="F12" s="37">
        <v>8105</v>
      </c>
      <c r="G12" s="145">
        <v>45303</v>
      </c>
      <c r="H12" s="76">
        <f t="shared" si="3"/>
        <v>0</v>
      </c>
      <c r="K12" s="134">
        <v>10</v>
      </c>
      <c r="L12" s="679">
        <v>45302</v>
      </c>
      <c r="M12" s="136"/>
      <c r="N12" s="137">
        <f t="shared" si="4"/>
        <v>127.5</v>
      </c>
      <c r="O12" s="138">
        <v>127.5</v>
      </c>
      <c r="P12" s="139">
        <f t="shared" si="0"/>
        <v>0</v>
      </c>
      <c r="Q12" s="41"/>
    </row>
    <row r="13" spans="1:17" ht="15.6" x14ac:dyDescent="0.3">
      <c r="A13" s="126">
        <v>10</v>
      </c>
      <c r="B13" s="142"/>
      <c r="C13" s="128"/>
      <c r="D13" s="129">
        <v>8105</v>
      </c>
      <c r="E13" s="144">
        <v>45303</v>
      </c>
      <c r="F13" s="37">
        <v>8105</v>
      </c>
      <c r="G13" s="145">
        <v>45304</v>
      </c>
      <c r="H13" s="76">
        <f t="shared" si="3"/>
        <v>0</v>
      </c>
      <c r="K13" s="134">
        <v>11</v>
      </c>
      <c r="L13" s="679">
        <v>45303</v>
      </c>
      <c r="M13" s="136"/>
      <c r="N13" s="137">
        <f t="shared" si="4"/>
        <v>127.5</v>
      </c>
      <c r="O13" s="138">
        <v>127.5</v>
      </c>
      <c r="P13" s="139">
        <f t="shared" si="0"/>
        <v>0</v>
      </c>
      <c r="Q13" s="41"/>
    </row>
    <row r="14" spans="1:17" ht="15.6" x14ac:dyDescent="0.3">
      <c r="A14" s="126">
        <v>11</v>
      </c>
      <c r="B14" s="142"/>
      <c r="C14" s="128"/>
      <c r="D14" s="129">
        <v>8105</v>
      </c>
      <c r="E14" s="144">
        <v>45304</v>
      </c>
      <c r="F14" s="37">
        <v>8105</v>
      </c>
      <c r="G14" s="145">
        <v>45305</v>
      </c>
      <c r="H14" s="76">
        <f t="shared" si="3"/>
        <v>0</v>
      </c>
      <c r="K14" s="134">
        <v>12</v>
      </c>
      <c r="L14" s="679">
        <v>45304</v>
      </c>
      <c r="M14" s="136"/>
      <c r="N14" s="137">
        <f t="shared" si="4"/>
        <v>127.5</v>
      </c>
      <c r="O14" s="138">
        <v>127.5</v>
      </c>
      <c r="P14" s="139">
        <f t="shared" si="0"/>
        <v>0</v>
      </c>
      <c r="Q14" s="41"/>
    </row>
    <row r="15" spans="1:17" ht="15.6" x14ac:dyDescent="0.3">
      <c r="A15" s="126">
        <v>12</v>
      </c>
      <c r="B15" s="142"/>
      <c r="C15" s="128"/>
      <c r="D15" s="129">
        <f>F14</f>
        <v>8105</v>
      </c>
      <c r="E15" s="144">
        <v>45305</v>
      </c>
      <c r="F15" s="37">
        <v>8105</v>
      </c>
      <c r="G15" s="145">
        <v>45306</v>
      </c>
      <c r="H15" s="76">
        <f t="shared" si="3"/>
        <v>0</v>
      </c>
      <c r="K15" s="134">
        <v>13</v>
      </c>
      <c r="L15" s="679">
        <v>45305</v>
      </c>
      <c r="M15" s="136"/>
      <c r="N15" s="137">
        <f t="shared" si="4"/>
        <v>127.5</v>
      </c>
      <c r="O15" s="138">
        <v>127.5</v>
      </c>
      <c r="P15" s="139">
        <f t="shared" si="0"/>
        <v>0</v>
      </c>
      <c r="Q15" s="41"/>
    </row>
    <row r="16" spans="1:17" ht="15.6" x14ac:dyDescent="0.3">
      <c r="A16" s="126">
        <v>13</v>
      </c>
      <c r="B16" s="142"/>
      <c r="C16" s="128"/>
      <c r="D16" s="129">
        <v>8105</v>
      </c>
      <c r="E16" s="144">
        <v>45306</v>
      </c>
      <c r="F16" s="37">
        <v>8105</v>
      </c>
      <c r="G16" s="145">
        <v>45307</v>
      </c>
      <c r="H16" s="76">
        <f t="shared" si="3"/>
        <v>0</v>
      </c>
      <c r="K16" s="134">
        <v>14</v>
      </c>
      <c r="L16" s="679">
        <v>45306</v>
      </c>
      <c r="M16" s="136"/>
      <c r="N16" s="137">
        <f t="shared" si="4"/>
        <v>127.5</v>
      </c>
      <c r="O16" s="138">
        <v>127.5</v>
      </c>
      <c r="P16" s="139">
        <f t="shared" si="0"/>
        <v>0</v>
      </c>
      <c r="Q16" s="41"/>
    </row>
    <row r="17" spans="1:17" ht="15.6" x14ac:dyDescent="0.3">
      <c r="A17" s="126">
        <v>14</v>
      </c>
      <c r="B17" s="142"/>
      <c r="C17" s="128"/>
      <c r="D17" s="129">
        <v>8105</v>
      </c>
      <c r="E17" s="144">
        <v>45307</v>
      </c>
      <c r="F17" s="37">
        <v>8105</v>
      </c>
      <c r="G17" s="145">
        <v>45308</v>
      </c>
      <c r="H17" s="76">
        <f t="shared" si="3"/>
        <v>0</v>
      </c>
      <c r="K17" s="134">
        <v>15</v>
      </c>
      <c r="L17" s="679">
        <v>45307</v>
      </c>
      <c r="M17" s="136"/>
      <c r="N17" s="137">
        <f t="shared" si="4"/>
        <v>127.5</v>
      </c>
      <c r="O17" s="138">
        <v>127.5</v>
      </c>
      <c r="P17" s="139">
        <f t="shared" si="0"/>
        <v>0</v>
      </c>
      <c r="Q17" s="41"/>
    </row>
    <row r="18" spans="1:17" ht="15.6" x14ac:dyDescent="0.3">
      <c r="A18" s="126">
        <v>15</v>
      </c>
      <c r="B18" s="142"/>
      <c r="C18" s="128"/>
      <c r="D18" s="129">
        <f>F17</f>
        <v>8105</v>
      </c>
      <c r="E18" s="144">
        <v>45308</v>
      </c>
      <c r="F18" s="37">
        <v>8105</v>
      </c>
      <c r="G18" s="145">
        <v>45309</v>
      </c>
      <c r="H18" s="76">
        <f t="shared" si="3"/>
        <v>0</v>
      </c>
      <c r="K18" s="134">
        <v>16</v>
      </c>
      <c r="L18" s="679">
        <v>45308</v>
      </c>
      <c r="M18" s="136"/>
      <c r="N18" s="137">
        <f t="shared" si="4"/>
        <v>127.5</v>
      </c>
      <c r="O18" s="138">
        <v>127.5</v>
      </c>
      <c r="P18" s="139">
        <f t="shared" si="0"/>
        <v>0</v>
      </c>
      <c r="Q18" s="41"/>
    </row>
    <row r="19" spans="1:17" ht="15.6" x14ac:dyDescent="0.3">
      <c r="A19" s="126">
        <v>16</v>
      </c>
      <c r="B19" s="142"/>
      <c r="C19" s="128"/>
      <c r="D19" s="129">
        <v>8105</v>
      </c>
      <c r="E19" s="144">
        <v>45309</v>
      </c>
      <c r="F19" s="37">
        <v>8105</v>
      </c>
      <c r="G19" s="145">
        <v>45310</v>
      </c>
      <c r="H19" s="76">
        <f t="shared" si="3"/>
        <v>0</v>
      </c>
      <c r="K19" s="134">
        <v>17</v>
      </c>
      <c r="L19" s="679">
        <v>45309</v>
      </c>
      <c r="M19" s="136"/>
      <c r="N19" s="137">
        <f t="shared" si="4"/>
        <v>127.5</v>
      </c>
      <c r="O19" s="138">
        <v>127.5</v>
      </c>
      <c r="P19" s="139">
        <f t="shared" si="0"/>
        <v>0</v>
      </c>
      <c r="Q19" s="41"/>
    </row>
    <row r="20" spans="1:17" ht="15.6" x14ac:dyDescent="0.3">
      <c r="A20" s="126">
        <v>17</v>
      </c>
      <c r="B20" s="142"/>
      <c r="C20" s="128"/>
      <c r="D20" s="129">
        <v>8105</v>
      </c>
      <c r="E20" s="144">
        <v>45310</v>
      </c>
      <c r="F20" s="37">
        <v>8105</v>
      </c>
      <c r="G20" s="145">
        <v>45311</v>
      </c>
      <c r="H20" s="76">
        <f t="shared" si="3"/>
        <v>0</v>
      </c>
      <c r="K20" s="134">
        <v>18</v>
      </c>
      <c r="L20" s="679">
        <v>45310</v>
      </c>
      <c r="M20" s="136"/>
      <c r="N20" s="137">
        <f t="shared" si="4"/>
        <v>127.5</v>
      </c>
      <c r="O20" s="138">
        <v>127.5</v>
      </c>
      <c r="P20" s="139">
        <f t="shared" si="0"/>
        <v>0</v>
      </c>
      <c r="Q20" s="41"/>
    </row>
    <row r="21" spans="1:17" ht="15.6" x14ac:dyDescent="0.3">
      <c r="A21" s="126">
        <v>18</v>
      </c>
      <c r="B21" s="142"/>
      <c r="C21" s="128"/>
      <c r="D21" s="129">
        <f>F20</f>
        <v>8105</v>
      </c>
      <c r="E21" s="144">
        <v>45311</v>
      </c>
      <c r="F21" s="37">
        <v>8105</v>
      </c>
      <c r="G21" s="145">
        <v>45312</v>
      </c>
      <c r="H21" s="76">
        <f t="shared" si="3"/>
        <v>0</v>
      </c>
      <c r="K21" s="134">
        <v>19</v>
      </c>
      <c r="L21" s="679">
        <v>45311</v>
      </c>
      <c r="M21" s="136"/>
      <c r="N21" s="137">
        <f t="shared" si="4"/>
        <v>127.5</v>
      </c>
      <c r="O21" s="138">
        <v>127.5</v>
      </c>
      <c r="P21" s="139">
        <f t="shared" si="0"/>
        <v>0</v>
      </c>
      <c r="Q21" s="41"/>
    </row>
    <row r="22" spans="1:17" ht="15.6" x14ac:dyDescent="0.3">
      <c r="A22" s="126">
        <v>19</v>
      </c>
      <c r="B22" s="142"/>
      <c r="C22" s="128"/>
      <c r="D22" s="129">
        <v>8105</v>
      </c>
      <c r="E22" s="144">
        <v>45312</v>
      </c>
      <c r="F22" s="37">
        <v>8105</v>
      </c>
      <c r="G22" s="145">
        <v>45313</v>
      </c>
      <c r="H22" s="76">
        <f t="shared" si="3"/>
        <v>0</v>
      </c>
      <c r="K22" s="134">
        <v>20</v>
      </c>
      <c r="L22" s="679">
        <v>45312</v>
      </c>
      <c r="M22" s="136"/>
      <c r="N22" s="137">
        <f t="shared" si="4"/>
        <v>127.5</v>
      </c>
      <c r="O22" s="138">
        <v>112</v>
      </c>
      <c r="P22" s="139">
        <f t="shared" si="0"/>
        <v>15.5</v>
      </c>
      <c r="Q22" s="41"/>
    </row>
    <row r="23" spans="1:17" ht="15.6" x14ac:dyDescent="0.3">
      <c r="A23" s="126">
        <v>20</v>
      </c>
      <c r="B23" s="142"/>
      <c r="C23" s="128"/>
      <c r="D23" s="129">
        <v>8105</v>
      </c>
      <c r="E23" s="144">
        <v>45313</v>
      </c>
      <c r="F23" s="37">
        <v>8105</v>
      </c>
      <c r="G23" s="145">
        <v>45314</v>
      </c>
      <c r="H23" s="76">
        <f t="shared" si="3"/>
        <v>0</v>
      </c>
      <c r="K23" s="134">
        <v>21</v>
      </c>
      <c r="L23" s="679">
        <v>45313</v>
      </c>
      <c r="M23" s="136"/>
      <c r="N23" s="137">
        <f t="shared" si="4"/>
        <v>112</v>
      </c>
      <c r="O23" s="138">
        <v>112</v>
      </c>
      <c r="P23" s="139">
        <f t="shared" si="0"/>
        <v>0</v>
      </c>
      <c r="Q23" s="41"/>
    </row>
    <row r="24" spans="1:17" ht="15.6" x14ac:dyDescent="0.3">
      <c r="A24" s="126">
        <v>21</v>
      </c>
      <c r="B24" s="142"/>
      <c r="C24" s="128"/>
      <c r="D24" s="129">
        <f>F23</f>
        <v>8105</v>
      </c>
      <c r="E24" s="144">
        <v>45314</v>
      </c>
      <c r="F24" s="37">
        <v>8105</v>
      </c>
      <c r="G24" s="145">
        <v>45315</v>
      </c>
      <c r="H24" s="76">
        <f t="shared" si="3"/>
        <v>0</v>
      </c>
      <c r="K24" s="134">
        <v>22</v>
      </c>
      <c r="L24" s="679">
        <v>45314</v>
      </c>
      <c r="M24" s="136"/>
      <c r="N24" s="137">
        <f t="shared" si="4"/>
        <v>112</v>
      </c>
      <c r="O24" s="138">
        <v>112</v>
      </c>
      <c r="P24" s="139">
        <f t="shared" si="0"/>
        <v>0</v>
      </c>
      <c r="Q24" s="41"/>
    </row>
    <row r="25" spans="1:17" ht="15.6" x14ac:dyDescent="0.3">
      <c r="A25" s="126">
        <v>22</v>
      </c>
      <c r="B25" s="142"/>
      <c r="C25" s="128"/>
      <c r="D25" s="129">
        <v>8105</v>
      </c>
      <c r="E25" s="144">
        <v>45315</v>
      </c>
      <c r="F25" s="37">
        <v>8105</v>
      </c>
      <c r="G25" s="145">
        <v>45316</v>
      </c>
      <c r="H25" s="76">
        <f t="shared" si="3"/>
        <v>0</v>
      </c>
      <c r="K25" s="134">
        <v>23</v>
      </c>
      <c r="L25" s="679">
        <v>45315</v>
      </c>
      <c r="M25" s="136"/>
      <c r="N25" s="137">
        <f t="shared" si="4"/>
        <v>112</v>
      </c>
      <c r="O25" s="138">
        <v>112</v>
      </c>
      <c r="P25" s="139">
        <f t="shared" si="0"/>
        <v>0</v>
      </c>
      <c r="Q25" s="41"/>
    </row>
    <row r="26" spans="1:17" ht="15.6" x14ac:dyDescent="0.3">
      <c r="A26" s="126">
        <v>23</v>
      </c>
      <c r="B26" s="142"/>
      <c r="C26" s="128"/>
      <c r="D26" s="129">
        <v>8105</v>
      </c>
      <c r="E26" s="144">
        <v>45316</v>
      </c>
      <c r="F26" s="37">
        <v>8105</v>
      </c>
      <c r="G26" s="145">
        <v>45317</v>
      </c>
      <c r="H26" s="76">
        <f t="shared" si="3"/>
        <v>0</v>
      </c>
      <c r="K26" s="134">
        <v>24</v>
      </c>
      <c r="L26" s="679">
        <v>45316</v>
      </c>
      <c r="M26" s="136"/>
      <c r="N26" s="137">
        <f t="shared" si="4"/>
        <v>112</v>
      </c>
      <c r="O26" s="138">
        <v>112</v>
      </c>
      <c r="P26" s="139">
        <f t="shared" si="0"/>
        <v>0</v>
      </c>
      <c r="Q26" s="41"/>
    </row>
    <row r="27" spans="1:17" ht="15.6" x14ac:dyDescent="0.3">
      <c r="A27" s="126">
        <v>24</v>
      </c>
      <c r="B27" s="142"/>
      <c r="C27" s="128"/>
      <c r="D27" s="129">
        <f>F26</f>
        <v>8105</v>
      </c>
      <c r="E27" s="144">
        <v>45317</v>
      </c>
      <c r="F27" s="37">
        <v>8105</v>
      </c>
      <c r="G27" s="145">
        <v>45318</v>
      </c>
      <c r="H27" s="76">
        <f t="shared" si="3"/>
        <v>0</v>
      </c>
      <c r="K27" s="134">
        <v>25</v>
      </c>
      <c r="L27" s="679">
        <v>45317</v>
      </c>
      <c r="M27" s="136"/>
      <c r="N27" s="137">
        <f t="shared" si="4"/>
        <v>112</v>
      </c>
      <c r="O27" s="138">
        <v>112</v>
      </c>
      <c r="P27" s="139">
        <f t="shared" si="0"/>
        <v>0</v>
      </c>
      <c r="Q27" s="41"/>
    </row>
    <row r="28" spans="1:17" ht="15.6" x14ac:dyDescent="0.3">
      <c r="A28" s="126">
        <v>25</v>
      </c>
      <c r="B28" s="142"/>
      <c r="C28" s="128"/>
      <c r="D28" s="129">
        <v>8105</v>
      </c>
      <c r="E28" s="144">
        <v>45318</v>
      </c>
      <c r="F28" s="37">
        <v>8105</v>
      </c>
      <c r="G28" s="145">
        <v>45319</v>
      </c>
      <c r="H28" s="76">
        <f t="shared" si="3"/>
        <v>0</v>
      </c>
      <c r="K28" s="134">
        <v>26</v>
      </c>
      <c r="L28" s="679">
        <v>45318</v>
      </c>
      <c r="M28" s="136"/>
      <c r="N28" s="137">
        <f t="shared" si="4"/>
        <v>112</v>
      </c>
      <c r="O28" s="138">
        <v>112</v>
      </c>
      <c r="P28" s="139">
        <f t="shared" si="0"/>
        <v>0</v>
      </c>
      <c r="Q28" s="41"/>
    </row>
    <row r="29" spans="1:17" ht="15.6" x14ac:dyDescent="0.3">
      <c r="A29" s="126">
        <v>26</v>
      </c>
      <c r="B29" s="142"/>
      <c r="C29" s="128"/>
      <c r="D29" s="129">
        <v>8105</v>
      </c>
      <c r="E29" s="144">
        <v>45319</v>
      </c>
      <c r="F29" s="37">
        <v>8105</v>
      </c>
      <c r="G29" s="145">
        <v>45320</v>
      </c>
      <c r="H29" s="76">
        <f t="shared" si="3"/>
        <v>0</v>
      </c>
      <c r="K29" s="134">
        <v>27</v>
      </c>
      <c r="L29" s="679">
        <v>45319</v>
      </c>
      <c r="M29" s="136"/>
      <c r="N29" s="137">
        <f t="shared" si="4"/>
        <v>112</v>
      </c>
      <c r="O29" s="138">
        <v>112</v>
      </c>
      <c r="P29" s="139">
        <f t="shared" si="0"/>
        <v>0</v>
      </c>
      <c r="Q29" s="41"/>
    </row>
    <row r="30" spans="1:17" ht="15.6" x14ac:dyDescent="0.3">
      <c r="A30" s="126">
        <v>27</v>
      </c>
      <c r="B30" s="142"/>
      <c r="C30" s="128"/>
      <c r="D30" s="129">
        <f>F29</f>
        <v>8105</v>
      </c>
      <c r="E30" s="144">
        <v>45320</v>
      </c>
      <c r="F30" s="37">
        <v>8105</v>
      </c>
      <c r="G30" s="145">
        <v>45321</v>
      </c>
      <c r="H30" s="76">
        <f t="shared" si="3"/>
        <v>0</v>
      </c>
      <c r="K30" s="134">
        <v>28</v>
      </c>
      <c r="L30" s="679">
        <v>45320</v>
      </c>
      <c r="M30" s="136"/>
      <c r="N30" s="137">
        <f t="shared" si="4"/>
        <v>112</v>
      </c>
      <c r="O30" s="138">
        <v>112</v>
      </c>
      <c r="P30" s="139">
        <f t="shared" si="0"/>
        <v>0</v>
      </c>
      <c r="Q30" s="41"/>
    </row>
    <row r="31" spans="1:17" ht="15.6" x14ac:dyDescent="0.3">
      <c r="A31" s="126">
        <v>28</v>
      </c>
      <c r="B31" s="142"/>
      <c r="C31" s="128"/>
      <c r="D31" s="129">
        <v>8105</v>
      </c>
      <c r="E31" s="144">
        <v>45321</v>
      </c>
      <c r="F31" s="37">
        <v>8105</v>
      </c>
      <c r="G31" s="145">
        <v>45322</v>
      </c>
      <c r="H31" s="76">
        <f t="shared" si="3"/>
        <v>0</v>
      </c>
      <c r="K31" s="134">
        <v>29</v>
      </c>
      <c r="L31" s="679">
        <v>45321</v>
      </c>
      <c r="M31" s="136"/>
      <c r="N31" s="137">
        <f t="shared" si="4"/>
        <v>112</v>
      </c>
      <c r="O31" s="138">
        <v>112</v>
      </c>
      <c r="P31" s="139">
        <f t="shared" si="0"/>
        <v>0</v>
      </c>
      <c r="Q31" s="41"/>
    </row>
    <row r="32" spans="1:17" ht="15.6" x14ac:dyDescent="0.3">
      <c r="A32" s="126">
        <v>29</v>
      </c>
      <c r="B32" s="142"/>
      <c r="C32" s="128"/>
      <c r="D32" s="129">
        <v>8105</v>
      </c>
      <c r="E32" s="144">
        <v>45322</v>
      </c>
      <c r="F32" s="37">
        <v>8105</v>
      </c>
      <c r="G32" s="145">
        <v>45323</v>
      </c>
      <c r="H32" s="76">
        <f t="shared" si="3"/>
        <v>0</v>
      </c>
      <c r="K32" s="134">
        <v>30</v>
      </c>
      <c r="L32" s="679">
        <v>45322</v>
      </c>
      <c r="M32" s="136"/>
      <c r="N32" s="137">
        <f t="shared" si="4"/>
        <v>112</v>
      </c>
      <c r="O32" s="138">
        <v>112</v>
      </c>
      <c r="P32" s="139">
        <f t="shared" si="0"/>
        <v>0</v>
      </c>
      <c r="Q32" s="41"/>
    </row>
    <row r="33" spans="1:17" ht="15.6" x14ac:dyDescent="0.3">
      <c r="A33" s="126">
        <v>30</v>
      </c>
      <c r="B33" s="142"/>
      <c r="C33" s="128"/>
      <c r="D33" s="129">
        <f>F32</f>
        <v>8105</v>
      </c>
      <c r="E33" s="144">
        <v>45323</v>
      </c>
      <c r="F33" s="37">
        <v>8105</v>
      </c>
      <c r="G33" s="145">
        <v>45324</v>
      </c>
      <c r="H33" s="76">
        <f t="shared" si="3"/>
        <v>0</v>
      </c>
      <c r="K33" s="134">
        <v>31</v>
      </c>
      <c r="L33" s="679">
        <v>45323</v>
      </c>
      <c r="M33" s="136"/>
      <c r="N33" s="137">
        <f t="shared" si="4"/>
        <v>112</v>
      </c>
      <c r="O33" s="138">
        <v>112</v>
      </c>
      <c r="P33" s="139">
        <f t="shared" si="0"/>
        <v>0</v>
      </c>
      <c r="Q33" s="41"/>
    </row>
    <row r="34" spans="1:17" ht="15.6" x14ac:dyDescent="0.3">
      <c r="A34" s="126">
        <v>31</v>
      </c>
      <c r="B34" s="142"/>
      <c r="C34" s="128"/>
      <c r="D34" s="129">
        <v>8105</v>
      </c>
      <c r="E34" s="144">
        <v>45324</v>
      </c>
      <c r="F34" s="37">
        <v>8105</v>
      </c>
      <c r="G34" s="145">
        <v>45325</v>
      </c>
      <c r="H34" s="76">
        <f t="shared" si="3"/>
        <v>0</v>
      </c>
      <c r="K34" s="134">
        <v>32</v>
      </c>
      <c r="L34" s="679">
        <v>45324</v>
      </c>
      <c r="M34" s="136"/>
      <c r="N34" s="137">
        <f t="shared" si="4"/>
        <v>112</v>
      </c>
      <c r="O34" s="138">
        <v>112</v>
      </c>
      <c r="P34" s="139">
        <f t="shared" si="0"/>
        <v>0</v>
      </c>
      <c r="Q34" s="41"/>
    </row>
    <row r="35" spans="1:17" ht="15.6" x14ac:dyDescent="0.3">
      <c r="A35" s="126">
        <v>32</v>
      </c>
      <c r="B35" s="142"/>
      <c r="C35" s="128"/>
      <c r="D35" s="129">
        <v>8105</v>
      </c>
      <c r="E35" s="144">
        <v>45325</v>
      </c>
      <c r="F35" s="37">
        <v>8105</v>
      </c>
      <c r="G35" s="145">
        <v>45326</v>
      </c>
      <c r="H35" s="76">
        <f t="shared" si="3"/>
        <v>0</v>
      </c>
      <c r="K35" s="134">
        <v>33</v>
      </c>
      <c r="L35" s="679">
        <v>45325</v>
      </c>
      <c r="M35" s="136"/>
      <c r="N35" s="137">
        <f t="shared" si="4"/>
        <v>112</v>
      </c>
      <c r="O35" s="138">
        <v>112</v>
      </c>
      <c r="P35" s="139">
        <f t="shared" si="0"/>
        <v>0</v>
      </c>
      <c r="Q35" s="41"/>
    </row>
    <row r="36" spans="1:17" ht="15.6" x14ac:dyDescent="0.3">
      <c r="A36" s="126">
        <v>33</v>
      </c>
      <c r="B36" s="142"/>
      <c r="C36" s="128"/>
      <c r="D36" s="129">
        <f>F35</f>
        <v>8105</v>
      </c>
      <c r="E36" s="144">
        <v>45326</v>
      </c>
      <c r="F36" s="37">
        <v>8105</v>
      </c>
      <c r="G36" s="145">
        <v>45327</v>
      </c>
      <c r="H36" s="76">
        <f t="shared" si="3"/>
        <v>0</v>
      </c>
      <c r="K36" s="134">
        <v>34</v>
      </c>
      <c r="L36" s="679">
        <v>45326</v>
      </c>
      <c r="M36" s="136"/>
      <c r="N36" s="137">
        <f t="shared" si="4"/>
        <v>112</v>
      </c>
      <c r="O36" s="138">
        <v>112</v>
      </c>
      <c r="P36" s="139">
        <f t="shared" si="0"/>
        <v>0</v>
      </c>
      <c r="Q36" s="41"/>
    </row>
    <row r="37" spans="1:17" ht="15.6" x14ac:dyDescent="0.3">
      <c r="A37" s="126">
        <v>34</v>
      </c>
      <c r="B37" s="142"/>
      <c r="C37" s="128"/>
      <c r="D37" s="129">
        <v>8105</v>
      </c>
      <c r="E37" s="144">
        <v>45327</v>
      </c>
      <c r="F37" s="37">
        <v>8105</v>
      </c>
      <c r="G37" s="145">
        <v>45328</v>
      </c>
      <c r="H37" s="76">
        <f t="shared" si="3"/>
        <v>0</v>
      </c>
      <c r="K37" s="134">
        <v>35</v>
      </c>
      <c r="L37" s="679">
        <v>45327</v>
      </c>
      <c r="M37" s="136"/>
      <c r="N37" s="137">
        <f t="shared" si="4"/>
        <v>112</v>
      </c>
      <c r="O37" s="138">
        <v>112</v>
      </c>
      <c r="P37" s="139">
        <f t="shared" si="0"/>
        <v>0</v>
      </c>
      <c r="Q37" s="41"/>
    </row>
    <row r="38" spans="1:17" ht="15.6" x14ac:dyDescent="0.3">
      <c r="A38" s="126">
        <v>35</v>
      </c>
      <c r="B38" s="142"/>
      <c r="C38" s="128"/>
      <c r="D38" s="129">
        <v>8105</v>
      </c>
      <c r="E38" s="144">
        <v>45328</v>
      </c>
      <c r="F38" s="37">
        <v>8105</v>
      </c>
      <c r="G38" s="145">
        <v>45329</v>
      </c>
      <c r="H38" s="76">
        <f t="shared" si="3"/>
        <v>0</v>
      </c>
      <c r="K38" s="134">
        <v>36</v>
      </c>
      <c r="L38" s="679">
        <v>45328</v>
      </c>
      <c r="M38" s="136"/>
      <c r="N38" s="137">
        <f t="shared" si="4"/>
        <v>112</v>
      </c>
      <c r="O38" s="138">
        <v>112</v>
      </c>
      <c r="P38" s="139">
        <f t="shared" si="0"/>
        <v>0</v>
      </c>
      <c r="Q38" s="41"/>
    </row>
    <row r="39" spans="1:17" ht="15.6" x14ac:dyDescent="0.3">
      <c r="A39" s="126">
        <v>36</v>
      </c>
      <c r="B39" s="142"/>
      <c r="C39" s="128"/>
      <c r="D39" s="129">
        <f>F38</f>
        <v>8105</v>
      </c>
      <c r="E39" s="144">
        <v>45329</v>
      </c>
      <c r="F39" s="37">
        <v>8105</v>
      </c>
      <c r="G39" s="145">
        <v>45330</v>
      </c>
      <c r="H39" s="76">
        <f t="shared" si="3"/>
        <v>0</v>
      </c>
      <c r="K39" s="134">
        <v>37</v>
      </c>
      <c r="L39" s="679">
        <v>45329</v>
      </c>
      <c r="M39" s="136"/>
      <c r="N39" s="137">
        <f t="shared" si="4"/>
        <v>112</v>
      </c>
      <c r="O39" s="138">
        <v>112</v>
      </c>
      <c r="P39" s="139">
        <f t="shared" si="0"/>
        <v>0</v>
      </c>
      <c r="Q39" s="41"/>
    </row>
    <row r="40" spans="1:17" ht="15.6" x14ac:dyDescent="0.3">
      <c r="A40" s="126">
        <v>37</v>
      </c>
      <c r="B40" s="142"/>
      <c r="C40" s="128"/>
      <c r="D40" s="129">
        <v>8105</v>
      </c>
      <c r="E40" s="144">
        <v>45330</v>
      </c>
      <c r="F40" s="37">
        <v>8105</v>
      </c>
      <c r="G40" s="145">
        <v>45331</v>
      </c>
      <c r="H40" s="76">
        <f t="shared" si="3"/>
        <v>0</v>
      </c>
      <c r="K40" s="134">
        <v>38</v>
      </c>
      <c r="L40" s="679">
        <v>45330</v>
      </c>
      <c r="M40" s="136"/>
      <c r="N40" s="137">
        <f t="shared" si="4"/>
        <v>112</v>
      </c>
      <c r="O40" s="138">
        <v>112</v>
      </c>
      <c r="P40" s="139">
        <f t="shared" si="0"/>
        <v>0</v>
      </c>
      <c r="Q40" s="41"/>
    </row>
    <row r="41" spans="1:17" ht="15.6" x14ac:dyDescent="0.3">
      <c r="A41" s="126">
        <v>38</v>
      </c>
      <c r="B41" s="142"/>
      <c r="C41" s="128"/>
      <c r="D41" s="129">
        <v>8105</v>
      </c>
      <c r="E41" s="144">
        <v>45331</v>
      </c>
      <c r="F41" s="37">
        <v>8105</v>
      </c>
      <c r="G41" s="145">
        <v>45332</v>
      </c>
      <c r="H41" s="76">
        <f t="shared" si="3"/>
        <v>0</v>
      </c>
      <c r="K41" s="134">
        <v>39</v>
      </c>
      <c r="L41" s="679">
        <v>45331</v>
      </c>
      <c r="M41" s="136"/>
      <c r="N41" s="137">
        <f t="shared" si="4"/>
        <v>112</v>
      </c>
      <c r="O41" s="138">
        <v>112</v>
      </c>
      <c r="P41" s="139">
        <f t="shared" si="0"/>
        <v>0</v>
      </c>
      <c r="Q41" s="41"/>
    </row>
    <row r="42" spans="1:17" ht="15.6" x14ac:dyDescent="0.3">
      <c r="A42" s="126">
        <v>39</v>
      </c>
      <c r="B42" s="142"/>
      <c r="C42" s="128"/>
      <c r="D42" s="129">
        <f>F41</f>
        <v>8105</v>
      </c>
      <c r="E42" s="144">
        <v>45332</v>
      </c>
      <c r="F42" s="37">
        <v>8105</v>
      </c>
      <c r="G42" s="145">
        <v>45333</v>
      </c>
      <c r="H42" s="76">
        <f t="shared" si="3"/>
        <v>0</v>
      </c>
      <c r="K42" s="134">
        <v>40</v>
      </c>
      <c r="L42" s="679">
        <v>45332</v>
      </c>
      <c r="M42" s="136"/>
      <c r="N42" s="137">
        <f t="shared" si="4"/>
        <v>112</v>
      </c>
      <c r="O42" s="138">
        <v>112</v>
      </c>
      <c r="P42" s="139">
        <f t="shared" si="0"/>
        <v>0</v>
      </c>
      <c r="Q42" s="41"/>
    </row>
    <row r="43" spans="1:17" ht="15.6" x14ac:dyDescent="0.3">
      <c r="A43" s="126">
        <v>40</v>
      </c>
      <c r="B43" s="142"/>
      <c r="C43" s="128"/>
      <c r="D43" s="129">
        <v>8105</v>
      </c>
      <c r="E43" s="144">
        <v>45333</v>
      </c>
      <c r="F43" s="37">
        <v>8105</v>
      </c>
      <c r="G43" s="145">
        <v>45334</v>
      </c>
      <c r="H43" s="76">
        <f t="shared" si="3"/>
        <v>0</v>
      </c>
      <c r="K43" s="134">
        <v>41</v>
      </c>
      <c r="L43" s="679">
        <v>45333</v>
      </c>
      <c r="M43" s="136"/>
      <c r="N43" s="137">
        <f t="shared" si="4"/>
        <v>112</v>
      </c>
      <c r="O43" s="138">
        <v>112</v>
      </c>
      <c r="P43" s="139">
        <f t="shared" si="0"/>
        <v>0</v>
      </c>
      <c r="Q43" s="41"/>
    </row>
    <row r="44" spans="1:17" ht="15.6" x14ac:dyDescent="0.3">
      <c r="A44" s="126">
        <v>41</v>
      </c>
      <c r="B44" s="142"/>
      <c r="C44" s="128"/>
      <c r="D44" s="129">
        <v>8105</v>
      </c>
      <c r="E44" s="144">
        <v>45334</v>
      </c>
      <c r="F44" s="37">
        <v>8105</v>
      </c>
      <c r="G44" s="145">
        <v>45335</v>
      </c>
      <c r="H44" s="76">
        <f t="shared" si="3"/>
        <v>0</v>
      </c>
      <c r="K44" s="134">
        <v>42</v>
      </c>
      <c r="L44" s="679">
        <v>45334</v>
      </c>
      <c r="M44" s="136"/>
      <c r="N44" s="137">
        <f t="shared" si="4"/>
        <v>112</v>
      </c>
      <c r="O44" s="138">
        <v>112</v>
      </c>
      <c r="P44" s="139">
        <f t="shared" si="0"/>
        <v>0</v>
      </c>
      <c r="Q44" s="41"/>
    </row>
    <row r="45" spans="1:17" ht="15.6" x14ac:dyDescent="0.3">
      <c r="A45" s="126">
        <v>42</v>
      </c>
      <c r="B45" s="142"/>
      <c r="C45" s="128"/>
      <c r="D45" s="129">
        <f>F44</f>
        <v>8105</v>
      </c>
      <c r="E45" s="144">
        <v>45335</v>
      </c>
      <c r="F45" s="37">
        <v>8105</v>
      </c>
      <c r="G45" s="145">
        <v>45336</v>
      </c>
      <c r="H45" s="76">
        <f t="shared" si="3"/>
        <v>0</v>
      </c>
      <c r="K45" s="134">
        <v>43</v>
      </c>
      <c r="L45" s="679">
        <v>45335</v>
      </c>
      <c r="M45" s="136"/>
      <c r="N45" s="137">
        <f t="shared" si="4"/>
        <v>112</v>
      </c>
      <c r="O45" s="138">
        <v>112</v>
      </c>
      <c r="P45" s="139">
        <f t="shared" si="0"/>
        <v>0</v>
      </c>
      <c r="Q45" s="41"/>
    </row>
    <row r="46" spans="1:17" ht="15.6" x14ac:dyDescent="0.3">
      <c r="A46" s="126">
        <v>43</v>
      </c>
      <c r="B46" s="142"/>
      <c r="C46" s="128"/>
      <c r="D46" s="129">
        <v>8105</v>
      </c>
      <c r="E46" s="144">
        <v>45336</v>
      </c>
      <c r="F46" s="37">
        <v>8105</v>
      </c>
      <c r="G46" s="145">
        <v>45337</v>
      </c>
      <c r="H46" s="76">
        <f t="shared" si="3"/>
        <v>0</v>
      </c>
      <c r="K46" s="134">
        <v>44</v>
      </c>
      <c r="L46" s="679">
        <v>45336</v>
      </c>
      <c r="M46" s="136"/>
      <c r="N46" s="137">
        <f t="shared" si="4"/>
        <v>112</v>
      </c>
      <c r="O46" s="138">
        <v>112</v>
      </c>
      <c r="P46" s="139">
        <f t="shared" si="0"/>
        <v>0</v>
      </c>
      <c r="Q46" s="41"/>
    </row>
    <row r="47" spans="1:17" ht="15.6" x14ac:dyDescent="0.3">
      <c r="A47" s="126">
        <v>44</v>
      </c>
      <c r="B47" s="142"/>
      <c r="C47" s="128"/>
      <c r="D47" s="129">
        <v>8105</v>
      </c>
      <c r="E47" s="144">
        <v>45337</v>
      </c>
      <c r="F47" s="37">
        <v>8105</v>
      </c>
      <c r="G47" s="145">
        <v>45338</v>
      </c>
      <c r="H47" s="76">
        <f t="shared" si="3"/>
        <v>0</v>
      </c>
      <c r="K47" s="134">
        <v>45</v>
      </c>
      <c r="L47" s="679">
        <v>45337</v>
      </c>
      <c r="M47" s="136"/>
      <c r="N47" s="137">
        <f t="shared" si="4"/>
        <v>112</v>
      </c>
      <c r="O47" s="138">
        <v>112</v>
      </c>
      <c r="P47" s="139">
        <f t="shared" si="0"/>
        <v>0</v>
      </c>
      <c r="Q47" s="41"/>
    </row>
    <row r="48" spans="1:17" ht="15.6" x14ac:dyDescent="0.3">
      <c r="A48" s="126">
        <v>45</v>
      </c>
      <c r="B48" s="142"/>
      <c r="C48" s="128"/>
      <c r="D48" s="129">
        <f>F47</f>
        <v>8105</v>
      </c>
      <c r="E48" s="144">
        <v>45338</v>
      </c>
      <c r="F48" s="37">
        <v>8105</v>
      </c>
      <c r="G48" s="145">
        <v>45339</v>
      </c>
      <c r="H48" s="76">
        <f t="shared" si="3"/>
        <v>0</v>
      </c>
      <c r="K48" s="134">
        <v>46</v>
      </c>
      <c r="L48" s="679">
        <v>45338</v>
      </c>
      <c r="M48" s="136"/>
      <c r="N48" s="137">
        <f t="shared" si="4"/>
        <v>112</v>
      </c>
      <c r="O48" s="138">
        <v>112</v>
      </c>
      <c r="P48" s="139">
        <f t="shared" si="0"/>
        <v>0</v>
      </c>
      <c r="Q48" s="41"/>
    </row>
    <row r="49" spans="1:20" ht="15.6" x14ac:dyDescent="0.3">
      <c r="A49" s="126">
        <v>46</v>
      </c>
      <c r="B49" s="142"/>
      <c r="C49" s="128"/>
      <c r="D49" s="129">
        <v>8105</v>
      </c>
      <c r="E49" s="144">
        <v>45339</v>
      </c>
      <c r="F49" s="37">
        <v>8105</v>
      </c>
      <c r="G49" s="145">
        <v>45340</v>
      </c>
      <c r="H49" s="76">
        <f t="shared" si="3"/>
        <v>0</v>
      </c>
      <c r="K49" s="134">
        <v>47</v>
      </c>
      <c r="L49" s="679">
        <v>45339</v>
      </c>
      <c r="M49" s="136"/>
      <c r="N49" s="137">
        <f t="shared" si="4"/>
        <v>112</v>
      </c>
      <c r="O49" s="138">
        <v>112</v>
      </c>
      <c r="P49" s="139">
        <f t="shared" si="0"/>
        <v>0</v>
      </c>
      <c r="Q49" s="41"/>
    </row>
    <row r="50" spans="1:20" ht="15.6" x14ac:dyDescent="0.3">
      <c r="A50" s="126">
        <v>47</v>
      </c>
      <c r="B50" s="142"/>
      <c r="C50" s="128"/>
      <c r="D50" s="129">
        <v>8105</v>
      </c>
      <c r="E50" s="144">
        <v>45340</v>
      </c>
      <c r="F50" s="37">
        <v>8105</v>
      </c>
      <c r="G50" s="145">
        <v>45341</v>
      </c>
      <c r="H50" s="76">
        <f t="shared" si="3"/>
        <v>0</v>
      </c>
      <c r="K50" s="134">
        <v>48</v>
      </c>
      <c r="L50" s="679">
        <v>45340</v>
      </c>
      <c r="M50" s="136"/>
      <c r="N50" s="137">
        <f t="shared" si="4"/>
        <v>112</v>
      </c>
      <c r="O50" s="138">
        <v>112</v>
      </c>
      <c r="P50" s="139">
        <f t="shared" si="0"/>
        <v>0</v>
      </c>
      <c r="Q50" s="41"/>
    </row>
    <row r="51" spans="1:20" ht="15.6" x14ac:dyDescent="0.3">
      <c r="A51" s="126">
        <v>48</v>
      </c>
      <c r="B51" s="142"/>
      <c r="C51" s="128"/>
      <c r="D51" s="129">
        <f>F50</f>
        <v>8105</v>
      </c>
      <c r="E51" s="144">
        <v>45341</v>
      </c>
      <c r="F51" s="37">
        <v>8105</v>
      </c>
      <c r="G51" s="145">
        <v>45342</v>
      </c>
      <c r="H51" s="76">
        <f t="shared" si="3"/>
        <v>0</v>
      </c>
      <c r="K51" s="134">
        <v>49</v>
      </c>
      <c r="L51" s="679">
        <v>45341</v>
      </c>
      <c r="M51" s="136"/>
      <c r="N51" s="137">
        <f t="shared" si="4"/>
        <v>112</v>
      </c>
      <c r="O51" s="138">
        <v>112</v>
      </c>
      <c r="P51" s="139">
        <f t="shared" si="0"/>
        <v>0</v>
      </c>
      <c r="Q51" s="41"/>
    </row>
    <row r="52" spans="1:20" ht="15.6" x14ac:dyDescent="0.3">
      <c r="A52" s="126">
        <v>49</v>
      </c>
      <c r="B52" s="142"/>
      <c r="C52" s="128"/>
      <c r="D52" s="129">
        <v>8105</v>
      </c>
      <c r="E52" s="144">
        <v>45342</v>
      </c>
      <c r="F52" s="37">
        <v>8105</v>
      </c>
      <c r="G52" s="145">
        <v>45343</v>
      </c>
      <c r="H52" s="76">
        <f t="shared" si="3"/>
        <v>0</v>
      </c>
      <c r="K52" s="134">
        <v>50</v>
      </c>
      <c r="L52" s="679">
        <v>45342</v>
      </c>
      <c r="M52" s="136"/>
      <c r="N52" s="137">
        <f t="shared" si="4"/>
        <v>112</v>
      </c>
      <c r="O52" s="138">
        <v>112</v>
      </c>
      <c r="P52" s="139">
        <f t="shared" si="0"/>
        <v>0</v>
      </c>
      <c r="Q52" s="41"/>
    </row>
    <row r="53" spans="1:20" ht="15.6" x14ac:dyDescent="0.3">
      <c r="A53" s="126">
        <v>50</v>
      </c>
      <c r="B53" s="142"/>
      <c r="C53" s="128"/>
      <c r="D53" s="129">
        <v>8105</v>
      </c>
      <c r="E53" s="144">
        <v>45343</v>
      </c>
      <c r="F53" s="37">
        <v>8105</v>
      </c>
      <c r="G53" s="145">
        <v>45344</v>
      </c>
      <c r="H53" s="76">
        <f t="shared" si="3"/>
        <v>0</v>
      </c>
      <c r="K53" s="134">
        <v>51</v>
      </c>
      <c r="L53" s="679">
        <v>45343</v>
      </c>
      <c r="M53" s="136"/>
      <c r="N53" s="137">
        <f t="shared" si="4"/>
        <v>112</v>
      </c>
      <c r="O53" s="138">
        <v>112</v>
      </c>
      <c r="P53" s="139">
        <f t="shared" si="0"/>
        <v>0</v>
      </c>
      <c r="Q53" s="41"/>
    </row>
    <row r="54" spans="1:20" ht="15.6" x14ac:dyDescent="0.3">
      <c r="A54" s="126">
        <v>51</v>
      </c>
      <c r="B54" s="142"/>
      <c r="C54" s="128"/>
      <c r="D54" s="129">
        <f>F53</f>
        <v>8105</v>
      </c>
      <c r="E54" s="144">
        <v>45344</v>
      </c>
      <c r="F54" s="37">
        <v>8105</v>
      </c>
      <c r="G54" s="145">
        <v>45345</v>
      </c>
      <c r="H54" s="76">
        <f t="shared" si="3"/>
        <v>0</v>
      </c>
      <c r="K54" s="134">
        <v>52</v>
      </c>
      <c r="L54" s="679">
        <v>45344</v>
      </c>
      <c r="M54" s="136"/>
      <c r="N54" s="137">
        <f t="shared" si="4"/>
        <v>112</v>
      </c>
      <c r="O54" s="138">
        <v>112</v>
      </c>
      <c r="P54" s="139">
        <f t="shared" si="0"/>
        <v>0</v>
      </c>
      <c r="Q54" s="41"/>
    </row>
    <row r="55" spans="1:20" ht="15.6" x14ac:dyDescent="0.3">
      <c r="A55" s="126">
        <v>52</v>
      </c>
      <c r="B55" s="142"/>
      <c r="C55" s="128"/>
      <c r="D55" s="129">
        <v>8105</v>
      </c>
      <c r="E55" s="144">
        <v>45345</v>
      </c>
      <c r="F55" s="37">
        <v>8105</v>
      </c>
      <c r="G55" s="145">
        <v>45346</v>
      </c>
      <c r="H55" s="76">
        <f t="shared" si="3"/>
        <v>0</v>
      </c>
      <c r="K55" s="134">
        <v>53</v>
      </c>
      <c r="L55" s="679">
        <v>45345</v>
      </c>
      <c r="M55" s="136"/>
      <c r="N55" s="137">
        <f t="shared" si="4"/>
        <v>112</v>
      </c>
      <c r="O55" s="138">
        <v>112</v>
      </c>
      <c r="P55" s="139">
        <f t="shared" si="0"/>
        <v>0</v>
      </c>
      <c r="Q55" s="41"/>
    </row>
    <row r="56" spans="1:20" ht="15.6" x14ac:dyDescent="0.3">
      <c r="A56" s="126">
        <v>53</v>
      </c>
      <c r="B56" s="142"/>
      <c r="C56" s="128"/>
      <c r="D56" s="129">
        <v>8105</v>
      </c>
      <c r="E56" s="144">
        <v>45346</v>
      </c>
      <c r="F56" s="37">
        <v>8105</v>
      </c>
      <c r="G56" s="145">
        <v>45347</v>
      </c>
      <c r="H56" s="76">
        <f t="shared" si="3"/>
        <v>0</v>
      </c>
      <c r="K56" s="134">
        <v>54</v>
      </c>
      <c r="L56" s="679">
        <v>45346</v>
      </c>
      <c r="M56" s="136"/>
      <c r="N56" s="137">
        <f t="shared" si="4"/>
        <v>112</v>
      </c>
      <c r="O56" s="138">
        <v>112</v>
      </c>
      <c r="P56" s="139">
        <f t="shared" si="0"/>
        <v>0</v>
      </c>
      <c r="Q56" s="41"/>
    </row>
    <row r="57" spans="1:20" ht="15.6" x14ac:dyDescent="0.3">
      <c r="A57" s="126">
        <v>54</v>
      </c>
      <c r="B57" s="142"/>
      <c r="C57" s="128"/>
      <c r="D57" s="129">
        <f>F56</f>
        <v>8105</v>
      </c>
      <c r="E57" s="144">
        <v>45347</v>
      </c>
      <c r="F57" s="37">
        <v>8105</v>
      </c>
      <c r="G57" s="145">
        <v>45348</v>
      </c>
      <c r="H57" s="76">
        <f t="shared" si="3"/>
        <v>0</v>
      </c>
      <c r="K57" s="134">
        <v>55</v>
      </c>
      <c r="L57" s="679">
        <v>45347</v>
      </c>
      <c r="M57" s="136"/>
      <c r="N57" s="137">
        <f t="shared" si="4"/>
        <v>112</v>
      </c>
      <c r="O57" s="138">
        <v>105</v>
      </c>
      <c r="P57" s="139">
        <f t="shared" si="0"/>
        <v>7</v>
      </c>
      <c r="Q57" s="41"/>
    </row>
    <row r="58" spans="1:20" ht="15.6" x14ac:dyDescent="0.3">
      <c r="A58" s="126">
        <v>55</v>
      </c>
      <c r="B58" s="142"/>
      <c r="C58" s="128"/>
      <c r="D58" s="129">
        <v>8105</v>
      </c>
      <c r="E58" s="144">
        <v>45348</v>
      </c>
      <c r="F58" s="37">
        <v>8105</v>
      </c>
      <c r="G58" s="145">
        <v>45349</v>
      </c>
      <c r="H58" s="76">
        <f t="shared" si="3"/>
        <v>0</v>
      </c>
      <c r="K58" s="134">
        <v>56</v>
      </c>
      <c r="L58" s="679">
        <v>45348</v>
      </c>
      <c r="M58" s="136">
        <v>120</v>
      </c>
      <c r="N58" s="137">
        <f t="shared" si="4"/>
        <v>105</v>
      </c>
      <c r="O58" s="138">
        <v>225</v>
      </c>
      <c r="P58" s="139">
        <f t="shared" si="0"/>
        <v>0</v>
      </c>
      <c r="Q58" s="41"/>
    </row>
    <row r="59" spans="1:20" ht="15.6" x14ac:dyDescent="0.3">
      <c r="A59" s="126">
        <v>56</v>
      </c>
      <c r="B59" s="142"/>
      <c r="C59" s="128"/>
      <c r="D59" s="129">
        <v>8105</v>
      </c>
      <c r="E59" s="144">
        <v>45349</v>
      </c>
      <c r="F59" s="37">
        <v>8105</v>
      </c>
      <c r="G59" s="145">
        <v>45350</v>
      </c>
      <c r="H59" s="76">
        <f t="shared" si="3"/>
        <v>0</v>
      </c>
      <c r="K59" s="134">
        <v>57</v>
      </c>
      <c r="L59" s="679">
        <v>45349</v>
      </c>
      <c r="M59" s="136"/>
      <c r="N59" s="137">
        <f t="shared" si="4"/>
        <v>225</v>
      </c>
      <c r="O59" s="138">
        <v>225</v>
      </c>
      <c r="P59" s="139">
        <f t="shared" si="0"/>
        <v>0</v>
      </c>
      <c r="Q59" s="41"/>
    </row>
    <row r="60" spans="1:20" ht="15.6" x14ac:dyDescent="0.3">
      <c r="A60" s="126">
        <v>57</v>
      </c>
      <c r="B60" s="142"/>
      <c r="C60" s="128"/>
      <c r="D60" s="129">
        <f>F59</f>
        <v>8105</v>
      </c>
      <c r="E60" s="144">
        <v>45350</v>
      </c>
      <c r="F60" s="37">
        <v>8105</v>
      </c>
      <c r="G60" s="145">
        <v>45351</v>
      </c>
      <c r="H60" s="76">
        <f t="shared" si="3"/>
        <v>0</v>
      </c>
      <c r="K60" s="134">
        <v>58</v>
      </c>
      <c r="L60" s="679">
        <v>45350</v>
      </c>
      <c r="M60" s="136"/>
      <c r="N60" s="137">
        <f t="shared" si="4"/>
        <v>225</v>
      </c>
      <c r="O60" s="138">
        <v>225</v>
      </c>
      <c r="P60" s="139">
        <f t="shared" si="0"/>
        <v>0</v>
      </c>
      <c r="Q60" s="41"/>
    </row>
    <row r="61" spans="1:20" ht="15.6" x14ac:dyDescent="0.3">
      <c r="A61" s="126">
        <v>58</v>
      </c>
      <c r="B61" s="142"/>
      <c r="C61" s="128"/>
      <c r="D61" s="129">
        <v>8105</v>
      </c>
      <c r="E61" s="144">
        <v>45351</v>
      </c>
      <c r="F61" s="37">
        <v>8159.1</v>
      </c>
      <c r="G61" s="145">
        <v>45352</v>
      </c>
      <c r="H61" s="76">
        <f>F61-D61</f>
        <v>54.100000000000364</v>
      </c>
      <c r="K61" s="134">
        <v>59</v>
      </c>
      <c r="L61" s="679">
        <v>45351</v>
      </c>
      <c r="M61" s="136">
        <v>90</v>
      </c>
      <c r="N61" s="137">
        <f t="shared" si="4"/>
        <v>225</v>
      </c>
      <c r="O61" s="138">
        <v>60</v>
      </c>
      <c r="P61" s="139">
        <f t="shared" si="0"/>
        <v>255</v>
      </c>
      <c r="Q61" s="41"/>
      <c r="S61" s="48">
        <f>SUM(P6:P61)</f>
        <v>277.5</v>
      </c>
    </row>
    <row r="62" spans="1:20" ht="15.6" x14ac:dyDescent="0.3">
      <c r="A62" s="126">
        <v>59</v>
      </c>
      <c r="B62" s="142"/>
      <c r="C62" s="128"/>
      <c r="D62" s="129">
        <f t="shared" ref="D62:D281" si="5">(F61)</f>
        <v>8159.1</v>
      </c>
      <c r="E62" s="144">
        <v>45352</v>
      </c>
      <c r="F62" s="37">
        <v>8174.25</v>
      </c>
      <c r="G62" s="145">
        <v>45353</v>
      </c>
      <c r="H62" s="76">
        <f t="shared" si="3"/>
        <v>15.149999999999636</v>
      </c>
      <c r="K62" s="134">
        <v>60</v>
      </c>
      <c r="L62" s="679">
        <v>45352</v>
      </c>
      <c r="M62" s="136">
        <v>150</v>
      </c>
      <c r="N62" s="137">
        <f t="shared" si="4"/>
        <v>60</v>
      </c>
      <c r="O62" s="138">
        <v>120</v>
      </c>
      <c r="P62" s="139">
        <f t="shared" si="0"/>
        <v>90</v>
      </c>
      <c r="Q62" s="41"/>
    </row>
    <row r="63" spans="1:20" ht="15.6" x14ac:dyDescent="0.3">
      <c r="A63" s="126">
        <v>60</v>
      </c>
      <c r="B63" s="142"/>
      <c r="C63" s="128"/>
      <c r="D63" s="129">
        <f t="shared" si="5"/>
        <v>8174.25</v>
      </c>
      <c r="E63" s="144">
        <v>45353</v>
      </c>
      <c r="F63" s="37">
        <v>8196.0499999999993</v>
      </c>
      <c r="G63" s="145">
        <v>45354</v>
      </c>
      <c r="H63" s="76">
        <f t="shared" si="3"/>
        <v>21.799999999999272</v>
      </c>
      <c r="K63" s="134">
        <v>61</v>
      </c>
      <c r="L63" s="679">
        <v>45353</v>
      </c>
      <c r="M63" s="136">
        <v>200</v>
      </c>
      <c r="N63" s="137">
        <f t="shared" si="4"/>
        <v>120</v>
      </c>
      <c r="O63" s="138">
        <v>165</v>
      </c>
      <c r="P63" s="139">
        <f t="shared" si="0"/>
        <v>155</v>
      </c>
      <c r="Q63" s="41"/>
    </row>
    <row r="64" spans="1:20" ht="15.6" x14ac:dyDescent="0.3">
      <c r="A64" s="126">
        <v>61</v>
      </c>
      <c r="B64" s="142"/>
      <c r="C64" s="128"/>
      <c r="D64" s="129">
        <f t="shared" si="5"/>
        <v>8196.0499999999993</v>
      </c>
      <c r="E64" s="144">
        <v>45354</v>
      </c>
      <c r="F64" s="37">
        <v>8204.1</v>
      </c>
      <c r="G64" s="145">
        <v>45355</v>
      </c>
      <c r="H64" s="76">
        <f t="shared" si="3"/>
        <v>8.0500000000010914</v>
      </c>
      <c r="K64" s="134">
        <v>62</v>
      </c>
      <c r="L64" s="679">
        <v>45354</v>
      </c>
      <c r="M64" s="136"/>
      <c r="N64" s="137">
        <f t="shared" si="4"/>
        <v>165</v>
      </c>
      <c r="O64" s="138">
        <v>120</v>
      </c>
      <c r="P64" s="139">
        <f t="shared" si="0"/>
        <v>45</v>
      </c>
      <c r="Q64" s="41"/>
      <c r="R64" s="48">
        <f>SUM(H62:H66)</f>
        <v>71.25</v>
      </c>
      <c r="T64" s="48">
        <f>SUM(P61:P66)</f>
        <v>715</v>
      </c>
    </row>
    <row r="65" spans="1:20" ht="15.6" x14ac:dyDescent="0.3">
      <c r="A65" s="126">
        <v>62</v>
      </c>
      <c r="B65" s="142"/>
      <c r="C65" s="128"/>
      <c r="D65" s="129">
        <f t="shared" si="5"/>
        <v>8204.1</v>
      </c>
      <c r="E65" s="144">
        <v>45355</v>
      </c>
      <c r="F65" s="37">
        <v>8215.9500000000007</v>
      </c>
      <c r="G65" s="145">
        <v>45356</v>
      </c>
      <c r="H65" s="76">
        <f t="shared" si="3"/>
        <v>11.850000000000364</v>
      </c>
      <c r="K65" s="134">
        <v>63</v>
      </c>
      <c r="L65" s="679">
        <v>45355</v>
      </c>
      <c r="M65" s="136">
        <v>150</v>
      </c>
      <c r="N65" s="137">
        <f t="shared" si="4"/>
        <v>120</v>
      </c>
      <c r="O65" s="138">
        <v>180</v>
      </c>
      <c r="P65" s="139">
        <f t="shared" si="0"/>
        <v>90</v>
      </c>
      <c r="Q65" s="41"/>
    </row>
    <row r="66" spans="1:20" ht="15.6" x14ac:dyDescent="0.3">
      <c r="A66" s="126">
        <v>63</v>
      </c>
      <c r="B66" s="142"/>
      <c r="C66" s="128"/>
      <c r="D66" s="129">
        <f t="shared" si="5"/>
        <v>8215.9500000000007</v>
      </c>
      <c r="E66" s="144">
        <v>45356</v>
      </c>
      <c r="F66" s="37">
        <v>8230.35</v>
      </c>
      <c r="G66" s="145">
        <v>45357</v>
      </c>
      <c r="H66" s="76">
        <f t="shared" si="3"/>
        <v>14.399999999999636</v>
      </c>
      <c r="I66" s="48" t="s">
        <v>67</v>
      </c>
      <c r="K66" s="134">
        <v>64</v>
      </c>
      <c r="L66" s="679">
        <v>45356</v>
      </c>
      <c r="M66" s="136">
        <v>150</v>
      </c>
      <c r="N66" s="137">
        <f t="shared" si="4"/>
        <v>180</v>
      </c>
      <c r="O66" s="138">
        <v>250</v>
      </c>
      <c r="P66" s="139">
        <f t="shared" si="0"/>
        <v>80</v>
      </c>
      <c r="Q66" s="41"/>
    </row>
    <row r="67" spans="1:20" ht="15.6" x14ac:dyDescent="0.3">
      <c r="A67" s="126">
        <v>64</v>
      </c>
      <c r="B67" s="142"/>
      <c r="C67" s="128"/>
      <c r="D67" s="129">
        <f t="shared" si="5"/>
        <v>8230.35</v>
      </c>
      <c r="E67" s="144">
        <v>45357</v>
      </c>
      <c r="F67" s="37">
        <v>8230.35</v>
      </c>
      <c r="G67" s="145">
        <v>45358</v>
      </c>
      <c r="H67" s="76">
        <f t="shared" si="3"/>
        <v>0</v>
      </c>
      <c r="K67" s="134">
        <v>65</v>
      </c>
      <c r="L67" s="679">
        <v>45357</v>
      </c>
      <c r="M67" s="136"/>
      <c r="N67" s="137">
        <f t="shared" si="4"/>
        <v>250</v>
      </c>
      <c r="O67" s="138">
        <v>0</v>
      </c>
      <c r="P67" s="139">
        <f t="shared" si="0"/>
        <v>250</v>
      </c>
      <c r="Q67" s="41"/>
      <c r="R67" s="48" t="s">
        <v>68</v>
      </c>
    </row>
    <row r="68" spans="1:20" ht="15.6" x14ac:dyDescent="0.3">
      <c r="A68" s="126">
        <v>65</v>
      </c>
      <c r="B68" s="142"/>
      <c r="C68" s="128"/>
      <c r="D68" s="129">
        <f t="shared" si="5"/>
        <v>8230.35</v>
      </c>
      <c r="E68" s="144">
        <v>45358</v>
      </c>
      <c r="F68" s="37">
        <v>8230.35</v>
      </c>
      <c r="G68" s="145">
        <v>45359</v>
      </c>
      <c r="H68" s="76">
        <f t="shared" si="3"/>
        <v>0</v>
      </c>
      <c r="K68" s="134">
        <v>66</v>
      </c>
      <c r="L68" s="679">
        <v>45358</v>
      </c>
      <c r="M68" s="136">
        <v>61</v>
      </c>
      <c r="N68" s="137">
        <f t="shared" si="4"/>
        <v>0</v>
      </c>
      <c r="O68" s="138">
        <v>61</v>
      </c>
      <c r="P68" s="139">
        <f t="shared" si="0"/>
        <v>0</v>
      </c>
      <c r="Q68" s="41"/>
      <c r="R68" s="48" t="s">
        <v>69</v>
      </c>
    </row>
    <row r="69" spans="1:20" ht="15.6" x14ac:dyDescent="0.3">
      <c r="A69" s="126">
        <v>66</v>
      </c>
      <c r="B69" s="142"/>
      <c r="C69" s="128"/>
      <c r="D69" s="129">
        <f t="shared" si="5"/>
        <v>8230.35</v>
      </c>
      <c r="E69" s="144">
        <v>45359</v>
      </c>
      <c r="F69" s="37">
        <v>8230.35</v>
      </c>
      <c r="G69" s="145">
        <v>45360</v>
      </c>
      <c r="H69" s="76">
        <f t="shared" si="3"/>
        <v>0</v>
      </c>
      <c r="K69" s="134">
        <v>67</v>
      </c>
      <c r="L69" s="679">
        <v>45359</v>
      </c>
      <c r="M69" s="136">
        <v>40</v>
      </c>
      <c r="N69" s="137">
        <f t="shared" si="4"/>
        <v>61</v>
      </c>
      <c r="O69" s="138">
        <v>101</v>
      </c>
      <c r="P69" s="139">
        <f t="shared" si="0"/>
        <v>0</v>
      </c>
      <c r="Q69" s="41"/>
      <c r="R69" s="48" t="s">
        <v>69</v>
      </c>
    </row>
    <row r="70" spans="1:20" ht="15.6" x14ac:dyDescent="0.3">
      <c r="A70" s="126">
        <v>67</v>
      </c>
      <c r="B70" s="142"/>
      <c r="C70" s="128"/>
      <c r="D70" s="129">
        <f t="shared" si="5"/>
        <v>8230.35</v>
      </c>
      <c r="E70" s="144">
        <v>45360</v>
      </c>
      <c r="F70" s="37">
        <v>8230.35</v>
      </c>
      <c r="G70" s="145">
        <v>45361</v>
      </c>
      <c r="H70" s="76">
        <f t="shared" si="3"/>
        <v>0</v>
      </c>
      <c r="K70" s="134">
        <v>68</v>
      </c>
      <c r="L70" s="679">
        <v>45360</v>
      </c>
      <c r="M70" s="136"/>
      <c r="N70" s="137">
        <f t="shared" si="4"/>
        <v>101</v>
      </c>
      <c r="O70" s="138">
        <v>101</v>
      </c>
      <c r="P70" s="139">
        <f t="shared" si="0"/>
        <v>0</v>
      </c>
      <c r="Q70" s="41"/>
    </row>
    <row r="71" spans="1:20" ht="15.6" x14ac:dyDescent="0.3">
      <c r="A71" s="126">
        <v>68</v>
      </c>
      <c r="B71" s="142"/>
      <c r="C71" s="128"/>
      <c r="D71" s="129">
        <f t="shared" si="5"/>
        <v>8230.35</v>
      </c>
      <c r="E71" s="144">
        <v>45361</v>
      </c>
      <c r="F71" s="37">
        <v>8230.35</v>
      </c>
      <c r="G71" s="145">
        <v>45362</v>
      </c>
      <c r="H71" s="76">
        <f t="shared" si="3"/>
        <v>0</v>
      </c>
      <c r="K71" s="134">
        <v>69</v>
      </c>
      <c r="L71" s="679">
        <v>45361</v>
      </c>
      <c r="M71" s="136"/>
      <c r="N71" s="137">
        <f t="shared" si="4"/>
        <v>101</v>
      </c>
      <c r="O71" s="138">
        <v>101</v>
      </c>
      <c r="P71" s="139">
        <f t="shared" si="0"/>
        <v>0</v>
      </c>
      <c r="Q71" s="41"/>
    </row>
    <row r="72" spans="1:20" ht="15.6" x14ac:dyDescent="0.3">
      <c r="A72" s="126">
        <v>69</v>
      </c>
      <c r="B72" s="142"/>
      <c r="C72" s="128"/>
      <c r="D72" s="129">
        <f t="shared" si="5"/>
        <v>8230.35</v>
      </c>
      <c r="E72" s="144">
        <v>45362</v>
      </c>
      <c r="F72" s="37">
        <v>8230.35</v>
      </c>
      <c r="G72" s="145">
        <v>45363</v>
      </c>
      <c r="H72" s="76">
        <f t="shared" si="3"/>
        <v>0</v>
      </c>
      <c r="K72" s="134">
        <v>70</v>
      </c>
      <c r="L72" s="679">
        <v>45362</v>
      </c>
      <c r="M72" s="136"/>
      <c r="N72" s="137">
        <f t="shared" si="4"/>
        <v>101</v>
      </c>
      <c r="O72" s="138">
        <v>101</v>
      </c>
      <c r="P72" s="139">
        <f t="shared" si="0"/>
        <v>0</v>
      </c>
      <c r="Q72" s="41"/>
    </row>
    <row r="73" spans="1:20" ht="15.6" x14ac:dyDescent="0.3">
      <c r="A73" s="126">
        <v>70</v>
      </c>
      <c r="B73" s="142"/>
      <c r="C73" s="128"/>
      <c r="D73" s="129">
        <f t="shared" si="5"/>
        <v>8230.35</v>
      </c>
      <c r="E73" s="144">
        <v>45363</v>
      </c>
      <c r="F73" s="37">
        <v>8230.35</v>
      </c>
      <c r="G73" s="145">
        <v>45364</v>
      </c>
      <c r="H73" s="76">
        <f t="shared" si="3"/>
        <v>0</v>
      </c>
      <c r="K73" s="134">
        <v>71</v>
      </c>
      <c r="L73" s="679">
        <v>45363</v>
      </c>
      <c r="M73" s="136"/>
      <c r="N73" s="137">
        <f t="shared" si="4"/>
        <v>101</v>
      </c>
      <c r="O73" s="138">
        <v>101</v>
      </c>
      <c r="P73" s="139">
        <f t="shared" si="0"/>
        <v>0</v>
      </c>
      <c r="Q73" s="41"/>
    </row>
    <row r="74" spans="1:20" ht="15.6" x14ac:dyDescent="0.3">
      <c r="A74" s="126">
        <v>71</v>
      </c>
      <c r="B74" s="142"/>
      <c r="C74" s="128"/>
      <c r="D74" s="129">
        <f t="shared" si="5"/>
        <v>8230.35</v>
      </c>
      <c r="E74" s="144">
        <v>45364</v>
      </c>
      <c r="F74" s="37">
        <v>8230.35</v>
      </c>
      <c r="G74" s="145">
        <v>45365</v>
      </c>
      <c r="H74" s="76">
        <f t="shared" si="3"/>
        <v>0</v>
      </c>
      <c r="K74" s="134">
        <v>72</v>
      </c>
      <c r="L74" s="679">
        <v>45364</v>
      </c>
      <c r="M74" s="136"/>
      <c r="N74" s="137">
        <f t="shared" si="4"/>
        <v>101</v>
      </c>
      <c r="O74" s="138">
        <v>101</v>
      </c>
      <c r="P74" s="139">
        <f t="shared" si="0"/>
        <v>0</v>
      </c>
      <c r="Q74" s="41"/>
    </row>
    <row r="75" spans="1:20" ht="15.6" x14ac:dyDescent="0.3">
      <c r="A75" s="126">
        <v>72</v>
      </c>
      <c r="B75" s="142"/>
      <c r="C75" s="128"/>
      <c r="D75" s="129">
        <f t="shared" si="5"/>
        <v>8230.35</v>
      </c>
      <c r="E75" s="144">
        <v>45365</v>
      </c>
      <c r="F75" s="37">
        <v>8230.35</v>
      </c>
      <c r="G75" s="145">
        <v>45366</v>
      </c>
      <c r="H75" s="76">
        <f t="shared" si="3"/>
        <v>0</v>
      </c>
      <c r="K75" s="134">
        <v>73</v>
      </c>
      <c r="L75" s="679">
        <v>45365</v>
      </c>
      <c r="M75" s="136"/>
      <c r="N75" s="137">
        <f t="shared" si="4"/>
        <v>101</v>
      </c>
      <c r="O75" s="138">
        <v>101</v>
      </c>
      <c r="P75" s="139">
        <f t="shared" si="0"/>
        <v>0</v>
      </c>
      <c r="Q75" s="41"/>
    </row>
    <row r="76" spans="1:20" ht="15.6" x14ac:dyDescent="0.3">
      <c r="A76" s="126">
        <v>73</v>
      </c>
      <c r="B76" s="142"/>
      <c r="C76" s="128"/>
      <c r="D76" s="129">
        <f t="shared" si="5"/>
        <v>8230.35</v>
      </c>
      <c r="E76" s="144">
        <v>45366</v>
      </c>
      <c r="F76" s="37">
        <v>8251.9500000000007</v>
      </c>
      <c r="G76" s="145">
        <v>45367</v>
      </c>
      <c r="H76" s="76">
        <f t="shared" si="3"/>
        <v>21.600000000000364</v>
      </c>
      <c r="K76" s="134">
        <v>74</v>
      </c>
      <c r="L76" s="679">
        <v>45366</v>
      </c>
      <c r="M76" s="136">
        <v>90</v>
      </c>
      <c r="N76" s="137">
        <f t="shared" si="4"/>
        <v>101</v>
      </c>
      <c r="O76" s="138">
        <v>90</v>
      </c>
      <c r="P76" s="139">
        <f t="shared" si="0"/>
        <v>101</v>
      </c>
      <c r="Q76" s="41"/>
    </row>
    <row r="77" spans="1:20" ht="15.6" x14ac:dyDescent="0.3">
      <c r="A77" s="126">
        <v>74</v>
      </c>
      <c r="B77" s="142"/>
      <c r="C77" s="128"/>
      <c r="D77" s="129">
        <f t="shared" si="5"/>
        <v>8251.9500000000007</v>
      </c>
      <c r="E77" s="144">
        <v>45367</v>
      </c>
      <c r="F77" s="37">
        <v>8251.9500000000007</v>
      </c>
      <c r="G77" s="145">
        <v>45368</v>
      </c>
      <c r="H77" s="76">
        <f t="shared" si="3"/>
        <v>0</v>
      </c>
      <c r="K77" s="134">
        <v>75</v>
      </c>
      <c r="L77" s="679">
        <v>45367</v>
      </c>
      <c r="M77" s="136">
        <v>30</v>
      </c>
      <c r="N77" s="137">
        <f t="shared" si="4"/>
        <v>90</v>
      </c>
      <c r="O77" s="138">
        <v>120</v>
      </c>
      <c r="P77" s="139">
        <f t="shared" si="0"/>
        <v>0</v>
      </c>
      <c r="Q77" s="41"/>
      <c r="T77" s="48" t="s">
        <v>70</v>
      </c>
    </row>
    <row r="78" spans="1:20" ht="15.6" x14ac:dyDescent="0.3">
      <c r="A78" s="126">
        <v>75</v>
      </c>
      <c r="B78" s="142"/>
      <c r="C78" s="128"/>
      <c r="D78" s="129">
        <f t="shared" si="5"/>
        <v>8251.9500000000007</v>
      </c>
      <c r="E78" s="144">
        <v>45368</v>
      </c>
      <c r="F78" s="37">
        <v>8254.4</v>
      </c>
      <c r="G78" s="145">
        <v>45369</v>
      </c>
      <c r="H78" s="76">
        <f t="shared" si="3"/>
        <v>2.4499999999989086</v>
      </c>
      <c r="I78" s="48">
        <f>SUM(H78:H87)</f>
        <v>123.29999999999927</v>
      </c>
      <c r="K78" s="134">
        <v>76</v>
      </c>
      <c r="L78" s="679">
        <v>45368</v>
      </c>
      <c r="M78" s="136"/>
      <c r="N78" s="137">
        <f t="shared" si="4"/>
        <v>120</v>
      </c>
      <c r="O78" s="138">
        <v>112</v>
      </c>
      <c r="P78" s="139">
        <f t="shared" si="0"/>
        <v>8</v>
      </c>
      <c r="Q78" s="41"/>
      <c r="R78" s="48">
        <f>SUM(P78:P87)</f>
        <v>815</v>
      </c>
      <c r="T78" s="48">
        <v>11.7</v>
      </c>
    </row>
    <row r="79" spans="1:20" ht="15.6" x14ac:dyDescent="0.3">
      <c r="A79" s="126">
        <v>76</v>
      </c>
      <c r="B79" s="142"/>
      <c r="C79" s="128"/>
      <c r="D79" s="129">
        <f t="shared" si="5"/>
        <v>8254.4</v>
      </c>
      <c r="E79" s="144">
        <v>45369</v>
      </c>
      <c r="F79" s="37">
        <v>8262.2999999999993</v>
      </c>
      <c r="G79" s="145">
        <v>45370</v>
      </c>
      <c r="H79" s="76">
        <f t="shared" si="3"/>
        <v>7.8999999999996362</v>
      </c>
      <c r="K79" s="134">
        <v>77</v>
      </c>
      <c r="L79" s="679">
        <v>45369</v>
      </c>
      <c r="M79" s="136">
        <v>60</v>
      </c>
      <c r="N79" s="137">
        <f t="shared" si="4"/>
        <v>112</v>
      </c>
      <c r="O79" s="138">
        <v>120</v>
      </c>
      <c r="P79" s="139">
        <f t="shared" si="0"/>
        <v>52</v>
      </c>
      <c r="Q79" s="41"/>
    </row>
    <row r="80" spans="1:20" ht="15.6" x14ac:dyDescent="0.3">
      <c r="A80" s="126">
        <v>77</v>
      </c>
      <c r="B80" s="142"/>
      <c r="C80" s="128"/>
      <c r="D80" s="129">
        <f t="shared" si="5"/>
        <v>8262.2999999999993</v>
      </c>
      <c r="E80" s="144">
        <v>45370</v>
      </c>
      <c r="F80" s="37">
        <v>8273.2000000000007</v>
      </c>
      <c r="G80" s="145">
        <v>45371</v>
      </c>
      <c r="H80" s="76">
        <f t="shared" si="3"/>
        <v>10.900000000001455</v>
      </c>
      <c r="K80" s="134">
        <v>78</v>
      </c>
      <c r="L80" s="679">
        <v>45370</v>
      </c>
      <c r="M80" s="136"/>
      <c r="N80" s="137">
        <f t="shared" si="4"/>
        <v>120</v>
      </c>
      <c r="O80" s="138">
        <v>60</v>
      </c>
      <c r="P80" s="139">
        <f t="shared" si="0"/>
        <v>60</v>
      </c>
      <c r="Q80" s="41"/>
    </row>
    <row r="81" spans="1:22" ht="15.6" x14ac:dyDescent="0.3">
      <c r="A81" s="126">
        <v>78</v>
      </c>
      <c r="B81" s="142"/>
      <c r="C81" s="128"/>
      <c r="D81" s="129">
        <f t="shared" si="5"/>
        <v>8273.2000000000007</v>
      </c>
      <c r="E81" s="144">
        <v>45371</v>
      </c>
      <c r="F81" s="37">
        <v>8273.2000000000007</v>
      </c>
      <c r="G81" s="145">
        <v>45372</v>
      </c>
      <c r="H81" s="76">
        <f t="shared" si="3"/>
        <v>0</v>
      </c>
      <c r="K81" s="134">
        <v>79</v>
      </c>
      <c r="L81" s="679">
        <v>45371</v>
      </c>
      <c r="M81" s="136"/>
      <c r="N81" s="137">
        <f t="shared" si="4"/>
        <v>60</v>
      </c>
      <c r="O81" s="138">
        <v>60</v>
      </c>
      <c r="P81" s="139">
        <f t="shared" si="0"/>
        <v>0</v>
      </c>
      <c r="Q81" s="41"/>
    </row>
    <row r="82" spans="1:22" ht="15.6" x14ac:dyDescent="0.3">
      <c r="A82" s="126">
        <v>79</v>
      </c>
      <c r="B82" s="142"/>
      <c r="C82" s="128"/>
      <c r="D82" s="129">
        <f t="shared" si="5"/>
        <v>8273.2000000000007</v>
      </c>
      <c r="E82" s="144">
        <v>45372</v>
      </c>
      <c r="F82" s="37">
        <v>8290.75</v>
      </c>
      <c r="G82" s="145">
        <v>45373</v>
      </c>
      <c r="H82" s="76">
        <f t="shared" si="3"/>
        <v>17.549999999999272</v>
      </c>
      <c r="K82" s="134">
        <v>80</v>
      </c>
      <c r="L82" s="679">
        <v>45372</v>
      </c>
      <c r="M82" s="136">
        <v>250</v>
      </c>
      <c r="N82" s="137">
        <f t="shared" si="4"/>
        <v>60</v>
      </c>
      <c r="O82" s="138">
        <v>180</v>
      </c>
      <c r="P82" s="139">
        <f t="shared" si="0"/>
        <v>130</v>
      </c>
      <c r="Q82" s="41"/>
    </row>
    <row r="83" spans="1:22" ht="15.6" x14ac:dyDescent="0.3">
      <c r="A83" s="126">
        <v>80</v>
      </c>
      <c r="B83" s="142"/>
      <c r="C83" s="128"/>
      <c r="D83" s="129">
        <f t="shared" si="5"/>
        <v>8290.75</v>
      </c>
      <c r="E83" s="144">
        <v>45373</v>
      </c>
      <c r="F83" s="37">
        <v>8306.4</v>
      </c>
      <c r="G83" s="145">
        <v>45374</v>
      </c>
      <c r="H83" s="76">
        <f t="shared" si="3"/>
        <v>15.649999999999636</v>
      </c>
      <c r="K83" s="134">
        <v>81</v>
      </c>
      <c r="L83" s="679">
        <v>45373</v>
      </c>
      <c r="M83" s="136"/>
      <c r="N83" s="137">
        <f t="shared" si="4"/>
        <v>180</v>
      </c>
      <c r="O83" s="138">
        <v>90</v>
      </c>
      <c r="P83" s="139">
        <f t="shared" si="0"/>
        <v>90</v>
      </c>
      <c r="Q83" s="41"/>
    </row>
    <row r="84" spans="1:22" ht="15.6" x14ac:dyDescent="0.3">
      <c r="A84" s="126">
        <v>81</v>
      </c>
      <c r="B84" s="142"/>
      <c r="C84" s="128"/>
      <c r="D84" s="129">
        <f t="shared" si="5"/>
        <v>8306.4</v>
      </c>
      <c r="E84" s="144">
        <v>45374</v>
      </c>
      <c r="F84" s="37">
        <v>8314.25</v>
      </c>
      <c r="G84" s="145">
        <v>45375</v>
      </c>
      <c r="H84" s="76">
        <f t="shared" si="3"/>
        <v>7.8500000000003638</v>
      </c>
      <c r="K84" s="134">
        <v>82</v>
      </c>
      <c r="L84" s="679">
        <v>45374</v>
      </c>
      <c r="M84" s="136">
        <v>210</v>
      </c>
      <c r="N84" s="137">
        <f t="shared" si="4"/>
        <v>90</v>
      </c>
      <c r="O84" s="138">
        <v>240</v>
      </c>
      <c r="P84" s="139">
        <f t="shared" si="0"/>
        <v>60</v>
      </c>
      <c r="Q84" s="41"/>
    </row>
    <row r="85" spans="1:22" ht="15.6" x14ac:dyDescent="0.3">
      <c r="A85" s="126">
        <v>82</v>
      </c>
      <c r="B85" s="142"/>
      <c r="C85" s="128"/>
      <c r="D85" s="129">
        <f t="shared" si="5"/>
        <v>8314.25</v>
      </c>
      <c r="E85" s="144">
        <v>45375</v>
      </c>
      <c r="F85" s="37">
        <v>8325.35</v>
      </c>
      <c r="G85" s="145">
        <v>45376</v>
      </c>
      <c r="H85" s="76">
        <f t="shared" si="3"/>
        <v>11.100000000000364</v>
      </c>
      <c r="K85" s="134">
        <v>83</v>
      </c>
      <c r="L85" s="679">
        <v>45375</v>
      </c>
      <c r="M85" s="136"/>
      <c r="N85" s="137">
        <f t="shared" si="4"/>
        <v>240</v>
      </c>
      <c r="O85" s="138">
        <v>195</v>
      </c>
      <c r="P85" s="139">
        <f t="shared" si="0"/>
        <v>45</v>
      </c>
      <c r="Q85" s="41"/>
    </row>
    <row r="86" spans="1:22" ht="15.6" x14ac:dyDescent="0.3">
      <c r="A86" s="126">
        <v>83</v>
      </c>
      <c r="B86" s="142"/>
      <c r="C86" s="128"/>
      <c r="D86" s="129">
        <f t="shared" si="5"/>
        <v>8325.35</v>
      </c>
      <c r="E86" s="144">
        <v>45376</v>
      </c>
      <c r="F86" s="37">
        <v>8350.1</v>
      </c>
      <c r="G86" s="145">
        <v>45377</v>
      </c>
      <c r="H86" s="76">
        <f t="shared" si="3"/>
        <v>24.75</v>
      </c>
      <c r="K86" s="134">
        <v>84</v>
      </c>
      <c r="L86" s="679">
        <v>45376</v>
      </c>
      <c r="M86" s="136"/>
      <c r="N86" s="137">
        <f t="shared" si="4"/>
        <v>195</v>
      </c>
      <c r="O86" s="138">
        <v>10</v>
      </c>
      <c r="P86" s="139">
        <f t="shared" si="0"/>
        <v>185</v>
      </c>
      <c r="Q86" s="41"/>
    </row>
    <row r="87" spans="1:22" ht="15.6" x14ac:dyDescent="0.3">
      <c r="A87" s="126">
        <v>84</v>
      </c>
      <c r="B87" s="142"/>
      <c r="C87" s="128"/>
      <c r="D87" s="129">
        <f t="shared" si="5"/>
        <v>8350.1</v>
      </c>
      <c r="E87" s="144">
        <v>45377</v>
      </c>
      <c r="F87" s="37">
        <v>8375.25</v>
      </c>
      <c r="G87" s="145">
        <v>45378</v>
      </c>
      <c r="H87" s="76">
        <f t="shared" si="3"/>
        <v>25.149999999999636</v>
      </c>
      <c r="K87" s="134">
        <v>85</v>
      </c>
      <c r="L87" s="679">
        <v>45377</v>
      </c>
      <c r="M87" s="136">
        <v>400</v>
      </c>
      <c r="N87" s="137">
        <f t="shared" si="4"/>
        <v>10</v>
      </c>
      <c r="O87" s="138">
        <v>225</v>
      </c>
      <c r="P87" s="139">
        <f t="shared" si="0"/>
        <v>185</v>
      </c>
      <c r="Q87" s="41"/>
      <c r="R87" s="48" t="s">
        <v>71</v>
      </c>
      <c r="S87" s="48" t="s">
        <v>72</v>
      </c>
    </row>
    <row r="88" spans="1:22" ht="15.6" x14ac:dyDescent="0.3">
      <c r="A88" s="126">
        <v>85</v>
      </c>
      <c r="B88" s="142"/>
      <c r="C88" s="128"/>
      <c r="D88" s="129">
        <f t="shared" si="5"/>
        <v>8375.25</v>
      </c>
      <c r="E88" s="144">
        <v>45378</v>
      </c>
      <c r="F88" s="37">
        <v>8400.2999999999993</v>
      </c>
      <c r="G88" s="145">
        <v>45379</v>
      </c>
      <c r="H88" s="76">
        <f t="shared" si="3"/>
        <v>25.049999999999272</v>
      </c>
      <c r="K88" s="134">
        <v>86</v>
      </c>
      <c r="L88" s="679">
        <v>45378</v>
      </c>
      <c r="M88" s="136">
        <v>90</v>
      </c>
      <c r="N88" s="137">
        <f t="shared" si="4"/>
        <v>225</v>
      </c>
      <c r="O88" s="138">
        <v>105</v>
      </c>
      <c r="P88" s="139">
        <f t="shared" si="0"/>
        <v>210</v>
      </c>
      <c r="Q88" s="41"/>
    </row>
    <row r="89" spans="1:22" ht="15.6" x14ac:dyDescent="0.3">
      <c r="A89" s="126">
        <v>86</v>
      </c>
      <c r="B89" s="142"/>
      <c r="C89" s="128"/>
      <c r="D89" s="129">
        <f t="shared" si="5"/>
        <v>8400.2999999999993</v>
      </c>
      <c r="E89" s="144">
        <v>45379</v>
      </c>
      <c r="F89" s="37">
        <v>8424</v>
      </c>
      <c r="G89" s="145">
        <v>45380</v>
      </c>
      <c r="H89" s="76">
        <f t="shared" si="3"/>
        <v>23.700000000000728</v>
      </c>
      <c r="J89" s="48">
        <f>SUM(H86:H89)</f>
        <v>98.649999999999636</v>
      </c>
      <c r="K89" s="134">
        <v>87</v>
      </c>
      <c r="L89" s="679">
        <v>45379</v>
      </c>
      <c r="M89" s="136">
        <v>300</v>
      </c>
      <c r="N89" s="137">
        <f t="shared" si="4"/>
        <v>105</v>
      </c>
      <c r="O89" s="138">
        <v>180</v>
      </c>
      <c r="P89" s="139">
        <f t="shared" si="0"/>
        <v>225</v>
      </c>
      <c r="Q89" s="41"/>
      <c r="R89" s="48" t="s">
        <v>73</v>
      </c>
    </row>
    <row r="90" spans="1:22" ht="15.6" x14ac:dyDescent="0.3">
      <c r="A90" s="126">
        <v>87</v>
      </c>
      <c r="B90" s="142"/>
      <c r="C90" s="128"/>
      <c r="D90" s="129">
        <f t="shared" si="5"/>
        <v>8424</v>
      </c>
      <c r="E90" s="144">
        <v>45380</v>
      </c>
      <c r="F90" s="37">
        <v>8431.5499999999993</v>
      </c>
      <c r="G90" s="145">
        <v>45381</v>
      </c>
      <c r="H90" s="76">
        <f t="shared" si="3"/>
        <v>7.5499999999992724</v>
      </c>
      <c r="K90" s="134">
        <v>88</v>
      </c>
      <c r="L90" s="679">
        <v>45380</v>
      </c>
      <c r="M90" s="136">
        <v>180</v>
      </c>
      <c r="N90" s="137">
        <f t="shared" si="4"/>
        <v>180</v>
      </c>
      <c r="O90" s="138">
        <v>293</v>
      </c>
      <c r="P90" s="139">
        <f t="shared" si="0"/>
        <v>67</v>
      </c>
      <c r="Q90" s="41"/>
    </row>
    <row r="91" spans="1:22" ht="15.6" x14ac:dyDescent="0.3">
      <c r="A91" s="126">
        <v>88</v>
      </c>
      <c r="B91" s="142"/>
      <c r="C91" s="128"/>
      <c r="D91" s="129">
        <f t="shared" si="5"/>
        <v>8431.5499999999993</v>
      </c>
      <c r="E91" s="144">
        <v>45381</v>
      </c>
      <c r="F91" s="37">
        <v>8436.2000000000007</v>
      </c>
      <c r="G91" s="145">
        <v>45382</v>
      </c>
      <c r="H91" s="76">
        <f t="shared" si="3"/>
        <v>4.6500000000014552</v>
      </c>
      <c r="I91" s="48">
        <f>SUM(H6:H92)</f>
        <v>345.89999999999964</v>
      </c>
      <c r="K91" s="134">
        <v>89</v>
      </c>
      <c r="L91" s="679">
        <v>45381</v>
      </c>
      <c r="M91" s="136"/>
      <c r="N91" s="137">
        <f t="shared" si="4"/>
        <v>293</v>
      </c>
      <c r="O91" s="138">
        <v>240</v>
      </c>
      <c r="P91" s="139">
        <f t="shared" si="0"/>
        <v>53</v>
      </c>
      <c r="Q91" s="41"/>
      <c r="S91" s="48">
        <f>SUM(P86:P89)</f>
        <v>805</v>
      </c>
    </row>
    <row r="92" spans="1:22" ht="15.6" x14ac:dyDescent="0.3">
      <c r="A92" s="126">
        <v>89</v>
      </c>
      <c r="B92" s="142"/>
      <c r="C92" s="128"/>
      <c r="D92" s="129">
        <f t="shared" si="5"/>
        <v>8436.2000000000007</v>
      </c>
      <c r="E92" s="144">
        <v>45382</v>
      </c>
      <c r="F92" s="37">
        <v>8450.9</v>
      </c>
      <c r="G92" s="145">
        <v>45383</v>
      </c>
      <c r="H92" s="76">
        <f t="shared" si="3"/>
        <v>14.699999999998909</v>
      </c>
      <c r="K92" s="134">
        <v>90</v>
      </c>
      <c r="L92" s="679">
        <v>45382</v>
      </c>
      <c r="M92" s="136"/>
      <c r="N92" s="137">
        <f t="shared" si="4"/>
        <v>240</v>
      </c>
      <c r="O92" s="138">
        <v>150</v>
      </c>
      <c r="P92" s="139">
        <f t="shared" si="0"/>
        <v>90</v>
      </c>
      <c r="Q92" s="41"/>
      <c r="V92" s="48">
        <f>SUM(P10:P92)</f>
        <v>2548.5</v>
      </c>
    </row>
    <row r="93" spans="1:22" ht="15.6" x14ac:dyDescent="0.3">
      <c r="A93" s="126">
        <v>90</v>
      </c>
      <c r="B93" s="142"/>
      <c r="C93" s="128"/>
      <c r="D93" s="129">
        <f t="shared" si="5"/>
        <v>8450.9</v>
      </c>
      <c r="E93" s="144">
        <v>45383</v>
      </c>
      <c r="F93" s="37">
        <v>8466.0499999999993</v>
      </c>
      <c r="G93" s="145">
        <v>45384</v>
      </c>
      <c r="H93" s="76">
        <f t="shared" si="3"/>
        <v>15.149999999999636</v>
      </c>
      <c r="I93" s="48"/>
      <c r="K93" s="134">
        <v>91</v>
      </c>
      <c r="L93" s="679">
        <v>45383</v>
      </c>
      <c r="M93" s="136">
        <v>150</v>
      </c>
      <c r="N93" s="137">
        <f t="shared" si="4"/>
        <v>150</v>
      </c>
      <c r="O93" s="138">
        <v>180</v>
      </c>
      <c r="P93" s="139">
        <f t="shared" si="0"/>
        <v>120</v>
      </c>
      <c r="Q93" s="41"/>
      <c r="S93" s="48">
        <f>SUM(P89:P93)</f>
        <v>555</v>
      </c>
    </row>
    <row r="94" spans="1:22" ht="15.6" x14ac:dyDescent="0.3">
      <c r="A94" s="126">
        <v>91</v>
      </c>
      <c r="B94" s="142"/>
      <c r="C94" s="128"/>
      <c r="D94" s="129">
        <f t="shared" si="5"/>
        <v>8466.0499999999993</v>
      </c>
      <c r="E94" s="144">
        <v>45384</v>
      </c>
      <c r="F94" s="37">
        <v>8480.4500000000007</v>
      </c>
      <c r="G94" s="145">
        <v>45385</v>
      </c>
      <c r="H94" s="76">
        <f t="shared" si="3"/>
        <v>14.400000000001455</v>
      </c>
      <c r="K94" s="134">
        <v>92</v>
      </c>
      <c r="L94" s="679">
        <v>45384</v>
      </c>
      <c r="M94" s="136"/>
      <c r="N94" s="137">
        <f t="shared" si="4"/>
        <v>180</v>
      </c>
      <c r="O94" s="138">
        <v>75</v>
      </c>
      <c r="P94" s="139">
        <f t="shared" si="0"/>
        <v>105</v>
      </c>
      <c r="Q94" s="41"/>
    </row>
    <row r="95" spans="1:22" ht="15.6" x14ac:dyDescent="0.3">
      <c r="A95" s="126">
        <v>92</v>
      </c>
      <c r="B95" s="142"/>
      <c r="C95" s="128"/>
      <c r="D95" s="129">
        <f t="shared" si="5"/>
        <v>8480.4500000000007</v>
      </c>
      <c r="E95" s="144">
        <v>45385</v>
      </c>
      <c r="F95" s="37">
        <v>8498.5</v>
      </c>
      <c r="G95" s="145">
        <v>45386</v>
      </c>
      <c r="H95" s="76">
        <f t="shared" si="3"/>
        <v>18.049999999999272</v>
      </c>
      <c r="K95" s="134">
        <v>93</v>
      </c>
      <c r="L95" s="679">
        <v>45385</v>
      </c>
      <c r="M95" s="136">
        <v>270</v>
      </c>
      <c r="N95" s="137">
        <f t="shared" si="4"/>
        <v>75</v>
      </c>
      <c r="O95" s="138">
        <v>210</v>
      </c>
      <c r="P95" s="139">
        <f t="shared" si="0"/>
        <v>135</v>
      </c>
      <c r="Q95" s="41"/>
      <c r="R95" s="48" t="s">
        <v>74</v>
      </c>
      <c r="S95" s="48" t="s">
        <v>75</v>
      </c>
    </row>
    <row r="96" spans="1:22" ht="15.6" x14ac:dyDescent="0.3">
      <c r="A96" s="126">
        <v>93</v>
      </c>
      <c r="B96" s="142"/>
      <c r="C96" s="128"/>
      <c r="D96" s="129">
        <f t="shared" si="5"/>
        <v>8498.5</v>
      </c>
      <c r="E96" s="144">
        <v>45386</v>
      </c>
      <c r="F96" s="37">
        <v>8521.9</v>
      </c>
      <c r="G96" s="145">
        <v>45387</v>
      </c>
      <c r="H96" s="76">
        <f t="shared" si="3"/>
        <v>23.399999999999636</v>
      </c>
      <c r="K96" s="134">
        <v>94</v>
      </c>
      <c r="L96" s="679">
        <v>45386</v>
      </c>
      <c r="M96" s="136">
        <v>240</v>
      </c>
      <c r="N96" s="137">
        <f t="shared" si="4"/>
        <v>210</v>
      </c>
      <c r="O96" s="138">
        <v>293</v>
      </c>
      <c r="P96" s="139">
        <f t="shared" si="0"/>
        <v>157</v>
      </c>
      <c r="Q96" s="41"/>
    </row>
    <row r="97" spans="1:20" ht="15.6" x14ac:dyDescent="0.3">
      <c r="A97" s="126">
        <v>94</v>
      </c>
      <c r="B97" s="142"/>
      <c r="C97" s="128"/>
      <c r="D97" s="129">
        <f t="shared" si="5"/>
        <v>8521.9</v>
      </c>
      <c r="E97" s="144">
        <v>45387</v>
      </c>
      <c r="F97" s="37">
        <v>8529.4500000000007</v>
      </c>
      <c r="G97" s="145">
        <v>45388</v>
      </c>
      <c r="H97" s="76">
        <f t="shared" si="3"/>
        <v>7.5500000000010914</v>
      </c>
      <c r="K97" s="134">
        <v>95</v>
      </c>
      <c r="L97" s="679">
        <v>45387</v>
      </c>
      <c r="M97" s="136">
        <v>225</v>
      </c>
      <c r="N97" s="137">
        <f t="shared" si="4"/>
        <v>293</v>
      </c>
      <c r="O97" s="138">
        <v>440</v>
      </c>
      <c r="P97" s="139">
        <f t="shared" si="0"/>
        <v>78</v>
      </c>
      <c r="Q97" s="41"/>
      <c r="R97" s="48" t="s">
        <v>76</v>
      </c>
    </row>
    <row r="98" spans="1:20" ht="15.6" x14ac:dyDescent="0.3">
      <c r="A98" s="126">
        <v>95</v>
      </c>
      <c r="B98" s="142"/>
      <c r="C98" s="128"/>
      <c r="D98" s="129">
        <f t="shared" si="5"/>
        <v>8529.4500000000007</v>
      </c>
      <c r="E98" s="144">
        <v>45388</v>
      </c>
      <c r="F98" s="37">
        <v>8531.1</v>
      </c>
      <c r="G98" s="145">
        <v>45389</v>
      </c>
      <c r="H98" s="76">
        <f t="shared" si="3"/>
        <v>1.6499999999996362</v>
      </c>
      <c r="I98" s="48">
        <f>SUM(H92:H96)</f>
        <v>85.699999999998909</v>
      </c>
      <c r="K98" s="134">
        <v>96</v>
      </c>
      <c r="L98" s="679">
        <v>45388</v>
      </c>
      <c r="M98" s="136"/>
      <c r="N98" s="137">
        <f t="shared" si="4"/>
        <v>440</v>
      </c>
      <c r="O98" s="138">
        <v>430</v>
      </c>
      <c r="P98" s="139">
        <f t="shared" si="0"/>
        <v>10</v>
      </c>
      <c r="Q98" s="41"/>
    </row>
    <row r="99" spans="1:20" ht="15.6" x14ac:dyDescent="0.3">
      <c r="A99" s="126">
        <v>96</v>
      </c>
      <c r="B99" s="142"/>
      <c r="C99" s="128"/>
      <c r="D99" s="129">
        <f t="shared" si="5"/>
        <v>8531.1</v>
      </c>
      <c r="E99" s="144">
        <v>45389</v>
      </c>
      <c r="F99" s="37">
        <v>8531.1</v>
      </c>
      <c r="G99" s="145">
        <v>45390</v>
      </c>
      <c r="H99" s="76">
        <f t="shared" si="3"/>
        <v>0</v>
      </c>
      <c r="K99" s="134">
        <v>97</v>
      </c>
      <c r="L99" s="679">
        <v>45389</v>
      </c>
      <c r="M99" s="136"/>
      <c r="N99" s="137">
        <f t="shared" si="4"/>
        <v>430</v>
      </c>
      <c r="O99" s="138">
        <v>430</v>
      </c>
      <c r="P99" s="139">
        <f t="shared" si="0"/>
        <v>0</v>
      </c>
      <c r="Q99" s="41"/>
    </row>
    <row r="100" spans="1:20" ht="15.6" x14ac:dyDescent="0.3">
      <c r="A100" s="126">
        <v>97</v>
      </c>
      <c r="B100" s="142"/>
      <c r="C100" s="128"/>
      <c r="D100" s="129">
        <f t="shared" si="5"/>
        <v>8531.1</v>
      </c>
      <c r="E100" s="144">
        <v>45390</v>
      </c>
      <c r="F100" s="37">
        <v>8539.2000000000007</v>
      </c>
      <c r="G100" s="145">
        <v>45391</v>
      </c>
      <c r="H100" s="76">
        <f t="shared" si="3"/>
        <v>8.1000000000003638</v>
      </c>
      <c r="K100" s="134">
        <v>98</v>
      </c>
      <c r="L100" s="679">
        <v>45390</v>
      </c>
      <c r="M100" s="136"/>
      <c r="N100" s="137">
        <f t="shared" si="4"/>
        <v>430</v>
      </c>
      <c r="O100" s="138">
        <v>405</v>
      </c>
      <c r="P100" s="139">
        <f t="shared" si="0"/>
        <v>25</v>
      </c>
      <c r="Q100" s="41"/>
    </row>
    <row r="101" spans="1:20" ht="15.6" x14ac:dyDescent="0.3">
      <c r="A101" s="126">
        <v>98</v>
      </c>
      <c r="B101" s="142"/>
      <c r="C101" s="128"/>
      <c r="D101" s="129">
        <f t="shared" si="5"/>
        <v>8539.2000000000007</v>
      </c>
      <c r="E101" s="144">
        <v>45391</v>
      </c>
      <c r="F101" s="37">
        <v>8557.1</v>
      </c>
      <c r="G101" s="145">
        <v>45392</v>
      </c>
      <c r="H101" s="76">
        <f t="shared" si="3"/>
        <v>17.899999999999636</v>
      </c>
      <c r="K101" s="134">
        <v>99</v>
      </c>
      <c r="L101" s="679">
        <v>45391</v>
      </c>
      <c r="M101" s="136"/>
      <c r="N101" s="137">
        <f t="shared" si="4"/>
        <v>405</v>
      </c>
      <c r="O101" s="138">
        <v>250</v>
      </c>
      <c r="P101" s="139">
        <f t="shared" si="0"/>
        <v>155</v>
      </c>
      <c r="Q101" s="41"/>
    </row>
    <row r="102" spans="1:20" ht="15.6" x14ac:dyDescent="0.3">
      <c r="A102" s="104">
        <v>99</v>
      </c>
      <c r="B102" s="142"/>
      <c r="C102" s="29"/>
      <c r="D102" s="488">
        <f t="shared" si="5"/>
        <v>8557.1</v>
      </c>
      <c r="E102" s="720">
        <v>45392</v>
      </c>
      <c r="F102" s="29">
        <v>8570.25</v>
      </c>
      <c r="G102" s="721">
        <v>45393</v>
      </c>
      <c r="H102" s="41">
        <f t="shared" si="3"/>
        <v>13.149999999999636</v>
      </c>
      <c r="K102" s="134">
        <v>100</v>
      </c>
      <c r="L102" s="722">
        <v>45392</v>
      </c>
      <c r="M102" s="723"/>
      <c r="N102" s="723">
        <f t="shared" si="4"/>
        <v>250</v>
      </c>
      <c r="O102" s="29">
        <v>150</v>
      </c>
      <c r="P102" s="724">
        <f t="shared" si="0"/>
        <v>100</v>
      </c>
      <c r="Q102" s="41"/>
    </row>
    <row r="103" spans="1:20" ht="15.6" x14ac:dyDescent="0.3">
      <c r="A103" s="126">
        <v>100</v>
      </c>
      <c r="B103" s="142"/>
      <c r="C103" s="128"/>
      <c r="D103" s="129">
        <f t="shared" si="5"/>
        <v>8570.25</v>
      </c>
      <c r="E103" s="144">
        <v>45393</v>
      </c>
      <c r="F103" s="37">
        <v>8576.35</v>
      </c>
      <c r="G103" s="145">
        <v>45394</v>
      </c>
      <c r="H103" s="76">
        <f t="shared" si="3"/>
        <v>6.1000000000003638</v>
      </c>
      <c r="K103" s="134">
        <v>101</v>
      </c>
      <c r="L103" s="679">
        <v>45393</v>
      </c>
      <c r="M103" s="136">
        <v>75</v>
      </c>
      <c r="N103" s="137">
        <f t="shared" si="4"/>
        <v>150</v>
      </c>
      <c r="O103" s="138">
        <v>180</v>
      </c>
      <c r="P103" s="139">
        <f t="shared" si="0"/>
        <v>45</v>
      </c>
      <c r="Q103" s="41"/>
    </row>
    <row r="104" spans="1:20" ht="15.6" x14ac:dyDescent="0.3">
      <c r="A104" s="126">
        <v>101</v>
      </c>
      <c r="B104" s="142"/>
      <c r="C104" s="128"/>
      <c r="D104" s="129">
        <f t="shared" si="5"/>
        <v>8576.35</v>
      </c>
      <c r="E104" s="144">
        <v>45394</v>
      </c>
      <c r="F104" s="37">
        <v>8584.2000000000007</v>
      </c>
      <c r="G104" s="145">
        <v>45395</v>
      </c>
      <c r="H104" s="76">
        <f t="shared" si="3"/>
        <v>7.8500000000003638</v>
      </c>
      <c r="K104" s="134">
        <v>102</v>
      </c>
      <c r="L104" s="679">
        <v>45394</v>
      </c>
      <c r="M104" s="136">
        <v>210</v>
      </c>
      <c r="N104" s="137">
        <f t="shared" si="4"/>
        <v>180</v>
      </c>
      <c r="O104" s="138">
        <v>352.5</v>
      </c>
      <c r="P104" s="139">
        <f t="shared" si="0"/>
        <v>37.5</v>
      </c>
      <c r="Q104" s="41"/>
    </row>
    <row r="105" spans="1:20" ht="15.6" x14ac:dyDescent="0.3">
      <c r="A105" s="126">
        <v>102</v>
      </c>
      <c r="B105" s="142"/>
      <c r="C105" s="128"/>
      <c r="D105" s="129">
        <f t="shared" si="5"/>
        <v>8584.2000000000007</v>
      </c>
      <c r="E105" s="144">
        <v>45395</v>
      </c>
      <c r="F105" s="37">
        <v>8592.1</v>
      </c>
      <c r="G105" s="145">
        <v>45396</v>
      </c>
      <c r="H105" s="76">
        <f t="shared" si="3"/>
        <v>7.8999999999996362</v>
      </c>
      <c r="K105" s="134">
        <v>103</v>
      </c>
      <c r="L105" s="679">
        <v>45395</v>
      </c>
      <c r="M105" s="136"/>
      <c r="N105" s="137">
        <f t="shared" si="4"/>
        <v>352.5</v>
      </c>
      <c r="O105" s="138">
        <v>300</v>
      </c>
      <c r="P105" s="139">
        <f t="shared" si="0"/>
        <v>52.5</v>
      </c>
      <c r="Q105" s="41"/>
    </row>
    <row r="106" spans="1:20" ht="15.6" x14ac:dyDescent="0.3">
      <c r="A106" s="126">
        <v>103</v>
      </c>
      <c r="B106" s="142"/>
      <c r="C106" s="128"/>
      <c r="D106" s="129">
        <f t="shared" si="5"/>
        <v>8592.1</v>
      </c>
      <c r="E106" s="144">
        <v>45396</v>
      </c>
      <c r="F106" s="37">
        <v>8597.7999999999993</v>
      </c>
      <c r="G106" s="145">
        <v>45397</v>
      </c>
      <c r="H106" s="76">
        <f t="shared" si="3"/>
        <v>5.6999999999989086</v>
      </c>
      <c r="K106" s="134">
        <v>104</v>
      </c>
      <c r="L106" s="679">
        <v>45396</v>
      </c>
      <c r="M106" s="136"/>
      <c r="N106" s="137">
        <f t="shared" si="4"/>
        <v>300</v>
      </c>
      <c r="O106" s="138">
        <v>260</v>
      </c>
      <c r="P106" s="139">
        <f t="shared" si="0"/>
        <v>40</v>
      </c>
      <c r="Q106" s="41"/>
    </row>
    <row r="107" spans="1:20" ht="15.6" x14ac:dyDescent="0.3">
      <c r="A107" s="126">
        <v>104</v>
      </c>
      <c r="B107" s="142"/>
      <c r="C107" s="128"/>
      <c r="D107" s="129">
        <f t="shared" si="5"/>
        <v>8597.7999999999993</v>
      </c>
      <c r="E107" s="144">
        <v>45397</v>
      </c>
      <c r="F107" s="37">
        <v>8613.0499999999993</v>
      </c>
      <c r="G107" s="145">
        <v>45398</v>
      </c>
      <c r="H107" s="76">
        <f t="shared" si="3"/>
        <v>15.25</v>
      </c>
      <c r="K107" s="134">
        <v>105</v>
      </c>
      <c r="L107" s="679">
        <v>45397</v>
      </c>
      <c r="M107" s="136"/>
      <c r="N107" s="137">
        <f t="shared" si="4"/>
        <v>260</v>
      </c>
      <c r="O107" s="138">
        <v>150</v>
      </c>
      <c r="P107" s="139">
        <f t="shared" si="0"/>
        <v>110</v>
      </c>
      <c r="Q107" s="41"/>
    </row>
    <row r="108" spans="1:20" ht="15.6" x14ac:dyDescent="0.3">
      <c r="A108" s="126">
        <v>105</v>
      </c>
      <c r="B108" s="142"/>
      <c r="C108" s="128"/>
      <c r="D108" s="129">
        <f t="shared" si="5"/>
        <v>8613.0499999999993</v>
      </c>
      <c r="E108" s="144">
        <v>45398</v>
      </c>
      <c r="F108" s="37">
        <v>8623.75</v>
      </c>
      <c r="G108" s="145">
        <v>45399</v>
      </c>
      <c r="H108" s="76">
        <f t="shared" si="3"/>
        <v>10.700000000000728</v>
      </c>
      <c r="K108" s="134">
        <v>106</v>
      </c>
      <c r="L108" s="679">
        <v>45398</v>
      </c>
      <c r="M108" s="136"/>
      <c r="N108" s="137">
        <f t="shared" si="4"/>
        <v>150</v>
      </c>
      <c r="O108" s="138">
        <v>105</v>
      </c>
      <c r="P108" s="139">
        <f t="shared" si="0"/>
        <v>45</v>
      </c>
      <c r="Q108" s="41"/>
    </row>
    <row r="109" spans="1:20" ht="15.6" x14ac:dyDescent="0.3">
      <c r="A109" s="126">
        <v>106</v>
      </c>
      <c r="B109" s="142"/>
      <c r="C109" s="128"/>
      <c r="D109" s="129">
        <f t="shared" si="5"/>
        <v>8623.75</v>
      </c>
      <c r="E109" s="144">
        <v>45399</v>
      </c>
      <c r="F109" s="37">
        <v>8629.0499999999993</v>
      </c>
      <c r="G109" s="145">
        <v>45400</v>
      </c>
      <c r="H109" s="76">
        <f t="shared" si="3"/>
        <v>5.2999999999992724</v>
      </c>
      <c r="K109" s="134">
        <v>107</v>
      </c>
      <c r="L109" s="679">
        <v>45399</v>
      </c>
      <c r="M109" s="136">
        <v>150</v>
      </c>
      <c r="N109" s="137">
        <f t="shared" si="4"/>
        <v>105</v>
      </c>
      <c r="O109" s="138">
        <v>225</v>
      </c>
      <c r="P109" s="139">
        <f t="shared" si="0"/>
        <v>30</v>
      </c>
      <c r="Q109" s="41"/>
      <c r="S109" s="48">
        <f>SUM(H103:H107)</f>
        <v>42.799999999999272</v>
      </c>
      <c r="T109" s="48">
        <f>SUM(P103:P107)</f>
        <v>285</v>
      </c>
    </row>
    <row r="110" spans="1:20" ht="15.6" x14ac:dyDescent="0.3">
      <c r="A110" s="126">
        <v>107</v>
      </c>
      <c r="B110" s="142"/>
      <c r="C110" s="128"/>
      <c r="D110" s="129">
        <f t="shared" si="5"/>
        <v>8629.0499999999993</v>
      </c>
      <c r="E110" s="144">
        <v>45400</v>
      </c>
      <c r="F110" s="37">
        <v>8643.25</v>
      </c>
      <c r="G110" s="145">
        <v>45401</v>
      </c>
      <c r="H110" s="76">
        <f t="shared" si="3"/>
        <v>14.200000000000728</v>
      </c>
      <c r="K110" s="134">
        <v>108</v>
      </c>
      <c r="L110" s="679">
        <v>45400</v>
      </c>
      <c r="M110" s="136"/>
      <c r="N110" s="137">
        <f t="shared" si="4"/>
        <v>225</v>
      </c>
      <c r="O110" s="138">
        <v>127.5</v>
      </c>
      <c r="P110" s="139">
        <f t="shared" si="0"/>
        <v>97.5</v>
      </c>
      <c r="Q110" s="41"/>
    </row>
    <row r="111" spans="1:20" ht="15.6" x14ac:dyDescent="0.3">
      <c r="A111" s="126">
        <v>108</v>
      </c>
      <c r="B111" s="142"/>
      <c r="C111" s="128"/>
      <c r="D111" s="129">
        <f t="shared" si="5"/>
        <v>8643.25</v>
      </c>
      <c r="E111" s="144">
        <v>45401</v>
      </c>
      <c r="F111" s="37">
        <v>8662.75</v>
      </c>
      <c r="G111" s="145">
        <v>45402</v>
      </c>
      <c r="H111" s="76">
        <f t="shared" si="3"/>
        <v>19.5</v>
      </c>
      <c r="K111" s="134">
        <v>109</v>
      </c>
      <c r="L111" s="679">
        <v>45401</v>
      </c>
      <c r="M111" s="136">
        <v>120</v>
      </c>
      <c r="N111" s="137">
        <f t="shared" si="4"/>
        <v>127.5</v>
      </c>
      <c r="O111" s="138">
        <v>90</v>
      </c>
      <c r="P111" s="139">
        <f t="shared" si="0"/>
        <v>157.5</v>
      </c>
      <c r="Q111" s="41"/>
      <c r="S111" s="48">
        <f>SUM(H101:H110)</f>
        <v>104.04999999999927</v>
      </c>
      <c r="T111" s="48">
        <f>SUM(P101:P110)</f>
        <v>712.5</v>
      </c>
    </row>
    <row r="112" spans="1:20" ht="15.6" x14ac:dyDescent="0.3">
      <c r="A112" s="126">
        <v>109</v>
      </c>
      <c r="B112" s="142"/>
      <c r="C112" s="128"/>
      <c r="D112" s="129">
        <f t="shared" si="5"/>
        <v>8662.75</v>
      </c>
      <c r="E112" s="144">
        <v>45402</v>
      </c>
      <c r="F112" s="37">
        <v>8677.35</v>
      </c>
      <c r="G112" s="145">
        <v>45403</v>
      </c>
      <c r="H112" s="76">
        <f t="shared" si="3"/>
        <v>14.600000000000364</v>
      </c>
      <c r="K112" s="134">
        <v>110</v>
      </c>
      <c r="L112" s="679">
        <v>45402</v>
      </c>
      <c r="M112" s="136">
        <v>90</v>
      </c>
      <c r="N112" s="137">
        <f t="shared" si="4"/>
        <v>90</v>
      </c>
      <c r="O112" s="138">
        <v>60</v>
      </c>
      <c r="P112" s="139">
        <f t="shared" si="0"/>
        <v>120</v>
      </c>
      <c r="Q112" s="41"/>
    </row>
    <row r="113" spans="1:20" ht="15.6" x14ac:dyDescent="0.3">
      <c r="A113" s="126">
        <v>110</v>
      </c>
      <c r="B113" s="142"/>
      <c r="C113" s="128"/>
      <c r="D113" s="129">
        <f t="shared" si="5"/>
        <v>8677.35</v>
      </c>
      <c r="E113" s="144">
        <v>45403</v>
      </c>
      <c r="F113" s="37">
        <v>8679.7999999999993</v>
      </c>
      <c r="G113" s="145">
        <v>45404</v>
      </c>
      <c r="H113" s="76">
        <f t="shared" si="3"/>
        <v>2.4499999999989086</v>
      </c>
      <c r="K113" s="134">
        <v>111</v>
      </c>
      <c r="L113" s="679">
        <v>45403</v>
      </c>
      <c r="M113" s="136">
        <v>60</v>
      </c>
      <c r="N113" s="137">
        <f t="shared" si="4"/>
        <v>60</v>
      </c>
      <c r="O113" s="138">
        <v>97.5</v>
      </c>
      <c r="P113" s="139">
        <f t="shared" si="0"/>
        <v>22.5</v>
      </c>
      <c r="Q113" s="41"/>
      <c r="S113" s="48">
        <f>SUM(H102:H111)</f>
        <v>105.64999999999964</v>
      </c>
      <c r="T113" s="48">
        <f>SUM(P102:P111)</f>
        <v>715</v>
      </c>
    </row>
    <row r="114" spans="1:20" ht="15.6" x14ac:dyDescent="0.3">
      <c r="A114" s="126">
        <v>111</v>
      </c>
      <c r="B114" s="142"/>
      <c r="C114" s="128"/>
      <c r="D114" s="129">
        <f t="shared" si="5"/>
        <v>8679.7999999999993</v>
      </c>
      <c r="E114" s="144">
        <v>45404</v>
      </c>
      <c r="F114" s="37">
        <v>8695.2000000000007</v>
      </c>
      <c r="G114" s="145">
        <v>45405</v>
      </c>
      <c r="H114" s="76">
        <f t="shared" si="3"/>
        <v>15.400000000001455</v>
      </c>
      <c r="K114" s="134">
        <v>112</v>
      </c>
      <c r="L114" s="679">
        <v>45404</v>
      </c>
      <c r="M114" s="136">
        <v>150</v>
      </c>
      <c r="N114" s="137">
        <f t="shared" si="4"/>
        <v>97.5</v>
      </c>
      <c r="O114" s="138">
        <v>165</v>
      </c>
      <c r="P114" s="139">
        <f t="shared" si="0"/>
        <v>82.5</v>
      </c>
      <c r="Q114" s="41"/>
    </row>
    <row r="115" spans="1:20" ht="15.6" x14ac:dyDescent="0.3">
      <c r="A115" s="126">
        <v>112</v>
      </c>
      <c r="B115" s="142"/>
      <c r="C115" s="128"/>
      <c r="D115" s="129">
        <f t="shared" si="5"/>
        <v>8695.2000000000007</v>
      </c>
      <c r="E115" s="144">
        <v>45405</v>
      </c>
      <c r="F115" s="37">
        <v>8699.7999999999993</v>
      </c>
      <c r="G115" s="145">
        <v>45406</v>
      </c>
      <c r="H115" s="76">
        <f t="shared" si="3"/>
        <v>4.5999999999985448</v>
      </c>
      <c r="K115" s="134">
        <v>113</v>
      </c>
      <c r="L115" s="679">
        <v>45405</v>
      </c>
      <c r="M115" s="136">
        <v>300</v>
      </c>
      <c r="N115" s="137">
        <f t="shared" si="4"/>
        <v>165</v>
      </c>
      <c r="O115" s="138">
        <v>440</v>
      </c>
      <c r="P115" s="139">
        <f t="shared" si="0"/>
        <v>25</v>
      </c>
      <c r="Q115" s="41"/>
      <c r="R115" s="48" t="s">
        <v>77</v>
      </c>
    </row>
    <row r="116" spans="1:20" ht="15.6" x14ac:dyDescent="0.3">
      <c r="A116" s="126">
        <v>113</v>
      </c>
      <c r="B116" s="142"/>
      <c r="C116" s="128"/>
      <c r="D116" s="129">
        <f t="shared" si="5"/>
        <v>8699.7999999999993</v>
      </c>
      <c r="E116" s="144">
        <v>45406</v>
      </c>
      <c r="F116" s="37">
        <v>8710.9500000000007</v>
      </c>
      <c r="G116" s="145">
        <v>45407</v>
      </c>
      <c r="H116" s="76">
        <f t="shared" si="3"/>
        <v>11.150000000001455</v>
      </c>
      <c r="K116" s="134">
        <v>114</v>
      </c>
      <c r="L116" s="679">
        <v>45406</v>
      </c>
      <c r="M116" s="136"/>
      <c r="N116" s="137">
        <f t="shared" si="4"/>
        <v>440</v>
      </c>
      <c r="O116" s="138">
        <v>360</v>
      </c>
      <c r="P116" s="139">
        <f t="shared" si="0"/>
        <v>80</v>
      </c>
      <c r="Q116" s="41"/>
    </row>
    <row r="117" spans="1:20" ht="15.6" x14ac:dyDescent="0.3">
      <c r="A117" s="126">
        <v>114</v>
      </c>
      <c r="B117" s="142"/>
      <c r="C117" s="128"/>
      <c r="D117" s="129">
        <f t="shared" si="5"/>
        <v>8710.9500000000007</v>
      </c>
      <c r="E117" s="144">
        <v>45407</v>
      </c>
      <c r="F117" s="37">
        <v>8722.2000000000007</v>
      </c>
      <c r="G117" s="145">
        <v>45408</v>
      </c>
      <c r="H117" s="76">
        <f t="shared" si="3"/>
        <v>11.25</v>
      </c>
      <c r="K117" s="134">
        <v>115</v>
      </c>
      <c r="L117" s="679">
        <v>45407</v>
      </c>
      <c r="M117" s="136"/>
      <c r="N117" s="137">
        <f t="shared" si="4"/>
        <v>360</v>
      </c>
      <c r="O117" s="138">
        <v>293</v>
      </c>
      <c r="P117" s="139">
        <f t="shared" si="0"/>
        <v>67</v>
      </c>
      <c r="Q117" s="41"/>
    </row>
    <row r="118" spans="1:20" ht="15.6" x14ac:dyDescent="0.3">
      <c r="A118" s="126">
        <v>115</v>
      </c>
      <c r="B118" s="142"/>
      <c r="C118" s="128"/>
      <c r="D118" s="129">
        <f t="shared" si="5"/>
        <v>8722.2000000000007</v>
      </c>
      <c r="E118" s="144">
        <v>45408</v>
      </c>
      <c r="F118" s="37">
        <v>8728</v>
      </c>
      <c r="G118" s="145">
        <v>45409</v>
      </c>
      <c r="H118" s="76">
        <f t="shared" si="3"/>
        <v>5.7999999999992724</v>
      </c>
      <c r="K118" s="134">
        <v>116</v>
      </c>
      <c r="L118" s="679">
        <v>45408</v>
      </c>
      <c r="M118" s="136">
        <v>150</v>
      </c>
      <c r="N118" s="137">
        <f t="shared" si="4"/>
        <v>293</v>
      </c>
      <c r="O118" s="138">
        <v>405</v>
      </c>
      <c r="P118" s="139">
        <f t="shared" si="0"/>
        <v>38</v>
      </c>
      <c r="Q118" s="41"/>
    </row>
    <row r="119" spans="1:20" ht="15.6" x14ac:dyDescent="0.3">
      <c r="A119" s="126">
        <v>116</v>
      </c>
      <c r="B119" s="142"/>
      <c r="C119" s="128"/>
      <c r="D119" s="129">
        <f t="shared" si="5"/>
        <v>8728</v>
      </c>
      <c r="E119" s="144">
        <v>45409</v>
      </c>
      <c r="F119" s="37">
        <v>8740.35</v>
      </c>
      <c r="G119" s="145">
        <v>45410</v>
      </c>
      <c r="H119" s="76">
        <f t="shared" si="3"/>
        <v>12.350000000000364</v>
      </c>
      <c r="K119" s="134">
        <v>117</v>
      </c>
      <c r="L119" s="679">
        <v>45409</v>
      </c>
      <c r="M119" s="136"/>
      <c r="N119" s="137">
        <f t="shared" si="4"/>
        <v>405</v>
      </c>
      <c r="O119" s="138">
        <v>315</v>
      </c>
      <c r="P119" s="139">
        <f t="shared" si="0"/>
        <v>90</v>
      </c>
      <c r="Q119" s="41"/>
    </row>
    <row r="120" spans="1:20" ht="15.6" x14ac:dyDescent="0.3">
      <c r="A120" s="126">
        <v>117</v>
      </c>
      <c r="B120" s="142"/>
      <c r="C120" s="128"/>
      <c r="D120" s="129">
        <f t="shared" si="5"/>
        <v>8740.35</v>
      </c>
      <c r="E120" s="144">
        <v>45410</v>
      </c>
      <c r="F120" s="37">
        <v>8761.65</v>
      </c>
      <c r="G120" s="145">
        <v>45411</v>
      </c>
      <c r="H120" s="76">
        <f t="shared" si="3"/>
        <v>21.299999999999272</v>
      </c>
      <c r="K120" s="134">
        <v>118</v>
      </c>
      <c r="L120" s="679">
        <v>45410</v>
      </c>
      <c r="M120" s="136"/>
      <c r="N120" s="137">
        <f t="shared" si="4"/>
        <v>315</v>
      </c>
      <c r="O120" s="138">
        <v>105</v>
      </c>
      <c r="P120" s="139">
        <f t="shared" si="0"/>
        <v>210</v>
      </c>
      <c r="Q120" s="41"/>
      <c r="S120" s="48">
        <f>SUM(H104:H118)</f>
        <v>151.64999999999964</v>
      </c>
      <c r="T120" s="48">
        <f>SUM(P104:P118)</f>
        <v>1005</v>
      </c>
    </row>
    <row r="121" spans="1:20" ht="15.6" x14ac:dyDescent="0.3">
      <c r="A121" s="126">
        <v>118</v>
      </c>
      <c r="B121" s="142"/>
      <c r="C121" s="128"/>
      <c r="D121" s="129">
        <f t="shared" si="5"/>
        <v>8761.65</v>
      </c>
      <c r="E121" s="144">
        <v>45411</v>
      </c>
      <c r="F121" s="37">
        <v>8772.35</v>
      </c>
      <c r="G121" s="145">
        <v>45412</v>
      </c>
      <c r="H121" s="76">
        <f t="shared" si="3"/>
        <v>10.700000000000728</v>
      </c>
      <c r="K121" s="134">
        <v>119</v>
      </c>
      <c r="L121" s="679">
        <v>45411</v>
      </c>
      <c r="M121" s="136">
        <v>400</v>
      </c>
      <c r="N121" s="137">
        <f t="shared" si="4"/>
        <v>105</v>
      </c>
      <c r="O121" s="138">
        <v>412.5</v>
      </c>
      <c r="P121" s="139">
        <f t="shared" si="0"/>
        <v>92.5</v>
      </c>
      <c r="Q121" s="41"/>
    </row>
    <row r="122" spans="1:20" ht="15.6" x14ac:dyDescent="0.3">
      <c r="A122" s="126">
        <v>119</v>
      </c>
      <c r="B122" s="142"/>
      <c r="C122" s="128"/>
      <c r="D122" s="129">
        <f t="shared" si="5"/>
        <v>8772.35</v>
      </c>
      <c r="E122" s="144">
        <v>45412</v>
      </c>
      <c r="F122" s="37">
        <v>8778.5</v>
      </c>
      <c r="G122" s="145">
        <v>45413</v>
      </c>
      <c r="H122" s="76">
        <f t="shared" si="3"/>
        <v>6.1499999999996362</v>
      </c>
      <c r="K122" s="134">
        <v>120</v>
      </c>
      <c r="L122" s="679">
        <v>45412</v>
      </c>
      <c r="M122" s="136"/>
      <c r="N122" s="137">
        <f t="shared" si="4"/>
        <v>412.5</v>
      </c>
      <c r="O122" s="138">
        <v>352.5</v>
      </c>
      <c r="P122" s="139">
        <f t="shared" si="0"/>
        <v>60</v>
      </c>
      <c r="Q122" s="41"/>
      <c r="S122" s="48">
        <f>SUM(H110:H119)</f>
        <v>111.30000000000109</v>
      </c>
      <c r="T122" s="48">
        <f>SUM(P110:P119)</f>
        <v>780</v>
      </c>
    </row>
    <row r="123" spans="1:20" ht="15.6" x14ac:dyDescent="0.3">
      <c r="A123" s="126">
        <v>120</v>
      </c>
      <c r="B123" s="142"/>
      <c r="C123" s="128"/>
      <c r="D123" s="129">
        <f t="shared" si="5"/>
        <v>8778.5</v>
      </c>
      <c r="E123" s="144">
        <v>45413</v>
      </c>
      <c r="F123" s="37">
        <v>8778.5</v>
      </c>
      <c r="G123" s="145">
        <v>45414</v>
      </c>
      <c r="H123" s="76">
        <f t="shared" si="3"/>
        <v>0</v>
      </c>
      <c r="K123" s="134">
        <v>121</v>
      </c>
      <c r="L123" s="679">
        <v>45413</v>
      </c>
      <c r="M123" s="136"/>
      <c r="N123" s="137">
        <f t="shared" si="4"/>
        <v>352.5</v>
      </c>
      <c r="O123" s="138">
        <v>352.5</v>
      </c>
      <c r="P123" s="139">
        <f t="shared" si="0"/>
        <v>0</v>
      </c>
      <c r="Q123" s="41"/>
    </row>
    <row r="124" spans="1:20" ht="15.6" x14ac:dyDescent="0.3">
      <c r="A124" s="126">
        <v>121</v>
      </c>
      <c r="B124" s="142"/>
      <c r="C124" s="128"/>
      <c r="D124" s="129">
        <f t="shared" si="5"/>
        <v>8778.5</v>
      </c>
      <c r="E124" s="144">
        <v>45414</v>
      </c>
      <c r="F124" s="37">
        <v>8780.5499999999993</v>
      </c>
      <c r="G124" s="145">
        <v>45415</v>
      </c>
      <c r="H124" s="76">
        <f t="shared" si="3"/>
        <v>2.0499999999992724</v>
      </c>
      <c r="K124" s="134">
        <v>122</v>
      </c>
      <c r="L124" s="679">
        <v>45414</v>
      </c>
      <c r="M124" s="136"/>
      <c r="N124" s="137">
        <f t="shared" si="4"/>
        <v>352.5</v>
      </c>
      <c r="O124" s="138">
        <v>345</v>
      </c>
      <c r="P124" s="139">
        <f t="shared" si="0"/>
        <v>7.5</v>
      </c>
      <c r="Q124" s="41"/>
    </row>
    <row r="125" spans="1:20" ht="15.6" x14ac:dyDescent="0.3">
      <c r="A125" s="126">
        <v>122</v>
      </c>
      <c r="B125" s="142"/>
      <c r="C125" s="128"/>
      <c r="D125" s="129">
        <f t="shared" si="5"/>
        <v>8780.5499999999993</v>
      </c>
      <c r="E125" s="144">
        <v>45415</v>
      </c>
      <c r="F125" s="37">
        <v>8781.15</v>
      </c>
      <c r="G125" s="145">
        <v>45416</v>
      </c>
      <c r="H125" s="76">
        <f t="shared" si="3"/>
        <v>0.6000000000003638</v>
      </c>
      <c r="K125" s="134">
        <v>123</v>
      </c>
      <c r="L125" s="679">
        <v>45415</v>
      </c>
      <c r="M125" s="136"/>
      <c r="N125" s="137">
        <f t="shared" si="4"/>
        <v>345</v>
      </c>
      <c r="O125" s="138">
        <v>345</v>
      </c>
      <c r="P125" s="139">
        <f t="shared" si="0"/>
        <v>0</v>
      </c>
      <c r="Q125" s="41"/>
    </row>
    <row r="126" spans="1:20" ht="15.6" x14ac:dyDescent="0.3">
      <c r="A126" s="126">
        <v>123</v>
      </c>
      <c r="B126" s="142"/>
      <c r="C126" s="128"/>
      <c r="D126" s="129">
        <f t="shared" si="5"/>
        <v>8781.15</v>
      </c>
      <c r="E126" s="144">
        <v>45416</v>
      </c>
      <c r="F126" s="37">
        <v>8786.4</v>
      </c>
      <c r="G126" s="145">
        <v>45417</v>
      </c>
      <c r="H126" s="76">
        <f t="shared" si="3"/>
        <v>5.25</v>
      </c>
      <c r="K126" s="134">
        <v>124</v>
      </c>
      <c r="L126" s="679">
        <v>45416</v>
      </c>
      <c r="M126" s="136"/>
      <c r="N126" s="137">
        <f t="shared" si="4"/>
        <v>345</v>
      </c>
      <c r="O126" s="138">
        <v>300</v>
      </c>
      <c r="P126" s="139">
        <f t="shared" si="0"/>
        <v>45</v>
      </c>
      <c r="Q126" s="41"/>
    </row>
    <row r="127" spans="1:20" ht="15.6" x14ac:dyDescent="0.3">
      <c r="A127" s="126">
        <v>124</v>
      </c>
      <c r="B127" s="142"/>
      <c r="C127" s="128"/>
      <c r="D127" s="129">
        <f t="shared" si="5"/>
        <v>8786.4</v>
      </c>
      <c r="E127" s="144">
        <v>45417</v>
      </c>
      <c r="F127" s="37">
        <v>8789.25</v>
      </c>
      <c r="G127" s="145">
        <v>45418</v>
      </c>
      <c r="H127" s="76">
        <f t="shared" si="3"/>
        <v>2.8500000000003638</v>
      </c>
      <c r="K127" s="134">
        <v>125</v>
      </c>
      <c r="L127" s="679">
        <v>45417</v>
      </c>
      <c r="M127" s="136"/>
      <c r="N127" s="137">
        <f t="shared" si="4"/>
        <v>300</v>
      </c>
      <c r="O127" s="138">
        <v>270</v>
      </c>
      <c r="P127" s="139">
        <f t="shared" si="0"/>
        <v>30</v>
      </c>
      <c r="Q127" s="41"/>
    </row>
    <row r="128" spans="1:20" ht="15.6" x14ac:dyDescent="0.3">
      <c r="A128" s="126">
        <v>125</v>
      </c>
      <c r="B128" s="142"/>
      <c r="C128" s="128"/>
      <c r="D128" s="129">
        <f t="shared" si="5"/>
        <v>8789.25</v>
      </c>
      <c r="E128" s="144">
        <v>45418</v>
      </c>
      <c r="F128" s="37">
        <v>8800.2000000000007</v>
      </c>
      <c r="G128" s="145">
        <v>45419</v>
      </c>
      <c r="H128" s="76">
        <f t="shared" si="3"/>
        <v>10.950000000000728</v>
      </c>
      <c r="K128" s="134">
        <v>126</v>
      </c>
      <c r="L128" s="679">
        <v>45418</v>
      </c>
      <c r="M128" s="136"/>
      <c r="N128" s="137">
        <f t="shared" si="4"/>
        <v>270</v>
      </c>
      <c r="O128" s="138">
        <v>210</v>
      </c>
      <c r="P128" s="139">
        <f t="shared" si="0"/>
        <v>60</v>
      </c>
      <c r="Q128" s="41"/>
      <c r="S128" s="48">
        <f>SUM(H113:H127)</f>
        <v>111.89999999999964</v>
      </c>
      <c r="T128" s="48">
        <f>SUM(P113:P127)</f>
        <v>850</v>
      </c>
    </row>
    <row r="129" spans="1:20" ht="15.6" x14ac:dyDescent="0.3">
      <c r="A129" s="126">
        <v>126</v>
      </c>
      <c r="B129" s="142"/>
      <c r="C129" s="128"/>
      <c r="D129" s="129">
        <f t="shared" si="5"/>
        <v>8800.2000000000007</v>
      </c>
      <c r="E129" s="144">
        <v>45419</v>
      </c>
      <c r="F129" s="37">
        <v>8802.0499999999993</v>
      </c>
      <c r="G129" s="145">
        <v>45420</v>
      </c>
      <c r="H129" s="76">
        <f t="shared" si="3"/>
        <v>1.8499999999985448</v>
      </c>
      <c r="K129" s="134">
        <v>127</v>
      </c>
      <c r="L129" s="679">
        <v>45419</v>
      </c>
      <c r="M129" s="136">
        <v>255</v>
      </c>
      <c r="N129" s="137">
        <f t="shared" si="4"/>
        <v>210</v>
      </c>
      <c r="O129" s="138">
        <v>440</v>
      </c>
      <c r="P129" s="139">
        <f t="shared" si="0"/>
        <v>25</v>
      </c>
      <c r="Q129" s="41"/>
    </row>
    <row r="130" spans="1:20" ht="15.6" x14ac:dyDescent="0.3">
      <c r="A130" s="126">
        <v>127</v>
      </c>
      <c r="B130" s="142"/>
      <c r="C130" s="128"/>
      <c r="D130" s="129">
        <f t="shared" si="5"/>
        <v>8802.0499999999993</v>
      </c>
      <c r="E130" s="144">
        <v>45420</v>
      </c>
      <c r="F130" s="37">
        <v>8818.2000000000007</v>
      </c>
      <c r="G130" s="145">
        <v>45421</v>
      </c>
      <c r="H130" s="76">
        <f t="shared" si="3"/>
        <v>16.150000000001455</v>
      </c>
      <c r="K130" s="134">
        <v>128</v>
      </c>
      <c r="L130" s="679">
        <v>45420</v>
      </c>
      <c r="M130" s="136"/>
      <c r="N130" s="137">
        <f t="shared" si="4"/>
        <v>440</v>
      </c>
      <c r="O130" s="138">
        <v>330</v>
      </c>
      <c r="P130" s="139">
        <f t="shared" si="0"/>
        <v>110</v>
      </c>
      <c r="Q130" s="41"/>
      <c r="S130" s="48">
        <f>SUM(H120:H129)</f>
        <v>61.699999999998909</v>
      </c>
      <c r="T130" s="48">
        <f>SUM(P120:P129)</f>
        <v>530</v>
      </c>
    </row>
    <row r="131" spans="1:20" ht="15.6" x14ac:dyDescent="0.3">
      <c r="A131" s="126">
        <v>128</v>
      </c>
      <c r="B131" s="142"/>
      <c r="C131" s="128"/>
      <c r="D131" s="129">
        <f t="shared" si="5"/>
        <v>8818.2000000000007</v>
      </c>
      <c r="E131" s="144">
        <v>45421</v>
      </c>
      <c r="F131" s="37">
        <v>8827</v>
      </c>
      <c r="G131" s="145">
        <v>45422</v>
      </c>
      <c r="H131" s="76">
        <f t="shared" si="3"/>
        <v>8.7999999999992724</v>
      </c>
      <c r="K131" s="134">
        <v>129</v>
      </c>
      <c r="L131" s="679">
        <v>45421</v>
      </c>
      <c r="M131" s="136"/>
      <c r="N131" s="137">
        <f t="shared" si="4"/>
        <v>330</v>
      </c>
      <c r="O131" s="138">
        <v>250</v>
      </c>
      <c r="P131" s="139">
        <f t="shared" si="0"/>
        <v>80</v>
      </c>
      <c r="Q131" s="41"/>
    </row>
    <row r="132" spans="1:20" ht="15.6" x14ac:dyDescent="0.3">
      <c r="A132" s="126">
        <v>129</v>
      </c>
      <c r="B132" s="142"/>
      <c r="C132" s="128"/>
      <c r="D132" s="129">
        <f t="shared" si="5"/>
        <v>8827</v>
      </c>
      <c r="E132" s="144">
        <v>45422</v>
      </c>
      <c r="F132" s="37">
        <v>8833.0499999999993</v>
      </c>
      <c r="G132" s="145">
        <v>45423</v>
      </c>
      <c r="H132" s="76">
        <f t="shared" si="3"/>
        <v>6.0499999999992724</v>
      </c>
      <c r="K132" s="134">
        <v>130</v>
      </c>
      <c r="L132" s="679">
        <v>45422</v>
      </c>
      <c r="M132" s="136">
        <v>255</v>
      </c>
      <c r="N132" s="137">
        <f t="shared" si="4"/>
        <v>250</v>
      </c>
      <c r="O132" s="138">
        <v>440</v>
      </c>
      <c r="P132" s="139">
        <f t="shared" si="0"/>
        <v>65</v>
      </c>
      <c r="Q132" s="41"/>
      <c r="R132" s="48" t="s">
        <v>78</v>
      </c>
      <c r="S132" s="48" t="s">
        <v>79</v>
      </c>
    </row>
    <row r="133" spans="1:20" ht="15.6" x14ac:dyDescent="0.3">
      <c r="A133" s="126">
        <v>130</v>
      </c>
      <c r="B133" s="142"/>
      <c r="C133" s="128"/>
      <c r="D133" s="129">
        <f t="shared" si="5"/>
        <v>8833.0499999999993</v>
      </c>
      <c r="E133" s="144">
        <v>45423</v>
      </c>
      <c r="F133" s="37">
        <v>8834.2999999999993</v>
      </c>
      <c r="G133" s="145">
        <v>45424</v>
      </c>
      <c r="H133" s="76">
        <f t="shared" si="3"/>
        <v>1.25</v>
      </c>
      <c r="K133" s="134">
        <v>131</v>
      </c>
      <c r="L133" s="679">
        <v>45423</v>
      </c>
      <c r="M133" s="136"/>
      <c r="N133" s="137">
        <f t="shared" si="4"/>
        <v>440</v>
      </c>
      <c r="O133" s="138">
        <v>440</v>
      </c>
      <c r="P133" s="139">
        <f t="shared" si="0"/>
        <v>0</v>
      </c>
      <c r="Q133" s="41"/>
    </row>
    <row r="134" spans="1:20" ht="15.6" x14ac:dyDescent="0.3">
      <c r="A134" s="126">
        <v>131</v>
      </c>
      <c r="B134" s="142"/>
      <c r="C134" s="128"/>
      <c r="D134" s="129">
        <f t="shared" si="5"/>
        <v>8834.2999999999993</v>
      </c>
      <c r="E134" s="144">
        <v>45424</v>
      </c>
      <c r="F134" s="37">
        <v>8836.75</v>
      </c>
      <c r="G134" s="145">
        <v>45425</v>
      </c>
      <c r="H134" s="76">
        <f t="shared" si="3"/>
        <v>2.4500000000007276</v>
      </c>
      <c r="K134" s="134">
        <v>132</v>
      </c>
      <c r="L134" s="679">
        <v>45424</v>
      </c>
      <c r="M134" s="136"/>
      <c r="N134" s="137">
        <f t="shared" si="4"/>
        <v>440</v>
      </c>
      <c r="O134" s="138">
        <v>430</v>
      </c>
      <c r="P134" s="139">
        <f t="shared" si="0"/>
        <v>10</v>
      </c>
      <c r="Q134" s="41"/>
    </row>
    <row r="135" spans="1:20" ht="15.6" x14ac:dyDescent="0.3">
      <c r="A135" s="126">
        <v>132</v>
      </c>
      <c r="B135" s="142"/>
      <c r="C135" s="128"/>
      <c r="D135" s="129">
        <f t="shared" si="5"/>
        <v>8836.75</v>
      </c>
      <c r="E135" s="144">
        <v>45425</v>
      </c>
      <c r="F135" s="37">
        <v>8841.7999999999993</v>
      </c>
      <c r="G135" s="145">
        <v>45426</v>
      </c>
      <c r="H135" s="76">
        <f t="shared" si="3"/>
        <v>5.0499999999992724</v>
      </c>
      <c r="K135" s="134">
        <v>133</v>
      </c>
      <c r="L135" s="679">
        <v>45425</v>
      </c>
      <c r="M135" s="136"/>
      <c r="N135" s="137">
        <f t="shared" si="4"/>
        <v>430</v>
      </c>
      <c r="O135" s="138">
        <v>405</v>
      </c>
      <c r="P135" s="139">
        <f t="shared" si="0"/>
        <v>25</v>
      </c>
      <c r="Q135" s="41"/>
      <c r="S135" s="48">
        <f>SUM(H122:H131)</f>
        <v>54.649999999999636</v>
      </c>
      <c r="T135" s="48">
        <f>SUM(P122:P131)</f>
        <v>417.5</v>
      </c>
    </row>
    <row r="136" spans="1:20" ht="15.6" x14ac:dyDescent="0.3">
      <c r="A136" s="126">
        <v>133</v>
      </c>
      <c r="B136" s="142"/>
      <c r="C136" s="128"/>
      <c r="D136" s="129">
        <f t="shared" si="5"/>
        <v>8841.7999999999993</v>
      </c>
      <c r="E136" s="144">
        <v>45426</v>
      </c>
      <c r="F136" s="37">
        <v>8842.5</v>
      </c>
      <c r="G136" s="145">
        <v>45427</v>
      </c>
      <c r="H136" s="76">
        <f t="shared" si="3"/>
        <v>0.7000000000007276</v>
      </c>
      <c r="K136" s="134">
        <v>134</v>
      </c>
      <c r="L136" s="679">
        <v>45426</v>
      </c>
      <c r="M136" s="136"/>
      <c r="N136" s="137">
        <f t="shared" si="4"/>
        <v>405</v>
      </c>
      <c r="O136" s="138">
        <v>400</v>
      </c>
      <c r="P136" s="139">
        <f t="shared" si="0"/>
        <v>5</v>
      </c>
      <c r="Q136" s="41"/>
    </row>
    <row r="137" spans="1:20" ht="15.6" x14ac:dyDescent="0.3">
      <c r="A137" s="126">
        <v>134</v>
      </c>
      <c r="B137" s="142"/>
      <c r="C137" s="128"/>
      <c r="D137" s="129">
        <f t="shared" si="5"/>
        <v>8842.5</v>
      </c>
      <c r="E137" s="144">
        <v>45427</v>
      </c>
      <c r="F137" s="37">
        <v>8849.0499999999993</v>
      </c>
      <c r="G137" s="145">
        <v>45428</v>
      </c>
      <c r="H137" s="76">
        <f t="shared" si="3"/>
        <v>6.5499999999992724</v>
      </c>
      <c r="K137" s="134">
        <v>135</v>
      </c>
      <c r="L137" s="679">
        <v>45427</v>
      </c>
      <c r="M137" s="136"/>
      <c r="N137" s="137">
        <f t="shared" si="4"/>
        <v>400</v>
      </c>
      <c r="O137" s="138">
        <v>375</v>
      </c>
      <c r="P137" s="139">
        <f t="shared" si="0"/>
        <v>25</v>
      </c>
      <c r="Q137" s="41"/>
      <c r="S137" s="48">
        <f>SUM(H125:H134)</f>
        <v>56.200000000000728</v>
      </c>
      <c r="T137" s="48">
        <f>SUM(P125:P134)</f>
        <v>425</v>
      </c>
    </row>
    <row r="138" spans="1:20" ht="15.6" x14ac:dyDescent="0.3">
      <c r="A138" s="126">
        <v>135</v>
      </c>
      <c r="B138" s="142"/>
      <c r="C138" s="128"/>
      <c r="D138" s="129">
        <f t="shared" si="5"/>
        <v>8849.0499999999993</v>
      </c>
      <c r="E138" s="144">
        <v>45428</v>
      </c>
      <c r="F138" s="37">
        <v>8849.9500000000007</v>
      </c>
      <c r="G138" s="145">
        <v>45429</v>
      </c>
      <c r="H138" s="76">
        <f t="shared" si="3"/>
        <v>0.90000000000145519</v>
      </c>
      <c r="K138" s="134">
        <v>136</v>
      </c>
      <c r="L138" s="679">
        <v>45428</v>
      </c>
      <c r="M138" s="136"/>
      <c r="N138" s="137">
        <f t="shared" si="4"/>
        <v>375</v>
      </c>
      <c r="O138" s="138">
        <v>367.5</v>
      </c>
      <c r="P138" s="139">
        <f t="shared" si="0"/>
        <v>7.5</v>
      </c>
      <c r="Q138" s="41"/>
    </row>
    <row r="139" spans="1:20" ht="15.6" x14ac:dyDescent="0.3">
      <c r="A139" s="126">
        <v>136</v>
      </c>
      <c r="B139" s="142"/>
      <c r="C139" s="128"/>
      <c r="D139" s="129">
        <f t="shared" si="5"/>
        <v>8849.9500000000007</v>
      </c>
      <c r="E139" s="144">
        <v>45429</v>
      </c>
      <c r="F139" s="37">
        <v>8853.7999999999993</v>
      </c>
      <c r="G139" s="145">
        <v>45430</v>
      </c>
      <c r="H139" s="76">
        <f t="shared" si="3"/>
        <v>3.8499999999985448</v>
      </c>
      <c r="K139" s="134">
        <v>137</v>
      </c>
      <c r="L139" s="679">
        <v>45429</v>
      </c>
      <c r="M139" s="136"/>
      <c r="N139" s="137">
        <f t="shared" si="4"/>
        <v>367.5</v>
      </c>
      <c r="O139" s="138">
        <v>345</v>
      </c>
      <c r="P139" s="139">
        <f t="shared" si="0"/>
        <v>22.5</v>
      </c>
      <c r="Q139" s="41"/>
    </row>
    <row r="140" spans="1:20" ht="15.6" x14ac:dyDescent="0.3">
      <c r="A140" s="126">
        <v>137</v>
      </c>
      <c r="B140" s="142"/>
      <c r="C140" s="128"/>
      <c r="D140" s="129">
        <f t="shared" si="5"/>
        <v>8853.7999999999993</v>
      </c>
      <c r="E140" s="144">
        <v>45430</v>
      </c>
      <c r="F140" s="37">
        <v>8853.7999999999993</v>
      </c>
      <c r="G140" s="145">
        <v>45431</v>
      </c>
      <c r="H140" s="76">
        <f t="shared" si="3"/>
        <v>0</v>
      </c>
      <c r="K140" s="134">
        <v>138</v>
      </c>
      <c r="L140" s="679">
        <v>45430</v>
      </c>
      <c r="M140" s="136"/>
      <c r="N140" s="137">
        <f t="shared" si="4"/>
        <v>345</v>
      </c>
      <c r="O140" s="138">
        <v>345</v>
      </c>
      <c r="P140" s="139">
        <f t="shared" si="0"/>
        <v>0</v>
      </c>
      <c r="Q140" s="41"/>
    </row>
    <row r="141" spans="1:20" ht="15.6" x14ac:dyDescent="0.3">
      <c r="A141" s="126">
        <v>138</v>
      </c>
      <c r="B141" s="142"/>
      <c r="C141" s="128"/>
      <c r="D141" s="129">
        <f t="shared" si="5"/>
        <v>8853.7999999999993</v>
      </c>
      <c r="E141" s="144">
        <v>45431</v>
      </c>
      <c r="F141" s="37">
        <v>8853.7999999999993</v>
      </c>
      <c r="G141" s="145">
        <v>45432</v>
      </c>
      <c r="H141" s="76">
        <f t="shared" si="3"/>
        <v>0</v>
      </c>
      <c r="I141" s="48" t="s">
        <v>80</v>
      </c>
      <c r="K141" s="134">
        <v>139</v>
      </c>
      <c r="L141" s="679">
        <v>45431</v>
      </c>
      <c r="M141" s="136"/>
      <c r="N141" s="137">
        <f t="shared" si="4"/>
        <v>345</v>
      </c>
      <c r="O141" s="138">
        <v>345</v>
      </c>
      <c r="P141" s="139">
        <f t="shared" si="0"/>
        <v>0</v>
      </c>
      <c r="Q141" s="41"/>
    </row>
    <row r="142" spans="1:20" ht="15.6" x14ac:dyDescent="0.3">
      <c r="A142" s="126">
        <v>139</v>
      </c>
      <c r="B142" s="142"/>
      <c r="C142" s="128"/>
      <c r="D142" s="129">
        <f t="shared" si="5"/>
        <v>8853.7999999999993</v>
      </c>
      <c r="E142" s="144">
        <v>45432</v>
      </c>
      <c r="F142" s="37">
        <v>8860.7999999999993</v>
      </c>
      <c r="G142" s="145">
        <v>45433</v>
      </c>
      <c r="H142" s="76">
        <f t="shared" si="3"/>
        <v>7</v>
      </c>
      <c r="K142" s="134">
        <v>140</v>
      </c>
      <c r="L142" s="679">
        <v>45432</v>
      </c>
      <c r="M142" s="136"/>
      <c r="N142" s="137">
        <f t="shared" si="4"/>
        <v>345</v>
      </c>
      <c r="O142" s="138">
        <v>300</v>
      </c>
      <c r="P142" s="139">
        <f t="shared" si="0"/>
        <v>45</v>
      </c>
      <c r="Q142" s="41"/>
    </row>
    <row r="143" spans="1:20" ht="15.6" x14ac:dyDescent="0.3">
      <c r="A143" s="126">
        <v>140</v>
      </c>
      <c r="B143" s="142"/>
      <c r="C143" s="128"/>
      <c r="D143" s="129">
        <f t="shared" si="5"/>
        <v>8860.7999999999993</v>
      </c>
      <c r="E143" s="144">
        <v>45433</v>
      </c>
      <c r="F143" s="37">
        <v>8874.5499999999993</v>
      </c>
      <c r="G143" s="145">
        <v>45434</v>
      </c>
      <c r="H143" s="76">
        <f t="shared" si="3"/>
        <v>13.75</v>
      </c>
      <c r="K143" s="134">
        <v>141</v>
      </c>
      <c r="L143" s="679">
        <v>45433</v>
      </c>
      <c r="M143" s="136"/>
      <c r="N143" s="137">
        <f t="shared" si="4"/>
        <v>300</v>
      </c>
      <c r="O143" s="138">
        <v>195</v>
      </c>
      <c r="P143" s="139">
        <f t="shared" si="0"/>
        <v>105</v>
      </c>
      <c r="Q143" s="41"/>
    </row>
    <row r="144" spans="1:20" ht="15.6" x14ac:dyDescent="0.3">
      <c r="A144" s="126">
        <v>141</v>
      </c>
      <c r="B144" s="142"/>
      <c r="C144" s="128"/>
      <c r="D144" s="129">
        <f t="shared" si="5"/>
        <v>8874.5499999999993</v>
      </c>
      <c r="E144" s="144">
        <v>45434</v>
      </c>
      <c r="F144" s="37">
        <v>8878.4</v>
      </c>
      <c r="G144" s="145">
        <v>45435</v>
      </c>
      <c r="H144" s="76">
        <f t="shared" si="3"/>
        <v>3.8500000000003638</v>
      </c>
      <c r="K144" s="134">
        <v>142</v>
      </c>
      <c r="L144" s="679">
        <v>45434</v>
      </c>
      <c r="M144" s="136"/>
      <c r="N144" s="137">
        <f t="shared" si="4"/>
        <v>195</v>
      </c>
      <c r="O144" s="138">
        <v>165</v>
      </c>
      <c r="P144" s="139">
        <f t="shared" si="0"/>
        <v>30</v>
      </c>
      <c r="Q144" s="41"/>
    </row>
    <row r="145" spans="1:21" ht="15.6" x14ac:dyDescent="0.3">
      <c r="A145" s="126">
        <v>142</v>
      </c>
      <c r="B145" s="142"/>
      <c r="C145" s="128"/>
      <c r="D145" s="129">
        <f t="shared" si="5"/>
        <v>8878.4</v>
      </c>
      <c r="E145" s="144">
        <v>45435</v>
      </c>
      <c r="F145" s="37">
        <v>8887.4</v>
      </c>
      <c r="G145" s="145">
        <v>45436</v>
      </c>
      <c r="H145" s="76">
        <f t="shared" si="3"/>
        <v>9</v>
      </c>
      <c r="K145" s="134">
        <v>143</v>
      </c>
      <c r="L145" s="679">
        <v>45435</v>
      </c>
      <c r="M145" s="136"/>
      <c r="N145" s="137">
        <f t="shared" si="4"/>
        <v>165</v>
      </c>
      <c r="O145" s="138">
        <v>120</v>
      </c>
      <c r="P145" s="139">
        <f t="shared" si="0"/>
        <v>45</v>
      </c>
      <c r="Q145" s="41"/>
    </row>
    <row r="146" spans="1:21" ht="15.6" x14ac:dyDescent="0.3">
      <c r="A146" s="126">
        <v>143</v>
      </c>
      <c r="B146" s="142"/>
      <c r="C146" s="128"/>
      <c r="D146" s="129">
        <f t="shared" si="5"/>
        <v>8887.4</v>
      </c>
      <c r="E146" s="144">
        <v>45436</v>
      </c>
      <c r="F146" s="37">
        <v>8893.6</v>
      </c>
      <c r="G146" s="145">
        <v>45437</v>
      </c>
      <c r="H146" s="76">
        <f t="shared" si="3"/>
        <v>6.2000000000007276</v>
      </c>
      <c r="K146" s="134">
        <v>144</v>
      </c>
      <c r="L146" s="679">
        <v>45436</v>
      </c>
      <c r="M146" s="136"/>
      <c r="N146" s="137">
        <f t="shared" si="4"/>
        <v>120</v>
      </c>
      <c r="O146" s="138">
        <v>90</v>
      </c>
      <c r="P146" s="139">
        <f t="shared" si="0"/>
        <v>30</v>
      </c>
      <c r="Q146" s="41"/>
      <c r="S146" s="48">
        <f>SUM(H123:H142)</f>
        <v>82.299999999999272</v>
      </c>
      <c r="T146" s="48">
        <f>SUM(P123:P142)</f>
        <v>562.5</v>
      </c>
    </row>
    <row r="147" spans="1:21" ht="15.6" x14ac:dyDescent="0.3">
      <c r="A147" s="126">
        <v>144</v>
      </c>
      <c r="B147" s="142"/>
      <c r="C147" s="128"/>
      <c r="D147" s="129">
        <f t="shared" si="5"/>
        <v>8893.6</v>
      </c>
      <c r="E147" s="144">
        <v>45437</v>
      </c>
      <c r="F147" s="37">
        <v>8895.25</v>
      </c>
      <c r="G147" s="145">
        <v>45438</v>
      </c>
      <c r="H147" s="76">
        <f t="shared" si="3"/>
        <v>1.6499999999996362</v>
      </c>
      <c r="K147" s="134">
        <v>145</v>
      </c>
      <c r="L147" s="679">
        <v>45437</v>
      </c>
      <c r="M147" s="136">
        <v>90</v>
      </c>
      <c r="N147" s="137">
        <f t="shared" si="4"/>
        <v>90</v>
      </c>
      <c r="O147" s="138">
        <v>165</v>
      </c>
      <c r="P147" s="139">
        <f t="shared" si="0"/>
        <v>15</v>
      </c>
      <c r="Q147" s="41"/>
    </row>
    <row r="148" spans="1:21" ht="15.6" x14ac:dyDescent="0.3">
      <c r="A148" s="126">
        <v>145</v>
      </c>
      <c r="B148" s="142"/>
      <c r="C148" s="128"/>
      <c r="D148" s="129">
        <f t="shared" si="5"/>
        <v>8895.25</v>
      </c>
      <c r="E148" s="144">
        <v>45438</v>
      </c>
      <c r="F148" s="37">
        <v>8895.25</v>
      </c>
      <c r="G148" s="145">
        <v>45439</v>
      </c>
      <c r="H148" s="76">
        <f t="shared" si="3"/>
        <v>0</v>
      </c>
      <c r="K148" s="134">
        <v>146</v>
      </c>
      <c r="L148" s="679">
        <v>45438</v>
      </c>
      <c r="M148" s="136"/>
      <c r="N148" s="137">
        <f t="shared" si="4"/>
        <v>165</v>
      </c>
      <c r="O148" s="138">
        <v>165</v>
      </c>
      <c r="P148" s="139">
        <f t="shared" si="0"/>
        <v>0</v>
      </c>
      <c r="Q148" s="41"/>
      <c r="S148" s="48">
        <f>SUM(H143:H144)</f>
        <v>17.600000000000364</v>
      </c>
      <c r="T148" s="48">
        <f>SUM(P143:P144)</f>
        <v>135</v>
      </c>
    </row>
    <row r="149" spans="1:21" ht="15.6" x14ac:dyDescent="0.3">
      <c r="A149" s="126">
        <v>146</v>
      </c>
      <c r="B149" s="142"/>
      <c r="C149" s="128"/>
      <c r="D149" s="129">
        <f t="shared" si="5"/>
        <v>8895.25</v>
      </c>
      <c r="E149" s="144">
        <v>45439</v>
      </c>
      <c r="F149" s="37">
        <v>8916</v>
      </c>
      <c r="G149" s="145">
        <v>45440</v>
      </c>
      <c r="H149" s="76">
        <f t="shared" si="3"/>
        <v>20.75</v>
      </c>
      <c r="K149" s="134">
        <v>147</v>
      </c>
      <c r="L149" s="679">
        <v>45439</v>
      </c>
      <c r="M149" s="136">
        <v>300</v>
      </c>
      <c r="N149" s="137">
        <f t="shared" si="4"/>
        <v>165</v>
      </c>
      <c r="O149" s="138">
        <v>315</v>
      </c>
      <c r="P149" s="139">
        <f t="shared" si="0"/>
        <v>150</v>
      </c>
      <c r="Q149" s="41"/>
      <c r="R149" s="48" t="s">
        <v>81</v>
      </c>
      <c r="U149" s="48" t="s">
        <v>82</v>
      </c>
    </row>
    <row r="150" spans="1:21" ht="15.6" x14ac:dyDescent="0.3">
      <c r="A150" s="126">
        <v>147</v>
      </c>
      <c r="B150" s="142"/>
      <c r="C150" s="128"/>
      <c r="D150" s="129">
        <f t="shared" si="5"/>
        <v>8916</v>
      </c>
      <c r="E150" s="144">
        <v>45440</v>
      </c>
      <c r="F150" s="37">
        <v>8942.75</v>
      </c>
      <c r="G150" s="145">
        <v>45441</v>
      </c>
      <c r="H150" s="76">
        <f t="shared" si="3"/>
        <v>26.75</v>
      </c>
      <c r="K150" s="134">
        <v>148</v>
      </c>
      <c r="L150" s="679">
        <v>45440</v>
      </c>
      <c r="M150" s="136">
        <v>60</v>
      </c>
      <c r="N150" s="137">
        <f t="shared" si="4"/>
        <v>315</v>
      </c>
      <c r="O150" s="138">
        <v>150</v>
      </c>
      <c r="P150" s="139">
        <f t="shared" si="0"/>
        <v>225</v>
      </c>
      <c r="Q150" s="41"/>
      <c r="R150" s="48" t="s">
        <v>83</v>
      </c>
      <c r="S150" s="48">
        <f>SUM(H133:H142)</f>
        <v>27.75</v>
      </c>
      <c r="T150" s="48">
        <f>SUM(P133:P142)</f>
        <v>140</v>
      </c>
    </row>
    <row r="151" spans="1:21" ht="15.6" x14ac:dyDescent="0.3">
      <c r="A151" s="126">
        <v>148</v>
      </c>
      <c r="B151" s="142"/>
      <c r="C151" s="128"/>
      <c r="D151" s="129">
        <f t="shared" si="5"/>
        <v>8942.75</v>
      </c>
      <c r="E151" s="144">
        <v>45441</v>
      </c>
      <c r="F151" s="37">
        <v>8954.1</v>
      </c>
      <c r="G151" s="145">
        <v>45442</v>
      </c>
      <c r="H151" s="76">
        <f t="shared" si="3"/>
        <v>11.350000000000364</v>
      </c>
      <c r="K151" s="134">
        <v>149</v>
      </c>
      <c r="L151" s="679">
        <v>45441</v>
      </c>
      <c r="M151" s="136">
        <v>300</v>
      </c>
      <c r="N151" s="137">
        <f t="shared" si="4"/>
        <v>150</v>
      </c>
      <c r="O151" s="138">
        <v>390</v>
      </c>
      <c r="P151" s="139">
        <f t="shared" si="0"/>
        <v>60</v>
      </c>
      <c r="Q151" s="41"/>
    </row>
    <row r="152" spans="1:21" ht="15.6" x14ac:dyDescent="0.3">
      <c r="A152" s="126">
        <v>149</v>
      </c>
      <c r="B152" s="142"/>
      <c r="C152" s="128"/>
      <c r="D152" s="129">
        <f t="shared" si="5"/>
        <v>8954.1</v>
      </c>
      <c r="E152" s="144">
        <v>45442</v>
      </c>
      <c r="F152" s="37">
        <v>8956.7000000000007</v>
      </c>
      <c r="G152" s="145">
        <v>45443</v>
      </c>
      <c r="H152" s="76">
        <f t="shared" si="3"/>
        <v>2.6000000000003638</v>
      </c>
      <c r="K152" s="134">
        <v>150</v>
      </c>
      <c r="L152" s="679">
        <v>45442</v>
      </c>
      <c r="M152" s="136"/>
      <c r="N152" s="137">
        <f t="shared" si="4"/>
        <v>390</v>
      </c>
      <c r="O152" s="138">
        <v>375</v>
      </c>
      <c r="P152" s="139">
        <f t="shared" si="0"/>
        <v>15</v>
      </c>
      <c r="Q152" s="41"/>
      <c r="S152" s="48">
        <f>SUM(H123:H149)</f>
        <v>137.5</v>
      </c>
      <c r="T152" s="48">
        <f>SUM(P123:P149)</f>
        <v>937.5</v>
      </c>
    </row>
    <row r="153" spans="1:21" ht="15.6" x14ac:dyDescent="0.3">
      <c r="A153" s="126">
        <v>150</v>
      </c>
      <c r="B153" s="142"/>
      <c r="C153" s="128"/>
      <c r="D153" s="129">
        <f t="shared" si="5"/>
        <v>8956.7000000000007</v>
      </c>
      <c r="E153" s="144">
        <v>45443</v>
      </c>
      <c r="F153" s="37">
        <v>8959.35</v>
      </c>
      <c r="G153" s="145">
        <v>45444</v>
      </c>
      <c r="H153" s="76">
        <f t="shared" si="3"/>
        <v>2.6499999999996362</v>
      </c>
      <c r="K153" s="134">
        <v>151</v>
      </c>
      <c r="L153" s="679">
        <v>45443</v>
      </c>
      <c r="M153" s="136"/>
      <c r="N153" s="137">
        <f t="shared" si="4"/>
        <v>375</v>
      </c>
      <c r="O153" s="138">
        <v>360</v>
      </c>
      <c r="P153" s="139">
        <f t="shared" si="0"/>
        <v>15</v>
      </c>
      <c r="Q153" s="41"/>
    </row>
    <row r="154" spans="1:21" ht="15.6" x14ac:dyDescent="0.3">
      <c r="A154" s="126">
        <v>151</v>
      </c>
      <c r="B154" s="142"/>
      <c r="C154" s="128"/>
      <c r="D154" s="129">
        <f t="shared" si="5"/>
        <v>8959.35</v>
      </c>
      <c r="E154" s="144">
        <v>45444</v>
      </c>
      <c r="F154" s="37">
        <v>8971.35</v>
      </c>
      <c r="G154" s="145">
        <v>45445</v>
      </c>
      <c r="H154" s="76">
        <f t="shared" si="3"/>
        <v>12</v>
      </c>
      <c r="K154" s="134">
        <v>152</v>
      </c>
      <c r="L154" s="679">
        <v>45444</v>
      </c>
      <c r="M154" s="136"/>
      <c r="N154" s="137">
        <f t="shared" si="4"/>
        <v>360</v>
      </c>
      <c r="O154" s="138">
        <v>277.5</v>
      </c>
      <c r="P154" s="139">
        <f t="shared" si="0"/>
        <v>82.5</v>
      </c>
      <c r="Q154" s="41"/>
    </row>
    <row r="155" spans="1:21" ht="15.6" x14ac:dyDescent="0.3">
      <c r="A155" s="126">
        <v>152</v>
      </c>
      <c r="B155" s="142"/>
      <c r="C155" s="128"/>
      <c r="D155" s="129">
        <f t="shared" si="5"/>
        <v>8971.35</v>
      </c>
      <c r="E155" s="144">
        <v>45445</v>
      </c>
      <c r="F155" s="37">
        <v>8975.35</v>
      </c>
      <c r="G155" s="145">
        <v>45446</v>
      </c>
      <c r="H155" s="76">
        <f t="shared" si="3"/>
        <v>4</v>
      </c>
      <c r="K155" s="134">
        <v>153</v>
      </c>
      <c r="L155" s="679">
        <v>45445</v>
      </c>
      <c r="M155" s="136"/>
      <c r="N155" s="137">
        <f t="shared" si="4"/>
        <v>277.5</v>
      </c>
      <c r="O155" s="138">
        <v>240</v>
      </c>
      <c r="P155" s="139">
        <f t="shared" si="0"/>
        <v>37.5</v>
      </c>
      <c r="Q155" s="41"/>
    </row>
    <row r="156" spans="1:21" ht="15.6" x14ac:dyDescent="0.3">
      <c r="A156" s="126">
        <v>153</v>
      </c>
      <c r="B156" s="142"/>
      <c r="C156" s="128"/>
      <c r="D156" s="129">
        <f t="shared" si="5"/>
        <v>8975.35</v>
      </c>
      <c r="E156" s="144">
        <v>45446</v>
      </c>
      <c r="F156" s="37">
        <v>9001.0499999999993</v>
      </c>
      <c r="G156" s="145">
        <v>45447</v>
      </c>
      <c r="H156" s="76">
        <f t="shared" si="3"/>
        <v>25.699999999998909</v>
      </c>
      <c r="K156" s="134">
        <v>154</v>
      </c>
      <c r="L156" s="679">
        <v>45446</v>
      </c>
      <c r="M156" s="136">
        <v>135</v>
      </c>
      <c r="N156" s="137">
        <f t="shared" si="4"/>
        <v>240</v>
      </c>
      <c r="O156" s="138">
        <v>195</v>
      </c>
      <c r="P156" s="139">
        <f t="shared" si="0"/>
        <v>180</v>
      </c>
      <c r="Q156" s="41"/>
      <c r="S156" s="48">
        <f>SUM(H125:H154)</f>
        <v>190.80000000000109</v>
      </c>
      <c r="T156" s="48">
        <f>SUM(P125:P154)</f>
        <v>1327.5</v>
      </c>
    </row>
    <row r="157" spans="1:21" ht="15.6" x14ac:dyDescent="0.3">
      <c r="A157" s="126">
        <v>154</v>
      </c>
      <c r="B157" s="142"/>
      <c r="C157" s="128"/>
      <c r="D157" s="129">
        <f t="shared" si="5"/>
        <v>9001.0499999999993</v>
      </c>
      <c r="E157" s="144">
        <v>45447</v>
      </c>
      <c r="F157" s="37">
        <v>9015.7000000000007</v>
      </c>
      <c r="G157" s="145">
        <v>45448</v>
      </c>
      <c r="H157" s="76">
        <f t="shared" si="3"/>
        <v>14.650000000001455</v>
      </c>
      <c r="K157" s="134">
        <v>155</v>
      </c>
      <c r="L157" s="679">
        <v>45447</v>
      </c>
      <c r="M157" s="136">
        <v>90</v>
      </c>
      <c r="N157" s="137">
        <f t="shared" si="4"/>
        <v>195</v>
      </c>
      <c r="O157" s="138">
        <v>180</v>
      </c>
      <c r="P157" s="139">
        <f t="shared" si="0"/>
        <v>105</v>
      </c>
      <c r="Q157" s="41"/>
    </row>
    <row r="158" spans="1:21" ht="15.6" x14ac:dyDescent="0.3">
      <c r="A158" s="126">
        <v>155</v>
      </c>
      <c r="B158" s="142"/>
      <c r="C158" s="128"/>
      <c r="D158" s="129">
        <f t="shared" si="5"/>
        <v>9015.7000000000007</v>
      </c>
      <c r="E158" s="144">
        <v>45448</v>
      </c>
      <c r="F158" s="37">
        <v>9021.65</v>
      </c>
      <c r="G158" s="145">
        <v>45449</v>
      </c>
      <c r="H158" s="76">
        <f t="shared" si="3"/>
        <v>5.9499999999989086</v>
      </c>
      <c r="K158" s="134">
        <v>156</v>
      </c>
      <c r="L158" s="679">
        <v>45448</v>
      </c>
      <c r="M158" s="136"/>
      <c r="N158" s="137">
        <f t="shared" si="4"/>
        <v>180</v>
      </c>
      <c r="O158" s="138">
        <v>150</v>
      </c>
      <c r="P158" s="139">
        <f t="shared" si="0"/>
        <v>30</v>
      </c>
      <c r="Q158" s="41"/>
      <c r="S158" s="48">
        <f>SUM(H123:H153)</f>
        <v>180.85000000000036</v>
      </c>
      <c r="T158" s="48">
        <f>SUM(P123:P153)</f>
        <v>1252.5</v>
      </c>
    </row>
    <row r="159" spans="1:21" ht="15.6" x14ac:dyDescent="0.3">
      <c r="A159" s="126">
        <v>156</v>
      </c>
      <c r="B159" s="142"/>
      <c r="C159" s="128"/>
      <c r="D159" s="129">
        <f t="shared" si="5"/>
        <v>9021.65</v>
      </c>
      <c r="E159" s="144">
        <v>45449</v>
      </c>
      <c r="F159" s="37">
        <v>9023.25</v>
      </c>
      <c r="G159" s="145">
        <v>45450</v>
      </c>
      <c r="H159" s="76">
        <f t="shared" si="3"/>
        <v>1.6000000000003638</v>
      </c>
      <c r="K159" s="134">
        <v>157</v>
      </c>
      <c r="L159" s="679">
        <v>45449</v>
      </c>
      <c r="M159" s="136">
        <v>210</v>
      </c>
      <c r="N159" s="137">
        <f t="shared" si="4"/>
        <v>150</v>
      </c>
      <c r="O159" s="138">
        <v>352.5</v>
      </c>
      <c r="P159" s="139">
        <f t="shared" si="0"/>
        <v>7.5</v>
      </c>
      <c r="Q159" s="41"/>
      <c r="R159" s="48" t="s">
        <v>84</v>
      </c>
    </row>
    <row r="160" spans="1:21" ht="15.6" x14ac:dyDescent="0.3">
      <c r="A160" s="126">
        <v>157</v>
      </c>
      <c r="B160" s="142"/>
      <c r="C160" s="128"/>
      <c r="D160" s="129">
        <f t="shared" si="5"/>
        <v>9023.25</v>
      </c>
      <c r="E160" s="144">
        <v>45450</v>
      </c>
      <c r="F160" s="37">
        <v>9023.7999999999993</v>
      </c>
      <c r="G160" s="145">
        <v>45451</v>
      </c>
      <c r="H160" s="76">
        <f t="shared" si="3"/>
        <v>0.5499999999992724</v>
      </c>
      <c r="K160" s="134">
        <v>158</v>
      </c>
      <c r="L160" s="679">
        <v>45450</v>
      </c>
      <c r="M160" s="136"/>
      <c r="N160" s="137">
        <f t="shared" si="4"/>
        <v>352.5</v>
      </c>
      <c r="O160" s="138">
        <v>345</v>
      </c>
      <c r="P160" s="139">
        <f t="shared" si="0"/>
        <v>7.5</v>
      </c>
      <c r="Q160" s="41"/>
    </row>
    <row r="161" spans="1:20" ht="15.6" x14ac:dyDescent="0.3">
      <c r="A161" s="126">
        <v>158</v>
      </c>
      <c r="B161" s="142"/>
      <c r="C161" s="128"/>
      <c r="D161" s="129">
        <f t="shared" si="5"/>
        <v>9023.7999999999993</v>
      </c>
      <c r="E161" s="144">
        <v>45451</v>
      </c>
      <c r="F161" s="37">
        <v>9031.2999999999993</v>
      </c>
      <c r="G161" s="145">
        <v>45452</v>
      </c>
      <c r="H161" s="76">
        <f t="shared" si="3"/>
        <v>7.5</v>
      </c>
      <c r="K161" s="134">
        <v>159</v>
      </c>
      <c r="L161" s="679">
        <v>45451</v>
      </c>
      <c r="M161" s="136"/>
      <c r="N161" s="137">
        <f t="shared" si="4"/>
        <v>345</v>
      </c>
      <c r="O161" s="138">
        <v>300</v>
      </c>
      <c r="P161" s="139">
        <f t="shared" si="0"/>
        <v>45</v>
      </c>
      <c r="Q161" s="41"/>
    </row>
    <row r="162" spans="1:20" ht="15.6" x14ac:dyDescent="0.3">
      <c r="A162" s="126">
        <v>159</v>
      </c>
      <c r="B162" s="142"/>
      <c r="C162" s="128"/>
      <c r="D162" s="129">
        <f t="shared" si="5"/>
        <v>9031.2999999999993</v>
      </c>
      <c r="E162" s="144">
        <v>45452</v>
      </c>
      <c r="F162" s="37">
        <v>9036.15</v>
      </c>
      <c r="G162" s="145">
        <v>45453</v>
      </c>
      <c r="H162" s="76">
        <f t="shared" si="3"/>
        <v>4.8500000000003638</v>
      </c>
      <c r="K162" s="134">
        <v>160</v>
      </c>
      <c r="L162" s="679">
        <v>45452</v>
      </c>
      <c r="M162" s="136"/>
      <c r="N162" s="137">
        <f t="shared" si="4"/>
        <v>300</v>
      </c>
      <c r="O162" s="138">
        <v>285</v>
      </c>
      <c r="P162" s="139">
        <f t="shared" si="0"/>
        <v>15</v>
      </c>
      <c r="Q162" s="41"/>
      <c r="S162" s="48">
        <f>SUM(H151:H160)</f>
        <v>81.049999999999272</v>
      </c>
      <c r="T162" s="48">
        <f>SUM(P151:P160)</f>
        <v>540</v>
      </c>
    </row>
    <row r="163" spans="1:20" ht="15.6" x14ac:dyDescent="0.3">
      <c r="A163" s="126">
        <v>160</v>
      </c>
      <c r="B163" s="142"/>
      <c r="C163" s="128"/>
      <c r="D163" s="129">
        <f t="shared" si="5"/>
        <v>9036.15</v>
      </c>
      <c r="E163" s="144">
        <v>45453</v>
      </c>
      <c r="F163" s="37">
        <v>9036.7000000000007</v>
      </c>
      <c r="G163" s="145">
        <v>45454</v>
      </c>
      <c r="H163" s="76">
        <f t="shared" si="3"/>
        <v>0.55000000000109139</v>
      </c>
      <c r="K163" s="134">
        <v>161</v>
      </c>
      <c r="L163" s="679">
        <v>45453</v>
      </c>
      <c r="M163" s="136"/>
      <c r="N163" s="137">
        <f t="shared" si="4"/>
        <v>285</v>
      </c>
      <c r="O163" s="138">
        <v>285</v>
      </c>
      <c r="P163" s="139">
        <f t="shared" si="0"/>
        <v>0</v>
      </c>
      <c r="Q163" s="41"/>
    </row>
    <row r="164" spans="1:20" ht="15.6" x14ac:dyDescent="0.3">
      <c r="A164" s="126">
        <v>161</v>
      </c>
      <c r="B164" s="142"/>
      <c r="C164" s="128"/>
      <c r="D164" s="129">
        <f t="shared" si="5"/>
        <v>9036.7000000000007</v>
      </c>
      <c r="E164" s="144">
        <v>45454</v>
      </c>
      <c r="F164" s="37">
        <v>9036.7000000000007</v>
      </c>
      <c r="G164" s="145">
        <v>45455</v>
      </c>
      <c r="H164" s="76">
        <f t="shared" si="3"/>
        <v>0</v>
      </c>
      <c r="K164" s="134">
        <v>162</v>
      </c>
      <c r="L164" s="679">
        <v>45454</v>
      </c>
      <c r="M164" s="136"/>
      <c r="N164" s="137">
        <f t="shared" si="4"/>
        <v>285</v>
      </c>
      <c r="O164" s="138">
        <v>285</v>
      </c>
      <c r="P164" s="139">
        <f t="shared" si="0"/>
        <v>0</v>
      </c>
      <c r="Q164" s="41"/>
    </row>
    <row r="165" spans="1:20" ht="15.6" x14ac:dyDescent="0.3">
      <c r="A165" s="126">
        <v>162</v>
      </c>
      <c r="B165" s="142"/>
      <c r="C165" s="128"/>
      <c r="D165" s="129">
        <f t="shared" si="5"/>
        <v>9036.7000000000007</v>
      </c>
      <c r="E165" s="144">
        <v>45455</v>
      </c>
      <c r="F165" s="37">
        <v>9037.75</v>
      </c>
      <c r="G165" s="145">
        <v>45456</v>
      </c>
      <c r="H165" s="76">
        <f t="shared" si="3"/>
        <v>1.0499999999992724</v>
      </c>
      <c r="K165" s="134">
        <v>163</v>
      </c>
      <c r="L165" s="679">
        <v>45455</v>
      </c>
      <c r="M165" s="136"/>
      <c r="N165" s="137">
        <f t="shared" si="4"/>
        <v>285</v>
      </c>
      <c r="O165" s="138">
        <v>270</v>
      </c>
      <c r="P165" s="139">
        <f t="shared" si="0"/>
        <v>15</v>
      </c>
      <c r="Q165" s="41"/>
    </row>
    <row r="166" spans="1:20" ht="15.6" x14ac:dyDescent="0.3">
      <c r="A166" s="126">
        <v>163</v>
      </c>
      <c r="B166" s="142"/>
      <c r="C166" s="128"/>
      <c r="D166" s="129">
        <f t="shared" si="5"/>
        <v>9037.75</v>
      </c>
      <c r="E166" s="144">
        <v>45456</v>
      </c>
      <c r="F166" s="37">
        <v>9056.85</v>
      </c>
      <c r="G166" s="145">
        <v>45457</v>
      </c>
      <c r="H166" s="76">
        <f t="shared" si="3"/>
        <v>19.100000000000364</v>
      </c>
      <c r="K166" s="134">
        <v>164</v>
      </c>
      <c r="L166" s="679">
        <v>45456</v>
      </c>
      <c r="M166" s="136"/>
      <c r="N166" s="137">
        <f t="shared" si="4"/>
        <v>270</v>
      </c>
      <c r="O166" s="138">
        <v>233</v>
      </c>
      <c r="P166" s="139">
        <f t="shared" si="0"/>
        <v>37</v>
      </c>
      <c r="Q166" s="41"/>
      <c r="S166" s="48">
        <f>SUM(H156:H165)</f>
        <v>62.399999999999636</v>
      </c>
      <c r="T166" s="48">
        <f>SUM(P156:P165)</f>
        <v>405</v>
      </c>
    </row>
    <row r="167" spans="1:20" ht="15.6" x14ac:dyDescent="0.3">
      <c r="A167" s="126">
        <v>164</v>
      </c>
      <c r="B167" s="142"/>
      <c r="C167" s="128"/>
      <c r="D167" s="129">
        <f t="shared" si="5"/>
        <v>9056.85</v>
      </c>
      <c r="E167" s="144">
        <v>45457</v>
      </c>
      <c r="F167" s="37">
        <v>9071.7000000000007</v>
      </c>
      <c r="G167" s="145">
        <v>45458</v>
      </c>
      <c r="H167" s="76">
        <f t="shared" si="3"/>
        <v>14.850000000000364</v>
      </c>
      <c r="K167" s="134">
        <v>165</v>
      </c>
      <c r="L167" s="679">
        <v>45457</v>
      </c>
      <c r="M167" s="136"/>
      <c r="N167" s="137">
        <f t="shared" si="4"/>
        <v>233</v>
      </c>
      <c r="O167" s="138">
        <v>120</v>
      </c>
      <c r="P167" s="139">
        <f t="shared" si="0"/>
        <v>113</v>
      </c>
      <c r="Q167" s="41"/>
    </row>
    <row r="168" spans="1:20" ht="15.6" x14ac:dyDescent="0.3">
      <c r="A168" s="126">
        <v>165</v>
      </c>
      <c r="B168" s="142"/>
      <c r="C168" s="128"/>
      <c r="D168" s="129">
        <f t="shared" si="5"/>
        <v>9071.7000000000007</v>
      </c>
      <c r="E168" s="144">
        <v>45458</v>
      </c>
      <c r="F168" s="37">
        <v>9074.9</v>
      </c>
      <c r="G168" s="145">
        <v>45459</v>
      </c>
      <c r="H168" s="76">
        <f t="shared" si="3"/>
        <v>3.1999999999989086</v>
      </c>
      <c r="K168" s="134">
        <v>166</v>
      </c>
      <c r="L168" s="679">
        <v>45458</v>
      </c>
      <c r="M168" s="136"/>
      <c r="N168" s="137">
        <f t="shared" si="4"/>
        <v>120</v>
      </c>
      <c r="O168" s="138">
        <v>120</v>
      </c>
      <c r="P168" s="139">
        <f t="shared" si="0"/>
        <v>0</v>
      </c>
      <c r="Q168" s="41"/>
      <c r="S168" s="48">
        <f>SUM(H166:H167)</f>
        <v>33.950000000000728</v>
      </c>
      <c r="T168" s="48">
        <f>SUM(P166:P167)</f>
        <v>150</v>
      </c>
    </row>
    <row r="169" spans="1:20" ht="15.6" x14ac:dyDescent="0.3">
      <c r="A169" s="126">
        <v>166</v>
      </c>
      <c r="B169" s="142"/>
      <c r="C169" s="128"/>
      <c r="D169" s="129">
        <f t="shared" si="5"/>
        <v>9074.9</v>
      </c>
      <c r="E169" s="144">
        <v>45459</v>
      </c>
      <c r="F169" s="37">
        <v>9078.85</v>
      </c>
      <c r="G169" s="145">
        <v>45460</v>
      </c>
      <c r="H169" s="76">
        <f t="shared" si="3"/>
        <v>3.9500000000007276</v>
      </c>
      <c r="K169" s="134">
        <v>167</v>
      </c>
      <c r="L169" s="679">
        <v>45459</v>
      </c>
      <c r="M169" s="136"/>
      <c r="N169" s="137">
        <f t="shared" si="4"/>
        <v>120</v>
      </c>
      <c r="O169" s="138">
        <v>105</v>
      </c>
      <c r="P169" s="139">
        <f t="shared" si="0"/>
        <v>15</v>
      </c>
      <c r="Q169" s="41"/>
    </row>
    <row r="170" spans="1:20" ht="15.6" x14ac:dyDescent="0.3">
      <c r="A170" s="126">
        <v>167</v>
      </c>
      <c r="B170" s="142"/>
      <c r="C170" s="128"/>
      <c r="D170" s="129">
        <f t="shared" si="5"/>
        <v>9078.85</v>
      </c>
      <c r="E170" s="144">
        <v>45460</v>
      </c>
      <c r="F170" s="37">
        <v>9091.15</v>
      </c>
      <c r="G170" s="145">
        <v>45461</v>
      </c>
      <c r="H170" s="76">
        <f t="shared" si="3"/>
        <v>12.299999999999272</v>
      </c>
      <c r="K170" s="134">
        <v>168</v>
      </c>
      <c r="L170" s="679">
        <v>45460</v>
      </c>
      <c r="M170" s="136"/>
      <c r="N170" s="137">
        <f t="shared" si="4"/>
        <v>105</v>
      </c>
      <c r="O170" s="138">
        <v>30</v>
      </c>
      <c r="P170" s="139">
        <f t="shared" si="0"/>
        <v>75</v>
      </c>
      <c r="Q170" s="41"/>
      <c r="S170" s="48">
        <f>SUM(H166:H167)</f>
        <v>33.950000000000728</v>
      </c>
    </row>
    <row r="171" spans="1:20" ht="15.6" x14ac:dyDescent="0.3">
      <c r="A171" s="126">
        <v>168</v>
      </c>
      <c r="B171" s="142"/>
      <c r="C171" s="128"/>
      <c r="D171" s="129">
        <f t="shared" si="5"/>
        <v>9091.15</v>
      </c>
      <c r="E171" s="144">
        <v>45461</v>
      </c>
      <c r="F171" s="37">
        <v>9101.35</v>
      </c>
      <c r="G171" s="145">
        <v>45462</v>
      </c>
      <c r="H171" s="76">
        <f t="shared" si="3"/>
        <v>10.200000000000728</v>
      </c>
      <c r="K171" s="134">
        <v>169</v>
      </c>
      <c r="L171" s="679">
        <v>45461</v>
      </c>
      <c r="M171" s="136">
        <v>300</v>
      </c>
      <c r="N171" s="137">
        <f t="shared" si="4"/>
        <v>30</v>
      </c>
      <c r="O171" s="138">
        <v>285</v>
      </c>
      <c r="P171" s="139">
        <f t="shared" si="0"/>
        <v>45</v>
      </c>
      <c r="Q171" s="41"/>
      <c r="R171" s="48" t="s">
        <v>85</v>
      </c>
    </row>
    <row r="172" spans="1:20" ht="15.6" x14ac:dyDescent="0.3">
      <c r="A172" s="126">
        <v>169</v>
      </c>
      <c r="B172" s="142"/>
      <c r="C172" s="128"/>
      <c r="D172" s="129">
        <f t="shared" si="5"/>
        <v>9101.35</v>
      </c>
      <c r="E172" s="144">
        <v>45462</v>
      </c>
      <c r="F172" s="37">
        <v>9104.4500000000007</v>
      </c>
      <c r="G172" s="145">
        <v>45463</v>
      </c>
      <c r="H172" s="76">
        <f t="shared" si="3"/>
        <v>3.1000000000003638</v>
      </c>
      <c r="K172" s="134">
        <v>170</v>
      </c>
      <c r="L172" s="679">
        <v>45462</v>
      </c>
      <c r="M172" s="136"/>
      <c r="N172" s="137">
        <f t="shared" si="4"/>
        <v>285</v>
      </c>
      <c r="O172" s="138">
        <v>270</v>
      </c>
      <c r="P172" s="139">
        <f t="shared" si="0"/>
        <v>15</v>
      </c>
      <c r="Q172" s="41"/>
    </row>
    <row r="173" spans="1:20" ht="15.6" x14ac:dyDescent="0.3">
      <c r="A173" s="126">
        <v>170</v>
      </c>
      <c r="B173" s="142"/>
      <c r="C173" s="128"/>
      <c r="D173" s="129">
        <f t="shared" si="5"/>
        <v>9104.4500000000007</v>
      </c>
      <c r="E173" s="144">
        <v>45463</v>
      </c>
      <c r="F173" s="37">
        <v>9106.75</v>
      </c>
      <c r="G173" s="145">
        <v>45464</v>
      </c>
      <c r="H173" s="76">
        <f t="shared" si="3"/>
        <v>2.2999999999992724</v>
      </c>
      <c r="K173" s="134">
        <v>171</v>
      </c>
      <c r="L173" s="679">
        <v>45463</v>
      </c>
      <c r="M173" s="136"/>
      <c r="N173" s="137">
        <f t="shared" si="4"/>
        <v>270</v>
      </c>
      <c r="O173" s="138">
        <v>260</v>
      </c>
      <c r="P173" s="139">
        <f t="shared" si="0"/>
        <v>10</v>
      </c>
      <c r="Q173" s="41"/>
    </row>
    <row r="174" spans="1:20" ht="15.6" x14ac:dyDescent="0.3">
      <c r="A174" s="126">
        <v>171</v>
      </c>
      <c r="B174" s="142"/>
      <c r="C174" s="128"/>
      <c r="D174" s="129">
        <f t="shared" si="5"/>
        <v>9106.75</v>
      </c>
      <c r="E174" s="144">
        <v>45464</v>
      </c>
      <c r="F174" s="37">
        <v>9108</v>
      </c>
      <c r="G174" s="145">
        <v>45465</v>
      </c>
      <c r="H174" s="76">
        <f t="shared" si="3"/>
        <v>1.25</v>
      </c>
      <c r="K174" s="134">
        <v>172</v>
      </c>
      <c r="L174" s="679">
        <v>45464</v>
      </c>
      <c r="M174" s="136"/>
      <c r="N174" s="137">
        <f t="shared" si="4"/>
        <v>260</v>
      </c>
      <c r="O174" s="138">
        <v>250</v>
      </c>
      <c r="P174" s="139">
        <f t="shared" si="0"/>
        <v>10</v>
      </c>
      <c r="Q174" s="41"/>
    </row>
    <row r="175" spans="1:20" ht="15.6" x14ac:dyDescent="0.3">
      <c r="A175" s="126">
        <v>172</v>
      </c>
      <c r="B175" s="142"/>
      <c r="C175" s="128"/>
      <c r="D175" s="129">
        <f t="shared" si="5"/>
        <v>9108</v>
      </c>
      <c r="E175" s="144">
        <v>45465</v>
      </c>
      <c r="F175" s="37">
        <v>9108.5</v>
      </c>
      <c r="G175" s="145">
        <v>45466</v>
      </c>
      <c r="H175" s="76">
        <f t="shared" si="3"/>
        <v>0.5</v>
      </c>
      <c r="K175" s="134">
        <v>173</v>
      </c>
      <c r="L175" s="679">
        <v>45465</v>
      </c>
      <c r="M175" s="136"/>
      <c r="N175" s="137">
        <f t="shared" si="4"/>
        <v>250</v>
      </c>
      <c r="O175" s="138">
        <v>240</v>
      </c>
      <c r="P175" s="139">
        <f t="shared" si="0"/>
        <v>10</v>
      </c>
      <c r="Q175" s="41"/>
    </row>
    <row r="176" spans="1:20" ht="15.6" x14ac:dyDescent="0.3">
      <c r="A176" s="126">
        <v>173</v>
      </c>
      <c r="B176" s="142"/>
      <c r="C176" s="128"/>
      <c r="D176" s="129">
        <f t="shared" si="5"/>
        <v>9108.5</v>
      </c>
      <c r="E176" s="144">
        <v>45466</v>
      </c>
      <c r="F176" s="37">
        <v>9109.15</v>
      </c>
      <c r="G176" s="145">
        <v>45467</v>
      </c>
      <c r="H176" s="76">
        <f t="shared" si="3"/>
        <v>0.6499999999996362</v>
      </c>
      <c r="K176" s="134">
        <v>174</v>
      </c>
      <c r="L176" s="679">
        <v>45466</v>
      </c>
      <c r="M176" s="136"/>
      <c r="N176" s="137">
        <f t="shared" si="4"/>
        <v>240</v>
      </c>
      <c r="O176" s="138">
        <v>250</v>
      </c>
      <c r="P176" s="139">
        <v>0</v>
      </c>
      <c r="Q176" s="41"/>
    </row>
    <row r="177" spans="1:20" ht="15.6" x14ac:dyDescent="0.3">
      <c r="A177" s="126">
        <v>174</v>
      </c>
      <c r="B177" s="142"/>
      <c r="C177" s="128"/>
      <c r="D177" s="129">
        <f t="shared" si="5"/>
        <v>9109.15</v>
      </c>
      <c r="E177" s="144">
        <v>45467</v>
      </c>
      <c r="F177" s="37">
        <v>9119.0499999999993</v>
      </c>
      <c r="G177" s="145">
        <v>45468</v>
      </c>
      <c r="H177" s="76">
        <f t="shared" si="3"/>
        <v>9.8999999999996362</v>
      </c>
      <c r="K177" s="134">
        <v>175</v>
      </c>
      <c r="L177" s="679">
        <v>45467</v>
      </c>
      <c r="M177" s="136"/>
      <c r="N177" s="137">
        <f t="shared" si="4"/>
        <v>250</v>
      </c>
      <c r="O177" s="138">
        <v>180</v>
      </c>
      <c r="P177" s="139">
        <f t="shared" ref="P177:P281" si="6">M177+N177-O177</f>
        <v>70</v>
      </c>
      <c r="Q177" s="41"/>
    </row>
    <row r="178" spans="1:20" ht="15.6" x14ac:dyDescent="0.3">
      <c r="A178" s="126">
        <v>175</v>
      </c>
      <c r="B178" s="142"/>
      <c r="C178" s="128"/>
      <c r="D178" s="129">
        <f t="shared" si="5"/>
        <v>9119.0499999999993</v>
      </c>
      <c r="E178" s="144">
        <v>45468</v>
      </c>
      <c r="F178" s="37">
        <v>9120.2000000000007</v>
      </c>
      <c r="G178" s="145">
        <v>45469</v>
      </c>
      <c r="H178" s="76">
        <f t="shared" si="3"/>
        <v>1.1500000000014552</v>
      </c>
      <c r="K178" s="134">
        <v>176</v>
      </c>
      <c r="L178" s="679">
        <v>45468</v>
      </c>
      <c r="M178" s="136">
        <v>60</v>
      </c>
      <c r="N178" s="137">
        <f t="shared" si="4"/>
        <v>180</v>
      </c>
      <c r="O178" s="138">
        <v>225</v>
      </c>
      <c r="P178" s="139">
        <f t="shared" si="6"/>
        <v>15</v>
      </c>
      <c r="Q178" s="41"/>
    </row>
    <row r="179" spans="1:20" ht="15.6" x14ac:dyDescent="0.3">
      <c r="A179" s="126">
        <v>176</v>
      </c>
      <c r="B179" s="142"/>
      <c r="C179" s="128"/>
      <c r="D179" s="129">
        <f t="shared" si="5"/>
        <v>9120.2000000000007</v>
      </c>
      <c r="E179" s="144">
        <v>45469</v>
      </c>
      <c r="F179" s="37">
        <v>9121.4500000000007</v>
      </c>
      <c r="G179" s="145">
        <v>45470</v>
      </c>
      <c r="H179" s="76">
        <f t="shared" si="3"/>
        <v>1.25</v>
      </c>
      <c r="K179" s="134">
        <v>177</v>
      </c>
      <c r="L179" s="679">
        <v>45469</v>
      </c>
      <c r="M179" s="136"/>
      <c r="N179" s="137">
        <f t="shared" si="4"/>
        <v>225</v>
      </c>
      <c r="O179" s="138">
        <v>210</v>
      </c>
      <c r="P179" s="139">
        <f t="shared" si="6"/>
        <v>15</v>
      </c>
      <c r="Q179" s="41"/>
      <c r="S179" s="48">
        <f>SUM(H168:H177)</f>
        <v>47.349999999998545</v>
      </c>
      <c r="T179" s="48">
        <f>SUM(P168:P177)</f>
        <v>250</v>
      </c>
    </row>
    <row r="180" spans="1:20" ht="15.6" x14ac:dyDescent="0.3">
      <c r="A180" s="126">
        <v>177</v>
      </c>
      <c r="B180" s="142"/>
      <c r="C180" s="128"/>
      <c r="D180" s="129">
        <f t="shared" si="5"/>
        <v>9121.4500000000007</v>
      </c>
      <c r="E180" s="144">
        <v>45470</v>
      </c>
      <c r="F180" s="37">
        <v>9121.9500000000007</v>
      </c>
      <c r="G180" s="145">
        <v>45471</v>
      </c>
      <c r="H180" s="76">
        <f t="shared" si="3"/>
        <v>0.5</v>
      </c>
      <c r="K180" s="134">
        <v>178</v>
      </c>
      <c r="L180" s="679">
        <v>45470</v>
      </c>
      <c r="M180" s="136"/>
      <c r="N180" s="137">
        <f t="shared" si="4"/>
        <v>210</v>
      </c>
      <c r="O180" s="138">
        <v>210</v>
      </c>
      <c r="P180" s="139">
        <f t="shared" si="6"/>
        <v>0</v>
      </c>
      <c r="Q180" s="41"/>
    </row>
    <row r="181" spans="1:20" ht="15.6" x14ac:dyDescent="0.3">
      <c r="A181" s="126">
        <v>178</v>
      </c>
      <c r="B181" s="142"/>
      <c r="C181" s="128"/>
      <c r="D181" s="129">
        <f t="shared" si="5"/>
        <v>9121.9500000000007</v>
      </c>
      <c r="E181" s="144">
        <v>45471</v>
      </c>
      <c r="F181" s="37">
        <v>9126.0499999999993</v>
      </c>
      <c r="G181" s="145">
        <v>45472</v>
      </c>
      <c r="H181" s="76">
        <f t="shared" si="3"/>
        <v>4.0999999999985448</v>
      </c>
      <c r="K181" s="134">
        <v>179</v>
      </c>
      <c r="L181" s="679">
        <v>45471</v>
      </c>
      <c r="M181" s="136">
        <v>240</v>
      </c>
      <c r="N181" s="137">
        <f t="shared" si="4"/>
        <v>210</v>
      </c>
      <c r="O181" s="138">
        <v>420</v>
      </c>
      <c r="P181" s="139">
        <f t="shared" si="6"/>
        <v>30</v>
      </c>
      <c r="Q181" s="41"/>
      <c r="R181" s="48" t="s">
        <v>86</v>
      </c>
    </row>
    <row r="182" spans="1:20" ht="15.6" x14ac:dyDescent="0.3">
      <c r="A182" s="126">
        <v>179</v>
      </c>
      <c r="B182" s="142"/>
      <c r="C182" s="128"/>
      <c r="D182" s="129">
        <f t="shared" si="5"/>
        <v>9126.0499999999993</v>
      </c>
      <c r="E182" s="144">
        <v>45472</v>
      </c>
      <c r="F182" s="37">
        <v>9142.4</v>
      </c>
      <c r="G182" s="145">
        <v>45473</v>
      </c>
      <c r="H182" s="76">
        <f t="shared" si="3"/>
        <v>16.350000000000364</v>
      </c>
      <c r="K182" s="134">
        <v>180</v>
      </c>
      <c r="L182" s="679">
        <v>45472</v>
      </c>
      <c r="M182" s="136"/>
      <c r="N182" s="137">
        <f t="shared" si="4"/>
        <v>420</v>
      </c>
      <c r="O182" s="138">
        <v>315</v>
      </c>
      <c r="P182" s="139">
        <f t="shared" si="6"/>
        <v>105</v>
      </c>
      <c r="Q182" s="41"/>
    </row>
    <row r="183" spans="1:20" ht="15.6" x14ac:dyDescent="0.3">
      <c r="A183" s="126">
        <v>180</v>
      </c>
      <c r="B183" s="142"/>
      <c r="C183" s="128"/>
      <c r="D183" s="129">
        <f t="shared" si="5"/>
        <v>9142.4</v>
      </c>
      <c r="E183" s="144">
        <v>45473</v>
      </c>
      <c r="F183" s="37">
        <v>9150.6</v>
      </c>
      <c r="G183" s="145">
        <v>45474</v>
      </c>
      <c r="H183" s="76">
        <f t="shared" si="3"/>
        <v>8.2000000000007276</v>
      </c>
      <c r="I183">
        <f>SUM(H93:H183)</f>
        <v>699.70000000000073</v>
      </c>
      <c r="K183" s="134">
        <v>181</v>
      </c>
      <c r="L183" s="679">
        <v>45473</v>
      </c>
      <c r="M183" s="136"/>
      <c r="N183" s="137">
        <f t="shared" si="4"/>
        <v>315</v>
      </c>
      <c r="O183" s="138">
        <v>240</v>
      </c>
      <c r="P183" s="139">
        <f t="shared" si="6"/>
        <v>75</v>
      </c>
      <c r="Q183" s="41"/>
      <c r="S183" s="48">
        <f>SUM(H172:H181)</f>
        <v>24.699999999998909</v>
      </c>
      <c r="T183" s="48">
        <f>SUM(P172:P181)</f>
        <v>175</v>
      </c>
    </row>
    <row r="184" spans="1:20" ht="15.6" x14ac:dyDescent="0.3">
      <c r="A184" s="126">
        <v>181</v>
      </c>
      <c r="B184" s="142"/>
      <c r="C184" s="128"/>
      <c r="D184" s="129">
        <f t="shared" si="5"/>
        <v>9150.6</v>
      </c>
      <c r="E184" s="144">
        <v>45474</v>
      </c>
      <c r="F184" s="37">
        <v>9151.9500000000007</v>
      </c>
      <c r="G184" s="145">
        <v>45475</v>
      </c>
      <c r="H184" s="76">
        <f t="shared" si="3"/>
        <v>1.3500000000003638</v>
      </c>
      <c r="K184" s="134">
        <v>182</v>
      </c>
      <c r="L184" s="679">
        <v>45474</v>
      </c>
      <c r="M184" s="136"/>
      <c r="N184" s="137">
        <f t="shared" si="4"/>
        <v>240</v>
      </c>
      <c r="O184" s="138">
        <v>235</v>
      </c>
      <c r="P184" s="139">
        <f t="shared" si="6"/>
        <v>5</v>
      </c>
      <c r="Q184" s="41"/>
    </row>
    <row r="185" spans="1:20" ht="15.6" x14ac:dyDescent="0.3">
      <c r="A185" s="126">
        <v>182</v>
      </c>
      <c r="B185" s="142"/>
      <c r="C185" s="128"/>
      <c r="D185" s="129">
        <f t="shared" si="5"/>
        <v>9151.9500000000007</v>
      </c>
      <c r="E185" s="144">
        <v>45475</v>
      </c>
      <c r="F185" s="37">
        <v>9155.75</v>
      </c>
      <c r="G185" s="145">
        <v>45476</v>
      </c>
      <c r="H185" s="76">
        <f t="shared" si="3"/>
        <v>3.7999999999992724</v>
      </c>
      <c r="K185" s="134">
        <v>183</v>
      </c>
      <c r="L185" s="679">
        <v>45475</v>
      </c>
      <c r="M185" s="136"/>
      <c r="N185" s="137">
        <f t="shared" si="4"/>
        <v>235</v>
      </c>
      <c r="O185" s="138">
        <v>230</v>
      </c>
      <c r="P185" s="139">
        <f t="shared" si="6"/>
        <v>5</v>
      </c>
      <c r="Q185" s="41"/>
      <c r="S185" t="s">
        <v>1177</v>
      </c>
    </row>
    <row r="186" spans="1:20" ht="15.6" x14ac:dyDescent="0.3">
      <c r="A186" s="126">
        <v>183</v>
      </c>
      <c r="B186" s="142"/>
      <c r="C186" s="128"/>
      <c r="D186" s="129">
        <f t="shared" si="5"/>
        <v>9155.75</v>
      </c>
      <c r="E186" s="144">
        <v>45476</v>
      </c>
      <c r="F186" s="37">
        <v>9159.4500000000007</v>
      </c>
      <c r="G186" s="145">
        <v>45477</v>
      </c>
      <c r="H186" s="76">
        <f t="shared" si="3"/>
        <v>3.7000000000007276</v>
      </c>
      <c r="K186" s="134">
        <v>184</v>
      </c>
      <c r="L186" s="679">
        <v>45476</v>
      </c>
      <c r="M186" s="136"/>
      <c r="N186" s="137">
        <f t="shared" si="4"/>
        <v>230</v>
      </c>
      <c r="O186" s="138">
        <v>225</v>
      </c>
      <c r="P186" s="139">
        <f t="shared" si="6"/>
        <v>5</v>
      </c>
      <c r="Q186" s="41"/>
      <c r="S186">
        <f>SUM(P93:P183)</f>
        <v>4805</v>
      </c>
    </row>
    <row r="187" spans="1:20" ht="15.6" x14ac:dyDescent="0.3">
      <c r="A187" s="126">
        <v>184</v>
      </c>
      <c r="B187" s="142"/>
      <c r="C187" s="128"/>
      <c r="D187" s="129">
        <f t="shared" si="5"/>
        <v>9159.4500000000007</v>
      </c>
      <c r="E187" s="144">
        <v>45477</v>
      </c>
      <c r="F187" s="37">
        <v>9162.7000000000007</v>
      </c>
      <c r="G187" s="145">
        <v>45478</v>
      </c>
      <c r="H187" s="76">
        <f t="shared" si="3"/>
        <v>3.25</v>
      </c>
      <c r="K187" s="134">
        <v>185</v>
      </c>
      <c r="L187" s="679">
        <v>45477</v>
      </c>
      <c r="M187" s="136">
        <v>40</v>
      </c>
      <c r="N187" s="137">
        <f t="shared" si="4"/>
        <v>225</v>
      </c>
      <c r="O187" s="138">
        <v>240</v>
      </c>
      <c r="P187" s="139">
        <f t="shared" si="6"/>
        <v>25</v>
      </c>
      <c r="Q187" s="41"/>
    </row>
    <row r="188" spans="1:20" ht="15.6" x14ac:dyDescent="0.3">
      <c r="A188" s="126">
        <v>185</v>
      </c>
      <c r="B188" s="142"/>
      <c r="C188" s="128"/>
      <c r="D188" s="129">
        <f t="shared" si="5"/>
        <v>9162.7000000000007</v>
      </c>
      <c r="E188" s="144">
        <v>45478</v>
      </c>
      <c r="F188" s="37">
        <v>9165.7999999999993</v>
      </c>
      <c r="G188" s="145">
        <v>45479</v>
      </c>
      <c r="H188" s="76">
        <f t="shared" si="3"/>
        <v>3.0999999999985448</v>
      </c>
      <c r="K188" s="134">
        <v>186</v>
      </c>
      <c r="L188" s="679">
        <v>45478</v>
      </c>
      <c r="M188" s="136">
        <v>50</v>
      </c>
      <c r="N188" s="137">
        <f t="shared" si="4"/>
        <v>240</v>
      </c>
      <c r="O188" s="138">
        <v>270</v>
      </c>
      <c r="P188" s="139">
        <f t="shared" si="6"/>
        <v>20</v>
      </c>
      <c r="Q188" s="41"/>
    </row>
    <row r="189" spans="1:20" ht="15.6" x14ac:dyDescent="0.3">
      <c r="A189" s="126">
        <v>186</v>
      </c>
      <c r="B189" s="142"/>
      <c r="C189" s="128"/>
      <c r="D189" s="129">
        <f t="shared" si="5"/>
        <v>9165.7999999999993</v>
      </c>
      <c r="E189" s="144">
        <v>45479</v>
      </c>
      <c r="F189" s="37">
        <v>9169.9</v>
      </c>
      <c r="G189" s="145">
        <v>45480</v>
      </c>
      <c r="H189" s="76">
        <f t="shared" si="3"/>
        <v>4.1000000000003638</v>
      </c>
      <c r="K189" s="134">
        <v>187</v>
      </c>
      <c r="L189" s="679">
        <v>45479</v>
      </c>
      <c r="M189" s="136">
        <v>90</v>
      </c>
      <c r="N189" s="137">
        <f t="shared" si="4"/>
        <v>270</v>
      </c>
      <c r="O189" s="138">
        <v>300</v>
      </c>
      <c r="P189" s="139">
        <f t="shared" si="6"/>
        <v>60</v>
      </c>
      <c r="Q189" s="41"/>
    </row>
    <row r="190" spans="1:20" ht="15.6" x14ac:dyDescent="0.3">
      <c r="A190" s="126">
        <v>187</v>
      </c>
      <c r="B190" s="142"/>
      <c r="C190" s="128"/>
      <c r="D190" s="129">
        <f t="shared" si="5"/>
        <v>9169.9</v>
      </c>
      <c r="E190" s="144">
        <v>45480</v>
      </c>
      <c r="F190" s="37">
        <v>9180.2000000000007</v>
      </c>
      <c r="G190" s="145">
        <v>45481</v>
      </c>
      <c r="H190" s="76">
        <f t="shared" si="3"/>
        <v>10.300000000001091</v>
      </c>
      <c r="K190" s="134">
        <v>188</v>
      </c>
      <c r="L190" s="679">
        <v>45480</v>
      </c>
      <c r="M190" s="136"/>
      <c r="N190" s="137">
        <f t="shared" si="4"/>
        <v>300</v>
      </c>
      <c r="O190" s="138">
        <v>225</v>
      </c>
      <c r="P190" s="139">
        <f t="shared" si="6"/>
        <v>75</v>
      </c>
      <c r="Q190" s="41"/>
    </row>
    <row r="191" spans="1:20" ht="15.6" x14ac:dyDescent="0.3">
      <c r="A191" s="126">
        <v>188</v>
      </c>
      <c r="B191" s="142"/>
      <c r="C191" s="128"/>
      <c r="D191" s="129">
        <f t="shared" si="5"/>
        <v>9180.2000000000007</v>
      </c>
      <c r="E191" s="144">
        <v>45481</v>
      </c>
      <c r="F191" s="37">
        <v>9181.9</v>
      </c>
      <c r="G191" s="145">
        <v>45482</v>
      </c>
      <c r="H191" s="76">
        <f t="shared" si="3"/>
        <v>1.6999999999989086</v>
      </c>
      <c r="K191" s="134">
        <v>189</v>
      </c>
      <c r="L191" s="679">
        <v>45481</v>
      </c>
      <c r="M191" s="136"/>
      <c r="N191" s="137">
        <f t="shared" si="4"/>
        <v>225</v>
      </c>
      <c r="O191" s="138">
        <v>210</v>
      </c>
      <c r="P191" s="139">
        <f t="shared" si="6"/>
        <v>15</v>
      </c>
      <c r="Q191" s="41"/>
    </row>
    <row r="192" spans="1:20" ht="15.6" x14ac:dyDescent="0.3">
      <c r="A192" s="126">
        <v>189</v>
      </c>
      <c r="B192" s="142"/>
      <c r="C192" s="128"/>
      <c r="D192" s="129">
        <f t="shared" si="5"/>
        <v>9181.9</v>
      </c>
      <c r="E192" s="144">
        <v>45482</v>
      </c>
      <c r="F192" s="37">
        <v>9183.0499999999993</v>
      </c>
      <c r="G192" s="145">
        <v>45483</v>
      </c>
      <c r="H192" s="76">
        <f t="shared" si="3"/>
        <v>1.1499999999996362</v>
      </c>
      <c r="K192" s="134">
        <v>190</v>
      </c>
      <c r="L192" s="679">
        <v>45482</v>
      </c>
      <c r="M192" s="136"/>
      <c r="N192" s="137">
        <f t="shared" si="4"/>
        <v>210</v>
      </c>
      <c r="O192" s="138">
        <v>195</v>
      </c>
      <c r="P192" s="139">
        <f t="shared" si="6"/>
        <v>15</v>
      </c>
      <c r="Q192" s="41"/>
    </row>
    <row r="193" spans="1:17" ht="15.6" x14ac:dyDescent="0.3">
      <c r="A193" s="126">
        <v>190</v>
      </c>
      <c r="B193" s="142"/>
      <c r="C193" s="128"/>
      <c r="D193" s="129">
        <f t="shared" si="5"/>
        <v>9183.0499999999993</v>
      </c>
      <c r="E193" s="144">
        <v>45483</v>
      </c>
      <c r="F193" s="37">
        <v>9183.5499999999993</v>
      </c>
      <c r="G193" s="145">
        <v>45484</v>
      </c>
      <c r="H193" s="76">
        <f t="shared" si="3"/>
        <v>0.5</v>
      </c>
      <c r="K193" s="134">
        <v>191</v>
      </c>
      <c r="L193" s="679">
        <v>45483</v>
      </c>
      <c r="M193" s="136"/>
      <c r="N193" s="137">
        <f t="shared" si="4"/>
        <v>195</v>
      </c>
      <c r="O193" s="138">
        <v>195</v>
      </c>
      <c r="P193" s="139">
        <f t="shared" si="6"/>
        <v>0</v>
      </c>
      <c r="Q193" s="41"/>
    </row>
    <row r="194" spans="1:17" ht="15.6" x14ac:dyDescent="0.3">
      <c r="A194" s="126">
        <v>191</v>
      </c>
      <c r="B194" s="142"/>
      <c r="C194" s="128"/>
      <c r="D194" s="129">
        <f t="shared" si="5"/>
        <v>9183.5499999999993</v>
      </c>
      <c r="E194" s="144">
        <v>45484</v>
      </c>
      <c r="F194" s="37">
        <v>9183.5499999999993</v>
      </c>
      <c r="G194" s="145">
        <v>45485</v>
      </c>
      <c r="H194" s="76">
        <f t="shared" si="3"/>
        <v>0</v>
      </c>
      <c r="K194" s="134">
        <v>192</v>
      </c>
      <c r="L194" s="679">
        <v>45484</v>
      </c>
      <c r="M194" s="136"/>
      <c r="N194" s="137">
        <f t="shared" si="4"/>
        <v>195</v>
      </c>
      <c r="O194" s="138">
        <v>195</v>
      </c>
      <c r="P194" s="139">
        <f t="shared" si="6"/>
        <v>0</v>
      </c>
      <c r="Q194" s="41"/>
    </row>
    <row r="195" spans="1:17" ht="15.6" x14ac:dyDescent="0.3">
      <c r="A195" s="126">
        <v>192</v>
      </c>
      <c r="B195" s="142"/>
      <c r="C195" s="128"/>
      <c r="D195" s="129">
        <f t="shared" si="5"/>
        <v>9183.5499999999993</v>
      </c>
      <c r="E195" s="144">
        <v>45485</v>
      </c>
      <c r="F195" s="37">
        <v>9185.1</v>
      </c>
      <c r="G195" s="145">
        <v>45486</v>
      </c>
      <c r="H195" s="76">
        <f t="shared" si="3"/>
        <v>1.5500000000010914</v>
      </c>
      <c r="K195" s="134">
        <v>193</v>
      </c>
      <c r="L195" s="679">
        <v>45485</v>
      </c>
      <c r="M195" s="136"/>
      <c r="N195" s="137">
        <f t="shared" si="4"/>
        <v>195</v>
      </c>
      <c r="O195" s="138">
        <v>180</v>
      </c>
      <c r="P195" s="139">
        <f t="shared" si="6"/>
        <v>15</v>
      </c>
      <c r="Q195" s="41"/>
    </row>
    <row r="196" spans="1:17" ht="15.6" x14ac:dyDescent="0.3">
      <c r="A196" s="126">
        <v>193</v>
      </c>
      <c r="B196" s="142"/>
      <c r="C196" s="128"/>
      <c r="D196" s="129">
        <f t="shared" si="5"/>
        <v>9185.1</v>
      </c>
      <c r="E196" s="144">
        <v>45486</v>
      </c>
      <c r="F196" s="37">
        <v>9190.85</v>
      </c>
      <c r="G196" s="145">
        <v>45487</v>
      </c>
      <c r="H196" s="76">
        <f t="shared" si="3"/>
        <v>5.75</v>
      </c>
      <c r="K196" s="134">
        <v>194</v>
      </c>
      <c r="L196" s="679">
        <v>45486</v>
      </c>
      <c r="M196" s="136">
        <v>235</v>
      </c>
      <c r="N196" s="137">
        <f t="shared" si="4"/>
        <v>180</v>
      </c>
      <c r="O196" s="138">
        <v>405</v>
      </c>
      <c r="P196" s="139">
        <f t="shared" si="6"/>
        <v>10</v>
      </c>
      <c r="Q196" s="41"/>
    </row>
    <row r="197" spans="1:17" ht="15.6" x14ac:dyDescent="0.3">
      <c r="A197" s="126">
        <v>194</v>
      </c>
      <c r="B197" s="142"/>
      <c r="C197" s="128"/>
      <c r="D197" s="129">
        <f t="shared" si="5"/>
        <v>9190.85</v>
      </c>
      <c r="E197" s="144">
        <v>45487</v>
      </c>
      <c r="F197" s="37">
        <v>9191.7000000000007</v>
      </c>
      <c r="G197" s="145">
        <v>45488</v>
      </c>
      <c r="H197" s="76">
        <f t="shared" si="3"/>
        <v>0.8500000000003638</v>
      </c>
      <c r="K197" s="134">
        <v>195</v>
      </c>
      <c r="L197" s="679">
        <v>45487</v>
      </c>
      <c r="M197" s="136"/>
      <c r="N197" s="137">
        <f t="shared" si="4"/>
        <v>405</v>
      </c>
      <c r="O197" s="138">
        <v>395</v>
      </c>
      <c r="P197" s="139">
        <f t="shared" si="6"/>
        <v>10</v>
      </c>
      <c r="Q197" s="41"/>
    </row>
    <row r="198" spans="1:17" ht="15.6" x14ac:dyDescent="0.3">
      <c r="A198" s="126">
        <v>195</v>
      </c>
      <c r="B198" s="142"/>
      <c r="C198" s="128"/>
      <c r="D198" s="129">
        <f t="shared" si="5"/>
        <v>9191.7000000000007</v>
      </c>
      <c r="E198" s="144">
        <v>45488</v>
      </c>
      <c r="F198" s="37">
        <v>9192.4</v>
      </c>
      <c r="G198" s="145">
        <v>45489</v>
      </c>
      <c r="H198" s="76">
        <f t="shared" si="3"/>
        <v>0.69999999999890861</v>
      </c>
      <c r="K198" s="134">
        <v>196</v>
      </c>
      <c r="L198" s="679">
        <v>45488</v>
      </c>
      <c r="M198" s="136"/>
      <c r="N198" s="137">
        <f t="shared" si="4"/>
        <v>395</v>
      </c>
      <c r="O198" s="138">
        <v>390</v>
      </c>
      <c r="P198" s="139">
        <f t="shared" si="6"/>
        <v>5</v>
      </c>
      <c r="Q198" s="41"/>
    </row>
    <row r="199" spans="1:17" ht="15.6" x14ac:dyDescent="0.3">
      <c r="A199" s="126">
        <v>196</v>
      </c>
      <c r="B199" s="142"/>
      <c r="C199" s="128"/>
      <c r="D199" s="129">
        <f t="shared" si="5"/>
        <v>9192.4</v>
      </c>
      <c r="E199" s="144">
        <v>45489</v>
      </c>
      <c r="F199" s="37">
        <v>9192.9</v>
      </c>
      <c r="G199" s="145">
        <v>45490</v>
      </c>
      <c r="H199" s="76">
        <f t="shared" si="3"/>
        <v>0.5</v>
      </c>
      <c r="K199" s="134">
        <v>197</v>
      </c>
      <c r="L199" s="679">
        <v>45489</v>
      </c>
      <c r="M199" s="136"/>
      <c r="N199" s="137">
        <f t="shared" si="4"/>
        <v>390</v>
      </c>
      <c r="O199" s="138">
        <v>375</v>
      </c>
      <c r="P199" s="139">
        <f t="shared" si="6"/>
        <v>15</v>
      </c>
      <c r="Q199" s="41"/>
    </row>
    <row r="200" spans="1:17" ht="15.6" x14ac:dyDescent="0.3">
      <c r="A200" s="126">
        <v>197</v>
      </c>
      <c r="B200" s="142"/>
      <c r="C200" s="128"/>
      <c r="D200" s="129">
        <f t="shared" si="5"/>
        <v>9192.9</v>
      </c>
      <c r="E200" s="144">
        <v>45490</v>
      </c>
      <c r="F200" s="37">
        <v>9196.15</v>
      </c>
      <c r="G200" s="145">
        <v>45491</v>
      </c>
      <c r="H200" s="76">
        <f t="shared" si="3"/>
        <v>3.25</v>
      </c>
      <c r="K200" s="134">
        <v>198</v>
      </c>
      <c r="L200" s="679">
        <v>45490</v>
      </c>
      <c r="M200" s="136"/>
      <c r="N200" s="137">
        <f t="shared" si="4"/>
        <v>375</v>
      </c>
      <c r="O200" s="138">
        <v>367.5</v>
      </c>
      <c r="P200" s="139">
        <f t="shared" si="6"/>
        <v>7.5</v>
      </c>
      <c r="Q200" s="41"/>
    </row>
    <row r="201" spans="1:17" ht="15.6" x14ac:dyDescent="0.3">
      <c r="A201" s="126">
        <v>198</v>
      </c>
      <c r="B201" s="142"/>
      <c r="C201" s="128"/>
      <c r="D201" s="129">
        <f t="shared" si="5"/>
        <v>9196.15</v>
      </c>
      <c r="E201" s="144">
        <v>45491</v>
      </c>
      <c r="F201" s="37">
        <v>9197.2999999999993</v>
      </c>
      <c r="G201" s="145">
        <v>45492</v>
      </c>
      <c r="H201" s="76">
        <f t="shared" si="3"/>
        <v>1.1499999999996362</v>
      </c>
      <c r="K201" s="134">
        <v>199</v>
      </c>
      <c r="L201" s="679">
        <v>45491</v>
      </c>
      <c r="M201" s="136"/>
      <c r="N201" s="137">
        <f t="shared" si="4"/>
        <v>367.5</v>
      </c>
      <c r="O201" s="138">
        <v>367.5</v>
      </c>
      <c r="P201" s="139">
        <f t="shared" si="6"/>
        <v>0</v>
      </c>
      <c r="Q201" s="41"/>
    </row>
    <row r="202" spans="1:17" ht="15.6" x14ac:dyDescent="0.3">
      <c r="A202" s="126">
        <v>199</v>
      </c>
      <c r="B202" s="142"/>
      <c r="C202" s="128"/>
      <c r="D202" s="129">
        <f t="shared" si="5"/>
        <v>9197.2999999999993</v>
      </c>
      <c r="E202" s="144">
        <v>45492</v>
      </c>
      <c r="F202" s="37">
        <v>9197.35</v>
      </c>
      <c r="G202" s="145">
        <v>45493</v>
      </c>
      <c r="H202" s="76">
        <f t="shared" si="3"/>
        <v>5.0000000001091394E-2</v>
      </c>
      <c r="K202" s="134">
        <v>200</v>
      </c>
      <c r="L202" s="679">
        <v>45492</v>
      </c>
      <c r="M202" s="136"/>
      <c r="N202" s="137">
        <f t="shared" si="4"/>
        <v>367.5</v>
      </c>
      <c r="O202" s="138">
        <v>367.5</v>
      </c>
      <c r="P202" s="139">
        <f t="shared" si="6"/>
        <v>0</v>
      </c>
      <c r="Q202" s="41"/>
    </row>
    <row r="203" spans="1:17" ht="15.6" x14ac:dyDescent="0.3">
      <c r="A203" s="126">
        <v>200</v>
      </c>
      <c r="B203" s="142"/>
      <c r="C203" s="128"/>
      <c r="D203" s="129">
        <f t="shared" si="5"/>
        <v>9197.35</v>
      </c>
      <c r="E203" s="144">
        <v>45493</v>
      </c>
      <c r="F203" s="37">
        <v>9199.7000000000007</v>
      </c>
      <c r="G203" s="145">
        <v>45494</v>
      </c>
      <c r="H203" s="76">
        <f t="shared" si="3"/>
        <v>2.3500000000003638</v>
      </c>
      <c r="K203" s="134">
        <v>201</v>
      </c>
      <c r="L203" s="679">
        <v>45493</v>
      </c>
      <c r="M203" s="136"/>
      <c r="N203" s="137">
        <f t="shared" si="4"/>
        <v>367.5</v>
      </c>
      <c r="O203" s="138">
        <v>360</v>
      </c>
      <c r="P203" s="139">
        <f t="shared" si="6"/>
        <v>7.5</v>
      </c>
      <c r="Q203" s="41"/>
    </row>
    <row r="204" spans="1:17" ht="15.6" x14ac:dyDescent="0.3">
      <c r="A204" s="126">
        <v>201</v>
      </c>
      <c r="B204" s="142"/>
      <c r="C204" s="128"/>
      <c r="D204" s="129">
        <f t="shared" si="5"/>
        <v>9199.7000000000007</v>
      </c>
      <c r="E204" s="144">
        <v>45494</v>
      </c>
      <c r="F204" s="37">
        <v>9201.9</v>
      </c>
      <c r="G204" s="145">
        <v>45495</v>
      </c>
      <c r="H204" s="76">
        <f t="shared" si="3"/>
        <v>2.1999999999989086</v>
      </c>
      <c r="K204" s="134">
        <v>202</v>
      </c>
      <c r="L204" s="679">
        <v>45494</v>
      </c>
      <c r="M204" s="136"/>
      <c r="N204" s="137">
        <f t="shared" si="4"/>
        <v>360</v>
      </c>
      <c r="O204" s="138">
        <v>360</v>
      </c>
      <c r="P204" s="139">
        <f t="shared" si="6"/>
        <v>0</v>
      </c>
      <c r="Q204" s="41"/>
    </row>
    <row r="205" spans="1:17" ht="15.6" x14ac:dyDescent="0.3">
      <c r="A205" s="126">
        <v>202</v>
      </c>
      <c r="B205" s="142"/>
      <c r="C205" s="128"/>
      <c r="D205" s="129">
        <f t="shared" si="5"/>
        <v>9201.9</v>
      </c>
      <c r="E205" s="144">
        <v>45495</v>
      </c>
      <c r="F205" s="37">
        <v>9204.0499999999993</v>
      </c>
      <c r="G205" s="145">
        <v>45496</v>
      </c>
      <c r="H205" s="76">
        <f t="shared" si="3"/>
        <v>2.1499999999996362</v>
      </c>
      <c r="K205" s="134">
        <v>203</v>
      </c>
      <c r="L205" s="679">
        <v>45495</v>
      </c>
      <c r="M205" s="136"/>
      <c r="N205" s="137">
        <f t="shared" si="4"/>
        <v>360</v>
      </c>
      <c r="O205" s="138">
        <v>345</v>
      </c>
      <c r="P205" s="139">
        <f t="shared" si="6"/>
        <v>15</v>
      </c>
      <c r="Q205" s="41"/>
    </row>
    <row r="206" spans="1:17" ht="15.6" x14ac:dyDescent="0.3">
      <c r="A206" s="126">
        <v>203</v>
      </c>
      <c r="B206" s="142"/>
      <c r="C206" s="128"/>
      <c r="D206" s="129">
        <f t="shared" si="5"/>
        <v>9204.0499999999993</v>
      </c>
      <c r="E206" s="144">
        <v>45496</v>
      </c>
      <c r="F206" s="37">
        <v>9208.0499999999993</v>
      </c>
      <c r="G206" s="145">
        <v>45497</v>
      </c>
      <c r="H206" s="76">
        <f t="shared" si="3"/>
        <v>4</v>
      </c>
      <c r="K206" s="134">
        <v>204</v>
      </c>
      <c r="L206" s="679">
        <v>45496</v>
      </c>
      <c r="M206" s="136"/>
      <c r="N206" s="137">
        <f t="shared" si="4"/>
        <v>345</v>
      </c>
      <c r="O206" s="138">
        <v>330</v>
      </c>
      <c r="P206" s="139">
        <f t="shared" si="6"/>
        <v>15</v>
      </c>
      <c r="Q206" s="41"/>
    </row>
    <row r="207" spans="1:17" ht="15.6" x14ac:dyDescent="0.3">
      <c r="A207" s="126">
        <v>204</v>
      </c>
      <c r="B207" s="142"/>
      <c r="C207" s="128"/>
      <c r="D207" s="129">
        <f t="shared" si="5"/>
        <v>9208.0499999999993</v>
      </c>
      <c r="E207" s="144">
        <v>45497</v>
      </c>
      <c r="F207" s="37">
        <v>9212.1</v>
      </c>
      <c r="G207" s="145">
        <v>45498</v>
      </c>
      <c r="H207" s="76">
        <f t="shared" si="3"/>
        <v>4.0500000000010914</v>
      </c>
      <c r="K207" s="134">
        <v>205</v>
      </c>
      <c r="L207" s="679">
        <v>45497</v>
      </c>
      <c r="M207" s="136"/>
      <c r="N207" s="137">
        <f t="shared" si="4"/>
        <v>330</v>
      </c>
      <c r="O207" s="138">
        <v>300</v>
      </c>
      <c r="P207" s="139">
        <f t="shared" si="6"/>
        <v>30</v>
      </c>
      <c r="Q207" s="41"/>
    </row>
    <row r="208" spans="1:17" ht="15.6" x14ac:dyDescent="0.3">
      <c r="A208" s="126">
        <v>205</v>
      </c>
      <c r="B208" s="142"/>
      <c r="C208" s="128"/>
      <c r="D208" s="129">
        <f t="shared" si="5"/>
        <v>9212.1</v>
      </c>
      <c r="E208" s="144">
        <v>45498</v>
      </c>
      <c r="F208" s="37">
        <v>9212.1</v>
      </c>
      <c r="G208" s="145">
        <v>45499</v>
      </c>
      <c r="H208" s="76">
        <f t="shared" si="3"/>
        <v>0</v>
      </c>
      <c r="K208" s="134">
        <v>206</v>
      </c>
      <c r="L208" s="679">
        <v>45498</v>
      </c>
      <c r="M208" s="136"/>
      <c r="N208" s="137">
        <f t="shared" si="4"/>
        <v>300</v>
      </c>
      <c r="O208" s="138">
        <v>300</v>
      </c>
      <c r="P208" s="139">
        <f t="shared" si="6"/>
        <v>0</v>
      </c>
      <c r="Q208" s="41"/>
    </row>
    <row r="209" spans="1:18" ht="15.6" x14ac:dyDescent="0.3">
      <c r="A209" s="126">
        <v>206</v>
      </c>
      <c r="B209" s="142"/>
      <c r="C209" s="128"/>
      <c r="D209" s="129">
        <f t="shared" si="5"/>
        <v>9212.1</v>
      </c>
      <c r="E209" s="144">
        <v>45499</v>
      </c>
      <c r="F209" s="37">
        <v>9217</v>
      </c>
      <c r="G209" s="145">
        <v>45500</v>
      </c>
      <c r="H209" s="76">
        <f t="shared" si="3"/>
        <v>4.8999999999996362</v>
      </c>
      <c r="K209" s="134">
        <v>207</v>
      </c>
      <c r="L209" s="679">
        <v>45499</v>
      </c>
      <c r="M209" s="136"/>
      <c r="N209" s="137">
        <f t="shared" si="4"/>
        <v>300</v>
      </c>
      <c r="O209" s="138">
        <v>270</v>
      </c>
      <c r="P209" s="139">
        <f t="shared" si="6"/>
        <v>30</v>
      </c>
      <c r="Q209" s="41"/>
    </row>
    <row r="210" spans="1:18" ht="15.6" x14ac:dyDescent="0.3">
      <c r="A210" s="126">
        <v>207</v>
      </c>
      <c r="B210" s="142"/>
      <c r="C210" s="128"/>
      <c r="D210" s="129">
        <f t="shared" si="5"/>
        <v>9217</v>
      </c>
      <c r="E210" s="144">
        <v>45500</v>
      </c>
      <c r="F210" s="37">
        <v>9220.35</v>
      </c>
      <c r="G210" s="145">
        <v>45501</v>
      </c>
      <c r="H210" s="76">
        <f t="shared" si="3"/>
        <v>3.3500000000003638</v>
      </c>
      <c r="K210" s="134">
        <v>208</v>
      </c>
      <c r="L210" s="679">
        <v>45500</v>
      </c>
      <c r="M210" s="136"/>
      <c r="N210" s="137">
        <f t="shared" si="4"/>
        <v>270</v>
      </c>
      <c r="O210" s="138">
        <v>233</v>
      </c>
      <c r="P210" s="139">
        <f t="shared" si="6"/>
        <v>37</v>
      </c>
      <c r="Q210" s="41"/>
    </row>
    <row r="211" spans="1:18" ht="15.6" x14ac:dyDescent="0.3">
      <c r="A211" s="126">
        <v>208</v>
      </c>
      <c r="B211" s="142"/>
      <c r="C211" s="128"/>
      <c r="D211" s="129">
        <f t="shared" si="5"/>
        <v>9220.35</v>
      </c>
      <c r="E211" s="144">
        <v>45501</v>
      </c>
      <c r="F211" s="37">
        <v>9221.5499999999993</v>
      </c>
      <c r="G211" s="145">
        <v>45502</v>
      </c>
      <c r="H211" s="76">
        <f t="shared" si="3"/>
        <v>1.1999999999989086</v>
      </c>
      <c r="K211" s="134">
        <v>209</v>
      </c>
      <c r="L211" s="679">
        <v>45501</v>
      </c>
      <c r="M211" s="136"/>
      <c r="N211" s="137">
        <f t="shared" si="4"/>
        <v>233</v>
      </c>
      <c r="O211" s="138">
        <v>229</v>
      </c>
      <c r="P211" s="139">
        <f t="shared" si="6"/>
        <v>4</v>
      </c>
      <c r="Q211" s="41"/>
    </row>
    <row r="212" spans="1:18" ht="15.6" x14ac:dyDescent="0.3">
      <c r="A212" s="126">
        <v>209</v>
      </c>
      <c r="B212" s="142"/>
      <c r="C212" s="128"/>
      <c r="D212" s="129">
        <f t="shared" si="5"/>
        <v>9221.5499999999993</v>
      </c>
      <c r="E212" s="144">
        <v>45502</v>
      </c>
      <c r="F212" s="37">
        <v>9221.5499999999993</v>
      </c>
      <c r="G212" s="145">
        <v>45503</v>
      </c>
      <c r="H212" s="76">
        <f t="shared" si="3"/>
        <v>0</v>
      </c>
      <c r="K212" s="134">
        <v>210</v>
      </c>
      <c r="L212" s="679">
        <v>45502</v>
      </c>
      <c r="M212" s="136"/>
      <c r="N212" s="137">
        <f t="shared" si="4"/>
        <v>229</v>
      </c>
      <c r="O212" s="138">
        <v>229</v>
      </c>
      <c r="P212" s="139">
        <f t="shared" si="6"/>
        <v>0</v>
      </c>
      <c r="Q212" s="41"/>
    </row>
    <row r="213" spans="1:18" ht="15.6" x14ac:dyDescent="0.3">
      <c r="A213" s="126">
        <v>210</v>
      </c>
      <c r="B213" s="142"/>
      <c r="C213" s="128"/>
      <c r="D213" s="129">
        <f t="shared" si="5"/>
        <v>9221.5499999999993</v>
      </c>
      <c r="E213" s="144">
        <v>45503</v>
      </c>
      <c r="F213" s="37">
        <v>9221.5499999999993</v>
      </c>
      <c r="G213" s="145">
        <v>45504</v>
      </c>
      <c r="H213" s="76">
        <f t="shared" si="3"/>
        <v>0</v>
      </c>
      <c r="K213" s="134">
        <v>211</v>
      </c>
      <c r="L213" s="679">
        <v>45503</v>
      </c>
      <c r="M213" s="136"/>
      <c r="N213" s="137">
        <f t="shared" si="4"/>
        <v>229</v>
      </c>
      <c r="O213" s="138">
        <v>229</v>
      </c>
      <c r="P213" s="139">
        <f t="shared" si="6"/>
        <v>0</v>
      </c>
      <c r="Q213" s="41"/>
      <c r="R213" s="48" t="s">
        <v>1199</v>
      </c>
    </row>
    <row r="214" spans="1:18" ht="15.6" x14ac:dyDescent="0.3">
      <c r="A214" s="126">
        <v>211</v>
      </c>
      <c r="B214" s="142"/>
      <c r="C214" s="128"/>
      <c r="D214" s="129">
        <f t="shared" si="5"/>
        <v>9221.5499999999993</v>
      </c>
      <c r="E214" s="144">
        <v>45504</v>
      </c>
      <c r="F214" s="37">
        <v>9222.1</v>
      </c>
      <c r="G214" s="145">
        <v>45505</v>
      </c>
      <c r="H214" s="76">
        <f t="shared" si="3"/>
        <v>0.55000000000109139</v>
      </c>
      <c r="K214" s="134">
        <v>212</v>
      </c>
      <c r="L214" s="679">
        <v>45504</v>
      </c>
      <c r="M214" s="136">
        <v>215</v>
      </c>
      <c r="N214" s="137">
        <f t="shared" si="4"/>
        <v>229</v>
      </c>
      <c r="O214" s="138">
        <v>430</v>
      </c>
      <c r="P214" s="139">
        <f t="shared" si="6"/>
        <v>14</v>
      </c>
      <c r="Q214" s="41"/>
      <c r="R214" s="48" t="s">
        <v>1200</v>
      </c>
    </row>
    <row r="215" spans="1:18" ht="15.6" x14ac:dyDescent="0.3">
      <c r="A215" s="126">
        <v>212</v>
      </c>
      <c r="B215" s="142"/>
      <c r="C215" s="128"/>
      <c r="D215" s="129">
        <f t="shared" si="5"/>
        <v>9222.1</v>
      </c>
      <c r="E215" s="144">
        <v>45505</v>
      </c>
      <c r="F215" s="37">
        <v>9222.2000000000007</v>
      </c>
      <c r="G215" s="145">
        <v>45506</v>
      </c>
      <c r="H215" s="76">
        <f t="shared" si="3"/>
        <v>0.1000000000003638</v>
      </c>
      <c r="K215" s="134">
        <v>213</v>
      </c>
      <c r="L215" s="679">
        <v>45505</v>
      </c>
      <c r="M215" s="136"/>
      <c r="N215" s="137">
        <f t="shared" si="4"/>
        <v>430</v>
      </c>
      <c r="O215" s="138">
        <v>430</v>
      </c>
      <c r="P215" s="139">
        <f t="shared" si="6"/>
        <v>0</v>
      </c>
      <c r="Q215" s="41"/>
    </row>
    <row r="216" spans="1:18" ht="15.6" x14ac:dyDescent="0.3">
      <c r="A216" s="126">
        <v>213</v>
      </c>
      <c r="B216" s="142"/>
      <c r="C216" s="128"/>
      <c r="D216" s="129">
        <f t="shared" si="5"/>
        <v>9222.2000000000007</v>
      </c>
      <c r="E216" s="144">
        <v>45506</v>
      </c>
      <c r="F216" s="37">
        <v>9223.2999999999993</v>
      </c>
      <c r="G216" s="145">
        <v>45507</v>
      </c>
      <c r="H216" s="76">
        <f t="shared" si="3"/>
        <v>1.0999999999985448</v>
      </c>
      <c r="K216" s="134">
        <v>214</v>
      </c>
      <c r="L216" s="679">
        <v>45506</v>
      </c>
      <c r="M216" s="136"/>
      <c r="N216" s="137">
        <f t="shared" si="4"/>
        <v>430</v>
      </c>
      <c r="O216" s="138">
        <v>430</v>
      </c>
      <c r="P216" s="139">
        <f t="shared" si="6"/>
        <v>0</v>
      </c>
      <c r="Q216" s="41"/>
    </row>
    <row r="217" spans="1:18" ht="15.6" x14ac:dyDescent="0.3">
      <c r="A217" s="126">
        <v>214</v>
      </c>
      <c r="B217" s="142"/>
      <c r="C217" s="128"/>
      <c r="D217" s="129">
        <f t="shared" si="5"/>
        <v>9223.2999999999993</v>
      </c>
      <c r="E217" s="144">
        <v>45507</v>
      </c>
      <c r="F217" s="37">
        <v>9225.7000000000007</v>
      </c>
      <c r="G217" s="145">
        <v>45508</v>
      </c>
      <c r="H217" s="76">
        <f t="shared" si="3"/>
        <v>2.4000000000014552</v>
      </c>
      <c r="K217" s="134">
        <v>215</v>
      </c>
      <c r="L217" s="679">
        <v>45507</v>
      </c>
      <c r="M217" s="136"/>
      <c r="N217" s="137">
        <f t="shared" si="4"/>
        <v>430</v>
      </c>
      <c r="O217" s="138">
        <v>420</v>
      </c>
      <c r="P217" s="139">
        <f t="shared" si="6"/>
        <v>10</v>
      </c>
      <c r="Q217" s="41"/>
    </row>
    <row r="218" spans="1:18" ht="15.6" x14ac:dyDescent="0.3">
      <c r="A218" s="126">
        <v>215</v>
      </c>
      <c r="B218" s="142"/>
      <c r="C218" s="128"/>
      <c r="D218" s="129">
        <f t="shared" si="5"/>
        <v>9225.7000000000007</v>
      </c>
      <c r="E218" s="144">
        <v>45508</v>
      </c>
      <c r="F218" s="37">
        <v>9226.2000000000007</v>
      </c>
      <c r="G218" s="145">
        <v>45509</v>
      </c>
      <c r="H218" s="76">
        <f t="shared" si="3"/>
        <v>0.5</v>
      </c>
      <c r="K218" s="134">
        <v>216</v>
      </c>
      <c r="L218" s="679">
        <v>45508</v>
      </c>
      <c r="M218" s="136"/>
      <c r="N218" s="137">
        <f t="shared" si="4"/>
        <v>420</v>
      </c>
      <c r="O218" s="138">
        <v>420</v>
      </c>
      <c r="P218" s="139">
        <f t="shared" si="6"/>
        <v>0</v>
      </c>
      <c r="Q218" s="41"/>
    </row>
    <row r="219" spans="1:18" ht="15.6" x14ac:dyDescent="0.3">
      <c r="A219" s="126">
        <v>216</v>
      </c>
      <c r="B219" s="142"/>
      <c r="C219" s="128"/>
      <c r="D219" s="129">
        <f t="shared" si="5"/>
        <v>9226.2000000000007</v>
      </c>
      <c r="E219" s="144">
        <v>45509</v>
      </c>
      <c r="F219" s="37">
        <v>9231</v>
      </c>
      <c r="G219" s="145">
        <v>45510</v>
      </c>
      <c r="H219" s="76">
        <f t="shared" si="3"/>
        <v>4.7999999999992724</v>
      </c>
      <c r="K219" s="134">
        <v>217</v>
      </c>
      <c r="L219" s="679">
        <v>45509</v>
      </c>
      <c r="M219" s="136"/>
      <c r="N219" s="137">
        <f t="shared" si="4"/>
        <v>420</v>
      </c>
      <c r="O219" s="138">
        <v>397.5</v>
      </c>
      <c r="P219" s="139">
        <f t="shared" si="6"/>
        <v>22.5</v>
      </c>
      <c r="Q219" s="41"/>
    </row>
    <row r="220" spans="1:18" ht="15.6" x14ac:dyDescent="0.3">
      <c r="A220" s="126">
        <v>217</v>
      </c>
      <c r="B220" s="142"/>
      <c r="C220" s="128"/>
      <c r="D220" s="129">
        <f t="shared" si="5"/>
        <v>9231</v>
      </c>
      <c r="E220" s="144">
        <v>45510</v>
      </c>
      <c r="F220" s="37">
        <v>9231</v>
      </c>
      <c r="G220" s="145">
        <v>45511</v>
      </c>
      <c r="H220" s="76">
        <f t="shared" si="3"/>
        <v>0</v>
      </c>
      <c r="K220" s="134">
        <v>218</v>
      </c>
      <c r="L220" s="679">
        <v>45510</v>
      </c>
      <c r="M220" s="136"/>
      <c r="N220" s="137">
        <f t="shared" si="4"/>
        <v>397.5</v>
      </c>
      <c r="O220" s="138">
        <v>397.5</v>
      </c>
      <c r="P220" s="139">
        <f t="shared" si="6"/>
        <v>0</v>
      </c>
      <c r="Q220" s="41"/>
    </row>
    <row r="221" spans="1:18" ht="15.6" x14ac:dyDescent="0.3">
      <c r="A221" s="126">
        <v>218</v>
      </c>
      <c r="B221" s="142"/>
      <c r="C221" s="128"/>
      <c r="D221" s="129">
        <f t="shared" si="5"/>
        <v>9231</v>
      </c>
      <c r="E221" s="144">
        <v>45511</v>
      </c>
      <c r="F221" s="37">
        <v>9235.4500000000007</v>
      </c>
      <c r="G221" s="145">
        <v>45512</v>
      </c>
      <c r="H221" s="76">
        <f t="shared" si="3"/>
        <v>4.4500000000007276</v>
      </c>
      <c r="K221" s="134">
        <v>219</v>
      </c>
      <c r="L221" s="679">
        <v>45511</v>
      </c>
      <c r="M221" s="136"/>
      <c r="N221" s="137">
        <f t="shared" si="4"/>
        <v>397.5</v>
      </c>
      <c r="O221" s="138">
        <v>375</v>
      </c>
      <c r="P221" s="139">
        <f t="shared" si="6"/>
        <v>22.5</v>
      </c>
      <c r="Q221" s="41"/>
    </row>
    <row r="222" spans="1:18" ht="15.6" x14ac:dyDescent="0.3">
      <c r="A222" s="126">
        <v>219</v>
      </c>
      <c r="B222" s="142"/>
      <c r="C222" s="128"/>
      <c r="D222" s="129">
        <f t="shared" si="5"/>
        <v>9235.4500000000007</v>
      </c>
      <c r="E222" s="144">
        <v>45512</v>
      </c>
      <c r="F222" s="37">
        <v>9235.4500000000007</v>
      </c>
      <c r="G222" s="145">
        <v>45513</v>
      </c>
      <c r="H222" s="76">
        <f t="shared" si="3"/>
        <v>0</v>
      </c>
      <c r="K222" s="134">
        <v>220</v>
      </c>
      <c r="L222" s="679">
        <v>45512</v>
      </c>
      <c r="M222" s="136"/>
      <c r="N222" s="137">
        <f t="shared" si="4"/>
        <v>375</v>
      </c>
      <c r="O222" s="138">
        <v>375</v>
      </c>
      <c r="P222" s="139">
        <f t="shared" si="6"/>
        <v>0</v>
      </c>
      <c r="Q222" s="41"/>
    </row>
    <row r="223" spans="1:18" ht="15.6" x14ac:dyDescent="0.3">
      <c r="A223" s="126">
        <v>220</v>
      </c>
      <c r="B223" s="142"/>
      <c r="C223" s="128"/>
      <c r="D223" s="129">
        <f t="shared" si="5"/>
        <v>9235.4500000000007</v>
      </c>
      <c r="E223" s="144">
        <v>45513</v>
      </c>
      <c r="F223" s="37">
        <v>9237.2999999999993</v>
      </c>
      <c r="G223" s="145">
        <v>45514</v>
      </c>
      <c r="H223" s="76">
        <f t="shared" si="3"/>
        <v>1.8499999999985448</v>
      </c>
      <c r="K223" s="134">
        <v>221</v>
      </c>
      <c r="L223" s="679">
        <v>45513</v>
      </c>
      <c r="M223" s="136"/>
      <c r="N223" s="137">
        <f t="shared" si="4"/>
        <v>375</v>
      </c>
      <c r="O223" s="138">
        <v>345</v>
      </c>
      <c r="P223" s="139">
        <f t="shared" si="6"/>
        <v>30</v>
      </c>
      <c r="Q223" s="41"/>
      <c r="R223" t="s">
        <v>98</v>
      </c>
    </row>
    <row r="224" spans="1:18" ht="15.6" x14ac:dyDescent="0.3">
      <c r="A224" s="126">
        <v>221</v>
      </c>
      <c r="B224" s="142"/>
      <c r="C224" s="128"/>
      <c r="D224" s="129">
        <f t="shared" si="5"/>
        <v>9237.2999999999993</v>
      </c>
      <c r="E224" s="144">
        <v>45514</v>
      </c>
      <c r="F224" s="37">
        <v>9239.2000000000007</v>
      </c>
      <c r="G224" s="145">
        <v>45515</v>
      </c>
      <c r="H224" s="76">
        <f t="shared" si="3"/>
        <v>1.9000000000014552</v>
      </c>
      <c r="K224" s="134">
        <v>222</v>
      </c>
      <c r="L224" s="679">
        <v>45514</v>
      </c>
      <c r="M224" s="136"/>
      <c r="N224" s="137">
        <f t="shared" si="4"/>
        <v>345</v>
      </c>
      <c r="O224" s="138">
        <v>330</v>
      </c>
      <c r="P224" s="139">
        <f t="shared" si="6"/>
        <v>15</v>
      </c>
      <c r="Q224" s="41"/>
    </row>
    <row r="225" spans="1:20" ht="15.6" x14ac:dyDescent="0.3">
      <c r="A225" s="126">
        <v>222</v>
      </c>
      <c r="B225" s="142"/>
      <c r="C225" s="128"/>
      <c r="D225" s="129">
        <f t="shared" si="5"/>
        <v>9239.2000000000007</v>
      </c>
      <c r="E225" s="144">
        <v>45515</v>
      </c>
      <c r="F225" s="37">
        <v>9243.15</v>
      </c>
      <c r="G225" s="145">
        <v>45516</v>
      </c>
      <c r="H225" s="76">
        <f t="shared" si="3"/>
        <v>3.9499999999989086</v>
      </c>
      <c r="K225" s="134">
        <v>223</v>
      </c>
      <c r="L225" s="679">
        <v>45515</v>
      </c>
      <c r="M225" s="136"/>
      <c r="N225" s="137">
        <f t="shared" si="4"/>
        <v>330</v>
      </c>
      <c r="O225" s="138">
        <v>300</v>
      </c>
      <c r="P225" s="139">
        <f t="shared" si="6"/>
        <v>30</v>
      </c>
      <c r="Q225" s="41"/>
    </row>
    <row r="226" spans="1:20" ht="15.6" x14ac:dyDescent="0.3">
      <c r="A226" s="126">
        <v>223</v>
      </c>
      <c r="B226" s="142"/>
      <c r="C226" s="128"/>
      <c r="D226" s="129">
        <f t="shared" si="5"/>
        <v>9243.15</v>
      </c>
      <c r="E226" s="144">
        <v>45516</v>
      </c>
      <c r="F226" s="37">
        <v>9243.4</v>
      </c>
      <c r="G226" s="145">
        <v>45517</v>
      </c>
      <c r="H226" s="76">
        <f t="shared" si="3"/>
        <v>0.25</v>
      </c>
      <c r="K226" s="134">
        <v>224</v>
      </c>
      <c r="L226" s="679">
        <v>45516</v>
      </c>
      <c r="M226" s="136"/>
      <c r="N226" s="137">
        <f t="shared" si="4"/>
        <v>300</v>
      </c>
      <c r="O226" s="138">
        <v>293</v>
      </c>
      <c r="P226" s="139">
        <f t="shared" si="6"/>
        <v>7</v>
      </c>
      <c r="Q226" s="41"/>
    </row>
    <row r="227" spans="1:20" ht="15.6" x14ac:dyDescent="0.3">
      <c r="A227" s="126">
        <v>224</v>
      </c>
      <c r="B227" s="142"/>
      <c r="C227" s="128"/>
      <c r="D227" s="129">
        <f t="shared" si="5"/>
        <v>9243.4</v>
      </c>
      <c r="E227" s="144">
        <v>45517</v>
      </c>
      <c r="F227" s="37">
        <v>9244.7000000000007</v>
      </c>
      <c r="G227" s="145">
        <v>45518</v>
      </c>
      <c r="H227" s="76">
        <f t="shared" si="3"/>
        <v>1.3000000000010914</v>
      </c>
      <c r="K227" s="134">
        <v>225</v>
      </c>
      <c r="L227" s="679">
        <v>45517</v>
      </c>
      <c r="M227" s="136"/>
      <c r="N227" s="137">
        <f t="shared" si="4"/>
        <v>293</v>
      </c>
      <c r="O227" s="138">
        <v>293</v>
      </c>
      <c r="P227" s="139">
        <f t="shared" si="6"/>
        <v>0</v>
      </c>
      <c r="Q227" s="41"/>
    </row>
    <row r="228" spans="1:20" ht="15.6" x14ac:dyDescent="0.3">
      <c r="A228" s="126">
        <v>225</v>
      </c>
      <c r="B228" s="142"/>
      <c r="C228" s="128"/>
      <c r="D228" s="129">
        <f t="shared" si="5"/>
        <v>9244.7000000000007</v>
      </c>
      <c r="E228" s="144">
        <v>45518</v>
      </c>
      <c r="F228" s="37">
        <v>9246.4</v>
      </c>
      <c r="G228" s="145">
        <v>45519</v>
      </c>
      <c r="H228" s="76">
        <f t="shared" si="3"/>
        <v>1.6999999999989086</v>
      </c>
      <c r="K228" s="134">
        <v>226</v>
      </c>
      <c r="L228" s="679">
        <v>45518</v>
      </c>
      <c r="M228" s="136"/>
      <c r="N228" s="137">
        <f t="shared" si="4"/>
        <v>293</v>
      </c>
      <c r="O228" s="138">
        <v>285</v>
      </c>
      <c r="P228" s="139">
        <f t="shared" si="6"/>
        <v>8</v>
      </c>
      <c r="Q228" s="41"/>
    </row>
    <row r="229" spans="1:20" ht="15.6" x14ac:dyDescent="0.3">
      <c r="A229" s="126">
        <v>226</v>
      </c>
      <c r="B229" s="142"/>
      <c r="C229" s="128"/>
      <c r="D229" s="129">
        <f t="shared" si="5"/>
        <v>9246.4</v>
      </c>
      <c r="E229" s="144">
        <v>45519</v>
      </c>
      <c r="F229" s="37">
        <v>9259.15</v>
      </c>
      <c r="G229" s="145">
        <v>45520</v>
      </c>
      <c r="H229" s="76">
        <f t="shared" si="3"/>
        <v>12.75</v>
      </c>
      <c r="K229" s="134">
        <v>227</v>
      </c>
      <c r="L229" s="679">
        <v>45519</v>
      </c>
      <c r="M229" s="136">
        <v>180</v>
      </c>
      <c r="N229" s="137">
        <f t="shared" si="4"/>
        <v>285</v>
      </c>
      <c r="O229" s="138">
        <v>420</v>
      </c>
      <c r="P229" s="139">
        <f t="shared" si="6"/>
        <v>45</v>
      </c>
      <c r="Q229" s="41"/>
    </row>
    <row r="230" spans="1:20" ht="15.6" x14ac:dyDescent="0.3">
      <c r="A230" s="126">
        <v>227</v>
      </c>
      <c r="B230" s="142"/>
      <c r="C230" s="128"/>
      <c r="D230" s="129">
        <f t="shared" si="5"/>
        <v>9259.15</v>
      </c>
      <c r="E230" s="144">
        <v>45520</v>
      </c>
      <c r="F230" s="37">
        <v>9261.75</v>
      </c>
      <c r="G230" s="145">
        <v>45521</v>
      </c>
      <c r="H230" s="76">
        <f t="shared" si="3"/>
        <v>2.6000000000003638</v>
      </c>
      <c r="K230" s="134">
        <v>228</v>
      </c>
      <c r="L230" s="679">
        <v>45520</v>
      </c>
      <c r="M230" s="136"/>
      <c r="N230" s="137">
        <f t="shared" si="4"/>
        <v>420</v>
      </c>
      <c r="O230" s="138">
        <v>405</v>
      </c>
      <c r="P230" s="139">
        <f t="shared" si="6"/>
        <v>15</v>
      </c>
      <c r="Q230" s="41"/>
    </row>
    <row r="231" spans="1:20" ht="15.6" x14ac:dyDescent="0.3">
      <c r="A231" s="126">
        <v>228</v>
      </c>
      <c r="B231" s="142"/>
      <c r="C231" s="128"/>
      <c r="D231" s="129">
        <f t="shared" si="5"/>
        <v>9261.75</v>
      </c>
      <c r="E231" s="144">
        <v>45521</v>
      </c>
      <c r="F231" s="37">
        <v>9262.25</v>
      </c>
      <c r="G231" s="145">
        <v>45522</v>
      </c>
      <c r="H231" s="76">
        <f t="shared" si="3"/>
        <v>0.5</v>
      </c>
      <c r="K231" s="134">
        <v>229</v>
      </c>
      <c r="L231" s="679">
        <v>45521</v>
      </c>
      <c r="M231" s="136"/>
      <c r="N231" s="137">
        <f t="shared" si="4"/>
        <v>405</v>
      </c>
      <c r="O231" s="138">
        <v>405</v>
      </c>
      <c r="P231" s="139">
        <f t="shared" si="6"/>
        <v>0</v>
      </c>
      <c r="Q231" s="41"/>
    </row>
    <row r="232" spans="1:20" ht="15.6" x14ac:dyDescent="0.3">
      <c r="A232" s="126">
        <v>229</v>
      </c>
      <c r="B232" s="142"/>
      <c r="C232" s="128"/>
      <c r="D232" s="129">
        <f t="shared" si="5"/>
        <v>9262.25</v>
      </c>
      <c r="E232" s="144">
        <v>45522</v>
      </c>
      <c r="F232" s="37">
        <v>9273.4</v>
      </c>
      <c r="G232" s="145">
        <v>45523</v>
      </c>
      <c r="H232" s="76">
        <f t="shared" si="3"/>
        <v>11.149999999999636</v>
      </c>
      <c r="K232" s="134">
        <v>230</v>
      </c>
      <c r="L232" s="679">
        <v>45522</v>
      </c>
      <c r="M232" s="136"/>
      <c r="N232" s="137">
        <f t="shared" si="4"/>
        <v>405</v>
      </c>
      <c r="O232" s="138">
        <v>360</v>
      </c>
      <c r="P232" s="139">
        <f t="shared" si="6"/>
        <v>45</v>
      </c>
      <c r="Q232" s="41"/>
    </row>
    <row r="233" spans="1:20" ht="15.6" x14ac:dyDescent="0.3">
      <c r="A233" s="126">
        <v>230</v>
      </c>
      <c r="B233" s="142"/>
      <c r="C233" s="128"/>
      <c r="D233" s="129">
        <f t="shared" si="5"/>
        <v>9273.4</v>
      </c>
      <c r="E233" s="144">
        <v>45523</v>
      </c>
      <c r="F233" s="37">
        <v>9285.6</v>
      </c>
      <c r="G233" s="145">
        <v>45524</v>
      </c>
      <c r="H233" s="76">
        <f t="shared" si="3"/>
        <v>12.200000000000728</v>
      </c>
      <c r="K233" s="134">
        <v>231</v>
      </c>
      <c r="L233" s="679">
        <v>45523</v>
      </c>
      <c r="M233" s="136"/>
      <c r="N233" s="137">
        <f t="shared" si="4"/>
        <v>360</v>
      </c>
      <c r="O233" s="138">
        <v>270</v>
      </c>
      <c r="P233" s="139">
        <f t="shared" si="6"/>
        <v>90</v>
      </c>
      <c r="Q233" s="41"/>
      <c r="R233" t="s">
        <v>1217</v>
      </c>
    </row>
    <row r="234" spans="1:20" ht="15.6" x14ac:dyDescent="0.3">
      <c r="A234" s="126">
        <v>231</v>
      </c>
      <c r="B234" s="142"/>
      <c r="C234" s="128"/>
      <c r="D234" s="129">
        <f t="shared" si="5"/>
        <v>9285.6</v>
      </c>
      <c r="E234" s="144">
        <v>45524</v>
      </c>
      <c r="F234" s="37">
        <v>9292.9</v>
      </c>
      <c r="G234" s="145">
        <v>45525</v>
      </c>
      <c r="H234" s="76">
        <f t="shared" si="3"/>
        <v>7.2999999999992724</v>
      </c>
      <c r="K234" s="134">
        <v>232</v>
      </c>
      <c r="L234" s="679">
        <v>45524</v>
      </c>
      <c r="M234" s="136"/>
      <c r="N234" s="137">
        <f t="shared" si="4"/>
        <v>270</v>
      </c>
      <c r="O234" s="138">
        <v>225</v>
      </c>
      <c r="P234" s="139">
        <f t="shared" si="6"/>
        <v>45</v>
      </c>
      <c r="Q234" s="41"/>
      <c r="R234" t="s">
        <v>1217</v>
      </c>
    </row>
    <row r="235" spans="1:20" ht="15.6" x14ac:dyDescent="0.3">
      <c r="A235" s="126">
        <v>232</v>
      </c>
      <c r="B235" s="142"/>
      <c r="C235" s="128"/>
      <c r="D235" s="129">
        <f t="shared" si="5"/>
        <v>9292.9</v>
      </c>
      <c r="E235" s="144">
        <v>45525</v>
      </c>
      <c r="F235" s="37">
        <v>9295.25</v>
      </c>
      <c r="G235" s="145">
        <v>45526</v>
      </c>
      <c r="H235" s="76">
        <f t="shared" si="3"/>
        <v>2.3500000000003638</v>
      </c>
      <c r="K235" s="134">
        <v>233</v>
      </c>
      <c r="L235" s="679">
        <v>45525</v>
      </c>
      <c r="M235" s="136"/>
      <c r="N235" s="137">
        <f t="shared" si="4"/>
        <v>225</v>
      </c>
      <c r="O235" s="138">
        <v>210</v>
      </c>
      <c r="P235" s="139">
        <f t="shared" si="6"/>
        <v>15</v>
      </c>
      <c r="Q235" s="41"/>
    </row>
    <row r="236" spans="1:20" ht="15.6" x14ac:dyDescent="0.3">
      <c r="A236" s="126">
        <v>233</v>
      </c>
      <c r="B236" s="142"/>
      <c r="C236" s="128"/>
      <c r="D236" s="129">
        <f t="shared" si="5"/>
        <v>9295.25</v>
      </c>
      <c r="E236" s="144">
        <v>45526</v>
      </c>
      <c r="F236" s="37">
        <v>9295.9</v>
      </c>
      <c r="G236" s="145">
        <v>45527</v>
      </c>
      <c r="H236" s="76">
        <f t="shared" si="3"/>
        <v>0.6499999999996362</v>
      </c>
      <c r="K236" s="134">
        <v>234</v>
      </c>
      <c r="L236" s="679">
        <v>45526</v>
      </c>
      <c r="M236" s="136"/>
      <c r="N236" s="137">
        <f t="shared" si="4"/>
        <v>210</v>
      </c>
      <c r="O236" s="138">
        <v>195</v>
      </c>
      <c r="P236" s="139">
        <f t="shared" si="6"/>
        <v>15</v>
      </c>
      <c r="Q236" s="41"/>
      <c r="S236">
        <f>SUM(H222:H232)</f>
        <v>37.949999999998909</v>
      </c>
      <c r="T236">
        <f>SUM(P222:P232)</f>
        <v>195</v>
      </c>
    </row>
    <row r="237" spans="1:20" ht="15.6" x14ac:dyDescent="0.3">
      <c r="A237" s="126">
        <v>234</v>
      </c>
      <c r="B237" s="142"/>
      <c r="C237" s="128"/>
      <c r="D237" s="129">
        <f t="shared" si="5"/>
        <v>9295.9</v>
      </c>
      <c r="E237" s="144">
        <v>45527</v>
      </c>
      <c r="F237" s="37">
        <v>9298.9</v>
      </c>
      <c r="G237" s="145">
        <v>45528</v>
      </c>
      <c r="H237" s="76">
        <f t="shared" si="3"/>
        <v>3</v>
      </c>
      <c r="K237" s="134">
        <v>235</v>
      </c>
      <c r="L237" s="679">
        <v>45527</v>
      </c>
      <c r="M237" s="136">
        <v>85</v>
      </c>
      <c r="N237" s="137">
        <f t="shared" si="4"/>
        <v>195</v>
      </c>
      <c r="O237" s="138">
        <v>250</v>
      </c>
      <c r="P237" s="139">
        <f t="shared" si="6"/>
        <v>30</v>
      </c>
      <c r="Q237" s="41"/>
    </row>
    <row r="238" spans="1:20" ht="15.6" x14ac:dyDescent="0.3">
      <c r="A238" s="126">
        <v>235</v>
      </c>
      <c r="B238" s="142"/>
      <c r="C238" s="128"/>
      <c r="D238" s="129">
        <f t="shared" si="5"/>
        <v>9298.9</v>
      </c>
      <c r="E238" s="144">
        <v>45528</v>
      </c>
      <c r="F238" s="37">
        <v>9303.75</v>
      </c>
      <c r="G238" s="145">
        <v>45529</v>
      </c>
      <c r="H238" s="76">
        <f t="shared" si="3"/>
        <v>4.8500000000003638</v>
      </c>
      <c r="K238" s="134">
        <v>236</v>
      </c>
      <c r="L238" s="679">
        <v>45528</v>
      </c>
      <c r="M238" s="136"/>
      <c r="N238" s="137">
        <f t="shared" si="4"/>
        <v>250</v>
      </c>
      <c r="O238" s="138">
        <v>210</v>
      </c>
      <c r="P238" s="139">
        <f t="shared" si="6"/>
        <v>40</v>
      </c>
      <c r="Q238" s="41"/>
    </row>
    <row r="239" spans="1:20" ht="15.6" x14ac:dyDescent="0.3">
      <c r="A239" s="126">
        <v>236</v>
      </c>
      <c r="B239" s="142"/>
      <c r="C239" s="128"/>
      <c r="D239" s="129">
        <f t="shared" si="5"/>
        <v>9303.75</v>
      </c>
      <c r="E239" s="144">
        <v>45529</v>
      </c>
      <c r="F239" s="37">
        <v>9311.1</v>
      </c>
      <c r="G239" s="145">
        <v>45530</v>
      </c>
      <c r="H239" s="76">
        <f t="shared" si="3"/>
        <v>7.3500000000003638</v>
      </c>
      <c r="K239" s="134">
        <v>237</v>
      </c>
      <c r="L239" s="679">
        <v>45529</v>
      </c>
      <c r="M239" s="136"/>
      <c r="N239" s="137">
        <f t="shared" si="4"/>
        <v>210</v>
      </c>
      <c r="O239" s="138">
        <v>165</v>
      </c>
      <c r="P239" s="139">
        <f t="shared" si="6"/>
        <v>45</v>
      </c>
      <c r="Q239" s="41"/>
    </row>
    <row r="240" spans="1:20" ht="15.6" x14ac:dyDescent="0.3">
      <c r="A240" s="126">
        <v>237</v>
      </c>
      <c r="B240" s="142"/>
      <c r="C240" s="128"/>
      <c r="D240" s="129">
        <f t="shared" si="5"/>
        <v>9311.1</v>
      </c>
      <c r="E240" s="144">
        <v>45530</v>
      </c>
      <c r="F240" s="37">
        <v>9311.6</v>
      </c>
      <c r="G240" s="145">
        <v>45531</v>
      </c>
      <c r="H240" s="76">
        <f t="shared" si="3"/>
        <v>0.5</v>
      </c>
      <c r="K240" s="134">
        <v>238</v>
      </c>
      <c r="L240" s="679">
        <v>45530</v>
      </c>
      <c r="M240" s="136"/>
      <c r="N240" s="137">
        <f t="shared" si="4"/>
        <v>165</v>
      </c>
      <c r="O240" s="138">
        <v>165</v>
      </c>
      <c r="P240" s="139">
        <f t="shared" si="6"/>
        <v>0</v>
      </c>
      <c r="Q240" s="41"/>
    </row>
    <row r="241" spans="1:17" ht="15.6" x14ac:dyDescent="0.3">
      <c r="A241" s="126">
        <v>238</v>
      </c>
      <c r="B241" s="142"/>
      <c r="C241" s="128"/>
      <c r="D241" s="129">
        <f t="shared" si="5"/>
        <v>9311.6</v>
      </c>
      <c r="E241" s="144">
        <v>45531</v>
      </c>
      <c r="F241" s="37">
        <v>9318.75</v>
      </c>
      <c r="G241" s="145">
        <v>45532</v>
      </c>
      <c r="H241" s="76">
        <f t="shared" si="3"/>
        <v>7.1499999999996362</v>
      </c>
      <c r="K241" s="134">
        <v>239</v>
      </c>
      <c r="L241" s="679">
        <v>45531</v>
      </c>
      <c r="M241" s="136">
        <v>270</v>
      </c>
      <c r="N241" s="137">
        <f t="shared" si="4"/>
        <v>165</v>
      </c>
      <c r="O241" s="138">
        <v>405</v>
      </c>
      <c r="P241" s="139">
        <f t="shared" si="6"/>
        <v>30</v>
      </c>
      <c r="Q241" s="41"/>
    </row>
    <row r="242" spans="1:17" ht="15.6" x14ac:dyDescent="0.3">
      <c r="A242" s="126">
        <v>239</v>
      </c>
      <c r="B242" s="142"/>
      <c r="C242" s="128"/>
      <c r="D242" s="129">
        <f t="shared" si="5"/>
        <v>9318.75</v>
      </c>
      <c r="E242" s="144">
        <v>45532</v>
      </c>
      <c r="F242" s="37">
        <v>9324.5</v>
      </c>
      <c r="G242" s="145">
        <v>45533</v>
      </c>
      <c r="H242" s="76">
        <f t="shared" si="3"/>
        <v>5.75</v>
      </c>
      <c r="K242" s="134">
        <v>240</v>
      </c>
      <c r="L242" s="679">
        <v>45532</v>
      </c>
      <c r="M242" s="136"/>
      <c r="N242" s="137">
        <f t="shared" si="4"/>
        <v>405</v>
      </c>
      <c r="O242" s="138">
        <v>390</v>
      </c>
      <c r="P242" s="139">
        <f t="shared" si="6"/>
        <v>15</v>
      </c>
      <c r="Q242" s="41"/>
    </row>
    <row r="243" spans="1:17" ht="15.6" x14ac:dyDescent="0.3">
      <c r="A243" s="126">
        <v>240</v>
      </c>
      <c r="B243" s="142"/>
      <c r="C243" s="128"/>
      <c r="D243" s="129">
        <f t="shared" si="5"/>
        <v>9324.5</v>
      </c>
      <c r="E243" s="144">
        <v>45533</v>
      </c>
      <c r="F243" s="37">
        <v>9325.6</v>
      </c>
      <c r="G243" s="145">
        <v>45534</v>
      </c>
      <c r="H243" s="76">
        <f t="shared" si="3"/>
        <v>1.1000000000003638</v>
      </c>
      <c r="K243" s="134">
        <v>241</v>
      </c>
      <c r="L243" s="679">
        <v>45533</v>
      </c>
      <c r="M243" s="136"/>
      <c r="N243" s="137">
        <f t="shared" si="4"/>
        <v>390</v>
      </c>
      <c r="O243" s="138">
        <v>390</v>
      </c>
      <c r="P243" s="139">
        <f t="shared" si="6"/>
        <v>0</v>
      </c>
      <c r="Q243" s="41"/>
    </row>
    <row r="244" spans="1:17" ht="15.6" x14ac:dyDescent="0.3">
      <c r="A244" s="126">
        <v>241</v>
      </c>
      <c r="B244" s="142"/>
      <c r="C244" s="128"/>
      <c r="D244" s="129">
        <f t="shared" si="5"/>
        <v>9325.6</v>
      </c>
      <c r="E244" s="144">
        <v>45534</v>
      </c>
      <c r="F244" s="37">
        <v>9326.1</v>
      </c>
      <c r="G244" s="145">
        <v>45535</v>
      </c>
      <c r="H244" s="76">
        <f t="shared" si="3"/>
        <v>0.5</v>
      </c>
      <c r="K244" s="134">
        <v>242</v>
      </c>
      <c r="L244" s="679">
        <v>45534</v>
      </c>
      <c r="M244" s="136"/>
      <c r="N244" s="137">
        <f t="shared" si="4"/>
        <v>390</v>
      </c>
      <c r="O244" s="138">
        <v>375</v>
      </c>
      <c r="P244" s="139">
        <f t="shared" si="6"/>
        <v>15</v>
      </c>
      <c r="Q244" s="41"/>
    </row>
    <row r="245" spans="1:17" ht="15.6" x14ac:dyDescent="0.3">
      <c r="A245" s="126">
        <v>242</v>
      </c>
      <c r="B245" s="142"/>
      <c r="C245" s="128"/>
      <c r="D245" s="129">
        <f t="shared" si="5"/>
        <v>9326.1</v>
      </c>
      <c r="E245" s="144">
        <v>45535</v>
      </c>
      <c r="F245" s="37">
        <v>9328.2000000000007</v>
      </c>
      <c r="G245" s="145">
        <v>45536</v>
      </c>
      <c r="H245" s="76">
        <f t="shared" si="3"/>
        <v>2.1000000000003638</v>
      </c>
      <c r="I245">
        <f>SUM(H215:H245)</f>
        <v>106.10000000000036</v>
      </c>
      <c r="K245" s="134">
        <v>243</v>
      </c>
      <c r="L245" s="679">
        <v>45535</v>
      </c>
      <c r="M245" s="136"/>
      <c r="N245" s="137">
        <f t="shared" si="4"/>
        <v>375</v>
      </c>
      <c r="O245" s="138">
        <v>360</v>
      </c>
      <c r="P245" s="139">
        <f t="shared" si="6"/>
        <v>15</v>
      </c>
      <c r="Q245" s="41"/>
    </row>
    <row r="246" spans="1:17" ht="15.6" x14ac:dyDescent="0.3">
      <c r="A246" s="126">
        <v>243</v>
      </c>
      <c r="B246" s="142"/>
      <c r="C246" s="128"/>
      <c r="D246" s="129">
        <f t="shared" si="5"/>
        <v>9328.2000000000007</v>
      </c>
      <c r="E246" s="144">
        <v>45536</v>
      </c>
      <c r="F246" s="37">
        <v>9332.25</v>
      </c>
      <c r="G246" s="145">
        <v>45537</v>
      </c>
      <c r="H246" s="76">
        <f t="shared" si="3"/>
        <v>4.0499999999992724</v>
      </c>
      <c r="K246" s="134">
        <v>244</v>
      </c>
      <c r="L246" s="679">
        <v>45536</v>
      </c>
      <c r="M246" s="136"/>
      <c r="N246" s="137">
        <f t="shared" si="4"/>
        <v>360</v>
      </c>
      <c r="O246" s="138">
        <v>337.5</v>
      </c>
      <c r="P246" s="139">
        <f t="shared" si="6"/>
        <v>22.5</v>
      </c>
      <c r="Q246" s="41"/>
    </row>
    <row r="247" spans="1:17" ht="15.6" x14ac:dyDescent="0.3">
      <c r="A247" s="126">
        <v>244</v>
      </c>
      <c r="B247" s="142"/>
      <c r="C247" s="128"/>
      <c r="D247" s="129">
        <f t="shared" si="5"/>
        <v>9332.25</v>
      </c>
      <c r="E247" s="144">
        <v>45537</v>
      </c>
      <c r="F247" s="37">
        <v>9333.4500000000007</v>
      </c>
      <c r="G247" s="145">
        <v>45538</v>
      </c>
      <c r="H247" s="76">
        <f t="shared" si="3"/>
        <v>1.2000000000007276</v>
      </c>
      <c r="K247" s="134">
        <v>245</v>
      </c>
      <c r="L247" s="679">
        <v>45537</v>
      </c>
      <c r="M247" s="136"/>
      <c r="N247" s="137">
        <f t="shared" si="4"/>
        <v>337.5</v>
      </c>
      <c r="O247" s="138">
        <v>330</v>
      </c>
      <c r="P247" s="139">
        <f t="shared" si="6"/>
        <v>7.5</v>
      </c>
      <c r="Q247" s="41"/>
    </row>
    <row r="248" spans="1:17" ht="15.6" x14ac:dyDescent="0.3">
      <c r="A248" s="126">
        <v>245</v>
      </c>
      <c r="B248" s="142"/>
      <c r="C248" s="128"/>
      <c r="D248" s="129">
        <f t="shared" si="5"/>
        <v>9333.4500000000007</v>
      </c>
      <c r="E248" s="144">
        <v>45538</v>
      </c>
      <c r="F248" s="37">
        <v>9335.4</v>
      </c>
      <c r="G248" s="145">
        <v>45539</v>
      </c>
      <c r="H248" s="76">
        <f t="shared" si="3"/>
        <v>1.9499999999989086</v>
      </c>
      <c r="K248" s="134">
        <v>246</v>
      </c>
      <c r="L248" s="679">
        <v>45538</v>
      </c>
      <c r="M248" s="136"/>
      <c r="N248" s="137">
        <f t="shared" si="4"/>
        <v>330</v>
      </c>
      <c r="O248" s="138">
        <v>315</v>
      </c>
      <c r="P248" s="139">
        <f t="shared" si="6"/>
        <v>15</v>
      </c>
      <c r="Q248" s="41"/>
    </row>
    <row r="249" spans="1:17" ht="15.6" x14ac:dyDescent="0.3">
      <c r="A249" s="126">
        <v>246</v>
      </c>
      <c r="B249" s="142"/>
      <c r="C249" s="128"/>
      <c r="D249" s="129">
        <f t="shared" si="5"/>
        <v>9335.4</v>
      </c>
      <c r="E249" s="144">
        <v>45539</v>
      </c>
      <c r="F249" s="37">
        <v>9335.4</v>
      </c>
      <c r="G249" s="145">
        <v>45540</v>
      </c>
      <c r="H249" s="76">
        <f t="shared" si="3"/>
        <v>0</v>
      </c>
      <c r="K249" s="134">
        <v>247</v>
      </c>
      <c r="L249" s="679">
        <v>45539</v>
      </c>
      <c r="M249" s="136"/>
      <c r="N249" s="137">
        <f t="shared" si="4"/>
        <v>315</v>
      </c>
      <c r="O249" s="138">
        <v>315</v>
      </c>
      <c r="P249" s="139">
        <f t="shared" si="6"/>
        <v>0</v>
      </c>
      <c r="Q249" s="41"/>
    </row>
    <row r="250" spans="1:17" ht="15.6" x14ac:dyDescent="0.3">
      <c r="A250" s="126">
        <v>247</v>
      </c>
      <c r="B250" s="142"/>
      <c r="C250" s="128"/>
      <c r="D250" s="129">
        <f t="shared" si="5"/>
        <v>9335.4</v>
      </c>
      <c r="E250" s="144">
        <v>45540</v>
      </c>
      <c r="F250" s="37">
        <v>9335.4</v>
      </c>
      <c r="G250" s="145">
        <v>45541</v>
      </c>
      <c r="H250" s="76">
        <f t="shared" si="3"/>
        <v>0</v>
      </c>
      <c r="K250" s="134">
        <v>248</v>
      </c>
      <c r="L250" s="679">
        <v>45540</v>
      </c>
      <c r="M250" s="136"/>
      <c r="N250" s="137">
        <f t="shared" si="4"/>
        <v>315</v>
      </c>
      <c r="O250" s="138">
        <v>315</v>
      </c>
      <c r="P250" s="139">
        <f t="shared" si="6"/>
        <v>0</v>
      </c>
      <c r="Q250" s="41"/>
    </row>
    <row r="251" spans="1:17" ht="15.6" x14ac:dyDescent="0.3">
      <c r="A251" s="126">
        <v>248</v>
      </c>
      <c r="B251" s="142"/>
      <c r="C251" s="128"/>
      <c r="D251" s="129">
        <f t="shared" si="5"/>
        <v>9335.4</v>
      </c>
      <c r="E251" s="144">
        <v>45541</v>
      </c>
      <c r="F251" s="37">
        <v>9336.0499999999993</v>
      </c>
      <c r="G251" s="145">
        <v>45542</v>
      </c>
      <c r="H251" s="76">
        <f t="shared" si="3"/>
        <v>0.6499999999996362</v>
      </c>
      <c r="K251" s="134">
        <v>249</v>
      </c>
      <c r="L251" s="679">
        <v>45541</v>
      </c>
      <c r="M251" s="136"/>
      <c r="N251" s="137">
        <f t="shared" si="4"/>
        <v>315</v>
      </c>
      <c r="O251" s="138">
        <v>300</v>
      </c>
      <c r="P251" s="139">
        <f t="shared" si="6"/>
        <v>15</v>
      </c>
      <c r="Q251" s="41"/>
    </row>
    <row r="252" spans="1:17" ht="15.6" x14ac:dyDescent="0.3">
      <c r="A252" s="126">
        <v>249</v>
      </c>
      <c r="B252" s="142"/>
      <c r="C252" s="128"/>
      <c r="D252" s="129">
        <f t="shared" si="5"/>
        <v>9336.0499999999993</v>
      </c>
      <c r="E252" s="144">
        <v>45542</v>
      </c>
      <c r="F252" s="37">
        <v>9336.75</v>
      </c>
      <c r="G252" s="145">
        <v>45543</v>
      </c>
      <c r="H252" s="76">
        <f t="shared" si="3"/>
        <v>0.7000000000007276</v>
      </c>
      <c r="K252" s="134">
        <v>250</v>
      </c>
      <c r="L252" s="679">
        <v>45542</v>
      </c>
      <c r="M252" s="136"/>
      <c r="N252" s="137">
        <f t="shared" si="4"/>
        <v>300</v>
      </c>
      <c r="O252" s="138">
        <v>285</v>
      </c>
      <c r="P252" s="139">
        <f t="shared" si="6"/>
        <v>15</v>
      </c>
      <c r="Q252" s="41"/>
    </row>
    <row r="253" spans="1:17" ht="15.6" x14ac:dyDescent="0.3">
      <c r="A253" s="126">
        <v>250</v>
      </c>
      <c r="B253" s="142"/>
      <c r="C253" s="128"/>
      <c r="D253" s="129">
        <f t="shared" si="5"/>
        <v>9336.75</v>
      </c>
      <c r="E253" s="144">
        <v>45543</v>
      </c>
      <c r="F253" s="37">
        <v>9337.25</v>
      </c>
      <c r="G253" s="145">
        <v>45544</v>
      </c>
      <c r="H253" s="76">
        <f t="shared" si="3"/>
        <v>0.5</v>
      </c>
      <c r="K253" s="134">
        <v>251</v>
      </c>
      <c r="L253" s="679">
        <v>45543</v>
      </c>
      <c r="M253" s="136"/>
      <c r="N253" s="137">
        <f t="shared" si="4"/>
        <v>285</v>
      </c>
      <c r="O253" s="138">
        <v>285</v>
      </c>
      <c r="P253" s="139">
        <f t="shared" si="6"/>
        <v>0</v>
      </c>
      <c r="Q253" s="41"/>
    </row>
    <row r="254" spans="1:17" ht="15.6" x14ac:dyDescent="0.3">
      <c r="A254" s="126">
        <v>251</v>
      </c>
      <c r="B254" s="142"/>
      <c r="C254" s="128"/>
      <c r="D254" s="129">
        <f t="shared" si="5"/>
        <v>9337.25</v>
      </c>
      <c r="E254" s="144">
        <v>45544</v>
      </c>
      <c r="F254" s="37">
        <v>9344.9500000000007</v>
      </c>
      <c r="G254" s="145">
        <v>45545</v>
      </c>
      <c r="H254" s="76">
        <f t="shared" si="3"/>
        <v>7.7000000000007276</v>
      </c>
      <c r="K254" s="134">
        <v>252</v>
      </c>
      <c r="L254" s="679">
        <v>45544</v>
      </c>
      <c r="M254" s="136">
        <v>160</v>
      </c>
      <c r="N254" s="137">
        <f t="shared" si="4"/>
        <v>285</v>
      </c>
      <c r="O254" s="138">
        <v>405</v>
      </c>
      <c r="P254" s="139">
        <f t="shared" si="6"/>
        <v>40</v>
      </c>
      <c r="Q254" s="41"/>
    </row>
    <row r="255" spans="1:17" ht="15.6" x14ac:dyDescent="0.3">
      <c r="A255" s="126">
        <v>252</v>
      </c>
      <c r="B255" s="142"/>
      <c r="C255" s="128"/>
      <c r="D255" s="129">
        <f t="shared" si="5"/>
        <v>9344.9500000000007</v>
      </c>
      <c r="E255" s="144">
        <v>45545</v>
      </c>
      <c r="F255" s="37">
        <v>9352</v>
      </c>
      <c r="G255" s="145">
        <v>45546</v>
      </c>
      <c r="H255" s="76">
        <f t="shared" si="3"/>
        <v>7.0499999999992724</v>
      </c>
      <c r="K255" s="134">
        <v>253</v>
      </c>
      <c r="L255" s="679">
        <v>45545</v>
      </c>
      <c r="M255" s="136"/>
      <c r="N255" s="137">
        <f t="shared" si="4"/>
        <v>405</v>
      </c>
      <c r="O255" s="138">
        <v>352.5</v>
      </c>
      <c r="P255" s="139">
        <f t="shared" si="6"/>
        <v>52.5</v>
      </c>
      <c r="Q255" s="41"/>
    </row>
    <row r="256" spans="1:17" ht="15.6" x14ac:dyDescent="0.3">
      <c r="A256" s="126">
        <v>253</v>
      </c>
      <c r="B256" s="142"/>
      <c r="C256" s="128"/>
      <c r="D256" s="129">
        <f t="shared" si="5"/>
        <v>9352</v>
      </c>
      <c r="E256" s="144">
        <v>45546</v>
      </c>
      <c r="F256" s="37">
        <v>9352</v>
      </c>
      <c r="G256" s="145">
        <v>45547</v>
      </c>
      <c r="H256" s="76">
        <f t="shared" si="3"/>
        <v>0</v>
      </c>
      <c r="K256" s="134">
        <v>254</v>
      </c>
      <c r="L256" s="679">
        <v>45546</v>
      </c>
      <c r="M256" s="136"/>
      <c r="N256" s="137">
        <f t="shared" si="4"/>
        <v>352.5</v>
      </c>
      <c r="O256" s="138">
        <v>352.5</v>
      </c>
      <c r="P256" s="139">
        <f t="shared" si="6"/>
        <v>0</v>
      </c>
      <c r="Q256" s="41"/>
    </row>
    <row r="257" spans="1:18" ht="15.6" x14ac:dyDescent="0.3">
      <c r="A257" s="126">
        <v>254</v>
      </c>
      <c r="B257" s="142"/>
      <c r="C257" s="128"/>
      <c r="D257" s="129">
        <f t="shared" si="5"/>
        <v>9352</v>
      </c>
      <c r="E257" s="144">
        <v>45547</v>
      </c>
      <c r="F257" s="37">
        <v>9353.0499999999993</v>
      </c>
      <c r="G257" s="145">
        <v>45548</v>
      </c>
      <c r="H257" s="76">
        <f t="shared" si="3"/>
        <v>1.0499999999992724</v>
      </c>
      <c r="K257" s="134">
        <v>255</v>
      </c>
      <c r="L257" s="679">
        <v>45547</v>
      </c>
      <c r="M257" s="136"/>
      <c r="N257" s="137">
        <f t="shared" si="4"/>
        <v>352.5</v>
      </c>
      <c r="O257" s="138">
        <v>345</v>
      </c>
      <c r="P257" s="139">
        <f t="shared" si="6"/>
        <v>7.5</v>
      </c>
      <c r="Q257" s="41"/>
    </row>
    <row r="258" spans="1:18" ht="15.6" x14ac:dyDescent="0.3">
      <c r="A258" s="126">
        <v>255</v>
      </c>
      <c r="B258" s="142"/>
      <c r="C258" s="128"/>
      <c r="D258" s="129">
        <f t="shared" si="5"/>
        <v>9353.0499999999993</v>
      </c>
      <c r="E258" s="144">
        <v>45548</v>
      </c>
      <c r="F258" s="37">
        <v>9354.25</v>
      </c>
      <c r="G258" s="145">
        <v>45549</v>
      </c>
      <c r="H258" s="76">
        <f t="shared" si="3"/>
        <v>1.2000000000007276</v>
      </c>
      <c r="K258" s="134">
        <v>256</v>
      </c>
      <c r="L258" s="679">
        <v>45548</v>
      </c>
      <c r="M258" s="136"/>
      <c r="N258" s="137">
        <f t="shared" si="4"/>
        <v>345</v>
      </c>
      <c r="O258" s="138">
        <v>345</v>
      </c>
      <c r="P258" s="139">
        <f t="shared" si="6"/>
        <v>0</v>
      </c>
      <c r="Q258" s="41"/>
    </row>
    <row r="259" spans="1:18" ht="15.6" x14ac:dyDescent="0.3">
      <c r="A259" s="126">
        <v>256</v>
      </c>
      <c r="B259" s="142"/>
      <c r="C259" s="128"/>
      <c r="D259" s="129">
        <f t="shared" si="5"/>
        <v>9354.25</v>
      </c>
      <c r="E259" s="144">
        <v>45549</v>
      </c>
      <c r="F259" s="37">
        <v>9358.2000000000007</v>
      </c>
      <c r="G259" s="145">
        <v>45550</v>
      </c>
      <c r="H259" s="76">
        <f t="shared" si="3"/>
        <v>3.9500000000007276</v>
      </c>
      <c r="K259" s="134">
        <v>257</v>
      </c>
      <c r="L259" s="679">
        <v>45549</v>
      </c>
      <c r="M259" s="136"/>
      <c r="N259" s="137">
        <f t="shared" si="4"/>
        <v>345</v>
      </c>
      <c r="O259" s="138">
        <v>315</v>
      </c>
      <c r="P259" s="139">
        <f t="shared" si="6"/>
        <v>30</v>
      </c>
      <c r="Q259" s="41"/>
    </row>
    <row r="260" spans="1:18" ht="15.6" x14ac:dyDescent="0.3">
      <c r="A260" s="126">
        <v>257</v>
      </c>
      <c r="B260" s="142"/>
      <c r="C260" s="128"/>
      <c r="D260" s="129">
        <f t="shared" si="5"/>
        <v>9358.2000000000007</v>
      </c>
      <c r="E260" s="144">
        <v>45550</v>
      </c>
      <c r="F260" s="37">
        <v>9358.7000000000007</v>
      </c>
      <c r="G260" s="145">
        <v>45551</v>
      </c>
      <c r="H260" s="76">
        <f t="shared" ref="H260:H281" si="7">F260-D260</f>
        <v>0.5</v>
      </c>
      <c r="K260" s="134">
        <v>258</v>
      </c>
      <c r="L260" s="679">
        <v>45550</v>
      </c>
      <c r="M260" s="136"/>
      <c r="N260" s="137">
        <f t="shared" ref="N260:N281" si="8">O259</f>
        <v>315</v>
      </c>
      <c r="O260" s="138">
        <v>300</v>
      </c>
      <c r="P260" s="139">
        <f t="shared" si="6"/>
        <v>15</v>
      </c>
      <c r="Q260" s="41"/>
    </row>
    <row r="261" spans="1:18" ht="15.6" x14ac:dyDescent="0.3">
      <c r="A261" s="126">
        <v>258</v>
      </c>
      <c r="B261" s="142"/>
      <c r="C261" s="128"/>
      <c r="D261" s="129">
        <f t="shared" si="5"/>
        <v>9358.7000000000007</v>
      </c>
      <c r="E261" s="144">
        <v>45551</v>
      </c>
      <c r="F261" s="37">
        <v>9358.2000000000007</v>
      </c>
      <c r="G261" s="145">
        <v>45552</v>
      </c>
      <c r="H261" s="76">
        <f t="shared" si="7"/>
        <v>-0.5</v>
      </c>
      <c r="I261" t="s">
        <v>1306</v>
      </c>
      <c r="K261" s="134">
        <v>259</v>
      </c>
      <c r="L261" s="679">
        <v>45551</v>
      </c>
      <c r="M261" s="136">
        <v>120</v>
      </c>
      <c r="N261" s="137">
        <f t="shared" si="8"/>
        <v>300</v>
      </c>
      <c r="O261" s="138">
        <v>420</v>
      </c>
      <c r="P261" s="139">
        <f t="shared" si="6"/>
        <v>0</v>
      </c>
      <c r="Q261" s="41"/>
      <c r="R261" t="s">
        <v>1309</v>
      </c>
    </row>
    <row r="262" spans="1:18" ht="15.6" x14ac:dyDescent="0.3">
      <c r="A262" s="126">
        <v>259</v>
      </c>
      <c r="B262" s="142"/>
      <c r="C262" s="128"/>
      <c r="D262" s="129">
        <f t="shared" si="5"/>
        <v>9358.2000000000007</v>
      </c>
      <c r="E262" s="144">
        <v>45552</v>
      </c>
      <c r="F262" s="37">
        <v>9369</v>
      </c>
      <c r="G262" s="145">
        <v>45553</v>
      </c>
      <c r="H262" s="76">
        <f t="shared" si="7"/>
        <v>10.799999999999272</v>
      </c>
      <c r="K262" s="134">
        <v>260</v>
      </c>
      <c r="L262" s="679">
        <v>45552</v>
      </c>
      <c r="M262" s="136"/>
      <c r="N262" s="137">
        <f t="shared" si="8"/>
        <v>420</v>
      </c>
      <c r="O262" s="138">
        <v>375</v>
      </c>
      <c r="P262" s="139">
        <f t="shared" si="6"/>
        <v>45</v>
      </c>
      <c r="Q262" s="41"/>
    </row>
    <row r="263" spans="1:18" ht="15.6" x14ac:dyDescent="0.3">
      <c r="A263" s="126">
        <v>260</v>
      </c>
      <c r="B263" s="142"/>
      <c r="C263" s="128"/>
      <c r="D263" s="129">
        <f t="shared" si="5"/>
        <v>9369</v>
      </c>
      <c r="E263" s="144">
        <v>45553</v>
      </c>
      <c r="F263" s="37">
        <v>9377.4</v>
      </c>
      <c r="G263" s="145">
        <v>45554</v>
      </c>
      <c r="H263" s="76">
        <f t="shared" si="7"/>
        <v>8.3999999999996362</v>
      </c>
      <c r="K263" s="134">
        <v>261</v>
      </c>
      <c r="L263" s="679">
        <v>45553</v>
      </c>
      <c r="M263" s="136"/>
      <c r="N263" s="137">
        <f t="shared" si="8"/>
        <v>375</v>
      </c>
      <c r="O263" s="138">
        <v>300</v>
      </c>
      <c r="P263" s="139">
        <f t="shared" si="6"/>
        <v>75</v>
      </c>
      <c r="Q263" s="41"/>
      <c r="R263" t="s">
        <v>22</v>
      </c>
    </row>
    <row r="264" spans="1:18" ht="15.6" x14ac:dyDescent="0.3">
      <c r="A264" s="126">
        <v>261</v>
      </c>
      <c r="B264" s="142"/>
      <c r="C264" s="128"/>
      <c r="D264" s="129">
        <f t="shared" si="5"/>
        <v>9377.4</v>
      </c>
      <c r="E264" s="144">
        <v>45554</v>
      </c>
      <c r="F264" s="37">
        <v>9382.7000000000007</v>
      </c>
      <c r="G264" s="145">
        <v>45555</v>
      </c>
      <c r="H264" s="76">
        <f t="shared" si="7"/>
        <v>5.3000000000010914</v>
      </c>
      <c r="K264" s="134">
        <v>262</v>
      </c>
      <c r="L264" s="679">
        <v>45554</v>
      </c>
      <c r="M264" s="136"/>
      <c r="N264" s="137">
        <f t="shared" si="8"/>
        <v>300</v>
      </c>
      <c r="O264" s="138">
        <v>260</v>
      </c>
      <c r="P264" s="139">
        <f t="shared" si="6"/>
        <v>40</v>
      </c>
      <c r="Q264" s="41"/>
    </row>
    <row r="265" spans="1:18" ht="15.6" x14ac:dyDescent="0.3">
      <c r="A265" s="126">
        <v>262</v>
      </c>
      <c r="B265" s="142"/>
      <c r="C265" s="128"/>
      <c r="D265" s="129">
        <f t="shared" si="5"/>
        <v>9382.7000000000007</v>
      </c>
      <c r="E265" s="144">
        <v>45555</v>
      </c>
      <c r="F265" s="37">
        <v>9390</v>
      </c>
      <c r="G265" s="145">
        <v>45556</v>
      </c>
      <c r="H265" s="76">
        <f t="shared" si="7"/>
        <v>7.2999999999992724</v>
      </c>
      <c r="K265" s="134">
        <v>263</v>
      </c>
      <c r="L265" s="679">
        <v>45555</v>
      </c>
      <c r="M265" s="136"/>
      <c r="N265" s="137">
        <f t="shared" si="8"/>
        <v>260</v>
      </c>
      <c r="O265" s="138">
        <v>195</v>
      </c>
      <c r="P265" s="139">
        <f t="shared" si="6"/>
        <v>65</v>
      </c>
      <c r="Q265" s="41"/>
    </row>
    <row r="266" spans="1:18" ht="15.6" x14ac:dyDescent="0.3">
      <c r="A266" s="126">
        <v>263</v>
      </c>
      <c r="B266" s="142"/>
      <c r="C266" s="128"/>
      <c r="D266" s="129">
        <f t="shared" si="5"/>
        <v>9390</v>
      </c>
      <c r="E266" s="144">
        <v>45556</v>
      </c>
      <c r="F266" s="37">
        <v>9393</v>
      </c>
      <c r="G266" s="145">
        <v>45557</v>
      </c>
      <c r="H266" s="76">
        <f t="shared" si="7"/>
        <v>3</v>
      </c>
      <c r="K266" s="134">
        <v>264</v>
      </c>
      <c r="L266" s="679">
        <v>45556</v>
      </c>
      <c r="M266" s="136">
        <v>60</v>
      </c>
      <c r="N266" s="137">
        <f t="shared" si="8"/>
        <v>195</v>
      </c>
      <c r="O266" s="138">
        <v>240</v>
      </c>
      <c r="P266" s="139">
        <f t="shared" si="6"/>
        <v>15</v>
      </c>
      <c r="Q266" s="41"/>
    </row>
    <row r="267" spans="1:18" ht="15.6" x14ac:dyDescent="0.3">
      <c r="A267" s="126">
        <v>264</v>
      </c>
      <c r="B267" s="142"/>
      <c r="C267" s="128"/>
      <c r="D267" s="129">
        <f t="shared" si="5"/>
        <v>9393</v>
      </c>
      <c r="E267" s="144">
        <v>45557</v>
      </c>
      <c r="F267" s="37">
        <v>9393</v>
      </c>
      <c r="G267" s="145">
        <v>45558</v>
      </c>
      <c r="H267" s="76">
        <f t="shared" si="7"/>
        <v>0</v>
      </c>
      <c r="K267" s="134">
        <v>265</v>
      </c>
      <c r="L267" s="679">
        <v>45557</v>
      </c>
      <c r="M267" s="136"/>
      <c r="N267" s="137">
        <f t="shared" si="8"/>
        <v>240</v>
      </c>
      <c r="O267" s="138">
        <v>240</v>
      </c>
      <c r="P267" s="139">
        <f t="shared" si="6"/>
        <v>0</v>
      </c>
      <c r="Q267" s="41"/>
    </row>
    <row r="268" spans="1:18" ht="15.6" x14ac:dyDescent="0.3">
      <c r="A268" s="126">
        <v>265</v>
      </c>
      <c r="B268" s="142"/>
      <c r="C268" s="128"/>
      <c r="D268" s="129">
        <f t="shared" si="5"/>
        <v>9393</v>
      </c>
      <c r="E268" s="144">
        <v>45558</v>
      </c>
      <c r="F268" s="37">
        <v>9395.5499999999993</v>
      </c>
      <c r="G268" s="145">
        <v>45559</v>
      </c>
      <c r="H268" s="76">
        <f t="shared" si="7"/>
        <v>2.5499999999992724</v>
      </c>
      <c r="K268" s="134">
        <v>266</v>
      </c>
      <c r="L268" s="679">
        <v>45558</v>
      </c>
      <c r="M268" s="136"/>
      <c r="N268" s="137">
        <f t="shared" si="8"/>
        <v>240</v>
      </c>
      <c r="O268" s="138">
        <v>210</v>
      </c>
      <c r="P268" s="139">
        <f t="shared" si="6"/>
        <v>30</v>
      </c>
      <c r="Q268" s="41"/>
    </row>
    <row r="269" spans="1:18" ht="15.6" x14ac:dyDescent="0.3">
      <c r="A269" s="126">
        <v>266</v>
      </c>
      <c r="B269" s="142"/>
      <c r="C269" s="128"/>
      <c r="D269" s="129">
        <f t="shared" si="5"/>
        <v>9395.5499999999993</v>
      </c>
      <c r="E269" s="144">
        <v>45559</v>
      </c>
      <c r="F269" s="37">
        <v>9398.15</v>
      </c>
      <c r="G269" s="145">
        <v>45560</v>
      </c>
      <c r="H269" s="76">
        <f t="shared" si="7"/>
        <v>2.6000000000003638</v>
      </c>
      <c r="K269" s="134">
        <v>267</v>
      </c>
      <c r="L269" s="679">
        <v>45559</v>
      </c>
      <c r="M269" s="136"/>
      <c r="N269" s="137">
        <f t="shared" si="8"/>
        <v>210</v>
      </c>
      <c r="O269" s="138">
        <v>195</v>
      </c>
      <c r="P269" s="139">
        <f t="shared" si="6"/>
        <v>15</v>
      </c>
      <c r="Q269" s="41"/>
    </row>
    <row r="270" spans="1:18" ht="15.6" x14ac:dyDescent="0.3">
      <c r="A270" s="126">
        <v>267</v>
      </c>
      <c r="B270" s="142"/>
      <c r="C270" s="128"/>
      <c r="D270" s="129">
        <f t="shared" si="5"/>
        <v>9398.15</v>
      </c>
      <c r="E270" s="144">
        <v>45560</v>
      </c>
      <c r="F270" s="37">
        <v>9398.7000000000007</v>
      </c>
      <c r="G270" s="145">
        <v>45561</v>
      </c>
      <c r="H270" s="76">
        <f t="shared" si="7"/>
        <v>0.55000000000109139</v>
      </c>
      <c r="K270" s="134">
        <v>268</v>
      </c>
      <c r="L270" s="679">
        <v>45560</v>
      </c>
      <c r="M270" s="136"/>
      <c r="N270" s="137">
        <f t="shared" si="8"/>
        <v>195</v>
      </c>
      <c r="O270" s="138">
        <v>210</v>
      </c>
      <c r="P270" s="139">
        <v>0</v>
      </c>
      <c r="Q270" s="41"/>
      <c r="R270" s="48" t="s">
        <v>1339</v>
      </c>
    </row>
    <row r="271" spans="1:18" ht="15.6" x14ac:dyDescent="0.3">
      <c r="A271" s="126">
        <v>268</v>
      </c>
      <c r="B271" s="142"/>
      <c r="C271" s="128"/>
      <c r="D271" s="129">
        <f t="shared" si="5"/>
        <v>9398.7000000000007</v>
      </c>
      <c r="E271" s="144">
        <v>45561</v>
      </c>
      <c r="F271" s="37">
        <v>9407.5499999999993</v>
      </c>
      <c r="G271" s="145">
        <v>45562</v>
      </c>
      <c r="H271" s="76">
        <f t="shared" si="7"/>
        <v>8.8499999999985448</v>
      </c>
      <c r="K271" s="134">
        <v>269</v>
      </c>
      <c r="L271" s="679">
        <v>45561</v>
      </c>
      <c r="M271" s="136"/>
      <c r="N271" s="137">
        <f t="shared" si="8"/>
        <v>210</v>
      </c>
      <c r="O271" s="138">
        <v>195</v>
      </c>
      <c r="P271" s="139">
        <f t="shared" si="6"/>
        <v>15</v>
      </c>
      <c r="Q271" s="41"/>
      <c r="R271" s="48" t="s">
        <v>1342</v>
      </c>
    </row>
    <row r="272" spans="1:18" ht="15.6" x14ac:dyDescent="0.3">
      <c r="A272" s="126">
        <v>269</v>
      </c>
      <c r="B272" s="142"/>
      <c r="C272" s="128"/>
      <c r="D272" s="129">
        <f t="shared" si="5"/>
        <v>9407.5499999999993</v>
      </c>
      <c r="E272" s="144">
        <v>45562</v>
      </c>
      <c r="F272" s="37">
        <v>9413.2000000000007</v>
      </c>
      <c r="G272" s="145">
        <v>45563</v>
      </c>
      <c r="H272" s="76">
        <f t="shared" si="7"/>
        <v>5.6500000000014552</v>
      </c>
      <c r="K272" s="134">
        <v>270</v>
      </c>
      <c r="L272" s="679">
        <v>45562</v>
      </c>
      <c r="M272" s="136">
        <v>300</v>
      </c>
      <c r="N272" s="137">
        <f t="shared" si="8"/>
        <v>195</v>
      </c>
      <c r="O272" s="138">
        <v>440</v>
      </c>
      <c r="P272" s="139">
        <f t="shared" si="6"/>
        <v>55</v>
      </c>
      <c r="Q272" s="41"/>
      <c r="R272" t="s">
        <v>81</v>
      </c>
    </row>
    <row r="273" spans="1:23" ht="15.6" x14ac:dyDescent="0.3">
      <c r="A273" s="126">
        <v>270</v>
      </c>
      <c r="B273" s="142"/>
      <c r="C273" s="128"/>
      <c r="D273" s="129">
        <f t="shared" si="5"/>
        <v>9413.2000000000007</v>
      </c>
      <c r="E273" s="144">
        <v>45563</v>
      </c>
      <c r="F273" s="37">
        <v>9414.6</v>
      </c>
      <c r="G273" s="145">
        <v>45564</v>
      </c>
      <c r="H273" s="76">
        <f t="shared" si="7"/>
        <v>1.3999999999996362</v>
      </c>
      <c r="K273" s="134">
        <v>271</v>
      </c>
      <c r="L273" s="679">
        <v>45563</v>
      </c>
      <c r="M273" s="136"/>
      <c r="N273" s="137">
        <f t="shared" si="8"/>
        <v>440</v>
      </c>
      <c r="O273" s="138">
        <v>420</v>
      </c>
      <c r="P273" s="139">
        <f t="shared" si="6"/>
        <v>20</v>
      </c>
      <c r="Q273" s="41"/>
    </row>
    <row r="274" spans="1:23" ht="15.6" x14ac:dyDescent="0.3">
      <c r="A274" s="126">
        <v>271</v>
      </c>
      <c r="B274" s="142"/>
      <c r="C274" s="128"/>
      <c r="D274" s="129">
        <f t="shared" si="5"/>
        <v>9414.6</v>
      </c>
      <c r="E274" s="144">
        <v>45564</v>
      </c>
      <c r="F274" s="37">
        <v>9414.6</v>
      </c>
      <c r="G274" s="145">
        <v>45565</v>
      </c>
      <c r="H274" s="76">
        <f t="shared" si="7"/>
        <v>0</v>
      </c>
      <c r="K274" s="134">
        <v>272</v>
      </c>
      <c r="L274" s="679">
        <v>45564</v>
      </c>
      <c r="M274" s="136"/>
      <c r="N274" s="137">
        <f t="shared" si="8"/>
        <v>420</v>
      </c>
      <c r="O274" s="138">
        <v>420</v>
      </c>
      <c r="P274" s="139">
        <f t="shared" si="6"/>
        <v>0</v>
      </c>
      <c r="Q274" s="41"/>
    </row>
    <row r="275" spans="1:23" ht="15.6" x14ac:dyDescent="0.3">
      <c r="A275" s="126">
        <v>272</v>
      </c>
      <c r="B275" s="142"/>
      <c r="C275" s="128"/>
      <c r="D275" s="129">
        <f t="shared" si="5"/>
        <v>9414.6</v>
      </c>
      <c r="E275" s="144">
        <v>45565</v>
      </c>
      <c r="F275" s="37">
        <v>9420.4500000000007</v>
      </c>
      <c r="G275" s="145">
        <v>45566</v>
      </c>
      <c r="H275" s="76">
        <f t="shared" si="7"/>
        <v>5.8500000000003638</v>
      </c>
      <c r="I275">
        <f>SUM(H184:H275)</f>
        <v>269.85000000000036</v>
      </c>
      <c r="K275" s="134">
        <v>273</v>
      </c>
      <c r="L275" s="679">
        <v>45565</v>
      </c>
      <c r="M275" s="136"/>
      <c r="N275" s="137">
        <f t="shared" si="8"/>
        <v>420</v>
      </c>
      <c r="O275" s="138">
        <v>390</v>
      </c>
      <c r="P275" s="139">
        <f t="shared" si="6"/>
        <v>30</v>
      </c>
      <c r="Q275" s="41"/>
      <c r="V275" t="s">
        <v>1369</v>
      </c>
      <c r="W275" t="s">
        <v>1368</v>
      </c>
    </row>
    <row r="276" spans="1:23" ht="15.6" x14ac:dyDescent="0.3">
      <c r="A276" s="126">
        <v>273</v>
      </c>
      <c r="B276" s="142"/>
      <c r="C276" s="128"/>
      <c r="D276" s="129">
        <f t="shared" si="5"/>
        <v>9420.4500000000007</v>
      </c>
      <c r="E276" s="144">
        <v>45566</v>
      </c>
      <c r="F276" s="37">
        <v>9421.15</v>
      </c>
      <c r="G276" s="145">
        <v>45567</v>
      </c>
      <c r="H276" s="76">
        <f t="shared" si="7"/>
        <v>0.69999999999890861</v>
      </c>
      <c r="K276" s="134">
        <v>274</v>
      </c>
      <c r="L276" s="679">
        <v>45566</v>
      </c>
      <c r="M276" s="136"/>
      <c r="N276" s="137">
        <f t="shared" si="8"/>
        <v>390</v>
      </c>
      <c r="O276" s="138">
        <v>360</v>
      </c>
      <c r="P276" s="139">
        <f t="shared" si="6"/>
        <v>30</v>
      </c>
      <c r="Q276" s="41"/>
      <c r="R276" t="s">
        <v>1217</v>
      </c>
      <c r="S276">
        <f>SUM(P276:P367)</f>
        <v>1950</v>
      </c>
      <c r="V276">
        <f>SUM(H184:H275)</f>
        <v>269.85000000000036</v>
      </c>
      <c r="W276">
        <f>SUM(P184:P275)</f>
        <v>1670</v>
      </c>
    </row>
    <row r="277" spans="1:23" ht="15.6" x14ac:dyDescent="0.3">
      <c r="A277" s="126">
        <v>274</v>
      </c>
      <c r="B277" s="142"/>
      <c r="C277" s="128"/>
      <c r="D277" s="129">
        <f t="shared" si="5"/>
        <v>9421.15</v>
      </c>
      <c r="E277" s="144">
        <v>45567</v>
      </c>
      <c r="F277" s="37">
        <v>9421.85</v>
      </c>
      <c r="G277" s="145">
        <v>45568</v>
      </c>
      <c r="H277" s="76">
        <f t="shared" si="7"/>
        <v>0.7000000000007276</v>
      </c>
      <c r="I277">
        <f>SUM(H276:H367)</f>
        <v>238.94999999999891</v>
      </c>
      <c r="K277" s="134">
        <v>275</v>
      </c>
      <c r="L277" s="679">
        <v>45567</v>
      </c>
      <c r="M277" s="136"/>
      <c r="N277" s="137">
        <f t="shared" si="8"/>
        <v>360</v>
      </c>
      <c r="O277" s="138">
        <v>352.5</v>
      </c>
      <c r="P277" s="139">
        <f t="shared" si="6"/>
        <v>7.5</v>
      </c>
      <c r="Q277" s="41"/>
    </row>
    <row r="278" spans="1:23" ht="15.6" x14ac:dyDescent="0.3">
      <c r="A278" s="126">
        <v>275</v>
      </c>
      <c r="B278" s="142"/>
      <c r="C278" s="128"/>
      <c r="D278" s="129">
        <f t="shared" si="5"/>
        <v>9421.85</v>
      </c>
      <c r="E278" s="144">
        <v>45568</v>
      </c>
      <c r="F278" s="37">
        <v>9422.4500000000007</v>
      </c>
      <c r="G278" s="145">
        <v>45569</v>
      </c>
      <c r="H278" s="76">
        <f t="shared" si="7"/>
        <v>0.6000000000003638</v>
      </c>
      <c r="K278" s="134">
        <v>276</v>
      </c>
      <c r="L278" s="679">
        <v>45568</v>
      </c>
      <c r="M278" s="136"/>
      <c r="N278" s="137">
        <f t="shared" si="8"/>
        <v>352.5</v>
      </c>
      <c r="O278" s="138">
        <v>345</v>
      </c>
      <c r="P278" s="139">
        <f t="shared" si="6"/>
        <v>7.5</v>
      </c>
      <c r="Q278" s="41"/>
    </row>
    <row r="279" spans="1:23" ht="15.6" x14ac:dyDescent="0.3">
      <c r="A279" s="126">
        <v>276</v>
      </c>
      <c r="B279" s="142"/>
      <c r="C279" s="128"/>
      <c r="D279" s="129">
        <f t="shared" si="5"/>
        <v>9422.4500000000007</v>
      </c>
      <c r="E279" s="144">
        <v>45569</v>
      </c>
      <c r="F279" s="37">
        <v>9432.65</v>
      </c>
      <c r="G279" s="145">
        <v>45570</v>
      </c>
      <c r="H279" s="76">
        <f t="shared" si="7"/>
        <v>10.199999999998909</v>
      </c>
      <c r="K279" s="134">
        <v>277</v>
      </c>
      <c r="L279" s="679">
        <v>45569</v>
      </c>
      <c r="M279" s="136"/>
      <c r="N279" s="137">
        <f t="shared" si="8"/>
        <v>345</v>
      </c>
      <c r="O279" s="138">
        <v>233</v>
      </c>
      <c r="P279" s="139">
        <f t="shared" si="6"/>
        <v>112</v>
      </c>
      <c r="Q279" s="41"/>
      <c r="R279" t="s">
        <v>1217</v>
      </c>
      <c r="S279">
        <f>SUM(H269:H278)</f>
        <v>26.900000000001455</v>
      </c>
      <c r="T279">
        <f>SUM(P269:P278)</f>
        <v>180</v>
      </c>
    </row>
    <row r="280" spans="1:23" ht="15.6" x14ac:dyDescent="0.3">
      <c r="A280" s="126">
        <v>277</v>
      </c>
      <c r="B280" s="142"/>
      <c r="C280" s="128"/>
      <c r="D280" s="129">
        <f t="shared" si="5"/>
        <v>9432.65</v>
      </c>
      <c r="E280" s="144">
        <v>45570</v>
      </c>
      <c r="F280" s="37">
        <v>9433.15</v>
      </c>
      <c r="G280" s="145">
        <v>45571</v>
      </c>
      <c r="H280" s="76">
        <f t="shared" si="7"/>
        <v>0.5</v>
      </c>
      <c r="K280" s="134">
        <v>278</v>
      </c>
      <c r="L280" s="679">
        <v>45570</v>
      </c>
      <c r="M280" s="136"/>
      <c r="N280" s="137">
        <f t="shared" si="8"/>
        <v>233</v>
      </c>
      <c r="O280" s="138">
        <v>225</v>
      </c>
      <c r="P280" s="139">
        <f t="shared" si="6"/>
        <v>8</v>
      </c>
      <c r="Q280" s="41"/>
    </row>
    <row r="281" spans="1:23" ht="15.6" x14ac:dyDescent="0.3">
      <c r="A281" s="126">
        <v>278</v>
      </c>
      <c r="B281" s="142"/>
      <c r="C281" s="128"/>
      <c r="D281" s="129">
        <f t="shared" si="5"/>
        <v>9433.15</v>
      </c>
      <c r="E281" s="144">
        <v>45571</v>
      </c>
      <c r="F281" s="37">
        <v>9439.5499999999993</v>
      </c>
      <c r="G281" s="145">
        <v>45572</v>
      </c>
      <c r="H281" s="76">
        <f t="shared" si="7"/>
        <v>6.3999999999996362</v>
      </c>
      <c r="K281" s="134">
        <v>279</v>
      </c>
      <c r="L281" s="679">
        <v>45571</v>
      </c>
      <c r="M281" s="136"/>
      <c r="N281" s="137">
        <f t="shared" si="8"/>
        <v>225</v>
      </c>
      <c r="O281" s="138">
        <v>195</v>
      </c>
      <c r="P281" s="139">
        <f t="shared" si="6"/>
        <v>30</v>
      </c>
      <c r="Q281" s="41"/>
      <c r="S281">
        <f>SUM(H274:H278)</f>
        <v>7.8500000000003638</v>
      </c>
      <c r="T281">
        <f>SUM(P274:P278)</f>
        <v>75</v>
      </c>
    </row>
    <row r="282" spans="1:23" ht="15" customHeight="1" x14ac:dyDescent="0.3">
      <c r="A282" s="126">
        <v>279</v>
      </c>
      <c r="B282" s="142"/>
      <c r="C282" s="128"/>
      <c r="D282" s="129">
        <f t="shared" ref="D282:D345" si="9">(F281)</f>
        <v>9439.5499999999993</v>
      </c>
      <c r="E282" s="144">
        <v>45572</v>
      </c>
      <c r="F282" s="37">
        <v>9439.5499999999993</v>
      </c>
      <c r="G282" s="145">
        <v>45573</v>
      </c>
      <c r="H282" s="76">
        <f t="shared" ref="H282:H345" si="10">F282-D282</f>
        <v>0</v>
      </c>
      <c r="K282" s="134">
        <v>280</v>
      </c>
      <c r="L282" s="679">
        <v>45572</v>
      </c>
      <c r="M282" s="136"/>
      <c r="N282" s="137">
        <f t="shared" ref="N282:N345" si="11">O281</f>
        <v>195</v>
      </c>
      <c r="O282" s="138">
        <v>195</v>
      </c>
      <c r="P282" s="139">
        <f t="shared" ref="P282:P345" si="12">M282+N282-O282</f>
        <v>0</v>
      </c>
      <c r="Q282" s="41"/>
    </row>
    <row r="283" spans="1:23" ht="15" customHeight="1" x14ac:dyDescent="0.3">
      <c r="A283" s="126">
        <v>280</v>
      </c>
      <c r="B283" s="142"/>
      <c r="C283" s="128"/>
      <c r="D283" s="129">
        <f t="shared" si="9"/>
        <v>9439.5499999999993</v>
      </c>
      <c r="E283" s="144">
        <v>45573</v>
      </c>
      <c r="F283" s="37">
        <v>9439.65</v>
      </c>
      <c r="G283" s="145">
        <v>45574</v>
      </c>
      <c r="H283" s="76">
        <f t="shared" si="10"/>
        <v>0.1000000000003638</v>
      </c>
      <c r="K283" s="134">
        <v>281</v>
      </c>
      <c r="L283" s="679">
        <v>45573</v>
      </c>
      <c r="M283" s="136">
        <v>270</v>
      </c>
      <c r="N283" s="137">
        <f t="shared" si="11"/>
        <v>195</v>
      </c>
      <c r="O283" s="138">
        <v>440</v>
      </c>
      <c r="P283" s="139">
        <v>0</v>
      </c>
      <c r="Q283" s="41"/>
      <c r="R283" t="s">
        <v>1359</v>
      </c>
    </row>
    <row r="284" spans="1:23" ht="15" customHeight="1" x14ac:dyDescent="0.3">
      <c r="A284" s="126">
        <v>281</v>
      </c>
      <c r="B284" s="142"/>
      <c r="C284" s="128"/>
      <c r="D284" s="129">
        <f t="shared" si="9"/>
        <v>9439.65</v>
      </c>
      <c r="E284" s="144">
        <v>45574</v>
      </c>
      <c r="F284" s="37">
        <v>9446.4500000000007</v>
      </c>
      <c r="G284" s="145">
        <v>45575</v>
      </c>
      <c r="H284" s="76">
        <f t="shared" si="10"/>
        <v>6.8000000000010914</v>
      </c>
      <c r="K284" s="134">
        <v>282</v>
      </c>
      <c r="L284" s="679">
        <v>45574</v>
      </c>
      <c r="M284" s="136"/>
      <c r="N284" s="137">
        <f t="shared" si="11"/>
        <v>440</v>
      </c>
      <c r="O284" s="138">
        <v>412.5</v>
      </c>
      <c r="P284" s="139">
        <f t="shared" si="12"/>
        <v>27.5</v>
      </c>
      <c r="Q284" s="41"/>
    </row>
    <row r="285" spans="1:23" ht="15" customHeight="1" x14ac:dyDescent="0.3">
      <c r="A285" s="126">
        <v>282</v>
      </c>
      <c r="B285" s="142"/>
      <c r="C285" s="128"/>
      <c r="D285" s="129">
        <f t="shared" si="9"/>
        <v>9446.4500000000007</v>
      </c>
      <c r="E285" s="144">
        <v>45575</v>
      </c>
      <c r="F285" s="37">
        <v>9447.1</v>
      </c>
      <c r="G285" s="145">
        <v>45576</v>
      </c>
      <c r="H285" s="76">
        <f t="shared" si="10"/>
        <v>0.6499999999996362</v>
      </c>
      <c r="K285" s="134">
        <v>283</v>
      </c>
      <c r="L285" s="679">
        <v>45575</v>
      </c>
      <c r="M285" s="136"/>
      <c r="N285" s="137">
        <f t="shared" si="11"/>
        <v>412.5</v>
      </c>
      <c r="O285" s="138">
        <v>412.5</v>
      </c>
      <c r="P285" s="139">
        <f t="shared" si="12"/>
        <v>0</v>
      </c>
      <c r="Q285" s="41"/>
    </row>
    <row r="286" spans="1:23" ht="15" customHeight="1" x14ac:dyDescent="0.3">
      <c r="A286" s="126">
        <v>283</v>
      </c>
      <c r="B286" s="142"/>
      <c r="C286" s="128"/>
      <c r="D286" s="129">
        <f t="shared" si="9"/>
        <v>9447.1</v>
      </c>
      <c r="E286" s="144">
        <v>45576</v>
      </c>
      <c r="F286" s="37">
        <v>9447.6</v>
      </c>
      <c r="G286" s="145">
        <v>45577</v>
      </c>
      <c r="H286" s="76">
        <f t="shared" si="10"/>
        <v>0.5</v>
      </c>
      <c r="K286" s="134">
        <v>284</v>
      </c>
      <c r="L286" s="679">
        <v>45576</v>
      </c>
      <c r="M286" s="136"/>
      <c r="N286" s="137">
        <f t="shared" si="11"/>
        <v>412.5</v>
      </c>
      <c r="O286" s="138">
        <v>412.5</v>
      </c>
      <c r="P286" s="139">
        <f t="shared" si="12"/>
        <v>0</v>
      </c>
      <c r="Q286" s="41"/>
      <c r="W286" t="s">
        <v>1766</v>
      </c>
    </row>
    <row r="287" spans="1:23" ht="15" customHeight="1" x14ac:dyDescent="0.3">
      <c r="A287" s="126">
        <v>284</v>
      </c>
      <c r="B287" s="142"/>
      <c r="C287" s="128"/>
      <c r="D287" s="129">
        <f t="shared" si="9"/>
        <v>9447.6</v>
      </c>
      <c r="E287" s="144">
        <v>45577</v>
      </c>
      <c r="F287" s="37">
        <v>9454.9500000000007</v>
      </c>
      <c r="G287" s="145">
        <v>45578</v>
      </c>
      <c r="H287" s="76">
        <f t="shared" si="10"/>
        <v>7.3500000000003638</v>
      </c>
      <c r="K287" s="134">
        <v>285</v>
      </c>
      <c r="L287" s="679">
        <v>45577</v>
      </c>
      <c r="M287" s="136"/>
      <c r="N287" s="137">
        <f t="shared" si="11"/>
        <v>412.5</v>
      </c>
      <c r="O287" s="138">
        <v>375</v>
      </c>
      <c r="P287" s="139">
        <f t="shared" si="12"/>
        <v>37.5</v>
      </c>
      <c r="Q287" s="41"/>
      <c r="W287">
        <f>SUM(P276:P367)</f>
        <v>1950</v>
      </c>
    </row>
    <row r="288" spans="1:23" ht="15" customHeight="1" x14ac:dyDescent="0.3">
      <c r="A288" s="126">
        <v>285</v>
      </c>
      <c r="B288" s="142"/>
      <c r="C288" s="128"/>
      <c r="D288" s="129">
        <f t="shared" si="9"/>
        <v>9454.9500000000007</v>
      </c>
      <c r="E288" s="144">
        <v>45578</v>
      </c>
      <c r="F288" s="37">
        <v>9456</v>
      </c>
      <c r="G288" s="145">
        <v>45579</v>
      </c>
      <c r="H288" s="76">
        <f t="shared" si="10"/>
        <v>1.0499999999992724</v>
      </c>
      <c r="K288" s="134">
        <v>286</v>
      </c>
      <c r="L288" s="679">
        <v>45578</v>
      </c>
      <c r="M288" s="136"/>
      <c r="N288" s="137">
        <f t="shared" si="11"/>
        <v>375</v>
      </c>
      <c r="O288" s="138">
        <v>367.5</v>
      </c>
      <c r="P288" s="139">
        <f t="shared" si="12"/>
        <v>7.5</v>
      </c>
      <c r="Q288" s="41"/>
    </row>
    <row r="289" spans="1:18" ht="15" customHeight="1" x14ac:dyDescent="0.3">
      <c r="A289" s="126">
        <v>286</v>
      </c>
      <c r="B289" s="142"/>
      <c r="C289" s="128"/>
      <c r="D289" s="129">
        <f t="shared" si="9"/>
        <v>9456</v>
      </c>
      <c r="E289" s="144">
        <v>45579</v>
      </c>
      <c r="F289" s="37">
        <v>9463.4500000000007</v>
      </c>
      <c r="G289" s="145">
        <v>45580</v>
      </c>
      <c r="H289" s="76">
        <f t="shared" si="10"/>
        <v>7.4500000000007276</v>
      </c>
      <c r="K289" s="134">
        <v>287</v>
      </c>
      <c r="L289" s="679">
        <v>45579</v>
      </c>
      <c r="M289" s="136"/>
      <c r="N289" s="137">
        <f t="shared" si="11"/>
        <v>367.5</v>
      </c>
      <c r="O289" s="138">
        <v>285</v>
      </c>
      <c r="P289" s="139">
        <f t="shared" si="12"/>
        <v>82.5</v>
      </c>
      <c r="Q289" s="41"/>
    </row>
    <row r="290" spans="1:18" ht="15" customHeight="1" x14ac:dyDescent="0.3">
      <c r="A290" s="126">
        <v>287</v>
      </c>
      <c r="B290" s="142"/>
      <c r="C290" s="128"/>
      <c r="D290" s="129">
        <f t="shared" si="9"/>
        <v>9463.4500000000007</v>
      </c>
      <c r="E290" s="144">
        <v>45580</v>
      </c>
      <c r="F290" s="37">
        <v>9463.7999999999993</v>
      </c>
      <c r="G290" s="145">
        <v>45581</v>
      </c>
      <c r="H290" s="76">
        <f t="shared" si="10"/>
        <v>0.34999999999854481</v>
      </c>
      <c r="K290" s="134">
        <v>288</v>
      </c>
      <c r="L290" s="679">
        <v>45580</v>
      </c>
      <c r="M290" s="136">
        <v>30</v>
      </c>
      <c r="N290" s="137">
        <f t="shared" si="11"/>
        <v>285</v>
      </c>
      <c r="O290" s="138">
        <v>270</v>
      </c>
      <c r="P290" s="139">
        <f t="shared" si="12"/>
        <v>45</v>
      </c>
      <c r="Q290" s="41"/>
    </row>
    <row r="291" spans="1:18" ht="15" customHeight="1" x14ac:dyDescent="0.3">
      <c r="A291" s="126">
        <v>288</v>
      </c>
      <c r="B291" s="142"/>
      <c r="C291" s="128"/>
      <c r="D291" s="129">
        <f t="shared" si="9"/>
        <v>9463.7999999999993</v>
      </c>
      <c r="E291" s="144">
        <v>45581</v>
      </c>
      <c r="F291" s="37">
        <v>9464.9500000000007</v>
      </c>
      <c r="G291" s="145">
        <v>45582</v>
      </c>
      <c r="H291" s="76">
        <f t="shared" si="10"/>
        <v>1.1500000000014552</v>
      </c>
      <c r="K291" s="134">
        <v>289</v>
      </c>
      <c r="L291" s="679">
        <v>45581</v>
      </c>
      <c r="M291" s="136"/>
      <c r="N291" s="137">
        <f t="shared" si="11"/>
        <v>270</v>
      </c>
      <c r="O291" s="138">
        <v>255</v>
      </c>
      <c r="P291" s="139">
        <f t="shared" si="12"/>
        <v>15</v>
      </c>
      <c r="Q291" s="41"/>
    </row>
    <row r="292" spans="1:18" ht="15" customHeight="1" x14ac:dyDescent="0.3">
      <c r="A292" s="126">
        <v>289</v>
      </c>
      <c r="B292" s="142"/>
      <c r="C292" s="128"/>
      <c r="D292" s="129">
        <f t="shared" si="9"/>
        <v>9464.9500000000007</v>
      </c>
      <c r="E292" s="144">
        <v>45582</v>
      </c>
      <c r="F292" s="37">
        <v>9465.4500000000007</v>
      </c>
      <c r="G292" s="145">
        <v>45583</v>
      </c>
      <c r="H292" s="76">
        <f t="shared" si="10"/>
        <v>0.5</v>
      </c>
      <c r="K292" s="134">
        <v>290</v>
      </c>
      <c r="L292" s="679">
        <v>45582</v>
      </c>
      <c r="M292" s="136"/>
      <c r="N292" s="137">
        <f t="shared" si="11"/>
        <v>255</v>
      </c>
      <c r="O292" s="138">
        <v>240</v>
      </c>
      <c r="P292" s="139">
        <f t="shared" si="12"/>
        <v>15</v>
      </c>
      <c r="Q292" s="41"/>
    </row>
    <row r="293" spans="1:18" ht="15" customHeight="1" x14ac:dyDescent="0.3">
      <c r="A293" s="126">
        <v>290</v>
      </c>
      <c r="B293" s="142"/>
      <c r="C293" s="128"/>
      <c r="D293" s="129">
        <f t="shared" si="9"/>
        <v>9465.4500000000007</v>
      </c>
      <c r="E293" s="144">
        <v>45583</v>
      </c>
      <c r="F293" s="37">
        <v>9467.75</v>
      </c>
      <c r="G293" s="145">
        <v>45584</v>
      </c>
      <c r="H293" s="76">
        <f t="shared" si="10"/>
        <v>2.2999999999992724</v>
      </c>
      <c r="K293" s="134">
        <v>291</v>
      </c>
      <c r="L293" s="679">
        <v>45583</v>
      </c>
      <c r="M293" s="136"/>
      <c r="N293" s="137">
        <f t="shared" si="11"/>
        <v>240</v>
      </c>
      <c r="O293" s="138">
        <v>233</v>
      </c>
      <c r="P293" s="139">
        <f t="shared" si="12"/>
        <v>7</v>
      </c>
      <c r="Q293" s="41"/>
    </row>
    <row r="294" spans="1:18" ht="15" customHeight="1" x14ac:dyDescent="0.3">
      <c r="A294" s="126">
        <v>291</v>
      </c>
      <c r="B294" s="142"/>
      <c r="C294" s="128"/>
      <c r="D294" s="129">
        <f t="shared" si="9"/>
        <v>9467.75</v>
      </c>
      <c r="E294" s="144">
        <v>45584</v>
      </c>
      <c r="F294" s="37">
        <v>9481.1</v>
      </c>
      <c r="G294" s="145">
        <v>45585</v>
      </c>
      <c r="H294" s="76">
        <f t="shared" si="10"/>
        <v>13.350000000000364</v>
      </c>
      <c r="K294" s="134">
        <v>292</v>
      </c>
      <c r="L294" s="679">
        <v>45584</v>
      </c>
      <c r="M294" s="136">
        <v>180</v>
      </c>
      <c r="N294" s="137">
        <f t="shared" si="11"/>
        <v>233</v>
      </c>
      <c r="O294" s="138">
        <v>250</v>
      </c>
      <c r="P294" s="139">
        <f t="shared" si="12"/>
        <v>163</v>
      </c>
      <c r="Q294" s="41"/>
      <c r="R294" s="48" t="s">
        <v>1379</v>
      </c>
    </row>
    <row r="295" spans="1:18" ht="15" customHeight="1" x14ac:dyDescent="0.3">
      <c r="A295" s="126">
        <v>292</v>
      </c>
      <c r="B295" s="142"/>
      <c r="C295" s="128"/>
      <c r="D295" s="129">
        <f t="shared" si="9"/>
        <v>9481.1</v>
      </c>
      <c r="E295" s="144">
        <v>45585</v>
      </c>
      <c r="F295" s="37">
        <v>9481.2000000000007</v>
      </c>
      <c r="G295" s="145">
        <v>45586</v>
      </c>
      <c r="H295" s="76">
        <f t="shared" si="10"/>
        <v>0.1000000000003638</v>
      </c>
      <c r="K295" s="134">
        <v>293</v>
      </c>
      <c r="L295" s="679">
        <v>45585</v>
      </c>
      <c r="M295" s="136"/>
      <c r="N295" s="137">
        <f t="shared" si="11"/>
        <v>250</v>
      </c>
      <c r="O295" s="138">
        <v>250</v>
      </c>
      <c r="P295" s="139">
        <f t="shared" si="12"/>
        <v>0</v>
      </c>
      <c r="Q295" s="41"/>
    </row>
    <row r="296" spans="1:18" ht="15" customHeight="1" x14ac:dyDescent="0.3">
      <c r="A296" s="126">
        <v>293</v>
      </c>
      <c r="B296" s="142"/>
      <c r="C296" s="128"/>
      <c r="D296" s="129">
        <f t="shared" si="9"/>
        <v>9481.2000000000007</v>
      </c>
      <c r="E296" s="144">
        <v>45586</v>
      </c>
      <c r="F296" s="37">
        <v>9482.7999999999993</v>
      </c>
      <c r="G296" s="145">
        <v>45587</v>
      </c>
      <c r="H296" s="76">
        <f t="shared" si="10"/>
        <v>1.5999999999985448</v>
      </c>
      <c r="K296" s="134">
        <v>294</v>
      </c>
      <c r="L296" s="679">
        <v>45586</v>
      </c>
      <c r="M296" s="136"/>
      <c r="N296" s="137">
        <f t="shared" si="11"/>
        <v>250</v>
      </c>
      <c r="O296" s="138">
        <v>240</v>
      </c>
      <c r="P296" s="139">
        <f t="shared" si="12"/>
        <v>10</v>
      </c>
      <c r="Q296" s="41"/>
    </row>
    <row r="297" spans="1:18" ht="15" customHeight="1" x14ac:dyDescent="0.3">
      <c r="A297" s="126">
        <v>294</v>
      </c>
      <c r="B297" s="142"/>
      <c r="C297" s="128"/>
      <c r="D297" s="129">
        <f t="shared" si="9"/>
        <v>9482.7999999999993</v>
      </c>
      <c r="E297" s="144">
        <v>45587</v>
      </c>
      <c r="F297" s="37">
        <v>9487.75</v>
      </c>
      <c r="G297" s="145">
        <v>45588</v>
      </c>
      <c r="H297" s="76">
        <f t="shared" si="10"/>
        <v>4.9500000000007276</v>
      </c>
      <c r="K297" s="134">
        <v>295</v>
      </c>
      <c r="L297" s="679">
        <v>45587</v>
      </c>
      <c r="M297" s="136"/>
      <c r="N297" s="137">
        <f t="shared" si="11"/>
        <v>240</v>
      </c>
      <c r="O297" s="138">
        <v>195</v>
      </c>
      <c r="P297" s="139">
        <f t="shared" si="12"/>
        <v>45</v>
      </c>
      <c r="Q297" s="41"/>
    </row>
    <row r="298" spans="1:18" ht="15" customHeight="1" x14ac:dyDescent="0.3">
      <c r="A298" s="126">
        <v>295</v>
      </c>
      <c r="B298" s="142"/>
      <c r="C298" s="128"/>
      <c r="D298" s="129">
        <f t="shared" si="9"/>
        <v>9487.75</v>
      </c>
      <c r="E298" s="144">
        <v>45588</v>
      </c>
      <c r="F298" s="37">
        <v>9488.9500000000007</v>
      </c>
      <c r="G298" s="145">
        <v>45589</v>
      </c>
      <c r="H298" s="76">
        <f t="shared" si="10"/>
        <v>1.2000000000007276</v>
      </c>
      <c r="K298" s="134">
        <v>296</v>
      </c>
      <c r="L298" s="679">
        <v>45588</v>
      </c>
      <c r="M298" s="136"/>
      <c r="N298" s="137">
        <f t="shared" si="11"/>
        <v>195</v>
      </c>
      <c r="O298" s="138">
        <v>180</v>
      </c>
      <c r="P298" s="139">
        <f t="shared" si="12"/>
        <v>15</v>
      </c>
      <c r="Q298" s="41"/>
    </row>
    <row r="299" spans="1:18" ht="15" customHeight="1" x14ac:dyDescent="0.3">
      <c r="A299" s="126">
        <v>296</v>
      </c>
      <c r="B299" s="142"/>
      <c r="C299" s="128"/>
      <c r="D299" s="129">
        <f t="shared" si="9"/>
        <v>9488.9500000000007</v>
      </c>
      <c r="E299" s="144">
        <v>45589</v>
      </c>
      <c r="F299" s="37">
        <v>9490.15</v>
      </c>
      <c r="G299" s="145">
        <v>45590</v>
      </c>
      <c r="H299" s="76">
        <f t="shared" si="10"/>
        <v>1.1999999999989086</v>
      </c>
      <c r="K299" s="134">
        <v>297</v>
      </c>
      <c r="L299" s="679">
        <v>45589</v>
      </c>
      <c r="M299" s="136"/>
      <c r="N299" s="137">
        <f t="shared" si="11"/>
        <v>180</v>
      </c>
      <c r="O299" s="138">
        <v>180</v>
      </c>
      <c r="P299" s="139">
        <f t="shared" si="12"/>
        <v>0</v>
      </c>
      <c r="Q299" s="41"/>
    </row>
    <row r="300" spans="1:18" ht="15" customHeight="1" x14ac:dyDescent="0.3">
      <c r="A300" s="126">
        <v>297</v>
      </c>
      <c r="B300" s="142"/>
      <c r="C300" s="128"/>
      <c r="D300" s="129">
        <f t="shared" si="9"/>
        <v>9490.15</v>
      </c>
      <c r="E300" s="144">
        <v>45590</v>
      </c>
      <c r="F300" s="37">
        <v>9491.75</v>
      </c>
      <c r="G300" s="145">
        <v>45591</v>
      </c>
      <c r="H300" s="76">
        <f t="shared" si="10"/>
        <v>1.6000000000003638</v>
      </c>
      <c r="K300" s="134">
        <v>298</v>
      </c>
      <c r="L300" s="679">
        <v>45590</v>
      </c>
      <c r="M300" s="136"/>
      <c r="N300" s="137">
        <f t="shared" si="11"/>
        <v>180</v>
      </c>
      <c r="O300" s="138">
        <v>180</v>
      </c>
      <c r="P300" s="139">
        <f t="shared" si="12"/>
        <v>0</v>
      </c>
      <c r="Q300" s="41"/>
    </row>
    <row r="301" spans="1:18" ht="15" customHeight="1" x14ac:dyDescent="0.3">
      <c r="A301" s="126">
        <v>298</v>
      </c>
      <c r="B301" s="142"/>
      <c r="C301" s="128"/>
      <c r="D301" s="129">
        <f t="shared" si="9"/>
        <v>9491.75</v>
      </c>
      <c r="E301" s="144">
        <v>45591</v>
      </c>
      <c r="F301" s="37">
        <v>9493</v>
      </c>
      <c r="G301" s="145">
        <v>45592</v>
      </c>
      <c r="H301" s="76">
        <f t="shared" si="10"/>
        <v>1.25</v>
      </c>
      <c r="K301" s="134">
        <v>299</v>
      </c>
      <c r="L301" s="679">
        <v>45591</v>
      </c>
      <c r="M301" s="136"/>
      <c r="N301" s="137">
        <f t="shared" si="11"/>
        <v>180</v>
      </c>
      <c r="O301" s="138">
        <v>165</v>
      </c>
      <c r="P301" s="139">
        <f t="shared" si="12"/>
        <v>15</v>
      </c>
      <c r="Q301" s="41"/>
    </row>
    <row r="302" spans="1:18" ht="15" customHeight="1" x14ac:dyDescent="0.3">
      <c r="A302" s="126">
        <v>299</v>
      </c>
      <c r="B302" s="142"/>
      <c r="C302" s="128"/>
      <c r="D302" s="129">
        <f t="shared" si="9"/>
        <v>9493</v>
      </c>
      <c r="E302" s="144">
        <v>45592</v>
      </c>
      <c r="F302" s="37">
        <v>9496.4500000000007</v>
      </c>
      <c r="G302" s="145">
        <v>45593</v>
      </c>
      <c r="H302" s="76">
        <f t="shared" si="10"/>
        <v>3.4500000000007276</v>
      </c>
      <c r="K302" s="134">
        <v>300</v>
      </c>
      <c r="L302" s="679">
        <v>45592</v>
      </c>
      <c r="M302" s="136"/>
      <c r="N302" s="137">
        <f t="shared" si="11"/>
        <v>165</v>
      </c>
      <c r="O302" s="138">
        <v>150</v>
      </c>
      <c r="P302" s="139">
        <f t="shared" si="12"/>
        <v>15</v>
      </c>
      <c r="Q302" s="41"/>
    </row>
    <row r="303" spans="1:18" ht="15" customHeight="1" x14ac:dyDescent="0.3">
      <c r="A303" s="126">
        <v>300</v>
      </c>
      <c r="B303" s="142"/>
      <c r="C303" s="128"/>
      <c r="D303" s="129">
        <f t="shared" si="9"/>
        <v>9496.4500000000007</v>
      </c>
      <c r="E303" s="144">
        <v>45593</v>
      </c>
      <c r="F303" s="37">
        <v>9498.2000000000007</v>
      </c>
      <c r="G303" s="145">
        <v>45594</v>
      </c>
      <c r="H303" s="76">
        <f t="shared" si="10"/>
        <v>1.75</v>
      </c>
      <c r="K303" s="134">
        <v>301</v>
      </c>
      <c r="L303" s="679">
        <v>45593</v>
      </c>
      <c r="M303" s="136">
        <v>300</v>
      </c>
      <c r="N303" s="137">
        <f t="shared" si="11"/>
        <v>150</v>
      </c>
      <c r="O303" s="138">
        <v>440</v>
      </c>
      <c r="P303" s="139">
        <f t="shared" si="12"/>
        <v>10</v>
      </c>
      <c r="Q303" s="41"/>
      <c r="R303" t="s">
        <v>1389</v>
      </c>
    </row>
    <row r="304" spans="1:18" ht="15" customHeight="1" x14ac:dyDescent="0.3">
      <c r="A304" s="126">
        <v>301</v>
      </c>
      <c r="B304" s="142"/>
      <c r="C304" s="128"/>
      <c r="D304" s="129">
        <f t="shared" si="9"/>
        <v>9498.2000000000007</v>
      </c>
      <c r="E304" s="144">
        <v>45594</v>
      </c>
      <c r="F304" s="37">
        <v>9500.2999999999993</v>
      </c>
      <c r="G304" s="145">
        <v>45595</v>
      </c>
      <c r="H304" s="76">
        <f t="shared" si="10"/>
        <v>2.0999999999985448</v>
      </c>
      <c r="K304" s="134">
        <v>302</v>
      </c>
      <c r="L304" s="679">
        <v>45594</v>
      </c>
      <c r="M304" s="136"/>
      <c r="N304" s="137">
        <f t="shared" si="11"/>
        <v>440</v>
      </c>
      <c r="O304" s="138">
        <v>420</v>
      </c>
      <c r="P304" s="139">
        <f t="shared" si="12"/>
        <v>20</v>
      </c>
      <c r="Q304" s="41"/>
    </row>
    <row r="305" spans="1:18" ht="15" customHeight="1" x14ac:dyDescent="0.3">
      <c r="A305" s="126">
        <v>302</v>
      </c>
      <c r="B305" s="142"/>
      <c r="C305" s="128"/>
      <c r="D305" s="129">
        <f t="shared" si="9"/>
        <v>9500.2999999999993</v>
      </c>
      <c r="E305" s="144">
        <v>45595</v>
      </c>
      <c r="F305" s="37">
        <v>9501.6</v>
      </c>
      <c r="G305" s="145">
        <v>45596</v>
      </c>
      <c r="H305" s="76">
        <f t="shared" si="10"/>
        <v>1.3000000000010914</v>
      </c>
      <c r="K305" s="134">
        <v>303</v>
      </c>
      <c r="L305" s="679">
        <v>45595</v>
      </c>
      <c r="M305" s="136"/>
      <c r="N305" s="137">
        <f t="shared" si="11"/>
        <v>420</v>
      </c>
      <c r="O305" s="138">
        <v>390</v>
      </c>
      <c r="P305" s="139">
        <f t="shared" si="12"/>
        <v>30</v>
      </c>
      <c r="Q305" s="41"/>
    </row>
    <row r="306" spans="1:18" ht="15" customHeight="1" x14ac:dyDescent="0.3">
      <c r="A306" s="126">
        <v>303</v>
      </c>
      <c r="B306" s="142"/>
      <c r="C306" s="128"/>
      <c r="D306" s="129">
        <f t="shared" si="9"/>
        <v>9501.6</v>
      </c>
      <c r="E306" s="144">
        <v>45596</v>
      </c>
      <c r="F306" s="37">
        <v>9503.9</v>
      </c>
      <c r="G306" s="145">
        <v>45597</v>
      </c>
      <c r="H306" s="76">
        <f t="shared" si="10"/>
        <v>2.2999999999992724</v>
      </c>
      <c r="I306">
        <f>SUM(H276:H306)</f>
        <v>83.449999999998909</v>
      </c>
      <c r="K306" s="134">
        <v>304</v>
      </c>
      <c r="L306" s="679">
        <v>45596</v>
      </c>
      <c r="M306" s="136"/>
      <c r="N306" s="137">
        <f t="shared" si="11"/>
        <v>390</v>
      </c>
      <c r="O306" s="138">
        <v>375</v>
      </c>
      <c r="P306" s="139">
        <f t="shared" si="12"/>
        <v>15</v>
      </c>
      <c r="Q306" s="41"/>
    </row>
    <row r="307" spans="1:18" ht="15" customHeight="1" x14ac:dyDescent="0.3">
      <c r="A307" s="126">
        <v>304</v>
      </c>
      <c r="B307" s="142"/>
      <c r="C307" s="128"/>
      <c r="D307" s="129">
        <f t="shared" si="9"/>
        <v>9503.9</v>
      </c>
      <c r="E307" s="144">
        <v>45597</v>
      </c>
      <c r="F307" s="37">
        <v>9505.25</v>
      </c>
      <c r="G307" s="145">
        <v>45598</v>
      </c>
      <c r="H307" s="76">
        <f t="shared" si="10"/>
        <v>1.3500000000003638</v>
      </c>
      <c r="K307" s="134">
        <v>305</v>
      </c>
      <c r="L307" s="679">
        <v>45597</v>
      </c>
      <c r="M307" s="136"/>
      <c r="N307" s="137">
        <f t="shared" si="11"/>
        <v>375</v>
      </c>
      <c r="O307" s="138">
        <v>360</v>
      </c>
      <c r="P307" s="139">
        <f t="shared" si="12"/>
        <v>15</v>
      </c>
      <c r="Q307" s="41"/>
    </row>
    <row r="308" spans="1:18" ht="15" customHeight="1" x14ac:dyDescent="0.3">
      <c r="A308" s="126">
        <v>305</v>
      </c>
      <c r="B308" s="142"/>
      <c r="C308" s="128"/>
      <c r="D308" s="129">
        <f t="shared" si="9"/>
        <v>9505.25</v>
      </c>
      <c r="E308" s="144">
        <v>45598</v>
      </c>
      <c r="F308" s="37">
        <v>9506.2999999999993</v>
      </c>
      <c r="G308" s="145">
        <v>45599</v>
      </c>
      <c r="H308" s="76">
        <f t="shared" si="10"/>
        <v>1.0499999999992724</v>
      </c>
      <c r="K308" s="134">
        <v>306</v>
      </c>
      <c r="L308" s="679">
        <v>45598</v>
      </c>
      <c r="M308" s="136"/>
      <c r="N308" s="137">
        <f t="shared" si="11"/>
        <v>360</v>
      </c>
      <c r="O308" s="138">
        <v>345</v>
      </c>
      <c r="P308" s="139">
        <f t="shared" si="12"/>
        <v>15</v>
      </c>
      <c r="Q308" s="41"/>
    </row>
    <row r="309" spans="1:18" ht="15" customHeight="1" x14ac:dyDescent="0.3">
      <c r="A309" s="126">
        <v>306</v>
      </c>
      <c r="B309" s="142"/>
      <c r="C309" s="128"/>
      <c r="D309" s="129">
        <f t="shared" si="9"/>
        <v>9506.2999999999993</v>
      </c>
      <c r="E309" s="144">
        <v>45599</v>
      </c>
      <c r="F309" s="37">
        <v>9507.7000000000007</v>
      </c>
      <c r="G309" s="145">
        <v>45600</v>
      </c>
      <c r="H309" s="76">
        <f t="shared" si="10"/>
        <v>1.4000000000014552</v>
      </c>
      <c r="K309" s="134">
        <v>307</v>
      </c>
      <c r="L309" s="679">
        <v>45599</v>
      </c>
      <c r="M309" s="136"/>
      <c r="N309" s="137">
        <f t="shared" si="11"/>
        <v>345</v>
      </c>
      <c r="O309" s="138">
        <v>330</v>
      </c>
      <c r="P309" s="139">
        <f t="shared" si="12"/>
        <v>15</v>
      </c>
      <c r="Q309" s="41"/>
    </row>
    <row r="310" spans="1:18" ht="15" customHeight="1" x14ac:dyDescent="0.3">
      <c r="A310" s="126">
        <v>307</v>
      </c>
      <c r="B310" s="142"/>
      <c r="C310" s="128"/>
      <c r="D310" s="129">
        <f t="shared" si="9"/>
        <v>9507.7000000000007</v>
      </c>
      <c r="E310" s="144">
        <v>45600</v>
      </c>
      <c r="F310" s="37">
        <v>9507.7000000000007</v>
      </c>
      <c r="G310" s="145">
        <v>45601</v>
      </c>
      <c r="H310" s="76">
        <f t="shared" si="10"/>
        <v>0</v>
      </c>
      <c r="K310" s="134">
        <v>308</v>
      </c>
      <c r="L310" s="679">
        <v>45600</v>
      </c>
      <c r="M310" s="136"/>
      <c r="N310" s="137">
        <f t="shared" si="11"/>
        <v>330</v>
      </c>
      <c r="O310" s="138">
        <v>330</v>
      </c>
      <c r="P310" s="139">
        <f t="shared" si="12"/>
        <v>0</v>
      </c>
      <c r="Q310" s="41"/>
    </row>
    <row r="311" spans="1:18" ht="15" customHeight="1" x14ac:dyDescent="0.3">
      <c r="A311" s="126">
        <v>308</v>
      </c>
      <c r="B311" s="142"/>
      <c r="C311" s="128"/>
      <c r="D311" s="129">
        <f t="shared" si="9"/>
        <v>9507.7000000000007</v>
      </c>
      <c r="E311" s="144">
        <v>45601</v>
      </c>
      <c r="F311" s="37">
        <v>9521.1</v>
      </c>
      <c r="G311" s="145">
        <v>45602</v>
      </c>
      <c r="H311" s="76">
        <f t="shared" si="10"/>
        <v>13.399999999999636</v>
      </c>
      <c r="K311" s="134">
        <v>309</v>
      </c>
      <c r="L311" s="679">
        <v>45601</v>
      </c>
      <c r="M311" s="136"/>
      <c r="N311" s="137">
        <f t="shared" si="11"/>
        <v>330</v>
      </c>
      <c r="O311" s="138">
        <v>195</v>
      </c>
      <c r="P311" s="139">
        <f t="shared" si="12"/>
        <v>135</v>
      </c>
      <c r="Q311" s="41"/>
    </row>
    <row r="312" spans="1:18" ht="15" customHeight="1" x14ac:dyDescent="0.3">
      <c r="A312" s="126">
        <v>309</v>
      </c>
      <c r="B312" s="142"/>
      <c r="C312" s="128"/>
      <c r="D312" s="129">
        <f t="shared" si="9"/>
        <v>9521.1</v>
      </c>
      <c r="E312" s="144">
        <v>45602</v>
      </c>
      <c r="F312" s="37">
        <v>9525.85</v>
      </c>
      <c r="G312" s="145">
        <v>45603</v>
      </c>
      <c r="H312" s="76">
        <f t="shared" si="10"/>
        <v>4.75</v>
      </c>
      <c r="K312" s="134">
        <v>310</v>
      </c>
      <c r="L312" s="679">
        <v>45602</v>
      </c>
      <c r="M312" s="136"/>
      <c r="N312" s="137">
        <f t="shared" si="11"/>
        <v>195</v>
      </c>
      <c r="O312" s="138">
        <v>150</v>
      </c>
      <c r="P312" s="139">
        <f t="shared" si="12"/>
        <v>45</v>
      </c>
      <c r="Q312" s="41"/>
    </row>
    <row r="313" spans="1:18" ht="15" customHeight="1" x14ac:dyDescent="0.3">
      <c r="A313" s="126">
        <v>310</v>
      </c>
      <c r="B313" s="142"/>
      <c r="C313" s="128"/>
      <c r="D313" s="129">
        <f t="shared" si="9"/>
        <v>9525.85</v>
      </c>
      <c r="E313" s="144">
        <v>45603</v>
      </c>
      <c r="F313" s="37">
        <v>9536.85</v>
      </c>
      <c r="G313" s="145">
        <v>45604</v>
      </c>
      <c r="H313" s="76">
        <f t="shared" si="10"/>
        <v>11</v>
      </c>
      <c r="K313" s="134">
        <v>311</v>
      </c>
      <c r="L313" s="679">
        <v>45603</v>
      </c>
      <c r="M313" s="136"/>
      <c r="N313" s="137">
        <f t="shared" si="11"/>
        <v>150</v>
      </c>
      <c r="O313" s="138">
        <v>30</v>
      </c>
      <c r="P313" s="139">
        <f t="shared" si="12"/>
        <v>120</v>
      </c>
      <c r="Q313" s="41"/>
    </row>
    <row r="314" spans="1:18" ht="15" customHeight="1" x14ac:dyDescent="0.3">
      <c r="A314" s="126">
        <v>311</v>
      </c>
      <c r="B314" s="142"/>
      <c r="C314" s="128"/>
      <c r="D314" s="129">
        <f t="shared" si="9"/>
        <v>9536.85</v>
      </c>
      <c r="E314" s="144">
        <v>45604</v>
      </c>
      <c r="F314" s="37">
        <v>9537.9</v>
      </c>
      <c r="G314" s="145">
        <v>45605</v>
      </c>
      <c r="H314" s="76">
        <f t="shared" si="10"/>
        <v>1.0499999999992724</v>
      </c>
      <c r="K314" s="134">
        <v>312</v>
      </c>
      <c r="L314" s="679">
        <v>45604</v>
      </c>
      <c r="M314" s="136">
        <v>340</v>
      </c>
      <c r="N314" s="137">
        <f t="shared" si="11"/>
        <v>30</v>
      </c>
      <c r="O314" s="138">
        <v>360</v>
      </c>
      <c r="P314" s="139">
        <f t="shared" si="12"/>
        <v>10</v>
      </c>
      <c r="Q314" s="41"/>
      <c r="R314" t="s">
        <v>1406</v>
      </c>
    </row>
    <row r="315" spans="1:18" ht="15" customHeight="1" x14ac:dyDescent="0.3">
      <c r="A315" s="126">
        <v>312</v>
      </c>
      <c r="B315" s="142"/>
      <c r="C315" s="128"/>
      <c r="D315" s="129">
        <f t="shared" si="9"/>
        <v>9537.9</v>
      </c>
      <c r="E315" s="144">
        <v>45605</v>
      </c>
      <c r="F315" s="37">
        <v>9537.9</v>
      </c>
      <c r="G315" s="145">
        <v>45606</v>
      </c>
      <c r="H315" s="76">
        <f t="shared" si="10"/>
        <v>0</v>
      </c>
      <c r="K315" s="134">
        <v>313</v>
      </c>
      <c r="L315" s="679">
        <v>45605</v>
      </c>
      <c r="M315" s="136"/>
      <c r="N315" s="137">
        <f t="shared" si="11"/>
        <v>360</v>
      </c>
      <c r="O315" s="138">
        <v>360</v>
      </c>
      <c r="P315" s="139">
        <f t="shared" si="12"/>
        <v>0</v>
      </c>
      <c r="Q315" s="41"/>
    </row>
    <row r="316" spans="1:18" ht="15" customHeight="1" x14ac:dyDescent="0.3">
      <c r="A316" s="126">
        <v>313</v>
      </c>
      <c r="B316" s="142"/>
      <c r="C316" s="128"/>
      <c r="D316" s="129">
        <f t="shared" si="9"/>
        <v>9537.9</v>
      </c>
      <c r="E316" s="144">
        <v>45606</v>
      </c>
      <c r="F316" s="37">
        <v>9537.9</v>
      </c>
      <c r="G316" s="145">
        <v>45607</v>
      </c>
      <c r="H316" s="76">
        <f t="shared" si="10"/>
        <v>0</v>
      </c>
      <c r="K316" s="134">
        <v>314</v>
      </c>
      <c r="L316" s="679">
        <v>45606</v>
      </c>
      <c r="M316" s="136"/>
      <c r="N316" s="137">
        <f t="shared" si="11"/>
        <v>360</v>
      </c>
      <c r="O316" s="138">
        <v>375</v>
      </c>
      <c r="P316" s="139">
        <v>0</v>
      </c>
      <c r="Q316" s="41"/>
      <c r="R316" s="48" t="s">
        <v>430</v>
      </c>
    </row>
    <row r="317" spans="1:18" ht="15" customHeight="1" x14ac:dyDescent="0.3">
      <c r="A317" s="126">
        <v>314</v>
      </c>
      <c r="B317" s="142"/>
      <c r="C317" s="128"/>
      <c r="D317" s="129">
        <f t="shared" si="9"/>
        <v>9537.9</v>
      </c>
      <c r="E317" s="144">
        <v>45607</v>
      </c>
      <c r="F317" s="37">
        <v>9539</v>
      </c>
      <c r="G317" s="145">
        <v>45608</v>
      </c>
      <c r="H317" s="76">
        <f t="shared" si="10"/>
        <v>1.1000000000003638</v>
      </c>
      <c r="K317" s="134">
        <v>315</v>
      </c>
      <c r="L317" s="679">
        <v>45607</v>
      </c>
      <c r="M317" s="136"/>
      <c r="N317" s="137">
        <f t="shared" si="11"/>
        <v>375</v>
      </c>
      <c r="O317" s="138">
        <v>360</v>
      </c>
      <c r="P317" s="139">
        <f t="shared" si="12"/>
        <v>15</v>
      </c>
      <c r="Q317" s="41"/>
    </row>
    <row r="318" spans="1:18" ht="15" customHeight="1" x14ac:dyDescent="0.3">
      <c r="A318" s="126">
        <v>315</v>
      </c>
      <c r="B318" s="142"/>
      <c r="C318" s="128"/>
      <c r="D318" s="129">
        <f t="shared" si="9"/>
        <v>9539</v>
      </c>
      <c r="E318" s="144">
        <v>45608</v>
      </c>
      <c r="F318" s="37">
        <v>9539</v>
      </c>
      <c r="G318" s="145">
        <v>45609</v>
      </c>
      <c r="H318" s="76">
        <f t="shared" si="10"/>
        <v>0</v>
      </c>
      <c r="K318" s="134">
        <v>316</v>
      </c>
      <c r="L318" s="679">
        <v>45608</v>
      </c>
      <c r="M318" s="136"/>
      <c r="N318" s="137">
        <f t="shared" si="11"/>
        <v>360</v>
      </c>
      <c r="O318" s="138">
        <v>360</v>
      </c>
      <c r="P318" s="139">
        <f t="shared" si="12"/>
        <v>0</v>
      </c>
      <c r="Q318" s="41"/>
    </row>
    <row r="319" spans="1:18" ht="15" customHeight="1" x14ac:dyDescent="0.3">
      <c r="A319" s="126">
        <v>316</v>
      </c>
      <c r="B319" s="142"/>
      <c r="C319" s="128"/>
      <c r="D319" s="129">
        <f t="shared" si="9"/>
        <v>9539</v>
      </c>
      <c r="E319" s="144">
        <v>45609</v>
      </c>
      <c r="F319" s="37">
        <v>9539</v>
      </c>
      <c r="G319" s="145">
        <v>45610</v>
      </c>
      <c r="H319" s="76">
        <f t="shared" si="10"/>
        <v>0</v>
      </c>
      <c r="K319" s="134">
        <v>317</v>
      </c>
      <c r="L319" s="679">
        <v>45609</v>
      </c>
      <c r="M319" s="136">
        <v>30</v>
      </c>
      <c r="N319" s="137">
        <f t="shared" si="11"/>
        <v>360</v>
      </c>
      <c r="O319" s="138">
        <v>360</v>
      </c>
      <c r="P319" s="139">
        <v>0</v>
      </c>
      <c r="Q319" s="41"/>
      <c r="R319" s="48" t="s">
        <v>1422</v>
      </c>
    </row>
    <row r="320" spans="1:18" ht="15" customHeight="1" x14ac:dyDescent="0.3">
      <c r="A320" s="126">
        <v>317</v>
      </c>
      <c r="B320" s="142"/>
      <c r="C320" s="128"/>
      <c r="D320" s="129">
        <f t="shared" si="9"/>
        <v>9539</v>
      </c>
      <c r="E320" s="144">
        <v>45610</v>
      </c>
      <c r="F320" s="37">
        <v>9539.65</v>
      </c>
      <c r="G320" s="145">
        <v>45611</v>
      </c>
      <c r="H320" s="76">
        <f t="shared" si="10"/>
        <v>0.6499999999996362</v>
      </c>
      <c r="K320" s="134">
        <v>318</v>
      </c>
      <c r="L320" s="679">
        <v>45610</v>
      </c>
      <c r="M320" s="136"/>
      <c r="N320" s="137">
        <f t="shared" si="11"/>
        <v>360</v>
      </c>
      <c r="O320" s="138">
        <v>345</v>
      </c>
      <c r="P320" s="139">
        <f t="shared" si="12"/>
        <v>15</v>
      </c>
      <c r="Q320" s="41"/>
    </row>
    <row r="321" spans="1:20" ht="15" customHeight="1" x14ac:dyDescent="0.3">
      <c r="A321" s="126">
        <v>318</v>
      </c>
      <c r="B321" s="142"/>
      <c r="C321" s="128"/>
      <c r="D321" s="129">
        <f t="shared" si="9"/>
        <v>9539.65</v>
      </c>
      <c r="E321" s="144">
        <v>45611</v>
      </c>
      <c r="F321" s="37">
        <v>9540.15</v>
      </c>
      <c r="G321" s="145">
        <v>45612</v>
      </c>
      <c r="H321" s="76">
        <f t="shared" si="10"/>
        <v>0.5</v>
      </c>
      <c r="K321" s="134">
        <v>319</v>
      </c>
      <c r="L321" s="679">
        <v>45611</v>
      </c>
      <c r="M321" s="136"/>
      <c r="N321" s="137">
        <f t="shared" si="11"/>
        <v>345</v>
      </c>
      <c r="O321" s="138">
        <v>345</v>
      </c>
      <c r="P321" s="139">
        <f t="shared" si="12"/>
        <v>0</v>
      </c>
      <c r="Q321" s="41"/>
    </row>
    <row r="322" spans="1:20" ht="15" customHeight="1" x14ac:dyDescent="0.3">
      <c r="A322" s="126">
        <v>319</v>
      </c>
      <c r="B322" s="142"/>
      <c r="C322" s="128"/>
      <c r="D322" s="129">
        <f t="shared" si="9"/>
        <v>9540.15</v>
      </c>
      <c r="E322" s="144">
        <v>45612</v>
      </c>
      <c r="F322" s="37">
        <v>9540.7999999999993</v>
      </c>
      <c r="G322" s="145">
        <v>45613</v>
      </c>
      <c r="H322" s="76">
        <f t="shared" si="10"/>
        <v>0.6499999999996362</v>
      </c>
      <c r="K322" s="134">
        <v>320</v>
      </c>
      <c r="L322" s="679">
        <v>45612</v>
      </c>
      <c r="M322" s="136"/>
      <c r="N322" s="137">
        <f t="shared" si="11"/>
        <v>345</v>
      </c>
      <c r="O322" s="138">
        <v>315</v>
      </c>
      <c r="P322" s="139">
        <f t="shared" si="12"/>
        <v>30</v>
      </c>
      <c r="Q322" s="41"/>
      <c r="R322" t="s">
        <v>56</v>
      </c>
    </row>
    <row r="323" spans="1:20" ht="15" customHeight="1" x14ac:dyDescent="0.3">
      <c r="A323" s="126">
        <v>320</v>
      </c>
      <c r="B323" s="142"/>
      <c r="C323" s="128"/>
      <c r="D323" s="129">
        <f t="shared" si="9"/>
        <v>9540.7999999999993</v>
      </c>
      <c r="E323" s="144">
        <v>45613</v>
      </c>
      <c r="F323" s="37">
        <v>9541.2999999999993</v>
      </c>
      <c r="G323" s="145">
        <v>45614</v>
      </c>
      <c r="H323" s="76">
        <f t="shared" si="10"/>
        <v>0.5</v>
      </c>
      <c r="K323" s="134">
        <v>321</v>
      </c>
      <c r="L323" s="679">
        <v>45613</v>
      </c>
      <c r="M323" s="136"/>
      <c r="N323" s="137">
        <f t="shared" si="11"/>
        <v>315</v>
      </c>
      <c r="O323" s="138">
        <v>315</v>
      </c>
      <c r="P323" s="139">
        <f t="shared" si="12"/>
        <v>0</v>
      </c>
      <c r="Q323" s="41"/>
    </row>
    <row r="324" spans="1:20" ht="15" customHeight="1" x14ac:dyDescent="0.3">
      <c r="A324" s="126">
        <v>321</v>
      </c>
      <c r="B324" s="142"/>
      <c r="C324" s="128"/>
      <c r="D324" s="129">
        <f t="shared" si="9"/>
        <v>9541.2999999999993</v>
      </c>
      <c r="E324" s="144">
        <v>45614</v>
      </c>
      <c r="F324" s="37">
        <v>9541.2999999999993</v>
      </c>
      <c r="G324" s="145">
        <v>45615</v>
      </c>
      <c r="H324" s="76">
        <f t="shared" si="10"/>
        <v>0</v>
      </c>
      <c r="K324" s="134">
        <v>322</v>
      </c>
      <c r="L324" s="679">
        <v>45614</v>
      </c>
      <c r="M324" s="136"/>
      <c r="N324" s="137">
        <f t="shared" si="11"/>
        <v>315</v>
      </c>
      <c r="O324" s="138">
        <v>315</v>
      </c>
      <c r="P324" s="139">
        <f t="shared" si="12"/>
        <v>0</v>
      </c>
      <c r="Q324" s="41"/>
      <c r="S324">
        <f>SUM(H311:H320)</f>
        <v>31.949999999998909</v>
      </c>
      <c r="T324">
        <f>SUM(P311:P320)</f>
        <v>340</v>
      </c>
    </row>
    <row r="325" spans="1:20" ht="15" customHeight="1" x14ac:dyDescent="0.3">
      <c r="A325" s="126">
        <v>322</v>
      </c>
      <c r="B325" s="142"/>
      <c r="C325" s="128"/>
      <c r="D325" s="129">
        <f t="shared" si="9"/>
        <v>9541.2999999999993</v>
      </c>
      <c r="E325" s="144">
        <v>45615</v>
      </c>
      <c r="F325" s="37">
        <v>9549.5499999999993</v>
      </c>
      <c r="G325" s="145">
        <v>45616</v>
      </c>
      <c r="H325" s="76">
        <f t="shared" si="10"/>
        <v>8.25</v>
      </c>
      <c r="K325" s="134">
        <v>323</v>
      </c>
      <c r="L325" s="679">
        <v>45615</v>
      </c>
      <c r="M325" s="136"/>
      <c r="N325" s="137">
        <f t="shared" si="11"/>
        <v>315</v>
      </c>
      <c r="O325" s="138">
        <v>225</v>
      </c>
      <c r="P325" s="139">
        <f t="shared" si="12"/>
        <v>90</v>
      </c>
      <c r="Q325" s="41"/>
    </row>
    <row r="326" spans="1:20" ht="15" customHeight="1" x14ac:dyDescent="0.3">
      <c r="A326" s="126">
        <v>323</v>
      </c>
      <c r="B326" s="142"/>
      <c r="C326" s="128"/>
      <c r="D326" s="129">
        <f t="shared" si="9"/>
        <v>9549.5499999999993</v>
      </c>
      <c r="E326" s="144">
        <v>45616</v>
      </c>
      <c r="F326" s="37">
        <v>9550.0499999999993</v>
      </c>
      <c r="G326" s="145">
        <v>45617</v>
      </c>
      <c r="H326" s="76">
        <f t="shared" si="10"/>
        <v>0.5</v>
      </c>
      <c r="K326" s="134">
        <v>324</v>
      </c>
      <c r="L326" s="679">
        <v>45616</v>
      </c>
      <c r="M326" s="136"/>
      <c r="N326" s="137">
        <f t="shared" si="11"/>
        <v>225</v>
      </c>
      <c r="O326" s="138">
        <v>225</v>
      </c>
      <c r="P326" s="139">
        <f t="shared" si="12"/>
        <v>0</v>
      </c>
      <c r="Q326" s="41"/>
      <c r="T326">
        <f>T324/S324</f>
        <v>10.641627543036357</v>
      </c>
    </row>
    <row r="327" spans="1:20" ht="15" customHeight="1" x14ac:dyDescent="0.3">
      <c r="A327" s="126">
        <v>324</v>
      </c>
      <c r="B327" s="142"/>
      <c r="C327" s="128"/>
      <c r="D327" s="129">
        <f t="shared" si="9"/>
        <v>9550.0499999999993</v>
      </c>
      <c r="E327" s="144">
        <v>45617</v>
      </c>
      <c r="F327" s="37">
        <v>9550.6</v>
      </c>
      <c r="G327" s="145">
        <v>45618</v>
      </c>
      <c r="H327" s="76">
        <f t="shared" si="10"/>
        <v>0.55000000000109139</v>
      </c>
      <c r="K327" s="134">
        <v>325</v>
      </c>
      <c r="L327" s="679">
        <v>45617</v>
      </c>
      <c r="M327" s="136"/>
      <c r="N327" s="137">
        <f t="shared" si="11"/>
        <v>225</v>
      </c>
      <c r="O327" s="138">
        <v>225</v>
      </c>
      <c r="P327" s="139">
        <f t="shared" si="12"/>
        <v>0</v>
      </c>
      <c r="Q327" s="41"/>
    </row>
    <row r="328" spans="1:20" ht="15" customHeight="1" x14ac:dyDescent="0.3">
      <c r="A328" s="126">
        <v>325</v>
      </c>
      <c r="B328" s="142"/>
      <c r="C328" s="128"/>
      <c r="D328" s="129">
        <f t="shared" si="9"/>
        <v>9550.6</v>
      </c>
      <c r="E328" s="144">
        <v>45618</v>
      </c>
      <c r="F328" s="37">
        <v>9551.15</v>
      </c>
      <c r="G328" s="145">
        <v>45619</v>
      </c>
      <c r="H328" s="76">
        <f t="shared" si="10"/>
        <v>0.5499999999992724</v>
      </c>
      <c r="K328" s="134">
        <v>326</v>
      </c>
      <c r="L328" s="679">
        <v>45618</v>
      </c>
      <c r="M328" s="136"/>
      <c r="N328" s="137">
        <f t="shared" si="11"/>
        <v>225</v>
      </c>
      <c r="O328" s="138">
        <v>225</v>
      </c>
      <c r="P328" s="139">
        <f t="shared" si="12"/>
        <v>0</v>
      </c>
      <c r="Q328" s="41"/>
      <c r="S328">
        <f>SUM(H321:H323)</f>
        <v>1.6499999999996362</v>
      </c>
      <c r="T328">
        <f>SUM(P321:P323)</f>
        <v>30</v>
      </c>
    </row>
    <row r="329" spans="1:20" ht="15" customHeight="1" x14ac:dyDescent="0.3">
      <c r="A329" s="126">
        <v>326</v>
      </c>
      <c r="B329" s="142"/>
      <c r="C329" s="128"/>
      <c r="D329" s="129">
        <f t="shared" si="9"/>
        <v>9551.15</v>
      </c>
      <c r="E329" s="144">
        <v>45619</v>
      </c>
      <c r="F329" s="37">
        <v>9559.1</v>
      </c>
      <c r="G329" s="145">
        <v>45620</v>
      </c>
      <c r="H329" s="76">
        <f t="shared" si="10"/>
        <v>7.9500000000007276</v>
      </c>
      <c r="K329" s="134">
        <v>327</v>
      </c>
      <c r="L329" s="679">
        <v>45619</v>
      </c>
      <c r="M329" s="136"/>
      <c r="N329" s="137">
        <f t="shared" si="11"/>
        <v>225</v>
      </c>
      <c r="O329" s="138">
        <v>150</v>
      </c>
      <c r="P329" s="139">
        <f t="shared" si="12"/>
        <v>75</v>
      </c>
      <c r="Q329" s="41"/>
    </row>
    <row r="330" spans="1:20" ht="15" customHeight="1" x14ac:dyDescent="0.3">
      <c r="A330" s="126">
        <v>327</v>
      </c>
      <c r="B330" s="142"/>
      <c r="C330" s="128"/>
      <c r="D330" s="129">
        <f t="shared" si="9"/>
        <v>9559.1</v>
      </c>
      <c r="E330" s="144">
        <v>45620</v>
      </c>
      <c r="F330" s="37">
        <v>9559.6</v>
      </c>
      <c r="G330" s="145">
        <v>45621</v>
      </c>
      <c r="H330" s="76">
        <f t="shared" si="10"/>
        <v>0.5</v>
      </c>
      <c r="K330" s="134">
        <v>328</v>
      </c>
      <c r="L330" s="679">
        <v>45620</v>
      </c>
      <c r="M330" s="136"/>
      <c r="N330" s="137">
        <f t="shared" si="11"/>
        <v>150</v>
      </c>
      <c r="O330" s="138">
        <v>150</v>
      </c>
      <c r="P330" s="139">
        <f t="shared" si="12"/>
        <v>0</v>
      </c>
      <c r="Q330" s="41"/>
      <c r="S330">
        <f>SUM(H307:H320)</f>
        <v>35.75</v>
      </c>
      <c r="T330">
        <f>SUM(P307:P320)</f>
        <v>385</v>
      </c>
    </row>
    <row r="331" spans="1:20" ht="15" customHeight="1" x14ac:dyDescent="0.3">
      <c r="A331" s="126">
        <v>328</v>
      </c>
      <c r="B331" s="142"/>
      <c r="C331" s="128"/>
      <c r="D331" s="129">
        <f t="shared" si="9"/>
        <v>9559.6</v>
      </c>
      <c r="E331" s="144">
        <v>45621</v>
      </c>
      <c r="F331" s="37">
        <v>9559.6</v>
      </c>
      <c r="G331" s="145">
        <v>45622</v>
      </c>
      <c r="H331" s="76">
        <f t="shared" si="10"/>
        <v>0</v>
      </c>
      <c r="K331" s="134">
        <v>329</v>
      </c>
      <c r="L331" s="679">
        <v>45621</v>
      </c>
      <c r="M331" s="136"/>
      <c r="N331" s="137">
        <f t="shared" si="11"/>
        <v>150</v>
      </c>
      <c r="O331" s="138">
        <v>150</v>
      </c>
      <c r="P331" s="139">
        <f t="shared" si="12"/>
        <v>0</v>
      </c>
      <c r="Q331" s="41"/>
    </row>
    <row r="332" spans="1:20" ht="15" customHeight="1" x14ac:dyDescent="0.3">
      <c r="A332" s="126">
        <v>329</v>
      </c>
      <c r="B332" s="142"/>
      <c r="C332" s="128"/>
      <c r="D332" s="129">
        <f t="shared" si="9"/>
        <v>9559.6</v>
      </c>
      <c r="E332" s="144">
        <v>45622</v>
      </c>
      <c r="F332" s="37">
        <v>9559.6</v>
      </c>
      <c r="G332" s="145">
        <v>45623</v>
      </c>
      <c r="H332" s="76">
        <f t="shared" si="10"/>
        <v>0</v>
      </c>
      <c r="K332" s="134">
        <v>330</v>
      </c>
      <c r="L332" s="679">
        <v>45622</v>
      </c>
      <c r="M332" s="136"/>
      <c r="N332" s="137">
        <f t="shared" si="11"/>
        <v>150</v>
      </c>
      <c r="O332" s="138">
        <v>150</v>
      </c>
      <c r="P332" s="139">
        <f t="shared" si="12"/>
        <v>0</v>
      </c>
      <c r="Q332" s="41"/>
      <c r="T332">
        <f>T330/S330</f>
        <v>10.76923076923077</v>
      </c>
    </row>
    <row r="333" spans="1:20" ht="15" customHeight="1" x14ac:dyDescent="0.3">
      <c r="A333" s="126">
        <v>330</v>
      </c>
      <c r="B333" s="142"/>
      <c r="C333" s="128"/>
      <c r="D333" s="129">
        <f t="shared" si="9"/>
        <v>9559.6</v>
      </c>
      <c r="E333" s="144">
        <v>45623</v>
      </c>
      <c r="F333" s="37">
        <v>9559.6</v>
      </c>
      <c r="G333" s="145">
        <v>45624</v>
      </c>
      <c r="H333" s="76">
        <f t="shared" si="10"/>
        <v>0</v>
      </c>
      <c r="K333" s="134">
        <v>331</v>
      </c>
      <c r="L333" s="679">
        <v>45623</v>
      </c>
      <c r="M333" s="136"/>
      <c r="N333" s="137">
        <f t="shared" si="11"/>
        <v>150</v>
      </c>
      <c r="O333" s="138">
        <v>150</v>
      </c>
      <c r="P333" s="139">
        <f t="shared" si="12"/>
        <v>0</v>
      </c>
      <c r="Q333" s="41"/>
    </row>
    <row r="334" spans="1:20" ht="15" customHeight="1" x14ac:dyDescent="0.3">
      <c r="A334" s="126">
        <v>331</v>
      </c>
      <c r="B334" s="142"/>
      <c r="C334" s="128"/>
      <c r="D334" s="129">
        <f t="shared" si="9"/>
        <v>9559.6</v>
      </c>
      <c r="E334" s="144">
        <v>45624</v>
      </c>
      <c r="F334" s="37">
        <v>9559.6</v>
      </c>
      <c r="G334" s="145">
        <v>45625</v>
      </c>
      <c r="H334" s="76">
        <f t="shared" si="10"/>
        <v>0</v>
      </c>
      <c r="K334" s="134">
        <v>332</v>
      </c>
      <c r="L334" s="679">
        <v>45624</v>
      </c>
      <c r="M334" s="136"/>
      <c r="N334" s="137">
        <f t="shared" si="11"/>
        <v>150</v>
      </c>
      <c r="O334" s="138">
        <v>150</v>
      </c>
      <c r="P334" s="139">
        <f t="shared" si="12"/>
        <v>0</v>
      </c>
      <c r="Q334" s="41"/>
    </row>
    <row r="335" spans="1:20" ht="15" customHeight="1" x14ac:dyDescent="0.3">
      <c r="A335" s="126">
        <v>332</v>
      </c>
      <c r="B335" s="142"/>
      <c r="C335" s="128"/>
      <c r="D335" s="129">
        <f t="shared" si="9"/>
        <v>9559.6</v>
      </c>
      <c r="E335" s="144">
        <v>45625</v>
      </c>
      <c r="F335" s="37">
        <v>9559.6</v>
      </c>
      <c r="G335" s="145">
        <v>45626</v>
      </c>
      <c r="H335" s="76">
        <f t="shared" si="10"/>
        <v>0</v>
      </c>
      <c r="K335" s="134">
        <v>333</v>
      </c>
      <c r="L335" s="679">
        <v>45625</v>
      </c>
      <c r="M335" s="136"/>
      <c r="N335" s="137">
        <f t="shared" si="11"/>
        <v>150</v>
      </c>
      <c r="O335" s="138">
        <v>150</v>
      </c>
      <c r="P335" s="139">
        <f t="shared" si="12"/>
        <v>0</v>
      </c>
      <c r="Q335" s="41"/>
    </row>
    <row r="336" spans="1:20" ht="15" customHeight="1" x14ac:dyDescent="0.3">
      <c r="A336" s="126">
        <v>333</v>
      </c>
      <c r="B336" s="142"/>
      <c r="C336" s="128"/>
      <c r="D336" s="129">
        <f t="shared" si="9"/>
        <v>9559.6</v>
      </c>
      <c r="E336" s="144">
        <v>45626</v>
      </c>
      <c r="F336" s="37">
        <v>9559.6</v>
      </c>
      <c r="G336" s="145">
        <v>45627</v>
      </c>
      <c r="H336" s="76">
        <f t="shared" si="10"/>
        <v>0</v>
      </c>
      <c r="I336">
        <f>SUM(H307:H336)</f>
        <v>55.700000000000728</v>
      </c>
      <c r="K336" s="134">
        <v>334</v>
      </c>
      <c r="L336" s="679">
        <v>45626</v>
      </c>
      <c r="M336" s="136"/>
      <c r="N336" s="137">
        <f t="shared" si="11"/>
        <v>150</v>
      </c>
      <c r="O336" s="138">
        <v>150</v>
      </c>
      <c r="P336" s="139">
        <f t="shared" si="12"/>
        <v>0</v>
      </c>
      <c r="Q336" s="41"/>
    </row>
    <row r="337" spans="1:20" ht="15" customHeight="1" x14ac:dyDescent="0.3">
      <c r="A337" s="126">
        <v>334</v>
      </c>
      <c r="B337" s="142"/>
      <c r="C337" s="128"/>
      <c r="D337" s="129">
        <f t="shared" si="9"/>
        <v>9559.6</v>
      </c>
      <c r="E337" s="144">
        <v>45627</v>
      </c>
      <c r="F337" s="37">
        <v>9561.0499999999993</v>
      </c>
      <c r="G337" s="145">
        <v>45628</v>
      </c>
      <c r="H337" s="76">
        <f t="shared" si="10"/>
        <v>1.4499999999989086</v>
      </c>
      <c r="K337" s="134">
        <v>335</v>
      </c>
      <c r="L337" s="679">
        <v>45627</v>
      </c>
      <c r="M337" s="136"/>
      <c r="N337" s="137">
        <f t="shared" si="11"/>
        <v>150</v>
      </c>
      <c r="O337" s="138">
        <v>120</v>
      </c>
      <c r="P337" s="139">
        <f t="shared" si="12"/>
        <v>30</v>
      </c>
      <c r="Q337" s="41"/>
      <c r="R337" t="s">
        <v>1217</v>
      </c>
    </row>
    <row r="338" spans="1:20" ht="15" customHeight="1" x14ac:dyDescent="0.3">
      <c r="A338" s="126">
        <v>335</v>
      </c>
      <c r="B338" s="142"/>
      <c r="C338" s="128"/>
      <c r="D338" s="129">
        <f t="shared" si="9"/>
        <v>9561.0499999999993</v>
      </c>
      <c r="E338" s="144">
        <v>45628</v>
      </c>
      <c r="F338" s="37">
        <v>9566.35</v>
      </c>
      <c r="G338" s="145">
        <v>45629</v>
      </c>
      <c r="H338" s="76">
        <f t="shared" si="10"/>
        <v>5.3000000000010914</v>
      </c>
      <c r="K338" s="134">
        <v>336</v>
      </c>
      <c r="L338" s="679">
        <v>45628</v>
      </c>
      <c r="M338" s="136"/>
      <c r="N338" s="137">
        <f t="shared" si="11"/>
        <v>120</v>
      </c>
      <c r="O338" s="138">
        <v>115</v>
      </c>
      <c r="P338" s="139">
        <f t="shared" si="12"/>
        <v>5</v>
      </c>
      <c r="Q338" s="41"/>
    </row>
    <row r="339" spans="1:20" ht="15" customHeight="1" x14ac:dyDescent="0.3">
      <c r="A339" s="126">
        <v>336</v>
      </c>
      <c r="B339" s="142"/>
      <c r="C339" s="128"/>
      <c r="D339" s="129">
        <f t="shared" si="9"/>
        <v>9566.35</v>
      </c>
      <c r="E339" s="144">
        <v>45629</v>
      </c>
      <c r="F339" s="37">
        <v>9568.15</v>
      </c>
      <c r="G339" s="145">
        <v>45630</v>
      </c>
      <c r="H339" s="76">
        <f t="shared" si="10"/>
        <v>1.7999999999992724</v>
      </c>
      <c r="K339" s="134">
        <v>337</v>
      </c>
      <c r="L339" s="679">
        <v>45629</v>
      </c>
      <c r="M339" s="136">
        <v>210</v>
      </c>
      <c r="N339" s="137">
        <f t="shared" si="11"/>
        <v>115</v>
      </c>
      <c r="O339" s="138">
        <v>275</v>
      </c>
      <c r="P339" s="139">
        <f t="shared" si="12"/>
        <v>50</v>
      </c>
      <c r="Q339" s="41"/>
      <c r="R339" t="s">
        <v>1217</v>
      </c>
    </row>
    <row r="340" spans="1:20" ht="15" customHeight="1" x14ac:dyDescent="0.3">
      <c r="A340" s="126">
        <v>337</v>
      </c>
      <c r="B340" s="142"/>
      <c r="C340" s="128"/>
      <c r="D340" s="129">
        <f t="shared" si="9"/>
        <v>9568.15</v>
      </c>
      <c r="E340" s="144">
        <v>45630</v>
      </c>
      <c r="F340" s="37">
        <v>9568.65</v>
      </c>
      <c r="G340" s="145">
        <v>45631</v>
      </c>
      <c r="H340" s="76">
        <f t="shared" si="10"/>
        <v>0.5</v>
      </c>
      <c r="K340" s="134">
        <v>338</v>
      </c>
      <c r="L340" s="679">
        <v>45630</v>
      </c>
      <c r="M340" s="136"/>
      <c r="N340" s="137">
        <f t="shared" si="11"/>
        <v>275</v>
      </c>
      <c r="O340" s="138">
        <v>270</v>
      </c>
      <c r="P340" s="139">
        <f t="shared" si="12"/>
        <v>5</v>
      </c>
      <c r="Q340" s="41"/>
    </row>
    <row r="341" spans="1:20" ht="15" customHeight="1" x14ac:dyDescent="0.3">
      <c r="A341" s="126">
        <v>338</v>
      </c>
      <c r="B341" s="142"/>
      <c r="C341" s="128"/>
      <c r="D341" s="129">
        <f t="shared" si="9"/>
        <v>9568.65</v>
      </c>
      <c r="E341" s="144">
        <v>45631</v>
      </c>
      <c r="F341" s="37">
        <v>9573.4500000000007</v>
      </c>
      <c r="G341" s="145">
        <v>45632</v>
      </c>
      <c r="H341" s="76">
        <f t="shared" si="10"/>
        <v>4.8000000000010914</v>
      </c>
      <c r="K341" s="134">
        <v>339</v>
      </c>
      <c r="L341" s="679">
        <v>45631</v>
      </c>
      <c r="M341" s="136"/>
      <c r="N341" s="137">
        <f t="shared" si="11"/>
        <v>270</v>
      </c>
      <c r="O341" s="138">
        <v>250</v>
      </c>
      <c r="P341" s="139">
        <f t="shared" si="12"/>
        <v>20</v>
      </c>
      <c r="Q341" s="41"/>
    </row>
    <row r="342" spans="1:20" ht="15" customHeight="1" x14ac:dyDescent="0.3">
      <c r="A342" s="126">
        <v>339</v>
      </c>
      <c r="B342" s="142"/>
      <c r="C342" s="128"/>
      <c r="D342" s="129">
        <f t="shared" si="9"/>
        <v>9573.4500000000007</v>
      </c>
      <c r="E342" s="144">
        <v>45632</v>
      </c>
      <c r="F342" s="37">
        <v>9575.25</v>
      </c>
      <c r="G342" s="145">
        <v>45633</v>
      </c>
      <c r="H342" s="76">
        <f t="shared" si="10"/>
        <v>1.7999999999992724</v>
      </c>
      <c r="K342" s="134">
        <v>340</v>
      </c>
      <c r="L342" s="679">
        <v>45632</v>
      </c>
      <c r="M342" s="136"/>
      <c r="N342" s="137">
        <f t="shared" si="11"/>
        <v>250</v>
      </c>
      <c r="O342" s="138">
        <v>240</v>
      </c>
      <c r="P342" s="139">
        <f t="shared" si="12"/>
        <v>10</v>
      </c>
      <c r="Q342" s="41"/>
    </row>
    <row r="343" spans="1:20" ht="15" customHeight="1" x14ac:dyDescent="0.3">
      <c r="A343" s="126">
        <v>340</v>
      </c>
      <c r="B343" s="142"/>
      <c r="C343" s="128"/>
      <c r="D343" s="129">
        <f t="shared" si="9"/>
        <v>9575.25</v>
      </c>
      <c r="E343" s="144">
        <v>45633</v>
      </c>
      <c r="F343" s="37">
        <v>9576.15</v>
      </c>
      <c r="G343" s="145">
        <v>45634</v>
      </c>
      <c r="H343" s="76">
        <f t="shared" si="10"/>
        <v>0.8999999999996362</v>
      </c>
      <c r="K343" s="134">
        <v>341</v>
      </c>
      <c r="L343" s="679">
        <v>45633</v>
      </c>
      <c r="M343" s="136"/>
      <c r="N343" s="137">
        <f t="shared" si="11"/>
        <v>240</v>
      </c>
      <c r="O343" s="138">
        <v>235</v>
      </c>
      <c r="P343" s="139">
        <f t="shared" si="12"/>
        <v>5</v>
      </c>
      <c r="Q343" s="41"/>
    </row>
    <row r="344" spans="1:20" ht="15" customHeight="1" x14ac:dyDescent="0.3">
      <c r="A344" s="126">
        <v>341</v>
      </c>
      <c r="B344" s="142"/>
      <c r="C344" s="128"/>
      <c r="D344" s="129">
        <f t="shared" si="9"/>
        <v>9576.15</v>
      </c>
      <c r="E344" s="144">
        <v>45634</v>
      </c>
      <c r="F344" s="37">
        <v>9591.4</v>
      </c>
      <c r="G344" s="145">
        <v>45635</v>
      </c>
      <c r="H344" s="76">
        <f t="shared" si="10"/>
        <v>15.25</v>
      </c>
      <c r="K344" s="134">
        <v>342</v>
      </c>
      <c r="L344" s="679">
        <v>45634</v>
      </c>
      <c r="M344" s="136"/>
      <c r="N344" s="137">
        <f t="shared" si="11"/>
        <v>235</v>
      </c>
      <c r="O344" s="138">
        <v>120</v>
      </c>
      <c r="P344" s="139">
        <f t="shared" si="12"/>
        <v>115</v>
      </c>
      <c r="Q344" s="41"/>
    </row>
    <row r="345" spans="1:20" ht="15" customHeight="1" x14ac:dyDescent="0.3">
      <c r="A345" s="126">
        <v>342</v>
      </c>
      <c r="B345" s="142"/>
      <c r="C345" s="128"/>
      <c r="D345" s="129">
        <f t="shared" si="9"/>
        <v>9591.4</v>
      </c>
      <c r="E345" s="144">
        <v>45635</v>
      </c>
      <c r="F345" s="37">
        <v>9595.9500000000007</v>
      </c>
      <c r="G345" s="145">
        <v>45636</v>
      </c>
      <c r="H345" s="76">
        <f t="shared" si="10"/>
        <v>4.5500000000010914</v>
      </c>
      <c r="K345" s="134">
        <v>343</v>
      </c>
      <c r="L345" s="679">
        <v>45635</v>
      </c>
      <c r="M345" s="136">
        <v>300</v>
      </c>
      <c r="N345" s="137">
        <f t="shared" si="11"/>
        <v>120</v>
      </c>
      <c r="O345" s="138">
        <v>285</v>
      </c>
      <c r="P345" s="139">
        <f t="shared" si="12"/>
        <v>135</v>
      </c>
      <c r="Q345" s="41"/>
      <c r="S345">
        <f>SUM(P344:P345)</f>
        <v>250</v>
      </c>
    </row>
    <row r="346" spans="1:20" ht="15" customHeight="1" x14ac:dyDescent="0.3">
      <c r="A346" s="126">
        <v>343</v>
      </c>
      <c r="B346" s="142"/>
      <c r="C346" s="128"/>
      <c r="D346" s="129">
        <f t="shared" ref="D346:D409" si="13">(F345)</f>
        <v>9595.9500000000007</v>
      </c>
      <c r="E346" s="144">
        <v>45636</v>
      </c>
      <c r="F346" s="37">
        <v>9598.7000000000007</v>
      </c>
      <c r="G346" s="145">
        <v>45637</v>
      </c>
      <c r="H346" s="76">
        <f t="shared" ref="H346:H409" si="14">F346-D346</f>
        <v>2.75</v>
      </c>
      <c r="I346">
        <f>SUM(H344:H345)</f>
        <v>19.800000000001091</v>
      </c>
      <c r="K346" s="134">
        <v>344</v>
      </c>
      <c r="L346" s="679">
        <v>45636</v>
      </c>
      <c r="M346" s="136"/>
      <c r="N346" s="137">
        <f t="shared" ref="N346:N409" si="15">O345</f>
        <v>285</v>
      </c>
      <c r="O346" s="138">
        <v>270</v>
      </c>
      <c r="P346" s="139">
        <f t="shared" ref="P346:P409" si="16">M346+N346-O346</f>
        <v>15</v>
      </c>
      <c r="Q346" s="41"/>
    </row>
    <row r="347" spans="1:20" ht="15" customHeight="1" x14ac:dyDescent="0.3">
      <c r="A347" s="126">
        <v>344</v>
      </c>
      <c r="B347" s="142"/>
      <c r="C347" s="128"/>
      <c r="D347" s="129">
        <f t="shared" si="13"/>
        <v>9598.7000000000007</v>
      </c>
      <c r="E347" s="144">
        <v>45637</v>
      </c>
      <c r="F347" s="37">
        <v>9614.2000000000007</v>
      </c>
      <c r="G347" s="145">
        <v>45638</v>
      </c>
      <c r="H347" s="76">
        <f t="shared" si="14"/>
        <v>15.5</v>
      </c>
      <c r="K347" s="134">
        <v>345</v>
      </c>
      <c r="L347" s="679">
        <v>45637</v>
      </c>
      <c r="M347" s="136"/>
      <c r="N347" s="137">
        <f t="shared" si="15"/>
        <v>270</v>
      </c>
      <c r="O347" s="138">
        <v>195</v>
      </c>
      <c r="P347" s="139">
        <f t="shared" si="16"/>
        <v>75</v>
      </c>
      <c r="Q347" s="41"/>
    </row>
    <row r="348" spans="1:20" ht="15" customHeight="1" x14ac:dyDescent="0.3">
      <c r="A348" s="126">
        <v>345</v>
      </c>
      <c r="B348" s="142"/>
      <c r="C348" s="128"/>
      <c r="D348" s="129">
        <f t="shared" si="13"/>
        <v>9614.2000000000007</v>
      </c>
      <c r="E348" s="144">
        <v>45638</v>
      </c>
      <c r="F348" s="37">
        <v>9616.15</v>
      </c>
      <c r="G348" s="145">
        <v>45639</v>
      </c>
      <c r="H348" s="76">
        <f t="shared" si="14"/>
        <v>1.9499999999989086</v>
      </c>
      <c r="K348" s="134">
        <v>346</v>
      </c>
      <c r="L348" s="679">
        <v>45638</v>
      </c>
      <c r="M348" s="136"/>
      <c r="N348" s="137">
        <f t="shared" si="15"/>
        <v>195</v>
      </c>
      <c r="O348" s="138">
        <v>180</v>
      </c>
      <c r="P348" s="139">
        <f t="shared" si="16"/>
        <v>15</v>
      </c>
      <c r="Q348" s="41"/>
      <c r="S348">
        <f>SUM(H343:H347)</f>
        <v>38.950000000000728</v>
      </c>
      <c r="T348">
        <f>SUM(P343:P347)</f>
        <v>345</v>
      </c>
    </row>
    <row r="349" spans="1:20" ht="15" customHeight="1" x14ac:dyDescent="0.3">
      <c r="A349" s="126">
        <v>346</v>
      </c>
      <c r="B349" s="142"/>
      <c r="C349" s="128"/>
      <c r="D349" s="129">
        <f t="shared" si="13"/>
        <v>9616.15</v>
      </c>
      <c r="E349" s="144">
        <v>45639</v>
      </c>
      <c r="F349" s="37">
        <v>9619.65</v>
      </c>
      <c r="G349" s="145">
        <v>45640</v>
      </c>
      <c r="H349" s="76">
        <f t="shared" si="14"/>
        <v>3.5</v>
      </c>
      <c r="K349" s="134">
        <v>347</v>
      </c>
      <c r="L349" s="679">
        <v>45639</v>
      </c>
      <c r="M349" s="136"/>
      <c r="N349" s="137">
        <f t="shared" si="15"/>
        <v>180</v>
      </c>
      <c r="O349" s="138">
        <v>142.5</v>
      </c>
      <c r="P349" s="139">
        <f t="shared" si="16"/>
        <v>37.5</v>
      </c>
      <c r="Q349" s="41"/>
    </row>
    <row r="350" spans="1:20" ht="15" customHeight="1" x14ac:dyDescent="0.3">
      <c r="A350" s="126">
        <v>347</v>
      </c>
      <c r="B350" s="142"/>
      <c r="C350" s="128"/>
      <c r="D350" s="129">
        <f t="shared" si="13"/>
        <v>9619.65</v>
      </c>
      <c r="E350" s="144">
        <v>45640</v>
      </c>
      <c r="F350" s="37">
        <v>9620.15</v>
      </c>
      <c r="G350" s="145">
        <v>45641</v>
      </c>
      <c r="H350" s="76">
        <f t="shared" si="14"/>
        <v>0.5</v>
      </c>
      <c r="K350" s="134">
        <v>348</v>
      </c>
      <c r="L350" s="679">
        <v>45640</v>
      </c>
      <c r="M350" s="136"/>
      <c r="N350" s="137">
        <f t="shared" si="15"/>
        <v>142.5</v>
      </c>
      <c r="O350" s="138">
        <v>127.5</v>
      </c>
      <c r="P350" s="139">
        <f t="shared" si="16"/>
        <v>15</v>
      </c>
      <c r="Q350" s="41"/>
    </row>
    <row r="351" spans="1:20" ht="15" customHeight="1" x14ac:dyDescent="0.3">
      <c r="A351" s="126">
        <v>348</v>
      </c>
      <c r="B351" s="142"/>
      <c r="C351" s="128"/>
      <c r="D351" s="129">
        <f t="shared" si="13"/>
        <v>9620.15</v>
      </c>
      <c r="E351" s="144">
        <v>45641</v>
      </c>
      <c r="F351" s="37">
        <v>9620.9</v>
      </c>
      <c r="G351" s="145">
        <v>45642</v>
      </c>
      <c r="H351" s="76">
        <f t="shared" si="14"/>
        <v>0.75</v>
      </c>
      <c r="K351" s="134">
        <v>349</v>
      </c>
      <c r="L351" s="679">
        <v>45641</v>
      </c>
      <c r="M351" s="136"/>
      <c r="N351" s="137">
        <f t="shared" si="15"/>
        <v>127.5</v>
      </c>
      <c r="O351" s="138">
        <v>127.5</v>
      </c>
      <c r="P351" s="139">
        <f t="shared" si="16"/>
        <v>0</v>
      </c>
      <c r="Q351" s="41"/>
    </row>
    <row r="352" spans="1:20" ht="15" customHeight="1" x14ac:dyDescent="0.3">
      <c r="A352" s="126">
        <v>349</v>
      </c>
      <c r="B352" s="142"/>
      <c r="C352" s="128"/>
      <c r="D352" s="129">
        <f t="shared" si="13"/>
        <v>9620.9</v>
      </c>
      <c r="E352" s="144">
        <v>45642</v>
      </c>
      <c r="F352" s="37">
        <v>9625.2999999999993</v>
      </c>
      <c r="G352" s="145">
        <v>45643</v>
      </c>
      <c r="H352" s="76">
        <f t="shared" si="14"/>
        <v>4.3999999999996362</v>
      </c>
      <c r="K352" s="134">
        <v>350</v>
      </c>
      <c r="L352" s="679">
        <v>45642</v>
      </c>
      <c r="M352" s="136"/>
      <c r="N352" s="137">
        <f t="shared" si="15"/>
        <v>127.5</v>
      </c>
      <c r="O352" s="138">
        <v>105</v>
      </c>
      <c r="P352" s="139">
        <f t="shared" si="16"/>
        <v>22.5</v>
      </c>
      <c r="Q352" s="41"/>
    </row>
    <row r="353" spans="1:18" ht="15" customHeight="1" x14ac:dyDescent="0.3">
      <c r="A353" s="126">
        <v>350</v>
      </c>
      <c r="B353" s="142"/>
      <c r="C353" s="128"/>
      <c r="D353" s="129">
        <f t="shared" si="13"/>
        <v>9625.2999999999993</v>
      </c>
      <c r="E353" s="144">
        <v>45643</v>
      </c>
      <c r="F353" s="37">
        <v>9625.7999999999993</v>
      </c>
      <c r="G353" s="145">
        <v>45644</v>
      </c>
      <c r="H353" s="76">
        <f t="shared" si="14"/>
        <v>0.5</v>
      </c>
      <c r="K353" s="134">
        <v>351</v>
      </c>
      <c r="L353" s="679">
        <v>45643</v>
      </c>
      <c r="M353" s="136"/>
      <c r="N353" s="137">
        <f t="shared" si="15"/>
        <v>105</v>
      </c>
      <c r="O353" s="138">
        <v>105</v>
      </c>
      <c r="P353" s="139">
        <f t="shared" si="16"/>
        <v>0</v>
      </c>
      <c r="Q353" s="41"/>
    </row>
    <row r="354" spans="1:18" ht="15" customHeight="1" x14ac:dyDescent="0.3">
      <c r="A354" s="126">
        <v>351</v>
      </c>
      <c r="B354" s="142"/>
      <c r="C354" s="128"/>
      <c r="D354" s="129">
        <f t="shared" si="13"/>
        <v>9625.7999999999993</v>
      </c>
      <c r="E354" s="144">
        <v>45644</v>
      </c>
      <c r="F354" s="37">
        <v>9632.9500000000007</v>
      </c>
      <c r="G354" s="145">
        <v>45645</v>
      </c>
      <c r="H354" s="76">
        <f t="shared" si="14"/>
        <v>7.1500000000014552</v>
      </c>
      <c r="K354" s="134">
        <v>352</v>
      </c>
      <c r="L354" s="679">
        <v>45644</v>
      </c>
      <c r="M354" s="136"/>
      <c r="N354" s="137">
        <f t="shared" si="15"/>
        <v>105</v>
      </c>
      <c r="O354" s="138">
        <v>105</v>
      </c>
      <c r="P354" s="139">
        <f t="shared" si="16"/>
        <v>0</v>
      </c>
      <c r="Q354" s="41"/>
      <c r="R354" s="48" t="s">
        <v>1468</v>
      </c>
    </row>
    <row r="355" spans="1:18" ht="15" customHeight="1" x14ac:dyDescent="0.3">
      <c r="A355" s="126">
        <v>352</v>
      </c>
      <c r="B355" s="142"/>
      <c r="C355" s="128"/>
      <c r="D355" s="129">
        <f t="shared" si="13"/>
        <v>9632.9500000000007</v>
      </c>
      <c r="E355" s="144">
        <v>45645</v>
      </c>
      <c r="F355" s="37">
        <v>9634.75</v>
      </c>
      <c r="G355" s="145">
        <v>45646</v>
      </c>
      <c r="H355" s="76">
        <f t="shared" si="14"/>
        <v>1.7999999999992724</v>
      </c>
      <c r="K355" s="134">
        <v>353</v>
      </c>
      <c r="L355" s="679">
        <v>45645</v>
      </c>
      <c r="M355" s="136"/>
      <c r="N355" s="137">
        <f t="shared" si="15"/>
        <v>105</v>
      </c>
      <c r="O355" s="138">
        <v>95</v>
      </c>
      <c r="P355" s="139">
        <f t="shared" si="16"/>
        <v>10</v>
      </c>
      <c r="Q355" s="41"/>
    </row>
    <row r="356" spans="1:18" ht="15" customHeight="1" x14ac:dyDescent="0.3">
      <c r="A356" s="126">
        <v>353</v>
      </c>
      <c r="B356" s="142"/>
      <c r="C356" s="128"/>
      <c r="D356" s="129">
        <f t="shared" si="13"/>
        <v>9634.75</v>
      </c>
      <c r="E356" s="144">
        <v>45646</v>
      </c>
      <c r="F356" s="37">
        <v>9639.5</v>
      </c>
      <c r="G356" s="145">
        <v>45647</v>
      </c>
      <c r="H356" s="76">
        <f t="shared" si="14"/>
        <v>4.75</v>
      </c>
      <c r="K356" s="134">
        <v>354</v>
      </c>
      <c r="L356" s="679">
        <v>45646</v>
      </c>
      <c r="M356" s="136"/>
      <c r="N356" s="137">
        <f t="shared" si="15"/>
        <v>95</v>
      </c>
      <c r="O356" s="138">
        <v>90</v>
      </c>
      <c r="P356" s="139">
        <f t="shared" si="16"/>
        <v>5</v>
      </c>
      <c r="Q356" s="41"/>
    </row>
    <row r="357" spans="1:18" ht="15" customHeight="1" x14ac:dyDescent="0.3">
      <c r="A357" s="126">
        <v>354</v>
      </c>
      <c r="B357" s="142"/>
      <c r="C357" s="128"/>
      <c r="D357" s="129">
        <f t="shared" si="13"/>
        <v>9639.5</v>
      </c>
      <c r="E357" s="144">
        <v>45647</v>
      </c>
      <c r="F357" s="37">
        <v>9640.65</v>
      </c>
      <c r="G357" s="145">
        <v>45648</v>
      </c>
      <c r="H357" s="76">
        <f t="shared" si="14"/>
        <v>1.1499999999996362</v>
      </c>
      <c r="K357" s="134">
        <v>355</v>
      </c>
      <c r="L357" s="679">
        <v>45647</v>
      </c>
      <c r="M357" s="136"/>
      <c r="N357" s="137">
        <f t="shared" si="15"/>
        <v>90</v>
      </c>
      <c r="O357" s="138">
        <v>90</v>
      </c>
      <c r="P357" s="139">
        <f t="shared" si="16"/>
        <v>0</v>
      </c>
      <c r="Q357" s="41"/>
    </row>
    <row r="358" spans="1:18" ht="15" customHeight="1" x14ac:dyDescent="0.3">
      <c r="A358" s="126">
        <v>355</v>
      </c>
      <c r="B358" s="142"/>
      <c r="C358" s="128"/>
      <c r="D358" s="129">
        <f t="shared" si="13"/>
        <v>9640.65</v>
      </c>
      <c r="E358" s="144">
        <v>45648</v>
      </c>
      <c r="F358" s="37">
        <v>9641.75</v>
      </c>
      <c r="G358" s="145">
        <v>45649</v>
      </c>
      <c r="H358" s="76">
        <f t="shared" si="14"/>
        <v>1.1000000000003638</v>
      </c>
      <c r="K358" s="134">
        <v>356</v>
      </c>
      <c r="L358" s="679">
        <v>45648</v>
      </c>
      <c r="M358" s="136"/>
      <c r="N358" s="137">
        <f t="shared" si="15"/>
        <v>90</v>
      </c>
      <c r="O358" s="138">
        <v>90</v>
      </c>
      <c r="P358" s="139">
        <f t="shared" si="16"/>
        <v>0</v>
      </c>
      <c r="Q358" s="41"/>
    </row>
    <row r="359" spans="1:18" ht="15" customHeight="1" x14ac:dyDescent="0.3">
      <c r="A359" s="126">
        <v>356</v>
      </c>
      <c r="B359" s="142"/>
      <c r="C359" s="128"/>
      <c r="D359" s="129">
        <f t="shared" si="13"/>
        <v>9641.75</v>
      </c>
      <c r="E359" s="144">
        <v>45649</v>
      </c>
      <c r="F359" s="37">
        <v>9645</v>
      </c>
      <c r="G359" s="145">
        <v>45650</v>
      </c>
      <c r="H359" s="76">
        <f t="shared" si="14"/>
        <v>3.25</v>
      </c>
      <c r="K359" s="134">
        <v>357</v>
      </c>
      <c r="L359" s="679">
        <v>45649</v>
      </c>
      <c r="M359" s="136"/>
      <c r="N359" s="137">
        <f t="shared" si="15"/>
        <v>90</v>
      </c>
      <c r="O359" s="138">
        <v>60</v>
      </c>
      <c r="P359" s="139">
        <f t="shared" si="16"/>
        <v>30</v>
      </c>
      <c r="Q359" s="41"/>
    </row>
    <row r="360" spans="1:18" ht="15" customHeight="1" x14ac:dyDescent="0.3">
      <c r="A360" s="126">
        <v>357</v>
      </c>
      <c r="B360" s="142"/>
      <c r="C360" s="128"/>
      <c r="D360" s="129">
        <f t="shared" si="13"/>
        <v>9645</v>
      </c>
      <c r="E360" s="144">
        <v>45650</v>
      </c>
      <c r="F360" s="37">
        <v>9645</v>
      </c>
      <c r="G360" s="145">
        <v>45651</v>
      </c>
      <c r="H360" s="76">
        <f t="shared" si="14"/>
        <v>0</v>
      </c>
      <c r="K360" s="134">
        <v>358</v>
      </c>
      <c r="L360" s="679">
        <v>45650</v>
      </c>
      <c r="M360" s="136">
        <v>300</v>
      </c>
      <c r="N360" s="137">
        <f t="shared" si="15"/>
        <v>60</v>
      </c>
      <c r="O360" s="138">
        <v>233</v>
      </c>
      <c r="P360" s="139">
        <v>0</v>
      </c>
      <c r="Q360" s="41"/>
      <c r="R360" t="s">
        <v>1472</v>
      </c>
    </row>
    <row r="361" spans="1:18" ht="15" customHeight="1" x14ac:dyDescent="0.3">
      <c r="A361" s="126">
        <v>358</v>
      </c>
      <c r="B361" s="142"/>
      <c r="C361" s="128"/>
      <c r="D361" s="129">
        <f t="shared" si="13"/>
        <v>9645</v>
      </c>
      <c r="E361" s="144">
        <v>45651</v>
      </c>
      <c r="F361" s="37">
        <v>9645</v>
      </c>
      <c r="G361" s="145">
        <v>45652</v>
      </c>
      <c r="H361" s="76">
        <f t="shared" si="14"/>
        <v>0</v>
      </c>
      <c r="K361" s="134">
        <v>359</v>
      </c>
      <c r="L361" s="679">
        <v>45651</v>
      </c>
      <c r="M361" s="136"/>
      <c r="N361" s="137">
        <f t="shared" si="15"/>
        <v>233</v>
      </c>
      <c r="O361" s="138">
        <v>233</v>
      </c>
      <c r="P361" s="139">
        <f t="shared" si="16"/>
        <v>0</v>
      </c>
      <c r="Q361" s="41"/>
    </row>
    <row r="362" spans="1:18" ht="15" customHeight="1" x14ac:dyDescent="0.3">
      <c r="A362" s="126">
        <v>359</v>
      </c>
      <c r="B362" s="142"/>
      <c r="C362" s="128"/>
      <c r="D362" s="129">
        <f t="shared" si="13"/>
        <v>9645</v>
      </c>
      <c r="E362" s="144">
        <v>45652</v>
      </c>
      <c r="F362" s="37">
        <v>9645</v>
      </c>
      <c r="G362" s="145">
        <v>45653</v>
      </c>
      <c r="H362" s="76">
        <f t="shared" si="14"/>
        <v>0</v>
      </c>
      <c r="K362" s="134">
        <v>360</v>
      </c>
      <c r="L362" s="679">
        <v>45652</v>
      </c>
      <c r="M362" s="136"/>
      <c r="N362" s="137">
        <f t="shared" si="15"/>
        <v>233</v>
      </c>
      <c r="O362" s="138">
        <v>233</v>
      </c>
      <c r="P362" s="139">
        <f t="shared" si="16"/>
        <v>0</v>
      </c>
      <c r="Q362" s="41"/>
    </row>
    <row r="363" spans="1:18" ht="15" customHeight="1" x14ac:dyDescent="0.3">
      <c r="A363" s="126">
        <v>360</v>
      </c>
      <c r="B363" s="142"/>
      <c r="C363" s="128"/>
      <c r="D363" s="129">
        <f t="shared" si="13"/>
        <v>9645</v>
      </c>
      <c r="E363" s="144">
        <v>45653</v>
      </c>
      <c r="F363" s="37">
        <v>9645</v>
      </c>
      <c r="G363" s="145">
        <v>45654</v>
      </c>
      <c r="H363" s="76">
        <f t="shared" si="14"/>
        <v>0</v>
      </c>
      <c r="K363" s="134">
        <v>361</v>
      </c>
      <c r="L363" s="679">
        <v>45653</v>
      </c>
      <c r="M363" s="136"/>
      <c r="N363" s="137">
        <f t="shared" si="15"/>
        <v>233</v>
      </c>
      <c r="O363" s="138">
        <v>233</v>
      </c>
      <c r="P363" s="139">
        <f t="shared" si="16"/>
        <v>0</v>
      </c>
      <c r="Q363" s="41"/>
    </row>
    <row r="364" spans="1:18" ht="15" customHeight="1" x14ac:dyDescent="0.3">
      <c r="A364" s="126">
        <v>361</v>
      </c>
      <c r="B364" s="142"/>
      <c r="C364" s="128"/>
      <c r="D364" s="129">
        <f t="shared" si="13"/>
        <v>9645</v>
      </c>
      <c r="E364" s="144">
        <v>45654</v>
      </c>
      <c r="F364" s="37">
        <v>9645</v>
      </c>
      <c r="G364" s="145">
        <v>45655</v>
      </c>
      <c r="H364" s="76">
        <f t="shared" si="14"/>
        <v>0</v>
      </c>
      <c r="K364" s="134">
        <v>362</v>
      </c>
      <c r="L364" s="679">
        <v>45654</v>
      </c>
      <c r="M364" s="136"/>
      <c r="N364" s="137">
        <f t="shared" si="15"/>
        <v>233</v>
      </c>
      <c r="O364" s="138">
        <v>233</v>
      </c>
      <c r="P364" s="139">
        <f t="shared" si="16"/>
        <v>0</v>
      </c>
      <c r="Q364" s="41"/>
    </row>
    <row r="365" spans="1:18" ht="15" customHeight="1" x14ac:dyDescent="0.3">
      <c r="A365" s="126">
        <v>362</v>
      </c>
      <c r="B365" s="142"/>
      <c r="C365" s="128"/>
      <c r="D365" s="129">
        <f t="shared" si="13"/>
        <v>9645</v>
      </c>
      <c r="E365" s="144">
        <v>45655</v>
      </c>
      <c r="F365" s="37">
        <v>9645</v>
      </c>
      <c r="G365" s="145">
        <v>45656</v>
      </c>
      <c r="H365" s="76">
        <f t="shared" si="14"/>
        <v>0</v>
      </c>
      <c r="K365" s="134">
        <v>363</v>
      </c>
      <c r="L365" s="679">
        <v>45655</v>
      </c>
      <c r="M365" s="136"/>
      <c r="N365" s="137">
        <f t="shared" si="15"/>
        <v>233</v>
      </c>
      <c r="O365" s="138">
        <v>233</v>
      </c>
      <c r="P365" s="139">
        <f t="shared" si="16"/>
        <v>0</v>
      </c>
      <c r="Q365" s="41"/>
    </row>
    <row r="366" spans="1:18" ht="15" customHeight="1" x14ac:dyDescent="0.3">
      <c r="A366" s="126">
        <v>363</v>
      </c>
      <c r="B366" s="142"/>
      <c r="C366" s="128"/>
      <c r="D366" s="129">
        <f t="shared" si="13"/>
        <v>9645</v>
      </c>
      <c r="E366" s="144">
        <v>45656</v>
      </c>
      <c r="F366" s="37">
        <v>9649.15</v>
      </c>
      <c r="G366" s="145">
        <v>45657</v>
      </c>
      <c r="H366" s="76">
        <f t="shared" si="14"/>
        <v>4.1499999999996362</v>
      </c>
      <c r="K366" s="134">
        <v>364</v>
      </c>
      <c r="L366" s="679">
        <v>45656</v>
      </c>
      <c r="M366" s="136"/>
      <c r="N366" s="137">
        <f t="shared" si="15"/>
        <v>233</v>
      </c>
      <c r="O366" s="138">
        <v>233</v>
      </c>
      <c r="P366" s="139">
        <f t="shared" si="16"/>
        <v>0</v>
      </c>
      <c r="Q366" s="41"/>
    </row>
    <row r="367" spans="1:18" ht="15" customHeight="1" x14ac:dyDescent="0.3">
      <c r="A367" s="126">
        <v>364</v>
      </c>
      <c r="B367" s="142"/>
      <c r="C367" s="128"/>
      <c r="D367" s="129">
        <f t="shared" si="13"/>
        <v>9649.15</v>
      </c>
      <c r="E367" s="144">
        <v>45657</v>
      </c>
      <c r="F367" s="37">
        <v>9659.4</v>
      </c>
      <c r="G367" s="145">
        <v>45658</v>
      </c>
      <c r="H367" s="76">
        <f t="shared" si="14"/>
        <v>10.25</v>
      </c>
      <c r="K367" s="134">
        <v>365</v>
      </c>
      <c r="L367" s="679">
        <v>45657</v>
      </c>
      <c r="M367" s="136"/>
      <c r="N367" s="137">
        <f t="shared" si="15"/>
        <v>233</v>
      </c>
      <c r="O367" s="138">
        <v>233</v>
      </c>
      <c r="P367" s="139">
        <f t="shared" si="16"/>
        <v>0</v>
      </c>
      <c r="Q367" s="41"/>
    </row>
    <row r="368" spans="1:18" ht="15" customHeight="1" x14ac:dyDescent="0.3">
      <c r="A368" s="126">
        <v>365</v>
      </c>
      <c r="B368" s="142"/>
      <c r="C368" s="128"/>
      <c r="D368" s="129">
        <f t="shared" si="13"/>
        <v>9659.4</v>
      </c>
      <c r="E368" s="144">
        <v>45658</v>
      </c>
      <c r="F368" s="37">
        <v>9659.9</v>
      </c>
      <c r="G368" s="145">
        <v>45659</v>
      </c>
      <c r="H368" s="76">
        <f t="shared" si="14"/>
        <v>0.5</v>
      </c>
      <c r="K368" s="134">
        <v>366</v>
      </c>
      <c r="L368" s="679">
        <v>45658</v>
      </c>
      <c r="M368" s="136"/>
      <c r="N368" s="137">
        <f t="shared" si="15"/>
        <v>233</v>
      </c>
      <c r="O368" s="138">
        <v>233</v>
      </c>
      <c r="P368" s="139">
        <f t="shared" si="16"/>
        <v>0</v>
      </c>
      <c r="Q368" s="41"/>
    </row>
    <row r="369" spans="1:19" ht="15" customHeight="1" x14ac:dyDescent="0.3">
      <c r="A369" s="126">
        <v>366</v>
      </c>
      <c r="B369" s="142"/>
      <c r="C369" s="128"/>
      <c r="D369" s="129">
        <f t="shared" si="13"/>
        <v>9659.9</v>
      </c>
      <c r="E369" s="144">
        <v>45659</v>
      </c>
      <c r="F369" s="37">
        <v>9660.5</v>
      </c>
      <c r="G369" s="145">
        <v>45660</v>
      </c>
      <c r="H369" s="76">
        <f t="shared" si="14"/>
        <v>0.6000000000003638</v>
      </c>
      <c r="K369" s="134">
        <v>367</v>
      </c>
      <c r="L369" s="679">
        <v>45659</v>
      </c>
      <c r="M369" s="136"/>
      <c r="N369" s="137">
        <f t="shared" si="15"/>
        <v>233</v>
      </c>
      <c r="O369" s="138">
        <v>233</v>
      </c>
      <c r="P369" s="139">
        <f t="shared" si="16"/>
        <v>0</v>
      </c>
      <c r="Q369" s="41"/>
    </row>
    <row r="370" spans="1:19" ht="15" customHeight="1" x14ac:dyDescent="0.3">
      <c r="A370" s="126">
        <v>367</v>
      </c>
      <c r="B370" s="142"/>
      <c r="C370" s="128"/>
      <c r="D370" s="129">
        <f t="shared" si="13"/>
        <v>9660.5</v>
      </c>
      <c r="E370" s="144">
        <v>45660</v>
      </c>
      <c r="F370" s="37">
        <v>9660.5499999999993</v>
      </c>
      <c r="G370" s="145">
        <v>45661</v>
      </c>
      <c r="H370" s="76">
        <f t="shared" si="14"/>
        <v>4.9999999999272404E-2</v>
      </c>
      <c r="K370" s="134">
        <v>368</v>
      </c>
      <c r="L370" s="679">
        <v>45660</v>
      </c>
      <c r="M370" s="136"/>
      <c r="N370" s="137">
        <f t="shared" si="15"/>
        <v>233</v>
      </c>
      <c r="O370" s="138">
        <v>233</v>
      </c>
      <c r="P370" s="139">
        <f t="shared" si="16"/>
        <v>0</v>
      </c>
      <c r="Q370" s="41"/>
    </row>
    <row r="371" spans="1:19" ht="15" customHeight="1" x14ac:dyDescent="0.3">
      <c r="A371" s="126">
        <v>368</v>
      </c>
      <c r="B371" s="142"/>
      <c r="C371" s="128"/>
      <c r="D371" s="129">
        <f t="shared" si="13"/>
        <v>9660.5499999999993</v>
      </c>
      <c r="E371" s="144">
        <v>45661</v>
      </c>
      <c r="F371" s="37">
        <v>9660.5499999999993</v>
      </c>
      <c r="G371" s="145">
        <v>45662</v>
      </c>
      <c r="H371" s="76">
        <f t="shared" si="14"/>
        <v>0</v>
      </c>
      <c r="K371" s="134">
        <v>369</v>
      </c>
      <c r="L371" s="679">
        <v>45661</v>
      </c>
      <c r="M371" s="136"/>
      <c r="N371" s="137">
        <f t="shared" si="15"/>
        <v>233</v>
      </c>
      <c r="O371" s="138">
        <v>233</v>
      </c>
      <c r="P371" s="139">
        <f t="shared" si="16"/>
        <v>0</v>
      </c>
      <c r="Q371" s="41"/>
    </row>
    <row r="372" spans="1:19" ht="15" customHeight="1" x14ac:dyDescent="0.3">
      <c r="A372" s="126">
        <v>369</v>
      </c>
      <c r="B372" s="142"/>
      <c r="C372" s="128"/>
      <c r="D372" s="129">
        <f t="shared" si="13"/>
        <v>9660.5499999999993</v>
      </c>
      <c r="E372" s="144">
        <v>45662</v>
      </c>
      <c r="F372" s="37">
        <v>9661.35</v>
      </c>
      <c r="G372" s="145">
        <v>45663</v>
      </c>
      <c r="H372" s="76">
        <f t="shared" si="14"/>
        <v>0.80000000000109139</v>
      </c>
      <c r="K372" s="134">
        <v>370</v>
      </c>
      <c r="L372" s="679">
        <v>45662</v>
      </c>
      <c r="M372" s="136"/>
      <c r="N372" s="137">
        <f t="shared" si="15"/>
        <v>233</v>
      </c>
      <c r="O372" s="138">
        <v>233</v>
      </c>
      <c r="P372" s="139">
        <f t="shared" si="16"/>
        <v>0</v>
      </c>
      <c r="Q372" s="41"/>
    </row>
    <row r="373" spans="1:19" ht="15" customHeight="1" x14ac:dyDescent="0.3">
      <c r="A373" s="126">
        <v>370</v>
      </c>
      <c r="B373" s="142"/>
      <c r="C373" s="128"/>
      <c r="D373" s="129">
        <f t="shared" si="13"/>
        <v>9661.35</v>
      </c>
      <c r="E373" s="144">
        <v>45663</v>
      </c>
      <c r="F373" s="37">
        <v>9662.6</v>
      </c>
      <c r="G373" s="145">
        <v>45664</v>
      </c>
      <c r="H373" s="76">
        <f t="shared" si="14"/>
        <v>1.25</v>
      </c>
      <c r="K373" s="134">
        <v>371</v>
      </c>
      <c r="L373" s="679">
        <v>45663</v>
      </c>
      <c r="M373" s="136"/>
      <c r="N373" s="137">
        <f t="shared" si="15"/>
        <v>233</v>
      </c>
      <c r="O373" s="138">
        <v>112</v>
      </c>
      <c r="P373" s="139">
        <f t="shared" si="16"/>
        <v>121</v>
      </c>
      <c r="Q373" s="41"/>
      <c r="S373">
        <f>SUM(H360:H373)</f>
        <v>17.600000000000364</v>
      </c>
    </row>
    <row r="374" spans="1:19" ht="15" customHeight="1" x14ac:dyDescent="0.3">
      <c r="A374" s="126">
        <v>371</v>
      </c>
      <c r="B374" s="142"/>
      <c r="C374" s="128"/>
      <c r="D374" s="129">
        <f t="shared" si="13"/>
        <v>9662.6</v>
      </c>
      <c r="E374" s="144">
        <v>45664</v>
      </c>
      <c r="F374" s="37">
        <v>9672.85</v>
      </c>
      <c r="G374" s="145">
        <v>45665</v>
      </c>
      <c r="H374" s="76">
        <f t="shared" si="14"/>
        <v>10.25</v>
      </c>
      <c r="K374" s="134">
        <v>372</v>
      </c>
      <c r="L374" s="679">
        <v>45664</v>
      </c>
      <c r="M374" s="136">
        <v>60</v>
      </c>
      <c r="N374" s="137">
        <f t="shared" si="15"/>
        <v>112</v>
      </c>
      <c r="O374" s="138">
        <v>0</v>
      </c>
      <c r="P374" s="139">
        <f t="shared" si="16"/>
        <v>172</v>
      </c>
      <c r="Q374" s="41"/>
      <c r="R374" t="s">
        <v>1494</v>
      </c>
    </row>
    <row r="375" spans="1:19" ht="15" customHeight="1" x14ac:dyDescent="0.3">
      <c r="A375" s="126">
        <v>372</v>
      </c>
      <c r="B375" s="142"/>
      <c r="C375" s="128"/>
      <c r="D375" s="129">
        <f t="shared" si="13"/>
        <v>9672.85</v>
      </c>
      <c r="E375" s="144">
        <v>45665</v>
      </c>
      <c r="F375" s="37">
        <v>9684.35</v>
      </c>
      <c r="G375" s="145">
        <v>45666</v>
      </c>
      <c r="H375" s="76">
        <f t="shared" si="14"/>
        <v>11.5</v>
      </c>
      <c r="K375" s="134">
        <v>373</v>
      </c>
      <c r="L375" s="679">
        <v>45665</v>
      </c>
      <c r="M375" s="136">
        <v>300</v>
      </c>
      <c r="N375" s="137">
        <f t="shared" si="15"/>
        <v>0</v>
      </c>
      <c r="O375" s="138">
        <v>165</v>
      </c>
      <c r="P375" s="139">
        <f t="shared" si="16"/>
        <v>135</v>
      </c>
      <c r="Q375" s="41"/>
      <c r="R375" s="48" t="s">
        <v>1498</v>
      </c>
    </row>
    <row r="376" spans="1:19" ht="15" customHeight="1" x14ac:dyDescent="0.3">
      <c r="A376" s="126">
        <v>373</v>
      </c>
      <c r="B376" s="142"/>
      <c r="C376" s="128"/>
      <c r="D376" s="129">
        <f t="shared" si="13"/>
        <v>9684.35</v>
      </c>
      <c r="E376" s="144">
        <v>45666</v>
      </c>
      <c r="F376" s="37">
        <v>9695.65</v>
      </c>
      <c r="G376" s="145">
        <v>45667</v>
      </c>
      <c r="H376" s="76">
        <f t="shared" si="14"/>
        <v>11.299999999999272</v>
      </c>
      <c r="K376" s="134">
        <v>374</v>
      </c>
      <c r="L376" s="679">
        <v>45666</v>
      </c>
      <c r="M376" s="136"/>
      <c r="N376" s="137">
        <f t="shared" si="15"/>
        <v>165</v>
      </c>
      <c r="O376" s="138">
        <v>60</v>
      </c>
      <c r="P376" s="139">
        <f t="shared" si="16"/>
        <v>105</v>
      </c>
      <c r="Q376" s="41"/>
    </row>
    <row r="377" spans="1:19" ht="15" customHeight="1" x14ac:dyDescent="0.3">
      <c r="A377" s="126">
        <v>374</v>
      </c>
      <c r="B377" s="142"/>
      <c r="C377" s="128"/>
      <c r="D377" s="129">
        <f t="shared" si="13"/>
        <v>9695.65</v>
      </c>
      <c r="E377" s="144">
        <v>45667</v>
      </c>
      <c r="F377" s="37">
        <v>9697.2999999999993</v>
      </c>
      <c r="G377" s="145">
        <v>45668</v>
      </c>
      <c r="H377" s="76">
        <f t="shared" si="14"/>
        <v>1.6499999999996362</v>
      </c>
      <c r="K377" s="134">
        <v>375</v>
      </c>
      <c r="L377" s="679">
        <v>45667</v>
      </c>
      <c r="M377" s="136"/>
      <c r="N377" s="137">
        <f t="shared" si="15"/>
        <v>60</v>
      </c>
      <c r="O377" s="138">
        <v>60</v>
      </c>
      <c r="P377" s="139">
        <f t="shared" si="16"/>
        <v>0</v>
      </c>
      <c r="Q377" s="41"/>
    </row>
    <row r="378" spans="1:19" ht="15" customHeight="1" x14ac:dyDescent="0.3">
      <c r="A378" s="126">
        <v>375</v>
      </c>
      <c r="B378" s="142"/>
      <c r="C378" s="128"/>
      <c r="D378" s="129">
        <f t="shared" si="13"/>
        <v>9697.2999999999993</v>
      </c>
      <c r="E378" s="144">
        <v>45668</v>
      </c>
      <c r="F378" s="37">
        <v>9706.0499999999993</v>
      </c>
      <c r="G378" s="145">
        <v>45669</v>
      </c>
      <c r="H378" s="76">
        <f t="shared" si="14"/>
        <v>8.75</v>
      </c>
      <c r="K378" s="134">
        <v>376</v>
      </c>
      <c r="L378" s="679">
        <v>45668</v>
      </c>
      <c r="M378" s="136">
        <v>325</v>
      </c>
      <c r="N378" s="137">
        <f t="shared" si="15"/>
        <v>60</v>
      </c>
      <c r="O378" s="138">
        <v>225</v>
      </c>
      <c r="P378" s="139">
        <f t="shared" si="16"/>
        <v>160</v>
      </c>
      <c r="Q378" s="41"/>
      <c r="R378" s="48" t="s">
        <v>430</v>
      </c>
    </row>
    <row r="379" spans="1:19" ht="15" customHeight="1" x14ac:dyDescent="0.3">
      <c r="A379" s="126">
        <v>376</v>
      </c>
      <c r="B379" s="142"/>
      <c r="C379" s="128"/>
      <c r="D379" s="129">
        <f t="shared" si="13"/>
        <v>9706.0499999999993</v>
      </c>
      <c r="E379" s="144">
        <v>45669</v>
      </c>
      <c r="F379" s="37">
        <v>9714.65</v>
      </c>
      <c r="G379" s="145">
        <v>45670</v>
      </c>
      <c r="H379" s="76">
        <f t="shared" si="14"/>
        <v>8.6000000000003638</v>
      </c>
      <c r="K379" s="134">
        <v>377</v>
      </c>
      <c r="L379" s="679">
        <v>45669</v>
      </c>
      <c r="M379" s="136"/>
      <c r="N379" s="137">
        <f t="shared" si="15"/>
        <v>225</v>
      </c>
      <c r="O379" s="138">
        <v>150</v>
      </c>
      <c r="P379" s="139">
        <f t="shared" si="16"/>
        <v>75</v>
      </c>
      <c r="Q379" s="41"/>
    </row>
    <row r="380" spans="1:19" ht="15" customHeight="1" x14ac:dyDescent="0.3">
      <c r="A380" s="126">
        <v>377</v>
      </c>
      <c r="B380" s="142"/>
      <c r="C380" s="128"/>
      <c r="D380" s="129">
        <f t="shared" si="13"/>
        <v>9714.65</v>
      </c>
      <c r="E380" s="144">
        <v>45670</v>
      </c>
      <c r="F380" s="37">
        <v>9718.75</v>
      </c>
      <c r="G380" s="145">
        <v>45671</v>
      </c>
      <c r="H380" s="76">
        <f t="shared" si="14"/>
        <v>4.1000000000003638</v>
      </c>
      <c r="K380" s="134">
        <v>378</v>
      </c>
      <c r="L380" s="679">
        <v>45670</v>
      </c>
      <c r="M380" s="136"/>
      <c r="N380" s="137">
        <f t="shared" si="15"/>
        <v>150</v>
      </c>
      <c r="O380" s="138">
        <v>120</v>
      </c>
      <c r="P380" s="139">
        <f t="shared" si="16"/>
        <v>30</v>
      </c>
      <c r="Q380" s="41"/>
    </row>
    <row r="381" spans="1:19" ht="15" customHeight="1" x14ac:dyDescent="0.3">
      <c r="A381" s="126">
        <v>378</v>
      </c>
      <c r="B381" s="142"/>
      <c r="C381" s="128"/>
      <c r="D381" s="129">
        <f t="shared" si="13"/>
        <v>9718.75</v>
      </c>
      <c r="E381" s="144">
        <v>45671</v>
      </c>
      <c r="F381" s="37">
        <v>9723.15</v>
      </c>
      <c r="G381" s="145">
        <v>45672</v>
      </c>
      <c r="H381" s="76">
        <f t="shared" si="14"/>
        <v>4.3999999999996362</v>
      </c>
      <c r="K381" s="134">
        <v>379</v>
      </c>
      <c r="L381" s="679">
        <v>45671</v>
      </c>
      <c r="M381" s="136"/>
      <c r="N381" s="137">
        <f t="shared" si="15"/>
        <v>120</v>
      </c>
      <c r="O381" s="138">
        <v>90</v>
      </c>
      <c r="P381" s="139">
        <f t="shared" si="16"/>
        <v>30</v>
      </c>
      <c r="Q381" s="41"/>
    </row>
    <row r="382" spans="1:19" ht="15" customHeight="1" x14ac:dyDescent="0.3">
      <c r="A382" s="126">
        <v>379</v>
      </c>
      <c r="B382" s="142"/>
      <c r="C382" s="128"/>
      <c r="D382" s="129">
        <f t="shared" si="13"/>
        <v>9723.15</v>
      </c>
      <c r="E382" s="144">
        <v>45672</v>
      </c>
      <c r="F382" s="37">
        <v>9727.5499999999993</v>
      </c>
      <c r="G382" s="145">
        <v>45673</v>
      </c>
      <c r="H382" s="76">
        <f t="shared" si="14"/>
        <v>4.3999999999996362</v>
      </c>
      <c r="K382" s="134">
        <v>380</v>
      </c>
      <c r="L382" s="679">
        <v>45672</v>
      </c>
      <c r="M382" s="136"/>
      <c r="N382" s="137">
        <f t="shared" si="15"/>
        <v>90</v>
      </c>
      <c r="O382" s="138">
        <v>60</v>
      </c>
      <c r="P382" s="139">
        <f t="shared" si="16"/>
        <v>30</v>
      </c>
      <c r="Q382" s="41"/>
    </row>
    <row r="383" spans="1:19" ht="15" customHeight="1" x14ac:dyDescent="0.3">
      <c r="A383" s="126">
        <v>380</v>
      </c>
      <c r="B383" s="142"/>
      <c r="C383" s="128"/>
      <c r="D383" s="129">
        <f t="shared" si="13"/>
        <v>9727.5499999999993</v>
      </c>
      <c r="E383" s="144">
        <v>45673</v>
      </c>
      <c r="F383" s="37">
        <v>9737.9</v>
      </c>
      <c r="G383" s="145">
        <v>45674</v>
      </c>
      <c r="H383" s="76">
        <f t="shared" si="14"/>
        <v>10.350000000000364</v>
      </c>
      <c r="K383" s="134">
        <v>381</v>
      </c>
      <c r="L383" s="679">
        <v>45673</v>
      </c>
      <c r="M383" s="136">
        <v>300</v>
      </c>
      <c r="N383" s="137">
        <f t="shared" si="15"/>
        <v>60</v>
      </c>
      <c r="O383" s="138">
        <v>240</v>
      </c>
      <c r="P383" s="139">
        <f t="shared" si="16"/>
        <v>120</v>
      </c>
      <c r="Q383" s="41"/>
    </row>
    <row r="384" spans="1:19" ht="15" customHeight="1" x14ac:dyDescent="0.3">
      <c r="A384" s="126">
        <v>381</v>
      </c>
      <c r="B384" s="142"/>
      <c r="C384" s="128"/>
      <c r="D384" s="129">
        <f t="shared" si="13"/>
        <v>9737.9</v>
      </c>
      <c r="E384" s="144">
        <v>45674</v>
      </c>
      <c r="F384" s="37">
        <v>9751.0499999999993</v>
      </c>
      <c r="G384" s="145">
        <v>45675</v>
      </c>
      <c r="H384" s="76">
        <f t="shared" si="14"/>
        <v>13.149999999999636</v>
      </c>
      <c r="K384" s="134">
        <v>382</v>
      </c>
      <c r="L384" s="679">
        <v>45674</v>
      </c>
      <c r="M384" s="136"/>
      <c r="N384" s="137">
        <f t="shared" si="15"/>
        <v>240</v>
      </c>
      <c r="O384" s="138">
        <v>120</v>
      </c>
      <c r="P384" s="139">
        <f t="shared" si="16"/>
        <v>120</v>
      </c>
      <c r="Q384" s="41"/>
    </row>
    <row r="385" spans="1:18" ht="15" customHeight="1" x14ac:dyDescent="0.3">
      <c r="A385" s="126">
        <v>382</v>
      </c>
      <c r="B385" s="142"/>
      <c r="C385" s="128"/>
      <c r="D385" s="129">
        <f t="shared" si="13"/>
        <v>9751.0499999999993</v>
      </c>
      <c r="E385" s="144">
        <v>45675</v>
      </c>
      <c r="F385" s="37">
        <v>9762</v>
      </c>
      <c r="G385" s="145">
        <v>45676</v>
      </c>
      <c r="H385" s="76">
        <f t="shared" si="14"/>
        <v>10.950000000000728</v>
      </c>
      <c r="K385" s="134">
        <v>383</v>
      </c>
      <c r="L385" s="679">
        <v>45675</v>
      </c>
      <c r="M385" s="136"/>
      <c r="N385" s="137">
        <f t="shared" si="15"/>
        <v>120</v>
      </c>
      <c r="O385" s="138">
        <v>15</v>
      </c>
      <c r="P385" s="139">
        <f t="shared" si="16"/>
        <v>105</v>
      </c>
      <c r="Q385" s="41"/>
    </row>
    <row r="386" spans="1:18" ht="15" customHeight="1" x14ac:dyDescent="0.3">
      <c r="A386" s="126">
        <v>383</v>
      </c>
      <c r="B386" s="142"/>
      <c r="C386" s="128"/>
      <c r="D386" s="129">
        <f t="shared" si="13"/>
        <v>9762</v>
      </c>
      <c r="E386" s="144">
        <v>45676</v>
      </c>
      <c r="F386" s="37">
        <v>9772.0499999999993</v>
      </c>
      <c r="G386" s="145">
        <v>45677</v>
      </c>
      <c r="H386" s="76">
        <f t="shared" si="14"/>
        <v>10.049999999999272</v>
      </c>
      <c r="K386" s="134">
        <v>384</v>
      </c>
      <c r="L386" s="679">
        <v>45676</v>
      </c>
      <c r="M386" s="136">
        <v>80</v>
      </c>
      <c r="N386" s="137">
        <f t="shared" si="15"/>
        <v>15</v>
      </c>
      <c r="O386" s="138">
        <v>0</v>
      </c>
      <c r="P386" s="139">
        <f t="shared" si="16"/>
        <v>95</v>
      </c>
      <c r="Q386" s="41"/>
    </row>
    <row r="387" spans="1:18" ht="15" customHeight="1" x14ac:dyDescent="0.3">
      <c r="A387" s="126">
        <v>384</v>
      </c>
      <c r="B387" s="142"/>
      <c r="C387" s="128"/>
      <c r="D387" s="129">
        <f t="shared" si="13"/>
        <v>9772.0499999999993</v>
      </c>
      <c r="E387" s="144">
        <v>45677</v>
      </c>
      <c r="F387" s="37">
        <v>9776.15</v>
      </c>
      <c r="G387" s="145">
        <v>45678</v>
      </c>
      <c r="H387" s="76">
        <f t="shared" si="14"/>
        <v>4.1000000000003638</v>
      </c>
      <c r="K387" s="134">
        <v>385</v>
      </c>
      <c r="L387" s="679">
        <v>45677</v>
      </c>
      <c r="M387" s="136">
        <v>300</v>
      </c>
      <c r="N387" s="137">
        <f t="shared" si="15"/>
        <v>0</v>
      </c>
      <c r="O387" s="138">
        <v>195</v>
      </c>
      <c r="P387" s="139">
        <f t="shared" si="16"/>
        <v>105</v>
      </c>
      <c r="Q387" s="41"/>
      <c r="R387" t="s">
        <v>430</v>
      </c>
    </row>
    <row r="388" spans="1:18" ht="15" customHeight="1" x14ac:dyDescent="0.3">
      <c r="A388" s="126">
        <v>385</v>
      </c>
      <c r="B388" s="142"/>
      <c r="C388" s="128"/>
      <c r="D388" s="129">
        <f t="shared" si="13"/>
        <v>9776.15</v>
      </c>
      <c r="E388" s="144">
        <v>45678</v>
      </c>
      <c r="F388" s="37">
        <v>9777.85</v>
      </c>
      <c r="G388" s="145">
        <v>45679</v>
      </c>
      <c r="H388" s="76">
        <f t="shared" si="14"/>
        <v>1.7000000000007276</v>
      </c>
      <c r="K388" s="134">
        <v>386</v>
      </c>
      <c r="L388" s="679">
        <v>45678</v>
      </c>
      <c r="M388" s="136"/>
      <c r="N388" s="137">
        <f t="shared" si="15"/>
        <v>195</v>
      </c>
      <c r="O388" s="138">
        <v>180</v>
      </c>
      <c r="P388" s="139">
        <f t="shared" si="16"/>
        <v>15</v>
      </c>
      <c r="Q388" s="41"/>
    </row>
    <row r="389" spans="1:18" ht="15" customHeight="1" x14ac:dyDescent="0.3">
      <c r="A389" s="126">
        <v>386</v>
      </c>
      <c r="B389" s="142"/>
      <c r="C389" s="128"/>
      <c r="D389" s="129">
        <f t="shared" si="13"/>
        <v>9777.85</v>
      </c>
      <c r="E389" s="144">
        <v>45679</v>
      </c>
      <c r="F389" s="37">
        <v>9787.35</v>
      </c>
      <c r="G389" s="145">
        <v>45680</v>
      </c>
      <c r="H389" s="76">
        <f t="shared" si="14"/>
        <v>9.5</v>
      </c>
      <c r="K389" s="134">
        <v>387</v>
      </c>
      <c r="L389" s="679">
        <v>45679</v>
      </c>
      <c r="M389" s="136"/>
      <c r="N389" s="137">
        <f t="shared" si="15"/>
        <v>180</v>
      </c>
      <c r="O389" s="138">
        <v>90</v>
      </c>
      <c r="P389" s="139">
        <f t="shared" si="16"/>
        <v>90</v>
      </c>
      <c r="Q389" s="41"/>
    </row>
    <row r="390" spans="1:18" ht="15" customHeight="1" x14ac:dyDescent="0.3">
      <c r="A390" s="126">
        <v>387</v>
      </c>
      <c r="B390" s="142"/>
      <c r="C390" s="128"/>
      <c r="D390" s="129">
        <f t="shared" si="13"/>
        <v>9787.35</v>
      </c>
      <c r="E390" s="144">
        <v>45680</v>
      </c>
      <c r="F390" s="37">
        <v>9789.15</v>
      </c>
      <c r="G390" s="145">
        <v>45681</v>
      </c>
      <c r="H390" s="76">
        <f t="shared" si="14"/>
        <v>1.7999999999992724</v>
      </c>
      <c r="K390" s="134">
        <v>388</v>
      </c>
      <c r="L390" s="679">
        <v>45680</v>
      </c>
      <c r="M390" s="136"/>
      <c r="N390" s="137">
        <f t="shared" si="15"/>
        <v>90</v>
      </c>
      <c r="O390" s="138">
        <v>60</v>
      </c>
      <c r="P390" s="139">
        <f t="shared" si="16"/>
        <v>30</v>
      </c>
      <c r="Q390" s="41"/>
    </row>
    <row r="391" spans="1:18" ht="15" customHeight="1" x14ac:dyDescent="0.3">
      <c r="A391" s="126">
        <v>388</v>
      </c>
      <c r="B391" s="142"/>
      <c r="C391" s="128"/>
      <c r="D391" s="129">
        <f t="shared" si="13"/>
        <v>9789.15</v>
      </c>
      <c r="E391" s="144">
        <v>45681</v>
      </c>
      <c r="F391" s="37">
        <v>9790.1</v>
      </c>
      <c r="G391" s="145">
        <v>45682</v>
      </c>
      <c r="H391" s="76">
        <f t="shared" si="14"/>
        <v>0.9500000000007276</v>
      </c>
      <c r="K391" s="134">
        <v>389</v>
      </c>
      <c r="L391" s="679">
        <v>45681</v>
      </c>
      <c r="M391" s="136">
        <v>310</v>
      </c>
      <c r="N391" s="137">
        <f t="shared" si="15"/>
        <v>60</v>
      </c>
      <c r="O391" s="138">
        <v>300</v>
      </c>
      <c r="P391" s="139">
        <f t="shared" si="16"/>
        <v>70</v>
      </c>
      <c r="Q391" s="41"/>
    </row>
    <row r="392" spans="1:18" ht="15" customHeight="1" x14ac:dyDescent="0.3">
      <c r="A392" s="126">
        <v>389</v>
      </c>
      <c r="B392" s="142"/>
      <c r="C392" s="128"/>
      <c r="D392" s="129">
        <f t="shared" si="13"/>
        <v>9790.1</v>
      </c>
      <c r="E392" s="144">
        <v>45682</v>
      </c>
      <c r="F392" s="37">
        <v>9790.6</v>
      </c>
      <c r="G392" s="145">
        <v>45683</v>
      </c>
      <c r="H392" s="76">
        <f t="shared" si="14"/>
        <v>0.5</v>
      </c>
      <c r="K392" s="134">
        <v>390</v>
      </c>
      <c r="L392" s="679">
        <v>45682</v>
      </c>
      <c r="M392" s="136"/>
      <c r="N392" s="137">
        <f t="shared" si="15"/>
        <v>300</v>
      </c>
      <c r="O392" s="138">
        <v>270</v>
      </c>
      <c r="P392" s="139">
        <f t="shared" si="16"/>
        <v>30</v>
      </c>
      <c r="Q392" s="41"/>
    </row>
    <row r="393" spans="1:18" ht="15" customHeight="1" x14ac:dyDescent="0.3">
      <c r="A393" s="126">
        <v>390</v>
      </c>
      <c r="B393" s="142"/>
      <c r="C393" s="128"/>
      <c r="D393" s="129">
        <f t="shared" si="13"/>
        <v>9790.6</v>
      </c>
      <c r="E393" s="144">
        <v>45683</v>
      </c>
      <c r="F393" s="37">
        <v>9790.6</v>
      </c>
      <c r="G393" s="145">
        <v>45684</v>
      </c>
      <c r="H393" s="76">
        <f t="shared" si="14"/>
        <v>0</v>
      </c>
      <c r="K393" s="134">
        <v>391</v>
      </c>
      <c r="L393" s="679">
        <v>45683</v>
      </c>
      <c r="M393" s="136"/>
      <c r="N393" s="137">
        <f t="shared" si="15"/>
        <v>270</v>
      </c>
      <c r="O393" s="138">
        <v>270</v>
      </c>
      <c r="P393" s="139">
        <f t="shared" si="16"/>
        <v>0</v>
      </c>
      <c r="Q393" s="41"/>
    </row>
    <row r="394" spans="1:18" ht="15" customHeight="1" x14ac:dyDescent="0.3">
      <c r="A394" s="126">
        <v>391</v>
      </c>
      <c r="B394" s="142"/>
      <c r="C394" s="128"/>
      <c r="D394" s="129">
        <f t="shared" si="13"/>
        <v>9790.6</v>
      </c>
      <c r="E394" s="144">
        <v>45684</v>
      </c>
      <c r="F394" s="37">
        <v>9794.5499999999993</v>
      </c>
      <c r="G394" s="145">
        <v>45685</v>
      </c>
      <c r="H394" s="76">
        <f t="shared" si="14"/>
        <v>3.9499999999989086</v>
      </c>
      <c r="K394" s="134">
        <v>392</v>
      </c>
      <c r="L394" s="679">
        <v>45684</v>
      </c>
      <c r="M394" s="136"/>
      <c r="N394" s="137">
        <f t="shared" si="15"/>
        <v>270</v>
      </c>
      <c r="O394" s="138">
        <v>240</v>
      </c>
      <c r="P394" s="139">
        <f t="shared" si="16"/>
        <v>30</v>
      </c>
      <c r="Q394" s="41"/>
    </row>
    <row r="395" spans="1:18" ht="15" customHeight="1" x14ac:dyDescent="0.3">
      <c r="A395" s="126">
        <v>392</v>
      </c>
      <c r="B395" s="142"/>
      <c r="C395" s="128"/>
      <c r="D395" s="129">
        <f t="shared" si="13"/>
        <v>9794.5499999999993</v>
      </c>
      <c r="E395" s="144">
        <v>45685</v>
      </c>
      <c r="F395" s="37">
        <v>9795.7999999999993</v>
      </c>
      <c r="G395" s="145">
        <v>45686</v>
      </c>
      <c r="H395" s="76">
        <f t="shared" si="14"/>
        <v>1.25</v>
      </c>
      <c r="K395" s="134">
        <v>393</v>
      </c>
      <c r="L395" s="679">
        <v>45685</v>
      </c>
      <c r="M395" s="136"/>
      <c r="N395" s="137">
        <f t="shared" si="15"/>
        <v>240</v>
      </c>
      <c r="O395" s="138">
        <v>225</v>
      </c>
      <c r="P395" s="139">
        <f t="shared" si="16"/>
        <v>15</v>
      </c>
      <c r="Q395" s="41"/>
    </row>
    <row r="396" spans="1:18" ht="15" customHeight="1" x14ac:dyDescent="0.3">
      <c r="A396" s="126">
        <v>393</v>
      </c>
      <c r="B396" s="142"/>
      <c r="C396" s="128"/>
      <c r="D396" s="129">
        <f t="shared" si="13"/>
        <v>9795.7999999999993</v>
      </c>
      <c r="E396" s="144">
        <v>45686</v>
      </c>
      <c r="F396" s="37">
        <v>9796.2999999999993</v>
      </c>
      <c r="G396" s="145">
        <v>45687</v>
      </c>
      <c r="H396" s="76">
        <f t="shared" si="14"/>
        <v>0.5</v>
      </c>
      <c r="K396" s="134">
        <v>394</v>
      </c>
      <c r="L396" s="679">
        <v>45686</v>
      </c>
      <c r="M396" s="136"/>
      <c r="N396" s="137">
        <f t="shared" si="15"/>
        <v>225</v>
      </c>
      <c r="O396" s="138">
        <v>225</v>
      </c>
      <c r="P396" s="139">
        <f t="shared" si="16"/>
        <v>0</v>
      </c>
      <c r="Q396" s="41"/>
    </row>
    <row r="397" spans="1:18" ht="15" customHeight="1" x14ac:dyDescent="0.3">
      <c r="A397" s="126">
        <v>394</v>
      </c>
      <c r="B397" s="142"/>
      <c r="C397" s="128"/>
      <c r="D397" s="129">
        <f t="shared" si="13"/>
        <v>9796.2999999999993</v>
      </c>
      <c r="E397" s="144">
        <v>45687</v>
      </c>
      <c r="F397" s="37">
        <v>9796.5499999999993</v>
      </c>
      <c r="G397" s="145">
        <v>45688</v>
      </c>
      <c r="H397" s="76">
        <f t="shared" si="14"/>
        <v>0.25</v>
      </c>
      <c r="I397">
        <f>SUM(H367:H397)</f>
        <v>147.39999999999964</v>
      </c>
      <c r="K397" s="134">
        <v>395</v>
      </c>
      <c r="L397" s="679">
        <v>45687</v>
      </c>
      <c r="M397" s="136"/>
      <c r="N397" s="137">
        <f t="shared" si="15"/>
        <v>225</v>
      </c>
      <c r="O397" s="138">
        <v>225</v>
      </c>
      <c r="P397" s="139">
        <f t="shared" si="16"/>
        <v>0</v>
      </c>
      <c r="Q397" s="41"/>
    </row>
    <row r="398" spans="1:18" ht="15" customHeight="1" x14ac:dyDescent="0.3">
      <c r="A398" s="126">
        <v>395</v>
      </c>
      <c r="B398" s="142"/>
      <c r="C398" s="128"/>
      <c r="D398" s="129">
        <f t="shared" si="13"/>
        <v>9796.5499999999993</v>
      </c>
      <c r="E398" s="144">
        <v>45688</v>
      </c>
      <c r="F398" s="37">
        <v>9797.65</v>
      </c>
      <c r="G398" s="145">
        <v>45689</v>
      </c>
      <c r="H398" s="76">
        <f t="shared" si="14"/>
        <v>1.1000000000003638</v>
      </c>
      <c r="K398" s="134">
        <v>396</v>
      </c>
      <c r="L398" s="679">
        <v>45688</v>
      </c>
      <c r="M398" s="136">
        <v>300</v>
      </c>
      <c r="N398" s="137">
        <f t="shared" si="15"/>
        <v>225</v>
      </c>
      <c r="O398" s="138">
        <v>440</v>
      </c>
      <c r="P398" s="139">
        <f t="shared" si="16"/>
        <v>85</v>
      </c>
      <c r="Q398" s="41"/>
      <c r="R398" s="48">
        <f>SUM(P368:P398)</f>
        <v>1768</v>
      </c>
    </row>
    <row r="399" spans="1:18" ht="15" customHeight="1" x14ac:dyDescent="0.3">
      <c r="A399" s="126">
        <v>396</v>
      </c>
      <c r="B399" s="142"/>
      <c r="C399" s="128"/>
      <c r="D399" s="129">
        <f t="shared" si="13"/>
        <v>9797.65</v>
      </c>
      <c r="E399" s="144">
        <v>45689</v>
      </c>
      <c r="F399" s="37">
        <v>9797.7999999999993</v>
      </c>
      <c r="G399" s="145">
        <v>45690</v>
      </c>
      <c r="H399" s="76">
        <f t="shared" si="14"/>
        <v>0.1499999999996362</v>
      </c>
      <c r="K399" s="134">
        <v>397</v>
      </c>
      <c r="L399" s="679">
        <v>45689</v>
      </c>
      <c r="M399" s="136"/>
      <c r="N399" s="137">
        <f t="shared" si="15"/>
        <v>440</v>
      </c>
      <c r="O399" s="138">
        <v>440</v>
      </c>
      <c r="P399" s="139">
        <f t="shared" si="16"/>
        <v>0</v>
      </c>
      <c r="Q399" s="41"/>
    </row>
    <row r="400" spans="1:18" ht="15" customHeight="1" x14ac:dyDescent="0.3">
      <c r="A400" s="126">
        <v>397</v>
      </c>
      <c r="B400" s="142"/>
      <c r="C400" s="128"/>
      <c r="D400" s="129">
        <f t="shared" si="13"/>
        <v>9797.7999999999993</v>
      </c>
      <c r="E400" s="144">
        <v>45690</v>
      </c>
      <c r="F400" s="37">
        <v>9799.9</v>
      </c>
      <c r="G400" s="145">
        <v>45691</v>
      </c>
      <c r="H400" s="76">
        <f t="shared" si="14"/>
        <v>2.1000000000003638</v>
      </c>
      <c r="K400" s="134">
        <v>398</v>
      </c>
      <c r="L400" s="679">
        <v>45690</v>
      </c>
      <c r="M400" s="136"/>
      <c r="N400" s="137">
        <f t="shared" si="15"/>
        <v>440</v>
      </c>
      <c r="O400" s="138">
        <v>440</v>
      </c>
      <c r="P400" s="139">
        <f t="shared" si="16"/>
        <v>0</v>
      </c>
      <c r="Q400" s="41"/>
    </row>
    <row r="401" spans="1:17" ht="15" customHeight="1" x14ac:dyDescent="0.3">
      <c r="A401" s="126">
        <v>398</v>
      </c>
      <c r="B401" s="142"/>
      <c r="C401" s="128"/>
      <c r="D401" s="129">
        <f t="shared" si="13"/>
        <v>9799.9</v>
      </c>
      <c r="E401" s="144">
        <v>45691</v>
      </c>
      <c r="F401" s="37">
        <v>9799.9</v>
      </c>
      <c r="G401" s="145">
        <v>45692</v>
      </c>
      <c r="H401" s="76">
        <f t="shared" si="14"/>
        <v>0</v>
      </c>
      <c r="K401" s="134">
        <v>399</v>
      </c>
      <c r="L401" s="679">
        <v>45691</v>
      </c>
      <c r="M401" s="136"/>
      <c r="N401" s="137">
        <f t="shared" si="15"/>
        <v>440</v>
      </c>
      <c r="O401" s="138">
        <v>440</v>
      </c>
      <c r="P401" s="139">
        <f t="shared" si="16"/>
        <v>0</v>
      </c>
      <c r="Q401" s="41"/>
    </row>
    <row r="402" spans="1:17" ht="15" customHeight="1" x14ac:dyDescent="0.3">
      <c r="A402" s="126">
        <v>399</v>
      </c>
      <c r="B402" s="142"/>
      <c r="C402" s="128"/>
      <c r="D402" s="129">
        <f t="shared" si="13"/>
        <v>9799.9</v>
      </c>
      <c r="E402" s="144">
        <v>45692</v>
      </c>
      <c r="F402" s="37">
        <v>9799.9</v>
      </c>
      <c r="G402" s="145">
        <v>45693</v>
      </c>
      <c r="H402" s="76">
        <f t="shared" si="14"/>
        <v>0</v>
      </c>
      <c r="K402" s="134">
        <v>400</v>
      </c>
      <c r="L402" s="679">
        <v>45692</v>
      </c>
      <c r="M402" s="136"/>
      <c r="N402" s="137">
        <f t="shared" si="15"/>
        <v>440</v>
      </c>
      <c r="O402" s="138">
        <v>440</v>
      </c>
      <c r="P402" s="139">
        <f t="shared" si="16"/>
        <v>0</v>
      </c>
      <c r="Q402" s="41"/>
    </row>
    <row r="403" spans="1:17" ht="15" customHeight="1" x14ac:dyDescent="0.3">
      <c r="A403" s="126">
        <v>400</v>
      </c>
      <c r="B403" s="142"/>
      <c r="C403" s="128"/>
      <c r="D403" s="129">
        <f t="shared" si="13"/>
        <v>9799.9</v>
      </c>
      <c r="E403" s="144">
        <v>45693</v>
      </c>
      <c r="F403" s="37">
        <v>9801.4</v>
      </c>
      <c r="G403" s="145">
        <v>45694</v>
      </c>
      <c r="H403" s="76">
        <f t="shared" si="14"/>
        <v>1.5</v>
      </c>
      <c r="K403" s="134">
        <v>401</v>
      </c>
      <c r="L403" s="679">
        <v>45693</v>
      </c>
      <c r="M403" s="136"/>
      <c r="N403" s="137">
        <f t="shared" si="15"/>
        <v>440</v>
      </c>
      <c r="O403" s="138">
        <v>420</v>
      </c>
      <c r="P403" s="139">
        <f t="shared" si="16"/>
        <v>20</v>
      </c>
      <c r="Q403" s="41"/>
    </row>
    <row r="404" spans="1:17" ht="15" customHeight="1" x14ac:dyDescent="0.3">
      <c r="A404" s="126">
        <v>401</v>
      </c>
      <c r="B404" s="142"/>
      <c r="C404" s="128"/>
      <c r="D404" s="129">
        <f t="shared" si="13"/>
        <v>9801.4</v>
      </c>
      <c r="E404" s="144">
        <v>45694</v>
      </c>
      <c r="F404" s="37">
        <v>9801.9</v>
      </c>
      <c r="G404" s="145">
        <v>45695</v>
      </c>
      <c r="H404" s="76">
        <f t="shared" si="14"/>
        <v>0.5</v>
      </c>
      <c r="K404" s="134">
        <v>402</v>
      </c>
      <c r="L404" s="679">
        <v>45694</v>
      </c>
      <c r="M404" s="136"/>
      <c r="N404" s="137">
        <f t="shared" si="15"/>
        <v>420</v>
      </c>
      <c r="O404" s="138">
        <v>405</v>
      </c>
      <c r="P404" s="139">
        <f t="shared" si="16"/>
        <v>15</v>
      </c>
      <c r="Q404" s="41"/>
    </row>
    <row r="405" spans="1:17" ht="15" customHeight="1" x14ac:dyDescent="0.3">
      <c r="A405" s="126">
        <v>402</v>
      </c>
      <c r="B405" s="142"/>
      <c r="C405" s="128"/>
      <c r="D405" s="129">
        <f t="shared" si="13"/>
        <v>9801.9</v>
      </c>
      <c r="E405" s="144">
        <v>45695</v>
      </c>
      <c r="F405" s="37">
        <v>9801.9</v>
      </c>
      <c r="G405" s="145">
        <v>45696</v>
      </c>
      <c r="H405" s="76">
        <f t="shared" si="14"/>
        <v>0</v>
      </c>
      <c r="K405" s="134">
        <v>403</v>
      </c>
      <c r="L405" s="679">
        <v>45695</v>
      </c>
      <c r="M405" s="136"/>
      <c r="N405" s="137">
        <f t="shared" si="15"/>
        <v>405</v>
      </c>
      <c r="O405" s="138">
        <v>405</v>
      </c>
      <c r="P405" s="139">
        <f t="shared" si="16"/>
        <v>0</v>
      </c>
      <c r="Q405" s="41"/>
    </row>
    <row r="406" spans="1:17" ht="15" customHeight="1" x14ac:dyDescent="0.3">
      <c r="A406" s="126">
        <v>403</v>
      </c>
      <c r="B406" s="142"/>
      <c r="C406" s="128"/>
      <c r="D406" s="129">
        <f t="shared" si="13"/>
        <v>9801.9</v>
      </c>
      <c r="E406" s="144">
        <v>45696</v>
      </c>
      <c r="F406" s="37">
        <v>9807</v>
      </c>
      <c r="G406" s="145">
        <v>45697</v>
      </c>
      <c r="H406" s="76">
        <f t="shared" si="14"/>
        <v>5.1000000000003638</v>
      </c>
      <c r="K406" s="134">
        <v>404</v>
      </c>
      <c r="L406" s="679">
        <v>45696</v>
      </c>
      <c r="M406" s="136"/>
      <c r="N406" s="137">
        <f t="shared" si="15"/>
        <v>405</v>
      </c>
      <c r="O406" s="138">
        <v>315</v>
      </c>
      <c r="P406" s="139">
        <f t="shared" si="16"/>
        <v>90</v>
      </c>
      <c r="Q406" s="41"/>
    </row>
    <row r="407" spans="1:17" ht="15" customHeight="1" x14ac:dyDescent="0.3">
      <c r="A407" s="126">
        <v>404</v>
      </c>
      <c r="B407" s="142"/>
      <c r="C407" s="128"/>
      <c r="D407" s="129">
        <f t="shared" si="13"/>
        <v>9807</v>
      </c>
      <c r="E407" s="144">
        <v>45697</v>
      </c>
      <c r="F407" s="37">
        <v>9807.7000000000007</v>
      </c>
      <c r="G407" s="145">
        <v>45698</v>
      </c>
      <c r="H407" s="76">
        <f t="shared" si="14"/>
        <v>0.7000000000007276</v>
      </c>
      <c r="K407" s="134">
        <v>405</v>
      </c>
      <c r="L407" s="679">
        <v>45697</v>
      </c>
      <c r="M407" s="136"/>
      <c r="N407" s="137">
        <f t="shared" si="15"/>
        <v>315</v>
      </c>
      <c r="O407" s="138">
        <v>300</v>
      </c>
      <c r="P407" s="139">
        <f t="shared" si="16"/>
        <v>15</v>
      </c>
      <c r="Q407" s="41"/>
    </row>
    <row r="408" spans="1:17" ht="15" customHeight="1" x14ac:dyDescent="0.3">
      <c r="A408" s="126">
        <v>405</v>
      </c>
      <c r="B408" s="142"/>
      <c r="C408" s="128"/>
      <c r="D408" s="129">
        <f t="shared" si="13"/>
        <v>9807.7000000000007</v>
      </c>
      <c r="E408" s="144">
        <v>45698</v>
      </c>
      <c r="F408" s="37">
        <v>9808.2000000000007</v>
      </c>
      <c r="G408" s="145">
        <v>45699</v>
      </c>
      <c r="H408" s="76">
        <f t="shared" si="14"/>
        <v>0.5</v>
      </c>
      <c r="K408" s="134">
        <v>406</v>
      </c>
      <c r="L408" s="679">
        <v>45698</v>
      </c>
      <c r="M408" s="136"/>
      <c r="N408" s="137">
        <f t="shared" si="15"/>
        <v>300</v>
      </c>
      <c r="O408" s="138">
        <v>285</v>
      </c>
      <c r="P408" s="139">
        <f t="shared" si="16"/>
        <v>15</v>
      </c>
      <c r="Q408" s="41"/>
    </row>
    <row r="409" spans="1:17" ht="15" customHeight="1" x14ac:dyDescent="0.3">
      <c r="A409" s="126">
        <v>406</v>
      </c>
      <c r="B409" s="142"/>
      <c r="C409" s="128"/>
      <c r="D409" s="129">
        <f t="shared" si="13"/>
        <v>9808.2000000000007</v>
      </c>
      <c r="E409" s="144">
        <v>45699</v>
      </c>
      <c r="F409" s="37">
        <v>9808.2000000000007</v>
      </c>
      <c r="G409" s="145">
        <v>45700</v>
      </c>
      <c r="H409" s="76">
        <f t="shared" si="14"/>
        <v>0</v>
      </c>
      <c r="K409" s="134">
        <v>407</v>
      </c>
      <c r="L409" s="679">
        <v>45699</v>
      </c>
      <c r="M409" s="136"/>
      <c r="N409" s="137">
        <f t="shared" si="15"/>
        <v>285</v>
      </c>
      <c r="O409" s="138">
        <v>285</v>
      </c>
      <c r="P409" s="139">
        <f t="shared" si="16"/>
        <v>0</v>
      </c>
      <c r="Q409" s="41"/>
    </row>
    <row r="410" spans="1:17" ht="15" customHeight="1" x14ac:dyDescent="0.3">
      <c r="A410" s="126">
        <v>407</v>
      </c>
      <c r="B410" s="142"/>
      <c r="C410" s="128"/>
      <c r="D410" s="129">
        <f t="shared" ref="D410:D473" si="17">(F409)</f>
        <v>9808.2000000000007</v>
      </c>
      <c r="E410" s="144">
        <v>45700</v>
      </c>
      <c r="F410" s="37">
        <v>9818.6</v>
      </c>
      <c r="G410" s="145">
        <v>45701</v>
      </c>
      <c r="H410" s="76">
        <f t="shared" ref="H410:H473" si="18">F410-D410</f>
        <v>10.399999999999636</v>
      </c>
      <c r="K410" s="134">
        <v>408</v>
      </c>
      <c r="L410" s="679">
        <v>45700</v>
      </c>
      <c r="M410" s="136"/>
      <c r="N410" s="137">
        <f t="shared" ref="N410:N473" si="19">O409</f>
        <v>285</v>
      </c>
      <c r="O410" s="138">
        <v>180</v>
      </c>
      <c r="P410" s="139">
        <f t="shared" ref="P410:P473" si="20">M410+N410-O410</f>
        <v>105</v>
      </c>
      <c r="Q410" s="41"/>
    </row>
    <row r="411" spans="1:17" ht="15" customHeight="1" x14ac:dyDescent="0.3">
      <c r="A411" s="126">
        <v>408</v>
      </c>
      <c r="B411" s="142"/>
      <c r="C411" s="128"/>
      <c r="D411" s="129">
        <f t="shared" si="17"/>
        <v>9818.6</v>
      </c>
      <c r="E411" s="144">
        <v>45701</v>
      </c>
      <c r="F411" s="37">
        <v>9819.1</v>
      </c>
      <c r="G411" s="145">
        <v>45702</v>
      </c>
      <c r="H411" s="76">
        <f t="shared" si="18"/>
        <v>0.5</v>
      </c>
      <c r="K411" s="134">
        <v>409</v>
      </c>
      <c r="L411" s="679">
        <v>45701</v>
      </c>
      <c r="M411" s="136"/>
      <c r="N411" s="137">
        <f t="shared" si="19"/>
        <v>180</v>
      </c>
      <c r="O411" s="138">
        <v>165</v>
      </c>
      <c r="P411" s="139">
        <f t="shared" si="20"/>
        <v>15</v>
      </c>
      <c r="Q411" s="41"/>
    </row>
    <row r="412" spans="1:17" ht="15" customHeight="1" x14ac:dyDescent="0.3">
      <c r="A412" s="126">
        <v>409</v>
      </c>
      <c r="B412" s="142"/>
      <c r="C412" s="128"/>
      <c r="D412" s="129">
        <f t="shared" si="17"/>
        <v>9819.1</v>
      </c>
      <c r="E412" s="144">
        <v>45702</v>
      </c>
      <c r="F412" s="37">
        <v>9819.1</v>
      </c>
      <c r="G412" s="145">
        <v>45703</v>
      </c>
      <c r="H412" s="76">
        <f t="shared" si="18"/>
        <v>0</v>
      </c>
      <c r="K412" s="134">
        <v>410</v>
      </c>
      <c r="L412" s="679">
        <v>45702</v>
      </c>
      <c r="M412" s="136"/>
      <c r="N412" s="137">
        <f t="shared" si="19"/>
        <v>165</v>
      </c>
      <c r="O412" s="138">
        <v>165</v>
      </c>
      <c r="P412" s="139">
        <f t="shared" si="20"/>
        <v>0</v>
      </c>
      <c r="Q412" s="41"/>
    </row>
    <row r="413" spans="1:17" ht="15" customHeight="1" x14ac:dyDescent="0.3">
      <c r="A413" s="126">
        <v>410</v>
      </c>
      <c r="B413" s="142"/>
      <c r="C413" s="128"/>
      <c r="D413" s="129">
        <f t="shared" si="17"/>
        <v>9819.1</v>
      </c>
      <c r="E413" s="144">
        <v>45703</v>
      </c>
      <c r="F413" s="37">
        <v>9819.1</v>
      </c>
      <c r="G413" s="145">
        <v>45704</v>
      </c>
      <c r="H413" s="76">
        <f t="shared" si="18"/>
        <v>0</v>
      </c>
      <c r="K413" s="134">
        <v>411</v>
      </c>
      <c r="L413" s="679">
        <v>45703</v>
      </c>
      <c r="M413" s="136"/>
      <c r="N413" s="137">
        <f t="shared" si="19"/>
        <v>165</v>
      </c>
      <c r="O413" s="138">
        <v>165</v>
      </c>
      <c r="P413" s="139">
        <f t="shared" si="20"/>
        <v>0</v>
      </c>
      <c r="Q413" s="41"/>
    </row>
    <row r="414" spans="1:17" ht="15" customHeight="1" x14ac:dyDescent="0.3">
      <c r="A414" s="126">
        <v>411</v>
      </c>
      <c r="B414" s="142"/>
      <c r="C414" s="128"/>
      <c r="D414" s="129">
        <f t="shared" si="17"/>
        <v>9819.1</v>
      </c>
      <c r="E414" s="144">
        <v>45704</v>
      </c>
      <c r="F414" s="37">
        <v>9819.1</v>
      </c>
      <c r="G414" s="145">
        <v>45705</v>
      </c>
      <c r="H414" s="76">
        <f t="shared" si="18"/>
        <v>0</v>
      </c>
      <c r="K414" s="134">
        <v>412</v>
      </c>
      <c r="L414" s="679">
        <v>45704</v>
      </c>
      <c r="M414" s="136"/>
      <c r="N414" s="137">
        <f t="shared" si="19"/>
        <v>165</v>
      </c>
      <c r="O414" s="138">
        <v>165</v>
      </c>
      <c r="P414" s="139">
        <f t="shared" si="20"/>
        <v>0</v>
      </c>
      <c r="Q414" s="41"/>
    </row>
    <row r="415" spans="1:17" ht="15" customHeight="1" x14ac:dyDescent="0.3">
      <c r="A415" s="126">
        <v>412</v>
      </c>
      <c r="B415" s="142"/>
      <c r="C415" s="128"/>
      <c r="D415" s="129">
        <f t="shared" si="17"/>
        <v>9819.1</v>
      </c>
      <c r="E415" s="144">
        <v>45705</v>
      </c>
      <c r="F415" s="37">
        <v>9819.75</v>
      </c>
      <c r="G415" s="145">
        <v>45706</v>
      </c>
      <c r="H415" s="76">
        <f t="shared" si="18"/>
        <v>0.6499999999996362</v>
      </c>
      <c r="K415" s="134">
        <v>413</v>
      </c>
      <c r="L415" s="679">
        <v>45705</v>
      </c>
      <c r="M415" s="136"/>
      <c r="N415" s="137">
        <f t="shared" si="19"/>
        <v>165</v>
      </c>
      <c r="O415" s="138">
        <v>150</v>
      </c>
      <c r="P415" s="139">
        <f t="shared" si="20"/>
        <v>15</v>
      </c>
      <c r="Q415" s="41"/>
    </row>
    <row r="416" spans="1:17" ht="15" customHeight="1" x14ac:dyDescent="0.3">
      <c r="A416" s="126">
        <v>413</v>
      </c>
      <c r="B416" s="142"/>
      <c r="C416" s="128"/>
      <c r="D416" s="129">
        <f t="shared" si="17"/>
        <v>9819.75</v>
      </c>
      <c r="E416" s="144">
        <v>45706</v>
      </c>
      <c r="F416" s="37">
        <v>9819.75</v>
      </c>
      <c r="G416" s="145">
        <v>45707</v>
      </c>
      <c r="H416" s="76">
        <f t="shared" si="18"/>
        <v>0</v>
      </c>
      <c r="K416" s="134">
        <v>414</v>
      </c>
      <c r="L416" s="679">
        <v>45706</v>
      </c>
      <c r="M416" s="136">
        <v>300</v>
      </c>
      <c r="N416" s="137">
        <f t="shared" si="19"/>
        <v>150</v>
      </c>
      <c r="O416" s="138">
        <v>400</v>
      </c>
      <c r="P416" s="139">
        <f t="shared" si="20"/>
        <v>50</v>
      </c>
      <c r="Q416" s="41"/>
    </row>
    <row r="417" spans="1:18" ht="15" customHeight="1" x14ac:dyDescent="0.3">
      <c r="A417" s="126">
        <v>414</v>
      </c>
      <c r="B417" s="142"/>
      <c r="C417" s="128"/>
      <c r="D417" s="129">
        <f t="shared" si="17"/>
        <v>9819.75</v>
      </c>
      <c r="E417" s="144">
        <v>45707</v>
      </c>
      <c r="F417" s="37">
        <v>9819.85</v>
      </c>
      <c r="G417" s="145">
        <v>45708</v>
      </c>
      <c r="H417" s="76">
        <f t="shared" si="18"/>
        <v>0.1000000000003638</v>
      </c>
      <c r="K417" s="134">
        <v>415</v>
      </c>
      <c r="L417" s="679">
        <v>45707</v>
      </c>
      <c r="M417" s="136"/>
      <c r="N417" s="137">
        <f t="shared" si="19"/>
        <v>400</v>
      </c>
      <c r="O417" s="138">
        <v>400</v>
      </c>
      <c r="P417" s="139">
        <f t="shared" si="20"/>
        <v>0</v>
      </c>
      <c r="Q417" s="41"/>
    </row>
    <row r="418" spans="1:18" ht="15" customHeight="1" x14ac:dyDescent="0.3">
      <c r="A418" s="126">
        <v>415</v>
      </c>
      <c r="B418" s="142"/>
      <c r="C418" s="128"/>
      <c r="D418" s="129">
        <f t="shared" si="17"/>
        <v>9819.85</v>
      </c>
      <c r="E418" s="144">
        <v>45708</v>
      </c>
      <c r="F418" s="37">
        <v>9822.7000000000007</v>
      </c>
      <c r="G418" s="145">
        <v>45709</v>
      </c>
      <c r="H418" s="76">
        <f t="shared" si="18"/>
        <v>2.8500000000003638</v>
      </c>
      <c r="K418" s="134">
        <v>416</v>
      </c>
      <c r="L418" s="679">
        <v>45708</v>
      </c>
      <c r="M418" s="136"/>
      <c r="N418" s="137">
        <f t="shared" si="19"/>
        <v>400</v>
      </c>
      <c r="O418" s="138">
        <v>315</v>
      </c>
      <c r="P418" s="139">
        <f t="shared" si="20"/>
        <v>85</v>
      </c>
      <c r="Q418" s="41"/>
    </row>
    <row r="419" spans="1:18" ht="15" customHeight="1" x14ac:dyDescent="0.3">
      <c r="A419" s="126">
        <v>416</v>
      </c>
      <c r="B419" s="142"/>
      <c r="C419" s="128"/>
      <c r="D419" s="129">
        <f t="shared" si="17"/>
        <v>9822.7000000000007</v>
      </c>
      <c r="E419" s="144">
        <v>45709</v>
      </c>
      <c r="F419" s="37">
        <v>9825</v>
      </c>
      <c r="G419" s="145">
        <v>45710</v>
      </c>
      <c r="H419" s="76">
        <f t="shared" si="18"/>
        <v>2.2999999999992724</v>
      </c>
      <c r="K419" s="134">
        <v>417</v>
      </c>
      <c r="L419" s="679">
        <v>45709</v>
      </c>
      <c r="M419" s="136"/>
      <c r="N419" s="137">
        <f t="shared" si="19"/>
        <v>315</v>
      </c>
      <c r="O419" s="138">
        <v>240</v>
      </c>
      <c r="P419" s="139">
        <f t="shared" si="20"/>
        <v>75</v>
      </c>
      <c r="Q419" s="41"/>
    </row>
    <row r="420" spans="1:18" ht="15" customHeight="1" x14ac:dyDescent="0.3">
      <c r="A420" s="126">
        <v>417</v>
      </c>
      <c r="B420" s="142"/>
      <c r="C420" s="128"/>
      <c r="D420" s="129">
        <f t="shared" si="17"/>
        <v>9825</v>
      </c>
      <c r="E420" s="144">
        <v>45710</v>
      </c>
      <c r="F420" s="37">
        <v>9833.6</v>
      </c>
      <c r="G420" s="145">
        <v>45711</v>
      </c>
      <c r="H420" s="76">
        <f t="shared" si="18"/>
        <v>8.6000000000003638</v>
      </c>
      <c r="K420" s="134">
        <v>418</v>
      </c>
      <c r="L420" s="679">
        <v>45710</v>
      </c>
      <c r="M420" s="136"/>
      <c r="N420" s="137">
        <f t="shared" si="19"/>
        <v>240</v>
      </c>
      <c r="O420" s="138">
        <v>135</v>
      </c>
      <c r="P420" s="139">
        <f t="shared" si="20"/>
        <v>105</v>
      </c>
      <c r="Q420" s="41"/>
    </row>
    <row r="421" spans="1:18" ht="15" customHeight="1" x14ac:dyDescent="0.3">
      <c r="A421" s="126">
        <v>418</v>
      </c>
      <c r="B421" s="142"/>
      <c r="C421" s="128"/>
      <c r="D421" s="129">
        <f t="shared" si="17"/>
        <v>9833.6</v>
      </c>
      <c r="E421" s="144">
        <v>45711</v>
      </c>
      <c r="F421" s="37">
        <v>9833.75</v>
      </c>
      <c r="G421" s="145">
        <v>45712</v>
      </c>
      <c r="H421" s="76">
        <f t="shared" si="18"/>
        <v>0.1499999999996362</v>
      </c>
      <c r="K421" s="134">
        <v>419</v>
      </c>
      <c r="L421" s="679">
        <v>45711</v>
      </c>
      <c r="M421" s="136"/>
      <c r="N421" s="137">
        <f t="shared" si="19"/>
        <v>135</v>
      </c>
      <c r="O421" s="138">
        <v>135</v>
      </c>
      <c r="P421" s="139">
        <f t="shared" si="20"/>
        <v>0</v>
      </c>
      <c r="Q421" s="41"/>
    </row>
    <row r="422" spans="1:18" ht="15" customHeight="1" x14ac:dyDescent="0.3">
      <c r="A422" s="126">
        <v>419</v>
      </c>
      <c r="B422" s="142"/>
      <c r="C422" s="128"/>
      <c r="D422" s="129">
        <f t="shared" si="17"/>
        <v>9833.75</v>
      </c>
      <c r="E422" s="144">
        <v>45712</v>
      </c>
      <c r="F422" s="37">
        <v>9836.9500000000007</v>
      </c>
      <c r="G422" s="145">
        <v>45713</v>
      </c>
      <c r="H422" s="76">
        <f t="shared" si="18"/>
        <v>3.2000000000007276</v>
      </c>
      <c r="K422" s="134">
        <v>420</v>
      </c>
      <c r="L422" s="679">
        <v>45712</v>
      </c>
      <c r="M422" s="136"/>
      <c r="N422" s="137">
        <f t="shared" si="19"/>
        <v>135</v>
      </c>
      <c r="O422" s="138">
        <v>120</v>
      </c>
      <c r="P422" s="139">
        <f t="shared" si="20"/>
        <v>15</v>
      </c>
      <c r="Q422" s="41"/>
    </row>
    <row r="423" spans="1:18" ht="15" customHeight="1" x14ac:dyDescent="0.3">
      <c r="A423" s="126">
        <v>420</v>
      </c>
      <c r="B423" s="142"/>
      <c r="C423" s="128"/>
      <c r="D423" s="129">
        <f t="shared" si="17"/>
        <v>9836.9500000000007</v>
      </c>
      <c r="E423" s="144">
        <v>45713</v>
      </c>
      <c r="F423" s="37">
        <v>9839</v>
      </c>
      <c r="G423" s="145">
        <v>45714</v>
      </c>
      <c r="H423" s="76">
        <f t="shared" si="18"/>
        <v>2.0499999999992724</v>
      </c>
      <c r="K423" s="134">
        <v>421</v>
      </c>
      <c r="L423" s="679">
        <v>45713</v>
      </c>
      <c r="M423" s="136"/>
      <c r="N423" s="137">
        <f t="shared" si="19"/>
        <v>120</v>
      </c>
      <c r="O423" s="138">
        <v>120</v>
      </c>
      <c r="P423" s="139">
        <f t="shared" si="20"/>
        <v>0</v>
      </c>
      <c r="Q423" s="41"/>
    </row>
    <row r="424" spans="1:18" ht="15" customHeight="1" x14ac:dyDescent="0.3">
      <c r="A424" s="126">
        <v>421</v>
      </c>
      <c r="B424" s="142"/>
      <c r="C424" s="128"/>
      <c r="D424" s="129">
        <f t="shared" si="17"/>
        <v>9839</v>
      </c>
      <c r="E424" s="144">
        <v>45714</v>
      </c>
      <c r="F424" s="37">
        <v>9840.6</v>
      </c>
      <c r="G424" s="145">
        <v>45715</v>
      </c>
      <c r="H424" s="76">
        <f t="shared" si="18"/>
        <v>1.6000000000003638</v>
      </c>
      <c r="K424" s="134">
        <v>422</v>
      </c>
      <c r="L424" s="679">
        <v>45714</v>
      </c>
      <c r="M424" s="136"/>
      <c r="N424" s="137">
        <f t="shared" si="19"/>
        <v>120</v>
      </c>
      <c r="O424" s="138">
        <v>112</v>
      </c>
      <c r="P424" s="139">
        <f t="shared" si="20"/>
        <v>8</v>
      </c>
      <c r="Q424" s="41"/>
    </row>
    <row r="425" spans="1:18" ht="15" customHeight="1" x14ac:dyDescent="0.3">
      <c r="A425" s="126">
        <v>422</v>
      </c>
      <c r="B425" s="142"/>
      <c r="C425" s="128"/>
      <c r="D425" s="129">
        <f t="shared" si="17"/>
        <v>9840.6</v>
      </c>
      <c r="E425" s="144">
        <v>45715</v>
      </c>
      <c r="F425" s="37">
        <v>9858.4</v>
      </c>
      <c r="G425" s="145">
        <v>45716</v>
      </c>
      <c r="H425" s="76">
        <f t="shared" si="18"/>
        <v>17.799999999999272</v>
      </c>
      <c r="I425">
        <f>SUM(H398:H425)</f>
        <v>61.850000000000364</v>
      </c>
      <c r="K425" s="134">
        <v>423</v>
      </c>
      <c r="L425" s="679">
        <v>45715</v>
      </c>
      <c r="M425" s="136"/>
      <c r="N425" s="137">
        <f t="shared" si="19"/>
        <v>112</v>
      </c>
      <c r="O425" s="138">
        <v>0</v>
      </c>
      <c r="P425" s="139">
        <f t="shared" si="20"/>
        <v>112</v>
      </c>
      <c r="Q425" s="41"/>
    </row>
    <row r="426" spans="1:18" ht="15" customHeight="1" x14ac:dyDescent="0.3">
      <c r="A426" s="126">
        <v>423</v>
      </c>
      <c r="B426" s="142"/>
      <c r="C426" s="128"/>
      <c r="D426" s="129">
        <f t="shared" si="17"/>
        <v>9858.4</v>
      </c>
      <c r="E426" s="144">
        <v>45716</v>
      </c>
      <c r="F426" s="37">
        <v>9863.9</v>
      </c>
      <c r="G426" s="145">
        <v>45717</v>
      </c>
      <c r="H426" s="76">
        <f t="shared" si="18"/>
        <v>5.5</v>
      </c>
      <c r="K426" s="134">
        <v>424</v>
      </c>
      <c r="L426" s="679">
        <v>45716</v>
      </c>
      <c r="M426" s="136">
        <v>300</v>
      </c>
      <c r="N426" s="137">
        <f t="shared" si="19"/>
        <v>0</v>
      </c>
      <c r="O426" s="138">
        <v>250</v>
      </c>
      <c r="P426" s="139">
        <f t="shared" si="20"/>
        <v>50</v>
      </c>
      <c r="Q426" s="41"/>
      <c r="R426" s="48">
        <f>SUM(P399:P426)</f>
        <v>790</v>
      </c>
    </row>
    <row r="427" spans="1:18" ht="15" customHeight="1" x14ac:dyDescent="0.3">
      <c r="A427" s="126">
        <v>424</v>
      </c>
      <c r="B427" s="142"/>
      <c r="C427" s="128"/>
      <c r="D427" s="129">
        <f t="shared" si="17"/>
        <v>9863.9</v>
      </c>
      <c r="E427" s="144">
        <v>45717</v>
      </c>
      <c r="F427" s="37">
        <v>9864.4500000000007</v>
      </c>
      <c r="G427" s="145">
        <v>45718</v>
      </c>
      <c r="H427" s="76">
        <f t="shared" si="18"/>
        <v>0.55000000000109139</v>
      </c>
      <c r="K427" s="134">
        <v>425</v>
      </c>
      <c r="L427" s="679">
        <v>45717</v>
      </c>
      <c r="M427" s="136"/>
      <c r="N427" s="137">
        <f t="shared" si="19"/>
        <v>250</v>
      </c>
      <c r="O427" s="138">
        <v>240</v>
      </c>
      <c r="P427" s="139">
        <f t="shared" si="20"/>
        <v>10</v>
      </c>
      <c r="Q427" s="41"/>
    </row>
    <row r="428" spans="1:18" ht="15" customHeight="1" x14ac:dyDescent="0.3">
      <c r="A428" s="126">
        <v>425</v>
      </c>
      <c r="B428" s="142"/>
      <c r="C428" s="128"/>
      <c r="D428" s="129">
        <f t="shared" si="17"/>
        <v>9864.4500000000007</v>
      </c>
      <c r="E428" s="144">
        <v>45718</v>
      </c>
      <c r="F428" s="37">
        <v>9865</v>
      </c>
      <c r="G428" s="145">
        <v>45719</v>
      </c>
      <c r="H428" s="76">
        <f t="shared" si="18"/>
        <v>0.5499999999992724</v>
      </c>
      <c r="K428" s="134">
        <v>426</v>
      </c>
      <c r="L428" s="679">
        <v>45718</v>
      </c>
      <c r="M428" s="136"/>
      <c r="N428" s="137">
        <f t="shared" si="19"/>
        <v>240</v>
      </c>
      <c r="O428" s="138">
        <v>240</v>
      </c>
      <c r="P428" s="139">
        <f t="shared" si="20"/>
        <v>0</v>
      </c>
      <c r="Q428" s="41"/>
    </row>
    <row r="429" spans="1:18" ht="15" customHeight="1" x14ac:dyDescent="0.3">
      <c r="A429" s="126">
        <v>426</v>
      </c>
      <c r="B429" s="142"/>
      <c r="C429" s="128"/>
      <c r="D429" s="129">
        <f t="shared" si="17"/>
        <v>9865</v>
      </c>
      <c r="E429" s="144">
        <v>45719</v>
      </c>
      <c r="F429" s="37">
        <v>9865.5</v>
      </c>
      <c r="G429" s="145">
        <v>45720</v>
      </c>
      <c r="H429" s="76">
        <f t="shared" si="18"/>
        <v>0.5</v>
      </c>
      <c r="K429" s="134">
        <v>427</v>
      </c>
      <c r="L429" s="679">
        <v>45719</v>
      </c>
      <c r="M429" s="136"/>
      <c r="N429" s="137">
        <f t="shared" si="19"/>
        <v>240</v>
      </c>
      <c r="O429" s="138">
        <v>233</v>
      </c>
      <c r="P429" s="139">
        <f t="shared" si="20"/>
        <v>7</v>
      </c>
      <c r="Q429" s="41"/>
    </row>
    <row r="430" spans="1:18" ht="15" customHeight="1" x14ac:dyDescent="0.3">
      <c r="A430" s="126">
        <v>427</v>
      </c>
      <c r="B430" s="142"/>
      <c r="C430" s="128"/>
      <c r="D430" s="129">
        <f t="shared" si="17"/>
        <v>9865.5</v>
      </c>
      <c r="E430" s="144">
        <v>45720</v>
      </c>
      <c r="F430" s="37">
        <v>9870.9</v>
      </c>
      <c r="G430" s="145">
        <v>45721</v>
      </c>
      <c r="H430" s="76">
        <f t="shared" si="18"/>
        <v>5.3999999999996362</v>
      </c>
      <c r="K430" s="134">
        <v>428</v>
      </c>
      <c r="L430" s="679">
        <v>45720</v>
      </c>
      <c r="M430" s="136"/>
      <c r="N430" s="137">
        <f t="shared" si="19"/>
        <v>233</v>
      </c>
      <c r="O430" s="138">
        <v>135</v>
      </c>
      <c r="P430" s="139">
        <f t="shared" si="20"/>
        <v>98</v>
      </c>
      <c r="Q430" s="41"/>
    </row>
    <row r="431" spans="1:18" ht="15" customHeight="1" x14ac:dyDescent="0.3">
      <c r="A431" s="126">
        <v>428</v>
      </c>
      <c r="B431" s="142"/>
      <c r="C431" s="128"/>
      <c r="D431" s="129">
        <f t="shared" si="17"/>
        <v>9870.9</v>
      </c>
      <c r="E431" s="144">
        <v>45721</v>
      </c>
      <c r="F431" s="37">
        <v>9877.9500000000007</v>
      </c>
      <c r="G431" s="145">
        <v>45722</v>
      </c>
      <c r="H431" s="76">
        <f t="shared" si="18"/>
        <v>7.0500000000010914</v>
      </c>
      <c r="K431" s="134">
        <v>429</v>
      </c>
      <c r="L431" s="679">
        <v>45721</v>
      </c>
      <c r="M431" s="136">
        <v>300</v>
      </c>
      <c r="N431" s="137">
        <f t="shared" si="19"/>
        <v>135</v>
      </c>
      <c r="O431" s="138">
        <v>330</v>
      </c>
      <c r="P431" s="139">
        <f t="shared" si="20"/>
        <v>105</v>
      </c>
      <c r="Q431" s="41"/>
    </row>
    <row r="432" spans="1:18" ht="15" customHeight="1" x14ac:dyDescent="0.3">
      <c r="A432" s="126">
        <v>429</v>
      </c>
      <c r="B432" s="142"/>
      <c r="C432" s="128"/>
      <c r="D432" s="129">
        <f t="shared" si="17"/>
        <v>9877.9500000000007</v>
      </c>
      <c r="E432" s="144">
        <v>45722</v>
      </c>
      <c r="F432" s="37">
        <v>9879.65</v>
      </c>
      <c r="G432" s="145">
        <v>45723</v>
      </c>
      <c r="H432" s="76">
        <f t="shared" si="18"/>
        <v>1.6999999999989086</v>
      </c>
      <c r="K432" s="134">
        <v>430</v>
      </c>
      <c r="L432" s="679">
        <v>45722</v>
      </c>
      <c r="M432" s="136"/>
      <c r="N432" s="137">
        <f t="shared" si="19"/>
        <v>330</v>
      </c>
      <c r="O432" s="138">
        <v>300</v>
      </c>
      <c r="P432" s="139">
        <f t="shared" si="20"/>
        <v>30</v>
      </c>
      <c r="Q432" s="41"/>
    </row>
    <row r="433" spans="1:18" ht="15" customHeight="1" x14ac:dyDescent="0.3">
      <c r="A433" s="126">
        <v>430</v>
      </c>
      <c r="B433" s="142"/>
      <c r="C433" s="128"/>
      <c r="D433" s="129">
        <f t="shared" si="17"/>
        <v>9879.65</v>
      </c>
      <c r="E433" s="144">
        <v>45723</v>
      </c>
      <c r="F433" s="37">
        <v>9885.4500000000007</v>
      </c>
      <c r="G433" s="145">
        <v>45724</v>
      </c>
      <c r="H433" s="76">
        <f t="shared" si="18"/>
        <v>5.8000000000010914</v>
      </c>
      <c r="K433" s="134">
        <v>431</v>
      </c>
      <c r="L433" s="679">
        <v>45723</v>
      </c>
      <c r="M433" s="136"/>
      <c r="N433" s="137">
        <f t="shared" si="19"/>
        <v>300</v>
      </c>
      <c r="O433" s="138">
        <v>233</v>
      </c>
      <c r="P433" s="139">
        <f t="shared" si="20"/>
        <v>67</v>
      </c>
      <c r="Q433" s="41"/>
    </row>
    <row r="434" spans="1:18" ht="15" customHeight="1" x14ac:dyDescent="0.3">
      <c r="A434" s="126">
        <v>431</v>
      </c>
      <c r="B434" s="142"/>
      <c r="C434" s="128"/>
      <c r="D434" s="129">
        <f t="shared" si="17"/>
        <v>9885.4500000000007</v>
      </c>
      <c r="E434" s="144">
        <v>45724</v>
      </c>
      <c r="F434" s="37">
        <v>9885.7999999999993</v>
      </c>
      <c r="G434" s="145">
        <v>45725</v>
      </c>
      <c r="H434" s="76">
        <f t="shared" si="18"/>
        <v>0.34999999999854481</v>
      </c>
      <c r="K434" s="134">
        <v>432</v>
      </c>
      <c r="L434" s="679">
        <v>45724</v>
      </c>
      <c r="M434" s="136"/>
      <c r="N434" s="137">
        <f t="shared" si="19"/>
        <v>233</v>
      </c>
      <c r="O434" s="138">
        <v>225</v>
      </c>
      <c r="P434" s="139">
        <f t="shared" si="20"/>
        <v>8</v>
      </c>
      <c r="Q434" s="41"/>
    </row>
    <row r="435" spans="1:18" ht="15" customHeight="1" x14ac:dyDescent="0.3">
      <c r="A435" s="126">
        <v>432</v>
      </c>
      <c r="B435" s="142"/>
      <c r="C435" s="128"/>
      <c r="D435" s="129">
        <f t="shared" si="17"/>
        <v>9885.7999999999993</v>
      </c>
      <c r="E435" s="144">
        <v>45725</v>
      </c>
      <c r="F435" s="37">
        <v>9886.2999999999993</v>
      </c>
      <c r="G435" s="145">
        <v>45726</v>
      </c>
      <c r="H435" s="76">
        <f t="shared" si="18"/>
        <v>0.5</v>
      </c>
      <c r="K435" s="134">
        <v>433</v>
      </c>
      <c r="L435" s="679">
        <v>45725</v>
      </c>
      <c r="M435" s="136"/>
      <c r="N435" s="137">
        <f t="shared" si="19"/>
        <v>225</v>
      </c>
      <c r="O435" s="138">
        <v>210</v>
      </c>
      <c r="P435" s="139">
        <f t="shared" si="20"/>
        <v>15</v>
      </c>
      <c r="Q435" s="41"/>
    </row>
    <row r="436" spans="1:18" ht="15" customHeight="1" x14ac:dyDescent="0.3">
      <c r="A436" s="126">
        <v>433</v>
      </c>
      <c r="B436" s="142"/>
      <c r="C436" s="128"/>
      <c r="D436" s="129">
        <f t="shared" si="17"/>
        <v>9886.2999999999993</v>
      </c>
      <c r="E436" s="144">
        <v>45726</v>
      </c>
      <c r="F436" s="37">
        <v>9886.2999999999993</v>
      </c>
      <c r="G436" s="145">
        <v>45727</v>
      </c>
      <c r="H436" s="76">
        <f t="shared" si="18"/>
        <v>0</v>
      </c>
      <c r="K436" s="134">
        <v>434</v>
      </c>
      <c r="L436" s="679">
        <v>45726</v>
      </c>
      <c r="M436" s="136"/>
      <c r="N436" s="137">
        <f t="shared" si="19"/>
        <v>210</v>
      </c>
      <c r="O436" s="138">
        <v>210</v>
      </c>
      <c r="P436" s="139">
        <f t="shared" si="20"/>
        <v>0</v>
      </c>
      <c r="Q436" s="41"/>
    </row>
    <row r="437" spans="1:18" ht="15" customHeight="1" x14ac:dyDescent="0.3">
      <c r="A437" s="126">
        <v>434</v>
      </c>
      <c r="B437" s="142"/>
      <c r="C437" s="128"/>
      <c r="D437" s="129">
        <f t="shared" si="17"/>
        <v>9886.2999999999993</v>
      </c>
      <c r="E437" s="144">
        <v>45727</v>
      </c>
      <c r="F437" s="37">
        <v>9896.75</v>
      </c>
      <c r="G437" s="145">
        <v>45728</v>
      </c>
      <c r="H437" s="76">
        <f t="shared" si="18"/>
        <v>10.450000000000728</v>
      </c>
      <c r="K437" s="134">
        <v>435</v>
      </c>
      <c r="L437" s="679">
        <v>45727</v>
      </c>
      <c r="M437" s="136"/>
      <c r="N437" s="137">
        <f t="shared" si="19"/>
        <v>210</v>
      </c>
      <c r="O437" s="138">
        <v>95</v>
      </c>
      <c r="P437" s="139">
        <f t="shared" si="20"/>
        <v>115</v>
      </c>
      <c r="Q437" s="41"/>
    </row>
    <row r="438" spans="1:18" ht="15" customHeight="1" x14ac:dyDescent="0.3">
      <c r="A438" s="126">
        <v>435</v>
      </c>
      <c r="B438" s="142"/>
      <c r="C438" s="128"/>
      <c r="D438" s="129">
        <f t="shared" si="17"/>
        <v>9896.75</v>
      </c>
      <c r="E438" s="144">
        <v>45728</v>
      </c>
      <c r="F438" s="37">
        <v>9900.9</v>
      </c>
      <c r="G438" s="145">
        <v>45729</v>
      </c>
      <c r="H438" s="76">
        <f t="shared" si="18"/>
        <v>4.1499999999996362</v>
      </c>
      <c r="K438" s="134">
        <v>436</v>
      </c>
      <c r="L438" s="679">
        <v>45728</v>
      </c>
      <c r="M438" s="136">
        <v>300</v>
      </c>
      <c r="N438" s="137">
        <f t="shared" si="19"/>
        <v>95</v>
      </c>
      <c r="O438" s="138">
        <v>330</v>
      </c>
      <c r="P438" s="139">
        <f t="shared" si="20"/>
        <v>65</v>
      </c>
      <c r="Q438" s="41"/>
    </row>
    <row r="439" spans="1:18" ht="15" customHeight="1" x14ac:dyDescent="0.3">
      <c r="A439" s="126">
        <v>436</v>
      </c>
      <c r="B439" s="142"/>
      <c r="C439" s="128"/>
      <c r="D439" s="129">
        <f t="shared" si="17"/>
        <v>9900.9</v>
      </c>
      <c r="E439" s="144">
        <v>45729</v>
      </c>
      <c r="F439" s="37">
        <v>9904.7000000000007</v>
      </c>
      <c r="G439" s="145">
        <v>45730</v>
      </c>
      <c r="H439" s="76">
        <f t="shared" si="18"/>
        <v>3.8000000000010914</v>
      </c>
      <c r="K439" s="134">
        <v>437</v>
      </c>
      <c r="L439" s="679">
        <v>45729</v>
      </c>
      <c r="M439" s="136"/>
      <c r="N439" s="137">
        <f t="shared" si="19"/>
        <v>330</v>
      </c>
      <c r="O439" s="138">
        <v>293</v>
      </c>
      <c r="P439" s="139">
        <f t="shared" si="20"/>
        <v>37</v>
      </c>
      <c r="Q439" s="41"/>
    </row>
    <row r="440" spans="1:18" ht="15" customHeight="1" x14ac:dyDescent="0.3">
      <c r="A440" s="126">
        <v>437</v>
      </c>
      <c r="B440" s="142"/>
      <c r="C440" s="128"/>
      <c r="D440" s="129">
        <f t="shared" si="17"/>
        <v>9904.7000000000007</v>
      </c>
      <c r="E440" s="144">
        <v>45730</v>
      </c>
      <c r="F440" s="37">
        <v>9909.4500000000007</v>
      </c>
      <c r="G440" s="145">
        <v>45731</v>
      </c>
      <c r="H440" s="76">
        <f t="shared" si="18"/>
        <v>4.75</v>
      </c>
      <c r="K440" s="134">
        <v>438</v>
      </c>
      <c r="L440" s="679">
        <v>45730</v>
      </c>
      <c r="M440" s="136"/>
      <c r="N440" s="137">
        <f t="shared" si="19"/>
        <v>293</v>
      </c>
      <c r="O440" s="138">
        <v>255</v>
      </c>
      <c r="P440" s="139">
        <f t="shared" si="20"/>
        <v>38</v>
      </c>
      <c r="Q440" s="41"/>
    </row>
    <row r="441" spans="1:18" ht="15" customHeight="1" x14ac:dyDescent="0.3">
      <c r="A441" s="126">
        <v>438</v>
      </c>
      <c r="B441" s="142"/>
      <c r="C441" s="128"/>
      <c r="D441" s="129">
        <f t="shared" si="17"/>
        <v>9909.4500000000007</v>
      </c>
      <c r="E441" s="144">
        <v>45731</v>
      </c>
      <c r="F441" s="37">
        <v>9909.4500000000007</v>
      </c>
      <c r="G441" s="145">
        <v>45732</v>
      </c>
      <c r="H441" s="76">
        <f t="shared" si="18"/>
        <v>0</v>
      </c>
      <c r="K441" s="134">
        <v>439</v>
      </c>
      <c r="L441" s="679">
        <v>45731</v>
      </c>
      <c r="M441" s="136"/>
      <c r="N441" s="137">
        <f t="shared" si="19"/>
        <v>255</v>
      </c>
      <c r="O441" s="138">
        <v>255</v>
      </c>
      <c r="P441" s="139">
        <f t="shared" si="20"/>
        <v>0</v>
      </c>
      <c r="Q441" s="41"/>
    </row>
    <row r="442" spans="1:18" ht="15" customHeight="1" x14ac:dyDescent="0.3">
      <c r="A442" s="126">
        <v>439</v>
      </c>
      <c r="B442" s="142"/>
      <c r="C442" s="128"/>
      <c r="D442" s="129">
        <f t="shared" si="17"/>
        <v>9909.4500000000007</v>
      </c>
      <c r="E442" s="144">
        <v>45732</v>
      </c>
      <c r="F442" s="37">
        <v>9913.7000000000007</v>
      </c>
      <c r="G442" s="145">
        <v>45733</v>
      </c>
      <c r="H442" s="76">
        <f t="shared" si="18"/>
        <v>4.25</v>
      </c>
      <c r="K442" s="134">
        <v>440</v>
      </c>
      <c r="L442" s="679">
        <v>45732</v>
      </c>
      <c r="M442" s="136"/>
      <c r="N442" s="137">
        <f t="shared" si="19"/>
        <v>255</v>
      </c>
      <c r="O442" s="138">
        <v>233</v>
      </c>
      <c r="P442" s="139">
        <f t="shared" si="20"/>
        <v>22</v>
      </c>
      <c r="Q442" s="41"/>
    </row>
    <row r="443" spans="1:18" ht="15" customHeight="1" x14ac:dyDescent="0.3">
      <c r="A443" s="126">
        <v>440</v>
      </c>
      <c r="B443" s="142"/>
      <c r="C443" s="128"/>
      <c r="D443" s="129">
        <f t="shared" si="17"/>
        <v>9913.7000000000007</v>
      </c>
      <c r="E443" s="144">
        <v>45733</v>
      </c>
      <c r="F443" s="37">
        <v>9918.0499999999993</v>
      </c>
      <c r="G443" s="145">
        <v>45734</v>
      </c>
      <c r="H443" s="76">
        <f t="shared" si="18"/>
        <v>4.3499999999985448</v>
      </c>
      <c r="K443" s="134">
        <v>441</v>
      </c>
      <c r="L443" s="679">
        <v>45733</v>
      </c>
      <c r="M443" s="136"/>
      <c r="N443" s="137">
        <f t="shared" si="19"/>
        <v>233</v>
      </c>
      <c r="O443" s="138">
        <v>165</v>
      </c>
      <c r="P443" s="139">
        <f t="shared" si="20"/>
        <v>68</v>
      </c>
      <c r="Q443" s="41"/>
    </row>
    <row r="444" spans="1:18" ht="15" customHeight="1" x14ac:dyDescent="0.3">
      <c r="A444" s="126">
        <v>441</v>
      </c>
      <c r="B444" s="142"/>
      <c r="C444" s="128"/>
      <c r="D444" s="129">
        <f t="shared" si="17"/>
        <v>9918.0499999999993</v>
      </c>
      <c r="E444" s="144">
        <v>45734</v>
      </c>
      <c r="F444" s="37">
        <v>9920.75</v>
      </c>
      <c r="G444" s="145">
        <v>45735</v>
      </c>
      <c r="H444" s="76">
        <f t="shared" si="18"/>
        <v>2.7000000000007276</v>
      </c>
      <c r="K444" s="134">
        <v>442</v>
      </c>
      <c r="L444" s="679">
        <v>45734</v>
      </c>
      <c r="M444" s="136">
        <v>300</v>
      </c>
      <c r="N444" s="137">
        <f t="shared" si="19"/>
        <v>165</v>
      </c>
      <c r="O444" s="138">
        <v>330</v>
      </c>
      <c r="P444" s="139">
        <f t="shared" si="20"/>
        <v>135</v>
      </c>
      <c r="Q444" s="41"/>
    </row>
    <row r="445" spans="1:18" ht="15" customHeight="1" x14ac:dyDescent="0.3">
      <c r="A445" s="126">
        <v>442</v>
      </c>
      <c r="B445" s="142"/>
      <c r="C445" s="128"/>
      <c r="D445" s="129">
        <f t="shared" si="17"/>
        <v>9920.75</v>
      </c>
      <c r="E445" s="144">
        <v>45735</v>
      </c>
      <c r="F445" s="37">
        <v>9933.5499999999993</v>
      </c>
      <c r="G445" s="145">
        <v>45736</v>
      </c>
      <c r="H445" s="76">
        <f t="shared" si="18"/>
        <v>12.799999999999272</v>
      </c>
      <c r="K445" s="134">
        <v>443</v>
      </c>
      <c r="L445" s="679">
        <v>45735</v>
      </c>
      <c r="M445" s="136"/>
      <c r="N445" s="137">
        <f t="shared" si="19"/>
        <v>330</v>
      </c>
      <c r="O445" s="138">
        <v>210</v>
      </c>
      <c r="P445" s="139">
        <f t="shared" si="20"/>
        <v>120</v>
      </c>
      <c r="Q445" s="41"/>
    </row>
    <row r="446" spans="1:18" ht="15" customHeight="1" x14ac:dyDescent="0.3">
      <c r="A446" s="126">
        <v>443</v>
      </c>
      <c r="B446" s="142"/>
      <c r="C446" s="128"/>
      <c r="D446" s="129">
        <f t="shared" si="17"/>
        <v>9933.5499999999993</v>
      </c>
      <c r="E446" s="144">
        <v>45736</v>
      </c>
      <c r="F446" s="37">
        <v>9934.1</v>
      </c>
      <c r="G446" s="145">
        <v>45737</v>
      </c>
      <c r="H446" s="76">
        <f t="shared" si="18"/>
        <v>0.55000000000109139</v>
      </c>
      <c r="K446" s="134">
        <v>444</v>
      </c>
      <c r="L446" s="679">
        <v>45736</v>
      </c>
      <c r="M446" s="136"/>
      <c r="N446" s="137">
        <f t="shared" si="19"/>
        <v>210</v>
      </c>
      <c r="O446" s="138">
        <v>210</v>
      </c>
      <c r="P446" s="139">
        <f t="shared" si="20"/>
        <v>0</v>
      </c>
      <c r="Q446" s="41"/>
    </row>
    <row r="447" spans="1:18" ht="15" customHeight="1" x14ac:dyDescent="0.3">
      <c r="A447" s="126">
        <v>444</v>
      </c>
      <c r="B447" s="142"/>
      <c r="C447" s="128"/>
      <c r="D447" s="129">
        <f t="shared" si="17"/>
        <v>9934.1</v>
      </c>
      <c r="E447" s="144">
        <v>45737</v>
      </c>
      <c r="F447" s="37">
        <v>9934.65</v>
      </c>
      <c r="G447" s="145">
        <v>45738</v>
      </c>
      <c r="H447" s="76">
        <f t="shared" si="18"/>
        <v>0.5499999999992724</v>
      </c>
      <c r="K447" s="134">
        <v>445</v>
      </c>
      <c r="L447" s="679">
        <v>45737</v>
      </c>
      <c r="M447" s="136"/>
      <c r="N447" s="137">
        <f t="shared" si="19"/>
        <v>210</v>
      </c>
      <c r="O447" s="138">
        <v>210</v>
      </c>
      <c r="P447" s="139">
        <f t="shared" si="20"/>
        <v>0</v>
      </c>
      <c r="Q447" s="41"/>
    </row>
    <row r="448" spans="1:18" ht="15" customHeight="1" x14ac:dyDescent="0.3">
      <c r="A448" s="126">
        <v>445</v>
      </c>
      <c r="B448" s="142"/>
      <c r="C448" s="128"/>
      <c r="D448" s="129">
        <f t="shared" si="17"/>
        <v>9934.65</v>
      </c>
      <c r="E448" s="144">
        <v>45738</v>
      </c>
      <c r="F448" s="37">
        <v>9935.15</v>
      </c>
      <c r="G448" s="145">
        <v>45739</v>
      </c>
      <c r="H448" s="76">
        <f t="shared" si="18"/>
        <v>0.5</v>
      </c>
      <c r="K448" s="134">
        <v>446</v>
      </c>
      <c r="L448" s="679">
        <v>45738</v>
      </c>
      <c r="M448" s="136"/>
      <c r="N448" s="137">
        <f t="shared" si="19"/>
        <v>210</v>
      </c>
      <c r="O448" s="138">
        <v>150</v>
      </c>
      <c r="P448" s="139">
        <f t="shared" si="20"/>
        <v>60</v>
      </c>
      <c r="Q448" s="41"/>
      <c r="R448" s="48">
        <f>SUM(P427:P457)</f>
        <v>1457</v>
      </c>
    </row>
    <row r="449" spans="1:19" ht="15" customHeight="1" x14ac:dyDescent="0.3">
      <c r="A449" s="126">
        <v>446</v>
      </c>
      <c r="B449" s="142"/>
      <c r="C449" s="128"/>
      <c r="D449" s="129">
        <f t="shared" si="17"/>
        <v>9935.15</v>
      </c>
      <c r="E449" s="144">
        <v>45739</v>
      </c>
      <c r="F449" s="37">
        <v>9937.4</v>
      </c>
      <c r="G449" s="145">
        <v>45740</v>
      </c>
      <c r="H449" s="76">
        <f t="shared" si="18"/>
        <v>2.25</v>
      </c>
      <c r="K449" s="134">
        <v>447</v>
      </c>
      <c r="L449" s="679">
        <v>45739</v>
      </c>
      <c r="M449" s="136"/>
      <c r="N449" s="137">
        <f t="shared" si="19"/>
        <v>150</v>
      </c>
      <c r="O449" s="138">
        <v>120</v>
      </c>
      <c r="P449" s="139">
        <f t="shared" si="20"/>
        <v>30</v>
      </c>
      <c r="Q449" s="41"/>
    </row>
    <row r="450" spans="1:19" ht="15" customHeight="1" x14ac:dyDescent="0.3">
      <c r="A450" s="126">
        <v>447</v>
      </c>
      <c r="B450" s="142"/>
      <c r="C450" s="128"/>
      <c r="D450" s="129">
        <f t="shared" si="17"/>
        <v>9937.4</v>
      </c>
      <c r="E450" s="144">
        <v>45740</v>
      </c>
      <c r="F450" s="37">
        <v>9942.0499999999993</v>
      </c>
      <c r="G450" s="145">
        <v>45741</v>
      </c>
      <c r="H450" s="76">
        <f t="shared" si="18"/>
        <v>4.6499999999996362</v>
      </c>
      <c r="K450" s="134">
        <v>448</v>
      </c>
      <c r="L450" s="679">
        <v>45740</v>
      </c>
      <c r="M450" s="136"/>
      <c r="N450" s="137">
        <f t="shared" si="19"/>
        <v>120</v>
      </c>
      <c r="O450" s="138">
        <v>90</v>
      </c>
      <c r="P450" s="139">
        <f t="shared" si="20"/>
        <v>30</v>
      </c>
      <c r="Q450" s="41"/>
    </row>
    <row r="451" spans="1:19" ht="15" customHeight="1" x14ac:dyDescent="0.3">
      <c r="A451" s="126">
        <v>448</v>
      </c>
      <c r="B451" s="142"/>
      <c r="C451" s="128"/>
      <c r="D451" s="129">
        <f t="shared" si="17"/>
        <v>9942.0499999999993</v>
      </c>
      <c r="E451" s="144">
        <v>45741</v>
      </c>
      <c r="F451" s="37">
        <v>9946.7999999999993</v>
      </c>
      <c r="G451" s="145">
        <v>45742</v>
      </c>
      <c r="H451" s="76">
        <f t="shared" si="18"/>
        <v>4.75</v>
      </c>
      <c r="K451" s="134">
        <v>449</v>
      </c>
      <c r="L451" s="679">
        <v>45741</v>
      </c>
      <c r="M451" s="136"/>
      <c r="N451" s="137">
        <f t="shared" si="19"/>
        <v>90</v>
      </c>
      <c r="O451" s="138">
        <v>60</v>
      </c>
      <c r="P451" s="139">
        <f t="shared" si="20"/>
        <v>30</v>
      </c>
      <c r="Q451" s="41"/>
    </row>
    <row r="452" spans="1:19" ht="15" customHeight="1" x14ac:dyDescent="0.3">
      <c r="A452" s="126">
        <v>449</v>
      </c>
      <c r="B452" s="142"/>
      <c r="C452" s="128"/>
      <c r="D452" s="129">
        <f t="shared" si="17"/>
        <v>9946.7999999999993</v>
      </c>
      <c r="E452" s="144">
        <v>45742</v>
      </c>
      <c r="F452" s="37">
        <v>9950.5499999999993</v>
      </c>
      <c r="G452" s="145">
        <v>45743</v>
      </c>
      <c r="H452" s="76">
        <f t="shared" si="18"/>
        <v>3.75</v>
      </c>
      <c r="K452" s="134">
        <v>450</v>
      </c>
      <c r="L452" s="679">
        <v>45742</v>
      </c>
      <c r="M452" s="136">
        <v>300</v>
      </c>
      <c r="N452" s="137">
        <f t="shared" si="19"/>
        <v>60</v>
      </c>
      <c r="O452" s="138">
        <v>300</v>
      </c>
      <c r="P452" s="139">
        <f t="shared" si="20"/>
        <v>60</v>
      </c>
      <c r="Q452" s="41"/>
    </row>
    <row r="453" spans="1:19" ht="15" customHeight="1" x14ac:dyDescent="0.3">
      <c r="A453" s="126">
        <v>450</v>
      </c>
      <c r="B453" s="142"/>
      <c r="C453" s="128"/>
      <c r="D453" s="129">
        <f t="shared" si="17"/>
        <v>9950.5499999999993</v>
      </c>
      <c r="E453" s="144">
        <v>45743</v>
      </c>
      <c r="F453" s="37">
        <v>9953.15</v>
      </c>
      <c r="G453" s="145">
        <v>45744</v>
      </c>
      <c r="H453" s="76">
        <f t="shared" si="18"/>
        <v>2.6000000000003638</v>
      </c>
      <c r="K453" s="134">
        <v>451</v>
      </c>
      <c r="L453" s="679">
        <v>45743</v>
      </c>
      <c r="M453" s="136"/>
      <c r="N453" s="137">
        <f t="shared" si="19"/>
        <v>300</v>
      </c>
      <c r="O453" s="138">
        <v>285</v>
      </c>
      <c r="P453" s="139">
        <f t="shared" si="20"/>
        <v>15</v>
      </c>
      <c r="Q453" s="41"/>
    </row>
    <row r="454" spans="1:19" ht="15" customHeight="1" x14ac:dyDescent="0.3">
      <c r="A454" s="126">
        <v>451</v>
      </c>
      <c r="B454" s="142"/>
      <c r="C454" s="128"/>
      <c r="D454" s="129">
        <f t="shared" si="17"/>
        <v>9953.15</v>
      </c>
      <c r="E454" s="144">
        <v>45744</v>
      </c>
      <c r="F454" s="37">
        <v>9955.9</v>
      </c>
      <c r="G454" s="145">
        <v>45745</v>
      </c>
      <c r="H454" s="76">
        <f t="shared" si="18"/>
        <v>2.75</v>
      </c>
      <c r="K454" s="134">
        <v>452</v>
      </c>
      <c r="L454" s="679">
        <v>45744</v>
      </c>
      <c r="M454" s="136"/>
      <c r="N454" s="137">
        <f t="shared" si="19"/>
        <v>285</v>
      </c>
      <c r="O454" s="138">
        <v>270</v>
      </c>
      <c r="P454" s="139">
        <f t="shared" si="20"/>
        <v>15</v>
      </c>
      <c r="Q454" s="41"/>
    </row>
    <row r="455" spans="1:19" ht="15" customHeight="1" x14ac:dyDescent="0.3">
      <c r="A455" s="126">
        <v>452</v>
      </c>
      <c r="B455" s="142"/>
      <c r="C455" s="128"/>
      <c r="D455" s="129">
        <f t="shared" si="17"/>
        <v>9955.9</v>
      </c>
      <c r="E455" s="144">
        <v>45745</v>
      </c>
      <c r="F455" s="37">
        <v>9960.0499999999993</v>
      </c>
      <c r="G455" s="145">
        <v>45746</v>
      </c>
      <c r="H455" s="76">
        <f t="shared" si="18"/>
        <v>4.1499999999996362</v>
      </c>
      <c r="K455" s="134">
        <v>453</v>
      </c>
      <c r="L455" s="679">
        <v>45745</v>
      </c>
      <c r="M455" s="136"/>
      <c r="N455" s="137">
        <f t="shared" si="19"/>
        <v>270</v>
      </c>
      <c r="O455" s="138">
        <v>233</v>
      </c>
      <c r="P455" s="139">
        <f t="shared" si="20"/>
        <v>37</v>
      </c>
      <c r="Q455" s="41"/>
    </row>
    <row r="456" spans="1:19" ht="15" customHeight="1" x14ac:dyDescent="0.3">
      <c r="A456" s="126">
        <v>453</v>
      </c>
      <c r="B456" s="142"/>
      <c r="C456" s="128"/>
      <c r="D456" s="129">
        <f t="shared" si="17"/>
        <v>9960.0499999999993</v>
      </c>
      <c r="E456" s="144">
        <v>45746</v>
      </c>
      <c r="F456" s="37">
        <v>9968.0499999999993</v>
      </c>
      <c r="G456" s="145">
        <v>45747</v>
      </c>
      <c r="H456" s="76">
        <f t="shared" si="18"/>
        <v>8</v>
      </c>
      <c r="I456">
        <f>SUM(H426:H456)</f>
        <v>109.64999999999964</v>
      </c>
      <c r="K456" s="134">
        <v>454</v>
      </c>
      <c r="L456" s="679">
        <v>45746</v>
      </c>
      <c r="M456" s="136"/>
      <c r="N456" s="137">
        <f t="shared" si="19"/>
        <v>233</v>
      </c>
      <c r="O456" s="138">
        <v>165</v>
      </c>
      <c r="P456" s="139">
        <f t="shared" si="20"/>
        <v>68</v>
      </c>
      <c r="Q456" s="41"/>
    </row>
    <row r="457" spans="1:19" ht="15" customHeight="1" x14ac:dyDescent="0.3">
      <c r="A457" s="126">
        <v>454</v>
      </c>
      <c r="B457" s="142"/>
      <c r="C457" s="128"/>
      <c r="D457" s="129">
        <f t="shared" si="17"/>
        <v>9968.0499999999993</v>
      </c>
      <c r="E457" s="144">
        <v>45747</v>
      </c>
      <c r="F457" s="37">
        <v>9974.85</v>
      </c>
      <c r="G457" s="145">
        <v>45748</v>
      </c>
      <c r="H457" s="76">
        <f t="shared" si="18"/>
        <v>6.8000000000010914</v>
      </c>
      <c r="I457">
        <f>SUM(H368:H457)</f>
        <v>315.45000000000073</v>
      </c>
      <c r="K457" s="134">
        <v>455</v>
      </c>
      <c r="L457" s="679">
        <v>45747</v>
      </c>
      <c r="M457" s="136">
        <v>300</v>
      </c>
      <c r="N457" s="137">
        <f t="shared" si="19"/>
        <v>165</v>
      </c>
      <c r="O457" s="138">
        <v>293</v>
      </c>
      <c r="P457" s="139">
        <f t="shared" si="20"/>
        <v>172</v>
      </c>
      <c r="Q457" s="41"/>
      <c r="S457">
        <f>SUM(P368:P457)</f>
        <v>4015</v>
      </c>
    </row>
    <row r="458" spans="1:19" ht="15" customHeight="1" x14ac:dyDescent="0.3">
      <c r="A458" s="126">
        <v>455</v>
      </c>
      <c r="B458" s="142"/>
      <c r="C458" s="128"/>
      <c r="D458" s="129">
        <f t="shared" si="17"/>
        <v>9974.85</v>
      </c>
      <c r="E458" s="144">
        <v>45748</v>
      </c>
      <c r="F458" s="37">
        <v>9980.0499999999993</v>
      </c>
      <c r="G458" s="145">
        <v>45749</v>
      </c>
      <c r="H458" s="76">
        <f t="shared" si="18"/>
        <v>5.1999999999989086</v>
      </c>
      <c r="K458" s="134">
        <v>456</v>
      </c>
      <c r="L458" s="679">
        <v>45748</v>
      </c>
      <c r="M458" s="136"/>
      <c r="N458" s="137">
        <f t="shared" si="19"/>
        <v>293</v>
      </c>
      <c r="O458" s="138">
        <v>225</v>
      </c>
      <c r="P458" s="139">
        <f t="shared" si="20"/>
        <v>68</v>
      </c>
      <c r="Q458" s="41"/>
    </row>
    <row r="459" spans="1:19" ht="15" customHeight="1" x14ac:dyDescent="0.3">
      <c r="A459" s="126">
        <v>456</v>
      </c>
      <c r="B459" s="142"/>
      <c r="C459" s="128"/>
      <c r="D459" s="129">
        <f t="shared" si="17"/>
        <v>9980.0499999999993</v>
      </c>
      <c r="E459" s="144">
        <v>45749</v>
      </c>
      <c r="F459" s="37">
        <v>9981.5499999999993</v>
      </c>
      <c r="G459" s="145">
        <v>45750</v>
      </c>
      <c r="H459" s="76">
        <f t="shared" si="18"/>
        <v>1.5</v>
      </c>
      <c r="K459" s="134">
        <v>457</v>
      </c>
      <c r="L459" s="679">
        <v>45749</v>
      </c>
      <c r="M459" s="136"/>
      <c r="N459" s="137">
        <f t="shared" si="19"/>
        <v>225</v>
      </c>
      <c r="O459" s="138">
        <v>225</v>
      </c>
      <c r="P459" s="139">
        <f t="shared" si="20"/>
        <v>0</v>
      </c>
      <c r="Q459" s="41"/>
    </row>
    <row r="460" spans="1:19" ht="15" customHeight="1" x14ac:dyDescent="0.3">
      <c r="A460" s="126">
        <v>457</v>
      </c>
      <c r="B460" s="142"/>
      <c r="C460" s="128"/>
      <c r="D460" s="129">
        <f t="shared" si="17"/>
        <v>9981.5499999999993</v>
      </c>
      <c r="E460" s="144">
        <v>45750</v>
      </c>
      <c r="F460" s="37">
        <v>9983.6</v>
      </c>
      <c r="G460" s="145">
        <v>45751</v>
      </c>
      <c r="H460" s="76">
        <f t="shared" si="18"/>
        <v>2.0500000000010914</v>
      </c>
      <c r="K460" s="134">
        <v>458</v>
      </c>
      <c r="L460" s="679">
        <v>45750</v>
      </c>
      <c r="M460" s="136"/>
      <c r="N460" s="137">
        <f t="shared" si="19"/>
        <v>225</v>
      </c>
      <c r="O460" s="138">
        <v>195</v>
      </c>
      <c r="P460" s="139">
        <f t="shared" si="20"/>
        <v>30</v>
      </c>
      <c r="Q460" s="41"/>
    </row>
    <row r="461" spans="1:19" ht="15" customHeight="1" x14ac:dyDescent="0.3">
      <c r="A461" s="126">
        <v>458</v>
      </c>
      <c r="B461" s="142"/>
      <c r="C461" s="128"/>
      <c r="D461" s="129">
        <f t="shared" si="17"/>
        <v>9983.6</v>
      </c>
      <c r="E461" s="144">
        <v>45751</v>
      </c>
      <c r="F461" s="37">
        <v>9986.75</v>
      </c>
      <c r="G461" s="145">
        <v>45752</v>
      </c>
      <c r="H461" s="76">
        <f t="shared" si="18"/>
        <v>3.1499999999996362</v>
      </c>
      <c r="K461" s="134">
        <v>459</v>
      </c>
      <c r="L461" s="679">
        <v>45751</v>
      </c>
      <c r="M461" s="136">
        <v>300</v>
      </c>
      <c r="N461" s="137">
        <f t="shared" si="19"/>
        <v>195</v>
      </c>
      <c r="O461" s="138">
        <v>360</v>
      </c>
      <c r="P461" s="139">
        <f t="shared" si="20"/>
        <v>135</v>
      </c>
      <c r="Q461" s="41"/>
    </row>
    <row r="462" spans="1:19" ht="15" customHeight="1" x14ac:dyDescent="0.3">
      <c r="A462" s="126">
        <v>459</v>
      </c>
      <c r="B462" s="142"/>
      <c r="C462" s="128"/>
      <c r="D462" s="129">
        <f t="shared" si="17"/>
        <v>9986.75</v>
      </c>
      <c r="E462" s="144">
        <v>45752</v>
      </c>
      <c r="F462" s="37">
        <v>9988.35</v>
      </c>
      <c r="G462" s="145">
        <v>45753</v>
      </c>
      <c r="H462" s="76">
        <f t="shared" si="18"/>
        <v>1.6000000000003638</v>
      </c>
      <c r="K462" s="134">
        <v>460</v>
      </c>
      <c r="L462" s="679">
        <v>45752</v>
      </c>
      <c r="M462" s="136"/>
      <c r="N462" s="137">
        <f t="shared" si="19"/>
        <v>360</v>
      </c>
      <c r="O462" s="138">
        <v>300</v>
      </c>
      <c r="P462" s="139">
        <f t="shared" si="20"/>
        <v>60</v>
      </c>
      <c r="Q462" s="41"/>
    </row>
    <row r="463" spans="1:19" ht="15" customHeight="1" x14ac:dyDescent="0.3">
      <c r="A463" s="126">
        <v>460</v>
      </c>
      <c r="B463" s="142"/>
      <c r="C463" s="128"/>
      <c r="D463" s="129">
        <f t="shared" si="17"/>
        <v>9988.35</v>
      </c>
      <c r="E463" s="144">
        <v>45753</v>
      </c>
      <c r="F463" s="37">
        <v>9990.4</v>
      </c>
      <c r="G463" s="145">
        <v>45754</v>
      </c>
      <c r="H463" s="76">
        <f t="shared" si="18"/>
        <v>2.0499999999992724</v>
      </c>
      <c r="K463" s="134">
        <v>461</v>
      </c>
      <c r="L463" s="679">
        <v>45753</v>
      </c>
      <c r="M463" s="136"/>
      <c r="N463" s="137">
        <f t="shared" si="19"/>
        <v>300</v>
      </c>
      <c r="O463" s="138">
        <v>285</v>
      </c>
      <c r="P463" s="139">
        <f t="shared" si="20"/>
        <v>15</v>
      </c>
      <c r="Q463" s="41"/>
    </row>
    <row r="464" spans="1:19" ht="15" customHeight="1" x14ac:dyDescent="0.3">
      <c r="A464" s="126">
        <v>461</v>
      </c>
      <c r="B464" s="142"/>
      <c r="C464" s="128"/>
      <c r="D464" s="129">
        <f t="shared" si="17"/>
        <v>9990.4</v>
      </c>
      <c r="E464" s="144">
        <v>45754</v>
      </c>
      <c r="F464" s="37">
        <v>9996.7999999999993</v>
      </c>
      <c r="G464" s="145">
        <v>45755</v>
      </c>
      <c r="H464" s="76">
        <f t="shared" si="18"/>
        <v>6.3999999999996362</v>
      </c>
      <c r="K464" s="134">
        <v>462</v>
      </c>
      <c r="L464" s="679">
        <v>45754</v>
      </c>
      <c r="M464" s="136"/>
      <c r="N464" s="137">
        <f t="shared" si="19"/>
        <v>285</v>
      </c>
      <c r="O464" s="138">
        <v>225</v>
      </c>
      <c r="P464" s="139">
        <f t="shared" si="20"/>
        <v>60</v>
      </c>
      <c r="Q464" s="41"/>
    </row>
    <row r="465" spans="1:18" ht="15" customHeight="1" x14ac:dyDescent="0.3">
      <c r="A465" s="126">
        <v>462</v>
      </c>
      <c r="B465" s="142"/>
      <c r="C465" s="128"/>
      <c r="D465" s="129">
        <f t="shared" si="17"/>
        <v>9996.7999999999993</v>
      </c>
      <c r="E465" s="144">
        <v>45755</v>
      </c>
      <c r="F465" s="37">
        <v>10007.450000000001</v>
      </c>
      <c r="G465" s="145">
        <v>45756</v>
      </c>
      <c r="H465" s="76">
        <f t="shared" si="18"/>
        <v>10.650000000001455</v>
      </c>
      <c r="K465" s="134">
        <v>463</v>
      </c>
      <c r="L465" s="679">
        <v>45755</v>
      </c>
      <c r="M465" s="136">
        <v>270</v>
      </c>
      <c r="N465" s="137">
        <f t="shared" si="19"/>
        <v>225</v>
      </c>
      <c r="O465" s="138">
        <v>360</v>
      </c>
      <c r="P465" s="139">
        <f t="shared" si="20"/>
        <v>135</v>
      </c>
      <c r="Q465" s="41"/>
    </row>
    <row r="466" spans="1:18" ht="15" customHeight="1" x14ac:dyDescent="0.3">
      <c r="A466" s="126">
        <v>463</v>
      </c>
      <c r="B466" s="142"/>
      <c r="C466" s="128"/>
      <c r="D466" s="129">
        <f t="shared" si="17"/>
        <v>10007.450000000001</v>
      </c>
      <c r="E466" s="144">
        <v>45756</v>
      </c>
      <c r="F466" s="37">
        <v>10017.85</v>
      </c>
      <c r="G466" s="145">
        <v>45757</v>
      </c>
      <c r="H466" s="76">
        <f t="shared" si="18"/>
        <v>10.399999999999636</v>
      </c>
      <c r="K466" s="134">
        <v>464</v>
      </c>
      <c r="L466" s="679">
        <v>45756</v>
      </c>
      <c r="M466" s="136"/>
      <c r="N466" s="137">
        <f t="shared" si="19"/>
        <v>360</v>
      </c>
      <c r="O466" s="138">
        <v>285</v>
      </c>
      <c r="P466" s="139">
        <f t="shared" si="20"/>
        <v>75</v>
      </c>
      <c r="Q466" s="41"/>
    </row>
    <row r="467" spans="1:18" ht="15" customHeight="1" x14ac:dyDescent="0.3">
      <c r="A467" s="126">
        <v>464</v>
      </c>
      <c r="B467" s="142"/>
      <c r="C467" s="128"/>
      <c r="D467" s="129">
        <f t="shared" si="17"/>
        <v>10017.85</v>
      </c>
      <c r="E467" s="144">
        <v>45757</v>
      </c>
      <c r="F467" s="37">
        <v>10019.6</v>
      </c>
      <c r="G467" s="145">
        <v>45758</v>
      </c>
      <c r="H467" s="76">
        <f t="shared" si="18"/>
        <v>1.75</v>
      </c>
      <c r="K467" s="134">
        <v>465</v>
      </c>
      <c r="L467" s="679">
        <v>45757</v>
      </c>
      <c r="M467" s="136"/>
      <c r="N467" s="137">
        <f t="shared" si="19"/>
        <v>285</v>
      </c>
      <c r="O467" s="138">
        <v>270</v>
      </c>
      <c r="P467" s="139">
        <f t="shared" si="20"/>
        <v>15</v>
      </c>
      <c r="Q467" s="41"/>
    </row>
    <row r="468" spans="1:18" ht="15" customHeight="1" x14ac:dyDescent="0.3">
      <c r="A468" s="126">
        <v>465</v>
      </c>
      <c r="B468" s="142"/>
      <c r="C468" s="128"/>
      <c r="D468" s="129">
        <f t="shared" si="17"/>
        <v>10019.6</v>
      </c>
      <c r="E468" s="144">
        <v>45758</v>
      </c>
      <c r="F468" s="37">
        <v>10030.6</v>
      </c>
      <c r="G468" s="145">
        <v>45759</v>
      </c>
      <c r="H468" s="76">
        <f t="shared" si="18"/>
        <v>11</v>
      </c>
      <c r="K468" s="134">
        <v>466</v>
      </c>
      <c r="L468" s="679">
        <v>45758</v>
      </c>
      <c r="M468" s="136"/>
      <c r="N468" s="137">
        <f t="shared" si="19"/>
        <v>270</v>
      </c>
      <c r="O468" s="138">
        <v>165</v>
      </c>
      <c r="P468" s="139">
        <f t="shared" si="20"/>
        <v>105</v>
      </c>
      <c r="Q468" s="41"/>
    </row>
    <row r="469" spans="1:18" ht="15" customHeight="1" x14ac:dyDescent="0.3">
      <c r="A469" s="126">
        <v>466</v>
      </c>
      <c r="B469" s="142"/>
      <c r="C469" s="128"/>
      <c r="D469" s="129">
        <f t="shared" si="17"/>
        <v>10030.6</v>
      </c>
      <c r="E469" s="144">
        <v>45759</v>
      </c>
      <c r="F469" s="37">
        <v>10034.75</v>
      </c>
      <c r="G469" s="145">
        <v>45760</v>
      </c>
      <c r="H469" s="76">
        <f t="shared" si="18"/>
        <v>4.1499999999996362</v>
      </c>
      <c r="K469" s="134">
        <v>467</v>
      </c>
      <c r="L469" s="679">
        <v>45759</v>
      </c>
      <c r="M469" s="136"/>
      <c r="N469" s="137">
        <f t="shared" si="19"/>
        <v>165</v>
      </c>
      <c r="O469" s="138">
        <v>135</v>
      </c>
      <c r="P469" s="139">
        <f t="shared" si="20"/>
        <v>30</v>
      </c>
      <c r="Q469" s="41"/>
    </row>
    <row r="470" spans="1:18" ht="15" customHeight="1" x14ac:dyDescent="0.3">
      <c r="A470" s="126">
        <v>467</v>
      </c>
      <c r="B470" s="142"/>
      <c r="C470" s="128"/>
      <c r="D470" s="129">
        <f t="shared" si="17"/>
        <v>10034.75</v>
      </c>
      <c r="E470" s="144">
        <v>45760</v>
      </c>
      <c r="F470" s="37">
        <v>10035.25</v>
      </c>
      <c r="G470" s="145">
        <v>45761</v>
      </c>
      <c r="H470" s="76">
        <f t="shared" si="18"/>
        <v>0.5</v>
      </c>
      <c r="K470" s="134">
        <v>468</v>
      </c>
      <c r="L470" s="679">
        <v>45760</v>
      </c>
      <c r="M470" s="136"/>
      <c r="N470" s="137">
        <f t="shared" si="19"/>
        <v>135</v>
      </c>
      <c r="O470" s="138">
        <v>135</v>
      </c>
      <c r="P470" s="139">
        <f t="shared" si="20"/>
        <v>0</v>
      </c>
      <c r="Q470" s="41"/>
    </row>
    <row r="471" spans="1:18" ht="15" customHeight="1" x14ac:dyDescent="0.3">
      <c r="A471" s="126">
        <v>468</v>
      </c>
      <c r="B471" s="142"/>
      <c r="C471" s="128"/>
      <c r="D471" s="129">
        <f t="shared" si="17"/>
        <v>10035.25</v>
      </c>
      <c r="E471" s="144">
        <v>45761</v>
      </c>
      <c r="F471" s="37">
        <v>10039.4</v>
      </c>
      <c r="G471" s="145">
        <v>45762</v>
      </c>
      <c r="H471" s="76">
        <f t="shared" si="18"/>
        <v>4.1499999999996362</v>
      </c>
      <c r="K471" s="134">
        <v>469</v>
      </c>
      <c r="L471" s="679">
        <v>45761</v>
      </c>
      <c r="M471" s="136">
        <v>300</v>
      </c>
      <c r="N471" s="137">
        <f t="shared" si="19"/>
        <v>135</v>
      </c>
      <c r="O471" s="138">
        <v>360</v>
      </c>
      <c r="P471" s="139">
        <f t="shared" si="20"/>
        <v>75</v>
      </c>
      <c r="Q471" s="41"/>
    </row>
    <row r="472" spans="1:18" ht="15" customHeight="1" x14ac:dyDescent="0.3">
      <c r="A472" s="126">
        <v>469</v>
      </c>
      <c r="B472" s="142"/>
      <c r="C472" s="128"/>
      <c r="D472" s="129">
        <f t="shared" si="17"/>
        <v>10039.4</v>
      </c>
      <c r="E472" s="144">
        <v>45762</v>
      </c>
      <c r="F472" s="37">
        <v>10041.6</v>
      </c>
      <c r="G472" s="145">
        <v>45763</v>
      </c>
      <c r="H472" s="76">
        <f t="shared" si="18"/>
        <v>2.2000000000007276</v>
      </c>
      <c r="K472" s="134">
        <v>470</v>
      </c>
      <c r="L472" s="679">
        <v>45762</v>
      </c>
      <c r="M472" s="136"/>
      <c r="N472" s="137">
        <f t="shared" si="19"/>
        <v>360</v>
      </c>
      <c r="O472" s="138">
        <v>345</v>
      </c>
      <c r="P472" s="139">
        <f t="shared" si="20"/>
        <v>15</v>
      </c>
      <c r="Q472" s="41"/>
    </row>
    <row r="473" spans="1:18" ht="15" customHeight="1" x14ac:dyDescent="0.3">
      <c r="A473" s="126">
        <v>470</v>
      </c>
      <c r="B473" s="142"/>
      <c r="C473" s="128"/>
      <c r="D473" s="129">
        <f t="shared" si="17"/>
        <v>10041.6</v>
      </c>
      <c r="E473" s="144">
        <v>45763</v>
      </c>
      <c r="F473" s="37">
        <v>10048.799999999999</v>
      </c>
      <c r="G473" s="145">
        <v>45764</v>
      </c>
      <c r="H473" s="76">
        <f t="shared" si="18"/>
        <v>7.1999999999989086</v>
      </c>
      <c r="K473" s="134">
        <v>471</v>
      </c>
      <c r="L473" s="679">
        <v>45763</v>
      </c>
      <c r="M473" s="136"/>
      <c r="N473" s="137">
        <f t="shared" si="19"/>
        <v>345</v>
      </c>
      <c r="O473" s="138">
        <v>225</v>
      </c>
      <c r="P473" s="139">
        <f t="shared" si="20"/>
        <v>120</v>
      </c>
      <c r="Q473" s="41"/>
    </row>
    <row r="474" spans="1:18" ht="15" customHeight="1" x14ac:dyDescent="0.3">
      <c r="A474" s="126">
        <v>471</v>
      </c>
      <c r="B474" s="142"/>
      <c r="C474" s="128"/>
      <c r="D474" s="129">
        <f t="shared" ref="D474:D537" si="21">(F473)</f>
        <v>10048.799999999999</v>
      </c>
      <c r="E474" s="144">
        <v>45764</v>
      </c>
      <c r="F474" s="37">
        <v>10060.35</v>
      </c>
      <c r="G474" s="145">
        <v>45765</v>
      </c>
      <c r="H474" s="76">
        <f t="shared" ref="H474:H537" si="22">F474-D474</f>
        <v>11.550000000001091</v>
      </c>
      <c r="K474" s="134">
        <v>472</v>
      </c>
      <c r="L474" s="679">
        <v>45764</v>
      </c>
      <c r="M474" s="136"/>
      <c r="N474" s="137">
        <f t="shared" ref="N474:N537" si="23">O473</f>
        <v>225</v>
      </c>
      <c r="O474" s="138">
        <v>120</v>
      </c>
      <c r="P474" s="139">
        <f t="shared" ref="P474:P537" si="24">M474+N474-O474</f>
        <v>105</v>
      </c>
      <c r="Q474" s="41"/>
    </row>
    <row r="475" spans="1:18" ht="15" customHeight="1" x14ac:dyDescent="0.3">
      <c r="A475" s="126">
        <v>472</v>
      </c>
      <c r="B475" s="142"/>
      <c r="C475" s="128"/>
      <c r="D475" s="129">
        <f t="shared" si="21"/>
        <v>10060.35</v>
      </c>
      <c r="E475" s="144">
        <v>45765</v>
      </c>
      <c r="F475" s="37">
        <v>10060.85</v>
      </c>
      <c r="G475" s="145">
        <v>45766</v>
      </c>
      <c r="H475" s="76">
        <f t="shared" si="22"/>
        <v>0.5</v>
      </c>
      <c r="K475" s="134">
        <v>473</v>
      </c>
      <c r="L475" s="679">
        <v>45765</v>
      </c>
      <c r="M475" s="136"/>
      <c r="N475" s="137">
        <f t="shared" si="23"/>
        <v>120</v>
      </c>
      <c r="O475" s="138">
        <v>120</v>
      </c>
      <c r="P475" s="139">
        <f t="shared" si="24"/>
        <v>0</v>
      </c>
      <c r="Q475" s="41"/>
    </row>
    <row r="476" spans="1:18" ht="15" customHeight="1" x14ac:dyDescent="0.3">
      <c r="A476" s="126">
        <v>473</v>
      </c>
      <c r="B476" s="142"/>
      <c r="C476" s="128"/>
      <c r="D476" s="129">
        <f t="shared" si="21"/>
        <v>10060.85</v>
      </c>
      <c r="E476" s="144">
        <v>45766</v>
      </c>
      <c r="F476" s="37">
        <v>10062.9</v>
      </c>
      <c r="G476" s="145">
        <v>45767</v>
      </c>
      <c r="H476" s="76">
        <f t="shared" si="22"/>
        <v>2.0499999999992724</v>
      </c>
      <c r="K476" s="134">
        <v>474</v>
      </c>
      <c r="L476" s="679">
        <v>45766</v>
      </c>
      <c r="M476" s="136"/>
      <c r="N476" s="137">
        <f t="shared" si="23"/>
        <v>120</v>
      </c>
      <c r="O476" s="138">
        <v>90</v>
      </c>
      <c r="P476" s="139">
        <f t="shared" si="24"/>
        <v>30</v>
      </c>
      <c r="Q476" s="41"/>
    </row>
    <row r="477" spans="1:18" ht="15" customHeight="1" x14ac:dyDescent="0.3">
      <c r="A477" s="126">
        <v>474</v>
      </c>
      <c r="B477" s="142"/>
      <c r="C477" s="128"/>
      <c r="D477" s="129">
        <f t="shared" si="21"/>
        <v>10062.9</v>
      </c>
      <c r="E477" s="144">
        <v>45767</v>
      </c>
      <c r="F477" s="37">
        <v>10063.5</v>
      </c>
      <c r="G477" s="145">
        <v>45768</v>
      </c>
      <c r="H477" s="76">
        <f t="shared" si="22"/>
        <v>0.6000000000003638</v>
      </c>
      <c r="K477" s="134">
        <v>475</v>
      </c>
      <c r="L477" s="679">
        <v>45767</v>
      </c>
      <c r="M477" s="136"/>
      <c r="N477" s="137">
        <f t="shared" si="23"/>
        <v>90</v>
      </c>
      <c r="O477" s="138">
        <v>90</v>
      </c>
      <c r="P477" s="139">
        <v>0</v>
      </c>
      <c r="Q477" s="41"/>
    </row>
    <row r="478" spans="1:18" ht="15" customHeight="1" x14ac:dyDescent="0.3">
      <c r="A478" s="126">
        <v>475</v>
      </c>
      <c r="B478" s="142"/>
      <c r="C478" s="128"/>
      <c r="D478" s="129">
        <f t="shared" si="21"/>
        <v>10063.5</v>
      </c>
      <c r="E478" s="144">
        <v>45768</v>
      </c>
      <c r="F478" s="37">
        <v>10064.4</v>
      </c>
      <c r="G478" s="145">
        <v>45769</v>
      </c>
      <c r="H478" s="76">
        <f t="shared" si="22"/>
        <v>0.8999999999996362</v>
      </c>
      <c r="K478" s="134">
        <v>476</v>
      </c>
      <c r="L478" s="679">
        <v>45768</v>
      </c>
      <c r="M478" s="136">
        <v>420</v>
      </c>
      <c r="N478" s="137">
        <f t="shared" si="23"/>
        <v>90</v>
      </c>
      <c r="O478" s="138">
        <v>390</v>
      </c>
      <c r="P478" s="139">
        <f t="shared" si="24"/>
        <v>120</v>
      </c>
      <c r="Q478" s="41"/>
      <c r="R478" s="48" t="s">
        <v>430</v>
      </c>
    </row>
    <row r="479" spans="1:18" ht="15" customHeight="1" x14ac:dyDescent="0.3">
      <c r="A479" s="126">
        <v>476</v>
      </c>
      <c r="B479" s="142"/>
      <c r="C479" s="128"/>
      <c r="D479" s="129">
        <f t="shared" si="21"/>
        <v>10064.4</v>
      </c>
      <c r="E479" s="144">
        <v>45769</v>
      </c>
      <c r="F479" s="37">
        <v>10069.5</v>
      </c>
      <c r="G479" s="145">
        <v>45770</v>
      </c>
      <c r="H479" s="76">
        <f t="shared" si="22"/>
        <v>5.1000000000003638</v>
      </c>
      <c r="K479" s="134">
        <v>477</v>
      </c>
      <c r="L479" s="679">
        <v>45769</v>
      </c>
      <c r="M479" s="136"/>
      <c r="N479" s="137">
        <f t="shared" si="23"/>
        <v>390</v>
      </c>
      <c r="O479" s="138">
        <v>360</v>
      </c>
      <c r="P479" s="139">
        <f t="shared" si="24"/>
        <v>30</v>
      </c>
      <c r="Q479" s="41"/>
    </row>
    <row r="480" spans="1:18" ht="15" customHeight="1" x14ac:dyDescent="0.3">
      <c r="A480" s="126">
        <v>477</v>
      </c>
      <c r="B480" s="142"/>
      <c r="C480" s="128"/>
      <c r="D480" s="129">
        <f t="shared" si="21"/>
        <v>10069.5</v>
      </c>
      <c r="E480" s="144">
        <v>45770</v>
      </c>
      <c r="F480" s="37">
        <v>10070.15</v>
      </c>
      <c r="G480" s="145">
        <v>45771</v>
      </c>
      <c r="H480" s="76">
        <f t="shared" si="22"/>
        <v>0.6499999999996362</v>
      </c>
      <c r="K480" s="134">
        <v>478</v>
      </c>
      <c r="L480" s="679">
        <v>45770</v>
      </c>
      <c r="M480" s="136"/>
      <c r="N480" s="137">
        <f t="shared" si="23"/>
        <v>360</v>
      </c>
      <c r="O480" s="138">
        <v>345</v>
      </c>
      <c r="P480" s="139">
        <f t="shared" si="24"/>
        <v>15</v>
      </c>
      <c r="Q480" s="41"/>
    </row>
    <row r="481" spans="1:18" ht="15" customHeight="1" x14ac:dyDescent="0.3">
      <c r="A481" s="126">
        <v>478</v>
      </c>
      <c r="B481" s="142"/>
      <c r="C481" s="128"/>
      <c r="D481" s="129">
        <f t="shared" si="21"/>
        <v>10070.15</v>
      </c>
      <c r="E481" s="144">
        <v>45771</v>
      </c>
      <c r="F481" s="37">
        <v>10074</v>
      </c>
      <c r="G481" s="145">
        <v>45772</v>
      </c>
      <c r="H481" s="76">
        <f t="shared" si="22"/>
        <v>3.8500000000003638</v>
      </c>
      <c r="K481" s="134">
        <v>479</v>
      </c>
      <c r="L481" s="679">
        <v>45771</v>
      </c>
      <c r="M481" s="136"/>
      <c r="N481" s="137">
        <f t="shared" si="23"/>
        <v>345</v>
      </c>
      <c r="O481" s="138">
        <v>330</v>
      </c>
      <c r="P481" s="139">
        <f t="shared" si="24"/>
        <v>15</v>
      </c>
      <c r="Q481" s="41"/>
    </row>
    <row r="482" spans="1:18" ht="15" customHeight="1" x14ac:dyDescent="0.3">
      <c r="A482" s="126">
        <v>479</v>
      </c>
      <c r="B482" s="142"/>
      <c r="C482" s="128"/>
      <c r="D482" s="129">
        <f t="shared" si="21"/>
        <v>10074</v>
      </c>
      <c r="E482" s="144">
        <v>45772</v>
      </c>
      <c r="F482" s="37">
        <v>10079.75</v>
      </c>
      <c r="G482" s="145">
        <v>45773</v>
      </c>
      <c r="H482" s="76">
        <f t="shared" si="22"/>
        <v>5.75</v>
      </c>
      <c r="K482" s="134">
        <v>480</v>
      </c>
      <c r="L482" s="679">
        <v>45772</v>
      </c>
      <c r="M482" s="136"/>
      <c r="N482" s="137">
        <f t="shared" si="23"/>
        <v>330</v>
      </c>
      <c r="O482" s="138">
        <v>300</v>
      </c>
      <c r="P482" s="139">
        <f t="shared" si="24"/>
        <v>30</v>
      </c>
      <c r="Q482" s="41"/>
    </row>
    <row r="483" spans="1:18" ht="15" customHeight="1" x14ac:dyDescent="0.3">
      <c r="A483" s="126">
        <v>480</v>
      </c>
      <c r="B483" s="142"/>
      <c r="C483" s="128"/>
      <c r="D483" s="129">
        <f t="shared" si="21"/>
        <v>10079.75</v>
      </c>
      <c r="E483" s="144">
        <v>45773</v>
      </c>
      <c r="F483" s="37">
        <v>10079.75</v>
      </c>
      <c r="G483" s="145">
        <v>45774</v>
      </c>
      <c r="H483" s="76">
        <f t="shared" si="22"/>
        <v>0</v>
      </c>
      <c r="K483" s="134">
        <v>481</v>
      </c>
      <c r="L483" s="679">
        <v>45773</v>
      </c>
      <c r="M483" s="136"/>
      <c r="N483" s="137">
        <f t="shared" si="23"/>
        <v>300</v>
      </c>
      <c r="O483" s="138">
        <v>300</v>
      </c>
      <c r="P483" s="139">
        <f t="shared" si="24"/>
        <v>0</v>
      </c>
      <c r="Q483" s="41"/>
    </row>
    <row r="484" spans="1:18" ht="15" customHeight="1" x14ac:dyDescent="0.3">
      <c r="A484" s="126">
        <v>481</v>
      </c>
      <c r="B484" s="142"/>
      <c r="C484" s="128"/>
      <c r="D484" s="129">
        <f t="shared" si="21"/>
        <v>10079.75</v>
      </c>
      <c r="E484" s="144">
        <v>45774</v>
      </c>
      <c r="F484" s="37">
        <v>10087.799999999999</v>
      </c>
      <c r="G484" s="145">
        <v>45775</v>
      </c>
      <c r="H484" s="76">
        <f t="shared" si="22"/>
        <v>8.0499999999992724</v>
      </c>
      <c r="K484" s="134">
        <v>482</v>
      </c>
      <c r="L484" s="679">
        <v>45774</v>
      </c>
      <c r="M484" s="136"/>
      <c r="N484" s="137">
        <f t="shared" si="23"/>
        <v>300</v>
      </c>
      <c r="O484" s="138">
        <v>240</v>
      </c>
      <c r="P484" s="139">
        <f t="shared" si="24"/>
        <v>60</v>
      </c>
      <c r="Q484" s="41"/>
    </row>
    <row r="485" spans="1:18" ht="15" customHeight="1" x14ac:dyDescent="0.3">
      <c r="A485" s="126">
        <v>482</v>
      </c>
      <c r="B485" s="142"/>
      <c r="C485" s="128"/>
      <c r="D485" s="129">
        <f t="shared" si="21"/>
        <v>10087.799999999999</v>
      </c>
      <c r="E485" s="144">
        <v>45775</v>
      </c>
      <c r="F485" s="37">
        <v>10093.299999999999</v>
      </c>
      <c r="G485" s="145">
        <v>45776</v>
      </c>
      <c r="H485" s="76">
        <f t="shared" si="22"/>
        <v>5.5</v>
      </c>
      <c r="K485" s="134">
        <v>483</v>
      </c>
      <c r="L485" s="679">
        <v>45775</v>
      </c>
      <c r="M485" s="136"/>
      <c r="N485" s="137">
        <f t="shared" si="23"/>
        <v>240</v>
      </c>
      <c r="O485" s="138">
        <v>165</v>
      </c>
      <c r="P485" s="139">
        <f t="shared" si="24"/>
        <v>75</v>
      </c>
      <c r="Q485" s="41"/>
    </row>
    <row r="486" spans="1:18" ht="15" customHeight="1" x14ac:dyDescent="0.3">
      <c r="A486" s="126">
        <v>483</v>
      </c>
      <c r="B486" s="142"/>
      <c r="C486" s="128"/>
      <c r="D486" s="129">
        <f t="shared" si="21"/>
        <v>10093.299999999999</v>
      </c>
      <c r="E486" s="144">
        <v>45776</v>
      </c>
      <c r="F486" s="37">
        <v>10093.9</v>
      </c>
      <c r="G486" s="145">
        <v>45777</v>
      </c>
      <c r="H486" s="76">
        <f t="shared" si="22"/>
        <v>0.6000000000003638</v>
      </c>
      <c r="I486">
        <f>SUM(H457:H486)</f>
        <v>125.85000000000036</v>
      </c>
      <c r="K486" s="134">
        <v>484</v>
      </c>
      <c r="L486" s="679">
        <v>45776</v>
      </c>
      <c r="M486" s="136">
        <v>100</v>
      </c>
      <c r="N486" s="137">
        <f t="shared" si="23"/>
        <v>165</v>
      </c>
      <c r="O486" s="138">
        <v>233</v>
      </c>
      <c r="P486" s="139">
        <f t="shared" si="24"/>
        <v>32</v>
      </c>
      <c r="Q486" s="41"/>
      <c r="R486" s="48" t="s">
        <v>1624</v>
      </c>
    </row>
    <row r="487" spans="1:18" ht="15" customHeight="1" x14ac:dyDescent="0.3">
      <c r="A487" s="126">
        <v>484</v>
      </c>
      <c r="B487" s="142"/>
      <c r="C487" s="128"/>
      <c r="D487" s="129">
        <f t="shared" si="21"/>
        <v>10093.9</v>
      </c>
      <c r="E487" s="144">
        <v>45777</v>
      </c>
      <c r="F487" s="37">
        <v>10094.4</v>
      </c>
      <c r="G487" s="145">
        <v>45778</v>
      </c>
      <c r="H487" s="76">
        <f t="shared" si="22"/>
        <v>0.5</v>
      </c>
      <c r="K487" s="134">
        <v>485</v>
      </c>
      <c r="L487" s="679">
        <v>45777</v>
      </c>
      <c r="M487" s="136">
        <v>210</v>
      </c>
      <c r="N487" s="137">
        <f t="shared" si="23"/>
        <v>233</v>
      </c>
      <c r="O487" s="138">
        <v>405</v>
      </c>
      <c r="P487" s="139">
        <f t="shared" si="24"/>
        <v>38</v>
      </c>
      <c r="Q487" s="41"/>
      <c r="R487" s="48" t="s">
        <v>1623</v>
      </c>
    </row>
    <row r="488" spans="1:18" ht="15" customHeight="1" x14ac:dyDescent="0.3">
      <c r="A488" s="126">
        <v>485</v>
      </c>
      <c r="B488" s="142"/>
      <c r="C488" s="128"/>
      <c r="D488" s="129">
        <f t="shared" si="21"/>
        <v>10094.4</v>
      </c>
      <c r="E488" s="144">
        <v>45778</v>
      </c>
      <c r="F488" s="37">
        <v>10097.049999999999</v>
      </c>
      <c r="G488" s="145">
        <v>45779</v>
      </c>
      <c r="H488" s="76">
        <f t="shared" si="22"/>
        <v>2.6499999999996362</v>
      </c>
      <c r="K488" s="134">
        <v>486</v>
      </c>
      <c r="L488" s="679">
        <v>45778</v>
      </c>
      <c r="M488" s="136"/>
      <c r="N488" s="137">
        <f t="shared" si="23"/>
        <v>405</v>
      </c>
      <c r="O488" s="138">
        <v>300</v>
      </c>
      <c r="P488" s="139">
        <f t="shared" si="24"/>
        <v>105</v>
      </c>
      <c r="Q488" s="41"/>
      <c r="R488" s="48" t="s">
        <v>430</v>
      </c>
    </row>
    <row r="489" spans="1:18" ht="15" customHeight="1" x14ac:dyDescent="0.3">
      <c r="A489" s="126">
        <v>486</v>
      </c>
      <c r="B489" s="142"/>
      <c r="C489" s="128"/>
      <c r="D489" s="129">
        <f t="shared" si="21"/>
        <v>10097.049999999999</v>
      </c>
      <c r="E489" s="144">
        <v>45779</v>
      </c>
      <c r="F489" s="37">
        <v>10100.700000000001</v>
      </c>
      <c r="G489" s="145">
        <v>45780</v>
      </c>
      <c r="H489" s="76">
        <f t="shared" si="22"/>
        <v>3.6500000000014552</v>
      </c>
      <c r="K489" s="134">
        <v>487</v>
      </c>
      <c r="L489" s="679">
        <v>45779</v>
      </c>
      <c r="M489" s="136"/>
      <c r="N489" s="137">
        <f t="shared" si="23"/>
        <v>300</v>
      </c>
      <c r="O489" s="138">
        <v>233</v>
      </c>
      <c r="P489" s="139">
        <f t="shared" si="24"/>
        <v>67</v>
      </c>
      <c r="Q489" s="41"/>
      <c r="R489" s="48" t="s">
        <v>430</v>
      </c>
    </row>
    <row r="490" spans="1:18" ht="15" customHeight="1" x14ac:dyDescent="0.3">
      <c r="A490" s="126">
        <v>487</v>
      </c>
      <c r="B490" s="142"/>
      <c r="C490" s="128"/>
      <c r="D490" s="129">
        <f t="shared" si="21"/>
        <v>10100.700000000001</v>
      </c>
      <c r="E490" s="144">
        <v>45780</v>
      </c>
      <c r="F490" s="37">
        <v>10102.049999999999</v>
      </c>
      <c r="G490" s="145">
        <v>45781</v>
      </c>
      <c r="H490" s="76">
        <f t="shared" si="22"/>
        <v>1.3499999999985448</v>
      </c>
      <c r="K490" s="134">
        <v>488</v>
      </c>
      <c r="L490" s="679">
        <v>45780</v>
      </c>
      <c r="M490" s="136"/>
      <c r="N490" s="137">
        <f t="shared" si="23"/>
        <v>233</v>
      </c>
      <c r="O490" s="138">
        <v>210</v>
      </c>
      <c r="P490" s="139">
        <f t="shared" si="24"/>
        <v>23</v>
      </c>
      <c r="Q490" s="41"/>
    </row>
    <row r="491" spans="1:18" ht="15" customHeight="1" x14ac:dyDescent="0.3">
      <c r="A491" s="126">
        <v>488</v>
      </c>
      <c r="B491" s="142"/>
      <c r="C491" s="128"/>
      <c r="D491" s="129">
        <f t="shared" si="21"/>
        <v>10102.049999999999</v>
      </c>
      <c r="E491" s="144">
        <v>45781</v>
      </c>
      <c r="F491" s="37">
        <v>10103.799999999999</v>
      </c>
      <c r="G491" s="145">
        <v>45782</v>
      </c>
      <c r="H491" s="76">
        <f t="shared" si="22"/>
        <v>1.75</v>
      </c>
      <c r="K491" s="134">
        <v>489</v>
      </c>
      <c r="L491" s="679">
        <v>45781</v>
      </c>
      <c r="M491" s="136"/>
      <c r="N491" s="137">
        <f t="shared" si="23"/>
        <v>210</v>
      </c>
      <c r="O491" s="138">
        <v>210</v>
      </c>
      <c r="P491" s="139">
        <f t="shared" si="24"/>
        <v>0</v>
      </c>
      <c r="Q491" s="41"/>
      <c r="R491" s="48">
        <f>SUM(P458:P487)</f>
        <v>1488</v>
      </c>
    </row>
    <row r="492" spans="1:18" ht="15" customHeight="1" x14ac:dyDescent="0.3">
      <c r="A492" s="126">
        <v>489</v>
      </c>
      <c r="B492" s="142"/>
      <c r="C492" s="128"/>
      <c r="D492" s="129">
        <f t="shared" si="21"/>
        <v>10103.799999999999</v>
      </c>
      <c r="E492" s="144">
        <v>45782</v>
      </c>
      <c r="F492" s="37">
        <v>10106.15</v>
      </c>
      <c r="G492" s="145">
        <v>45783</v>
      </c>
      <c r="H492" s="76">
        <f t="shared" si="22"/>
        <v>2.3500000000003638</v>
      </c>
      <c r="K492" s="134">
        <v>490</v>
      </c>
      <c r="L492" s="679">
        <v>45782</v>
      </c>
      <c r="M492" s="136"/>
      <c r="N492" s="137">
        <f t="shared" si="23"/>
        <v>210</v>
      </c>
      <c r="O492" s="138">
        <v>210</v>
      </c>
      <c r="P492" s="139">
        <f t="shared" si="24"/>
        <v>0</v>
      </c>
      <c r="Q492" s="41"/>
    </row>
    <row r="493" spans="1:18" ht="15" customHeight="1" x14ac:dyDescent="0.3">
      <c r="A493" s="126">
        <v>490</v>
      </c>
      <c r="B493" s="142"/>
      <c r="C493" s="128"/>
      <c r="D493" s="129">
        <f t="shared" si="21"/>
        <v>10106.15</v>
      </c>
      <c r="E493" s="144">
        <v>45783</v>
      </c>
      <c r="F493" s="37">
        <v>10108.4</v>
      </c>
      <c r="G493" s="145">
        <v>45784</v>
      </c>
      <c r="H493" s="76">
        <f t="shared" si="22"/>
        <v>2.25</v>
      </c>
      <c r="K493" s="134">
        <v>491</v>
      </c>
      <c r="L493" s="679">
        <v>45783</v>
      </c>
      <c r="M493" s="136"/>
      <c r="N493" s="137">
        <f t="shared" si="23"/>
        <v>210</v>
      </c>
      <c r="O493" s="138">
        <v>195</v>
      </c>
      <c r="P493" s="139">
        <f t="shared" si="24"/>
        <v>15</v>
      </c>
      <c r="Q493" s="41"/>
    </row>
    <row r="494" spans="1:18" ht="15" customHeight="1" x14ac:dyDescent="0.3">
      <c r="A494" s="126">
        <v>491</v>
      </c>
      <c r="B494" s="142"/>
      <c r="C494" s="128"/>
      <c r="D494" s="129">
        <f t="shared" si="21"/>
        <v>10108.4</v>
      </c>
      <c r="E494" s="144">
        <v>45784</v>
      </c>
      <c r="F494" s="37">
        <v>10108.799999999999</v>
      </c>
      <c r="G494" s="145">
        <v>45785</v>
      </c>
      <c r="H494" s="76">
        <f t="shared" si="22"/>
        <v>0.3999999999996362</v>
      </c>
      <c r="K494" s="134">
        <v>492</v>
      </c>
      <c r="L494" s="679">
        <v>45784</v>
      </c>
      <c r="M494" s="136">
        <v>210</v>
      </c>
      <c r="N494" s="137">
        <f t="shared" si="23"/>
        <v>195</v>
      </c>
      <c r="O494" s="138">
        <v>405</v>
      </c>
      <c r="P494" s="139">
        <f t="shared" si="24"/>
        <v>0</v>
      </c>
      <c r="Q494" s="41"/>
    </row>
    <row r="495" spans="1:18" ht="15" customHeight="1" x14ac:dyDescent="0.3">
      <c r="A495" s="126">
        <v>492</v>
      </c>
      <c r="B495" s="142"/>
      <c r="C495" s="128"/>
      <c r="D495" s="129">
        <f t="shared" si="21"/>
        <v>10108.799999999999</v>
      </c>
      <c r="E495" s="144">
        <v>45785</v>
      </c>
      <c r="F495" s="37">
        <v>10115.700000000001</v>
      </c>
      <c r="G495" s="145">
        <v>45786</v>
      </c>
      <c r="H495" s="76">
        <f t="shared" si="22"/>
        <v>6.9000000000014552</v>
      </c>
      <c r="K495" s="134">
        <v>493</v>
      </c>
      <c r="L495" s="679">
        <v>45785</v>
      </c>
      <c r="M495" s="136"/>
      <c r="N495" s="137">
        <f t="shared" si="23"/>
        <v>405</v>
      </c>
      <c r="O495" s="138">
        <v>345</v>
      </c>
      <c r="P495" s="139">
        <f t="shared" si="24"/>
        <v>60</v>
      </c>
      <c r="Q495" s="41"/>
    </row>
    <row r="496" spans="1:18" ht="15" customHeight="1" x14ac:dyDescent="0.3">
      <c r="A496" s="126">
        <v>493</v>
      </c>
      <c r="B496" s="142"/>
      <c r="C496" s="128"/>
      <c r="D496" s="129">
        <f t="shared" si="21"/>
        <v>10115.700000000001</v>
      </c>
      <c r="E496" s="144">
        <v>45786</v>
      </c>
      <c r="F496" s="37">
        <v>10117.049999999999</v>
      </c>
      <c r="G496" s="145">
        <v>45787</v>
      </c>
      <c r="H496" s="76">
        <f t="shared" si="22"/>
        <v>1.3499999999985448</v>
      </c>
      <c r="K496" s="134">
        <v>494</v>
      </c>
      <c r="L496" s="679">
        <v>45786</v>
      </c>
      <c r="M496" s="136"/>
      <c r="N496" s="137">
        <f t="shared" si="23"/>
        <v>345</v>
      </c>
      <c r="O496" s="138">
        <v>330</v>
      </c>
      <c r="P496" s="139">
        <f t="shared" si="24"/>
        <v>15</v>
      </c>
      <c r="Q496" s="41"/>
    </row>
    <row r="497" spans="1:18" ht="15" customHeight="1" x14ac:dyDescent="0.3">
      <c r="A497" s="126">
        <v>494</v>
      </c>
      <c r="B497" s="142"/>
      <c r="C497" s="128"/>
      <c r="D497" s="129">
        <f t="shared" si="21"/>
        <v>10117.049999999999</v>
      </c>
      <c r="E497" s="144">
        <v>45787</v>
      </c>
      <c r="F497" s="37">
        <v>10118.35</v>
      </c>
      <c r="G497" s="145">
        <v>45788</v>
      </c>
      <c r="H497" s="76">
        <f t="shared" si="22"/>
        <v>1.3000000000010914</v>
      </c>
      <c r="K497" s="134">
        <v>495</v>
      </c>
      <c r="L497" s="679">
        <v>45787</v>
      </c>
      <c r="M497" s="136"/>
      <c r="N497" s="137">
        <f t="shared" si="23"/>
        <v>330</v>
      </c>
      <c r="O497" s="138">
        <v>315</v>
      </c>
      <c r="P497" s="139">
        <f t="shared" si="24"/>
        <v>15</v>
      </c>
      <c r="Q497" s="41"/>
    </row>
    <row r="498" spans="1:18" ht="15" customHeight="1" x14ac:dyDescent="0.3">
      <c r="A498" s="126">
        <v>495</v>
      </c>
      <c r="B498" s="142"/>
      <c r="C498" s="128"/>
      <c r="D498" s="129">
        <f t="shared" si="21"/>
        <v>10118.35</v>
      </c>
      <c r="E498" s="144">
        <v>45788</v>
      </c>
      <c r="F498" s="37">
        <v>10126.65</v>
      </c>
      <c r="G498" s="145">
        <v>45789</v>
      </c>
      <c r="H498" s="76">
        <f t="shared" si="22"/>
        <v>8.2999999999992724</v>
      </c>
      <c r="K498" s="134">
        <v>496</v>
      </c>
      <c r="L498" s="679">
        <v>45788</v>
      </c>
      <c r="M498" s="136"/>
      <c r="N498" s="137">
        <f t="shared" si="23"/>
        <v>315</v>
      </c>
      <c r="O498" s="138">
        <v>300</v>
      </c>
      <c r="P498" s="139">
        <f t="shared" si="24"/>
        <v>15</v>
      </c>
      <c r="Q498" s="41"/>
      <c r="R498" s="48" t="s">
        <v>430</v>
      </c>
    </row>
    <row r="499" spans="1:18" ht="15" customHeight="1" x14ac:dyDescent="0.3">
      <c r="A499" s="126">
        <v>496</v>
      </c>
      <c r="B499" s="142"/>
      <c r="C499" s="128"/>
      <c r="D499" s="129">
        <f t="shared" si="21"/>
        <v>10126.65</v>
      </c>
      <c r="E499" s="144">
        <v>45789</v>
      </c>
      <c r="F499" s="37">
        <v>10128.299999999999</v>
      </c>
      <c r="G499" s="145">
        <v>45790</v>
      </c>
      <c r="H499" s="76">
        <f t="shared" si="22"/>
        <v>1.6499999999996362</v>
      </c>
      <c r="K499" s="134">
        <v>497</v>
      </c>
      <c r="L499" s="679">
        <v>45789</v>
      </c>
      <c r="M499" s="136"/>
      <c r="N499" s="137">
        <f t="shared" si="23"/>
        <v>300</v>
      </c>
      <c r="O499" s="138">
        <v>240</v>
      </c>
      <c r="P499" s="139">
        <f t="shared" si="24"/>
        <v>60</v>
      </c>
      <c r="Q499" s="41"/>
    </row>
    <row r="500" spans="1:18" ht="15" customHeight="1" x14ac:dyDescent="0.3">
      <c r="A500" s="126">
        <v>497</v>
      </c>
      <c r="B500" s="142"/>
      <c r="C500" s="128"/>
      <c r="D500" s="129">
        <f t="shared" si="21"/>
        <v>10128.299999999999</v>
      </c>
      <c r="E500" s="144">
        <v>45790</v>
      </c>
      <c r="F500" s="37">
        <v>10129.049999999999</v>
      </c>
      <c r="G500" s="145">
        <v>45791</v>
      </c>
      <c r="H500" s="76">
        <f t="shared" si="22"/>
        <v>0.75</v>
      </c>
      <c r="K500" s="134">
        <v>498</v>
      </c>
      <c r="L500" s="679">
        <v>45790</v>
      </c>
      <c r="M500" s="136"/>
      <c r="N500" s="137">
        <f t="shared" si="23"/>
        <v>240</v>
      </c>
      <c r="O500" s="138">
        <v>225</v>
      </c>
      <c r="P500" s="139">
        <f t="shared" si="24"/>
        <v>15</v>
      </c>
      <c r="Q500" s="41"/>
    </row>
    <row r="501" spans="1:18" ht="15" customHeight="1" x14ac:dyDescent="0.3">
      <c r="A501" s="126">
        <v>498</v>
      </c>
      <c r="B501" s="142"/>
      <c r="C501" s="128"/>
      <c r="D501" s="129">
        <f t="shared" si="21"/>
        <v>10129.049999999999</v>
      </c>
      <c r="E501" s="144">
        <v>45791</v>
      </c>
      <c r="F501" s="37">
        <v>10132</v>
      </c>
      <c r="G501" s="145">
        <v>45792</v>
      </c>
      <c r="H501" s="76">
        <f t="shared" si="22"/>
        <v>2.9500000000007276</v>
      </c>
      <c r="K501" s="134">
        <v>499</v>
      </c>
      <c r="L501" s="679">
        <v>45791</v>
      </c>
      <c r="M501" s="136"/>
      <c r="N501" s="137">
        <f t="shared" si="23"/>
        <v>225</v>
      </c>
      <c r="O501" s="138">
        <v>165</v>
      </c>
      <c r="P501" s="139">
        <f t="shared" si="24"/>
        <v>60</v>
      </c>
      <c r="Q501" s="41"/>
    </row>
    <row r="502" spans="1:18" ht="15" customHeight="1" x14ac:dyDescent="0.3">
      <c r="A502" s="126">
        <v>499</v>
      </c>
      <c r="B502" s="142"/>
      <c r="C502" s="128"/>
      <c r="D502" s="129">
        <f t="shared" si="21"/>
        <v>10132</v>
      </c>
      <c r="E502" s="144">
        <v>45792</v>
      </c>
      <c r="F502" s="37">
        <v>10139.200000000001</v>
      </c>
      <c r="G502" s="145">
        <v>45793</v>
      </c>
      <c r="H502" s="76">
        <f t="shared" si="22"/>
        <v>7.2000000000007276</v>
      </c>
      <c r="K502" s="134">
        <v>500</v>
      </c>
      <c r="L502" s="679">
        <v>45792</v>
      </c>
      <c r="M502" s="136"/>
      <c r="N502" s="137">
        <f t="shared" si="23"/>
        <v>165</v>
      </c>
      <c r="O502" s="138">
        <v>75</v>
      </c>
      <c r="P502" s="139">
        <f t="shared" si="24"/>
        <v>90</v>
      </c>
      <c r="Q502" s="41"/>
    </row>
    <row r="503" spans="1:18" ht="15" customHeight="1" x14ac:dyDescent="0.3">
      <c r="A503" s="126">
        <v>500</v>
      </c>
      <c r="B503" s="142"/>
      <c r="C503" s="128"/>
      <c r="D503" s="129">
        <f t="shared" si="21"/>
        <v>10139.200000000001</v>
      </c>
      <c r="E503" s="144">
        <v>45793</v>
      </c>
      <c r="F503" s="37">
        <v>10141.65</v>
      </c>
      <c r="G503" s="145">
        <v>45794</v>
      </c>
      <c r="H503" s="76">
        <f t="shared" si="22"/>
        <v>2.4499999999989086</v>
      </c>
      <c r="K503" s="134">
        <v>501</v>
      </c>
      <c r="L503" s="679">
        <v>45793</v>
      </c>
      <c r="M503" s="136">
        <v>300</v>
      </c>
      <c r="N503" s="137">
        <f t="shared" si="23"/>
        <v>75</v>
      </c>
      <c r="O503" s="138">
        <v>233</v>
      </c>
      <c r="P503" s="139">
        <f t="shared" si="24"/>
        <v>142</v>
      </c>
      <c r="Q503" s="41"/>
      <c r="R503" s="48" t="s">
        <v>430</v>
      </c>
    </row>
    <row r="504" spans="1:18" ht="15" customHeight="1" x14ac:dyDescent="0.3">
      <c r="A504" s="126">
        <v>501</v>
      </c>
      <c r="B504" s="142"/>
      <c r="C504" s="128"/>
      <c r="D504" s="129">
        <f t="shared" si="21"/>
        <v>10141.65</v>
      </c>
      <c r="E504" s="144">
        <v>45794</v>
      </c>
      <c r="F504" s="37">
        <v>10147.200000000001</v>
      </c>
      <c r="G504" s="145">
        <v>45795</v>
      </c>
      <c r="H504" s="76">
        <f t="shared" si="22"/>
        <v>5.5500000000010914</v>
      </c>
      <c r="K504" s="134">
        <v>502</v>
      </c>
      <c r="L504" s="679">
        <v>45794</v>
      </c>
      <c r="M504" s="136"/>
      <c r="N504" s="137">
        <f t="shared" si="23"/>
        <v>233</v>
      </c>
      <c r="O504" s="138">
        <v>210</v>
      </c>
      <c r="P504" s="139">
        <f t="shared" si="24"/>
        <v>23</v>
      </c>
      <c r="Q504" s="41"/>
    </row>
    <row r="505" spans="1:18" ht="15" customHeight="1" x14ac:dyDescent="0.3">
      <c r="A505" s="126">
        <v>502</v>
      </c>
      <c r="B505" s="142"/>
      <c r="C505" s="128"/>
      <c r="D505" s="129">
        <f t="shared" si="21"/>
        <v>10147.200000000001</v>
      </c>
      <c r="E505" s="144">
        <v>45795</v>
      </c>
      <c r="F505" s="37">
        <v>10148</v>
      </c>
      <c r="G505" s="145">
        <v>45796</v>
      </c>
      <c r="H505" s="76">
        <f t="shared" si="22"/>
        <v>0.7999999999992724</v>
      </c>
      <c r="K505" s="134">
        <v>503</v>
      </c>
      <c r="L505" s="679">
        <v>45795</v>
      </c>
      <c r="M505" s="136"/>
      <c r="N505" s="137">
        <f t="shared" si="23"/>
        <v>210</v>
      </c>
      <c r="O505" s="138">
        <v>180</v>
      </c>
      <c r="P505" s="139">
        <f t="shared" si="24"/>
        <v>30</v>
      </c>
      <c r="Q505" s="41"/>
    </row>
    <row r="506" spans="1:18" ht="15" customHeight="1" x14ac:dyDescent="0.3">
      <c r="A506" s="126">
        <v>503</v>
      </c>
      <c r="B506" s="142"/>
      <c r="C506" s="128"/>
      <c r="D506" s="129">
        <f t="shared" si="21"/>
        <v>10148</v>
      </c>
      <c r="E506" s="144">
        <v>45796</v>
      </c>
      <c r="F506" s="37">
        <v>10154.299999999999</v>
      </c>
      <c r="G506" s="145">
        <v>45797</v>
      </c>
      <c r="H506" s="76">
        <f t="shared" si="22"/>
        <v>6.2999999999992724</v>
      </c>
      <c r="K506" s="134">
        <v>504</v>
      </c>
      <c r="L506" s="679">
        <v>45796</v>
      </c>
      <c r="M506" s="136"/>
      <c r="N506" s="137">
        <f t="shared" si="23"/>
        <v>180</v>
      </c>
      <c r="O506" s="138">
        <v>120</v>
      </c>
      <c r="P506" s="139">
        <f t="shared" si="24"/>
        <v>60</v>
      </c>
      <c r="Q506" s="41"/>
    </row>
    <row r="507" spans="1:18" ht="15" customHeight="1" x14ac:dyDescent="0.3">
      <c r="A507" s="126">
        <v>504</v>
      </c>
      <c r="B507" s="142"/>
      <c r="C507" s="128"/>
      <c r="D507" s="129">
        <f t="shared" si="21"/>
        <v>10154.299999999999</v>
      </c>
      <c r="E507" s="144">
        <v>45797</v>
      </c>
      <c r="F507" s="37">
        <v>10167.1</v>
      </c>
      <c r="G507" s="145">
        <v>45798</v>
      </c>
      <c r="H507" s="76">
        <f t="shared" si="22"/>
        <v>12.800000000001091</v>
      </c>
      <c r="K507" s="134">
        <v>505</v>
      </c>
      <c r="L507" s="679">
        <v>45797</v>
      </c>
      <c r="M507" s="136">
        <v>300</v>
      </c>
      <c r="N507" s="137">
        <f t="shared" si="23"/>
        <v>120</v>
      </c>
      <c r="O507" s="138">
        <v>300</v>
      </c>
      <c r="P507" s="139">
        <f t="shared" si="24"/>
        <v>120</v>
      </c>
      <c r="Q507" s="41"/>
      <c r="R507" s="48" t="s">
        <v>81</v>
      </c>
    </row>
    <row r="508" spans="1:18" ht="15" customHeight="1" x14ac:dyDescent="0.3">
      <c r="A508" s="126">
        <v>505</v>
      </c>
      <c r="B508" s="142"/>
      <c r="C508" s="128"/>
      <c r="D508" s="129">
        <f t="shared" si="21"/>
        <v>10167.1</v>
      </c>
      <c r="E508" s="144">
        <v>45798</v>
      </c>
      <c r="F508" s="37">
        <v>10169.299999999999</v>
      </c>
      <c r="G508" s="145">
        <v>45799</v>
      </c>
      <c r="H508" s="76">
        <f t="shared" si="22"/>
        <v>2.1999999999989086</v>
      </c>
      <c r="K508" s="134">
        <v>506</v>
      </c>
      <c r="L508" s="679">
        <v>45798</v>
      </c>
      <c r="M508" s="136"/>
      <c r="N508" s="137">
        <f t="shared" si="23"/>
        <v>300</v>
      </c>
      <c r="O508" s="138">
        <v>285</v>
      </c>
      <c r="P508" s="139">
        <f t="shared" si="24"/>
        <v>15</v>
      </c>
      <c r="Q508" s="41"/>
    </row>
    <row r="509" spans="1:18" ht="15" customHeight="1" x14ac:dyDescent="0.3">
      <c r="A509" s="126">
        <v>506</v>
      </c>
      <c r="B509" s="142"/>
      <c r="C509" s="128"/>
      <c r="D509" s="129">
        <f t="shared" si="21"/>
        <v>10169.299999999999</v>
      </c>
      <c r="E509" s="144">
        <v>45799</v>
      </c>
      <c r="F509" s="37">
        <v>10175.85</v>
      </c>
      <c r="G509" s="145">
        <v>45800</v>
      </c>
      <c r="H509" s="76">
        <f t="shared" si="22"/>
        <v>6.5500000000010914</v>
      </c>
      <c r="K509" s="134">
        <v>507</v>
      </c>
      <c r="L509" s="679">
        <v>45799</v>
      </c>
      <c r="M509" s="136"/>
      <c r="N509" s="137">
        <f t="shared" si="23"/>
        <v>285</v>
      </c>
      <c r="O509" s="138">
        <v>240</v>
      </c>
      <c r="P509" s="139">
        <f t="shared" si="24"/>
        <v>45</v>
      </c>
      <c r="Q509" s="41"/>
    </row>
    <row r="510" spans="1:18" ht="15" customHeight="1" x14ac:dyDescent="0.3">
      <c r="A510" s="126">
        <v>507</v>
      </c>
      <c r="B510" s="142"/>
      <c r="C510" s="128"/>
      <c r="D510" s="129">
        <f t="shared" si="21"/>
        <v>10175.85</v>
      </c>
      <c r="E510" s="144">
        <v>45800</v>
      </c>
      <c r="F510" s="37">
        <v>10180.35</v>
      </c>
      <c r="G510" s="145">
        <v>45801</v>
      </c>
      <c r="H510" s="76">
        <f t="shared" si="22"/>
        <v>4.5</v>
      </c>
      <c r="K510" s="134">
        <v>508</v>
      </c>
      <c r="L510" s="679">
        <v>45800</v>
      </c>
      <c r="M510" s="136"/>
      <c r="N510" s="137">
        <f t="shared" si="23"/>
        <v>240</v>
      </c>
      <c r="O510" s="138">
        <v>225</v>
      </c>
      <c r="P510" s="139">
        <f t="shared" si="24"/>
        <v>15</v>
      </c>
      <c r="Q510" s="41"/>
    </row>
    <row r="511" spans="1:18" ht="15" customHeight="1" x14ac:dyDescent="0.3">
      <c r="A511" s="126">
        <v>508</v>
      </c>
      <c r="B511" s="142"/>
      <c r="C511" s="128"/>
      <c r="D511" s="129">
        <f t="shared" si="21"/>
        <v>10180.35</v>
      </c>
      <c r="E511" s="144">
        <v>45801</v>
      </c>
      <c r="F511" s="37">
        <v>10180.35</v>
      </c>
      <c r="G511" s="145">
        <v>45802</v>
      </c>
      <c r="H511" s="76">
        <f t="shared" si="22"/>
        <v>0</v>
      </c>
      <c r="K511" s="134">
        <v>509</v>
      </c>
      <c r="L511" s="679">
        <v>45801</v>
      </c>
      <c r="M511" s="136"/>
      <c r="N511" s="137">
        <f t="shared" si="23"/>
        <v>225</v>
      </c>
      <c r="O511" s="138">
        <v>225</v>
      </c>
      <c r="P511" s="139">
        <f t="shared" si="24"/>
        <v>0</v>
      </c>
      <c r="Q511" s="41"/>
    </row>
    <row r="512" spans="1:18" ht="15" customHeight="1" x14ac:dyDescent="0.3">
      <c r="A512" s="126">
        <v>509</v>
      </c>
      <c r="B512" s="142"/>
      <c r="C512" s="128"/>
      <c r="D512" s="129">
        <f t="shared" si="21"/>
        <v>10180.35</v>
      </c>
      <c r="E512" s="144">
        <v>45802</v>
      </c>
      <c r="F512" s="37">
        <v>10181</v>
      </c>
      <c r="G512" s="145">
        <v>45803</v>
      </c>
      <c r="H512" s="76">
        <f t="shared" si="22"/>
        <v>0.6499999999996362</v>
      </c>
      <c r="K512" s="134">
        <v>510</v>
      </c>
      <c r="L512" s="679">
        <v>45802</v>
      </c>
      <c r="M512" s="136"/>
      <c r="N512" s="137">
        <f t="shared" si="23"/>
        <v>225</v>
      </c>
      <c r="O512" s="138">
        <v>220</v>
      </c>
      <c r="P512" s="139">
        <f t="shared" si="24"/>
        <v>5</v>
      </c>
      <c r="Q512" s="41"/>
    </row>
    <row r="513" spans="1:19" ht="15" customHeight="1" x14ac:dyDescent="0.3">
      <c r="A513" s="126">
        <v>510</v>
      </c>
      <c r="B513" s="142"/>
      <c r="C513" s="128"/>
      <c r="D513" s="129">
        <f t="shared" si="21"/>
        <v>10181</v>
      </c>
      <c r="E513" s="144">
        <v>45803</v>
      </c>
      <c r="F513" s="37">
        <v>10183.450000000001</v>
      </c>
      <c r="G513" s="145">
        <v>45804</v>
      </c>
      <c r="H513" s="76">
        <f t="shared" si="22"/>
        <v>2.4500000000007276</v>
      </c>
      <c r="K513" s="134">
        <v>511</v>
      </c>
      <c r="L513" s="679">
        <v>45803</v>
      </c>
      <c r="M513" s="136"/>
      <c r="N513" s="137">
        <f t="shared" si="23"/>
        <v>220</v>
      </c>
      <c r="O513" s="138">
        <v>165</v>
      </c>
      <c r="P513" s="139">
        <f t="shared" si="24"/>
        <v>55</v>
      </c>
      <c r="Q513" s="41"/>
      <c r="R513" t="s">
        <v>430</v>
      </c>
    </row>
    <row r="514" spans="1:19" ht="15" customHeight="1" x14ac:dyDescent="0.3">
      <c r="A514" s="126">
        <v>511</v>
      </c>
      <c r="B514" s="142"/>
      <c r="C514" s="128"/>
      <c r="D514" s="129">
        <f t="shared" si="21"/>
        <v>10183.450000000001</v>
      </c>
      <c r="E514" s="144">
        <v>45804</v>
      </c>
      <c r="F514" s="37">
        <v>10183.450000000001</v>
      </c>
      <c r="G514" s="145">
        <v>45805</v>
      </c>
      <c r="H514" s="76">
        <f t="shared" si="22"/>
        <v>0</v>
      </c>
      <c r="K514" s="134">
        <v>512</v>
      </c>
      <c r="L514" s="679">
        <v>45804</v>
      </c>
      <c r="M514" s="136">
        <v>300</v>
      </c>
      <c r="N514" s="137">
        <f t="shared" si="23"/>
        <v>165</v>
      </c>
      <c r="O514" s="138">
        <v>420</v>
      </c>
      <c r="P514" s="139">
        <v>0</v>
      </c>
      <c r="Q514" s="41"/>
      <c r="R514" t="s">
        <v>430</v>
      </c>
    </row>
    <row r="515" spans="1:19" ht="15" customHeight="1" x14ac:dyDescent="0.3">
      <c r="A515" s="126">
        <v>512</v>
      </c>
      <c r="B515" s="142"/>
      <c r="C515" s="128"/>
      <c r="D515" s="129">
        <f t="shared" si="21"/>
        <v>10183.450000000001</v>
      </c>
      <c r="E515" s="144">
        <v>45805</v>
      </c>
      <c r="F515" s="37">
        <v>10189.9</v>
      </c>
      <c r="G515" s="145">
        <v>45806</v>
      </c>
      <c r="H515" s="76">
        <f t="shared" si="22"/>
        <v>6.4499999999989086</v>
      </c>
      <c r="K515" s="134">
        <v>513</v>
      </c>
      <c r="L515" s="679">
        <v>45805</v>
      </c>
      <c r="M515" s="136"/>
      <c r="N515" s="137">
        <f t="shared" si="23"/>
        <v>420</v>
      </c>
      <c r="O515" s="138">
        <v>330</v>
      </c>
      <c r="P515" s="139">
        <f t="shared" si="24"/>
        <v>90</v>
      </c>
      <c r="Q515" s="41"/>
    </row>
    <row r="516" spans="1:19" ht="15" customHeight="1" x14ac:dyDescent="0.3">
      <c r="A516" s="126">
        <v>513</v>
      </c>
      <c r="B516" s="142"/>
      <c r="C516" s="128"/>
      <c r="D516" s="129">
        <f t="shared" si="21"/>
        <v>10189.9</v>
      </c>
      <c r="E516" s="144">
        <v>45806</v>
      </c>
      <c r="F516" s="37">
        <v>10189.9</v>
      </c>
      <c r="G516" s="145">
        <v>45807</v>
      </c>
      <c r="H516" s="76">
        <f t="shared" si="22"/>
        <v>0</v>
      </c>
      <c r="K516" s="134">
        <v>514</v>
      </c>
      <c r="L516" s="679">
        <v>45806</v>
      </c>
      <c r="M516" s="136"/>
      <c r="N516" s="137">
        <f t="shared" si="23"/>
        <v>330</v>
      </c>
      <c r="O516" s="138">
        <v>300</v>
      </c>
      <c r="P516" s="139">
        <f t="shared" si="24"/>
        <v>30</v>
      </c>
      <c r="Q516" s="41"/>
      <c r="R516" t="s">
        <v>22</v>
      </c>
    </row>
    <row r="517" spans="1:19" ht="15" customHeight="1" x14ac:dyDescent="0.3">
      <c r="A517" s="126">
        <v>514</v>
      </c>
      <c r="B517" s="142"/>
      <c r="C517" s="128"/>
      <c r="D517" s="129">
        <f t="shared" si="21"/>
        <v>10189.9</v>
      </c>
      <c r="E517" s="144">
        <v>45807</v>
      </c>
      <c r="F517" s="37">
        <v>10195.049999999999</v>
      </c>
      <c r="G517" s="145">
        <v>45808</v>
      </c>
      <c r="H517" s="76">
        <f t="shared" si="22"/>
        <v>5.1499999999996362</v>
      </c>
      <c r="I517">
        <f>SUM(H487:H517)</f>
        <v>101.14999999999964</v>
      </c>
      <c r="K517" s="134">
        <v>515</v>
      </c>
      <c r="L517" s="679">
        <v>45807</v>
      </c>
      <c r="M517" s="136"/>
      <c r="N517" s="137">
        <f t="shared" si="23"/>
        <v>300</v>
      </c>
      <c r="O517" s="138">
        <v>210</v>
      </c>
      <c r="P517" s="139">
        <f t="shared" si="24"/>
        <v>90</v>
      </c>
      <c r="Q517" s="41"/>
      <c r="R517" s="48" t="s">
        <v>430</v>
      </c>
    </row>
    <row r="518" spans="1:19" ht="15" customHeight="1" x14ac:dyDescent="0.3">
      <c r="A518" s="126">
        <v>515</v>
      </c>
      <c r="B518" s="142"/>
      <c r="C518" s="128"/>
      <c r="D518" s="129">
        <f t="shared" si="21"/>
        <v>10195.049999999999</v>
      </c>
      <c r="E518" s="144">
        <v>45808</v>
      </c>
      <c r="F518" s="37">
        <v>10197.549999999999</v>
      </c>
      <c r="G518" s="145">
        <v>45809</v>
      </c>
      <c r="H518" s="76">
        <f t="shared" si="22"/>
        <v>2.5</v>
      </c>
      <c r="K518" s="134">
        <v>516</v>
      </c>
      <c r="L518" s="679">
        <v>45808</v>
      </c>
      <c r="M518" s="136"/>
      <c r="N518" s="137">
        <f t="shared" si="23"/>
        <v>210</v>
      </c>
      <c r="O518" s="138">
        <v>180</v>
      </c>
      <c r="P518" s="139">
        <f t="shared" si="24"/>
        <v>30</v>
      </c>
      <c r="Q518" s="41"/>
      <c r="R518">
        <f>SUM(P488:P518)</f>
        <v>1290</v>
      </c>
    </row>
    <row r="519" spans="1:19" ht="15" customHeight="1" x14ac:dyDescent="0.3">
      <c r="A519" s="126">
        <v>516</v>
      </c>
      <c r="B519" s="142"/>
      <c r="C519" s="128"/>
      <c r="D519" s="129">
        <f t="shared" si="21"/>
        <v>10197.549999999999</v>
      </c>
      <c r="E519" s="144">
        <v>45809</v>
      </c>
      <c r="F519" s="37">
        <v>10201.35</v>
      </c>
      <c r="G519" s="145">
        <v>45810</v>
      </c>
      <c r="H519" s="76">
        <f>F519-D519</f>
        <v>3.8000000000010914</v>
      </c>
      <c r="K519" s="134">
        <v>517</v>
      </c>
      <c r="L519" s="679">
        <v>45809</v>
      </c>
      <c r="M519" s="136"/>
      <c r="N519" s="137">
        <f t="shared" si="23"/>
        <v>180</v>
      </c>
      <c r="O519" s="138">
        <v>150</v>
      </c>
      <c r="P519" s="139">
        <v>0</v>
      </c>
      <c r="Q519" s="41"/>
    </row>
    <row r="520" spans="1:19" ht="15" customHeight="1" x14ac:dyDescent="0.3">
      <c r="A520" s="126">
        <v>517</v>
      </c>
      <c r="B520" s="142"/>
      <c r="C520" s="128"/>
      <c r="D520" s="129">
        <f t="shared" si="21"/>
        <v>10201.35</v>
      </c>
      <c r="E520" s="144">
        <v>45810</v>
      </c>
      <c r="F520" s="37">
        <v>10201.35</v>
      </c>
      <c r="G520" s="145">
        <v>45811</v>
      </c>
      <c r="H520" s="76">
        <f t="shared" si="22"/>
        <v>0</v>
      </c>
      <c r="K520" s="134">
        <v>518</v>
      </c>
      <c r="L520" s="679">
        <v>45810</v>
      </c>
      <c r="M520" s="136">
        <v>330</v>
      </c>
      <c r="N520" s="137">
        <f t="shared" si="23"/>
        <v>150</v>
      </c>
      <c r="O520" s="138">
        <v>440</v>
      </c>
      <c r="P520" s="139">
        <f t="shared" si="24"/>
        <v>40</v>
      </c>
      <c r="Q520" s="41"/>
      <c r="R520" s="48"/>
      <c r="S520" s="48"/>
    </row>
    <row r="521" spans="1:19" ht="15" customHeight="1" x14ac:dyDescent="0.3">
      <c r="A521" s="126">
        <v>518</v>
      </c>
      <c r="B521" s="142"/>
      <c r="C521" s="128"/>
      <c r="D521" s="129">
        <f t="shared" si="21"/>
        <v>10201.35</v>
      </c>
      <c r="E521" s="144">
        <v>45811</v>
      </c>
      <c r="F521" s="37">
        <v>10213.950000000001</v>
      </c>
      <c r="G521" s="145">
        <v>45812</v>
      </c>
      <c r="H521" s="76">
        <f t="shared" si="22"/>
        <v>12.600000000000364</v>
      </c>
      <c r="K521" s="134">
        <v>519</v>
      </c>
      <c r="L521" s="679">
        <v>45811</v>
      </c>
      <c r="M521" s="136"/>
      <c r="N521" s="137">
        <f t="shared" si="23"/>
        <v>440</v>
      </c>
      <c r="O521" s="138">
        <v>360</v>
      </c>
      <c r="P521" s="139">
        <f t="shared" si="24"/>
        <v>80</v>
      </c>
      <c r="Q521" s="41"/>
    </row>
    <row r="522" spans="1:19" ht="15" customHeight="1" x14ac:dyDescent="0.3">
      <c r="A522" s="126">
        <v>519</v>
      </c>
      <c r="B522" s="142"/>
      <c r="C522" s="128"/>
      <c r="D522" s="129">
        <f t="shared" si="21"/>
        <v>10213.950000000001</v>
      </c>
      <c r="E522" s="144">
        <v>45812</v>
      </c>
      <c r="F522" s="37">
        <v>10214.6</v>
      </c>
      <c r="G522" s="145">
        <v>45813</v>
      </c>
      <c r="H522" s="76">
        <f t="shared" si="22"/>
        <v>0.6499999999996362</v>
      </c>
      <c r="K522" s="134">
        <v>520</v>
      </c>
      <c r="L522" s="679">
        <v>45812</v>
      </c>
      <c r="M522" s="136"/>
      <c r="N522" s="137">
        <f t="shared" si="23"/>
        <v>360</v>
      </c>
      <c r="O522" s="138">
        <v>352.5</v>
      </c>
      <c r="P522" s="139">
        <f t="shared" si="24"/>
        <v>7.5</v>
      </c>
      <c r="Q522" s="41"/>
    </row>
    <row r="523" spans="1:19" ht="15" customHeight="1" x14ac:dyDescent="0.3">
      <c r="A523" s="126">
        <v>520</v>
      </c>
      <c r="B523" s="142"/>
      <c r="C523" s="128"/>
      <c r="D523" s="129">
        <f t="shared" si="21"/>
        <v>10214.6</v>
      </c>
      <c r="E523" s="144">
        <v>45813</v>
      </c>
      <c r="F523" s="37">
        <v>10216.299999999999</v>
      </c>
      <c r="G523" s="145">
        <v>45814</v>
      </c>
      <c r="H523" s="76">
        <f t="shared" si="22"/>
        <v>1.6999999999989086</v>
      </c>
      <c r="K523" s="134">
        <v>521</v>
      </c>
      <c r="L523" s="679">
        <v>45813</v>
      </c>
      <c r="M523" s="136"/>
      <c r="N523" s="137">
        <f t="shared" si="23"/>
        <v>352.5</v>
      </c>
      <c r="O523" s="138">
        <v>345</v>
      </c>
      <c r="P523" s="139">
        <f t="shared" si="24"/>
        <v>7.5</v>
      </c>
      <c r="Q523" s="41"/>
    </row>
    <row r="524" spans="1:19" ht="15" customHeight="1" x14ac:dyDescent="0.3">
      <c r="A524" s="126">
        <v>521</v>
      </c>
      <c r="B524" s="142"/>
      <c r="C524" s="128"/>
      <c r="D524" s="129">
        <f t="shared" si="21"/>
        <v>10216.299999999999</v>
      </c>
      <c r="E524" s="144">
        <v>45814</v>
      </c>
      <c r="F524" s="37">
        <v>10217.549999999999</v>
      </c>
      <c r="G524" s="145">
        <v>45815</v>
      </c>
      <c r="H524" s="76">
        <f t="shared" si="22"/>
        <v>1.25</v>
      </c>
      <c r="K524" s="134">
        <v>522</v>
      </c>
      <c r="L524" s="679">
        <v>45814</v>
      </c>
      <c r="M524" s="136"/>
      <c r="N524" s="137">
        <f t="shared" si="23"/>
        <v>345</v>
      </c>
      <c r="O524" s="138">
        <v>330</v>
      </c>
      <c r="P524" s="139">
        <f t="shared" si="24"/>
        <v>15</v>
      </c>
      <c r="Q524" s="41"/>
    </row>
    <row r="525" spans="1:19" ht="15" customHeight="1" x14ac:dyDescent="0.3">
      <c r="A525" s="126">
        <v>522</v>
      </c>
      <c r="B525" s="142"/>
      <c r="C525" s="128"/>
      <c r="D525" s="129">
        <f t="shared" si="21"/>
        <v>10217.549999999999</v>
      </c>
      <c r="E525" s="144">
        <v>45815</v>
      </c>
      <c r="F525" s="37">
        <v>10218.35</v>
      </c>
      <c r="G525" s="145">
        <v>45816</v>
      </c>
      <c r="H525" s="76">
        <f t="shared" si="22"/>
        <v>0.80000000000109139</v>
      </c>
      <c r="K525" s="134">
        <v>523</v>
      </c>
      <c r="L525" s="679">
        <v>45815</v>
      </c>
      <c r="M525" s="136"/>
      <c r="N525" s="137">
        <f t="shared" si="23"/>
        <v>330</v>
      </c>
      <c r="O525" s="138">
        <v>330</v>
      </c>
      <c r="P525" s="139">
        <f t="shared" si="24"/>
        <v>0</v>
      </c>
      <c r="Q525" s="41"/>
    </row>
    <row r="526" spans="1:19" ht="15" customHeight="1" x14ac:dyDescent="0.3">
      <c r="A526" s="126">
        <v>523</v>
      </c>
      <c r="B526" s="142"/>
      <c r="C526" s="128"/>
      <c r="D526" s="129">
        <f t="shared" si="21"/>
        <v>10218.35</v>
      </c>
      <c r="E526" s="144">
        <v>45816</v>
      </c>
      <c r="F526" s="37">
        <v>10219.65</v>
      </c>
      <c r="G526" s="145">
        <v>45817</v>
      </c>
      <c r="H526" s="76">
        <f t="shared" si="22"/>
        <v>1.2999999999992724</v>
      </c>
      <c r="K526" s="134">
        <v>524</v>
      </c>
      <c r="L526" s="679">
        <v>45816</v>
      </c>
      <c r="M526" s="136"/>
      <c r="N526" s="137">
        <f t="shared" si="23"/>
        <v>330</v>
      </c>
      <c r="O526" s="138">
        <v>330</v>
      </c>
      <c r="P526" s="139">
        <f t="shared" si="24"/>
        <v>0</v>
      </c>
      <c r="Q526" s="41"/>
    </row>
    <row r="527" spans="1:19" ht="15" customHeight="1" x14ac:dyDescent="0.3">
      <c r="A527" s="126">
        <v>524</v>
      </c>
      <c r="B527" s="142"/>
      <c r="C527" s="128"/>
      <c r="D527" s="129">
        <f t="shared" si="21"/>
        <v>10219.65</v>
      </c>
      <c r="E527" s="144">
        <v>45817</v>
      </c>
      <c r="F527" s="37">
        <v>10222.799999999999</v>
      </c>
      <c r="G527" s="145">
        <v>45818</v>
      </c>
      <c r="H527" s="76">
        <f t="shared" si="22"/>
        <v>3.1499999999996362</v>
      </c>
      <c r="K527" s="134">
        <v>525</v>
      </c>
      <c r="L527" s="679">
        <v>45817</v>
      </c>
      <c r="M527" s="136"/>
      <c r="N527" s="137">
        <f t="shared" si="23"/>
        <v>330</v>
      </c>
      <c r="O527" s="138">
        <v>270</v>
      </c>
      <c r="P527" s="139">
        <f t="shared" si="24"/>
        <v>60</v>
      </c>
      <c r="Q527" s="41"/>
    </row>
    <row r="528" spans="1:19" ht="15" customHeight="1" x14ac:dyDescent="0.3">
      <c r="A528" s="126">
        <v>525</v>
      </c>
      <c r="B528" s="142"/>
      <c r="C528" s="128"/>
      <c r="D528" s="129">
        <f t="shared" si="21"/>
        <v>10222.799999999999</v>
      </c>
      <c r="E528" s="144">
        <v>45818</v>
      </c>
      <c r="F528" s="37">
        <v>10230.200000000001</v>
      </c>
      <c r="G528" s="145">
        <v>45819</v>
      </c>
      <c r="H528" s="76">
        <f t="shared" si="22"/>
        <v>7.4000000000014552</v>
      </c>
      <c r="K528" s="134">
        <v>526</v>
      </c>
      <c r="L528" s="679">
        <v>45818</v>
      </c>
      <c r="M528" s="136"/>
      <c r="N528" s="137">
        <f t="shared" si="23"/>
        <v>270</v>
      </c>
      <c r="O528" s="138">
        <v>150</v>
      </c>
      <c r="P528" s="139">
        <f t="shared" si="24"/>
        <v>120</v>
      </c>
      <c r="Q528" s="41"/>
      <c r="R528" s="48" t="s">
        <v>430</v>
      </c>
    </row>
    <row r="529" spans="1:18" ht="15" customHeight="1" x14ac:dyDescent="0.3">
      <c r="A529" s="126">
        <v>526</v>
      </c>
      <c r="B529" s="142"/>
      <c r="C529" s="128"/>
      <c r="D529" s="129">
        <f t="shared" si="21"/>
        <v>10230.200000000001</v>
      </c>
      <c r="E529" s="144">
        <v>45819</v>
      </c>
      <c r="F529" s="37">
        <v>10232.549999999999</v>
      </c>
      <c r="G529" s="145">
        <v>45820</v>
      </c>
      <c r="H529" s="76">
        <f t="shared" si="22"/>
        <v>2.3499999999985448</v>
      </c>
      <c r="K529" s="134">
        <v>527</v>
      </c>
      <c r="L529" s="679">
        <v>45819</v>
      </c>
      <c r="M529" s="136"/>
      <c r="N529" s="137">
        <f t="shared" si="23"/>
        <v>150</v>
      </c>
      <c r="O529" s="138">
        <v>135</v>
      </c>
      <c r="P529" s="139">
        <f t="shared" si="24"/>
        <v>15</v>
      </c>
      <c r="Q529" s="41"/>
    </row>
    <row r="530" spans="1:18" ht="15" customHeight="1" x14ac:dyDescent="0.3">
      <c r="A530" s="126">
        <v>527</v>
      </c>
      <c r="B530" s="142"/>
      <c r="C530" s="128"/>
      <c r="D530" s="129">
        <f t="shared" si="21"/>
        <v>10232.549999999999</v>
      </c>
      <c r="E530" s="144">
        <v>45820</v>
      </c>
      <c r="F530" s="37">
        <v>10233.049999999999</v>
      </c>
      <c r="G530" s="145">
        <v>45821</v>
      </c>
      <c r="H530" s="76">
        <f t="shared" si="22"/>
        <v>0.5</v>
      </c>
      <c r="K530" s="134">
        <v>528</v>
      </c>
      <c r="L530" s="679">
        <v>45820</v>
      </c>
      <c r="M530" s="136"/>
      <c r="N530" s="137">
        <f t="shared" si="23"/>
        <v>135</v>
      </c>
      <c r="O530" s="138">
        <v>120</v>
      </c>
      <c r="P530" s="139">
        <f t="shared" si="24"/>
        <v>15</v>
      </c>
      <c r="Q530" s="41"/>
    </row>
    <row r="531" spans="1:18" ht="15" customHeight="1" x14ac:dyDescent="0.3">
      <c r="A531" s="126">
        <v>528</v>
      </c>
      <c r="B531" s="142"/>
      <c r="C531" s="128"/>
      <c r="D531" s="129">
        <f t="shared" si="21"/>
        <v>10233.049999999999</v>
      </c>
      <c r="E531" s="144">
        <v>45821</v>
      </c>
      <c r="F531" s="37">
        <v>10235.450000000001</v>
      </c>
      <c r="G531" s="145">
        <v>45822</v>
      </c>
      <c r="H531" s="76">
        <f t="shared" si="22"/>
        <v>2.4000000000014552</v>
      </c>
      <c r="K531" s="134">
        <v>529</v>
      </c>
      <c r="L531" s="679">
        <v>45821</v>
      </c>
      <c r="M531" s="136">
        <v>90</v>
      </c>
      <c r="N531" s="137">
        <f t="shared" si="23"/>
        <v>120</v>
      </c>
      <c r="O531" s="138">
        <v>165</v>
      </c>
      <c r="P531" s="139">
        <f t="shared" si="24"/>
        <v>45</v>
      </c>
      <c r="Q531" s="41"/>
      <c r="R531" s="48" t="s">
        <v>1670</v>
      </c>
    </row>
    <row r="532" spans="1:18" ht="15" customHeight="1" x14ac:dyDescent="0.3">
      <c r="A532" s="126">
        <v>529</v>
      </c>
      <c r="B532" s="142"/>
      <c r="C532" s="128"/>
      <c r="D532" s="129">
        <f t="shared" si="21"/>
        <v>10235.450000000001</v>
      </c>
      <c r="E532" s="144">
        <v>45822</v>
      </c>
      <c r="F532" s="37">
        <v>10237.35</v>
      </c>
      <c r="G532" s="145">
        <v>45823</v>
      </c>
      <c r="H532" s="76">
        <f t="shared" si="22"/>
        <v>1.8999999999996362</v>
      </c>
      <c r="K532" s="134">
        <v>530</v>
      </c>
      <c r="L532" s="679">
        <v>45822</v>
      </c>
      <c r="M532" s="136"/>
      <c r="N532" s="137">
        <f t="shared" si="23"/>
        <v>165</v>
      </c>
      <c r="O532" s="138">
        <v>120</v>
      </c>
      <c r="P532" s="139">
        <f t="shared" si="24"/>
        <v>45</v>
      </c>
      <c r="Q532" s="41"/>
    </row>
    <row r="533" spans="1:18" ht="15" customHeight="1" x14ac:dyDescent="0.3">
      <c r="A533" s="126">
        <v>530</v>
      </c>
      <c r="B533" s="142"/>
      <c r="C533" s="128"/>
      <c r="D533" s="129">
        <f t="shared" si="21"/>
        <v>10237.35</v>
      </c>
      <c r="E533" s="144">
        <v>45823</v>
      </c>
      <c r="F533" s="37">
        <v>10237.75</v>
      </c>
      <c r="G533" s="145">
        <v>45824</v>
      </c>
      <c r="H533" s="76">
        <f t="shared" si="22"/>
        <v>0.3999999999996362</v>
      </c>
      <c r="K533" s="134">
        <v>531</v>
      </c>
      <c r="L533" s="679">
        <v>45823</v>
      </c>
      <c r="M533" s="136"/>
      <c r="N533" s="137">
        <f t="shared" si="23"/>
        <v>120</v>
      </c>
      <c r="O533" s="138">
        <v>120</v>
      </c>
      <c r="P533" s="139">
        <f t="shared" si="24"/>
        <v>0</v>
      </c>
      <c r="Q533" s="41"/>
    </row>
    <row r="534" spans="1:18" ht="15" customHeight="1" x14ac:dyDescent="0.3">
      <c r="A534" s="126">
        <v>531</v>
      </c>
      <c r="B534" s="142"/>
      <c r="C534" s="128"/>
      <c r="D534" s="129">
        <f t="shared" si="21"/>
        <v>10237.75</v>
      </c>
      <c r="E534" s="144">
        <v>45824</v>
      </c>
      <c r="F534" s="37">
        <v>10245.9</v>
      </c>
      <c r="G534" s="145">
        <v>45825</v>
      </c>
      <c r="H534" s="76">
        <f t="shared" si="22"/>
        <v>8.1499999999996362</v>
      </c>
      <c r="K534" s="134">
        <v>532</v>
      </c>
      <c r="L534" s="679">
        <v>45824</v>
      </c>
      <c r="M534" s="136">
        <v>300</v>
      </c>
      <c r="N534" s="137">
        <f t="shared" si="23"/>
        <v>120</v>
      </c>
      <c r="O534" s="138">
        <v>330</v>
      </c>
      <c r="P534" s="139">
        <f t="shared" si="24"/>
        <v>90</v>
      </c>
      <c r="Q534" s="41"/>
      <c r="R534" t="s">
        <v>1672</v>
      </c>
    </row>
    <row r="535" spans="1:18" ht="15" customHeight="1" x14ac:dyDescent="0.3">
      <c r="A535" s="126">
        <v>532</v>
      </c>
      <c r="B535" s="142"/>
      <c r="C535" s="128"/>
      <c r="D535" s="129">
        <f t="shared" si="21"/>
        <v>10245.9</v>
      </c>
      <c r="E535" s="144">
        <v>45825</v>
      </c>
      <c r="F535" s="37">
        <v>10252.35</v>
      </c>
      <c r="G535" s="145">
        <v>45826</v>
      </c>
      <c r="H535" s="76">
        <f t="shared" si="22"/>
        <v>6.4500000000007276</v>
      </c>
      <c r="K535" s="134">
        <v>533</v>
      </c>
      <c r="L535" s="679">
        <v>45825</v>
      </c>
      <c r="M535" s="136"/>
      <c r="N535" s="137">
        <f t="shared" si="23"/>
        <v>330</v>
      </c>
      <c r="O535" s="138">
        <v>285</v>
      </c>
      <c r="P535" s="139">
        <f t="shared" si="24"/>
        <v>45</v>
      </c>
      <c r="Q535" s="41"/>
    </row>
    <row r="536" spans="1:18" ht="15" customHeight="1" x14ac:dyDescent="0.3">
      <c r="A536" s="126">
        <v>533</v>
      </c>
      <c r="B536" s="142"/>
      <c r="C536" s="128"/>
      <c r="D536" s="129">
        <f t="shared" si="21"/>
        <v>10252.35</v>
      </c>
      <c r="E536" s="144">
        <v>45826</v>
      </c>
      <c r="F536" s="37">
        <v>10254.4</v>
      </c>
      <c r="G536" s="145">
        <v>45827</v>
      </c>
      <c r="H536" s="76">
        <f t="shared" si="22"/>
        <v>2.0499999999992724</v>
      </c>
      <c r="K536" s="134">
        <v>534</v>
      </c>
      <c r="L536" s="679">
        <v>45826</v>
      </c>
      <c r="M536" s="136"/>
      <c r="N536" s="137">
        <f t="shared" si="23"/>
        <v>285</v>
      </c>
      <c r="O536" s="138">
        <v>245</v>
      </c>
      <c r="P536" s="139">
        <f t="shared" si="24"/>
        <v>40</v>
      </c>
      <c r="Q536" s="41"/>
      <c r="R536" t="s">
        <v>56</v>
      </c>
    </row>
    <row r="537" spans="1:18" ht="15" customHeight="1" x14ac:dyDescent="0.3">
      <c r="A537" s="126">
        <v>534</v>
      </c>
      <c r="B537" s="142"/>
      <c r="C537" s="128"/>
      <c r="D537" s="129">
        <f t="shared" si="21"/>
        <v>10254.4</v>
      </c>
      <c r="E537" s="144">
        <v>45827</v>
      </c>
      <c r="F537" s="37">
        <v>10255.4</v>
      </c>
      <c r="G537" s="145">
        <v>45828</v>
      </c>
      <c r="H537" s="76">
        <f t="shared" si="22"/>
        <v>1</v>
      </c>
      <c r="K537" s="134">
        <v>535</v>
      </c>
      <c r="L537" s="679">
        <v>45827</v>
      </c>
      <c r="M537" s="136"/>
      <c r="N537" s="137">
        <f t="shared" si="23"/>
        <v>245</v>
      </c>
      <c r="O537" s="138">
        <v>240</v>
      </c>
      <c r="P537" s="139">
        <f t="shared" si="24"/>
        <v>5</v>
      </c>
      <c r="Q537" s="41"/>
    </row>
    <row r="538" spans="1:18" ht="15" customHeight="1" x14ac:dyDescent="0.3">
      <c r="A538" s="126">
        <v>535</v>
      </c>
      <c r="B538" s="142"/>
      <c r="C538" s="128"/>
      <c r="D538" s="129">
        <f t="shared" ref="D538:D601" si="25">(F537)</f>
        <v>10255.4</v>
      </c>
      <c r="E538" s="144">
        <v>45828</v>
      </c>
      <c r="F538" s="37">
        <v>10263.700000000001</v>
      </c>
      <c r="G538" s="145">
        <v>45829</v>
      </c>
      <c r="H538" s="76">
        <f t="shared" ref="H538:H601" si="26">F538-D538</f>
        <v>8.3000000000010914</v>
      </c>
      <c r="K538" s="134">
        <v>536</v>
      </c>
      <c r="L538" s="679">
        <v>45828</v>
      </c>
      <c r="M538" s="136"/>
      <c r="N538" s="137">
        <f t="shared" ref="N538:N601" si="27">O537</f>
        <v>240</v>
      </c>
      <c r="O538" s="138">
        <v>210</v>
      </c>
      <c r="P538" s="139">
        <f t="shared" ref="P538:P601" si="28">M538+N538-O538</f>
        <v>30</v>
      </c>
      <c r="Q538" s="41"/>
    </row>
    <row r="539" spans="1:18" ht="15" customHeight="1" x14ac:dyDescent="0.3">
      <c r="A539" s="126">
        <v>536</v>
      </c>
      <c r="B539" s="142"/>
      <c r="C539" s="128"/>
      <c r="D539" s="129">
        <f t="shared" si="25"/>
        <v>10263.700000000001</v>
      </c>
      <c r="E539" s="144">
        <v>45829</v>
      </c>
      <c r="F539" s="37">
        <v>10269.75</v>
      </c>
      <c r="G539" s="145">
        <v>45830</v>
      </c>
      <c r="H539" s="76">
        <f t="shared" si="26"/>
        <v>6.0499999999992724</v>
      </c>
      <c r="K539" s="134">
        <v>537</v>
      </c>
      <c r="L539" s="679">
        <v>45829</v>
      </c>
      <c r="M539" s="136">
        <v>300</v>
      </c>
      <c r="N539" s="137">
        <f t="shared" si="27"/>
        <v>210</v>
      </c>
      <c r="O539" s="138">
        <v>440</v>
      </c>
      <c r="P539" s="139">
        <f t="shared" si="28"/>
        <v>70</v>
      </c>
      <c r="Q539" s="41"/>
      <c r="R539" t="s">
        <v>1697</v>
      </c>
    </row>
    <row r="540" spans="1:18" ht="15" customHeight="1" x14ac:dyDescent="0.3">
      <c r="A540" s="126">
        <v>537</v>
      </c>
      <c r="B540" s="142"/>
      <c r="C540" s="128"/>
      <c r="D540" s="129">
        <f t="shared" si="25"/>
        <v>10269.75</v>
      </c>
      <c r="E540" s="144">
        <v>45830</v>
      </c>
      <c r="F540" s="37">
        <v>10271</v>
      </c>
      <c r="G540" s="145">
        <v>45831</v>
      </c>
      <c r="H540" s="76">
        <f t="shared" si="26"/>
        <v>1.25</v>
      </c>
      <c r="K540" s="134">
        <v>538</v>
      </c>
      <c r="L540" s="679">
        <v>45830</v>
      </c>
      <c r="M540" s="136"/>
      <c r="N540" s="137">
        <f t="shared" si="27"/>
        <v>440</v>
      </c>
      <c r="O540" s="138">
        <v>430</v>
      </c>
      <c r="P540" s="139">
        <f t="shared" si="28"/>
        <v>10</v>
      </c>
      <c r="Q540" s="41"/>
    </row>
    <row r="541" spans="1:18" ht="15" customHeight="1" x14ac:dyDescent="0.3">
      <c r="A541" s="126">
        <v>538</v>
      </c>
      <c r="B541" s="142"/>
      <c r="C541" s="128"/>
      <c r="D541" s="129">
        <f t="shared" si="25"/>
        <v>10271</v>
      </c>
      <c r="E541" s="144">
        <v>45831</v>
      </c>
      <c r="F541" s="37">
        <v>10275.75</v>
      </c>
      <c r="G541" s="145">
        <v>45832</v>
      </c>
      <c r="H541" s="76">
        <f t="shared" si="26"/>
        <v>4.75</v>
      </c>
      <c r="K541" s="134">
        <v>539</v>
      </c>
      <c r="L541" s="679">
        <v>45831</v>
      </c>
      <c r="M541" s="136"/>
      <c r="N541" s="137">
        <f t="shared" si="27"/>
        <v>430</v>
      </c>
      <c r="O541" s="138">
        <v>330</v>
      </c>
      <c r="P541" s="139">
        <f t="shared" si="28"/>
        <v>100</v>
      </c>
      <c r="Q541" s="41"/>
      <c r="R541" t="s">
        <v>56</v>
      </c>
    </row>
    <row r="542" spans="1:18" ht="15" customHeight="1" x14ac:dyDescent="0.3">
      <c r="A542" s="126">
        <v>539</v>
      </c>
      <c r="B542" s="142"/>
      <c r="C542" s="128"/>
      <c r="D542" s="129">
        <f t="shared" si="25"/>
        <v>10275.75</v>
      </c>
      <c r="E542" s="144">
        <v>45832</v>
      </c>
      <c r="F542" s="37">
        <v>10276.299999999999</v>
      </c>
      <c r="G542" s="145">
        <v>45833</v>
      </c>
      <c r="H542" s="76">
        <f t="shared" si="26"/>
        <v>0.5499999999992724</v>
      </c>
      <c r="K542" s="134">
        <v>540</v>
      </c>
      <c r="L542" s="679">
        <v>45832</v>
      </c>
      <c r="M542" s="136"/>
      <c r="N542" s="137">
        <f t="shared" si="27"/>
        <v>330</v>
      </c>
      <c r="O542" s="138">
        <v>330</v>
      </c>
      <c r="P542" s="139">
        <f t="shared" si="28"/>
        <v>0</v>
      </c>
      <c r="Q542" s="41"/>
    </row>
    <row r="543" spans="1:18" ht="15" customHeight="1" x14ac:dyDescent="0.3">
      <c r="A543" s="126">
        <v>540</v>
      </c>
      <c r="B543" s="142"/>
      <c r="C543" s="128"/>
      <c r="D543" s="129">
        <f t="shared" si="25"/>
        <v>10276.299999999999</v>
      </c>
      <c r="E543" s="144">
        <v>45833</v>
      </c>
      <c r="F543" s="37">
        <v>10280</v>
      </c>
      <c r="G543" s="145">
        <v>45834</v>
      </c>
      <c r="H543" s="76">
        <f t="shared" si="26"/>
        <v>3.7000000000007276</v>
      </c>
      <c r="K543" s="134">
        <v>541</v>
      </c>
      <c r="L543" s="679">
        <v>45833</v>
      </c>
      <c r="M543" s="136"/>
      <c r="N543" s="137">
        <f t="shared" si="27"/>
        <v>330</v>
      </c>
      <c r="O543" s="138">
        <v>285</v>
      </c>
      <c r="P543" s="139">
        <f t="shared" si="28"/>
        <v>45</v>
      </c>
      <c r="Q543" s="41"/>
    </row>
    <row r="544" spans="1:18" ht="15" customHeight="1" x14ac:dyDescent="0.3">
      <c r="A544" s="126">
        <v>541</v>
      </c>
      <c r="B544" s="142"/>
      <c r="C544" s="128"/>
      <c r="D544" s="129">
        <f t="shared" si="25"/>
        <v>10280</v>
      </c>
      <c r="E544" s="144">
        <v>45834</v>
      </c>
      <c r="F544" s="37">
        <v>10285.950000000001</v>
      </c>
      <c r="G544" s="145">
        <v>45835</v>
      </c>
      <c r="H544" s="76">
        <f t="shared" si="26"/>
        <v>5.9500000000007276</v>
      </c>
      <c r="K544" s="134">
        <v>542</v>
      </c>
      <c r="L544" s="679">
        <v>45834</v>
      </c>
      <c r="M544" s="136"/>
      <c r="N544" s="137">
        <f t="shared" si="27"/>
        <v>285</v>
      </c>
      <c r="O544" s="138">
        <v>195</v>
      </c>
      <c r="P544" s="139">
        <f t="shared" si="28"/>
        <v>90</v>
      </c>
      <c r="Q544" s="41"/>
    </row>
    <row r="545" spans="1:22" ht="15" customHeight="1" x14ac:dyDescent="0.3">
      <c r="A545" s="126">
        <v>542</v>
      </c>
      <c r="B545" s="142"/>
      <c r="C545" s="128"/>
      <c r="D545" s="129">
        <f t="shared" si="25"/>
        <v>10285.950000000001</v>
      </c>
      <c r="E545" s="144">
        <v>45835</v>
      </c>
      <c r="F545" s="37">
        <v>10287.15</v>
      </c>
      <c r="G545" s="145">
        <v>45836</v>
      </c>
      <c r="H545" s="76">
        <f t="shared" si="26"/>
        <v>1.1999999999989086</v>
      </c>
      <c r="K545" s="134">
        <v>543</v>
      </c>
      <c r="L545" s="679">
        <v>45835</v>
      </c>
      <c r="M545" s="136"/>
      <c r="N545" s="137">
        <f t="shared" si="27"/>
        <v>195</v>
      </c>
      <c r="O545" s="138">
        <v>180</v>
      </c>
      <c r="P545" s="139">
        <f t="shared" si="28"/>
        <v>15</v>
      </c>
      <c r="Q545" s="41"/>
    </row>
    <row r="546" spans="1:22" ht="15" customHeight="1" x14ac:dyDescent="0.3">
      <c r="A546" s="126">
        <v>543</v>
      </c>
      <c r="B546" s="142"/>
      <c r="C546" s="128"/>
      <c r="D546" s="129">
        <f t="shared" si="25"/>
        <v>10287.15</v>
      </c>
      <c r="E546" s="144">
        <v>45836</v>
      </c>
      <c r="F546" s="37">
        <v>10288</v>
      </c>
      <c r="G546" s="145">
        <v>45837</v>
      </c>
      <c r="H546" s="76">
        <f t="shared" si="26"/>
        <v>0.8500000000003638</v>
      </c>
      <c r="K546" s="134">
        <v>544</v>
      </c>
      <c r="L546" s="679">
        <v>45836</v>
      </c>
      <c r="M546" s="136"/>
      <c r="N546" s="137">
        <f t="shared" si="27"/>
        <v>180</v>
      </c>
      <c r="O546" s="138">
        <v>175</v>
      </c>
      <c r="P546" s="139">
        <f t="shared" si="28"/>
        <v>5</v>
      </c>
      <c r="Q546" s="41"/>
    </row>
    <row r="547" spans="1:22" ht="15" customHeight="1" x14ac:dyDescent="0.3">
      <c r="A547" s="126">
        <v>544</v>
      </c>
      <c r="B547" s="142"/>
      <c r="C547" s="128"/>
      <c r="D547" s="129">
        <f t="shared" si="25"/>
        <v>10288</v>
      </c>
      <c r="E547" s="144">
        <v>45837</v>
      </c>
      <c r="F547" s="37">
        <v>10288</v>
      </c>
      <c r="G547" s="145">
        <v>45838</v>
      </c>
      <c r="H547" s="76">
        <f t="shared" si="26"/>
        <v>0</v>
      </c>
      <c r="I547">
        <f>SUM(H518:H547)</f>
        <v>92.950000000000728</v>
      </c>
      <c r="K547" s="134">
        <v>545</v>
      </c>
      <c r="L547" s="679">
        <v>45837</v>
      </c>
      <c r="M547" s="136"/>
      <c r="N547" s="137">
        <f t="shared" si="27"/>
        <v>175</v>
      </c>
      <c r="O547" s="138">
        <v>175</v>
      </c>
      <c r="P547" s="139">
        <f t="shared" si="28"/>
        <v>0</v>
      </c>
      <c r="Q547" s="41"/>
    </row>
    <row r="548" spans="1:22" ht="15" customHeight="1" x14ac:dyDescent="0.3">
      <c r="A548" s="126">
        <v>545</v>
      </c>
      <c r="B548" s="142"/>
      <c r="C548" s="128"/>
      <c r="D548" s="129">
        <f t="shared" si="25"/>
        <v>10288</v>
      </c>
      <c r="E548" s="144">
        <v>45838</v>
      </c>
      <c r="F548" s="37">
        <v>10304.65</v>
      </c>
      <c r="G548" s="145">
        <v>45839</v>
      </c>
      <c r="H548" s="76">
        <f t="shared" si="26"/>
        <v>16.649999999999636</v>
      </c>
      <c r="I548">
        <f>SUM(H458:H548)</f>
        <v>329.79999999999927</v>
      </c>
      <c r="K548" s="134">
        <v>546</v>
      </c>
      <c r="L548" s="679">
        <v>45838</v>
      </c>
      <c r="M548" s="136">
        <v>300</v>
      </c>
      <c r="N548" s="137">
        <f t="shared" si="27"/>
        <v>175</v>
      </c>
      <c r="O548" s="138">
        <v>330</v>
      </c>
      <c r="P548" s="139">
        <f t="shared" si="28"/>
        <v>145</v>
      </c>
      <c r="Q548" s="41"/>
      <c r="R548">
        <f>SUM(P519:P548)</f>
        <v>1140</v>
      </c>
      <c r="V548">
        <f>SUM(P458:P548)</f>
        <v>3918</v>
      </c>
    </row>
    <row r="549" spans="1:22" ht="15" customHeight="1" x14ac:dyDescent="0.3">
      <c r="A549" s="126">
        <v>546</v>
      </c>
      <c r="B549" s="142"/>
      <c r="C549" s="128"/>
      <c r="D549" s="129">
        <f t="shared" si="25"/>
        <v>10304.65</v>
      </c>
      <c r="E549" s="144">
        <v>45839</v>
      </c>
      <c r="F549" s="37">
        <v>10308.75</v>
      </c>
      <c r="G549" s="145">
        <v>45840</v>
      </c>
      <c r="H549" s="76">
        <f t="shared" si="26"/>
        <v>4.1000000000003638</v>
      </c>
      <c r="K549" s="134">
        <v>547</v>
      </c>
      <c r="L549" s="679">
        <v>45839</v>
      </c>
      <c r="M549" s="136"/>
      <c r="N549" s="137">
        <f t="shared" si="27"/>
        <v>330</v>
      </c>
      <c r="O549" s="138">
        <v>330</v>
      </c>
      <c r="P549" s="139">
        <f t="shared" si="28"/>
        <v>0</v>
      </c>
      <c r="Q549" s="41"/>
    </row>
    <row r="550" spans="1:22" ht="15" customHeight="1" x14ac:dyDescent="0.3">
      <c r="A550" s="126">
        <v>547</v>
      </c>
      <c r="B550" s="142"/>
      <c r="C550" s="128"/>
      <c r="D550" s="129">
        <f t="shared" si="25"/>
        <v>10308.75</v>
      </c>
      <c r="E550" s="144">
        <v>45840</v>
      </c>
      <c r="F550" s="37">
        <v>10309.25</v>
      </c>
      <c r="G550" s="145">
        <v>45841</v>
      </c>
      <c r="H550" s="76">
        <f t="shared" si="26"/>
        <v>0.5</v>
      </c>
      <c r="K550" s="134">
        <v>548</v>
      </c>
      <c r="L550" s="679">
        <v>45840</v>
      </c>
      <c r="M550" s="136"/>
      <c r="N550" s="137">
        <f t="shared" si="27"/>
        <v>330</v>
      </c>
      <c r="O550" s="138">
        <v>330</v>
      </c>
      <c r="P550" s="139">
        <f t="shared" si="28"/>
        <v>0</v>
      </c>
      <c r="Q550" s="41"/>
    </row>
    <row r="551" spans="1:22" ht="15" customHeight="1" x14ac:dyDescent="0.3">
      <c r="A551" s="126">
        <v>548</v>
      </c>
      <c r="B551" s="142"/>
      <c r="C551" s="128"/>
      <c r="D551" s="129">
        <f t="shared" si="25"/>
        <v>10309.25</v>
      </c>
      <c r="E551" s="144">
        <v>45841</v>
      </c>
      <c r="F551" s="37">
        <v>10309.25</v>
      </c>
      <c r="G551" s="145">
        <v>45842</v>
      </c>
      <c r="H551" s="76">
        <f t="shared" si="26"/>
        <v>0</v>
      </c>
      <c r="K551" s="134">
        <v>549</v>
      </c>
      <c r="L551" s="679">
        <v>45841</v>
      </c>
      <c r="M551" s="136"/>
      <c r="N551" s="137">
        <f t="shared" si="27"/>
        <v>330</v>
      </c>
      <c r="O551" s="138">
        <v>330</v>
      </c>
      <c r="P551" s="139">
        <f t="shared" si="28"/>
        <v>0</v>
      </c>
      <c r="Q551" s="41"/>
    </row>
    <row r="552" spans="1:22" ht="15" customHeight="1" x14ac:dyDescent="0.3">
      <c r="A552" s="126">
        <v>549</v>
      </c>
      <c r="B552" s="142"/>
      <c r="C552" s="128"/>
      <c r="D552" s="129">
        <f t="shared" si="25"/>
        <v>10309.25</v>
      </c>
      <c r="E552" s="144">
        <v>45842</v>
      </c>
      <c r="F552" s="37">
        <v>10309.25</v>
      </c>
      <c r="G552" s="145">
        <v>45843</v>
      </c>
      <c r="H552" s="76">
        <f t="shared" si="26"/>
        <v>0</v>
      </c>
      <c r="K552" s="134">
        <v>550</v>
      </c>
      <c r="L552" s="679">
        <v>45842</v>
      </c>
      <c r="M552" s="136"/>
      <c r="N552" s="137">
        <f t="shared" si="27"/>
        <v>330</v>
      </c>
      <c r="O552" s="138">
        <v>330</v>
      </c>
      <c r="P552" s="139">
        <f t="shared" si="28"/>
        <v>0</v>
      </c>
      <c r="Q552" s="41"/>
    </row>
    <row r="553" spans="1:22" ht="15" customHeight="1" x14ac:dyDescent="0.3">
      <c r="A553" s="126">
        <v>550</v>
      </c>
      <c r="B553" s="142"/>
      <c r="C553" s="128"/>
      <c r="D553" s="129">
        <f t="shared" si="25"/>
        <v>10309.25</v>
      </c>
      <c r="E553" s="144">
        <v>45843</v>
      </c>
      <c r="F553" s="37">
        <v>10309.950000000001</v>
      </c>
      <c r="G553" s="145">
        <v>45844</v>
      </c>
      <c r="H553" s="76">
        <f t="shared" si="26"/>
        <v>0.7000000000007276</v>
      </c>
      <c r="K553" s="134">
        <v>551</v>
      </c>
      <c r="L553" s="679">
        <v>45843</v>
      </c>
      <c r="M553" s="136"/>
      <c r="N553" s="137">
        <f t="shared" si="27"/>
        <v>330</v>
      </c>
      <c r="O553" s="138">
        <v>320</v>
      </c>
      <c r="P553" s="139">
        <f t="shared" si="28"/>
        <v>10</v>
      </c>
      <c r="Q553" s="41"/>
    </row>
    <row r="554" spans="1:22" ht="15" customHeight="1" x14ac:dyDescent="0.3">
      <c r="A554" s="126">
        <v>551</v>
      </c>
      <c r="B554" s="142"/>
      <c r="C554" s="128"/>
      <c r="D554" s="129">
        <f t="shared" si="25"/>
        <v>10309.950000000001</v>
      </c>
      <c r="E554" s="144">
        <v>45844</v>
      </c>
      <c r="F554" s="37">
        <v>10312.049999999999</v>
      </c>
      <c r="G554" s="145">
        <v>45845</v>
      </c>
      <c r="H554" s="76">
        <f t="shared" si="26"/>
        <v>2.0999999999985448</v>
      </c>
      <c r="K554" s="134">
        <v>552</v>
      </c>
      <c r="L554" s="679">
        <v>45844</v>
      </c>
      <c r="M554" s="136"/>
      <c r="N554" s="137">
        <f t="shared" si="27"/>
        <v>320</v>
      </c>
      <c r="O554" s="138">
        <v>300</v>
      </c>
      <c r="P554" s="139">
        <f t="shared" si="28"/>
        <v>20</v>
      </c>
      <c r="Q554" s="41"/>
    </row>
    <row r="555" spans="1:22" ht="15" customHeight="1" x14ac:dyDescent="0.3">
      <c r="A555" s="126">
        <v>552</v>
      </c>
      <c r="B555" s="142"/>
      <c r="C555" s="128"/>
      <c r="D555" s="129">
        <f t="shared" si="25"/>
        <v>10312.049999999999</v>
      </c>
      <c r="E555" s="144">
        <v>45845</v>
      </c>
      <c r="F555" s="37">
        <v>10313.5</v>
      </c>
      <c r="G555" s="145">
        <v>45846</v>
      </c>
      <c r="H555" s="76">
        <f t="shared" si="26"/>
        <v>1.4500000000007276</v>
      </c>
      <c r="K555" s="134">
        <v>553</v>
      </c>
      <c r="L555" s="679">
        <v>45845</v>
      </c>
      <c r="M555" s="136"/>
      <c r="N555" s="137">
        <f t="shared" si="27"/>
        <v>300</v>
      </c>
      <c r="O555" s="138">
        <v>293</v>
      </c>
      <c r="P555" s="139">
        <f t="shared" si="28"/>
        <v>7</v>
      </c>
      <c r="Q555" s="41"/>
    </row>
    <row r="556" spans="1:22" ht="15" customHeight="1" x14ac:dyDescent="0.3">
      <c r="A556" s="126">
        <v>553</v>
      </c>
      <c r="B556" s="142"/>
      <c r="C556" s="128"/>
      <c r="D556" s="129">
        <f t="shared" si="25"/>
        <v>10313.5</v>
      </c>
      <c r="E556" s="144">
        <v>45846</v>
      </c>
      <c r="F556" s="37">
        <v>10316.5</v>
      </c>
      <c r="G556" s="145">
        <v>45847</v>
      </c>
      <c r="H556" s="76">
        <f t="shared" si="26"/>
        <v>3</v>
      </c>
      <c r="K556" s="134">
        <v>554</v>
      </c>
      <c r="L556" s="679">
        <v>45846</v>
      </c>
      <c r="M556" s="136"/>
      <c r="N556" s="137">
        <f t="shared" si="27"/>
        <v>293</v>
      </c>
      <c r="O556" s="138">
        <v>225</v>
      </c>
      <c r="P556" s="139">
        <f t="shared" si="28"/>
        <v>68</v>
      </c>
      <c r="Q556" s="41"/>
      <c r="R556" t="s">
        <v>56</v>
      </c>
    </row>
    <row r="557" spans="1:22" ht="15" customHeight="1" x14ac:dyDescent="0.3">
      <c r="A557" s="126">
        <v>554</v>
      </c>
      <c r="B557" s="142"/>
      <c r="C557" s="128"/>
      <c r="D557" s="129">
        <f t="shared" si="25"/>
        <v>10316.5</v>
      </c>
      <c r="E557" s="144">
        <v>45847</v>
      </c>
      <c r="F557" s="37">
        <v>10319.4</v>
      </c>
      <c r="G557" s="145">
        <v>45848</v>
      </c>
      <c r="H557" s="76">
        <f t="shared" si="26"/>
        <v>2.8999999999996362</v>
      </c>
      <c r="K557" s="134">
        <v>555</v>
      </c>
      <c r="L557" s="679">
        <v>45847</v>
      </c>
      <c r="M557" s="136"/>
      <c r="N557" s="137">
        <f t="shared" si="27"/>
        <v>225</v>
      </c>
      <c r="O557" s="138">
        <v>210</v>
      </c>
      <c r="P557" s="139">
        <f t="shared" si="28"/>
        <v>15</v>
      </c>
      <c r="Q557" s="41"/>
    </row>
    <row r="558" spans="1:22" ht="15" customHeight="1" x14ac:dyDescent="0.3">
      <c r="A558" s="126">
        <v>555</v>
      </c>
      <c r="B558" s="142"/>
      <c r="C558" s="128"/>
      <c r="D558" s="129">
        <f t="shared" si="25"/>
        <v>10319.4</v>
      </c>
      <c r="E558" s="144">
        <v>45848</v>
      </c>
      <c r="F558" s="37">
        <v>10323.25</v>
      </c>
      <c r="G558" s="145">
        <v>45849</v>
      </c>
      <c r="H558" s="76">
        <f t="shared" si="26"/>
        <v>3.8500000000003638</v>
      </c>
      <c r="K558" s="134">
        <v>556</v>
      </c>
      <c r="L558" s="679">
        <v>45848</v>
      </c>
      <c r="M558" s="136"/>
      <c r="N558" s="137">
        <f t="shared" si="27"/>
        <v>210</v>
      </c>
      <c r="O558" s="138">
        <v>120</v>
      </c>
      <c r="P558" s="139">
        <f t="shared" si="28"/>
        <v>90</v>
      </c>
      <c r="Q558" s="41"/>
    </row>
    <row r="559" spans="1:22" ht="15" customHeight="1" x14ac:dyDescent="0.3">
      <c r="A559" s="126">
        <v>556</v>
      </c>
      <c r="B559" s="142"/>
      <c r="C559" s="128"/>
      <c r="D559" s="129">
        <f t="shared" si="25"/>
        <v>10323.25</v>
      </c>
      <c r="E559" s="144">
        <v>45849</v>
      </c>
      <c r="F559" s="37">
        <v>10323.25</v>
      </c>
      <c r="G559" s="145">
        <v>45850</v>
      </c>
      <c r="H559" s="76">
        <f t="shared" si="26"/>
        <v>0</v>
      </c>
      <c r="K559" s="134">
        <v>557</v>
      </c>
      <c r="L559" s="679">
        <v>45849</v>
      </c>
      <c r="M559" s="136">
        <v>300</v>
      </c>
      <c r="N559" s="137">
        <f t="shared" si="27"/>
        <v>120</v>
      </c>
      <c r="O559" s="138">
        <v>345</v>
      </c>
      <c r="P559" s="139">
        <f t="shared" si="28"/>
        <v>75</v>
      </c>
      <c r="Q559" s="41"/>
    </row>
    <row r="560" spans="1:22" ht="15" customHeight="1" x14ac:dyDescent="0.3">
      <c r="A560" s="126">
        <v>557</v>
      </c>
      <c r="B560" s="142"/>
      <c r="C560" s="128"/>
      <c r="D560" s="129">
        <f t="shared" si="25"/>
        <v>10323.25</v>
      </c>
      <c r="E560" s="144">
        <v>45850</v>
      </c>
      <c r="F560" s="37">
        <v>10323.25</v>
      </c>
      <c r="G560" s="145">
        <v>45851</v>
      </c>
      <c r="H560" s="76">
        <f t="shared" si="26"/>
        <v>0</v>
      </c>
      <c r="K560" s="134">
        <v>558</v>
      </c>
      <c r="L560" s="679">
        <v>45850</v>
      </c>
      <c r="M560" s="136"/>
      <c r="N560" s="137">
        <f t="shared" si="27"/>
        <v>345</v>
      </c>
      <c r="O560" s="138">
        <v>345</v>
      </c>
      <c r="P560" s="139">
        <f t="shared" si="28"/>
        <v>0</v>
      </c>
      <c r="Q560" s="41"/>
    </row>
    <row r="561" spans="1:18" ht="15" customHeight="1" x14ac:dyDescent="0.3">
      <c r="A561" s="126">
        <v>558</v>
      </c>
      <c r="B561" s="142"/>
      <c r="C561" s="128"/>
      <c r="D561" s="129">
        <f t="shared" si="25"/>
        <v>10323.25</v>
      </c>
      <c r="E561" s="144">
        <v>45851</v>
      </c>
      <c r="F561" s="37">
        <v>10331.25</v>
      </c>
      <c r="G561" s="145">
        <v>45852</v>
      </c>
      <c r="H561" s="76">
        <f t="shared" si="26"/>
        <v>8</v>
      </c>
      <c r="K561" s="134">
        <v>559</v>
      </c>
      <c r="L561" s="679">
        <v>45851</v>
      </c>
      <c r="M561" s="136"/>
      <c r="N561" s="137">
        <f t="shared" si="27"/>
        <v>345</v>
      </c>
      <c r="O561" s="138">
        <v>285</v>
      </c>
      <c r="P561" s="139">
        <f t="shared" si="28"/>
        <v>60</v>
      </c>
      <c r="Q561" s="41"/>
    </row>
    <row r="562" spans="1:18" ht="15" customHeight="1" x14ac:dyDescent="0.3">
      <c r="A562" s="126">
        <v>559</v>
      </c>
      <c r="B562" s="142"/>
      <c r="C562" s="128"/>
      <c r="D562" s="129">
        <f t="shared" si="25"/>
        <v>10331.25</v>
      </c>
      <c r="E562" s="144">
        <v>45852</v>
      </c>
      <c r="F562" s="37">
        <v>10331.25</v>
      </c>
      <c r="G562" s="145">
        <v>45853</v>
      </c>
      <c r="H562" s="76">
        <f t="shared" si="26"/>
        <v>0</v>
      </c>
      <c r="K562" s="134">
        <v>560</v>
      </c>
      <c r="L562" s="679">
        <v>45852</v>
      </c>
      <c r="M562" s="136"/>
      <c r="N562" s="137">
        <f t="shared" si="27"/>
        <v>285</v>
      </c>
      <c r="O562" s="138">
        <v>285</v>
      </c>
      <c r="P562" s="139">
        <f t="shared" si="28"/>
        <v>0</v>
      </c>
      <c r="Q562" s="41"/>
    </row>
    <row r="563" spans="1:18" ht="15" customHeight="1" x14ac:dyDescent="0.3">
      <c r="A563" s="126">
        <v>560</v>
      </c>
      <c r="B563" s="142"/>
      <c r="C563" s="128"/>
      <c r="D563" s="129">
        <f t="shared" si="25"/>
        <v>10331.25</v>
      </c>
      <c r="E563" s="144">
        <v>45853</v>
      </c>
      <c r="F563" s="37">
        <v>10331.9</v>
      </c>
      <c r="G563" s="145">
        <v>45854</v>
      </c>
      <c r="H563" s="76">
        <f t="shared" si="26"/>
        <v>0.6499999999996362</v>
      </c>
      <c r="K563" s="134">
        <v>561</v>
      </c>
      <c r="L563" s="679">
        <v>45853</v>
      </c>
      <c r="M563" s="136"/>
      <c r="N563" s="137">
        <f t="shared" si="27"/>
        <v>285</v>
      </c>
      <c r="O563" s="138">
        <v>270</v>
      </c>
      <c r="P563" s="139">
        <f t="shared" si="28"/>
        <v>15</v>
      </c>
      <c r="Q563" s="41"/>
    </row>
    <row r="564" spans="1:18" ht="15" customHeight="1" x14ac:dyDescent="0.3">
      <c r="A564" s="126">
        <v>561</v>
      </c>
      <c r="B564" s="142"/>
      <c r="C564" s="128"/>
      <c r="D564" s="129">
        <f t="shared" si="25"/>
        <v>10331.9</v>
      </c>
      <c r="E564" s="144">
        <v>45854</v>
      </c>
      <c r="F564" s="37">
        <v>10333.049999999999</v>
      </c>
      <c r="G564" s="145">
        <v>45855</v>
      </c>
      <c r="H564" s="76">
        <f t="shared" si="26"/>
        <v>1.1499999999996362</v>
      </c>
      <c r="K564" s="134">
        <v>562</v>
      </c>
      <c r="L564" s="679">
        <v>45854</v>
      </c>
      <c r="M564" s="136"/>
      <c r="N564" s="137">
        <f t="shared" si="27"/>
        <v>270</v>
      </c>
      <c r="O564" s="138">
        <v>250</v>
      </c>
      <c r="P564" s="139">
        <f t="shared" si="28"/>
        <v>20</v>
      </c>
      <c r="Q564" s="41"/>
    </row>
    <row r="565" spans="1:18" ht="15" customHeight="1" x14ac:dyDescent="0.3">
      <c r="A565" s="126">
        <v>562</v>
      </c>
      <c r="B565" s="142"/>
      <c r="C565" s="128"/>
      <c r="D565" s="129">
        <f t="shared" si="25"/>
        <v>10333.049999999999</v>
      </c>
      <c r="E565" s="144">
        <v>45855</v>
      </c>
      <c r="F565" s="37">
        <v>10337.200000000001</v>
      </c>
      <c r="G565" s="145">
        <v>45856</v>
      </c>
      <c r="H565" s="76">
        <f t="shared" si="26"/>
        <v>4.1500000000014552</v>
      </c>
      <c r="K565" s="134">
        <v>563</v>
      </c>
      <c r="L565" s="679">
        <v>45855</v>
      </c>
      <c r="M565" s="136"/>
      <c r="N565" s="137">
        <f t="shared" si="27"/>
        <v>250</v>
      </c>
      <c r="O565" s="138">
        <v>240</v>
      </c>
      <c r="P565" s="139">
        <f t="shared" si="28"/>
        <v>10</v>
      </c>
      <c r="Q565" s="41"/>
    </row>
    <row r="566" spans="1:18" ht="15" customHeight="1" x14ac:dyDescent="0.3">
      <c r="A566" s="126">
        <v>563</v>
      </c>
      <c r="B566" s="142"/>
      <c r="C566" s="128"/>
      <c r="D566" s="129">
        <f t="shared" si="25"/>
        <v>10337.200000000001</v>
      </c>
      <c r="E566" s="144">
        <v>45856</v>
      </c>
      <c r="F566" s="37">
        <v>10342.1</v>
      </c>
      <c r="G566" s="145">
        <v>45857</v>
      </c>
      <c r="H566" s="76">
        <f t="shared" si="26"/>
        <v>4.8999999999996362</v>
      </c>
      <c r="K566" s="134">
        <v>564</v>
      </c>
      <c r="L566" s="679">
        <v>45856</v>
      </c>
      <c r="M566" s="136">
        <v>300</v>
      </c>
      <c r="N566" s="137">
        <f t="shared" si="27"/>
        <v>240</v>
      </c>
      <c r="O566" s="138">
        <v>440</v>
      </c>
      <c r="P566" s="139">
        <f t="shared" si="28"/>
        <v>100</v>
      </c>
      <c r="Q566" s="41"/>
      <c r="R566" t="s">
        <v>56</v>
      </c>
    </row>
    <row r="567" spans="1:18" ht="15" customHeight="1" x14ac:dyDescent="0.3">
      <c r="A567" s="126">
        <v>564</v>
      </c>
      <c r="B567" s="142"/>
      <c r="C567" s="128"/>
      <c r="D567" s="129">
        <f t="shared" si="25"/>
        <v>10342.1</v>
      </c>
      <c r="E567" s="144">
        <v>45857</v>
      </c>
      <c r="F567" s="37">
        <v>10342.1</v>
      </c>
      <c r="G567" s="145">
        <v>45858</v>
      </c>
      <c r="H567" s="76">
        <f t="shared" si="26"/>
        <v>0</v>
      </c>
      <c r="K567" s="134">
        <v>565</v>
      </c>
      <c r="L567" s="679">
        <v>45857</v>
      </c>
      <c r="M567" s="136"/>
      <c r="N567" s="137">
        <f t="shared" si="27"/>
        <v>440</v>
      </c>
      <c r="O567" s="138">
        <v>440</v>
      </c>
      <c r="P567" s="139">
        <f t="shared" si="28"/>
        <v>0</v>
      </c>
      <c r="Q567" s="41"/>
    </row>
    <row r="568" spans="1:18" ht="15" customHeight="1" x14ac:dyDescent="0.3">
      <c r="A568" s="126">
        <v>565</v>
      </c>
      <c r="B568" s="142"/>
      <c r="C568" s="128"/>
      <c r="D568" s="129">
        <f t="shared" si="25"/>
        <v>10342.1</v>
      </c>
      <c r="E568" s="144">
        <v>45858</v>
      </c>
      <c r="F568" s="37">
        <v>10342.1</v>
      </c>
      <c r="G568" s="145">
        <v>45859</v>
      </c>
      <c r="H568" s="76">
        <f t="shared" si="26"/>
        <v>0</v>
      </c>
      <c r="K568" s="134">
        <v>566</v>
      </c>
      <c r="L568" s="679">
        <v>45858</v>
      </c>
      <c r="M568" s="136"/>
      <c r="N568" s="137">
        <f t="shared" si="27"/>
        <v>440</v>
      </c>
      <c r="O568" s="138">
        <v>440</v>
      </c>
      <c r="P568" s="139">
        <f t="shared" si="28"/>
        <v>0</v>
      </c>
      <c r="Q568" s="41"/>
    </row>
    <row r="569" spans="1:18" ht="15" customHeight="1" x14ac:dyDescent="0.3">
      <c r="A569" s="126">
        <v>566</v>
      </c>
      <c r="B569" s="142"/>
      <c r="C569" s="128"/>
      <c r="D569" s="129">
        <f t="shared" si="25"/>
        <v>10342.1</v>
      </c>
      <c r="E569" s="144">
        <v>45859</v>
      </c>
      <c r="F569" s="37">
        <v>10342.1</v>
      </c>
      <c r="G569" s="145">
        <v>45860</v>
      </c>
      <c r="H569" s="76">
        <f t="shared" si="26"/>
        <v>0</v>
      </c>
      <c r="K569" s="134">
        <v>567</v>
      </c>
      <c r="L569" s="679">
        <v>45859</v>
      </c>
      <c r="M569" s="136"/>
      <c r="N569" s="137">
        <f t="shared" si="27"/>
        <v>440</v>
      </c>
      <c r="O569" s="138">
        <v>440</v>
      </c>
      <c r="P569" s="139">
        <f t="shared" si="28"/>
        <v>0</v>
      </c>
      <c r="Q569" s="41"/>
    </row>
    <row r="570" spans="1:18" ht="15" customHeight="1" x14ac:dyDescent="0.3">
      <c r="A570" s="126">
        <v>567</v>
      </c>
      <c r="B570" s="142"/>
      <c r="C570" s="128"/>
      <c r="D570" s="129">
        <f t="shared" si="25"/>
        <v>10342.1</v>
      </c>
      <c r="E570" s="144">
        <v>45860</v>
      </c>
      <c r="F570" s="37">
        <v>10351.200000000001</v>
      </c>
      <c r="G570" s="145">
        <v>45861</v>
      </c>
      <c r="H570" s="76">
        <f t="shared" si="26"/>
        <v>9.1000000000003638</v>
      </c>
      <c r="K570" s="134">
        <v>568</v>
      </c>
      <c r="L570" s="679">
        <v>45860</v>
      </c>
      <c r="M570" s="136"/>
      <c r="N570" s="137">
        <f t="shared" si="27"/>
        <v>440</v>
      </c>
      <c r="O570" s="138">
        <v>315</v>
      </c>
      <c r="P570" s="139">
        <f t="shared" si="28"/>
        <v>125</v>
      </c>
      <c r="Q570" s="41"/>
    </row>
    <row r="571" spans="1:18" ht="15" customHeight="1" x14ac:dyDescent="0.3">
      <c r="A571" s="126">
        <v>568</v>
      </c>
      <c r="B571" s="142"/>
      <c r="C571" s="128"/>
      <c r="D571" s="129">
        <f t="shared" si="25"/>
        <v>10351.200000000001</v>
      </c>
      <c r="E571" s="144">
        <v>45861</v>
      </c>
      <c r="F571" s="37">
        <v>10367</v>
      </c>
      <c r="G571" s="145">
        <v>45862</v>
      </c>
      <c r="H571" s="76">
        <f t="shared" si="26"/>
        <v>15.799999999999272</v>
      </c>
      <c r="K571" s="134">
        <v>569</v>
      </c>
      <c r="L571" s="679">
        <v>45861</v>
      </c>
      <c r="M571" s="136"/>
      <c r="N571" s="137">
        <f t="shared" si="27"/>
        <v>315</v>
      </c>
      <c r="O571" s="138">
        <v>150</v>
      </c>
      <c r="P571" s="139">
        <f t="shared" si="28"/>
        <v>165</v>
      </c>
      <c r="Q571" s="41"/>
    </row>
    <row r="572" spans="1:18" ht="15" customHeight="1" x14ac:dyDescent="0.3">
      <c r="A572" s="126">
        <v>569</v>
      </c>
      <c r="B572" s="142"/>
      <c r="C572" s="128"/>
      <c r="D572" s="129">
        <f t="shared" si="25"/>
        <v>10367</v>
      </c>
      <c r="E572" s="144">
        <v>45862</v>
      </c>
      <c r="F572" s="37">
        <v>10368.65</v>
      </c>
      <c r="G572" s="145">
        <v>45863</v>
      </c>
      <c r="H572" s="76">
        <f t="shared" si="26"/>
        <v>1.6499999999996362</v>
      </c>
      <c r="K572" s="134">
        <v>570</v>
      </c>
      <c r="L572" s="679">
        <v>45862</v>
      </c>
      <c r="M572" s="136"/>
      <c r="N572" s="137">
        <f t="shared" si="27"/>
        <v>150</v>
      </c>
      <c r="O572" s="138">
        <v>120</v>
      </c>
      <c r="P572" s="139">
        <f t="shared" si="28"/>
        <v>30</v>
      </c>
      <c r="Q572" s="41"/>
    </row>
    <row r="573" spans="1:18" ht="15" customHeight="1" x14ac:dyDescent="0.3">
      <c r="A573" s="126">
        <v>570</v>
      </c>
      <c r="B573" s="142"/>
      <c r="C573" s="128"/>
      <c r="D573" s="129">
        <f t="shared" si="25"/>
        <v>10368.65</v>
      </c>
      <c r="E573" s="144">
        <v>45863</v>
      </c>
      <c r="F573" s="37">
        <v>10370.200000000001</v>
      </c>
      <c r="G573" s="145">
        <v>45864</v>
      </c>
      <c r="H573" s="76">
        <f t="shared" si="26"/>
        <v>1.5500000000010914</v>
      </c>
      <c r="K573" s="134">
        <v>571</v>
      </c>
      <c r="L573" s="679">
        <v>45863</v>
      </c>
      <c r="M573" s="136">
        <v>300</v>
      </c>
      <c r="N573" s="137">
        <f t="shared" si="27"/>
        <v>120</v>
      </c>
      <c r="O573" s="138">
        <v>330</v>
      </c>
      <c r="P573" s="139">
        <f t="shared" si="28"/>
        <v>90</v>
      </c>
      <c r="Q573" s="41"/>
      <c r="R573" t="s">
        <v>56</v>
      </c>
    </row>
    <row r="574" spans="1:18" ht="15" customHeight="1" x14ac:dyDescent="0.3">
      <c r="A574" s="126">
        <v>571</v>
      </c>
      <c r="B574" s="142"/>
      <c r="C574" s="128"/>
      <c r="D574" s="129">
        <f t="shared" si="25"/>
        <v>10370.200000000001</v>
      </c>
      <c r="E574" s="144">
        <v>45864</v>
      </c>
      <c r="F574" s="37">
        <v>10370.200000000001</v>
      </c>
      <c r="G574" s="145">
        <v>45865</v>
      </c>
      <c r="H574" s="76">
        <f t="shared" si="26"/>
        <v>0</v>
      </c>
      <c r="K574" s="134">
        <v>572</v>
      </c>
      <c r="L574" s="679">
        <v>45864</v>
      </c>
      <c r="M574" s="136"/>
      <c r="N574" s="137">
        <f t="shared" si="27"/>
        <v>330</v>
      </c>
      <c r="O574" s="138">
        <v>330</v>
      </c>
      <c r="P574" s="139">
        <f t="shared" si="28"/>
        <v>0</v>
      </c>
      <c r="Q574" s="41"/>
    </row>
    <row r="575" spans="1:18" ht="15" customHeight="1" x14ac:dyDescent="0.3">
      <c r="A575" s="126">
        <v>572</v>
      </c>
      <c r="B575" s="142"/>
      <c r="C575" s="128"/>
      <c r="D575" s="129">
        <f t="shared" si="25"/>
        <v>10370.200000000001</v>
      </c>
      <c r="E575" s="144">
        <v>45865</v>
      </c>
      <c r="F575" s="37">
        <v>10382.4</v>
      </c>
      <c r="G575" s="145">
        <v>45866</v>
      </c>
      <c r="H575" s="76">
        <f t="shared" si="26"/>
        <v>12.199999999998909</v>
      </c>
      <c r="K575" s="134">
        <v>573</v>
      </c>
      <c r="L575" s="679">
        <v>45865</v>
      </c>
      <c r="M575" s="136"/>
      <c r="N575" s="137">
        <f t="shared" si="27"/>
        <v>330</v>
      </c>
      <c r="O575" s="138">
        <v>210</v>
      </c>
      <c r="P575" s="139">
        <f t="shared" si="28"/>
        <v>120</v>
      </c>
      <c r="Q575" s="41"/>
    </row>
    <row r="576" spans="1:18" ht="15" customHeight="1" x14ac:dyDescent="0.3">
      <c r="A576" s="126">
        <v>573</v>
      </c>
      <c r="B576" s="142"/>
      <c r="C576" s="128"/>
      <c r="D576" s="129">
        <f t="shared" si="25"/>
        <v>10382.4</v>
      </c>
      <c r="E576" s="144">
        <v>45866</v>
      </c>
      <c r="F576" s="37">
        <v>10382.4</v>
      </c>
      <c r="G576" s="145">
        <v>45867</v>
      </c>
      <c r="H576" s="76">
        <f t="shared" si="26"/>
        <v>0</v>
      </c>
      <c r="K576" s="134">
        <v>574</v>
      </c>
      <c r="L576" s="679">
        <v>45866</v>
      </c>
      <c r="M576" s="136"/>
      <c r="N576" s="137">
        <f t="shared" si="27"/>
        <v>210</v>
      </c>
      <c r="O576" s="138">
        <v>210</v>
      </c>
      <c r="P576" s="139">
        <f t="shared" si="28"/>
        <v>0</v>
      </c>
      <c r="Q576" s="41"/>
    </row>
    <row r="577" spans="1:18" ht="15" customHeight="1" x14ac:dyDescent="0.3">
      <c r="A577" s="126">
        <v>574</v>
      </c>
      <c r="B577" s="142"/>
      <c r="C577" s="128"/>
      <c r="D577" s="129">
        <f t="shared" si="25"/>
        <v>10382.4</v>
      </c>
      <c r="E577" s="144">
        <v>45867</v>
      </c>
      <c r="F577" s="37">
        <v>10382.4</v>
      </c>
      <c r="G577" s="145">
        <v>45868</v>
      </c>
      <c r="H577" s="76">
        <f t="shared" si="26"/>
        <v>0</v>
      </c>
      <c r="K577" s="134">
        <v>575</v>
      </c>
      <c r="L577" s="679">
        <v>45867</v>
      </c>
      <c r="M577" s="136"/>
      <c r="N577" s="137">
        <f t="shared" si="27"/>
        <v>210</v>
      </c>
      <c r="O577" s="138">
        <v>210</v>
      </c>
      <c r="P577" s="139">
        <f t="shared" si="28"/>
        <v>0</v>
      </c>
      <c r="Q577" s="41"/>
    </row>
    <row r="578" spans="1:18" ht="15" customHeight="1" x14ac:dyDescent="0.3">
      <c r="A578" s="126">
        <v>575</v>
      </c>
      <c r="B578" s="142"/>
      <c r="C578" s="128"/>
      <c r="D578" s="129">
        <f t="shared" si="25"/>
        <v>10382.4</v>
      </c>
      <c r="E578" s="144">
        <v>45868</v>
      </c>
      <c r="F578" s="37">
        <v>10383.950000000001</v>
      </c>
      <c r="G578" s="145">
        <v>45869</v>
      </c>
      <c r="H578" s="76">
        <f t="shared" si="26"/>
        <v>1.5500000000010914</v>
      </c>
      <c r="I578">
        <f>SUM(H548:H578)</f>
        <v>95.950000000000728</v>
      </c>
      <c r="K578" s="134">
        <v>576</v>
      </c>
      <c r="L578" s="679">
        <v>45868</v>
      </c>
      <c r="M578" s="136">
        <v>300</v>
      </c>
      <c r="N578" s="137">
        <f t="shared" si="27"/>
        <v>210</v>
      </c>
      <c r="O578" s="138">
        <v>440</v>
      </c>
      <c r="P578" s="139">
        <f t="shared" si="28"/>
        <v>70</v>
      </c>
      <c r="Q578" s="41"/>
      <c r="R578" t="s">
        <v>56</v>
      </c>
    </row>
    <row r="579" spans="1:18" ht="15" customHeight="1" x14ac:dyDescent="0.3">
      <c r="A579" s="126">
        <v>576</v>
      </c>
      <c r="B579" s="142"/>
      <c r="C579" s="128"/>
      <c r="D579" s="129">
        <f t="shared" si="25"/>
        <v>10383.950000000001</v>
      </c>
      <c r="E579" s="144">
        <v>45869</v>
      </c>
      <c r="F579" s="37">
        <v>10385.299999999999</v>
      </c>
      <c r="G579" s="145">
        <v>45870</v>
      </c>
      <c r="H579" s="76">
        <f t="shared" si="26"/>
        <v>1.3499999999985448</v>
      </c>
      <c r="K579" s="134">
        <v>577</v>
      </c>
      <c r="L579" s="679">
        <v>45869</v>
      </c>
      <c r="M579" s="136"/>
      <c r="N579" s="137">
        <f t="shared" si="27"/>
        <v>440</v>
      </c>
      <c r="O579" s="138">
        <v>440</v>
      </c>
      <c r="P579" s="139">
        <f t="shared" si="28"/>
        <v>0</v>
      </c>
      <c r="Q579" s="41"/>
      <c r="R579">
        <f>SUM(P549:P579)</f>
        <v>1090</v>
      </c>
    </row>
    <row r="580" spans="1:18" ht="15" customHeight="1" x14ac:dyDescent="0.3">
      <c r="A580" s="126">
        <v>577</v>
      </c>
      <c r="B580" s="142"/>
      <c r="C580" s="128"/>
      <c r="D580" s="129">
        <f t="shared" si="25"/>
        <v>10385.299999999999</v>
      </c>
      <c r="E580" s="144">
        <v>45870</v>
      </c>
      <c r="F580" s="37">
        <v>10385.799999999999</v>
      </c>
      <c r="G580" s="145">
        <v>45871</v>
      </c>
      <c r="H580" s="76">
        <f t="shared" si="26"/>
        <v>0.5</v>
      </c>
      <c r="K580" s="134">
        <v>578</v>
      </c>
      <c r="L580" s="679">
        <v>45870</v>
      </c>
      <c r="M580" s="136"/>
      <c r="N580" s="137">
        <f t="shared" si="27"/>
        <v>440</v>
      </c>
      <c r="O580" s="138">
        <v>440</v>
      </c>
      <c r="P580" s="139">
        <f t="shared" si="28"/>
        <v>0</v>
      </c>
      <c r="Q580" s="41"/>
    </row>
    <row r="581" spans="1:18" ht="15" customHeight="1" x14ac:dyDescent="0.3">
      <c r="A581" s="126">
        <v>578</v>
      </c>
      <c r="B581" s="142"/>
      <c r="C581" s="128"/>
      <c r="D581" s="129">
        <f t="shared" si="25"/>
        <v>10385.799999999999</v>
      </c>
      <c r="E581" s="144">
        <v>45871</v>
      </c>
      <c r="F581" s="37">
        <v>10385.799999999999</v>
      </c>
      <c r="G581" s="145">
        <v>45872</v>
      </c>
      <c r="H581" s="76">
        <f t="shared" si="26"/>
        <v>0</v>
      </c>
      <c r="K581" s="134">
        <v>579</v>
      </c>
      <c r="L581" s="679">
        <v>45871</v>
      </c>
      <c r="M581" s="136">
        <v>60</v>
      </c>
      <c r="N581" s="137">
        <f t="shared" si="27"/>
        <v>440</v>
      </c>
      <c r="O581" s="138">
        <v>500</v>
      </c>
      <c r="P581" s="139">
        <f t="shared" si="28"/>
        <v>0</v>
      </c>
      <c r="Q581" s="41"/>
    </row>
    <row r="582" spans="1:18" ht="15" customHeight="1" x14ac:dyDescent="0.3">
      <c r="A582" s="126">
        <v>579</v>
      </c>
      <c r="B582" s="142"/>
      <c r="C582" s="128"/>
      <c r="D582" s="129">
        <f t="shared" si="25"/>
        <v>10385.799999999999</v>
      </c>
      <c r="E582" s="144">
        <v>45872</v>
      </c>
      <c r="F582" s="37">
        <v>10389.5</v>
      </c>
      <c r="G582" s="145">
        <v>45873</v>
      </c>
      <c r="H582" s="76">
        <f t="shared" si="26"/>
        <v>3.7000000000007276</v>
      </c>
      <c r="K582" s="134">
        <v>580</v>
      </c>
      <c r="L582" s="679">
        <v>45872</v>
      </c>
      <c r="M582" s="136"/>
      <c r="N582" s="137">
        <f t="shared" si="27"/>
        <v>500</v>
      </c>
      <c r="O582" s="138">
        <v>440</v>
      </c>
      <c r="P582" s="139">
        <f t="shared" si="28"/>
        <v>60</v>
      </c>
      <c r="Q582" s="41"/>
      <c r="R582" t="s">
        <v>1711</v>
      </c>
    </row>
    <row r="583" spans="1:18" ht="15" customHeight="1" x14ac:dyDescent="0.3">
      <c r="A583" s="126">
        <v>580</v>
      </c>
      <c r="B583" s="142"/>
      <c r="C583" s="128"/>
      <c r="D583" s="129">
        <f t="shared" si="25"/>
        <v>10389.5</v>
      </c>
      <c r="E583" s="144">
        <v>45873</v>
      </c>
      <c r="F583" s="37">
        <v>10391.35</v>
      </c>
      <c r="G583" s="145">
        <v>45874</v>
      </c>
      <c r="H583" s="76">
        <f t="shared" si="26"/>
        <v>1.8500000000003638</v>
      </c>
      <c r="K583" s="134">
        <v>581</v>
      </c>
      <c r="L583" s="679">
        <v>45873</v>
      </c>
      <c r="M583" s="136"/>
      <c r="N583" s="137">
        <f t="shared" si="27"/>
        <v>440</v>
      </c>
      <c r="O583" s="138">
        <v>430</v>
      </c>
      <c r="P583" s="139">
        <f t="shared" si="28"/>
        <v>10</v>
      </c>
      <c r="Q583" s="41"/>
    </row>
    <row r="584" spans="1:18" ht="15" customHeight="1" x14ac:dyDescent="0.3">
      <c r="A584" s="126">
        <v>581</v>
      </c>
      <c r="B584" s="142"/>
      <c r="C584" s="128"/>
      <c r="D584" s="129">
        <f t="shared" si="25"/>
        <v>10391.35</v>
      </c>
      <c r="E584" s="144">
        <v>45874</v>
      </c>
      <c r="F584" s="37">
        <v>10393.549999999999</v>
      </c>
      <c r="G584" s="145">
        <v>45875</v>
      </c>
      <c r="H584" s="76">
        <f t="shared" si="26"/>
        <v>2.1999999999989086</v>
      </c>
      <c r="K584" s="134">
        <v>582</v>
      </c>
      <c r="L584" s="679">
        <v>45874</v>
      </c>
      <c r="M584" s="136"/>
      <c r="N584" s="137">
        <f t="shared" si="27"/>
        <v>430</v>
      </c>
      <c r="O584" s="138">
        <v>420</v>
      </c>
      <c r="P584" s="139">
        <f t="shared" si="28"/>
        <v>10</v>
      </c>
      <c r="Q584" s="41"/>
    </row>
    <row r="585" spans="1:18" ht="15" customHeight="1" x14ac:dyDescent="0.3">
      <c r="A585" s="126">
        <v>582</v>
      </c>
      <c r="B585" s="142"/>
      <c r="C585" s="128"/>
      <c r="D585" s="129">
        <f t="shared" si="25"/>
        <v>10393.549999999999</v>
      </c>
      <c r="E585" s="144">
        <v>45875</v>
      </c>
      <c r="F585" s="37">
        <v>10393.549999999999</v>
      </c>
      <c r="G585" s="145">
        <v>45876</v>
      </c>
      <c r="H585" s="76">
        <f t="shared" si="26"/>
        <v>0</v>
      </c>
      <c r="K585" s="134">
        <v>583</v>
      </c>
      <c r="L585" s="679">
        <v>45875</v>
      </c>
      <c r="M585" s="136"/>
      <c r="N585" s="137">
        <f t="shared" si="27"/>
        <v>420</v>
      </c>
      <c r="O585" s="138">
        <v>420</v>
      </c>
      <c r="P585" s="139">
        <f t="shared" si="28"/>
        <v>0</v>
      </c>
      <c r="Q585" s="41"/>
    </row>
    <row r="586" spans="1:18" ht="15" customHeight="1" x14ac:dyDescent="0.3">
      <c r="A586" s="126">
        <v>583</v>
      </c>
      <c r="B586" s="142"/>
      <c r="C586" s="128"/>
      <c r="D586" s="129">
        <f t="shared" si="25"/>
        <v>10393.549999999999</v>
      </c>
      <c r="E586" s="144">
        <v>45876</v>
      </c>
      <c r="F586" s="37">
        <v>10398.5</v>
      </c>
      <c r="G586" s="145">
        <v>45877</v>
      </c>
      <c r="H586" s="76">
        <f t="shared" si="26"/>
        <v>4.9500000000007276</v>
      </c>
      <c r="K586" s="134">
        <v>584</v>
      </c>
      <c r="L586" s="679">
        <v>45876</v>
      </c>
      <c r="M586" s="136"/>
      <c r="N586" s="137">
        <f t="shared" si="27"/>
        <v>420</v>
      </c>
      <c r="O586" s="138">
        <v>360</v>
      </c>
      <c r="P586" s="139">
        <f t="shared" si="28"/>
        <v>60</v>
      </c>
      <c r="Q586" s="41"/>
    </row>
    <row r="587" spans="1:18" ht="15" customHeight="1" x14ac:dyDescent="0.3">
      <c r="A587" s="126">
        <v>584</v>
      </c>
      <c r="B587" s="142"/>
      <c r="C587" s="128"/>
      <c r="D587" s="129">
        <f t="shared" si="25"/>
        <v>10398.5</v>
      </c>
      <c r="E587" s="144">
        <v>45877</v>
      </c>
      <c r="F587" s="37">
        <v>10402.35</v>
      </c>
      <c r="G587" s="145">
        <v>45878</v>
      </c>
      <c r="H587" s="76">
        <f t="shared" si="26"/>
        <v>3.8500000000003638</v>
      </c>
      <c r="K587" s="134">
        <v>585</v>
      </c>
      <c r="L587" s="679">
        <v>45877</v>
      </c>
      <c r="M587" s="136"/>
      <c r="N587" s="137">
        <f t="shared" si="27"/>
        <v>360</v>
      </c>
      <c r="O587" s="138">
        <v>315</v>
      </c>
      <c r="P587" s="139">
        <f t="shared" si="28"/>
        <v>45</v>
      </c>
      <c r="Q587" s="41"/>
    </row>
    <row r="588" spans="1:18" ht="15" customHeight="1" x14ac:dyDescent="0.3">
      <c r="A588" s="126">
        <v>585</v>
      </c>
      <c r="B588" s="142"/>
      <c r="C588" s="128"/>
      <c r="D588" s="129">
        <f t="shared" si="25"/>
        <v>10402.35</v>
      </c>
      <c r="E588" s="144">
        <v>45878</v>
      </c>
      <c r="F588" s="37">
        <v>10407.35</v>
      </c>
      <c r="G588" s="145">
        <v>45879</v>
      </c>
      <c r="H588" s="76">
        <f t="shared" si="26"/>
        <v>5</v>
      </c>
      <c r="K588" s="134">
        <v>586</v>
      </c>
      <c r="L588" s="679">
        <v>45878</v>
      </c>
      <c r="M588" s="136"/>
      <c r="N588" s="137">
        <f t="shared" si="27"/>
        <v>315</v>
      </c>
      <c r="O588" s="138">
        <v>225</v>
      </c>
      <c r="P588" s="139">
        <f t="shared" si="28"/>
        <v>90</v>
      </c>
      <c r="Q588" s="41"/>
    </row>
    <row r="589" spans="1:18" ht="15" customHeight="1" x14ac:dyDescent="0.3">
      <c r="A589" s="126">
        <v>586</v>
      </c>
      <c r="B589" s="142"/>
      <c r="C589" s="128"/>
      <c r="D589" s="129">
        <f t="shared" si="25"/>
        <v>10407.35</v>
      </c>
      <c r="E589" s="144">
        <v>45879</v>
      </c>
      <c r="F589" s="37">
        <v>10410.65</v>
      </c>
      <c r="G589" s="145">
        <v>45880</v>
      </c>
      <c r="H589" s="76">
        <f t="shared" si="26"/>
        <v>3.2999999999992724</v>
      </c>
      <c r="K589" s="134">
        <v>587</v>
      </c>
      <c r="L589" s="679">
        <v>45879</v>
      </c>
      <c r="M589" s="136"/>
      <c r="N589" s="137">
        <f t="shared" si="27"/>
        <v>225</v>
      </c>
      <c r="O589" s="138">
        <v>195</v>
      </c>
      <c r="P589" s="139">
        <f t="shared" si="28"/>
        <v>30</v>
      </c>
      <c r="Q589" s="41"/>
    </row>
    <row r="590" spans="1:18" ht="15" customHeight="1" x14ac:dyDescent="0.3">
      <c r="A590" s="126">
        <v>587</v>
      </c>
      <c r="B590" s="142"/>
      <c r="C590" s="128"/>
      <c r="D590" s="129">
        <f t="shared" si="25"/>
        <v>10410.65</v>
      </c>
      <c r="E590" s="144">
        <v>45880</v>
      </c>
      <c r="F590" s="37">
        <v>10411.85</v>
      </c>
      <c r="G590" s="145">
        <v>45881</v>
      </c>
      <c r="H590" s="76">
        <f t="shared" si="26"/>
        <v>1.2000000000007276</v>
      </c>
      <c r="K590" s="134">
        <v>588</v>
      </c>
      <c r="L590" s="679">
        <v>45880</v>
      </c>
      <c r="M590" s="136"/>
      <c r="N590" s="137">
        <f t="shared" si="27"/>
        <v>195</v>
      </c>
      <c r="O590" s="138">
        <v>180</v>
      </c>
      <c r="P590" s="139">
        <f t="shared" si="28"/>
        <v>15</v>
      </c>
      <c r="Q590" s="41"/>
    </row>
    <row r="591" spans="1:18" ht="15" customHeight="1" x14ac:dyDescent="0.3">
      <c r="A591" s="126">
        <v>588</v>
      </c>
      <c r="B591" s="142"/>
      <c r="C591" s="128"/>
      <c r="D591" s="129">
        <f t="shared" si="25"/>
        <v>10411.85</v>
      </c>
      <c r="E591" s="144">
        <v>45881</v>
      </c>
      <c r="F591" s="37">
        <v>10413</v>
      </c>
      <c r="G591" s="145">
        <v>45882</v>
      </c>
      <c r="H591" s="76">
        <f t="shared" si="26"/>
        <v>1.1499999999996362</v>
      </c>
      <c r="K591" s="134">
        <v>589</v>
      </c>
      <c r="L591" s="679">
        <v>45881</v>
      </c>
      <c r="M591" s="136"/>
      <c r="N591" s="137">
        <f t="shared" si="27"/>
        <v>180</v>
      </c>
      <c r="O591" s="138">
        <v>165</v>
      </c>
      <c r="P591" s="139">
        <f t="shared" si="28"/>
        <v>15</v>
      </c>
      <c r="Q591" s="41"/>
    </row>
    <row r="592" spans="1:18" ht="15" customHeight="1" x14ac:dyDescent="0.3">
      <c r="A592" s="126">
        <v>589</v>
      </c>
      <c r="B592" s="142"/>
      <c r="C592" s="128"/>
      <c r="D592" s="129">
        <f t="shared" si="25"/>
        <v>10413</v>
      </c>
      <c r="E592" s="144">
        <v>45882</v>
      </c>
      <c r="F592" s="37">
        <v>10413.6</v>
      </c>
      <c r="G592" s="145">
        <v>45883</v>
      </c>
      <c r="H592" s="76">
        <f t="shared" si="26"/>
        <v>0.6000000000003638</v>
      </c>
      <c r="K592" s="134">
        <v>590</v>
      </c>
      <c r="L592" s="679">
        <v>45882</v>
      </c>
      <c r="M592" s="136"/>
      <c r="N592" s="137">
        <f t="shared" si="27"/>
        <v>165</v>
      </c>
      <c r="O592" s="138">
        <v>165</v>
      </c>
      <c r="P592" s="139">
        <f t="shared" si="28"/>
        <v>0</v>
      </c>
      <c r="Q592" s="41"/>
    </row>
    <row r="593" spans="1:18" ht="15" customHeight="1" x14ac:dyDescent="0.3">
      <c r="A593" s="126">
        <v>590</v>
      </c>
      <c r="B593" s="142"/>
      <c r="C593" s="128"/>
      <c r="D593" s="129">
        <f t="shared" si="25"/>
        <v>10413.6</v>
      </c>
      <c r="E593" s="144">
        <v>45883</v>
      </c>
      <c r="F593" s="37">
        <v>10414.1</v>
      </c>
      <c r="G593" s="145">
        <v>45884</v>
      </c>
      <c r="H593" s="76">
        <f t="shared" si="26"/>
        <v>0.5</v>
      </c>
      <c r="K593" s="134">
        <v>591</v>
      </c>
      <c r="L593" s="679">
        <v>45883</v>
      </c>
      <c r="M593" s="136">
        <v>210</v>
      </c>
      <c r="N593" s="137">
        <f t="shared" si="27"/>
        <v>165</v>
      </c>
      <c r="O593" s="138">
        <v>360</v>
      </c>
      <c r="P593" s="139">
        <f t="shared" si="28"/>
        <v>15</v>
      </c>
      <c r="Q593" s="41"/>
      <c r="R593" t="s">
        <v>1718</v>
      </c>
    </row>
    <row r="594" spans="1:18" ht="15" customHeight="1" x14ac:dyDescent="0.3">
      <c r="A594" s="126">
        <v>591</v>
      </c>
      <c r="B594" s="142"/>
      <c r="C594" s="128"/>
      <c r="D594" s="129">
        <f t="shared" si="25"/>
        <v>10414.1</v>
      </c>
      <c r="E594" s="144">
        <v>45884</v>
      </c>
      <c r="F594" s="37">
        <v>10414.1</v>
      </c>
      <c r="G594" s="145">
        <v>45885</v>
      </c>
      <c r="H594" s="76">
        <f t="shared" si="26"/>
        <v>0</v>
      </c>
      <c r="K594" s="134">
        <v>592</v>
      </c>
      <c r="L594" s="679">
        <v>45884</v>
      </c>
      <c r="M594" s="136"/>
      <c r="N594" s="137">
        <f t="shared" si="27"/>
        <v>360</v>
      </c>
      <c r="O594" s="138">
        <v>360</v>
      </c>
      <c r="P594" s="139">
        <f t="shared" si="28"/>
        <v>0</v>
      </c>
      <c r="Q594" s="41"/>
    </row>
    <row r="595" spans="1:18" ht="15" customHeight="1" x14ac:dyDescent="0.3">
      <c r="A595" s="126">
        <v>592</v>
      </c>
      <c r="B595" s="142"/>
      <c r="C595" s="128"/>
      <c r="D595" s="129">
        <f t="shared" si="25"/>
        <v>10414.1</v>
      </c>
      <c r="E595" s="144">
        <v>45885</v>
      </c>
      <c r="F595" s="37">
        <v>10414.1</v>
      </c>
      <c r="G595" s="145">
        <v>45886</v>
      </c>
      <c r="H595" s="76">
        <f t="shared" si="26"/>
        <v>0</v>
      </c>
      <c r="K595" s="134">
        <v>593</v>
      </c>
      <c r="L595" s="679">
        <v>45885</v>
      </c>
      <c r="M595" s="136"/>
      <c r="N595" s="137">
        <f t="shared" si="27"/>
        <v>360</v>
      </c>
      <c r="O595" s="138">
        <v>360</v>
      </c>
      <c r="P595" s="139">
        <f t="shared" si="28"/>
        <v>0</v>
      </c>
      <c r="Q595" s="41"/>
    </row>
    <row r="596" spans="1:18" ht="15" customHeight="1" x14ac:dyDescent="0.3">
      <c r="A596" s="126">
        <v>593</v>
      </c>
      <c r="B596" s="142"/>
      <c r="C596" s="128"/>
      <c r="D596" s="129">
        <f t="shared" si="25"/>
        <v>10414.1</v>
      </c>
      <c r="E596" s="144">
        <v>45886</v>
      </c>
      <c r="F596" s="37">
        <v>10415.6</v>
      </c>
      <c r="G596" s="145">
        <v>45887</v>
      </c>
      <c r="H596" s="76">
        <f t="shared" si="26"/>
        <v>1.5</v>
      </c>
      <c r="K596" s="134">
        <v>594</v>
      </c>
      <c r="L596" s="679">
        <v>45886</v>
      </c>
      <c r="M596" s="136"/>
      <c r="N596" s="137">
        <f t="shared" si="27"/>
        <v>360</v>
      </c>
      <c r="O596" s="138">
        <v>350</v>
      </c>
      <c r="P596" s="139">
        <f t="shared" si="28"/>
        <v>10</v>
      </c>
      <c r="Q596" s="41"/>
    </row>
    <row r="597" spans="1:18" ht="15" customHeight="1" x14ac:dyDescent="0.3">
      <c r="A597" s="126">
        <v>594</v>
      </c>
      <c r="B597" s="142"/>
      <c r="C597" s="128"/>
      <c r="D597" s="129">
        <f t="shared" si="25"/>
        <v>10415.6</v>
      </c>
      <c r="E597" s="144">
        <v>45887</v>
      </c>
      <c r="F597" s="37">
        <v>10415.6</v>
      </c>
      <c r="G597" s="145">
        <v>45888</v>
      </c>
      <c r="H597" s="76">
        <f t="shared" si="26"/>
        <v>0</v>
      </c>
      <c r="K597" s="134">
        <v>595</v>
      </c>
      <c r="L597" s="679">
        <v>45887</v>
      </c>
      <c r="M597" s="136"/>
      <c r="N597" s="137">
        <f t="shared" si="27"/>
        <v>350</v>
      </c>
      <c r="O597" s="138">
        <v>350</v>
      </c>
      <c r="P597" s="139">
        <f t="shared" si="28"/>
        <v>0</v>
      </c>
      <c r="Q597" s="41"/>
    </row>
    <row r="598" spans="1:18" ht="15" customHeight="1" x14ac:dyDescent="0.3">
      <c r="A598" s="126">
        <v>595</v>
      </c>
      <c r="B598" s="142"/>
      <c r="C598" s="128"/>
      <c r="D598" s="129">
        <f t="shared" si="25"/>
        <v>10415.6</v>
      </c>
      <c r="E598" s="144">
        <v>45888</v>
      </c>
      <c r="F598" s="37">
        <v>10420.049999999999</v>
      </c>
      <c r="G598" s="145">
        <v>45889</v>
      </c>
      <c r="H598" s="76">
        <f t="shared" si="26"/>
        <v>4.4499999999989086</v>
      </c>
      <c r="K598" s="134">
        <v>596</v>
      </c>
      <c r="L598" s="679">
        <v>45888</v>
      </c>
      <c r="M598" s="136"/>
      <c r="N598" s="137">
        <f t="shared" si="27"/>
        <v>350</v>
      </c>
      <c r="O598" s="138">
        <v>293</v>
      </c>
      <c r="P598" s="139">
        <f t="shared" si="28"/>
        <v>57</v>
      </c>
      <c r="Q598" s="41"/>
    </row>
    <row r="599" spans="1:18" ht="15" customHeight="1" x14ac:dyDescent="0.3">
      <c r="A599" s="126">
        <v>596</v>
      </c>
      <c r="B599" s="142"/>
      <c r="C599" s="128"/>
      <c r="D599" s="129">
        <f t="shared" si="25"/>
        <v>10420.049999999999</v>
      </c>
      <c r="E599" s="144">
        <v>45889</v>
      </c>
      <c r="F599" s="37">
        <v>10434.950000000001</v>
      </c>
      <c r="G599" s="145">
        <v>45890</v>
      </c>
      <c r="H599" s="76">
        <f t="shared" si="26"/>
        <v>14.900000000001455</v>
      </c>
      <c r="K599" s="134">
        <v>597</v>
      </c>
      <c r="L599" s="679">
        <v>45889</v>
      </c>
      <c r="M599" s="136"/>
      <c r="N599" s="137">
        <f t="shared" si="27"/>
        <v>293</v>
      </c>
      <c r="O599" s="138">
        <v>112</v>
      </c>
      <c r="P599" s="139">
        <f t="shared" si="28"/>
        <v>181</v>
      </c>
      <c r="Q599" s="41"/>
    </row>
    <row r="600" spans="1:18" ht="15" customHeight="1" x14ac:dyDescent="0.3">
      <c r="A600" s="126">
        <v>597</v>
      </c>
      <c r="B600" s="142"/>
      <c r="C600" s="128"/>
      <c r="D600" s="129">
        <f t="shared" si="25"/>
        <v>10434.950000000001</v>
      </c>
      <c r="E600" s="144">
        <v>45890</v>
      </c>
      <c r="F600" s="37">
        <v>10442.450000000001</v>
      </c>
      <c r="G600" s="145">
        <v>45891</v>
      </c>
      <c r="H600" s="76">
        <f t="shared" si="26"/>
        <v>7.5</v>
      </c>
      <c r="K600" s="134">
        <v>598</v>
      </c>
      <c r="L600" s="679">
        <v>45890</v>
      </c>
      <c r="M600" s="136">
        <v>300</v>
      </c>
      <c r="N600" s="137">
        <f t="shared" si="27"/>
        <v>112</v>
      </c>
      <c r="O600" s="138">
        <v>293</v>
      </c>
      <c r="P600" s="139">
        <f t="shared" si="28"/>
        <v>119</v>
      </c>
      <c r="Q600" s="41"/>
      <c r="R600" t="s">
        <v>1719</v>
      </c>
    </row>
    <row r="601" spans="1:18" ht="15" customHeight="1" x14ac:dyDescent="0.3">
      <c r="A601" s="126">
        <v>598</v>
      </c>
      <c r="B601" s="142"/>
      <c r="C601" s="128"/>
      <c r="D601" s="129">
        <f t="shared" si="25"/>
        <v>10442.450000000001</v>
      </c>
      <c r="E601" s="144">
        <v>45891</v>
      </c>
      <c r="F601" s="37">
        <v>10442.450000000001</v>
      </c>
      <c r="G601" s="145">
        <v>45892</v>
      </c>
      <c r="H601" s="76">
        <f t="shared" si="26"/>
        <v>0</v>
      </c>
      <c r="K601" s="134">
        <v>599</v>
      </c>
      <c r="L601" s="679">
        <v>45891</v>
      </c>
      <c r="M601" s="136"/>
      <c r="N601" s="137">
        <f t="shared" si="27"/>
        <v>293</v>
      </c>
      <c r="O601" s="138">
        <v>293</v>
      </c>
      <c r="P601" s="139">
        <f t="shared" si="28"/>
        <v>0</v>
      </c>
      <c r="Q601" s="41"/>
    </row>
    <row r="602" spans="1:18" ht="15" customHeight="1" x14ac:dyDescent="0.3">
      <c r="A602" s="126">
        <v>599</v>
      </c>
      <c r="B602" s="142"/>
      <c r="C602" s="128"/>
      <c r="D602" s="129">
        <f t="shared" ref="D602:D665" si="29">(F601)</f>
        <v>10442.450000000001</v>
      </c>
      <c r="E602" s="144">
        <v>45892</v>
      </c>
      <c r="F602" s="37">
        <v>10450.1</v>
      </c>
      <c r="G602" s="145">
        <v>45893</v>
      </c>
      <c r="H602" s="76">
        <f t="shared" ref="H602:H665" si="30">F602-D602</f>
        <v>7.6499999999996362</v>
      </c>
      <c r="K602" s="134">
        <v>600</v>
      </c>
      <c r="L602" s="679">
        <v>45892</v>
      </c>
      <c r="M602" s="136"/>
      <c r="N602" s="137">
        <f t="shared" ref="N602:N665" si="31">O601</f>
        <v>293</v>
      </c>
      <c r="O602" s="138">
        <v>180</v>
      </c>
      <c r="P602" s="139">
        <f t="shared" ref="P602:P665" si="32">M602+N602-O602</f>
        <v>113</v>
      </c>
      <c r="Q602" s="41"/>
    </row>
    <row r="603" spans="1:18" ht="15" customHeight="1" x14ac:dyDescent="0.3">
      <c r="A603" s="126">
        <v>600</v>
      </c>
      <c r="B603" s="142"/>
      <c r="C603" s="128"/>
      <c r="D603" s="129">
        <f t="shared" si="29"/>
        <v>10450.1</v>
      </c>
      <c r="E603" s="144">
        <v>45893</v>
      </c>
      <c r="F603" s="37">
        <v>10450.1</v>
      </c>
      <c r="G603" s="145">
        <v>45894</v>
      </c>
      <c r="H603" s="76">
        <f t="shared" si="30"/>
        <v>0</v>
      </c>
      <c r="K603" s="134">
        <v>601</v>
      </c>
      <c r="L603" s="679">
        <v>45893</v>
      </c>
      <c r="M603" s="136"/>
      <c r="N603" s="137">
        <f t="shared" si="31"/>
        <v>180</v>
      </c>
      <c r="O603" s="138">
        <v>180</v>
      </c>
      <c r="P603" s="139">
        <f t="shared" si="32"/>
        <v>0</v>
      </c>
      <c r="Q603" s="41"/>
    </row>
    <row r="604" spans="1:18" ht="15" customHeight="1" x14ac:dyDescent="0.3">
      <c r="A604" s="126">
        <v>601</v>
      </c>
      <c r="B604" s="142"/>
      <c r="C604" s="128"/>
      <c r="D604" s="129">
        <f t="shared" si="29"/>
        <v>10450.1</v>
      </c>
      <c r="E604" s="144">
        <v>45894</v>
      </c>
      <c r="F604" s="37">
        <v>10450.700000000001</v>
      </c>
      <c r="G604" s="145">
        <v>45895</v>
      </c>
      <c r="H604" s="76">
        <f t="shared" si="30"/>
        <v>0.6000000000003638</v>
      </c>
      <c r="K604" s="134">
        <v>602</v>
      </c>
      <c r="L604" s="679">
        <v>45894</v>
      </c>
      <c r="M604" s="136">
        <v>330</v>
      </c>
      <c r="N604" s="137">
        <f t="shared" si="31"/>
        <v>180</v>
      </c>
      <c r="O604" s="138">
        <v>440</v>
      </c>
      <c r="P604" s="139">
        <f>M604+N604-O604</f>
        <v>70</v>
      </c>
      <c r="Q604" s="41"/>
      <c r="R604" t="s">
        <v>1720</v>
      </c>
    </row>
    <row r="605" spans="1:18" ht="15" customHeight="1" x14ac:dyDescent="0.3">
      <c r="A605" s="126">
        <v>602</v>
      </c>
      <c r="B605" s="142"/>
      <c r="C605" s="128"/>
      <c r="D605" s="129">
        <f t="shared" si="29"/>
        <v>10450.700000000001</v>
      </c>
      <c r="E605" s="144">
        <v>45895</v>
      </c>
      <c r="F605" s="37">
        <v>10451.200000000001</v>
      </c>
      <c r="G605" s="145">
        <v>45896</v>
      </c>
      <c r="H605" s="76">
        <f t="shared" si="30"/>
        <v>0.5</v>
      </c>
      <c r="K605" s="134">
        <v>603</v>
      </c>
      <c r="L605" s="679">
        <v>45895</v>
      </c>
      <c r="M605" s="136"/>
      <c r="N605" s="137">
        <f t="shared" si="31"/>
        <v>440</v>
      </c>
      <c r="O605" s="138">
        <v>440</v>
      </c>
      <c r="P605" s="139">
        <f t="shared" si="32"/>
        <v>0</v>
      </c>
      <c r="Q605" s="41"/>
    </row>
    <row r="606" spans="1:18" ht="15" customHeight="1" x14ac:dyDescent="0.3">
      <c r="A606" s="126">
        <v>603</v>
      </c>
      <c r="B606" s="142"/>
      <c r="C606" s="128"/>
      <c r="D606" s="129">
        <f t="shared" si="29"/>
        <v>10451.200000000001</v>
      </c>
      <c r="E606" s="144">
        <v>45896</v>
      </c>
      <c r="F606" s="37">
        <v>10452.1</v>
      </c>
      <c r="G606" s="145">
        <v>45897</v>
      </c>
      <c r="H606" s="76">
        <f t="shared" si="30"/>
        <v>0.8999999999996362</v>
      </c>
      <c r="K606" s="134">
        <v>604</v>
      </c>
      <c r="L606" s="679">
        <v>45896</v>
      </c>
      <c r="M606" s="136"/>
      <c r="N606" s="137">
        <f>O605</f>
        <v>440</v>
      </c>
      <c r="O606" s="138">
        <v>440</v>
      </c>
      <c r="P606" s="139">
        <f t="shared" si="32"/>
        <v>0</v>
      </c>
      <c r="Q606" s="41"/>
    </row>
    <row r="607" spans="1:18" ht="15" customHeight="1" x14ac:dyDescent="0.3">
      <c r="A607" s="126">
        <v>604</v>
      </c>
      <c r="B607" s="142"/>
      <c r="C607" s="128"/>
      <c r="D607" s="129">
        <f t="shared" si="29"/>
        <v>10452.1</v>
      </c>
      <c r="E607" s="144">
        <v>45897</v>
      </c>
      <c r="F607" s="37">
        <v>10452.6</v>
      </c>
      <c r="G607" s="145">
        <v>45898</v>
      </c>
      <c r="H607" s="76">
        <f t="shared" si="30"/>
        <v>0.5</v>
      </c>
      <c r="K607" s="134">
        <v>605</v>
      </c>
      <c r="L607" s="679">
        <v>45897</v>
      </c>
      <c r="M607" s="136"/>
      <c r="N607" s="137">
        <f t="shared" si="31"/>
        <v>440</v>
      </c>
      <c r="O607" s="138">
        <v>440</v>
      </c>
      <c r="P607" s="139">
        <f t="shared" si="32"/>
        <v>0</v>
      </c>
      <c r="Q607" s="41"/>
    </row>
    <row r="608" spans="1:18" ht="15" customHeight="1" x14ac:dyDescent="0.3">
      <c r="A608" s="126">
        <v>605</v>
      </c>
      <c r="B608" s="142"/>
      <c r="C608" s="128"/>
      <c r="D608" s="129">
        <f t="shared" si="29"/>
        <v>10452.6</v>
      </c>
      <c r="E608" s="144">
        <v>45898</v>
      </c>
      <c r="F608" s="37">
        <v>10454.200000000001</v>
      </c>
      <c r="G608" s="145">
        <v>45899</v>
      </c>
      <c r="H608" s="76">
        <f t="shared" si="30"/>
        <v>1.6000000000003638</v>
      </c>
      <c r="K608" s="134">
        <v>606</v>
      </c>
      <c r="L608" s="679">
        <v>45898</v>
      </c>
      <c r="M608" s="136"/>
      <c r="N608" s="137">
        <f t="shared" si="31"/>
        <v>440</v>
      </c>
      <c r="O608" s="138">
        <v>440</v>
      </c>
      <c r="P608" s="139">
        <f t="shared" si="32"/>
        <v>0</v>
      </c>
      <c r="Q608" s="41"/>
    </row>
    <row r="609" spans="1:18" ht="15" customHeight="1" x14ac:dyDescent="0.3">
      <c r="A609" s="126">
        <v>606</v>
      </c>
      <c r="B609" s="142"/>
      <c r="C609" s="128"/>
      <c r="D609" s="129">
        <f t="shared" si="29"/>
        <v>10454.200000000001</v>
      </c>
      <c r="E609" s="144">
        <v>45899</v>
      </c>
      <c r="F609" s="37">
        <v>10455.25</v>
      </c>
      <c r="G609" s="145">
        <v>45900</v>
      </c>
      <c r="H609" s="76">
        <f t="shared" si="30"/>
        <v>1.0499999999992724</v>
      </c>
      <c r="I609">
        <f>SUM(H579:H609)</f>
        <v>71.299999999999272</v>
      </c>
      <c r="K609" s="134">
        <v>607</v>
      </c>
      <c r="L609" s="679">
        <v>45899</v>
      </c>
      <c r="M609" s="136"/>
      <c r="N609" s="137">
        <f t="shared" si="31"/>
        <v>440</v>
      </c>
      <c r="O609" s="138">
        <v>440</v>
      </c>
      <c r="P609" s="139">
        <f t="shared" si="32"/>
        <v>0</v>
      </c>
      <c r="Q609" s="41"/>
    </row>
    <row r="610" spans="1:18" ht="15" customHeight="1" x14ac:dyDescent="0.3">
      <c r="A610" s="126">
        <v>607</v>
      </c>
      <c r="B610" s="142"/>
      <c r="C610" s="128"/>
      <c r="D610" s="129">
        <f t="shared" si="29"/>
        <v>10455.25</v>
      </c>
      <c r="E610" s="144">
        <v>45900</v>
      </c>
      <c r="F610" s="37">
        <v>10455.25</v>
      </c>
      <c r="G610" s="145">
        <v>45901</v>
      </c>
      <c r="H610" s="76">
        <f t="shared" si="30"/>
        <v>0</v>
      </c>
      <c r="K610" s="134">
        <v>608</v>
      </c>
      <c r="L610" s="679">
        <v>45900</v>
      </c>
      <c r="M610" s="136"/>
      <c r="N610" s="137">
        <f t="shared" si="31"/>
        <v>440</v>
      </c>
      <c r="O610" s="138">
        <v>440</v>
      </c>
      <c r="P610" s="139">
        <f t="shared" si="32"/>
        <v>0</v>
      </c>
      <c r="Q610" s="41"/>
      <c r="R610">
        <f>SUM(P580:P610)</f>
        <v>900</v>
      </c>
    </row>
    <row r="611" spans="1:18" ht="15" customHeight="1" x14ac:dyDescent="0.3">
      <c r="A611" s="126">
        <v>608</v>
      </c>
      <c r="B611" s="142"/>
      <c r="C611" s="128"/>
      <c r="D611" s="129">
        <f t="shared" si="29"/>
        <v>10455.25</v>
      </c>
      <c r="E611" s="144">
        <v>45901</v>
      </c>
      <c r="F611" s="37">
        <v>10459.1</v>
      </c>
      <c r="G611" s="145">
        <v>45902</v>
      </c>
      <c r="H611" s="76">
        <f t="shared" si="30"/>
        <v>3.8500000000003638</v>
      </c>
      <c r="K611" s="134">
        <v>609</v>
      </c>
      <c r="L611" s="679">
        <v>45901</v>
      </c>
      <c r="M611" s="136"/>
      <c r="N611" s="137">
        <f t="shared" si="31"/>
        <v>440</v>
      </c>
      <c r="O611" s="138">
        <v>390</v>
      </c>
      <c r="P611" s="139">
        <f t="shared" si="32"/>
        <v>50</v>
      </c>
      <c r="Q611" s="41"/>
    </row>
    <row r="612" spans="1:18" ht="15" customHeight="1" x14ac:dyDescent="0.3">
      <c r="A612" s="126">
        <v>609</v>
      </c>
      <c r="B612" s="142"/>
      <c r="C612" s="128"/>
      <c r="D612" s="129">
        <f t="shared" si="29"/>
        <v>10459.1</v>
      </c>
      <c r="E612" s="144">
        <v>45902</v>
      </c>
      <c r="F612" s="37">
        <v>10465.4</v>
      </c>
      <c r="G612" s="145">
        <v>45903</v>
      </c>
      <c r="H612" s="76">
        <f t="shared" si="30"/>
        <v>6.2999999999992724</v>
      </c>
      <c r="K612" s="134">
        <v>610</v>
      </c>
      <c r="L612" s="679">
        <v>45902</v>
      </c>
      <c r="M612" s="136"/>
      <c r="N612" s="137">
        <f t="shared" si="31"/>
        <v>390</v>
      </c>
      <c r="O612" s="138">
        <v>290</v>
      </c>
      <c r="P612" s="139">
        <f t="shared" si="32"/>
        <v>100</v>
      </c>
      <c r="Q612" s="41"/>
    </row>
    <row r="613" spans="1:18" ht="15" customHeight="1" x14ac:dyDescent="0.3">
      <c r="A613" s="126">
        <v>610</v>
      </c>
      <c r="B613" s="142"/>
      <c r="C613" s="128"/>
      <c r="D613" s="129">
        <f t="shared" si="29"/>
        <v>10465.4</v>
      </c>
      <c r="E613" s="144">
        <v>45903</v>
      </c>
      <c r="F613" s="37">
        <v>10468.1</v>
      </c>
      <c r="G613" s="145">
        <v>45904</v>
      </c>
      <c r="H613" s="76">
        <f t="shared" si="30"/>
        <v>2.7000000000007276</v>
      </c>
      <c r="K613" s="134">
        <v>611</v>
      </c>
      <c r="L613" s="679">
        <v>45903</v>
      </c>
      <c r="M613" s="136"/>
      <c r="N613" s="137">
        <f t="shared" si="31"/>
        <v>290</v>
      </c>
      <c r="O613" s="138">
        <v>225</v>
      </c>
      <c r="P613" s="139">
        <f t="shared" si="32"/>
        <v>65</v>
      </c>
      <c r="Q613" s="41"/>
    </row>
    <row r="614" spans="1:18" ht="15" customHeight="1" x14ac:dyDescent="0.3">
      <c r="A614" s="126">
        <v>611</v>
      </c>
      <c r="B614" s="142"/>
      <c r="C614" s="128"/>
      <c r="D614" s="129">
        <f t="shared" si="29"/>
        <v>10468.1</v>
      </c>
      <c r="E614" s="144">
        <v>45904</v>
      </c>
      <c r="F614" s="37">
        <v>10468.1</v>
      </c>
      <c r="G614" s="145">
        <v>45905</v>
      </c>
      <c r="H614" s="76">
        <f t="shared" si="30"/>
        <v>0</v>
      </c>
      <c r="K614" s="134">
        <v>612</v>
      </c>
      <c r="L614" s="679">
        <v>45904</v>
      </c>
      <c r="M614" s="136"/>
      <c r="N614" s="137">
        <f t="shared" si="31"/>
        <v>225</v>
      </c>
      <c r="O614" s="138">
        <v>225</v>
      </c>
      <c r="P614" s="139">
        <f t="shared" si="32"/>
        <v>0</v>
      </c>
      <c r="Q614" s="41"/>
    </row>
    <row r="615" spans="1:18" ht="15" customHeight="1" x14ac:dyDescent="0.3">
      <c r="A615" s="126">
        <v>612</v>
      </c>
      <c r="B615" s="142"/>
      <c r="C615" s="128"/>
      <c r="D615" s="129">
        <f t="shared" si="29"/>
        <v>10468.1</v>
      </c>
      <c r="E615" s="144">
        <v>45905</v>
      </c>
      <c r="F615" s="37">
        <v>10468.1</v>
      </c>
      <c r="G615" s="145">
        <v>45906</v>
      </c>
      <c r="H615" s="76">
        <f t="shared" si="30"/>
        <v>0</v>
      </c>
      <c r="K615" s="134">
        <v>613</v>
      </c>
      <c r="L615" s="679">
        <v>45905</v>
      </c>
      <c r="M615" s="136"/>
      <c r="N615" s="137">
        <f t="shared" si="31"/>
        <v>225</v>
      </c>
      <c r="O615" s="138">
        <v>225</v>
      </c>
      <c r="P615" s="139">
        <f t="shared" si="32"/>
        <v>0</v>
      </c>
      <c r="Q615" s="41"/>
    </row>
    <row r="616" spans="1:18" ht="15" customHeight="1" x14ac:dyDescent="0.3">
      <c r="A616" s="126">
        <v>613</v>
      </c>
      <c r="B616" s="142"/>
      <c r="C616" s="128"/>
      <c r="D616" s="129">
        <f t="shared" si="29"/>
        <v>10468.1</v>
      </c>
      <c r="E616" s="144">
        <v>45906</v>
      </c>
      <c r="F616" s="37">
        <v>10471.4</v>
      </c>
      <c r="G616" s="145">
        <v>45907</v>
      </c>
      <c r="H616" s="76">
        <f t="shared" si="30"/>
        <v>3.2999999999992724</v>
      </c>
      <c r="K616" s="134">
        <v>614</v>
      </c>
      <c r="L616" s="679">
        <v>45906</v>
      </c>
      <c r="M616" s="136"/>
      <c r="N616" s="137">
        <f t="shared" si="31"/>
        <v>225</v>
      </c>
      <c r="O616" s="138">
        <v>155</v>
      </c>
      <c r="P616" s="139">
        <f t="shared" si="32"/>
        <v>70</v>
      </c>
      <c r="Q616" s="41"/>
    </row>
    <row r="617" spans="1:18" ht="15" customHeight="1" x14ac:dyDescent="0.3">
      <c r="A617" s="126">
        <v>614</v>
      </c>
      <c r="B617" s="142"/>
      <c r="C617" s="128"/>
      <c r="D617" s="129">
        <f t="shared" si="29"/>
        <v>10471.4</v>
      </c>
      <c r="E617" s="144">
        <v>45907</v>
      </c>
      <c r="F617" s="37">
        <v>10474.549999999999</v>
      </c>
      <c r="G617" s="145">
        <v>45908</v>
      </c>
      <c r="H617" s="76">
        <f t="shared" si="30"/>
        <v>3.1499999999996362</v>
      </c>
      <c r="K617" s="134">
        <v>615</v>
      </c>
      <c r="L617" s="679">
        <v>45907</v>
      </c>
      <c r="M617" s="136"/>
      <c r="N617" s="137">
        <f t="shared" si="31"/>
        <v>155</v>
      </c>
      <c r="O617" s="138">
        <v>112</v>
      </c>
      <c r="P617" s="139">
        <f t="shared" si="32"/>
        <v>43</v>
      </c>
      <c r="Q617" s="41"/>
    </row>
    <row r="618" spans="1:18" ht="15" customHeight="1" x14ac:dyDescent="0.3">
      <c r="A618" s="126">
        <v>615</v>
      </c>
      <c r="B618" s="142"/>
      <c r="C618" s="128"/>
      <c r="D618" s="129">
        <f t="shared" si="29"/>
        <v>10474.549999999999</v>
      </c>
      <c r="E618" s="144">
        <v>45908</v>
      </c>
      <c r="F618" s="37">
        <v>10476.799999999999</v>
      </c>
      <c r="G618" s="145">
        <v>45909</v>
      </c>
      <c r="H618" s="76">
        <f t="shared" si="30"/>
        <v>2.25</v>
      </c>
      <c r="K618" s="134">
        <v>616</v>
      </c>
      <c r="L618" s="679">
        <v>45908</v>
      </c>
      <c r="M618" s="136"/>
      <c r="N618" s="137">
        <f t="shared" si="31"/>
        <v>112</v>
      </c>
      <c r="O618" s="138">
        <v>112</v>
      </c>
      <c r="P618" s="139">
        <f t="shared" si="32"/>
        <v>0</v>
      </c>
      <c r="Q618" s="41"/>
    </row>
    <row r="619" spans="1:18" ht="15" customHeight="1" x14ac:dyDescent="0.3">
      <c r="A619" s="126">
        <v>616</v>
      </c>
      <c r="B619" s="142"/>
      <c r="C619" s="128"/>
      <c r="D619" s="129">
        <f t="shared" si="29"/>
        <v>10476.799999999999</v>
      </c>
      <c r="E619" s="144">
        <v>45909</v>
      </c>
      <c r="F619" s="37">
        <v>10477.950000000001</v>
      </c>
      <c r="G619" s="145">
        <v>45910</v>
      </c>
      <c r="H619" s="76">
        <f t="shared" si="30"/>
        <v>1.1500000000014552</v>
      </c>
      <c r="K619" s="134">
        <v>617</v>
      </c>
      <c r="L619" s="679">
        <v>45909</v>
      </c>
      <c r="M619" s="136">
        <v>400</v>
      </c>
      <c r="N619" s="137">
        <f t="shared" si="31"/>
        <v>112</v>
      </c>
      <c r="O619" s="138">
        <v>440</v>
      </c>
      <c r="P619" s="139">
        <f t="shared" si="32"/>
        <v>72</v>
      </c>
      <c r="Q619" s="41"/>
    </row>
    <row r="620" spans="1:18" ht="15" customHeight="1" x14ac:dyDescent="0.3">
      <c r="A620" s="126">
        <v>617</v>
      </c>
      <c r="B620" s="142"/>
      <c r="C620" s="128"/>
      <c r="D620" s="129">
        <f t="shared" si="29"/>
        <v>10477.950000000001</v>
      </c>
      <c r="E620" s="144">
        <v>45910</v>
      </c>
      <c r="F620" s="37">
        <v>10484.25</v>
      </c>
      <c r="G620" s="145">
        <v>45911</v>
      </c>
      <c r="H620" s="76">
        <f t="shared" si="30"/>
        <v>6.2999999999992724</v>
      </c>
      <c r="K620" s="134">
        <v>618</v>
      </c>
      <c r="L620" s="679">
        <v>45910</v>
      </c>
      <c r="M620" s="136"/>
      <c r="N620" s="137">
        <f t="shared" si="31"/>
        <v>440</v>
      </c>
      <c r="O620" s="138">
        <v>375</v>
      </c>
      <c r="P620" s="139">
        <f t="shared" si="32"/>
        <v>65</v>
      </c>
      <c r="Q620" s="41"/>
    </row>
    <row r="621" spans="1:18" ht="15" customHeight="1" x14ac:dyDescent="0.3">
      <c r="A621" s="126">
        <v>618</v>
      </c>
      <c r="B621" s="142"/>
      <c r="C621" s="128"/>
      <c r="D621" s="129">
        <f t="shared" si="29"/>
        <v>10484.25</v>
      </c>
      <c r="E621" s="144">
        <v>45911</v>
      </c>
      <c r="F621" s="37">
        <v>10498.65</v>
      </c>
      <c r="G621" s="145">
        <v>45912</v>
      </c>
      <c r="H621" s="76">
        <f t="shared" si="30"/>
        <v>14.399999999999636</v>
      </c>
      <c r="K621" s="134">
        <v>619</v>
      </c>
      <c r="L621" s="679">
        <v>45911</v>
      </c>
      <c r="M621" s="136"/>
      <c r="N621" s="137">
        <f t="shared" si="31"/>
        <v>375</v>
      </c>
      <c r="O621" s="138">
        <v>250</v>
      </c>
      <c r="P621" s="139">
        <f t="shared" si="32"/>
        <v>125</v>
      </c>
      <c r="Q621" s="41"/>
    </row>
    <row r="622" spans="1:18" ht="15" customHeight="1" x14ac:dyDescent="0.3">
      <c r="A622" s="126">
        <v>619</v>
      </c>
      <c r="B622" s="142"/>
      <c r="C622" s="128"/>
      <c r="D622" s="129">
        <f t="shared" si="29"/>
        <v>10498.65</v>
      </c>
      <c r="E622" s="144">
        <v>45912</v>
      </c>
      <c r="F622" s="37">
        <v>10500.7</v>
      </c>
      <c r="G622" s="145">
        <v>45913</v>
      </c>
      <c r="H622" s="76">
        <f t="shared" si="30"/>
        <v>2.0500000000010914</v>
      </c>
      <c r="K622" s="134">
        <v>620</v>
      </c>
      <c r="L622" s="679">
        <v>45912</v>
      </c>
      <c r="M622" s="136"/>
      <c r="N622" s="137">
        <f t="shared" si="31"/>
        <v>250</v>
      </c>
      <c r="O622" s="138">
        <v>240</v>
      </c>
      <c r="P622" s="139">
        <f t="shared" si="32"/>
        <v>10</v>
      </c>
      <c r="Q622" s="41"/>
    </row>
    <row r="623" spans="1:18" ht="15" customHeight="1" x14ac:dyDescent="0.3">
      <c r="A623" s="126">
        <v>620</v>
      </c>
      <c r="B623" s="142"/>
      <c r="C623" s="128"/>
      <c r="D623" s="129">
        <f t="shared" si="29"/>
        <v>10500.7</v>
      </c>
      <c r="E623" s="144">
        <v>45913</v>
      </c>
      <c r="F623" s="37">
        <v>10501.47</v>
      </c>
      <c r="G623" s="145">
        <v>45914</v>
      </c>
      <c r="H623" s="76">
        <f t="shared" si="30"/>
        <v>0.76999999999861757</v>
      </c>
      <c r="K623" s="134">
        <v>621</v>
      </c>
      <c r="L623" s="679">
        <v>45913</v>
      </c>
      <c r="M623" s="136"/>
      <c r="N623" s="137">
        <f t="shared" si="31"/>
        <v>240</v>
      </c>
      <c r="O623" s="138">
        <v>225</v>
      </c>
      <c r="P623" s="139">
        <f t="shared" si="32"/>
        <v>15</v>
      </c>
      <c r="Q623" s="41"/>
    </row>
    <row r="624" spans="1:18" ht="15" customHeight="1" x14ac:dyDescent="0.3">
      <c r="A624" s="126">
        <v>621</v>
      </c>
      <c r="B624" s="142"/>
      <c r="C624" s="128"/>
      <c r="D624" s="129">
        <f t="shared" si="29"/>
        <v>10501.47</v>
      </c>
      <c r="E624" s="144">
        <v>45914</v>
      </c>
      <c r="F624" s="37">
        <v>10507.15</v>
      </c>
      <c r="G624" s="145">
        <v>45915</v>
      </c>
      <c r="H624" s="76">
        <f t="shared" si="30"/>
        <v>5.680000000000291</v>
      </c>
      <c r="K624" s="134">
        <v>622</v>
      </c>
      <c r="L624" s="679">
        <v>45914</v>
      </c>
      <c r="M624" s="136"/>
      <c r="N624" s="137">
        <f t="shared" si="31"/>
        <v>225</v>
      </c>
      <c r="O624" s="138">
        <v>200</v>
      </c>
      <c r="P624" s="139">
        <f t="shared" si="32"/>
        <v>25</v>
      </c>
      <c r="Q624" s="41"/>
    </row>
    <row r="625" spans="1:17" ht="15" customHeight="1" x14ac:dyDescent="0.3">
      <c r="A625" s="126">
        <v>622</v>
      </c>
      <c r="B625" s="142"/>
      <c r="C625" s="128"/>
      <c r="D625" s="129">
        <f t="shared" si="29"/>
        <v>10507.15</v>
      </c>
      <c r="E625" s="144">
        <v>45915</v>
      </c>
      <c r="F625" s="37">
        <v>10509.05</v>
      </c>
      <c r="G625" s="145">
        <v>45916</v>
      </c>
      <c r="H625" s="76">
        <f t="shared" si="30"/>
        <v>1.8999999999996362</v>
      </c>
      <c r="K625" s="134">
        <v>623</v>
      </c>
      <c r="L625" s="679">
        <v>45915</v>
      </c>
      <c r="M625" s="136"/>
      <c r="N625" s="137">
        <f t="shared" si="31"/>
        <v>200</v>
      </c>
      <c r="O625" s="138">
        <v>165</v>
      </c>
      <c r="P625" s="139">
        <f t="shared" si="32"/>
        <v>35</v>
      </c>
      <c r="Q625" s="41"/>
    </row>
    <row r="626" spans="1:17" ht="15" customHeight="1" x14ac:dyDescent="0.3">
      <c r="A626" s="126">
        <v>623</v>
      </c>
      <c r="B626" s="142"/>
      <c r="C626" s="128"/>
      <c r="D626" s="129">
        <f t="shared" si="29"/>
        <v>10509.05</v>
      </c>
      <c r="E626" s="144">
        <v>45916</v>
      </c>
      <c r="F626" s="37">
        <v>10511.25</v>
      </c>
      <c r="G626" s="145">
        <v>45917</v>
      </c>
      <c r="H626" s="76">
        <f t="shared" si="30"/>
        <v>2.2000000000007276</v>
      </c>
      <c r="K626" s="134">
        <v>624</v>
      </c>
      <c r="L626" s="679">
        <v>45916</v>
      </c>
      <c r="M626" s="136"/>
      <c r="N626" s="137">
        <f t="shared" si="31"/>
        <v>165</v>
      </c>
      <c r="O626" s="138">
        <v>135</v>
      </c>
      <c r="P626" s="139">
        <f t="shared" si="32"/>
        <v>30</v>
      </c>
      <c r="Q626" s="41"/>
    </row>
    <row r="627" spans="1:17" ht="15" customHeight="1" x14ac:dyDescent="0.3">
      <c r="A627" s="126">
        <v>624</v>
      </c>
      <c r="B627" s="142"/>
      <c r="C627" s="128"/>
      <c r="D627" s="129">
        <f t="shared" si="29"/>
        <v>10511.25</v>
      </c>
      <c r="E627" s="144">
        <v>45917</v>
      </c>
      <c r="F627" s="37">
        <v>10512.9</v>
      </c>
      <c r="G627" s="145">
        <v>45918</v>
      </c>
      <c r="H627" s="76">
        <f t="shared" si="30"/>
        <v>1.6499999999996362</v>
      </c>
      <c r="K627" s="134">
        <v>625</v>
      </c>
      <c r="L627" s="679">
        <v>45917</v>
      </c>
      <c r="M627" s="136"/>
      <c r="N627" s="137">
        <f t="shared" si="31"/>
        <v>135</v>
      </c>
      <c r="O627" s="138">
        <v>110</v>
      </c>
      <c r="P627" s="139">
        <f t="shared" si="32"/>
        <v>25</v>
      </c>
      <c r="Q627" s="41"/>
    </row>
    <row r="628" spans="1:17" ht="15" customHeight="1" x14ac:dyDescent="0.3">
      <c r="A628" s="126">
        <v>625</v>
      </c>
      <c r="B628" s="142"/>
      <c r="C628" s="128"/>
      <c r="D628" s="129">
        <f t="shared" si="29"/>
        <v>10512.9</v>
      </c>
      <c r="E628" s="144">
        <v>45918</v>
      </c>
      <c r="F628" s="37">
        <v>10535.35</v>
      </c>
      <c r="G628" s="145">
        <v>45919</v>
      </c>
      <c r="H628" s="76">
        <f t="shared" si="30"/>
        <v>22.450000000000728</v>
      </c>
      <c r="K628" s="134">
        <v>626</v>
      </c>
      <c r="L628" s="679">
        <v>45918</v>
      </c>
      <c r="M628" s="136">
        <v>170</v>
      </c>
      <c r="N628" s="137">
        <f t="shared" si="31"/>
        <v>110</v>
      </c>
      <c r="O628" s="138">
        <v>110</v>
      </c>
      <c r="P628" s="139">
        <f t="shared" si="32"/>
        <v>170</v>
      </c>
      <c r="Q628" s="41"/>
    </row>
    <row r="629" spans="1:17" ht="15" customHeight="1" x14ac:dyDescent="0.3">
      <c r="A629" s="126">
        <v>626</v>
      </c>
      <c r="B629" s="142"/>
      <c r="C629" s="128"/>
      <c r="D629" s="129">
        <f t="shared" si="29"/>
        <v>10535.35</v>
      </c>
      <c r="E629" s="144">
        <v>45919</v>
      </c>
      <c r="F629" s="37">
        <v>10560.05</v>
      </c>
      <c r="G629" s="145">
        <v>45920</v>
      </c>
      <c r="H629" s="76">
        <f t="shared" si="30"/>
        <v>24.699999999998909</v>
      </c>
      <c r="K629" s="134">
        <v>627</v>
      </c>
      <c r="L629" s="679">
        <v>45919</v>
      </c>
      <c r="M629" s="136"/>
      <c r="N629" s="137">
        <f t="shared" si="31"/>
        <v>110</v>
      </c>
      <c r="O629" s="138">
        <v>0</v>
      </c>
      <c r="P629" s="139">
        <f t="shared" si="32"/>
        <v>110</v>
      </c>
      <c r="Q629" s="41"/>
    </row>
    <row r="630" spans="1:17" ht="15" customHeight="1" x14ac:dyDescent="0.3">
      <c r="A630" s="126">
        <v>627</v>
      </c>
      <c r="B630" s="142"/>
      <c r="C630" s="128"/>
      <c r="D630" s="129">
        <f t="shared" si="29"/>
        <v>10560.05</v>
      </c>
      <c r="E630" s="144">
        <v>45920</v>
      </c>
      <c r="F630" s="37">
        <v>10565.55</v>
      </c>
      <c r="G630" s="145">
        <v>45921</v>
      </c>
      <c r="H630" s="76">
        <f t="shared" si="30"/>
        <v>5.5</v>
      </c>
      <c r="K630" s="134">
        <v>628</v>
      </c>
      <c r="L630" s="679">
        <v>45920</v>
      </c>
      <c r="M630" s="136">
        <v>500</v>
      </c>
      <c r="N630" s="137">
        <f t="shared" si="31"/>
        <v>0</v>
      </c>
      <c r="O630" s="138">
        <v>360</v>
      </c>
      <c r="P630" s="139">
        <f t="shared" si="32"/>
        <v>140</v>
      </c>
      <c r="Q630" s="41"/>
    </row>
    <row r="631" spans="1:17" ht="15" customHeight="1" x14ac:dyDescent="0.3">
      <c r="A631" s="126">
        <v>628</v>
      </c>
      <c r="B631" s="142"/>
      <c r="C631" s="128"/>
      <c r="D631" s="129">
        <f t="shared" si="29"/>
        <v>10565.55</v>
      </c>
      <c r="E631" s="144">
        <v>45921</v>
      </c>
      <c r="F631" s="37">
        <v>10576.5</v>
      </c>
      <c r="G631" s="145">
        <v>45922</v>
      </c>
      <c r="H631" s="76">
        <f t="shared" si="30"/>
        <v>10.950000000000728</v>
      </c>
      <c r="K631" s="134">
        <v>629</v>
      </c>
      <c r="L631" s="679">
        <v>45921</v>
      </c>
      <c r="M631" s="136"/>
      <c r="N631" s="137">
        <f t="shared" si="31"/>
        <v>360</v>
      </c>
      <c r="O631" s="138">
        <v>260</v>
      </c>
      <c r="P631" s="139">
        <f t="shared" si="32"/>
        <v>100</v>
      </c>
      <c r="Q631" s="41"/>
    </row>
    <row r="632" spans="1:17" ht="15" customHeight="1" x14ac:dyDescent="0.3">
      <c r="A632" s="126">
        <v>629</v>
      </c>
      <c r="B632" s="142"/>
      <c r="C632" s="128"/>
      <c r="D632" s="129">
        <f t="shared" si="29"/>
        <v>10576.5</v>
      </c>
      <c r="E632" s="144">
        <v>45922</v>
      </c>
      <c r="F632" s="37">
        <v>10586.1</v>
      </c>
      <c r="G632" s="145">
        <v>45923</v>
      </c>
      <c r="H632" s="76">
        <f t="shared" si="30"/>
        <v>9.6000000000003638</v>
      </c>
      <c r="K632" s="134">
        <v>630</v>
      </c>
      <c r="L632" s="679">
        <v>45922</v>
      </c>
      <c r="M632" s="136"/>
      <c r="N632" s="137">
        <f t="shared" si="31"/>
        <v>260</v>
      </c>
      <c r="O632" s="138">
        <v>185</v>
      </c>
      <c r="P632" s="139">
        <f t="shared" si="32"/>
        <v>75</v>
      </c>
      <c r="Q632" s="41"/>
    </row>
    <row r="633" spans="1:17" ht="15" customHeight="1" x14ac:dyDescent="0.3">
      <c r="A633" s="126">
        <v>630</v>
      </c>
      <c r="B633" s="142"/>
      <c r="C633" s="128"/>
      <c r="D633" s="129">
        <f t="shared" si="29"/>
        <v>10586.1</v>
      </c>
      <c r="E633" s="144">
        <v>45923</v>
      </c>
      <c r="F633" s="37">
        <v>10586.6</v>
      </c>
      <c r="G633" s="145">
        <v>45924</v>
      </c>
      <c r="H633" s="76">
        <f t="shared" si="30"/>
        <v>0.5</v>
      </c>
      <c r="K633" s="134">
        <v>631</v>
      </c>
      <c r="L633" s="679">
        <v>45923</v>
      </c>
      <c r="M633" s="136"/>
      <c r="N633" s="137">
        <f t="shared" si="31"/>
        <v>185</v>
      </c>
      <c r="O633" s="138">
        <v>185</v>
      </c>
      <c r="P633" s="139">
        <f t="shared" si="32"/>
        <v>0</v>
      </c>
      <c r="Q633" s="41"/>
    </row>
    <row r="634" spans="1:17" ht="15" customHeight="1" x14ac:dyDescent="0.3">
      <c r="A634" s="126">
        <v>631</v>
      </c>
      <c r="B634" s="142"/>
      <c r="C634" s="128"/>
      <c r="D634" s="129">
        <f t="shared" si="29"/>
        <v>10586.6</v>
      </c>
      <c r="E634" s="144">
        <v>45924</v>
      </c>
      <c r="F634" s="37">
        <v>10586.6</v>
      </c>
      <c r="G634" s="145">
        <v>45925</v>
      </c>
      <c r="H634" s="76">
        <f t="shared" si="30"/>
        <v>0</v>
      </c>
      <c r="K634" s="134">
        <v>632</v>
      </c>
      <c r="L634" s="679">
        <v>45924</v>
      </c>
      <c r="M634" s="136"/>
      <c r="N634" s="137">
        <f t="shared" si="31"/>
        <v>185</v>
      </c>
      <c r="O634" s="138">
        <v>185</v>
      </c>
      <c r="P634" s="139">
        <f t="shared" si="32"/>
        <v>0</v>
      </c>
      <c r="Q634" s="41"/>
    </row>
    <row r="635" spans="1:17" ht="15" customHeight="1" x14ac:dyDescent="0.3">
      <c r="A635" s="126">
        <v>632</v>
      </c>
      <c r="B635" s="142"/>
      <c r="C635" s="128"/>
      <c r="D635" s="129">
        <f t="shared" si="29"/>
        <v>10586.6</v>
      </c>
      <c r="E635" s="144">
        <v>45925</v>
      </c>
      <c r="F635" s="37">
        <v>10592.15</v>
      </c>
      <c r="G635" s="145">
        <v>45926</v>
      </c>
      <c r="H635" s="76">
        <f t="shared" si="30"/>
        <v>5.5499999999992724</v>
      </c>
      <c r="K635" s="134">
        <v>633</v>
      </c>
      <c r="L635" s="679">
        <v>45925</v>
      </c>
      <c r="M635" s="136"/>
      <c r="N635" s="137">
        <f t="shared" si="31"/>
        <v>185</v>
      </c>
      <c r="O635" s="138">
        <v>120</v>
      </c>
      <c r="P635" s="139">
        <f t="shared" si="32"/>
        <v>65</v>
      </c>
      <c r="Q635" s="41"/>
    </row>
    <row r="636" spans="1:17" ht="15" customHeight="1" x14ac:dyDescent="0.3">
      <c r="A636" s="126">
        <v>633</v>
      </c>
      <c r="B636" s="142"/>
      <c r="C636" s="128"/>
      <c r="D636" s="129">
        <f t="shared" si="29"/>
        <v>10592.15</v>
      </c>
      <c r="E636" s="144">
        <v>45926</v>
      </c>
      <c r="F636" s="37">
        <v>10593.7</v>
      </c>
      <c r="G636" s="145">
        <v>45927</v>
      </c>
      <c r="H636" s="76">
        <f t="shared" si="30"/>
        <v>1.5500000000010914</v>
      </c>
      <c r="K636" s="134">
        <v>634</v>
      </c>
      <c r="L636" s="679">
        <v>45926</v>
      </c>
      <c r="M636" s="136"/>
      <c r="N636" s="137">
        <f t="shared" si="31"/>
        <v>120</v>
      </c>
      <c r="O636" s="138">
        <v>120</v>
      </c>
      <c r="P636" s="139">
        <f t="shared" si="32"/>
        <v>0</v>
      </c>
      <c r="Q636" s="41"/>
    </row>
    <row r="637" spans="1:17" ht="15" customHeight="1" x14ac:dyDescent="0.3">
      <c r="A637" s="126">
        <v>634</v>
      </c>
      <c r="B637" s="142"/>
      <c r="C637" s="128"/>
      <c r="D637" s="129">
        <f t="shared" si="29"/>
        <v>10593.7</v>
      </c>
      <c r="E637" s="144">
        <v>45927</v>
      </c>
      <c r="F637" s="37">
        <v>10595</v>
      </c>
      <c r="G637" s="145">
        <v>45928</v>
      </c>
      <c r="H637" s="76">
        <f t="shared" si="30"/>
        <v>1.2999999999992724</v>
      </c>
      <c r="K637" s="134">
        <v>635</v>
      </c>
      <c r="L637" s="679">
        <v>45927</v>
      </c>
      <c r="M637" s="136"/>
      <c r="N637" s="137">
        <f t="shared" si="31"/>
        <v>120</v>
      </c>
      <c r="O637" s="138">
        <v>120</v>
      </c>
      <c r="P637" s="139">
        <f t="shared" si="32"/>
        <v>0</v>
      </c>
      <c r="Q637" s="41"/>
    </row>
    <row r="638" spans="1:17" ht="15" customHeight="1" x14ac:dyDescent="0.3">
      <c r="A638" s="126">
        <v>635</v>
      </c>
      <c r="B638" s="142"/>
      <c r="C638" s="128"/>
      <c r="D638" s="129">
        <f t="shared" si="29"/>
        <v>10595</v>
      </c>
      <c r="E638" s="144">
        <v>45928</v>
      </c>
      <c r="F638" s="37">
        <v>10593.7</v>
      </c>
      <c r="G638" s="145">
        <v>45929</v>
      </c>
      <c r="H638" s="76">
        <f t="shared" si="30"/>
        <v>-1.2999999999992724</v>
      </c>
      <c r="K638" s="134">
        <v>636</v>
      </c>
      <c r="L638" s="679">
        <v>45928</v>
      </c>
      <c r="M638" s="136"/>
      <c r="N638" s="137">
        <f t="shared" si="31"/>
        <v>120</v>
      </c>
      <c r="O638" s="138">
        <v>120</v>
      </c>
      <c r="P638" s="139">
        <f t="shared" si="32"/>
        <v>0</v>
      </c>
      <c r="Q638" s="41"/>
    </row>
    <row r="639" spans="1:17" ht="15" customHeight="1" x14ac:dyDescent="0.3">
      <c r="A639" s="126">
        <v>636</v>
      </c>
      <c r="B639" s="142"/>
      <c r="C639" s="128"/>
      <c r="D639" s="129">
        <f t="shared" si="29"/>
        <v>10593.7</v>
      </c>
      <c r="E639" s="144">
        <v>45929</v>
      </c>
      <c r="F639" s="37">
        <v>10601.6</v>
      </c>
      <c r="G639" s="145">
        <v>45930</v>
      </c>
      <c r="H639" s="76">
        <f t="shared" si="30"/>
        <v>7.8999999999996362</v>
      </c>
      <c r="K639" s="134">
        <v>637</v>
      </c>
      <c r="L639" s="679">
        <v>45929</v>
      </c>
      <c r="M639" s="136"/>
      <c r="N639" s="137">
        <f t="shared" si="31"/>
        <v>120</v>
      </c>
      <c r="O639" s="138">
        <v>60</v>
      </c>
      <c r="P639" s="139">
        <f t="shared" si="32"/>
        <v>60</v>
      </c>
      <c r="Q639" s="41"/>
    </row>
    <row r="640" spans="1:17" ht="15" customHeight="1" x14ac:dyDescent="0.3">
      <c r="A640" s="126">
        <v>637</v>
      </c>
      <c r="B640" s="142"/>
      <c r="C640" s="128"/>
      <c r="D640" s="129">
        <f t="shared" si="29"/>
        <v>10601.6</v>
      </c>
      <c r="E640" s="144">
        <v>45930</v>
      </c>
      <c r="F640" s="37">
        <v>10609.1</v>
      </c>
      <c r="G640" s="145">
        <v>45931</v>
      </c>
      <c r="H640" s="76">
        <f t="shared" si="30"/>
        <v>7.5</v>
      </c>
      <c r="I640">
        <f>SUM(H610:H639)</f>
        <v>146.35000000000036</v>
      </c>
      <c r="K640" s="134">
        <v>638</v>
      </c>
      <c r="L640" s="679">
        <v>45930</v>
      </c>
      <c r="M640" s="136">
        <v>400</v>
      </c>
      <c r="N640" s="137">
        <f t="shared" si="31"/>
        <v>60</v>
      </c>
      <c r="O640" s="138">
        <v>240</v>
      </c>
      <c r="P640" s="139">
        <f t="shared" si="32"/>
        <v>220</v>
      </c>
      <c r="Q640" s="41"/>
    </row>
    <row r="641" spans="1:18" ht="15" customHeight="1" x14ac:dyDescent="0.3">
      <c r="A641" s="126">
        <v>638</v>
      </c>
      <c r="B641" s="142"/>
      <c r="C641" s="128"/>
      <c r="D641" s="129">
        <f t="shared" si="29"/>
        <v>10609.1</v>
      </c>
      <c r="E641" s="144">
        <v>45931</v>
      </c>
      <c r="F641" s="37">
        <v>10609.1</v>
      </c>
      <c r="G641" s="145">
        <v>45932</v>
      </c>
      <c r="H641" s="76">
        <f t="shared" si="30"/>
        <v>0</v>
      </c>
      <c r="K641" s="134">
        <v>639</v>
      </c>
      <c r="L641" s="679">
        <v>45931</v>
      </c>
      <c r="M641" s="136"/>
      <c r="N641" s="137">
        <f t="shared" si="31"/>
        <v>240</v>
      </c>
      <c r="O641" s="138">
        <v>240</v>
      </c>
      <c r="P641" s="139">
        <f t="shared" si="32"/>
        <v>0</v>
      </c>
      <c r="Q641" s="41"/>
      <c r="R641">
        <f>SUM(P611:P640)</f>
        <v>1670</v>
      </c>
    </row>
    <row r="642" spans="1:18" ht="15" customHeight="1" x14ac:dyDescent="0.3">
      <c r="A642" s="126">
        <v>639</v>
      </c>
      <c r="B642" s="142"/>
      <c r="C642" s="128"/>
      <c r="D642" s="129">
        <f t="shared" si="29"/>
        <v>10609.1</v>
      </c>
      <c r="E642" s="144">
        <v>45932</v>
      </c>
      <c r="F642" s="37">
        <v>10640.45</v>
      </c>
      <c r="G642" s="145">
        <v>45933</v>
      </c>
      <c r="H642" s="76">
        <f t="shared" si="30"/>
        <v>31.350000000000364</v>
      </c>
      <c r="K642" s="134">
        <v>640</v>
      </c>
      <c r="L642" s="679">
        <v>45932</v>
      </c>
      <c r="M642" s="136">
        <v>400</v>
      </c>
      <c r="N642" s="137">
        <f t="shared" si="31"/>
        <v>240</v>
      </c>
      <c r="O642" s="138">
        <v>210</v>
      </c>
      <c r="P642" s="139">
        <f t="shared" si="32"/>
        <v>430</v>
      </c>
      <c r="Q642" s="41"/>
    </row>
    <row r="643" spans="1:18" ht="15" customHeight="1" x14ac:dyDescent="0.3">
      <c r="A643" s="126">
        <v>640</v>
      </c>
      <c r="B643" s="142"/>
      <c r="C643" s="128"/>
      <c r="D643" s="129">
        <f t="shared" si="29"/>
        <v>10640.45</v>
      </c>
      <c r="E643" s="144">
        <v>45933</v>
      </c>
      <c r="F643" s="37">
        <v>10646</v>
      </c>
      <c r="G643" s="145">
        <v>45934</v>
      </c>
      <c r="H643" s="76">
        <f t="shared" si="30"/>
        <v>5.5499999999992724</v>
      </c>
      <c r="K643" s="134">
        <v>641</v>
      </c>
      <c r="L643" s="679">
        <v>45933</v>
      </c>
      <c r="M643" s="136"/>
      <c r="N643" s="137">
        <f t="shared" si="31"/>
        <v>210</v>
      </c>
      <c r="O643" s="138">
        <v>120</v>
      </c>
      <c r="P643" s="139">
        <f t="shared" si="32"/>
        <v>90</v>
      </c>
      <c r="Q643" s="41"/>
    </row>
    <row r="644" spans="1:18" ht="15" customHeight="1" x14ac:dyDescent="0.3">
      <c r="A644" s="126">
        <v>641</v>
      </c>
      <c r="B644" s="142"/>
      <c r="C644" s="128"/>
      <c r="D644" s="129">
        <f t="shared" si="29"/>
        <v>10646</v>
      </c>
      <c r="E644" s="144">
        <v>45934</v>
      </c>
      <c r="F644" s="37">
        <v>10650.25</v>
      </c>
      <c r="G644" s="145">
        <v>45935</v>
      </c>
      <c r="H644" s="76">
        <f t="shared" si="30"/>
        <v>4.25</v>
      </c>
      <c r="K644" s="134">
        <v>642</v>
      </c>
      <c r="L644" s="679">
        <v>45934</v>
      </c>
      <c r="M644" s="136"/>
      <c r="N644" s="137">
        <f t="shared" si="31"/>
        <v>120</v>
      </c>
      <c r="O644" s="138">
        <v>90</v>
      </c>
      <c r="P644" s="139">
        <f t="shared" si="32"/>
        <v>30</v>
      </c>
      <c r="Q644" s="41"/>
    </row>
    <row r="645" spans="1:18" ht="15" customHeight="1" x14ac:dyDescent="0.3">
      <c r="A645" s="126">
        <v>642</v>
      </c>
      <c r="B645" s="142"/>
      <c r="C645" s="128"/>
      <c r="D645" s="129">
        <f t="shared" si="29"/>
        <v>10650.25</v>
      </c>
      <c r="E645" s="144">
        <v>45935</v>
      </c>
      <c r="F645" s="37">
        <v>10650.25</v>
      </c>
      <c r="G645" s="145">
        <v>45936</v>
      </c>
      <c r="H645" s="76">
        <f t="shared" si="30"/>
        <v>0</v>
      </c>
      <c r="K645" s="134">
        <v>643</v>
      </c>
      <c r="L645" s="679">
        <v>45935</v>
      </c>
      <c r="M645" s="136"/>
      <c r="N645" s="137">
        <f t="shared" si="31"/>
        <v>90</v>
      </c>
      <c r="O645" s="138">
        <v>90</v>
      </c>
      <c r="P645" s="139">
        <f t="shared" si="32"/>
        <v>0</v>
      </c>
      <c r="Q645" s="41"/>
    </row>
    <row r="646" spans="1:18" ht="15" customHeight="1" x14ac:dyDescent="0.3">
      <c r="A646" s="126">
        <v>643</v>
      </c>
      <c r="B646" s="142"/>
      <c r="C646" s="128"/>
      <c r="D646" s="129">
        <f t="shared" si="29"/>
        <v>10650.25</v>
      </c>
      <c r="E646" s="144">
        <v>45936</v>
      </c>
      <c r="F646" s="37">
        <v>10653.1</v>
      </c>
      <c r="G646" s="145">
        <v>45937</v>
      </c>
      <c r="H646" s="76">
        <f t="shared" si="30"/>
        <v>2.8500000000003638</v>
      </c>
      <c r="K646" s="134">
        <v>644</v>
      </c>
      <c r="L646" s="679">
        <v>45936</v>
      </c>
      <c r="M646" s="136">
        <v>400</v>
      </c>
      <c r="N646" s="137">
        <f t="shared" si="31"/>
        <v>90</v>
      </c>
      <c r="O646" s="138">
        <v>400</v>
      </c>
      <c r="P646" s="139">
        <f t="shared" si="32"/>
        <v>90</v>
      </c>
      <c r="Q646" s="41"/>
    </row>
    <row r="647" spans="1:18" ht="15" customHeight="1" x14ac:dyDescent="0.3">
      <c r="A647" s="126">
        <v>644</v>
      </c>
      <c r="B647" s="142"/>
      <c r="C647" s="128"/>
      <c r="D647" s="129">
        <f t="shared" si="29"/>
        <v>10653.1</v>
      </c>
      <c r="E647" s="144">
        <v>45937</v>
      </c>
      <c r="F647" s="37">
        <v>10656.95</v>
      </c>
      <c r="G647" s="145">
        <v>45938</v>
      </c>
      <c r="H647" s="76">
        <f t="shared" si="30"/>
        <v>3.8500000000003638</v>
      </c>
      <c r="K647" s="134">
        <v>645</v>
      </c>
      <c r="L647" s="679">
        <v>45937</v>
      </c>
      <c r="M647" s="136"/>
      <c r="N647" s="137">
        <f t="shared" si="31"/>
        <v>400</v>
      </c>
      <c r="O647" s="138">
        <v>375</v>
      </c>
      <c r="P647" s="139">
        <f t="shared" si="32"/>
        <v>25</v>
      </c>
      <c r="Q647" s="41"/>
    </row>
    <row r="648" spans="1:18" ht="15" customHeight="1" x14ac:dyDescent="0.3">
      <c r="A648" s="126">
        <v>645</v>
      </c>
      <c r="B648" s="142"/>
      <c r="C648" s="128"/>
      <c r="D648" s="129">
        <f t="shared" si="29"/>
        <v>10656.95</v>
      </c>
      <c r="E648" s="144">
        <v>45938</v>
      </c>
      <c r="F648" s="37">
        <v>10658.6</v>
      </c>
      <c r="G648" s="145">
        <v>45939</v>
      </c>
      <c r="H648" s="76">
        <f t="shared" si="30"/>
        <v>1.6499999999996362</v>
      </c>
      <c r="K648" s="134">
        <v>646</v>
      </c>
      <c r="L648" s="679">
        <v>45938</v>
      </c>
      <c r="M648" s="136"/>
      <c r="N648" s="137">
        <f t="shared" si="31"/>
        <v>375</v>
      </c>
      <c r="O648" s="138">
        <v>360</v>
      </c>
      <c r="P648" s="139">
        <f t="shared" si="32"/>
        <v>15</v>
      </c>
      <c r="Q648" s="41"/>
    </row>
    <row r="649" spans="1:18" ht="15" customHeight="1" x14ac:dyDescent="0.3">
      <c r="A649" s="126">
        <v>646</v>
      </c>
      <c r="B649" s="142"/>
      <c r="C649" s="128"/>
      <c r="D649" s="129">
        <f t="shared" si="29"/>
        <v>10658.6</v>
      </c>
      <c r="E649" s="144">
        <v>45939</v>
      </c>
      <c r="F649" s="37">
        <v>10659.8</v>
      </c>
      <c r="G649" s="145">
        <v>45940</v>
      </c>
      <c r="H649" s="76">
        <f t="shared" si="30"/>
        <v>1.1999999999989086</v>
      </c>
      <c r="K649" s="134">
        <v>647</v>
      </c>
      <c r="L649" s="679">
        <v>45939</v>
      </c>
      <c r="M649" s="136"/>
      <c r="N649" s="137">
        <f t="shared" si="31"/>
        <v>360</v>
      </c>
      <c r="O649" s="138">
        <v>360</v>
      </c>
      <c r="P649" s="139">
        <f t="shared" si="32"/>
        <v>0</v>
      </c>
      <c r="Q649" s="41"/>
    </row>
    <row r="650" spans="1:18" ht="15" customHeight="1" x14ac:dyDescent="0.3">
      <c r="A650" s="126">
        <v>647</v>
      </c>
      <c r="B650" s="142"/>
      <c r="C650" s="128"/>
      <c r="D650" s="129">
        <f t="shared" si="29"/>
        <v>10659.8</v>
      </c>
      <c r="E650" s="144">
        <v>45940</v>
      </c>
      <c r="F650" s="37">
        <v>10659.8</v>
      </c>
      <c r="G650" s="145">
        <v>45941</v>
      </c>
      <c r="H650" s="76">
        <f t="shared" si="30"/>
        <v>0</v>
      </c>
      <c r="K650" s="134">
        <v>648</v>
      </c>
      <c r="L650" s="679">
        <v>45940</v>
      </c>
      <c r="M650" s="136"/>
      <c r="N650" s="137">
        <f t="shared" si="31"/>
        <v>360</v>
      </c>
      <c r="O650" s="138">
        <v>360</v>
      </c>
      <c r="P650" s="139">
        <f t="shared" si="32"/>
        <v>0</v>
      </c>
      <c r="Q650" s="41"/>
    </row>
    <row r="651" spans="1:18" ht="15" customHeight="1" x14ac:dyDescent="0.3">
      <c r="A651" s="126">
        <v>648</v>
      </c>
      <c r="B651" s="142"/>
      <c r="C651" s="128"/>
      <c r="D651" s="129">
        <f t="shared" si="29"/>
        <v>10659.8</v>
      </c>
      <c r="E651" s="144">
        <v>45941</v>
      </c>
      <c r="F651" s="37">
        <v>10664.15</v>
      </c>
      <c r="G651" s="145">
        <v>45942</v>
      </c>
      <c r="H651" s="76">
        <f t="shared" si="30"/>
        <v>4.3500000000003638</v>
      </c>
      <c r="K651" s="134">
        <v>649</v>
      </c>
      <c r="L651" s="679">
        <v>45941</v>
      </c>
      <c r="M651" s="136"/>
      <c r="N651" s="137">
        <f t="shared" si="31"/>
        <v>360</v>
      </c>
      <c r="O651" s="138">
        <v>330</v>
      </c>
      <c r="P651" s="139">
        <f t="shared" si="32"/>
        <v>30</v>
      </c>
      <c r="Q651" s="41"/>
    </row>
    <row r="652" spans="1:18" ht="15" customHeight="1" x14ac:dyDescent="0.3">
      <c r="A652" s="126">
        <v>649</v>
      </c>
      <c r="B652" s="142"/>
      <c r="C652" s="128"/>
      <c r="D652" s="129">
        <f t="shared" si="29"/>
        <v>10664.15</v>
      </c>
      <c r="E652" s="144">
        <v>45942</v>
      </c>
      <c r="F652" s="37">
        <v>10665.95</v>
      </c>
      <c r="G652" s="145">
        <v>45943</v>
      </c>
      <c r="H652" s="76">
        <f t="shared" si="30"/>
        <v>1.8000000000010914</v>
      </c>
      <c r="K652" s="134">
        <v>650</v>
      </c>
      <c r="L652" s="679">
        <v>45942</v>
      </c>
      <c r="M652" s="136"/>
      <c r="N652" s="137">
        <f t="shared" si="31"/>
        <v>330</v>
      </c>
      <c r="O652" s="138">
        <v>330</v>
      </c>
      <c r="P652" s="139">
        <f t="shared" si="32"/>
        <v>0</v>
      </c>
      <c r="Q652" s="41"/>
    </row>
    <row r="653" spans="1:18" ht="15" customHeight="1" x14ac:dyDescent="0.3">
      <c r="A653" s="126">
        <v>650</v>
      </c>
      <c r="B653" s="142"/>
      <c r="C653" s="128"/>
      <c r="D653" s="129">
        <f t="shared" si="29"/>
        <v>10665.95</v>
      </c>
      <c r="E653" s="144">
        <v>45943</v>
      </c>
      <c r="F653" s="37">
        <v>10670.95</v>
      </c>
      <c r="G653" s="145">
        <v>45944</v>
      </c>
      <c r="H653" s="76">
        <f t="shared" si="30"/>
        <v>5</v>
      </c>
      <c r="K653" s="134">
        <v>651</v>
      </c>
      <c r="L653" s="679">
        <v>45943</v>
      </c>
      <c r="M653" s="136"/>
      <c r="N653" s="137">
        <f t="shared" si="31"/>
        <v>330</v>
      </c>
      <c r="O653" s="138">
        <v>233</v>
      </c>
      <c r="P653" s="139">
        <f t="shared" si="32"/>
        <v>97</v>
      </c>
      <c r="Q653" s="41"/>
    </row>
    <row r="654" spans="1:18" ht="15" customHeight="1" x14ac:dyDescent="0.3">
      <c r="A654" s="126">
        <v>651</v>
      </c>
      <c r="B654" s="142"/>
      <c r="C654" s="128"/>
      <c r="D654" s="129">
        <f t="shared" si="29"/>
        <v>10670.95</v>
      </c>
      <c r="E654" s="144">
        <v>45944</v>
      </c>
      <c r="F654" s="37">
        <v>10670.95</v>
      </c>
      <c r="G654" s="145">
        <v>45945</v>
      </c>
      <c r="H654" s="76">
        <f t="shared" si="30"/>
        <v>0</v>
      </c>
      <c r="K654" s="134">
        <v>652</v>
      </c>
      <c r="L654" s="679">
        <v>45944</v>
      </c>
      <c r="M654" s="136"/>
      <c r="N654" s="137">
        <f t="shared" si="31"/>
        <v>233</v>
      </c>
      <c r="O654" s="138">
        <v>233</v>
      </c>
      <c r="P654" s="139">
        <f t="shared" si="32"/>
        <v>0</v>
      </c>
      <c r="Q654" s="41"/>
    </row>
    <row r="655" spans="1:18" ht="15" customHeight="1" x14ac:dyDescent="0.3">
      <c r="A655" s="126">
        <v>652</v>
      </c>
      <c r="B655" s="142"/>
      <c r="C655" s="128"/>
      <c r="D655" s="129">
        <f t="shared" si="29"/>
        <v>10670.95</v>
      </c>
      <c r="E655" s="144">
        <v>45945</v>
      </c>
      <c r="F655" s="37">
        <v>10687</v>
      </c>
      <c r="G655" s="145">
        <v>45946</v>
      </c>
      <c r="H655" s="76">
        <f t="shared" si="30"/>
        <v>16.049999999999272</v>
      </c>
      <c r="K655" s="134">
        <v>653</v>
      </c>
      <c r="L655" s="679">
        <v>45945</v>
      </c>
      <c r="M655" s="136"/>
      <c r="N655" s="137">
        <f t="shared" si="31"/>
        <v>233</v>
      </c>
      <c r="O655" s="138">
        <v>80</v>
      </c>
      <c r="P655" s="139">
        <f t="shared" si="32"/>
        <v>153</v>
      </c>
      <c r="Q655" s="41"/>
    </row>
    <row r="656" spans="1:18" ht="15" customHeight="1" x14ac:dyDescent="0.3">
      <c r="A656" s="126">
        <v>653</v>
      </c>
      <c r="B656" s="142"/>
      <c r="C656" s="128"/>
      <c r="D656" s="129">
        <f t="shared" si="29"/>
        <v>10687</v>
      </c>
      <c r="E656" s="144">
        <v>45946</v>
      </c>
      <c r="F656" s="37">
        <v>10694</v>
      </c>
      <c r="G656" s="145">
        <v>45947</v>
      </c>
      <c r="H656" s="76">
        <f t="shared" si="30"/>
        <v>7</v>
      </c>
      <c r="K656" s="134">
        <v>654</v>
      </c>
      <c r="L656" s="679">
        <v>45946</v>
      </c>
      <c r="M656" s="136">
        <v>400</v>
      </c>
      <c r="N656" s="137">
        <f t="shared" si="31"/>
        <v>80</v>
      </c>
      <c r="O656" s="138">
        <v>300</v>
      </c>
      <c r="P656" s="139">
        <f t="shared" si="32"/>
        <v>180</v>
      </c>
      <c r="Q656" s="41"/>
    </row>
    <row r="657" spans="1:19" ht="15" customHeight="1" x14ac:dyDescent="0.3">
      <c r="A657" s="126">
        <v>654</v>
      </c>
      <c r="B657" s="142"/>
      <c r="C657" s="128"/>
      <c r="D657" s="129">
        <f t="shared" si="29"/>
        <v>10694</v>
      </c>
      <c r="E657" s="144">
        <v>45947</v>
      </c>
      <c r="F657" s="37">
        <v>10694</v>
      </c>
      <c r="G657" s="145">
        <v>45948</v>
      </c>
      <c r="H657" s="76">
        <f t="shared" si="30"/>
        <v>0</v>
      </c>
      <c r="K657" s="134">
        <v>655</v>
      </c>
      <c r="L657" s="679">
        <v>45947</v>
      </c>
      <c r="M657" s="136"/>
      <c r="N657" s="137">
        <f t="shared" si="31"/>
        <v>300</v>
      </c>
      <c r="O657" s="138">
        <v>300</v>
      </c>
      <c r="P657" s="139">
        <f t="shared" si="32"/>
        <v>0</v>
      </c>
      <c r="Q657" s="41"/>
    </row>
    <row r="658" spans="1:19" ht="15" customHeight="1" x14ac:dyDescent="0.3">
      <c r="A658" s="126">
        <v>655</v>
      </c>
      <c r="B658" s="142"/>
      <c r="C658" s="128"/>
      <c r="D658" s="129">
        <f t="shared" si="29"/>
        <v>10694</v>
      </c>
      <c r="E658" s="144">
        <v>45948</v>
      </c>
      <c r="F658" s="37">
        <v>10704.1</v>
      </c>
      <c r="G658" s="145">
        <v>45949</v>
      </c>
      <c r="H658" s="76">
        <f t="shared" si="30"/>
        <v>10.100000000000364</v>
      </c>
      <c r="K658" s="134">
        <v>656</v>
      </c>
      <c r="L658" s="679">
        <v>45948</v>
      </c>
      <c r="M658" s="136"/>
      <c r="N658" s="137">
        <f t="shared" si="31"/>
        <v>300</v>
      </c>
      <c r="O658" s="138">
        <v>165</v>
      </c>
      <c r="P658" s="139">
        <f t="shared" si="32"/>
        <v>135</v>
      </c>
      <c r="Q658" s="41"/>
    </row>
    <row r="659" spans="1:19" ht="15" customHeight="1" x14ac:dyDescent="0.3">
      <c r="A659" s="126">
        <v>656</v>
      </c>
      <c r="B659" s="142"/>
      <c r="C659" s="128"/>
      <c r="D659" s="129">
        <f t="shared" si="29"/>
        <v>10704.1</v>
      </c>
      <c r="E659" s="144">
        <v>45949</v>
      </c>
      <c r="F659" s="37">
        <v>10704.25</v>
      </c>
      <c r="G659" s="145">
        <v>45950</v>
      </c>
      <c r="H659" s="76">
        <f t="shared" si="30"/>
        <v>0.1499999999996362</v>
      </c>
      <c r="K659" s="134">
        <v>657</v>
      </c>
      <c r="L659" s="679">
        <v>45949</v>
      </c>
      <c r="M659" s="136"/>
      <c r="N659" s="137">
        <f t="shared" si="31"/>
        <v>165</v>
      </c>
      <c r="O659" s="138">
        <v>165</v>
      </c>
      <c r="P659" s="139">
        <f t="shared" si="32"/>
        <v>0</v>
      </c>
      <c r="Q659" s="41"/>
    </row>
    <row r="660" spans="1:19" ht="15" customHeight="1" x14ac:dyDescent="0.3">
      <c r="A660" s="126">
        <v>657</v>
      </c>
      <c r="B660" s="142"/>
      <c r="C660" s="128"/>
      <c r="D660" s="129">
        <f t="shared" si="29"/>
        <v>10704.25</v>
      </c>
      <c r="E660" s="144">
        <v>45950</v>
      </c>
      <c r="F660" s="37">
        <v>10704.75</v>
      </c>
      <c r="G660" s="145">
        <v>45951</v>
      </c>
      <c r="H660" s="76">
        <f t="shared" si="30"/>
        <v>0.5</v>
      </c>
      <c r="K660" s="134">
        <v>658</v>
      </c>
      <c r="L660" s="679">
        <v>45950</v>
      </c>
      <c r="M660" s="136"/>
      <c r="N660" s="137">
        <f t="shared" si="31"/>
        <v>165</v>
      </c>
      <c r="O660" s="138">
        <v>155</v>
      </c>
      <c r="P660" s="139">
        <f t="shared" si="32"/>
        <v>10</v>
      </c>
      <c r="Q660" s="41"/>
    </row>
    <row r="661" spans="1:19" ht="15" customHeight="1" x14ac:dyDescent="0.3">
      <c r="A661" s="126">
        <v>658</v>
      </c>
      <c r="B661" s="142"/>
      <c r="C661" s="128"/>
      <c r="D661" s="129">
        <f t="shared" si="29"/>
        <v>10704.75</v>
      </c>
      <c r="E661" s="144">
        <v>45951</v>
      </c>
      <c r="F661" s="37">
        <v>10704.75</v>
      </c>
      <c r="G661" s="145">
        <v>45952</v>
      </c>
      <c r="H661" s="76">
        <f t="shared" si="30"/>
        <v>0</v>
      </c>
      <c r="K661" s="134">
        <v>659</v>
      </c>
      <c r="L661" s="679">
        <v>45951</v>
      </c>
      <c r="M661" s="136"/>
      <c r="N661" s="137">
        <f t="shared" si="31"/>
        <v>155</v>
      </c>
      <c r="O661" s="138">
        <v>155</v>
      </c>
      <c r="P661" s="139">
        <f t="shared" si="32"/>
        <v>0</v>
      </c>
      <c r="Q661" s="41"/>
    </row>
    <row r="662" spans="1:19" ht="15" customHeight="1" x14ac:dyDescent="0.3">
      <c r="A662" s="126">
        <v>659</v>
      </c>
      <c r="B662" s="142"/>
      <c r="C662" s="128"/>
      <c r="D662" s="129">
        <f t="shared" si="29"/>
        <v>10704.75</v>
      </c>
      <c r="E662" s="144">
        <v>45952</v>
      </c>
      <c r="F662" s="37">
        <v>10706.85</v>
      </c>
      <c r="G662" s="145">
        <v>45953</v>
      </c>
      <c r="H662" s="76">
        <f t="shared" si="30"/>
        <v>2.1000000000003638</v>
      </c>
      <c r="K662" s="134">
        <v>660</v>
      </c>
      <c r="L662" s="679">
        <v>45952</v>
      </c>
      <c r="M662" s="136"/>
      <c r="N662" s="137">
        <f t="shared" si="31"/>
        <v>155</v>
      </c>
      <c r="O662" s="138">
        <v>135</v>
      </c>
      <c r="P662" s="139">
        <f t="shared" si="32"/>
        <v>20</v>
      </c>
      <c r="Q662" s="41"/>
    </row>
    <row r="663" spans="1:19" ht="15" customHeight="1" x14ac:dyDescent="0.3">
      <c r="A663" s="126">
        <v>660</v>
      </c>
      <c r="B663" s="142"/>
      <c r="C663" s="128"/>
      <c r="D663" s="129">
        <f t="shared" si="29"/>
        <v>10706.85</v>
      </c>
      <c r="E663" s="144">
        <v>45953</v>
      </c>
      <c r="F663" s="37">
        <v>10709.6</v>
      </c>
      <c r="G663" s="145">
        <v>45954</v>
      </c>
      <c r="H663" s="76">
        <f t="shared" si="30"/>
        <v>2.75</v>
      </c>
      <c r="K663" s="134">
        <v>661</v>
      </c>
      <c r="L663" s="679">
        <v>45953</v>
      </c>
      <c r="M663" s="136">
        <v>400</v>
      </c>
      <c r="N663" s="137">
        <f t="shared" si="31"/>
        <v>135</v>
      </c>
      <c r="O663" s="138">
        <v>480</v>
      </c>
      <c r="P663" s="139">
        <f>M663+N663-O663</f>
        <v>55</v>
      </c>
      <c r="Q663" s="41"/>
    </row>
    <row r="664" spans="1:19" ht="15" customHeight="1" x14ac:dyDescent="0.3">
      <c r="A664" s="126">
        <v>661</v>
      </c>
      <c r="B664" s="142"/>
      <c r="C664" s="128"/>
      <c r="D664" s="129">
        <f t="shared" si="29"/>
        <v>10709.6</v>
      </c>
      <c r="E664" s="144">
        <v>45954</v>
      </c>
      <c r="F664" s="37">
        <v>10714.55</v>
      </c>
      <c r="G664" s="145">
        <v>45955</v>
      </c>
      <c r="H664" s="76">
        <f t="shared" si="30"/>
        <v>4.9499999999989086</v>
      </c>
      <c r="K664" s="134">
        <v>662</v>
      </c>
      <c r="L664" s="679">
        <v>45954</v>
      </c>
      <c r="M664" s="136"/>
      <c r="N664" s="137">
        <f t="shared" si="31"/>
        <v>480</v>
      </c>
      <c r="O664" s="138">
        <v>440</v>
      </c>
      <c r="P664" s="139">
        <f>M664+N664-O664</f>
        <v>40</v>
      </c>
      <c r="Q664" s="41"/>
    </row>
    <row r="665" spans="1:19" ht="15" customHeight="1" x14ac:dyDescent="0.3">
      <c r="A665" s="126">
        <v>662</v>
      </c>
      <c r="B665" s="142"/>
      <c r="C665" s="128"/>
      <c r="D665" s="129">
        <f t="shared" si="29"/>
        <v>10714.55</v>
      </c>
      <c r="E665" s="144">
        <v>45955</v>
      </c>
      <c r="F665" s="37">
        <v>10715.65</v>
      </c>
      <c r="G665" s="145">
        <v>45956</v>
      </c>
      <c r="H665" s="76">
        <f t="shared" si="30"/>
        <v>1.1000000000003638</v>
      </c>
      <c r="K665" s="134">
        <v>663</v>
      </c>
      <c r="L665" s="679">
        <v>45955</v>
      </c>
      <c r="M665" s="136"/>
      <c r="N665" s="137">
        <f t="shared" si="31"/>
        <v>440</v>
      </c>
      <c r="O665" s="138">
        <v>420</v>
      </c>
      <c r="P665" s="139">
        <f t="shared" si="32"/>
        <v>20</v>
      </c>
      <c r="Q665" s="41"/>
    </row>
    <row r="666" spans="1:19" ht="15" customHeight="1" x14ac:dyDescent="0.3">
      <c r="A666" s="126">
        <v>663</v>
      </c>
      <c r="B666" s="142"/>
      <c r="C666" s="128"/>
      <c r="D666" s="129">
        <f t="shared" ref="D666:D729" si="33">(F665)</f>
        <v>10715.65</v>
      </c>
      <c r="E666" s="144">
        <v>45956</v>
      </c>
      <c r="F666" s="37">
        <v>10717.5</v>
      </c>
      <c r="G666" s="145">
        <v>45957</v>
      </c>
      <c r="H666" s="76">
        <f t="shared" ref="H666:H729" si="34">F666-D666</f>
        <v>1.8500000000003638</v>
      </c>
      <c r="K666" s="134">
        <v>664</v>
      </c>
      <c r="L666" s="679">
        <v>45956</v>
      </c>
      <c r="M666" s="136"/>
      <c r="N666" s="137">
        <f t="shared" ref="N666:N729" si="35">O665</f>
        <v>420</v>
      </c>
      <c r="O666" s="138">
        <v>420</v>
      </c>
      <c r="P666" s="139">
        <f t="shared" ref="P666:P729" si="36">M666+N666-O666</f>
        <v>0</v>
      </c>
      <c r="Q666" s="41"/>
    </row>
    <row r="667" spans="1:19" ht="15" customHeight="1" x14ac:dyDescent="0.3">
      <c r="A667" s="126">
        <v>664</v>
      </c>
      <c r="B667" s="142"/>
      <c r="C667" s="128"/>
      <c r="D667" s="129">
        <f t="shared" si="33"/>
        <v>10717.5</v>
      </c>
      <c r="E667" s="144">
        <v>45957</v>
      </c>
      <c r="F667" s="37">
        <v>10718.2</v>
      </c>
      <c r="G667" s="145">
        <v>45958</v>
      </c>
      <c r="H667" s="76">
        <f t="shared" si="34"/>
        <v>0.7000000000007276</v>
      </c>
      <c r="K667" s="134">
        <v>665</v>
      </c>
      <c r="L667" s="679">
        <v>45957</v>
      </c>
      <c r="M667" s="136"/>
      <c r="N667" s="137">
        <f t="shared" si="35"/>
        <v>420</v>
      </c>
      <c r="O667" s="138">
        <v>410</v>
      </c>
      <c r="P667" s="139">
        <f t="shared" si="36"/>
        <v>10</v>
      </c>
      <c r="Q667" s="41"/>
    </row>
    <row r="668" spans="1:19" ht="15" customHeight="1" x14ac:dyDescent="0.3">
      <c r="A668" s="126">
        <v>665</v>
      </c>
      <c r="B668" s="142"/>
      <c r="C668" s="128"/>
      <c r="D668" s="129">
        <f t="shared" si="33"/>
        <v>10718.2</v>
      </c>
      <c r="E668" s="144">
        <v>45958</v>
      </c>
      <c r="F668" s="37">
        <v>10724.1</v>
      </c>
      <c r="G668" s="145">
        <v>45959</v>
      </c>
      <c r="H668" s="76">
        <f t="shared" si="34"/>
        <v>5.8999999999996362</v>
      </c>
      <c r="K668" s="134">
        <v>666</v>
      </c>
      <c r="L668" s="679">
        <v>45958</v>
      </c>
      <c r="M668" s="136"/>
      <c r="N668" s="137">
        <f t="shared" si="35"/>
        <v>410</v>
      </c>
      <c r="O668" s="138">
        <v>330</v>
      </c>
      <c r="P668" s="139">
        <f t="shared" si="36"/>
        <v>80</v>
      </c>
      <c r="Q668" s="41"/>
    </row>
    <row r="669" spans="1:19" ht="15" customHeight="1" x14ac:dyDescent="0.3">
      <c r="A669" s="126">
        <v>666</v>
      </c>
      <c r="B669" s="142"/>
      <c r="C669" s="128"/>
      <c r="D669" s="129">
        <f t="shared" si="33"/>
        <v>10724.1</v>
      </c>
      <c r="E669" s="144">
        <v>45959</v>
      </c>
      <c r="F669" s="37">
        <v>10728.3</v>
      </c>
      <c r="G669" s="145">
        <v>45960</v>
      </c>
      <c r="H669" s="76">
        <f t="shared" si="34"/>
        <v>4.1999999999989086</v>
      </c>
      <c r="K669" s="134">
        <v>667</v>
      </c>
      <c r="L669" s="679">
        <v>45959</v>
      </c>
      <c r="M669" s="136"/>
      <c r="N669" s="137">
        <f t="shared" si="35"/>
        <v>330</v>
      </c>
      <c r="O669" s="138">
        <v>260</v>
      </c>
      <c r="P669" s="139">
        <f t="shared" si="36"/>
        <v>70</v>
      </c>
      <c r="Q669" s="41"/>
    </row>
    <row r="670" spans="1:19" ht="15" customHeight="1" x14ac:dyDescent="0.3">
      <c r="A670" s="126">
        <v>667</v>
      </c>
      <c r="B670" s="142"/>
      <c r="C670" s="128"/>
      <c r="D670" s="129">
        <f t="shared" si="33"/>
        <v>10728.3</v>
      </c>
      <c r="E670" s="144">
        <v>45960</v>
      </c>
      <c r="F670" s="37">
        <v>10739.35</v>
      </c>
      <c r="G670" s="145">
        <v>45961</v>
      </c>
      <c r="H670" s="76">
        <f t="shared" si="34"/>
        <v>11.050000000001091</v>
      </c>
      <c r="J670" s="48">
        <f>SUM(H640:H670)</f>
        <v>137.75</v>
      </c>
      <c r="K670" s="134">
        <v>668</v>
      </c>
      <c r="L670" s="679">
        <v>45960</v>
      </c>
      <c r="M670" s="136"/>
      <c r="N670" s="137">
        <f t="shared" si="35"/>
        <v>260</v>
      </c>
      <c r="O670" s="138">
        <v>120</v>
      </c>
      <c r="P670" s="139">
        <f t="shared" si="36"/>
        <v>140</v>
      </c>
      <c r="Q670" s="41"/>
    </row>
    <row r="671" spans="1:19" ht="15" customHeight="1" x14ac:dyDescent="0.3">
      <c r="A671" s="126">
        <v>668</v>
      </c>
      <c r="B671" s="142"/>
      <c r="C671" s="128"/>
      <c r="D671" s="129">
        <f t="shared" si="33"/>
        <v>10739.35</v>
      </c>
      <c r="E671" s="144">
        <v>45961</v>
      </c>
      <c r="F671" s="37">
        <v>10739.35</v>
      </c>
      <c r="G671" s="145">
        <v>45962</v>
      </c>
      <c r="H671" s="76">
        <f t="shared" si="34"/>
        <v>0</v>
      </c>
      <c r="K671" s="134">
        <v>669</v>
      </c>
      <c r="L671" s="679">
        <v>45961</v>
      </c>
      <c r="M671" s="136">
        <v>400</v>
      </c>
      <c r="N671" s="137">
        <f t="shared" si="35"/>
        <v>120</v>
      </c>
      <c r="O671" s="138">
        <v>460</v>
      </c>
      <c r="P671" s="139">
        <f t="shared" si="36"/>
        <v>60</v>
      </c>
      <c r="Q671" s="41"/>
      <c r="R671">
        <f>SUM(P641:P671)</f>
        <v>1780</v>
      </c>
      <c r="S671">
        <f>SUM(P641:P671)</f>
        <v>1780</v>
      </c>
    </row>
    <row r="672" spans="1:19" ht="15" customHeight="1" x14ac:dyDescent="0.3">
      <c r="A672" s="126">
        <v>669</v>
      </c>
      <c r="B672" s="142"/>
      <c r="C672" s="128"/>
      <c r="D672" s="129">
        <f t="shared" si="33"/>
        <v>10739.35</v>
      </c>
      <c r="E672" s="144">
        <v>45962</v>
      </c>
      <c r="F672" s="37">
        <v>10745.1</v>
      </c>
      <c r="G672" s="145">
        <v>45963</v>
      </c>
      <c r="H672" s="76">
        <f t="shared" si="34"/>
        <v>5.75</v>
      </c>
      <c r="K672" s="134">
        <v>670</v>
      </c>
      <c r="L672" s="679">
        <v>45962</v>
      </c>
      <c r="M672" s="136"/>
      <c r="N672" s="137">
        <f t="shared" si="35"/>
        <v>460</v>
      </c>
      <c r="O672" s="138">
        <v>345</v>
      </c>
      <c r="P672" s="139">
        <f t="shared" si="36"/>
        <v>115</v>
      </c>
      <c r="Q672" s="41"/>
    </row>
    <row r="673" spans="1:17" ht="15" customHeight="1" x14ac:dyDescent="0.3">
      <c r="A673" s="126">
        <v>670</v>
      </c>
      <c r="B673" s="142"/>
      <c r="C673" s="128"/>
      <c r="D673" s="129">
        <f t="shared" si="33"/>
        <v>10745.1</v>
      </c>
      <c r="E673" s="144">
        <v>45963</v>
      </c>
      <c r="F673" s="37">
        <v>10748.7</v>
      </c>
      <c r="G673" s="145">
        <v>45964</v>
      </c>
      <c r="H673" s="76">
        <f t="shared" si="34"/>
        <v>3.6000000000003638</v>
      </c>
      <c r="K673" s="134">
        <v>671</v>
      </c>
      <c r="L673" s="679">
        <v>45963</v>
      </c>
      <c r="M673" s="136"/>
      <c r="N673" s="137">
        <f t="shared" si="35"/>
        <v>345</v>
      </c>
      <c r="O673" s="138">
        <v>330</v>
      </c>
      <c r="P673" s="139">
        <f t="shared" si="36"/>
        <v>15</v>
      </c>
      <c r="Q673" s="41"/>
    </row>
    <row r="674" spans="1:17" ht="15" customHeight="1" x14ac:dyDescent="0.3">
      <c r="A674" s="126">
        <v>671</v>
      </c>
      <c r="B674" s="142"/>
      <c r="C674" s="128"/>
      <c r="D674" s="129">
        <f t="shared" si="33"/>
        <v>10748.7</v>
      </c>
      <c r="E674" s="144">
        <v>45964</v>
      </c>
      <c r="F674" s="37">
        <v>10754</v>
      </c>
      <c r="G674" s="145">
        <v>45965</v>
      </c>
      <c r="H674" s="76">
        <f t="shared" si="34"/>
        <v>5.2999999999992724</v>
      </c>
      <c r="K674" s="134">
        <v>672</v>
      </c>
      <c r="L674" s="679">
        <v>45964</v>
      </c>
      <c r="M674" s="136"/>
      <c r="N674" s="137">
        <f t="shared" si="35"/>
        <v>330</v>
      </c>
      <c r="O674" s="138">
        <v>280</v>
      </c>
      <c r="P674" s="139">
        <f t="shared" si="36"/>
        <v>50</v>
      </c>
      <c r="Q674" s="41"/>
    </row>
    <row r="675" spans="1:17" ht="15" customHeight="1" x14ac:dyDescent="0.3">
      <c r="A675" s="126">
        <v>672</v>
      </c>
      <c r="B675" s="142"/>
      <c r="C675" s="128"/>
      <c r="D675" s="129">
        <f t="shared" si="33"/>
        <v>10754</v>
      </c>
      <c r="E675" s="144">
        <v>45965</v>
      </c>
      <c r="F675" s="37">
        <v>10756.1</v>
      </c>
      <c r="G675" s="145">
        <v>45966</v>
      </c>
      <c r="H675" s="76">
        <f t="shared" si="34"/>
        <v>2.1000000000003638</v>
      </c>
      <c r="K675" s="134">
        <v>673</v>
      </c>
      <c r="L675" s="679">
        <v>45965</v>
      </c>
      <c r="M675" s="136"/>
      <c r="N675" s="137">
        <f t="shared" si="35"/>
        <v>280</v>
      </c>
      <c r="O675" s="138">
        <v>270</v>
      </c>
      <c r="P675" s="139">
        <f t="shared" si="36"/>
        <v>10</v>
      </c>
      <c r="Q675" s="41"/>
    </row>
    <row r="676" spans="1:17" ht="15" customHeight="1" x14ac:dyDescent="0.3">
      <c r="A676" s="126">
        <v>673</v>
      </c>
      <c r="B676" s="142"/>
      <c r="C676" s="128"/>
      <c r="D676" s="129">
        <f t="shared" si="33"/>
        <v>10756.1</v>
      </c>
      <c r="E676" s="144">
        <v>45966</v>
      </c>
      <c r="F676" s="37">
        <v>10761.85</v>
      </c>
      <c r="G676" s="145">
        <v>45967</v>
      </c>
      <c r="H676" s="76">
        <f t="shared" si="34"/>
        <v>5.75</v>
      </c>
      <c r="K676" s="134">
        <v>674</v>
      </c>
      <c r="L676" s="679">
        <v>45966</v>
      </c>
      <c r="M676" s="136"/>
      <c r="N676" s="137">
        <f t="shared" si="35"/>
        <v>270</v>
      </c>
      <c r="O676" s="138">
        <v>240</v>
      </c>
      <c r="P676" s="139">
        <f t="shared" si="36"/>
        <v>30</v>
      </c>
      <c r="Q676" s="41"/>
    </row>
    <row r="677" spans="1:17" ht="15" customHeight="1" x14ac:dyDescent="0.3">
      <c r="A677" s="126">
        <v>674</v>
      </c>
      <c r="B677" s="142"/>
      <c r="C677" s="128"/>
      <c r="D677" s="129">
        <f t="shared" si="33"/>
        <v>10761.85</v>
      </c>
      <c r="E677" s="144">
        <v>45967</v>
      </c>
      <c r="F677" s="37">
        <v>10768.05</v>
      </c>
      <c r="G677" s="145">
        <v>45968</v>
      </c>
      <c r="H677" s="76">
        <f t="shared" si="34"/>
        <v>6.1999999999989086</v>
      </c>
      <c r="K677" s="134">
        <v>675</v>
      </c>
      <c r="L677" s="679">
        <v>45967</v>
      </c>
      <c r="M677" s="136"/>
      <c r="N677" s="137">
        <f t="shared" si="35"/>
        <v>240</v>
      </c>
      <c r="O677" s="138">
        <v>220</v>
      </c>
      <c r="P677" s="139">
        <f t="shared" si="36"/>
        <v>20</v>
      </c>
      <c r="Q677" s="41"/>
    </row>
    <row r="678" spans="1:17" ht="15" customHeight="1" x14ac:dyDescent="0.3">
      <c r="A678" s="126">
        <v>675</v>
      </c>
      <c r="B678" s="142"/>
      <c r="C678" s="128"/>
      <c r="D678" s="129">
        <f t="shared" si="33"/>
        <v>10768.05</v>
      </c>
      <c r="E678" s="144">
        <v>45968</v>
      </c>
      <c r="F678" s="37">
        <v>10768.55</v>
      </c>
      <c r="G678" s="145">
        <v>45969</v>
      </c>
      <c r="H678" s="76">
        <f t="shared" si="34"/>
        <v>0.5</v>
      </c>
      <c r="K678" s="134">
        <v>676</v>
      </c>
      <c r="L678" s="679">
        <v>45968</v>
      </c>
      <c r="M678" s="136"/>
      <c r="N678" s="137">
        <f t="shared" si="35"/>
        <v>220</v>
      </c>
      <c r="O678" s="138">
        <v>220</v>
      </c>
      <c r="P678" s="139">
        <f t="shared" si="36"/>
        <v>0</v>
      </c>
      <c r="Q678" s="41"/>
    </row>
    <row r="679" spans="1:17" ht="15" customHeight="1" x14ac:dyDescent="0.3">
      <c r="A679" s="126">
        <v>676</v>
      </c>
      <c r="B679" s="142"/>
      <c r="C679" s="128"/>
      <c r="D679" s="129">
        <f t="shared" si="33"/>
        <v>10768.55</v>
      </c>
      <c r="E679" s="144">
        <v>45969</v>
      </c>
      <c r="F679" s="37">
        <v>10768.55</v>
      </c>
      <c r="G679" s="145">
        <v>45970</v>
      </c>
      <c r="H679" s="76">
        <f t="shared" si="34"/>
        <v>0</v>
      </c>
      <c r="K679" s="134">
        <v>677</v>
      </c>
      <c r="L679" s="679">
        <v>45969</v>
      </c>
      <c r="M679" s="136"/>
      <c r="N679" s="137">
        <f t="shared" si="35"/>
        <v>220</v>
      </c>
      <c r="O679" s="138">
        <v>170</v>
      </c>
      <c r="P679" s="139">
        <f t="shared" si="36"/>
        <v>50</v>
      </c>
      <c r="Q679" s="41"/>
    </row>
    <row r="680" spans="1:17" ht="15" customHeight="1" x14ac:dyDescent="0.3">
      <c r="A680" s="126">
        <v>677</v>
      </c>
      <c r="B680" s="142"/>
      <c r="C680" s="128"/>
      <c r="D680" s="129">
        <f t="shared" si="33"/>
        <v>10768.55</v>
      </c>
      <c r="E680" s="144">
        <v>45970</v>
      </c>
      <c r="F680" s="37">
        <v>10771.5</v>
      </c>
      <c r="G680" s="145">
        <v>45971</v>
      </c>
      <c r="H680" s="76">
        <f t="shared" si="34"/>
        <v>2.9500000000007276</v>
      </c>
      <c r="K680" s="134">
        <v>678</v>
      </c>
      <c r="L680" s="679">
        <v>45970</v>
      </c>
      <c r="M680" s="136"/>
      <c r="N680" s="137">
        <f t="shared" si="35"/>
        <v>170</v>
      </c>
      <c r="O680" s="138">
        <v>150</v>
      </c>
      <c r="P680" s="139">
        <f t="shared" si="36"/>
        <v>20</v>
      </c>
      <c r="Q680" s="41"/>
    </row>
    <row r="681" spans="1:17" ht="15" customHeight="1" x14ac:dyDescent="0.3">
      <c r="A681" s="126">
        <v>678</v>
      </c>
      <c r="B681" s="142"/>
      <c r="C681" s="128"/>
      <c r="D681" s="129">
        <f t="shared" si="33"/>
        <v>10771.5</v>
      </c>
      <c r="E681" s="144">
        <v>45971</v>
      </c>
      <c r="F681" s="37">
        <v>10773.05</v>
      </c>
      <c r="G681" s="145">
        <v>45972</v>
      </c>
      <c r="H681" s="76">
        <f t="shared" si="34"/>
        <v>1.5499999999992724</v>
      </c>
      <c r="K681" s="134">
        <v>679</v>
      </c>
      <c r="L681" s="679">
        <v>45971</v>
      </c>
      <c r="M681" s="136">
        <v>400</v>
      </c>
      <c r="N681" s="137">
        <f t="shared" si="35"/>
        <v>150</v>
      </c>
      <c r="O681" s="138">
        <v>440</v>
      </c>
      <c r="P681" s="139">
        <f t="shared" si="36"/>
        <v>110</v>
      </c>
      <c r="Q681" s="41"/>
    </row>
    <row r="682" spans="1:17" ht="15" customHeight="1" x14ac:dyDescent="0.3">
      <c r="A682" s="126">
        <v>679</v>
      </c>
      <c r="B682" s="142"/>
      <c r="C682" s="128"/>
      <c r="D682" s="129">
        <f t="shared" si="33"/>
        <v>10773.05</v>
      </c>
      <c r="E682" s="144">
        <v>45972</v>
      </c>
      <c r="F682" s="37">
        <v>10773.05</v>
      </c>
      <c r="G682" s="145">
        <v>45973</v>
      </c>
      <c r="H682" s="76">
        <f t="shared" si="34"/>
        <v>0</v>
      </c>
      <c r="K682" s="134">
        <v>680</v>
      </c>
      <c r="L682" s="679">
        <v>45972</v>
      </c>
      <c r="M682" s="136"/>
      <c r="N682" s="137">
        <f t="shared" si="35"/>
        <v>440</v>
      </c>
      <c r="O682" s="138">
        <v>280</v>
      </c>
      <c r="P682" s="139">
        <f t="shared" si="36"/>
        <v>160</v>
      </c>
      <c r="Q682" s="41"/>
    </row>
    <row r="683" spans="1:17" ht="15" customHeight="1" x14ac:dyDescent="0.3">
      <c r="A683" s="126">
        <v>680</v>
      </c>
      <c r="B683" s="142"/>
      <c r="C683" s="128"/>
      <c r="D683" s="129">
        <f t="shared" si="33"/>
        <v>10773.05</v>
      </c>
      <c r="E683" s="144">
        <v>45973</v>
      </c>
      <c r="F683" s="37">
        <v>10783.48</v>
      </c>
      <c r="G683" s="145">
        <v>45974</v>
      </c>
      <c r="H683" s="76">
        <f t="shared" si="34"/>
        <v>10.430000000000291</v>
      </c>
      <c r="K683" s="134">
        <v>681</v>
      </c>
      <c r="L683" s="679">
        <v>45973</v>
      </c>
      <c r="M683" s="136"/>
      <c r="N683" s="137">
        <f t="shared" si="35"/>
        <v>280</v>
      </c>
      <c r="O683" s="138">
        <v>280</v>
      </c>
      <c r="P683" s="139">
        <f t="shared" si="36"/>
        <v>0</v>
      </c>
      <c r="Q683" s="41"/>
    </row>
    <row r="684" spans="1:17" ht="15" customHeight="1" x14ac:dyDescent="0.3">
      <c r="A684" s="126">
        <v>681</v>
      </c>
      <c r="B684" s="142"/>
      <c r="C684" s="128"/>
      <c r="D684" s="129">
        <f t="shared" si="33"/>
        <v>10783.48</v>
      </c>
      <c r="E684" s="144">
        <v>45974</v>
      </c>
      <c r="F684" s="37">
        <v>10783.75</v>
      </c>
      <c r="G684" s="145">
        <v>45975</v>
      </c>
      <c r="H684" s="76">
        <f t="shared" si="34"/>
        <v>0.27000000000043656</v>
      </c>
      <c r="K684" s="134">
        <v>682</v>
      </c>
      <c r="L684" s="679">
        <v>45974</v>
      </c>
      <c r="M684" s="136"/>
      <c r="N684" s="137">
        <f t="shared" si="35"/>
        <v>280</v>
      </c>
      <c r="O684" s="138">
        <v>280</v>
      </c>
      <c r="P684" s="139">
        <f t="shared" si="36"/>
        <v>0</v>
      </c>
      <c r="Q684" s="41"/>
    </row>
    <row r="685" spans="1:17" ht="15" customHeight="1" x14ac:dyDescent="0.3">
      <c r="A685" s="126">
        <v>682</v>
      </c>
      <c r="B685" s="142"/>
      <c r="C685" s="128"/>
      <c r="D685" s="129">
        <f t="shared" si="33"/>
        <v>10783.75</v>
      </c>
      <c r="E685" s="144">
        <v>45975</v>
      </c>
      <c r="F685" s="37">
        <v>10788.05</v>
      </c>
      <c r="G685" s="145">
        <v>45976</v>
      </c>
      <c r="H685" s="76">
        <f t="shared" si="34"/>
        <v>4.2999999999992724</v>
      </c>
      <c r="K685" s="134">
        <v>683</v>
      </c>
      <c r="L685" s="679">
        <v>45975</v>
      </c>
      <c r="M685" s="136"/>
      <c r="N685" s="137">
        <f t="shared" si="35"/>
        <v>280</v>
      </c>
      <c r="O685" s="138">
        <v>210</v>
      </c>
      <c r="P685" s="139">
        <f>M685+N685-O685</f>
        <v>70</v>
      </c>
      <c r="Q685" s="41"/>
    </row>
    <row r="686" spans="1:17" ht="15" customHeight="1" x14ac:dyDescent="0.3">
      <c r="A686" s="126">
        <v>683</v>
      </c>
      <c r="B686" s="142"/>
      <c r="C686" s="128"/>
      <c r="D686" s="129">
        <f t="shared" si="33"/>
        <v>10788.05</v>
      </c>
      <c r="E686" s="144">
        <v>45976</v>
      </c>
      <c r="F686" s="37">
        <v>10788.05</v>
      </c>
      <c r="G686" s="145">
        <v>45977</v>
      </c>
      <c r="H686" s="76">
        <f t="shared" si="34"/>
        <v>0</v>
      </c>
      <c r="K686" s="134">
        <v>684</v>
      </c>
      <c r="L686" s="679">
        <v>45976</v>
      </c>
      <c r="M686" s="136"/>
      <c r="N686" s="137">
        <f>O685</f>
        <v>210</v>
      </c>
      <c r="O686" s="138">
        <v>210</v>
      </c>
      <c r="P686" s="139">
        <f>M686+N686-O686</f>
        <v>0</v>
      </c>
      <c r="Q686" s="41"/>
    </row>
    <row r="687" spans="1:17" ht="15" customHeight="1" x14ac:dyDescent="0.3">
      <c r="A687" s="126">
        <v>684</v>
      </c>
      <c r="B687" s="142"/>
      <c r="C687" s="128"/>
      <c r="D687" s="129">
        <f t="shared" si="33"/>
        <v>10788.05</v>
      </c>
      <c r="E687" s="144">
        <v>45977</v>
      </c>
      <c r="F687" s="37">
        <v>10790.75</v>
      </c>
      <c r="G687" s="145">
        <v>45978</v>
      </c>
      <c r="H687" s="76">
        <f t="shared" si="34"/>
        <v>2.7000000000007276</v>
      </c>
      <c r="K687" s="134">
        <v>685</v>
      </c>
      <c r="L687" s="679">
        <v>45977</v>
      </c>
      <c r="M687" s="136"/>
      <c r="N687" s="137">
        <f>O686</f>
        <v>210</v>
      </c>
      <c r="O687" s="138">
        <v>180</v>
      </c>
      <c r="P687" s="139">
        <f t="shared" si="36"/>
        <v>30</v>
      </c>
      <c r="Q687" s="41"/>
    </row>
    <row r="688" spans="1:17" ht="15" customHeight="1" x14ac:dyDescent="0.3">
      <c r="A688" s="126">
        <v>685</v>
      </c>
      <c r="B688" s="142"/>
      <c r="C688" s="128"/>
      <c r="D688" s="129">
        <f t="shared" si="33"/>
        <v>10790.75</v>
      </c>
      <c r="E688" s="144">
        <v>45978</v>
      </c>
      <c r="F688" s="37">
        <v>10791.3</v>
      </c>
      <c r="G688" s="145">
        <v>45979</v>
      </c>
      <c r="H688" s="76">
        <f t="shared" si="34"/>
        <v>0.5499999999992724</v>
      </c>
      <c r="K688" s="134">
        <v>686</v>
      </c>
      <c r="L688" s="679">
        <v>45978</v>
      </c>
      <c r="M688" s="136"/>
      <c r="N688" s="137">
        <f t="shared" si="35"/>
        <v>180</v>
      </c>
      <c r="O688" s="138">
        <v>180</v>
      </c>
      <c r="P688" s="139">
        <f t="shared" si="36"/>
        <v>0</v>
      </c>
      <c r="Q688" s="41"/>
    </row>
    <row r="689" spans="1:19" ht="15" customHeight="1" x14ac:dyDescent="0.3">
      <c r="A689" s="126">
        <v>686</v>
      </c>
      <c r="B689" s="142"/>
      <c r="C689" s="128"/>
      <c r="D689" s="129">
        <f t="shared" si="33"/>
        <v>10791.3</v>
      </c>
      <c r="E689" s="144">
        <v>45979</v>
      </c>
      <c r="F689" s="37">
        <v>10793.4</v>
      </c>
      <c r="G689" s="145">
        <v>45980</v>
      </c>
      <c r="H689" s="76">
        <f t="shared" si="34"/>
        <v>2.1000000000003638</v>
      </c>
      <c r="K689" s="134">
        <v>687</v>
      </c>
      <c r="L689" s="679">
        <v>45979</v>
      </c>
      <c r="M689" s="136"/>
      <c r="N689" s="137">
        <f t="shared" si="35"/>
        <v>180</v>
      </c>
      <c r="O689" s="138">
        <v>160</v>
      </c>
      <c r="P689" s="139">
        <f t="shared" si="36"/>
        <v>20</v>
      </c>
      <c r="Q689" s="41"/>
    </row>
    <row r="690" spans="1:19" ht="15" customHeight="1" x14ac:dyDescent="0.3">
      <c r="A690" s="126">
        <v>687</v>
      </c>
      <c r="B690" s="142"/>
      <c r="C690" s="128"/>
      <c r="D690" s="129">
        <f t="shared" si="33"/>
        <v>10793.4</v>
      </c>
      <c r="E690" s="144">
        <v>45980</v>
      </c>
      <c r="F690" s="37">
        <v>10795.4</v>
      </c>
      <c r="G690" s="145">
        <v>45981</v>
      </c>
      <c r="H690" s="76">
        <f t="shared" si="34"/>
        <v>2</v>
      </c>
      <c r="K690" s="134">
        <v>688</v>
      </c>
      <c r="L690" s="679">
        <v>45980</v>
      </c>
      <c r="M690" s="136"/>
      <c r="N690" s="137">
        <f t="shared" si="35"/>
        <v>160</v>
      </c>
      <c r="O690" s="138">
        <v>160</v>
      </c>
      <c r="P690" s="139">
        <f t="shared" si="36"/>
        <v>0</v>
      </c>
      <c r="Q690" s="41"/>
    </row>
    <row r="691" spans="1:19" ht="15" customHeight="1" x14ac:dyDescent="0.3">
      <c r="A691" s="126">
        <v>688</v>
      </c>
      <c r="B691" s="142"/>
      <c r="C691" s="128"/>
      <c r="D691" s="129">
        <f t="shared" si="33"/>
        <v>10795.4</v>
      </c>
      <c r="E691" s="144">
        <v>45981</v>
      </c>
      <c r="F691" s="37">
        <v>10797.7</v>
      </c>
      <c r="G691" s="145">
        <v>45982</v>
      </c>
      <c r="H691" s="76">
        <f t="shared" si="34"/>
        <v>2.3000000000010914</v>
      </c>
      <c r="K691" s="134">
        <v>689</v>
      </c>
      <c r="L691" s="679">
        <v>45981</v>
      </c>
      <c r="M691" s="136"/>
      <c r="N691" s="137">
        <f t="shared" si="35"/>
        <v>160</v>
      </c>
      <c r="O691" s="138">
        <v>160</v>
      </c>
      <c r="P691" s="139">
        <f t="shared" si="36"/>
        <v>0</v>
      </c>
      <c r="Q691" s="41"/>
    </row>
    <row r="692" spans="1:19" ht="15" customHeight="1" x14ac:dyDescent="0.3">
      <c r="A692" s="126">
        <v>689</v>
      </c>
      <c r="B692" s="142"/>
      <c r="C692" s="128"/>
      <c r="D692" s="129">
        <f t="shared" si="33"/>
        <v>10797.7</v>
      </c>
      <c r="E692" s="144">
        <v>45982</v>
      </c>
      <c r="F692" s="37">
        <v>10798.2</v>
      </c>
      <c r="G692" s="145">
        <v>45983</v>
      </c>
      <c r="H692" s="76">
        <f t="shared" si="34"/>
        <v>0.5</v>
      </c>
      <c r="K692" s="134">
        <v>690</v>
      </c>
      <c r="L692" s="679">
        <v>45982</v>
      </c>
      <c r="M692" s="136"/>
      <c r="N692" s="137">
        <f t="shared" si="35"/>
        <v>160</v>
      </c>
      <c r="O692" s="138">
        <v>145</v>
      </c>
      <c r="P692" s="139">
        <f t="shared" si="36"/>
        <v>15</v>
      </c>
      <c r="Q692" s="41"/>
    </row>
    <row r="693" spans="1:19" ht="15" customHeight="1" x14ac:dyDescent="0.3">
      <c r="A693" s="126">
        <v>690</v>
      </c>
      <c r="B693" s="142"/>
      <c r="C693" s="128"/>
      <c r="D693" s="129">
        <f t="shared" si="33"/>
        <v>10798.2</v>
      </c>
      <c r="E693" s="144">
        <v>45983</v>
      </c>
      <c r="F693" s="37">
        <v>10807.4</v>
      </c>
      <c r="G693" s="145">
        <v>45984</v>
      </c>
      <c r="H693" s="76">
        <f t="shared" si="34"/>
        <v>9.1999999999989086</v>
      </c>
      <c r="K693" s="134">
        <v>691</v>
      </c>
      <c r="L693" s="679">
        <v>45983</v>
      </c>
      <c r="M693" s="136"/>
      <c r="N693" s="137">
        <f t="shared" si="35"/>
        <v>145</v>
      </c>
      <c r="O693" s="138">
        <v>0</v>
      </c>
      <c r="P693" s="139">
        <f t="shared" si="36"/>
        <v>145</v>
      </c>
      <c r="Q693" s="41"/>
    </row>
    <row r="694" spans="1:19" ht="15" customHeight="1" x14ac:dyDescent="0.3">
      <c r="A694" s="126">
        <v>691</v>
      </c>
      <c r="B694" s="142"/>
      <c r="C694" s="128"/>
      <c r="D694" s="129">
        <f t="shared" si="33"/>
        <v>10807.4</v>
      </c>
      <c r="E694" s="144">
        <v>45984</v>
      </c>
      <c r="F694" s="37">
        <v>10807.9</v>
      </c>
      <c r="G694" s="145">
        <v>45985</v>
      </c>
      <c r="H694" s="76">
        <f t="shared" si="34"/>
        <v>0.5</v>
      </c>
      <c r="K694" s="134">
        <v>692</v>
      </c>
      <c r="L694" s="679">
        <v>45984</v>
      </c>
      <c r="M694" s="136"/>
      <c r="N694" s="137">
        <f t="shared" si="35"/>
        <v>0</v>
      </c>
      <c r="O694" s="138">
        <v>0</v>
      </c>
      <c r="P694" s="139">
        <f t="shared" si="36"/>
        <v>0</v>
      </c>
      <c r="Q694" s="41"/>
    </row>
    <row r="695" spans="1:19" ht="15" customHeight="1" x14ac:dyDescent="0.3">
      <c r="A695" s="126">
        <v>692</v>
      </c>
      <c r="B695" s="142"/>
      <c r="C695" s="128"/>
      <c r="D695" s="129">
        <f t="shared" si="33"/>
        <v>10807.9</v>
      </c>
      <c r="E695" s="144">
        <v>45985</v>
      </c>
      <c r="F695" s="37">
        <v>10807.9</v>
      </c>
      <c r="G695" s="145">
        <v>45986</v>
      </c>
      <c r="H695" s="76">
        <f t="shared" si="34"/>
        <v>0</v>
      </c>
      <c r="K695" s="134">
        <v>693</v>
      </c>
      <c r="L695" s="679">
        <v>45985</v>
      </c>
      <c r="M695" s="136">
        <v>60</v>
      </c>
      <c r="N695" s="137">
        <f t="shared" si="35"/>
        <v>0</v>
      </c>
      <c r="O695" s="138">
        <v>60</v>
      </c>
      <c r="P695" s="139">
        <f t="shared" si="36"/>
        <v>0</v>
      </c>
      <c r="Q695" s="41"/>
    </row>
    <row r="696" spans="1:19" ht="15" customHeight="1" x14ac:dyDescent="0.3">
      <c r="A696" s="126">
        <v>693</v>
      </c>
      <c r="B696" s="142"/>
      <c r="C696" s="128"/>
      <c r="D696" s="129">
        <f t="shared" si="33"/>
        <v>10807.9</v>
      </c>
      <c r="E696" s="144">
        <v>45986</v>
      </c>
      <c r="F696" s="37">
        <v>10811.7</v>
      </c>
      <c r="G696" s="145">
        <v>45987</v>
      </c>
      <c r="H696" s="76">
        <f t="shared" si="34"/>
        <v>3.8000000000010914</v>
      </c>
      <c r="K696" s="134">
        <v>694</v>
      </c>
      <c r="L696" s="679">
        <v>45986</v>
      </c>
      <c r="M696" s="136"/>
      <c r="N696" s="137">
        <f t="shared" si="35"/>
        <v>60</v>
      </c>
      <c r="O696" s="138">
        <v>0</v>
      </c>
      <c r="P696" s="139">
        <f t="shared" si="36"/>
        <v>60</v>
      </c>
      <c r="Q696" s="41"/>
    </row>
    <row r="697" spans="1:19" ht="15" customHeight="1" x14ac:dyDescent="0.3">
      <c r="A697" s="126">
        <v>694</v>
      </c>
      <c r="B697" s="142"/>
      <c r="C697" s="128"/>
      <c r="D697" s="129">
        <f t="shared" si="33"/>
        <v>10811.7</v>
      </c>
      <c r="E697" s="144">
        <v>45987</v>
      </c>
      <c r="F697" s="37">
        <v>10815.1</v>
      </c>
      <c r="G697" s="145">
        <v>45988</v>
      </c>
      <c r="H697" s="76">
        <f t="shared" si="34"/>
        <v>3.3999999999996362</v>
      </c>
      <c r="K697" s="134">
        <v>695</v>
      </c>
      <c r="L697" s="679">
        <v>45987</v>
      </c>
      <c r="M697" s="136">
        <v>400</v>
      </c>
      <c r="N697" s="137">
        <f t="shared" si="35"/>
        <v>0</v>
      </c>
      <c r="O697" s="138">
        <v>250</v>
      </c>
      <c r="P697" s="139">
        <f t="shared" si="36"/>
        <v>150</v>
      </c>
      <c r="Q697" s="41"/>
    </row>
    <row r="698" spans="1:19" ht="15" customHeight="1" x14ac:dyDescent="0.3">
      <c r="A698" s="126">
        <v>695</v>
      </c>
      <c r="B698" s="142"/>
      <c r="C698" s="128"/>
      <c r="D698" s="129">
        <f t="shared" si="33"/>
        <v>10815.1</v>
      </c>
      <c r="E698" s="144">
        <v>45988</v>
      </c>
      <c r="F698" s="37">
        <v>10815.8</v>
      </c>
      <c r="G698" s="145">
        <v>45989</v>
      </c>
      <c r="H698" s="76">
        <f t="shared" si="34"/>
        <v>0.69999999999890861</v>
      </c>
      <c r="K698" s="134">
        <v>696</v>
      </c>
      <c r="L698" s="679">
        <v>45988</v>
      </c>
      <c r="M698" s="136"/>
      <c r="N698" s="137">
        <f t="shared" si="35"/>
        <v>250</v>
      </c>
      <c r="O698" s="138">
        <v>250</v>
      </c>
      <c r="P698" s="139">
        <f t="shared" si="36"/>
        <v>0</v>
      </c>
      <c r="Q698" s="41"/>
    </row>
    <row r="699" spans="1:19" ht="15" customHeight="1" x14ac:dyDescent="0.3">
      <c r="A699" s="126">
        <v>696</v>
      </c>
      <c r="B699" s="142"/>
      <c r="C699" s="128"/>
      <c r="D699" s="129">
        <f t="shared" si="33"/>
        <v>10815.8</v>
      </c>
      <c r="E699" s="144">
        <v>45989</v>
      </c>
      <c r="F699" s="37">
        <v>10820.45</v>
      </c>
      <c r="G699" s="145">
        <v>45990</v>
      </c>
      <c r="H699" s="76">
        <f t="shared" si="34"/>
        <v>4.6500000000014552</v>
      </c>
      <c r="K699" s="134">
        <v>697</v>
      </c>
      <c r="L699" s="679">
        <v>45989</v>
      </c>
      <c r="M699" s="136"/>
      <c r="N699" s="137">
        <f t="shared" si="35"/>
        <v>250</v>
      </c>
      <c r="O699" s="138">
        <v>170</v>
      </c>
      <c r="P699" s="139">
        <f t="shared" si="36"/>
        <v>80</v>
      </c>
      <c r="Q699" s="41"/>
    </row>
    <row r="700" spans="1:19" ht="15" customHeight="1" x14ac:dyDescent="0.3">
      <c r="A700" s="126">
        <v>697</v>
      </c>
      <c r="B700" s="142"/>
      <c r="C700" s="128"/>
      <c r="D700" s="129">
        <f t="shared" si="33"/>
        <v>10820.45</v>
      </c>
      <c r="E700" s="144">
        <v>45990</v>
      </c>
      <c r="F700" s="37">
        <v>10822.45</v>
      </c>
      <c r="G700" s="145">
        <v>45991</v>
      </c>
      <c r="H700" s="76">
        <f t="shared" si="34"/>
        <v>2</v>
      </c>
      <c r="J700" s="48">
        <f>SUM(H671:H700)</f>
        <v>83.100000000000364</v>
      </c>
      <c r="K700" s="134">
        <v>698</v>
      </c>
      <c r="L700" s="679">
        <v>45990</v>
      </c>
      <c r="M700" s="136"/>
      <c r="N700" s="137">
        <f t="shared" si="35"/>
        <v>170</v>
      </c>
      <c r="O700" s="138">
        <v>150</v>
      </c>
      <c r="P700" s="139">
        <f t="shared" si="36"/>
        <v>20</v>
      </c>
      <c r="Q700" s="41"/>
    </row>
    <row r="701" spans="1:19" ht="15" customHeight="1" x14ac:dyDescent="0.3">
      <c r="A701" s="126">
        <v>698</v>
      </c>
      <c r="B701" s="142"/>
      <c r="C701" s="128"/>
      <c r="D701" s="129">
        <f t="shared" si="33"/>
        <v>10822.45</v>
      </c>
      <c r="E701" s="144">
        <v>45991</v>
      </c>
      <c r="F701" s="37">
        <v>10822.45</v>
      </c>
      <c r="G701" s="145">
        <v>45992</v>
      </c>
      <c r="H701" s="76">
        <f t="shared" si="34"/>
        <v>0</v>
      </c>
      <c r="K701" s="134">
        <v>699</v>
      </c>
      <c r="L701" s="679">
        <v>45991</v>
      </c>
      <c r="M701" s="136"/>
      <c r="N701" s="137">
        <f t="shared" si="35"/>
        <v>150</v>
      </c>
      <c r="O701" s="138">
        <v>150</v>
      </c>
      <c r="P701" s="139">
        <f t="shared" si="36"/>
        <v>0</v>
      </c>
      <c r="Q701" s="41"/>
      <c r="S701">
        <f>SUM(P672:P701)</f>
        <v>1170</v>
      </c>
    </row>
    <row r="702" spans="1:19" ht="15" customHeight="1" x14ac:dyDescent="0.3">
      <c r="A702" s="126">
        <v>699</v>
      </c>
      <c r="B702" s="142"/>
      <c r="C702" s="128"/>
      <c r="D702" s="129">
        <f t="shared" si="33"/>
        <v>10822.45</v>
      </c>
      <c r="E702" s="144">
        <v>45992</v>
      </c>
      <c r="F702" s="37">
        <v>10822.45</v>
      </c>
      <c r="G702" s="145">
        <v>45993</v>
      </c>
      <c r="H702" s="76">
        <f t="shared" si="34"/>
        <v>0</v>
      </c>
      <c r="K702" s="134">
        <v>700</v>
      </c>
      <c r="L702" s="679">
        <v>45992</v>
      </c>
      <c r="M702" s="136"/>
      <c r="N702" s="137">
        <f t="shared" si="35"/>
        <v>150</v>
      </c>
      <c r="O702" s="138">
        <v>150</v>
      </c>
      <c r="P702" s="139">
        <f t="shared" si="36"/>
        <v>0</v>
      </c>
      <c r="Q702" s="41"/>
    </row>
    <row r="703" spans="1:19" ht="15" customHeight="1" x14ac:dyDescent="0.3">
      <c r="A703" s="126">
        <v>700</v>
      </c>
      <c r="B703" s="142"/>
      <c r="C703" s="128"/>
      <c r="D703" s="129">
        <f t="shared" si="33"/>
        <v>10822.45</v>
      </c>
      <c r="E703" s="144">
        <v>45993</v>
      </c>
      <c r="F703" s="37">
        <v>10822.45</v>
      </c>
      <c r="G703" s="145">
        <v>45994</v>
      </c>
      <c r="H703" s="76">
        <f t="shared" si="34"/>
        <v>0</v>
      </c>
      <c r="K703" s="134">
        <v>701</v>
      </c>
      <c r="L703" s="679">
        <v>45993</v>
      </c>
      <c r="M703" s="136"/>
      <c r="N703" s="137">
        <f t="shared" si="35"/>
        <v>150</v>
      </c>
      <c r="O703" s="138">
        <v>150</v>
      </c>
      <c r="P703" s="139">
        <f t="shared" si="36"/>
        <v>0</v>
      </c>
      <c r="Q703" s="41"/>
    </row>
    <row r="704" spans="1:19" ht="15" customHeight="1" x14ac:dyDescent="0.3">
      <c r="A704" s="126">
        <v>701</v>
      </c>
      <c r="B704" s="142"/>
      <c r="C704" s="128"/>
      <c r="D704" s="129">
        <f t="shared" si="33"/>
        <v>10822.45</v>
      </c>
      <c r="E704" s="144">
        <v>45994</v>
      </c>
      <c r="F704" s="37">
        <v>10836.4</v>
      </c>
      <c r="G704" s="145">
        <v>45995</v>
      </c>
      <c r="H704" s="76">
        <f t="shared" si="34"/>
        <v>13.949999999998909</v>
      </c>
      <c r="K704" s="134">
        <v>702</v>
      </c>
      <c r="L704" s="679">
        <v>45994</v>
      </c>
      <c r="M704" s="136"/>
      <c r="N704" s="137">
        <f t="shared" si="35"/>
        <v>150</v>
      </c>
      <c r="O704" s="138">
        <v>100</v>
      </c>
      <c r="P704" s="139">
        <f t="shared" si="36"/>
        <v>50</v>
      </c>
      <c r="Q704" s="41"/>
    </row>
    <row r="705" spans="1:17" ht="15" customHeight="1" x14ac:dyDescent="0.3">
      <c r="A705" s="126">
        <v>702</v>
      </c>
      <c r="B705" s="142"/>
      <c r="C705" s="128"/>
      <c r="D705" s="129">
        <f t="shared" si="33"/>
        <v>10836.4</v>
      </c>
      <c r="E705" s="144">
        <v>45995</v>
      </c>
      <c r="F705" s="37">
        <v>10837.6</v>
      </c>
      <c r="G705" s="145">
        <v>45996</v>
      </c>
      <c r="H705" s="76">
        <f t="shared" si="34"/>
        <v>1.2000000000007276</v>
      </c>
      <c r="K705" s="134">
        <v>703</v>
      </c>
      <c r="L705" s="679">
        <v>45995</v>
      </c>
      <c r="M705" s="136"/>
      <c r="N705" s="137">
        <f t="shared" si="35"/>
        <v>100</v>
      </c>
      <c r="O705" s="138">
        <v>100</v>
      </c>
      <c r="P705" s="139">
        <f t="shared" si="36"/>
        <v>0</v>
      </c>
      <c r="Q705" s="41"/>
    </row>
    <row r="706" spans="1:17" ht="15" customHeight="1" x14ac:dyDescent="0.3">
      <c r="A706" s="126">
        <v>703</v>
      </c>
      <c r="B706" s="142"/>
      <c r="C706" s="128"/>
      <c r="D706" s="129">
        <f t="shared" si="33"/>
        <v>10837.6</v>
      </c>
      <c r="E706" s="144">
        <v>45996</v>
      </c>
      <c r="F706" s="37">
        <v>10838.25</v>
      </c>
      <c r="G706" s="145">
        <v>45997</v>
      </c>
      <c r="H706" s="76">
        <f t="shared" si="34"/>
        <v>0.6499999999996362</v>
      </c>
      <c r="K706" s="134">
        <v>704</v>
      </c>
      <c r="L706" s="679">
        <v>45996</v>
      </c>
      <c r="M706" s="136"/>
      <c r="N706" s="137">
        <f t="shared" si="35"/>
        <v>100</v>
      </c>
      <c r="O706" s="138">
        <v>100</v>
      </c>
      <c r="P706" s="139">
        <f t="shared" si="36"/>
        <v>0</v>
      </c>
      <c r="Q706" s="41"/>
    </row>
    <row r="707" spans="1:17" ht="15" customHeight="1" x14ac:dyDescent="0.3">
      <c r="A707" s="126">
        <v>704</v>
      </c>
      <c r="B707" s="142"/>
      <c r="C707" s="128"/>
      <c r="D707" s="129">
        <f t="shared" si="33"/>
        <v>10838.25</v>
      </c>
      <c r="E707" s="144">
        <v>45997</v>
      </c>
      <c r="F707" s="37">
        <v>10838.95</v>
      </c>
      <c r="G707" s="145">
        <v>45998</v>
      </c>
      <c r="H707" s="76">
        <f t="shared" si="34"/>
        <v>0.7000000000007276</v>
      </c>
      <c r="K707" s="134">
        <v>705</v>
      </c>
      <c r="L707" s="679">
        <v>45997</v>
      </c>
      <c r="M707" s="136">
        <v>300</v>
      </c>
      <c r="N707" s="137">
        <f t="shared" si="35"/>
        <v>100</v>
      </c>
      <c r="O707" s="138">
        <v>300</v>
      </c>
      <c r="P707" s="139">
        <f t="shared" si="36"/>
        <v>100</v>
      </c>
      <c r="Q707" s="41"/>
    </row>
    <row r="708" spans="1:17" ht="15" customHeight="1" x14ac:dyDescent="0.3">
      <c r="A708" s="126">
        <v>705</v>
      </c>
      <c r="B708" s="142"/>
      <c r="C708" s="128"/>
      <c r="D708" s="129">
        <f t="shared" si="33"/>
        <v>10838.95</v>
      </c>
      <c r="E708" s="144">
        <v>45998</v>
      </c>
      <c r="F708" s="37">
        <v>10839.55</v>
      </c>
      <c r="G708" s="145">
        <v>45999</v>
      </c>
      <c r="H708" s="76">
        <f t="shared" si="34"/>
        <v>0.59999999999854481</v>
      </c>
      <c r="K708" s="134">
        <v>706</v>
      </c>
      <c r="L708" s="679">
        <v>45998</v>
      </c>
      <c r="M708" s="136"/>
      <c r="N708" s="137">
        <f t="shared" si="35"/>
        <v>300</v>
      </c>
      <c r="O708" s="138">
        <v>300</v>
      </c>
      <c r="P708" s="139">
        <f t="shared" si="36"/>
        <v>0</v>
      </c>
      <c r="Q708" s="41"/>
    </row>
    <row r="709" spans="1:17" ht="15" customHeight="1" x14ac:dyDescent="0.3">
      <c r="A709" s="126">
        <v>706</v>
      </c>
      <c r="B709" s="142"/>
      <c r="C709" s="128"/>
      <c r="D709" s="129">
        <f t="shared" si="33"/>
        <v>10839.55</v>
      </c>
      <c r="E709" s="144">
        <v>45999</v>
      </c>
      <c r="F709" s="37">
        <v>10855.15</v>
      </c>
      <c r="G709" s="145">
        <v>46000</v>
      </c>
      <c r="H709" s="76">
        <f t="shared" si="34"/>
        <v>15.600000000000364</v>
      </c>
      <c r="K709" s="134">
        <v>707</v>
      </c>
      <c r="L709" s="679">
        <v>45999</v>
      </c>
      <c r="M709" s="136"/>
      <c r="N709" s="137">
        <f t="shared" si="35"/>
        <v>300</v>
      </c>
      <c r="O709" s="138">
        <v>160</v>
      </c>
      <c r="P709" s="139">
        <f t="shared" si="36"/>
        <v>140</v>
      </c>
      <c r="Q709" s="41"/>
    </row>
    <row r="710" spans="1:17" ht="15" customHeight="1" x14ac:dyDescent="0.3">
      <c r="A710" s="126">
        <v>707</v>
      </c>
      <c r="B710" s="142"/>
      <c r="C710" s="128"/>
      <c r="D710" s="129">
        <f t="shared" si="33"/>
        <v>10855.15</v>
      </c>
      <c r="E710" s="144">
        <v>46000</v>
      </c>
      <c r="F710" s="37">
        <v>10862.1</v>
      </c>
      <c r="G710" s="145">
        <v>46001</v>
      </c>
      <c r="H710" s="76">
        <f t="shared" si="34"/>
        <v>6.9500000000007276</v>
      </c>
      <c r="K710" s="134">
        <v>708</v>
      </c>
      <c r="L710" s="679">
        <v>46000</v>
      </c>
      <c r="M710" s="136"/>
      <c r="N710" s="137">
        <f t="shared" si="35"/>
        <v>160</v>
      </c>
      <c r="O710" s="138">
        <v>60</v>
      </c>
      <c r="P710" s="139">
        <f t="shared" si="36"/>
        <v>100</v>
      </c>
      <c r="Q710" s="41"/>
    </row>
    <row r="711" spans="1:17" ht="15" customHeight="1" x14ac:dyDescent="0.3">
      <c r="A711" s="126">
        <v>708</v>
      </c>
      <c r="B711" s="142"/>
      <c r="C711" s="128"/>
      <c r="D711" s="129">
        <f t="shared" si="33"/>
        <v>10862.1</v>
      </c>
      <c r="E711" s="144">
        <v>46001</v>
      </c>
      <c r="F711" s="37">
        <v>10869.8</v>
      </c>
      <c r="G711" s="145">
        <v>46002</v>
      </c>
      <c r="H711" s="76">
        <f t="shared" si="34"/>
        <v>7.6999999999989086</v>
      </c>
      <c r="K711" s="134">
        <v>709</v>
      </c>
      <c r="L711" s="679">
        <v>46001</v>
      </c>
      <c r="M711" s="136">
        <v>400</v>
      </c>
      <c r="N711" s="137">
        <f t="shared" si="35"/>
        <v>60</v>
      </c>
      <c r="O711" s="138">
        <v>260</v>
      </c>
      <c r="P711" s="139">
        <f t="shared" si="36"/>
        <v>200</v>
      </c>
      <c r="Q711" s="41"/>
    </row>
    <row r="712" spans="1:17" ht="15" customHeight="1" x14ac:dyDescent="0.3">
      <c r="A712" s="126">
        <v>709</v>
      </c>
      <c r="B712" s="142"/>
      <c r="C712" s="128"/>
      <c r="D712" s="129">
        <f t="shared" si="33"/>
        <v>10869.8</v>
      </c>
      <c r="E712" s="144">
        <v>46002</v>
      </c>
      <c r="F712" s="37">
        <v>10869.8</v>
      </c>
      <c r="G712" s="145">
        <v>46003</v>
      </c>
      <c r="H712" s="76">
        <f t="shared" si="34"/>
        <v>0</v>
      </c>
      <c r="K712" s="134">
        <v>710</v>
      </c>
      <c r="L712" s="679">
        <v>46002</v>
      </c>
      <c r="M712" s="136"/>
      <c r="N712" s="137">
        <f t="shared" si="35"/>
        <v>260</v>
      </c>
      <c r="O712" s="138">
        <v>260</v>
      </c>
      <c r="P712" s="139">
        <f t="shared" si="36"/>
        <v>0</v>
      </c>
      <c r="Q712" s="41"/>
    </row>
    <row r="713" spans="1:17" ht="15" customHeight="1" x14ac:dyDescent="0.3">
      <c r="A713" s="126">
        <v>710</v>
      </c>
      <c r="B713" s="142"/>
      <c r="C713" s="128"/>
      <c r="D713" s="129">
        <f t="shared" si="33"/>
        <v>10869.8</v>
      </c>
      <c r="E713" s="144">
        <v>46003</v>
      </c>
      <c r="F713" s="37">
        <v>10869.8</v>
      </c>
      <c r="G713" s="145">
        <v>46004</v>
      </c>
      <c r="H713" s="76">
        <f t="shared" si="34"/>
        <v>0</v>
      </c>
      <c r="K713" s="134">
        <v>711</v>
      </c>
      <c r="L713" s="679">
        <v>46003</v>
      </c>
      <c r="M713" s="136"/>
      <c r="N713" s="137">
        <f t="shared" si="35"/>
        <v>260</v>
      </c>
      <c r="O713" s="138">
        <v>260</v>
      </c>
      <c r="P713" s="139">
        <f t="shared" si="36"/>
        <v>0</v>
      </c>
      <c r="Q713" s="41"/>
    </row>
    <row r="714" spans="1:17" ht="15" customHeight="1" x14ac:dyDescent="0.3">
      <c r="A714" s="126">
        <v>711</v>
      </c>
      <c r="B714" s="142"/>
      <c r="C714" s="128"/>
      <c r="D714" s="129">
        <f t="shared" si="33"/>
        <v>10869.8</v>
      </c>
      <c r="E714" s="144">
        <v>46004</v>
      </c>
      <c r="F714" s="37">
        <v>10878.15</v>
      </c>
      <c r="G714" s="145">
        <v>46005</v>
      </c>
      <c r="H714" s="76">
        <f t="shared" si="34"/>
        <v>8.3500000000003638</v>
      </c>
      <c r="K714" s="134">
        <v>712</v>
      </c>
      <c r="L714" s="679">
        <v>46004</v>
      </c>
      <c r="M714" s="136"/>
      <c r="N714" s="137">
        <f t="shared" si="35"/>
        <v>260</v>
      </c>
      <c r="O714" s="138">
        <v>130</v>
      </c>
      <c r="P714" s="139">
        <f t="shared" si="36"/>
        <v>130</v>
      </c>
      <c r="Q714" s="41"/>
    </row>
    <row r="715" spans="1:17" ht="15" customHeight="1" x14ac:dyDescent="0.3">
      <c r="A715" s="126">
        <v>712</v>
      </c>
      <c r="B715" s="142"/>
      <c r="C715" s="128"/>
      <c r="D715" s="129">
        <f t="shared" si="33"/>
        <v>10878.15</v>
      </c>
      <c r="E715" s="144">
        <v>46005</v>
      </c>
      <c r="F715" s="37">
        <v>10886.35</v>
      </c>
      <c r="G715" s="145">
        <v>46006</v>
      </c>
      <c r="H715" s="76">
        <f t="shared" si="34"/>
        <v>8.2000000000007276</v>
      </c>
      <c r="K715" s="134">
        <v>713</v>
      </c>
      <c r="L715" s="679">
        <v>46005</v>
      </c>
      <c r="M715" s="136"/>
      <c r="N715" s="137">
        <f t="shared" si="35"/>
        <v>130</v>
      </c>
      <c r="O715" s="138">
        <v>70</v>
      </c>
      <c r="P715" s="139">
        <f t="shared" si="36"/>
        <v>60</v>
      </c>
      <c r="Q715" s="41"/>
    </row>
    <row r="716" spans="1:17" ht="15" customHeight="1" x14ac:dyDescent="0.3">
      <c r="A716" s="126">
        <v>713</v>
      </c>
      <c r="B716" s="142"/>
      <c r="C716" s="128"/>
      <c r="D716" s="129">
        <f t="shared" si="33"/>
        <v>10886.35</v>
      </c>
      <c r="E716" s="144">
        <v>46006</v>
      </c>
      <c r="F716" s="37">
        <v>10886.85</v>
      </c>
      <c r="G716" s="145">
        <v>46007</v>
      </c>
      <c r="H716" s="76">
        <f t="shared" si="34"/>
        <v>0.5</v>
      </c>
      <c r="K716" s="134">
        <v>714</v>
      </c>
      <c r="L716" s="679">
        <v>46006</v>
      </c>
      <c r="M716" s="136"/>
      <c r="N716" s="137">
        <f t="shared" si="35"/>
        <v>70</v>
      </c>
      <c r="O716" s="138">
        <v>60</v>
      </c>
      <c r="P716" s="139">
        <f t="shared" si="36"/>
        <v>10</v>
      </c>
      <c r="Q716" s="41"/>
    </row>
    <row r="717" spans="1:17" ht="15" customHeight="1" x14ac:dyDescent="0.3">
      <c r="A717" s="126">
        <v>714</v>
      </c>
      <c r="B717" s="142"/>
      <c r="C717" s="128"/>
      <c r="D717" s="129">
        <f t="shared" si="33"/>
        <v>10886.85</v>
      </c>
      <c r="E717" s="144">
        <v>46007</v>
      </c>
      <c r="F717" s="37">
        <v>10891.75</v>
      </c>
      <c r="G717" s="145">
        <v>46008</v>
      </c>
      <c r="H717" s="76">
        <f t="shared" si="34"/>
        <v>4.8999999999996362</v>
      </c>
      <c r="K717" s="134">
        <v>715</v>
      </c>
      <c r="L717" s="679">
        <v>46007</v>
      </c>
      <c r="M717" s="136">
        <v>400</v>
      </c>
      <c r="N717" s="137">
        <f t="shared" si="35"/>
        <v>60</v>
      </c>
      <c r="O717" s="138">
        <v>380</v>
      </c>
      <c r="P717" s="139">
        <f t="shared" si="36"/>
        <v>80</v>
      </c>
      <c r="Q717" s="41"/>
    </row>
    <row r="718" spans="1:17" ht="15" customHeight="1" x14ac:dyDescent="0.3">
      <c r="A718" s="126">
        <v>715</v>
      </c>
      <c r="B718" s="142"/>
      <c r="C718" s="128"/>
      <c r="D718" s="129">
        <f t="shared" si="33"/>
        <v>10891.75</v>
      </c>
      <c r="E718" s="144">
        <v>46008</v>
      </c>
      <c r="F718" s="37">
        <v>10895.55</v>
      </c>
      <c r="G718" s="145">
        <v>46009</v>
      </c>
      <c r="H718" s="76">
        <f t="shared" si="34"/>
        <v>3.7999999999992724</v>
      </c>
      <c r="K718" s="134">
        <v>716</v>
      </c>
      <c r="L718" s="679">
        <v>46008</v>
      </c>
      <c r="M718" s="136"/>
      <c r="N718" s="137">
        <f t="shared" si="35"/>
        <v>380</v>
      </c>
      <c r="O718" s="138">
        <v>350</v>
      </c>
      <c r="P718" s="139">
        <f t="shared" si="36"/>
        <v>30</v>
      </c>
      <c r="Q718" s="41"/>
    </row>
    <row r="719" spans="1:17" ht="15" customHeight="1" x14ac:dyDescent="0.3">
      <c r="A719" s="126">
        <v>716</v>
      </c>
      <c r="B719" s="142"/>
      <c r="C719" s="128"/>
      <c r="D719" s="129">
        <f t="shared" si="33"/>
        <v>10895.55</v>
      </c>
      <c r="E719" s="144">
        <v>46009</v>
      </c>
      <c r="F719" s="37">
        <v>10897.55</v>
      </c>
      <c r="G719" s="145">
        <v>46010</v>
      </c>
      <c r="H719" s="76">
        <f t="shared" si="34"/>
        <v>2</v>
      </c>
      <c r="K719" s="134">
        <v>717</v>
      </c>
      <c r="L719" s="679">
        <v>46009</v>
      </c>
      <c r="M719" s="136"/>
      <c r="N719" s="137">
        <f t="shared" si="35"/>
        <v>350</v>
      </c>
      <c r="O719" s="138">
        <v>350</v>
      </c>
      <c r="P719" s="139">
        <f t="shared" si="36"/>
        <v>0</v>
      </c>
      <c r="Q719" s="41"/>
    </row>
    <row r="720" spans="1:17" ht="15" customHeight="1" x14ac:dyDescent="0.3">
      <c r="A720" s="126">
        <v>717</v>
      </c>
      <c r="B720" s="142"/>
      <c r="C720" s="128"/>
      <c r="D720" s="129">
        <f t="shared" si="33"/>
        <v>10897.55</v>
      </c>
      <c r="E720" s="144">
        <v>46010</v>
      </c>
      <c r="F720" s="37">
        <v>10899.55</v>
      </c>
      <c r="G720" s="145">
        <v>46011</v>
      </c>
      <c r="H720" s="76">
        <f t="shared" si="34"/>
        <v>2</v>
      </c>
      <c r="K720" s="134">
        <v>718</v>
      </c>
      <c r="L720" s="679">
        <v>46010</v>
      </c>
      <c r="M720" s="136"/>
      <c r="N720" s="137">
        <f t="shared" si="35"/>
        <v>350</v>
      </c>
      <c r="O720" s="138">
        <v>340</v>
      </c>
      <c r="P720" s="139">
        <f t="shared" si="36"/>
        <v>10</v>
      </c>
      <c r="Q720" s="41"/>
    </row>
    <row r="721" spans="1:19" ht="15" customHeight="1" x14ac:dyDescent="0.3">
      <c r="A721" s="126">
        <v>718</v>
      </c>
      <c r="B721" s="142"/>
      <c r="C721" s="128"/>
      <c r="D721" s="129">
        <f t="shared" si="33"/>
        <v>10899.55</v>
      </c>
      <c r="E721" s="144">
        <v>46011</v>
      </c>
      <c r="F721" s="37">
        <v>10900.15</v>
      </c>
      <c r="G721" s="145">
        <v>46012</v>
      </c>
      <c r="H721" s="76">
        <f t="shared" si="34"/>
        <v>0.6000000000003638</v>
      </c>
      <c r="K721" s="134">
        <v>719</v>
      </c>
      <c r="L721" s="679">
        <v>46011</v>
      </c>
      <c r="M721" s="136"/>
      <c r="N721" s="137">
        <f t="shared" si="35"/>
        <v>340</v>
      </c>
      <c r="O721" s="138">
        <v>340</v>
      </c>
      <c r="P721" s="139">
        <f t="shared" si="36"/>
        <v>0</v>
      </c>
      <c r="Q721" s="41"/>
    </row>
    <row r="722" spans="1:19" ht="15" customHeight="1" x14ac:dyDescent="0.3">
      <c r="A722" s="126">
        <v>719</v>
      </c>
      <c r="B722" s="142"/>
      <c r="C722" s="128"/>
      <c r="D722" s="129">
        <f t="shared" si="33"/>
        <v>10900.15</v>
      </c>
      <c r="E722" s="144">
        <v>46012</v>
      </c>
      <c r="F722" s="37">
        <v>10904.2</v>
      </c>
      <c r="G722" s="145">
        <v>46013</v>
      </c>
      <c r="H722" s="76">
        <f t="shared" si="34"/>
        <v>4.0500000000010914</v>
      </c>
      <c r="K722" s="134">
        <v>720</v>
      </c>
      <c r="L722" s="679">
        <v>46012</v>
      </c>
      <c r="M722" s="136"/>
      <c r="N722" s="137">
        <f t="shared" si="35"/>
        <v>340</v>
      </c>
      <c r="O722" s="138">
        <v>300</v>
      </c>
      <c r="P722" s="139">
        <f t="shared" si="36"/>
        <v>40</v>
      </c>
      <c r="Q722" s="41"/>
    </row>
    <row r="723" spans="1:19" ht="15" customHeight="1" x14ac:dyDescent="0.3">
      <c r="A723" s="126">
        <v>720</v>
      </c>
      <c r="B723" s="142"/>
      <c r="C723" s="128"/>
      <c r="D723" s="129">
        <f t="shared" si="33"/>
        <v>10904.2</v>
      </c>
      <c r="E723" s="144">
        <v>46013</v>
      </c>
      <c r="F723" s="37">
        <v>10920.05</v>
      </c>
      <c r="G723" s="145">
        <v>46014</v>
      </c>
      <c r="H723" s="76">
        <f t="shared" si="34"/>
        <v>15.849999999998545</v>
      </c>
      <c r="K723" s="134">
        <v>721</v>
      </c>
      <c r="L723" s="679">
        <v>46013</v>
      </c>
      <c r="M723" s="136"/>
      <c r="N723" s="137">
        <f t="shared" si="35"/>
        <v>300</v>
      </c>
      <c r="O723" s="138">
        <v>120</v>
      </c>
      <c r="P723" s="139">
        <f t="shared" si="36"/>
        <v>180</v>
      </c>
      <c r="Q723" s="41"/>
    </row>
    <row r="724" spans="1:19" ht="15" customHeight="1" x14ac:dyDescent="0.3">
      <c r="A724" s="126">
        <v>721</v>
      </c>
      <c r="B724" s="142"/>
      <c r="C724" s="128"/>
      <c r="D724" s="129">
        <f t="shared" si="33"/>
        <v>10920.05</v>
      </c>
      <c r="E724" s="144">
        <v>46014</v>
      </c>
      <c r="F724" s="37">
        <v>10928.2</v>
      </c>
      <c r="G724" s="145">
        <v>46015</v>
      </c>
      <c r="H724" s="76">
        <f t="shared" si="34"/>
        <v>8.1500000000014552</v>
      </c>
      <c r="K724" s="134">
        <v>722</v>
      </c>
      <c r="L724" s="679">
        <v>46014</v>
      </c>
      <c r="M724" s="136"/>
      <c r="N724" s="137">
        <f t="shared" si="35"/>
        <v>120</v>
      </c>
      <c r="O724" s="138">
        <v>120</v>
      </c>
      <c r="P724" s="139">
        <f t="shared" si="36"/>
        <v>0</v>
      </c>
      <c r="Q724" s="41"/>
    </row>
    <row r="725" spans="1:19" ht="15" customHeight="1" x14ac:dyDescent="0.3">
      <c r="A725" s="126">
        <v>722</v>
      </c>
      <c r="B725" s="142"/>
      <c r="C725" s="128"/>
      <c r="D725" s="129">
        <f t="shared" si="33"/>
        <v>10928.2</v>
      </c>
      <c r="E725" s="144">
        <v>46015</v>
      </c>
      <c r="F725" s="37">
        <v>10930.35</v>
      </c>
      <c r="G725" s="145">
        <v>46016</v>
      </c>
      <c r="H725" s="76">
        <f t="shared" si="34"/>
        <v>2.1499999999996362</v>
      </c>
      <c r="K725" s="134">
        <v>723</v>
      </c>
      <c r="L725" s="679">
        <v>46015</v>
      </c>
      <c r="M725" s="136"/>
      <c r="N725" s="137">
        <f t="shared" si="35"/>
        <v>120</v>
      </c>
      <c r="O725" s="138">
        <v>40</v>
      </c>
      <c r="P725" s="139">
        <f t="shared" si="36"/>
        <v>80</v>
      </c>
      <c r="Q725" s="41"/>
    </row>
    <row r="726" spans="1:19" ht="15" customHeight="1" x14ac:dyDescent="0.3">
      <c r="A726" s="126">
        <v>723</v>
      </c>
      <c r="B726" s="142"/>
      <c r="C726" s="128"/>
      <c r="D726" s="129">
        <f t="shared" si="33"/>
        <v>10930.35</v>
      </c>
      <c r="E726" s="144">
        <v>46016</v>
      </c>
      <c r="F726" s="37">
        <v>10930.35</v>
      </c>
      <c r="G726" s="145">
        <v>46017</v>
      </c>
      <c r="H726" s="76">
        <f t="shared" si="34"/>
        <v>0</v>
      </c>
      <c r="K726" s="134">
        <v>724</v>
      </c>
      <c r="L726" s="679">
        <v>46016</v>
      </c>
      <c r="M726" s="136"/>
      <c r="N726" s="137">
        <f t="shared" si="35"/>
        <v>40</v>
      </c>
      <c r="O726" s="138">
        <v>40</v>
      </c>
      <c r="P726" s="139">
        <f t="shared" si="36"/>
        <v>0</v>
      </c>
      <c r="Q726" s="41"/>
    </row>
    <row r="727" spans="1:19" ht="15" customHeight="1" x14ac:dyDescent="0.3">
      <c r="A727" s="126">
        <v>724</v>
      </c>
      <c r="B727" s="142"/>
      <c r="C727" s="128"/>
      <c r="D727" s="129">
        <f t="shared" si="33"/>
        <v>10930.35</v>
      </c>
      <c r="E727" s="144">
        <v>46017</v>
      </c>
      <c r="F727" s="37">
        <v>10933.35</v>
      </c>
      <c r="G727" s="145">
        <v>46018</v>
      </c>
      <c r="H727" s="76">
        <f t="shared" si="34"/>
        <v>3</v>
      </c>
      <c r="K727" s="134">
        <v>725</v>
      </c>
      <c r="L727" s="679">
        <v>46017</v>
      </c>
      <c r="M727" s="136"/>
      <c r="N727" s="137">
        <f t="shared" si="35"/>
        <v>40</v>
      </c>
      <c r="O727" s="138">
        <v>0</v>
      </c>
      <c r="P727" s="139">
        <f t="shared" si="36"/>
        <v>40</v>
      </c>
      <c r="Q727" s="41"/>
    </row>
    <row r="728" spans="1:19" ht="15" customHeight="1" x14ac:dyDescent="0.3">
      <c r="A728" s="126">
        <v>725</v>
      </c>
      <c r="B728" s="142"/>
      <c r="C728" s="128"/>
      <c r="D728" s="129">
        <f t="shared" si="33"/>
        <v>10933.35</v>
      </c>
      <c r="E728" s="144">
        <v>46018</v>
      </c>
      <c r="F728" s="37">
        <v>10934.95</v>
      </c>
      <c r="G728" s="145">
        <v>46019</v>
      </c>
      <c r="H728" s="76">
        <f t="shared" si="34"/>
        <v>1.6000000000003638</v>
      </c>
      <c r="K728" s="134">
        <v>726</v>
      </c>
      <c r="L728" s="679">
        <v>46018</v>
      </c>
      <c r="M728" s="136">
        <v>420</v>
      </c>
      <c r="N728" s="137">
        <f t="shared" si="35"/>
        <v>0</v>
      </c>
      <c r="O728" s="138">
        <v>300</v>
      </c>
      <c r="P728" s="139">
        <f t="shared" si="36"/>
        <v>120</v>
      </c>
      <c r="Q728" s="41"/>
    </row>
    <row r="729" spans="1:19" ht="15" customHeight="1" x14ac:dyDescent="0.3">
      <c r="A729" s="126">
        <v>726</v>
      </c>
      <c r="B729" s="142"/>
      <c r="C729" s="128"/>
      <c r="D729" s="129">
        <f t="shared" si="33"/>
        <v>10934.95</v>
      </c>
      <c r="E729" s="144">
        <v>46019</v>
      </c>
      <c r="F729" s="37">
        <v>10934.95</v>
      </c>
      <c r="G729" s="145">
        <v>46020</v>
      </c>
      <c r="H729" s="76">
        <f t="shared" si="34"/>
        <v>0</v>
      </c>
      <c r="K729" s="134">
        <v>727</v>
      </c>
      <c r="L729" s="679">
        <v>46019</v>
      </c>
      <c r="M729" s="136"/>
      <c r="N729" s="137">
        <f t="shared" si="35"/>
        <v>300</v>
      </c>
      <c r="O729" s="138">
        <v>300</v>
      </c>
      <c r="P729" s="139">
        <f t="shared" si="36"/>
        <v>0</v>
      </c>
      <c r="Q729" s="41"/>
    </row>
    <row r="730" spans="1:19" ht="15" customHeight="1" x14ac:dyDescent="0.3">
      <c r="A730" s="126">
        <v>727</v>
      </c>
      <c r="B730" s="142"/>
      <c r="C730" s="128"/>
      <c r="D730" s="129">
        <f t="shared" ref="D730:D741" si="37">(F729)</f>
        <v>10934.95</v>
      </c>
      <c r="E730" s="144">
        <v>46020</v>
      </c>
      <c r="F730" s="37">
        <v>10945.75</v>
      </c>
      <c r="G730" s="145">
        <v>46021</v>
      </c>
      <c r="H730" s="76">
        <f t="shared" ref="H730:H741" si="38">F730-D730</f>
        <v>10.799999999999272</v>
      </c>
      <c r="K730" s="134">
        <v>728</v>
      </c>
      <c r="L730" s="679">
        <v>46020</v>
      </c>
      <c r="M730" s="136"/>
      <c r="N730" s="137">
        <f t="shared" ref="N730:N741" si="39">O729</f>
        <v>300</v>
      </c>
      <c r="O730" s="138">
        <v>190</v>
      </c>
      <c r="P730" s="139">
        <f t="shared" ref="P730:P741" si="40">M730+N730-O730</f>
        <v>110</v>
      </c>
      <c r="Q730" s="41"/>
    </row>
    <row r="731" spans="1:19" ht="15" customHeight="1" x14ac:dyDescent="0.3">
      <c r="A731" s="126">
        <v>728</v>
      </c>
      <c r="B731" s="142"/>
      <c r="C731" s="128"/>
      <c r="D731" s="129">
        <f t="shared" si="37"/>
        <v>10945.75</v>
      </c>
      <c r="E731" s="144">
        <v>46021</v>
      </c>
      <c r="F731" s="37">
        <v>10947.25</v>
      </c>
      <c r="G731" s="145">
        <v>46022</v>
      </c>
      <c r="H731" s="76">
        <f t="shared" si="38"/>
        <v>1.5</v>
      </c>
      <c r="I731" s="48">
        <f>SUM(H367:H731)</f>
        <v>1298.1000000000004</v>
      </c>
      <c r="J731" s="48">
        <f>SUM(H701:H731)</f>
        <v>124.79999999999927</v>
      </c>
      <c r="K731" s="134">
        <v>729</v>
      </c>
      <c r="L731" s="679">
        <v>46021</v>
      </c>
      <c r="M731" s="136"/>
      <c r="N731" s="137">
        <f t="shared" si="39"/>
        <v>190</v>
      </c>
      <c r="O731" s="138">
        <v>190</v>
      </c>
      <c r="P731" s="139">
        <f t="shared" si="40"/>
        <v>0</v>
      </c>
      <c r="Q731" s="41"/>
    </row>
    <row r="732" spans="1:19" ht="15" customHeight="1" x14ac:dyDescent="0.3">
      <c r="A732" s="126">
        <v>729</v>
      </c>
      <c r="B732" s="142"/>
      <c r="C732" s="128"/>
      <c r="D732" s="129">
        <f t="shared" si="37"/>
        <v>10947.25</v>
      </c>
      <c r="E732" s="144">
        <v>46022</v>
      </c>
      <c r="F732" s="37">
        <v>10947.25</v>
      </c>
      <c r="G732" s="145">
        <v>46023</v>
      </c>
      <c r="H732" s="76">
        <f t="shared" si="38"/>
        <v>0</v>
      </c>
      <c r="K732" s="134">
        <v>730</v>
      </c>
      <c r="L732" s="679">
        <v>46022</v>
      </c>
      <c r="M732" s="136"/>
      <c r="N732" s="137">
        <f t="shared" si="39"/>
        <v>190</v>
      </c>
      <c r="O732" s="138">
        <v>190</v>
      </c>
      <c r="P732" s="139">
        <f t="shared" si="40"/>
        <v>0</v>
      </c>
      <c r="Q732" s="41"/>
      <c r="R732" s="48">
        <f>SUM(P368:P732)</f>
        <v>16023</v>
      </c>
      <c r="S732">
        <f>SUM(P702:P732)</f>
        <v>1480</v>
      </c>
    </row>
    <row r="733" spans="1:19" ht="15" customHeight="1" x14ac:dyDescent="0.3">
      <c r="A733" s="126">
        <v>730</v>
      </c>
      <c r="B733" s="142"/>
      <c r="C733" s="128"/>
      <c r="D733" s="129">
        <f t="shared" si="37"/>
        <v>10947.25</v>
      </c>
      <c r="E733" s="144">
        <v>46023</v>
      </c>
      <c r="F733" s="37">
        <v>10949.05</v>
      </c>
      <c r="G733" s="145">
        <v>46024</v>
      </c>
      <c r="H733" s="76">
        <f t="shared" si="38"/>
        <v>1.7999999999992724</v>
      </c>
      <c r="K733" s="134">
        <v>731</v>
      </c>
      <c r="L733" s="679">
        <v>46023</v>
      </c>
      <c r="M733" s="136"/>
      <c r="N733" s="137">
        <f t="shared" si="39"/>
        <v>190</v>
      </c>
      <c r="O733" s="138">
        <v>180</v>
      </c>
      <c r="P733" s="139">
        <f t="shared" si="40"/>
        <v>10</v>
      </c>
      <c r="Q733" s="41"/>
    </row>
    <row r="734" spans="1:19" ht="15" customHeight="1" x14ac:dyDescent="0.3">
      <c r="A734" s="126">
        <v>731</v>
      </c>
      <c r="B734" s="142"/>
      <c r="C734" s="128"/>
      <c r="D734" s="129">
        <f t="shared" si="37"/>
        <v>10949.05</v>
      </c>
      <c r="E734" s="144">
        <v>46024</v>
      </c>
      <c r="F734" s="37">
        <v>10949.55</v>
      </c>
      <c r="G734" s="145">
        <v>46025</v>
      </c>
      <c r="H734" s="76">
        <f t="shared" si="38"/>
        <v>0.5</v>
      </c>
      <c r="K734" s="134">
        <v>732</v>
      </c>
      <c r="L734" s="679">
        <v>46024</v>
      </c>
      <c r="M734" s="136"/>
      <c r="N734" s="137">
        <f t="shared" si="39"/>
        <v>180</v>
      </c>
      <c r="O734" s="138">
        <v>180</v>
      </c>
      <c r="P734" s="139">
        <f t="shared" si="40"/>
        <v>0</v>
      </c>
      <c r="Q734" s="41"/>
    </row>
    <row r="735" spans="1:19" ht="15" customHeight="1" x14ac:dyDescent="0.3">
      <c r="A735" s="126">
        <v>732</v>
      </c>
      <c r="B735" s="142"/>
      <c r="C735" s="128"/>
      <c r="D735" s="129">
        <f t="shared" si="37"/>
        <v>10949.55</v>
      </c>
      <c r="E735" s="144">
        <v>46025</v>
      </c>
      <c r="F735" s="37">
        <v>10949.55</v>
      </c>
      <c r="G735" s="145">
        <v>46026</v>
      </c>
      <c r="H735" s="76">
        <f t="shared" si="38"/>
        <v>0</v>
      </c>
      <c r="K735" s="134">
        <v>733</v>
      </c>
      <c r="L735" s="679">
        <v>46025</v>
      </c>
      <c r="M735" s="136"/>
      <c r="N735" s="137">
        <f t="shared" si="39"/>
        <v>180</v>
      </c>
      <c r="O735" s="138">
        <v>180</v>
      </c>
      <c r="P735" s="139">
        <f t="shared" si="40"/>
        <v>0</v>
      </c>
      <c r="Q735" s="41"/>
    </row>
    <row r="736" spans="1:19" ht="15" customHeight="1" x14ac:dyDescent="0.3">
      <c r="A736" s="126">
        <v>733</v>
      </c>
      <c r="B736" s="142"/>
      <c r="C736" s="128"/>
      <c r="D736" s="129">
        <f t="shared" si="37"/>
        <v>10949.55</v>
      </c>
      <c r="E736" s="144">
        <v>46026</v>
      </c>
      <c r="F736" s="37">
        <v>10949.55</v>
      </c>
      <c r="G736" s="145">
        <v>46027</v>
      </c>
      <c r="H736" s="76">
        <f t="shared" si="38"/>
        <v>0</v>
      </c>
      <c r="K736" s="134">
        <v>734</v>
      </c>
      <c r="L736" s="679">
        <v>46026</v>
      </c>
      <c r="M736" s="136"/>
      <c r="N736" s="137">
        <f t="shared" si="39"/>
        <v>180</v>
      </c>
      <c r="O736" s="138">
        <v>180</v>
      </c>
      <c r="P736" s="139">
        <f t="shared" si="40"/>
        <v>0</v>
      </c>
      <c r="Q736" s="41"/>
    </row>
    <row r="737" spans="1:17" ht="15" customHeight="1" x14ac:dyDescent="0.3">
      <c r="A737" s="126">
        <v>734</v>
      </c>
      <c r="B737" s="142"/>
      <c r="C737" s="128"/>
      <c r="D737" s="129">
        <f t="shared" si="37"/>
        <v>10949.55</v>
      </c>
      <c r="E737" s="144">
        <v>46027</v>
      </c>
      <c r="F737" s="37">
        <v>10951.15</v>
      </c>
      <c r="G737" s="145">
        <v>46028</v>
      </c>
      <c r="H737" s="76">
        <f t="shared" si="38"/>
        <v>1.6000000000003638</v>
      </c>
      <c r="K737" s="134">
        <v>735</v>
      </c>
      <c r="L737" s="679">
        <v>46027</v>
      </c>
      <c r="M737" s="136"/>
      <c r="N737" s="137">
        <f t="shared" si="39"/>
        <v>180</v>
      </c>
      <c r="O737" s="138">
        <v>160</v>
      </c>
      <c r="P737" s="139">
        <f t="shared" si="40"/>
        <v>20</v>
      </c>
      <c r="Q737" s="41"/>
    </row>
    <row r="738" spans="1:17" ht="15" customHeight="1" x14ac:dyDescent="0.3">
      <c r="A738" s="126">
        <v>735</v>
      </c>
      <c r="B738" s="142"/>
      <c r="C738" s="128"/>
      <c r="D738" s="129">
        <f t="shared" si="37"/>
        <v>10951.15</v>
      </c>
      <c r="E738" s="144">
        <v>46028</v>
      </c>
      <c r="F738" s="37">
        <v>10955.6</v>
      </c>
      <c r="G738" s="145">
        <v>46029</v>
      </c>
      <c r="H738" s="76">
        <f t="shared" si="38"/>
        <v>4.4500000000007276</v>
      </c>
      <c r="K738" s="134">
        <v>736</v>
      </c>
      <c r="L738" s="679">
        <v>46028</v>
      </c>
      <c r="M738" s="136">
        <v>210</v>
      </c>
      <c r="N738" s="137">
        <f t="shared" si="39"/>
        <v>160</v>
      </c>
      <c r="O738" s="138">
        <v>230</v>
      </c>
      <c r="P738" s="139">
        <f t="shared" si="40"/>
        <v>140</v>
      </c>
      <c r="Q738" s="41"/>
    </row>
    <row r="739" spans="1:17" ht="15" customHeight="1" x14ac:dyDescent="0.3">
      <c r="A739" s="126">
        <v>736</v>
      </c>
      <c r="B739" s="142"/>
      <c r="C739" s="128"/>
      <c r="D739" s="129">
        <f t="shared" si="37"/>
        <v>10955.6</v>
      </c>
      <c r="E739" s="144">
        <v>46029</v>
      </c>
      <c r="F739" s="37">
        <v>10955.6</v>
      </c>
      <c r="G739" s="145">
        <v>46030</v>
      </c>
      <c r="H739" s="76">
        <f t="shared" si="38"/>
        <v>0</v>
      </c>
      <c r="K739" s="134">
        <v>737</v>
      </c>
      <c r="L739" s="679">
        <v>46029</v>
      </c>
      <c r="M739" s="136"/>
      <c r="N739" s="137">
        <f t="shared" si="39"/>
        <v>230</v>
      </c>
      <c r="O739" s="138">
        <v>230</v>
      </c>
      <c r="P739" s="139">
        <f t="shared" si="40"/>
        <v>0</v>
      </c>
      <c r="Q739" s="41"/>
    </row>
    <row r="740" spans="1:17" ht="15" customHeight="1" x14ac:dyDescent="0.3">
      <c r="A740" s="126">
        <v>737</v>
      </c>
      <c r="B740" s="142"/>
      <c r="C740" s="128"/>
      <c r="D740" s="129">
        <f t="shared" si="37"/>
        <v>10955.6</v>
      </c>
      <c r="E740" s="144">
        <v>46030</v>
      </c>
      <c r="F740" s="37">
        <v>10957.1</v>
      </c>
      <c r="G740" s="145">
        <v>46031</v>
      </c>
      <c r="H740" s="76">
        <f t="shared" si="38"/>
        <v>1.5</v>
      </c>
      <c r="K740" s="134">
        <v>738</v>
      </c>
      <c r="L740" s="679">
        <v>46030</v>
      </c>
      <c r="M740" s="136"/>
      <c r="N740" s="137">
        <f t="shared" si="39"/>
        <v>230</v>
      </c>
      <c r="O740" s="138">
        <v>190</v>
      </c>
      <c r="P740" s="139">
        <f t="shared" si="40"/>
        <v>40</v>
      </c>
      <c r="Q740" s="41"/>
    </row>
    <row r="741" spans="1:17" ht="15" customHeight="1" x14ac:dyDescent="0.3">
      <c r="A741" s="126">
        <v>738</v>
      </c>
      <c r="B741" s="142"/>
      <c r="C741" s="128"/>
      <c r="D741" s="129">
        <f t="shared" si="37"/>
        <v>10957.1</v>
      </c>
      <c r="E741" s="144">
        <v>46031</v>
      </c>
      <c r="F741" s="37">
        <v>10961</v>
      </c>
      <c r="G741" s="145">
        <v>46032</v>
      </c>
      <c r="H741" s="76">
        <f t="shared" si="38"/>
        <v>3.8999999999996362</v>
      </c>
      <c r="K741" s="134">
        <v>739</v>
      </c>
      <c r="L741" s="679">
        <v>46031</v>
      </c>
      <c r="M741" s="136"/>
      <c r="N741" s="137">
        <f t="shared" si="39"/>
        <v>190</v>
      </c>
      <c r="O741" s="138">
        <v>125</v>
      </c>
      <c r="P741" s="139">
        <f t="shared" si="40"/>
        <v>65</v>
      </c>
      <c r="Q741" s="41"/>
    </row>
    <row r="742" spans="1:17" ht="15" customHeight="1" x14ac:dyDescent="0.3">
      <c r="A742" s="126">
        <v>739</v>
      </c>
      <c r="B742" s="142"/>
      <c r="C742" s="128"/>
      <c r="D742" s="129">
        <f t="shared" ref="D742:D805" si="41">(F741)</f>
        <v>10961</v>
      </c>
      <c r="E742" s="144">
        <v>46032</v>
      </c>
      <c r="F742" s="37">
        <v>10963.05</v>
      </c>
      <c r="G742" s="145">
        <v>46033</v>
      </c>
      <c r="H742" s="76">
        <f t="shared" ref="H742:H805" si="42">F742-D742</f>
        <v>2.0499999999992724</v>
      </c>
      <c r="K742" s="134">
        <v>740</v>
      </c>
      <c r="L742" s="679">
        <v>46032</v>
      </c>
      <c r="M742" s="136">
        <v>400</v>
      </c>
      <c r="N742" s="137">
        <f t="shared" ref="N742:N805" si="43">O741</f>
        <v>125</v>
      </c>
      <c r="O742" s="138">
        <v>380</v>
      </c>
      <c r="P742" s="139">
        <f t="shared" ref="P742:P805" si="44">M742+N742-O742</f>
        <v>145</v>
      </c>
      <c r="Q742" s="41"/>
    </row>
    <row r="743" spans="1:17" ht="15" customHeight="1" x14ac:dyDescent="0.3">
      <c r="A743" s="126">
        <v>740</v>
      </c>
      <c r="B743" s="142"/>
      <c r="C743" s="128"/>
      <c r="D743" s="129">
        <f t="shared" si="41"/>
        <v>10963.05</v>
      </c>
      <c r="E743" s="144">
        <v>46033</v>
      </c>
      <c r="F743" s="37">
        <v>10964.3</v>
      </c>
      <c r="G743" s="145">
        <v>46034</v>
      </c>
      <c r="H743" s="76">
        <f t="shared" si="42"/>
        <v>1.25</v>
      </c>
      <c r="K743" s="134">
        <v>741</v>
      </c>
      <c r="L743" s="679">
        <v>46033</v>
      </c>
      <c r="M743" s="136"/>
      <c r="N743" s="137">
        <f t="shared" si="43"/>
        <v>380</v>
      </c>
      <c r="O743" s="138">
        <v>370</v>
      </c>
      <c r="P743" s="139">
        <f t="shared" si="44"/>
        <v>10</v>
      </c>
      <c r="Q743" s="41"/>
    </row>
    <row r="744" spans="1:17" ht="15" customHeight="1" x14ac:dyDescent="0.3">
      <c r="A744" s="126">
        <v>741</v>
      </c>
      <c r="B744" s="142"/>
      <c r="C744" s="128"/>
      <c r="D744" s="129">
        <f t="shared" si="41"/>
        <v>10964.3</v>
      </c>
      <c r="E744" s="144">
        <v>46034</v>
      </c>
      <c r="F744" s="37">
        <v>10964.3</v>
      </c>
      <c r="G744" s="145">
        <v>46035</v>
      </c>
      <c r="H744" s="76">
        <f t="shared" si="42"/>
        <v>0</v>
      </c>
      <c r="K744" s="134">
        <v>742</v>
      </c>
      <c r="L744" s="679">
        <v>46034</v>
      </c>
      <c r="M744" s="136"/>
      <c r="N744" s="137">
        <f t="shared" si="43"/>
        <v>370</v>
      </c>
      <c r="O744" s="138">
        <v>370</v>
      </c>
      <c r="P744" s="139">
        <f t="shared" si="44"/>
        <v>0</v>
      </c>
      <c r="Q744" s="41"/>
    </row>
    <row r="745" spans="1:17" ht="15" customHeight="1" x14ac:dyDescent="0.3">
      <c r="A745" s="126">
        <v>742</v>
      </c>
      <c r="B745" s="142"/>
      <c r="C745" s="128"/>
      <c r="D745" s="129">
        <f t="shared" si="41"/>
        <v>10964.3</v>
      </c>
      <c r="E745" s="144">
        <v>46035</v>
      </c>
      <c r="F745" s="37">
        <v>10964.3</v>
      </c>
      <c r="G745" s="145">
        <v>46036</v>
      </c>
      <c r="H745" s="76">
        <f t="shared" si="42"/>
        <v>0</v>
      </c>
      <c r="K745" s="134">
        <v>743</v>
      </c>
      <c r="L745" s="679">
        <v>46035</v>
      </c>
      <c r="M745" s="136"/>
      <c r="N745" s="137">
        <f t="shared" si="43"/>
        <v>370</v>
      </c>
      <c r="O745" s="138">
        <v>370</v>
      </c>
      <c r="P745" s="139">
        <f t="shared" si="44"/>
        <v>0</v>
      </c>
      <c r="Q745" s="41"/>
    </row>
    <row r="746" spans="1:17" ht="15" customHeight="1" x14ac:dyDescent="0.3">
      <c r="A746" s="126">
        <v>743</v>
      </c>
      <c r="B746" s="142"/>
      <c r="C746" s="128"/>
      <c r="D746" s="129">
        <f t="shared" si="41"/>
        <v>10964.3</v>
      </c>
      <c r="E746" s="144">
        <v>46036</v>
      </c>
      <c r="F746" s="37">
        <v>10964.3</v>
      </c>
      <c r="G746" s="145">
        <v>46037</v>
      </c>
      <c r="H746" s="76">
        <f t="shared" si="42"/>
        <v>0</v>
      </c>
      <c r="K746" s="134">
        <v>744</v>
      </c>
      <c r="L746" s="679">
        <v>46036</v>
      </c>
      <c r="M746" s="136"/>
      <c r="N746" s="137">
        <f t="shared" si="43"/>
        <v>370</v>
      </c>
      <c r="O746" s="138">
        <v>370</v>
      </c>
      <c r="P746" s="139">
        <f t="shared" si="44"/>
        <v>0</v>
      </c>
      <c r="Q746" s="41"/>
    </row>
    <row r="747" spans="1:17" ht="15" customHeight="1" x14ac:dyDescent="0.3">
      <c r="A747" s="126">
        <v>744</v>
      </c>
      <c r="B747" s="142"/>
      <c r="C747" s="128"/>
      <c r="D747" s="129">
        <f t="shared" si="41"/>
        <v>10964.3</v>
      </c>
      <c r="E747" s="144">
        <v>46037</v>
      </c>
      <c r="F747" s="37">
        <v>10964.3</v>
      </c>
      <c r="G747" s="145">
        <v>46038</v>
      </c>
      <c r="H747" s="76">
        <f t="shared" si="42"/>
        <v>0</v>
      </c>
      <c r="K747" s="134">
        <v>745</v>
      </c>
      <c r="L747" s="679">
        <v>46037</v>
      </c>
      <c r="M747" s="136"/>
      <c r="N747" s="137">
        <f t="shared" si="43"/>
        <v>370</v>
      </c>
      <c r="O747" s="138">
        <v>370</v>
      </c>
      <c r="P747" s="139">
        <f t="shared" si="44"/>
        <v>0</v>
      </c>
      <c r="Q747" s="41"/>
    </row>
    <row r="748" spans="1:17" ht="15" customHeight="1" x14ac:dyDescent="0.3">
      <c r="A748" s="126">
        <v>745</v>
      </c>
      <c r="B748" s="142"/>
      <c r="C748" s="128"/>
      <c r="D748" s="129">
        <f t="shared" si="41"/>
        <v>10964.3</v>
      </c>
      <c r="E748" s="144">
        <v>46038</v>
      </c>
      <c r="F748" s="37">
        <v>10964.3</v>
      </c>
      <c r="G748" s="145">
        <v>46039</v>
      </c>
      <c r="H748" s="76">
        <f t="shared" si="42"/>
        <v>0</v>
      </c>
      <c r="K748" s="134">
        <v>746</v>
      </c>
      <c r="L748" s="679">
        <v>46038</v>
      </c>
      <c r="M748" s="136"/>
      <c r="N748" s="137">
        <f t="shared" si="43"/>
        <v>370</v>
      </c>
      <c r="O748" s="138">
        <v>370</v>
      </c>
      <c r="P748" s="139">
        <f t="shared" si="44"/>
        <v>0</v>
      </c>
      <c r="Q748" s="41"/>
    </row>
    <row r="749" spans="1:17" ht="15" customHeight="1" x14ac:dyDescent="0.3">
      <c r="A749" s="126">
        <v>746</v>
      </c>
      <c r="B749" s="142"/>
      <c r="C749" s="128"/>
      <c r="D749" s="129">
        <f t="shared" si="41"/>
        <v>10964.3</v>
      </c>
      <c r="E749" s="144">
        <v>46039</v>
      </c>
      <c r="F749" s="37">
        <v>10964.3</v>
      </c>
      <c r="G749" s="145">
        <v>46040</v>
      </c>
      <c r="H749" s="76">
        <f t="shared" si="42"/>
        <v>0</v>
      </c>
      <c r="K749" s="134">
        <v>747</v>
      </c>
      <c r="L749" s="679">
        <v>46039</v>
      </c>
      <c r="M749" s="136"/>
      <c r="N749" s="137">
        <f t="shared" si="43"/>
        <v>370</v>
      </c>
      <c r="O749" s="138">
        <v>370</v>
      </c>
      <c r="P749" s="139">
        <f t="shared" si="44"/>
        <v>0</v>
      </c>
      <c r="Q749" s="41"/>
    </row>
    <row r="750" spans="1:17" ht="15" customHeight="1" x14ac:dyDescent="0.3">
      <c r="A750" s="126">
        <v>747</v>
      </c>
      <c r="B750" s="142"/>
      <c r="C750" s="128"/>
      <c r="D750" s="129">
        <f t="shared" si="41"/>
        <v>10964.3</v>
      </c>
      <c r="E750" s="144">
        <v>46040</v>
      </c>
      <c r="F750" s="37">
        <v>10964.8</v>
      </c>
      <c r="G750" s="145">
        <v>46041</v>
      </c>
      <c r="H750" s="76">
        <f t="shared" si="42"/>
        <v>0.5</v>
      </c>
      <c r="K750" s="134">
        <v>748</v>
      </c>
      <c r="L750" s="679">
        <v>46040</v>
      </c>
      <c r="M750" s="136"/>
      <c r="N750" s="137">
        <f t="shared" si="43"/>
        <v>370</v>
      </c>
      <c r="O750" s="138">
        <v>370</v>
      </c>
      <c r="P750" s="139">
        <f t="shared" si="44"/>
        <v>0</v>
      </c>
      <c r="Q750" s="41"/>
    </row>
    <row r="751" spans="1:17" ht="15" customHeight="1" x14ac:dyDescent="0.3">
      <c r="A751" s="126">
        <v>748</v>
      </c>
      <c r="B751" s="142"/>
      <c r="C751" s="128"/>
      <c r="D751" s="129">
        <f t="shared" si="41"/>
        <v>10964.8</v>
      </c>
      <c r="E751" s="144">
        <v>46041</v>
      </c>
      <c r="F751" s="37">
        <v>10971.1</v>
      </c>
      <c r="G751" s="145">
        <v>46042</v>
      </c>
      <c r="H751" s="76">
        <f t="shared" si="42"/>
        <v>6.3000000000010914</v>
      </c>
      <c r="K751" s="134">
        <v>749</v>
      </c>
      <c r="L751" s="679">
        <v>46041</v>
      </c>
      <c r="M751" s="136"/>
      <c r="N751" s="137">
        <f t="shared" si="43"/>
        <v>370</v>
      </c>
      <c r="O751" s="138">
        <v>290</v>
      </c>
      <c r="P751" s="139">
        <f t="shared" si="44"/>
        <v>80</v>
      </c>
      <c r="Q751" s="41"/>
    </row>
    <row r="752" spans="1:17" ht="15" customHeight="1" x14ac:dyDescent="0.3">
      <c r="A752" s="126">
        <v>749</v>
      </c>
      <c r="B752" s="142"/>
      <c r="C752" s="128"/>
      <c r="D752" s="129">
        <f t="shared" si="41"/>
        <v>10971.1</v>
      </c>
      <c r="E752" s="144">
        <v>46042</v>
      </c>
      <c r="F752" s="37">
        <v>10979.15</v>
      </c>
      <c r="G752" s="145">
        <v>46043</v>
      </c>
      <c r="H752" s="76">
        <f t="shared" si="42"/>
        <v>8.0499999999992724</v>
      </c>
      <c r="K752" s="134">
        <v>750</v>
      </c>
      <c r="L752" s="679">
        <v>46042</v>
      </c>
      <c r="M752" s="136"/>
      <c r="N752" s="137">
        <f t="shared" si="43"/>
        <v>290</v>
      </c>
      <c r="O752" s="138">
        <v>160</v>
      </c>
      <c r="P752" s="139">
        <f t="shared" si="44"/>
        <v>130</v>
      </c>
      <c r="Q752" s="41"/>
    </row>
    <row r="753" spans="1:19" ht="15" customHeight="1" x14ac:dyDescent="0.3">
      <c r="A753" s="126">
        <v>750</v>
      </c>
      <c r="B753" s="142"/>
      <c r="C753" s="128"/>
      <c r="D753" s="129">
        <f t="shared" si="41"/>
        <v>10979.15</v>
      </c>
      <c r="E753" s="144">
        <v>46043</v>
      </c>
      <c r="F753" s="37">
        <v>10980.15</v>
      </c>
      <c r="G753" s="145">
        <v>46044</v>
      </c>
      <c r="H753" s="76">
        <f t="shared" si="42"/>
        <v>1</v>
      </c>
      <c r="K753" s="134">
        <v>751</v>
      </c>
      <c r="L753" s="679">
        <v>46043</v>
      </c>
      <c r="M753" s="136"/>
      <c r="N753" s="137">
        <f t="shared" si="43"/>
        <v>160</v>
      </c>
      <c r="O753" s="138">
        <v>150</v>
      </c>
      <c r="P753" s="139">
        <f t="shared" si="44"/>
        <v>10</v>
      </c>
      <c r="Q753" s="41"/>
    </row>
    <row r="754" spans="1:19" ht="15" customHeight="1" x14ac:dyDescent="0.3">
      <c r="A754" s="126">
        <v>751</v>
      </c>
      <c r="B754" s="142"/>
      <c r="C754" s="128"/>
      <c r="D754" s="129">
        <f t="shared" si="41"/>
        <v>10980.15</v>
      </c>
      <c r="E754" s="144">
        <v>46044</v>
      </c>
      <c r="F754" s="37">
        <v>10984.35</v>
      </c>
      <c r="G754" s="145">
        <v>46045</v>
      </c>
      <c r="H754" s="76">
        <f t="shared" si="42"/>
        <v>4.2000000000007276</v>
      </c>
      <c r="K754" s="134">
        <v>752</v>
      </c>
      <c r="L754" s="679">
        <v>46044</v>
      </c>
      <c r="M754" s="136"/>
      <c r="N754" s="137">
        <f t="shared" si="43"/>
        <v>150</v>
      </c>
      <c r="O754" s="138">
        <v>115</v>
      </c>
      <c r="P754" s="139">
        <f t="shared" si="44"/>
        <v>35</v>
      </c>
      <c r="Q754" s="41"/>
    </row>
    <row r="755" spans="1:19" ht="15" customHeight="1" x14ac:dyDescent="0.3">
      <c r="A755" s="126">
        <v>752</v>
      </c>
      <c r="B755" s="142"/>
      <c r="C755" s="128"/>
      <c r="D755" s="129">
        <f t="shared" si="41"/>
        <v>10984.35</v>
      </c>
      <c r="E755" s="144">
        <v>46045</v>
      </c>
      <c r="F755" s="37">
        <v>10997.15</v>
      </c>
      <c r="G755" s="145">
        <v>46046</v>
      </c>
      <c r="H755" s="76">
        <f t="shared" si="42"/>
        <v>12.799999999999272</v>
      </c>
      <c r="K755" s="134">
        <v>753</v>
      </c>
      <c r="L755" s="679">
        <v>46045</v>
      </c>
      <c r="M755" s="136">
        <v>400</v>
      </c>
      <c r="N755" s="137">
        <f t="shared" si="43"/>
        <v>115</v>
      </c>
      <c r="O755" s="138">
        <v>230</v>
      </c>
      <c r="P755" s="139">
        <f t="shared" si="44"/>
        <v>285</v>
      </c>
      <c r="Q755" s="41"/>
    </row>
    <row r="756" spans="1:19" ht="15" customHeight="1" x14ac:dyDescent="0.3">
      <c r="A756" s="126">
        <v>753</v>
      </c>
      <c r="B756" s="142"/>
      <c r="C756" s="128"/>
      <c r="D756" s="129">
        <f t="shared" si="41"/>
        <v>10997.15</v>
      </c>
      <c r="E756" s="144">
        <v>46046</v>
      </c>
      <c r="F756" s="37">
        <v>11000.65</v>
      </c>
      <c r="G756" s="145">
        <v>46047</v>
      </c>
      <c r="H756" s="76">
        <f t="shared" si="42"/>
        <v>3.5</v>
      </c>
      <c r="K756" s="134">
        <v>754</v>
      </c>
      <c r="L756" s="679">
        <v>46046</v>
      </c>
      <c r="M756" s="136"/>
      <c r="N756" s="137">
        <f t="shared" si="43"/>
        <v>230</v>
      </c>
      <c r="O756" s="138">
        <v>170</v>
      </c>
      <c r="P756" s="139">
        <f t="shared" si="44"/>
        <v>60</v>
      </c>
      <c r="Q756" s="41"/>
    </row>
    <row r="757" spans="1:19" ht="15" customHeight="1" x14ac:dyDescent="0.3">
      <c r="A757" s="126">
        <v>754</v>
      </c>
      <c r="B757" s="142"/>
      <c r="C757" s="128"/>
      <c r="D757" s="129">
        <f t="shared" si="41"/>
        <v>11000.65</v>
      </c>
      <c r="E757" s="144">
        <v>46047</v>
      </c>
      <c r="F757" s="37">
        <v>11000.65</v>
      </c>
      <c r="G757" s="145">
        <v>46048</v>
      </c>
      <c r="H757" s="76">
        <f t="shared" si="42"/>
        <v>0</v>
      </c>
      <c r="K757" s="134">
        <v>755</v>
      </c>
      <c r="L757" s="679">
        <v>46047</v>
      </c>
      <c r="M757" s="136"/>
      <c r="N757" s="137">
        <f t="shared" si="43"/>
        <v>170</v>
      </c>
      <c r="O757" s="138">
        <v>170</v>
      </c>
      <c r="P757" s="139">
        <f t="shared" si="44"/>
        <v>0</v>
      </c>
      <c r="Q757" s="41"/>
    </row>
    <row r="758" spans="1:19" ht="15" customHeight="1" x14ac:dyDescent="0.3">
      <c r="A758" s="126">
        <v>755</v>
      </c>
      <c r="B758" s="142"/>
      <c r="C758" s="128"/>
      <c r="D758" s="129">
        <f t="shared" si="41"/>
        <v>11000.65</v>
      </c>
      <c r="E758" s="144">
        <v>46048</v>
      </c>
      <c r="F758" s="37">
        <v>11000.65</v>
      </c>
      <c r="G758" s="145">
        <v>46049</v>
      </c>
      <c r="H758" s="76">
        <f t="shared" si="42"/>
        <v>0</v>
      </c>
      <c r="K758" s="134">
        <v>756</v>
      </c>
      <c r="L758" s="679">
        <v>46048</v>
      </c>
      <c r="M758" s="136"/>
      <c r="N758" s="137">
        <f t="shared" si="43"/>
        <v>170</v>
      </c>
      <c r="O758" s="138">
        <v>170</v>
      </c>
      <c r="P758" s="139">
        <f t="shared" si="44"/>
        <v>0</v>
      </c>
      <c r="Q758" s="41"/>
    </row>
    <row r="759" spans="1:19" ht="15" customHeight="1" x14ac:dyDescent="0.3">
      <c r="A759" s="126">
        <v>756</v>
      </c>
      <c r="B759" s="142"/>
      <c r="C759" s="128"/>
      <c r="D759" s="129">
        <f t="shared" si="41"/>
        <v>11000.65</v>
      </c>
      <c r="E759" s="144">
        <v>46049</v>
      </c>
      <c r="F759" s="37">
        <v>11007.1</v>
      </c>
      <c r="G759" s="145">
        <v>46050</v>
      </c>
      <c r="H759" s="76">
        <f t="shared" si="42"/>
        <v>6.4500000000007276</v>
      </c>
      <c r="K759" s="134">
        <v>757</v>
      </c>
      <c r="L759" s="679">
        <v>46049</v>
      </c>
      <c r="M759" s="136"/>
      <c r="N759" s="137">
        <f t="shared" si="43"/>
        <v>170</v>
      </c>
      <c r="O759" s="138">
        <v>120</v>
      </c>
      <c r="P759" s="139">
        <f t="shared" si="44"/>
        <v>50</v>
      </c>
      <c r="Q759" s="41"/>
    </row>
    <row r="760" spans="1:19" ht="15" customHeight="1" x14ac:dyDescent="0.3">
      <c r="A760" s="126">
        <v>757</v>
      </c>
      <c r="B760" s="142"/>
      <c r="C760" s="128"/>
      <c r="D760" s="129">
        <f t="shared" si="41"/>
        <v>11007.1</v>
      </c>
      <c r="E760" s="144">
        <v>46050</v>
      </c>
      <c r="F760" s="37">
        <v>11011.05</v>
      </c>
      <c r="G760" s="145">
        <v>46051</v>
      </c>
      <c r="H760" s="76">
        <f t="shared" si="42"/>
        <v>3.9499999999989086</v>
      </c>
      <c r="K760" s="134">
        <v>758</v>
      </c>
      <c r="L760" s="679">
        <v>46050</v>
      </c>
      <c r="M760" s="136"/>
      <c r="N760" s="137">
        <f t="shared" si="43"/>
        <v>120</v>
      </c>
      <c r="O760" s="138">
        <v>100</v>
      </c>
      <c r="P760" s="139">
        <f t="shared" si="44"/>
        <v>20</v>
      </c>
      <c r="Q760" s="41"/>
    </row>
    <row r="761" spans="1:19" ht="15" customHeight="1" x14ac:dyDescent="0.3">
      <c r="A761" s="126">
        <v>758</v>
      </c>
      <c r="B761" s="142"/>
      <c r="C761" s="128"/>
      <c r="D761" s="129">
        <f t="shared" si="41"/>
        <v>11011.05</v>
      </c>
      <c r="E761" s="144">
        <v>46051</v>
      </c>
      <c r="F761" s="37">
        <v>11011.55</v>
      </c>
      <c r="G761" s="145">
        <v>46052</v>
      </c>
      <c r="H761" s="76">
        <f t="shared" si="42"/>
        <v>0.5</v>
      </c>
      <c r="K761" s="134">
        <v>759</v>
      </c>
      <c r="L761" s="679">
        <v>46051</v>
      </c>
      <c r="M761" s="136"/>
      <c r="N761" s="137">
        <f t="shared" si="43"/>
        <v>100</v>
      </c>
      <c r="O761" s="138">
        <v>100</v>
      </c>
      <c r="P761" s="139">
        <f t="shared" si="44"/>
        <v>0</v>
      </c>
      <c r="Q761" s="41"/>
    </row>
    <row r="762" spans="1:19" ht="15" customHeight="1" x14ac:dyDescent="0.3">
      <c r="A762" s="126">
        <v>759</v>
      </c>
      <c r="B762" s="142"/>
      <c r="C762" s="128"/>
      <c r="D762" s="129">
        <f t="shared" si="41"/>
        <v>11011.55</v>
      </c>
      <c r="E762" s="144">
        <v>46052</v>
      </c>
      <c r="F762" s="37">
        <v>11011.55</v>
      </c>
      <c r="G762" s="145">
        <v>46053</v>
      </c>
      <c r="H762" s="76">
        <f t="shared" si="42"/>
        <v>0</v>
      </c>
      <c r="I762">
        <f>SUM(H732:H762)</f>
        <v>64.299999999999272</v>
      </c>
      <c r="K762" s="134">
        <v>760</v>
      </c>
      <c r="L762" s="679">
        <v>46052</v>
      </c>
      <c r="M762" s="136"/>
      <c r="N762" s="137">
        <f t="shared" si="43"/>
        <v>100</v>
      </c>
      <c r="O762" s="138">
        <v>100</v>
      </c>
      <c r="P762" s="139">
        <f t="shared" si="44"/>
        <v>0</v>
      </c>
      <c r="Q762" s="41"/>
    </row>
    <row r="763" spans="1:19" ht="15" customHeight="1" x14ac:dyDescent="0.3">
      <c r="A763" s="126">
        <v>760</v>
      </c>
      <c r="B763" s="142"/>
      <c r="C763" s="128"/>
      <c r="D763" s="129">
        <f t="shared" si="41"/>
        <v>11011.55</v>
      </c>
      <c r="E763" s="144">
        <v>46053</v>
      </c>
      <c r="F763" s="37">
        <v>11022</v>
      </c>
      <c r="G763" s="145">
        <v>46054</v>
      </c>
      <c r="H763" s="76">
        <f t="shared" si="42"/>
        <v>10.450000000000728</v>
      </c>
      <c r="K763" s="134">
        <v>761</v>
      </c>
      <c r="L763" s="679">
        <v>46053</v>
      </c>
      <c r="M763" s="136"/>
      <c r="N763" s="137">
        <f t="shared" si="43"/>
        <v>100</v>
      </c>
      <c r="O763" s="138">
        <v>0</v>
      </c>
      <c r="P763" s="139">
        <f t="shared" si="44"/>
        <v>100</v>
      </c>
      <c r="Q763" s="41"/>
      <c r="R763" s="48">
        <f>SUM(P733:P763)</f>
        <v>1200</v>
      </c>
      <c r="S763">
        <f>R763/4</f>
        <v>300</v>
      </c>
    </row>
    <row r="764" spans="1:19" ht="15" customHeight="1" x14ac:dyDescent="0.3">
      <c r="A764" s="126">
        <v>761</v>
      </c>
      <c r="B764" s="142"/>
      <c r="C764" s="128"/>
      <c r="D764" s="129">
        <f t="shared" si="41"/>
        <v>11022</v>
      </c>
      <c r="E764" s="144">
        <v>46054</v>
      </c>
      <c r="F764" s="37">
        <v>11022.5</v>
      </c>
      <c r="G764" s="145">
        <v>46055</v>
      </c>
      <c r="H764" s="76">
        <f t="shared" si="42"/>
        <v>0.5</v>
      </c>
      <c r="K764" s="134">
        <v>762</v>
      </c>
      <c r="L764" s="679">
        <v>46054</v>
      </c>
      <c r="M764" s="136"/>
      <c r="N764" s="137">
        <f t="shared" si="43"/>
        <v>0</v>
      </c>
      <c r="O764" s="138">
        <v>0</v>
      </c>
      <c r="P764" s="139">
        <f t="shared" si="44"/>
        <v>0</v>
      </c>
      <c r="Q764" s="41"/>
    </row>
    <row r="765" spans="1:19" ht="15" customHeight="1" x14ac:dyDescent="0.3">
      <c r="A765" s="126">
        <v>762</v>
      </c>
      <c r="B765" s="142"/>
      <c r="C765" s="128"/>
      <c r="D765" s="129">
        <f t="shared" si="41"/>
        <v>11022.5</v>
      </c>
      <c r="E765" s="144">
        <v>46055</v>
      </c>
      <c r="F765" s="37">
        <v>11029.25</v>
      </c>
      <c r="G765" s="145">
        <v>46056</v>
      </c>
      <c r="H765" s="76">
        <f t="shared" si="42"/>
        <v>6.75</v>
      </c>
      <c r="K765" s="134">
        <v>763</v>
      </c>
      <c r="L765" s="679">
        <v>46055</v>
      </c>
      <c r="M765" s="136">
        <v>400</v>
      </c>
      <c r="N765" s="137">
        <f t="shared" si="43"/>
        <v>0</v>
      </c>
      <c r="O765" s="138">
        <v>290</v>
      </c>
      <c r="P765" s="139">
        <f t="shared" si="44"/>
        <v>110</v>
      </c>
      <c r="Q765" s="41"/>
    </row>
    <row r="766" spans="1:19" ht="15" customHeight="1" x14ac:dyDescent="0.3">
      <c r="A766" s="126">
        <v>763</v>
      </c>
      <c r="B766" s="142"/>
      <c r="C766" s="128"/>
      <c r="D766" s="129">
        <f t="shared" si="41"/>
        <v>11029.25</v>
      </c>
      <c r="E766" s="144">
        <v>46056</v>
      </c>
      <c r="F766" s="37">
        <v>11033.85</v>
      </c>
      <c r="G766" s="145">
        <v>46057</v>
      </c>
      <c r="H766" s="76">
        <f t="shared" si="42"/>
        <v>4.6000000000003638</v>
      </c>
      <c r="K766" s="134">
        <v>764</v>
      </c>
      <c r="L766" s="679">
        <v>46056</v>
      </c>
      <c r="M766" s="136"/>
      <c r="N766" s="137">
        <f t="shared" si="43"/>
        <v>290</v>
      </c>
      <c r="O766" s="138">
        <v>220</v>
      </c>
      <c r="P766" s="139">
        <f t="shared" si="44"/>
        <v>70</v>
      </c>
      <c r="Q766" s="41"/>
    </row>
    <row r="767" spans="1:19" ht="15" customHeight="1" x14ac:dyDescent="0.3">
      <c r="A767" s="126">
        <v>764</v>
      </c>
      <c r="B767" s="142"/>
      <c r="C767" s="128"/>
      <c r="D767" s="129">
        <f t="shared" si="41"/>
        <v>11033.85</v>
      </c>
      <c r="E767" s="144">
        <v>46057</v>
      </c>
      <c r="F767" s="37">
        <v>11043.6</v>
      </c>
      <c r="G767" s="145">
        <v>46058</v>
      </c>
      <c r="H767" s="76">
        <f t="shared" si="42"/>
        <v>9.75</v>
      </c>
      <c r="K767" s="134">
        <v>765</v>
      </c>
      <c r="L767" s="679">
        <v>46057</v>
      </c>
      <c r="M767" s="136"/>
      <c r="N767" s="137">
        <f t="shared" si="43"/>
        <v>220</v>
      </c>
      <c r="O767" s="138">
        <v>60</v>
      </c>
      <c r="P767" s="139">
        <f t="shared" si="44"/>
        <v>160</v>
      </c>
      <c r="Q767" s="41"/>
    </row>
    <row r="768" spans="1:19" ht="15" customHeight="1" x14ac:dyDescent="0.3">
      <c r="A768" s="126">
        <v>765</v>
      </c>
      <c r="B768" s="142"/>
      <c r="C768" s="128"/>
      <c r="D768" s="129">
        <f t="shared" si="41"/>
        <v>11043.6</v>
      </c>
      <c r="E768" s="144">
        <v>46058</v>
      </c>
      <c r="F768" s="37">
        <v>11049.5</v>
      </c>
      <c r="G768" s="145">
        <v>46059</v>
      </c>
      <c r="H768" s="76">
        <f t="shared" si="42"/>
        <v>5.8999999999996362</v>
      </c>
      <c r="K768" s="134">
        <v>766</v>
      </c>
      <c r="L768" s="679">
        <v>46058</v>
      </c>
      <c r="M768" s="136">
        <v>400</v>
      </c>
      <c r="N768" s="137">
        <f t="shared" si="43"/>
        <v>60</v>
      </c>
      <c r="O768" s="138">
        <v>270</v>
      </c>
      <c r="P768" s="139">
        <f t="shared" si="44"/>
        <v>190</v>
      </c>
      <c r="Q768" s="41"/>
    </row>
    <row r="769" spans="1:17" ht="15" customHeight="1" x14ac:dyDescent="0.3">
      <c r="A769" s="126">
        <v>766</v>
      </c>
      <c r="B769" s="142"/>
      <c r="C769" s="128"/>
      <c r="D769" s="129">
        <f t="shared" si="41"/>
        <v>11049.5</v>
      </c>
      <c r="E769" s="144">
        <v>46059</v>
      </c>
      <c r="F769" s="37">
        <v>11049.5</v>
      </c>
      <c r="G769" s="145">
        <v>46060</v>
      </c>
      <c r="H769" s="76">
        <f t="shared" si="42"/>
        <v>0</v>
      </c>
      <c r="K769" s="134">
        <v>767</v>
      </c>
      <c r="L769" s="679">
        <v>46059</v>
      </c>
      <c r="M769" s="136"/>
      <c r="N769" s="137">
        <f t="shared" si="43"/>
        <v>270</v>
      </c>
      <c r="O769" s="138">
        <v>270</v>
      </c>
      <c r="P769" s="139">
        <f t="shared" si="44"/>
        <v>0</v>
      </c>
      <c r="Q769" s="41"/>
    </row>
    <row r="770" spans="1:17" ht="15" customHeight="1" x14ac:dyDescent="0.3">
      <c r="A770" s="126">
        <v>767</v>
      </c>
      <c r="B770" s="142"/>
      <c r="C770" s="128"/>
      <c r="D770" s="129">
        <f t="shared" si="41"/>
        <v>11049.5</v>
      </c>
      <c r="E770" s="144">
        <v>46060</v>
      </c>
      <c r="F770" s="37">
        <v>11062.7</v>
      </c>
      <c r="G770" s="145">
        <v>46061</v>
      </c>
      <c r="H770" s="76">
        <f t="shared" si="42"/>
        <v>13.200000000000728</v>
      </c>
      <c r="K770" s="134">
        <v>768</v>
      </c>
      <c r="L770" s="679">
        <v>46060</v>
      </c>
      <c r="M770" s="136"/>
      <c r="N770" s="137">
        <f t="shared" si="43"/>
        <v>270</v>
      </c>
      <c r="O770" s="138">
        <v>130</v>
      </c>
      <c r="P770" s="139">
        <f t="shared" si="44"/>
        <v>140</v>
      </c>
      <c r="Q770" s="41"/>
    </row>
    <row r="771" spans="1:17" ht="15" customHeight="1" x14ac:dyDescent="0.3">
      <c r="A771" s="126">
        <v>768</v>
      </c>
      <c r="B771" s="142"/>
      <c r="C771" s="128"/>
      <c r="D771" s="129">
        <f t="shared" si="41"/>
        <v>11062.7</v>
      </c>
      <c r="E771" s="144">
        <v>46061</v>
      </c>
      <c r="F771" s="37">
        <v>11062.7</v>
      </c>
      <c r="G771" s="145">
        <v>46062</v>
      </c>
      <c r="H771" s="76">
        <f t="shared" si="42"/>
        <v>0</v>
      </c>
      <c r="K771" s="134">
        <v>769</v>
      </c>
      <c r="L771" s="679">
        <v>46061</v>
      </c>
      <c r="M771" s="136"/>
      <c r="N771" s="137">
        <f t="shared" si="43"/>
        <v>130</v>
      </c>
      <c r="O771" s="138">
        <v>130</v>
      </c>
      <c r="P771" s="139">
        <f t="shared" si="44"/>
        <v>0</v>
      </c>
      <c r="Q771" s="41"/>
    </row>
    <row r="772" spans="1:17" ht="15" customHeight="1" x14ac:dyDescent="0.3">
      <c r="A772" s="126">
        <v>769</v>
      </c>
      <c r="B772" s="142"/>
      <c r="C772" s="128"/>
      <c r="D772" s="129">
        <f t="shared" si="41"/>
        <v>11062.7</v>
      </c>
      <c r="E772" s="144">
        <v>46062</v>
      </c>
      <c r="F772" s="37">
        <v>11071.55</v>
      </c>
      <c r="G772" s="145">
        <v>46063</v>
      </c>
      <c r="H772" s="76">
        <f t="shared" si="42"/>
        <v>8.8499999999985448</v>
      </c>
      <c r="K772" s="134">
        <v>770</v>
      </c>
      <c r="L772" s="679">
        <v>46062</v>
      </c>
      <c r="M772" s="136">
        <v>400</v>
      </c>
      <c r="N772" s="137">
        <f t="shared" si="43"/>
        <v>130</v>
      </c>
      <c r="O772" s="138">
        <v>350</v>
      </c>
      <c r="P772" s="139">
        <f t="shared" si="44"/>
        <v>180</v>
      </c>
      <c r="Q772" s="41"/>
    </row>
    <row r="773" spans="1:17" ht="15" customHeight="1" x14ac:dyDescent="0.3">
      <c r="A773" s="126">
        <v>770</v>
      </c>
      <c r="B773" s="142"/>
      <c r="C773" s="128"/>
      <c r="D773" s="129">
        <f t="shared" si="41"/>
        <v>11071.55</v>
      </c>
      <c r="E773" s="144">
        <v>46063</v>
      </c>
      <c r="F773" s="37">
        <v>11081.55</v>
      </c>
      <c r="G773" s="145">
        <v>46064</v>
      </c>
      <c r="H773" s="76">
        <f t="shared" si="42"/>
        <v>10</v>
      </c>
      <c r="K773" s="134">
        <v>771</v>
      </c>
      <c r="L773" s="679">
        <v>46063</v>
      </c>
      <c r="M773" s="136"/>
      <c r="N773" s="137">
        <f t="shared" si="43"/>
        <v>350</v>
      </c>
      <c r="O773" s="138">
        <v>245</v>
      </c>
      <c r="P773" s="139">
        <f t="shared" si="44"/>
        <v>105</v>
      </c>
      <c r="Q773" s="41"/>
    </row>
    <row r="774" spans="1:17" ht="15" customHeight="1" x14ac:dyDescent="0.3">
      <c r="A774" s="126">
        <v>771</v>
      </c>
      <c r="B774" s="142"/>
      <c r="C774" s="128"/>
      <c r="D774" s="129">
        <f t="shared" si="41"/>
        <v>11081.55</v>
      </c>
      <c r="E774" s="144">
        <v>46064</v>
      </c>
      <c r="F774" s="37">
        <v>11085.65</v>
      </c>
      <c r="G774" s="145">
        <v>46065</v>
      </c>
      <c r="H774" s="76">
        <f t="shared" si="42"/>
        <v>4.1000000000003638</v>
      </c>
      <c r="K774" s="134">
        <v>772</v>
      </c>
      <c r="L774" s="679">
        <v>46064</v>
      </c>
      <c r="M774" s="136"/>
      <c r="N774" s="137">
        <f t="shared" si="43"/>
        <v>245</v>
      </c>
      <c r="O774" s="138">
        <v>235</v>
      </c>
      <c r="P774" s="139">
        <f t="shared" si="44"/>
        <v>10</v>
      </c>
      <c r="Q774" s="41"/>
    </row>
    <row r="775" spans="1:17" ht="15" customHeight="1" x14ac:dyDescent="0.3">
      <c r="A775" s="126">
        <v>772</v>
      </c>
      <c r="B775" s="142"/>
      <c r="C775" s="128"/>
      <c r="D775" s="129">
        <f t="shared" si="41"/>
        <v>11085.65</v>
      </c>
      <c r="E775" s="144">
        <v>46065</v>
      </c>
      <c r="F775" s="37">
        <v>11092.2</v>
      </c>
      <c r="G775" s="145">
        <v>46066</v>
      </c>
      <c r="H775" s="76">
        <f t="shared" si="42"/>
        <v>6.5500000000010914</v>
      </c>
      <c r="K775" s="134">
        <v>773</v>
      </c>
      <c r="L775" s="679">
        <v>46065</v>
      </c>
      <c r="M775" s="136"/>
      <c r="N775" s="137">
        <f t="shared" si="43"/>
        <v>235</v>
      </c>
      <c r="O775" s="138">
        <v>180</v>
      </c>
      <c r="P775" s="139">
        <f t="shared" si="44"/>
        <v>55</v>
      </c>
      <c r="Q775" s="41"/>
    </row>
    <row r="776" spans="1:17" ht="15" customHeight="1" x14ac:dyDescent="0.3">
      <c r="A776" s="126">
        <v>773</v>
      </c>
      <c r="B776" s="142"/>
      <c r="C776" s="128"/>
      <c r="D776" s="129">
        <f t="shared" si="41"/>
        <v>11092.2</v>
      </c>
      <c r="E776" s="144">
        <v>46066</v>
      </c>
      <c r="F776" s="37">
        <v>11099.1</v>
      </c>
      <c r="G776" s="145">
        <v>46067</v>
      </c>
      <c r="H776" s="76">
        <f t="shared" si="42"/>
        <v>6.8999999999996362</v>
      </c>
      <c r="K776" s="134">
        <v>774</v>
      </c>
      <c r="L776" s="679">
        <v>46066</v>
      </c>
      <c r="M776" s="136"/>
      <c r="N776" s="137">
        <f t="shared" si="43"/>
        <v>180</v>
      </c>
      <c r="O776" s="138">
        <v>120</v>
      </c>
      <c r="P776" s="139">
        <f t="shared" si="44"/>
        <v>60</v>
      </c>
      <c r="Q776" s="41"/>
    </row>
    <row r="777" spans="1:17" ht="15" customHeight="1" x14ac:dyDescent="0.3">
      <c r="A777" s="126">
        <v>774</v>
      </c>
      <c r="B777" s="142"/>
      <c r="C777" s="128"/>
      <c r="D777" s="129">
        <f t="shared" si="41"/>
        <v>11099.1</v>
      </c>
      <c r="E777" s="144">
        <v>46067</v>
      </c>
      <c r="F777" s="37">
        <v>11107.5</v>
      </c>
      <c r="G777" s="145">
        <v>46068</v>
      </c>
      <c r="H777" s="76">
        <f t="shared" si="42"/>
        <v>8.3999999999996362</v>
      </c>
      <c r="K777" s="134">
        <v>775</v>
      </c>
      <c r="L777" s="679">
        <v>46067</v>
      </c>
      <c r="M777" s="136"/>
      <c r="N777" s="137">
        <f t="shared" si="43"/>
        <v>120</v>
      </c>
      <c r="O777" s="138">
        <v>80</v>
      </c>
      <c r="P777" s="139">
        <f t="shared" si="44"/>
        <v>40</v>
      </c>
      <c r="Q777" s="41"/>
    </row>
    <row r="778" spans="1:17" ht="15" customHeight="1" x14ac:dyDescent="0.3">
      <c r="A778" s="126">
        <v>775</v>
      </c>
      <c r="B778" s="142"/>
      <c r="C778" s="128"/>
      <c r="D778" s="129">
        <f t="shared" si="41"/>
        <v>11107.5</v>
      </c>
      <c r="E778" s="144">
        <v>46068</v>
      </c>
      <c r="F778" s="37">
        <v>11122.25</v>
      </c>
      <c r="G778" s="145">
        <v>46069</v>
      </c>
      <c r="H778" s="76">
        <f t="shared" si="42"/>
        <v>14.75</v>
      </c>
      <c r="K778" s="134">
        <v>776</v>
      </c>
      <c r="L778" s="679">
        <v>46068</v>
      </c>
      <c r="M778" s="136"/>
      <c r="N778" s="137">
        <f t="shared" si="43"/>
        <v>80</v>
      </c>
      <c r="O778" s="138">
        <v>0</v>
      </c>
      <c r="P778" s="139">
        <f t="shared" si="44"/>
        <v>80</v>
      </c>
      <c r="Q778" s="41"/>
    </row>
    <row r="779" spans="1:17" ht="15" customHeight="1" x14ac:dyDescent="0.3">
      <c r="A779" s="126">
        <v>776</v>
      </c>
      <c r="B779" s="142"/>
      <c r="C779" s="128"/>
      <c r="D779" s="129">
        <f t="shared" si="41"/>
        <v>11122.25</v>
      </c>
      <c r="E779" s="144">
        <v>46069</v>
      </c>
      <c r="F779" s="37">
        <v>11138.1</v>
      </c>
      <c r="G779" s="145">
        <v>46070</v>
      </c>
      <c r="H779" s="76">
        <f t="shared" si="42"/>
        <v>15.850000000000364</v>
      </c>
      <c r="K779" s="134">
        <v>777</v>
      </c>
      <c r="L779" s="679">
        <v>46069</v>
      </c>
      <c r="M779" s="136">
        <v>400</v>
      </c>
      <c r="N779" s="137">
        <f t="shared" si="43"/>
        <v>0</v>
      </c>
      <c r="O779" s="138">
        <v>170</v>
      </c>
      <c r="P779" s="139">
        <f t="shared" si="44"/>
        <v>230</v>
      </c>
      <c r="Q779" s="41"/>
    </row>
    <row r="780" spans="1:17" ht="15" customHeight="1" x14ac:dyDescent="0.3">
      <c r="A780" s="126">
        <v>777</v>
      </c>
      <c r="B780" s="142"/>
      <c r="C780" s="128"/>
      <c r="D780" s="129">
        <f t="shared" si="41"/>
        <v>11138.1</v>
      </c>
      <c r="E780" s="144">
        <v>46070</v>
      </c>
      <c r="F780" s="37">
        <v>11156.15</v>
      </c>
      <c r="G780" s="145">
        <v>46071</v>
      </c>
      <c r="H780" s="76">
        <f t="shared" si="42"/>
        <v>18.049999999999272</v>
      </c>
      <c r="K780" s="134">
        <v>778</v>
      </c>
      <c r="L780" s="679">
        <v>46070</v>
      </c>
      <c r="M780" s="136"/>
      <c r="N780" s="137">
        <f t="shared" si="43"/>
        <v>170</v>
      </c>
      <c r="O780" s="138">
        <v>0</v>
      </c>
      <c r="P780" s="139">
        <f t="shared" si="44"/>
        <v>170</v>
      </c>
      <c r="Q780" s="41"/>
    </row>
    <row r="781" spans="1:17" ht="15" customHeight="1" x14ac:dyDescent="0.3">
      <c r="A781" s="126">
        <v>778</v>
      </c>
      <c r="B781" s="142"/>
      <c r="C781" s="128"/>
      <c r="D781" s="129">
        <f t="shared" si="41"/>
        <v>11156.15</v>
      </c>
      <c r="E781" s="144">
        <v>46071</v>
      </c>
      <c r="F781" s="37">
        <v>11167.35</v>
      </c>
      <c r="G781" s="145">
        <v>46072</v>
      </c>
      <c r="H781" s="76">
        <f t="shared" si="42"/>
        <v>11.200000000000728</v>
      </c>
      <c r="K781" s="134">
        <v>779</v>
      </c>
      <c r="L781" s="679">
        <v>46071</v>
      </c>
      <c r="M781" s="136">
        <v>400</v>
      </c>
      <c r="N781" s="137">
        <f t="shared" si="43"/>
        <v>0</v>
      </c>
      <c r="O781" s="138">
        <v>240</v>
      </c>
      <c r="P781" s="139">
        <f t="shared" si="44"/>
        <v>160</v>
      </c>
      <c r="Q781" s="41"/>
    </row>
    <row r="782" spans="1:17" ht="15" customHeight="1" x14ac:dyDescent="0.3">
      <c r="A782" s="126">
        <v>779</v>
      </c>
      <c r="B782" s="142"/>
      <c r="C782" s="128"/>
      <c r="D782" s="129">
        <f t="shared" si="41"/>
        <v>11167.35</v>
      </c>
      <c r="E782" s="144">
        <v>46072</v>
      </c>
      <c r="F782" s="37">
        <v>11172.05</v>
      </c>
      <c r="G782" s="145">
        <v>46073</v>
      </c>
      <c r="H782" s="76">
        <f t="shared" si="42"/>
        <v>4.6999999999989086</v>
      </c>
      <c r="K782" s="134">
        <v>780</v>
      </c>
      <c r="L782" s="679">
        <v>46072</v>
      </c>
      <c r="M782" s="136"/>
      <c r="N782" s="137">
        <f t="shared" si="43"/>
        <v>240</v>
      </c>
      <c r="O782" s="138">
        <v>150</v>
      </c>
      <c r="P782" s="139">
        <f t="shared" si="44"/>
        <v>90</v>
      </c>
      <c r="Q782" s="41"/>
    </row>
    <row r="783" spans="1:17" ht="15" customHeight="1" x14ac:dyDescent="0.3">
      <c r="A783" s="126">
        <v>780</v>
      </c>
      <c r="B783" s="142"/>
      <c r="C783" s="128"/>
      <c r="D783" s="129">
        <f t="shared" si="41"/>
        <v>11172.05</v>
      </c>
      <c r="E783" s="144">
        <v>46073</v>
      </c>
      <c r="F783" s="37">
        <v>11177.2</v>
      </c>
      <c r="G783" s="145">
        <v>46074</v>
      </c>
      <c r="H783" s="76">
        <f t="shared" si="42"/>
        <v>5.1500000000014552</v>
      </c>
      <c r="K783" s="134">
        <v>781</v>
      </c>
      <c r="L783" s="679">
        <v>46073</v>
      </c>
      <c r="M783" s="136"/>
      <c r="N783" s="137">
        <f t="shared" si="43"/>
        <v>150</v>
      </c>
      <c r="O783" s="138">
        <v>100</v>
      </c>
      <c r="P783" s="139">
        <f t="shared" si="44"/>
        <v>50</v>
      </c>
      <c r="Q783" s="41"/>
    </row>
    <row r="784" spans="1:17" ht="15" customHeight="1" x14ac:dyDescent="0.3">
      <c r="A784" s="126">
        <v>781</v>
      </c>
      <c r="B784" s="142"/>
      <c r="C784" s="128"/>
      <c r="D784" s="129">
        <f t="shared" si="41"/>
        <v>11177.2</v>
      </c>
      <c r="E784" s="144">
        <v>46074</v>
      </c>
      <c r="F784" s="37">
        <v>11183.35</v>
      </c>
      <c r="G784" s="145">
        <v>46075</v>
      </c>
      <c r="H784" s="76">
        <f t="shared" si="42"/>
        <v>6.1499999999996362</v>
      </c>
      <c r="K784" s="134">
        <v>782</v>
      </c>
      <c r="L784" s="679">
        <v>46074</v>
      </c>
      <c r="M784" s="136"/>
      <c r="N784" s="137">
        <f t="shared" si="43"/>
        <v>100</v>
      </c>
      <c r="O784" s="138">
        <v>50</v>
      </c>
      <c r="P784" s="139">
        <f t="shared" si="44"/>
        <v>50</v>
      </c>
      <c r="Q784" s="41"/>
    </row>
    <row r="785" spans="1:19" ht="15" customHeight="1" x14ac:dyDescent="0.3">
      <c r="A785" s="126">
        <v>782</v>
      </c>
      <c r="B785" s="142"/>
      <c r="C785" s="128"/>
      <c r="D785" s="129">
        <f t="shared" si="41"/>
        <v>11183.35</v>
      </c>
      <c r="E785" s="144">
        <v>46075</v>
      </c>
      <c r="F785" s="37">
        <v>11187.1</v>
      </c>
      <c r="G785" s="145">
        <v>46076</v>
      </c>
      <c r="H785" s="76">
        <f t="shared" si="42"/>
        <v>3.75</v>
      </c>
      <c r="K785" s="134">
        <v>783</v>
      </c>
      <c r="L785" s="679">
        <v>46075</v>
      </c>
      <c r="M785" s="136"/>
      <c r="N785" s="137">
        <f t="shared" si="43"/>
        <v>50</v>
      </c>
      <c r="O785" s="138">
        <v>30</v>
      </c>
      <c r="P785" s="139">
        <f t="shared" si="44"/>
        <v>20</v>
      </c>
      <c r="Q785" s="41"/>
    </row>
    <row r="786" spans="1:19" ht="15" customHeight="1" x14ac:dyDescent="0.3">
      <c r="A786" s="126">
        <v>783</v>
      </c>
      <c r="B786" s="142"/>
      <c r="C786" s="128"/>
      <c r="D786" s="129">
        <f t="shared" si="41"/>
        <v>11187.1</v>
      </c>
      <c r="E786" s="144">
        <v>46076</v>
      </c>
      <c r="F786" s="37">
        <v>11187.1</v>
      </c>
      <c r="G786" s="145">
        <v>46077</v>
      </c>
      <c r="H786" s="76">
        <f t="shared" si="42"/>
        <v>0</v>
      </c>
      <c r="K786" s="134">
        <v>784</v>
      </c>
      <c r="L786" s="679">
        <v>46076</v>
      </c>
      <c r="M786" s="136">
        <v>400</v>
      </c>
      <c r="N786" s="137">
        <f t="shared" si="43"/>
        <v>30</v>
      </c>
      <c r="O786" s="138">
        <v>430</v>
      </c>
      <c r="P786" s="139">
        <f t="shared" si="44"/>
        <v>0</v>
      </c>
      <c r="Q786" s="41"/>
    </row>
    <row r="787" spans="1:19" ht="15" customHeight="1" x14ac:dyDescent="0.3">
      <c r="A787" s="126">
        <v>784</v>
      </c>
      <c r="B787" s="142"/>
      <c r="C787" s="128"/>
      <c r="D787" s="129">
        <f t="shared" si="41"/>
        <v>11187.1</v>
      </c>
      <c r="E787" s="144">
        <v>46077</v>
      </c>
      <c r="F787" s="37">
        <v>11193.7</v>
      </c>
      <c r="G787" s="145">
        <v>46078</v>
      </c>
      <c r="H787" s="76">
        <f t="shared" si="42"/>
        <v>6.6000000000003638</v>
      </c>
      <c r="K787" s="134">
        <v>785</v>
      </c>
      <c r="L787" s="679">
        <v>46077</v>
      </c>
      <c r="M787" s="136"/>
      <c r="N787" s="137">
        <f t="shared" si="43"/>
        <v>430</v>
      </c>
      <c r="O787" s="138">
        <v>400</v>
      </c>
      <c r="P787" s="139">
        <f t="shared" si="44"/>
        <v>30</v>
      </c>
      <c r="Q787" s="41"/>
    </row>
    <row r="788" spans="1:19" ht="15" customHeight="1" x14ac:dyDescent="0.3">
      <c r="A788" s="126">
        <v>785</v>
      </c>
      <c r="B788" s="142"/>
      <c r="C788" s="128"/>
      <c r="D788" s="129">
        <f t="shared" si="41"/>
        <v>11193.7</v>
      </c>
      <c r="E788" s="144">
        <v>46078</v>
      </c>
      <c r="F788" s="37">
        <v>11197.25</v>
      </c>
      <c r="G788" s="145">
        <v>46079</v>
      </c>
      <c r="H788" s="76">
        <f t="shared" si="42"/>
        <v>3.5499999999992724</v>
      </c>
      <c r="K788" s="134">
        <v>786</v>
      </c>
      <c r="L788" s="679">
        <v>46078</v>
      </c>
      <c r="M788" s="136"/>
      <c r="N788" s="137">
        <f t="shared" si="43"/>
        <v>400</v>
      </c>
      <c r="O788" s="138">
        <v>370</v>
      </c>
      <c r="P788" s="139">
        <f t="shared" si="44"/>
        <v>30</v>
      </c>
      <c r="Q788" s="41"/>
    </row>
    <row r="789" spans="1:19" ht="15" customHeight="1" x14ac:dyDescent="0.3">
      <c r="A789" s="126">
        <v>786</v>
      </c>
      <c r="B789" s="142"/>
      <c r="C789" s="128"/>
      <c r="D789" s="129">
        <f t="shared" si="41"/>
        <v>11197.25</v>
      </c>
      <c r="E789" s="144">
        <v>46079</v>
      </c>
      <c r="F789" s="37">
        <v>11204.7</v>
      </c>
      <c r="G789" s="145">
        <v>46080</v>
      </c>
      <c r="H789" s="76">
        <f t="shared" si="42"/>
        <v>7.4500000000007276</v>
      </c>
      <c r="K789" s="134">
        <v>787</v>
      </c>
      <c r="L789" s="679">
        <v>46079</v>
      </c>
      <c r="M789" s="136"/>
      <c r="N789" s="137">
        <f t="shared" si="43"/>
        <v>370</v>
      </c>
      <c r="O789" s="138">
        <v>340</v>
      </c>
      <c r="P789" s="139">
        <f t="shared" si="44"/>
        <v>30</v>
      </c>
      <c r="Q789" s="41"/>
    </row>
    <row r="790" spans="1:19" ht="15" customHeight="1" x14ac:dyDescent="0.3">
      <c r="A790" s="126">
        <v>787</v>
      </c>
      <c r="B790" s="142"/>
      <c r="C790" s="128"/>
      <c r="D790" s="129">
        <f t="shared" si="41"/>
        <v>11204.7</v>
      </c>
      <c r="E790" s="144">
        <v>46080</v>
      </c>
      <c r="F790" s="37">
        <v>11204.7</v>
      </c>
      <c r="G790" s="145">
        <v>46081</v>
      </c>
      <c r="H790" s="76">
        <f t="shared" si="42"/>
        <v>0</v>
      </c>
      <c r="I790">
        <f>SUM(H763:H790)</f>
        <v>193.15000000000146</v>
      </c>
      <c r="K790" s="134">
        <v>788</v>
      </c>
      <c r="L790" s="679">
        <v>46080</v>
      </c>
      <c r="M790" s="136"/>
      <c r="N790" s="137">
        <f t="shared" si="43"/>
        <v>340</v>
      </c>
      <c r="O790" s="138">
        <v>340</v>
      </c>
      <c r="P790" s="139">
        <f t="shared" si="44"/>
        <v>0</v>
      </c>
      <c r="Q790" s="41"/>
    </row>
    <row r="791" spans="1:19" ht="15" customHeight="1" x14ac:dyDescent="0.3">
      <c r="A791" s="126">
        <v>788</v>
      </c>
      <c r="B791" s="142"/>
      <c r="C791" s="128"/>
      <c r="D791" s="129">
        <f t="shared" si="41"/>
        <v>11204.7</v>
      </c>
      <c r="E791" s="144">
        <v>46081</v>
      </c>
      <c r="F791" s="37">
        <v>11204.7</v>
      </c>
      <c r="G791" s="145">
        <v>46082</v>
      </c>
      <c r="H791" s="76">
        <f t="shared" si="42"/>
        <v>0</v>
      </c>
      <c r="K791" s="134">
        <v>789</v>
      </c>
      <c r="L791" s="679">
        <v>46081</v>
      </c>
      <c r="M791" s="136"/>
      <c r="N791" s="137">
        <f t="shared" si="43"/>
        <v>340</v>
      </c>
      <c r="O791" s="138">
        <v>340</v>
      </c>
      <c r="P791" s="139">
        <f t="shared" si="44"/>
        <v>0</v>
      </c>
      <c r="Q791" s="41"/>
      <c r="R791" s="48">
        <f>SUM(P764:P791)</f>
        <v>2060</v>
      </c>
      <c r="S791">
        <f>R791/4</f>
        <v>515</v>
      </c>
    </row>
    <row r="792" spans="1:19" ht="15" customHeight="1" x14ac:dyDescent="0.3">
      <c r="A792" s="126">
        <v>789</v>
      </c>
      <c r="B792" s="142"/>
      <c r="C792" s="128"/>
      <c r="D792" s="129">
        <f t="shared" si="41"/>
        <v>11204.7</v>
      </c>
      <c r="E792" s="144">
        <v>46082</v>
      </c>
      <c r="F792" s="37">
        <v>11215.5</v>
      </c>
      <c r="G792" s="145">
        <v>46083</v>
      </c>
      <c r="H792" s="76">
        <f t="shared" si="42"/>
        <v>10.799999999999272</v>
      </c>
      <c r="K792" s="134">
        <v>790</v>
      </c>
      <c r="L792" s="679">
        <v>46082</v>
      </c>
      <c r="M792" s="136"/>
      <c r="N792" s="137">
        <f t="shared" si="43"/>
        <v>340</v>
      </c>
      <c r="O792" s="138">
        <v>240</v>
      </c>
      <c r="P792" s="139">
        <f t="shared" si="44"/>
        <v>100</v>
      </c>
      <c r="Q792" s="41"/>
    </row>
    <row r="793" spans="1:19" ht="15" customHeight="1" x14ac:dyDescent="0.3">
      <c r="A793" s="126">
        <v>790</v>
      </c>
      <c r="B793" s="142"/>
      <c r="C793" s="128"/>
      <c r="D793" s="129">
        <f t="shared" si="41"/>
        <v>11215.5</v>
      </c>
      <c r="E793" s="144">
        <v>46083</v>
      </c>
      <c r="F793" s="37">
        <v>11219.5</v>
      </c>
      <c r="G793" s="145">
        <v>46084</v>
      </c>
      <c r="H793" s="76">
        <f t="shared" si="42"/>
        <v>4</v>
      </c>
      <c r="K793" s="134">
        <v>791</v>
      </c>
      <c r="L793" s="679">
        <v>46083</v>
      </c>
      <c r="M793" s="136"/>
      <c r="N793" s="137">
        <f t="shared" si="43"/>
        <v>240</v>
      </c>
      <c r="O793" s="138">
        <v>180</v>
      </c>
      <c r="P793" s="139">
        <f t="shared" si="44"/>
        <v>60</v>
      </c>
      <c r="Q793" s="41"/>
    </row>
    <row r="794" spans="1:19" ht="15" customHeight="1" x14ac:dyDescent="0.3">
      <c r="A794" s="126">
        <v>791</v>
      </c>
      <c r="B794" s="142"/>
      <c r="C794" s="128"/>
      <c r="D794" s="129">
        <f t="shared" si="41"/>
        <v>11219.5</v>
      </c>
      <c r="E794" s="144">
        <v>46084</v>
      </c>
      <c r="F794" s="37">
        <v>11226.2</v>
      </c>
      <c r="G794" s="145">
        <v>46085</v>
      </c>
      <c r="H794" s="76">
        <f t="shared" si="42"/>
        <v>6.7000000000007276</v>
      </c>
      <c r="K794" s="134">
        <v>792</v>
      </c>
      <c r="L794" s="679">
        <v>46084</v>
      </c>
      <c r="M794" s="136">
        <v>400</v>
      </c>
      <c r="N794" s="137">
        <f t="shared" si="43"/>
        <v>180</v>
      </c>
      <c r="O794" s="138">
        <v>420</v>
      </c>
      <c r="P794" s="139">
        <f t="shared" si="44"/>
        <v>160</v>
      </c>
      <c r="Q794" s="41"/>
    </row>
    <row r="795" spans="1:19" ht="15" customHeight="1" x14ac:dyDescent="0.3">
      <c r="A795" s="126">
        <v>792</v>
      </c>
      <c r="B795" s="142"/>
      <c r="C795" s="128"/>
      <c r="D795" s="129">
        <f t="shared" si="41"/>
        <v>11226.2</v>
      </c>
      <c r="E795" s="144">
        <v>46085</v>
      </c>
      <c r="F795" s="37">
        <v>11230.2</v>
      </c>
      <c r="G795" s="145">
        <v>46086</v>
      </c>
      <c r="H795" s="76">
        <f t="shared" si="42"/>
        <v>4</v>
      </c>
      <c r="K795" s="134">
        <v>793</v>
      </c>
      <c r="L795" s="679">
        <v>46085</v>
      </c>
      <c r="M795" s="136"/>
      <c r="N795" s="137">
        <f t="shared" si="43"/>
        <v>420</v>
      </c>
      <c r="O795" s="138">
        <v>370</v>
      </c>
      <c r="P795" s="139">
        <f t="shared" si="44"/>
        <v>50</v>
      </c>
      <c r="Q795" s="41"/>
    </row>
    <row r="796" spans="1:19" ht="15" customHeight="1" x14ac:dyDescent="0.3">
      <c r="A796" s="126">
        <v>793</v>
      </c>
      <c r="B796" s="142"/>
      <c r="C796" s="128"/>
      <c r="D796" s="129">
        <f t="shared" si="41"/>
        <v>11230.2</v>
      </c>
      <c r="E796" s="144">
        <v>46086</v>
      </c>
      <c r="F796" s="37">
        <v>11234.2</v>
      </c>
      <c r="G796" s="145">
        <v>46087</v>
      </c>
      <c r="H796" s="76">
        <f t="shared" si="42"/>
        <v>4</v>
      </c>
      <c r="K796" s="134">
        <v>794</v>
      </c>
      <c r="L796" s="679">
        <v>46086</v>
      </c>
      <c r="M796" s="136"/>
      <c r="N796" s="137">
        <f t="shared" si="43"/>
        <v>370</v>
      </c>
      <c r="O796" s="138">
        <v>310</v>
      </c>
      <c r="P796" s="139">
        <f t="shared" si="44"/>
        <v>60</v>
      </c>
      <c r="Q796" s="41"/>
    </row>
    <row r="797" spans="1:19" ht="15" customHeight="1" x14ac:dyDescent="0.3">
      <c r="A797" s="126">
        <v>794</v>
      </c>
      <c r="B797" s="142"/>
      <c r="C797" s="128"/>
      <c r="D797" s="129">
        <f t="shared" si="41"/>
        <v>11234.2</v>
      </c>
      <c r="E797" s="144">
        <v>46087</v>
      </c>
      <c r="F797" s="37">
        <v>11239.1</v>
      </c>
      <c r="G797" s="145">
        <v>46088</v>
      </c>
      <c r="H797" s="76">
        <f t="shared" si="42"/>
        <v>4.8999999999996362</v>
      </c>
      <c r="K797" s="134">
        <v>795</v>
      </c>
      <c r="L797" s="679">
        <v>46087</v>
      </c>
      <c r="M797" s="136"/>
      <c r="N797" s="137">
        <f t="shared" si="43"/>
        <v>310</v>
      </c>
      <c r="O797" s="138">
        <v>240</v>
      </c>
      <c r="P797" s="139">
        <f t="shared" si="44"/>
        <v>70</v>
      </c>
      <c r="Q797" s="41"/>
    </row>
    <row r="798" spans="1:19" ht="15" customHeight="1" x14ac:dyDescent="0.3">
      <c r="A798" s="126">
        <v>795</v>
      </c>
      <c r="B798" s="142"/>
      <c r="C798" s="128"/>
      <c r="D798" s="129">
        <f t="shared" si="41"/>
        <v>11239.1</v>
      </c>
      <c r="E798" s="144">
        <v>46088</v>
      </c>
      <c r="F798" s="37">
        <v>11248.35</v>
      </c>
      <c r="G798" s="145">
        <v>46089</v>
      </c>
      <c r="H798" s="76">
        <f t="shared" si="42"/>
        <v>9.25</v>
      </c>
      <c r="K798" s="134">
        <v>796</v>
      </c>
      <c r="L798" s="679">
        <v>46088</v>
      </c>
      <c r="M798" s="136">
        <v>400</v>
      </c>
      <c r="N798" s="137">
        <f t="shared" si="43"/>
        <v>240</v>
      </c>
      <c r="O798" s="138">
        <v>480</v>
      </c>
      <c r="P798" s="139">
        <f t="shared" si="44"/>
        <v>160</v>
      </c>
      <c r="Q798" s="41"/>
    </row>
    <row r="799" spans="1:19" ht="15" customHeight="1" x14ac:dyDescent="0.3">
      <c r="A799" s="126">
        <v>796</v>
      </c>
      <c r="B799" s="142"/>
      <c r="C799" s="128"/>
      <c r="D799" s="129">
        <f t="shared" si="41"/>
        <v>11248.35</v>
      </c>
      <c r="E799" s="144">
        <v>46089</v>
      </c>
      <c r="F799" s="37">
        <v>11248.35</v>
      </c>
      <c r="G799" s="145">
        <v>46090</v>
      </c>
      <c r="H799" s="76">
        <f t="shared" si="42"/>
        <v>0</v>
      </c>
      <c r="K799" s="134">
        <v>797</v>
      </c>
      <c r="L799" s="679">
        <v>46089</v>
      </c>
      <c r="M799" s="136"/>
      <c r="N799" s="137">
        <f t="shared" si="43"/>
        <v>480</v>
      </c>
      <c r="O799" s="138">
        <v>420</v>
      </c>
      <c r="P799" s="139">
        <f t="shared" si="44"/>
        <v>60</v>
      </c>
      <c r="Q799" s="41"/>
    </row>
    <row r="800" spans="1:19" ht="15" customHeight="1" x14ac:dyDescent="0.3">
      <c r="A800" s="126">
        <v>797</v>
      </c>
      <c r="B800" s="142"/>
      <c r="C800" s="128"/>
      <c r="D800" s="129">
        <f t="shared" si="41"/>
        <v>11248.35</v>
      </c>
      <c r="E800" s="144">
        <v>46090</v>
      </c>
      <c r="F800" s="37">
        <v>11256.15</v>
      </c>
      <c r="G800" s="145">
        <v>46091</v>
      </c>
      <c r="H800" s="76">
        <f t="shared" si="42"/>
        <v>7.7999999999992724</v>
      </c>
      <c r="K800" s="134">
        <v>798</v>
      </c>
      <c r="L800" s="679">
        <v>46090</v>
      </c>
      <c r="M800" s="136"/>
      <c r="N800" s="137">
        <f t="shared" si="43"/>
        <v>420</v>
      </c>
      <c r="O800" s="138">
        <v>350</v>
      </c>
      <c r="P800" s="139">
        <f t="shared" si="44"/>
        <v>70</v>
      </c>
      <c r="Q800" s="41"/>
    </row>
    <row r="801" spans="1:32" ht="15" customHeight="1" x14ac:dyDescent="0.3">
      <c r="A801" s="126">
        <v>798</v>
      </c>
      <c r="B801" s="142"/>
      <c r="C801" s="128"/>
      <c r="D801" s="129">
        <f t="shared" si="41"/>
        <v>11256.15</v>
      </c>
      <c r="E801" s="144">
        <v>46091</v>
      </c>
      <c r="F801" s="37">
        <v>11263.65</v>
      </c>
      <c r="G801" s="145">
        <v>46092</v>
      </c>
      <c r="H801" s="76">
        <f t="shared" si="42"/>
        <v>7.5</v>
      </c>
      <c r="K801" s="134">
        <v>799</v>
      </c>
      <c r="L801" s="679">
        <v>46091</v>
      </c>
      <c r="M801" s="136"/>
      <c r="N801" s="137">
        <f t="shared" si="43"/>
        <v>350</v>
      </c>
      <c r="O801" s="138">
        <v>280</v>
      </c>
      <c r="P801" s="139">
        <f t="shared" si="44"/>
        <v>70</v>
      </c>
      <c r="Q801" s="41"/>
    </row>
    <row r="802" spans="1:32" ht="15" customHeight="1" x14ac:dyDescent="0.3">
      <c r="A802" s="126">
        <v>799</v>
      </c>
      <c r="B802" s="142"/>
      <c r="C802" s="128"/>
      <c r="D802" s="129">
        <f t="shared" si="41"/>
        <v>11263.65</v>
      </c>
      <c r="E802" s="144">
        <v>46092</v>
      </c>
      <c r="F802" s="37">
        <v>11272.35</v>
      </c>
      <c r="G802" s="145">
        <v>46093</v>
      </c>
      <c r="H802" s="76">
        <f t="shared" si="42"/>
        <v>8.7000000000007276</v>
      </c>
      <c r="K802" s="134">
        <v>800</v>
      </c>
      <c r="L802" s="679">
        <v>46092</v>
      </c>
      <c r="M802" s="136"/>
      <c r="N802" s="137">
        <f t="shared" si="43"/>
        <v>280</v>
      </c>
      <c r="O802" s="138">
        <v>230</v>
      </c>
      <c r="P802" s="139">
        <f t="shared" si="44"/>
        <v>50</v>
      </c>
      <c r="Q802" s="41"/>
    </row>
    <row r="803" spans="1:32" ht="15" customHeight="1" x14ac:dyDescent="0.3">
      <c r="A803" s="126">
        <v>800</v>
      </c>
      <c r="B803" s="142"/>
      <c r="C803" s="128"/>
      <c r="D803" s="129">
        <f t="shared" si="41"/>
        <v>11272.35</v>
      </c>
      <c r="E803" s="144">
        <v>46093</v>
      </c>
      <c r="F803" s="37">
        <v>11292.8</v>
      </c>
      <c r="G803" s="145">
        <v>46094</v>
      </c>
      <c r="H803" s="76">
        <f t="shared" si="42"/>
        <v>20.449999999998909</v>
      </c>
      <c r="K803" s="134">
        <v>801</v>
      </c>
      <c r="L803" s="679">
        <v>46093</v>
      </c>
      <c r="M803" s="136"/>
      <c r="N803" s="137">
        <f t="shared" si="43"/>
        <v>230</v>
      </c>
      <c r="O803" s="138">
        <v>30</v>
      </c>
      <c r="P803" s="139">
        <f t="shared" si="44"/>
        <v>200</v>
      </c>
      <c r="Q803" s="41"/>
    </row>
    <row r="804" spans="1:32" ht="15" customHeight="1" x14ac:dyDescent="0.3">
      <c r="A804" s="126">
        <v>801</v>
      </c>
      <c r="B804" s="142"/>
      <c r="C804" s="128"/>
      <c r="D804" s="129">
        <f t="shared" si="41"/>
        <v>11292.8</v>
      </c>
      <c r="E804" s="144">
        <v>46094</v>
      </c>
      <c r="F804" s="37">
        <v>11292.8</v>
      </c>
      <c r="G804" s="145">
        <v>46095</v>
      </c>
      <c r="H804" s="76">
        <f t="shared" si="42"/>
        <v>0</v>
      </c>
      <c r="K804" s="134">
        <v>802</v>
      </c>
      <c r="L804" s="679">
        <v>46094</v>
      </c>
      <c r="M804" s="136"/>
      <c r="N804" s="137">
        <f t="shared" si="43"/>
        <v>30</v>
      </c>
      <c r="O804" s="138">
        <v>30</v>
      </c>
      <c r="P804" s="139">
        <f t="shared" si="44"/>
        <v>0</v>
      </c>
      <c r="Q804" s="41"/>
    </row>
    <row r="805" spans="1:32" ht="15" customHeight="1" x14ac:dyDescent="0.3">
      <c r="A805" s="126">
        <v>802</v>
      </c>
      <c r="B805" s="142"/>
      <c r="C805" s="128"/>
      <c r="D805" s="129">
        <f t="shared" si="41"/>
        <v>11292.8</v>
      </c>
      <c r="E805" s="144">
        <v>46095</v>
      </c>
      <c r="F805" s="37">
        <v>11301.75</v>
      </c>
      <c r="G805" s="145">
        <v>46096</v>
      </c>
      <c r="H805" s="76">
        <f t="shared" si="42"/>
        <v>8.9500000000007276</v>
      </c>
      <c r="K805" s="134">
        <v>803</v>
      </c>
      <c r="L805" s="679">
        <v>46095</v>
      </c>
      <c r="M805" s="136">
        <v>400</v>
      </c>
      <c r="N805" s="137">
        <f t="shared" si="43"/>
        <v>30</v>
      </c>
      <c r="O805" s="138">
        <v>360</v>
      </c>
      <c r="P805" s="139">
        <f t="shared" si="44"/>
        <v>70</v>
      </c>
      <c r="Q805" s="41"/>
      <c r="AA805">
        <v>112.85</v>
      </c>
    </row>
    <row r="806" spans="1:32" ht="15" customHeight="1" x14ac:dyDescent="0.3">
      <c r="A806" s="126">
        <v>803</v>
      </c>
      <c r="B806" s="142"/>
      <c r="C806" s="128"/>
      <c r="D806" s="129">
        <f t="shared" ref="D806:D867" si="45">(F805)</f>
        <v>11301.75</v>
      </c>
      <c r="E806" s="144">
        <v>46096</v>
      </c>
      <c r="F806" s="37">
        <v>11304.65</v>
      </c>
      <c r="G806" s="145">
        <v>46097</v>
      </c>
      <c r="H806" s="76">
        <f t="shared" ref="H806:H867" si="46">F806-D806</f>
        <v>2.8999999999996362</v>
      </c>
      <c r="K806" s="134">
        <v>804</v>
      </c>
      <c r="L806" s="679">
        <v>46096</v>
      </c>
      <c r="M806" s="136"/>
      <c r="N806" s="137">
        <f t="shared" ref="N806:N865" si="47">O805</f>
        <v>360</v>
      </c>
      <c r="O806" s="138">
        <v>330</v>
      </c>
      <c r="P806" s="139">
        <f t="shared" ref="P806:P865" si="48">M806+N806-O806</f>
        <v>30</v>
      </c>
      <c r="Q806" s="41"/>
      <c r="AA806">
        <v>131.88999999999999</v>
      </c>
    </row>
    <row r="807" spans="1:32" ht="15" customHeight="1" x14ac:dyDescent="0.3">
      <c r="A807" s="126">
        <v>804</v>
      </c>
      <c r="B807" s="142"/>
      <c r="C807" s="128"/>
      <c r="D807" s="129">
        <f t="shared" si="45"/>
        <v>11304.65</v>
      </c>
      <c r="E807" s="144">
        <v>46097</v>
      </c>
      <c r="F807" s="37">
        <v>11318.7</v>
      </c>
      <c r="G807" s="145">
        <v>46098</v>
      </c>
      <c r="H807" s="76">
        <f t="shared" si="46"/>
        <v>14.050000000001091</v>
      </c>
      <c r="K807" s="134">
        <v>805</v>
      </c>
      <c r="L807" s="679">
        <v>46097</v>
      </c>
      <c r="M807" s="136"/>
      <c r="N807" s="137">
        <f t="shared" si="47"/>
        <v>330</v>
      </c>
      <c r="O807" s="138">
        <v>170</v>
      </c>
      <c r="P807" s="139">
        <f t="shared" si="48"/>
        <v>160</v>
      </c>
      <c r="Q807" s="41"/>
    </row>
    <row r="808" spans="1:32" ht="15" customHeight="1" x14ac:dyDescent="0.3">
      <c r="A808" s="126">
        <v>805</v>
      </c>
      <c r="B808" s="142"/>
      <c r="C808" s="128"/>
      <c r="D808" s="129">
        <f t="shared" si="45"/>
        <v>11318.7</v>
      </c>
      <c r="E808" s="144">
        <v>46098</v>
      </c>
      <c r="F808" s="37">
        <v>11323.4</v>
      </c>
      <c r="G808" s="145">
        <v>46099</v>
      </c>
      <c r="H808" s="76">
        <f t="shared" si="46"/>
        <v>4.6999999999989086</v>
      </c>
      <c r="K808" s="134">
        <v>806</v>
      </c>
      <c r="L808" s="679">
        <v>46098</v>
      </c>
      <c r="M808" s="136"/>
      <c r="N808" s="137">
        <f t="shared" si="47"/>
        <v>170</v>
      </c>
      <c r="O808" s="138">
        <v>80</v>
      </c>
      <c r="P808" s="139">
        <f t="shared" si="48"/>
        <v>90</v>
      </c>
      <c r="Q808" s="41"/>
    </row>
    <row r="809" spans="1:32" ht="15" customHeight="1" x14ac:dyDescent="0.3">
      <c r="A809" s="126">
        <v>806</v>
      </c>
      <c r="B809" s="142"/>
      <c r="C809" s="128"/>
      <c r="D809" s="129">
        <f t="shared" si="45"/>
        <v>11323.4</v>
      </c>
      <c r="E809" s="144">
        <v>46099</v>
      </c>
      <c r="F809" s="37">
        <v>11336.15</v>
      </c>
      <c r="G809" s="145">
        <v>46100</v>
      </c>
      <c r="H809" s="76">
        <f t="shared" si="46"/>
        <v>12.75</v>
      </c>
      <c r="K809" s="134">
        <v>807</v>
      </c>
      <c r="L809" s="679">
        <v>46099</v>
      </c>
      <c r="M809" s="136">
        <v>400</v>
      </c>
      <c r="N809" s="137">
        <f t="shared" si="47"/>
        <v>80</v>
      </c>
      <c r="O809" s="138">
        <v>210</v>
      </c>
      <c r="P809" s="139">
        <f t="shared" si="48"/>
        <v>270</v>
      </c>
      <c r="Q809" s="41"/>
    </row>
    <row r="810" spans="1:32" ht="15" customHeight="1" x14ac:dyDescent="0.3">
      <c r="A810" s="126">
        <v>807</v>
      </c>
      <c r="B810" s="142"/>
      <c r="C810" s="128"/>
      <c r="D810" s="129">
        <f t="shared" si="45"/>
        <v>11336.15</v>
      </c>
      <c r="E810" s="144">
        <v>46100</v>
      </c>
      <c r="F810" s="37">
        <v>11356.1</v>
      </c>
      <c r="G810" s="145">
        <v>46101</v>
      </c>
      <c r="H810" s="76">
        <f t="shared" si="46"/>
        <v>19.950000000000728</v>
      </c>
      <c r="K810" s="134">
        <v>808</v>
      </c>
      <c r="L810" s="679">
        <v>46100</v>
      </c>
      <c r="M810" s="136"/>
      <c r="N810" s="137">
        <f t="shared" si="47"/>
        <v>210</v>
      </c>
      <c r="O810" s="138">
        <v>50</v>
      </c>
      <c r="P810" s="139">
        <f t="shared" si="48"/>
        <v>160</v>
      </c>
      <c r="Q810" s="41"/>
      <c r="AB810" s="745" t="s">
        <v>1874</v>
      </c>
      <c r="AC810" s="745"/>
      <c r="AD810" s="537"/>
    </row>
    <row r="811" spans="1:32" ht="15" customHeight="1" x14ac:dyDescent="0.3">
      <c r="A811" s="126">
        <v>808</v>
      </c>
      <c r="B811" s="142"/>
      <c r="C811" s="128"/>
      <c r="D811" s="129">
        <f t="shared" si="45"/>
        <v>11356.1</v>
      </c>
      <c r="E811" s="144">
        <v>46101</v>
      </c>
      <c r="F811" s="37">
        <v>11371.35</v>
      </c>
      <c r="G811" s="145">
        <v>46102</v>
      </c>
      <c r="H811" s="76">
        <f t="shared" si="46"/>
        <v>15.25</v>
      </c>
      <c r="K811" s="134">
        <v>809</v>
      </c>
      <c r="L811" s="679">
        <v>46101</v>
      </c>
      <c r="M811" s="136">
        <v>400</v>
      </c>
      <c r="N811" s="137">
        <f t="shared" si="47"/>
        <v>50</v>
      </c>
      <c r="O811" s="138">
        <v>180</v>
      </c>
      <c r="P811" s="139">
        <f t="shared" si="48"/>
        <v>270</v>
      </c>
      <c r="Q811" s="41"/>
      <c r="AB811" s="732" t="s">
        <v>1862</v>
      </c>
      <c r="AC811" s="732" t="s">
        <v>1865</v>
      </c>
      <c r="AD811" s="732"/>
      <c r="AE811" s="732" t="s">
        <v>1863</v>
      </c>
      <c r="AF811" s="732" t="s">
        <v>1864</v>
      </c>
    </row>
    <row r="812" spans="1:32" ht="15" customHeight="1" x14ac:dyDescent="0.3">
      <c r="A812" s="126">
        <v>809</v>
      </c>
      <c r="B812" s="142"/>
      <c r="C812" s="128"/>
      <c r="D812" s="129">
        <f t="shared" si="45"/>
        <v>11371.35</v>
      </c>
      <c r="E812" s="144">
        <v>46102</v>
      </c>
      <c r="F812" s="37">
        <v>11371.35</v>
      </c>
      <c r="G812" s="145">
        <v>46103</v>
      </c>
      <c r="H812" s="76">
        <f t="shared" si="46"/>
        <v>0</v>
      </c>
      <c r="K812" s="134">
        <v>810</v>
      </c>
      <c r="L812" s="679">
        <v>46102</v>
      </c>
      <c r="M812" s="136"/>
      <c r="N812" s="137">
        <f t="shared" si="47"/>
        <v>180</v>
      </c>
      <c r="O812" s="138">
        <v>180</v>
      </c>
      <c r="P812" s="139">
        <f t="shared" si="48"/>
        <v>0</v>
      </c>
      <c r="Q812" s="41"/>
      <c r="AB812" s="539" t="s">
        <v>1861</v>
      </c>
      <c r="AC812" s="539">
        <v>2740</v>
      </c>
      <c r="AD812" s="539"/>
      <c r="AE812" s="539">
        <v>226.85</v>
      </c>
      <c r="AF812" s="733">
        <f>AC812/AE812</f>
        <v>12.07846594666079</v>
      </c>
    </row>
    <row r="813" spans="1:32" ht="15" customHeight="1" x14ac:dyDescent="0.3">
      <c r="A813" s="126">
        <v>810</v>
      </c>
      <c r="B813" s="142"/>
      <c r="C813" s="128"/>
      <c r="D813" s="129">
        <f t="shared" si="45"/>
        <v>11371.35</v>
      </c>
      <c r="E813" s="144">
        <v>46103</v>
      </c>
      <c r="F813" s="37">
        <v>11371.35</v>
      </c>
      <c r="G813" s="145">
        <v>46104</v>
      </c>
      <c r="H813" s="76">
        <f t="shared" si="46"/>
        <v>0</v>
      </c>
      <c r="K813" s="134">
        <v>811</v>
      </c>
      <c r="L813" s="679">
        <v>46103</v>
      </c>
      <c r="M813" s="136"/>
      <c r="N813" s="137">
        <f t="shared" si="47"/>
        <v>180</v>
      </c>
      <c r="O813" s="138"/>
      <c r="P813" s="139">
        <f t="shared" si="48"/>
        <v>180</v>
      </c>
      <c r="Q813" s="41"/>
      <c r="R813" s="48">
        <f>SUM(P792:P822)</f>
        <v>2740</v>
      </c>
      <c r="S813">
        <f>R813/4</f>
        <v>685</v>
      </c>
      <c r="AA813" s="731"/>
      <c r="AB813" s="539" t="s">
        <v>618</v>
      </c>
      <c r="AC813" s="539">
        <v>2295</v>
      </c>
      <c r="AD813" s="539"/>
      <c r="AE813" s="539">
        <f>AA805+AA806</f>
        <v>244.73999999999998</v>
      </c>
      <c r="AF813" s="733">
        <f>AC813/AE813</f>
        <v>9.3772983574405497</v>
      </c>
    </row>
    <row r="814" spans="1:32" ht="15" customHeight="1" x14ac:dyDescent="0.3">
      <c r="A814" s="126">
        <v>811</v>
      </c>
      <c r="B814" s="142"/>
      <c r="C814" s="128"/>
      <c r="D814" s="129">
        <f t="shared" si="45"/>
        <v>11371.35</v>
      </c>
      <c r="E814" s="144">
        <v>46104</v>
      </c>
      <c r="F814" s="37">
        <v>11371.35</v>
      </c>
      <c r="G814" s="145">
        <v>46105</v>
      </c>
      <c r="H814" s="76">
        <f t="shared" si="46"/>
        <v>0</v>
      </c>
      <c r="K814" s="134">
        <v>812</v>
      </c>
      <c r="L814" s="679">
        <v>46104</v>
      </c>
      <c r="M814" s="136"/>
      <c r="N814" s="137">
        <f t="shared" si="47"/>
        <v>0</v>
      </c>
      <c r="O814" s="138"/>
      <c r="P814" s="139">
        <f t="shared" si="48"/>
        <v>0</v>
      </c>
      <c r="Q814" s="41"/>
      <c r="AB814" s="540"/>
      <c r="AC814" s="540"/>
      <c r="AD814" s="540"/>
      <c r="AE814" s="540"/>
      <c r="AF814" s="540"/>
    </row>
    <row r="815" spans="1:32" ht="15" customHeight="1" x14ac:dyDescent="0.3">
      <c r="A815" s="126">
        <v>812</v>
      </c>
      <c r="B815" s="142"/>
      <c r="C815" s="128"/>
      <c r="D815" s="129">
        <f t="shared" si="45"/>
        <v>11371.35</v>
      </c>
      <c r="E815" s="144">
        <v>46105</v>
      </c>
      <c r="F815" s="37">
        <v>11371.35</v>
      </c>
      <c r="G815" s="145">
        <v>46106</v>
      </c>
      <c r="H815" s="76">
        <f t="shared" si="46"/>
        <v>0</v>
      </c>
      <c r="K815" s="134">
        <v>813</v>
      </c>
      <c r="L815" s="679">
        <v>46105</v>
      </c>
      <c r="M815" s="136"/>
      <c r="N815" s="137">
        <f t="shared" si="47"/>
        <v>0</v>
      </c>
      <c r="O815" s="138"/>
      <c r="P815" s="139">
        <f t="shared" si="48"/>
        <v>0</v>
      </c>
      <c r="Q815" s="41"/>
      <c r="AB815" s="732" t="s">
        <v>1872</v>
      </c>
      <c r="AC815" s="732" t="s">
        <v>1873</v>
      </c>
      <c r="AD815" s="736"/>
      <c r="AE815" s="540"/>
      <c r="AF815" s="540"/>
    </row>
    <row r="816" spans="1:32" ht="15" customHeight="1" x14ac:dyDescent="0.3">
      <c r="A816" s="126">
        <v>813</v>
      </c>
      <c r="B816" s="142"/>
      <c r="C816" s="128"/>
      <c r="D816" s="129">
        <f t="shared" si="45"/>
        <v>11371.35</v>
      </c>
      <c r="E816" s="144">
        <v>46106</v>
      </c>
      <c r="F816" s="37">
        <v>11371.35</v>
      </c>
      <c r="G816" s="145">
        <v>46107</v>
      </c>
      <c r="H816" s="76">
        <f t="shared" si="46"/>
        <v>0</v>
      </c>
      <c r="K816" s="134">
        <v>814</v>
      </c>
      <c r="L816" s="679">
        <v>46106</v>
      </c>
      <c r="M816" s="136"/>
      <c r="N816" s="137">
        <f t="shared" si="47"/>
        <v>0</v>
      </c>
      <c r="O816" s="138"/>
      <c r="P816" s="139">
        <f t="shared" si="48"/>
        <v>0</v>
      </c>
      <c r="Q816" s="41"/>
      <c r="AB816" s="734" t="s">
        <v>1870</v>
      </c>
      <c r="AC816" s="735">
        <v>1075</v>
      </c>
      <c r="AD816" s="737"/>
      <c r="AE816" s="540"/>
      <c r="AF816" s="540"/>
    </row>
    <row r="817" spans="1:32" ht="15" customHeight="1" x14ac:dyDescent="0.3">
      <c r="A817" s="126">
        <v>814</v>
      </c>
      <c r="B817" s="142"/>
      <c r="C817" s="128"/>
      <c r="D817" s="129">
        <f t="shared" si="45"/>
        <v>11371.35</v>
      </c>
      <c r="E817" s="144">
        <v>46107</v>
      </c>
      <c r="F817" s="37">
        <v>11371.35</v>
      </c>
      <c r="G817" s="145">
        <v>46108</v>
      </c>
      <c r="H817" s="76">
        <f t="shared" si="46"/>
        <v>0</v>
      </c>
      <c r="K817" s="134">
        <v>815</v>
      </c>
      <c r="L817" s="679">
        <v>46107</v>
      </c>
      <c r="M817" s="136"/>
      <c r="N817" s="137">
        <f t="shared" si="47"/>
        <v>0</v>
      </c>
      <c r="O817" s="138"/>
      <c r="P817" s="139">
        <f t="shared" si="48"/>
        <v>0</v>
      </c>
      <c r="Q817" s="41"/>
      <c r="AB817" s="539" t="s">
        <v>1866</v>
      </c>
      <c r="AC817" s="735">
        <v>1464</v>
      </c>
      <c r="AD817" s="737"/>
      <c r="AE817" s="540"/>
      <c r="AF817" s="540"/>
    </row>
    <row r="818" spans="1:32" ht="15" customHeight="1" x14ac:dyDescent="0.3">
      <c r="A818" s="126">
        <v>815</v>
      </c>
      <c r="B818" s="142"/>
      <c r="C818" s="128"/>
      <c r="D818" s="129">
        <f t="shared" si="45"/>
        <v>11371.35</v>
      </c>
      <c r="E818" s="144">
        <v>46108</v>
      </c>
      <c r="F818" s="37">
        <v>11371.35</v>
      </c>
      <c r="G818" s="145">
        <v>46109</v>
      </c>
      <c r="H818" s="76">
        <f t="shared" si="46"/>
        <v>0</v>
      </c>
      <c r="K818" s="134">
        <v>816</v>
      </c>
      <c r="L818" s="679">
        <v>46108</v>
      </c>
      <c r="M818" s="136"/>
      <c r="N818" s="137">
        <f t="shared" si="47"/>
        <v>0</v>
      </c>
      <c r="O818" s="138"/>
      <c r="P818" s="139">
        <f t="shared" si="48"/>
        <v>0</v>
      </c>
      <c r="Q818" s="41"/>
      <c r="AB818" s="539" t="s">
        <v>1867</v>
      </c>
      <c r="AC818" s="735">
        <v>1592</v>
      </c>
      <c r="AD818" s="737"/>
      <c r="AE818" s="540"/>
      <c r="AF818" s="540"/>
    </row>
    <row r="819" spans="1:32" ht="15" customHeight="1" x14ac:dyDescent="0.3">
      <c r="A819" s="126">
        <v>816</v>
      </c>
      <c r="B819" s="142"/>
      <c r="C819" s="128"/>
      <c r="D819" s="129">
        <f t="shared" si="45"/>
        <v>11371.35</v>
      </c>
      <c r="E819" s="144">
        <v>46109</v>
      </c>
      <c r="F819" s="37">
        <v>11371.35</v>
      </c>
      <c r="G819" s="145">
        <v>46110</v>
      </c>
      <c r="H819" s="76">
        <f t="shared" si="46"/>
        <v>0</v>
      </c>
      <c r="K819" s="134">
        <v>817</v>
      </c>
      <c r="L819" s="679">
        <v>46109</v>
      </c>
      <c r="M819" s="136">
        <v>400</v>
      </c>
      <c r="N819" s="137">
        <f t="shared" si="47"/>
        <v>0</v>
      </c>
      <c r="O819" s="138"/>
      <c r="P819" s="139">
        <f t="shared" si="48"/>
        <v>400</v>
      </c>
      <c r="Q819" s="41"/>
      <c r="AB819" s="539" t="s">
        <v>1868</v>
      </c>
      <c r="AC819" s="735">
        <v>1700</v>
      </c>
      <c r="AD819" s="737"/>
      <c r="AE819" s="540"/>
      <c r="AF819" s="540"/>
    </row>
    <row r="820" spans="1:32" ht="15" customHeight="1" x14ac:dyDescent="0.3">
      <c r="A820" s="126">
        <v>817</v>
      </c>
      <c r="B820" s="142"/>
      <c r="C820" s="128"/>
      <c r="D820" s="129">
        <f t="shared" si="45"/>
        <v>11371.35</v>
      </c>
      <c r="E820" s="144">
        <v>46110</v>
      </c>
      <c r="F820" s="37">
        <v>11371.35</v>
      </c>
      <c r="G820" s="145">
        <v>46111</v>
      </c>
      <c r="H820" s="76">
        <f t="shared" si="46"/>
        <v>0</v>
      </c>
      <c r="K820" s="134">
        <v>818</v>
      </c>
      <c r="L820" s="679">
        <v>46110</v>
      </c>
      <c r="M820" s="136"/>
      <c r="N820" s="137">
        <f t="shared" si="47"/>
        <v>0</v>
      </c>
      <c r="O820" s="138"/>
      <c r="P820" s="139">
        <f t="shared" si="48"/>
        <v>0</v>
      </c>
      <c r="Q820" s="41"/>
      <c r="AB820" s="539" t="s">
        <v>1869</v>
      </c>
      <c r="AC820" s="735">
        <v>1912</v>
      </c>
      <c r="AD820" s="737"/>
      <c r="AE820" s="540"/>
      <c r="AF820" s="540"/>
    </row>
    <row r="821" spans="1:32" ht="15" customHeight="1" x14ac:dyDescent="0.3">
      <c r="A821" s="126">
        <v>818</v>
      </c>
      <c r="B821" s="142"/>
      <c r="C821" s="128"/>
      <c r="D821" s="129">
        <f t="shared" si="45"/>
        <v>11371.35</v>
      </c>
      <c r="E821" s="144">
        <v>46111</v>
      </c>
      <c r="F821" s="37">
        <v>11371.35</v>
      </c>
      <c r="G821" s="145">
        <v>46112</v>
      </c>
      <c r="H821" s="76">
        <f t="shared" si="46"/>
        <v>0</v>
      </c>
      <c r="I821">
        <f>SUM(H791:H821)</f>
        <v>166.64999999999964</v>
      </c>
      <c r="K821" s="134">
        <v>819</v>
      </c>
      <c r="L821" s="679">
        <v>46111</v>
      </c>
      <c r="M821" s="136"/>
      <c r="N821" s="137">
        <f t="shared" si="47"/>
        <v>0</v>
      </c>
      <c r="O821" s="138"/>
      <c r="P821" s="139">
        <f t="shared" si="48"/>
        <v>0</v>
      </c>
      <c r="Q821" s="41"/>
      <c r="AB821" s="734" t="s">
        <v>1871</v>
      </c>
      <c r="AC821" s="735">
        <v>1892</v>
      </c>
      <c r="AD821" s="737"/>
      <c r="AE821" s="540"/>
      <c r="AF821" s="540"/>
    </row>
    <row r="822" spans="1:32" ht="15" customHeight="1" x14ac:dyDescent="0.3">
      <c r="A822" s="126">
        <v>819</v>
      </c>
      <c r="B822" s="142"/>
      <c r="C822" s="128"/>
      <c r="D822" s="129">
        <f t="shared" si="45"/>
        <v>11371.35</v>
      </c>
      <c r="E822" s="144">
        <v>46112</v>
      </c>
      <c r="F822" s="37">
        <v>11371.35</v>
      </c>
      <c r="G822" s="145">
        <v>46113</v>
      </c>
      <c r="H822" s="76">
        <f t="shared" si="46"/>
        <v>0</v>
      </c>
      <c r="K822" s="134">
        <v>820</v>
      </c>
      <c r="L822" s="679">
        <v>46112</v>
      </c>
      <c r="M822" s="136"/>
      <c r="N822" s="137">
        <f t="shared" si="47"/>
        <v>0</v>
      </c>
      <c r="O822" s="138"/>
      <c r="P822" s="139">
        <f t="shared" si="48"/>
        <v>0</v>
      </c>
      <c r="Q822" s="41"/>
    </row>
    <row r="823" spans="1:32" ht="15" customHeight="1" x14ac:dyDescent="0.3">
      <c r="A823" s="126">
        <v>820</v>
      </c>
      <c r="B823" s="142"/>
      <c r="C823" s="128"/>
      <c r="D823" s="129">
        <f>(F822)</f>
        <v>11371.35</v>
      </c>
      <c r="E823" s="144">
        <v>46113</v>
      </c>
      <c r="F823" s="37">
        <v>11371.35</v>
      </c>
      <c r="G823" s="145">
        <v>46114</v>
      </c>
      <c r="H823" s="76">
        <f t="shared" si="46"/>
        <v>0</v>
      </c>
      <c r="K823" s="134">
        <v>821</v>
      </c>
      <c r="L823" s="679">
        <v>46113</v>
      </c>
      <c r="M823" s="136"/>
      <c r="N823" s="137">
        <f>O822</f>
        <v>0</v>
      </c>
      <c r="O823" s="138"/>
      <c r="P823" s="139">
        <f t="shared" si="48"/>
        <v>0</v>
      </c>
      <c r="Q823" s="41"/>
      <c r="AB823" s="745" t="s">
        <v>1878</v>
      </c>
      <c r="AC823" s="745"/>
      <c r="AD823" s="537"/>
    </row>
    <row r="824" spans="1:32" ht="15" customHeight="1" x14ac:dyDescent="0.3">
      <c r="A824" s="126">
        <v>821</v>
      </c>
      <c r="B824" s="142"/>
      <c r="C824" s="128"/>
      <c r="D824" s="129">
        <f t="shared" si="45"/>
        <v>11371.35</v>
      </c>
      <c r="E824" s="144">
        <v>46114</v>
      </c>
      <c r="F824" s="37">
        <v>11371.35</v>
      </c>
      <c r="G824" s="145">
        <v>46115</v>
      </c>
      <c r="H824" s="76">
        <f t="shared" si="46"/>
        <v>0</v>
      </c>
      <c r="K824" s="134">
        <v>822</v>
      </c>
      <c r="L824" s="679">
        <v>46114</v>
      </c>
      <c r="M824" s="136"/>
      <c r="N824" s="137">
        <f t="shared" si="47"/>
        <v>0</v>
      </c>
      <c r="O824" s="138"/>
      <c r="P824" s="139">
        <f t="shared" si="48"/>
        <v>0</v>
      </c>
      <c r="Q824" s="41"/>
      <c r="AB824" s="732" t="s">
        <v>1862</v>
      </c>
      <c r="AC824" s="732" t="s">
        <v>1865</v>
      </c>
      <c r="AD824" s="732" t="s">
        <v>1876</v>
      </c>
      <c r="AE824" s="732" t="s">
        <v>1863</v>
      </c>
      <c r="AF824" s="732" t="s">
        <v>1877</v>
      </c>
    </row>
    <row r="825" spans="1:32" ht="15" customHeight="1" x14ac:dyDescent="0.3">
      <c r="A825" s="126">
        <v>822</v>
      </c>
      <c r="B825" s="142"/>
      <c r="C825" s="128"/>
      <c r="D825" s="129">
        <f t="shared" si="45"/>
        <v>11371.35</v>
      </c>
      <c r="E825" s="144">
        <v>46115</v>
      </c>
      <c r="F825" s="37">
        <v>11371.35</v>
      </c>
      <c r="G825" s="145">
        <v>46116</v>
      </c>
      <c r="H825" s="76">
        <f t="shared" si="46"/>
        <v>0</v>
      </c>
      <c r="K825" s="134">
        <v>823</v>
      </c>
      <c r="L825" s="679">
        <v>46115</v>
      </c>
      <c r="M825" s="136"/>
      <c r="N825" s="137">
        <f t="shared" si="47"/>
        <v>0</v>
      </c>
      <c r="O825" s="138"/>
      <c r="P825" s="139">
        <f t="shared" si="48"/>
        <v>0</v>
      </c>
      <c r="Q825" s="41"/>
      <c r="AB825" s="539" t="s">
        <v>618</v>
      </c>
      <c r="AC825" s="539">
        <v>1130</v>
      </c>
      <c r="AD825" s="539">
        <f>AC825/4</f>
        <v>282.5</v>
      </c>
      <c r="AE825" s="539">
        <v>112.85</v>
      </c>
      <c r="AF825" s="539">
        <f>AE825/4</f>
        <v>28.212499999999999</v>
      </c>
    </row>
    <row r="826" spans="1:32" ht="15" customHeight="1" x14ac:dyDescent="0.3">
      <c r="A826" s="126">
        <v>823</v>
      </c>
      <c r="B826" s="142"/>
      <c r="C826" s="128"/>
      <c r="D826" s="129">
        <f t="shared" si="45"/>
        <v>11371.35</v>
      </c>
      <c r="E826" s="144">
        <v>46116</v>
      </c>
      <c r="F826" s="37">
        <v>11371.35</v>
      </c>
      <c r="G826" s="145">
        <v>46117</v>
      </c>
      <c r="H826" s="76">
        <f t="shared" si="46"/>
        <v>0</v>
      </c>
      <c r="K826" s="134">
        <v>824</v>
      </c>
      <c r="L826" s="679">
        <v>46116</v>
      </c>
      <c r="M826" s="136"/>
      <c r="N826" s="137">
        <f t="shared" si="47"/>
        <v>0</v>
      </c>
      <c r="O826" s="138"/>
      <c r="P826" s="139">
        <f t="shared" si="48"/>
        <v>0</v>
      </c>
      <c r="Q826" s="41"/>
      <c r="AB826" s="539" t="s">
        <v>1875</v>
      </c>
      <c r="AC826" s="539">
        <v>1000</v>
      </c>
      <c r="AD826" s="539">
        <f>AC826/4</f>
        <v>250</v>
      </c>
      <c r="AE826" s="539">
        <v>100.2</v>
      </c>
      <c r="AF826" s="539">
        <f>AE826/4</f>
        <v>25.05</v>
      </c>
    </row>
    <row r="827" spans="1:32" ht="15" customHeight="1" x14ac:dyDescent="0.3">
      <c r="A827" s="126">
        <v>824</v>
      </c>
      <c r="B827" s="142"/>
      <c r="C827" s="128"/>
      <c r="D827" s="129">
        <f t="shared" si="45"/>
        <v>11371.35</v>
      </c>
      <c r="E827" s="144">
        <v>46117</v>
      </c>
      <c r="F827" s="37">
        <v>11371.35</v>
      </c>
      <c r="G827" s="145">
        <v>46118</v>
      </c>
      <c r="H827" s="76">
        <f t="shared" si="46"/>
        <v>0</v>
      </c>
      <c r="K827" s="134">
        <v>825</v>
      </c>
      <c r="L827" s="679">
        <v>46117</v>
      </c>
      <c r="M827" s="136"/>
      <c r="N827" s="137">
        <f t="shared" si="47"/>
        <v>0</v>
      </c>
      <c r="O827" s="138"/>
      <c r="P827" s="139">
        <f t="shared" si="48"/>
        <v>0</v>
      </c>
      <c r="Q827" s="41"/>
    </row>
    <row r="828" spans="1:32" ht="15" customHeight="1" x14ac:dyDescent="0.3">
      <c r="A828" s="126">
        <v>825</v>
      </c>
      <c r="B828" s="142"/>
      <c r="C828" s="128"/>
      <c r="D828" s="129">
        <f t="shared" si="45"/>
        <v>11371.35</v>
      </c>
      <c r="E828" s="144">
        <v>46118</v>
      </c>
      <c r="F828" s="37">
        <v>11431.55</v>
      </c>
      <c r="G828" s="145">
        <v>46119</v>
      </c>
      <c r="H828" s="76">
        <f t="shared" si="46"/>
        <v>60.199999999998909</v>
      </c>
      <c r="K828" s="134">
        <v>826</v>
      </c>
      <c r="L828" s="679">
        <v>46118</v>
      </c>
      <c r="M828" s="136"/>
      <c r="N828" s="137">
        <f t="shared" si="47"/>
        <v>0</v>
      </c>
      <c r="O828" s="138"/>
      <c r="P828" s="139">
        <f t="shared" si="48"/>
        <v>0</v>
      </c>
      <c r="Q828" s="41"/>
      <c r="S828" s="719"/>
      <c r="AB828" s="745" t="s">
        <v>1878</v>
      </c>
      <c r="AC828" s="745"/>
      <c r="AD828" s="537"/>
    </row>
    <row r="829" spans="1:32" ht="15" customHeight="1" x14ac:dyDescent="0.3">
      <c r="A829" s="126">
        <v>826</v>
      </c>
      <c r="B829" s="142"/>
      <c r="C829" s="128"/>
      <c r="D829" s="129">
        <f t="shared" si="45"/>
        <v>11431.55</v>
      </c>
      <c r="E829" s="144">
        <v>46119</v>
      </c>
      <c r="F829" s="37">
        <v>11443.75</v>
      </c>
      <c r="G829" s="145">
        <v>46120</v>
      </c>
      <c r="H829" s="76">
        <f t="shared" si="46"/>
        <v>12.200000000000728</v>
      </c>
      <c r="K829" s="134">
        <v>827</v>
      </c>
      <c r="L829" s="679">
        <v>46119</v>
      </c>
      <c r="M829" s="136">
        <v>210</v>
      </c>
      <c r="N829" s="137">
        <f t="shared" ref="N829:N836" si="49">O828</f>
        <v>0</v>
      </c>
      <c r="O829" s="138">
        <v>20</v>
      </c>
      <c r="P829" s="139">
        <f t="shared" ref="P829:P836" si="50">M829+N829-O829</f>
        <v>190</v>
      </c>
      <c r="Q829" s="41"/>
      <c r="S829" s="719"/>
      <c r="AB829" s="732" t="s">
        <v>1862</v>
      </c>
      <c r="AC829" s="732" t="s">
        <v>1865</v>
      </c>
      <c r="AD829" s="732" t="s">
        <v>1863</v>
      </c>
      <c r="AE829" s="540"/>
      <c r="AF829" s="736"/>
    </row>
    <row r="830" spans="1:32" ht="15" customHeight="1" x14ac:dyDescent="0.3">
      <c r="A830" s="126">
        <v>827</v>
      </c>
      <c r="B830" s="142"/>
      <c r="C830" s="128"/>
      <c r="D830" s="129">
        <f t="shared" si="45"/>
        <v>11443.75</v>
      </c>
      <c r="E830" s="144">
        <v>46120</v>
      </c>
      <c r="F830" s="37">
        <v>11445.4</v>
      </c>
      <c r="G830" s="145">
        <v>46121</v>
      </c>
      <c r="H830" s="76">
        <f t="shared" si="46"/>
        <v>1.6499999999996362</v>
      </c>
      <c r="K830" s="134">
        <v>828</v>
      </c>
      <c r="L830" s="679">
        <v>46120</v>
      </c>
      <c r="M830" s="136"/>
      <c r="N830" s="137">
        <f t="shared" si="49"/>
        <v>20</v>
      </c>
      <c r="O830" s="138">
        <v>20</v>
      </c>
      <c r="P830" s="139">
        <f t="shared" si="50"/>
        <v>0</v>
      </c>
      <c r="Q830" s="41"/>
      <c r="S830" s="719"/>
      <c r="AB830" s="739">
        <v>45658</v>
      </c>
      <c r="AC830" s="539">
        <v>1768</v>
      </c>
      <c r="AD830" s="539">
        <v>147.39999999999964</v>
      </c>
      <c r="AE830" s="540"/>
      <c r="AF830" s="540"/>
    </row>
    <row r="831" spans="1:32" ht="15" customHeight="1" x14ac:dyDescent="0.3">
      <c r="A831" s="126">
        <v>828</v>
      </c>
      <c r="B831" s="142"/>
      <c r="C831" s="128"/>
      <c r="D831" s="129">
        <f t="shared" si="45"/>
        <v>11445.4</v>
      </c>
      <c r="E831" s="144">
        <v>46121</v>
      </c>
      <c r="F831" s="37">
        <v>11445.9</v>
      </c>
      <c r="G831" s="145">
        <v>46122</v>
      </c>
      <c r="H831" s="76">
        <f t="shared" si="46"/>
        <v>0.5</v>
      </c>
      <c r="K831" s="134">
        <v>829</v>
      </c>
      <c r="L831" s="679">
        <v>46121</v>
      </c>
      <c r="M831" s="136">
        <v>320</v>
      </c>
      <c r="N831" s="137">
        <f t="shared" si="49"/>
        <v>20</v>
      </c>
      <c r="O831" s="138">
        <v>340</v>
      </c>
      <c r="P831" s="139">
        <f t="shared" si="50"/>
        <v>0</v>
      </c>
      <c r="Q831" s="41"/>
      <c r="S831" s="719"/>
      <c r="AB831" s="739">
        <v>45689</v>
      </c>
      <c r="AC831" s="539">
        <v>790</v>
      </c>
      <c r="AD831" s="539">
        <v>61.850000000000364</v>
      </c>
      <c r="AE831" s="540"/>
      <c r="AF831" s="540"/>
    </row>
    <row r="832" spans="1:32" ht="15" customHeight="1" x14ac:dyDescent="0.3">
      <c r="A832" s="126">
        <v>829</v>
      </c>
      <c r="B832" s="142"/>
      <c r="C832" s="128"/>
      <c r="D832" s="129">
        <f t="shared" si="45"/>
        <v>11445.9</v>
      </c>
      <c r="E832" s="144">
        <v>46122</v>
      </c>
      <c r="F832" s="37">
        <v>11445.9</v>
      </c>
      <c r="G832" s="145">
        <v>46123</v>
      </c>
      <c r="H832" s="76">
        <f t="shared" si="46"/>
        <v>0</v>
      </c>
      <c r="K832" s="134">
        <v>830</v>
      </c>
      <c r="L832" s="679">
        <v>46122</v>
      </c>
      <c r="M832" s="136"/>
      <c r="N832" s="137">
        <f t="shared" si="49"/>
        <v>340</v>
      </c>
      <c r="O832" s="138">
        <v>340</v>
      </c>
      <c r="P832" s="139">
        <f t="shared" si="50"/>
        <v>0</v>
      </c>
      <c r="Q832" s="41"/>
      <c r="S832" s="719"/>
      <c r="AB832" s="739">
        <v>45717</v>
      </c>
      <c r="AC832" s="539">
        <v>1457</v>
      </c>
      <c r="AD832" s="539">
        <v>109.64999999999964</v>
      </c>
    </row>
    <row r="833" spans="1:30" ht="15" customHeight="1" x14ac:dyDescent="0.3">
      <c r="A833" s="126">
        <v>830</v>
      </c>
      <c r="B833" s="142"/>
      <c r="C833" s="128"/>
      <c r="D833" s="129">
        <f t="shared" si="45"/>
        <v>11445.9</v>
      </c>
      <c r="E833" s="144">
        <v>46123</v>
      </c>
      <c r="F833" s="37">
        <v>11458.75</v>
      </c>
      <c r="G833" s="145">
        <v>46124</v>
      </c>
      <c r="H833" s="76">
        <f t="shared" si="46"/>
        <v>12.850000000000364</v>
      </c>
      <c r="K833" s="134">
        <v>831</v>
      </c>
      <c r="L833" s="679">
        <v>46123</v>
      </c>
      <c r="M833" s="136"/>
      <c r="N833" s="137">
        <f t="shared" si="49"/>
        <v>340</v>
      </c>
      <c r="O833" s="138">
        <v>240</v>
      </c>
      <c r="P833" s="139">
        <f t="shared" si="50"/>
        <v>100</v>
      </c>
      <c r="Q833" s="41"/>
      <c r="S833" s="719"/>
      <c r="AB833" s="739">
        <v>45748</v>
      </c>
      <c r="AC833">
        <v>1488</v>
      </c>
      <c r="AD833" s="539">
        <v>125.85000000000036</v>
      </c>
    </row>
    <row r="834" spans="1:30" ht="15" customHeight="1" x14ac:dyDescent="0.3">
      <c r="A834" s="126">
        <v>831</v>
      </c>
      <c r="B834" s="142"/>
      <c r="C834" s="128"/>
      <c r="D834" s="129">
        <f t="shared" si="45"/>
        <v>11458.75</v>
      </c>
      <c r="E834" s="144">
        <v>46124</v>
      </c>
      <c r="F834" s="37">
        <v>11481.15</v>
      </c>
      <c r="G834" s="145">
        <v>46125</v>
      </c>
      <c r="H834" s="76">
        <f t="shared" si="46"/>
        <v>22.399999999999636</v>
      </c>
      <c r="K834" s="134">
        <v>832</v>
      </c>
      <c r="L834" s="679">
        <v>46124</v>
      </c>
      <c r="M834" s="136">
        <v>50</v>
      </c>
      <c r="N834" s="137">
        <f t="shared" si="49"/>
        <v>240</v>
      </c>
      <c r="O834" s="138">
        <v>60</v>
      </c>
      <c r="P834" s="139">
        <f t="shared" si="50"/>
        <v>230</v>
      </c>
      <c r="Q834" s="41"/>
      <c r="AB834" s="739">
        <v>45778</v>
      </c>
      <c r="AC834" s="539">
        <v>1290</v>
      </c>
      <c r="AD834" s="539">
        <v>101.14999999999964</v>
      </c>
    </row>
    <row r="835" spans="1:30" ht="15" customHeight="1" x14ac:dyDescent="0.3">
      <c r="A835" s="126">
        <v>832</v>
      </c>
      <c r="B835" s="142"/>
      <c r="C835" s="128"/>
      <c r="D835" s="129">
        <f t="shared" si="45"/>
        <v>11481.15</v>
      </c>
      <c r="E835" s="144">
        <v>46125</v>
      </c>
      <c r="F835" s="37">
        <v>11487.5</v>
      </c>
      <c r="G835" s="145">
        <v>46126</v>
      </c>
      <c r="H835" s="76">
        <f t="shared" si="46"/>
        <v>6.3500000000003638</v>
      </c>
      <c r="K835" s="134">
        <v>833</v>
      </c>
      <c r="L835" s="679">
        <v>46125</v>
      </c>
      <c r="M835" s="136"/>
      <c r="N835" s="137">
        <f t="shared" si="49"/>
        <v>60</v>
      </c>
      <c r="O835" s="138">
        <v>0</v>
      </c>
      <c r="P835" s="139">
        <f t="shared" si="50"/>
        <v>60</v>
      </c>
      <c r="Q835" s="41"/>
      <c r="AB835" s="739">
        <v>45809</v>
      </c>
      <c r="AC835" s="539">
        <v>1140</v>
      </c>
      <c r="AD835" s="539">
        <v>92.950000000000728</v>
      </c>
    </row>
    <row r="836" spans="1:30" ht="15" customHeight="1" x14ac:dyDescent="0.3">
      <c r="A836" s="126">
        <v>833</v>
      </c>
      <c r="B836" s="142"/>
      <c r="C836" s="128"/>
      <c r="D836" s="129">
        <f t="shared" si="45"/>
        <v>11487.5</v>
      </c>
      <c r="E836" s="144">
        <v>46126</v>
      </c>
      <c r="F836" s="37">
        <v>11489</v>
      </c>
      <c r="G836" s="145">
        <v>46127</v>
      </c>
      <c r="H836" s="76">
        <f t="shared" si="46"/>
        <v>1.5</v>
      </c>
      <c r="K836" s="134">
        <v>834</v>
      </c>
      <c r="L836" s="679">
        <v>46126</v>
      </c>
      <c r="M836" s="136">
        <v>500</v>
      </c>
      <c r="N836" s="137">
        <f t="shared" si="49"/>
        <v>0</v>
      </c>
      <c r="O836" s="138">
        <v>420</v>
      </c>
      <c r="P836" s="139">
        <f t="shared" si="50"/>
        <v>80</v>
      </c>
      <c r="Q836" s="41"/>
      <c r="AB836" s="739">
        <v>45839</v>
      </c>
      <c r="AC836" s="539">
        <v>1090</v>
      </c>
      <c r="AD836" s="539">
        <v>95.950000000000728</v>
      </c>
    </row>
    <row r="837" spans="1:30" ht="15" customHeight="1" x14ac:dyDescent="0.3">
      <c r="A837" s="126">
        <v>834</v>
      </c>
      <c r="B837" s="142"/>
      <c r="C837" s="128"/>
      <c r="D837" s="129">
        <f t="shared" si="45"/>
        <v>11489</v>
      </c>
      <c r="E837" s="144">
        <v>46127</v>
      </c>
      <c r="F837" s="37">
        <v>11498.34</v>
      </c>
      <c r="G837" s="145">
        <v>46128</v>
      </c>
      <c r="H837" s="76">
        <f t="shared" si="46"/>
        <v>9.3400000000001455</v>
      </c>
      <c r="K837" s="134">
        <v>835</v>
      </c>
      <c r="L837" s="679">
        <v>46127</v>
      </c>
      <c r="M837" s="136"/>
      <c r="N837" s="137">
        <f t="shared" si="47"/>
        <v>420</v>
      </c>
      <c r="O837" s="138">
        <v>330</v>
      </c>
      <c r="P837" s="139">
        <f t="shared" si="48"/>
        <v>90</v>
      </c>
      <c r="Q837" s="41"/>
      <c r="AB837" s="739">
        <v>45870</v>
      </c>
      <c r="AC837" s="539">
        <v>900</v>
      </c>
      <c r="AD837" s="539">
        <v>71.299999999999272</v>
      </c>
    </row>
    <row r="838" spans="1:30" ht="15" customHeight="1" x14ac:dyDescent="0.3">
      <c r="A838" s="126">
        <v>835</v>
      </c>
      <c r="B838" s="142"/>
      <c r="C838" s="128"/>
      <c r="D838" s="129">
        <f t="shared" si="45"/>
        <v>11498.34</v>
      </c>
      <c r="E838" s="144">
        <v>46128</v>
      </c>
      <c r="F838" s="37">
        <v>11513.85</v>
      </c>
      <c r="G838" s="145">
        <v>46129</v>
      </c>
      <c r="H838" s="76">
        <f t="shared" si="46"/>
        <v>15.510000000000218</v>
      </c>
      <c r="K838" s="134">
        <v>836</v>
      </c>
      <c r="L838" s="679">
        <v>46128</v>
      </c>
      <c r="M838" s="136"/>
      <c r="N838" s="137">
        <f>O837</f>
        <v>330</v>
      </c>
      <c r="O838" s="138">
        <v>200</v>
      </c>
      <c r="P838" s="139">
        <f t="shared" si="48"/>
        <v>130</v>
      </c>
      <c r="Q838" s="41"/>
      <c r="AB838" s="739">
        <v>45901</v>
      </c>
      <c r="AC838" s="539">
        <v>1670</v>
      </c>
      <c r="AD838" s="539">
        <v>146.35000000000036</v>
      </c>
    </row>
    <row r="839" spans="1:30" ht="15" customHeight="1" x14ac:dyDescent="0.3">
      <c r="A839" s="126">
        <v>836</v>
      </c>
      <c r="B839" s="142"/>
      <c r="C839" s="128"/>
      <c r="D839" s="129">
        <f t="shared" si="45"/>
        <v>11513.85</v>
      </c>
      <c r="E839" s="144">
        <v>46129</v>
      </c>
      <c r="F839" s="37">
        <v>11520.7</v>
      </c>
      <c r="G839" s="145">
        <v>46130</v>
      </c>
      <c r="H839" s="76">
        <f t="shared" si="46"/>
        <v>6.8500000000003638</v>
      </c>
      <c r="K839" s="134">
        <v>837</v>
      </c>
      <c r="L839" s="679">
        <v>46129</v>
      </c>
      <c r="M839" s="136"/>
      <c r="N839" s="137">
        <f t="shared" si="47"/>
        <v>200</v>
      </c>
      <c r="O839" s="138">
        <v>130</v>
      </c>
      <c r="P839" s="139">
        <f t="shared" si="48"/>
        <v>70</v>
      </c>
      <c r="Q839" s="41"/>
      <c r="AB839" s="739">
        <v>45931</v>
      </c>
      <c r="AC839" s="539">
        <v>1780</v>
      </c>
      <c r="AD839" s="539">
        <v>137.75</v>
      </c>
    </row>
    <row r="840" spans="1:30" ht="15" customHeight="1" x14ac:dyDescent="0.3">
      <c r="A840" s="126">
        <v>837</v>
      </c>
      <c r="B840" s="142"/>
      <c r="C840" s="128"/>
      <c r="D840" s="129">
        <f t="shared" si="45"/>
        <v>11520.7</v>
      </c>
      <c r="E840" s="144">
        <v>46130</v>
      </c>
      <c r="F840" s="37">
        <v>11520.7</v>
      </c>
      <c r="G840" s="145">
        <v>46131</v>
      </c>
      <c r="H840" s="76">
        <f t="shared" si="46"/>
        <v>0</v>
      </c>
      <c r="K840" s="134">
        <v>838</v>
      </c>
      <c r="L840" s="679">
        <v>46130</v>
      </c>
      <c r="M840" s="136"/>
      <c r="N840" s="137">
        <f t="shared" si="47"/>
        <v>130</v>
      </c>
      <c r="O840" s="138">
        <v>130</v>
      </c>
      <c r="P840" s="139">
        <f t="shared" si="48"/>
        <v>0</v>
      </c>
      <c r="Q840" s="41"/>
      <c r="AB840" s="739">
        <v>45962</v>
      </c>
      <c r="AC840" s="539">
        <v>1170</v>
      </c>
      <c r="AD840" s="539">
        <v>83.100000000000364</v>
      </c>
    </row>
    <row r="841" spans="1:30" ht="15" customHeight="1" x14ac:dyDescent="0.3">
      <c r="A841" s="126">
        <v>838</v>
      </c>
      <c r="B841" s="142"/>
      <c r="C841" s="128"/>
      <c r="D841" s="129">
        <f t="shared" si="45"/>
        <v>11520.7</v>
      </c>
      <c r="E841" s="144">
        <v>46131</v>
      </c>
      <c r="F841" s="37">
        <v>11521.2</v>
      </c>
      <c r="G841" s="145">
        <v>46132</v>
      </c>
      <c r="H841" s="76">
        <f t="shared" si="46"/>
        <v>0.5</v>
      </c>
      <c r="K841" s="134">
        <v>839</v>
      </c>
      <c r="L841" s="679">
        <v>46131</v>
      </c>
      <c r="M841" s="136">
        <v>250</v>
      </c>
      <c r="N841" s="137">
        <f t="shared" si="47"/>
        <v>130</v>
      </c>
      <c r="O841" s="138">
        <v>370</v>
      </c>
      <c r="P841" s="139">
        <f t="shared" si="48"/>
        <v>10</v>
      </c>
      <c r="Q841" s="41"/>
      <c r="AB841" s="739">
        <v>45992</v>
      </c>
      <c r="AC841" s="539">
        <v>1480</v>
      </c>
      <c r="AD841" s="539">
        <v>124.79999999999927</v>
      </c>
    </row>
    <row r="842" spans="1:30" ht="15" customHeight="1" x14ac:dyDescent="0.3">
      <c r="A842" s="126">
        <v>839</v>
      </c>
      <c r="B842" s="142"/>
      <c r="C842" s="128"/>
      <c r="D842" s="129">
        <f t="shared" si="45"/>
        <v>11521.2</v>
      </c>
      <c r="E842" s="144">
        <v>46132</v>
      </c>
      <c r="F842" s="37">
        <v>11521.2</v>
      </c>
      <c r="G842" s="145">
        <v>46133</v>
      </c>
      <c r="H842" s="76">
        <f t="shared" si="46"/>
        <v>0</v>
      </c>
      <c r="K842" s="134">
        <v>840</v>
      </c>
      <c r="L842" s="679">
        <v>46132</v>
      </c>
      <c r="M842" s="136"/>
      <c r="N842" s="137">
        <f t="shared" si="47"/>
        <v>370</v>
      </c>
      <c r="O842" s="138">
        <v>370</v>
      </c>
      <c r="P842" s="139">
        <f t="shared" si="48"/>
        <v>0</v>
      </c>
      <c r="Q842" s="41"/>
      <c r="AB842" s="739">
        <v>46023</v>
      </c>
      <c r="AC842" s="539">
        <v>1200</v>
      </c>
      <c r="AD842" s="539">
        <v>64.299999999999272</v>
      </c>
    </row>
    <row r="843" spans="1:30" ht="15" customHeight="1" x14ac:dyDescent="0.3">
      <c r="A843" s="126">
        <v>840</v>
      </c>
      <c r="B843" s="142"/>
      <c r="C843" s="128"/>
      <c r="D843" s="129">
        <f t="shared" si="45"/>
        <v>11521.2</v>
      </c>
      <c r="E843" s="144">
        <v>46133</v>
      </c>
      <c r="F843" s="37">
        <v>11521.2</v>
      </c>
      <c r="G843" s="145">
        <v>46134</v>
      </c>
      <c r="H843" s="76">
        <f t="shared" si="46"/>
        <v>0</v>
      </c>
      <c r="K843" s="134">
        <v>841</v>
      </c>
      <c r="L843" s="679">
        <v>46133</v>
      </c>
      <c r="M843" s="136"/>
      <c r="N843" s="137">
        <f t="shared" si="47"/>
        <v>370</v>
      </c>
      <c r="O843" s="138">
        <v>370</v>
      </c>
      <c r="P843" s="139">
        <f t="shared" si="48"/>
        <v>0</v>
      </c>
      <c r="Q843" s="41"/>
      <c r="AB843" s="739">
        <v>46054</v>
      </c>
      <c r="AC843" s="539">
        <v>2060</v>
      </c>
      <c r="AD843" s="539">
        <v>193.15000000000146</v>
      </c>
    </row>
    <row r="844" spans="1:30" ht="15" customHeight="1" x14ac:dyDescent="0.3">
      <c r="A844" s="126">
        <v>841</v>
      </c>
      <c r="B844" s="142"/>
      <c r="C844" s="128"/>
      <c r="D844" s="129">
        <f t="shared" si="45"/>
        <v>11521.2</v>
      </c>
      <c r="E844" s="144">
        <v>46134</v>
      </c>
      <c r="F844" s="37">
        <v>11532.65</v>
      </c>
      <c r="G844" s="145">
        <v>46135</v>
      </c>
      <c r="H844" s="76">
        <f t="shared" si="46"/>
        <v>11.449999999998909</v>
      </c>
      <c r="K844" s="134">
        <v>842</v>
      </c>
      <c r="L844" s="679">
        <v>46134</v>
      </c>
      <c r="M844" s="136"/>
      <c r="N844" s="137">
        <f t="shared" si="47"/>
        <v>370</v>
      </c>
      <c r="O844" s="138">
        <v>250</v>
      </c>
      <c r="P844" s="139">
        <f t="shared" si="48"/>
        <v>120</v>
      </c>
      <c r="Q844" s="41"/>
      <c r="AB844" s="739">
        <v>46082</v>
      </c>
      <c r="AC844" s="539">
        <v>2740</v>
      </c>
      <c r="AD844" s="539">
        <v>226.85</v>
      </c>
    </row>
    <row r="845" spans="1:30" ht="15" customHeight="1" x14ac:dyDescent="0.3">
      <c r="A845" s="126">
        <v>842</v>
      </c>
      <c r="B845" s="142"/>
      <c r="C845" s="128"/>
      <c r="D845" s="129">
        <f t="shared" si="45"/>
        <v>11532.65</v>
      </c>
      <c r="E845" s="144">
        <v>46135</v>
      </c>
      <c r="F845" s="37">
        <v>11541.45</v>
      </c>
      <c r="G845" s="145">
        <v>46136</v>
      </c>
      <c r="H845" s="76">
        <f t="shared" si="46"/>
        <v>8.8000000000010914</v>
      </c>
      <c r="K845" s="134">
        <v>843</v>
      </c>
      <c r="L845" s="679">
        <v>46135</v>
      </c>
      <c r="M845" s="136">
        <v>120</v>
      </c>
      <c r="N845" s="137">
        <f t="shared" si="47"/>
        <v>250</v>
      </c>
      <c r="O845" s="138">
        <v>340</v>
      </c>
      <c r="P845" s="139">
        <f t="shared" si="48"/>
        <v>30</v>
      </c>
      <c r="Q845" s="41"/>
      <c r="AB845" s="739">
        <v>46113</v>
      </c>
      <c r="AC845" s="539">
        <v>1130</v>
      </c>
      <c r="AD845" s="539">
        <v>112.85</v>
      </c>
    </row>
    <row r="846" spans="1:30" ht="15" customHeight="1" x14ac:dyDescent="0.3">
      <c r="A846" s="126">
        <v>843</v>
      </c>
      <c r="B846" s="142"/>
      <c r="C846" s="128"/>
      <c r="D846" s="129">
        <f t="shared" si="45"/>
        <v>11541.45</v>
      </c>
      <c r="E846" s="144">
        <v>46136</v>
      </c>
      <c r="F846" s="37">
        <v>11541.45</v>
      </c>
      <c r="G846" s="145">
        <v>46137</v>
      </c>
      <c r="H846" s="76">
        <f t="shared" si="46"/>
        <v>0</v>
      </c>
      <c r="K846" s="134">
        <v>844</v>
      </c>
      <c r="L846" s="679">
        <v>46136</v>
      </c>
      <c r="M846" s="136"/>
      <c r="N846" s="137">
        <f t="shared" si="47"/>
        <v>340</v>
      </c>
      <c r="O846" s="138">
        <v>340</v>
      </c>
      <c r="P846" s="139">
        <f t="shared" si="48"/>
        <v>0</v>
      </c>
      <c r="Q846" s="41"/>
      <c r="AB846" s="739">
        <v>46143</v>
      </c>
      <c r="AC846" s="539">
        <v>1000</v>
      </c>
      <c r="AD846" s="539">
        <v>100.2</v>
      </c>
    </row>
    <row r="847" spans="1:30" ht="15" customHeight="1" x14ac:dyDescent="0.3">
      <c r="A847" s="126">
        <v>844</v>
      </c>
      <c r="B847" s="142"/>
      <c r="C847" s="128"/>
      <c r="D847" s="129">
        <f t="shared" si="45"/>
        <v>11541.45</v>
      </c>
      <c r="E847" s="144">
        <v>46137</v>
      </c>
      <c r="F847" s="37">
        <v>11541.75</v>
      </c>
      <c r="G847" s="145">
        <v>46138</v>
      </c>
      <c r="H847" s="76">
        <f t="shared" si="46"/>
        <v>0.2999999999992724</v>
      </c>
      <c r="K847" s="134">
        <v>845</v>
      </c>
      <c r="L847" s="679">
        <v>46137</v>
      </c>
      <c r="M847" s="136"/>
      <c r="N847" s="137">
        <f t="shared" si="47"/>
        <v>340</v>
      </c>
      <c r="O847" s="138">
        <v>340</v>
      </c>
      <c r="P847" s="139">
        <f t="shared" si="48"/>
        <v>0</v>
      </c>
      <c r="Q847" s="41"/>
    </row>
    <row r="848" spans="1:30" ht="15" customHeight="1" x14ac:dyDescent="0.3">
      <c r="A848" s="126">
        <v>845</v>
      </c>
      <c r="B848" s="142"/>
      <c r="C848" s="128"/>
      <c r="D848" s="129">
        <f t="shared" si="45"/>
        <v>11541.75</v>
      </c>
      <c r="E848" s="144">
        <v>46138</v>
      </c>
      <c r="F848" s="37">
        <v>11542.25</v>
      </c>
      <c r="G848" s="145">
        <v>46139</v>
      </c>
      <c r="H848" s="76">
        <f t="shared" si="46"/>
        <v>0.5</v>
      </c>
      <c r="K848" s="134">
        <v>846</v>
      </c>
      <c r="L848" s="679">
        <v>46138</v>
      </c>
      <c r="M848" s="136"/>
      <c r="N848" s="137">
        <f t="shared" si="47"/>
        <v>340</v>
      </c>
      <c r="O848" s="138">
        <v>340</v>
      </c>
      <c r="P848" s="139">
        <f t="shared" si="48"/>
        <v>0</v>
      </c>
      <c r="Q848" s="41"/>
    </row>
    <row r="849" spans="1:19" ht="15" customHeight="1" x14ac:dyDescent="0.3">
      <c r="A849" s="126">
        <v>846</v>
      </c>
      <c r="B849" s="142"/>
      <c r="C849" s="128"/>
      <c r="D849" s="129">
        <f t="shared" si="45"/>
        <v>11542.25</v>
      </c>
      <c r="E849" s="144">
        <v>46139</v>
      </c>
      <c r="F849" s="37">
        <v>11543.9</v>
      </c>
      <c r="G849" s="145">
        <v>46140</v>
      </c>
      <c r="H849" s="76">
        <f t="shared" si="46"/>
        <v>1.6499999999996362</v>
      </c>
      <c r="K849" s="134">
        <v>847</v>
      </c>
      <c r="L849" s="679">
        <v>46139</v>
      </c>
      <c r="M849" s="136"/>
      <c r="N849" s="137">
        <f t="shared" si="47"/>
        <v>340</v>
      </c>
      <c r="O849" s="138">
        <v>340</v>
      </c>
      <c r="P849" s="139">
        <f t="shared" si="48"/>
        <v>0</v>
      </c>
      <c r="Q849" s="41"/>
    </row>
    <row r="850" spans="1:19" ht="15" customHeight="1" x14ac:dyDescent="0.3">
      <c r="A850" s="126">
        <v>847</v>
      </c>
      <c r="B850" s="142"/>
      <c r="C850" s="128"/>
      <c r="D850" s="129">
        <f t="shared" si="45"/>
        <v>11543.9</v>
      </c>
      <c r="E850" s="144">
        <v>46140</v>
      </c>
      <c r="F850" s="37">
        <v>11544.4</v>
      </c>
      <c r="G850" s="145">
        <v>46141</v>
      </c>
      <c r="H850" s="76">
        <f t="shared" si="46"/>
        <v>0.5</v>
      </c>
      <c r="K850" s="134">
        <v>848</v>
      </c>
      <c r="L850" s="679">
        <v>46140</v>
      </c>
      <c r="M850" s="136"/>
      <c r="N850" s="137">
        <f t="shared" si="47"/>
        <v>340</v>
      </c>
      <c r="O850" s="138">
        <v>320</v>
      </c>
      <c r="P850" s="139">
        <f t="shared" si="48"/>
        <v>20</v>
      </c>
      <c r="Q850" s="41"/>
    </row>
    <row r="851" spans="1:19" ht="15" customHeight="1" x14ac:dyDescent="0.3">
      <c r="A851" s="126">
        <v>848</v>
      </c>
      <c r="B851" s="142"/>
      <c r="C851" s="128"/>
      <c r="D851" s="129">
        <f t="shared" si="45"/>
        <v>11544.4</v>
      </c>
      <c r="E851" s="144">
        <v>46141</v>
      </c>
      <c r="F851" s="37">
        <v>11544.4</v>
      </c>
      <c r="G851" s="145">
        <v>46142</v>
      </c>
      <c r="H851" s="76">
        <f t="shared" si="46"/>
        <v>0</v>
      </c>
      <c r="I851">
        <f>SUM(H829:H851)</f>
        <v>112.85000000000036</v>
      </c>
      <c r="K851" s="134">
        <v>849</v>
      </c>
      <c r="L851" s="679">
        <v>46141</v>
      </c>
      <c r="M851" s="136"/>
      <c r="N851" s="137">
        <f t="shared" si="47"/>
        <v>320</v>
      </c>
      <c r="O851" s="138">
        <v>320</v>
      </c>
      <c r="P851" s="139">
        <f t="shared" si="48"/>
        <v>0</v>
      </c>
      <c r="Q851" s="41"/>
    </row>
    <row r="852" spans="1:19" ht="15" customHeight="1" x14ac:dyDescent="0.3">
      <c r="A852" s="126">
        <v>849</v>
      </c>
      <c r="B852" s="142"/>
      <c r="C852" s="128"/>
      <c r="D852" s="129">
        <f t="shared" si="45"/>
        <v>11544.4</v>
      </c>
      <c r="E852" s="144">
        <v>46142</v>
      </c>
      <c r="F852" s="37">
        <v>11544.4</v>
      </c>
      <c r="G852" s="145">
        <v>46143</v>
      </c>
      <c r="H852" s="76">
        <f t="shared" si="46"/>
        <v>0</v>
      </c>
      <c r="K852" s="134">
        <v>850</v>
      </c>
      <c r="L852" s="679">
        <v>46142</v>
      </c>
      <c r="M852" s="136"/>
      <c r="N852" s="137">
        <f t="shared" si="47"/>
        <v>320</v>
      </c>
      <c r="O852" s="138">
        <v>320</v>
      </c>
      <c r="P852" s="139">
        <f t="shared" si="48"/>
        <v>0</v>
      </c>
      <c r="Q852" s="41"/>
      <c r="R852" s="48">
        <f>SUM(P823:P852)</f>
        <v>1130</v>
      </c>
      <c r="S852">
        <f>R852/4</f>
        <v>282.5</v>
      </c>
    </row>
    <row r="853" spans="1:19" ht="15" customHeight="1" x14ac:dyDescent="0.3">
      <c r="A853" s="126">
        <v>850</v>
      </c>
      <c r="B853" s="142"/>
      <c r="C853" s="128"/>
      <c r="D853" s="129">
        <f t="shared" si="45"/>
        <v>11544.4</v>
      </c>
      <c r="E853" s="144">
        <v>46143</v>
      </c>
      <c r="F853" s="37">
        <v>11544.4</v>
      </c>
      <c r="G853" s="145">
        <v>46144</v>
      </c>
      <c r="H853" s="76">
        <f t="shared" si="46"/>
        <v>0</v>
      </c>
      <c r="K853" s="134">
        <v>851</v>
      </c>
      <c r="L853" s="679">
        <v>46143</v>
      </c>
      <c r="M853" s="136"/>
      <c r="N853" s="137">
        <f t="shared" si="47"/>
        <v>320</v>
      </c>
      <c r="O853" s="138">
        <v>320</v>
      </c>
      <c r="P853" s="139">
        <f t="shared" si="48"/>
        <v>0</v>
      </c>
      <c r="Q853" s="41"/>
    </row>
    <row r="854" spans="1:19" ht="15" customHeight="1" x14ac:dyDescent="0.3">
      <c r="A854" s="126">
        <v>851</v>
      </c>
      <c r="B854" s="142"/>
      <c r="C854" s="128"/>
      <c r="D854" s="129">
        <f t="shared" si="45"/>
        <v>11544.4</v>
      </c>
      <c r="E854" s="144">
        <v>46144</v>
      </c>
      <c r="F854" s="37">
        <v>11544.4</v>
      </c>
      <c r="G854" s="145">
        <v>46145</v>
      </c>
      <c r="H854" s="76">
        <f t="shared" si="46"/>
        <v>0</v>
      </c>
      <c r="I854">
        <f>I851+I821+I790+I762</f>
        <v>536.95000000000073</v>
      </c>
      <c r="K854" s="134">
        <v>852</v>
      </c>
      <c r="L854" s="679">
        <v>46144</v>
      </c>
      <c r="M854" s="136"/>
      <c r="N854" s="137">
        <f t="shared" si="47"/>
        <v>320</v>
      </c>
      <c r="O854" s="138">
        <v>320</v>
      </c>
      <c r="P854" s="139">
        <f t="shared" si="48"/>
        <v>0</v>
      </c>
      <c r="Q854" s="41"/>
    </row>
    <row r="855" spans="1:19" ht="15" customHeight="1" x14ac:dyDescent="0.3">
      <c r="A855" s="126">
        <v>852</v>
      </c>
      <c r="B855" s="142"/>
      <c r="C855" s="128"/>
      <c r="D855" s="129">
        <f t="shared" si="45"/>
        <v>11544.4</v>
      </c>
      <c r="E855" s="144">
        <v>46145</v>
      </c>
      <c r="F855" s="37">
        <v>11544.4</v>
      </c>
      <c r="G855" s="145">
        <v>46146</v>
      </c>
      <c r="H855" s="76">
        <f t="shared" si="46"/>
        <v>0</v>
      </c>
      <c r="K855" s="134">
        <v>853</v>
      </c>
      <c r="L855" s="679">
        <v>46145</v>
      </c>
      <c r="M855" s="136"/>
      <c r="N855" s="137">
        <f t="shared" si="47"/>
        <v>320</v>
      </c>
      <c r="O855" s="138">
        <v>320</v>
      </c>
      <c r="P855" s="139">
        <f t="shared" si="48"/>
        <v>0</v>
      </c>
      <c r="Q855" s="41"/>
    </row>
    <row r="856" spans="1:19" ht="15" customHeight="1" x14ac:dyDescent="0.3">
      <c r="A856" s="126">
        <v>853</v>
      </c>
      <c r="B856" s="142"/>
      <c r="C856" s="128"/>
      <c r="D856" s="129">
        <f t="shared" si="45"/>
        <v>11544.4</v>
      </c>
      <c r="E856" s="144">
        <v>46146</v>
      </c>
      <c r="F856" s="37">
        <v>11548.45</v>
      </c>
      <c r="G856" s="145">
        <v>46147</v>
      </c>
      <c r="H856" s="76">
        <f t="shared" si="46"/>
        <v>4.0500000000010914</v>
      </c>
      <c r="I856">
        <f>I854/4</f>
        <v>134.23750000000018</v>
      </c>
      <c r="K856" s="134">
        <v>854</v>
      </c>
      <c r="L856" s="679">
        <v>46146</v>
      </c>
      <c r="M856" s="136"/>
      <c r="N856" s="137">
        <f t="shared" si="47"/>
        <v>320</v>
      </c>
      <c r="O856" s="138">
        <v>320</v>
      </c>
      <c r="P856" s="139">
        <f t="shared" si="48"/>
        <v>0</v>
      </c>
      <c r="Q856" s="41"/>
    </row>
    <row r="857" spans="1:19" ht="15" customHeight="1" x14ac:dyDescent="0.3">
      <c r="A857" s="126">
        <v>854</v>
      </c>
      <c r="B857" s="142"/>
      <c r="C857" s="128"/>
      <c r="D857" s="129">
        <f t="shared" si="45"/>
        <v>11548.45</v>
      </c>
      <c r="E857" s="144">
        <v>46147</v>
      </c>
      <c r="F857" s="37">
        <v>11548.95</v>
      </c>
      <c r="G857" s="145">
        <v>46148</v>
      </c>
      <c r="H857" s="76">
        <f t="shared" si="46"/>
        <v>0.5</v>
      </c>
      <c r="K857" s="134">
        <v>855</v>
      </c>
      <c r="L857" s="679">
        <v>46147</v>
      </c>
      <c r="M857" s="136">
        <v>105</v>
      </c>
      <c r="N857" s="137">
        <f t="shared" si="47"/>
        <v>320</v>
      </c>
      <c r="O857" s="138">
        <v>380</v>
      </c>
      <c r="P857" s="139">
        <f t="shared" si="48"/>
        <v>45</v>
      </c>
      <c r="Q857" s="41"/>
    </row>
    <row r="858" spans="1:19" ht="15" customHeight="1" x14ac:dyDescent="0.3">
      <c r="A858" s="126">
        <v>855</v>
      </c>
      <c r="B858" s="142"/>
      <c r="C858" s="128"/>
      <c r="D858" s="129">
        <f t="shared" si="45"/>
        <v>11548.95</v>
      </c>
      <c r="E858" s="144">
        <v>46148</v>
      </c>
      <c r="F858" s="37">
        <v>11548.95</v>
      </c>
      <c r="G858" s="145">
        <v>46149</v>
      </c>
      <c r="H858" s="76">
        <f t="shared" si="46"/>
        <v>0</v>
      </c>
      <c r="K858" s="134">
        <v>856</v>
      </c>
      <c r="L858" s="679">
        <v>46148</v>
      </c>
      <c r="M858" s="136"/>
      <c r="N858" s="137">
        <f t="shared" si="47"/>
        <v>380</v>
      </c>
      <c r="O858" s="138">
        <v>380</v>
      </c>
      <c r="P858" s="139">
        <f t="shared" si="48"/>
        <v>0</v>
      </c>
      <c r="Q858" s="41"/>
    </row>
    <row r="859" spans="1:19" ht="15" customHeight="1" x14ac:dyDescent="0.3">
      <c r="A859" s="126">
        <v>856</v>
      </c>
      <c r="B859" s="142"/>
      <c r="C859" s="128"/>
      <c r="D859" s="129">
        <f t="shared" si="45"/>
        <v>11548.95</v>
      </c>
      <c r="E859" s="144">
        <v>46149</v>
      </c>
      <c r="F859" s="37">
        <v>11548.95</v>
      </c>
      <c r="G859" s="145">
        <v>46150</v>
      </c>
      <c r="H859" s="76">
        <f t="shared" si="46"/>
        <v>0</v>
      </c>
      <c r="K859" s="134">
        <v>857</v>
      </c>
      <c r="L859" s="679">
        <v>46149</v>
      </c>
      <c r="M859" s="136"/>
      <c r="N859" s="137">
        <f t="shared" si="47"/>
        <v>380</v>
      </c>
      <c r="O859" s="138">
        <v>380</v>
      </c>
      <c r="P859" s="139">
        <f t="shared" si="48"/>
        <v>0</v>
      </c>
      <c r="Q859" s="41"/>
    </row>
    <row r="860" spans="1:19" ht="15" customHeight="1" x14ac:dyDescent="0.3">
      <c r="A860" s="126">
        <v>857</v>
      </c>
      <c r="B860" s="142"/>
      <c r="C860" s="128"/>
      <c r="D860" s="129">
        <f t="shared" si="45"/>
        <v>11548.95</v>
      </c>
      <c r="E860" s="144">
        <v>46150</v>
      </c>
      <c r="F860" s="37">
        <v>11548.95</v>
      </c>
      <c r="G860" s="145">
        <v>46151</v>
      </c>
      <c r="H860" s="76">
        <f t="shared" si="46"/>
        <v>0</v>
      </c>
      <c r="K860" s="134">
        <v>858</v>
      </c>
      <c r="L860" s="679">
        <v>46150</v>
      </c>
      <c r="M860" s="136"/>
      <c r="N860" s="137">
        <f t="shared" si="47"/>
        <v>380</v>
      </c>
      <c r="O860" s="138">
        <v>380</v>
      </c>
      <c r="P860" s="139">
        <f t="shared" si="48"/>
        <v>0</v>
      </c>
      <c r="Q860" s="41"/>
    </row>
    <row r="861" spans="1:19" ht="15" customHeight="1" x14ac:dyDescent="0.3">
      <c r="A861" s="126">
        <v>858</v>
      </c>
      <c r="B861" s="142"/>
      <c r="C861" s="128"/>
      <c r="D861" s="129">
        <f t="shared" si="45"/>
        <v>11548.95</v>
      </c>
      <c r="E861" s="144">
        <v>46151</v>
      </c>
      <c r="F861" s="37">
        <v>11548.95</v>
      </c>
      <c r="G861" s="145">
        <v>46152</v>
      </c>
      <c r="H861" s="76">
        <f t="shared" si="46"/>
        <v>0</v>
      </c>
      <c r="K861" s="134">
        <v>859</v>
      </c>
      <c r="L861" s="679">
        <v>46151</v>
      </c>
      <c r="M861" s="136"/>
      <c r="N861" s="137">
        <f t="shared" si="47"/>
        <v>380</v>
      </c>
      <c r="O861" s="138">
        <v>380</v>
      </c>
      <c r="P861" s="139">
        <f t="shared" si="48"/>
        <v>0</v>
      </c>
      <c r="Q861" s="41"/>
    </row>
    <row r="862" spans="1:19" ht="15" customHeight="1" x14ac:dyDescent="0.3">
      <c r="A862" s="126">
        <v>859</v>
      </c>
      <c r="B862" s="142"/>
      <c r="C862" s="128"/>
      <c r="D862" s="129">
        <f t="shared" si="45"/>
        <v>11548.95</v>
      </c>
      <c r="E862" s="144">
        <v>46152</v>
      </c>
      <c r="F862" s="37">
        <v>11548.95</v>
      </c>
      <c r="G862" s="145">
        <v>46153</v>
      </c>
      <c r="H862" s="76">
        <f t="shared" si="46"/>
        <v>0</v>
      </c>
      <c r="K862" s="134">
        <v>860</v>
      </c>
      <c r="L862" s="679">
        <v>46152</v>
      </c>
      <c r="M862" s="136">
        <v>135</v>
      </c>
      <c r="N862" s="137">
        <f t="shared" si="47"/>
        <v>380</v>
      </c>
      <c r="O862" s="138">
        <v>515</v>
      </c>
      <c r="P862" s="139">
        <f t="shared" si="48"/>
        <v>0</v>
      </c>
      <c r="Q862" s="41"/>
    </row>
    <row r="863" spans="1:19" ht="15" customHeight="1" x14ac:dyDescent="0.3">
      <c r="A863" s="126">
        <v>860</v>
      </c>
      <c r="B863" s="142"/>
      <c r="C863" s="128"/>
      <c r="D863" s="129">
        <f t="shared" si="45"/>
        <v>11548.95</v>
      </c>
      <c r="E863" s="144">
        <v>46153</v>
      </c>
      <c r="F863" s="37">
        <v>11548.95</v>
      </c>
      <c r="G863" s="145">
        <v>46154</v>
      </c>
      <c r="H863" s="76">
        <f t="shared" si="46"/>
        <v>0</v>
      </c>
      <c r="K863" s="134">
        <v>861</v>
      </c>
      <c r="L863" s="679">
        <v>46153</v>
      </c>
      <c r="M863" s="136"/>
      <c r="N863" s="137">
        <f t="shared" si="47"/>
        <v>515</v>
      </c>
      <c r="O863" s="138">
        <v>515</v>
      </c>
      <c r="P863" s="139">
        <f t="shared" si="48"/>
        <v>0</v>
      </c>
      <c r="Q863" s="41"/>
    </row>
    <row r="864" spans="1:19" ht="15" customHeight="1" x14ac:dyDescent="0.3">
      <c r="A864" s="126">
        <v>861</v>
      </c>
      <c r="B864" s="142"/>
      <c r="C864" s="128"/>
      <c r="D864" s="129">
        <f t="shared" si="45"/>
        <v>11548.95</v>
      </c>
      <c r="E864" s="144">
        <v>46154</v>
      </c>
      <c r="F864" s="37">
        <v>11548.95</v>
      </c>
      <c r="G864" s="145">
        <v>46155</v>
      </c>
      <c r="H864" s="76">
        <f t="shared" si="46"/>
        <v>0</v>
      </c>
      <c r="K864" s="134">
        <v>862</v>
      </c>
      <c r="L864" s="679">
        <v>46154</v>
      </c>
      <c r="M864" s="136"/>
      <c r="N864" s="137">
        <f t="shared" si="47"/>
        <v>515</v>
      </c>
      <c r="O864" s="138">
        <v>515</v>
      </c>
      <c r="P864" s="139">
        <f t="shared" si="48"/>
        <v>0</v>
      </c>
      <c r="Q864" s="41"/>
    </row>
    <row r="865" spans="1:17" ht="15" customHeight="1" x14ac:dyDescent="0.3">
      <c r="A865" s="126">
        <v>862</v>
      </c>
      <c r="B865" s="142"/>
      <c r="C865" s="128"/>
      <c r="D865" s="129">
        <f t="shared" si="45"/>
        <v>11548.95</v>
      </c>
      <c r="E865" s="144">
        <v>46155</v>
      </c>
      <c r="F865" s="37">
        <v>11548.95</v>
      </c>
      <c r="G865" s="145">
        <v>46156</v>
      </c>
      <c r="H865" s="76">
        <f t="shared" si="46"/>
        <v>0</v>
      </c>
      <c r="K865" s="134">
        <v>863</v>
      </c>
      <c r="L865" s="679">
        <v>46155</v>
      </c>
      <c r="M865" s="136"/>
      <c r="N865" s="137">
        <f t="shared" si="47"/>
        <v>515</v>
      </c>
      <c r="O865" s="138">
        <v>515</v>
      </c>
      <c r="P865" s="139">
        <f t="shared" si="48"/>
        <v>0</v>
      </c>
      <c r="Q865" s="41"/>
    </row>
    <row r="866" spans="1:17" ht="15" customHeight="1" x14ac:dyDescent="0.3">
      <c r="A866" s="126">
        <v>863</v>
      </c>
      <c r="B866" s="142"/>
      <c r="C866" s="128"/>
      <c r="D866" s="129">
        <f t="shared" si="45"/>
        <v>11548.95</v>
      </c>
      <c r="E866" s="144">
        <v>46156</v>
      </c>
      <c r="F866" s="37">
        <v>11567.9</v>
      </c>
      <c r="G866" s="145">
        <v>46157</v>
      </c>
      <c r="H866" s="76">
        <f t="shared" si="46"/>
        <v>18.949999999998909</v>
      </c>
      <c r="K866" s="134">
        <v>864</v>
      </c>
      <c r="L866" s="679">
        <v>46156</v>
      </c>
      <c r="M866" s="136"/>
      <c r="N866" s="137">
        <f t="shared" ref="N866:N875" si="51">O865</f>
        <v>515</v>
      </c>
      <c r="O866" s="138">
        <v>260</v>
      </c>
      <c r="P866" s="139">
        <f>M866+N866-O866</f>
        <v>255</v>
      </c>
      <c r="Q866" s="41"/>
    </row>
    <row r="867" spans="1:17" ht="15" customHeight="1" x14ac:dyDescent="0.3">
      <c r="A867" s="126">
        <v>864</v>
      </c>
      <c r="B867" s="142"/>
      <c r="C867" s="128"/>
      <c r="D867" s="129">
        <f t="shared" si="45"/>
        <v>11567.9</v>
      </c>
      <c r="E867" s="144">
        <v>46157</v>
      </c>
      <c r="F867" s="37">
        <v>11576.9</v>
      </c>
      <c r="G867" s="145">
        <v>46158</v>
      </c>
      <c r="H867" s="76">
        <f t="shared" si="46"/>
        <v>9</v>
      </c>
      <c r="K867" s="134">
        <v>865</v>
      </c>
      <c r="L867" s="679">
        <v>46157</v>
      </c>
      <c r="M867" s="136"/>
      <c r="N867" s="137">
        <f>O866</f>
        <v>260</v>
      </c>
      <c r="O867" s="138">
        <v>180</v>
      </c>
      <c r="P867" s="139">
        <f>M867+N867-O867</f>
        <v>80</v>
      </c>
      <c r="Q867" s="41"/>
    </row>
    <row r="868" spans="1:17" ht="15" customHeight="1" x14ac:dyDescent="0.3">
      <c r="A868" s="126">
        <v>865</v>
      </c>
      <c r="B868" s="142"/>
      <c r="C868" s="128"/>
      <c r="D868" s="129">
        <f t="shared" ref="D868:D875" si="52">(F867)</f>
        <v>11576.9</v>
      </c>
      <c r="E868" s="144">
        <v>46158</v>
      </c>
      <c r="F868" s="37">
        <v>11578.7</v>
      </c>
      <c r="G868" s="145">
        <v>46159</v>
      </c>
      <c r="H868" s="76">
        <f t="shared" ref="H868:H875" si="53">F868-D868</f>
        <v>1.8000000000010914</v>
      </c>
      <c r="K868" s="134">
        <v>866</v>
      </c>
      <c r="L868" s="679">
        <v>46158</v>
      </c>
      <c r="M868" s="136"/>
      <c r="N868" s="137">
        <f>O867</f>
        <v>180</v>
      </c>
      <c r="O868" s="138">
        <v>180</v>
      </c>
      <c r="P868" s="139">
        <f>M868+N868-O868</f>
        <v>0</v>
      </c>
      <c r="Q868" s="41"/>
    </row>
    <row r="869" spans="1:17" ht="15" customHeight="1" x14ac:dyDescent="0.3">
      <c r="A869" s="126">
        <v>866</v>
      </c>
      <c r="B869" s="142"/>
      <c r="C869" s="128"/>
      <c r="D869" s="129">
        <f t="shared" si="52"/>
        <v>11578.7</v>
      </c>
      <c r="E869" s="144">
        <v>46159</v>
      </c>
      <c r="F869" s="37">
        <v>11578.7</v>
      </c>
      <c r="G869" s="145">
        <v>46160</v>
      </c>
      <c r="H869" s="76">
        <f t="shared" si="53"/>
        <v>0</v>
      </c>
      <c r="K869" s="134">
        <v>867</v>
      </c>
      <c r="L869" s="679">
        <v>46159</v>
      </c>
      <c r="M869" s="136">
        <v>110</v>
      </c>
      <c r="N869" s="137">
        <f>O868</f>
        <v>180</v>
      </c>
      <c r="O869" s="138">
        <v>260</v>
      </c>
      <c r="P869" s="139">
        <f>M869+N869-O869</f>
        <v>30</v>
      </c>
      <c r="Q869" s="41"/>
    </row>
    <row r="870" spans="1:17" ht="15" customHeight="1" x14ac:dyDescent="0.3">
      <c r="A870" s="126">
        <v>867</v>
      </c>
      <c r="B870" s="142"/>
      <c r="C870" s="128"/>
      <c r="D870" s="129">
        <f t="shared" si="52"/>
        <v>11578.7</v>
      </c>
      <c r="E870" s="144">
        <v>46160</v>
      </c>
      <c r="F870" s="37">
        <v>11579.35</v>
      </c>
      <c r="G870" s="145">
        <v>46161</v>
      </c>
      <c r="H870" s="76">
        <f t="shared" si="53"/>
        <v>0.6499999999996362</v>
      </c>
      <c r="K870" s="134">
        <v>868</v>
      </c>
      <c r="L870" s="679">
        <v>46160</v>
      </c>
      <c r="M870" s="136"/>
      <c r="N870" s="137">
        <f>O869</f>
        <v>260</v>
      </c>
      <c r="O870" s="138">
        <v>260</v>
      </c>
      <c r="P870" s="139">
        <f t="shared" ref="P870:P875" si="54">M870+N870-O870</f>
        <v>0</v>
      </c>
      <c r="Q870" s="41"/>
    </row>
    <row r="871" spans="1:17" ht="15" customHeight="1" x14ac:dyDescent="0.3">
      <c r="A871" s="126">
        <v>868</v>
      </c>
      <c r="B871" s="142"/>
      <c r="C871" s="128"/>
      <c r="D871" s="129">
        <f t="shared" si="52"/>
        <v>11579.35</v>
      </c>
      <c r="E871" s="144">
        <v>46161</v>
      </c>
      <c r="F871" s="37">
        <v>11579.35</v>
      </c>
      <c r="G871" s="145">
        <v>46162</v>
      </c>
      <c r="H871" s="76">
        <f t="shared" si="53"/>
        <v>0</v>
      </c>
      <c r="K871" s="134">
        <v>869</v>
      </c>
      <c r="L871" s="679">
        <v>46161</v>
      </c>
      <c r="M871" s="136"/>
      <c r="N871" s="137">
        <f t="shared" si="51"/>
        <v>260</v>
      </c>
      <c r="O871" s="138">
        <v>250</v>
      </c>
      <c r="P871" s="139">
        <f t="shared" si="54"/>
        <v>10</v>
      </c>
      <c r="Q871" s="41"/>
    </row>
    <row r="872" spans="1:17" ht="15" customHeight="1" x14ac:dyDescent="0.3">
      <c r="A872" s="126">
        <v>869</v>
      </c>
      <c r="B872" s="142"/>
      <c r="C872" s="128"/>
      <c r="D872" s="129">
        <f t="shared" si="52"/>
        <v>11579.35</v>
      </c>
      <c r="E872" s="144">
        <v>46162</v>
      </c>
      <c r="F872" s="37">
        <v>11579.9</v>
      </c>
      <c r="G872" s="145">
        <v>46163</v>
      </c>
      <c r="H872" s="76">
        <f t="shared" si="53"/>
        <v>0.5499999999992724</v>
      </c>
      <c r="K872" s="134">
        <v>870</v>
      </c>
      <c r="L872" s="679">
        <v>46162</v>
      </c>
      <c r="M872" s="136"/>
      <c r="N872" s="137">
        <f t="shared" si="51"/>
        <v>250</v>
      </c>
      <c r="O872" s="138">
        <v>250</v>
      </c>
      <c r="P872" s="139">
        <f t="shared" si="54"/>
        <v>0</v>
      </c>
      <c r="Q872" s="41"/>
    </row>
    <row r="873" spans="1:17" ht="15" customHeight="1" x14ac:dyDescent="0.3">
      <c r="A873" s="126">
        <v>870</v>
      </c>
      <c r="B873" s="142"/>
      <c r="C873" s="128"/>
      <c r="D873" s="129">
        <f t="shared" si="52"/>
        <v>11579.9</v>
      </c>
      <c r="E873" s="144">
        <v>46163</v>
      </c>
      <c r="F873" s="37">
        <v>11579.9</v>
      </c>
      <c r="G873" s="145">
        <v>46164</v>
      </c>
      <c r="H873" s="76">
        <f t="shared" si="53"/>
        <v>0</v>
      </c>
      <c r="K873" s="134">
        <v>871</v>
      </c>
      <c r="L873" s="679">
        <v>46163</v>
      </c>
      <c r="M873" s="136"/>
      <c r="N873" s="137">
        <f t="shared" si="51"/>
        <v>250</v>
      </c>
      <c r="O873" s="138">
        <v>250</v>
      </c>
      <c r="P873" s="139">
        <f t="shared" si="54"/>
        <v>0</v>
      </c>
      <c r="Q873" s="41"/>
    </row>
    <row r="874" spans="1:17" ht="15" customHeight="1" x14ac:dyDescent="0.3">
      <c r="A874" s="126">
        <v>871</v>
      </c>
      <c r="B874" s="142"/>
      <c r="C874" s="128"/>
      <c r="D874" s="129">
        <f t="shared" si="52"/>
        <v>11579.9</v>
      </c>
      <c r="E874" s="144">
        <v>46164</v>
      </c>
      <c r="F874" s="37">
        <v>11599.1</v>
      </c>
      <c r="G874" s="145">
        <v>46165</v>
      </c>
      <c r="H874" s="76">
        <f t="shared" si="53"/>
        <v>19.200000000000728</v>
      </c>
      <c r="K874" s="134">
        <v>872</v>
      </c>
      <c r="L874" s="679">
        <v>46164</v>
      </c>
      <c r="M874" s="136"/>
      <c r="N874" s="137">
        <f t="shared" si="51"/>
        <v>250</v>
      </c>
      <c r="O874" s="138">
        <v>120</v>
      </c>
      <c r="P874" s="139">
        <f t="shared" si="54"/>
        <v>130</v>
      </c>
      <c r="Q874" s="41"/>
    </row>
    <row r="875" spans="1:17" ht="15" customHeight="1" x14ac:dyDescent="0.3">
      <c r="A875" s="126">
        <v>872</v>
      </c>
      <c r="B875" s="142"/>
      <c r="C875" s="128"/>
      <c r="D875" s="129">
        <f t="shared" si="52"/>
        <v>11599.1</v>
      </c>
      <c r="E875" s="144">
        <v>46165</v>
      </c>
      <c r="F875" s="37">
        <v>11609.15</v>
      </c>
      <c r="G875" s="145">
        <v>46166</v>
      </c>
      <c r="H875" s="76">
        <f t="shared" si="53"/>
        <v>10.049999999999272</v>
      </c>
      <c r="K875" s="134">
        <v>873</v>
      </c>
      <c r="L875" s="679">
        <v>46165</v>
      </c>
      <c r="M875" s="136"/>
      <c r="N875" s="137">
        <f t="shared" si="51"/>
        <v>120</v>
      </c>
      <c r="O875" s="138">
        <v>0</v>
      </c>
      <c r="P875" s="139">
        <f t="shared" si="54"/>
        <v>120</v>
      </c>
      <c r="Q875" s="41"/>
    </row>
    <row r="876" spans="1:17" ht="15" customHeight="1" x14ac:dyDescent="0.3">
      <c r="A876" s="126">
        <v>873</v>
      </c>
      <c r="B876" s="142"/>
      <c r="C876" s="128"/>
      <c r="D876" s="129">
        <f t="shared" ref="D876:D888" si="55">(F875)</f>
        <v>11609.15</v>
      </c>
      <c r="E876" s="144">
        <v>46166</v>
      </c>
      <c r="F876" s="37">
        <v>11612.2</v>
      </c>
      <c r="G876" s="145">
        <v>46167</v>
      </c>
      <c r="H876" s="76">
        <f t="shared" ref="H876:H888" si="56">F876-D876</f>
        <v>3.0500000000010914</v>
      </c>
      <c r="K876" s="134">
        <v>874</v>
      </c>
      <c r="L876" s="679">
        <v>46166</v>
      </c>
      <c r="M876" s="136"/>
      <c r="N876" s="137">
        <f t="shared" ref="N876:N888" si="57">O875</f>
        <v>0</v>
      </c>
      <c r="O876" s="138">
        <v>0</v>
      </c>
      <c r="P876" s="139">
        <f t="shared" ref="P876:P888" si="58">M876+N876-O876</f>
        <v>0</v>
      </c>
      <c r="Q876" s="41"/>
    </row>
    <row r="877" spans="1:17" ht="15" customHeight="1" x14ac:dyDescent="0.3">
      <c r="A877" s="126">
        <v>874</v>
      </c>
      <c r="B877" s="142"/>
      <c r="C877" s="128"/>
      <c r="D877" s="129">
        <f t="shared" si="55"/>
        <v>11612.2</v>
      </c>
      <c r="E877" s="144">
        <v>46167</v>
      </c>
      <c r="F877" s="37">
        <v>11612.2</v>
      </c>
      <c r="G877" s="145">
        <v>46168</v>
      </c>
      <c r="H877" s="76">
        <f t="shared" si="56"/>
        <v>0</v>
      </c>
      <c r="K877" s="134">
        <v>875</v>
      </c>
      <c r="L877" s="679">
        <v>46167</v>
      </c>
      <c r="M877" s="136"/>
      <c r="N877" s="137">
        <f t="shared" si="57"/>
        <v>0</v>
      </c>
      <c r="O877" s="138">
        <v>0</v>
      </c>
      <c r="P877" s="139">
        <f t="shared" si="58"/>
        <v>0</v>
      </c>
      <c r="Q877" s="41"/>
    </row>
    <row r="878" spans="1:17" ht="15" customHeight="1" x14ac:dyDescent="0.3">
      <c r="A878" s="126">
        <v>875</v>
      </c>
      <c r="B878" s="142"/>
      <c r="C878" s="128"/>
      <c r="D878" s="129">
        <f t="shared" si="55"/>
        <v>11612.2</v>
      </c>
      <c r="E878" s="144">
        <v>46168</v>
      </c>
      <c r="F878" s="37">
        <v>11616.5</v>
      </c>
      <c r="G878" s="145">
        <v>46169</v>
      </c>
      <c r="H878" s="76">
        <f t="shared" si="56"/>
        <v>4.2999999999992724</v>
      </c>
      <c r="K878" s="134">
        <v>876</v>
      </c>
      <c r="L878" s="679">
        <v>46168</v>
      </c>
      <c r="M878" s="136">
        <v>360</v>
      </c>
      <c r="N878" s="137">
        <f t="shared" si="57"/>
        <v>0</v>
      </c>
      <c r="O878" s="138">
        <v>300</v>
      </c>
      <c r="P878" s="139">
        <f t="shared" si="58"/>
        <v>60</v>
      </c>
      <c r="Q878" s="41"/>
    </row>
    <row r="879" spans="1:17" ht="15" customHeight="1" x14ac:dyDescent="0.3">
      <c r="A879" s="126">
        <v>876</v>
      </c>
      <c r="B879" s="142"/>
      <c r="C879" s="128"/>
      <c r="D879" s="129">
        <f t="shared" si="55"/>
        <v>11616.5</v>
      </c>
      <c r="E879" s="144">
        <v>46169</v>
      </c>
      <c r="F879" s="37">
        <v>11639.25</v>
      </c>
      <c r="G879" s="145">
        <v>46170</v>
      </c>
      <c r="H879" s="76">
        <f t="shared" si="56"/>
        <v>22.75</v>
      </c>
      <c r="K879" s="134">
        <v>877</v>
      </c>
      <c r="L879" s="679">
        <v>46169</v>
      </c>
      <c r="M879" s="136"/>
      <c r="N879" s="137">
        <f t="shared" si="57"/>
        <v>300</v>
      </c>
      <c r="O879" s="138">
        <v>100</v>
      </c>
      <c r="P879" s="139">
        <f t="shared" si="58"/>
        <v>200</v>
      </c>
      <c r="Q879" s="41"/>
    </row>
    <row r="880" spans="1:17" ht="15" customHeight="1" x14ac:dyDescent="0.3">
      <c r="A880" s="126">
        <v>877</v>
      </c>
      <c r="B880" s="142"/>
      <c r="C880" s="128"/>
      <c r="D880" s="129">
        <f t="shared" si="55"/>
        <v>11639.25</v>
      </c>
      <c r="E880" s="144">
        <v>46170</v>
      </c>
      <c r="F880" s="37">
        <v>11644.6</v>
      </c>
      <c r="G880" s="145">
        <v>46171</v>
      </c>
      <c r="H880" s="76">
        <f t="shared" si="56"/>
        <v>5.3500000000003638</v>
      </c>
      <c r="K880" s="134">
        <v>878</v>
      </c>
      <c r="L880" s="679">
        <v>46170</v>
      </c>
      <c r="M880" s="136"/>
      <c r="N880" s="137">
        <f t="shared" si="57"/>
        <v>100</v>
      </c>
      <c r="O880" s="138">
        <v>30</v>
      </c>
      <c r="P880" s="139">
        <f t="shared" si="58"/>
        <v>70</v>
      </c>
      <c r="Q880" s="41"/>
    </row>
    <row r="881" spans="1:19" ht="15" customHeight="1" x14ac:dyDescent="0.3">
      <c r="A881" s="126">
        <v>878</v>
      </c>
      <c r="B881" s="142"/>
      <c r="C881" s="128"/>
      <c r="D881" s="129">
        <f t="shared" si="55"/>
        <v>11644.6</v>
      </c>
      <c r="E881" s="144">
        <v>46171</v>
      </c>
      <c r="F881" s="37">
        <v>11644.6</v>
      </c>
      <c r="G881" s="145">
        <v>46172</v>
      </c>
      <c r="H881" s="76">
        <f t="shared" si="56"/>
        <v>0</v>
      </c>
      <c r="K881" s="134">
        <v>879</v>
      </c>
      <c r="L881" s="679">
        <v>46171</v>
      </c>
      <c r="M881" s="136"/>
      <c r="N881" s="137">
        <f t="shared" si="57"/>
        <v>30</v>
      </c>
      <c r="O881" s="138">
        <v>30</v>
      </c>
      <c r="P881" s="139">
        <f t="shared" si="58"/>
        <v>0</v>
      </c>
      <c r="Q881" s="41"/>
    </row>
    <row r="882" spans="1:19" ht="15" customHeight="1" x14ac:dyDescent="0.3">
      <c r="A882" s="126">
        <v>879</v>
      </c>
      <c r="B882" s="142"/>
      <c r="C882" s="128"/>
      <c r="D882" s="129">
        <f t="shared" si="55"/>
        <v>11644.6</v>
      </c>
      <c r="E882" s="144">
        <v>46172</v>
      </c>
      <c r="F882" s="37">
        <v>11644.6</v>
      </c>
      <c r="G882" s="145">
        <v>46173</v>
      </c>
      <c r="H882" s="76">
        <f t="shared" si="56"/>
        <v>0</v>
      </c>
      <c r="I882" s="738">
        <f>SUM(H852:H882)</f>
        <v>100.20000000000073</v>
      </c>
      <c r="K882" s="134">
        <v>880</v>
      </c>
      <c r="L882" s="679">
        <v>46172</v>
      </c>
      <c r="M882" s="136"/>
      <c r="N882" s="137">
        <f t="shared" si="57"/>
        <v>30</v>
      </c>
      <c r="O882" s="138">
        <v>30</v>
      </c>
      <c r="P882" s="139">
        <f t="shared" si="58"/>
        <v>0</v>
      </c>
      <c r="Q882" s="41"/>
    </row>
    <row r="883" spans="1:19" ht="15" customHeight="1" x14ac:dyDescent="0.3">
      <c r="A883" s="126">
        <v>880</v>
      </c>
      <c r="B883" s="142"/>
      <c r="C883" s="128"/>
      <c r="D883" s="129">
        <f t="shared" si="55"/>
        <v>11644.6</v>
      </c>
      <c r="E883" s="144">
        <v>46173</v>
      </c>
      <c r="F883" s="37">
        <v>11644.6</v>
      </c>
      <c r="G883" s="145">
        <v>46174</v>
      </c>
      <c r="H883" s="76">
        <f t="shared" si="56"/>
        <v>0</v>
      </c>
      <c r="K883" s="134">
        <v>881</v>
      </c>
      <c r="L883" s="679">
        <v>46173</v>
      </c>
      <c r="M883" s="136"/>
      <c r="N883" s="137">
        <f t="shared" si="57"/>
        <v>30</v>
      </c>
      <c r="O883" s="138">
        <v>30</v>
      </c>
      <c r="P883" s="139">
        <f t="shared" si="58"/>
        <v>0</v>
      </c>
      <c r="Q883" s="41"/>
      <c r="R883" s="48">
        <f>SUM(M792:M883)</f>
        <v>4560</v>
      </c>
      <c r="S883" s="48">
        <f>SUM(P792:P883)</f>
        <v>4870</v>
      </c>
    </row>
    <row r="884" spans="1:19" ht="15" customHeight="1" x14ac:dyDescent="0.3">
      <c r="A884" s="126">
        <v>881</v>
      </c>
      <c r="B884" s="142"/>
      <c r="C884" s="128"/>
      <c r="D884" s="129">
        <f t="shared" si="55"/>
        <v>11644.6</v>
      </c>
      <c r="E884" s="144">
        <v>46174</v>
      </c>
      <c r="F884" s="37">
        <v>11644.6</v>
      </c>
      <c r="G884" s="145">
        <v>46175</v>
      </c>
      <c r="H884" s="76">
        <f t="shared" si="56"/>
        <v>0</v>
      </c>
      <c r="K884" s="134">
        <v>882</v>
      </c>
      <c r="L884" s="679">
        <v>46174</v>
      </c>
      <c r="M884" s="136"/>
      <c r="N884" s="137">
        <f t="shared" si="57"/>
        <v>30</v>
      </c>
      <c r="O884" s="138">
        <v>30</v>
      </c>
      <c r="P884" s="139">
        <f t="shared" si="58"/>
        <v>0</v>
      </c>
      <c r="Q884" s="41"/>
      <c r="R884">
        <f>SUM(P853:P883)</f>
        <v>1000</v>
      </c>
      <c r="S884">
        <f>R884/4</f>
        <v>250</v>
      </c>
    </row>
    <row r="885" spans="1:19" ht="15" customHeight="1" x14ac:dyDescent="0.3">
      <c r="A885" s="126">
        <v>882</v>
      </c>
      <c r="B885" s="142"/>
      <c r="C885" s="128"/>
      <c r="D885" s="129">
        <f t="shared" si="55"/>
        <v>11644.6</v>
      </c>
      <c r="E885" s="144">
        <v>46175</v>
      </c>
      <c r="F885" s="37">
        <v>11644.6</v>
      </c>
      <c r="G885" s="145">
        <v>46176</v>
      </c>
      <c r="H885" s="76">
        <f t="shared" si="56"/>
        <v>0</v>
      </c>
      <c r="K885" s="134">
        <v>883</v>
      </c>
      <c r="L885" s="679">
        <v>46175</v>
      </c>
      <c r="M885" s="136"/>
      <c r="N885" s="137">
        <f t="shared" si="57"/>
        <v>30</v>
      </c>
      <c r="O885" s="138">
        <v>30</v>
      </c>
      <c r="P885" s="139">
        <f t="shared" si="58"/>
        <v>0</v>
      </c>
      <c r="Q885" s="41"/>
    </row>
    <row r="886" spans="1:19" ht="15" customHeight="1" x14ac:dyDescent="0.3">
      <c r="A886" s="126">
        <v>883</v>
      </c>
      <c r="B886" s="142"/>
      <c r="C886" s="128"/>
      <c r="D886" s="129">
        <f t="shared" si="55"/>
        <v>11644.6</v>
      </c>
      <c r="E886" s="144">
        <v>46176</v>
      </c>
      <c r="F886" s="37">
        <v>11647.7</v>
      </c>
      <c r="G886" s="145">
        <v>46177</v>
      </c>
      <c r="H886" s="76">
        <f t="shared" si="56"/>
        <v>3.1000000000003638</v>
      </c>
      <c r="K886" s="134">
        <v>884</v>
      </c>
      <c r="L886" s="679">
        <v>46176</v>
      </c>
      <c r="M886" s="136">
        <v>440</v>
      </c>
      <c r="N886" s="137">
        <f t="shared" si="57"/>
        <v>30</v>
      </c>
      <c r="O886" s="138">
        <v>470</v>
      </c>
      <c r="P886" s="139">
        <f t="shared" si="58"/>
        <v>0</v>
      </c>
      <c r="Q886" s="41"/>
    </row>
    <row r="887" spans="1:19" ht="15" customHeight="1" x14ac:dyDescent="0.3">
      <c r="A887" s="126">
        <v>884</v>
      </c>
      <c r="B887" s="142"/>
      <c r="C887" s="128"/>
      <c r="D887" s="129">
        <f t="shared" si="55"/>
        <v>11647.7</v>
      </c>
      <c r="E887" s="144">
        <v>46177</v>
      </c>
      <c r="F887" s="37">
        <v>11647.7</v>
      </c>
      <c r="G887" s="145">
        <v>46178</v>
      </c>
      <c r="H887" s="76">
        <f t="shared" si="56"/>
        <v>0</v>
      </c>
      <c r="K887" s="134">
        <v>885</v>
      </c>
      <c r="L887" s="679">
        <v>46177</v>
      </c>
      <c r="M887" s="136"/>
      <c r="N887" s="137">
        <f t="shared" si="57"/>
        <v>470</v>
      </c>
      <c r="O887" s="138">
        <v>470</v>
      </c>
      <c r="P887" s="139">
        <f t="shared" si="58"/>
        <v>0</v>
      </c>
      <c r="Q887" s="41"/>
    </row>
    <row r="888" spans="1:19" ht="15" customHeight="1" x14ac:dyDescent="0.3">
      <c r="A888" s="126">
        <v>885</v>
      </c>
      <c r="B888" s="142"/>
      <c r="C888" s="128"/>
      <c r="D888" s="129">
        <f t="shared" si="55"/>
        <v>11647.7</v>
      </c>
      <c r="E888" s="144">
        <v>46178</v>
      </c>
      <c r="F888" s="37">
        <v>11650.75</v>
      </c>
      <c r="G888" s="145">
        <v>46179</v>
      </c>
      <c r="H888" s="76">
        <f t="shared" si="56"/>
        <v>3.0499999999992724</v>
      </c>
      <c r="K888" s="134">
        <v>886</v>
      </c>
      <c r="L888" s="679">
        <v>46178</v>
      </c>
      <c r="M888" s="136"/>
      <c r="N888" s="137">
        <f t="shared" si="57"/>
        <v>470</v>
      </c>
      <c r="O888" s="138">
        <v>470</v>
      </c>
      <c r="P888" s="139">
        <f t="shared" si="58"/>
        <v>0</v>
      </c>
      <c r="Q888" s="41"/>
    </row>
    <row r="889" spans="1:19" ht="15" customHeight="1" x14ac:dyDescent="0.3">
      <c r="A889" s="126">
        <v>886</v>
      </c>
      <c r="B889" s="142"/>
      <c r="C889" s="128"/>
      <c r="D889" s="129">
        <f t="shared" ref="D889:D903" si="59">(F888)</f>
        <v>11650.75</v>
      </c>
      <c r="E889" s="144">
        <v>46179</v>
      </c>
      <c r="F889" s="37">
        <v>11650.75</v>
      </c>
      <c r="G889" s="145">
        <v>46180</v>
      </c>
      <c r="H889" s="76">
        <f t="shared" ref="H889:H903" si="60">F889-D889</f>
        <v>0</v>
      </c>
      <c r="K889" s="134">
        <v>887</v>
      </c>
      <c r="L889" s="679">
        <v>46179</v>
      </c>
      <c r="M889" s="136"/>
      <c r="N889" s="137">
        <f t="shared" ref="N889:N903" si="61">O888</f>
        <v>470</v>
      </c>
      <c r="O889" s="138">
        <v>470</v>
      </c>
      <c r="P889" s="139">
        <f t="shared" ref="P889:P903" si="62">M889+N889-O889</f>
        <v>0</v>
      </c>
      <c r="Q889" s="41"/>
    </row>
    <row r="890" spans="1:19" ht="15" customHeight="1" x14ac:dyDescent="0.3">
      <c r="A890" s="126">
        <v>887</v>
      </c>
      <c r="B890" s="142"/>
      <c r="C890" s="128"/>
      <c r="D890" s="129">
        <f t="shared" si="59"/>
        <v>11650.75</v>
      </c>
      <c r="E890" s="144">
        <v>46180</v>
      </c>
      <c r="F890" s="37">
        <v>11650.75</v>
      </c>
      <c r="G890" s="145">
        <v>46181</v>
      </c>
      <c r="H890" s="76">
        <f t="shared" si="60"/>
        <v>0</v>
      </c>
      <c r="K890" s="134">
        <v>888</v>
      </c>
      <c r="L890" s="679">
        <v>46180</v>
      </c>
      <c r="M890" s="136"/>
      <c r="N890" s="137">
        <f t="shared" si="61"/>
        <v>470</v>
      </c>
      <c r="O890" s="138">
        <v>470</v>
      </c>
      <c r="P890" s="139">
        <f t="shared" si="62"/>
        <v>0</v>
      </c>
      <c r="Q890" s="41"/>
    </row>
    <row r="891" spans="1:19" ht="15" customHeight="1" x14ac:dyDescent="0.3">
      <c r="A891" s="126">
        <v>888</v>
      </c>
      <c r="B891" s="142"/>
      <c r="C891" s="128"/>
      <c r="D891" s="129">
        <f t="shared" si="59"/>
        <v>11650.75</v>
      </c>
      <c r="E891" s="144">
        <v>46181</v>
      </c>
      <c r="F891" s="37">
        <v>11650.75</v>
      </c>
      <c r="G891" s="145">
        <v>46182</v>
      </c>
      <c r="H891" s="76">
        <f t="shared" si="60"/>
        <v>0</v>
      </c>
      <c r="K891" s="134">
        <v>889</v>
      </c>
      <c r="L891" s="679">
        <v>46181</v>
      </c>
      <c r="M891" s="136"/>
      <c r="N891" s="137">
        <f t="shared" si="61"/>
        <v>470</v>
      </c>
      <c r="O891" s="138">
        <v>470</v>
      </c>
      <c r="P891" s="139">
        <f t="shared" si="62"/>
        <v>0</v>
      </c>
      <c r="Q891" s="41"/>
    </row>
    <row r="892" spans="1:19" ht="15" customHeight="1" x14ac:dyDescent="0.3">
      <c r="A892" s="126">
        <v>889</v>
      </c>
      <c r="B892" s="142"/>
      <c r="C892" s="128"/>
      <c r="D892" s="129">
        <f t="shared" si="59"/>
        <v>11650.75</v>
      </c>
      <c r="E892" s="144">
        <v>46182</v>
      </c>
      <c r="F892" s="37">
        <v>11652.55</v>
      </c>
      <c r="G892" s="145">
        <v>46183</v>
      </c>
      <c r="H892" s="76">
        <f t="shared" si="60"/>
        <v>1.7999999999992724</v>
      </c>
      <c r="K892" s="134">
        <v>890</v>
      </c>
      <c r="L892" s="679">
        <v>46182</v>
      </c>
      <c r="M892" s="136"/>
      <c r="N892" s="137">
        <f t="shared" si="61"/>
        <v>470</v>
      </c>
      <c r="O892" s="138">
        <v>470</v>
      </c>
      <c r="P892" s="139">
        <f t="shared" si="62"/>
        <v>0</v>
      </c>
      <c r="Q892" s="41"/>
    </row>
    <row r="893" spans="1:19" ht="15" customHeight="1" x14ac:dyDescent="0.3">
      <c r="A893" s="126">
        <v>890</v>
      </c>
      <c r="B893" s="142"/>
      <c r="C893" s="128"/>
      <c r="D893" s="129">
        <f t="shared" si="59"/>
        <v>11652.55</v>
      </c>
      <c r="E893" s="144">
        <v>46183</v>
      </c>
      <c r="F893" s="37">
        <v>11654.95</v>
      </c>
      <c r="G893" s="145">
        <v>46184</v>
      </c>
      <c r="H893" s="76">
        <f t="shared" si="60"/>
        <v>2.4000000000014552</v>
      </c>
      <c r="K893" s="134">
        <v>891</v>
      </c>
      <c r="L893" s="679">
        <v>46183</v>
      </c>
      <c r="M893" s="136"/>
      <c r="N893" s="137">
        <f t="shared" si="61"/>
        <v>470</v>
      </c>
      <c r="O893" s="138">
        <v>470</v>
      </c>
      <c r="P893" s="139">
        <f t="shared" si="62"/>
        <v>0</v>
      </c>
      <c r="Q893" s="41"/>
    </row>
    <row r="894" spans="1:19" ht="15" customHeight="1" x14ac:dyDescent="0.3">
      <c r="A894" s="126">
        <v>891</v>
      </c>
      <c r="B894" s="142"/>
      <c r="C894" s="128"/>
      <c r="D894" s="129">
        <f t="shared" si="59"/>
        <v>11654.95</v>
      </c>
      <c r="E894" s="144">
        <v>46184</v>
      </c>
      <c r="F894" s="37">
        <v>11654.95</v>
      </c>
      <c r="G894" s="145">
        <v>46185</v>
      </c>
      <c r="H894" s="76">
        <f t="shared" si="60"/>
        <v>0</v>
      </c>
      <c r="K894" s="134">
        <v>892</v>
      </c>
      <c r="L894" s="679">
        <v>46184</v>
      </c>
      <c r="M894" s="136"/>
      <c r="N894" s="137">
        <f t="shared" si="61"/>
        <v>470</v>
      </c>
      <c r="O894" s="138">
        <v>470</v>
      </c>
      <c r="P894" s="139">
        <f t="shared" si="62"/>
        <v>0</v>
      </c>
      <c r="Q894" s="41"/>
    </row>
    <row r="895" spans="1:19" ht="15" customHeight="1" x14ac:dyDescent="0.3">
      <c r="A895" s="126">
        <v>892</v>
      </c>
      <c r="B895" s="142"/>
      <c r="C895" s="128"/>
      <c r="D895" s="129">
        <f t="shared" si="59"/>
        <v>11654.95</v>
      </c>
      <c r="E895" s="144">
        <v>46185</v>
      </c>
      <c r="F895" s="37">
        <v>11656.15</v>
      </c>
      <c r="G895" s="145">
        <v>46186</v>
      </c>
      <c r="H895" s="76">
        <f t="shared" si="60"/>
        <v>1.1999999999989086</v>
      </c>
      <c r="K895" s="134">
        <v>893</v>
      </c>
      <c r="L895" s="679">
        <v>46185</v>
      </c>
      <c r="M895" s="136">
        <v>35</v>
      </c>
      <c r="N895" s="137">
        <f t="shared" si="61"/>
        <v>470</v>
      </c>
      <c r="O895" s="138">
        <v>480</v>
      </c>
      <c r="P895" s="139">
        <f t="shared" si="62"/>
        <v>25</v>
      </c>
      <c r="Q895" s="41"/>
    </row>
    <row r="896" spans="1:19" ht="15" customHeight="1" x14ac:dyDescent="0.3">
      <c r="A896" s="126">
        <v>893</v>
      </c>
      <c r="B896" s="142"/>
      <c r="C896" s="128"/>
      <c r="D896" s="129">
        <f t="shared" si="59"/>
        <v>11656.15</v>
      </c>
      <c r="E896" s="144">
        <v>46186</v>
      </c>
      <c r="F896" s="37">
        <v>11656.65</v>
      </c>
      <c r="G896" s="145">
        <v>46187</v>
      </c>
      <c r="H896" s="76">
        <f t="shared" si="60"/>
        <v>0.5</v>
      </c>
      <c r="K896" s="134">
        <v>894</v>
      </c>
      <c r="L896" s="679">
        <v>46186</v>
      </c>
      <c r="M896" s="136"/>
      <c r="N896" s="137">
        <f t="shared" si="61"/>
        <v>480</v>
      </c>
      <c r="O896" s="138">
        <v>480</v>
      </c>
      <c r="P896" s="139">
        <f t="shared" si="62"/>
        <v>0</v>
      </c>
      <c r="Q896" s="41"/>
    </row>
    <row r="897" spans="1:17" ht="15" customHeight="1" x14ac:dyDescent="0.3">
      <c r="A897" s="126">
        <v>894</v>
      </c>
      <c r="B897" s="142"/>
      <c r="C897" s="128"/>
      <c r="D897" s="129">
        <f t="shared" si="59"/>
        <v>11656.65</v>
      </c>
      <c r="E897" s="144">
        <v>46187</v>
      </c>
      <c r="F897" s="37">
        <v>11656.65</v>
      </c>
      <c r="G897" s="145">
        <v>46188</v>
      </c>
      <c r="H897" s="76">
        <f t="shared" si="60"/>
        <v>0</v>
      </c>
      <c r="K897" s="134">
        <v>895</v>
      </c>
      <c r="L897" s="679">
        <v>46187</v>
      </c>
      <c r="M897" s="136"/>
      <c r="N897" s="137">
        <f t="shared" si="61"/>
        <v>480</v>
      </c>
      <c r="O897" s="138">
        <v>480</v>
      </c>
      <c r="P897" s="139">
        <f t="shared" si="62"/>
        <v>0</v>
      </c>
      <c r="Q897" s="41"/>
    </row>
    <row r="898" spans="1:17" ht="15" customHeight="1" x14ac:dyDescent="0.3">
      <c r="A898" s="126">
        <v>895</v>
      </c>
      <c r="B898" s="142"/>
      <c r="C898" s="128"/>
      <c r="D898" s="129">
        <f t="shared" si="59"/>
        <v>11656.65</v>
      </c>
      <c r="E898" s="144">
        <v>46188</v>
      </c>
      <c r="F898" s="37">
        <v>11656.7</v>
      </c>
      <c r="G898" s="145">
        <v>46189</v>
      </c>
      <c r="H898" s="76">
        <f t="shared" si="60"/>
        <v>5.0000000001091394E-2</v>
      </c>
      <c r="K898" s="134">
        <v>896</v>
      </c>
      <c r="L898" s="679">
        <v>46188</v>
      </c>
      <c r="M898" s="136"/>
      <c r="N898" s="137">
        <f t="shared" si="61"/>
        <v>480</v>
      </c>
      <c r="O898" s="138">
        <v>480</v>
      </c>
      <c r="P898" s="139">
        <f t="shared" si="62"/>
        <v>0</v>
      </c>
      <c r="Q898" s="41"/>
    </row>
    <row r="899" spans="1:17" ht="15" customHeight="1" x14ac:dyDescent="0.3">
      <c r="A899" s="126">
        <v>896</v>
      </c>
      <c r="B899" s="142"/>
      <c r="C899" s="128"/>
      <c r="D899" s="129">
        <f t="shared" si="59"/>
        <v>11656.7</v>
      </c>
      <c r="E899" s="144">
        <v>46189</v>
      </c>
      <c r="F899" s="37">
        <v>11657.2</v>
      </c>
      <c r="G899" s="145">
        <v>46190</v>
      </c>
      <c r="H899" s="76">
        <f t="shared" si="60"/>
        <v>0.5</v>
      </c>
      <c r="K899" s="134">
        <v>897</v>
      </c>
      <c r="L899" s="679">
        <v>46189</v>
      </c>
      <c r="M899" s="136"/>
      <c r="N899" s="137">
        <f t="shared" si="61"/>
        <v>480</v>
      </c>
      <c r="O899" s="138">
        <v>480</v>
      </c>
      <c r="P899" s="139">
        <f t="shared" si="62"/>
        <v>0</v>
      </c>
      <c r="Q899" s="41"/>
    </row>
    <row r="900" spans="1:17" ht="15" customHeight="1" x14ac:dyDescent="0.3">
      <c r="A900" s="126">
        <v>897</v>
      </c>
      <c r="B900" s="142"/>
      <c r="C900" s="128"/>
      <c r="D900" s="129">
        <f t="shared" si="59"/>
        <v>11657.2</v>
      </c>
      <c r="E900" s="144">
        <v>46190</v>
      </c>
      <c r="F900" s="37">
        <v>11657.2</v>
      </c>
      <c r="G900" s="145">
        <v>46191</v>
      </c>
      <c r="H900" s="76">
        <f t="shared" si="60"/>
        <v>0</v>
      </c>
      <c r="K900" s="134">
        <v>898</v>
      </c>
      <c r="L900" s="679">
        <v>46190</v>
      </c>
      <c r="M900" s="136"/>
      <c r="N900" s="137">
        <f t="shared" si="61"/>
        <v>480</v>
      </c>
      <c r="O900" s="138">
        <v>480</v>
      </c>
      <c r="P900" s="139">
        <f t="shared" si="62"/>
        <v>0</v>
      </c>
      <c r="Q900" s="41"/>
    </row>
    <row r="901" spans="1:17" ht="15" customHeight="1" x14ac:dyDescent="0.3">
      <c r="A901" s="126">
        <v>898</v>
      </c>
      <c r="B901" s="142"/>
      <c r="C901" s="128"/>
      <c r="D901" s="129">
        <f t="shared" si="59"/>
        <v>11657.2</v>
      </c>
      <c r="E901" s="144">
        <v>46191</v>
      </c>
      <c r="F901" s="37">
        <v>11658.2</v>
      </c>
      <c r="G901" s="145">
        <v>46192</v>
      </c>
      <c r="H901" s="76">
        <f t="shared" si="60"/>
        <v>1</v>
      </c>
      <c r="K901" s="134">
        <v>899</v>
      </c>
      <c r="L901" s="679">
        <v>46191</v>
      </c>
      <c r="M901" s="136"/>
      <c r="N901" s="137">
        <f t="shared" si="61"/>
        <v>480</v>
      </c>
      <c r="O901" s="138">
        <v>400</v>
      </c>
      <c r="P901" s="139">
        <f t="shared" si="62"/>
        <v>80</v>
      </c>
      <c r="Q901" s="41"/>
    </row>
    <row r="902" spans="1:17" ht="15" customHeight="1" x14ac:dyDescent="0.3">
      <c r="A902" s="126">
        <v>899</v>
      </c>
      <c r="B902" s="142"/>
      <c r="C902" s="128"/>
      <c r="D902" s="129">
        <f t="shared" si="59"/>
        <v>11658.2</v>
      </c>
      <c r="E902" s="144">
        <v>46192</v>
      </c>
      <c r="F902" s="37">
        <v>11666.5</v>
      </c>
      <c r="G902" s="145">
        <v>46193</v>
      </c>
      <c r="H902" s="76">
        <f t="shared" si="60"/>
        <v>8.2999999999992724</v>
      </c>
      <c r="K902" s="134">
        <v>900</v>
      </c>
      <c r="L902" s="679">
        <v>46192</v>
      </c>
      <c r="M902" s="136"/>
      <c r="N902" s="137">
        <f t="shared" si="61"/>
        <v>400</v>
      </c>
      <c r="O902" s="138">
        <v>360</v>
      </c>
      <c r="P902" s="139">
        <f t="shared" si="62"/>
        <v>40</v>
      </c>
      <c r="Q902" s="41"/>
    </row>
    <row r="903" spans="1:17" ht="15" customHeight="1" x14ac:dyDescent="0.3">
      <c r="A903" s="126">
        <v>900</v>
      </c>
      <c r="B903" s="142"/>
      <c r="C903" s="128"/>
      <c r="D903" s="129">
        <f t="shared" si="59"/>
        <v>11666.5</v>
      </c>
      <c r="E903" s="144">
        <v>46193</v>
      </c>
      <c r="F903" s="37">
        <v>11670.6</v>
      </c>
      <c r="G903" s="145">
        <v>46194</v>
      </c>
      <c r="H903" s="76">
        <f t="shared" si="60"/>
        <v>4.1000000000003638</v>
      </c>
      <c r="K903" s="134">
        <v>901</v>
      </c>
      <c r="L903" s="679">
        <v>46193</v>
      </c>
      <c r="M903" s="136"/>
      <c r="N903" s="137">
        <f t="shared" si="61"/>
        <v>360</v>
      </c>
      <c r="O903" s="138">
        <v>360</v>
      </c>
      <c r="P903" s="139">
        <f t="shared" si="62"/>
        <v>0</v>
      </c>
      <c r="Q903" s="41"/>
    </row>
    <row r="904" spans="1:17" ht="15" customHeight="1" x14ac:dyDescent="0.3">
      <c r="A904" s="126">
        <v>901</v>
      </c>
      <c r="B904" s="142"/>
      <c r="C904" s="128"/>
      <c r="D904" s="129">
        <f t="shared" ref="D904:D911" si="63">(F903)</f>
        <v>11670.6</v>
      </c>
      <c r="E904" s="144">
        <v>46193</v>
      </c>
      <c r="F904" s="37">
        <v>11671.25</v>
      </c>
      <c r="G904" s="145">
        <v>46195</v>
      </c>
      <c r="H904" s="76">
        <f t="shared" ref="H904:H911" si="64">F904-D904</f>
        <v>0.6499999999996362</v>
      </c>
      <c r="K904" s="134">
        <v>902</v>
      </c>
      <c r="L904" s="679">
        <v>46194</v>
      </c>
      <c r="M904" s="136"/>
      <c r="N904" s="137">
        <f t="shared" ref="N904:N911" si="65">O903</f>
        <v>360</v>
      </c>
      <c r="O904" s="138">
        <v>360</v>
      </c>
      <c r="P904" s="139">
        <f t="shared" ref="P904:P911" si="66">M904+N904-O904</f>
        <v>0</v>
      </c>
      <c r="Q904" s="41"/>
    </row>
    <row r="905" spans="1:17" ht="15" customHeight="1" x14ac:dyDescent="0.3">
      <c r="A905" s="126">
        <v>902</v>
      </c>
      <c r="B905" s="142"/>
      <c r="C905" s="128"/>
      <c r="D905" s="129">
        <f t="shared" si="63"/>
        <v>11671.25</v>
      </c>
      <c r="E905" s="144">
        <v>46193</v>
      </c>
      <c r="F905" s="37">
        <v>11672.3</v>
      </c>
      <c r="G905" s="145">
        <v>46196</v>
      </c>
      <c r="H905" s="76">
        <f t="shared" si="64"/>
        <v>1.0499999999992724</v>
      </c>
      <c r="K905" s="134">
        <v>903</v>
      </c>
      <c r="L905" s="679">
        <v>46195</v>
      </c>
      <c r="M905" s="136"/>
      <c r="N905" s="137">
        <f t="shared" si="65"/>
        <v>360</v>
      </c>
      <c r="O905" s="138">
        <v>340</v>
      </c>
      <c r="P905" s="139">
        <f t="shared" si="66"/>
        <v>20</v>
      </c>
      <c r="Q905" s="41"/>
    </row>
    <row r="906" spans="1:17" ht="15" customHeight="1" x14ac:dyDescent="0.3">
      <c r="A906" s="126">
        <v>903</v>
      </c>
      <c r="B906" s="142"/>
      <c r="C906" s="128"/>
      <c r="D906" s="129">
        <f t="shared" si="63"/>
        <v>11672.3</v>
      </c>
      <c r="E906" s="144">
        <v>46193</v>
      </c>
      <c r="F906" s="37">
        <v>11672.3</v>
      </c>
      <c r="G906" s="145">
        <v>46197</v>
      </c>
      <c r="H906" s="76">
        <f t="shared" si="64"/>
        <v>0</v>
      </c>
      <c r="K906" s="134">
        <v>904</v>
      </c>
      <c r="L906" s="679">
        <v>46196</v>
      </c>
      <c r="M906" s="136">
        <v>165</v>
      </c>
      <c r="N906" s="137">
        <f t="shared" si="65"/>
        <v>340</v>
      </c>
      <c r="O906" s="138">
        <v>500</v>
      </c>
      <c r="P906" s="139">
        <f t="shared" si="66"/>
        <v>5</v>
      </c>
      <c r="Q906" s="41"/>
    </row>
    <row r="907" spans="1:17" ht="15" customHeight="1" x14ac:dyDescent="0.3">
      <c r="A907" s="126">
        <v>904</v>
      </c>
      <c r="B907" s="142"/>
      <c r="C907" s="128"/>
      <c r="D907" s="129">
        <f t="shared" si="63"/>
        <v>11672.3</v>
      </c>
      <c r="E907" s="144">
        <v>46197</v>
      </c>
      <c r="F907" s="37">
        <v>11672.85</v>
      </c>
      <c r="G907" s="145">
        <v>46198</v>
      </c>
      <c r="H907" s="76">
        <f t="shared" si="64"/>
        <v>0.55000000000109139</v>
      </c>
      <c r="K907" s="134">
        <v>905</v>
      </c>
      <c r="L907" s="679">
        <v>46197</v>
      </c>
      <c r="M907" s="136"/>
      <c r="N907" s="137">
        <f t="shared" si="65"/>
        <v>500</v>
      </c>
      <c r="O907" s="138">
        <v>490</v>
      </c>
      <c r="P907" s="139">
        <f t="shared" si="66"/>
        <v>10</v>
      </c>
      <c r="Q907" s="41"/>
    </row>
    <row r="908" spans="1:17" ht="15" customHeight="1" x14ac:dyDescent="0.3">
      <c r="A908" s="126">
        <v>905</v>
      </c>
      <c r="B908" s="142"/>
      <c r="C908" s="128"/>
      <c r="D908" s="129">
        <f t="shared" si="63"/>
        <v>11672.85</v>
      </c>
      <c r="E908" s="144">
        <v>46198</v>
      </c>
      <c r="F908" s="37">
        <v>11672.85</v>
      </c>
      <c r="G908" s="145">
        <v>46199</v>
      </c>
      <c r="H908" s="76">
        <f t="shared" si="64"/>
        <v>0</v>
      </c>
      <c r="K908" s="134">
        <v>906</v>
      </c>
      <c r="L908" s="679">
        <v>46198</v>
      </c>
      <c r="M908" s="136"/>
      <c r="N908" s="137">
        <f t="shared" si="65"/>
        <v>490</v>
      </c>
      <c r="O908" s="138">
        <v>490</v>
      </c>
      <c r="P908" s="139">
        <f t="shared" si="66"/>
        <v>0</v>
      </c>
      <c r="Q908" s="41"/>
    </row>
    <row r="909" spans="1:17" ht="15" customHeight="1" x14ac:dyDescent="0.3">
      <c r="A909" s="126">
        <v>906</v>
      </c>
      <c r="B909" s="142"/>
      <c r="C909" s="128"/>
      <c r="D909" s="129">
        <f t="shared" si="63"/>
        <v>11672.85</v>
      </c>
      <c r="E909" s="144">
        <v>46199</v>
      </c>
      <c r="F909" s="37">
        <v>11672.85</v>
      </c>
      <c r="G909" s="145">
        <v>46200</v>
      </c>
      <c r="H909" s="76">
        <f t="shared" si="64"/>
        <v>0</v>
      </c>
      <c r="K909" s="134">
        <v>907</v>
      </c>
      <c r="L909" s="679">
        <v>46199</v>
      </c>
      <c r="M909" s="136"/>
      <c r="N909" s="137">
        <f t="shared" si="65"/>
        <v>490</v>
      </c>
      <c r="O909" s="138">
        <v>490</v>
      </c>
      <c r="P909" s="139">
        <f t="shared" si="66"/>
        <v>0</v>
      </c>
      <c r="Q909" s="41"/>
    </row>
    <row r="910" spans="1:17" ht="15" customHeight="1" x14ac:dyDescent="0.3">
      <c r="A910" s="126">
        <v>907</v>
      </c>
      <c r="B910" s="142"/>
      <c r="C910" s="128"/>
      <c r="D910" s="129">
        <f t="shared" si="63"/>
        <v>11672.85</v>
      </c>
      <c r="E910" s="144">
        <v>46200</v>
      </c>
      <c r="F910" s="37">
        <v>11678.85</v>
      </c>
      <c r="G910" s="145">
        <v>46201</v>
      </c>
      <c r="H910" s="76">
        <f t="shared" si="64"/>
        <v>6</v>
      </c>
      <c r="K910" s="134">
        <v>908</v>
      </c>
      <c r="L910" s="679">
        <v>46200</v>
      </c>
      <c r="M910" s="136"/>
      <c r="N910" s="137">
        <f t="shared" si="65"/>
        <v>490</v>
      </c>
      <c r="O910" s="138">
        <v>480</v>
      </c>
      <c r="P910" s="139">
        <f t="shared" si="66"/>
        <v>10</v>
      </c>
      <c r="Q910" s="41"/>
    </row>
    <row r="911" spans="1:17" ht="15" customHeight="1" x14ac:dyDescent="0.3">
      <c r="A911" s="126">
        <v>908</v>
      </c>
      <c r="B911" s="142"/>
      <c r="C911" s="128"/>
      <c r="D911" s="129">
        <f t="shared" si="63"/>
        <v>11678.85</v>
      </c>
      <c r="E911" s="144">
        <v>46201</v>
      </c>
      <c r="F911" s="37">
        <v>11679.9</v>
      </c>
      <c r="G911" s="145">
        <v>46202</v>
      </c>
      <c r="H911" s="76">
        <f t="shared" si="64"/>
        <v>1.0499999999992724</v>
      </c>
      <c r="K911" s="134">
        <v>909</v>
      </c>
      <c r="L911" s="679">
        <v>46201</v>
      </c>
      <c r="M911" s="136"/>
      <c r="N911" s="137">
        <f t="shared" si="65"/>
        <v>480</v>
      </c>
      <c r="O911" s="138">
        <v>480</v>
      </c>
      <c r="P911" s="139">
        <f t="shared" si="66"/>
        <v>0</v>
      </c>
      <c r="Q911" s="41"/>
    </row>
    <row r="912" spans="1:17" ht="15" customHeight="1" x14ac:dyDescent="0.3">
      <c r="A912" s="126">
        <v>909</v>
      </c>
      <c r="B912" s="142"/>
      <c r="C912" s="128"/>
      <c r="D912" s="129">
        <f t="shared" ref="D912:D926" si="67">(F911)</f>
        <v>11679.9</v>
      </c>
      <c r="E912" s="144">
        <v>46202</v>
      </c>
      <c r="F912" s="37">
        <v>11679.9</v>
      </c>
      <c r="G912" s="145">
        <v>46203</v>
      </c>
      <c r="H912" s="76">
        <f t="shared" ref="H912:H926" si="68">F912-D912</f>
        <v>0</v>
      </c>
      <c r="K912" s="134">
        <v>910</v>
      </c>
      <c r="L912" s="679">
        <v>46202</v>
      </c>
      <c r="M912" s="136"/>
      <c r="N912" s="137">
        <f t="shared" ref="N912:N924" si="69">O911</f>
        <v>480</v>
      </c>
      <c r="O912" s="138">
        <v>480</v>
      </c>
      <c r="P912" s="139">
        <f t="shared" ref="P912:P924" si="70">M912+N912-O912</f>
        <v>0</v>
      </c>
      <c r="Q912" s="41"/>
    </row>
    <row r="913" spans="1:17" ht="15" customHeight="1" x14ac:dyDescent="0.3">
      <c r="A913" s="126">
        <v>910</v>
      </c>
      <c r="B913" s="142"/>
      <c r="C913" s="128"/>
      <c r="D913" s="129">
        <f t="shared" si="67"/>
        <v>11679.9</v>
      </c>
      <c r="E913" s="144">
        <v>46203</v>
      </c>
      <c r="F913" s="37">
        <v>11679.9</v>
      </c>
      <c r="G913" s="145">
        <v>46204</v>
      </c>
      <c r="H913" s="76">
        <f t="shared" si="68"/>
        <v>0</v>
      </c>
      <c r="K913" s="134">
        <v>911</v>
      </c>
      <c r="L913" s="679">
        <v>46203</v>
      </c>
      <c r="M913" s="136"/>
      <c r="N913" s="137">
        <f t="shared" si="69"/>
        <v>480</v>
      </c>
      <c r="O913" s="138">
        <v>480</v>
      </c>
      <c r="P913" s="139">
        <f t="shared" si="70"/>
        <v>0</v>
      </c>
      <c r="Q913" s="41"/>
    </row>
    <row r="914" spans="1:17" ht="15" customHeight="1" x14ac:dyDescent="0.3">
      <c r="A914" s="126">
        <v>911</v>
      </c>
      <c r="B914" s="142"/>
      <c r="C914" s="128"/>
      <c r="D914" s="129">
        <f t="shared" si="67"/>
        <v>11679.9</v>
      </c>
      <c r="E914" s="144">
        <v>46204</v>
      </c>
      <c r="F914" s="37">
        <v>11679.9</v>
      </c>
      <c r="G914" s="145">
        <v>46205</v>
      </c>
      <c r="H914" s="76">
        <f t="shared" si="68"/>
        <v>0</v>
      </c>
      <c r="K914" s="134">
        <v>912</v>
      </c>
      <c r="L914" s="679">
        <v>46204</v>
      </c>
      <c r="M914" s="136"/>
      <c r="N914" s="137">
        <f t="shared" si="69"/>
        <v>480</v>
      </c>
      <c r="O914" s="138">
        <v>480</v>
      </c>
      <c r="P914" s="139">
        <f t="shared" si="70"/>
        <v>0</v>
      </c>
      <c r="Q914" s="41"/>
    </row>
    <row r="915" spans="1:17" ht="15" customHeight="1" x14ac:dyDescent="0.3">
      <c r="A915" s="126">
        <v>912</v>
      </c>
      <c r="B915" s="142"/>
      <c r="C915" s="128"/>
      <c r="D915" s="129">
        <f t="shared" si="67"/>
        <v>11679.9</v>
      </c>
      <c r="E915" s="144">
        <v>46205</v>
      </c>
      <c r="F915" s="37">
        <v>11679.9</v>
      </c>
      <c r="G915" s="145">
        <v>46206</v>
      </c>
      <c r="H915" s="76">
        <f t="shared" si="68"/>
        <v>0</v>
      </c>
      <c r="K915" s="134">
        <v>913</v>
      </c>
      <c r="L915" s="679">
        <v>46205</v>
      </c>
      <c r="M915" s="136"/>
      <c r="N915" s="137">
        <f t="shared" si="69"/>
        <v>480</v>
      </c>
      <c r="O915" s="138">
        <v>480</v>
      </c>
      <c r="P915" s="139">
        <f t="shared" si="70"/>
        <v>0</v>
      </c>
      <c r="Q915" s="41"/>
    </row>
    <row r="916" spans="1:17" ht="15" customHeight="1" x14ac:dyDescent="0.3">
      <c r="A916" s="126">
        <v>913</v>
      </c>
      <c r="B916" s="142"/>
      <c r="C916" s="128"/>
      <c r="D916" s="129">
        <f t="shared" si="67"/>
        <v>11679.9</v>
      </c>
      <c r="E916" s="144">
        <v>46206</v>
      </c>
      <c r="F916" s="37">
        <v>11679.9</v>
      </c>
      <c r="G916" s="145">
        <v>46207</v>
      </c>
      <c r="H916" s="76">
        <f t="shared" si="68"/>
        <v>0</v>
      </c>
      <c r="K916" s="134">
        <v>914</v>
      </c>
      <c r="L916" s="679">
        <v>46206</v>
      </c>
      <c r="M916" s="136"/>
      <c r="N916" s="137">
        <f t="shared" si="69"/>
        <v>480</v>
      </c>
      <c r="O916" s="138">
        <v>480</v>
      </c>
      <c r="P916" s="139">
        <f t="shared" si="70"/>
        <v>0</v>
      </c>
      <c r="Q916" s="41"/>
    </row>
    <row r="917" spans="1:17" ht="15" customHeight="1" x14ac:dyDescent="0.3">
      <c r="A917" s="126">
        <v>914</v>
      </c>
      <c r="B917" s="142"/>
      <c r="C917" s="128"/>
      <c r="D917" s="129">
        <f t="shared" si="67"/>
        <v>11679.9</v>
      </c>
      <c r="E917" s="144">
        <v>46207</v>
      </c>
      <c r="F917" s="37">
        <v>11679.9</v>
      </c>
      <c r="G917" s="145">
        <v>46208</v>
      </c>
      <c r="H917" s="76">
        <f t="shared" si="68"/>
        <v>0</v>
      </c>
      <c r="K917" s="134">
        <v>915</v>
      </c>
      <c r="L917" s="679">
        <v>46207</v>
      </c>
      <c r="M917" s="136"/>
      <c r="N917" s="137">
        <f t="shared" si="69"/>
        <v>480</v>
      </c>
      <c r="O917" s="138">
        <v>480</v>
      </c>
      <c r="P917" s="139">
        <f t="shared" si="70"/>
        <v>0</v>
      </c>
      <c r="Q917" s="41"/>
    </row>
    <row r="918" spans="1:17" ht="15" customHeight="1" x14ac:dyDescent="0.3">
      <c r="A918" s="126">
        <v>915</v>
      </c>
      <c r="B918" s="142"/>
      <c r="C918" s="128"/>
      <c r="D918" s="129">
        <f t="shared" si="67"/>
        <v>11679.9</v>
      </c>
      <c r="E918" s="144">
        <v>46208</v>
      </c>
      <c r="F918" s="37">
        <v>11679.9</v>
      </c>
      <c r="G918" s="145">
        <v>46209</v>
      </c>
      <c r="H918" s="76">
        <f t="shared" si="68"/>
        <v>0</v>
      </c>
      <c r="K918" s="134">
        <v>916</v>
      </c>
      <c r="L918" s="679">
        <v>46208</v>
      </c>
      <c r="M918" s="136"/>
      <c r="N918" s="137">
        <f t="shared" si="69"/>
        <v>480</v>
      </c>
      <c r="O918" s="138">
        <v>480</v>
      </c>
      <c r="P918" s="139">
        <f t="shared" si="70"/>
        <v>0</v>
      </c>
      <c r="Q918" s="41"/>
    </row>
    <row r="919" spans="1:17" ht="15" customHeight="1" x14ac:dyDescent="0.3">
      <c r="A919" s="126">
        <v>916</v>
      </c>
      <c r="B919" s="142"/>
      <c r="C919" s="128"/>
      <c r="D919" s="129">
        <f t="shared" si="67"/>
        <v>11679.9</v>
      </c>
      <c r="E919" s="144">
        <v>46209</v>
      </c>
      <c r="F919" s="37">
        <v>11679.9</v>
      </c>
      <c r="G919" s="145">
        <v>46210</v>
      </c>
      <c r="H919" s="76">
        <f t="shared" si="68"/>
        <v>0</v>
      </c>
      <c r="K919" s="134">
        <v>917</v>
      </c>
      <c r="L919" s="679">
        <v>46209</v>
      </c>
      <c r="M919" s="136"/>
      <c r="N919" s="137">
        <f t="shared" si="69"/>
        <v>480</v>
      </c>
      <c r="O919" s="138">
        <v>480</v>
      </c>
      <c r="P919" s="139">
        <f t="shared" si="70"/>
        <v>0</v>
      </c>
      <c r="Q919" s="41"/>
    </row>
    <row r="920" spans="1:17" ht="15" customHeight="1" x14ac:dyDescent="0.3">
      <c r="A920" s="126">
        <v>917</v>
      </c>
      <c r="B920" s="142"/>
      <c r="C920" s="128"/>
      <c r="D920" s="129">
        <f t="shared" si="67"/>
        <v>11679.9</v>
      </c>
      <c r="E920" s="144">
        <v>46210</v>
      </c>
      <c r="F920" s="37">
        <v>11679.9</v>
      </c>
      <c r="G920" s="145">
        <v>46211</v>
      </c>
      <c r="H920" s="76">
        <f t="shared" si="68"/>
        <v>0</v>
      </c>
      <c r="K920" s="134">
        <v>918</v>
      </c>
      <c r="L920" s="679">
        <v>46210</v>
      </c>
      <c r="M920" s="136"/>
      <c r="N920" s="137">
        <f t="shared" si="69"/>
        <v>480</v>
      </c>
      <c r="O920" s="138">
        <v>480</v>
      </c>
      <c r="P920" s="139">
        <f t="shared" si="70"/>
        <v>0</v>
      </c>
      <c r="Q920" s="41"/>
    </row>
    <row r="921" spans="1:17" ht="15" customHeight="1" x14ac:dyDescent="0.3">
      <c r="A921" s="126">
        <v>918</v>
      </c>
      <c r="B921" s="142"/>
      <c r="C921" s="128"/>
      <c r="D921" s="129">
        <f t="shared" si="67"/>
        <v>11679.9</v>
      </c>
      <c r="E921" s="144">
        <v>46211</v>
      </c>
      <c r="F921" s="37">
        <v>11679.9</v>
      </c>
      <c r="G921" s="145">
        <v>46212</v>
      </c>
      <c r="H921" s="76">
        <f t="shared" si="68"/>
        <v>0</v>
      </c>
      <c r="K921" s="134">
        <v>919</v>
      </c>
      <c r="L921" s="679">
        <v>46211</v>
      </c>
      <c r="M921" s="136"/>
      <c r="N921" s="137">
        <v>440</v>
      </c>
      <c r="O921" s="138">
        <v>440</v>
      </c>
      <c r="P921" s="139">
        <f t="shared" si="70"/>
        <v>0</v>
      </c>
      <c r="Q921" s="41"/>
    </row>
    <row r="922" spans="1:17" ht="15" customHeight="1" x14ac:dyDescent="0.3">
      <c r="A922" s="126">
        <v>919</v>
      </c>
      <c r="B922" s="142"/>
      <c r="C922" s="128"/>
      <c r="D922" s="129">
        <f t="shared" si="67"/>
        <v>11679.9</v>
      </c>
      <c r="E922" s="144">
        <v>46212</v>
      </c>
      <c r="F922" s="37">
        <v>11679.9</v>
      </c>
      <c r="G922" s="145">
        <v>46213</v>
      </c>
      <c r="H922" s="76">
        <f t="shared" si="68"/>
        <v>0</v>
      </c>
      <c r="K922" s="134">
        <v>920</v>
      </c>
      <c r="L922" s="679">
        <v>46212</v>
      </c>
      <c r="M922" s="136"/>
      <c r="N922" s="137">
        <f t="shared" si="69"/>
        <v>440</v>
      </c>
      <c r="O922" s="138">
        <v>440</v>
      </c>
      <c r="P922" s="139">
        <f t="shared" si="70"/>
        <v>0</v>
      </c>
      <c r="Q922" s="41"/>
    </row>
    <row r="923" spans="1:17" ht="15" customHeight="1" x14ac:dyDescent="0.3">
      <c r="A923" s="126">
        <v>920</v>
      </c>
      <c r="B923" s="142"/>
      <c r="C923" s="128"/>
      <c r="D923" s="129">
        <f t="shared" si="67"/>
        <v>11679.9</v>
      </c>
      <c r="E923" s="144">
        <v>46213</v>
      </c>
      <c r="F923" s="37">
        <v>11681.5</v>
      </c>
      <c r="G923" s="145">
        <v>46214</v>
      </c>
      <c r="H923" s="76">
        <f t="shared" si="68"/>
        <v>1.6000000000003638</v>
      </c>
      <c r="K923" s="134">
        <v>921</v>
      </c>
      <c r="L923" s="679">
        <v>46213</v>
      </c>
      <c r="M923" s="136"/>
      <c r="N923" s="137">
        <f t="shared" si="69"/>
        <v>440</v>
      </c>
      <c r="O923" s="138">
        <v>440</v>
      </c>
      <c r="P923" s="139">
        <f t="shared" si="70"/>
        <v>0</v>
      </c>
      <c r="Q923" s="41"/>
    </row>
    <row r="924" spans="1:17" ht="15" customHeight="1" x14ac:dyDescent="0.3">
      <c r="A924" s="126">
        <v>921</v>
      </c>
      <c r="B924" s="142"/>
      <c r="C924" s="128"/>
      <c r="D924" s="129">
        <f t="shared" si="67"/>
        <v>11681.5</v>
      </c>
      <c r="E924" s="144">
        <v>46214</v>
      </c>
      <c r="F924" s="37">
        <v>11682.05</v>
      </c>
      <c r="G924" s="145">
        <v>46215</v>
      </c>
      <c r="H924" s="76">
        <f t="shared" si="68"/>
        <v>0.5499999999992724</v>
      </c>
      <c r="K924" s="134">
        <v>922</v>
      </c>
      <c r="L924" s="679">
        <v>46214</v>
      </c>
      <c r="M924" s="136"/>
      <c r="N924" s="137">
        <f t="shared" si="69"/>
        <v>440</v>
      </c>
      <c r="O924" s="138">
        <v>440</v>
      </c>
      <c r="P924" s="139">
        <f t="shared" si="70"/>
        <v>0</v>
      </c>
      <c r="Q924" s="41"/>
    </row>
    <row r="925" spans="1:17" ht="15" customHeight="1" x14ac:dyDescent="0.3">
      <c r="A925" s="126">
        <v>922</v>
      </c>
      <c r="B925" s="142"/>
      <c r="C925" s="128"/>
      <c r="D925" s="129">
        <f t="shared" si="67"/>
        <v>11682.05</v>
      </c>
      <c r="E925" s="144">
        <v>46215</v>
      </c>
      <c r="F925" s="37">
        <v>11683.1</v>
      </c>
      <c r="G925" s="145">
        <v>46216</v>
      </c>
      <c r="H925" s="76">
        <f t="shared" si="68"/>
        <v>1.0500000000010914</v>
      </c>
      <c r="K925" s="134">
        <v>923</v>
      </c>
      <c r="L925" s="679">
        <v>46215</v>
      </c>
      <c r="M925" s="136"/>
      <c r="N925" s="137">
        <f t="shared" ref="N925:N932" si="71">O924</f>
        <v>440</v>
      </c>
      <c r="O925" s="138">
        <v>440</v>
      </c>
      <c r="P925" s="139">
        <f t="shared" ref="P925:P932" si="72">M925+N925-O925</f>
        <v>0</v>
      </c>
      <c r="Q925" s="41"/>
    </row>
    <row r="926" spans="1:17" ht="15" customHeight="1" x14ac:dyDescent="0.3">
      <c r="A926" s="126">
        <v>923</v>
      </c>
      <c r="B926" s="142"/>
      <c r="C926" s="128"/>
      <c r="D926" s="129">
        <f t="shared" si="67"/>
        <v>11683.1</v>
      </c>
      <c r="E926" s="144">
        <v>46216</v>
      </c>
      <c r="F926" s="37">
        <v>11683.1</v>
      </c>
      <c r="G926" s="145">
        <v>46217</v>
      </c>
      <c r="H926" s="76">
        <f t="shared" si="68"/>
        <v>0</v>
      </c>
      <c r="K926" s="134">
        <v>924</v>
      </c>
      <c r="L926" s="679">
        <v>46216</v>
      </c>
      <c r="M926" s="136"/>
      <c r="N926" s="137">
        <f t="shared" si="71"/>
        <v>440</v>
      </c>
      <c r="O926" s="138">
        <v>440</v>
      </c>
      <c r="P926" s="139">
        <f t="shared" si="72"/>
        <v>0</v>
      </c>
      <c r="Q926" s="41"/>
    </row>
    <row r="927" spans="1:17" ht="15" customHeight="1" x14ac:dyDescent="0.3">
      <c r="A927" s="126">
        <v>924</v>
      </c>
      <c r="B927" s="142"/>
      <c r="C927" s="128"/>
      <c r="D927" s="129">
        <f t="shared" ref="D927:D933" si="73">(F926)</f>
        <v>11683.1</v>
      </c>
      <c r="E927" s="144">
        <v>46217</v>
      </c>
      <c r="F927" s="37">
        <v>11683.65</v>
      </c>
      <c r="G927" s="145">
        <v>46218</v>
      </c>
      <c r="H927" s="76">
        <f t="shared" ref="H927:H933" si="74">F927-D927</f>
        <v>0.5499999999992724</v>
      </c>
      <c r="K927" s="134">
        <v>925</v>
      </c>
      <c r="L927" s="679">
        <v>46217</v>
      </c>
      <c r="M927" s="136"/>
      <c r="N927" s="137">
        <f t="shared" si="71"/>
        <v>440</v>
      </c>
      <c r="O927" s="138">
        <v>440</v>
      </c>
      <c r="P927" s="139">
        <f t="shared" si="72"/>
        <v>0</v>
      </c>
      <c r="Q927" s="41"/>
    </row>
    <row r="928" spans="1:17" ht="15" customHeight="1" x14ac:dyDescent="0.3">
      <c r="A928" s="126">
        <v>925</v>
      </c>
      <c r="B928" s="142"/>
      <c r="C928" s="128"/>
      <c r="D928" s="129">
        <f t="shared" si="73"/>
        <v>11683.65</v>
      </c>
      <c r="E928" s="144">
        <v>46218</v>
      </c>
      <c r="F928" s="37">
        <v>11683.65</v>
      </c>
      <c r="G928" s="145">
        <v>46219</v>
      </c>
      <c r="H928" s="76">
        <f t="shared" si="74"/>
        <v>0</v>
      </c>
      <c r="K928" s="134">
        <v>926</v>
      </c>
      <c r="L928" s="679">
        <v>46218</v>
      </c>
      <c r="M928" s="136"/>
      <c r="N928" s="137">
        <f t="shared" si="71"/>
        <v>440</v>
      </c>
      <c r="O928" s="138">
        <v>440</v>
      </c>
      <c r="P928" s="139">
        <f t="shared" si="72"/>
        <v>0</v>
      </c>
      <c r="Q928" s="41"/>
    </row>
    <row r="929" spans="1:17" ht="15" customHeight="1" x14ac:dyDescent="0.3">
      <c r="A929" s="126">
        <v>926</v>
      </c>
      <c r="B929" s="142"/>
      <c r="C929" s="128"/>
      <c r="D929" s="129">
        <f t="shared" si="73"/>
        <v>11683.65</v>
      </c>
      <c r="E929" s="144">
        <v>46219</v>
      </c>
      <c r="F929" s="37">
        <v>11683.65</v>
      </c>
      <c r="G929" s="145">
        <v>46220</v>
      </c>
      <c r="H929" s="76">
        <f t="shared" si="74"/>
        <v>0</v>
      </c>
      <c r="K929" s="134">
        <v>927</v>
      </c>
      <c r="L929" s="679">
        <v>46219</v>
      </c>
      <c r="M929" s="136"/>
      <c r="N929" s="137">
        <f t="shared" si="71"/>
        <v>440</v>
      </c>
      <c r="O929" s="138">
        <v>440</v>
      </c>
      <c r="P929" s="139">
        <f t="shared" si="72"/>
        <v>0</v>
      </c>
      <c r="Q929" s="41"/>
    </row>
    <row r="930" spans="1:17" ht="15" customHeight="1" x14ac:dyDescent="0.3">
      <c r="A930" s="126">
        <v>927</v>
      </c>
      <c r="B930" s="142"/>
      <c r="C930" s="128"/>
      <c r="D930" s="129">
        <f t="shared" si="73"/>
        <v>11683.65</v>
      </c>
      <c r="E930" s="144">
        <v>46220</v>
      </c>
      <c r="F930" s="37">
        <v>11683.65</v>
      </c>
      <c r="G930" s="145">
        <v>46221</v>
      </c>
      <c r="H930" s="76">
        <f t="shared" si="74"/>
        <v>0</v>
      </c>
      <c r="K930" s="134">
        <v>928</v>
      </c>
      <c r="L930" s="679">
        <v>46220</v>
      </c>
      <c r="M930" s="136"/>
      <c r="N930" s="137">
        <f t="shared" si="71"/>
        <v>440</v>
      </c>
      <c r="O930" s="138">
        <v>440</v>
      </c>
      <c r="P930" s="139">
        <f t="shared" si="72"/>
        <v>0</v>
      </c>
      <c r="Q930" s="41"/>
    </row>
    <row r="931" spans="1:17" ht="15" customHeight="1" x14ac:dyDescent="0.3">
      <c r="A931" s="126">
        <v>928</v>
      </c>
      <c r="B931" s="142"/>
      <c r="C931" s="128"/>
      <c r="D931" s="129">
        <f t="shared" si="73"/>
        <v>11683.65</v>
      </c>
      <c r="E931" s="144">
        <v>46221</v>
      </c>
      <c r="F931" s="37">
        <v>11684.25</v>
      </c>
      <c r="G931" s="145">
        <v>46222</v>
      </c>
      <c r="H931" s="76">
        <f t="shared" si="74"/>
        <v>0.6000000000003638</v>
      </c>
      <c r="K931" s="134">
        <v>929</v>
      </c>
      <c r="L931" s="679">
        <v>46221</v>
      </c>
      <c r="M931" s="136"/>
      <c r="N931" s="137">
        <f t="shared" si="71"/>
        <v>440</v>
      </c>
      <c r="O931" s="138">
        <v>440</v>
      </c>
      <c r="P931" s="139">
        <f t="shared" si="72"/>
        <v>0</v>
      </c>
      <c r="Q931" s="41"/>
    </row>
    <row r="932" spans="1:17" ht="15" customHeight="1" x14ac:dyDescent="0.3">
      <c r="A932" s="126">
        <v>929</v>
      </c>
      <c r="B932" s="142"/>
      <c r="C932" s="128"/>
      <c r="D932" s="129">
        <f t="shared" si="73"/>
        <v>11684.25</v>
      </c>
      <c r="E932" s="144">
        <v>46222</v>
      </c>
      <c r="F932" s="37">
        <v>11684.25</v>
      </c>
      <c r="G932" s="145">
        <v>46223</v>
      </c>
      <c r="H932" s="76">
        <f t="shared" si="74"/>
        <v>0</v>
      </c>
      <c r="K932" s="134">
        <v>930</v>
      </c>
      <c r="L932" s="679">
        <v>46222</v>
      </c>
      <c r="M932" s="136"/>
      <c r="N932" s="137">
        <f t="shared" si="71"/>
        <v>440</v>
      </c>
      <c r="O932" s="138">
        <v>440</v>
      </c>
      <c r="P932" s="139">
        <f t="shared" si="72"/>
        <v>0</v>
      </c>
      <c r="Q932" s="41"/>
    </row>
    <row r="933" spans="1:17" ht="15" customHeight="1" x14ac:dyDescent="0.3">
      <c r="A933" s="126">
        <v>930</v>
      </c>
      <c r="B933" s="142"/>
      <c r="C933" s="128"/>
      <c r="D933" s="129">
        <f t="shared" si="73"/>
        <v>11684.25</v>
      </c>
      <c r="E933" s="144">
        <v>46223</v>
      </c>
      <c r="F933" s="37">
        <v>11684.25</v>
      </c>
      <c r="G933" s="145">
        <v>46224</v>
      </c>
      <c r="H933" s="76">
        <f t="shared" si="74"/>
        <v>0</v>
      </c>
      <c r="K933" s="134">
        <v>931</v>
      </c>
      <c r="L933" s="679">
        <v>46223</v>
      </c>
      <c r="M933" s="136"/>
      <c r="N933" s="137">
        <f t="shared" ref="N933:N937" si="75">O932</f>
        <v>440</v>
      </c>
      <c r="O933" s="138">
        <v>440</v>
      </c>
      <c r="P933" s="139">
        <f t="shared" ref="P933:P937" si="76">M933+N933-O933</f>
        <v>0</v>
      </c>
      <c r="Q933" s="41"/>
    </row>
    <row r="934" spans="1:17" ht="15" customHeight="1" x14ac:dyDescent="0.3">
      <c r="A934" s="126">
        <v>931</v>
      </c>
      <c r="B934" s="142"/>
      <c r="C934" s="128"/>
      <c r="D934" s="129">
        <f t="shared" ref="D934:D936" si="77">(F933)</f>
        <v>11684.25</v>
      </c>
      <c r="E934" s="144">
        <v>46224</v>
      </c>
      <c r="F934" s="37">
        <v>11684.3</v>
      </c>
      <c r="G934" s="145">
        <v>46225</v>
      </c>
      <c r="H934" s="76">
        <f t="shared" ref="H934:H936" si="78">F934-D934</f>
        <v>4.9999999999272404E-2</v>
      </c>
      <c r="K934" s="134">
        <v>932</v>
      </c>
      <c r="L934" s="679">
        <v>46224</v>
      </c>
      <c r="M934" s="136"/>
      <c r="N934" s="137">
        <f t="shared" si="75"/>
        <v>440</v>
      </c>
      <c r="O934" s="138">
        <v>440</v>
      </c>
      <c r="P934" s="139">
        <f t="shared" si="76"/>
        <v>0</v>
      </c>
      <c r="Q934" s="41"/>
    </row>
    <row r="935" spans="1:17" ht="15" customHeight="1" x14ac:dyDescent="0.3">
      <c r="A935" s="126">
        <v>932</v>
      </c>
      <c r="B935" s="142"/>
      <c r="C935" s="128"/>
      <c r="D935" s="129">
        <f t="shared" si="77"/>
        <v>11684.3</v>
      </c>
      <c r="E935" s="144">
        <v>46225</v>
      </c>
      <c r="F935" s="37">
        <v>11684.3</v>
      </c>
      <c r="G935" s="145">
        <v>46226</v>
      </c>
      <c r="H935" s="76">
        <f t="shared" si="78"/>
        <v>0</v>
      </c>
      <c r="K935" s="134">
        <v>933</v>
      </c>
      <c r="L935" s="679">
        <v>46225</v>
      </c>
      <c r="M935" s="136"/>
      <c r="N935" s="137">
        <f t="shared" si="75"/>
        <v>440</v>
      </c>
      <c r="O935" s="138">
        <v>440</v>
      </c>
      <c r="P935" s="139">
        <f t="shared" si="76"/>
        <v>0</v>
      </c>
      <c r="Q935" s="41"/>
    </row>
    <row r="936" spans="1:17" ht="15" customHeight="1" x14ac:dyDescent="0.3">
      <c r="A936" s="126">
        <v>933</v>
      </c>
      <c r="B936" s="142"/>
      <c r="C936" s="128"/>
      <c r="D936" s="129">
        <f t="shared" si="77"/>
        <v>11684.3</v>
      </c>
      <c r="E936" s="144">
        <v>46226</v>
      </c>
      <c r="F936" s="37">
        <v>11684.85</v>
      </c>
      <c r="G936" s="145">
        <v>46227</v>
      </c>
      <c r="H936" s="76">
        <f t="shared" si="78"/>
        <v>0.55000000000109139</v>
      </c>
      <c r="K936" s="134">
        <v>934</v>
      </c>
      <c r="L936" s="679">
        <v>46226</v>
      </c>
      <c r="M936" s="136"/>
      <c r="N936" s="137">
        <f t="shared" si="75"/>
        <v>440</v>
      </c>
      <c r="O936" s="138">
        <v>440</v>
      </c>
      <c r="P936" s="139">
        <f t="shared" si="76"/>
        <v>0</v>
      </c>
      <c r="Q936" s="41"/>
    </row>
    <row r="937" spans="1:17" ht="15" customHeight="1" x14ac:dyDescent="0.3">
      <c r="A937" s="126">
        <v>934</v>
      </c>
      <c r="B937" s="142"/>
      <c r="C937" s="128"/>
      <c r="D937" s="129">
        <f t="shared" ref="D937:D1000" si="79">(F936)</f>
        <v>11684.85</v>
      </c>
      <c r="E937" s="144">
        <v>46227</v>
      </c>
      <c r="F937" s="37">
        <v>11685.95</v>
      </c>
      <c r="G937" s="145">
        <v>46228</v>
      </c>
      <c r="H937" s="76">
        <f t="shared" ref="H937:H1000" si="80">F937-D937</f>
        <v>1.1000000000003638</v>
      </c>
      <c r="K937" s="134">
        <v>935</v>
      </c>
      <c r="L937" s="679">
        <v>46227</v>
      </c>
      <c r="M937" s="136"/>
      <c r="N937" s="137">
        <f t="shared" si="75"/>
        <v>440</v>
      </c>
      <c r="O937" s="138">
        <v>437</v>
      </c>
      <c r="P937" s="139">
        <f t="shared" si="76"/>
        <v>3</v>
      </c>
      <c r="Q937" s="41"/>
    </row>
    <row r="938" spans="1:17" ht="15" customHeight="1" x14ac:dyDescent="0.3">
      <c r="A938" s="126">
        <v>935</v>
      </c>
      <c r="B938" s="142"/>
      <c r="C938" s="128"/>
      <c r="D938" s="129">
        <f t="shared" si="79"/>
        <v>11685.95</v>
      </c>
      <c r="E938" s="144">
        <v>46228</v>
      </c>
      <c r="F938" s="37">
        <v>11686.5</v>
      </c>
      <c r="G938" s="145">
        <v>46229</v>
      </c>
      <c r="H938" s="76">
        <f t="shared" si="80"/>
        <v>0.5499999999992724</v>
      </c>
      <c r="K938" s="134">
        <v>936</v>
      </c>
      <c r="L938" s="679">
        <v>46228</v>
      </c>
      <c r="M938" s="136"/>
      <c r="N938" s="137">
        <f t="shared" ref="N938:N988" si="81">O937</f>
        <v>437</v>
      </c>
      <c r="O938" s="138">
        <v>437</v>
      </c>
      <c r="P938" s="139">
        <f t="shared" ref="P938:P988" si="82">M938+N938-O938</f>
        <v>0</v>
      </c>
      <c r="Q938" s="41"/>
    </row>
    <row r="939" spans="1:17" ht="15" customHeight="1" x14ac:dyDescent="0.3">
      <c r="A939" s="126">
        <v>936</v>
      </c>
      <c r="B939" s="142"/>
      <c r="C939" s="128"/>
      <c r="D939" s="129">
        <f t="shared" si="79"/>
        <v>11686.5</v>
      </c>
      <c r="E939" s="144">
        <v>46229</v>
      </c>
      <c r="F939" s="37">
        <v>11686.5</v>
      </c>
      <c r="G939" s="145">
        <v>46230</v>
      </c>
      <c r="H939" s="76">
        <f t="shared" si="80"/>
        <v>0</v>
      </c>
      <c r="K939" s="134">
        <v>937</v>
      </c>
      <c r="L939" s="679">
        <v>46229</v>
      </c>
      <c r="M939" s="136"/>
      <c r="N939" s="137">
        <f t="shared" si="81"/>
        <v>437</v>
      </c>
      <c r="O939" s="138">
        <v>437</v>
      </c>
      <c r="P939" s="139">
        <f t="shared" si="82"/>
        <v>0</v>
      </c>
      <c r="Q939" s="41"/>
    </row>
    <row r="940" spans="1:17" ht="15" customHeight="1" x14ac:dyDescent="0.3">
      <c r="A940" s="126">
        <v>937</v>
      </c>
      <c r="B940" s="142"/>
      <c r="C940" s="128"/>
      <c r="D940" s="129">
        <f t="shared" si="79"/>
        <v>11686.5</v>
      </c>
      <c r="E940" s="144">
        <v>46230</v>
      </c>
      <c r="F940" s="37">
        <v>11686.5</v>
      </c>
      <c r="G940" s="145">
        <v>46231</v>
      </c>
      <c r="H940" s="76">
        <f t="shared" si="80"/>
        <v>0</v>
      </c>
      <c r="K940" s="134">
        <v>938</v>
      </c>
      <c r="L940" s="679">
        <v>46230</v>
      </c>
      <c r="M940" s="136"/>
      <c r="N940" s="137">
        <f t="shared" si="81"/>
        <v>437</v>
      </c>
      <c r="O940" s="138">
        <v>437</v>
      </c>
      <c r="P940" s="139">
        <f t="shared" si="82"/>
        <v>0</v>
      </c>
      <c r="Q940" s="41"/>
    </row>
    <row r="941" spans="1:17" ht="15" customHeight="1" x14ac:dyDescent="0.3">
      <c r="A941" s="126">
        <v>938</v>
      </c>
      <c r="B941" s="142"/>
      <c r="C941" s="128"/>
      <c r="D941" s="129">
        <f t="shared" si="79"/>
        <v>11686.5</v>
      </c>
      <c r="E941" s="144">
        <v>46231</v>
      </c>
      <c r="F941" s="37">
        <v>11686.55</v>
      </c>
      <c r="G941" s="145">
        <v>46232</v>
      </c>
      <c r="H941" s="76">
        <f t="shared" si="80"/>
        <v>4.9999999999272404E-2</v>
      </c>
      <c r="K941" s="134">
        <v>939</v>
      </c>
      <c r="L941" s="679">
        <v>46231</v>
      </c>
      <c r="M941" s="136"/>
      <c r="N941" s="137">
        <f t="shared" si="81"/>
        <v>437</v>
      </c>
      <c r="O941" s="138">
        <v>437</v>
      </c>
      <c r="P941" s="139">
        <f t="shared" si="82"/>
        <v>0</v>
      </c>
      <c r="Q941" s="41"/>
    </row>
    <row r="942" spans="1:17" ht="15" customHeight="1" x14ac:dyDescent="0.3">
      <c r="A942" s="126">
        <v>939</v>
      </c>
      <c r="B942" s="142"/>
      <c r="C942" s="128"/>
      <c r="D942" s="129">
        <f t="shared" si="79"/>
        <v>11686.55</v>
      </c>
      <c r="E942" s="144">
        <v>46232</v>
      </c>
      <c r="F942" s="37">
        <v>11687.05</v>
      </c>
      <c r="G942" s="145">
        <v>46233</v>
      </c>
      <c r="H942" s="76">
        <f t="shared" si="80"/>
        <v>0.5</v>
      </c>
      <c r="K942" s="134">
        <v>940</v>
      </c>
      <c r="L942" s="679">
        <v>46232</v>
      </c>
      <c r="M942" s="136"/>
      <c r="N942" s="137">
        <f t="shared" si="81"/>
        <v>437</v>
      </c>
      <c r="O942" s="138">
        <v>437</v>
      </c>
      <c r="P942" s="139">
        <f t="shared" si="82"/>
        <v>0</v>
      </c>
      <c r="Q942" s="41"/>
    </row>
    <row r="943" spans="1:17" ht="15" customHeight="1" x14ac:dyDescent="0.3">
      <c r="A943" s="126">
        <v>940</v>
      </c>
      <c r="B943" s="142"/>
      <c r="C943" s="128"/>
      <c r="D943" s="129">
        <f t="shared" si="79"/>
        <v>11687.05</v>
      </c>
      <c r="E943" s="144">
        <v>46233</v>
      </c>
      <c r="F943" s="37">
        <v>11687.05</v>
      </c>
      <c r="G943" s="145">
        <v>46234</v>
      </c>
      <c r="H943" s="76">
        <f t="shared" si="80"/>
        <v>0</v>
      </c>
      <c r="K943" s="134">
        <v>941</v>
      </c>
      <c r="L943" s="679">
        <v>46233</v>
      </c>
      <c r="M943" s="136"/>
      <c r="N943" s="137">
        <f t="shared" si="81"/>
        <v>437</v>
      </c>
      <c r="O943" s="138">
        <v>437</v>
      </c>
      <c r="P943" s="139">
        <f t="shared" si="82"/>
        <v>0</v>
      </c>
      <c r="Q943" s="41"/>
    </row>
    <row r="944" spans="1:17" ht="15" customHeight="1" x14ac:dyDescent="0.3">
      <c r="A944" s="126">
        <v>941</v>
      </c>
      <c r="B944" s="142"/>
      <c r="C944" s="128"/>
      <c r="D944" s="129">
        <f t="shared" si="79"/>
        <v>11687.05</v>
      </c>
      <c r="E944" s="144">
        <v>46234</v>
      </c>
      <c r="F944" s="37">
        <v>11687.05</v>
      </c>
      <c r="G944" s="145">
        <v>46235</v>
      </c>
      <c r="H944" s="76">
        <f t="shared" si="80"/>
        <v>0</v>
      </c>
      <c r="K944" s="134">
        <v>942</v>
      </c>
      <c r="L944" s="679">
        <v>46234</v>
      </c>
      <c r="M944" s="136"/>
      <c r="N944" s="137">
        <f t="shared" si="81"/>
        <v>437</v>
      </c>
      <c r="O944" s="138">
        <v>437</v>
      </c>
      <c r="P944" s="139">
        <f t="shared" si="82"/>
        <v>0</v>
      </c>
      <c r="Q944" s="41"/>
    </row>
    <row r="945" spans="1:17" ht="15" customHeight="1" x14ac:dyDescent="0.3">
      <c r="A945" s="126">
        <v>942</v>
      </c>
      <c r="B945" s="142"/>
      <c r="C945" s="128"/>
      <c r="D945" s="129">
        <f t="shared" si="79"/>
        <v>11687.05</v>
      </c>
      <c r="E945" s="144">
        <v>46235</v>
      </c>
      <c r="F945" s="37">
        <v>11687.05</v>
      </c>
      <c r="G945" s="145">
        <v>46236</v>
      </c>
      <c r="H945" s="76">
        <f t="shared" si="80"/>
        <v>0</v>
      </c>
      <c r="K945" s="134">
        <v>943</v>
      </c>
      <c r="L945" s="679">
        <v>46235</v>
      </c>
      <c r="M945" s="136"/>
      <c r="N945" s="137">
        <f t="shared" si="81"/>
        <v>437</v>
      </c>
      <c r="O945" s="138">
        <v>437</v>
      </c>
      <c r="P945" s="139">
        <f t="shared" si="82"/>
        <v>0</v>
      </c>
      <c r="Q945" s="41"/>
    </row>
    <row r="946" spans="1:17" ht="15" customHeight="1" x14ac:dyDescent="0.3">
      <c r="A946" s="126">
        <v>943</v>
      </c>
      <c r="B946" s="142"/>
      <c r="C946" s="128"/>
      <c r="D946" s="129">
        <f t="shared" si="79"/>
        <v>11687.05</v>
      </c>
      <c r="E946" s="144">
        <v>46236</v>
      </c>
      <c r="F946" s="37">
        <v>11687.1</v>
      </c>
      <c r="G946" s="145">
        <v>46237</v>
      </c>
      <c r="H946" s="76">
        <f t="shared" si="80"/>
        <v>5.0000000001091394E-2</v>
      </c>
      <c r="K946" s="134">
        <v>944</v>
      </c>
      <c r="L946" s="679">
        <v>46236</v>
      </c>
      <c r="M946" s="136"/>
      <c r="N946" s="137">
        <f t="shared" si="81"/>
        <v>437</v>
      </c>
      <c r="O946" s="138">
        <v>437</v>
      </c>
      <c r="P946" s="139">
        <f t="shared" si="82"/>
        <v>0</v>
      </c>
      <c r="Q946" s="41"/>
    </row>
    <row r="947" spans="1:17" ht="15" customHeight="1" x14ac:dyDescent="0.3">
      <c r="A947" s="126">
        <v>944</v>
      </c>
      <c r="B947" s="142"/>
      <c r="C947" s="128"/>
      <c r="D947" s="129">
        <f t="shared" si="79"/>
        <v>11687.1</v>
      </c>
      <c r="E947" s="144">
        <v>46237</v>
      </c>
      <c r="F947" s="37">
        <v>11691.95</v>
      </c>
      <c r="G947" s="145">
        <v>46238</v>
      </c>
      <c r="H947" s="76">
        <f t="shared" si="80"/>
        <v>4.8500000000003638</v>
      </c>
      <c r="K947" s="134">
        <v>945</v>
      </c>
      <c r="L947" s="679">
        <v>46237</v>
      </c>
      <c r="M947" s="136"/>
      <c r="N947" s="137">
        <f t="shared" si="81"/>
        <v>437</v>
      </c>
      <c r="O947" s="138">
        <v>412.5</v>
      </c>
      <c r="P947" s="139">
        <f t="shared" si="82"/>
        <v>24.5</v>
      </c>
      <c r="Q947" s="41"/>
    </row>
    <row r="948" spans="1:17" ht="15" customHeight="1" x14ac:dyDescent="0.3">
      <c r="A948" s="126">
        <v>945</v>
      </c>
      <c r="B948" s="142"/>
      <c r="C948" s="128"/>
      <c r="D948" s="129">
        <f t="shared" si="79"/>
        <v>11691.95</v>
      </c>
      <c r="E948" s="144">
        <v>46238</v>
      </c>
      <c r="F948" s="37">
        <v>11692.45</v>
      </c>
      <c r="G948" s="145">
        <v>46239</v>
      </c>
      <c r="H948" s="76">
        <f t="shared" si="80"/>
        <v>0.5</v>
      </c>
      <c r="K948" s="134">
        <v>946</v>
      </c>
      <c r="L948" s="679">
        <v>46238</v>
      </c>
      <c r="M948" s="136"/>
      <c r="N948" s="137">
        <f t="shared" si="81"/>
        <v>412.5</v>
      </c>
      <c r="O948" s="138">
        <v>411</v>
      </c>
      <c r="P948" s="139">
        <f t="shared" si="82"/>
        <v>1.5</v>
      </c>
      <c r="Q948" s="41"/>
    </row>
    <row r="949" spans="1:17" ht="15" customHeight="1" x14ac:dyDescent="0.3">
      <c r="A949" s="126">
        <v>946</v>
      </c>
      <c r="B949" s="142"/>
      <c r="C949" s="128"/>
      <c r="D949" s="129">
        <f t="shared" si="79"/>
        <v>11692.45</v>
      </c>
      <c r="E949" s="144">
        <v>46239</v>
      </c>
      <c r="F949" s="37">
        <v>11695.8</v>
      </c>
      <c r="G949" s="145">
        <v>46240</v>
      </c>
      <c r="H949" s="76">
        <f t="shared" si="80"/>
        <v>3.3499999999985448</v>
      </c>
      <c r="K949" s="134">
        <v>947</v>
      </c>
      <c r="L949" s="679">
        <v>46239</v>
      </c>
      <c r="M949" s="136"/>
      <c r="N949" s="137">
        <f t="shared" si="81"/>
        <v>411</v>
      </c>
      <c r="O949" s="138">
        <v>397.5</v>
      </c>
      <c r="P949" s="139">
        <f t="shared" si="82"/>
        <v>13.5</v>
      </c>
      <c r="Q949" s="41"/>
    </row>
    <row r="950" spans="1:17" ht="15" customHeight="1" x14ac:dyDescent="0.3">
      <c r="A950" s="126">
        <v>947</v>
      </c>
      <c r="B950" s="142"/>
      <c r="C950" s="128"/>
      <c r="D950" s="129">
        <f t="shared" si="79"/>
        <v>11695.8</v>
      </c>
      <c r="E950" s="144">
        <v>46240</v>
      </c>
      <c r="F950" s="37">
        <v>11696.3</v>
      </c>
      <c r="G950" s="145">
        <v>46241</v>
      </c>
      <c r="H950" s="76">
        <f t="shared" si="80"/>
        <v>0.5</v>
      </c>
      <c r="K950" s="134">
        <v>948</v>
      </c>
      <c r="L950" s="679">
        <v>46240</v>
      </c>
      <c r="M950" s="136"/>
      <c r="N950" s="137">
        <f t="shared" si="81"/>
        <v>397.5</v>
      </c>
      <c r="O950" s="138">
        <v>396</v>
      </c>
      <c r="P950" s="139">
        <f t="shared" si="82"/>
        <v>1.5</v>
      </c>
      <c r="Q950" s="41"/>
    </row>
    <row r="951" spans="1:17" ht="15" customHeight="1" x14ac:dyDescent="0.3">
      <c r="A951" s="126">
        <v>948</v>
      </c>
      <c r="B951" s="142"/>
      <c r="C951" s="128"/>
      <c r="D951" s="129">
        <f t="shared" si="79"/>
        <v>11696.3</v>
      </c>
      <c r="E951" s="144">
        <v>46241</v>
      </c>
      <c r="F951" s="37">
        <v>11696.3</v>
      </c>
      <c r="G951" s="145">
        <v>46242</v>
      </c>
      <c r="H951" s="76">
        <f t="shared" si="80"/>
        <v>0</v>
      </c>
      <c r="K951" s="134">
        <v>949</v>
      </c>
      <c r="L951" s="679">
        <v>46241</v>
      </c>
      <c r="M951" s="136"/>
      <c r="N951" s="137">
        <f t="shared" si="81"/>
        <v>396</v>
      </c>
      <c r="O951" s="138">
        <v>396</v>
      </c>
      <c r="P951" s="139">
        <f t="shared" si="82"/>
        <v>0</v>
      </c>
      <c r="Q951" s="41"/>
    </row>
    <row r="952" spans="1:17" ht="15" customHeight="1" x14ac:dyDescent="0.3">
      <c r="A952" s="126">
        <v>949</v>
      </c>
      <c r="B952" s="142"/>
      <c r="C952" s="128"/>
      <c r="D952" s="129">
        <f t="shared" si="79"/>
        <v>11696.3</v>
      </c>
      <c r="E952" s="144">
        <v>46242</v>
      </c>
      <c r="F952" s="37">
        <v>11696.3</v>
      </c>
      <c r="G952" s="145">
        <v>46243</v>
      </c>
      <c r="H952" s="76">
        <f t="shared" si="80"/>
        <v>0</v>
      </c>
      <c r="K952" s="134">
        <v>950</v>
      </c>
      <c r="L952" s="679">
        <v>46242</v>
      </c>
      <c r="M952" s="136"/>
      <c r="N952" s="137">
        <f t="shared" si="81"/>
        <v>396</v>
      </c>
      <c r="O952" s="138">
        <v>396</v>
      </c>
      <c r="P952" s="139">
        <f t="shared" si="82"/>
        <v>0</v>
      </c>
      <c r="Q952" s="41"/>
    </row>
    <row r="953" spans="1:17" ht="15" customHeight="1" x14ac:dyDescent="0.3">
      <c r="A953" s="126">
        <v>950</v>
      </c>
      <c r="B953" s="142"/>
      <c r="C953" s="128"/>
      <c r="D953" s="129">
        <f t="shared" si="79"/>
        <v>11696.3</v>
      </c>
      <c r="E953" s="144">
        <v>46243</v>
      </c>
      <c r="F953" s="37">
        <v>11696.3</v>
      </c>
      <c r="G953" s="145">
        <v>46244</v>
      </c>
      <c r="H953" s="76">
        <f t="shared" si="80"/>
        <v>0</v>
      </c>
      <c r="K953" s="134">
        <v>951</v>
      </c>
      <c r="L953" s="679">
        <v>46243</v>
      </c>
      <c r="M953" s="136"/>
      <c r="N953" s="137">
        <f t="shared" si="81"/>
        <v>396</v>
      </c>
      <c r="O953" s="138">
        <v>396</v>
      </c>
      <c r="P953" s="139">
        <f t="shared" si="82"/>
        <v>0</v>
      </c>
      <c r="Q953" s="41"/>
    </row>
    <row r="954" spans="1:17" ht="15" customHeight="1" x14ac:dyDescent="0.3">
      <c r="A954" s="126">
        <v>951</v>
      </c>
      <c r="B954" s="142"/>
      <c r="C954" s="128"/>
      <c r="D954" s="129">
        <f t="shared" si="79"/>
        <v>11696.3</v>
      </c>
      <c r="E954" s="144">
        <v>46244</v>
      </c>
      <c r="F954" s="37">
        <v>11696.3</v>
      </c>
      <c r="G954" s="145">
        <v>46245</v>
      </c>
      <c r="H954" s="76">
        <f t="shared" si="80"/>
        <v>0</v>
      </c>
      <c r="K954" s="134">
        <v>952</v>
      </c>
      <c r="L954" s="679">
        <v>46244</v>
      </c>
      <c r="M954" s="136"/>
      <c r="N954" s="137">
        <f t="shared" si="81"/>
        <v>396</v>
      </c>
      <c r="O954" s="138">
        <v>396</v>
      </c>
      <c r="P954" s="139">
        <f t="shared" si="82"/>
        <v>0</v>
      </c>
      <c r="Q954" s="41"/>
    </row>
    <row r="955" spans="1:17" ht="15" customHeight="1" x14ac:dyDescent="0.3">
      <c r="A955" s="126">
        <v>952</v>
      </c>
      <c r="B955" s="142"/>
      <c r="C955" s="128"/>
      <c r="D955" s="129">
        <f t="shared" si="79"/>
        <v>11696.3</v>
      </c>
      <c r="E955" s="144">
        <v>46245</v>
      </c>
      <c r="F955" s="37">
        <v>11696.3</v>
      </c>
      <c r="G955" s="145">
        <v>46246</v>
      </c>
      <c r="H955" s="76">
        <f t="shared" si="80"/>
        <v>0</v>
      </c>
      <c r="K955" s="134">
        <v>953</v>
      </c>
      <c r="L955" s="679">
        <v>46245</v>
      </c>
      <c r="M955" s="136"/>
      <c r="N955" s="137">
        <f t="shared" si="81"/>
        <v>396</v>
      </c>
      <c r="O955" s="138">
        <v>396</v>
      </c>
      <c r="P955" s="139">
        <f t="shared" si="82"/>
        <v>0</v>
      </c>
      <c r="Q955" s="41"/>
    </row>
    <row r="956" spans="1:17" ht="15" customHeight="1" x14ac:dyDescent="0.3">
      <c r="A956" s="126">
        <v>953</v>
      </c>
      <c r="B956" s="142"/>
      <c r="C956" s="128"/>
      <c r="D956" s="129">
        <f t="shared" si="79"/>
        <v>11696.3</v>
      </c>
      <c r="E956" s="144">
        <v>46246</v>
      </c>
      <c r="F956" s="37">
        <v>11696.3</v>
      </c>
      <c r="G956" s="145">
        <v>46247</v>
      </c>
      <c r="H956" s="76">
        <f t="shared" si="80"/>
        <v>0</v>
      </c>
      <c r="K956" s="134">
        <v>954</v>
      </c>
      <c r="L956" s="679">
        <v>46246</v>
      </c>
      <c r="M956" s="136"/>
      <c r="N956" s="137">
        <f t="shared" si="81"/>
        <v>396</v>
      </c>
      <c r="O956" s="138">
        <v>396</v>
      </c>
      <c r="P956" s="139">
        <f t="shared" si="82"/>
        <v>0</v>
      </c>
      <c r="Q956" s="41"/>
    </row>
    <row r="957" spans="1:17" ht="15" customHeight="1" x14ac:dyDescent="0.3">
      <c r="A957" s="126">
        <v>954</v>
      </c>
      <c r="B957" s="142"/>
      <c r="C957" s="128"/>
      <c r="D957" s="129">
        <f t="shared" si="79"/>
        <v>11696.3</v>
      </c>
      <c r="E957" s="144">
        <v>46247</v>
      </c>
      <c r="F957" s="37">
        <v>11698.95</v>
      </c>
      <c r="G957" s="145">
        <v>46248</v>
      </c>
      <c r="H957" s="76">
        <f t="shared" si="80"/>
        <v>2.6500000000014552</v>
      </c>
      <c r="K957" s="134">
        <v>955</v>
      </c>
      <c r="L957" s="679">
        <v>46247</v>
      </c>
      <c r="M957" s="136"/>
      <c r="N957" s="137">
        <f t="shared" si="81"/>
        <v>396</v>
      </c>
      <c r="O957" s="138">
        <v>382.5</v>
      </c>
      <c r="P957" s="139">
        <f t="shared" si="82"/>
        <v>13.5</v>
      </c>
      <c r="Q957" s="41"/>
    </row>
    <row r="958" spans="1:17" ht="15" customHeight="1" x14ac:dyDescent="0.3">
      <c r="A958" s="126">
        <v>955</v>
      </c>
      <c r="B958" s="142"/>
      <c r="C958" s="128"/>
      <c r="D958" s="129">
        <f t="shared" si="79"/>
        <v>11698.95</v>
      </c>
      <c r="E958" s="144">
        <v>46248</v>
      </c>
      <c r="F958" s="37">
        <v>11699.45</v>
      </c>
      <c r="G958" s="145">
        <v>46249</v>
      </c>
      <c r="H958" s="76">
        <f t="shared" si="80"/>
        <v>0.5</v>
      </c>
      <c r="K958" s="134">
        <v>956</v>
      </c>
      <c r="L958" s="679">
        <v>46248</v>
      </c>
      <c r="M958" s="136"/>
      <c r="N958" s="137">
        <f t="shared" si="81"/>
        <v>382.5</v>
      </c>
      <c r="O958" s="138">
        <v>381</v>
      </c>
      <c r="P958" s="139">
        <f t="shared" si="82"/>
        <v>1.5</v>
      </c>
      <c r="Q958" s="41"/>
    </row>
    <row r="959" spans="1:17" ht="15" customHeight="1" x14ac:dyDescent="0.3">
      <c r="A959" s="126">
        <v>956</v>
      </c>
      <c r="B959" s="142"/>
      <c r="C959" s="128"/>
      <c r="D959" s="129">
        <f t="shared" si="79"/>
        <v>11699.45</v>
      </c>
      <c r="E959" s="144">
        <v>46249</v>
      </c>
      <c r="F959" s="37">
        <v>11700.1</v>
      </c>
      <c r="G959" s="145">
        <v>46250</v>
      </c>
      <c r="H959" s="76">
        <f t="shared" si="80"/>
        <v>0.6499999999996362</v>
      </c>
      <c r="K959" s="134">
        <v>957</v>
      </c>
      <c r="L959" s="679">
        <v>46249</v>
      </c>
      <c r="M959" s="136"/>
      <c r="N959" s="137">
        <f t="shared" si="81"/>
        <v>381</v>
      </c>
      <c r="O959" s="138">
        <v>375</v>
      </c>
      <c r="P959" s="139">
        <f t="shared" si="82"/>
        <v>6</v>
      </c>
      <c r="Q959" s="41"/>
    </row>
    <row r="960" spans="1:17" ht="15" customHeight="1" x14ac:dyDescent="0.3">
      <c r="A960" s="126">
        <v>957</v>
      </c>
      <c r="B960" s="142"/>
      <c r="C960" s="128"/>
      <c r="D960" s="129">
        <f t="shared" si="79"/>
        <v>11700.1</v>
      </c>
      <c r="E960" s="144">
        <v>46250</v>
      </c>
      <c r="F960" s="37">
        <v>11716.85</v>
      </c>
      <c r="G960" s="145">
        <v>46251</v>
      </c>
      <c r="H960" s="76">
        <f t="shared" si="80"/>
        <v>16.75</v>
      </c>
      <c r="K960" s="134">
        <v>958</v>
      </c>
      <c r="L960" s="679">
        <v>46250</v>
      </c>
      <c r="M960" s="136"/>
      <c r="N960" s="137">
        <f t="shared" si="81"/>
        <v>375</v>
      </c>
      <c r="O960" s="138">
        <v>273.75</v>
      </c>
      <c r="P960" s="139">
        <f t="shared" si="82"/>
        <v>101.25</v>
      </c>
      <c r="Q960" s="41"/>
    </row>
    <row r="961" spans="1:17" ht="15" customHeight="1" x14ac:dyDescent="0.3">
      <c r="A961" s="126">
        <v>958</v>
      </c>
      <c r="B961" s="142"/>
      <c r="C961" s="128"/>
      <c r="D961" s="129">
        <f t="shared" si="79"/>
        <v>11716.85</v>
      </c>
      <c r="E961" s="144">
        <v>46251</v>
      </c>
      <c r="F961" s="37">
        <v>11718.55</v>
      </c>
      <c r="G961" s="145">
        <v>46252</v>
      </c>
      <c r="H961" s="76">
        <f t="shared" si="80"/>
        <v>1.6999999999989086</v>
      </c>
      <c r="K961" s="134">
        <v>959</v>
      </c>
      <c r="L961" s="679">
        <v>46251</v>
      </c>
      <c r="M961" s="136">
        <v>120</v>
      </c>
      <c r="N961" s="137">
        <f t="shared" si="81"/>
        <v>273.75</v>
      </c>
      <c r="O961" s="138">
        <v>352.5</v>
      </c>
      <c r="P961" s="139">
        <f t="shared" si="82"/>
        <v>41.25</v>
      </c>
      <c r="Q961" s="41"/>
    </row>
    <row r="962" spans="1:17" ht="15" customHeight="1" x14ac:dyDescent="0.3">
      <c r="A962" s="126">
        <v>959</v>
      </c>
      <c r="B962" s="142"/>
      <c r="C962" s="128"/>
      <c r="D962" s="129">
        <f t="shared" si="79"/>
        <v>11718.55</v>
      </c>
      <c r="E962" s="144">
        <v>46252</v>
      </c>
      <c r="F962" s="37">
        <v>11719.05</v>
      </c>
      <c r="G962" s="145">
        <v>46253</v>
      </c>
      <c r="H962" s="76">
        <f t="shared" si="80"/>
        <v>0.5</v>
      </c>
      <c r="K962" s="134">
        <v>960</v>
      </c>
      <c r="L962" s="679">
        <v>46252</v>
      </c>
      <c r="M962" s="136"/>
      <c r="N962" s="137">
        <f t="shared" si="81"/>
        <v>352.5</v>
      </c>
      <c r="O962" s="138">
        <v>352.5</v>
      </c>
      <c r="P962" s="139">
        <f t="shared" si="82"/>
        <v>0</v>
      </c>
      <c r="Q962" s="41"/>
    </row>
    <row r="963" spans="1:17" ht="15" customHeight="1" x14ac:dyDescent="0.3">
      <c r="A963" s="126">
        <v>960</v>
      </c>
      <c r="B963" s="142"/>
      <c r="C963" s="128"/>
      <c r="D963" s="129">
        <f t="shared" si="79"/>
        <v>11719.05</v>
      </c>
      <c r="E963" s="144">
        <v>46253</v>
      </c>
      <c r="F963" s="37">
        <v>11719.05</v>
      </c>
      <c r="G963" s="145">
        <v>46254</v>
      </c>
      <c r="H963" s="76">
        <f t="shared" si="80"/>
        <v>0</v>
      </c>
      <c r="K963" s="134">
        <v>961</v>
      </c>
      <c r="L963" s="679">
        <v>46253</v>
      </c>
      <c r="M963" s="136"/>
      <c r="N963" s="137">
        <f t="shared" si="81"/>
        <v>352.5</v>
      </c>
      <c r="O963" s="138">
        <v>352.5</v>
      </c>
      <c r="P963" s="139">
        <f t="shared" si="82"/>
        <v>0</v>
      </c>
      <c r="Q963" s="41"/>
    </row>
    <row r="964" spans="1:17" ht="15" customHeight="1" x14ac:dyDescent="0.3">
      <c r="A964" s="126">
        <v>961</v>
      </c>
      <c r="B964" s="142"/>
      <c r="C964" s="128"/>
      <c r="D964" s="129">
        <f t="shared" si="79"/>
        <v>11719.05</v>
      </c>
      <c r="E964" s="144">
        <v>46254</v>
      </c>
      <c r="F964" s="37">
        <v>11719.05</v>
      </c>
      <c r="G964" s="145">
        <v>46255</v>
      </c>
      <c r="H964" s="76">
        <f t="shared" si="80"/>
        <v>0</v>
      </c>
      <c r="K964" s="134">
        <v>962</v>
      </c>
      <c r="L964" s="679">
        <v>46254</v>
      </c>
      <c r="M964" s="136"/>
      <c r="N964" s="137">
        <f t="shared" si="81"/>
        <v>352.5</v>
      </c>
      <c r="O964" s="138">
        <v>352.5</v>
      </c>
      <c r="P964" s="139">
        <f t="shared" si="82"/>
        <v>0</v>
      </c>
      <c r="Q964" s="41"/>
    </row>
    <row r="965" spans="1:17" ht="15" customHeight="1" x14ac:dyDescent="0.3">
      <c r="A965" s="126">
        <v>962</v>
      </c>
      <c r="B965" s="142"/>
      <c r="C965" s="128"/>
      <c r="D965" s="129">
        <f t="shared" si="79"/>
        <v>11719.05</v>
      </c>
      <c r="E965" s="144">
        <v>46255</v>
      </c>
      <c r="F965" s="37">
        <v>11719.05</v>
      </c>
      <c r="G965" s="145">
        <v>46256</v>
      </c>
      <c r="H965" s="76">
        <f t="shared" si="80"/>
        <v>0</v>
      </c>
      <c r="K965" s="134">
        <v>963</v>
      </c>
      <c r="L965" s="679">
        <v>46255</v>
      </c>
      <c r="M965" s="136"/>
      <c r="N965" s="137">
        <f t="shared" si="81"/>
        <v>352.5</v>
      </c>
      <c r="O965" s="138">
        <v>352.5</v>
      </c>
      <c r="P965" s="139">
        <f t="shared" si="82"/>
        <v>0</v>
      </c>
      <c r="Q965" s="41"/>
    </row>
    <row r="966" spans="1:17" ht="15" customHeight="1" x14ac:dyDescent="0.3">
      <c r="A966" s="126">
        <v>963</v>
      </c>
      <c r="B966" s="142"/>
      <c r="C966" s="128"/>
      <c r="D966" s="129">
        <f t="shared" si="79"/>
        <v>11719.05</v>
      </c>
      <c r="E966" s="144">
        <v>46256</v>
      </c>
      <c r="F966" s="37">
        <v>11719.05</v>
      </c>
      <c r="G966" s="145">
        <v>46257</v>
      </c>
      <c r="H966" s="76">
        <f t="shared" si="80"/>
        <v>0</v>
      </c>
      <c r="K966" s="134">
        <v>964</v>
      </c>
      <c r="L966" s="679">
        <v>46256</v>
      </c>
      <c r="M966" s="136">
        <v>90</v>
      </c>
      <c r="N966" s="137">
        <f t="shared" si="81"/>
        <v>352.5</v>
      </c>
      <c r="O966" s="138">
        <v>420</v>
      </c>
      <c r="P966" s="139">
        <f t="shared" si="82"/>
        <v>22.5</v>
      </c>
      <c r="Q966" s="41"/>
    </row>
    <row r="967" spans="1:17" ht="15" customHeight="1" x14ac:dyDescent="0.3">
      <c r="A967" s="126">
        <v>964</v>
      </c>
      <c r="B967" s="142"/>
      <c r="C967" s="128"/>
      <c r="D967" s="129">
        <f t="shared" si="79"/>
        <v>11719.05</v>
      </c>
      <c r="E967" s="144">
        <v>46257</v>
      </c>
      <c r="F967" s="37">
        <v>11719.05</v>
      </c>
      <c r="G967" s="145">
        <v>46258</v>
      </c>
      <c r="H967" s="76">
        <f t="shared" si="80"/>
        <v>0</v>
      </c>
      <c r="K967" s="134">
        <v>965</v>
      </c>
      <c r="L967" s="679">
        <v>46257</v>
      </c>
      <c r="M967" s="136"/>
      <c r="N967" s="137">
        <f t="shared" si="81"/>
        <v>420</v>
      </c>
      <c r="O967" s="138">
        <v>420</v>
      </c>
      <c r="P967" s="139">
        <f t="shared" si="82"/>
        <v>0</v>
      </c>
      <c r="Q967" s="41"/>
    </row>
    <row r="968" spans="1:17" ht="15" customHeight="1" x14ac:dyDescent="0.3">
      <c r="A968" s="126">
        <v>965</v>
      </c>
      <c r="B968" s="142"/>
      <c r="C968" s="128"/>
      <c r="D968" s="129">
        <f t="shared" si="79"/>
        <v>11719.05</v>
      </c>
      <c r="E968" s="144">
        <v>46258</v>
      </c>
      <c r="F968" s="37">
        <v>11719.05</v>
      </c>
      <c r="G968" s="145">
        <v>46259</v>
      </c>
      <c r="H968" s="76">
        <f t="shared" si="80"/>
        <v>0</v>
      </c>
      <c r="K968" s="134">
        <v>966</v>
      </c>
      <c r="L968" s="679">
        <v>46258</v>
      </c>
      <c r="M968" s="136"/>
      <c r="N968" s="137">
        <f t="shared" si="81"/>
        <v>420</v>
      </c>
      <c r="O968" s="138">
        <v>420</v>
      </c>
      <c r="P968" s="139">
        <f t="shared" si="82"/>
        <v>0</v>
      </c>
      <c r="Q968" s="41"/>
    </row>
    <row r="969" spans="1:17" ht="15" customHeight="1" x14ac:dyDescent="0.3">
      <c r="A969" s="126">
        <v>966</v>
      </c>
      <c r="B969" s="142"/>
      <c r="C969" s="128"/>
      <c r="D969" s="129">
        <f t="shared" si="79"/>
        <v>11719.05</v>
      </c>
      <c r="E969" s="144">
        <v>46259</v>
      </c>
      <c r="F969" s="37">
        <v>11719.05</v>
      </c>
      <c r="G969" s="145">
        <v>46260</v>
      </c>
      <c r="H969" s="76">
        <f t="shared" si="80"/>
        <v>0</v>
      </c>
      <c r="K969" s="134">
        <v>967</v>
      </c>
      <c r="L969" s="679">
        <v>46259</v>
      </c>
      <c r="M969" s="136"/>
      <c r="N969" s="137">
        <f t="shared" si="81"/>
        <v>420</v>
      </c>
      <c r="O969" s="138">
        <v>420</v>
      </c>
      <c r="P969" s="139">
        <f t="shared" si="82"/>
        <v>0</v>
      </c>
      <c r="Q969" s="41"/>
    </row>
    <row r="970" spans="1:17" ht="15" customHeight="1" x14ac:dyDescent="0.3">
      <c r="A970" s="126">
        <v>967</v>
      </c>
      <c r="B970" s="142"/>
      <c r="C970" s="128"/>
      <c r="D970" s="129">
        <f t="shared" si="79"/>
        <v>11719.05</v>
      </c>
      <c r="E970" s="144">
        <v>46260</v>
      </c>
      <c r="F970" s="37">
        <v>11719.05</v>
      </c>
      <c r="G970" s="145">
        <v>46261</v>
      </c>
      <c r="H970" s="76">
        <f t="shared" si="80"/>
        <v>0</v>
      </c>
      <c r="K970" s="134">
        <v>968</v>
      </c>
      <c r="L970" s="679">
        <v>46260</v>
      </c>
      <c r="M970" s="136"/>
      <c r="N970" s="137">
        <f t="shared" si="81"/>
        <v>420</v>
      </c>
      <c r="O970" s="138">
        <v>420</v>
      </c>
      <c r="P970" s="139">
        <f t="shared" si="82"/>
        <v>0</v>
      </c>
      <c r="Q970" s="41"/>
    </row>
    <row r="971" spans="1:17" ht="15" customHeight="1" x14ac:dyDescent="0.3">
      <c r="A971" s="126">
        <v>968</v>
      </c>
      <c r="B971" s="142"/>
      <c r="C971" s="128"/>
      <c r="D971" s="129">
        <f t="shared" si="79"/>
        <v>11719.05</v>
      </c>
      <c r="E971" s="144">
        <v>46261</v>
      </c>
      <c r="F971" s="37">
        <v>11719.05</v>
      </c>
      <c r="G971" s="145">
        <v>46262</v>
      </c>
      <c r="H971" s="76">
        <f t="shared" si="80"/>
        <v>0</v>
      </c>
      <c r="K971" s="134">
        <v>969</v>
      </c>
      <c r="L971" s="679">
        <v>46261</v>
      </c>
      <c r="M971" s="136"/>
      <c r="N971" s="137">
        <f t="shared" si="81"/>
        <v>420</v>
      </c>
      <c r="O971" s="138">
        <v>420</v>
      </c>
      <c r="P971" s="139">
        <f t="shared" si="82"/>
        <v>0</v>
      </c>
      <c r="Q971" s="41"/>
    </row>
    <row r="972" spans="1:17" ht="15" customHeight="1" x14ac:dyDescent="0.3">
      <c r="A972" s="126">
        <v>969</v>
      </c>
      <c r="B972" s="142"/>
      <c r="C972" s="128"/>
      <c r="D972" s="129">
        <f t="shared" si="79"/>
        <v>11719.05</v>
      </c>
      <c r="E972" s="144">
        <v>46262</v>
      </c>
      <c r="F972" s="37">
        <v>11719.05</v>
      </c>
      <c r="G972" s="145">
        <v>46263</v>
      </c>
      <c r="H972" s="76">
        <f t="shared" si="80"/>
        <v>0</v>
      </c>
      <c r="K972" s="134">
        <v>970</v>
      </c>
      <c r="L972" s="679">
        <v>46262</v>
      </c>
      <c r="M972" s="136"/>
      <c r="N972" s="137">
        <f t="shared" si="81"/>
        <v>420</v>
      </c>
      <c r="O972" s="138">
        <v>420</v>
      </c>
      <c r="P972" s="139">
        <f t="shared" si="82"/>
        <v>0</v>
      </c>
      <c r="Q972" s="41"/>
    </row>
    <row r="973" spans="1:17" ht="15" customHeight="1" x14ac:dyDescent="0.3">
      <c r="A973" s="126">
        <v>970</v>
      </c>
      <c r="B973" s="142"/>
      <c r="C973" s="128"/>
      <c r="D973" s="129">
        <f t="shared" si="79"/>
        <v>11719.05</v>
      </c>
      <c r="E973" s="144">
        <v>46263</v>
      </c>
      <c r="F973" s="37">
        <v>11719.7</v>
      </c>
      <c r="G973" s="145">
        <v>46264</v>
      </c>
      <c r="H973" s="76">
        <f t="shared" si="80"/>
        <v>0.65000000000145519</v>
      </c>
      <c r="K973" s="134">
        <v>971</v>
      </c>
      <c r="L973" s="679">
        <v>46263</v>
      </c>
      <c r="M973" s="136">
        <v>15</v>
      </c>
      <c r="N973" s="137">
        <f t="shared" si="81"/>
        <v>420</v>
      </c>
      <c r="O973" s="138">
        <v>430</v>
      </c>
      <c r="P973" s="139">
        <f t="shared" si="82"/>
        <v>5</v>
      </c>
      <c r="Q973" s="41"/>
    </row>
    <row r="974" spans="1:17" ht="15" customHeight="1" x14ac:dyDescent="0.3">
      <c r="A974" s="126">
        <v>971</v>
      </c>
      <c r="B974" s="142"/>
      <c r="C974" s="128"/>
      <c r="D974" s="129">
        <f t="shared" si="79"/>
        <v>11719.7</v>
      </c>
      <c r="E974" s="144">
        <v>46264</v>
      </c>
      <c r="F974" s="37">
        <v>11719.7</v>
      </c>
      <c r="G974" s="145">
        <v>46265</v>
      </c>
      <c r="H974" s="76">
        <f t="shared" si="80"/>
        <v>0</v>
      </c>
      <c r="K974" s="134">
        <v>972</v>
      </c>
      <c r="L974" s="679">
        <v>46264</v>
      </c>
      <c r="M974" s="136"/>
      <c r="N974" s="137">
        <f t="shared" si="81"/>
        <v>430</v>
      </c>
      <c r="O974" s="138">
        <v>430</v>
      </c>
      <c r="P974" s="139">
        <f t="shared" si="82"/>
        <v>0</v>
      </c>
      <c r="Q974" s="41"/>
    </row>
    <row r="975" spans="1:17" ht="15" customHeight="1" x14ac:dyDescent="0.3">
      <c r="A975" s="126">
        <v>972</v>
      </c>
      <c r="B975" s="142"/>
      <c r="C975" s="128"/>
      <c r="D975" s="129">
        <f t="shared" si="79"/>
        <v>11719.7</v>
      </c>
      <c r="E975" s="144">
        <v>46265</v>
      </c>
      <c r="F975" s="37">
        <v>11719.7</v>
      </c>
      <c r="G975" s="145">
        <v>46266</v>
      </c>
      <c r="H975" s="76">
        <f t="shared" si="80"/>
        <v>0</v>
      </c>
      <c r="K975" s="134">
        <v>973</v>
      </c>
      <c r="L975" s="679">
        <v>46265</v>
      </c>
      <c r="M975" s="136"/>
      <c r="N975" s="137">
        <f t="shared" si="81"/>
        <v>430</v>
      </c>
      <c r="O975" s="138">
        <v>430</v>
      </c>
      <c r="P975" s="139">
        <f t="shared" si="82"/>
        <v>0</v>
      </c>
      <c r="Q975" s="41"/>
    </row>
    <row r="976" spans="1:17" ht="15" customHeight="1" x14ac:dyDescent="0.3">
      <c r="A976" s="126">
        <v>973</v>
      </c>
      <c r="B976" s="142"/>
      <c r="C976" s="128"/>
      <c r="D976" s="129">
        <f t="shared" si="79"/>
        <v>11719.7</v>
      </c>
      <c r="E976" s="144">
        <v>46266</v>
      </c>
      <c r="F976" s="37">
        <v>11719.7</v>
      </c>
      <c r="G976" s="145">
        <v>46267</v>
      </c>
      <c r="H976" s="76">
        <f t="shared" si="80"/>
        <v>0</v>
      </c>
      <c r="K976" s="134">
        <v>974</v>
      </c>
      <c r="L976" s="679">
        <v>46266</v>
      </c>
      <c r="M976" s="136"/>
      <c r="N976" s="137">
        <f t="shared" si="81"/>
        <v>430</v>
      </c>
      <c r="O976" s="138">
        <v>430</v>
      </c>
      <c r="P976" s="139">
        <f t="shared" si="82"/>
        <v>0</v>
      </c>
      <c r="Q976" s="41"/>
    </row>
    <row r="977" spans="1:17" ht="15" customHeight="1" x14ac:dyDescent="0.3">
      <c r="A977" s="126">
        <v>974</v>
      </c>
      <c r="B977" s="142"/>
      <c r="C977" s="128"/>
      <c r="D977" s="129">
        <f t="shared" si="79"/>
        <v>11719.7</v>
      </c>
      <c r="E977" s="144">
        <v>46267</v>
      </c>
      <c r="F977" s="37">
        <v>11719.7</v>
      </c>
      <c r="G977" s="145">
        <v>46268</v>
      </c>
      <c r="H977" s="76">
        <f t="shared" si="80"/>
        <v>0</v>
      </c>
      <c r="K977" s="134">
        <v>975</v>
      </c>
      <c r="L977" s="679">
        <v>46267</v>
      </c>
      <c r="M977" s="136"/>
      <c r="N977" s="137">
        <f t="shared" si="81"/>
        <v>430</v>
      </c>
      <c r="O977" s="138">
        <v>430</v>
      </c>
      <c r="P977" s="139">
        <f t="shared" si="82"/>
        <v>0</v>
      </c>
      <c r="Q977" s="41"/>
    </row>
    <row r="978" spans="1:17" ht="15" customHeight="1" x14ac:dyDescent="0.3">
      <c r="A978" s="126">
        <v>975</v>
      </c>
      <c r="B978" s="142"/>
      <c r="C978" s="128"/>
      <c r="D978" s="129">
        <f t="shared" si="79"/>
        <v>11719.7</v>
      </c>
      <c r="E978" s="144">
        <v>46268</v>
      </c>
      <c r="F978" s="37">
        <v>11719.7</v>
      </c>
      <c r="G978" s="145">
        <v>46269</v>
      </c>
      <c r="H978" s="76">
        <f t="shared" si="80"/>
        <v>0</v>
      </c>
      <c r="K978" s="134">
        <v>976</v>
      </c>
      <c r="L978" s="679">
        <v>46268</v>
      </c>
      <c r="M978" s="136"/>
      <c r="N978" s="137">
        <f t="shared" si="81"/>
        <v>430</v>
      </c>
      <c r="O978" s="138">
        <v>430</v>
      </c>
      <c r="P978" s="139">
        <f t="shared" si="82"/>
        <v>0</v>
      </c>
      <c r="Q978" s="41"/>
    </row>
    <row r="979" spans="1:17" ht="15" customHeight="1" x14ac:dyDescent="0.3">
      <c r="A979" s="126">
        <v>976</v>
      </c>
      <c r="B979" s="142"/>
      <c r="C979" s="128"/>
      <c r="D979" s="129">
        <f t="shared" si="79"/>
        <v>11719.7</v>
      </c>
      <c r="E979" s="144">
        <v>46269</v>
      </c>
      <c r="F979" s="37">
        <v>11719.7</v>
      </c>
      <c r="G979" s="145">
        <v>46270</v>
      </c>
      <c r="H979" s="76">
        <f t="shared" si="80"/>
        <v>0</v>
      </c>
      <c r="K979" s="134">
        <v>977</v>
      </c>
      <c r="L979" s="679">
        <v>46269</v>
      </c>
      <c r="M979" s="136"/>
      <c r="N979" s="137">
        <f t="shared" si="81"/>
        <v>430</v>
      </c>
      <c r="O979" s="138">
        <v>430</v>
      </c>
      <c r="P979" s="139">
        <f t="shared" si="82"/>
        <v>0</v>
      </c>
      <c r="Q979" s="41"/>
    </row>
    <row r="980" spans="1:17" ht="15" customHeight="1" x14ac:dyDescent="0.3">
      <c r="A980" s="126">
        <v>977</v>
      </c>
      <c r="B980" s="142"/>
      <c r="C980" s="128"/>
      <c r="D980" s="129">
        <f t="shared" si="79"/>
        <v>11719.7</v>
      </c>
      <c r="E980" s="144">
        <v>46270</v>
      </c>
      <c r="F980" s="37">
        <v>11724.4</v>
      </c>
      <c r="G980" s="145">
        <v>46271</v>
      </c>
      <c r="H980" s="76">
        <f t="shared" si="80"/>
        <v>4.6999999999989086</v>
      </c>
      <c r="K980" s="134">
        <v>978</v>
      </c>
      <c r="L980" s="679">
        <v>46270</v>
      </c>
      <c r="M980" s="136"/>
      <c r="N980" s="137">
        <f t="shared" si="81"/>
        <v>430</v>
      </c>
      <c r="O980" s="138">
        <v>405</v>
      </c>
      <c r="P980" s="139">
        <f t="shared" si="82"/>
        <v>25</v>
      </c>
      <c r="Q980" s="41"/>
    </row>
    <row r="981" spans="1:17" ht="15" customHeight="1" x14ac:dyDescent="0.3">
      <c r="A981" s="126">
        <v>978</v>
      </c>
      <c r="B981" s="142"/>
      <c r="C981" s="128"/>
      <c r="D981" s="129">
        <f t="shared" si="79"/>
        <v>11724.4</v>
      </c>
      <c r="E981" s="144">
        <v>46271</v>
      </c>
      <c r="F981" s="37">
        <v>11724.4</v>
      </c>
      <c r="G981" s="145">
        <v>46272</v>
      </c>
      <c r="H981" s="76">
        <f t="shared" si="80"/>
        <v>0</v>
      </c>
      <c r="K981" s="134">
        <v>979</v>
      </c>
      <c r="L981" s="679">
        <v>46271</v>
      </c>
      <c r="M981" s="136"/>
      <c r="N981" s="137">
        <f t="shared" si="81"/>
        <v>405</v>
      </c>
      <c r="O981" s="138">
        <v>405</v>
      </c>
      <c r="P981" s="139">
        <f t="shared" si="82"/>
        <v>0</v>
      </c>
      <c r="Q981" s="41"/>
    </row>
    <row r="982" spans="1:17" ht="15" customHeight="1" x14ac:dyDescent="0.3">
      <c r="A982" s="126">
        <v>979</v>
      </c>
      <c r="B982" s="142"/>
      <c r="C982" s="128"/>
      <c r="D982" s="129">
        <f t="shared" si="79"/>
        <v>11724.4</v>
      </c>
      <c r="E982" s="144">
        <v>46272</v>
      </c>
      <c r="F982" s="37"/>
      <c r="G982" s="145">
        <v>46273</v>
      </c>
      <c r="H982" s="76">
        <f t="shared" si="80"/>
        <v>-11724.4</v>
      </c>
      <c r="K982" s="134">
        <v>980</v>
      </c>
      <c r="L982" s="679">
        <v>46272</v>
      </c>
      <c r="M982" s="136"/>
      <c r="N982" s="137">
        <f t="shared" si="81"/>
        <v>405</v>
      </c>
      <c r="O982" s="138"/>
      <c r="P982" s="139">
        <f t="shared" si="82"/>
        <v>405</v>
      </c>
      <c r="Q982" s="41"/>
    </row>
    <row r="983" spans="1:17" ht="15" customHeight="1" x14ac:dyDescent="0.3">
      <c r="A983" s="126">
        <v>980</v>
      </c>
      <c r="B983" s="142"/>
      <c r="C983" s="128"/>
      <c r="D983" s="129">
        <f t="shared" si="79"/>
        <v>0</v>
      </c>
      <c r="E983" s="144">
        <v>46273</v>
      </c>
      <c r="F983" s="37"/>
      <c r="G983" s="145">
        <v>46274</v>
      </c>
      <c r="H983" s="76">
        <f t="shared" si="80"/>
        <v>0</v>
      </c>
      <c r="K983" s="134">
        <v>981</v>
      </c>
      <c r="L983" s="679">
        <v>46273</v>
      </c>
      <c r="M983" s="136"/>
      <c r="N983" s="137">
        <f t="shared" si="81"/>
        <v>0</v>
      </c>
      <c r="O983" s="138"/>
      <c r="P983" s="139">
        <f t="shared" si="82"/>
        <v>0</v>
      </c>
      <c r="Q983" s="41"/>
    </row>
    <row r="984" spans="1:17" ht="15" customHeight="1" x14ac:dyDescent="0.3">
      <c r="A984" s="126">
        <v>981</v>
      </c>
      <c r="B984" s="142"/>
      <c r="C984" s="128"/>
      <c r="D984" s="129">
        <f t="shared" si="79"/>
        <v>0</v>
      </c>
      <c r="E984" s="144">
        <v>46274</v>
      </c>
      <c r="F984" s="37"/>
      <c r="G984" s="145">
        <v>46275</v>
      </c>
      <c r="H984" s="76">
        <f t="shared" si="80"/>
        <v>0</v>
      </c>
      <c r="K984" s="134">
        <v>982</v>
      </c>
      <c r="L984" s="679">
        <v>46274</v>
      </c>
      <c r="M984" s="136"/>
      <c r="N984" s="137">
        <f t="shared" si="81"/>
        <v>0</v>
      </c>
      <c r="O984" s="138"/>
      <c r="P984" s="139">
        <f t="shared" si="82"/>
        <v>0</v>
      </c>
      <c r="Q984" s="41"/>
    </row>
    <row r="985" spans="1:17" ht="15" customHeight="1" x14ac:dyDescent="0.3">
      <c r="A985" s="126">
        <v>982</v>
      </c>
      <c r="B985" s="142"/>
      <c r="C985" s="128"/>
      <c r="D985" s="129">
        <f t="shared" si="79"/>
        <v>0</v>
      </c>
      <c r="E985" s="144">
        <v>46275</v>
      </c>
      <c r="F985" s="37"/>
      <c r="G985" s="145">
        <v>46276</v>
      </c>
      <c r="H985" s="76">
        <f t="shared" si="80"/>
        <v>0</v>
      </c>
      <c r="K985" s="134">
        <v>983</v>
      </c>
      <c r="L985" s="679">
        <v>46275</v>
      </c>
      <c r="M985" s="136"/>
      <c r="N985" s="137">
        <f t="shared" si="81"/>
        <v>0</v>
      </c>
      <c r="O985" s="138"/>
      <c r="P985" s="139">
        <f t="shared" si="82"/>
        <v>0</v>
      </c>
      <c r="Q985" s="41"/>
    </row>
    <row r="986" spans="1:17" ht="15" customHeight="1" x14ac:dyDescent="0.3">
      <c r="A986" s="126">
        <v>983</v>
      </c>
      <c r="B986" s="142"/>
      <c r="C986" s="128"/>
      <c r="D986" s="129">
        <f t="shared" si="79"/>
        <v>0</v>
      </c>
      <c r="E986" s="144">
        <v>46276</v>
      </c>
      <c r="F986" s="37"/>
      <c r="G986" s="145">
        <v>46277</v>
      </c>
      <c r="H986" s="76">
        <f t="shared" si="80"/>
        <v>0</v>
      </c>
      <c r="K986" s="134">
        <v>984</v>
      </c>
      <c r="L986" s="679">
        <v>46276</v>
      </c>
      <c r="M986" s="136"/>
      <c r="N986" s="137">
        <f t="shared" si="81"/>
        <v>0</v>
      </c>
      <c r="O986" s="138"/>
      <c r="P986" s="139">
        <f t="shared" si="82"/>
        <v>0</v>
      </c>
      <c r="Q986" s="41"/>
    </row>
    <row r="987" spans="1:17" ht="15" customHeight="1" x14ac:dyDescent="0.3">
      <c r="A987" s="126">
        <v>984</v>
      </c>
      <c r="B987" s="142"/>
      <c r="C987" s="128"/>
      <c r="D987" s="129">
        <f t="shared" si="79"/>
        <v>0</v>
      </c>
      <c r="E987" s="144">
        <v>46277</v>
      </c>
      <c r="F987" s="37"/>
      <c r="G987" s="145">
        <v>46278</v>
      </c>
      <c r="H987" s="76">
        <f t="shared" si="80"/>
        <v>0</v>
      </c>
      <c r="K987" s="134">
        <v>985</v>
      </c>
      <c r="L987" s="679">
        <v>46277</v>
      </c>
      <c r="M987" s="136"/>
      <c r="N987" s="137">
        <f t="shared" si="81"/>
        <v>0</v>
      </c>
      <c r="O987" s="138"/>
      <c r="P987" s="139">
        <f t="shared" si="82"/>
        <v>0</v>
      </c>
      <c r="Q987" s="41"/>
    </row>
    <row r="988" spans="1:17" ht="15" customHeight="1" x14ac:dyDescent="0.3">
      <c r="A988" s="126">
        <v>985</v>
      </c>
      <c r="B988" s="142"/>
      <c r="C988" s="128"/>
      <c r="D988" s="129">
        <f t="shared" si="79"/>
        <v>0</v>
      </c>
      <c r="E988" s="144">
        <v>46278</v>
      </c>
      <c r="F988" s="37"/>
      <c r="G988" s="145">
        <v>46279</v>
      </c>
      <c r="H988" s="76">
        <f t="shared" si="80"/>
        <v>0</v>
      </c>
      <c r="K988" s="134">
        <v>986</v>
      </c>
      <c r="L988" s="679">
        <v>46278</v>
      </c>
      <c r="M988" s="136"/>
      <c r="N988" s="137">
        <f t="shared" si="81"/>
        <v>0</v>
      </c>
      <c r="O988" s="138"/>
      <c r="P988" s="139">
        <f t="shared" si="82"/>
        <v>0</v>
      </c>
      <c r="Q988" s="41"/>
    </row>
    <row r="989" spans="1:17" ht="15" customHeight="1" x14ac:dyDescent="0.3">
      <c r="A989" s="126">
        <v>986</v>
      </c>
      <c r="B989" s="142"/>
      <c r="C989" s="128"/>
      <c r="D989" s="129">
        <f t="shared" si="79"/>
        <v>0</v>
      </c>
      <c r="E989" s="144">
        <v>46279</v>
      </c>
      <c r="F989" s="37"/>
      <c r="G989" s="145">
        <v>46280</v>
      </c>
      <c r="H989" s="76">
        <f t="shared" si="80"/>
        <v>0</v>
      </c>
      <c r="K989" s="134">
        <v>987</v>
      </c>
      <c r="L989" s="679">
        <v>46279</v>
      </c>
      <c r="M989" s="136"/>
      <c r="N989" s="137">
        <f t="shared" ref="N989:N1052" si="83">O988</f>
        <v>0</v>
      </c>
      <c r="O989" s="138"/>
      <c r="P989" s="139">
        <f t="shared" ref="P989:P1052" si="84">M989+N989-O989</f>
        <v>0</v>
      </c>
      <c r="Q989" s="41"/>
    </row>
    <row r="990" spans="1:17" ht="15" customHeight="1" x14ac:dyDescent="0.3">
      <c r="A990" s="126">
        <v>987</v>
      </c>
      <c r="B990" s="142"/>
      <c r="C990" s="128"/>
      <c r="D990" s="129">
        <f t="shared" si="79"/>
        <v>0</v>
      </c>
      <c r="E990" s="144">
        <v>46280</v>
      </c>
      <c r="F990" s="37"/>
      <c r="G990" s="145">
        <v>46281</v>
      </c>
      <c r="H990" s="76">
        <f t="shared" si="80"/>
        <v>0</v>
      </c>
      <c r="K990" s="134">
        <v>988</v>
      </c>
      <c r="L990" s="679">
        <v>46280</v>
      </c>
      <c r="M990" s="136"/>
      <c r="N990" s="137">
        <f t="shared" si="83"/>
        <v>0</v>
      </c>
      <c r="O990" s="138"/>
      <c r="P990" s="139">
        <f t="shared" si="84"/>
        <v>0</v>
      </c>
      <c r="Q990" s="41"/>
    </row>
    <row r="991" spans="1:17" ht="15" customHeight="1" x14ac:dyDescent="0.3">
      <c r="A991" s="126">
        <v>988</v>
      </c>
      <c r="B991" s="142"/>
      <c r="C991" s="128"/>
      <c r="D991" s="129">
        <f t="shared" si="79"/>
        <v>0</v>
      </c>
      <c r="E991" s="144">
        <v>46281</v>
      </c>
      <c r="F991" s="37"/>
      <c r="G991" s="145">
        <v>46282</v>
      </c>
      <c r="H991" s="76">
        <f t="shared" si="80"/>
        <v>0</v>
      </c>
      <c r="K991" s="134">
        <v>989</v>
      </c>
      <c r="L991" s="679">
        <v>46281</v>
      </c>
      <c r="M991" s="136"/>
      <c r="N991" s="137">
        <f t="shared" si="83"/>
        <v>0</v>
      </c>
      <c r="O991" s="138"/>
      <c r="P991" s="139">
        <f t="shared" si="84"/>
        <v>0</v>
      </c>
      <c r="Q991" s="41"/>
    </row>
    <row r="992" spans="1:17" ht="15" customHeight="1" x14ac:dyDescent="0.3">
      <c r="A992" s="126">
        <v>989</v>
      </c>
      <c r="B992" s="142"/>
      <c r="C992" s="128"/>
      <c r="D992" s="129">
        <f t="shared" si="79"/>
        <v>0</v>
      </c>
      <c r="E992" s="144">
        <v>46282</v>
      </c>
      <c r="F992" s="37"/>
      <c r="G992" s="145">
        <v>46283</v>
      </c>
      <c r="H992" s="76">
        <f t="shared" si="80"/>
        <v>0</v>
      </c>
      <c r="K992" s="134">
        <v>990</v>
      </c>
      <c r="L992" s="679">
        <v>46282</v>
      </c>
      <c r="M992" s="136"/>
      <c r="N992" s="137">
        <f t="shared" si="83"/>
        <v>0</v>
      </c>
      <c r="O992" s="138"/>
      <c r="P992" s="139">
        <f t="shared" si="84"/>
        <v>0</v>
      </c>
      <c r="Q992" s="41"/>
    </row>
    <row r="993" spans="1:17" ht="15" customHeight="1" x14ac:dyDescent="0.3">
      <c r="A993" s="126">
        <v>990</v>
      </c>
      <c r="B993" s="142"/>
      <c r="C993" s="128"/>
      <c r="D993" s="129">
        <f t="shared" si="79"/>
        <v>0</v>
      </c>
      <c r="E993" s="144">
        <v>46283</v>
      </c>
      <c r="F993" s="37"/>
      <c r="G993" s="145">
        <v>46284</v>
      </c>
      <c r="H993" s="76">
        <f t="shared" si="80"/>
        <v>0</v>
      </c>
      <c r="K993" s="134">
        <v>991</v>
      </c>
      <c r="L993" s="679">
        <v>46283</v>
      </c>
      <c r="M993" s="136"/>
      <c r="N993" s="137">
        <f t="shared" si="83"/>
        <v>0</v>
      </c>
      <c r="O993" s="138"/>
      <c r="P993" s="139">
        <f t="shared" si="84"/>
        <v>0</v>
      </c>
      <c r="Q993" s="41"/>
    </row>
    <row r="994" spans="1:17" ht="15" customHeight="1" x14ac:dyDescent="0.3">
      <c r="A994" s="126">
        <v>991</v>
      </c>
      <c r="B994" s="142"/>
      <c r="C994" s="128"/>
      <c r="D994" s="129">
        <f t="shared" si="79"/>
        <v>0</v>
      </c>
      <c r="E994" s="144">
        <v>46284</v>
      </c>
      <c r="F994" s="37"/>
      <c r="G994" s="145">
        <v>46285</v>
      </c>
      <c r="H994" s="76">
        <f t="shared" si="80"/>
        <v>0</v>
      </c>
      <c r="K994" s="134">
        <v>992</v>
      </c>
      <c r="L994" s="679">
        <v>46284</v>
      </c>
      <c r="M994" s="136"/>
      <c r="N994" s="137">
        <f t="shared" si="83"/>
        <v>0</v>
      </c>
      <c r="O994" s="138"/>
      <c r="P994" s="139">
        <f t="shared" si="84"/>
        <v>0</v>
      </c>
      <c r="Q994" s="41"/>
    </row>
    <row r="995" spans="1:17" ht="15" customHeight="1" x14ac:dyDescent="0.3">
      <c r="A995" s="126">
        <v>992</v>
      </c>
      <c r="B995" s="142"/>
      <c r="C995" s="128"/>
      <c r="D995" s="129">
        <f t="shared" si="79"/>
        <v>0</v>
      </c>
      <c r="E995" s="144">
        <v>46285</v>
      </c>
      <c r="F995" s="37"/>
      <c r="G995" s="145">
        <v>46286</v>
      </c>
      <c r="H995" s="76">
        <f t="shared" si="80"/>
        <v>0</v>
      </c>
      <c r="K995" s="134">
        <v>993</v>
      </c>
      <c r="L995" s="679">
        <v>46285</v>
      </c>
      <c r="M995" s="136"/>
      <c r="N995" s="137">
        <f t="shared" si="83"/>
        <v>0</v>
      </c>
      <c r="O995" s="138"/>
      <c r="P995" s="139">
        <f t="shared" si="84"/>
        <v>0</v>
      </c>
      <c r="Q995" s="41"/>
    </row>
    <row r="996" spans="1:17" ht="15" customHeight="1" x14ac:dyDescent="0.3">
      <c r="A996" s="126">
        <v>993</v>
      </c>
      <c r="B996" s="142"/>
      <c r="C996" s="128"/>
      <c r="D996" s="129">
        <f t="shared" si="79"/>
        <v>0</v>
      </c>
      <c r="E996" s="144">
        <v>46286</v>
      </c>
      <c r="F996" s="37"/>
      <c r="G996" s="145">
        <v>46287</v>
      </c>
      <c r="H996" s="76">
        <f t="shared" si="80"/>
        <v>0</v>
      </c>
      <c r="K996" s="134">
        <v>994</v>
      </c>
      <c r="L996" s="679">
        <v>46286</v>
      </c>
      <c r="M996" s="136"/>
      <c r="N996" s="137">
        <f t="shared" si="83"/>
        <v>0</v>
      </c>
      <c r="O996" s="138"/>
      <c r="P996" s="139">
        <f t="shared" si="84"/>
        <v>0</v>
      </c>
      <c r="Q996" s="41"/>
    </row>
    <row r="997" spans="1:17" ht="15" customHeight="1" x14ac:dyDescent="0.3">
      <c r="A997" s="126">
        <v>994</v>
      </c>
      <c r="B997" s="142"/>
      <c r="C997" s="128"/>
      <c r="D997" s="129">
        <f t="shared" si="79"/>
        <v>0</v>
      </c>
      <c r="E997" s="144">
        <v>46287</v>
      </c>
      <c r="F997" s="37"/>
      <c r="G997" s="145">
        <v>46288</v>
      </c>
      <c r="H997" s="76">
        <f t="shared" si="80"/>
        <v>0</v>
      </c>
      <c r="K997" s="134">
        <v>995</v>
      </c>
      <c r="L997" s="679">
        <v>46287</v>
      </c>
      <c r="M997" s="136"/>
      <c r="N997" s="137">
        <f t="shared" si="83"/>
        <v>0</v>
      </c>
      <c r="O997" s="138"/>
      <c r="P997" s="139">
        <f t="shared" si="84"/>
        <v>0</v>
      </c>
      <c r="Q997" s="41"/>
    </row>
    <row r="998" spans="1:17" ht="15" customHeight="1" x14ac:dyDescent="0.3">
      <c r="A998" s="126">
        <v>995</v>
      </c>
      <c r="B998" s="142"/>
      <c r="C998" s="128"/>
      <c r="D998" s="129">
        <f t="shared" si="79"/>
        <v>0</v>
      </c>
      <c r="E998" s="144">
        <v>46288</v>
      </c>
      <c r="F998" s="37"/>
      <c r="G998" s="145">
        <v>46289</v>
      </c>
      <c r="H998" s="76">
        <f t="shared" si="80"/>
        <v>0</v>
      </c>
      <c r="K998" s="134">
        <v>996</v>
      </c>
      <c r="L998" s="679">
        <v>46288</v>
      </c>
      <c r="M998" s="136"/>
      <c r="N998" s="137">
        <f t="shared" si="83"/>
        <v>0</v>
      </c>
      <c r="O998" s="138"/>
      <c r="P998" s="139">
        <f t="shared" si="84"/>
        <v>0</v>
      </c>
      <c r="Q998" s="41"/>
    </row>
    <row r="999" spans="1:17" ht="15" customHeight="1" x14ac:dyDescent="0.3">
      <c r="A999" s="126">
        <v>996</v>
      </c>
      <c r="B999" s="142"/>
      <c r="C999" s="128"/>
      <c r="D999" s="129">
        <f t="shared" si="79"/>
        <v>0</v>
      </c>
      <c r="E999" s="144">
        <v>46289</v>
      </c>
      <c r="F999" s="37"/>
      <c r="G999" s="145">
        <v>46290</v>
      </c>
      <c r="H999" s="76">
        <f t="shared" si="80"/>
        <v>0</v>
      </c>
      <c r="K999" s="134">
        <v>997</v>
      </c>
      <c r="L999" s="679">
        <v>46289</v>
      </c>
      <c r="M999" s="136"/>
      <c r="N999" s="137">
        <f t="shared" si="83"/>
        <v>0</v>
      </c>
      <c r="O999" s="138"/>
      <c r="P999" s="139">
        <f t="shared" si="84"/>
        <v>0</v>
      </c>
      <c r="Q999" s="41"/>
    </row>
    <row r="1000" spans="1:17" ht="15" customHeight="1" x14ac:dyDescent="0.3">
      <c r="A1000" s="126">
        <v>997</v>
      </c>
      <c r="B1000" s="142"/>
      <c r="C1000" s="128"/>
      <c r="D1000" s="129">
        <f t="shared" si="79"/>
        <v>0</v>
      </c>
      <c r="E1000" s="144">
        <v>46290</v>
      </c>
      <c r="F1000" s="37"/>
      <c r="G1000" s="145">
        <v>46291</v>
      </c>
      <c r="H1000" s="76">
        <f t="shared" si="80"/>
        <v>0</v>
      </c>
      <c r="K1000" s="134">
        <v>998</v>
      </c>
      <c r="L1000" s="679">
        <v>46290</v>
      </c>
      <c r="M1000" s="136"/>
      <c r="N1000" s="137">
        <f t="shared" si="83"/>
        <v>0</v>
      </c>
      <c r="O1000" s="138"/>
      <c r="P1000" s="139">
        <f t="shared" si="84"/>
        <v>0</v>
      </c>
      <c r="Q1000" s="41"/>
    </row>
    <row r="1001" spans="1:17" ht="15" customHeight="1" x14ac:dyDescent="0.3">
      <c r="A1001" s="126">
        <v>998</v>
      </c>
      <c r="B1001" s="142"/>
      <c r="C1001" s="128"/>
      <c r="D1001" s="129">
        <f t="shared" ref="D1001:D1053" si="85">(F1000)</f>
        <v>0</v>
      </c>
      <c r="E1001" s="144">
        <v>46291</v>
      </c>
      <c r="F1001" s="37"/>
      <c r="G1001" s="145">
        <v>46292</v>
      </c>
      <c r="H1001" s="76">
        <f t="shared" ref="H1001:H1053" si="86">F1001-D1001</f>
        <v>0</v>
      </c>
      <c r="K1001" s="134">
        <v>999</v>
      </c>
      <c r="L1001" s="679">
        <v>46291</v>
      </c>
      <c r="M1001" s="136"/>
      <c r="N1001" s="137">
        <f t="shared" si="83"/>
        <v>0</v>
      </c>
      <c r="O1001" s="138"/>
      <c r="P1001" s="139">
        <f t="shared" si="84"/>
        <v>0</v>
      </c>
      <c r="Q1001" s="41"/>
    </row>
    <row r="1002" spans="1:17" ht="15" customHeight="1" x14ac:dyDescent="0.3">
      <c r="A1002" s="126">
        <v>999</v>
      </c>
      <c r="B1002" s="142"/>
      <c r="C1002" s="128"/>
      <c r="D1002" s="129">
        <f t="shared" si="85"/>
        <v>0</v>
      </c>
      <c r="E1002" s="144">
        <v>46292</v>
      </c>
      <c r="F1002" s="37"/>
      <c r="G1002" s="145">
        <v>46293</v>
      </c>
      <c r="H1002" s="76">
        <f t="shared" si="86"/>
        <v>0</v>
      </c>
      <c r="K1002" s="134">
        <v>1000</v>
      </c>
      <c r="L1002" s="679">
        <v>46292</v>
      </c>
      <c r="M1002" s="136"/>
      <c r="N1002" s="137">
        <f t="shared" si="83"/>
        <v>0</v>
      </c>
      <c r="O1002" s="138"/>
      <c r="P1002" s="139">
        <f t="shared" si="84"/>
        <v>0</v>
      </c>
      <c r="Q1002" s="41"/>
    </row>
    <row r="1003" spans="1:17" ht="15" customHeight="1" x14ac:dyDescent="0.3">
      <c r="A1003" s="126">
        <v>1000</v>
      </c>
      <c r="B1003" s="142"/>
      <c r="C1003" s="128"/>
      <c r="D1003" s="129">
        <f t="shared" si="85"/>
        <v>0</v>
      </c>
      <c r="E1003" s="144">
        <v>46293</v>
      </c>
      <c r="F1003" s="37"/>
      <c r="G1003" s="145">
        <v>46294</v>
      </c>
      <c r="H1003" s="76">
        <f t="shared" si="86"/>
        <v>0</v>
      </c>
      <c r="K1003" s="134">
        <v>1001</v>
      </c>
      <c r="L1003" s="679">
        <v>46293</v>
      </c>
      <c r="M1003" s="136"/>
      <c r="N1003" s="137">
        <f t="shared" si="83"/>
        <v>0</v>
      </c>
      <c r="O1003" s="138"/>
      <c r="P1003" s="139">
        <f t="shared" si="84"/>
        <v>0</v>
      </c>
      <c r="Q1003" s="41"/>
    </row>
    <row r="1004" spans="1:17" ht="15" customHeight="1" x14ac:dyDescent="0.3">
      <c r="A1004" s="126">
        <v>1001</v>
      </c>
      <c r="B1004" s="142"/>
      <c r="C1004" s="128"/>
      <c r="D1004" s="129">
        <f t="shared" si="85"/>
        <v>0</v>
      </c>
      <c r="E1004" s="144">
        <v>46294</v>
      </c>
      <c r="F1004" s="37"/>
      <c r="G1004" s="145">
        <v>46295</v>
      </c>
      <c r="H1004" s="76">
        <f t="shared" si="86"/>
        <v>0</v>
      </c>
      <c r="K1004" s="134">
        <v>1002</v>
      </c>
      <c r="L1004" s="679">
        <v>46294</v>
      </c>
      <c r="M1004" s="136"/>
      <c r="N1004" s="137">
        <f t="shared" si="83"/>
        <v>0</v>
      </c>
      <c r="O1004" s="138"/>
      <c r="P1004" s="139">
        <f t="shared" si="84"/>
        <v>0</v>
      </c>
      <c r="Q1004" s="41"/>
    </row>
    <row r="1005" spans="1:17" ht="15" customHeight="1" x14ac:dyDescent="0.3">
      <c r="A1005" s="126">
        <v>1002</v>
      </c>
      <c r="B1005" s="142"/>
      <c r="C1005" s="128"/>
      <c r="D1005" s="129">
        <f t="shared" si="85"/>
        <v>0</v>
      </c>
      <c r="E1005" s="144">
        <v>46295</v>
      </c>
      <c r="F1005" s="37"/>
      <c r="G1005" s="145">
        <v>46296</v>
      </c>
      <c r="H1005" s="76">
        <f t="shared" si="86"/>
        <v>0</v>
      </c>
      <c r="K1005" s="134">
        <v>1003</v>
      </c>
      <c r="L1005" s="679">
        <v>46295</v>
      </c>
      <c r="M1005" s="136"/>
      <c r="N1005" s="137">
        <f t="shared" si="83"/>
        <v>0</v>
      </c>
      <c r="O1005" s="138"/>
      <c r="P1005" s="139">
        <f t="shared" si="84"/>
        <v>0</v>
      </c>
      <c r="Q1005" s="41"/>
    </row>
    <row r="1006" spans="1:17" ht="15" customHeight="1" x14ac:dyDescent="0.3">
      <c r="A1006" s="126">
        <v>1003</v>
      </c>
      <c r="B1006" s="142"/>
      <c r="C1006" s="128"/>
      <c r="D1006" s="129">
        <f t="shared" si="85"/>
        <v>0</v>
      </c>
      <c r="E1006" s="144">
        <v>46296</v>
      </c>
      <c r="F1006" s="37"/>
      <c r="G1006" s="145">
        <v>46297</v>
      </c>
      <c r="H1006" s="76">
        <f t="shared" si="86"/>
        <v>0</v>
      </c>
      <c r="K1006" s="134">
        <v>1004</v>
      </c>
      <c r="L1006" s="679">
        <v>46296</v>
      </c>
      <c r="M1006" s="136"/>
      <c r="N1006" s="137">
        <f t="shared" si="83"/>
        <v>0</v>
      </c>
      <c r="O1006" s="138"/>
      <c r="P1006" s="139">
        <f t="shared" si="84"/>
        <v>0</v>
      </c>
      <c r="Q1006" s="41"/>
    </row>
    <row r="1007" spans="1:17" ht="15" customHeight="1" x14ac:dyDescent="0.3">
      <c r="A1007" s="126">
        <v>1004</v>
      </c>
      <c r="B1007" s="142"/>
      <c r="C1007" s="128"/>
      <c r="D1007" s="129">
        <f t="shared" si="85"/>
        <v>0</v>
      </c>
      <c r="E1007" s="144">
        <v>46297</v>
      </c>
      <c r="F1007" s="37"/>
      <c r="G1007" s="145">
        <v>46298</v>
      </c>
      <c r="H1007" s="76">
        <f t="shared" si="86"/>
        <v>0</v>
      </c>
      <c r="K1007" s="134">
        <v>1005</v>
      </c>
      <c r="L1007" s="679">
        <v>46297</v>
      </c>
      <c r="M1007" s="136"/>
      <c r="N1007" s="137">
        <f t="shared" si="83"/>
        <v>0</v>
      </c>
      <c r="O1007" s="138"/>
      <c r="P1007" s="139">
        <f t="shared" si="84"/>
        <v>0</v>
      </c>
      <c r="Q1007" s="41"/>
    </row>
    <row r="1008" spans="1:17" ht="15" customHeight="1" x14ac:dyDescent="0.3">
      <c r="A1008" s="126">
        <v>1005</v>
      </c>
      <c r="B1008" s="142"/>
      <c r="C1008" s="128"/>
      <c r="D1008" s="129">
        <f t="shared" si="85"/>
        <v>0</v>
      </c>
      <c r="E1008" s="144">
        <v>46298</v>
      </c>
      <c r="F1008" s="37"/>
      <c r="G1008" s="145">
        <v>46299</v>
      </c>
      <c r="H1008" s="76">
        <f t="shared" si="86"/>
        <v>0</v>
      </c>
      <c r="K1008" s="134">
        <v>1006</v>
      </c>
      <c r="L1008" s="679">
        <v>46298</v>
      </c>
      <c r="M1008" s="136"/>
      <c r="N1008" s="137">
        <f t="shared" si="83"/>
        <v>0</v>
      </c>
      <c r="O1008" s="138"/>
      <c r="P1008" s="139">
        <f t="shared" si="84"/>
        <v>0</v>
      </c>
      <c r="Q1008" s="41"/>
    </row>
    <row r="1009" spans="1:17" ht="15" customHeight="1" x14ac:dyDescent="0.3">
      <c r="A1009" s="126">
        <v>1006</v>
      </c>
      <c r="B1009" s="142"/>
      <c r="C1009" s="128"/>
      <c r="D1009" s="129">
        <f t="shared" si="85"/>
        <v>0</v>
      </c>
      <c r="E1009" s="144">
        <v>46299</v>
      </c>
      <c r="F1009" s="37"/>
      <c r="G1009" s="145">
        <v>46300</v>
      </c>
      <c r="H1009" s="76">
        <f t="shared" si="86"/>
        <v>0</v>
      </c>
      <c r="K1009" s="134">
        <v>1007</v>
      </c>
      <c r="L1009" s="679">
        <v>46299</v>
      </c>
      <c r="M1009" s="136"/>
      <c r="N1009" s="137">
        <f t="shared" si="83"/>
        <v>0</v>
      </c>
      <c r="O1009" s="138"/>
      <c r="P1009" s="139">
        <f t="shared" si="84"/>
        <v>0</v>
      </c>
      <c r="Q1009" s="41"/>
    </row>
    <row r="1010" spans="1:17" ht="15" customHeight="1" x14ac:dyDescent="0.3">
      <c r="A1010" s="126">
        <v>1007</v>
      </c>
      <c r="B1010" s="142"/>
      <c r="C1010" s="128"/>
      <c r="D1010" s="129">
        <f t="shared" si="85"/>
        <v>0</v>
      </c>
      <c r="E1010" s="144">
        <v>46300</v>
      </c>
      <c r="F1010" s="37"/>
      <c r="G1010" s="145">
        <v>46301</v>
      </c>
      <c r="H1010" s="76">
        <f t="shared" si="86"/>
        <v>0</v>
      </c>
      <c r="K1010" s="134">
        <v>1008</v>
      </c>
      <c r="L1010" s="679">
        <v>46300</v>
      </c>
      <c r="M1010" s="136"/>
      <c r="N1010" s="137">
        <f t="shared" si="83"/>
        <v>0</v>
      </c>
      <c r="O1010" s="138"/>
      <c r="P1010" s="139">
        <f t="shared" si="84"/>
        <v>0</v>
      </c>
      <c r="Q1010" s="41"/>
    </row>
    <row r="1011" spans="1:17" ht="15" customHeight="1" x14ac:dyDescent="0.3">
      <c r="A1011" s="126">
        <v>1008</v>
      </c>
      <c r="B1011" s="142"/>
      <c r="C1011" s="128"/>
      <c r="D1011" s="129">
        <f t="shared" si="85"/>
        <v>0</v>
      </c>
      <c r="E1011" s="144">
        <v>46301</v>
      </c>
      <c r="F1011" s="37"/>
      <c r="G1011" s="145">
        <v>46302</v>
      </c>
      <c r="H1011" s="76">
        <f t="shared" si="86"/>
        <v>0</v>
      </c>
      <c r="K1011" s="134">
        <v>1009</v>
      </c>
      <c r="L1011" s="679">
        <v>46301</v>
      </c>
      <c r="M1011" s="136"/>
      <c r="N1011" s="137">
        <f t="shared" si="83"/>
        <v>0</v>
      </c>
      <c r="O1011" s="138"/>
      <c r="P1011" s="139">
        <f t="shared" si="84"/>
        <v>0</v>
      </c>
      <c r="Q1011" s="41"/>
    </row>
    <row r="1012" spans="1:17" ht="15" customHeight="1" x14ac:dyDescent="0.3">
      <c r="A1012" s="126">
        <v>1009</v>
      </c>
      <c r="B1012" s="142"/>
      <c r="C1012" s="128"/>
      <c r="D1012" s="129">
        <f t="shared" si="85"/>
        <v>0</v>
      </c>
      <c r="E1012" s="144">
        <v>46302</v>
      </c>
      <c r="F1012" s="37"/>
      <c r="G1012" s="145">
        <v>46303</v>
      </c>
      <c r="H1012" s="76">
        <f t="shared" si="86"/>
        <v>0</v>
      </c>
      <c r="K1012" s="134">
        <v>1010</v>
      </c>
      <c r="L1012" s="679">
        <v>46302</v>
      </c>
      <c r="M1012" s="136"/>
      <c r="N1012" s="137">
        <f t="shared" si="83"/>
        <v>0</v>
      </c>
      <c r="O1012" s="138"/>
      <c r="P1012" s="139">
        <f t="shared" si="84"/>
        <v>0</v>
      </c>
      <c r="Q1012" s="41"/>
    </row>
    <row r="1013" spans="1:17" ht="15" customHeight="1" x14ac:dyDescent="0.3">
      <c r="A1013" s="126">
        <v>1010</v>
      </c>
      <c r="B1013" s="142"/>
      <c r="C1013" s="128"/>
      <c r="D1013" s="129">
        <f t="shared" si="85"/>
        <v>0</v>
      </c>
      <c r="E1013" s="144">
        <v>46303</v>
      </c>
      <c r="F1013" s="37"/>
      <c r="G1013" s="145">
        <v>46304</v>
      </c>
      <c r="H1013" s="76">
        <f t="shared" si="86"/>
        <v>0</v>
      </c>
      <c r="K1013" s="134">
        <v>1011</v>
      </c>
      <c r="L1013" s="679">
        <v>46303</v>
      </c>
      <c r="M1013" s="136"/>
      <c r="N1013" s="137">
        <f t="shared" si="83"/>
        <v>0</v>
      </c>
      <c r="O1013" s="138"/>
      <c r="P1013" s="139">
        <f t="shared" si="84"/>
        <v>0</v>
      </c>
      <c r="Q1013" s="41"/>
    </row>
    <row r="1014" spans="1:17" ht="15" customHeight="1" x14ac:dyDescent="0.3">
      <c r="A1014" s="126">
        <v>1011</v>
      </c>
      <c r="B1014" s="142"/>
      <c r="C1014" s="128"/>
      <c r="D1014" s="129">
        <f t="shared" si="85"/>
        <v>0</v>
      </c>
      <c r="E1014" s="144">
        <v>46304</v>
      </c>
      <c r="F1014" s="37"/>
      <c r="G1014" s="145">
        <v>46305</v>
      </c>
      <c r="H1014" s="76">
        <f t="shared" si="86"/>
        <v>0</v>
      </c>
      <c r="K1014" s="134">
        <v>1012</v>
      </c>
      <c r="L1014" s="679">
        <v>46304</v>
      </c>
      <c r="M1014" s="136"/>
      <c r="N1014" s="137">
        <f t="shared" si="83"/>
        <v>0</v>
      </c>
      <c r="O1014" s="138"/>
      <c r="P1014" s="139">
        <f t="shared" si="84"/>
        <v>0</v>
      </c>
      <c r="Q1014" s="41"/>
    </row>
    <row r="1015" spans="1:17" ht="15" customHeight="1" x14ac:dyDescent="0.3">
      <c r="A1015" s="126">
        <v>1012</v>
      </c>
      <c r="B1015" s="142"/>
      <c r="C1015" s="128"/>
      <c r="D1015" s="129">
        <f t="shared" si="85"/>
        <v>0</v>
      </c>
      <c r="E1015" s="144">
        <v>46305</v>
      </c>
      <c r="F1015" s="37"/>
      <c r="G1015" s="145">
        <v>46306</v>
      </c>
      <c r="H1015" s="76">
        <f t="shared" si="86"/>
        <v>0</v>
      </c>
      <c r="K1015" s="134">
        <v>1013</v>
      </c>
      <c r="L1015" s="679">
        <v>46305</v>
      </c>
      <c r="M1015" s="136"/>
      <c r="N1015" s="137">
        <f t="shared" si="83"/>
        <v>0</v>
      </c>
      <c r="O1015" s="138"/>
      <c r="P1015" s="139">
        <f t="shared" si="84"/>
        <v>0</v>
      </c>
      <c r="Q1015" s="41"/>
    </row>
    <row r="1016" spans="1:17" ht="15" customHeight="1" x14ac:dyDescent="0.3">
      <c r="A1016" s="126">
        <v>1013</v>
      </c>
      <c r="B1016" s="142"/>
      <c r="C1016" s="128"/>
      <c r="D1016" s="129">
        <f t="shared" si="85"/>
        <v>0</v>
      </c>
      <c r="E1016" s="144">
        <v>46306</v>
      </c>
      <c r="F1016" s="37"/>
      <c r="G1016" s="145">
        <v>46307</v>
      </c>
      <c r="H1016" s="76">
        <f t="shared" si="86"/>
        <v>0</v>
      </c>
      <c r="K1016" s="134">
        <v>1014</v>
      </c>
      <c r="L1016" s="679">
        <v>46306</v>
      </c>
      <c r="M1016" s="136"/>
      <c r="N1016" s="137">
        <f t="shared" si="83"/>
        <v>0</v>
      </c>
      <c r="O1016" s="138"/>
      <c r="P1016" s="139">
        <f t="shared" si="84"/>
        <v>0</v>
      </c>
      <c r="Q1016" s="41"/>
    </row>
    <row r="1017" spans="1:17" ht="15" customHeight="1" x14ac:dyDescent="0.3">
      <c r="A1017" s="126">
        <v>1014</v>
      </c>
      <c r="B1017" s="142"/>
      <c r="C1017" s="128"/>
      <c r="D1017" s="129">
        <f t="shared" si="85"/>
        <v>0</v>
      </c>
      <c r="E1017" s="144">
        <v>46307</v>
      </c>
      <c r="F1017" s="37"/>
      <c r="G1017" s="145">
        <v>46308</v>
      </c>
      <c r="H1017" s="76">
        <f t="shared" si="86"/>
        <v>0</v>
      </c>
      <c r="K1017" s="134">
        <v>1015</v>
      </c>
      <c r="L1017" s="679">
        <v>46307</v>
      </c>
      <c r="M1017" s="136"/>
      <c r="N1017" s="137">
        <f t="shared" si="83"/>
        <v>0</v>
      </c>
      <c r="O1017" s="138"/>
      <c r="P1017" s="139">
        <f t="shared" si="84"/>
        <v>0</v>
      </c>
      <c r="Q1017" s="41"/>
    </row>
    <row r="1018" spans="1:17" ht="15" customHeight="1" x14ac:dyDescent="0.3">
      <c r="A1018" s="126">
        <v>1015</v>
      </c>
      <c r="B1018" s="142"/>
      <c r="C1018" s="128"/>
      <c r="D1018" s="129">
        <f t="shared" si="85"/>
        <v>0</v>
      </c>
      <c r="E1018" s="144">
        <v>46308</v>
      </c>
      <c r="F1018" s="37"/>
      <c r="G1018" s="145">
        <v>46309</v>
      </c>
      <c r="H1018" s="76">
        <f t="shared" si="86"/>
        <v>0</v>
      </c>
      <c r="K1018" s="134">
        <v>1016</v>
      </c>
      <c r="L1018" s="679">
        <v>46308</v>
      </c>
      <c r="M1018" s="136"/>
      <c r="N1018" s="137">
        <f t="shared" si="83"/>
        <v>0</v>
      </c>
      <c r="O1018" s="138"/>
      <c r="P1018" s="139">
        <f t="shared" si="84"/>
        <v>0</v>
      </c>
      <c r="Q1018" s="41"/>
    </row>
    <row r="1019" spans="1:17" ht="15" customHeight="1" x14ac:dyDescent="0.3">
      <c r="A1019" s="126">
        <v>1016</v>
      </c>
      <c r="B1019" s="142"/>
      <c r="C1019" s="128"/>
      <c r="D1019" s="129">
        <f t="shared" si="85"/>
        <v>0</v>
      </c>
      <c r="E1019" s="144">
        <v>46309</v>
      </c>
      <c r="F1019" s="37"/>
      <c r="G1019" s="145">
        <v>46310</v>
      </c>
      <c r="H1019" s="76">
        <f t="shared" si="86"/>
        <v>0</v>
      </c>
      <c r="K1019" s="134">
        <v>1017</v>
      </c>
      <c r="L1019" s="679">
        <v>46309</v>
      </c>
      <c r="M1019" s="136"/>
      <c r="N1019" s="137">
        <f t="shared" si="83"/>
        <v>0</v>
      </c>
      <c r="O1019" s="138"/>
      <c r="P1019" s="139">
        <f t="shared" si="84"/>
        <v>0</v>
      </c>
      <c r="Q1019" s="41"/>
    </row>
    <row r="1020" spans="1:17" ht="15" customHeight="1" x14ac:dyDescent="0.3">
      <c r="A1020" s="126">
        <v>1017</v>
      </c>
      <c r="B1020" s="142"/>
      <c r="C1020" s="128"/>
      <c r="D1020" s="129">
        <f t="shared" si="85"/>
        <v>0</v>
      </c>
      <c r="E1020" s="144">
        <v>46310</v>
      </c>
      <c r="F1020" s="37"/>
      <c r="G1020" s="145">
        <v>46311</v>
      </c>
      <c r="H1020" s="76">
        <f t="shared" si="86"/>
        <v>0</v>
      </c>
      <c r="K1020" s="134">
        <v>1018</v>
      </c>
      <c r="L1020" s="679">
        <v>46310</v>
      </c>
      <c r="M1020" s="136"/>
      <c r="N1020" s="137">
        <f t="shared" si="83"/>
        <v>0</v>
      </c>
      <c r="O1020" s="138"/>
      <c r="P1020" s="139">
        <f t="shared" si="84"/>
        <v>0</v>
      </c>
      <c r="Q1020" s="41"/>
    </row>
    <row r="1021" spans="1:17" ht="15" customHeight="1" x14ac:dyDescent="0.3">
      <c r="A1021" s="126">
        <v>1018</v>
      </c>
      <c r="B1021" s="142"/>
      <c r="C1021" s="128"/>
      <c r="D1021" s="129">
        <f t="shared" si="85"/>
        <v>0</v>
      </c>
      <c r="E1021" s="144">
        <v>46311</v>
      </c>
      <c r="F1021" s="37"/>
      <c r="G1021" s="145">
        <v>46312</v>
      </c>
      <c r="H1021" s="76">
        <f t="shared" si="86"/>
        <v>0</v>
      </c>
      <c r="K1021" s="134">
        <v>1019</v>
      </c>
      <c r="L1021" s="679">
        <v>46311</v>
      </c>
      <c r="M1021" s="136"/>
      <c r="N1021" s="137">
        <f t="shared" si="83"/>
        <v>0</v>
      </c>
      <c r="O1021" s="138"/>
      <c r="P1021" s="139">
        <f t="shared" si="84"/>
        <v>0</v>
      </c>
      <c r="Q1021" s="41"/>
    </row>
    <row r="1022" spans="1:17" ht="15" customHeight="1" x14ac:dyDescent="0.3">
      <c r="A1022" s="126">
        <v>1019</v>
      </c>
      <c r="B1022" s="142"/>
      <c r="C1022" s="128"/>
      <c r="D1022" s="129">
        <f t="shared" si="85"/>
        <v>0</v>
      </c>
      <c r="E1022" s="144">
        <v>46312</v>
      </c>
      <c r="F1022" s="37"/>
      <c r="G1022" s="145">
        <v>46313</v>
      </c>
      <c r="H1022" s="76">
        <f t="shared" si="86"/>
        <v>0</v>
      </c>
      <c r="K1022" s="134">
        <v>1020</v>
      </c>
      <c r="L1022" s="679">
        <v>46312</v>
      </c>
      <c r="M1022" s="136"/>
      <c r="N1022" s="137">
        <f t="shared" si="83"/>
        <v>0</v>
      </c>
      <c r="O1022" s="138"/>
      <c r="P1022" s="139">
        <f t="shared" si="84"/>
        <v>0</v>
      </c>
      <c r="Q1022" s="41"/>
    </row>
    <row r="1023" spans="1:17" ht="15" customHeight="1" x14ac:dyDescent="0.3">
      <c r="A1023" s="126">
        <v>1020</v>
      </c>
      <c r="B1023" s="142"/>
      <c r="C1023" s="128"/>
      <c r="D1023" s="129">
        <f t="shared" si="85"/>
        <v>0</v>
      </c>
      <c r="E1023" s="144">
        <v>46313</v>
      </c>
      <c r="F1023" s="37"/>
      <c r="G1023" s="145">
        <v>46314</v>
      </c>
      <c r="H1023" s="76">
        <f t="shared" si="86"/>
        <v>0</v>
      </c>
      <c r="K1023" s="134">
        <v>1021</v>
      </c>
      <c r="L1023" s="679">
        <v>46313</v>
      </c>
      <c r="M1023" s="136"/>
      <c r="N1023" s="137">
        <f t="shared" si="83"/>
        <v>0</v>
      </c>
      <c r="O1023" s="138"/>
      <c r="P1023" s="139">
        <f t="shared" si="84"/>
        <v>0</v>
      </c>
      <c r="Q1023" s="41"/>
    </row>
    <row r="1024" spans="1:17" ht="15" customHeight="1" x14ac:dyDescent="0.3">
      <c r="A1024" s="126">
        <v>1021</v>
      </c>
      <c r="B1024" s="142"/>
      <c r="C1024" s="128"/>
      <c r="D1024" s="129">
        <f t="shared" si="85"/>
        <v>0</v>
      </c>
      <c r="E1024" s="144">
        <v>46314</v>
      </c>
      <c r="F1024" s="37"/>
      <c r="G1024" s="145">
        <v>46315</v>
      </c>
      <c r="H1024" s="76">
        <f t="shared" si="86"/>
        <v>0</v>
      </c>
      <c r="K1024" s="134">
        <v>1022</v>
      </c>
      <c r="L1024" s="679">
        <v>46314</v>
      </c>
      <c r="M1024" s="136"/>
      <c r="N1024" s="137">
        <f t="shared" si="83"/>
        <v>0</v>
      </c>
      <c r="O1024" s="138"/>
      <c r="P1024" s="139">
        <f t="shared" si="84"/>
        <v>0</v>
      </c>
      <c r="Q1024" s="41"/>
    </row>
    <row r="1025" spans="1:17" ht="15" customHeight="1" x14ac:dyDescent="0.3">
      <c r="A1025" s="126">
        <v>1022</v>
      </c>
      <c r="B1025" s="142"/>
      <c r="C1025" s="128"/>
      <c r="D1025" s="129">
        <f t="shared" si="85"/>
        <v>0</v>
      </c>
      <c r="E1025" s="144">
        <v>46315</v>
      </c>
      <c r="F1025" s="37"/>
      <c r="G1025" s="145">
        <v>46316</v>
      </c>
      <c r="H1025" s="76">
        <f t="shared" si="86"/>
        <v>0</v>
      </c>
      <c r="K1025" s="134">
        <v>1023</v>
      </c>
      <c r="L1025" s="679">
        <v>46315</v>
      </c>
      <c r="M1025" s="136"/>
      <c r="N1025" s="137">
        <f t="shared" si="83"/>
        <v>0</v>
      </c>
      <c r="O1025" s="138"/>
      <c r="P1025" s="139">
        <f t="shared" si="84"/>
        <v>0</v>
      </c>
      <c r="Q1025" s="41"/>
    </row>
    <row r="1026" spans="1:17" ht="15" customHeight="1" x14ac:dyDescent="0.3">
      <c r="A1026" s="126">
        <v>1023</v>
      </c>
      <c r="B1026" s="142"/>
      <c r="C1026" s="128"/>
      <c r="D1026" s="129">
        <f t="shared" si="85"/>
        <v>0</v>
      </c>
      <c r="E1026" s="144">
        <v>46316</v>
      </c>
      <c r="F1026" s="37"/>
      <c r="G1026" s="145">
        <v>46317</v>
      </c>
      <c r="H1026" s="76">
        <f t="shared" si="86"/>
        <v>0</v>
      </c>
      <c r="K1026" s="134">
        <v>1024</v>
      </c>
      <c r="L1026" s="679">
        <v>46316</v>
      </c>
      <c r="M1026" s="136"/>
      <c r="N1026" s="137">
        <f t="shared" si="83"/>
        <v>0</v>
      </c>
      <c r="O1026" s="138"/>
      <c r="P1026" s="139">
        <f t="shared" si="84"/>
        <v>0</v>
      </c>
      <c r="Q1026" s="41"/>
    </row>
    <row r="1027" spans="1:17" ht="15" customHeight="1" x14ac:dyDescent="0.3">
      <c r="A1027" s="126">
        <v>1024</v>
      </c>
      <c r="B1027" s="142"/>
      <c r="C1027" s="128"/>
      <c r="D1027" s="129">
        <f t="shared" si="85"/>
        <v>0</v>
      </c>
      <c r="E1027" s="144">
        <v>46317</v>
      </c>
      <c r="F1027" s="37"/>
      <c r="G1027" s="145">
        <v>46318</v>
      </c>
      <c r="H1027" s="76">
        <f t="shared" si="86"/>
        <v>0</v>
      </c>
      <c r="K1027" s="134">
        <v>1025</v>
      </c>
      <c r="L1027" s="679">
        <v>46317</v>
      </c>
      <c r="M1027" s="136"/>
      <c r="N1027" s="137">
        <f t="shared" si="83"/>
        <v>0</v>
      </c>
      <c r="O1027" s="138"/>
      <c r="P1027" s="139">
        <f t="shared" si="84"/>
        <v>0</v>
      </c>
      <c r="Q1027" s="41"/>
    </row>
    <row r="1028" spans="1:17" ht="15" customHeight="1" x14ac:dyDescent="0.3">
      <c r="A1028" s="126">
        <v>1025</v>
      </c>
      <c r="B1028" s="142"/>
      <c r="C1028" s="128"/>
      <c r="D1028" s="129">
        <f t="shared" si="85"/>
        <v>0</v>
      </c>
      <c r="E1028" s="144">
        <v>46318</v>
      </c>
      <c r="F1028" s="37"/>
      <c r="G1028" s="145">
        <v>46319</v>
      </c>
      <c r="H1028" s="76">
        <f t="shared" si="86"/>
        <v>0</v>
      </c>
      <c r="K1028" s="134">
        <v>1026</v>
      </c>
      <c r="L1028" s="679">
        <v>46318</v>
      </c>
      <c r="M1028" s="136"/>
      <c r="N1028" s="137">
        <f t="shared" si="83"/>
        <v>0</v>
      </c>
      <c r="O1028" s="138"/>
      <c r="P1028" s="139">
        <f t="shared" si="84"/>
        <v>0</v>
      </c>
      <c r="Q1028" s="41"/>
    </row>
    <row r="1029" spans="1:17" ht="15" customHeight="1" x14ac:dyDescent="0.3">
      <c r="A1029" s="126">
        <v>1026</v>
      </c>
      <c r="B1029" s="142"/>
      <c r="C1029" s="128"/>
      <c r="D1029" s="129">
        <f t="shared" si="85"/>
        <v>0</v>
      </c>
      <c r="E1029" s="144">
        <v>46319</v>
      </c>
      <c r="F1029" s="37"/>
      <c r="G1029" s="145">
        <v>46320</v>
      </c>
      <c r="H1029" s="76">
        <f t="shared" si="86"/>
        <v>0</v>
      </c>
      <c r="K1029" s="134">
        <v>1027</v>
      </c>
      <c r="L1029" s="679">
        <v>46319</v>
      </c>
      <c r="M1029" s="136"/>
      <c r="N1029" s="137">
        <f t="shared" si="83"/>
        <v>0</v>
      </c>
      <c r="O1029" s="138"/>
      <c r="P1029" s="139">
        <f t="shared" si="84"/>
        <v>0</v>
      </c>
      <c r="Q1029" s="41"/>
    </row>
    <row r="1030" spans="1:17" ht="15" customHeight="1" x14ac:dyDescent="0.3">
      <c r="A1030" s="126">
        <v>1027</v>
      </c>
      <c r="B1030" s="142"/>
      <c r="C1030" s="128"/>
      <c r="D1030" s="129">
        <f t="shared" si="85"/>
        <v>0</v>
      </c>
      <c r="E1030" s="144">
        <v>46320</v>
      </c>
      <c r="F1030" s="37"/>
      <c r="G1030" s="145">
        <v>46321</v>
      </c>
      <c r="H1030" s="76">
        <f t="shared" si="86"/>
        <v>0</v>
      </c>
      <c r="K1030" s="134">
        <v>1028</v>
      </c>
      <c r="L1030" s="679">
        <v>46320</v>
      </c>
      <c r="M1030" s="136"/>
      <c r="N1030" s="137">
        <f t="shared" si="83"/>
        <v>0</v>
      </c>
      <c r="O1030" s="138"/>
      <c r="P1030" s="139">
        <f t="shared" si="84"/>
        <v>0</v>
      </c>
      <c r="Q1030" s="41"/>
    </row>
    <row r="1031" spans="1:17" ht="15" customHeight="1" x14ac:dyDescent="0.3">
      <c r="A1031" s="126">
        <v>1028</v>
      </c>
      <c r="B1031" s="142"/>
      <c r="C1031" s="128"/>
      <c r="D1031" s="129">
        <f t="shared" si="85"/>
        <v>0</v>
      </c>
      <c r="E1031" s="144">
        <v>46321</v>
      </c>
      <c r="F1031" s="37"/>
      <c r="G1031" s="145">
        <v>46322</v>
      </c>
      <c r="H1031" s="76">
        <f t="shared" si="86"/>
        <v>0</v>
      </c>
      <c r="K1031" s="134">
        <v>1029</v>
      </c>
      <c r="L1031" s="679">
        <v>46321</v>
      </c>
      <c r="M1031" s="136"/>
      <c r="N1031" s="137">
        <f t="shared" si="83"/>
        <v>0</v>
      </c>
      <c r="O1031" s="138"/>
      <c r="P1031" s="139">
        <f t="shared" si="84"/>
        <v>0</v>
      </c>
      <c r="Q1031" s="41"/>
    </row>
    <row r="1032" spans="1:17" ht="15" customHeight="1" x14ac:dyDescent="0.3">
      <c r="A1032" s="126">
        <v>1029</v>
      </c>
      <c r="B1032" s="142"/>
      <c r="C1032" s="128"/>
      <c r="D1032" s="129">
        <f t="shared" si="85"/>
        <v>0</v>
      </c>
      <c r="E1032" s="144">
        <v>46322</v>
      </c>
      <c r="F1032" s="37"/>
      <c r="G1032" s="145">
        <v>46323</v>
      </c>
      <c r="H1032" s="76">
        <f t="shared" si="86"/>
        <v>0</v>
      </c>
      <c r="K1032" s="134">
        <v>1030</v>
      </c>
      <c r="L1032" s="679">
        <v>46322</v>
      </c>
      <c r="M1032" s="136"/>
      <c r="N1032" s="137">
        <f t="shared" si="83"/>
        <v>0</v>
      </c>
      <c r="O1032" s="138"/>
      <c r="P1032" s="139">
        <f t="shared" si="84"/>
        <v>0</v>
      </c>
      <c r="Q1032" s="41"/>
    </row>
    <row r="1033" spans="1:17" ht="15" customHeight="1" x14ac:dyDescent="0.3">
      <c r="A1033" s="126">
        <v>1030</v>
      </c>
      <c r="B1033" s="142"/>
      <c r="C1033" s="128"/>
      <c r="D1033" s="129">
        <f t="shared" si="85"/>
        <v>0</v>
      </c>
      <c r="E1033" s="144">
        <v>46323</v>
      </c>
      <c r="F1033" s="37"/>
      <c r="G1033" s="145">
        <v>46324</v>
      </c>
      <c r="H1033" s="76">
        <f t="shared" si="86"/>
        <v>0</v>
      </c>
      <c r="K1033" s="134">
        <v>1031</v>
      </c>
      <c r="L1033" s="679">
        <v>46323</v>
      </c>
      <c r="M1033" s="136"/>
      <c r="N1033" s="137">
        <f t="shared" si="83"/>
        <v>0</v>
      </c>
      <c r="O1033" s="138"/>
      <c r="P1033" s="139">
        <f t="shared" si="84"/>
        <v>0</v>
      </c>
      <c r="Q1033" s="41"/>
    </row>
    <row r="1034" spans="1:17" ht="15" customHeight="1" x14ac:dyDescent="0.3">
      <c r="A1034" s="126">
        <v>1031</v>
      </c>
      <c r="B1034" s="142"/>
      <c r="C1034" s="128"/>
      <c r="D1034" s="129">
        <f t="shared" si="85"/>
        <v>0</v>
      </c>
      <c r="E1034" s="144">
        <v>46324</v>
      </c>
      <c r="F1034" s="37"/>
      <c r="G1034" s="145">
        <v>46325</v>
      </c>
      <c r="H1034" s="76">
        <f t="shared" si="86"/>
        <v>0</v>
      </c>
      <c r="K1034" s="134">
        <v>1032</v>
      </c>
      <c r="L1034" s="679">
        <v>46324</v>
      </c>
      <c r="M1034" s="136"/>
      <c r="N1034" s="137">
        <f t="shared" si="83"/>
        <v>0</v>
      </c>
      <c r="O1034" s="138"/>
      <c r="P1034" s="139">
        <f t="shared" si="84"/>
        <v>0</v>
      </c>
      <c r="Q1034" s="41"/>
    </row>
    <row r="1035" spans="1:17" ht="15" customHeight="1" x14ac:dyDescent="0.3">
      <c r="A1035" s="126">
        <v>1032</v>
      </c>
      <c r="B1035" s="142"/>
      <c r="C1035" s="128"/>
      <c r="D1035" s="129">
        <f t="shared" si="85"/>
        <v>0</v>
      </c>
      <c r="E1035" s="144">
        <v>46325</v>
      </c>
      <c r="F1035" s="37"/>
      <c r="G1035" s="145">
        <v>46326</v>
      </c>
      <c r="H1035" s="76">
        <f t="shared" si="86"/>
        <v>0</v>
      </c>
      <c r="K1035" s="134">
        <v>1033</v>
      </c>
      <c r="L1035" s="679">
        <v>46325</v>
      </c>
      <c r="M1035" s="136"/>
      <c r="N1035" s="137">
        <f t="shared" si="83"/>
        <v>0</v>
      </c>
      <c r="O1035" s="138"/>
      <c r="P1035" s="139">
        <f t="shared" si="84"/>
        <v>0</v>
      </c>
      <c r="Q1035" s="41"/>
    </row>
    <row r="1036" spans="1:17" ht="15" customHeight="1" x14ac:dyDescent="0.3">
      <c r="A1036" s="126">
        <v>1033</v>
      </c>
      <c r="B1036" s="142"/>
      <c r="C1036" s="128"/>
      <c r="D1036" s="129">
        <f t="shared" si="85"/>
        <v>0</v>
      </c>
      <c r="E1036" s="144">
        <v>46326</v>
      </c>
      <c r="F1036" s="37"/>
      <c r="G1036" s="145">
        <v>46327</v>
      </c>
      <c r="H1036" s="76">
        <f t="shared" si="86"/>
        <v>0</v>
      </c>
      <c r="K1036" s="134">
        <v>1034</v>
      </c>
      <c r="L1036" s="679">
        <v>46326</v>
      </c>
      <c r="M1036" s="136"/>
      <c r="N1036" s="137">
        <f t="shared" si="83"/>
        <v>0</v>
      </c>
      <c r="O1036" s="138"/>
      <c r="P1036" s="139">
        <f t="shared" si="84"/>
        <v>0</v>
      </c>
      <c r="Q1036" s="41"/>
    </row>
    <row r="1037" spans="1:17" ht="15" customHeight="1" x14ac:dyDescent="0.3">
      <c r="A1037" s="126">
        <v>1034</v>
      </c>
      <c r="B1037" s="142"/>
      <c r="C1037" s="128"/>
      <c r="D1037" s="129">
        <f t="shared" si="85"/>
        <v>0</v>
      </c>
      <c r="E1037" s="144">
        <v>46327</v>
      </c>
      <c r="F1037" s="37"/>
      <c r="G1037" s="145">
        <v>46328</v>
      </c>
      <c r="H1037" s="76">
        <f t="shared" si="86"/>
        <v>0</v>
      </c>
      <c r="K1037" s="134">
        <v>1035</v>
      </c>
      <c r="L1037" s="679">
        <v>46327</v>
      </c>
      <c r="M1037" s="136"/>
      <c r="N1037" s="137">
        <f t="shared" si="83"/>
        <v>0</v>
      </c>
      <c r="O1037" s="138"/>
      <c r="P1037" s="139">
        <f t="shared" si="84"/>
        <v>0</v>
      </c>
      <c r="Q1037" s="41"/>
    </row>
    <row r="1038" spans="1:17" ht="15" customHeight="1" x14ac:dyDescent="0.3">
      <c r="A1038" s="126">
        <v>1035</v>
      </c>
      <c r="B1038" s="142"/>
      <c r="C1038" s="128"/>
      <c r="D1038" s="129">
        <f t="shared" si="85"/>
        <v>0</v>
      </c>
      <c r="E1038" s="144">
        <v>46328</v>
      </c>
      <c r="F1038" s="37"/>
      <c r="G1038" s="145">
        <v>46329</v>
      </c>
      <c r="H1038" s="76">
        <f t="shared" si="86"/>
        <v>0</v>
      </c>
      <c r="K1038" s="134">
        <v>1036</v>
      </c>
      <c r="L1038" s="679">
        <v>46328</v>
      </c>
      <c r="M1038" s="136"/>
      <c r="N1038" s="137">
        <f t="shared" si="83"/>
        <v>0</v>
      </c>
      <c r="O1038" s="138"/>
      <c r="P1038" s="139">
        <f t="shared" si="84"/>
        <v>0</v>
      </c>
      <c r="Q1038" s="41"/>
    </row>
    <row r="1039" spans="1:17" ht="15" customHeight="1" x14ac:dyDescent="0.3">
      <c r="A1039" s="126">
        <v>1036</v>
      </c>
      <c r="B1039" s="142"/>
      <c r="C1039" s="128"/>
      <c r="D1039" s="129">
        <f t="shared" si="85"/>
        <v>0</v>
      </c>
      <c r="E1039" s="144">
        <v>46329</v>
      </c>
      <c r="F1039" s="37"/>
      <c r="G1039" s="145">
        <v>46330</v>
      </c>
      <c r="H1039" s="76">
        <f t="shared" si="86"/>
        <v>0</v>
      </c>
      <c r="K1039" s="134">
        <v>1037</v>
      </c>
      <c r="L1039" s="679">
        <v>46329</v>
      </c>
      <c r="M1039" s="136"/>
      <c r="N1039" s="137">
        <f t="shared" si="83"/>
        <v>0</v>
      </c>
      <c r="O1039" s="138"/>
      <c r="P1039" s="139">
        <f t="shared" si="84"/>
        <v>0</v>
      </c>
      <c r="Q1039" s="41"/>
    </row>
    <row r="1040" spans="1:17" ht="15" customHeight="1" x14ac:dyDescent="0.3">
      <c r="A1040" s="126">
        <v>1037</v>
      </c>
      <c r="B1040" s="142"/>
      <c r="C1040" s="128"/>
      <c r="D1040" s="129">
        <f t="shared" si="85"/>
        <v>0</v>
      </c>
      <c r="E1040" s="144">
        <v>46330</v>
      </c>
      <c r="F1040" s="37"/>
      <c r="G1040" s="145">
        <v>46331</v>
      </c>
      <c r="H1040" s="76">
        <f t="shared" si="86"/>
        <v>0</v>
      </c>
      <c r="K1040" s="134">
        <v>1038</v>
      </c>
      <c r="L1040" s="679">
        <v>46330</v>
      </c>
      <c r="M1040" s="136"/>
      <c r="N1040" s="137">
        <f t="shared" si="83"/>
        <v>0</v>
      </c>
      <c r="O1040" s="138"/>
      <c r="P1040" s="139">
        <f t="shared" si="84"/>
        <v>0</v>
      </c>
      <c r="Q1040" s="41"/>
    </row>
    <row r="1041" spans="1:17" ht="15" customHeight="1" x14ac:dyDescent="0.3">
      <c r="A1041" s="126">
        <v>1038</v>
      </c>
      <c r="B1041" s="142"/>
      <c r="C1041" s="128"/>
      <c r="D1041" s="129">
        <f t="shared" si="85"/>
        <v>0</v>
      </c>
      <c r="E1041" s="144">
        <v>46331</v>
      </c>
      <c r="F1041" s="37"/>
      <c r="G1041" s="145">
        <v>46332</v>
      </c>
      <c r="H1041" s="76">
        <f t="shared" si="86"/>
        <v>0</v>
      </c>
      <c r="K1041" s="134">
        <v>1039</v>
      </c>
      <c r="L1041" s="679">
        <v>46331</v>
      </c>
      <c r="M1041" s="136"/>
      <c r="N1041" s="137">
        <f t="shared" si="83"/>
        <v>0</v>
      </c>
      <c r="O1041" s="138"/>
      <c r="P1041" s="139">
        <f t="shared" si="84"/>
        <v>0</v>
      </c>
      <c r="Q1041" s="41"/>
    </row>
    <row r="1042" spans="1:17" ht="15" customHeight="1" x14ac:dyDescent="0.3">
      <c r="A1042" s="126">
        <v>1039</v>
      </c>
      <c r="B1042" s="142"/>
      <c r="C1042" s="128"/>
      <c r="D1042" s="129">
        <f t="shared" si="85"/>
        <v>0</v>
      </c>
      <c r="E1042" s="144">
        <v>46332</v>
      </c>
      <c r="F1042" s="37"/>
      <c r="G1042" s="145">
        <v>46333</v>
      </c>
      <c r="H1042" s="76">
        <f t="shared" si="86"/>
        <v>0</v>
      </c>
      <c r="K1042" s="134">
        <v>1040</v>
      </c>
      <c r="L1042" s="679">
        <v>46332</v>
      </c>
      <c r="M1042" s="136"/>
      <c r="N1042" s="137">
        <f t="shared" si="83"/>
        <v>0</v>
      </c>
      <c r="O1042" s="138"/>
      <c r="P1042" s="139">
        <f t="shared" si="84"/>
        <v>0</v>
      </c>
      <c r="Q1042" s="41"/>
    </row>
    <row r="1043" spans="1:17" ht="15" customHeight="1" x14ac:dyDescent="0.3">
      <c r="A1043" s="126">
        <v>1040</v>
      </c>
      <c r="B1043" s="142"/>
      <c r="C1043" s="128"/>
      <c r="D1043" s="129">
        <f t="shared" si="85"/>
        <v>0</v>
      </c>
      <c r="E1043" s="144">
        <v>46333</v>
      </c>
      <c r="F1043" s="37"/>
      <c r="G1043" s="145">
        <v>46334</v>
      </c>
      <c r="H1043" s="76">
        <f t="shared" si="86"/>
        <v>0</v>
      </c>
      <c r="K1043" s="134">
        <v>1041</v>
      </c>
      <c r="L1043" s="679">
        <v>46333</v>
      </c>
      <c r="M1043" s="136"/>
      <c r="N1043" s="137">
        <f t="shared" si="83"/>
        <v>0</v>
      </c>
      <c r="O1043" s="138"/>
      <c r="P1043" s="139">
        <f t="shared" si="84"/>
        <v>0</v>
      </c>
      <c r="Q1043" s="41"/>
    </row>
    <row r="1044" spans="1:17" ht="15" customHeight="1" x14ac:dyDescent="0.3">
      <c r="A1044" s="126">
        <v>1041</v>
      </c>
      <c r="B1044" s="142"/>
      <c r="C1044" s="128"/>
      <c r="D1044" s="129">
        <f t="shared" si="85"/>
        <v>0</v>
      </c>
      <c r="E1044" s="144">
        <v>46334</v>
      </c>
      <c r="F1044" s="37"/>
      <c r="G1044" s="145">
        <v>46335</v>
      </c>
      <c r="H1044" s="76">
        <f t="shared" si="86"/>
        <v>0</v>
      </c>
      <c r="K1044" s="134">
        <v>1042</v>
      </c>
      <c r="L1044" s="679">
        <v>46334</v>
      </c>
      <c r="M1044" s="136"/>
      <c r="N1044" s="137">
        <f t="shared" si="83"/>
        <v>0</v>
      </c>
      <c r="O1044" s="138"/>
      <c r="P1044" s="139">
        <f t="shared" si="84"/>
        <v>0</v>
      </c>
      <c r="Q1044" s="41"/>
    </row>
    <row r="1045" spans="1:17" ht="15" customHeight="1" x14ac:dyDescent="0.3">
      <c r="A1045" s="126">
        <v>1042</v>
      </c>
      <c r="B1045" s="142"/>
      <c r="C1045" s="128"/>
      <c r="D1045" s="129">
        <f t="shared" si="85"/>
        <v>0</v>
      </c>
      <c r="E1045" s="144">
        <v>46335</v>
      </c>
      <c r="F1045" s="37"/>
      <c r="G1045" s="145">
        <v>46336</v>
      </c>
      <c r="H1045" s="76">
        <f t="shared" si="86"/>
        <v>0</v>
      </c>
      <c r="K1045" s="134">
        <v>1043</v>
      </c>
      <c r="L1045" s="679">
        <v>46335</v>
      </c>
      <c r="M1045" s="136"/>
      <c r="N1045" s="137">
        <f t="shared" si="83"/>
        <v>0</v>
      </c>
      <c r="O1045" s="138"/>
      <c r="P1045" s="139">
        <f t="shared" si="84"/>
        <v>0</v>
      </c>
      <c r="Q1045" s="41"/>
    </row>
    <row r="1046" spans="1:17" ht="15" customHeight="1" x14ac:dyDescent="0.3">
      <c r="A1046" s="126">
        <v>1043</v>
      </c>
      <c r="B1046" s="142"/>
      <c r="C1046" s="128"/>
      <c r="D1046" s="129">
        <f t="shared" si="85"/>
        <v>0</v>
      </c>
      <c r="E1046" s="144">
        <v>46336</v>
      </c>
      <c r="F1046" s="37"/>
      <c r="G1046" s="145">
        <v>46337</v>
      </c>
      <c r="H1046" s="76">
        <f t="shared" si="86"/>
        <v>0</v>
      </c>
      <c r="K1046" s="134">
        <v>1044</v>
      </c>
      <c r="L1046" s="679">
        <v>46336</v>
      </c>
      <c r="M1046" s="136"/>
      <c r="N1046" s="137">
        <f t="shared" si="83"/>
        <v>0</v>
      </c>
      <c r="O1046" s="138"/>
      <c r="P1046" s="139">
        <f t="shared" si="84"/>
        <v>0</v>
      </c>
      <c r="Q1046" s="41"/>
    </row>
    <row r="1047" spans="1:17" ht="15" customHeight="1" x14ac:dyDescent="0.3">
      <c r="A1047" s="126">
        <v>1044</v>
      </c>
      <c r="B1047" s="142"/>
      <c r="C1047" s="128"/>
      <c r="D1047" s="129">
        <f t="shared" si="85"/>
        <v>0</v>
      </c>
      <c r="E1047" s="144">
        <v>46337</v>
      </c>
      <c r="F1047" s="37"/>
      <c r="G1047" s="145">
        <v>46338</v>
      </c>
      <c r="H1047" s="76">
        <f t="shared" si="86"/>
        <v>0</v>
      </c>
      <c r="K1047" s="134">
        <v>1045</v>
      </c>
      <c r="L1047" s="679">
        <v>46337</v>
      </c>
      <c r="M1047" s="136"/>
      <c r="N1047" s="137">
        <f t="shared" si="83"/>
        <v>0</v>
      </c>
      <c r="O1047" s="138"/>
      <c r="P1047" s="139">
        <f t="shared" si="84"/>
        <v>0</v>
      </c>
      <c r="Q1047" s="41"/>
    </row>
    <row r="1048" spans="1:17" ht="15" customHeight="1" x14ac:dyDescent="0.3">
      <c r="A1048" s="126">
        <v>1045</v>
      </c>
      <c r="B1048" s="142"/>
      <c r="C1048" s="128"/>
      <c r="D1048" s="129">
        <f t="shared" si="85"/>
        <v>0</v>
      </c>
      <c r="E1048" s="144">
        <v>46338</v>
      </c>
      <c r="F1048" s="37"/>
      <c r="G1048" s="145">
        <v>46339</v>
      </c>
      <c r="H1048" s="76">
        <f t="shared" si="86"/>
        <v>0</v>
      </c>
      <c r="K1048" s="134">
        <v>1046</v>
      </c>
      <c r="L1048" s="679">
        <v>46338</v>
      </c>
      <c r="M1048" s="136"/>
      <c r="N1048" s="137">
        <f t="shared" si="83"/>
        <v>0</v>
      </c>
      <c r="O1048" s="138"/>
      <c r="P1048" s="139">
        <f t="shared" si="84"/>
        <v>0</v>
      </c>
      <c r="Q1048" s="41"/>
    </row>
    <row r="1049" spans="1:17" ht="15" customHeight="1" x14ac:dyDescent="0.3">
      <c r="A1049" s="126">
        <v>1046</v>
      </c>
      <c r="B1049" s="142"/>
      <c r="C1049" s="128"/>
      <c r="D1049" s="129">
        <f t="shared" si="85"/>
        <v>0</v>
      </c>
      <c r="E1049" s="144">
        <v>46339</v>
      </c>
      <c r="F1049" s="37"/>
      <c r="G1049" s="145">
        <v>46340</v>
      </c>
      <c r="H1049" s="76">
        <f t="shared" si="86"/>
        <v>0</v>
      </c>
      <c r="K1049" s="134">
        <v>1047</v>
      </c>
      <c r="L1049" s="679">
        <v>46339</v>
      </c>
      <c r="M1049" s="136"/>
      <c r="N1049" s="137">
        <f t="shared" si="83"/>
        <v>0</v>
      </c>
      <c r="O1049" s="138"/>
      <c r="P1049" s="139">
        <f t="shared" si="84"/>
        <v>0</v>
      </c>
      <c r="Q1049" s="41"/>
    </row>
    <row r="1050" spans="1:17" ht="15" customHeight="1" x14ac:dyDescent="0.3">
      <c r="A1050" s="126">
        <v>1047</v>
      </c>
      <c r="B1050" s="142"/>
      <c r="C1050" s="128"/>
      <c r="D1050" s="129">
        <f t="shared" si="85"/>
        <v>0</v>
      </c>
      <c r="E1050" s="144">
        <v>46340</v>
      </c>
      <c r="F1050" s="37"/>
      <c r="G1050" s="145">
        <v>46341</v>
      </c>
      <c r="H1050" s="76">
        <f t="shared" si="86"/>
        <v>0</v>
      </c>
      <c r="K1050" s="134">
        <v>1048</v>
      </c>
      <c r="L1050" s="679">
        <v>46340</v>
      </c>
      <c r="M1050" s="136"/>
      <c r="N1050" s="137">
        <f t="shared" si="83"/>
        <v>0</v>
      </c>
      <c r="O1050" s="138"/>
      <c r="P1050" s="139">
        <f t="shared" si="84"/>
        <v>0</v>
      </c>
      <c r="Q1050" s="41"/>
    </row>
    <row r="1051" spans="1:17" ht="15" customHeight="1" x14ac:dyDescent="0.3">
      <c r="A1051" s="126">
        <v>1048</v>
      </c>
      <c r="B1051" s="142"/>
      <c r="C1051" s="128"/>
      <c r="D1051" s="129">
        <f t="shared" si="85"/>
        <v>0</v>
      </c>
      <c r="E1051" s="144">
        <v>46341</v>
      </c>
      <c r="F1051" s="37"/>
      <c r="G1051" s="145">
        <v>46342</v>
      </c>
      <c r="H1051" s="76">
        <f t="shared" si="86"/>
        <v>0</v>
      </c>
      <c r="K1051" s="134">
        <v>1049</v>
      </c>
      <c r="L1051" s="679">
        <v>46341</v>
      </c>
      <c r="M1051" s="136"/>
      <c r="N1051" s="137">
        <f t="shared" si="83"/>
        <v>0</v>
      </c>
      <c r="O1051" s="138"/>
      <c r="P1051" s="139">
        <f t="shared" si="84"/>
        <v>0</v>
      </c>
      <c r="Q1051" s="41"/>
    </row>
    <row r="1052" spans="1:17" ht="15" customHeight="1" x14ac:dyDescent="0.3">
      <c r="A1052" s="126">
        <v>1049</v>
      </c>
      <c r="B1052" s="142"/>
      <c r="C1052" s="128"/>
      <c r="D1052" s="129">
        <f t="shared" si="85"/>
        <v>0</v>
      </c>
      <c r="E1052" s="144">
        <v>46342</v>
      </c>
      <c r="F1052" s="37"/>
      <c r="G1052" s="145">
        <v>46343</v>
      </c>
      <c r="H1052" s="76">
        <f t="shared" si="86"/>
        <v>0</v>
      </c>
      <c r="K1052" s="134">
        <v>1050</v>
      </c>
      <c r="L1052" s="679">
        <v>46342</v>
      </c>
      <c r="M1052" s="136"/>
      <c r="N1052" s="137">
        <f t="shared" si="83"/>
        <v>0</v>
      </c>
      <c r="O1052" s="138"/>
      <c r="P1052" s="139">
        <f t="shared" si="84"/>
        <v>0</v>
      </c>
      <c r="Q1052" s="41"/>
    </row>
    <row r="1053" spans="1:17" ht="15" customHeight="1" x14ac:dyDescent="0.3">
      <c r="A1053" s="126">
        <v>1050</v>
      </c>
      <c r="B1053" s="142"/>
      <c r="C1053" s="128"/>
      <c r="D1053" s="129">
        <f t="shared" si="85"/>
        <v>0</v>
      </c>
      <c r="E1053" s="144">
        <v>46343</v>
      </c>
      <c r="F1053" s="37"/>
      <c r="G1053" s="145">
        <v>46344</v>
      </c>
      <c r="H1053" s="76">
        <f t="shared" si="86"/>
        <v>0</v>
      </c>
      <c r="K1053" s="134">
        <v>1051</v>
      </c>
      <c r="L1053" s="679">
        <v>46343</v>
      </c>
      <c r="M1053" s="136"/>
      <c r="N1053" s="137">
        <f t="shared" ref="N1053" si="87">O1052</f>
        <v>0</v>
      </c>
      <c r="O1053" s="138"/>
      <c r="P1053" s="139">
        <f t="shared" ref="P1053" si="88">M1053+N1053-O1053</f>
        <v>0</v>
      </c>
      <c r="Q1053" s="41"/>
    </row>
  </sheetData>
  <mergeCells count="5">
    <mergeCell ref="A1:H1"/>
    <mergeCell ref="K1:Q1"/>
    <mergeCell ref="AB810:AC810"/>
    <mergeCell ref="AB823:AC823"/>
    <mergeCell ref="AB828:AC828"/>
  </mergeCell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5408-4973-47C9-8C2A-03EF30087743}">
  <dimension ref="A1:AF867"/>
  <sheetViews>
    <sheetView topLeftCell="S1" zoomScale="89" workbookViewId="0">
      <pane ySplit="2" topLeftCell="A141" activePane="bottomLeft" state="frozen"/>
      <selection pane="bottomLeft" activeCell="N175" sqref="N175"/>
    </sheetView>
  </sheetViews>
  <sheetFormatPr defaultColWidth="11.19921875" defaultRowHeight="15.6" x14ac:dyDescent="0.3"/>
  <cols>
    <col min="1" max="3" width="8.59765625" customWidth="1"/>
    <col min="4" max="4" width="10.3984375" customWidth="1"/>
    <col min="5" max="5" width="11.09765625" style="717" customWidth="1"/>
    <col min="6" max="6" width="8.59765625" customWidth="1"/>
    <col min="7" max="7" width="11.59765625" style="525" customWidth="1"/>
    <col min="8" max="8" width="8.59765625" customWidth="1"/>
    <col min="9" max="9" width="12.59765625" customWidth="1"/>
    <col min="10" max="10" width="8.59765625" customWidth="1"/>
    <col min="11" max="11" width="8.69921875" customWidth="1"/>
    <col min="12" max="12" width="12" style="525" customWidth="1"/>
    <col min="13" max="15" width="8.59765625" customWidth="1"/>
    <col min="16" max="16" width="9.69921875" customWidth="1"/>
    <col min="17" max="17" width="10.19921875" customWidth="1"/>
    <col min="18" max="18" width="19.3984375" customWidth="1"/>
    <col min="19" max="26" width="8.59765625" customWidth="1"/>
    <col min="28" max="28" width="13.5" customWidth="1"/>
    <col min="29" max="30" width="17.69921875" customWidth="1"/>
    <col min="31" max="31" width="16.59765625" customWidth="1"/>
    <col min="32" max="32" width="16.8984375" customWidth="1"/>
  </cols>
  <sheetData>
    <row r="1" spans="1:30" ht="16.2" thickBot="1" x14ac:dyDescent="0.35">
      <c r="A1" s="741" t="s">
        <v>1825</v>
      </c>
      <c r="B1" s="742"/>
      <c r="C1" s="742"/>
      <c r="D1" s="742"/>
      <c r="E1" s="742"/>
      <c r="F1" s="742"/>
      <c r="G1" s="742"/>
      <c r="H1" s="743"/>
      <c r="I1" s="109"/>
      <c r="J1" s="109"/>
      <c r="K1" s="744" t="s">
        <v>1833</v>
      </c>
      <c r="L1" s="742"/>
      <c r="M1" s="742"/>
      <c r="N1" s="742"/>
      <c r="O1" s="742"/>
      <c r="P1" s="742"/>
      <c r="Q1" s="743"/>
    </row>
    <row r="2" spans="1:30" ht="15" customHeight="1" x14ac:dyDescent="0.35">
      <c r="A2" s="111" t="s">
        <v>2</v>
      </c>
      <c r="B2" s="112" t="s">
        <v>3</v>
      </c>
      <c r="C2" s="113" t="s">
        <v>4</v>
      </c>
      <c r="D2" s="114" t="s">
        <v>5</v>
      </c>
      <c r="E2" s="716" t="s">
        <v>6</v>
      </c>
      <c r="F2" s="116" t="s">
        <v>7</v>
      </c>
      <c r="G2" s="714" t="s">
        <v>8</v>
      </c>
      <c r="H2" s="168" t="s">
        <v>9</v>
      </c>
      <c r="I2" s="169"/>
      <c r="K2" s="119" t="s">
        <v>2</v>
      </c>
      <c r="L2" s="678" t="s">
        <v>11</v>
      </c>
      <c r="M2" s="121" t="s">
        <v>54</v>
      </c>
      <c r="N2" s="122" t="s">
        <v>12</v>
      </c>
      <c r="O2" s="123" t="s">
        <v>14</v>
      </c>
      <c r="P2" s="124" t="s">
        <v>16</v>
      </c>
      <c r="Q2" s="170" t="s">
        <v>17</v>
      </c>
    </row>
    <row r="3" spans="1:30" x14ac:dyDescent="0.3">
      <c r="A3" s="126"/>
      <c r="B3" s="127"/>
      <c r="C3" s="128"/>
      <c r="D3" s="129"/>
      <c r="E3" s="130"/>
      <c r="F3" s="131"/>
      <c r="G3" s="715"/>
      <c r="H3" s="133"/>
      <c r="I3" s="169"/>
      <c r="K3" s="134">
        <v>1</v>
      </c>
      <c r="L3" s="679"/>
      <c r="M3" s="136"/>
      <c r="N3" s="137"/>
      <c r="O3" s="138"/>
      <c r="P3" s="139">
        <f t="shared" ref="P3:P66" si="0">M3+N3-O3</f>
        <v>0</v>
      </c>
      <c r="Q3" s="41"/>
    </row>
    <row r="4" spans="1:30" x14ac:dyDescent="0.3">
      <c r="A4" s="141">
        <v>1</v>
      </c>
      <c r="B4" s="142"/>
      <c r="C4" s="128"/>
      <c r="D4" s="129"/>
      <c r="E4" s="144"/>
      <c r="F4" s="37"/>
      <c r="G4" s="713"/>
      <c r="H4" s="76"/>
      <c r="K4" s="134">
        <v>2</v>
      </c>
      <c r="L4" s="713">
        <v>46119</v>
      </c>
      <c r="M4" s="136">
        <v>260</v>
      </c>
      <c r="N4" s="137"/>
      <c r="O4" s="138">
        <v>260</v>
      </c>
      <c r="P4" s="139">
        <f t="shared" si="0"/>
        <v>0</v>
      </c>
      <c r="Q4" s="32"/>
    </row>
    <row r="5" spans="1:30" x14ac:dyDescent="0.3">
      <c r="A5" s="126">
        <v>2</v>
      </c>
      <c r="B5" s="142"/>
      <c r="C5" s="128"/>
      <c r="D5" s="129">
        <f t="shared" ref="D5:D68" si="1">F4</f>
        <v>0</v>
      </c>
      <c r="E5" s="144">
        <v>46119</v>
      </c>
      <c r="F5" s="37">
        <v>3.15</v>
      </c>
      <c r="G5" s="713">
        <v>46120</v>
      </c>
      <c r="H5" s="76">
        <f>F5-D5</f>
        <v>3.15</v>
      </c>
      <c r="K5" s="134">
        <v>3</v>
      </c>
      <c r="L5" s="713">
        <v>46120</v>
      </c>
      <c r="M5" s="136"/>
      <c r="N5" s="137">
        <f>O4</f>
        <v>260</v>
      </c>
      <c r="O5" s="138">
        <v>220</v>
      </c>
      <c r="P5" s="139">
        <f t="shared" si="0"/>
        <v>40</v>
      </c>
      <c r="Q5" s="41"/>
    </row>
    <row r="6" spans="1:30" x14ac:dyDescent="0.3">
      <c r="A6" s="126">
        <v>3</v>
      </c>
      <c r="B6" s="142">
        <f t="shared" ref="B6" si="2">F6</f>
        <v>7.24</v>
      </c>
      <c r="C6" s="128"/>
      <c r="D6" s="129">
        <f t="shared" si="1"/>
        <v>3.15</v>
      </c>
      <c r="E6" s="144">
        <v>46120</v>
      </c>
      <c r="F6" s="37">
        <v>7.24</v>
      </c>
      <c r="G6" s="713">
        <v>46121</v>
      </c>
      <c r="H6" s="76">
        <f t="shared" ref="H6:H20" si="3">F6-D6</f>
        <v>4.09</v>
      </c>
      <c r="K6" s="134">
        <v>4</v>
      </c>
      <c r="L6" s="713">
        <v>46121</v>
      </c>
      <c r="M6" s="136"/>
      <c r="N6" s="137">
        <f t="shared" ref="N6:N69" si="4">O5</f>
        <v>220</v>
      </c>
      <c r="O6" s="138">
        <v>220</v>
      </c>
      <c r="P6" s="139">
        <f t="shared" si="0"/>
        <v>0</v>
      </c>
      <c r="Q6" s="41"/>
    </row>
    <row r="7" spans="1:30" x14ac:dyDescent="0.3">
      <c r="A7" s="126">
        <v>4</v>
      </c>
      <c r="B7" s="142"/>
      <c r="C7" s="128"/>
      <c r="D7" s="129">
        <f t="shared" si="1"/>
        <v>7.24</v>
      </c>
      <c r="E7" s="144">
        <v>46121</v>
      </c>
      <c r="F7" s="37">
        <v>7.24</v>
      </c>
      <c r="G7" s="713">
        <v>46122</v>
      </c>
      <c r="H7" s="76">
        <f t="shared" si="3"/>
        <v>0</v>
      </c>
      <c r="K7" s="134"/>
      <c r="L7" s="713">
        <v>46122</v>
      </c>
      <c r="M7" s="136"/>
      <c r="N7" s="137">
        <f t="shared" si="4"/>
        <v>220</v>
      </c>
      <c r="O7" s="138">
        <v>100</v>
      </c>
      <c r="P7" s="139">
        <f t="shared" si="0"/>
        <v>120</v>
      </c>
      <c r="Q7" s="41"/>
    </row>
    <row r="8" spans="1:30" x14ac:dyDescent="0.3">
      <c r="A8" s="126">
        <v>5</v>
      </c>
      <c r="B8" s="142"/>
      <c r="C8" s="128"/>
      <c r="D8" s="129">
        <f t="shared" si="1"/>
        <v>7.24</v>
      </c>
      <c r="E8" s="144">
        <v>46122</v>
      </c>
      <c r="F8" s="37">
        <v>23.2</v>
      </c>
      <c r="G8" s="713">
        <v>46123</v>
      </c>
      <c r="H8" s="76">
        <f t="shared" si="3"/>
        <v>15.959999999999999</v>
      </c>
      <c r="K8" s="134"/>
      <c r="L8" s="713">
        <v>46123</v>
      </c>
      <c r="M8" s="136"/>
      <c r="N8" s="137">
        <f t="shared" si="4"/>
        <v>100</v>
      </c>
      <c r="O8" s="138">
        <v>15</v>
      </c>
      <c r="P8" s="139">
        <f t="shared" si="0"/>
        <v>85</v>
      </c>
      <c r="Q8" s="41"/>
    </row>
    <row r="9" spans="1:30" x14ac:dyDescent="0.3">
      <c r="A9" s="126">
        <v>6</v>
      </c>
      <c r="B9" s="142"/>
      <c r="C9" s="128"/>
      <c r="D9" s="129" t="s">
        <v>38</v>
      </c>
      <c r="E9" s="144">
        <v>46123</v>
      </c>
      <c r="F9" s="37">
        <v>30.39</v>
      </c>
      <c r="G9" s="713">
        <v>46124</v>
      </c>
      <c r="H9" s="76" t="e">
        <f t="shared" si="3"/>
        <v>#VALUE!</v>
      </c>
      <c r="K9" s="134"/>
      <c r="L9" s="713">
        <v>46124</v>
      </c>
      <c r="M9" s="136">
        <v>250</v>
      </c>
      <c r="N9" s="137">
        <f t="shared" si="4"/>
        <v>15</v>
      </c>
      <c r="O9" s="138">
        <v>260</v>
      </c>
      <c r="P9" s="139">
        <f t="shared" si="0"/>
        <v>5</v>
      </c>
      <c r="Q9" s="41"/>
    </row>
    <row r="10" spans="1:30" x14ac:dyDescent="0.3">
      <c r="A10" s="126">
        <v>7</v>
      </c>
      <c r="B10" s="142"/>
      <c r="C10" s="128"/>
      <c r="D10" s="129">
        <f t="shared" si="1"/>
        <v>30.39</v>
      </c>
      <c r="E10" s="144">
        <v>46124</v>
      </c>
      <c r="F10" s="37">
        <v>30.4</v>
      </c>
      <c r="G10" s="713">
        <v>46125</v>
      </c>
      <c r="H10" s="76">
        <f t="shared" si="3"/>
        <v>9.9999999999980105E-3</v>
      </c>
      <c r="K10" s="134"/>
      <c r="L10" s="713">
        <v>46125</v>
      </c>
      <c r="M10" s="136"/>
      <c r="N10" s="137">
        <f t="shared" si="4"/>
        <v>260</v>
      </c>
      <c r="O10" s="138">
        <v>195</v>
      </c>
      <c r="P10" s="139">
        <f t="shared" si="0"/>
        <v>65</v>
      </c>
      <c r="Q10" s="41"/>
    </row>
    <row r="11" spans="1:30" x14ac:dyDescent="0.3">
      <c r="A11" s="126">
        <v>8</v>
      </c>
      <c r="B11" s="142"/>
      <c r="C11" s="128"/>
      <c r="D11" s="129">
        <f t="shared" si="1"/>
        <v>30.4</v>
      </c>
      <c r="E11" s="144">
        <v>46125</v>
      </c>
      <c r="F11" s="37">
        <v>37.549999999999997</v>
      </c>
      <c r="G11" s="713">
        <v>46126</v>
      </c>
      <c r="H11" s="76">
        <f t="shared" si="3"/>
        <v>7.1499999999999986</v>
      </c>
      <c r="K11" s="134"/>
      <c r="L11" s="713">
        <v>46126</v>
      </c>
      <c r="M11" s="136"/>
      <c r="N11" s="137">
        <f t="shared" si="4"/>
        <v>195</v>
      </c>
      <c r="O11" s="138">
        <v>195</v>
      </c>
      <c r="P11" s="139">
        <f t="shared" si="0"/>
        <v>0</v>
      </c>
      <c r="Q11" s="41"/>
    </row>
    <row r="12" spans="1:30" x14ac:dyDescent="0.3">
      <c r="A12" s="126">
        <v>9</v>
      </c>
      <c r="B12" s="142"/>
      <c r="C12" s="128"/>
      <c r="D12" s="129">
        <f t="shared" si="1"/>
        <v>37.549999999999997</v>
      </c>
      <c r="E12" s="144">
        <v>46126</v>
      </c>
      <c r="F12" s="37">
        <v>37.549999999999997</v>
      </c>
      <c r="G12" s="713">
        <v>46127</v>
      </c>
      <c r="H12" s="76">
        <f t="shared" si="3"/>
        <v>0</v>
      </c>
      <c r="K12" s="134"/>
      <c r="L12" s="713">
        <v>46127</v>
      </c>
      <c r="M12" s="136"/>
      <c r="N12" s="137">
        <f t="shared" si="4"/>
        <v>195</v>
      </c>
      <c r="O12" s="138">
        <v>60</v>
      </c>
      <c r="P12" s="139">
        <f t="shared" si="0"/>
        <v>135</v>
      </c>
      <c r="Q12" s="41"/>
    </row>
    <row r="13" spans="1:30" x14ac:dyDescent="0.3">
      <c r="A13" s="126">
        <v>10</v>
      </c>
      <c r="B13" s="142"/>
      <c r="C13" s="128"/>
      <c r="D13" s="129">
        <f t="shared" si="1"/>
        <v>37.549999999999997</v>
      </c>
      <c r="E13" s="144">
        <v>46127</v>
      </c>
      <c r="F13" s="37">
        <v>55.09</v>
      </c>
      <c r="G13" s="713">
        <v>46128</v>
      </c>
      <c r="H13" s="76">
        <f t="shared" si="3"/>
        <v>17.540000000000006</v>
      </c>
      <c r="K13" s="134"/>
      <c r="L13" s="713">
        <v>46128</v>
      </c>
      <c r="M13" s="136"/>
      <c r="N13" s="137">
        <f t="shared" si="4"/>
        <v>60</v>
      </c>
      <c r="O13" s="138">
        <v>0</v>
      </c>
      <c r="P13" s="139">
        <f t="shared" si="0"/>
        <v>60</v>
      </c>
      <c r="Q13" s="41"/>
    </row>
    <row r="14" spans="1:30" x14ac:dyDescent="0.3">
      <c r="A14" s="126">
        <v>11</v>
      </c>
      <c r="B14" s="142"/>
      <c r="C14" s="128"/>
      <c r="D14" s="129">
        <f t="shared" si="1"/>
        <v>55.09</v>
      </c>
      <c r="E14" s="144">
        <v>46128</v>
      </c>
      <c r="F14" s="37">
        <v>62.23</v>
      </c>
      <c r="G14" s="713">
        <v>46129</v>
      </c>
      <c r="H14" s="76">
        <f t="shared" si="3"/>
        <v>7.1399999999999935</v>
      </c>
      <c r="K14" s="134"/>
      <c r="L14" s="713">
        <v>46129</v>
      </c>
      <c r="M14" s="136">
        <v>200</v>
      </c>
      <c r="N14" s="137">
        <f t="shared" si="4"/>
        <v>0</v>
      </c>
      <c r="O14" s="138">
        <v>140</v>
      </c>
      <c r="P14" s="139">
        <f t="shared" si="0"/>
        <v>60</v>
      </c>
      <c r="Q14" s="41"/>
    </row>
    <row r="15" spans="1:30" x14ac:dyDescent="0.3">
      <c r="A15" s="126">
        <v>12</v>
      </c>
      <c r="B15" s="142"/>
      <c r="C15" s="128"/>
      <c r="D15" s="129">
        <f t="shared" si="1"/>
        <v>62.23</v>
      </c>
      <c r="E15" s="144">
        <v>46129</v>
      </c>
      <c r="F15" s="37">
        <v>70.17</v>
      </c>
      <c r="G15" s="713">
        <v>46130</v>
      </c>
      <c r="H15" s="76">
        <f t="shared" si="3"/>
        <v>7.9400000000000048</v>
      </c>
      <c r="K15" s="134"/>
      <c r="L15" s="713">
        <v>46130</v>
      </c>
      <c r="M15" s="136">
        <v>150</v>
      </c>
      <c r="N15" s="137">
        <f t="shared" si="4"/>
        <v>140</v>
      </c>
      <c r="O15" s="138">
        <v>260</v>
      </c>
      <c r="P15" s="139">
        <f t="shared" si="0"/>
        <v>30</v>
      </c>
      <c r="Q15" s="41"/>
    </row>
    <row r="16" spans="1:30" x14ac:dyDescent="0.3">
      <c r="A16" s="126">
        <v>13</v>
      </c>
      <c r="B16" s="142"/>
      <c r="C16" s="128"/>
      <c r="D16" s="129">
        <f t="shared" si="1"/>
        <v>70.17</v>
      </c>
      <c r="E16" s="144">
        <v>46130</v>
      </c>
      <c r="F16" s="37">
        <v>76.38</v>
      </c>
      <c r="G16" s="713">
        <v>46131</v>
      </c>
      <c r="H16" s="76">
        <f t="shared" si="3"/>
        <v>6.2099999999999937</v>
      </c>
      <c r="K16" s="134"/>
      <c r="L16" s="713">
        <v>46131</v>
      </c>
      <c r="M16" s="136"/>
      <c r="N16" s="137">
        <f t="shared" si="4"/>
        <v>260</v>
      </c>
      <c r="O16" s="138">
        <v>260</v>
      </c>
      <c r="P16" s="139">
        <f t="shared" si="0"/>
        <v>0</v>
      </c>
      <c r="Q16" s="41"/>
      <c r="AB16" s="745"/>
      <c r="AC16" s="745"/>
      <c r="AD16" s="537"/>
    </row>
    <row r="17" spans="1:32" x14ac:dyDescent="0.3">
      <c r="A17" s="126">
        <v>14</v>
      </c>
      <c r="B17" s="142"/>
      <c r="C17" s="128"/>
      <c r="D17" s="129">
        <f t="shared" si="1"/>
        <v>76.38</v>
      </c>
      <c r="E17" s="144">
        <v>46131</v>
      </c>
      <c r="F17" s="37">
        <v>76.58</v>
      </c>
      <c r="G17" s="713">
        <v>46132</v>
      </c>
      <c r="H17" s="76">
        <f t="shared" si="3"/>
        <v>0.20000000000000284</v>
      </c>
      <c r="K17" s="134"/>
      <c r="L17" s="713">
        <v>46132</v>
      </c>
      <c r="M17" s="136"/>
      <c r="N17" s="137">
        <f t="shared" si="4"/>
        <v>260</v>
      </c>
      <c r="O17" s="138">
        <v>260</v>
      </c>
      <c r="P17" s="139">
        <f t="shared" si="0"/>
        <v>0</v>
      </c>
      <c r="Q17" s="41"/>
      <c r="AB17" s="732"/>
      <c r="AC17" s="732"/>
      <c r="AD17" s="732"/>
      <c r="AE17" s="732"/>
      <c r="AF17" s="732"/>
    </row>
    <row r="18" spans="1:32" x14ac:dyDescent="0.3">
      <c r="A18" s="126">
        <v>15</v>
      </c>
      <c r="B18" s="142"/>
      <c r="C18" s="128"/>
      <c r="D18" s="129">
        <f t="shared" si="1"/>
        <v>76.58</v>
      </c>
      <c r="E18" s="144">
        <v>46132</v>
      </c>
      <c r="F18" s="37">
        <v>76.87</v>
      </c>
      <c r="G18" s="713">
        <v>46133</v>
      </c>
      <c r="H18" s="76">
        <f t="shared" si="3"/>
        <v>0.29000000000000625</v>
      </c>
      <c r="K18" s="134"/>
      <c r="L18" s="713">
        <v>46133</v>
      </c>
      <c r="M18" s="136"/>
      <c r="N18" s="137">
        <f t="shared" si="4"/>
        <v>260</v>
      </c>
      <c r="O18" s="138">
        <v>260</v>
      </c>
      <c r="P18" s="139">
        <f t="shared" si="0"/>
        <v>0</v>
      </c>
      <c r="Q18" s="41"/>
    </row>
    <row r="19" spans="1:32" x14ac:dyDescent="0.3">
      <c r="A19" s="126">
        <v>16</v>
      </c>
      <c r="B19" s="142"/>
      <c r="C19" s="128"/>
      <c r="D19" s="129">
        <f t="shared" si="1"/>
        <v>76.87</v>
      </c>
      <c r="E19" s="144">
        <v>46133</v>
      </c>
      <c r="F19" s="37">
        <v>97.42</v>
      </c>
      <c r="G19" s="713">
        <v>46134</v>
      </c>
      <c r="H19" s="76">
        <f t="shared" si="3"/>
        <v>20.549999999999997</v>
      </c>
      <c r="K19" s="134"/>
      <c r="L19" s="713">
        <v>46134</v>
      </c>
      <c r="M19" s="136">
        <v>110</v>
      </c>
      <c r="N19" s="137">
        <f t="shared" si="4"/>
        <v>260</v>
      </c>
      <c r="O19" s="138">
        <v>100</v>
      </c>
      <c r="P19" s="139">
        <f t="shared" si="0"/>
        <v>270</v>
      </c>
      <c r="Q19" s="41"/>
    </row>
    <row r="20" spans="1:32" x14ac:dyDescent="0.3">
      <c r="A20" s="126">
        <v>17</v>
      </c>
      <c r="B20" s="142"/>
      <c r="C20" s="128"/>
      <c r="D20" s="129">
        <f t="shared" si="1"/>
        <v>97.42</v>
      </c>
      <c r="E20" s="144">
        <v>46134</v>
      </c>
      <c r="F20" s="37">
        <v>106.6</v>
      </c>
      <c r="G20" s="713">
        <v>46135</v>
      </c>
      <c r="H20" s="76">
        <f t="shared" si="3"/>
        <v>9.1799999999999926</v>
      </c>
      <c r="K20" s="134"/>
      <c r="L20" s="713">
        <v>46135</v>
      </c>
      <c r="M20" s="136">
        <v>180</v>
      </c>
      <c r="N20" s="137">
        <f t="shared" si="4"/>
        <v>100</v>
      </c>
      <c r="O20" s="138">
        <v>180</v>
      </c>
      <c r="P20" s="139">
        <f t="shared" si="0"/>
        <v>100</v>
      </c>
      <c r="Q20" s="41"/>
    </row>
    <row r="21" spans="1:32" x14ac:dyDescent="0.3">
      <c r="A21" s="126">
        <v>18</v>
      </c>
      <c r="B21" s="142"/>
      <c r="C21" s="128"/>
      <c r="D21" s="129">
        <f t="shared" si="1"/>
        <v>106.6</v>
      </c>
      <c r="E21" s="144">
        <v>46135</v>
      </c>
      <c r="F21" s="37">
        <v>118.3</v>
      </c>
      <c r="G21" s="713">
        <v>46136</v>
      </c>
      <c r="H21" s="76">
        <f>F21-D21</f>
        <v>11.700000000000003</v>
      </c>
      <c r="K21" s="134"/>
      <c r="L21" s="713">
        <v>46136</v>
      </c>
      <c r="M21" s="136"/>
      <c r="N21" s="137">
        <f t="shared" si="4"/>
        <v>180</v>
      </c>
      <c r="O21" s="138">
        <v>130</v>
      </c>
      <c r="P21" s="139">
        <f t="shared" si="0"/>
        <v>50</v>
      </c>
      <c r="Q21" s="41"/>
    </row>
    <row r="22" spans="1:32" x14ac:dyDescent="0.3">
      <c r="A22" s="126">
        <v>19</v>
      </c>
      <c r="B22" s="142"/>
      <c r="C22" s="128"/>
      <c r="D22" s="129">
        <f t="shared" si="1"/>
        <v>118.3</v>
      </c>
      <c r="E22" s="144">
        <v>46136</v>
      </c>
      <c r="F22" s="37">
        <v>123.47</v>
      </c>
      <c r="G22" s="713">
        <v>46137</v>
      </c>
      <c r="H22" s="76">
        <f>F22-D22</f>
        <v>5.1700000000000017</v>
      </c>
      <c r="K22" s="134"/>
      <c r="L22" s="713">
        <v>46137</v>
      </c>
      <c r="M22" s="136">
        <v>210</v>
      </c>
      <c r="N22" s="137">
        <f t="shared" si="4"/>
        <v>130</v>
      </c>
      <c r="O22" s="138">
        <v>260</v>
      </c>
      <c r="P22" s="139">
        <f t="shared" si="0"/>
        <v>80</v>
      </c>
      <c r="Q22" s="41"/>
      <c r="AB22" t="s">
        <v>1879</v>
      </c>
    </row>
    <row r="23" spans="1:32" x14ac:dyDescent="0.3">
      <c r="A23" s="126">
        <v>20</v>
      </c>
      <c r="B23" s="142"/>
      <c r="C23" s="128"/>
      <c r="D23" s="129">
        <f t="shared" si="1"/>
        <v>123.47</v>
      </c>
      <c r="E23" s="144">
        <v>46137</v>
      </c>
      <c r="F23" s="37">
        <v>128.47</v>
      </c>
      <c r="G23" s="713">
        <v>46138</v>
      </c>
      <c r="H23" s="76">
        <f t="shared" ref="H23:H86" si="5">F23-D23</f>
        <v>5</v>
      </c>
      <c r="K23" s="134"/>
      <c r="L23" s="713">
        <v>46138</v>
      </c>
      <c r="M23" s="136"/>
      <c r="N23" s="137">
        <f t="shared" si="4"/>
        <v>260</v>
      </c>
      <c r="O23" s="138">
        <v>260</v>
      </c>
      <c r="P23" s="139">
        <f t="shared" si="0"/>
        <v>0</v>
      </c>
      <c r="Q23" s="41"/>
    </row>
    <row r="24" spans="1:32" x14ac:dyDescent="0.3">
      <c r="A24" s="126">
        <v>21</v>
      </c>
      <c r="B24" s="142"/>
      <c r="C24" s="128"/>
      <c r="D24" s="129">
        <f t="shared" si="1"/>
        <v>128.47</v>
      </c>
      <c r="E24" s="144">
        <v>46138</v>
      </c>
      <c r="F24" s="37">
        <v>128.47</v>
      </c>
      <c r="G24" s="713">
        <v>46139</v>
      </c>
      <c r="H24" s="76">
        <f t="shared" si="5"/>
        <v>0</v>
      </c>
      <c r="K24" s="134"/>
      <c r="L24" s="713">
        <v>46139</v>
      </c>
      <c r="M24" s="136"/>
      <c r="N24" s="137">
        <f t="shared" si="4"/>
        <v>260</v>
      </c>
      <c r="O24" s="138">
        <v>260</v>
      </c>
      <c r="P24" s="139">
        <f t="shared" si="0"/>
        <v>0</v>
      </c>
      <c r="Q24" s="41"/>
    </row>
    <row r="25" spans="1:32" x14ac:dyDescent="0.3">
      <c r="A25" s="126">
        <v>22</v>
      </c>
      <c r="B25" s="142"/>
      <c r="C25" s="128"/>
      <c r="D25" s="129">
        <f t="shared" si="1"/>
        <v>128.47</v>
      </c>
      <c r="E25" s="144">
        <v>46139</v>
      </c>
      <c r="F25" s="37">
        <v>128.47</v>
      </c>
      <c r="G25" s="713">
        <v>46140</v>
      </c>
      <c r="H25" s="76">
        <f t="shared" si="5"/>
        <v>0</v>
      </c>
      <c r="K25" s="134"/>
      <c r="L25" s="713">
        <v>46140</v>
      </c>
      <c r="M25" s="136"/>
      <c r="N25" s="137">
        <f t="shared" si="4"/>
        <v>260</v>
      </c>
      <c r="O25" s="138">
        <v>260</v>
      </c>
      <c r="P25" s="139">
        <f t="shared" si="0"/>
        <v>0</v>
      </c>
      <c r="Q25" s="41"/>
      <c r="AB25" s="745" t="s">
        <v>1880</v>
      </c>
      <c r="AC25" s="745"/>
      <c r="AD25" s="537"/>
    </row>
    <row r="26" spans="1:32" x14ac:dyDescent="0.3">
      <c r="A26" s="126">
        <v>23</v>
      </c>
      <c r="B26" s="142"/>
      <c r="C26" s="128"/>
      <c r="D26" s="129">
        <f t="shared" si="1"/>
        <v>128.47</v>
      </c>
      <c r="E26" s="144">
        <v>46140</v>
      </c>
      <c r="F26" s="37">
        <v>128.47</v>
      </c>
      <c r="G26" s="713">
        <v>46141</v>
      </c>
      <c r="H26" s="76">
        <f t="shared" si="5"/>
        <v>0</v>
      </c>
      <c r="K26" s="134"/>
      <c r="L26" s="713">
        <v>46141</v>
      </c>
      <c r="M26" s="136"/>
      <c r="N26" s="137">
        <f t="shared" si="4"/>
        <v>260</v>
      </c>
      <c r="O26" s="138">
        <v>230</v>
      </c>
      <c r="P26" s="139">
        <f t="shared" si="0"/>
        <v>30</v>
      </c>
      <c r="Q26" s="41"/>
      <c r="AB26" s="732" t="s">
        <v>1862</v>
      </c>
      <c r="AC26" s="732" t="s">
        <v>1865</v>
      </c>
      <c r="AD26" s="732" t="s">
        <v>1876</v>
      </c>
      <c r="AE26" s="732" t="s">
        <v>1863</v>
      </c>
      <c r="AF26" s="732" t="s">
        <v>1877</v>
      </c>
    </row>
    <row r="27" spans="1:32" x14ac:dyDescent="0.3">
      <c r="A27" s="126">
        <v>24</v>
      </c>
      <c r="B27" s="142"/>
      <c r="C27" s="128"/>
      <c r="D27" s="129">
        <f t="shared" si="1"/>
        <v>128.47</v>
      </c>
      <c r="E27" s="144">
        <v>46141</v>
      </c>
      <c r="F27" s="37">
        <v>131.88999999999999</v>
      </c>
      <c r="G27" s="713">
        <v>46142</v>
      </c>
      <c r="H27" s="76">
        <f t="shared" si="5"/>
        <v>3.4199999999999875</v>
      </c>
      <c r="I27" t="e">
        <f>SUM(H5:H27)</f>
        <v>#VALUE!</v>
      </c>
      <c r="K27" s="134"/>
      <c r="L27" s="713">
        <v>46142</v>
      </c>
      <c r="M27" s="136"/>
      <c r="N27" s="137">
        <f t="shared" si="4"/>
        <v>230</v>
      </c>
      <c r="O27" s="138">
        <v>195</v>
      </c>
      <c r="P27" s="139">
        <f t="shared" si="0"/>
        <v>35</v>
      </c>
      <c r="Q27" s="41"/>
      <c r="R27" s="48">
        <f>SUM(P4:P27)</f>
        <v>1165</v>
      </c>
      <c r="S27">
        <f>R27/4</f>
        <v>291.25</v>
      </c>
      <c r="AB27" s="539" t="s">
        <v>618</v>
      </c>
      <c r="AC27" s="539">
        <v>1165</v>
      </c>
      <c r="AD27" s="539">
        <f>AC27/4</f>
        <v>291.25</v>
      </c>
      <c r="AE27" s="539">
        <v>169.75</v>
      </c>
      <c r="AF27" s="539">
        <f>AE27/4</f>
        <v>42.4375</v>
      </c>
    </row>
    <row r="28" spans="1:32" x14ac:dyDescent="0.3">
      <c r="A28" s="126">
        <v>25</v>
      </c>
      <c r="B28" s="142"/>
      <c r="C28" s="128"/>
      <c r="D28" s="129">
        <f t="shared" si="1"/>
        <v>131.88999999999999</v>
      </c>
      <c r="E28" s="144">
        <v>46142</v>
      </c>
      <c r="F28" s="37">
        <v>135.04</v>
      </c>
      <c r="G28" s="713">
        <v>46143</v>
      </c>
      <c r="H28" s="76">
        <f t="shared" si="5"/>
        <v>3.1500000000000057</v>
      </c>
      <c r="K28" s="134"/>
      <c r="L28" s="713">
        <v>46143</v>
      </c>
      <c r="M28" s="136"/>
      <c r="N28" s="137">
        <f t="shared" si="4"/>
        <v>195</v>
      </c>
      <c r="O28" s="138">
        <v>180</v>
      </c>
      <c r="P28" s="139">
        <f t="shared" si="0"/>
        <v>15</v>
      </c>
      <c r="Q28" s="41"/>
      <c r="AB28" s="539" t="s">
        <v>1875</v>
      </c>
      <c r="AC28" s="539">
        <v>970</v>
      </c>
      <c r="AD28" s="539">
        <f>AC28/4</f>
        <v>242.5</v>
      </c>
      <c r="AE28" s="539">
        <v>128.63</v>
      </c>
      <c r="AF28" s="539">
        <f>AE28/4</f>
        <v>32.157499999999999</v>
      </c>
    </row>
    <row r="29" spans="1:32" x14ac:dyDescent="0.3">
      <c r="A29" s="126">
        <v>26</v>
      </c>
      <c r="B29" s="142"/>
      <c r="C29" s="128"/>
      <c r="D29" s="129">
        <f t="shared" si="1"/>
        <v>135.04</v>
      </c>
      <c r="E29" s="144">
        <v>46143</v>
      </c>
      <c r="F29" s="37">
        <v>137.91999999999999</v>
      </c>
      <c r="G29" s="713">
        <v>46144</v>
      </c>
      <c r="H29" s="76">
        <f t="shared" si="5"/>
        <v>2.8799999999999955</v>
      </c>
      <c r="K29" s="134"/>
      <c r="L29" s="713">
        <v>46144</v>
      </c>
      <c r="M29" s="136"/>
      <c r="N29" s="137">
        <f t="shared" si="4"/>
        <v>180</v>
      </c>
      <c r="O29" s="138">
        <v>180</v>
      </c>
      <c r="P29" s="139">
        <f t="shared" si="0"/>
        <v>0</v>
      </c>
      <c r="Q29" s="41"/>
    </row>
    <row r="30" spans="1:32" x14ac:dyDescent="0.3">
      <c r="A30" s="126">
        <v>27</v>
      </c>
      <c r="B30" s="142"/>
      <c r="C30" s="128"/>
      <c r="D30" s="129">
        <f t="shared" si="1"/>
        <v>137.91999999999999</v>
      </c>
      <c r="E30" s="144">
        <v>46144</v>
      </c>
      <c r="F30" s="37">
        <v>138.01</v>
      </c>
      <c r="G30" s="713">
        <v>46145</v>
      </c>
      <c r="H30" s="76">
        <f t="shared" si="5"/>
        <v>9.0000000000003411E-2</v>
      </c>
      <c r="K30" s="134"/>
      <c r="L30" s="713">
        <v>46145</v>
      </c>
      <c r="M30" s="136"/>
      <c r="N30" s="137">
        <f t="shared" si="4"/>
        <v>180</v>
      </c>
      <c r="O30" s="138">
        <v>180</v>
      </c>
      <c r="P30" s="139">
        <f t="shared" si="0"/>
        <v>0</v>
      </c>
      <c r="Q30" s="41"/>
    </row>
    <row r="31" spans="1:32" x14ac:dyDescent="0.3">
      <c r="A31" s="126">
        <v>28</v>
      </c>
      <c r="B31" s="142"/>
      <c r="C31" s="128"/>
      <c r="D31" s="129">
        <f t="shared" si="1"/>
        <v>138.01</v>
      </c>
      <c r="E31" s="144">
        <v>46145</v>
      </c>
      <c r="F31" s="37">
        <v>138.01</v>
      </c>
      <c r="G31" s="713">
        <v>46146</v>
      </c>
      <c r="H31" s="76">
        <f t="shared" si="5"/>
        <v>0</v>
      </c>
      <c r="K31" s="134"/>
      <c r="L31" s="713">
        <v>46146</v>
      </c>
      <c r="M31" s="136">
        <v>195</v>
      </c>
      <c r="N31" s="137">
        <f t="shared" si="4"/>
        <v>180</v>
      </c>
      <c r="O31" s="138">
        <v>240</v>
      </c>
      <c r="P31" s="139">
        <f t="shared" si="0"/>
        <v>135</v>
      </c>
      <c r="Q31" s="41"/>
    </row>
    <row r="32" spans="1:32" x14ac:dyDescent="0.3">
      <c r="A32" s="126">
        <v>29</v>
      </c>
      <c r="B32" s="142"/>
      <c r="C32" s="128"/>
      <c r="D32" s="129">
        <f t="shared" si="1"/>
        <v>138.01</v>
      </c>
      <c r="E32" s="144">
        <v>46146</v>
      </c>
      <c r="F32" s="37">
        <v>155.57</v>
      </c>
      <c r="G32" s="713">
        <v>46147</v>
      </c>
      <c r="H32" s="76">
        <f t="shared" si="5"/>
        <v>17.560000000000002</v>
      </c>
      <c r="K32" s="134"/>
      <c r="L32" s="713">
        <v>46147</v>
      </c>
      <c r="M32" s="136"/>
      <c r="N32" s="137">
        <f t="shared" si="4"/>
        <v>240</v>
      </c>
      <c r="O32" s="138">
        <v>220</v>
      </c>
      <c r="P32" s="139">
        <f t="shared" si="0"/>
        <v>20</v>
      </c>
      <c r="Q32" s="41"/>
    </row>
    <row r="33" spans="1:17" x14ac:dyDescent="0.3">
      <c r="A33" s="126">
        <v>30</v>
      </c>
      <c r="B33" s="142"/>
      <c r="C33" s="128"/>
      <c r="D33" s="129">
        <f t="shared" si="1"/>
        <v>155.57</v>
      </c>
      <c r="E33" s="144">
        <v>46147</v>
      </c>
      <c r="F33" s="37">
        <v>157.9</v>
      </c>
      <c r="G33" s="713">
        <v>46148</v>
      </c>
      <c r="H33" s="76">
        <f t="shared" si="5"/>
        <v>2.3300000000000125</v>
      </c>
      <c r="K33" s="134"/>
      <c r="L33" s="713">
        <v>46148</v>
      </c>
      <c r="M33" s="136"/>
      <c r="N33" s="137">
        <f t="shared" si="4"/>
        <v>220</v>
      </c>
      <c r="O33" s="138">
        <v>180</v>
      </c>
      <c r="P33" s="139">
        <f t="shared" si="0"/>
        <v>40</v>
      </c>
      <c r="Q33" s="41"/>
    </row>
    <row r="34" spans="1:17" x14ac:dyDescent="0.3">
      <c r="A34" s="126">
        <v>31</v>
      </c>
      <c r="B34" s="142"/>
      <c r="C34" s="128"/>
      <c r="D34" s="129">
        <f t="shared" si="1"/>
        <v>157.9</v>
      </c>
      <c r="E34" s="144">
        <v>46148</v>
      </c>
      <c r="F34" s="37">
        <v>162.55000000000001</v>
      </c>
      <c r="G34" s="713">
        <v>46149</v>
      </c>
      <c r="H34" s="76">
        <f t="shared" si="5"/>
        <v>4.6500000000000057</v>
      </c>
      <c r="K34" s="134"/>
      <c r="L34" s="713">
        <v>46149</v>
      </c>
      <c r="M34" s="136"/>
      <c r="N34" s="137">
        <f t="shared" si="4"/>
        <v>180</v>
      </c>
      <c r="O34" s="138">
        <v>130</v>
      </c>
      <c r="P34" s="139">
        <f t="shared" si="0"/>
        <v>50</v>
      </c>
      <c r="Q34" s="41"/>
    </row>
    <row r="35" spans="1:17" x14ac:dyDescent="0.3">
      <c r="A35" s="126">
        <v>32</v>
      </c>
      <c r="B35" s="142"/>
      <c r="C35" s="128"/>
      <c r="D35" s="129">
        <f t="shared" si="1"/>
        <v>162.55000000000001</v>
      </c>
      <c r="E35" s="144">
        <v>46149</v>
      </c>
      <c r="F35" s="37">
        <v>169.75</v>
      </c>
      <c r="G35" s="713">
        <v>46150</v>
      </c>
      <c r="H35" s="76">
        <f t="shared" si="5"/>
        <v>7.1999999999999886</v>
      </c>
      <c r="I35" t="e">
        <f>SUM(H5:H35)</f>
        <v>#VALUE!</v>
      </c>
      <c r="K35" s="134"/>
      <c r="L35" s="713">
        <v>46150</v>
      </c>
      <c r="M35" s="136"/>
      <c r="N35" s="137">
        <f t="shared" si="4"/>
        <v>130</v>
      </c>
      <c r="O35" s="138">
        <v>45</v>
      </c>
      <c r="P35" s="139">
        <f t="shared" si="0"/>
        <v>85</v>
      </c>
      <c r="Q35" s="41"/>
    </row>
    <row r="36" spans="1:17" x14ac:dyDescent="0.3">
      <c r="A36" s="126">
        <v>33</v>
      </c>
      <c r="B36" s="142"/>
      <c r="C36" s="128"/>
      <c r="D36" s="129">
        <f t="shared" si="1"/>
        <v>169.75</v>
      </c>
      <c r="E36" s="144">
        <v>46150</v>
      </c>
      <c r="F36" s="37">
        <v>179.65</v>
      </c>
      <c r="G36" s="713">
        <v>46151</v>
      </c>
      <c r="H36" s="76">
        <f t="shared" si="5"/>
        <v>9.9000000000000057</v>
      </c>
      <c r="K36" s="134"/>
      <c r="L36" s="713">
        <v>46151</v>
      </c>
      <c r="M36" s="136">
        <v>220</v>
      </c>
      <c r="N36" s="137">
        <f t="shared" si="4"/>
        <v>45</v>
      </c>
      <c r="O36" s="138">
        <v>260</v>
      </c>
      <c r="P36" s="139">
        <f t="shared" si="0"/>
        <v>5</v>
      </c>
      <c r="Q36" s="41"/>
    </row>
    <row r="37" spans="1:17" x14ac:dyDescent="0.3">
      <c r="A37" s="126">
        <v>34</v>
      </c>
      <c r="B37" s="142"/>
      <c r="C37" s="128"/>
      <c r="D37" s="129">
        <f t="shared" si="1"/>
        <v>179.65</v>
      </c>
      <c r="E37" s="144">
        <v>46151</v>
      </c>
      <c r="F37" s="37">
        <v>180.33</v>
      </c>
      <c r="G37" s="713">
        <v>46152</v>
      </c>
      <c r="H37" s="76">
        <f t="shared" si="5"/>
        <v>0.68000000000000682</v>
      </c>
      <c r="K37" s="134"/>
      <c r="L37" s="713">
        <v>46152</v>
      </c>
      <c r="M37" s="136"/>
      <c r="N37" s="137">
        <f t="shared" si="4"/>
        <v>260</v>
      </c>
      <c r="O37" s="138">
        <v>190</v>
      </c>
      <c r="P37" s="139">
        <f t="shared" si="0"/>
        <v>70</v>
      </c>
      <c r="Q37" s="41"/>
    </row>
    <row r="38" spans="1:17" x14ac:dyDescent="0.3">
      <c r="A38" s="126">
        <v>35</v>
      </c>
      <c r="B38" s="142"/>
      <c r="C38" s="128"/>
      <c r="D38" s="129">
        <f t="shared" si="1"/>
        <v>180.33</v>
      </c>
      <c r="E38" s="144">
        <v>46152</v>
      </c>
      <c r="F38" s="37">
        <v>190.36</v>
      </c>
      <c r="G38" s="713">
        <v>46153</v>
      </c>
      <c r="H38" s="76">
        <f t="shared" si="5"/>
        <v>10.030000000000001</v>
      </c>
      <c r="K38" s="134"/>
      <c r="L38" s="713">
        <v>46153</v>
      </c>
      <c r="M38" s="136"/>
      <c r="N38" s="137">
        <f t="shared" si="4"/>
        <v>190</v>
      </c>
      <c r="O38" s="138">
        <v>170</v>
      </c>
      <c r="P38" s="139">
        <f t="shared" si="0"/>
        <v>20</v>
      </c>
      <c r="Q38" s="41"/>
    </row>
    <row r="39" spans="1:17" x14ac:dyDescent="0.3">
      <c r="A39" s="126">
        <v>36</v>
      </c>
      <c r="B39" s="142"/>
      <c r="C39" s="128"/>
      <c r="D39" s="129">
        <f t="shared" si="1"/>
        <v>190.36</v>
      </c>
      <c r="E39" s="144">
        <v>46153</v>
      </c>
      <c r="F39" s="37">
        <v>192.04</v>
      </c>
      <c r="G39" s="713">
        <v>46154</v>
      </c>
      <c r="H39" s="76">
        <f t="shared" si="5"/>
        <v>1.6799999999999784</v>
      </c>
      <c r="K39" s="134"/>
      <c r="L39" s="713">
        <v>46154</v>
      </c>
      <c r="M39" s="136"/>
      <c r="N39" s="137">
        <f t="shared" si="4"/>
        <v>170</v>
      </c>
      <c r="O39" s="138">
        <v>170</v>
      </c>
      <c r="P39" s="139">
        <f t="shared" si="0"/>
        <v>0</v>
      </c>
      <c r="Q39" s="41"/>
    </row>
    <row r="40" spans="1:17" x14ac:dyDescent="0.3">
      <c r="A40" s="126">
        <v>37</v>
      </c>
      <c r="B40" s="142"/>
      <c r="C40" s="128"/>
      <c r="D40" s="129">
        <f t="shared" si="1"/>
        <v>192.04</v>
      </c>
      <c r="E40" s="144">
        <v>46154</v>
      </c>
      <c r="F40" s="37">
        <v>192.04</v>
      </c>
      <c r="G40" s="713">
        <v>46155</v>
      </c>
      <c r="H40" s="76">
        <f t="shared" si="5"/>
        <v>0</v>
      </c>
      <c r="K40" s="134"/>
      <c r="L40" s="713">
        <v>46155</v>
      </c>
      <c r="M40" s="136"/>
      <c r="N40" s="137">
        <f t="shared" si="4"/>
        <v>170</v>
      </c>
      <c r="O40" s="138">
        <v>20</v>
      </c>
      <c r="P40" s="139">
        <f t="shared" si="0"/>
        <v>150</v>
      </c>
      <c r="Q40" s="41"/>
    </row>
    <row r="41" spans="1:17" x14ac:dyDescent="0.3">
      <c r="A41" s="126">
        <v>38</v>
      </c>
      <c r="B41" s="142"/>
      <c r="C41" s="128"/>
      <c r="D41" s="129">
        <f t="shared" si="1"/>
        <v>192.04</v>
      </c>
      <c r="E41" s="144">
        <v>46155</v>
      </c>
      <c r="F41" s="37">
        <v>210.72</v>
      </c>
      <c r="G41" s="713">
        <v>46156</v>
      </c>
      <c r="H41" s="76">
        <f t="shared" si="5"/>
        <v>18.680000000000007</v>
      </c>
      <c r="K41" s="134"/>
      <c r="L41" s="713">
        <v>46156</v>
      </c>
      <c r="M41" s="136"/>
      <c r="N41" s="137">
        <f t="shared" si="4"/>
        <v>20</v>
      </c>
      <c r="O41" s="138">
        <v>0</v>
      </c>
      <c r="P41" s="139">
        <f t="shared" si="0"/>
        <v>20</v>
      </c>
      <c r="Q41" s="41"/>
    </row>
    <row r="42" spans="1:17" x14ac:dyDescent="0.3">
      <c r="A42" s="126">
        <v>39</v>
      </c>
      <c r="B42" s="142"/>
      <c r="C42" s="128"/>
      <c r="D42" s="129">
        <f t="shared" si="1"/>
        <v>210.72</v>
      </c>
      <c r="E42" s="144">
        <v>46156</v>
      </c>
      <c r="F42" s="37">
        <v>215.75</v>
      </c>
      <c r="G42" s="713">
        <v>46157</v>
      </c>
      <c r="H42" s="76">
        <f t="shared" si="5"/>
        <v>5.0300000000000011</v>
      </c>
      <c r="K42" s="134"/>
      <c r="L42" s="713">
        <v>46157</v>
      </c>
      <c r="M42" s="136"/>
      <c r="N42" s="137">
        <f t="shared" si="4"/>
        <v>0</v>
      </c>
      <c r="O42" s="138">
        <v>0</v>
      </c>
      <c r="P42" s="139">
        <f t="shared" si="0"/>
        <v>0</v>
      </c>
      <c r="Q42" s="41"/>
    </row>
    <row r="43" spans="1:17" x14ac:dyDescent="0.3">
      <c r="A43" s="126">
        <v>40</v>
      </c>
      <c r="B43" s="142"/>
      <c r="C43" s="128"/>
      <c r="D43" s="129">
        <f t="shared" si="1"/>
        <v>215.75</v>
      </c>
      <c r="E43" s="144">
        <v>46157</v>
      </c>
      <c r="F43" s="37">
        <v>215.75</v>
      </c>
      <c r="G43" s="713">
        <v>46158</v>
      </c>
      <c r="H43" s="76">
        <f t="shared" si="5"/>
        <v>0</v>
      </c>
      <c r="K43" s="134"/>
      <c r="L43" s="713">
        <v>46158</v>
      </c>
      <c r="M43" s="136">
        <v>290</v>
      </c>
      <c r="N43" s="137">
        <f t="shared" si="4"/>
        <v>0</v>
      </c>
      <c r="O43" s="138">
        <v>250</v>
      </c>
      <c r="P43" s="139">
        <f t="shared" si="0"/>
        <v>40</v>
      </c>
      <c r="Q43" s="41"/>
    </row>
    <row r="44" spans="1:17" x14ac:dyDescent="0.3">
      <c r="A44" s="126">
        <v>41</v>
      </c>
      <c r="B44" s="142"/>
      <c r="C44" s="128"/>
      <c r="D44" s="129">
        <f t="shared" si="1"/>
        <v>215.75</v>
      </c>
      <c r="E44" s="144">
        <v>46158</v>
      </c>
      <c r="F44" s="37">
        <v>216.88</v>
      </c>
      <c r="G44" s="713">
        <v>46159</v>
      </c>
      <c r="H44" s="76">
        <f t="shared" si="5"/>
        <v>1.1299999999999955</v>
      </c>
      <c r="K44" s="134"/>
      <c r="L44" s="713">
        <v>46159</v>
      </c>
      <c r="M44" s="136"/>
      <c r="N44" s="137">
        <f t="shared" si="4"/>
        <v>250</v>
      </c>
      <c r="O44" s="138">
        <v>245</v>
      </c>
      <c r="P44" s="139">
        <f t="shared" si="0"/>
        <v>5</v>
      </c>
      <c r="Q44" s="41"/>
    </row>
    <row r="45" spans="1:17" x14ac:dyDescent="0.3">
      <c r="A45" s="126">
        <v>42</v>
      </c>
      <c r="B45" s="142"/>
      <c r="C45" s="128"/>
      <c r="D45" s="129">
        <f t="shared" si="1"/>
        <v>216.88</v>
      </c>
      <c r="E45" s="144">
        <v>46159</v>
      </c>
      <c r="F45" s="37">
        <v>218.1</v>
      </c>
      <c r="G45" s="713">
        <v>46160</v>
      </c>
      <c r="H45" s="76">
        <f t="shared" si="5"/>
        <v>1.2199999999999989</v>
      </c>
      <c r="K45" s="134"/>
      <c r="L45" s="713">
        <v>46160</v>
      </c>
      <c r="M45" s="136"/>
      <c r="N45" s="137">
        <f t="shared" si="4"/>
        <v>245</v>
      </c>
      <c r="O45" s="138">
        <v>245</v>
      </c>
      <c r="P45" s="139">
        <f t="shared" si="0"/>
        <v>0</v>
      </c>
      <c r="Q45" s="41"/>
    </row>
    <row r="46" spans="1:17" x14ac:dyDescent="0.3">
      <c r="A46" s="126">
        <v>43</v>
      </c>
      <c r="B46" s="142"/>
      <c r="C46" s="128"/>
      <c r="D46" s="129">
        <f t="shared" si="1"/>
        <v>218.1</v>
      </c>
      <c r="E46" s="144">
        <v>46160</v>
      </c>
      <c r="F46" s="37">
        <v>218.48</v>
      </c>
      <c r="G46" s="713">
        <v>46161</v>
      </c>
      <c r="H46" s="76">
        <f t="shared" si="5"/>
        <v>0.37999999999999545</v>
      </c>
      <c r="K46" s="134"/>
      <c r="L46" s="713">
        <v>46161</v>
      </c>
      <c r="M46" s="136"/>
      <c r="N46" s="137">
        <f t="shared" si="4"/>
        <v>245</v>
      </c>
      <c r="O46" s="138">
        <v>245</v>
      </c>
      <c r="P46" s="139">
        <f t="shared" si="0"/>
        <v>0</v>
      </c>
      <c r="Q46" s="41"/>
    </row>
    <row r="47" spans="1:17" x14ac:dyDescent="0.3">
      <c r="A47" s="126">
        <v>44</v>
      </c>
      <c r="B47" s="142"/>
      <c r="C47" s="128"/>
      <c r="D47" s="129">
        <f t="shared" si="1"/>
        <v>218.48</v>
      </c>
      <c r="E47" s="144">
        <v>46161</v>
      </c>
      <c r="F47" s="37">
        <v>218.82</v>
      </c>
      <c r="G47" s="713">
        <v>46162</v>
      </c>
      <c r="H47" s="76">
        <f t="shared" si="5"/>
        <v>0.34000000000000341</v>
      </c>
      <c r="K47" s="134"/>
      <c r="L47" s="713">
        <v>46162</v>
      </c>
      <c r="M47" s="136"/>
      <c r="N47" s="137">
        <f t="shared" si="4"/>
        <v>245</v>
      </c>
      <c r="O47" s="138">
        <v>240</v>
      </c>
      <c r="P47" s="139">
        <f t="shared" si="0"/>
        <v>5</v>
      </c>
      <c r="Q47" s="41"/>
    </row>
    <row r="48" spans="1:17" x14ac:dyDescent="0.3">
      <c r="A48" s="126">
        <v>45</v>
      </c>
      <c r="B48" s="142"/>
      <c r="C48" s="128"/>
      <c r="D48" s="129">
        <f t="shared" si="1"/>
        <v>218.82</v>
      </c>
      <c r="E48" s="144">
        <v>46162</v>
      </c>
      <c r="F48" s="37">
        <v>219.74</v>
      </c>
      <c r="G48" s="713">
        <v>46163</v>
      </c>
      <c r="H48" s="76">
        <f t="shared" si="5"/>
        <v>0.92000000000001592</v>
      </c>
      <c r="K48" s="134"/>
      <c r="L48" s="713">
        <v>46163</v>
      </c>
      <c r="M48" s="136"/>
      <c r="N48" s="137">
        <f t="shared" si="4"/>
        <v>240</v>
      </c>
      <c r="O48" s="138">
        <v>130</v>
      </c>
      <c r="P48" s="139">
        <f t="shared" si="0"/>
        <v>110</v>
      </c>
      <c r="Q48" s="41"/>
    </row>
    <row r="49" spans="1:20" x14ac:dyDescent="0.3">
      <c r="A49" s="126">
        <v>46</v>
      </c>
      <c r="B49" s="142"/>
      <c r="C49" s="128"/>
      <c r="D49" s="129">
        <f t="shared" si="1"/>
        <v>219.74</v>
      </c>
      <c r="E49" s="144">
        <v>46163</v>
      </c>
      <c r="F49" s="37">
        <v>230.54</v>
      </c>
      <c r="G49" s="713">
        <v>46164</v>
      </c>
      <c r="H49" s="76">
        <f t="shared" si="5"/>
        <v>10.799999999999983</v>
      </c>
      <c r="K49" s="134"/>
      <c r="L49" s="713">
        <v>46164</v>
      </c>
      <c r="M49" s="136"/>
      <c r="N49" s="137">
        <f t="shared" si="4"/>
        <v>130</v>
      </c>
      <c r="O49" s="138">
        <v>110</v>
      </c>
      <c r="P49" s="139">
        <f t="shared" si="0"/>
        <v>20</v>
      </c>
      <c r="Q49" s="41"/>
    </row>
    <row r="50" spans="1:20" x14ac:dyDescent="0.3">
      <c r="A50" s="126">
        <v>47</v>
      </c>
      <c r="B50" s="142"/>
      <c r="C50" s="128"/>
      <c r="D50" s="129">
        <f t="shared" si="1"/>
        <v>230.54</v>
      </c>
      <c r="E50" s="144">
        <v>46164</v>
      </c>
      <c r="F50" s="37">
        <v>235.04</v>
      </c>
      <c r="G50" s="713">
        <v>46165</v>
      </c>
      <c r="H50" s="76">
        <f t="shared" si="5"/>
        <v>4.5</v>
      </c>
      <c r="K50" s="134"/>
      <c r="L50" s="713">
        <v>46165</v>
      </c>
      <c r="M50" s="136"/>
      <c r="N50" s="137">
        <f t="shared" si="4"/>
        <v>110</v>
      </c>
      <c r="O50" s="138">
        <v>110</v>
      </c>
      <c r="P50" s="139">
        <f t="shared" si="0"/>
        <v>0</v>
      </c>
      <c r="Q50" s="41"/>
    </row>
    <row r="51" spans="1:20" x14ac:dyDescent="0.3">
      <c r="A51" s="126">
        <v>48</v>
      </c>
      <c r="B51" s="142"/>
      <c r="C51" s="128"/>
      <c r="D51" s="129">
        <f t="shared" si="1"/>
        <v>235.04</v>
      </c>
      <c r="E51" s="144">
        <v>46165</v>
      </c>
      <c r="F51" s="37">
        <v>235.04</v>
      </c>
      <c r="G51" s="713">
        <v>46166</v>
      </c>
      <c r="H51" s="76">
        <f t="shared" si="5"/>
        <v>0</v>
      </c>
      <c r="K51" s="134"/>
      <c r="L51" s="713">
        <v>46166</v>
      </c>
      <c r="M51" s="136"/>
      <c r="N51" s="137">
        <f t="shared" si="4"/>
        <v>110</v>
      </c>
      <c r="O51" s="138">
        <v>90</v>
      </c>
      <c r="P51" s="139">
        <f t="shared" si="0"/>
        <v>20</v>
      </c>
      <c r="Q51" s="41"/>
    </row>
    <row r="52" spans="1:20" x14ac:dyDescent="0.3">
      <c r="A52" s="126">
        <v>49</v>
      </c>
      <c r="B52" s="142"/>
      <c r="C52" s="128"/>
      <c r="D52" s="129">
        <f t="shared" si="1"/>
        <v>235.04</v>
      </c>
      <c r="E52" s="144">
        <v>46166</v>
      </c>
      <c r="F52" s="37">
        <v>236.71</v>
      </c>
      <c r="G52" s="713">
        <v>46167</v>
      </c>
      <c r="H52" s="76">
        <f t="shared" si="5"/>
        <v>1.6700000000000159</v>
      </c>
      <c r="K52" s="134"/>
      <c r="L52" s="713">
        <v>46167</v>
      </c>
      <c r="M52" s="136"/>
      <c r="N52" s="137">
        <f t="shared" si="4"/>
        <v>90</v>
      </c>
      <c r="O52" s="138">
        <v>65</v>
      </c>
      <c r="P52" s="139">
        <f t="shared" si="0"/>
        <v>25</v>
      </c>
      <c r="Q52" s="41"/>
    </row>
    <row r="53" spans="1:20" x14ac:dyDescent="0.3">
      <c r="A53" s="126">
        <v>50</v>
      </c>
      <c r="B53" s="142"/>
      <c r="C53" s="128"/>
      <c r="D53" s="129">
        <f t="shared" si="1"/>
        <v>236.71</v>
      </c>
      <c r="E53" s="144">
        <v>46167</v>
      </c>
      <c r="F53" s="37">
        <v>240.71</v>
      </c>
      <c r="G53" s="713">
        <v>46168</v>
      </c>
      <c r="H53" s="76">
        <f t="shared" si="5"/>
        <v>4</v>
      </c>
      <c r="K53" s="134"/>
      <c r="L53" s="713">
        <v>46168</v>
      </c>
      <c r="M53" s="136">
        <v>240</v>
      </c>
      <c r="N53" s="137">
        <f t="shared" si="4"/>
        <v>65</v>
      </c>
      <c r="O53" s="138">
        <v>260</v>
      </c>
      <c r="P53" s="139">
        <f t="shared" si="0"/>
        <v>45</v>
      </c>
      <c r="Q53" s="41"/>
    </row>
    <row r="54" spans="1:20" x14ac:dyDescent="0.3">
      <c r="A54" s="126">
        <v>51</v>
      </c>
      <c r="B54" s="142"/>
      <c r="C54" s="128"/>
      <c r="D54" s="129">
        <f t="shared" si="1"/>
        <v>240.71</v>
      </c>
      <c r="E54" s="144">
        <v>46168</v>
      </c>
      <c r="F54" s="37">
        <v>247.6</v>
      </c>
      <c r="G54" s="713">
        <v>46169</v>
      </c>
      <c r="H54" s="76">
        <f t="shared" si="5"/>
        <v>6.8899999999999864</v>
      </c>
      <c r="K54" s="134"/>
      <c r="L54" s="713">
        <v>46169</v>
      </c>
      <c r="M54" s="136"/>
      <c r="N54" s="137">
        <f t="shared" si="4"/>
        <v>260</v>
      </c>
      <c r="O54" s="138">
        <v>260</v>
      </c>
      <c r="P54" s="139">
        <f t="shared" si="0"/>
        <v>0</v>
      </c>
      <c r="Q54" s="41"/>
    </row>
    <row r="55" spans="1:20" x14ac:dyDescent="0.3">
      <c r="A55" s="126">
        <v>52</v>
      </c>
      <c r="B55" s="142"/>
      <c r="C55" s="128"/>
      <c r="D55" s="129">
        <f t="shared" si="1"/>
        <v>247.6</v>
      </c>
      <c r="E55" s="144">
        <v>46169</v>
      </c>
      <c r="F55" s="37">
        <v>247.6</v>
      </c>
      <c r="G55" s="713">
        <v>46170</v>
      </c>
      <c r="H55" s="76">
        <f t="shared" si="5"/>
        <v>0</v>
      </c>
      <c r="K55" s="134"/>
      <c r="L55" s="713">
        <v>46170</v>
      </c>
      <c r="M55" s="136"/>
      <c r="N55" s="137">
        <f t="shared" si="4"/>
        <v>260</v>
      </c>
      <c r="O55" s="138">
        <v>260</v>
      </c>
      <c r="P55" s="139">
        <f t="shared" si="0"/>
        <v>0</v>
      </c>
      <c r="Q55" s="41"/>
    </row>
    <row r="56" spans="1:20" x14ac:dyDescent="0.3">
      <c r="A56" s="126">
        <v>53</v>
      </c>
      <c r="B56" s="142"/>
      <c r="C56" s="128"/>
      <c r="D56" s="129">
        <f t="shared" si="1"/>
        <v>247.6</v>
      </c>
      <c r="E56" s="144">
        <v>46170</v>
      </c>
      <c r="F56" s="37">
        <v>247.94</v>
      </c>
      <c r="G56" s="713">
        <v>46171</v>
      </c>
      <c r="H56" s="76">
        <f t="shared" si="5"/>
        <v>0.34000000000000341</v>
      </c>
      <c r="K56" s="134"/>
      <c r="L56" s="713">
        <v>46171</v>
      </c>
      <c r="M56" s="136"/>
      <c r="N56" s="137">
        <f t="shared" si="4"/>
        <v>260</v>
      </c>
      <c r="O56" s="138">
        <v>200</v>
      </c>
      <c r="P56" s="139">
        <f t="shared" si="0"/>
        <v>60</v>
      </c>
      <c r="Q56" s="41"/>
    </row>
    <row r="57" spans="1:20" x14ac:dyDescent="0.3">
      <c r="A57" s="126">
        <v>54</v>
      </c>
      <c r="B57" s="142"/>
      <c r="C57" s="128"/>
      <c r="D57" s="129">
        <f t="shared" si="1"/>
        <v>247.94</v>
      </c>
      <c r="E57" s="144">
        <v>46171</v>
      </c>
      <c r="F57" s="37">
        <v>257.01</v>
      </c>
      <c r="G57" s="713">
        <v>46172</v>
      </c>
      <c r="H57" s="76">
        <f t="shared" si="5"/>
        <v>9.0699999999999932</v>
      </c>
      <c r="K57" s="134"/>
      <c r="L57" s="713">
        <v>46172</v>
      </c>
      <c r="M57" s="136"/>
      <c r="N57" s="137">
        <f t="shared" si="4"/>
        <v>200</v>
      </c>
      <c r="O57" s="138">
        <v>200</v>
      </c>
      <c r="P57" s="139">
        <f t="shared" si="0"/>
        <v>0</v>
      </c>
      <c r="Q57" s="41"/>
      <c r="R57" s="48">
        <f>SUM(M4:M58)</f>
        <v>2305</v>
      </c>
      <c r="S57" s="48">
        <f>SUM(P4:P58)</f>
        <v>2105</v>
      </c>
    </row>
    <row r="58" spans="1:20" x14ac:dyDescent="0.3">
      <c r="A58" s="126">
        <v>55</v>
      </c>
      <c r="B58" s="142"/>
      <c r="C58" s="128"/>
      <c r="D58" s="129">
        <f t="shared" si="1"/>
        <v>257.01</v>
      </c>
      <c r="E58" s="144">
        <v>46172</v>
      </c>
      <c r="F58" s="37">
        <v>260.52</v>
      </c>
      <c r="G58" s="713">
        <v>46173</v>
      </c>
      <c r="H58" s="76">
        <f t="shared" si="5"/>
        <v>3.5099999999999909</v>
      </c>
      <c r="I58">
        <f>SUM(H28:H58)</f>
        <v>128.63</v>
      </c>
      <c r="K58" s="134"/>
      <c r="L58" s="713">
        <v>46173</v>
      </c>
      <c r="M58" s="136"/>
      <c r="N58" s="137">
        <f t="shared" si="4"/>
        <v>200</v>
      </c>
      <c r="O58" s="138">
        <v>200</v>
      </c>
      <c r="P58" s="139">
        <f t="shared" si="0"/>
        <v>0</v>
      </c>
      <c r="Q58" s="41"/>
      <c r="R58">
        <f>SUM(P28:P58)</f>
        <v>940</v>
      </c>
      <c r="S58">
        <f>R58/4</f>
        <v>235</v>
      </c>
    </row>
    <row r="59" spans="1:20" x14ac:dyDescent="0.3">
      <c r="A59" s="126">
        <v>56</v>
      </c>
      <c r="B59" s="142"/>
      <c r="C59" s="128"/>
      <c r="D59" s="129">
        <f t="shared" si="1"/>
        <v>260.52</v>
      </c>
      <c r="E59" s="144">
        <v>46173</v>
      </c>
      <c r="F59" s="37">
        <v>260.88</v>
      </c>
      <c r="G59" s="713">
        <v>46174</v>
      </c>
      <c r="H59" s="76">
        <f t="shared" si="5"/>
        <v>0.36000000000001364</v>
      </c>
      <c r="K59" s="134"/>
      <c r="L59" s="713">
        <v>46174</v>
      </c>
      <c r="M59" s="136"/>
      <c r="N59" s="137">
        <f t="shared" si="4"/>
        <v>200</v>
      </c>
      <c r="O59" s="138">
        <v>200</v>
      </c>
      <c r="P59" s="139">
        <f t="shared" si="0"/>
        <v>0</v>
      </c>
      <c r="Q59" s="41"/>
    </row>
    <row r="60" spans="1:20" x14ac:dyDescent="0.3">
      <c r="A60" s="126">
        <v>57</v>
      </c>
      <c r="B60" s="142"/>
      <c r="C60" s="128"/>
      <c r="D60" s="129">
        <f t="shared" si="1"/>
        <v>260.88</v>
      </c>
      <c r="E60" s="144">
        <v>46174</v>
      </c>
      <c r="F60" s="37">
        <v>261</v>
      </c>
      <c r="G60" s="713">
        <v>46175</v>
      </c>
      <c r="H60" s="76">
        <f t="shared" si="5"/>
        <v>0.12000000000000455</v>
      </c>
      <c r="K60" s="134"/>
      <c r="L60" s="713">
        <v>46175</v>
      </c>
      <c r="M60" s="136"/>
      <c r="N60" s="137">
        <f t="shared" si="4"/>
        <v>200</v>
      </c>
      <c r="O60" s="138">
        <v>200</v>
      </c>
      <c r="P60" s="139">
        <f t="shared" si="0"/>
        <v>0</v>
      </c>
      <c r="Q60" s="41"/>
    </row>
    <row r="61" spans="1:20" x14ac:dyDescent="0.3">
      <c r="A61" s="126">
        <v>58</v>
      </c>
      <c r="B61" s="142"/>
      <c r="C61" s="128"/>
      <c r="D61" s="129">
        <f t="shared" si="1"/>
        <v>261</v>
      </c>
      <c r="E61" s="144">
        <v>46175</v>
      </c>
      <c r="F61" s="37">
        <v>261</v>
      </c>
      <c r="G61" s="713">
        <v>46176</v>
      </c>
      <c r="H61" s="76">
        <f t="shared" si="5"/>
        <v>0</v>
      </c>
      <c r="K61" s="134"/>
      <c r="L61" s="713">
        <v>46176</v>
      </c>
      <c r="M61" s="136">
        <v>60</v>
      </c>
      <c r="N61" s="137">
        <f t="shared" si="4"/>
        <v>200</v>
      </c>
      <c r="O61" s="138">
        <v>260</v>
      </c>
      <c r="P61" s="139">
        <f t="shared" si="0"/>
        <v>0</v>
      </c>
      <c r="Q61" s="41"/>
      <c r="S61" s="48"/>
    </row>
    <row r="62" spans="1:20" x14ac:dyDescent="0.3">
      <c r="A62" s="126">
        <v>59</v>
      </c>
      <c r="B62" s="142"/>
      <c r="C62" s="128"/>
      <c r="D62" s="129">
        <f t="shared" si="1"/>
        <v>261</v>
      </c>
      <c r="E62" s="144">
        <v>46176</v>
      </c>
      <c r="F62" s="37">
        <v>262.48</v>
      </c>
      <c r="G62" s="713">
        <v>46177</v>
      </c>
      <c r="H62" s="76">
        <f t="shared" si="5"/>
        <v>1.4800000000000182</v>
      </c>
      <c r="K62" s="134"/>
      <c r="L62" s="713">
        <v>46177</v>
      </c>
      <c r="M62" s="136"/>
      <c r="N62" s="137">
        <f t="shared" si="4"/>
        <v>260</v>
      </c>
      <c r="O62" s="138">
        <v>230</v>
      </c>
      <c r="P62" s="139">
        <f t="shared" si="0"/>
        <v>30</v>
      </c>
      <c r="Q62" s="41"/>
    </row>
    <row r="63" spans="1:20" x14ac:dyDescent="0.3">
      <c r="A63" s="126">
        <v>60</v>
      </c>
      <c r="B63" s="142"/>
      <c r="C63" s="128"/>
      <c r="D63" s="129">
        <f t="shared" si="1"/>
        <v>262.48</v>
      </c>
      <c r="E63" s="144">
        <v>46177</v>
      </c>
      <c r="F63" s="37">
        <v>265.89999999999998</v>
      </c>
      <c r="G63" s="713">
        <v>46178</v>
      </c>
      <c r="H63" s="76">
        <f t="shared" si="5"/>
        <v>3.4199999999999591</v>
      </c>
      <c r="K63" s="134"/>
      <c r="L63" s="713">
        <v>46178</v>
      </c>
      <c r="M63" s="136"/>
      <c r="N63" s="137">
        <f t="shared" si="4"/>
        <v>230</v>
      </c>
      <c r="O63" s="138">
        <v>150</v>
      </c>
      <c r="P63" s="139">
        <f t="shared" si="0"/>
        <v>80</v>
      </c>
      <c r="Q63" s="41"/>
    </row>
    <row r="64" spans="1:20" x14ac:dyDescent="0.3">
      <c r="A64" s="126">
        <v>61</v>
      </c>
      <c r="B64" s="142"/>
      <c r="C64" s="128"/>
      <c r="D64" s="129">
        <f t="shared" si="1"/>
        <v>265.89999999999998</v>
      </c>
      <c r="E64" s="144">
        <v>46178</v>
      </c>
      <c r="F64" s="37">
        <v>275.14</v>
      </c>
      <c r="G64" s="713">
        <v>46179</v>
      </c>
      <c r="H64" s="76">
        <f t="shared" si="5"/>
        <v>9.2400000000000091</v>
      </c>
      <c r="K64" s="134"/>
      <c r="L64" s="713">
        <v>46179</v>
      </c>
      <c r="M64" s="136"/>
      <c r="N64" s="137">
        <f t="shared" si="4"/>
        <v>150</v>
      </c>
      <c r="O64" s="138">
        <v>140</v>
      </c>
      <c r="P64" s="139">
        <f t="shared" si="0"/>
        <v>10</v>
      </c>
      <c r="Q64" s="41"/>
      <c r="R64" s="48"/>
      <c r="T64" s="48"/>
    </row>
    <row r="65" spans="1:20" x14ac:dyDescent="0.3">
      <c r="A65" s="126">
        <v>62</v>
      </c>
      <c r="B65" s="142"/>
      <c r="C65" s="128"/>
      <c r="D65" s="129">
        <f t="shared" si="1"/>
        <v>275.14</v>
      </c>
      <c r="E65" s="144">
        <v>46179</v>
      </c>
      <c r="F65" s="37">
        <v>277.22000000000003</v>
      </c>
      <c r="G65" s="713">
        <v>46180</v>
      </c>
      <c r="H65" s="76">
        <f t="shared" si="5"/>
        <v>2.0800000000000409</v>
      </c>
      <c r="K65" s="134"/>
      <c r="L65" s="713">
        <v>46180</v>
      </c>
      <c r="M65" s="136"/>
      <c r="N65" s="137">
        <f t="shared" si="4"/>
        <v>140</v>
      </c>
      <c r="O65" s="138">
        <v>125</v>
      </c>
      <c r="P65" s="139">
        <f t="shared" si="0"/>
        <v>15</v>
      </c>
      <c r="Q65" s="41"/>
    </row>
    <row r="66" spans="1:20" x14ac:dyDescent="0.3">
      <c r="A66" s="126">
        <v>63</v>
      </c>
      <c r="B66" s="142"/>
      <c r="C66" s="128"/>
      <c r="D66" s="129">
        <f t="shared" si="1"/>
        <v>277.22000000000003</v>
      </c>
      <c r="E66" s="144">
        <v>46180</v>
      </c>
      <c r="F66" s="37">
        <v>278.25</v>
      </c>
      <c r="G66" s="713">
        <v>46181</v>
      </c>
      <c r="H66" s="76">
        <f t="shared" si="5"/>
        <v>1.0299999999999727</v>
      </c>
      <c r="I66" s="48"/>
      <c r="K66" s="134"/>
      <c r="L66" s="713">
        <v>46181</v>
      </c>
      <c r="M66" s="136">
        <v>150</v>
      </c>
      <c r="N66" s="137">
        <f t="shared" si="4"/>
        <v>125</v>
      </c>
      <c r="O66" s="138">
        <v>260</v>
      </c>
      <c r="P66" s="139">
        <f t="shared" si="0"/>
        <v>15</v>
      </c>
      <c r="Q66" s="41"/>
    </row>
    <row r="67" spans="1:20" x14ac:dyDescent="0.3">
      <c r="A67" s="126">
        <v>64</v>
      </c>
      <c r="B67" s="142"/>
      <c r="C67" s="128"/>
      <c r="D67" s="129">
        <f t="shared" si="1"/>
        <v>278.25</v>
      </c>
      <c r="E67" s="144">
        <v>46181</v>
      </c>
      <c r="F67" s="37">
        <v>279.07</v>
      </c>
      <c r="G67" s="713">
        <v>46182</v>
      </c>
      <c r="H67" s="76">
        <f t="shared" si="5"/>
        <v>0.81999999999999318</v>
      </c>
      <c r="K67" s="134"/>
      <c r="L67" s="713">
        <v>46182</v>
      </c>
      <c r="M67" s="136"/>
      <c r="N67" s="137">
        <f t="shared" si="4"/>
        <v>260</v>
      </c>
      <c r="O67" s="138">
        <v>260</v>
      </c>
      <c r="P67" s="139">
        <f t="shared" ref="P67:P110" si="6">M67+N67-O67</f>
        <v>0</v>
      </c>
      <c r="Q67" s="41"/>
      <c r="R67" s="48"/>
    </row>
    <row r="68" spans="1:20" x14ac:dyDescent="0.3">
      <c r="A68" s="126">
        <v>65</v>
      </c>
      <c r="B68" s="142"/>
      <c r="C68" s="128"/>
      <c r="D68" s="129">
        <f t="shared" si="1"/>
        <v>279.07</v>
      </c>
      <c r="E68" s="144">
        <v>46182</v>
      </c>
      <c r="F68" s="37">
        <v>279.3</v>
      </c>
      <c r="G68" s="713">
        <v>46183</v>
      </c>
      <c r="H68" s="76">
        <f t="shared" si="5"/>
        <v>0.23000000000001819</v>
      </c>
      <c r="K68" s="134"/>
      <c r="L68" s="713">
        <v>46183</v>
      </c>
      <c r="M68" s="136"/>
      <c r="N68" s="137">
        <f t="shared" si="4"/>
        <v>260</v>
      </c>
      <c r="O68" s="138">
        <v>145</v>
      </c>
      <c r="P68" s="139">
        <f t="shared" si="6"/>
        <v>115</v>
      </c>
      <c r="Q68" s="41"/>
      <c r="R68" s="48"/>
    </row>
    <row r="69" spans="1:20" x14ac:dyDescent="0.3">
      <c r="A69" s="126">
        <v>66</v>
      </c>
      <c r="B69" s="142"/>
      <c r="C69" s="128"/>
      <c r="D69" s="129">
        <f>F68</f>
        <v>279.3</v>
      </c>
      <c r="E69" s="144">
        <v>46183</v>
      </c>
      <c r="F69" s="37">
        <v>293.74</v>
      </c>
      <c r="G69" s="713">
        <v>46184</v>
      </c>
      <c r="H69" s="76">
        <f t="shared" si="5"/>
        <v>14.439999999999998</v>
      </c>
      <c r="K69" s="134"/>
      <c r="L69" s="713">
        <v>46184</v>
      </c>
      <c r="M69" s="136"/>
      <c r="N69" s="137">
        <f t="shared" si="4"/>
        <v>145</v>
      </c>
      <c r="O69" s="138">
        <v>145</v>
      </c>
      <c r="P69" s="139">
        <f t="shared" si="6"/>
        <v>0</v>
      </c>
      <c r="Q69" s="41"/>
      <c r="R69" s="48"/>
    </row>
    <row r="70" spans="1:20" x14ac:dyDescent="0.3">
      <c r="A70" s="126">
        <v>67</v>
      </c>
      <c r="B70" s="142"/>
      <c r="C70" s="128"/>
      <c r="D70" s="129">
        <f t="shared" ref="D70:D150" si="7">F69</f>
        <v>293.74</v>
      </c>
      <c r="E70" s="144">
        <v>46184</v>
      </c>
      <c r="F70" s="37">
        <v>293.74</v>
      </c>
      <c r="G70" s="713">
        <v>46185</v>
      </c>
      <c r="H70" s="76">
        <f t="shared" si="5"/>
        <v>0</v>
      </c>
      <c r="K70" s="134"/>
      <c r="L70" s="713">
        <v>46185</v>
      </c>
      <c r="M70" s="136">
        <v>115</v>
      </c>
      <c r="N70" s="137">
        <f t="shared" ref="N70:N108" si="8">O69</f>
        <v>145</v>
      </c>
      <c r="O70" s="138">
        <v>260</v>
      </c>
      <c r="P70" s="139">
        <f t="shared" si="6"/>
        <v>0</v>
      </c>
      <c r="Q70" s="41"/>
    </row>
    <row r="71" spans="1:20" x14ac:dyDescent="0.3">
      <c r="A71" s="126">
        <v>68</v>
      </c>
      <c r="B71" s="142"/>
      <c r="C71" s="128"/>
      <c r="D71" s="129">
        <f t="shared" si="7"/>
        <v>293.74</v>
      </c>
      <c r="E71" s="144">
        <v>46185</v>
      </c>
      <c r="F71" s="37">
        <v>294.51</v>
      </c>
      <c r="G71" s="713">
        <v>46186</v>
      </c>
      <c r="H71" s="76">
        <f t="shared" si="5"/>
        <v>0.76999999999998181</v>
      </c>
      <c r="K71" s="134"/>
      <c r="L71" s="713">
        <v>46186</v>
      </c>
      <c r="M71" s="136"/>
      <c r="N71" s="137">
        <f t="shared" si="8"/>
        <v>260</v>
      </c>
      <c r="O71" s="138">
        <v>260</v>
      </c>
      <c r="P71" s="139">
        <f t="shared" si="6"/>
        <v>0</v>
      </c>
      <c r="Q71" s="41"/>
    </row>
    <row r="72" spans="1:20" x14ac:dyDescent="0.3">
      <c r="A72" s="126">
        <v>69</v>
      </c>
      <c r="B72" s="142"/>
      <c r="C72" s="128"/>
      <c r="D72" s="129">
        <f t="shared" si="7"/>
        <v>294.51</v>
      </c>
      <c r="E72" s="144">
        <v>46186</v>
      </c>
      <c r="F72" s="37">
        <v>294.64999999999998</v>
      </c>
      <c r="G72" s="713">
        <v>46187</v>
      </c>
      <c r="H72" s="76">
        <f t="shared" si="5"/>
        <v>0.13999999999998636</v>
      </c>
      <c r="K72" s="134"/>
      <c r="L72" s="713">
        <v>46187</v>
      </c>
      <c r="M72" s="136"/>
      <c r="N72" s="137">
        <f t="shared" si="8"/>
        <v>260</v>
      </c>
      <c r="O72" s="138">
        <v>245</v>
      </c>
      <c r="P72" s="139">
        <f t="shared" si="6"/>
        <v>15</v>
      </c>
      <c r="Q72" s="41"/>
    </row>
    <row r="73" spans="1:20" x14ac:dyDescent="0.3">
      <c r="A73" s="126">
        <v>70</v>
      </c>
      <c r="B73" s="142"/>
      <c r="C73" s="128"/>
      <c r="D73" s="129">
        <f t="shared" si="7"/>
        <v>294.64999999999998</v>
      </c>
      <c r="E73" s="144">
        <v>46187</v>
      </c>
      <c r="F73" s="37">
        <v>296.37</v>
      </c>
      <c r="G73" s="713">
        <v>46188</v>
      </c>
      <c r="H73" s="76">
        <f t="shared" si="5"/>
        <v>1.7200000000000273</v>
      </c>
      <c r="K73" s="134"/>
      <c r="L73" s="713">
        <v>46188</v>
      </c>
      <c r="M73" s="136"/>
      <c r="N73" s="137">
        <f t="shared" si="8"/>
        <v>245</v>
      </c>
      <c r="O73" s="138">
        <v>225</v>
      </c>
      <c r="P73" s="139">
        <f t="shared" si="6"/>
        <v>20</v>
      </c>
      <c r="Q73" s="41"/>
    </row>
    <row r="74" spans="1:20" x14ac:dyDescent="0.3">
      <c r="A74" s="126">
        <v>71</v>
      </c>
      <c r="B74" s="142"/>
      <c r="C74" s="128"/>
      <c r="D74" s="129">
        <f t="shared" si="7"/>
        <v>296.37</v>
      </c>
      <c r="E74" s="144">
        <v>46188</v>
      </c>
      <c r="F74" s="37">
        <v>298.76</v>
      </c>
      <c r="G74" s="713">
        <v>46189</v>
      </c>
      <c r="H74" s="76">
        <f t="shared" si="5"/>
        <v>2.3899999999999864</v>
      </c>
      <c r="K74" s="134"/>
      <c r="L74" s="713">
        <v>46189</v>
      </c>
      <c r="M74" s="136"/>
      <c r="N74" s="137">
        <f t="shared" si="8"/>
        <v>225</v>
      </c>
      <c r="O74" s="138">
        <v>220</v>
      </c>
      <c r="P74" s="139">
        <f t="shared" si="6"/>
        <v>5</v>
      </c>
      <c r="Q74" s="41"/>
    </row>
    <row r="75" spans="1:20" x14ac:dyDescent="0.3">
      <c r="A75" s="126">
        <v>72</v>
      </c>
      <c r="B75" s="142"/>
      <c r="C75" s="128"/>
      <c r="D75" s="129">
        <f t="shared" si="7"/>
        <v>298.76</v>
      </c>
      <c r="E75" s="144">
        <v>46189</v>
      </c>
      <c r="F75" s="37">
        <v>299.79000000000002</v>
      </c>
      <c r="G75" s="713">
        <v>46190</v>
      </c>
      <c r="H75" s="76">
        <f t="shared" si="5"/>
        <v>1.0300000000000296</v>
      </c>
      <c r="K75" s="134"/>
      <c r="L75" s="713">
        <v>46190</v>
      </c>
      <c r="M75" s="136"/>
      <c r="N75" s="137">
        <f t="shared" si="8"/>
        <v>220</v>
      </c>
      <c r="O75" s="138">
        <v>165</v>
      </c>
      <c r="P75" s="139">
        <f t="shared" si="6"/>
        <v>55</v>
      </c>
      <c r="Q75" s="41"/>
    </row>
    <row r="76" spans="1:20" x14ac:dyDescent="0.3">
      <c r="A76" s="126">
        <v>73</v>
      </c>
      <c r="B76" s="142"/>
      <c r="C76" s="128"/>
      <c r="D76" s="129">
        <f t="shared" si="7"/>
        <v>299.79000000000002</v>
      </c>
      <c r="E76" s="144">
        <v>46190</v>
      </c>
      <c r="F76" s="37">
        <v>305.26</v>
      </c>
      <c r="G76" s="713">
        <v>46191</v>
      </c>
      <c r="H76" s="76">
        <f t="shared" si="5"/>
        <v>5.4699999999999704</v>
      </c>
      <c r="K76" s="134"/>
      <c r="L76" s="713">
        <v>46191</v>
      </c>
      <c r="M76" s="136"/>
      <c r="N76" s="137">
        <f t="shared" si="8"/>
        <v>165</v>
      </c>
      <c r="O76" s="138">
        <v>165</v>
      </c>
      <c r="P76" s="139">
        <f t="shared" si="6"/>
        <v>0</v>
      </c>
      <c r="Q76" s="41"/>
    </row>
    <row r="77" spans="1:20" x14ac:dyDescent="0.3">
      <c r="A77" s="126">
        <v>74</v>
      </c>
      <c r="B77" s="142"/>
      <c r="C77" s="128"/>
      <c r="D77" s="129">
        <f t="shared" si="7"/>
        <v>305.26</v>
      </c>
      <c r="E77" s="144">
        <v>46191</v>
      </c>
      <c r="F77" s="37">
        <v>305.74</v>
      </c>
      <c r="G77" s="713">
        <v>46192</v>
      </c>
      <c r="H77" s="76">
        <f t="shared" si="5"/>
        <v>0.48000000000001819</v>
      </c>
      <c r="K77" s="134"/>
      <c r="L77" s="713">
        <v>46192</v>
      </c>
      <c r="M77" s="136">
        <v>100</v>
      </c>
      <c r="N77" s="137">
        <f t="shared" si="8"/>
        <v>165</v>
      </c>
      <c r="O77" s="138">
        <v>245</v>
      </c>
      <c r="P77" s="139">
        <f t="shared" si="6"/>
        <v>20</v>
      </c>
      <c r="Q77" s="41"/>
      <c r="T77" s="48" t="s">
        <v>70</v>
      </c>
    </row>
    <row r="78" spans="1:20" x14ac:dyDescent="0.3">
      <c r="A78" s="126">
        <v>75</v>
      </c>
      <c r="B78" s="142"/>
      <c r="C78" s="128"/>
      <c r="D78" s="129">
        <f t="shared" si="7"/>
        <v>305.74</v>
      </c>
      <c r="E78" s="144">
        <v>46192</v>
      </c>
      <c r="F78" s="37">
        <v>309.43</v>
      </c>
      <c r="G78" s="713">
        <v>46193</v>
      </c>
      <c r="H78" s="76">
        <f t="shared" si="5"/>
        <v>3.6899999999999977</v>
      </c>
      <c r="I78" s="48"/>
      <c r="K78" s="134"/>
      <c r="L78" s="713">
        <v>46193</v>
      </c>
      <c r="M78" s="136"/>
      <c r="N78" s="137">
        <f t="shared" si="8"/>
        <v>245</v>
      </c>
      <c r="O78" s="138">
        <v>210</v>
      </c>
      <c r="P78" s="139">
        <f t="shared" si="6"/>
        <v>35</v>
      </c>
      <c r="Q78" s="41"/>
      <c r="R78" s="48">
        <f>SUM(P78:P87)</f>
        <v>265</v>
      </c>
      <c r="T78" s="48">
        <v>11.7</v>
      </c>
    </row>
    <row r="79" spans="1:20" x14ac:dyDescent="0.3">
      <c r="A79" s="126">
        <v>76</v>
      </c>
      <c r="B79" s="142"/>
      <c r="C79" s="128"/>
      <c r="D79" s="129">
        <f t="shared" si="7"/>
        <v>309.43</v>
      </c>
      <c r="E79" s="144">
        <v>46193</v>
      </c>
      <c r="F79" s="37">
        <v>312.13</v>
      </c>
      <c r="G79" s="713">
        <v>46194</v>
      </c>
      <c r="H79" s="76">
        <f t="shared" si="5"/>
        <v>2.6999999999999886</v>
      </c>
      <c r="K79" s="134"/>
      <c r="L79" s="713">
        <v>46194</v>
      </c>
      <c r="M79" s="136"/>
      <c r="N79" s="137">
        <f t="shared" si="8"/>
        <v>210</v>
      </c>
      <c r="O79" s="138">
        <v>165</v>
      </c>
      <c r="P79" s="139">
        <f t="shared" si="6"/>
        <v>45</v>
      </c>
      <c r="Q79" s="41"/>
    </row>
    <row r="80" spans="1:20" x14ac:dyDescent="0.3">
      <c r="A80" s="126">
        <v>77</v>
      </c>
      <c r="B80" s="142"/>
      <c r="C80" s="128"/>
      <c r="D80" s="129">
        <f t="shared" si="7"/>
        <v>312.13</v>
      </c>
      <c r="E80" s="144">
        <v>46194</v>
      </c>
      <c r="F80" s="37">
        <v>316.55</v>
      </c>
      <c r="G80" s="713">
        <v>46195</v>
      </c>
      <c r="H80" s="76">
        <f t="shared" si="5"/>
        <v>4.4200000000000159</v>
      </c>
      <c r="K80" s="134"/>
      <c r="L80" s="713">
        <v>46195</v>
      </c>
      <c r="M80" s="136"/>
      <c r="N80" s="137">
        <f t="shared" si="8"/>
        <v>165</v>
      </c>
      <c r="O80" s="138">
        <v>165</v>
      </c>
      <c r="P80" s="139">
        <f t="shared" si="6"/>
        <v>0</v>
      </c>
      <c r="Q80" s="41"/>
    </row>
    <row r="81" spans="1:22" x14ac:dyDescent="0.3">
      <c r="A81" s="126">
        <v>78</v>
      </c>
      <c r="B81" s="142"/>
      <c r="C81" s="128"/>
      <c r="D81" s="129">
        <f t="shared" si="7"/>
        <v>316.55</v>
      </c>
      <c r="E81" s="144">
        <v>46195</v>
      </c>
      <c r="F81" s="37">
        <v>316.63</v>
      </c>
      <c r="G81" s="713">
        <v>46196</v>
      </c>
      <c r="H81" s="76">
        <f t="shared" si="5"/>
        <v>7.9999999999984084E-2</v>
      </c>
      <c r="K81" s="134"/>
      <c r="L81" s="713">
        <v>46196</v>
      </c>
      <c r="M81" s="136">
        <v>120</v>
      </c>
      <c r="N81" s="137">
        <f t="shared" si="8"/>
        <v>165</v>
      </c>
      <c r="O81" s="138">
        <v>260</v>
      </c>
      <c r="P81" s="139">
        <f t="shared" si="6"/>
        <v>25</v>
      </c>
      <c r="Q81" s="41"/>
    </row>
    <row r="82" spans="1:22" x14ac:dyDescent="0.3">
      <c r="A82" s="126">
        <v>79</v>
      </c>
      <c r="B82" s="142"/>
      <c r="C82" s="128"/>
      <c r="D82" s="129">
        <f t="shared" si="7"/>
        <v>316.63</v>
      </c>
      <c r="E82" s="144">
        <v>46196</v>
      </c>
      <c r="F82" s="37">
        <v>317.95</v>
      </c>
      <c r="G82" s="713">
        <v>46197</v>
      </c>
      <c r="H82" s="76">
        <f t="shared" si="5"/>
        <v>1.3199999999999932</v>
      </c>
      <c r="K82" s="134"/>
      <c r="L82" s="713">
        <v>46197</v>
      </c>
      <c r="M82" s="136"/>
      <c r="N82" s="137">
        <f t="shared" si="8"/>
        <v>260</v>
      </c>
      <c r="O82" s="138">
        <v>250</v>
      </c>
      <c r="P82" s="139">
        <f t="shared" si="6"/>
        <v>10</v>
      </c>
      <c r="Q82" s="41"/>
    </row>
    <row r="83" spans="1:22" x14ac:dyDescent="0.3">
      <c r="A83" s="126">
        <v>80</v>
      </c>
      <c r="B83" s="142"/>
      <c r="C83" s="128"/>
      <c r="D83" s="129">
        <f t="shared" si="7"/>
        <v>317.95</v>
      </c>
      <c r="E83" s="144">
        <v>46197</v>
      </c>
      <c r="F83" s="37">
        <v>319.23</v>
      </c>
      <c r="G83" s="713">
        <v>46198</v>
      </c>
      <c r="H83" s="76">
        <f t="shared" si="5"/>
        <v>1.2800000000000296</v>
      </c>
      <c r="K83" s="134"/>
      <c r="L83" s="713">
        <v>46198</v>
      </c>
      <c r="M83" s="136"/>
      <c r="N83" s="137">
        <f t="shared" si="8"/>
        <v>250</v>
      </c>
      <c r="O83" s="138">
        <v>250</v>
      </c>
      <c r="P83" s="139">
        <f t="shared" si="6"/>
        <v>0</v>
      </c>
      <c r="Q83" s="41"/>
    </row>
    <row r="84" spans="1:22" x14ac:dyDescent="0.3">
      <c r="A84" s="126">
        <v>81</v>
      </c>
      <c r="B84" s="142"/>
      <c r="C84" s="128"/>
      <c r="D84" s="129">
        <f t="shared" si="7"/>
        <v>319.23</v>
      </c>
      <c r="E84" s="144">
        <v>46198</v>
      </c>
      <c r="F84" s="37">
        <v>319.89</v>
      </c>
      <c r="G84" s="713">
        <v>46199</v>
      </c>
      <c r="H84" s="76">
        <f t="shared" si="5"/>
        <v>0.65999999999996817</v>
      </c>
      <c r="K84" s="134"/>
      <c r="L84" s="713">
        <v>46199</v>
      </c>
      <c r="M84" s="136"/>
      <c r="N84" s="137">
        <f t="shared" si="8"/>
        <v>250</v>
      </c>
      <c r="O84" s="138">
        <v>170</v>
      </c>
      <c r="P84" s="139">
        <f t="shared" si="6"/>
        <v>80</v>
      </c>
      <c r="Q84" s="41"/>
    </row>
    <row r="85" spans="1:22" x14ac:dyDescent="0.3">
      <c r="A85" s="126">
        <v>82</v>
      </c>
      <c r="B85" s="142"/>
      <c r="C85" s="128"/>
      <c r="D85" s="129">
        <f t="shared" si="7"/>
        <v>319.89</v>
      </c>
      <c r="E85" s="144">
        <v>46199</v>
      </c>
      <c r="F85" s="37">
        <v>331.47</v>
      </c>
      <c r="G85" s="713">
        <v>46200</v>
      </c>
      <c r="H85" s="76">
        <f t="shared" si="5"/>
        <v>11.580000000000041</v>
      </c>
      <c r="K85" s="134"/>
      <c r="L85" s="713">
        <v>46200</v>
      </c>
      <c r="M85" s="136">
        <v>150</v>
      </c>
      <c r="N85" s="137">
        <f t="shared" si="8"/>
        <v>170</v>
      </c>
      <c r="O85" s="138">
        <v>250</v>
      </c>
      <c r="P85" s="139">
        <f t="shared" si="6"/>
        <v>70</v>
      </c>
      <c r="Q85" s="41"/>
    </row>
    <row r="86" spans="1:22" x14ac:dyDescent="0.3">
      <c r="A86" s="126">
        <v>83</v>
      </c>
      <c r="B86" s="142"/>
      <c r="C86" s="128"/>
      <c r="D86" s="129">
        <f t="shared" si="7"/>
        <v>331.47</v>
      </c>
      <c r="E86" s="144">
        <v>46200</v>
      </c>
      <c r="F86" s="37">
        <v>339.44</v>
      </c>
      <c r="G86" s="713">
        <v>46201</v>
      </c>
      <c r="H86" s="76">
        <f t="shared" si="5"/>
        <v>7.9699999999999704</v>
      </c>
      <c r="K86" s="134"/>
      <c r="L86" s="713">
        <v>46201</v>
      </c>
      <c r="M86" s="136"/>
      <c r="N86" s="137">
        <f t="shared" si="8"/>
        <v>250</v>
      </c>
      <c r="O86" s="138">
        <v>250</v>
      </c>
      <c r="P86" s="139">
        <f t="shared" si="6"/>
        <v>0</v>
      </c>
      <c r="Q86" s="41"/>
    </row>
    <row r="87" spans="1:22" x14ac:dyDescent="0.3">
      <c r="A87" s="126">
        <v>84</v>
      </c>
      <c r="B87" s="142"/>
      <c r="C87" s="128"/>
      <c r="D87" s="129">
        <f t="shared" si="7"/>
        <v>339.44</v>
      </c>
      <c r="E87" s="144">
        <v>46201</v>
      </c>
      <c r="F87" s="37">
        <v>340.23</v>
      </c>
      <c r="G87" s="713">
        <v>46202</v>
      </c>
      <c r="H87" s="76">
        <f t="shared" ref="H87:H150" si="9">F87-D87</f>
        <v>0.79000000000002046</v>
      </c>
      <c r="K87" s="134"/>
      <c r="L87" s="713">
        <v>46202</v>
      </c>
      <c r="M87" s="136"/>
      <c r="N87" s="137">
        <f t="shared" si="8"/>
        <v>250</v>
      </c>
      <c r="O87" s="138">
        <v>250</v>
      </c>
      <c r="P87" s="139">
        <f t="shared" si="6"/>
        <v>0</v>
      </c>
      <c r="Q87" s="41"/>
      <c r="R87" s="48" t="s">
        <v>71</v>
      </c>
      <c r="S87" s="48" t="s">
        <v>72</v>
      </c>
    </row>
    <row r="88" spans="1:22" x14ac:dyDescent="0.3">
      <c r="A88" s="126">
        <v>85</v>
      </c>
      <c r="B88" s="142"/>
      <c r="C88" s="128"/>
      <c r="D88" s="129">
        <f t="shared" si="7"/>
        <v>340.23</v>
      </c>
      <c r="E88" s="144">
        <v>46202</v>
      </c>
      <c r="F88" s="37">
        <v>340.8</v>
      </c>
      <c r="G88" s="713">
        <v>46203</v>
      </c>
      <c r="H88" s="76">
        <f t="shared" si="9"/>
        <v>0.56999999999999318</v>
      </c>
      <c r="K88" s="134"/>
      <c r="L88" s="713">
        <v>46203</v>
      </c>
      <c r="M88" s="136"/>
      <c r="N88" s="137">
        <f t="shared" si="8"/>
        <v>250</v>
      </c>
      <c r="O88" s="138">
        <v>250</v>
      </c>
      <c r="P88" s="139">
        <f t="shared" si="6"/>
        <v>0</v>
      </c>
      <c r="Q88" s="41"/>
    </row>
    <row r="89" spans="1:22" x14ac:dyDescent="0.3">
      <c r="A89" s="126">
        <v>86</v>
      </c>
      <c r="B89" s="142"/>
      <c r="C89" s="128"/>
      <c r="D89" s="129">
        <f t="shared" si="7"/>
        <v>340.8</v>
      </c>
      <c r="E89" s="144">
        <v>46203</v>
      </c>
      <c r="F89" s="37">
        <v>341.13</v>
      </c>
      <c r="G89" s="713">
        <v>46204</v>
      </c>
      <c r="H89" s="76">
        <f t="shared" si="9"/>
        <v>0.32999999999998408</v>
      </c>
      <c r="J89" s="48"/>
      <c r="K89" s="134"/>
      <c r="L89" s="713">
        <v>46204</v>
      </c>
      <c r="M89" s="136"/>
      <c r="N89" s="137">
        <f t="shared" si="8"/>
        <v>250</v>
      </c>
      <c r="O89" s="138">
        <v>250</v>
      </c>
      <c r="P89" s="139">
        <f t="shared" si="6"/>
        <v>0</v>
      </c>
      <c r="Q89" s="41"/>
      <c r="R89" s="48" t="s">
        <v>73</v>
      </c>
    </row>
    <row r="90" spans="1:22" x14ac:dyDescent="0.3">
      <c r="A90" s="126">
        <v>87</v>
      </c>
      <c r="B90" s="142"/>
      <c r="C90" s="128"/>
      <c r="D90" s="129">
        <f t="shared" si="7"/>
        <v>341.13</v>
      </c>
      <c r="E90" s="144">
        <v>46204</v>
      </c>
      <c r="F90" s="37">
        <v>341.13</v>
      </c>
      <c r="G90" s="713">
        <v>46205</v>
      </c>
      <c r="H90" s="76">
        <f t="shared" si="9"/>
        <v>0</v>
      </c>
      <c r="K90" s="134"/>
      <c r="L90" s="713">
        <v>46205</v>
      </c>
      <c r="M90" s="136"/>
      <c r="N90" s="137">
        <f t="shared" si="8"/>
        <v>250</v>
      </c>
      <c r="O90" s="138">
        <v>250</v>
      </c>
      <c r="P90" s="139">
        <f t="shared" si="6"/>
        <v>0</v>
      </c>
      <c r="Q90" s="41"/>
    </row>
    <row r="91" spans="1:22" x14ac:dyDescent="0.3">
      <c r="A91" s="126">
        <v>88</v>
      </c>
      <c r="B91" s="142"/>
      <c r="C91" s="128"/>
      <c r="D91" s="129">
        <f t="shared" si="7"/>
        <v>341.13</v>
      </c>
      <c r="E91" s="144">
        <v>46205</v>
      </c>
      <c r="F91" s="37">
        <v>341.16</v>
      </c>
      <c r="G91" s="713">
        <v>46206</v>
      </c>
      <c r="H91" s="76">
        <f t="shared" si="9"/>
        <v>3.0000000000029559E-2</v>
      </c>
      <c r="I91" s="48"/>
      <c r="K91" s="134"/>
      <c r="L91" s="713">
        <v>46206</v>
      </c>
      <c r="M91" s="136"/>
      <c r="N91" s="137">
        <f t="shared" si="8"/>
        <v>250</v>
      </c>
      <c r="O91" s="138">
        <v>250</v>
      </c>
      <c r="P91" s="139">
        <f t="shared" si="6"/>
        <v>0</v>
      </c>
      <c r="Q91" s="41"/>
      <c r="S91" s="48">
        <f>SUM(P86:P89)</f>
        <v>0</v>
      </c>
    </row>
    <row r="92" spans="1:22" x14ac:dyDescent="0.3">
      <c r="A92" s="126">
        <v>89</v>
      </c>
      <c r="B92" s="142"/>
      <c r="C92" s="128"/>
      <c r="D92" s="129">
        <f t="shared" si="7"/>
        <v>341.16</v>
      </c>
      <c r="E92" s="144">
        <v>46206</v>
      </c>
      <c r="F92" s="37">
        <v>341.16</v>
      </c>
      <c r="G92" s="713">
        <v>46207</v>
      </c>
      <c r="H92" s="76">
        <f t="shared" si="9"/>
        <v>0</v>
      </c>
      <c r="K92" s="134"/>
      <c r="L92" s="713">
        <v>46207</v>
      </c>
      <c r="M92" s="136"/>
      <c r="N92" s="137">
        <f t="shared" si="8"/>
        <v>250</v>
      </c>
      <c r="O92" s="138">
        <v>250</v>
      </c>
      <c r="P92" s="139">
        <f t="shared" si="6"/>
        <v>0</v>
      </c>
      <c r="Q92" s="41"/>
      <c r="V92" s="48">
        <f>SUM(P10:P92)</f>
        <v>2500</v>
      </c>
    </row>
    <row r="93" spans="1:22" x14ac:dyDescent="0.3">
      <c r="A93" s="126">
        <v>90</v>
      </c>
      <c r="B93" s="142"/>
      <c r="C93" s="128"/>
      <c r="D93" s="129">
        <f t="shared" si="7"/>
        <v>341.16</v>
      </c>
      <c r="E93" s="144">
        <v>46207</v>
      </c>
      <c r="F93" s="37">
        <v>341.16</v>
      </c>
      <c r="G93" s="713">
        <v>46208</v>
      </c>
      <c r="H93" s="76">
        <f t="shared" si="9"/>
        <v>0</v>
      </c>
      <c r="I93" s="48"/>
      <c r="K93" s="134"/>
      <c r="L93" s="713">
        <v>46208</v>
      </c>
      <c r="M93" s="136"/>
      <c r="N93" s="137">
        <f t="shared" si="8"/>
        <v>250</v>
      </c>
      <c r="O93" s="138">
        <v>250</v>
      </c>
      <c r="P93" s="139">
        <f t="shared" si="6"/>
        <v>0</v>
      </c>
      <c r="Q93" s="41"/>
      <c r="S93" s="48">
        <f>SUM(P89:P93)</f>
        <v>0</v>
      </c>
    </row>
    <row r="94" spans="1:22" x14ac:dyDescent="0.3">
      <c r="A94" s="126">
        <v>91</v>
      </c>
      <c r="B94" s="142"/>
      <c r="C94" s="128"/>
      <c r="D94" s="129">
        <f t="shared" si="7"/>
        <v>341.16</v>
      </c>
      <c r="E94" s="144">
        <v>46208</v>
      </c>
      <c r="F94" s="37">
        <v>341.16</v>
      </c>
      <c r="G94" s="713">
        <v>46209</v>
      </c>
      <c r="H94" s="76">
        <f t="shared" si="9"/>
        <v>0</v>
      </c>
      <c r="K94" s="134"/>
      <c r="L94" s="713">
        <v>46209</v>
      </c>
      <c r="M94" s="136"/>
      <c r="N94" s="137">
        <f t="shared" si="8"/>
        <v>250</v>
      </c>
      <c r="O94" s="138">
        <v>250</v>
      </c>
      <c r="P94" s="139">
        <f t="shared" si="6"/>
        <v>0</v>
      </c>
      <c r="Q94" s="41"/>
    </row>
    <row r="95" spans="1:22" x14ac:dyDescent="0.3">
      <c r="A95" s="126">
        <v>92</v>
      </c>
      <c r="B95" s="142"/>
      <c r="C95" s="128"/>
      <c r="D95" s="129">
        <f t="shared" si="7"/>
        <v>341.16</v>
      </c>
      <c r="E95" s="144">
        <v>46209</v>
      </c>
      <c r="F95" s="37">
        <v>341.16</v>
      </c>
      <c r="G95" s="713">
        <v>46210</v>
      </c>
      <c r="H95" s="76">
        <f t="shared" si="9"/>
        <v>0</v>
      </c>
      <c r="K95" s="134"/>
      <c r="L95" s="713">
        <v>46210</v>
      </c>
      <c r="M95" s="136"/>
      <c r="N95" s="137">
        <f t="shared" si="8"/>
        <v>250</v>
      </c>
      <c r="O95" s="138">
        <v>192</v>
      </c>
      <c r="P95" s="139">
        <f t="shared" si="6"/>
        <v>58</v>
      </c>
      <c r="Q95" s="41"/>
      <c r="R95" s="48" t="s">
        <v>74</v>
      </c>
      <c r="S95" s="48" t="s">
        <v>75</v>
      </c>
    </row>
    <row r="96" spans="1:22" x14ac:dyDescent="0.3">
      <c r="A96" s="126">
        <v>93</v>
      </c>
      <c r="B96" s="142"/>
      <c r="C96" s="128"/>
      <c r="D96" s="129">
        <f t="shared" si="7"/>
        <v>341.16</v>
      </c>
      <c r="E96" s="144">
        <v>46210</v>
      </c>
      <c r="F96" s="37">
        <v>342.52</v>
      </c>
      <c r="G96" s="713">
        <v>46211</v>
      </c>
      <c r="H96" s="76">
        <f t="shared" si="9"/>
        <v>1.3599999999999568</v>
      </c>
      <c r="K96" s="134"/>
      <c r="L96" s="713">
        <v>46211</v>
      </c>
      <c r="M96" s="136"/>
      <c r="N96" s="137">
        <f t="shared" si="8"/>
        <v>192</v>
      </c>
      <c r="O96" s="138">
        <v>192</v>
      </c>
      <c r="P96" s="139">
        <f t="shared" si="6"/>
        <v>0</v>
      </c>
      <c r="Q96" s="41"/>
    </row>
    <row r="97" spans="1:20" x14ac:dyDescent="0.3">
      <c r="A97" s="126">
        <v>94</v>
      </c>
      <c r="B97" s="142"/>
      <c r="C97" s="128"/>
      <c r="D97" s="129">
        <f t="shared" si="7"/>
        <v>342.52</v>
      </c>
      <c r="E97" s="144">
        <v>46211</v>
      </c>
      <c r="F97" s="37">
        <v>342.52</v>
      </c>
      <c r="G97" s="713">
        <v>46212</v>
      </c>
      <c r="H97" s="76">
        <f t="shared" si="9"/>
        <v>0</v>
      </c>
      <c r="K97" s="134"/>
      <c r="L97" s="713">
        <v>46212</v>
      </c>
      <c r="M97" s="136"/>
      <c r="N97" s="137">
        <f t="shared" si="8"/>
        <v>192</v>
      </c>
      <c r="O97" s="138">
        <v>189.1</v>
      </c>
      <c r="P97" s="139">
        <f t="shared" si="6"/>
        <v>2.9000000000000057</v>
      </c>
      <c r="Q97" s="41"/>
      <c r="R97" s="48" t="s">
        <v>1884</v>
      </c>
    </row>
    <row r="98" spans="1:20" x14ac:dyDescent="0.3">
      <c r="A98" s="126">
        <v>95</v>
      </c>
      <c r="B98" s="142"/>
      <c r="C98" s="128"/>
      <c r="D98" s="129">
        <f t="shared" si="7"/>
        <v>342.52</v>
      </c>
      <c r="E98" s="144">
        <v>46212</v>
      </c>
      <c r="F98" s="37">
        <v>344.63</v>
      </c>
      <c r="G98" s="713">
        <v>46213</v>
      </c>
      <c r="H98" s="76">
        <f t="shared" si="9"/>
        <v>2.1100000000000136</v>
      </c>
      <c r="I98" s="48"/>
      <c r="K98" s="134"/>
      <c r="L98" s="713">
        <v>46213</v>
      </c>
      <c r="M98" s="136"/>
      <c r="N98" s="137">
        <f t="shared" si="8"/>
        <v>189.1</v>
      </c>
      <c r="O98" s="138">
        <v>140</v>
      </c>
      <c r="P98" s="139">
        <f t="shared" si="6"/>
        <v>49.099999999999994</v>
      </c>
      <c r="Q98" s="41"/>
    </row>
    <row r="99" spans="1:20" x14ac:dyDescent="0.3">
      <c r="A99" s="126">
        <v>96</v>
      </c>
      <c r="B99" s="142"/>
      <c r="C99" s="128"/>
      <c r="D99" s="129">
        <f t="shared" si="7"/>
        <v>344.63</v>
      </c>
      <c r="E99" s="144">
        <v>46213</v>
      </c>
      <c r="F99" s="37">
        <v>350.05</v>
      </c>
      <c r="G99" s="713">
        <v>46214</v>
      </c>
      <c r="H99" s="76">
        <f t="shared" si="9"/>
        <v>5.4200000000000159</v>
      </c>
      <c r="K99" s="134"/>
      <c r="L99" s="713">
        <v>46214</v>
      </c>
      <c r="M99" s="136">
        <v>120</v>
      </c>
      <c r="N99" s="137">
        <f t="shared" si="8"/>
        <v>140</v>
      </c>
      <c r="O99" s="138">
        <v>195</v>
      </c>
      <c r="P99" s="139">
        <f t="shared" si="6"/>
        <v>65</v>
      </c>
      <c r="Q99" s="41"/>
    </row>
    <row r="100" spans="1:20" x14ac:dyDescent="0.3">
      <c r="A100" s="126">
        <v>97</v>
      </c>
      <c r="B100" s="142"/>
      <c r="C100" s="128"/>
      <c r="D100" s="129">
        <f t="shared" si="7"/>
        <v>350.05</v>
      </c>
      <c r="E100" s="144">
        <v>46214</v>
      </c>
      <c r="F100" s="37">
        <v>352.63</v>
      </c>
      <c r="G100" s="713">
        <v>46215</v>
      </c>
      <c r="H100" s="76">
        <f t="shared" si="9"/>
        <v>2.5799999999999841</v>
      </c>
      <c r="K100" s="134"/>
      <c r="L100" s="713">
        <v>46215</v>
      </c>
      <c r="M100" s="136"/>
      <c r="N100" s="137">
        <f t="shared" si="8"/>
        <v>195</v>
      </c>
      <c r="O100" s="138">
        <v>195</v>
      </c>
      <c r="P100" s="139">
        <f t="shared" si="6"/>
        <v>0</v>
      </c>
      <c r="Q100" s="41"/>
    </row>
    <row r="101" spans="1:20" x14ac:dyDescent="0.3">
      <c r="A101" s="126">
        <v>98</v>
      </c>
      <c r="B101" s="142"/>
      <c r="C101" s="128"/>
      <c r="D101" s="129">
        <f t="shared" si="7"/>
        <v>352.63</v>
      </c>
      <c r="E101" s="144">
        <v>46215</v>
      </c>
      <c r="F101" s="37">
        <v>353.74</v>
      </c>
      <c r="G101" s="713">
        <v>46216</v>
      </c>
      <c r="H101" s="76">
        <f t="shared" si="9"/>
        <v>1.1100000000000136</v>
      </c>
      <c r="K101" s="134"/>
      <c r="L101" s="713">
        <v>46216</v>
      </c>
      <c r="M101" s="136"/>
      <c r="N101" s="137">
        <f t="shared" si="8"/>
        <v>195</v>
      </c>
      <c r="O101" s="138">
        <v>163</v>
      </c>
      <c r="P101" s="139">
        <f t="shared" si="6"/>
        <v>32</v>
      </c>
      <c r="Q101" s="41"/>
    </row>
    <row r="102" spans="1:20" x14ac:dyDescent="0.3">
      <c r="A102" s="126">
        <v>99</v>
      </c>
      <c r="B102" s="142"/>
      <c r="C102" s="128"/>
      <c r="D102" s="129">
        <f t="shared" si="7"/>
        <v>353.74</v>
      </c>
      <c r="E102" s="144">
        <v>46216</v>
      </c>
      <c r="F102" s="37">
        <v>357.97</v>
      </c>
      <c r="G102" s="713">
        <v>46217</v>
      </c>
      <c r="H102" s="76">
        <f t="shared" si="9"/>
        <v>4.2300000000000182</v>
      </c>
      <c r="K102" s="134"/>
      <c r="L102" s="713">
        <v>46217</v>
      </c>
      <c r="M102" s="136">
        <v>60</v>
      </c>
      <c r="N102" s="137">
        <f t="shared" si="8"/>
        <v>163</v>
      </c>
      <c r="O102" s="138">
        <v>196</v>
      </c>
      <c r="P102" s="139">
        <f t="shared" si="6"/>
        <v>27</v>
      </c>
      <c r="Q102" s="41"/>
    </row>
    <row r="103" spans="1:20" x14ac:dyDescent="0.3">
      <c r="A103" s="126">
        <v>100</v>
      </c>
      <c r="B103" s="142"/>
      <c r="C103" s="128"/>
      <c r="D103" s="129">
        <f t="shared" si="7"/>
        <v>357.97</v>
      </c>
      <c r="E103" s="144">
        <v>46217</v>
      </c>
      <c r="F103" s="37">
        <v>360.19</v>
      </c>
      <c r="G103" s="713">
        <v>46218</v>
      </c>
      <c r="H103" s="76">
        <f t="shared" si="9"/>
        <v>2.2199999999999704</v>
      </c>
      <c r="K103" s="134"/>
      <c r="L103" s="713">
        <v>46218</v>
      </c>
      <c r="M103" s="136"/>
      <c r="N103" s="137">
        <f t="shared" si="8"/>
        <v>196</v>
      </c>
      <c r="O103" s="138">
        <v>196</v>
      </c>
      <c r="P103" s="139">
        <f t="shared" si="6"/>
        <v>0</v>
      </c>
      <c r="Q103" s="41"/>
    </row>
    <row r="104" spans="1:20" x14ac:dyDescent="0.3">
      <c r="A104" s="126">
        <v>101</v>
      </c>
      <c r="B104" s="142"/>
      <c r="C104" s="128"/>
      <c r="D104" s="129">
        <f t="shared" si="7"/>
        <v>360.19</v>
      </c>
      <c r="E104" s="144">
        <v>46218</v>
      </c>
      <c r="F104" s="37">
        <v>360.57</v>
      </c>
      <c r="G104" s="713">
        <v>46219</v>
      </c>
      <c r="H104" s="76">
        <f t="shared" si="9"/>
        <v>0.37999999999999545</v>
      </c>
      <c r="K104" s="134"/>
      <c r="L104" s="713">
        <v>46219</v>
      </c>
      <c r="M104" s="136"/>
      <c r="N104" s="137">
        <f t="shared" si="8"/>
        <v>196</v>
      </c>
      <c r="O104" s="138">
        <v>194.6</v>
      </c>
      <c r="P104" s="139">
        <f t="shared" si="6"/>
        <v>1.4000000000000057</v>
      </c>
      <c r="Q104" s="41"/>
    </row>
    <row r="105" spans="1:20" x14ac:dyDescent="0.3">
      <c r="A105" s="126">
        <v>102</v>
      </c>
      <c r="B105" s="142"/>
      <c r="C105" s="128"/>
      <c r="D105" s="129">
        <f t="shared" si="7"/>
        <v>360.57</v>
      </c>
      <c r="E105" s="144">
        <v>46219</v>
      </c>
      <c r="F105" s="37">
        <v>361.83</v>
      </c>
      <c r="G105" s="713">
        <v>46220</v>
      </c>
      <c r="H105" s="76">
        <f t="shared" si="9"/>
        <v>1.2599999999999909</v>
      </c>
      <c r="K105" s="134"/>
      <c r="L105" s="713">
        <v>46220</v>
      </c>
      <c r="M105" s="136">
        <v>90</v>
      </c>
      <c r="N105" s="137">
        <f t="shared" si="8"/>
        <v>194.6</v>
      </c>
      <c r="O105" s="138">
        <v>255</v>
      </c>
      <c r="P105" s="139">
        <f t="shared" si="6"/>
        <v>29.600000000000023</v>
      </c>
      <c r="Q105" s="41"/>
    </row>
    <row r="106" spans="1:20" x14ac:dyDescent="0.3">
      <c r="A106" s="126">
        <v>103</v>
      </c>
      <c r="B106" s="142"/>
      <c r="C106" s="128"/>
      <c r="D106" s="129">
        <f t="shared" si="7"/>
        <v>361.83</v>
      </c>
      <c r="E106" s="144">
        <v>46220</v>
      </c>
      <c r="F106" s="37">
        <v>362.17</v>
      </c>
      <c r="G106" s="713">
        <v>46221</v>
      </c>
      <c r="H106" s="76">
        <f t="shared" si="9"/>
        <v>0.34000000000003183</v>
      </c>
      <c r="K106" s="134"/>
      <c r="L106" s="713">
        <v>46221</v>
      </c>
      <c r="M106" s="136"/>
      <c r="N106" s="137">
        <f t="shared" si="8"/>
        <v>255</v>
      </c>
      <c r="O106" s="138">
        <v>194</v>
      </c>
      <c r="P106" s="139">
        <f t="shared" si="6"/>
        <v>61</v>
      </c>
      <c r="Q106" s="41"/>
    </row>
    <row r="107" spans="1:20" x14ac:dyDescent="0.3">
      <c r="A107" s="126">
        <v>104</v>
      </c>
      <c r="B107" s="142"/>
      <c r="C107" s="128"/>
      <c r="D107" s="129">
        <f t="shared" si="7"/>
        <v>362.17</v>
      </c>
      <c r="E107" s="144">
        <v>46221</v>
      </c>
      <c r="F107" s="37">
        <v>372.56</v>
      </c>
      <c r="G107" s="713">
        <v>46222</v>
      </c>
      <c r="H107" s="76">
        <f t="shared" si="9"/>
        <v>10.389999999999986</v>
      </c>
      <c r="K107" s="134"/>
      <c r="L107" s="713">
        <v>46222</v>
      </c>
      <c r="M107" s="136"/>
      <c r="N107" s="137">
        <f t="shared" si="8"/>
        <v>194</v>
      </c>
      <c r="O107" s="138">
        <v>194</v>
      </c>
      <c r="P107" s="139">
        <f t="shared" si="6"/>
        <v>0</v>
      </c>
      <c r="Q107" s="41"/>
    </row>
    <row r="108" spans="1:20" x14ac:dyDescent="0.3">
      <c r="A108" s="126">
        <v>105</v>
      </c>
      <c r="B108" s="142"/>
      <c r="C108" s="128"/>
      <c r="D108" s="129">
        <f t="shared" si="7"/>
        <v>372.56</v>
      </c>
      <c r="E108" s="144">
        <v>46222</v>
      </c>
      <c r="F108" s="37">
        <v>372.56</v>
      </c>
      <c r="G108" s="713">
        <v>46223</v>
      </c>
      <c r="H108" s="76">
        <f t="shared" si="9"/>
        <v>0</v>
      </c>
      <c r="K108" s="134"/>
      <c r="L108" s="713">
        <v>46223</v>
      </c>
      <c r="M108" s="136"/>
      <c r="N108" s="137">
        <f t="shared" si="8"/>
        <v>194</v>
      </c>
      <c r="O108" s="138">
        <v>178.25</v>
      </c>
      <c r="P108" s="139">
        <f t="shared" si="6"/>
        <v>15.75</v>
      </c>
      <c r="Q108" s="41"/>
    </row>
    <row r="109" spans="1:20" x14ac:dyDescent="0.3">
      <c r="A109" s="126">
        <v>106</v>
      </c>
      <c r="B109" s="142"/>
      <c r="C109" s="128"/>
      <c r="D109" s="129">
        <f t="shared" si="7"/>
        <v>372.56</v>
      </c>
      <c r="E109" s="144">
        <v>46223</v>
      </c>
      <c r="F109" s="37">
        <v>374.83</v>
      </c>
      <c r="G109" s="713">
        <v>46224</v>
      </c>
      <c r="H109" s="76">
        <f t="shared" si="9"/>
        <v>2.2699999999999818</v>
      </c>
      <c r="K109" s="134"/>
      <c r="L109" s="713">
        <v>46224</v>
      </c>
      <c r="M109" s="136"/>
      <c r="N109" s="137">
        <f t="shared" ref="N109:N157" si="10">O108</f>
        <v>178.25</v>
      </c>
      <c r="O109" s="138">
        <v>172</v>
      </c>
      <c r="P109" s="139">
        <f t="shared" si="6"/>
        <v>6.25</v>
      </c>
      <c r="Q109" s="41"/>
      <c r="S109" s="48">
        <f>SUM(H103:H107)</f>
        <v>14.589999999999975</v>
      </c>
      <c r="T109" s="48">
        <f>SUM(P103:P107)</f>
        <v>92.000000000000028</v>
      </c>
    </row>
    <row r="110" spans="1:20" x14ac:dyDescent="0.3">
      <c r="A110" s="126">
        <v>107</v>
      </c>
      <c r="B110" s="142"/>
      <c r="C110" s="128"/>
      <c r="D110" s="129">
        <f t="shared" si="7"/>
        <v>374.83</v>
      </c>
      <c r="E110" s="144">
        <v>46224</v>
      </c>
      <c r="F110" s="37">
        <v>375.12</v>
      </c>
      <c r="G110" s="713">
        <v>46225</v>
      </c>
      <c r="H110" s="76">
        <f t="shared" si="9"/>
        <v>0.29000000000002046</v>
      </c>
      <c r="K110" s="134"/>
      <c r="L110" s="713">
        <v>46225</v>
      </c>
      <c r="M110" s="136"/>
      <c r="N110" s="137">
        <f t="shared" si="10"/>
        <v>172</v>
      </c>
      <c r="O110" s="138">
        <v>172</v>
      </c>
      <c r="P110" s="139">
        <f t="shared" si="6"/>
        <v>0</v>
      </c>
      <c r="Q110" s="41"/>
    </row>
    <row r="111" spans="1:20" x14ac:dyDescent="0.3">
      <c r="A111" s="126">
        <v>108</v>
      </c>
      <c r="B111" s="142"/>
      <c r="C111" s="128"/>
      <c r="D111" s="129">
        <f t="shared" si="7"/>
        <v>375.12</v>
      </c>
      <c r="E111" s="144">
        <v>46225</v>
      </c>
      <c r="F111" s="37">
        <v>375.12</v>
      </c>
      <c r="G111" s="713">
        <v>46226</v>
      </c>
      <c r="H111" s="76">
        <f t="shared" si="9"/>
        <v>0</v>
      </c>
      <c r="K111" s="134"/>
      <c r="L111" s="713">
        <v>46226</v>
      </c>
      <c r="M111" s="136">
        <v>120</v>
      </c>
      <c r="N111" s="137">
        <f t="shared" si="10"/>
        <v>172</v>
      </c>
      <c r="O111" s="138">
        <v>255</v>
      </c>
      <c r="P111" s="139">
        <f t="shared" ref="P111:P156" si="11">M111+N111-O111</f>
        <v>37</v>
      </c>
      <c r="Q111" s="41"/>
      <c r="S111" s="48">
        <f>SUM(H101:H110)</f>
        <v>22.490000000000009</v>
      </c>
      <c r="T111" s="48">
        <f>SUM(P101:P110)</f>
        <v>173.00000000000003</v>
      </c>
    </row>
    <row r="112" spans="1:20" x14ac:dyDescent="0.3">
      <c r="A112" s="126">
        <v>109</v>
      </c>
      <c r="B112" s="142"/>
      <c r="C112" s="128"/>
      <c r="D112" s="129">
        <f t="shared" si="7"/>
        <v>375.12</v>
      </c>
      <c r="E112" s="144">
        <v>46226</v>
      </c>
      <c r="F112" s="37">
        <v>377.04</v>
      </c>
      <c r="G112" s="713">
        <v>46227</v>
      </c>
      <c r="H112" s="76">
        <f t="shared" si="9"/>
        <v>1.9200000000000159</v>
      </c>
      <c r="K112" s="134"/>
      <c r="L112" s="713">
        <v>46227</v>
      </c>
      <c r="M112" s="136"/>
      <c r="N112" s="137">
        <f t="shared" si="10"/>
        <v>255</v>
      </c>
      <c r="O112" s="138">
        <v>255</v>
      </c>
      <c r="P112" s="139">
        <f t="shared" si="11"/>
        <v>0</v>
      </c>
      <c r="Q112" s="41"/>
    </row>
    <row r="113" spans="1:20" x14ac:dyDescent="0.3">
      <c r="A113" s="126">
        <v>110</v>
      </c>
      <c r="B113" s="142"/>
      <c r="C113" s="128"/>
      <c r="D113" s="129">
        <f t="shared" si="7"/>
        <v>377.04</v>
      </c>
      <c r="E113" s="144">
        <v>46227</v>
      </c>
      <c r="F113" s="37">
        <v>377.1</v>
      </c>
      <c r="G113" s="713">
        <v>46228</v>
      </c>
      <c r="H113" s="76">
        <f t="shared" si="9"/>
        <v>6.0000000000002274E-2</v>
      </c>
      <c r="K113" s="134"/>
      <c r="L113" s="713">
        <v>46228</v>
      </c>
      <c r="M113" s="136"/>
      <c r="N113" s="137">
        <f t="shared" si="10"/>
        <v>255</v>
      </c>
      <c r="O113" s="138">
        <v>240</v>
      </c>
      <c r="P113" s="139">
        <f t="shared" si="11"/>
        <v>15</v>
      </c>
      <c r="Q113" s="41"/>
      <c r="S113" s="48">
        <f>SUM(H102:H111)</f>
        <v>21.379999999999995</v>
      </c>
      <c r="T113" s="48">
        <f>SUM(P102:P111)</f>
        <v>178.00000000000003</v>
      </c>
    </row>
    <row r="114" spans="1:20" x14ac:dyDescent="0.3">
      <c r="A114" s="126">
        <v>111</v>
      </c>
      <c r="B114" s="142"/>
      <c r="C114" s="128"/>
      <c r="D114" s="129">
        <f t="shared" si="7"/>
        <v>377.1</v>
      </c>
      <c r="E114" s="144">
        <v>46228</v>
      </c>
      <c r="F114" s="37">
        <v>378.59</v>
      </c>
      <c r="G114" s="713">
        <v>46229</v>
      </c>
      <c r="H114" s="76">
        <f t="shared" si="9"/>
        <v>1.4899999999999523</v>
      </c>
      <c r="K114" s="134"/>
      <c r="L114" s="713">
        <v>46229</v>
      </c>
      <c r="M114" s="136"/>
      <c r="N114" s="137">
        <f t="shared" si="10"/>
        <v>240</v>
      </c>
      <c r="O114" s="138">
        <v>239</v>
      </c>
      <c r="P114" s="139">
        <f t="shared" si="11"/>
        <v>1</v>
      </c>
      <c r="Q114" s="41"/>
    </row>
    <row r="115" spans="1:20" x14ac:dyDescent="0.3">
      <c r="A115" s="126">
        <v>112</v>
      </c>
      <c r="B115" s="142"/>
      <c r="C115" s="128"/>
      <c r="D115" s="129">
        <f t="shared" si="7"/>
        <v>378.59</v>
      </c>
      <c r="E115" s="144">
        <v>46229</v>
      </c>
      <c r="F115" s="37">
        <v>378.87</v>
      </c>
      <c r="G115" s="713">
        <v>46230</v>
      </c>
      <c r="H115" s="76">
        <f t="shared" si="9"/>
        <v>0.28000000000002956</v>
      </c>
      <c r="K115" s="134"/>
      <c r="L115" s="713">
        <v>46230</v>
      </c>
      <c r="M115" s="136"/>
      <c r="N115" s="137">
        <f t="shared" si="10"/>
        <v>239</v>
      </c>
      <c r="O115" s="138">
        <v>178.75</v>
      </c>
      <c r="P115" s="139">
        <f t="shared" si="11"/>
        <v>60.25</v>
      </c>
      <c r="Q115" s="41"/>
      <c r="R115" s="48" t="s">
        <v>77</v>
      </c>
    </row>
    <row r="116" spans="1:20" x14ac:dyDescent="0.3">
      <c r="A116" s="126">
        <v>113</v>
      </c>
      <c r="B116" s="142"/>
      <c r="C116" s="128"/>
      <c r="D116" s="129">
        <f t="shared" si="7"/>
        <v>378.87</v>
      </c>
      <c r="E116" s="144">
        <v>46230</v>
      </c>
      <c r="F116" s="37">
        <v>389.82</v>
      </c>
      <c r="G116" s="713">
        <v>46231</v>
      </c>
      <c r="H116" s="76">
        <f t="shared" si="9"/>
        <v>10.949999999999989</v>
      </c>
      <c r="K116" s="134"/>
      <c r="L116" s="713">
        <v>46231</v>
      </c>
      <c r="M116" s="136">
        <v>30</v>
      </c>
      <c r="N116" s="137">
        <f t="shared" si="10"/>
        <v>178.75</v>
      </c>
      <c r="O116" s="138">
        <v>176</v>
      </c>
      <c r="P116" s="139">
        <f t="shared" si="11"/>
        <v>32.75</v>
      </c>
      <c r="Q116" s="41"/>
    </row>
    <row r="117" spans="1:20" x14ac:dyDescent="0.3">
      <c r="A117" s="126">
        <v>114</v>
      </c>
      <c r="B117" s="142"/>
      <c r="C117" s="128"/>
      <c r="D117" s="129">
        <f t="shared" si="7"/>
        <v>389.82</v>
      </c>
      <c r="E117" s="144">
        <v>46231</v>
      </c>
      <c r="F117" s="37">
        <v>392.78</v>
      </c>
      <c r="G117" s="713">
        <v>46232</v>
      </c>
      <c r="H117" s="76">
        <f t="shared" si="9"/>
        <v>2.9599999999999795</v>
      </c>
      <c r="K117" s="134"/>
      <c r="L117" s="713">
        <v>46232</v>
      </c>
      <c r="M117" s="136"/>
      <c r="N117" s="137">
        <f t="shared" si="10"/>
        <v>176</v>
      </c>
      <c r="O117" s="138">
        <v>176</v>
      </c>
      <c r="P117" s="139">
        <f t="shared" si="11"/>
        <v>0</v>
      </c>
      <c r="Q117" s="41"/>
    </row>
    <row r="118" spans="1:20" x14ac:dyDescent="0.3">
      <c r="A118" s="126">
        <v>115</v>
      </c>
      <c r="B118" s="142"/>
      <c r="C118" s="128"/>
      <c r="D118" s="129">
        <f t="shared" si="7"/>
        <v>392.78</v>
      </c>
      <c r="E118" s="144">
        <v>46232</v>
      </c>
      <c r="F118" s="37">
        <v>392.78</v>
      </c>
      <c r="G118" s="713">
        <v>46233</v>
      </c>
      <c r="H118" s="76">
        <f t="shared" si="9"/>
        <v>0</v>
      </c>
      <c r="K118" s="134"/>
      <c r="L118" s="713">
        <v>46233</v>
      </c>
      <c r="M118" s="136"/>
      <c r="N118" s="137">
        <f t="shared" si="10"/>
        <v>176</v>
      </c>
      <c r="O118" s="138">
        <v>176</v>
      </c>
      <c r="P118" s="139">
        <f t="shared" si="11"/>
        <v>0</v>
      </c>
      <c r="Q118" s="41"/>
    </row>
    <row r="119" spans="1:20" x14ac:dyDescent="0.3">
      <c r="A119" s="126">
        <v>116</v>
      </c>
      <c r="B119" s="142"/>
      <c r="C119" s="128"/>
      <c r="D119" s="129">
        <f t="shared" si="7"/>
        <v>392.78</v>
      </c>
      <c r="E119" s="144">
        <v>46233</v>
      </c>
      <c r="F119" s="37">
        <v>392.78</v>
      </c>
      <c r="G119" s="713">
        <v>46234</v>
      </c>
      <c r="H119" s="76">
        <f t="shared" si="9"/>
        <v>0</v>
      </c>
      <c r="K119" s="134"/>
      <c r="L119" s="713">
        <v>46234</v>
      </c>
      <c r="M119" s="136"/>
      <c r="N119" s="137">
        <f t="shared" si="10"/>
        <v>176</v>
      </c>
      <c r="O119" s="138">
        <v>176</v>
      </c>
      <c r="P119" s="139">
        <f t="shared" si="11"/>
        <v>0</v>
      </c>
      <c r="Q119" s="41"/>
    </row>
    <row r="120" spans="1:20" x14ac:dyDescent="0.3">
      <c r="A120" s="126">
        <v>117</v>
      </c>
      <c r="B120" s="142"/>
      <c r="C120" s="128"/>
      <c r="D120" s="129">
        <f t="shared" si="7"/>
        <v>392.78</v>
      </c>
      <c r="E120" s="144">
        <v>46234</v>
      </c>
      <c r="F120" s="37">
        <v>392.78</v>
      </c>
      <c r="G120" s="713">
        <v>46235</v>
      </c>
      <c r="H120" s="76">
        <f t="shared" si="9"/>
        <v>0</v>
      </c>
      <c r="K120" s="134"/>
      <c r="L120" s="713">
        <v>46235</v>
      </c>
      <c r="M120" s="136"/>
      <c r="N120" s="137">
        <f t="shared" si="10"/>
        <v>176</v>
      </c>
      <c r="O120" s="138">
        <v>176</v>
      </c>
      <c r="P120" s="139">
        <f t="shared" si="11"/>
        <v>0</v>
      </c>
      <c r="Q120" s="41"/>
      <c r="S120" s="48">
        <f>SUM(H104:H118)</f>
        <v>32.589999999999975</v>
      </c>
      <c r="T120" s="48">
        <f>SUM(P104:P118)</f>
        <v>260</v>
      </c>
    </row>
    <row r="121" spans="1:20" x14ac:dyDescent="0.3">
      <c r="A121" s="126">
        <v>118</v>
      </c>
      <c r="B121" s="142"/>
      <c r="C121" s="128"/>
      <c r="D121" s="129">
        <f t="shared" si="7"/>
        <v>392.78</v>
      </c>
      <c r="E121" s="144">
        <v>46235</v>
      </c>
      <c r="F121" s="37">
        <v>392.78</v>
      </c>
      <c r="G121" s="713">
        <v>46236</v>
      </c>
      <c r="H121" s="76">
        <f t="shared" si="9"/>
        <v>0</v>
      </c>
      <c r="K121" s="134"/>
      <c r="L121" s="713">
        <v>46236</v>
      </c>
      <c r="M121" s="136"/>
      <c r="N121" s="137">
        <f t="shared" si="10"/>
        <v>176</v>
      </c>
      <c r="O121" s="138">
        <v>124</v>
      </c>
      <c r="P121" s="139">
        <f t="shared" si="11"/>
        <v>52</v>
      </c>
      <c r="Q121" s="41"/>
    </row>
    <row r="122" spans="1:20" x14ac:dyDescent="0.3">
      <c r="A122" s="126">
        <v>119</v>
      </c>
      <c r="B122" s="142"/>
      <c r="C122" s="128"/>
      <c r="D122" s="129">
        <f t="shared" si="7"/>
        <v>392.78</v>
      </c>
      <c r="E122" s="144">
        <v>46236</v>
      </c>
      <c r="F122" s="37">
        <v>405.59</v>
      </c>
      <c r="G122" s="713">
        <v>46237</v>
      </c>
      <c r="H122" s="76">
        <f t="shared" si="9"/>
        <v>12.810000000000002</v>
      </c>
      <c r="K122" s="134"/>
      <c r="L122" s="713">
        <v>46237</v>
      </c>
      <c r="M122" s="136">
        <v>150</v>
      </c>
      <c r="N122" s="137">
        <f t="shared" si="10"/>
        <v>124</v>
      </c>
      <c r="O122" s="138">
        <v>186.87</v>
      </c>
      <c r="P122" s="139">
        <f t="shared" si="11"/>
        <v>87.13</v>
      </c>
      <c r="Q122" s="41"/>
      <c r="S122" s="48">
        <f>SUM(H110:H119)</f>
        <v>17.949999999999989</v>
      </c>
      <c r="T122" s="48">
        <f>SUM(P110:P119)</f>
        <v>146</v>
      </c>
    </row>
    <row r="123" spans="1:20" x14ac:dyDescent="0.3">
      <c r="A123" s="126">
        <v>120</v>
      </c>
      <c r="B123" s="142"/>
      <c r="C123" s="128"/>
      <c r="D123" s="129">
        <f t="shared" si="7"/>
        <v>405.59</v>
      </c>
      <c r="E123" s="144">
        <v>46237</v>
      </c>
      <c r="F123" s="37">
        <v>413.49</v>
      </c>
      <c r="G123" s="713">
        <v>46238</v>
      </c>
      <c r="H123" s="76">
        <f t="shared" si="9"/>
        <v>7.9000000000000341</v>
      </c>
      <c r="K123" s="134"/>
      <c r="L123" s="713">
        <v>46238</v>
      </c>
      <c r="M123" s="136"/>
      <c r="N123" s="137">
        <f t="shared" si="10"/>
        <v>186.87</v>
      </c>
      <c r="O123" s="138">
        <v>186.87</v>
      </c>
      <c r="P123" s="139">
        <f t="shared" si="11"/>
        <v>0</v>
      </c>
      <c r="Q123" s="41"/>
    </row>
    <row r="124" spans="1:20" x14ac:dyDescent="0.3">
      <c r="A124" s="126">
        <v>121</v>
      </c>
      <c r="B124" s="142"/>
      <c r="C124" s="128"/>
      <c r="D124" s="129">
        <f t="shared" si="7"/>
        <v>413.49</v>
      </c>
      <c r="E124" s="144">
        <v>46238</v>
      </c>
      <c r="F124" s="37">
        <v>413.49</v>
      </c>
      <c r="G124" s="713">
        <v>46239</v>
      </c>
      <c r="H124" s="76">
        <f t="shared" si="9"/>
        <v>0</v>
      </c>
      <c r="K124" s="134"/>
      <c r="L124" s="713">
        <v>46239</v>
      </c>
      <c r="M124" s="136"/>
      <c r="N124" s="137">
        <f t="shared" si="10"/>
        <v>186.87</v>
      </c>
      <c r="O124" s="138">
        <v>130</v>
      </c>
      <c r="P124" s="139">
        <f t="shared" si="11"/>
        <v>56.870000000000005</v>
      </c>
      <c r="Q124" s="41"/>
    </row>
    <row r="125" spans="1:20" x14ac:dyDescent="0.3">
      <c r="A125" s="126">
        <v>122</v>
      </c>
      <c r="B125" s="142"/>
      <c r="C125" s="128"/>
      <c r="D125" s="129">
        <f t="shared" si="7"/>
        <v>413.49</v>
      </c>
      <c r="E125" s="144">
        <v>46239</v>
      </c>
      <c r="F125" s="37">
        <v>422.3</v>
      </c>
      <c r="G125" s="713">
        <v>46240</v>
      </c>
      <c r="H125" s="76">
        <f t="shared" si="9"/>
        <v>8.8100000000000023</v>
      </c>
      <c r="K125" s="134"/>
      <c r="L125" s="713">
        <v>46240</v>
      </c>
      <c r="M125" s="136">
        <v>100</v>
      </c>
      <c r="N125" s="137">
        <f t="shared" si="10"/>
        <v>130</v>
      </c>
      <c r="O125" s="138">
        <v>230</v>
      </c>
      <c r="P125" s="139">
        <f t="shared" si="11"/>
        <v>0</v>
      </c>
      <c r="Q125" s="41"/>
    </row>
    <row r="126" spans="1:20" x14ac:dyDescent="0.3">
      <c r="A126" s="126">
        <v>123</v>
      </c>
      <c r="B126" s="142"/>
      <c r="C126" s="128"/>
      <c r="D126" s="129">
        <f t="shared" si="7"/>
        <v>422.3</v>
      </c>
      <c r="E126" s="144">
        <v>46240</v>
      </c>
      <c r="F126" s="37">
        <v>422.3</v>
      </c>
      <c r="G126" s="713">
        <v>46241</v>
      </c>
      <c r="H126" s="76">
        <f t="shared" si="9"/>
        <v>0</v>
      </c>
      <c r="K126" s="134"/>
      <c r="L126" s="713">
        <v>46241</v>
      </c>
      <c r="M126" s="136"/>
      <c r="N126" s="137">
        <f t="shared" si="10"/>
        <v>230</v>
      </c>
      <c r="O126" s="138">
        <v>230</v>
      </c>
      <c r="P126" s="139">
        <f t="shared" si="11"/>
        <v>0</v>
      </c>
      <c r="Q126" s="41"/>
    </row>
    <row r="127" spans="1:20" x14ac:dyDescent="0.3">
      <c r="A127" s="126">
        <v>124</v>
      </c>
      <c r="B127" s="142"/>
      <c r="C127" s="128"/>
      <c r="D127" s="129">
        <f t="shared" si="7"/>
        <v>422.3</v>
      </c>
      <c r="E127" s="144">
        <v>46241</v>
      </c>
      <c r="F127" s="37">
        <v>423.12</v>
      </c>
      <c r="G127" s="713">
        <v>46242</v>
      </c>
      <c r="H127" s="76">
        <f t="shared" si="9"/>
        <v>0.81999999999999318</v>
      </c>
      <c r="K127" s="134"/>
      <c r="L127" s="713">
        <v>46242</v>
      </c>
      <c r="M127" s="136"/>
      <c r="N127" s="137">
        <f t="shared" si="10"/>
        <v>230</v>
      </c>
      <c r="O127" s="138">
        <v>230</v>
      </c>
      <c r="P127" s="139">
        <f t="shared" si="11"/>
        <v>0</v>
      </c>
      <c r="Q127" s="41"/>
    </row>
    <row r="128" spans="1:20" x14ac:dyDescent="0.3">
      <c r="A128" s="126">
        <v>125</v>
      </c>
      <c r="B128" s="142"/>
      <c r="C128" s="128"/>
      <c r="D128" s="129">
        <f t="shared" si="7"/>
        <v>423.12</v>
      </c>
      <c r="E128" s="144">
        <v>46242</v>
      </c>
      <c r="F128" s="37">
        <v>423.86</v>
      </c>
      <c r="G128" s="713">
        <v>46243</v>
      </c>
      <c r="H128" s="76">
        <f t="shared" si="9"/>
        <v>0.74000000000000909</v>
      </c>
      <c r="K128" s="134"/>
      <c r="L128" s="713">
        <v>46243</v>
      </c>
      <c r="M128" s="136"/>
      <c r="N128" s="137">
        <f t="shared" si="10"/>
        <v>230</v>
      </c>
      <c r="O128" s="138">
        <v>167.5</v>
      </c>
      <c r="P128" s="139">
        <f t="shared" si="11"/>
        <v>62.5</v>
      </c>
      <c r="Q128" s="41"/>
      <c r="S128" s="48">
        <f>SUM(H113:H127)</f>
        <v>46.079999999999984</v>
      </c>
      <c r="T128" s="48">
        <f>SUM(P113:P127)</f>
        <v>305</v>
      </c>
    </row>
    <row r="129" spans="1:20" x14ac:dyDescent="0.3">
      <c r="A129" s="126">
        <v>126</v>
      </c>
      <c r="B129" s="142"/>
      <c r="C129" s="128"/>
      <c r="D129" s="129">
        <f t="shared" si="7"/>
        <v>423.86</v>
      </c>
      <c r="E129" s="144">
        <v>46243</v>
      </c>
      <c r="F129" s="37">
        <v>431.03</v>
      </c>
      <c r="G129" s="713">
        <v>46244</v>
      </c>
      <c r="H129" s="76">
        <f t="shared" si="9"/>
        <v>7.1699999999999591</v>
      </c>
      <c r="K129" s="134"/>
      <c r="L129" s="713">
        <v>46244</v>
      </c>
      <c r="M129" s="136"/>
      <c r="N129" s="137">
        <f t="shared" si="10"/>
        <v>167.5</v>
      </c>
      <c r="O129" s="138">
        <v>167</v>
      </c>
      <c r="P129" s="139">
        <f t="shared" si="11"/>
        <v>0.5</v>
      </c>
      <c r="Q129" s="41"/>
    </row>
    <row r="130" spans="1:20" x14ac:dyDescent="0.3">
      <c r="A130" s="126">
        <v>127</v>
      </c>
      <c r="B130" s="142"/>
      <c r="C130" s="128"/>
      <c r="D130" s="129">
        <f t="shared" si="7"/>
        <v>431.03</v>
      </c>
      <c r="E130" s="144">
        <v>46244</v>
      </c>
      <c r="F130" s="37">
        <v>431.07</v>
      </c>
      <c r="G130" s="713">
        <v>46245</v>
      </c>
      <c r="H130" s="76">
        <f t="shared" si="9"/>
        <v>4.0000000000020464E-2</v>
      </c>
      <c r="K130" s="134"/>
      <c r="L130" s="713">
        <v>46245</v>
      </c>
      <c r="M130" s="136"/>
      <c r="N130" s="137">
        <f t="shared" si="10"/>
        <v>167</v>
      </c>
      <c r="O130" s="138">
        <v>158</v>
      </c>
      <c r="P130" s="139">
        <f t="shared" si="11"/>
        <v>9</v>
      </c>
      <c r="Q130" s="41"/>
      <c r="S130" s="48">
        <f>SUM(H120:H129)</f>
        <v>38.25</v>
      </c>
      <c r="T130" s="48">
        <f>SUM(P120:P129)</f>
        <v>259</v>
      </c>
    </row>
    <row r="131" spans="1:20" x14ac:dyDescent="0.3">
      <c r="A131" s="126">
        <v>128</v>
      </c>
      <c r="B131" s="142"/>
      <c r="C131" s="128"/>
      <c r="D131" s="129">
        <f t="shared" si="7"/>
        <v>431.07</v>
      </c>
      <c r="E131" s="144">
        <v>46245</v>
      </c>
      <c r="F131" s="37">
        <v>432.45</v>
      </c>
      <c r="G131" s="713">
        <v>46246</v>
      </c>
      <c r="H131" s="76">
        <f t="shared" si="9"/>
        <v>1.3799999999999955</v>
      </c>
      <c r="K131" s="134"/>
      <c r="L131" s="713">
        <v>46246</v>
      </c>
      <c r="M131" s="136"/>
      <c r="N131" s="137">
        <f t="shared" si="10"/>
        <v>158</v>
      </c>
      <c r="O131" s="138">
        <v>158</v>
      </c>
      <c r="P131" s="139">
        <f t="shared" si="11"/>
        <v>0</v>
      </c>
      <c r="Q131" s="41"/>
    </row>
    <row r="132" spans="1:20" x14ac:dyDescent="0.3">
      <c r="A132" s="126">
        <v>129</v>
      </c>
      <c r="B132" s="142"/>
      <c r="C132" s="128"/>
      <c r="D132" s="129">
        <f t="shared" si="7"/>
        <v>432.45</v>
      </c>
      <c r="E132" s="144">
        <v>46246</v>
      </c>
      <c r="F132" s="37">
        <v>432.45</v>
      </c>
      <c r="G132" s="713">
        <v>46247</v>
      </c>
      <c r="H132" s="76">
        <f t="shared" si="9"/>
        <v>0</v>
      </c>
      <c r="K132" s="134"/>
      <c r="L132" s="713">
        <v>46247</v>
      </c>
      <c r="M132" s="136">
        <v>120</v>
      </c>
      <c r="N132" s="137">
        <f t="shared" si="10"/>
        <v>158</v>
      </c>
      <c r="O132" s="138">
        <v>243.5</v>
      </c>
      <c r="P132" s="139">
        <f t="shared" si="11"/>
        <v>34.5</v>
      </c>
      <c r="Q132" s="41"/>
      <c r="R132" s="48" t="s">
        <v>78</v>
      </c>
      <c r="S132" s="48" t="s">
        <v>79</v>
      </c>
    </row>
    <row r="133" spans="1:20" x14ac:dyDescent="0.3">
      <c r="A133" s="126">
        <v>130</v>
      </c>
      <c r="B133" s="142"/>
      <c r="C133" s="128"/>
      <c r="D133" s="129">
        <f t="shared" si="7"/>
        <v>432.45</v>
      </c>
      <c r="E133" s="144">
        <v>46247</v>
      </c>
      <c r="F133" s="37">
        <v>433.58</v>
      </c>
      <c r="G133" s="713">
        <v>46248</v>
      </c>
      <c r="H133" s="76">
        <f t="shared" si="9"/>
        <v>1.1299999999999955</v>
      </c>
      <c r="K133" s="134"/>
      <c r="L133" s="713">
        <v>46248</v>
      </c>
      <c r="M133" s="136"/>
      <c r="N133" s="137">
        <f t="shared" si="10"/>
        <v>243.5</v>
      </c>
      <c r="O133" s="138">
        <v>243.5</v>
      </c>
      <c r="P133" s="139">
        <f t="shared" si="11"/>
        <v>0</v>
      </c>
      <c r="Q133" s="41"/>
    </row>
    <row r="134" spans="1:20" x14ac:dyDescent="0.3">
      <c r="A134" s="126">
        <v>131</v>
      </c>
      <c r="B134" s="142"/>
      <c r="C134" s="128"/>
      <c r="D134" s="129">
        <f t="shared" si="7"/>
        <v>433.58</v>
      </c>
      <c r="E134" s="144">
        <v>46248</v>
      </c>
      <c r="F134" s="37">
        <v>433.58</v>
      </c>
      <c r="G134" s="713">
        <v>46249</v>
      </c>
      <c r="H134" s="76">
        <f t="shared" si="9"/>
        <v>0</v>
      </c>
      <c r="K134" s="134"/>
      <c r="L134" s="713">
        <v>46249</v>
      </c>
      <c r="M134" s="136"/>
      <c r="N134" s="137">
        <f t="shared" si="10"/>
        <v>243.5</v>
      </c>
      <c r="O134" s="138">
        <v>138</v>
      </c>
      <c r="P134" s="139">
        <f t="shared" si="11"/>
        <v>105.5</v>
      </c>
      <c r="Q134" s="41"/>
    </row>
    <row r="135" spans="1:20" x14ac:dyDescent="0.3">
      <c r="A135" s="126">
        <v>132</v>
      </c>
      <c r="B135" s="142"/>
      <c r="C135" s="128"/>
      <c r="D135" s="129">
        <f t="shared" si="7"/>
        <v>433.58</v>
      </c>
      <c r="E135" s="144">
        <v>46249</v>
      </c>
      <c r="F135" s="37">
        <v>449.05</v>
      </c>
      <c r="G135" s="713">
        <v>46250</v>
      </c>
      <c r="H135" s="76">
        <f t="shared" si="9"/>
        <v>15.470000000000027</v>
      </c>
      <c r="K135" s="134"/>
      <c r="L135" s="713">
        <v>46250</v>
      </c>
      <c r="M135" s="136"/>
      <c r="N135" s="137">
        <f t="shared" si="10"/>
        <v>138</v>
      </c>
      <c r="O135" s="138">
        <v>134</v>
      </c>
      <c r="P135" s="139">
        <f t="shared" si="11"/>
        <v>4</v>
      </c>
      <c r="Q135" s="41"/>
      <c r="S135" s="48">
        <f>SUM(H122:H131)</f>
        <v>39.670000000000016</v>
      </c>
      <c r="T135" s="48">
        <f>SUM(P122:P131)</f>
        <v>216</v>
      </c>
    </row>
    <row r="136" spans="1:20" x14ac:dyDescent="0.3">
      <c r="A136" s="126">
        <v>133</v>
      </c>
      <c r="B136" s="142"/>
      <c r="C136" s="128"/>
      <c r="D136" s="129">
        <f t="shared" si="7"/>
        <v>449.05</v>
      </c>
      <c r="E136" s="144">
        <v>46250</v>
      </c>
      <c r="F136" s="37">
        <v>449.62</v>
      </c>
      <c r="G136" s="713">
        <v>46251</v>
      </c>
      <c r="H136" s="76">
        <f t="shared" si="9"/>
        <v>0.56999999999999318</v>
      </c>
      <c r="K136" s="134"/>
      <c r="L136" s="713">
        <v>46251</v>
      </c>
      <c r="M136" s="136">
        <v>180</v>
      </c>
      <c r="N136" s="137">
        <f t="shared" si="10"/>
        <v>134</v>
      </c>
      <c r="O136" s="138">
        <v>251.625</v>
      </c>
      <c r="P136" s="139">
        <f t="shared" si="11"/>
        <v>62.375</v>
      </c>
      <c r="Q136" s="41"/>
    </row>
    <row r="137" spans="1:20" x14ac:dyDescent="0.3">
      <c r="A137" s="126">
        <v>134</v>
      </c>
      <c r="B137" s="142"/>
      <c r="C137" s="128"/>
      <c r="D137" s="129">
        <f t="shared" si="7"/>
        <v>449.62</v>
      </c>
      <c r="E137" s="144">
        <v>46251</v>
      </c>
      <c r="F137" s="37">
        <v>453.02</v>
      </c>
      <c r="G137" s="713">
        <v>46252</v>
      </c>
      <c r="H137" s="76">
        <f t="shared" si="9"/>
        <v>3.3999999999999773</v>
      </c>
      <c r="K137" s="134"/>
      <c r="L137" s="713">
        <v>46252</v>
      </c>
      <c r="M137" s="136"/>
      <c r="N137" s="137">
        <f t="shared" si="10"/>
        <v>251.625</v>
      </c>
      <c r="O137" s="138">
        <v>251.625</v>
      </c>
      <c r="P137" s="139">
        <f t="shared" si="11"/>
        <v>0</v>
      </c>
      <c r="Q137" s="41"/>
      <c r="S137" s="48">
        <f>SUM(H125:H134)</f>
        <v>20.089999999999975</v>
      </c>
      <c r="T137" s="48">
        <f>SUM(P125:P134)</f>
        <v>212</v>
      </c>
    </row>
    <row r="138" spans="1:20" x14ac:dyDescent="0.3">
      <c r="A138" s="126">
        <v>135</v>
      </c>
      <c r="B138" s="142"/>
      <c r="C138" s="128"/>
      <c r="D138" s="129">
        <f t="shared" si="7"/>
        <v>453.02</v>
      </c>
      <c r="E138" s="144">
        <v>46252</v>
      </c>
      <c r="F138" s="37">
        <v>453.02</v>
      </c>
      <c r="G138" s="713">
        <v>46253</v>
      </c>
      <c r="H138" s="76">
        <f t="shared" si="9"/>
        <v>0</v>
      </c>
      <c r="K138" s="134"/>
      <c r="L138" s="713">
        <v>46253</v>
      </c>
      <c r="M138" s="136"/>
      <c r="N138" s="137">
        <f t="shared" si="10"/>
        <v>251.625</v>
      </c>
      <c r="O138" s="138">
        <v>251</v>
      </c>
      <c r="P138" s="139">
        <f t="shared" si="11"/>
        <v>0.625</v>
      </c>
      <c r="Q138" s="41"/>
    </row>
    <row r="139" spans="1:20" x14ac:dyDescent="0.3">
      <c r="A139" s="126">
        <v>136</v>
      </c>
      <c r="B139" s="142"/>
      <c r="C139" s="128"/>
      <c r="D139" s="129">
        <f t="shared" si="7"/>
        <v>453.02</v>
      </c>
      <c r="E139" s="144">
        <v>46253</v>
      </c>
      <c r="F139" s="37">
        <v>453.4</v>
      </c>
      <c r="G139" s="713">
        <v>46254</v>
      </c>
      <c r="H139" s="76">
        <f t="shared" si="9"/>
        <v>0.37999999999999545</v>
      </c>
      <c r="K139" s="134"/>
      <c r="L139" s="713">
        <v>46254</v>
      </c>
      <c r="M139" s="136"/>
      <c r="N139" s="137">
        <f t="shared" si="10"/>
        <v>251</v>
      </c>
      <c r="O139" s="138">
        <v>251</v>
      </c>
      <c r="P139" s="139">
        <f t="shared" si="11"/>
        <v>0</v>
      </c>
      <c r="Q139" s="41"/>
    </row>
    <row r="140" spans="1:20" x14ac:dyDescent="0.3">
      <c r="A140" s="126">
        <v>137</v>
      </c>
      <c r="B140" s="142"/>
      <c r="C140" s="128"/>
      <c r="D140" s="129">
        <f t="shared" si="7"/>
        <v>453.4</v>
      </c>
      <c r="E140" s="144">
        <v>46254</v>
      </c>
      <c r="F140" s="37">
        <v>453.4</v>
      </c>
      <c r="G140" s="713">
        <v>46255</v>
      </c>
      <c r="H140" s="76">
        <f t="shared" si="9"/>
        <v>0</v>
      </c>
      <c r="K140" s="134"/>
      <c r="L140" s="713">
        <v>46255</v>
      </c>
      <c r="M140" s="136"/>
      <c r="N140" s="137">
        <f t="shared" si="10"/>
        <v>251</v>
      </c>
      <c r="O140" s="138">
        <v>211.25</v>
      </c>
      <c r="P140" s="139">
        <f t="shared" si="11"/>
        <v>39.75</v>
      </c>
      <c r="Q140" s="41"/>
    </row>
    <row r="141" spans="1:20" x14ac:dyDescent="0.3">
      <c r="A141" s="126">
        <v>138</v>
      </c>
      <c r="B141" s="142"/>
      <c r="C141" s="128"/>
      <c r="D141" s="129">
        <f t="shared" si="7"/>
        <v>453.4</v>
      </c>
      <c r="E141" s="144">
        <v>46255</v>
      </c>
      <c r="F141" s="37">
        <v>457.55</v>
      </c>
      <c r="G141" s="713">
        <v>46256</v>
      </c>
      <c r="H141" s="76">
        <f t="shared" si="9"/>
        <v>4.1500000000000341</v>
      </c>
      <c r="I141" s="48"/>
      <c r="K141" s="134"/>
      <c r="L141" s="713">
        <v>46256</v>
      </c>
      <c r="M141" s="136">
        <v>60</v>
      </c>
      <c r="N141" s="137">
        <f t="shared" si="10"/>
        <v>211.25</v>
      </c>
      <c r="O141" s="138">
        <v>260</v>
      </c>
      <c r="P141" s="139">
        <f t="shared" si="11"/>
        <v>11.25</v>
      </c>
      <c r="Q141" s="41"/>
    </row>
    <row r="142" spans="1:20" x14ac:dyDescent="0.3">
      <c r="A142" s="126">
        <v>139</v>
      </c>
      <c r="B142" s="142"/>
      <c r="C142" s="128"/>
      <c r="D142" s="129">
        <f t="shared" si="7"/>
        <v>457.55</v>
      </c>
      <c r="E142" s="144">
        <v>46256</v>
      </c>
      <c r="F142" s="37">
        <v>457.55</v>
      </c>
      <c r="G142" s="713">
        <v>46257</v>
      </c>
      <c r="H142" s="76">
        <f t="shared" si="9"/>
        <v>0</v>
      </c>
      <c r="K142" s="134"/>
      <c r="L142" s="713">
        <v>46257</v>
      </c>
      <c r="M142" s="136"/>
      <c r="N142" s="137">
        <f t="shared" si="10"/>
        <v>260</v>
      </c>
      <c r="O142" s="138">
        <v>256</v>
      </c>
      <c r="P142" s="139">
        <f t="shared" si="11"/>
        <v>4</v>
      </c>
      <c r="Q142" s="41"/>
    </row>
    <row r="143" spans="1:20" x14ac:dyDescent="0.3">
      <c r="A143" s="126">
        <v>140</v>
      </c>
      <c r="B143" s="142"/>
      <c r="C143" s="128"/>
      <c r="D143" s="129">
        <f t="shared" si="7"/>
        <v>457.55</v>
      </c>
      <c r="E143" s="144">
        <v>46257</v>
      </c>
      <c r="F143" s="37">
        <v>457.95</v>
      </c>
      <c r="G143" s="713">
        <v>46258</v>
      </c>
      <c r="H143" s="76">
        <f t="shared" si="9"/>
        <v>0.39999999999997726</v>
      </c>
      <c r="K143" s="134"/>
      <c r="L143" s="713">
        <v>46258</v>
      </c>
      <c r="M143" s="136"/>
      <c r="N143" s="137">
        <f t="shared" si="10"/>
        <v>256</v>
      </c>
      <c r="O143" s="138">
        <v>222.5</v>
      </c>
      <c r="P143" s="139">
        <f t="shared" si="11"/>
        <v>33.5</v>
      </c>
      <c r="Q143" s="41"/>
    </row>
    <row r="144" spans="1:20" x14ac:dyDescent="0.3">
      <c r="A144" s="126">
        <v>141</v>
      </c>
      <c r="B144" s="142"/>
      <c r="C144" s="128"/>
      <c r="D144" s="129">
        <f t="shared" si="7"/>
        <v>457.95</v>
      </c>
      <c r="E144" s="144">
        <v>46258</v>
      </c>
      <c r="F144" s="37">
        <v>462.38</v>
      </c>
      <c r="G144" s="713">
        <v>46259</v>
      </c>
      <c r="H144" s="76">
        <f t="shared" si="9"/>
        <v>4.4300000000000068</v>
      </c>
      <c r="K144" s="134"/>
      <c r="L144" s="713">
        <v>46259</v>
      </c>
      <c r="M144" s="136"/>
      <c r="N144" s="137">
        <f t="shared" si="10"/>
        <v>222.5</v>
      </c>
      <c r="O144" s="138">
        <v>194</v>
      </c>
      <c r="P144" s="139">
        <f t="shared" si="11"/>
        <v>28.5</v>
      </c>
      <c r="Q144" s="41"/>
    </row>
    <row r="145" spans="1:21" x14ac:dyDescent="0.3">
      <c r="A145" s="126">
        <v>142</v>
      </c>
      <c r="B145" s="142"/>
      <c r="C145" s="128"/>
      <c r="D145" s="129">
        <f t="shared" si="7"/>
        <v>462.38</v>
      </c>
      <c r="E145" s="144">
        <v>46259</v>
      </c>
      <c r="F145" s="37">
        <v>466.34</v>
      </c>
      <c r="G145" s="713">
        <v>46260</v>
      </c>
      <c r="H145" s="76">
        <f t="shared" si="9"/>
        <v>3.9599999999999795</v>
      </c>
      <c r="K145" s="134"/>
      <c r="L145" s="713">
        <v>46260</v>
      </c>
      <c r="M145" s="136"/>
      <c r="N145" s="137">
        <f t="shared" si="10"/>
        <v>194</v>
      </c>
      <c r="O145" s="138">
        <v>178.75</v>
      </c>
      <c r="P145" s="139">
        <f t="shared" si="11"/>
        <v>15.25</v>
      </c>
      <c r="Q145" s="41"/>
    </row>
    <row r="146" spans="1:21" x14ac:dyDescent="0.3">
      <c r="A146" s="126">
        <v>143</v>
      </c>
      <c r="B146" s="142"/>
      <c r="C146" s="128"/>
      <c r="D146" s="129">
        <f t="shared" si="7"/>
        <v>466.34</v>
      </c>
      <c r="E146" s="144">
        <v>46260</v>
      </c>
      <c r="F146" s="37">
        <v>468.42</v>
      </c>
      <c r="G146" s="713">
        <v>46261</v>
      </c>
      <c r="H146" s="76">
        <f t="shared" si="9"/>
        <v>2.0800000000000409</v>
      </c>
      <c r="K146" s="134"/>
      <c r="L146" s="713">
        <v>46261</v>
      </c>
      <c r="M146" s="136"/>
      <c r="N146" s="137">
        <f t="shared" si="10"/>
        <v>178.75</v>
      </c>
      <c r="O146" s="138">
        <v>177</v>
      </c>
      <c r="P146" s="139">
        <f t="shared" si="11"/>
        <v>1.75</v>
      </c>
      <c r="Q146" s="41"/>
      <c r="S146" s="48">
        <f>SUM(H123:H142)</f>
        <v>51.960000000000036</v>
      </c>
      <c r="T146" s="48">
        <f>SUM(P123:P142)</f>
        <v>390.87</v>
      </c>
    </row>
    <row r="147" spans="1:21" x14ac:dyDescent="0.3">
      <c r="A147" s="126">
        <v>144</v>
      </c>
      <c r="B147" s="142"/>
      <c r="C147" s="128"/>
      <c r="D147" s="129">
        <f t="shared" si="7"/>
        <v>468.42</v>
      </c>
      <c r="E147" s="144">
        <v>46261</v>
      </c>
      <c r="F147" s="37">
        <v>468.92</v>
      </c>
      <c r="G147" s="713">
        <v>46262</v>
      </c>
      <c r="H147" s="76">
        <f t="shared" si="9"/>
        <v>0.5</v>
      </c>
      <c r="K147" s="134"/>
      <c r="L147" s="713">
        <v>46262</v>
      </c>
      <c r="M147" s="136"/>
      <c r="N147" s="137">
        <f t="shared" si="10"/>
        <v>177</v>
      </c>
      <c r="O147" s="138">
        <v>162</v>
      </c>
      <c r="P147" s="139">
        <f t="shared" si="11"/>
        <v>15</v>
      </c>
      <c r="Q147" s="41"/>
    </row>
    <row r="148" spans="1:21" x14ac:dyDescent="0.3">
      <c r="A148" s="126">
        <v>145</v>
      </c>
      <c r="B148" s="142"/>
      <c r="C148" s="128"/>
      <c r="D148" s="129">
        <f t="shared" si="7"/>
        <v>468.92</v>
      </c>
      <c r="E148" s="144">
        <v>46262</v>
      </c>
      <c r="F148" s="37">
        <v>472.24</v>
      </c>
      <c r="G148" s="713">
        <v>46263</v>
      </c>
      <c r="H148" s="76">
        <f t="shared" si="9"/>
        <v>3.3199999999999932</v>
      </c>
      <c r="K148" s="134"/>
      <c r="L148" s="713">
        <v>46263</v>
      </c>
      <c r="M148" s="136">
        <v>150</v>
      </c>
      <c r="N148" s="137">
        <f t="shared" si="10"/>
        <v>162</v>
      </c>
      <c r="O148" s="138">
        <v>219.375</v>
      </c>
      <c r="P148" s="139">
        <f t="shared" si="11"/>
        <v>92.625</v>
      </c>
      <c r="Q148" s="41"/>
      <c r="S148" s="48">
        <f>SUM(H143:H144)</f>
        <v>4.8299999999999841</v>
      </c>
      <c r="T148" s="48">
        <f>SUM(P143:P144)</f>
        <v>62</v>
      </c>
    </row>
    <row r="149" spans="1:21" x14ac:dyDescent="0.3">
      <c r="A149" s="126">
        <v>146</v>
      </c>
      <c r="B149" s="142"/>
      <c r="C149" s="128"/>
      <c r="D149" s="129">
        <f t="shared" si="7"/>
        <v>472.24</v>
      </c>
      <c r="E149" s="144">
        <v>46263</v>
      </c>
      <c r="F149" s="37">
        <v>480.7</v>
      </c>
      <c r="G149" s="713">
        <v>46264</v>
      </c>
      <c r="H149" s="76">
        <f t="shared" si="9"/>
        <v>8.4599999999999795</v>
      </c>
      <c r="K149" s="134"/>
      <c r="L149" s="713">
        <v>46264</v>
      </c>
      <c r="M149" s="136">
        <v>45</v>
      </c>
      <c r="N149" s="137">
        <f t="shared" si="10"/>
        <v>219.375</v>
      </c>
      <c r="O149" s="138">
        <v>186.875</v>
      </c>
      <c r="P149" s="139">
        <f t="shared" si="11"/>
        <v>77.5</v>
      </c>
      <c r="Q149" s="41"/>
      <c r="R149" s="48" t="s">
        <v>81</v>
      </c>
      <c r="U149" s="48" t="s">
        <v>82</v>
      </c>
    </row>
    <row r="150" spans="1:21" x14ac:dyDescent="0.3">
      <c r="A150" s="126">
        <v>147</v>
      </c>
      <c r="B150" s="142"/>
      <c r="C150" s="128"/>
      <c r="D150" s="129">
        <f t="shared" si="7"/>
        <v>480.7</v>
      </c>
      <c r="E150" s="144">
        <v>46264</v>
      </c>
      <c r="F150" s="37">
        <v>487.2</v>
      </c>
      <c r="G150" s="713">
        <v>46265</v>
      </c>
      <c r="H150" s="76">
        <f t="shared" si="9"/>
        <v>6.5</v>
      </c>
      <c r="K150" s="134"/>
      <c r="L150" s="713">
        <v>46265</v>
      </c>
      <c r="M150" s="136">
        <v>45</v>
      </c>
      <c r="N150" s="137">
        <f t="shared" si="10"/>
        <v>186.875</v>
      </c>
      <c r="O150" s="138">
        <v>227</v>
      </c>
      <c r="P150" s="139">
        <f t="shared" si="11"/>
        <v>4.875</v>
      </c>
      <c r="Q150" s="41"/>
      <c r="R150" s="48" t="s">
        <v>83</v>
      </c>
      <c r="S150" s="48">
        <f>SUM(H133:H142)</f>
        <v>25.100000000000023</v>
      </c>
      <c r="T150" s="48">
        <f>SUM(P133:P142)</f>
        <v>227.5</v>
      </c>
    </row>
    <row r="151" spans="1:21" x14ac:dyDescent="0.3">
      <c r="A151" s="126">
        <v>148</v>
      </c>
      <c r="B151" s="142"/>
      <c r="C151" s="128"/>
      <c r="D151" s="129">
        <f t="shared" ref="D151:D158" si="12">F150</f>
        <v>487.2</v>
      </c>
      <c r="E151" s="144">
        <v>46265</v>
      </c>
      <c r="F151" s="37">
        <v>487.47</v>
      </c>
      <c r="G151" s="713">
        <v>46266</v>
      </c>
      <c r="H151" s="76">
        <f t="shared" ref="H151:H203" si="13">F151-D151</f>
        <v>0.27000000000003865</v>
      </c>
      <c r="K151" s="134"/>
      <c r="L151" s="713">
        <v>46266</v>
      </c>
      <c r="M151" s="136"/>
      <c r="N151" s="137">
        <f t="shared" si="10"/>
        <v>227</v>
      </c>
      <c r="O151" s="138">
        <v>130</v>
      </c>
      <c r="P151" s="139">
        <f t="shared" si="11"/>
        <v>97</v>
      </c>
      <c r="Q151" s="41"/>
    </row>
    <row r="152" spans="1:21" x14ac:dyDescent="0.3">
      <c r="A152" s="126">
        <v>149</v>
      </c>
      <c r="B152" s="142"/>
      <c r="C152" s="128"/>
      <c r="D152" s="129">
        <f t="shared" si="12"/>
        <v>487.47</v>
      </c>
      <c r="E152" s="144">
        <v>46266</v>
      </c>
      <c r="F152" s="37">
        <v>501.5</v>
      </c>
      <c r="G152" s="713">
        <v>46267</v>
      </c>
      <c r="H152" s="76">
        <f t="shared" si="13"/>
        <v>14.029999999999973</v>
      </c>
      <c r="K152" s="134"/>
      <c r="L152" s="713">
        <v>46267</v>
      </c>
      <c r="M152" s="136">
        <v>150</v>
      </c>
      <c r="N152" s="137">
        <f t="shared" si="10"/>
        <v>130</v>
      </c>
      <c r="O152" s="138">
        <v>195</v>
      </c>
      <c r="P152" s="139">
        <f t="shared" si="11"/>
        <v>85</v>
      </c>
      <c r="Q152" s="41"/>
      <c r="S152" s="48">
        <f>SUM(H123:H149)</f>
        <v>75.110000000000014</v>
      </c>
      <c r="T152" s="48">
        <f>SUM(P123:P149)</f>
        <v>654.995</v>
      </c>
    </row>
    <row r="153" spans="1:21" x14ac:dyDescent="0.3">
      <c r="A153" s="126">
        <v>150</v>
      </c>
      <c r="B153" s="142"/>
      <c r="C153" s="128"/>
      <c r="D153" s="129">
        <f t="shared" si="12"/>
        <v>501.5</v>
      </c>
      <c r="E153" s="144">
        <v>46267</v>
      </c>
      <c r="F153" s="37">
        <v>510.75</v>
      </c>
      <c r="G153" s="713">
        <v>46268</v>
      </c>
      <c r="H153" s="76">
        <f t="shared" si="13"/>
        <v>9.25</v>
      </c>
      <c r="K153" s="134"/>
      <c r="L153" s="713">
        <v>46268</v>
      </c>
      <c r="M153" s="136"/>
      <c r="N153" s="137">
        <f t="shared" si="10"/>
        <v>195</v>
      </c>
      <c r="O153" s="138">
        <v>178.75</v>
      </c>
      <c r="P153" s="139">
        <f t="shared" si="11"/>
        <v>16.25</v>
      </c>
      <c r="Q153" s="41"/>
    </row>
    <row r="154" spans="1:21" x14ac:dyDescent="0.3">
      <c r="A154" s="126">
        <v>151</v>
      </c>
      <c r="B154" s="142"/>
      <c r="C154" s="128"/>
      <c r="D154" s="129">
        <f t="shared" si="12"/>
        <v>510.75</v>
      </c>
      <c r="E154" s="144">
        <v>46268</v>
      </c>
      <c r="F154" s="37">
        <v>512.5</v>
      </c>
      <c r="G154" s="713">
        <v>46269</v>
      </c>
      <c r="H154" s="76">
        <f t="shared" si="13"/>
        <v>1.75</v>
      </c>
      <c r="K154" s="134"/>
      <c r="L154" s="713">
        <v>46269</v>
      </c>
      <c r="M154" s="136"/>
      <c r="N154" s="137">
        <f t="shared" si="10"/>
        <v>178.75</v>
      </c>
      <c r="O154" s="138">
        <v>170</v>
      </c>
      <c r="P154" s="139">
        <f t="shared" si="11"/>
        <v>8.75</v>
      </c>
      <c r="Q154" s="41"/>
    </row>
    <row r="155" spans="1:21" x14ac:dyDescent="0.3">
      <c r="A155" s="126">
        <v>152</v>
      </c>
      <c r="B155" s="142"/>
      <c r="C155" s="128"/>
      <c r="D155" s="129">
        <f t="shared" si="12"/>
        <v>512.5</v>
      </c>
      <c r="E155" s="144">
        <v>46269</v>
      </c>
      <c r="F155" s="37">
        <v>513.91999999999996</v>
      </c>
      <c r="G155" s="713">
        <v>46270</v>
      </c>
      <c r="H155" s="76">
        <f t="shared" si="13"/>
        <v>1.4199999999999591</v>
      </c>
      <c r="K155" s="134"/>
      <c r="L155" s="713">
        <v>46270</v>
      </c>
      <c r="M155" s="136">
        <v>120</v>
      </c>
      <c r="N155" s="137">
        <f t="shared" si="10"/>
        <v>170</v>
      </c>
      <c r="O155" s="138">
        <v>260</v>
      </c>
      <c r="P155" s="139">
        <f t="shared" si="11"/>
        <v>30</v>
      </c>
      <c r="Q155" s="41"/>
    </row>
    <row r="156" spans="1:21" x14ac:dyDescent="0.3">
      <c r="A156" s="126">
        <v>153</v>
      </c>
      <c r="B156" s="142"/>
      <c r="C156" s="128"/>
      <c r="D156" s="129">
        <f t="shared" si="12"/>
        <v>513.91999999999996</v>
      </c>
      <c r="E156" s="144">
        <v>46270</v>
      </c>
      <c r="F156" s="37">
        <v>514.02</v>
      </c>
      <c r="G156" s="713">
        <v>46271</v>
      </c>
      <c r="H156" s="76">
        <f t="shared" si="13"/>
        <v>0.10000000000002274</v>
      </c>
      <c r="K156" s="134"/>
      <c r="L156" s="713">
        <v>46271</v>
      </c>
      <c r="M156" s="136"/>
      <c r="N156" s="137">
        <f t="shared" si="10"/>
        <v>260</v>
      </c>
      <c r="O156" s="138">
        <v>195</v>
      </c>
      <c r="P156" s="139">
        <f t="shared" si="11"/>
        <v>65</v>
      </c>
      <c r="Q156" s="41"/>
      <c r="S156" s="48">
        <f>SUM(H125:H154)</f>
        <v>99.009999999999991</v>
      </c>
      <c r="T156" s="48">
        <f>SUM(P125:P154)</f>
        <v>810</v>
      </c>
    </row>
    <row r="157" spans="1:21" x14ac:dyDescent="0.3">
      <c r="A157" s="126">
        <v>154</v>
      </c>
      <c r="B157" s="142"/>
      <c r="C157" s="128"/>
      <c r="D157" s="129">
        <f t="shared" si="12"/>
        <v>514.02</v>
      </c>
      <c r="E157" s="144">
        <v>46271</v>
      </c>
      <c r="F157" s="37">
        <v>523.61</v>
      </c>
      <c r="G157" s="713">
        <v>46272</v>
      </c>
      <c r="H157" s="76">
        <f t="shared" si="13"/>
        <v>9.5900000000000318</v>
      </c>
      <c r="K157" s="134"/>
      <c r="L157" s="713">
        <v>46272</v>
      </c>
      <c r="M157" s="136"/>
      <c r="N157" s="137">
        <f t="shared" si="10"/>
        <v>195</v>
      </c>
      <c r="O157" s="138"/>
      <c r="P157" s="139"/>
      <c r="Q157" s="41"/>
    </row>
    <row r="158" spans="1:21" x14ac:dyDescent="0.3">
      <c r="A158" s="126">
        <v>155</v>
      </c>
      <c r="B158" s="142"/>
      <c r="C158" s="128"/>
      <c r="D158" s="129">
        <f t="shared" si="12"/>
        <v>523.61</v>
      </c>
      <c r="E158" s="144">
        <v>46272</v>
      </c>
      <c r="F158" s="37"/>
      <c r="G158" s="713">
        <v>46273</v>
      </c>
      <c r="H158" s="76">
        <f t="shared" si="13"/>
        <v>-523.61</v>
      </c>
      <c r="K158" s="134"/>
      <c r="L158" s="713">
        <v>46273</v>
      </c>
      <c r="M158" s="136"/>
      <c r="N158" s="137"/>
      <c r="O158" s="138"/>
      <c r="P158" s="139"/>
      <c r="Q158" s="41"/>
      <c r="S158" s="48">
        <f>SUM(H123:H153)</f>
        <v>105.16000000000003</v>
      </c>
      <c r="T158" s="48">
        <f>SUM(P123:P153)</f>
        <v>858.12</v>
      </c>
    </row>
    <row r="159" spans="1:21" x14ac:dyDescent="0.3">
      <c r="A159" s="126">
        <v>156</v>
      </c>
      <c r="B159" s="142"/>
      <c r="C159" s="128"/>
      <c r="D159" s="129"/>
      <c r="E159" s="144">
        <v>46273</v>
      </c>
      <c r="F159" s="37"/>
      <c r="G159" s="713">
        <v>46274</v>
      </c>
      <c r="H159" s="76">
        <f t="shared" si="13"/>
        <v>0</v>
      </c>
      <c r="K159" s="134"/>
      <c r="L159" s="713">
        <v>46274</v>
      </c>
      <c r="M159" s="136"/>
      <c r="N159" s="137"/>
      <c r="O159" s="138"/>
      <c r="P159" s="139"/>
      <c r="Q159" s="41"/>
      <c r="R159" s="48" t="s">
        <v>84</v>
      </c>
    </row>
    <row r="160" spans="1:21" x14ac:dyDescent="0.3">
      <c r="A160" s="126">
        <v>157</v>
      </c>
      <c r="B160" s="142"/>
      <c r="C160" s="128"/>
      <c r="D160" s="129"/>
      <c r="E160" s="144">
        <v>46274</v>
      </c>
      <c r="F160" s="37"/>
      <c r="G160" s="713">
        <v>46275</v>
      </c>
      <c r="H160" s="76">
        <f t="shared" si="13"/>
        <v>0</v>
      </c>
      <c r="K160" s="134"/>
      <c r="L160" s="713">
        <v>46275</v>
      </c>
      <c r="M160" s="136"/>
      <c r="N160" s="137"/>
      <c r="O160" s="138"/>
      <c r="P160" s="139"/>
      <c r="Q160" s="41"/>
    </row>
    <row r="161" spans="1:20" x14ac:dyDescent="0.3">
      <c r="A161" s="126">
        <v>158</v>
      </c>
      <c r="B161" s="142"/>
      <c r="C161" s="128"/>
      <c r="D161" s="129"/>
      <c r="E161" s="144">
        <v>46275</v>
      </c>
      <c r="F161" s="37"/>
      <c r="G161" s="713">
        <v>46276</v>
      </c>
      <c r="H161" s="76">
        <f t="shared" si="13"/>
        <v>0</v>
      </c>
      <c r="K161" s="134"/>
      <c r="L161" s="713">
        <v>46276</v>
      </c>
      <c r="M161" s="136"/>
      <c r="N161" s="137"/>
      <c r="O161" s="138"/>
      <c r="P161" s="139"/>
      <c r="Q161" s="41"/>
    </row>
    <row r="162" spans="1:20" x14ac:dyDescent="0.3">
      <c r="A162" s="126">
        <v>159</v>
      </c>
      <c r="B162" s="142"/>
      <c r="C162" s="128"/>
      <c r="D162" s="129"/>
      <c r="E162" s="144">
        <v>46276</v>
      </c>
      <c r="F162" s="37"/>
      <c r="G162" s="713">
        <v>46277</v>
      </c>
      <c r="H162" s="76">
        <f t="shared" si="13"/>
        <v>0</v>
      </c>
      <c r="K162" s="134"/>
      <c r="L162" s="713">
        <v>46277</v>
      </c>
      <c r="M162" s="136"/>
      <c r="N162" s="137"/>
      <c r="O162" s="138"/>
      <c r="P162" s="139"/>
      <c r="Q162" s="41"/>
      <c r="S162" s="48">
        <f>SUM(H151:H160)</f>
        <v>-487.2</v>
      </c>
      <c r="T162" s="48">
        <f>SUM(P151:P160)</f>
        <v>302</v>
      </c>
    </row>
    <row r="163" spans="1:20" x14ac:dyDescent="0.3">
      <c r="A163" s="126">
        <v>160</v>
      </c>
      <c r="B163" s="142"/>
      <c r="C163" s="128"/>
      <c r="D163" s="129"/>
      <c r="E163" s="144">
        <v>46277</v>
      </c>
      <c r="F163" s="37"/>
      <c r="G163" s="713">
        <v>46278</v>
      </c>
      <c r="H163" s="76">
        <f t="shared" si="13"/>
        <v>0</v>
      </c>
      <c r="K163" s="134"/>
      <c r="L163" s="713">
        <v>46278</v>
      </c>
      <c r="M163" s="136"/>
      <c r="N163" s="137"/>
      <c r="O163" s="138"/>
      <c r="P163" s="139"/>
      <c r="Q163" s="41"/>
    </row>
    <row r="164" spans="1:20" x14ac:dyDescent="0.3">
      <c r="A164" s="126">
        <v>161</v>
      </c>
      <c r="B164" s="142"/>
      <c r="C164" s="128"/>
      <c r="D164" s="129"/>
      <c r="E164" s="144">
        <v>46278</v>
      </c>
      <c r="F164" s="37"/>
      <c r="G164" s="713">
        <v>46279</v>
      </c>
      <c r="H164" s="76">
        <f t="shared" si="13"/>
        <v>0</v>
      </c>
      <c r="K164" s="134"/>
      <c r="L164" s="713">
        <v>46279</v>
      </c>
      <c r="M164" s="136"/>
      <c r="N164" s="137"/>
      <c r="O164" s="138"/>
      <c r="P164" s="139"/>
      <c r="Q164" s="41"/>
    </row>
    <row r="165" spans="1:20" x14ac:dyDescent="0.3">
      <c r="A165" s="126">
        <v>162</v>
      </c>
      <c r="B165" s="142"/>
      <c r="C165" s="128"/>
      <c r="D165" s="129"/>
      <c r="E165" s="144">
        <v>46279</v>
      </c>
      <c r="F165" s="37"/>
      <c r="G165" s="713">
        <v>46280</v>
      </c>
      <c r="H165" s="76">
        <f t="shared" si="13"/>
        <v>0</v>
      </c>
      <c r="K165" s="134"/>
      <c r="L165" s="713">
        <v>46280</v>
      </c>
      <c r="M165" s="136"/>
      <c r="N165" s="137"/>
      <c r="O165" s="138"/>
      <c r="P165" s="139"/>
      <c r="Q165" s="41"/>
    </row>
    <row r="166" spans="1:20" x14ac:dyDescent="0.3">
      <c r="A166" s="126">
        <v>163</v>
      </c>
      <c r="B166" s="142"/>
      <c r="C166" s="128"/>
      <c r="D166" s="129"/>
      <c r="E166" s="144">
        <v>46280</v>
      </c>
      <c r="F166" s="37"/>
      <c r="G166" s="713">
        <v>46281</v>
      </c>
      <c r="H166" s="76">
        <f t="shared" si="13"/>
        <v>0</v>
      </c>
      <c r="K166" s="134"/>
      <c r="L166" s="713">
        <v>46281</v>
      </c>
      <c r="M166" s="136"/>
      <c r="N166" s="137"/>
      <c r="O166" s="138"/>
      <c r="P166" s="139"/>
      <c r="Q166" s="41"/>
      <c r="S166" s="48">
        <f>SUM(H156:H165)</f>
        <v>-513.91999999999996</v>
      </c>
      <c r="T166" s="48">
        <f>SUM(P156:P165)</f>
        <v>65</v>
      </c>
    </row>
    <row r="167" spans="1:20" x14ac:dyDescent="0.3">
      <c r="A167" s="126">
        <v>164</v>
      </c>
      <c r="B167" s="142"/>
      <c r="C167" s="128"/>
      <c r="D167" s="129"/>
      <c r="E167" s="144">
        <v>46281</v>
      </c>
      <c r="F167" s="37"/>
      <c r="G167" s="713">
        <v>46282</v>
      </c>
      <c r="H167" s="76">
        <f t="shared" si="13"/>
        <v>0</v>
      </c>
      <c r="K167" s="134"/>
      <c r="L167" s="713">
        <v>46282</v>
      </c>
      <c r="M167" s="136"/>
      <c r="N167" s="137"/>
      <c r="O167" s="138"/>
      <c r="P167" s="139"/>
      <c r="Q167" s="41"/>
    </row>
    <row r="168" spans="1:20" x14ac:dyDescent="0.3">
      <c r="A168" s="126">
        <v>165</v>
      </c>
      <c r="B168" s="142"/>
      <c r="C168" s="128"/>
      <c r="D168" s="129"/>
      <c r="E168" s="144">
        <v>46282</v>
      </c>
      <c r="F168" s="37"/>
      <c r="G168" s="713">
        <v>46283</v>
      </c>
      <c r="H168" s="76">
        <f t="shared" si="13"/>
        <v>0</v>
      </c>
      <c r="K168" s="134"/>
      <c r="L168" s="713">
        <v>46283</v>
      </c>
      <c r="M168" s="136"/>
      <c r="N168" s="137"/>
      <c r="O168" s="138"/>
      <c r="P168" s="139"/>
      <c r="Q168" s="41"/>
      <c r="S168" s="48">
        <f>SUM(H166:H167)</f>
        <v>0</v>
      </c>
      <c r="T168" s="48">
        <f>SUM(P166:P167)</f>
        <v>0</v>
      </c>
    </row>
    <row r="169" spans="1:20" x14ac:dyDescent="0.3">
      <c r="A169" s="126">
        <v>166</v>
      </c>
      <c r="B169" s="142"/>
      <c r="C169" s="128"/>
      <c r="D169" s="129"/>
      <c r="E169" s="144">
        <v>46283</v>
      </c>
      <c r="F169" s="37"/>
      <c r="G169" s="713">
        <v>46284</v>
      </c>
      <c r="H169" s="76">
        <f t="shared" si="13"/>
        <v>0</v>
      </c>
      <c r="K169" s="134"/>
      <c r="L169" s="713">
        <v>46284</v>
      </c>
      <c r="M169" s="136"/>
      <c r="N169" s="137"/>
      <c r="O169" s="138"/>
      <c r="P169" s="139"/>
      <c r="Q169" s="41"/>
    </row>
    <row r="170" spans="1:20" x14ac:dyDescent="0.3">
      <c r="A170" s="126">
        <v>167</v>
      </c>
      <c r="B170" s="142"/>
      <c r="C170" s="128"/>
      <c r="D170" s="129"/>
      <c r="E170" s="144">
        <v>46284</v>
      </c>
      <c r="F170" s="37"/>
      <c r="G170" s="713">
        <v>46285</v>
      </c>
      <c r="H170" s="76">
        <f t="shared" si="13"/>
        <v>0</v>
      </c>
      <c r="K170" s="134"/>
      <c r="L170" s="713">
        <v>46285</v>
      </c>
      <c r="M170" s="136"/>
      <c r="N170" s="137"/>
      <c r="O170" s="138"/>
      <c r="P170" s="139"/>
      <c r="Q170" s="41"/>
      <c r="S170" s="48">
        <f>SUM(H166:H167)</f>
        <v>0</v>
      </c>
    </row>
    <row r="171" spans="1:20" x14ac:dyDescent="0.3">
      <c r="A171" s="126">
        <v>168</v>
      </c>
      <c r="B171" s="142"/>
      <c r="C171" s="128"/>
      <c r="D171" s="129"/>
      <c r="E171" s="144">
        <v>46285</v>
      </c>
      <c r="F171" s="37"/>
      <c r="G171" s="713">
        <v>46286</v>
      </c>
      <c r="H171" s="76">
        <f t="shared" si="13"/>
        <v>0</v>
      </c>
      <c r="K171" s="134"/>
      <c r="L171" s="713">
        <v>46286</v>
      </c>
      <c r="M171" s="136"/>
      <c r="N171" s="137"/>
      <c r="O171" s="138"/>
      <c r="P171" s="139"/>
      <c r="Q171" s="41"/>
      <c r="R171" s="48" t="s">
        <v>85</v>
      </c>
    </row>
    <row r="172" spans="1:20" x14ac:dyDescent="0.3">
      <c r="A172" s="126">
        <v>169</v>
      </c>
      <c r="B172" s="142"/>
      <c r="C172" s="128"/>
      <c r="D172" s="129"/>
      <c r="E172" s="144">
        <v>46286</v>
      </c>
      <c r="F172" s="37"/>
      <c r="G172" s="713">
        <v>46287</v>
      </c>
      <c r="H172" s="76">
        <f t="shared" si="13"/>
        <v>0</v>
      </c>
      <c r="K172" s="134"/>
      <c r="L172" s="713">
        <v>46287</v>
      </c>
      <c r="M172" s="136"/>
      <c r="N172" s="137"/>
      <c r="O172" s="138"/>
      <c r="P172" s="139"/>
      <c r="Q172" s="41"/>
    </row>
    <row r="173" spans="1:20" x14ac:dyDescent="0.3">
      <c r="A173" s="126">
        <v>170</v>
      </c>
      <c r="B173" s="142"/>
      <c r="C173" s="128"/>
      <c r="D173" s="129"/>
      <c r="E173" s="144">
        <v>46287</v>
      </c>
      <c r="F173" s="37"/>
      <c r="G173" s="713">
        <v>46288</v>
      </c>
      <c r="H173" s="76">
        <f t="shared" si="13"/>
        <v>0</v>
      </c>
      <c r="K173" s="134"/>
      <c r="L173" s="713">
        <v>46288</v>
      </c>
      <c r="M173" s="136"/>
      <c r="N173" s="137"/>
      <c r="O173" s="138"/>
      <c r="P173" s="139"/>
      <c r="Q173" s="41"/>
    </row>
    <row r="174" spans="1:20" x14ac:dyDescent="0.3">
      <c r="A174" s="126">
        <v>171</v>
      </c>
      <c r="B174" s="142"/>
      <c r="C174" s="128"/>
      <c r="D174" s="129"/>
      <c r="E174" s="144">
        <v>46288</v>
      </c>
      <c r="F174" s="37"/>
      <c r="G174" s="713">
        <v>46289</v>
      </c>
      <c r="H174" s="76">
        <f t="shared" si="13"/>
        <v>0</v>
      </c>
      <c r="K174" s="134"/>
      <c r="L174" s="713">
        <v>46289</v>
      </c>
      <c r="M174" s="136"/>
      <c r="N174" s="137"/>
      <c r="O174" s="138"/>
      <c r="P174" s="139"/>
      <c r="Q174" s="41"/>
    </row>
    <row r="175" spans="1:20" x14ac:dyDescent="0.3">
      <c r="A175" s="126">
        <v>172</v>
      </c>
      <c r="B175" s="142"/>
      <c r="C175" s="128"/>
      <c r="D175" s="129"/>
      <c r="E175" s="144">
        <v>46289</v>
      </c>
      <c r="F175" s="37"/>
      <c r="G175" s="713">
        <v>46290</v>
      </c>
      <c r="H175" s="76">
        <f t="shared" si="13"/>
        <v>0</v>
      </c>
      <c r="K175" s="134"/>
      <c r="L175" s="713">
        <v>46290</v>
      </c>
      <c r="M175" s="136"/>
      <c r="N175" s="137"/>
      <c r="O175" s="138"/>
      <c r="P175" s="139"/>
      <c r="Q175" s="41"/>
    </row>
    <row r="176" spans="1:20" x14ac:dyDescent="0.3">
      <c r="A176" s="126">
        <v>173</v>
      </c>
      <c r="B176" s="142"/>
      <c r="C176" s="128"/>
      <c r="D176" s="129"/>
      <c r="E176" s="144">
        <v>46290</v>
      </c>
      <c r="F176" s="37"/>
      <c r="G176" s="713">
        <v>46291</v>
      </c>
      <c r="H176" s="76">
        <f t="shared" si="13"/>
        <v>0</v>
      </c>
      <c r="K176" s="134"/>
      <c r="L176" s="713">
        <v>46291</v>
      </c>
      <c r="M176" s="136"/>
      <c r="N176" s="137"/>
      <c r="O176" s="138"/>
      <c r="P176" s="139"/>
      <c r="Q176" s="41"/>
    </row>
    <row r="177" spans="1:20" x14ac:dyDescent="0.3">
      <c r="A177" s="126">
        <v>174</v>
      </c>
      <c r="B177" s="142"/>
      <c r="C177" s="128"/>
      <c r="D177" s="129"/>
      <c r="E177" s="144">
        <v>46291</v>
      </c>
      <c r="F177" s="37"/>
      <c r="G177" s="713">
        <v>46292</v>
      </c>
      <c r="H177" s="76">
        <f t="shared" si="13"/>
        <v>0</v>
      </c>
      <c r="K177" s="134"/>
      <c r="L177" s="713">
        <v>46292</v>
      </c>
      <c r="M177" s="136"/>
      <c r="N177" s="137"/>
      <c r="O177" s="138"/>
      <c r="P177" s="139"/>
      <c r="Q177" s="41"/>
    </row>
    <row r="178" spans="1:20" x14ac:dyDescent="0.3">
      <c r="A178" s="126">
        <v>175</v>
      </c>
      <c r="B178" s="142"/>
      <c r="C178" s="128"/>
      <c r="D178" s="129"/>
      <c r="E178" s="144">
        <v>46292</v>
      </c>
      <c r="F178" s="37"/>
      <c r="G178" s="713">
        <v>46293</v>
      </c>
      <c r="H178" s="76">
        <f t="shared" si="13"/>
        <v>0</v>
      </c>
      <c r="K178" s="134"/>
      <c r="L178" s="713">
        <v>46293</v>
      </c>
      <c r="M178" s="136"/>
      <c r="N178" s="137"/>
      <c r="O178" s="138"/>
      <c r="P178" s="139"/>
      <c r="Q178" s="41"/>
    </row>
    <row r="179" spans="1:20" x14ac:dyDescent="0.3">
      <c r="A179" s="126">
        <v>176</v>
      </c>
      <c r="B179" s="142"/>
      <c r="C179" s="128"/>
      <c r="D179" s="129"/>
      <c r="E179" s="144">
        <v>46293</v>
      </c>
      <c r="F179" s="37"/>
      <c r="G179" s="713">
        <v>46294</v>
      </c>
      <c r="H179" s="76">
        <f t="shared" si="13"/>
        <v>0</v>
      </c>
      <c r="K179" s="134"/>
      <c r="L179" s="713">
        <v>46294</v>
      </c>
      <c r="M179" s="136"/>
      <c r="N179" s="137"/>
      <c r="O179" s="138"/>
      <c r="P179" s="139"/>
      <c r="Q179" s="41"/>
      <c r="S179" s="48">
        <f>SUM(H168:H177)</f>
        <v>0</v>
      </c>
      <c r="T179" s="48">
        <f>SUM(P168:P177)</f>
        <v>0</v>
      </c>
    </row>
    <row r="180" spans="1:20" x14ac:dyDescent="0.3">
      <c r="A180" s="126">
        <v>177</v>
      </c>
      <c r="B180" s="142"/>
      <c r="C180" s="128"/>
      <c r="D180" s="129"/>
      <c r="E180" s="144">
        <v>46294</v>
      </c>
      <c r="F180" s="37"/>
      <c r="G180" s="713">
        <v>46295</v>
      </c>
      <c r="H180" s="76">
        <f t="shared" si="13"/>
        <v>0</v>
      </c>
      <c r="K180" s="134"/>
      <c r="L180" s="713">
        <v>46295</v>
      </c>
      <c r="M180" s="136"/>
      <c r="N180" s="137"/>
      <c r="O180" s="138"/>
      <c r="P180" s="139"/>
      <c r="Q180" s="41"/>
    </row>
    <row r="181" spans="1:20" x14ac:dyDescent="0.3">
      <c r="A181" s="126">
        <v>178</v>
      </c>
      <c r="B181" s="142"/>
      <c r="C181" s="128"/>
      <c r="D181" s="129"/>
      <c r="E181" s="144">
        <v>46295</v>
      </c>
      <c r="F181" s="37"/>
      <c r="G181" s="713">
        <v>46296</v>
      </c>
      <c r="H181" s="76">
        <f t="shared" si="13"/>
        <v>0</v>
      </c>
      <c r="K181" s="134"/>
      <c r="L181" s="713">
        <v>46296</v>
      </c>
      <c r="M181" s="136"/>
      <c r="N181" s="137"/>
      <c r="O181" s="138"/>
      <c r="P181" s="139"/>
      <c r="Q181" s="41"/>
      <c r="R181" s="48" t="s">
        <v>86</v>
      </c>
    </row>
    <row r="182" spans="1:20" x14ac:dyDescent="0.3">
      <c r="A182" s="126">
        <v>179</v>
      </c>
      <c r="B182" s="142"/>
      <c r="C182" s="128"/>
      <c r="D182" s="129"/>
      <c r="E182" s="144">
        <v>46296</v>
      </c>
      <c r="F182" s="37"/>
      <c r="G182" s="713">
        <v>46297</v>
      </c>
      <c r="H182" s="76">
        <f t="shared" si="13"/>
        <v>0</v>
      </c>
      <c r="K182" s="134"/>
      <c r="L182" s="713">
        <v>46297</v>
      </c>
      <c r="M182" s="136"/>
      <c r="N182" s="137"/>
      <c r="O182" s="138"/>
      <c r="P182" s="139"/>
      <c r="Q182" s="41"/>
    </row>
    <row r="183" spans="1:20" x14ac:dyDescent="0.3">
      <c r="A183" s="126">
        <v>180</v>
      </c>
      <c r="B183" s="142"/>
      <c r="C183" s="128"/>
      <c r="D183" s="129"/>
      <c r="E183" s="144">
        <v>46297</v>
      </c>
      <c r="F183" s="37"/>
      <c r="G183" s="713">
        <v>46298</v>
      </c>
      <c r="H183" s="76">
        <f t="shared" si="13"/>
        <v>0</v>
      </c>
      <c r="K183" s="134"/>
      <c r="L183" s="713">
        <v>46298</v>
      </c>
      <c r="M183" s="136"/>
      <c r="N183" s="137"/>
      <c r="O183" s="138"/>
      <c r="P183" s="139"/>
      <c r="Q183" s="41"/>
      <c r="S183" s="48">
        <f>SUM(H172:H181)</f>
        <v>0</v>
      </c>
      <c r="T183" s="48">
        <f>SUM(P172:P181)</f>
        <v>0</v>
      </c>
    </row>
    <row r="184" spans="1:20" x14ac:dyDescent="0.3">
      <c r="A184" s="126">
        <v>181</v>
      </c>
      <c r="B184" s="142"/>
      <c r="C184" s="128"/>
      <c r="D184" s="129"/>
      <c r="E184" s="144">
        <v>46298</v>
      </c>
      <c r="F184" s="37"/>
      <c r="G184" s="713">
        <v>46299</v>
      </c>
      <c r="H184" s="76">
        <f t="shared" si="13"/>
        <v>0</v>
      </c>
      <c r="K184" s="134"/>
      <c r="L184" s="713">
        <v>46299</v>
      </c>
      <c r="M184" s="136"/>
      <c r="N184" s="137"/>
      <c r="O184" s="138"/>
      <c r="P184" s="139"/>
      <c r="Q184" s="41"/>
    </row>
    <row r="185" spans="1:20" x14ac:dyDescent="0.3">
      <c r="A185" s="126">
        <v>182</v>
      </c>
      <c r="B185" s="142"/>
      <c r="C185" s="128"/>
      <c r="D185" s="129"/>
      <c r="E185" s="144">
        <v>46299</v>
      </c>
      <c r="F185" s="37"/>
      <c r="G185" s="713">
        <v>46300</v>
      </c>
      <c r="H185" s="76">
        <f t="shared" si="13"/>
        <v>0</v>
      </c>
      <c r="K185" s="134"/>
      <c r="L185" s="713">
        <v>46300</v>
      </c>
      <c r="M185" s="136"/>
      <c r="N185" s="137"/>
      <c r="O185" s="138"/>
      <c r="P185" s="139"/>
      <c r="Q185" s="41"/>
      <c r="S185" t="s">
        <v>1177</v>
      </c>
    </row>
    <row r="186" spans="1:20" x14ac:dyDescent="0.3">
      <c r="A186" s="126">
        <v>183</v>
      </c>
      <c r="B186" s="142"/>
      <c r="C186" s="128"/>
      <c r="D186" s="129"/>
      <c r="E186" s="144">
        <v>46300</v>
      </c>
      <c r="F186" s="37"/>
      <c r="G186" s="713">
        <v>46301</v>
      </c>
      <c r="H186" s="76">
        <f t="shared" si="13"/>
        <v>0</v>
      </c>
      <c r="K186" s="134"/>
      <c r="L186" s="713">
        <v>46301</v>
      </c>
      <c r="M186" s="136"/>
      <c r="N186" s="137"/>
      <c r="O186" s="138"/>
      <c r="P186" s="139"/>
      <c r="Q186" s="41"/>
      <c r="S186">
        <f>SUM(P93:P183)</f>
        <v>1595</v>
      </c>
    </row>
    <row r="187" spans="1:20" x14ac:dyDescent="0.3">
      <c r="A187" s="126">
        <v>184</v>
      </c>
      <c r="B187" s="142"/>
      <c r="C187" s="128"/>
      <c r="D187" s="129"/>
      <c r="E187" s="144">
        <v>46301</v>
      </c>
      <c r="F187" s="37"/>
      <c r="G187" s="713">
        <v>46302</v>
      </c>
      <c r="H187" s="76">
        <f t="shared" si="13"/>
        <v>0</v>
      </c>
      <c r="K187" s="134"/>
      <c r="L187" s="713">
        <v>46302</v>
      </c>
      <c r="M187" s="136"/>
      <c r="N187" s="137"/>
      <c r="O187" s="138"/>
      <c r="P187" s="139"/>
      <c r="Q187" s="41"/>
    </row>
    <row r="188" spans="1:20" x14ac:dyDescent="0.3">
      <c r="A188" s="126">
        <v>185</v>
      </c>
      <c r="B188" s="142"/>
      <c r="C188" s="128"/>
      <c r="D188" s="129"/>
      <c r="E188" s="144">
        <v>46302</v>
      </c>
      <c r="F188" s="37"/>
      <c r="G188" s="713">
        <v>46303</v>
      </c>
      <c r="H188" s="76">
        <f t="shared" si="13"/>
        <v>0</v>
      </c>
      <c r="K188" s="134"/>
      <c r="L188" s="713">
        <v>46303</v>
      </c>
      <c r="M188" s="136"/>
      <c r="N188" s="137"/>
      <c r="O188" s="138"/>
      <c r="P188" s="139"/>
      <c r="Q188" s="41"/>
    </row>
    <row r="189" spans="1:20" x14ac:dyDescent="0.3">
      <c r="A189" s="126">
        <v>186</v>
      </c>
      <c r="B189" s="142"/>
      <c r="C189" s="128"/>
      <c r="D189" s="129"/>
      <c r="E189" s="144">
        <v>46303</v>
      </c>
      <c r="F189" s="37"/>
      <c r="G189" s="713">
        <v>46304</v>
      </c>
      <c r="H189" s="76">
        <f t="shared" si="13"/>
        <v>0</v>
      </c>
      <c r="K189" s="134"/>
      <c r="L189" s="713">
        <v>46304</v>
      </c>
      <c r="M189" s="136"/>
      <c r="N189" s="137"/>
      <c r="O189" s="138"/>
      <c r="P189" s="139"/>
      <c r="Q189" s="41"/>
    </row>
    <row r="190" spans="1:20" x14ac:dyDescent="0.3">
      <c r="A190" s="126">
        <v>187</v>
      </c>
      <c r="B190" s="142"/>
      <c r="C190" s="128"/>
      <c r="D190" s="129"/>
      <c r="E190" s="144">
        <v>46304</v>
      </c>
      <c r="F190" s="37"/>
      <c r="G190" s="713">
        <v>46305</v>
      </c>
      <c r="H190" s="76">
        <f t="shared" si="13"/>
        <v>0</v>
      </c>
      <c r="K190" s="134"/>
      <c r="L190" s="713">
        <v>46305</v>
      </c>
      <c r="M190" s="136"/>
      <c r="N190" s="137"/>
      <c r="O190" s="138"/>
      <c r="P190" s="139"/>
      <c r="Q190" s="41"/>
    </row>
    <row r="191" spans="1:20" x14ac:dyDescent="0.3">
      <c r="A191" s="126">
        <v>188</v>
      </c>
      <c r="B191" s="142"/>
      <c r="C191" s="128"/>
      <c r="D191" s="129"/>
      <c r="E191" s="144">
        <v>46305</v>
      </c>
      <c r="F191" s="37"/>
      <c r="G191" s="713">
        <v>46306</v>
      </c>
      <c r="H191" s="76">
        <f t="shared" si="13"/>
        <v>0</v>
      </c>
      <c r="K191" s="134"/>
      <c r="L191" s="713">
        <v>46306</v>
      </c>
      <c r="M191" s="136"/>
      <c r="N191" s="137"/>
      <c r="O191" s="138"/>
      <c r="P191" s="139"/>
      <c r="Q191" s="41"/>
    </row>
    <row r="192" spans="1:20" x14ac:dyDescent="0.3">
      <c r="A192" s="126">
        <v>189</v>
      </c>
      <c r="B192" s="142"/>
      <c r="C192" s="128"/>
      <c r="D192" s="129"/>
      <c r="E192" s="144">
        <v>46306</v>
      </c>
      <c r="F192" s="37"/>
      <c r="G192" s="713">
        <v>46307</v>
      </c>
      <c r="H192" s="76">
        <f t="shared" si="13"/>
        <v>0</v>
      </c>
      <c r="K192" s="134"/>
      <c r="L192" s="713">
        <v>46307</v>
      </c>
      <c r="M192" s="136"/>
      <c r="N192" s="137"/>
      <c r="O192" s="138"/>
      <c r="P192" s="139"/>
      <c r="Q192" s="41"/>
    </row>
    <row r="193" spans="1:17" x14ac:dyDescent="0.3">
      <c r="A193" s="126">
        <v>190</v>
      </c>
      <c r="B193" s="142"/>
      <c r="C193" s="128"/>
      <c r="D193" s="129"/>
      <c r="E193" s="144">
        <v>46307</v>
      </c>
      <c r="F193" s="37"/>
      <c r="G193" s="713">
        <v>46308</v>
      </c>
      <c r="H193" s="76">
        <f t="shared" si="13"/>
        <v>0</v>
      </c>
      <c r="K193" s="134"/>
      <c r="L193" s="713">
        <v>46308</v>
      </c>
      <c r="M193" s="136"/>
      <c r="N193" s="137"/>
      <c r="O193" s="138"/>
      <c r="P193" s="139"/>
      <c r="Q193" s="41"/>
    </row>
    <row r="194" spans="1:17" x14ac:dyDescent="0.3">
      <c r="A194" s="126">
        <v>191</v>
      </c>
      <c r="B194" s="142"/>
      <c r="C194" s="128"/>
      <c r="D194" s="129"/>
      <c r="E194" s="144">
        <v>46308</v>
      </c>
      <c r="F194" s="37"/>
      <c r="G194" s="713">
        <v>46309</v>
      </c>
      <c r="H194" s="76">
        <f t="shared" si="13"/>
        <v>0</v>
      </c>
      <c r="K194" s="134"/>
      <c r="L194" s="713">
        <v>46309</v>
      </c>
      <c r="M194" s="136"/>
      <c r="N194" s="137"/>
      <c r="O194" s="138"/>
      <c r="P194" s="139"/>
      <c r="Q194" s="41"/>
    </row>
    <row r="195" spans="1:17" x14ac:dyDescent="0.3">
      <c r="A195" s="126">
        <v>192</v>
      </c>
      <c r="B195" s="142"/>
      <c r="C195" s="128"/>
      <c r="D195" s="129"/>
      <c r="E195" s="144">
        <v>46309</v>
      </c>
      <c r="F195" s="37"/>
      <c r="G195" s="713">
        <v>46310</v>
      </c>
      <c r="H195" s="76">
        <f t="shared" si="13"/>
        <v>0</v>
      </c>
      <c r="K195" s="134"/>
      <c r="L195" s="713">
        <v>46310</v>
      </c>
      <c r="M195" s="136"/>
      <c r="N195" s="137"/>
      <c r="O195" s="138"/>
      <c r="P195" s="139"/>
      <c r="Q195" s="41"/>
    </row>
    <row r="196" spans="1:17" x14ac:dyDescent="0.3">
      <c r="A196" s="126">
        <v>193</v>
      </c>
      <c r="B196" s="142"/>
      <c r="C196" s="128"/>
      <c r="D196" s="129"/>
      <c r="E196" s="144">
        <v>46310</v>
      </c>
      <c r="F196" s="37"/>
      <c r="G196" s="713">
        <v>46311</v>
      </c>
      <c r="H196" s="76">
        <f t="shared" si="13"/>
        <v>0</v>
      </c>
      <c r="K196" s="134"/>
      <c r="L196" s="713">
        <v>46311</v>
      </c>
      <c r="M196" s="136"/>
      <c r="N196" s="137"/>
      <c r="O196" s="138"/>
      <c r="P196" s="139"/>
      <c r="Q196" s="41"/>
    </row>
    <row r="197" spans="1:17" x14ac:dyDescent="0.3">
      <c r="A197" s="126">
        <v>194</v>
      </c>
      <c r="B197" s="142"/>
      <c r="C197" s="128"/>
      <c r="D197" s="129"/>
      <c r="E197" s="144">
        <v>46311</v>
      </c>
      <c r="F197" s="37"/>
      <c r="G197" s="713">
        <v>46312</v>
      </c>
      <c r="H197" s="76">
        <f t="shared" si="13"/>
        <v>0</v>
      </c>
      <c r="K197" s="134"/>
      <c r="L197" s="713">
        <v>46312</v>
      </c>
      <c r="M197" s="136"/>
      <c r="N197" s="137"/>
      <c r="O197" s="138"/>
      <c r="P197" s="139"/>
      <c r="Q197" s="41"/>
    </row>
    <row r="198" spans="1:17" x14ac:dyDescent="0.3">
      <c r="A198" s="126">
        <v>195</v>
      </c>
      <c r="B198" s="142"/>
      <c r="C198" s="128"/>
      <c r="D198" s="129"/>
      <c r="E198" s="144">
        <v>46312</v>
      </c>
      <c r="F198" s="37"/>
      <c r="G198" s="713">
        <v>46313</v>
      </c>
      <c r="H198" s="76">
        <f t="shared" si="13"/>
        <v>0</v>
      </c>
      <c r="K198" s="134"/>
      <c r="L198" s="713">
        <v>46313</v>
      </c>
      <c r="M198" s="136"/>
      <c r="N198" s="137"/>
      <c r="O198" s="138"/>
      <c r="P198" s="139"/>
      <c r="Q198" s="41"/>
    </row>
    <row r="199" spans="1:17" x14ac:dyDescent="0.3">
      <c r="A199" s="126">
        <v>196</v>
      </c>
      <c r="B199" s="142"/>
      <c r="C199" s="128"/>
      <c r="D199" s="129"/>
      <c r="E199" s="144">
        <v>46313</v>
      </c>
      <c r="F199" s="37"/>
      <c r="G199" s="713">
        <v>46314</v>
      </c>
      <c r="H199" s="76">
        <f t="shared" si="13"/>
        <v>0</v>
      </c>
      <c r="K199" s="134"/>
      <c r="L199" s="713">
        <v>46314</v>
      </c>
      <c r="M199" s="136"/>
      <c r="N199" s="137"/>
      <c r="O199" s="138"/>
      <c r="P199" s="139"/>
      <c r="Q199" s="41"/>
    </row>
    <row r="200" spans="1:17" x14ac:dyDescent="0.3">
      <c r="A200" s="126">
        <v>197</v>
      </c>
      <c r="B200" s="142"/>
      <c r="C200" s="128"/>
      <c r="D200" s="129"/>
      <c r="E200" s="144">
        <v>46314</v>
      </c>
      <c r="F200" s="37"/>
      <c r="G200" s="713">
        <v>46315</v>
      </c>
      <c r="H200" s="76">
        <f t="shared" si="13"/>
        <v>0</v>
      </c>
      <c r="K200" s="134"/>
      <c r="L200" s="713">
        <v>46315</v>
      </c>
      <c r="M200" s="136"/>
      <c r="N200" s="137"/>
      <c r="O200" s="138"/>
      <c r="P200" s="139"/>
      <c r="Q200" s="41"/>
    </row>
    <row r="201" spans="1:17" x14ac:dyDescent="0.3">
      <c r="A201" s="126">
        <v>198</v>
      </c>
      <c r="B201" s="142"/>
      <c r="C201" s="128"/>
      <c r="D201" s="129"/>
      <c r="E201" s="144">
        <v>46315</v>
      </c>
      <c r="F201" s="37"/>
      <c r="G201" s="713">
        <v>46316</v>
      </c>
      <c r="H201" s="76">
        <f t="shared" si="13"/>
        <v>0</v>
      </c>
      <c r="K201" s="134"/>
      <c r="L201" s="713">
        <v>46316</v>
      </c>
      <c r="M201" s="136"/>
      <c r="N201" s="137"/>
      <c r="O201" s="138"/>
      <c r="P201" s="139"/>
      <c r="Q201" s="41"/>
    </row>
    <row r="202" spans="1:17" x14ac:dyDescent="0.3">
      <c r="A202" s="126">
        <v>199</v>
      </c>
      <c r="B202" s="142"/>
      <c r="C202" s="128"/>
      <c r="D202" s="129"/>
      <c r="E202" s="144">
        <v>46316</v>
      </c>
      <c r="F202" s="37"/>
      <c r="G202" s="713">
        <v>46317</v>
      </c>
      <c r="H202" s="76">
        <f t="shared" si="13"/>
        <v>0</v>
      </c>
      <c r="K202" s="134"/>
      <c r="L202" s="713">
        <v>46317</v>
      </c>
      <c r="M202" s="136"/>
      <c r="N202" s="137"/>
      <c r="O202" s="138"/>
      <c r="P202" s="139"/>
      <c r="Q202" s="41"/>
    </row>
    <row r="203" spans="1:17" x14ac:dyDescent="0.3">
      <c r="A203" s="126">
        <v>200</v>
      </c>
      <c r="B203" s="142"/>
      <c r="C203" s="128"/>
      <c r="D203" s="129"/>
      <c r="E203" s="144">
        <v>46317</v>
      </c>
      <c r="F203" s="37"/>
      <c r="G203" s="713">
        <v>46318</v>
      </c>
      <c r="H203" s="76">
        <f t="shared" si="13"/>
        <v>0</v>
      </c>
      <c r="K203" s="134"/>
      <c r="L203" s="713">
        <v>46318</v>
      </c>
      <c r="M203" s="136"/>
      <c r="N203" s="137"/>
      <c r="O203" s="138"/>
      <c r="P203" s="139"/>
      <c r="Q203" s="41"/>
    </row>
    <row r="204" spans="1:17" x14ac:dyDescent="0.3">
      <c r="A204" s="126">
        <v>201</v>
      </c>
      <c r="B204" s="142"/>
      <c r="C204" s="128"/>
      <c r="D204" s="129"/>
      <c r="E204" s="144"/>
      <c r="F204" s="37"/>
      <c r="G204" s="713"/>
      <c r="H204" s="76"/>
      <c r="K204" s="134"/>
      <c r="L204" s="713">
        <v>46319</v>
      </c>
      <c r="M204" s="136"/>
      <c r="N204" s="137"/>
      <c r="O204" s="138"/>
      <c r="P204" s="139"/>
      <c r="Q204" s="41"/>
    </row>
    <row r="205" spans="1:17" x14ac:dyDescent="0.3">
      <c r="A205" s="126">
        <v>202</v>
      </c>
      <c r="B205" s="142"/>
      <c r="C205" s="128"/>
      <c r="D205" s="129"/>
      <c r="E205" s="144"/>
      <c r="F205" s="37"/>
      <c r="G205" s="713"/>
      <c r="H205" s="76"/>
      <c r="K205" s="134"/>
      <c r="L205" s="713">
        <v>46320</v>
      </c>
      <c r="M205" s="136"/>
      <c r="N205" s="137"/>
      <c r="O205" s="138"/>
      <c r="P205" s="139"/>
      <c r="Q205" s="41"/>
    </row>
    <row r="206" spans="1:17" x14ac:dyDescent="0.3">
      <c r="A206" s="126">
        <v>203</v>
      </c>
      <c r="B206" s="142"/>
      <c r="C206" s="128"/>
      <c r="D206" s="129"/>
      <c r="E206" s="144"/>
      <c r="F206" s="37"/>
      <c r="G206" s="713"/>
      <c r="H206" s="76"/>
      <c r="K206" s="134"/>
      <c r="L206" s="713">
        <v>46321</v>
      </c>
      <c r="M206" s="136"/>
      <c r="N206" s="137"/>
      <c r="O206" s="138"/>
      <c r="P206" s="139"/>
      <c r="Q206" s="41"/>
    </row>
    <row r="207" spans="1:17" x14ac:dyDescent="0.3">
      <c r="A207" s="126">
        <v>204</v>
      </c>
      <c r="B207" s="142"/>
      <c r="C207" s="128"/>
      <c r="D207" s="129"/>
      <c r="E207" s="144"/>
      <c r="F207" s="37"/>
      <c r="G207" s="713"/>
      <c r="H207" s="76"/>
      <c r="K207" s="134"/>
      <c r="L207" s="713">
        <v>46322</v>
      </c>
      <c r="M207" s="136"/>
      <c r="N207" s="137"/>
      <c r="O207" s="138"/>
      <c r="P207" s="139"/>
      <c r="Q207" s="41"/>
    </row>
    <row r="208" spans="1:17" x14ac:dyDescent="0.3">
      <c r="A208" s="126">
        <v>205</v>
      </c>
      <c r="B208" s="142"/>
      <c r="C208" s="128"/>
      <c r="D208" s="129"/>
      <c r="E208" s="144"/>
      <c r="F208" s="37"/>
      <c r="G208" s="713"/>
      <c r="H208" s="76"/>
      <c r="K208" s="134"/>
      <c r="L208" s="713">
        <v>46323</v>
      </c>
      <c r="M208" s="136"/>
      <c r="N208" s="137"/>
      <c r="O208" s="138"/>
      <c r="P208" s="139"/>
      <c r="Q208" s="41"/>
    </row>
    <row r="209" spans="1:18" x14ac:dyDescent="0.3">
      <c r="A209" s="126">
        <v>206</v>
      </c>
      <c r="B209" s="142"/>
      <c r="C209" s="128"/>
      <c r="D209" s="129"/>
      <c r="E209" s="144"/>
      <c r="F209" s="37"/>
      <c r="G209" s="713"/>
      <c r="H209" s="76"/>
      <c r="K209" s="134"/>
      <c r="L209" s="713">
        <v>46324</v>
      </c>
      <c r="M209" s="136"/>
      <c r="N209" s="137"/>
      <c r="O209" s="138"/>
      <c r="P209" s="139"/>
      <c r="Q209" s="41"/>
    </row>
    <row r="210" spans="1:18" x14ac:dyDescent="0.3">
      <c r="A210" s="126">
        <v>207</v>
      </c>
      <c r="B210" s="142"/>
      <c r="C210" s="128"/>
      <c r="D210" s="129"/>
      <c r="E210" s="144"/>
      <c r="F210" s="37"/>
      <c r="G210" s="713"/>
      <c r="H210" s="76"/>
      <c r="K210" s="134"/>
      <c r="L210" s="713">
        <v>46325</v>
      </c>
      <c r="M210" s="136"/>
      <c r="N210" s="137"/>
      <c r="O210" s="138"/>
      <c r="P210" s="139"/>
      <c r="Q210" s="41"/>
    </row>
    <row r="211" spans="1:18" x14ac:dyDescent="0.3">
      <c r="A211" s="126">
        <v>208</v>
      </c>
      <c r="B211" s="142"/>
      <c r="C211" s="128"/>
      <c r="D211" s="129"/>
      <c r="E211" s="144"/>
      <c r="F211" s="37"/>
      <c r="G211" s="713"/>
      <c r="H211" s="76"/>
      <c r="K211" s="134"/>
      <c r="L211" s="713">
        <v>46326</v>
      </c>
      <c r="M211" s="136"/>
      <c r="N211" s="137"/>
      <c r="O211" s="138"/>
      <c r="P211" s="139"/>
      <c r="Q211" s="41"/>
    </row>
    <row r="212" spans="1:18" x14ac:dyDescent="0.3">
      <c r="A212" s="126">
        <v>209</v>
      </c>
      <c r="B212" s="142"/>
      <c r="C212" s="128"/>
      <c r="D212" s="129"/>
      <c r="E212" s="144"/>
      <c r="F212" s="37"/>
      <c r="G212" s="713"/>
      <c r="H212" s="76"/>
      <c r="K212" s="134"/>
      <c r="L212" s="713">
        <v>46327</v>
      </c>
      <c r="M212" s="136"/>
      <c r="N212" s="137"/>
      <c r="O212" s="138"/>
      <c r="P212" s="139"/>
      <c r="Q212" s="41"/>
    </row>
    <row r="213" spans="1:18" x14ac:dyDescent="0.3">
      <c r="A213" s="126">
        <v>210</v>
      </c>
      <c r="B213" s="142"/>
      <c r="C213" s="128"/>
      <c r="D213" s="129"/>
      <c r="E213" s="144"/>
      <c r="F213" s="37"/>
      <c r="G213" s="713"/>
      <c r="H213" s="76"/>
      <c r="K213" s="134"/>
      <c r="L213" s="713">
        <v>46328</v>
      </c>
      <c r="M213" s="136"/>
      <c r="N213" s="137"/>
      <c r="O213" s="138"/>
      <c r="P213" s="139"/>
      <c r="Q213" s="41"/>
      <c r="R213" s="48" t="s">
        <v>1199</v>
      </c>
    </row>
    <row r="214" spans="1:18" x14ac:dyDescent="0.3">
      <c r="A214" s="126">
        <v>211</v>
      </c>
      <c r="B214" s="142"/>
      <c r="C214" s="128"/>
      <c r="D214" s="129"/>
      <c r="E214" s="144"/>
      <c r="F214" s="37"/>
      <c r="G214" s="713"/>
      <c r="H214" s="76"/>
      <c r="K214" s="134"/>
      <c r="L214" s="713">
        <v>46329</v>
      </c>
      <c r="M214" s="136"/>
      <c r="N214" s="137"/>
      <c r="O214" s="138"/>
      <c r="P214" s="139"/>
      <c r="Q214" s="41"/>
      <c r="R214" s="48" t="s">
        <v>1200</v>
      </c>
    </row>
    <row r="215" spans="1:18" x14ac:dyDescent="0.3">
      <c r="A215" s="126">
        <v>212</v>
      </c>
      <c r="B215" s="142"/>
      <c r="C215" s="128"/>
      <c r="D215" s="129"/>
      <c r="E215" s="144"/>
      <c r="F215" s="37"/>
      <c r="G215" s="713"/>
      <c r="H215" s="76"/>
      <c r="K215" s="134"/>
      <c r="L215" s="713">
        <v>46330</v>
      </c>
      <c r="M215" s="136"/>
      <c r="N215" s="137"/>
      <c r="O215" s="138"/>
      <c r="P215" s="139"/>
      <c r="Q215" s="41"/>
    </row>
    <row r="216" spans="1:18" x14ac:dyDescent="0.3">
      <c r="A216" s="126">
        <v>213</v>
      </c>
      <c r="B216" s="142"/>
      <c r="C216" s="128"/>
      <c r="D216" s="129"/>
      <c r="E216" s="144"/>
      <c r="F216" s="37"/>
      <c r="G216" s="713"/>
      <c r="H216" s="76"/>
      <c r="K216" s="134"/>
      <c r="L216" s="713">
        <v>46331</v>
      </c>
      <c r="M216" s="136"/>
      <c r="N216" s="137"/>
      <c r="O216" s="138"/>
      <c r="P216" s="139"/>
      <c r="Q216" s="41"/>
    </row>
    <row r="217" spans="1:18" x14ac:dyDescent="0.3">
      <c r="A217" s="126">
        <v>214</v>
      </c>
      <c r="B217" s="142"/>
      <c r="C217" s="128"/>
      <c r="D217" s="129"/>
      <c r="E217" s="144"/>
      <c r="F217" s="37"/>
      <c r="G217" s="713"/>
      <c r="H217" s="76"/>
      <c r="K217" s="134"/>
      <c r="L217" s="713">
        <v>46332</v>
      </c>
      <c r="M217" s="136"/>
      <c r="N217" s="137"/>
      <c r="O217" s="138"/>
      <c r="P217" s="139"/>
      <c r="Q217" s="41"/>
    </row>
    <row r="218" spans="1:18" x14ac:dyDescent="0.3">
      <c r="A218" s="126">
        <v>215</v>
      </c>
      <c r="B218" s="142"/>
      <c r="C218" s="128"/>
      <c r="D218" s="129"/>
      <c r="E218" s="144"/>
      <c r="F218" s="37"/>
      <c r="G218" s="713"/>
      <c r="H218" s="76"/>
      <c r="K218" s="134"/>
      <c r="L218" s="713">
        <v>46333</v>
      </c>
      <c r="M218" s="136"/>
      <c r="N218" s="137"/>
      <c r="O218" s="138"/>
      <c r="P218" s="139"/>
      <c r="Q218" s="41"/>
    </row>
    <row r="219" spans="1:18" x14ac:dyDescent="0.3">
      <c r="A219" s="126">
        <v>216</v>
      </c>
      <c r="B219" s="142"/>
      <c r="C219" s="128"/>
      <c r="D219" s="129"/>
      <c r="E219" s="144"/>
      <c r="F219" s="37"/>
      <c r="G219" s="713"/>
      <c r="H219" s="76"/>
      <c r="K219" s="134"/>
      <c r="L219" s="713">
        <v>46334</v>
      </c>
      <c r="M219" s="136"/>
      <c r="N219" s="137"/>
      <c r="O219" s="138"/>
      <c r="P219" s="139"/>
      <c r="Q219" s="41"/>
    </row>
    <row r="220" spans="1:18" x14ac:dyDescent="0.3">
      <c r="A220" s="126">
        <v>217</v>
      </c>
      <c r="B220" s="142"/>
      <c r="C220" s="128"/>
      <c r="D220" s="129"/>
      <c r="E220" s="144"/>
      <c r="F220" s="37"/>
      <c r="G220" s="713"/>
      <c r="H220" s="76"/>
      <c r="K220" s="134"/>
      <c r="L220" s="713">
        <v>46335</v>
      </c>
      <c r="M220" s="136"/>
      <c r="N220" s="137"/>
      <c r="O220" s="138"/>
      <c r="P220" s="139"/>
      <c r="Q220" s="41"/>
    </row>
    <row r="221" spans="1:18" x14ac:dyDescent="0.3">
      <c r="A221" s="126">
        <v>218</v>
      </c>
      <c r="B221" s="142"/>
      <c r="C221" s="128"/>
      <c r="D221" s="129"/>
      <c r="E221" s="144"/>
      <c r="F221" s="37"/>
      <c r="G221" s="713"/>
      <c r="H221" s="76"/>
      <c r="K221" s="134"/>
      <c r="L221" s="713">
        <v>46336</v>
      </c>
      <c r="M221" s="136"/>
      <c r="N221" s="137"/>
      <c r="O221" s="138"/>
      <c r="P221" s="139"/>
      <c r="Q221" s="41"/>
    </row>
    <row r="222" spans="1:18" x14ac:dyDescent="0.3">
      <c r="A222" s="126">
        <v>219</v>
      </c>
      <c r="B222" s="142"/>
      <c r="C222" s="128"/>
      <c r="D222" s="129"/>
      <c r="E222" s="144"/>
      <c r="F222" s="37"/>
      <c r="G222" s="713"/>
      <c r="H222" s="76"/>
      <c r="K222" s="134"/>
      <c r="L222" s="713">
        <v>46337</v>
      </c>
      <c r="M222" s="136"/>
      <c r="N222" s="137"/>
      <c r="O222" s="138"/>
      <c r="P222" s="139"/>
      <c r="Q222" s="41"/>
    </row>
    <row r="223" spans="1:18" x14ac:dyDescent="0.3">
      <c r="A223" s="126">
        <v>220</v>
      </c>
      <c r="B223" s="142"/>
      <c r="C223" s="128"/>
      <c r="D223" s="129"/>
      <c r="E223" s="144"/>
      <c r="F223" s="37"/>
      <c r="G223" s="713"/>
      <c r="H223" s="76"/>
      <c r="K223" s="134"/>
      <c r="L223" s="713">
        <v>46338</v>
      </c>
      <c r="M223" s="136"/>
      <c r="N223" s="137"/>
      <c r="O223" s="138"/>
      <c r="P223" s="139"/>
      <c r="Q223" s="41"/>
      <c r="R223" t="s">
        <v>98</v>
      </c>
    </row>
    <row r="224" spans="1:18" x14ac:dyDescent="0.3">
      <c r="A224" s="126">
        <v>221</v>
      </c>
      <c r="B224" s="142"/>
      <c r="C224" s="128"/>
      <c r="D224" s="129"/>
      <c r="E224" s="144"/>
      <c r="F224" s="37"/>
      <c r="G224" s="713"/>
      <c r="H224" s="76"/>
      <c r="K224" s="134"/>
      <c r="L224" s="713">
        <v>46339</v>
      </c>
      <c r="M224" s="136"/>
      <c r="N224" s="137"/>
      <c r="O224" s="138"/>
      <c r="P224" s="139"/>
      <c r="Q224" s="41"/>
    </row>
    <row r="225" spans="1:20" x14ac:dyDescent="0.3">
      <c r="A225" s="126">
        <v>222</v>
      </c>
      <c r="B225" s="142"/>
      <c r="C225" s="128"/>
      <c r="D225" s="129"/>
      <c r="E225" s="144"/>
      <c r="F225" s="37"/>
      <c r="G225" s="713"/>
      <c r="H225" s="76"/>
      <c r="K225" s="134"/>
      <c r="L225" s="713">
        <v>46340</v>
      </c>
      <c r="M225" s="136"/>
      <c r="N225" s="137"/>
      <c r="O225" s="138"/>
      <c r="P225" s="139"/>
      <c r="Q225" s="41"/>
    </row>
    <row r="226" spans="1:20" x14ac:dyDescent="0.3">
      <c r="A226" s="126">
        <v>223</v>
      </c>
      <c r="B226" s="142"/>
      <c r="C226" s="128"/>
      <c r="D226" s="129"/>
      <c r="E226" s="144"/>
      <c r="F226" s="37"/>
      <c r="G226" s="713"/>
      <c r="H226" s="76"/>
      <c r="K226" s="134"/>
      <c r="L226" s="713">
        <v>46341</v>
      </c>
      <c r="M226" s="136"/>
      <c r="N226" s="137"/>
      <c r="O226" s="138"/>
      <c r="P226" s="139"/>
      <c r="Q226" s="41"/>
    </row>
    <row r="227" spans="1:20" x14ac:dyDescent="0.3">
      <c r="A227" s="126">
        <v>224</v>
      </c>
      <c r="B227" s="142"/>
      <c r="C227" s="128"/>
      <c r="D227" s="129"/>
      <c r="E227" s="144"/>
      <c r="F227" s="37"/>
      <c r="G227" s="713"/>
      <c r="H227" s="76"/>
      <c r="K227" s="134"/>
      <c r="L227" s="713">
        <v>46342</v>
      </c>
      <c r="M227" s="136"/>
      <c r="N227" s="137"/>
      <c r="O227" s="138"/>
      <c r="P227" s="139"/>
      <c r="Q227" s="41"/>
    </row>
    <row r="228" spans="1:20" x14ac:dyDescent="0.3">
      <c r="A228" s="126">
        <v>225</v>
      </c>
      <c r="B228" s="142"/>
      <c r="C228" s="128"/>
      <c r="D228" s="129"/>
      <c r="E228" s="144"/>
      <c r="F228" s="37"/>
      <c r="G228" s="713"/>
      <c r="H228" s="76"/>
      <c r="K228" s="134"/>
      <c r="L228" s="713">
        <v>46343</v>
      </c>
      <c r="M228" s="136"/>
      <c r="N228" s="137"/>
      <c r="O228" s="138"/>
      <c r="P228" s="139"/>
      <c r="Q228" s="41"/>
    </row>
    <row r="229" spans="1:20" x14ac:dyDescent="0.3">
      <c r="A229" s="126">
        <v>226</v>
      </c>
      <c r="B229" s="142"/>
      <c r="C229" s="128"/>
      <c r="D229" s="129"/>
      <c r="E229" s="144"/>
      <c r="F229" s="37"/>
      <c r="G229" s="713"/>
      <c r="H229" s="76"/>
      <c r="K229" s="134"/>
      <c r="L229" s="713">
        <v>46344</v>
      </c>
      <c r="M229" s="136"/>
      <c r="N229" s="137"/>
      <c r="O229" s="138"/>
      <c r="P229" s="139"/>
      <c r="Q229" s="41"/>
    </row>
    <row r="230" spans="1:20" x14ac:dyDescent="0.3">
      <c r="A230" s="126">
        <v>227</v>
      </c>
      <c r="B230" s="142"/>
      <c r="C230" s="128"/>
      <c r="D230" s="129"/>
      <c r="E230" s="144"/>
      <c r="F230" s="37"/>
      <c r="G230" s="713"/>
      <c r="H230" s="76"/>
      <c r="K230" s="134"/>
      <c r="L230" s="713">
        <v>46345</v>
      </c>
      <c r="M230" s="136"/>
      <c r="N230" s="137"/>
      <c r="O230" s="138"/>
      <c r="P230" s="139"/>
      <c r="Q230" s="41"/>
    </row>
    <row r="231" spans="1:20" x14ac:dyDescent="0.3">
      <c r="A231" s="126">
        <v>228</v>
      </c>
      <c r="B231" s="142"/>
      <c r="C231" s="128"/>
      <c r="D231" s="129"/>
      <c r="E231" s="144"/>
      <c r="F231" s="37"/>
      <c r="G231" s="713"/>
      <c r="H231" s="76"/>
      <c r="K231" s="134"/>
      <c r="L231" s="713">
        <v>46346</v>
      </c>
      <c r="M231" s="136"/>
      <c r="N231" s="137"/>
      <c r="O231" s="138"/>
      <c r="P231" s="139"/>
      <c r="Q231" s="41"/>
    </row>
    <row r="232" spans="1:20" x14ac:dyDescent="0.3">
      <c r="A232" s="126">
        <v>229</v>
      </c>
      <c r="B232" s="142"/>
      <c r="C232" s="128"/>
      <c r="D232" s="129"/>
      <c r="E232" s="144"/>
      <c r="F232" s="37"/>
      <c r="G232" s="713"/>
      <c r="H232" s="76"/>
      <c r="K232" s="134"/>
      <c r="L232" s="713">
        <v>46347</v>
      </c>
      <c r="M232" s="136"/>
      <c r="N232" s="137"/>
      <c r="O232" s="138"/>
      <c r="P232" s="139"/>
      <c r="Q232" s="41"/>
    </row>
    <row r="233" spans="1:20" x14ac:dyDescent="0.3">
      <c r="A233" s="126">
        <v>230</v>
      </c>
      <c r="B233" s="142"/>
      <c r="C233" s="128"/>
      <c r="D233" s="129"/>
      <c r="E233" s="144"/>
      <c r="F233" s="37"/>
      <c r="G233" s="713"/>
      <c r="H233" s="76"/>
      <c r="K233" s="134"/>
      <c r="L233" s="713">
        <v>46348</v>
      </c>
      <c r="M233" s="136"/>
      <c r="N233" s="137"/>
      <c r="O233" s="138"/>
      <c r="P233" s="139"/>
      <c r="Q233" s="41"/>
      <c r="R233" t="s">
        <v>1217</v>
      </c>
    </row>
    <row r="234" spans="1:20" x14ac:dyDescent="0.3">
      <c r="A234" s="126">
        <v>231</v>
      </c>
      <c r="B234" s="142"/>
      <c r="C234" s="128"/>
      <c r="D234" s="129"/>
      <c r="E234" s="144"/>
      <c r="F234" s="37"/>
      <c r="G234" s="713"/>
      <c r="H234" s="76"/>
      <c r="K234" s="134"/>
      <c r="L234" s="713">
        <v>46349</v>
      </c>
      <c r="M234" s="136"/>
      <c r="N234" s="137"/>
      <c r="O234" s="138"/>
      <c r="P234" s="139"/>
      <c r="Q234" s="41"/>
      <c r="R234" t="s">
        <v>1217</v>
      </c>
    </row>
    <row r="235" spans="1:20" x14ac:dyDescent="0.3">
      <c r="A235" s="126">
        <v>232</v>
      </c>
      <c r="B235" s="142"/>
      <c r="C235" s="128"/>
      <c r="D235" s="129"/>
      <c r="E235" s="144"/>
      <c r="F235" s="37"/>
      <c r="G235" s="713"/>
      <c r="H235" s="76"/>
      <c r="K235" s="134"/>
      <c r="L235" s="713">
        <v>46350</v>
      </c>
      <c r="M235" s="136"/>
      <c r="N235" s="137"/>
      <c r="O235" s="138"/>
      <c r="P235" s="139"/>
      <c r="Q235" s="41"/>
    </row>
    <row r="236" spans="1:20" x14ac:dyDescent="0.3">
      <c r="A236" s="126">
        <v>233</v>
      </c>
      <c r="B236" s="142"/>
      <c r="C236" s="128"/>
      <c r="D236" s="129"/>
      <c r="E236" s="144"/>
      <c r="F236" s="37"/>
      <c r="G236" s="713"/>
      <c r="H236" s="76"/>
      <c r="K236" s="134"/>
      <c r="L236" s="713">
        <v>46351</v>
      </c>
      <c r="M236" s="136"/>
      <c r="N236" s="137"/>
      <c r="O236" s="138"/>
      <c r="P236" s="139"/>
      <c r="Q236" s="41"/>
      <c r="S236">
        <f>SUM(H222:H232)</f>
        <v>0</v>
      </c>
      <c r="T236">
        <f>SUM(P222:P232)</f>
        <v>0</v>
      </c>
    </row>
    <row r="237" spans="1:20" x14ac:dyDescent="0.3">
      <c r="A237" s="126">
        <v>234</v>
      </c>
      <c r="B237" s="142"/>
      <c r="C237" s="128"/>
      <c r="D237" s="129"/>
      <c r="E237" s="144"/>
      <c r="F237" s="37"/>
      <c r="G237" s="713"/>
      <c r="H237" s="76"/>
      <c r="K237" s="134"/>
      <c r="L237" s="713">
        <v>46352</v>
      </c>
      <c r="M237" s="136"/>
      <c r="N237" s="137"/>
      <c r="O237" s="138"/>
      <c r="P237" s="139"/>
      <c r="Q237" s="41"/>
    </row>
    <row r="238" spans="1:20" x14ac:dyDescent="0.3">
      <c r="A238" s="126">
        <v>235</v>
      </c>
      <c r="B238" s="142"/>
      <c r="C238" s="128"/>
      <c r="D238" s="129"/>
      <c r="E238" s="144"/>
      <c r="F238" s="37"/>
      <c r="G238" s="713"/>
      <c r="H238" s="76"/>
      <c r="K238" s="134"/>
      <c r="L238" s="713">
        <v>46353</v>
      </c>
      <c r="M238" s="136"/>
      <c r="N238" s="137"/>
      <c r="O238" s="138"/>
      <c r="P238" s="139"/>
      <c r="Q238" s="41"/>
    </row>
    <row r="239" spans="1:20" x14ac:dyDescent="0.3">
      <c r="A239" s="126">
        <v>236</v>
      </c>
      <c r="B239" s="142"/>
      <c r="C239" s="128"/>
      <c r="D239" s="129"/>
      <c r="E239" s="144"/>
      <c r="F239" s="37"/>
      <c r="G239" s="713"/>
      <c r="H239" s="76"/>
      <c r="K239" s="134"/>
      <c r="L239" s="713">
        <v>46354</v>
      </c>
      <c r="M239" s="136"/>
      <c r="N239" s="137"/>
      <c r="O239" s="138"/>
      <c r="P239" s="139"/>
      <c r="Q239" s="41"/>
    </row>
    <row r="240" spans="1:20" x14ac:dyDescent="0.3">
      <c r="A240" s="126">
        <v>237</v>
      </c>
      <c r="B240" s="142"/>
      <c r="C240" s="128"/>
      <c r="D240" s="129"/>
      <c r="E240" s="144"/>
      <c r="F240" s="37"/>
      <c r="G240" s="713"/>
      <c r="H240" s="76"/>
      <c r="K240" s="134"/>
      <c r="L240" s="713">
        <v>46355</v>
      </c>
      <c r="M240" s="136"/>
      <c r="N240" s="137"/>
      <c r="O240" s="138"/>
      <c r="P240" s="139"/>
      <c r="Q240" s="41"/>
    </row>
    <row r="241" spans="1:17" x14ac:dyDescent="0.3">
      <c r="A241" s="126">
        <v>238</v>
      </c>
      <c r="B241" s="142"/>
      <c r="C241" s="128"/>
      <c r="D241" s="129"/>
      <c r="E241" s="144"/>
      <c r="F241" s="37"/>
      <c r="G241" s="713"/>
      <c r="H241" s="76"/>
      <c r="K241" s="134"/>
      <c r="L241" s="713">
        <v>46356</v>
      </c>
      <c r="M241" s="136"/>
      <c r="N241" s="137"/>
      <c r="O241" s="138"/>
      <c r="P241" s="139"/>
      <c r="Q241" s="41"/>
    </row>
    <row r="242" spans="1:17" x14ac:dyDescent="0.3">
      <c r="A242" s="126">
        <v>239</v>
      </c>
      <c r="B242" s="142"/>
      <c r="C242" s="128"/>
      <c r="D242" s="129"/>
      <c r="E242" s="144"/>
      <c r="F242" s="37"/>
      <c r="G242" s="713"/>
      <c r="H242" s="76"/>
      <c r="K242" s="134"/>
      <c r="L242" s="713">
        <v>46357</v>
      </c>
      <c r="M242" s="136"/>
      <c r="N242" s="137"/>
      <c r="O242" s="138"/>
      <c r="P242" s="139"/>
      <c r="Q242" s="41"/>
    </row>
    <row r="243" spans="1:17" x14ac:dyDescent="0.3">
      <c r="A243" s="126">
        <v>240</v>
      </c>
      <c r="B243" s="142"/>
      <c r="C243" s="128"/>
      <c r="D243" s="129"/>
      <c r="E243" s="144"/>
      <c r="F243" s="37"/>
      <c r="G243" s="713"/>
      <c r="H243" s="76"/>
      <c r="K243" s="134"/>
      <c r="L243" s="713">
        <v>46358</v>
      </c>
      <c r="M243" s="136"/>
      <c r="N243" s="137"/>
      <c r="O243" s="138"/>
      <c r="P243" s="139"/>
      <c r="Q243" s="41"/>
    </row>
    <row r="244" spans="1:17" x14ac:dyDescent="0.3">
      <c r="A244" s="126">
        <v>241</v>
      </c>
      <c r="B244" s="142"/>
      <c r="C244" s="128"/>
      <c r="D244" s="129"/>
      <c r="E244" s="144"/>
      <c r="F244" s="37"/>
      <c r="G244" s="713"/>
      <c r="H244" s="76"/>
      <c r="K244" s="134"/>
      <c r="L244" s="713">
        <v>46359</v>
      </c>
      <c r="M244" s="136"/>
      <c r="N244" s="137"/>
      <c r="O244" s="138"/>
      <c r="P244" s="139"/>
      <c r="Q244" s="41"/>
    </row>
    <row r="245" spans="1:17" x14ac:dyDescent="0.3">
      <c r="A245" s="126">
        <v>242</v>
      </c>
      <c r="B245" s="142"/>
      <c r="C245" s="128"/>
      <c r="D245" s="129"/>
      <c r="E245" s="144"/>
      <c r="F245" s="37"/>
      <c r="G245" s="713"/>
      <c r="H245" s="76"/>
      <c r="K245" s="134"/>
      <c r="L245" s="713">
        <v>46360</v>
      </c>
      <c r="M245" s="136"/>
      <c r="N245" s="137"/>
      <c r="O245" s="138"/>
      <c r="P245" s="139"/>
      <c r="Q245" s="41"/>
    </row>
    <row r="246" spans="1:17" x14ac:dyDescent="0.3">
      <c r="A246" s="126">
        <v>243</v>
      </c>
      <c r="B246" s="142"/>
      <c r="C246" s="128"/>
      <c r="D246" s="129"/>
      <c r="E246" s="144"/>
      <c r="F246" s="37"/>
      <c r="G246" s="713"/>
      <c r="H246" s="76"/>
      <c r="K246" s="134"/>
      <c r="L246" s="713">
        <v>46361</v>
      </c>
      <c r="M246" s="136"/>
      <c r="N246" s="137"/>
      <c r="O246" s="138"/>
      <c r="P246" s="139"/>
      <c r="Q246" s="41"/>
    </row>
    <row r="247" spans="1:17" x14ac:dyDescent="0.3">
      <c r="A247" s="126">
        <v>244</v>
      </c>
      <c r="B247" s="142"/>
      <c r="C247" s="128"/>
      <c r="D247" s="129"/>
      <c r="E247" s="144"/>
      <c r="F247" s="37"/>
      <c r="G247" s="713"/>
      <c r="H247" s="76"/>
      <c r="K247" s="134"/>
      <c r="L247" s="713">
        <v>46362</v>
      </c>
      <c r="M247" s="136"/>
      <c r="N247" s="137"/>
      <c r="O247" s="138"/>
      <c r="P247" s="139"/>
      <c r="Q247" s="41"/>
    </row>
    <row r="248" spans="1:17" x14ac:dyDescent="0.3">
      <c r="A248" s="126">
        <v>245</v>
      </c>
      <c r="B248" s="142"/>
      <c r="C248" s="128"/>
      <c r="D248" s="129"/>
      <c r="E248" s="144"/>
      <c r="F248" s="37"/>
      <c r="G248" s="713"/>
      <c r="H248" s="76"/>
      <c r="K248" s="134"/>
      <c r="L248" s="713">
        <v>46363</v>
      </c>
      <c r="M248" s="136"/>
      <c r="N248" s="137"/>
      <c r="O248" s="138"/>
      <c r="P248" s="139"/>
      <c r="Q248" s="41"/>
    </row>
    <row r="249" spans="1:17" x14ac:dyDescent="0.3">
      <c r="A249" s="126">
        <v>246</v>
      </c>
      <c r="B249" s="142"/>
      <c r="C249" s="128"/>
      <c r="D249" s="129"/>
      <c r="E249" s="144"/>
      <c r="F249" s="37"/>
      <c r="G249" s="713"/>
      <c r="H249" s="76"/>
      <c r="K249" s="134"/>
      <c r="L249" s="713">
        <v>46364</v>
      </c>
      <c r="M249" s="136"/>
      <c r="N249" s="137"/>
      <c r="O249" s="138"/>
      <c r="P249" s="139"/>
      <c r="Q249" s="41"/>
    </row>
    <row r="250" spans="1:17" x14ac:dyDescent="0.3">
      <c r="A250" s="126">
        <v>247</v>
      </c>
      <c r="B250" s="142"/>
      <c r="C250" s="128"/>
      <c r="D250" s="129"/>
      <c r="E250" s="144"/>
      <c r="F250" s="37"/>
      <c r="G250" s="713"/>
      <c r="H250" s="76"/>
      <c r="K250" s="134"/>
      <c r="L250" s="713">
        <v>46365</v>
      </c>
      <c r="M250" s="136"/>
      <c r="N250" s="137"/>
      <c r="O250" s="138"/>
      <c r="P250" s="139"/>
      <c r="Q250" s="41"/>
    </row>
    <row r="251" spans="1:17" x14ac:dyDescent="0.3">
      <c r="A251" s="126">
        <v>248</v>
      </c>
      <c r="B251" s="142"/>
      <c r="C251" s="128"/>
      <c r="D251" s="129"/>
      <c r="E251" s="144"/>
      <c r="F251" s="37"/>
      <c r="G251" s="713"/>
      <c r="H251" s="76"/>
      <c r="K251" s="134"/>
      <c r="L251" s="713">
        <v>46366</v>
      </c>
      <c r="M251" s="136"/>
      <c r="N251" s="137"/>
      <c r="O251" s="138"/>
      <c r="P251" s="139"/>
      <c r="Q251" s="41"/>
    </row>
    <row r="252" spans="1:17" x14ac:dyDescent="0.3">
      <c r="A252" s="126">
        <v>249</v>
      </c>
      <c r="B252" s="142"/>
      <c r="C252" s="128"/>
      <c r="D252" s="129"/>
      <c r="E252" s="144"/>
      <c r="F252" s="37"/>
      <c r="G252" s="713"/>
      <c r="H252" s="76"/>
      <c r="K252" s="134"/>
      <c r="L252" s="713">
        <v>46367</v>
      </c>
      <c r="M252" s="136"/>
      <c r="N252" s="137"/>
      <c r="O252" s="138"/>
      <c r="P252" s="139"/>
      <c r="Q252" s="41"/>
    </row>
    <row r="253" spans="1:17" x14ac:dyDescent="0.3">
      <c r="A253" s="126">
        <v>250</v>
      </c>
      <c r="B253" s="142"/>
      <c r="C253" s="128"/>
      <c r="D253" s="129"/>
      <c r="E253" s="144"/>
      <c r="F253" s="37"/>
      <c r="G253" s="713"/>
      <c r="H253" s="76"/>
      <c r="K253" s="134"/>
      <c r="L253" s="713">
        <v>46368</v>
      </c>
      <c r="M253" s="136"/>
      <c r="N253" s="137"/>
      <c r="O253" s="138"/>
      <c r="P253" s="139"/>
      <c r="Q253" s="41"/>
    </row>
    <row r="254" spans="1:17" x14ac:dyDescent="0.3">
      <c r="A254" s="126">
        <v>251</v>
      </c>
      <c r="B254" s="142"/>
      <c r="C254" s="128"/>
      <c r="D254" s="129"/>
      <c r="E254" s="144"/>
      <c r="F254" s="37"/>
      <c r="G254" s="713"/>
      <c r="H254" s="76"/>
      <c r="K254" s="134"/>
      <c r="L254" s="713">
        <v>46369</v>
      </c>
      <c r="M254" s="136"/>
      <c r="N254" s="137"/>
      <c r="O254" s="138"/>
      <c r="P254" s="139"/>
      <c r="Q254" s="41"/>
    </row>
    <row r="255" spans="1:17" x14ac:dyDescent="0.3">
      <c r="A255" s="126">
        <v>252</v>
      </c>
      <c r="B255" s="142"/>
      <c r="C255" s="128"/>
      <c r="D255" s="129"/>
      <c r="E255" s="144"/>
      <c r="F255" s="37"/>
      <c r="G255" s="713"/>
      <c r="H255" s="76"/>
      <c r="K255" s="134"/>
      <c r="L255" s="713">
        <v>46370</v>
      </c>
      <c r="M255" s="136"/>
      <c r="N255" s="137"/>
      <c r="O255" s="138"/>
      <c r="P255" s="139"/>
      <c r="Q255" s="41"/>
    </row>
    <row r="256" spans="1:17" x14ac:dyDescent="0.3">
      <c r="A256" s="126">
        <v>253</v>
      </c>
      <c r="B256" s="142"/>
      <c r="C256" s="128"/>
      <c r="D256" s="129"/>
      <c r="E256" s="144"/>
      <c r="F256" s="37"/>
      <c r="G256" s="713"/>
      <c r="H256" s="76"/>
      <c r="K256" s="134"/>
      <c r="L256" s="713">
        <v>46371</v>
      </c>
      <c r="M256" s="136"/>
      <c r="N256" s="137"/>
      <c r="O256" s="138"/>
      <c r="P256" s="139"/>
      <c r="Q256" s="41"/>
    </row>
    <row r="257" spans="1:18" x14ac:dyDescent="0.3">
      <c r="A257" s="126">
        <v>254</v>
      </c>
      <c r="B257" s="142"/>
      <c r="C257" s="128"/>
      <c r="D257" s="129"/>
      <c r="E257" s="144"/>
      <c r="F257" s="37"/>
      <c r="G257" s="713"/>
      <c r="H257" s="76"/>
      <c r="K257" s="134"/>
      <c r="L257" s="713">
        <v>46372</v>
      </c>
      <c r="M257" s="136"/>
      <c r="N257" s="137"/>
      <c r="O257" s="138"/>
      <c r="P257" s="139"/>
      <c r="Q257" s="41"/>
    </row>
    <row r="258" spans="1:18" x14ac:dyDescent="0.3">
      <c r="A258" s="126">
        <v>255</v>
      </c>
      <c r="B258" s="142"/>
      <c r="C258" s="128"/>
      <c r="D258" s="129"/>
      <c r="E258" s="144"/>
      <c r="F258" s="37"/>
      <c r="G258" s="713"/>
      <c r="H258" s="76"/>
      <c r="K258" s="134"/>
      <c r="L258" s="713">
        <v>46373</v>
      </c>
      <c r="M258" s="136"/>
      <c r="N258" s="137"/>
      <c r="O258" s="138"/>
      <c r="P258" s="139"/>
      <c r="Q258" s="41"/>
    </row>
    <row r="259" spans="1:18" x14ac:dyDescent="0.3">
      <c r="A259" s="126">
        <v>256</v>
      </c>
      <c r="B259" s="142"/>
      <c r="C259" s="128"/>
      <c r="D259" s="129"/>
      <c r="E259" s="144"/>
      <c r="F259" s="37"/>
      <c r="G259" s="713"/>
      <c r="H259" s="76"/>
      <c r="K259" s="134"/>
      <c r="L259" s="713">
        <v>46374</v>
      </c>
      <c r="M259" s="136"/>
      <c r="N259" s="137"/>
      <c r="O259" s="138"/>
      <c r="P259" s="139"/>
      <c r="Q259" s="41"/>
    </row>
    <row r="260" spans="1:18" x14ac:dyDescent="0.3">
      <c r="A260" s="126">
        <v>257</v>
      </c>
      <c r="B260" s="142"/>
      <c r="C260" s="128"/>
      <c r="D260" s="129"/>
      <c r="E260" s="144"/>
      <c r="F260" s="37"/>
      <c r="G260" s="713"/>
      <c r="H260" s="76"/>
      <c r="K260" s="134"/>
      <c r="L260" s="713">
        <v>46375</v>
      </c>
      <c r="M260" s="136"/>
      <c r="N260" s="137"/>
      <c r="O260" s="138"/>
      <c r="P260" s="139"/>
      <c r="Q260" s="41"/>
    </row>
    <row r="261" spans="1:18" x14ac:dyDescent="0.3">
      <c r="A261" s="126">
        <v>258</v>
      </c>
      <c r="B261" s="142"/>
      <c r="C261" s="128"/>
      <c r="D261" s="129"/>
      <c r="E261" s="144"/>
      <c r="F261" s="37"/>
      <c r="G261" s="713"/>
      <c r="H261" s="76"/>
      <c r="K261" s="134"/>
      <c r="L261" s="713">
        <v>46376</v>
      </c>
      <c r="M261" s="136"/>
      <c r="N261" s="137"/>
      <c r="O261" s="138"/>
      <c r="P261" s="139"/>
      <c r="Q261" s="41"/>
      <c r="R261" t="s">
        <v>1309</v>
      </c>
    </row>
    <row r="262" spans="1:18" x14ac:dyDescent="0.3">
      <c r="A262" s="126">
        <v>259</v>
      </c>
      <c r="B262" s="142"/>
      <c r="C262" s="128"/>
      <c r="D262" s="129"/>
      <c r="E262" s="144"/>
      <c r="F262" s="37"/>
      <c r="G262" s="713"/>
      <c r="H262" s="76"/>
      <c r="K262" s="134"/>
      <c r="L262" s="713">
        <v>46377</v>
      </c>
      <c r="M262" s="136"/>
      <c r="N262" s="137"/>
      <c r="O262" s="138"/>
      <c r="P262" s="139"/>
      <c r="Q262" s="41"/>
    </row>
    <row r="263" spans="1:18" x14ac:dyDescent="0.3">
      <c r="A263" s="126">
        <v>260</v>
      </c>
      <c r="B263" s="142"/>
      <c r="C263" s="128"/>
      <c r="D263" s="129"/>
      <c r="E263" s="144"/>
      <c r="F263" s="37"/>
      <c r="G263" s="713"/>
      <c r="H263" s="76"/>
      <c r="K263" s="134"/>
      <c r="L263" s="713">
        <v>46378</v>
      </c>
      <c r="M263" s="136"/>
      <c r="N263" s="137"/>
      <c r="O263" s="138"/>
      <c r="P263" s="139"/>
      <c r="Q263" s="41"/>
      <c r="R263" t="s">
        <v>22</v>
      </c>
    </row>
    <row r="264" spans="1:18" x14ac:dyDescent="0.3">
      <c r="A264" s="126">
        <v>261</v>
      </c>
      <c r="B264" s="142"/>
      <c r="C264" s="128"/>
      <c r="D264" s="129"/>
      <c r="E264" s="144"/>
      <c r="F264" s="37"/>
      <c r="G264" s="713"/>
      <c r="H264" s="76"/>
      <c r="K264" s="134"/>
      <c r="L264" s="713">
        <v>46379</v>
      </c>
      <c r="M264" s="136"/>
      <c r="N264" s="137"/>
      <c r="O264" s="138"/>
      <c r="P264" s="139"/>
      <c r="Q264" s="41"/>
    </row>
    <row r="265" spans="1:18" x14ac:dyDescent="0.3">
      <c r="A265" s="126">
        <v>262</v>
      </c>
      <c r="B265" s="142"/>
      <c r="C265" s="128"/>
      <c r="D265" s="129"/>
      <c r="E265" s="144"/>
      <c r="F265" s="37"/>
      <c r="G265" s="713"/>
      <c r="H265" s="76"/>
      <c r="K265" s="134"/>
      <c r="L265" s="713">
        <v>46380</v>
      </c>
      <c r="M265" s="136"/>
      <c r="N265" s="137"/>
      <c r="O265" s="138"/>
      <c r="P265" s="139"/>
      <c r="Q265" s="41"/>
    </row>
    <row r="266" spans="1:18" x14ac:dyDescent="0.3">
      <c r="A266" s="126">
        <v>263</v>
      </c>
      <c r="B266" s="142"/>
      <c r="C266" s="128"/>
      <c r="D266" s="129"/>
      <c r="E266" s="144"/>
      <c r="F266" s="37"/>
      <c r="G266" s="713"/>
      <c r="H266" s="76"/>
      <c r="K266" s="134"/>
      <c r="L266" s="713">
        <v>46381</v>
      </c>
      <c r="M266" s="136"/>
      <c r="N266" s="137"/>
      <c r="O266" s="138"/>
      <c r="P266" s="139"/>
      <c r="Q266" s="41"/>
    </row>
    <row r="267" spans="1:18" x14ac:dyDescent="0.3">
      <c r="A267" s="126">
        <v>264</v>
      </c>
      <c r="B267" s="142"/>
      <c r="C267" s="128"/>
      <c r="D267" s="129"/>
      <c r="E267" s="144"/>
      <c r="F267" s="37"/>
      <c r="G267" s="713"/>
      <c r="H267" s="76"/>
      <c r="K267" s="134"/>
      <c r="L267" s="713">
        <v>46382</v>
      </c>
      <c r="M267" s="136"/>
      <c r="N267" s="137"/>
      <c r="O267" s="138"/>
      <c r="P267" s="139"/>
      <c r="Q267" s="41"/>
    </row>
    <row r="268" spans="1:18" x14ac:dyDescent="0.3">
      <c r="A268" s="126">
        <v>265</v>
      </c>
      <c r="B268" s="142"/>
      <c r="C268" s="128"/>
      <c r="D268" s="129"/>
      <c r="E268" s="144"/>
      <c r="F268" s="37"/>
      <c r="G268" s="713"/>
      <c r="H268" s="76"/>
      <c r="K268" s="134"/>
      <c r="L268" s="713">
        <v>46383</v>
      </c>
      <c r="M268" s="136"/>
      <c r="N268" s="137"/>
      <c r="O268" s="138"/>
      <c r="P268" s="139"/>
      <c r="Q268" s="41"/>
    </row>
    <row r="269" spans="1:18" x14ac:dyDescent="0.3">
      <c r="A269" s="126">
        <v>266</v>
      </c>
      <c r="B269" s="142"/>
      <c r="C269" s="128"/>
      <c r="D269" s="129"/>
      <c r="E269" s="144"/>
      <c r="F269" s="37"/>
      <c r="G269" s="713"/>
      <c r="H269" s="76"/>
      <c r="K269" s="134"/>
      <c r="L269" s="713">
        <v>46384</v>
      </c>
      <c r="M269" s="136"/>
      <c r="N269" s="137"/>
      <c r="O269" s="138"/>
      <c r="P269" s="139"/>
      <c r="Q269" s="41"/>
    </row>
    <row r="270" spans="1:18" x14ac:dyDescent="0.3">
      <c r="A270" s="126">
        <v>267</v>
      </c>
      <c r="B270" s="142"/>
      <c r="C270" s="128"/>
      <c r="D270" s="129"/>
      <c r="E270" s="144"/>
      <c r="F270" s="37"/>
      <c r="G270" s="713"/>
      <c r="H270" s="76"/>
      <c r="K270" s="134"/>
      <c r="L270" s="713">
        <v>46385</v>
      </c>
      <c r="M270" s="136"/>
      <c r="N270" s="137"/>
      <c r="O270" s="138"/>
      <c r="P270" s="139"/>
      <c r="Q270" s="41"/>
      <c r="R270" s="48" t="s">
        <v>1339</v>
      </c>
    </row>
    <row r="271" spans="1:18" x14ac:dyDescent="0.3">
      <c r="A271" s="126">
        <v>268</v>
      </c>
      <c r="B271" s="142"/>
      <c r="C271" s="128"/>
      <c r="D271" s="129"/>
      <c r="E271" s="144"/>
      <c r="F271" s="37"/>
      <c r="G271" s="713"/>
      <c r="H271" s="76"/>
      <c r="K271" s="134"/>
      <c r="L271" s="713">
        <v>46386</v>
      </c>
      <c r="M271" s="136"/>
      <c r="N271" s="137"/>
      <c r="O271" s="138"/>
      <c r="P271" s="139"/>
      <c r="Q271" s="41"/>
      <c r="R271" s="48" t="s">
        <v>1342</v>
      </c>
    </row>
    <row r="272" spans="1:18" x14ac:dyDescent="0.3">
      <c r="A272" s="126">
        <v>269</v>
      </c>
      <c r="B272" s="142"/>
      <c r="C272" s="128"/>
      <c r="D272" s="129"/>
      <c r="E272" s="144"/>
      <c r="F272" s="37"/>
      <c r="G272" s="713"/>
      <c r="H272" s="76"/>
      <c r="K272" s="134"/>
      <c r="L272" s="713">
        <v>46387</v>
      </c>
      <c r="M272" s="136"/>
      <c r="N272" s="137"/>
      <c r="O272" s="138"/>
      <c r="P272" s="139"/>
      <c r="Q272" s="41"/>
      <c r="R272" t="s">
        <v>81</v>
      </c>
    </row>
    <row r="273" spans="1:23" x14ac:dyDescent="0.3">
      <c r="A273" s="126">
        <v>270</v>
      </c>
      <c r="B273" s="142"/>
      <c r="C273" s="128"/>
      <c r="D273" s="129"/>
      <c r="E273" s="144"/>
      <c r="F273" s="37"/>
      <c r="G273" s="713"/>
      <c r="H273" s="76"/>
      <c r="K273" s="134"/>
      <c r="L273" s="713">
        <v>46388</v>
      </c>
      <c r="M273" s="136"/>
      <c r="N273" s="137"/>
      <c r="O273" s="138"/>
      <c r="P273" s="139"/>
      <c r="Q273" s="41"/>
    </row>
    <row r="274" spans="1:23" x14ac:dyDescent="0.3">
      <c r="A274" s="126">
        <v>271</v>
      </c>
      <c r="B274" s="142"/>
      <c r="C274" s="128"/>
      <c r="D274" s="129"/>
      <c r="E274" s="144"/>
      <c r="F274" s="37"/>
      <c r="G274" s="713"/>
      <c r="H274" s="76"/>
      <c r="K274" s="134"/>
      <c r="L274" s="713">
        <v>46389</v>
      </c>
      <c r="M274" s="136"/>
      <c r="N274" s="137"/>
      <c r="O274" s="138"/>
      <c r="P274" s="139"/>
      <c r="Q274" s="41"/>
    </row>
    <row r="275" spans="1:23" x14ac:dyDescent="0.3">
      <c r="A275" s="126">
        <v>272</v>
      </c>
      <c r="B275" s="142"/>
      <c r="C275" s="128"/>
      <c r="D275" s="129"/>
      <c r="E275" s="144"/>
      <c r="F275" s="37"/>
      <c r="G275" s="713"/>
      <c r="H275" s="76"/>
      <c r="K275" s="134"/>
      <c r="L275" s="713">
        <v>46390</v>
      </c>
      <c r="M275" s="136"/>
      <c r="N275" s="137"/>
      <c r="O275" s="138"/>
      <c r="P275" s="139"/>
      <c r="Q275" s="41"/>
      <c r="V275" t="s">
        <v>1369</v>
      </c>
      <c r="W275" t="s">
        <v>1368</v>
      </c>
    </row>
    <row r="276" spans="1:23" x14ac:dyDescent="0.3">
      <c r="A276" s="126">
        <v>273</v>
      </c>
      <c r="B276" s="142"/>
      <c r="C276" s="128"/>
      <c r="D276" s="129"/>
      <c r="E276" s="144"/>
      <c r="F276" s="37"/>
      <c r="G276" s="713"/>
      <c r="H276" s="76"/>
      <c r="K276" s="134"/>
      <c r="L276" s="713">
        <v>46391</v>
      </c>
      <c r="M276" s="136"/>
      <c r="N276" s="137"/>
      <c r="O276" s="138"/>
      <c r="P276" s="139"/>
      <c r="Q276" s="41"/>
      <c r="R276" t="s">
        <v>1217</v>
      </c>
      <c r="S276">
        <f>SUM(P276:P367)</f>
        <v>0</v>
      </c>
      <c r="V276">
        <f>SUM(H184:H275)</f>
        <v>0</v>
      </c>
      <c r="W276">
        <f>SUM(P184:P275)</f>
        <v>0</v>
      </c>
    </row>
    <row r="277" spans="1:23" x14ac:dyDescent="0.3">
      <c r="A277" s="126">
        <v>274</v>
      </c>
      <c r="B277" s="142"/>
      <c r="C277" s="128"/>
      <c r="D277" s="129"/>
      <c r="E277" s="144"/>
      <c r="F277" s="37"/>
      <c r="G277" s="713"/>
      <c r="H277" s="76"/>
      <c r="K277" s="134"/>
      <c r="L277" s="713">
        <v>46392</v>
      </c>
      <c r="M277" s="136"/>
      <c r="N277" s="137"/>
      <c r="O277" s="138"/>
      <c r="P277" s="139"/>
      <c r="Q277" s="41"/>
    </row>
    <row r="278" spans="1:23" x14ac:dyDescent="0.3">
      <c r="A278" s="126">
        <v>275</v>
      </c>
      <c r="B278" s="142"/>
      <c r="C278" s="128"/>
      <c r="D278" s="129"/>
      <c r="E278" s="144"/>
      <c r="F278" s="37"/>
      <c r="G278" s="713"/>
      <c r="H278" s="76"/>
      <c r="K278" s="134"/>
      <c r="L278" s="713">
        <v>46393</v>
      </c>
      <c r="M278" s="136"/>
      <c r="N278" s="137"/>
      <c r="O278" s="138"/>
      <c r="P278" s="139"/>
      <c r="Q278" s="41"/>
    </row>
    <row r="279" spans="1:23" x14ac:dyDescent="0.3">
      <c r="A279" s="126">
        <v>276</v>
      </c>
      <c r="B279" s="142"/>
      <c r="C279" s="128"/>
      <c r="D279" s="129"/>
      <c r="E279" s="144"/>
      <c r="F279" s="37"/>
      <c r="G279" s="713"/>
      <c r="H279" s="76"/>
      <c r="K279" s="134"/>
      <c r="L279" s="713">
        <v>46394</v>
      </c>
      <c r="M279" s="136"/>
      <c r="N279" s="137"/>
      <c r="O279" s="138"/>
      <c r="P279" s="139"/>
      <c r="Q279" s="41"/>
      <c r="R279" t="s">
        <v>1217</v>
      </c>
      <c r="S279">
        <f>SUM(H269:H278)</f>
        <v>0</v>
      </c>
      <c r="T279">
        <f>SUM(P269:P278)</f>
        <v>0</v>
      </c>
    </row>
    <row r="280" spans="1:23" x14ac:dyDescent="0.3">
      <c r="A280" s="126">
        <v>277</v>
      </c>
      <c r="B280" s="142"/>
      <c r="C280" s="128"/>
      <c r="D280" s="129"/>
      <c r="E280" s="144"/>
      <c r="F280" s="37"/>
      <c r="G280" s="713"/>
      <c r="H280" s="76"/>
      <c r="K280" s="134"/>
      <c r="L280" s="713">
        <v>46395</v>
      </c>
      <c r="M280" s="136"/>
      <c r="N280" s="137"/>
      <c r="O280" s="138"/>
      <c r="P280" s="139"/>
      <c r="Q280" s="41"/>
    </row>
    <row r="281" spans="1:23" x14ac:dyDescent="0.3">
      <c r="A281" s="126">
        <v>278</v>
      </c>
      <c r="B281" s="142"/>
      <c r="C281" s="128"/>
      <c r="D281" s="129"/>
      <c r="E281" s="144"/>
      <c r="F281" s="37"/>
      <c r="G281" s="713"/>
      <c r="H281" s="76"/>
      <c r="K281" s="134"/>
      <c r="L281" s="713">
        <v>46396</v>
      </c>
      <c r="M281" s="136"/>
      <c r="N281" s="137"/>
      <c r="O281" s="138"/>
      <c r="P281" s="139"/>
      <c r="Q281" s="41"/>
      <c r="S281">
        <f>SUM(H274:H278)</f>
        <v>0</v>
      </c>
      <c r="T281">
        <f>SUM(P274:P278)</f>
        <v>0</v>
      </c>
    </row>
    <row r="282" spans="1:23" ht="15" customHeight="1" x14ac:dyDescent="0.3">
      <c r="A282" s="126">
        <v>279</v>
      </c>
      <c r="B282" s="142"/>
      <c r="C282" s="128"/>
      <c r="D282" s="129"/>
      <c r="E282" s="144"/>
      <c r="F282" s="37"/>
      <c r="G282" s="713"/>
      <c r="H282" s="76"/>
      <c r="K282" s="134"/>
      <c r="L282" s="713">
        <v>46397</v>
      </c>
      <c r="M282" s="136"/>
      <c r="N282" s="137"/>
      <c r="O282" s="138"/>
      <c r="P282" s="139"/>
      <c r="Q282" s="41"/>
    </row>
    <row r="283" spans="1:23" ht="15" customHeight="1" x14ac:dyDescent="0.3">
      <c r="A283" s="126">
        <v>280</v>
      </c>
      <c r="B283" s="142"/>
      <c r="C283" s="128"/>
      <c r="D283" s="129"/>
      <c r="E283" s="144"/>
      <c r="F283" s="37"/>
      <c r="G283" s="713"/>
      <c r="H283" s="76"/>
      <c r="K283" s="134"/>
      <c r="L283" s="713">
        <v>46398</v>
      </c>
      <c r="M283" s="136"/>
      <c r="N283" s="137"/>
      <c r="O283" s="138"/>
      <c r="P283" s="139"/>
      <c r="Q283" s="41"/>
      <c r="R283" t="s">
        <v>1359</v>
      </c>
    </row>
    <row r="284" spans="1:23" ht="15" customHeight="1" x14ac:dyDescent="0.3">
      <c r="A284" s="126">
        <v>281</v>
      </c>
      <c r="B284" s="142"/>
      <c r="C284" s="128"/>
      <c r="D284" s="129"/>
      <c r="E284" s="144"/>
      <c r="F284" s="37"/>
      <c r="G284" s="713"/>
      <c r="H284" s="76"/>
      <c r="K284" s="134"/>
      <c r="L284" s="713">
        <v>46399</v>
      </c>
      <c r="M284" s="136"/>
      <c r="N284" s="137"/>
      <c r="O284" s="138"/>
      <c r="P284" s="139"/>
      <c r="Q284" s="41"/>
    </row>
    <row r="285" spans="1:23" ht="15" customHeight="1" x14ac:dyDescent="0.3">
      <c r="A285" s="126">
        <v>282</v>
      </c>
      <c r="B285" s="142"/>
      <c r="C285" s="128"/>
      <c r="D285" s="129"/>
      <c r="E285" s="144"/>
      <c r="F285" s="37"/>
      <c r="G285" s="713"/>
      <c r="H285" s="76"/>
      <c r="K285" s="134"/>
      <c r="L285" s="713">
        <v>46400</v>
      </c>
      <c r="M285" s="136"/>
      <c r="N285" s="137"/>
      <c r="O285" s="138"/>
      <c r="P285" s="139"/>
      <c r="Q285" s="41"/>
    </row>
    <row r="286" spans="1:23" ht="15" customHeight="1" x14ac:dyDescent="0.3">
      <c r="A286" s="126">
        <v>283</v>
      </c>
      <c r="B286" s="142"/>
      <c r="C286" s="128"/>
      <c r="D286" s="129"/>
      <c r="E286" s="144"/>
      <c r="F286" s="37"/>
      <c r="G286" s="713"/>
      <c r="H286" s="76"/>
      <c r="K286" s="134"/>
      <c r="L286" s="713">
        <v>46401</v>
      </c>
      <c r="M286" s="136"/>
      <c r="N286" s="137"/>
      <c r="O286" s="138"/>
      <c r="P286" s="139"/>
      <c r="Q286" s="41"/>
      <c r="W286" t="s">
        <v>1766</v>
      </c>
    </row>
    <row r="287" spans="1:23" ht="15" customHeight="1" x14ac:dyDescent="0.3">
      <c r="A287" s="126">
        <v>284</v>
      </c>
      <c r="B287" s="142"/>
      <c r="C287" s="128"/>
      <c r="D287" s="129"/>
      <c r="E287" s="144"/>
      <c r="F287" s="37"/>
      <c r="G287" s="713"/>
      <c r="H287" s="76"/>
      <c r="K287" s="134"/>
      <c r="L287" s="713">
        <v>46402</v>
      </c>
      <c r="M287" s="136"/>
      <c r="N287" s="137"/>
      <c r="O287" s="138"/>
      <c r="P287" s="139"/>
      <c r="Q287" s="41"/>
      <c r="W287">
        <f>SUM(P276:P367)</f>
        <v>0</v>
      </c>
    </row>
    <row r="288" spans="1:23" ht="15" customHeight="1" x14ac:dyDescent="0.3">
      <c r="A288" s="126">
        <v>285</v>
      </c>
      <c r="B288" s="142"/>
      <c r="C288" s="128"/>
      <c r="D288" s="129"/>
      <c r="E288" s="144"/>
      <c r="F288" s="37"/>
      <c r="G288" s="713"/>
      <c r="H288" s="76"/>
      <c r="K288" s="134"/>
      <c r="L288" s="713">
        <v>46403</v>
      </c>
      <c r="M288" s="136"/>
      <c r="N288" s="137"/>
      <c r="O288" s="138"/>
      <c r="P288" s="139"/>
      <c r="Q288" s="41"/>
    </row>
    <row r="289" spans="1:18" ht="15" customHeight="1" x14ac:dyDescent="0.3">
      <c r="A289" s="126">
        <v>286</v>
      </c>
      <c r="B289" s="142"/>
      <c r="C289" s="128"/>
      <c r="D289" s="129"/>
      <c r="E289" s="144"/>
      <c r="F289" s="37"/>
      <c r="G289" s="713"/>
      <c r="H289" s="76"/>
      <c r="K289" s="134"/>
      <c r="L289" s="713">
        <v>46404</v>
      </c>
      <c r="M289" s="136"/>
      <c r="N289" s="137"/>
      <c r="O289" s="138"/>
      <c r="P289" s="139"/>
      <c r="Q289" s="41"/>
    </row>
    <row r="290" spans="1:18" ht="15" customHeight="1" x14ac:dyDescent="0.3">
      <c r="A290" s="126">
        <v>287</v>
      </c>
      <c r="B290" s="142"/>
      <c r="C290" s="128"/>
      <c r="D290" s="129"/>
      <c r="E290" s="144"/>
      <c r="F290" s="37"/>
      <c r="G290" s="713"/>
      <c r="H290" s="76"/>
      <c r="K290" s="134"/>
      <c r="L290" s="713">
        <v>46405</v>
      </c>
      <c r="M290" s="136"/>
      <c r="N290" s="137"/>
      <c r="O290" s="138"/>
      <c r="P290" s="139"/>
      <c r="Q290" s="41"/>
    </row>
    <row r="291" spans="1:18" ht="15" customHeight="1" x14ac:dyDescent="0.3">
      <c r="A291" s="126">
        <v>288</v>
      </c>
      <c r="B291" s="142"/>
      <c r="C291" s="128"/>
      <c r="D291" s="129"/>
      <c r="E291" s="144"/>
      <c r="F291" s="37"/>
      <c r="G291" s="713"/>
      <c r="H291" s="76"/>
      <c r="K291" s="134"/>
      <c r="L291" s="713">
        <v>46406</v>
      </c>
      <c r="M291" s="136"/>
      <c r="N291" s="137"/>
      <c r="O291" s="138"/>
      <c r="P291" s="139"/>
      <c r="Q291" s="41"/>
    </row>
    <row r="292" spans="1:18" ht="15" customHeight="1" x14ac:dyDescent="0.3">
      <c r="A292" s="126">
        <v>289</v>
      </c>
      <c r="B292" s="142"/>
      <c r="C292" s="128"/>
      <c r="D292" s="129"/>
      <c r="E292" s="144"/>
      <c r="F292" s="37"/>
      <c r="G292" s="713"/>
      <c r="H292" s="76"/>
      <c r="K292" s="134"/>
      <c r="L292" s="713">
        <v>46407</v>
      </c>
      <c r="M292" s="136"/>
      <c r="N292" s="137"/>
      <c r="O292" s="138"/>
      <c r="P292" s="139"/>
      <c r="Q292" s="41"/>
    </row>
    <row r="293" spans="1:18" ht="15" customHeight="1" x14ac:dyDescent="0.3">
      <c r="A293" s="126">
        <v>290</v>
      </c>
      <c r="B293" s="142"/>
      <c r="C293" s="128"/>
      <c r="D293" s="129"/>
      <c r="E293" s="144"/>
      <c r="F293" s="37"/>
      <c r="G293" s="713"/>
      <c r="H293" s="76"/>
      <c r="K293" s="134"/>
      <c r="L293" s="713">
        <v>46408</v>
      </c>
      <c r="M293" s="136"/>
      <c r="N293" s="137"/>
      <c r="O293" s="138"/>
      <c r="P293" s="139"/>
      <c r="Q293" s="41"/>
    </row>
    <row r="294" spans="1:18" ht="15" customHeight="1" x14ac:dyDescent="0.3">
      <c r="A294" s="126">
        <v>291</v>
      </c>
      <c r="B294" s="142"/>
      <c r="C294" s="128"/>
      <c r="D294" s="129"/>
      <c r="E294" s="144"/>
      <c r="F294" s="37"/>
      <c r="G294" s="713"/>
      <c r="H294" s="76"/>
      <c r="K294" s="134"/>
      <c r="L294" s="713">
        <v>46409</v>
      </c>
      <c r="M294" s="136"/>
      <c r="N294" s="137"/>
      <c r="O294" s="138"/>
      <c r="P294" s="139"/>
      <c r="Q294" s="41"/>
      <c r="R294" s="48" t="s">
        <v>1379</v>
      </c>
    </row>
    <row r="295" spans="1:18" ht="15" customHeight="1" x14ac:dyDescent="0.3">
      <c r="A295" s="126">
        <v>292</v>
      </c>
      <c r="B295" s="142"/>
      <c r="C295" s="128"/>
      <c r="D295" s="129"/>
      <c r="E295" s="144"/>
      <c r="F295" s="37"/>
      <c r="G295" s="713"/>
      <c r="H295" s="76"/>
      <c r="K295" s="134"/>
      <c r="L295" s="713">
        <v>46410</v>
      </c>
      <c r="M295" s="136"/>
      <c r="N295" s="137"/>
      <c r="O295" s="138"/>
      <c r="P295" s="139"/>
      <c r="Q295" s="41"/>
    </row>
    <row r="296" spans="1:18" ht="15" customHeight="1" x14ac:dyDescent="0.3">
      <c r="A296" s="126">
        <v>293</v>
      </c>
      <c r="B296" s="142"/>
      <c r="C296" s="128"/>
      <c r="D296" s="129"/>
      <c r="E296" s="144"/>
      <c r="F296" s="37"/>
      <c r="G296" s="713"/>
      <c r="H296" s="76"/>
      <c r="K296" s="134"/>
      <c r="L296" s="713">
        <v>46411</v>
      </c>
      <c r="M296" s="136"/>
      <c r="N296" s="137"/>
      <c r="O296" s="138"/>
      <c r="P296" s="139"/>
      <c r="Q296" s="41"/>
    </row>
    <row r="297" spans="1:18" ht="15" customHeight="1" x14ac:dyDescent="0.3">
      <c r="A297" s="126">
        <v>294</v>
      </c>
      <c r="B297" s="142"/>
      <c r="C297" s="128"/>
      <c r="D297" s="129"/>
      <c r="E297" s="144"/>
      <c r="F297" s="37"/>
      <c r="G297" s="713"/>
      <c r="H297" s="76"/>
      <c r="K297" s="134"/>
      <c r="L297" s="713">
        <v>46412</v>
      </c>
      <c r="M297" s="136"/>
      <c r="N297" s="137"/>
      <c r="O297" s="138"/>
      <c r="P297" s="139"/>
      <c r="Q297" s="41"/>
    </row>
    <row r="298" spans="1:18" ht="15" customHeight="1" x14ac:dyDescent="0.3">
      <c r="A298" s="126">
        <v>295</v>
      </c>
      <c r="B298" s="142"/>
      <c r="C298" s="128"/>
      <c r="D298" s="129"/>
      <c r="E298" s="144"/>
      <c r="F298" s="37"/>
      <c r="G298" s="713"/>
      <c r="H298" s="76"/>
      <c r="K298" s="134"/>
      <c r="L298" s="713">
        <v>46413</v>
      </c>
      <c r="M298" s="136"/>
      <c r="N298" s="137"/>
      <c r="O298" s="138"/>
      <c r="P298" s="139"/>
      <c r="Q298" s="41"/>
    </row>
    <row r="299" spans="1:18" ht="15" customHeight="1" x14ac:dyDescent="0.3">
      <c r="A299" s="126">
        <v>296</v>
      </c>
      <c r="B299" s="142"/>
      <c r="C299" s="128"/>
      <c r="D299" s="129"/>
      <c r="E299" s="144"/>
      <c r="F299" s="37"/>
      <c r="G299" s="713"/>
      <c r="H299" s="76"/>
      <c r="K299" s="134"/>
      <c r="L299" s="713">
        <v>46414</v>
      </c>
      <c r="M299" s="136"/>
      <c r="N299" s="137"/>
      <c r="O299" s="138"/>
      <c r="P299" s="139"/>
      <c r="Q299" s="41"/>
    </row>
    <row r="300" spans="1:18" ht="15" customHeight="1" x14ac:dyDescent="0.3">
      <c r="A300" s="126">
        <v>297</v>
      </c>
      <c r="B300" s="142"/>
      <c r="C300" s="128"/>
      <c r="D300" s="129"/>
      <c r="E300" s="144"/>
      <c r="F300" s="37"/>
      <c r="G300" s="713"/>
      <c r="H300" s="76"/>
      <c r="K300" s="134"/>
      <c r="L300" s="713">
        <v>46415</v>
      </c>
      <c r="M300" s="136"/>
      <c r="N300" s="137"/>
      <c r="O300" s="138"/>
      <c r="P300" s="139"/>
      <c r="Q300" s="41"/>
    </row>
    <row r="301" spans="1:18" ht="15" customHeight="1" x14ac:dyDescent="0.3">
      <c r="A301" s="126">
        <v>298</v>
      </c>
      <c r="B301" s="142"/>
      <c r="C301" s="128"/>
      <c r="D301" s="129"/>
      <c r="E301" s="144"/>
      <c r="F301" s="37"/>
      <c r="G301" s="713"/>
      <c r="H301" s="76"/>
      <c r="K301" s="134"/>
      <c r="L301" s="713">
        <v>46416</v>
      </c>
      <c r="M301" s="136"/>
      <c r="N301" s="137"/>
      <c r="O301" s="138"/>
      <c r="P301" s="139"/>
      <c r="Q301" s="41"/>
    </row>
    <row r="302" spans="1:18" ht="15" customHeight="1" x14ac:dyDescent="0.3">
      <c r="A302" s="126">
        <v>299</v>
      </c>
      <c r="B302" s="142"/>
      <c r="C302" s="128"/>
      <c r="D302" s="129"/>
      <c r="E302" s="144"/>
      <c r="F302" s="37"/>
      <c r="G302" s="713"/>
      <c r="H302" s="76"/>
      <c r="K302" s="134"/>
      <c r="L302" s="713">
        <v>46417</v>
      </c>
      <c r="M302" s="136"/>
      <c r="N302" s="137"/>
      <c r="O302" s="138"/>
      <c r="P302" s="139"/>
      <c r="Q302" s="41"/>
    </row>
    <row r="303" spans="1:18" ht="15" customHeight="1" x14ac:dyDescent="0.3">
      <c r="A303" s="126">
        <v>300</v>
      </c>
      <c r="B303" s="142"/>
      <c r="C303" s="128"/>
      <c r="D303" s="129"/>
      <c r="E303" s="144"/>
      <c r="F303" s="37"/>
      <c r="G303" s="713"/>
      <c r="H303" s="76"/>
      <c r="K303" s="134"/>
      <c r="L303" s="713">
        <v>46418</v>
      </c>
      <c r="M303" s="136"/>
      <c r="N303" s="137"/>
      <c r="O303" s="138"/>
      <c r="P303" s="139"/>
      <c r="Q303" s="41"/>
      <c r="R303" t="s">
        <v>1389</v>
      </c>
    </row>
    <row r="304" spans="1:18" ht="15" customHeight="1" x14ac:dyDescent="0.3">
      <c r="A304" s="126">
        <v>301</v>
      </c>
      <c r="B304" s="142"/>
      <c r="C304" s="128"/>
      <c r="D304" s="129"/>
      <c r="E304" s="144"/>
      <c r="F304" s="37"/>
      <c r="G304" s="713"/>
      <c r="H304" s="76"/>
      <c r="K304" s="134"/>
      <c r="L304" s="713">
        <v>46419</v>
      </c>
      <c r="M304" s="136"/>
      <c r="N304" s="137"/>
      <c r="O304" s="138"/>
      <c r="P304" s="139"/>
      <c r="Q304" s="41"/>
    </row>
    <row r="305" spans="1:18" ht="15" customHeight="1" x14ac:dyDescent="0.3">
      <c r="A305" s="126">
        <v>302</v>
      </c>
      <c r="B305" s="142"/>
      <c r="C305" s="128"/>
      <c r="D305" s="129"/>
      <c r="E305" s="144"/>
      <c r="F305" s="37"/>
      <c r="G305" s="713"/>
      <c r="H305" s="76"/>
      <c r="K305" s="134"/>
      <c r="L305" s="713">
        <v>46420</v>
      </c>
      <c r="M305" s="136"/>
      <c r="N305" s="137"/>
      <c r="O305" s="138"/>
      <c r="P305" s="139"/>
      <c r="Q305" s="41"/>
    </row>
    <row r="306" spans="1:18" ht="15" customHeight="1" x14ac:dyDescent="0.3">
      <c r="A306" s="126">
        <v>303</v>
      </c>
      <c r="B306" s="142"/>
      <c r="C306" s="128"/>
      <c r="D306" s="129"/>
      <c r="E306" s="144"/>
      <c r="F306" s="37"/>
      <c r="G306" s="713"/>
      <c r="H306" s="76"/>
      <c r="K306" s="134"/>
      <c r="L306" s="713">
        <v>46421</v>
      </c>
      <c r="M306" s="136"/>
      <c r="N306" s="137"/>
      <c r="O306" s="138"/>
      <c r="P306" s="139"/>
      <c r="Q306" s="41"/>
    </row>
    <row r="307" spans="1:18" ht="15" customHeight="1" x14ac:dyDescent="0.3">
      <c r="A307" s="126">
        <v>304</v>
      </c>
      <c r="B307" s="142"/>
      <c r="C307" s="128"/>
      <c r="D307" s="129"/>
      <c r="E307" s="144"/>
      <c r="F307" s="37"/>
      <c r="G307" s="713"/>
      <c r="H307" s="76"/>
      <c r="K307" s="134"/>
      <c r="L307" s="713">
        <v>46422</v>
      </c>
      <c r="M307" s="136"/>
      <c r="N307" s="137"/>
      <c r="O307" s="138"/>
      <c r="P307" s="139"/>
      <c r="Q307" s="41"/>
    </row>
    <row r="308" spans="1:18" ht="15" customHeight="1" x14ac:dyDescent="0.3">
      <c r="A308" s="126">
        <v>305</v>
      </c>
      <c r="B308" s="142"/>
      <c r="C308" s="128"/>
      <c r="D308" s="129"/>
      <c r="E308" s="144"/>
      <c r="F308" s="37"/>
      <c r="G308" s="713"/>
      <c r="H308" s="76"/>
      <c r="K308" s="134"/>
      <c r="L308" s="713">
        <v>46423</v>
      </c>
      <c r="M308" s="136"/>
      <c r="N308" s="137"/>
      <c r="O308" s="138"/>
      <c r="P308" s="139"/>
      <c r="Q308" s="41"/>
    </row>
    <row r="309" spans="1:18" ht="15" customHeight="1" x14ac:dyDescent="0.3">
      <c r="A309" s="126">
        <v>306</v>
      </c>
      <c r="B309" s="142"/>
      <c r="C309" s="128"/>
      <c r="D309" s="129"/>
      <c r="E309" s="144"/>
      <c r="F309" s="37"/>
      <c r="G309" s="713"/>
      <c r="H309" s="76"/>
      <c r="K309" s="134"/>
      <c r="L309" s="713">
        <v>46424</v>
      </c>
      <c r="M309" s="136"/>
      <c r="N309" s="137"/>
      <c r="O309" s="138"/>
      <c r="P309" s="139"/>
      <c r="Q309" s="41"/>
    </row>
    <row r="310" spans="1:18" ht="15" customHeight="1" x14ac:dyDescent="0.3">
      <c r="A310" s="126">
        <v>307</v>
      </c>
      <c r="B310" s="142"/>
      <c r="C310" s="128"/>
      <c r="D310" s="129"/>
      <c r="E310" s="144"/>
      <c r="F310" s="37"/>
      <c r="G310" s="713"/>
      <c r="H310" s="76"/>
      <c r="K310" s="134"/>
      <c r="L310" s="713">
        <v>46425</v>
      </c>
      <c r="M310" s="136"/>
      <c r="N310" s="137"/>
      <c r="O310" s="138"/>
      <c r="P310" s="139"/>
      <c r="Q310" s="41"/>
    </row>
    <row r="311" spans="1:18" ht="15" customHeight="1" x14ac:dyDescent="0.3">
      <c r="A311" s="126">
        <v>308</v>
      </c>
      <c r="B311" s="142"/>
      <c r="C311" s="128"/>
      <c r="D311" s="129"/>
      <c r="E311" s="144"/>
      <c r="F311" s="37"/>
      <c r="G311" s="713"/>
      <c r="H311" s="76"/>
      <c r="K311" s="134"/>
      <c r="L311" s="713">
        <v>46426</v>
      </c>
      <c r="M311" s="136"/>
      <c r="N311" s="137"/>
      <c r="O311" s="138"/>
      <c r="P311" s="139"/>
      <c r="Q311" s="41"/>
    </row>
    <row r="312" spans="1:18" ht="15" customHeight="1" x14ac:dyDescent="0.3">
      <c r="A312" s="126">
        <v>309</v>
      </c>
      <c r="B312" s="142"/>
      <c r="C312" s="128"/>
      <c r="D312" s="129"/>
      <c r="E312" s="144"/>
      <c r="F312" s="37"/>
      <c r="G312" s="713"/>
      <c r="H312" s="76"/>
      <c r="K312" s="134"/>
      <c r="L312" s="713">
        <v>46427</v>
      </c>
      <c r="M312" s="136"/>
      <c r="N312" s="137"/>
      <c r="O312" s="138"/>
      <c r="P312" s="139"/>
      <c r="Q312" s="41"/>
    </row>
    <row r="313" spans="1:18" ht="15" customHeight="1" x14ac:dyDescent="0.3">
      <c r="A313" s="126">
        <v>310</v>
      </c>
      <c r="B313" s="142"/>
      <c r="C313" s="128"/>
      <c r="D313" s="129"/>
      <c r="E313" s="144"/>
      <c r="F313" s="37"/>
      <c r="G313" s="713"/>
      <c r="H313" s="76"/>
      <c r="K313" s="134"/>
      <c r="L313" s="713">
        <v>46428</v>
      </c>
      <c r="M313" s="136"/>
      <c r="N313" s="137"/>
      <c r="O313" s="138"/>
      <c r="P313" s="139"/>
      <c r="Q313" s="41"/>
    </row>
    <row r="314" spans="1:18" ht="15" customHeight="1" x14ac:dyDescent="0.3">
      <c r="A314" s="126">
        <v>311</v>
      </c>
      <c r="B314" s="142"/>
      <c r="C314" s="128"/>
      <c r="D314" s="129"/>
      <c r="E314" s="144"/>
      <c r="F314" s="37"/>
      <c r="G314" s="713"/>
      <c r="H314" s="76"/>
      <c r="K314" s="134"/>
      <c r="L314" s="713">
        <v>46429</v>
      </c>
      <c r="M314" s="136"/>
      <c r="N314" s="137"/>
      <c r="O314" s="138"/>
      <c r="P314" s="139"/>
      <c r="Q314" s="41"/>
      <c r="R314" t="s">
        <v>1406</v>
      </c>
    </row>
    <row r="315" spans="1:18" ht="15" customHeight="1" x14ac:dyDescent="0.3">
      <c r="A315" s="126">
        <v>312</v>
      </c>
      <c r="B315" s="142"/>
      <c r="C315" s="128"/>
      <c r="D315" s="129"/>
      <c r="E315" s="144"/>
      <c r="F315" s="37"/>
      <c r="G315" s="713"/>
      <c r="H315" s="76"/>
      <c r="K315" s="134"/>
      <c r="L315" s="713">
        <v>46430</v>
      </c>
      <c r="M315" s="136"/>
      <c r="N315" s="137"/>
      <c r="O315" s="138"/>
      <c r="P315" s="139"/>
      <c r="Q315" s="41"/>
    </row>
    <row r="316" spans="1:18" ht="15" customHeight="1" x14ac:dyDescent="0.3">
      <c r="A316" s="126">
        <v>313</v>
      </c>
      <c r="B316" s="142"/>
      <c r="C316" s="128"/>
      <c r="D316" s="129"/>
      <c r="E316" s="144"/>
      <c r="F316" s="37"/>
      <c r="G316" s="713"/>
      <c r="H316" s="76"/>
      <c r="K316" s="134"/>
      <c r="L316" s="713">
        <v>46431</v>
      </c>
      <c r="M316" s="136"/>
      <c r="N316" s="137"/>
      <c r="O316" s="138"/>
      <c r="P316" s="139"/>
      <c r="Q316" s="41"/>
      <c r="R316" s="48" t="s">
        <v>430</v>
      </c>
    </row>
    <row r="317" spans="1:18" ht="15" customHeight="1" x14ac:dyDescent="0.3">
      <c r="A317" s="126">
        <v>314</v>
      </c>
      <c r="B317" s="142"/>
      <c r="C317" s="128"/>
      <c r="D317" s="129"/>
      <c r="E317" s="144"/>
      <c r="F317" s="37"/>
      <c r="G317" s="713"/>
      <c r="H317" s="76"/>
      <c r="K317" s="134"/>
      <c r="L317" s="713">
        <v>46432</v>
      </c>
      <c r="M317" s="136"/>
      <c r="N317" s="137"/>
      <c r="O317" s="138"/>
      <c r="P317" s="139"/>
      <c r="Q317" s="41"/>
    </row>
    <row r="318" spans="1:18" ht="15" customHeight="1" x14ac:dyDescent="0.3">
      <c r="A318" s="126">
        <v>315</v>
      </c>
      <c r="B318" s="142"/>
      <c r="C318" s="128"/>
      <c r="D318" s="129"/>
      <c r="E318" s="144"/>
      <c r="F318" s="37"/>
      <c r="G318" s="713"/>
      <c r="H318" s="76"/>
      <c r="K318" s="134"/>
      <c r="L318" s="713">
        <v>46433</v>
      </c>
      <c r="M318" s="136"/>
      <c r="N318" s="137"/>
      <c r="O318" s="138"/>
      <c r="P318" s="139"/>
      <c r="Q318" s="41"/>
    </row>
    <row r="319" spans="1:18" ht="15" customHeight="1" x14ac:dyDescent="0.3">
      <c r="A319" s="126">
        <v>316</v>
      </c>
      <c r="B319" s="142"/>
      <c r="C319" s="128"/>
      <c r="D319" s="129"/>
      <c r="E319" s="144"/>
      <c r="F319" s="37"/>
      <c r="G319" s="713"/>
      <c r="H319" s="76"/>
      <c r="K319" s="134"/>
      <c r="L319" s="713">
        <v>46434</v>
      </c>
      <c r="M319" s="136"/>
      <c r="N319" s="137"/>
      <c r="O319" s="138"/>
      <c r="P319" s="139"/>
      <c r="Q319" s="41"/>
      <c r="R319" s="48" t="s">
        <v>1422</v>
      </c>
    </row>
    <row r="320" spans="1:18" ht="15" customHeight="1" x14ac:dyDescent="0.3">
      <c r="A320" s="126">
        <v>317</v>
      </c>
      <c r="B320" s="142"/>
      <c r="C320" s="128"/>
      <c r="D320" s="129"/>
      <c r="E320" s="144"/>
      <c r="F320" s="37"/>
      <c r="G320" s="713"/>
      <c r="H320" s="76"/>
      <c r="K320" s="134"/>
      <c r="L320" s="713">
        <v>46435</v>
      </c>
      <c r="M320" s="136"/>
      <c r="N320" s="137"/>
      <c r="O320" s="138"/>
      <c r="P320" s="139"/>
      <c r="Q320" s="41"/>
    </row>
    <row r="321" spans="1:20" ht="15" customHeight="1" x14ac:dyDescent="0.3">
      <c r="A321" s="126">
        <v>318</v>
      </c>
      <c r="B321" s="142"/>
      <c r="C321" s="128"/>
      <c r="D321" s="129"/>
      <c r="E321" s="144"/>
      <c r="F321" s="37"/>
      <c r="G321" s="713"/>
      <c r="H321" s="76"/>
      <c r="K321" s="134"/>
      <c r="L321" s="713">
        <v>46436</v>
      </c>
      <c r="M321" s="136"/>
      <c r="N321" s="137"/>
      <c r="O321" s="138"/>
      <c r="P321" s="139"/>
      <c r="Q321" s="41"/>
    </row>
    <row r="322" spans="1:20" ht="15" customHeight="1" x14ac:dyDescent="0.3">
      <c r="A322" s="126">
        <v>319</v>
      </c>
      <c r="B322" s="142"/>
      <c r="C322" s="128"/>
      <c r="D322" s="129"/>
      <c r="E322" s="144"/>
      <c r="F322" s="37"/>
      <c r="G322" s="713"/>
      <c r="H322" s="76"/>
      <c r="K322" s="134"/>
      <c r="L322" s="713">
        <v>46437</v>
      </c>
      <c r="M322" s="136"/>
      <c r="N322" s="137"/>
      <c r="O322" s="138"/>
      <c r="P322" s="139"/>
      <c r="Q322" s="41"/>
      <c r="R322" t="s">
        <v>56</v>
      </c>
    </row>
    <row r="323" spans="1:20" ht="15" customHeight="1" x14ac:dyDescent="0.3">
      <c r="A323" s="126">
        <v>320</v>
      </c>
      <c r="B323" s="142"/>
      <c r="C323" s="128"/>
      <c r="D323" s="129"/>
      <c r="E323" s="144"/>
      <c r="F323" s="37"/>
      <c r="G323" s="713"/>
      <c r="H323" s="76"/>
      <c r="K323" s="134"/>
      <c r="L323" s="713">
        <v>46438</v>
      </c>
      <c r="M323" s="136"/>
      <c r="N323" s="137"/>
      <c r="O323" s="138"/>
      <c r="P323" s="139"/>
      <c r="Q323" s="41"/>
    </row>
    <row r="324" spans="1:20" ht="15" customHeight="1" x14ac:dyDescent="0.3">
      <c r="A324" s="126">
        <v>321</v>
      </c>
      <c r="B324" s="142"/>
      <c r="C324" s="128"/>
      <c r="D324" s="129"/>
      <c r="E324" s="144"/>
      <c r="F324" s="37"/>
      <c r="G324" s="713"/>
      <c r="H324" s="76"/>
      <c r="K324" s="134"/>
      <c r="L324" s="713">
        <v>46439</v>
      </c>
      <c r="M324" s="136"/>
      <c r="N324" s="137"/>
      <c r="O324" s="138"/>
      <c r="P324" s="139"/>
      <c r="Q324" s="41"/>
      <c r="S324">
        <f>SUM(H311:H320)</f>
        <v>0</v>
      </c>
      <c r="T324">
        <f>SUM(P311:P320)</f>
        <v>0</v>
      </c>
    </row>
    <row r="325" spans="1:20" ht="15" customHeight="1" x14ac:dyDescent="0.3">
      <c r="A325" s="126">
        <v>322</v>
      </c>
      <c r="B325" s="142"/>
      <c r="C325" s="128"/>
      <c r="D325" s="129"/>
      <c r="E325" s="144"/>
      <c r="F325" s="37"/>
      <c r="G325" s="713"/>
      <c r="H325" s="76"/>
      <c r="K325" s="134"/>
      <c r="L325" s="713">
        <v>46440</v>
      </c>
      <c r="M325" s="136"/>
      <c r="N325" s="137"/>
      <c r="O325" s="138"/>
      <c r="P325" s="139"/>
      <c r="Q325" s="41"/>
    </row>
    <row r="326" spans="1:20" ht="15" customHeight="1" x14ac:dyDescent="0.3">
      <c r="A326" s="126">
        <v>323</v>
      </c>
      <c r="B326" s="142"/>
      <c r="C326" s="128"/>
      <c r="D326" s="129"/>
      <c r="E326" s="144"/>
      <c r="F326" s="37"/>
      <c r="G326" s="713"/>
      <c r="H326" s="76"/>
      <c r="K326" s="134"/>
      <c r="L326" s="713">
        <v>46441</v>
      </c>
      <c r="M326" s="136"/>
      <c r="N326" s="137"/>
      <c r="O326" s="138"/>
      <c r="P326" s="139"/>
      <c r="Q326" s="41"/>
      <c r="T326" t="e">
        <f>T324/S324</f>
        <v>#DIV/0!</v>
      </c>
    </row>
    <row r="327" spans="1:20" ht="15" customHeight="1" x14ac:dyDescent="0.3">
      <c r="A327" s="126">
        <v>324</v>
      </c>
      <c r="B327" s="142"/>
      <c r="C327" s="128"/>
      <c r="D327" s="129"/>
      <c r="E327" s="144"/>
      <c r="F327" s="37"/>
      <c r="G327" s="713"/>
      <c r="H327" s="76"/>
      <c r="K327" s="134"/>
      <c r="L327" s="713">
        <v>46442</v>
      </c>
      <c r="M327" s="136"/>
      <c r="N327" s="137"/>
      <c r="O327" s="138"/>
      <c r="P327" s="139"/>
      <c r="Q327" s="41"/>
    </row>
    <row r="328" spans="1:20" ht="15" customHeight="1" x14ac:dyDescent="0.3">
      <c r="A328" s="126">
        <v>325</v>
      </c>
      <c r="B328" s="142"/>
      <c r="C328" s="128"/>
      <c r="D328" s="129"/>
      <c r="E328" s="144"/>
      <c r="F328" s="37"/>
      <c r="G328" s="713"/>
      <c r="H328" s="76"/>
      <c r="K328" s="134"/>
      <c r="L328" s="713">
        <v>46443</v>
      </c>
      <c r="M328" s="136"/>
      <c r="N328" s="137"/>
      <c r="O328" s="138"/>
      <c r="P328" s="139"/>
      <c r="Q328" s="41"/>
      <c r="S328">
        <f>SUM(H321:H323)</f>
        <v>0</v>
      </c>
      <c r="T328">
        <f>SUM(P321:P323)</f>
        <v>0</v>
      </c>
    </row>
    <row r="329" spans="1:20" ht="15" customHeight="1" x14ac:dyDescent="0.3">
      <c r="A329" s="126">
        <v>326</v>
      </c>
      <c r="B329" s="142"/>
      <c r="C329" s="128"/>
      <c r="D329" s="129"/>
      <c r="E329" s="144"/>
      <c r="F329" s="37"/>
      <c r="G329" s="713"/>
      <c r="H329" s="76"/>
      <c r="K329" s="134"/>
      <c r="L329" s="713">
        <v>46444</v>
      </c>
      <c r="M329" s="136"/>
      <c r="N329" s="137"/>
      <c r="O329" s="138"/>
      <c r="P329" s="139"/>
      <c r="Q329" s="41"/>
    </row>
    <row r="330" spans="1:20" ht="15" customHeight="1" x14ac:dyDescent="0.3">
      <c r="A330" s="126">
        <v>327</v>
      </c>
      <c r="B330" s="142"/>
      <c r="C330" s="128"/>
      <c r="D330" s="129"/>
      <c r="E330" s="144"/>
      <c r="F330" s="37"/>
      <c r="G330" s="713"/>
      <c r="H330" s="76"/>
      <c r="K330" s="134"/>
      <c r="L330" s="713">
        <v>46445</v>
      </c>
      <c r="M330" s="136"/>
      <c r="N330" s="137"/>
      <c r="O330" s="138"/>
      <c r="P330" s="139"/>
      <c r="Q330" s="41"/>
      <c r="S330">
        <f>SUM(H307:H320)</f>
        <v>0</v>
      </c>
      <c r="T330">
        <f>SUM(P307:P320)</f>
        <v>0</v>
      </c>
    </row>
    <row r="331" spans="1:20" ht="15" customHeight="1" x14ac:dyDescent="0.3">
      <c r="A331" s="126">
        <v>328</v>
      </c>
      <c r="B331" s="142"/>
      <c r="C331" s="128"/>
      <c r="D331" s="129"/>
      <c r="E331" s="144"/>
      <c r="F331" s="37"/>
      <c r="G331" s="713"/>
      <c r="H331" s="76"/>
      <c r="K331" s="134"/>
      <c r="L331" s="713">
        <v>46446</v>
      </c>
      <c r="M331" s="136"/>
      <c r="N331" s="137"/>
      <c r="O331" s="138"/>
      <c r="P331" s="139"/>
      <c r="Q331" s="41"/>
    </row>
    <row r="332" spans="1:20" ht="15" customHeight="1" x14ac:dyDescent="0.3">
      <c r="A332" s="126">
        <v>329</v>
      </c>
      <c r="B332" s="142"/>
      <c r="C332" s="128"/>
      <c r="D332" s="129"/>
      <c r="E332" s="144"/>
      <c r="F332" s="37"/>
      <c r="G332" s="713"/>
      <c r="H332" s="76"/>
      <c r="K332" s="134"/>
      <c r="L332" s="713">
        <v>46447</v>
      </c>
      <c r="M332" s="136"/>
      <c r="N332" s="137"/>
      <c r="O332" s="138"/>
      <c r="P332" s="139"/>
      <c r="Q332" s="41"/>
      <c r="T332" t="e">
        <f>T330/S330</f>
        <v>#DIV/0!</v>
      </c>
    </row>
    <row r="333" spans="1:20" ht="15" customHeight="1" x14ac:dyDescent="0.3">
      <c r="A333" s="126">
        <v>330</v>
      </c>
      <c r="B333" s="142"/>
      <c r="C333" s="128"/>
      <c r="D333" s="129"/>
      <c r="E333" s="144"/>
      <c r="F333" s="37"/>
      <c r="G333" s="713"/>
      <c r="H333" s="76"/>
      <c r="K333" s="134"/>
      <c r="L333" s="713">
        <v>46448</v>
      </c>
      <c r="M333" s="136"/>
      <c r="N333" s="137"/>
      <c r="O333" s="138"/>
      <c r="P333" s="139"/>
      <c r="Q333" s="41"/>
    </row>
    <row r="334" spans="1:20" ht="15" customHeight="1" x14ac:dyDescent="0.3">
      <c r="A334" s="126">
        <v>331</v>
      </c>
      <c r="B334" s="142"/>
      <c r="C334" s="128"/>
      <c r="D334" s="129"/>
      <c r="E334" s="144"/>
      <c r="F334" s="37"/>
      <c r="G334" s="713"/>
      <c r="H334" s="76"/>
      <c r="K334" s="134"/>
      <c r="L334" s="713">
        <v>46449</v>
      </c>
      <c r="M334" s="136"/>
      <c r="N334" s="137"/>
      <c r="O334" s="138"/>
      <c r="P334" s="139"/>
      <c r="Q334" s="41"/>
    </row>
    <row r="335" spans="1:20" ht="15" customHeight="1" x14ac:dyDescent="0.3">
      <c r="A335" s="126">
        <v>332</v>
      </c>
      <c r="B335" s="142"/>
      <c r="C335" s="128"/>
      <c r="D335" s="129"/>
      <c r="E335" s="144"/>
      <c r="F335" s="37"/>
      <c r="G335" s="713"/>
      <c r="H335" s="76"/>
      <c r="K335" s="134"/>
      <c r="L335" s="713">
        <v>46450</v>
      </c>
      <c r="M335" s="136"/>
      <c r="N335" s="137"/>
      <c r="O335" s="138"/>
      <c r="P335" s="139"/>
      <c r="Q335" s="41"/>
    </row>
    <row r="336" spans="1:20" ht="15" customHeight="1" x14ac:dyDescent="0.3">
      <c r="A336" s="126">
        <v>333</v>
      </c>
      <c r="B336" s="142"/>
      <c r="C336" s="128"/>
      <c r="D336" s="129"/>
      <c r="E336" s="144"/>
      <c r="F336" s="37"/>
      <c r="G336" s="713"/>
      <c r="H336" s="76"/>
      <c r="K336" s="134"/>
      <c r="L336" s="713">
        <v>46451</v>
      </c>
      <c r="M336" s="136"/>
      <c r="N336" s="137"/>
      <c r="O336" s="138"/>
      <c r="P336" s="139"/>
      <c r="Q336" s="41"/>
    </row>
    <row r="337" spans="1:20" ht="15" customHeight="1" x14ac:dyDescent="0.3">
      <c r="A337" s="126">
        <v>334</v>
      </c>
      <c r="B337" s="142"/>
      <c r="C337" s="128"/>
      <c r="D337" s="129"/>
      <c r="E337" s="144"/>
      <c r="F337" s="37"/>
      <c r="G337" s="713"/>
      <c r="H337" s="76"/>
      <c r="K337" s="134"/>
      <c r="L337" s="713">
        <v>46452</v>
      </c>
      <c r="M337" s="136"/>
      <c r="N337" s="137"/>
      <c r="O337" s="138"/>
      <c r="P337" s="139"/>
      <c r="Q337" s="41"/>
      <c r="R337" t="s">
        <v>1217</v>
      </c>
    </row>
    <row r="338" spans="1:20" ht="15" customHeight="1" x14ac:dyDescent="0.3">
      <c r="A338" s="126">
        <v>335</v>
      </c>
      <c r="B338" s="142"/>
      <c r="C338" s="128"/>
      <c r="D338" s="129"/>
      <c r="E338" s="144"/>
      <c r="F338" s="37"/>
      <c r="G338" s="713"/>
      <c r="H338" s="76"/>
      <c r="K338" s="134"/>
      <c r="L338" s="713">
        <v>46453</v>
      </c>
      <c r="M338" s="136"/>
      <c r="N338" s="137"/>
      <c r="O338" s="138"/>
      <c r="P338" s="139"/>
      <c r="Q338" s="41"/>
    </row>
    <row r="339" spans="1:20" ht="15" customHeight="1" x14ac:dyDescent="0.3">
      <c r="A339" s="126">
        <v>336</v>
      </c>
      <c r="B339" s="142"/>
      <c r="C339" s="128"/>
      <c r="D339" s="129"/>
      <c r="E339" s="144"/>
      <c r="F339" s="37"/>
      <c r="G339" s="713"/>
      <c r="H339" s="76"/>
      <c r="K339" s="134"/>
      <c r="L339" s="713">
        <v>46454</v>
      </c>
      <c r="M339" s="136"/>
      <c r="N339" s="137"/>
      <c r="O339" s="138"/>
      <c r="P339" s="139"/>
      <c r="Q339" s="41"/>
      <c r="R339" t="s">
        <v>1217</v>
      </c>
    </row>
    <row r="340" spans="1:20" ht="15" customHeight="1" x14ac:dyDescent="0.3">
      <c r="A340" s="126">
        <v>337</v>
      </c>
      <c r="B340" s="142"/>
      <c r="C340" s="128"/>
      <c r="D340" s="129"/>
      <c r="E340" s="144"/>
      <c r="F340" s="37"/>
      <c r="G340" s="713"/>
      <c r="H340" s="76"/>
      <c r="K340" s="134"/>
      <c r="L340" s="713">
        <v>46455</v>
      </c>
      <c r="M340" s="136"/>
      <c r="N340" s="137"/>
      <c r="O340" s="138"/>
      <c r="P340" s="139"/>
      <c r="Q340" s="41"/>
    </row>
    <row r="341" spans="1:20" ht="15" customHeight="1" x14ac:dyDescent="0.3">
      <c r="A341" s="126">
        <v>338</v>
      </c>
      <c r="B341" s="142"/>
      <c r="C341" s="128"/>
      <c r="D341" s="129"/>
      <c r="E341" s="144"/>
      <c r="F341" s="37"/>
      <c r="G341" s="713"/>
      <c r="H341" s="76"/>
      <c r="K341" s="134"/>
      <c r="L341" s="713">
        <v>46456</v>
      </c>
      <c r="M341" s="136"/>
      <c r="N341" s="137"/>
      <c r="O341" s="138"/>
      <c r="P341" s="139"/>
      <c r="Q341" s="41"/>
    </row>
    <row r="342" spans="1:20" ht="15" customHeight="1" x14ac:dyDescent="0.3">
      <c r="A342" s="126">
        <v>339</v>
      </c>
      <c r="B342" s="142"/>
      <c r="C342" s="128"/>
      <c r="D342" s="129"/>
      <c r="E342" s="144"/>
      <c r="F342" s="37"/>
      <c r="G342" s="713"/>
      <c r="H342" s="76"/>
      <c r="K342" s="134"/>
      <c r="L342" s="713">
        <v>46457</v>
      </c>
      <c r="M342" s="136"/>
      <c r="N342" s="137"/>
      <c r="O342" s="138"/>
      <c r="P342" s="139"/>
      <c r="Q342" s="41"/>
    </row>
    <row r="343" spans="1:20" ht="15" customHeight="1" x14ac:dyDescent="0.3">
      <c r="A343" s="126">
        <v>340</v>
      </c>
      <c r="B343" s="142"/>
      <c r="C343" s="128"/>
      <c r="D343" s="129"/>
      <c r="E343" s="144"/>
      <c r="F343" s="37"/>
      <c r="G343" s="713"/>
      <c r="H343" s="76"/>
      <c r="K343" s="134"/>
      <c r="L343" s="713">
        <v>46458</v>
      </c>
      <c r="M343" s="136"/>
      <c r="N343" s="137"/>
      <c r="O343" s="138"/>
      <c r="P343" s="139"/>
      <c r="Q343" s="41"/>
    </row>
    <row r="344" spans="1:20" ht="15" customHeight="1" x14ac:dyDescent="0.3">
      <c r="A344" s="126">
        <v>341</v>
      </c>
      <c r="B344" s="142"/>
      <c r="C344" s="128"/>
      <c r="D344" s="129"/>
      <c r="E344" s="144"/>
      <c r="F344" s="37"/>
      <c r="G344" s="713"/>
      <c r="H344" s="76"/>
      <c r="K344" s="134"/>
      <c r="L344" s="713">
        <v>46459</v>
      </c>
      <c r="M344" s="136"/>
      <c r="N344" s="137"/>
      <c r="O344" s="138"/>
      <c r="P344" s="139"/>
      <c r="Q344" s="41"/>
    </row>
    <row r="345" spans="1:20" ht="15" customHeight="1" x14ac:dyDescent="0.3">
      <c r="A345" s="126">
        <v>342</v>
      </c>
      <c r="B345" s="142"/>
      <c r="C345" s="128"/>
      <c r="D345" s="129"/>
      <c r="E345" s="144"/>
      <c r="F345" s="37"/>
      <c r="G345" s="713"/>
      <c r="H345" s="76"/>
      <c r="K345" s="134"/>
      <c r="L345" s="713">
        <v>46460</v>
      </c>
      <c r="M345" s="136"/>
      <c r="N345" s="137"/>
      <c r="O345" s="138"/>
      <c r="P345" s="139"/>
      <c r="Q345" s="41"/>
      <c r="S345">
        <f>SUM(P344:P345)</f>
        <v>0</v>
      </c>
    </row>
    <row r="346" spans="1:20" ht="15" customHeight="1" x14ac:dyDescent="0.3">
      <c r="A346" s="126">
        <v>343</v>
      </c>
      <c r="B346" s="142"/>
      <c r="C346" s="128"/>
      <c r="D346" s="129"/>
      <c r="E346" s="144"/>
      <c r="F346" s="37"/>
      <c r="G346" s="713"/>
      <c r="H346" s="76"/>
      <c r="K346" s="134"/>
      <c r="L346" s="713">
        <v>46461</v>
      </c>
      <c r="M346" s="136"/>
      <c r="N346" s="137"/>
      <c r="O346" s="138"/>
      <c r="P346" s="139"/>
      <c r="Q346" s="41"/>
    </row>
    <row r="347" spans="1:20" ht="15" customHeight="1" x14ac:dyDescent="0.3">
      <c r="A347" s="126">
        <v>344</v>
      </c>
      <c r="B347" s="142"/>
      <c r="C347" s="128"/>
      <c r="D347" s="129"/>
      <c r="E347" s="144"/>
      <c r="F347" s="37"/>
      <c r="G347" s="713"/>
      <c r="H347" s="76"/>
      <c r="K347" s="134"/>
      <c r="L347" s="713">
        <v>46462</v>
      </c>
      <c r="M347" s="136"/>
      <c r="N347" s="137"/>
      <c r="O347" s="138"/>
      <c r="P347" s="139"/>
      <c r="Q347" s="41"/>
    </row>
    <row r="348" spans="1:20" ht="15" customHeight="1" x14ac:dyDescent="0.3">
      <c r="A348" s="126">
        <v>345</v>
      </c>
      <c r="B348" s="142"/>
      <c r="C348" s="128"/>
      <c r="D348" s="129"/>
      <c r="E348" s="144"/>
      <c r="F348" s="37"/>
      <c r="G348" s="713"/>
      <c r="H348" s="76"/>
      <c r="K348" s="134"/>
      <c r="L348" s="713">
        <v>46463</v>
      </c>
      <c r="M348" s="136"/>
      <c r="N348" s="137"/>
      <c r="O348" s="138"/>
      <c r="P348" s="139"/>
      <c r="Q348" s="41"/>
      <c r="S348">
        <f>SUM(H343:H347)</f>
        <v>0</v>
      </c>
      <c r="T348">
        <f>SUM(P343:P347)</f>
        <v>0</v>
      </c>
    </row>
    <row r="349" spans="1:20" ht="15" customHeight="1" x14ac:dyDescent="0.3">
      <c r="A349" s="126">
        <v>346</v>
      </c>
      <c r="B349" s="142"/>
      <c r="C349" s="128"/>
      <c r="D349" s="129"/>
      <c r="E349" s="144"/>
      <c r="F349" s="37"/>
      <c r="G349" s="713"/>
      <c r="H349" s="76"/>
      <c r="K349" s="134"/>
      <c r="L349" s="713">
        <v>46464</v>
      </c>
      <c r="M349" s="136"/>
      <c r="N349" s="137"/>
      <c r="O349" s="138"/>
      <c r="P349" s="139"/>
      <c r="Q349" s="41"/>
    </row>
    <row r="350" spans="1:20" ht="15" customHeight="1" x14ac:dyDescent="0.3">
      <c r="A350" s="126">
        <v>347</v>
      </c>
      <c r="B350" s="142"/>
      <c r="C350" s="128"/>
      <c r="D350" s="129"/>
      <c r="E350" s="144"/>
      <c r="F350" s="37"/>
      <c r="G350" s="713"/>
      <c r="H350" s="76"/>
      <c r="K350" s="134"/>
      <c r="L350" s="713">
        <v>46465</v>
      </c>
      <c r="M350" s="136"/>
      <c r="N350" s="137"/>
      <c r="O350" s="138"/>
      <c r="P350" s="139"/>
      <c r="Q350" s="41"/>
    </row>
    <row r="351" spans="1:20" ht="15" customHeight="1" x14ac:dyDescent="0.3">
      <c r="A351" s="126">
        <v>348</v>
      </c>
      <c r="B351" s="142"/>
      <c r="C351" s="128"/>
      <c r="D351" s="129"/>
      <c r="E351" s="144"/>
      <c r="F351" s="37"/>
      <c r="G351" s="713"/>
      <c r="H351" s="76"/>
      <c r="K351" s="134"/>
      <c r="L351" s="713">
        <v>46466</v>
      </c>
      <c r="M351" s="136"/>
      <c r="N351" s="137"/>
      <c r="O351" s="138"/>
      <c r="P351" s="139"/>
      <c r="Q351" s="41"/>
    </row>
    <row r="352" spans="1:20" ht="15" customHeight="1" x14ac:dyDescent="0.3">
      <c r="A352" s="126">
        <v>349</v>
      </c>
      <c r="B352" s="142"/>
      <c r="C352" s="128"/>
      <c r="D352" s="129"/>
      <c r="E352" s="144"/>
      <c r="F352" s="37"/>
      <c r="G352" s="713"/>
      <c r="H352" s="76"/>
      <c r="K352" s="134"/>
      <c r="L352" s="713">
        <v>46467</v>
      </c>
      <c r="M352" s="136"/>
      <c r="N352" s="137"/>
      <c r="O352" s="138"/>
      <c r="P352" s="139"/>
      <c r="Q352" s="41"/>
    </row>
    <row r="353" spans="1:18" ht="15" customHeight="1" x14ac:dyDescent="0.3">
      <c r="A353" s="126">
        <v>350</v>
      </c>
      <c r="B353" s="142"/>
      <c r="C353" s="128"/>
      <c r="D353" s="129"/>
      <c r="E353" s="144"/>
      <c r="F353" s="37"/>
      <c r="G353" s="713"/>
      <c r="H353" s="76"/>
      <c r="K353" s="134"/>
      <c r="L353" s="713">
        <v>46468</v>
      </c>
      <c r="M353" s="136"/>
      <c r="N353" s="137"/>
      <c r="O353" s="138"/>
      <c r="P353" s="139"/>
      <c r="Q353" s="41"/>
    </row>
    <row r="354" spans="1:18" ht="15" customHeight="1" x14ac:dyDescent="0.3">
      <c r="A354" s="126">
        <v>351</v>
      </c>
      <c r="B354" s="142"/>
      <c r="C354" s="128"/>
      <c r="D354" s="129"/>
      <c r="E354" s="144"/>
      <c r="F354" s="37"/>
      <c r="G354" s="713"/>
      <c r="H354" s="76"/>
      <c r="K354" s="134"/>
      <c r="L354" s="713">
        <v>46469</v>
      </c>
      <c r="M354" s="136"/>
      <c r="N354" s="137"/>
      <c r="O354" s="138"/>
      <c r="P354" s="139"/>
      <c r="Q354" s="41"/>
      <c r="R354" s="48" t="s">
        <v>1468</v>
      </c>
    </row>
    <row r="355" spans="1:18" ht="15" customHeight="1" x14ac:dyDescent="0.3">
      <c r="A355" s="126">
        <v>352</v>
      </c>
      <c r="B355" s="142"/>
      <c r="C355" s="128"/>
      <c r="D355" s="129"/>
      <c r="E355" s="144"/>
      <c r="F355" s="37"/>
      <c r="G355" s="713"/>
      <c r="H355" s="76"/>
      <c r="K355" s="134"/>
      <c r="L355" s="713">
        <v>46470</v>
      </c>
      <c r="M355" s="136"/>
      <c r="N355" s="137"/>
      <c r="O355" s="138"/>
      <c r="P355" s="139"/>
      <c r="Q355" s="41"/>
    </row>
    <row r="356" spans="1:18" ht="15" customHeight="1" x14ac:dyDescent="0.3">
      <c r="A356" s="126">
        <v>353</v>
      </c>
      <c r="B356" s="142"/>
      <c r="C356" s="128"/>
      <c r="D356" s="129"/>
      <c r="E356" s="144"/>
      <c r="F356" s="37"/>
      <c r="G356" s="713"/>
      <c r="H356" s="76"/>
      <c r="K356" s="134"/>
      <c r="L356" s="713">
        <v>46471</v>
      </c>
      <c r="M356" s="136"/>
      <c r="N356" s="137"/>
      <c r="O356" s="138"/>
      <c r="P356" s="139"/>
      <c r="Q356" s="41"/>
    </row>
    <row r="357" spans="1:18" ht="15" customHeight="1" x14ac:dyDescent="0.3">
      <c r="A357" s="126">
        <v>354</v>
      </c>
      <c r="B357" s="142"/>
      <c r="C357" s="128"/>
      <c r="D357" s="129"/>
      <c r="E357" s="144"/>
      <c r="F357" s="37"/>
      <c r="G357" s="713"/>
      <c r="H357" s="76"/>
      <c r="K357" s="134"/>
      <c r="L357" s="713">
        <v>46472</v>
      </c>
      <c r="M357" s="136"/>
      <c r="N357" s="137"/>
      <c r="O357" s="138"/>
      <c r="P357" s="139"/>
      <c r="Q357" s="41"/>
    </row>
    <row r="358" spans="1:18" ht="15" customHeight="1" x14ac:dyDescent="0.3">
      <c r="A358" s="126">
        <v>355</v>
      </c>
      <c r="B358" s="142"/>
      <c r="C358" s="128"/>
      <c r="D358" s="129"/>
      <c r="E358" s="144"/>
      <c r="F358" s="37"/>
      <c r="G358" s="713"/>
      <c r="H358" s="76"/>
      <c r="K358" s="134"/>
      <c r="L358" s="713">
        <v>46473</v>
      </c>
      <c r="M358" s="136"/>
      <c r="N358" s="137"/>
      <c r="O358" s="138"/>
      <c r="P358" s="139"/>
      <c r="Q358" s="41"/>
    </row>
    <row r="359" spans="1:18" ht="15" customHeight="1" x14ac:dyDescent="0.3">
      <c r="A359" s="126">
        <v>356</v>
      </c>
      <c r="B359" s="142"/>
      <c r="C359" s="128"/>
      <c r="D359" s="129"/>
      <c r="E359" s="144"/>
      <c r="F359" s="37"/>
      <c r="G359" s="713"/>
      <c r="H359" s="76"/>
      <c r="K359" s="134"/>
      <c r="L359" s="713">
        <v>46474</v>
      </c>
      <c r="M359" s="136"/>
      <c r="N359" s="137"/>
      <c r="O359" s="138"/>
      <c r="P359" s="139"/>
      <c r="Q359" s="41"/>
    </row>
    <row r="360" spans="1:18" ht="15" customHeight="1" x14ac:dyDescent="0.3">
      <c r="A360" s="126">
        <v>357</v>
      </c>
      <c r="B360" s="142"/>
      <c r="C360" s="128"/>
      <c r="D360" s="129"/>
      <c r="E360" s="144"/>
      <c r="F360" s="37"/>
      <c r="G360" s="713"/>
      <c r="H360" s="76"/>
      <c r="K360" s="134"/>
      <c r="L360" s="713">
        <v>46475</v>
      </c>
      <c r="M360" s="136"/>
      <c r="N360" s="137"/>
      <c r="O360" s="138"/>
      <c r="P360" s="139"/>
      <c r="Q360" s="41"/>
      <c r="R360" t="s">
        <v>1472</v>
      </c>
    </row>
    <row r="361" spans="1:18" ht="15" customHeight="1" x14ac:dyDescent="0.3">
      <c r="A361" s="126">
        <v>358</v>
      </c>
      <c r="B361" s="142"/>
      <c r="C361" s="128"/>
      <c r="D361" s="129"/>
      <c r="E361" s="144"/>
      <c r="F361" s="37"/>
      <c r="G361" s="713"/>
      <c r="H361" s="76"/>
      <c r="K361" s="134"/>
      <c r="L361" s="713">
        <v>46476</v>
      </c>
      <c r="M361" s="136"/>
      <c r="N361" s="137"/>
      <c r="O361" s="138"/>
      <c r="P361" s="139"/>
      <c r="Q361" s="41"/>
    </row>
    <row r="362" spans="1:18" ht="15" customHeight="1" x14ac:dyDescent="0.3">
      <c r="A362" s="126">
        <v>359</v>
      </c>
      <c r="B362" s="142"/>
      <c r="C362" s="128"/>
      <c r="D362" s="129"/>
      <c r="E362" s="144"/>
      <c r="F362" s="37"/>
      <c r="G362" s="713"/>
      <c r="H362" s="76"/>
      <c r="K362" s="134"/>
      <c r="L362" s="713">
        <v>46477</v>
      </c>
      <c r="M362" s="136"/>
      <c r="N362" s="137"/>
      <c r="O362" s="138"/>
      <c r="P362" s="139"/>
      <c r="Q362" s="41"/>
    </row>
    <row r="363" spans="1:18" ht="15" customHeight="1" x14ac:dyDescent="0.3">
      <c r="A363" s="126">
        <v>360</v>
      </c>
      <c r="B363" s="142"/>
      <c r="C363" s="128"/>
      <c r="D363" s="129"/>
      <c r="E363" s="144"/>
      <c r="F363" s="37"/>
      <c r="G363" s="713"/>
      <c r="H363" s="76"/>
      <c r="K363" s="134"/>
      <c r="L363" s="713">
        <v>46478</v>
      </c>
      <c r="M363" s="136"/>
      <c r="N363" s="137"/>
      <c r="O363" s="138"/>
      <c r="P363" s="139"/>
      <c r="Q363" s="41"/>
    </row>
    <row r="364" spans="1:18" ht="15" customHeight="1" x14ac:dyDescent="0.3">
      <c r="A364" s="126">
        <v>361</v>
      </c>
      <c r="B364" s="142"/>
      <c r="C364" s="128"/>
      <c r="D364" s="129"/>
      <c r="E364" s="144"/>
      <c r="F364" s="37"/>
      <c r="G364" s="713"/>
      <c r="H364" s="76"/>
      <c r="K364" s="134"/>
      <c r="L364" s="713">
        <v>46479</v>
      </c>
      <c r="M364" s="136"/>
      <c r="N364" s="137"/>
      <c r="O364" s="138"/>
      <c r="P364" s="139"/>
      <c r="Q364" s="41"/>
    </row>
    <row r="365" spans="1:18" ht="15" customHeight="1" x14ac:dyDescent="0.3">
      <c r="A365" s="126">
        <v>362</v>
      </c>
      <c r="B365" s="142"/>
      <c r="C365" s="128"/>
      <c r="D365" s="129"/>
      <c r="E365" s="144"/>
      <c r="F365" s="37"/>
      <c r="G365" s="713"/>
      <c r="H365" s="76"/>
      <c r="K365" s="134"/>
      <c r="L365" s="713">
        <v>46480</v>
      </c>
      <c r="M365" s="136"/>
      <c r="N365" s="137"/>
      <c r="O365" s="138"/>
      <c r="P365" s="139"/>
      <c r="Q365" s="41"/>
    </row>
    <row r="366" spans="1:18" ht="15" customHeight="1" x14ac:dyDescent="0.3">
      <c r="A366" s="126">
        <v>363</v>
      </c>
      <c r="B366" s="142"/>
      <c r="C366" s="128"/>
      <c r="D366" s="129"/>
      <c r="E366" s="144"/>
      <c r="F366" s="37"/>
      <c r="G366" s="713"/>
      <c r="H366" s="76"/>
      <c r="K366" s="134"/>
      <c r="L366" s="679"/>
      <c r="M366" s="136"/>
      <c r="N366" s="137"/>
      <c r="O366" s="138"/>
      <c r="P366" s="139"/>
      <c r="Q366" s="41"/>
    </row>
    <row r="367" spans="1:18" ht="15" customHeight="1" x14ac:dyDescent="0.3">
      <c r="A367" s="126">
        <v>364</v>
      </c>
      <c r="B367" s="142"/>
      <c r="C367" s="128"/>
      <c r="D367" s="129"/>
      <c r="E367" s="144"/>
      <c r="F367" s="37"/>
      <c r="G367" s="713"/>
      <c r="H367" s="76"/>
      <c r="K367" s="134"/>
      <c r="L367" s="679"/>
      <c r="M367" s="136"/>
      <c r="N367" s="137"/>
      <c r="O367" s="138"/>
      <c r="P367" s="139"/>
      <c r="Q367" s="41"/>
    </row>
    <row r="368" spans="1:18" ht="15" customHeight="1" x14ac:dyDescent="0.3">
      <c r="A368" s="126">
        <v>365</v>
      </c>
      <c r="B368" s="142"/>
      <c r="C368" s="128"/>
      <c r="D368" s="129"/>
      <c r="E368" s="144"/>
      <c r="F368" s="37"/>
      <c r="G368" s="713"/>
      <c r="H368" s="76"/>
      <c r="K368" s="134"/>
      <c r="L368" s="679"/>
      <c r="M368" s="136"/>
      <c r="N368" s="137"/>
      <c r="O368" s="138"/>
      <c r="P368" s="139"/>
      <c r="Q368" s="41"/>
    </row>
    <row r="369" spans="1:19" ht="15" customHeight="1" x14ac:dyDescent="0.3">
      <c r="A369" s="126">
        <v>366</v>
      </c>
      <c r="B369" s="142"/>
      <c r="C369" s="128"/>
      <c r="D369" s="129"/>
      <c r="E369" s="144"/>
      <c r="F369" s="37"/>
      <c r="G369" s="713"/>
      <c r="H369" s="76"/>
      <c r="K369" s="134"/>
      <c r="L369" s="679"/>
      <c r="M369" s="136"/>
      <c r="N369" s="137"/>
      <c r="O369" s="138"/>
      <c r="P369" s="139"/>
      <c r="Q369" s="41"/>
    </row>
    <row r="370" spans="1:19" ht="15" customHeight="1" x14ac:dyDescent="0.3">
      <c r="A370" s="126">
        <v>367</v>
      </c>
      <c r="B370" s="142"/>
      <c r="C370" s="128"/>
      <c r="D370" s="129"/>
      <c r="E370" s="144"/>
      <c r="F370" s="37"/>
      <c r="G370" s="713"/>
      <c r="H370" s="76"/>
      <c r="K370" s="134"/>
      <c r="L370" s="679"/>
      <c r="M370" s="136"/>
      <c r="N370" s="137"/>
      <c r="O370" s="138"/>
      <c r="P370" s="139"/>
      <c r="Q370" s="41"/>
    </row>
    <row r="371" spans="1:19" ht="15" customHeight="1" x14ac:dyDescent="0.3">
      <c r="A371" s="126">
        <v>368</v>
      </c>
      <c r="B371" s="142"/>
      <c r="C371" s="128"/>
      <c r="D371" s="129"/>
      <c r="E371" s="144"/>
      <c r="F371" s="37"/>
      <c r="G371" s="713"/>
      <c r="H371" s="76"/>
      <c r="K371" s="134"/>
      <c r="L371" s="679"/>
      <c r="M371" s="136"/>
      <c r="N371" s="137"/>
      <c r="O371" s="138"/>
      <c r="P371" s="139"/>
      <c r="Q371" s="41"/>
    </row>
    <row r="372" spans="1:19" ht="15" customHeight="1" x14ac:dyDescent="0.3">
      <c r="A372" s="126">
        <v>369</v>
      </c>
      <c r="B372" s="142"/>
      <c r="C372" s="128"/>
      <c r="D372" s="129"/>
      <c r="E372" s="144"/>
      <c r="F372" s="37"/>
      <c r="G372" s="713"/>
      <c r="H372" s="76"/>
      <c r="K372" s="134"/>
      <c r="L372" s="679"/>
      <c r="M372" s="136"/>
      <c r="N372" s="137"/>
      <c r="O372" s="138"/>
      <c r="P372" s="139"/>
      <c r="Q372" s="41"/>
    </row>
    <row r="373" spans="1:19" ht="15" customHeight="1" x14ac:dyDescent="0.3">
      <c r="A373" s="126">
        <v>370</v>
      </c>
      <c r="B373" s="142"/>
      <c r="C373" s="128"/>
      <c r="D373" s="129"/>
      <c r="E373" s="144"/>
      <c r="F373" s="37"/>
      <c r="G373" s="713"/>
      <c r="H373" s="76"/>
      <c r="K373" s="134"/>
      <c r="L373" s="679"/>
      <c r="M373" s="136"/>
      <c r="N373" s="137"/>
      <c r="O373" s="138"/>
      <c r="P373" s="139"/>
      <c r="Q373" s="41"/>
      <c r="S373">
        <f>SUM(H360:H373)</f>
        <v>0</v>
      </c>
    </row>
    <row r="374" spans="1:19" ht="15" customHeight="1" x14ac:dyDescent="0.3">
      <c r="A374" s="126">
        <v>371</v>
      </c>
      <c r="B374" s="142"/>
      <c r="C374" s="128"/>
      <c r="D374" s="129"/>
      <c r="E374" s="144"/>
      <c r="F374" s="37"/>
      <c r="G374" s="713"/>
      <c r="H374" s="76"/>
      <c r="K374" s="134"/>
      <c r="L374" s="679"/>
      <c r="M374" s="136"/>
      <c r="N374" s="137"/>
      <c r="O374" s="138"/>
      <c r="P374" s="139"/>
      <c r="Q374" s="41"/>
      <c r="R374" t="s">
        <v>1494</v>
      </c>
    </row>
    <row r="375" spans="1:19" ht="15" customHeight="1" x14ac:dyDescent="0.3">
      <c r="A375" s="126">
        <v>372</v>
      </c>
      <c r="B375" s="142"/>
      <c r="C375" s="128"/>
      <c r="D375" s="129"/>
      <c r="E375" s="144"/>
      <c r="F375" s="37"/>
      <c r="G375" s="713"/>
      <c r="H375" s="76"/>
      <c r="K375" s="134"/>
      <c r="L375" s="679"/>
      <c r="M375" s="136"/>
      <c r="N375" s="137"/>
      <c r="O375" s="138"/>
      <c r="P375" s="139"/>
      <c r="Q375" s="41"/>
      <c r="R375" s="48" t="s">
        <v>1498</v>
      </c>
    </row>
    <row r="376" spans="1:19" ht="15" customHeight="1" x14ac:dyDescent="0.3">
      <c r="A376" s="126">
        <v>373</v>
      </c>
      <c r="B376" s="142"/>
      <c r="C376" s="128"/>
      <c r="D376" s="129"/>
      <c r="E376" s="144"/>
      <c r="F376" s="37"/>
      <c r="G376" s="713"/>
      <c r="H376" s="76"/>
      <c r="K376" s="134"/>
      <c r="L376" s="679"/>
      <c r="M376" s="136"/>
      <c r="N376" s="137"/>
      <c r="O376" s="138"/>
      <c r="P376" s="139"/>
      <c r="Q376" s="41"/>
    </row>
    <row r="377" spans="1:19" ht="15" customHeight="1" x14ac:dyDescent="0.3">
      <c r="A377" s="126">
        <v>374</v>
      </c>
      <c r="B377" s="142"/>
      <c r="C377" s="128"/>
      <c r="D377" s="129"/>
      <c r="E377" s="144"/>
      <c r="F377" s="37"/>
      <c r="G377" s="713"/>
      <c r="H377" s="76"/>
      <c r="K377" s="134"/>
      <c r="L377" s="679"/>
      <c r="M377" s="136"/>
      <c r="N377" s="137"/>
      <c r="O377" s="138"/>
      <c r="P377" s="139"/>
      <c r="Q377" s="41"/>
    </row>
    <row r="378" spans="1:19" ht="15" customHeight="1" x14ac:dyDescent="0.3">
      <c r="A378" s="126">
        <v>375</v>
      </c>
      <c r="B378" s="142"/>
      <c r="C378" s="128"/>
      <c r="D378" s="129"/>
      <c r="E378" s="144"/>
      <c r="F378" s="37"/>
      <c r="G378" s="713"/>
      <c r="H378" s="76"/>
      <c r="K378" s="134"/>
      <c r="L378" s="679"/>
      <c r="M378" s="136"/>
      <c r="N378" s="137"/>
      <c r="O378" s="138"/>
      <c r="P378" s="139"/>
      <c r="Q378" s="41"/>
      <c r="R378" s="48" t="s">
        <v>430</v>
      </c>
    </row>
    <row r="379" spans="1:19" ht="15" customHeight="1" x14ac:dyDescent="0.3">
      <c r="A379" s="126">
        <v>376</v>
      </c>
      <c r="B379" s="142"/>
      <c r="C379" s="128"/>
      <c r="D379" s="129"/>
      <c r="E379" s="144"/>
      <c r="F379" s="37"/>
      <c r="G379" s="713"/>
      <c r="H379" s="76"/>
      <c r="K379" s="134"/>
      <c r="L379" s="679"/>
      <c r="M379" s="136"/>
      <c r="N379" s="137"/>
      <c r="O379" s="138"/>
      <c r="P379" s="139"/>
      <c r="Q379" s="41"/>
    </row>
    <row r="380" spans="1:19" ht="15" customHeight="1" x14ac:dyDescent="0.3">
      <c r="A380" s="126">
        <v>377</v>
      </c>
      <c r="B380" s="142"/>
      <c r="C380" s="128"/>
      <c r="D380" s="129"/>
      <c r="E380" s="144"/>
      <c r="F380" s="37"/>
      <c r="G380" s="713"/>
      <c r="H380" s="76"/>
      <c r="K380" s="134"/>
      <c r="L380" s="679"/>
      <c r="M380" s="136"/>
      <c r="N380" s="137"/>
      <c r="O380" s="138"/>
      <c r="P380" s="139"/>
      <c r="Q380" s="41"/>
    </row>
    <row r="381" spans="1:19" ht="15" customHeight="1" x14ac:dyDescent="0.3">
      <c r="A381" s="126">
        <v>378</v>
      </c>
      <c r="B381" s="142"/>
      <c r="C381" s="128"/>
      <c r="D381" s="129"/>
      <c r="E381" s="144"/>
      <c r="F381" s="37"/>
      <c r="G381" s="713"/>
      <c r="H381" s="76"/>
      <c r="K381" s="134"/>
      <c r="L381" s="679"/>
      <c r="M381" s="136"/>
      <c r="N381" s="137"/>
      <c r="O381" s="138"/>
      <c r="P381" s="139"/>
      <c r="Q381" s="41"/>
    </row>
    <row r="382" spans="1:19" ht="15" customHeight="1" x14ac:dyDescent="0.3">
      <c r="A382" s="126">
        <v>379</v>
      </c>
      <c r="B382" s="142"/>
      <c r="C382" s="128"/>
      <c r="D382" s="129"/>
      <c r="E382" s="144"/>
      <c r="F382" s="37"/>
      <c r="G382" s="713"/>
      <c r="H382" s="76"/>
      <c r="K382" s="134"/>
      <c r="L382" s="679"/>
      <c r="M382" s="136"/>
      <c r="N382" s="137"/>
      <c r="O382" s="138"/>
      <c r="P382" s="139"/>
      <c r="Q382" s="41"/>
    </row>
    <row r="383" spans="1:19" ht="15" customHeight="1" x14ac:dyDescent="0.3">
      <c r="A383" s="126">
        <v>380</v>
      </c>
      <c r="B383" s="142"/>
      <c r="C383" s="128"/>
      <c r="D383" s="129"/>
      <c r="E383" s="144"/>
      <c r="F383" s="37"/>
      <c r="G383" s="713"/>
      <c r="H383" s="76"/>
      <c r="K383" s="134"/>
      <c r="L383" s="679"/>
      <c r="M383" s="136"/>
      <c r="N383" s="137"/>
      <c r="O383" s="138"/>
      <c r="P383" s="139"/>
      <c r="Q383" s="41"/>
    </row>
    <row r="384" spans="1:19" ht="15" customHeight="1" x14ac:dyDescent="0.3">
      <c r="A384" s="126">
        <v>381</v>
      </c>
      <c r="B384" s="142"/>
      <c r="C384" s="128"/>
      <c r="D384" s="129"/>
      <c r="E384" s="144"/>
      <c r="F384" s="37"/>
      <c r="G384" s="713"/>
      <c r="H384" s="76"/>
      <c r="K384" s="134"/>
      <c r="L384" s="679"/>
      <c r="M384" s="136"/>
      <c r="N384" s="137"/>
      <c r="O384" s="138"/>
      <c r="P384" s="139"/>
      <c r="Q384" s="41"/>
    </row>
    <row r="385" spans="1:18" ht="15" customHeight="1" x14ac:dyDescent="0.3">
      <c r="A385" s="126">
        <v>382</v>
      </c>
      <c r="B385" s="142"/>
      <c r="C385" s="128"/>
      <c r="D385" s="129"/>
      <c r="E385" s="144"/>
      <c r="F385" s="37"/>
      <c r="G385" s="713"/>
      <c r="H385" s="76"/>
      <c r="K385" s="134"/>
      <c r="L385" s="679"/>
      <c r="M385" s="136"/>
      <c r="N385" s="137"/>
      <c r="O385" s="138"/>
      <c r="P385" s="139"/>
      <c r="Q385" s="41"/>
    </row>
    <row r="386" spans="1:18" ht="15" customHeight="1" x14ac:dyDescent="0.3">
      <c r="A386" s="126">
        <v>383</v>
      </c>
      <c r="B386" s="142"/>
      <c r="C386" s="128"/>
      <c r="D386" s="129"/>
      <c r="E386" s="144"/>
      <c r="F386" s="37"/>
      <c r="G386" s="713"/>
      <c r="H386" s="76"/>
      <c r="K386" s="134"/>
      <c r="L386" s="679"/>
      <c r="M386" s="136"/>
      <c r="N386" s="137"/>
      <c r="O386" s="138"/>
      <c r="P386" s="139"/>
      <c r="Q386" s="41"/>
    </row>
    <row r="387" spans="1:18" ht="15" customHeight="1" x14ac:dyDescent="0.3">
      <c r="A387" s="126">
        <v>384</v>
      </c>
      <c r="B387" s="142"/>
      <c r="C387" s="128"/>
      <c r="D387" s="129"/>
      <c r="E387" s="144"/>
      <c r="F387" s="37"/>
      <c r="G387" s="713"/>
      <c r="H387" s="76"/>
      <c r="K387" s="134"/>
      <c r="L387" s="679"/>
      <c r="M387" s="136"/>
      <c r="N387" s="137"/>
      <c r="O387" s="138"/>
      <c r="P387" s="139"/>
      <c r="Q387" s="41"/>
      <c r="R387" t="s">
        <v>430</v>
      </c>
    </row>
    <row r="388" spans="1:18" ht="15" customHeight="1" x14ac:dyDescent="0.3">
      <c r="A388" s="126">
        <v>385</v>
      </c>
      <c r="B388" s="142"/>
      <c r="C388" s="128"/>
      <c r="D388" s="129"/>
      <c r="E388" s="144"/>
      <c r="F388" s="37"/>
      <c r="G388" s="713"/>
      <c r="H388" s="76"/>
      <c r="K388" s="134"/>
      <c r="L388" s="679"/>
      <c r="M388" s="136"/>
      <c r="N388" s="137"/>
      <c r="O388" s="138"/>
      <c r="P388" s="139"/>
      <c r="Q388" s="41"/>
    </row>
    <row r="389" spans="1:18" ht="15" customHeight="1" x14ac:dyDescent="0.3">
      <c r="A389" s="126">
        <v>386</v>
      </c>
      <c r="B389" s="142"/>
      <c r="C389" s="128"/>
      <c r="D389" s="129"/>
      <c r="E389" s="144"/>
      <c r="F389" s="37"/>
      <c r="G389" s="713"/>
      <c r="H389" s="76"/>
      <c r="K389" s="134"/>
      <c r="L389" s="679"/>
      <c r="M389" s="136"/>
      <c r="N389" s="137"/>
      <c r="O389" s="138"/>
      <c r="P389" s="139"/>
      <c r="Q389" s="41"/>
    </row>
    <row r="390" spans="1:18" ht="15" customHeight="1" x14ac:dyDescent="0.3">
      <c r="A390" s="126">
        <v>387</v>
      </c>
      <c r="B390" s="142"/>
      <c r="C390" s="128"/>
      <c r="D390" s="129"/>
      <c r="E390" s="144"/>
      <c r="F390" s="37"/>
      <c r="G390" s="713"/>
      <c r="H390" s="76"/>
      <c r="K390" s="134"/>
      <c r="L390" s="679"/>
      <c r="M390" s="136"/>
      <c r="N390" s="137"/>
      <c r="O390" s="138"/>
      <c r="P390" s="139"/>
      <c r="Q390" s="41"/>
    </row>
    <row r="391" spans="1:18" ht="15" customHeight="1" x14ac:dyDescent="0.3">
      <c r="A391" s="126">
        <v>388</v>
      </c>
      <c r="B391" s="142"/>
      <c r="C391" s="128"/>
      <c r="D391" s="129"/>
      <c r="E391" s="144"/>
      <c r="F391" s="37"/>
      <c r="G391" s="713"/>
      <c r="H391" s="76"/>
      <c r="K391" s="134"/>
      <c r="L391" s="679"/>
      <c r="M391" s="136"/>
      <c r="N391" s="137"/>
      <c r="O391" s="138"/>
      <c r="P391" s="139"/>
      <c r="Q391" s="41"/>
    </row>
    <row r="392" spans="1:18" ht="15" customHeight="1" x14ac:dyDescent="0.3">
      <c r="A392" s="126">
        <v>389</v>
      </c>
      <c r="B392" s="142"/>
      <c r="C392" s="128"/>
      <c r="D392" s="129"/>
      <c r="E392" s="144"/>
      <c r="F392" s="37"/>
      <c r="G392" s="713"/>
      <c r="H392" s="76"/>
      <c r="K392" s="134"/>
      <c r="L392" s="679"/>
      <c r="M392" s="136"/>
      <c r="N392" s="137"/>
      <c r="O392" s="138"/>
      <c r="P392" s="139"/>
      <c r="Q392" s="41"/>
    </row>
    <row r="393" spans="1:18" ht="15" customHeight="1" x14ac:dyDescent="0.3">
      <c r="A393" s="126">
        <v>390</v>
      </c>
      <c r="B393" s="142"/>
      <c r="C393" s="128"/>
      <c r="D393" s="129"/>
      <c r="E393" s="144"/>
      <c r="F393" s="37"/>
      <c r="G393" s="713"/>
      <c r="H393" s="76"/>
      <c r="K393" s="134"/>
      <c r="L393" s="679"/>
      <c r="M393" s="136"/>
      <c r="N393" s="137"/>
      <c r="O393" s="138"/>
      <c r="P393" s="139"/>
      <c r="Q393" s="41"/>
    </row>
    <row r="394" spans="1:18" ht="15" customHeight="1" x14ac:dyDescent="0.3">
      <c r="A394" s="126">
        <v>391</v>
      </c>
      <c r="B394" s="142"/>
      <c r="C394" s="128"/>
      <c r="D394" s="129"/>
      <c r="E394" s="144"/>
      <c r="F394" s="37"/>
      <c r="G394" s="713"/>
      <c r="H394" s="76"/>
      <c r="K394" s="134"/>
      <c r="L394" s="679"/>
      <c r="M394" s="136"/>
      <c r="N394" s="137"/>
      <c r="O394" s="138"/>
      <c r="P394" s="139"/>
      <c r="Q394" s="41"/>
    </row>
    <row r="395" spans="1:18" ht="15" customHeight="1" x14ac:dyDescent="0.3">
      <c r="A395" s="126">
        <v>392</v>
      </c>
      <c r="B395" s="142"/>
      <c r="C395" s="128"/>
      <c r="D395" s="129"/>
      <c r="E395" s="144"/>
      <c r="F395" s="37"/>
      <c r="G395" s="713"/>
      <c r="H395" s="76"/>
      <c r="K395" s="134"/>
      <c r="L395" s="679"/>
      <c r="M395" s="136"/>
      <c r="N395" s="137"/>
      <c r="O395" s="138"/>
      <c r="P395" s="139"/>
      <c r="Q395" s="41"/>
    </row>
    <row r="396" spans="1:18" ht="15" customHeight="1" x14ac:dyDescent="0.3">
      <c r="A396" s="126">
        <v>393</v>
      </c>
      <c r="B396" s="142"/>
      <c r="C396" s="128"/>
      <c r="D396" s="129"/>
      <c r="E396" s="144"/>
      <c r="F396" s="37"/>
      <c r="G396" s="713"/>
      <c r="H396" s="76"/>
      <c r="K396" s="134"/>
      <c r="L396" s="679"/>
      <c r="M396" s="136"/>
      <c r="N396" s="137"/>
      <c r="O396" s="138"/>
      <c r="P396" s="139"/>
      <c r="Q396" s="41"/>
    </row>
    <row r="397" spans="1:18" ht="15" customHeight="1" x14ac:dyDescent="0.3">
      <c r="A397" s="126">
        <v>394</v>
      </c>
      <c r="B397" s="142"/>
      <c r="C397" s="128"/>
      <c r="D397" s="129"/>
      <c r="E397" s="144"/>
      <c r="F397" s="37"/>
      <c r="G397" s="713"/>
      <c r="H397" s="76"/>
      <c r="K397" s="134"/>
      <c r="L397" s="679"/>
      <c r="M397" s="136"/>
      <c r="N397" s="137"/>
      <c r="O397" s="138"/>
      <c r="P397" s="139"/>
      <c r="Q397" s="41"/>
    </row>
    <row r="398" spans="1:18" ht="15" customHeight="1" x14ac:dyDescent="0.3">
      <c r="A398" s="126">
        <v>395</v>
      </c>
      <c r="B398" s="142"/>
      <c r="C398" s="128"/>
      <c r="D398" s="129"/>
      <c r="E398" s="144"/>
      <c r="F398" s="37"/>
      <c r="G398" s="713"/>
      <c r="H398" s="76"/>
      <c r="K398" s="134"/>
      <c r="L398" s="679"/>
      <c r="M398" s="136"/>
      <c r="N398" s="137"/>
      <c r="O398" s="138"/>
      <c r="P398" s="139"/>
      <c r="Q398" s="41"/>
      <c r="R398" t="s">
        <v>1562</v>
      </c>
    </row>
    <row r="399" spans="1:18" ht="15" customHeight="1" x14ac:dyDescent="0.3">
      <c r="A399" s="126">
        <v>396</v>
      </c>
      <c r="B399" s="142"/>
      <c r="C399" s="128"/>
      <c r="D399" s="129"/>
      <c r="E399" s="144"/>
      <c r="F399" s="37"/>
      <c r="G399" s="713"/>
      <c r="H399" s="76"/>
      <c r="K399" s="134"/>
      <c r="L399" s="679"/>
      <c r="M399" s="136"/>
      <c r="N399" s="137"/>
      <c r="O399" s="138"/>
      <c r="P399" s="139"/>
      <c r="Q399" s="41"/>
    </row>
    <row r="400" spans="1:18" ht="15" customHeight="1" x14ac:dyDescent="0.3">
      <c r="A400" s="126">
        <v>397</v>
      </c>
      <c r="B400" s="142"/>
      <c r="C400" s="128"/>
      <c r="D400" s="129"/>
      <c r="E400" s="144"/>
      <c r="F400" s="37"/>
      <c r="G400" s="713"/>
      <c r="H400" s="76"/>
      <c r="K400" s="134"/>
      <c r="L400" s="679"/>
      <c r="M400" s="136"/>
      <c r="N400" s="137"/>
      <c r="O400" s="138"/>
      <c r="P400" s="139"/>
      <c r="Q400" s="41"/>
    </row>
    <row r="401" spans="1:18" ht="15" customHeight="1" x14ac:dyDescent="0.3">
      <c r="A401" s="126">
        <v>398</v>
      </c>
      <c r="B401" s="142"/>
      <c r="C401" s="128"/>
      <c r="D401" s="129"/>
      <c r="E401" s="144"/>
      <c r="F401" s="37"/>
      <c r="G401" s="713"/>
      <c r="H401" s="76"/>
      <c r="K401" s="134"/>
      <c r="L401" s="679"/>
      <c r="M401" s="136"/>
      <c r="N401" s="137"/>
      <c r="O401" s="138"/>
      <c r="P401" s="139"/>
      <c r="Q401" s="41"/>
    </row>
    <row r="402" spans="1:18" ht="15" customHeight="1" x14ac:dyDescent="0.3">
      <c r="A402" s="126">
        <v>399</v>
      </c>
      <c r="B402" s="142"/>
      <c r="C402" s="128"/>
      <c r="D402" s="129"/>
      <c r="E402" s="144"/>
      <c r="F402" s="37"/>
      <c r="G402" s="713"/>
      <c r="H402" s="76"/>
      <c r="K402" s="134"/>
      <c r="L402" s="679"/>
      <c r="M402" s="136"/>
      <c r="N402" s="137"/>
      <c r="O402" s="138"/>
      <c r="P402" s="139"/>
      <c r="Q402" s="41"/>
    </row>
    <row r="403" spans="1:18" ht="15" customHeight="1" x14ac:dyDescent="0.3">
      <c r="A403" s="126">
        <v>400</v>
      </c>
      <c r="B403" s="142"/>
      <c r="C403" s="128"/>
      <c r="D403" s="129"/>
      <c r="E403" s="144"/>
      <c r="F403" s="37"/>
      <c r="G403" s="713"/>
      <c r="H403" s="76"/>
      <c r="K403" s="134"/>
      <c r="L403" s="679"/>
      <c r="M403" s="136"/>
      <c r="N403" s="137"/>
      <c r="O403" s="138"/>
      <c r="P403" s="139"/>
      <c r="Q403" s="41"/>
    </row>
    <row r="404" spans="1:18" ht="15" customHeight="1" x14ac:dyDescent="0.3">
      <c r="A404" s="126">
        <v>401</v>
      </c>
      <c r="B404" s="142"/>
      <c r="C404" s="128"/>
      <c r="D404" s="129"/>
      <c r="E404" s="144"/>
      <c r="F404" s="37"/>
      <c r="G404" s="713"/>
      <c r="H404" s="76"/>
      <c r="K404" s="134"/>
      <c r="L404" s="679"/>
      <c r="M404" s="136"/>
      <c r="N404" s="137"/>
      <c r="O404" s="138"/>
      <c r="P404" s="139"/>
      <c r="Q404" s="41"/>
    </row>
    <row r="405" spans="1:18" ht="15" customHeight="1" x14ac:dyDescent="0.3">
      <c r="A405" s="126">
        <v>402</v>
      </c>
      <c r="B405" s="142"/>
      <c r="C405" s="128"/>
      <c r="D405" s="129"/>
      <c r="E405" s="144"/>
      <c r="F405" s="37"/>
      <c r="G405" s="713"/>
      <c r="H405" s="76"/>
      <c r="K405" s="134"/>
      <c r="L405" s="679"/>
      <c r="M405" s="136"/>
      <c r="N405" s="137"/>
      <c r="O405" s="138"/>
      <c r="P405" s="139"/>
      <c r="Q405" s="41"/>
    </row>
    <row r="406" spans="1:18" ht="15" customHeight="1" x14ac:dyDescent="0.3">
      <c r="A406" s="126">
        <v>403</v>
      </c>
      <c r="B406" s="142"/>
      <c r="C406" s="128"/>
      <c r="D406" s="129"/>
      <c r="E406" s="144"/>
      <c r="F406" s="37"/>
      <c r="G406" s="713"/>
      <c r="H406" s="76"/>
      <c r="K406" s="134"/>
      <c r="L406" s="679"/>
      <c r="M406" s="136"/>
      <c r="N406" s="137"/>
      <c r="O406" s="138"/>
      <c r="P406" s="139"/>
      <c r="Q406" s="41"/>
      <c r="R406" s="48" t="s">
        <v>56</v>
      </c>
    </row>
    <row r="407" spans="1:18" ht="15" customHeight="1" x14ac:dyDescent="0.3">
      <c r="A407" s="126">
        <v>404</v>
      </c>
      <c r="B407" s="142"/>
      <c r="C407" s="128"/>
      <c r="D407" s="129"/>
      <c r="E407" s="144"/>
      <c r="F407" s="37"/>
      <c r="G407" s="713"/>
      <c r="H407" s="76"/>
      <c r="K407" s="134"/>
      <c r="L407" s="679"/>
      <c r="M407" s="136"/>
      <c r="N407" s="137"/>
      <c r="O407" s="138"/>
      <c r="P407" s="139"/>
      <c r="Q407" s="41"/>
    </row>
    <row r="408" spans="1:18" ht="15" customHeight="1" x14ac:dyDescent="0.3">
      <c r="A408" s="126">
        <v>405</v>
      </c>
      <c r="B408" s="142"/>
      <c r="C408" s="128"/>
      <c r="D408" s="129"/>
      <c r="E408" s="144"/>
      <c r="F408" s="37"/>
      <c r="G408" s="713"/>
      <c r="H408" s="76"/>
      <c r="K408" s="134"/>
      <c r="L408" s="679"/>
      <c r="M408" s="136"/>
      <c r="N408" s="137"/>
      <c r="O408" s="138"/>
      <c r="P408" s="139"/>
      <c r="Q408" s="41"/>
    </row>
    <row r="409" spans="1:18" ht="15" customHeight="1" x14ac:dyDescent="0.3">
      <c r="A409" s="126">
        <v>406</v>
      </c>
      <c r="B409" s="142"/>
      <c r="C409" s="128"/>
      <c r="D409" s="129"/>
      <c r="E409" s="144"/>
      <c r="F409" s="37"/>
      <c r="G409" s="713"/>
      <c r="H409" s="76"/>
      <c r="K409" s="134"/>
      <c r="L409" s="679"/>
      <c r="M409" s="136"/>
      <c r="N409" s="137"/>
      <c r="O409" s="138"/>
      <c r="P409" s="139"/>
      <c r="Q409" s="41"/>
    </row>
    <row r="410" spans="1:18" ht="15" customHeight="1" x14ac:dyDescent="0.3">
      <c r="A410" s="126">
        <v>407</v>
      </c>
      <c r="B410" s="142"/>
      <c r="C410" s="128"/>
      <c r="D410" s="129"/>
      <c r="E410" s="144"/>
      <c r="F410" s="37"/>
      <c r="G410" s="713"/>
      <c r="H410" s="76"/>
      <c r="K410" s="134"/>
      <c r="L410" s="679"/>
      <c r="M410" s="136"/>
      <c r="N410" s="137"/>
      <c r="O410" s="138"/>
      <c r="P410" s="139"/>
      <c r="Q410" s="41"/>
    </row>
    <row r="411" spans="1:18" ht="15" customHeight="1" x14ac:dyDescent="0.3">
      <c r="A411" s="126">
        <v>408</v>
      </c>
      <c r="B411" s="142"/>
      <c r="C411" s="128"/>
      <c r="D411" s="129"/>
      <c r="E411" s="144"/>
      <c r="F411" s="37"/>
      <c r="G411" s="713"/>
      <c r="H411" s="76"/>
      <c r="K411" s="134"/>
      <c r="L411" s="679"/>
      <c r="M411" s="136"/>
      <c r="N411" s="137"/>
      <c r="O411" s="138"/>
      <c r="P411" s="139"/>
      <c r="Q411" s="41"/>
    </row>
    <row r="412" spans="1:18" ht="15" customHeight="1" x14ac:dyDescent="0.3">
      <c r="A412" s="126">
        <v>409</v>
      </c>
      <c r="B412" s="142"/>
      <c r="C412" s="128"/>
      <c r="D412" s="129"/>
      <c r="E412" s="144"/>
      <c r="F412" s="37"/>
      <c r="G412" s="713"/>
      <c r="H412" s="76"/>
      <c r="K412" s="134"/>
      <c r="L412" s="679"/>
      <c r="M412" s="136"/>
      <c r="N412" s="137"/>
      <c r="O412" s="138"/>
      <c r="P412" s="139"/>
      <c r="Q412" s="41"/>
    </row>
    <row r="413" spans="1:18" ht="15" customHeight="1" x14ac:dyDescent="0.3">
      <c r="A413" s="126">
        <v>410</v>
      </c>
      <c r="B413" s="142"/>
      <c r="C413" s="128"/>
      <c r="D413" s="129"/>
      <c r="E413" s="144"/>
      <c r="F413" s="37"/>
      <c r="G413" s="713"/>
      <c r="H413" s="76"/>
      <c r="K413" s="134"/>
      <c r="L413" s="679"/>
      <c r="M413" s="136"/>
      <c r="N413" s="137"/>
      <c r="O413" s="138"/>
      <c r="P413" s="139"/>
      <c r="Q413" s="41"/>
    </row>
    <row r="414" spans="1:18" ht="15" customHeight="1" x14ac:dyDescent="0.3">
      <c r="A414" s="126">
        <v>411</v>
      </c>
      <c r="B414" s="142"/>
      <c r="C414" s="128"/>
      <c r="D414" s="129"/>
      <c r="E414" s="144"/>
      <c r="F414" s="37"/>
      <c r="G414" s="713"/>
      <c r="H414" s="76"/>
      <c r="K414" s="134"/>
      <c r="L414" s="679"/>
      <c r="M414" s="136"/>
      <c r="N414" s="137"/>
      <c r="O414" s="138"/>
      <c r="P414" s="139"/>
      <c r="Q414" s="41"/>
    </row>
    <row r="415" spans="1:18" ht="15" customHeight="1" x14ac:dyDescent="0.3">
      <c r="A415" s="126">
        <v>412</v>
      </c>
      <c r="B415" s="142"/>
      <c r="C415" s="128"/>
      <c r="D415" s="129"/>
      <c r="E415" s="144"/>
      <c r="F415" s="37"/>
      <c r="G415" s="713"/>
      <c r="H415" s="76"/>
      <c r="K415" s="134"/>
      <c r="L415" s="679"/>
      <c r="M415" s="136"/>
      <c r="N415" s="137"/>
      <c r="O415" s="138"/>
      <c r="P415" s="139"/>
      <c r="Q415" s="41"/>
    </row>
    <row r="416" spans="1:18" ht="15" customHeight="1" x14ac:dyDescent="0.3">
      <c r="A416" s="126">
        <v>413</v>
      </c>
      <c r="B416" s="142"/>
      <c r="C416" s="128"/>
      <c r="D416" s="129"/>
      <c r="E416" s="144"/>
      <c r="F416" s="37"/>
      <c r="G416" s="713"/>
      <c r="H416" s="76"/>
      <c r="K416" s="134"/>
      <c r="L416" s="679"/>
      <c r="M416" s="136"/>
      <c r="N416" s="137"/>
      <c r="O416" s="138"/>
      <c r="P416" s="139"/>
      <c r="Q416" s="41"/>
    </row>
    <row r="417" spans="1:18" ht="15" customHeight="1" x14ac:dyDescent="0.3">
      <c r="A417" s="126">
        <v>414</v>
      </c>
      <c r="B417" s="142"/>
      <c r="C417" s="128"/>
      <c r="D417" s="129"/>
      <c r="E417" s="144"/>
      <c r="F417" s="37"/>
      <c r="G417" s="713"/>
      <c r="H417" s="76"/>
      <c r="K417" s="134"/>
      <c r="L417" s="679"/>
      <c r="M417" s="136"/>
      <c r="N417" s="137"/>
      <c r="O417" s="138"/>
      <c r="P417" s="139"/>
      <c r="Q417" s="41"/>
    </row>
    <row r="418" spans="1:18" ht="15" customHeight="1" x14ac:dyDescent="0.3">
      <c r="A418" s="126">
        <v>415</v>
      </c>
      <c r="B418" s="142"/>
      <c r="C418" s="128"/>
      <c r="D418" s="129"/>
      <c r="E418" s="144"/>
      <c r="F418" s="37"/>
      <c r="G418" s="713"/>
      <c r="H418" s="76"/>
      <c r="K418" s="134"/>
      <c r="L418" s="679"/>
      <c r="M418" s="136"/>
      <c r="N418" s="137"/>
      <c r="O418" s="138"/>
      <c r="P418" s="139"/>
      <c r="Q418" s="41"/>
    </row>
    <row r="419" spans="1:18" ht="15" customHeight="1" x14ac:dyDescent="0.3">
      <c r="A419" s="126">
        <v>416</v>
      </c>
      <c r="B419" s="142"/>
      <c r="C419" s="128"/>
      <c r="D419" s="129"/>
      <c r="E419" s="144"/>
      <c r="F419" s="37"/>
      <c r="G419" s="713"/>
      <c r="H419" s="76"/>
      <c r="K419" s="134"/>
      <c r="L419" s="679"/>
      <c r="M419" s="136"/>
      <c r="N419" s="137"/>
      <c r="O419" s="138"/>
      <c r="P419" s="139"/>
      <c r="Q419" s="41"/>
    </row>
    <row r="420" spans="1:18" ht="15" customHeight="1" x14ac:dyDescent="0.3">
      <c r="A420" s="126">
        <v>417</v>
      </c>
      <c r="B420" s="142"/>
      <c r="C420" s="128"/>
      <c r="D420" s="129"/>
      <c r="E420" s="144"/>
      <c r="F420" s="37"/>
      <c r="G420" s="713"/>
      <c r="H420" s="76"/>
      <c r="K420" s="134"/>
      <c r="L420" s="679"/>
      <c r="M420" s="136"/>
      <c r="N420" s="137"/>
      <c r="O420" s="138"/>
      <c r="P420" s="139"/>
      <c r="Q420" s="41"/>
    </row>
    <row r="421" spans="1:18" ht="15" customHeight="1" x14ac:dyDescent="0.3">
      <c r="A421" s="126">
        <v>418</v>
      </c>
      <c r="B421" s="142"/>
      <c r="C421" s="128"/>
      <c r="D421" s="129"/>
      <c r="E421" s="144"/>
      <c r="F421" s="37"/>
      <c r="G421" s="713"/>
      <c r="H421" s="76"/>
      <c r="K421" s="134"/>
      <c r="L421" s="679"/>
      <c r="M421" s="136"/>
      <c r="N421" s="137"/>
      <c r="O421" s="138"/>
      <c r="P421" s="139"/>
      <c r="Q421" s="41"/>
    </row>
    <row r="422" spans="1:18" ht="15" customHeight="1" x14ac:dyDescent="0.3">
      <c r="A422" s="126">
        <v>419</v>
      </c>
      <c r="B422" s="142"/>
      <c r="C422" s="128"/>
      <c r="D422" s="129"/>
      <c r="E422" s="144"/>
      <c r="F422" s="37"/>
      <c r="G422" s="713"/>
      <c r="H422" s="76"/>
      <c r="K422" s="134"/>
      <c r="L422" s="679"/>
      <c r="M422" s="136"/>
      <c r="N422" s="137"/>
      <c r="O422" s="138"/>
      <c r="P422" s="139"/>
      <c r="Q422" s="41"/>
    </row>
    <row r="423" spans="1:18" ht="15" customHeight="1" x14ac:dyDescent="0.3">
      <c r="A423" s="126">
        <v>420</v>
      </c>
      <c r="B423" s="142"/>
      <c r="C423" s="128"/>
      <c r="D423" s="129"/>
      <c r="E423" s="144"/>
      <c r="F423" s="37"/>
      <c r="G423" s="713"/>
      <c r="H423" s="76"/>
      <c r="K423" s="134"/>
      <c r="L423" s="679"/>
      <c r="M423" s="136"/>
      <c r="N423" s="137"/>
      <c r="O423" s="138"/>
      <c r="P423" s="139"/>
      <c r="Q423" s="41"/>
    </row>
    <row r="424" spans="1:18" ht="15" customHeight="1" x14ac:dyDescent="0.3">
      <c r="A424" s="126">
        <v>421</v>
      </c>
      <c r="B424" s="142"/>
      <c r="C424" s="128"/>
      <c r="D424" s="129"/>
      <c r="E424" s="144"/>
      <c r="F424" s="37"/>
      <c r="G424" s="713"/>
      <c r="H424" s="76"/>
      <c r="K424" s="134"/>
      <c r="L424" s="679"/>
      <c r="M424" s="136"/>
      <c r="N424" s="137"/>
      <c r="O424" s="138"/>
      <c r="P424" s="139"/>
      <c r="Q424" s="41"/>
    </row>
    <row r="425" spans="1:18" ht="15" customHeight="1" x14ac:dyDescent="0.3">
      <c r="A425" s="126">
        <v>422</v>
      </c>
      <c r="B425" s="142"/>
      <c r="C425" s="128"/>
      <c r="D425" s="129"/>
      <c r="E425" s="144"/>
      <c r="F425" s="37"/>
      <c r="G425" s="713"/>
      <c r="H425" s="76"/>
      <c r="K425" s="134"/>
      <c r="L425" s="679"/>
      <c r="M425" s="136"/>
      <c r="N425" s="137"/>
      <c r="O425" s="138"/>
      <c r="P425" s="139"/>
      <c r="Q425" s="41"/>
    </row>
    <row r="426" spans="1:18" ht="15" customHeight="1" x14ac:dyDescent="0.3">
      <c r="A426" s="126">
        <v>423</v>
      </c>
      <c r="B426" s="142"/>
      <c r="C426" s="128"/>
      <c r="D426" s="129"/>
      <c r="E426" s="144"/>
      <c r="F426" s="37"/>
      <c r="G426" s="713"/>
      <c r="H426" s="76"/>
      <c r="K426" s="134"/>
      <c r="L426" s="679"/>
      <c r="M426" s="136"/>
      <c r="N426" s="137"/>
      <c r="O426" s="138"/>
      <c r="P426" s="139"/>
      <c r="Q426" s="41"/>
    </row>
    <row r="427" spans="1:18" ht="15" customHeight="1" x14ac:dyDescent="0.3">
      <c r="A427" s="126">
        <v>424</v>
      </c>
      <c r="B427" s="142"/>
      <c r="C427" s="128"/>
      <c r="D427" s="129"/>
      <c r="E427" s="144"/>
      <c r="F427" s="37"/>
      <c r="G427" s="713"/>
      <c r="H427" s="76"/>
      <c r="K427" s="134"/>
      <c r="L427" s="679"/>
      <c r="M427" s="136"/>
      <c r="N427" s="137"/>
      <c r="O427" s="138"/>
      <c r="P427" s="139"/>
      <c r="Q427" s="41"/>
    </row>
    <row r="428" spans="1:18" ht="15" customHeight="1" x14ac:dyDescent="0.3">
      <c r="A428" s="126">
        <v>425</v>
      </c>
      <c r="B428" s="142"/>
      <c r="C428" s="128"/>
      <c r="D428" s="129"/>
      <c r="E428" s="144"/>
      <c r="F428" s="37"/>
      <c r="G428" s="713"/>
      <c r="H428" s="76"/>
      <c r="K428" s="134"/>
      <c r="L428" s="679"/>
      <c r="M428" s="136"/>
      <c r="N428" s="137"/>
      <c r="O428" s="138"/>
      <c r="P428" s="139"/>
      <c r="Q428" s="41"/>
    </row>
    <row r="429" spans="1:18" ht="15" customHeight="1" x14ac:dyDescent="0.3">
      <c r="A429" s="126">
        <v>426</v>
      </c>
      <c r="B429" s="142"/>
      <c r="C429" s="128"/>
      <c r="D429" s="129"/>
      <c r="E429" s="144"/>
      <c r="F429" s="37"/>
      <c r="G429" s="713"/>
      <c r="H429" s="76"/>
      <c r="K429" s="134"/>
      <c r="L429" s="679"/>
      <c r="M429" s="136"/>
      <c r="N429" s="137"/>
      <c r="O429" s="138"/>
      <c r="P429" s="139"/>
      <c r="Q429" s="41"/>
    </row>
    <row r="430" spans="1:18" ht="15" customHeight="1" x14ac:dyDescent="0.3">
      <c r="A430" s="126">
        <v>427</v>
      </c>
      <c r="B430" s="142"/>
      <c r="C430" s="128"/>
      <c r="D430" s="129"/>
      <c r="E430" s="144"/>
      <c r="F430" s="37"/>
      <c r="G430" s="713"/>
      <c r="H430" s="76"/>
      <c r="K430" s="134"/>
      <c r="L430" s="679"/>
      <c r="M430" s="136"/>
      <c r="N430" s="137"/>
      <c r="O430" s="138"/>
      <c r="P430" s="139"/>
      <c r="Q430" s="41"/>
      <c r="R430" t="s">
        <v>56</v>
      </c>
    </row>
    <row r="431" spans="1:18" ht="15" customHeight="1" x14ac:dyDescent="0.3">
      <c r="A431" s="126">
        <v>428</v>
      </c>
      <c r="B431" s="142"/>
      <c r="C431" s="128"/>
      <c r="D431" s="129"/>
      <c r="E431" s="144"/>
      <c r="F431" s="37"/>
      <c r="G431" s="713"/>
      <c r="H431" s="76"/>
      <c r="K431" s="134"/>
      <c r="L431" s="679"/>
      <c r="M431" s="136"/>
      <c r="N431" s="137"/>
      <c r="O431" s="138"/>
      <c r="P431" s="139"/>
      <c r="Q431" s="41"/>
    </row>
    <row r="432" spans="1:18" ht="15" customHeight="1" x14ac:dyDescent="0.3">
      <c r="A432" s="126">
        <v>429</v>
      </c>
      <c r="B432" s="142"/>
      <c r="C432" s="128"/>
      <c r="D432" s="129"/>
      <c r="E432" s="144"/>
      <c r="F432" s="37"/>
      <c r="G432" s="713"/>
      <c r="H432" s="76"/>
      <c r="K432" s="134"/>
      <c r="L432" s="679"/>
      <c r="M432" s="136"/>
      <c r="N432" s="137"/>
      <c r="O432" s="138"/>
      <c r="P432" s="139"/>
      <c r="Q432" s="41"/>
    </row>
    <row r="433" spans="1:18" ht="15" customHeight="1" x14ac:dyDescent="0.3">
      <c r="A433" s="126">
        <v>430</v>
      </c>
      <c r="B433" s="142"/>
      <c r="C433" s="128"/>
      <c r="D433" s="129"/>
      <c r="E433" s="144"/>
      <c r="F433" s="37"/>
      <c r="G433" s="713"/>
      <c r="H433" s="76"/>
      <c r="K433" s="134"/>
      <c r="L433" s="679"/>
      <c r="M433" s="136"/>
      <c r="N433" s="137"/>
      <c r="O433" s="138"/>
      <c r="P433" s="139"/>
      <c r="Q433" s="41"/>
    </row>
    <row r="434" spans="1:18" ht="15" customHeight="1" x14ac:dyDescent="0.3">
      <c r="A434" s="126">
        <v>431</v>
      </c>
      <c r="B434" s="142"/>
      <c r="C434" s="128"/>
      <c r="D434" s="129"/>
      <c r="E434" s="144"/>
      <c r="F434" s="37"/>
      <c r="G434" s="713"/>
      <c r="H434" s="76"/>
      <c r="K434" s="134"/>
      <c r="L434" s="679"/>
      <c r="M434" s="136"/>
      <c r="N434" s="137"/>
      <c r="O434" s="138"/>
      <c r="P434" s="139"/>
      <c r="Q434" s="41"/>
    </row>
    <row r="435" spans="1:18" ht="15" customHeight="1" x14ac:dyDescent="0.3">
      <c r="A435" s="126">
        <v>432</v>
      </c>
      <c r="B435" s="142"/>
      <c r="C435" s="128"/>
      <c r="D435" s="129"/>
      <c r="E435" s="144"/>
      <c r="F435" s="37"/>
      <c r="G435" s="713"/>
      <c r="H435" s="76"/>
      <c r="K435" s="134"/>
      <c r="L435" s="679"/>
      <c r="M435" s="136"/>
      <c r="N435" s="137"/>
      <c r="O435" s="138"/>
      <c r="P435" s="139"/>
      <c r="Q435" s="41"/>
    </row>
    <row r="436" spans="1:18" ht="15" customHeight="1" x14ac:dyDescent="0.3">
      <c r="A436" s="126">
        <v>433</v>
      </c>
      <c r="B436" s="142"/>
      <c r="C436" s="128"/>
      <c r="D436" s="129"/>
      <c r="E436" s="144"/>
      <c r="F436" s="37"/>
      <c r="G436" s="713"/>
      <c r="H436" s="76"/>
      <c r="K436" s="134"/>
      <c r="L436" s="679"/>
      <c r="M436" s="136"/>
      <c r="N436" s="137"/>
      <c r="O436" s="138"/>
      <c r="P436" s="139"/>
      <c r="Q436" s="41"/>
    </row>
    <row r="437" spans="1:18" ht="15" customHeight="1" x14ac:dyDescent="0.3">
      <c r="A437" s="126">
        <v>434</v>
      </c>
      <c r="B437" s="142"/>
      <c r="C437" s="128"/>
      <c r="D437" s="129"/>
      <c r="E437" s="144"/>
      <c r="F437" s="37"/>
      <c r="G437" s="713"/>
      <c r="H437" s="76"/>
      <c r="K437" s="134"/>
      <c r="L437" s="679"/>
      <c r="M437" s="136"/>
      <c r="N437" s="137"/>
      <c r="O437" s="138"/>
      <c r="P437" s="139"/>
      <c r="Q437" s="41"/>
    </row>
    <row r="438" spans="1:18" ht="15" customHeight="1" x14ac:dyDescent="0.3">
      <c r="A438" s="126">
        <v>435</v>
      </c>
      <c r="B438" s="142"/>
      <c r="C438" s="128"/>
      <c r="D438" s="129"/>
      <c r="E438" s="144"/>
      <c r="F438" s="37"/>
      <c r="G438" s="713"/>
      <c r="H438" s="76"/>
      <c r="K438" s="134"/>
      <c r="L438" s="679"/>
      <c r="M438" s="136"/>
      <c r="N438" s="137"/>
      <c r="O438" s="138"/>
      <c r="P438" s="139"/>
      <c r="Q438" s="41"/>
    </row>
    <row r="439" spans="1:18" ht="15" customHeight="1" x14ac:dyDescent="0.3">
      <c r="A439" s="126">
        <v>436</v>
      </c>
      <c r="B439" s="142"/>
      <c r="C439" s="128"/>
      <c r="D439" s="129"/>
      <c r="E439" s="144"/>
      <c r="F439" s="37"/>
      <c r="G439" s="713"/>
      <c r="H439" s="76"/>
      <c r="K439" s="134"/>
      <c r="L439" s="679"/>
      <c r="M439" s="136"/>
      <c r="N439" s="137"/>
      <c r="O439" s="138"/>
      <c r="P439" s="139"/>
      <c r="Q439" s="41"/>
    </row>
    <row r="440" spans="1:18" ht="15" customHeight="1" x14ac:dyDescent="0.3">
      <c r="A440" s="126">
        <v>437</v>
      </c>
      <c r="B440" s="142"/>
      <c r="C440" s="128"/>
      <c r="D440" s="129"/>
      <c r="E440" s="144"/>
      <c r="F440" s="37"/>
      <c r="G440" s="713"/>
      <c r="H440" s="76"/>
      <c r="K440" s="134"/>
      <c r="L440" s="679"/>
      <c r="M440" s="136"/>
      <c r="N440" s="137"/>
      <c r="O440" s="138"/>
      <c r="P440" s="139"/>
      <c r="Q440" s="41"/>
    </row>
    <row r="441" spans="1:18" ht="15" customHeight="1" x14ac:dyDescent="0.3">
      <c r="A441" s="126">
        <v>438</v>
      </c>
      <c r="B441" s="142"/>
      <c r="C441" s="128"/>
      <c r="D441" s="129"/>
      <c r="E441" s="144"/>
      <c r="F441" s="37"/>
      <c r="G441" s="713"/>
      <c r="H441" s="76"/>
      <c r="K441" s="134"/>
      <c r="L441" s="679"/>
      <c r="M441" s="136"/>
      <c r="N441" s="137"/>
      <c r="O441" s="138"/>
      <c r="P441" s="139"/>
      <c r="Q441" s="41"/>
    </row>
    <row r="442" spans="1:18" ht="15" customHeight="1" x14ac:dyDescent="0.3">
      <c r="A442" s="126">
        <v>439</v>
      </c>
      <c r="B442" s="142"/>
      <c r="C442" s="128"/>
      <c r="D442" s="129"/>
      <c r="E442" s="144"/>
      <c r="F442" s="37"/>
      <c r="G442" s="713"/>
      <c r="H442" s="76"/>
      <c r="K442" s="134"/>
      <c r="L442" s="679"/>
      <c r="M442" s="136"/>
      <c r="N442" s="137"/>
      <c r="O442" s="138"/>
      <c r="P442" s="139"/>
      <c r="Q442" s="41"/>
    </row>
    <row r="443" spans="1:18" ht="15" customHeight="1" x14ac:dyDescent="0.3">
      <c r="A443" s="126">
        <v>440</v>
      </c>
      <c r="B443" s="142"/>
      <c r="C443" s="128"/>
      <c r="D443" s="129"/>
      <c r="E443" s="144"/>
      <c r="F443" s="37"/>
      <c r="G443" s="713"/>
      <c r="H443" s="76"/>
      <c r="K443" s="134"/>
      <c r="L443" s="679"/>
      <c r="M443" s="136"/>
      <c r="N443" s="137"/>
      <c r="O443" s="138"/>
      <c r="P443" s="139"/>
      <c r="Q443" s="41"/>
      <c r="R443" t="s">
        <v>430</v>
      </c>
    </row>
    <row r="444" spans="1:18" ht="15" customHeight="1" x14ac:dyDescent="0.3">
      <c r="A444" s="126">
        <v>441</v>
      </c>
      <c r="B444" s="142"/>
      <c r="C444" s="128"/>
      <c r="D444" s="129"/>
      <c r="E444" s="144"/>
      <c r="F444" s="37"/>
      <c r="G444" s="713"/>
      <c r="H444" s="76"/>
      <c r="K444" s="134"/>
      <c r="L444" s="679"/>
      <c r="M444" s="136"/>
      <c r="N444" s="137"/>
      <c r="O444" s="138"/>
      <c r="P444" s="139"/>
      <c r="Q444" s="41"/>
    </row>
    <row r="445" spans="1:18" ht="15" customHeight="1" x14ac:dyDescent="0.3">
      <c r="A445" s="126">
        <v>442</v>
      </c>
      <c r="B445" s="142"/>
      <c r="C445" s="128"/>
      <c r="D445" s="129"/>
      <c r="E445" s="144"/>
      <c r="F445" s="37"/>
      <c r="G445" s="713"/>
      <c r="H445" s="76"/>
      <c r="K445" s="134"/>
      <c r="L445" s="679"/>
      <c r="M445" s="136"/>
      <c r="N445" s="137"/>
      <c r="O445" s="138"/>
      <c r="P445" s="139"/>
      <c r="Q445" s="41"/>
    </row>
    <row r="446" spans="1:18" ht="15" customHeight="1" x14ac:dyDescent="0.3">
      <c r="A446" s="126">
        <v>443</v>
      </c>
      <c r="B446" s="142"/>
      <c r="C446" s="128"/>
      <c r="D446" s="129"/>
      <c r="E446" s="144"/>
      <c r="F446" s="37"/>
      <c r="G446" s="713"/>
      <c r="H446" s="76"/>
      <c r="K446" s="134"/>
      <c r="L446" s="679"/>
      <c r="M446" s="136"/>
      <c r="N446" s="137"/>
      <c r="O446" s="138"/>
      <c r="P446" s="139"/>
      <c r="Q446" s="41"/>
    </row>
    <row r="447" spans="1:18" ht="15" customHeight="1" x14ac:dyDescent="0.3">
      <c r="A447" s="126">
        <v>444</v>
      </c>
      <c r="B447" s="142"/>
      <c r="C447" s="128"/>
      <c r="D447" s="129"/>
      <c r="E447" s="144"/>
      <c r="F447" s="37"/>
      <c r="G447" s="713"/>
      <c r="H447" s="76"/>
      <c r="K447" s="134"/>
      <c r="L447" s="679"/>
      <c r="M447" s="136"/>
      <c r="N447" s="137"/>
      <c r="O447" s="138"/>
      <c r="P447" s="139"/>
      <c r="Q447" s="41"/>
    </row>
    <row r="448" spans="1:18" ht="15" customHeight="1" x14ac:dyDescent="0.3">
      <c r="A448" s="126">
        <v>445</v>
      </c>
      <c r="B448" s="142"/>
      <c r="C448" s="128"/>
      <c r="D448" s="129"/>
      <c r="E448" s="144"/>
      <c r="F448" s="37"/>
      <c r="G448" s="713"/>
      <c r="H448" s="76"/>
      <c r="K448" s="134"/>
      <c r="L448" s="679"/>
      <c r="M448" s="136"/>
      <c r="N448" s="137"/>
      <c r="O448" s="138"/>
      <c r="P448" s="139"/>
      <c r="Q448" s="41"/>
    </row>
    <row r="449" spans="1:19" ht="15" customHeight="1" x14ac:dyDescent="0.3">
      <c r="A449" s="126">
        <v>446</v>
      </c>
      <c r="B449" s="142"/>
      <c r="C449" s="128"/>
      <c r="D449" s="129"/>
      <c r="E449" s="144"/>
      <c r="F449" s="37"/>
      <c r="G449" s="713"/>
      <c r="H449" s="76"/>
      <c r="K449" s="134"/>
      <c r="L449" s="679"/>
      <c r="M449" s="136"/>
      <c r="N449" s="137"/>
      <c r="O449" s="138"/>
      <c r="P449" s="139"/>
      <c r="Q449" s="41"/>
    </row>
    <row r="450" spans="1:19" ht="15" customHeight="1" x14ac:dyDescent="0.3">
      <c r="A450" s="126">
        <v>447</v>
      </c>
      <c r="B450" s="142"/>
      <c r="C450" s="128"/>
      <c r="D450" s="129"/>
      <c r="E450" s="144"/>
      <c r="F450" s="37"/>
      <c r="G450" s="713"/>
      <c r="H450" s="76"/>
      <c r="K450" s="134"/>
      <c r="L450" s="679"/>
      <c r="M450" s="136"/>
      <c r="N450" s="137"/>
      <c r="O450" s="138"/>
      <c r="P450" s="139"/>
      <c r="Q450" s="41"/>
    </row>
    <row r="451" spans="1:19" ht="15" customHeight="1" x14ac:dyDescent="0.3">
      <c r="A451" s="126">
        <v>448</v>
      </c>
      <c r="B451" s="142"/>
      <c r="C451" s="128"/>
      <c r="D451" s="129"/>
      <c r="E451" s="144"/>
      <c r="F451" s="37"/>
      <c r="G451" s="713"/>
      <c r="H451" s="76"/>
      <c r="K451" s="134"/>
      <c r="L451" s="679"/>
      <c r="M451" s="136"/>
      <c r="N451" s="137"/>
      <c r="O451" s="138"/>
      <c r="P451" s="139"/>
      <c r="Q451" s="41"/>
    </row>
    <row r="452" spans="1:19" ht="15" customHeight="1" x14ac:dyDescent="0.3">
      <c r="A452" s="126">
        <v>449</v>
      </c>
      <c r="B452" s="142"/>
      <c r="C452" s="128"/>
      <c r="D452" s="129"/>
      <c r="E452" s="144"/>
      <c r="F452" s="37"/>
      <c r="G452" s="713"/>
      <c r="H452" s="76"/>
      <c r="K452" s="134"/>
      <c r="L452" s="679"/>
      <c r="M452" s="136"/>
      <c r="N452" s="137"/>
      <c r="O452" s="138"/>
      <c r="P452" s="139"/>
      <c r="Q452" s="41"/>
    </row>
    <row r="453" spans="1:19" ht="15" customHeight="1" x14ac:dyDescent="0.3">
      <c r="A453" s="126">
        <v>450</v>
      </c>
      <c r="B453" s="142"/>
      <c r="C453" s="128"/>
      <c r="D453" s="129"/>
      <c r="E453" s="144"/>
      <c r="F453" s="37"/>
      <c r="G453" s="713"/>
      <c r="H453" s="76"/>
      <c r="K453" s="134"/>
      <c r="L453" s="679"/>
      <c r="M453" s="136"/>
      <c r="N453" s="137"/>
      <c r="O453" s="138"/>
      <c r="P453" s="139"/>
      <c r="Q453" s="41"/>
    </row>
    <row r="454" spans="1:19" ht="15" customHeight="1" x14ac:dyDescent="0.3">
      <c r="A454" s="126">
        <v>451</v>
      </c>
      <c r="B454" s="142"/>
      <c r="C454" s="128"/>
      <c r="D454" s="129"/>
      <c r="E454" s="144"/>
      <c r="F454" s="37"/>
      <c r="G454" s="713"/>
      <c r="H454" s="76"/>
      <c r="K454" s="134"/>
      <c r="L454" s="679"/>
      <c r="M454" s="136"/>
      <c r="N454" s="137"/>
      <c r="O454" s="138"/>
      <c r="P454" s="139"/>
      <c r="Q454" s="41"/>
    </row>
    <row r="455" spans="1:19" ht="15" customHeight="1" x14ac:dyDescent="0.3">
      <c r="A455" s="126">
        <v>452</v>
      </c>
      <c r="B455" s="142"/>
      <c r="C455" s="128"/>
      <c r="D455" s="129"/>
      <c r="E455" s="144"/>
      <c r="F455" s="37"/>
      <c r="G455" s="713"/>
      <c r="H455" s="76"/>
      <c r="K455" s="134"/>
      <c r="L455" s="679"/>
      <c r="M455" s="136"/>
      <c r="N455" s="137"/>
      <c r="O455" s="138"/>
      <c r="P455" s="139"/>
      <c r="Q455" s="41"/>
    </row>
    <row r="456" spans="1:19" ht="15" customHeight="1" x14ac:dyDescent="0.3">
      <c r="A456" s="126">
        <v>453</v>
      </c>
      <c r="B456" s="142"/>
      <c r="C456" s="128"/>
      <c r="D456" s="129"/>
      <c r="E456" s="144"/>
      <c r="F456" s="37"/>
      <c r="G456" s="713"/>
      <c r="H456" s="76"/>
      <c r="K456" s="134"/>
      <c r="L456" s="679"/>
      <c r="M456" s="136"/>
      <c r="N456" s="137"/>
      <c r="O456" s="138"/>
      <c r="P456" s="139"/>
      <c r="Q456" s="41"/>
    </row>
    <row r="457" spans="1:19" ht="15" customHeight="1" x14ac:dyDescent="0.3">
      <c r="A457" s="126">
        <v>454</v>
      </c>
      <c r="B457" s="142"/>
      <c r="C457" s="128"/>
      <c r="D457" s="129"/>
      <c r="E457" s="144"/>
      <c r="F457" s="37"/>
      <c r="G457" s="713"/>
      <c r="H457" s="76"/>
      <c r="K457" s="134"/>
      <c r="L457" s="679"/>
      <c r="M457" s="136"/>
      <c r="N457" s="137"/>
      <c r="O457" s="138"/>
      <c r="P457" s="139"/>
      <c r="Q457" s="41"/>
      <c r="S457">
        <f>SUM(P368:P457)</f>
        <v>0</v>
      </c>
    </row>
    <row r="458" spans="1:19" ht="15" customHeight="1" x14ac:dyDescent="0.3">
      <c r="A458" s="126">
        <v>455</v>
      </c>
      <c r="B458" s="142"/>
      <c r="C458" s="128"/>
      <c r="D458" s="129"/>
      <c r="E458" s="144"/>
      <c r="F458" s="37"/>
      <c r="G458" s="713"/>
      <c r="H458" s="76"/>
      <c r="K458" s="134"/>
      <c r="L458" s="679"/>
      <c r="M458" s="136"/>
      <c r="N458" s="137"/>
      <c r="O458" s="138"/>
      <c r="P458" s="139"/>
      <c r="Q458" s="41"/>
    </row>
    <row r="459" spans="1:19" ht="15" customHeight="1" x14ac:dyDescent="0.3">
      <c r="A459" s="126">
        <v>456</v>
      </c>
      <c r="B459" s="142"/>
      <c r="C459" s="128"/>
      <c r="D459" s="129"/>
      <c r="E459" s="144"/>
      <c r="F459" s="37"/>
      <c r="G459" s="713"/>
      <c r="H459" s="76"/>
      <c r="K459" s="134"/>
      <c r="L459" s="679"/>
      <c r="M459" s="136"/>
      <c r="N459" s="137"/>
      <c r="O459" s="138"/>
      <c r="P459" s="139"/>
      <c r="Q459" s="41"/>
    </row>
    <row r="460" spans="1:19" ht="15" customHeight="1" x14ac:dyDescent="0.3">
      <c r="A460" s="126">
        <v>457</v>
      </c>
      <c r="B460" s="142"/>
      <c r="C460" s="128"/>
      <c r="D460" s="129"/>
      <c r="E460" s="144"/>
      <c r="F460" s="37"/>
      <c r="G460" s="713"/>
      <c r="H460" s="76"/>
      <c r="K460" s="134"/>
      <c r="L460" s="679"/>
      <c r="M460" s="136"/>
      <c r="N460" s="137"/>
      <c r="O460" s="138"/>
      <c r="P460" s="139"/>
      <c r="Q460" s="41"/>
    </row>
    <row r="461" spans="1:19" ht="15" customHeight="1" x14ac:dyDescent="0.3">
      <c r="A461" s="126">
        <v>458</v>
      </c>
      <c r="B461" s="142"/>
      <c r="C461" s="128"/>
      <c r="D461" s="129"/>
      <c r="E461" s="144"/>
      <c r="F461" s="37"/>
      <c r="G461" s="713"/>
      <c r="H461" s="76"/>
      <c r="K461" s="134"/>
      <c r="L461" s="679"/>
      <c r="M461" s="136"/>
      <c r="N461" s="137"/>
      <c r="O461" s="138"/>
      <c r="P461" s="139"/>
      <c r="Q461" s="41"/>
    </row>
    <row r="462" spans="1:19" ht="15" customHeight="1" x14ac:dyDescent="0.3">
      <c r="A462" s="126">
        <v>459</v>
      </c>
      <c r="B462" s="142"/>
      <c r="C462" s="128"/>
      <c r="D462" s="129"/>
      <c r="E462" s="144"/>
      <c r="F462" s="37"/>
      <c r="G462" s="713"/>
      <c r="H462" s="76"/>
      <c r="K462" s="134"/>
      <c r="L462" s="679"/>
      <c r="M462" s="136"/>
      <c r="N462" s="137"/>
      <c r="O462" s="138"/>
      <c r="P462" s="139"/>
      <c r="Q462" s="41"/>
    </row>
    <row r="463" spans="1:19" ht="15" customHeight="1" x14ac:dyDescent="0.3">
      <c r="A463" s="126">
        <v>460</v>
      </c>
      <c r="B463" s="142"/>
      <c r="C463" s="128"/>
      <c r="D463" s="129"/>
      <c r="E463" s="144"/>
      <c r="F463" s="37"/>
      <c r="G463" s="713"/>
      <c r="H463" s="76"/>
      <c r="K463" s="134"/>
      <c r="L463" s="679"/>
      <c r="M463" s="136"/>
      <c r="N463" s="137"/>
      <c r="O463" s="138"/>
      <c r="P463" s="139"/>
      <c r="Q463" s="41"/>
    </row>
    <row r="464" spans="1:19" ht="15" customHeight="1" x14ac:dyDescent="0.3">
      <c r="A464" s="126">
        <v>461</v>
      </c>
      <c r="B464" s="142"/>
      <c r="C464" s="128"/>
      <c r="D464" s="129"/>
      <c r="E464" s="144"/>
      <c r="F464" s="37"/>
      <c r="G464" s="713"/>
      <c r="H464" s="76"/>
      <c r="K464" s="134"/>
      <c r="L464" s="679"/>
      <c r="M464" s="136"/>
      <c r="N464" s="137"/>
      <c r="O464" s="138"/>
      <c r="P464" s="139"/>
      <c r="Q464" s="41"/>
    </row>
    <row r="465" spans="1:18" ht="15" customHeight="1" x14ac:dyDescent="0.3">
      <c r="A465" s="126">
        <v>462</v>
      </c>
      <c r="B465" s="142"/>
      <c r="C465" s="128"/>
      <c r="D465" s="129"/>
      <c r="E465" s="144"/>
      <c r="F465" s="37"/>
      <c r="G465" s="713"/>
      <c r="H465" s="76"/>
      <c r="K465" s="134"/>
      <c r="L465" s="679"/>
      <c r="M465" s="136"/>
      <c r="N465" s="137"/>
      <c r="O465" s="138"/>
      <c r="P465" s="139"/>
      <c r="Q465" s="41"/>
    </row>
    <row r="466" spans="1:18" ht="15" customHeight="1" x14ac:dyDescent="0.3">
      <c r="A466" s="126">
        <v>463</v>
      </c>
      <c r="B466" s="142"/>
      <c r="C466" s="128"/>
      <c r="D466" s="129"/>
      <c r="E466" s="144"/>
      <c r="F466" s="37"/>
      <c r="G466" s="713"/>
      <c r="H466" s="76"/>
      <c r="K466" s="134"/>
      <c r="L466" s="679"/>
      <c r="M466" s="136"/>
      <c r="N466" s="137"/>
      <c r="O466" s="138"/>
      <c r="P466" s="139"/>
      <c r="Q466" s="41"/>
    </row>
    <row r="467" spans="1:18" ht="15" customHeight="1" x14ac:dyDescent="0.3">
      <c r="A467" s="126">
        <v>464</v>
      </c>
      <c r="B467" s="142"/>
      <c r="C467" s="128"/>
      <c r="D467" s="129"/>
      <c r="E467" s="144"/>
      <c r="F467" s="37"/>
      <c r="G467" s="713"/>
      <c r="H467" s="76"/>
      <c r="K467" s="134"/>
      <c r="L467" s="679"/>
      <c r="M467" s="136"/>
      <c r="N467" s="137"/>
      <c r="O467" s="138"/>
      <c r="P467" s="139"/>
      <c r="Q467" s="41"/>
    </row>
    <row r="468" spans="1:18" ht="15" customHeight="1" x14ac:dyDescent="0.3">
      <c r="A468" s="126">
        <v>465</v>
      </c>
      <c r="B468" s="142"/>
      <c r="C468" s="128"/>
      <c r="D468" s="129"/>
      <c r="E468" s="144"/>
      <c r="F468" s="37"/>
      <c r="G468" s="713"/>
      <c r="H468" s="76"/>
      <c r="K468" s="134"/>
      <c r="L468" s="679"/>
      <c r="M468" s="136"/>
      <c r="N468" s="137"/>
      <c r="O468" s="138"/>
      <c r="P468" s="139"/>
      <c r="Q468" s="41"/>
    </row>
    <row r="469" spans="1:18" ht="15" customHeight="1" x14ac:dyDescent="0.3">
      <c r="A469" s="126">
        <v>466</v>
      </c>
      <c r="B469" s="142"/>
      <c r="C469" s="128"/>
      <c r="D469" s="129"/>
      <c r="E469" s="144"/>
      <c r="F469" s="37"/>
      <c r="G469" s="713"/>
      <c r="H469" s="76"/>
      <c r="K469" s="134"/>
      <c r="L469" s="679"/>
      <c r="M469" s="136"/>
      <c r="N469" s="137"/>
      <c r="O469" s="138"/>
      <c r="P469" s="139"/>
      <c r="Q469" s="41"/>
    </row>
    <row r="470" spans="1:18" ht="15" customHeight="1" x14ac:dyDescent="0.3">
      <c r="A470" s="126">
        <v>467</v>
      </c>
      <c r="B470" s="142"/>
      <c r="C470" s="128"/>
      <c r="D470" s="129"/>
      <c r="E470" s="144"/>
      <c r="F470" s="37"/>
      <c r="G470" s="713"/>
      <c r="H470" s="76"/>
      <c r="K470" s="134"/>
      <c r="L470" s="679"/>
      <c r="M470" s="136"/>
      <c r="N470" s="137"/>
      <c r="O470" s="138"/>
      <c r="P470" s="139"/>
      <c r="Q470" s="41"/>
    </row>
    <row r="471" spans="1:18" ht="15" customHeight="1" x14ac:dyDescent="0.3">
      <c r="A471" s="126">
        <v>468</v>
      </c>
      <c r="B471" s="142"/>
      <c r="C471" s="128"/>
      <c r="D471" s="129"/>
      <c r="E471" s="144"/>
      <c r="F471" s="37"/>
      <c r="G471" s="713"/>
      <c r="H471" s="76"/>
      <c r="K471" s="134"/>
      <c r="L471" s="679"/>
      <c r="M471" s="136"/>
      <c r="N471" s="137"/>
      <c r="O471" s="138"/>
      <c r="P471" s="139"/>
      <c r="Q471" s="41"/>
    </row>
    <row r="472" spans="1:18" ht="15" customHeight="1" x14ac:dyDescent="0.3">
      <c r="A472" s="126">
        <v>469</v>
      </c>
      <c r="B472" s="142"/>
      <c r="C472" s="128"/>
      <c r="D472" s="129"/>
      <c r="E472" s="144"/>
      <c r="F472" s="37"/>
      <c r="G472" s="713"/>
      <c r="H472" s="76"/>
      <c r="K472" s="134"/>
      <c r="L472" s="679"/>
      <c r="M472" s="136"/>
      <c r="N472" s="137"/>
      <c r="O472" s="138"/>
      <c r="P472" s="139"/>
      <c r="Q472" s="41"/>
    </row>
    <row r="473" spans="1:18" ht="15" customHeight="1" x14ac:dyDescent="0.3">
      <c r="A473" s="126">
        <v>470</v>
      </c>
      <c r="B473" s="142"/>
      <c r="C473" s="128"/>
      <c r="D473" s="129"/>
      <c r="E473" s="144"/>
      <c r="F473" s="37"/>
      <c r="G473" s="713"/>
      <c r="H473" s="76"/>
      <c r="K473" s="134"/>
      <c r="L473" s="679"/>
      <c r="M473" s="136"/>
      <c r="N473" s="137"/>
      <c r="O473" s="138"/>
      <c r="P473" s="139"/>
      <c r="Q473" s="41"/>
    </row>
    <row r="474" spans="1:18" ht="15" customHeight="1" x14ac:dyDescent="0.3">
      <c r="A474" s="126">
        <v>471</v>
      </c>
      <c r="B474" s="142"/>
      <c r="C474" s="128"/>
      <c r="D474" s="129"/>
      <c r="E474" s="144"/>
      <c r="F474" s="37"/>
      <c r="G474" s="713"/>
      <c r="H474" s="76"/>
      <c r="K474" s="134"/>
      <c r="L474" s="679"/>
      <c r="M474" s="136"/>
      <c r="N474" s="137"/>
      <c r="O474" s="138"/>
      <c r="P474" s="139"/>
      <c r="Q474" s="41"/>
    </row>
    <row r="475" spans="1:18" ht="15" customHeight="1" x14ac:dyDescent="0.3">
      <c r="A475" s="126">
        <v>472</v>
      </c>
      <c r="B475" s="142"/>
      <c r="C475" s="128"/>
      <c r="D475" s="129"/>
      <c r="E475" s="144"/>
      <c r="F475" s="37"/>
      <c r="G475" s="713"/>
      <c r="H475" s="76"/>
      <c r="K475" s="134"/>
      <c r="L475" s="679"/>
      <c r="M475" s="136"/>
      <c r="N475" s="137"/>
      <c r="O475" s="138"/>
      <c r="P475" s="139"/>
      <c r="Q475" s="41"/>
    </row>
    <row r="476" spans="1:18" ht="15" customHeight="1" x14ac:dyDescent="0.3">
      <c r="A476" s="126">
        <v>473</v>
      </c>
      <c r="B476" s="142"/>
      <c r="C476" s="128"/>
      <c r="D476" s="129"/>
      <c r="E476" s="144"/>
      <c r="F476" s="37"/>
      <c r="G476" s="713"/>
      <c r="H476" s="76"/>
      <c r="K476" s="134"/>
      <c r="L476" s="679"/>
      <c r="M476" s="136"/>
      <c r="N476" s="137"/>
      <c r="O476" s="138"/>
      <c r="P476" s="139"/>
      <c r="Q476" s="41"/>
    </row>
    <row r="477" spans="1:18" ht="15" customHeight="1" x14ac:dyDescent="0.3">
      <c r="A477" s="126">
        <v>474</v>
      </c>
      <c r="B477" s="142"/>
      <c r="C477" s="128"/>
      <c r="D477" s="129"/>
      <c r="E477" s="144"/>
      <c r="F477" s="37"/>
      <c r="G477" s="713"/>
      <c r="H477" s="76"/>
      <c r="K477" s="134"/>
      <c r="L477" s="679"/>
      <c r="M477" s="136"/>
      <c r="N477" s="137"/>
      <c r="O477" s="138"/>
      <c r="P477" s="139"/>
      <c r="Q477" s="41"/>
    </row>
    <row r="478" spans="1:18" ht="15" customHeight="1" x14ac:dyDescent="0.3">
      <c r="A478" s="126">
        <v>475</v>
      </c>
      <c r="B478" s="142"/>
      <c r="C478" s="128"/>
      <c r="D478" s="129"/>
      <c r="E478" s="144"/>
      <c r="F478" s="37"/>
      <c r="G478" s="713"/>
      <c r="H478" s="76"/>
      <c r="K478" s="134"/>
      <c r="L478" s="679"/>
      <c r="M478" s="136"/>
      <c r="N478" s="137"/>
      <c r="O478" s="138"/>
      <c r="P478" s="139"/>
      <c r="Q478" s="41"/>
      <c r="R478" s="48" t="s">
        <v>430</v>
      </c>
    </row>
    <row r="479" spans="1:18" ht="15" customHeight="1" x14ac:dyDescent="0.3">
      <c r="A479" s="126">
        <v>476</v>
      </c>
      <c r="B479" s="142"/>
      <c r="C479" s="128"/>
      <c r="D479" s="129"/>
      <c r="E479" s="144"/>
      <c r="F479" s="37"/>
      <c r="G479" s="713"/>
      <c r="H479" s="76"/>
      <c r="K479" s="134"/>
      <c r="L479" s="679"/>
      <c r="M479" s="136"/>
      <c r="N479" s="137"/>
      <c r="O479" s="138"/>
      <c r="P479" s="139"/>
      <c r="Q479" s="41"/>
    </row>
    <row r="480" spans="1:18" ht="15" customHeight="1" x14ac:dyDescent="0.3">
      <c r="A480" s="126">
        <v>477</v>
      </c>
      <c r="B480" s="142"/>
      <c r="C480" s="128"/>
      <c r="D480" s="129"/>
      <c r="E480" s="144"/>
      <c r="F480" s="37"/>
      <c r="G480" s="713"/>
      <c r="H480" s="76"/>
      <c r="K480" s="134"/>
      <c r="L480" s="679"/>
      <c r="M480" s="136"/>
      <c r="N480" s="137"/>
      <c r="O480" s="138"/>
      <c r="P480" s="139"/>
      <c r="Q480" s="41"/>
    </row>
    <row r="481" spans="1:18" ht="15" customHeight="1" x14ac:dyDescent="0.3">
      <c r="A481" s="126">
        <v>478</v>
      </c>
      <c r="B481" s="142"/>
      <c r="C481" s="128"/>
      <c r="D481" s="129"/>
      <c r="E481" s="144"/>
      <c r="F481" s="37"/>
      <c r="G481" s="713"/>
      <c r="H481" s="76"/>
      <c r="K481" s="134"/>
      <c r="L481" s="679"/>
      <c r="M481" s="136"/>
      <c r="N481" s="137"/>
      <c r="O481" s="138"/>
      <c r="P481" s="139"/>
      <c r="Q481" s="41"/>
    </row>
    <row r="482" spans="1:18" ht="15" customHeight="1" x14ac:dyDescent="0.3">
      <c r="A482" s="126">
        <v>479</v>
      </c>
      <c r="B482" s="142"/>
      <c r="C482" s="128"/>
      <c r="D482" s="129"/>
      <c r="E482" s="144"/>
      <c r="F482" s="37"/>
      <c r="G482" s="713"/>
      <c r="H482" s="76"/>
      <c r="K482" s="134"/>
      <c r="L482" s="679"/>
      <c r="M482" s="136"/>
      <c r="N482" s="137"/>
      <c r="O482" s="138"/>
      <c r="P482" s="139"/>
      <c r="Q482" s="41"/>
    </row>
    <row r="483" spans="1:18" ht="15" customHeight="1" x14ac:dyDescent="0.3">
      <c r="A483" s="126">
        <v>480</v>
      </c>
      <c r="B483" s="142"/>
      <c r="C483" s="128"/>
      <c r="D483" s="129"/>
      <c r="E483" s="144"/>
      <c r="F483" s="37"/>
      <c r="G483" s="713"/>
      <c r="H483" s="76"/>
      <c r="K483" s="134"/>
      <c r="L483" s="679"/>
      <c r="M483" s="136"/>
      <c r="N483" s="137"/>
      <c r="O483" s="138"/>
      <c r="P483" s="139"/>
      <c r="Q483" s="41"/>
    </row>
    <row r="484" spans="1:18" ht="15" customHeight="1" x14ac:dyDescent="0.3">
      <c r="A484" s="126">
        <v>481</v>
      </c>
      <c r="B484" s="142"/>
      <c r="C484" s="128"/>
      <c r="D484" s="129"/>
      <c r="E484" s="144"/>
      <c r="F484" s="37"/>
      <c r="G484" s="713"/>
      <c r="H484" s="76"/>
      <c r="K484" s="134"/>
      <c r="L484" s="679"/>
      <c r="M484" s="136"/>
      <c r="N484" s="137"/>
      <c r="O484" s="138"/>
      <c r="P484" s="139"/>
      <c r="Q484" s="41"/>
    </row>
    <row r="485" spans="1:18" ht="15" customHeight="1" x14ac:dyDescent="0.3">
      <c r="A485" s="126">
        <v>482</v>
      </c>
      <c r="B485" s="142"/>
      <c r="C485" s="128"/>
      <c r="D485" s="129"/>
      <c r="E485" s="144"/>
      <c r="F485" s="37"/>
      <c r="G485" s="713"/>
      <c r="H485" s="76"/>
      <c r="K485" s="134"/>
      <c r="L485" s="679"/>
      <c r="M485" s="136"/>
      <c r="N485" s="137"/>
      <c r="O485" s="138"/>
      <c r="P485" s="139"/>
      <c r="Q485" s="41"/>
    </row>
    <row r="486" spans="1:18" ht="15" customHeight="1" x14ac:dyDescent="0.3">
      <c r="A486" s="126">
        <v>483</v>
      </c>
      <c r="B486" s="142"/>
      <c r="C486" s="128"/>
      <c r="D486" s="129"/>
      <c r="E486" s="144"/>
      <c r="F486" s="37"/>
      <c r="G486" s="713"/>
      <c r="H486" s="76"/>
      <c r="K486" s="134"/>
      <c r="L486" s="679"/>
      <c r="M486" s="136"/>
      <c r="N486" s="137"/>
      <c r="O486" s="138"/>
      <c r="P486" s="139"/>
      <c r="Q486" s="41"/>
      <c r="R486" s="48" t="s">
        <v>1624</v>
      </c>
    </row>
    <row r="487" spans="1:18" ht="15" customHeight="1" x14ac:dyDescent="0.3">
      <c r="A487" s="126">
        <v>484</v>
      </c>
      <c r="B487" s="142"/>
      <c r="C487" s="128"/>
      <c r="D487" s="129"/>
      <c r="E487" s="144"/>
      <c r="F487" s="37"/>
      <c r="G487" s="713"/>
      <c r="H487" s="76"/>
      <c r="K487" s="134"/>
      <c r="L487" s="679"/>
      <c r="M487" s="136"/>
      <c r="N487" s="137"/>
      <c r="O487" s="138"/>
      <c r="P487" s="139"/>
      <c r="Q487" s="41"/>
      <c r="R487" s="48" t="s">
        <v>1623</v>
      </c>
    </row>
    <row r="488" spans="1:18" ht="15" customHeight="1" x14ac:dyDescent="0.3">
      <c r="A488" s="126">
        <v>485</v>
      </c>
      <c r="B488" s="142"/>
      <c r="C488" s="128"/>
      <c r="D488" s="129"/>
      <c r="E488" s="144"/>
      <c r="F488" s="37"/>
      <c r="G488" s="713"/>
      <c r="H488" s="76"/>
      <c r="K488" s="134"/>
      <c r="L488" s="679"/>
      <c r="M488" s="136"/>
      <c r="N488" s="137"/>
      <c r="O488" s="138"/>
      <c r="P488" s="139"/>
      <c r="Q488" s="41"/>
      <c r="R488" s="48" t="s">
        <v>430</v>
      </c>
    </row>
    <row r="489" spans="1:18" ht="15" customHeight="1" x14ac:dyDescent="0.3">
      <c r="A489" s="126">
        <v>486</v>
      </c>
      <c r="B489" s="142"/>
      <c r="C489" s="128"/>
      <c r="D489" s="129"/>
      <c r="E489" s="144"/>
      <c r="F489" s="37"/>
      <c r="G489" s="713"/>
      <c r="H489" s="76"/>
      <c r="K489" s="134"/>
      <c r="L489" s="679"/>
      <c r="M489" s="136"/>
      <c r="N489" s="137"/>
      <c r="O489" s="138"/>
      <c r="P489" s="139"/>
      <c r="Q489" s="41"/>
      <c r="R489" s="48" t="s">
        <v>430</v>
      </c>
    </row>
    <row r="490" spans="1:18" ht="15" customHeight="1" x14ac:dyDescent="0.3">
      <c r="A490" s="126">
        <v>487</v>
      </c>
      <c r="B490" s="142"/>
      <c r="C490" s="128"/>
      <c r="D490" s="129"/>
      <c r="E490" s="144"/>
      <c r="F490" s="37"/>
      <c r="G490" s="713"/>
      <c r="H490" s="76"/>
      <c r="K490" s="134"/>
      <c r="L490" s="679"/>
      <c r="M490" s="136"/>
      <c r="N490" s="137"/>
      <c r="O490" s="138"/>
      <c r="P490" s="139"/>
      <c r="Q490" s="41"/>
    </row>
    <row r="491" spans="1:18" ht="15" customHeight="1" x14ac:dyDescent="0.3">
      <c r="A491" s="126">
        <v>488</v>
      </c>
      <c r="B491" s="142"/>
      <c r="C491" s="128"/>
      <c r="D491" s="129"/>
      <c r="E491" s="144"/>
      <c r="F491" s="37"/>
      <c r="G491" s="713"/>
      <c r="H491" s="76"/>
      <c r="K491" s="134"/>
      <c r="L491" s="679"/>
      <c r="M491" s="136"/>
      <c r="N491" s="137"/>
      <c r="O491" s="138"/>
      <c r="P491" s="139"/>
      <c r="Q491" s="41"/>
    </row>
    <row r="492" spans="1:18" ht="15" customHeight="1" x14ac:dyDescent="0.3">
      <c r="A492" s="126">
        <v>489</v>
      </c>
      <c r="B492" s="142"/>
      <c r="C492" s="128"/>
      <c r="D492" s="129"/>
      <c r="E492" s="144"/>
      <c r="F492" s="37"/>
      <c r="G492" s="713"/>
      <c r="H492" s="76"/>
      <c r="K492" s="134"/>
      <c r="L492" s="679"/>
      <c r="M492" s="136"/>
      <c r="N492" s="137"/>
      <c r="O492" s="138"/>
      <c r="P492" s="139"/>
      <c r="Q492" s="41"/>
    </row>
    <row r="493" spans="1:18" ht="15" customHeight="1" x14ac:dyDescent="0.3">
      <c r="A493" s="126">
        <v>490</v>
      </c>
      <c r="B493" s="142"/>
      <c r="C493" s="128"/>
      <c r="D493" s="129"/>
      <c r="E493" s="144"/>
      <c r="F493" s="37"/>
      <c r="G493" s="713"/>
      <c r="H493" s="76"/>
      <c r="K493" s="134"/>
      <c r="L493" s="679"/>
      <c r="M493" s="136"/>
      <c r="N493" s="137"/>
      <c r="O493" s="138"/>
      <c r="P493" s="139"/>
      <c r="Q493" s="41"/>
    </row>
    <row r="494" spans="1:18" ht="15" customHeight="1" x14ac:dyDescent="0.3">
      <c r="A494" s="126">
        <v>491</v>
      </c>
      <c r="B494" s="142"/>
      <c r="C494" s="128"/>
      <c r="D494" s="129"/>
      <c r="E494" s="144"/>
      <c r="F494" s="37"/>
      <c r="G494" s="713"/>
      <c r="H494" s="76"/>
      <c r="K494" s="134"/>
      <c r="L494" s="679"/>
      <c r="M494" s="136"/>
      <c r="N494" s="137"/>
      <c r="O494" s="138"/>
      <c r="P494" s="139"/>
      <c r="Q494" s="41"/>
    </row>
    <row r="495" spans="1:18" ht="15" customHeight="1" x14ac:dyDescent="0.3">
      <c r="A495" s="126">
        <v>492</v>
      </c>
      <c r="B495" s="142"/>
      <c r="C495" s="128"/>
      <c r="D495" s="129"/>
      <c r="E495" s="144"/>
      <c r="F495" s="37"/>
      <c r="G495" s="713"/>
      <c r="H495" s="76"/>
      <c r="K495" s="134"/>
      <c r="L495" s="679"/>
      <c r="M495" s="136"/>
      <c r="N495" s="137"/>
      <c r="O495" s="138"/>
      <c r="P495" s="139"/>
      <c r="Q495" s="41"/>
    </row>
    <row r="496" spans="1:18" ht="15" customHeight="1" x14ac:dyDescent="0.3">
      <c r="A496" s="126">
        <v>493</v>
      </c>
      <c r="B496" s="142"/>
      <c r="C496" s="128"/>
      <c r="D496" s="129"/>
      <c r="E496" s="144"/>
      <c r="F496" s="37"/>
      <c r="G496" s="713"/>
      <c r="H496" s="76"/>
      <c r="K496" s="134"/>
      <c r="L496" s="679"/>
      <c r="M496" s="136"/>
      <c r="N496" s="137"/>
      <c r="O496" s="138"/>
      <c r="P496" s="139"/>
      <c r="Q496" s="41"/>
    </row>
    <row r="497" spans="1:18" ht="15" customHeight="1" x14ac:dyDescent="0.3">
      <c r="A497" s="126">
        <v>494</v>
      </c>
      <c r="B497" s="142"/>
      <c r="C497" s="128"/>
      <c r="D497" s="129"/>
      <c r="E497" s="144"/>
      <c r="F497" s="37"/>
      <c r="G497" s="713"/>
      <c r="H497" s="76"/>
      <c r="K497" s="134"/>
      <c r="L497" s="679"/>
      <c r="M497" s="136"/>
      <c r="N497" s="137"/>
      <c r="O497" s="138"/>
      <c r="P497" s="139"/>
      <c r="Q497" s="41"/>
    </row>
    <row r="498" spans="1:18" ht="15" customHeight="1" x14ac:dyDescent="0.3">
      <c r="A498" s="126">
        <v>495</v>
      </c>
      <c r="B498" s="142"/>
      <c r="C498" s="128"/>
      <c r="D498" s="129"/>
      <c r="E498" s="144"/>
      <c r="F498" s="37"/>
      <c r="G498" s="713"/>
      <c r="H498" s="76"/>
      <c r="K498" s="134"/>
      <c r="L498" s="679"/>
      <c r="M498" s="136"/>
      <c r="N498" s="137"/>
      <c r="O498" s="138"/>
      <c r="P498" s="139"/>
      <c r="Q498" s="41"/>
      <c r="R498" s="48" t="s">
        <v>430</v>
      </c>
    </row>
    <row r="499" spans="1:18" ht="15" customHeight="1" x14ac:dyDescent="0.3">
      <c r="A499" s="126">
        <v>496</v>
      </c>
      <c r="B499" s="142"/>
      <c r="C499" s="128"/>
      <c r="D499" s="129"/>
      <c r="E499" s="144"/>
      <c r="F499" s="37"/>
      <c r="G499" s="713"/>
      <c r="H499" s="76"/>
      <c r="K499" s="134"/>
      <c r="L499" s="679"/>
      <c r="M499" s="136"/>
      <c r="N499" s="137"/>
      <c r="O499" s="138"/>
      <c r="P499" s="139"/>
      <c r="Q499" s="41"/>
    </row>
    <row r="500" spans="1:18" ht="15" customHeight="1" x14ac:dyDescent="0.3">
      <c r="A500" s="126">
        <v>497</v>
      </c>
      <c r="B500" s="142"/>
      <c r="C500" s="128"/>
      <c r="D500" s="129"/>
      <c r="E500" s="144"/>
      <c r="F500" s="37"/>
      <c r="G500" s="713"/>
      <c r="H500" s="76"/>
      <c r="K500" s="134"/>
      <c r="L500" s="679"/>
      <c r="M500" s="136"/>
      <c r="N500" s="137"/>
      <c r="O500" s="138"/>
      <c r="P500" s="139"/>
      <c r="Q500" s="41"/>
    </row>
    <row r="501" spans="1:18" ht="15" customHeight="1" x14ac:dyDescent="0.3">
      <c r="A501" s="126">
        <v>498</v>
      </c>
      <c r="B501" s="142"/>
      <c r="C501" s="128"/>
      <c r="D501" s="129"/>
      <c r="E501" s="144"/>
      <c r="F501" s="37"/>
      <c r="G501" s="713"/>
      <c r="H501" s="76"/>
      <c r="K501" s="134"/>
      <c r="L501" s="679"/>
      <c r="M501" s="136"/>
      <c r="N501" s="137"/>
      <c r="O501" s="138"/>
      <c r="P501" s="139"/>
      <c r="Q501" s="41"/>
    </row>
    <row r="502" spans="1:18" ht="15" customHeight="1" x14ac:dyDescent="0.3">
      <c r="A502" s="126">
        <v>499</v>
      </c>
      <c r="B502" s="142"/>
      <c r="C502" s="128"/>
      <c r="D502" s="129"/>
      <c r="E502" s="144"/>
      <c r="F502" s="37"/>
      <c r="G502" s="713"/>
      <c r="H502" s="76"/>
      <c r="K502" s="134"/>
      <c r="L502" s="679"/>
      <c r="M502" s="136"/>
      <c r="N502" s="137"/>
      <c r="O502" s="138"/>
      <c r="P502" s="139"/>
      <c r="Q502" s="41"/>
    </row>
    <row r="503" spans="1:18" ht="15" customHeight="1" x14ac:dyDescent="0.3">
      <c r="A503" s="126">
        <v>500</v>
      </c>
      <c r="B503" s="142"/>
      <c r="C503" s="128"/>
      <c r="D503" s="129"/>
      <c r="E503" s="144"/>
      <c r="F503" s="37"/>
      <c r="G503" s="713"/>
      <c r="H503" s="76"/>
      <c r="K503" s="134"/>
      <c r="L503" s="679"/>
      <c r="M503" s="136"/>
      <c r="N503" s="137"/>
      <c r="O503" s="138"/>
      <c r="P503" s="139"/>
      <c r="Q503" s="41"/>
      <c r="R503" s="48" t="s">
        <v>430</v>
      </c>
    </row>
    <row r="504" spans="1:18" ht="15" customHeight="1" x14ac:dyDescent="0.3">
      <c r="A504" s="126">
        <v>501</v>
      </c>
      <c r="B504" s="142"/>
      <c r="C504" s="128"/>
      <c r="D504" s="129"/>
      <c r="E504" s="144"/>
      <c r="F504" s="37"/>
      <c r="G504" s="713"/>
      <c r="H504" s="76"/>
      <c r="K504" s="134"/>
      <c r="L504" s="679"/>
      <c r="M504" s="136"/>
      <c r="N504" s="137"/>
      <c r="O504" s="138"/>
      <c r="P504" s="139"/>
      <c r="Q504" s="41"/>
    </row>
    <row r="505" spans="1:18" ht="15" customHeight="1" x14ac:dyDescent="0.3">
      <c r="A505" s="126">
        <v>502</v>
      </c>
      <c r="B505" s="142"/>
      <c r="C505" s="128"/>
      <c r="D505" s="129"/>
      <c r="E505" s="144"/>
      <c r="F505" s="37"/>
      <c r="G505" s="713"/>
      <c r="H505" s="76"/>
      <c r="K505" s="134"/>
      <c r="L505" s="679"/>
      <c r="M505" s="136"/>
      <c r="N505" s="137"/>
      <c r="O505" s="138"/>
      <c r="P505" s="139"/>
      <c r="Q505" s="41"/>
    </row>
    <row r="506" spans="1:18" ht="15" customHeight="1" x14ac:dyDescent="0.3">
      <c r="A506" s="126">
        <v>503</v>
      </c>
      <c r="B506" s="142"/>
      <c r="C506" s="128"/>
      <c r="D506" s="129"/>
      <c r="E506" s="144"/>
      <c r="F506" s="37"/>
      <c r="G506" s="713"/>
      <c r="H506" s="76"/>
      <c r="K506" s="134"/>
      <c r="L506" s="679"/>
      <c r="M506" s="136"/>
      <c r="N506" s="137"/>
      <c r="O506" s="138"/>
      <c r="P506" s="139"/>
      <c r="Q506" s="41"/>
    </row>
    <row r="507" spans="1:18" ht="15" customHeight="1" x14ac:dyDescent="0.3">
      <c r="A507" s="126">
        <v>504</v>
      </c>
      <c r="B507" s="142"/>
      <c r="C507" s="128"/>
      <c r="D507" s="129"/>
      <c r="E507" s="144"/>
      <c r="F507" s="37"/>
      <c r="G507" s="713"/>
      <c r="H507" s="76"/>
      <c r="K507" s="134"/>
      <c r="L507" s="679"/>
      <c r="M507" s="136"/>
      <c r="N507" s="137"/>
      <c r="O507" s="138"/>
      <c r="P507" s="139"/>
      <c r="Q507" s="41"/>
      <c r="R507" s="48" t="s">
        <v>81</v>
      </c>
    </row>
    <row r="508" spans="1:18" ht="15" customHeight="1" x14ac:dyDescent="0.3">
      <c r="A508" s="126">
        <v>505</v>
      </c>
      <c r="B508" s="142"/>
      <c r="C508" s="128"/>
      <c r="D508" s="129"/>
      <c r="E508" s="144"/>
      <c r="F508" s="37"/>
      <c r="G508" s="713"/>
      <c r="H508" s="76"/>
      <c r="K508" s="134"/>
      <c r="L508" s="679"/>
      <c r="M508" s="136"/>
      <c r="N508" s="137"/>
      <c r="O508" s="138"/>
      <c r="P508" s="139"/>
      <c r="Q508" s="41"/>
    </row>
    <row r="509" spans="1:18" ht="15" customHeight="1" x14ac:dyDescent="0.3">
      <c r="A509" s="126">
        <v>506</v>
      </c>
      <c r="B509" s="142"/>
      <c r="C509" s="128"/>
      <c r="D509" s="129"/>
      <c r="E509" s="144"/>
      <c r="F509" s="37"/>
      <c r="G509" s="713"/>
      <c r="H509" s="76"/>
      <c r="K509" s="134"/>
      <c r="L509" s="679"/>
      <c r="M509" s="136"/>
      <c r="N509" s="137"/>
      <c r="O509" s="138"/>
      <c r="P509" s="139"/>
      <c r="Q509" s="41"/>
    </row>
    <row r="510" spans="1:18" ht="15" customHeight="1" x14ac:dyDescent="0.3">
      <c r="A510" s="126">
        <v>507</v>
      </c>
      <c r="B510" s="142"/>
      <c r="C510" s="128"/>
      <c r="D510" s="129"/>
      <c r="E510" s="144"/>
      <c r="F510" s="37"/>
      <c r="G510" s="713"/>
      <c r="H510" s="76"/>
      <c r="K510" s="134"/>
      <c r="L510" s="679"/>
      <c r="M510" s="136"/>
      <c r="N510" s="137"/>
      <c r="O510" s="138"/>
      <c r="P510" s="139"/>
      <c r="Q510" s="41"/>
    </row>
    <row r="511" spans="1:18" ht="15" customHeight="1" x14ac:dyDescent="0.3">
      <c r="A511" s="126">
        <v>508</v>
      </c>
      <c r="B511" s="142"/>
      <c r="C511" s="128"/>
      <c r="D511" s="129"/>
      <c r="E511" s="144"/>
      <c r="F511" s="37"/>
      <c r="G511" s="713"/>
      <c r="H511" s="76"/>
      <c r="K511" s="134"/>
      <c r="L511" s="679"/>
      <c r="M511" s="136"/>
      <c r="N511" s="137"/>
      <c r="O511" s="138"/>
      <c r="P511" s="139"/>
      <c r="Q511" s="41"/>
    </row>
    <row r="512" spans="1:18" ht="15" customHeight="1" x14ac:dyDescent="0.3">
      <c r="A512" s="126">
        <v>509</v>
      </c>
      <c r="B512" s="142"/>
      <c r="C512" s="128"/>
      <c r="D512" s="129"/>
      <c r="E512" s="144"/>
      <c r="F512" s="37"/>
      <c r="G512" s="713"/>
      <c r="H512" s="76"/>
      <c r="K512" s="134"/>
      <c r="L512" s="679"/>
      <c r="M512" s="136"/>
      <c r="N512" s="137"/>
      <c r="O512" s="138"/>
      <c r="P512" s="139"/>
      <c r="Q512" s="41"/>
    </row>
    <row r="513" spans="1:19" ht="15" customHeight="1" x14ac:dyDescent="0.3">
      <c r="A513" s="126">
        <v>510</v>
      </c>
      <c r="B513" s="142"/>
      <c r="C513" s="128"/>
      <c r="D513" s="129"/>
      <c r="E513" s="144"/>
      <c r="F513" s="37"/>
      <c r="G513" s="713"/>
      <c r="H513" s="76"/>
      <c r="K513" s="134"/>
      <c r="L513" s="679"/>
      <c r="M513" s="136"/>
      <c r="N513" s="137"/>
      <c r="O513" s="138"/>
      <c r="P513" s="139"/>
      <c r="Q513" s="41"/>
      <c r="R513" t="s">
        <v>430</v>
      </c>
    </row>
    <row r="514" spans="1:19" ht="15" customHeight="1" x14ac:dyDescent="0.3">
      <c r="A514" s="126">
        <v>511</v>
      </c>
      <c r="B514" s="142"/>
      <c r="C514" s="128"/>
      <c r="D514" s="129"/>
      <c r="E514" s="144"/>
      <c r="F514" s="37"/>
      <c r="G514" s="713"/>
      <c r="H514" s="76"/>
      <c r="K514" s="134"/>
      <c r="L514" s="679"/>
      <c r="M514" s="136"/>
      <c r="N514" s="137"/>
      <c r="O514" s="138"/>
      <c r="P514" s="139"/>
      <c r="Q514" s="41"/>
      <c r="R514" t="s">
        <v>430</v>
      </c>
    </row>
    <row r="515" spans="1:19" ht="15" customHeight="1" x14ac:dyDescent="0.3">
      <c r="A515" s="126">
        <v>512</v>
      </c>
      <c r="B515" s="142"/>
      <c r="C515" s="128"/>
      <c r="D515" s="129"/>
      <c r="E515" s="144"/>
      <c r="F515" s="37"/>
      <c r="G515" s="713"/>
      <c r="H515" s="76"/>
      <c r="K515" s="134"/>
      <c r="L515" s="679"/>
      <c r="M515" s="136"/>
      <c r="N515" s="137"/>
      <c r="O515" s="138"/>
      <c r="P515" s="139"/>
      <c r="Q515" s="41"/>
    </row>
    <row r="516" spans="1:19" ht="15" customHeight="1" x14ac:dyDescent="0.3">
      <c r="A516" s="126">
        <v>513</v>
      </c>
      <c r="B516" s="142"/>
      <c r="C516" s="128"/>
      <c r="D516" s="129"/>
      <c r="E516" s="144"/>
      <c r="F516" s="37"/>
      <c r="G516" s="713"/>
      <c r="H516" s="76"/>
      <c r="K516" s="134"/>
      <c r="L516" s="679"/>
      <c r="M516" s="136"/>
      <c r="N516" s="137"/>
      <c r="O516" s="138"/>
      <c r="P516" s="139"/>
      <c r="Q516" s="41"/>
      <c r="R516" t="s">
        <v>22</v>
      </c>
    </row>
    <row r="517" spans="1:19" ht="15" customHeight="1" x14ac:dyDescent="0.3">
      <c r="A517" s="126">
        <v>514</v>
      </c>
      <c r="B517" s="142"/>
      <c r="C517" s="128"/>
      <c r="D517" s="129"/>
      <c r="E517" s="144"/>
      <c r="F517" s="37"/>
      <c r="G517" s="713"/>
      <c r="H517" s="76"/>
      <c r="K517" s="134"/>
      <c r="L517" s="679"/>
      <c r="M517" s="136"/>
      <c r="N517" s="137"/>
      <c r="O517" s="138"/>
      <c r="P517" s="139"/>
      <c r="Q517" s="41"/>
      <c r="R517" s="48" t="s">
        <v>430</v>
      </c>
    </row>
    <row r="518" spans="1:19" ht="15" customHeight="1" x14ac:dyDescent="0.3">
      <c r="A518" s="126">
        <v>515</v>
      </c>
      <c r="B518" s="142"/>
      <c r="C518" s="128"/>
      <c r="D518" s="129"/>
      <c r="E518" s="144"/>
      <c r="F518" s="37"/>
      <c r="G518" s="713"/>
      <c r="H518" s="76"/>
      <c r="K518" s="134"/>
      <c r="L518" s="679"/>
      <c r="M518" s="136"/>
      <c r="N518" s="137"/>
      <c r="O518" s="138"/>
      <c r="P518" s="139"/>
      <c r="Q518" s="41"/>
    </row>
    <row r="519" spans="1:19" ht="15" customHeight="1" x14ac:dyDescent="0.3">
      <c r="A519" s="126">
        <v>516</v>
      </c>
      <c r="B519" s="142"/>
      <c r="C519" s="128"/>
      <c r="D519" s="129"/>
      <c r="E519" s="144"/>
      <c r="F519" s="37"/>
      <c r="G519" s="713"/>
      <c r="H519" s="76"/>
      <c r="K519" s="134"/>
      <c r="L519" s="679"/>
      <c r="M519" s="136"/>
      <c r="N519" s="137"/>
      <c r="O519" s="138"/>
      <c r="P519" s="139"/>
      <c r="Q519" s="41"/>
    </row>
    <row r="520" spans="1:19" ht="15" customHeight="1" x14ac:dyDescent="0.3">
      <c r="A520" s="126">
        <v>517</v>
      </c>
      <c r="B520" s="142"/>
      <c r="C520" s="128"/>
      <c r="D520" s="129"/>
      <c r="E520" s="144"/>
      <c r="F520" s="37"/>
      <c r="G520" s="713"/>
      <c r="H520" s="76"/>
      <c r="K520" s="134"/>
      <c r="L520" s="679"/>
      <c r="M520" s="136"/>
      <c r="N520" s="137"/>
      <c r="O520" s="138"/>
      <c r="P520" s="139"/>
      <c r="Q520" s="41"/>
      <c r="R520" s="48" t="s">
        <v>430</v>
      </c>
      <c r="S520" s="48" t="s">
        <v>1658</v>
      </c>
    </row>
    <row r="521" spans="1:19" ht="15" customHeight="1" x14ac:dyDescent="0.3">
      <c r="A521" s="126">
        <v>518</v>
      </c>
      <c r="B521" s="142"/>
      <c r="C521" s="128"/>
      <c r="D521" s="129"/>
      <c r="E521" s="144"/>
      <c r="F521" s="37"/>
      <c r="G521" s="713"/>
      <c r="H521" s="76"/>
      <c r="K521" s="134"/>
      <c r="L521" s="679"/>
      <c r="M521" s="136"/>
      <c r="N521" s="137"/>
      <c r="O521" s="138"/>
      <c r="P521" s="139"/>
      <c r="Q521" s="41"/>
    </row>
    <row r="522" spans="1:19" ht="15" customHeight="1" x14ac:dyDescent="0.3">
      <c r="A522" s="126">
        <v>519</v>
      </c>
      <c r="B522" s="142"/>
      <c r="C522" s="128"/>
      <c r="D522" s="129"/>
      <c r="E522" s="144"/>
      <c r="F522" s="37"/>
      <c r="G522" s="713"/>
      <c r="H522" s="76"/>
      <c r="K522" s="134"/>
      <c r="L522" s="679"/>
      <c r="M522" s="136"/>
      <c r="N522" s="137"/>
      <c r="O522" s="138"/>
      <c r="P522" s="139"/>
      <c r="Q522" s="41"/>
    </row>
    <row r="523" spans="1:19" ht="15" customHeight="1" x14ac:dyDescent="0.3">
      <c r="A523" s="126">
        <v>520</v>
      </c>
      <c r="B523" s="142"/>
      <c r="C523" s="128"/>
      <c r="D523" s="129"/>
      <c r="E523" s="144"/>
      <c r="F523" s="37"/>
      <c r="G523" s="713"/>
      <c r="H523" s="76"/>
      <c r="K523" s="134"/>
      <c r="L523" s="679"/>
      <c r="M523" s="136"/>
      <c r="N523" s="137"/>
      <c r="O523" s="138"/>
      <c r="P523" s="139"/>
      <c r="Q523" s="41"/>
    </row>
    <row r="524" spans="1:19" ht="15" customHeight="1" x14ac:dyDescent="0.3">
      <c r="A524" s="126">
        <v>521</v>
      </c>
      <c r="B524" s="142"/>
      <c r="C524" s="128"/>
      <c r="D524" s="129"/>
      <c r="E524" s="144"/>
      <c r="F524" s="37"/>
      <c r="G524" s="713"/>
      <c r="H524" s="76"/>
      <c r="K524" s="134"/>
      <c r="L524" s="679"/>
      <c r="M524" s="136"/>
      <c r="N524" s="137"/>
      <c r="O524" s="138"/>
      <c r="P524" s="139"/>
      <c r="Q524" s="41"/>
    </row>
    <row r="525" spans="1:19" ht="15" customHeight="1" x14ac:dyDescent="0.3">
      <c r="A525" s="126">
        <v>522</v>
      </c>
      <c r="B525" s="142"/>
      <c r="C525" s="128"/>
      <c r="D525" s="129"/>
      <c r="E525" s="144"/>
      <c r="F525" s="37"/>
      <c r="G525" s="713"/>
      <c r="H525" s="76"/>
      <c r="K525" s="134"/>
      <c r="L525" s="679"/>
      <c r="M525" s="136"/>
      <c r="N525" s="137"/>
      <c r="O525" s="138"/>
      <c r="P525" s="139"/>
      <c r="Q525" s="41"/>
    </row>
    <row r="526" spans="1:19" ht="15" customHeight="1" x14ac:dyDescent="0.3">
      <c r="A526" s="126">
        <v>523</v>
      </c>
      <c r="B526" s="142"/>
      <c r="C526" s="128"/>
      <c r="D526" s="129"/>
      <c r="E526" s="144"/>
      <c r="F526" s="37"/>
      <c r="G526" s="713"/>
      <c r="H526" s="76"/>
      <c r="K526" s="134"/>
      <c r="L526" s="679"/>
      <c r="M526" s="136"/>
      <c r="N526" s="137"/>
      <c r="O526" s="138"/>
      <c r="P526" s="139"/>
      <c r="Q526" s="41"/>
    </row>
    <row r="527" spans="1:19" ht="15" customHeight="1" x14ac:dyDescent="0.3">
      <c r="A527" s="126">
        <v>524</v>
      </c>
      <c r="B527" s="142"/>
      <c r="C527" s="128"/>
      <c r="D527" s="129"/>
      <c r="E527" s="144"/>
      <c r="F527" s="37"/>
      <c r="G527" s="713"/>
      <c r="H527" s="76"/>
      <c r="K527" s="134"/>
      <c r="L527" s="679"/>
      <c r="M527" s="136"/>
      <c r="N527" s="137"/>
      <c r="O527" s="138"/>
      <c r="P527" s="139"/>
      <c r="Q527" s="41"/>
    </row>
    <row r="528" spans="1:19" ht="15" customHeight="1" x14ac:dyDescent="0.3">
      <c r="A528" s="126">
        <v>525</v>
      </c>
      <c r="B528" s="142"/>
      <c r="C528" s="128"/>
      <c r="D528" s="129"/>
      <c r="E528" s="144"/>
      <c r="F528" s="37"/>
      <c r="G528" s="713"/>
      <c r="H528" s="76"/>
      <c r="K528" s="134"/>
      <c r="L528" s="679"/>
      <c r="M528" s="136"/>
      <c r="N528" s="137"/>
      <c r="O528" s="138"/>
      <c r="P528" s="139"/>
      <c r="Q528" s="41"/>
      <c r="R528" s="48" t="s">
        <v>430</v>
      </c>
    </row>
    <row r="529" spans="1:18" ht="15" customHeight="1" x14ac:dyDescent="0.3">
      <c r="A529" s="126">
        <v>526</v>
      </c>
      <c r="B529" s="142"/>
      <c r="C529" s="128"/>
      <c r="D529" s="129"/>
      <c r="E529" s="144"/>
      <c r="F529" s="37"/>
      <c r="G529" s="713"/>
      <c r="H529" s="76"/>
      <c r="K529" s="134"/>
      <c r="L529" s="679"/>
      <c r="M529" s="136"/>
      <c r="N529" s="137"/>
      <c r="O529" s="138"/>
      <c r="P529" s="139"/>
      <c r="Q529" s="41"/>
    </row>
    <row r="530" spans="1:18" ht="15" customHeight="1" x14ac:dyDescent="0.3">
      <c r="A530" s="126">
        <v>527</v>
      </c>
      <c r="B530" s="142"/>
      <c r="C530" s="128"/>
      <c r="D530" s="129"/>
      <c r="E530" s="144"/>
      <c r="F530" s="37"/>
      <c r="G530" s="713"/>
      <c r="H530" s="76"/>
      <c r="K530" s="134"/>
      <c r="L530" s="679"/>
      <c r="M530" s="136"/>
      <c r="N530" s="137"/>
      <c r="O530" s="138"/>
      <c r="P530" s="139"/>
      <c r="Q530" s="41"/>
    </row>
    <row r="531" spans="1:18" ht="15" customHeight="1" x14ac:dyDescent="0.3">
      <c r="A531" s="126">
        <v>528</v>
      </c>
      <c r="B531" s="142"/>
      <c r="C531" s="128"/>
      <c r="D531" s="129"/>
      <c r="E531" s="144"/>
      <c r="F531" s="37"/>
      <c r="G531" s="713"/>
      <c r="H531" s="76"/>
      <c r="K531" s="134"/>
      <c r="L531" s="679"/>
      <c r="M531" s="136"/>
      <c r="N531" s="137"/>
      <c r="O531" s="138"/>
      <c r="P531" s="139"/>
      <c r="Q531" s="41"/>
      <c r="R531" s="48" t="s">
        <v>1670</v>
      </c>
    </row>
    <row r="532" spans="1:18" ht="15" customHeight="1" x14ac:dyDescent="0.3">
      <c r="A532" s="126">
        <v>529</v>
      </c>
      <c r="B532" s="142"/>
      <c r="C532" s="128"/>
      <c r="D532" s="129"/>
      <c r="E532" s="144"/>
      <c r="F532" s="37"/>
      <c r="G532" s="713"/>
      <c r="H532" s="76"/>
      <c r="K532" s="134"/>
      <c r="L532" s="679"/>
      <c r="M532" s="136"/>
      <c r="N532" s="137"/>
      <c r="O532" s="138"/>
      <c r="P532" s="139"/>
      <c r="Q532" s="41"/>
    </row>
    <row r="533" spans="1:18" ht="15" customHeight="1" x14ac:dyDescent="0.3">
      <c r="A533" s="126">
        <v>530</v>
      </c>
      <c r="B533" s="142"/>
      <c r="C533" s="128"/>
      <c r="D533" s="129"/>
      <c r="E533" s="144"/>
      <c r="F533" s="37"/>
      <c r="G533" s="713"/>
      <c r="H533" s="76"/>
      <c r="K533" s="134"/>
      <c r="L533" s="679"/>
      <c r="M533" s="136"/>
      <c r="N533" s="137"/>
      <c r="O533" s="138"/>
      <c r="P533" s="139"/>
      <c r="Q533" s="41"/>
    </row>
    <row r="534" spans="1:18" ht="15" customHeight="1" x14ac:dyDescent="0.3">
      <c r="A534" s="126">
        <v>531</v>
      </c>
      <c r="B534" s="142"/>
      <c r="C534" s="128"/>
      <c r="D534" s="129"/>
      <c r="E534" s="144"/>
      <c r="F534" s="37"/>
      <c r="G534" s="713"/>
      <c r="H534" s="76"/>
      <c r="K534" s="134"/>
      <c r="L534" s="679"/>
      <c r="M534" s="136"/>
      <c r="N534" s="137"/>
      <c r="O534" s="138"/>
      <c r="P534" s="139"/>
      <c r="Q534" s="41"/>
      <c r="R534" t="s">
        <v>1672</v>
      </c>
    </row>
    <row r="535" spans="1:18" ht="15" customHeight="1" x14ac:dyDescent="0.3">
      <c r="A535" s="126">
        <v>532</v>
      </c>
      <c r="B535" s="142"/>
      <c r="C535" s="128"/>
      <c r="D535" s="129"/>
      <c r="E535" s="144"/>
      <c r="F535" s="37"/>
      <c r="G535" s="713"/>
      <c r="H535" s="76"/>
      <c r="K535" s="134"/>
      <c r="L535" s="679"/>
      <c r="M535" s="136"/>
      <c r="N535" s="137"/>
      <c r="O535" s="138"/>
      <c r="P535" s="139"/>
      <c r="Q535" s="41"/>
    </row>
    <row r="536" spans="1:18" ht="15" customHeight="1" x14ac:dyDescent="0.3">
      <c r="A536" s="126">
        <v>533</v>
      </c>
      <c r="B536" s="142"/>
      <c r="C536" s="128"/>
      <c r="D536" s="129"/>
      <c r="E536" s="144"/>
      <c r="F536" s="37"/>
      <c r="G536" s="713"/>
      <c r="H536" s="76"/>
      <c r="K536" s="134"/>
      <c r="L536" s="679"/>
      <c r="M536" s="136"/>
      <c r="N536" s="137"/>
      <c r="O536" s="138"/>
      <c r="P536" s="139"/>
      <c r="Q536" s="41"/>
      <c r="R536" t="s">
        <v>56</v>
      </c>
    </row>
    <row r="537" spans="1:18" ht="15" customHeight="1" x14ac:dyDescent="0.3">
      <c r="A537" s="126">
        <v>534</v>
      </c>
      <c r="B537" s="142"/>
      <c r="C537" s="128"/>
      <c r="D537" s="129"/>
      <c r="E537" s="144"/>
      <c r="F537" s="37"/>
      <c r="G537" s="713"/>
      <c r="H537" s="76"/>
      <c r="K537" s="134"/>
      <c r="L537" s="679"/>
      <c r="M537" s="136"/>
      <c r="N537" s="137"/>
      <c r="O537" s="138"/>
      <c r="P537" s="139"/>
      <c r="Q537" s="41"/>
    </row>
    <row r="538" spans="1:18" ht="15" customHeight="1" x14ac:dyDescent="0.3">
      <c r="A538" s="126">
        <v>535</v>
      </c>
      <c r="B538" s="142"/>
      <c r="C538" s="128"/>
      <c r="D538" s="129"/>
      <c r="E538" s="144"/>
      <c r="F538" s="37"/>
      <c r="G538" s="713"/>
      <c r="H538" s="76"/>
      <c r="K538" s="134"/>
      <c r="L538" s="679"/>
      <c r="M538" s="136"/>
      <c r="N538" s="137"/>
      <c r="O538" s="138"/>
      <c r="P538" s="139"/>
      <c r="Q538" s="41"/>
    </row>
    <row r="539" spans="1:18" ht="15" customHeight="1" x14ac:dyDescent="0.3">
      <c r="A539" s="126">
        <v>536</v>
      </c>
      <c r="B539" s="142"/>
      <c r="C539" s="128"/>
      <c r="D539" s="129"/>
      <c r="E539" s="144"/>
      <c r="F539" s="37"/>
      <c r="G539" s="713"/>
      <c r="H539" s="76"/>
      <c r="K539" s="134"/>
      <c r="L539" s="679"/>
      <c r="M539" s="136"/>
      <c r="N539" s="137"/>
      <c r="O539" s="138"/>
      <c r="P539" s="139"/>
      <c r="Q539" s="41"/>
      <c r="R539" t="s">
        <v>1697</v>
      </c>
    </row>
    <row r="540" spans="1:18" ht="15" customHeight="1" x14ac:dyDescent="0.3">
      <c r="A540" s="126">
        <v>537</v>
      </c>
      <c r="B540" s="142"/>
      <c r="C540" s="128"/>
      <c r="D540" s="129"/>
      <c r="E540" s="144"/>
      <c r="F540" s="37"/>
      <c r="G540" s="713"/>
      <c r="H540" s="76"/>
      <c r="K540" s="134"/>
      <c r="L540" s="679"/>
      <c r="M540" s="136"/>
      <c r="N540" s="137"/>
      <c r="O540" s="138"/>
      <c r="P540" s="139"/>
      <c r="Q540" s="41"/>
    </row>
    <row r="541" spans="1:18" ht="15" customHeight="1" x14ac:dyDescent="0.3">
      <c r="A541" s="126">
        <v>538</v>
      </c>
      <c r="B541" s="142"/>
      <c r="C541" s="128"/>
      <c r="D541" s="129"/>
      <c r="E541" s="144"/>
      <c r="F541" s="37"/>
      <c r="G541" s="713"/>
      <c r="H541" s="76"/>
      <c r="K541" s="134"/>
      <c r="L541" s="679"/>
      <c r="M541" s="136"/>
      <c r="N541" s="137"/>
      <c r="O541" s="138"/>
      <c r="P541" s="139"/>
      <c r="Q541" s="41"/>
      <c r="R541" t="s">
        <v>56</v>
      </c>
    </row>
    <row r="542" spans="1:18" ht="15" customHeight="1" x14ac:dyDescent="0.3">
      <c r="A542" s="126">
        <v>539</v>
      </c>
      <c r="B542" s="142"/>
      <c r="C542" s="128"/>
      <c r="D542" s="129"/>
      <c r="E542" s="144"/>
      <c r="F542" s="37"/>
      <c r="G542" s="713"/>
      <c r="H542" s="76"/>
      <c r="K542" s="134"/>
      <c r="L542" s="679"/>
      <c r="M542" s="136"/>
      <c r="N542" s="137"/>
      <c r="O542" s="138"/>
      <c r="P542" s="139"/>
      <c r="Q542" s="41"/>
    </row>
    <row r="543" spans="1:18" ht="15" customHeight="1" x14ac:dyDescent="0.3">
      <c r="A543" s="126">
        <v>540</v>
      </c>
      <c r="B543" s="142"/>
      <c r="C543" s="128"/>
      <c r="D543" s="129"/>
      <c r="E543" s="144"/>
      <c r="F543" s="37"/>
      <c r="G543" s="713"/>
      <c r="H543" s="76"/>
      <c r="K543" s="134"/>
      <c r="L543" s="679"/>
      <c r="M543" s="136"/>
      <c r="N543" s="137"/>
      <c r="O543" s="138"/>
      <c r="P543" s="139"/>
      <c r="Q543" s="41"/>
    </row>
    <row r="544" spans="1:18" ht="15" customHeight="1" x14ac:dyDescent="0.3">
      <c r="A544" s="126">
        <v>541</v>
      </c>
      <c r="B544" s="142"/>
      <c r="C544" s="128"/>
      <c r="D544" s="129"/>
      <c r="E544" s="144"/>
      <c r="F544" s="37"/>
      <c r="G544" s="713"/>
      <c r="H544" s="76"/>
      <c r="K544" s="134"/>
      <c r="L544" s="679"/>
      <c r="M544" s="136"/>
      <c r="N544" s="137"/>
      <c r="O544" s="138"/>
      <c r="P544" s="139"/>
      <c r="Q544" s="41"/>
    </row>
    <row r="545" spans="1:22" ht="15" customHeight="1" x14ac:dyDescent="0.3">
      <c r="A545" s="126">
        <v>542</v>
      </c>
      <c r="B545" s="142"/>
      <c r="C545" s="128"/>
      <c r="D545" s="129"/>
      <c r="E545" s="144"/>
      <c r="F545" s="37"/>
      <c r="G545" s="713"/>
      <c r="H545" s="76"/>
      <c r="K545" s="134"/>
      <c r="L545" s="679"/>
      <c r="M545" s="136"/>
      <c r="N545" s="137"/>
      <c r="O545" s="138"/>
      <c r="P545" s="139"/>
      <c r="Q545" s="41"/>
    </row>
    <row r="546" spans="1:22" ht="15" customHeight="1" x14ac:dyDescent="0.3">
      <c r="A546" s="126">
        <v>543</v>
      </c>
      <c r="B546" s="142"/>
      <c r="C546" s="128"/>
      <c r="D546" s="129"/>
      <c r="E546" s="144"/>
      <c r="F546" s="37"/>
      <c r="G546" s="713"/>
      <c r="H546" s="76"/>
      <c r="K546" s="134"/>
      <c r="L546" s="679"/>
      <c r="M546" s="136"/>
      <c r="N546" s="137"/>
      <c r="O546" s="138"/>
      <c r="P546" s="139"/>
      <c r="Q546" s="41"/>
    </row>
    <row r="547" spans="1:22" ht="15" customHeight="1" x14ac:dyDescent="0.3">
      <c r="A547" s="126">
        <v>544</v>
      </c>
      <c r="B547" s="142"/>
      <c r="C547" s="128"/>
      <c r="D547" s="129"/>
      <c r="E547" s="144"/>
      <c r="F547" s="37"/>
      <c r="G547" s="713"/>
      <c r="H547" s="76"/>
      <c r="K547" s="134"/>
      <c r="L547" s="679"/>
      <c r="M547" s="136"/>
      <c r="N547" s="137"/>
      <c r="O547" s="138"/>
      <c r="P547" s="139"/>
      <c r="Q547" s="41"/>
    </row>
    <row r="548" spans="1:22" ht="15" customHeight="1" x14ac:dyDescent="0.3">
      <c r="A548" s="126">
        <v>545</v>
      </c>
      <c r="B548" s="142"/>
      <c r="C548" s="128"/>
      <c r="D548" s="129"/>
      <c r="E548" s="144"/>
      <c r="F548" s="37"/>
      <c r="G548" s="713"/>
      <c r="H548" s="76"/>
      <c r="K548" s="134"/>
      <c r="L548" s="679"/>
      <c r="M548" s="136"/>
      <c r="N548" s="137"/>
      <c r="O548" s="138"/>
      <c r="P548" s="139"/>
      <c r="Q548" s="41"/>
      <c r="R548" t="s">
        <v>1696</v>
      </c>
      <c r="V548">
        <f>SUM(P458:P548)</f>
        <v>0</v>
      </c>
    </row>
    <row r="549" spans="1:22" ht="15" customHeight="1" x14ac:dyDescent="0.3">
      <c r="A549" s="126">
        <v>546</v>
      </c>
      <c r="B549" s="142"/>
      <c r="C549" s="128"/>
      <c r="D549" s="129"/>
      <c r="E549" s="144"/>
      <c r="F549" s="37"/>
      <c r="G549" s="713"/>
      <c r="H549" s="76"/>
      <c r="K549" s="134"/>
      <c r="L549" s="679"/>
      <c r="M549" s="136"/>
      <c r="N549" s="137"/>
      <c r="O549" s="138"/>
      <c r="P549" s="139"/>
      <c r="Q549" s="41"/>
    </row>
    <row r="550" spans="1:22" ht="15" customHeight="1" x14ac:dyDescent="0.3">
      <c r="A550" s="126">
        <v>547</v>
      </c>
      <c r="B550" s="142"/>
      <c r="C550" s="128"/>
      <c r="D550" s="129"/>
      <c r="E550" s="144"/>
      <c r="F550" s="37"/>
      <c r="G550" s="713"/>
      <c r="H550" s="76"/>
      <c r="K550" s="134"/>
      <c r="L550" s="679"/>
      <c r="M550" s="136"/>
      <c r="N550" s="137"/>
      <c r="O550" s="138"/>
      <c r="P550" s="139"/>
      <c r="Q550" s="41"/>
    </row>
    <row r="551" spans="1:22" ht="15" customHeight="1" x14ac:dyDescent="0.3">
      <c r="A551" s="126">
        <v>548</v>
      </c>
      <c r="B551" s="142"/>
      <c r="C551" s="128"/>
      <c r="D551" s="129"/>
      <c r="E551" s="144"/>
      <c r="F551" s="37"/>
      <c r="G551" s="713"/>
      <c r="H551" s="76"/>
      <c r="K551" s="134"/>
      <c r="L551" s="679"/>
      <c r="M551" s="136"/>
      <c r="N551" s="137"/>
      <c r="O551" s="138"/>
      <c r="P551" s="139"/>
      <c r="Q551" s="41"/>
    </row>
    <row r="552" spans="1:22" ht="15" customHeight="1" x14ac:dyDescent="0.3">
      <c r="A552" s="126">
        <v>549</v>
      </c>
      <c r="B552" s="142"/>
      <c r="C552" s="128"/>
      <c r="D552" s="129"/>
      <c r="E552" s="144"/>
      <c r="F552" s="37"/>
      <c r="G552" s="713"/>
      <c r="H552" s="76"/>
      <c r="K552" s="134"/>
      <c r="L552" s="679"/>
      <c r="M552" s="136"/>
      <c r="N552" s="137"/>
      <c r="O552" s="138"/>
      <c r="P552" s="139"/>
      <c r="Q552" s="41"/>
    </row>
    <row r="553" spans="1:22" ht="15" customHeight="1" x14ac:dyDescent="0.3">
      <c r="A553" s="126">
        <v>550</v>
      </c>
      <c r="B553" s="142"/>
      <c r="C553" s="128"/>
      <c r="D553" s="129"/>
      <c r="E553" s="144"/>
      <c r="F553" s="37"/>
      <c r="G553" s="713"/>
      <c r="H553" s="76"/>
      <c r="K553" s="134"/>
      <c r="L553" s="679"/>
      <c r="M553" s="136"/>
      <c r="N553" s="137"/>
      <c r="O553" s="138"/>
      <c r="P553" s="139"/>
      <c r="Q553" s="41"/>
    </row>
    <row r="554" spans="1:22" ht="15" customHeight="1" x14ac:dyDescent="0.3">
      <c r="A554" s="126">
        <v>551</v>
      </c>
      <c r="B554" s="142"/>
      <c r="C554" s="128"/>
      <c r="D554" s="129"/>
      <c r="E554" s="144"/>
      <c r="F554" s="37"/>
      <c r="G554" s="713"/>
      <c r="H554" s="76"/>
      <c r="K554" s="134"/>
      <c r="L554" s="679"/>
      <c r="M554" s="136"/>
      <c r="N554" s="137"/>
      <c r="O554" s="138"/>
      <c r="P554" s="139"/>
      <c r="Q554" s="41"/>
    </row>
    <row r="555" spans="1:22" ht="15" customHeight="1" x14ac:dyDescent="0.3">
      <c r="A555" s="126">
        <v>552</v>
      </c>
      <c r="B555" s="142"/>
      <c r="C555" s="128"/>
      <c r="D555" s="129"/>
      <c r="E555" s="144"/>
      <c r="F555" s="37"/>
      <c r="G555" s="713"/>
      <c r="H555" s="76"/>
      <c r="K555" s="134"/>
      <c r="L555" s="679"/>
      <c r="M555" s="136"/>
      <c r="N555" s="137"/>
      <c r="O555" s="138"/>
      <c r="P555" s="139"/>
      <c r="Q555" s="41"/>
    </row>
    <row r="556" spans="1:22" ht="15" customHeight="1" x14ac:dyDescent="0.3">
      <c r="A556" s="126">
        <v>553</v>
      </c>
      <c r="B556" s="142"/>
      <c r="C556" s="128"/>
      <c r="D556" s="129"/>
      <c r="E556" s="144"/>
      <c r="F556" s="37"/>
      <c r="G556" s="713"/>
      <c r="H556" s="76"/>
      <c r="K556" s="134"/>
      <c r="L556" s="679"/>
      <c r="M556" s="136"/>
      <c r="N556" s="137"/>
      <c r="O556" s="138"/>
      <c r="P556" s="139"/>
      <c r="Q556" s="41"/>
      <c r="R556" t="s">
        <v>56</v>
      </c>
    </row>
    <row r="557" spans="1:22" ht="15" customHeight="1" x14ac:dyDescent="0.3">
      <c r="A557" s="126">
        <v>554</v>
      </c>
      <c r="B557" s="142"/>
      <c r="C557" s="128"/>
      <c r="D557" s="129"/>
      <c r="E557" s="144"/>
      <c r="F557" s="37"/>
      <c r="G557" s="713"/>
      <c r="H557" s="76"/>
      <c r="K557" s="134"/>
      <c r="L557" s="679"/>
      <c r="M557" s="136"/>
      <c r="N557" s="137"/>
      <c r="O557" s="138"/>
      <c r="P557" s="139"/>
      <c r="Q557" s="41"/>
    </row>
    <row r="558" spans="1:22" ht="15" customHeight="1" x14ac:dyDescent="0.3">
      <c r="A558" s="126">
        <v>555</v>
      </c>
      <c r="B558" s="142"/>
      <c r="C558" s="128"/>
      <c r="D558" s="129"/>
      <c r="E558" s="144"/>
      <c r="F558" s="37"/>
      <c r="G558" s="713"/>
      <c r="H558" s="76"/>
      <c r="K558" s="134"/>
      <c r="L558" s="679"/>
      <c r="M558" s="136"/>
      <c r="N558" s="137"/>
      <c r="O558" s="138"/>
      <c r="P558" s="139"/>
      <c r="Q558" s="41"/>
    </row>
    <row r="559" spans="1:22" ht="15" customHeight="1" x14ac:dyDescent="0.3">
      <c r="A559" s="126">
        <v>556</v>
      </c>
      <c r="B559" s="142"/>
      <c r="C559" s="128"/>
      <c r="D559" s="129"/>
      <c r="E559" s="144"/>
      <c r="F559" s="37"/>
      <c r="G559" s="713"/>
      <c r="H559" s="76"/>
      <c r="K559" s="134"/>
      <c r="L559" s="679"/>
      <c r="M559" s="136"/>
      <c r="N559" s="137"/>
      <c r="O559" s="138"/>
      <c r="P559" s="139"/>
      <c r="Q559" s="41"/>
    </row>
    <row r="560" spans="1:22" ht="15" customHeight="1" x14ac:dyDescent="0.3">
      <c r="A560" s="126">
        <v>557</v>
      </c>
      <c r="B560" s="142"/>
      <c r="C560" s="128"/>
      <c r="D560" s="129"/>
      <c r="E560" s="144"/>
      <c r="F560" s="37"/>
      <c r="G560" s="713"/>
      <c r="H560" s="76"/>
      <c r="K560" s="134"/>
      <c r="L560" s="679"/>
      <c r="M560" s="136"/>
      <c r="N560" s="137"/>
      <c r="O560" s="138"/>
      <c r="P560" s="139"/>
      <c r="Q560" s="41"/>
    </row>
    <row r="561" spans="1:18" ht="15" customHeight="1" x14ac:dyDescent="0.3">
      <c r="A561" s="126">
        <v>558</v>
      </c>
      <c r="B561" s="142"/>
      <c r="C561" s="128"/>
      <c r="D561" s="129"/>
      <c r="E561" s="144"/>
      <c r="F561" s="37"/>
      <c r="G561" s="713"/>
      <c r="H561" s="76"/>
      <c r="K561" s="134"/>
      <c r="L561" s="679"/>
      <c r="M561" s="136"/>
      <c r="N561" s="137"/>
      <c r="O561" s="138"/>
      <c r="P561" s="139"/>
      <c r="Q561" s="41"/>
    </row>
    <row r="562" spans="1:18" ht="15" customHeight="1" x14ac:dyDescent="0.3">
      <c r="A562" s="126">
        <v>559</v>
      </c>
      <c r="B562" s="142"/>
      <c r="C562" s="128"/>
      <c r="D562" s="129"/>
      <c r="E562" s="144"/>
      <c r="F562" s="37"/>
      <c r="G562" s="713"/>
      <c r="H562" s="76"/>
      <c r="K562" s="134"/>
      <c r="L562" s="679"/>
      <c r="M562" s="136"/>
      <c r="N562" s="137"/>
      <c r="O562" s="138"/>
      <c r="P562" s="139"/>
      <c r="Q562" s="41"/>
    </row>
    <row r="563" spans="1:18" ht="15" customHeight="1" x14ac:dyDescent="0.3">
      <c r="A563" s="126">
        <v>560</v>
      </c>
      <c r="B563" s="142"/>
      <c r="C563" s="128"/>
      <c r="D563" s="129"/>
      <c r="E563" s="144"/>
      <c r="F563" s="37"/>
      <c r="G563" s="713"/>
      <c r="H563" s="76"/>
      <c r="K563" s="134"/>
      <c r="L563" s="679"/>
      <c r="M563" s="136"/>
      <c r="N563" s="137"/>
      <c r="O563" s="138"/>
      <c r="P563" s="139"/>
      <c r="Q563" s="41"/>
    </row>
    <row r="564" spans="1:18" ht="15" customHeight="1" x14ac:dyDescent="0.3">
      <c r="A564" s="126">
        <v>561</v>
      </c>
      <c r="B564" s="142"/>
      <c r="C564" s="128"/>
      <c r="D564" s="129"/>
      <c r="E564" s="144"/>
      <c r="F564" s="37"/>
      <c r="G564" s="713"/>
      <c r="H564" s="76"/>
      <c r="K564" s="134"/>
      <c r="L564" s="679"/>
      <c r="M564" s="136"/>
      <c r="N564" s="137"/>
      <c r="O564" s="138"/>
      <c r="P564" s="139"/>
      <c r="Q564" s="41"/>
    </row>
    <row r="565" spans="1:18" ht="15" customHeight="1" x14ac:dyDescent="0.3">
      <c r="A565" s="126">
        <v>562</v>
      </c>
      <c r="B565" s="142"/>
      <c r="C565" s="128"/>
      <c r="D565" s="129"/>
      <c r="E565" s="144"/>
      <c r="F565" s="37"/>
      <c r="G565" s="713"/>
      <c r="H565" s="76"/>
      <c r="K565" s="134"/>
      <c r="L565" s="679"/>
      <c r="M565" s="136"/>
      <c r="N565" s="137"/>
      <c r="O565" s="138"/>
      <c r="P565" s="139"/>
      <c r="Q565" s="41"/>
    </row>
    <row r="566" spans="1:18" ht="15" customHeight="1" x14ac:dyDescent="0.3">
      <c r="A566" s="126">
        <v>563</v>
      </c>
      <c r="B566" s="142"/>
      <c r="C566" s="128"/>
      <c r="D566" s="129"/>
      <c r="E566" s="144"/>
      <c r="F566" s="37"/>
      <c r="G566" s="713"/>
      <c r="H566" s="76"/>
      <c r="K566" s="134"/>
      <c r="L566" s="679"/>
      <c r="M566" s="136"/>
      <c r="N566" s="137"/>
      <c r="O566" s="138"/>
      <c r="P566" s="139"/>
      <c r="Q566" s="41"/>
      <c r="R566" t="s">
        <v>56</v>
      </c>
    </row>
    <row r="567" spans="1:18" ht="15" customHeight="1" x14ac:dyDescent="0.3">
      <c r="A567" s="126">
        <v>564</v>
      </c>
      <c r="B567" s="142"/>
      <c r="C567" s="128"/>
      <c r="D567" s="129"/>
      <c r="E567" s="144"/>
      <c r="F567" s="37"/>
      <c r="G567" s="713"/>
      <c r="H567" s="76"/>
      <c r="K567" s="134"/>
      <c r="L567" s="679"/>
      <c r="M567" s="136"/>
      <c r="N567" s="137"/>
      <c r="O567" s="138"/>
      <c r="P567" s="139"/>
      <c r="Q567" s="41"/>
    </row>
    <row r="568" spans="1:18" ht="15" customHeight="1" x14ac:dyDescent="0.3">
      <c r="A568" s="126">
        <v>565</v>
      </c>
      <c r="B568" s="142"/>
      <c r="C568" s="128"/>
      <c r="D568" s="129"/>
      <c r="E568" s="144"/>
      <c r="F568" s="37"/>
      <c r="G568" s="713"/>
      <c r="H568" s="76"/>
      <c r="K568" s="134"/>
      <c r="L568" s="679"/>
      <c r="M568" s="136"/>
      <c r="N568" s="137"/>
      <c r="O568" s="138"/>
      <c r="P568" s="139"/>
      <c r="Q568" s="41"/>
    </row>
    <row r="569" spans="1:18" ht="15" customHeight="1" x14ac:dyDescent="0.3">
      <c r="A569" s="126">
        <v>566</v>
      </c>
      <c r="B569" s="142"/>
      <c r="C569" s="128"/>
      <c r="D569" s="129"/>
      <c r="E569" s="144"/>
      <c r="F569" s="37"/>
      <c r="G569" s="713"/>
      <c r="H569" s="76"/>
      <c r="K569" s="134"/>
      <c r="L569" s="679"/>
      <c r="M569" s="136"/>
      <c r="N569" s="137"/>
      <c r="O569" s="138"/>
      <c r="P569" s="139"/>
      <c r="Q569" s="41"/>
    </row>
    <row r="570" spans="1:18" ht="15" customHeight="1" x14ac:dyDescent="0.3">
      <c r="A570" s="126">
        <v>567</v>
      </c>
      <c r="B570" s="142"/>
      <c r="C570" s="128"/>
      <c r="D570" s="129"/>
      <c r="E570" s="144"/>
      <c r="F570" s="37"/>
      <c r="G570" s="713"/>
      <c r="H570" s="76"/>
      <c r="K570" s="134"/>
      <c r="L570" s="679"/>
      <c r="M570" s="136"/>
      <c r="N570" s="137"/>
      <c r="O570" s="138"/>
      <c r="P570" s="139"/>
      <c r="Q570" s="41"/>
    </row>
    <row r="571" spans="1:18" ht="15" customHeight="1" x14ac:dyDescent="0.3">
      <c r="A571" s="126">
        <v>568</v>
      </c>
      <c r="B571" s="142"/>
      <c r="C571" s="128"/>
      <c r="D571" s="129"/>
      <c r="E571" s="144"/>
      <c r="F571" s="37"/>
      <c r="G571" s="713"/>
      <c r="H571" s="76"/>
      <c r="K571" s="134"/>
      <c r="L571" s="679"/>
      <c r="M571" s="136"/>
      <c r="N571" s="137"/>
      <c r="O571" s="138"/>
      <c r="P571" s="139"/>
      <c r="Q571" s="41"/>
    </row>
    <row r="572" spans="1:18" ht="15" customHeight="1" x14ac:dyDescent="0.3">
      <c r="A572" s="126">
        <v>569</v>
      </c>
      <c r="B572" s="142"/>
      <c r="C572" s="128"/>
      <c r="D572" s="129"/>
      <c r="E572" s="144"/>
      <c r="F572" s="37"/>
      <c r="G572" s="713"/>
      <c r="H572" s="76"/>
      <c r="K572" s="134"/>
      <c r="L572" s="679"/>
      <c r="M572" s="136"/>
      <c r="N572" s="137"/>
      <c r="O572" s="138"/>
      <c r="P572" s="139"/>
      <c r="Q572" s="41"/>
    </row>
    <row r="573" spans="1:18" ht="15" customHeight="1" x14ac:dyDescent="0.3">
      <c r="A573" s="126">
        <v>570</v>
      </c>
      <c r="B573" s="142"/>
      <c r="C573" s="128"/>
      <c r="D573" s="129"/>
      <c r="E573" s="144"/>
      <c r="F573" s="37"/>
      <c r="G573" s="713"/>
      <c r="H573" s="76"/>
      <c r="K573" s="134"/>
      <c r="L573" s="679"/>
      <c r="M573" s="136"/>
      <c r="N573" s="137"/>
      <c r="O573" s="138"/>
      <c r="P573" s="139"/>
      <c r="Q573" s="41"/>
      <c r="R573" t="s">
        <v>56</v>
      </c>
    </row>
    <row r="574" spans="1:18" ht="15" customHeight="1" x14ac:dyDescent="0.3">
      <c r="A574" s="126">
        <v>571</v>
      </c>
      <c r="B574" s="142"/>
      <c r="C574" s="128"/>
      <c r="D574" s="129"/>
      <c r="E574" s="144"/>
      <c r="F574" s="37"/>
      <c r="G574" s="713"/>
      <c r="H574" s="76"/>
      <c r="K574" s="134"/>
      <c r="L574" s="679"/>
      <c r="M574" s="136"/>
      <c r="N574" s="137"/>
      <c r="O574" s="138"/>
      <c r="P574" s="139"/>
      <c r="Q574" s="41"/>
    </row>
    <row r="575" spans="1:18" ht="15" customHeight="1" x14ac:dyDescent="0.3">
      <c r="A575" s="126">
        <v>572</v>
      </c>
      <c r="B575" s="142"/>
      <c r="C575" s="128"/>
      <c r="D575" s="129"/>
      <c r="E575" s="144"/>
      <c r="F575" s="37"/>
      <c r="G575" s="713"/>
      <c r="H575" s="76"/>
      <c r="K575" s="134"/>
      <c r="L575" s="679"/>
      <c r="M575" s="136"/>
      <c r="N575" s="137"/>
      <c r="O575" s="138"/>
      <c r="P575" s="139"/>
      <c r="Q575" s="41"/>
    </row>
    <row r="576" spans="1:18" ht="15" customHeight="1" x14ac:dyDescent="0.3">
      <c r="A576" s="126">
        <v>573</v>
      </c>
      <c r="B576" s="142"/>
      <c r="C576" s="128"/>
      <c r="D576" s="129"/>
      <c r="E576" s="144"/>
      <c r="F576" s="37"/>
      <c r="G576" s="713"/>
      <c r="H576" s="76"/>
      <c r="K576" s="134"/>
      <c r="L576" s="679"/>
      <c r="M576" s="136"/>
      <c r="N576" s="137"/>
      <c r="O576" s="138"/>
      <c r="P576" s="139"/>
      <c r="Q576" s="41"/>
    </row>
    <row r="577" spans="1:18" ht="15" customHeight="1" x14ac:dyDescent="0.3">
      <c r="A577" s="126">
        <v>574</v>
      </c>
      <c r="B577" s="142"/>
      <c r="C577" s="128"/>
      <c r="D577" s="129"/>
      <c r="E577" s="144"/>
      <c r="F577" s="37"/>
      <c r="G577" s="713"/>
      <c r="H577" s="76"/>
      <c r="K577" s="134"/>
      <c r="L577" s="679"/>
      <c r="M577" s="136"/>
      <c r="N577" s="137"/>
      <c r="O577" s="138"/>
      <c r="P577" s="139"/>
      <c r="Q577" s="41"/>
    </row>
    <row r="578" spans="1:18" ht="15" customHeight="1" x14ac:dyDescent="0.3">
      <c r="A578" s="126">
        <v>575</v>
      </c>
      <c r="B578" s="142"/>
      <c r="C578" s="128"/>
      <c r="D578" s="129"/>
      <c r="E578" s="144"/>
      <c r="F578" s="37"/>
      <c r="G578" s="713"/>
      <c r="H578" s="76"/>
      <c r="K578" s="134"/>
      <c r="L578" s="679"/>
      <c r="M578" s="136"/>
      <c r="N578" s="137"/>
      <c r="O578" s="138"/>
      <c r="P578" s="139"/>
      <c r="Q578" s="41"/>
      <c r="R578" t="s">
        <v>56</v>
      </c>
    </row>
    <row r="579" spans="1:18" ht="15" customHeight="1" x14ac:dyDescent="0.3">
      <c r="A579" s="126">
        <v>576</v>
      </c>
      <c r="B579" s="142"/>
      <c r="C579" s="128"/>
      <c r="D579" s="129"/>
      <c r="E579" s="144"/>
      <c r="F579" s="37"/>
      <c r="G579" s="713"/>
      <c r="H579" s="76"/>
      <c r="K579" s="134"/>
      <c r="L579" s="679"/>
      <c r="M579" s="136"/>
      <c r="N579" s="137"/>
      <c r="O579" s="138"/>
      <c r="P579" s="139"/>
      <c r="Q579" s="41"/>
    </row>
    <row r="580" spans="1:18" ht="15" customHeight="1" x14ac:dyDescent="0.3">
      <c r="A580" s="126">
        <v>577</v>
      </c>
      <c r="B580" s="142"/>
      <c r="C580" s="128"/>
      <c r="D580" s="129"/>
      <c r="E580" s="144"/>
      <c r="F580" s="37"/>
      <c r="G580" s="713"/>
      <c r="H580" s="76"/>
      <c r="K580" s="134"/>
      <c r="L580" s="679"/>
      <c r="M580" s="136"/>
      <c r="N580" s="137"/>
      <c r="O580" s="138"/>
      <c r="P580" s="139"/>
      <c r="Q580" s="41"/>
    </row>
    <row r="581" spans="1:18" ht="15" customHeight="1" x14ac:dyDescent="0.3">
      <c r="A581" s="126">
        <v>578</v>
      </c>
      <c r="B581" s="142"/>
      <c r="C581" s="128"/>
      <c r="D581" s="129"/>
      <c r="E581" s="144"/>
      <c r="F581" s="37"/>
      <c r="G581" s="713"/>
      <c r="H581" s="76"/>
      <c r="K581" s="134"/>
      <c r="L581" s="679"/>
      <c r="M581" s="136"/>
      <c r="N581" s="137"/>
      <c r="O581" s="138"/>
      <c r="P581" s="139"/>
      <c r="Q581" s="41"/>
    </row>
    <row r="582" spans="1:18" ht="15" customHeight="1" x14ac:dyDescent="0.3">
      <c r="A582" s="126">
        <v>579</v>
      </c>
      <c r="B582" s="142"/>
      <c r="C582" s="128"/>
      <c r="D582" s="129"/>
      <c r="E582" s="144"/>
      <c r="F582" s="37"/>
      <c r="G582" s="713"/>
      <c r="H582" s="76"/>
      <c r="K582" s="134"/>
      <c r="L582" s="679"/>
      <c r="M582" s="136"/>
      <c r="N582" s="137"/>
      <c r="O582" s="138"/>
      <c r="P582" s="139"/>
      <c r="Q582" s="41"/>
      <c r="R582" t="s">
        <v>1711</v>
      </c>
    </row>
    <row r="583" spans="1:18" ht="15" customHeight="1" x14ac:dyDescent="0.3">
      <c r="A583" s="126">
        <v>580</v>
      </c>
      <c r="B583" s="142"/>
      <c r="C583" s="128"/>
      <c r="D583" s="129"/>
      <c r="E583" s="144"/>
      <c r="F583" s="37"/>
      <c r="G583" s="713"/>
      <c r="H583" s="76"/>
      <c r="K583" s="134"/>
      <c r="L583" s="679"/>
      <c r="M583" s="136"/>
      <c r="N583" s="137"/>
      <c r="O583" s="138"/>
      <c r="P583" s="139"/>
      <c r="Q583" s="41"/>
    </row>
    <row r="584" spans="1:18" ht="15" customHeight="1" x14ac:dyDescent="0.3">
      <c r="A584" s="126">
        <v>581</v>
      </c>
      <c r="B584" s="142"/>
      <c r="C584" s="128"/>
      <c r="D584" s="129"/>
      <c r="E584" s="144"/>
      <c r="F584" s="37"/>
      <c r="G584" s="713"/>
      <c r="H584" s="76"/>
      <c r="K584" s="134"/>
      <c r="L584" s="679"/>
      <c r="M584" s="136"/>
      <c r="N584" s="137"/>
      <c r="O584" s="138"/>
      <c r="P584" s="139"/>
      <c r="Q584" s="41"/>
    </row>
    <row r="585" spans="1:18" ht="15" customHeight="1" x14ac:dyDescent="0.3">
      <c r="A585" s="126">
        <v>582</v>
      </c>
      <c r="B585" s="142"/>
      <c r="C585" s="128"/>
      <c r="D585" s="129"/>
      <c r="E585" s="144"/>
      <c r="F585" s="37"/>
      <c r="G585" s="713"/>
      <c r="H585" s="76"/>
      <c r="K585" s="134"/>
      <c r="L585" s="679"/>
      <c r="M585" s="136"/>
      <c r="N585" s="137"/>
      <c r="O585" s="138"/>
      <c r="P585" s="139"/>
      <c r="Q585" s="41"/>
    </row>
    <row r="586" spans="1:18" ht="15" customHeight="1" x14ac:dyDescent="0.3">
      <c r="A586" s="126">
        <v>583</v>
      </c>
      <c r="B586" s="142"/>
      <c r="C586" s="128"/>
      <c r="D586" s="129"/>
      <c r="E586" s="144"/>
      <c r="F586" s="37"/>
      <c r="G586" s="713"/>
      <c r="H586" s="76"/>
      <c r="K586" s="134"/>
      <c r="L586" s="679"/>
      <c r="M586" s="136"/>
      <c r="N586" s="137"/>
      <c r="O586" s="138"/>
      <c r="P586" s="139"/>
      <c r="Q586" s="41"/>
    </row>
    <row r="587" spans="1:18" ht="15" customHeight="1" x14ac:dyDescent="0.3">
      <c r="A587" s="126">
        <v>584</v>
      </c>
      <c r="B587" s="142"/>
      <c r="C587" s="128"/>
      <c r="D587" s="129"/>
      <c r="E587" s="144"/>
      <c r="F587" s="37"/>
      <c r="G587" s="713"/>
      <c r="H587" s="76"/>
      <c r="K587" s="134"/>
      <c r="L587" s="679"/>
      <c r="M587" s="136"/>
      <c r="N587" s="137"/>
      <c r="O587" s="138"/>
      <c r="P587" s="139"/>
      <c r="Q587" s="41"/>
    </row>
    <row r="588" spans="1:18" ht="15" customHeight="1" x14ac:dyDescent="0.3">
      <c r="A588" s="126">
        <v>585</v>
      </c>
      <c r="B588" s="142"/>
      <c r="C588" s="128"/>
      <c r="D588" s="129"/>
      <c r="E588" s="144"/>
      <c r="F588" s="37"/>
      <c r="G588" s="713"/>
      <c r="H588" s="76"/>
      <c r="K588" s="134"/>
      <c r="L588" s="679"/>
      <c r="M588" s="136"/>
      <c r="N588" s="137"/>
      <c r="O588" s="138"/>
      <c r="P588" s="139"/>
      <c r="Q588" s="41"/>
    </row>
    <row r="589" spans="1:18" ht="15" customHeight="1" x14ac:dyDescent="0.3">
      <c r="A589" s="126">
        <v>586</v>
      </c>
      <c r="B589" s="142"/>
      <c r="C589" s="128"/>
      <c r="D589" s="129"/>
      <c r="E589" s="144"/>
      <c r="F589" s="37"/>
      <c r="G589" s="713"/>
      <c r="H589" s="76"/>
      <c r="K589" s="134"/>
      <c r="L589" s="679"/>
      <c r="M589" s="136"/>
      <c r="N589" s="137"/>
      <c r="O589" s="138"/>
      <c r="P589" s="139"/>
      <c r="Q589" s="41"/>
    </row>
    <row r="590" spans="1:18" ht="15" customHeight="1" x14ac:dyDescent="0.3">
      <c r="A590" s="126">
        <v>587</v>
      </c>
      <c r="B590" s="142"/>
      <c r="C590" s="128"/>
      <c r="D590" s="129"/>
      <c r="E590" s="144"/>
      <c r="F590" s="37"/>
      <c r="G590" s="713"/>
      <c r="H590" s="76"/>
      <c r="K590" s="134"/>
      <c r="L590" s="679"/>
      <c r="M590" s="136"/>
      <c r="N590" s="137"/>
      <c r="O590" s="138"/>
      <c r="P590" s="139"/>
      <c r="Q590" s="41"/>
    </row>
    <row r="591" spans="1:18" ht="15" customHeight="1" x14ac:dyDescent="0.3">
      <c r="A591" s="126">
        <v>588</v>
      </c>
      <c r="B591" s="142"/>
      <c r="C591" s="128"/>
      <c r="D591" s="129"/>
      <c r="E591" s="144"/>
      <c r="F591" s="37"/>
      <c r="G591" s="713"/>
      <c r="H591" s="76"/>
      <c r="K591" s="134"/>
      <c r="L591" s="679"/>
      <c r="M591" s="136"/>
      <c r="N591" s="137"/>
      <c r="O591" s="138"/>
      <c r="P591" s="139"/>
      <c r="Q591" s="41"/>
    </row>
    <row r="592" spans="1:18" ht="15" customHeight="1" x14ac:dyDescent="0.3">
      <c r="A592" s="126">
        <v>589</v>
      </c>
      <c r="B592" s="142"/>
      <c r="C592" s="128"/>
      <c r="D592" s="129"/>
      <c r="E592" s="144"/>
      <c r="F592" s="37"/>
      <c r="G592" s="713"/>
      <c r="H592" s="76"/>
      <c r="K592" s="134"/>
      <c r="L592" s="679"/>
      <c r="M592" s="136"/>
      <c r="N592" s="137"/>
      <c r="O592" s="138"/>
      <c r="P592" s="139"/>
      <c r="Q592" s="41"/>
    </row>
    <row r="593" spans="1:18" ht="15" customHeight="1" x14ac:dyDescent="0.3">
      <c r="A593" s="126">
        <v>590</v>
      </c>
      <c r="B593" s="142"/>
      <c r="C593" s="128"/>
      <c r="D593" s="129"/>
      <c r="E593" s="144"/>
      <c r="F593" s="37"/>
      <c r="G593" s="713"/>
      <c r="H593" s="76"/>
      <c r="K593" s="134"/>
      <c r="L593" s="679"/>
      <c r="M593" s="136"/>
      <c r="N593" s="137"/>
      <c r="O593" s="138"/>
      <c r="P593" s="139"/>
      <c r="Q593" s="41"/>
      <c r="R593" t="s">
        <v>1718</v>
      </c>
    </row>
    <row r="594" spans="1:18" ht="15" customHeight="1" x14ac:dyDescent="0.3">
      <c r="A594" s="126">
        <v>591</v>
      </c>
      <c r="B594" s="142"/>
      <c r="C594" s="128"/>
      <c r="D594" s="129"/>
      <c r="E594" s="144"/>
      <c r="F594" s="37"/>
      <c r="G594" s="713"/>
      <c r="H594" s="76"/>
      <c r="K594" s="134"/>
      <c r="L594" s="679"/>
      <c r="M594" s="136"/>
      <c r="N594" s="137"/>
      <c r="O594" s="138"/>
      <c r="P594" s="139"/>
      <c r="Q594" s="41"/>
    </row>
    <row r="595" spans="1:18" ht="15" customHeight="1" x14ac:dyDescent="0.3">
      <c r="A595" s="126">
        <v>592</v>
      </c>
      <c r="B595" s="142"/>
      <c r="C595" s="128"/>
      <c r="D595" s="129"/>
      <c r="E595" s="144"/>
      <c r="F595" s="37"/>
      <c r="G595" s="713"/>
      <c r="H595" s="76"/>
      <c r="K595" s="134"/>
      <c r="L595" s="679"/>
      <c r="M595" s="136"/>
      <c r="N595" s="137"/>
      <c r="O595" s="138"/>
      <c r="P595" s="139"/>
      <c r="Q595" s="41"/>
    </row>
    <row r="596" spans="1:18" ht="15" customHeight="1" x14ac:dyDescent="0.3">
      <c r="A596" s="126">
        <v>593</v>
      </c>
      <c r="B596" s="142"/>
      <c r="C596" s="128"/>
      <c r="D596" s="129"/>
      <c r="E596" s="144"/>
      <c r="F596" s="37"/>
      <c r="G596" s="713"/>
      <c r="H596" s="76"/>
      <c r="K596" s="134"/>
      <c r="L596" s="679"/>
      <c r="M596" s="136"/>
      <c r="N596" s="137"/>
      <c r="O596" s="138"/>
      <c r="P596" s="139"/>
      <c r="Q596" s="41"/>
    </row>
    <row r="597" spans="1:18" ht="15" customHeight="1" x14ac:dyDescent="0.3">
      <c r="A597" s="126">
        <v>594</v>
      </c>
      <c r="B597" s="142"/>
      <c r="C597" s="128"/>
      <c r="D597" s="129"/>
      <c r="E597" s="144"/>
      <c r="F597" s="37"/>
      <c r="G597" s="713"/>
      <c r="H597" s="76"/>
      <c r="K597" s="134"/>
      <c r="L597" s="679"/>
      <c r="M597" s="136"/>
      <c r="N597" s="137"/>
      <c r="O597" s="138"/>
      <c r="P597" s="139"/>
      <c r="Q597" s="41"/>
    </row>
    <row r="598" spans="1:18" ht="15" customHeight="1" x14ac:dyDescent="0.3">
      <c r="A598" s="126">
        <v>595</v>
      </c>
      <c r="B598" s="142"/>
      <c r="C598" s="128"/>
      <c r="D598" s="129"/>
      <c r="E598" s="144"/>
      <c r="F598" s="37"/>
      <c r="G598" s="713"/>
      <c r="H598" s="76"/>
      <c r="K598" s="134"/>
      <c r="L598" s="679"/>
      <c r="M598" s="136"/>
      <c r="N598" s="137"/>
      <c r="O598" s="138"/>
      <c r="P598" s="139"/>
      <c r="Q598" s="41"/>
    </row>
    <row r="599" spans="1:18" ht="15" customHeight="1" x14ac:dyDescent="0.3">
      <c r="A599" s="126">
        <v>596</v>
      </c>
      <c r="B599" s="142"/>
      <c r="C599" s="128"/>
      <c r="D599" s="129"/>
      <c r="E599" s="144"/>
      <c r="F599" s="37"/>
      <c r="G599" s="713"/>
      <c r="H599" s="76"/>
      <c r="K599" s="134"/>
      <c r="L599" s="679"/>
      <c r="M599" s="136"/>
      <c r="N599" s="137"/>
      <c r="O599" s="138"/>
      <c r="P599" s="139"/>
      <c r="Q599" s="41"/>
    </row>
    <row r="600" spans="1:18" ht="15" customHeight="1" x14ac:dyDescent="0.3">
      <c r="A600" s="126">
        <v>597</v>
      </c>
      <c r="B600" s="142"/>
      <c r="C600" s="128"/>
      <c r="D600" s="129"/>
      <c r="E600" s="144"/>
      <c r="F600" s="37"/>
      <c r="G600" s="713"/>
      <c r="H600" s="76"/>
      <c r="K600" s="134"/>
      <c r="L600" s="679"/>
      <c r="M600" s="136"/>
      <c r="N600" s="137"/>
      <c r="O600" s="138"/>
      <c r="P600" s="139"/>
      <c r="Q600" s="41"/>
      <c r="R600" t="s">
        <v>1719</v>
      </c>
    </row>
    <row r="601" spans="1:18" ht="15" customHeight="1" x14ac:dyDescent="0.3">
      <c r="A601" s="126">
        <v>598</v>
      </c>
      <c r="B601" s="142"/>
      <c r="C601" s="128"/>
      <c r="D601" s="129"/>
      <c r="E601" s="144"/>
      <c r="F601" s="37"/>
      <c r="G601" s="713"/>
      <c r="H601" s="76"/>
      <c r="K601" s="134"/>
      <c r="L601" s="679"/>
      <c r="M601" s="136"/>
      <c r="N601" s="137"/>
      <c r="O601" s="138"/>
      <c r="P601" s="139"/>
      <c r="Q601" s="41"/>
    </row>
    <row r="602" spans="1:18" ht="15" customHeight="1" x14ac:dyDescent="0.3">
      <c r="A602" s="126">
        <v>599</v>
      </c>
      <c r="B602" s="142"/>
      <c r="C602" s="128"/>
      <c r="D602" s="129"/>
      <c r="E602" s="144"/>
      <c r="F602" s="37"/>
      <c r="G602" s="713"/>
      <c r="H602" s="76"/>
      <c r="K602" s="134"/>
      <c r="L602" s="679"/>
      <c r="M602" s="136"/>
      <c r="N602" s="137"/>
      <c r="O602" s="138"/>
      <c r="P602" s="139"/>
      <c r="Q602" s="41"/>
    </row>
    <row r="603" spans="1:18" ht="15" customHeight="1" x14ac:dyDescent="0.3">
      <c r="A603" s="126">
        <v>600</v>
      </c>
      <c r="B603" s="142"/>
      <c r="C603" s="128"/>
      <c r="D603" s="129"/>
      <c r="E603" s="144"/>
      <c r="F603" s="37"/>
      <c r="G603" s="713"/>
      <c r="H603" s="76"/>
      <c r="K603" s="134"/>
      <c r="L603" s="679"/>
      <c r="M603" s="136"/>
      <c r="N603" s="137"/>
      <c r="O603" s="138"/>
      <c r="P603" s="139"/>
      <c r="Q603" s="41"/>
    </row>
    <row r="604" spans="1:18" ht="15" customHeight="1" x14ac:dyDescent="0.3">
      <c r="A604" s="126">
        <v>601</v>
      </c>
      <c r="B604" s="142"/>
      <c r="C604" s="128"/>
      <c r="D604" s="129"/>
      <c r="E604" s="144"/>
      <c r="F604" s="37"/>
      <c r="G604" s="713"/>
      <c r="H604" s="76"/>
      <c r="K604" s="134"/>
      <c r="L604" s="679"/>
      <c r="M604" s="136"/>
      <c r="N604" s="137"/>
      <c r="O604" s="138"/>
      <c r="P604" s="139"/>
      <c r="Q604" s="41"/>
      <c r="R604" t="s">
        <v>1720</v>
      </c>
    </row>
    <row r="605" spans="1:18" ht="15" customHeight="1" x14ac:dyDescent="0.3">
      <c r="A605" s="126">
        <v>602</v>
      </c>
      <c r="B605" s="142"/>
      <c r="C605" s="128"/>
      <c r="D605" s="129"/>
      <c r="E605" s="144"/>
      <c r="F605" s="37"/>
      <c r="G605" s="713"/>
      <c r="H605" s="76"/>
      <c r="K605" s="134"/>
      <c r="L605" s="679"/>
      <c r="M605" s="136"/>
      <c r="N605" s="137"/>
      <c r="O605" s="138"/>
      <c r="P605" s="139"/>
      <c r="Q605" s="41"/>
    </row>
    <row r="606" spans="1:18" ht="15" customHeight="1" x14ac:dyDescent="0.3">
      <c r="A606" s="126">
        <v>603</v>
      </c>
      <c r="B606" s="142"/>
      <c r="C606" s="128"/>
      <c r="D606" s="129"/>
      <c r="E606" s="144"/>
      <c r="F606" s="37"/>
      <c r="G606" s="713"/>
      <c r="H606" s="76"/>
      <c r="K606" s="134"/>
      <c r="L606" s="679"/>
      <c r="M606" s="136"/>
      <c r="N606" s="137"/>
      <c r="O606" s="138"/>
      <c r="P606" s="139"/>
      <c r="Q606" s="41"/>
    </row>
    <row r="607" spans="1:18" ht="15" customHeight="1" x14ac:dyDescent="0.3">
      <c r="A607" s="126">
        <v>604</v>
      </c>
      <c r="B607" s="142"/>
      <c r="C607" s="128"/>
      <c r="D607" s="129"/>
      <c r="E607" s="144"/>
      <c r="F607" s="37"/>
      <c r="G607" s="713"/>
      <c r="H607" s="76"/>
      <c r="K607" s="134"/>
      <c r="L607" s="679"/>
      <c r="M607" s="136"/>
      <c r="N607" s="137"/>
      <c r="O607" s="138"/>
      <c r="P607" s="139"/>
      <c r="Q607" s="41"/>
    </row>
    <row r="608" spans="1:18" ht="15" customHeight="1" x14ac:dyDescent="0.3">
      <c r="A608" s="126">
        <v>605</v>
      </c>
      <c r="B608" s="142"/>
      <c r="C608" s="128"/>
      <c r="D608" s="129"/>
      <c r="E608" s="144"/>
      <c r="F608" s="37"/>
      <c r="G608" s="713"/>
      <c r="H608" s="76"/>
      <c r="K608" s="134"/>
      <c r="L608" s="679"/>
      <c r="M608" s="136"/>
      <c r="N608" s="137"/>
      <c r="O608" s="138"/>
      <c r="P608" s="139"/>
      <c r="Q608" s="41"/>
    </row>
    <row r="609" spans="1:17" ht="15" customHeight="1" x14ac:dyDescent="0.3">
      <c r="A609" s="126">
        <v>606</v>
      </c>
      <c r="B609" s="142"/>
      <c r="C609" s="128"/>
      <c r="D609" s="129"/>
      <c r="E609" s="144"/>
      <c r="F609" s="37"/>
      <c r="G609" s="713"/>
      <c r="H609" s="76"/>
      <c r="K609" s="134"/>
      <c r="L609" s="679"/>
      <c r="M609" s="136"/>
      <c r="N609" s="137"/>
      <c r="O609" s="138"/>
      <c r="P609" s="139"/>
      <c r="Q609" s="41"/>
    </row>
    <row r="610" spans="1:17" ht="15" customHeight="1" x14ac:dyDescent="0.3">
      <c r="A610" s="126">
        <v>607</v>
      </c>
      <c r="B610" s="142"/>
      <c r="C610" s="128"/>
      <c r="D610" s="129"/>
      <c r="E610" s="144"/>
      <c r="F610" s="37"/>
      <c r="G610" s="713"/>
      <c r="H610" s="76"/>
      <c r="K610" s="134"/>
      <c r="L610" s="679"/>
      <c r="M610" s="136"/>
      <c r="N610" s="137"/>
      <c r="O610" s="138"/>
      <c r="P610" s="139"/>
      <c r="Q610" s="41"/>
    </row>
    <row r="611" spans="1:17" ht="15" customHeight="1" x14ac:dyDescent="0.3">
      <c r="A611" s="126">
        <v>608</v>
      </c>
      <c r="B611" s="142"/>
      <c r="C611" s="128"/>
      <c r="D611" s="129"/>
      <c r="E611" s="144"/>
      <c r="F611" s="37"/>
      <c r="G611" s="713"/>
      <c r="H611" s="76"/>
      <c r="K611" s="134"/>
      <c r="L611" s="679"/>
      <c r="M611" s="136"/>
      <c r="N611" s="137"/>
      <c r="O611" s="138"/>
      <c r="P611" s="139"/>
      <c r="Q611" s="41"/>
    </row>
    <row r="612" spans="1:17" ht="15" customHeight="1" x14ac:dyDescent="0.3">
      <c r="A612" s="126">
        <v>609</v>
      </c>
      <c r="B612" s="142"/>
      <c r="C612" s="128"/>
      <c r="D612" s="129"/>
      <c r="E612" s="144"/>
      <c r="F612" s="37"/>
      <c r="G612" s="713"/>
      <c r="H612" s="76"/>
      <c r="K612" s="134"/>
      <c r="L612" s="679"/>
      <c r="M612" s="136"/>
      <c r="N612" s="137"/>
      <c r="O612" s="138"/>
      <c r="P612" s="139"/>
      <c r="Q612" s="41"/>
    </row>
    <row r="613" spans="1:17" ht="15" customHeight="1" x14ac:dyDescent="0.3">
      <c r="A613" s="126">
        <v>610</v>
      </c>
      <c r="B613" s="142"/>
      <c r="C613" s="128"/>
      <c r="D613" s="129"/>
      <c r="E613" s="144"/>
      <c r="F613" s="37"/>
      <c r="G613" s="713"/>
      <c r="H613" s="76"/>
      <c r="K613" s="134"/>
      <c r="L613" s="679"/>
      <c r="M613" s="136"/>
      <c r="N613" s="137"/>
      <c r="O613" s="138"/>
      <c r="P613" s="139"/>
      <c r="Q613" s="41"/>
    </row>
    <row r="614" spans="1:17" ht="15" customHeight="1" x14ac:dyDescent="0.3">
      <c r="A614" s="126">
        <v>611</v>
      </c>
      <c r="B614" s="142"/>
      <c r="C614" s="128"/>
      <c r="D614" s="129"/>
      <c r="E614" s="144"/>
      <c r="F614" s="37"/>
      <c r="G614" s="713"/>
      <c r="H614" s="76"/>
      <c r="K614" s="134"/>
      <c r="L614" s="679"/>
      <c r="M614" s="136"/>
      <c r="N614" s="137"/>
      <c r="O614" s="138"/>
      <c r="P614" s="139"/>
      <c r="Q614" s="41"/>
    </row>
    <row r="615" spans="1:17" ht="15" customHeight="1" x14ac:dyDescent="0.3">
      <c r="A615" s="126">
        <v>612</v>
      </c>
      <c r="B615" s="142"/>
      <c r="C615" s="128"/>
      <c r="D615" s="129"/>
      <c r="E615" s="144"/>
      <c r="F615" s="37"/>
      <c r="G615" s="713"/>
      <c r="H615" s="76"/>
      <c r="K615" s="134"/>
      <c r="L615" s="679"/>
      <c r="M615" s="136"/>
      <c r="N615" s="137"/>
      <c r="O615" s="138"/>
      <c r="P615" s="139"/>
      <c r="Q615" s="41"/>
    </row>
    <row r="616" spans="1:17" ht="15" customHeight="1" x14ac:dyDescent="0.3">
      <c r="A616" s="126">
        <v>613</v>
      </c>
      <c r="B616" s="142"/>
      <c r="C616" s="128"/>
      <c r="D616" s="129"/>
      <c r="E616" s="144"/>
      <c r="F616" s="37"/>
      <c r="G616" s="713"/>
      <c r="H616" s="76"/>
      <c r="K616" s="134"/>
      <c r="L616" s="679"/>
      <c r="M616" s="136"/>
      <c r="N616" s="137"/>
      <c r="O616" s="138"/>
      <c r="P616" s="139"/>
      <c r="Q616" s="41"/>
    </row>
    <row r="617" spans="1:17" ht="15" customHeight="1" x14ac:dyDescent="0.3">
      <c r="A617" s="126">
        <v>614</v>
      </c>
      <c r="B617" s="142"/>
      <c r="C617" s="128"/>
      <c r="D617" s="129"/>
      <c r="E617" s="144"/>
      <c r="F617" s="37"/>
      <c r="G617" s="713"/>
      <c r="H617" s="76"/>
      <c r="K617" s="134"/>
      <c r="L617" s="679"/>
      <c r="M617" s="136"/>
      <c r="N617" s="137"/>
      <c r="O617" s="138"/>
      <c r="P617" s="139"/>
      <c r="Q617" s="41"/>
    </row>
    <row r="618" spans="1:17" ht="15" customHeight="1" x14ac:dyDescent="0.3">
      <c r="A618" s="126">
        <v>615</v>
      </c>
      <c r="B618" s="142"/>
      <c r="C618" s="128"/>
      <c r="D618" s="129"/>
      <c r="E618" s="144"/>
      <c r="F618" s="37"/>
      <c r="G618" s="713"/>
      <c r="H618" s="76"/>
      <c r="K618" s="134"/>
      <c r="L618" s="679"/>
      <c r="M618" s="136"/>
      <c r="N618" s="137"/>
      <c r="O618" s="138"/>
      <c r="P618" s="139"/>
      <c r="Q618" s="41"/>
    </row>
    <row r="619" spans="1:17" ht="15" customHeight="1" x14ac:dyDescent="0.3">
      <c r="A619" s="126">
        <v>616</v>
      </c>
      <c r="B619" s="142"/>
      <c r="C619" s="128"/>
      <c r="D619" s="129"/>
      <c r="E619" s="144"/>
      <c r="F619" s="37"/>
      <c r="G619" s="713"/>
      <c r="H619" s="76"/>
      <c r="K619" s="134"/>
      <c r="L619" s="679"/>
      <c r="M619" s="136"/>
      <c r="N619" s="137"/>
      <c r="O619" s="138"/>
      <c r="P619" s="139"/>
      <c r="Q619" s="41"/>
    </row>
    <row r="620" spans="1:17" ht="15" customHeight="1" x14ac:dyDescent="0.3">
      <c r="A620" s="126">
        <v>617</v>
      </c>
      <c r="B620" s="142"/>
      <c r="C620" s="128"/>
      <c r="D620" s="129"/>
      <c r="E620" s="144"/>
      <c r="F620" s="37"/>
      <c r="G620" s="713"/>
      <c r="H620" s="76"/>
      <c r="K620" s="134"/>
      <c r="L620" s="679"/>
      <c r="M620" s="136"/>
      <c r="N620" s="137"/>
      <c r="O620" s="138"/>
      <c r="P620" s="139"/>
      <c r="Q620" s="41"/>
    </row>
    <row r="621" spans="1:17" ht="15" customHeight="1" x14ac:dyDescent="0.3">
      <c r="A621" s="126">
        <v>618</v>
      </c>
      <c r="B621" s="142"/>
      <c r="C621" s="128"/>
      <c r="D621" s="129"/>
      <c r="E621" s="144"/>
      <c r="F621" s="37"/>
      <c r="G621" s="713"/>
      <c r="H621" s="76"/>
      <c r="K621" s="134"/>
      <c r="L621" s="679"/>
      <c r="M621" s="136"/>
      <c r="N621" s="137"/>
      <c r="O621" s="138"/>
      <c r="P621" s="139"/>
      <c r="Q621" s="41"/>
    </row>
    <row r="622" spans="1:17" ht="15" customHeight="1" x14ac:dyDescent="0.3">
      <c r="A622" s="126">
        <v>619</v>
      </c>
      <c r="B622" s="142"/>
      <c r="C622" s="128"/>
      <c r="D622" s="129"/>
      <c r="E622" s="144"/>
      <c r="F622" s="37"/>
      <c r="G622" s="713"/>
      <c r="H622" s="76"/>
      <c r="K622" s="134"/>
      <c r="L622" s="679"/>
      <c r="M622" s="136"/>
      <c r="N622" s="137"/>
      <c r="O622" s="138"/>
      <c r="P622" s="139"/>
      <c r="Q622" s="41"/>
    </row>
    <row r="623" spans="1:17" ht="15" customHeight="1" x14ac:dyDescent="0.3">
      <c r="A623" s="126">
        <v>620</v>
      </c>
      <c r="B623" s="142"/>
      <c r="C623" s="128"/>
      <c r="D623" s="129"/>
      <c r="E623" s="144"/>
      <c r="F623" s="37"/>
      <c r="G623" s="713"/>
      <c r="H623" s="76"/>
      <c r="K623" s="134"/>
      <c r="L623" s="679"/>
      <c r="M623" s="136"/>
      <c r="N623" s="137"/>
      <c r="O623" s="138"/>
      <c r="P623" s="139"/>
      <c r="Q623" s="41"/>
    </row>
    <row r="624" spans="1:17" ht="15" customHeight="1" x14ac:dyDescent="0.3">
      <c r="A624" s="126">
        <v>621</v>
      </c>
      <c r="B624" s="142"/>
      <c r="C624" s="128"/>
      <c r="D624" s="129"/>
      <c r="E624" s="144"/>
      <c r="F624" s="37"/>
      <c r="G624" s="713"/>
      <c r="H624" s="76"/>
      <c r="K624" s="134"/>
      <c r="L624" s="679"/>
      <c r="M624" s="136"/>
      <c r="N624" s="137"/>
      <c r="O624" s="138"/>
      <c r="P624" s="139"/>
      <c r="Q624" s="41"/>
    </row>
    <row r="625" spans="1:17" ht="15" customHeight="1" x14ac:dyDescent="0.3">
      <c r="A625" s="126">
        <v>622</v>
      </c>
      <c r="B625" s="142"/>
      <c r="C625" s="128"/>
      <c r="D625" s="129"/>
      <c r="E625" s="144"/>
      <c r="F625" s="37"/>
      <c r="G625" s="713"/>
      <c r="H625" s="76"/>
      <c r="K625" s="134"/>
      <c r="L625" s="679"/>
      <c r="M625" s="136"/>
      <c r="N625" s="137"/>
      <c r="O625" s="138"/>
      <c r="P625" s="139"/>
      <c r="Q625" s="41"/>
    </row>
    <row r="626" spans="1:17" ht="15" customHeight="1" x14ac:dyDescent="0.3">
      <c r="A626" s="126">
        <v>623</v>
      </c>
      <c r="B626" s="142"/>
      <c r="C626" s="128"/>
      <c r="D626" s="129"/>
      <c r="E626" s="144"/>
      <c r="F626" s="37"/>
      <c r="G626" s="713"/>
      <c r="H626" s="76"/>
      <c r="K626" s="134"/>
      <c r="L626" s="679"/>
      <c r="M626" s="136"/>
      <c r="N626" s="137"/>
      <c r="O626" s="138"/>
      <c r="P626" s="139"/>
      <c r="Q626" s="41"/>
    </row>
    <row r="627" spans="1:17" ht="15" customHeight="1" x14ac:dyDescent="0.3">
      <c r="A627" s="126">
        <v>624</v>
      </c>
      <c r="B627" s="142"/>
      <c r="C627" s="128"/>
      <c r="D627" s="129"/>
      <c r="E627" s="144"/>
      <c r="F627" s="37"/>
      <c r="G627" s="713"/>
      <c r="H627" s="76"/>
      <c r="K627" s="134"/>
      <c r="L627" s="679"/>
      <c r="M627" s="136"/>
      <c r="N627" s="137"/>
      <c r="O627" s="138"/>
      <c r="P627" s="139"/>
      <c r="Q627" s="41"/>
    </row>
    <row r="628" spans="1:17" ht="15" customHeight="1" x14ac:dyDescent="0.3">
      <c r="A628" s="126">
        <v>625</v>
      </c>
      <c r="B628" s="142"/>
      <c r="C628" s="128"/>
      <c r="D628" s="129"/>
      <c r="E628" s="144"/>
      <c r="F628" s="37"/>
      <c r="G628" s="713"/>
      <c r="H628" s="76"/>
      <c r="K628" s="134"/>
      <c r="L628" s="679"/>
      <c r="M628" s="136"/>
      <c r="N628" s="137"/>
      <c r="O628" s="138"/>
      <c r="P628" s="139"/>
      <c r="Q628" s="41"/>
    </row>
    <row r="629" spans="1:17" ht="15" customHeight="1" x14ac:dyDescent="0.3">
      <c r="A629" s="126">
        <v>626</v>
      </c>
      <c r="B629" s="142"/>
      <c r="C629" s="128"/>
      <c r="D629" s="129"/>
      <c r="E629" s="144"/>
      <c r="F629" s="37"/>
      <c r="G629" s="713"/>
      <c r="H629" s="76"/>
      <c r="K629" s="134"/>
      <c r="L629" s="679"/>
      <c r="M629" s="136"/>
      <c r="N629" s="137"/>
      <c r="O629" s="138"/>
      <c r="P629" s="139"/>
      <c r="Q629" s="41"/>
    </row>
    <row r="630" spans="1:17" ht="15" customHeight="1" x14ac:dyDescent="0.3">
      <c r="A630" s="126">
        <v>627</v>
      </c>
      <c r="B630" s="142"/>
      <c r="C630" s="128"/>
      <c r="D630" s="129"/>
      <c r="E630" s="144"/>
      <c r="F630" s="37"/>
      <c r="G630" s="713"/>
      <c r="H630" s="76"/>
      <c r="K630" s="134"/>
      <c r="L630" s="679"/>
      <c r="M630" s="136"/>
      <c r="N630" s="137"/>
      <c r="O630" s="138"/>
      <c r="P630" s="139"/>
      <c r="Q630" s="41"/>
    </row>
    <row r="631" spans="1:17" ht="15" customHeight="1" x14ac:dyDescent="0.3">
      <c r="A631" s="126">
        <v>628</v>
      </c>
      <c r="B631" s="142"/>
      <c r="C631" s="128"/>
      <c r="D631" s="129"/>
      <c r="E631" s="144"/>
      <c r="F631" s="37"/>
      <c r="G631" s="713"/>
      <c r="H631" s="76"/>
      <c r="K631" s="134"/>
      <c r="L631" s="679"/>
      <c r="M631" s="136"/>
      <c r="N631" s="137"/>
      <c r="O631" s="138"/>
      <c r="P631" s="139"/>
      <c r="Q631" s="41"/>
    </row>
    <row r="632" spans="1:17" ht="15" customHeight="1" x14ac:dyDescent="0.3">
      <c r="A632" s="126">
        <v>629</v>
      </c>
      <c r="B632" s="142"/>
      <c r="C632" s="128"/>
      <c r="D632" s="129"/>
      <c r="E632" s="144"/>
      <c r="F632" s="37"/>
      <c r="G632" s="713"/>
      <c r="H632" s="76"/>
      <c r="K632" s="134"/>
      <c r="L632" s="679"/>
      <c r="M632" s="136"/>
      <c r="N632" s="137"/>
      <c r="O632" s="138"/>
      <c r="P632" s="139"/>
      <c r="Q632" s="41"/>
    </row>
    <row r="633" spans="1:17" ht="15" customHeight="1" x14ac:dyDescent="0.3">
      <c r="A633" s="126">
        <v>630</v>
      </c>
      <c r="B633" s="142"/>
      <c r="C633" s="128"/>
      <c r="D633" s="129"/>
      <c r="E633" s="144"/>
      <c r="F633" s="37"/>
      <c r="G633" s="713"/>
      <c r="H633" s="76"/>
      <c r="K633" s="134"/>
      <c r="L633" s="679"/>
      <c r="M633" s="136"/>
      <c r="N633" s="137"/>
      <c r="O633" s="138"/>
      <c r="P633" s="139"/>
      <c r="Q633" s="41"/>
    </row>
    <row r="634" spans="1:17" ht="15" customHeight="1" x14ac:dyDescent="0.3">
      <c r="A634" s="126">
        <v>631</v>
      </c>
      <c r="B634" s="142"/>
      <c r="C634" s="128"/>
      <c r="D634" s="129"/>
      <c r="E634" s="144"/>
      <c r="F634" s="37"/>
      <c r="G634" s="713"/>
      <c r="H634" s="76"/>
      <c r="K634" s="134"/>
      <c r="L634" s="679"/>
      <c r="M634" s="136"/>
      <c r="N634" s="137"/>
      <c r="O634" s="138"/>
      <c r="P634" s="139"/>
      <c r="Q634" s="41"/>
    </row>
    <row r="635" spans="1:17" ht="15" customHeight="1" x14ac:dyDescent="0.3">
      <c r="A635" s="126">
        <v>632</v>
      </c>
      <c r="B635" s="142"/>
      <c r="C635" s="128"/>
      <c r="D635" s="129"/>
      <c r="E635" s="144"/>
      <c r="F635" s="37"/>
      <c r="G635" s="713"/>
      <c r="H635" s="76"/>
      <c r="K635" s="134"/>
      <c r="L635" s="679"/>
      <c r="M635" s="136"/>
      <c r="N635" s="137"/>
      <c r="O635" s="138"/>
      <c r="P635" s="139"/>
      <c r="Q635" s="41"/>
    </row>
    <row r="636" spans="1:17" ht="15" customHeight="1" x14ac:dyDescent="0.3">
      <c r="A636" s="126">
        <v>633</v>
      </c>
      <c r="B636" s="142"/>
      <c r="C636" s="128"/>
      <c r="D636" s="129"/>
      <c r="E636" s="144"/>
      <c r="F636" s="37"/>
      <c r="G636" s="713"/>
      <c r="H636" s="76"/>
      <c r="K636" s="134"/>
      <c r="L636" s="679"/>
      <c r="M636" s="136"/>
      <c r="N636" s="137"/>
      <c r="O636" s="138"/>
      <c r="P636" s="139"/>
      <c r="Q636" s="41"/>
    </row>
    <row r="637" spans="1:17" ht="15" customHeight="1" x14ac:dyDescent="0.3">
      <c r="A637" s="126">
        <v>634</v>
      </c>
      <c r="B637" s="142"/>
      <c r="C637" s="128"/>
      <c r="D637" s="129"/>
      <c r="E637" s="144"/>
      <c r="F637" s="37"/>
      <c r="G637" s="713"/>
      <c r="H637" s="76"/>
      <c r="K637" s="134"/>
      <c r="L637" s="679"/>
      <c r="M637" s="136"/>
      <c r="N637" s="137"/>
      <c r="O637" s="138"/>
      <c r="P637" s="139"/>
      <c r="Q637" s="41"/>
    </row>
    <row r="638" spans="1:17" ht="15" customHeight="1" x14ac:dyDescent="0.3">
      <c r="A638" s="126">
        <v>635</v>
      </c>
      <c r="B638" s="142"/>
      <c r="C638" s="128"/>
      <c r="D638" s="129"/>
      <c r="E638" s="144"/>
      <c r="F638" s="37"/>
      <c r="G638" s="713"/>
      <c r="H638" s="76"/>
      <c r="K638" s="134"/>
      <c r="L638" s="679"/>
      <c r="M638" s="136"/>
      <c r="N638" s="137"/>
      <c r="O638" s="138"/>
      <c r="P638" s="139"/>
      <c r="Q638" s="41"/>
    </row>
    <row r="639" spans="1:17" ht="15" customHeight="1" x14ac:dyDescent="0.3">
      <c r="A639" s="126">
        <v>636</v>
      </c>
      <c r="B639" s="142"/>
      <c r="C639" s="128"/>
      <c r="D639" s="129"/>
      <c r="E639" s="144"/>
      <c r="F639" s="37"/>
      <c r="G639" s="713"/>
      <c r="H639" s="76"/>
      <c r="K639" s="134"/>
      <c r="L639" s="679"/>
      <c r="M639" s="136"/>
      <c r="N639" s="137"/>
      <c r="O639" s="138"/>
      <c r="P639" s="139"/>
      <c r="Q639" s="41"/>
    </row>
    <row r="640" spans="1:17" ht="15" customHeight="1" x14ac:dyDescent="0.3">
      <c r="A640" s="126">
        <v>637</v>
      </c>
      <c r="B640" s="142"/>
      <c r="C640" s="128"/>
      <c r="D640" s="129"/>
      <c r="E640" s="144"/>
      <c r="F640" s="37"/>
      <c r="G640" s="713"/>
      <c r="H640" s="76"/>
      <c r="K640" s="134"/>
      <c r="L640" s="679"/>
      <c r="M640" s="136"/>
      <c r="N640" s="137"/>
      <c r="O640" s="138"/>
      <c r="P640" s="139"/>
      <c r="Q640" s="41"/>
    </row>
    <row r="641" spans="1:18" ht="15" customHeight="1" x14ac:dyDescent="0.3">
      <c r="A641" s="126">
        <v>638</v>
      </c>
      <c r="B641" s="142"/>
      <c r="C641" s="128"/>
      <c r="D641" s="129"/>
      <c r="E641" s="144"/>
      <c r="F641" s="37"/>
      <c r="G641" s="713"/>
      <c r="H641" s="76"/>
      <c r="K641" s="134"/>
      <c r="L641" s="679"/>
      <c r="M641" s="136"/>
      <c r="N641" s="137"/>
      <c r="O641" s="138"/>
      <c r="P641" s="139"/>
      <c r="Q641" s="41"/>
      <c r="R641">
        <f>SUM(P549:P640)</f>
        <v>0</v>
      </c>
    </row>
    <row r="642" spans="1:18" ht="15" customHeight="1" x14ac:dyDescent="0.3">
      <c r="A642" s="126">
        <v>639</v>
      </c>
      <c r="B642" s="142"/>
      <c r="C642" s="128"/>
      <c r="D642" s="129"/>
      <c r="E642" s="144"/>
      <c r="F642" s="37"/>
      <c r="G642" s="713"/>
      <c r="H642" s="76"/>
      <c r="K642" s="134"/>
      <c r="L642" s="679"/>
      <c r="M642" s="136"/>
      <c r="N642" s="137"/>
      <c r="O642" s="138"/>
      <c r="P642" s="139"/>
      <c r="Q642" s="41"/>
    </row>
    <row r="643" spans="1:18" ht="15" customHeight="1" x14ac:dyDescent="0.3">
      <c r="A643" s="126">
        <v>640</v>
      </c>
      <c r="B643" s="142"/>
      <c r="C643" s="128"/>
      <c r="D643" s="129"/>
      <c r="E643" s="144"/>
      <c r="F643" s="37"/>
      <c r="G643" s="713"/>
      <c r="H643" s="76"/>
      <c r="K643" s="134"/>
      <c r="L643" s="679"/>
      <c r="M643" s="136"/>
      <c r="N643" s="137"/>
      <c r="O643" s="138"/>
      <c r="P643" s="139"/>
      <c r="Q643" s="41"/>
    </row>
    <row r="644" spans="1:18" ht="15" customHeight="1" x14ac:dyDescent="0.3">
      <c r="A644" s="126">
        <v>641</v>
      </c>
      <c r="B644" s="142"/>
      <c r="C644" s="128"/>
      <c r="D644" s="129"/>
      <c r="E644" s="144"/>
      <c r="F644" s="37"/>
      <c r="G644" s="713"/>
      <c r="H644" s="76"/>
      <c r="K644" s="134"/>
      <c r="L644" s="679"/>
      <c r="M644" s="136"/>
      <c r="N644" s="137"/>
      <c r="O644" s="138"/>
      <c r="P644" s="139"/>
      <c r="Q644" s="41"/>
    </row>
    <row r="645" spans="1:18" ht="15" customHeight="1" x14ac:dyDescent="0.3">
      <c r="A645" s="126">
        <v>642</v>
      </c>
      <c r="B645" s="142"/>
      <c r="C645" s="128"/>
      <c r="D645" s="129"/>
      <c r="E645" s="144"/>
      <c r="F645" s="37"/>
      <c r="G645" s="713"/>
      <c r="H645" s="76"/>
      <c r="K645" s="134"/>
      <c r="L645" s="679"/>
      <c r="M645" s="136"/>
      <c r="N645" s="137"/>
      <c r="O645" s="138"/>
      <c r="P645" s="139"/>
      <c r="Q645" s="41"/>
    </row>
    <row r="646" spans="1:18" ht="15" customHeight="1" x14ac:dyDescent="0.3">
      <c r="A646" s="126">
        <v>643</v>
      </c>
      <c r="B646" s="142"/>
      <c r="C646" s="128"/>
      <c r="D646" s="129"/>
      <c r="E646" s="144"/>
      <c r="F646" s="37"/>
      <c r="G646" s="713"/>
      <c r="H646" s="76"/>
      <c r="K646" s="134"/>
      <c r="L646" s="679"/>
      <c r="M646" s="136"/>
      <c r="N646" s="137"/>
      <c r="O646" s="138"/>
      <c r="P646" s="139"/>
      <c r="Q646" s="41"/>
    </row>
    <row r="647" spans="1:18" ht="15" customHeight="1" x14ac:dyDescent="0.3">
      <c r="A647" s="126">
        <v>644</v>
      </c>
      <c r="B647" s="142"/>
      <c r="C647" s="128"/>
      <c r="D647" s="129"/>
      <c r="E647" s="144"/>
      <c r="F647" s="37"/>
      <c r="G647" s="713"/>
      <c r="H647" s="76"/>
      <c r="K647" s="134"/>
      <c r="L647" s="679"/>
      <c r="M647" s="136"/>
      <c r="N647" s="137"/>
      <c r="O647" s="138"/>
      <c r="P647" s="139"/>
      <c r="Q647" s="41"/>
    </row>
    <row r="648" spans="1:18" ht="15" customHeight="1" x14ac:dyDescent="0.3">
      <c r="A648" s="126">
        <v>645</v>
      </c>
      <c r="B648" s="142"/>
      <c r="C648" s="128"/>
      <c r="D648" s="129"/>
      <c r="E648" s="144"/>
      <c r="F648" s="37"/>
      <c r="G648" s="713"/>
      <c r="H648" s="76"/>
      <c r="K648" s="134"/>
      <c r="L648" s="679"/>
      <c r="M648" s="136"/>
      <c r="N648" s="137"/>
      <c r="O648" s="138"/>
      <c r="P648" s="139"/>
      <c r="Q648" s="41"/>
    </row>
    <row r="649" spans="1:18" ht="15" customHeight="1" x14ac:dyDescent="0.3">
      <c r="A649" s="126">
        <v>646</v>
      </c>
      <c r="B649" s="142"/>
      <c r="C649" s="128"/>
      <c r="D649" s="129"/>
      <c r="E649" s="144"/>
      <c r="F649" s="37"/>
      <c r="G649" s="713"/>
      <c r="H649" s="76"/>
      <c r="K649" s="134"/>
      <c r="L649" s="679"/>
      <c r="M649" s="136"/>
      <c r="N649" s="137"/>
      <c r="O649" s="138"/>
      <c r="P649" s="139"/>
      <c r="Q649" s="41"/>
    </row>
    <row r="650" spans="1:18" ht="15" customHeight="1" x14ac:dyDescent="0.3">
      <c r="A650" s="126">
        <v>647</v>
      </c>
      <c r="B650" s="142"/>
      <c r="C650" s="128"/>
      <c r="D650" s="129"/>
      <c r="E650" s="144"/>
      <c r="F650" s="37"/>
      <c r="G650" s="713"/>
      <c r="H650" s="76"/>
      <c r="K650" s="134"/>
      <c r="L650" s="679"/>
      <c r="M650" s="136"/>
      <c r="N650" s="137"/>
      <c r="O650" s="138"/>
      <c r="P650" s="139"/>
      <c r="Q650" s="41"/>
    </row>
    <row r="651" spans="1:18" ht="15" customHeight="1" x14ac:dyDescent="0.3">
      <c r="A651" s="126">
        <v>648</v>
      </c>
      <c r="B651" s="142"/>
      <c r="C651" s="128"/>
      <c r="D651" s="129"/>
      <c r="E651" s="144"/>
      <c r="F651" s="37"/>
      <c r="G651" s="713"/>
      <c r="H651" s="76"/>
      <c r="K651" s="134"/>
      <c r="L651" s="679"/>
      <c r="M651" s="136"/>
      <c r="N651" s="137"/>
      <c r="O651" s="138"/>
      <c r="P651" s="139"/>
      <c r="Q651" s="41"/>
    </row>
    <row r="652" spans="1:18" ht="15" customHeight="1" x14ac:dyDescent="0.3">
      <c r="A652" s="126">
        <v>649</v>
      </c>
      <c r="B652" s="142"/>
      <c r="C652" s="128"/>
      <c r="D652" s="129"/>
      <c r="E652" s="144"/>
      <c r="F652" s="37"/>
      <c r="G652" s="713"/>
      <c r="H652" s="76"/>
      <c r="K652" s="134"/>
      <c r="L652" s="679"/>
      <c r="M652" s="136"/>
      <c r="N652" s="137"/>
      <c r="O652" s="138"/>
      <c r="P652" s="139"/>
      <c r="Q652" s="41"/>
    </row>
    <row r="653" spans="1:18" ht="15" customHeight="1" x14ac:dyDescent="0.3">
      <c r="A653" s="126">
        <v>650</v>
      </c>
      <c r="B653" s="142"/>
      <c r="C653" s="128"/>
      <c r="D653" s="129"/>
      <c r="E653" s="144"/>
      <c r="F653" s="37"/>
      <c r="G653" s="713"/>
      <c r="H653" s="76"/>
      <c r="K653" s="134"/>
      <c r="L653" s="679"/>
      <c r="M653" s="136"/>
      <c r="N653" s="137"/>
      <c r="O653" s="138"/>
      <c r="P653" s="139"/>
      <c r="Q653" s="41"/>
    </row>
    <row r="654" spans="1:18" ht="15" customHeight="1" x14ac:dyDescent="0.3">
      <c r="A654" s="126">
        <v>651</v>
      </c>
      <c r="B654" s="142"/>
      <c r="C654" s="128"/>
      <c r="D654" s="129"/>
      <c r="E654" s="144"/>
      <c r="F654" s="37"/>
      <c r="G654" s="713"/>
      <c r="H654" s="76"/>
      <c r="K654" s="134"/>
      <c r="L654" s="679"/>
      <c r="M654" s="136"/>
      <c r="N654" s="137"/>
      <c r="O654" s="138"/>
      <c r="P654" s="139"/>
      <c r="Q654" s="41"/>
    </row>
    <row r="655" spans="1:18" ht="15" customHeight="1" x14ac:dyDescent="0.3">
      <c r="A655" s="126">
        <v>652</v>
      </c>
      <c r="B655" s="142"/>
      <c r="C655" s="128"/>
      <c r="D655" s="129"/>
      <c r="E655" s="144"/>
      <c r="F655" s="37"/>
      <c r="G655" s="713"/>
      <c r="H655" s="76"/>
      <c r="K655" s="134"/>
      <c r="L655" s="679"/>
      <c r="M655" s="136"/>
      <c r="N655" s="137"/>
      <c r="O655" s="138"/>
      <c r="P655" s="139"/>
      <c r="Q655" s="41"/>
    </row>
    <row r="656" spans="1:18" ht="15" customHeight="1" x14ac:dyDescent="0.3">
      <c r="A656" s="126">
        <v>653</v>
      </c>
      <c r="B656" s="142"/>
      <c r="C656" s="128"/>
      <c r="D656" s="129"/>
      <c r="E656" s="144"/>
      <c r="F656" s="37"/>
      <c r="G656" s="713"/>
      <c r="H656" s="76"/>
      <c r="K656" s="134"/>
      <c r="L656" s="679"/>
      <c r="M656" s="136"/>
      <c r="N656" s="137"/>
      <c r="O656" s="138"/>
      <c r="P656" s="139"/>
      <c r="Q656" s="41"/>
    </row>
    <row r="657" spans="1:17" ht="15" customHeight="1" x14ac:dyDescent="0.3">
      <c r="A657" s="126">
        <v>654</v>
      </c>
      <c r="B657" s="142"/>
      <c r="C657" s="128"/>
      <c r="D657" s="129"/>
      <c r="E657" s="144"/>
      <c r="F657" s="37"/>
      <c r="G657" s="713"/>
      <c r="H657" s="76"/>
      <c r="K657" s="134"/>
      <c r="L657" s="679"/>
      <c r="M657" s="136"/>
      <c r="N657" s="137"/>
      <c r="O657" s="138"/>
      <c r="P657" s="139"/>
      <c r="Q657" s="41"/>
    </row>
    <row r="658" spans="1:17" ht="15" customHeight="1" x14ac:dyDescent="0.3">
      <c r="A658" s="126">
        <v>655</v>
      </c>
      <c r="B658" s="142"/>
      <c r="C658" s="128"/>
      <c r="D658" s="129"/>
      <c r="E658" s="144"/>
      <c r="F658" s="37"/>
      <c r="G658" s="713"/>
      <c r="H658" s="76"/>
      <c r="K658" s="134"/>
      <c r="L658" s="679"/>
      <c r="M658" s="136"/>
      <c r="N658" s="137"/>
      <c r="O658" s="138"/>
      <c r="P658" s="139"/>
      <c r="Q658" s="41"/>
    </row>
    <row r="659" spans="1:17" ht="15" customHeight="1" x14ac:dyDescent="0.3">
      <c r="A659" s="126">
        <v>656</v>
      </c>
      <c r="B659" s="142"/>
      <c r="C659" s="128"/>
      <c r="D659" s="129"/>
      <c r="E659" s="144"/>
      <c r="F659" s="37"/>
      <c r="G659" s="713"/>
      <c r="H659" s="76"/>
      <c r="K659" s="134"/>
      <c r="L659" s="679"/>
      <c r="M659" s="136"/>
      <c r="N659" s="137"/>
      <c r="O659" s="138"/>
      <c r="P659" s="139"/>
      <c r="Q659" s="41"/>
    </row>
    <row r="660" spans="1:17" ht="15" customHeight="1" x14ac:dyDescent="0.3">
      <c r="A660" s="126">
        <v>657</v>
      </c>
      <c r="B660" s="142"/>
      <c r="C660" s="128"/>
      <c r="D660" s="129"/>
      <c r="E660" s="144"/>
      <c r="F660" s="37"/>
      <c r="G660" s="713"/>
      <c r="H660" s="76"/>
      <c r="K660" s="134"/>
      <c r="L660" s="679"/>
      <c r="M660" s="136"/>
      <c r="N660" s="137"/>
      <c r="O660" s="138"/>
      <c r="P660" s="139"/>
      <c r="Q660" s="41"/>
    </row>
    <row r="661" spans="1:17" ht="15" customHeight="1" x14ac:dyDescent="0.3">
      <c r="A661" s="126">
        <v>658</v>
      </c>
      <c r="B661" s="142"/>
      <c r="C661" s="128"/>
      <c r="D661" s="129"/>
      <c r="E661" s="144"/>
      <c r="F661" s="37"/>
      <c r="G661" s="713"/>
      <c r="H661" s="76"/>
      <c r="K661" s="134"/>
      <c r="L661" s="679"/>
      <c r="M661" s="136"/>
      <c r="N661" s="137"/>
      <c r="O661" s="138"/>
      <c r="P661" s="139"/>
      <c r="Q661" s="41"/>
    </row>
    <row r="662" spans="1:17" ht="15" customHeight="1" x14ac:dyDescent="0.3">
      <c r="A662" s="126">
        <v>659</v>
      </c>
      <c r="B662" s="142"/>
      <c r="C662" s="128"/>
      <c r="D662" s="129"/>
      <c r="E662" s="144"/>
      <c r="F662" s="37"/>
      <c r="G662" s="713"/>
      <c r="H662" s="76"/>
      <c r="K662" s="134"/>
      <c r="L662" s="679"/>
      <c r="M662" s="136"/>
      <c r="N662" s="137"/>
      <c r="O662" s="138"/>
      <c r="P662" s="139"/>
      <c r="Q662" s="41"/>
    </row>
    <row r="663" spans="1:17" ht="15" customHeight="1" x14ac:dyDescent="0.3">
      <c r="A663" s="126">
        <v>660</v>
      </c>
      <c r="B663" s="142"/>
      <c r="C663" s="128"/>
      <c r="D663" s="129"/>
      <c r="E663" s="144"/>
      <c r="F663" s="37"/>
      <c r="G663" s="713"/>
      <c r="H663" s="76"/>
      <c r="K663" s="134"/>
      <c r="L663" s="679"/>
      <c r="M663" s="136"/>
      <c r="N663" s="137"/>
      <c r="O663" s="138"/>
      <c r="P663" s="139"/>
      <c r="Q663" s="41"/>
    </row>
    <row r="664" spans="1:17" ht="15" customHeight="1" x14ac:dyDescent="0.3">
      <c r="A664" s="126">
        <v>661</v>
      </c>
      <c r="B664" s="142"/>
      <c r="C664" s="128"/>
      <c r="D664" s="129"/>
      <c r="E664" s="144"/>
      <c r="F664" s="37"/>
      <c r="G664" s="713"/>
      <c r="H664" s="76"/>
      <c r="K664" s="134"/>
      <c r="L664" s="679"/>
      <c r="M664" s="136"/>
      <c r="N664" s="137"/>
      <c r="O664" s="138"/>
      <c r="P664" s="139"/>
      <c r="Q664" s="41"/>
    </row>
    <row r="665" spans="1:17" ht="15" customHeight="1" x14ac:dyDescent="0.3">
      <c r="A665" s="126">
        <v>662</v>
      </c>
      <c r="B665" s="142"/>
      <c r="C665" s="128"/>
      <c r="D665" s="129"/>
      <c r="E665" s="144"/>
      <c r="F665" s="37"/>
      <c r="G665" s="713"/>
      <c r="H665" s="76"/>
      <c r="K665" s="134"/>
      <c r="L665" s="679"/>
      <c r="M665" s="136"/>
      <c r="N665" s="137"/>
      <c r="O665" s="138"/>
      <c r="P665" s="139"/>
      <c r="Q665" s="41"/>
    </row>
    <row r="666" spans="1:17" ht="15" customHeight="1" x14ac:dyDescent="0.3">
      <c r="A666" s="126">
        <v>663</v>
      </c>
      <c r="B666" s="142"/>
      <c r="C666" s="128"/>
      <c r="D666" s="129"/>
      <c r="E666" s="144"/>
      <c r="F666" s="37"/>
      <c r="G666" s="713"/>
      <c r="H666" s="76"/>
      <c r="K666" s="134"/>
      <c r="L666" s="679"/>
      <c r="M666" s="136"/>
      <c r="N666" s="137"/>
      <c r="O666" s="138"/>
      <c r="P666" s="139"/>
      <c r="Q666" s="41"/>
    </row>
    <row r="667" spans="1:17" ht="15" customHeight="1" x14ac:dyDescent="0.3">
      <c r="A667" s="126">
        <v>664</v>
      </c>
      <c r="B667" s="142"/>
      <c r="C667" s="128"/>
      <c r="D667" s="129"/>
      <c r="E667" s="144"/>
      <c r="F667" s="37"/>
      <c r="G667" s="713"/>
      <c r="H667" s="76"/>
      <c r="K667" s="134"/>
      <c r="L667" s="679"/>
      <c r="M667" s="136"/>
      <c r="N667" s="137"/>
      <c r="O667" s="138"/>
      <c r="P667" s="139"/>
      <c r="Q667" s="41"/>
    </row>
    <row r="668" spans="1:17" ht="15" customHeight="1" x14ac:dyDescent="0.3">
      <c r="A668" s="126">
        <v>665</v>
      </c>
      <c r="B668" s="142"/>
      <c r="C668" s="128"/>
      <c r="D668" s="129"/>
      <c r="E668" s="144"/>
      <c r="F668" s="37"/>
      <c r="G668" s="713"/>
      <c r="H668" s="76"/>
      <c r="K668" s="134"/>
      <c r="L668" s="679"/>
      <c r="M668" s="136"/>
      <c r="N668" s="137"/>
      <c r="O668" s="138"/>
      <c r="P668" s="139"/>
      <c r="Q668" s="41"/>
    </row>
    <row r="669" spans="1:17" ht="15" customHeight="1" x14ac:dyDescent="0.3">
      <c r="A669" s="126">
        <v>666</v>
      </c>
      <c r="B669" s="142"/>
      <c r="C669" s="128"/>
      <c r="D669" s="129"/>
      <c r="E669" s="144"/>
      <c r="F669" s="37"/>
      <c r="G669" s="713"/>
      <c r="H669" s="76"/>
      <c r="K669" s="134"/>
      <c r="L669" s="679"/>
      <c r="M669" s="136"/>
      <c r="N669" s="137"/>
      <c r="O669" s="138"/>
      <c r="P669" s="139"/>
      <c r="Q669" s="41"/>
    </row>
    <row r="670" spans="1:17" ht="15" customHeight="1" x14ac:dyDescent="0.3">
      <c r="A670" s="126">
        <v>667</v>
      </c>
      <c r="B670" s="142"/>
      <c r="C670" s="128"/>
      <c r="D670" s="129"/>
      <c r="E670" s="144"/>
      <c r="F670" s="37"/>
      <c r="G670" s="713"/>
      <c r="H670" s="76"/>
      <c r="K670" s="134"/>
      <c r="L670" s="679"/>
      <c r="M670" s="136"/>
      <c r="N670" s="137"/>
      <c r="O670" s="138"/>
      <c r="P670" s="139"/>
      <c r="Q670" s="41"/>
    </row>
    <row r="671" spans="1:17" ht="15" customHeight="1" x14ac:dyDescent="0.3">
      <c r="A671" s="126">
        <v>668</v>
      </c>
      <c r="B671" s="142"/>
      <c r="C671" s="128"/>
      <c r="D671" s="129"/>
      <c r="E671" s="144"/>
      <c r="F671" s="37"/>
      <c r="G671" s="713"/>
      <c r="H671" s="76"/>
      <c r="K671" s="134"/>
      <c r="L671" s="679"/>
      <c r="M671" s="136"/>
      <c r="N671" s="137"/>
      <c r="O671" s="138"/>
      <c r="P671" s="139"/>
      <c r="Q671" s="41"/>
    </row>
    <row r="672" spans="1:17" ht="15" customHeight="1" x14ac:dyDescent="0.3">
      <c r="A672" s="126">
        <v>669</v>
      </c>
      <c r="B672" s="142"/>
      <c r="C672" s="128"/>
      <c r="D672" s="129"/>
      <c r="E672" s="144"/>
      <c r="F672" s="37"/>
      <c r="G672" s="713"/>
      <c r="H672" s="76"/>
      <c r="K672" s="134"/>
      <c r="L672" s="679"/>
      <c r="M672" s="136"/>
      <c r="N672" s="137"/>
      <c r="O672" s="138"/>
      <c r="P672" s="139"/>
      <c r="Q672" s="41"/>
    </row>
    <row r="673" spans="1:17" ht="15" customHeight="1" x14ac:dyDescent="0.3">
      <c r="A673" s="126">
        <v>670</v>
      </c>
      <c r="B673" s="142"/>
      <c r="C673" s="128"/>
      <c r="D673" s="129"/>
      <c r="E673" s="144"/>
      <c r="F673" s="37"/>
      <c r="G673" s="713"/>
      <c r="H673" s="76"/>
      <c r="K673" s="134"/>
      <c r="L673" s="679"/>
      <c r="M673" s="136"/>
      <c r="N673" s="137"/>
      <c r="O673" s="138"/>
      <c r="P673" s="139"/>
      <c r="Q673" s="41"/>
    </row>
    <row r="674" spans="1:17" ht="15" customHeight="1" x14ac:dyDescent="0.3">
      <c r="A674" s="126">
        <v>671</v>
      </c>
      <c r="B674" s="142"/>
      <c r="C674" s="128"/>
      <c r="D674" s="129"/>
      <c r="E674" s="144"/>
      <c r="F674" s="37"/>
      <c r="G674" s="713"/>
      <c r="H674" s="76"/>
      <c r="K674" s="134"/>
      <c r="L674" s="679"/>
      <c r="M674" s="136"/>
      <c r="N674" s="137"/>
      <c r="O674" s="138"/>
      <c r="P674" s="139"/>
      <c r="Q674" s="41"/>
    </row>
    <row r="675" spans="1:17" ht="15" customHeight="1" x14ac:dyDescent="0.3">
      <c r="A675" s="126">
        <v>672</v>
      </c>
      <c r="B675" s="142"/>
      <c r="C675" s="128"/>
      <c r="D675" s="129"/>
      <c r="E675" s="144"/>
      <c r="F675" s="37"/>
      <c r="G675" s="713"/>
      <c r="H675" s="76"/>
      <c r="K675" s="134"/>
      <c r="L675" s="679"/>
      <c r="M675" s="136"/>
      <c r="N675" s="137"/>
      <c r="O675" s="138"/>
      <c r="P675" s="139"/>
      <c r="Q675" s="41"/>
    </row>
    <row r="676" spans="1:17" ht="15" customHeight="1" x14ac:dyDescent="0.3">
      <c r="A676" s="126">
        <v>673</v>
      </c>
      <c r="B676" s="142"/>
      <c r="C676" s="128"/>
      <c r="D676" s="129"/>
      <c r="E676" s="144"/>
      <c r="F676" s="37"/>
      <c r="G676" s="713"/>
      <c r="H676" s="76"/>
      <c r="K676" s="134"/>
      <c r="L676" s="679"/>
      <c r="M676" s="136"/>
      <c r="N676" s="137"/>
      <c r="O676" s="138"/>
      <c r="P676" s="139"/>
      <c r="Q676" s="41"/>
    </row>
    <row r="677" spans="1:17" ht="15" customHeight="1" x14ac:dyDescent="0.3">
      <c r="A677" s="126">
        <v>674</v>
      </c>
      <c r="B677" s="142"/>
      <c r="C677" s="128"/>
      <c r="D677" s="129"/>
      <c r="E677" s="144"/>
      <c r="F677" s="37"/>
      <c r="G677" s="713"/>
      <c r="H677" s="76"/>
      <c r="K677" s="134"/>
      <c r="L677" s="679"/>
      <c r="M677" s="136"/>
      <c r="N677" s="137"/>
      <c r="O677" s="138"/>
      <c r="P677" s="139"/>
      <c r="Q677" s="41"/>
    </row>
    <row r="678" spans="1:17" ht="15" customHeight="1" x14ac:dyDescent="0.3">
      <c r="A678" s="126">
        <v>675</v>
      </c>
      <c r="B678" s="142"/>
      <c r="C678" s="128"/>
      <c r="D678" s="129"/>
      <c r="E678" s="144"/>
      <c r="F678" s="37"/>
      <c r="G678" s="713"/>
      <c r="H678" s="76"/>
      <c r="K678" s="134"/>
      <c r="L678" s="679"/>
      <c r="M678" s="136"/>
      <c r="N678" s="137"/>
      <c r="O678" s="138"/>
      <c r="P678" s="139"/>
      <c r="Q678" s="41"/>
    </row>
    <row r="679" spans="1:17" ht="15" customHeight="1" x14ac:dyDescent="0.3">
      <c r="A679" s="126">
        <v>676</v>
      </c>
      <c r="B679" s="142"/>
      <c r="C679" s="128"/>
      <c r="D679" s="129"/>
      <c r="E679" s="144"/>
      <c r="F679" s="37"/>
      <c r="G679" s="713"/>
      <c r="H679" s="76"/>
      <c r="K679" s="134"/>
      <c r="L679" s="679"/>
      <c r="M679" s="136"/>
      <c r="N679" s="137"/>
      <c r="O679" s="138"/>
      <c r="P679" s="139"/>
      <c r="Q679" s="41"/>
    </row>
    <row r="680" spans="1:17" ht="15" customHeight="1" x14ac:dyDescent="0.3">
      <c r="A680" s="126">
        <v>677</v>
      </c>
      <c r="B680" s="142"/>
      <c r="C680" s="128"/>
      <c r="D680" s="129"/>
      <c r="E680" s="144"/>
      <c r="F680" s="37"/>
      <c r="G680" s="713"/>
      <c r="H680" s="76"/>
      <c r="K680" s="134"/>
      <c r="L680" s="679"/>
      <c r="M680" s="136"/>
      <c r="N680" s="137"/>
      <c r="O680" s="138"/>
      <c r="P680" s="139"/>
      <c r="Q680" s="41"/>
    </row>
    <row r="681" spans="1:17" ht="15" customHeight="1" x14ac:dyDescent="0.3">
      <c r="A681" s="126">
        <v>678</v>
      </c>
      <c r="B681" s="142"/>
      <c r="C681" s="128"/>
      <c r="D681" s="129"/>
      <c r="E681" s="144"/>
      <c r="F681" s="37"/>
      <c r="G681" s="713"/>
      <c r="H681" s="76"/>
      <c r="K681" s="134"/>
      <c r="L681" s="679"/>
      <c r="M681" s="136"/>
      <c r="N681" s="137"/>
      <c r="O681" s="138"/>
      <c r="P681" s="139"/>
      <c r="Q681" s="41"/>
    </row>
    <row r="682" spans="1:17" ht="15" customHeight="1" x14ac:dyDescent="0.3">
      <c r="A682" s="126">
        <v>679</v>
      </c>
      <c r="B682" s="142"/>
      <c r="C682" s="128"/>
      <c r="D682" s="129"/>
      <c r="E682" s="144"/>
      <c r="F682" s="37"/>
      <c r="G682" s="713"/>
      <c r="H682" s="76"/>
      <c r="K682" s="134"/>
      <c r="L682" s="679"/>
      <c r="M682" s="136"/>
      <c r="N682" s="137"/>
      <c r="O682" s="138"/>
      <c r="P682" s="139"/>
      <c r="Q682" s="41"/>
    </row>
    <row r="683" spans="1:17" ht="15" customHeight="1" x14ac:dyDescent="0.3">
      <c r="A683" s="126">
        <v>680</v>
      </c>
      <c r="B683" s="142"/>
      <c r="C683" s="128"/>
      <c r="D683" s="129"/>
      <c r="E683" s="144"/>
      <c r="F683" s="37"/>
      <c r="G683" s="713"/>
      <c r="H683" s="76"/>
      <c r="K683" s="134"/>
      <c r="L683" s="679"/>
      <c r="M683" s="136"/>
      <c r="N683" s="137"/>
      <c r="O683" s="138"/>
      <c r="P683" s="139"/>
      <c r="Q683" s="41"/>
    </row>
    <row r="684" spans="1:17" ht="15" customHeight="1" x14ac:dyDescent="0.3">
      <c r="A684" s="126">
        <v>681</v>
      </c>
      <c r="B684" s="142"/>
      <c r="C684" s="128"/>
      <c r="D684" s="129"/>
      <c r="E684" s="144"/>
      <c r="F684" s="37"/>
      <c r="G684" s="713"/>
      <c r="H684" s="76"/>
      <c r="K684" s="134"/>
      <c r="L684" s="679"/>
      <c r="M684" s="136"/>
      <c r="N684" s="137"/>
      <c r="O684" s="138"/>
      <c r="P684" s="139"/>
      <c r="Q684" s="41"/>
    </row>
    <row r="685" spans="1:17" ht="15" customHeight="1" x14ac:dyDescent="0.3">
      <c r="A685" s="126">
        <v>682</v>
      </c>
      <c r="B685" s="142"/>
      <c r="C685" s="128"/>
      <c r="D685" s="129"/>
      <c r="E685" s="144"/>
      <c r="F685" s="37"/>
      <c r="G685" s="713"/>
      <c r="H685" s="76"/>
      <c r="K685" s="134"/>
      <c r="L685" s="679"/>
      <c r="M685" s="136"/>
      <c r="N685" s="137"/>
      <c r="O685" s="138"/>
      <c r="P685" s="139"/>
      <c r="Q685" s="41"/>
    </row>
    <row r="686" spans="1:17" ht="15" customHeight="1" x14ac:dyDescent="0.3">
      <c r="A686" s="126">
        <v>683</v>
      </c>
      <c r="B686" s="142"/>
      <c r="C686" s="128"/>
      <c r="D686" s="129"/>
      <c r="E686" s="144"/>
      <c r="F686" s="37"/>
      <c r="G686" s="713"/>
      <c r="H686" s="76"/>
      <c r="K686" s="134"/>
      <c r="L686" s="679"/>
      <c r="M686" s="136"/>
      <c r="N686" s="137"/>
      <c r="O686" s="138"/>
      <c r="P686" s="139"/>
      <c r="Q686" s="41"/>
    </row>
    <row r="687" spans="1:17" ht="15" customHeight="1" x14ac:dyDescent="0.3">
      <c r="A687" s="126">
        <v>684</v>
      </c>
      <c r="B687" s="142"/>
      <c r="C687" s="128"/>
      <c r="D687" s="129"/>
      <c r="E687" s="144"/>
      <c r="F687" s="37"/>
      <c r="G687" s="713"/>
      <c r="H687" s="76"/>
      <c r="K687" s="134"/>
      <c r="L687" s="679"/>
      <c r="M687" s="136"/>
      <c r="N687" s="137"/>
      <c r="O687" s="138"/>
      <c r="P687" s="139"/>
      <c r="Q687" s="41"/>
    </row>
    <row r="688" spans="1:17" ht="15" customHeight="1" x14ac:dyDescent="0.3">
      <c r="A688" s="126">
        <v>685</v>
      </c>
      <c r="B688" s="142"/>
      <c r="C688" s="128"/>
      <c r="D688" s="129"/>
      <c r="E688" s="144"/>
      <c r="F688" s="37"/>
      <c r="G688" s="713"/>
      <c r="H688" s="76"/>
      <c r="K688" s="134"/>
      <c r="L688" s="679"/>
      <c r="M688" s="136"/>
      <c r="N688" s="137"/>
      <c r="O688" s="138"/>
      <c r="P688" s="139"/>
      <c r="Q688" s="41"/>
    </row>
    <row r="689" spans="1:17" ht="15" customHeight="1" x14ac:dyDescent="0.3">
      <c r="A689" s="126">
        <v>686</v>
      </c>
      <c r="B689" s="142"/>
      <c r="C689" s="128"/>
      <c r="D689" s="129"/>
      <c r="E689" s="144"/>
      <c r="F689" s="37"/>
      <c r="G689" s="713"/>
      <c r="H689" s="76"/>
      <c r="K689" s="134"/>
      <c r="L689" s="679"/>
      <c r="M689" s="136"/>
      <c r="N689" s="137"/>
      <c r="O689" s="138"/>
      <c r="P689" s="139"/>
      <c r="Q689" s="41"/>
    </row>
    <row r="690" spans="1:17" ht="15" customHeight="1" x14ac:dyDescent="0.3">
      <c r="A690" s="126">
        <v>687</v>
      </c>
      <c r="B690" s="142"/>
      <c r="C690" s="128"/>
      <c r="D690" s="129"/>
      <c r="E690" s="144"/>
      <c r="F690" s="37"/>
      <c r="G690" s="713"/>
      <c r="H690" s="76"/>
      <c r="K690" s="134"/>
      <c r="L690" s="679"/>
      <c r="M690" s="136"/>
      <c r="N690" s="137"/>
      <c r="O690" s="138"/>
      <c r="P690" s="139"/>
      <c r="Q690" s="41"/>
    </row>
    <row r="691" spans="1:17" ht="15" customHeight="1" x14ac:dyDescent="0.3">
      <c r="A691" s="126">
        <v>688</v>
      </c>
      <c r="B691" s="142"/>
      <c r="C691" s="128"/>
      <c r="D691" s="129"/>
      <c r="E691" s="144"/>
      <c r="F691" s="37"/>
      <c r="G691" s="713"/>
      <c r="H691" s="76"/>
      <c r="K691" s="134"/>
      <c r="L691" s="679"/>
      <c r="M691" s="136"/>
      <c r="N691" s="137"/>
      <c r="O691" s="138"/>
      <c r="P691" s="139"/>
      <c r="Q691" s="41"/>
    </row>
    <row r="692" spans="1:17" ht="15" customHeight="1" x14ac:dyDescent="0.3">
      <c r="A692" s="126">
        <v>689</v>
      </c>
      <c r="B692" s="142"/>
      <c r="C692" s="128"/>
      <c r="D692" s="129"/>
      <c r="E692" s="144"/>
      <c r="F692" s="37"/>
      <c r="G692" s="713"/>
      <c r="H692" s="76"/>
      <c r="K692" s="134"/>
      <c r="L692" s="679"/>
      <c r="M692" s="136"/>
      <c r="N692" s="137"/>
      <c r="O692" s="138"/>
      <c r="P692" s="139"/>
      <c r="Q692" s="41"/>
    </row>
    <row r="693" spans="1:17" ht="15" customHeight="1" x14ac:dyDescent="0.3">
      <c r="A693" s="126">
        <v>690</v>
      </c>
      <c r="B693" s="142"/>
      <c r="C693" s="128"/>
      <c r="D693" s="129"/>
      <c r="E693" s="144"/>
      <c r="F693" s="37"/>
      <c r="G693" s="713"/>
      <c r="H693" s="76"/>
      <c r="K693" s="134"/>
      <c r="L693" s="679"/>
      <c r="M693" s="136"/>
      <c r="N693" s="137"/>
      <c r="O693" s="138"/>
      <c r="P693" s="139"/>
      <c r="Q693" s="41"/>
    </row>
    <row r="694" spans="1:17" ht="15" customHeight="1" x14ac:dyDescent="0.3">
      <c r="A694" s="126">
        <v>691</v>
      </c>
      <c r="B694" s="142"/>
      <c r="C694" s="128"/>
      <c r="D694" s="129"/>
      <c r="E694" s="144"/>
      <c r="F694" s="37"/>
      <c r="G694" s="713"/>
      <c r="H694" s="76"/>
      <c r="K694" s="134"/>
      <c r="L694" s="679"/>
      <c r="M694" s="136"/>
      <c r="N694" s="137"/>
      <c r="O694" s="138"/>
      <c r="P694" s="139"/>
      <c r="Q694" s="41"/>
    </row>
    <row r="695" spans="1:17" ht="15" customHeight="1" x14ac:dyDescent="0.3">
      <c r="A695" s="126">
        <v>692</v>
      </c>
      <c r="B695" s="142"/>
      <c r="C695" s="128"/>
      <c r="D695" s="129"/>
      <c r="E695" s="144"/>
      <c r="F695" s="37"/>
      <c r="G695" s="713"/>
      <c r="H695" s="76"/>
      <c r="K695" s="134"/>
      <c r="L695" s="679"/>
      <c r="M695" s="136"/>
      <c r="N695" s="137"/>
      <c r="O695" s="138"/>
      <c r="P695" s="139"/>
      <c r="Q695" s="41"/>
    </row>
    <row r="696" spans="1:17" ht="15" customHeight="1" x14ac:dyDescent="0.3">
      <c r="A696" s="126">
        <v>693</v>
      </c>
      <c r="B696" s="142"/>
      <c r="C696" s="128"/>
      <c r="D696" s="129"/>
      <c r="E696" s="144"/>
      <c r="F696" s="37"/>
      <c r="G696" s="713"/>
      <c r="H696" s="76"/>
      <c r="K696" s="134"/>
      <c r="L696" s="679"/>
      <c r="M696" s="136"/>
      <c r="N696" s="137"/>
      <c r="O696" s="138"/>
      <c r="P696" s="139"/>
      <c r="Q696" s="41"/>
    </row>
    <row r="697" spans="1:17" ht="15" customHeight="1" x14ac:dyDescent="0.3">
      <c r="A697" s="126">
        <v>694</v>
      </c>
      <c r="B697" s="142"/>
      <c r="C697" s="128"/>
      <c r="D697" s="129"/>
      <c r="E697" s="144"/>
      <c r="F697" s="37"/>
      <c r="G697" s="713"/>
      <c r="H697" s="76"/>
      <c r="K697" s="134"/>
      <c r="L697" s="679"/>
      <c r="M697" s="136"/>
      <c r="N697" s="137"/>
      <c r="O697" s="138"/>
      <c r="P697" s="139"/>
      <c r="Q697" s="41"/>
    </row>
    <row r="698" spans="1:17" ht="15" customHeight="1" x14ac:dyDescent="0.3">
      <c r="A698" s="126">
        <v>695</v>
      </c>
      <c r="B698" s="142"/>
      <c r="C698" s="128"/>
      <c r="D698" s="129"/>
      <c r="E698" s="144"/>
      <c r="F698" s="37"/>
      <c r="G698" s="713"/>
      <c r="H698" s="76"/>
      <c r="K698" s="134"/>
      <c r="L698" s="679"/>
      <c r="M698" s="136"/>
      <c r="N698" s="137"/>
      <c r="O698" s="138"/>
      <c r="P698" s="139"/>
      <c r="Q698" s="41"/>
    </row>
    <row r="699" spans="1:17" ht="15" customHeight="1" x14ac:dyDescent="0.3">
      <c r="A699" s="126">
        <v>696</v>
      </c>
      <c r="B699" s="142"/>
      <c r="C699" s="128"/>
      <c r="D699" s="129"/>
      <c r="E699" s="144"/>
      <c r="F699" s="37"/>
      <c r="G699" s="713"/>
      <c r="H699" s="76"/>
      <c r="K699" s="134"/>
      <c r="L699" s="679"/>
      <c r="M699" s="136"/>
      <c r="N699" s="137"/>
      <c r="O699" s="138"/>
      <c r="P699" s="139"/>
      <c r="Q699" s="41"/>
    </row>
    <row r="700" spans="1:17" ht="15" customHeight="1" x14ac:dyDescent="0.3">
      <c r="A700" s="126">
        <v>697</v>
      </c>
      <c r="B700" s="142"/>
      <c r="C700" s="128"/>
      <c r="D700" s="129"/>
      <c r="E700" s="144"/>
      <c r="F700" s="37"/>
      <c r="G700" s="713"/>
      <c r="H700" s="76"/>
      <c r="K700" s="134"/>
      <c r="L700" s="679"/>
      <c r="M700" s="136"/>
      <c r="N700" s="137"/>
      <c r="O700" s="138"/>
      <c r="P700" s="139"/>
      <c r="Q700" s="41"/>
    </row>
    <row r="701" spans="1:17" ht="15" customHeight="1" x14ac:dyDescent="0.3">
      <c r="A701" s="126">
        <v>698</v>
      </c>
      <c r="B701" s="142"/>
      <c r="C701" s="128"/>
      <c r="D701" s="129"/>
      <c r="E701" s="144"/>
      <c r="F701" s="37"/>
      <c r="G701" s="713"/>
      <c r="H701" s="76"/>
      <c r="K701" s="134"/>
      <c r="L701" s="679"/>
      <c r="M701" s="136"/>
      <c r="N701" s="137"/>
      <c r="O701" s="138"/>
      <c r="P701" s="139"/>
      <c r="Q701" s="41"/>
    </row>
    <row r="702" spans="1:17" ht="15" customHeight="1" x14ac:dyDescent="0.3">
      <c r="A702" s="126">
        <v>699</v>
      </c>
      <c r="B702" s="142"/>
      <c r="C702" s="128"/>
      <c r="D702" s="129"/>
      <c r="E702" s="144"/>
      <c r="F702" s="37"/>
      <c r="G702" s="713"/>
      <c r="H702" s="76"/>
      <c r="K702" s="134"/>
      <c r="L702" s="679"/>
      <c r="M702" s="136"/>
      <c r="N702" s="137"/>
      <c r="O702" s="138"/>
      <c r="P702" s="139"/>
      <c r="Q702" s="41"/>
    </row>
    <row r="703" spans="1:17" ht="15" customHeight="1" x14ac:dyDescent="0.3">
      <c r="A703" s="126">
        <v>700</v>
      </c>
      <c r="B703" s="142"/>
      <c r="C703" s="128"/>
      <c r="D703" s="129"/>
      <c r="E703" s="144"/>
      <c r="F703" s="37"/>
      <c r="G703" s="713"/>
      <c r="H703" s="76"/>
      <c r="K703" s="134"/>
      <c r="L703" s="679"/>
      <c r="M703" s="136"/>
      <c r="N703" s="137"/>
      <c r="O703" s="138"/>
      <c r="P703" s="139"/>
      <c r="Q703" s="41"/>
    </row>
    <row r="704" spans="1:17" ht="15" customHeight="1" x14ac:dyDescent="0.3">
      <c r="A704" s="126">
        <v>701</v>
      </c>
      <c r="B704" s="142"/>
      <c r="C704" s="128"/>
      <c r="D704" s="129"/>
      <c r="E704" s="144"/>
      <c r="F704" s="37"/>
      <c r="G704" s="713"/>
      <c r="H704" s="76"/>
      <c r="K704" s="134"/>
      <c r="L704" s="679"/>
      <c r="M704" s="136"/>
      <c r="N704" s="137"/>
      <c r="O704" s="138"/>
      <c r="P704" s="139"/>
      <c r="Q704" s="41"/>
    </row>
    <row r="705" spans="1:17" ht="15" customHeight="1" x14ac:dyDescent="0.3">
      <c r="A705" s="126">
        <v>702</v>
      </c>
      <c r="B705" s="142"/>
      <c r="C705" s="128"/>
      <c r="D705" s="129"/>
      <c r="E705" s="144"/>
      <c r="F705" s="37"/>
      <c r="G705" s="713"/>
      <c r="H705" s="76"/>
      <c r="K705" s="134"/>
      <c r="L705" s="679"/>
      <c r="M705" s="136"/>
      <c r="N705" s="137"/>
      <c r="O705" s="138"/>
      <c r="P705" s="139"/>
      <c r="Q705" s="41"/>
    </row>
    <row r="706" spans="1:17" ht="15" customHeight="1" x14ac:dyDescent="0.3">
      <c r="A706" s="126">
        <v>703</v>
      </c>
      <c r="B706" s="142"/>
      <c r="C706" s="128"/>
      <c r="D706" s="129"/>
      <c r="E706" s="144"/>
      <c r="F706" s="37"/>
      <c r="G706" s="713"/>
      <c r="H706" s="76"/>
      <c r="K706" s="134"/>
      <c r="L706" s="679"/>
      <c r="M706" s="136"/>
      <c r="N706" s="137"/>
      <c r="O706" s="138"/>
      <c r="P706" s="139"/>
      <c r="Q706" s="41"/>
    </row>
    <row r="707" spans="1:17" ht="15" customHeight="1" x14ac:dyDescent="0.3">
      <c r="A707" s="126">
        <v>704</v>
      </c>
      <c r="B707" s="142"/>
      <c r="C707" s="128"/>
      <c r="D707" s="129"/>
      <c r="E707" s="144"/>
      <c r="F707" s="37"/>
      <c r="G707" s="713"/>
      <c r="H707" s="76"/>
      <c r="K707" s="134"/>
      <c r="L707" s="679"/>
      <c r="M707" s="136"/>
      <c r="N707" s="137"/>
      <c r="O707" s="138"/>
      <c r="P707" s="139"/>
      <c r="Q707" s="41"/>
    </row>
    <row r="708" spans="1:17" ht="15" customHeight="1" x14ac:dyDescent="0.3">
      <c r="A708" s="126">
        <v>705</v>
      </c>
      <c r="B708" s="142"/>
      <c r="C708" s="128"/>
      <c r="D708" s="129"/>
      <c r="E708" s="144"/>
      <c r="F708" s="37"/>
      <c r="G708" s="713"/>
      <c r="H708" s="76"/>
      <c r="K708" s="134"/>
      <c r="L708" s="679"/>
      <c r="M708" s="136"/>
      <c r="N708" s="137"/>
      <c r="O708" s="138"/>
      <c r="P708" s="139"/>
      <c r="Q708" s="41"/>
    </row>
    <row r="709" spans="1:17" ht="15" customHeight="1" x14ac:dyDescent="0.3">
      <c r="A709" s="126">
        <v>706</v>
      </c>
      <c r="B709" s="142"/>
      <c r="C709" s="128"/>
      <c r="D709" s="129"/>
      <c r="E709" s="144"/>
      <c r="F709" s="37"/>
      <c r="G709" s="713"/>
      <c r="H709" s="76"/>
      <c r="K709" s="134"/>
      <c r="L709" s="679"/>
      <c r="M709" s="136"/>
      <c r="N709" s="137"/>
      <c r="O709" s="138"/>
      <c r="P709" s="139"/>
      <c r="Q709" s="41"/>
    </row>
    <row r="710" spans="1:17" ht="15" customHeight="1" x14ac:dyDescent="0.3">
      <c r="A710" s="126">
        <v>707</v>
      </c>
      <c r="B710" s="142"/>
      <c r="C710" s="128"/>
      <c r="D710" s="129"/>
      <c r="E710" s="144"/>
      <c r="F710" s="37"/>
      <c r="G710" s="713"/>
      <c r="H710" s="76"/>
      <c r="K710" s="134"/>
      <c r="L710" s="679"/>
      <c r="M710" s="136"/>
      <c r="N710" s="137"/>
      <c r="O710" s="138"/>
      <c r="P710" s="139"/>
      <c r="Q710" s="41"/>
    </row>
    <row r="711" spans="1:17" ht="15" customHeight="1" x14ac:dyDescent="0.3">
      <c r="A711" s="126">
        <v>708</v>
      </c>
      <c r="B711" s="142"/>
      <c r="C711" s="128"/>
      <c r="D711" s="129"/>
      <c r="E711" s="144"/>
      <c r="F711" s="37"/>
      <c r="G711" s="713"/>
      <c r="H711" s="76"/>
      <c r="K711" s="134"/>
      <c r="L711" s="679"/>
      <c r="M711" s="136"/>
      <c r="N711" s="137"/>
      <c r="O711" s="138"/>
      <c r="P711" s="139"/>
      <c r="Q711" s="41"/>
    </row>
    <row r="712" spans="1:17" ht="15" customHeight="1" x14ac:dyDescent="0.3">
      <c r="A712" s="126">
        <v>709</v>
      </c>
      <c r="B712" s="142"/>
      <c r="C712" s="128"/>
      <c r="D712" s="129"/>
      <c r="E712" s="144"/>
      <c r="F712" s="37"/>
      <c r="G712" s="713"/>
      <c r="H712" s="76"/>
      <c r="K712" s="134"/>
      <c r="L712" s="679"/>
      <c r="M712" s="136"/>
      <c r="N712" s="137"/>
      <c r="O712" s="138"/>
      <c r="P712" s="139"/>
      <c r="Q712" s="41"/>
    </row>
    <row r="713" spans="1:17" ht="15" customHeight="1" x14ac:dyDescent="0.3">
      <c r="A713" s="126">
        <v>710</v>
      </c>
      <c r="B713" s="142"/>
      <c r="C713" s="128"/>
      <c r="D713" s="129"/>
      <c r="E713" s="144"/>
      <c r="F713" s="37"/>
      <c r="G713" s="713"/>
      <c r="H713" s="76"/>
      <c r="K713" s="134"/>
      <c r="L713" s="679"/>
      <c r="M713" s="136"/>
      <c r="N713" s="137"/>
      <c r="O713" s="138"/>
      <c r="P713" s="139"/>
      <c r="Q713" s="41"/>
    </row>
    <row r="714" spans="1:17" ht="15" customHeight="1" x14ac:dyDescent="0.3">
      <c r="A714" s="126">
        <v>711</v>
      </c>
      <c r="B714" s="142"/>
      <c r="C714" s="128"/>
      <c r="D714" s="129"/>
      <c r="E714" s="144"/>
      <c r="F714" s="37"/>
      <c r="G714" s="713"/>
      <c r="H714" s="76"/>
      <c r="K714" s="134"/>
      <c r="L714" s="679"/>
      <c r="M714" s="136"/>
      <c r="N714" s="137"/>
      <c r="O714" s="138"/>
      <c r="P714" s="139"/>
      <c r="Q714" s="41"/>
    </row>
    <row r="715" spans="1:17" ht="15" customHeight="1" x14ac:dyDescent="0.3">
      <c r="A715" s="126">
        <v>712</v>
      </c>
      <c r="B715" s="142"/>
      <c r="C715" s="128"/>
      <c r="D715" s="129"/>
      <c r="E715" s="144"/>
      <c r="F715" s="37"/>
      <c r="G715" s="713"/>
      <c r="H715" s="76"/>
      <c r="K715" s="134"/>
      <c r="L715" s="679"/>
      <c r="M715" s="136"/>
      <c r="N715" s="137"/>
      <c r="O715" s="138"/>
      <c r="P715" s="139"/>
      <c r="Q715" s="41"/>
    </row>
    <row r="716" spans="1:17" ht="15" customHeight="1" x14ac:dyDescent="0.3">
      <c r="A716" s="126">
        <v>713</v>
      </c>
      <c r="B716" s="142"/>
      <c r="C716" s="128"/>
      <c r="D716" s="129"/>
      <c r="E716" s="144"/>
      <c r="F716" s="37"/>
      <c r="G716" s="713"/>
      <c r="H716" s="76"/>
      <c r="K716" s="134"/>
      <c r="L716" s="679"/>
      <c r="M716" s="136"/>
      <c r="N716" s="137"/>
      <c r="O716" s="138"/>
      <c r="P716" s="139"/>
      <c r="Q716" s="41"/>
    </row>
    <row r="717" spans="1:17" ht="15" customHeight="1" x14ac:dyDescent="0.3">
      <c r="A717" s="126">
        <v>714</v>
      </c>
      <c r="B717" s="142"/>
      <c r="C717" s="128"/>
      <c r="D717" s="129"/>
      <c r="E717" s="144"/>
      <c r="F717" s="37"/>
      <c r="G717" s="713"/>
      <c r="H717" s="76"/>
      <c r="K717" s="134"/>
      <c r="L717" s="679"/>
      <c r="M717" s="136"/>
      <c r="N717" s="137"/>
      <c r="O717" s="138"/>
      <c r="P717" s="139"/>
      <c r="Q717" s="41"/>
    </row>
    <row r="718" spans="1:17" ht="15" customHeight="1" x14ac:dyDescent="0.3">
      <c r="A718" s="126">
        <v>715</v>
      </c>
      <c r="B718" s="142"/>
      <c r="C718" s="128"/>
      <c r="D718" s="129"/>
      <c r="E718" s="144"/>
      <c r="F718" s="37"/>
      <c r="G718" s="713"/>
      <c r="H718" s="76"/>
      <c r="K718" s="134"/>
      <c r="L718" s="679"/>
      <c r="M718" s="136"/>
      <c r="N718" s="137"/>
      <c r="O718" s="138"/>
      <c r="P718" s="139"/>
      <c r="Q718" s="41"/>
    </row>
    <row r="719" spans="1:17" ht="15" customHeight="1" x14ac:dyDescent="0.3">
      <c r="A719" s="126">
        <v>716</v>
      </c>
      <c r="B719" s="142"/>
      <c r="C719" s="128"/>
      <c r="D719" s="129"/>
      <c r="E719" s="144"/>
      <c r="F719" s="37"/>
      <c r="G719" s="713"/>
      <c r="H719" s="76"/>
      <c r="K719" s="134"/>
      <c r="L719" s="679"/>
      <c r="M719" s="136"/>
      <c r="N719" s="137"/>
      <c r="O719" s="138"/>
      <c r="P719" s="139"/>
      <c r="Q719" s="41"/>
    </row>
    <row r="720" spans="1:17" ht="15" customHeight="1" x14ac:dyDescent="0.3">
      <c r="A720" s="126">
        <v>717</v>
      </c>
      <c r="B720" s="142"/>
      <c r="C720" s="128"/>
      <c r="D720" s="129"/>
      <c r="E720" s="144"/>
      <c r="F720" s="37"/>
      <c r="G720" s="713"/>
      <c r="H720" s="76"/>
      <c r="K720" s="134"/>
      <c r="L720" s="679"/>
      <c r="M720" s="136"/>
      <c r="N720" s="137"/>
      <c r="O720" s="138"/>
      <c r="P720" s="139"/>
      <c r="Q720" s="41"/>
    </row>
    <row r="721" spans="1:18" ht="15" customHeight="1" x14ac:dyDescent="0.3">
      <c r="A721" s="126">
        <v>718</v>
      </c>
      <c r="B721" s="142"/>
      <c r="C721" s="128"/>
      <c r="D721" s="129"/>
      <c r="E721" s="144"/>
      <c r="F721" s="37"/>
      <c r="G721" s="713"/>
      <c r="H721" s="76"/>
      <c r="K721" s="134"/>
      <c r="L721" s="679"/>
      <c r="M721" s="136"/>
      <c r="N721" s="137"/>
      <c r="O721" s="138"/>
      <c r="P721" s="139"/>
      <c r="Q721" s="41"/>
    </row>
    <row r="722" spans="1:18" ht="15" customHeight="1" x14ac:dyDescent="0.3">
      <c r="A722" s="126">
        <v>719</v>
      </c>
      <c r="B722" s="142"/>
      <c r="C722" s="128"/>
      <c r="D722" s="129"/>
      <c r="E722" s="144"/>
      <c r="F722" s="37"/>
      <c r="G722" s="713"/>
      <c r="H722" s="76"/>
      <c r="K722" s="134"/>
      <c r="L722" s="679"/>
      <c r="M722" s="136"/>
      <c r="N722" s="137"/>
      <c r="O722" s="138"/>
      <c r="P722" s="139"/>
      <c r="Q722" s="41"/>
    </row>
    <row r="723" spans="1:18" ht="15" customHeight="1" x14ac:dyDescent="0.3">
      <c r="A723" s="126">
        <v>720</v>
      </c>
      <c r="B723" s="142"/>
      <c r="C723" s="128"/>
      <c r="D723" s="129"/>
      <c r="E723" s="144"/>
      <c r="F723" s="37"/>
      <c r="G723" s="713"/>
      <c r="H723" s="76"/>
      <c r="K723" s="134"/>
      <c r="L723" s="679"/>
      <c r="M723" s="136"/>
      <c r="N723" s="137"/>
      <c r="O723" s="138"/>
      <c r="P723" s="139"/>
      <c r="Q723" s="41"/>
    </row>
    <row r="724" spans="1:18" ht="15" customHeight="1" x14ac:dyDescent="0.3">
      <c r="A724" s="126">
        <v>721</v>
      </c>
      <c r="B724" s="142"/>
      <c r="C724" s="128"/>
      <c r="D724" s="129"/>
      <c r="E724" s="144"/>
      <c r="F724" s="37"/>
      <c r="G724" s="713"/>
      <c r="H724" s="76"/>
      <c r="K724" s="134"/>
      <c r="L724" s="679"/>
      <c r="M724" s="136"/>
      <c r="N724" s="137"/>
      <c r="O724" s="138"/>
      <c r="P724" s="139"/>
      <c r="Q724" s="41"/>
    </row>
    <row r="725" spans="1:18" ht="15" customHeight="1" x14ac:dyDescent="0.3">
      <c r="A725" s="126">
        <v>722</v>
      </c>
      <c r="B725" s="142"/>
      <c r="C725" s="128"/>
      <c r="D725" s="129"/>
      <c r="E725" s="144"/>
      <c r="F725" s="37"/>
      <c r="G725" s="713"/>
      <c r="H725" s="76"/>
      <c r="K725" s="134"/>
      <c r="L725" s="679"/>
      <c r="M725" s="136"/>
      <c r="N725" s="137"/>
      <c r="O725" s="138"/>
      <c r="P725" s="139"/>
      <c r="Q725" s="41"/>
    </row>
    <row r="726" spans="1:18" ht="15" customHeight="1" x14ac:dyDescent="0.3">
      <c r="A726" s="126">
        <v>723</v>
      </c>
      <c r="B726" s="142"/>
      <c r="C726" s="128"/>
      <c r="D726" s="129"/>
      <c r="E726" s="144"/>
      <c r="F726" s="37"/>
      <c r="G726" s="713"/>
      <c r="H726" s="76"/>
      <c r="K726" s="134"/>
      <c r="L726" s="679"/>
      <c r="M726" s="136"/>
      <c r="N726" s="137"/>
      <c r="O726" s="138"/>
      <c r="P726" s="139"/>
      <c r="Q726" s="41"/>
    </row>
    <row r="727" spans="1:18" ht="15" customHeight="1" x14ac:dyDescent="0.3">
      <c r="A727" s="126">
        <v>724</v>
      </c>
      <c r="B727" s="142"/>
      <c r="C727" s="128"/>
      <c r="D727" s="129"/>
      <c r="E727" s="144"/>
      <c r="F727" s="37"/>
      <c r="G727" s="713"/>
      <c r="H727" s="76"/>
      <c r="K727" s="134"/>
      <c r="L727" s="679"/>
      <c r="M727" s="136"/>
      <c r="N727" s="137"/>
      <c r="O727" s="138"/>
      <c r="P727" s="139"/>
      <c r="Q727" s="41"/>
    </row>
    <row r="728" spans="1:18" ht="15" customHeight="1" x14ac:dyDescent="0.3">
      <c r="A728" s="126">
        <v>725</v>
      </c>
      <c r="B728" s="142"/>
      <c r="C728" s="128"/>
      <c r="D728" s="129"/>
      <c r="E728" s="144"/>
      <c r="F728" s="37"/>
      <c r="G728" s="713"/>
      <c r="H728" s="76"/>
      <c r="K728" s="134"/>
      <c r="L728" s="679"/>
      <c r="M728" s="136"/>
      <c r="N728" s="137"/>
      <c r="O728" s="138"/>
      <c r="P728" s="139"/>
      <c r="Q728" s="41"/>
    </row>
    <row r="729" spans="1:18" ht="15" customHeight="1" x14ac:dyDescent="0.3">
      <c r="A729" s="126">
        <v>726</v>
      </c>
      <c r="B729" s="142"/>
      <c r="C729" s="128"/>
      <c r="D729" s="129"/>
      <c r="E729" s="144"/>
      <c r="F729" s="37"/>
      <c r="G729" s="713"/>
      <c r="H729" s="76"/>
      <c r="K729" s="134"/>
      <c r="L729" s="679"/>
      <c r="M729" s="136"/>
      <c r="N729" s="137"/>
      <c r="O729" s="138"/>
      <c r="P729" s="139"/>
      <c r="Q729" s="41"/>
    </row>
    <row r="730" spans="1:18" ht="15" customHeight="1" x14ac:dyDescent="0.3">
      <c r="A730" s="126">
        <v>727</v>
      </c>
      <c r="B730" s="142"/>
      <c r="C730" s="128"/>
      <c r="D730" s="129"/>
      <c r="E730" s="144"/>
      <c r="F730" s="37"/>
      <c r="G730" s="713"/>
      <c r="H730" s="76"/>
      <c r="K730" s="134"/>
      <c r="L730" s="679"/>
      <c r="M730" s="136"/>
      <c r="N730" s="137"/>
      <c r="O730" s="138"/>
      <c r="P730" s="139"/>
      <c r="Q730" s="41"/>
    </row>
    <row r="731" spans="1:18" ht="15" customHeight="1" x14ac:dyDescent="0.3">
      <c r="A731" s="126">
        <v>728</v>
      </c>
      <c r="B731" s="142"/>
      <c r="C731" s="128"/>
      <c r="D731" s="129"/>
      <c r="E731" s="144"/>
      <c r="F731" s="37"/>
      <c r="G731" s="713"/>
      <c r="H731" s="76"/>
      <c r="I731" s="48"/>
      <c r="K731" s="134"/>
      <c r="L731" s="679"/>
      <c r="M731" s="136"/>
      <c r="N731" s="137"/>
      <c r="O731" s="138"/>
      <c r="P731" s="139"/>
      <c r="Q731" s="41"/>
    </row>
    <row r="732" spans="1:18" ht="15" customHeight="1" x14ac:dyDescent="0.3">
      <c r="A732" s="126">
        <v>729</v>
      </c>
      <c r="B732" s="142"/>
      <c r="C732" s="128"/>
      <c r="D732" s="129"/>
      <c r="E732" s="144"/>
      <c r="F732" s="37"/>
      <c r="G732" s="713"/>
      <c r="H732" s="76"/>
      <c r="K732" s="134"/>
      <c r="L732" s="679"/>
      <c r="M732" s="136"/>
      <c r="N732" s="137"/>
      <c r="O732" s="138"/>
      <c r="P732" s="139"/>
      <c r="Q732" s="41"/>
      <c r="R732" s="48">
        <f>SUM(P368:P732)</f>
        <v>0</v>
      </c>
    </row>
    <row r="733" spans="1:18" ht="15" customHeight="1" x14ac:dyDescent="0.3">
      <c r="A733" s="126">
        <v>730</v>
      </c>
      <c r="B733" s="142"/>
      <c r="C733" s="128"/>
      <c r="D733" s="129"/>
      <c r="E733" s="144"/>
      <c r="F733" s="37"/>
      <c r="G733" s="713"/>
      <c r="H733" s="76"/>
      <c r="K733" s="134"/>
      <c r="L733" s="679"/>
      <c r="M733" s="136"/>
      <c r="N733" s="137"/>
      <c r="O733" s="138"/>
      <c r="P733" s="139"/>
      <c r="Q733" s="41"/>
    </row>
    <row r="734" spans="1:18" ht="15" customHeight="1" x14ac:dyDescent="0.3">
      <c r="A734" s="126">
        <v>731</v>
      </c>
      <c r="B734" s="142"/>
      <c r="C734" s="128"/>
      <c r="D734" s="129"/>
      <c r="E734" s="144"/>
      <c r="F734" s="37"/>
      <c r="G734" s="713"/>
      <c r="H734" s="76"/>
      <c r="K734" s="134"/>
      <c r="L734" s="679"/>
      <c r="M734" s="136"/>
      <c r="N734" s="137"/>
      <c r="O734" s="138"/>
      <c r="P734" s="139"/>
      <c r="Q734" s="41"/>
    </row>
    <row r="735" spans="1:18" ht="15" customHeight="1" x14ac:dyDescent="0.3">
      <c r="A735" s="126">
        <v>732</v>
      </c>
      <c r="B735" s="142"/>
      <c r="C735" s="128"/>
      <c r="D735" s="129"/>
      <c r="E735" s="144"/>
      <c r="F735" s="37"/>
      <c r="G735" s="713"/>
      <c r="H735" s="76"/>
      <c r="K735" s="134"/>
      <c r="L735" s="679"/>
      <c r="M735" s="136"/>
      <c r="N735" s="137"/>
      <c r="O735" s="138"/>
      <c r="P735" s="139"/>
      <c r="Q735" s="41"/>
    </row>
    <row r="736" spans="1:18" ht="15" customHeight="1" x14ac:dyDescent="0.3">
      <c r="A736" s="126">
        <v>733</v>
      </c>
      <c r="B736" s="142"/>
      <c r="C736" s="128"/>
      <c r="D736" s="129"/>
      <c r="E736" s="144"/>
      <c r="F736" s="37"/>
      <c r="G736" s="713"/>
      <c r="H736" s="76"/>
      <c r="K736" s="134"/>
      <c r="L736" s="679"/>
      <c r="M736" s="136"/>
      <c r="N736" s="137"/>
      <c r="O736" s="138"/>
      <c r="P736" s="139"/>
      <c r="Q736" s="41"/>
    </row>
    <row r="737" spans="1:17" ht="15" customHeight="1" x14ac:dyDescent="0.3">
      <c r="A737" s="126">
        <v>734</v>
      </c>
      <c r="B737" s="142"/>
      <c r="C737" s="128"/>
      <c r="D737" s="129"/>
      <c r="E737" s="144"/>
      <c r="F737" s="37"/>
      <c r="G737" s="713"/>
      <c r="H737" s="76"/>
      <c r="K737" s="134"/>
      <c r="L737" s="679"/>
      <c r="M737" s="136"/>
      <c r="N737" s="137"/>
      <c r="O737" s="138"/>
      <c r="P737" s="139"/>
      <c r="Q737" s="41"/>
    </row>
    <row r="738" spans="1:17" ht="15" customHeight="1" x14ac:dyDescent="0.3">
      <c r="A738" s="126">
        <v>735</v>
      </c>
      <c r="B738" s="142"/>
      <c r="C738" s="128"/>
      <c r="D738" s="129"/>
      <c r="E738" s="144"/>
      <c r="F738" s="37"/>
      <c r="G738" s="713"/>
      <c r="H738" s="76"/>
      <c r="K738" s="134"/>
      <c r="L738" s="679"/>
      <c r="M738" s="136"/>
      <c r="N738" s="137"/>
      <c r="O738" s="138"/>
      <c r="P738" s="139"/>
      <c r="Q738" s="41"/>
    </row>
    <row r="739" spans="1:17" ht="15" customHeight="1" x14ac:dyDescent="0.3">
      <c r="A739" s="126">
        <v>736</v>
      </c>
      <c r="B739" s="142"/>
      <c r="C739" s="128"/>
      <c r="D739" s="129"/>
      <c r="E739" s="144"/>
      <c r="F739" s="37"/>
      <c r="G739" s="713"/>
      <c r="H739" s="76"/>
      <c r="K739" s="134"/>
      <c r="L739" s="679"/>
      <c r="M739" s="136"/>
      <c r="N739" s="137"/>
      <c r="O739" s="138"/>
      <c r="P739" s="139"/>
      <c r="Q739" s="41"/>
    </row>
    <row r="740" spans="1:17" ht="15" customHeight="1" x14ac:dyDescent="0.3">
      <c r="A740" s="126">
        <v>737</v>
      </c>
      <c r="B740" s="142"/>
      <c r="C740" s="128"/>
      <c r="D740" s="129"/>
      <c r="E740" s="144"/>
      <c r="F740" s="37"/>
      <c r="G740" s="713"/>
      <c r="H740" s="76"/>
      <c r="K740" s="134"/>
      <c r="L740" s="679"/>
      <c r="M740" s="136"/>
      <c r="N740" s="137"/>
      <c r="O740" s="138"/>
      <c r="P740" s="139"/>
      <c r="Q740" s="41"/>
    </row>
    <row r="741" spans="1:17" ht="15" customHeight="1" x14ac:dyDescent="0.3">
      <c r="A741" s="126">
        <v>738</v>
      </c>
      <c r="B741" s="142"/>
      <c r="C741" s="128"/>
      <c r="D741" s="129"/>
      <c r="E741" s="144"/>
      <c r="F741" s="37"/>
      <c r="G741" s="713"/>
      <c r="H741" s="76"/>
      <c r="K741" s="134"/>
      <c r="L741" s="679"/>
      <c r="M741" s="136"/>
      <c r="N741" s="137"/>
      <c r="O741" s="138"/>
      <c r="P741" s="139"/>
      <c r="Q741" s="41"/>
    </row>
    <row r="742" spans="1:17" ht="15" customHeight="1" x14ac:dyDescent="0.3">
      <c r="A742" s="126">
        <v>739</v>
      </c>
      <c r="B742" s="142"/>
      <c r="C742" s="128"/>
      <c r="D742" s="129"/>
      <c r="E742" s="144"/>
      <c r="F742" s="37"/>
      <c r="G742" s="713"/>
      <c r="H742" s="76"/>
      <c r="K742" s="134"/>
      <c r="L742" s="679"/>
      <c r="M742" s="136"/>
      <c r="N742" s="137"/>
      <c r="O742" s="138"/>
      <c r="P742" s="139"/>
      <c r="Q742" s="41"/>
    </row>
    <row r="743" spans="1:17" ht="15" customHeight="1" x14ac:dyDescent="0.3">
      <c r="A743" s="126">
        <v>740</v>
      </c>
      <c r="B743" s="142"/>
      <c r="C743" s="128"/>
      <c r="D743" s="129"/>
      <c r="E743" s="144"/>
      <c r="F743" s="37"/>
      <c r="G743" s="713"/>
      <c r="H743" s="76"/>
      <c r="K743" s="134"/>
      <c r="L743" s="679"/>
      <c r="M743" s="136"/>
      <c r="N743" s="137"/>
      <c r="O743" s="138"/>
      <c r="P743" s="139"/>
      <c r="Q743" s="41"/>
    </row>
    <row r="744" spans="1:17" ht="15" customHeight="1" x14ac:dyDescent="0.3">
      <c r="A744" s="126">
        <v>741</v>
      </c>
      <c r="B744" s="142"/>
      <c r="C744" s="128"/>
      <c r="D744" s="129"/>
      <c r="E744" s="144"/>
      <c r="F744" s="37"/>
      <c r="G744" s="713"/>
      <c r="H744" s="76"/>
      <c r="K744" s="134"/>
      <c r="L744" s="679"/>
      <c r="M744" s="136"/>
      <c r="N744" s="137"/>
      <c r="O744" s="138"/>
      <c r="P744" s="139"/>
      <c r="Q744" s="41"/>
    </row>
    <row r="745" spans="1:17" ht="15" customHeight="1" x14ac:dyDescent="0.3">
      <c r="A745" s="126">
        <v>742</v>
      </c>
      <c r="B745" s="142"/>
      <c r="C745" s="128"/>
      <c r="D745" s="129"/>
      <c r="E745" s="144"/>
      <c r="F745" s="37"/>
      <c r="G745" s="713"/>
      <c r="H745" s="76"/>
      <c r="K745" s="134"/>
      <c r="L745" s="679"/>
      <c r="M745" s="136"/>
      <c r="N745" s="137"/>
      <c r="O745" s="138"/>
      <c r="P745" s="139"/>
      <c r="Q745" s="41"/>
    </row>
    <row r="746" spans="1:17" ht="15" customHeight="1" x14ac:dyDescent="0.3">
      <c r="A746" s="126">
        <v>743</v>
      </c>
      <c r="B746" s="142"/>
      <c r="C746" s="128"/>
      <c r="D746" s="129"/>
      <c r="E746" s="144"/>
      <c r="F746" s="37"/>
      <c r="G746" s="713"/>
      <c r="H746" s="76"/>
      <c r="K746" s="134"/>
      <c r="L746" s="679"/>
      <c r="M746" s="136"/>
      <c r="N746" s="137"/>
      <c r="O746" s="138"/>
      <c r="P746" s="139"/>
      <c r="Q746" s="41"/>
    </row>
    <row r="747" spans="1:17" ht="15" customHeight="1" x14ac:dyDescent="0.3">
      <c r="A747" s="126">
        <v>744</v>
      </c>
      <c r="B747" s="142"/>
      <c r="C747" s="128"/>
      <c r="D747" s="129"/>
      <c r="E747" s="144"/>
      <c r="F747" s="37"/>
      <c r="G747" s="713"/>
      <c r="H747" s="76"/>
      <c r="K747" s="134"/>
      <c r="L747" s="679"/>
      <c r="M747" s="136"/>
      <c r="N747" s="137"/>
      <c r="O747" s="138"/>
      <c r="P747" s="139"/>
      <c r="Q747" s="41"/>
    </row>
    <row r="748" spans="1:17" ht="15" customHeight="1" x14ac:dyDescent="0.3">
      <c r="A748" s="126">
        <v>745</v>
      </c>
      <c r="B748" s="142"/>
      <c r="C748" s="128"/>
      <c r="D748" s="129"/>
      <c r="E748" s="144"/>
      <c r="F748" s="37"/>
      <c r="G748" s="713"/>
      <c r="H748" s="76"/>
      <c r="K748" s="134"/>
      <c r="L748" s="679"/>
      <c r="M748" s="136"/>
      <c r="N748" s="137"/>
      <c r="O748" s="138"/>
      <c r="P748" s="139"/>
      <c r="Q748" s="41"/>
    </row>
    <row r="749" spans="1:17" ht="15" customHeight="1" x14ac:dyDescent="0.3">
      <c r="A749" s="126">
        <v>746</v>
      </c>
      <c r="B749" s="142"/>
      <c r="C749" s="128"/>
      <c r="D749" s="129"/>
      <c r="E749" s="144"/>
      <c r="F749" s="37"/>
      <c r="G749" s="713"/>
      <c r="H749" s="76"/>
      <c r="K749" s="134"/>
      <c r="L749" s="679"/>
      <c r="M749" s="136"/>
      <c r="N749" s="137"/>
      <c r="O749" s="138"/>
      <c r="P749" s="139"/>
      <c r="Q749" s="41"/>
    </row>
    <row r="750" spans="1:17" ht="15" customHeight="1" x14ac:dyDescent="0.3">
      <c r="A750" s="126">
        <v>747</v>
      </c>
      <c r="B750" s="142"/>
      <c r="C750" s="128"/>
      <c r="D750" s="129"/>
      <c r="E750" s="144"/>
      <c r="F750" s="37"/>
      <c r="G750" s="713"/>
      <c r="H750" s="76"/>
      <c r="K750" s="134"/>
      <c r="L750" s="679"/>
      <c r="M750" s="136"/>
      <c r="N750" s="137"/>
      <c r="O750" s="138"/>
      <c r="P750" s="139"/>
      <c r="Q750" s="41"/>
    </row>
    <row r="751" spans="1:17" ht="15" customHeight="1" x14ac:dyDescent="0.3">
      <c r="A751" s="126">
        <v>748</v>
      </c>
      <c r="B751" s="142"/>
      <c r="C751" s="128"/>
      <c r="D751" s="129"/>
      <c r="E751" s="144"/>
      <c r="F751" s="37"/>
      <c r="G751" s="713"/>
      <c r="H751" s="76"/>
      <c r="K751" s="134"/>
      <c r="L751" s="679"/>
      <c r="M751" s="136"/>
      <c r="N751" s="137"/>
      <c r="O751" s="138"/>
      <c r="P751" s="139"/>
      <c r="Q751" s="41"/>
    </row>
    <row r="752" spans="1:17" ht="15" customHeight="1" x14ac:dyDescent="0.3">
      <c r="A752" s="126">
        <v>749</v>
      </c>
      <c r="B752" s="142"/>
      <c r="C752" s="128"/>
      <c r="D752" s="129"/>
      <c r="E752" s="144"/>
      <c r="F752" s="37"/>
      <c r="G752" s="713"/>
      <c r="H752" s="76"/>
      <c r="K752" s="134"/>
      <c r="L752" s="679"/>
      <c r="M752" s="136"/>
      <c r="N752" s="137"/>
      <c r="O752" s="138"/>
      <c r="P752" s="139"/>
      <c r="Q752" s="41"/>
    </row>
    <row r="753" spans="1:17" ht="15" customHeight="1" x14ac:dyDescent="0.3">
      <c r="A753" s="126">
        <v>750</v>
      </c>
      <c r="B753" s="142"/>
      <c r="C753" s="128"/>
      <c r="D753" s="129"/>
      <c r="E753" s="144"/>
      <c r="F753" s="37"/>
      <c r="G753" s="713"/>
      <c r="H753" s="76"/>
      <c r="K753" s="134"/>
      <c r="L753" s="679"/>
      <c r="M753" s="136"/>
      <c r="N753" s="137"/>
      <c r="O753" s="138"/>
      <c r="P753" s="139"/>
      <c r="Q753" s="41"/>
    </row>
    <row r="754" spans="1:17" ht="15" customHeight="1" x14ac:dyDescent="0.3">
      <c r="A754" s="126">
        <v>751</v>
      </c>
      <c r="B754" s="142"/>
      <c r="C754" s="128"/>
      <c r="D754" s="129"/>
      <c r="E754" s="144"/>
      <c r="F754" s="37"/>
      <c r="G754" s="713"/>
      <c r="H754" s="76"/>
      <c r="K754" s="134"/>
      <c r="L754" s="679"/>
      <c r="M754" s="136"/>
      <c r="N754" s="137"/>
      <c r="O754" s="138"/>
      <c r="P754" s="139"/>
      <c r="Q754" s="41"/>
    </row>
    <row r="755" spans="1:17" ht="15" customHeight="1" x14ac:dyDescent="0.3">
      <c r="A755" s="126">
        <v>752</v>
      </c>
      <c r="B755" s="142"/>
      <c r="C755" s="128"/>
      <c r="D755" s="129"/>
      <c r="E755" s="144"/>
      <c r="F755" s="37"/>
      <c r="G755" s="713"/>
      <c r="H755" s="76"/>
      <c r="K755" s="134"/>
      <c r="L755" s="679"/>
      <c r="M755" s="136"/>
      <c r="N755" s="137"/>
      <c r="O755" s="138"/>
      <c r="P755" s="139"/>
      <c r="Q755" s="41"/>
    </row>
    <row r="756" spans="1:17" ht="15" customHeight="1" x14ac:dyDescent="0.3">
      <c r="A756" s="126">
        <v>753</v>
      </c>
      <c r="B756" s="142"/>
      <c r="C756" s="128"/>
      <c r="D756" s="129"/>
      <c r="E756" s="144"/>
      <c r="F756" s="37"/>
      <c r="G756" s="713"/>
      <c r="H756" s="76"/>
      <c r="K756" s="134"/>
      <c r="L756" s="679"/>
      <c r="M756" s="136"/>
      <c r="N756" s="137"/>
      <c r="O756" s="138"/>
      <c r="P756" s="139"/>
      <c r="Q756" s="41"/>
    </row>
    <row r="757" spans="1:17" ht="15" customHeight="1" x14ac:dyDescent="0.3">
      <c r="A757" s="126">
        <v>754</v>
      </c>
      <c r="B757" s="142"/>
      <c r="C757" s="128"/>
      <c r="D757" s="129"/>
      <c r="E757" s="144"/>
      <c r="F757" s="37"/>
      <c r="G757" s="713"/>
      <c r="H757" s="76"/>
      <c r="K757" s="134"/>
      <c r="L757" s="679"/>
      <c r="M757" s="136"/>
      <c r="N757" s="137"/>
      <c r="O757" s="138"/>
      <c r="P757" s="139"/>
      <c r="Q757" s="41"/>
    </row>
    <row r="758" spans="1:17" ht="15" customHeight="1" x14ac:dyDescent="0.3">
      <c r="A758" s="126">
        <v>755</v>
      </c>
      <c r="B758" s="142"/>
      <c r="C758" s="128"/>
      <c r="D758" s="129"/>
      <c r="E758" s="144"/>
      <c r="F758" s="37"/>
      <c r="G758" s="713"/>
      <c r="H758" s="76"/>
      <c r="K758" s="134"/>
      <c r="L758" s="679"/>
      <c r="M758" s="136"/>
      <c r="N758" s="137"/>
      <c r="O758" s="138"/>
      <c r="P758" s="139"/>
      <c r="Q758" s="41"/>
    </row>
    <row r="759" spans="1:17" ht="15" customHeight="1" x14ac:dyDescent="0.3">
      <c r="A759" s="126">
        <v>756</v>
      </c>
      <c r="B759" s="142"/>
      <c r="C759" s="128"/>
      <c r="D759" s="129"/>
      <c r="E759" s="144"/>
      <c r="F759" s="37"/>
      <c r="G759" s="713"/>
      <c r="H759" s="76"/>
      <c r="K759" s="134"/>
      <c r="L759" s="679"/>
      <c r="M759" s="136"/>
      <c r="N759" s="137"/>
      <c r="O759" s="138"/>
      <c r="P759" s="139"/>
      <c r="Q759" s="41"/>
    </row>
    <row r="760" spans="1:17" ht="15" customHeight="1" x14ac:dyDescent="0.3">
      <c r="A760" s="126">
        <v>757</v>
      </c>
      <c r="B760" s="142"/>
      <c r="C760" s="128"/>
      <c r="D760" s="129"/>
      <c r="E760" s="144"/>
      <c r="F760" s="37"/>
      <c r="G760" s="713"/>
      <c r="H760" s="76"/>
      <c r="K760" s="134"/>
      <c r="L760" s="679"/>
      <c r="M760" s="136"/>
      <c r="N760" s="137"/>
      <c r="O760" s="138"/>
      <c r="P760" s="139"/>
      <c r="Q760" s="41"/>
    </row>
    <row r="761" spans="1:17" ht="15" customHeight="1" x14ac:dyDescent="0.3">
      <c r="A761" s="126">
        <v>758</v>
      </c>
      <c r="B761" s="142"/>
      <c r="C761" s="128"/>
      <c r="D761" s="129"/>
      <c r="E761" s="144"/>
      <c r="F761" s="37"/>
      <c r="G761" s="713"/>
      <c r="H761" s="76"/>
      <c r="K761" s="134"/>
      <c r="L761" s="679"/>
      <c r="M761" s="136"/>
      <c r="N761" s="137"/>
      <c r="O761" s="138"/>
      <c r="P761" s="139"/>
      <c r="Q761" s="41"/>
    </row>
    <row r="762" spans="1:17" ht="15" customHeight="1" x14ac:dyDescent="0.3">
      <c r="A762" s="126">
        <v>759</v>
      </c>
      <c r="B762" s="142"/>
      <c r="C762" s="128"/>
      <c r="D762" s="129"/>
      <c r="E762" s="144"/>
      <c r="F762" s="37"/>
      <c r="G762" s="713"/>
      <c r="H762" s="76"/>
      <c r="K762" s="134"/>
      <c r="L762" s="679"/>
      <c r="M762" s="136"/>
      <c r="N762" s="137"/>
      <c r="O762" s="138"/>
      <c r="P762" s="139"/>
      <c r="Q762" s="41"/>
    </row>
    <row r="763" spans="1:17" ht="15" customHeight="1" x14ac:dyDescent="0.3">
      <c r="A763" s="126">
        <v>760</v>
      </c>
      <c r="B763" s="142"/>
      <c r="C763" s="128"/>
      <c r="D763" s="129"/>
      <c r="E763" s="144"/>
      <c r="F763" s="37"/>
      <c r="G763" s="713"/>
      <c r="H763" s="76"/>
      <c r="K763" s="134"/>
      <c r="L763" s="679"/>
      <c r="M763" s="136"/>
      <c r="N763" s="137"/>
      <c r="O763" s="138"/>
      <c r="P763" s="139"/>
      <c r="Q763" s="41"/>
    </row>
    <row r="764" spans="1:17" ht="15" customHeight="1" x14ac:dyDescent="0.3">
      <c r="A764" s="126">
        <v>761</v>
      </c>
      <c r="B764" s="142"/>
      <c r="C764" s="128"/>
      <c r="D764" s="129"/>
      <c r="E764" s="144"/>
      <c r="F764" s="37"/>
      <c r="G764" s="713"/>
      <c r="H764" s="76"/>
      <c r="K764" s="134"/>
      <c r="L764" s="679"/>
      <c r="M764" s="136"/>
      <c r="N764" s="137"/>
      <c r="O764" s="138"/>
      <c r="P764" s="139"/>
      <c r="Q764" s="41"/>
    </row>
    <row r="765" spans="1:17" ht="15" customHeight="1" x14ac:dyDescent="0.3">
      <c r="A765" s="126">
        <v>762</v>
      </c>
      <c r="B765" s="142"/>
      <c r="C765" s="128"/>
      <c r="D765" s="129"/>
      <c r="E765" s="144"/>
      <c r="F765" s="37"/>
      <c r="G765" s="713"/>
      <c r="H765" s="76"/>
      <c r="K765" s="134"/>
      <c r="L765" s="679"/>
      <c r="M765" s="136"/>
      <c r="N765" s="137"/>
      <c r="O765" s="138"/>
      <c r="P765" s="139"/>
      <c r="Q765" s="41"/>
    </row>
    <row r="766" spans="1:17" ht="15" customHeight="1" x14ac:dyDescent="0.3">
      <c r="A766" s="126">
        <v>763</v>
      </c>
      <c r="B766" s="142"/>
      <c r="C766" s="128"/>
      <c r="D766" s="129"/>
      <c r="E766" s="144"/>
      <c r="F766" s="37"/>
      <c r="G766" s="713"/>
      <c r="H766" s="76"/>
      <c r="K766" s="134"/>
      <c r="L766" s="679"/>
      <c r="M766" s="136"/>
      <c r="N766" s="137"/>
      <c r="O766" s="138"/>
      <c r="P766" s="139"/>
      <c r="Q766" s="41"/>
    </row>
    <row r="767" spans="1:17" ht="15" customHeight="1" x14ac:dyDescent="0.3">
      <c r="A767" s="126">
        <v>764</v>
      </c>
      <c r="B767" s="142"/>
      <c r="C767" s="128"/>
      <c r="D767" s="129"/>
      <c r="E767" s="144"/>
      <c r="F767" s="37"/>
      <c r="G767" s="713"/>
      <c r="H767" s="76"/>
      <c r="K767" s="134"/>
      <c r="L767" s="679"/>
      <c r="M767" s="136"/>
      <c r="N767" s="137"/>
      <c r="O767" s="138"/>
      <c r="P767" s="139"/>
      <c r="Q767" s="41"/>
    </row>
    <row r="768" spans="1:17" ht="15" customHeight="1" x14ac:dyDescent="0.3">
      <c r="A768" s="126">
        <v>765</v>
      </c>
      <c r="B768" s="142"/>
      <c r="C768" s="128"/>
      <c r="D768" s="129"/>
      <c r="E768" s="144"/>
      <c r="F768" s="37"/>
      <c r="G768" s="713"/>
      <c r="H768" s="76"/>
      <c r="K768" s="134"/>
      <c r="L768" s="679"/>
      <c r="M768" s="136"/>
      <c r="N768" s="137"/>
      <c r="O768" s="138"/>
      <c r="P768" s="139"/>
      <c r="Q768" s="41"/>
    </row>
    <row r="769" spans="1:17" ht="15" customHeight="1" x14ac:dyDescent="0.3">
      <c r="A769" s="126">
        <v>766</v>
      </c>
      <c r="B769" s="142"/>
      <c r="C769" s="128"/>
      <c r="D769" s="129"/>
      <c r="E769" s="144"/>
      <c r="F769" s="37"/>
      <c r="G769" s="713"/>
      <c r="H769" s="76"/>
      <c r="K769" s="134"/>
      <c r="L769" s="679"/>
      <c r="M769" s="136"/>
      <c r="N769" s="137"/>
      <c r="O769" s="138"/>
      <c r="P769" s="139"/>
      <c r="Q769" s="41"/>
    </row>
    <row r="770" spans="1:17" ht="15" customHeight="1" x14ac:dyDescent="0.3">
      <c r="A770" s="126">
        <v>767</v>
      </c>
      <c r="B770" s="142"/>
      <c r="C770" s="128"/>
      <c r="D770" s="129"/>
      <c r="E770" s="144"/>
      <c r="F770" s="37"/>
      <c r="G770" s="713"/>
      <c r="H770" s="76"/>
      <c r="K770" s="134"/>
      <c r="L770" s="679"/>
      <c r="M770" s="136"/>
      <c r="N770" s="137"/>
      <c r="O770" s="138"/>
      <c r="P770" s="139"/>
      <c r="Q770" s="41"/>
    </row>
    <row r="771" spans="1:17" ht="15" customHeight="1" x14ac:dyDescent="0.3">
      <c r="A771" s="126">
        <v>768</v>
      </c>
      <c r="B771" s="142"/>
      <c r="C771" s="128"/>
      <c r="D771" s="129"/>
      <c r="E771" s="144"/>
      <c r="F771" s="37"/>
      <c r="G771" s="713"/>
      <c r="H771" s="76"/>
      <c r="K771" s="134"/>
      <c r="L771" s="679"/>
      <c r="M771" s="136"/>
      <c r="N771" s="137"/>
      <c r="O771" s="138"/>
      <c r="P771" s="139"/>
      <c r="Q771" s="41"/>
    </row>
    <row r="772" spans="1:17" ht="15" customHeight="1" x14ac:dyDescent="0.3">
      <c r="A772" s="126">
        <v>769</v>
      </c>
      <c r="B772" s="142"/>
      <c r="C772" s="128"/>
      <c r="D772" s="129"/>
      <c r="E772" s="144"/>
      <c r="F772" s="37"/>
      <c r="G772" s="713"/>
      <c r="H772" s="76"/>
      <c r="K772" s="134"/>
      <c r="L772" s="679"/>
      <c r="M772" s="136"/>
      <c r="N772" s="137"/>
      <c r="O772" s="138"/>
      <c r="P772" s="139"/>
      <c r="Q772" s="41"/>
    </row>
    <row r="773" spans="1:17" ht="15" customHeight="1" x14ac:dyDescent="0.3">
      <c r="A773" s="126">
        <v>770</v>
      </c>
      <c r="B773" s="142"/>
      <c r="C773" s="128"/>
      <c r="D773" s="129"/>
      <c r="E773" s="144"/>
      <c r="F773" s="37"/>
      <c r="G773" s="713"/>
      <c r="H773" s="76"/>
      <c r="K773" s="134"/>
      <c r="L773" s="679"/>
      <c r="M773" s="136"/>
      <c r="N773" s="137"/>
      <c r="O773" s="138"/>
      <c r="P773" s="139"/>
      <c r="Q773" s="41"/>
    </row>
    <row r="774" spans="1:17" ht="15" customHeight="1" x14ac:dyDescent="0.3">
      <c r="A774" s="126">
        <v>771</v>
      </c>
      <c r="B774" s="142"/>
      <c r="C774" s="128"/>
      <c r="D774" s="129"/>
      <c r="E774" s="144"/>
      <c r="F774" s="37"/>
      <c r="G774" s="713"/>
      <c r="H774" s="76"/>
      <c r="K774" s="134"/>
      <c r="L774" s="679"/>
      <c r="M774" s="136"/>
      <c r="N774" s="137"/>
      <c r="O774" s="138"/>
      <c r="P774" s="139"/>
      <c r="Q774" s="41"/>
    </row>
    <row r="775" spans="1:17" ht="15" customHeight="1" x14ac:dyDescent="0.3">
      <c r="A775" s="126">
        <v>772</v>
      </c>
      <c r="B775" s="142"/>
      <c r="C775" s="128"/>
      <c r="D775" s="129"/>
      <c r="E775" s="144"/>
      <c r="F775" s="37"/>
      <c r="G775" s="713"/>
      <c r="H775" s="76"/>
      <c r="K775" s="134"/>
      <c r="L775" s="679"/>
      <c r="M775" s="136"/>
      <c r="N775" s="137"/>
      <c r="O775" s="138"/>
      <c r="P775" s="139"/>
      <c r="Q775" s="41"/>
    </row>
    <row r="776" spans="1:17" ht="15" customHeight="1" x14ac:dyDescent="0.3">
      <c r="A776" s="126">
        <v>773</v>
      </c>
      <c r="B776" s="142"/>
      <c r="C776" s="128"/>
      <c r="D776" s="129"/>
      <c r="E776" s="144"/>
      <c r="F776" s="37"/>
      <c r="G776" s="713"/>
      <c r="H776" s="76"/>
      <c r="K776" s="134"/>
      <c r="L776" s="679"/>
      <c r="M776" s="136"/>
      <c r="N776" s="137"/>
      <c r="O776" s="138"/>
      <c r="P776" s="139"/>
      <c r="Q776" s="41"/>
    </row>
    <row r="777" spans="1:17" ht="15" customHeight="1" x14ac:dyDescent="0.3">
      <c r="A777" s="126">
        <v>774</v>
      </c>
      <c r="B777" s="142"/>
      <c r="C777" s="128"/>
      <c r="D777" s="129"/>
      <c r="E777" s="144"/>
      <c r="F777" s="37"/>
      <c r="G777" s="713"/>
      <c r="H777" s="76"/>
      <c r="K777" s="134"/>
      <c r="L777" s="679"/>
      <c r="M777" s="136"/>
      <c r="N777" s="137"/>
      <c r="O777" s="138"/>
      <c r="P777" s="139"/>
      <c r="Q777" s="41"/>
    </row>
    <row r="778" spans="1:17" ht="15" customHeight="1" x14ac:dyDescent="0.3">
      <c r="A778" s="126">
        <v>775</v>
      </c>
      <c r="B778" s="142"/>
      <c r="C778" s="128"/>
      <c r="D778" s="129"/>
      <c r="E778" s="144"/>
      <c r="F778" s="37"/>
      <c r="G778" s="713"/>
      <c r="H778" s="76"/>
      <c r="K778" s="134"/>
      <c r="L778" s="679"/>
      <c r="M778" s="136"/>
      <c r="N778" s="137"/>
      <c r="O778" s="138"/>
      <c r="P778" s="139"/>
      <c r="Q778" s="41"/>
    </row>
    <row r="779" spans="1:17" ht="15" customHeight="1" x14ac:dyDescent="0.3">
      <c r="A779" s="126">
        <v>776</v>
      </c>
      <c r="B779" s="142"/>
      <c r="C779" s="128"/>
      <c r="D779" s="129"/>
      <c r="E779" s="144"/>
      <c r="F779" s="37"/>
      <c r="G779" s="713"/>
      <c r="H779" s="76"/>
      <c r="K779" s="134"/>
      <c r="L779" s="679"/>
      <c r="M779" s="136"/>
      <c r="N779" s="137"/>
      <c r="O779" s="138"/>
      <c r="P779" s="139"/>
      <c r="Q779" s="41"/>
    </row>
    <row r="780" spans="1:17" ht="15" customHeight="1" x14ac:dyDescent="0.3">
      <c r="A780" s="126">
        <v>777</v>
      </c>
      <c r="B780" s="142"/>
      <c r="C780" s="128"/>
      <c r="D780" s="129"/>
      <c r="E780" s="144"/>
      <c r="F780" s="37"/>
      <c r="G780" s="713"/>
      <c r="H780" s="76"/>
      <c r="K780" s="134"/>
      <c r="L780" s="679"/>
      <c r="M780" s="136"/>
      <c r="N780" s="137"/>
      <c r="O780" s="138"/>
      <c r="P780" s="139"/>
      <c r="Q780" s="41"/>
    </row>
    <row r="781" spans="1:17" ht="15" customHeight="1" x14ac:dyDescent="0.3">
      <c r="A781" s="126">
        <v>778</v>
      </c>
      <c r="B781" s="142"/>
      <c r="C781" s="128"/>
      <c r="D781" s="129"/>
      <c r="E781" s="144"/>
      <c r="F781" s="37"/>
      <c r="G781" s="713"/>
      <c r="H781" s="76"/>
      <c r="K781" s="134"/>
      <c r="L781" s="679"/>
      <c r="M781" s="136"/>
      <c r="N781" s="137"/>
      <c r="O781" s="138"/>
      <c r="P781" s="139"/>
      <c r="Q781" s="41"/>
    </row>
    <row r="782" spans="1:17" ht="15" customHeight="1" x14ac:dyDescent="0.3">
      <c r="A782" s="126">
        <v>779</v>
      </c>
      <c r="B782" s="142"/>
      <c r="C782" s="128"/>
      <c r="D782" s="129"/>
      <c r="E782" s="144"/>
      <c r="F782" s="37"/>
      <c r="G782" s="713"/>
      <c r="H782" s="76"/>
      <c r="K782" s="134"/>
      <c r="L782" s="679"/>
      <c r="M782" s="136"/>
      <c r="N782" s="137"/>
      <c r="O782" s="138"/>
      <c r="P782" s="139"/>
      <c r="Q782" s="41"/>
    </row>
    <row r="783" spans="1:17" ht="15" customHeight="1" x14ac:dyDescent="0.3">
      <c r="A783" s="126">
        <v>780</v>
      </c>
      <c r="B783" s="142"/>
      <c r="C783" s="128"/>
      <c r="D783" s="129"/>
      <c r="E783" s="144"/>
      <c r="F783" s="37"/>
      <c r="G783" s="713"/>
      <c r="H783" s="76"/>
      <c r="K783" s="134"/>
      <c r="L783" s="679"/>
      <c r="M783" s="136"/>
      <c r="N783" s="137"/>
      <c r="O783" s="138"/>
      <c r="P783" s="139"/>
      <c r="Q783" s="41"/>
    </row>
    <row r="784" spans="1:17" ht="15" customHeight="1" x14ac:dyDescent="0.3">
      <c r="A784" s="126">
        <v>781</v>
      </c>
      <c r="B784" s="142"/>
      <c r="C784" s="128"/>
      <c r="D784" s="129"/>
      <c r="E784" s="144"/>
      <c r="F784" s="37"/>
      <c r="G784" s="713"/>
      <c r="H784" s="76"/>
      <c r="K784" s="134"/>
      <c r="L784" s="679"/>
      <c r="M784" s="136"/>
      <c r="N784" s="137"/>
      <c r="O784" s="138"/>
      <c r="P784" s="139"/>
      <c r="Q784" s="41"/>
    </row>
    <row r="785" spans="1:17" ht="15" customHeight="1" x14ac:dyDescent="0.3">
      <c r="A785" s="126">
        <v>782</v>
      </c>
      <c r="B785" s="142"/>
      <c r="C785" s="128"/>
      <c r="D785" s="129"/>
      <c r="E785" s="144"/>
      <c r="F785" s="37"/>
      <c r="G785" s="713"/>
      <c r="H785" s="76"/>
      <c r="K785" s="134"/>
      <c r="L785" s="679"/>
      <c r="M785" s="136"/>
      <c r="N785" s="137"/>
      <c r="O785" s="138"/>
      <c r="P785" s="139"/>
      <c r="Q785" s="41"/>
    </row>
    <row r="786" spans="1:17" ht="15" customHeight="1" x14ac:dyDescent="0.3">
      <c r="A786" s="126">
        <v>783</v>
      </c>
      <c r="B786" s="142"/>
      <c r="C786" s="128"/>
      <c r="D786" s="129"/>
      <c r="E786" s="144"/>
      <c r="F786" s="37"/>
      <c r="G786" s="713"/>
      <c r="H786" s="76"/>
      <c r="K786" s="134"/>
      <c r="L786" s="679"/>
      <c r="M786" s="136"/>
      <c r="N786" s="137"/>
      <c r="O786" s="138"/>
      <c r="P786" s="139"/>
      <c r="Q786" s="41"/>
    </row>
    <row r="787" spans="1:17" ht="15" customHeight="1" x14ac:dyDescent="0.3">
      <c r="A787" s="126">
        <v>784</v>
      </c>
      <c r="B787" s="142"/>
      <c r="C787" s="128"/>
      <c r="D787" s="129"/>
      <c r="E787" s="144"/>
      <c r="F787" s="37"/>
      <c r="G787" s="713"/>
      <c r="H787" s="76"/>
      <c r="K787" s="134"/>
      <c r="L787" s="679"/>
      <c r="M787" s="136"/>
      <c r="N787" s="137"/>
      <c r="O787" s="138"/>
      <c r="P787" s="139"/>
      <c r="Q787" s="41"/>
    </row>
    <row r="788" spans="1:17" ht="15" customHeight="1" x14ac:dyDescent="0.3">
      <c r="A788" s="126">
        <v>785</v>
      </c>
      <c r="B788" s="142"/>
      <c r="C788" s="128"/>
      <c r="D788" s="129"/>
      <c r="E788" s="144"/>
      <c r="F788" s="37"/>
      <c r="G788" s="713"/>
      <c r="H788" s="76"/>
      <c r="K788" s="134"/>
      <c r="L788" s="679"/>
      <c r="M788" s="136"/>
      <c r="N788" s="137"/>
      <c r="O788" s="138"/>
      <c r="P788" s="139"/>
      <c r="Q788" s="41"/>
    </row>
    <row r="789" spans="1:17" ht="15" customHeight="1" x14ac:dyDescent="0.3">
      <c r="A789" s="126">
        <v>786</v>
      </c>
      <c r="B789" s="142"/>
      <c r="C789" s="128"/>
      <c r="D789" s="129"/>
      <c r="E789" s="144"/>
      <c r="F789" s="37"/>
      <c r="G789" s="713"/>
      <c r="H789" s="76"/>
      <c r="K789" s="134"/>
      <c r="L789" s="679"/>
      <c r="M789" s="136"/>
      <c r="N789" s="137"/>
      <c r="O789" s="138"/>
      <c r="P789" s="139"/>
      <c r="Q789" s="41"/>
    </row>
    <row r="790" spans="1:17" ht="15" customHeight="1" x14ac:dyDescent="0.3">
      <c r="A790" s="126">
        <v>787</v>
      </c>
      <c r="B790" s="142"/>
      <c r="C790" s="128"/>
      <c r="D790" s="129"/>
      <c r="E790" s="144"/>
      <c r="F790" s="37"/>
      <c r="G790" s="713"/>
      <c r="H790" s="76"/>
      <c r="K790" s="134"/>
      <c r="L790" s="679"/>
      <c r="M790" s="136"/>
      <c r="N790" s="137"/>
      <c r="O790" s="138"/>
      <c r="P790" s="139"/>
      <c r="Q790" s="41"/>
    </row>
    <row r="791" spans="1:17" ht="15" customHeight="1" x14ac:dyDescent="0.3">
      <c r="A791" s="126">
        <v>788</v>
      </c>
      <c r="B791" s="142"/>
      <c r="C791" s="128"/>
      <c r="D791" s="129"/>
      <c r="E791" s="144"/>
      <c r="F791" s="37"/>
      <c r="G791" s="713"/>
      <c r="H791" s="76"/>
      <c r="K791" s="134"/>
      <c r="L791" s="679"/>
      <c r="M791" s="136"/>
      <c r="N791" s="137"/>
      <c r="O791" s="138"/>
      <c r="P791" s="139"/>
      <c r="Q791" s="41"/>
    </row>
    <row r="792" spans="1:17" ht="15" customHeight="1" x14ac:dyDescent="0.3">
      <c r="A792" s="126">
        <v>789</v>
      </c>
      <c r="B792" s="142"/>
      <c r="C792" s="128"/>
      <c r="D792" s="129"/>
      <c r="E792" s="144"/>
      <c r="F792" s="37"/>
      <c r="G792" s="713"/>
      <c r="H792" s="76"/>
      <c r="K792" s="134"/>
      <c r="L792" s="679"/>
      <c r="M792" s="136"/>
      <c r="N792" s="137"/>
      <c r="O792" s="138"/>
      <c r="P792" s="139"/>
      <c r="Q792" s="41"/>
    </row>
    <row r="793" spans="1:17" ht="15" customHeight="1" x14ac:dyDescent="0.3">
      <c r="A793" s="126">
        <v>790</v>
      </c>
      <c r="B793" s="142"/>
      <c r="C793" s="128"/>
      <c r="D793" s="129"/>
      <c r="E793" s="144"/>
      <c r="F793" s="37"/>
      <c r="G793" s="713"/>
      <c r="H793" s="76"/>
      <c r="K793" s="134"/>
      <c r="L793" s="679"/>
      <c r="M793" s="136"/>
      <c r="N793" s="137"/>
      <c r="O793" s="138"/>
      <c r="P793" s="139"/>
      <c r="Q793" s="41"/>
    </row>
    <row r="794" spans="1:17" ht="15" customHeight="1" x14ac:dyDescent="0.3">
      <c r="A794" s="126">
        <v>791</v>
      </c>
      <c r="B794" s="142"/>
      <c r="C794" s="128"/>
      <c r="D794" s="129"/>
      <c r="E794" s="144"/>
      <c r="F794" s="37"/>
      <c r="G794" s="713"/>
      <c r="H794" s="76"/>
      <c r="K794" s="134"/>
      <c r="L794" s="679"/>
      <c r="M794" s="136"/>
      <c r="N794" s="137"/>
      <c r="O794" s="138"/>
      <c r="P794" s="139"/>
      <c r="Q794" s="41"/>
    </row>
    <row r="795" spans="1:17" ht="15" customHeight="1" x14ac:dyDescent="0.3">
      <c r="A795" s="126">
        <v>792</v>
      </c>
      <c r="B795" s="142"/>
      <c r="C795" s="128"/>
      <c r="D795" s="129"/>
      <c r="E795" s="144"/>
      <c r="F795" s="37"/>
      <c r="G795" s="713"/>
      <c r="H795" s="76"/>
      <c r="K795" s="134"/>
      <c r="L795" s="679"/>
      <c r="M795" s="136"/>
      <c r="N795" s="137"/>
      <c r="O795" s="138"/>
      <c r="P795" s="139"/>
      <c r="Q795" s="41"/>
    </row>
    <row r="796" spans="1:17" ht="15" customHeight="1" x14ac:dyDescent="0.3">
      <c r="A796" s="126">
        <v>793</v>
      </c>
      <c r="B796" s="142"/>
      <c r="C796" s="128"/>
      <c r="D796" s="129"/>
      <c r="E796" s="144"/>
      <c r="F796" s="37"/>
      <c r="G796" s="713"/>
      <c r="H796" s="76"/>
      <c r="K796" s="134"/>
      <c r="L796" s="679"/>
      <c r="M796" s="136"/>
      <c r="N796" s="137"/>
      <c r="O796" s="138"/>
      <c r="P796" s="139"/>
      <c r="Q796" s="41"/>
    </row>
    <row r="797" spans="1:17" ht="15" customHeight="1" x14ac:dyDescent="0.3">
      <c r="A797" s="126">
        <v>794</v>
      </c>
      <c r="B797" s="142"/>
      <c r="C797" s="128"/>
      <c r="D797" s="129"/>
      <c r="E797" s="144"/>
      <c r="F797" s="37"/>
      <c r="G797" s="713"/>
      <c r="H797" s="76"/>
      <c r="K797" s="134"/>
      <c r="L797" s="679"/>
      <c r="M797" s="136"/>
      <c r="N797" s="137"/>
      <c r="O797" s="138"/>
      <c r="P797" s="139"/>
      <c r="Q797" s="41"/>
    </row>
    <row r="798" spans="1:17" ht="15" customHeight="1" x14ac:dyDescent="0.3">
      <c r="A798" s="126">
        <v>795</v>
      </c>
      <c r="B798" s="142"/>
      <c r="C798" s="128"/>
      <c r="D798" s="129"/>
      <c r="E798" s="144"/>
      <c r="F798" s="37"/>
      <c r="G798" s="713"/>
      <c r="H798" s="76"/>
      <c r="K798" s="134"/>
      <c r="L798" s="679"/>
      <c r="M798" s="136"/>
      <c r="N798" s="137"/>
      <c r="O798" s="138"/>
      <c r="P798" s="139"/>
      <c r="Q798" s="41"/>
    </row>
    <row r="799" spans="1:17" ht="15" customHeight="1" x14ac:dyDescent="0.3">
      <c r="A799" s="126">
        <v>796</v>
      </c>
      <c r="B799" s="142"/>
      <c r="C799" s="128"/>
      <c r="D799" s="129"/>
      <c r="E799" s="144"/>
      <c r="F799" s="37"/>
      <c r="G799" s="713"/>
      <c r="H799" s="76"/>
      <c r="K799" s="134"/>
      <c r="L799" s="679"/>
      <c r="M799" s="136"/>
      <c r="N799" s="137"/>
      <c r="O799" s="138"/>
      <c r="P799" s="139"/>
      <c r="Q799" s="41"/>
    </row>
    <row r="800" spans="1:17" ht="15" customHeight="1" x14ac:dyDescent="0.3">
      <c r="A800" s="126">
        <v>797</v>
      </c>
      <c r="B800" s="142"/>
      <c r="C800" s="128"/>
      <c r="D800" s="129"/>
      <c r="E800" s="144"/>
      <c r="F800" s="37"/>
      <c r="G800" s="713"/>
      <c r="H800" s="76"/>
      <c r="K800" s="134"/>
      <c r="L800" s="679"/>
      <c r="M800" s="136"/>
      <c r="N800" s="137"/>
      <c r="O800" s="138"/>
      <c r="P800" s="139"/>
      <c r="Q800" s="41"/>
    </row>
    <row r="801" spans="1:17" ht="15" customHeight="1" x14ac:dyDescent="0.3">
      <c r="A801" s="126">
        <v>798</v>
      </c>
      <c r="B801" s="142"/>
      <c r="C801" s="128"/>
      <c r="D801" s="129"/>
      <c r="E801" s="144"/>
      <c r="F801" s="37"/>
      <c r="G801" s="713"/>
      <c r="H801" s="76"/>
      <c r="K801" s="134"/>
      <c r="L801" s="679"/>
      <c r="M801" s="136"/>
      <c r="N801" s="137"/>
      <c r="O801" s="138"/>
      <c r="P801" s="139"/>
      <c r="Q801" s="41"/>
    </row>
    <row r="802" spans="1:17" ht="15" customHeight="1" x14ac:dyDescent="0.3">
      <c r="A802" s="126">
        <v>799</v>
      </c>
      <c r="B802" s="142"/>
      <c r="C802" s="128"/>
      <c r="D802" s="129"/>
      <c r="E802" s="144"/>
      <c r="F802" s="37"/>
      <c r="G802" s="713"/>
      <c r="H802" s="76"/>
      <c r="K802" s="134"/>
      <c r="L802" s="679"/>
      <c r="M802" s="136"/>
      <c r="N802" s="137"/>
      <c r="O802" s="138"/>
      <c r="P802" s="139"/>
      <c r="Q802" s="41"/>
    </row>
    <row r="803" spans="1:17" ht="15" customHeight="1" x14ac:dyDescent="0.3">
      <c r="A803" s="126">
        <v>800</v>
      </c>
      <c r="B803" s="142"/>
      <c r="C803" s="128"/>
      <c r="D803" s="129"/>
      <c r="E803" s="144"/>
      <c r="F803" s="37"/>
      <c r="G803" s="713"/>
      <c r="H803" s="76"/>
      <c r="K803" s="134"/>
      <c r="L803" s="679"/>
      <c r="M803" s="136"/>
      <c r="N803" s="137"/>
      <c r="O803" s="138"/>
      <c r="P803" s="139"/>
      <c r="Q803" s="41"/>
    </row>
    <row r="804" spans="1:17" ht="15" customHeight="1" x14ac:dyDescent="0.3">
      <c r="A804" s="126">
        <v>801</v>
      </c>
      <c r="B804" s="142"/>
      <c r="C804" s="128"/>
      <c r="D804" s="129"/>
      <c r="E804" s="144"/>
      <c r="F804" s="37"/>
      <c r="G804" s="713"/>
      <c r="H804" s="76"/>
      <c r="K804" s="134"/>
      <c r="L804" s="679"/>
      <c r="M804" s="136"/>
      <c r="N804" s="137"/>
      <c r="O804" s="138"/>
      <c r="P804" s="139"/>
      <c r="Q804" s="41"/>
    </row>
    <row r="805" spans="1:17" ht="15" customHeight="1" x14ac:dyDescent="0.3">
      <c r="A805" s="126">
        <v>802</v>
      </c>
      <c r="B805" s="142"/>
      <c r="C805" s="128"/>
      <c r="D805" s="129"/>
      <c r="E805" s="144"/>
      <c r="F805" s="37"/>
      <c r="G805" s="713"/>
      <c r="H805" s="76"/>
      <c r="K805" s="134"/>
      <c r="L805" s="679"/>
      <c r="M805" s="136"/>
      <c r="N805" s="137"/>
      <c r="O805" s="138"/>
      <c r="P805" s="139"/>
      <c r="Q805" s="41"/>
    </row>
    <row r="806" spans="1:17" ht="15" customHeight="1" x14ac:dyDescent="0.3">
      <c r="A806" s="126">
        <v>803</v>
      </c>
      <c r="B806" s="142"/>
      <c r="C806" s="128"/>
      <c r="D806" s="129"/>
      <c r="E806" s="144"/>
      <c r="F806" s="37"/>
      <c r="G806" s="713"/>
      <c r="H806" s="76"/>
      <c r="K806" s="134"/>
      <c r="L806" s="679"/>
      <c r="M806" s="136"/>
      <c r="N806" s="137"/>
      <c r="O806" s="138"/>
      <c r="P806" s="139"/>
      <c r="Q806" s="41"/>
    </row>
    <row r="807" spans="1:17" ht="15" customHeight="1" x14ac:dyDescent="0.3">
      <c r="A807" s="126">
        <v>804</v>
      </c>
      <c r="B807" s="142"/>
      <c r="C807" s="128"/>
      <c r="D807" s="129"/>
      <c r="E807" s="144"/>
      <c r="F807" s="37"/>
      <c r="G807" s="713"/>
      <c r="H807" s="76"/>
      <c r="K807" s="134"/>
      <c r="L807" s="679"/>
      <c r="M807" s="136"/>
      <c r="N807" s="137"/>
      <c r="O807" s="138"/>
      <c r="P807" s="139"/>
      <c r="Q807" s="41"/>
    </row>
    <row r="808" spans="1:17" ht="15" customHeight="1" x14ac:dyDescent="0.3">
      <c r="A808" s="126">
        <v>805</v>
      </c>
      <c r="B808" s="142"/>
      <c r="C808" s="128"/>
      <c r="D808" s="129"/>
      <c r="E808" s="144"/>
      <c r="F808" s="37"/>
      <c r="G808" s="713"/>
      <c r="H808" s="76"/>
      <c r="K808" s="134"/>
      <c r="L808" s="679"/>
      <c r="M808" s="136"/>
      <c r="N808" s="137"/>
      <c r="O808" s="138"/>
      <c r="P808" s="139"/>
      <c r="Q808" s="41"/>
    </row>
    <row r="809" spans="1:17" ht="15" customHeight="1" x14ac:dyDescent="0.3">
      <c r="A809" s="126">
        <v>806</v>
      </c>
      <c r="B809" s="142"/>
      <c r="C809" s="128"/>
      <c r="D809" s="129"/>
      <c r="E809" s="144"/>
      <c r="F809" s="37"/>
      <c r="G809" s="713"/>
      <c r="H809" s="76"/>
      <c r="K809" s="134"/>
      <c r="L809" s="679"/>
      <c r="M809" s="136"/>
      <c r="N809" s="137"/>
      <c r="O809" s="138"/>
      <c r="P809" s="139"/>
      <c r="Q809" s="41"/>
    </row>
    <row r="810" spans="1:17" ht="15" customHeight="1" x14ac:dyDescent="0.3">
      <c r="A810" s="126">
        <v>807</v>
      </c>
      <c r="B810" s="142"/>
      <c r="C810" s="128"/>
      <c r="D810" s="129"/>
      <c r="E810" s="144"/>
      <c r="F810" s="37"/>
      <c r="G810" s="713"/>
      <c r="H810" s="76"/>
      <c r="K810" s="134"/>
      <c r="L810" s="679"/>
      <c r="M810" s="136"/>
      <c r="N810" s="137"/>
      <c r="O810" s="138"/>
      <c r="P810" s="139"/>
      <c r="Q810" s="41"/>
    </row>
    <row r="811" spans="1:17" ht="15" customHeight="1" x14ac:dyDescent="0.3">
      <c r="A811" s="126">
        <v>808</v>
      </c>
      <c r="B811" s="142"/>
      <c r="C811" s="128"/>
      <c r="D811" s="129"/>
      <c r="E811" s="144"/>
      <c r="F811" s="37"/>
      <c r="G811" s="713"/>
      <c r="H811" s="76"/>
      <c r="K811" s="134"/>
      <c r="L811" s="679"/>
      <c r="M811" s="136"/>
      <c r="N811" s="137"/>
      <c r="O811" s="138"/>
      <c r="P811" s="139"/>
      <c r="Q811" s="41"/>
    </row>
    <row r="812" spans="1:17" ht="15" customHeight="1" x14ac:dyDescent="0.3">
      <c r="A812" s="126">
        <v>809</v>
      </c>
      <c r="B812" s="142"/>
      <c r="C812" s="128"/>
      <c r="D812" s="129"/>
      <c r="E812" s="144"/>
      <c r="F812" s="37"/>
      <c r="G812" s="713"/>
      <c r="H812" s="76"/>
      <c r="K812" s="134"/>
      <c r="L812" s="679"/>
      <c r="M812" s="136"/>
      <c r="N812" s="137"/>
      <c r="O812" s="138"/>
      <c r="P812" s="139"/>
      <c r="Q812" s="41"/>
    </row>
    <row r="813" spans="1:17" ht="15" customHeight="1" x14ac:dyDescent="0.3">
      <c r="A813" s="126">
        <v>810</v>
      </c>
      <c r="B813" s="142"/>
      <c r="C813" s="128"/>
      <c r="D813" s="129"/>
      <c r="E813" s="144"/>
      <c r="F813" s="37"/>
      <c r="G813" s="713"/>
      <c r="H813" s="76"/>
      <c r="K813" s="134"/>
      <c r="L813" s="679"/>
      <c r="M813" s="136"/>
      <c r="N813" s="137"/>
      <c r="O813" s="138"/>
      <c r="P813" s="139"/>
      <c r="Q813" s="41"/>
    </row>
    <row r="814" spans="1:17" ht="15" customHeight="1" x14ac:dyDescent="0.3">
      <c r="A814" s="126">
        <v>811</v>
      </c>
      <c r="B814" s="142"/>
      <c r="C814" s="128"/>
      <c r="D814" s="129"/>
      <c r="E814" s="144"/>
      <c r="F814" s="37"/>
      <c r="G814" s="713"/>
      <c r="H814" s="76"/>
      <c r="K814" s="134"/>
      <c r="L814" s="679"/>
      <c r="M814" s="136"/>
      <c r="N814" s="137"/>
      <c r="O814" s="138"/>
      <c r="P814" s="139"/>
      <c r="Q814" s="41"/>
    </row>
    <row r="815" spans="1:17" ht="15" customHeight="1" x14ac:dyDescent="0.3">
      <c r="A815" s="126">
        <v>812</v>
      </c>
      <c r="B815" s="142"/>
      <c r="C815" s="128"/>
      <c r="D815" s="129"/>
      <c r="E815" s="144"/>
      <c r="F815" s="37"/>
      <c r="G815" s="713"/>
      <c r="H815" s="76"/>
      <c r="K815" s="134"/>
      <c r="L815" s="679"/>
      <c r="M815" s="136"/>
      <c r="N815" s="137"/>
      <c r="O815" s="138"/>
      <c r="P815" s="139"/>
      <c r="Q815" s="41"/>
    </row>
    <row r="816" spans="1:17" ht="15" customHeight="1" x14ac:dyDescent="0.3">
      <c r="A816" s="126">
        <v>813</v>
      </c>
      <c r="B816" s="142"/>
      <c r="C816" s="128"/>
      <c r="D816" s="129"/>
      <c r="E816" s="144"/>
      <c r="F816" s="37"/>
      <c r="G816" s="713"/>
      <c r="H816" s="76"/>
      <c r="K816" s="134"/>
      <c r="L816" s="679"/>
      <c r="M816" s="136"/>
      <c r="N816" s="137"/>
      <c r="O816" s="138"/>
      <c r="P816" s="139"/>
      <c r="Q816" s="41"/>
    </row>
    <row r="817" spans="1:17" ht="15" customHeight="1" x14ac:dyDescent="0.3">
      <c r="A817" s="126">
        <v>814</v>
      </c>
      <c r="B817" s="142"/>
      <c r="C817" s="128"/>
      <c r="D817" s="129"/>
      <c r="E817" s="144"/>
      <c r="F817" s="37"/>
      <c r="G817" s="713"/>
      <c r="H817" s="76"/>
      <c r="K817" s="134"/>
      <c r="L817" s="679"/>
      <c r="M817" s="136"/>
      <c r="N817" s="137"/>
      <c r="O817" s="138"/>
      <c r="P817" s="139"/>
      <c r="Q817" s="41"/>
    </row>
    <row r="818" spans="1:17" ht="15" customHeight="1" x14ac:dyDescent="0.3">
      <c r="A818" s="126">
        <v>815</v>
      </c>
      <c r="B818" s="142"/>
      <c r="C818" s="128"/>
      <c r="D818" s="129"/>
      <c r="E818" s="144"/>
      <c r="F818" s="37"/>
      <c r="G818" s="713"/>
      <c r="H818" s="76"/>
      <c r="K818" s="134"/>
      <c r="L818" s="679"/>
      <c r="M818" s="136"/>
      <c r="N818" s="137"/>
      <c r="O818" s="138"/>
      <c r="P818" s="139"/>
      <c r="Q818" s="41"/>
    </row>
    <row r="819" spans="1:17" ht="15" customHeight="1" x14ac:dyDescent="0.3">
      <c r="A819" s="126">
        <v>816</v>
      </c>
      <c r="B819" s="142"/>
      <c r="C819" s="128"/>
      <c r="D819" s="129"/>
      <c r="E819" s="144"/>
      <c r="F819" s="37"/>
      <c r="G819" s="713"/>
      <c r="H819" s="76"/>
      <c r="K819" s="134"/>
      <c r="L819" s="679"/>
      <c r="M819" s="136"/>
      <c r="N819" s="137"/>
      <c r="O819" s="138"/>
      <c r="P819" s="139"/>
      <c r="Q819" s="41"/>
    </row>
    <row r="820" spans="1:17" ht="15" customHeight="1" x14ac:dyDescent="0.3">
      <c r="A820" s="126">
        <v>817</v>
      </c>
      <c r="B820" s="142"/>
      <c r="C820" s="128"/>
      <c r="D820" s="129"/>
      <c r="E820" s="144"/>
      <c r="F820" s="37"/>
      <c r="G820" s="713"/>
      <c r="H820" s="76"/>
      <c r="K820" s="134"/>
      <c r="L820" s="679"/>
      <c r="M820" s="136"/>
      <c r="N820" s="137"/>
      <c r="O820" s="138"/>
      <c r="P820" s="139"/>
      <c r="Q820" s="41"/>
    </row>
    <row r="821" spans="1:17" ht="15" customHeight="1" x14ac:dyDescent="0.3">
      <c r="A821" s="126">
        <v>818</v>
      </c>
      <c r="B821" s="142"/>
      <c r="C821" s="128"/>
      <c r="D821" s="129"/>
      <c r="E821" s="144"/>
      <c r="F821" s="37"/>
      <c r="G821" s="713"/>
      <c r="H821" s="76"/>
      <c r="K821" s="134"/>
      <c r="L821" s="679"/>
      <c r="M821" s="136"/>
      <c r="N821" s="137"/>
      <c r="O821" s="138"/>
      <c r="P821" s="139"/>
      <c r="Q821" s="41"/>
    </row>
    <row r="822" spans="1:17" ht="15" customHeight="1" x14ac:dyDescent="0.3">
      <c r="A822" s="126">
        <v>819</v>
      </c>
      <c r="B822" s="142"/>
      <c r="C822" s="128"/>
      <c r="D822" s="129"/>
      <c r="E822" s="144"/>
      <c r="F822" s="37"/>
      <c r="G822" s="713"/>
      <c r="H822" s="76"/>
      <c r="K822" s="134"/>
      <c r="L822" s="679"/>
      <c r="M822" s="136"/>
      <c r="N822" s="137"/>
      <c r="O822" s="138"/>
      <c r="P822" s="139"/>
      <c r="Q822" s="41"/>
    </row>
    <row r="823" spans="1:17" ht="15" customHeight="1" x14ac:dyDescent="0.3">
      <c r="A823" s="126">
        <v>820</v>
      </c>
      <c r="B823" s="142"/>
      <c r="C823" s="128"/>
      <c r="D823" s="129"/>
      <c r="E823" s="144"/>
      <c r="F823" s="37"/>
      <c r="G823" s="713"/>
      <c r="H823" s="76"/>
      <c r="K823" s="134"/>
      <c r="L823" s="679"/>
      <c r="M823" s="136"/>
      <c r="N823" s="137"/>
      <c r="O823" s="138"/>
      <c r="P823" s="139"/>
      <c r="Q823" s="41"/>
    </row>
    <row r="824" spans="1:17" ht="15" customHeight="1" x14ac:dyDescent="0.3">
      <c r="A824" s="126">
        <v>821</v>
      </c>
      <c r="B824" s="142"/>
      <c r="C824" s="128"/>
      <c r="D824" s="129"/>
      <c r="E824" s="144"/>
      <c r="F824" s="37"/>
      <c r="G824" s="713"/>
      <c r="H824" s="76"/>
      <c r="K824" s="134"/>
      <c r="L824" s="679"/>
      <c r="M824" s="136"/>
      <c r="N824" s="137"/>
      <c r="O824" s="138"/>
      <c r="P824" s="139"/>
      <c r="Q824" s="41"/>
    </row>
    <row r="825" spans="1:17" ht="15" customHeight="1" x14ac:dyDescent="0.3">
      <c r="A825" s="126">
        <v>822</v>
      </c>
      <c r="B825" s="142"/>
      <c r="C825" s="128"/>
      <c r="D825" s="129"/>
      <c r="E825" s="144"/>
      <c r="F825" s="37"/>
      <c r="G825" s="713"/>
      <c r="H825" s="76"/>
      <c r="K825" s="134"/>
      <c r="L825" s="679"/>
      <c r="M825" s="136"/>
      <c r="N825" s="137"/>
      <c r="O825" s="138"/>
      <c r="P825" s="139"/>
      <c r="Q825" s="41"/>
    </row>
    <row r="826" spans="1:17" ht="15" customHeight="1" x14ac:dyDescent="0.3">
      <c r="A826" s="126">
        <v>823</v>
      </c>
      <c r="B826" s="142"/>
      <c r="C826" s="128"/>
      <c r="D826" s="129"/>
      <c r="E826" s="144"/>
      <c r="F826" s="37"/>
      <c r="G826" s="713"/>
      <c r="H826" s="76"/>
      <c r="K826" s="134"/>
      <c r="L826" s="679"/>
      <c r="M826" s="136"/>
      <c r="N826" s="137"/>
      <c r="O826" s="138"/>
      <c r="P826" s="139"/>
      <c r="Q826" s="41"/>
    </row>
    <row r="827" spans="1:17" ht="15" customHeight="1" x14ac:dyDescent="0.3">
      <c r="A827" s="126">
        <v>824</v>
      </c>
      <c r="B827" s="142"/>
      <c r="C827" s="128"/>
      <c r="D827" s="129"/>
      <c r="E827" s="144"/>
      <c r="F827" s="37"/>
      <c r="G827" s="713"/>
      <c r="H827" s="76"/>
      <c r="K827" s="134"/>
      <c r="L827" s="679"/>
      <c r="M827" s="136"/>
      <c r="N827" s="137"/>
      <c r="O827" s="138"/>
      <c r="P827" s="139"/>
      <c r="Q827" s="41"/>
    </row>
    <row r="828" spans="1:17" ht="15" customHeight="1" x14ac:dyDescent="0.3">
      <c r="A828" s="126">
        <v>825</v>
      </c>
      <c r="B828" s="142"/>
      <c r="C828" s="128"/>
      <c r="D828" s="129"/>
      <c r="E828" s="144"/>
      <c r="F828" s="37"/>
      <c r="G828" s="713"/>
      <c r="H828" s="76"/>
      <c r="K828" s="134"/>
      <c r="L828" s="679"/>
      <c r="M828" s="136"/>
      <c r="N828" s="137"/>
      <c r="O828" s="138"/>
      <c r="P828" s="139"/>
      <c r="Q828" s="41"/>
    </row>
    <row r="829" spans="1:17" ht="15" customHeight="1" x14ac:dyDescent="0.3">
      <c r="A829" s="126">
        <v>826</v>
      </c>
      <c r="B829" s="142"/>
      <c r="C829" s="128"/>
      <c r="D829" s="129"/>
      <c r="E829" s="144"/>
      <c r="F829" s="37"/>
      <c r="G829" s="713"/>
      <c r="H829" s="76"/>
      <c r="K829" s="134"/>
      <c r="L829" s="679"/>
      <c r="M829" s="136"/>
      <c r="N829" s="137"/>
      <c r="O829" s="138"/>
      <c r="P829" s="139"/>
      <c r="Q829" s="41"/>
    </row>
    <row r="830" spans="1:17" ht="15" customHeight="1" x14ac:dyDescent="0.3">
      <c r="A830" s="126">
        <v>827</v>
      </c>
      <c r="B830" s="142"/>
      <c r="C830" s="128"/>
      <c r="D830" s="129"/>
      <c r="E830" s="144"/>
      <c r="F830" s="37"/>
      <c r="G830" s="713"/>
      <c r="H830" s="76"/>
      <c r="K830" s="134"/>
      <c r="L830" s="679"/>
      <c r="M830" s="136"/>
      <c r="N830" s="137"/>
      <c r="O830" s="138"/>
      <c r="P830" s="139"/>
      <c r="Q830" s="41"/>
    </row>
    <row r="831" spans="1:17" ht="15" customHeight="1" x14ac:dyDescent="0.3">
      <c r="A831" s="126">
        <v>828</v>
      </c>
      <c r="B831" s="142"/>
      <c r="C831" s="128"/>
      <c r="D831" s="129"/>
      <c r="E831" s="144"/>
      <c r="F831" s="37"/>
      <c r="G831" s="713"/>
      <c r="H831" s="76"/>
      <c r="K831" s="134"/>
      <c r="L831" s="679"/>
      <c r="M831" s="136"/>
      <c r="N831" s="137"/>
      <c r="O831" s="138"/>
      <c r="P831" s="139"/>
      <c r="Q831" s="41"/>
    </row>
    <row r="832" spans="1:17" ht="15" customHeight="1" x14ac:dyDescent="0.3">
      <c r="A832" s="126">
        <v>829</v>
      </c>
      <c r="B832" s="142"/>
      <c r="C832" s="128"/>
      <c r="D832" s="129"/>
      <c r="E832" s="144"/>
      <c r="F832" s="37"/>
      <c r="G832" s="713"/>
      <c r="H832" s="76"/>
      <c r="K832" s="134"/>
      <c r="L832" s="679"/>
      <c r="M832" s="136"/>
      <c r="N832" s="137"/>
      <c r="O832" s="138"/>
      <c r="P832" s="139"/>
      <c r="Q832" s="41"/>
    </row>
    <row r="833" spans="1:17" ht="15" customHeight="1" x14ac:dyDescent="0.3">
      <c r="A833" s="126">
        <v>830</v>
      </c>
      <c r="B833" s="142"/>
      <c r="C833" s="128"/>
      <c r="D833" s="129"/>
      <c r="E833" s="144"/>
      <c r="F833" s="37"/>
      <c r="G833" s="713"/>
      <c r="H833" s="76"/>
      <c r="K833" s="134"/>
      <c r="L833" s="679"/>
      <c r="M833" s="136"/>
      <c r="N833" s="137"/>
      <c r="O833" s="138"/>
      <c r="P833" s="139"/>
      <c r="Q833" s="41"/>
    </row>
    <row r="834" spans="1:17" ht="15" customHeight="1" x14ac:dyDescent="0.3">
      <c r="A834" s="126">
        <v>831</v>
      </c>
      <c r="B834" s="142"/>
      <c r="C834" s="128"/>
      <c r="D834" s="129"/>
      <c r="E834" s="144"/>
      <c r="F834" s="37"/>
      <c r="G834" s="713"/>
      <c r="H834" s="76"/>
      <c r="K834" s="134"/>
      <c r="L834" s="679"/>
      <c r="M834" s="136"/>
      <c r="N834" s="137"/>
      <c r="O834" s="138"/>
      <c r="P834" s="139"/>
      <c r="Q834" s="41"/>
    </row>
    <row r="835" spans="1:17" ht="15" customHeight="1" x14ac:dyDescent="0.3">
      <c r="A835" s="126">
        <v>832</v>
      </c>
      <c r="B835" s="142"/>
      <c r="C835" s="128"/>
      <c r="D835" s="129"/>
      <c r="E835" s="144"/>
      <c r="F835" s="37"/>
      <c r="G835" s="713"/>
      <c r="H835" s="76"/>
      <c r="K835" s="134"/>
      <c r="L835" s="679"/>
      <c r="M835" s="136"/>
      <c r="N835" s="137"/>
      <c r="O835" s="138"/>
      <c r="P835" s="139"/>
      <c r="Q835" s="41"/>
    </row>
    <row r="836" spans="1:17" ht="15" customHeight="1" x14ac:dyDescent="0.3">
      <c r="A836" s="126">
        <v>833</v>
      </c>
      <c r="B836" s="142"/>
      <c r="C836" s="128"/>
      <c r="D836" s="129"/>
      <c r="E836" s="144"/>
      <c r="F836" s="37"/>
      <c r="G836" s="713"/>
      <c r="H836" s="76"/>
      <c r="K836" s="134"/>
      <c r="L836" s="679"/>
      <c r="M836" s="136"/>
      <c r="N836" s="137"/>
      <c r="O836" s="138"/>
      <c r="P836" s="139"/>
      <c r="Q836" s="41"/>
    </row>
    <row r="837" spans="1:17" ht="15" customHeight="1" x14ac:dyDescent="0.3">
      <c r="A837" s="126">
        <v>834</v>
      </c>
      <c r="B837" s="142"/>
      <c r="C837" s="128"/>
      <c r="D837" s="129"/>
      <c r="E837" s="144"/>
      <c r="F837" s="37"/>
      <c r="G837" s="713"/>
      <c r="H837" s="76"/>
      <c r="K837" s="134"/>
      <c r="L837" s="679"/>
      <c r="M837" s="136"/>
      <c r="N837" s="137"/>
      <c r="O837" s="138"/>
      <c r="P837" s="139"/>
      <c r="Q837" s="41"/>
    </row>
    <row r="838" spans="1:17" ht="15" customHeight="1" x14ac:dyDescent="0.3">
      <c r="A838" s="126">
        <v>835</v>
      </c>
      <c r="B838" s="142"/>
      <c r="C838" s="128"/>
      <c r="D838" s="129"/>
      <c r="E838" s="144"/>
      <c r="F838" s="37"/>
      <c r="G838" s="713"/>
      <c r="H838" s="76"/>
      <c r="K838" s="134"/>
      <c r="L838" s="679"/>
      <c r="M838" s="136"/>
      <c r="N838" s="137"/>
      <c r="O838" s="138"/>
      <c r="P838" s="139"/>
      <c r="Q838" s="41"/>
    </row>
    <row r="839" spans="1:17" ht="15" customHeight="1" x14ac:dyDescent="0.3">
      <c r="A839" s="126">
        <v>836</v>
      </c>
      <c r="B839" s="142"/>
      <c r="C839" s="128"/>
      <c r="D839" s="129"/>
      <c r="E839" s="144"/>
      <c r="F839" s="37"/>
      <c r="G839" s="713"/>
      <c r="H839" s="76"/>
      <c r="K839" s="134"/>
      <c r="L839" s="679"/>
      <c r="M839" s="136"/>
      <c r="N839" s="137"/>
      <c r="O839" s="138"/>
      <c r="P839" s="139"/>
      <c r="Q839" s="41"/>
    </row>
    <row r="840" spans="1:17" ht="15" customHeight="1" x14ac:dyDescent="0.3">
      <c r="A840" s="126">
        <v>837</v>
      </c>
      <c r="B840" s="142"/>
      <c r="C840" s="128"/>
      <c r="D840" s="129"/>
      <c r="E840" s="144"/>
      <c r="F840" s="37"/>
      <c r="G840" s="713"/>
      <c r="H840" s="76"/>
      <c r="K840" s="134"/>
      <c r="L840" s="679"/>
      <c r="M840" s="136"/>
      <c r="N840" s="137"/>
      <c r="O840" s="138"/>
      <c r="P840" s="139"/>
      <c r="Q840" s="41"/>
    </row>
    <row r="841" spans="1:17" ht="15" customHeight="1" x14ac:dyDescent="0.3">
      <c r="A841" s="126">
        <v>838</v>
      </c>
      <c r="B841" s="142"/>
      <c r="C841" s="128"/>
      <c r="D841" s="129"/>
      <c r="E841" s="144"/>
      <c r="F841" s="37"/>
      <c r="G841" s="713"/>
      <c r="H841" s="76"/>
      <c r="K841" s="134"/>
      <c r="L841" s="679"/>
      <c r="M841" s="136"/>
      <c r="N841" s="137"/>
      <c r="O841" s="138"/>
      <c r="P841" s="139"/>
      <c r="Q841" s="41"/>
    </row>
    <row r="842" spans="1:17" ht="15" customHeight="1" x14ac:dyDescent="0.3">
      <c r="A842" s="126">
        <v>839</v>
      </c>
      <c r="B842" s="142"/>
      <c r="C842" s="128"/>
      <c r="D842" s="129"/>
      <c r="E842" s="144"/>
      <c r="F842" s="37"/>
      <c r="G842" s="713"/>
      <c r="H842" s="76"/>
      <c r="K842" s="134"/>
      <c r="L842" s="679"/>
      <c r="M842" s="136"/>
      <c r="N842" s="137"/>
      <c r="O842" s="138"/>
      <c r="P842" s="139"/>
      <c r="Q842" s="41"/>
    </row>
    <row r="843" spans="1:17" ht="15" customHeight="1" x14ac:dyDescent="0.3">
      <c r="A843" s="126">
        <v>840</v>
      </c>
      <c r="B843" s="142"/>
      <c r="C843" s="128"/>
      <c r="D843" s="129"/>
      <c r="E843" s="144"/>
      <c r="F843" s="37"/>
      <c r="G843" s="713"/>
      <c r="H843" s="76"/>
      <c r="K843" s="134"/>
      <c r="L843" s="679"/>
      <c r="M843" s="136"/>
      <c r="N843" s="137"/>
      <c r="O843" s="138"/>
      <c r="P843" s="139"/>
      <c r="Q843" s="41"/>
    </row>
    <row r="844" spans="1:17" ht="15" customHeight="1" x14ac:dyDescent="0.3">
      <c r="A844" s="126">
        <v>841</v>
      </c>
      <c r="B844" s="142"/>
      <c r="C844" s="128"/>
      <c r="D844" s="129"/>
      <c r="E844" s="144"/>
      <c r="F844" s="37"/>
      <c r="G844" s="713"/>
      <c r="H844" s="76"/>
      <c r="K844" s="134"/>
      <c r="L844" s="679"/>
      <c r="M844" s="136"/>
      <c r="N844" s="137"/>
      <c r="O844" s="138"/>
      <c r="P844" s="139"/>
      <c r="Q844" s="41"/>
    </row>
    <row r="845" spans="1:17" ht="15" customHeight="1" x14ac:dyDescent="0.3">
      <c r="A845" s="126">
        <v>842</v>
      </c>
      <c r="B845" s="142"/>
      <c r="C845" s="128"/>
      <c r="D845" s="129"/>
      <c r="E845" s="144"/>
      <c r="F845" s="37"/>
      <c r="G845" s="713"/>
      <c r="H845" s="76"/>
      <c r="K845" s="134"/>
      <c r="L845" s="679"/>
      <c r="M845" s="136"/>
      <c r="N845" s="137"/>
      <c r="O845" s="138"/>
      <c r="P845" s="139"/>
      <c r="Q845" s="41"/>
    </row>
    <row r="846" spans="1:17" ht="15" customHeight="1" x14ac:dyDescent="0.3">
      <c r="A846" s="126">
        <v>843</v>
      </c>
      <c r="B846" s="142"/>
      <c r="C846" s="128"/>
      <c r="D846" s="129"/>
      <c r="E846" s="144"/>
      <c r="F846" s="37"/>
      <c r="G846" s="713"/>
      <c r="H846" s="76"/>
      <c r="K846" s="134"/>
      <c r="L846" s="679"/>
      <c r="M846" s="136"/>
      <c r="N846" s="137"/>
      <c r="O846" s="138"/>
      <c r="P846" s="139"/>
      <c r="Q846" s="41"/>
    </row>
    <row r="847" spans="1:17" ht="15" customHeight="1" x14ac:dyDescent="0.3">
      <c r="A847" s="126">
        <v>844</v>
      </c>
      <c r="B847" s="142"/>
      <c r="C847" s="128"/>
      <c r="D847" s="129"/>
      <c r="E847" s="144"/>
      <c r="F847" s="37"/>
      <c r="G847" s="713"/>
      <c r="H847" s="76"/>
      <c r="K847" s="134"/>
      <c r="L847" s="679"/>
      <c r="M847" s="136"/>
      <c r="N847" s="137"/>
      <c r="O847" s="138"/>
      <c r="P847" s="139"/>
      <c r="Q847" s="41"/>
    </row>
    <row r="848" spans="1:17" ht="15" customHeight="1" x14ac:dyDescent="0.3">
      <c r="A848" s="126">
        <v>845</v>
      </c>
      <c r="B848" s="142"/>
      <c r="C848" s="128"/>
      <c r="D848" s="129"/>
      <c r="E848" s="144"/>
      <c r="F848" s="37"/>
      <c r="G848" s="713"/>
      <c r="H848" s="76"/>
      <c r="K848" s="134"/>
      <c r="L848" s="679"/>
      <c r="M848" s="136"/>
      <c r="N848" s="137"/>
      <c r="O848" s="138"/>
      <c r="P848" s="139"/>
      <c r="Q848" s="41"/>
    </row>
    <row r="849" spans="1:17" ht="15" customHeight="1" x14ac:dyDescent="0.3">
      <c r="A849" s="126">
        <v>846</v>
      </c>
      <c r="B849" s="142"/>
      <c r="C849" s="128"/>
      <c r="D849" s="129"/>
      <c r="E849" s="144"/>
      <c r="F849" s="37"/>
      <c r="G849" s="713"/>
      <c r="H849" s="76"/>
      <c r="K849" s="134"/>
      <c r="L849" s="679"/>
      <c r="M849" s="136"/>
      <c r="N849" s="137"/>
      <c r="O849" s="138"/>
      <c r="P849" s="139"/>
      <c r="Q849" s="41"/>
    </row>
    <row r="850" spans="1:17" ht="15" customHeight="1" x14ac:dyDescent="0.3">
      <c r="A850" s="126">
        <v>847</v>
      </c>
      <c r="B850" s="142"/>
      <c r="C850" s="128"/>
      <c r="D850" s="129"/>
      <c r="E850" s="144"/>
      <c r="F850" s="37"/>
      <c r="G850" s="713"/>
      <c r="H850" s="76"/>
      <c r="K850" s="134"/>
      <c r="L850" s="679"/>
      <c r="M850" s="136"/>
      <c r="N850" s="137"/>
      <c r="O850" s="138"/>
      <c r="P850" s="139"/>
      <c r="Q850" s="41"/>
    </row>
    <row r="851" spans="1:17" ht="15" customHeight="1" x14ac:dyDescent="0.3">
      <c r="A851" s="126">
        <v>848</v>
      </c>
      <c r="B851" s="142"/>
      <c r="C851" s="128"/>
      <c r="D851" s="129"/>
      <c r="E851" s="144"/>
      <c r="F851" s="37"/>
      <c r="G851" s="713"/>
      <c r="H851" s="76"/>
      <c r="K851" s="134"/>
      <c r="L851" s="679"/>
      <c r="M851" s="136"/>
      <c r="N851" s="137"/>
      <c r="O851" s="138"/>
      <c r="P851" s="139"/>
      <c r="Q851" s="41"/>
    </row>
    <row r="852" spans="1:17" ht="15" customHeight="1" x14ac:dyDescent="0.3">
      <c r="A852" s="126">
        <v>849</v>
      </c>
      <c r="B852" s="142"/>
      <c r="C852" s="128"/>
      <c r="D852" s="129"/>
      <c r="E852" s="144"/>
      <c r="F852" s="37"/>
      <c r="G852" s="713"/>
      <c r="H852" s="76"/>
      <c r="K852" s="134"/>
      <c r="L852" s="679"/>
      <c r="M852" s="136"/>
      <c r="N852" s="137"/>
      <c r="O852" s="138"/>
      <c r="P852" s="139"/>
      <c r="Q852" s="41"/>
    </row>
    <row r="853" spans="1:17" ht="15" customHeight="1" x14ac:dyDescent="0.3">
      <c r="A853" s="126">
        <v>850</v>
      </c>
      <c r="B853" s="142"/>
      <c r="C853" s="128"/>
      <c r="D853" s="129"/>
      <c r="E853" s="144"/>
      <c r="F853" s="37"/>
      <c r="G853" s="713"/>
      <c r="H853" s="76"/>
      <c r="K853" s="134"/>
      <c r="L853" s="679"/>
      <c r="M853" s="136"/>
      <c r="N853" s="137"/>
      <c r="O853" s="138"/>
      <c r="P853" s="139"/>
      <c r="Q853" s="41"/>
    </row>
    <row r="854" spans="1:17" ht="15" customHeight="1" x14ac:dyDescent="0.3">
      <c r="A854" s="126">
        <v>851</v>
      </c>
      <c r="B854" s="142"/>
      <c r="C854" s="128"/>
      <c r="D854" s="129"/>
      <c r="E854" s="144"/>
      <c r="F854" s="37"/>
      <c r="G854" s="713"/>
      <c r="H854" s="76"/>
      <c r="K854" s="134"/>
      <c r="L854" s="679"/>
      <c r="M854" s="136"/>
      <c r="N854" s="137"/>
      <c r="O854" s="138"/>
      <c r="P854" s="139"/>
      <c r="Q854" s="41"/>
    </row>
    <row r="855" spans="1:17" ht="15" customHeight="1" x14ac:dyDescent="0.3">
      <c r="A855" s="126">
        <v>852</v>
      </c>
      <c r="B855" s="142"/>
      <c r="C855" s="128"/>
      <c r="D855" s="129"/>
      <c r="E855" s="144"/>
      <c r="F855" s="37"/>
      <c r="G855" s="713"/>
      <c r="H855" s="76"/>
      <c r="K855" s="134"/>
      <c r="L855" s="679"/>
      <c r="M855" s="136"/>
      <c r="N855" s="137"/>
      <c r="O855" s="138"/>
      <c r="P855" s="139"/>
      <c r="Q855" s="41"/>
    </row>
    <row r="856" spans="1:17" ht="15" customHeight="1" x14ac:dyDescent="0.3">
      <c r="A856" s="126">
        <v>853</v>
      </c>
      <c r="B856" s="142"/>
      <c r="C856" s="128"/>
      <c r="D856" s="129"/>
      <c r="E856" s="144"/>
      <c r="F856" s="37"/>
      <c r="G856" s="713"/>
      <c r="H856" s="76"/>
      <c r="K856" s="134"/>
      <c r="L856" s="679"/>
      <c r="M856" s="136"/>
      <c r="N856" s="137"/>
      <c r="O856" s="138"/>
      <c r="P856" s="139"/>
      <c r="Q856" s="41"/>
    </row>
    <row r="857" spans="1:17" ht="15" customHeight="1" x14ac:dyDescent="0.3">
      <c r="A857" s="126">
        <v>854</v>
      </c>
      <c r="B857" s="142"/>
      <c r="C857" s="128"/>
      <c r="D857" s="129"/>
      <c r="E857" s="144"/>
      <c r="F857" s="37"/>
      <c r="G857" s="713"/>
      <c r="H857" s="76"/>
      <c r="K857" s="134"/>
      <c r="L857" s="679"/>
      <c r="M857" s="136"/>
      <c r="N857" s="137"/>
      <c r="O857" s="138"/>
      <c r="P857" s="139"/>
      <c r="Q857" s="41"/>
    </row>
    <row r="858" spans="1:17" ht="15" customHeight="1" x14ac:dyDescent="0.3">
      <c r="A858" s="126">
        <v>855</v>
      </c>
      <c r="B858" s="142"/>
      <c r="C858" s="128"/>
      <c r="D858" s="129"/>
      <c r="E858" s="144"/>
      <c r="F858" s="37"/>
      <c r="G858" s="713"/>
      <c r="H858" s="76"/>
      <c r="K858" s="134"/>
      <c r="L858" s="679"/>
      <c r="M858" s="136"/>
      <c r="N858" s="137"/>
      <c r="O858" s="138"/>
      <c r="P858" s="139"/>
      <c r="Q858" s="41"/>
    </row>
    <row r="859" spans="1:17" ht="15" customHeight="1" x14ac:dyDescent="0.3">
      <c r="A859" s="126">
        <v>856</v>
      </c>
      <c r="B859" s="142"/>
      <c r="C859" s="128"/>
      <c r="D859" s="129"/>
      <c r="E859" s="144"/>
      <c r="F859" s="37"/>
      <c r="G859" s="713"/>
      <c r="H859" s="76"/>
      <c r="K859" s="134"/>
      <c r="L859" s="679"/>
      <c r="M859" s="136"/>
      <c r="N859" s="137"/>
      <c r="O859" s="138"/>
      <c r="P859" s="139"/>
      <c r="Q859" s="41"/>
    </row>
    <row r="860" spans="1:17" ht="15" customHeight="1" x14ac:dyDescent="0.3">
      <c r="A860" s="126">
        <v>857</v>
      </c>
      <c r="B860" s="142"/>
      <c r="C860" s="128"/>
      <c r="D860" s="129"/>
      <c r="E860" s="144"/>
      <c r="F860" s="37"/>
      <c r="G860" s="713"/>
      <c r="H860" s="76"/>
      <c r="K860" s="134"/>
      <c r="L860" s="679"/>
      <c r="M860" s="136"/>
      <c r="N860" s="137"/>
      <c r="O860" s="138"/>
      <c r="P860" s="139"/>
      <c r="Q860" s="41"/>
    </row>
    <row r="861" spans="1:17" ht="15" customHeight="1" x14ac:dyDescent="0.3">
      <c r="A861" s="126">
        <v>858</v>
      </c>
      <c r="B861" s="142"/>
      <c r="C861" s="128"/>
      <c r="D861" s="129"/>
      <c r="E861" s="144"/>
      <c r="F861" s="37"/>
      <c r="G861" s="713"/>
      <c r="H861" s="76"/>
      <c r="K861" s="134"/>
      <c r="L861" s="679"/>
      <c r="M861" s="136"/>
      <c r="N861" s="137"/>
      <c r="O861" s="138"/>
      <c r="P861" s="139"/>
      <c r="Q861" s="41"/>
    </row>
    <row r="862" spans="1:17" ht="15" customHeight="1" x14ac:dyDescent="0.3">
      <c r="A862" s="126">
        <v>859</v>
      </c>
      <c r="B862" s="142"/>
      <c r="C862" s="128"/>
      <c r="D862" s="129"/>
      <c r="E862" s="144"/>
      <c r="F862" s="37"/>
      <c r="G862" s="713"/>
      <c r="H862" s="76"/>
      <c r="K862" s="134"/>
      <c r="L862" s="679"/>
      <c r="M862" s="136"/>
      <c r="N862" s="137"/>
      <c r="O862" s="138"/>
      <c r="P862" s="139"/>
      <c r="Q862" s="41"/>
    </row>
    <row r="863" spans="1:17" ht="15" customHeight="1" x14ac:dyDescent="0.3">
      <c r="A863" s="126">
        <v>860</v>
      </c>
      <c r="B863" s="142"/>
      <c r="C863" s="128"/>
      <c r="D863" s="129"/>
      <c r="E863" s="144"/>
      <c r="F863" s="37"/>
      <c r="G863" s="713"/>
      <c r="H863" s="76"/>
      <c r="K863" s="134"/>
      <c r="L863" s="679"/>
      <c r="M863" s="136"/>
      <c r="N863" s="137"/>
      <c r="O863" s="138"/>
      <c r="P863" s="139"/>
      <c r="Q863" s="41"/>
    </row>
    <row r="864" spans="1:17" ht="15" customHeight="1" x14ac:dyDescent="0.3">
      <c r="A864" s="126">
        <v>861</v>
      </c>
      <c r="B864" s="142"/>
      <c r="C864" s="128"/>
      <c r="D864" s="129"/>
      <c r="E864" s="144"/>
      <c r="F864" s="37"/>
      <c r="G864" s="713"/>
      <c r="H864" s="76"/>
      <c r="K864" s="134"/>
      <c r="L864" s="679"/>
      <c r="M864" s="136"/>
      <c r="N864" s="137"/>
      <c r="O864" s="138"/>
      <c r="P864" s="139"/>
      <c r="Q864" s="41"/>
    </row>
    <row r="865" spans="1:17" ht="15" customHeight="1" x14ac:dyDescent="0.3">
      <c r="A865" s="126">
        <v>862</v>
      </c>
      <c r="B865" s="142"/>
      <c r="C865" s="128"/>
      <c r="D865" s="129"/>
      <c r="E865" s="144"/>
      <c r="F865" s="37"/>
      <c r="G865" s="713"/>
      <c r="H865" s="76"/>
      <c r="K865" s="134"/>
      <c r="L865" s="679"/>
      <c r="M865" s="136"/>
      <c r="N865" s="137"/>
      <c r="O865" s="138"/>
      <c r="P865" s="139"/>
      <c r="Q865" s="41"/>
    </row>
    <row r="866" spans="1:17" ht="15" customHeight="1" x14ac:dyDescent="0.3">
      <c r="A866" s="126">
        <v>863</v>
      </c>
      <c r="B866" s="142"/>
      <c r="C866" s="128"/>
      <c r="D866" s="129"/>
      <c r="E866" s="144"/>
      <c r="F866" s="37"/>
      <c r="G866" s="713"/>
      <c r="H866" s="76"/>
    </row>
    <row r="867" spans="1:17" ht="15" customHeight="1" x14ac:dyDescent="0.3">
      <c r="A867" s="126">
        <v>864</v>
      </c>
      <c r="B867" s="142"/>
      <c r="C867" s="128"/>
      <c r="D867" s="129"/>
      <c r="E867" s="144"/>
      <c r="F867" s="37"/>
      <c r="G867" s="713"/>
      <c r="H867" s="76"/>
    </row>
  </sheetData>
  <mergeCells count="4">
    <mergeCell ref="A1:H1"/>
    <mergeCell ref="K1:Q1"/>
    <mergeCell ref="AB16:AC16"/>
    <mergeCell ref="AB25:AC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088"/>
  <sheetViews>
    <sheetView topLeftCell="E1" zoomScale="96" workbookViewId="0">
      <pane ySplit="3" topLeftCell="A960" activePane="bottomLeft" state="frozen"/>
      <selection pane="bottomLeft" activeCell="F1" sqref="A1:XFD1048576"/>
    </sheetView>
  </sheetViews>
  <sheetFormatPr defaultColWidth="11.19921875" defaultRowHeight="15" customHeight="1" x14ac:dyDescent="0.3"/>
  <cols>
    <col min="1" max="3" width="8.59765625" customWidth="1"/>
    <col min="4" max="4" width="13.69921875" customWidth="1"/>
    <col min="5" max="5" width="16.3984375" customWidth="1"/>
    <col min="6" max="6" width="10.69921875" customWidth="1"/>
    <col min="7" max="7" width="11.19921875" customWidth="1"/>
    <col min="8" max="8" width="10.69921875" customWidth="1"/>
    <col min="9" max="9" width="11.3984375" customWidth="1"/>
    <col min="10" max="11" width="8.59765625" customWidth="1"/>
    <col min="12" max="12" width="10.8984375" customWidth="1"/>
    <col min="13" max="15" width="8.59765625" customWidth="1"/>
    <col min="16" max="16" width="10.19921875" customWidth="1"/>
    <col min="17" max="17" width="11.8984375" customWidth="1"/>
    <col min="18" max="25" width="8.59765625" customWidth="1"/>
    <col min="26" max="26" width="13.5" customWidth="1"/>
    <col min="27" max="28" width="17.69921875" customWidth="1"/>
    <col min="29" max="29" width="16.59765625" customWidth="1"/>
    <col min="30" max="30" width="16.8984375" customWidth="1"/>
  </cols>
  <sheetData>
    <row r="1" spans="1:20" ht="15.6" x14ac:dyDescent="0.3"/>
    <row r="2" spans="1:20" ht="15.6" x14ac:dyDescent="0.3">
      <c r="A2" s="741" t="s">
        <v>91</v>
      </c>
      <c r="B2" s="742"/>
      <c r="C2" s="742"/>
      <c r="D2" s="742"/>
      <c r="E2" s="742"/>
      <c r="F2" s="742"/>
      <c r="G2" s="742"/>
      <c r="H2" s="743"/>
      <c r="I2" s="109"/>
      <c r="J2" s="109"/>
      <c r="K2" s="744" t="s">
        <v>1860</v>
      </c>
      <c r="L2" s="742"/>
      <c r="M2" s="742"/>
      <c r="N2" s="742"/>
      <c r="O2" s="742"/>
      <c r="P2" s="742"/>
      <c r="Q2" s="743"/>
    </row>
    <row r="3" spans="1:20" ht="34.5" customHeight="1" x14ac:dyDescent="0.35">
      <c r="A3" s="111" t="s">
        <v>2</v>
      </c>
      <c r="B3" s="112" t="s">
        <v>3</v>
      </c>
      <c r="C3" s="113" t="s">
        <v>4</v>
      </c>
      <c r="D3" s="114" t="s">
        <v>5</v>
      </c>
      <c r="E3" s="115" t="s">
        <v>6</v>
      </c>
      <c r="F3" s="116" t="s">
        <v>7</v>
      </c>
      <c r="G3" s="117" t="s">
        <v>8</v>
      </c>
      <c r="H3" s="118" t="s">
        <v>9</v>
      </c>
      <c r="I3" s="110"/>
      <c r="K3" s="119" t="s">
        <v>2</v>
      </c>
      <c r="L3" s="120" t="s">
        <v>11</v>
      </c>
      <c r="M3" s="121" t="s">
        <v>54</v>
      </c>
      <c r="N3" s="122" t="s">
        <v>12</v>
      </c>
      <c r="O3" s="123" t="s">
        <v>14</v>
      </c>
      <c r="P3" s="124" t="s">
        <v>16</v>
      </c>
      <c r="Q3" s="125" t="s">
        <v>17</v>
      </c>
      <c r="S3" s="48"/>
    </row>
    <row r="4" spans="1:20" ht="15.6" x14ac:dyDescent="0.3">
      <c r="A4" s="126"/>
      <c r="B4" s="127">
        <f t="shared" ref="B4:B258" si="0">F4</f>
        <v>429.56</v>
      </c>
      <c r="C4" s="128"/>
      <c r="D4" s="129">
        <f>F4</f>
        <v>429.56</v>
      </c>
      <c r="E4" s="130">
        <v>45296</v>
      </c>
      <c r="F4" s="131">
        <v>429.56</v>
      </c>
      <c r="G4" s="132">
        <v>45297</v>
      </c>
      <c r="H4" s="173"/>
      <c r="I4" s="110"/>
      <c r="K4" s="134">
        <v>1</v>
      </c>
      <c r="L4" s="135">
        <v>45297</v>
      </c>
      <c r="M4" s="136">
        <v>0</v>
      </c>
      <c r="N4" s="137">
        <v>300</v>
      </c>
      <c r="O4" s="138">
        <v>300</v>
      </c>
      <c r="P4" s="139">
        <f t="shared" ref="P4:P258" si="1">M4+N4-O4</f>
        <v>0</v>
      </c>
      <c r="Q4" s="41"/>
      <c r="S4" s="48" t="s">
        <v>92</v>
      </c>
    </row>
    <row r="5" spans="1:20" ht="15.6" x14ac:dyDescent="0.3">
      <c r="A5" s="141">
        <v>1</v>
      </c>
      <c r="B5" s="142">
        <f t="shared" si="0"/>
        <v>431.83</v>
      </c>
      <c r="C5" s="143"/>
      <c r="D5" s="129">
        <f t="shared" ref="D5:D259" si="2">F4</f>
        <v>429.56</v>
      </c>
      <c r="E5" s="144">
        <v>45297</v>
      </c>
      <c r="F5" s="27">
        <v>431.83</v>
      </c>
      <c r="G5" s="145">
        <v>45298</v>
      </c>
      <c r="H5" s="174">
        <f t="shared" ref="H5:H259" si="3">F5-D5</f>
        <v>2.2699999999999818</v>
      </c>
      <c r="K5" s="134">
        <v>2</v>
      </c>
      <c r="L5" s="135">
        <v>45298</v>
      </c>
      <c r="M5" s="136">
        <v>0</v>
      </c>
      <c r="N5" s="137">
        <f t="shared" ref="N5:N9" si="4">O4</f>
        <v>300</v>
      </c>
      <c r="O5" s="138">
        <v>290</v>
      </c>
      <c r="P5" s="139">
        <f t="shared" si="1"/>
        <v>10</v>
      </c>
      <c r="Q5" s="32"/>
      <c r="S5" s="48" t="s">
        <v>93</v>
      </c>
    </row>
    <row r="6" spans="1:20" ht="15.6" x14ac:dyDescent="0.3">
      <c r="A6" s="126">
        <v>2</v>
      </c>
      <c r="B6" s="142">
        <f t="shared" si="0"/>
        <v>452.03</v>
      </c>
      <c r="C6" s="128"/>
      <c r="D6" s="129">
        <f t="shared" si="2"/>
        <v>431.83</v>
      </c>
      <c r="E6" s="144">
        <v>45298</v>
      </c>
      <c r="F6" s="37">
        <v>452.03</v>
      </c>
      <c r="G6" s="145">
        <v>45299</v>
      </c>
      <c r="H6" s="175">
        <f t="shared" si="3"/>
        <v>20.199999999999989</v>
      </c>
      <c r="K6" s="134">
        <v>3</v>
      </c>
      <c r="L6" s="135">
        <v>45299</v>
      </c>
      <c r="M6" s="136">
        <v>0</v>
      </c>
      <c r="N6" s="137">
        <f t="shared" si="4"/>
        <v>290</v>
      </c>
      <c r="O6" s="138">
        <v>98.16</v>
      </c>
      <c r="P6" s="139">
        <f t="shared" si="1"/>
        <v>191.84</v>
      </c>
      <c r="Q6" s="41"/>
      <c r="R6" s="48" t="s">
        <v>58</v>
      </c>
      <c r="S6" s="48" t="s">
        <v>94</v>
      </c>
      <c r="T6" s="48" t="s">
        <v>95</v>
      </c>
    </row>
    <row r="7" spans="1:20" ht="15.6" x14ac:dyDescent="0.3">
      <c r="A7" s="126">
        <v>3</v>
      </c>
      <c r="B7" s="142">
        <f t="shared" si="0"/>
        <v>459.51</v>
      </c>
      <c r="C7" s="128"/>
      <c r="D7" s="129">
        <f t="shared" si="2"/>
        <v>452.03</v>
      </c>
      <c r="E7" s="144">
        <v>45299</v>
      </c>
      <c r="F7" s="37">
        <v>459.51</v>
      </c>
      <c r="G7" s="145">
        <v>45300</v>
      </c>
      <c r="H7" s="175">
        <f t="shared" si="3"/>
        <v>7.4800000000000182</v>
      </c>
      <c r="K7" s="134">
        <v>4</v>
      </c>
      <c r="L7" s="135">
        <v>45300</v>
      </c>
      <c r="M7" s="136">
        <v>290</v>
      </c>
      <c r="N7" s="137">
        <f t="shared" si="4"/>
        <v>98.16</v>
      </c>
      <c r="O7" s="138">
        <v>290</v>
      </c>
      <c r="P7" s="139">
        <f t="shared" si="1"/>
        <v>98.159999999999968</v>
      </c>
      <c r="Q7" s="41"/>
      <c r="R7" s="48" t="s">
        <v>96</v>
      </c>
    </row>
    <row r="8" spans="1:20" ht="15.6" x14ac:dyDescent="0.3">
      <c r="A8" s="126">
        <v>4</v>
      </c>
      <c r="B8" s="142">
        <f t="shared" si="0"/>
        <v>459.51</v>
      </c>
      <c r="C8" s="128"/>
      <c r="D8" s="129">
        <f t="shared" si="2"/>
        <v>459.51</v>
      </c>
      <c r="E8" s="144">
        <v>45300</v>
      </c>
      <c r="F8" s="37">
        <v>459.51</v>
      </c>
      <c r="G8" s="145">
        <v>45301</v>
      </c>
      <c r="H8" s="175">
        <f t="shared" si="3"/>
        <v>0</v>
      </c>
      <c r="K8" s="134">
        <v>5</v>
      </c>
      <c r="L8" s="135">
        <v>45301</v>
      </c>
      <c r="M8" s="136">
        <v>40</v>
      </c>
      <c r="N8" s="137">
        <f t="shared" si="4"/>
        <v>290</v>
      </c>
      <c r="O8" s="138">
        <v>330</v>
      </c>
      <c r="P8" s="139">
        <f t="shared" si="1"/>
        <v>0</v>
      </c>
      <c r="Q8" s="41"/>
      <c r="R8" s="48" t="s">
        <v>58</v>
      </c>
      <c r="S8" s="48" t="s">
        <v>97</v>
      </c>
    </row>
    <row r="9" spans="1:20" ht="15.6" x14ac:dyDescent="0.3">
      <c r="A9" s="126">
        <v>5</v>
      </c>
      <c r="B9" s="142">
        <f t="shared" si="0"/>
        <v>459.51</v>
      </c>
      <c r="C9" s="128"/>
      <c r="D9" s="129">
        <f t="shared" si="2"/>
        <v>459.51</v>
      </c>
      <c r="E9" s="144">
        <v>45301</v>
      </c>
      <c r="F9" s="37">
        <v>459.51</v>
      </c>
      <c r="G9" s="145">
        <v>45302</v>
      </c>
      <c r="H9" s="175">
        <f t="shared" si="3"/>
        <v>0</v>
      </c>
      <c r="I9" s="176">
        <f>SUM(H5:H15)</f>
        <v>52.329999999999984</v>
      </c>
      <c r="J9" s="48">
        <f>SUM(P4:P14)</f>
        <v>480.59999999999997</v>
      </c>
      <c r="K9" s="134">
        <v>6</v>
      </c>
      <c r="L9" s="135">
        <v>45302</v>
      </c>
      <c r="M9" s="136"/>
      <c r="N9" s="137">
        <f t="shared" si="4"/>
        <v>330</v>
      </c>
      <c r="O9" s="138">
        <v>330</v>
      </c>
      <c r="P9" s="139">
        <f t="shared" si="1"/>
        <v>0</v>
      </c>
      <c r="Q9" s="41"/>
    </row>
    <row r="10" spans="1:20" ht="15.6" x14ac:dyDescent="0.3">
      <c r="A10" s="126">
        <v>6</v>
      </c>
      <c r="B10" s="142">
        <f t="shared" si="0"/>
        <v>459.51</v>
      </c>
      <c r="C10" s="128"/>
      <c r="D10" s="129">
        <f t="shared" si="2"/>
        <v>459.51</v>
      </c>
      <c r="E10" s="144">
        <v>45302</v>
      </c>
      <c r="F10" s="37">
        <v>459.51</v>
      </c>
      <c r="G10" s="145">
        <v>45303</v>
      </c>
      <c r="H10" s="175">
        <f t="shared" si="3"/>
        <v>0</v>
      </c>
      <c r="K10" s="134">
        <v>7</v>
      </c>
      <c r="L10" s="135">
        <v>45303</v>
      </c>
      <c r="M10" s="136"/>
      <c r="N10" s="137">
        <v>330</v>
      </c>
      <c r="O10" s="138">
        <v>308.39999999999998</v>
      </c>
      <c r="P10" s="139">
        <f t="shared" si="1"/>
        <v>21.600000000000023</v>
      </c>
      <c r="Q10" s="41"/>
      <c r="R10" s="48" t="s">
        <v>98</v>
      </c>
    </row>
    <row r="11" spans="1:20" ht="15.6" x14ac:dyDescent="0.3">
      <c r="A11" s="126">
        <v>7</v>
      </c>
      <c r="B11" s="142">
        <f t="shared" si="0"/>
        <v>460.84</v>
      </c>
      <c r="C11" s="128"/>
      <c r="D11" s="129">
        <f t="shared" si="2"/>
        <v>459.51</v>
      </c>
      <c r="E11" s="144">
        <v>45303</v>
      </c>
      <c r="F11" s="37">
        <v>460.84</v>
      </c>
      <c r="G11" s="145">
        <v>45304</v>
      </c>
      <c r="H11" s="175">
        <f t="shared" si="3"/>
        <v>1.3299999999999841</v>
      </c>
      <c r="K11" s="134">
        <v>8</v>
      </c>
      <c r="L11" s="135">
        <v>45304</v>
      </c>
      <c r="M11" s="136"/>
      <c r="N11" s="137">
        <f t="shared" ref="N11:N265" si="5">O10</f>
        <v>308.39999999999998</v>
      </c>
      <c r="O11" s="138">
        <v>189.6</v>
      </c>
      <c r="P11" s="139">
        <f t="shared" si="1"/>
        <v>118.79999999999998</v>
      </c>
      <c r="Q11" s="41"/>
    </row>
    <row r="12" spans="1:20" ht="15.6" x14ac:dyDescent="0.3">
      <c r="A12" s="126">
        <v>8</v>
      </c>
      <c r="B12" s="142">
        <f t="shared" si="0"/>
        <v>476.59</v>
      </c>
      <c r="C12" s="128"/>
      <c r="D12" s="129">
        <f t="shared" si="2"/>
        <v>460.84</v>
      </c>
      <c r="E12" s="144">
        <v>45304</v>
      </c>
      <c r="F12" s="37">
        <v>476.59</v>
      </c>
      <c r="G12" s="145">
        <v>45305</v>
      </c>
      <c r="H12" s="175">
        <f t="shared" si="3"/>
        <v>15.75</v>
      </c>
      <c r="K12" s="134">
        <v>9</v>
      </c>
      <c r="L12" s="135">
        <v>45305</v>
      </c>
      <c r="M12" s="136"/>
      <c r="N12" s="137">
        <f t="shared" si="5"/>
        <v>189.6</v>
      </c>
      <c r="O12" s="138">
        <v>178.4</v>
      </c>
      <c r="P12" s="139">
        <f t="shared" si="1"/>
        <v>11.199999999999989</v>
      </c>
      <c r="Q12" s="41"/>
    </row>
    <row r="13" spans="1:20" ht="15.6" x14ac:dyDescent="0.3">
      <c r="A13" s="126">
        <v>9</v>
      </c>
      <c r="B13" s="142">
        <f t="shared" si="0"/>
        <v>478.43</v>
      </c>
      <c r="C13" s="128"/>
      <c r="D13" s="129">
        <f t="shared" si="2"/>
        <v>476.59</v>
      </c>
      <c r="E13" s="144">
        <v>45305</v>
      </c>
      <c r="F13" s="37">
        <v>478.43</v>
      </c>
      <c r="G13" s="145">
        <v>45306</v>
      </c>
      <c r="H13" s="175">
        <f t="shared" si="3"/>
        <v>1.8400000000000318</v>
      </c>
      <c r="K13" s="134">
        <v>10</v>
      </c>
      <c r="L13" s="135">
        <v>45306</v>
      </c>
      <c r="M13" s="136">
        <v>163</v>
      </c>
      <c r="N13" s="137">
        <f t="shared" si="5"/>
        <v>178.4</v>
      </c>
      <c r="O13" s="138">
        <v>334.4</v>
      </c>
      <c r="P13" s="139">
        <f t="shared" si="1"/>
        <v>7</v>
      </c>
      <c r="Q13" s="41"/>
      <c r="R13" s="48" t="s">
        <v>99</v>
      </c>
    </row>
    <row r="14" spans="1:20" ht="15.6" x14ac:dyDescent="0.3">
      <c r="A14" s="126">
        <v>10</v>
      </c>
      <c r="B14" s="142">
        <f t="shared" si="0"/>
        <v>478.65</v>
      </c>
      <c r="C14" s="128"/>
      <c r="D14" s="129">
        <f t="shared" si="2"/>
        <v>478.43</v>
      </c>
      <c r="E14" s="144">
        <v>45306</v>
      </c>
      <c r="F14" s="37">
        <v>478.65</v>
      </c>
      <c r="G14" s="145">
        <v>45307</v>
      </c>
      <c r="H14" s="175">
        <f t="shared" si="3"/>
        <v>0.21999999999997044</v>
      </c>
      <c r="K14" s="134">
        <v>11</v>
      </c>
      <c r="L14" s="135">
        <v>45307</v>
      </c>
      <c r="M14" s="136">
        <v>0</v>
      </c>
      <c r="N14" s="137">
        <f t="shared" si="5"/>
        <v>334.4</v>
      </c>
      <c r="O14" s="138">
        <v>312.39999999999998</v>
      </c>
      <c r="P14" s="139">
        <f t="shared" si="1"/>
        <v>22</v>
      </c>
      <c r="Q14" s="41"/>
      <c r="R14" s="48" t="s">
        <v>100</v>
      </c>
    </row>
    <row r="15" spans="1:20" ht="15.6" x14ac:dyDescent="0.3">
      <c r="A15" s="126">
        <v>11</v>
      </c>
      <c r="B15" s="142">
        <f t="shared" si="0"/>
        <v>481.89</v>
      </c>
      <c r="C15" s="128"/>
      <c r="D15" s="129">
        <f t="shared" si="2"/>
        <v>478.65</v>
      </c>
      <c r="E15" s="144">
        <v>45307</v>
      </c>
      <c r="F15" s="37">
        <v>481.89</v>
      </c>
      <c r="G15" s="145">
        <v>45308</v>
      </c>
      <c r="H15" s="175">
        <f t="shared" si="3"/>
        <v>3.2400000000000091</v>
      </c>
      <c r="K15" s="134">
        <v>12</v>
      </c>
      <c r="L15" s="135">
        <v>45308</v>
      </c>
      <c r="M15" s="136"/>
      <c r="N15" s="137">
        <f t="shared" si="5"/>
        <v>312.39999999999998</v>
      </c>
      <c r="O15" s="138">
        <v>268</v>
      </c>
      <c r="P15" s="139">
        <f t="shared" si="1"/>
        <v>44.399999999999977</v>
      </c>
      <c r="Q15" s="41"/>
    </row>
    <row r="16" spans="1:20" ht="15.6" x14ac:dyDescent="0.3">
      <c r="A16" s="126">
        <v>12</v>
      </c>
      <c r="B16" s="142">
        <f t="shared" si="0"/>
        <v>486.37</v>
      </c>
      <c r="C16" s="128"/>
      <c r="D16" s="129">
        <f t="shared" si="2"/>
        <v>481.89</v>
      </c>
      <c r="E16" s="144">
        <v>45308</v>
      </c>
      <c r="F16" s="37">
        <v>486.37</v>
      </c>
      <c r="G16" s="145">
        <v>45309</v>
      </c>
      <c r="H16" s="175">
        <f t="shared" si="3"/>
        <v>4.4800000000000182</v>
      </c>
      <c r="K16" s="134">
        <v>13</v>
      </c>
      <c r="L16" s="135">
        <v>45309</v>
      </c>
      <c r="M16" s="136"/>
      <c r="N16" s="137">
        <f t="shared" si="5"/>
        <v>268</v>
      </c>
      <c r="O16" s="138">
        <v>212</v>
      </c>
      <c r="P16" s="139">
        <f t="shared" si="1"/>
        <v>56</v>
      </c>
      <c r="Q16" s="41"/>
    </row>
    <row r="17" spans="1:19" ht="15.6" x14ac:dyDescent="0.3">
      <c r="A17" s="126">
        <v>13</v>
      </c>
      <c r="B17" s="142">
        <f t="shared" si="0"/>
        <v>494.98</v>
      </c>
      <c r="C17" s="128"/>
      <c r="D17" s="129">
        <f t="shared" si="2"/>
        <v>486.37</v>
      </c>
      <c r="E17" s="144">
        <v>45309</v>
      </c>
      <c r="F17" s="37">
        <v>494.98</v>
      </c>
      <c r="G17" s="145">
        <v>45310</v>
      </c>
      <c r="H17" s="175">
        <f t="shared" si="3"/>
        <v>8.6100000000000136</v>
      </c>
      <c r="K17" s="134">
        <v>14</v>
      </c>
      <c r="L17" s="135">
        <v>45310</v>
      </c>
      <c r="M17" s="136"/>
      <c r="N17" s="137">
        <f t="shared" si="5"/>
        <v>212</v>
      </c>
      <c r="O17" s="138">
        <v>158.24</v>
      </c>
      <c r="P17" s="139">
        <f t="shared" si="1"/>
        <v>53.759999999999991</v>
      </c>
      <c r="Q17" s="41"/>
    </row>
    <row r="18" spans="1:19" ht="15.6" x14ac:dyDescent="0.3">
      <c r="A18" s="126">
        <v>14</v>
      </c>
      <c r="B18" s="142">
        <f t="shared" si="0"/>
        <v>499.99</v>
      </c>
      <c r="C18" s="128"/>
      <c r="D18" s="129">
        <f t="shared" si="2"/>
        <v>494.98</v>
      </c>
      <c r="E18" s="144">
        <v>45310</v>
      </c>
      <c r="F18" s="37">
        <v>499.99</v>
      </c>
      <c r="G18" s="145">
        <v>45311</v>
      </c>
      <c r="H18" s="175">
        <f t="shared" si="3"/>
        <v>5.0099999999999909</v>
      </c>
      <c r="K18" s="134">
        <v>15</v>
      </c>
      <c r="L18" s="135">
        <v>45311</v>
      </c>
      <c r="M18" s="136"/>
      <c r="N18" s="137">
        <f t="shared" si="5"/>
        <v>158.24</v>
      </c>
      <c r="O18" s="138">
        <v>98.16</v>
      </c>
      <c r="P18" s="139">
        <f t="shared" si="1"/>
        <v>60.080000000000013</v>
      </c>
      <c r="Q18" s="41"/>
    </row>
    <row r="19" spans="1:19" ht="15.6" x14ac:dyDescent="0.3">
      <c r="A19" s="126">
        <v>15</v>
      </c>
      <c r="B19" s="142">
        <f t="shared" si="0"/>
        <v>507.1</v>
      </c>
      <c r="C19" s="128"/>
      <c r="D19" s="129">
        <f t="shared" si="2"/>
        <v>499.99</v>
      </c>
      <c r="E19" s="144">
        <v>45311</v>
      </c>
      <c r="F19" s="37">
        <v>507.1</v>
      </c>
      <c r="G19" s="145">
        <v>45312</v>
      </c>
      <c r="H19" s="175">
        <f t="shared" si="3"/>
        <v>7.1100000000000136</v>
      </c>
      <c r="K19" s="134">
        <v>16</v>
      </c>
      <c r="L19" s="135">
        <v>45312</v>
      </c>
      <c r="M19" s="136"/>
      <c r="N19" s="137">
        <f t="shared" si="5"/>
        <v>98.16</v>
      </c>
      <c r="O19" s="138">
        <v>98.16</v>
      </c>
      <c r="P19" s="139">
        <f t="shared" si="1"/>
        <v>0</v>
      </c>
      <c r="Q19" s="41"/>
    </row>
    <row r="20" spans="1:19" ht="15.6" x14ac:dyDescent="0.3">
      <c r="A20" s="126">
        <v>16</v>
      </c>
      <c r="B20" s="142">
        <f t="shared" si="0"/>
        <v>507.1</v>
      </c>
      <c r="C20" s="128"/>
      <c r="D20" s="129">
        <f t="shared" si="2"/>
        <v>507.1</v>
      </c>
      <c r="E20" s="144">
        <v>45312</v>
      </c>
      <c r="F20" s="37">
        <v>507.1</v>
      </c>
      <c r="G20" s="145">
        <v>45313</v>
      </c>
      <c r="H20" s="175">
        <f t="shared" si="3"/>
        <v>0</v>
      </c>
      <c r="K20" s="134">
        <v>17</v>
      </c>
      <c r="L20" s="135">
        <v>45313</v>
      </c>
      <c r="M20" s="136">
        <v>103</v>
      </c>
      <c r="N20" s="137">
        <f t="shared" si="5"/>
        <v>98.16</v>
      </c>
      <c r="O20" s="138">
        <v>200.8</v>
      </c>
      <c r="P20" s="139">
        <f t="shared" si="1"/>
        <v>0.35999999999998522</v>
      </c>
      <c r="Q20" s="41"/>
      <c r="R20" s="48" t="s">
        <v>101</v>
      </c>
    </row>
    <row r="21" spans="1:19" ht="15.6" x14ac:dyDescent="0.3">
      <c r="A21" s="126">
        <v>17</v>
      </c>
      <c r="B21" s="142">
        <f t="shared" si="0"/>
        <v>507.1</v>
      </c>
      <c r="C21" s="128"/>
      <c r="D21" s="129">
        <f t="shared" si="2"/>
        <v>507.1</v>
      </c>
      <c r="E21" s="144">
        <v>45313</v>
      </c>
      <c r="F21" s="37">
        <v>507.1</v>
      </c>
      <c r="G21" s="145">
        <v>45314</v>
      </c>
      <c r="H21" s="175">
        <f t="shared" si="3"/>
        <v>0</v>
      </c>
      <c r="K21" s="134">
        <v>18</v>
      </c>
      <c r="L21" s="135">
        <v>45314</v>
      </c>
      <c r="M21" s="136"/>
      <c r="N21" s="137">
        <f t="shared" si="5"/>
        <v>200.8</v>
      </c>
      <c r="O21" s="138">
        <v>189.6</v>
      </c>
      <c r="P21" s="139">
        <f t="shared" si="1"/>
        <v>11.200000000000017</v>
      </c>
      <c r="Q21" s="41"/>
    </row>
    <row r="22" spans="1:19" ht="15.6" x14ac:dyDescent="0.3">
      <c r="A22" s="126">
        <v>18</v>
      </c>
      <c r="B22" s="142">
        <f t="shared" si="0"/>
        <v>509.09</v>
      </c>
      <c r="C22" s="128"/>
      <c r="D22" s="129">
        <f t="shared" si="2"/>
        <v>507.1</v>
      </c>
      <c r="E22" s="144">
        <v>45314</v>
      </c>
      <c r="F22" s="37">
        <v>509.09</v>
      </c>
      <c r="G22" s="145">
        <v>45315</v>
      </c>
      <c r="H22" s="175">
        <f t="shared" si="3"/>
        <v>1.9899999999999523</v>
      </c>
      <c r="K22" s="134">
        <v>19</v>
      </c>
      <c r="L22" s="135">
        <v>45315</v>
      </c>
      <c r="M22" s="136">
        <v>145</v>
      </c>
      <c r="N22" s="137">
        <f t="shared" si="5"/>
        <v>189.6</v>
      </c>
      <c r="O22" s="138">
        <v>285.60000000000002</v>
      </c>
      <c r="P22" s="139">
        <f t="shared" si="1"/>
        <v>49</v>
      </c>
      <c r="Q22" s="41"/>
      <c r="R22" s="48" t="s">
        <v>58</v>
      </c>
      <c r="S22" s="48" t="s">
        <v>102</v>
      </c>
    </row>
    <row r="23" spans="1:19" ht="15.6" x14ac:dyDescent="0.3">
      <c r="A23" s="126">
        <v>19</v>
      </c>
      <c r="B23" s="142">
        <f t="shared" si="0"/>
        <v>518.59</v>
      </c>
      <c r="C23" s="128"/>
      <c r="D23" s="129">
        <f t="shared" si="2"/>
        <v>509.09</v>
      </c>
      <c r="E23" s="144">
        <v>45315</v>
      </c>
      <c r="F23" s="37">
        <v>518.59</v>
      </c>
      <c r="G23" s="145">
        <v>45316</v>
      </c>
      <c r="H23" s="175">
        <f t="shared" si="3"/>
        <v>9.5000000000000568</v>
      </c>
      <c r="K23" s="134">
        <v>20</v>
      </c>
      <c r="L23" s="135">
        <v>45316</v>
      </c>
      <c r="M23" s="136"/>
      <c r="N23" s="137">
        <f t="shared" si="5"/>
        <v>285.60000000000002</v>
      </c>
      <c r="O23" s="138">
        <v>245.6</v>
      </c>
      <c r="P23" s="139">
        <f t="shared" si="1"/>
        <v>40.000000000000028</v>
      </c>
      <c r="Q23" s="41"/>
    </row>
    <row r="24" spans="1:19" ht="15.6" x14ac:dyDescent="0.3">
      <c r="A24" s="126">
        <v>20</v>
      </c>
      <c r="B24" s="142">
        <f t="shared" si="0"/>
        <v>522.74</v>
      </c>
      <c r="C24" s="128"/>
      <c r="D24" s="129">
        <f t="shared" si="2"/>
        <v>518.59</v>
      </c>
      <c r="E24" s="144">
        <v>45316</v>
      </c>
      <c r="F24" s="37">
        <v>522.74</v>
      </c>
      <c r="G24" s="145">
        <v>45317</v>
      </c>
      <c r="H24" s="175">
        <f t="shared" si="3"/>
        <v>4.1499999999999773</v>
      </c>
      <c r="K24" s="134">
        <v>21</v>
      </c>
      <c r="L24" s="135">
        <v>45317</v>
      </c>
      <c r="M24" s="136"/>
      <c r="N24" s="137">
        <f t="shared" si="5"/>
        <v>245.6</v>
      </c>
      <c r="O24" s="138">
        <v>212</v>
      </c>
      <c r="P24" s="139">
        <f t="shared" si="1"/>
        <v>33.599999999999994</v>
      </c>
      <c r="Q24" s="41"/>
    </row>
    <row r="25" spans="1:19" ht="15.6" x14ac:dyDescent="0.3">
      <c r="A25" s="126">
        <v>21</v>
      </c>
      <c r="B25" s="142">
        <f t="shared" si="0"/>
        <v>526.79999999999995</v>
      </c>
      <c r="C25" s="128"/>
      <c r="D25" s="129">
        <f t="shared" si="2"/>
        <v>522.74</v>
      </c>
      <c r="E25" s="144">
        <v>45317</v>
      </c>
      <c r="F25" s="37">
        <v>526.79999999999995</v>
      </c>
      <c r="G25" s="145">
        <v>45318</v>
      </c>
      <c r="H25" s="76">
        <f t="shared" si="3"/>
        <v>4.0599999999999454</v>
      </c>
      <c r="K25" s="134">
        <v>22</v>
      </c>
      <c r="L25" s="135">
        <v>45318</v>
      </c>
      <c r="M25" s="136"/>
      <c r="N25" s="137">
        <f t="shared" si="5"/>
        <v>212</v>
      </c>
      <c r="O25" s="138">
        <v>151.5</v>
      </c>
      <c r="P25" s="139">
        <f t="shared" si="1"/>
        <v>60.5</v>
      </c>
      <c r="Q25" s="41"/>
    </row>
    <row r="26" spans="1:19" ht="15.6" x14ac:dyDescent="0.3">
      <c r="A26" s="126">
        <v>22</v>
      </c>
      <c r="B26" s="142">
        <f t="shared" si="0"/>
        <v>531.59</v>
      </c>
      <c r="C26" s="128"/>
      <c r="D26" s="129">
        <f t="shared" si="2"/>
        <v>526.79999999999995</v>
      </c>
      <c r="E26" s="144">
        <v>45318</v>
      </c>
      <c r="F26" s="37">
        <v>531.59</v>
      </c>
      <c r="G26" s="145">
        <v>45319</v>
      </c>
      <c r="H26" s="76">
        <f t="shared" si="3"/>
        <v>4.7900000000000773</v>
      </c>
      <c r="I26" s="48">
        <f>SUM(H26:H35)</f>
        <v>66.080000000000041</v>
      </c>
      <c r="K26" s="134">
        <v>23</v>
      </c>
      <c r="L26" s="135">
        <v>45319</v>
      </c>
      <c r="M26" s="136"/>
      <c r="N26" s="137">
        <f t="shared" si="5"/>
        <v>151.5</v>
      </c>
      <c r="O26" s="138">
        <v>151.5</v>
      </c>
      <c r="P26" s="139">
        <f t="shared" si="1"/>
        <v>0</v>
      </c>
      <c r="Q26" s="41"/>
      <c r="S26" s="48">
        <f>SUM(P25:P34)</f>
        <v>669.88</v>
      </c>
    </row>
    <row r="27" spans="1:19" ht="15.6" x14ac:dyDescent="0.3">
      <c r="A27" s="126">
        <v>23</v>
      </c>
      <c r="B27" s="142">
        <f t="shared" si="0"/>
        <v>531.80999999999995</v>
      </c>
      <c r="C27" s="128"/>
      <c r="D27" s="129">
        <f t="shared" si="2"/>
        <v>531.59</v>
      </c>
      <c r="E27" s="144">
        <v>45319</v>
      </c>
      <c r="F27" s="37">
        <v>531.80999999999995</v>
      </c>
      <c r="G27" s="145">
        <v>45320</v>
      </c>
      <c r="H27" s="76">
        <f t="shared" si="3"/>
        <v>0.2199999999999136</v>
      </c>
      <c r="K27" s="134">
        <v>24</v>
      </c>
      <c r="L27" s="135">
        <v>45320</v>
      </c>
      <c r="M27" s="136"/>
      <c r="N27" s="137">
        <f t="shared" si="5"/>
        <v>151.5</v>
      </c>
      <c r="O27" s="138">
        <v>111.6</v>
      </c>
      <c r="P27" s="139">
        <f t="shared" si="1"/>
        <v>39.900000000000006</v>
      </c>
      <c r="Q27" s="41"/>
    </row>
    <row r="28" spans="1:19" ht="15.6" x14ac:dyDescent="0.3">
      <c r="A28" s="126">
        <v>24</v>
      </c>
      <c r="B28" s="142">
        <f t="shared" si="0"/>
        <v>536.70000000000005</v>
      </c>
      <c r="C28" s="128"/>
      <c r="D28" s="129">
        <f t="shared" si="2"/>
        <v>531.80999999999995</v>
      </c>
      <c r="E28" s="144">
        <v>45320</v>
      </c>
      <c r="F28" s="37">
        <v>536.70000000000005</v>
      </c>
      <c r="G28" s="145">
        <v>45321</v>
      </c>
      <c r="H28" s="76">
        <f t="shared" si="3"/>
        <v>4.8900000000001</v>
      </c>
      <c r="K28" s="134">
        <v>25</v>
      </c>
      <c r="L28" s="135">
        <v>45321</v>
      </c>
      <c r="M28" s="136">
        <v>135</v>
      </c>
      <c r="N28" s="137">
        <f t="shared" si="5"/>
        <v>111.6</v>
      </c>
      <c r="O28" s="138">
        <v>133.6</v>
      </c>
      <c r="P28" s="139">
        <f t="shared" si="1"/>
        <v>113</v>
      </c>
      <c r="Q28" s="41"/>
      <c r="R28" s="48" t="s">
        <v>103</v>
      </c>
    </row>
    <row r="29" spans="1:19" ht="15.6" x14ac:dyDescent="0.3">
      <c r="A29" s="126">
        <v>25</v>
      </c>
      <c r="B29" s="142">
        <f t="shared" si="0"/>
        <v>548</v>
      </c>
      <c r="C29" s="128"/>
      <c r="D29" s="129">
        <f t="shared" si="2"/>
        <v>536.70000000000005</v>
      </c>
      <c r="E29" s="144">
        <v>45321</v>
      </c>
      <c r="F29" s="37">
        <v>548</v>
      </c>
      <c r="G29" s="145">
        <v>45322</v>
      </c>
      <c r="H29" s="76">
        <f t="shared" si="3"/>
        <v>11.299999999999955</v>
      </c>
      <c r="K29" s="134">
        <v>26</v>
      </c>
      <c r="L29" s="135">
        <v>45322</v>
      </c>
      <c r="M29" s="136">
        <v>150</v>
      </c>
      <c r="N29" s="137">
        <f t="shared" si="5"/>
        <v>133.6</v>
      </c>
      <c r="O29" s="138">
        <v>245.6</v>
      </c>
      <c r="P29" s="139">
        <f t="shared" si="1"/>
        <v>38.000000000000028</v>
      </c>
      <c r="Q29" s="41"/>
      <c r="R29" s="48" t="s">
        <v>104</v>
      </c>
      <c r="S29" s="48" t="s">
        <v>105</v>
      </c>
    </row>
    <row r="30" spans="1:19" ht="15.6" x14ac:dyDescent="0.3">
      <c r="A30" s="126">
        <v>26</v>
      </c>
      <c r="B30" s="142">
        <f t="shared" si="0"/>
        <v>553</v>
      </c>
      <c r="C30" s="128"/>
      <c r="D30" s="129">
        <f t="shared" si="2"/>
        <v>548</v>
      </c>
      <c r="E30" s="144">
        <v>45322</v>
      </c>
      <c r="F30" s="37">
        <v>553</v>
      </c>
      <c r="G30" s="145">
        <v>45323</v>
      </c>
      <c r="H30" s="76">
        <f t="shared" si="3"/>
        <v>5</v>
      </c>
      <c r="K30" s="134">
        <v>27</v>
      </c>
      <c r="L30" s="135">
        <v>45323</v>
      </c>
      <c r="M30" s="136"/>
      <c r="N30" s="137">
        <f t="shared" si="5"/>
        <v>245.6</v>
      </c>
      <c r="O30" s="138">
        <v>156</v>
      </c>
      <c r="P30" s="139">
        <f t="shared" si="1"/>
        <v>89.6</v>
      </c>
      <c r="Q30" s="41"/>
    </row>
    <row r="31" spans="1:19" ht="15.6" x14ac:dyDescent="0.3">
      <c r="A31" s="126">
        <v>27</v>
      </c>
      <c r="B31" s="142">
        <f t="shared" si="0"/>
        <v>562.46</v>
      </c>
      <c r="C31" s="128"/>
      <c r="D31" s="129">
        <f t="shared" si="2"/>
        <v>553</v>
      </c>
      <c r="E31" s="144">
        <v>45323</v>
      </c>
      <c r="F31" s="37">
        <v>562.46</v>
      </c>
      <c r="G31" s="145">
        <v>45324</v>
      </c>
      <c r="H31" s="76">
        <f t="shared" si="3"/>
        <v>9.4600000000000364</v>
      </c>
      <c r="K31" s="134">
        <v>28</v>
      </c>
      <c r="L31" s="135">
        <v>45324</v>
      </c>
      <c r="M31" s="136">
        <v>120</v>
      </c>
      <c r="N31" s="137">
        <f t="shared" si="5"/>
        <v>156</v>
      </c>
      <c r="O31" s="138">
        <v>178.4</v>
      </c>
      <c r="P31" s="139">
        <f t="shared" si="1"/>
        <v>97.6</v>
      </c>
      <c r="Q31" s="41"/>
      <c r="R31" s="48" t="s">
        <v>106</v>
      </c>
    </row>
    <row r="32" spans="1:19" ht="15.6" x14ac:dyDescent="0.3">
      <c r="A32" s="126">
        <v>28</v>
      </c>
      <c r="B32" s="142">
        <f t="shared" si="0"/>
        <v>571.52</v>
      </c>
      <c r="C32" s="128"/>
      <c r="D32" s="129">
        <f t="shared" si="2"/>
        <v>562.46</v>
      </c>
      <c r="E32" s="144">
        <v>45324</v>
      </c>
      <c r="F32" s="37">
        <v>571.52</v>
      </c>
      <c r="G32" s="145">
        <v>45325</v>
      </c>
      <c r="H32" s="76">
        <f t="shared" si="3"/>
        <v>9.0599999999999454</v>
      </c>
      <c r="K32" s="134">
        <v>29</v>
      </c>
      <c r="L32" s="135">
        <v>45325</v>
      </c>
      <c r="M32" s="136">
        <v>110</v>
      </c>
      <c r="N32" s="137">
        <f t="shared" si="5"/>
        <v>178.4</v>
      </c>
      <c r="O32" s="138">
        <v>256.8</v>
      </c>
      <c r="P32" s="139">
        <f t="shared" si="1"/>
        <v>31.599999999999966</v>
      </c>
      <c r="Q32" s="41"/>
      <c r="R32" s="48" t="s">
        <v>107</v>
      </c>
      <c r="S32" s="48" t="s">
        <v>108</v>
      </c>
    </row>
    <row r="33" spans="1:19" ht="15.6" x14ac:dyDescent="0.3">
      <c r="A33" s="126">
        <v>29</v>
      </c>
      <c r="B33" s="142">
        <f t="shared" si="0"/>
        <v>575.63</v>
      </c>
      <c r="C33" s="128"/>
      <c r="D33" s="129">
        <f t="shared" si="2"/>
        <v>571.52</v>
      </c>
      <c r="E33" s="144">
        <v>45325</v>
      </c>
      <c r="F33" s="37">
        <v>575.63</v>
      </c>
      <c r="G33" s="145">
        <v>45326</v>
      </c>
      <c r="H33" s="76">
        <f t="shared" si="3"/>
        <v>4.1100000000000136</v>
      </c>
      <c r="K33" s="134">
        <v>30</v>
      </c>
      <c r="L33" s="135">
        <v>45326</v>
      </c>
      <c r="M33" s="136"/>
      <c r="N33" s="137">
        <f t="shared" si="5"/>
        <v>256.8</v>
      </c>
      <c r="O33" s="138">
        <v>133.6</v>
      </c>
      <c r="P33" s="139">
        <f t="shared" si="1"/>
        <v>123.20000000000002</v>
      </c>
      <c r="Q33" s="41"/>
      <c r="R33" s="48" t="s">
        <v>109</v>
      </c>
    </row>
    <row r="34" spans="1:19" ht="15.6" x14ac:dyDescent="0.3">
      <c r="A34" s="126">
        <v>30</v>
      </c>
      <c r="B34" s="142">
        <f t="shared" si="0"/>
        <v>588.14</v>
      </c>
      <c r="C34" s="128"/>
      <c r="D34" s="129">
        <f t="shared" si="2"/>
        <v>575.63</v>
      </c>
      <c r="E34" s="144">
        <v>45326</v>
      </c>
      <c r="F34" s="37">
        <v>588.14</v>
      </c>
      <c r="G34" s="145">
        <v>45327</v>
      </c>
      <c r="H34" s="76">
        <f t="shared" si="3"/>
        <v>12.509999999999991</v>
      </c>
      <c r="I34" s="147">
        <f>SUM(H5:H30)</f>
        <v>123.44</v>
      </c>
      <c r="K34" s="134">
        <v>31</v>
      </c>
      <c r="L34" s="135">
        <v>45327</v>
      </c>
      <c r="M34" s="136">
        <v>50</v>
      </c>
      <c r="N34" s="137">
        <f t="shared" si="5"/>
        <v>133.6</v>
      </c>
      <c r="O34" s="138">
        <v>107.12</v>
      </c>
      <c r="P34" s="139">
        <f t="shared" si="1"/>
        <v>76.47999999999999</v>
      </c>
      <c r="Q34" s="41"/>
      <c r="R34" s="48" t="s">
        <v>110</v>
      </c>
    </row>
    <row r="35" spans="1:19" ht="15.6" x14ac:dyDescent="0.3">
      <c r="A35" s="126">
        <v>31</v>
      </c>
      <c r="B35" s="142">
        <f t="shared" si="0"/>
        <v>592.88</v>
      </c>
      <c r="C35" s="128"/>
      <c r="D35" s="129">
        <f t="shared" si="2"/>
        <v>588.14</v>
      </c>
      <c r="E35" s="144">
        <v>45327</v>
      </c>
      <c r="F35" s="37">
        <v>592.88</v>
      </c>
      <c r="G35" s="145">
        <v>45328</v>
      </c>
      <c r="H35" s="76">
        <f t="shared" si="3"/>
        <v>4.7400000000000091</v>
      </c>
      <c r="K35" s="134">
        <v>32</v>
      </c>
      <c r="L35" s="135">
        <v>45328</v>
      </c>
      <c r="M35" s="136">
        <v>120</v>
      </c>
      <c r="N35" s="137">
        <f t="shared" si="5"/>
        <v>107.12</v>
      </c>
      <c r="O35" s="138">
        <v>223.2</v>
      </c>
      <c r="P35" s="139">
        <f t="shared" si="1"/>
        <v>3.9200000000000159</v>
      </c>
      <c r="Q35" s="41"/>
      <c r="R35" s="48" t="s">
        <v>111</v>
      </c>
    </row>
    <row r="36" spans="1:19" ht="15.6" x14ac:dyDescent="0.3">
      <c r="A36" s="126">
        <v>32</v>
      </c>
      <c r="B36" s="142">
        <f t="shared" si="0"/>
        <v>599.29999999999995</v>
      </c>
      <c r="C36" s="128"/>
      <c r="D36" s="129">
        <f t="shared" si="2"/>
        <v>592.88</v>
      </c>
      <c r="E36" s="144">
        <v>45328</v>
      </c>
      <c r="F36" s="37">
        <v>599.29999999999995</v>
      </c>
      <c r="G36" s="145">
        <v>45329</v>
      </c>
      <c r="H36" s="76">
        <f t="shared" si="3"/>
        <v>6.4199999999999591</v>
      </c>
      <c r="K36" s="134">
        <v>33</v>
      </c>
      <c r="L36" s="135">
        <v>45329</v>
      </c>
      <c r="M36" s="136"/>
      <c r="N36" s="137">
        <f t="shared" si="5"/>
        <v>223.2</v>
      </c>
      <c r="O36" s="138">
        <v>122.6</v>
      </c>
      <c r="P36" s="139">
        <f t="shared" si="1"/>
        <v>100.6</v>
      </c>
      <c r="Q36" s="41"/>
      <c r="S36" s="48">
        <f>SUM(P36:P46)</f>
        <v>820.83999999999992</v>
      </c>
    </row>
    <row r="37" spans="1:19" ht="15.6" x14ac:dyDescent="0.3">
      <c r="A37" s="126">
        <v>33</v>
      </c>
      <c r="B37" s="142">
        <f t="shared" si="0"/>
        <v>610.51</v>
      </c>
      <c r="C37" s="128"/>
      <c r="D37" s="129">
        <f t="shared" si="2"/>
        <v>599.29999999999995</v>
      </c>
      <c r="E37" s="144">
        <v>45329</v>
      </c>
      <c r="F37" s="37">
        <v>610.51</v>
      </c>
      <c r="G37" s="145">
        <v>45330</v>
      </c>
      <c r="H37" s="76">
        <f t="shared" si="3"/>
        <v>11.210000000000036</v>
      </c>
      <c r="I37" s="48">
        <f>SUM(H37:H46)</f>
        <v>78.090000000000032</v>
      </c>
      <c r="K37" s="134">
        <v>34</v>
      </c>
      <c r="L37" s="135">
        <v>45330</v>
      </c>
      <c r="M37" s="136">
        <v>200</v>
      </c>
      <c r="N37" s="137">
        <f t="shared" si="5"/>
        <v>122.6</v>
      </c>
      <c r="O37" s="138">
        <v>245.6</v>
      </c>
      <c r="P37" s="139">
        <f t="shared" si="1"/>
        <v>77.000000000000028</v>
      </c>
      <c r="Q37" s="41"/>
      <c r="R37" s="48" t="s">
        <v>112</v>
      </c>
      <c r="S37" s="48" t="s">
        <v>113</v>
      </c>
    </row>
    <row r="38" spans="1:19" ht="15.6" x14ac:dyDescent="0.3">
      <c r="A38" s="126">
        <v>34</v>
      </c>
      <c r="B38" s="142">
        <f t="shared" si="0"/>
        <v>619</v>
      </c>
      <c r="C38" s="128"/>
      <c r="D38" s="129">
        <f t="shared" si="2"/>
        <v>610.51</v>
      </c>
      <c r="E38" s="144">
        <v>45330</v>
      </c>
      <c r="F38" s="37">
        <v>619</v>
      </c>
      <c r="G38" s="145">
        <v>45331</v>
      </c>
      <c r="H38" s="76">
        <f t="shared" si="3"/>
        <v>8.4900000000000091</v>
      </c>
      <c r="K38" s="134">
        <v>35</v>
      </c>
      <c r="L38" s="135">
        <v>45331</v>
      </c>
      <c r="M38" s="136"/>
      <c r="N38" s="137">
        <f t="shared" si="5"/>
        <v>245.6</v>
      </c>
      <c r="O38" s="138">
        <v>129.12</v>
      </c>
      <c r="P38" s="139">
        <f t="shared" si="1"/>
        <v>116.47999999999999</v>
      </c>
      <c r="Q38" s="41"/>
    </row>
    <row r="39" spans="1:19" ht="15.6" x14ac:dyDescent="0.3">
      <c r="A39" s="126">
        <v>35</v>
      </c>
      <c r="B39" s="142">
        <f t="shared" si="0"/>
        <v>630.96</v>
      </c>
      <c r="C39" s="128"/>
      <c r="D39" s="129">
        <f t="shared" si="2"/>
        <v>619</v>
      </c>
      <c r="E39" s="144">
        <v>45331</v>
      </c>
      <c r="F39" s="37">
        <v>630.96</v>
      </c>
      <c r="G39" s="145">
        <v>45332</v>
      </c>
      <c r="H39" s="76">
        <f t="shared" si="3"/>
        <v>11.960000000000036</v>
      </c>
      <c r="K39" s="134">
        <v>36</v>
      </c>
      <c r="L39" s="135">
        <v>45332</v>
      </c>
      <c r="M39" s="136">
        <v>90</v>
      </c>
      <c r="N39" s="137">
        <f t="shared" si="5"/>
        <v>129.12</v>
      </c>
      <c r="O39" s="138">
        <v>189.6</v>
      </c>
      <c r="P39" s="139">
        <f t="shared" si="1"/>
        <v>29.52000000000001</v>
      </c>
      <c r="Q39" s="41"/>
      <c r="R39" s="48" t="s">
        <v>114</v>
      </c>
      <c r="S39" s="48" t="s">
        <v>115</v>
      </c>
    </row>
    <row r="40" spans="1:19" ht="15.6" x14ac:dyDescent="0.3">
      <c r="A40" s="126">
        <v>36</v>
      </c>
      <c r="B40" s="142">
        <f t="shared" si="0"/>
        <v>633.91999999999996</v>
      </c>
      <c r="C40" s="128"/>
      <c r="D40" s="129">
        <f t="shared" si="2"/>
        <v>630.96</v>
      </c>
      <c r="E40" s="144">
        <v>45332</v>
      </c>
      <c r="F40" s="37">
        <v>633.91999999999996</v>
      </c>
      <c r="G40" s="145">
        <v>45333</v>
      </c>
      <c r="H40" s="76">
        <f t="shared" si="3"/>
        <v>2.9599999999999227</v>
      </c>
      <c r="K40" s="134">
        <v>37</v>
      </c>
      <c r="L40" s="135">
        <v>45333</v>
      </c>
      <c r="M40" s="136"/>
      <c r="N40" s="137">
        <f t="shared" si="5"/>
        <v>189.6</v>
      </c>
      <c r="O40" s="138">
        <v>107.12</v>
      </c>
      <c r="P40" s="139">
        <f t="shared" si="1"/>
        <v>82.47999999999999</v>
      </c>
      <c r="Q40" s="41"/>
    </row>
    <row r="41" spans="1:19" ht="15.6" x14ac:dyDescent="0.3">
      <c r="A41" s="126">
        <v>37</v>
      </c>
      <c r="B41" s="142">
        <f t="shared" si="0"/>
        <v>641.23</v>
      </c>
      <c r="C41" s="128"/>
      <c r="D41" s="129">
        <f t="shared" si="2"/>
        <v>633.91999999999996</v>
      </c>
      <c r="E41" s="144">
        <v>45333</v>
      </c>
      <c r="F41" s="37">
        <v>641.23</v>
      </c>
      <c r="G41" s="145">
        <v>45334</v>
      </c>
      <c r="H41" s="76">
        <f t="shared" si="3"/>
        <v>7.3100000000000591</v>
      </c>
      <c r="K41" s="134">
        <v>38</v>
      </c>
      <c r="L41" s="135">
        <v>45334</v>
      </c>
      <c r="M41" s="136">
        <v>255</v>
      </c>
      <c r="N41" s="137">
        <f t="shared" si="5"/>
        <v>107.12</v>
      </c>
      <c r="O41" s="138">
        <v>309.8</v>
      </c>
      <c r="P41" s="139">
        <f t="shared" si="1"/>
        <v>52.319999999999993</v>
      </c>
      <c r="Q41" s="41"/>
      <c r="R41" s="48" t="s">
        <v>116</v>
      </c>
    </row>
    <row r="42" spans="1:19" ht="15.6" x14ac:dyDescent="0.3">
      <c r="A42" s="126">
        <v>38</v>
      </c>
      <c r="B42" s="142">
        <f t="shared" si="0"/>
        <v>647.9</v>
      </c>
      <c r="C42" s="128"/>
      <c r="D42" s="129">
        <f t="shared" si="2"/>
        <v>641.23</v>
      </c>
      <c r="E42" s="144">
        <v>45334</v>
      </c>
      <c r="F42" s="37">
        <v>647.9</v>
      </c>
      <c r="G42" s="145">
        <v>45335</v>
      </c>
      <c r="H42" s="76">
        <f t="shared" si="3"/>
        <v>6.6699999999999591</v>
      </c>
      <c r="K42" s="134">
        <v>39</v>
      </c>
      <c r="L42" s="135">
        <v>45335</v>
      </c>
      <c r="M42" s="136"/>
      <c r="N42" s="137">
        <f t="shared" si="5"/>
        <v>309.8</v>
      </c>
      <c r="O42" s="138">
        <v>263.52</v>
      </c>
      <c r="P42" s="139">
        <f t="shared" si="1"/>
        <v>46.28000000000003</v>
      </c>
      <c r="Q42" s="41"/>
      <c r="R42" s="48" t="s">
        <v>117</v>
      </c>
    </row>
    <row r="43" spans="1:19" ht="15.6" x14ac:dyDescent="0.3">
      <c r="A43" s="126">
        <v>39</v>
      </c>
      <c r="B43" s="142">
        <f t="shared" si="0"/>
        <v>652.12</v>
      </c>
      <c r="C43" s="128"/>
      <c r="D43" s="129">
        <f t="shared" si="2"/>
        <v>647.9</v>
      </c>
      <c r="E43" s="144">
        <v>45335</v>
      </c>
      <c r="F43" s="37">
        <v>652.12</v>
      </c>
      <c r="G43" s="145">
        <v>45336</v>
      </c>
      <c r="H43" s="76">
        <f t="shared" si="3"/>
        <v>4.2200000000000273</v>
      </c>
      <c r="K43" s="134">
        <v>40</v>
      </c>
      <c r="L43" s="135">
        <v>45336</v>
      </c>
      <c r="M43" s="136"/>
      <c r="N43" s="137">
        <f t="shared" si="5"/>
        <v>263.52</v>
      </c>
      <c r="O43" s="138">
        <v>185.12</v>
      </c>
      <c r="P43" s="139">
        <f t="shared" si="1"/>
        <v>78.399999999999977</v>
      </c>
      <c r="Q43" s="41"/>
    </row>
    <row r="44" spans="1:19" ht="15.6" x14ac:dyDescent="0.3">
      <c r="A44" s="126">
        <v>40</v>
      </c>
      <c r="B44" s="142">
        <f t="shared" si="0"/>
        <v>659.62</v>
      </c>
      <c r="C44" s="128"/>
      <c r="D44" s="129">
        <f t="shared" si="2"/>
        <v>652.12</v>
      </c>
      <c r="E44" s="144">
        <v>45336</v>
      </c>
      <c r="F44" s="37">
        <v>659.62</v>
      </c>
      <c r="G44" s="145">
        <v>45337</v>
      </c>
      <c r="H44" s="76">
        <f t="shared" si="3"/>
        <v>7.5</v>
      </c>
      <c r="K44" s="134">
        <v>41</v>
      </c>
      <c r="L44" s="135">
        <v>45337</v>
      </c>
      <c r="M44" s="136"/>
      <c r="N44" s="137">
        <f t="shared" si="5"/>
        <v>185.12</v>
      </c>
      <c r="O44" s="138">
        <v>71.599999999999994</v>
      </c>
      <c r="P44" s="139">
        <f t="shared" si="1"/>
        <v>113.52000000000001</v>
      </c>
      <c r="Q44" s="41"/>
    </row>
    <row r="45" spans="1:19" ht="15.6" x14ac:dyDescent="0.3">
      <c r="A45" s="126">
        <v>41</v>
      </c>
      <c r="B45" s="142">
        <f t="shared" si="0"/>
        <v>670.05</v>
      </c>
      <c r="C45" s="128"/>
      <c r="D45" s="129">
        <f t="shared" si="2"/>
        <v>659.62</v>
      </c>
      <c r="E45" s="144">
        <v>45337</v>
      </c>
      <c r="F45" s="37">
        <v>670.05</v>
      </c>
      <c r="G45" s="145">
        <v>45338</v>
      </c>
      <c r="H45" s="76">
        <f t="shared" si="3"/>
        <v>10.42999999999995</v>
      </c>
      <c r="K45" s="134">
        <v>42</v>
      </c>
      <c r="L45" s="135">
        <v>45338</v>
      </c>
      <c r="M45" s="136">
        <v>90</v>
      </c>
      <c r="N45" s="137">
        <f t="shared" si="5"/>
        <v>71.599999999999994</v>
      </c>
      <c r="O45" s="138">
        <v>98.16</v>
      </c>
      <c r="P45" s="139">
        <f t="shared" si="1"/>
        <v>63.44</v>
      </c>
      <c r="Q45" s="41"/>
      <c r="R45" s="48" t="s">
        <v>118</v>
      </c>
      <c r="S45" s="48" t="s">
        <v>119</v>
      </c>
    </row>
    <row r="46" spans="1:19" ht="15.6" x14ac:dyDescent="0.3">
      <c r="A46" s="126">
        <v>42</v>
      </c>
      <c r="B46" s="142">
        <f t="shared" si="0"/>
        <v>677.39</v>
      </c>
      <c r="C46" s="128"/>
      <c r="D46" s="129">
        <f t="shared" si="2"/>
        <v>670.05</v>
      </c>
      <c r="E46" s="144">
        <v>45338</v>
      </c>
      <c r="F46" s="37">
        <v>677.39</v>
      </c>
      <c r="G46" s="145">
        <v>45339</v>
      </c>
      <c r="H46" s="76">
        <f t="shared" si="3"/>
        <v>7.3400000000000318</v>
      </c>
      <c r="K46" s="134">
        <v>43</v>
      </c>
      <c r="L46" s="135">
        <v>45339</v>
      </c>
      <c r="M46" s="136">
        <v>150</v>
      </c>
      <c r="N46" s="137">
        <f t="shared" si="5"/>
        <v>98.16</v>
      </c>
      <c r="O46" s="138">
        <v>187.36</v>
      </c>
      <c r="P46" s="139">
        <f t="shared" si="1"/>
        <v>60.799999999999983</v>
      </c>
      <c r="Q46" s="41"/>
      <c r="R46" s="48" t="s">
        <v>120</v>
      </c>
    </row>
    <row r="47" spans="1:19" ht="15.6" x14ac:dyDescent="0.3">
      <c r="A47" s="126">
        <v>43</v>
      </c>
      <c r="B47" s="142">
        <f t="shared" si="0"/>
        <v>682.87</v>
      </c>
      <c r="C47" s="128"/>
      <c r="D47" s="129">
        <f t="shared" si="2"/>
        <v>677.39</v>
      </c>
      <c r="E47" s="144">
        <v>45339</v>
      </c>
      <c r="F47" s="37">
        <v>682.87</v>
      </c>
      <c r="G47" s="145">
        <v>45340</v>
      </c>
      <c r="H47" s="76">
        <f t="shared" si="3"/>
        <v>5.4800000000000182</v>
      </c>
      <c r="K47" s="134">
        <v>44</v>
      </c>
      <c r="L47" s="135">
        <v>45340</v>
      </c>
      <c r="M47" s="136"/>
      <c r="N47" s="137">
        <f t="shared" si="5"/>
        <v>187.36</v>
      </c>
      <c r="O47" s="138">
        <v>160.47999999999999</v>
      </c>
      <c r="P47" s="139">
        <f t="shared" si="1"/>
        <v>26.880000000000024</v>
      </c>
      <c r="Q47" s="41"/>
    </row>
    <row r="48" spans="1:19" ht="15.6" x14ac:dyDescent="0.3">
      <c r="A48" s="126">
        <v>44</v>
      </c>
      <c r="B48" s="142">
        <f t="shared" si="0"/>
        <v>684.62</v>
      </c>
      <c r="C48" s="128"/>
      <c r="D48" s="129">
        <f t="shared" si="2"/>
        <v>682.87</v>
      </c>
      <c r="E48" s="144">
        <v>45340</v>
      </c>
      <c r="F48" s="37">
        <v>684.62</v>
      </c>
      <c r="G48" s="145">
        <v>45341</v>
      </c>
      <c r="H48" s="76">
        <f t="shared" si="3"/>
        <v>1.75</v>
      </c>
      <c r="K48" s="134">
        <v>45</v>
      </c>
      <c r="L48" s="135">
        <v>45341</v>
      </c>
      <c r="M48" s="136">
        <v>15</v>
      </c>
      <c r="N48" s="137">
        <f t="shared" si="5"/>
        <v>160.47999999999999</v>
      </c>
      <c r="O48" s="138">
        <v>22.4</v>
      </c>
      <c r="P48" s="139">
        <f t="shared" si="1"/>
        <v>153.07999999999998</v>
      </c>
      <c r="Q48" s="41"/>
      <c r="R48" s="48" t="s">
        <v>121</v>
      </c>
    </row>
    <row r="49" spans="1:20" ht="15.6" x14ac:dyDescent="0.3">
      <c r="A49" s="126">
        <v>45</v>
      </c>
      <c r="B49" s="142">
        <f t="shared" si="0"/>
        <v>700.25</v>
      </c>
      <c r="C49" s="128"/>
      <c r="D49" s="129">
        <f t="shared" si="2"/>
        <v>684.62</v>
      </c>
      <c r="E49" s="144">
        <v>45341</v>
      </c>
      <c r="F49" s="37">
        <v>700.25</v>
      </c>
      <c r="G49" s="145">
        <v>45342</v>
      </c>
      <c r="H49" s="76">
        <f t="shared" si="3"/>
        <v>15.629999999999995</v>
      </c>
      <c r="I49" s="48">
        <f>SUM(H50:H55)</f>
        <v>51.169999999999959</v>
      </c>
      <c r="K49" s="134">
        <v>46</v>
      </c>
      <c r="L49" s="135">
        <v>45342</v>
      </c>
      <c r="M49" s="136">
        <v>170</v>
      </c>
      <c r="N49" s="137">
        <f t="shared" si="5"/>
        <v>22.4</v>
      </c>
      <c r="O49" s="138">
        <v>178.4</v>
      </c>
      <c r="P49" s="139">
        <f t="shared" si="1"/>
        <v>14</v>
      </c>
      <c r="Q49" s="41"/>
      <c r="R49" s="48" t="s">
        <v>122</v>
      </c>
      <c r="S49" s="48" t="s">
        <v>123</v>
      </c>
    </row>
    <row r="50" spans="1:20" ht="15.6" x14ac:dyDescent="0.3">
      <c r="A50" s="126">
        <v>46</v>
      </c>
      <c r="B50" s="142">
        <f t="shared" si="0"/>
        <v>702.83</v>
      </c>
      <c r="C50" s="128"/>
      <c r="D50" s="129">
        <f t="shared" si="2"/>
        <v>700.25</v>
      </c>
      <c r="E50" s="144">
        <v>45342</v>
      </c>
      <c r="F50" s="37">
        <v>702.83</v>
      </c>
      <c r="G50" s="145">
        <v>45343</v>
      </c>
      <c r="H50" s="76">
        <f t="shared" si="3"/>
        <v>2.5800000000000409</v>
      </c>
      <c r="K50" s="134">
        <v>47</v>
      </c>
      <c r="L50" s="135">
        <v>45343</v>
      </c>
      <c r="M50" s="136">
        <v>150</v>
      </c>
      <c r="N50" s="137">
        <f t="shared" si="5"/>
        <v>178.4</v>
      </c>
      <c r="O50" s="138">
        <v>178.4</v>
      </c>
      <c r="P50" s="139">
        <f t="shared" si="1"/>
        <v>149.99999999999997</v>
      </c>
      <c r="Q50" s="41"/>
      <c r="R50" s="48" t="s">
        <v>124</v>
      </c>
    </row>
    <row r="51" spans="1:20" ht="15.6" x14ac:dyDescent="0.3">
      <c r="A51" s="126">
        <v>47</v>
      </c>
      <c r="B51" s="142">
        <f t="shared" si="0"/>
        <v>717.13</v>
      </c>
      <c r="C51" s="128"/>
      <c r="D51" s="129">
        <f t="shared" si="2"/>
        <v>702.83</v>
      </c>
      <c r="E51" s="144">
        <v>45343</v>
      </c>
      <c r="F51" s="37">
        <v>717.13</v>
      </c>
      <c r="G51" s="145">
        <v>45344</v>
      </c>
      <c r="H51" s="76">
        <f t="shared" si="3"/>
        <v>14.299999999999955</v>
      </c>
      <c r="I51" s="48">
        <f>SUM(P49:P54)</f>
        <v>532</v>
      </c>
      <c r="K51" s="134">
        <v>48</v>
      </c>
      <c r="L51" s="135">
        <v>45344</v>
      </c>
      <c r="M51" s="136"/>
      <c r="N51" s="137">
        <f t="shared" si="5"/>
        <v>178.4</v>
      </c>
      <c r="O51" s="138">
        <v>109.36</v>
      </c>
      <c r="P51" s="139">
        <f t="shared" si="1"/>
        <v>69.040000000000006</v>
      </c>
      <c r="Q51" s="41"/>
    </row>
    <row r="52" spans="1:20" ht="15.6" x14ac:dyDescent="0.3">
      <c r="A52" s="126">
        <v>48</v>
      </c>
      <c r="B52" s="142">
        <f t="shared" si="0"/>
        <v>724.18</v>
      </c>
      <c r="C52" s="128"/>
      <c r="D52" s="129">
        <f t="shared" si="2"/>
        <v>717.13</v>
      </c>
      <c r="E52" s="144">
        <v>45344</v>
      </c>
      <c r="F52" s="37">
        <v>724.18</v>
      </c>
      <c r="G52" s="145">
        <v>45345</v>
      </c>
      <c r="H52" s="76">
        <f t="shared" si="3"/>
        <v>7.0499999999999545</v>
      </c>
      <c r="K52" s="134">
        <v>49</v>
      </c>
      <c r="L52" s="135">
        <v>45345</v>
      </c>
      <c r="M52" s="136">
        <v>150</v>
      </c>
      <c r="N52" s="137">
        <f t="shared" si="5"/>
        <v>109.36</v>
      </c>
      <c r="O52" s="138">
        <v>144.80000000000001</v>
      </c>
      <c r="P52" s="139">
        <f t="shared" si="1"/>
        <v>114.56</v>
      </c>
      <c r="Q52" s="41"/>
      <c r="R52" s="48" t="s">
        <v>125</v>
      </c>
      <c r="S52" s="48" t="s">
        <v>124</v>
      </c>
    </row>
    <row r="53" spans="1:20" ht="15.6" x14ac:dyDescent="0.3">
      <c r="A53" s="126">
        <v>49</v>
      </c>
      <c r="B53" s="142">
        <f t="shared" si="0"/>
        <v>736.12</v>
      </c>
      <c r="C53" s="128"/>
      <c r="D53" s="129">
        <f t="shared" si="2"/>
        <v>724.18</v>
      </c>
      <c r="E53" s="144">
        <v>45345</v>
      </c>
      <c r="F53" s="37">
        <v>736.12</v>
      </c>
      <c r="G53" s="145">
        <v>45346</v>
      </c>
      <c r="H53" s="76">
        <f t="shared" si="3"/>
        <v>11.940000000000055</v>
      </c>
      <c r="K53" s="134">
        <v>50</v>
      </c>
      <c r="L53" s="135">
        <v>45346</v>
      </c>
      <c r="M53" s="136"/>
      <c r="N53" s="137">
        <f t="shared" si="5"/>
        <v>144.80000000000001</v>
      </c>
      <c r="O53" s="138">
        <v>11.2</v>
      </c>
      <c r="P53" s="139">
        <f t="shared" si="1"/>
        <v>133.60000000000002</v>
      </c>
      <c r="Q53" s="41"/>
    </row>
    <row r="54" spans="1:20" ht="15.6" x14ac:dyDescent="0.3">
      <c r="A54" s="126">
        <v>50</v>
      </c>
      <c r="B54" s="142">
        <f t="shared" si="0"/>
        <v>749.14</v>
      </c>
      <c r="C54" s="128"/>
      <c r="D54" s="129">
        <f t="shared" si="2"/>
        <v>736.12</v>
      </c>
      <c r="E54" s="144">
        <v>45346</v>
      </c>
      <c r="F54" s="37">
        <v>749.14</v>
      </c>
      <c r="G54" s="145">
        <v>45347</v>
      </c>
      <c r="H54" s="76">
        <f t="shared" si="3"/>
        <v>13.019999999999982</v>
      </c>
      <c r="K54" s="134">
        <v>51</v>
      </c>
      <c r="L54" s="135">
        <v>45347</v>
      </c>
      <c r="M54" s="136">
        <v>140</v>
      </c>
      <c r="N54" s="137">
        <f t="shared" si="5"/>
        <v>11.2</v>
      </c>
      <c r="O54" s="138">
        <v>100.4</v>
      </c>
      <c r="P54" s="139">
        <f t="shared" si="1"/>
        <v>50.799999999999983</v>
      </c>
      <c r="Q54" s="41"/>
      <c r="R54" s="48" t="s">
        <v>126</v>
      </c>
    </row>
    <row r="55" spans="1:20" ht="15.6" x14ac:dyDescent="0.3">
      <c r="A55" s="126">
        <v>51</v>
      </c>
      <c r="B55" s="142">
        <f t="shared" si="0"/>
        <v>751.42</v>
      </c>
      <c r="C55" s="128"/>
      <c r="D55" s="129">
        <f t="shared" si="2"/>
        <v>749.14</v>
      </c>
      <c r="E55" s="144">
        <v>45347</v>
      </c>
      <c r="F55" s="37">
        <v>751.42</v>
      </c>
      <c r="G55" s="145">
        <v>45348</v>
      </c>
      <c r="H55" s="76">
        <f t="shared" si="3"/>
        <v>2.2799999999999727</v>
      </c>
      <c r="K55" s="134">
        <v>52</v>
      </c>
      <c r="L55" s="135">
        <v>45348</v>
      </c>
      <c r="M55" s="136">
        <v>140</v>
      </c>
      <c r="N55" s="137">
        <f t="shared" si="5"/>
        <v>100.4</v>
      </c>
      <c r="O55" s="138">
        <v>133.6</v>
      </c>
      <c r="P55" s="139">
        <f t="shared" si="1"/>
        <v>106.80000000000001</v>
      </c>
      <c r="Q55" s="41"/>
      <c r="R55" s="48" t="s">
        <v>127</v>
      </c>
      <c r="S55" s="48" t="s">
        <v>128</v>
      </c>
    </row>
    <row r="56" spans="1:20" ht="15.6" x14ac:dyDescent="0.3">
      <c r="A56" s="126">
        <v>52</v>
      </c>
      <c r="B56" s="142">
        <f t="shared" si="0"/>
        <v>759.73</v>
      </c>
      <c r="C56" s="128"/>
      <c r="D56" s="129">
        <f t="shared" si="2"/>
        <v>751.42</v>
      </c>
      <c r="E56" s="144">
        <v>45348</v>
      </c>
      <c r="F56" s="37">
        <v>759.73</v>
      </c>
      <c r="G56" s="145">
        <v>45349</v>
      </c>
      <c r="H56" s="76">
        <f t="shared" si="3"/>
        <v>8.3100000000000591</v>
      </c>
      <c r="K56" s="134">
        <v>53</v>
      </c>
      <c r="L56" s="135">
        <v>45349</v>
      </c>
      <c r="M56" s="136"/>
      <c r="N56" s="137">
        <f t="shared" si="5"/>
        <v>133.6</v>
      </c>
      <c r="O56" s="138">
        <v>111.6</v>
      </c>
      <c r="P56" s="139">
        <f t="shared" si="1"/>
        <v>22</v>
      </c>
      <c r="Q56" s="41"/>
    </row>
    <row r="57" spans="1:20" ht="15.6" x14ac:dyDescent="0.3">
      <c r="A57" s="126">
        <v>53</v>
      </c>
      <c r="B57" s="142">
        <f t="shared" si="0"/>
        <v>765.78</v>
      </c>
      <c r="C57" s="128"/>
      <c r="D57" s="129">
        <f t="shared" si="2"/>
        <v>759.73</v>
      </c>
      <c r="E57" s="144">
        <v>45349</v>
      </c>
      <c r="F57" s="37">
        <v>765.78</v>
      </c>
      <c r="G57" s="145">
        <v>45350</v>
      </c>
      <c r="H57" s="76">
        <f t="shared" si="3"/>
        <v>6.0499999999999545</v>
      </c>
      <c r="K57" s="134">
        <v>54</v>
      </c>
      <c r="L57" s="135">
        <v>45350</v>
      </c>
      <c r="M57" s="136">
        <v>210</v>
      </c>
      <c r="N57" s="137">
        <f t="shared" si="5"/>
        <v>111.6</v>
      </c>
      <c r="O57" s="138">
        <v>178.4</v>
      </c>
      <c r="P57" s="139">
        <f t="shared" si="1"/>
        <v>143.20000000000002</v>
      </c>
      <c r="Q57" s="41"/>
      <c r="R57" s="48" t="s">
        <v>129</v>
      </c>
      <c r="S57" s="48" t="s">
        <v>127</v>
      </c>
      <c r="T57" s="48" t="s">
        <v>130</v>
      </c>
    </row>
    <row r="58" spans="1:20" ht="15.6" x14ac:dyDescent="0.3">
      <c r="A58" s="126">
        <v>54</v>
      </c>
      <c r="B58" s="142">
        <f t="shared" si="0"/>
        <v>778.69</v>
      </c>
      <c r="C58" s="128"/>
      <c r="D58" s="129">
        <f t="shared" si="2"/>
        <v>765.78</v>
      </c>
      <c r="E58" s="144">
        <v>45350</v>
      </c>
      <c r="F58" s="37">
        <v>778.69</v>
      </c>
      <c r="G58" s="145">
        <v>45351</v>
      </c>
      <c r="H58" s="76">
        <f t="shared" si="3"/>
        <v>12.910000000000082</v>
      </c>
      <c r="K58" s="134">
        <v>55</v>
      </c>
      <c r="L58" s="135">
        <v>45351</v>
      </c>
      <c r="M58" s="136">
        <v>150</v>
      </c>
      <c r="N58" s="137">
        <f t="shared" si="5"/>
        <v>178.4</v>
      </c>
      <c r="O58" s="138">
        <v>144.80000000000001</v>
      </c>
      <c r="P58" s="139">
        <f t="shared" si="1"/>
        <v>183.59999999999997</v>
      </c>
      <c r="Q58" s="41"/>
      <c r="R58" s="48" t="s">
        <v>131</v>
      </c>
      <c r="S58" s="48" t="s">
        <v>132</v>
      </c>
    </row>
    <row r="59" spans="1:20" ht="15.6" x14ac:dyDescent="0.3">
      <c r="A59" s="126">
        <v>55</v>
      </c>
      <c r="B59" s="142">
        <f t="shared" si="0"/>
        <v>795.77</v>
      </c>
      <c r="C59" s="128"/>
      <c r="D59" s="129">
        <f t="shared" si="2"/>
        <v>778.69</v>
      </c>
      <c r="E59" s="144">
        <v>45351</v>
      </c>
      <c r="F59" s="37">
        <v>795.77</v>
      </c>
      <c r="G59" s="145">
        <v>45352</v>
      </c>
      <c r="H59" s="76">
        <f t="shared" si="3"/>
        <v>17.079999999999927</v>
      </c>
      <c r="K59" s="134">
        <v>56</v>
      </c>
      <c r="L59" s="135">
        <v>45352</v>
      </c>
      <c r="M59" s="136">
        <v>120</v>
      </c>
      <c r="N59" s="137">
        <f t="shared" si="5"/>
        <v>144.80000000000001</v>
      </c>
      <c r="O59" s="138">
        <v>144.80000000000001</v>
      </c>
      <c r="P59" s="139">
        <f t="shared" si="1"/>
        <v>120</v>
      </c>
      <c r="Q59" s="41"/>
      <c r="R59" s="48" t="s">
        <v>133</v>
      </c>
    </row>
    <row r="60" spans="1:20" ht="15.6" x14ac:dyDescent="0.3">
      <c r="A60" s="126">
        <v>56</v>
      </c>
      <c r="B60" s="142">
        <f t="shared" si="0"/>
        <v>806.47</v>
      </c>
      <c r="C60" s="128"/>
      <c r="D60" s="129">
        <f t="shared" si="2"/>
        <v>795.77</v>
      </c>
      <c r="E60" s="144">
        <v>45352</v>
      </c>
      <c r="F60" s="37">
        <v>806.47</v>
      </c>
      <c r="G60" s="145">
        <v>45353</v>
      </c>
      <c r="H60" s="76">
        <f t="shared" si="3"/>
        <v>10.700000000000045</v>
      </c>
      <c r="K60" s="134">
        <v>57</v>
      </c>
      <c r="L60" s="135">
        <v>45353</v>
      </c>
      <c r="M60" s="136">
        <v>210</v>
      </c>
      <c r="N60" s="137">
        <f t="shared" si="5"/>
        <v>144.80000000000001</v>
      </c>
      <c r="O60" s="138">
        <v>296.72000000000003</v>
      </c>
      <c r="P60" s="139">
        <f t="shared" si="1"/>
        <v>58.079999999999984</v>
      </c>
      <c r="Q60" s="41"/>
      <c r="R60" s="48" t="s">
        <v>134</v>
      </c>
    </row>
    <row r="61" spans="1:20" ht="15.6" x14ac:dyDescent="0.3">
      <c r="A61" s="126">
        <v>57</v>
      </c>
      <c r="B61" s="142">
        <f t="shared" si="0"/>
        <v>816.13</v>
      </c>
      <c r="C61" s="128"/>
      <c r="D61" s="129">
        <f t="shared" si="2"/>
        <v>806.47</v>
      </c>
      <c r="E61" s="144">
        <v>45353</v>
      </c>
      <c r="F61" s="37">
        <v>816.13</v>
      </c>
      <c r="G61" s="145">
        <v>45354</v>
      </c>
      <c r="H61" s="76">
        <f t="shared" si="3"/>
        <v>9.6599999999999682</v>
      </c>
      <c r="K61" s="134">
        <v>58</v>
      </c>
      <c r="L61" s="135">
        <v>45354</v>
      </c>
      <c r="M61" s="136"/>
      <c r="N61" s="137">
        <f t="shared" si="5"/>
        <v>296.72000000000003</v>
      </c>
      <c r="O61" s="138">
        <v>283.39999999999998</v>
      </c>
      <c r="P61" s="139">
        <f t="shared" si="1"/>
        <v>13.32000000000005</v>
      </c>
      <c r="Q61" s="41"/>
    </row>
    <row r="62" spans="1:20" ht="15.6" x14ac:dyDescent="0.3">
      <c r="A62" s="126">
        <v>58</v>
      </c>
      <c r="B62" s="142">
        <f t="shared" si="0"/>
        <v>818.44</v>
      </c>
      <c r="C62" s="128"/>
      <c r="D62" s="129">
        <f t="shared" si="2"/>
        <v>816.13</v>
      </c>
      <c r="E62" s="144">
        <v>45354</v>
      </c>
      <c r="F62" s="37">
        <v>818.44</v>
      </c>
      <c r="G62" s="145">
        <v>45355</v>
      </c>
      <c r="H62" s="76">
        <f t="shared" si="3"/>
        <v>2.3100000000000591</v>
      </c>
      <c r="K62" s="134">
        <v>59</v>
      </c>
      <c r="L62" s="135">
        <v>45355</v>
      </c>
      <c r="M62" s="136"/>
      <c r="N62" s="137">
        <f t="shared" si="5"/>
        <v>283.39999999999998</v>
      </c>
      <c r="O62" s="138">
        <v>160.47999999999999</v>
      </c>
      <c r="P62" s="139">
        <f t="shared" si="1"/>
        <v>122.91999999999999</v>
      </c>
      <c r="Q62" s="41"/>
    </row>
    <row r="63" spans="1:20" ht="15.6" x14ac:dyDescent="0.3">
      <c r="A63" s="126">
        <v>59</v>
      </c>
      <c r="B63" s="142">
        <f t="shared" si="0"/>
        <v>827.17</v>
      </c>
      <c r="C63" s="128"/>
      <c r="D63" s="129">
        <f t="shared" si="2"/>
        <v>818.44</v>
      </c>
      <c r="E63" s="144">
        <v>45355</v>
      </c>
      <c r="F63" s="37">
        <v>827.17</v>
      </c>
      <c r="G63" s="145">
        <v>45356</v>
      </c>
      <c r="H63" s="76">
        <f t="shared" si="3"/>
        <v>8.7299999999999045</v>
      </c>
      <c r="K63" s="134">
        <v>60</v>
      </c>
      <c r="L63" s="135">
        <v>45356</v>
      </c>
      <c r="M63" s="136">
        <v>120</v>
      </c>
      <c r="N63" s="137">
        <f t="shared" si="5"/>
        <v>160.47999999999999</v>
      </c>
      <c r="O63" s="138">
        <v>212</v>
      </c>
      <c r="P63" s="139">
        <f t="shared" si="1"/>
        <v>68.480000000000018</v>
      </c>
      <c r="Q63" s="41"/>
    </row>
    <row r="64" spans="1:20" ht="15.6" x14ac:dyDescent="0.3">
      <c r="A64" s="126">
        <v>60</v>
      </c>
      <c r="B64" s="142">
        <f t="shared" si="0"/>
        <v>834.16</v>
      </c>
      <c r="C64" s="128"/>
      <c r="D64" s="129">
        <f t="shared" si="2"/>
        <v>827.17</v>
      </c>
      <c r="E64" s="144">
        <v>45356</v>
      </c>
      <c r="F64" s="37">
        <v>834.16</v>
      </c>
      <c r="G64" s="145">
        <v>45357</v>
      </c>
      <c r="H64" s="76">
        <f t="shared" si="3"/>
        <v>6.9900000000000091</v>
      </c>
      <c r="K64" s="134">
        <v>61</v>
      </c>
      <c r="L64" s="135">
        <v>45357</v>
      </c>
      <c r="M64" s="136">
        <v>70</v>
      </c>
      <c r="N64" s="137">
        <f t="shared" si="5"/>
        <v>212</v>
      </c>
      <c r="O64" s="138">
        <v>144.80000000000001</v>
      </c>
      <c r="P64" s="139">
        <f t="shared" si="1"/>
        <v>137.19999999999999</v>
      </c>
      <c r="Q64" s="41"/>
      <c r="R64" s="48" t="s">
        <v>135</v>
      </c>
      <c r="S64" s="48" t="s">
        <v>136</v>
      </c>
    </row>
    <row r="65" spans="1:19" ht="15.6" x14ac:dyDescent="0.3">
      <c r="A65" s="126">
        <v>61</v>
      </c>
      <c r="B65" s="142">
        <f t="shared" si="0"/>
        <v>844.08</v>
      </c>
      <c r="C65" s="128"/>
      <c r="D65" s="129">
        <f t="shared" si="2"/>
        <v>834.16</v>
      </c>
      <c r="E65" s="144">
        <v>45357</v>
      </c>
      <c r="F65" s="37">
        <v>844.08</v>
      </c>
      <c r="G65" s="145">
        <v>45358</v>
      </c>
      <c r="H65" s="76">
        <f t="shared" si="3"/>
        <v>9.9200000000000728</v>
      </c>
      <c r="K65" s="134">
        <v>62</v>
      </c>
      <c r="L65" s="135">
        <v>45358</v>
      </c>
      <c r="M65" s="136">
        <v>180</v>
      </c>
      <c r="N65" s="137">
        <f t="shared" si="5"/>
        <v>144.80000000000001</v>
      </c>
      <c r="O65" s="138">
        <v>167.2</v>
      </c>
      <c r="P65" s="139">
        <f t="shared" si="1"/>
        <v>157.60000000000002</v>
      </c>
      <c r="Q65" s="41"/>
      <c r="R65" s="48" t="s">
        <v>137</v>
      </c>
    </row>
    <row r="66" spans="1:19" ht="15.6" x14ac:dyDescent="0.3">
      <c r="A66" s="126">
        <v>62</v>
      </c>
      <c r="B66" s="142">
        <f t="shared" si="0"/>
        <v>856.89</v>
      </c>
      <c r="C66" s="128"/>
      <c r="D66" s="129">
        <f t="shared" si="2"/>
        <v>844.08</v>
      </c>
      <c r="E66" s="144">
        <v>45358</v>
      </c>
      <c r="F66" s="37">
        <v>856.89</v>
      </c>
      <c r="G66" s="145">
        <v>45359</v>
      </c>
      <c r="H66" s="76">
        <f t="shared" si="3"/>
        <v>12.809999999999945</v>
      </c>
      <c r="K66" s="134">
        <v>63</v>
      </c>
      <c r="L66" s="135">
        <v>45359</v>
      </c>
      <c r="M66" s="136"/>
      <c r="N66" s="137">
        <f t="shared" si="5"/>
        <v>167.2</v>
      </c>
      <c r="O66" s="138">
        <v>122.6</v>
      </c>
      <c r="P66" s="139">
        <f t="shared" si="1"/>
        <v>44.599999999999994</v>
      </c>
      <c r="Q66" s="41"/>
      <c r="R66" s="48" t="s">
        <v>138</v>
      </c>
    </row>
    <row r="67" spans="1:19" ht="15.6" x14ac:dyDescent="0.3">
      <c r="A67" s="126">
        <v>63</v>
      </c>
      <c r="B67" s="142">
        <f t="shared" si="0"/>
        <v>860.93</v>
      </c>
      <c r="C67" s="128"/>
      <c r="D67" s="129">
        <f t="shared" si="2"/>
        <v>856.89</v>
      </c>
      <c r="E67" s="144">
        <v>45359</v>
      </c>
      <c r="F67" s="37">
        <v>860.93</v>
      </c>
      <c r="G67" s="145">
        <v>45360</v>
      </c>
      <c r="H67" s="76">
        <f t="shared" si="3"/>
        <v>4.0399999999999636</v>
      </c>
      <c r="K67" s="134">
        <v>64</v>
      </c>
      <c r="L67" s="135">
        <v>45360</v>
      </c>
      <c r="M67" s="136"/>
      <c r="N67" s="137">
        <f t="shared" si="5"/>
        <v>122.6</v>
      </c>
      <c r="O67" s="138">
        <v>78.2</v>
      </c>
      <c r="P67" s="139">
        <f t="shared" si="1"/>
        <v>44.399999999999991</v>
      </c>
      <c r="Q67" s="41"/>
    </row>
    <row r="68" spans="1:19" ht="15.6" x14ac:dyDescent="0.3">
      <c r="A68" s="126">
        <v>64</v>
      </c>
      <c r="B68" s="142">
        <f t="shared" si="0"/>
        <v>865.64</v>
      </c>
      <c r="C68" s="128"/>
      <c r="D68" s="129">
        <f t="shared" si="2"/>
        <v>860.93</v>
      </c>
      <c r="E68" s="144">
        <v>45360</v>
      </c>
      <c r="F68" s="37">
        <v>865.64</v>
      </c>
      <c r="G68" s="145">
        <v>45361</v>
      </c>
      <c r="H68" s="76">
        <f t="shared" si="3"/>
        <v>4.7100000000000364</v>
      </c>
      <c r="K68" s="134">
        <v>65</v>
      </c>
      <c r="L68" s="135">
        <v>45361</v>
      </c>
      <c r="M68" s="136">
        <v>100</v>
      </c>
      <c r="N68" s="137">
        <f t="shared" si="5"/>
        <v>78.2</v>
      </c>
      <c r="O68" s="138">
        <v>22.4</v>
      </c>
      <c r="P68" s="139">
        <f t="shared" si="1"/>
        <v>155.79999999999998</v>
      </c>
      <c r="Q68" s="41"/>
    </row>
    <row r="69" spans="1:19" ht="15.6" x14ac:dyDescent="0.3">
      <c r="A69" s="126">
        <v>65</v>
      </c>
      <c r="B69" s="142">
        <f t="shared" si="0"/>
        <v>875.33</v>
      </c>
      <c r="C69" s="128"/>
      <c r="D69" s="129">
        <f t="shared" si="2"/>
        <v>865.64</v>
      </c>
      <c r="E69" s="144">
        <v>45361</v>
      </c>
      <c r="F69" s="37">
        <v>875.33</v>
      </c>
      <c r="G69" s="145">
        <v>45362</v>
      </c>
      <c r="H69" s="76">
        <f t="shared" si="3"/>
        <v>9.6900000000000546</v>
      </c>
      <c r="K69" s="134">
        <v>66</v>
      </c>
      <c r="L69" s="135">
        <v>45362</v>
      </c>
      <c r="M69" s="136">
        <v>200</v>
      </c>
      <c r="N69" s="137">
        <f t="shared" si="5"/>
        <v>22.4</v>
      </c>
      <c r="O69" s="138">
        <v>138.08000000000001</v>
      </c>
      <c r="P69" s="139">
        <f t="shared" si="1"/>
        <v>84.32</v>
      </c>
      <c r="Q69" s="41"/>
    </row>
    <row r="70" spans="1:19" ht="15.6" x14ac:dyDescent="0.3">
      <c r="A70" s="126">
        <v>66</v>
      </c>
      <c r="B70" s="142">
        <f t="shared" si="0"/>
        <v>883.02</v>
      </c>
      <c r="C70" s="128"/>
      <c r="D70" s="129">
        <f t="shared" si="2"/>
        <v>875.33</v>
      </c>
      <c r="E70" s="144">
        <v>45362</v>
      </c>
      <c r="F70" s="37">
        <v>883.02</v>
      </c>
      <c r="G70" s="145">
        <v>45363</v>
      </c>
      <c r="H70" s="76">
        <f t="shared" si="3"/>
        <v>7.6899999999999409</v>
      </c>
      <c r="K70" s="134">
        <v>67</v>
      </c>
      <c r="L70" s="135">
        <v>45363</v>
      </c>
      <c r="M70" s="136">
        <v>160</v>
      </c>
      <c r="N70" s="137">
        <f t="shared" si="5"/>
        <v>138.08000000000001</v>
      </c>
      <c r="O70" s="138">
        <v>198.4</v>
      </c>
      <c r="P70" s="139">
        <f t="shared" si="1"/>
        <v>99.680000000000035</v>
      </c>
      <c r="Q70" s="41"/>
      <c r="R70" s="48" t="s">
        <v>139</v>
      </c>
    </row>
    <row r="71" spans="1:19" ht="15.6" x14ac:dyDescent="0.3">
      <c r="A71" s="126">
        <v>67</v>
      </c>
      <c r="B71" s="142">
        <f t="shared" si="0"/>
        <v>891.26</v>
      </c>
      <c r="C71" s="128"/>
      <c r="D71" s="129">
        <f t="shared" si="2"/>
        <v>883.02</v>
      </c>
      <c r="E71" s="144">
        <v>45363</v>
      </c>
      <c r="F71" s="37">
        <v>891.26</v>
      </c>
      <c r="G71" s="145">
        <v>45364</v>
      </c>
      <c r="H71" s="76">
        <f t="shared" si="3"/>
        <v>8.2400000000000091</v>
      </c>
      <c r="K71" s="134">
        <v>68</v>
      </c>
      <c r="L71" s="135">
        <v>45364</v>
      </c>
      <c r="M71" s="136"/>
      <c r="N71" s="137">
        <f t="shared" si="5"/>
        <v>198.4</v>
      </c>
      <c r="O71" s="138">
        <v>142.56</v>
      </c>
      <c r="P71" s="139">
        <f t="shared" si="1"/>
        <v>55.84</v>
      </c>
      <c r="Q71" s="41"/>
    </row>
    <row r="72" spans="1:19" ht="15.6" x14ac:dyDescent="0.3">
      <c r="A72" s="126">
        <v>68</v>
      </c>
      <c r="B72" s="142">
        <f t="shared" si="0"/>
        <v>897.54</v>
      </c>
      <c r="C72" s="128"/>
      <c r="D72" s="129">
        <f t="shared" si="2"/>
        <v>891.26</v>
      </c>
      <c r="E72" s="144">
        <v>45364</v>
      </c>
      <c r="F72" s="37">
        <v>897.54</v>
      </c>
      <c r="G72" s="145">
        <v>45365</v>
      </c>
      <c r="H72" s="76">
        <f t="shared" si="3"/>
        <v>6.2799999999999727</v>
      </c>
      <c r="K72" s="134">
        <v>69</v>
      </c>
      <c r="L72" s="135">
        <v>45365</v>
      </c>
      <c r="M72" s="136">
        <v>100</v>
      </c>
      <c r="N72" s="137">
        <f t="shared" si="5"/>
        <v>142.56</v>
      </c>
      <c r="O72" s="138">
        <v>178.4</v>
      </c>
      <c r="P72" s="139">
        <f t="shared" si="1"/>
        <v>64.16</v>
      </c>
      <c r="Q72" s="41"/>
      <c r="R72" s="48" t="s">
        <v>140</v>
      </c>
    </row>
    <row r="73" spans="1:19" ht="15.6" x14ac:dyDescent="0.3">
      <c r="A73" s="126">
        <v>69</v>
      </c>
      <c r="B73" s="142">
        <f t="shared" si="0"/>
        <v>902.26</v>
      </c>
      <c r="C73" s="128"/>
      <c r="D73" s="129">
        <f t="shared" si="2"/>
        <v>897.54</v>
      </c>
      <c r="E73" s="144">
        <v>45365</v>
      </c>
      <c r="F73" s="37">
        <v>902.26</v>
      </c>
      <c r="G73" s="145">
        <v>45366</v>
      </c>
      <c r="H73" s="76">
        <f t="shared" si="3"/>
        <v>4.7200000000000273</v>
      </c>
      <c r="K73" s="134">
        <v>70</v>
      </c>
      <c r="L73" s="135">
        <v>45366</v>
      </c>
      <c r="M73" s="136">
        <v>150</v>
      </c>
      <c r="N73" s="137">
        <f t="shared" si="5"/>
        <v>178.4</v>
      </c>
      <c r="O73" s="138">
        <v>205.28</v>
      </c>
      <c r="P73" s="139">
        <f t="shared" si="1"/>
        <v>123.11999999999998</v>
      </c>
      <c r="Q73" s="41"/>
    </row>
    <row r="74" spans="1:19" ht="15.6" x14ac:dyDescent="0.3">
      <c r="A74" s="126">
        <v>70</v>
      </c>
      <c r="B74" s="142">
        <f t="shared" si="0"/>
        <v>914.72</v>
      </c>
      <c r="C74" s="128"/>
      <c r="D74" s="129">
        <f t="shared" si="2"/>
        <v>902.26</v>
      </c>
      <c r="E74" s="144">
        <v>45366</v>
      </c>
      <c r="F74" s="37">
        <v>914.72</v>
      </c>
      <c r="G74" s="145">
        <v>45367</v>
      </c>
      <c r="H74" s="76">
        <f t="shared" si="3"/>
        <v>12.460000000000036</v>
      </c>
      <c r="K74" s="134">
        <v>71</v>
      </c>
      <c r="L74" s="135">
        <v>45367</v>
      </c>
      <c r="M74" s="136">
        <v>30</v>
      </c>
      <c r="N74" s="137">
        <f t="shared" si="5"/>
        <v>205.28</v>
      </c>
      <c r="O74" s="138">
        <v>100.4</v>
      </c>
      <c r="P74" s="139">
        <f t="shared" si="1"/>
        <v>134.88</v>
      </c>
      <c r="Q74" s="41"/>
      <c r="R74" s="48" t="s">
        <v>141</v>
      </c>
    </row>
    <row r="75" spans="1:19" ht="15.6" x14ac:dyDescent="0.3">
      <c r="A75" s="126">
        <v>71</v>
      </c>
      <c r="B75" s="142">
        <f t="shared" si="0"/>
        <v>926.65</v>
      </c>
      <c r="C75" s="128"/>
      <c r="D75" s="129">
        <f t="shared" si="2"/>
        <v>914.72</v>
      </c>
      <c r="E75" s="144">
        <v>45367</v>
      </c>
      <c r="F75" s="37">
        <v>926.65</v>
      </c>
      <c r="G75" s="145">
        <v>45368</v>
      </c>
      <c r="H75" s="76">
        <f t="shared" si="3"/>
        <v>11.92999999999995</v>
      </c>
      <c r="K75" s="134">
        <v>72</v>
      </c>
      <c r="L75" s="135">
        <v>45368</v>
      </c>
      <c r="M75" s="136">
        <v>255</v>
      </c>
      <c r="N75" s="137">
        <f t="shared" si="5"/>
        <v>100.4</v>
      </c>
      <c r="O75" s="138">
        <v>334</v>
      </c>
      <c r="P75" s="139">
        <f t="shared" si="1"/>
        <v>21.399999999999977</v>
      </c>
      <c r="Q75" s="41"/>
    </row>
    <row r="76" spans="1:19" ht="15.6" x14ac:dyDescent="0.3">
      <c r="A76" s="126">
        <v>72</v>
      </c>
      <c r="B76" s="142">
        <f t="shared" si="0"/>
        <v>928.1</v>
      </c>
      <c r="C76" s="128"/>
      <c r="D76" s="129">
        <f t="shared" si="2"/>
        <v>926.65</v>
      </c>
      <c r="E76" s="144">
        <v>45368</v>
      </c>
      <c r="F76" s="37">
        <v>928.1</v>
      </c>
      <c r="G76" s="145">
        <v>45369</v>
      </c>
      <c r="H76" s="76">
        <f t="shared" si="3"/>
        <v>1.4500000000000455</v>
      </c>
      <c r="K76" s="134">
        <v>73</v>
      </c>
      <c r="L76" s="135">
        <v>45369</v>
      </c>
      <c r="M76" s="136"/>
      <c r="N76" s="137">
        <f t="shared" si="5"/>
        <v>334</v>
      </c>
      <c r="O76" s="138">
        <v>178.4</v>
      </c>
      <c r="P76" s="139">
        <f t="shared" si="1"/>
        <v>155.6</v>
      </c>
      <c r="Q76" s="41"/>
    </row>
    <row r="77" spans="1:19" ht="15.6" x14ac:dyDescent="0.3">
      <c r="A77" s="126">
        <v>73</v>
      </c>
      <c r="B77" s="142">
        <f t="shared" si="0"/>
        <v>941.84</v>
      </c>
      <c r="C77" s="128"/>
      <c r="D77" s="129">
        <f t="shared" si="2"/>
        <v>928.1</v>
      </c>
      <c r="E77" s="144">
        <v>45369</v>
      </c>
      <c r="F77" s="37">
        <v>941.84</v>
      </c>
      <c r="G77" s="145">
        <v>45370</v>
      </c>
      <c r="H77" s="76">
        <f t="shared" si="3"/>
        <v>13.740000000000009</v>
      </c>
      <c r="K77" s="134">
        <v>74</v>
      </c>
      <c r="L77" s="135">
        <v>45370</v>
      </c>
      <c r="M77" s="136">
        <v>90</v>
      </c>
      <c r="N77" s="137">
        <f t="shared" si="5"/>
        <v>178.4</v>
      </c>
      <c r="O77" s="138">
        <v>156</v>
      </c>
      <c r="P77" s="139">
        <f t="shared" si="1"/>
        <v>112.39999999999998</v>
      </c>
      <c r="Q77" s="41"/>
      <c r="R77" s="48" t="s">
        <v>142</v>
      </c>
    </row>
    <row r="78" spans="1:19" ht="15.6" x14ac:dyDescent="0.3">
      <c r="A78" s="126">
        <v>74</v>
      </c>
      <c r="B78" s="142">
        <f t="shared" si="0"/>
        <v>952.5</v>
      </c>
      <c r="C78" s="128"/>
      <c r="D78" s="129">
        <f t="shared" si="2"/>
        <v>941.84</v>
      </c>
      <c r="E78" s="144">
        <v>45370</v>
      </c>
      <c r="F78" s="37">
        <v>952.5</v>
      </c>
      <c r="G78" s="145">
        <v>45371</v>
      </c>
      <c r="H78" s="76">
        <f t="shared" si="3"/>
        <v>10.659999999999968</v>
      </c>
      <c r="K78" s="134">
        <v>75</v>
      </c>
      <c r="L78" s="135">
        <v>45371</v>
      </c>
      <c r="M78" s="136"/>
      <c r="N78" s="137">
        <f t="shared" si="5"/>
        <v>156</v>
      </c>
      <c r="O78" s="138">
        <v>44.8</v>
      </c>
      <c r="P78" s="139">
        <f t="shared" si="1"/>
        <v>111.2</v>
      </c>
      <c r="Q78" s="41"/>
      <c r="R78" s="48" t="s">
        <v>143</v>
      </c>
    </row>
    <row r="79" spans="1:19" ht="15.6" x14ac:dyDescent="0.3">
      <c r="A79" s="126">
        <v>75</v>
      </c>
      <c r="B79" s="142">
        <f t="shared" si="0"/>
        <v>959.85</v>
      </c>
      <c r="C79" s="128"/>
      <c r="D79" s="129">
        <f t="shared" si="2"/>
        <v>952.5</v>
      </c>
      <c r="E79" s="144">
        <v>45371</v>
      </c>
      <c r="F79" s="37">
        <v>959.85</v>
      </c>
      <c r="G79" s="145">
        <v>45372</v>
      </c>
      <c r="H79" s="76">
        <f t="shared" si="3"/>
        <v>7.3500000000000227</v>
      </c>
      <c r="K79" s="134">
        <v>76</v>
      </c>
      <c r="L79" s="135">
        <v>45372</v>
      </c>
      <c r="M79" s="136">
        <v>120</v>
      </c>
      <c r="N79" s="137">
        <f t="shared" si="5"/>
        <v>44.8</v>
      </c>
      <c r="O79" s="138">
        <v>122.6</v>
      </c>
      <c r="P79" s="139">
        <f t="shared" si="1"/>
        <v>42.200000000000017</v>
      </c>
      <c r="Q79" s="41"/>
      <c r="R79" s="48" t="s">
        <v>144</v>
      </c>
      <c r="S79" s="48" t="s">
        <v>145</v>
      </c>
    </row>
    <row r="80" spans="1:19" ht="15.6" x14ac:dyDescent="0.3">
      <c r="A80" s="126">
        <v>76</v>
      </c>
      <c r="B80" s="142">
        <f t="shared" si="0"/>
        <v>965.22</v>
      </c>
      <c r="C80" s="128"/>
      <c r="D80" s="129">
        <f t="shared" si="2"/>
        <v>959.85</v>
      </c>
      <c r="E80" s="144">
        <v>45372</v>
      </c>
      <c r="F80" s="37">
        <v>965.22</v>
      </c>
      <c r="G80" s="145">
        <v>45373</v>
      </c>
      <c r="H80" s="76">
        <f t="shared" si="3"/>
        <v>5.3700000000000045</v>
      </c>
      <c r="K80" s="134">
        <v>77</v>
      </c>
      <c r="L80" s="135">
        <v>45373</v>
      </c>
      <c r="M80" s="136">
        <v>240</v>
      </c>
      <c r="N80" s="137">
        <f t="shared" si="5"/>
        <v>122.6</v>
      </c>
      <c r="O80" s="138">
        <v>301.2</v>
      </c>
      <c r="P80" s="139">
        <f t="shared" si="1"/>
        <v>61.400000000000034</v>
      </c>
      <c r="Q80" s="41"/>
      <c r="R80" s="48" t="s">
        <v>146</v>
      </c>
    </row>
    <row r="81" spans="1:24" ht="15.6" x14ac:dyDescent="0.3">
      <c r="A81" s="126">
        <v>77</v>
      </c>
      <c r="B81" s="142">
        <f t="shared" si="0"/>
        <v>974.78</v>
      </c>
      <c r="C81" s="128"/>
      <c r="D81" s="129">
        <f t="shared" si="2"/>
        <v>965.22</v>
      </c>
      <c r="E81" s="144">
        <v>45373</v>
      </c>
      <c r="F81" s="37">
        <v>974.78</v>
      </c>
      <c r="G81" s="145">
        <v>45374</v>
      </c>
      <c r="H81" s="76">
        <f t="shared" si="3"/>
        <v>9.5599999999999454</v>
      </c>
      <c r="K81" s="134">
        <v>78</v>
      </c>
      <c r="L81" s="135">
        <v>45374</v>
      </c>
      <c r="M81" s="136">
        <v>30</v>
      </c>
      <c r="N81" s="137">
        <f t="shared" si="5"/>
        <v>301.2</v>
      </c>
      <c r="O81" s="138">
        <v>178.4</v>
      </c>
      <c r="P81" s="139">
        <f t="shared" si="1"/>
        <v>152.79999999999998</v>
      </c>
      <c r="Q81" s="41"/>
    </row>
    <row r="82" spans="1:24" ht="15.6" x14ac:dyDescent="0.3">
      <c r="A82" s="126">
        <v>78</v>
      </c>
      <c r="B82" s="142">
        <f t="shared" si="0"/>
        <v>984.03</v>
      </c>
      <c r="C82" s="128"/>
      <c r="D82" s="129">
        <f t="shared" si="2"/>
        <v>974.78</v>
      </c>
      <c r="E82" s="144">
        <v>45374</v>
      </c>
      <c r="F82" s="37">
        <v>984.03</v>
      </c>
      <c r="G82" s="145">
        <v>45375</v>
      </c>
      <c r="H82" s="76">
        <f t="shared" si="3"/>
        <v>9.25</v>
      </c>
      <c r="K82" s="134">
        <v>79</v>
      </c>
      <c r="L82" s="135">
        <v>45375</v>
      </c>
      <c r="M82" s="136"/>
      <c r="N82" s="137">
        <f t="shared" si="5"/>
        <v>178.4</v>
      </c>
      <c r="O82" s="138">
        <v>89.2</v>
      </c>
      <c r="P82" s="139">
        <f t="shared" si="1"/>
        <v>89.2</v>
      </c>
      <c r="Q82" s="41"/>
    </row>
    <row r="83" spans="1:24" ht="15.6" x14ac:dyDescent="0.3">
      <c r="A83" s="126">
        <v>79</v>
      </c>
      <c r="B83" s="142">
        <f t="shared" si="0"/>
        <v>991.14</v>
      </c>
      <c r="C83" s="128"/>
      <c r="D83" s="129">
        <f t="shared" si="2"/>
        <v>984.03</v>
      </c>
      <c r="E83" s="144">
        <v>45375</v>
      </c>
      <c r="F83" s="37">
        <v>991.14</v>
      </c>
      <c r="G83" s="145">
        <v>45376</v>
      </c>
      <c r="H83" s="76">
        <f t="shared" si="3"/>
        <v>7.1100000000000136</v>
      </c>
      <c r="K83" s="134">
        <v>80</v>
      </c>
      <c r="L83" s="135">
        <v>45376</v>
      </c>
      <c r="M83" s="136">
        <v>180</v>
      </c>
      <c r="N83" s="137">
        <f t="shared" si="5"/>
        <v>89.2</v>
      </c>
      <c r="O83" s="138">
        <v>89.2</v>
      </c>
      <c r="P83" s="139">
        <f t="shared" si="1"/>
        <v>180</v>
      </c>
      <c r="Q83" s="41"/>
      <c r="R83" s="48" t="s">
        <v>147</v>
      </c>
    </row>
    <row r="84" spans="1:24" ht="15.6" x14ac:dyDescent="0.3">
      <c r="A84" s="126">
        <v>80</v>
      </c>
      <c r="B84" s="142">
        <f t="shared" si="0"/>
        <v>1009.25</v>
      </c>
      <c r="C84" s="128"/>
      <c r="D84" s="129">
        <f t="shared" si="2"/>
        <v>991.14</v>
      </c>
      <c r="E84" s="144">
        <v>45376</v>
      </c>
      <c r="F84" s="37">
        <v>1009.25</v>
      </c>
      <c r="G84" s="145">
        <v>45377</v>
      </c>
      <c r="H84" s="76">
        <f t="shared" si="3"/>
        <v>18.110000000000014</v>
      </c>
      <c r="K84" s="134">
        <v>81</v>
      </c>
      <c r="L84" s="135">
        <v>45377</v>
      </c>
      <c r="M84" s="136">
        <v>90</v>
      </c>
      <c r="N84" s="137">
        <f t="shared" si="5"/>
        <v>89.2</v>
      </c>
      <c r="O84" s="138">
        <v>122.6</v>
      </c>
      <c r="P84" s="139">
        <f t="shared" si="1"/>
        <v>56.599999999999994</v>
      </c>
      <c r="Q84" s="41"/>
      <c r="R84" s="48" t="s">
        <v>148</v>
      </c>
      <c r="S84" s="48" t="s">
        <v>149</v>
      </c>
    </row>
    <row r="85" spans="1:24" ht="15.6" x14ac:dyDescent="0.3">
      <c r="A85" s="126">
        <v>81</v>
      </c>
      <c r="B85" s="142">
        <f t="shared" si="0"/>
        <v>1011.55</v>
      </c>
      <c r="C85" s="128"/>
      <c r="D85" s="129">
        <f t="shared" si="2"/>
        <v>1009.25</v>
      </c>
      <c r="E85" s="144">
        <v>45377</v>
      </c>
      <c r="F85" s="37">
        <v>1011.55</v>
      </c>
      <c r="G85" s="145">
        <v>45378</v>
      </c>
      <c r="H85" s="76">
        <f t="shared" si="3"/>
        <v>2.2999999999999545</v>
      </c>
      <c r="K85" s="134">
        <v>82</v>
      </c>
      <c r="L85" s="135">
        <v>45378</v>
      </c>
      <c r="M85" s="136"/>
      <c r="N85" s="137">
        <f t="shared" si="5"/>
        <v>122.6</v>
      </c>
      <c r="O85" s="138">
        <v>122.6</v>
      </c>
      <c r="P85" s="139">
        <f t="shared" si="1"/>
        <v>0</v>
      </c>
      <c r="Q85" s="41"/>
    </row>
    <row r="86" spans="1:24" ht="15.6" x14ac:dyDescent="0.3">
      <c r="A86" s="126">
        <v>82</v>
      </c>
      <c r="B86" s="142">
        <f t="shared" si="0"/>
        <v>1013.03</v>
      </c>
      <c r="C86" s="128"/>
      <c r="D86" s="129">
        <f t="shared" si="2"/>
        <v>1011.55</v>
      </c>
      <c r="E86" s="144">
        <v>45378</v>
      </c>
      <c r="F86" s="37">
        <v>1013.03</v>
      </c>
      <c r="G86" s="145">
        <v>45379</v>
      </c>
      <c r="H86" s="76">
        <f t="shared" si="3"/>
        <v>1.4800000000000182</v>
      </c>
      <c r="K86" s="134">
        <v>83</v>
      </c>
      <c r="L86" s="135">
        <v>45379</v>
      </c>
      <c r="M86" s="136">
        <v>150</v>
      </c>
      <c r="N86" s="137">
        <f t="shared" si="5"/>
        <v>122.6</v>
      </c>
      <c r="O86" s="138">
        <v>100.4</v>
      </c>
      <c r="P86" s="139">
        <f t="shared" si="1"/>
        <v>172.20000000000002</v>
      </c>
      <c r="Q86" s="41"/>
      <c r="R86" s="48" t="s">
        <v>150</v>
      </c>
    </row>
    <row r="87" spans="1:24" ht="15.6" x14ac:dyDescent="0.3">
      <c r="A87" s="126">
        <v>83</v>
      </c>
      <c r="B87" s="142">
        <f t="shared" si="0"/>
        <v>1025.29</v>
      </c>
      <c r="C87" s="128"/>
      <c r="D87" s="129">
        <f t="shared" si="2"/>
        <v>1013.03</v>
      </c>
      <c r="E87" s="144">
        <v>45379</v>
      </c>
      <c r="F87" s="37">
        <v>1025.29</v>
      </c>
      <c r="G87" s="145">
        <v>45380</v>
      </c>
      <c r="H87" s="76">
        <f t="shared" si="3"/>
        <v>12.259999999999991</v>
      </c>
      <c r="K87" s="134">
        <v>84</v>
      </c>
      <c r="L87" s="135">
        <v>45380</v>
      </c>
      <c r="M87" s="136">
        <v>180</v>
      </c>
      <c r="N87" s="137">
        <f t="shared" si="5"/>
        <v>100.4</v>
      </c>
      <c r="O87" s="138">
        <v>189.6</v>
      </c>
      <c r="P87" s="139">
        <f t="shared" si="1"/>
        <v>90.799999999999983</v>
      </c>
      <c r="Q87" s="41"/>
    </row>
    <row r="88" spans="1:24" ht="15.6" x14ac:dyDescent="0.3">
      <c r="A88" s="126">
        <v>84</v>
      </c>
      <c r="B88" s="142">
        <f t="shared" si="0"/>
        <v>1034.05</v>
      </c>
      <c r="C88" s="128"/>
      <c r="D88" s="129">
        <f t="shared" si="2"/>
        <v>1025.29</v>
      </c>
      <c r="E88" s="144">
        <v>45380</v>
      </c>
      <c r="F88" s="37">
        <v>1034.05</v>
      </c>
      <c r="G88" s="145">
        <v>45381</v>
      </c>
      <c r="H88" s="76">
        <f t="shared" si="3"/>
        <v>8.7599999999999909</v>
      </c>
      <c r="K88" s="134">
        <v>85</v>
      </c>
      <c r="L88" s="135">
        <v>45381</v>
      </c>
      <c r="M88" s="136"/>
      <c r="N88" s="137">
        <f t="shared" si="5"/>
        <v>189.6</v>
      </c>
      <c r="O88" s="138">
        <v>144.80000000000001</v>
      </c>
      <c r="P88" s="139">
        <f t="shared" si="1"/>
        <v>44.799999999999983</v>
      </c>
      <c r="Q88" s="41"/>
    </row>
    <row r="89" spans="1:24" ht="15.6" x14ac:dyDescent="0.3">
      <c r="A89" s="126">
        <v>85</v>
      </c>
      <c r="B89" s="142">
        <f t="shared" si="0"/>
        <v>1037.43</v>
      </c>
      <c r="C89" s="128"/>
      <c r="D89" s="129">
        <f t="shared" si="2"/>
        <v>1034.05</v>
      </c>
      <c r="E89" s="144">
        <v>45381</v>
      </c>
      <c r="F89" s="37">
        <v>1037.43</v>
      </c>
      <c r="G89" s="145">
        <v>45382</v>
      </c>
      <c r="H89" s="76">
        <f t="shared" si="3"/>
        <v>3.3800000000001091</v>
      </c>
      <c r="K89" s="134">
        <v>86</v>
      </c>
      <c r="L89" s="135">
        <v>45382</v>
      </c>
      <c r="M89" s="136">
        <v>150</v>
      </c>
      <c r="N89" s="137">
        <f t="shared" si="5"/>
        <v>144.80000000000001</v>
      </c>
      <c r="O89" s="138">
        <v>223.2</v>
      </c>
      <c r="P89" s="139">
        <f t="shared" si="1"/>
        <v>71.600000000000023</v>
      </c>
      <c r="Q89" s="41"/>
      <c r="R89" s="48" t="s">
        <v>151</v>
      </c>
    </row>
    <row r="90" spans="1:24" ht="15.6" x14ac:dyDescent="0.3">
      <c r="A90" s="126">
        <v>86</v>
      </c>
      <c r="B90" s="142">
        <f t="shared" si="0"/>
        <v>1043.6099999999999</v>
      </c>
      <c r="C90" s="128"/>
      <c r="D90" s="129">
        <f t="shared" si="2"/>
        <v>1037.43</v>
      </c>
      <c r="E90" s="144">
        <v>45382</v>
      </c>
      <c r="F90" s="37">
        <v>1043.6099999999999</v>
      </c>
      <c r="G90" s="145">
        <v>45383</v>
      </c>
      <c r="H90" s="76">
        <f t="shared" si="3"/>
        <v>6.1799999999998363</v>
      </c>
      <c r="I90" s="147">
        <f>SUM(H5:H90)</f>
        <v>614.04999999999984</v>
      </c>
      <c r="K90" s="134">
        <v>87</v>
      </c>
      <c r="L90" s="135">
        <v>45383</v>
      </c>
      <c r="M90" s="136"/>
      <c r="N90" s="137">
        <f t="shared" si="5"/>
        <v>223.2</v>
      </c>
      <c r="O90" s="138">
        <v>100.44</v>
      </c>
      <c r="P90" s="139">
        <f t="shared" si="1"/>
        <v>122.75999999999999</v>
      </c>
      <c r="Q90" s="41"/>
      <c r="R90" s="48" t="s">
        <v>152</v>
      </c>
    </row>
    <row r="91" spans="1:24" ht="15.6" x14ac:dyDescent="0.3">
      <c r="A91" s="126">
        <v>87</v>
      </c>
      <c r="B91" s="142">
        <f t="shared" si="0"/>
        <v>1053.25</v>
      </c>
      <c r="C91" s="128"/>
      <c r="D91" s="129">
        <f t="shared" si="2"/>
        <v>1043.6099999999999</v>
      </c>
      <c r="E91" s="144">
        <v>45383</v>
      </c>
      <c r="F91" s="37">
        <v>1053.25</v>
      </c>
      <c r="G91" s="145">
        <v>45384</v>
      </c>
      <c r="H91" s="76">
        <f t="shared" si="3"/>
        <v>9.6400000000001</v>
      </c>
      <c r="I91" s="511">
        <f>AVERAGE(H5:H90)</f>
        <v>7.1401162790697654</v>
      </c>
      <c r="K91" s="134">
        <v>88</v>
      </c>
      <c r="L91" s="135">
        <v>45384</v>
      </c>
      <c r="M91" s="136">
        <v>180</v>
      </c>
      <c r="N91" s="137">
        <f t="shared" si="5"/>
        <v>100.44</v>
      </c>
      <c r="O91" s="138">
        <v>100.44</v>
      </c>
      <c r="P91" s="139">
        <f t="shared" si="1"/>
        <v>180</v>
      </c>
      <c r="Q91" s="41"/>
      <c r="X91" s="48">
        <f>SUM(P4:P89)</f>
        <v>6337.8</v>
      </c>
    </row>
    <row r="92" spans="1:24" ht="15.6" x14ac:dyDescent="0.3">
      <c r="A92" s="126">
        <v>88</v>
      </c>
      <c r="B92" s="142">
        <f t="shared" si="0"/>
        <v>1069.49</v>
      </c>
      <c r="C92" s="128"/>
      <c r="D92" s="129">
        <f t="shared" si="2"/>
        <v>1053.25</v>
      </c>
      <c r="E92" s="144">
        <v>45384</v>
      </c>
      <c r="F92" s="37">
        <v>1069.49</v>
      </c>
      <c r="G92" s="145">
        <v>45385</v>
      </c>
      <c r="H92" s="76">
        <f t="shared" si="3"/>
        <v>16.240000000000009</v>
      </c>
      <c r="K92" s="134">
        <v>89</v>
      </c>
      <c r="L92" s="135">
        <v>45385</v>
      </c>
      <c r="M92" s="136">
        <v>180</v>
      </c>
      <c r="N92" s="137">
        <f t="shared" si="5"/>
        <v>100.44</v>
      </c>
      <c r="O92" s="138">
        <v>189.6</v>
      </c>
      <c r="P92" s="139">
        <f t="shared" si="1"/>
        <v>90.84</v>
      </c>
      <c r="Q92" s="41"/>
    </row>
    <row r="93" spans="1:24" ht="15.6" x14ac:dyDescent="0.3">
      <c r="A93" s="126">
        <v>89</v>
      </c>
      <c r="B93" s="142">
        <f t="shared" si="0"/>
        <v>1077.4000000000001</v>
      </c>
      <c r="C93" s="128"/>
      <c r="D93" s="129">
        <f t="shared" si="2"/>
        <v>1069.49</v>
      </c>
      <c r="E93" s="144">
        <v>45385</v>
      </c>
      <c r="F93" s="37">
        <v>1077.4000000000001</v>
      </c>
      <c r="G93" s="145">
        <v>45386</v>
      </c>
      <c r="H93" s="76">
        <f t="shared" si="3"/>
        <v>7.9100000000000819</v>
      </c>
      <c r="K93" s="134">
        <v>90</v>
      </c>
      <c r="L93" s="135">
        <v>45386</v>
      </c>
      <c r="M93" s="136"/>
      <c r="N93" s="137">
        <f t="shared" si="5"/>
        <v>189.6</v>
      </c>
      <c r="O93" s="138">
        <v>128.1</v>
      </c>
      <c r="P93" s="139">
        <f t="shared" si="1"/>
        <v>61.5</v>
      </c>
      <c r="Q93" s="41"/>
    </row>
    <row r="94" spans="1:24" ht="15.6" x14ac:dyDescent="0.3">
      <c r="A94" s="126">
        <v>90</v>
      </c>
      <c r="B94" s="142">
        <f t="shared" si="0"/>
        <v>1082.5</v>
      </c>
      <c r="C94" s="128"/>
      <c r="D94" s="129">
        <f t="shared" si="2"/>
        <v>1077.4000000000001</v>
      </c>
      <c r="E94" s="144">
        <v>45386</v>
      </c>
      <c r="F94" s="37">
        <v>1082.5</v>
      </c>
      <c r="G94" s="145">
        <v>45387</v>
      </c>
      <c r="H94" s="76">
        <f t="shared" si="3"/>
        <v>5.0999999999999091</v>
      </c>
      <c r="K94" s="134">
        <v>91</v>
      </c>
      <c r="L94" s="135">
        <v>45387</v>
      </c>
      <c r="M94" s="136"/>
      <c r="N94" s="137">
        <f t="shared" si="5"/>
        <v>128.1</v>
      </c>
      <c r="O94" s="138">
        <v>67.2</v>
      </c>
      <c r="P94" s="139">
        <f t="shared" si="1"/>
        <v>60.899999999999991</v>
      </c>
      <c r="Q94" s="41"/>
    </row>
    <row r="95" spans="1:24" ht="15.6" x14ac:dyDescent="0.3">
      <c r="A95" s="126">
        <v>91</v>
      </c>
      <c r="B95" s="142">
        <f t="shared" si="0"/>
        <v>1088.25</v>
      </c>
      <c r="C95" s="128"/>
      <c r="D95" s="129">
        <f t="shared" si="2"/>
        <v>1082.5</v>
      </c>
      <c r="E95" s="144">
        <v>45387</v>
      </c>
      <c r="F95" s="37">
        <v>1088.25</v>
      </c>
      <c r="G95" s="145">
        <v>45388</v>
      </c>
      <c r="H95" s="76">
        <f t="shared" si="3"/>
        <v>5.75</v>
      </c>
      <c r="K95" s="134">
        <v>92</v>
      </c>
      <c r="L95" s="135">
        <v>45388</v>
      </c>
      <c r="M95" s="136"/>
      <c r="N95" s="137">
        <f t="shared" si="5"/>
        <v>67.2</v>
      </c>
      <c r="O95" s="138">
        <v>0</v>
      </c>
      <c r="P95" s="139">
        <f t="shared" si="1"/>
        <v>67.2</v>
      </c>
      <c r="Q95" s="41"/>
    </row>
    <row r="96" spans="1:24" ht="15.6" x14ac:dyDescent="0.3">
      <c r="A96" s="126">
        <v>92</v>
      </c>
      <c r="B96" s="142">
        <f t="shared" si="0"/>
        <v>1094.3599999999999</v>
      </c>
      <c r="C96" s="128"/>
      <c r="D96" s="129">
        <f t="shared" si="2"/>
        <v>1088.25</v>
      </c>
      <c r="E96" s="144">
        <v>45388</v>
      </c>
      <c r="F96" s="37">
        <v>1094.3599999999999</v>
      </c>
      <c r="G96" s="145">
        <v>45389</v>
      </c>
      <c r="H96" s="76">
        <f t="shared" si="3"/>
        <v>6.1099999999999</v>
      </c>
      <c r="K96" s="134">
        <v>93</v>
      </c>
      <c r="L96" s="135">
        <v>45389</v>
      </c>
      <c r="M96" s="136"/>
      <c r="N96" s="137">
        <f t="shared" si="5"/>
        <v>0</v>
      </c>
      <c r="O96" s="138">
        <v>0</v>
      </c>
      <c r="P96" s="139">
        <f t="shared" si="1"/>
        <v>0</v>
      </c>
      <c r="Q96" s="41"/>
    </row>
    <row r="97" spans="1:20" ht="15.6" x14ac:dyDescent="0.3">
      <c r="A97" s="126">
        <v>93</v>
      </c>
      <c r="B97" s="142">
        <f t="shared" si="0"/>
        <v>1094.3599999999999</v>
      </c>
      <c r="C97" s="128"/>
      <c r="D97" s="129">
        <f t="shared" si="2"/>
        <v>1094.3599999999999</v>
      </c>
      <c r="E97" s="144">
        <v>45389</v>
      </c>
      <c r="F97" s="37">
        <v>1094.3599999999999</v>
      </c>
      <c r="G97" s="145">
        <v>45390</v>
      </c>
      <c r="H97" s="76">
        <f t="shared" si="3"/>
        <v>0</v>
      </c>
      <c r="K97" s="134">
        <v>94</v>
      </c>
      <c r="L97" s="135">
        <v>45390</v>
      </c>
      <c r="M97" s="136">
        <v>210</v>
      </c>
      <c r="N97" s="137">
        <f t="shared" si="5"/>
        <v>0</v>
      </c>
      <c r="O97" s="138">
        <v>144.80000000000001</v>
      </c>
      <c r="P97" s="139">
        <f t="shared" si="1"/>
        <v>65.199999999999989</v>
      </c>
      <c r="Q97" s="41"/>
      <c r="R97" s="48" t="s">
        <v>153</v>
      </c>
    </row>
    <row r="98" spans="1:20" ht="15.6" x14ac:dyDescent="0.3">
      <c r="A98" s="126">
        <v>94</v>
      </c>
      <c r="B98" s="142">
        <f t="shared" si="0"/>
        <v>1102.1400000000001</v>
      </c>
      <c r="C98" s="128"/>
      <c r="D98" s="129">
        <f t="shared" si="2"/>
        <v>1094.3599999999999</v>
      </c>
      <c r="E98" s="144">
        <v>45390</v>
      </c>
      <c r="F98" s="37">
        <v>1102.1400000000001</v>
      </c>
      <c r="G98" s="145">
        <v>45391</v>
      </c>
      <c r="H98" s="76">
        <f t="shared" si="3"/>
        <v>7.7800000000002001</v>
      </c>
      <c r="K98" s="134">
        <v>95</v>
      </c>
      <c r="L98" s="135">
        <v>45391</v>
      </c>
      <c r="M98" s="136"/>
      <c r="N98" s="137">
        <f t="shared" si="5"/>
        <v>144.80000000000001</v>
      </c>
      <c r="O98" s="138">
        <v>111.6</v>
      </c>
      <c r="P98" s="139">
        <f t="shared" si="1"/>
        <v>33.200000000000017</v>
      </c>
      <c r="Q98" s="41"/>
    </row>
    <row r="99" spans="1:20" ht="15.6" x14ac:dyDescent="0.3">
      <c r="A99" s="126">
        <v>95</v>
      </c>
      <c r="B99" s="142">
        <f t="shared" si="0"/>
        <v>1104.8</v>
      </c>
      <c r="C99" s="128"/>
      <c r="D99" s="129">
        <f t="shared" si="2"/>
        <v>1102.1400000000001</v>
      </c>
      <c r="E99" s="144">
        <v>45391</v>
      </c>
      <c r="F99" s="37">
        <v>1104.8</v>
      </c>
      <c r="G99" s="145">
        <v>45392</v>
      </c>
      <c r="H99" s="76">
        <f t="shared" si="3"/>
        <v>2.6599999999998545</v>
      </c>
      <c r="K99" s="134">
        <v>96</v>
      </c>
      <c r="L99" s="135">
        <v>45392</v>
      </c>
      <c r="M99" s="136">
        <v>90</v>
      </c>
      <c r="N99" s="137">
        <f t="shared" si="5"/>
        <v>111.6</v>
      </c>
      <c r="O99" s="138">
        <v>144.80000000000001</v>
      </c>
      <c r="P99" s="139">
        <f t="shared" si="1"/>
        <v>56.799999999999983</v>
      </c>
      <c r="Q99" s="41"/>
    </row>
    <row r="100" spans="1:20" ht="15.6" x14ac:dyDescent="0.3">
      <c r="A100" s="126">
        <v>96</v>
      </c>
      <c r="B100" s="142">
        <f t="shared" si="0"/>
        <v>1108.53</v>
      </c>
      <c r="C100" s="128"/>
      <c r="D100" s="129">
        <f t="shared" si="2"/>
        <v>1104.8</v>
      </c>
      <c r="E100" s="144">
        <v>45392</v>
      </c>
      <c r="F100" s="37">
        <v>1108.53</v>
      </c>
      <c r="G100" s="145">
        <v>45393</v>
      </c>
      <c r="H100" s="76">
        <f t="shared" si="3"/>
        <v>3.7300000000000182</v>
      </c>
      <c r="K100" s="134">
        <v>97</v>
      </c>
      <c r="L100" s="135">
        <v>45393</v>
      </c>
      <c r="M100" s="136">
        <v>180</v>
      </c>
      <c r="N100" s="137">
        <f t="shared" si="5"/>
        <v>144.80000000000001</v>
      </c>
      <c r="O100" s="138">
        <v>292.24</v>
      </c>
      <c r="P100" s="139">
        <f t="shared" si="1"/>
        <v>32.56</v>
      </c>
      <c r="Q100" s="41"/>
    </row>
    <row r="101" spans="1:20" ht="15.6" x14ac:dyDescent="0.3">
      <c r="A101" s="126">
        <v>97</v>
      </c>
      <c r="B101" s="142">
        <f t="shared" si="0"/>
        <v>1111.54</v>
      </c>
      <c r="C101" s="128"/>
      <c r="D101" s="129">
        <f t="shared" si="2"/>
        <v>1108.53</v>
      </c>
      <c r="E101" s="144">
        <v>45393</v>
      </c>
      <c r="F101" s="37">
        <v>1111.54</v>
      </c>
      <c r="G101" s="145">
        <v>45394</v>
      </c>
      <c r="H101" s="76">
        <f t="shared" si="3"/>
        <v>3.0099999999999909</v>
      </c>
      <c r="K101" s="134">
        <v>98</v>
      </c>
      <c r="L101" s="135">
        <v>45394</v>
      </c>
      <c r="M101" s="136">
        <v>90</v>
      </c>
      <c r="N101" s="137">
        <f t="shared" si="5"/>
        <v>292.24</v>
      </c>
      <c r="O101" s="138">
        <v>290</v>
      </c>
      <c r="P101" s="139">
        <f t="shared" si="1"/>
        <v>92.240000000000009</v>
      </c>
      <c r="Q101" s="41"/>
    </row>
    <row r="102" spans="1:20" ht="15.6" x14ac:dyDescent="0.3">
      <c r="A102" s="126">
        <v>98</v>
      </c>
      <c r="B102" s="142">
        <f t="shared" si="0"/>
        <v>1120.8</v>
      </c>
      <c r="C102" s="128"/>
      <c r="D102" s="129">
        <f t="shared" si="2"/>
        <v>1111.54</v>
      </c>
      <c r="E102" s="144">
        <v>45394</v>
      </c>
      <c r="F102" s="37">
        <v>1120.8</v>
      </c>
      <c r="G102" s="145">
        <v>45395</v>
      </c>
      <c r="H102" s="76">
        <f t="shared" si="3"/>
        <v>9.2599999999999909</v>
      </c>
      <c r="K102" s="134">
        <v>99</v>
      </c>
      <c r="L102" s="135">
        <v>45395</v>
      </c>
      <c r="M102" s="136">
        <v>60</v>
      </c>
      <c r="N102" s="137">
        <f t="shared" si="5"/>
        <v>290</v>
      </c>
      <c r="O102" s="138">
        <v>252.32</v>
      </c>
      <c r="P102" s="139">
        <f t="shared" si="1"/>
        <v>97.68</v>
      </c>
      <c r="Q102" s="41"/>
    </row>
    <row r="103" spans="1:20" ht="15.6" x14ac:dyDescent="0.3">
      <c r="A103" s="126">
        <v>99</v>
      </c>
      <c r="B103" s="142">
        <f t="shared" si="0"/>
        <v>1126.81</v>
      </c>
      <c r="C103" s="128"/>
      <c r="D103" s="129">
        <f t="shared" si="2"/>
        <v>1120.8</v>
      </c>
      <c r="E103" s="144">
        <v>45395</v>
      </c>
      <c r="F103" s="37">
        <v>1126.81</v>
      </c>
      <c r="G103" s="145">
        <v>45396</v>
      </c>
      <c r="H103" s="76">
        <f t="shared" si="3"/>
        <v>6.0099999999999909</v>
      </c>
      <c r="K103" s="134">
        <v>100</v>
      </c>
      <c r="L103" s="135">
        <v>45396</v>
      </c>
      <c r="M103" s="136"/>
      <c r="N103" s="137">
        <f t="shared" si="5"/>
        <v>252.32</v>
      </c>
      <c r="O103" s="138">
        <v>200.8</v>
      </c>
      <c r="P103" s="139">
        <f t="shared" si="1"/>
        <v>51.519999999999982</v>
      </c>
      <c r="Q103" s="41"/>
      <c r="S103" s="48">
        <f>SUM(H98:H102)</f>
        <v>26.440000000000055</v>
      </c>
      <c r="T103" s="48">
        <f>SUM(P97:P101)</f>
        <v>280</v>
      </c>
    </row>
    <row r="104" spans="1:20" ht="15.6" x14ac:dyDescent="0.3">
      <c r="A104" s="126">
        <v>100</v>
      </c>
      <c r="B104" s="142">
        <f t="shared" si="0"/>
        <v>1132.23</v>
      </c>
      <c r="C104" s="128"/>
      <c r="D104" s="129">
        <f t="shared" si="2"/>
        <v>1126.81</v>
      </c>
      <c r="E104" s="144">
        <v>45396</v>
      </c>
      <c r="F104" s="37">
        <v>1132.23</v>
      </c>
      <c r="G104" s="145">
        <v>45397</v>
      </c>
      <c r="H104" s="76">
        <f t="shared" si="3"/>
        <v>5.4200000000000728</v>
      </c>
      <c r="K104" s="134">
        <v>101</v>
      </c>
      <c r="L104" s="135">
        <v>45397</v>
      </c>
      <c r="M104" s="136"/>
      <c r="N104" s="137">
        <f t="shared" si="5"/>
        <v>200.8</v>
      </c>
      <c r="O104" s="138">
        <v>56</v>
      </c>
      <c r="P104" s="139">
        <f t="shared" si="1"/>
        <v>144.80000000000001</v>
      </c>
      <c r="Q104" s="41"/>
      <c r="S104" s="48">
        <f>SUM(H98:H102)</f>
        <v>26.440000000000055</v>
      </c>
      <c r="T104" s="48">
        <f>SUM(P97:P101)</f>
        <v>280</v>
      </c>
    </row>
    <row r="105" spans="1:20" ht="15.6" x14ac:dyDescent="0.3">
      <c r="A105" s="126">
        <v>101</v>
      </c>
      <c r="B105" s="142">
        <f t="shared" si="0"/>
        <v>1145.28</v>
      </c>
      <c r="C105" s="128"/>
      <c r="D105" s="129">
        <f t="shared" si="2"/>
        <v>1132.23</v>
      </c>
      <c r="E105" s="144">
        <v>45397</v>
      </c>
      <c r="F105" s="37">
        <v>1145.28</v>
      </c>
      <c r="G105" s="145">
        <v>45398</v>
      </c>
      <c r="H105" s="76">
        <f t="shared" si="3"/>
        <v>13.049999999999955</v>
      </c>
      <c r="K105" s="134">
        <v>102</v>
      </c>
      <c r="L105" s="135">
        <v>45398</v>
      </c>
      <c r="M105" s="136">
        <v>150</v>
      </c>
      <c r="N105" s="137">
        <f t="shared" si="5"/>
        <v>56</v>
      </c>
      <c r="O105" s="138">
        <v>22.4</v>
      </c>
      <c r="P105" s="139">
        <f t="shared" si="1"/>
        <v>183.6</v>
      </c>
      <c r="Q105" s="41"/>
    </row>
    <row r="106" spans="1:20" ht="15.6" x14ac:dyDescent="0.3">
      <c r="A106" s="126">
        <v>102</v>
      </c>
      <c r="B106" s="142">
        <f t="shared" si="0"/>
        <v>1162.95</v>
      </c>
      <c r="C106" s="128"/>
      <c r="D106" s="129">
        <f t="shared" si="2"/>
        <v>1145.28</v>
      </c>
      <c r="E106" s="144">
        <v>45398</v>
      </c>
      <c r="F106" s="37">
        <v>1162.95</v>
      </c>
      <c r="G106" s="145">
        <v>45399</v>
      </c>
      <c r="H106" s="76">
        <f t="shared" si="3"/>
        <v>17.670000000000073</v>
      </c>
      <c r="K106" s="134">
        <v>103</v>
      </c>
      <c r="L106" s="135">
        <v>45399</v>
      </c>
      <c r="M106" s="136">
        <v>150</v>
      </c>
      <c r="N106" s="137">
        <f t="shared" si="5"/>
        <v>22.4</v>
      </c>
      <c r="O106" s="138">
        <v>122.6</v>
      </c>
      <c r="P106" s="139">
        <f t="shared" si="1"/>
        <v>49.800000000000011</v>
      </c>
      <c r="Q106" s="41"/>
    </row>
    <row r="107" spans="1:20" ht="15.6" x14ac:dyDescent="0.3">
      <c r="A107" s="126">
        <v>103</v>
      </c>
      <c r="B107" s="142">
        <f t="shared" si="0"/>
        <v>1168.47</v>
      </c>
      <c r="C107" s="128"/>
      <c r="D107" s="129">
        <f t="shared" si="2"/>
        <v>1162.95</v>
      </c>
      <c r="E107" s="144">
        <v>45399</v>
      </c>
      <c r="F107" s="37">
        <v>1168.47</v>
      </c>
      <c r="G107" s="145">
        <v>45400</v>
      </c>
      <c r="H107" s="76">
        <f t="shared" si="3"/>
        <v>5.5199999999999818</v>
      </c>
      <c r="K107" s="134">
        <v>104</v>
      </c>
      <c r="L107" s="135">
        <v>45400</v>
      </c>
      <c r="M107" s="136">
        <v>180</v>
      </c>
      <c r="N107" s="137">
        <f t="shared" si="5"/>
        <v>122.6</v>
      </c>
      <c r="O107" s="138">
        <v>167.2</v>
      </c>
      <c r="P107" s="139">
        <f t="shared" si="1"/>
        <v>135.40000000000003</v>
      </c>
      <c r="Q107" s="41"/>
    </row>
    <row r="108" spans="1:20" ht="15.6" x14ac:dyDescent="0.3">
      <c r="A108" s="126">
        <v>104</v>
      </c>
      <c r="B108" s="142">
        <f t="shared" si="0"/>
        <v>1180.05</v>
      </c>
      <c r="C108" s="128"/>
      <c r="D108" s="129">
        <f t="shared" si="2"/>
        <v>1168.47</v>
      </c>
      <c r="E108" s="144">
        <v>45400</v>
      </c>
      <c r="F108" s="37">
        <v>1180.05</v>
      </c>
      <c r="G108" s="145">
        <v>45401</v>
      </c>
      <c r="H108" s="76">
        <f t="shared" si="3"/>
        <v>11.579999999999927</v>
      </c>
      <c r="K108" s="134">
        <v>105</v>
      </c>
      <c r="L108" s="135">
        <v>45401</v>
      </c>
      <c r="M108" s="136">
        <v>180</v>
      </c>
      <c r="N108" s="137">
        <f t="shared" si="5"/>
        <v>167.2</v>
      </c>
      <c r="O108" s="138">
        <v>241.12</v>
      </c>
      <c r="P108" s="139">
        <f t="shared" si="1"/>
        <v>106.07999999999998</v>
      </c>
      <c r="Q108" s="41"/>
    </row>
    <row r="109" spans="1:20" ht="15.6" x14ac:dyDescent="0.3">
      <c r="A109" s="126">
        <v>105</v>
      </c>
      <c r="B109" s="142">
        <f t="shared" si="0"/>
        <v>1189.8699999999999</v>
      </c>
      <c r="C109" s="128"/>
      <c r="D109" s="129">
        <f t="shared" si="2"/>
        <v>1180.05</v>
      </c>
      <c r="E109" s="144">
        <v>45401</v>
      </c>
      <c r="F109" s="37">
        <v>1189.8699999999999</v>
      </c>
      <c r="G109" s="145">
        <v>45402</v>
      </c>
      <c r="H109" s="76">
        <f t="shared" si="3"/>
        <v>9.8199999999999363</v>
      </c>
      <c r="K109" s="134">
        <v>106</v>
      </c>
      <c r="L109" s="135">
        <v>45402</v>
      </c>
      <c r="M109" s="136"/>
      <c r="N109" s="137">
        <f t="shared" si="5"/>
        <v>241.12</v>
      </c>
      <c r="O109" s="138">
        <v>111.6</v>
      </c>
      <c r="P109" s="139">
        <f t="shared" si="1"/>
        <v>129.52000000000001</v>
      </c>
      <c r="Q109" s="41"/>
      <c r="S109" s="48">
        <f>SUM(H98:H107)</f>
        <v>74.110000000000127</v>
      </c>
      <c r="T109" s="48">
        <f>SUM(P97:P106)</f>
        <v>807.40000000000009</v>
      </c>
    </row>
    <row r="110" spans="1:20" ht="15.6" x14ac:dyDescent="0.3">
      <c r="A110" s="126">
        <v>106</v>
      </c>
      <c r="B110" s="142">
        <f t="shared" si="0"/>
        <v>1201.52</v>
      </c>
      <c r="C110" s="128"/>
      <c r="D110" s="129">
        <f t="shared" si="2"/>
        <v>1189.8699999999999</v>
      </c>
      <c r="E110" s="144">
        <v>45402</v>
      </c>
      <c r="F110" s="37">
        <v>1201.52</v>
      </c>
      <c r="G110" s="145">
        <v>45403</v>
      </c>
      <c r="H110" s="76">
        <f t="shared" si="3"/>
        <v>11.650000000000091</v>
      </c>
      <c r="K110" s="134">
        <v>107</v>
      </c>
      <c r="L110" s="135">
        <v>45403</v>
      </c>
      <c r="M110" s="136">
        <v>150</v>
      </c>
      <c r="N110" s="137">
        <f t="shared" si="5"/>
        <v>111.6</v>
      </c>
      <c r="O110" s="138">
        <v>89.2</v>
      </c>
      <c r="P110" s="139">
        <f t="shared" si="1"/>
        <v>172.40000000000003</v>
      </c>
      <c r="Q110" s="41"/>
    </row>
    <row r="111" spans="1:20" ht="15.6" x14ac:dyDescent="0.3">
      <c r="A111" s="126">
        <v>107</v>
      </c>
      <c r="B111" s="142">
        <f t="shared" si="0"/>
        <v>1217.0899999999999</v>
      </c>
      <c r="C111" s="128"/>
      <c r="D111" s="129">
        <f t="shared" si="2"/>
        <v>1201.52</v>
      </c>
      <c r="E111" s="144">
        <v>45403</v>
      </c>
      <c r="F111" s="37">
        <v>1217.0899999999999</v>
      </c>
      <c r="G111" s="145">
        <v>45404</v>
      </c>
      <c r="H111" s="76">
        <f t="shared" si="3"/>
        <v>15.569999999999936</v>
      </c>
      <c r="K111" s="134">
        <v>108</v>
      </c>
      <c r="L111" s="135">
        <v>45404</v>
      </c>
      <c r="M111" s="136">
        <v>120</v>
      </c>
      <c r="N111" s="137">
        <f t="shared" si="5"/>
        <v>89.2</v>
      </c>
      <c r="O111" s="138">
        <v>133.6</v>
      </c>
      <c r="P111" s="139">
        <f t="shared" si="1"/>
        <v>75.599999999999994</v>
      </c>
      <c r="Q111" s="41"/>
    </row>
    <row r="112" spans="1:20" ht="15.6" x14ac:dyDescent="0.3">
      <c r="A112" s="126">
        <v>108</v>
      </c>
      <c r="B112" s="142">
        <f t="shared" si="0"/>
        <v>1221.69</v>
      </c>
      <c r="C112" s="128"/>
      <c r="D112" s="129">
        <f t="shared" si="2"/>
        <v>1217.0899999999999</v>
      </c>
      <c r="E112" s="144">
        <v>45404</v>
      </c>
      <c r="F112" s="37">
        <v>1221.69</v>
      </c>
      <c r="G112" s="145">
        <v>45405</v>
      </c>
      <c r="H112" s="76">
        <f t="shared" si="3"/>
        <v>4.6000000000001364</v>
      </c>
      <c r="K112" s="134">
        <v>109</v>
      </c>
      <c r="L112" s="135">
        <v>45405</v>
      </c>
      <c r="M112" s="136">
        <v>150</v>
      </c>
      <c r="N112" s="137">
        <f t="shared" si="5"/>
        <v>133.6</v>
      </c>
      <c r="O112" s="138">
        <v>178.4</v>
      </c>
      <c r="P112" s="139">
        <f t="shared" si="1"/>
        <v>105.20000000000002</v>
      </c>
      <c r="Q112" s="41"/>
      <c r="R112" s="48" t="s">
        <v>154</v>
      </c>
    </row>
    <row r="113" spans="1:20" ht="15.6" x14ac:dyDescent="0.3">
      <c r="A113" s="126">
        <v>109</v>
      </c>
      <c r="B113" s="142">
        <f t="shared" si="0"/>
        <v>1232.0899999999999</v>
      </c>
      <c r="C113" s="128"/>
      <c r="D113" s="129">
        <f t="shared" si="2"/>
        <v>1221.69</v>
      </c>
      <c r="E113" s="144">
        <v>45405</v>
      </c>
      <c r="F113" s="37">
        <v>1232.0899999999999</v>
      </c>
      <c r="G113" s="145">
        <v>45406</v>
      </c>
      <c r="H113" s="76">
        <f t="shared" si="3"/>
        <v>10.399999999999864</v>
      </c>
      <c r="K113" s="134">
        <v>110</v>
      </c>
      <c r="L113" s="135">
        <v>45406</v>
      </c>
      <c r="M113" s="136">
        <v>120</v>
      </c>
      <c r="N113" s="137">
        <f t="shared" si="5"/>
        <v>178.4</v>
      </c>
      <c r="O113" s="138">
        <v>234.4</v>
      </c>
      <c r="P113" s="139">
        <f t="shared" si="1"/>
        <v>63.999999999999972</v>
      </c>
      <c r="Q113" s="41"/>
      <c r="R113" s="48" t="s">
        <v>155</v>
      </c>
    </row>
    <row r="114" spans="1:20" ht="15.6" x14ac:dyDescent="0.3">
      <c r="A114" s="126">
        <v>110</v>
      </c>
      <c r="B114" s="142">
        <f t="shared" si="0"/>
        <v>1238.52</v>
      </c>
      <c r="C114" s="128"/>
      <c r="D114" s="129">
        <f t="shared" si="2"/>
        <v>1232.0899999999999</v>
      </c>
      <c r="E114" s="144">
        <v>45406</v>
      </c>
      <c r="F114" s="37">
        <v>1238.52</v>
      </c>
      <c r="G114" s="145">
        <v>45407</v>
      </c>
      <c r="H114" s="76">
        <f t="shared" si="3"/>
        <v>6.4300000000000637</v>
      </c>
      <c r="K114" s="134">
        <v>111</v>
      </c>
      <c r="L114" s="135">
        <v>45407</v>
      </c>
      <c r="M114" s="136">
        <v>90</v>
      </c>
      <c r="N114" s="137">
        <f t="shared" si="5"/>
        <v>234.4</v>
      </c>
      <c r="O114" s="138">
        <v>312.39999999999998</v>
      </c>
      <c r="P114" s="139">
        <f t="shared" si="1"/>
        <v>12</v>
      </c>
      <c r="Q114" s="41"/>
    </row>
    <row r="115" spans="1:20" ht="15.6" x14ac:dyDescent="0.3">
      <c r="A115" s="126">
        <v>111</v>
      </c>
      <c r="B115" s="142">
        <f t="shared" si="0"/>
        <v>1242.01</v>
      </c>
      <c r="C115" s="128"/>
      <c r="D115" s="129">
        <f t="shared" si="2"/>
        <v>1238.52</v>
      </c>
      <c r="E115" s="144">
        <v>45407</v>
      </c>
      <c r="F115" s="37">
        <v>1242.01</v>
      </c>
      <c r="G115" s="145">
        <v>45408</v>
      </c>
      <c r="H115" s="76">
        <f t="shared" si="3"/>
        <v>3.4900000000000091</v>
      </c>
      <c r="K115" s="134">
        <v>112</v>
      </c>
      <c r="L115" s="135">
        <v>45408</v>
      </c>
      <c r="M115" s="136">
        <v>70</v>
      </c>
      <c r="N115" s="137">
        <f t="shared" si="5"/>
        <v>312.39999999999998</v>
      </c>
      <c r="O115" s="138">
        <v>301.2</v>
      </c>
      <c r="P115" s="139">
        <f t="shared" si="1"/>
        <v>81.199999999999989</v>
      </c>
      <c r="Q115" s="41"/>
    </row>
    <row r="116" spans="1:20" ht="15.6" x14ac:dyDescent="0.3">
      <c r="A116" s="126">
        <v>112</v>
      </c>
      <c r="B116" s="142">
        <f t="shared" si="0"/>
        <v>1245.97</v>
      </c>
      <c r="C116" s="128"/>
      <c r="D116" s="129">
        <f t="shared" si="2"/>
        <v>1242.01</v>
      </c>
      <c r="E116" s="144">
        <v>45408</v>
      </c>
      <c r="F116" s="37">
        <v>1245.97</v>
      </c>
      <c r="G116" s="145">
        <v>45409</v>
      </c>
      <c r="H116" s="76">
        <f t="shared" si="3"/>
        <v>3.9600000000000364</v>
      </c>
      <c r="K116" s="134">
        <v>113</v>
      </c>
      <c r="L116" s="135">
        <v>45409</v>
      </c>
      <c r="M116" s="136"/>
      <c r="N116" s="137">
        <f t="shared" si="5"/>
        <v>301.2</v>
      </c>
      <c r="O116" s="138">
        <v>178.4</v>
      </c>
      <c r="P116" s="139">
        <f t="shared" si="1"/>
        <v>122.79999999999998</v>
      </c>
      <c r="Q116" s="41"/>
    </row>
    <row r="117" spans="1:20" ht="15.6" x14ac:dyDescent="0.3">
      <c r="A117" s="126">
        <v>113</v>
      </c>
      <c r="B117" s="142">
        <f t="shared" si="0"/>
        <v>1257.3699999999999</v>
      </c>
      <c r="C117" s="128"/>
      <c r="D117" s="129">
        <f t="shared" si="2"/>
        <v>1245.97</v>
      </c>
      <c r="E117" s="144">
        <v>45409</v>
      </c>
      <c r="F117" s="37">
        <v>1257.3699999999999</v>
      </c>
      <c r="G117" s="145">
        <v>45410</v>
      </c>
      <c r="H117" s="76">
        <f t="shared" si="3"/>
        <v>11.399999999999864</v>
      </c>
      <c r="K117" s="134">
        <v>114</v>
      </c>
      <c r="L117" s="135">
        <v>45410</v>
      </c>
      <c r="M117" s="136">
        <v>120</v>
      </c>
      <c r="N117" s="137">
        <f t="shared" si="5"/>
        <v>178.4</v>
      </c>
      <c r="O117" s="138">
        <v>144.80000000000001</v>
      </c>
      <c r="P117" s="139">
        <f t="shared" si="1"/>
        <v>153.59999999999997</v>
      </c>
      <c r="Q117" s="41"/>
    </row>
    <row r="118" spans="1:20" ht="15.6" x14ac:dyDescent="0.3">
      <c r="A118" s="126">
        <v>114</v>
      </c>
      <c r="B118" s="142">
        <f t="shared" si="0"/>
        <v>1272.99</v>
      </c>
      <c r="C118" s="128"/>
      <c r="D118" s="129">
        <f t="shared" si="2"/>
        <v>1257.3699999999999</v>
      </c>
      <c r="E118" s="144">
        <v>45410</v>
      </c>
      <c r="F118" s="37">
        <v>1272.99</v>
      </c>
      <c r="G118" s="145">
        <v>45411</v>
      </c>
      <c r="H118" s="76">
        <f t="shared" si="3"/>
        <v>15.620000000000118</v>
      </c>
      <c r="K118" s="134">
        <v>115</v>
      </c>
      <c r="L118" s="135">
        <v>45411</v>
      </c>
      <c r="M118" s="136">
        <v>330</v>
      </c>
      <c r="N118" s="137">
        <f t="shared" si="5"/>
        <v>144.80000000000001</v>
      </c>
      <c r="O118" s="138">
        <v>312.39999999999998</v>
      </c>
      <c r="P118" s="139">
        <f t="shared" si="1"/>
        <v>162.40000000000003</v>
      </c>
      <c r="Q118" s="41"/>
      <c r="R118" s="48" t="s">
        <v>156</v>
      </c>
      <c r="S118" s="48" t="s">
        <v>157</v>
      </c>
      <c r="T118" s="48" t="s">
        <v>158</v>
      </c>
    </row>
    <row r="119" spans="1:20" ht="15.6" x14ac:dyDescent="0.3">
      <c r="A119" s="126">
        <v>115</v>
      </c>
      <c r="B119" s="142">
        <f t="shared" si="0"/>
        <v>1286.45</v>
      </c>
      <c r="C119" s="128"/>
      <c r="D119" s="129">
        <f t="shared" si="2"/>
        <v>1272.99</v>
      </c>
      <c r="E119" s="144">
        <v>45411</v>
      </c>
      <c r="F119" s="37">
        <v>1286.45</v>
      </c>
      <c r="G119" s="145">
        <v>45412</v>
      </c>
      <c r="H119" s="76">
        <f t="shared" si="3"/>
        <v>13.460000000000036</v>
      </c>
      <c r="K119" s="134">
        <v>116</v>
      </c>
      <c r="L119" s="135">
        <v>45412</v>
      </c>
      <c r="M119" s="136"/>
      <c r="N119" s="137">
        <f t="shared" si="5"/>
        <v>312.39999999999998</v>
      </c>
      <c r="O119" s="138">
        <v>290</v>
      </c>
      <c r="P119" s="139">
        <f t="shared" si="1"/>
        <v>22.399999999999977</v>
      </c>
      <c r="Q119" s="41"/>
    </row>
    <row r="120" spans="1:20" ht="15.6" x14ac:dyDescent="0.3">
      <c r="A120" s="126">
        <v>116</v>
      </c>
      <c r="B120" s="142">
        <f t="shared" si="0"/>
        <v>1290.67</v>
      </c>
      <c r="C120" s="128"/>
      <c r="D120" s="129">
        <f t="shared" si="2"/>
        <v>1286.45</v>
      </c>
      <c r="E120" s="144">
        <v>45412</v>
      </c>
      <c r="F120" s="37">
        <v>1290.67</v>
      </c>
      <c r="G120" s="145">
        <v>45413</v>
      </c>
      <c r="H120" s="76">
        <f t="shared" si="3"/>
        <v>4.2200000000000273</v>
      </c>
      <c r="K120" s="134">
        <v>117</v>
      </c>
      <c r="L120" s="135">
        <v>45413</v>
      </c>
      <c r="M120" s="136">
        <v>60</v>
      </c>
      <c r="N120" s="137">
        <f t="shared" si="5"/>
        <v>290</v>
      </c>
      <c r="O120" s="138">
        <v>312.39999999999998</v>
      </c>
      <c r="P120" s="139">
        <f t="shared" si="1"/>
        <v>37.600000000000023</v>
      </c>
      <c r="Q120" s="41"/>
    </row>
    <row r="121" spans="1:20" ht="15.6" x14ac:dyDescent="0.3">
      <c r="A121" s="126">
        <v>117</v>
      </c>
      <c r="B121" s="142">
        <f t="shared" si="0"/>
        <v>1292.31</v>
      </c>
      <c r="C121" s="128"/>
      <c r="D121" s="129">
        <f t="shared" si="2"/>
        <v>1290.67</v>
      </c>
      <c r="E121" s="144">
        <v>45413</v>
      </c>
      <c r="F121" s="37">
        <v>1292.31</v>
      </c>
      <c r="G121" s="145">
        <v>45414</v>
      </c>
      <c r="H121" s="76">
        <f t="shared" si="3"/>
        <v>1.6399999999998727</v>
      </c>
      <c r="K121" s="134">
        <v>118</v>
      </c>
      <c r="L121" s="135">
        <v>45414</v>
      </c>
      <c r="M121" s="136"/>
      <c r="N121" s="137">
        <f t="shared" si="5"/>
        <v>312.39999999999998</v>
      </c>
      <c r="O121" s="138">
        <v>167.2</v>
      </c>
      <c r="P121" s="139">
        <f t="shared" si="1"/>
        <v>145.19999999999999</v>
      </c>
      <c r="Q121" s="41"/>
      <c r="R121" s="48" t="s">
        <v>159</v>
      </c>
    </row>
    <row r="122" spans="1:20" ht="15.6" x14ac:dyDescent="0.3">
      <c r="A122" s="126">
        <v>118</v>
      </c>
      <c r="B122" s="142">
        <f t="shared" si="0"/>
        <v>1309.54</v>
      </c>
      <c r="C122" s="128"/>
      <c r="D122" s="129">
        <f t="shared" si="2"/>
        <v>1292.31</v>
      </c>
      <c r="E122" s="144">
        <v>45414</v>
      </c>
      <c r="F122" s="37">
        <v>1309.54</v>
      </c>
      <c r="G122" s="145">
        <v>45415</v>
      </c>
      <c r="H122" s="76">
        <f t="shared" si="3"/>
        <v>17.230000000000018</v>
      </c>
      <c r="K122" s="134">
        <v>119</v>
      </c>
      <c r="L122" s="135">
        <v>45415</v>
      </c>
      <c r="M122" s="136">
        <v>180</v>
      </c>
      <c r="N122" s="137">
        <f t="shared" si="5"/>
        <v>167.2</v>
      </c>
      <c r="O122" s="138">
        <v>122.6</v>
      </c>
      <c r="P122" s="139">
        <f t="shared" si="1"/>
        <v>224.6</v>
      </c>
      <c r="Q122" s="41"/>
      <c r="R122" s="48" t="s">
        <v>160</v>
      </c>
    </row>
    <row r="123" spans="1:20" ht="15.6" x14ac:dyDescent="0.3">
      <c r="A123" s="126">
        <v>119</v>
      </c>
      <c r="B123" s="142">
        <f t="shared" si="0"/>
        <v>1333.15</v>
      </c>
      <c r="C123" s="128"/>
      <c r="D123" s="129">
        <f t="shared" si="2"/>
        <v>1309.54</v>
      </c>
      <c r="E123" s="144">
        <v>45415</v>
      </c>
      <c r="F123" s="37">
        <v>1333.15</v>
      </c>
      <c r="G123" s="145">
        <v>45416</v>
      </c>
      <c r="H123" s="76">
        <f t="shared" si="3"/>
        <v>23.610000000000127</v>
      </c>
      <c r="K123" s="134">
        <v>120</v>
      </c>
      <c r="L123" s="135">
        <v>45416</v>
      </c>
      <c r="M123" s="136">
        <v>60</v>
      </c>
      <c r="N123" s="137">
        <f t="shared" si="5"/>
        <v>122.6</v>
      </c>
      <c r="O123" s="138">
        <v>111.6</v>
      </c>
      <c r="P123" s="139">
        <f t="shared" si="1"/>
        <v>71</v>
      </c>
      <c r="Q123" s="41"/>
      <c r="R123" s="48" t="s">
        <v>144</v>
      </c>
      <c r="S123" s="48" t="s">
        <v>161</v>
      </c>
    </row>
    <row r="124" spans="1:20" ht="15.6" x14ac:dyDescent="0.3">
      <c r="A124" s="126">
        <v>120</v>
      </c>
      <c r="B124" s="142">
        <f t="shared" si="0"/>
        <v>1339.91</v>
      </c>
      <c r="C124" s="128"/>
      <c r="D124" s="129">
        <f t="shared" si="2"/>
        <v>1333.15</v>
      </c>
      <c r="E124" s="144">
        <v>45416</v>
      </c>
      <c r="F124" s="37">
        <v>1339.91</v>
      </c>
      <c r="G124" s="145">
        <v>45417</v>
      </c>
      <c r="H124" s="76">
        <f t="shared" si="3"/>
        <v>6.7599999999999909</v>
      </c>
      <c r="K124" s="134">
        <v>121</v>
      </c>
      <c r="L124" s="135">
        <v>45417</v>
      </c>
      <c r="M124" s="136">
        <v>90</v>
      </c>
      <c r="N124" s="137">
        <f t="shared" si="5"/>
        <v>111.6</v>
      </c>
      <c r="O124" s="138">
        <v>111.6</v>
      </c>
      <c r="P124" s="139">
        <f t="shared" si="1"/>
        <v>90</v>
      </c>
      <c r="Q124" s="41"/>
    </row>
    <row r="125" spans="1:20" ht="15.6" x14ac:dyDescent="0.3">
      <c r="A125" s="126">
        <v>121</v>
      </c>
      <c r="B125" s="142">
        <f t="shared" si="0"/>
        <v>1348.01</v>
      </c>
      <c r="C125" s="128"/>
      <c r="D125" s="129">
        <f t="shared" si="2"/>
        <v>1339.91</v>
      </c>
      <c r="E125" s="144">
        <v>45417</v>
      </c>
      <c r="F125" s="37">
        <v>1348.01</v>
      </c>
      <c r="G125" s="145">
        <v>45418</v>
      </c>
      <c r="H125" s="76">
        <f t="shared" si="3"/>
        <v>8.0999999999999091</v>
      </c>
      <c r="K125" s="134">
        <v>122</v>
      </c>
      <c r="L125" s="135">
        <v>45418</v>
      </c>
      <c r="M125" s="136">
        <v>180</v>
      </c>
      <c r="N125" s="137">
        <f t="shared" si="5"/>
        <v>111.6</v>
      </c>
      <c r="O125" s="138">
        <v>223.2</v>
      </c>
      <c r="P125" s="139">
        <f t="shared" si="1"/>
        <v>68.400000000000034</v>
      </c>
      <c r="Q125" s="41"/>
      <c r="R125" s="48" t="s">
        <v>162</v>
      </c>
      <c r="S125" s="48" t="s">
        <v>163</v>
      </c>
    </row>
    <row r="126" spans="1:20" ht="15.6" x14ac:dyDescent="0.3">
      <c r="A126" s="126">
        <v>122</v>
      </c>
      <c r="B126" s="142">
        <f t="shared" si="0"/>
        <v>1354.4</v>
      </c>
      <c r="C126" s="128"/>
      <c r="D126" s="129">
        <f t="shared" si="2"/>
        <v>1348.01</v>
      </c>
      <c r="E126" s="144">
        <v>45418</v>
      </c>
      <c r="F126" s="37">
        <v>1354.4</v>
      </c>
      <c r="G126" s="145">
        <v>45419</v>
      </c>
      <c r="H126" s="76">
        <f t="shared" si="3"/>
        <v>6.3900000000001</v>
      </c>
      <c r="K126" s="134">
        <v>123</v>
      </c>
      <c r="L126" s="135">
        <v>45419</v>
      </c>
      <c r="M126" s="136"/>
      <c r="N126" s="137">
        <f t="shared" si="5"/>
        <v>223.2</v>
      </c>
      <c r="O126" s="138">
        <v>178.4</v>
      </c>
      <c r="P126" s="139">
        <f t="shared" si="1"/>
        <v>44.799999999999983</v>
      </c>
      <c r="Q126" s="41"/>
    </row>
    <row r="127" spans="1:20" ht="15.6" x14ac:dyDescent="0.3">
      <c r="A127" s="126">
        <v>123</v>
      </c>
      <c r="B127" s="142">
        <f t="shared" si="0"/>
        <v>1359.44</v>
      </c>
      <c r="C127" s="128"/>
      <c r="D127" s="129">
        <f t="shared" si="2"/>
        <v>1354.4</v>
      </c>
      <c r="E127" s="144">
        <v>45419</v>
      </c>
      <c r="F127" s="37">
        <v>1359.44</v>
      </c>
      <c r="G127" s="145">
        <v>45420</v>
      </c>
      <c r="H127" s="76">
        <f t="shared" si="3"/>
        <v>5.0399999999999636</v>
      </c>
      <c r="K127" s="134">
        <v>124</v>
      </c>
      <c r="L127" s="135">
        <v>45420</v>
      </c>
      <c r="M127" s="136">
        <v>60</v>
      </c>
      <c r="N127" s="137">
        <f t="shared" si="5"/>
        <v>178.4</v>
      </c>
      <c r="O127" s="138">
        <v>200.8</v>
      </c>
      <c r="P127" s="139">
        <f t="shared" si="1"/>
        <v>37.599999999999994</v>
      </c>
      <c r="Q127" s="41"/>
    </row>
    <row r="128" spans="1:20" ht="15.6" x14ac:dyDescent="0.3">
      <c r="A128" s="126">
        <v>124</v>
      </c>
      <c r="B128" s="142">
        <f t="shared" si="0"/>
        <v>1362.65</v>
      </c>
      <c r="C128" s="128"/>
      <c r="D128" s="129">
        <f t="shared" si="2"/>
        <v>1359.44</v>
      </c>
      <c r="E128" s="144">
        <v>45420</v>
      </c>
      <c r="F128" s="37">
        <v>1362.65</v>
      </c>
      <c r="G128" s="145">
        <v>45421</v>
      </c>
      <c r="H128" s="76">
        <f t="shared" si="3"/>
        <v>3.2100000000000364</v>
      </c>
      <c r="K128" s="134">
        <v>125</v>
      </c>
      <c r="L128" s="135">
        <v>45421</v>
      </c>
      <c r="M128" s="136"/>
      <c r="N128" s="137">
        <f t="shared" si="5"/>
        <v>200.8</v>
      </c>
      <c r="O128" s="138">
        <v>156</v>
      </c>
      <c r="P128" s="139">
        <f t="shared" si="1"/>
        <v>44.800000000000011</v>
      </c>
      <c r="Q128" s="41"/>
    </row>
    <row r="129" spans="1:20" ht="15.6" x14ac:dyDescent="0.3">
      <c r="A129" s="126">
        <v>125</v>
      </c>
      <c r="B129" s="142">
        <f t="shared" si="0"/>
        <v>1366.11</v>
      </c>
      <c r="C129" s="128"/>
      <c r="D129" s="129">
        <f t="shared" si="2"/>
        <v>1362.65</v>
      </c>
      <c r="E129" s="144">
        <v>45421</v>
      </c>
      <c r="F129" s="37">
        <v>1366.11</v>
      </c>
      <c r="G129" s="145">
        <v>45422</v>
      </c>
      <c r="H129" s="76">
        <f t="shared" si="3"/>
        <v>3.459999999999809</v>
      </c>
      <c r="K129" s="134">
        <v>126</v>
      </c>
      <c r="L129" s="135">
        <v>45422</v>
      </c>
      <c r="M129" s="136">
        <v>120</v>
      </c>
      <c r="N129" s="137">
        <f t="shared" si="5"/>
        <v>156</v>
      </c>
      <c r="O129" s="138">
        <v>223.2</v>
      </c>
      <c r="P129" s="139">
        <f t="shared" si="1"/>
        <v>52.800000000000011</v>
      </c>
      <c r="Q129" s="41"/>
    </row>
    <row r="130" spans="1:20" ht="15.6" x14ac:dyDescent="0.3">
      <c r="A130" s="126">
        <v>126</v>
      </c>
      <c r="B130" s="142">
        <f t="shared" si="0"/>
        <v>1373.12</v>
      </c>
      <c r="C130" s="128"/>
      <c r="D130" s="129">
        <f t="shared" si="2"/>
        <v>1366.11</v>
      </c>
      <c r="E130" s="144">
        <v>45422</v>
      </c>
      <c r="F130" s="37">
        <v>1373.12</v>
      </c>
      <c r="G130" s="145">
        <v>45423</v>
      </c>
      <c r="H130" s="76">
        <f t="shared" si="3"/>
        <v>7.0099999999999909</v>
      </c>
      <c r="K130" s="134">
        <v>127</v>
      </c>
      <c r="L130" s="135">
        <v>45423</v>
      </c>
      <c r="M130" s="136"/>
      <c r="N130" s="137">
        <f t="shared" si="5"/>
        <v>223.2</v>
      </c>
      <c r="O130" s="138">
        <v>167</v>
      </c>
      <c r="P130" s="139">
        <f t="shared" si="1"/>
        <v>56.199999999999989</v>
      </c>
      <c r="Q130" s="41"/>
      <c r="S130" s="48">
        <f>SUM(H119:H128)</f>
        <v>89.660000000000082</v>
      </c>
      <c r="T130" s="48">
        <f>SUM(P118:P127)</f>
        <v>904.00000000000011</v>
      </c>
    </row>
    <row r="131" spans="1:20" ht="15.6" x14ac:dyDescent="0.3">
      <c r="A131" s="126">
        <v>127</v>
      </c>
      <c r="B131" s="142">
        <f t="shared" si="0"/>
        <v>1376.39</v>
      </c>
      <c r="C131" s="128"/>
      <c r="D131" s="129">
        <f t="shared" si="2"/>
        <v>1373.12</v>
      </c>
      <c r="E131" s="144">
        <v>45423</v>
      </c>
      <c r="F131" s="37">
        <v>1376.39</v>
      </c>
      <c r="G131" s="145">
        <v>45424</v>
      </c>
      <c r="H131" s="76">
        <f t="shared" si="3"/>
        <v>3.2700000000002092</v>
      </c>
      <c r="K131" s="134">
        <v>128</v>
      </c>
      <c r="L131" s="135">
        <v>45424</v>
      </c>
      <c r="M131" s="136">
        <v>60</v>
      </c>
      <c r="N131" s="137">
        <f t="shared" si="5"/>
        <v>167</v>
      </c>
      <c r="O131" s="138">
        <v>212</v>
      </c>
      <c r="P131" s="139">
        <f t="shared" si="1"/>
        <v>15</v>
      </c>
      <c r="Q131" s="41"/>
    </row>
    <row r="132" spans="1:20" ht="15.6" x14ac:dyDescent="0.3">
      <c r="A132" s="126">
        <v>128</v>
      </c>
      <c r="B132" s="142">
        <f t="shared" si="0"/>
        <v>1378.09</v>
      </c>
      <c r="C132" s="128"/>
      <c r="D132" s="129">
        <f t="shared" si="2"/>
        <v>1376.39</v>
      </c>
      <c r="E132" s="144">
        <v>45424</v>
      </c>
      <c r="F132" s="37">
        <v>1378.09</v>
      </c>
      <c r="G132" s="145">
        <v>45425</v>
      </c>
      <c r="H132" s="76">
        <f t="shared" si="3"/>
        <v>1.6999999999998181</v>
      </c>
      <c r="K132" s="134">
        <v>129</v>
      </c>
      <c r="L132" s="135">
        <v>45425</v>
      </c>
      <c r="M132" s="136"/>
      <c r="N132" s="137">
        <f t="shared" si="5"/>
        <v>212</v>
      </c>
      <c r="O132" s="138">
        <v>167.2</v>
      </c>
      <c r="P132" s="139">
        <f t="shared" si="1"/>
        <v>44.800000000000011</v>
      </c>
      <c r="Q132" s="41"/>
      <c r="S132" s="48">
        <f>SUM(H130:H131)</f>
        <v>10.2800000000002</v>
      </c>
      <c r="T132" s="48">
        <f>SUM(P129:P130)</f>
        <v>109</v>
      </c>
    </row>
    <row r="133" spans="1:20" ht="15.6" x14ac:dyDescent="0.3">
      <c r="A133" s="126">
        <v>129</v>
      </c>
      <c r="B133" s="142">
        <f t="shared" si="0"/>
        <v>1382.53</v>
      </c>
      <c r="C133" s="128"/>
      <c r="D133" s="129">
        <f t="shared" si="2"/>
        <v>1378.09</v>
      </c>
      <c r="E133" s="144">
        <v>45425</v>
      </c>
      <c r="F133" s="37">
        <v>1382.53</v>
      </c>
      <c r="G133" s="145">
        <v>45426</v>
      </c>
      <c r="H133" s="76">
        <f t="shared" si="3"/>
        <v>4.4400000000000546</v>
      </c>
      <c r="K133" s="134">
        <v>130</v>
      </c>
      <c r="L133" s="135">
        <v>45426</v>
      </c>
      <c r="M133" s="136"/>
      <c r="N133" s="137">
        <f t="shared" si="5"/>
        <v>167.2</v>
      </c>
      <c r="O133" s="138">
        <v>144.80000000000001</v>
      </c>
      <c r="P133" s="139">
        <f t="shared" si="1"/>
        <v>22.399999999999977</v>
      </c>
      <c r="Q133" s="41"/>
    </row>
    <row r="134" spans="1:20" ht="15.6" x14ac:dyDescent="0.3">
      <c r="A134" s="126">
        <v>130</v>
      </c>
      <c r="B134" s="142">
        <f t="shared" si="0"/>
        <v>1385.74</v>
      </c>
      <c r="C134" s="128"/>
      <c r="D134" s="129">
        <f t="shared" si="2"/>
        <v>1382.53</v>
      </c>
      <c r="E134" s="144">
        <v>45426</v>
      </c>
      <c r="F134" s="37">
        <v>1385.74</v>
      </c>
      <c r="G134" s="145">
        <v>45427</v>
      </c>
      <c r="H134" s="76">
        <f t="shared" si="3"/>
        <v>3.2100000000000364</v>
      </c>
      <c r="K134" s="134">
        <v>131</v>
      </c>
      <c r="L134" s="135">
        <v>45427</v>
      </c>
      <c r="M134" s="136">
        <v>120</v>
      </c>
      <c r="N134" s="137">
        <f t="shared" si="5"/>
        <v>144.80000000000001</v>
      </c>
      <c r="O134" s="138">
        <v>167.2</v>
      </c>
      <c r="P134" s="139">
        <f t="shared" si="1"/>
        <v>97.600000000000023</v>
      </c>
      <c r="Q134" s="41"/>
    </row>
    <row r="135" spans="1:20" ht="15.6" x14ac:dyDescent="0.3">
      <c r="A135" s="126">
        <v>131</v>
      </c>
      <c r="B135" s="142">
        <f t="shared" si="0"/>
        <v>1394.35</v>
      </c>
      <c r="C135" s="128"/>
      <c r="D135" s="129">
        <f t="shared" si="2"/>
        <v>1385.74</v>
      </c>
      <c r="E135" s="144">
        <v>45427</v>
      </c>
      <c r="F135" s="37">
        <v>1394.35</v>
      </c>
      <c r="G135" s="145">
        <v>45428</v>
      </c>
      <c r="H135" s="76">
        <f t="shared" si="3"/>
        <v>8.6099999999999</v>
      </c>
      <c r="K135" s="134">
        <v>132</v>
      </c>
      <c r="L135" s="135">
        <v>45428</v>
      </c>
      <c r="M135" s="136"/>
      <c r="N135" s="137">
        <f t="shared" si="5"/>
        <v>167.2</v>
      </c>
      <c r="O135" s="138">
        <v>167.2</v>
      </c>
      <c r="P135" s="139">
        <f t="shared" si="1"/>
        <v>0</v>
      </c>
      <c r="Q135" s="41"/>
    </row>
    <row r="136" spans="1:20" ht="15.6" x14ac:dyDescent="0.3">
      <c r="A136" s="126">
        <v>132</v>
      </c>
      <c r="B136" s="142">
        <f t="shared" si="0"/>
        <v>1394.4</v>
      </c>
      <c r="C136" s="128"/>
      <c r="D136" s="129">
        <f t="shared" si="2"/>
        <v>1394.35</v>
      </c>
      <c r="E136" s="144">
        <v>45428</v>
      </c>
      <c r="F136" s="37">
        <v>1394.4</v>
      </c>
      <c r="G136" s="145">
        <v>45429</v>
      </c>
      <c r="H136" s="76">
        <f t="shared" si="3"/>
        <v>5.0000000000181899E-2</v>
      </c>
      <c r="K136" s="134">
        <v>133</v>
      </c>
      <c r="L136" s="135">
        <v>45429</v>
      </c>
      <c r="M136" s="136"/>
      <c r="N136" s="137">
        <f t="shared" si="5"/>
        <v>167.2</v>
      </c>
      <c r="O136" s="138">
        <v>140.32</v>
      </c>
      <c r="P136" s="139">
        <f t="shared" si="1"/>
        <v>26.879999999999995</v>
      </c>
      <c r="Q136" s="41"/>
    </row>
    <row r="137" spans="1:20" ht="15.6" x14ac:dyDescent="0.3">
      <c r="A137" s="126">
        <v>133</v>
      </c>
      <c r="B137" s="142">
        <f t="shared" si="0"/>
        <v>1396.47</v>
      </c>
      <c r="C137" s="128"/>
      <c r="D137" s="129">
        <f t="shared" si="2"/>
        <v>1394.4</v>
      </c>
      <c r="E137" s="144">
        <v>45429</v>
      </c>
      <c r="F137" s="37">
        <v>1396.47</v>
      </c>
      <c r="G137" s="145">
        <v>45430</v>
      </c>
      <c r="H137" s="76">
        <f t="shared" si="3"/>
        <v>2.0699999999999363</v>
      </c>
      <c r="K137" s="134">
        <v>134</v>
      </c>
      <c r="L137" s="135">
        <v>45430</v>
      </c>
      <c r="M137" s="136">
        <v>120</v>
      </c>
      <c r="N137" s="137">
        <f t="shared" si="5"/>
        <v>140.32</v>
      </c>
      <c r="O137" s="138">
        <v>223.2</v>
      </c>
      <c r="P137" s="139">
        <f t="shared" si="1"/>
        <v>37.120000000000005</v>
      </c>
      <c r="Q137" s="41"/>
      <c r="R137" s="48" t="s">
        <v>164</v>
      </c>
    </row>
    <row r="138" spans="1:20" ht="15.6" x14ac:dyDescent="0.3">
      <c r="A138" s="126">
        <v>134</v>
      </c>
      <c r="B138" s="142">
        <f t="shared" si="0"/>
        <v>1401.75</v>
      </c>
      <c r="C138" s="128"/>
      <c r="D138" s="129">
        <f t="shared" si="2"/>
        <v>1396.47</v>
      </c>
      <c r="E138" s="144">
        <v>45430</v>
      </c>
      <c r="F138" s="37">
        <v>1401.75</v>
      </c>
      <c r="G138" s="145">
        <v>45431</v>
      </c>
      <c r="H138" s="76">
        <f t="shared" si="3"/>
        <v>5.2799999999999727</v>
      </c>
      <c r="K138" s="134">
        <v>135</v>
      </c>
      <c r="L138" s="135">
        <v>45431</v>
      </c>
      <c r="M138" s="136"/>
      <c r="N138" s="137">
        <f t="shared" si="5"/>
        <v>223.2</v>
      </c>
      <c r="O138" s="138">
        <v>144.80000000000001</v>
      </c>
      <c r="P138" s="139">
        <f t="shared" si="1"/>
        <v>78.399999999999977</v>
      </c>
      <c r="Q138" s="41"/>
    </row>
    <row r="139" spans="1:20" ht="15.6" x14ac:dyDescent="0.3">
      <c r="A139" s="126">
        <v>135</v>
      </c>
      <c r="B139" s="142">
        <f t="shared" si="0"/>
        <v>1408.84</v>
      </c>
      <c r="C139" s="128"/>
      <c r="D139" s="129">
        <f t="shared" si="2"/>
        <v>1401.75</v>
      </c>
      <c r="E139" s="144">
        <v>45431</v>
      </c>
      <c r="F139" s="37">
        <v>1408.84</v>
      </c>
      <c r="G139" s="145">
        <v>45432</v>
      </c>
      <c r="H139" s="76">
        <f t="shared" si="3"/>
        <v>7.0899999999999181</v>
      </c>
      <c r="K139" s="134">
        <v>136</v>
      </c>
      <c r="L139" s="135">
        <v>45432</v>
      </c>
      <c r="M139" s="136"/>
      <c r="N139" s="137">
        <f t="shared" si="5"/>
        <v>144.80000000000001</v>
      </c>
      <c r="O139" s="138">
        <v>133.6</v>
      </c>
      <c r="P139" s="139">
        <f t="shared" si="1"/>
        <v>11.200000000000017</v>
      </c>
      <c r="Q139" s="41"/>
    </row>
    <row r="140" spans="1:20" ht="15.6" x14ac:dyDescent="0.3">
      <c r="A140" s="126">
        <v>136</v>
      </c>
      <c r="B140" s="142">
        <f t="shared" si="0"/>
        <v>1409.83</v>
      </c>
      <c r="C140" s="128"/>
      <c r="D140" s="129">
        <f t="shared" si="2"/>
        <v>1408.84</v>
      </c>
      <c r="E140" s="144">
        <v>45432</v>
      </c>
      <c r="F140" s="37">
        <v>1409.83</v>
      </c>
      <c r="G140" s="145">
        <v>45433</v>
      </c>
      <c r="H140" s="76">
        <f t="shared" si="3"/>
        <v>0.99000000000000909</v>
      </c>
      <c r="K140" s="134">
        <v>137</v>
      </c>
      <c r="L140" s="135">
        <v>45433</v>
      </c>
      <c r="M140" s="136">
        <v>120</v>
      </c>
      <c r="N140" s="137">
        <f t="shared" si="5"/>
        <v>133.6</v>
      </c>
      <c r="O140" s="138">
        <v>223.2</v>
      </c>
      <c r="P140" s="139">
        <f t="shared" si="1"/>
        <v>30.400000000000006</v>
      </c>
      <c r="Q140" s="41"/>
      <c r="R140" s="48" t="s">
        <v>165</v>
      </c>
    </row>
    <row r="141" spans="1:20" ht="15.6" x14ac:dyDescent="0.3">
      <c r="A141" s="126">
        <v>137</v>
      </c>
      <c r="B141" s="142">
        <f t="shared" si="0"/>
        <v>1412.19</v>
      </c>
      <c r="C141" s="128"/>
      <c r="D141" s="129">
        <f t="shared" si="2"/>
        <v>1409.83</v>
      </c>
      <c r="E141" s="144">
        <v>45433</v>
      </c>
      <c r="F141" s="37">
        <v>1412.19</v>
      </c>
      <c r="G141" s="145">
        <v>45434</v>
      </c>
      <c r="H141" s="76">
        <f t="shared" si="3"/>
        <v>2.3600000000001273</v>
      </c>
      <c r="K141" s="134">
        <v>138</v>
      </c>
      <c r="L141" s="135">
        <v>45434</v>
      </c>
      <c r="M141" s="136"/>
      <c r="N141" s="137">
        <f t="shared" si="5"/>
        <v>223.2</v>
      </c>
      <c r="O141" s="138">
        <v>223.2</v>
      </c>
      <c r="P141" s="139">
        <f t="shared" si="1"/>
        <v>0</v>
      </c>
      <c r="Q141" s="41"/>
    </row>
    <row r="142" spans="1:20" ht="15.6" x14ac:dyDescent="0.3">
      <c r="A142" s="126">
        <v>138</v>
      </c>
      <c r="B142" s="142">
        <f t="shared" si="0"/>
        <v>1412.79</v>
      </c>
      <c r="C142" s="128"/>
      <c r="D142" s="129">
        <f t="shared" si="2"/>
        <v>1412.19</v>
      </c>
      <c r="E142" s="144">
        <v>45434</v>
      </c>
      <c r="F142" s="37">
        <v>1412.79</v>
      </c>
      <c r="G142" s="145">
        <v>45435</v>
      </c>
      <c r="H142" s="76">
        <f t="shared" si="3"/>
        <v>0.59999999999990905</v>
      </c>
      <c r="K142" s="134">
        <v>139</v>
      </c>
      <c r="L142" s="135">
        <v>45435</v>
      </c>
      <c r="M142" s="136"/>
      <c r="N142" s="137">
        <f t="shared" si="5"/>
        <v>223.2</v>
      </c>
      <c r="O142" s="138">
        <v>95.92</v>
      </c>
      <c r="P142" s="139">
        <f t="shared" si="1"/>
        <v>127.27999999999999</v>
      </c>
      <c r="Q142" s="41"/>
    </row>
    <row r="143" spans="1:20" ht="15.6" x14ac:dyDescent="0.3">
      <c r="A143" s="126">
        <v>139</v>
      </c>
      <c r="B143" s="142">
        <f t="shared" si="0"/>
        <v>1424.66</v>
      </c>
      <c r="C143" s="128"/>
      <c r="D143" s="129">
        <f t="shared" si="2"/>
        <v>1412.79</v>
      </c>
      <c r="E143" s="144">
        <v>45435</v>
      </c>
      <c r="F143" s="37">
        <v>1424.66</v>
      </c>
      <c r="G143" s="145">
        <v>45436</v>
      </c>
      <c r="H143" s="76">
        <f t="shared" si="3"/>
        <v>11.870000000000118</v>
      </c>
      <c r="K143" s="134">
        <v>140</v>
      </c>
      <c r="L143" s="135">
        <v>45436</v>
      </c>
      <c r="M143" s="136">
        <v>205</v>
      </c>
      <c r="N143" s="137">
        <f t="shared" si="5"/>
        <v>95.92</v>
      </c>
      <c r="O143" s="138">
        <v>89.2</v>
      </c>
      <c r="P143" s="139">
        <f t="shared" si="1"/>
        <v>211.72000000000003</v>
      </c>
      <c r="Q143" s="41"/>
      <c r="R143" s="48" t="s">
        <v>166</v>
      </c>
    </row>
    <row r="144" spans="1:20" ht="15.6" x14ac:dyDescent="0.3">
      <c r="A144" s="126">
        <v>140</v>
      </c>
      <c r="B144" s="142">
        <f t="shared" si="0"/>
        <v>1444.1</v>
      </c>
      <c r="C144" s="128"/>
      <c r="D144" s="129">
        <f t="shared" si="2"/>
        <v>1424.66</v>
      </c>
      <c r="E144" s="144">
        <v>45436</v>
      </c>
      <c r="F144" s="37">
        <v>1444.1</v>
      </c>
      <c r="G144" s="145">
        <v>45437</v>
      </c>
      <c r="H144" s="76">
        <f t="shared" si="3"/>
        <v>19.439999999999827</v>
      </c>
      <c r="K144" s="134">
        <v>141</v>
      </c>
      <c r="L144" s="135">
        <v>45437</v>
      </c>
      <c r="M144" s="136">
        <v>300</v>
      </c>
      <c r="N144" s="137">
        <f t="shared" si="5"/>
        <v>89.2</v>
      </c>
      <c r="O144" s="138">
        <v>292.24</v>
      </c>
      <c r="P144" s="139">
        <f t="shared" si="1"/>
        <v>96.95999999999998</v>
      </c>
      <c r="Q144" s="41"/>
      <c r="R144" s="48" t="s">
        <v>167</v>
      </c>
      <c r="S144" s="48">
        <f>SUM(H131:H140)</f>
        <v>36.710000000000036</v>
      </c>
      <c r="T144" s="48">
        <f>SUM(P130:P139)</f>
        <v>389.6</v>
      </c>
    </row>
    <row r="145" spans="1:20" ht="15.6" x14ac:dyDescent="0.3">
      <c r="A145" s="126">
        <v>141</v>
      </c>
      <c r="B145" s="142">
        <f t="shared" si="0"/>
        <v>1452.23</v>
      </c>
      <c r="C145" s="128"/>
      <c r="D145" s="129">
        <f t="shared" si="2"/>
        <v>1444.1</v>
      </c>
      <c r="E145" s="144">
        <v>45437</v>
      </c>
      <c r="F145" s="37">
        <v>1452.23</v>
      </c>
      <c r="G145" s="145">
        <v>45438</v>
      </c>
      <c r="H145" s="76">
        <f t="shared" si="3"/>
        <v>8.1300000000001091</v>
      </c>
      <c r="K145" s="134">
        <v>142</v>
      </c>
      <c r="L145" s="135">
        <v>45438</v>
      </c>
      <c r="M145" s="136"/>
      <c r="N145" s="137">
        <f t="shared" si="5"/>
        <v>292.24</v>
      </c>
      <c r="O145" s="138">
        <v>189.6</v>
      </c>
      <c r="P145" s="139">
        <f t="shared" si="1"/>
        <v>102.64000000000001</v>
      </c>
      <c r="Q145" s="41"/>
    </row>
    <row r="146" spans="1:20" ht="15.6" x14ac:dyDescent="0.3">
      <c r="A146" s="126">
        <v>142</v>
      </c>
      <c r="B146" s="142">
        <f t="shared" si="0"/>
        <v>1461.84</v>
      </c>
      <c r="C146" s="128"/>
      <c r="D146" s="129">
        <f t="shared" si="2"/>
        <v>1452.23</v>
      </c>
      <c r="E146" s="144">
        <v>45438</v>
      </c>
      <c r="F146" s="37">
        <v>1461.84</v>
      </c>
      <c r="G146" s="145">
        <v>45439</v>
      </c>
      <c r="H146" s="76">
        <f t="shared" si="3"/>
        <v>9.6099999999999</v>
      </c>
      <c r="K146" s="134">
        <v>143</v>
      </c>
      <c r="L146" s="135">
        <v>45439</v>
      </c>
      <c r="M146" s="136"/>
      <c r="N146" s="137">
        <f t="shared" si="5"/>
        <v>189.6</v>
      </c>
      <c r="O146" s="138">
        <v>178.4</v>
      </c>
      <c r="P146" s="139">
        <f t="shared" si="1"/>
        <v>11.199999999999989</v>
      </c>
      <c r="Q146" s="41"/>
    </row>
    <row r="147" spans="1:20" ht="15.6" x14ac:dyDescent="0.3">
      <c r="A147" s="126">
        <v>143</v>
      </c>
      <c r="B147" s="142">
        <f t="shared" si="0"/>
        <v>1463.29</v>
      </c>
      <c r="C147" s="128"/>
      <c r="D147" s="129">
        <f t="shared" si="2"/>
        <v>1461.84</v>
      </c>
      <c r="E147" s="144">
        <v>45439</v>
      </c>
      <c r="F147" s="37">
        <v>1463.29</v>
      </c>
      <c r="G147" s="145">
        <v>45440</v>
      </c>
      <c r="H147" s="76">
        <f t="shared" si="3"/>
        <v>1.4500000000000455</v>
      </c>
      <c r="K147" s="134">
        <v>144</v>
      </c>
      <c r="L147" s="135">
        <v>45440</v>
      </c>
      <c r="M147" s="136">
        <v>120</v>
      </c>
      <c r="N147" s="137">
        <f t="shared" si="5"/>
        <v>178.4</v>
      </c>
      <c r="O147" s="138">
        <v>268</v>
      </c>
      <c r="P147" s="139">
        <f t="shared" si="1"/>
        <v>30.399999999999977</v>
      </c>
      <c r="Q147" s="41"/>
      <c r="R147" s="48" t="s">
        <v>168</v>
      </c>
    </row>
    <row r="148" spans="1:20" ht="15.6" x14ac:dyDescent="0.3">
      <c r="A148" s="126">
        <v>144</v>
      </c>
      <c r="B148" s="142">
        <f t="shared" si="0"/>
        <v>1466.81</v>
      </c>
      <c r="C148" s="128"/>
      <c r="D148" s="129">
        <f t="shared" si="2"/>
        <v>1463.29</v>
      </c>
      <c r="E148" s="144">
        <v>45440</v>
      </c>
      <c r="F148" s="37">
        <v>1466.81</v>
      </c>
      <c r="G148" s="145">
        <v>45441</v>
      </c>
      <c r="H148" s="76">
        <f t="shared" si="3"/>
        <v>3.5199999999999818</v>
      </c>
      <c r="K148" s="134">
        <v>145</v>
      </c>
      <c r="L148" s="135">
        <v>45441</v>
      </c>
      <c r="M148" s="136"/>
      <c r="N148" s="137">
        <f t="shared" si="5"/>
        <v>268</v>
      </c>
      <c r="O148" s="138">
        <v>245.6</v>
      </c>
      <c r="P148" s="139">
        <f t="shared" si="1"/>
        <v>22.400000000000006</v>
      </c>
      <c r="Q148" s="41"/>
    </row>
    <row r="149" spans="1:20" ht="15.6" x14ac:dyDescent="0.3">
      <c r="A149" s="126">
        <v>145</v>
      </c>
      <c r="B149" s="142">
        <f t="shared" si="0"/>
        <v>1468.55</v>
      </c>
      <c r="C149" s="128"/>
      <c r="D149" s="129">
        <f t="shared" si="2"/>
        <v>1466.81</v>
      </c>
      <c r="E149" s="144">
        <v>45441</v>
      </c>
      <c r="F149" s="37">
        <v>1468.55</v>
      </c>
      <c r="G149" s="145">
        <v>45442</v>
      </c>
      <c r="H149" s="76">
        <f t="shared" si="3"/>
        <v>1.7400000000000091</v>
      </c>
      <c r="K149" s="134">
        <v>146</v>
      </c>
      <c r="L149" s="135">
        <v>45442</v>
      </c>
      <c r="M149" s="136"/>
      <c r="N149" s="137">
        <f t="shared" si="5"/>
        <v>245.6</v>
      </c>
      <c r="O149" s="138">
        <v>245.6</v>
      </c>
      <c r="P149" s="139">
        <f t="shared" si="1"/>
        <v>0</v>
      </c>
      <c r="Q149" s="41"/>
    </row>
    <row r="150" spans="1:20" ht="15.6" x14ac:dyDescent="0.3">
      <c r="A150" s="126">
        <v>146</v>
      </c>
      <c r="B150" s="142">
        <f t="shared" si="0"/>
        <v>1468.55</v>
      </c>
      <c r="C150" s="128"/>
      <c r="D150" s="129">
        <f t="shared" si="2"/>
        <v>1468.55</v>
      </c>
      <c r="E150" s="144">
        <v>45442</v>
      </c>
      <c r="F150" s="37">
        <v>1468.55</v>
      </c>
      <c r="G150" s="145">
        <v>45443</v>
      </c>
      <c r="H150" s="76">
        <f t="shared" si="3"/>
        <v>0</v>
      </c>
      <c r="K150" s="134">
        <v>147</v>
      </c>
      <c r="L150" s="135">
        <v>45443</v>
      </c>
      <c r="M150" s="136"/>
      <c r="N150" s="137">
        <f t="shared" si="5"/>
        <v>245.6</v>
      </c>
      <c r="O150" s="138">
        <v>245.6</v>
      </c>
      <c r="P150" s="139">
        <f t="shared" si="1"/>
        <v>0</v>
      </c>
      <c r="Q150" s="41"/>
      <c r="S150" s="48">
        <f>SUM(P120:P150)</f>
        <v>1839.4</v>
      </c>
    </row>
    <row r="151" spans="1:20" ht="15.6" x14ac:dyDescent="0.3">
      <c r="A151" s="126">
        <v>147</v>
      </c>
      <c r="B151" s="142">
        <f t="shared" si="0"/>
        <v>1470.34</v>
      </c>
      <c r="C151" s="128"/>
      <c r="D151" s="129">
        <f t="shared" si="2"/>
        <v>1468.55</v>
      </c>
      <c r="E151" s="144">
        <v>45443</v>
      </c>
      <c r="F151" s="37">
        <v>1470.34</v>
      </c>
      <c r="G151" s="145">
        <v>45444</v>
      </c>
      <c r="H151" s="76">
        <f t="shared" si="3"/>
        <v>1.7899999999999636</v>
      </c>
      <c r="I151" s="48">
        <f>SUM(H121:H151)</f>
        <v>179.66999999999985</v>
      </c>
      <c r="K151" s="134">
        <v>148</v>
      </c>
      <c r="L151" s="135">
        <v>45444</v>
      </c>
      <c r="M151" s="136"/>
      <c r="N151" s="137">
        <f t="shared" si="5"/>
        <v>245.6</v>
      </c>
      <c r="O151" s="138">
        <v>122.6</v>
      </c>
      <c r="P151" s="139">
        <f t="shared" si="1"/>
        <v>123</v>
      </c>
      <c r="Q151" s="41"/>
    </row>
    <row r="152" spans="1:20" ht="15.6" x14ac:dyDescent="0.3">
      <c r="A152" s="126">
        <v>148</v>
      </c>
      <c r="B152" s="142">
        <f t="shared" si="0"/>
        <v>1482.96</v>
      </c>
      <c r="C152" s="128"/>
      <c r="D152" s="129">
        <f t="shared" si="2"/>
        <v>1470.34</v>
      </c>
      <c r="E152" s="144">
        <v>45444</v>
      </c>
      <c r="F152" s="37">
        <v>1482.96</v>
      </c>
      <c r="G152" s="145">
        <v>45445</v>
      </c>
      <c r="H152" s="76">
        <f t="shared" si="3"/>
        <v>12.620000000000118</v>
      </c>
      <c r="K152" s="134">
        <v>149</v>
      </c>
      <c r="L152" s="135">
        <v>45445</v>
      </c>
      <c r="M152" s="136">
        <v>180</v>
      </c>
      <c r="N152" s="137">
        <f t="shared" si="5"/>
        <v>122.6</v>
      </c>
      <c r="O152" s="138">
        <v>173.92</v>
      </c>
      <c r="P152" s="139">
        <f t="shared" si="1"/>
        <v>128.68000000000004</v>
      </c>
      <c r="Q152" s="41"/>
    </row>
    <row r="153" spans="1:20" ht="15.6" x14ac:dyDescent="0.3">
      <c r="A153" s="126">
        <v>149</v>
      </c>
      <c r="B153" s="142">
        <f t="shared" si="0"/>
        <v>1495.49</v>
      </c>
      <c r="C153" s="128"/>
      <c r="D153" s="129">
        <f t="shared" si="2"/>
        <v>1482.96</v>
      </c>
      <c r="E153" s="144">
        <v>45445</v>
      </c>
      <c r="F153" s="37">
        <v>1495.49</v>
      </c>
      <c r="G153" s="145">
        <v>45446</v>
      </c>
      <c r="H153" s="76">
        <f t="shared" si="3"/>
        <v>12.529999999999973</v>
      </c>
      <c r="K153" s="134">
        <v>150</v>
      </c>
      <c r="L153" s="135">
        <v>45446</v>
      </c>
      <c r="M153" s="136">
        <v>120</v>
      </c>
      <c r="N153" s="137">
        <f t="shared" si="5"/>
        <v>173.92</v>
      </c>
      <c r="O153" s="138">
        <v>149.28</v>
      </c>
      <c r="P153" s="139">
        <f t="shared" si="1"/>
        <v>144.63999999999996</v>
      </c>
      <c r="Q153" s="41"/>
      <c r="S153" s="48">
        <f>SUM(H123:H152)</f>
        <v>173.42000000000007</v>
      </c>
      <c r="T153" s="48">
        <f>SUM(P122:P151)</f>
        <v>1779.6000000000004</v>
      </c>
    </row>
    <row r="154" spans="1:20" ht="15.6" x14ac:dyDescent="0.3">
      <c r="A154" s="126">
        <v>150</v>
      </c>
      <c r="B154" s="142">
        <f t="shared" si="0"/>
        <v>1510.12</v>
      </c>
      <c r="C154" s="128"/>
      <c r="D154" s="129">
        <f t="shared" si="2"/>
        <v>1495.49</v>
      </c>
      <c r="E154" s="144">
        <v>45446</v>
      </c>
      <c r="F154" s="37">
        <v>1510.12</v>
      </c>
      <c r="G154" s="145">
        <v>45447</v>
      </c>
      <c r="H154" s="76">
        <f t="shared" si="3"/>
        <v>14.629999999999882</v>
      </c>
      <c r="K154" s="134">
        <v>151</v>
      </c>
      <c r="L154" s="135">
        <v>45447</v>
      </c>
      <c r="M154" s="136">
        <v>90</v>
      </c>
      <c r="N154" s="137">
        <f t="shared" si="5"/>
        <v>149.28</v>
      </c>
      <c r="O154" s="138">
        <v>89.2</v>
      </c>
      <c r="P154" s="139">
        <f t="shared" si="1"/>
        <v>150.07999999999998</v>
      </c>
      <c r="Q154" s="41"/>
    </row>
    <row r="155" spans="1:20" ht="15.6" x14ac:dyDescent="0.3">
      <c r="A155" s="126">
        <v>151</v>
      </c>
      <c r="B155" s="142">
        <f t="shared" si="0"/>
        <v>1525.72</v>
      </c>
      <c r="C155" s="128"/>
      <c r="D155" s="129">
        <f t="shared" si="2"/>
        <v>1510.12</v>
      </c>
      <c r="E155" s="144">
        <v>45447</v>
      </c>
      <c r="F155" s="37">
        <v>1525.72</v>
      </c>
      <c r="G155" s="145">
        <v>45448</v>
      </c>
      <c r="H155" s="76">
        <f t="shared" si="3"/>
        <v>15.600000000000136</v>
      </c>
      <c r="K155" s="134">
        <v>152</v>
      </c>
      <c r="L155" s="135">
        <v>45448</v>
      </c>
      <c r="M155" s="136">
        <v>210</v>
      </c>
      <c r="N155" s="137">
        <f t="shared" si="5"/>
        <v>89.2</v>
      </c>
      <c r="O155" s="138">
        <v>22.4</v>
      </c>
      <c r="P155" s="139">
        <f t="shared" si="1"/>
        <v>276.8</v>
      </c>
      <c r="Q155" s="41"/>
      <c r="R155" s="48" t="s">
        <v>169</v>
      </c>
      <c r="S155" s="48">
        <f>SUM(P120:P150)</f>
        <v>1839.4</v>
      </c>
    </row>
    <row r="156" spans="1:20" ht="15.6" x14ac:dyDescent="0.3">
      <c r="A156" s="126">
        <v>152</v>
      </c>
      <c r="B156" s="142">
        <f t="shared" si="0"/>
        <v>1549.72</v>
      </c>
      <c r="C156" s="128"/>
      <c r="D156" s="129">
        <f t="shared" si="2"/>
        <v>1525.72</v>
      </c>
      <c r="E156" s="144">
        <v>45448</v>
      </c>
      <c r="F156" s="37">
        <v>1549.72</v>
      </c>
      <c r="G156" s="145">
        <v>45449</v>
      </c>
      <c r="H156" s="76">
        <f t="shared" si="3"/>
        <v>24</v>
      </c>
      <c r="K156" s="134">
        <v>153</v>
      </c>
      <c r="L156" s="135">
        <v>45449</v>
      </c>
      <c r="M156" s="136">
        <v>180</v>
      </c>
      <c r="N156" s="137">
        <f t="shared" si="5"/>
        <v>22.4</v>
      </c>
      <c r="O156" s="138">
        <v>111.6</v>
      </c>
      <c r="P156" s="139">
        <f t="shared" si="1"/>
        <v>90.800000000000011</v>
      </c>
      <c r="Q156" s="41"/>
      <c r="R156" s="48" t="s">
        <v>170</v>
      </c>
    </row>
    <row r="157" spans="1:20" ht="15.6" x14ac:dyDescent="0.3">
      <c r="A157" s="126">
        <v>153</v>
      </c>
      <c r="B157" s="142">
        <f t="shared" si="0"/>
        <v>1562.89</v>
      </c>
      <c r="C157" s="128"/>
      <c r="D157" s="129">
        <f t="shared" si="2"/>
        <v>1549.72</v>
      </c>
      <c r="E157" s="144">
        <v>45449</v>
      </c>
      <c r="F157" s="37">
        <v>1562.89</v>
      </c>
      <c r="G157" s="145">
        <v>45450</v>
      </c>
      <c r="H157" s="76">
        <f t="shared" si="3"/>
        <v>13.170000000000073</v>
      </c>
      <c r="I157" s="48">
        <f>SUM(H153:H156)</f>
        <v>66.759999999999991</v>
      </c>
      <c r="K157" s="134">
        <v>154</v>
      </c>
      <c r="L157" s="135">
        <v>45450</v>
      </c>
      <c r="M157" s="136">
        <v>60</v>
      </c>
      <c r="N157" s="137">
        <f t="shared" si="5"/>
        <v>111.6</v>
      </c>
      <c r="O157" s="138">
        <v>133.6</v>
      </c>
      <c r="P157" s="139">
        <f t="shared" si="1"/>
        <v>38</v>
      </c>
      <c r="Q157" s="41"/>
      <c r="R157" s="48">
        <f>SUM(P152:P155)</f>
        <v>700.2</v>
      </c>
    </row>
    <row r="158" spans="1:20" ht="15.6" x14ac:dyDescent="0.3">
      <c r="A158" s="126">
        <v>154</v>
      </c>
      <c r="B158" s="142">
        <f t="shared" si="0"/>
        <v>1563.24</v>
      </c>
      <c r="C158" s="128"/>
      <c r="D158" s="129">
        <f t="shared" si="2"/>
        <v>1562.89</v>
      </c>
      <c r="E158" s="144">
        <v>45450</v>
      </c>
      <c r="F158" s="37">
        <v>1563.24</v>
      </c>
      <c r="G158" s="145">
        <v>45451</v>
      </c>
      <c r="H158" s="76">
        <f t="shared" si="3"/>
        <v>0.34999999999990905</v>
      </c>
      <c r="K158" s="134">
        <v>155</v>
      </c>
      <c r="L158" s="135">
        <v>45451</v>
      </c>
      <c r="M158" s="136"/>
      <c r="N158" s="137">
        <f t="shared" si="5"/>
        <v>133.6</v>
      </c>
      <c r="O158" s="138">
        <v>127</v>
      </c>
      <c r="P158" s="139">
        <f t="shared" si="1"/>
        <v>6.5999999999999943</v>
      </c>
      <c r="Q158" s="41"/>
    </row>
    <row r="159" spans="1:20" ht="15.6" x14ac:dyDescent="0.3">
      <c r="A159" s="126">
        <v>155</v>
      </c>
      <c r="B159" s="142">
        <f t="shared" si="0"/>
        <v>1566.26</v>
      </c>
      <c r="C159" s="128"/>
      <c r="D159" s="129">
        <f t="shared" si="2"/>
        <v>1563.24</v>
      </c>
      <c r="E159" s="144">
        <v>45451</v>
      </c>
      <c r="F159" s="37">
        <v>1566.26</v>
      </c>
      <c r="G159" s="145">
        <v>45452</v>
      </c>
      <c r="H159" s="76">
        <f t="shared" si="3"/>
        <v>3.0199999999999818</v>
      </c>
      <c r="K159" s="134">
        <v>156</v>
      </c>
      <c r="L159" s="135">
        <v>45452</v>
      </c>
      <c r="M159" s="136"/>
      <c r="N159" s="137">
        <f t="shared" si="5"/>
        <v>127</v>
      </c>
      <c r="O159" s="138">
        <v>116</v>
      </c>
      <c r="P159" s="139">
        <f t="shared" si="1"/>
        <v>11</v>
      </c>
      <c r="Q159" s="41"/>
      <c r="S159" s="48">
        <f>SUM(H149:H158)</f>
        <v>96.430000000000064</v>
      </c>
      <c r="T159" s="48">
        <f>SUM(P148:P157)</f>
        <v>974.39999999999986</v>
      </c>
    </row>
    <row r="160" spans="1:20" ht="15.6" x14ac:dyDescent="0.3">
      <c r="A160" s="126">
        <v>156</v>
      </c>
      <c r="B160" s="142">
        <f t="shared" si="0"/>
        <v>1567.09</v>
      </c>
      <c r="C160" s="128"/>
      <c r="D160" s="129">
        <f t="shared" si="2"/>
        <v>1566.26</v>
      </c>
      <c r="E160" s="144">
        <v>45452</v>
      </c>
      <c r="F160" s="37">
        <v>1567.09</v>
      </c>
      <c r="G160" s="145">
        <v>45453</v>
      </c>
      <c r="H160" s="76">
        <f t="shared" si="3"/>
        <v>0.82999999999992724</v>
      </c>
      <c r="K160" s="134">
        <v>157</v>
      </c>
      <c r="L160" s="135">
        <v>45453</v>
      </c>
      <c r="M160" s="136"/>
      <c r="N160" s="137">
        <f t="shared" si="5"/>
        <v>116</v>
      </c>
      <c r="O160" s="138">
        <v>89.2</v>
      </c>
      <c r="P160" s="139">
        <f t="shared" si="1"/>
        <v>26.799999999999997</v>
      </c>
      <c r="Q160" s="41"/>
    </row>
    <row r="161" spans="1:18" ht="15.6" x14ac:dyDescent="0.3">
      <c r="A161" s="126">
        <v>157</v>
      </c>
      <c r="B161" s="142">
        <f t="shared" si="0"/>
        <v>1571.24</v>
      </c>
      <c r="C161" s="128"/>
      <c r="D161" s="129">
        <f t="shared" si="2"/>
        <v>1567.09</v>
      </c>
      <c r="E161" s="144">
        <v>45453</v>
      </c>
      <c r="F161" s="37">
        <v>1571.24</v>
      </c>
      <c r="G161" s="145">
        <v>45454</v>
      </c>
      <c r="H161" s="76">
        <f t="shared" si="3"/>
        <v>4.1500000000000909</v>
      </c>
      <c r="K161" s="134">
        <v>158</v>
      </c>
      <c r="L161" s="135">
        <v>45454</v>
      </c>
      <c r="M161" s="136">
        <v>90</v>
      </c>
      <c r="N161" s="137">
        <f t="shared" si="5"/>
        <v>89.2</v>
      </c>
      <c r="O161" s="138">
        <v>144.80000000000001</v>
      </c>
      <c r="P161" s="139">
        <f t="shared" si="1"/>
        <v>34.399999999999977</v>
      </c>
      <c r="Q161" s="41"/>
      <c r="R161" s="48">
        <f>SUM(H158:H159)</f>
        <v>3.3699999999998909</v>
      </c>
    </row>
    <row r="162" spans="1:18" ht="15.6" x14ac:dyDescent="0.3">
      <c r="A162" s="126">
        <v>158</v>
      </c>
      <c r="B162" s="142">
        <f t="shared" si="0"/>
        <v>1572.4</v>
      </c>
      <c r="C162" s="128"/>
      <c r="D162" s="129">
        <f t="shared" si="2"/>
        <v>1571.24</v>
      </c>
      <c r="E162" s="144">
        <v>45454</v>
      </c>
      <c r="F162" s="37">
        <v>1572.4</v>
      </c>
      <c r="G162" s="145">
        <v>45455</v>
      </c>
      <c r="H162" s="76">
        <f t="shared" si="3"/>
        <v>1.1600000000000819</v>
      </c>
      <c r="K162" s="134">
        <v>159</v>
      </c>
      <c r="L162" s="135">
        <v>45455</v>
      </c>
      <c r="M162" s="136"/>
      <c r="N162" s="137">
        <f t="shared" si="5"/>
        <v>144.80000000000001</v>
      </c>
      <c r="O162" s="138">
        <v>144.80000000000001</v>
      </c>
      <c r="P162" s="139">
        <f t="shared" si="1"/>
        <v>0</v>
      </c>
      <c r="Q162" s="41"/>
    </row>
    <row r="163" spans="1:18" ht="15.6" x14ac:dyDescent="0.3">
      <c r="A163" s="126">
        <v>159</v>
      </c>
      <c r="B163" s="142">
        <f t="shared" si="0"/>
        <v>1573.1</v>
      </c>
      <c r="C163" s="128"/>
      <c r="D163" s="129">
        <f t="shared" si="2"/>
        <v>1572.4</v>
      </c>
      <c r="E163" s="144">
        <v>45455</v>
      </c>
      <c r="F163" s="37">
        <v>1573.1</v>
      </c>
      <c r="G163" s="145">
        <v>45456</v>
      </c>
      <c r="H163" s="76">
        <f t="shared" si="3"/>
        <v>0.6999999999998181</v>
      </c>
      <c r="I163" s="48">
        <f>SUM(H158:H160)</f>
        <v>4.1999999999998181</v>
      </c>
      <c r="K163" s="134">
        <v>160</v>
      </c>
      <c r="L163" s="135">
        <v>45456</v>
      </c>
      <c r="M163" s="136"/>
      <c r="N163" s="137">
        <f t="shared" si="5"/>
        <v>144.80000000000001</v>
      </c>
      <c r="O163" s="138">
        <v>122.6</v>
      </c>
      <c r="P163" s="139">
        <f t="shared" si="1"/>
        <v>22.200000000000017</v>
      </c>
      <c r="Q163" s="41"/>
      <c r="R163" s="48">
        <f>SUM(P157:P159)</f>
        <v>55.599999999999994</v>
      </c>
    </row>
    <row r="164" spans="1:18" ht="15.6" x14ac:dyDescent="0.3">
      <c r="A164" s="126">
        <v>160</v>
      </c>
      <c r="B164" s="142">
        <f t="shared" si="0"/>
        <v>1576.92</v>
      </c>
      <c r="C164" s="128"/>
      <c r="D164" s="129">
        <f t="shared" si="2"/>
        <v>1573.1</v>
      </c>
      <c r="E164" s="144">
        <v>45456</v>
      </c>
      <c r="F164" s="37">
        <v>1576.92</v>
      </c>
      <c r="G164" s="145">
        <v>45457</v>
      </c>
      <c r="H164" s="76">
        <f t="shared" si="3"/>
        <v>3.8200000000001637</v>
      </c>
      <c r="K164" s="134">
        <v>161</v>
      </c>
      <c r="L164" s="135">
        <v>45457</v>
      </c>
      <c r="M164" s="136">
        <v>210</v>
      </c>
      <c r="N164" s="137">
        <f t="shared" si="5"/>
        <v>122.6</v>
      </c>
      <c r="O164" s="138">
        <v>156</v>
      </c>
      <c r="P164" s="139">
        <f t="shared" si="1"/>
        <v>176.60000000000002</v>
      </c>
      <c r="Q164" s="41"/>
      <c r="R164" s="48" t="s">
        <v>171</v>
      </c>
    </row>
    <row r="165" spans="1:18" ht="15.6" x14ac:dyDescent="0.3">
      <c r="A165" s="126">
        <v>161</v>
      </c>
      <c r="B165" s="142">
        <f t="shared" si="0"/>
        <v>1597.89</v>
      </c>
      <c r="C165" s="128"/>
      <c r="D165" s="129">
        <f t="shared" si="2"/>
        <v>1576.92</v>
      </c>
      <c r="E165" s="144">
        <v>45457</v>
      </c>
      <c r="F165" s="37">
        <v>1597.89</v>
      </c>
      <c r="G165" s="145">
        <v>45458</v>
      </c>
      <c r="H165" s="76">
        <f t="shared" si="3"/>
        <v>20.970000000000027</v>
      </c>
      <c r="K165" s="134">
        <v>162</v>
      </c>
      <c r="L165" s="135">
        <v>45458</v>
      </c>
      <c r="M165" s="136">
        <v>90</v>
      </c>
      <c r="N165" s="137">
        <f t="shared" si="5"/>
        <v>156</v>
      </c>
      <c r="O165" s="138">
        <v>200.8</v>
      </c>
      <c r="P165" s="139">
        <f t="shared" si="1"/>
        <v>45.199999999999989</v>
      </c>
      <c r="Q165" s="41"/>
      <c r="R165" s="48" t="s">
        <v>172</v>
      </c>
    </row>
    <row r="166" spans="1:18" ht="15.6" x14ac:dyDescent="0.3">
      <c r="A166" s="126">
        <v>162</v>
      </c>
      <c r="B166" s="142">
        <f t="shared" si="0"/>
        <v>1602.55</v>
      </c>
      <c r="C166" s="128"/>
      <c r="D166" s="129">
        <f t="shared" si="2"/>
        <v>1597.89</v>
      </c>
      <c r="E166" s="144">
        <v>45458</v>
      </c>
      <c r="F166" s="37">
        <v>1602.55</v>
      </c>
      <c r="G166" s="145">
        <v>45459</v>
      </c>
      <c r="H166" s="76">
        <f t="shared" si="3"/>
        <v>4.6599999999998545</v>
      </c>
      <c r="K166" s="134">
        <v>163</v>
      </c>
      <c r="L166" s="135">
        <v>45459</v>
      </c>
      <c r="M166" s="136"/>
      <c r="N166" s="137">
        <f t="shared" si="5"/>
        <v>200.8</v>
      </c>
      <c r="O166" s="138">
        <v>200.8</v>
      </c>
      <c r="P166" s="139">
        <f t="shared" si="1"/>
        <v>0</v>
      </c>
      <c r="Q166" s="41"/>
    </row>
    <row r="167" spans="1:18" ht="15.6" x14ac:dyDescent="0.3">
      <c r="A167" s="126">
        <v>163</v>
      </c>
      <c r="B167" s="142">
        <f t="shared" si="0"/>
        <v>1603.72</v>
      </c>
      <c r="C167" s="128"/>
      <c r="D167" s="129">
        <f t="shared" si="2"/>
        <v>1602.55</v>
      </c>
      <c r="E167" s="144">
        <v>45459</v>
      </c>
      <c r="F167" s="37">
        <v>1603.72</v>
      </c>
      <c r="G167" s="145">
        <v>45460</v>
      </c>
      <c r="H167" s="76">
        <f t="shared" si="3"/>
        <v>1.1700000000000728</v>
      </c>
      <c r="K167" s="134">
        <v>164</v>
      </c>
      <c r="L167" s="135">
        <v>45460</v>
      </c>
      <c r="M167" s="136"/>
      <c r="N167" s="137">
        <f t="shared" si="5"/>
        <v>200.8</v>
      </c>
      <c r="O167" s="138">
        <v>116</v>
      </c>
      <c r="P167" s="139">
        <f t="shared" si="1"/>
        <v>84.800000000000011</v>
      </c>
      <c r="Q167" s="41"/>
    </row>
    <row r="168" spans="1:18" ht="15.6" x14ac:dyDescent="0.3">
      <c r="A168" s="126">
        <v>164</v>
      </c>
      <c r="B168" s="142">
        <f t="shared" si="0"/>
        <v>1615.34</v>
      </c>
      <c r="C168" s="128"/>
      <c r="D168" s="129">
        <f t="shared" si="2"/>
        <v>1603.72</v>
      </c>
      <c r="E168" s="144">
        <v>45460</v>
      </c>
      <c r="F168" s="37">
        <v>1615.34</v>
      </c>
      <c r="G168" s="145">
        <v>45461</v>
      </c>
      <c r="H168" s="76">
        <f t="shared" si="3"/>
        <v>11.619999999999891</v>
      </c>
      <c r="K168" s="134">
        <v>165</v>
      </c>
      <c r="L168" s="135">
        <v>45461</v>
      </c>
      <c r="M168" s="136">
        <v>90</v>
      </c>
      <c r="N168" s="137">
        <f t="shared" si="5"/>
        <v>116</v>
      </c>
      <c r="O168" s="138">
        <v>44.8</v>
      </c>
      <c r="P168" s="139">
        <f t="shared" si="1"/>
        <v>161.19999999999999</v>
      </c>
      <c r="Q168" s="41"/>
    </row>
    <row r="169" spans="1:18" ht="15.6" x14ac:dyDescent="0.3">
      <c r="A169" s="126">
        <v>165</v>
      </c>
      <c r="B169" s="142">
        <f t="shared" si="0"/>
        <v>1632.48</v>
      </c>
      <c r="C169" s="128"/>
      <c r="D169" s="129">
        <f t="shared" si="2"/>
        <v>1615.34</v>
      </c>
      <c r="E169" s="144">
        <v>45461</v>
      </c>
      <c r="F169" s="37">
        <v>1632.48</v>
      </c>
      <c r="G169" s="145">
        <v>45462</v>
      </c>
      <c r="H169" s="76">
        <f t="shared" si="3"/>
        <v>17.1400000000001</v>
      </c>
      <c r="K169" s="134">
        <v>166</v>
      </c>
      <c r="L169" s="135">
        <v>45462</v>
      </c>
      <c r="M169" s="136"/>
      <c r="N169" s="137">
        <f t="shared" si="5"/>
        <v>44.8</v>
      </c>
      <c r="O169" s="138">
        <v>22.4</v>
      </c>
      <c r="P169" s="139">
        <f t="shared" si="1"/>
        <v>22.4</v>
      </c>
      <c r="Q169" s="41"/>
    </row>
    <row r="170" spans="1:18" ht="15.6" x14ac:dyDescent="0.3">
      <c r="A170" s="126">
        <v>166</v>
      </c>
      <c r="B170" s="142">
        <f t="shared" si="0"/>
        <v>1634.15</v>
      </c>
      <c r="C170" s="128"/>
      <c r="D170" s="129">
        <f t="shared" si="2"/>
        <v>1632.48</v>
      </c>
      <c r="E170" s="144">
        <v>45462</v>
      </c>
      <c r="F170" s="37">
        <v>1634.15</v>
      </c>
      <c r="G170" s="145">
        <v>45463</v>
      </c>
      <c r="H170" s="76">
        <f t="shared" si="3"/>
        <v>1.6700000000000728</v>
      </c>
      <c r="K170" s="134">
        <v>167</v>
      </c>
      <c r="L170" s="135">
        <v>45463</v>
      </c>
      <c r="M170" s="136">
        <v>90</v>
      </c>
      <c r="N170" s="137">
        <f t="shared" si="5"/>
        <v>22.4</v>
      </c>
      <c r="O170" s="138">
        <v>100.4</v>
      </c>
      <c r="P170" s="139">
        <f t="shared" si="1"/>
        <v>12</v>
      </c>
      <c r="Q170" s="41"/>
    </row>
    <row r="171" spans="1:18" ht="15.6" x14ac:dyDescent="0.3">
      <c r="A171" s="126">
        <v>167</v>
      </c>
      <c r="B171" s="142">
        <f t="shared" si="0"/>
        <v>1637.28</v>
      </c>
      <c r="C171" s="128"/>
      <c r="D171" s="129">
        <f t="shared" si="2"/>
        <v>1634.15</v>
      </c>
      <c r="E171" s="144">
        <v>45463</v>
      </c>
      <c r="F171" s="37">
        <v>1637.28</v>
      </c>
      <c r="G171" s="145">
        <v>45464</v>
      </c>
      <c r="H171" s="76">
        <f t="shared" si="3"/>
        <v>3.1299999999998818</v>
      </c>
      <c r="K171" s="134">
        <v>168</v>
      </c>
      <c r="L171" s="135">
        <v>45464</v>
      </c>
      <c r="M171" s="136"/>
      <c r="N171" s="137">
        <f t="shared" si="5"/>
        <v>100.4</v>
      </c>
      <c r="O171" s="138">
        <v>44.8</v>
      </c>
      <c r="P171" s="139">
        <f t="shared" si="1"/>
        <v>55.600000000000009</v>
      </c>
      <c r="Q171" s="41"/>
    </row>
    <row r="172" spans="1:18" ht="15.6" x14ac:dyDescent="0.3">
      <c r="A172" s="126">
        <v>168</v>
      </c>
      <c r="B172" s="142">
        <f t="shared" si="0"/>
        <v>1640.79</v>
      </c>
      <c r="C172" s="128"/>
      <c r="D172" s="129">
        <f t="shared" si="2"/>
        <v>1637.28</v>
      </c>
      <c r="E172" s="144">
        <v>45464</v>
      </c>
      <c r="F172" s="37">
        <v>1640.79</v>
      </c>
      <c r="G172" s="145">
        <v>45465</v>
      </c>
      <c r="H172" s="76">
        <f t="shared" si="3"/>
        <v>3.5099999999999909</v>
      </c>
      <c r="K172" s="134">
        <v>169</v>
      </c>
      <c r="L172" s="135">
        <v>45465</v>
      </c>
      <c r="M172" s="136"/>
      <c r="N172" s="137">
        <f t="shared" si="5"/>
        <v>44.8</v>
      </c>
      <c r="O172" s="138">
        <v>22.4</v>
      </c>
      <c r="P172" s="139">
        <f t="shared" si="1"/>
        <v>22.4</v>
      </c>
      <c r="Q172" s="41"/>
    </row>
    <row r="173" spans="1:18" ht="15.6" x14ac:dyDescent="0.3">
      <c r="A173" s="126">
        <v>169</v>
      </c>
      <c r="B173" s="142">
        <f t="shared" si="0"/>
        <v>1641.25</v>
      </c>
      <c r="C173" s="128"/>
      <c r="D173" s="129">
        <f t="shared" si="2"/>
        <v>1640.79</v>
      </c>
      <c r="E173" s="144">
        <v>45465</v>
      </c>
      <c r="F173" s="37">
        <v>1641.25</v>
      </c>
      <c r="G173" s="145">
        <v>45466</v>
      </c>
      <c r="H173" s="76">
        <f t="shared" si="3"/>
        <v>0.46000000000003638</v>
      </c>
      <c r="K173" s="134">
        <v>170</v>
      </c>
      <c r="L173" s="135">
        <v>45466</v>
      </c>
      <c r="M173" s="136">
        <v>90</v>
      </c>
      <c r="N173" s="137">
        <f t="shared" si="5"/>
        <v>22.4</v>
      </c>
      <c r="O173" s="138">
        <v>0</v>
      </c>
      <c r="P173" s="139">
        <f t="shared" si="1"/>
        <v>112.4</v>
      </c>
      <c r="Q173" s="41"/>
    </row>
    <row r="174" spans="1:18" ht="15.6" x14ac:dyDescent="0.3">
      <c r="A174" s="126">
        <v>170</v>
      </c>
      <c r="B174" s="142">
        <f t="shared" si="0"/>
        <v>1653.33</v>
      </c>
      <c r="C174" s="128"/>
      <c r="D174" s="129">
        <f t="shared" si="2"/>
        <v>1641.25</v>
      </c>
      <c r="E174" s="144">
        <v>45466</v>
      </c>
      <c r="F174" s="37">
        <v>1653.33</v>
      </c>
      <c r="G174" s="145">
        <v>45467</v>
      </c>
      <c r="H174" s="76">
        <f t="shared" si="3"/>
        <v>12.079999999999927</v>
      </c>
      <c r="K174" s="134">
        <v>171</v>
      </c>
      <c r="L174" s="135">
        <v>45467</v>
      </c>
      <c r="M174" s="136">
        <v>300</v>
      </c>
      <c r="N174" s="137">
        <f t="shared" si="5"/>
        <v>0</v>
      </c>
      <c r="O174" s="138">
        <v>167.2</v>
      </c>
      <c r="P174" s="139">
        <f t="shared" si="1"/>
        <v>132.80000000000001</v>
      </c>
      <c r="Q174" s="41"/>
      <c r="R174" s="48" t="s">
        <v>173</v>
      </c>
    </row>
    <row r="175" spans="1:18" ht="15.6" x14ac:dyDescent="0.3">
      <c r="A175" s="126">
        <v>171</v>
      </c>
      <c r="B175" s="142">
        <f t="shared" si="0"/>
        <v>1676.02</v>
      </c>
      <c r="C175" s="128"/>
      <c r="D175" s="129">
        <f t="shared" si="2"/>
        <v>1653.33</v>
      </c>
      <c r="E175" s="144">
        <v>45467</v>
      </c>
      <c r="F175" s="37">
        <v>1676.02</v>
      </c>
      <c r="G175" s="145">
        <v>45468</v>
      </c>
      <c r="H175" s="76">
        <f t="shared" si="3"/>
        <v>22.690000000000055</v>
      </c>
      <c r="K175" s="134">
        <v>172</v>
      </c>
      <c r="L175" s="135">
        <v>45468</v>
      </c>
      <c r="M175" s="136">
        <v>135</v>
      </c>
      <c r="N175" s="137">
        <f t="shared" si="5"/>
        <v>167.2</v>
      </c>
      <c r="O175" s="138">
        <v>111.6</v>
      </c>
      <c r="P175" s="139">
        <f t="shared" si="1"/>
        <v>190.6</v>
      </c>
      <c r="Q175" s="41"/>
    </row>
    <row r="176" spans="1:18" ht="15.6" x14ac:dyDescent="0.3">
      <c r="A176" s="126">
        <v>172</v>
      </c>
      <c r="B176" s="142">
        <f t="shared" si="0"/>
        <v>1697.85</v>
      </c>
      <c r="C176" s="128"/>
      <c r="D176" s="129">
        <f t="shared" si="2"/>
        <v>1676.02</v>
      </c>
      <c r="E176" s="144">
        <v>45468</v>
      </c>
      <c r="F176" s="37">
        <v>1697.85</v>
      </c>
      <c r="G176" s="145">
        <v>45469</v>
      </c>
      <c r="H176" s="76">
        <f t="shared" si="3"/>
        <v>21.829999999999927</v>
      </c>
      <c r="K176" s="134">
        <v>173</v>
      </c>
      <c r="L176" s="135">
        <v>45469</v>
      </c>
      <c r="M176" s="136">
        <v>90</v>
      </c>
      <c r="N176" s="137">
        <f t="shared" si="5"/>
        <v>111.6</v>
      </c>
      <c r="O176" s="138">
        <v>100.4</v>
      </c>
      <c r="P176" s="139">
        <f t="shared" si="1"/>
        <v>101.19999999999999</v>
      </c>
      <c r="Q176" s="41"/>
    </row>
    <row r="177" spans="1:26" ht="15.6" x14ac:dyDescent="0.3">
      <c r="A177" s="126">
        <v>173</v>
      </c>
      <c r="B177" s="142">
        <f t="shared" si="0"/>
        <v>1710.76</v>
      </c>
      <c r="C177" s="128"/>
      <c r="D177" s="129">
        <f t="shared" si="2"/>
        <v>1697.85</v>
      </c>
      <c r="E177" s="144">
        <v>45469</v>
      </c>
      <c r="F177" s="37">
        <v>1710.76</v>
      </c>
      <c r="G177" s="145">
        <v>45470</v>
      </c>
      <c r="H177" s="76">
        <f t="shared" si="3"/>
        <v>12.910000000000082</v>
      </c>
      <c r="K177" s="134">
        <v>174</v>
      </c>
      <c r="L177" s="135">
        <v>45470</v>
      </c>
      <c r="M177" s="136"/>
      <c r="N177" s="137">
        <f t="shared" si="5"/>
        <v>100.4</v>
      </c>
      <c r="O177" s="138">
        <v>100.4</v>
      </c>
      <c r="P177" s="139">
        <f t="shared" si="1"/>
        <v>0</v>
      </c>
      <c r="Q177" s="41"/>
    </row>
    <row r="178" spans="1:26" ht="15.6" x14ac:dyDescent="0.3">
      <c r="A178" s="126">
        <v>174</v>
      </c>
      <c r="B178" s="142">
        <f t="shared" si="0"/>
        <v>1712.21</v>
      </c>
      <c r="C178" s="128"/>
      <c r="D178" s="129">
        <f t="shared" si="2"/>
        <v>1710.76</v>
      </c>
      <c r="E178" s="144">
        <v>45470</v>
      </c>
      <c r="F178" s="37">
        <v>1712.21</v>
      </c>
      <c r="G178" s="145">
        <v>45471</v>
      </c>
      <c r="H178" s="76">
        <f t="shared" si="3"/>
        <v>1.4500000000000455</v>
      </c>
      <c r="K178" s="134">
        <v>175</v>
      </c>
      <c r="L178" s="135">
        <v>45471</v>
      </c>
      <c r="M178" s="136">
        <v>90</v>
      </c>
      <c r="N178" s="137">
        <f t="shared" si="5"/>
        <v>100.4</v>
      </c>
      <c r="O178" s="138">
        <v>122.6</v>
      </c>
      <c r="P178" s="139">
        <f t="shared" si="1"/>
        <v>67.800000000000011</v>
      </c>
      <c r="Q178" s="41"/>
      <c r="R178" s="48" t="s">
        <v>174</v>
      </c>
    </row>
    <row r="179" spans="1:26" ht="15.6" x14ac:dyDescent="0.3">
      <c r="A179" s="126">
        <v>175</v>
      </c>
      <c r="B179" s="142">
        <f t="shared" si="0"/>
        <v>1718.03</v>
      </c>
      <c r="C179" s="128"/>
      <c r="D179" s="129">
        <f t="shared" si="2"/>
        <v>1712.21</v>
      </c>
      <c r="E179" s="144">
        <v>45471</v>
      </c>
      <c r="F179" s="37">
        <v>1718.03</v>
      </c>
      <c r="G179" s="145">
        <v>45472</v>
      </c>
      <c r="H179" s="76">
        <f t="shared" si="3"/>
        <v>5.8199999999999363</v>
      </c>
      <c r="K179" s="134">
        <v>176</v>
      </c>
      <c r="L179" s="135">
        <v>45472</v>
      </c>
      <c r="M179" s="136"/>
      <c r="N179" s="137">
        <f t="shared" si="5"/>
        <v>122.6</v>
      </c>
      <c r="O179" s="138">
        <v>104.88</v>
      </c>
      <c r="P179" s="139">
        <f t="shared" si="1"/>
        <v>17.72</v>
      </c>
      <c r="Q179" s="41"/>
      <c r="X179" s="48" t="s">
        <v>1177</v>
      </c>
    </row>
    <row r="180" spans="1:26" ht="15.6" x14ac:dyDescent="0.3">
      <c r="A180" s="126">
        <v>176</v>
      </c>
      <c r="B180" s="142">
        <f t="shared" si="0"/>
        <v>1718.26</v>
      </c>
      <c r="C180" s="128"/>
      <c r="D180" s="129">
        <f t="shared" si="2"/>
        <v>1718.03</v>
      </c>
      <c r="E180" s="144">
        <v>45472</v>
      </c>
      <c r="F180" s="37">
        <v>1718.26</v>
      </c>
      <c r="G180" s="145">
        <v>45473</v>
      </c>
      <c r="H180" s="76">
        <f t="shared" si="3"/>
        <v>0.23000000000001819</v>
      </c>
      <c r="K180" s="134">
        <v>177</v>
      </c>
      <c r="L180" s="135">
        <v>45473</v>
      </c>
      <c r="M180" s="136">
        <v>60</v>
      </c>
      <c r="N180" s="137">
        <f t="shared" si="5"/>
        <v>104.88</v>
      </c>
      <c r="O180" s="138">
        <v>56</v>
      </c>
      <c r="P180" s="139">
        <f t="shared" si="1"/>
        <v>108.88</v>
      </c>
      <c r="Q180" s="41"/>
      <c r="R180" s="48">
        <f>SUM(H178:H180)</f>
        <v>7.5</v>
      </c>
      <c r="S180" s="48">
        <f>SUM(P177:P179)</f>
        <v>85.52000000000001</v>
      </c>
      <c r="X180">
        <f>SUM(P90:P180)</f>
        <v>6937.2000000000007</v>
      </c>
    </row>
    <row r="181" spans="1:26" ht="15.6" x14ac:dyDescent="0.3">
      <c r="A181" s="126">
        <v>177</v>
      </c>
      <c r="B181" s="142">
        <f t="shared" si="0"/>
        <v>1731.16</v>
      </c>
      <c r="C181" s="128"/>
      <c r="D181" s="129">
        <f t="shared" si="2"/>
        <v>1718.26</v>
      </c>
      <c r="E181" s="144">
        <v>45473</v>
      </c>
      <c r="F181" s="37">
        <v>1731.16</v>
      </c>
      <c r="G181" s="145">
        <v>45474</v>
      </c>
      <c r="H181" s="76">
        <f t="shared" si="3"/>
        <v>12.900000000000091</v>
      </c>
      <c r="I181">
        <f>SUM(H91:H181)</f>
        <v>687.55000000000018</v>
      </c>
      <c r="K181" s="134">
        <v>178</v>
      </c>
      <c r="L181" s="135">
        <v>45474</v>
      </c>
      <c r="M181" s="136">
        <v>60</v>
      </c>
      <c r="N181" s="137">
        <f t="shared" si="5"/>
        <v>56</v>
      </c>
      <c r="O181" s="138">
        <v>100.4</v>
      </c>
      <c r="P181" s="139">
        <f t="shared" si="1"/>
        <v>15.599999999999994</v>
      </c>
      <c r="Q181" s="41"/>
      <c r="Y181" t="s">
        <v>1369</v>
      </c>
      <c r="Z181" t="s">
        <v>1368</v>
      </c>
    </row>
    <row r="182" spans="1:26" ht="15.6" x14ac:dyDescent="0.3">
      <c r="A182" s="126">
        <v>178</v>
      </c>
      <c r="B182" s="142">
        <f t="shared" si="0"/>
        <v>1734.07</v>
      </c>
      <c r="C182" s="128"/>
      <c r="D182" s="129">
        <f t="shared" si="2"/>
        <v>1731.16</v>
      </c>
      <c r="E182" s="144">
        <v>45474</v>
      </c>
      <c r="F182" s="37">
        <v>1734.07</v>
      </c>
      <c r="G182" s="145">
        <v>45475</v>
      </c>
      <c r="H182" s="76">
        <f t="shared" si="3"/>
        <v>2.9099999999998545</v>
      </c>
      <c r="I182">
        <f>AVERAGE(H91:H181)</f>
        <v>7.5554945054945071</v>
      </c>
      <c r="K182" s="134">
        <v>179</v>
      </c>
      <c r="L182" s="135">
        <v>45475</v>
      </c>
      <c r="M182" s="136">
        <v>100</v>
      </c>
      <c r="N182" s="137">
        <f t="shared" si="5"/>
        <v>100.4</v>
      </c>
      <c r="O182" s="138">
        <v>44.8</v>
      </c>
      <c r="P182" s="139">
        <f t="shared" si="1"/>
        <v>155.60000000000002</v>
      </c>
      <c r="Q182" s="41"/>
      <c r="R182" s="48" t="s">
        <v>175</v>
      </c>
      <c r="Y182">
        <f>SUM(H182:H273)</f>
        <v>431.28</v>
      </c>
      <c r="Z182">
        <f>SUM(P181:P272)</f>
        <v>3873.2000000000012</v>
      </c>
    </row>
    <row r="183" spans="1:26" ht="15.6" x14ac:dyDescent="0.3">
      <c r="A183" s="126">
        <v>179</v>
      </c>
      <c r="B183" s="142">
        <f t="shared" si="0"/>
        <v>1755.65</v>
      </c>
      <c r="C183" s="128"/>
      <c r="D183" s="129">
        <f t="shared" si="2"/>
        <v>1734.07</v>
      </c>
      <c r="E183" s="144">
        <v>45475</v>
      </c>
      <c r="F183" s="37">
        <v>1755.65</v>
      </c>
      <c r="G183" s="145">
        <v>45476</v>
      </c>
      <c r="H183" s="76">
        <f t="shared" si="3"/>
        <v>21.580000000000155</v>
      </c>
      <c r="K183" s="134">
        <v>180</v>
      </c>
      <c r="L183" s="135">
        <v>45476</v>
      </c>
      <c r="M183" s="136"/>
      <c r="N183" s="137">
        <f t="shared" si="5"/>
        <v>44.8</v>
      </c>
      <c r="O183" s="138">
        <v>22.4</v>
      </c>
      <c r="P183" s="139">
        <f t="shared" si="1"/>
        <v>22.4</v>
      </c>
      <c r="Q183" s="41"/>
    </row>
    <row r="184" spans="1:26" ht="15.6" x14ac:dyDescent="0.3">
      <c r="A184" s="126">
        <v>180</v>
      </c>
      <c r="B184" s="142">
        <f t="shared" si="0"/>
        <v>1756.94</v>
      </c>
      <c r="C184" s="128"/>
      <c r="D184" s="129">
        <f t="shared" si="2"/>
        <v>1755.65</v>
      </c>
      <c r="E184" s="144">
        <v>45476</v>
      </c>
      <c r="F184" s="37">
        <v>1756.94</v>
      </c>
      <c r="G184" s="145">
        <v>45477</v>
      </c>
      <c r="H184" s="76">
        <f t="shared" si="3"/>
        <v>1.2899999999999636</v>
      </c>
      <c r="K184" s="134">
        <v>181</v>
      </c>
      <c r="L184" s="135">
        <v>45477</v>
      </c>
      <c r="M184" s="136"/>
      <c r="N184" s="137">
        <f t="shared" si="5"/>
        <v>22.4</v>
      </c>
      <c r="O184" s="138">
        <v>0</v>
      </c>
      <c r="P184" s="139">
        <f t="shared" si="1"/>
        <v>22.4</v>
      </c>
      <c r="Q184" s="41"/>
      <c r="T184" s="48">
        <f>SUM(H173:H182)</f>
        <v>93.279999999999973</v>
      </c>
      <c r="U184" s="48">
        <f>SUM(P172:P181)</f>
        <v>769.40000000000009</v>
      </c>
    </row>
    <row r="185" spans="1:26" ht="15.6" x14ac:dyDescent="0.3">
      <c r="A185" s="126">
        <v>181</v>
      </c>
      <c r="B185" s="142">
        <f t="shared" si="0"/>
        <v>1758.62</v>
      </c>
      <c r="C185" s="128"/>
      <c r="D185" s="129">
        <f t="shared" si="2"/>
        <v>1756.94</v>
      </c>
      <c r="E185" s="144">
        <v>45477</v>
      </c>
      <c r="F185" s="37">
        <v>1758.62</v>
      </c>
      <c r="G185" s="145">
        <v>45478</v>
      </c>
      <c r="H185" s="76">
        <f t="shared" si="3"/>
        <v>1.6799999999998363</v>
      </c>
      <c r="K185" s="134">
        <v>182</v>
      </c>
      <c r="L185" s="135">
        <v>45478</v>
      </c>
      <c r="M185" s="136">
        <v>90</v>
      </c>
      <c r="N185" s="137">
        <f t="shared" si="5"/>
        <v>0</v>
      </c>
      <c r="O185" s="138">
        <v>44.8</v>
      </c>
      <c r="P185" s="139">
        <f t="shared" si="1"/>
        <v>45.2</v>
      </c>
      <c r="Q185" s="41"/>
      <c r="R185" s="48" t="s">
        <v>176</v>
      </c>
    </row>
    <row r="186" spans="1:26" ht="15.6" x14ac:dyDescent="0.3">
      <c r="A186" s="126">
        <v>182</v>
      </c>
      <c r="B186" s="142">
        <f t="shared" si="0"/>
        <v>1766.43</v>
      </c>
      <c r="C186" s="128"/>
      <c r="D186" s="129">
        <f t="shared" si="2"/>
        <v>1758.62</v>
      </c>
      <c r="E186" s="144">
        <v>45478</v>
      </c>
      <c r="F186" s="37">
        <v>1766.43</v>
      </c>
      <c r="G186" s="145">
        <v>45479</v>
      </c>
      <c r="H186" s="76">
        <f t="shared" si="3"/>
        <v>7.8100000000001728</v>
      </c>
      <c r="K186" s="134">
        <v>183</v>
      </c>
      <c r="L186" s="135">
        <v>45479</v>
      </c>
      <c r="M186" s="136">
        <v>120</v>
      </c>
      <c r="N186" s="137">
        <f t="shared" si="5"/>
        <v>44.8</v>
      </c>
      <c r="O186" s="138">
        <v>67.2</v>
      </c>
      <c r="P186" s="139">
        <f t="shared" si="1"/>
        <v>97.600000000000009</v>
      </c>
      <c r="Q186" s="41"/>
      <c r="R186" s="48" t="s">
        <v>177</v>
      </c>
    </row>
    <row r="187" spans="1:26" ht="15.6" x14ac:dyDescent="0.3">
      <c r="A187" s="126">
        <v>183</v>
      </c>
      <c r="B187" s="142">
        <f t="shared" si="0"/>
        <v>1776.63</v>
      </c>
      <c r="C187" s="128"/>
      <c r="D187" s="129">
        <f t="shared" si="2"/>
        <v>1766.43</v>
      </c>
      <c r="E187" s="144">
        <v>45479</v>
      </c>
      <c r="F187" s="37">
        <v>1776.63</v>
      </c>
      <c r="G187" s="145">
        <v>45480</v>
      </c>
      <c r="H187" s="76">
        <f t="shared" si="3"/>
        <v>10.200000000000045</v>
      </c>
      <c r="K187" s="134">
        <v>184</v>
      </c>
      <c r="L187" s="135">
        <v>45480</v>
      </c>
      <c r="M187" s="136"/>
      <c r="N187" s="137">
        <f t="shared" si="5"/>
        <v>67.2</v>
      </c>
      <c r="O187" s="138">
        <v>67.2</v>
      </c>
      <c r="P187" s="139">
        <f t="shared" si="1"/>
        <v>0</v>
      </c>
      <c r="Q187" s="41"/>
    </row>
    <row r="188" spans="1:26" ht="15.6" x14ac:dyDescent="0.3">
      <c r="A188" s="126">
        <v>184</v>
      </c>
      <c r="B188" s="142">
        <f t="shared" si="0"/>
        <v>1776.63</v>
      </c>
      <c r="C188" s="128"/>
      <c r="D188" s="129">
        <f t="shared" si="2"/>
        <v>1776.63</v>
      </c>
      <c r="E188" s="144">
        <v>45480</v>
      </c>
      <c r="F188" s="37">
        <v>1776.63</v>
      </c>
      <c r="G188" s="145">
        <v>45481</v>
      </c>
      <c r="H188" s="76">
        <f t="shared" si="3"/>
        <v>0</v>
      </c>
      <c r="K188" s="134">
        <v>185</v>
      </c>
      <c r="L188" s="135">
        <v>45481</v>
      </c>
      <c r="M188" s="136">
        <v>90</v>
      </c>
      <c r="N188" s="137">
        <f t="shared" si="5"/>
        <v>67.2</v>
      </c>
      <c r="O188" s="138">
        <v>144.80000000000001</v>
      </c>
      <c r="P188" s="139">
        <f t="shared" si="1"/>
        <v>12.399999999999977</v>
      </c>
      <c r="Q188" s="41"/>
      <c r="R188" t="s">
        <v>1143</v>
      </c>
    </row>
    <row r="189" spans="1:26" ht="15.6" x14ac:dyDescent="0.3">
      <c r="A189" s="126">
        <v>185</v>
      </c>
      <c r="B189" s="142">
        <f t="shared" si="0"/>
        <v>1778.97</v>
      </c>
      <c r="C189" s="128"/>
      <c r="D189" s="129">
        <f t="shared" si="2"/>
        <v>1776.63</v>
      </c>
      <c r="E189" s="144">
        <v>45481</v>
      </c>
      <c r="F189" s="37">
        <v>1778.97</v>
      </c>
      <c r="G189" s="145">
        <v>45482</v>
      </c>
      <c r="H189" s="76">
        <f t="shared" si="3"/>
        <v>2.3399999999999181</v>
      </c>
      <c r="K189" s="134">
        <v>186</v>
      </c>
      <c r="L189" s="135">
        <v>45482</v>
      </c>
      <c r="M189" s="136"/>
      <c r="N189" s="137">
        <f t="shared" si="5"/>
        <v>144.80000000000001</v>
      </c>
      <c r="O189" s="138">
        <v>144.80000000000001</v>
      </c>
      <c r="P189" s="139">
        <f t="shared" si="1"/>
        <v>0</v>
      </c>
      <c r="Q189" s="41"/>
    </row>
    <row r="190" spans="1:26" ht="15.6" x14ac:dyDescent="0.3">
      <c r="A190" s="126">
        <v>186</v>
      </c>
      <c r="B190" s="142">
        <f t="shared" si="0"/>
        <v>1779.15</v>
      </c>
      <c r="C190" s="128"/>
      <c r="D190" s="129">
        <f t="shared" si="2"/>
        <v>1778.97</v>
      </c>
      <c r="E190" s="144">
        <v>45482</v>
      </c>
      <c r="F190" s="37">
        <v>1779.15</v>
      </c>
      <c r="G190" s="145">
        <v>45483</v>
      </c>
      <c r="H190" s="76">
        <f t="shared" si="3"/>
        <v>0.18000000000006366</v>
      </c>
      <c r="K190" s="134">
        <v>187</v>
      </c>
      <c r="L190" s="135">
        <v>45483</v>
      </c>
      <c r="M190" s="136"/>
      <c r="N190" s="137">
        <f t="shared" si="5"/>
        <v>144.80000000000001</v>
      </c>
      <c r="O190" s="138">
        <v>133.6</v>
      </c>
      <c r="P190" s="139">
        <f t="shared" si="1"/>
        <v>11.200000000000017</v>
      </c>
      <c r="Q190" s="41"/>
    </row>
    <row r="191" spans="1:26" ht="15.6" x14ac:dyDescent="0.3">
      <c r="A191" s="126">
        <v>187</v>
      </c>
      <c r="B191" s="142">
        <f t="shared" si="0"/>
        <v>1781.55</v>
      </c>
      <c r="C191" s="128"/>
      <c r="D191" s="129">
        <f t="shared" si="2"/>
        <v>1779.15</v>
      </c>
      <c r="E191" s="144">
        <v>45483</v>
      </c>
      <c r="F191" s="37">
        <v>1781.55</v>
      </c>
      <c r="G191" s="145">
        <v>45484</v>
      </c>
      <c r="H191" s="76">
        <f t="shared" si="3"/>
        <v>2.3999999999998636</v>
      </c>
      <c r="K191" s="134">
        <v>188</v>
      </c>
      <c r="L191" s="135">
        <v>45484</v>
      </c>
      <c r="M191" s="136"/>
      <c r="N191" s="137">
        <f t="shared" si="5"/>
        <v>133.6</v>
      </c>
      <c r="O191" s="138">
        <v>133.6</v>
      </c>
      <c r="P191" s="139">
        <f t="shared" si="1"/>
        <v>0</v>
      </c>
      <c r="Q191" s="41"/>
    </row>
    <row r="192" spans="1:26" ht="15.6" x14ac:dyDescent="0.3">
      <c r="A192" s="126">
        <v>188</v>
      </c>
      <c r="B192" s="142">
        <f t="shared" si="0"/>
        <v>1781.91</v>
      </c>
      <c r="C192" s="128"/>
      <c r="D192" s="129">
        <f t="shared" si="2"/>
        <v>1781.55</v>
      </c>
      <c r="E192" s="144">
        <v>45484</v>
      </c>
      <c r="F192" s="37">
        <v>1781.91</v>
      </c>
      <c r="G192" s="145">
        <v>45485</v>
      </c>
      <c r="H192" s="76">
        <f t="shared" si="3"/>
        <v>0.36000000000012733</v>
      </c>
      <c r="K192" s="134">
        <v>189</v>
      </c>
      <c r="L192" s="135">
        <v>45485</v>
      </c>
      <c r="M192" s="136"/>
      <c r="N192" s="137">
        <f t="shared" si="5"/>
        <v>133.6</v>
      </c>
      <c r="O192" s="138">
        <v>133.6</v>
      </c>
      <c r="P192" s="139">
        <f t="shared" si="1"/>
        <v>0</v>
      </c>
      <c r="Q192" s="41"/>
    </row>
    <row r="193" spans="1:18" ht="15.6" x14ac:dyDescent="0.3">
      <c r="A193" s="126">
        <v>189</v>
      </c>
      <c r="B193" s="142">
        <f t="shared" si="0"/>
        <v>1782.11</v>
      </c>
      <c r="C193" s="128"/>
      <c r="D193" s="129">
        <f t="shared" si="2"/>
        <v>1781.91</v>
      </c>
      <c r="E193" s="144">
        <v>45485</v>
      </c>
      <c r="F193" s="37">
        <v>1782.11</v>
      </c>
      <c r="G193" s="145">
        <v>45486</v>
      </c>
      <c r="H193" s="76">
        <f t="shared" si="3"/>
        <v>0.1999999999998181</v>
      </c>
      <c r="K193" s="134">
        <v>190</v>
      </c>
      <c r="L193" s="135">
        <v>45486</v>
      </c>
      <c r="M193" s="136">
        <v>105</v>
      </c>
      <c r="N193" s="137">
        <f t="shared" si="5"/>
        <v>133.6</v>
      </c>
      <c r="O193" s="138">
        <v>223.2</v>
      </c>
      <c r="P193" s="139">
        <f t="shared" si="1"/>
        <v>15.400000000000006</v>
      </c>
      <c r="Q193" s="41"/>
      <c r="R193" t="s">
        <v>1144</v>
      </c>
    </row>
    <row r="194" spans="1:18" ht="15.6" x14ac:dyDescent="0.3">
      <c r="A194" s="126">
        <v>190</v>
      </c>
      <c r="B194" s="142">
        <f t="shared" si="0"/>
        <v>1783.72</v>
      </c>
      <c r="C194" s="128"/>
      <c r="D194" s="129">
        <f t="shared" si="2"/>
        <v>1782.11</v>
      </c>
      <c r="E194" s="144">
        <v>45486</v>
      </c>
      <c r="F194" s="37">
        <v>1783.72</v>
      </c>
      <c r="G194" s="145">
        <v>45487</v>
      </c>
      <c r="H194" s="76">
        <f t="shared" si="3"/>
        <v>1.6100000000001273</v>
      </c>
      <c r="K194" s="134">
        <v>191</v>
      </c>
      <c r="L194" s="135">
        <v>45487</v>
      </c>
      <c r="M194" s="136"/>
      <c r="N194" s="137">
        <f t="shared" si="5"/>
        <v>223.2</v>
      </c>
      <c r="O194" s="138">
        <v>223.2</v>
      </c>
      <c r="P194" s="139">
        <f t="shared" si="1"/>
        <v>0</v>
      </c>
      <c r="Q194" s="41"/>
    </row>
    <row r="195" spans="1:18" ht="15.6" x14ac:dyDescent="0.3">
      <c r="A195" s="126">
        <v>191</v>
      </c>
      <c r="B195" s="142">
        <f t="shared" si="0"/>
        <v>1784.07</v>
      </c>
      <c r="C195" s="128"/>
      <c r="D195" s="129">
        <f t="shared" si="2"/>
        <v>1783.72</v>
      </c>
      <c r="E195" s="144">
        <v>45487</v>
      </c>
      <c r="F195" s="37">
        <v>1784.07</v>
      </c>
      <c r="G195" s="145">
        <v>45488</v>
      </c>
      <c r="H195" s="76">
        <f t="shared" si="3"/>
        <v>0.34999999999990905</v>
      </c>
      <c r="K195" s="134">
        <v>192</v>
      </c>
      <c r="L195" s="135">
        <v>45488</v>
      </c>
      <c r="M195" s="136"/>
      <c r="N195" s="137">
        <f t="shared" si="5"/>
        <v>223.2</v>
      </c>
      <c r="O195" s="138">
        <v>223.2</v>
      </c>
      <c r="P195" s="139">
        <f t="shared" si="1"/>
        <v>0</v>
      </c>
      <c r="Q195" s="41"/>
    </row>
    <row r="196" spans="1:18" ht="15.6" x14ac:dyDescent="0.3">
      <c r="A196" s="126">
        <v>192</v>
      </c>
      <c r="B196" s="142">
        <f t="shared" si="0"/>
        <v>1784.07</v>
      </c>
      <c r="C196" s="128"/>
      <c r="D196" s="129">
        <f t="shared" si="2"/>
        <v>1784.07</v>
      </c>
      <c r="E196" s="144">
        <v>45488</v>
      </c>
      <c r="F196" s="37">
        <v>1784.07</v>
      </c>
      <c r="G196" s="145">
        <v>45489</v>
      </c>
      <c r="H196" s="76">
        <f t="shared" si="3"/>
        <v>0</v>
      </c>
      <c r="K196" s="134">
        <v>193</v>
      </c>
      <c r="L196" s="135">
        <v>45489</v>
      </c>
      <c r="M196" s="136"/>
      <c r="N196" s="137">
        <f t="shared" si="5"/>
        <v>223.2</v>
      </c>
      <c r="O196" s="138">
        <v>212</v>
      </c>
      <c r="P196" s="139">
        <f t="shared" si="1"/>
        <v>11.199999999999989</v>
      </c>
      <c r="Q196" s="41"/>
    </row>
    <row r="197" spans="1:18" ht="15.6" x14ac:dyDescent="0.3">
      <c r="A197" s="126">
        <v>193</v>
      </c>
      <c r="B197" s="142">
        <f t="shared" si="0"/>
        <v>1784.79</v>
      </c>
      <c r="C197" s="128"/>
      <c r="D197" s="129">
        <f t="shared" si="2"/>
        <v>1784.07</v>
      </c>
      <c r="E197" s="144">
        <v>45489</v>
      </c>
      <c r="F197" s="37">
        <v>1784.79</v>
      </c>
      <c r="G197" s="145">
        <v>45490</v>
      </c>
      <c r="H197" s="76">
        <f t="shared" si="3"/>
        <v>0.72000000000002728</v>
      </c>
      <c r="K197" s="134">
        <v>194</v>
      </c>
      <c r="L197" s="135">
        <v>45490</v>
      </c>
      <c r="M197" s="136"/>
      <c r="N197" s="137">
        <f t="shared" si="5"/>
        <v>212</v>
      </c>
      <c r="O197" s="138">
        <v>200.8</v>
      </c>
      <c r="P197" s="139">
        <f t="shared" si="1"/>
        <v>11.199999999999989</v>
      </c>
      <c r="Q197" s="41"/>
      <c r="R197" t="s">
        <v>1152</v>
      </c>
    </row>
    <row r="198" spans="1:18" ht="15.6" x14ac:dyDescent="0.3">
      <c r="A198" s="126">
        <v>194</v>
      </c>
      <c r="B198" s="142">
        <f t="shared" si="0"/>
        <v>1785.76</v>
      </c>
      <c r="C198" s="128"/>
      <c r="D198" s="129">
        <f t="shared" si="2"/>
        <v>1784.79</v>
      </c>
      <c r="E198" s="144">
        <v>45490</v>
      </c>
      <c r="F198" s="37">
        <v>1785.76</v>
      </c>
      <c r="G198" s="145">
        <v>45491</v>
      </c>
      <c r="H198" s="76">
        <f t="shared" si="3"/>
        <v>0.97000000000002728</v>
      </c>
      <c r="K198" s="134">
        <v>195</v>
      </c>
      <c r="L198" s="135">
        <v>45491</v>
      </c>
      <c r="M198" s="136"/>
      <c r="N198" s="137">
        <f t="shared" si="5"/>
        <v>200.8</v>
      </c>
      <c r="O198" s="138">
        <v>178.4</v>
      </c>
      <c r="P198" s="139">
        <f>M198+N198-O198</f>
        <v>22.400000000000006</v>
      </c>
      <c r="Q198" s="41"/>
    </row>
    <row r="199" spans="1:18" ht="15.6" x14ac:dyDescent="0.3">
      <c r="A199" s="126">
        <v>195</v>
      </c>
      <c r="B199" s="142">
        <f t="shared" si="0"/>
        <v>1788.93</v>
      </c>
      <c r="C199" s="128"/>
      <c r="D199" s="129">
        <f t="shared" si="2"/>
        <v>1785.76</v>
      </c>
      <c r="E199" s="144">
        <v>45491</v>
      </c>
      <c r="F199" s="37">
        <v>1788.93</v>
      </c>
      <c r="G199" s="145">
        <v>45492</v>
      </c>
      <c r="H199" s="76">
        <f t="shared" si="3"/>
        <v>3.1700000000000728</v>
      </c>
      <c r="K199" s="134">
        <v>196</v>
      </c>
      <c r="L199" s="135">
        <v>45492</v>
      </c>
      <c r="M199" s="136"/>
      <c r="N199" s="137">
        <f t="shared" si="5"/>
        <v>178.4</v>
      </c>
      <c r="O199" s="138">
        <v>178.4</v>
      </c>
      <c r="P199" s="139">
        <f>M199+N199-O199</f>
        <v>0</v>
      </c>
      <c r="Q199" s="41"/>
    </row>
    <row r="200" spans="1:18" ht="15.6" x14ac:dyDescent="0.3">
      <c r="A200" s="126">
        <v>196</v>
      </c>
      <c r="B200" s="142">
        <f t="shared" si="0"/>
        <v>1789.41</v>
      </c>
      <c r="C200" s="128"/>
      <c r="D200" s="129">
        <f t="shared" si="2"/>
        <v>1788.93</v>
      </c>
      <c r="E200" s="144">
        <v>45492</v>
      </c>
      <c r="F200" s="37">
        <v>1789.41</v>
      </c>
      <c r="G200" s="145">
        <v>45493</v>
      </c>
      <c r="H200" s="76">
        <f t="shared" si="3"/>
        <v>0.48000000000001819</v>
      </c>
      <c r="K200" s="134">
        <v>197</v>
      </c>
      <c r="L200" s="135">
        <v>45493</v>
      </c>
      <c r="M200" s="136"/>
      <c r="N200" s="137">
        <f t="shared" si="5"/>
        <v>178.4</v>
      </c>
      <c r="O200" s="138">
        <v>178.4</v>
      </c>
      <c r="P200" s="139">
        <f>M200+N200-O200</f>
        <v>0</v>
      </c>
      <c r="Q200" s="41"/>
    </row>
    <row r="201" spans="1:18" ht="15.6" x14ac:dyDescent="0.3">
      <c r="A201" s="126">
        <v>197</v>
      </c>
      <c r="B201" s="142">
        <f t="shared" si="0"/>
        <v>1789.41</v>
      </c>
      <c r="C201" s="128"/>
      <c r="D201" s="129">
        <f t="shared" si="2"/>
        <v>1789.41</v>
      </c>
      <c r="E201" s="144">
        <v>45493</v>
      </c>
      <c r="F201" s="37">
        <v>1789.41</v>
      </c>
      <c r="G201" s="145">
        <v>45494</v>
      </c>
      <c r="H201" s="76">
        <f t="shared" si="3"/>
        <v>0</v>
      </c>
      <c r="K201" s="134">
        <v>198</v>
      </c>
      <c r="L201" s="135">
        <v>45494</v>
      </c>
      <c r="M201" s="136"/>
      <c r="N201" s="137">
        <f t="shared" si="5"/>
        <v>178.4</v>
      </c>
      <c r="O201" s="138">
        <v>144.80000000000001</v>
      </c>
      <c r="P201" s="139">
        <f>M201+N201-O201</f>
        <v>33.599999999999994</v>
      </c>
      <c r="Q201" s="41"/>
    </row>
    <row r="202" spans="1:18" ht="15.6" x14ac:dyDescent="0.3">
      <c r="A202" s="126">
        <v>198</v>
      </c>
      <c r="B202" s="142">
        <f t="shared" si="0"/>
        <v>1792.64</v>
      </c>
      <c r="C202" s="128"/>
      <c r="D202" s="129">
        <f t="shared" si="2"/>
        <v>1789.41</v>
      </c>
      <c r="E202" s="144">
        <v>45494</v>
      </c>
      <c r="F202" s="37">
        <v>1792.64</v>
      </c>
      <c r="G202" s="145">
        <v>45495</v>
      </c>
      <c r="H202" s="76">
        <f t="shared" si="3"/>
        <v>3.2300000000000182</v>
      </c>
      <c r="K202" s="134">
        <v>199</v>
      </c>
      <c r="L202" s="135">
        <v>45495</v>
      </c>
      <c r="M202" s="136">
        <v>70</v>
      </c>
      <c r="N202" s="137">
        <f t="shared" si="5"/>
        <v>144.80000000000001</v>
      </c>
      <c r="O202" s="138">
        <v>111.6</v>
      </c>
      <c r="P202" s="139">
        <f>M202+N202-O202</f>
        <v>103.20000000000002</v>
      </c>
      <c r="Q202" s="41"/>
      <c r="R202" t="s">
        <v>1175</v>
      </c>
    </row>
    <row r="203" spans="1:18" ht="15.6" x14ac:dyDescent="0.3">
      <c r="A203" s="126">
        <v>199</v>
      </c>
      <c r="B203" s="142">
        <f t="shared" si="0"/>
        <v>1800.37</v>
      </c>
      <c r="C203" s="128"/>
      <c r="D203" s="129">
        <f t="shared" si="2"/>
        <v>1792.64</v>
      </c>
      <c r="E203" s="144">
        <v>45495</v>
      </c>
      <c r="F203" s="37">
        <v>1800.37</v>
      </c>
      <c r="G203" s="145">
        <v>45496</v>
      </c>
      <c r="H203" s="76">
        <f t="shared" si="3"/>
        <v>7.7299999999997908</v>
      </c>
      <c r="K203" s="134">
        <v>200</v>
      </c>
      <c r="L203" s="135">
        <v>45496</v>
      </c>
      <c r="M203" s="136"/>
      <c r="N203" s="137">
        <f t="shared" si="5"/>
        <v>111.6</v>
      </c>
      <c r="O203" s="138">
        <v>89.2</v>
      </c>
      <c r="P203" s="139">
        <f t="shared" si="1"/>
        <v>22.399999999999991</v>
      </c>
      <c r="Q203" s="41"/>
    </row>
    <row r="204" spans="1:18" ht="15.6" x14ac:dyDescent="0.3">
      <c r="A204" s="126">
        <v>200</v>
      </c>
      <c r="B204" s="142">
        <f t="shared" si="0"/>
        <v>1802.02</v>
      </c>
      <c r="C204" s="128"/>
      <c r="D204" s="129">
        <f t="shared" si="2"/>
        <v>1800.37</v>
      </c>
      <c r="E204" s="144">
        <v>45496</v>
      </c>
      <c r="F204" s="37">
        <v>1802.02</v>
      </c>
      <c r="G204" s="145">
        <v>45497</v>
      </c>
      <c r="H204" s="76">
        <f t="shared" si="3"/>
        <v>1.6500000000000909</v>
      </c>
      <c r="K204" s="134">
        <v>201</v>
      </c>
      <c r="L204" s="135">
        <v>45497</v>
      </c>
      <c r="M204" s="136"/>
      <c r="N204" s="137">
        <f t="shared" si="5"/>
        <v>89.2</v>
      </c>
      <c r="O204" s="138">
        <v>78.2</v>
      </c>
      <c r="P204" s="139">
        <f t="shared" si="1"/>
        <v>11</v>
      </c>
      <c r="Q204" s="41"/>
      <c r="R204" t="s">
        <v>1172</v>
      </c>
    </row>
    <row r="205" spans="1:18" ht="15.6" x14ac:dyDescent="0.3">
      <c r="A205" s="126">
        <v>201</v>
      </c>
      <c r="B205" s="142">
        <f t="shared" si="0"/>
        <v>1803.25</v>
      </c>
      <c r="C205" s="128"/>
      <c r="D205" s="129">
        <f t="shared" si="2"/>
        <v>1802.02</v>
      </c>
      <c r="E205" s="144">
        <v>45497</v>
      </c>
      <c r="F205" s="37">
        <v>1803.25</v>
      </c>
      <c r="G205" s="145">
        <v>45498</v>
      </c>
      <c r="H205" s="76">
        <f t="shared" si="3"/>
        <v>1.2300000000000182</v>
      </c>
      <c r="K205" s="134">
        <v>202</v>
      </c>
      <c r="L205" s="135">
        <v>45498</v>
      </c>
      <c r="M205" s="136">
        <v>90</v>
      </c>
      <c r="N205" s="137">
        <f t="shared" si="5"/>
        <v>78.2</v>
      </c>
      <c r="O205" s="138">
        <v>138.08000000000001</v>
      </c>
      <c r="P205" s="139">
        <f t="shared" si="1"/>
        <v>30.119999999999976</v>
      </c>
      <c r="Q205" s="41"/>
      <c r="R205" t="s">
        <v>1178</v>
      </c>
    </row>
    <row r="206" spans="1:18" ht="15.6" x14ac:dyDescent="0.3">
      <c r="A206" s="126">
        <v>202</v>
      </c>
      <c r="B206" s="142">
        <f t="shared" si="0"/>
        <v>1808.32</v>
      </c>
      <c r="C206" s="128"/>
      <c r="D206" s="129">
        <f t="shared" si="2"/>
        <v>1803.25</v>
      </c>
      <c r="E206" s="144">
        <v>45498</v>
      </c>
      <c r="F206" s="37">
        <v>1808.32</v>
      </c>
      <c r="G206" s="145">
        <v>45499</v>
      </c>
      <c r="H206" s="76">
        <f t="shared" si="3"/>
        <v>5.0699999999999363</v>
      </c>
      <c r="K206" s="134">
        <v>203</v>
      </c>
      <c r="L206" s="135">
        <v>45499</v>
      </c>
      <c r="M206" s="136">
        <v>210</v>
      </c>
      <c r="N206" s="137">
        <f t="shared" si="5"/>
        <v>138.08000000000001</v>
      </c>
      <c r="O206" s="138">
        <v>256.83999999999997</v>
      </c>
      <c r="P206" s="139">
        <f t="shared" si="1"/>
        <v>91.240000000000066</v>
      </c>
      <c r="Q206" s="41"/>
      <c r="R206" s="48" t="s">
        <v>1203</v>
      </c>
    </row>
    <row r="207" spans="1:18" ht="15.6" x14ac:dyDescent="0.3">
      <c r="A207" s="126">
        <v>203</v>
      </c>
      <c r="B207" s="142">
        <f t="shared" si="0"/>
        <v>1818.58</v>
      </c>
      <c r="C207" s="128"/>
      <c r="D207" s="129">
        <f t="shared" si="2"/>
        <v>1808.32</v>
      </c>
      <c r="E207" s="144">
        <v>45499</v>
      </c>
      <c r="F207" s="37">
        <v>1818.58</v>
      </c>
      <c r="G207" s="145">
        <v>45500</v>
      </c>
      <c r="H207" s="76">
        <f t="shared" si="3"/>
        <v>10.259999999999991</v>
      </c>
      <c r="K207" s="134">
        <v>204</v>
      </c>
      <c r="L207" s="135">
        <v>45500</v>
      </c>
      <c r="M207" s="136"/>
      <c r="N207" s="137">
        <f t="shared" si="5"/>
        <v>256.83999999999997</v>
      </c>
      <c r="O207" s="138">
        <v>234.4</v>
      </c>
      <c r="P207" s="139">
        <f t="shared" si="1"/>
        <v>22.439999999999969</v>
      </c>
      <c r="Q207" s="41"/>
    </row>
    <row r="208" spans="1:18" ht="15.6" x14ac:dyDescent="0.3">
      <c r="A208" s="126">
        <v>204</v>
      </c>
      <c r="B208" s="142">
        <f t="shared" si="0"/>
        <v>1822.68</v>
      </c>
      <c r="C208" s="128"/>
      <c r="D208" s="129">
        <f t="shared" si="2"/>
        <v>1818.58</v>
      </c>
      <c r="E208" s="144">
        <v>45500</v>
      </c>
      <c r="F208" s="37">
        <v>1822.68</v>
      </c>
      <c r="G208" s="145">
        <v>45501</v>
      </c>
      <c r="H208" s="76">
        <f t="shared" si="3"/>
        <v>4.1000000000001364</v>
      </c>
      <c r="K208" s="134">
        <v>205</v>
      </c>
      <c r="L208" s="135">
        <v>45501</v>
      </c>
      <c r="M208" s="136"/>
      <c r="N208" s="137">
        <f t="shared" si="5"/>
        <v>234.4</v>
      </c>
      <c r="O208" s="138">
        <v>223.2</v>
      </c>
      <c r="P208" s="139">
        <f t="shared" si="1"/>
        <v>11.200000000000017</v>
      </c>
      <c r="Q208" s="41"/>
    </row>
    <row r="209" spans="1:20" ht="15.6" x14ac:dyDescent="0.3">
      <c r="A209" s="126">
        <v>205</v>
      </c>
      <c r="B209" s="142">
        <f t="shared" si="0"/>
        <v>1823.27</v>
      </c>
      <c r="C209" s="128"/>
      <c r="D209" s="129">
        <f t="shared" si="2"/>
        <v>1822.68</v>
      </c>
      <c r="E209" s="144">
        <v>45501</v>
      </c>
      <c r="F209" s="37">
        <v>1823.27</v>
      </c>
      <c r="G209" s="145">
        <v>45502</v>
      </c>
      <c r="H209" s="76">
        <f t="shared" si="3"/>
        <v>0.58999999999991815</v>
      </c>
      <c r="K209" s="134">
        <v>206</v>
      </c>
      <c r="L209" s="135">
        <v>45502</v>
      </c>
      <c r="M209" s="136"/>
      <c r="N209" s="137">
        <f t="shared" si="5"/>
        <v>223.2</v>
      </c>
      <c r="O209" s="138">
        <v>167.2</v>
      </c>
      <c r="P209" s="139">
        <f t="shared" si="1"/>
        <v>56</v>
      </c>
      <c r="Q209" s="41"/>
    </row>
    <row r="210" spans="1:20" ht="15.6" x14ac:dyDescent="0.3">
      <c r="A210" s="126">
        <v>206</v>
      </c>
      <c r="B210" s="142">
        <f t="shared" si="0"/>
        <v>1831.25</v>
      </c>
      <c r="C210" s="128"/>
      <c r="D210" s="129">
        <f t="shared" si="2"/>
        <v>1823.27</v>
      </c>
      <c r="E210" s="144">
        <v>45502</v>
      </c>
      <c r="F210" s="37">
        <v>1831.25</v>
      </c>
      <c r="G210" s="145">
        <v>45503</v>
      </c>
      <c r="H210" s="76">
        <f t="shared" si="3"/>
        <v>7.9800000000000182</v>
      </c>
      <c r="K210" s="134">
        <v>207</v>
      </c>
      <c r="L210" s="135">
        <v>45503</v>
      </c>
      <c r="M210" s="136">
        <v>120</v>
      </c>
      <c r="N210" s="137">
        <f t="shared" si="5"/>
        <v>167.2</v>
      </c>
      <c r="O210" s="138">
        <v>212</v>
      </c>
      <c r="P210" s="139">
        <f t="shared" si="1"/>
        <v>75.199999999999989</v>
      </c>
      <c r="Q210" s="41"/>
      <c r="R210" s="48" t="s">
        <v>1204</v>
      </c>
    </row>
    <row r="211" spans="1:20" ht="15.6" x14ac:dyDescent="0.3">
      <c r="A211" s="126">
        <v>207</v>
      </c>
      <c r="B211" s="142">
        <f t="shared" si="0"/>
        <v>1842.18</v>
      </c>
      <c r="C211" s="128"/>
      <c r="D211" s="129">
        <f t="shared" si="2"/>
        <v>1831.25</v>
      </c>
      <c r="E211" s="144">
        <v>45503</v>
      </c>
      <c r="F211" s="37">
        <v>1842.18</v>
      </c>
      <c r="G211" s="145">
        <v>45504</v>
      </c>
      <c r="H211" s="76">
        <f t="shared" si="3"/>
        <v>10.930000000000064</v>
      </c>
      <c r="K211" s="134">
        <v>208</v>
      </c>
      <c r="L211" s="135">
        <v>45504</v>
      </c>
      <c r="M211" s="136"/>
      <c r="N211" s="137">
        <f t="shared" si="5"/>
        <v>212</v>
      </c>
      <c r="O211" s="138">
        <v>178.4</v>
      </c>
      <c r="P211" s="139">
        <f t="shared" si="1"/>
        <v>33.599999999999994</v>
      </c>
      <c r="Q211" s="41"/>
    </row>
    <row r="212" spans="1:20" ht="15.6" x14ac:dyDescent="0.3">
      <c r="A212" s="126">
        <v>208</v>
      </c>
      <c r="B212" s="142">
        <f t="shared" si="0"/>
        <v>1845.44</v>
      </c>
      <c r="C212" s="128"/>
      <c r="D212" s="129">
        <f t="shared" si="2"/>
        <v>1842.18</v>
      </c>
      <c r="E212" s="144">
        <v>45504</v>
      </c>
      <c r="F212" s="37">
        <v>1845.44</v>
      </c>
      <c r="G212" s="145">
        <v>45505</v>
      </c>
      <c r="H212" s="76">
        <f t="shared" si="3"/>
        <v>3.2599999999999909</v>
      </c>
      <c r="K212" s="134">
        <v>209</v>
      </c>
      <c r="L212" s="135">
        <v>45505</v>
      </c>
      <c r="M212" s="136"/>
      <c r="N212" s="137">
        <f t="shared" si="5"/>
        <v>178.4</v>
      </c>
      <c r="O212" s="138">
        <v>178.4</v>
      </c>
      <c r="P212" s="139">
        <f t="shared" si="1"/>
        <v>0</v>
      </c>
      <c r="Q212" s="41"/>
    </row>
    <row r="213" spans="1:20" ht="15.6" x14ac:dyDescent="0.3">
      <c r="A213" s="126">
        <v>209</v>
      </c>
      <c r="B213" s="142">
        <f t="shared" si="0"/>
        <v>1845.69</v>
      </c>
      <c r="C213" s="128"/>
      <c r="D213" s="129">
        <f t="shared" si="2"/>
        <v>1845.44</v>
      </c>
      <c r="E213" s="144">
        <v>45505</v>
      </c>
      <c r="F213" s="37">
        <v>1845.69</v>
      </c>
      <c r="G213" s="145">
        <v>45506</v>
      </c>
      <c r="H213" s="76">
        <f t="shared" si="3"/>
        <v>0.25</v>
      </c>
      <c r="K213" s="134">
        <v>210</v>
      </c>
      <c r="L213" s="135">
        <v>45506</v>
      </c>
      <c r="M213" s="136"/>
      <c r="N213" s="137">
        <f t="shared" si="5"/>
        <v>178.4</v>
      </c>
      <c r="O213" s="138">
        <v>178.4</v>
      </c>
      <c r="P213" s="139">
        <f t="shared" si="1"/>
        <v>0</v>
      </c>
      <c r="Q213" s="41"/>
      <c r="S213" t="s">
        <v>1195</v>
      </c>
    </row>
    <row r="214" spans="1:20" ht="15.6" x14ac:dyDescent="0.3">
      <c r="A214" s="126">
        <v>210</v>
      </c>
      <c r="B214" s="142">
        <f t="shared" si="0"/>
        <v>1845.88</v>
      </c>
      <c r="C214" s="128"/>
      <c r="D214" s="129">
        <f t="shared" si="2"/>
        <v>1845.69</v>
      </c>
      <c r="E214" s="144">
        <v>45506</v>
      </c>
      <c r="F214" s="37">
        <v>1845.88</v>
      </c>
      <c r="G214" s="145">
        <v>45507</v>
      </c>
      <c r="H214" s="76">
        <f t="shared" si="3"/>
        <v>0.19000000000005457</v>
      </c>
      <c r="K214" s="134">
        <v>211</v>
      </c>
      <c r="L214" s="135">
        <v>45507</v>
      </c>
      <c r="M214" s="136"/>
      <c r="N214" s="137">
        <f t="shared" si="5"/>
        <v>178.4</v>
      </c>
      <c r="O214" s="138">
        <v>178.4</v>
      </c>
      <c r="P214" s="139">
        <f t="shared" si="1"/>
        <v>0</v>
      </c>
      <c r="Q214" s="41"/>
      <c r="S214" t="s">
        <v>1194</v>
      </c>
    </row>
    <row r="215" spans="1:20" ht="15.6" x14ac:dyDescent="0.3">
      <c r="A215" s="126">
        <v>211</v>
      </c>
      <c r="B215" s="142">
        <f t="shared" si="0"/>
        <v>1846.06</v>
      </c>
      <c r="C215" s="128"/>
      <c r="D215" s="129">
        <f t="shared" si="2"/>
        <v>1845.88</v>
      </c>
      <c r="E215" s="144">
        <v>45507</v>
      </c>
      <c r="F215" s="37">
        <v>1846.06</v>
      </c>
      <c r="G215" s="145">
        <v>45508</v>
      </c>
      <c r="H215" s="76">
        <f t="shared" si="3"/>
        <v>0.17999999999983629</v>
      </c>
      <c r="K215" s="134">
        <v>212</v>
      </c>
      <c r="L215" s="135">
        <v>45508</v>
      </c>
      <c r="M215" s="136"/>
      <c r="N215" s="137">
        <f t="shared" si="5"/>
        <v>178.4</v>
      </c>
      <c r="O215" s="138">
        <v>167.2</v>
      </c>
      <c r="P215" s="139">
        <f t="shared" si="1"/>
        <v>11.200000000000017</v>
      </c>
      <c r="Q215" s="41"/>
    </row>
    <row r="216" spans="1:20" ht="15.6" x14ac:dyDescent="0.3">
      <c r="A216" s="126">
        <v>212</v>
      </c>
      <c r="B216" s="142">
        <f t="shared" si="0"/>
        <v>1848.7</v>
      </c>
      <c r="C216" s="128"/>
      <c r="D216" s="129">
        <f t="shared" si="2"/>
        <v>1846.06</v>
      </c>
      <c r="E216" s="144">
        <v>45508</v>
      </c>
      <c r="F216" s="37">
        <v>1848.7</v>
      </c>
      <c r="G216" s="145">
        <v>45509</v>
      </c>
      <c r="H216" s="76">
        <f t="shared" si="3"/>
        <v>2.6400000000001</v>
      </c>
      <c r="K216" s="134">
        <v>213</v>
      </c>
      <c r="L216" s="135">
        <v>45509</v>
      </c>
      <c r="M216" s="136">
        <v>90</v>
      </c>
      <c r="N216" s="137">
        <f t="shared" si="5"/>
        <v>167.2</v>
      </c>
      <c r="O216" s="138">
        <v>167.2</v>
      </c>
      <c r="P216" s="139">
        <f t="shared" si="1"/>
        <v>90</v>
      </c>
      <c r="Q216" s="41"/>
      <c r="R216" t="s">
        <v>1209</v>
      </c>
    </row>
    <row r="217" spans="1:20" ht="15.6" x14ac:dyDescent="0.3">
      <c r="A217" s="126">
        <v>213</v>
      </c>
      <c r="B217" s="142">
        <f t="shared" si="0"/>
        <v>1856.93</v>
      </c>
      <c r="C217" s="128"/>
      <c r="D217" s="129">
        <f t="shared" si="2"/>
        <v>1848.7</v>
      </c>
      <c r="E217" s="144">
        <v>45509</v>
      </c>
      <c r="F217" s="37">
        <v>1856.93</v>
      </c>
      <c r="G217" s="145">
        <v>45510</v>
      </c>
      <c r="H217" s="76">
        <f t="shared" si="3"/>
        <v>8.2300000000000182</v>
      </c>
      <c r="K217" s="134">
        <v>214</v>
      </c>
      <c r="L217" s="135">
        <v>45510</v>
      </c>
      <c r="M217" s="136"/>
      <c r="N217" s="137">
        <f t="shared" si="5"/>
        <v>167.2</v>
      </c>
      <c r="O217" s="138">
        <v>149.28</v>
      </c>
      <c r="P217" s="139">
        <f t="shared" si="1"/>
        <v>17.919999999999987</v>
      </c>
      <c r="Q217" s="41"/>
      <c r="R217" t="s">
        <v>1211</v>
      </c>
    </row>
    <row r="218" spans="1:20" ht="15.6" x14ac:dyDescent="0.3">
      <c r="A218" s="126">
        <v>214</v>
      </c>
      <c r="B218" s="142">
        <f t="shared" si="0"/>
        <v>1861.99</v>
      </c>
      <c r="C218" s="128"/>
      <c r="D218" s="129">
        <f t="shared" si="2"/>
        <v>1856.93</v>
      </c>
      <c r="E218" s="144">
        <v>45510</v>
      </c>
      <c r="F218" s="37">
        <v>1861.99</v>
      </c>
      <c r="G218" s="145">
        <v>45511</v>
      </c>
      <c r="H218" s="76">
        <f t="shared" si="3"/>
        <v>5.0599999999999454</v>
      </c>
      <c r="K218" s="134">
        <v>215</v>
      </c>
      <c r="L218" s="135">
        <v>45511</v>
      </c>
      <c r="M218" s="136">
        <v>90</v>
      </c>
      <c r="N218" s="137">
        <f t="shared" si="5"/>
        <v>149.28</v>
      </c>
      <c r="O218" s="138">
        <v>122.6</v>
      </c>
      <c r="P218" s="139">
        <f t="shared" si="1"/>
        <v>116.68</v>
      </c>
      <c r="Q218" s="41"/>
      <c r="R218" t="s">
        <v>1212</v>
      </c>
    </row>
    <row r="219" spans="1:20" ht="15.6" x14ac:dyDescent="0.3">
      <c r="A219" s="126">
        <v>215</v>
      </c>
      <c r="B219" s="142">
        <f t="shared" si="0"/>
        <v>1869.74</v>
      </c>
      <c r="C219" s="128"/>
      <c r="D219" s="129">
        <f t="shared" si="2"/>
        <v>1861.99</v>
      </c>
      <c r="E219" s="144">
        <v>45511</v>
      </c>
      <c r="F219" s="37">
        <v>1869.74</v>
      </c>
      <c r="G219" s="145">
        <v>45512</v>
      </c>
      <c r="H219" s="76">
        <f t="shared" si="3"/>
        <v>7.75</v>
      </c>
      <c r="K219" s="134">
        <v>216</v>
      </c>
      <c r="L219" s="135">
        <v>45512</v>
      </c>
      <c r="M219" s="136">
        <v>60</v>
      </c>
      <c r="N219" s="137">
        <f t="shared" si="5"/>
        <v>122.6</v>
      </c>
      <c r="O219" s="138">
        <v>156</v>
      </c>
      <c r="P219" s="139">
        <f t="shared" si="1"/>
        <v>26.599999999999994</v>
      </c>
      <c r="Q219" s="41"/>
      <c r="R219" t="s">
        <v>1215</v>
      </c>
    </row>
    <row r="220" spans="1:20" ht="15.6" x14ac:dyDescent="0.3">
      <c r="A220" s="126">
        <v>216</v>
      </c>
      <c r="B220" s="142">
        <f t="shared" si="0"/>
        <v>1870.09</v>
      </c>
      <c r="C220" s="128"/>
      <c r="D220" s="129">
        <f t="shared" si="2"/>
        <v>1869.74</v>
      </c>
      <c r="E220" s="144">
        <v>45512</v>
      </c>
      <c r="F220" s="37">
        <v>1870.09</v>
      </c>
      <c r="G220" s="145">
        <v>45513</v>
      </c>
      <c r="H220" s="76">
        <f t="shared" si="3"/>
        <v>0.34999999999990905</v>
      </c>
      <c r="K220" s="134">
        <v>217</v>
      </c>
      <c r="L220" s="135">
        <v>45513</v>
      </c>
      <c r="M220" s="136"/>
      <c r="N220" s="137">
        <f t="shared" si="5"/>
        <v>156</v>
      </c>
      <c r="O220" s="138">
        <v>111.6</v>
      </c>
      <c r="P220" s="139">
        <f t="shared" si="1"/>
        <v>44.400000000000006</v>
      </c>
      <c r="Q220" s="41"/>
      <c r="R220" t="s">
        <v>1217</v>
      </c>
      <c r="S220" t="s">
        <v>1216</v>
      </c>
    </row>
    <row r="221" spans="1:20" ht="15.6" x14ac:dyDescent="0.3">
      <c r="A221" s="126">
        <v>217</v>
      </c>
      <c r="B221" s="142">
        <f t="shared" si="0"/>
        <v>1870.32</v>
      </c>
      <c r="C221" s="128"/>
      <c r="D221" s="129">
        <f t="shared" si="2"/>
        <v>1870.09</v>
      </c>
      <c r="E221" s="144">
        <v>45513</v>
      </c>
      <c r="F221" s="37">
        <v>1870.32</v>
      </c>
      <c r="G221" s="145">
        <v>45514</v>
      </c>
      <c r="H221" s="76">
        <f t="shared" si="3"/>
        <v>0.23000000000001819</v>
      </c>
      <c r="K221" s="134">
        <v>218</v>
      </c>
      <c r="L221" s="135">
        <v>45514</v>
      </c>
      <c r="M221" s="136"/>
      <c r="N221" s="137">
        <f t="shared" si="5"/>
        <v>111.6</v>
      </c>
      <c r="O221" s="138">
        <v>111.6</v>
      </c>
      <c r="P221" s="139">
        <f t="shared" si="1"/>
        <v>0</v>
      </c>
      <c r="Q221" s="41"/>
      <c r="S221">
        <f>SUM(H218:H219)</f>
        <v>12.809999999999945</v>
      </c>
      <c r="T221">
        <f>SUM(P217:P218)</f>
        <v>134.6</v>
      </c>
    </row>
    <row r="222" spans="1:20" ht="15.6" x14ac:dyDescent="0.3">
      <c r="A222" s="126">
        <v>218</v>
      </c>
      <c r="B222" s="142">
        <f t="shared" si="0"/>
        <v>1870.52</v>
      </c>
      <c r="C222" s="128"/>
      <c r="D222" s="129">
        <f t="shared" si="2"/>
        <v>1870.32</v>
      </c>
      <c r="E222" s="144">
        <v>45514</v>
      </c>
      <c r="F222" s="37">
        <v>1870.52</v>
      </c>
      <c r="G222" s="145">
        <v>45515</v>
      </c>
      <c r="H222" s="76">
        <f t="shared" si="3"/>
        <v>0.20000000000004547</v>
      </c>
      <c r="K222" s="134">
        <v>219</v>
      </c>
      <c r="L222" s="135">
        <v>45515</v>
      </c>
      <c r="M222" s="136"/>
      <c r="N222" s="137">
        <f t="shared" si="5"/>
        <v>111.6</v>
      </c>
      <c r="O222" s="138">
        <v>111.6</v>
      </c>
      <c r="P222" s="139">
        <f t="shared" si="1"/>
        <v>0</v>
      </c>
      <c r="Q222" s="41"/>
    </row>
    <row r="223" spans="1:20" ht="15.6" x14ac:dyDescent="0.3">
      <c r="A223" s="126">
        <v>219</v>
      </c>
      <c r="B223" s="142">
        <f t="shared" si="0"/>
        <v>1870.68</v>
      </c>
      <c r="C223" s="128"/>
      <c r="D223" s="129">
        <f t="shared" si="2"/>
        <v>1870.52</v>
      </c>
      <c r="E223" s="144">
        <v>45515</v>
      </c>
      <c r="F223" s="37">
        <v>1870.68</v>
      </c>
      <c r="G223" s="145">
        <v>45516</v>
      </c>
      <c r="H223" s="76">
        <f t="shared" si="3"/>
        <v>0.16000000000008185</v>
      </c>
      <c r="K223" s="134">
        <v>220</v>
      </c>
      <c r="L223" s="135">
        <v>45516</v>
      </c>
      <c r="M223" s="136">
        <v>120</v>
      </c>
      <c r="N223" s="137">
        <f t="shared" si="5"/>
        <v>111.6</v>
      </c>
      <c r="O223" s="138">
        <v>223.2</v>
      </c>
      <c r="P223" s="139">
        <f t="shared" si="1"/>
        <v>8.4000000000000057</v>
      </c>
      <c r="Q223" s="41"/>
      <c r="R223" t="s">
        <v>1228</v>
      </c>
    </row>
    <row r="224" spans="1:20" ht="15.6" x14ac:dyDescent="0.3">
      <c r="A224" s="126">
        <v>220</v>
      </c>
      <c r="B224" s="142">
        <f t="shared" si="0"/>
        <v>1870.81</v>
      </c>
      <c r="C224" s="128"/>
      <c r="D224" s="129">
        <f t="shared" si="2"/>
        <v>1870.68</v>
      </c>
      <c r="E224" s="144">
        <v>45516</v>
      </c>
      <c r="F224" s="37">
        <v>1870.81</v>
      </c>
      <c r="G224" s="145">
        <v>45517</v>
      </c>
      <c r="H224" s="76">
        <f t="shared" si="3"/>
        <v>0.12999999999988177</v>
      </c>
      <c r="K224" s="134">
        <v>221</v>
      </c>
      <c r="L224" s="135">
        <v>45517</v>
      </c>
      <c r="M224" s="136"/>
      <c r="N224" s="137">
        <f t="shared" si="5"/>
        <v>223.2</v>
      </c>
      <c r="O224" s="138">
        <v>223.2</v>
      </c>
      <c r="P224" s="139">
        <f t="shared" si="1"/>
        <v>0</v>
      </c>
      <c r="Q224" s="41"/>
      <c r="S224">
        <f>SUM(H208:H217)</f>
        <v>38.350000000000136</v>
      </c>
      <c r="T224">
        <f>SUM(P207:P216)</f>
        <v>299.64</v>
      </c>
    </row>
    <row r="225" spans="1:23" ht="15.6" x14ac:dyDescent="0.3">
      <c r="A225" s="126">
        <v>221</v>
      </c>
      <c r="B225" s="142">
        <f t="shared" si="0"/>
        <v>1870.81</v>
      </c>
      <c r="C225" s="128"/>
      <c r="D225" s="129">
        <f t="shared" si="2"/>
        <v>1870.81</v>
      </c>
      <c r="E225" s="144">
        <v>45517</v>
      </c>
      <c r="F225" s="37">
        <v>1870.81</v>
      </c>
      <c r="G225" s="145">
        <v>45518</v>
      </c>
      <c r="H225" s="76">
        <f t="shared" si="3"/>
        <v>0</v>
      </c>
      <c r="K225" s="134">
        <v>222</v>
      </c>
      <c r="L225" s="135">
        <v>45518</v>
      </c>
      <c r="M225" s="136">
        <v>120</v>
      </c>
      <c r="N225" s="137">
        <f t="shared" si="5"/>
        <v>223.2</v>
      </c>
      <c r="O225" s="138">
        <v>301.2</v>
      </c>
      <c r="P225" s="139">
        <f t="shared" si="1"/>
        <v>42</v>
      </c>
      <c r="Q225" s="41"/>
      <c r="R225" t="s">
        <v>1229</v>
      </c>
    </row>
    <row r="226" spans="1:23" ht="15.6" x14ac:dyDescent="0.3">
      <c r="A226" s="126">
        <v>222</v>
      </c>
      <c r="B226" s="142">
        <f t="shared" si="0"/>
        <v>1875.48</v>
      </c>
      <c r="C226" s="128"/>
      <c r="D226" s="129">
        <f t="shared" si="2"/>
        <v>1870.81</v>
      </c>
      <c r="E226" s="144">
        <v>45518</v>
      </c>
      <c r="F226" s="37">
        <v>1875.48</v>
      </c>
      <c r="G226" s="145">
        <v>45519</v>
      </c>
      <c r="H226" s="76">
        <f t="shared" si="3"/>
        <v>4.6700000000000728</v>
      </c>
      <c r="K226" s="134">
        <v>223</v>
      </c>
      <c r="L226" s="135">
        <v>45519</v>
      </c>
      <c r="M226" s="136"/>
      <c r="N226" s="137">
        <f t="shared" si="5"/>
        <v>301.2</v>
      </c>
      <c r="O226" s="138">
        <v>151.52000000000001</v>
      </c>
      <c r="P226" s="139">
        <f t="shared" si="1"/>
        <v>149.67999999999998</v>
      </c>
      <c r="Q226" s="41"/>
    </row>
    <row r="227" spans="1:23" ht="15.6" x14ac:dyDescent="0.3">
      <c r="A227" s="126">
        <v>223</v>
      </c>
      <c r="B227" s="142">
        <f t="shared" si="0"/>
        <v>1895.86</v>
      </c>
      <c r="C227" s="128"/>
      <c r="D227" s="129">
        <f t="shared" si="2"/>
        <v>1875.48</v>
      </c>
      <c r="E227" s="144">
        <v>45519</v>
      </c>
      <c r="F227" s="37">
        <v>1895.86</v>
      </c>
      <c r="G227" s="145">
        <v>45520</v>
      </c>
      <c r="H227" s="76">
        <f t="shared" si="3"/>
        <v>20.379999999999882</v>
      </c>
      <c r="K227" s="134">
        <v>224</v>
      </c>
      <c r="L227" s="135">
        <v>45520</v>
      </c>
      <c r="M227" s="136">
        <v>120</v>
      </c>
      <c r="N227" s="137">
        <f t="shared" si="5"/>
        <v>151.52000000000001</v>
      </c>
      <c r="O227" s="138">
        <v>67.2</v>
      </c>
      <c r="P227" s="139">
        <f t="shared" si="1"/>
        <v>204.32</v>
      </c>
      <c r="Q227" s="41"/>
      <c r="R227" t="s">
        <v>1230</v>
      </c>
      <c r="V227" s="48" t="s">
        <v>22</v>
      </c>
    </row>
    <row r="228" spans="1:23" ht="15.6" x14ac:dyDescent="0.3">
      <c r="A228" s="126">
        <v>224</v>
      </c>
      <c r="B228" s="142">
        <f t="shared" si="0"/>
        <v>1919.58</v>
      </c>
      <c r="C228" s="128"/>
      <c r="D228" s="129">
        <f t="shared" si="2"/>
        <v>1895.86</v>
      </c>
      <c r="E228" s="144">
        <v>45520</v>
      </c>
      <c r="F228" s="37">
        <v>1919.58</v>
      </c>
      <c r="G228" s="145">
        <v>45521</v>
      </c>
      <c r="H228" s="76">
        <f t="shared" si="3"/>
        <v>23.720000000000027</v>
      </c>
      <c r="K228" s="134">
        <v>225</v>
      </c>
      <c r="L228" s="135">
        <v>45521</v>
      </c>
      <c r="M228" s="136">
        <v>240</v>
      </c>
      <c r="N228" s="137">
        <f t="shared" si="5"/>
        <v>67.2</v>
      </c>
      <c r="O228" s="138">
        <v>127</v>
      </c>
      <c r="P228" s="139">
        <f t="shared" si="1"/>
        <v>180.2</v>
      </c>
      <c r="Q228" s="41"/>
      <c r="R228" t="s">
        <v>1234</v>
      </c>
    </row>
    <row r="229" spans="1:23" ht="15.6" x14ac:dyDescent="0.3">
      <c r="A229" s="126">
        <v>225</v>
      </c>
      <c r="B229" s="142">
        <f t="shared" si="0"/>
        <v>1945.34</v>
      </c>
      <c r="C229" s="128"/>
      <c r="D229" s="129">
        <f t="shared" si="2"/>
        <v>1919.58</v>
      </c>
      <c r="E229" s="144">
        <v>45521</v>
      </c>
      <c r="F229" s="37">
        <v>1945.34</v>
      </c>
      <c r="G229" s="145">
        <v>45522</v>
      </c>
      <c r="H229" s="76">
        <f t="shared" si="3"/>
        <v>25.759999999999991</v>
      </c>
      <c r="K229" s="134">
        <v>226</v>
      </c>
      <c r="L229" s="135">
        <v>45522</v>
      </c>
      <c r="M229" s="136"/>
      <c r="N229" s="137">
        <f t="shared" si="5"/>
        <v>127</v>
      </c>
      <c r="O229" s="138">
        <v>44.8</v>
      </c>
      <c r="P229" s="139">
        <f t="shared" si="1"/>
        <v>82.2</v>
      </c>
      <c r="Q229" s="41"/>
      <c r="R229" t="s">
        <v>1238</v>
      </c>
    </row>
    <row r="230" spans="1:23" ht="15.6" x14ac:dyDescent="0.3">
      <c r="A230" s="126">
        <v>226</v>
      </c>
      <c r="B230" s="142">
        <f t="shared" si="0"/>
        <v>1954.82</v>
      </c>
      <c r="C230" s="128"/>
      <c r="D230" s="129">
        <f t="shared" si="2"/>
        <v>1945.34</v>
      </c>
      <c r="E230" s="144">
        <v>45522</v>
      </c>
      <c r="F230" s="37">
        <v>1954.82</v>
      </c>
      <c r="G230" s="145">
        <v>45523</v>
      </c>
      <c r="H230" s="76">
        <f t="shared" si="3"/>
        <v>9.4800000000000182</v>
      </c>
      <c r="K230" s="134">
        <v>227</v>
      </c>
      <c r="L230" s="135">
        <v>45523</v>
      </c>
      <c r="M230" s="136">
        <v>60</v>
      </c>
      <c r="N230" s="137">
        <f t="shared" si="5"/>
        <v>44.8</v>
      </c>
      <c r="O230" s="138">
        <v>89.2</v>
      </c>
      <c r="P230" s="139">
        <f t="shared" si="1"/>
        <v>15.599999999999994</v>
      </c>
      <c r="Q230" s="41"/>
    </row>
    <row r="231" spans="1:23" ht="15.6" x14ac:dyDescent="0.3">
      <c r="A231" s="126">
        <v>227</v>
      </c>
      <c r="B231" s="142">
        <f t="shared" si="0"/>
        <v>1957.04</v>
      </c>
      <c r="C231" s="128"/>
      <c r="D231" s="129">
        <f t="shared" si="2"/>
        <v>1954.82</v>
      </c>
      <c r="E231" s="144">
        <v>45523</v>
      </c>
      <c r="F231" s="37">
        <v>1957.04</v>
      </c>
      <c r="G231" s="145">
        <v>45524</v>
      </c>
      <c r="H231" s="76">
        <f t="shared" si="3"/>
        <v>2.2200000000000273</v>
      </c>
      <c r="K231" s="134">
        <v>228</v>
      </c>
      <c r="L231" s="135">
        <v>45524</v>
      </c>
      <c r="M231" s="136"/>
      <c r="N231" s="137">
        <f t="shared" si="5"/>
        <v>89.2</v>
      </c>
      <c r="O231" s="138">
        <v>100.4</v>
      </c>
      <c r="P231" s="139">
        <v>0</v>
      </c>
      <c r="Q231" s="41"/>
      <c r="R231" t="s">
        <v>1244</v>
      </c>
    </row>
    <row r="232" spans="1:23" ht="15.6" x14ac:dyDescent="0.3">
      <c r="A232" s="126">
        <v>228</v>
      </c>
      <c r="B232" s="142">
        <f t="shared" si="0"/>
        <v>1957.91</v>
      </c>
      <c r="C232" s="128"/>
      <c r="D232" s="129">
        <f t="shared" si="2"/>
        <v>1957.04</v>
      </c>
      <c r="E232" s="144">
        <v>45524</v>
      </c>
      <c r="F232" s="37">
        <v>1957.91</v>
      </c>
      <c r="G232" s="145">
        <v>45525</v>
      </c>
      <c r="H232" s="76">
        <f t="shared" si="3"/>
        <v>0.87000000000011823</v>
      </c>
      <c r="K232" s="134">
        <v>229</v>
      </c>
      <c r="L232" s="135">
        <v>45525</v>
      </c>
      <c r="M232" s="136"/>
      <c r="N232" s="137">
        <f t="shared" si="5"/>
        <v>100.4</v>
      </c>
      <c r="O232" s="138">
        <v>89.2</v>
      </c>
      <c r="P232" s="139">
        <f t="shared" si="1"/>
        <v>11.200000000000003</v>
      </c>
      <c r="Q232" s="41"/>
    </row>
    <row r="233" spans="1:23" ht="15.6" x14ac:dyDescent="0.3">
      <c r="A233" s="126">
        <v>229</v>
      </c>
      <c r="B233" s="142">
        <f t="shared" si="0"/>
        <v>1958.08</v>
      </c>
      <c r="C233" s="128"/>
      <c r="D233" s="129">
        <f t="shared" si="2"/>
        <v>1957.91</v>
      </c>
      <c r="E233" s="144">
        <v>45525</v>
      </c>
      <c r="F233" s="37">
        <v>1958.08</v>
      </c>
      <c r="G233" s="145">
        <v>45526</v>
      </c>
      <c r="H233" s="76">
        <f t="shared" si="3"/>
        <v>0.16999999999984539</v>
      </c>
      <c r="K233" s="134">
        <v>230</v>
      </c>
      <c r="L233" s="135">
        <v>45526</v>
      </c>
      <c r="M233" s="136">
        <v>60</v>
      </c>
      <c r="N233" s="137">
        <f t="shared" si="5"/>
        <v>89.2</v>
      </c>
      <c r="O233" s="138">
        <v>122.6</v>
      </c>
      <c r="P233" s="139">
        <f t="shared" si="1"/>
        <v>26.599999999999994</v>
      </c>
      <c r="Q233" s="41"/>
      <c r="R233" t="s">
        <v>1247</v>
      </c>
    </row>
    <row r="234" spans="1:23" ht="15.6" x14ac:dyDescent="0.3">
      <c r="A234" s="126">
        <v>230</v>
      </c>
      <c r="B234" s="142">
        <f t="shared" si="0"/>
        <v>1959.83</v>
      </c>
      <c r="C234" s="128"/>
      <c r="D234" s="129">
        <f t="shared" si="2"/>
        <v>1958.08</v>
      </c>
      <c r="E234" s="144">
        <v>45526</v>
      </c>
      <c r="F234" s="37">
        <v>1959.83</v>
      </c>
      <c r="G234" s="145">
        <v>45527</v>
      </c>
      <c r="H234" s="76">
        <f t="shared" si="3"/>
        <v>1.75</v>
      </c>
      <c r="K234" s="134">
        <v>231</v>
      </c>
      <c r="L234" s="135">
        <v>45527</v>
      </c>
      <c r="M234" s="136"/>
      <c r="N234" s="137">
        <f t="shared" si="5"/>
        <v>122.6</v>
      </c>
      <c r="O234" s="138">
        <v>122.6</v>
      </c>
      <c r="P234" s="139">
        <f t="shared" si="1"/>
        <v>0</v>
      </c>
      <c r="Q234" s="41"/>
    </row>
    <row r="235" spans="1:23" ht="15.6" x14ac:dyDescent="0.3">
      <c r="A235" s="126">
        <v>231</v>
      </c>
      <c r="B235" s="142">
        <f t="shared" si="0"/>
        <v>1960.11</v>
      </c>
      <c r="C235" s="128"/>
      <c r="D235" s="129">
        <f t="shared" si="2"/>
        <v>1959.83</v>
      </c>
      <c r="E235" s="144">
        <v>45527</v>
      </c>
      <c r="F235" s="37">
        <v>1960.11</v>
      </c>
      <c r="G235" s="145">
        <v>45528</v>
      </c>
      <c r="H235" s="76">
        <f t="shared" si="3"/>
        <v>0.27999999999997272</v>
      </c>
      <c r="K235" s="134">
        <v>232</v>
      </c>
      <c r="L235" s="135">
        <v>45528</v>
      </c>
      <c r="M235" s="136">
        <v>120</v>
      </c>
      <c r="N235" s="137">
        <f t="shared" si="5"/>
        <v>122.6</v>
      </c>
      <c r="O235" s="138">
        <v>234.4</v>
      </c>
      <c r="P235" s="139">
        <f t="shared" si="1"/>
        <v>8.1999999999999886</v>
      </c>
      <c r="Q235" s="41"/>
      <c r="R235" s="48" t="s">
        <v>1250</v>
      </c>
    </row>
    <row r="236" spans="1:23" ht="15.6" x14ac:dyDescent="0.3">
      <c r="A236" s="126">
        <v>232</v>
      </c>
      <c r="B236" s="142">
        <f t="shared" si="0"/>
        <v>1962.04</v>
      </c>
      <c r="C236" s="128"/>
      <c r="D236" s="129">
        <f t="shared" si="2"/>
        <v>1960.11</v>
      </c>
      <c r="E236" s="144">
        <v>45528</v>
      </c>
      <c r="F236" s="37">
        <v>1962.04</v>
      </c>
      <c r="G236" s="145">
        <v>45529</v>
      </c>
      <c r="H236" s="76">
        <f t="shared" si="3"/>
        <v>1.9300000000000637</v>
      </c>
      <c r="K236" s="134">
        <v>233</v>
      </c>
      <c r="L236" s="135">
        <v>45529</v>
      </c>
      <c r="M236" s="136"/>
      <c r="N236" s="137">
        <f t="shared" si="5"/>
        <v>234.4</v>
      </c>
      <c r="O236" s="138">
        <v>89.2</v>
      </c>
      <c r="P236" s="139">
        <f t="shared" si="1"/>
        <v>145.19999999999999</v>
      </c>
      <c r="Q236" s="41"/>
      <c r="R236" s="48" t="s">
        <v>1251</v>
      </c>
    </row>
    <row r="237" spans="1:23" ht="15.6" x14ac:dyDescent="0.3">
      <c r="A237" s="126">
        <v>233</v>
      </c>
      <c r="B237" s="142">
        <f t="shared" si="0"/>
        <v>1973.44</v>
      </c>
      <c r="C237" s="128"/>
      <c r="D237" s="129">
        <f t="shared" si="2"/>
        <v>1962.04</v>
      </c>
      <c r="E237" s="144">
        <v>45529</v>
      </c>
      <c r="F237" s="37">
        <v>1973.44</v>
      </c>
      <c r="G237" s="145">
        <v>45530</v>
      </c>
      <c r="H237" s="76">
        <f t="shared" si="3"/>
        <v>11.400000000000091</v>
      </c>
      <c r="K237" s="134">
        <v>234</v>
      </c>
      <c r="L237" s="135">
        <v>45530</v>
      </c>
      <c r="M237" s="136">
        <v>300</v>
      </c>
      <c r="N237" s="137">
        <f t="shared" si="5"/>
        <v>89.2</v>
      </c>
      <c r="O237" s="138">
        <v>241.12</v>
      </c>
      <c r="P237" s="139">
        <f t="shared" si="1"/>
        <v>148.07999999999998</v>
      </c>
      <c r="Q237" s="41"/>
      <c r="R237" s="48" t="s">
        <v>98</v>
      </c>
      <c r="S237" s="48" t="s">
        <v>1254</v>
      </c>
      <c r="W237" s="48" t="s">
        <v>1255</v>
      </c>
    </row>
    <row r="238" spans="1:23" ht="15.6" x14ac:dyDescent="0.3">
      <c r="A238" s="126">
        <v>234</v>
      </c>
      <c r="B238" s="142">
        <f t="shared" si="0"/>
        <v>1983.94</v>
      </c>
      <c r="C238" s="128"/>
      <c r="D238" s="129">
        <f t="shared" si="2"/>
        <v>1973.44</v>
      </c>
      <c r="E238" s="144">
        <v>45530</v>
      </c>
      <c r="F238" s="37">
        <v>1983.94</v>
      </c>
      <c r="G238" s="145">
        <v>45531</v>
      </c>
      <c r="H238" s="76">
        <f t="shared" si="3"/>
        <v>10.5</v>
      </c>
      <c r="K238" s="134">
        <v>235</v>
      </c>
      <c r="L238" s="135">
        <v>45531</v>
      </c>
      <c r="M238" s="136"/>
      <c r="N238" s="137">
        <f t="shared" si="5"/>
        <v>241.12</v>
      </c>
      <c r="O238" s="138">
        <v>234.4</v>
      </c>
      <c r="P238" s="139">
        <f t="shared" si="1"/>
        <v>6.7199999999999989</v>
      </c>
      <c r="Q238" s="41"/>
    </row>
    <row r="239" spans="1:23" ht="15.6" x14ac:dyDescent="0.3">
      <c r="A239" s="126">
        <v>235</v>
      </c>
      <c r="B239" s="142">
        <f t="shared" si="0"/>
        <v>1985.14</v>
      </c>
      <c r="C239" s="128"/>
      <c r="D239" s="129">
        <f t="shared" si="2"/>
        <v>1983.94</v>
      </c>
      <c r="E239" s="144">
        <v>45531</v>
      </c>
      <c r="F239" s="37">
        <v>1985.14</v>
      </c>
      <c r="G239" s="145">
        <v>45532</v>
      </c>
      <c r="H239" s="76">
        <f t="shared" si="3"/>
        <v>1.2000000000000455</v>
      </c>
      <c r="K239" s="134">
        <v>236</v>
      </c>
      <c r="L239" s="135">
        <v>45532</v>
      </c>
      <c r="M239" s="136"/>
      <c r="N239" s="137">
        <f t="shared" si="5"/>
        <v>234.4</v>
      </c>
      <c r="O239" s="138">
        <v>189.6</v>
      </c>
      <c r="P239" s="139">
        <f t="shared" si="1"/>
        <v>44.800000000000011</v>
      </c>
      <c r="Q239" s="41"/>
      <c r="T239">
        <f>SUM(H227:H236)</f>
        <v>86.559999999999945</v>
      </c>
      <c r="U239">
        <f>SUM(P226:P235)</f>
        <v>678.00000000000023</v>
      </c>
    </row>
    <row r="240" spans="1:23" ht="15.6" x14ac:dyDescent="0.3">
      <c r="A240" s="126">
        <v>236</v>
      </c>
      <c r="B240" s="142">
        <f t="shared" si="0"/>
        <v>1992.9</v>
      </c>
      <c r="C240" s="128"/>
      <c r="D240" s="129">
        <f t="shared" si="2"/>
        <v>1985.14</v>
      </c>
      <c r="E240" s="144">
        <v>45532</v>
      </c>
      <c r="F240" s="37">
        <v>1992.9</v>
      </c>
      <c r="G240" s="145">
        <v>45533</v>
      </c>
      <c r="H240" s="76">
        <f t="shared" si="3"/>
        <v>7.7599999999999909</v>
      </c>
      <c r="K240" s="134">
        <v>237</v>
      </c>
      <c r="L240" s="135">
        <v>45533</v>
      </c>
      <c r="M240" s="136"/>
      <c r="N240" s="137">
        <f t="shared" si="5"/>
        <v>189.6</v>
      </c>
      <c r="O240" s="138">
        <v>167.2</v>
      </c>
      <c r="P240" s="139">
        <f t="shared" si="1"/>
        <v>22.400000000000006</v>
      </c>
      <c r="Q240" s="41"/>
    </row>
    <row r="241" spans="1:22" ht="15.6" x14ac:dyDescent="0.3">
      <c r="A241" s="126">
        <v>237</v>
      </c>
      <c r="B241" s="142">
        <f t="shared" si="0"/>
        <v>1994.59</v>
      </c>
      <c r="C241" s="128"/>
      <c r="D241" s="129">
        <f t="shared" si="2"/>
        <v>1992.9</v>
      </c>
      <c r="E241" s="144">
        <v>45533</v>
      </c>
      <c r="F241" s="37">
        <v>1994.59</v>
      </c>
      <c r="G241" s="145">
        <v>45534</v>
      </c>
      <c r="H241" s="76">
        <f t="shared" si="3"/>
        <v>1.6899999999998272</v>
      </c>
      <c r="K241" s="134">
        <v>238</v>
      </c>
      <c r="L241" s="135">
        <v>45534</v>
      </c>
      <c r="M241" s="136"/>
      <c r="N241" s="137">
        <f t="shared" si="5"/>
        <v>167.2</v>
      </c>
      <c r="O241" s="138">
        <v>122.6</v>
      </c>
      <c r="P241" s="139">
        <f t="shared" si="1"/>
        <v>44.599999999999994</v>
      </c>
      <c r="Q241" s="41"/>
    </row>
    <row r="242" spans="1:22" ht="15.6" x14ac:dyDescent="0.3">
      <c r="A242" s="126">
        <v>238</v>
      </c>
      <c r="B242" s="142">
        <f t="shared" si="0"/>
        <v>2001.29</v>
      </c>
      <c r="C242" s="128"/>
      <c r="D242" s="129">
        <f t="shared" si="2"/>
        <v>1994.59</v>
      </c>
      <c r="E242" s="144">
        <v>45534</v>
      </c>
      <c r="F242" s="37">
        <v>2001.29</v>
      </c>
      <c r="G242" s="145">
        <v>45535</v>
      </c>
      <c r="H242" s="76">
        <f t="shared" si="3"/>
        <v>6.7000000000000455</v>
      </c>
      <c r="K242" s="134">
        <v>239</v>
      </c>
      <c r="L242" s="135">
        <v>45535</v>
      </c>
      <c r="M242" s="136"/>
      <c r="N242" s="137">
        <f t="shared" si="5"/>
        <v>122.6</v>
      </c>
      <c r="O242" s="138">
        <v>67.2</v>
      </c>
      <c r="P242" s="139">
        <f t="shared" si="1"/>
        <v>55.399999999999991</v>
      </c>
      <c r="Q242" s="41"/>
    </row>
    <row r="243" spans="1:22" ht="15.6" x14ac:dyDescent="0.3">
      <c r="A243" s="126">
        <v>239</v>
      </c>
      <c r="B243" s="142">
        <f t="shared" si="0"/>
        <v>2007.62</v>
      </c>
      <c r="C243" s="128"/>
      <c r="D243" s="129">
        <f t="shared" si="2"/>
        <v>2001.29</v>
      </c>
      <c r="E243" s="144">
        <v>45535</v>
      </c>
      <c r="F243" s="37">
        <v>2007.62</v>
      </c>
      <c r="G243" s="145">
        <v>45536</v>
      </c>
      <c r="H243" s="76">
        <f t="shared" si="3"/>
        <v>6.3299999999999272</v>
      </c>
      <c r="K243" s="134">
        <v>240</v>
      </c>
      <c r="L243" s="135">
        <v>45536</v>
      </c>
      <c r="M243" s="136"/>
      <c r="N243" s="137">
        <f t="shared" si="5"/>
        <v>67.2</v>
      </c>
      <c r="O243" s="138">
        <v>67.2</v>
      </c>
      <c r="P243" s="139">
        <f t="shared" si="1"/>
        <v>0</v>
      </c>
      <c r="Q243" s="41"/>
    </row>
    <row r="244" spans="1:22" ht="15.6" x14ac:dyDescent="0.3">
      <c r="A244" s="126">
        <v>240</v>
      </c>
      <c r="B244" s="142">
        <f t="shared" si="0"/>
        <v>2007.68</v>
      </c>
      <c r="C244" s="128"/>
      <c r="D244" s="129">
        <f t="shared" si="2"/>
        <v>2007.62</v>
      </c>
      <c r="E244" s="144">
        <v>45536</v>
      </c>
      <c r="F244" s="37">
        <v>2007.68</v>
      </c>
      <c r="G244" s="145">
        <v>45537</v>
      </c>
      <c r="H244" s="76">
        <f t="shared" si="3"/>
        <v>6.0000000000172804E-2</v>
      </c>
      <c r="K244" s="134">
        <v>241</v>
      </c>
      <c r="L244" s="135">
        <v>45537</v>
      </c>
      <c r="M244" s="136">
        <v>0</v>
      </c>
      <c r="N244" s="137">
        <f t="shared" si="5"/>
        <v>67.2</v>
      </c>
      <c r="O244" s="138">
        <v>67.2</v>
      </c>
      <c r="P244" s="139">
        <f t="shared" si="1"/>
        <v>0</v>
      </c>
      <c r="Q244" s="41"/>
      <c r="R244" t="s">
        <v>1278</v>
      </c>
    </row>
    <row r="245" spans="1:22" ht="15.6" x14ac:dyDescent="0.3">
      <c r="A245" s="126">
        <v>241</v>
      </c>
      <c r="B245" s="142">
        <f t="shared" si="0"/>
        <v>2007.68</v>
      </c>
      <c r="C245" s="128"/>
      <c r="D245" s="129">
        <f t="shared" si="2"/>
        <v>2007.68</v>
      </c>
      <c r="E245" s="144">
        <v>45537</v>
      </c>
      <c r="F245" s="37">
        <v>2007.68</v>
      </c>
      <c r="G245" s="145">
        <v>45538</v>
      </c>
      <c r="H245" s="76">
        <f t="shared" si="3"/>
        <v>0</v>
      </c>
      <c r="K245" s="134">
        <v>242</v>
      </c>
      <c r="L245" s="135">
        <v>45538</v>
      </c>
      <c r="M245" s="136"/>
      <c r="N245" s="137">
        <f t="shared" si="5"/>
        <v>67.2</v>
      </c>
      <c r="O245" s="138">
        <v>67.2</v>
      </c>
      <c r="P245" s="139">
        <f t="shared" si="1"/>
        <v>0</v>
      </c>
      <c r="Q245" s="41"/>
    </row>
    <row r="246" spans="1:22" ht="15.6" x14ac:dyDescent="0.3">
      <c r="A246" s="126">
        <v>242</v>
      </c>
      <c r="B246" s="142">
        <f t="shared" si="0"/>
        <v>2008.02</v>
      </c>
      <c r="C246" s="128"/>
      <c r="D246" s="129">
        <f t="shared" si="2"/>
        <v>2007.68</v>
      </c>
      <c r="E246" s="144">
        <v>45538</v>
      </c>
      <c r="F246" s="37">
        <v>2008.02</v>
      </c>
      <c r="G246" s="145">
        <v>45539</v>
      </c>
      <c r="H246" s="76">
        <f t="shared" si="3"/>
        <v>0.33999999999991815</v>
      </c>
      <c r="K246" s="134">
        <v>243</v>
      </c>
      <c r="L246" s="135">
        <v>45539</v>
      </c>
      <c r="M246" s="136">
        <v>70</v>
      </c>
      <c r="N246" s="137">
        <f t="shared" si="5"/>
        <v>67.2</v>
      </c>
      <c r="O246" s="138">
        <v>150</v>
      </c>
      <c r="P246" s="139">
        <v>0</v>
      </c>
      <c r="Q246" s="41"/>
      <c r="R246" t="s">
        <v>1279</v>
      </c>
    </row>
    <row r="247" spans="1:22" ht="15.6" x14ac:dyDescent="0.3">
      <c r="A247" s="126">
        <v>243</v>
      </c>
      <c r="B247" s="142">
        <f t="shared" si="0"/>
        <v>2008.29</v>
      </c>
      <c r="C247" s="128"/>
      <c r="D247" s="129">
        <f t="shared" si="2"/>
        <v>2008.02</v>
      </c>
      <c r="E247" s="144">
        <v>45539</v>
      </c>
      <c r="F247" s="37">
        <v>2008.29</v>
      </c>
      <c r="G247" s="145">
        <v>45540</v>
      </c>
      <c r="H247" s="76">
        <f t="shared" si="3"/>
        <v>0.26999999999998181</v>
      </c>
      <c r="K247" s="134">
        <v>244</v>
      </c>
      <c r="L247" s="135">
        <v>45540</v>
      </c>
      <c r="M247" s="136"/>
      <c r="N247" s="137">
        <f t="shared" si="5"/>
        <v>150</v>
      </c>
      <c r="O247" s="138">
        <v>150</v>
      </c>
      <c r="P247" s="139">
        <f t="shared" si="1"/>
        <v>0</v>
      </c>
      <c r="Q247" s="41"/>
    </row>
    <row r="248" spans="1:22" ht="15.6" x14ac:dyDescent="0.3">
      <c r="A248" s="126">
        <v>244</v>
      </c>
      <c r="B248" s="142">
        <f t="shared" si="0"/>
        <v>2008.75</v>
      </c>
      <c r="C248" s="128"/>
      <c r="D248" s="129">
        <f t="shared" si="2"/>
        <v>2008.29</v>
      </c>
      <c r="E248" s="144">
        <v>45540</v>
      </c>
      <c r="F248" s="37">
        <v>2008.75</v>
      </c>
      <c r="G248" s="145">
        <v>45541</v>
      </c>
      <c r="H248" s="76">
        <f t="shared" si="3"/>
        <v>0.46000000000003638</v>
      </c>
      <c r="K248" s="134">
        <v>245</v>
      </c>
      <c r="L248" s="135">
        <v>45541</v>
      </c>
      <c r="M248" s="136"/>
      <c r="N248" s="137">
        <f t="shared" si="5"/>
        <v>150</v>
      </c>
      <c r="O248" s="138">
        <v>150</v>
      </c>
      <c r="P248" s="139">
        <f t="shared" si="1"/>
        <v>0</v>
      </c>
      <c r="Q248" s="41"/>
    </row>
    <row r="249" spans="1:22" ht="15.6" x14ac:dyDescent="0.3">
      <c r="A249" s="126">
        <v>245</v>
      </c>
      <c r="B249" s="142">
        <f t="shared" si="0"/>
        <v>2009.94</v>
      </c>
      <c r="C249" s="128"/>
      <c r="D249" s="129">
        <f t="shared" si="2"/>
        <v>2008.75</v>
      </c>
      <c r="E249" s="144">
        <v>45541</v>
      </c>
      <c r="F249" s="37">
        <v>2009.94</v>
      </c>
      <c r="G249" s="145">
        <v>45542</v>
      </c>
      <c r="H249" s="76">
        <f t="shared" si="3"/>
        <v>1.1900000000000546</v>
      </c>
      <c r="K249" s="134">
        <v>246</v>
      </c>
      <c r="L249" s="135">
        <v>45542</v>
      </c>
      <c r="M249" s="136"/>
      <c r="N249" s="137">
        <f t="shared" si="5"/>
        <v>150</v>
      </c>
      <c r="O249" s="138">
        <v>122.6</v>
      </c>
      <c r="P249" s="139">
        <f t="shared" si="1"/>
        <v>27.400000000000006</v>
      </c>
      <c r="Q249" s="41"/>
    </row>
    <row r="250" spans="1:22" ht="15.6" x14ac:dyDescent="0.3">
      <c r="A250" s="126">
        <v>246</v>
      </c>
      <c r="B250" s="142">
        <f t="shared" si="0"/>
        <v>2011.52</v>
      </c>
      <c r="C250" s="128"/>
      <c r="D250" s="129">
        <f t="shared" si="2"/>
        <v>2009.94</v>
      </c>
      <c r="E250" s="144">
        <v>45542</v>
      </c>
      <c r="F250" s="37">
        <v>2011.52</v>
      </c>
      <c r="G250" s="145">
        <v>45543</v>
      </c>
      <c r="H250" s="76">
        <f t="shared" si="3"/>
        <v>1.5799999999999272</v>
      </c>
      <c r="K250" s="134">
        <v>247</v>
      </c>
      <c r="L250" s="135">
        <v>45543</v>
      </c>
      <c r="M250" s="136"/>
      <c r="N250" s="137">
        <f t="shared" si="5"/>
        <v>122.6</v>
      </c>
      <c r="O250" s="138">
        <v>89.2</v>
      </c>
      <c r="P250" s="139">
        <f t="shared" si="1"/>
        <v>33.399999999999991</v>
      </c>
      <c r="Q250" s="41"/>
    </row>
    <row r="251" spans="1:22" ht="15.6" x14ac:dyDescent="0.3">
      <c r="A251" s="126">
        <v>247</v>
      </c>
      <c r="B251" s="142">
        <f t="shared" si="0"/>
        <v>2012.37</v>
      </c>
      <c r="C251" s="128"/>
      <c r="D251" s="129">
        <f t="shared" si="2"/>
        <v>2011.52</v>
      </c>
      <c r="E251" s="144">
        <v>45543</v>
      </c>
      <c r="F251" s="37">
        <v>2012.37</v>
      </c>
      <c r="G251" s="145">
        <v>45544</v>
      </c>
      <c r="H251" s="76">
        <f t="shared" si="3"/>
        <v>0.84999999999990905</v>
      </c>
      <c r="K251" s="134">
        <v>248</v>
      </c>
      <c r="L251" s="135">
        <v>45544</v>
      </c>
      <c r="M251" s="136">
        <v>180</v>
      </c>
      <c r="N251" s="137">
        <f t="shared" si="5"/>
        <v>89.2</v>
      </c>
      <c r="O251" s="138">
        <v>223.2</v>
      </c>
      <c r="P251" s="139">
        <f t="shared" si="1"/>
        <v>46</v>
      </c>
      <c r="Q251" s="41"/>
      <c r="R251" s="48" t="s">
        <v>1290</v>
      </c>
    </row>
    <row r="252" spans="1:22" ht="15.6" x14ac:dyDescent="0.3">
      <c r="A252" s="126">
        <v>248</v>
      </c>
      <c r="B252" s="142">
        <f t="shared" si="0"/>
        <v>2018.86</v>
      </c>
      <c r="C252" s="128"/>
      <c r="D252" s="129">
        <f t="shared" si="2"/>
        <v>2012.37</v>
      </c>
      <c r="E252" s="144">
        <v>45544</v>
      </c>
      <c r="F252" s="37">
        <v>2018.86</v>
      </c>
      <c r="G252" s="145">
        <v>45545</v>
      </c>
      <c r="H252" s="76">
        <f t="shared" si="3"/>
        <v>6.4900000000000091</v>
      </c>
      <c r="K252" s="134">
        <v>249</v>
      </c>
      <c r="L252" s="135">
        <v>45545</v>
      </c>
      <c r="M252" s="136"/>
      <c r="N252" s="137">
        <f t="shared" si="5"/>
        <v>223.2</v>
      </c>
      <c r="O252" s="138">
        <v>22.4</v>
      </c>
      <c r="P252" s="139">
        <f t="shared" si="1"/>
        <v>200.79999999999998</v>
      </c>
      <c r="Q252" s="41"/>
    </row>
    <row r="253" spans="1:22" ht="15.6" x14ac:dyDescent="0.3">
      <c r="A253" s="126">
        <v>249</v>
      </c>
      <c r="B253" s="142">
        <f t="shared" si="0"/>
        <v>2040.82</v>
      </c>
      <c r="C253" s="128"/>
      <c r="D253" s="129">
        <f t="shared" si="2"/>
        <v>2018.86</v>
      </c>
      <c r="E253" s="144">
        <v>45545</v>
      </c>
      <c r="F253" s="37">
        <v>2040.82</v>
      </c>
      <c r="G253" s="145">
        <v>45546</v>
      </c>
      <c r="H253" s="76">
        <f t="shared" si="3"/>
        <v>21.960000000000036</v>
      </c>
      <c r="K253" s="134">
        <v>250</v>
      </c>
      <c r="L253" s="135">
        <v>45546</v>
      </c>
      <c r="M253" s="136">
        <v>120</v>
      </c>
      <c r="N253" s="137">
        <f t="shared" si="5"/>
        <v>22.4</v>
      </c>
      <c r="O253" s="138">
        <v>0</v>
      </c>
      <c r="P253" s="139">
        <f t="shared" si="1"/>
        <v>142.4</v>
      </c>
      <c r="Q253" s="41"/>
      <c r="R253" t="s">
        <v>1292</v>
      </c>
    </row>
    <row r="254" spans="1:22" ht="15.6" x14ac:dyDescent="0.3">
      <c r="A254" s="126">
        <v>250</v>
      </c>
      <c r="B254" s="142">
        <f t="shared" si="0"/>
        <v>2056.6799999999998</v>
      </c>
      <c r="C254" s="128"/>
      <c r="D254" s="129">
        <f t="shared" si="2"/>
        <v>2040.82</v>
      </c>
      <c r="E254" s="144">
        <v>45546</v>
      </c>
      <c r="F254" s="37">
        <v>2056.6799999999998</v>
      </c>
      <c r="G254" s="145">
        <v>45547</v>
      </c>
      <c r="H254" s="76">
        <f t="shared" si="3"/>
        <v>15.8599999999999</v>
      </c>
      <c r="K254" s="134">
        <v>251</v>
      </c>
      <c r="L254" s="135">
        <v>45547</v>
      </c>
      <c r="M254" s="136">
        <v>240</v>
      </c>
      <c r="N254" s="137">
        <f t="shared" si="5"/>
        <v>0</v>
      </c>
      <c r="O254" s="138">
        <v>133.6</v>
      </c>
      <c r="P254" s="139">
        <f t="shared" si="1"/>
        <v>106.4</v>
      </c>
      <c r="Q254" s="41"/>
      <c r="R254" t="s">
        <v>1300</v>
      </c>
      <c r="V254" t="s">
        <v>1302</v>
      </c>
    </row>
    <row r="255" spans="1:22" ht="15.6" x14ac:dyDescent="0.3">
      <c r="A255" s="126">
        <v>251</v>
      </c>
      <c r="B255" s="142">
        <f t="shared" si="0"/>
        <v>2068.4299999999998</v>
      </c>
      <c r="C255" s="128"/>
      <c r="D255" s="129">
        <f t="shared" si="2"/>
        <v>2056.6799999999998</v>
      </c>
      <c r="E255" s="144">
        <v>45547</v>
      </c>
      <c r="F255" s="37">
        <v>2068.4299999999998</v>
      </c>
      <c r="G255" s="145">
        <v>45548</v>
      </c>
      <c r="H255" s="76">
        <f t="shared" si="3"/>
        <v>11.75</v>
      </c>
      <c r="K255" s="134">
        <v>252</v>
      </c>
      <c r="L255" s="135">
        <v>45548</v>
      </c>
      <c r="M255" s="136"/>
      <c r="N255" s="137">
        <f t="shared" si="5"/>
        <v>133.6</v>
      </c>
      <c r="O255" s="138">
        <v>111.6</v>
      </c>
      <c r="P255" s="139">
        <f t="shared" si="1"/>
        <v>22</v>
      </c>
      <c r="Q255" s="41"/>
      <c r="R255" t="s">
        <v>1301</v>
      </c>
    </row>
    <row r="256" spans="1:22" ht="15.6" x14ac:dyDescent="0.3">
      <c r="A256" s="126">
        <v>252</v>
      </c>
      <c r="B256" s="142">
        <f t="shared" si="0"/>
        <v>2070.0700000000002</v>
      </c>
      <c r="C256" s="128"/>
      <c r="D256" s="129">
        <f t="shared" si="2"/>
        <v>2068.4299999999998</v>
      </c>
      <c r="E256" s="144">
        <v>45548</v>
      </c>
      <c r="F256" s="37">
        <v>2070.0700000000002</v>
      </c>
      <c r="G256" s="145">
        <v>45549</v>
      </c>
      <c r="H256" s="76">
        <f t="shared" si="3"/>
        <v>1.6400000000003274</v>
      </c>
      <c r="K256" s="134">
        <v>253</v>
      </c>
      <c r="L256" s="135">
        <v>45549</v>
      </c>
      <c r="M256" s="136"/>
      <c r="N256" s="137">
        <f t="shared" si="5"/>
        <v>111.6</v>
      </c>
      <c r="O256" s="138">
        <v>89.2</v>
      </c>
      <c r="P256" s="139">
        <f t="shared" si="1"/>
        <v>22.399999999999991</v>
      </c>
      <c r="Q256" s="41"/>
      <c r="R256" t="s">
        <v>1303</v>
      </c>
    </row>
    <row r="257" spans="1:20" ht="15.6" x14ac:dyDescent="0.3">
      <c r="A257" s="126">
        <v>253</v>
      </c>
      <c r="B257" s="142">
        <f t="shared" si="0"/>
        <v>2073.08</v>
      </c>
      <c r="C257" s="128"/>
      <c r="D257" s="129">
        <f t="shared" si="2"/>
        <v>2070.0700000000002</v>
      </c>
      <c r="E257" s="144">
        <v>45549</v>
      </c>
      <c r="F257" s="37">
        <v>2073.08</v>
      </c>
      <c r="G257" s="145">
        <v>45550</v>
      </c>
      <c r="H257" s="76">
        <f t="shared" si="3"/>
        <v>3.0099999999997635</v>
      </c>
      <c r="K257" s="134">
        <v>254</v>
      </c>
      <c r="L257" s="135">
        <v>45550</v>
      </c>
      <c r="M257" s="136"/>
      <c r="N257" s="137">
        <f t="shared" si="5"/>
        <v>89.2</v>
      </c>
      <c r="O257" s="138">
        <v>67.2</v>
      </c>
      <c r="P257" s="139">
        <f t="shared" si="1"/>
        <v>22</v>
      </c>
      <c r="Q257" s="41"/>
    </row>
    <row r="258" spans="1:20" ht="15.6" x14ac:dyDescent="0.3">
      <c r="A258" s="126">
        <v>254</v>
      </c>
      <c r="B258" s="142">
        <f t="shared" si="0"/>
        <v>2073.56</v>
      </c>
      <c r="C258" s="128"/>
      <c r="D258" s="129">
        <f t="shared" si="2"/>
        <v>2073.08</v>
      </c>
      <c r="E258" s="144">
        <v>45550</v>
      </c>
      <c r="F258" s="37">
        <v>2073.56</v>
      </c>
      <c r="G258" s="145">
        <v>45551</v>
      </c>
      <c r="H258" s="76">
        <f t="shared" si="3"/>
        <v>0.48000000000001819</v>
      </c>
      <c r="K258" s="134">
        <v>255</v>
      </c>
      <c r="L258" s="135">
        <v>45551</v>
      </c>
      <c r="M258" s="136">
        <v>120</v>
      </c>
      <c r="N258" s="137">
        <f t="shared" si="5"/>
        <v>67.2</v>
      </c>
      <c r="O258" s="138">
        <v>89.2</v>
      </c>
      <c r="P258" s="139">
        <f t="shared" si="1"/>
        <v>97.999999999999986</v>
      </c>
      <c r="Q258" s="41"/>
      <c r="R258" s="48" t="s">
        <v>1315</v>
      </c>
    </row>
    <row r="259" spans="1:20" ht="15.6" x14ac:dyDescent="0.3">
      <c r="A259" s="126">
        <v>255</v>
      </c>
      <c r="B259" s="142">
        <f t="shared" ref="B259:B312" si="6">F259</f>
        <v>2084.71</v>
      </c>
      <c r="C259" s="128"/>
      <c r="D259" s="129">
        <f t="shared" si="2"/>
        <v>2073.56</v>
      </c>
      <c r="E259" s="144">
        <v>45551</v>
      </c>
      <c r="F259" s="37">
        <v>2084.71</v>
      </c>
      <c r="G259" s="145">
        <v>45552</v>
      </c>
      <c r="H259" s="76">
        <f t="shared" si="3"/>
        <v>11.150000000000091</v>
      </c>
      <c r="K259" s="134">
        <v>256</v>
      </c>
      <c r="L259" s="135">
        <v>45552</v>
      </c>
      <c r="M259" s="136">
        <v>300</v>
      </c>
      <c r="N259" s="137">
        <f t="shared" si="5"/>
        <v>89.2</v>
      </c>
      <c r="O259" s="138">
        <v>256.8</v>
      </c>
      <c r="P259" s="139">
        <f t="shared" ref="P259:P312" si="7">M259+N259-O259</f>
        <v>132.39999999999998</v>
      </c>
      <c r="Q259" s="41"/>
      <c r="R259" s="48" t="s">
        <v>1316</v>
      </c>
      <c r="S259" t="s">
        <v>1319</v>
      </c>
    </row>
    <row r="260" spans="1:20" ht="15.6" x14ac:dyDescent="0.3">
      <c r="A260" s="126">
        <v>256</v>
      </c>
      <c r="B260" s="142">
        <f t="shared" si="6"/>
        <v>2097.69</v>
      </c>
      <c r="C260" s="128"/>
      <c r="D260" s="129">
        <f t="shared" ref="D260:D312" si="8">F259</f>
        <v>2084.71</v>
      </c>
      <c r="E260" s="144">
        <v>45552</v>
      </c>
      <c r="F260" s="37">
        <v>2097.69</v>
      </c>
      <c r="G260" s="145">
        <v>45553</v>
      </c>
      <c r="H260" s="76">
        <f t="shared" ref="H260:H312" si="9">F260-D260</f>
        <v>12.980000000000018</v>
      </c>
      <c r="K260" s="134">
        <v>257</v>
      </c>
      <c r="L260" s="135">
        <v>45553</v>
      </c>
      <c r="M260" s="136"/>
      <c r="N260" s="137">
        <f t="shared" si="5"/>
        <v>256.8</v>
      </c>
      <c r="O260" s="138">
        <v>223.2</v>
      </c>
      <c r="P260" s="139">
        <f t="shared" si="7"/>
        <v>33.600000000000023</v>
      </c>
      <c r="Q260" s="41"/>
      <c r="R260" s="48" t="s">
        <v>1332</v>
      </c>
    </row>
    <row r="261" spans="1:20" ht="15.6" x14ac:dyDescent="0.3">
      <c r="A261" s="126">
        <v>257</v>
      </c>
      <c r="B261" s="142">
        <f t="shared" si="6"/>
        <v>2103.85</v>
      </c>
      <c r="C261" s="128"/>
      <c r="D261" s="129">
        <f t="shared" si="8"/>
        <v>2097.69</v>
      </c>
      <c r="E261" s="144">
        <v>45553</v>
      </c>
      <c r="F261" s="37">
        <v>2103.85</v>
      </c>
      <c r="G261" s="145">
        <v>45554</v>
      </c>
      <c r="H261" s="76">
        <f t="shared" si="9"/>
        <v>6.1599999999998545</v>
      </c>
      <c r="K261" s="134">
        <v>258</v>
      </c>
      <c r="L261" s="135">
        <v>45554</v>
      </c>
      <c r="M261" s="136"/>
      <c r="N261" s="137">
        <f t="shared" si="5"/>
        <v>223.2</v>
      </c>
      <c r="O261" s="138">
        <v>223.2</v>
      </c>
      <c r="P261" s="139">
        <f t="shared" si="7"/>
        <v>0</v>
      </c>
      <c r="Q261" s="41"/>
    </row>
    <row r="262" spans="1:20" ht="15.6" x14ac:dyDescent="0.3">
      <c r="A262" s="126">
        <v>258</v>
      </c>
      <c r="B262" s="142">
        <f t="shared" si="6"/>
        <v>2103.85</v>
      </c>
      <c r="C262" s="128"/>
      <c r="D262" s="129">
        <f t="shared" si="8"/>
        <v>2103.85</v>
      </c>
      <c r="E262" s="144">
        <v>45554</v>
      </c>
      <c r="F262" s="37">
        <v>2103.85</v>
      </c>
      <c r="G262" s="145">
        <v>45555</v>
      </c>
      <c r="H262" s="76">
        <f t="shared" si="9"/>
        <v>0</v>
      </c>
      <c r="K262" s="134">
        <v>259</v>
      </c>
      <c r="L262" s="135">
        <v>45555</v>
      </c>
      <c r="M262" s="136"/>
      <c r="N262" s="137">
        <f t="shared" si="5"/>
        <v>223.2</v>
      </c>
      <c r="O262" s="138">
        <v>122.6</v>
      </c>
      <c r="P262" s="139">
        <f t="shared" si="7"/>
        <v>100.6</v>
      </c>
      <c r="Q262" s="41"/>
    </row>
    <row r="263" spans="1:20" ht="15.6" x14ac:dyDescent="0.3">
      <c r="A263" s="126">
        <v>259</v>
      </c>
      <c r="B263" s="142">
        <f t="shared" si="6"/>
        <v>2114.19</v>
      </c>
      <c r="C263" s="128"/>
      <c r="D263" s="129">
        <f t="shared" si="8"/>
        <v>2103.85</v>
      </c>
      <c r="E263" s="144">
        <v>45555</v>
      </c>
      <c r="F263" s="37">
        <v>2114.19</v>
      </c>
      <c r="G263" s="145">
        <v>45556</v>
      </c>
      <c r="H263" s="76">
        <f t="shared" si="9"/>
        <v>10.340000000000146</v>
      </c>
      <c r="K263" s="134">
        <v>260</v>
      </c>
      <c r="L263" s="135">
        <v>45556</v>
      </c>
      <c r="M263" s="136">
        <v>150</v>
      </c>
      <c r="N263" s="137">
        <f t="shared" si="5"/>
        <v>122.6</v>
      </c>
      <c r="O263" s="138">
        <v>160</v>
      </c>
      <c r="P263" s="139">
        <f t="shared" si="7"/>
        <v>112.60000000000002</v>
      </c>
      <c r="Q263" s="41"/>
      <c r="R263" t="s">
        <v>1318</v>
      </c>
      <c r="S263" t="s">
        <v>1334</v>
      </c>
      <c r="T263" t="s">
        <v>1333</v>
      </c>
    </row>
    <row r="264" spans="1:20" ht="15.6" x14ac:dyDescent="0.3">
      <c r="A264" s="126">
        <v>260</v>
      </c>
      <c r="B264" s="142">
        <f t="shared" si="6"/>
        <v>2125.5500000000002</v>
      </c>
      <c r="C264" s="128"/>
      <c r="D264" s="129">
        <f t="shared" si="8"/>
        <v>2114.19</v>
      </c>
      <c r="E264" s="144">
        <v>45556</v>
      </c>
      <c r="F264" s="37">
        <v>2125.5500000000002</v>
      </c>
      <c r="G264" s="145">
        <v>45557</v>
      </c>
      <c r="H264" s="76">
        <f t="shared" si="9"/>
        <v>11.360000000000127</v>
      </c>
      <c r="K264" s="134">
        <v>261</v>
      </c>
      <c r="L264" s="135">
        <v>45557</v>
      </c>
      <c r="M264" s="136"/>
      <c r="N264" s="137">
        <f t="shared" si="5"/>
        <v>160</v>
      </c>
      <c r="O264" s="138">
        <v>156</v>
      </c>
      <c r="P264" s="139">
        <f t="shared" si="7"/>
        <v>4</v>
      </c>
      <c r="Q264" s="41"/>
    </row>
    <row r="265" spans="1:20" ht="15.6" x14ac:dyDescent="0.3">
      <c r="A265" s="126">
        <v>261</v>
      </c>
      <c r="B265" s="142">
        <f t="shared" si="6"/>
        <v>2126.13</v>
      </c>
      <c r="C265" s="128"/>
      <c r="D265" s="129">
        <f t="shared" si="8"/>
        <v>2125.5500000000002</v>
      </c>
      <c r="E265" s="144">
        <v>45557</v>
      </c>
      <c r="F265" s="37">
        <v>2126.13</v>
      </c>
      <c r="G265" s="145">
        <v>45558</v>
      </c>
      <c r="H265" s="76">
        <f t="shared" si="9"/>
        <v>0.57999999999992724</v>
      </c>
      <c r="K265" s="134">
        <v>262</v>
      </c>
      <c r="L265" s="135">
        <v>45558</v>
      </c>
      <c r="M265" s="136"/>
      <c r="N265" s="137">
        <f t="shared" si="5"/>
        <v>156</v>
      </c>
      <c r="O265" s="138">
        <v>111.6</v>
      </c>
      <c r="P265" s="139">
        <f t="shared" si="7"/>
        <v>44.400000000000006</v>
      </c>
      <c r="Q265" s="41"/>
      <c r="R265" t="s">
        <v>1335</v>
      </c>
    </row>
    <row r="266" spans="1:20" ht="15.6" x14ac:dyDescent="0.3">
      <c r="A266" s="126">
        <v>262</v>
      </c>
      <c r="B266" s="142">
        <f t="shared" si="6"/>
        <v>2131.98</v>
      </c>
      <c r="C266" s="128"/>
      <c r="D266" s="129">
        <f t="shared" si="8"/>
        <v>2126.13</v>
      </c>
      <c r="E266" s="144">
        <v>45558</v>
      </c>
      <c r="F266" s="37">
        <v>2131.98</v>
      </c>
      <c r="G266" s="145">
        <v>45559</v>
      </c>
      <c r="H266" s="76">
        <f t="shared" si="9"/>
        <v>5.8499999999999091</v>
      </c>
      <c r="K266" s="134">
        <v>263</v>
      </c>
      <c r="L266" s="135">
        <v>45559</v>
      </c>
      <c r="M266" s="136"/>
      <c r="N266" s="137">
        <f t="shared" ref="N266:N312" si="10">O265</f>
        <v>111.6</v>
      </c>
      <c r="O266" s="138">
        <v>111.6</v>
      </c>
      <c r="P266" s="139">
        <f t="shared" si="7"/>
        <v>0</v>
      </c>
      <c r="Q266" s="41"/>
    </row>
    <row r="267" spans="1:20" ht="15.6" x14ac:dyDescent="0.3">
      <c r="A267" s="126">
        <v>263</v>
      </c>
      <c r="B267" s="142">
        <f t="shared" si="6"/>
        <v>2131.98</v>
      </c>
      <c r="C267" s="128"/>
      <c r="D267" s="129">
        <f t="shared" si="8"/>
        <v>2131.98</v>
      </c>
      <c r="E267" s="144">
        <v>45559</v>
      </c>
      <c r="F267" s="37">
        <v>2131.98</v>
      </c>
      <c r="G267" s="145">
        <v>45560</v>
      </c>
      <c r="H267" s="76">
        <f t="shared" si="9"/>
        <v>0</v>
      </c>
      <c r="K267" s="134">
        <v>264</v>
      </c>
      <c r="L267" s="135">
        <v>45560</v>
      </c>
      <c r="M267" s="136"/>
      <c r="N267" s="137">
        <f t="shared" si="10"/>
        <v>111.6</v>
      </c>
      <c r="O267" s="138">
        <v>44.8</v>
      </c>
      <c r="P267" s="139">
        <f t="shared" si="7"/>
        <v>66.8</v>
      </c>
      <c r="Q267" s="41"/>
    </row>
    <row r="268" spans="1:20" ht="15.6" x14ac:dyDescent="0.3">
      <c r="A268" s="126">
        <v>264</v>
      </c>
      <c r="B268" s="142">
        <f t="shared" si="6"/>
        <v>2138.79</v>
      </c>
      <c r="C268" s="128"/>
      <c r="D268" s="129">
        <f t="shared" si="8"/>
        <v>2131.98</v>
      </c>
      <c r="E268" s="144">
        <v>45560</v>
      </c>
      <c r="F268" s="37">
        <v>2138.79</v>
      </c>
      <c r="G268" s="145">
        <v>45561</v>
      </c>
      <c r="H268" s="76">
        <f t="shared" si="9"/>
        <v>6.8099999999999454</v>
      </c>
      <c r="K268" s="134">
        <v>265</v>
      </c>
      <c r="L268" s="135">
        <v>45561</v>
      </c>
      <c r="M268" s="136">
        <v>120</v>
      </c>
      <c r="N268" s="137">
        <f t="shared" si="10"/>
        <v>44.8</v>
      </c>
      <c r="O268" s="138">
        <v>22.4</v>
      </c>
      <c r="P268" s="139">
        <f t="shared" si="7"/>
        <v>142.4</v>
      </c>
      <c r="Q268" s="41"/>
      <c r="R268" s="48" t="s">
        <v>1340</v>
      </c>
    </row>
    <row r="269" spans="1:20" ht="15.6" x14ac:dyDescent="0.3">
      <c r="A269" s="126">
        <v>265</v>
      </c>
      <c r="B269" s="142">
        <f t="shared" si="6"/>
        <v>2153.4299999999998</v>
      </c>
      <c r="C269" s="128"/>
      <c r="D269" s="129">
        <f t="shared" si="8"/>
        <v>2138.79</v>
      </c>
      <c r="E269" s="144">
        <v>45561</v>
      </c>
      <c r="F269" s="37">
        <v>2153.4299999999998</v>
      </c>
      <c r="G269" s="145">
        <v>45562</v>
      </c>
      <c r="H269" s="76">
        <f t="shared" si="9"/>
        <v>14.639999999999873</v>
      </c>
      <c r="K269" s="134">
        <v>266</v>
      </c>
      <c r="L269" s="135">
        <v>45562</v>
      </c>
      <c r="M269" s="136">
        <v>315</v>
      </c>
      <c r="N269" s="137">
        <f t="shared" si="10"/>
        <v>22.4</v>
      </c>
      <c r="O269" s="138">
        <v>279</v>
      </c>
      <c r="P269" s="139">
        <f t="shared" si="7"/>
        <v>58.399999999999977</v>
      </c>
      <c r="Q269" s="41"/>
      <c r="R269" s="48" t="s">
        <v>1341</v>
      </c>
      <c r="S269" t="s">
        <v>1343</v>
      </c>
    </row>
    <row r="270" spans="1:20" ht="15.6" x14ac:dyDescent="0.3">
      <c r="A270" s="126">
        <v>266</v>
      </c>
      <c r="B270" s="142">
        <f t="shared" si="6"/>
        <v>2160.42</v>
      </c>
      <c r="C270" s="128"/>
      <c r="D270" s="129">
        <f t="shared" si="8"/>
        <v>2153.4299999999998</v>
      </c>
      <c r="E270" s="144">
        <v>45562</v>
      </c>
      <c r="F270" s="37">
        <v>2160.42</v>
      </c>
      <c r="G270" s="145">
        <v>45563</v>
      </c>
      <c r="H270" s="76">
        <f t="shared" si="9"/>
        <v>6.9900000000002365</v>
      </c>
      <c r="K270" s="134">
        <v>267</v>
      </c>
      <c r="L270" s="135">
        <v>45563</v>
      </c>
      <c r="M270" s="136"/>
      <c r="N270" s="137">
        <f t="shared" si="10"/>
        <v>279</v>
      </c>
      <c r="O270" s="138">
        <v>256.8</v>
      </c>
      <c r="P270" s="139">
        <f t="shared" si="7"/>
        <v>22.199999999999989</v>
      </c>
      <c r="Q270" s="41"/>
    </row>
    <row r="271" spans="1:20" ht="15.6" x14ac:dyDescent="0.3">
      <c r="A271" s="126">
        <v>267</v>
      </c>
      <c r="B271" s="142">
        <f t="shared" si="6"/>
        <v>2162.13</v>
      </c>
      <c r="C271" s="128"/>
      <c r="D271" s="129">
        <f t="shared" si="8"/>
        <v>2160.42</v>
      </c>
      <c r="E271" s="144">
        <v>45563</v>
      </c>
      <c r="F271" s="37">
        <v>2162.13</v>
      </c>
      <c r="G271" s="145">
        <v>45564</v>
      </c>
      <c r="H271" s="76">
        <f t="shared" si="9"/>
        <v>1.7100000000000364</v>
      </c>
      <c r="K271" s="134">
        <v>268</v>
      </c>
      <c r="L271" s="135">
        <v>45564</v>
      </c>
      <c r="M271" s="136"/>
      <c r="N271" s="137">
        <f t="shared" si="10"/>
        <v>256.8</v>
      </c>
      <c r="O271" s="138">
        <v>256.8</v>
      </c>
      <c r="P271" s="139">
        <f t="shared" si="7"/>
        <v>0</v>
      </c>
      <c r="Q271" s="41"/>
    </row>
    <row r="272" spans="1:20" ht="15.6" x14ac:dyDescent="0.3">
      <c r="A272" s="126">
        <v>268</v>
      </c>
      <c r="B272" s="142">
        <f t="shared" si="6"/>
        <v>2162.13</v>
      </c>
      <c r="C272" s="128"/>
      <c r="D272" s="129">
        <f t="shared" si="8"/>
        <v>2162.13</v>
      </c>
      <c r="E272" s="144">
        <v>45564</v>
      </c>
      <c r="F272" s="37">
        <v>2162.13</v>
      </c>
      <c r="G272" s="145">
        <v>45565</v>
      </c>
      <c r="H272" s="76">
        <f t="shared" si="9"/>
        <v>0</v>
      </c>
      <c r="K272" s="134">
        <v>269</v>
      </c>
      <c r="L272" s="135">
        <v>45565</v>
      </c>
      <c r="M272" s="136"/>
      <c r="N272" s="137">
        <f t="shared" si="10"/>
        <v>256.8</v>
      </c>
      <c r="O272" s="138">
        <v>256.8</v>
      </c>
      <c r="P272" s="139">
        <f t="shared" si="7"/>
        <v>0</v>
      </c>
      <c r="Q272" s="41"/>
    </row>
    <row r="273" spans="1:22" ht="22.2" customHeight="1" x14ac:dyDescent="0.3">
      <c r="A273" s="126">
        <v>269</v>
      </c>
      <c r="B273" s="142">
        <f t="shared" si="6"/>
        <v>2162.44</v>
      </c>
      <c r="C273" s="128"/>
      <c r="D273" s="129">
        <f t="shared" si="8"/>
        <v>2162.13</v>
      </c>
      <c r="E273" s="144">
        <v>45565</v>
      </c>
      <c r="F273" s="37">
        <v>2162.44</v>
      </c>
      <c r="G273" s="145">
        <v>45566</v>
      </c>
      <c r="H273" s="76">
        <f t="shared" si="9"/>
        <v>0.30999999999994543</v>
      </c>
      <c r="K273" s="134">
        <v>270</v>
      </c>
      <c r="L273" s="135">
        <v>45566</v>
      </c>
      <c r="M273" s="136"/>
      <c r="N273" s="137">
        <f t="shared" si="10"/>
        <v>256.8</v>
      </c>
      <c r="O273" s="138">
        <v>245.6</v>
      </c>
      <c r="P273" s="139">
        <f t="shared" si="7"/>
        <v>11.200000000000017</v>
      </c>
      <c r="Q273" s="41"/>
      <c r="R273">
        <f>SUM(P273:P364)</f>
        <v>5711.6</v>
      </c>
    </row>
    <row r="274" spans="1:22" ht="15.6" x14ac:dyDescent="0.3">
      <c r="A274" s="126">
        <v>270</v>
      </c>
      <c r="B274" s="142">
        <f t="shared" si="6"/>
        <v>2164.7199999999998</v>
      </c>
      <c r="C274" s="128"/>
      <c r="D274" s="129">
        <f t="shared" si="8"/>
        <v>2162.44</v>
      </c>
      <c r="E274" s="144">
        <v>45566</v>
      </c>
      <c r="F274" s="37">
        <v>2164.7199999999998</v>
      </c>
      <c r="G274" s="145">
        <v>45567</v>
      </c>
      <c r="H274" s="76">
        <f t="shared" si="9"/>
        <v>2.2799999999997453</v>
      </c>
      <c r="I274">
        <f>SUM(H274:H365)</f>
        <v>589.00999999999976</v>
      </c>
      <c r="K274" s="134">
        <v>271</v>
      </c>
      <c r="L274" s="135">
        <v>45567</v>
      </c>
      <c r="M274" s="136"/>
      <c r="N274" s="137">
        <f t="shared" si="10"/>
        <v>245.6</v>
      </c>
      <c r="O274" s="138">
        <v>245.6</v>
      </c>
      <c r="P274" s="139">
        <f t="shared" si="7"/>
        <v>0</v>
      </c>
      <c r="Q274" s="41"/>
    </row>
    <row r="275" spans="1:22" ht="15.6" x14ac:dyDescent="0.3">
      <c r="A275" s="126">
        <v>271</v>
      </c>
      <c r="B275" s="142">
        <f t="shared" si="6"/>
        <v>2164.7199999999998</v>
      </c>
      <c r="C275" s="128"/>
      <c r="D275" s="129">
        <f t="shared" si="8"/>
        <v>2164.7199999999998</v>
      </c>
      <c r="E275" s="144">
        <v>45567</v>
      </c>
      <c r="F275" s="37">
        <v>2164.7199999999998</v>
      </c>
      <c r="G275" s="145">
        <v>45568</v>
      </c>
      <c r="H275" s="76">
        <f t="shared" si="9"/>
        <v>0</v>
      </c>
      <c r="K275" s="134">
        <v>272</v>
      </c>
      <c r="L275" s="135">
        <v>45568</v>
      </c>
      <c r="M275" s="136"/>
      <c r="N275" s="137">
        <f t="shared" si="10"/>
        <v>245.6</v>
      </c>
      <c r="O275" s="138">
        <v>144.4</v>
      </c>
      <c r="P275" s="139">
        <f t="shared" si="7"/>
        <v>101.19999999999999</v>
      </c>
      <c r="Q275" s="41"/>
      <c r="S275">
        <f>SUM(H261:H275)</f>
        <v>67.029999999999745</v>
      </c>
      <c r="T275">
        <f>SUM(P260:P274)</f>
        <v>596.20000000000005</v>
      </c>
    </row>
    <row r="276" spans="1:22" ht="15.6" x14ac:dyDescent="0.3">
      <c r="A276" s="126">
        <v>272</v>
      </c>
      <c r="B276" s="142">
        <f t="shared" si="6"/>
        <v>2173.0100000000002</v>
      </c>
      <c r="C276" s="128"/>
      <c r="D276" s="129">
        <f t="shared" si="8"/>
        <v>2164.7199999999998</v>
      </c>
      <c r="E276" s="144">
        <v>45568</v>
      </c>
      <c r="F276" s="37">
        <v>2173.0100000000002</v>
      </c>
      <c r="G276" s="145">
        <v>45569</v>
      </c>
      <c r="H276" s="76">
        <f t="shared" si="9"/>
        <v>8.2900000000004184</v>
      </c>
      <c r="K276" s="134">
        <v>273</v>
      </c>
      <c r="L276" s="135">
        <v>45569</v>
      </c>
      <c r="M276" s="136">
        <v>255</v>
      </c>
      <c r="N276" s="137">
        <f t="shared" si="10"/>
        <v>144.4</v>
      </c>
      <c r="O276" s="138">
        <v>100.4</v>
      </c>
      <c r="P276" s="139">
        <f t="shared" si="7"/>
        <v>299</v>
      </c>
      <c r="Q276" s="41"/>
      <c r="R276" s="48" t="s">
        <v>1349</v>
      </c>
    </row>
    <row r="277" spans="1:22" ht="15.6" x14ac:dyDescent="0.3">
      <c r="A277" s="126">
        <v>273</v>
      </c>
      <c r="B277" s="142">
        <f t="shared" si="6"/>
        <v>2196.5700000000002</v>
      </c>
      <c r="C277" s="128"/>
      <c r="D277" s="129">
        <f t="shared" si="8"/>
        <v>2173.0100000000002</v>
      </c>
      <c r="E277" s="144">
        <v>45569</v>
      </c>
      <c r="F277" s="37">
        <v>2196.5700000000002</v>
      </c>
      <c r="G277" s="145">
        <v>45570</v>
      </c>
      <c r="H277" s="76">
        <f t="shared" si="9"/>
        <v>23.559999999999945</v>
      </c>
      <c r="K277" s="134">
        <v>274</v>
      </c>
      <c r="L277" s="135">
        <v>45570</v>
      </c>
      <c r="M277" s="136">
        <v>300</v>
      </c>
      <c r="N277" s="137">
        <f t="shared" si="10"/>
        <v>100.4</v>
      </c>
      <c r="O277" s="138">
        <v>223.2</v>
      </c>
      <c r="P277" s="139">
        <f t="shared" si="7"/>
        <v>177.2</v>
      </c>
      <c r="Q277" s="41"/>
      <c r="R277" s="48" t="s">
        <v>1354</v>
      </c>
    </row>
    <row r="278" spans="1:22" ht="15.6" x14ac:dyDescent="0.3">
      <c r="A278" s="126">
        <v>274</v>
      </c>
      <c r="B278" s="142">
        <f t="shared" si="6"/>
        <v>2220.08</v>
      </c>
      <c r="C278" s="128"/>
      <c r="D278" s="129">
        <f t="shared" si="8"/>
        <v>2196.5700000000002</v>
      </c>
      <c r="E278" s="144">
        <v>45570</v>
      </c>
      <c r="F278" s="37">
        <v>2220.08</v>
      </c>
      <c r="G278" s="145">
        <v>45571</v>
      </c>
      <c r="H278" s="76">
        <f t="shared" si="9"/>
        <v>23.509999999999764</v>
      </c>
      <c r="K278" s="134">
        <v>275</v>
      </c>
      <c r="L278" s="135">
        <v>45571</v>
      </c>
      <c r="M278" s="136"/>
      <c r="N278" s="137">
        <f t="shared" si="10"/>
        <v>223.2</v>
      </c>
      <c r="O278" s="138">
        <v>189.6</v>
      </c>
      <c r="P278" s="139">
        <f t="shared" si="7"/>
        <v>33.599999999999994</v>
      </c>
      <c r="Q278" s="41"/>
      <c r="S278">
        <v>144.4</v>
      </c>
    </row>
    <row r="279" spans="1:22" ht="15.6" x14ac:dyDescent="0.3">
      <c r="A279" s="126">
        <v>275</v>
      </c>
      <c r="B279" s="142">
        <f>F279</f>
        <v>2223.79</v>
      </c>
      <c r="C279" s="128"/>
      <c r="D279" s="129">
        <f t="shared" si="8"/>
        <v>2220.08</v>
      </c>
      <c r="E279" s="144">
        <v>45571</v>
      </c>
      <c r="F279" s="37">
        <v>2223.79</v>
      </c>
      <c r="G279" s="145">
        <v>45572</v>
      </c>
      <c r="H279" s="76">
        <f t="shared" si="9"/>
        <v>3.7100000000000364</v>
      </c>
      <c r="K279" s="134">
        <v>276</v>
      </c>
      <c r="L279" s="135">
        <v>45572</v>
      </c>
      <c r="M279" s="136"/>
      <c r="N279" s="137">
        <f t="shared" si="10"/>
        <v>189.6</v>
      </c>
      <c r="O279" s="138">
        <v>33.6</v>
      </c>
      <c r="P279" s="139">
        <f t="shared" si="7"/>
        <v>156</v>
      </c>
      <c r="Q279" s="41"/>
      <c r="T279" t="s">
        <v>1355</v>
      </c>
    </row>
    <row r="280" spans="1:22" ht="15.6" x14ac:dyDescent="0.3">
      <c r="A280" s="126">
        <v>276</v>
      </c>
      <c r="B280" s="142">
        <f t="shared" si="6"/>
        <v>2242.29</v>
      </c>
      <c r="C280" s="128"/>
      <c r="D280" s="129">
        <f t="shared" si="8"/>
        <v>2223.79</v>
      </c>
      <c r="E280" s="144">
        <v>45572</v>
      </c>
      <c r="F280" s="37">
        <v>2242.29</v>
      </c>
      <c r="G280" s="145">
        <v>45573</v>
      </c>
      <c r="H280" s="76">
        <f t="shared" si="9"/>
        <v>18.5</v>
      </c>
      <c r="K280" s="134">
        <v>277</v>
      </c>
      <c r="L280" s="135">
        <v>45573</v>
      </c>
      <c r="M280" s="136">
        <v>270</v>
      </c>
      <c r="N280" s="137">
        <f t="shared" si="10"/>
        <v>33.6</v>
      </c>
      <c r="O280" s="138">
        <v>245.6</v>
      </c>
      <c r="P280" s="139">
        <f t="shared" si="7"/>
        <v>58.000000000000028</v>
      </c>
      <c r="Q280" s="41"/>
      <c r="R280" t="s">
        <v>1356</v>
      </c>
      <c r="V280" t="s">
        <v>1357</v>
      </c>
    </row>
    <row r="281" spans="1:22" ht="15.6" x14ac:dyDescent="0.3">
      <c r="A281" s="126">
        <v>277</v>
      </c>
      <c r="B281" s="142">
        <f t="shared" si="6"/>
        <v>2251.1999999999998</v>
      </c>
      <c r="C281" s="128"/>
      <c r="D281" s="129">
        <f t="shared" si="8"/>
        <v>2242.29</v>
      </c>
      <c r="E281" s="144">
        <v>45573</v>
      </c>
      <c r="F281" s="37">
        <v>2251.1999999999998</v>
      </c>
      <c r="G281" s="145">
        <v>45574</v>
      </c>
      <c r="H281" s="76">
        <f t="shared" si="9"/>
        <v>8.9099999999998545</v>
      </c>
      <c r="K281" s="134">
        <v>278</v>
      </c>
      <c r="L281" s="135">
        <v>45574</v>
      </c>
      <c r="M281" s="136"/>
      <c r="N281" s="137">
        <f t="shared" si="10"/>
        <v>245.6</v>
      </c>
      <c r="O281" s="138">
        <v>122.1</v>
      </c>
      <c r="P281" s="139">
        <f t="shared" si="7"/>
        <v>123.5</v>
      </c>
      <c r="Q281" s="41"/>
    </row>
    <row r="282" spans="1:22" ht="15.6" x14ac:dyDescent="0.3">
      <c r="A282" s="126">
        <v>278</v>
      </c>
      <c r="B282" s="142">
        <f t="shared" si="6"/>
        <v>2265.42</v>
      </c>
      <c r="C282" s="128"/>
      <c r="D282" s="129">
        <f t="shared" si="8"/>
        <v>2251.1999999999998</v>
      </c>
      <c r="E282" s="144">
        <v>45574</v>
      </c>
      <c r="F282" s="37">
        <v>2265.42</v>
      </c>
      <c r="G282" s="145">
        <v>45575</v>
      </c>
      <c r="H282" s="76">
        <f t="shared" si="9"/>
        <v>14.220000000000255</v>
      </c>
      <c r="K282" s="134">
        <v>279</v>
      </c>
      <c r="L282" s="135">
        <v>45575</v>
      </c>
      <c r="M282" s="136">
        <v>150</v>
      </c>
      <c r="N282" s="137">
        <f t="shared" si="10"/>
        <v>122.1</v>
      </c>
      <c r="O282" s="138">
        <v>160</v>
      </c>
      <c r="P282" s="139">
        <f t="shared" si="7"/>
        <v>112.10000000000002</v>
      </c>
      <c r="Q282" s="41"/>
      <c r="S282">
        <f>SUM(H277:H278)</f>
        <v>47.069999999999709</v>
      </c>
      <c r="T282">
        <f>SUM(P276:P277)</f>
        <v>476.2</v>
      </c>
    </row>
    <row r="283" spans="1:22" ht="15.6" x14ac:dyDescent="0.3">
      <c r="A283" s="126">
        <v>279</v>
      </c>
      <c r="B283" s="142">
        <f t="shared" si="6"/>
        <v>2275.37</v>
      </c>
      <c r="C283" s="128"/>
      <c r="D283" s="129">
        <f t="shared" si="8"/>
        <v>2265.42</v>
      </c>
      <c r="E283" s="144">
        <v>45575</v>
      </c>
      <c r="F283" s="37">
        <v>2275.37</v>
      </c>
      <c r="G283" s="145">
        <v>45576</v>
      </c>
      <c r="H283" s="76">
        <f t="shared" si="9"/>
        <v>9.9499999999998181</v>
      </c>
      <c r="K283" s="134">
        <v>280</v>
      </c>
      <c r="L283" s="135">
        <v>45576</v>
      </c>
      <c r="M283" s="136"/>
      <c r="N283" s="137">
        <f t="shared" si="10"/>
        <v>160</v>
      </c>
      <c r="O283" s="138">
        <v>67.2</v>
      </c>
      <c r="P283" s="139">
        <f t="shared" si="7"/>
        <v>92.8</v>
      </c>
      <c r="Q283" s="41"/>
    </row>
    <row r="284" spans="1:22" ht="15.6" x14ac:dyDescent="0.3">
      <c r="A284" s="126">
        <v>280</v>
      </c>
      <c r="B284" s="142">
        <f t="shared" si="6"/>
        <v>2287.04</v>
      </c>
      <c r="C284" s="128"/>
      <c r="D284" s="129">
        <f t="shared" si="8"/>
        <v>2275.37</v>
      </c>
      <c r="E284" s="144">
        <v>45576</v>
      </c>
      <c r="F284" s="37">
        <v>2287.04</v>
      </c>
      <c r="G284" s="145">
        <v>45577</v>
      </c>
      <c r="H284" s="76">
        <f t="shared" si="9"/>
        <v>11.670000000000073</v>
      </c>
      <c r="K284" s="134">
        <v>281</v>
      </c>
      <c r="L284" s="135">
        <v>45577</v>
      </c>
      <c r="M284" s="136">
        <v>240</v>
      </c>
      <c r="N284" s="137">
        <f t="shared" si="10"/>
        <v>67.2</v>
      </c>
      <c r="O284" s="138">
        <v>215</v>
      </c>
      <c r="P284" s="139">
        <f t="shared" si="7"/>
        <v>92.199999999999989</v>
      </c>
      <c r="Q284" s="41"/>
      <c r="R284" t="s">
        <v>1363</v>
      </c>
      <c r="S284">
        <f>SUM(H277:H278)</f>
        <v>47.069999999999709</v>
      </c>
      <c r="T284">
        <f>SUM(P276:P277)</f>
        <v>476.2</v>
      </c>
    </row>
    <row r="285" spans="1:22" ht="15.6" x14ac:dyDescent="0.3">
      <c r="A285" s="126">
        <v>281</v>
      </c>
      <c r="B285" s="142">
        <f t="shared" si="6"/>
        <v>2297.84</v>
      </c>
      <c r="C285" s="128"/>
      <c r="D285" s="129">
        <f t="shared" si="8"/>
        <v>2287.04</v>
      </c>
      <c r="E285" s="144">
        <v>45577</v>
      </c>
      <c r="F285" s="37">
        <v>2297.84</v>
      </c>
      <c r="G285" s="145">
        <v>45578</v>
      </c>
      <c r="H285" s="76">
        <f t="shared" si="9"/>
        <v>10.800000000000182</v>
      </c>
      <c r="K285" s="134">
        <v>282</v>
      </c>
      <c r="L285" s="135">
        <v>45578</v>
      </c>
      <c r="M285" s="136"/>
      <c r="N285" s="137">
        <f t="shared" si="10"/>
        <v>215</v>
      </c>
      <c r="O285" s="138">
        <v>141.06</v>
      </c>
      <c r="P285" s="139">
        <f t="shared" si="7"/>
        <v>73.94</v>
      </c>
      <c r="Q285" s="41"/>
    </row>
    <row r="286" spans="1:22" ht="15.6" x14ac:dyDescent="0.3">
      <c r="A286" s="126">
        <v>282</v>
      </c>
      <c r="B286" s="142">
        <f t="shared" si="6"/>
        <v>2306.1799999999998</v>
      </c>
      <c r="C286" s="128"/>
      <c r="D286" s="129">
        <f t="shared" si="8"/>
        <v>2297.84</v>
      </c>
      <c r="E286" s="144">
        <v>45578</v>
      </c>
      <c r="F286" s="37">
        <v>2306.1799999999998</v>
      </c>
      <c r="G286" s="145">
        <v>45579</v>
      </c>
      <c r="H286" s="76">
        <f t="shared" si="9"/>
        <v>8.3399999999996908</v>
      </c>
      <c r="K286" s="134">
        <v>283</v>
      </c>
      <c r="L286" s="135">
        <v>45579</v>
      </c>
      <c r="M286" s="136">
        <v>270</v>
      </c>
      <c r="N286" s="137">
        <f t="shared" si="10"/>
        <v>141.06</v>
      </c>
      <c r="O286" s="138">
        <v>268</v>
      </c>
      <c r="P286" s="139">
        <f t="shared" si="7"/>
        <v>143.06</v>
      </c>
      <c r="Q286" s="41"/>
      <c r="R286" s="48" t="s">
        <v>1365</v>
      </c>
      <c r="T286">
        <f>(T284/S284)</f>
        <v>10.116847248778477</v>
      </c>
    </row>
    <row r="287" spans="1:22" ht="15.6" x14ac:dyDescent="0.3">
      <c r="A287" s="126">
        <v>283</v>
      </c>
      <c r="B287" s="142">
        <f t="shared" si="6"/>
        <v>2323.98</v>
      </c>
      <c r="C287" s="128"/>
      <c r="D287" s="129">
        <f t="shared" si="8"/>
        <v>2306.1799999999998</v>
      </c>
      <c r="E287" s="144">
        <v>45579</v>
      </c>
      <c r="F287" s="37">
        <v>2323.98</v>
      </c>
      <c r="G287" s="145">
        <v>45580</v>
      </c>
      <c r="H287" s="76">
        <f t="shared" si="9"/>
        <v>17.800000000000182</v>
      </c>
      <c r="K287" s="134">
        <v>284</v>
      </c>
      <c r="L287" s="135">
        <v>45580</v>
      </c>
      <c r="M287" s="136"/>
      <c r="N287" s="137">
        <f t="shared" si="10"/>
        <v>268</v>
      </c>
      <c r="O287" s="138">
        <v>153</v>
      </c>
      <c r="P287" s="139">
        <f>M287+N287-O287</f>
        <v>115</v>
      </c>
      <c r="Q287" s="41"/>
    </row>
    <row r="288" spans="1:22" ht="15.6" x14ac:dyDescent="0.3">
      <c r="A288" s="126">
        <v>284</v>
      </c>
      <c r="B288" s="142">
        <f t="shared" si="6"/>
        <v>2332.14</v>
      </c>
      <c r="C288" s="128"/>
      <c r="D288" s="129">
        <f t="shared" si="8"/>
        <v>2323.98</v>
      </c>
      <c r="E288" s="144">
        <v>45580</v>
      </c>
      <c r="F288" s="37">
        <v>2332.14</v>
      </c>
      <c r="G288" s="145">
        <v>45581</v>
      </c>
      <c r="H288" s="76">
        <f t="shared" si="9"/>
        <v>8.1599999999998545</v>
      </c>
      <c r="K288" s="134">
        <v>285</v>
      </c>
      <c r="L288" s="135">
        <v>45581</v>
      </c>
      <c r="M288" s="136"/>
      <c r="N288" s="137">
        <f>O287</f>
        <v>153</v>
      </c>
      <c r="O288" s="138">
        <v>153</v>
      </c>
      <c r="P288" s="139">
        <f>M288+N288-O288</f>
        <v>0</v>
      </c>
      <c r="Q288" s="41"/>
    </row>
    <row r="289" spans="1:26" ht="15.6" x14ac:dyDescent="0.3">
      <c r="A289" s="126">
        <v>285</v>
      </c>
      <c r="B289" s="142">
        <f t="shared" si="6"/>
        <v>2332.81</v>
      </c>
      <c r="C289" s="128"/>
      <c r="D289" s="129">
        <f t="shared" si="8"/>
        <v>2332.14</v>
      </c>
      <c r="E289" s="144">
        <v>45581</v>
      </c>
      <c r="F289" s="37">
        <v>2332.81</v>
      </c>
      <c r="G289" s="145">
        <v>45582</v>
      </c>
      <c r="H289" s="76">
        <f t="shared" si="9"/>
        <v>0.67000000000007276</v>
      </c>
      <c r="K289" s="134">
        <v>286</v>
      </c>
      <c r="L289" s="135">
        <v>45582</v>
      </c>
      <c r="M289" s="136"/>
      <c r="N289" s="137">
        <f>O288</f>
        <v>153</v>
      </c>
      <c r="O289" s="138">
        <v>153</v>
      </c>
      <c r="P289" s="139">
        <f>M289+N289-O289</f>
        <v>0</v>
      </c>
      <c r="Q289" s="41"/>
    </row>
    <row r="290" spans="1:26" ht="15.6" x14ac:dyDescent="0.3">
      <c r="A290" s="126">
        <v>286</v>
      </c>
      <c r="B290" s="142">
        <f t="shared" si="6"/>
        <v>2333.29</v>
      </c>
      <c r="C290" s="128"/>
      <c r="D290" s="129">
        <f t="shared" si="8"/>
        <v>2332.81</v>
      </c>
      <c r="E290" s="144">
        <v>45582</v>
      </c>
      <c r="F290" s="37">
        <v>2333.29</v>
      </c>
      <c r="G290" s="145">
        <v>45583</v>
      </c>
      <c r="H290" s="76">
        <f t="shared" si="9"/>
        <v>0.48000000000001819</v>
      </c>
      <c r="K290" s="134">
        <v>287</v>
      </c>
      <c r="L290" s="135">
        <v>45583</v>
      </c>
      <c r="M290" s="136"/>
      <c r="N290" s="137">
        <f t="shared" si="10"/>
        <v>153</v>
      </c>
      <c r="O290" s="138">
        <v>147.19999999999999</v>
      </c>
      <c r="P290" s="139">
        <f>M290+N290-O290</f>
        <v>5.8000000000000114</v>
      </c>
      <c r="Q290" s="41"/>
    </row>
    <row r="291" spans="1:26" ht="15.6" x14ac:dyDescent="0.3">
      <c r="A291" s="126">
        <v>287</v>
      </c>
      <c r="B291" s="142">
        <f t="shared" si="6"/>
        <v>2337.0700000000002</v>
      </c>
      <c r="C291" s="128"/>
      <c r="D291" s="129">
        <f t="shared" si="8"/>
        <v>2333.29</v>
      </c>
      <c r="E291" s="144">
        <v>45583</v>
      </c>
      <c r="F291" s="37">
        <v>2337.0700000000002</v>
      </c>
      <c r="G291" s="145">
        <v>45584</v>
      </c>
      <c r="H291" s="76">
        <f t="shared" si="9"/>
        <v>3.7800000000002001</v>
      </c>
      <c r="K291" s="134">
        <v>288</v>
      </c>
      <c r="L291" s="135">
        <v>45584</v>
      </c>
      <c r="M291" s="136">
        <v>30</v>
      </c>
      <c r="N291" s="137">
        <f t="shared" si="10"/>
        <v>147.19999999999999</v>
      </c>
      <c r="O291" s="138">
        <v>44.8</v>
      </c>
      <c r="P291" s="139">
        <f t="shared" si="7"/>
        <v>132.39999999999998</v>
      </c>
      <c r="Q291" s="41"/>
      <c r="R291" t="s">
        <v>1378</v>
      </c>
    </row>
    <row r="292" spans="1:26" ht="15.6" x14ac:dyDescent="0.3">
      <c r="A292" s="126">
        <v>288</v>
      </c>
      <c r="B292" s="142">
        <f t="shared" si="6"/>
        <v>2348.86</v>
      </c>
      <c r="C292" s="128"/>
      <c r="D292" s="129">
        <f t="shared" si="8"/>
        <v>2337.0700000000002</v>
      </c>
      <c r="E292" s="144">
        <v>45584</v>
      </c>
      <c r="F292" s="37">
        <v>2348.86</v>
      </c>
      <c r="G292" s="145">
        <v>45585</v>
      </c>
      <c r="H292" s="76">
        <f t="shared" si="9"/>
        <v>11.789999999999964</v>
      </c>
      <c r="K292" s="134">
        <v>289</v>
      </c>
      <c r="L292" s="135">
        <v>45585</v>
      </c>
      <c r="M292" s="136">
        <v>60</v>
      </c>
      <c r="N292" s="137">
        <f t="shared" si="10"/>
        <v>44.8</v>
      </c>
      <c r="O292" s="138">
        <v>104.8</v>
      </c>
      <c r="P292" s="139">
        <f t="shared" si="7"/>
        <v>0</v>
      </c>
      <c r="Q292" s="41"/>
      <c r="R292" t="s">
        <v>1381</v>
      </c>
    </row>
    <row r="293" spans="1:26" ht="15.6" x14ac:dyDescent="0.3">
      <c r="A293" s="126">
        <v>289</v>
      </c>
      <c r="B293" s="142">
        <f t="shared" si="6"/>
        <v>2348.86</v>
      </c>
      <c r="C293" s="128"/>
      <c r="D293" s="129">
        <f t="shared" si="8"/>
        <v>2348.86</v>
      </c>
      <c r="E293" s="144">
        <v>45585</v>
      </c>
      <c r="F293" s="37">
        <v>2348.86</v>
      </c>
      <c r="G293" s="145">
        <v>45586</v>
      </c>
      <c r="H293" s="76">
        <f t="shared" si="9"/>
        <v>0</v>
      </c>
      <c r="K293" s="134">
        <v>290</v>
      </c>
      <c r="L293" s="135">
        <v>45586</v>
      </c>
      <c r="M293" s="136">
        <v>30</v>
      </c>
      <c r="N293" s="137">
        <f t="shared" si="10"/>
        <v>104.8</v>
      </c>
      <c r="O293" s="138">
        <v>111.6</v>
      </c>
      <c r="P293" s="139">
        <f t="shared" si="7"/>
        <v>23.200000000000017</v>
      </c>
      <c r="Q293" s="41"/>
      <c r="R293" t="s">
        <v>1383</v>
      </c>
      <c r="Z293" t="s">
        <v>1385</v>
      </c>
    </row>
    <row r="294" spans="1:26" ht="15.6" x14ac:dyDescent="0.3">
      <c r="A294" s="126">
        <v>290</v>
      </c>
      <c r="B294" s="142">
        <f t="shared" si="6"/>
        <v>2349.63</v>
      </c>
      <c r="C294" s="128"/>
      <c r="D294" s="129">
        <f t="shared" si="8"/>
        <v>2348.86</v>
      </c>
      <c r="E294" s="144">
        <v>45586</v>
      </c>
      <c r="F294" s="37">
        <v>2349.63</v>
      </c>
      <c r="G294" s="145">
        <v>45587</v>
      </c>
      <c r="H294" s="76">
        <f t="shared" si="9"/>
        <v>0.76999999999998181</v>
      </c>
      <c r="K294" s="134">
        <v>291</v>
      </c>
      <c r="L294" s="135">
        <v>45587</v>
      </c>
      <c r="M294" s="136"/>
      <c r="N294" s="137">
        <f t="shared" si="10"/>
        <v>111.6</v>
      </c>
      <c r="O294" s="138">
        <v>111.6</v>
      </c>
      <c r="P294" s="139">
        <f t="shared" si="7"/>
        <v>0</v>
      </c>
      <c r="Q294" s="41"/>
    </row>
    <row r="295" spans="1:26" ht="15.6" x14ac:dyDescent="0.3">
      <c r="A295" s="126">
        <v>291</v>
      </c>
      <c r="B295" s="142">
        <f t="shared" si="6"/>
        <v>2350.1</v>
      </c>
      <c r="C295" s="128"/>
      <c r="D295" s="129">
        <f t="shared" si="8"/>
        <v>2349.63</v>
      </c>
      <c r="E295" s="144">
        <v>45587</v>
      </c>
      <c r="F295" s="37">
        <v>2350.1</v>
      </c>
      <c r="G295" s="145">
        <v>45588</v>
      </c>
      <c r="H295" s="76">
        <f t="shared" si="9"/>
        <v>0.46999999999979991</v>
      </c>
      <c r="K295" s="134">
        <v>292</v>
      </c>
      <c r="L295" s="135">
        <v>45588</v>
      </c>
      <c r="M295" s="136"/>
      <c r="N295" s="137">
        <f t="shared" si="10"/>
        <v>111.6</v>
      </c>
      <c r="O295" s="138">
        <v>103.2</v>
      </c>
      <c r="P295" s="139">
        <f t="shared" si="7"/>
        <v>8.3999999999999915</v>
      </c>
      <c r="Q295" s="41"/>
    </row>
    <row r="296" spans="1:26" ht="15.6" x14ac:dyDescent="0.3">
      <c r="A296" s="126">
        <v>292</v>
      </c>
      <c r="B296" s="142">
        <f t="shared" si="6"/>
        <v>2352.16</v>
      </c>
      <c r="C296" s="128"/>
      <c r="D296" s="129">
        <f t="shared" si="8"/>
        <v>2350.1</v>
      </c>
      <c r="E296" s="144">
        <v>45588</v>
      </c>
      <c r="F296" s="37">
        <v>2352.16</v>
      </c>
      <c r="G296" s="145">
        <v>45589</v>
      </c>
      <c r="H296" s="76">
        <f t="shared" si="9"/>
        <v>2.0599999999999454</v>
      </c>
      <c r="K296" s="134">
        <v>293</v>
      </c>
      <c r="L296" s="135">
        <v>45589</v>
      </c>
      <c r="M296" s="136"/>
      <c r="N296" s="137">
        <f t="shared" si="10"/>
        <v>103.2</v>
      </c>
      <c r="O296" s="138">
        <v>103.2</v>
      </c>
      <c r="P296" s="139">
        <f t="shared" si="7"/>
        <v>0</v>
      </c>
      <c r="Q296" s="41"/>
    </row>
    <row r="297" spans="1:26" ht="15.6" x14ac:dyDescent="0.3">
      <c r="A297" s="126">
        <v>293</v>
      </c>
      <c r="B297" s="142">
        <f t="shared" si="6"/>
        <v>2354.31</v>
      </c>
      <c r="C297" s="128"/>
      <c r="D297" s="129">
        <f t="shared" si="8"/>
        <v>2352.16</v>
      </c>
      <c r="E297" s="144">
        <v>45589</v>
      </c>
      <c r="F297" s="37">
        <v>2354.31</v>
      </c>
      <c r="G297" s="145">
        <v>45590</v>
      </c>
      <c r="H297" s="76">
        <f t="shared" si="9"/>
        <v>2.1500000000000909</v>
      </c>
      <c r="K297" s="134">
        <v>294</v>
      </c>
      <c r="L297" s="135">
        <v>45590</v>
      </c>
      <c r="M297" s="136">
        <v>150</v>
      </c>
      <c r="N297" s="137">
        <f t="shared" si="10"/>
        <v>103.2</v>
      </c>
      <c r="O297" s="138">
        <v>189.6</v>
      </c>
      <c r="P297" s="139">
        <f t="shared" si="7"/>
        <v>63.599999999999994</v>
      </c>
      <c r="Q297" s="41"/>
      <c r="R297" s="48" t="s">
        <v>1388</v>
      </c>
    </row>
    <row r="298" spans="1:26" ht="15.6" x14ac:dyDescent="0.3">
      <c r="A298" s="126">
        <v>294</v>
      </c>
      <c r="B298" s="142">
        <f t="shared" si="6"/>
        <v>2357.2199999999998</v>
      </c>
      <c r="C298" s="128"/>
      <c r="D298" s="129">
        <f t="shared" si="8"/>
        <v>2354.31</v>
      </c>
      <c r="E298" s="144">
        <v>45590</v>
      </c>
      <c r="F298" s="37">
        <v>2357.2199999999998</v>
      </c>
      <c r="G298" s="145">
        <v>45591</v>
      </c>
      <c r="H298" s="76">
        <f t="shared" si="9"/>
        <v>2.9099999999998545</v>
      </c>
      <c r="K298" s="134">
        <v>295</v>
      </c>
      <c r="L298" s="135">
        <v>45591</v>
      </c>
      <c r="M298" s="136"/>
      <c r="N298" s="137">
        <f t="shared" si="10"/>
        <v>189.6</v>
      </c>
      <c r="O298" s="138">
        <v>133.6</v>
      </c>
      <c r="P298" s="139">
        <f t="shared" si="7"/>
        <v>56</v>
      </c>
      <c r="Q298" s="41"/>
    </row>
    <row r="299" spans="1:26" ht="15.6" x14ac:dyDescent="0.3">
      <c r="A299" s="126">
        <v>295</v>
      </c>
      <c r="B299" s="142">
        <f t="shared" si="6"/>
        <v>2360.75</v>
      </c>
      <c r="C299" s="128"/>
      <c r="D299" s="129">
        <f t="shared" si="8"/>
        <v>2357.2199999999998</v>
      </c>
      <c r="E299" s="144">
        <v>45591</v>
      </c>
      <c r="F299" s="37">
        <v>2360.75</v>
      </c>
      <c r="G299" s="145">
        <v>45592</v>
      </c>
      <c r="H299" s="76">
        <f t="shared" si="9"/>
        <v>3.5300000000002001</v>
      </c>
      <c r="K299" s="134">
        <v>296</v>
      </c>
      <c r="L299" s="135">
        <v>45592</v>
      </c>
      <c r="M299" s="136"/>
      <c r="N299" s="137">
        <f t="shared" si="10"/>
        <v>133.6</v>
      </c>
      <c r="O299" s="138">
        <v>89.2</v>
      </c>
      <c r="P299" s="139">
        <f t="shared" si="7"/>
        <v>44.399999999999991</v>
      </c>
      <c r="Q299" s="41"/>
    </row>
    <row r="300" spans="1:26" ht="15.6" x14ac:dyDescent="0.3">
      <c r="A300" s="126">
        <v>296</v>
      </c>
      <c r="B300" s="142">
        <f t="shared" si="6"/>
        <v>2365.73</v>
      </c>
      <c r="C300" s="128"/>
      <c r="D300" s="129">
        <f t="shared" si="8"/>
        <v>2360.75</v>
      </c>
      <c r="E300" s="144">
        <v>45592</v>
      </c>
      <c r="F300" s="37">
        <v>2365.73</v>
      </c>
      <c r="G300" s="145">
        <v>45593</v>
      </c>
      <c r="H300" s="76">
        <f t="shared" si="9"/>
        <v>4.9800000000000182</v>
      </c>
      <c r="K300" s="134">
        <v>297</v>
      </c>
      <c r="L300" s="135">
        <v>45593</v>
      </c>
      <c r="M300" s="136">
        <v>330</v>
      </c>
      <c r="N300" s="137">
        <f t="shared" si="10"/>
        <v>89.2</v>
      </c>
      <c r="O300" s="138">
        <v>308</v>
      </c>
      <c r="P300" s="139">
        <f t="shared" si="7"/>
        <v>111.19999999999999</v>
      </c>
      <c r="Q300" s="41"/>
      <c r="R300" t="s">
        <v>1390</v>
      </c>
      <c r="S300">
        <f>SUM(H291:H300)</f>
        <v>32.440000000000055</v>
      </c>
      <c r="T300">
        <f>SUM(P290:P299)</f>
        <v>333.79999999999995</v>
      </c>
    </row>
    <row r="301" spans="1:26" ht="15.6" x14ac:dyDescent="0.3">
      <c r="A301" s="126">
        <v>297</v>
      </c>
      <c r="B301" s="142">
        <f t="shared" si="6"/>
        <v>2370.9499999999998</v>
      </c>
      <c r="C301" s="128"/>
      <c r="D301" s="129">
        <f t="shared" si="8"/>
        <v>2365.73</v>
      </c>
      <c r="E301" s="144">
        <v>45593</v>
      </c>
      <c r="F301" s="37">
        <v>2370.9499999999998</v>
      </c>
      <c r="G301" s="145">
        <v>45594</v>
      </c>
      <c r="H301" s="76">
        <f t="shared" si="9"/>
        <v>5.2199999999997999</v>
      </c>
      <c r="K301" s="134">
        <v>298</v>
      </c>
      <c r="L301" s="135">
        <v>45594</v>
      </c>
      <c r="M301" s="136"/>
      <c r="N301" s="137">
        <f t="shared" si="10"/>
        <v>308</v>
      </c>
      <c r="O301" s="138">
        <v>223.2</v>
      </c>
      <c r="P301" s="139">
        <f t="shared" si="7"/>
        <v>84.800000000000011</v>
      </c>
      <c r="Q301" s="41"/>
    </row>
    <row r="302" spans="1:26" ht="15.6" x14ac:dyDescent="0.3">
      <c r="A302" s="126">
        <v>298</v>
      </c>
      <c r="B302" s="142">
        <f t="shared" si="6"/>
        <v>2385.39</v>
      </c>
      <c r="C302" s="128"/>
      <c r="D302" s="129">
        <f t="shared" si="8"/>
        <v>2370.9499999999998</v>
      </c>
      <c r="E302" s="144">
        <v>45594</v>
      </c>
      <c r="F302" s="37">
        <v>2385.39</v>
      </c>
      <c r="G302" s="145">
        <v>45595</v>
      </c>
      <c r="H302" s="76">
        <f t="shared" si="9"/>
        <v>14.440000000000055</v>
      </c>
      <c r="K302" s="134">
        <v>299</v>
      </c>
      <c r="L302" s="135">
        <v>45595</v>
      </c>
      <c r="M302" s="136"/>
      <c r="N302" s="137">
        <f t="shared" si="10"/>
        <v>223.2</v>
      </c>
      <c r="O302" s="138">
        <v>189.6</v>
      </c>
      <c r="P302" s="139">
        <f t="shared" si="7"/>
        <v>33.599999999999994</v>
      </c>
      <c r="Q302" s="41"/>
    </row>
    <row r="303" spans="1:26" ht="15.6" x14ac:dyDescent="0.3">
      <c r="A303" s="126">
        <v>299</v>
      </c>
      <c r="B303" s="142">
        <f t="shared" si="6"/>
        <v>2387.9899999999998</v>
      </c>
      <c r="C303" s="128"/>
      <c r="D303" s="129">
        <f t="shared" si="8"/>
        <v>2385.39</v>
      </c>
      <c r="E303" s="144">
        <v>45595</v>
      </c>
      <c r="F303" s="37">
        <v>2387.9899999999998</v>
      </c>
      <c r="G303" s="145">
        <v>45596</v>
      </c>
      <c r="H303" s="76">
        <f t="shared" si="9"/>
        <v>2.5999999999999091</v>
      </c>
      <c r="K303" s="134">
        <v>300</v>
      </c>
      <c r="L303" s="135">
        <v>45596</v>
      </c>
      <c r="M303" s="136"/>
      <c r="N303" s="137">
        <f t="shared" si="10"/>
        <v>189.6</v>
      </c>
      <c r="O303" s="138">
        <v>144.80000000000001</v>
      </c>
      <c r="P303" s="139">
        <f t="shared" si="7"/>
        <v>44.799999999999983</v>
      </c>
      <c r="Q303" s="41"/>
    </row>
    <row r="304" spans="1:26" ht="15.6" x14ac:dyDescent="0.3">
      <c r="A304" s="126">
        <v>300</v>
      </c>
      <c r="B304" s="142">
        <f t="shared" si="6"/>
        <v>2391.39</v>
      </c>
      <c r="C304" s="128"/>
      <c r="D304" s="129">
        <f t="shared" si="8"/>
        <v>2387.9899999999998</v>
      </c>
      <c r="E304" s="144">
        <v>45596</v>
      </c>
      <c r="F304" s="37">
        <v>2391.39</v>
      </c>
      <c r="G304" s="145">
        <v>45597</v>
      </c>
      <c r="H304" s="76">
        <f t="shared" si="9"/>
        <v>3.4000000000000909</v>
      </c>
      <c r="K304" s="134">
        <v>301</v>
      </c>
      <c r="L304" s="135">
        <v>45597</v>
      </c>
      <c r="M304" s="136"/>
      <c r="N304" s="137">
        <f t="shared" si="10"/>
        <v>144.80000000000001</v>
      </c>
      <c r="O304" s="138">
        <v>144.80000000000001</v>
      </c>
      <c r="P304" s="139">
        <f t="shared" si="7"/>
        <v>0</v>
      </c>
      <c r="Q304" s="41"/>
    </row>
    <row r="305" spans="1:18" ht="15.6" x14ac:dyDescent="0.3">
      <c r="A305" s="126">
        <v>301</v>
      </c>
      <c r="B305" s="142">
        <f t="shared" si="6"/>
        <v>2392.0100000000002</v>
      </c>
      <c r="C305" s="128"/>
      <c r="D305" s="129">
        <f t="shared" si="8"/>
        <v>2391.39</v>
      </c>
      <c r="E305" s="144">
        <v>45597</v>
      </c>
      <c r="F305" s="37">
        <v>2392.0100000000002</v>
      </c>
      <c r="G305" s="145">
        <v>45598</v>
      </c>
      <c r="H305" s="76">
        <f t="shared" si="9"/>
        <v>0.62000000000034561</v>
      </c>
      <c r="K305" s="134">
        <v>302</v>
      </c>
      <c r="L305" s="135">
        <v>45598</v>
      </c>
      <c r="M305" s="136"/>
      <c r="N305" s="137">
        <f t="shared" si="10"/>
        <v>144.80000000000001</v>
      </c>
      <c r="O305" s="138">
        <v>110</v>
      </c>
      <c r="P305" s="139">
        <f t="shared" si="7"/>
        <v>34.800000000000011</v>
      </c>
      <c r="Q305" s="41"/>
    </row>
    <row r="306" spans="1:18" ht="15.6" x14ac:dyDescent="0.3">
      <c r="A306" s="126">
        <v>302</v>
      </c>
      <c r="B306" s="142">
        <f t="shared" si="6"/>
        <v>2392.89</v>
      </c>
      <c r="C306" s="128"/>
      <c r="D306" s="129">
        <f t="shared" si="8"/>
        <v>2392.0100000000002</v>
      </c>
      <c r="E306" s="144">
        <v>45598</v>
      </c>
      <c r="F306" s="37">
        <v>2392.89</v>
      </c>
      <c r="G306" s="145">
        <v>45599</v>
      </c>
      <c r="H306" s="76">
        <f t="shared" si="9"/>
        <v>0.87999999999965439</v>
      </c>
      <c r="K306" s="134">
        <v>303</v>
      </c>
      <c r="L306" s="135">
        <v>45599</v>
      </c>
      <c r="M306" s="136"/>
      <c r="N306" s="137">
        <f t="shared" si="10"/>
        <v>110</v>
      </c>
      <c r="O306" s="138">
        <v>110</v>
      </c>
      <c r="P306" s="139">
        <f t="shared" si="7"/>
        <v>0</v>
      </c>
      <c r="Q306" s="41"/>
    </row>
    <row r="307" spans="1:18" ht="15.6" x14ac:dyDescent="0.3">
      <c r="A307" s="126">
        <v>303</v>
      </c>
      <c r="B307" s="142">
        <f t="shared" si="6"/>
        <v>2392.89</v>
      </c>
      <c r="C307" s="128"/>
      <c r="D307" s="129">
        <f t="shared" si="8"/>
        <v>2392.89</v>
      </c>
      <c r="E307" s="144">
        <v>45599</v>
      </c>
      <c r="F307" s="37">
        <v>2392.89</v>
      </c>
      <c r="G307" s="145">
        <v>45600</v>
      </c>
      <c r="H307" s="76">
        <f t="shared" si="9"/>
        <v>0</v>
      </c>
      <c r="K307" s="134">
        <v>304</v>
      </c>
      <c r="L307" s="135">
        <v>45600</v>
      </c>
      <c r="M307" s="136">
        <v>60</v>
      </c>
      <c r="N307" s="137">
        <f t="shared" si="10"/>
        <v>110</v>
      </c>
      <c r="O307" s="138">
        <v>89.2</v>
      </c>
      <c r="P307" s="139">
        <f t="shared" si="7"/>
        <v>80.8</v>
      </c>
      <c r="Q307" s="41"/>
      <c r="R307" s="48" t="s">
        <v>1395</v>
      </c>
    </row>
    <row r="308" spans="1:18" ht="15.6" x14ac:dyDescent="0.3">
      <c r="A308" s="126">
        <v>304</v>
      </c>
      <c r="B308" s="142">
        <f t="shared" si="6"/>
        <v>2404.25</v>
      </c>
      <c r="C308" s="128"/>
      <c r="D308" s="129">
        <f t="shared" si="8"/>
        <v>2392.89</v>
      </c>
      <c r="E308" s="144">
        <v>45600</v>
      </c>
      <c r="F308" s="37">
        <v>2404.25</v>
      </c>
      <c r="G308" s="145">
        <v>45601</v>
      </c>
      <c r="H308" s="76">
        <f t="shared" si="9"/>
        <v>11.360000000000127</v>
      </c>
      <c r="K308" s="134">
        <v>305</v>
      </c>
      <c r="L308" s="135">
        <v>45601</v>
      </c>
      <c r="M308" s="136">
        <v>240</v>
      </c>
      <c r="N308" s="137">
        <f t="shared" si="10"/>
        <v>89.2</v>
      </c>
      <c r="O308" s="138">
        <v>122.6</v>
      </c>
      <c r="P308" s="139">
        <f t="shared" si="7"/>
        <v>206.6</v>
      </c>
      <c r="Q308" s="41"/>
      <c r="R308" t="s">
        <v>1403</v>
      </c>
    </row>
    <row r="309" spans="1:18" ht="15.6" x14ac:dyDescent="0.3">
      <c r="A309" s="126">
        <v>305</v>
      </c>
      <c r="B309" s="142">
        <f t="shared" si="6"/>
        <v>2426.86</v>
      </c>
      <c r="C309" s="128"/>
      <c r="D309" s="129">
        <f t="shared" si="8"/>
        <v>2404.25</v>
      </c>
      <c r="E309" s="144">
        <v>45601</v>
      </c>
      <c r="F309" s="37">
        <v>2426.86</v>
      </c>
      <c r="G309" s="145">
        <v>45602</v>
      </c>
      <c r="H309" s="76">
        <f t="shared" si="9"/>
        <v>22.610000000000127</v>
      </c>
      <c r="K309" s="134">
        <v>306</v>
      </c>
      <c r="L309" s="135">
        <v>45602</v>
      </c>
      <c r="M309" s="136">
        <v>270</v>
      </c>
      <c r="N309" s="137">
        <f t="shared" si="10"/>
        <v>122.6</v>
      </c>
      <c r="O309" s="138">
        <v>301.2</v>
      </c>
      <c r="P309" s="139">
        <f t="shared" si="7"/>
        <v>91.400000000000034</v>
      </c>
      <c r="Q309" s="41"/>
      <c r="R309" t="s">
        <v>1402</v>
      </c>
    </row>
    <row r="310" spans="1:18" ht="15.6" x14ac:dyDescent="0.3">
      <c r="A310" s="126">
        <v>306</v>
      </c>
      <c r="B310" s="142">
        <f t="shared" si="6"/>
        <v>2435.61</v>
      </c>
      <c r="C310" s="128"/>
      <c r="D310" s="129">
        <f t="shared" si="8"/>
        <v>2426.86</v>
      </c>
      <c r="E310" s="144">
        <v>45602</v>
      </c>
      <c r="F310" s="37">
        <v>2435.61</v>
      </c>
      <c r="G310" s="145">
        <v>45603</v>
      </c>
      <c r="H310" s="76">
        <f t="shared" si="9"/>
        <v>8.75</v>
      </c>
      <c r="K310" s="134">
        <v>307</v>
      </c>
      <c r="L310" s="135">
        <v>45603</v>
      </c>
      <c r="M310" s="136"/>
      <c r="N310" s="137">
        <f t="shared" si="10"/>
        <v>301.2</v>
      </c>
      <c r="O310" s="138">
        <v>133.6</v>
      </c>
      <c r="P310" s="139">
        <f t="shared" si="7"/>
        <v>167.6</v>
      </c>
      <c r="Q310" s="41"/>
    </row>
    <row r="311" spans="1:18" ht="15.6" x14ac:dyDescent="0.3">
      <c r="A311" s="126">
        <v>307</v>
      </c>
      <c r="B311" s="142">
        <f t="shared" si="6"/>
        <v>2454.16</v>
      </c>
      <c r="C311" s="128"/>
      <c r="D311" s="129">
        <f t="shared" si="8"/>
        <v>2435.61</v>
      </c>
      <c r="E311" s="144">
        <v>45603</v>
      </c>
      <c r="F311" s="37">
        <v>2454.16</v>
      </c>
      <c r="G311" s="145">
        <v>45604</v>
      </c>
      <c r="H311" s="76">
        <f t="shared" si="9"/>
        <v>18.549999999999727</v>
      </c>
      <c r="K311" s="134">
        <v>308</v>
      </c>
      <c r="L311" s="135">
        <v>45604</v>
      </c>
      <c r="M311" s="136">
        <v>120</v>
      </c>
      <c r="N311" s="137">
        <f t="shared" si="10"/>
        <v>133.6</v>
      </c>
      <c r="O311" s="138">
        <v>115</v>
      </c>
      <c r="P311" s="139">
        <f t="shared" si="7"/>
        <v>138.6</v>
      </c>
      <c r="Q311" s="41"/>
      <c r="R311" s="48" t="s">
        <v>1409</v>
      </c>
    </row>
    <row r="312" spans="1:18" ht="15.6" x14ac:dyDescent="0.3">
      <c r="A312" s="126">
        <v>308</v>
      </c>
      <c r="B312" s="142">
        <f t="shared" si="6"/>
        <v>2468.64</v>
      </c>
      <c r="C312" s="128"/>
      <c r="D312" s="129">
        <f t="shared" si="8"/>
        <v>2454.16</v>
      </c>
      <c r="E312" s="144">
        <v>45604</v>
      </c>
      <c r="F312" s="37">
        <v>2468.64</v>
      </c>
      <c r="G312" s="145">
        <v>45605</v>
      </c>
      <c r="H312" s="76">
        <f t="shared" si="9"/>
        <v>14.480000000000018</v>
      </c>
      <c r="K312" s="134">
        <v>309</v>
      </c>
      <c r="L312" s="135">
        <v>45605</v>
      </c>
      <c r="M312" s="136">
        <v>120</v>
      </c>
      <c r="N312" s="137">
        <f t="shared" si="10"/>
        <v>115</v>
      </c>
      <c r="O312" s="138">
        <v>167.2</v>
      </c>
      <c r="P312" s="139">
        <f t="shared" si="7"/>
        <v>67.800000000000011</v>
      </c>
      <c r="Q312" s="41"/>
      <c r="R312" s="48" t="s">
        <v>1411</v>
      </c>
    </row>
    <row r="313" spans="1:18" ht="15" customHeight="1" x14ac:dyDescent="0.3">
      <c r="A313" s="126">
        <v>309</v>
      </c>
      <c r="B313" s="142">
        <f t="shared" ref="B313:B376" si="11">F313</f>
        <v>2473.79</v>
      </c>
      <c r="C313" s="128"/>
      <c r="D313" s="129">
        <f t="shared" ref="D313:D376" si="12">F312</f>
        <v>2468.64</v>
      </c>
      <c r="E313" s="144">
        <v>45605</v>
      </c>
      <c r="F313" s="37">
        <v>2473.79</v>
      </c>
      <c r="G313" s="145">
        <v>45606</v>
      </c>
      <c r="H313" s="76">
        <f t="shared" ref="H313:H376" si="13">F313-D313</f>
        <v>5.1500000000000909</v>
      </c>
      <c r="K313" s="134">
        <v>310</v>
      </c>
      <c r="L313" s="135">
        <v>45606</v>
      </c>
      <c r="M313" s="136"/>
      <c r="N313" s="137">
        <f t="shared" ref="N313:N376" si="14">O312</f>
        <v>167.2</v>
      </c>
      <c r="O313" s="138">
        <v>167.2</v>
      </c>
      <c r="P313" s="139">
        <f t="shared" ref="P313:P376" si="15">M313+N313-O313</f>
        <v>0</v>
      </c>
      <c r="Q313" s="41"/>
    </row>
    <row r="314" spans="1:18" ht="15" customHeight="1" x14ac:dyDescent="0.3">
      <c r="A314" s="126">
        <v>310</v>
      </c>
      <c r="B314" s="142">
        <f t="shared" si="11"/>
        <v>2473.92</v>
      </c>
      <c r="C314" s="128"/>
      <c r="D314" s="129">
        <f t="shared" si="12"/>
        <v>2473.79</v>
      </c>
      <c r="E314" s="144">
        <v>45606</v>
      </c>
      <c r="F314" s="37">
        <v>2473.92</v>
      </c>
      <c r="G314" s="145">
        <v>45607</v>
      </c>
      <c r="H314" s="76">
        <f t="shared" si="13"/>
        <v>0.13000000000010914</v>
      </c>
      <c r="K314" s="134">
        <v>311</v>
      </c>
      <c r="L314" s="135">
        <v>45607</v>
      </c>
      <c r="M314" s="136"/>
      <c r="N314" s="137">
        <f t="shared" si="14"/>
        <v>167.2</v>
      </c>
      <c r="O314" s="138">
        <v>144.80000000000001</v>
      </c>
      <c r="P314" s="139">
        <f t="shared" si="15"/>
        <v>22.399999999999977</v>
      </c>
      <c r="Q314" s="41"/>
    </row>
    <row r="315" spans="1:18" ht="15" customHeight="1" x14ac:dyDescent="0.3">
      <c r="A315" s="126">
        <v>311</v>
      </c>
      <c r="B315" s="142">
        <f t="shared" si="11"/>
        <v>2476.34</v>
      </c>
      <c r="C315" s="128"/>
      <c r="D315" s="129">
        <f t="shared" si="12"/>
        <v>2473.92</v>
      </c>
      <c r="E315" s="144">
        <v>45607</v>
      </c>
      <c r="F315" s="37">
        <v>2476.34</v>
      </c>
      <c r="G315" s="145">
        <v>45608</v>
      </c>
      <c r="H315" s="76">
        <f t="shared" si="13"/>
        <v>2.4200000000000728</v>
      </c>
      <c r="K315" s="134">
        <v>312</v>
      </c>
      <c r="L315" s="135">
        <v>45608</v>
      </c>
      <c r="M315" s="136"/>
      <c r="N315" s="137">
        <f t="shared" si="14"/>
        <v>144.80000000000001</v>
      </c>
      <c r="O315" s="138">
        <v>80.8</v>
      </c>
      <c r="P315" s="139">
        <f t="shared" si="15"/>
        <v>64.000000000000014</v>
      </c>
      <c r="Q315" s="41"/>
    </row>
    <row r="316" spans="1:18" ht="15" customHeight="1" x14ac:dyDescent="0.3">
      <c r="A316" s="126">
        <v>312</v>
      </c>
      <c r="B316" s="142">
        <f t="shared" si="11"/>
        <v>2481.34</v>
      </c>
      <c r="C316" s="128"/>
      <c r="D316" s="129">
        <f t="shared" si="12"/>
        <v>2476.34</v>
      </c>
      <c r="E316" s="144">
        <v>45608</v>
      </c>
      <c r="F316" s="37">
        <v>2481.34</v>
      </c>
      <c r="G316" s="145">
        <v>45609</v>
      </c>
      <c r="H316" s="76">
        <f t="shared" si="13"/>
        <v>5</v>
      </c>
      <c r="K316" s="134">
        <v>313</v>
      </c>
      <c r="L316" s="135">
        <v>45609</v>
      </c>
      <c r="M316" s="136">
        <v>120</v>
      </c>
      <c r="N316" s="137">
        <f t="shared" si="14"/>
        <v>80.8</v>
      </c>
      <c r="O316" s="138">
        <v>156</v>
      </c>
      <c r="P316" s="139">
        <f t="shared" si="15"/>
        <v>44.800000000000011</v>
      </c>
      <c r="Q316" s="41"/>
      <c r="R316" t="s">
        <v>1184</v>
      </c>
    </row>
    <row r="317" spans="1:18" ht="15" customHeight="1" x14ac:dyDescent="0.3">
      <c r="A317" s="126">
        <v>313</v>
      </c>
      <c r="B317" s="142">
        <f t="shared" si="11"/>
        <v>2485.36</v>
      </c>
      <c r="C317" s="128"/>
      <c r="D317" s="129">
        <f t="shared" si="12"/>
        <v>2481.34</v>
      </c>
      <c r="E317" s="144">
        <v>45609</v>
      </c>
      <c r="F317" s="37">
        <v>2485.36</v>
      </c>
      <c r="G317" s="145">
        <v>45610</v>
      </c>
      <c r="H317" s="76">
        <f t="shared" si="13"/>
        <v>4.0199999999999818</v>
      </c>
      <c r="K317" s="134">
        <v>314</v>
      </c>
      <c r="L317" s="135">
        <v>45610</v>
      </c>
      <c r="M317" s="136"/>
      <c r="N317" s="137">
        <f t="shared" si="14"/>
        <v>156</v>
      </c>
      <c r="O317" s="138">
        <v>122.6</v>
      </c>
      <c r="P317" s="139">
        <f t="shared" si="15"/>
        <v>33.400000000000006</v>
      </c>
      <c r="Q317" s="41"/>
    </row>
    <row r="318" spans="1:18" ht="15" customHeight="1" x14ac:dyDescent="0.3">
      <c r="A318" s="126">
        <v>314</v>
      </c>
      <c r="B318" s="142">
        <f t="shared" si="11"/>
        <v>2489.75</v>
      </c>
      <c r="C318" s="128"/>
      <c r="D318" s="129">
        <f t="shared" si="12"/>
        <v>2485.36</v>
      </c>
      <c r="E318" s="144">
        <v>45610</v>
      </c>
      <c r="F318" s="37">
        <v>2489.75</v>
      </c>
      <c r="G318" s="145">
        <v>45611</v>
      </c>
      <c r="H318" s="76">
        <f t="shared" si="13"/>
        <v>4.3899999999998727</v>
      </c>
      <c r="K318" s="134">
        <v>315</v>
      </c>
      <c r="L318" s="135">
        <v>45611</v>
      </c>
      <c r="M318" s="136"/>
      <c r="N318" s="137">
        <f t="shared" si="14"/>
        <v>122.6</v>
      </c>
      <c r="O318" s="138">
        <v>22.4</v>
      </c>
      <c r="P318" s="139">
        <f t="shared" si="15"/>
        <v>100.19999999999999</v>
      </c>
      <c r="Q318" s="41"/>
      <c r="R318" t="s">
        <v>1425</v>
      </c>
    </row>
    <row r="319" spans="1:18" ht="15" customHeight="1" x14ac:dyDescent="0.3">
      <c r="A319" s="126">
        <v>315</v>
      </c>
      <c r="B319" s="142">
        <f t="shared" si="11"/>
        <v>2500.4</v>
      </c>
      <c r="C319" s="128"/>
      <c r="D319" s="129">
        <f t="shared" si="12"/>
        <v>2489.75</v>
      </c>
      <c r="E319" s="144">
        <v>45611</v>
      </c>
      <c r="F319" s="37">
        <v>2500.4</v>
      </c>
      <c r="G319" s="145">
        <v>45612</v>
      </c>
      <c r="H319" s="76">
        <f t="shared" si="13"/>
        <v>10.650000000000091</v>
      </c>
      <c r="K319" s="134">
        <v>316</v>
      </c>
      <c r="L319" s="135">
        <v>45612</v>
      </c>
      <c r="M319" s="136">
        <v>330</v>
      </c>
      <c r="N319" s="137">
        <f t="shared" si="14"/>
        <v>22.4</v>
      </c>
      <c r="O319" s="138">
        <v>240</v>
      </c>
      <c r="P319" s="139">
        <f t="shared" si="15"/>
        <v>112.39999999999998</v>
      </c>
      <c r="Q319" s="41"/>
      <c r="R319" t="s">
        <v>1424</v>
      </c>
    </row>
    <row r="320" spans="1:18" ht="15" customHeight="1" x14ac:dyDescent="0.3">
      <c r="A320" s="126">
        <v>316</v>
      </c>
      <c r="B320" s="142">
        <f t="shared" si="11"/>
        <v>2510.48</v>
      </c>
      <c r="C320" s="128"/>
      <c r="D320" s="129">
        <f t="shared" si="12"/>
        <v>2500.4</v>
      </c>
      <c r="E320" s="144">
        <v>45612</v>
      </c>
      <c r="F320" s="37">
        <v>2510.48</v>
      </c>
      <c r="G320" s="145">
        <v>45613</v>
      </c>
      <c r="H320" s="76">
        <f t="shared" si="13"/>
        <v>10.079999999999927</v>
      </c>
      <c r="K320" s="134">
        <v>317</v>
      </c>
      <c r="L320" s="135">
        <v>45613</v>
      </c>
      <c r="M320" s="136"/>
      <c r="N320" s="137">
        <f t="shared" si="14"/>
        <v>240</v>
      </c>
      <c r="O320" s="138">
        <v>200.8</v>
      </c>
      <c r="P320" s="139">
        <f t="shared" si="15"/>
        <v>39.199999999999989</v>
      </c>
      <c r="Q320" s="41"/>
    </row>
    <row r="321" spans="1:19" ht="15" customHeight="1" x14ac:dyDescent="0.3">
      <c r="A321" s="126">
        <v>317</v>
      </c>
      <c r="B321" s="142">
        <f t="shared" si="11"/>
        <v>2515.41</v>
      </c>
      <c r="C321" s="128"/>
      <c r="D321" s="129">
        <f t="shared" si="12"/>
        <v>2510.48</v>
      </c>
      <c r="E321" s="144">
        <v>45613</v>
      </c>
      <c r="F321" s="37">
        <v>2515.41</v>
      </c>
      <c r="G321" s="145">
        <v>45614</v>
      </c>
      <c r="H321" s="76">
        <f t="shared" si="13"/>
        <v>4.9299999999998363</v>
      </c>
      <c r="K321" s="134">
        <v>318</v>
      </c>
      <c r="L321" s="135">
        <v>45614</v>
      </c>
      <c r="M321" s="136"/>
      <c r="N321" s="137">
        <f t="shared" si="14"/>
        <v>200.8</v>
      </c>
      <c r="O321" s="138">
        <v>135</v>
      </c>
      <c r="P321" s="139">
        <f t="shared" si="15"/>
        <v>65.800000000000011</v>
      </c>
      <c r="Q321" s="41"/>
    </row>
    <row r="322" spans="1:19" ht="15" customHeight="1" x14ac:dyDescent="0.3">
      <c r="A322" s="126">
        <v>318</v>
      </c>
      <c r="B322" s="142">
        <f t="shared" si="11"/>
        <v>2521.16</v>
      </c>
      <c r="C322" s="128"/>
      <c r="D322" s="129">
        <f t="shared" si="12"/>
        <v>2515.41</v>
      </c>
      <c r="E322" s="144">
        <v>45614</v>
      </c>
      <c r="F322" s="37">
        <v>2521.16</v>
      </c>
      <c r="G322" s="145">
        <v>45615</v>
      </c>
      <c r="H322" s="76">
        <f t="shared" si="13"/>
        <v>5.75</v>
      </c>
      <c r="K322" s="134">
        <v>319</v>
      </c>
      <c r="L322" s="135">
        <v>45615</v>
      </c>
      <c r="M322" s="136">
        <v>225</v>
      </c>
      <c r="N322" s="137">
        <f t="shared" si="14"/>
        <v>135</v>
      </c>
      <c r="O322" s="138">
        <v>312.39999999999998</v>
      </c>
      <c r="P322" s="139">
        <f t="shared" si="15"/>
        <v>47.600000000000023</v>
      </c>
      <c r="Q322" s="41"/>
      <c r="R322" s="48" t="s">
        <v>1428</v>
      </c>
    </row>
    <row r="323" spans="1:19" ht="15" customHeight="1" x14ac:dyDescent="0.3">
      <c r="A323" s="126">
        <v>319</v>
      </c>
      <c r="B323" s="142">
        <f t="shared" si="11"/>
        <v>2524.92</v>
      </c>
      <c r="C323" s="128"/>
      <c r="D323" s="129">
        <f t="shared" si="12"/>
        <v>2521.16</v>
      </c>
      <c r="E323" s="144">
        <v>45615</v>
      </c>
      <c r="F323" s="37">
        <v>2524.92</v>
      </c>
      <c r="G323" s="145">
        <v>45616</v>
      </c>
      <c r="H323" s="76">
        <f t="shared" si="13"/>
        <v>3.7600000000002183</v>
      </c>
      <c r="K323" s="134">
        <v>320</v>
      </c>
      <c r="L323" s="135">
        <v>45616</v>
      </c>
      <c r="M323" s="136"/>
      <c r="N323" s="137">
        <f t="shared" si="14"/>
        <v>312.39999999999998</v>
      </c>
      <c r="O323" s="138">
        <v>301.2</v>
      </c>
      <c r="P323" s="139">
        <f t="shared" si="15"/>
        <v>11.199999999999989</v>
      </c>
      <c r="Q323" s="41"/>
    </row>
    <row r="324" spans="1:19" ht="15" customHeight="1" x14ac:dyDescent="0.3">
      <c r="A324" s="126">
        <v>320</v>
      </c>
      <c r="B324" s="142">
        <f t="shared" si="11"/>
        <v>2528.6799999999998</v>
      </c>
      <c r="C324" s="128"/>
      <c r="D324" s="129">
        <f t="shared" si="12"/>
        <v>2524.92</v>
      </c>
      <c r="E324" s="144">
        <v>45616</v>
      </c>
      <c r="F324" s="37">
        <v>2528.6799999999998</v>
      </c>
      <c r="G324" s="145">
        <v>45617</v>
      </c>
      <c r="H324" s="76">
        <f t="shared" si="13"/>
        <v>3.7599999999997635</v>
      </c>
      <c r="K324" s="134">
        <v>321</v>
      </c>
      <c r="L324" s="135">
        <v>45617</v>
      </c>
      <c r="M324" s="136"/>
      <c r="N324" s="137">
        <f t="shared" si="14"/>
        <v>301.2</v>
      </c>
      <c r="O324" s="138">
        <v>223.2</v>
      </c>
      <c r="P324" s="139">
        <f t="shared" si="15"/>
        <v>78</v>
      </c>
      <c r="Q324" s="41"/>
    </row>
    <row r="325" spans="1:19" ht="15" customHeight="1" x14ac:dyDescent="0.3">
      <c r="A325" s="126">
        <v>321</v>
      </c>
      <c r="B325" s="142">
        <f t="shared" si="11"/>
        <v>2538.17</v>
      </c>
      <c r="C325" s="128"/>
      <c r="D325" s="129">
        <f t="shared" si="12"/>
        <v>2528.6799999999998</v>
      </c>
      <c r="E325" s="144">
        <v>45617</v>
      </c>
      <c r="F325" s="37">
        <v>2538.17</v>
      </c>
      <c r="G325" s="145">
        <v>45618</v>
      </c>
      <c r="H325" s="76">
        <f t="shared" si="13"/>
        <v>9.4900000000002365</v>
      </c>
      <c r="K325" s="134">
        <v>322</v>
      </c>
      <c r="L325" s="135">
        <v>45618</v>
      </c>
      <c r="M325" s="136"/>
      <c r="N325" s="137">
        <f t="shared" si="14"/>
        <v>223.2</v>
      </c>
      <c r="O325" s="138">
        <v>133.6</v>
      </c>
      <c r="P325" s="139">
        <f t="shared" si="15"/>
        <v>89.6</v>
      </c>
      <c r="Q325" s="41"/>
    </row>
    <row r="326" spans="1:19" ht="15" customHeight="1" x14ac:dyDescent="0.3">
      <c r="A326" s="126">
        <v>322</v>
      </c>
      <c r="B326" s="142">
        <f t="shared" si="11"/>
        <v>2545.88</v>
      </c>
      <c r="C326" s="128"/>
      <c r="D326" s="129">
        <f t="shared" si="12"/>
        <v>2538.17</v>
      </c>
      <c r="E326" s="144">
        <v>45618</v>
      </c>
      <c r="F326" s="37">
        <v>2545.88</v>
      </c>
      <c r="G326" s="145">
        <v>45619</v>
      </c>
      <c r="H326" s="76">
        <f t="shared" si="13"/>
        <v>7.7100000000000364</v>
      </c>
      <c r="K326" s="134">
        <v>323</v>
      </c>
      <c r="L326" s="135">
        <v>45619</v>
      </c>
      <c r="M326" s="136">
        <v>90</v>
      </c>
      <c r="N326" s="137">
        <f t="shared" si="14"/>
        <v>133.6</v>
      </c>
      <c r="O326" s="138">
        <v>156</v>
      </c>
      <c r="P326" s="139">
        <f t="shared" si="15"/>
        <v>67.599999999999994</v>
      </c>
      <c r="Q326" s="41"/>
      <c r="R326" t="s">
        <v>1429</v>
      </c>
    </row>
    <row r="327" spans="1:19" ht="15" customHeight="1" x14ac:dyDescent="0.3">
      <c r="A327" s="126">
        <v>323</v>
      </c>
      <c r="B327" s="142">
        <f t="shared" si="11"/>
        <v>2555.1</v>
      </c>
      <c r="C327" s="128"/>
      <c r="D327" s="129">
        <f t="shared" si="12"/>
        <v>2545.88</v>
      </c>
      <c r="E327" s="144">
        <v>45619</v>
      </c>
      <c r="F327" s="37">
        <v>2555.1</v>
      </c>
      <c r="G327" s="145">
        <v>45620</v>
      </c>
      <c r="H327" s="76">
        <f t="shared" si="13"/>
        <v>9.2199999999997999</v>
      </c>
      <c r="K327" s="134">
        <v>324</v>
      </c>
      <c r="L327" s="135">
        <v>45620</v>
      </c>
      <c r="M327" s="136">
        <v>150</v>
      </c>
      <c r="N327" s="137">
        <f t="shared" si="14"/>
        <v>156</v>
      </c>
      <c r="O327" s="138">
        <v>223.2</v>
      </c>
      <c r="P327" s="139">
        <f t="shared" si="15"/>
        <v>82.800000000000011</v>
      </c>
      <c r="Q327" s="41"/>
      <c r="R327" t="s">
        <v>1430</v>
      </c>
      <c r="S327" t="s">
        <v>1217</v>
      </c>
    </row>
    <row r="328" spans="1:19" ht="15" customHeight="1" x14ac:dyDescent="0.3">
      <c r="A328" s="126">
        <v>324</v>
      </c>
      <c r="B328" s="142">
        <f t="shared" si="11"/>
        <v>2560.4</v>
      </c>
      <c r="C328" s="128"/>
      <c r="D328" s="129">
        <f t="shared" si="12"/>
        <v>2555.1</v>
      </c>
      <c r="E328" s="144">
        <v>45620</v>
      </c>
      <c r="F328" s="37">
        <v>2560.4</v>
      </c>
      <c r="G328" s="145">
        <v>45621</v>
      </c>
      <c r="H328" s="76">
        <f t="shared" si="13"/>
        <v>5.3000000000001819</v>
      </c>
      <c r="K328" s="134">
        <v>325</v>
      </c>
      <c r="L328" s="135">
        <v>45621</v>
      </c>
      <c r="M328" s="136">
        <v>120</v>
      </c>
      <c r="N328" s="137">
        <f t="shared" si="14"/>
        <v>223.2</v>
      </c>
      <c r="O328" s="138">
        <v>133.6</v>
      </c>
      <c r="P328" s="139">
        <f t="shared" si="15"/>
        <v>209.6</v>
      </c>
      <c r="Q328" s="41"/>
      <c r="R328" t="s">
        <v>1432</v>
      </c>
      <c r="S328" s="48" t="s">
        <v>1488</v>
      </c>
    </row>
    <row r="329" spans="1:19" ht="15" customHeight="1" x14ac:dyDescent="0.3">
      <c r="A329" s="126">
        <v>325</v>
      </c>
      <c r="B329" s="142">
        <f t="shared" si="11"/>
        <v>2572.5700000000002</v>
      </c>
      <c r="C329" s="128"/>
      <c r="D329" s="129">
        <f t="shared" si="12"/>
        <v>2560.4</v>
      </c>
      <c r="E329" s="144">
        <v>45621</v>
      </c>
      <c r="F329" s="37">
        <v>2572.5700000000002</v>
      </c>
      <c r="G329" s="145">
        <v>45622</v>
      </c>
      <c r="H329" s="76">
        <f t="shared" si="13"/>
        <v>12.170000000000073</v>
      </c>
      <c r="K329" s="134">
        <v>326</v>
      </c>
      <c r="L329" s="135">
        <v>45622</v>
      </c>
      <c r="M329" s="136"/>
      <c r="N329" s="137">
        <f t="shared" si="14"/>
        <v>133.6</v>
      </c>
      <c r="O329" s="138">
        <v>100.4</v>
      </c>
      <c r="P329" s="139">
        <f t="shared" si="15"/>
        <v>33.199999999999989</v>
      </c>
      <c r="Q329" s="41"/>
    </row>
    <row r="330" spans="1:19" ht="15" customHeight="1" x14ac:dyDescent="0.3">
      <c r="A330" s="126">
        <v>326</v>
      </c>
      <c r="B330" s="142">
        <f t="shared" si="11"/>
        <v>2576.6999999999998</v>
      </c>
      <c r="C330" s="128"/>
      <c r="D330" s="129">
        <f t="shared" si="12"/>
        <v>2572.5700000000002</v>
      </c>
      <c r="E330" s="144">
        <v>45622</v>
      </c>
      <c r="F330" s="37">
        <v>2576.6999999999998</v>
      </c>
      <c r="G330" s="145">
        <v>45623</v>
      </c>
      <c r="H330" s="76">
        <f t="shared" si="13"/>
        <v>4.1299999999996544</v>
      </c>
      <c r="K330" s="134">
        <v>327</v>
      </c>
      <c r="L330" s="135">
        <v>45623</v>
      </c>
      <c r="M330" s="136">
        <v>210</v>
      </c>
      <c r="N330" s="137">
        <f t="shared" si="14"/>
        <v>100.4</v>
      </c>
      <c r="O330" s="138">
        <v>133.6</v>
      </c>
      <c r="P330" s="139">
        <f t="shared" si="15"/>
        <v>176.79999999999998</v>
      </c>
      <c r="Q330" s="41"/>
    </row>
    <row r="331" spans="1:19" ht="15" customHeight="1" x14ac:dyDescent="0.3">
      <c r="A331" s="126">
        <v>327</v>
      </c>
      <c r="B331" s="142">
        <f t="shared" si="11"/>
        <v>2593.5</v>
      </c>
      <c r="C331" s="128"/>
      <c r="D331" s="129">
        <f t="shared" si="12"/>
        <v>2576.6999999999998</v>
      </c>
      <c r="E331" s="144">
        <v>45623</v>
      </c>
      <c r="F331" s="37">
        <v>2593.5</v>
      </c>
      <c r="G331" s="145">
        <v>45624</v>
      </c>
      <c r="H331" s="76">
        <f t="shared" si="13"/>
        <v>16.800000000000182</v>
      </c>
      <c r="K331" s="134">
        <v>328</v>
      </c>
      <c r="L331" s="135">
        <v>45624</v>
      </c>
      <c r="M331" s="136">
        <v>60</v>
      </c>
      <c r="N331" s="137">
        <f t="shared" si="14"/>
        <v>133.6</v>
      </c>
      <c r="O331" s="138">
        <v>111.6</v>
      </c>
      <c r="P331" s="139">
        <f t="shared" si="15"/>
        <v>82</v>
      </c>
      <c r="Q331" s="41"/>
      <c r="R331" t="s">
        <v>1436</v>
      </c>
    </row>
    <row r="332" spans="1:19" ht="15" customHeight="1" x14ac:dyDescent="0.3">
      <c r="A332" s="126">
        <v>328</v>
      </c>
      <c r="B332" s="142">
        <f t="shared" si="11"/>
        <v>2603.11</v>
      </c>
      <c r="C332" s="128"/>
      <c r="D332" s="129">
        <f t="shared" si="12"/>
        <v>2593.5</v>
      </c>
      <c r="E332" s="144">
        <v>45624</v>
      </c>
      <c r="F332" s="37">
        <v>2603.11</v>
      </c>
      <c r="G332" s="145">
        <v>45625</v>
      </c>
      <c r="H332" s="76">
        <f t="shared" si="13"/>
        <v>9.6100000000001273</v>
      </c>
      <c r="K332" s="134">
        <v>329</v>
      </c>
      <c r="L332" s="135">
        <v>45625</v>
      </c>
      <c r="M332" s="136"/>
      <c r="N332" s="137">
        <f t="shared" si="14"/>
        <v>111.6</v>
      </c>
      <c r="O332" s="138">
        <v>100</v>
      </c>
      <c r="P332" s="139">
        <f t="shared" si="15"/>
        <v>11.599999999999994</v>
      </c>
      <c r="Q332" s="41"/>
    </row>
    <row r="333" spans="1:19" ht="15" customHeight="1" x14ac:dyDescent="0.3">
      <c r="A333" s="126">
        <v>329</v>
      </c>
      <c r="B333" s="142">
        <f t="shared" si="11"/>
        <v>2603.91</v>
      </c>
      <c r="C333" s="128"/>
      <c r="D333" s="129">
        <f t="shared" si="12"/>
        <v>2603.11</v>
      </c>
      <c r="E333" s="144">
        <v>45625</v>
      </c>
      <c r="F333" s="37">
        <v>2603.91</v>
      </c>
      <c r="G333" s="145">
        <v>45626</v>
      </c>
      <c r="H333" s="76">
        <f t="shared" si="13"/>
        <v>0.79999999999972715</v>
      </c>
      <c r="K333" s="134">
        <v>330</v>
      </c>
      <c r="L333" s="135">
        <v>45626</v>
      </c>
      <c r="M333" s="136">
        <v>100</v>
      </c>
      <c r="N333" s="137">
        <f t="shared" si="14"/>
        <v>100</v>
      </c>
      <c r="O333" s="138">
        <v>178.4</v>
      </c>
      <c r="P333" s="139">
        <f t="shared" si="15"/>
        <v>21.599999999999994</v>
      </c>
      <c r="Q333" s="41"/>
      <c r="R333" t="s">
        <v>1440</v>
      </c>
    </row>
    <row r="334" spans="1:19" ht="15" customHeight="1" x14ac:dyDescent="0.3">
      <c r="A334" s="126">
        <v>330</v>
      </c>
      <c r="B334" s="142">
        <f t="shared" si="11"/>
        <v>2606.2800000000002</v>
      </c>
      <c r="C334" s="128"/>
      <c r="D334" s="129">
        <f t="shared" si="12"/>
        <v>2603.91</v>
      </c>
      <c r="E334" s="144">
        <v>45626</v>
      </c>
      <c r="F334" s="37">
        <v>2606.2800000000002</v>
      </c>
      <c r="G334" s="145">
        <v>45627</v>
      </c>
      <c r="H334" s="76">
        <f t="shared" si="13"/>
        <v>2.3700000000003456</v>
      </c>
      <c r="K334" s="134">
        <v>331</v>
      </c>
      <c r="L334" s="135">
        <v>45627</v>
      </c>
      <c r="M334" s="136">
        <v>90</v>
      </c>
      <c r="N334" s="137">
        <f t="shared" si="14"/>
        <v>178.4</v>
      </c>
      <c r="O334" s="138">
        <v>189.6</v>
      </c>
      <c r="P334" s="139">
        <f t="shared" si="15"/>
        <v>78.799999999999983</v>
      </c>
      <c r="Q334" s="41"/>
      <c r="R334" t="s">
        <v>1441</v>
      </c>
      <c r="S334" t="s">
        <v>1445</v>
      </c>
    </row>
    <row r="335" spans="1:19" ht="15" customHeight="1" x14ac:dyDescent="0.3">
      <c r="A335" s="126">
        <v>331</v>
      </c>
      <c r="B335" s="142">
        <f t="shared" si="11"/>
        <v>2614.81</v>
      </c>
      <c r="C335" s="128"/>
      <c r="D335" s="129">
        <f t="shared" si="12"/>
        <v>2606.2800000000002</v>
      </c>
      <c r="E335" s="144">
        <v>45627</v>
      </c>
      <c r="F335" s="37">
        <v>2614.81</v>
      </c>
      <c r="G335" s="145">
        <v>45628</v>
      </c>
      <c r="H335" s="76">
        <f t="shared" si="13"/>
        <v>8.5299999999997453</v>
      </c>
      <c r="K335" s="134">
        <v>332</v>
      </c>
      <c r="L335" s="135">
        <v>45628</v>
      </c>
      <c r="M335" s="136">
        <v>60</v>
      </c>
      <c r="N335" s="137">
        <f t="shared" si="14"/>
        <v>189.6</v>
      </c>
      <c r="O335" s="138">
        <v>125</v>
      </c>
      <c r="P335" s="139">
        <f t="shared" si="15"/>
        <v>124.6</v>
      </c>
      <c r="Q335" s="41"/>
      <c r="R335" t="s">
        <v>1446</v>
      </c>
    </row>
    <row r="336" spans="1:19" ht="15" customHeight="1" x14ac:dyDescent="0.3">
      <c r="A336" s="126">
        <v>332</v>
      </c>
      <c r="B336" s="142">
        <f t="shared" si="11"/>
        <v>2628.93</v>
      </c>
      <c r="C336" s="128"/>
      <c r="D336" s="129">
        <f t="shared" si="12"/>
        <v>2614.81</v>
      </c>
      <c r="E336" s="144">
        <v>45628</v>
      </c>
      <c r="F336" s="37">
        <v>2628.93</v>
      </c>
      <c r="G336" s="145">
        <v>45629</v>
      </c>
      <c r="H336" s="76">
        <f t="shared" si="13"/>
        <v>14.119999999999891</v>
      </c>
      <c r="K336" s="134">
        <v>333</v>
      </c>
      <c r="L336" s="135">
        <v>45629</v>
      </c>
      <c r="M336" s="136">
        <v>120</v>
      </c>
      <c r="N336" s="137">
        <f t="shared" si="14"/>
        <v>125</v>
      </c>
      <c r="O336" s="138">
        <v>212</v>
      </c>
      <c r="P336" s="139">
        <f t="shared" si="15"/>
        <v>33</v>
      </c>
      <c r="Q336" s="41"/>
      <c r="R336" s="48" t="s">
        <v>1448</v>
      </c>
    </row>
    <row r="337" spans="1:18" ht="15" customHeight="1" x14ac:dyDescent="0.3">
      <c r="A337" s="126">
        <v>333</v>
      </c>
      <c r="B337" s="142">
        <f t="shared" si="11"/>
        <v>2631.99</v>
      </c>
      <c r="C337" s="128"/>
      <c r="D337" s="129">
        <f t="shared" si="12"/>
        <v>2628.93</v>
      </c>
      <c r="E337" s="144">
        <v>45629</v>
      </c>
      <c r="F337" s="37">
        <v>2631.99</v>
      </c>
      <c r="G337" s="145">
        <v>45630</v>
      </c>
      <c r="H337" s="76">
        <f t="shared" si="13"/>
        <v>3.0599999999999454</v>
      </c>
      <c r="K337" s="134">
        <v>334</v>
      </c>
      <c r="L337" s="135">
        <v>45630</v>
      </c>
      <c r="M337" s="136"/>
      <c r="N337" s="137">
        <f t="shared" si="14"/>
        <v>212</v>
      </c>
      <c r="O337" s="138">
        <v>223.2</v>
      </c>
      <c r="P337" s="139">
        <v>0</v>
      </c>
      <c r="Q337" s="41"/>
    </row>
    <row r="338" spans="1:18" ht="15" customHeight="1" x14ac:dyDescent="0.3">
      <c r="A338" s="126">
        <v>334</v>
      </c>
      <c r="B338" s="142">
        <f t="shared" si="11"/>
        <v>2633.57</v>
      </c>
      <c r="C338" s="128"/>
      <c r="D338" s="129">
        <f t="shared" si="12"/>
        <v>2631.99</v>
      </c>
      <c r="E338" s="144">
        <v>45630</v>
      </c>
      <c r="F338" s="37">
        <v>2633.57</v>
      </c>
      <c r="G338" s="145">
        <v>45631</v>
      </c>
      <c r="H338" s="76">
        <f t="shared" si="13"/>
        <v>1.580000000000382</v>
      </c>
      <c r="K338" s="134">
        <v>335</v>
      </c>
      <c r="L338" s="135">
        <v>45631</v>
      </c>
      <c r="M338" s="136"/>
      <c r="N338" s="137">
        <f t="shared" si="14"/>
        <v>223.2</v>
      </c>
      <c r="O338" s="138">
        <v>178.44</v>
      </c>
      <c r="P338" s="139">
        <f t="shared" si="15"/>
        <v>44.759999999999991</v>
      </c>
      <c r="Q338" s="41"/>
    </row>
    <row r="339" spans="1:18" ht="15" customHeight="1" x14ac:dyDescent="0.3">
      <c r="A339" s="126">
        <v>335</v>
      </c>
      <c r="B339" s="142">
        <f t="shared" si="11"/>
        <v>2636.34</v>
      </c>
      <c r="C339" s="128"/>
      <c r="D339" s="129">
        <f t="shared" si="12"/>
        <v>2633.57</v>
      </c>
      <c r="E339" s="144">
        <v>45631</v>
      </c>
      <c r="F339" s="37">
        <v>2636.34</v>
      </c>
      <c r="G339" s="145">
        <v>45632</v>
      </c>
      <c r="H339" s="76">
        <f t="shared" si="13"/>
        <v>2.7699999999999818</v>
      </c>
      <c r="K339" s="134">
        <v>336</v>
      </c>
      <c r="L339" s="135">
        <v>45632</v>
      </c>
      <c r="M339" s="136"/>
      <c r="N339" s="137">
        <f t="shared" si="14"/>
        <v>178.44</v>
      </c>
      <c r="O339" s="138">
        <v>145</v>
      </c>
      <c r="P339" s="139">
        <f t="shared" si="15"/>
        <v>33.44</v>
      </c>
      <c r="Q339" s="41"/>
    </row>
    <row r="340" spans="1:18" ht="15" customHeight="1" x14ac:dyDescent="0.3">
      <c r="A340" s="126">
        <v>336</v>
      </c>
      <c r="B340" s="142">
        <f t="shared" si="11"/>
        <v>2639.3</v>
      </c>
      <c r="C340" s="128"/>
      <c r="D340" s="129">
        <f t="shared" si="12"/>
        <v>2636.34</v>
      </c>
      <c r="E340" s="144">
        <v>45632</v>
      </c>
      <c r="F340" s="37">
        <v>2639.3</v>
      </c>
      <c r="G340" s="145">
        <v>45633</v>
      </c>
      <c r="H340" s="76">
        <f t="shared" si="13"/>
        <v>2.9600000000000364</v>
      </c>
      <c r="K340" s="134">
        <v>337</v>
      </c>
      <c r="L340" s="135">
        <v>45633</v>
      </c>
      <c r="M340" s="136"/>
      <c r="N340" s="137">
        <f t="shared" si="14"/>
        <v>145</v>
      </c>
      <c r="O340" s="138">
        <v>135</v>
      </c>
      <c r="P340" s="139">
        <f t="shared" si="15"/>
        <v>10</v>
      </c>
      <c r="Q340" s="41"/>
    </row>
    <row r="341" spans="1:18" ht="15" customHeight="1" x14ac:dyDescent="0.3">
      <c r="A341" s="126">
        <v>337</v>
      </c>
      <c r="B341" s="142">
        <f t="shared" si="11"/>
        <v>2641.12</v>
      </c>
      <c r="C341" s="128"/>
      <c r="D341" s="129">
        <f t="shared" si="12"/>
        <v>2639.3</v>
      </c>
      <c r="E341" s="144">
        <v>45633</v>
      </c>
      <c r="F341" s="37">
        <v>2641.12</v>
      </c>
      <c r="G341" s="145">
        <v>45634</v>
      </c>
      <c r="H341" s="76">
        <f t="shared" si="13"/>
        <v>1.819999999999709</v>
      </c>
      <c r="K341" s="134">
        <v>338</v>
      </c>
      <c r="L341" s="135">
        <v>45634</v>
      </c>
      <c r="M341" s="136"/>
      <c r="N341" s="137">
        <f t="shared" si="14"/>
        <v>135</v>
      </c>
      <c r="O341" s="138">
        <v>89.2</v>
      </c>
      <c r="P341" s="139">
        <f t="shared" si="15"/>
        <v>45.8</v>
      </c>
      <c r="Q341" s="41"/>
    </row>
    <row r="342" spans="1:18" ht="15" customHeight="1" x14ac:dyDescent="0.3">
      <c r="A342" s="126">
        <v>338</v>
      </c>
      <c r="B342" s="142">
        <f t="shared" si="11"/>
        <v>2647.42</v>
      </c>
      <c r="C342" s="128"/>
      <c r="D342" s="129">
        <f t="shared" si="12"/>
        <v>2641.12</v>
      </c>
      <c r="E342" s="144">
        <v>45634</v>
      </c>
      <c r="F342" s="37">
        <v>2647.42</v>
      </c>
      <c r="G342" s="145">
        <v>45635</v>
      </c>
      <c r="H342" s="76">
        <f t="shared" si="13"/>
        <v>6.3000000000001819</v>
      </c>
      <c r="K342" s="134">
        <v>339</v>
      </c>
      <c r="L342" s="135">
        <v>45635</v>
      </c>
      <c r="M342" s="136">
        <v>180</v>
      </c>
      <c r="N342" s="137">
        <f t="shared" si="14"/>
        <v>89.2</v>
      </c>
      <c r="O342" s="138">
        <v>234.4</v>
      </c>
      <c r="P342" s="139">
        <f t="shared" si="15"/>
        <v>34.799999999999983</v>
      </c>
      <c r="Q342" s="41"/>
      <c r="R342" t="s">
        <v>1450</v>
      </c>
    </row>
    <row r="343" spans="1:18" ht="15" customHeight="1" x14ac:dyDescent="0.3">
      <c r="A343" s="126">
        <v>339</v>
      </c>
      <c r="B343" s="142">
        <f t="shared" si="11"/>
        <v>2651.92</v>
      </c>
      <c r="C343" s="128"/>
      <c r="D343" s="129">
        <f t="shared" si="12"/>
        <v>2647.42</v>
      </c>
      <c r="E343" s="144">
        <v>45635</v>
      </c>
      <c r="F343" s="37">
        <v>2651.92</v>
      </c>
      <c r="G343" s="145">
        <v>45636</v>
      </c>
      <c r="H343" s="76">
        <f t="shared" si="13"/>
        <v>4.5</v>
      </c>
      <c r="K343" s="134">
        <v>340</v>
      </c>
      <c r="L343" s="135">
        <v>45636</v>
      </c>
      <c r="M343" s="136"/>
      <c r="N343" s="137">
        <f t="shared" si="14"/>
        <v>234.4</v>
      </c>
      <c r="O343" s="138">
        <v>212</v>
      </c>
      <c r="P343" s="139">
        <f t="shared" si="15"/>
        <v>22.400000000000006</v>
      </c>
      <c r="Q343" s="41"/>
    </row>
    <row r="344" spans="1:18" ht="15" customHeight="1" x14ac:dyDescent="0.3">
      <c r="A344" s="126">
        <v>340</v>
      </c>
      <c r="B344" s="142">
        <f t="shared" si="11"/>
        <v>2655.32</v>
      </c>
      <c r="C344" s="128"/>
      <c r="D344" s="129">
        <f t="shared" si="12"/>
        <v>2651.92</v>
      </c>
      <c r="E344" s="144">
        <v>45636</v>
      </c>
      <c r="F344" s="37">
        <v>2655.32</v>
      </c>
      <c r="G344" s="145">
        <v>45637</v>
      </c>
      <c r="H344" s="76">
        <f t="shared" si="13"/>
        <v>3.4000000000000909</v>
      </c>
      <c r="K344" s="134">
        <v>341</v>
      </c>
      <c r="L344" s="135">
        <v>45637</v>
      </c>
      <c r="M344" s="136"/>
      <c r="N344" s="137">
        <f t="shared" si="14"/>
        <v>212</v>
      </c>
      <c r="O344" s="138">
        <v>144.80000000000001</v>
      </c>
      <c r="P344" s="139">
        <f t="shared" si="15"/>
        <v>67.199999999999989</v>
      </c>
      <c r="Q344" s="41"/>
    </row>
    <row r="345" spans="1:18" ht="15" customHeight="1" x14ac:dyDescent="0.3">
      <c r="A345" s="126">
        <v>341</v>
      </c>
      <c r="B345" s="142">
        <f t="shared" si="11"/>
        <v>2661.21</v>
      </c>
      <c r="C345" s="128"/>
      <c r="D345" s="129">
        <f t="shared" si="12"/>
        <v>2655.32</v>
      </c>
      <c r="E345" s="144">
        <v>45637</v>
      </c>
      <c r="F345" s="37">
        <v>2661.21</v>
      </c>
      <c r="G345" s="145">
        <v>45638</v>
      </c>
      <c r="H345" s="76">
        <f t="shared" si="13"/>
        <v>5.8899999999998727</v>
      </c>
      <c r="K345" s="134">
        <v>342</v>
      </c>
      <c r="L345" s="135">
        <v>45638</v>
      </c>
      <c r="M345" s="136"/>
      <c r="N345" s="137">
        <f t="shared" si="14"/>
        <v>144.80000000000001</v>
      </c>
      <c r="O345" s="138">
        <v>122.6</v>
      </c>
      <c r="P345" s="139">
        <f t="shared" si="15"/>
        <v>22.200000000000017</v>
      </c>
      <c r="Q345" s="41"/>
    </row>
    <row r="346" spans="1:18" ht="15" customHeight="1" x14ac:dyDescent="0.3">
      <c r="A346" s="126">
        <v>342</v>
      </c>
      <c r="B346" s="142">
        <f t="shared" si="11"/>
        <v>2664.36</v>
      </c>
      <c r="C346" s="128"/>
      <c r="D346" s="129">
        <f t="shared" si="12"/>
        <v>2661.21</v>
      </c>
      <c r="E346" s="144">
        <v>45638</v>
      </c>
      <c r="F346" s="37">
        <v>2664.36</v>
      </c>
      <c r="G346" s="145">
        <v>45639</v>
      </c>
      <c r="H346" s="76">
        <f t="shared" si="13"/>
        <v>3.1500000000000909</v>
      </c>
      <c r="K346" s="134">
        <v>343</v>
      </c>
      <c r="L346" s="135">
        <v>45639</v>
      </c>
      <c r="M346" s="136">
        <v>90</v>
      </c>
      <c r="N346" s="137">
        <f t="shared" si="14"/>
        <v>122.6</v>
      </c>
      <c r="O346" s="138">
        <v>122.6</v>
      </c>
      <c r="P346" s="139">
        <f t="shared" si="15"/>
        <v>90</v>
      </c>
      <c r="Q346" s="41"/>
      <c r="R346" s="48" t="s">
        <v>1454</v>
      </c>
    </row>
    <row r="347" spans="1:18" ht="15" customHeight="1" x14ac:dyDescent="0.3">
      <c r="A347" s="126">
        <v>343</v>
      </c>
      <c r="B347" s="142">
        <f t="shared" si="11"/>
        <v>2674.05</v>
      </c>
      <c r="C347" s="128"/>
      <c r="D347" s="129">
        <f t="shared" si="12"/>
        <v>2664.36</v>
      </c>
      <c r="E347" s="144">
        <v>45639</v>
      </c>
      <c r="F347" s="37">
        <v>2674.05</v>
      </c>
      <c r="G347" s="145">
        <v>45640</v>
      </c>
      <c r="H347" s="76">
        <f t="shared" si="13"/>
        <v>9.6900000000000546</v>
      </c>
      <c r="K347" s="134">
        <v>344</v>
      </c>
      <c r="L347" s="135">
        <v>45640</v>
      </c>
      <c r="M347" s="136"/>
      <c r="N347" s="137">
        <f t="shared" si="14"/>
        <v>122.6</v>
      </c>
      <c r="O347" s="138">
        <v>100.4</v>
      </c>
      <c r="P347" s="139">
        <f t="shared" si="15"/>
        <v>22.199999999999989</v>
      </c>
      <c r="Q347" s="41"/>
    </row>
    <row r="348" spans="1:18" ht="15" customHeight="1" x14ac:dyDescent="0.3">
      <c r="A348" s="126">
        <v>344</v>
      </c>
      <c r="B348" s="142">
        <f t="shared" si="11"/>
        <v>2675.29</v>
      </c>
      <c r="C348" s="128"/>
      <c r="D348" s="129">
        <f t="shared" si="12"/>
        <v>2674.05</v>
      </c>
      <c r="E348" s="144">
        <v>45640</v>
      </c>
      <c r="F348" s="37">
        <v>2675.29</v>
      </c>
      <c r="G348" s="145">
        <v>45641</v>
      </c>
      <c r="H348" s="76">
        <f t="shared" si="13"/>
        <v>1.2399999999997817</v>
      </c>
      <c r="K348" s="134">
        <v>345</v>
      </c>
      <c r="L348" s="135">
        <v>45641</v>
      </c>
      <c r="M348" s="136">
        <v>120</v>
      </c>
      <c r="N348" s="137">
        <f t="shared" si="14"/>
        <v>100.4</v>
      </c>
      <c r="O348" s="138">
        <v>100.4</v>
      </c>
      <c r="P348" s="139">
        <f t="shared" si="15"/>
        <v>120</v>
      </c>
      <c r="Q348" s="41"/>
      <c r="R348" t="s">
        <v>1459</v>
      </c>
    </row>
    <row r="349" spans="1:18" ht="15" customHeight="1" x14ac:dyDescent="0.3">
      <c r="A349" s="126">
        <v>345</v>
      </c>
      <c r="B349" s="142">
        <f t="shared" si="11"/>
        <v>2689.1</v>
      </c>
      <c r="C349" s="128"/>
      <c r="D349" s="129">
        <f t="shared" si="12"/>
        <v>2675.29</v>
      </c>
      <c r="E349" s="144">
        <v>45641</v>
      </c>
      <c r="F349" s="37">
        <v>2689.1</v>
      </c>
      <c r="G349" s="145">
        <v>45642</v>
      </c>
      <c r="H349" s="76">
        <f t="shared" si="13"/>
        <v>13.809999999999945</v>
      </c>
      <c r="K349" s="134">
        <v>346</v>
      </c>
      <c r="L349" s="135">
        <v>45642</v>
      </c>
      <c r="M349" s="136"/>
      <c r="N349" s="137">
        <f t="shared" si="14"/>
        <v>100.4</v>
      </c>
      <c r="O349" s="138">
        <v>22.4</v>
      </c>
      <c r="P349" s="139">
        <f t="shared" si="15"/>
        <v>78</v>
      </c>
      <c r="Q349" s="41"/>
      <c r="R349" t="s">
        <v>1460</v>
      </c>
    </row>
    <row r="350" spans="1:18" ht="15" customHeight="1" x14ac:dyDescent="0.3">
      <c r="A350" s="126">
        <v>346</v>
      </c>
      <c r="B350" s="142">
        <f t="shared" si="11"/>
        <v>2694.36</v>
      </c>
      <c r="C350" s="128"/>
      <c r="D350" s="129">
        <f t="shared" si="12"/>
        <v>2689.1</v>
      </c>
      <c r="E350" s="144">
        <v>45642</v>
      </c>
      <c r="F350" s="37">
        <v>2694.36</v>
      </c>
      <c r="G350" s="145">
        <v>45643</v>
      </c>
      <c r="H350" s="76">
        <f t="shared" si="13"/>
        <v>5.2600000000002183</v>
      </c>
      <c r="K350" s="134">
        <v>347</v>
      </c>
      <c r="L350" s="135">
        <v>45643</v>
      </c>
      <c r="M350" s="136"/>
      <c r="N350" s="137">
        <f t="shared" si="14"/>
        <v>22.4</v>
      </c>
      <c r="O350" s="138">
        <v>22.4</v>
      </c>
      <c r="P350" s="139">
        <f t="shared" si="15"/>
        <v>0</v>
      </c>
      <c r="Q350" s="41"/>
    </row>
    <row r="351" spans="1:18" ht="15" customHeight="1" x14ac:dyDescent="0.3">
      <c r="A351" s="126">
        <v>347</v>
      </c>
      <c r="B351" s="142">
        <f t="shared" si="11"/>
        <v>2694.8</v>
      </c>
      <c r="C351" s="128"/>
      <c r="D351" s="129">
        <f t="shared" si="12"/>
        <v>2694.36</v>
      </c>
      <c r="E351" s="144">
        <v>45643</v>
      </c>
      <c r="F351" s="37">
        <v>2694.8</v>
      </c>
      <c r="G351" s="145">
        <v>45644</v>
      </c>
      <c r="H351" s="76">
        <f t="shared" si="13"/>
        <v>0.44000000000005457</v>
      </c>
      <c r="K351" s="134">
        <v>348</v>
      </c>
      <c r="L351" s="135">
        <v>45644</v>
      </c>
      <c r="M351" s="136">
        <v>120</v>
      </c>
      <c r="N351" s="137">
        <f t="shared" si="14"/>
        <v>22.4</v>
      </c>
      <c r="O351" s="138">
        <v>156</v>
      </c>
      <c r="P351" s="139">
        <v>0</v>
      </c>
      <c r="Q351" s="41"/>
      <c r="R351" t="s">
        <v>1461</v>
      </c>
    </row>
    <row r="352" spans="1:18" ht="15" customHeight="1" x14ac:dyDescent="0.3">
      <c r="A352" s="126">
        <v>348</v>
      </c>
      <c r="B352" s="142">
        <f t="shared" si="11"/>
        <v>2695.33</v>
      </c>
      <c r="C352" s="128"/>
      <c r="D352" s="129">
        <f t="shared" si="12"/>
        <v>2694.8</v>
      </c>
      <c r="E352" s="144">
        <v>45644</v>
      </c>
      <c r="F352" s="37">
        <v>2695.33</v>
      </c>
      <c r="G352" s="145">
        <v>45645</v>
      </c>
      <c r="H352" s="76">
        <f t="shared" si="13"/>
        <v>0.52999999999974534</v>
      </c>
      <c r="K352" s="134">
        <v>349</v>
      </c>
      <c r="L352" s="135">
        <v>45645</v>
      </c>
      <c r="M352" s="136"/>
      <c r="N352" s="137">
        <f t="shared" si="14"/>
        <v>156</v>
      </c>
      <c r="O352" s="138">
        <v>111.6</v>
      </c>
      <c r="P352" s="139">
        <f t="shared" si="15"/>
        <v>44.400000000000006</v>
      </c>
      <c r="Q352" s="41"/>
      <c r="R352" s="48" t="s">
        <v>1464</v>
      </c>
    </row>
    <row r="353" spans="1:18" ht="15" customHeight="1" x14ac:dyDescent="0.3">
      <c r="A353" s="126">
        <v>349</v>
      </c>
      <c r="B353" s="142">
        <f t="shared" si="11"/>
        <v>2700.95</v>
      </c>
      <c r="C353" s="128"/>
      <c r="D353" s="129">
        <f t="shared" si="12"/>
        <v>2695.33</v>
      </c>
      <c r="E353" s="144">
        <v>45645</v>
      </c>
      <c r="F353" s="37">
        <v>2700.95</v>
      </c>
      <c r="G353" s="145">
        <v>45646</v>
      </c>
      <c r="H353" s="76">
        <f t="shared" si="13"/>
        <v>5.6199999999998909</v>
      </c>
      <c r="K353" s="134">
        <v>350</v>
      </c>
      <c r="L353" s="135">
        <v>45646</v>
      </c>
      <c r="M353" s="136"/>
      <c r="N353" s="137">
        <f t="shared" si="14"/>
        <v>111.6</v>
      </c>
      <c r="O353" s="138">
        <v>89.2</v>
      </c>
      <c r="P353" s="139">
        <f t="shared" si="15"/>
        <v>22.399999999999991</v>
      </c>
      <c r="Q353" s="41"/>
    </row>
    <row r="354" spans="1:18" ht="15" customHeight="1" x14ac:dyDescent="0.3">
      <c r="A354" s="126">
        <v>350</v>
      </c>
      <c r="B354" s="142">
        <f t="shared" si="11"/>
        <v>2703.8</v>
      </c>
      <c r="C354" s="128"/>
      <c r="D354" s="129">
        <f t="shared" si="12"/>
        <v>2700.95</v>
      </c>
      <c r="E354" s="144">
        <v>45646</v>
      </c>
      <c r="F354" s="37">
        <v>2703.8</v>
      </c>
      <c r="G354" s="145">
        <v>45647</v>
      </c>
      <c r="H354" s="76">
        <f t="shared" si="13"/>
        <v>2.8500000000003638</v>
      </c>
      <c r="K354" s="134">
        <v>351</v>
      </c>
      <c r="L354" s="135">
        <v>45647</v>
      </c>
      <c r="M354" s="136"/>
      <c r="N354" s="137">
        <f t="shared" si="14"/>
        <v>89.2</v>
      </c>
      <c r="O354" s="138">
        <v>0</v>
      </c>
      <c r="P354" s="139">
        <f t="shared" si="15"/>
        <v>89.2</v>
      </c>
      <c r="Q354" s="41"/>
    </row>
    <row r="355" spans="1:18" ht="15" customHeight="1" x14ac:dyDescent="0.3">
      <c r="A355" s="126">
        <v>351</v>
      </c>
      <c r="B355" s="142">
        <f t="shared" si="11"/>
        <v>2712.98</v>
      </c>
      <c r="C355" s="128"/>
      <c r="D355" s="129">
        <f t="shared" si="12"/>
        <v>2703.8</v>
      </c>
      <c r="E355" s="144">
        <v>45647</v>
      </c>
      <c r="F355" s="37">
        <v>2712.98</v>
      </c>
      <c r="G355" s="145">
        <v>45648</v>
      </c>
      <c r="H355" s="76">
        <f t="shared" si="13"/>
        <v>9.1799999999998363</v>
      </c>
      <c r="K355" s="134">
        <v>352</v>
      </c>
      <c r="L355" s="135">
        <v>45648</v>
      </c>
      <c r="M355" s="136">
        <v>180</v>
      </c>
      <c r="N355" s="137">
        <f t="shared" si="14"/>
        <v>0</v>
      </c>
      <c r="O355" s="138">
        <v>44.8</v>
      </c>
      <c r="P355" s="139">
        <f t="shared" si="15"/>
        <v>135.19999999999999</v>
      </c>
      <c r="Q355" s="41"/>
      <c r="R355" s="48" t="s">
        <v>1469</v>
      </c>
    </row>
    <row r="356" spans="1:18" ht="15" customHeight="1" x14ac:dyDescent="0.3">
      <c r="A356" s="126">
        <v>352</v>
      </c>
      <c r="B356" s="142">
        <f t="shared" si="11"/>
        <v>2724</v>
      </c>
      <c r="C356" s="128"/>
      <c r="D356" s="129">
        <f t="shared" si="12"/>
        <v>2712.98</v>
      </c>
      <c r="E356" s="144">
        <v>45648</v>
      </c>
      <c r="F356" s="37">
        <v>2724</v>
      </c>
      <c r="G356" s="145">
        <v>45649</v>
      </c>
      <c r="H356" s="76">
        <f t="shared" si="13"/>
        <v>11.019999999999982</v>
      </c>
      <c r="K356" s="134">
        <v>353</v>
      </c>
      <c r="L356" s="135">
        <v>45649</v>
      </c>
      <c r="M356" s="136">
        <v>270</v>
      </c>
      <c r="N356" s="137">
        <f t="shared" si="14"/>
        <v>44.8</v>
      </c>
      <c r="O356" s="138">
        <v>279</v>
      </c>
      <c r="P356" s="139">
        <f t="shared" si="15"/>
        <v>35.800000000000011</v>
      </c>
      <c r="Q356" s="41"/>
    </row>
    <row r="357" spans="1:18" ht="15" customHeight="1" x14ac:dyDescent="0.3">
      <c r="A357" s="126">
        <v>353</v>
      </c>
      <c r="B357" s="142">
        <f t="shared" si="11"/>
        <v>2729.54</v>
      </c>
      <c r="C357" s="128"/>
      <c r="D357" s="129">
        <f t="shared" si="12"/>
        <v>2724</v>
      </c>
      <c r="E357" s="144">
        <v>45649</v>
      </c>
      <c r="F357" s="37">
        <v>2729.54</v>
      </c>
      <c r="G357" s="145">
        <v>45650</v>
      </c>
      <c r="H357" s="76">
        <f t="shared" si="13"/>
        <v>5.5399999999999636</v>
      </c>
      <c r="K357" s="134">
        <v>354</v>
      </c>
      <c r="L357" s="135">
        <v>45650</v>
      </c>
      <c r="M357" s="136"/>
      <c r="N357" s="137">
        <f t="shared" si="14"/>
        <v>279</v>
      </c>
      <c r="O357" s="138">
        <v>245.6</v>
      </c>
      <c r="P357" s="139">
        <f t="shared" si="15"/>
        <v>33.400000000000006</v>
      </c>
      <c r="Q357" s="41"/>
    </row>
    <row r="358" spans="1:18" ht="15" customHeight="1" x14ac:dyDescent="0.3">
      <c r="A358" s="126">
        <v>354</v>
      </c>
      <c r="B358" s="142">
        <f t="shared" si="11"/>
        <v>2733.07</v>
      </c>
      <c r="C358" s="128"/>
      <c r="D358" s="129">
        <f t="shared" si="12"/>
        <v>2729.54</v>
      </c>
      <c r="E358" s="144">
        <v>45650</v>
      </c>
      <c r="F358" s="37">
        <v>2733.07</v>
      </c>
      <c r="G358" s="145">
        <v>45651</v>
      </c>
      <c r="H358" s="76">
        <f t="shared" si="13"/>
        <v>3.5300000000002001</v>
      </c>
      <c r="K358" s="134">
        <v>355</v>
      </c>
      <c r="L358" s="135">
        <v>45651</v>
      </c>
      <c r="M358" s="136"/>
      <c r="N358" s="137">
        <f t="shared" si="14"/>
        <v>245.6</v>
      </c>
      <c r="O358" s="138">
        <v>245.6</v>
      </c>
      <c r="P358" s="139">
        <f t="shared" si="15"/>
        <v>0</v>
      </c>
      <c r="Q358" s="41"/>
    </row>
    <row r="359" spans="1:18" ht="15" customHeight="1" x14ac:dyDescent="0.3">
      <c r="A359" s="126">
        <v>355</v>
      </c>
      <c r="B359" s="142">
        <f t="shared" si="11"/>
        <v>2733.07</v>
      </c>
      <c r="C359" s="128"/>
      <c r="D359" s="129">
        <f t="shared" si="12"/>
        <v>2733.07</v>
      </c>
      <c r="E359" s="144">
        <v>45651</v>
      </c>
      <c r="F359" s="37">
        <v>2733.07</v>
      </c>
      <c r="G359" s="145">
        <v>45652</v>
      </c>
      <c r="H359" s="76">
        <f t="shared" si="13"/>
        <v>0</v>
      </c>
      <c r="K359" s="134">
        <v>356</v>
      </c>
      <c r="L359" s="135">
        <v>45652</v>
      </c>
      <c r="M359" s="136"/>
      <c r="N359" s="137">
        <f t="shared" si="14"/>
        <v>245.6</v>
      </c>
      <c r="O359" s="138">
        <v>245.6</v>
      </c>
      <c r="P359" s="139">
        <f t="shared" si="15"/>
        <v>0</v>
      </c>
      <c r="Q359" s="41"/>
    </row>
    <row r="360" spans="1:18" ht="15" customHeight="1" x14ac:dyDescent="0.3">
      <c r="A360" s="126">
        <v>356</v>
      </c>
      <c r="B360" s="142">
        <f t="shared" si="11"/>
        <v>2733.07</v>
      </c>
      <c r="C360" s="128"/>
      <c r="D360" s="129">
        <f t="shared" si="12"/>
        <v>2733.07</v>
      </c>
      <c r="E360" s="144">
        <v>45652</v>
      </c>
      <c r="F360" s="37">
        <v>2733.07</v>
      </c>
      <c r="G360" s="145">
        <v>45653</v>
      </c>
      <c r="H360" s="76">
        <f t="shared" si="13"/>
        <v>0</v>
      </c>
      <c r="K360" s="134">
        <v>357</v>
      </c>
      <c r="L360" s="135">
        <v>45653</v>
      </c>
      <c r="M360" s="136"/>
      <c r="N360" s="137">
        <f t="shared" si="14"/>
        <v>245.6</v>
      </c>
      <c r="O360" s="138">
        <v>144.80000000000001</v>
      </c>
      <c r="P360" s="139">
        <f t="shared" si="15"/>
        <v>100.79999999999998</v>
      </c>
      <c r="Q360" s="41"/>
    </row>
    <row r="361" spans="1:18" ht="15" customHeight="1" x14ac:dyDescent="0.3">
      <c r="A361" s="126">
        <v>357</v>
      </c>
      <c r="B361" s="142">
        <f t="shared" si="11"/>
        <v>2744.64</v>
      </c>
      <c r="C361" s="128"/>
      <c r="D361" s="129">
        <f t="shared" si="12"/>
        <v>2733.07</v>
      </c>
      <c r="E361" s="144">
        <v>45653</v>
      </c>
      <c r="F361" s="37">
        <v>2744.64</v>
      </c>
      <c r="G361" s="145">
        <v>45654</v>
      </c>
      <c r="H361" s="76">
        <f t="shared" si="13"/>
        <v>11.569999999999709</v>
      </c>
      <c r="K361" s="134">
        <v>358</v>
      </c>
      <c r="L361" s="135">
        <v>45654</v>
      </c>
      <c r="M361" s="136"/>
      <c r="N361" s="137">
        <f t="shared" si="14"/>
        <v>144.80000000000001</v>
      </c>
      <c r="O361" s="138">
        <v>122.6</v>
      </c>
      <c r="P361" s="139">
        <f t="shared" si="15"/>
        <v>22.200000000000017</v>
      </c>
      <c r="Q361" s="41"/>
      <c r="R361" s="48" t="s">
        <v>1481</v>
      </c>
    </row>
    <row r="362" spans="1:18" ht="15" customHeight="1" x14ac:dyDescent="0.3">
      <c r="A362" s="126">
        <v>358</v>
      </c>
      <c r="B362" s="142">
        <f t="shared" si="11"/>
        <v>2749.04</v>
      </c>
      <c r="C362" s="128"/>
      <c r="D362" s="129">
        <f t="shared" si="12"/>
        <v>2744.64</v>
      </c>
      <c r="E362" s="144">
        <v>45654</v>
      </c>
      <c r="F362" s="37">
        <v>2749.04</v>
      </c>
      <c r="G362" s="145">
        <v>45655</v>
      </c>
      <c r="H362" s="76">
        <f t="shared" si="13"/>
        <v>4.4000000000000909</v>
      </c>
      <c r="K362" s="134">
        <v>359</v>
      </c>
      <c r="L362" s="135">
        <v>45655</v>
      </c>
      <c r="M362" s="136"/>
      <c r="N362" s="137">
        <f t="shared" si="14"/>
        <v>122.6</v>
      </c>
      <c r="O362" s="138">
        <v>122.6</v>
      </c>
      <c r="P362" s="139">
        <f t="shared" si="15"/>
        <v>0</v>
      </c>
      <c r="Q362" s="41"/>
    </row>
    <row r="363" spans="1:18" ht="15" customHeight="1" x14ac:dyDescent="0.3">
      <c r="A363" s="126">
        <v>359</v>
      </c>
      <c r="B363" s="142">
        <f t="shared" si="11"/>
        <v>2749.04</v>
      </c>
      <c r="C363" s="128"/>
      <c r="D363" s="129">
        <f t="shared" si="12"/>
        <v>2749.04</v>
      </c>
      <c r="E363" s="144">
        <v>45655</v>
      </c>
      <c r="F363" s="37">
        <v>2749.04</v>
      </c>
      <c r="G363" s="145">
        <v>45656</v>
      </c>
      <c r="H363" s="76">
        <f t="shared" si="13"/>
        <v>0</v>
      </c>
      <c r="K363" s="134">
        <v>360</v>
      </c>
      <c r="L363" s="135">
        <v>45656</v>
      </c>
      <c r="M363" s="136"/>
      <c r="N363" s="137">
        <f t="shared" si="14"/>
        <v>122.6</v>
      </c>
      <c r="O363" s="138">
        <v>100</v>
      </c>
      <c r="P363" s="139">
        <f t="shared" si="15"/>
        <v>22.599999999999994</v>
      </c>
      <c r="Q363" s="41"/>
    </row>
    <row r="364" spans="1:18" ht="15" customHeight="1" x14ac:dyDescent="0.3">
      <c r="A364" s="126">
        <v>360</v>
      </c>
      <c r="B364" s="142">
        <f t="shared" si="11"/>
        <v>2751.19</v>
      </c>
      <c r="C364" s="128"/>
      <c r="D364" s="129">
        <f t="shared" si="12"/>
        <v>2749.04</v>
      </c>
      <c r="E364" s="144">
        <v>45656</v>
      </c>
      <c r="F364" s="37">
        <v>2751.19</v>
      </c>
      <c r="G364" s="145">
        <v>45657</v>
      </c>
      <c r="H364" s="76">
        <f t="shared" si="13"/>
        <v>2.1500000000000909</v>
      </c>
      <c r="K364" s="134">
        <v>361</v>
      </c>
      <c r="L364" s="135">
        <v>45657</v>
      </c>
      <c r="M364" s="136"/>
      <c r="N364" s="137">
        <f t="shared" si="14"/>
        <v>100</v>
      </c>
      <c r="O364" s="138">
        <v>100</v>
      </c>
      <c r="P364" s="139">
        <f t="shared" si="15"/>
        <v>0</v>
      </c>
      <c r="Q364" s="41"/>
    </row>
    <row r="365" spans="1:18" ht="15" customHeight="1" x14ac:dyDescent="0.3">
      <c r="A365" s="126">
        <v>361</v>
      </c>
      <c r="B365" s="142">
        <f t="shared" si="11"/>
        <v>2751.45</v>
      </c>
      <c r="C365" s="128"/>
      <c r="D365" s="129">
        <f t="shared" si="12"/>
        <v>2751.19</v>
      </c>
      <c r="E365" s="144">
        <v>45657</v>
      </c>
      <c r="F365" s="37">
        <v>2751.45</v>
      </c>
      <c r="G365" s="145">
        <v>45658</v>
      </c>
      <c r="H365" s="76">
        <f t="shared" si="13"/>
        <v>0.25999999999976353</v>
      </c>
      <c r="K365" s="134">
        <v>362</v>
      </c>
      <c r="L365" s="135">
        <v>45658</v>
      </c>
      <c r="M365" s="136"/>
      <c r="N365" s="137">
        <f t="shared" si="14"/>
        <v>100</v>
      </c>
      <c r="O365" s="138">
        <v>95</v>
      </c>
      <c r="P365" s="139">
        <f t="shared" si="15"/>
        <v>5</v>
      </c>
      <c r="Q365" s="41"/>
    </row>
    <row r="366" spans="1:18" ht="15" customHeight="1" x14ac:dyDescent="0.3">
      <c r="A366" s="126">
        <v>362</v>
      </c>
      <c r="B366" s="142">
        <f t="shared" si="11"/>
        <v>2752.13</v>
      </c>
      <c r="C366" s="128"/>
      <c r="D366" s="129">
        <f t="shared" si="12"/>
        <v>2751.45</v>
      </c>
      <c r="E366" s="144">
        <v>45658</v>
      </c>
      <c r="F366" s="37">
        <v>2752.13</v>
      </c>
      <c r="G366" s="145">
        <v>45659</v>
      </c>
      <c r="H366" s="76">
        <f t="shared" si="13"/>
        <v>0.68000000000029104</v>
      </c>
      <c r="K366" s="134">
        <v>363</v>
      </c>
      <c r="L366" s="135">
        <v>45659</v>
      </c>
      <c r="M366" s="136"/>
      <c r="N366" s="137">
        <f t="shared" si="14"/>
        <v>95</v>
      </c>
      <c r="O366" s="138">
        <v>89.2</v>
      </c>
      <c r="P366" s="139">
        <f t="shared" si="15"/>
        <v>5.7999999999999972</v>
      </c>
      <c r="Q366" s="41"/>
    </row>
    <row r="367" spans="1:18" ht="15" customHeight="1" x14ac:dyDescent="0.3">
      <c r="A367" s="126">
        <v>363</v>
      </c>
      <c r="B367" s="142">
        <f t="shared" si="11"/>
        <v>2752.76</v>
      </c>
      <c r="C367" s="128"/>
      <c r="D367" s="129">
        <f t="shared" si="12"/>
        <v>2752.13</v>
      </c>
      <c r="E367" s="144">
        <v>45659</v>
      </c>
      <c r="F367" s="37">
        <v>2752.76</v>
      </c>
      <c r="G367" s="145">
        <v>45660</v>
      </c>
      <c r="H367" s="76">
        <f t="shared" si="13"/>
        <v>0.63000000000010914</v>
      </c>
      <c r="K367" s="134">
        <v>364</v>
      </c>
      <c r="L367" s="135">
        <v>45660</v>
      </c>
      <c r="M367" s="136"/>
      <c r="N367" s="137">
        <f t="shared" si="14"/>
        <v>89.2</v>
      </c>
      <c r="O367" s="138">
        <v>89.2</v>
      </c>
      <c r="P367" s="139">
        <f t="shared" si="15"/>
        <v>0</v>
      </c>
      <c r="Q367" s="41"/>
    </row>
    <row r="368" spans="1:18" ht="15" customHeight="1" x14ac:dyDescent="0.3">
      <c r="A368" s="126">
        <v>364</v>
      </c>
      <c r="B368" s="142">
        <f t="shared" si="11"/>
        <v>2752.76</v>
      </c>
      <c r="C368" s="128"/>
      <c r="D368" s="129">
        <f t="shared" si="12"/>
        <v>2752.76</v>
      </c>
      <c r="E368" s="144">
        <v>45660</v>
      </c>
      <c r="F368" s="37">
        <v>2752.76</v>
      </c>
      <c r="G368" s="145">
        <v>45661</v>
      </c>
      <c r="H368" s="76">
        <f t="shared" si="13"/>
        <v>0</v>
      </c>
      <c r="K368" s="134">
        <v>365</v>
      </c>
      <c r="L368" s="135">
        <v>45661</v>
      </c>
      <c r="M368" s="136"/>
      <c r="N368" s="137">
        <f t="shared" si="14"/>
        <v>89.2</v>
      </c>
      <c r="O368" s="138">
        <v>89.2</v>
      </c>
      <c r="P368" s="139">
        <f t="shared" si="15"/>
        <v>0</v>
      </c>
      <c r="Q368" s="41"/>
    </row>
    <row r="369" spans="1:19" ht="15" customHeight="1" x14ac:dyDescent="0.3">
      <c r="A369" s="126">
        <v>365</v>
      </c>
      <c r="B369" s="142">
        <f t="shared" si="11"/>
        <v>2752.86</v>
      </c>
      <c r="C369" s="128"/>
      <c r="D369" s="129">
        <f t="shared" si="12"/>
        <v>2752.76</v>
      </c>
      <c r="E369" s="144">
        <v>45661</v>
      </c>
      <c r="F369" s="37">
        <v>2752.86</v>
      </c>
      <c r="G369" s="145">
        <v>45662</v>
      </c>
      <c r="H369" s="76">
        <f t="shared" si="13"/>
        <v>9.9999999999909051E-2</v>
      </c>
      <c r="K369" s="134">
        <v>366</v>
      </c>
      <c r="L369" s="135">
        <v>45662</v>
      </c>
      <c r="M369" s="136"/>
      <c r="N369" s="137">
        <f t="shared" si="14"/>
        <v>89.2</v>
      </c>
      <c r="O369" s="138">
        <v>89.2</v>
      </c>
      <c r="P369" s="139">
        <f t="shared" si="15"/>
        <v>0</v>
      </c>
      <c r="Q369" s="41"/>
    </row>
    <row r="370" spans="1:19" ht="15" customHeight="1" x14ac:dyDescent="0.3">
      <c r="A370" s="126">
        <v>366</v>
      </c>
      <c r="B370" s="142">
        <f t="shared" si="11"/>
        <v>2752.91</v>
      </c>
      <c r="C370" s="128"/>
      <c r="D370" s="129">
        <f t="shared" si="12"/>
        <v>2752.86</v>
      </c>
      <c r="E370" s="144">
        <v>45662</v>
      </c>
      <c r="F370" s="37">
        <v>2752.91</v>
      </c>
      <c r="G370" s="145">
        <v>45663</v>
      </c>
      <c r="H370" s="76">
        <f t="shared" si="13"/>
        <v>4.9999999999727152E-2</v>
      </c>
      <c r="K370" s="134">
        <v>367</v>
      </c>
      <c r="L370" s="135">
        <v>45663</v>
      </c>
      <c r="M370" s="136">
        <v>150</v>
      </c>
      <c r="N370" s="137">
        <f t="shared" si="14"/>
        <v>89.2</v>
      </c>
      <c r="O370" s="138">
        <v>245.6</v>
      </c>
      <c r="P370" s="139">
        <v>0</v>
      </c>
      <c r="Q370" s="41"/>
      <c r="R370" s="48" t="s">
        <v>1492</v>
      </c>
    </row>
    <row r="371" spans="1:19" ht="15" customHeight="1" x14ac:dyDescent="0.3">
      <c r="A371" s="126">
        <v>367</v>
      </c>
      <c r="B371" s="142">
        <f t="shared" si="11"/>
        <v>2752.91</v>
      </c>
      <c r="C371" s="128"/>
      <c r="D371" s="129">
        <f t="shared" si="12"/>
        <v>2752.91</v>
      </c>
      <c r="E371" s="144">
        <v>45663</v>
      </c>
      <c r="F371" s="37">
        <v>2752.91</v>
      </c>
      <c r="G371" s="145">
        <v>45664</v>
      </c>
      <c r="H371" s="76">
        <f t="shared" si="13"/>
        <v>0</v>
      </c>
      <c r="K371" s="134">
        <v>368</v>
      </c>
      <c r="L371" s="135">
        <v>45664</v>
      </c>
      <c r="M371" s="136"/>
      <c r="N371" s="137">
        <f t="shared" si="14"/>
        <v>245.6</v>
      </c>
      <c r="O371" s="138">
        <v>245.6</v>
      </c>
      <c r="P371" s="139">
        <f t="shared" si="15"/>
        <v>0</v>
      </c>
      <c r="Q371" s="41"/>
      <c r="R371" s="48" t="s">
        <v>81</v>
      </c>
      <c r="S371" t="s">
        <v>1495</v>
      </c>
    </row>
    <row r="372" spans="1:19" ht="15" customHeight="1" x14ac:dyDescent="0.3">
      <c r="A372" s="126">
        <v>368</v>
      </c>
      <c r="B372" s="142">
        <f t="shared" si="11"/>
        <v>2752.94</v>
      </c>
      <c r="C372" s="128"/>
      <c r="D372" s="129">
        <f t="shared" si="12"/>
        <v>2752.91</v>
      </c>
      <c r="E372" s="144">
        <v>45664</v>
      </c>
      <c r="F372" s="37">
        <v>2752.94</v>
      </c>
      <c r="G372" s="145">
        <v>45665</v>
      </c>
      <c r="H372" s="76">
        <f t="shared" si="13"/>
        <v>3.0000000000200089E-2</v>
      </c>
      <c r="K372" s="134">
        <v>369</v>
      </c>
      <c r="L372" s="135">
        <v>45665</v>
      </c>
      <c r="M372" s="136"/>
      <c r="N372" s="137">
        <f t="shared" si="14"/>
        <v>245.6</v>
      </c>
      <c r="O372" s="138">
        <v>235</v>
      </c>
      <c r="P372" s="139">
        <f t="shared" si="15"/>
        <v>10.599999999999994</v>
      </c>
      <c r="Q372" s="41"/>
    </row>
    <row r="373" spans="1:19" ht="15" customHeight="1" x14ac:dyDescent="0.3">
      <c r="A373" s="126">
        <v>369</v>
      </c>
      <c r="B373" s="142">
        <f t="shared" si="11"/>
        <v>2754.52</v>
      </c>
      <c r="C373" s="128"/>
      <c r="D373" s="129">
        <f t="shared" si="12"/>
        <v>2752.94</v>
      </c>
      <c r="E373" s="144">
        <v>45665</v>
      </c>
      <c r="F373" s="37">
        <v>2754.52</v>
      </c>
      <c r="G373" s="145">
        <v>45666</v>
      </c>
      <c r="H373" s="76">
        <f t="shared" si="13"/>
        <v>1.5799999999999272</v>
      </c>
      <c r="K373" s="134">
        <v>370</v>
      </c>
      <c r="L373" s="135">
        <v>45666</v>
      </c>
      <c r="M373" s="136"/>
      <c r="N373" s="137">
        <f t="shared" si="14"/>
        <v>235</v>
      </c>
      <c r="O373" s="138">
        <v>223.2</v>
      </c>
      <c r="P373" s="139">
        <f t="shared" si="15"/>
        <v>11.800000000000011</v>
      </c>
      <c r="Q373" s="41"/>
    </row>
    <row r="374" spans="1:19" ht="15" customHeight="1" x14ac:dyDescent="0.3">
      <c r="A374" s="126">
        <v>370</v>
      </c>
      <c r="B374" s="142">
        <f t="shared" si="11"/>
        <v>2757.86</v>
      </c>
      <c r="C374" s="128"/>
      <c r="D374" s="129">
        <f t="shared" si="12"/>
        <v>2754.52</v>
      </c>
      <c r="E374" s="144">
        <v>45666</v>
      </c>
      <c r="F374" s="37">
        <v>2757.86</v>
      </c>
      <c r="G374" s="145">
        <v>45667</v>
      </c>
      <c r="H374" s="76">
        <f t="shared" si="13"/>
        <v>3.3400000000001455</v>
      </c>
      <c r="K374" s="134">
        <v>371</v>
      </c>
      <c r="L374" s="135">
        <v>45667</v>
      </c>
      <c r="M374" s="136"/>
      <c r="N374" s="137">
        <f t="shared" si="14"/>
        <v>223.2</v>
      </c>
      <c r="O374" s="138">
        <v>178.4</v>
      </c>
      <c r="P374" s="139">
        <f t="shared" si="15"/>
        <v>44.799999999999983</v>
      </c>
      <c r="Q374" s="41"/>
    </row>
    <row r="375" spans="1:19" ht="15" customHeight="1" x14ac:dyDescent="0.3">
      <c r="A375" s="126">
        <v>371</v>
      </c>
      <c r="B375" s="142">
        <f t="shared" si="11"/>
        <v>2760.67</v>
      </c>
      <c r="C375" s="128"/>
      <c r="D375" s="129">
        <f t="shared" si="12"/>
        <v>2757.86</v>
      </c>
      <c r="E375" s="144">
        <v>45667</v>
      </c>
      <c r="F375" s="37">
        <v>2760.67</v>
      </c>
      <c r="G375" s="145">
        <v>45668</v>
      </c>
      <c r="H375" s="76">
        <f t="shared" si="13"/>
        <v>2.8099999999999454</v>
      </c>
      <c r="K375" s="134">
        <v>372</v>
      </c>
      <c r="L375" s="135">
        <v>45668</v>
      </c>
      <c r="M375" s="136"/>
      <c r="N375" s="137">
        <f t="shared" si="14"/>
        <v>178.4</v>
      </c>
      <c r="O375" s="138">
        <v>178.4</v>
      </c>
      <c r="P375" s="139">
        <f t="shared" si="15"/>
        <v>0</v>
      </c>
      <c r="Q375" s="41"/>
    </row>
    <row r="376" spans="1:19" ht="15" customHeight="1" x14ac:dyDescent="0.3">
      <c r="A376" s="126">
        <v>372</v>
      </c>
      <c r="B376" s="142">
        <f t="shared" si="11"/>
        <v>2760.93</v>
      </c>
      <c r="C376" s="128"/>
      <c r="D376" s="129">
        <f t="shared" si="12"/>
        <v>2760.67</v>
      </c>
      <c r="E376" s="144">
        <v>45668</v>
      </c>
      <c r="F376" s="37">
        <v>2760.93</v>
      </c>
      <c r="G376" s="145">
        <v>45669</v>
      </c>
      <c r="H376" s="76">
        <f t="shared" si="13"/>
        <v>0.25999999999976353</v>
      </c>
      <c r="K376" s="134">
        <v>373</v>
      </c>
      <c r="L376" s="135">
        <v>45669</v>
      </c>
      <c r="M376" s="136"/>
      <c r="N376" s="137">
        <f t="shared" si="14"/>
        <v>178.4</v>
      </c>
      <c r="O376" s="138">
        <v>178.4</v>
      </c>
      <c r="P376" s="139">
        <f t="shared" si="15"/>
        <v>0</v>
      </c>
      <c r="Q376" s="41"/>
    </row>
    <row r="377" spans="1:19" ht="15" customHeight="1" x14ac:dyDescent="0.3">
      <c r="A377" s="126">
        <v>373</v>
      </c>
      <c r="B377" s="142">
        <f t="shared" ref="B377:B440" si="16">F377</f>
        <v>2761.41</v>
      </c>
      <c r="C377" s="128"/>
      <c r="D377" s="129">
        <f t="shared" ref="D377:D440" si="17">F376</f>
        <v>2760.93</v>
      </c>
      <c r="E377" s="144">
        <v>45669</v>
      </c>
      <c r="F377" s="37">
        <v>2761.41</v>
      </c>
      <c r="G377" s="145">
        <v>45670</v>
      </c>
      <c r="H377" s="76">
        <f t="shared" ref="H377:H440" si="18">F377-D377</f>
        <v>0.48000000000001819</v>
      </c>
      <c r="K377" s="134">
        <v>374</v>
      </c>
      <c r="L377" s="135">
        <v>45670</v>
      </c>
      <c r="M377" s="136"/>
      <c r="N377" s="137">
        <f t="shared" ref="N377:N440" si="19">O376</f>
        <v>178.4</v>
      </c>
      <c r="O377" s="138">
        <v>167.2</v>
      </c>
      <c r="P377" s="139">
        <f t="shared" ref="P377:P440" si="20">M377+N377-O377</f>
        <v>11.200000000000017</v>
      </c>
      <c r="Q377" s="41"/>
    </row>
    <row r="378" spans="1:19" ht="15" customHeight="1" x14ac:dyDescent="0.3">
      <c r="A378" s="126">
        <v>374</v>
      </c>
      <c r="B378" s="142">
        <f t="shared" si="16"/>
        <v>2763.09</v>
      </c>
      <c r="C378" s="128"/>
      <c r="D378" s="129">
        <f t="shared" si="17"/>
        <v>2761.41</v>
      </c>
      <c r="E378" s="144">
        <v>45670</v>
      </c>
      <c r="F378" s="37">
        <v>2763.09</v>
      </c>
      <c r="G378" s="145">
        <v>45671</v>
      </c>
      <c r="H378" s="76">
        <f t="shared" si="18"/>
        <v>1.680000000000291</v>
      </c>
      <c r="K378" s="134">
        <v>375</v>
      </c>
      <c r="L378" s="135">
        <v>45671</v>
      </c>
      <c r="M378" s="136"/>
      <c r="N378" s="137">
        <f t="shared" si="19"/>
        <v>167.2</v>
      </c>
      <c r="O378" s="138">
        <v>138</v>
      </c>
      <c r="P378" s="139">
        <f t="shared" si="20"/>
        <v>29.199999999999989</v>
      </c>
      <c r="Q378" s="41"/>
    </row>
    <row r="379" spans="1:19" ht="15" customHeight="1" x14ac:dyDescent="0.3">
      <c r="A379" s="126">
        <v>375</v>
      </c>
      <c r="B379" s="142">
        <f t="shared" si="16"/>
        <v>2765.93</v>
      </c>
      <c r="C379" s="128"/>
      <c r="D379" s="129">
        <f t="shared" si="17"/>
        <v>2763.09</v>
      </c>
      <c r="E379" s="144">
        <v>45671</v>
      </c>
      <c r="F379" s="37">
        <v>2765.93</v>
      </c>
      <c r="G379" s="145">
        <v>45672</v>
      </c>
      <c r="H379" s="76">
        <f t="shared" si="18"/>
        <v>2.8399999999996908</v>
      </c>
      <c r="K379" s="134">
        <v>376</v>
      </c>
      <c r="L379" s="135">
        <v>45672</v>
      </c>
      <c r="M379" s="136"/>
      <c r="N379" s="137">
        <f t="shared" si="19"/>
        <v>138</v>
      </c>
      <c r="O379" s="138">
        <v>111.6</v>
      </c>
      <c r="P379" s="139">
        <f t="shared" si="20"/>
        <v>26.400000000000006</v>
      </c>
      <c r="Q379" s="41"/>
    </row>
    <row r="380" spans="1:19" ht="15" customHeight="1" x14ac:dyDescent="0.3">
      <c r="A380" s="126">
        <v>376</v>
      </c>
      <c r="B380" s="142">
        <f t="shared" si="16"/>
        <v>2768.89</v>
      </c>
      <c r="C380" s="128"/>
      <c r="D380" s="129">
        <f t="shared" si="17"/>
        <v>2765.93</v>
      </c>
      <c r="E380" s="144">
        <v>45672</v>
      </c>
      <c r="F380" s="37">
        <v>2768.89</v>
      </c>
      <c r="G380" s="145">
        <v>45673</v>
      </c>
      <c r="H380" s="76">
        <f t="shared" si="18"/>
        <v>2.9600000000000364</v>
      </c>
      <c r="K380" s="134">
        <v>377</v>
      </c>
      <c r="L380" s="135">
        <v>45673</v>
      </c>
      <c r="M380" s="136"/>
      <c r="N380" s="137">
        <f t="shared" si="19"/>
        <v>111.6</v>
      </c>
      <c r="O380" s="138">
        <v>67.2</v>
      </c>
      <c r="P380" s="139">
        <f t="shared" si="20"/>
        <v>44.399999999999991</v>
      </c>
      <c r="Q380" s="41"/>
    </row>
    <row r="381" spans="1:19" ht="15" customHeight="1" x14ac:dyDescent="0.3">
      <c r="A381" s="126">
        <v>377</v>
      </c>
      <c r="B381" s="142">
        <f t="shared" si="16"/>
        <v>2773.96</v>
      </c>
      <c r="C381" s="128"/>
      <c r="D381" s="129">
        <f t="shared" si="17"/>
        <v>2768.89</v>
      </c>
      <c r="E381" s="144">
        <v>45673</v>
      </c>
      <c r="F381" s="37">
        <v>2773.96</v>
      </c>
      <c r="G381" s="145">
        <v>45674</v>
      </c>
      <c r="H381" s="76">
        <f t="shared" si="18"/>
        <v>5.0700000000001637</v>
      </c>
      <c r="K381" s="134">
        <v>378</v>
      </c>
      <c r="L381" s="135">
        <v>45674</v>
      </c>
      <c r="M381" s="136">
        <v>60</v>
      </c>
      <c r="N381" s="137">
        <f t="shared" si="19"/>
        <v>67.2</v>
      </c>
      <c r="O381" s="138">
        <v>0</v>
      </c>
      <c r="P381" s="139">
        <f t="shared" si="20"/>
        <v>127.2</v>
      </c>
      <c r="Q381" s="41"/>
      <c r="R381" t="s">
        <v>1525</v>
      </c>
    </row>
    <row r="382" spans="1:19" ht="15" customHeight="1" x14ac:dyDescent="0.3">
      <c r="A382" s="126">
        <v>378</v>
      </c>
      <c r="B382" s="142">
        <f t="shared" si="16"/>
        <v>2785.22</v>
      </c>
      <c r="C382" s="128"/>
      <c r="D382" s="129">
        <f t="shared" si="17"/>
        <v>2773.96</v>
      </c>
      <c r="E382" s="144">
        <v>45674</v>
      </c>
      <c r="F382" s="37">
        <v>2785.22</v>
      </c>
      <c r="G382" s="145">
        <v>45675</v>
      </c>
      <c r="H382" s="76">
        <f t="shared" si="18"/>
        <v>11.259999999999764</v>
      </c>
      <c r="K382" s="134">
        <v>379</v>
      </c>
      <c r="L382" s="135">
        <v>45675</v>
      </c>
      <c r="M382" s="136">
        <v>180</v>
      </c>
      <c r="N382" s="137">
        <f t="shared" si="19"/>
        <v>0</v>
      </c>
      <c r="O382" s="138">
        <v>0</v>
      </c>
      <c r="P382" s="139">
        <f t="shared" si="20"/>
        <v>180</v>
      </c>
      <c r="Q382" s="41"/>
      <c r="R382" s="48" t="s">
        <v>1526</v>
      </c>
    </row>
    <row r="383" spans="1:19" ht="15" customHeight="1" x14ac:dyDescent="0.3">
      <c r="A383" s="126">
        <v>379</v>
      </c>
      <c r="B383" s="142">
        <f t="shared" si="16"/>
        <v>2803.81</v>
      </c>
      <c r="C383" s="128"/>
      <c r="D383" s="129">
        <f t="shared" si="17"/>
        <v>2785.22</v>
      </c>
      <c r="E383" s="144">
        <v>45675</v>
      </c>
      <c r="F383" s="37">
        <v>2803.81</v>
      </c>
      <c r="G383" s="145">
        <v>45676</v>
      </c>
      <c r="H383" s="76">
        <f t="shared" si="18"/>
        <v>18.590000000000146</v>
      </c>
      <c r="K383" s="134">
        <v>380</v>
      </c>
      <c r="L383" s="135">
        <v>45676</v>
      </c>
      <c r="M383" s="136">
        <v>150</v>
      </c>
      <c r="N383" s="137">
        <f t="shared" si="19"/>
        <v>0</v>
      </c>
      <c r="O383" s="138">
        <v>0</v>
      </c>
      <c r="P383" s="139">
        <f t="shared" si="20"/>
        <v>150</v>
      </c>
      <c r="Q383" s="41"/>
    </row>
    <row r="384" spans="1:19" ht="15" customHeight="1" x14ac:dyDescent="0.3">
      <c r="A384" s="126">
        <v>380</v>
      </c>
      <c r="B384" s="142">
        <f t="shared" si="16"/>
        <v>2821.07</v>
      </c>
      <c r="C384" s="128"/>
      <c r="D384" s="129">
        <f t="shared" si="17"/>
        <v>2803.81</v>
      </c>
      <c r="E384" s="144">
        <v>45676</v>
      </c>
      <c r="F384" s="37">
        <v>2821.07</v>
      </c>
      <c r="G384" s="145">
        <v>45677</v>
      </c>
      <c r="H384" s="76">
        <f t="shared" si="18"/>
        <v>17.260000000000218</v>
      </c>
      <c r="K384" s="134">
        <v>381</v>
      </c>
      <c r="L384" s="135">
        <v>45677</v>
      </c>
      <c r="M384" s="136">
        <v>300</v>
      </c>
      <c r="N384" s="137">
        <f t="shared" si="19"/>
        <v>0</v>
      </c>
      <c r="O384" s="138">
        <v>234.4</v>
      </c>
      <c r="P384" s="139">
        <f t="shared" si="20"/>
        <v>65.599999999999994</v>
      </c>
      <c r="Q384" s="41"/>
      <c r="R384" t="s">
        <v>1534</v>
      </c>
    </row>
    <row r="385" spans="1:18" ht="15" customHeight="1" x14ac:dyDescent="0.3">
      <c r="A385" s="126">
        <v>381</v>
      </c>
      <c r="B385" s="142">
        <f t="shared" si="16"/>
        <v>2833.48</v>
      </c>
      <c r="C385" s="128"/>
      <c r="D385" s="129">
        <f t="shared" si="17"/>
        <v>2821.07</v>
      </c>
      <c r="E385" s="144">
        <v>45677</v>
      </c>
      <c r="F385" s="37">
        <v>2833.48</v>
      </c>
      <c r="G385" s="145">
        <v>45678</v>
      </c>
      <c r="H385" s="76">
        <f t="shared" si="18"/>
        <v>12.409999999999854</v>
      </c>
      <c r="K385" s="134">
        <v>382</v>
      </c>
      <c r="L385" s="135">
        <v>45678</v>
      </c>
      <c r="M385" s="136">
        <v>30</v>
      </c>
      <c r="N385" s="137">
        <f t="shared" si="19"/>
        <v>234.4</v>
      </c>
      <c r="O385" s="138">
        <v>122.6</v>
      </c>
      <c r="P385" s="139">
        <f t="shared" si="20"/>
        <v>141.79999999999998</v>
      </c>
      <c r="Q385" s="41"/>
      <c r="R385" t="s">
        <v>1539</v>
      </c>
    </row>
    <row r="386" spans="1:18" ht="15" customHeight="1" x14ac:dyDescent="0.3">
      <c r="A386" s="126">
        <v>382</v>
      </c>
      <c r="B386" s="142">
        <f t="shared" si="16"/>
        <v>2850.35</v>
      </c>
      <c r="C386" s="128"/>
      <c r="D386" s="129">
        <f t="shared" si="17"/>
        <v>2833.48</v>
      </c>
      <c r="E386" s="144">
        <v>45678</v>
      </c>
      <c r="F386" s="37">
        <v>2850.35</v>
      </c>
      <c r="G386" s="145">
        <v>45679</v>
      </c>
      <c r="H386" s="76">
        <f t="shared" si="18"/>
        <v>16.869999999999891</v>
      </c>
      <c r="K386" s="134">
        <v>383</v>
      </c>
      <c r="L386" s="135">
        <v>45679</v>
      </c>
      <c r="M386" s="136">
        <v>90</v>
      </c>
      <c r="N386" s="137">
        <f t="shared" si="19"/>
        <v>122.6</v>
      </c>
      <c r="O386" s="138">
        <v>133.6</v>
      </c>
      <c r="P386" s="139">
        <f t="shared" si="20"/>
        <v>79</v>
      </c>
      <c r="Q386" s="41"/>
      <c r="R386" t="s">
        <v>1538</v>
      </c>
    </row>
    <row r="387" spans="1:18" ht="15" customHeight="1" x14ac:dyDescent="0.3">
      <c r="A387" s="126">
        <v>383</v>
      </c>
      <c r="B387" s="142">
        <f t="shared" si="16"/>
        <v>2863.33</v>
      </c>
      <c r="C387" s="128"/>
      <c r="D387" s="129">
        <f t="shared" si="17"/>
        <v>2850.35</v>
      </c>
      <c r="E387" s="144">
        <v>45679</v>
      </c>
      <c r="F387" s="37">
        <v>2863.33</v>
      </c>
      <c r="G387" s="145">
        <v>45680</v>
      </c>
      <c r="H387" s="76">
        <f t="shared" si="18"/>
        <v>12.980000000000018</v>
      </c>
      <c r="K387" s="134">
        <v>384</v>
      </c>
      <c r="L387" s="135">
        <v>45680</v>
      </c>
      <c r="M387" s="136">
        <v>115</v>
      </c>
      <c r="N387" s="137">
        <f t="shared" si="19"/>
        <v>133.6</v>
      </c>
      <c r="O387" s="138">
        <v>89.2</v>
      </c>
      <c r="P387" s="139">
        <f t="shared" si="20"/>
        <v>159.39999999999998</v>
      </c>
      <c r="Q387" s="41"/>
      <c r="R387" t="s">
        <v>1546</v>
      </c>
    </row>
    <row r="388" spans="1:18" ht="15" customHeight="1" x14ac:dyDescent="0.3">
      <c r="A388" s="126">
        <v>384</v>
      </c>
      <c r="B388" s="142">
        <f t="shared" si="16"/>
        <v>2880.55</v>
      </c>
      <c r="C388" s="128"/>
      <c r="D388" s="129">
        <f t="shared" si="17"/>
        <v>2863.33</v>
      </c>
      <c r="E388" s="144">
        <v>45680</v>
      </c>
      <c r="F388" s="37">
        <v>2880.55</v>
      </c>
      <c r="G388" s="145">
        <v>45681</v>
      </c>
      <c r="H388" s="76">
        <f t="shared" si="18"/>
        <v>17.220000000000255</v>
      </c>
      <c r="K388" s="134">
        <v>385</v>
      </c>
      <c r="L388" s="135">
        <v>45681</v>
      </c>
      <c r="M388" s="136">
        <v>270</v>
      </c>
      <c r="N388" s="137">
        <f t="shared" si="19"/>
        <v>89.2</v>
      </c>
      <c r="O388" s="138">
        <v>167.2</v>
      </c>
      <c r="P388" s="139">
        <f t="shared" si="20"/>
        <v>192</v>
      </c>
      <c r="Q388" s="41"/>
      <c r="R388" t="s">
        <v>1547</v>
      </c>
    </row>
    <row r="389" spans="1:18" ht="15" customHeight="1" x14ac:dyDescent="0.3">
      <c r="A389" s="126">
        <v>385</v>
      </c>
      <c r="B389" s="142">
        <f t="shared" si="16"/>
        <v>2899.41</v>
      </c>
      <c r="C389" s="128"/>
      <c r="D389" s="129">
        <f t="shared" si="17"/>
        <v>2880.55</v>
      </c>
      <c r="E389" s="144">
        <v>45681</v>
      </c>
      <c r="F389" s="37">
        <v>2899.41</v>
      </c>
      <c r="G389" s="145">
        <v>45682</v>
      </c>
      <c r="H389" s="76">
        <f t="shared" si="18"/>
        <v>18.859999999999673</v>
      </c>
      <c r="K389" s="134">
        <v>386</v>
      </c>
      <c r="L389" s="135">
        <v>45682</v>
      </c>
      <c r="M389" s="136">
        <v>150</v>
      </c>
      <c r="N389" s="137">
        <f t="shared" si="19"/>
        <v>167.2</v>
      </c>
      <c r="O389" s="138">
        <v>189.6</v>
      </c>
      <c r="P389" s="139">
        <f t="shared" si="20"/>
        <v>127.6</v>
      </c>
      <c r="Q389" s="41"/>
      <c r="R389" t="s">
        <v>1557</v>
      </c>
    </row>
    <row r="390" spans="1:18" ht="15" customHeight="1" x14ac:dyDescent="0.3">
      <c r="A390" s="126">
        <v>386</v>
      </c>
      <c r="B390" s="142">
        <f t="shared" si="16"/>
        <v>2914.82</v>
      </c>
      <c r="C390" s="128"/>
      <c r="D390" s="129">
        <f t="shared" si="17"/>
        <v>2899.41</v>
      </c>
      <c r="E390" s="144">
        <v>45682</v>
      </c>
      <c r="F390" s="37">
        <v>2914.82</v>
      </c>
      <c r="G390" s="145">
        <v>45683</v>
      </c>
      <c r="H390" s="76">
        <f t="shared" si="18"/>
        <v>15.410000000000309</v>
      </c>
      <c r="K390" s="134">
        <v>387</v>
      </c>
      <c r="L390" s="135">
        <v>45683</v>
      </c>
      <c r="M390" s="136"/>
      <c r="N390" s="137">
        <f t="shared" si="19"/>
        <v>189.6</v>
      </c>
      <c r="O390" s="138">
        <v>111.6</v>
      </c>
      <c r="P390" s="139">
        <f t="shared" si="20"/>
        <v>78</v>
      </c>
      <c r="Q390" s="41"/>
    </row>
    <row r="391" spans="1:18" ht="15" customHeight="1" x14ac:dyDescent="0.3">
      <c r="A391" s="126">
        <v>387</v>
      </c>
      <c r="B391" s="142">
        <f t="shared" si="16"/>
        <v>2923.41</v>
      </c>
      <c r="C391" s="128"/>
      <c r="D391" s="129">
        <f t="shared" si="17"/>
        <v>2914.82</v>
      </c>
      <c r="E391" s="144">
        <v>45683</v>
      </c>
      <c r="F391" s="37">
        <v>2923.41</v>
      </c>
      <c r="G391" s="145">
        <v>45684</v>
      </c>
      <c r="H391" s="76">
        <f t="shared" si="18"/>
        <v>8.5899999999996908</v>
      </c>
      <c r="K391" s="134">
        <v>388</v>
      </c>
      <c r="L391" s="135">
        <v>45684</v>
      </c>
      <c r="M391" s="136">
        <v>210</v>
      </c>
      <c r="N391" s="137">
        <f t="shared" si="19"/>
        <v>111.6</v>
      </c>
      <c r="O391" s="138">
        <v>178.4</v>
      </c>
      <c r="P391" s="139">
        <f t="shared" si="20"/>
        <v>143.20000000000002</v>
      </c>
      <c r="Q391" s="41"/>
      <c r="R391" t="s">
        <v>1558</v>
      </c>
    </row>
    <row r="392" spans="1:18" ht="15" customHeight="1" x14ac:dyDescent="0.3">
      <c r="A392" s="126">
        <v>388</v>
      </c>
      <c r="B392" s="142">
        <f t="shared" si="16"/>
        <v>2939.76</v>
      </c>
      <c r="C392" s="128"/>
      <c r="D392" s="129">
        <f t="shared" si="17"/>
        <v>2923.41</v>
      </c>
      <c r="E392" s="144">
        <v>45684</v>
      </c>
      <c r="F392" s="37">
        <v>2939.76</v>
      </c>
      <c r="G392" s="145">
        <v>45685</v>
      </c>
      <c r="H392" s="76">
        <f t="shared" si="18"/>
        <v>16.350000000000364</v>
      </c>
      <c r="K392" s="134">
        <v>389</v>
      </c>
      <c r="L392" s="135">
        <v>45685</v>
      </c>
      <c r="M392" s="136">
        <v>150</v>
      </c>
      <c r="N392" s="137">
        <f t="shared" si="19"/>
        <v>178.4</v>
      </c>
      <c r="O392" s="138">
        <v>223.2</v>
      </c>
      <c r="P392" s="139">
        <f t="shared" si="20"/>
        <v>105.19999999999999</v>
      </c>
      <c r="Q392" s="41"/>
      <c r="R392" s="48" t="s">
        <v>1559</v>
      </c>
    </row>
    <row r="393" spans="1:18" ht="15" customHeight="1" x14ac:dyDescent="0.3">
      <c r="A393" s="126">
        <v>389</v>
      </c>
      <c r="B393" s="142">
        <f t="shared" si="16"/>
        <v>2953.02</v>
      </c>
      <c r="C393" s="128"/>
      <c r="D393" s="129">
        <f t="shared" si="17"/>
        <v>2939.76</v>
      </c>
      <c r="E393" s="144">
        <v>45685</v>
      </c>
      <c r="F393" s="37">
        <v>2953.02</v>
      </c>
      <c r="G393" s="145">
        <v>45686</v>
      </c>
      <c r="H393" s="76">
        <f t="shared" si="18"/>
        <v>13.259999999999764</v>
      </c>
      <c r="K393" s="134">
        <v>390</v>
      </c>
      <c r="L393" s="135">
        <v>45686</v>
      </c>
      <c r="M393" s="136"/>
      <c r="N393" s="137">
        <f t="shared" si="19"/>
        <v>223.2</v>
      </c>
      <c r="O393" s="138">
        <v>22.4</v>
      </c>
      <c r="P393" s="139">
        <f t="shared" si="20"/>
        <v>200.79999999999998</v>
      </c>
      <c r="Q393" s="41"/>
      <c r="R393" s="48" t="s">
        <v>56</v>
      </c>
    </row>
    <row r="394" spans="1:18" ht="15" customHeight="1" x14ac:dyDescent="0.3">
      <c r="A394" s="126">
        <v>390</v>
      </c>
      <c r="B394" s="142">
        <f t="shared" si="16"/>
        <v>2956.2</v>
      </c>
      <c r="C394" s="128"/>
      <c r="D394" s="129">
        <f t="shared" si="17"/>
        <v>2953.02</v>
      </c>
      <c r="E394" s="144">
        <v>45686</v>
      </c>
      <c r="F394" s="37">
        <v>2956.2</v>
      </c>
      <c r="G394" s="145">
        <v>45687</v>
      </c>
      <c r="H394" s="76">
        <f t="shared" si="18"/>
        <v>3.1799999999998363</v>
      </c>
      <c r="K394" s="134">
        <v>391</v>
      </c>
      <c r="L394" s="135">
        <v>45687</v>
      </c>
      <c r="M394" s="136">
        <v>270</v>
      </c>
      <c r="N394" s="137">
        <f t="shared" si="19"/>
        <v>22.4</v>
      </c>
      <c r="O394" s="138">
        <v>256.8</v>
      </c>
      <c r="P394" s="139">
        <f t="shared" si="20"/>
        <v>35.599999999999966</v>
      </c>
      <c r="Q394" s="41"/>
      <c r="R394" s="48" t="s">
        <v>1561</v>
      </c>
    </row>
    <row r="395" spans="1:18" ht="15" customHeight="1" x14ac:dyDescent="0.3">
      <c r="A395" s="126">
        <v>391</v>
      </c>
      <c r="B395" s="142">
        <f t="shared" si="16"/>
        <v>2950.78</v>
      </c>
      <c r="C395" s="128"/>
      <c r="D395" s="129">
        <f t="shared" si="17"/>
        <v>2956.2</v>
      </c>
      <c r="E395" s="144">
        <v>45687</v>
      </c>
      <c r="F395" s="37">
        <v>2950.78</v>
      </c>
      <c r="G395" s="145">
        <v>45688</v>
      </c>
      <c r="H395" s="76"/>
      <c r="I395">
        <v>2950.78</v>
      </c>
      <c r="K395" s="134">
        <v>392</v>
      </c>
      <c r="L395" s="135">
        <v>45688</v>
      </c>
      <c r="M395" s="136">
        <v>150</v>
      </c>
      <c r="N395" s="137">
        <f t="shared" si="19"/>
        <v>256.8</v>
      </c>
      <c r="O395" s="138">
        <v>295</v>
      </c>
      <c r="P395" s="139">
        <f t="shared" si="20"/>
        <v>111.80000000000001</v>
      </c>
      <c r="Q395" s="41"/>
      <c r="R395" s="48">
        <f>SUM(P365:P395)</f>
        <v>2086.3999999999996</v>
      </c>
    </row>
    <row r="396" spans="1:18" ht="15" customHeight="1" x14ac:dyDescent="0.3">
      <c r="A396" s="126">
        <v>392</v>
      </c>
      <c r="B396" s="142">
        <f t="shared" si="16"/>
        <v>0.03</v>
      </c>
      <c r="C396" s="128"/>
      <c r="D396" s="129">
        <f t="shared" si="17"/>
        <v>2950.78</v>
      </c>
      <c r="E396" s="144">
        <v>45688</v>
      </c>
      <c r="F396" s="37">
        <v>0.03</v>
      </c>
      <c r="G396" s="145">
        <v>45689</v>
      </c>
      <c r="H396" s="76"/>
      <c r="I396">
        <v>0.03</v>
      </c>
      <c r="K396" s="134">
        <v>393</v>
      </c>
      <c r="L396" s="135">
        <v>45689</v>
      </c>
      <c r="M396" s="136"/>
      <c r="N396" s="137">
        <f t="shared" si="19"/>
        <v>295</v>
      </c>
      <c r="O396" s="138">
        <v>111.6</v>
      </c>
      <c r="P396" s="139">
        <f t="shared" si="20"/>
        <v>183.4</v>
      </c>
      <c r="Q396" s="41"/>
    </row>
    <row r="397" spans="1:18" ht="15" customHeight="1" x14ac:dyDescent="0.3">
      <c r="A397" s="126">
        <v>393</v>
      </c>
      <c r="B397" s="142">
        <f t="shared" si="16"/>
        <v>16.420000000000002</v>
      </c>
      <c r="C397" s="128"/>
      <c r="D397" s="129">
        <f t="shared" si="17"/>
        <v>0.03</v>
      </c>
      <c r="E397" s="144">
        <v>45689</v>
      </c>
      <c r="F397" s="37">
        <v>16.420000000000002</v>
      </c>
      <c r="G397" s="145">
        <v>45690</v>
      </c>
      <c r="H397" s="76">
        <f t="shared" si="18"/>
        <v>16.39</v>
      </c>
      <c r="K397" s="134">
        <v>394</v>
      </c>
      <c r="L397" s="135">
        <v>45690</v>
      </c>
      <c r="M397" s="136">
        <v>150</v>
      </c>
      <c r="N397" s="137">
        <f t="shared" si="19"/>
        <v>111.6</v>
      </c>
      <c r="O397" s="138">
        <v>0</v>
      </c>
      <c r="P397" s="139">
        <f t="shared" si="20"/>
        <v>261.60000000000002</v>
      </c>
      <c r="Q397" s="41"/>
    </row>
    <row r="398" spans="1:18" ht="15" customHeight="1" x14ac:dyDescent="0.3">
      <c r="A398" s="126">
        <v>394</v>
      </c>
      <c r="B398" s="142">
        <f t="shared" si="16"/>
        <v>40.71</v>
      </c>
      <c r="C398" s="128"/>
      <c r="D398" s="129">
        <f t="shared" si="17"/>
        <v>16.420000000000002</v>
      </c>
      <c r="E398" s="144">
        <v>45690</v>
      </c>
      <c r="F398" s="37">
        <v>40.71</v>
      </c>
      <c r="G398" s="145">
        <v>45691</v>
      </c>
      <c r="H398" s="76">
        <f t="shared" si="18"/>
        <v>24.29</v>
      </c>
      <c r="K398" s="134">
        <v>395</v>
      </c>
      <c r="L398" s="135">
        <v>45691</v>
      </c>
      <c r="M398" s="136">
        <v>300</v>
      </c>
      <c r="N398" s="137">
        <f t="shared" si="19"/>
        <v>0</v>
      </c>
      <c r="O398" s="138">
        <v>89.2</v>
      </c>
      <c r="P398" s="139">
        <f t="shared" si="20"/>
        <v>210.8</v>
      </c>
      <c r="Q398" s="41"/>
    </row>
    <row r="399" spans="1:18" ht="15" customHeight="1" x14ac:dyDescent="0.3">
      <c r="A399" s="126">
        <v>395</v>
      </c>
      <c r="B399" s="142">
        <f t="shared" si="16"/>
        <v>65.69</v>
      </c>
      <c r="C399" s="128"/>
      <c r="D399" s="129">
        <f t="shared" si="17"/>
        <v>40.71</v>
      </c>
      <c r="E399" s="144">
        <v>45691</v>
      </c>
      <c r="F399" s="37">
        <v>65.69</v>
      </c>
      <c r="G399" s="145">
        <v>45692</v>
      </c>
      <c r="H399" s="76">
        <f t="shared" si="18"/>
        <v>24.979999999999997</v>
      </c>
      <c r="K399" s="134">
        <v>396</v>
      </c>
      <c r="L399" s="135">
        <v>45692</v>
      </c>
      <c r="M399" s="136">
        <v>120</v>
      </c>
      <c r="N399" s="137">
        <f t="shared" si="19"/>
        <v>89.2</v>
      </c>
      <c r="O399" s="138">
        <v>67.12</v>
      </c>
      <c r="P399" s="139">
        <f t="shared" si="20"/>
        <v>142.07999999999998</v>
      </c>
      <c r="Q399" s="41"/>
    </row>
    <row r="400" spans="1:18" ht="15" customHeight="1" x14ac:dyDescent="0.3">
      <c r="A400" s="126">
        <v>396</v>
      </c>
      <c r="B400" s="142">
        <f t="shared" si="16"/>
        <v>77.959999999999994</v>
      </c>
      <c r="C400" s="128"/>
      <c r="D400" s="129">
        <f t="shared" si="17"/>
        <v>65.69</v>
      </c>
      <c r="E400" s="144">
        <v>45692</v>
      </c>
      <c r="F400" s="37">
        <v>77.959999999999994</v>
      </c>
      <c r="G400" s="145">
        <v>45693</v>
      </c>
      <c r="H400" s="76">
        <f t="shared" si="18"/>
        <v>12.269999999999996</v>
      </c>
      <c r="K400" s="134">
        <v>397</v>
      </c>
      <c r="L400" s="135">
        <v>45693</v>
      </c>
      <c r="M400" s="136">
        <v>270</v>
      </c>
      <c r="N400" s="137">
        <f t="shared" si="19"/>
        <v>67.12</v>
      </c>
      <c r="O400" s="138">
        <v>200.8</v>
      </c>
      <c r="P400" s="139">
        <f t="shared" si="20"/>
        <v>136.32</v>
      </c>
      <c r="Q400" s="41"/>
    </row>
    <row r="401" spans="1:19" ht="15" customHeight="1" x14ac:dyDescent="0.3">
      <c r="A401" s="126">
        <v>397</v>
      </c>
      <c r="B401" s="142">
        <f t="shared" si="16"/>
        <v>93.37</v>
      </c>
      <c r="C401" s="128"/>
      <c r="D401" s="129">
        <f t="shared" si="17"/>
        <v>77.959999999999994</v>
      </c>
      <c r="E401" s="144">
        <v>45693</v>
      </c>
      <c r="F401" s="37">
        <v>93.37</v>
      </c>
      <c r="G401" s="145">
        <v>45694</v>
      </c>
      <c r="H401" s="76">
        <f t="shared" si="18"/>
        <v>15.410000000000011</v>
      </c>
      <c r="K401" s="134">
        <v>398</v>
      </c>
      <c r="L401" s="135">
        <v>45694</v>
      </c>
      <c r="M401" s="136">
        <v>210</v>
      </c>
      <c r="N401" s="137">
        <f t="shared" si="19"/>
        <v>200.8</v>
      </c>
      <c r="O401" s="138">
        <v>223.2</v>
      </c>
      <c r="P401" s="139">
        <f t="shared" si="20"/>
        <v>187.60000000000002</v>
      </c>
      <c r="Q401" s="41"/>
    </row>
    <row r="402" spans="1:19" ht="15" customHeight="1" x14ac:dyDescent="0.3">
      <c r="A402" s="126">
        <v>398</v>
      </c>
      <c r="B402" s="142">
        <f t="shared" si="16"/>
        <v>108.69</v>
      </c>
      <c r="C402" s="128"/>
      <c r="D402" s="129">
        <f t="shared" si="17"/>
        <v>93.37</v>
      </c>
      <c r="E402" s="144">
        <v>45694</v>
      </c>
      <c r="F402" s="37">
        <v>108.69</v>
      </c>
      <c r="G402" s="145">
        <v>45695</v>
      </c>
      <c r="H402" s="76">
        <f t="shared" si="18"/>
        <v>15.319999999999993</v>
      </c>
      <c r="K402" s="134">
        <v>399</v>
      </c>
      <c r="L402" s="135">
        <v>45695</v>
      </c>
      <c r="M402" s="136"/>
      <c r="N402" s="137">
        <f t="shared" si="19"/>
        <v>223.2</v>
      </c>
      <c r="O402" s="138">
        <v>44.8</v>
      </c>
      <c r="P402" s="139">
        <f t="shared" si="20"/>
        <v>178.39999999999998</v>
      </c>
      <c r="Q402" s="41"/>
    </row>
    <row r="403" spans="1:19" ht="15" customHeight="1" x14ac:dyDescent="0.3">
      <c r="A403" s="126">
        <v>399</v>
      </c>
      <c r="B403" s="142">
        <f t="shared" si="16"/>
        <v>126.95</v>
      </c>
      <c r="C403" s="128"/>
      <c r="D403" s="129">
        <f t="shared" si="17"/>
        <v>108.69</v>
      </c>
      <c r="E403" s="144">
        <v>45695</v>
      </c>
      <c r="F403" s="37">
        <v>126.95</v>
      </c>
      <c r="G403" s="145">
        <v>45696</v>
      </c>
      <c r="H403" s="76">
        <f t="shared" si="18"/>
        <v>18.260000000000005</v>
      </c>
      <c r="K403" s="134">
        <v>400</v>
      </c>
      <c r="L403" s="135">
        <v>45696</v>
      </c>
      <c r="M403" s="136">
        <v>180</v>
      </c>
      <c r="N403" s="137">
        <f t="shared" si="19"/>
        <v>44.8</v>
      </c>
      <c r="O403" s="138">
        <v>56</v>
      </c>
      <c r="P403" s="139">
        <f t="shared" si="20"/>
        <v>168.8</v>
      </c>
      <c r="Q403" s="41"/>
    </row>
    <row r="404" spans="1:19" ht="15" customHeight="1" x14ac:dyDescent="0.3">
      <c r="A404" s="126">
        <v>400</v>
      </c>
      <c r="B404" s="142">
        <f t="shared" si="16"/>
        <v>143</v>
      </c>
      <c r="C404" s="128"/>
      <c r="D404" s="129">
        <f t="shared" si="17"/>
        <v>126.95</v>
      </c>
      <c r="E404" s="144">
        <v>45696</v>
      </c>
      <c r="F404" s="37">
        <v>143</v>
      </c>
      <c r="G404" s="145">
        <v>45697</v>
      </c>
      <c r="H404" s="76">
        <f t="shared" si="18"/>
        <v>16.049999999999997</v>
      </c>
      <c r="K404" s="134">
        <v>401</v>
      </c>
      <c r="L404" s="135">
        <v>45697</v>
      </c>
      <c r="M404" s="136">
        <v>240</v>
      </c>
      <c r="N404" s="137">
        <f t="shared" si="19"/>
        <v>56</v>
      </c>
      <c r="O404" s="138">
        <v>133.6</v>
      </c>
      <c r="P404" s="139">
        <f t="shared" si="20"/>
        <v>162.4</v>
      </c>
      <c r="Q404" s="41"/>
    </row>
    <row r="405" spans="1:19" ht="15" customHeight="1" x14ac:dyDescent="0.3">
      <c r="A405" s="126">
        <v>401</v>
      </c>
      <c r="B405" s="142">
        <f t="shared" si="16"/>
        <v>159.76</v>
      </c>
      <c r="C405" s="128"/>
      <c r="D405" s="129">
        <f t="shared" si="17"/>
        <v>143</v>
      </c>
      <c r="E405" s="144">
        <v>45697</v>
      </c>
      <c r="F405" s="37">
        <v>159.76</v>
      </c>
      <c r="G405" s="145">
        <v>45698</v>
      </c>
      <c r="H405" s="76">
        <f t="shared" si="18"/>
        <v>16.759999999999991</v>
      </c>
      <c r="K405" s="134">
        <v>402</v>
      </c>
      <c r="L405" s="135">
        <v>45698</v>
      </c>
      <c r="M405" s="136">
        <v>210</v>
      </c>
      <c r="N405" s="137">
        <f t="shared" si="19"/>
        <v>133.6</v>
      </c>
      <c r="O405" s="138">
        <v>67.2</v>
      </c>
      <c r="P405" s="139">
        <f t="shared" si="20"/>
        <v>276.40000000000003</v>
      </c>
      <c r="Q405" s="41"/>
      <c r="S405">
        <f>SUM(P397:P403)</f>
        <v>1285.5999999999999</v>
      </c>
    </row>
    <row r="406" spans="1:19" ht="15" customHeight="1" x14ac:dyDescent="0.3">
      <c r="A406" s="126">
        <v>402</v>
      </c>
      <c r="B406" s="142">
        <f t="shared" si="16"/>
        <v>184.09</v>
      </c>
      <c r="C406" s="128"/>
      <c r="D406" s="129">
        <f t="shared" si="17"/>
        <v>159.76</v>
      </c>
      <c r="E406" s="144">
        <v>45698</v>
      </c>
      <c r="F406" s="37">
        <v>184.09</v>
      </c>
      <c r="G406" s="145">
        <v>45699</v>
      </c>
      <c r="H406" s="76">
        <f t="shared" si="18"/>
        <v>24.330000000000013</v>
      </c>
      <c r="K406" s="134">
        <v>403</v>
      </c>
      <c r="L406" s="135">
        <v>45699</v>
      </c>
      <c r="M406" s="136">
        <v>270</v>
      </c>
      <c r="N406" s="137">
        <f t="shared" si="19"/>
        <v>67.2</v>
      </c>
      <c r="O406" s="138">
        <v>122.8</v>
      </c>
      <c r="P406" s="139">
        <f t="shared" si="20"/>
        <v>214.39999999999998</v>
      </c>
      <c r="Q406" s="41"/>
      <c r="S406" t="s">
        <v>1217</v>
      </c>
    </row>
    <row r="407" spans="1:19" ht="15" customHeight="1" x14ac:dyDescent="0.3">
      <c r="A407" s="126">
        <v>403</v>
      </c>
      <c r="B407" s="142">
        <f t="shared" si="16"/>
        <v>201.16</v>
      </c>
      <c r="C407" s="128"/>
      <c r="D407" s="129">
        <f t="shared" si="17"/>
        <v>184.09</v>
      </c>
      <c r="E407" s="144">
        <v>45699</v>
      </c>
      <c r="F407" s="37">
        <v>201.16</v>
      </c>
      <c r="G407" s="145">
        <v>45700</v>
      </c>
      <c r="H407" s="76">
        <f t="shared" si="18"/>
        <v>17.069999999999993</v>
      </c>
      <c r="K407" s="134">
        <v>404</v>
      </c>
      <c r="L407" s="135">
        <v>45700</v>
      </c>
      <c r="M407" s="136">
        <v>120</v>
      </c>
      <c r="N407" s="137">
        <f t="shared" si="19"/>
        <v>122.8</v>
      </c>
      <c r="O407" s="138">
        <v>89.2</v>
      </c>
      <c r="P407" s="139">
        <f t="shared" si="20"/>
        <v>153.60000000000002</v>
      </c>
      <c r="Q407" s="41"/>
    </row>
    <row r="408" spans="1:19" ht="15" customHeight="1" x14ac:dyDescent="0.3">
      <c r="A408" s="126">
        <v>404</v>
      </c>
      <c r="B408" s="142">
        <f t="shared" si="16"/>
        <v>201.16</v>
      </c>
      <c r="C408" s="128"/>
      <c r="D408" s="129">
        <f t="shared" si="17"/>
        <v>201.16</v>
      </c>
      <c r="E408" s="144">
        <v>45700</v>
      </c>
      <c r="F408" s="37">
        <v>201.16</v>
      </c>
      <c r="G408" s="145">
        <v>45701</v>
      </c>
      <c r="H408" s="76">
        <f>F408-D408</f>
        <v>0</v>
      </c>
      <c r="I408">
        <v>197.53</v>
      </c>
      <c r="K408" s="134">
        <v>405</v>
      </c>
      <c r="L408" s="135">
        <v>45701</v>
      </c>
      <c r="M408" s="136">
        <v>240</v>
      </c>
      <c r="N408" s="137">
        <f t="shared" si="19"/>
        <v>89.2</v>
      </c>
      <c r="O408" s="138">
        <v>115</v>
      </c>
      <c r="P408" s="139">
        <f t="shared" si="20"/>
        <v>214.2</v>
      </c>
      <c r="Q408" s="41"/>
      <c r="S408">
        <f>SUM(S405:S406)</f>
        <v>1285.5999999999999</v>
      </c>
    </row>
    <row r="409" spans="1:19" ht="15" customHeight="1" x14ac:dyDescent="0.3">
      <c r="A409" s="126">
        <v>405</v>
      </c>
      <c r="B409" s="142">
        <f t="shared" si="16"/>
        <v>201.16</v>
      </c>
      <c r="C409" s="128"/>
      <c r="D409" s="129">
        <f t="shared" si="17"/>
        <v>201.16</v>
      </c>
      <c r="E409" s="144">
        <v>45701</v>
      </c>
      <c r="F409" s="37">
        <v>201.16</v>
      </c>
      <c r="G409" s="145">
        <v>45702</v>
      </c>
      <c r="H409" s="76">
        <f t="shared" si="18"/>
        <v>0</v>
      </c>
      <c r="I409">
        <v>203.75</v>
      </c>
      <c r="K409" s="134">
        <v>406</v>
      </c>
      <c r="L409" s="135">
        <v>45702</v>
      </c>
      <c r="M409" s="136">
        <v>120</v>
      </c>
      <c r="N409" s="137">
        <f t="shared" si="19"/>
        <v>115</v>
      </c>
      <c r="O409" s="138">
        <v>0</v>
      </c>
      <c r="P409" s="139">
        <f t="shared" si="20"/>
        <v>235</v>
      </c>
      <c r="Q409" s="41"/>
    </row>
    <row r="410" spans="1:19" ht="15" customHeight="1" x14ac:dyDescent="0.3">
      <c r="A410" s="126">
        <v>406</v>
      </c>
      <c r="B410" s="142">
        <f t="shared" si="16"/>
        <v>201.16</v>
      </c>
      <c r="C410" s="128"/>
      <c r="D410" s="129">
        <f t="shared" si="17"/>
        <v>201.16</v>
      </c>
      <c r="E410" s="144">
        <v>45702</v>
      </c>
      <c r="F410" s="37">
        <v>201.16</v>
      </c>
      <c r="G410" s="145">
        <v>45703</v>
      </c>
      <c r="H410" s="76">
        <f t="shared" si="18"/>
        <v>0</v>
      </c>
      <c r="I410">
        <v>202.35</v>
      </c>
      <c r="K410" s="134">
        <v>407</v>
      </c>
      <c r="L410" s="135">
        <v>45703</v>
      </c>
      <c r="M410" s="136">
        <v>180</v>
      </c>
      <c r="N410" s="137">
        <f t="shared" si="19"/>
        <v>0</v>
      </c>
      <c r="O410" s="138">
        <v>89.2</v>
      </c>
      <c r="P410" s="139">
        <f t="shared" si="20"/>
        <v>90.8</v>
      </c>
      <c r="Q410" s="41"/>
    </row>
    <row r="411" spans="1:19" ht="15" customHeight="1" x14ac:dyDescent="0.3">
      <c r="A411" s="126">
        <v>407</v>
      </c>
      <c r="B411" s="142">
        <f t="shared" si="16"/>
        <v>201.16</v>
      </c>
      <c r="C411" s="128"/>
      <c r="D411" s="129">
        <f t="shared" si="17"/>
        <v>201.16</v>
      </c>
      <c r="E411" s="144">
        <v>45703</v>
      </c>
      <c r="F411" s="37">
        <v>201.16</v>
      </c>
      <c r="G411" s="145">
        <v>45704</v>
      </c>
      <c r="H411" s="76">
        <f t="shared" si="18"/>
        <v>0</v>
      </c>
      <c r="I411">
        <v>198.41</v>
      </c>
      <c r="K411" s="134">
        <v>408</v>
      </c>
      <c r="L411" s="135">
        <v>45704</v>
      </c>
      <c r="M411" s="136">
        <v>150</v>
      </c>
      <c r="N411" s="137">
        <f t="shared" si="19"/>
        <v>89.2</v>
      </c>
      <c r="O411" s="138">
        <v>0</v>
      </c>
      <c r="P411" s="139">
        <f t="shared" si="20"/>
        <v>239.2</v>
      </c>
      <c r="Q411" s="41"/>
    </row>
    <row r="412" spans="1:19" ht="15" customHeight="1" x14ac:dyDescent="0.3">
      <c r="A412" s="126">
        <v>408</v>
      </c>
      <c r="B412" s="142">
        <f t="shared" si="16"/>
        <v>201.16</v>
      </c>
      <c r="C412" s="128"/>
      <c r="D412" s="129">
        <f t="shared" si="17"/>
        <v>201.16</v>
      </c>
      <c r="E412" s="144">
        <v>45704</v>
      </c>
      <c r="F412" s="37">
        <v>201.16</v>
      </c>
      <c r="G412" s="145">
        <v>45705</v>
      </c>
      <c r="H412" s="76">
        <f t="shared" si="18"/>
        <v>0</v>
      </c>
      <c r="I412">
        <v>207.9</v>
      </c>
      <c r="K412" s="134">
        <v>409</v>
      </c>
      <c r="L412" s="135">
        <v>45705</v>
      </c>
      <c r="M412" s="136">
        <v>300</v>
      </c>
      <c r="N412" s="137">
        <f t="shared" si="19"/>
        <v>0</v>
      </c>
      <c r="O412" s="138">
        <v>122.6</v>
      </c>
      <c r="P412" s="139">
        <f t="shared" si="20"/>
        <v>177.4</v>
      </c>
      <c r="Q412" s="41"/>
    </row>
    <row r="413" spans="1:19" ht="15" customHeight="1" x14ac:dyDescent="0.3">
      <c r="A413" s="126">
        <v>409</v>
      </c>
      <c r="B413" s="142">
        <f t="shared" si="16"/>
        <v>201.16</v>
      </c>
      <c r="C413" s="128"/>
      <c r="D413" s="129">
        <f t="shared" si="17"/>
        <v>201.16</v>
      </c>
      <c r="E413" s="144">
        <v>45705</v>
      </c>
      <c r="F413" s="37">
        <v>201.16</v>
      </c>
      <c r="G413" s="145">
        <v>45706</v>
      </c>
      <c r="H413" s="76">
        <f t="shared" si="18"/>
        <v>0</v>
      </c>
      <c r="I413">
        <v>220.9</v>
      </c>
      <c r="K413" s="134">
        <v>410</v>
      </c>
      <c r="L413" s="135">
        <v>45706</v>
      </c>
      <c r="M413" s="136">
        <v>120</v>
      </c>
      <c r="N413" s="137">
        <f t="shared" si="19"/>
        <v>122.6</v>
      </c>
      <c r="O413" s="138">
        <v>122.6</v>
      </c>
      <c r="P413" s="139">
        <f t="shared" si="20"/>
        <v>120</v>
      </c>
      <c r="Q413" s="41"/>
    </row>
    <row r="414" spans="1:19" ht="15" customHeight="1" x14ac:dyDescent="0.3">
      <c r="A414" s="126">
        <v>410</v>
      </c>
      <c r="B414" s="142">
        <f t="shared" si="16"/>
        <v>201.16</v>
      </c>
      <c r="C414" s="128"/>
      <c r="D414" s="129">
        <f t="shared" si="17"/>
        <v>201.16</v>
      </c>
      <c r="E414" s="144">
        <v>45706</v>
      </c>
      <c r="F414" s="37">
        <v>201.16</v>
      </c>
      <c r="G414" s="145">
        <v>45707</v>
      </c>
      <c r="H414" s="76">
        <f t="shared" si="18"/>
        <v>0</v>
      </c>
      <c r="I414">
        <v>232.53</v>
      </c>
      <c r="K414" s="134">
        <v>411</v>
      </c>
      <c r="L414" s="135">
        <v>45707</v>
      </c>
      <c r="M414" s="136">
        <v>120</v>
      </c>
      <c r="N414" s="137">
        <f t="shared" si="19"/>
        <v>122.6</v>
      </c>
      <c r="O414" s="138">
        <v>144.80000000000001</v>
      </c>
      <c r="P414" s="139">
        <f t="shared" si="20"/>
        <v>97.799999999999983</v>
      </c>
      <c r="Q414" s="41"/>
    </row>
    <row r="415" spans="1:19" ht="15" customHeight="1" x14ac:dyDescent="0.3">
      <c r="A415" s="126">
        <v>411</v>
      </c>
      <c r="B415" s="142">
        <f t="shared" si="16"/>
        <v>201.16</v>
      </c>
      <c r="C415" s="128"/>
      <c r="D415" s="129">
        <f t="shared" si="17"/>
        <v>201.16</v>
      </c>
      <c r="E415" s="144">
        <v>45707</v>
      </c>
      <c r="F415" s="37">
        <v>201.16</v>
      </c>
      <c r="G415" s="145">
        <v>45708</v>
      </c>
      <c r="H415" s="76">
        <f t="shared" si="18"/>
        <v>0</v>
      </c>
      <c r="I415">
        <v>240.09</v>
      </c>
      <c r="K415" s="134">
        <v>412</v>
      </c>
      <c r="L415" s="135">
        <v>45708</v>
      </c>
      <c r="M415" s="136">
        <v>150</v>
      </c>
      <c r="N415" s="137">
        <f t="shared" si="19"/>
        <v>144.80000000000001</v>
      </c>
      <c r="O415" s="138">
        <v>178.4</v>
      </c>
      <c r="P415" s="139">
        <f t="shared" si="20"/>
        <v>116.4</v>
      </c>
      <c r="Q415" s="41"/>
    </row>
    <row r="416" spans="1:19" ht="15" customHeight="1" x14ac:dyDescent="0.3">
      <c r="A416" s="126">
        <v>412</v>
      </c>
      <c r="B416" s="142">
        <f t="shared" si="16"/>
        <v>201.16</v>
      </c>
      <c r="C416" s="128"/>
      <c r="D416" s="129">
        <f t="shared" si="17"/>
        <v>201.16</v>
      </c>
      <c r="E416" s="144">
        <v>45708</v>
      </c>
      <c r="F416" s="37">
        <v>201.16</v>
      </c>
      <c r="G416" s="145">
        <v>45709</v>
      </c>
      <c r="H416" s="76">
        <f t="shared" si="18"/>
        <v>0</v>
      </c>
      <c r="I416">
        <v>252.19</v>
      </c>
      <c r="K416" s="134">
        <v>413</v>
      </c>
      <c r="L416" s="135">
        <v>45709</v>
      </c>
      <c r="M416" s="136">
        <v>150</v>
      </c>
      <c r="N416" s="137">
        <f t="shared" si="19"/>
        <v>178.4</v>
      </c>
      <c r="O416" s="138">
        <v>245.6</v>
      </c>
      <c r="P416" s="139">
        <f t="shared" si="20"/>
        <v>82.799999999999983</v>
      </c>
      <c r="Q416" s="41"/>
    </row>
    <row r="417" spans="1:18" ht="15" customHeight="1" x14ac:dyDescent="0.3">
      <c r="A417" s="126">
        <v>413</v>
      </c>
      <c r="B417" s="142">
        <f t="shared" si="16"/>
        <v>201.16</v>
      </c>
      <c r="C417" s="128"/>
      <c r="D417" s="129">
        <f t="shared" si="17"/>
        <v>201.16</v>
      </c>
      <c r="E417" s="144">
        <v>45709</v>
      </c>
      <c r="F417" s="37">
        <v>201.16</v>
      </c>
      <c r="G417" s="145">
        <v>45710</v>
      </c>
      <c r="H417" s="76">
        <f t="shared" si="18"/>
        <v>0</v>
      </c>
      <c r="I417">
        <v>259.26</v>
      </c>
      <c r="K417" s="134">
        <v>414</v>
      </c>
      <c r="L417" s="135">
        <v>45710</v>
      </c>
      <c r="M417" s="136"/>
      <c r="N417" s="137">
        <f t="shared" si="19"/>
        <v>245.6</v>
      </c>
      <c r="O417" s="138">
        <v>245.6</v>
      </c>
      <c r="P417" s="139">
        <f t="shared" si="20"/>
        <v>0</v>
      </c>
      <c r="Q417" s="41"/>
    </row>
    <row r="418" spans="1:18" ht="15" customHeight="1" x14ac:dyDescent="0.3">
      <c r="A418" s="126">
        <v>414</v>
      </c>
      <c r="B418" s="142">
        <f t="shared" si="16"/>
        <v>201.16</v>
      </c>
      <c r="C418" s="128"/>
      <c r="D418" s="129">
        <f t="shared" si="17"/>
        <v>201.16</v>
      </c>
      <c r="E418" s="144">
        <v>45710</v>
      </c>
      <c r="F418" s="37">
        <v>201.16</v>
      </c>
      <c r="G418" s="145">
        <v>45711</v>
      </c>
      <c r="H418" s="76">
        <f t="shared" si="18"/>
        <v>0</v>
      </c>
      <c r="I418">
        <v>259.26</v>
      </c>
      <c r="K418" s="134">
        <v>415</v>
      </c>
      <c r="L418" s="135">
        <v>45711</v>
      </c>
      <c r="M418" s="136"/>
      <c r="N418" s="137">
        <f t="shared" si="19"/>
        <v>245.6</v>
      </c>
      <c r="O418" s="138">
        <v>223.2</v>
      </c>
      <c r="P418" s="139">
        <f t="shared" si="20"/>
        <v>22.400000000000006</v>
      </c>
      <c r="Q418" s="41"/>
    </row>
    <row r="419" spans="1:18" ht="15" customHeight="1" x14ac:dyDescent="0.3">
      <c r="A419" s="126">
        <v>415</v>
      </c>
      <c r="B419" s="142">
        <f t="shared" si="16"/>
        <v>201.16</v>
      </c>
      <c r="C419" s="128"/>
      <c r="D419" s="129">
        <f t="shared" si="17"/>
        <v>201.16</v>
      </c>
      <c r="E419" s="144">
        <v>45711</v>
      </c>
      <c r="F419" s="37">
        <v>201.16</v>
      </c>
      <c r="G419" s="145">
        <v>45712</v>
      </c>
      <c r="H419" s="76">
        <f t="shared" si="18"/>
        <v>0</v>
      </c>
      <c r="I419">
        <v>262.29000000000002</v>
      </c>
      <c r="K419" s="134">
        <v>416</v>
      </c>
      <c r="L419" s="135">
        <v>45712</v>
      </c>
      <c r="M419" s="136"/>
      <c r="N419" s="137">
        <f t="shared" si="19"/>
        <v>223.2</v>
      </c>
      <c r="O419" s="138">
        <v>189.2</v>
      </c>
      <c r="P419" s="139">
        <f t="shared" si="20"/>
        <v>34</v>
      </c>
      <c r="Q419" s="41"/>
    </row>
    <row r="420" spans="1:18" ht="15" customHeight="1" x14ac:dyDescent="0.3">
      <c r="A420" s="126">
        <v>416</v>
      </c>
      <c r="B420" s="142">
        <f t="shared" si="16"/>
        <v>201.16</v>
      </c>
      <c r="C420" s="128"/>
      <c r="D420" s="129">
        <f t="shared" si="17"/>
        <v>201.16</v>
      </c>
      <c r="E420" s="144">
        <v>45712</v>
      </c>
      <c r="F420" s="37">
        <v>201.16</v>
      </c>
      <c r="G420" s="145">
        <v>45713</v>
      </c>
      <c r="H420" s="76">
        <f t="shared" si="18"/>
        <v>0</v>
      </c>
      <c r="I420">
        <v>275.01</v>
      </c>
      <c r="K420" s="134">
        <v>417</v>
      </c>
      <c r="L420" s="135">
        <v>45713</v>
      </c>
      <c r="M420" s="136"/>
      <c r="N420" s="137">
        <f t="shared" si="19"/>
        <v>189.2</v>
      </c>
      <c r="O420" s="138">
        <v>67.2</v>
      </c>
      <c r="P420" s="139">
        <f t="shared" si="20"/>
        <v>121.99999999999999</v>
      </c>
      <c r="Q420" s="41"/>
    </row>
    <row r="421" spans="1:18" ht="15" customHeight="1" x14ac:dyDescent="0.3">
      <c r="A421" s="126">
        <v>417</v>
      </c>
      <c r="B421" s="142">
        <f t="shared" si="16"/>
        <v>201.16</v>
      </c>
      <c r="C421" s="128"/>
      <c r="D421" s="129">
        <f t="shared" si="17"/>
        <v>201.16</v>
      </c>
      <c r="E421" s="144">
        <v>45713</v>
      </c>
      <c r="F421" s="37">
        <v>201.16</v>
      </c>
      <c r="G421" s="145">
        <v>45714</v>
      </c>
      <c r="H421" s="76">
        <f t="shared" si="18"/>
        <v>0</v>
      </c>
      <c r="I421">
        <v>286.93</v>
      </c>
      <c r="K421" s="134">
        <v>418</v>
      </c>
      <c r="L421" s="135">
        <v>45714</v>
      </c>
      <c r="M421" s="136">
        <v>270</v>
      </c>
      <c r="N421" s="137">
        <f t="shared" si="19"/>
        <v>67.2</v>
      </c>
      <c r="O421" s="138">
        <v>295</v>
      </c>
      <c r="P421" s="139">
        <f t="shared" si="20"/>
        <v>42.199999999999989</v>
      </c>
      <c r="Q421" s="41"/>
    </row>
    <row r="422" spans="1:18" ht="15" customHeight="1" x14ac:dyDescent="0.3">
      <c r="A422" s="126">
        <v>418</v>
      </c>
      <c r="B422" s="142">
        <f t="shared" si="16"/>
        <v>279.39</v>
      </c>
      <c r="C422" s="128"/>
      <c r="D422" s="129">
        <f t="shared" si="17"/>
        <v>201.16</v>
      </c>
      <c r="E422" s="144">
        <v>45714</v>
      </c>
      <c r="F422" s="37">
        <f>I422</f>
        <v>279.39</v>
      </c>
      <c r="G422" s="145">
        <v>45715</v>
      </c>
      <c r="H422" s="76">
        <f t="shared" si="18"/>
        <v>78.22999999999999</v>
      </c>
      <c r="I422">
        <v>279.39</v>
      </c>
      <c r="K422" s="134">
        <v>419</v>
      </c>
      <c r="L422" s="135">
        <v>45715</v>
      </c>
      <c r="M422" s="136"/>
      <c r="N422" s="137">
        <f t="shared" si="19"/>
        <v>295</v>
      </c>
      <c r="O422" s="138">
        <v>189.6</v>
      </c>
      <c r="P422" s="139">
        <f t="shared" si="20"/>
        <v>105.4</v>
      </c>
      <c r="Q422" s="41"/>
    </row>
    <row r="423" spans="1:18" ht="15" customHeight="1" x14ac:dyDescent="0.3">
      <c r="A423" s="126">
        <v>419</v>
      </c>
      <c r="B423" s="142">
        <f t="shared" si="16"/>
        <v>291.27</v>
      </c>
      <c r="C423" s="128"/>
      <c r="D423" s="129">
        <f t="shared" si="17"/>
        <v>279.39</v>
      </c>
      <c r="E423" s="144">
        <v>45715</v>
      </c>
      <c r="F423" s="37">
        <f>I423</f>
        <v>291.27</v>
      </c>
      <c r="G423" s="145">
        <v>45716</v>
      </c>
      <c r="H423" s="76">
        <f t="shared" si="18"/>
        <v>11.879999999999995</v>
      </c>
      <c r="I423">
        <v>291.27</v>
      </c>
      <c r="K423" s="134">
        <v>420</v>
      </c>
      <c r="L423" s="135">
        <v>45716</v>
      </c>
      <c r="M423" s="136"/>
      <c r="N423" s="137">
        <f t="shared" si="19"/>
        <v>189.6</v>
      </c>
      <c r="O423" s="138">
        <v>80</v>
      </c>
      <c r="P423" s="139">
        <f t="shared" si="20"/>
        <v>109.6</v>
      </c>
      <c r="Q423" s="41"/>
      <c r="R423" s="48">
        <f>SUM(P396:P423)</f>
        <v>4085</v>
      </c>
    </row>
    <row r="424" spans="1:18" ht="15" customHeight="1" x14ac:dyDescent="0.3">
      <c r="A424" s="126">
        <v>420</v>
      </c>
      <c r="B424" s="142">
        <f t="shared" si="16"/>
        <v>300.48</v>
      </c>
      <c r="C424" s="128"/>
      <c r="D424" s="129">
        <f t="shared" si="17"/>
        <v>291.27</v>
      </c>
      <c r="E424" s="144">
        <v>45716</v>
      </c>
      <c r="F424" s="37">
        <f t="shared" ref="F424:F428" si="21">I424</f>
        <v>300.48</v>
      </c>
      <c r="G424" s="145">
        <v>45717</v>
      </c>
      <c r="H424" s="76">
        <f t="shared" si="18"/>
        <v>9.2100000000000364</v>
      </c>
      <c r="I424">
        <v>300.48</v>
      </c>
      <c r="K424" s="134">
        <v>421</v>
      </c>
      <c r="L424" s="135">
        <v>45717</v>
      </c>
      <c r="M424" s="136">
        <v>150</v>
      </c>
      <c r="N424" s="137">
        <f t="shared" si="19"/>
        <v>80</v>
      </c>
      <c r="O424" s="138">
        <v>133.6</v>
      </c>
      <c r="P424" s="139">
        <f t="shared" si="20"/>
        <v>96.4</v>
      </c>
      <c r="Q424" s="41"/>
    </row>
    <row r="425" spans="1:18" ht="15" customHeight="1" x14ac:dyDescent="0.3">
      <c r="A425" s="126">
        <v>421</v>
      </c>
      <c r="B425" s="142">
        <f t="shared" si="16"/>
        <v>309.33999999999997</v>
      </c>
      <c r="C425" s="128"/>
      <c r="D425" s="129">
        <f t="shared" si="17"/>
        <v>300.48</v>
      </c>
      <c r="E425" s="144">
        <v>45717</v>
      </c>
      <c r="F425" s="37">
        <f t="shared" si="21"/>
        <v>309.33999999999997</v>
      </c>
      <c r="G425" s="145">
        <v>45718</v>
      </c>
      <c r="H425" s="76">
        <f t="shared" si="18"/>
        <v>8.8599999999999568</v>
      </c>
      <c r="I425">
        <v>309.33999999999997</v>
      </c>
      <c r="K425" s="134">
        <v>422</v>
      </c>
      <c r="L425" s="135">
        <v>45718</v>
      </c>
      <c r="M425" s="136"/>
      <c r="N425" s="137">
        <f t="shared" si="19"/>
        <v>133.6</v>
      </c>
      <c r="O425" s="138">
        <v>133.6</v>
      </c>
      <c r="P425" s="139">
        <f t="shared" si="20"/>
        <v>0</v>
      </c>
      <c r="Q425" s="41"/>
    </row>
    <row r="426" spans="1:18" ht="15" customHeight="1" x14ac:dyDescent="0.3">
      <c r="A426" s="126">
        <v>422</v>
      </c>
      <c r="B426" s="142">
        <f t="shared" si="16"/>
        <v>309.33999999999997</v>
      </c>
      <c r="C426" s="128"/>
      <c r="D426" s="129">
        <f t="shared" si="17"/>
        <v>309.33999999999997</v>
      </c>
      <c r="E426" s="144">
        <v>45718</v>
      </c>
      <c r="F426" s="37">
        <f t="shared" si="21"/>
        <v>309.33999999999997</v>
      </c>
      <c r="G426" s="145">
        <v>45719</v>
      </c>
      <c r="H426" s="76">
        <f t="shared" si="18"/>
        <v>0</v>
      </c>
      <c r="I426">
        <v>309.33999999999997</v>
      </c>
      <c r="K426" s="134">
        <v>423</v>
      </c>
      <c r="L426" s="135">
        <v>45719</v>
      </c>
      <c r="M426" s="136">
        <v>150</v>
      </c>
      <c r="N426" s="137">
        <f t="shared" si="19"/>
        <v>133.6</v>
      </c>
      <c r="O426" s="138">
        <v>223.2</v>
      </c>
      <c r="P426" s="139">
        <f t="shared" si="20"/>
        <v>60.400000000000034</v>
      </c>
      <c r="Q426" s="41"/>
    </row>
    <row r="427" spans="1:18" ht="15" customHeight="1" x14ac:dyDescent="0.3">
      <c r="A427" s="126">
        <v>423</v>
      </c>
      <c r="B427" s="142">
        <f t="shared" si="16"/>
        <v>314.52999999999997</v>
      </c>
      <c r="C427" s="128"/>
      <c r="D427" s="129">
        <f t="shared" si="17"/>
        <v>309.33999999999997</v>
      </c>
      <c r="E427" s="144">
        <v>45719</v>
      </c>
      <c r="F427" s="37">
        <f t="shared" si="21"/>
        <v>314.52999999999997</v>
      </c>
      <c r="G427" s="145">
        <v>45720</v>
      </c>
      <c r="H427" s="76">
        <f t="shared" si="18"/>
        <v>5.1899999999999977</v>
      </c>
      <c r="I427">
        <v>314.52999999999997</v>
      </c>
      <c r="K427" s="134">
        <v>424</v>
      </c>
      <c r="L427" s="135">
        <v>45720</v>
      </c>
      <c r="M427" s="136"/>
      <c r="N427" s="137">
        <f t="shared" si="19"/>
        <v>223.2</v>
      </c>
      <c r="O427" s="138">
        <v>144.80000000000001</v>
      </c>
      <c r="P427" s="139">
        <f t="shared" si="20"/>
        <v>78.399999999999977</v>
      </c>
      <c r="Q427" s="41"/>
    </row>
    <row r="428" spans="1:18" ht="15" customHeight="1" x14ac:dyDescent="0.3">
      <c r="A428" s="126">
        <v>424</v>
      </c>
      <c r="B428" s="142">
        <f t="shared" si="16"/>
        <v>321.73</v>
      </c>
      <c r="C428" s="128"/>
      <c r="D428" s="129">
        <f t="shared" si="17"/>
        <v>314.52999999999997</v>
      </c>
      <c r="E428" s="144">
        <v>45720</v>
      </c>
      <c r="F428" s="37">
        <f t="shared" si="21"/>
        <v>321.73</v>
      </c>
      <c r="G428" s="145">
        <v>45721</v>
      </c>
      <c r="H428" s="76">
        <f t="shared" si="18"/>
        <v>7.2000000000000455</v>
      </c>
      <c r="I428">
        <v>321.73</v>
      </c>
      <c r="K428" s="134">
        <v>425</v>
      </c>
      <c r="L428" s="135">
        <v>45721</v>
      </c>
      <c r="M428" s="136"/>
      <c r="N428" s="137">
        <f t="shared" si="19"/>
        <v>144.80000000000001</v>
      </c>
      <c r="O428" s="138">
        <v>122.6</v>
      </c>
      <c r="P428" s="139">
        <f t="shared" si="20"/>
        <v>22.200000000000017</v>
      </c>
      <c r="Q428" s="41"/>
    </row>
    <row r="429" spans="1:18" ht="15" customHeight="1" x14ac:dyDescent="0.3">
      <c r="A429" s="126">
        <v>425</v>
      </c>
      <c r="B429" s="142">
        <f t="shared" si="16"/>
        <v>324.48</v>
      </c>
      <c r="C429" s="128"/>
      <c r="D429" s="129">
        <f t="shared" si="17"/>
        <v>321.73</v>
      </c>
      <c r="E429" s="144">
        <v>45721</v>
      </c>
      <c r="F429" s="37">
        <v>324.48</v>
      </c>
      <c r="G429" s="145">
        <v>45722</v>
      </c>
      <c r="H429" s="76">
        <f t="shared" si="18"/>
        <v>2.75</v>
      </c>
      <c r="K429" s="134">
        <v>426</v>
      </c>
      <c r="L429" s="135">
        <v>45722</v>
      </c>
      <c r="M429" s="136"/>
      <c r="N429" s="137">
        <f t="shared" si="19"/>
        <v>122.6</v>
      </c>
      <c r="O429" s="138">
        <v>100</v>
      </c>
      <c r="P429" s="139">
        <f t="shared" si="20"/>
        <v>22.599999999999994</v>
      </c>
      <c r="Q429" s="41"/>
    </row>
    <row r="430" spans="1:18" ht="15" customHeight="1" x14ac:dyDescent="0.3">
      <c r="A430" s="126">
        <v>426</v>
      </c>
      <c r="B430" s="142">
        <f t="shared" si="16"/>
        <v>325.61</v>
      </c>
      <c r="C430" s="128"/>
      <c r="D430" s="129">
        <f t="shared" si="17"/>
        <v>324.48</v>
      </c>
      <c r="E430" s="144">
        <v>45722</v>
      </c>
      <c r="F430" s="37">
        <v>325.61</v>
      </c>
      <c r="G430" s="145">
        <v>45723</v>
      </c>
      <c r="H430" s="76">
        <f t="shared" si="18"/>
        <v>1.1299999999999955</v>
      </c>
      <c r="K430" s="134">
        <v>427</v>
      </c>
      <c r="L430" s="135">
        <v>45723</v>
      </c>
      <c r="M430" s="136"/>
      <c r="N430" s="137">
        <f t="shared" si="19"/>
        <v>100</v>
      </c>
      <c r="O430" s="138">
        <v>100</v>
      </c>
      <c r="P430" s="139">
        <f t="shared" si="20"/>
        <v>0</v>
      </c>
      <c r="Q430" s="41"/>
    </row>
    <row r="431" spans="1:18" ht="15" customHeight="1" x14ac:dyDescent="0.3">
      <c r="A431" s="126">
        <v>427</v>
      </c>
      <c r="B431" s="142">
        <f t="shared" si="16"/>
        <v>325.77999999999997</v>
      </c>
      <c r="C431" s="128"/>
      <c r="D431" s="129">
        <f t="shared" si="17"/>
        <v>325.61</v>
      </c>
      <c r="E431" s="144">
        <v>45723</v>
      </c>
      <c r="F431" s="37">
        <v>325.77999999999997</v>
      </c>
      <c r="G431" s="145">
        <v>45724</v>
      </c>
      <c r="H431" s="76">
        <f t="shared" si="18"/>
        <v>0.16999999999995907</v>
      </c>
      <c r="K431" s="134">
        <v>428</v>
      </c>
      <c r="L431" s="135">
        <v>45724</v>
      </c>
      <c r="M431" s="136">
        <v>90</v>
      </c>
      <c r="N431" s="137">
        <f t="shared" si="19"/>
        <v>100</v>
      </c>
      <c r="O431" s="138">
        <v>120</v>
      </c>
      <c r="P431" s="139">
        <f t="shared" si="20"/>
        <v>70</v>
      </c>
      <c r="Q431" s="41"/>
    </row>
    <row r="432" spans="1:18" ht="15" customHeight="1" x14ac:dyDescent="0.3">
      <c r="A432" s="126">
        <v>428</v>
      </c>
      <c r="B432" s="142">
        <f t="shared" si="16"/>
        <v>331.33</v>
      </c>
      <c r="C432" s="128"/>
      <c r="D432" s="129">
        <f t="shared" si="17"/>
        <v>325.77999999999997</v>
      </c>
      <c r="E432" s="144">
        <v>45724</v>
      </c>
      <c r="F432" s="37">
        <v>331.33</v>
      </c>
      <c r="G432" s="145">
        <v>45725</v>
      </c>
      <c r="H432" s="76">
        <f t="shared" si="18"/>
        <v>5.5500000000000114</v>
      </c>
      <c r="K432" s="134">
        <v>429</v>
      </c>
      <c r="L432" s="135">
        <v>45725</v>
      </c>
      <c r="M432" s="136"/>
      <c r="N432" s="137">
        <f t="shared" si="19"/>
        <v>120</v>
      </c>
      <c r="O432" s="138">
        <v>111.6</v>
      </c>
      <c r="P432" s="139">
        <f t="shared" si="20"/>
        <v>8.4000000000000057</v>
      </c>
      <c r="Q432" s="41"/>
    </row>
    <row r="433" spans="1:20" ht="15" customHeight="1" x14ac:dyDescent="0.3">
      <c r="A433" s="126">
        <v>429</v>
      </c>
      <c r="B433" s="142">
        <f t="shared" si="16"/>
        <v>331.36</v>
      </c>
      <c r="C433" s="128"/>
      <c r="D433" s="129">
        <f t="shared" si="17"/>
        <v>331.33</v>
      </c>
      <c r="E433" s="144">
        <v>45725</v>
      </c>
      <c r="F433" s="37">
        <v>331.36</v>
      </c>
      <c r="G433" s="145">
        <v>45726</v>
      </c>
      <c r="H433" s="76">
        <f t="shared" si="18"/>
        <v>3.0000000000029559E-2</v>
      </c>
      <c r="K433" s="134">
        <v>430</v>
      </c>
      <c r="L433" s="135">
        <v>45726</v>
      </c>
      <c r="M433" s="136">
        <v>120</v>
      </c>
      <c r="N433" s="137">
        <f t="shared" si="19"/>
        <v>111.6</v>
      </c>
      <c r="O433" s="138">
        <v>189.6</v>
      </c>
      <c r="P433" s="139">
        <f t="shared" si="20"/>
        <v>42</v>
      </c>
      <c r="Q433" s="41"/>
    </row>
    <row r="434" spans="1:20" ht="15" customHeight="1" x14ac:dyDescent="0.3">
      <c r="A434" s="126">
        <v>430</v>
      </c>
      <c r="B434" s="142">
        <f t="shared" si="16"/>
        <v>338.71</v>
      </c>
      <c r="C434" s="128"/>
      <c r="D434" s="129">
        <f t="shared" si="17"/>
        <v>331.36</v>
      </c>
      <c r="E434" s="144">
        <v>45726</v>
      </c>
      <c r="F434" s="37">
        <v>338.71</v>
      </c>
      <c r="G434" s="145">
        <v>45727</v>
      </c>
      <c r="H434" s="76">
        <f t="shared" si="18"/>
        <v>7.3499999999999659</v>
      </c>
      <c r="K434" s="134">
        <v>431</v>
      </c>
      <c r="L434" s="135">
        <v>45727</v>
      </c>
      <c r="M434" s="136"/>
      <c r="N434" s="137">
        <f t="shared" si="19"/>
        <v>189.6</v>
      </c>
      <c r="O434" s="138">
        <v>156</v>
      </c>
      <c r="P434" s="139">
        <f t="shared" si="20"/>
        <v>33.599999999999994</v>
      </c>
      <c r="Q434" s="41"/>
      <c r="S434" s="48" t="s">
        <v>1583</v>
      </c>
    </row>
    <row r="435" spans="1:20" ht="15" customHeight="1" x14ac:dyDescent="0.3">
      <c r="A435" s="126">
        <v>431</v>
      </c>
      <c r="B435" s="142">
        <f t="shared" si="16"/>
        <v>341.28</v>
      </c>
      <c r="C435" s="128"/>
      <c r="D435" s="129">
        <f t="shared" si="17"/>
        <v>338.71</v>
      </c>
      <c r="E435" s="144">
        <v>45727</v>
      </c>
      <c r="F435" s="37">
        <v>341.28</v>
      </c>
      <c r="G435" s="145">
        <v>45728</v>
      </c>
      <c r="H435" s="76">
        <f t="shared" si="18"/>
        <v>2.5699999999999932</v>
      </c>
      <c r="K435" s="134">
        <v>432</v>
      </c>
      <c r="L435" s="135">
        <v>45728</v>
      </c>
      <c r="M435" s="136"/>
      <c r="N435" s="137">
        <f t="shared" si="19"/>
        <v>156</v>
      </c>
      <c r="O435" s="138">
        <v>156</v>
      </c>
      <c r="P435" s="139">
        <f t="shared" si="20"/>
        <v>0</v>
      </c>
      <c r="Q435" s="41"/>
    </row>
    <row r="436" spans="1:20" ht="15" customHeight="1" x14ac:dyDescent="0.3">
      <c r="A436" s="126">
        <v>432</v>
      </c>
      <c r="B436" s="142">
        <f t="shared" si="16"/>
        <v>341.33</v>
      </c>
      <c r="C436" s="128"/>
      <c r="D436" s="129">
        <f t="shared" si="17"/>
        <v>341.28</v>
      </c>
      <c r="E436" s="144">
        <v>45728</v>
      </c>
      <c r="F436" s="37">
        <v>341.33</v>
      </c>
      <c r="G436" s="145">
        <v>45729</v>
      </c>
      <c r="H436" s="76">
        <f t="shared" si="18"/>
        <v>5.0000000000011369E-2</v>
      </c>
      <c r="K436" s="134">
        <v>433</v>
      </c>
      <c r="L436" s="135">
        <v>45729</v>
      </c>
      <c r="M436" s="136"/>
      <c r="N436" s="137">
        <f t="shared" si="19"/>
        <v>156</v>
      </c>
      <c r="O436" s="138">
        <v>156</v>
      </c>
      <c r="P436" s="139">
        <f t="shared" si="20"/>
        <v>0</v>
      </c>
      <c r="Q436" s="41"/>
      <c r="S436">
        <f>SUM(H434:H435)</f>
        <v>9.9199999999999591</v>
      </c>
      <c r="T436">
        <f>SUM(P433:P434)</f>
        <v>75.599999999999994</v>
      </c>
    </row>
    <row r="437" spans="1:20" ht="15" customHeight="1" x14ac:dyDescent="0.3">
      <c r="A437" s="126">
        <v>433</v>
      </c>
      <c r="B437" s="142">
        <f t="shared" si="16"/>
        <v>341.33</v>
      </c>
      <c r="C437" s="128"/>
      <c r="D437" s="129">
        <f t="shared" si="17"/>
        <v>341.33</v>
      </c>
      <c r="E437" s="144">
        <v>45729</v>
      </c>
      <c r="F437" s="37">
        <v>341.33</v>
      </c>
      <c r="G437" s="145">
        <v>45730</v>
      </c>
      <c r="H437" s="76">
        <f t="shared" si="18"/>
        <v>0</v>
      </c>
      <c r="K437" s="134">
        <v>434</v>
      </c>
      <c r="L437" s="135">
        <v>45730</v>
      </c>
      <c r="M437" s="136"/>
      <c r="N437" s="137">
        <f t="shared" si="19"/>
        <v>156</v>
      </c>
      <c r="O437" s="138">
        <v>156</v>
      </c>
      <c r="P437" s="139">
        <f t="shared" si="20"/>
        <v>0</v>
      </c>
      <c r="Q437" s="41"/>
    </row>
    <row r="438" spans="1:20" ht="15" customHeight="1" x14ac:dyDescent="0.3">
      <c r="A438" s="126">
        <v>434</v>
      </c>
      <c r="B438" s="142">
        <f t="shared" si="16"/>
        <v>341.33</v>
      </c>
      <c r="C438" s="128"/>
      <c r="D438" s="129">
        <f t="shared" si="17"/>
        <v>341.33</v>
      </c>
      <c r="E438" s="144">
        <v>45730</v>
      </c>
      <c r="F438" s="37">
        <v>341.33</v>
      </c>
      <c r="G438" s="145">
        <v>45731</v>
      </c>
      <c r="H438" s="76">
        <f t="shared" si="18"/>
        <v>0</v>
      </c>
      <c r="K438" s="134">
        <v>435</v>
      </c>
      <c r="L438" s="135">
        <v>45731</v>
      </c>
      <c r="M438" s="136"/>
      <c r="N438" s="137">
        <f t="shared" si="19"/>
        <v>156</v>
      </c>
      <c r="O438" s="138">
        <v>156</v>
      </c>
      <c r="P438" s="139">
        <f t="shared" si="20"/>
        <v>0</v>
      </c>
      <c r="Q438" s="41"/>
    </row>
    <row r="439" spans="1:20" ht="15" customHeight="1" x14ac:dyDescent="0.3">
      <c r="A439" s="126">
        <v>435</v>
      </c>
      <c r="B439" s="142">
        <f t="shared" si="16"/>
        <v>341.33</v>
      </c>
      <c r="C439" s="128"/>
      <c r="D439" s="129">
        <f t="shared" si="17"/>
        <v>341.33</v>
      </c>
      <c r="E439" s="144">
        <v>45731</v>
      </c>
      <c r="F439" s="37">
        <v>341.33</v>
      </c>
      <c r="G439" s="145">
        <v>45732</v>
      </c>
      <c r="H439" s="76">
        <f t="shared" si="18"/>
        <v>0</v>
      </c>
      <c r="K439" s="134">
        <v>436</v>
      </c>
      <c r="L439" s="135">
        <v>45732</v>
      </c>
      <c r="M439" s="136"/>
      <c r="N439" s="137">
        <f t="shared" si="19"/>
        <v>156</v>
      </c>
      <c r="O439" s="138">
        <v>156</v>
      </c>
      <c r="P439" s="139">
        <f t="shared" si="20"/>
        <v>0</v>
      </c>
      <c r="Q439" s="41"/>
    </row>
    <row r="440" spans="1:20" ht="15" customHeight="1" x14ac:dyDescent="0.3">
      <c r="A440" s="126">
        <v>436</v>
      </c>
      <c r="B440" s="142">
        <f t="shared" si="16"/>
        <v>341.33</v>
      </c>
      <c r="C440" s="128"/>
      <c r="D440" s="129">
        <f t="shared" si="17"/>
        <v>341.33</v>
      </c>
      <c r="E440" s="144">
        <v>45732</v>
      </c>
      <c r="F440" s="37">
        <v>341.33</v>
      </c>
      <c r="G440" s="145">
        <v>45733</v>
      </c>
      <c r="H440" s="76">
        <f t="shared" si="18"/>
        <v>0</v>
      </c>
      <c r="K440" s="134">
        <v>437</v>
      </c>
      <c r="L440" s="135">
        <v>45733</v>
      </c>
      <c r="M440" s="136"/>
      <c r="N440" s="137">
        <f t="shared" si="19"/>
        <v>156</v>
      </c>
      <c r="O440" s="138">
        <v>144.80000000000001</v>
      </c>
      <c r="P440" s="139">
        <f t="shared" si="20"/>
        <v>11.199999999999989</v>
      </c>
      <c r="Q440" s="41"/>
    </row>
    <row r="441" spans="1:20" ht="15" customHeight="1" x14ac:dyDescent="0.3">
      <c r="A441" s="126">
        <v>437</v>
      </c>
      <c r="B441" s="142">
        <f t="shared" ref="B441:B504" si="22">F441</f>
        <v>342.57</v>
      </c>
      <c r="C441" s="128"/>
      <c r="D441" s="129">
        <f t="shared" ref="D441:D504" si="23">F440</f>
        <v>341.33</v>
      </c>
      <c r="E441" s="144">
        <v>45733</v>
      </c>
      <c r="F441" s="37">
        <v>342.57</v>
      </c>
      <c r="G441" s="145">
        <v>45734</v>
      </c>
      <c r="H441" s="76">
        <f t="shared" ref="H441:H504" si="24">F441-D441</f>
        <v>1.2400000000000091</v>
      </c>
      <c r="K441" s="134">
        <v>438</v>
      </c>
      <c r="L441" s="135">
        <v>45734</v>
      </c>
      <c r="M441" s="136"/>
      <c r="N441" s="137">
        <f t="shared" ref="N441:N504" si="25">O440</f>
        <v>144.80000000000001</v>
      </c>
      <c r="O441" s="138">
        <v>100.4</v>
      </c>
      <c r="P441" s="139">
        <f t="shared" ref="P441:P504" si="26">M441+N441-O441</f>
        <v>44.400000000000006</v>
      </c>
      <c r="Q441" s="41"/>
    </row>
    <row r="442" spans="1:20" ht="15" customHeight="1" x14ac:dyDescent="0.3">
      <c r="A442" s="126">
        <v>438</v>
      </c>
      <c r="B442" s="142">
        <f t="shared" si="22"/>
        <v>346.91</v>
      </c>
      <c r="C442" s="128"/>
      <c r="D442" s="129">
        <f t="shared" si="23"/>
        <v>342.57</v>
      </c>
      <c r="E442" s="144">
        <v>45734</v>
      </c>
      <c r="F442" s="37">
        <v>346.91</v>
      </c>
      <c r="G442" s="145">
        <v>45735</v>
      </c>
      <c r="H442" s="76">
        <f t="shared" si="24"/>
        <v>4.3400000000000318</v>
      </c>
      <c r="K442" s="134">
        <v>439</v>
      </c>
      <c r="L442" s="135">
        <v>45735</v>
      </c>
      <c r="M442" s="136">
        <v>150</v>
      </c>
      <c r="N442" s="137">
        <f t="shared" si="25"/>
        <v>100.4</v>
      </c>
      <c r="O442" s="138">
        <v>189.6</v>
      </c>
      <c r="P442" s="139">
        <f t="shared" si="26"/>
        <v>60.800000000000011</v>
      </c>
      <c r="Q442" s="41"/>
      <c r="S442" t="s">
        <v>56</v>
      </c>
    </row>
    <row r="443" spans="1:20" ht="15" customHeight="1" x14ac:dyDescent="0.3">
      <c r="A443" s="126">
        <v>439</v>
      </c>
      <c r="B443" s="142">
        <f t="shared" si="22"/>
        <v>350.75</v>
      </c>
      <c r="C443" s="128"/>
      <c r="D443" s="129">
        <f t="shared" si="23"/>
        <v>346.91</v>
      </c>
      <c r="E443" s="144">
        <v>45735</v>
      </c>
      <c r="F443" s="37">
        <v>350.75</v>
      </c>
      <c r="G443" s="145">
        <v>45736</v>
      </c>
      <c r="H443" s="76">
        <f t="shared" si="24"/>
        <v>3.839999999999975</v>
      </c>
      <c r="K443" s="134">
        <v>440</v>
      </c>
      <c r="L443" s="135">
        <v>45736</v>
      </c>
      <c r="M443" s="136"/>
      <c r="N443" s="137">
        <f t="shared" si="25"/>
        <v>189.6</v>
      </c>
      <c r="O443" s="138">
        <v>122.6</v>
      </c>
      <c r="P443" s="139">
        <f t="shared" si="26"/>
        <v>67</v>
      </c>
      <c r="Q443" s="41"/>
    </row>
    <row r="444" spans="1:20" ht="15" customHeight="1" x14ac:dyDescent="0.3">
      <c r="A444" s="126">
        <v>440</v>
      </c>
      <c r="B444" s="142">
        <f t="shared" si="22"/>
        <v>356.91</v>
      </c>
      <c r="C444" s="128"/>
      <c r="D444" s="129">
        <f t="shared" si="23"/>
        <v>350.75</v>
      </c>
      <c r="E444" s="144">
        <v>45736</v>
      </c>
      <c r="F444" s="37">
        <v>356.91</v>
      </c>
      <c r="G444" s="145">
        <v>45737</v>
      </c>
      <c r="H444" s="76">
        <f t="shared" si="24"/>
        <v>6.160000000000025</v>
      </c>
      <c r="K444" s="134">
        <v>441</v>
      </c>
      <c r="L444" s="135">
        <v>45737</v>
      </c>
      <c r="M444" s="136"/>
      <c r="N444" s="137">
        <f t="shared" si="25"/>
        <v>122.6</v>
      </c>
      <c r="O444" s="138">
        <v>122.6</v>
      </c>
      <c r="P444" s="139">
        <f t="shared" si="26"/>
        <v>0</v>
      </c>
      <c r="Q444" s="41"/>
    </row>
    <row r="445" spans="1:20" ht="15" customHeight="1" x14ac:dyDescent="0.3">
      <c r="A445" s="126">
        <v>441</v>
      </c>
      <c r="B445" s="142">
        <f t="shared" si="22"/>
        <v>357.8</v>
      </c>
      <c r="C445" s="128"/>
      <c r="D445" s="129">
        <f t="shared" si="23"/>
        <v>356.91</v>
      </c>
      <c r="E445" s="144">
        <v>45737</v>
      </c>
      <c r="F445" s="37">
        <v>357.8</v>
      </c>
      <c r="G445" s="145">
        <v>45738</v>
      </c>
      <c r="H445" s="76">
        <f t="shared" si="24"/>
        <v>0.88999999999998636</v>
      </c>
      <c r="K445" s="134">
        <v>442</v>
      </c>
      <c r="L445" s="135">
        <v>45738</v>
      </c>
      <c r="M445" s="136">
        <v>150</v>
      </c>
      <c r="N445" s="137">
        <f t="shared" si="25"/>
        <v>122.6</v>
      </c>
      <c r="O445" s="138">
        <v>256.8</v>
      </c>
      <c r="P445" s="139">
        <f t="shared" si="26"/>
        <v>15.800000000000011</v>
      </c>
      <c r="Q445" s="41"/>
    </row>
    <row r="446" spans="1:20" ht="15" customHeight="1" x14ac:dyDescent="0.3">
      <c r="A446" s="126">
        <v>442</v>
      </c>
      <c r="B446" s="142">
        <f t="shared" si="22"/>
        <v>358.66</v>
      </c>
      <c r="C446" s="128"/>
      <c r="D446" s="129">
        <f t="shared" si="23"/>
        <v>357.8</v>
      </c>
      <c r="E446" s="144">
        <v>45738</v>
      </c>
      <c r="F446" s="37">
        <v>358.66</v>
      </c>
      <c r="G446" s="145">
        <v>45739</v>
      </c>
      <c r="H446" s="76">
        <f t="shared" si="24"/>
        <v>0.86000000000001364</v>
      </c>
      <c r="K446" s="134">
        <v>443</v>
      </c>
      <c r="L446" s="135">
        <v>45739</v>
      </c>
      <c r="M446" s="136"/>
      <c r="N446" s="137">
        <f t="shared" si="25"/>
        <v>256.8</v>
      </c>
      <c r="O446" s="138">
        <v>245.6</v>
      </c>
      <c r="P446" s="139">
        <f t="shared" si="26"/>
        <v>11.200000000000017</v>
      </c>
      <c r="Q446" s="41"/>
    </row>
    <row r="447" spans="1:20" ht="15" customHeight="1" x14ac:dyDescent="0.3">
      <c r="A447" s="126">
        <v>443</v>
      </c>
      <c r="B447" s="142">
        <f t="shared" si="22"/>
        <v>359.86</v>
      </c>
      <c r="C447" s="128"/>
      <c r="D447" s="129">
        <f t="shared" si="23"/>
        <v>358.66</v>
      </c>
      <c r="E447" s="144">
        <v>45739</v>
      </c>
      <c r="F447" s="37">
        <v>359.86</v>
      </c>
      <c r="G447" s="145">
        <v>45740</v>
      </c>
      <c r="H447" s="76">
        <f t="shared" si="24"/>
        <v>1.1999999999999886</v>
      </c>
      <c r="K447" s="134">
        <v>444</v>
      </c>
      <c r="L447" s="135">
        <v>45740</v>
      </c>
      <c r="M447" s="136"/>
      <c r="N447" s="137">
        <f t="shared" si="25"/>
        <v>245.6</v>
      </c>
      <c r="O447" s="138">
        <v>111.6</v>
      </c>
      <c r="P447" s="139">
        <f t="shared" si="26"/>
        <v>134</v>
      </c>
      <c r="Q447" s="41"/>
    </row>
    <row r="448" spans="1:20" ht="15" customHeight="1" x14ac:dyDescent="0.3">
      <c r="A448" s="126">
        <v>444</v>
      </c>
      <c r="B448" s="142">
        <f t="shared" si="22"/>
        <v>371.68</v>
      </c>
      <c r="C448" s="128"/>
      <c r="D448" s="129">
        <f t="shared" si="23"/>
        <v>359.86</v>
      </c>
      <c r="E448" s="144">
        <v>45740</v>
      </c>
      <c r="F448" s="37">
        <v>371.68</v>
      </c>
      <c r="G448" s="145">
        <v>45741</v>
      </c>
      <c r="H448" s="76">
        <f t="shared" si="24"/>
        <v>11.819999999999993</v>
      </c>
      <c r="K448" s="134">
        <v>445</v>
      </c>
      <c r="L448" s="135">
        <v>45741</v>
      </c>
      <c r="M448" s="136">
        <v>150</v>
      </c>
      <c r="N448" s="137">
        <f t="shared" si="25"/>
        <v>111.6</v>
      </c>
      <c r="O448" s="138">
        <v>100.4</v>
      </c>
      <c r="P448" s="139">
        <f t="shared" si="26"/>
        <v>161.20000000000002</v>
      </c>
      <c r="Q448" s="41"/>
    </row>
    <row r="449" spans="1:18" ht="15" customHeight="1" x14ac:dyDescent="0.3">
      <c r="A449" s="126">
        <v>445</v>
      </c>
      <c r="B449" s="142">
        <f t="shared" si="22"/>
        <v>383.31</v>
      </c>
      <c r="C449" s="128"/>
      <c r="D449" s="129">
        <f t="shared" si="23"/>
        <v>371.68</v>
      </c>
      <c r="E449" s="144">
        <v>45741</v>
      </c>
      <c r="F449" s="37">
        <v>383.31</v>
      </c>
      <c r="G449" s="145">
        <v>45742</v>
      </c>
      <c r="H449" s="76">
        <f t="shared" si="24"/>
        <v>11.629999999999995</v>
      </c>
      <c r="K449" s="134">
        <v>446</v>
      </c>
      <c r="L449" s="135">
        <v>45742</v>
      </c>
      <c r="M449" s="136">
        <v>150</v>
      </c>
      <c r="N449" s="137">
        <f t="shared" si="25"/>
        <v>100.4</v>
      </c>
      <c r="O449" s="138">
        <v>223.2</v>
      </c>
      <c r="P449" s="139">
        <f t="shared" si="26"/>
        <v>27.200000000000017</v>
      </c>
      <c r="Q449" s="41"/>
    </row>
    <row r="450" spans="1:18" ht="15" customHeight="1" x14ac:dyDescent="0.3">
      <c r="A450" s="126">
        <v>446</v>
      </c>
      <c r="B450" s="142">
        <f t="shared" si="22"/>
        <v>389.99</v>
      </c>
      <c r="C450" s="128"/>
      <c r="D450" s="129">
        <f t="shared" si="23"/>
        <v>383.31</v>
      </c>
      <c r="E450" s="144">
        <v>45742</v>
      </c>
      <c r="F450" s="37">
        <v>389.99</v>
      </c>
      <c r="G450" s="145">
        <v>45743</v>
      </c>
      <c r="H450" s="76">
        <f t="shared" si="24"/>
        <v>6.6800000000000068</v>
      </c>
      <c r="K450" s="134">
        <v>447</v>
      </c>
      <c r="L450" s="135">
        <v>45743</v>
      </c>
      <c r="M450" s="136"/>
      <c r="N450" s="137">
        <f t="shared" si="25"/>
        <v>223.2</v>
      </c>
      <c r="O450" s="138">
        <v>223.2</v>
      </c>
      <c r="P450" s="139">
        <f t="shared" si="26"/>
        <v>0</v>
      </c>
      <c r="Q450" s="41"/>
    </row>
    <row r="451" spans="1:18" ht="15" customHeight="1" x14ac:dyDescent="0.3">
      <c r="A451" s="126">
        <v>447</v>
      </c>
      <c r="B451" s="142">
        <f t="shared" si="22"/>
        <v>390.04</v>
      </c>
      <c r="C451" s="128"/>
      <c r="D451" s="129">
        <f t="shared" si="23"/>
        <v>389.99</v>
      </c>
      <c r="E451" s="144">
        <v>45743</v>
      </c>
      <c r="F451" s="37">
        <v>390.04</v>
      </c>
      <c r="G451" s="145">
        <v>45744</v>
      </c>
      <c r="H451" s="76">
        <f t="shared" si="24"/>
        <v>5.0000000000011369E-2</v>
      </c>
      <c r="K451" s="134">
        <v>448</v>
      </c>
      <c r="L451" s="135">
        <v>45744</v>
      </c>
      <c r="M451" s="136"/>
      <c r="N451" s="137">
        <f t="shared" si="25"/>
        <v>223.2</v>
      </c>
      <c r="O451" s="138">
        <v>89.2</v>
      </c>
      <c r="P451" s="139">
        <f t="shared" si="26"/>
        <v>134</v>
      </c>
      <c r="Q451" s="41"/>
    </row>
    <row r="452" spans="1:18" ht="15" customHeight="1" x14ac:dyDescent="0.3">
      <c r="A452" s="126">
        <v>448</v>
      </c>
      <c r="B452" s="142">
        <f t="shared" si="22"/>
        <v>402.86</v>
      </c>
      <c r="C452" s="128"/>
      <c r="D452" s="129">
        <f t="shared" si="23"/>
        <v>390.04</v>
      </c>
      <c r="E452" s="144">
        <v>45744</v>
      </c>
      <c r="F452" s="37">
        <v>402.86</v>
      </c>
      <c r="G452" s="145">
        <v>45745</v>
      </c>
      <c r="H452" s="76">
        <f t="shared" si="24"/>
        <v>12.819999999999993</v>
      </c>
      <c r="K452" s="134">
        <v>449</v>
      </c>
      <c r="L452" s="135">
        <v>45745</v>
      </c>
      <c r="M452" s="136">
        <v>120</v>
      </c>
      <c r="N452" s="137">
        <f t="shared" si="25"/>
        <v>89.2</v>
      </c>
      <c r="O452" s="138">
        <v>100.4</v>
      </c>
      <c r="P452" s="139">
        <f t="shared" si="26"/>
        <v>108.79999999999998</v>
      </c>
      <c r="Q452" s="41"/>
    </row>
    <row r="453" spans="1:18" ht="15" customHeight="1" x14ac:dyDescent="0.3">
      <c r="A453" s="126">
        <v>449</v>
      </c>
      <c r="B453" s="142">
        <f t="shared" si="22"/>
        <v>411.23</v>
      </c>
      <c r="C453" s="128"/>
      <c r="D453" s="129">
        <f t="shared" si="23"/>
        <v>402.86</v>
      </c>
      <c r="E453" s="144">
        <v>45745</v>
      </c>
      <c r="F453" s="37">
        <v>411.23</v>
      </c>
      <c r="G453" s="145">
        <v>45746</v>
      </c>
      <c r="H453" s="76">
        <f t="shared" si="24"/>
        <v>8.3700000000000045</v>
      </c>
      <c r="K453" s="134">
        <v>450</v>
      </c>
      <c r="L453" s="135">
        <v>45746</v>
      </c>
      <c r="M453" s="136">
        <v>150</v>
      </c>
      <c r="N453" s="137">
        <f t="shared" si="25"/>
        <v>100.4</v>
      </c>
      <c r="O453" s="138">
        <v>223.2</v>
      </c>
      <c r="P453" s="139">
        <f t="shared" si="26"/>
        <v>27.200000000000017</v>
      </c>
      <c r="Q453" s="41"/>
    </row>
    <row r="454" spans="1:18" ht="15" customHeight="1" x14ac:dyDescent="0.3">
      <c r="A454" s="126">
        <v>450</v>
      </c>
      <c r="B454" s="142">
        <f t="shared" si="22"/>
        <v>414.36</v>
      </c>
      <c r="C454" s="128"/>
      <c r="D454" s="129">
        <f t="shared" si="23"/>
        <v>411.23</v>
      </c>
      <c r="E454" s="144">
        <v>45746</v>
      </c>
      <c r="F454" s="37">
        <v>414.36</v>
      </c>
      <c r="G454" s="145">
        <v>45747</v>
      </c>
      <c r="H454" s="76">
        <f t="shared" si="24"/>
        <v>3.1299999999999955</v>
      </c>
      <c r="K454" s="134">
        <v>451</v>
      </c>
      <c r="L454" s="135">
        <v>45747</v>
      </c>
      <c r="M454" s="136">
        <v>90</v>
      </c>
      <c r="N454" s="137">
        <f t="shared" si="25"/>
        <v>223.2</v>
      </c>
      <c r="O454" s="138">
        <v>312.39999999999998</v>
      </c>
      <c r="P454" s="139">
        <f t="shared" si="26"/>
        <v>0.80000000000001137</v>
      </c>
      <c r="Q454" s="41"/>
      <c r="R454" s="48">
        <f>SUM(P424:P454)</f>
        <v>1237.6000000000001</v>
      </c>
    </row>
    <row r="455" spans="1:18" ht="15" customHeight="1" x14ac:dyDescent="0.3">
      <c r="A455" s="126">
        <v>451</v>
      </c>
      <c r="B455" s="142">
        <f t="shared" si="22"/>
        <v>414.36</v>
      </c>
      <c r="C455" s="128"/>
      <c r="D455" s="129">
        <f t="shared" si="23"/>
        <v>414.36</v>
      </c>
      <c r="E455" s="144">
        <v>45747</v>
      </c>
      <c r="F455" s="37">
        <v>414.36</v>
      </c>
      <c r="G455" s="145">
        <v>45748</v>
      </c>
      <c r="H455" s="76">
        <f t="shared" si="24"/>
        <v>0</v>
      </c>
      <c r="K455" s="134">
        <v>452</v>
      </c>
      <c r="L455" s="135">
        <v>45748</v>
      </c>
      <c r="M455" s="136"/>
      <c r="N455" s="137">
        <f t="shared" si="25"/>
        <v>312.39999999999998</v>
      </c>
      <c r="O455" s="138">
        <v>312.39999999999998</v>
      </c>
      <c r="P455" s="139">
        <f t="shared" si="26"/>
        <v>0</v>
      </c>
      <c r="Q455" s="41"/>
    </row>
    <row r="456" spans="1:18" ht="15" customHeight="1" x14ac:dyDescent="0.3">
      <c r="A456" s="126">
        <v>452</v>
      </c>
      <c r="B456" s="142">
        <f t="shared" si="22"/>
        <v>414.38</v>
      </c>
      <c r="C456" s="128"/>
      <c r="D456" s="129">
        <f t="shared" si="23"/>
        <v>414.36</v>
      </c>
      <c r="E456" s="144">
        <v>45748</v>
      </c>
      <c r="F456" s="37">
        <v>414.38</v>
      </c>
      <c r="G456" s="145">
        <v>45749</v>
      </c>
      <c r="H456" s="76">
        <f t="shared" si="24"/>
        <v>1.999999999998181E-2</v>
      </c>
      <c r="K456" s="134">
        <v>453</v>
      </c>
      <c r="L456" s="135">
        <v>45749</v>
      </c>
      <c r="M456" s="136"/>
      <c r="N456" s="137">
        <f t="shared" si="25"/>
        <v>312.39999999999998</v>
      </c>
      <c r="O456" s="138">
        <v>300</v>
      </c>
      <c r="P456" s="139">
        <f t="shared" si="26"/>
        <v>12.399999999999977</v>
      </c>
      <c r="Q456" s="41"/>
      <c r="R456" t="s">
        <v>1594</v>
      </c>
    </row>
    <row r="457" spans="1:18" ht="15" customHeight="1" x14ac:dyDescent="0.3">
      <c r="A457" s="126">
        <v>453</v>
      </c>
      <c r="B457" s="142">
        <f t="shared" si="22"/>
        <v>416.87</v>
      </c>
      <c r="C457" s="128"/>
      <c r="D457" s="129">
        <f t="shared" si="23"/>
        <v>414.38</v>
      </c>
      <c r="E457" s="144">
        <v>45749</v>
      </c>
      <c r="F457" s="37">
        <v>416.87</v>
      </c>
      <c r="G457" s="145">
        <v>45750</v>
      </c>
      <c r="H457" s="76">
        <f t="shared" si="24"/>
        <v>2.4900000000000091</v>
      </c>
      <c r="K457" s="134">
        <v>454</v>
      </c>
      <c r="L457" s="135">
        <v>45750</v>
      </c>
      <c r="M457" s="136"/>
      <c r="N457" s="137">
        <f t="shared" si="25"/>
        <v>300</v>
      </c>
      <c r="O457" s="138">
        <v>300</v>
      </c>
      <c r="P457" s="139">
        <f t="shared" si="26"/>
        <v>0</v>
      </c>
      <c r="Q457" s="41"/>
    </row>
    <row r="458" spans="1:18" ht="15" customHeight="1" x14ac:dyDescent="0.3">
      <c r="A458" s="126">
        <v>454</v>
      </c>
      <c r="B458" s="142">
        <f t="shared" si="22"/>
        <v>416.87</v>
      </c>
      <c r="C458" s="128"/>
      <c r="D458" s="129">
        <f t="shared" si="23"/>
        <v>416.87</v>
      </c>
      <c r="E458" s="144">
        <v>45750</v>
      </c>
      <c r="F458" s="37">
        <v>416.87</v>
      </c>
      <c r="G458" s="145">
        <v>45751</v>
      </c>
      <c r="H458" s="76">
        <f t="shared" si="24"/>
        <v>0</v>
      </c>
      <c r="K458" s="134">
        <v>455</v>
      </c>
      <c r="L458" s="135">
        <v>45751</v>
      </c>
      <c r="M458" s="136"/>
      <c r="N458" s="137">
        <f t="shared" si="25"/>
        <v>300</v>
      </c>
      <c r="O458" s="138">
        <v>285</v>
      </c>
      <c r="P458" s="139">
        <f t="shared" si="26"/>
        <v>15</v>
      </c>
      <c r="Q458" s="41"/>
    </row>
    <row r="459" spans="1:18" ht="15" customHeight="1" x14ac:dyDescent="0.3">
      <c r="A459" s="126">
        <v>455</v>
      </c>
      <c r="B459" s="142">
        <f t="shared" si="22"/>
        <v>419.16</v>
      </c>
      <c r="C459" s="128"/>
      <c r="D459" s="129">
        <f t="shared" si="23"/>
        <v>416.87</v>
      </c>
      <c r="E459" s="144">
        <v>45751</v>
      </c>
      <c r="F459" s="37">
        <v>419.16</v>
      </c>
      <c r="G459" s="145">
        <v>45752</v>
      </c>
      <c r="H459" s="76">
        <f t="shared" si="24"/>
        <v>2.2900000000000205</v>
      </c>
      <c r="K459" s="134">
        <v>456</v>
      </c>
      <c r="L459" s="135">
        <v>45752</v>
      </c>
      <c r="M459" s="136"/>
      <c r="N459" s="137">
        <f t="shared" si="25"/>
        <v>285</v>
      </c>
      <c r="O459" s="138">
        <v>268</v>
      </c>
      <c r="P459" s="139">
        <f t="shared" si="26"/>
        <v>17</v>
      </c>
      <c r="Q459" s="41"/>
    </row>
    <row r="460" spans="1:18" ht="15" customHeight="1" x14ac:dyDescent="0.3">
      <c r="A460" s="126">
        <v>456</v>
      </c>
      <c r="B460" s="142">
        <f t="shared" si="22"/>
        <v>420.37</v>
      </c>
      <c r="C460" s="128"/>
      <c r="D460" s="129">
        <f t="shared" si="23"/>
        <v>419.16</v>
      </c>
      <c r="E460" s="144">
        <v>45752</v>
      </c>
      <c r="F460" s="37">
        <v>420.37</v>
      </c>
      <c r="G460" s="145">
        <v>45753</v>
      </c>
      <c r="H460" s="76">
        <f t="shared" si="24"/>
        <v>1.2099999999999795</v>
      </c>
      <c r="K460" s="134">
        <v>457</v>
      </c>
      <c r="L460" s="135">
        <v>45753</v>
      </c>
      <c r="M460" s="136"/>
      <c r="N460" s="137">
        <f t="shared" si="25"/>
        <v>268</v>
      </c>
      <c r="O460" s="138">
        <v>256.8</v>
      </c>
      <c r="P460" s="139">
        <f t="shared" si="26"/>
        <v>11.199999999999989</v>
      </c>
      <c r="Q460" s="41"/>
    </row>
    <row r="461" spans="1:18" ht="15" customHeight="1" x14ac:dyDescent="0.3">
      <c r="A461" s="126">
        <v>457</v>
      </c>
      <c r="B461" s="142">
        <f t="shared" si="22"/>
        <v>421.65</v>
      </c>
      <c r="C461" s="128"/>
      <c r="D461" s="129">
        <f t="shared" si="23"/>
        <v>420.37</v>
      </c>
      <c r="E461" s="144">
        <v>45753</v>
      </c>
      <c r="F461" s="37">
        <v>421.65</v>
      </c>
      <c r="G461" s="145">
        <v>45754</v>
      </c>
      <c r="H461" s="76">
        <f t="shared" si="24"/>
        <v>1.2799999999999727</v>
      </c>
      <c r="K461" s="134">
        <v>458</v>
      </c>
      <c r="L461" s="135">
        <v>45754</v>
      </c>
      <c r="M461" s="136"/>
      <c r="N461" s="137">
        <f t="shared" si="25"/>
        <v>256.8</v>
      </c>
      <c r="O461" s="138">
        <v>240</v>
      </c>
      <c r="P461" s="139">
        <f t="shared" si="26"/>
        <v>16.800000000000011</v>
      </c>
      <c r="Q461" s="41"/>
    </row>
    <row r="462" spans="1:18" ht="15" customHeight="1" x14ac:dyDescent="0.3">
      <c r="A462" s="126">
        <v>458</v>
      </c>
      <c r="B462" s="142">
        <f t="shared" si="22"/>
        <v>423.01</v>
      </c>
      <c r="C462" s="128"/>
      <c r="D462" s="129">
        <f t="shared" si="23"/>
        <v>421.65</v>
      </c>
      <c r="E462" s="144">
        <v>45754</v>
      </c>
      <c r="F462" s="37">
        <v>423.01</v>
      </c>
      <c r="G462" s="145">
        <v>45755</v>
      </c>
      <c r="H462" s="76">
        <f t="shared" si="24"/>
        <v>1.3600000000000136</v>
      </c>
      <c r="K462" s="134">
        <v>459</v>
      </c>
      <c r="L462" s="135">
        <v>45755</v>
      </c>
      <c r="M462" s="136"/>
      <c r="N462" s="137">
        <f t="shared" si="25"/>
        <v>240</v>
      </c>
      <c r="O462" s="138">
        <v>22.4</v>
      </c>
      <c r="P462" s="139">
        <f t="shared" si="26"/>
        <v>217.6</v>
      </c>
      <c r="Q462" s="41"/>
    </row>
    <row r="463" spans="1:18" ht="15" customHeight="1" x14ac:dyDescent="0.3">
      <c r="A463" s="126">
        <v>459</v>
      </c>
      <c r="B463" s="142">
        <f t="shared" si="22"/>
        <v>439.2</v>
      </c>
      <c r="C463" s="128"/>
      <c r="D463" s="129">
        <f t="shared" si="23"/>
        <v>423.01</v>
      </c>
      <c r="E463" s="144">
        <v>45755</v>
      </c>
      <c r="F463" s="37">
        <v>439.2</v>
      </c>
      <c r="G463" s="145">
        <v>45756</v>
      </c>
      <c r="H463" s="76">
        <f t="shared" si="24"/>
        <v>16.189999999999998</v>
      </c>
      <c r="K463" s="134">
        <v>460</v>
      </c>
      <c r="L463" s="135">
        <v>45756</v>
      </c>
      <c r="M463" s="136">
        <v>60</v>
      </c>
      <c r="N463" s="137">
        <f t="shared" si="25"/>
        <v>22.4</v>
      </c>
      <c r="O463" s="138">
        <v>100.4</v>
      </c>
      <c r="P463" s="139">
        <v>0</v>
      </c>
      <c r="Q463" s="41"/>
      <c r="R463" s="48" t="s">
        <v>1599</v>
      </c>
    </row>
    <row r="464" spans="1:18" ht="15" customHeight="1" x14ac:dyDescent="0.3">
      <c r="A464" s="126">
        <v>460</v>
      </c>
      <c r="B464" s="142">
        <f t="shared" si="22"/>
        <v>440.91</v>
      </c>
      <c r="C464" s="128"/>
      <c r="D464" s="129">
        <f t="shared" si="23"/>
        <v>439.2</v>
      </c>
      <c r="E464" s="144">
        <v>45756</v>
      </c>
      <c r="F464" s="37">
        <v>440.91</v>
      </c>
      <c r="G464" s="145">
        <v>45757</v>
      </c>
      <c r="H464" s="76">
        <f t="shared" si="24"/>
        <v>1.7100000000000364</v>
      </c>
      <c r="K464" s="134">
        <v>461</v>
      </c>
      <c r="L464" s="135">
        <v>45757</v>
      </c>
      <c r="M464" s="136"/>
      <c r="N464" s="137">
        <f t="shared" si="25"/>
        <v>100.4</v>
      </c>
      <c r="O464" s="138">
        <v>100.4</v>
      </c>
      <c r="P464" s="139">
        <f t="shared" si="26"/>
        <v>0</v>
      </c>
      <c r="Q464" s="41"/>
    </row>
    <row r="465" spans="1:18" ht="15" customHeight="1" x14ac:dyDescent="0.3">
      <c r="A465" s="126">
        <v>461</v>
      </c>
      <c r="B465" s="142">
        <f t="shared" si="22"/>
        <v>440.91</v>
      </c>
      <c r="C465" s="128"/>
      <c r="D465" s="129">
        <f t="shared" si="23"/>
        <v>440.91</v>
      </c>
      <c r="E465" s="144">
        <v>45757</v>
      </c>
      <c r="F465" s="37">
        <v>440.91</v>
      </c>
      <c r="G465" s="145">
        <v>45758</v>
      </c>
      <c r="H465" s="76">
        <f t="shared" si="24"/>
        <v>0</v>
      </c>
      <c r="K465" s="134">
        <v>462</v>
      </c>
      <c r="L465" s="135">
        <v>45758</v>
      </c>
      <c r="M465" s="136"/>
      <c r="N465" s="137">
        <f t="shared" si="25"/>
        <v>100.4</v>
      </c>
      <c r="O465" s="138">
        <v>67.2</v>
      </c>
      <c r="P465" s="139">
        <f t="shared" si="26"/>
        <v>33.200000000000003</v>
      </c>
      <c r="Q465" s="41"/>
    </row>
    <row r="466" spans="1:18" ht="15" customHeight="1" x14ac:dyDescent="0.3">
      <c r="A466" s="126">
        <v>462</v>
      </c>
      <c r="B466" s="142">
        <f t="shared" si="22"/>
        <v>442.21</v>
      </c>
      <c r="C466" s="128"/>
      <c r="D466" s="129">
        <f t="shared" si="23"/>
        <v>440.91</v>
      </c>
      <c r="E466" s="144">
        <v>45758</v>
      </c>
      <c r="F466" s="37">
        <v>442.21</v>
      </c>
      <c r="G466" s="145">
        <v>45759</v>
      </c>
      <c r="H466" s="76">
        <f t="shared" si="24"/>
        <v>1.2999999999999545</v>
      </c>
      <c r="K466" s="134">
        <v>463</v>
      </c>
      <c r="L466" s="135">
        <v>45759</v>
      </c>
      <c r="M466" s="136">
        <v>90</v>
      </c>
      <c r="N466" s="137">
        <f t="shared" si="25"/>
        <v>67.2</v>
      </c>
      <c r="O466" s="138">
        <v>144.80000000000001</v>
      </c>
      <c r="P466" s="139">
        <f t="shared" si="26"/>
        <v>12.399999999999977</v>
      </c>
      <c r="Q466" s="41"/>
      <c r="R466" s="48" t="s">
        <v>1601</v>
      </c>
    </row>
    <row r="467" spans="1:18" ht="15" customHeight="1" x14ac:dyDescent="0.3">
      <c r="A467" s="126">
        <v>463</v>
      </c>
      <c r="B467" s="142">
        <f t="shared" si="22"/>
        <v>443.21</v>
      </c>
      <c r="C467" s="128"/>
      <c r="D467" s="129">
        <f t="shared" si="23"/>
        <v>442.21</v>
      </c>
      <c r="E467" s="144">
        <v>45759</v>
      </c>
      <c r="F467" s="37">
        <v>443.21</v>
      </c>
      <c r="G467" s="145">
        <v>45760</v>
      </c>
      <c r="H467" s="76">
        <f t="shared" si="24"/>
        <v>1</v>
      </c>
      <c r="K467" s="134">
        <v>464</v>
      </c>
      <c r="L467" s="135">
        <v>45760</v>
      </c>
      <c r="M467" s="136"/>
      <c r="N467" s="137">
        <f t="shared" si="25"/>
        <v>144.80000000000001</v>
      </c>
      <c r="O467" s="138">
        <v>144.80000000000001</v>
      </c>
      <c r="P467" s="139">
        <f t="shared" si="26"/>
        <v>0</v>
      </c>
      <c r="Q467" s="41"/>
    </row>
    <row r="468" spans="1:18" ht="15" customHeight="1" x14ac:dyDescent="0.3">
      <c r="A468" s="126">
        <v>464</v>
      </c>
      <c r="B468" s="142">
        <f t="shared" si="22"/>
        <v>443.21</v>
      </c>
      <c r="C468" s="128"/>
      <c r="D468" s="129">
        <f t="shared" si="23"/>
        <v>443.21</v>
      </c>
      <c r="E468" s="144">
        <v>45760</v>
      </c>
      <c r="F468" s="37">
        <v>443.21</v>
      </c>
      <c r="G468" s="145">
        <v>45761</v>
      </c>
      <c r="H468" s="76">
        <f t="shared" si="24"/>
        <v>0</v>
      </c>
      <c r="K468" s="134">
        <v>465</v>
      </c>
      <c r="L468" s="135">
        <v>45761</v>
      </c>
      <c r="M468" s="136"/>
      <c r="N468" s="137">
        <f t="shared" si="25"/>
        <v>144.80000000000001</v>
      </c>
      <c r="O468" s="138">
        <v>144.80000000000001</v>
      </c>
      <c r="P468" s="139">
        <f t="shared" si="26"/>
        <v>0</v>
      </c>
      <c r="Q468" s="41"/>
      <c r="R468" s="48" t="s">
        <v>1605</v>
      </c>
    </row>
    <row r="469" spans="1:18" ht="15" customHeight="1" x14ac:dyDescent="0.3">
      <c r="A469" s="126">
        <v>465</v>
      </c>
      <c r="B469" s="142">
        <f t="shared" si="22"/>
        <v>443.21</v>
      </c>
      <c r="C469" s="128"/>
      <c r="D469" s="129">
        <f t="shared" si="23"/>
        <v>443.21</v>
      </c>
      <c r="E469" s="144">
        <v>45761</v>
      </c>
      <c r="F469" s="37">
        <v>443.21</v>
      </c>
      <c r="G469" s="145">
        <v>45762</v>
      </c>
      <c r="H469" s="76">
        <f t="shared" si="24"/>
        <v>0</v>
      </c>
      <c r="K469" s="134">
        <v>466</v>
      </c>
      <c r="L469" s="135">
        <v>45762</v>
      </c>
      <c r="M469" s="136"/>
      <c r="N469" s="137">
        <f t="shared" si="25"/>
        <v>144.80000000000001</v>
      </c>
      <c r="O469" s="138">
        <v>144.80000000000001</v>
      </c>
      <c r="P469" s="139">
        <f t="shared" si="26"/>
        <v>0</v>
      </c>
      <c r="Q469" s="41"/>
    </row>
    <row r="470" spans="1:18" ht="15" customHeight="1" x14ac:dyDescent="0.3">
      <c r="A470" s="126">
        <v>466</v>
      </c>
      <c r="B470" s="142">
        <f t="shared" si="22"/>
        <v>443.3</v>
      </c>
      <c r="C470" s="128"/>
      <c r="D470" s="129">
        <f t="shared" si="23"/>
        <v>443.21</v>
      </c>
      <c r="E470" s="144">
        <v>45762</v>
      </c>
      <c r="F470" s="37">
        <v>443.3</v>
      </c>
      <c r="G470" s="145">
        <v>45763</v>
      </c>
      <c r="H470" s="76">
        <f t="shared" si="24"/>
        <v>9.0000000000031832E-2</v>
      </c>
      <c r="K470" s="134">
        <v>467</v>
      </c>
      <c r="L470" s="135">
        <v>45763</v>
      </c>
      <c r="M470" s="136"/>
      <c r="N470" s="137">
        <f t="shared" si="25"/>
        <v>144.80000000000001</v>
      </c>
      <c r="O470" s="138">
        <v>144.80000000000001</v>
      </c>
      <c r="P470" s="139">
        <f t="shared" si="26"/>
        <v>0</v>
      </c>
      <c r="Q470" s="41"/>
    </row>
    <row r="471" spans="1:18" ht="15" customHeight="1" x14ac:dyDescent="0.3">
      <c r="A471" s="126">
        <v>467</v>
      </c>
      <c r="B471" s="142">
        <f t="shared" si="22"/>
        <v>443.47</v>
      </c>
      <c r="C471" s="128"/>
      <c r="D471" s="129">
        <f t="shared" si="23"/>
        <v>443.3</v>
      </c>
      <c r="E471" s="144">
        <v>45763</v>
      </c>
      <c r="F471" s="37">
        <v>443.47</v>
      </c>
      <c r="G471" s="145">
        <v>45764</v>
      </c>
      <c r="H471" s="76">
        <f t="shared" si="24"/>
        <v>0.17000000000001592</v>
      </c>
      <c r="K471" s="134">
        <v>468</v>
      </c>
      <c r="L471" s="135" t="s">
        <v>1700</v>
      </c>
      <c r="M471" s="136"/>
      <c r="N471" s="137">
        <f t="shared" si="25"/>
        <v>144.80000000000001</v>
      </c>
      <c r="O471" s="138">
        <v>144.80000000000001</v>
      </c>
      <c r="P471" s="139">
        <f t="shared" si="26"/>
        <v>0</v>
      </c>
      <c r="Q471" s="41"/>
      <c r="R471" s="48" t="s">
        <v>1609</v>
      </c>
    </row>
    <row r="472" spans="1:18" ht="15" customHeight="1" x14ac:dyDescent="0.3">
      <c r="A472" s="126">
        <v>468</v>
      </c>
      <c r="B472" s="142">
        <f t="shared" si="22"/>
        <v>443.47</v>
      </c>
      <c r="C472" s="128"/>
      <c r="D472" s="129">
        <f t="shared" si="23"/>
        <v>443.47</v>
      </c>
      <c r="E472" s="144">
        <v>45764</v>
      </c>
      <c r="F472" s="37">
        <v>443.47</v>
      </c>
      <c r="G472" s="145">
        <v>45765</v>
      </c>
      <c r="H472" s="76">
        <f t="shared" si="24"/>
        <v>0</v>
      </c>
      <c r="K472" s="134">
        <v>469</v>
      </c>
      <c r="L472" s="135">
        <v>45765</v>
      </c>
      <c r="M472" s="136"/>
      <c r="N472" s="137">
        <f t="shared" si="25"/>
        <v>144.80000000000001</v>
      </c>
      <c r="O472" s="138">
        <v>144.80000000000001</v>
      </c>
      <c r="P472" s="139">
        <f t="shared" si="26"/>
        <v>0</v>
      </c>
      <c r="Q472" s="41"/>
    </row>
    <row r="473" spans="1:18" ht="15" customHeight="1" x14ac:dyDescent="0.3">
      <c r="A473" s="126">
        <v>469</v>
      </c>
      <c r="B473" s="142">
        <f t="shared" si="22"/>
        <v>443.47</v>
      </c>
      <c r="C473" s="128"/>
      <c r="D473" s="129">
        <f t="shared" si="23"/>
        <v>443.47</v>
      </c>
      <c r="E473" s="144">
        <v>45765</v>
      </c>
      <c r="F473" s="37">
        <v>443.47</v>
      </c>
      <c r="G473" s="145">
        <v>45766</v>
      </c>
      <c r="H473" s="76">
        <f t="shared" si="24"/>
        <v>0</v>
      </c>
      <c r="K473" s="134">
        <v>470</v>
      </c>
      <c r="L473" s="135">
        <v>45766</v>
      </c>
      <c r="M473" s="136"/>
      <c r="N473" s="137">
        <f t="shared" si="25"/>
        <v>144.80000000000001</v>
      </c>
      <c r="O473" s="138">
        <v>144.80000000000001</v>
      </c>
      <c r="P473" s="139">
        <f t="shared" si="26"/>
        <v>0</v>
      </c>
      <c r="Q473" s="41"/>
    </row>
    <row r="474" spans="1:18" ht="15" customHeight="1" x14ac:dyDescent="0.3">
      <c r="A474" s="126">
        <v>470</v>
      </c>
      <c r="B474" s="142">
        <f t="shared" si="22"/>
        <v>443.47</v>
      </c>
      <c r="C474" s="128"/>
      <c r="D474" s="129">
        <f t="shared" si="23"/>
        <v>443.47</v>
      </c>
      <c r="E474" s="144">
        <v>45766</v>
      </c>
      <c r="F474" s="37">
        <v>443.47</v>
      </c>
      <c r="G474" s="145">
        <v>45767</v>
      </c>
      <c r="H474" s="76">
        <f t="shared" si="24"/>
        <v>0</v>
      </c>
      <c r="K474" s="134">
        <v>471</v>
      </c>
      <c r="L474" s="135">
        <v>45767</v>
      </c>
      <c r="M474" s="136"/>
      <c r="N474" s="137">
        <f t="shared" si="25"/>
        <v>144.80000000000001</v>
      </c>
      <c r="O474" s="138">
        <v>144.80000000000001</v>
      </c>
      <c r="P474" s="139">
        <f t="shared" si="26"/>
        <v>0</v>
      </c>
      <c r="Q474" s="41"/>
    </row>
    <row r="475" spans="1:18" ht="15" customHeight="1" x14ac:dyDescent="0.3">
      <c r="A475" s="126">
        <v>471</v>
      </c>
      <c r="B475" s="142">
        <f t="shared" si="22"/>
        <v>443.47</v>
      </c>
      <c r="C475" s="128"/>
      <c r="D475" s="129">
        <f t="shared" si="23"/>
        <v>443.47</v>
      </c>
      <c r="E475" s="144">
        <v>45767</v>
      </c>
      <c r="F475" s="37">
        <v>443.47</v>
      </c>
      <c r="G475" s="145">
        <v>45768</v>
      </c>
      <c r="H475" s="76">
        <f t="shared" si="24"/>
        <v>0</v>
      </c>
      <c r="K475" s="134">
        <v>472</v>
      </c>
      <c r="L475" s="135">
        <v>45768</v>
      </c>
      <c r="M475" s="136"/>
      <c r="N475" s="137">
        <f t="shared" si="25"/>
        <v>144.80000000000001</v>
      </c>
      <c r="O475" s="138">
        <v>144.80000000000001</v>
      </c>
      <c r="P475" s="139">
        <f t="shared" si="26"/>
        <v>0</v>
      </c>
      <c r="Q475" s="41"/>
    </row>
    <row r="476" spans="1:18" ht="15" customHeight="1" x14ac:dyDescent="0.3">
      <c r="A476" s="126">
        <v>472</v>
      </c>
      <c r="B476" s="142">
        <f t="shared" si="22"/>
        <v>443.47</v>
      </c>
      <c r="C476" s="128"/>
      <c r="D476" s="129">
        <f t="shared" si="23"/>
        <v>443.47</v>
      </c>
      <c r="E476" s="144">
        <v>45768</v>
      </c>
      <c r="F476" s="37">
        <v>443.47</v>
      </c>
      <c r="G476" s="145">
        <v>45769</v>
      </c>
      <c r="H476" s="76">
        <f t="shared" si="24"/>
        <v>0</v>
      </c>
      <c r="K476" s="134">
        <v>473</v>
      </c>
      <c r="L476" s="135">
        <v>45769</v>
      </c>
      <c r="M476" s="136"/>
      <c r="N476" s="137">
        <f t="shared" si="25"/>
        <v>144.80000000000001</v>
      </c>
      <c r="O476" s="138">
        <v>144.80000000000001</v>
      </c>
      <c r="P476" s="139">
        <f t="shared" si="26"/>
        <v>0</v>
      </c>
      <c r="Q476" s="41"/>
    </row>
    <row r="477" spans="1:18" ht="15" customHeight="1" x14ac:dyDescent="0.3">
      <c r="A477" s="126">
        <v>473</v>
      </c>
      <c r="B477" s="142">
        <f t="shared" si="22"/>
        <v>443.47</v>
      </c>
      <c r="C477" s="128"/>
      <c r="D477" s="129">
        <f t="shared" si="23"/>
        <v>443.47</v>
      </c>
      <c r="E477" s="144">
        <v>45769</v>
      </c>
      <c r="F477" s="37">
        <v>443.47</v>
      </c>
      <c r="G477" s="145">
        <v>45770</v>
      </c>
      <c r="H477" s="76">
        <f t="shared" si="24"/>
        <v>0</v>
      </c>
      <c r="K477" s="134">
        <v>474</v>
      </c>
      <c r="L477" s="135">
        <v>45770</v>
      </c>
      <c r="M477" s="136"/>
      <c r="N477" s="137">
        <f t="shared" si="25"/>
        <v>144.80000000000001</v>
      </c>
      <c r="O477" s="138">
        <v>144.80000000000001</v>
      </c>
      <c r="P477" s="139">
        <f t="shared" si="26"/>
        <v>0</v>
      </c>
      <c r="Q477" s="41"/>
    </row>
    <row r="478" spans="1:18" ht="15" customHeight="1" x14ac:dyDescent="0.3">
      <c r="A478" s="126">
        <v>474</v>
      </c>
      <c r="B478" s="142">
        <f t="shared" si="22"/>
        <v>443.47</v>
      </c>
      <c r="C478" s="128"/>
      <c r="D478" s="129">
        <f t="shared" si="23"/>
        <v>443.47</v>
      </c>
      <c r="E478" s="144">
        <v>45770</v>
      </c>
      <c r="F478" s="37">
        <v>443.47</v>
      </c>
      <c r="G478" s="145">
        <v>45771</v>
      </c>
      <c r="H478" s="76">
        <f t="shared" si="24"/>
        <v>0</v>
      </c>
      <c r="K478" s="134">
        <v>475</v>
      </c>
      <c r="L478" s="135">
        <v>45771</v>
      </c>
      <c r="M478" s="136"/>
      <c r="N478" s="137">
        <f t="shared" si="25"/>
        <v>144.80000000000001</v>
      </c>
      <c r="O478" s="138">
        <v>144.80000000000001</v>
      </c>
      <c r="P478" s="139">
        <f t="shared" si="26"/>
        <v>0</v>
      </c>
      <c r="Q478" s="41"/>
      <c r="R478" t="s">
        <v>1615</v>
      </c>
    </row>
    <row r="479" spans="1:18" ht="15" customHeight="1" x14ac:dyDescent="0.3">
      <c r="A479" s="126">
        <v>475</v>
      </c>
      <c r="B479" s="142">
        <f t="shared" si="22"/>
        <v>443.47</v>
      </c>
      <c r="C479" s="128"/>
      <c r="D479" s="129">
        <f t="shared" si="23"/>
        <v>443.47</v>
      </c>
      <c r="E479" s="144">
        <v>45771</v>
      </c>
      <c r="F479" s="37">
        <v>443.47</v>
      </c>
      <c r="G479" s="145">
        <v>45772</v>
      </c>
      <c r="H479" s="76">
        <f t="shared" si="24"/>
        <v>0</v>
      </c>
      <c r="K479" s="134">
        <v>476</v>
      </c>
      <c r="L479" s="135">
        <v>45772</v>
      </c>
      <c r="M479" s="136"/>
      <c r="N479" s="137">
        <f t="shared" si="25"/>
        <v>144.80000000000001</v>
      </c>
      <c r="O479" s="138">
        <v>144.80000000000001</v>
      </c>
      <c r="P479" s="139">
        <f t="shared" si="26"/>
        <v>0</v>
      </c>
      <c r="Q479" s="41"/>
    </row>
    <row r="480" spans="1:18" ht="15" customHeight="1" x14ac:dyDescent="0.3">
      <c r="A480" s="126">
        <v>476</v>
      </c>
      <c r="B480" s="142">
        <f t="shared" si="22"/>
        <v>443.47</v>
      </c>
      <c r="C480" s="128"/>
      <c r="D480" s="129">
        <f t="shared" si="23"/>
        <v>443.47</v>
      </c>
      <c r="E480" s="144">
        <v>45772</v>
      </c>
      <c r="F480" s="37">
        <v>443.47</v>
      </c>
      <c r="G480" s="145">
        <v>45773</v>
      </c>
      <c r="H480" s="76">
        <f t="shared" si="24"/>
        <v>0</v>
      </c>
      <c r="K480" s="134">
        <v>477</v>
      </c>
      <c r="L480" s="135">
        <v>45773</v>
      </c>
      <c r="M480" s="136"/>
      <c r="N480" s="137">
        <f t="shared" si="25"/>
        <v>144.80000000000001</v>
      </c>
      <c r="O480" s="138">
        <v>144.80000000000001</v>
      </c>
      <c r="P480" s="139">
        <f t="shared" si="26"/>
        <v>0</v>
      </c>
      <c r="Q480" s="41"/>
    </row>
    <row r="481" spans="1:17" ht="15" customHeight="1" x14ac:dyDescent="0.3">
      <c r="A481" s="126">
        <v>477</v>
      </c>
      <c r="B481" s="142">
        <f t="shared" si="22"/>
        <v>443.47</v>
      </c>
      <c r="C481" s="128"/>
      <c r="D481" s="129">
        <f t="shared" si="23"/>
        <v>443.47</v>
      </c>
      <c r="E481" s="144">
        <v>45773</v>
      </c>
      <c r="F481" s="37">
        <v>443.47</v>
      </c>
      <c r="G481" s="145">
        <v>45774</v>
      </c>
      <c r="H481" s="76">
        <f t="shared" si="24"/>
        <v>0</v>
      </c>
      <c r="K481" s="134">
        <v>478</v>
      </c>
      <c r="L481" s="135">
        <v>45774</v>
      </c>
      <c r="M481" s="136"/>
      <c r="N481" s="137">
        <f t="shared" si="25"/>
        <v>144.80000000000001</v>
      </c>
      <c r="O481" s="138">
        <v>144.80000000000001</v>
      </c>
      <c r="P481" s="139">
        <f t="shared" si="26"/>
        <v>0</v>
      </c>
      <c r="Q481" s="41"/>
    </row>
    <row r="482" spans="1:17" ht="15" customHeight="1" x14ac:dyDescent="0.3">
      <c r="A482" s="126">
        <v>478</v>
      </c>
      <c r="B482" s="142">
        <f t="shared" si="22"/>
        <v>443.47</v>
      </c>
      <c r="C482" s="128"/>
      <c r="D482" s="129">
        <f t="shared" si="23"/>
        <v>443.47</v>
      </c>
      <c r="E482" s="144">
        <v>45774</v>
      </c>
      <c r="F482" s="37">
        <v>443.47</v>
      </c>
      <c r="G482" s="145">
        <v>45775</v>
      </c>
      <c r="H482" s="76">
        <f t="shared" si="24"/>
        <v>0</v>
      </c>
      <c r="K482" s="134">
        <v>479</v>
      </c>
      <c r="L482" s="135">
        <v>45775</v>
      </c>
      <c r="M482" s="136"/>
      <c r="N482" s="137">
        <f t="shared" si="25"/>
        <v>144.80000000000001</v>
      </c>
      <c r="O482" s="138">
        <v>144.80000000000001</v>
      </c>
      <c r="P482" s="139">
        <f t="shared" si="26"/>
        <v>0</v>
      </c>
      <c r="Q482" s="41"/>
    </row>
    <row r="483" spans="1:17" ht="15" customHeight="1" x14ac:dyDescent="0.3">
      <c r="A483" s="126">
        <v>479</v>
      </c>
      <c r="B483" s="142">
        <f t="shared" si="22"/>
        <v>443.47</v>
      </c>
      <c r="C483" s="128"/>
      <c r="D483" s="129">
        <f t="shared" si="23"/>
        <v>443.47</v>
      </c>
      <c r="E483" s="144">
        <v>45775</v>
      </c>
      <c r="F483" s="37">
        <v>443.47</v>
      </c>
      <c r="G483" s="145">
        <v>45776</v>
      </c>
      <c r="H483" s="76">
        <f t="shared" si="24"/>
        <v>0</v>
      </c>
      <c r="K483" s="134">
        <v>480</v>
      </c>
      <c r="L483" s="135">
        <v>45776</v>
      </c>
      <c r="M483" s="136"/>
      <c r="N483" s="137">
        <f t="shared" si="25"/>
        <v>144.80000000000001</v>
      </c>
      <c r="O483" s="138">
        <v>144.80000000000001</v>
      </c>
      <c r="P483" s="139">
        <f t="shared" si="26"/>
        <v>0</v>
      </c>
      <c r="Q483" s="41"/>
    </row>
    <row r="484" spans="1:17" ht="15" customHeight="1" x14ac:dyDescent="0.3">
      <c r="A484" s="126">
        <v>480</v>
      </c>
      <c r="B484" s="142">
        <f t="shared" si="22"/>
        <v>443.47</v>
      </c>
      <c r="C484" s="128"/>
      <c r="D484" s="129">
        <f t="shared" si="23"/>
        <v>443.47</v>
      </c>
      <c r="E484" s="144">
        <v>45776</v>
      </c>
      <c r="F484" s="37">
        <v>443.47</v>
      </c>
      <c r="G484" s="145">
        <v>45777</v>
      </c>
      <c r="H484" s="76">
        <f t="shared" si="24"/>
        <v>0</v>
      </c>
      <c r="K484" s="134">
        <v>481</v>
      </c>
      <c r="L484" s="135">
        <v>45777</v>
      </c>
      <c r="M484" s="136"/>
      <c r="N484" s="137">
        <f t="shared" si="25"/>
        <v>144.80000000000001</v>
      </c>
      <c r="O484" s="138">
        <v>144.80000000000001</v>
      </c>
      <c r="P484" s="139">
        <f t="shared" si="26"/>
        <v>0</v>
      </c>
      <c r="Q484" s="41"/>
    </row>
    <row r="485" spans="1:17" ht="15" customHeight="1" x14ac:dyDescent="0.3">
      <c r="A485" s="126">
        <v>481</v>
      </c>
      <c r="B485" s="142">
        <f t="shared" si="22"/>
        <v>443.47</v>
      </c>
      <c r="C485" s="128"/>
      <c r="D485" s="129">
        <f t="shared" si="23"/>
        <v>443.47</v>
      </c>
      <c r="E485" s="144">
        <v>45777</v>
      </c>
      <c r="F485" s="37">
        <v>443.47</v>
      </c>
      <c r="G485" s="145">
        <v>45778</v>
      </c>
      <c r="H485" s="76">
        <f t="shared" si="24"/>
        <v>0</v>
      </c>
      <c r="K485" s="134">
        <v>482</v>
      </c>
      <c r="L485" s="135">
        <v>45778</v>
      </c>
      <c r="M485" s="136"/>
      <c r="N485" s="137">
        <f t="shared" si="25"/>
        <v>144.80000000000001</v>
      </c>
      <c r="O485" s="138">
        <v>144.80000000000001</v>
      </c>
      <c r="P485" s="139">
        <f t="shared" si="26"/>
        <v>0</v>
      </c>
      <c r="Q485" s="41"/>
    </row>
    <row r="486" spans="1:17" ht="15" customHeight="1" x14ac:dyDescent="0.3">
      <c r="A486" s="126">
        <v>482</v>
      </c>
      <c r="B486" s="142">
        <f t="shared" si="22"/>
        <v>443.47</v>
      </c>
      <c r="C486" s="128"/>
      <c r="D486" s="129">
        <f t="shared" si="23"/>
        <v>443.47</v>
      </c>
      <c r="E486" s="144">
        <v>45778</v>
      </c>
      <c r="F486" s="37">
        <v>443.47</v>
      </c>
      <c r="G486" s="145">
        <v>45779</v>
      </c>
      <c r="H486" s="76">
        <f t="shared" si="24"/>
        <v>0</v>
      </c>
      <c r="K486" s="134">
        <v>483</v>
      </c>
      <c r="L486" s="135">
        <v>45779</v>
      </c>
      <c r="M486" s="136"/>
      <c r="N486" s="137">
        <f t="shared" si="25"/>
        <v>144.80000000000001</v>
      </c>
      <c r="O486" s="138">
        <v>144.80000000000001</v>
      </c>
      <c r="P486" s="139">
        <f t="shared" si="26"/>
        <v>0</v>
      </c>
      <c r="Q486" s="41"/>
    </row>
    <row r="487" spans="1:17" ht="15" customHeight="1" x14ac:dyDescent="0.3">
      <c r="A487" s="126">
        <v>483</v>
      </c>
      <c r="B487" s="142">
        <f t="shared" si="22"/>
        <v>443.47</v>
      </c>
      <c r="C487" s="128"/>
      <c r="D487" s="129">
        <f t="shared" si="23"/>
        <v>443.47</v>
      </c>
      <c r="E487" s="144">
        <v>45779</v>
      </c>
      <c r="F487" s="37">
        <v>443.47</v>
      </c>
      <c r="G487" s="145">
        <v>45780</v>
      </c>
      <c r="H487" s="76">
        <f t="shared" si="24"/>
        <v>0</v>
      </c>
      <c r="K487" s="134">
        <v>484</v>
      </c>
      <c r="L487" s="135">
        <v>45780</v>
      </c>
      <c r="M487" s="136"/>
      <c r="N487" s="137">
        <f t="shared" si="25"/>
        <v>144.80000000000001</v>
      </c>
      <c r="O487" s="138">
        <v>144.80000000000001</v>
      </c>
      <c r="P487" s="139">
        <f t="shared" si="26"/>
        <v>0</v>
      </c>
      <c r="Q487" s="41"/>
    </row>
    <row r="488" spans="1:17" ht="15" customHeight="1" x14ac:dyDescent="0.3">
      <c r="A488" s="126">
        <v>484</v>
      </c>
      <c r="B488" s="142">
        <f t="shared" si="22"/>
        <v>443.47</v>
      </c>
      <c r="C488" s="128"/>
      <c r="D488" s="129">
        <f t="shared" si="23"/>
        <v>443.47</v>
      </c>
      <c r="E488" s="144">
        <v>45780</v>
      </c>
      <c r="F488" s="37">
        <v>443.47</v>
      </c>
      <c r="G488" s="145">
        <v>45781</v>
      </c>
      <c r="H488" s="76">
        <f t="shared" si="24"/>
        <v>0</v>
      </c>
      <c r="K488" s="134">
        <v>485</v>
      </c>
      <c r="L488" s="135">
        <v>45781</v>
      </c>
      <c r="M488" s="136"/>
      <c r="N488" s="137">
        <f t="shared" si="25"/>
        <v>144.80000000000001</v>
      </c>
      <c r="O488" s="138">
        <v>144.80000000000001</v>
      </c>
      <c r="P488" s="139">
        <f t="shared" si="26"/>
        <v>0</v>
      </c>
      <c r="Q488" s="41"/>
    </row>
    <row r="489" spans="1:17" ht="15" customHeight="1" x14ac:dyDescent="0.3">
      <c r="A489" s="126">
        <v>485</v>
      </c>
      <c r="B489" s="142">
        <f t="shared" si="22"/>
        <v>443.47</v>
      </c>
      <c r="C489" s="128"/>
      <c r="D489" s="129">
        <f t="shared" si="23"/>
        <v>443.47</v>
      </c>
      <c r="E489" s="144">
        <v>45781</v>
      </c>
      <c r="F489" s="37">
        <v>443.47</v>
      </c>
      <c r="G489" s="145">
        <v>45782</v>
      </c>
      <c r="H489" s="76">
        <f t="shared" si="24"/>
        <v>0</v>
      </c>
      <c r="K489" s="134">
        <v>486</v>
      </c>
      <c r="L489" s="135">
        <v>45782</v>
      </c>
      <c r="M489" s="136"/>
      <c r="N489" s="137">
        <f t="shared" si="25"/>
        <v>144.80000000000001</v>
      </c>
      <c r="O489" s="138">
        <v>144.80000000000001</v>
      </c>
      <c r="P489" s="139">
        <f t="shared" si="26"/>
        <v>0</v>
      </c>
      <c r="Q489" s="41"/>
    </row>
    <row r="490" spans="1:17" ht="15" customHeight="1" x14ac:dyDescent="0.3">
      <c r="A490" s="126">
        <v>486</v>
      </c>
      <c r="B490" s="142">
        <f t="shared" si="22"/>
        <v>443.47</v>
      </c>
      <c r="C490" s="128"/>
      <c r="D490" s="129">
        <f t="shared" si="23"/>
        <v>443.47</v>
      </c>
      <c r="E490" s="144">
        <v>45782</v>
      </c>
      <c r="F490" s="37">
        <v>443.47</v>
      </c>
      <c r="G490" s="145">
        <v>45783</v>
      </c>
      <c r="H490" s="76">
        <f t="shared" si="24"/>
        <v>0</v>
      </c>
      <c r="K490" s="134">
        <v>487</v>
      </c>
      <c r="L490" s="135">
        <v>45783</v>
      </c>
      <c r="M490" s="136"/>
      <c r="N490" s="137">
        <f t="shared" si="25"/>
        <v>144.80000000000001</v>
      </c>
      <c r="O490" s="138">
        <v>144.80000000000001</v>
      </c>
      <c r="P490" s="139">
        <f t="shared" si="26"/>
        <v>0</v>
      </c>
      <c r="Q490" s="41"/>
    </row>
    <row r="491" spans="1:17" ht="15" customHeight="1" x14ac:dyDescent="0.3">
      <c r="A491" s="126">
        <v>487</v>
      </c>
      <c r="B491" s="142">
        <f t="shared" si="22"/>
        <v>443.47</v>
      </c>
      <c r="C491" s="128"/>
      <c r="D491" s="129">
        <f t="shared" si="23"/>
        <v>443.47</v>
      </c>
      <c r="E491" s="144">
        <v>45783</v>
      </c>
      <c r="F491" s="37">
        <v>443.47</v>
      </c>
      <c r="G491" s="145">
        <v>45784</v>
      </c>
      <c r="H491" s="76">
        <f t="shared" si="24"/>
        <v>0</v>
      </c>
      <c r="K491" s="134">
        <v>488</v>
      </c>
      <c r="L491" s="135">
        <v>45784</v>
      </c>
      <c r="M491" s="136"/>
      <c r="N491" s="137">
        <f t="shared" si="25"/>
        <v>144.80000000000001</v>
      </c>
      <c r="O491" s="138">
        <v>144.80000000000001</v>
      </c>
      <c r="P491" s="139">
        <f t="shared" si="26"/>
        <v>0</v>
      </c>
      <c r="Q491" s="41"/>
    </row>
    <row r="492" spans="1:17" ht="15" customHeight="1" x14ac:dyDescent="0.3">
      <c r="A492" s="126">
        <v>488</v>
      </c>
      <c r="B492" s="142">
        <f t="shared" si="22"/>
        <v>443.47</v>
      </c>
      <c r="C492" s="128"/>
      <c r="D492" s="129">
        <f t="shared" si="23"/>
        <v>443.47</v>
      </c>
      <c r="E492" s="144">
        <v>45784</v>
      </c>
      <c r="F492" s="37">
        <v>443.47</v>
      </c>
      <c r="G492" s="145">
        <v>45785</v>
      </c>
      <c r="H492" s="76">
        <f t="shared" si="24"/>
        <v>0</v>
      </c>
      <c r="K492" s="134">
        <v>489</v>
      </c>
      <c r="L492" s="135">
        <v>45785</v>
      </c>
      <c r="M492" s="136"/>
      <c r="N492" s="137">
        <f t="shared" si="25"/>
        <v>144.80000000000001</v>
      </c>
      <c r="O492" s="138">
        <v>144.80000000000001</v>
      </c>
      <c r="P492" s="139">
        <f t="shared" si="26"/>
        <v>0</v>
      </c>
      <c r="Q492" s="41"/>
    </row>
    <row r="493" spans="1:17" ht="15" customHeight="1" x14ac:dyDescent="0.3">
      <c r="A493" s="126">
        <v>489</v>
      </c>
      <c r="B493" s="142">
        <f t="shared" si="22"/>
        <v>443.47</v>
      </c>
      <c r="C493" s="128"/>
      <c r="D493" s="129">
        <f t="shared" si="23"/>
        <v>443.47</v>
      </c>
      <c r="E493" s="144">
        <v>45785</v>
      </c>
      <c r="F493" s="37">
        <v>443.47</v>
      </c>
      <c r="G493" s="145">
        <v>45786</v>
      </c>
      <c r="H493" s="76">
        <f t="shared" si="24"/>
        <v>0</v>
      </c>
      <c r="K493" s="134">
        <v>490</v>
      </c>
      <c r="L493" s="135">
        <v>45786</v>
      </c>
      <c r="M493" s="136"/>
      <c r="N493" s="137">
        <f t="shared" si="25"/>
        <v>144.80000000000001</v>
      </c>
      <c r="O493" s="138">
        <v>144.80000000000001</v>
      </c>
      <c r="P493" s="139">
        <f t="shared" si="26"/>
        <v>0</v>
      </c>
      <c r="Q493" s="41"/>
    </row>
    <row r="494" spans="1:17" ht="15" customHeight="1" x14ac:dyDescent="0.3">
      <c r="A494" s="126">
        <v>490</v>
      </c>
      <c r="B494" s="142">
        <f t="shared" si="22"/>
        <v>443.47</v>
      </c>
      <c r="C494" s="128"/>
      <c r="D494" s="129">
        <f t="shared" si="23"/>
        <v>443.47</v>
      </c>
      <c r="E494" s="144">
        <v>45786</v>
      </c>
      <c r="F494" s="37">
        <v>443.47</v>
      </c>
      <c r="G494" s="145">
        <v>45787</v>
      </c>
      <c r="H494" s="76">
        <f t="shared" si="24"/>
        <v>0</v>
      </c>
      <c r="K494" s="134">
        <v>491</v>
      </c>
      <c r="L494" s="135">
        <v>45787</v>
      </c>
      <c r="M494" s="136"/>
      <c r="N494" s="137">
        <f t="shared" si="25"/>
        <v>144.80000000000001</v>
      </c>
      <c r="O494" s="138">
        <v>144.80000000000001</v>
      </c>
      <c r="P494" s="139">
        <f t="shared" si="26"/>
        <v>0</v>
      </c>
      <c r="Q494" s="41"/>
    </row>
    <row r="495" spans="1:17" ht="15" customHeight="1" x14ac:dyDescent="0.3">
      <c r="A495" s="126">
        <v>491</v>
      </c>
      <c r="B495" s="142">
        <f t="shared" si="22"/>
        <v>443.47</v>
      </c>
      <c r="C495" s="128"/>
      <c r="D495" s="129">
        <f t="shared" si="23"/>
        <v>443.47</v>
      </c>
      <c r="E495" s="144">
        <v>45787</v>
      </c>
      <c r="F495" s="37">
        <v>443.47</v>
      </c>
      <c r="G495" s="145">
        <v>45788</v>
      </c>
      <c r="H495" s="76">
        <f t="shared" si="24"/>
        <v>0</v>
      </c>
      <c r="K495" s="134">
        <v>492</v>
      </c>
      <c r="L495" s="135">
        <v>45788</v>
      </c>
      <c r="M495" s="136"/>
      <c r="N495" s="137">
        <f t="shared" si="25"/>
        <v>144.80000000000001</v>
      </c>
      <c r="O495" s="138">
        <v>144.80000000000001</v>
      </c>
      <c r="P495" s="139">
        <f t="shared" si="26"/>
        <v>0</v>
      </c>
      <c r="Q495" s="41"/>
    </row>
    <row r="496" spans="1:17" ht="15" customHeight="1" x14ac:dyDescent="0.3">
      <c r="A496" s="126">
        <v>492</v>
      </c>
      <c r="B496" s="142">
        <f t="shared" si="22"/>
        <v>443.47</v>
      </c>
      <c r="C496" s="128"/>
      <c r="D496" s="129">
        <f t="shared" si="23"/>
        <v>443.47</v>
      </c>
      <c r="E496" s="144">
        <v>45788</v>
      </c>
      <c r="F496" s="37">
        <v>443.47</v>
      </c>
      <c r="G496" s="145">
        <v>45789</v>
      </c>
      <c r="H496" s="76">
        <f t="shared" si="24"/>
        <v>0</v>
      </c>
      <c r="K496" s="134">
        <v>493</v>
      </c>
      <c r="L496" s="135">
        <v>45789</v>
      </c>
      <c r="M496" s="136"/>
      <c r="N496" s="137">
        <f t="shared" si="25"/>
        <v>144.80000000000001</v>
      </c>
      <c r="O496" s="138">
        <v>144.80000000000001</v>
      </c>
      <c r="P496" s="139">
        <f t="shared" si="26"/>
        <v>0</v>
      </c>
      <c r="Q496" s="41"/>
    </row>
    <row r="497" spans="1:18" ht="15" customHeight="1" x14ac:dyDescent="0.3">
      <c r="A497" s="126">
        <v>493</v>
      </c>
      <c r="B497" s="142">
        <f t="shared" si="22"/>
        <v>443.47</v>
      </c>
      <c r="C497" s="128"/>
      <c r="D497" s="129">
        <f t="shared" si="23"/>
        <v>443.47</v>
      </c>
      <c r="E497" s="144">
        <v>45789</v>
      </c>
      <c r="F497" s="37">
        <v>443.47</v>
      </c>
      <c r="G497" s="145">
        <v>45790</v>
      </c>
      <c r="H497" s="76">
        <f t="shared" si="24"/>
        <v>0</v>
      </c>
      <c r="K497" s="134">
        <v>494</v>
      </c>
      <c r="L497" s="135">
        <v>45790</v>
      </c>
      <c r="M497" s="136"/>
      <c r="N497" s="137">
        <f t="shared" si="25"/>
        <v>144.80000000000001</v>
      </c>
      <c r="O497" s="138">
        <v>105</v>
      </c>
      <c r="P497" s="139">
        <f t="shared" si="26"/>
        <v>39.800000000000011</v>
      </c>
      <c r="Q497" s="41"/>
    </row>
    <row r="498" spans="1:18" ht="15" customHeight="1" x14ac:dyDescent="0.3">
      <c r="A498" s="126">
        <v>494</v>
      </c>
      <c r="B498" s="142">
        <f t="shared" si="22"/>
        <v>447.27</v>
      </c>
      <c r="C498" s="128"/>
      <c r="D498" s="129">
        <f t="shared" si="23"/>
        <v>443.47</v>
      </c>
      <c r="E498" s="144">
        <v>45790</v>
      </c>
      <c r="F498" s="37">
        <v>447.27</v>
      </c>
      <c r="G498" s="145">
        <v>45791</v>
      </c>
      <c r="H498" s="76">
        <f t="shared" si="24"/>
        <v>3.7999999999999545</v>
      </c>
      <c r="K498" s="134">
        <v>495</v>
      </c>
      <c r="L498" s="135">
        <v>45791</v>
      </c>
      <c r="M498" s="136"/>
      <c r="N498" s="137">
        <f t="shared" si="25"/>
        <v>105</v>
      </c>
      <c r="O498" s="138">
        <v>105</v>
      </c>
      <c r="P498" s="139">
        <f t="shared" si="26"/>
        <v>0</v>
      </c>
      <c r="Q498" s="41"/>
    </row>
    <row r="499" spans="1:18" ht="15" customHeight="1" x14ac:dyDescent="0.3">
      <c r="A499" s="126">
        <v>495</v>
      </c>
      <c r="B499" s="142">
        <f t="shared" si="22"/>
        <v>447.64</v>
      </c>
      <c r="C499" s="128"/>
      <c r="D499" s="129">
        <f t="shared" si="23"/>
        <v>447.27</v>
      </c>
      <c r="E499" s="144">
        <v>45791</v>
      </c>
      <c r="F499" s="37">
        <v>447.64</v>
      </c>
      <c r="G499" s="145">
        <v>45792</v>
      </c>
      <c r="H499" s="76">
        <f t="shared" si="24"/>
        <v>0.37000000000000455</v>
      </c>
      <c r="K499" s="134">
        <v>496</v>
      </c>
      <c r="L499" s="135">
        <v>45792</v>
      </c>
      <c r="M499" s="136">
        <v>60</v>
      </c>
      <c r="N499" s="137">
        <f t="shared" si="25"/>
        <v>105</v>
      </c>
      <c r="O499" s="138">
        <v>89.2</v>
      </c>
      <c r="P499" s="139">
        <f t="shared" si="26"/>
        <v>75.8</v>
      </c>
      <c r="Q499" s="41"/>
      <c r="R499" s="48" t="s">
        <v>1214</v>
      </c>
    </row>
    <row r="500" spans="1:18" ht="15" customHeight="1" x14ac:dyDescent="0.3">
      <c r="A500" s="126">
        <v>496</v>
      </c>
      <c r="B500" s="142">
        <f t="shared" si="22"/>
        <v>457.58</v>
      </c>
      <c r="C500" s="128"/>
      <c r="D500" s="129">
        <f t="shared" si="23"/>
        <v>447.64</v>
      </c>
      <c r="E500" s="144">
        <v>45792</v>
      </c>
      <c r="F500" s="37">
        <v>457.58</v>
      </c>
      <c r="G500" s="145">
        <v>45793</v>
      </c>
      <c r="H500" s="76">
        <f t="shared" si="24"/>
        <v>9.9399999999999977</v>
      </c>
      <c r="K500" s="134">
        <v>497</v>
      </c>
      <c r="L500" s="135">
        <v>45793</v>
      </c>
      <c r="M500" s="136">
        <v>150</v>
      </c>
      <c r="N500" s="137">
        <f t="shared" si="25"/>
        <v>89.2</v>
      </c>
      <c r="O500" s="138">
        <v>120</v>
      </c>
      <c r="P500" s="139">
        <f t="shared" si="26"/>
        <v>119.19999999999999</v>
      </c>
      <c r="Q500" s="41"/>
    </row>
    <row r="501" spans="1:18" ht="15" customHeight="1" x14ac:dyDescent="0.3">
      <c r="A501" s="126">
        <v>497</v>
      </c>
      <c r="B501" s="142">
        <f t="shared" si="22"/>
        <v>465.73</v>
      </c>
      <c r="C501" s="128"/>
      <c r="D501" s="129">
        <f t="shared" si="23"/>
        <v>457.58</v>
      </c>
      <c r="E501" s="144">
        <v>45793</v>
      </c>
      <c r="F501" s="37">
        <v>465.73</v>
      </c>
      <c r="G501" s="145">
        <v>45794</v>
      </c>
      <c r="H501" s="76">
        <f t="shared" si="24"/>
        <v>8.1500000000000341</v>
      </c>
      <c r="K501" s="134">
        <v>498</v>
      </c>
      <c r="L501" s="135">
        <v>45794</v>
      </c>
      <c r="M501" s="136"/>
      <c r="N501" s="137">
        <f t="shared" si="25"/>
        <v>120</v>
      </c>
      <c r="O501" s="138">
        <v>120</v>
      </c>
      <c r="P501" s="139">
        <f t="shared" si="26"/>
        <v>0</v>
      </c>
      <c r="Q501" s="41"/>
    </row>
    <row r="502" spans="1:18" ht="15" customHeight="1" x14ac:dyDescent="0.3">
      <c r="A502" s="126">
        <v>498</v>
      </c>
      <c r="B502" s="142">
        <f t="shared" si="22"/>
        <v>465.73</v>
      </c>
      <c r="C502" s="128"/>
      <c r="D502" s="129">
        <f t="shared" si="23"/>
        <v>465.73</v>
      </c>
      <c r="E502" s="144">
        <v>45794</v>
      </c>
      <c r="F502" s="37">
        <v>465.73</v>
      </c>
      <c r="G502" s="145">
        <v>45795</v>
      </c>
      <c r="H502" s="76">
        <f t="shared" si="24"/>
        <v>0</v>
      </c>
      <c r="K502" s="134">
        <v>499</v>
      </c>
      <c r="L502" s="135">
        <v>45795</v>
      </c>
      <c r="M502" s="136"/>
      <c r="N502" s="137">
        <f t="shared" si="25"/>
        <v>120</v>
      </c>
      <c r="O502" s="138">
        <v>120</v>
      </c>
      <c r="P502" s="139">
        <f t="shared" si="26"/>
        <v>0</v>
      </c>
      <c r="Q502" s="41"/>
    </row>
    <row r="503" spans="1:18" ht="15" customHeight="1" x14ac:dyDescent="0.3">
      <c r="A503" s="126">
        <v>499</v>
      </c>
      <c r="B503" s="142">
        <f t="shared" si="22"/>
        <v>465.83</v>
      </c>
      <c r="C503" s="128"/>
      <c r="D503" s="129">
        <f t="shared" si="23"/>
        <v>465.73</v>
      </c>
      <c r="E503" s="144">
        <v>45795</v>
      </c>
      <c r="F503" s="37">
        <v>465.83</v>
      </c>
      <c r="G503" s="145">
        <v>45796</v>
      </c>
      <c r="H503" s="76">
        <f t="shared" si="24"/>
        <v>9.9999999999965894E-2</v>
      </c>
      <c r="K503" s="134">
        <v>500</v>
      </c>
      <c r="L503" s="135">
        <v>45796</v>
      </c>
      <c r="M503" s="136">
        <v>90</v>
      </c>
      <c r="N503" s="137">
        <f t="shared" si="25"/>
        <v>120</v>
      </c>
      <c r="O503" s="138">
        <v>144.80000000000001</v>
      </c>
      <c r="P503" s="139">
        <f t="shared" si="26"/>
        <v>65.199999999999989</v>
      </c>
      <c r="Q503" s="41"/>
    </row>
    <row r="504" spans="1:18" ht="15" customHeight="1" x14ac:dyDescent="0.3">
      <c r="A504" s="126">
        <v>500</v>
      </c>
      <c r="B504" s="142">
        <f t="shared" si="22"/>
        <v>473.06</v>
      </c>
      <c r="C504" s="128"/>
      <c r="D504" s="129">
        <f t="shared" si="23"/>
        <v>465.83</v>
      </c>
      <c r="E504" s="144">
        <v>45796</v>
      </c>
      <c r="F504" s="37">
        <v>473.06</v>
      </c>
      <c r="G504" s="145">
        <v>45797</v>
      </c>
      <c r="H504" s="76">
        <f t="shared" si="24"/>
        <v>7.2300000000000182</v>
      </c>
      <c r="K504" s="134">
        <v>501</v>
      </c>
      <c r="L504" s="135">
        <v>45797</v>
      </c>
      <c r="M504" s="136">
        <v>120</v>
      </c>
      <c r="N504" s="137">
        <f t="shared" si="25"/>
        <v>144.80000000000001</v>
      </c>
      <c r="O504" s="138">
        <v>167.2</v>
      </c>
      <c r="P504" s="139">
        <f t="shared" si="26"/>
        <v>97.600000000000023</v>
      </c>
      <c r="Q504" s="41"/>
      <c r="R504" s="48" t="s">
        <v>1648</v>
      </c>
    </row>
    <row r="505" spans="1:18" ht="15" customHeight="1" x14ac:dyDescent="0.3">
      <c r="A505" s="126">
        <v>501</v>
      </c>
      <c r="B505" s="142">
        <f t="shared" ref="B505:B512" si="27">F505</f>
        <v>482.48</v>
      </c>
      <c r="C505" s="128"/>
      <c r="D505" s="129">
        <f t="shared" ref="D505:D512" si="28">F504</f>
        <v>473.06</v>
      </c>
      <c r="E505" s="144">
        <v>45797</v>
      </c>
      <c r="F505" s="37">
        <v>482.48</v>
      </c>
      <c r="G505" s="145">
        <v>45798</v>
      </c>
      <c r="H505" s="76">
        <f t="shared" ref="H505:H512" si="29">F505-D505</f>
        <v>9.4200000000000159</v>
      </c>
      <c r="K505" s="134">
        <v>502</v>
      </c>
      <c r="L505" s="135">
        <v>45798</v>
      </c>
      <c r="M505" s="136"/>
      <c r="N505" s="137">
        <f t="shared" ref="N505:N512" si="30">O504</f>
        <v>167.2</v>
      </c>
      <c r="O505" s="138">
        <v>167.2</v>
      </c>
      <c r="P505" s="139">
        <f t="shared" ref="P505:P512" si="31">M505+N505-O505</f>
        <v>0</v>
      </c>
      <c r="Q505" s="41"/>
    </row>
    <row r="506" spans="1:18" ht="15" customHeight="1" x14ac:dyDescent="0.3">
      <c r="A506" s="126">
        <v>502</v>
      </c>
      <c r="B506" s="142">
        <f t="shared" si="27"/>
        <v>482.48</v>
      </c>
      <c r="C506" s="128"/>
      <c r="D506" s="129">
        <f t="shared" si="28"/>
        <v>482.48</v>
      </c>
      <c r="E506" s="144">
        <v>45798</v>
      </c>
      <c r="F506" s="37">
        <v>482.48</v>
      </c>
      <c r="G506" s="145">
        <v>45799</v>
      </c>
      <c r="H506" s="76">
        <f t="shared" si="29"/>
        <v>0</v>
      </c>
      <c r="K506" s="134">
        <v>503</v>
      </c>
      <c r="L506" s="135">
        <v>45799</v>
      </c>
      <c r="M506" s="136"/>
      <c r="N506" s="137">
        <f t="shared" si="30"/>
        <v>167.2</v>
      </c>
      <c r="O506" s="138">
        <v>144.80000000000001</v>
      </c>
      <c r="P506" s="139">
        <f t="shared" si="31"/>
        <v>22.399999999999977</v>
      </c>
      <c r="Q506" s="41"/>
    </row>
    <row r="507" spans="1:18" ht="15" customHeight="1" x14ac:dyDescent="0.3">
      <c r="A507" s="126">
        <v>503</v>
      </c>
      <c r="B507" s="142">
        <f t="shared" si="27"/>
        <v>487.43</v>
      </c>
      <c r="C507" s="128"/>
      <c r="D507" s="129">
        <f t="shared" si="28"/>
        <v>482.48</v>
      </c>
      <c r="E507" s="144">
        <v>45799</v>
      </c>
      <c r="F507" s="37">
        <v>487.43</v>
      </c>
      <c r="G507" s="145">
        <v>45800</v>
      </c>
      <c r="H507" s="76">
        <f t="shared" si="29"/>
        <v>4.9499999999999886</v>
      </c>
      <c r="K507" s="134">
        <v>504</v>
      </c>
      <c r="L507" s="135">
        <v>45800</v>
      </c>
      <c r="M507" s="136"/>
      <c r="N507" s="137">
        <f t="shared" si="30"/>
        <v>144.80000000000001</v>
      </c>
      <c r="O507" s="138">
        <v>100.4</v>
      </c>
      <c r="P507" s="139">
        <f t="shared" si="31"/>
        <v>44.400000000000006</v>
      </c>
      <c r="Q507" s="41"/>
    </row>
    <row r="508" spans="1:18" ht="15" customHeight="1" x14ac:dyDescent="0.3">
      <c r="A508" s="126">
        <v>504</v>
      </c>
      <c r="B508" s="142">
        <f t="shared" si="27"/>
        <v>491.39</v>
      </c>
      <c r="C508" s="128"/>
      <c r="D508" s="129">
        <f t="shared" si="28"/>
        <v>487.43</v>
      </c>
      <c r="E508" s="144">
        <v>45800</v>
      </c>
      <c r="F508" s="37">
        <v>491.39</v>
      </c>
      <c r="G508" s="145">
        <v>45801</v>
      </c>
      <c r="H508" s="76">
        <f t="shared" si="29"/>
        <v>3.9599999999999795</v>
      </c>
      <c r="K508" s="134">
        <v>505</v>
      </c>
      <c r="L508" s="135">
        <v>45801</v>
      </c>
      <c r="M508" s="136"/>
      <c r="N508" s="137">
        <f t="shared" si="30"/>
        <v>100.4</v>
      </c>
      <c r="O508" s="138">
        <v>100.4</v>
      </c>
      <c r="P508" s="139">
        <f t="shared" si="31"/>
        <v>0</v>
      </c>
      <c r="Q508" s="41"/>
    </row>
    <row r="509" spans="1:18" ht="15" customHeight="1" x14ac:dyDescent="0.3">
      <c r="A509" s="126">
        <v>505</v>
      </c>
      <c r="B509" s="142">
        <f t="shared" si="27"/>
        <v>491.39</v>
      </c>
      <c r="C509" s="128"/>
      <c r="D509" s="129">
        <f t="shared" si="28"/>
        <v>491.39</v>
      </c>
      <c r="E509" s="144">
        <v>45801</v>
      </c>
      <c r="F509" s="37">
        <v>491.39</v>
      </c>
      <c r="G509" s="145">
        <v>45802</v>
      </c>
      <c r="H509" s="76">
        <f t="shared" si="29"/>
        <v>0</v>
      </c>
      <c r="K509" s="134">
        <v>506</v>
      </c>
      <c r="L509" s="135">
        <v>45802</v>
      </c>
      <c r="M509" s="136"/>
      <c r="N509" s="137">
        <f t="shared" si="30"/>
        <v>100.4</v>
      </c>
      <c r="O509" s="138">
        <v>100.4</v>
      </c>
      <c r="P509" s="139">
        <f t="shared" si="31"/>
        <v>0</v>
      </c>
      <c r="Q509" s="41"/>
      <c r="R509" t="s">
        <v>1594</v>
      </c>
    </row>
    <row r="510" spans="1:18" ht="15" customHeight="1" x14ac:dyDescent="0.3">
      <c r="A510" s="126">
        <v>506</v>
      </c>
      <c r="B510" s="142">
        <f t="shared" si="27"/>
        <v>491.39</v>
      </c>
      <c r="C510" s="128"/>
      <c r="D510" s="129">
        <f t="shared" si="28"/>
        <v>491.39</v>
      </c>
      <c r="E510" s="144">
        <v>45802</v>
      </c>
      <c r="F510" s="37">
        <v>491.39</v>
      </c>
      <c r="G510" s="145">
        <v>45803</v>
      </c>
      <c r="H510" s="76">
        <f t="shared" si="29"/>
        <v>0</v>
      </c>
      <c r="K510" s="134">
        <v>507</v>
      </c>
      <c r="L510" s="135">
        <v>45803</v>
      </c>
      <c r="M510" s="136"/>
      <c r="N510" s="137">
        <f t="shared" si="30"/>
        <v>100.4</v>
      </c>
      <c r="O510" s="138">
        <v>100.4</v>
      </c>
      <c r="P510" s="139">
        <f t="shared" si="31"/>
        <v>0</v>
      </c>
      <c r="Q510" s="41"/>
    </row>
    <row r="511" spans="1:18" ht="15" customHeight="1" x14ac:dyDescent="0.3">
      <c r="A511" s="126">
        <v>507</v>
      </c>
      <c r="B511" s="142">
        <f t="shared" si="27"/>
        <v>492.71</v>
      </c>
      <c r="C511" s="128"/>
      <c r="D511" s="129">
        <f t="shared" si="28"/>
        <v>491.39</v>
      </c>
      <c r="E511" s="144">
        <v>45803</v>
      </c>
      <c r="F511" s="37">
        <v>492.71</v>
      </c>
      <c r="G511" s="145">
        <v>45804</v>
      </c>
      <c r="H511" s="76">
        <f t="shared" si="29"/>
        <v>1.3199999999999932</v>
      </c>
      <c r="K511" s="134">
        <v>508</v>
      </c>
      <c r="L511" s="135">
        <v>45804</v>
      </c>
      <c r="M511" s="136">
        <v>60</v>
      </c>
      <c r="N511" s="137">
        <f t="shared" si="30"/>
        <v>100.4</v>
      </c>
      <c r="O511" s="138">
        <v>133.6</v>
      </c>
      <c r="P511" s="139">
        <f t="shared" si="31"/>
        <v>26.800000000000011</v>
      </c>
      <c r="Q511" s="41"/>
      <c r="R511" t="s">
        <v>1649</v>
      </c>
    </row>
    <row r="512" spans="1:18" ht="15" customHeight="1" x14ac:dyDescent="0.3">
      <c r="A512" s="126">
        <v>508</v>
      </c>
      <c r="B512" s="142">
        <f t="shared" si="27"/>
        <v>494.26</v>
      </c>
      <c r="C512" s="128"/>
      <c r="D512" s="129">
        <f t="shared" si="28"/>
        <v>492.71</v>
      </c>
      <c r="E512" s="144">
        <v>45804</v>
      </c>
      <c r="F512" s="37">
        <v>494.26</v>
      </c>
      <c r="G512" s="145">
        <v>45805</v>
      </c>
      <c r="H512" s="76">
        <f t="shared" si="29"/>
        <v>1.5500000000000114</v>
      </c>
      <c r="K512" s="134">
        <v>509</v>
      </c>
      <c r="L512" s="135">
        <v>45805</v>
      </c>
      <c r="M512" s="136">
        <v>90</v>
      </c>
      <c r="N512" s="137">
        <f t="shared" si="30"/>
        <v>133.6</v>
      </c>
      <c r="O512" s="138">
        <v>140</v>
      </c>
      <c r="P512" s="139">
        <f t="shared" si="31"/>
        <v>83.6</v>
      </c>
      <c r="Q512" s="41"/>
      <c r="R512" t="s">
        <v>1651</v>
      </c>
    </row>
    <row r="513" spans="1:22" ht="15" customHeight="1" x14ac:dyDescent="0.3">
      <c r="A513" s="126">
        <v>509</v>
      </c>
      <c r="B513" s="142">
        <f t="shared" ref="B513:B576" si="32">F513</f>
        <v>506.53</v>
      </c>
      <c r="C513" s="128"/>
      <c r="D513" s="129">
        <f t="shared" ref="D513:D576" si="33">F512</f>
        <v>494.26</v>
      </c>
      <c r="E513" s="144">
        <v>45805</v>
      </c>
      <c r="F513" s="37">
        <v>506.53</v>
      </c>
      <c r="G513" s="145">
        <v>45806</v>
      </c>
      <c r="H513" s="76">
        <f t="shared" ref="H513:H576" si="34">F513-D513</f>
        <v>12.269999999999982</v>
      </c>
      <c r="K513" s="134">
        <v>510</v>
      </c>
      <c r="L513" s="135">
        <v>45806</v>
      </c>
      <c r="M513" s="136">
        <v>90</v>
      </c>
      <c r="N513" s="137">
        <f t="shared" ref="N513:N576" si="35">O512</f>
        <v>140</v>
      </c>
      <c r="O513" s="138">
        <v>130</v>
      </c>
      <c r="P513" s="139">
        <f t="shared" ref="P513:P576" si="36">M513+N513-O513</f>
        <v>100</v>
      </c>
      <c r="Q513" s="41"/>
    </row>
    <row r="514" spans="1:22" ht="15" customHeight="1" x14ac:dyDescent="0.3">
      <c r="A514" s="126">
        <v>510</v>
      </c>
      <c r="B514" s="142">
        <f t="shared" si="32"/>
        <v>515.86</v>
      </c>
      <c r="C514" s="128"/>
      <c r="D514" s="129">
        <f t="shared" si="33"/>
        <v>506.53</v>
      </c>
      <c r="E514" s="144">
        <v>45806</v>
      </c>
      <c r="F514" s="37">
        <v>515.86</v>
      </c>
      <c r="G514" s="145">
        <v>45807</v>
      </c>
      <c r="H514" s="76">
        <f t="shared" si="34"/>
        <v>9.3300000000000409</v>
      </c>
      <c r="K514" s="134">
        <v>511</v>
      </c>
      <c r="L514" s="135">
        <v>45807</v>
      </c>
      <c r="M514" s="136"/>
      <c r="N514" s="137">
        <f t="shared" si="35"/>
        <v>130</v>
      </c>
      <c r="O514" s="138">
        <v>90</v>
      </c>
      <c r="P514" s="139">
        <f t="shared" si="36"/>
        <v>40</v>
      </c>
      <c r="Q514" s="41"/>
    </row>
    <row r="515" spans="1:22" ht="15" customHeight="1" x14ac:dyDescent="0.3">
      <c r="A515" s="126">
        <v>511</v>
      </c>
      <c r="B515" s="142">
        <f>F515</f>
        <v>519.91</v>
      </c>
      <c r="C515" s="128"/>
      <c r="D515" s="129">
        <f t="shared" si="33"/>
        <v>515.86</v>
      </c>
      <c r="E515" s="144">
        <v>45807</v>
      </c>
      <c r="F515" s="37">
        <v>519.91</v>
      </c>
      <c r="G515" s="145">
        <v>45808</v>
      </c>
      <c r="H515" s="76">
        <f>F515-D515</f>
        <v>4.0499999999999545</v>
      </c>
      <c r="K515" s="134">
        <v>512</v>
      </c>
      <c r="L515" s="135">
        <v>45808</v>
      </c>
      <c r="M515" s="136"/>
      <c r="N515" s="137">
        <f t="shared" si="35"/>
        <v>90</v>
      </c>
      <c r="O515" s="138">
        <v>90</v>
      </c>
      <c r="P515" s="139">
        <f t="shared" si="36"/>
        <v>0</v>
      </c>
      <c r="Q515" s="41"/>
    </row>
    <row r="516" spans="1:22" ht="15" customHeight="1" x14ac:dyDescent="0.3">
      <c r="A516" s="126">
        <v>512</v>
      </c>
      <c r="B516" s="142">
        <f>F516</f>
        <v>519.91</v>
      </c>
      <c r="C516" s="128"/>
      <c r="D516" s="129">
        <f>F515</f>
        <v>519.91</v>
      </c>
      <c r="E516" s="144">
        <v>45808</v>
      </c>
      <c r="F516" s="37">
        <v>519.91</v>
      </c>
      <c r="G516" s="145">
        <v>45809</v>
      </c>
      <c r="H516" s="76">
        <f>F516-D516</f>
        <v>0</v>
      </c>
      <c r="K516" s="134">
        <v>513</v>
      </c>
      <c r="L516" s="135">
        <v>45809</v>
      </c>
      <c r="M516" s="136"/>
      <c r="N516" s="137">
        <f t="shared" si="35"/>
        <v>90</v>
      </c>
      <c r="O516" s="138">
        <v>90</v>
      </c>
      <c r="P516" s="139">
        <f t="shared" si="36"/>
        <v>0</v>
      </c>
      <c r="Q516" s="41"/>
    </row>
    <row r="517" spans="1:22" ht="15" customHeight="1" x14ac:dyDescent="0.3">
      <c r="A517" s="126">
        <v>513</v>
      </c>
      <c r="B517" s="142">
        <f t="shared" si="32"/>
        <v>519.91</v>
      </c>
      <c r="C517" s="128"/>
      <c r="D517" s="129">
        <f>F516</f>
        <v>519.91</v>
      </c>
      <c r="E517" s="144">
        <v>45809</v>
      </c>
      <c r="F517" s="37">
        <v>519.91</v>
      </c>
      <c r="G517" s="145">
        <v>45810</v>
      </c>
      <c r="H517" s="76">
        <f t="shared" si="34"/>
        <v>0</v>
      </c>
      <c r="K517" s="134">
        <v>514</v>
      </c>
      <c r="L517" s="135">
        <v>45810</v>
      </c>
      <c r="M517" s="136"/>
      <c r="N517" s="137">
        <f t="shared" si="35"/>
        <v>90</v>
      </c>
      <c r="O517" s="138">
        <v>80</v>
      </c>
      <c r="P517" s="139">
        <f t="shared" si="36"/>
        <v>10</v>
      </c>
      <c r="Q517" s="41"/>
    </row>
    <row r="518" spans="1:22" ht="15" customHeight="1" x14ac:dyDescent="0.3">
      <c r="A518" s="126">
        <v>514</v>
      </c>
      <c r="B518" s="142">
        <f t="shared" si="32"/>
        <v>521.69000000000005</v>
      </c>
      <c r="C518" s="128"/>
      <c r="D518" s="129">
        <f t="shared" si="33"/>
        <v>519.91</v>
      </c>
      <c r="E518" s="144">
        <v>45810</v>
      </c>
      <c r="F518" s="37">
        <v>521.69000000000005</v>
      </c>
      <c r="G518" s="145">
        <v>45811</v>
      </c>
      <c r="H518" s="76">
        <f t="shared" si="34"/>
        <v>1.7800000000000864</v>
      </c>
      <c r="K518" s="134">
        <v>515</v>
      </c>
      <c r="L518" s="135">
        <v>45811</v>
      </c>
      <c r="M518" s="136">
        <v>120</v>
      </c>
      <c r="N518" s="137">
        <f t="shared" si="35"/>
        <v>80</v>
      </c>
      <c r="O518" s="138">
        <v>133.6</v>
      </c>
      <c r="P518" s="139">
        <f t="shared" si="36"/>
        <v>66.400000000000006</v>
      </c>
      <c r="Q518" s="41"/>
      <c r="R518" s="48" t="s">
        <v>1656</v>
      </c>
    </row>
    <row r="519" spans="1:22" ht="15" customHeight="1" x14ac:dyDescent="0.3">
      <c r="A519" s="126">
        <v>515</v>
      </c>
      <c r="B519" s="142">
        <f t="shared" si="32"/>
        <v>531.39</v>
      </c>
      <c r="C519" s="128"/>
      <c r="D519" s="129">
        <f t="shared" si="33"/>
        <v>521.69000000000005</v>
      </c>
      <c r="E519" s="144">
        <v>45811</v>
      </c>
      <c r="F519" s="37">
        <v>531.39</v>
      </c>
      <c r="G519" s="145">
        <v>45812</v>
      </c>
      <c r="H519" s="76">
        <f t="shared" si="34"/>
        <v>9.6999999999999318</v>
      </c>
      <c r="K519" s="134">
        <v>516</v>
      </c>
      <c r="L519" s="135">
        <v>45812</v>
      </c>
      <c r="M519" s="136"/>
      <c r="N519" s="137">
        <f t="shared" si="35"/>
        <v>133.6</v>
      </c>
      <c r="O519" s="138">
        <v>130</v>
      </c>
      <c r="P519" s="139">
        <f t="shared" si="36"/>
        <v>3.5999999999999943</v>
      </c>
      <c r="Q519" s="41"/>
    </row>
    <row r="520" spans="1:22" ht="15" customHeight="1" x14ac:dyDescent="0.3">
      <c r="A520" s="126">
        <v>516</v>
      </c>
      <c r="B520" s="142">
        <f t="shared" si="32"/>
        <v>531.66</v>
      </c>
      <c r="C520" s="128"/>
      <c r="D520" s="129">
        <f t="shared" si="33"/>
        <v>531.39</v>
      </c>
      <c r="E520" s="144">
        <v>45812</v>
      </c>
      <c r="F520" s="37">
        <v>531.66</v>
      </c>
      <c r="G520" s="145">
        <v>45813</v>
      </c>
      <c r="H520" s="76">
        <f t="shared" si="34"/>
        <v>0.26999999999998181</v>
      </c>
      <c r="K520" s="134">
        <v>517</v>
      </c>
      <c r="L520" s="135">
        <v>45813</v>
      </c>
      <c r="M520" s="136">
        <v>150</v>
      </c>
      <c r="N520" s="137">
        <f t="shared" si="35"/>
        <v>130</v>
      </c>
      <c r="O520" s="138">
        <v>200.8</v>
      </c>
      <c r="P520" s="139">
        <f t="shared" si="36"/>
        <v>79.199999999999989</v>
      </c>
      <c r="Q520" s="41"/>
    </row>
    <row r="521" spans="1:22" ht="15" customHeight="1" x14ac:dyDescent="0.3">
      <c r="A521" s="126">
        <v>517</v>
      </c>
      <c r="B521" s="142">
        <f t="shared" si="32"/>
        <v>538.49</v>
      </c>
      <c r="C521" s="128"/>
      <c r="D521" s="129">
        <f t="shared" si="33"/>
        <v>531.66</v>
      </c>
      <c r="E521" s="144">
        <v>45813</v>
      </c>
      <c r="F521" s="37">
        <v>538.49</v>
      </c>
      <c r="G521" s="145">
        <v>45814</v>
      </c>
      <c r="H521" s="76">
        <f t="shared" si="34"/>
        <v>6.8300000000000409</v>
      </c>
      <c r="K521" s="134">
        <v>518</v>
      </c>
      <c r="L521" s="135">
        <v>45814</v>
      </c>
      <c r="M521" s="136"/>
      <c r="N521" s="137">
        <f t="shared" si="35"/>
        <v>200.8</v>
      </c>
      <c r="O521" s="138">
        <v>189.6</v>
      </c>
      <c r="P521" s="139">
        <f t="shared" si="36"/>
        <v>11.200000000000017</v>
      </c>
      <c r="Q521" s="41"/>
    </row>
    <row r="522" spans="1:22" ht="15" customHeight="1" x14ac:dyDescent="0.3">
      <c r="A522" s="126">
        <v>518</v>
      </c>
      <c r="B522" s="142">
        <f t="shared" si="32"/>
        <v>540.41</v>
      </c>
      <c r="C522" s="128"/>
      <c r="D522" s="129">
        <f t="shared" si="33"/>
        <v>538.49</v>
      </c>
      <c r="E522" s="144">
        <v>45814</v>
      </c>
      <c r="F522" s="37">
        <v>540.41</v>
      </c>
      <c r="G522" s="145">
        <v>45815</v>
      </c>
      <c r="H522" s="76">
        <f t="shared" si="34"/>
        <v>1.9199999999999591</v>
      </c>
      <c r="K522" s="134">
        <v>519</v>
      </c>
      <c r="L522" s="135">
        <v>45815</v>
      </c>
      <c r="M522" s="136">
        <v>90</v>
      </c>
      <c r="N522" s="137">
        <f t="shared" si="35"/>
        <v>189.6</v>
      </c>
      <c r="O522" s="138">
        <v>256.8</v>
      </c>
      <c r="P522" s="139">
        <f t="shared" si="36"/>
        <v>22.800000000000011</v>
      </c>
      <c r="Q522" s="41"/>
    </row>
    <row r="523" spans="1:22" ht="15" customHeight="1" x14ac:dyDescent="0.3">
      <c r="A523" s="126">
        <v>519</v>
      </c>
      <c r="B523" s="142">
        <f t="shared" si="32"/>
        <v>540.41</v>
      </c>
      <c r="C523" s="128"/>
      <c r="D523" s="129">
        <f t="shared" si="33"/>
        <v>540.41</v>
      </c>
      <c r="E523" s="144">
        <v>45815</v>
      </c>
      <c r="F523" s="37">
        <v>540.41</v>
      </c>
      <c r="G523" s="145">
        <v>45816</v>
      </c>
      <c r="H523" s="76">
        <f t="shared" si="34"/>
        <v>0</v>
      </c>
      <c r="K523" s="134">
        <v>520</v>
      </c>
      <c r="L523" s="135">
        <v>45816</v>
      </c>
      <c r="M523" s="136"/>
      <c r="N523" s="137">
        <f t="shared" si="35"/>
        <v>256.8</v>
      </c>
      <c r="O523" s="138">
        <v>256.8</v>
      </c>
      <c r="P523" s="139">
        <f t="shared" si="36"/>
        <v>0</v>
      </c>
      <c r="Q523" s="41"/>
    </row>
    <row r="524" spans="1:22" ht="15" customHeight="1" x14ac:dyDescent="0.3">
      <c r="A524" s="126">
        <v>520</v>
      </c>
      <c r="B524" s="142">
        <f t="shared" si="32"/>
        <v>540.42999999999995</v>
      </c>
      <c r="C524" s="128"/>
      <c r="D524" s="129">
        <f t="shared" si="33"/>
        <v>540.41</v>
      </c>
      <c r="E524" s="144">
        <v>45816</v>
      </c>
      <c r="F524" s="37">
        <v>540.42999999999995</v>
      </c>
      <c r="G524" s="145">
        <v>45817</v>
      </c>
      <c r="H524" s="76">
        <f t="shared" si="34"/>
        <v>1.999999999998181E-2</v>
      </c>
      <c r="K524" s="134">
        <v>521</v>
      </c>
      <c r="L524" s="135">
        <v>45817</v>
      </c>
      <c r="M524" s="136"/>
      <c r="N524" s="137">
        <f t="shared" si="35"/>
        <v>256.8</v>
      </c>
      <c r="O524" s="138">
        <v>234.4</v>
      </c>
      <c r="P524" s="139">
        <f t="shared" si="36"/>
        <v>22.400000000000006</v>
      </c>
      <c r="Q524" s="41"/>
    </row>
    <row r="525" spans="1:22" ht="15" customHeight="1" x14ac:dyDescent="0.3">
      <c r="A525" s="126">
        <v>521</v>
      </c>
      <c r="B525" s="142">
        <f t="shared" si="32"/>
        <v>544.96</v>
      </c>
      <c r="C525" s="128"/>
      <c r="D525" s="129">
        <f t="shared" si="33"/>
        <v>540.42999999999995</v>
      </c>
      <c r="E525" s="144">
        <v>45817</v>
      </c>
      <c r="F525" s="37">
        <v>544.96</v>
      </c>
      <c r="G525" s="145">
        <v>45818</v>
      </c>
      <c r="H525" s="76">
        <f t="shared" si="34"/>
        <v>4.5300000000000864</v>
      </c>
      <c r="K525" s="134">
        <v>522</v>
      </c>
      <c r="L525" s="135">
        <v>45818</v>
      </c>
      <c r="M525" s="136"/>
      <c r="N525" s="137">
        <f t="shared" si="35"/>
        <v>234.4</v>
      </c>
      <c r="O525" s="138">
        <v>234.4</v>
      </c>
      <c r="P525" s="139">
        <f t="shared" si="36"/>
        <v>0</v>
      </c>
      <c r="Q525" s="41"/>
      <c r="T525">
        <f>SUM(H486:H516)</f>
        <v>76.439999999999941</v>
      </c>
      <c r="U525">
        <f>SUM(P485:P515)</f>
        <v>714.8</v>
      </c>
    </row>
    <row r="526" spans="1:22" ht="15" customHeight="1" x14ac:dyDescent="0.3">
      <c r="A526" s="126">
        <v>522</v>
      </c>
      <c r="B526" s="142">
        <f t="shared" si="32"/>
        <v>544.96</v>
      </c>
      <c r="C526" s="128"/>
      <c r="D526" s="129">
        <f t="shared" si="33"/>
        <v>544.96</v>
      </c>
      <c r="E526" s="144">
        <v>45818</v>
      </c>
      <c r="F526" s="37">
        <v>544.96</v>
      </c>
      <c r="G526" s="145">
        <v>45819</v>
      </c>
      <c r="H526" s="76">
        <f t="shared" si="34"/>
        <v>0</v>
      </c>
      <c r="K526" s="134">
        <v>523</v>
      </c>
      <c r="L526" s="135">
        <v>45819</v>
      </c>
      <c r="M526" s="136"/>
      <c r="N526" s="137">
        <f t="shared" si="35"/>
        <v>234.4</v>
      </c>
      <c r="O526" s="138">
        <v>223.2</v>
      </c>
      <c r="P526" s="139">
        <f t="shared" si="36"/>
        <v>11.200000000000017</v>
      </c>
      <c r="Q526" s="41"/>
    </row>
    <row r="527" spans="1:22" ht="15" customHeight="1" x14ac:dyDescent="0.3">
      <c r="A527" s="126">
        <v>523</v>
      </c>
      <c r="B527" s="142">
        <f t="shared" si="32"/>
        <v>544.98</v>
      </c>
      <c r="C527" s="128"/>
      <c r="D527" s="129">
        <f t="shared" si="33"/>
        <v>544.96</v>
      </c>
      <c r="E527" s="144">
        <v>45819</v>
      </c>
      <c r="F527" s="37">
        <v>544.98</v>
      </c>
      <c r="G527" s="145">
        <v>45820</v>
      </c>
      <c r="H527" s="76">
        <f t="shared" si="34"/>
        <v>1.999999999998181E-2</v>
      </c>
      <c r="K527" s="134">
        <v>524</v>
      </c>
      <c r="L527" s="135">
        <v>45820</v>
      </c>
      <c r="M527" s="136"/>
      <c r="N527" s="137">
        <f t="shared" si="35"/>
        <v>223.2</v>
      </c>
      <c r="O527" s="138">
        <v>223.2</v>
      </c>
      <c r="P527" s="139">
        <f t="shared" si="36"/>
        <v>0</v>
      </c>
      <c r="Q527" s="41"/>
      <c r="V527">
        <f>U525/T525</f>
        <v>9.3511250654107858</v>
      </c>
    </row>
    <row r="528" spans="1:22" ht="15" customHeight="1" x14ac:dyDescent="0.3">
      <c r="A528" s="126">
        <v>524</v>
      </c>
      <c r="B528" s="142">
        <f t="shared" si="32"/>
        <v>544.98</v>
      </c>
      <c r="C528" s="128"/>
      <c r="D528" s="129">
        <f t="shared" si="33"/>
        <v>544.98</v>
      </c>
      <c r="E528" s="144">
        <v>45820</v>
      </c>
      <c r="F528" s="37">
        <v>544.98</v>
      </c>
      <c r="G528" s="145">
        <v>45821</v>
      </c>
      <c r="H528" s="76">
        <f t="shared" si="34"/>
        <v>0</v>
      </c>
      <c r="K528" s="134">
        <v>525</v>
      </c>
      <c r="L528" s="135">
        <v>45821</v>
      </c>
      <c r="M528" s="136"/>
      <c r="N528" s="137">
        <f t="shared" si="35"/>
        <v>223.2</v>
      </c>
      <c r="O528" s="138">
        <v>223.2</v>
      </c>
      <c r="P528" s="139">
        <f t="shared" si="36"/>
        <v>0</v>
      </c>
      <c r="Q528" s="41"/>
    </row>
    <row r="529" spans="1:18" ht="15" customHeight="1" x14ac:dyDescent="0.3">
      <c r="A529" s="126">
        <v>525</v>
      </c>
      <c r="B529" s="142">
        <f t="shared" si="32"/>
        <v>545.71</v>
      </c>
      <c r="C529" s="128"/>
      <c r="D529" s="129">
        <f t="shared" si="33"/>
        <v>544.98</v>
      </c>
      <c r="E529" s="144">
        <v>45821</v>
      </c>
      <c r="F529" s="37">
        <v>545.71</v>
      </c>
      <c r="G529" s="145">
        <v>45822</v>
      </c>
      <c r="H529" s="76">
        <f t="shared" si="34"/>
        <v>0.73000000000001819</v>
      </c>
      <c r="K529" s="134">
        <v>526</v>
      </c>
      <c r="L529" s="135">
        <v>45822</v>
      </c>
      <c r="M529" s="136"/>
      <c r="N529" s="137">
        <f t="shared" si="35"/>
        <v>223.2</v>
      </c>
      <c r="O529" s="138">
        <v>212</v>
      </c>
      <c r="P529" s="139">
        <f t="shared" si="36"/>
        <v>11.199999999999989</v>
      </c>
      <c r="Q529" s="41"/>
    </row>
    <row r="530" spans="1:18" ht="15" customHeight="1" x14ac:dyDescent="0.3">
      <c r="A530" s="126">
        <v>526</v>
      </c>
      <c r="B530" s="142">
        <f t="shared" si="32"/>
        <v>547.16999999999996</v>
      </c>
      <c r="C530" s="128"/>
      <c r="D530" s="129">
        <f t="shared" si="33"/>
        <v>545.71</v>
      </c>
      <c r="E530" s="144">
        <v>45822</v>
      </c>
      <c r="F530" s="37">
        <v>547.16999999999996</v>
      </c>
      <c r="G530" s="145">
        <v>45823</v>
      </c>
      <c r="H530" s="76">
        <f t="shared" si="34"/>
        <v>1.4599999999999227</v>
      </c>
      <c r="K530" s="134">
        <v>527</v>
      </c>
      <c r="L530" s="135">
        <v>45823</v>
      </c>
      <c r="M530" s="136"/>
      <c r="N530" s="137">
        <f t="shared" si="35"/>
        <v>212</v>
      </c>
      <c r="O530" s="138">
        <v>212</v>
      </c>
      <c r="P530" s="139">
        <f t="shared" si="36"/>
        <v>0</v>
      </c>
      <c r="Q530" s="41"/>
    </row>
    <row r="531" spans="1:18" ht="15" customHeight="1" x14ac:dyDescent="0.3">
      <c r="A531" s="126">
        <v>527</v>
      </c>
      <c r="B531" s="142">
        <f t="shared" si="32"/>
        <v>547.16999999999996</v>
      </c>
      <c r="C531" s="128"/>
      <c r="D531" s="129">
        <f t="shared" si="33"/>
        <v>547.16999999999996</v>
      </c>
      <c r="E531" s="144">
        <v>45823</v>
      </c>
      <c r="F531" s="37">
        <v>547.16999999999996</v>
      </c>
      <c r="G531" s="145">
        <v>45824</v>
      </c>
      <c r="H531" s="76">
        <f t="shared" si="34"/>
        <v>0</v>
      </c>
      <c r="K531" s="134">
        <v>528</v>
      </c>
      <c r="L531" s="135">
        <v>45824</v>
      </c>
      <c r="M531" s="136"/>
      <c r="N531" s="137">
        <f t="shared" si="35"/>
        <v>212</v>
      </c>
      <c r="O531" s="138">
        <v>178.4</v>
      </c>
      <c r="P531" s="139">
        <f t="shared" si="36"/>
        <v>33.599999999999994</v>
      </c>
      <c r="Q531" s="41"/>
    </row>
    <row r="532" spans="1:18" ht="15" customHeight="1" x14ac:dyDescent="0.3">
      <c r="A532" s="126">
        <v>528</v>
      </c>
      <c r="B532" s="142">
        <f t="shared" si="32"/>
        <v>551.4</v>
      </c>
      <c r="C532" s="128"/>
      <c r="D532" s="129">
        <f t="shared" si="33"/>
        <v>547.16999999999996</v>
      </c>
      <c r="E532" s="144">
        <v>45824</v>
      </c>
      <c r="F532" s="37">
        <v>551.4</v>
      </c>
      <c r="G532" s="145">
        <v>45825</v>
      </c>
      <c r="H532" s="76">
        <f t="shared" si="34"/>
        <v>4.2300000000000182</v>
      </c>
      <c r="K532" s="134">
        <v>529</v>
      </c>
      <c r="L532" s="135">
        <v>45825</v>
      </c>
      <c r="M532" s="136"/>
      <c r="N532" s="137">
        <f t="shared" si="35"/>
        <v>178.4</v>
      </c>
      <c r="O532" s="138">
        <v>89.2</v>
      </c>
      <c r="P532" s="139">
        <f t="shared" si="36"/>
        <v>89.2</v>
      </c>
      <c r="Q532" s="41"/>
    </row>
    <row r="533" spans="1:18" ht="15" customHeight="1" x14ac:dyDescent="0.3">
      <c r="A533" s="126">
        <v>529</v>
      </c>
      <c r="B533" s="142">
        <f t="shared" si="32"/>
        <v>559.35</v>
      </c>
      <c r="C533" s="128"/>
      <c r="D533" s="129">
        <f t="shared" si="33"/>
        <v>551.4</v>
      </c>
      <c r="E533" s="144">
        <v>45825</v>
      </c>
      <c r="F533" s="37">
        <v>559.35</v>
      </c>
      <c r="G533" s="145">
        <v>45826</v>
      </c>
      <c r="H533" s="76">
        <f t="shared" si="34"/>
        <v>7.9500000000000455</v>
      </c>
      <c r="K533" s="134">
        <v>530</v>
      </c>
      <c r="L533" s="135">
        <v>45826</v>
      </c>
      <c r="M533" s="136">
        <v>150</v>
      </c>
      <c r="N533" s="137">
        <f t="shared" si="35"/>
        <v>89.2</v>
      </c>
      <c r="O533" s="138">
        <v>211</v>
      </c>
      <c r="P533" s="139">
        <f t="shared" si="36"/>
        <v>28.199999999999989</v>
      </c>
      <c r="Q533" s="41"/>
      <c r="R533" t="s">
        <v>1673</v>
      </c>
    </row>
    <row r="534" spans="1:18" ht="15" customHeight="1" x14ac:dyDescent="0.3">
      <c r="A534" s="126">
        <v>530</v>
      </c>
      <c r="B534" s="142">
        <f t="shared" si="32"/>
        <v>566.30999999999995</v>
      </c>
      <c r="C534" s="128"/>
      <c r="D534" s="129">
        <f t="shared" si="33"/>
        <v>559.35</v>
      </c>
      <c r="E534" s="144">
        <v>45826</v>
      </c>
      <c r="F534" s="37">
        <v>566.30999999999995</v>
      </c>
      <c r="G534" s="145">
        <v>45827</v>
      </c>
      <c r="H534" s="76">
        <f t="shared" si="34"/>
        <v>6.9599999999999227</v>
      </c>
      <c r="K534" s="134">
        <v>531</v>
      </c>
      <c r="L534" s="135">
        <v>45827</v>
      </c>
      <c r="M534" s="136"/>
      <c r="N534" s="137">
        <f t="shared" si="35"/>
        <v>211</v>
      </c>
      <c r="O534" s="138">
        <v>178.4</v>
      </c>
      <c r="P534" s="139">
        <f t="shared" si="36"/>
        <v>32.599999999999994</v>
      </c>
      <c r="Q534" s="41"/>
    </row>
    <row r="535" spans="1:18" ht="15" customHeight="1" x14ac:dyDescent="0.3">
      <c r="A535" s="126">
        <v>531</v>
      </c>
      <c r="B535" s="142">
        <f t="shared" si="32"/>
        <v>569.49</v>
      </c>
      <c r="C535" s="128"/>
      <c r="D535" s="129">
        <f t="shared" si="33"/>
        <v>566.30999999999995</v>
      </c>
      <c r="E535" s="144">
        <v>45827</v>
      </c>
      <c r="F535" s="37">
        <v>569.49</v>
      </c>
      <c r="G535" s="145">
        <v>45828</v>
      </c>
      <c r="H535" s="76">
        <f t="shared" si="34"/>
        <v>3.1800000000000637</v>
      </c>
      <c r="K535" s="134">
        <v>532</v>
      </c>
      <c r="L535" s="135">
        <v>45828</v>
      </c>
      <c r="M535" s="136"/>
      <c r="N535" s="137">
        <f t="shared" si="35"/>
        <v>178.4</v>
      </c>
      <c r="O535" s="138">
        <v>133.6</v>
      </c>
      <c r="P535" s="139">
        <f t="shared" si="36"/>
        <v>44.800000000000011</v>
      </c>
      <c r="Q535" s="41"/>
    </row>
    <row r="536" spans="1:18" ht="15" customHeight="1" x14ac:dyDescent="0.3">
      <c r="A536" s="126">
        <v>532</v>
      </c>
      <c r="B536" s="142">
        <f t="shared" si="32"/>
        <v>573.28</v>
      </c>
      <c r="C536" s="128"/>
      <c r="D536" s="129">
        <f t="shared" si="33"/>
        <v>569.49</v>
      </c>
      <c r="E536" s="144">
        <v>45828</v>
      </c>
      <c r="F536" s="37">
        <v>573.28</v>
      </c>
      <c r="G536" s="145">
        <v>45829</v>
      </c>
      <c r="H536" s="76">
        <f t="shared" si="34"/>
        <v>3.7899999999999636</v>
      </c>
      <c r="K536" s="134">
        <v>533</v>
      </c>
      <c r="L536" s="135">
        <v>45829</v>
      </c>
      <c r="M536" s="136"/>
      <c r="N536" s="137">
        <f t="shared" si="35"/>
        <v>133.6</v>
      </c>
      <c r="O536" s="138">
        <v>133.6</v>
      </c>
      <c r="P536" s="139">
        <f t="shared" si="36"/>
        <v>0</v>
      </c>
      <c r="Q536" s="41"/>
    </row>
    <row r="537" spans="1:18" ht="15" customHeight="1" x14ac:dyDescent="0.3">
      <c r="A537" s="126">
        <v>533</v>
      </c>
      <c r="B537" s="142">
        <f t="shared" si="32"/>
        <v>573.28</v>
      </c>
      <c r="C537" s="128"/>
      <c r="D537" s="129">
        <f t="shared" si="33"/>
        <v>573.28</v>
      </c>
      <c r="E537" s="144">
        <v>45829</v>
      </c>
      <c r="F537" s="37">
        <v>573.28</v>
      </c>
      <c r="G537" s="145">
        <v>45830</v>
      </c>
      <c r="H537" s="76">
        <f t="shared" si="34"/>
        <v>0</v>
      </c>
      <c r="K537" s="134">
        <v>534</v>
      </c>
      <c r="L537" s="135">
        <v>45830</v>
      </c>
      <c r="M537" s="136"/>
      <c r="N537" s="137">
        <f t="shared" si="35"/>
        <v>133.6</v>
      </c>
      <c r="O537" s="138">
        <v>133.6</v>
      </c>
      <c r="P537" s="139">
        <f t="shared" si="36"/>
        <v>0</v>
      </c>
      <c r="Q537" s="41"/>
    </row>
    <row r="538" spans="1:18" ht="15" customHeight="1" x14ac:dyDescent="0.3">
      <c r="A538" s="126">
        <v>534</v>
      </c>
      <c r="B538" s="142">
        <f t="shared" si="32"/>
        <v>573.28</v>
      </c>
      <c r="C538" s="128"/>
      <c r="D538" s="129">
        <f t="shared" si="33"/>
        <v>573.28</v>
      </c>
      <c r="E538" s="144">
        <v>45830</v>
      </c>
      <c r="F538" s="37">
        <v>573.28</v>
      </c>
      <c r="G538" s="145">
        <v>45831</v>
      </c>
      <c r="H538" s="76">
        <f t="shared" si="34"/>
        <v>0</v>
      </c>
      <c r="K538" s="134">
        <v>535</v>
      </c>
      <c r="L538" s="135">
        <v>45831</v>
      </c>
      <c r="M538" s="136"/>
      <c r="N538" s="137">
        <f t="shared" si="35"/>
        <v>133.6</v>
      </c>
      <c r="O538" s="138">
        <v>133.6</v>
      </c>
      <c r="P538" s="139">
        <f t="shared" si="36"/>
        <v>0</v>
      </c>
      <c r="Q538" s="41"/>
    </row>
    <row r="539" spans="1:18" ht="15" customHeight="1" x14ac:dyDescent="0.3">
      <c r="A539" s="126">
        <v>535</v>
      </c>
      <c r="B539" s="142">
        <f t="shared" si="32"/>
        <v>573.28</v>
      </c>
      <c r="C539" s="128"/>
      <c r="D539" s="129">
        <f t="shared" si="33"/>
        <v>573.28</v>
      </c>
      <c r="E539" s="144">
        <v>45831</v>
      </c>
      <c r="F539" s="37">
        <v>573.28</v>
      </c>
      <c r="G539" s="145">
        <v>45832</v>
      </c>
      <c r="H539" s="76">
        <f t="shared" si="34"/>
        <v>0</v>
      </c>
      <c r="K539" s="134">
        <v>536</v>
      </c>
      <c r="L539" s="135">
        <v>45832</v>
      </c>
      <c r="M539" s="136"/>
      <c r="N539" s="137">
        <f t="shared" si="35"/>
        <v>133.6</v>
      </c>
      <c r="O539" s="138">
        <v>133.6</v>
      </c>
      <c r="P539" s="139">
        <f t="shared" si="36"/>
        <v>0</v>
      </c>
      <c r="Q539" s="41"/>
    </row>
    <row r="540" spans="1:18" ht="15" customHeight="1" x14ac:dyDescent="0.3">
      <c r="A540" s="126">
        <v>536</v>
      </c>
      <c r="B540" s="142">
        <f t="shared" si="32"/>
        <v>573.47</v>
      </c>
      <c r="C540" s="128"/>
      <c r="D540" s="129">
        <f t="shared" si="33"/>
        <v>573.28</v>
      </c>
      <c r="E540" s="144">
        <v>45832</v>
      </c>
      <c r="F540" s="37">
        <v>573.47</v>
      </c>
      <c r="G540" s="145">
        <v>45833</v>
      </c>
      <c r="H540" s="76">
        <f t="shared" si="34"/>
        <v>0.19000000000005457</v>
      </c>
      <c r="K540" s="134">
        <v>537</v>
      </c>
      <c r="L540" s="135">
        <v>45833</v>
      </c>
      <c r="M540" s="136"/>
      <c r="N540" s="137">
        <f t="shared" si="35"/>
        <v>133.6</v>
      </c>
      <c r="O540" s="138">
        <v>111.6</v>
      </c>
      <c r="P540" s="139">
        <f t="shared" si="36"/>
        <v>22</v>
      </c>
      <c r="Q540" s="41"/>
    </row>
    <row r="541" spans="1:18" ht="15" customHeight="1" x14ac:dyDescent="0.3">
      <c r="A541" s="126">
        <v>537</v>
      </c>
      <c r="B541" s="142">
        <f t="shared" si="32"/>
        <v>574.69000000000005</v>
      </c>
      <c r="C541" s="128"/>
      <c r="D541" s="129">
        <f t="shared" si="33"/>
        <v>573.47</v>
      </c>
      <c r="E541" s="144">
        <v>45833</v>
      </c>
      <c r="F541" s="37">
        <v>574.69000000000005</v>
      </c>
      <c r="G541" s="145">
        <v>45834</v>
      </c>
      <c r="H541" s="76">
        <f t="shared" si="34"/>
        <v>1.2200000000000273</v>
      </c>
      <c r="K541" s="134">
        <v>538</v>
      </c>
      <c r="L541" s="135">
        <v>45834</v>
      </c>
      <c r="M541" s="136">
        <v>90</v>
      </c>
      <c r="N541" s="137">
        <f t="shared" si="35"/>
        <v>111.6</v>
      </c>
      <c r="O541" s="138">
        <v>156</v>
      </c>
      <c r="P541" s="139">
        <f t="shared" si="36"/>
        <v>45.599999999999994</v>
      </c>
      <c r="Q541" s="41"/>
    </row>
    <row r="542" spans="1:18" ht="15" customHeight="1" x14ac:dyDescent="0.3">
      <c r="A542" s="126">
        <v>538</v>
      </c>
      <c r="B542" s="142">
        <f t="shared" si="32"/>
        <v>581.49</v>
      </c>
      <c r="C542" s="128"/>
      <c r="D542" s="129">
        <f t="shared" si="33"/>
        <v>574.69000000000005</v>
      </c>
      <c r="E542" s="144">
        <v>45834</v>
      </c>
      <c r="F542" s="37">
        <v>581.49</v>
      </c>
      <c r="G542" s="145">
        <v>45835</v>
      </c>
      <c r="H542" s="76">
        <f t="shared" si="34"/>
        <v>6.7999999999999545</v>
      </c>
      <c r="K542" s="134">
        <v>539</v>
      </c>
      <c r="L542" s="135">
        <v>45835</v>
      </c>
      <c r="M542" s="136"/>
      <c r="N542" s="137">
        <f t="shared" si="35"/>
        <v>156</v>
      </c>
      <c r="O542" s="138">
        <v>150.4</v>
      </c>
      <c r="P542" s="139">
        <f t="shared" si="36"/>
        <v>5.5999999999999943</v>
      </c>
      <c r="Q542" s="41"/>
    </row>
    <row r="543" spans="1:18" ht="15" customHeight="1" x14ac:dyDescent="0.3">
      <c r="A543" s="126">
        <v>539</v>
      </c>
      <c r="B543" s="142">
        <f t="shared" si="32"/>
        <v>581.87</v>
      </c>
      <c r="C543" s="128"/>
      <c r="D543" s="129">
        <f t="shared" si="33"/>
        <v>581.49</v>
      </c>
      <c r="E543" s="144">
        <v>45835</v>
      </c>
      <c r="F543" s="37">
        <v>581.87</v>
      </c>
      <c r="G543" s="145">
        <v>45836</v>
      </c>
      <c r="H543" s="76">
        <f t="shared" si="34"/>
        <v>0.37999999999999545</v>
      </c>
      <c r="K543" s="134">
        <v>540</v>
      </c>
      <c r="L543" s="135">
        <v>45836</v>
      </c>
      <c r="M543" s="136"/>
      <c r="N543" s="137">
        <f t="shared" si="35"/>
        <v>150.4</v>
      </c>
      <c r="O543" s="138">
        <v>150.4</v>
      </c>
      <c r="P543" s="139">
        <f t="shared" si="36"/>
        <v>0</v>
      </c>
      <c r="Q543" s="41"/>
    </row>
    <row r="544" spans="1:18" ht="15" customHeight="1" x14ac:dyDescent="0.3">
      <c r="A544" s="126">
        <v>540</v>
      </c>
      <c r="B544" s="142">
        <f t="shared" si="32"/>
        <v>581.87</v>
      </c>
      <c r="C544" s="128"/>
      <c r="D544" s="129">
        <f t="shared" si="33"/>
        <v>581.87</v>
      </c>
      <c r="E544" s="144">
        <v>45836</v>
      </c>
      <c r="F544" s="37">
        <v>581.87</v>
      </c>
      <c r="G544" s="145">
        <v>45837</v>
      </c>
      <c r="H544" s="76">
        <f t="shared" si="34"/>
        <v>0</v>
      </c>
      <c r="K544" s="134">
        <v>541</v>
      </c>
      <c r="L544" s="135">
        <v>45837</v>
      </c>
      <c r="M544" s="136"/>
      <c r="N544" s="137">
        <f t="shared" si="35"/>
        <v>150.4</v>
      </c>
      <c r="O544" s="138">
        <v>133.6</v>
      </c>
      <c r="P544" s="139">
        <f t="shared" si="36"/>
        <v>16.800000000000011</v>
      </c>
      <c r="Q544" s="41"/>
    </row>
    <row r="545" spans="1:18" ht="15" customHeight="1" x14ac:dyDescent="0.3">
      <c r="A545" s="126">
        <v>541</v>
      </c>
      <c r="B545" s="142">
        <f t="shared" si="32"/>
        <v>582.87</v>
      </c>
      <c r="C545" s="128"/>
      <c r="D545" s="129">
        <f t="shared" si="33"/>
        <v>581.87</v>
      </c>
      <c r="E545" s="144">
        <v>45837</v>
      </c>
      <c r="F545" s="37">
        <v>582.87</v>
      </c>
      <c r="G545" s="145">
        <v>45838</v>
      </c>
      <c r="H545" s="76">
        <f t="shared" si="34"/>
        <v>1</v>
      </c>
      <c r="K545" s="134">
        <v>542</v>
      </c>
      <c r="L545" s="135">
        <v>45838</v>
      </c>
      <c r="M545" s="136"/>
      <c r="N545" s="137">
        <f t="shared" si="35"/>
        <v>133.6</v>
      </c>
      <c r="O545" s="138">
        <v>122.6</v>
      </c>
      <c r="P545" s="139">
        <f t="shared" si="36"/>
        <v>11</v>
      </c>
      <c r="Q545" s="41"/>
    </row>
    <row r="546" spans="1:18" ht="15" customHeight="1" x14ac:dyDescent="0.3">
      <c r="A546" s="126">
        <v>542</v>
      </c>
      <c r="B546" s="142">
        <f t="shared" si="32"/>
        <v>585.30999999999995</v>
      </c>
      <c r="C546" s="128"/>
      <c r="D546" s="129">
        <f t="shared" si="33"/>
        <v>582.87</v>
      </c>
      <c r="E546" s="144">
        <v>45838</v>
      </c>
      <c r="F546" s="37">
        <v>585.30999999999995</v>
      </c>
      <c r="G546" s="145">
        <v>45839</v>
      </c>
      <c r="H546" s="76">
        <f t="shared" si="34"/>
        <v>2.4399999999999409</v>
      </c>
      <c r="K546" s="134">
        <v>543</v>
      </c>
      <c r="L546" s="135">
        <v>45839</v>
      </c>
      <c r="M546" s="136">
        <v>90</v>
      </c>
      <c r="N546" s="137">
        <f t="shared" si="35"/>
        <v>122.6</v>
      </c>
      <c r="O546" s="138">
        <v>140</v>
      </c>
      <c r="P546" s="139">
        <f t="shared" si="36"/>
        <v>72.599999999999994</v>
      </c>
      <c r="Q546" s="41"/>
    </row>
    <row r="547" spans="1:18" ht="15" customHeight="1" x14ac:dyDescent="0.3">
      <c r="A547" s="126">
        <v>543</v>
      </c>
      <c r="B547" s="142">
        <f t="shared" si="32"/>
        <v>594.30999999999995</v>
      </c>
      <c r="C547" s="128"/>
      <c r="D547" s="129">
        <f t="shared" si="33"/>
        <v>585.30999999999995</v>
      </c>
      <c r="E547" s="144">
        <v>45839</v>
      </c>
      <c r="F547" s="37">
        <v>594.30999999999995</v>
      </c>
      <c r="G547" s="145">
        <v>45840</v>
      </c>
      <c r="H547" s="76">
        <f t="shared" si="34"/>
        <v>9</v>
      </c>
      <c r="K547" s="134">
        <v>544</v>
      </c>
      <c r="L547" s="135">
        <v>45840</v>
      </c>
      <c r="M547" s="136"/>
      <c r="N547" s="137">
        <f t="shared" si="35"/>
        <v>140</v>
      </c>
      <c r="O547" s="138">
        <v>133.6</v>
      </c>
      <c r="P547" s="139">
        <f t="shared" si="36"/>
        <v>6.4000000000000057</v>
      </c>
      <c r="Q547" s="41"/>
    </row>
    <row r="548" spans="1:18" ht="15" customHeight="1" x14ac:dyDescent="0.3">
      <c r="A548" s="126">
        <v>544</v>
      </c>
      <c r="B548" s="142">
        <f t="shared" si="32"/>
        <v>596</v>
      </c>
      <c r="C548" s="128"/>
      <c r="D548" s="129">
        <f t="shared" si="33"/>
        <v>594.30999999999995</v>
      </c>
      <c r="E548" s="144">
        <v>45840</v>
      </c>
      <c r="F548" s="37">
        <v>596</v>
      </c>
      <c r="G548" s="145">
        <v>45841</v>
      </c>
      <c r="H548" s="76">
        <f t="shared" si="34"/>
        <v>1.6900000000000546</v>
      </c>
      <c r="K548" s="134">
        <v>545</v>
      </c>
      <c r="L548" s="135">
        <v>45841</v>
      </c>
      <c r="M548" s="136"/>
      <c r="N548" s="137">
        <f t="shared" si="35"/>
        <v>133.6</v>
      </c>
      <c r="O548" s="138">
        <v>122.6</v>
      </c>
      <c r="P548" s="139">
        <f t="shared" si="36"/>
        <v>11</v>
      </c>
      <c r="Q548" s="41"/>
    </row>
    <row r="549" spans="1:18" ht="15" customHeight="1" x14ac:dyDescent="0.3">
      <c r="A549" s="126">
        <v>545</v>
      </c>
      <c r="B549" s="142">
        <f t="shared" si="32"/>
        <v>598</v>
      </c>
      <c r="C549" s="128"/>
      <c r="D549" s="129">
        <f t="shared" si="33"/>
        <v>596</v>
      </c>
      <c r="E549" s="144">
        <v>45841</v>
      </c>
      <c r="F549" s="37">
        <v>598</v>
      </c>
      <c r="G549" s="145">
        <v>45842</v>
      </c>
      <c r="H549" s="76">
        <f t="shared" si="34"/>
        <v>2</v>
      </c>
      <c r="K549" s="134">
        <v>546</v>
      </c>
      <c r="L549" s="135">
        <v>45842</v>
      </c>
      <c r="M549" s="136"/>
      <c r="N549" s="137">
        <f t="shared" si="35"/>
        <v>122.6</v>
      </c>
      <c r="O549" s="138">
        <v>111.6</v>
      </c>
      <c r="P549" s="139">
        <f t="shared" si="36"/>
        <v>11</v>
      </c>
      <c r="Q549" s="41"/>
    </row>
    <row r="550" spans="1:18" ht="15" customHeight="1" x14ac:dyDescent="0.3">
      <c r="A550" s="126">
        <v>546</v>
      </c>
      <c r="B550" s="142">
        <f t="shared" si="32"/>
        <v>598.14</v>
      </c>
      <c r="C550" s="128"/>
      <c r="D550" s="129">
        <f t="shared" si="33"/>
        <v>598</v>
      </c>
      <c r="E550" s="144">
        <v>45842</v>
      </c>
      <c r="F550" s="37">
        <v>598.14</v>
      </c>
      <c r="G550" s="145">
        <v>45843</v>
      </c>
      <c r="H550" s="76">
        <f t="shared" si="34"/>
        <v>0.13999999999998636</v>
      </c>
      <c r="K550" s="134">
        <v>547</v>
      </c>
      <c r="L550" s="135">
        <v>45843</v>
      </c>
      <c r="M550" s="136"/>
      <c r="N550" s="137">
        <f t="shared" si="35"/>
        <v>111.6</v>
      </c>
      <c r="O550" s="138">
        <v>111.6</v>
      </c>
      <c r="P550" s="139">
        <f t="shared" si="36"/>
        <v>0</v>
      </c>
      <c r="Q550" s="41"/>
    </row>
    <row r="551" spans="1:18" ht="15" customHeight="1" x14ac:dyDescent="0.3">
      <c r="A551" s="126">
        <v>547</v>
      </c>
      <c r="B551" s="142">
        <f t="shared" si="32"/>
        <v>598.15</v>
      </c>
      <c r="C551" s="128"/>
      <c r="D551" s="129">
        <f t="shared" si="33"/>
        <v>598.14</v>
      </c>
      <c r="E551" s="144">
        <v>45843</v>
      </c>
      <c r="F551" s="37">
        <v>598.15</v>
      </c>
      <c r="G551" s="145">
        <v>45844</v>
      </c>
      <c r="H551" s="76">
        <f t="shared" si="34"/>
        <v>9.9999999999909051E-3</v>
      </c>
      <c r="K551" s="134">
        <v>548</v>
      </c>
      <c r="L551" s="135">
        <v>45844</v>
      </c>
      <c r="M551" s="136"/>
      <c r="N551" s="137">
        <f t="shared" si="35"/>
        <v>111.6</v>
      </c>
      <c r="O551" s="138">
        <v>111.6</v>
      </c>
      <c r="P551" s="139">
        <f t="shared" si="36"/>
        <v>0</v>
      </c>
      <c r="Q551" s="41"/>
    </row>
    <row r="552" spans="1:18" ht="15" customHeight="1" x14ac:dyDescent="0.3">
      <c r="A552" s="126">
        <v>548</v>
      </c>
      <c r="B552" s="142">
        <f t="shared" si="32"/>
        <v>598.15</v>
      </c>
      <c r="C552" s="128"/>
      <c r="D552" s="129">
        <f t="shared" si="33"/>
        <v>598.15</v>
      </c>
      <c r="E552" s="144">
        <v>45844</v>
      </c>
      <c r="F552" s="37">
        <v>598.15</v>
      </c>
      <c r="G552" s="145">
        <v>45845</v>
      </c>
      <c r="H552" s="76">
        <f t="shared" si="34"/>
        <v>0</v>
      </c>
      <c r="K552" s="134">
        <v>549</v>
      </c>
      <c r="L552" s="135">
        <v>45845</v>
      </c>
      <c r="M552" s="136"/>
      <c r="N552" s="137">
        <f t="shared" si="35"/>
        <v>111.6</v>
      </c>
      <c r="O552" s="138">
        <v>111.6</v>
      </c>
      <c r="P552" s="139">
        <f t="shared" si="36"/>
        <v>0</v>
      </c>
      <c r="Q552" s="41"/>
    </row>
    <row r="553" spans="1:18" ht="15" customHeight="1" x14ac:dyDescent="0.3">
      <c r="A553" s="126">
        <v>549</v>
      </c>
      <c r="B553" s="142">
        <f t="shared" si="32"/>
        <v>598.15</v>
      </c>
      <c r="C553" s="128"/>
      <c r="D553" s="129">
        <f t="shared" si="33"/>
        <v>598.15</v>
      </c>
      <c r="E553" s="144">
        <v>45845</v>
      </c>
      <c r="F553" s="37">
        <v>598.15</v>
      </c>
      <c r="G553" s="145">
        <v>45846</v>
      </c>
      <c r="H553" s="76">
        <f t="shared" si="34"/>
        <v>0</v>
      </c>
      <c r="K553" s="134">
        <v>550</v>
      </c>
      <c r="L553" s="135">
        <v>45846</v>
      </c>
      <c r="M553" s="136"/>
      <c r="N553" s="137">
        <f t="shared" si="35"/>
        <v>111.6</v>
      </c>
      <c r="O553" s="138">
        <v>53</v>
      </c>
      <c r="P553" s="139">
        <f t="shared" si="36"/>
        <v>58.599999999999994</v>
      </c>
      <c r="Q553" s="41"/>
    </row>
    <row r="554" spans="1:18" ht="15" customHeight="1" x14ac:dyDescent="0.3">
      <c r="A554" s="126">
        <v>550</v>
      </c>
      <c r="B554" s="142">
        <f t="shared" si="32"/>
        <v>604</v>
      </c>
      <c r="C554" s="128"/>
      <c r="D554" s="129">
        <f t="shared" si="33"/>
        <v>598.15</v>
      </c>
      <c r="E554" s="144">
        <v>45846</v>
      </c>
      <c r="F554" s="37">
        <v>604</v>
      </c>
      <c r="G554" s="145">
        <v>45847</v>
      </c>
      <c r="H554" s="76">
        <f t="shared" si="34"/>
        <v>5.8500000000000227</v>
      </c>
      <c r="K554" s="134">
        <v>551</v>
      </c>
      <c r="L554" s="135">
        <v>45847</v>
      </c>
      <c r="M554" s="136">
        <v>150</v>
      </c>
      <c r="N554" s="137">
        <f t="shared" si="35"/>
        <v>53</v>
      </c>
      <c r="O554" s="138">
        <v>200.8</v>
      </c>
      <c r="P554" s="139">
        <f t="shared" si="36"/>
        <v>2.1999999999999886</v>
      </c>
      <c r="Q554" s="41"/>
    </row>
    <row r="555" spans="1:18" ht="15" customHeight="1" x14ac:dyDescent="0.3">
      <c r="A555" s="126">
        <v>551</v>
      </c>
      <c r="B555" s="142">
        <f t="shared" si="32"/>
        <v>607</v>
      </c>
      <c r="C555" s="128"/>
      <c r="D555" s="129">
        <f t="shared" si="33"/>
        <v>604</v>
      </c>
      <c r="E555" s="144">
        <v>45847</v>
      </c>
      <c r="F555" s="37">
        <v>607</v>
      </c>
      <c r="G555" s="145">
        <v>45848</v>
      </c>
      <c r="H555" s="76">
        <f t="shared" si="34"/>
        <v>3</v>
      </c>
      <c r="K555" s="134">
        <v>552</v>
      </c>
      <c r="L555" s="135">
        <v>45848</v>
      </c>
      <c r="M555" s="136"/>
      <c r="N555" s="137">
        <f t="shared" si="35"/>
        <v>200.8</v>
      </c>
      <c r="O555" s="138">
        <v>200.8</v>
      </c>
      <c r="P555" s="139">
        <f t="shared" si="36"/>
        <v>0</v>
      </c>
      <c r="Q555" s="41"/>
    </row>
    <row r="556" spans="1:18" ht="15" customHeight="1" x14ac:dyDescent="0.3">
      <c r="A556" s="126">
        <v>552</v>
      </c>
      <c r="B556" s="142">
        <f t="shared" si="32"/>
        <v>607</v>
      </c>
      <c r="C556" s="128"/>
      <c r="D556" s="129">
        <f t="shared" si="33"/>
        <v>607</v>
      </c>
      <c r="E556" s="144">
        <v>45848</v>
      </c>
      <c r="F556" s="37">
        <v>607</v>
      </c>
      <c r="G556" s="145">
        <v>45849</v>
      </c>
      <c r="H556" s="76">
        <f t="shared" si="34"/>
        <v>0</v>
      </c>
      <c r="K556" s="134">
        <v>553</v>
      </c>
      <c r="L556" s="135">
        <v>45849</v>
      </c>
      <c r="M556" s="136"/>
      <c r="N556" s="137">
        <f t="shared" si="35"/>
        <v>200.8</v>
      </c>
      <c r="O556" s="138">
        <v>200.8</v>
      </c>
      <c r="P556" s="139">
        <f t="shared" si="36"/>
        <v>0</v>
      </c>
      <c r="Q556" s="41"/>
    </row>
    <row r="557" spans="1:18" ht="15" customHeight="1" x14ac:dyDescent="0.3">
      <c r="A557" s="126">
        <v>553</v>
      </c>
      <c r="B557" s="142">
        <f t="shared" si="32"/>
        <v>607</v>
      </c>
      <c r="C557" s="128"/>
      <c r="D557" s="129">
        <f t="shared" si="33"/>
        <v>607</v>
      </c>
      <c r="E557" s="144">
        <v>45849</v>
      </c>
      <c r="F557" s="37">
        <v>607</v>
      </c>
      <c r="G557" s="145">
        <v>45850</v>
      </c>
      <c r="H557" s="76">
        <f t="shared" si="34"/>
        <v>0</v>
      </c>
      <c r="K557" s="134">
        <v>554</v>
      </c>
      <c r="L557" s="135">
        <v>45850</v>
      </c>
      <c r="M557" s="136"/>
      <c r="N557" s="137">
        <f t="shared" si="35"/>
        <v>200.8</v>
      </c>
      <c r="O557" s="138">
        <v>200.8</v>
      </c>
      <c r="P557" s="139">
        <f t="shared" si="36"/>
        <v>0</v>
      </c>
      <c r="Q557" s="41"/>
    </row>
    <row r="558" spans="1:18" ht="15" customHeight="1" x14ac:dyDescent="0.3">
      <c r="A558" s="126">
        <v>554</v>
      </c>
      <c r="B558" s="142">
        <f t="shared" si="32"/>
        <v>607.61</v>
      </c>
      <c r="C558" s="128"/>
      <c r="D558" s="129">
        <f t="shared" si="33"/>
        <v>607</v>
      </c>
      <c r="E558" s="144">
        <v>45850</v>
      </c>
      <c r="F558" s="37">
        <v>607.61</v>
      </c>
      <c r="G558" s="145">
        <v>45851</v>
      </c>
      <c r="H558" s="76">
        <f t="shared" si="34"/>
        <v>0.61000000000001364</v>
      </c>
      <c r="K558" s="134">
        <v>555</v>
      </c>
      <c r="L558" s="135">
        <v>45851</v>
      </c>
      <c r="M558" s="136">
        <v>90</v>
      </c>
      <c r="N558" s="137">
        <f t="shared" si="35"/>
        <v>200.8</v>
      </c>
      <c r="O558" s="138">
        <v>245.6</v>
      </c>
      <c r="P558" s="139">
        <f t="shared" si="36"/>
        <v>45.200000000000017</v>
      </c>
      <c r="Q558" s="41"/>
      <c r="R558" t="s">
        <v>1703</v>
      </c>
    </row>
    <row r="559" spans="1:18" ht="15" customHeight="1" x14ac:dyDescent="0.3">
      <c r="A559" s="126">
        <v>555</v>
      </c>
      <c r="B559" s="142">
        <f t="shared" si="32"/>
        <v>617.94000000000005</v>
      </c>
      <c r="C559" s="128"/>
      <c r="D559" s="129">
        <f t="shared" si="33"/>
        <v>607.61</v>
      </c>
      <c r="E559" s="144">
        <v>45851</v>
      </c>
      <c r="F559" s="37">
        <v>617.94000000000005</v>
      </c>
      <c r="G559" s="145">
        <v>45852</v>
      </c>
      <c r="H559" s="76">
        <f t="shared" si="34"/>
        <v>10.330000000000041</v>
      </c>
      <c r="K559" s="134">
        <v>556</v>
      </c>
      <c r="L559" s="135">
        <v>45852</v>
      </c>
      <c r="M559" s="136"/>
      <c r="N559" s="137">
        <f t="shared" si="35"/>
        <v>245.6</v>
      </c>
      <c r="O559" s="138">
        <v>242</v>
      </c>
      <c r="P559" s="139">
        <f t="shared" si="36"/>
        <v>3.5999999999999943</v>
      </c>
      <c r="Q559" s="41"/>
    </row>
    <row r="560" spans="1:18" ht="15" customHeight="1" x14ac:dyDescent="0.3">
      <c r="A560" s="126">
        <v>556</v>
      </c>
      <c r="B560" s="142">
        <f t="shared" si="32"/>
        <v>619</v>
      </c>
      <c r="C560" s="128"/>
      <c r="D560" s="129">
        <f t="shared" si="33"/>
        <v>617.94000000000005</v>
      </c>
      <c r="E560" s="144">
        <v>45852</v>
      </c>
      <c r="F560" s="37">
        <v>619</v>
      </c>
      <c r="G560" s="145">
        <v>45853</v>
      </c>
      <c r="H560" s="76">
        <f t="shared" si="34"/>
        <v>1.0599999999999454</v>
      </c>
      <c r="K560" s="134">
        <v>557</v>
      </c>
      <c r="L560" s="135">
        <v>45853</v>
      </c>
      <c r="M560" s="136"/>
      <c r="N560" s="137">
        <f t="shared" si="35"/>
        <v>242</v>
      </c>
      <c r="O560" s="138">
        <v>178.4</v>
      </c>
      <c r="P560" s="139">
        <f t="shared" si="36"/>
        <v>63.599999999999994</v>
      </c>
      <c r="Q560" s="41"/>
    </row>
    <row r="561" spans="1:18" ht="15" customHeight="1" x14ac:dyDescent="0.3">
      <c r="A561" s="126">
        <v>557</v>
      </c>
      <c r="B561" s="142">
        <f t="shared" si="32"/>
        <v>627.16999999999996</v>
      </c>
      <c r="C561" s="128"/>
      <c r="D561" s="129">
        <f t="shared" si="33"/>
        <v>619</v>
      </c>
      <c r="E561" s="144">
        <v>45853</v>
      </c>
      <c r="F561" s="37">
        <v>627.16999999999996</v>
      </c>
      <c r="G561" s="145">
        <v>45854</v>
      </c>
      <c r="H561" s="76">
        <f t="shared" si="34"/>
        <v>8.1699999999999591</v>
      </c>
      <c r="K561" s="134">
        <v>558</v>
      </c>
      <c r="L561" s="135">
        <v>45854</v>
      </c>
      <c r="M561" s="136"/>
      <c r="N561" s="137">
        <f t="shared" si="35"/>
        <v>178.4</v>
      </c>
      <c r="O561" s="138">
        <v>133.6</v>
      </c>
      <c r="P561" s="139">
        <f t="shared" si="36"/>
        <v>44.800000000000011</v>
      </c>
      <c r="Q561" s="41"/>
    </row>
    <row r="562" spans="1:18" ht="15" customHeight="1" x14ac:dyDescent="0.3">
      <c r="A562" s="126">
        <v>558</v>
      </c>
      <c r="B562" s="142">
        <f t="shared" si="32"/>
        <v>632.45000000000005</v>
      </c>
      <c r="C562" s="128"/>
      <c r="D562" s="129">
        <f t="shared" si="33"/>
        <v>627.16999999999996</v>
      </c>
      <c r="E562" s="144">
        <v>45854</v>
      </c>
      <c r="F562" s="37">
        <v>632.45000000000005</v>
      </c>
      <c r="G562" s="145">
        <v>45855</v>
      </c>
      <c r="H562" s="76">
        <f t="shared" si="34"/>
        <v>5.2800000000000864</v>
      </c>
      <c r="K562" s="134">
        <v>559</v>
      </c>
      <c r="L562" s="135">
        <v>45855</v>
      </c>
      <c r="M562" s="136"/>
      <c r="N562" s="137">
        <f t="shared" si="35"/>
        <v>133.6</v>
      </c>
      <c r="O562" s="138">
        <v>133.6</v>
      </c>
      <c r="P562" s="139">
        <f t="shared" si="36"/>
        <v>0</v>
      </c>
      <c r="Q562" s="41"/>
    </row>
    <row r="563" spans="1:18" ht="15" customHeight="1" x14ac:dyDescent="0.3">
      <c r="A563" s="126">
        <v>559</v>
      </c>
      <c r="B563" s="142">
        <f t="shared" si="32"/>
        <v>632.45000000000005</v>
      </c>
      <c r="C563" s="128"/>
      <c r="D563" s="129">
        <f t="shared" si="33"/>
        <v>632.45000000000005</v>
      </c>
      <c r="E563" s="144">
        <v>45855</v>
      </c>
      <c r="F563" s="37">
        <v>632.45000000000005</v>
      </c>
      <c r="G563" s="145">
        <v>45856</v>
      </c>
      <c r="H563" s="76">
        <f t="shared" si="34"/>
        <v>0</v>
      </c>
      <c r="K563" s="134">
        <v>560</v>
      </c>
      <c r="L563" s="135">
        <v>45856</v>
      </c>
      <c r="M563" s="136"/>
      <c r="N563" s="137">
        <f t="shared" si="35"/>
        <v>133.6</v>
      </c>
      <c r="O563" s="138">
        <v>130</v>
      </c>
      <c r="P563" s="139">
        <f t="shared" si="36"/>
        <v>3.5999999999999943</v>
      </c>
      <c r="Q563" s="41"/>
    </row>
    <row r="564" spans="1:18" ht="15" customHeight="1" x14ac:dyDescent="0.3">
      <c r="A564" s="126">
        <v>560</v>
      </c>
      <c r="B564" s="142">
        <f t="shared" si="32"/>
        <v>633.09</v>
      </c>
      <c r="C564" s="128"/>
      <c r="D564" s="129">
        <f t="shared" si="33"/>
        <v>632.45000000000005</v>
      </c>
      <c r="E564" s="144">
        <v>45856</v>
      </c>
      <c r="F564" s="37">
        <v>633.09</v>
      </c>
      <c r="G564" s="145">
        <v>45857</v>
      </c>
      <c r="H564" s="76">
        <f t="shared" si="34"/>
        <v>0.63999999999998636</v>
      </c>
      <c r="K564" s="134">
        <v>561</v>
      </c>
      <c r="L564" s="135">
        <v>45857</v>
      </c>
      <c r="M564" s="136">
        <v>90</v>
      </c>
      <c r="N564" s="137">
        <f t="shared" si="35"/>
        <v>130</v>
      </c>
      <c r="O564" s="138">
        <v>190</v>
      </c>
      <c r="P564" s="139">
        <f t="shared" si="36"/>
        <v>30</v>
      </c>
      <c r="Q564" s="41"/>
      <c r="R564" t="s">
        <v>1704</v>
      </c>
    </row>
    <row r="565" spans="1:18" ht="15" customHeight="1" x14ac:dyDescent="0.3">
      <c r="A565" s="126">
        <v>561</v>
      </c>
      <c r="B565" s="142">
        <f t="shared" si="32"/>
        <v>636.92999999999995</v>
      </c>
      <c r="C565" s="128"/>
      <c r="D565" s="129">
        <f t="shared" si="33"/>
        <v>633.09</v>
      </c>
      <c r="E565" s="144">
        <v>45857</v>
      </c>
      <c r="F565" s="37">
        <v>636.92999999999995</v>
      </c>
      <c r="G565" s="145">
        <v>45858</v>
      </c>
      <c r="H565" s="76">
        <f t="shared" si="34"/>
        <v>3.8399999999999181</v>
      </c>
      <c r="K565" s="134">
        <v>562</v>
      </c>
      <c r="L565" s="135">
        <v>45858</v>
      </c>
      <c r="M565" s="136"/>
      <c r="N565" s="137">
        <f t="shared" si="35"/>
        <v>190</v>
      </c>
      <c r="O565" s="138">
        <v>170</v>
      </c>
      <c r="P565" s="139">
        <f t="shared" si="36"/>
        <v>20</v>
      </c>
      <c r="Q565" s="41"/>
    </row>
    <row r="566" spans="1:18" ht="15" customHeight="1" x14ac:dyDescent="0.3">
      <c r="A566" s="126">
        <v>562</v>
      </c>
      <c r="B566" s="142">
        <f t="shared" si="32"/>
        <v>638.11</v>
      </c>
      <c r="C566" s="128"/>
      <c r="D566" s="129">
        <f t="shared" si="33"/>
        <v>636.92999999999995</v>
      </c>
      <c r="E566" s="144">
        <v>45858</v>
      </c>
      <c r="F566" s="37">
        <v>638.11</v>
      </c>
      <c r="G566" s="145">
        <v>45859</v>
      </c>
      <c r="H566" s="76">
        <f t="shared" si="34"/>
        <v>1.1800000000000637</v>
      </c>
      <c r="K566" s="134">
        <v>563</v>
      </c>
      <c r="L566" s="135">
        <v>45859</v>
      </c>
      <c r="M566" s="136"/>
      <c r="N566" s="137">
        <f t="shared" si="35"/>
        <v>170</v>
      </c>
      <c r="O566" s="138">
        <v>170</v>
      </c>
      <c r="P566" s="139">
        <f t="shared" si="36"/>
        <v>0</v>
      </c>
      <c r="Q566" s="41"/>
    </row>
    <row r="567" spans="1:18" ht="15" customHeight="1" x14ac:dyDescent="0.3">
      <c r="A567" s="126">
        <v>563</v>
      </c>
      <c r="B567" s="142">
        <f t="shared" si="32"/>
        <v>638.35</v>
      </c>
      <c r="C567" s="128"/>
      <c r="D567" s="129">
        <f t="shared" si="33"/>
        <v>638.11</v>
      </c>
      <c r="E567" s="144">
        <v>45859</v>
      </c>
      <c r="F567" s="37">
        <v>638.35</v>
      </c>
      <c r="G567" s="145">
        <v>45860</v>
      </c>
      <c r="H567" s="76">
        <f t="shared" si="34"/>
        <v>0.24000000000000909</v>
      </c>
      <c r="K567" s="134">
        <v>564</v>
      </c>
      <c r="L567" s="135">
        <v>45860</v>
      </c>
      <c r="M567" s="136"/>
      <c r="N567" s="137">
        <f t="shared" si="35"/>
        <v>170</v>
      </c>
      <c r="O567" s="138">
        <v>170</v>
      </c>
      <c r="P567" s="139">
        <f t="shared" si="36"/>
        <v>0</v>
      </c>
      <c r="Q567" s="41"/>
    </row>
    <row r="568" spans="1:18" ht="15" customHeight="1" x14ac:dyDescent="0.3">
      <c r="A568" s="126">
        <v>564</v>
      </c>
      <c r="B568" s="142">
        <f t="shared" si="32"/>
        <v>638.35</v>
      </c>
      <c r="C568" s="128"/>
      <c r="D568" s="129">
        <f t="shared" si="33"/>
        <v>638.35</v>
      </c>
      <c r="E568" s="144">
        <v>45860</v>
      </c>
      <c r="F568" s="37">
        <v>638.35</v>
      </c>
      <c r="G568" s="145">
        <v>45861</v>
      </c>
      <c r="H568" s="76">
        <f t="shared" si="34"/>
        <v>0</v>
      </c>
      <c r="K568" s="134">
        <v>565</v>
      </c>
      <c r="L568" s="135">
        <v>45861</v>
      </c>
      <c r="M568" s="136"/>
      <c r="N568" s="137">
        <f t="shared" si="35"/>
        <v>170</v>
      </c>
      <c r="O568" s="138">
        <v>170</v>
      </c>
      <c r="P568" s="139">
        <f t="shared" si="36"/>
        <v>0</v>
      </c>
      <c r="Q568" s="41"/>
    </row>
    <row r="569" spans="1:18" ht="15" customHeight="1" x14ac:dyDescent="0.3">
      <c r="A569" s="126">
        <v>565</v>
      </c>
      <c r="B569" s="142">
        <f t="shared" si="32"/>
        <v>638.35</v>
      </c>
      <c r="C569" s="128"/>
      <c r="D569" s="129">
        <f t="shared" si="33"/>
        <v>638.35</v>
      </c>
      <c r="E569" s="144">
        <v>45861</v>
      </c>
      <c r="F569" s="37">
        <v>638.35</v>
      </c>
      <c r="G569" s="145">
        <v>45862</v>
      </c>
      <c r="H569" s="76">
        <f t="shared" si="34"/>
        <v>0</v>
      </c>
      <c r="K569" s="134">
        <v>566</v>
      </c>
      <c r="L569" s="135">
        <v>45862</v>
      </c>
      <c r="M569" s="136"/>
      <c r="N569" s="137">
        <f t="shared" si="35"/>
        <v>170</v>
      </c>
      <c r="O569" s="138">
        <v>170</v>
      </c>
      <c r="P569" s="139">
        <f t="shared" si="36"/>
        <v>0</v>
      </c>
      <c r="Q569" s="41"/>
    </row>
    <row r="570" spans="1:18" ht="15" customHeight="1" x14ac:dyDescent="0.3">
      <c r="A570" s="126">
        <v>566</v>
      </c>
      <c r="B570" s="142">
        <f t="shared" si="32"/>
        <v>638.6</v>
      </c>
      <c r="C570" s="128"/>
      <c r="D570" s="129">
        <f t="shared" si="33"/>
        <v>638.35</v>
      </c>
      <c r="E570" s="144">
        <v>45862</v>
      </c>
      <c r="F570" s="37">
        <v>638.6</v>
      </c>
      <c r="G570" s="145">
        <v>45863</v>
      </c>
      <c r="H570" s="76">
        <f t="shared" si="34"/>
        <v>0.25</v>
      </c>
      <c r="K570" s="134">
        <v>567</v>
      </c>
      <c r="L570" s="135">
        <v>45863</v>
      </c>
      <c r="M570" s="136">
        <v>120</v>
      </c>
      <c r="N570" s="137">
        <f t="shared" si="35"/>
        <v>170</v>
      </c>
      <c r="O570" s="138">
        <v>280</v>
      </c>
      <c r="P570" s="139">
        <v>10</v>
      </c>
      <c r="Q570" s="41"/>
    </row>
    <row r="571" spans="1:18" ht="15" customHeight="1" x14ac:dyDescent="0.3">
      <c r="A571" s="126">
        <v>567</v>
      </c>
      <c r="B571" s="142">
        <f t="shared" si="32"/>
        <v>641.05999999999995</v>
      </c>
      <c r="C571" s="128"/>
      <c r="D571" s="129">
        <f t="shared" si="33"/>
        <v>638.6</v>
      </c>
      <c r="E571" s="144">
        <v>45863</v>
      </c>
      <c r="F571" s="37">
        <v>641.05999999999995</v>
      </c>
      <c r="G571" s="145">
        <v>45864</v>
      </c>
      <c r="H571" s="76">
        <f t="shared" si="34"/>
        <v>2.4599999999999227</v>
      </c>
      <c r="K571" s="134">
        <v>568</v>
      </c>
      <c r="L571" s="135">
        <v>45864</v>
      </c>
      <c r="M571" s="136"/>
      <c r="N571" s="137">
        <f t="shared" si="35"/>
        <v>280</v>
      </c>
      <c r="O571" s="138">
        <v>200.8</v>
      </c>
      <c r="P571" s="139">
        <f t="shared" si="36"/>
        <v>79.199999999999989</v>
      </c>
      <c r="Q571" s="41"/>
    </row>
    <row r="572" spans="1:18" ht="15" customHeight="1" x14ac:dyDescent="0.3">
      <c r="A572" s="126">
        <v>568</v>
      </c>
      <c r="B572" s="142">
        <f t="shared" si="32"/>
        <v>653.97</v>
      </c>
      <c r="C572" s="128"/>
      <c r="D572" s="129">
        <f t="shared" si="33"/>
        <v>641.05999999999995</v>
      </c>
      <c r="E572" s="144">
        <v>45864</v>
      </c>
      <c r="F572" s="37">
        <v>653.97</v>
      </c>
      <c r="G572" s="145">
        <v>45865</v>
      </c>
      <c r="H572" s="76">
        <f t="shared" si="34"/>
        <v>12.910000000000082</v>
      </c>
      <c r="K572" s="134">
        <v>569</v>
      </c>
      <c r="L572" s="135">
        <v>45865</v>
      </c>
      <c r="M572" s="136"/>
      <c r="N572" s="137">
        <f t="shared" si="35"/>
        <v>200.8</v>
      </c>
      <c r="O572" s="138">
        <v>200.8</v>
      </c>
      <c r="P572" s="139">
        <f t="shared" si="36"/>
        <v>0</v>
      </c>
      <c r="Q572" s="41"/>
    </row>
    <row r="573" spans="1:18" ht="15" customHeight="1" x14ac:dyDescent="0.3">
      <c r="A573" s="126">
        <v>569</v>
      </c>
      <c r="B573" s="142">
        <f t="shared" si="32"/>
        <v>654.19000000000005</v>
      </c>
      <c r="C573" s="128"/>
      <c r="D573" s="129">
        <f t="shared" si="33"/>
        <v>653.97</v>
      </c>
      <c r="E573" s="144">
        <v>45865</v>
      </c>
      <c r="F573" s="37">
        <v>654.19000000000005</v>
      </c>
      <c r="G573" s="145">
        <v>45866</v>
      </c>
      <c r="H573" s="76">
        <f t="shared" si="34"/>
        <v>0.22000000000002728</v>
      </c>
      <c r="K573" s="134">
        <v>570</v>
      </c>
      <c r="L573" s="135">
        <v>45866</v>
      </c>
      <c r="M573" s="136"/>
      <c r="N573" s="137">
        <f t="shared" si="35"/>
        <v>200.8</v>
      </c>
      <c r="O573" s="138">
        <v>200.8</v>
      </c>
      <c r="P573" s="139">
        <f t="shared" si="36"/>
        <v>0</v>
      </c>
      <c r="Q573" s="41"/>
    </row>
    <row r="574" spans="1:18" ht="15" customHeight="1" x14ac:dyDescent="0.3">
      <c r="A574" s="126">
        <v>570</v>
      </c>
      <c r="B574" s="142">
        <f t="shared" si="32"/>
        <v>669.59</v>
      </c>
      <c r="C574" s="128"/>
      <c r="D574" s="129">
        <f t="shared" si="33"/>
        <v>654.19000000000005</v>
      </c>
      <c r="E574" s="144">
        <v>45866</v>
      </c>
      <c r="F574" s="37">
        <v>669.59</v>
      </c>
      <c r="G574" s="145">
        <v>45867</v>
      </c>
      <c r="H574" s="76">
        <f t="shared" si="34"/>
        <v>15.399999999999977</v>
      </c>
      <c r="K574" s="134">
        <v>571</v>
      </c>
      <c r="L574" s="135">
        <v>45867</v>
      </c>
      <c r="M574" s="136">
        <v>90</v>
      </c>
      <c r="N574" s="137">
        <f t="shared" si="35"/>
        <v>200.8</v>
      </c>
      <c r="O574" s="138">
        <v>290</v>
      </c>
      <c r="P574" s="139">
        <f t="shared" si="36"/>
        <v>0.80000000000001137</v>
      </c>
      <c r="Q574" s="41"/>
    </row>
    <row r="575" spans="1:18" ht="15" customHeight="1" x14ac:dyDescent="0.3">
      <c r="A575" s="126">
        <v>571</v>
      </c>
      <c r="B575" s="142">
        <f t="shared" si="32"/>
        <v>670.1</v>
      </c>
      <c r="C575" s="128"/>
      <c r="D575" s="129">
        <f t="shared" si="33"/>
        <v>669.59</v>
      </c>
      <c r="E575" s="144">
        <v>45867</v>
      </c>
      <c r="F575" s="37">
        <v>670.1</v>
      </c>
      <c r="G575" s="145">
        <v>45868</v>
      </c>
      <c r="H575" s="76">
        <f t="shared" si="34"/>
        <v>0.50999999999999091</v>
      </c>
      <c r="K575" s="134">
        <v>572</v>
      </c>
      <c r="L575" s="135">
        <v>45868</v>
      </c>
      <c r="M575" s="136"/>
      <c r="N575" s="137">
        <f t="shared" si="35"/>
        <v>290</v>
      </c>
      <c r="O575" s="138">
        <v>235</v>
      </c>
      <c r="P575" s="139">
        <f t="shared" si="36"/>
        <v>55</v>
      </c>
      <c r="Q575" s="41"/>
    </row>
    <row r="576" spans="1:18" ht="15" customHeight="1" x14ac:dyDescent="0.3">
      <c r="A576" s="126">
        <v>572</v>
      </c>
      <c r="B576" s="142">
        <f t="shared" si="32"/>
        <v>679.97</v>
      </c>
      <c r="C576" s="128"/>
      <c r="D576" s="129">
        <f t="shared" si="33"/>
        <v>670.1</v>
      </c>
      <c r="E576" s="144">
        <v>45868</v>
      </c>
      <c r="F576" s="37">
        <v>679.97</v>
      </c>
      <c r="G576" s="145">
        <v>45869</v>
      </c>
      <c r="H576" s="76">
        <f t="shared" si="34"/>
        <v>9.8700000000000045</v>
      </c>
      <c r="K576" s="134">
        <v>573</v>
      </c>
      <c r="L576" s="135">
        <v>45869</v>
      </c>
      <c r="M576" s="136"/>
      <c r="N576" s="137">
        <f t="shared" si="35"/>
        <v>235</v>
      </c>
      <c r="O576" s="138">
        <v>223.2</v>
      </c>
      <c r="P576" s="139">
        <f t="shared" si="36"/>
        <v>11.800000000000011</v>
      </c>
      <c r="Q576" s="41"/>
    </row>
    <row r="577" spans="1:17" ht="15" customHeight="1" x14ac:dyDescent="0.3">
      <c r="A577" s="126">
        <v>573</v>
      </c>
      <c r="B577" s="142">
        <f t="shared" ref="B577:B599" si="37">F577</f>
        <v>682.17</v>
      </c>
      <c r="C577" s="128"/>
      <c r="D577" s="129">
        <f t="shared" ref="D577:D600" si="38">F576</f>
        <v>679.97</v>
      </c>
      <c r="E577" s="144">
        <v>45869</v>
      </c>
      <c r="F577" s="37">
        <v>682.17</v>
      </c>
      <c r="G577" s="145">
        <v>45870</v>
      </c>
      <c r="H577" s="76">
        <f t="shared" ref="H577:H600" si="39">F577-D577</f>
        <v>2.1999999999999318</v>
      </c>
      <c r="K577" s="134">
        <v>574</v>
      </c>
      <c r="L577" s="135">
        <v>45870</v>
      </c>
      <c r="M577" s="136"/>
      <c r="N577" s="137">
        <f t="shared" ref="N577:N600" si="40">O576</f>
        <v>223.2</v>
      </c>
      <c r="O577" s="138">
        <v>200.8</v>
      </c>
      <c r="P577" s="139">
        <f t="shared" ref="P577:P600" si="41">M577+N577-O577</f>
        <v>22.399999999999977</v>
      </c>
      <c r="Q577" s="41"/>
    </row>
    <row r="578" spans="1:17" ht="15" customHeight="1" x14ac:dyDescent="0.3">
      <c r="A578" s="126">
        <v>574</v>
      </c>
      <c r="B578" s="142">
        <f t="shared" si="37"/>
        <v>691.25</v>
      </c>
      <c r="C578" s="128"/>
      <c r="D578" s="129">
        <f t="shared" si="38"/>
        <v>682.17</v>
      </c>
      <c r="E578" s="144">
        <v>45870</v>
      </c>
      <c r="F578" s="37">
        <v>691.25</v>
      </c>
      <c r="G578" s="145">
        <v>45871</v>
      </c>
      <c r="H578" s="76">
        <f t="shared" si="39"/>
        <v>9.0800000000000409</v>
      </c>
      <c r="K578" s="134">
        <v>575</v>
      </c>
      <c r="L578" s="135">
        <v>45871</v>
      </c>
      <c r="M578" s="136">
        <v>120</v>
      </c>
      <c r="N578" s="137">
        <f t="shared" si="40"/>
        <v>200.8</v>
      </c>
      <c r="O578" s="138">
        <v>245.6</v>
      </c>
      <c r="P578" s="139">
        <f t="shared" si="41"/>
        <v>75.200000000000017</v>
      </c>
      <c r="Q578" s="41"/>
    </row>
    <row r="579" spans="1:17" ht="15" customHeight="1" x14ac:dyDescent="0.3">
      <c r="A579" s="126">
        <v>575</v>
      </c>
      <c r="B579" s="142">
        <f t="shared" si="37"/>
        <v>700</v>
      </c>
      <c r="C579" s="128"/>
      <c r="D579" s="129">
        <f t="shared" si="38"/>
        <v>691.25</v>
      </c>
      <c r="E579" s="144">
        <v>45871</v>
      </c>
      <c r="F579" s="37">
        <v>700</v>
      </c>
      <c r="G579" s="145">
        <v>45872</v>
      </c>
      <c r="H579" s="76">
        <f t="shared" si="39"/>
        <v>8.75</v>
      </c>
      <c r="K579" s="134">
        <v>576</v>
      </c>
      <c r="L579" s="135">
        <v>45872</v>
      </c>
      <c r="M579" s="136"/>
      <c r="N579" s="137">
        <f t="shared" si="40"/>
        <v>245.6</v>
      </c>
      <c r="O579" s="138">
        <v>245.6</v>
      </c>
      <c r="P579" s="139">
        <f t="shared" si="41"/>
        <v>0</v>
      </c>
      <c r="Q579" s="41"/>
    </row>
    <row r="580" spans="1:17" ht="15" customHeight="1" x14ac:dyDescent="0.3">
      <c r="A580" s="126">
        <v>576</v>
      </c>
      <c r="B580" s="142">
        <f t="shared" si="37"/>
        <v>700.4</v>
      </c>
      <c r="C580" s="128"/>
      <c r="D580" s="129">
        <f t="shared" si="38"/>
        <v>700</v>
      </c>
      <c r="E580" s="144">
        <v>45872</v>
      </c>
      <c r="F580" s="37">
        <v>700.4</v>
      </c>
      <c r="G580" s="145">
        <v>45873</v>
      </c>
      <c r="H580" s="76">
        <f t="shared" si="39"/>
        <v>0.39999999999997726</v>
      </c>
      <c r="K580" s="134">
        <v>577</v>
      </c>
      <c r="L580" s="135">
        <v>45873</v>
      </c>
      <c r="M580" s="136">
        <v>90</v>
      </c>
      <c r="N580" s="137">
        <f t="shared" si="40"/>
        <v>245.6</v>
      </c>
      <c r="O580" s="138">
        <v>290</v>
      </c>
      <c r="P580" s="139">
        <f t="shared" si="41"/>
        <v>45.600000000000023</v>
      </c>
      <c r="Q580" s="41"/>
    </row>
    <row r="581" spans="1:17" ht="15" customHeight="1" x14ac:dyDescent="0.3">
      <c r="A581" s="126">
        <v>577</v>
      </c>
      <c r="B581" s="142">
        <f t="shared" si="37"/>
        <v>713.78</v>
      </c>
      <c r="C581" s="128"/>
      <c r="D581" s="129">
        <f t="shared" si="38"/>
        <v>700.4</v>
      </c>
      <c r="E581" s="144">
        <v>45873</v>
      </c>
      <c r="F581" s="37">
        <v>713.78</v>
      </c>
      <c r="G581" s="145">
        <v>45874</v>
      </c>
      <c r="H581" s="76">
        <f t="shared" si="39"/>
        <v>13.379999999999995</v>
      </c>
      <c r="K581" s="134">
        <v>578</v>
      </c>
      <c r="L581" s="135">
        <v>45874</v>
      </c>
      <c r="M581" s="136">
        <v>60</v>
      </c>
      <c r="N581" s="137">
        <f t="shared" si="40"/>
        <v>290</v>
      </c>
      <c r="O581" s="138">
        <v>300</v>
      </c>
      <c r="P581" s="139">
        <f t="shared" si="41"/>
        <v>50</v>
      </c>
      <c r="Q581" s="41"/>
    </row>
    <row r="582" spans="1:17" ht="15" customHeight="1" x14ac:dyDescent="0.3">
      <c r="A582" s="126">
        <v>578</v>
      </c>
      <c r="B582" s="142">
        <f t="shared" si="37"/>
        <v>718.85</v>
      </c>
      <c r="C582" s="128"/>
      <c r="D582" s="129">
        <f t="shared" si="38"/>
        <v>713.78</v>
      </c>
      <c r="E582" s="144">
        <v>45874</v>
      </c>
      <c r="F582" s="37">
        <v>718.85</v>
      </c>
      <c r="G582" s="145">
        <v>45875</v>
      </c>
      <c r="H582" s="76">
        <f t="shared" si="39"/>
        <v>5.07000000000005</v>
      </c>
      <c r="K582" s="134">
        <v>579</v>
      </c>
      <c r="L582" s="135">
        <v>45875</v>
      </c>
      <c r="M582" s="136"/>
      <c r="N582" s="137">
        <f t="shared" si="40"/>
        <v>300</v>
      </c>
      <c r="O582" s="138">
        <v>285</v>
      </c>
      <c r="P582" s="139">
        <f t="shared" si="41"/>
        <v>15</v>
      </c>
      <c r="Q582" s="41"/>
    </row>
    <row r="583" spans="1:17" ht="15" customHeight="1" x14ac:dyDescent="0.3">
      <c r="A583" s="126">
        <v>579</v>
      </c>
      <c r="B583" s="142">
        <f t="shared" si="37"/>
        <v>722</v>
      </c>
      <c r="C583" s="128"/>
      <c r="D583" s="129">
        <f t="shared" si="38"/>
        <v>718.85</v>
      </c>
      <c r="E583" s="144">
        <v>45875</v>
      </c>
      <c r="F583" s="37">
        <v>722</v>
      </c>
      <c r="G583" s="145">
        <v>45876</v>
      </c>
      <c r="H583" s="76">
        <f t="shared" si="39"/>
        <v>3.1499999999999773</v>
      </c>
      <c r="K583" s="134">
        <v>580</v>
      </c>
      <c r="L583" s="135">
        <v>45876</v>
      </c>
      <c r="M583" s="136"/>
      <c r="N583" s="137">
        <f t="shared" si="40"/>
        <v>285</v>
      </c>
      <c r="O583" s="138">
        <v>200.8</v>
      </c>
      <c r="P583" s="139">
        <f t="shared" si="41"/>
        <v>84.199999999999989</v>
      </c>
      <c r="Q583" s="41"/>
    </row>
    <row r="584" spans="1:17" ht="15" customHeight="1" x14ac:dyDescent="0.3">
      <c r="A584" s="126">
        <v>580</v>
      </c>
      <c r="B584" s="142">
        <f t="shared" si="37"/>
        <v>735.22</v>
      </c>
      <c r="C584" s="128"/>
      <c r="D584" s="129">
        <f t="shared" si="38"/>
        <v>722</v>
      </c>
      <c r="E584" s="144">
        <v>45876</v>
      </c>
      <c r="F584" s="37">
        <v>735.22</v>
      </c>
      <c r="G584" s="145">
        <v>45877</v>
      </c>
      <c r="H584" s="76">
        <f t="shared" si="39"/>
        <v>13.220000000000027</v>
      </c>
      <c r="K584" s="134">
        <v>581</v>
      </c>
      <c r="L584" s="135">
        <v>45877</v>
      </c>
      <c r="M584" s="136">
        <v>90</v>
      </c>
      <c r="N584" s="137">
        <f t="shared" si="40"/>
        <v>200.8</v>
      </c>
      <c r="O584" s="138">
        <v>200.8</v>
      </c>
      <c r="P584" s="139">
        <f t="shared" si="41"/>
        <v>90</v>
      </c>
      <c r="Q584" s="41"/>
    </row>
    <row r="585" spans="1:17" ht="15" customHeight="1" x14ac:dyDescent="0.3">
      <c r="A585" s="126">
        <v>581</v>
      </c>
      <c r="B585" s="142">
        <f t="shared" si="37"/>
        <v>748.83</v>
      </c>
      <c r="C585" s="128"/>
      <c r="D585" s="129">
        <f t="shared" si="38"/>
        <v>735.22</v>
      </c>
      <c r="E585" s="144">
        <v>45877</v>
      </c>
      <c r="F585" s="37">
        <v>748.83</v>
      </c>
      <c r="G585" s="145">
        <v>45878</v>
      </c>
      <c r="H585" s="76">
        <f t="shared" si="39"/>
        <v>13.610000000000014</v>
      </c>
      <c r="K585" s="134">
        <v>582</v>
      </c>
      <c r="L585" s="135">
        <v>45878</v>
      </c>
      <c r="M585" s="136"/>
      <c r="N585" s="137">
        <f t="shared" si="40"/>
        <v>200.8</v>
      </c>
      <c r="O585" s="138">
        <v>140</v>
      </c>
      <c r="P585" s="139">
        <f t="shared" si="41"/>
        <v>60.800000000000011</v>
      </c>
      <c r="Q585" s="41"/>
    </row>
    <row r="586" spans="1:17" ht="15" customHeight="1" x14ac:dyDescent="0.3">
      <c r="A586" s="126">
        <v>582</v>
      </c>
      <c r="B586" s="142">
        <f t="shared" si="37"/>
        <v>760.63</v>
      </c>
      <c r="C586" s="128"/>
      <c r="D586" s="129">
        <f t="shared" si="38"/>
        <v>748.83</v>
      </c>
      <c r="E586" s="144">
        <v>45878</v>
      </c>
      <c r="F586" s="37">
        <v>760.63</v>
      </c>
      <c r="G586" s="145">
        <v>45879</v>
      </c>
      <c r="H586" s="76">
        <f t="shared" si="39"/>
        <v>11.799999999999955</v>
      </c>
      <c r="K586" s="134">
        <v>583</v>
      </c>
      <c r="L586" s="135">
        <v>45879</v>
      </c>
      <c r="M586" s="136">
        <v>120</v>
      </c>
      <c r="N586" s="137">
        <f t="shared" si="40"/>
        <v>140</v>
      </c>
      <c r="O586" s="138">
        <v>230</v>
      </c>
      <c r="P586" s="139">
        <f t="shared" si="41"/>
        <v>30</v>
      </c>
      <c r="Q586" s="41"/>
    </row>
    <row r="587" spans="1:17" ht="15" customHeight="1" x14ac:dyDescent="0.3">
      <c r="A587" s="126">
        <v>583</v>
      </c>
      <c r="B587" s="142">
        <f t="shared" si="37"/>
        <v>771.21</v>
      </c>
      <c r="C587" s="128"/>
      <c r="D587" s="129">
        <f t="shared" si="38"/>
        <v>760.63</v>
      </c>
      <c r="E587" s="144">
        <v>45879</v>
      </c>
      <c r="F587" s="37">
        <v>771.21</v>
      </c>
      <c r="G587" s="145">
        <v>45880</v>
      </c>
      <c r="H587" s="76">
        <f t="shared" si="39"/>
        <v>10.580000000000041</v>
      </c>
      <c r="K587" s="134">
        <v>584</v>
      </c>
      <c r="L587" s="135">
        <v>45880</v>
      </c>
      <c r="M587" s="136"/>
      <c r="N587" s="137">
        <f t="shared" si="40"/>
        <v>230</v>
      </c>
      <c r="O587" s="138">
        <v>220</v>
      </c>
      <c r="P587" s="139">
        <f t="shared" si="41"/>
        <v>10</v>
      </c>
      <c r="Q587" s="41"/>
    </row>
    <row r="588" spans="1:17" ht="15" customHeight="1" x14ac:dyDescent="0.3">
      <c r="A588" s="126">
        <v>584</v>
      </c>
      <c r="B588" s="142">
        <f t="shared" si="37"/>
        <v>774.52</v>
      </c>
      <c r="C588" s="128"/>
      <c r="D588" s="129">
        <f t="shared" si="38"/>
        <v>771.21</v>
      </c>
      <c r="E588" s="144">
        <v>45880</v>
      </c>
      <c r="F588" s="37">
        <v>774.52</v>
      </c>
      <c r="G588" s="145">
        <v>45881</v>
      </c>
      <c r="H588" s="76">
        <f t="shared" si="39"/>
        <v>3.3099999999999454</v>
      </c>
      <c r="K588" s="134">
        <v>585</v>
      </c>
      <c r="L588" s="135">
        <v>45881</v>
      </c>
      <c r="M588" s="136"/>
      <c r="N588" s="137">
        <f t="shared" si="40"/>
        <v>220</v>
      </c>
      <c r="O588" s="138">
        <v>178.4</v>
      </c>
      <c r="P588" s="139">
        <f t="shared" si="41"/>
        <v>41.599999999999994</v>
      </c>
      <c r="Q588" s="41"/>
    </row>
    <row r="589" spans="1:17" ht="15" customHeight="1" x14ac:dyDescent="0.3">
      <c r="A589" s="126">
        <v>585</v>
      </c>
      <c r="B589" s="142">
        <f t="shared" si="37"/>
        <v>783.76</v>
      </c>
      <c r="C589" s="128"/>
      <c r="D589" s="129">
        <f t="shared" si="38"/>
        <v>774.52</v>
      </c>
      <c r="E589" s="144">
        <v>45881</v>
      </c>
      <c r="F589" s="37">
        <v>783.76</v>
      </c>
      <c r="G589" s="145">
        <v>45882</v>
      </c>
      <c r="H589" s="76">
        <f t="shared" si="39"/>
        <v>9.2400000000000091</v>
      </c>
      <c r="K589" s="134">
        <v>586</v>
      </c>
      <c r="L589" s="135">
        <v>45882</v>
      </c>
      <c r="M589" s="136">
        <v>150</v>
      </c>
      <c r="N589" s="137">
        <f t="shared" si="40"/>
        <v>178.4</v>
      </c>
      <c r="O589" s="138">
        <v>300</v>
      </c>
      <c r="P589" s="139">
        <f t="shared" si="41"/>
        <v>28.399999999999977</v>
      </c>
      <c r="Q589" s="41"/>
    </row>
    <row r="590" spans="1:17" ht="15" customHeight="1" x14ac:dyDescent="0.3">
      <c r="A590" s="126">
        <v>586</v>
      </c>
      <c r="B590" s="142">
        <f t="shared" si="37"/>
        <v>783.95</v>
      </c>
      <c r="C590" s="128"/>
      <c r="D590" s="129">
        <f t="shared" si="38"/>
        <v>783.76</v>
      </c>
      <c r="E590" s="144">
        <v>45882</v>
      </c>
      <c r="F590" s="37">
        <v>783.95</v>
      </c>
      <c r="G590" s="145">
        <v>45883</v>
      </c>
      <c r="H590" s="76">
        <f t="shared" si="39"/>
        <v>0.19000000000005457</v>
      </c>
      <c r="K590" s="134">
        <v>587</v>
      </c>
      <c r="L590" s="135">
        <v>45883</v>
      </c>
      <c r="M590" s="136">
        <v>60</v>
      </c>
      <c r="N590" s="137">
        <f t="shared" si="40"/>
        <v>300</v>
      </c>
      <c r="O590" s="138">
        <v>290</v>
      </c>
      <c r="P590" s="139">
        <f t="shared" si="41"/>
        <v>70</v>
      </c>
      <c r="Q590" s="41"/>
    </row>
    <row r="591" spans="1:17" ht="15" customHeight="1" x14ac:dyDescent="0.3">
      <c r="A591" s="126">
        <v>587</v>
      </c>
      <c r="B591" s="142">
        <f t="shared" si="37"/>
        <v>790.91</v>
      </c>
      <c r="C591" s="128"/>
      <c r="D591" s="129">
        <f t="shared" si="38"/>
        <v>783.95</v>
      </c>
      <c r="E591" s="144">
        <v>45883</v>
      </c>
      <c r="F591" s="37">
        <v>790.91</v>
      </c>
      <c r="G591" s="145">
        <v>45884</v>
      </c>
      <c r="H591" s="76">
        <f t="shared" si="39"/>
        <v>6.9599999999999227</v>
      </c>
      <c r="K591" s="134">
        <v>588</v>
      </c>
      <c r="L591" s="135">
        <v>45884</v>
      </c>
      <c r="M591" s="136"/>
      <c r="N591" s="137">
        <f t="shared" si="40"/>
        <v>290</v>
      </c>
      <c r="O591" s="138">
        <v>270</v>
      </c>
      <c r="P591" s="139">
        <f t="shared" si="41"/>
        <v>20</v>
      </c>
      <c r="Q591" s="41"/>
    </row>
    <row r="592" spans="1:17" ht="15" customHeight="1" x14ac:dyDescent="0.3">
      <c r="A592" s="126">
        <v>588</v>
      </c>
      <c r="B592" s="142">
        <f t="shared" si="37"/>
        <v>794.21</v>
      </c>
      <c r="C592" s="128"/>
      <c r="D592" s="129">
        <f t="shared" si="38"/>
        <v>790.91</v>
      </c>
      <c r="E592" s="144">
        <v>45884</v>
      </c>
      <c r="F592" s="37">
        <v>794.21</v>
      </c>
      <c r="G592" s="145">
        <v>45885</v>
      </c>
      <c r="H592" s="76">
        <f t="shared" si="39"/>
        <v>3.3000000000000682</v>
      </c>
      <c r="K592" s="134">
        <v>589</v>
      </c>
      <c r="L592" s="135">
        <v>45885</v>
      </c>
      <c r="M592" s="136"/>
      <c r="N592" s="137">
        <f t="shared" si="40"/>
        <v>270</v>
      </c>
      <c r="O592" s="138">
        <v>270</v>
      </c>
      <c r="P592" s="139">
        <f t="shared" si="41"/>
        <v>0</v>
      </c>
      <c r="Q592" s="41"/>
    </row>
    <row r="593" spans="1:18" ht="15" customHeight="1" x14ac:dyDescent="0.3">
      <c r="A593" s="126">
        <v>589</v>
      </c>
      <c r="B593" s="142">
        <f t="shared" si="37"/>
        <v>794.25</v>
      </c>
      <c r="C593" s="128"/>
      <c r="D593" s="129">
        <f t="shared" si="38"/>
        <v>794.21</v>
      </c>
      <c r="E593" s="144">
        <v>45885</v>
      </c>
      <c r="F593" s="37">
        <v>794.25</v>
      </c>
      <c r="G593" s="145">
        <v>45886</v>
      </c>
      <c r="H593" s="76">
        <f t="shared" si="39"/>
        <v>3.999999999996362E-2</v>
      </c>
      <c r="K593" s="134">
        <v>590</v>
      </c>
      <c r="L593" s="135">
        <v>45886</v>
      </c>
      <c r="M593" s="136"/>
      <c r="N593" s="137">
        <f t="shared" si="40"/>
        <v>270</v>
      </c>
      <c r="O593" s="138">
        <v>270</v>
      </c>
      <c r="P593" s="139">
        <f t="shared" si="41"/>
        <v>0</v>
      </c>
      <c r="Q593" s="41"/>
    </row>
    <row r="594" spans="1:18" ht="15" customHeight="1" x14ac:dyDescent="0.3">
      <c r="A594" s="126">
        <v>590</v>
      </c>
      <c r="B594" s="142">
        <f t="shared" si="37"/>
        <v>794.29</v>
      </c>
      <c r="C594" s="128"/>
      <c r="D594" s="129">
        <f t="shared" si="38"/>
        <v>794.25</v>
      </c>
      <c r="E594" s="144">
        <v>45886</v>
      </c>
      <c r="F594" s="37">
        <v>794.29</v>
      </c>
      <c r="G594" s="145">
        <v>45887</v>
      </c>
      <c r="H594" s="76">
        <f t="shared" si="39"/>
        <v>3.999999999996362E-2</v>
      </c>
      <c r="K594" s="134">
        <v>591</v>
      </c>
      <c r="L594" s="135">
        <v>45887</v>
      </c>
      <c r="M594" s="136"/>
      <c r="N594" s="137">
        <f t="shared" si="40"/>
        <v>270</v>
      </c>
      <c r="O594" s="138">
        <v>230</v>
      </c>
      <c r="P594" s="139">
        <f t="shared" si="41"/>
        <v>40</v>
      </c>
      <c r="Q594" s="41"/>
    </row>
    <row r="595" spans="1:18" ht="15" customHeight="1" x14ac:dyDescent="0.3">
      <c r="A595" s="126">
        <v>591</v>
      </c>
      <c r="B595" s="142">
        <f t="shared" si="37"/>
        <v>802.37</v>
      </c>
      <c r="C595" s="128"/>
      <c r="D595" s="129">
        <f t="shared" si="38"/>
        <v>794.29</v>
      </c>
      <c r="E595" s="144">
        <v>45887</v>
      </c>
      <c r="F595" s="37">
        <v>802.37</v>
      </c>
      <c r="G595" s="145">
        <v>45888</v>
      </c>
      <c r="H595" s="76">
        <f t="shared" si="39"/>
        <v>8.0800000000000409</v>
      </c>
      <c r="K595" s="134">
        <v>592</v>
      </c>
      <c r="L595" s="135">
        <v>45888</v>
      </c>
      <c r="M595" s="136"/>
      <c r="N595" s="137">
        <f t="shared" si="40"/>
        <v>230</v>
      </c>
      <c r="O595" s="138">
        <v>200.8</v>
      </c>
      <c r="P595" s="139">
        <f t="shared" si="41"/>
        <v>29.199999999999989</v>
      </c>
      <c r="Q595" s="41"/>
    </row>
    <row r="596" spans="1:18" ht="15" customHeight="1" x14ac:dyDescent="0.3">
      <c r="A596" s="126">
        <v>592</v>
      </c>
      <c r="B596" s="142">
        <f t="shared" si="37"/>
        <v>805.33</v>
      </c>
      <c r="C596" s="128"/>
      <c r="D596" s="129">
        <f t="shared" si="38"/>
        <v>802.37</v>
      </c>
      <c r="E596" s="144">
        <v>45888</v>
      </c>
      <c r="F596" s="37">
        <v>805.33</v>
      </c>
      <c r="G596" s="145">
        <v>45889</v>
      </c>
      <c r="H596" s="76">
        <f t="shared" si="39"/>
        <v>2.9600000000000364</v>
      </c>
      <c r="K596" s="134">
        <v>593</v>
      </c>
      <c r="L596" s="135">
        <v>45889</v>
      </c>
      <c r="M596" s="136"/>
      <c r="N596" s="137">
        <f t="shared" si="40"/>
        <v>200.8</v>
      </c>
      <c r="O596" s="138">
        <v>190</v>
      </c>
      <c r="P596" s="139">
        <f t="shared" si="41"/>
        <v>10.800000000000011</v>
      </c>
      <c r="Q596" s="41"/>
    </row>
    <row r="597" spans="1:18" ht="15" customHeight="1" x14ac:dyDescent="0.3">
      <c r="A597" s="126">
        <v>593</v>
      </c>
      <c r="B597" s="142">
        <f t="shared" si="37"/>
        <v>810.31</v>
      </c>
      <c r="C597" s="128"/>
      <c r="D597" s="129">
        <f t="shared" si="38"/>
        <v>805.33</v>
      </c>
      <c r="E597" s="144">
        <v>45889</v>
      </c>
      <c r="F597" s="37">
        <v>810.31</v>
      </c>
      <c r="G597" s="145">
        <v>45890</v>
      </c>
      <c r="H597" s="76">
        <f t="shared" si="39"/>
        <v>4.9799999999999045</v>
      </c>
      <c r="K597" s="134">
        <v>594</v>
      </c>
      <c r="L597" s="135">
        <v>45890</v>
      </c>
      <c r="M597" s="136"/>
      <c r="N597" s="137">
        <f t="shared" si="40"/>
        <v>190</v>
      </c>
      <c r="O597" s="138">
        <v>140</v>
      </c>
      <c r="P597" s="139">
        <f t="shared" si="41"/>
        <v>50</v>
      </c>
      <c r="Q597" s="41"/>
    </row>
    <row r="598" spans="1:18" ht="15" customHeight="1" x14ac:dyDescent="0.3">
      <c r="A598" s="126">
        <v>594</v>
      </c>
      <c r="B598" s="142">
        <f t="shared" si="37"/>
        <v>813.84</v>
      </c>
      <c r="C598" s="128"/>
      <c r="D598" s="129">
        <f t="shared" si="38"/>
        <v>810.31</v>
      </c>
      <c r="E598" s="144">
        <v>45890</v>
      </c>
      <c r="F598" s="37">
        <v>813.84</v>
      </c>
      <c r="G598" s="145">
        <v>45891</v>
      </c>
      <c r="H598" s="76">
        <f t="shared" si="39"/>
        <v>3.5300000000000864</v>
      </c>
      <c r="K598" s="134">
        <v>595</v>
      </c>
      <c r="L598" s="135">
        <v>45891</v>
      </c>
      <c r="M598" s="136">
        <v>270</v>
      </c>
      <c r="N598" s="137">
        <f t="shared" si="40"/>
        <v>140</v>
      </c>
      <c r="O598" s="138">
        <v>312.39999999999998</v>
      </c>
      <c r="P598" s="139">
        <f t="shared" si="41"/>
        <v>97.600000000000023</v>
      </c>
      <c r="Q598" s="41"/>
      <c r="R598" t="s">
        <v>1714</v>
      </c>
    </row>
    <row r="599" spans="1:18" ht="15" customHeight="1" x14ac:dyDescent="0.3">
      <c r="A599" s="126">
        <v>595</v>
      </c>
      <c r="B599" s="142">
        <f t="shared" si="37"/>
        <v>822.1</v>
      </c>
      <c r="C599" s="128"/>
      <c r="D599" s="129">
        <f t="shared" si="38"/>
        <v>813.84</v>
      </c>
      <c r="E599" s="144">
        <v>45891</v>
      </c>
      <c r="F599" s="37">
        <v>822.1</v>
      </c>
      <c r="G599" s="145">
        <v>45892</v>
      </c>
      <c r="H599" s="76">
        <f t="shared" si="39"/>
        <v>8.2599999999999909</v>
      </c>
      <c r="K599" s="134">
        <v>596</v>
      </c>
      <c r="L599" s="135">
        <v>45892</v>
      </c>
      <c r="M599" s="136"/>
      <c r="N599" s="137">
        <f t="shared" si="40"/>
        <v>312.39999999999998</v>
      </c>
      <c r="O599" s="138">
        <v>312.39999999999998</v>
      </c>
      <c r="P599" s="139">
        <f t="shared" si="41"/>
        <v>0</v>
      </c>
      <c r="Q599" s="41"/>
    </row>
    <row r="600" spans="1:18" ht="15" customHeight="1" x14ac:dyDescent="0.3">
      <c r="A600" s="126">
        <v>596</v>
      </c>
      <c r="B600" s="142">
        <f>F600</f>
        <v>822.63</v>
      </c>
      <c r="C600" s="128"/>
      <c r="D600" s="129">
        <f t="shared" si="38"/>
        <v>822.1</v>
      </c>
      <c r="E600" s="144">
        <v>45892</v>
      </c>
      <c r="F600" s="37">
        <v>822.63</v>
      </c>
      <c r="G600" s="145">
        <v>45893</v>
      </c>
      <c r="H600" s="76">
        <f t="shared" si="39"/>
        <v>0.52999999999997272</v>
      </c>
      <c r="K600" s="134">
        <v>597</v>
      </c>
      <c r="L600" s="135">
        <v>45893</v>
      </c>
      <c r="M600" s="136"/>
      <c r="N600" s="137">
        <f t="shared" si="40"/>
        <v>312.39999999999998</v>
      </c>
      <c r="O600" s="138">
        <v>312.39999999999998</v>
      </c>
      <c r="P600" s="139">
        <f t="shared" si="41"/>
        <v>0</v>
      </c>
      <c r="Q600" s="41"/>
    </row>
    <row r="601" spans="1:18" ht="15" customHeight="1" x14ac:dyDescent="0.3">
      <c r="B601" s="142">
        <f t="shared" ref="B601:B664" si="42">F601</f>
        <v>822.63</v>
      </c>
      <c r="C601" s="128"/>
      <c r="D601" s="129">
        <f t="shared" ref="D601:D664" si="43">F600</f>
        <v>822.63</v>
      </c>
      <c r="E601" s="144">
        <v>45893</v>
      </c>
      <c r="F601" s="37">
        <v>822.63</v>
      </c>
      <c r="G601" s="145">
        <v>45894</v>
      </c>
      <c r="H601" s="76">
        <f t="shared" ref="H601:H664" si="44">F601-D601</f>
        <v>0</v>
      </c>
      <c r="K601" s="134">
        <v>598</v>
      </c>
      <c r="L601" s="135">
        <v>45894</v>
      </c>
      <c r="M601" s="136"/>
      <c r="N601" s="137">
        <f t="shared" ref="N601:N664" si="45">O600</f>
        <v>312.39999999999998</v>
      </c>
      <c r="O601" s="138">
        <v>310</v>
      </c>
      <c r="P601" s="139">
        <f t="shared" ref="P601:P664" si="46">M601+N601-O601</f>
        <v>2.3999999999999773</v>
      </c>
      <c r="Q601" s="41"/>
    </row>
    <row r="602" spans="1:18" ht="15" customHeight="1" x14ac:dyDescent="0.3">
      <c r="B602" s="142">
        <f t="shared" si="42"/>
        <v>822.97</v>
      </c>
      <c r="C602" s="128"/>
      <c r="D602" s="129">
        <f t="shared" si="43"/>
        <v>822.63</v>
      </c>
      <c r="E602" s="144">
        <v>45894</v>
      </c>
      <c r="F602" s="37">
        <v>822.97</v>
      </c>
      <c r="G602" s="145">
        <v>45895</v>
      </c>
      <c r="H602" s="76">
        <f t="shared" si="44"/>
        <v>0.34000000000003183</v>
      </c>
      <c r="K602" s="134">
        <v>599</v>
      </c>
      <c r="L602" s="135">
        <v>45895</v>
      </c>
      <c r="M602" s="136"/>
      <c r="N602" s="137">
        <f t="shared" si="45"/>
        <v>310</v>
      </c>
      <c r="O602" s="138">
        <v>248</v>
      </c>
      <c r="P602" s="139">
        <f t="shared" si="46"/>
        <v>62</v>
      </c>
      <c r="Q602" s="41"/>
    </row>
    <row r="603" spans="1:18" ht="15" customHeight="1" x14ac:dyDescent="0.3">
      <c r="B603" s="142">
        <f t="shared" si="42"/>
        <v>832.11</v>
      </c>
      <c r="C603" s="128"/>
      <c r="D603" s="129">
        <f t="shared" si="43"/>
        <v>822.97</v>
      </c>
      <c r="E603" s="144">
        <v>45895</v>
      </c>
      <c r="F603" s="37">
        <v>832.11</v>
      </c>
      <c r="G603" s="145">
        <v>45896</v>
      </c>
      <c r="H603" s="76">
        <f t="shared" si="44"/>
        <v>9.1399999999999864</v>
      </c>
      <c r="K603" s="134">
        <v>600</v>
      </c>
      <c r="L603" s="135">
        <v>45896</v>
      </c>
      <c r="M603" s="136"/>
      <c r="N603" s="137">
        <f t="shared" si="45"/>
        <v>248</v>
      </c>
      <c r="O603" s="138">
        <v>248</v>
      </c>
      <c r="P603" s="139">
        <f t="shared" si="46"/>
        <v>0</v>
      </c>
      <c r="Q603" s="41"/>
    </row>
    <row r="604" spans="1:18" ht="15" customHeight="1" x14ac:dyDescent="0.3">
      <c r="B604" s="142">
        <f t="shared" si="42"/>
        <v>832.65</v>
      </c>
      <c r="C604" s="128"/>
      <c r="D604" s="129">
        <f t="shared" si="43"/>
        <v>832.11</v>
      </c>
      <c r="E604" s="144">
        <v>45896</v>
      </c>
      <c r="F604" s="37">
        <v>832.65</v>
      </c>
      <c r="G604" s="145">
        <v>45897</v>
      </c>
      <c r="H604" s="76">
        <f t="shared" si="44"/>
        <v>0.53999999999996362</v>
      </c>
      <c r="K604" s="134">
        <v>601</v>
      </c>
      <c r="L604" s="135">
        <v>45897</v>
      </c>
      <c r="M604" s="136"/>
      <c r="N604" s="137">
        <f t="shared" si="45"/>
        <v>248</v>
      </c>
      <c r="O604" s="138">
        <v>235</v>
      </c>
      <c r="P604" s="139">
        <f t="shared" si="46"/>
        <v>13</v>
      </c>
      <c r="Q604" s="41"/>
    </row>
    <row r="605" spans="1:18" ht="15" customHeight="1" x14ac:dyDescent="0.3">
      <c r="B605" s="142">
        <f t="shared" si="42"/>
        <v>834.1</v>
      </c>
      <c r="C605" s="128"/>
      <c r="D605" s="129">
        <f t="shared" si="43"/>
        <v>832.65</v>
      </c>
      <c r="E605" s="144">
        <v>45897</v>
      </c>
      <c r="F605" s="37">
        <v>834.1</v>
      </c>
      <c r="G605" s="145">
        <v>45898</v>
      </c>
      <c r="H605" s="76">
        <f t="shared" si="44"/>
        <v>1.4500000000000455</v>
      </c>
      <c r="K605" s="134">
        <v>602</v>
      </c>
      <c r="L605" s="135">
        <v>45898</v>
      </c>
      <c r="M605" s="136"/>
      <c r="N605" s="137">
        <f t="shared" si="45"/>
        <v>235</v>
      </c>
      <c r="O605" s="138">
        <v>235</v>
      </c>
      <c r="P605" s="139">
        <f t="shared" si="46"/>
        <v>0</v>
      </c>
      <c r="Q605" s="41"/>
    </row>
    <row r="606" spans="1:18" ht="15" customHeight="1" x14ac:dyDescent="0.3">
      <c r="B606" s="142">
        <f t="shared" si="42"/>
        <v>834.52</v>
      </c>
      <c r="C606" s="128"/>
      <c r="D606" s="129">
        <f t="shared" si="43"/>
        <v>834.1</v>
      </c>
      <c r="E606" s="144">
        <v>45898</v>
      </c>
      <c r="F606" s="37">
        <v>834.52</v>
      </c>
      <c r="G606" s="145">
        <v>45899</v>
      </c>
      <c r="H606" s="76">
        <f t="shared" si="44"/>
        <v>0.41999999999995907</v>
      </c>
      <c r="K606" s="134">
        <v>603</v>
      </c>
      <c r="L606" s="135">
        <v>45899</v>
      </c>
      <c r="M606" s="136">
        <v>90</v>
      </c>
      <c r="N606" s="137">
        <f t="shared" si="45"/>
        <v>235</v>
      </c>
      <c r="O606" s="138">
        <v>310</v>
      </c>
      <c r="P606" s="139">
        <f t="shared" si="46"/>
        <v>15</v>
      </c>
      <c r="Q606" s="41"/>
    </row>
    <row r="607" spans="1:18" ht="15" customHeight="1" x14ac:dyDescent="0.3">
      <c r="B607" s="142">
        <f t="shared" si="42"/>
        <v>836.13</v>
      </c>
      <c r="C607" s="128"/>
      <c r="D607" s="129">
        <f t="shared" si="43"/>
        <v>834.52</v>
      </c>
      <c r="E607" s="144">
        <v>45899</v>
      </c>
      <c r="F607" s="37">
        <v>836.13</v>
      </c>
      <c r="G607" s="145">
        <v>45900</v>
      </c>
      <c r="H607" s="76">
        <f t="shared" si="44"/>
        <v>1.6100000000000136</v>
      </c>
      <c r="K607" s="134">
        <v>604</v>
      </c>
      <c r="L607" s="135">
        <v>45900</v>
      </c>
      <c r="M607" s="136"/>
      <c r="N607" s="137">
        <f t="shared" si="45"/>
        <v>310</v>
      </c>
      <c r="O607" s="138">
        <v>295</v>
      </c>
      <c r="P607" s="139">
        <f t="shared" si="46"/>
        <v>15</v>
      </c>
      <c r="Q607" s="41"/>
    </row>
    <row r="608" spans="1:18" ht="15" customHeight="1" x14ac:dyDescent="0.3">
      <c r="B608" s="142">
        <f t="shared" si="42"/>
        <v>840.14</v>
      </c>
      <c r="C608" s="128"/>
      <c r="D608" s="129">
        <f t="shared" si="43"/>
        <v>836.13</v>
      </c>
      <c r="E608" s="144">
        <v>45900</v>
      </c>
      <c r="F608" s="37">
        <v>840.14</v>
      </c>
      <c r="G608" s="145">
        <v>45901</v>
      </c>
      <c r="H608" s="76">
        <f t="shared" si="44"/>
        <v>4.0099999999999909</v>
      </c>
      <c r="K608" s="134">
        <v>605</v>
      </c>
      <c r="L608" s="135">
        <v>45901</v>
      </c>
      <c r="M608" s="136"/>
      <c r="N608" s="137">
        <f t="shared" si="45"/>
        <v>295</v>
      </c>
      <c r="O608" s="138">
        <v>291</v>
      </c>
      <c r="P608" s="139">
        <f t="shared" si="46"/>
        <v>4</v>
      </c>
      <c r="Q608" s="41"/>
    </row>
    <row r="609" spans="2:17" ht="15" customHeight="1" x14ac:dyDescent="0.3">
      <c r="B609" s="142">
        <f t="shared" si="42"/>
        <v>841.6</v>
      </c>
      <c r="C609" s="128"/>
      <c r="D609" s="129">
        <f t="shared" si="43"/>
        <v>840.14</v>
      </c>
      <c r="E609" s="144">
        <v>45901</v>
      </c>
      <c r="F609" s="37">
        <v>841.6</v>
      </c>
      <c r="G609" s="145">
        <v>45902</v>
      </c>
      <c r="H609" s="76">
        <f t="shared" si="44"/>
        <v>1.4600000000000364</v>
      </c>
      <c r="K609" s="134">
        <v>606</v>
      </c>
      <c r="L609" s="135">
        <v>45902</v>
      </c>
      <c r="M609" s="136"/>
      <c r="N609" s="137">
        <f t="shared" si="45"/>
        <v>291</v>
      </c>
      <c r="O609" s="138">
        <v>291</v>
      </c>
      <c r="P609" s="139">
        <f t="shared" si="46"/>
        <v>0</v>
      </c>
      <c r="Q609" s="41"/>
    </row>
    <row r="610" spans="2:17" ht="15" customHeight="1" x14ac:dyDescent="0.3">
      <c r="B610" s="142">
        <f t="shared" si="42"/>
        <v>841.6</v>
      </c>
      <c r="C610" s="128"/>
      <c r="D610" s="129">
        <f t="shared" si="43"/>
        <v>841.6</v>
      </c>
      <c r="E610" s="144">
        <v>45902</v>
      </c>
      <c r="F610" s="37">
        <v>841.6</v>
      </c>
      <c r="G610" s="145">
        <v>45903</v>
      </c>
      <c r="H610" s="76">
        <f t="shared" si="44"/>
        <v>0</v>
      </c>
      <c r="K610" s="134">
        <v>607</v>
      </c>
      <c r="L610" s="135">
        <v>45903</v>
      </c>
      <c r="M610" s="136"/>
      <c r="N610" s="137">
        <f t="shared" si="45"/>
        <v>291</v>
      </c>
      <c r="O610" s="138">
        <v>290</v>
      </c>
      <c r="P610" s="139">
        <f t="shared" si="46"/>
        <v>1</v>
      </c>
      <c r="Q610" s="41"/>
    </row>
    <row r="611" spans="2:17" ht="15" customHeight="1" x14ac:dyDescent="0.3">
      <c r="B611" s="142">
        <f t="shared" si="42"/>
        <v>842.36</v>
      </c>
      <c r="C611" s="128"/>
      <c r="D611" s="129">
        <f t="shared" si="43"/>
        <v>841.6</v>
      </c>
      <c r="E611" s="144">
        <v>45903</v>
      </c>
      <c r="F611" s="37">
        <v>842.36</v>
      </c>
      <c r="G611" s="145">
        <v>45904</v>
      </c>
      <c r="H611" s="76">
        <f>F611-D611</f>
        <v>0.75999999999999091</v>
      </c>
      <c r="K611" s="134">
        <v>608</v>
      </c>
      <c r="L611" s="135">
        <v>45904</v>
      </c>
      <c r="M611" s="136"/>
      <c r="N611" s="137">
        <f t="shared" si="45"/>
        <v>290</v>
      </c>
      <c r="O611" s="138">
        <v>290</v>
      </c>
      <c r="P611" s="139">
        <f t="shared" si="46"/>
        <v>0</v>
      </c>
      <c r="Q611" s="41"/>
    </row>
    <row r="612" spans="2:17" ht="15" customHeight="1" x14ac:dyDescent="0.3">
      <c r="B612" s="142">
        <f t="shared" si="42"/>
        <v>842.36</v>
      </c>
      <c r="C612" s="128"/>
      <c r="D612" s="129">
        <f t="shared" si="43"/>
        <v>842.36</v>
      </c>
      <c r="E612" s="144">
        <v>45904</v>
      </c>
      <c r="F612" s="37">
        <v>842.36</v>
      </c>
      <c r="G612" s="145">
        <v>45905</v>
      </c>
      <c r="H612" s="76">
        <f t="shared" si="44"/>
        <v>0</v>
      </c>
      <c r="K612" s="134">
        <v>609</v>
      </c>
      <c r="L612" s="135">
        <v>45905</v>
      </c>
      <c r="M612" s="136"/>
      <c r="N612" s="137">
        <f t="shared" si="45"/>
        <v>290</v>
      </c>
      <c r="O612" s="138">
        <v>290</v>
      </c>
      <c r="P612" s="139">
        <f t="shared" si="46"/>
        <v>0</v>
      </c>
      <c r="Q612" s="41"/>
    </row>
    <row r="613" spans="2:17" ht="15" customHeight="1" x14ac:dyDescent="0.3">
      <c r="B613" s="142">
        <f t="shared" si="42"/>
        <v>842.64</v>
      </c>
      <c r="C613" s="128"/>
      <c r="D613" s="129">
        <f t="shared" si="43"/>
        <v>842.36</v>
      </c>
      <c r="E613" s="144">
        <v>45905</v>
      </c>
      <c r="F613" s="37">
        <v>842.64</v>
      </c>
      <c r="G613" s="145">
        <v>45906</v>
      </c>
      <c r="H613" s="76">
        <f t="shared" si="44"/>
        <v>0.27999999999997272</v>
      </c>
      <c r="K613" s="134">
        <v>610</v>
      </c>
      <c r="L613" s="135">
        <v>45906</v>
      </c>
      <c r="M613" s="136"/>
      <c r="N613" s="137">
        <f t="shared" si="45"/>
        <v>290</v>
      </c>
      <c r="O613" s="138">
        <v>290</v>
      </c>
      <c r="P613" s="139">
        <f t="shared" si="46"/>
        <v>0</v>
      </c>
      <c r="Q613" s="41"/>
    </row>
    <row r="614" spans="2:17" ht="15" customHeight="1" x14ac:dyDescent="0.3">
      <c r="B614" s="142">
        <f t="shared" si="42"/>
        <v>842.64</v>
      </c>
      <c r="C614" s="128"/>
      <c r="D614" s="129">
        <f t="shared" si="43"/>
        <v>842.64</v>
      </c>
      <c r="E614" s="144">
        <v>45906</v>
      </c>
      <c r="F614" s="37">
        <v>842.64</v>
      </c>
      <c r="G614" s="145">
        <v>45907</v>
      </c>
      <c r="H614" s="76">
        <f t="shared" si="44"/>
        <v>0</v>
      </c>
      <c r="K614" s="134">
        <v>611</v>
      </c>
      <c r="L614" s="135">
        <v>45907</v>
      </c>
      <c r="M614" s="136"/>
      <c r="N614" s="137">
        <f t="shared" si="45"/>
        <v>290</v>
      </c>
      <c r="O614" s="138">
        <v>245</v>
      </c>
      <c r="P614" s="139">
        <f t="shared" si="46"/>
        <v>45</v>
      </c>
      <c r="Q614" s="41"/>
    </row>
    <row r="615" spans="2:17" ht="15" customHeight="1" x14ac:dyDescent="0.3">
      <c r="B615" s="142">
        <f t="shared" si="42"/>
        <v>847.41</v>
      </c>
      <c r="C615" s="128"/>
      <c r="D615" s="129">
        <f t="shared" si="43"/>
        <v>842.64</v>
      </c>
      <c r="E615" s="144">
        <v>45907</v>
      </c>
      <c r="F615" s="37">
        <v>847.41</v>
      </c>
      <c r="G615" s="145">
        <v>45908</v>
      </c>
      <c r="H615" s="76">
        <f t="shared" si="44"/>
        <v>4.7699999999999818</v>
      </c>
      <c r="K615" s="134">
        <v>612</v>
      </c>
      <c r="L615" s="135">
        <v>45908</v>
      </c>
      <c r="M615" s="136"/>
      <c r="N615" s="137">
        <f t="shared" si="45"/>
        <v>245</v>
      </c>
      <c r="O615" s="138">
        <v>245</v>
      </c>
      <c r="P615" s="139">
        <f t="shared" si="46"/>
        <v>0</v>
      </c>
      <c r="Q615" s="41"/>
    </row>
    <row r="616" spans="2:17" ht="15" customHeight="1" x14ac:dyDescent="0.3">
      <c r="B616" s="142">
        <f t="shared" si="42"/>
        <v>847.45</v>
      </c>
      <c r="C616" s="128"/>
      <c r="D616" s="129">
        <f t="shared" si="43"/>
        <v>847.41</v>
      </c>
      <c r="E616" s="144">
        <v>45908</v>
      </c>
      <c r="F616" s="37">
        <v>847.45</v>
      </c>
      <c r="G616" s="145">
        <v>45909</v>
      </c>
      <c r="H616" s="76">
        <f t="shared" si="44"/>
        <v>4.0000000000077307E-2</v>
      </c>
      <c r="K616" s="134">
        <v>613</v>
      </c>
      <c r="L616" s="135">
        <v>45909</v>
      </c>
      <c r="M616" s="136"/>
      <c r="N616" s="137">
        <f t="shared" si="45"/>
        <v>245</v>
      </c>
      <c r="O616" s="138">
        <v>245</v>
      </c>
      <c r="P616" s="139">
        <f t="shared" si="46"/>
        <v>0</v>
      </c>
      <c r="Q616" s="41"/>
    </row>
    <row r="617" spans="2:17" ht="15" customHeight="1" x14ac:dyDescent="0.3">
      <c r="B617" s="142">
        <f t="shared" si="42"/>
        <v>847.61</v>
      </c>
      <c r="C617" s="128"/>
      <c r="D617" s="129">
        <f t="shared" si="43"/>
        <v>847.45</v>
      </c>
      <c r="E617" s="144">
        <v>45909</v>
      </c>
      <c r="F617" s="37">
        <v>847.61</v>
      </c>
      <c r="G617" s="145">
        <v>45910</v>
      </c>
      <c r="H617" s="76">
        <f t="shared" si="44"/>
        <v>0.15999999999996817</v>
      </c>
      <c r="K617" s="134">
        <v>614</v>
      </c>
      <c r="L617" s="135">
        <v>45910</v>
      </c>
      <c r="M617" s="136">
        <v>60</v>
      </c>
      <c r="N617" s="137">
        <f t="shared" si="45"/>
        <v>245</v>
      </c>
      <c r="O617" s="138">
        <v>268</v>
      </c>
      <c r="P617" s="139">
        <f t="shared" si="46"/>
        <v>37</v>
      </c>
      <c r="Q617" s="41"/>
    </row>
    <row r="618" spans="2:17" ht="15" customHeight="1" x14ac:dyDescent="0.3">
      <c r="B618" s="142">
        <f t="shared" si="42"/>
        <v>853.43</v>
      </c>
      <c r="C618" s="128"/>
      <c r="D618" s="129">
        <f t="shared" si="43"/>
        <v>847.61</v>
      </c>
      <c r="E618" s="144">
        <v>45910</v>
      </c>
      <c r="F618" s="37">
        <v>853.43</v>
      </c>
      <c r="G618" s="145">
        <v>45911</v>
      </c>
      <c r="H618" s="76">
        <f t="shared" si="44"/>
        <v>5.8199999999999363</v>
      </c>
      <c r="K618" s="134">
        <v>615</v>
      </c>
      <c r="L618" s="135">
        <v>45911</v>
      </c>
      <c r="M618" s="136"/>
      <c r="N618" s="137">
        <f t="shared" si="45"/>
        <v>268</v>
      </c>
      <c r="O618" s="138">
        <v>200</v>
      </c>
      <c r="P618" s="139">
        <f t="shared" si="46"/>
        <v>68</v>
      </c>
      <c r="Q618" s="41"/>
    </row>
    <row r="619" spans="2:17" ht="15" customHeight="1" x14ac:dyDescent="0.3">
      <c r="B619" s="142">
        <f t="shared" si="42"/>
        <v>865.2</v>
      </c>
      <c r="C619" s="128"/>
      <c r="D619" s="129">
        <f t="shared" si="43"/>
        <v>853.43</v>
      </c>
      <c r="E619" s="144">
        <v>45911</v>
      </c>
      <c r="F619" s="37">
        <v>865.2</v>
      </c>
      <c r="G619" s="145">
        <v>45912</v>
      </c>
      <c r="H619" s="76">
        <f t="shared" si="44"/>
        <v>11.770000000000095</v>
      </c>
      <c r="K619" s="134">
        <v>616</v>
      </c>
      <c r="L619" s="135">
        <v>45912</v>
      </c>
      <c r="M619" s="136">
        <v>210</v>
      </c>
      <c r="N619" s="137">
        <f t="shared" si="45"/>
        <v>200</v>
      </c>
      <c r="O619" s="138">
        <v>301</v>
      </c>
      <c r="P619" s="139">
        <f t="shared" si="46"/>
        <v>109</v>
      </c>
      <c r="Q619" s="41"/>
    </row>
    <row r="620" spans="2:17" ht="15" customHeight="1" x14ac:dyDescent="0.3">
      <c r="B620" s="142">
        <f t="shared" si="42"/>
        <v>873.02</v>
      </c>
      <c r="C620" s="128"/>
      <c r="D620" s="129">
        <f t="shared" si="43"/>
        <v>865.2</v>
      </c>
      <c r="E620" s="144">
        <v>45912</v>
      </c>
      <c r="F620" s="37">
        <v>873.02</v>
      </c>
      <c r="G620" s="145">
        <v>45913</v>
      </c>
      <c r="H620" s="76">
        <f t="shared" si="44"/>
        <v>7.8199999999999363</v>
      </c>
      <c r="K620" s="134">
        <v>617</v>
      </c>
      <c r="L620" s="135">
        <v>45913</v>
      </c>
      <c r="M620" s="136"/>
      <c r="N620" s="137">
        <f t="shared" si="45"/>
        <v>301</v>
      </c>
      <c r="O620" s="138">
        <v>301</v>
      </c>
      <c r="P620" s="139">
        <f t="shared" si="46"/>
        <v>0</v>
      </c>
      <c r="Q620" s="41"/>
    </row>
    <row r="621" spans="2:17" ht="15" customHeight="1" x14ac:dyDescent="0.3">
      <c r="B621" s="142">
        <f t="shared" si="42"/>
        <v>873.02</v>
      </c>
      <c r="C621" s="128"/>
      <c r="D621" s="129">
        <f t="shared" si="43"/>
        <v>873.02</v>
      </c>
      <c r="E621" s="144">
        <v>45913</v>
      </c>
      <c r="F621" s="37">
        <v>873.02</v>
      </c>
      <c r="G621" s="145">
        <v>45914</v>
      </c>
      <c r="H621" s="76">
        <f t="shared" si="44"/>
        <v>0</v>
      </c>
      <c r="K621" s="134">
        <v>618</v>
      </c>
      <c r="L621" s="135">
        <v>45914</v>
      </c>
      <c r="M621" s="136"/>
      <c r="N621" s="137">
        <f t="shared" si="45"/>
        <v>301</v>
      </c>
      <c r="O621" s="138">
        <v>240</v>
      </c>
      <c r="P621" s="139">
        <f t="shared" si="46"/>
        <v>61</v>
      </c>
      <c r="Q621" s="41"/>
    </row>
    <row r="622" spans="2:17" ht="15" customHeight="1" x14ac:dyDescent="0.3">
      <c r="B622" s="142">
        <f t="shared" si="42"/>
        <v>885.23</v>
      </c>
      <c r="C622" s="128"/>
      <c r="D622" s="129">
        <f t="shared" si="43"/>
        <v>873.02</v>
      </c>
      <c r="E622" s="144">
        <v>45914</v>
      </c>
      <c r="F622" s="37">
        <v>885.23</v>
      </c>
      <c r="G622" s="145">
        <v>45915</v>
      </c>
      <c r="H622" s="76">
        <f t="shared" si="44"/>
        <v>12.210000000000036</v>
      </c>
      <c r="K622" s="134">
        <v>619</v>
      </c>
      <c r="L622" s="135">
        <v>45915</v>
      </c>
      <c r="M622" s="136">
        <v>210</v>
      </c>
      <c r="N622" s="137">
        <f t="shared" si="45"/>
        <v>240</v>
      </c>
      <c r="O622" s="138">
        <v>301</v>
      </c>
      <c r="P622" s="139">
        <f t="shared" si="46"/>
        <v>149</v>
      </c>
      <c r="Q622" s="41"/>
    </row>
    <row r="623" spans="2:17" ht="15" customHeight="1" x14ac:dyDescent="0.3">
      <c r="B623" s="142">
        <f t="shared" si="42"/>
        <v>896.76</v>
      </c>
      <c r="C623" s="128"/>
      <c r="D623" s="129">
        <f t="shared" si="43"/>
        <v>885.23</v>
      </c>
      <c r="E623" s="144">
        <v>45915</v>
      </c>
      <c r="F623" s="37">
        <v>896.76</v>
      </c>
      <c r="G623" s="145">
        <v>45916</v>
      </c>
      <c r="H623" s="76">
        <f t="shared" si="44"/>
        <v>11.529999999999973</v>
      </c>
      <c r="K623" s="134">
        <v>620</v>
      </c>
      <c r="L623" s="135">
        <v>45916</v>
      </c>
      <c r="M623" s="136"/>
      <c r="N623" s="137">
        <f t="shared" si="45"/>
        <v>301</v>
      </c>
      <c r="O623" s="138">
        <v>295</v>
      </c>
      <c r="P623" s="139">
        <f t="shared" si="46"/>
        <v>6</v>
      </c>
      <c r="Q623" s="41"/>
    </row>
    <row r="624" spans="2:17" ht="15" customHeight="1" x14ac:dyDescent="0.3">
      <c r="B624" s="142">
        <f t="shared" si="42"/>
        <v>898.22</v>
      </c>
      <c r="C624" s="128"/>
      <c r="D624" s="129">
        <f t="shared" si="43"/>
        <v>896.76</v>
      </c>
      <c r="E624" s="144">
        <v>45916</v>
      </c>
      <c r="F624" s="37">
        <v>898.22</v>
      </c>
      <c r="G624" s="145">
        <v>45917</v>
      </c>
      <c r="H624" s="76">
        <f t="shared" si="44"/>
        <v>1.4600000000000364</v>
      </c>
      <c r="K624" s="134">
        <v>621</v>
      </c>
      <c r="L624" s="135">
        <v>45917</v>
      </c>
      <c r="M624" s="136"/>
      <c r="N624" s="137">
        <f t="shared" si="45"/>
        <v>295</v>
      </c>
      <c r="O624" s="138">
        <v>295</v>
      </c>
      <c r="P624" s="139">
        <f t="shared" si="46"/>
        <v>0</v>
      </c>
      <c r="Q624" s="41"/>
    </row>
    <row r="625" spans="2:17" ht="15" customHeight="1" x14ac:dyDescent="0.3">
      <c r="B625" s="142">
        <f t="shared" si="42"/>
        <v>898.22</v>
      </c>
      <c r="C625" s="128"/>
      <c r="D625" s="129">
        <f t="shared" si="43"/>
        <v>898.22</v>
      </c>
      <c r="E625" s="144">
        <v>45917</v>
      </c>
      <c r="F625" s="37">
        <v>898.22</v>
      </c>
      <c r="G625" s="145">
        <v>45918</v>
      </c>
      <c r="H625" s="76">
        <f t="shared" si="44"/>
        <v>0</v>
      </c>
      <c r="K625" s="134">
        <v>622</v>
      </c>
      <c r="L625" s="135">
        <v>45918</v>
      </c>
      <c r="M625" s="136"/>
      <c r="N625" s="137">
        <f t="shared" si="45"/>
        <v>295</v>
      </c>
      <c r="O625" s="138">
        <v>280</v>
      </c>
      <c r="P625" s="139">
        <f t="shared" si="46"/>
        <v>15</v>
      </c>
      <c r="Q625" s="41"/>
    </row>
    <row r="626" spans="2:17" ht="15" customHeight="1" x14ac:dyDescent="0.3">
      <c r="B626" s="142">
        <f t="shared" si="42"/>
        <v>899.94</v>
      </c>
      <c r="C626" s="128"/>
      <c r="D626" s="129">
        <f t="shared" si="43"/>
        <v>898.22</v>
      </c>
      <c r="E626" s="144">
        <v>45918</v>
      </c>
      <c r="F626" s="37">
        <v>899.94</v>
      </c>
      <c r="G626" s="145">
        <v>45919</v>
      </c>
      <c r="H626" s="76">
        <f t="shared" si="44"/>
        <v>1.7200000000000273</v>
      </c>
      <c r="K626" s="134">
        <v>623</v>
      </c>
      <c r="L626" s="135">
        <v>45919</v>
      </c>
      <c r="M626" s="136"/>
      <c r="N626" s="137">
        <f t="shared" si="45"/>
        <v>280</v>
      </c>
      <c r="O626" s="138">
        <v>268</v>
      </c>
      <c r="P626" s="139">
        <f t="shared" si="46"/>
        <v>12</v>
      </c>
      <c r="Q626" s="41"/>
    </row>
    <row r="627" spans="2:17" ht="15" customHeight="1" x14ac:dyDescent="0.3">
      <c r="B627" s="142">
        <f t="shared" si="42"/>
        <v>902.03</v>
      </c>
      <c r="C627" s="128"/>
      <c r="D627" s="129">
        <f t="shared" si="43"/>
        <v>899.94</v>
      </c>
      <c r="E627" s="144">
        <v>45919</v>
      </c>
      <c r="F627" s="37">
        <v>902.03</v>
      </c>
      <c r="G627" s="145">
        <v>45920</v>
      </c>
      <c r="H627" s="76">
        <f t="shared" si="44"/>
        <v>2.0899999999999181</v>
      </c>
      <c r="K627" s="134">
        <v>624</v>
      </c>
      <c r="L627" s="135">
        <v>45920</v>
      </c>
      <c r="M627" s="136"/>
      <c r="N627" s="137">
        <f t="shared" si="45"/>
        <v>268</v>
      </c>
      <c r="O627" s="138">
        <v>268</v>
      </c>
      <c r="P627" s="139">
        <f t="shared" si="46"/>
        <v>0</v>
      </c>
      <c r="Q627" s="41"/>
    </row>
    <row r="628" spans="2:17" ht="15" customHeight="1" x14ac:dyDescent="0.3">
      <c r="B628" s="142">
        <f t="shared" si="42"/>
        <v>902.03</v>
      </c>
      <c r="C628" s="128"/>
      <c r="D628" s="129">
        <f t="shared" si="43"/>
        <v>902.03</v>
      </c>
      <c r="E628" s="144">
        <v>45920</v>
      </c>
      <c r="F628" s="37">
        <v>902.03</v>
      </c>
      <c r="G628" s="145">
        <v>45921</v>
      </c>
      <c r="H628" s="76">
        <f t="shared" si="44"/>
        <v>0</v>
      </c>
      <c r="K628" s="134">
        <v>625</v>
      </c>
      <c r="L628" s="135">
        <v>45921</v>
      </c>
      <c r="M628" s="136"/>
      <c r="N628" s="137">
        <f t="shared" si="45"/>
        <v>268</v>
      </c>
      <c r="O628" s="138">
        <v>268</v>
      </c>
      <c r="P628" s="139">
        <f t="shared" si="46"/>
        <v>0</v>
      </c>
      <c r="Q628" s="41"/>
    </row>
    <row r="629" spans="2:17" ht="15" customHeight="1" x14ac:dyDescent="0.3">
      <c r="B629" s="142">
        <f t="shared" si="42"/>
        <v>902.18</v>
      </c>
      <c r="C629" s="128"/>
      <c r="D629" s="129">
        <f t="shared" si="43"/>
        <v>902.03</v>
      </c>
      <c r="E629" s="144">
        <v>45921</v>
      </c>
      <c r="F629" s="37">
        <v>902.18</v>
      </c>
      <c r="G629" s="145">
        <v>45922</v>
      </c>
      <c r="H629" s="76">
        <f t="shared" si="44"/>
        <v>0.14999999999997726</v>
      </c>
      <c r="K629" s="134">
        <v>626</v>
      </c>
      <c r="L629" s="135">
        <v>45922</v>
      </c>
      <c r="M629" s="136"/>
      <c r="N629" s="137">
        <f t="shared" si="45"/>
        <v>268</v>
      </c>
      <c r="O629" s="138">
        <v>235</v>
      </c>
      <c r="P629" s="139">
        <f t="shared" si="46"/>
        <v>33</v>
      </c>
      <c r="Q629" s="41"/>
    </row>
    <row r="630" spans="2:17" ht="15" customHeight="1" x14ac:dyDescent="0.3">
      <c r="B630" s="142">
        <f t="shared" si="42"/>
        <v>908.34</v>
      </c>
      <c r="C630" s="128"/>
      <c r="D630" s="129">
        <f t="shared" si="43"/>
        <v>902.18</v>
      </c>
      <c r="E630" s="144">
        <v>45922</v>
      </c>
      <c r="F630" s="37">
        <v>908.34</v>
      </c>
      <c r="G630" s="145">
        <v>45923</v>
      </c>
      <c r="H630" s="76">
        <f t="shared" si="44"/>
        <v>6.1600000000000819</v>
      </c>
      <c r="K630" s="134">
        <v>627</v>
      </c>
      <c r="L630" s="135">
        <v>45923</v>
      </c>
      <c r="M630" s="136"/>
      <c r="N630" s="137">
        <f t="shared" si="45"/>
        <v>235</v>
      </c>
      <c r="O630" s="138">
        <v>235</v>
      </c>
      <c r="P630" s="139">
        <f t="shared" si="46"/>
        <v>0</v>
      </c>
      <c r="Q630" s="41"/>
    </row>
    <row r="631" spans="2:17" ht="15" customHeight="1" x14ac:dyDescent="0.3">
      <c r="B631" s="142">
        <f t="shared" si="42"/>
        <v>908.57</v>
      </c>
      <c r="C631" s="128"/>
      <c r="D631" s="129">
        <f t="shared" si="43"/>
        <v>908.34</v>
      </c>
      <c r="E631" s="144">
        <v>45923</v>
      </c>
      <c r="F631" s="37">
        <v>908.57</v>
      </c>
      <c r="G631" s="145">
        <v>45924</v>
      </c>
      <c r="H631" s="76">
        <f t="shared" si="44"/>
        <v>0.23000000000001819</v>
      </c>
      <c r="K631" s="134">
        <v>628</v>
      </c>
      <c r="L631" s="135">
        <v>45924</v>
      </c>
      <c r="M631" s="136">
        <v>150</v>
      </c>
      <c r="N631" s="137">
        <f t="shared" si="45"/>
        <v>235</v>
      </c>
      <c r="O631" s="138">
        <v>312</v>
      </c>
      <c r="P631" s="139">
        <f>M631+N631-O631</f>
        <v>73</v>
      </c>
      <c r="Q631" s="41"/>
    </row>
    <row r="632" spans="2:17" ht="15" customHeight="1" x14ac:dyDescent="0.3">
      <c r="B632" s="142">
        <f t="shared" si="42"/>
        <v>908.57</v>
      </c>
      <c r="C632" s="128"/>
      <c r="D632" s="129">
        <f t="shared" si="43"/>
        <v>908.57</v>
      </c>
      <c r="E632" s="144">
        <v>45924</v>
      </c>
      <c r="F632" s="37">
        <v>908.57</v>
      </c>
      <c r="G632" s="145">
        <v>45925</v>
      </c>
      <c r="H632" s="76">
        <f t="shared" si="44"/>
        <v>0</v>
      </c>
      <c r="K632" s="134">
        <v>629</v>
      </c>
      <c r="L632" s="135">
        <v>45925</v>
      </c>
      <c r="M632" s="136"/>
      <c r="N632" s="137">
        <f t="shared" si="45"/>
        <v>312</v>
      </c>
      <c r="O632" s="138">
        <v>250</v>
      </c>
      <c r="P632" s="139">
        <f t="shared" si="46"/>
        <v>62</v>
      </c>
      <c r="Q632" s="41"/>
    </row>
    <row r="633" spans="2:17" ht="15" customHeight="1" x14ac:dyDescent="0.3">
      <c r="B633" s="142">
        <f t="shared" si="42"/>
        <v>919.84</v>
      </c>
      <c r="C633" s="128"/>
      <c r="D633" s="129">
        <f t="shared" si="43"/>
        <v>908.57</v>
      </c>
      <c r="E633" s="144">
        <v>45925</v>
      </c>
      <c r="F633" s="37">
        <v>919.84</v>
      </c>
      <c r="G633" s="145">
        <v>45926</v>
      </c>
      <c r="H633" s="76">
        <f t="shared" si="44"/>
        <v>11.269999999999982</v>
      </c>
      <c r="K633" s="134">
        <v>630</v>
      </c>
      <c r="L633" s="135">
        <v>45926</v>
      </c>
      <c r="M633" s="136"/>
      <c r="N633" s="137">
        <f t="shared" si="45"/>
        <v>250</v>
      </c>
      <c r="O633" s="138">
        <v>210</v>
      </c>
      <c r="P633" s="139">
        <f t="shared" si="46"/>
        <v>40</v>
      </c>
      <c r="Q633" s="41"/>
    </row>
    <row r="634" spans="2:17" ht="15" customHeight="1" x14ac:dyDescent="0.3">
      <c r="B634" s="142">
        <f t="shared" si="42"/>
        <v>928.95</v>
      </c>
      <c r="C634" s="128"/>
      <c r="D634" s="129">
        <f t="shared" si="43"/>
        <v>919.84</v>
      </c>
      <c r="E634" s="144">
        <v>45926</v>
      </c>
      <c r="F634" s="37">
        <v>928.95</v>
      </c>
      <c r="G634" s="145">
        <v>45927</v>
      </c>
      <c r="H634" s="76">
        <f t="shared" si="44"/>
        <v>9.1100000000000136</v>
      </c>
      <c r="K634" s="134">
        <v>631</v>
      </c>
      <c r="L634" s="135">
        <v>45927</v>
      </c>
      <c r="M634" s="136"/>
      <c r="N634" s="137">
        <f t="shared" si="45"/>
        <v>210</v>
      </c>
      <c r="O634" s="138">
        <v>210</v>
      </c>
      <c r="P634" s="139">
        <f t="shared" si="46"/>
        <v>0</v>
      </c>
      <c r="Q634" s="41"/>
    </row>
    <row r="635" spans="2:17" ht="15" customHeight="1" x14ac:dyDescent="0.3">
      <c r="B635" s="142">
        <f t="shared" si="42"/>
        <v>929.01</v>
      </c>
      <c r="C635" s="128"/>
      <c r="D635" s="129">
        <f t="shared" si="43"/>
        <v>928.95</v>
      </c>
      <c r="E635" s="144">
        <v>45927</v>
      </c>
      <c r="F635" s="37">
        <v>929.01</v>
      </c>
      <c r="G635" s="145">
        <v>45928</v>
      </c>
      <c r="H635" s="76">
        <f t="shared" si="44"/>
        <v>5.999999999994543E-2</v>
      </c>
      <c r="K635" s="134">
        <v>632</v>
      </c>
      <c r="L635" s="135">
        <v>45928</v>
      </c>
      <c r="M635" s="136"/>
      <c r="N635" s="137">
        <f t="shared" si="45"/>
        <v>210</v>
      </c>
      <c r="O635" s="138">
        <v>210</v>
      </c>
      <c r="P635" s="139">
        <f t="shared" si="46"/>
        <v>0</v>
      </c>
      <c r="Q635" s="41"/>
    </row>
    <row r="636" spans="2:17" ht="15" customHeight="1" x14ac:dyDescent="0.3">
      <c r="B636" s="142">
        <f t="shared" si="42"/>
        <v>929.01</v>
      </c>
      <c r="C636" s="128"/>
      <c r="D636" s="129">
        <f t="shared" si="43"/>
        <v>929.01</v>
      </c>
      <c r="E636" s="144">
        <v>45928</v>
      </c>
      <c r="F636" s="37">
        <v>929.01</v>
      </c>
      <c r="G636" s="145">
        <v>45929</v>
      </c>
      <c r="H636" s="76">
        <f t="shared" si="44"/>
        <v>0</v>
      </c>
      <c r="K636" s="134">
        <v>633</v>
      </c>
      <c r="L636" s="135">
        <v>45929</v>
      </c>
      <c r="M636" s="136"/>
      <c r="N636" s="137">
        <f t="shared" si="45"/>
        <v>210</v>
      </c>
      <c r="O636" s="138">
        <v>210</v>
      </c>
      <c r="P636" s="139">
        <f t="shared" si="46"/>
        <v>0</v>
      </c>
      <c r="Q636" s="41"/>
    </row>
    <row r="637" spans="2:17" ht="15" customHeight="1" x14ac:dyDescent="0.3">
      <c r="B637" s="142">
        <f t="shared" si="42"/>
        <v>929.01</v>
      </c>
      <c r="C637" s="128"/>
      <c r="D637" s="129">
        <f t="shared" si="43"/>
        <v>929.01</v>
      </c>
      <c r="E637" s="144">
        <v>45929</v>
      </c>
      <c r="F637" s="37">
        <v>929.01</v>
      </c>
      <c r="G637" s="145">
        <v>45930</v>
      </c>
      <c r="H637" s="76">
        <f t="shared" si="44"/>
        <v>0</v>
      </c>
      <c r="K637" s="134">
        <v>634</v>
      </c>
      <c r="L637" s="135">
        <v>45930</v>
      </c>
      <c r="M637" s="136"/>
      <c r="N637" s="137">
        <f t="shared" si="45"/>
        <v>210</v>
      </c>
      <c r="O637" s="138">
        <v>210</v>
      </c>
      <c r="P637" s="139">
        <f t="shared" si="46"/>
        <v>0</v>
      </c>
      <c r="Q637" s="41"/>
    </row>
    <row r="638" spans="2:17" ht="15" customHeight="1" x14ac:dyDescent="0.3">
      <c r="B638" s="142">
        <f t="shared" si="42"/>
        <v>929.82</v>
      </c>
      <c r="C638" s="128"/>
      <c r="D638" s="129">
        <f t="shared" si="43"/>
        <v>929.01</v>
      </c>
      <c r="E638" s="144">
        <v>45930</v>
      </c>
      <c r="F638" s="37">
        <v>929.82</v>
      </c>
      <c r="G638" s="145">
        <v>45931</v>
      </c>
      <c r="H638" s="76">
        <f t="shared" si="44"/>
        <v>0.81000000000005912</v>
      </c>
      <c r="K638" s="134">
        <v>635</v>
      </c>
      <c r="L638" s="135">
        <v>45931</v>
      </c>
      <c r="M638" s="136"/>
      <c r="N638" s="137">
        <f t="shared" si="45"/>
        <v>210</v>
      </c>
      <c r="O638" s="138">
        <v>180</v>
      </c>
      <c r="P638" s="139">
        <f t="shared" si="46"/>
        <v>30</v>
      </c>
      <c r="Q638" s="41"/>
    </row>
    <row r="639" spans="2:17" ht="15" customHeight="1" x14ac:dyDescent="0.3">
      <c r="B639" s="142">
        <f t="shared" si="42"/>
        <v>932.06</v>
      </c>
      <c r="C639" s="128"/>
      <c r="D639" s="129">
        <f t="shared" si="43"/>
        <v>929.82</v>
      </c>
      <c r="E639" s="144">
        <v>45931</v>
      </c>
      <c r="F639" s="37">
        <v>932.06</v>
      </c>
      <c r="G639" s="145">
        <v>45932</v>
      </c>
      <c r="H639" s="76">
        <f t="shared" si="44"/>
        <v>2.2399999999998954</v>
      </c>
      <c r="K639" s="134">
        <v>636</v>
      </c>
      <c r="L639" s="135">
        <v>45932</v>
      </c>
      <c r="M639" s="136">
        <v>180</v>
      </c>
      <c r="N639" s="137">
        <f t="shared" si="45"/>
        <v>180</v>
      </c>
      <c r="O639" s="138">
        <v>310</v>
      </c>
      <c r="P639" s="139">
        <f t="shared" si="46"/>
        <v>50</v>
      </c>
      <c r="Q639" s="41"/>
    </row>
    <row r="640" spans="2:17" ht="15" customHeight="1" x14ac:dyDescent="0.3">
      <c r="B640" s="142">
        <f t="shared" si="42"/>
        <v>934.07</v>
      </c>
      <c r="C640" s="128"/>
      <c r="D640" s="129">
        <f t="shared" si="43"/>
        <v>932.06</v>
      </c>
      <c r="E640" s="144">
        <v>45932</v>
      </c>
      <c r="F640" s="37">
        <v>934.07</v>
      </c>
      <c r="G640" s="145">
        <v>45933</v>
      </c>
      <c r="H640" s="76">
        <f t="shared" si="44"/>
        <v>2.0100000000001046</v>
      </c>
      <c r="K640" s="134">
        <v>637</v>
      </c>
      <c r="L640" s="135">
        <v>45933</v>
      </c>
      <c r="M640" s="136"/>
      <c r="N640" s="137">
        <f t="shared" si="45"/>
        <v>310</v>
      </c>
      <c r="O640" s="138">
        <v>290</v>
      </c>
      <c r="P640" s="139">
        <f t="shared" si="46"/>
        <v>20</v>
      </c>
      <c r="Q640" s="41"/>
    </row>
    <row r="641" spans="2:17" ht="15" customHeight="1" x14ac:dyDescent="0.3">
      <c r="B641" s="142">
        <f t="shared" si="42"/>
        <v>938.97</v>
      </c>
      <c r="C641" s="128"/>
      <c r="D641" s="129">
        <f t="shared" si="43"/>
        <v>934.07</v>
      </c>
      <c r="E641" s="144">
        <v>45933</v>
      </c>
      <c r="F641" s="37">
        <v>938.97</v>
      </c>
      <c r="G641" s="145">
        <v>45934</v>
      </c>
      <c r="H641" s="76">
        <f t="shared" si="44"/>
        <v>4.8999999999999773</v>
      </c>
      <c r="K641" s="134">
        <v>638</v>
      </c>
      <c r="L641" s="135">
        <v>45934</v>
      </c>
      <c r="M641" s="136"/>
      <c r="N641" s="137">
        <f t="shared" si="45"/>
        <v>290</v>
      </c>
      <c r="O641" s="138">
        <v>270</v>
      </c>
      <c r="P641" s="139">
        <f t="shared" si="46"/>
        <v>20</v>
      </c>
      <c r="Q641" s="41"/>
    </row>
    <row r="642" spans="2:17" ht="15" customHeight="1" x14ac:dyDescent="0.3">
      <c r="B642" s="142">
        <f t="shared" si="42"/>
        <v>941.06</v>
      </c>
      <c r="C642" s="128"/>
      <c r="D642" s="129">
        <f t="shared" si="43"/>
        <v>938.97</v>
      </c>
      <c r="E642" s="144">
        <v>45934</v>
      </c>
      <c r="F642" s="37">
        <v>941.06</v>
      </c>
      <c r="G642" s="145">
        <v>45935</v>
      </c>
      <c r="H642" s="76">
        <f t="shared" si="44"/>
        <v>2.0899999999999181</v>
      </c>
      <c r="K642" s="134">
        <v>639</v>
      </c>
      <c r="L642" s="135">
        <v>45935</v>
      </c>
      <c r="M642" s="136"/>
      <c r="N642" s="137">
        <f t="shared" si="45"/>
        <v>270</v>
      </c>
      <c r="O642" s="138">
        <v>270</v>
      </c>
      <c r="P642" s="139">
        <f t="shared" si="46"/>
        <v>0</v>
      </c>
      <c r="Q642" s="41"/>
    </row>
    <row r="643" spans="2:17" ht="15" customHeight="1" x14ac:dyDescent="0.3">
      <c r="B643" s="142">
        <f t="shared" si="42"/>
        <v>941.06</v>
      </c>
      <c r="C643" s="128"/>
      <c r="D643" s="129">
        <f t="shared" si="43"/>
        <v>941.06</v>
      </c>
      <c r="E643" s="144">
        <v>45935</v>
      </c>
      <c r="F643" s="37">
        <v>941.06</v>
      </c>
      <c r="G643" s="145">
        <v>45936</v>
      </c>
      <c r="H643" s="76">
        <f t="shared" si="44"/>
        <v>0</v>
      </c>
      <c r="K643" s="134">
        <v>640</v>
      </c>
      <c r="L643" s="135">
        <v>45936</v>
      </c>
      <c r="M643" s="136"/>
      <c r="N643" s="137">
        <f t="shared" si="45"/>
        <v>270</v>
      </c>
      <c r="O643" s="138">
        <v>270</v>
      </c>
      <c r="P643" s="139">
        <f t="shared" si="46"/>
        <v>0</v>
      </c>
      <c r="Q643" s="41"/>
    </row>
    <row r="644" spans="2:17" ht="15" customHeight="1" x14ac:dyDescent="0.3">
      <c r="B644" s="142">
        <f t="shared" si="42"/>
        <v>941.72</v>
      </c>
      <c r="C644" s="128"/>
      <c r="D644" s="129">
        <f t="shared" si="43"/>
        <v>941.06</v>
      </c>
      <c r="E644" s="144">
        <v>45936</v>
      </c>
      <c r="F644" s="37">
        <v>941.72</v>
      </c>
      <c r="G644" s="145">
        <v>45937</v>
      </c>
      <c r="H644" s="76">
        <f t="shared" si="44"/>
        <v>0.66000000000008185</v>
      </c>
      <c r="K644" s="134">
        <v>641</v>
      </c>
      <c r="L644" s="135">
        <v>45937</v>
      </c>
      <c r="M644" s="136"/>
      <c r="N644" s="137">
        <f t="shared" si="45"/>
        <v>270</v>
      </c>
      <c r="O644" s="138">
        <v>250</v>
      </c>
      <c r="P644" s="139">
        <f t="shared" si="46"/>
        <v>20</v>
      </c>
      <c r="Q644" s="41"/>
    </row>
    <row r="645" spans="2:17" ht="15" customHeight="1" x14ac:dyDescent="0.3">
      <c r="B645" s="142">
        <f t="shared" si="42"/>
        <v>945.9</v>
      </c>
      <c r="C645" s="128"/>
      <c r="D645" s="129">
        <f t="shared" si="43"/>
        <v>941.72</v>
      </c>
      <c r="E645" s="144">
        <v>45937</v>
      </c>
      <c r="F645" s="37">
        <v>945.9</v>
      </c>
      <c r="G645" s="145">
        <v>45938</v>
      </c>
      <c r="H645" s="76">
        <f t="shared" si="44"/>
        <v>4.17999999999995</v>
      </c>
      <c r="K645" s="134">
        <v>642</v>
      </c>
      <c r="L645" s="135">
        <v>45938</v>
      </c>
      <c r="M645" s="136"/>
      <c r="N645" s="137">
        <f t="shared" si="45"/>
        <v>250</v>
      </c>
      <c r="O645" s="138">
        <v>250</v>
      </c>
      <c r="P645" s="139">
        <f t="shared" si="46"/>
        <v>0</v>
      </c>
      <c r="Q645" s="41"/>
    </row>
    <row r="646" spans="2:17" ht="15" customHeight="1" x14ac:dyDescent="0.3">
      <c r="B646" s="142">
        <f t="shared" si="42"/>
        <v>945.9</v>
      </c>
      <c r="C646" s="128"/>
      <c r="D646" s="129">
        <f t="shared" si="43"/>
        <v>945.9</v>
      </c>
      <c r="E646" s="144">
        <v>45938</v>
      </c>
      <c r="F646" s="37">
        <v>945.9</v>
      </c>
      <c r="G646" s="145">
        <v>45939</v>
      </c>
      <c r="H646" s="76">
        <f t="shared" si="44"/>
        <v>0</v>
      </c>
      <c r="K646" s="134">
        <v>643</v>
      </c>
      <c r="L646" s="135">
        <v>45939</v>
      </c>
      <c r="M646" s="136"/>
      <c r="N646" s="137">
        <f t="shared" si="45"/>
        <v>250</v>
      </c>
      <c r="O646" s="138">
        <v>235</v>
      </c>
      <c r="P646" s="139">
        <f t="shared" si="46"/>
        <v>15</v>
      </c>
      <c r="Q646" s="41"/>
    </row>
    <row r="647" spans="2:17" ht="15" customHeight="1" x14ac:dyDescent="0.3">
      <c r="B647" s="142">
        <f t="shared" si="42"/>
        <v>948.66</v>
      </c>
      <c r="C647" s="128"/>
      <c r="D647" s="129">
        <f t="shared" si="43"/>
        <v>945.9</v>
      </c>
      <c r="E647" s="144">
        <v>45939</v>
      </c>
      <c r="F647" s="37">
        <v>948.66</v>
      </c>
      <c r="G647" s="145">
        <v>45940</v>
      </c>
      <c r="H647" s="76">
        <f t="shared" si="44"/>
        <v>2.7599999999999909</v>
      </c>
      <c r="K647" s="134">
        <v>644</v>
      </c>
      <c r="L647" s="135">
        <v>45940</v>
      </c>
      <c r="M647" s="136"/>
      <c r="N647" s="137">
        <f t="shared" si="45"/>
        <v>235</v>
      </c>
      <c r="O647" s="138">
        <v>200</v>
      </c>
      <c r="P647" s="139">
        <f t="shared" si="46"/>
        <v>35</v>
      </c>
      <c r="Q647" s="41"/>
    </row>
    <row r="648" spans="2:17" ht="15" customHeight="1" x14ac:dyDescent="0.3">
      <c r="B648" s="142">
        <f t="shared" si="42"/>
        <v>952.9</v>
      </c>
      <c r="C648" s="128"/>
      <c r="D648" s="129">
        <f t="shared" si="43"/>
        <v>948.66</v>
      </c>
      <c r="E648" s="144">
        <v>45940</v>
      </c>
      <c r="F648" s="37">
        <v>952.9</v>
      </c>
      <c r="G648" s="145">
        <v>45941</v>
      </c>
      <c r="H648" s="76">
        <f t="shared" si="44"/>
        <v>4.2400000000000091</v>
      </c>
      <c r="K648" s="134">
        <v>645</v>
      </c>
      <c r="L648" s="135">
        <v>45941</v>
      </c>
      <c r="M648" s="136"/>
      <c r="N648" s="137">
        <f t="shared" si="45"/>
        <v>200</v>
      </c>
      <c r="O648" s="138">
        <v>200</v>
      </c>
      <c r="P648" s="139">
        <f t="shared" si="46"/>
        <v>0</v>
      </c>
      <c r="Q648" s="41"/>
    </row>
    <row r="649" spans="2:17" ht="15" customHeight="1" x14ac:dyDescent="0.3">
      <c r="B649" s="142">
        <f t="shared" si="42"/>
        <v>952.9</v>
      </c>
      <c r="C649" s="128"/>
      <c r="D649" s="129">
        <f t="shared" si="43"/>
        <v>952.9</v>
      </c>
      <c r="E649" s="144">
        <v>45941</v>
      </c>
      <c r="F649" s="37">
        <v>952.9</v>
      </c>
      <c r="G649" s="145">
        <v>45942</v>
      </c>
      <c r="H649" s="76">
        <f t="shared" si="44"/>
        <v>0</v>
      </c>
      <c r="K649" s="134">
        <v>646</v>
      </c>
      <c r="L649" s="135">
        <v>45942</v>
      </c>
      <c r="M649" s="136"/>
      <c r="N649" s="137">
        <f t="shared" si="45"/>
        <v>200</v>
      </c>
      <c r="O649" s="138">
        <v>133.6</v>
      </c>
      <c r="P649" s="139">
        <f t="shared" si="46"/>
        <v>66.400000000000006</v>
      </c>
      <c r="Q649" s="41"/>
    </row>
    <row r="650" spans="2:17" ht="15" customHeight="1" x14ac:dyDescent="0.3">
      <c r="B650" s="142">
        <f t="shared" si="42"/>
        <v>962.02</v>
      </c>
      <c r="C650" s="128"/>
      <c r="D650" s="129">
        <f t="shared" si="43"/>
        <v>952.9</v>
      </c>
      <c r="E650" s="144">
        <v>45942</v>
      </c>
      <c r="F650" s="37">
        <v>962.02</v>
      </c>
      <c r="G650" s="145">
        <v>45943</v>
      </c>
      <c r="H650" s="76">
        <f t="shared" si="44"/>
        <v>9.1200000000000045</v>
      </c>
      <c r="K650" s="134">
        <v>647</v>
      </c>
      <c r="L650" s="135">
        <v>45943</v>
      </c>
      <c r="M650" s="136">
        <v>240</v>
      </c>
      <c r="N650" s="137">
        <f t="shared" si="45"/>
        <v>133.6</v>
      </c>
      <c r="O650" s="138">
        <v>300</v>
      </c>
      <c r="P650" s="139">
        <f t="shared" si="46"/>
        <v>73.600000000000023</v>
      </c>
      <c r="Q650" s="41"/>
    </row>
    <row r="651" spans="2:17" ht="15" customHeight="1" x14ac:dyDescent="0.3">
      <c r="B651" s="142">
        <f t="shared" si="42"/>
        <v>965.15</v>
      </c>
      <c r="C651" s="128"/>
      <c r="D651" s="129">
        <f t="shared" si="43"/>
        <v>962.02</v>
      </c>
      <c r="E651" s="144">
        <v>45943</v>
      </c>
      <c r="F651" s="37">
        <v>965.15</v>
      </c>
      <c r="G651" s="145">
        <v>45944</v>
      </c>
      <c r="H651" s="76">
        <f t="shared" si="44"/>
        <v>3.1299999999999955</v>
      </c>
      <c r="K651" s="134">
        <v>648</v>
      </c>
      <c r="L651" s="135">
        <v>45944</v>
      </c>
      <c r="M651" s="136"/>
      <c r="N651" s="137">
        <f t="shared" si="45"/>
        <v>300</v>
      </c>
      <c r="O651" s="138">
        <v>200</v>
      </c>
      <c r="P651" s="139">
        <f t="shared" si="46"/>
        <v>100</v>
      </c>
      <c r="Q651" s="41"/>
    </row>
    <row r="652" spans="2:17" ht="15" customHeight="1" x14ac:dyDescent="0.3">
      <c r="B652" s="142">
        <f t="shared" si="42"/>
        <v>982.21</v>
      </c>
      <c r="C652" s="128"/>
      <c r="D652" s="129">
        <f t="shared" si="43"/>
        <v>965.15</v>
      </c>
      <c r="E652" s="144">
        <v>45944</v>
      </c>
      <c r="F652" s="37">
        <v>982.21</v>
      </c>
      <c r="G652" s="145">
        <v>45945</v>
      </c>
      <c r="H652" s="76">
        <f t="shared" si="44"/>
        <v>17.060000000000059</v>
      </c>
      <c r="K652" s="134">
        <v>649</v>
      </c>
      <c r="L652" s="135">
        <v>45945</v>
      </c>
      <c r="M652" s="136"/>
      <c r="N652" s="137">
        <f t="shared" si="45"/>
        <v>200</v>
      </c>
      <c r="O652" s="138">
        <v>50</v>
      </c>
      <c r="P652" s="139">
        <f t="shared" si="46"/>
        <v>150</v>
      </c>
      <c r="Q652" s="41"/>
    </row>
    <row r="653" spans="2:17" ht="15" customHeight="1" x14ac:dyDescent="0.3">
      <c r="B653" s="142">
        <f t="shared" si="42"/>
        <v>997.79</v>
      </c>
      <c r="C653" s="128"/>
      <c r="D653" s="129">
        <f t="shared" si="43"/>
        <v>982.21</v>
      </c>
      <c r="E653" s="144">
        <v>45945</v>
      </c>
      <c r="F653" s="37">
        <v>997.79</v>
      </c>
      <c r="G653" s="145">
        <v>45946</v>
      </c>
      <c r="H653" s="76">
        <f t="shared" si="44"/>
        <v>15.579999999999927</v>
      </c>
      <c r="K653" s="134">
        <v>650</v>
      </c>
      <c r="L653" s="135">
        <v>45946</v>
      </c>
      <c r="M653" s="136">
        <v>300</v>
      </c>
      <c r="N653" s="137">
        <f t="shared" si="45"/>
        <v>50</v>
      </c>
      <c r="O653" s="138">
        <v>300</v>
      </c>
      <c r="P653" s="139">
        <f t="shared" si="46"/>
        <v>50</v>
      </c>
      <c r="Q653" s="41"/>
    </row>
    <row r="654" spans="2:17" ht="15" customHeight="1" x14ac:dyDescent="0.3">
      <c r="B654" s="142">
        <f t="shared" si="42"/>
        <v>1002.66</v>
      </c>
      <c r="C654" s="128"/>
      <c r="D654" s="129">
        <f t="shared" si="43"/>
        <v>997.79</v>
      </c>
      <c r="E654" s="144">
        <v>45946</v>
      </c>
      <c r="F654" s="37">
        <v>1002.66</v>
      </c>
      <c r="G654" s="145">
        <v>45947</v>
      </c>
      <c r="H654" s="76">
        <f t="shared" si="44"/>
        <v>4.8700000000000045</v>
      </c>
      <c r="K654" s="134">
        <v>651</v>
      </c>
      <c r="L654" s="135">
        <v>45947</v>
      </c>
      <c r="M654" s="136"/>
      <c r="N654" s="137">
        <f t="shared" si="45"/>
        <v>300</v>
      </c>
      <c r="O654" s="138">
        <v>300</v>
      </c>
      <c r="P654" s="139">
        <f t="shared" si="46"/>
        <v>0</v>
      </c>
      <c r="Q654" s="41"/>
    </row>
    <row r="655" spans="2:17" ht="15" customHeight="1" x14ac:dyDescent="0.3">
      <c r="B655" s="142">
        <f t="shared" si="42"/>
        <v>1002.95</v>
      </c>
      <c r="C655" s="128"/>
      <c r="D655" s="129">
        <f t="shared" si="43"/>
        <v>1002.66</v>
      </c>
      <c r="E655" s="144">
        <v>45947</v>
      </c>
      <c r="F655" s="37">
        <v>1002.95</v>
      </c>
      <c r="G655" s="145">
        <v>45948</v>
      </c>
      <c r="H655" s="76">
        <f t="shared" si="44"/>
        <v>0.29000000000007731</v>
      </c>
      <c r="K655" s="134">
        <v>652</v>
      </c>
      <c r="L655" s="135">
        <v>45948</v>
      </c>
      <c r="M655" s="136"/>
      <c r="N655" s="137">
        <f t="shared" si="45"/>
        <v>300</v>
      </c>
      <c r="O655" s="138">
        <v>290</v>
      </c>
      <c r="P655" s="139">
        <f t="shared" si="46"/>
        <v>10</v>
      </c>
      <c r="Q655" s="41"/>
    </row>
    <row r="656" spans="2:17" ht="15" customHeight="1" x14ac:dyDescent="0.3">
      <c r="B656" s="142">
        <f t="shared" si="42"/>
        <v>1004.21</v>
      </c>
      <c r="C656" s="128"/>
      <c r="D656" s="129">
        <f t="shared" si="43"/>
        <v>1002.95</v>
      </c>
      <c r="E656" s="144">
        <v>45948</v>
      </c>
      <c r="F656" s="37">
        <v>1004.21</v>
      </c>
      <c r="G656" s="145">
        <v>45949</v>
      </c>
      <c r="H656" s="76">
        <f t="shared" si="44"/>
        <v>1.2599999999999909</v>
      </c>
      <c r="K656" s="134">
        <v>653</v>
      </c>
      <c r="L656" s="135">
        <v>45949</v>
      </c>
      <c r="M656" s="136"/>
      <c r="N656" s="137">
        <f t="shared" si="45"/>
        <v>290</v>
      </c>
      <c r="O656" s="138">
        <v>290</v>
      </c>
      <c r="P656" s="139">
        <f t="shared" si="46"/>
        <v>0</v>
      </c>
      <c r="Q656" s="41"/>
    </row>
    <row r="657" spans="2:17" ht="15" customHeight="1" x14ac:dyDescent="0.3">
      <c r="B657" s="142">
        <f t="shared" si="42"/>
        <v>1004.23</v>
      </c>
      <c r="C657" s="128"/>
      <c r="D657" s="129">
        <f t="shared" si="43"/>
        <v>1004.21</v>
      </c>
      <c r="E657" s="144">
        <v>45949</v>
      </c>
      <c r="F657" s="37">
        <v>1004.23</v>
      </c>
      <c r="G657" s="145">
        <v>45950</v>
      </c>
      <c r="H657" s="76">
        <f t="shared" si="44"/>
        <v>1.999999999998181E-2</v>
      </c>
      <c r="K657" s="134">
        <v>654</v>
      </c>
      <c r="L657" s="135">
        <v>45950</v>
      </c>
      <c r="M657" s="136"/>
      <c r="N657" s="137">
        <f t="shared" si="45"/>
        <v>290</v>
      </c>
      <c r="O657" s="138">
        <v>280</v>
      </c>
      <c r="P657" s="139">
        <f t="shared" si="46"/>
        <v>10</v>
      </c>
      <c r="Q657" s="41"/>
    </row>
    <row r="658" spans="2:17" ht="15" customHeight="1" x14ac:dyDescent="0.3">
      <c r="B658" s="142">
        <f t="shared" si="42"/>
        <v>1005.51</v>
      </c>
      <c r="C658" s="128"/>
      <c r="D658" s="129">
        <f t="shared" si="43"/>
        <v>1004.23</v>
      </c>
      <c r="E658" s="144">
        <v>45950</v>
      </c>
      <c r="F658" s="37">
        <v>1005.51</v>
      </c>
      <c r="G658" s="145">
        <v>45951</v>
      </c>
      <c r="H658" s="76">
        <f t="shared" si="44"/>
        <v>1.2799999999999727</v>
      </c>
      <c r="K658" s="134">
        <v>655</v>
      </c>
      <c r="L658" s="135">
        <v>45951</v>
      </c>
      <c r="M658" s="136"/>
      <c r="N658" s="137">
        <f t="shared" si="45"/>
        <v>280</v>
      </c>
      <c r="O658" s="138">
        <v>230</v>
      </c>
      <c r="P658" s="139">
        <f t="shared" si="46"/>
        <v>50</v>
      </c>
      <c r="Q658" s="41"/>
    </row>
    <row r="659" spans="2:17" ht="15" customHeight="1" x14ac:dyDescent="0.3">
      <c r="B659" s="142">
        <f t="shared" si="42"/>
        <v>1014.06</v>
      </c>
      <c r="C659" s="128"/>
      <c r="D659" s="129">
        <f t="shared" si="43"/>
        <v>1005.51</v>
      </c>
      <c r="E659" s="144">
        <v>45951</v>
      </c>
      <c r="F659" s="37">
        <v>1014.06</v>
      </c>
      <c r="G659" s="145">
        <v>45952</v>
      </c>
      <c r="H659" s="76">
        <f t="shared" si="44"/>
        <v>8.5499999999999545</v>
      </c>
      <c r="K659" s="134">
        <v>656</v>
      </c>
      <c r="L659" s="135">
        <v>45952</v>
      </c>
      <c r="M659" s="136">
        <v>110</v>
      </c>
      <c r="N659" s="137">
        <f t="shared" si="45"/>
        <v>230</v>
      </c>
      <c r="O659" s="138">
        <v>185</v>
      </c>
      <c r="P659" s="139">
        <f t="shared" si="46"/>
        <v>155</v>
      </c>
      <c r="Q659" s="41"/>
    </row>
    <row r="660" spans="2:17" ht="15" customHeight="1" x14ac:dyDescent="0.3">
      <c r="B660" s="142">
        <f t="shared" si="42"/>
        <v>1028.27</v>
      </c>
      <c r="C660" s="128"/>
      <c r="D660" s="129">
        <f t="shared" si="43"/>
        <v>1014.06</v>
      </c>
      <c r="E660" s="144">
        <v>45952</v>
      </c>
      <c r="F660" s="37">
        <v>1028.27</v>
      </c>
      <c r="G660" s="145">
        <v>45953</v>
      </c>
      <c r="H660" s="76">
        <f t="shared" si="44"/>
        <v>14.210000000000036</v>
      </c>
      <c r="K660" s="134">
        <v>657</v>
      </c>
      <c r="L660" s="135">
        <v>45953</v>
      </c>
      <c r="M660" s="136"/>
      <c r="N660" s="137">
        <f t="shared" si="45"/>
        <v>185</v>
      </c>
      <c r="O660" s="138">
        <v>67</v>
      </c>
      <c r="P660" s="139">
        <f t="shared" si="46"/>
        <v>118</v>
      </c>
      <c r="Q660" s="41"/>
    </row>
    <row r="661" spans="2:17" ht="15" customHeight="1" x14ac:dyDescent="0.3">
      <c r="B661" s="142">
        <f t="shared" si="42"/>
        <v>1041.32</v>
      </c>
      <c r="C661" s="128"/>
      <c r="D661" s="129">
        <f t="shared" si="43"/>
        <v>1028.27</v>
      </c>
      <c r="E661" s="144">
        <v>45953</v>
      </c>
      <c r="F661" s="37">
        <v>1041.32</v>
      </c>
      <c r="G661" s="145">
        <v>45954</v>
      </c>
      <c r="H661" s="76">
        <f t="shared" si="44"/>
        <v>13.049999999999955</v>
      </c>
      <c r="K661" s="134">
        <v>658</v>
      </c>
      <c r="L661" s="135">
        <v>45954</v>
      </c>
      <c r="M661" s="136">
        <v>300</v>
      </c>
      <c r="N661" s="137">
        <f t="shared" si="45"/>
        <v>67</v>
      </c>
      <c r="O661" s="138">
        <v>250</v>
      </c>
      <c r="P661" s="139">
        <f t="shared" si="46"/>
        <v>117</v>
      </c>
      <c r="Q661" s="41"/>
    </row>
    <row r="662" spans="2:17" ht="15" customHeight="1" x14ac:dyDescent="0.3">
      <c r="B662" s="142">
        <f t="shared" si="42"/>
        <v>1050.43</v>
      </c>
      <c r="C662" s="128"/>
      <c r="D662" s="129">
        <f t="shared" si="43"/>
        <v>1041.32</v>
      </c>
      <c r="E662" s="144">
        <v>45954</v>
      </c>
      <c r="F662" s="37">
        <v>1050.43</v>
      </c>
      <c r="G662" s="145">
        <v>45955</v>
      </c>
      <c r="H662" s="76">
        <f t="shared" si="44"/>
        <v>9.1100000000001273</v>
      </c>
      <c r="K662" s="134">
        <v>659</v>
      </c>
      <c r="L662" s="135">
        <v>45955</v>
      </c>
      <c r="M662" s="136"/>
      <c r="N662" s="137">
        <f t="shared" si="45"/>
        <v>250</v>
      </c>
      <c r="O662" s="138">
        <v>220</v>
      </c>
      <c r="P662" s="139">
        <f t="shared" si="46"/>
        <v>30</v>
      </c>
      <c r="Q662" s="41"/>
    </row>
    <row r="663" spans="2:17" ht="15" customHeight="1" x14ac:dyDescent="0.3">
      <c r="B663" s="142">
        <f t="shared" si="42"/>
        <v>1055.67</v>
      </c>
      <c r="C663" s="128"/>
      <c r="D663" s="129">
        <f t="shared" si="43"/>
        <v>1050.43</v>
      </c>
      <c r="E663" s="144">
        <v>45955</v>
      </c>
      <c r="F663" s="37">
        <v>1055.67</v>
      </c>
      <c r="G663" s="145">
        <v>45956</v>
      </c>
      <c r="H663" s="76">
        <f t="shared" si="44"/>
        <v>5.2400000000000091</v>
      </c>
      <c r="K663" s="134">
        <v>660</v>
      </c>
      <c r="L663" s="135">
        <v>45956</v>
      </c>
      <c r="M663" s="136"/>
      <c r="N663" s="137">
        <f t="shared" si="45"/>
        <v>220</v>
      </c>
      <c r="O663" s="138">
        <v>220</v>
      </c>
      <c r="P663" s="139">
        <f t="shared" si="46"/>
        <v>0</v>
      </c>
      <c r="Q663" s="41"/>
    </row>
    <row r="664" spans="2:17" ht="15" customHeight="1" x14ac:dyDescent="0.3">
      <c r="B664" s="142">
        <f t="shared" si="42"/>
        <v>1055.67</v>
      </c>
      <c r="C664" s="128"/>
      <c r="D664" s="129">
        <f t="shared" si="43"/>
        <v>1055.67</v>
      </c>
      <c r="E664" s="144">
        <v>45956</v>
      </c>
      <c r="F664" s="37">
        <v>1055.67</v>
      </c>
      <c r="G664" s="145">
        <v>45957</v>
      </c>
      <c r="H664" s="76">
        <f t="shared" si="44"/>
        <v>0</v>
      </c>
      <c r="K664" s="134">
        <v>661</v>
      </c>
      <c r="L664" s="135">
        <v>45957</v>
      </c>
      <c r="M664" s="136">
        <v>180</v>
      </c>
      <c r="N664" s="137">
        <f t="shared" si="45"/>
        <v>220</v>
      </c>
      <c r="O664" s="138">
        <v>325</v>
      </c>
      <c r="P664" s="139">
        <f t="shared" si="46"/>
        <v>75</v>
      </c>
      <c r="Q664" s="41"/>
    </row>
    <row r="665" spans="2:17" ht="15" customHeight="1" x14ac:dyDescent="0.3">
      <c r="B665" s="142">
        <f t="shared" ref="B665:B675" si="47">F665</f>
        <v>1057.5999999999999</v>
      </c>
      <c r="C665" s="128"/>
      <c r="D665" s="129">
        <f t="shared" ref="D665:D675" si="48">F664</f>
        <v>1055.67</v>
      </c>
      <c r="E665" s="144">
        <v>45957</v>
      </c>
      <c r="F665" s="37">
        <v>1057.5999999999999</v>
      </c>
      <c r="G665" s="145">
        <v>45958</v>
      </c>
      <c r="H665" s="76">
        <f t="shared" ref="H665:H675" si="49">F665-D665</f>
        <v>1.9299999999998363</v>
      </c>
      <c r="K665" s="134">
        <v>662</v>
      </c>
      <c r="L665" s="135">
        <v>45958</v>
      </c>
      <c r="M665" s="136"/>
      <c r="N665" s="137">
        <f t="shared" ref="N665:N675" si="50">O664</f>
        <v>325</v>
      </c>
      <c r="O665" s="138">
        <v>290</v>
      </c>
      <c r="P665" s="139">
        <f t="shared" ref="P665:P675" si="51">M665+N665-O665</f>
        <v>35</v>
      </c>
      <c r="Q665" s="41"/>
    </row>
    <row r="666" spans="2:17" ht="15" customHeight="1" x14ac:dyDescent="0.3">
      <c r="B666" s="142">
        <f t="shared" si="47"/>
        <v>1063.71</v>
      </c>
      <c r="C666" s="128"/>
      <c r="D666" s="129">
        <f t="shared" si="48"/>
        <v>1057.5999999999999</v>
      </c>
      <c r="E666" s="144">
        <v>45958</v>
      </c>
      <c r="F666" s="37">
        <v>1063.71</v>
      </c>
      <c r="G666" s="145">
        <v>45959</v>
      </c>
      <c r="H666" s="76">
        <f t="shared" si="49"/>
        <v>6.1100000000001273</v>
      </c>
      <c r="K666" s="134">
        <v>663</v>
      </c>
      <c r="L666" s="135">
        <v>45959</v>
      </c>
      <c r="M666" s="136"/>
      <c r="N666" s="137">
        <f t="shared" si="50"/>
        <v>290</v>
      </c>
      <c r="O666" s="138">
        <v>290</v>
      </c>
      <c r="P666" s="139">
        <f t="shared" si="51"/>
        <v>0</v>
      </c>
      <c r="Q666" s="41"/>
    </row>
    <row r="667" spans="2:17" ht="15" customHeight="1" x14ac:dyDescent="0.3">
      <c r="B667" s="142">
        <f t="shared" si="47"/>
        <v>1063.71</v>
      </c>
      <c r="C667" s="128"/>
      <c r="D667" s="129">
        <f t="shared" si="48"/>
        <v>1063.71</v>
      </c>
      <c r="E667" s="144">
        <v>45959</v>
      </c>
      <c r="F667" s="37">
        <v>1063.71</v>
      </c>
      <c r="G667" s="145">
        <v>45960</v>
      </c>
      <c r="H667" s="76">
        <f t="shared" si="49"/>
        <v>0</v>
      </c>
      <c r="K667" s="134">
        <v>664</v>
      </c>
      <c r="L667" s="135">
        <v>45960</v>
      </c>
      <c r="M667" s="136"/>
      <c r="N667" s="137">
        <f t="shared" si="50"/>
        <v>290</v>
      </c>
      <c r="O667" s="138">
        <v>290</v>
      </c>
      <c r="P667" s="139">
        <f t="shared" si="51"/>
        <v>0</v>
      </c>
      <c r="Q667" s="41"/>
    </row>
    <row r="668" spans="2:17" ht="15" customHeight="1" x14ac:dyDescent="0.3">
      <c r="B668" s="142">
        <f t="shared" si="47"/>
        <v>1063.98</v>
      </c>
      <c r="C668" s="128"/>
      <c r="D668" s="129">
        <f t="shared" si="48"/>
        <v>1063.71</v>
      </c>
      <c r="E668" s="144">
        <v>45960</v>
      </c>
      <c r="F668" s="37">
        <v>1063.98</v>
      </c>
      <c r="G668" s="145">
        <v>45961</v>
      </c>
      <c r="H668" s="76">
        <f t="shared" si="49"/>
        <v>0.26999999999998181</v>
      </c>
      <c r="K668" s="134">
        <v>665</v>
      </c>
      <c r="L668" s="135">
        <v>45961</v>
      </c>
      <c r="M668" s="136"/>
      <c r="N668" s="137">
        <f t="shared" si="50"/>
        <v>290</v>
      </c>
      <c r="O668" s="138">
        <v>280</v>
      </c>
      <c r="P668" s="139">
        <f t="shared" si="51"/>
        <v>10</v>
      </c>
      <c r="Q668" s="41"/>
    </row>
    <row r="669" spans="2:17" ht="15" customHeight="1" x14ac:dyDescent="0.3">
      <c r="B669" s="142">
        <f t="shared" si="47"/>
        <v>1065.98</v>
      </c>
      <c r="C669" s="128"/>
      <c r="D669" s="129">
        <f t="shared" si="48"/>
        <v>1063.98</v>
      </c>
      <c r="E669" s="144">
        <v>45961</v>
      </c>
      <c r="F669" s="37">
        <v>1065.98</v>
      </c>
      <c r="G669" s="145">
        <v>45962</v>
      </c>
      <c r="H669" s="76">
        <f t="shared" si="49"/>
        <v>2</v>
      </c>
      <c r="K669" s="134">
        <v>666</v>
      </c>
      <c r="L669" s="135">
        <v>45962</v>
      </c>
      <c r="M669" s="136"/>
      <c r="N669" s="137">
        <f t="shared" si="50"/>
        <v>280</v>
      </c>
      <c r="O669" s="138">
        <v>220</v>
      </c>
      <c r="P669" s="139">
        <f t="shared" si="51"/>
        <v>60</v>
      </c>
      <c r="Q669" s="41"/>
    </row>
    <row r="670" spans="2:17" ht="15" customHeight="1" x14ac:dyDescent="0.3">
      <c r="B670" s="142">
        <f t="shared" si="47"/>
        <v>1071.02</v>
      </c>
      <c r="C670" s="128"/>
      <c r="D670" s="129">
        <f t="shared" si="48"/>
        <v>1065.98</v>
      </c>
      <c r="E670" s="144">
        <v>45962</v>
      </c>
      <c r="F670" s="37">
        <v>1071.02</v>
      </c>
      <c r="G670" s="145">
        <v>45963</v>
      </c>
      <c r="H670" s="76">
        <f t="shared" si="49"/>
        <v>5.0399999999999636</v>
      </c>
      <c r="K670" s="134">
        <v>667</v>
      </c>
      <c r="L670" s="135">
        <v>45963</v>
      </c>
      <c r="M670" s="136"/>
      <c r="N670" s="137">
        <f t="shared" si="50"/>
        <v>220</v>
      </c>
      <c r="O670" s="138">
        <v>220</v>
      </c>
      <c r="P670" s="139">
        <f t="shared" si="51"/>
        <v>0</v>
      </c>
      <c r="Q670" s="41"/>
    </row>
    <row r="671" spans="2:17" ht="15" customHeight="1" x14ac:dyDescent="0.3">
      <c r="B671" s="142">
        <f t="shared" si="47"/>
        <v>1071.07</v>
      </c>
      <c r="C671" s="128"/>
      <c r="D671" s="129">
        <f t="shared" si="48"/>
        <v>1071.02</v>
      </c>
      <c r="E671" s="144">
        <v>45963</v>
      </c>
      <c r="F671" s="37">
        <v>1071.07</v>
      </c>
      <c r="G671" s="145">
        <v>45964</v>
      </c>
      <c r="H671" s="76">
        <f t="shared" si="49"/>
        <v>4.9999999999954525E-2</v>
      </c>
      <c r="K671" s="134">
        <v>668</v>
      </c>
      <c r="L671" s="135">
        <v>45964</v>
      </c>
      <c r="M671" s="136"/>
      <c r="N671" s="137">
        <f t="shared" si="50"/>
        <v>220</v>
      </c>
      <c r="O671" s="138">
        <v>220</v>
      </c>
      <c r="P671" s="139">
        <f t="shared" si="51"/>
        <v>0</v>
      </c>
      <c r="Q671" s="41"/>
    </row>
    <row r="672" spans="2:17" ht="15" customHeight="1" x14ac:dyDescent="0.3">
      <c r="B672" s="142">
        <f t="shared" si="47"/>
        <v>1072.27</v>
      </c>
      <c r="C672" s="128"/>
      <c r="D672" s="129">
        <f t="shared" si="48"/>
        <v>1071.07</v>
      </c>
      <c r="E672" s="144">
        <v>45964</v>
      </c>
      <c r="F672" s="37">
        <v>1072.27</v>
      </c>
      <c r="G672" s="145">
        <v>45965</v>
      </c>
      <c r="H672" s="76">
        <f t="shared" si="49"/>
        <v>1.2000000000000455</v>
      </c>
      <c r="K672" s="134">
        <v>669</v>
      </c>
      <c r="L672" s="135">
        <v>45965</v>
      </c>
      <c r="M672" s="136"/>
      <c r="N672" s="137">
        <f t="shared" si="50"/>
        <v>220</v>
      </c>
      <c r="O672" s="138">
        <v>100</v>
      </c>
      <c r="P672" s="139">
        <f t="shared" si="51"/>
        <v>120</v>
      </c>
      <c r="Q672" s="41"/>
    </row>
    <row r="673" spans="2:17" ht="15" customHeight="1" x14ac:dyDescent="0.3">
      <c r="B673" s="142">
        <f t="shared" si="47"/>
        <v>1084.0899999999999</v>
      </c>
      <c r="C673" s="128"/>
      <c r="D673" s="129">
        <f t="shared" si="48"/>
        <v>1072.27</v>
      </c>
      <c r="E673" s="144">
        <v>45965</v>
      </c>
      <c r="F673" s="37">
        <v>1084.0899999999999</v>
      </c>
      <c r="G673" s="145">
        <v>45966</v>
      </c>
      <c r="H673" s="76">
        <f t="shared" si="49"/>
        <v>11.819999999999936</v>
      </c>
      <c r="K673" s="134">
        <v>670</v>
      </c>
      <c r="L673" s="135">
        <v>45966</v>
      </c>
      <c r="M673" s="136"/>
      <c r="N673" s="137">
        <f t="shared" si="50"/>
        <v>100</v>
      </c>
      <c r="O673" s="138">
        <v>67</v>
      </c>
      <c r="P673" s="139">
        <f t="shared" si="51"/>
        <v>33</v>
      </c>
      <c r="Q673" s="41"/>
    </row>
    <row r="674" spans="2:17" ht="15" customHeight="1" x14ac:dyDescent="0.3">
      <c r="B674" s="142">
        <f t="shared" si="47"/>
        <v>1087.0899999999999</v>
      </c>
      <c r="C674" s="128"/>
      <c r="D674" s="129">
        <f t="shared" si="48"/>
        <v>1084.0899999999999</v>
      </c>
      <c r="E674" s="144">
        <v>45966</v>
      </c>
      <c r="F674" s="37">
        <v>1087.0899999999999</v>
      </c>
      <c r="G674" s="145">
        <v>45967</v>
      </c>
      <c r="H674" s="76">
        <f t="shared" si="49"/>
        <v>3</v>
      </c>
      <c r="K674" s="134">
        <v>671</v>
      </c>
      <c r="L674" s="135">
        <v>45967</v>
      </c>
      <c r="M674" s="136">
        <v>270</v>
      </c>
      <c r="N674" s="137">
        <f t="shared" si="50"/>
        <v>67</v>
      </c>
      <c r="O674" s="138">
        <v>334</v>
      </c>
      <c r="P674" s="139">
        <f t="shared" si="51"/>
        <v>3</v>
      </c>
      <c r="Q674" s="41"/>
    </row>
    <row r="675" spans="2:17" ht="15" customHeight="1" x14ac:dyDescent="0.3">
      <c r="B675" s="142">
        <f t="shared" si="47"/>
        <v>1087.0899999999999</v>
      </c>
      <c r="C675" s="128"/>
      <c r="D675" s="129">
        <f t="shared" si="48"/>
        <v>1087.0899999999999</v>
      </c>
      <c r="E675" s="144">
        <v>45967</v>
      </c>
      <c r="F675" s="37">
        <v>1087.0899999999999</v>
      </c>
      <c r="G675" s="145">
        <v>45968</v>
      </c>
      <c r="H675" s="76">
        <f t="shared" si="49"/>
        <v>0</v>
      </c>
      <c r="K675" s="134">
        <v>672</v>
      </c>
      <c r="L675" s="135">
        <v>45968</v>
      </c>
      <c r="M675" s="136"/>
      <c r="N675" s="137">
        <f t="shared" si="50"/>
        <v>334</v>
      </c>
      <c r="O675" s="138">
        <v>305</v>
      </c>
      <c r="P675" s="139">
        <f t="shared" si="51"/>
        <v>29</v>
      </c>
      <c r="Q675" s="41"/>
    </row>
    <row r="676" spans="2:17" ht="15" customHeight="1" x14ac:dyDescent="0.3">
      <c r="B676" s="142">
        <f t="shared" ref="B676:B682" si="52">F676</f>
        <v>1088.3399999999999</v>
      </c>
      <c r="C676" s="128"/>
      <c r="D676" s="129">
        <f t="shared" ref="D676:D682" si="53">F675</f>
        <v>1087.0899999999999</v>
      </c>
      <c r="E676" s="144">
        <v>45968</v>
      </c>
      <c r="F676" s="37">
        <v>1088.3399999999999</v>
      </c>
      <c r="G676" s="145">
        <v>45969</v>
      </c>
      <c r="H676" s="76">
        <f t="shared" ref="H676:H682" si="54">F676-D676</f>
        <v>1.25</v>
      </c>
      <c r="K676" s="134">
        <v>673</v>
      </c>
      <c r="L676" s="135">
        <v>45969</v>
      </c>
      <c r="M676" s="136"/>
      <c r="N676" s="137">
        <f t="shared" ref="N676:N682" si="55">O675</f>
        <v>305</v>
      </c>
      <c r="O676" s="138">
        <v>245</v>
      </c>
      <c r="P676" s="139">
        <f t="shared" ref="P676:P682" si="56">M676+N676-O676</f>
        <v>60</v>
      </c>
      <c r="Q676" s="41"/>
    </row>
    <row r="677" spans="2:17" ht="15" customHeight="1" x14ac:dyDescent="0.3">
      <c r="B677" s="142">
        <f t="shared" si="52"/>
        <v>1093.43</v>
      </c>
      <c r="C677" s="128"/>
      <c r="D677" s="129">
        <f t="shared" si="53"/>
        <v>1088.3399999999999</v>
      </c>
      <c r="E677" s="144">
        <v>45969</v>
      </c>
      <c r="F677" s="37">
        <v>1093.43</v>
      </c>
      <c r="G677" s="145">
        <v>45970</v>
      </c>
      <c r="H677" s="76">
        <f t="shared" si="54"/>
        <v>5.0900000000001455</v>
      </c>
      <c r="K677" s="134">
        <v>674</v>
      </c>
      <c r="L677" s="135">
        <v>45970</v>
      </c>
      <c r="M677" s="136"/>
      <c r="N677" s="137">
        <f t="shared" si="55"/>
        <v>245</v>
      </c>
      <c r="O677" s="138">
        <v>240</v>
      </c>
      <c r="P677" s="139">
        <f t="shared" si="56"/>
        <v>5</v>
      </c>
      <c r="Q677" s="41"/>
    </row>
    <row r="678" spans="2:17" ht="15" customHeight="1" x14ac:dyDescent="0.3">
      <c r="B678" s="142">
        <f t="shared" si="52"/>
        <v>1095.18</v>
      </c>
      <c r="C678" s="128"/>
      <c r="D678" s="129">
        <f t="shared" si="53"/>
        <v>1093.43</v>
      </c>
      <c r="E678" s="144">
        <v>45970</v>
      </c>
      <c r="F678" s="37">
        <v>1095.18</v>
      </c>
      <c r="G678" s="145">
        <v>45971</v>
      </c>
      <c r="H678" s="76">
        <f t="shared" si="54"/>
        <v>1.75</v>
      </c>
      <c r="K678" s="134">
        <v>675</v>
      </c>
      <c r="L678" s="135">
        <v>45971</v>
      </c>
      <c r="M678" s="136"/>
      <c r="N678" s="137">
        <f t="shared" si="55"/>
        <v>240</v>
      </c>
      <c r="O678" s="138">
        <v>220</v>
      </c>
      <c r="P678" s="139">
        <f t="shared" si="56"/>
        <v>20</v>
      </c>
      <c r="Q678" s="41"/>
    </row>
    <row r="679" spans="2:17" ht="15" customHeight="1" x14ac:dyDescent="0.3">
      <c r="B679" s="142">
        <f t="shared" si="52"/>
        <v>1097.26</v>
      </c>
      <c r="C679" s="128"/>
      <c r="D679" s="129">
        <f t="shared" si="53"/>
        <v>1095.18</v>
      </c>
      <c r="E679" s="144">
        <v>45971</v>
      </c>
      <c r="F679" s="37">
        <v>1097.26</v>
      </c>
      <c r="G679" s="145">
        <v>45972</v>
      </c>
      <c r="H679" s="76">
        <f t="shared" si="54"/>
        <v>2.0799999999999272</v>
      </c>
      <c r="K679" s="134">
        <v>676</v>
      </c>
      <c r="L679" s="135">
        <v>45972</v>
      </c>
      <c r="M679" s="136">
        <v>180</v>
      </c>
      <c r="N679" s="137">
        <f t="shared" si="55"/>
        <v>220</v>
      </c>
      <c r="O679" s="138">
        <v>315</v>
      </c>
      <c r="P679" s="139">
        <f t="shared" si="56"/>
        <v>85</v>
      </c>
      <c r="Q679" s="41"/>
    </row>
    <row r="680" spans="2:17" ht="15" customHeight="1" x14ac:dyDescent="0.3">
      <c r="B680" s="142">
        <f t="shared" si="52"/>
        <v>1101.8599999999999</v>
      </c>
      <c r="C680" s="128"/>
      <c r="D680" s="129">
        <f t="shared" si="53"/>
        <v>1097.26</v>
      </c>
      <c r="E680" s="144">
        <v>45972</v>
      </c>
      <c r="F680" s="37">
        <v>1101.8599999999999</v>
      </c>
      <c r="G680" s="145">
        <v>45973</v>
      </c>
      <c r="H680" s="76">
        <f t="shared" si="54"/>
        <v>4.5999999999999091</v>
      </c>
      <c r="K680" s="134">
        <v>677</v>
      </c>
      <c r="L680" s="135">
        <v>45973</v>
      </c>
      <c r="M680" s="136"/>
      <c r="N680" s="137">
        <f t="shared" si="55"/>
        <v>315</v>
      </c>
      <c r="O680" s="138">
        <v>315</v>
      </c>
      <c r="P680" s="139">
        <f t="shared" si="56"/>
        <v>0</v>
      </c>
      <c r="Q680" s="41"/>
    </row>
    <row r="681" spans="2:17" ht="15" customHeight="1" x14ac:dyDescent="0.3">
      <c r="B681" s="142">
        <f t="shared" si="52"/>
        <v>1101.8599999999999</v>
      </c>
      <c r="C681" s="128"/>
      <c r="D681" s="129">
        <f t="shared" si="53"/>
        <v>1101.8599999999999</v>
      </c>
      <c r="E681" s="144">
        <v>45973</v>
      </c>
      <c r="F681" s="37">
        <v>1101.8599999999999</v>
      </c>
      <c r="G681" s="145">
        <v>45974</v>
      </c>
      <c r="H681" s="76">
        <f t="shared" si="54"/>
        <v>0</v>
      </c>
      <c r="K681" s="134">
        <v>678</v>
      </c>
      <c r="L681" s="135">
        <v>45974</v>
      </c>
      <c r="M681" s="136"/>
      <c r="N681" s="137">
        <f t="shared" si="55"/>
        <v>315</v>
      </c>
      <c r="O681" s="138">
        <v>180</v>
      </c>
      <c r="P681" s="139">
        <f t="shared" si="56"/>
        <v>135</v>
      </c>
      <c r="Q681" s="41"/>
    </row>
    <row r="682" spans="2:17" ht="15" customHeight="1" x14ac:dyDescent="0.3">
      <c r="B682" s="142">
        <f t="shared" si="52"/>
        <v>1113.97</v>
      </c>
      <c r="C682" s="128"/>
      <c r="D682" s="129">
        <f t="shared" si="53"/>
        <v>1101.8599999999999</v>
      </c>
      <c r="E682" s="144">
        <v>45974</v>
      </c>
      <c r="F682" s="37">
        <v>1113.97</v>
      </c>
      <c r="G682" s="145">
        <v>45975</v>
      </c>
      <c r="H682" s="76">
        <f t="shared" si="54"/>
        <v>12.110000000000127</v>
      </c>
      <c r="K682" s="134">
        <v>679</v>
      </c>
      <c r="L682" s="135">
        <v>45975</v>
      </c>
      <c r="M682" s="136"/>
      <c r="N682" s="137">
        <f t="shared" si="55"/>
        <v>180</v>
      </c>
      <c r="O682" s="138">
        <v>160</v>
      </c>
      <c r="P682" s="139">
        <f t="shared" si="56"/>
        <v>20</v>
      </c>
      <c r="Q682" s="41"/>
    </row>
    <row r="683" spans="2:17" ht="15" customHeight="1" x14ac:dyDescent="0.3">
      <c r="B683" s="142">
        <f t="shared" ref="B683:B746" si="57">F683</f>
        <v>1117.1199999999999</v>
      </c>
      <c r="C683" s="128"/>
      <c r="D683" s="129">
        <f t="shared" ref="D683:D746" si="58">F682</f>
        <v>1113.97</v>
      </c>
      <c r="E683" s="144">
        <v>45975</v>
      </c>
      <c r="F683" s="37">
        <v>1117.1199999999999</v>
      </c>
      <c r="G683" s="145">
        <v>45976</v>
      </c>
      <c r="H683" s="76">
        <f t="shared" ref="H683:H746" si="59">F683-D683</f>
        <v>3.1499999999998636</v>
      </c>
      <c r="K683" s="134">
        <v>680</v>
      </c>
      <c r="L683" s="135">
        <v>45976</v>
      </c>
      <c r="M683" s="136"/>
      <c r="N683" s="137">
        <f t="shared" ref="N683:N700" si="60">O682</f>
        <v>160</v>
      </c>
      <c r="O683" s="138">
        <v>145</v>
      </c>
      <c r="P683" s="139">
        <f t="shared" ref="P683:P700" si="61">M683+N683-O683</f>
        <v>15</v>
      </c>
      <c r="Q683" s="41"/>
    </row>
    <row r="684" spans="2:17" ht="15" customHeight="1" x14ac:dyDescent="0.3">
      <c r="B684" s="142">
        <f t="shared" si="57"/>
        <v>1118.19</v>
      </c>
      <c r="C684" s="128"/>
      <c r="D684" s="129">
        <f t="shared" si="58"/>
        <v>1117.1199999999999</v>
      </c>
      <c r="E684" s="144">
        <v>45976</v>
      </c>
      <c r="F684" s="37">
        <v>1118.19</v>
      </c>
      <c r="G684" s="145">
        <v>45977</v>
      </c>
      <c r="H684" s="76">
        <f t="shared" si="59"/>
        <v>1.0700000000001637</v>
      </c>
      <c r="K684" s="134">
        <v>681</v>
      </c>
      <c r="L684" s="135">
        <v>45977</v>
      </c>
      <c r="M684" s="136"/>
      <c r="N684" s="137">
        <f t="shared" si="60"/>
        <v>145</v>
      </c>
      <c r="O684" s="138">
        <v>145</v>
      </c>
      <c r="P684" s="139">
        <f t="shared" si="61"/>
        <v>0</v>
      </c>
      <c r="Q684" s="41"/>
    </row>
    <row r="685" spans="2:17" ht="15" customHeight="1" x14ac:dyDescent="0.3">
      <c r="B685" s="142">
        <f t="shared" si="57"/>
        <v>1118.19</v>
      </c>
      <c r="C685" s="128"/>
      <c r="D685" s="129">
        <f t="shared" si="58"/>
        <v>1118.19</v>
      </c>
      <c r="E685" s="144">
        <v>45977</v>
      </c>
      <c r="F685" s="37">
        <v>1118.19</v>
      </c>
      <c r="G685" s="145">
        <v>45978</v>
      </c>
      <c r="H685" s="76">
        <f t="shared" si="59"/>
        <v>0</v>
      </c>
      <c r="K685" s="134">
        <v>682</v>
      </c>
      <c r="L685" s="135">
        <v>45978</v>
      </c>
      <c r="M685" s="136"/>
      <c r="N685" s="137">
        <f t="shared" si="60"/>
        <v>145</v>
      </c>
      <c r="O685" s="138">
        <v>145</v>
      </c>
      <c r="P685" s="139">
        <f t="shared" si="61"/>
        <v>0</v>
      </c>
      <c r="Q685" s="41"/>
    </row>
    <row r="686" spans="2:17" ht="15" customHeight="1" x14ac:dyDescent="0.3">
      <c r="B686" s="142">
        <f t="shared" si="57"/>
        <v>1118.19</v>
      </c>
      <c r="C686" s="128"/>
      <c r="D686" s="129">
        <f t="shared" si="58"/>
        <v>1118.19</v>
      </c>
      <c r="E686" s="144">
        <v>45978</v>
      </c>
      <c r="F686" s="37">
        <v>1118.19</v>
      </c>
      <c r="G686" s="145">
        <v>45979</v>
      </c>
      <c r="H686" s="76">
        <f t="shared" si="59"/>
        <v>0</v>
      </c>
      <c r="K686" s="134">
        <v>683</v>
      </c>
      <c r="L686" s="135">
        <v>45979</v>
      </c>
      <c r="M686" s="136">
        <v>180</v>
      </c>
      <c r="N686" s="137">
        <f t="shared" si="60"/>
        <v>145</v>
      </c>
      <c r="O686" s="138">
        <v>300</v>
      </c>
      <c r="P686" s="139">
        <f t="shared" si="61"/>
        <v>25</v>
      </c>
      <c r="Q686" s="41"/>
    </row>
    <row r="687" spans="2:17" ht="15" customHeight="1" x14ac:dyDescent="0.3">
      <c r="B687" s="142">
        <f t="shared" si="57"/>
        <v>1121.55</v>
      </c>
      <c r="C687" s="128"/>
      <c r="D687" s="129">
        <f t="shared" si="58"/>
        <v>1118.19</v>
      </c>
      <c r="E687" s="144">
        <v>45979</v>
      </c>
      <c r="F687" s="37">
        <v>1121.55</v>
      </c>
      <c r="G687" s="145">
        <v>45980</v>
      </c>
      <c r="H687" s="76">
        <f t="shared" si="59"/>
        <v>3.3599999999999</v>
      </c>
      <c r="K687" s="134">
        <v>684</v>
      </c>
      <c r="L687" s="135">
        <v>45980</v>
      </c>
      <c r="M687" s="136"/>
      <c r="N687" s="137">
        <f t="shared" si="60"/>
        <v>300</v>
      </c>
      <c r="O687" s="138">
        <v>300</v>
      </c>
      <c r="P687" s="139">
        <f t="shared" si="61"/>
        <v>0</v>
      </c>
      <c r="Q687" s="41"/>
    </row>
    <row r="688" spans="2:17" ht="15" customHeight="1" x14ac:dyDescent="0.3">
      <c r="B688" s="142">
        <f t="shared" si="57"/>
        <v>1121.9000000000001</v>
      </c>
      <c r="C688" s="128"/>
      <c r="D688" s="129">
        <f t="shared" si="58"/>
        <v>1121.55</v>
      </c>
      <c r="E688" s="144">
        <v>45980</v>
      </c>
      <c r="F688" s="37">
        <v>1121.9000000000001</v>
      </c>
      <c r="G688" s="145">
        <v>45981</v>
      </c>
      <c r="H688" s="76">
        <f t="shared" si="59"/>
        <v>0.35000000000013642</v>
      </c>
      <c r="K688" s="134">
        <v>685</v>
      </c>
      <c r="L688" s="135">
        <v>45981</v>
      </c>
      <c r="M688" s="136"/>
      <c r="N688" s="137">
        <f t="shared" si="60"/>
        <v>300</v>
      </c>
      <c r="O688" s="138">
        <v>290</v>
      </c>
      <c r="P688" s="139">
        <f t="shared" si="61"/>
        <v>10</v>
      </c>
      <c r="Q688" s="41"/>
    </row>
    <row r="689" spans="2:17" ht="15" customHeight="1" x14ac:dyDescent="0.3">
      <c r="B689" s="142">
        <f t="shared" si="57"/>
        <v>1126.01</v>
      </c>
      <c r="C689" s="128"/>
      <c r="D689" s="129">
        <f t="shared" si="58"/>
        <v>1121.9000000000001</v>
      </c>
      <c r="E689" s="144">
        <v>45981</v>
      </c>
      <c r="F689" s="37">
        <v>1126.01</v>
      </c>
      <c r="G689" s="145">
        <v>45982</v>
      </c>
      <c r="H689" s="76">
        <f t="shared" si="59"/>
        <v>4.1099999999999</v>
      </c>
      <c r="K689" s="134">
        <v>686</v>
      </c>
      <c r="L689" s="135">
        <v>45982</v>
      </c>
      <c r="M689" s="136"/>
      <c r="N689" s="137">
        <f t="shared" si="60"/>
        <v>290</v>
      </c>
      <c r="O689" s="138">
        <v>250</v>
      </c>
      <c r="P689" s="139">
        <f t="shared" si="61"/>
        <v>40</v>
      </c>
      <c r="Q689" s="41"/>
    </row>
    <row r="690" spans="2:17" ht="15" customHeight="1" x14ac:dyDescent="0.3">
      <c r="B690" s="142">
        <f t="shared" si="57"/>
        <v>1126.6400000000001</v>
      </c>
      <c r="C690" s="128"/>
      <c r="D690" s="129">
        <f t="shared" si="58"/>
        <v>1126.01</v>
      </c>
      <c r="E690" s="144">
        <v>45982</v>
      </c>
      <c r="F690" s="37">
        <v>1126.6400000000001</v>
      </c>
      <c r="G690" s="145">
        <v>45983</v>
      </c>
      <c r="H690" s="76">
        <f t="shared" si="59"/>
        <v>0.63000000000010914</v>
      </c>
      <c r="K690" s="134">
        <v>687</v>
      </c>
      <c r="L690" s="135">
        <v>45983</v>
      </c>
      <c r="M690" s="136"/>
      <c r="N690" s="137">
        <f t="shared" si="60"/>
        <v>250</v>
      </c>
      <c r="O690" s="138">
        <v>250</v>
      </c>
      <c r="P690" s="139">
        <f t="shared" si="61"/>
        <v>0</v>
      </c>
      <c r="Q690" s="41"/>
    </row>
    <row r="691" spans="2:17" ht="15" customHeight="1" x14ac:dyDescent="0.3">
      <c r="B691" s="142">
        <f t="shared" si="57"/>
        <v>1128.1300000000001</v>
      </c>
      <c r="C691" s="128"/>
      <c r="D691" s="129">
        <f t="shared" si="58"/>
        <v>1126.6400000000001</v>
      </c>
      <c r="E691" s="144">
        <v>45983</v>
      </c>
      <c r="F691" s="37">
        <v>1128.1300000000001</v>
      </c>
      <c r="G691" s="145">
        <v>45984</v>
      </c>
      <c r="H691" s="76">
        <f t="shared" si="59"/>
        <v>1.4900000000000091</v>
      </c>
      <c r="K691" s="134">
        <v>688</v>
      </c>
      <c r="L691" s="135">
        <v>45984</v>
      </c>
      <c r="M691" s="136"/>
      <c r="N691" s="137">
        <f t="shared" si="60"/>
        <v>250</v>
      </c>
      <c r="O691" s="138">
        <v>250</v>
      </c>
      <c r="P691" s="139">
        <f t="shared" si="61"/>
        <v>0</v>
      </c>
      <c r="Q691" s="41"/>
    </row>
    <row r="692" spans="2:17" ht="15" customHeight="1" x14ac:dyDescent="0.3">
      <c r="B692" s="142">
        <f t="shared" si="57"/>
        <v>1128.1300000000001</v>
      </c>
      <c r="C692" s="128"/>
      <c r="D692" s="129">
        <f t="shared" si="58"/>
        <v>1128.1300000000001</v>
      </c>
      <c r="E692" s="144">
        <v>45984</v>
      </c>
      <c r="F692" s="37">
        <v>1128.1300000000001</v>
      </c>
      <c r="G692" s="145">
        <v>45985</v>
      </c>
      <c r="H692" s="76">
        <f t="shared" si="59"/>
        <v>0</v>
      </c>
      <c r="K692" s="134">
        <v>689</v>
      </c>
      <c r="L692" s="135">
        <v>45985</v>
      </c>
      <c r="M692" s="136"/>
      <c r="N692" s="137">
        <f t="shared" si="60"/>
        <v>250</v>
      </c>
      <c r="O692" s="138">
        <v>220</v>
      </c>
      <c r="P692" s="139">
        <f t="shared" si="61"/>
        <v>30</v>
      </c>
      <c r="Q692" s="41"/>
    </row>
    <row r="693" spans="2:17" ht="15" customHeight="1" x14ac:dyDescent="0.3">
      <c r="B693" s="142">
        <f t="shared" si="57"/>
        <v>1132.02</v>
      </c>
      <c r="C693" s="128"/>
      <c r="D693" s="129">
        <f t="shared" si="58"/>
        <v>1128.1300000000001</v>
      </c>
      <c r="E693" s="144">
        <v>45985</v>
      </c>
      <c r="F693" s="37">
        <v>1132.02</v>
      </c>
      <c r="G693" s="145">
        <v>45986</v>
      </c>
      <c r="H693" s="76">
        <f t="shared" si="59"/>
        <v>3.8899999999998727</v>
      </c>
      <c r="K693" s="134">
        <v>690</v>
      </c>
      <c r="L693" s="135">
        <v>45986</v>
      </c>
      <c r="M693" s="136"/>
      <c r="N693" s="137">
        <f t="shared" si="60"/>
        <v>220</v>
      </c>
      <c r="O693" s="138">
        <v>190</v>
      </c>
      <c r="P693" s="139">
        <f t="shared" si="61"/>
        <v>30</v>
      </c>
      <c r="Q693" s="41"/>
    </row>
    <row r="694" spans="2:17" ht="15" customHeight="1" x14ac:dyDescent="0.3">
      <c r="B694" s="142">
        <f t="shared" si="57"/>
        <v>1134.43</v>
      </c>
      <c r="C694" s="128"/>
      <c r="D694" s="129">
        <f t="shared" si="58"/>
        <v>1132.02</v>
      </c>
      <c r="E694" s="144">
        <v>45986</v>
      </c>
      <c r="F694" s="37">
        <v>1134.43</v>
      </c>
      <c r="G694" s="145">
        <v>45987</v>
      </c>
      <c r="H694" s="76">
        <f t="shared" si="59"/>
        <v>2.4100000000000819</v>
      </c>
      <c r="K694" s="134">
        <v>691</v>
      </c>
      <c r="L694" s="135">
        <v>45987</v>
      </c>
      <c r="M694" s="136">
        <v>180</v>
      </c>
      <c r="N694" s="137">
        <f t="shared" si="60"/>
        <v>190</v>
      </c>
      <c r="O694" s="138">
        <v>310</v>
      </c>
      <c r="P694" s="139">
        <f t="shared" si="61"/>
        <v>60</v>
      </c>
      <c r="Q694" s="41"/>
    </row>
    <row r="695" spans="2:17" ht="15" customHeight="1" x14ac:dyDescent="0.3">
      <c r="B695" s="142">
        <f t="shared" si="57"/>
        <v>1136.8800000000001</v>
      </c>
      <c r="C695" s="128"/>
      <c r="D695" s="129">
        <f t="shared" si="58"/>
        <v>1134.43</v>
      </c>
      <c r="E695" s="144">
        <v>45987</v>
      </c>
      <c r="F695" s="37">
        <v>1136.8800000000001</v>
      </c>
      <c r="G695" s="145">
        <v>45988</v>
      </c>
      <c r="H695" s="76">
        <f t="shared" si="59"/>
        <v>2.4500000000000455</v>
      </c>
      <c r="K695" s="134">
        <v>692</v>
      </c>
      <c r="L695" s="135">
        <v>45988</v>
      </c>
      <c r="M695" s="136"/>
      <c r="N695" s="137">
        <f t="shared" si="60"/>
        <v>310</v>
      </c>
      <c r="O695" s="138">
        <v>310</v>
      </c>
      <c r="P695" s="139">
        <f t="shared" si="61"/>
        <v>0</v>
      </c>
      <c r="Q695" s="41"/>
    </row>
    <row r="696" spans="2:17" ht="15" customHeight="1" x14ac:dyDescent="0.3">
      <c r="B696" s="142">
        <f t="shared" si="57"/>
        <v>1138.03</v>
      </c>
      <c r="C696" s="128"/>
      <c r="D696" s="129">
        <f t="shared" si="58"/>
        <v>1136.8800000000001</v>
      </c>
      <c r="E696" s="144">
        <v>45988</v>
      </c>
      <c r="F696" s="37">
        <v>1138.03</v>
      </c>
      <c r="G696" s="145">
        <v>45989</v>
      </c>
      <c r="H696" s="76">
        <f t="shared" si="59"/>
        <v>1.1499999999998636</v>
      </c>
      <c r="K696" s="134">
        <v>693</v>
      </c>
      <c r="L696" s="135">
        <v>45989</v>
      </c>
      <c r="M696" s="136"/>
      <c r="N696" s="137">
        <f t="shared" si="60"/>
        <v>310</v>
      </c>
      <c r="O696" s="138">
        <v>300</v>
      </c>
      <c r="P696" s="139">
        <f t="shared" si="61"/>
        <v>10</v>
      </c>
      <c r="Q696" s="41"/>
    </row>
    <row r="697" spans="2:17" ht="15" customHeight="1" x14ac:dyDescent="0.3">
      <c r="B697" s="142">
        <f t="shared" si="57"/>
        <v>1139.5899999999999</v>
      </c>
      <c r="C697" s="128"/>
      <c r="D697" s="129">
        <f t="shared" si="58"/>
        <v>1138.03</v>
      </c>
      <c r="E697" s="144">
        <v>45989</v>
      </c>
      <c r="F697" s="37">
        <v>1139.5899999999999</v>
      </c>
      <c r="G697" s="145">
        <v>45990</v>
      </c>
      <c r="H697" s="76">
        <f t="shared" si="59"/>
        <v>1.5599999999999454</v>
      </c>
      <c r="K697" s="134">
        <v>694</v>
      </c>
      <c r="L697" s="135">
        <v>45990</v>
      </c>
      <c r="M697" s="136"/>
      <c r="N697" s="137">
        <f t="shared" si="60"/>
        <v>300</v>
      </c>
      <c r="O697" s="138">
        <v>300</v>
      </c>
      <c r="P697" s="139">
        <f t="shared" si="61"/>
        <v>0</v>
      </c>
      <c r="Q697" s="41"/>
    </row>
    <row r="698" spans="2:17" ht="15" customHeight="1" x14ac:dyDescent="0.3">
      <c r="B698" s="142">
        <f t="shared" si="57"/>
        <v>1139.5899999999999</v>
      </c>
      <c r="C698" s="128"/>
      <c r="D698" s="129">
        <f t="shared" si="58"/>
        <v>1139.5899999999999</v>
      </c>
      <c r="E698" s="144">
        <v>45990</v>
      </c>
      <c r="F698" s="37">
        <v>1139.5899999999999</v>
      </c>
      <c r="G698" s="145">
        <v>45991</v>
      </c>
      <c r="H698" s="76">
        <f t="shared" si="59"/>
        <v>0</v>
      </c>
      <c r="K698" s="134">
        <v>695</v>
      </c>
      <c r="L698" s="135">
        <v>45991</v>
      </c>
      <c r="M698" s="136"/>
      <c r="N698" s="137">
        <f t="shared" si="60"/>
        <v>300</v>
      </c>
      <c r="O698" s="138">
        <v>300</v>
      </c>
      <c r="P698" s="139">
        <f t="shared" si="61"/>
        <v>0</v>
      </c>
      <c r="Q698" s="41"/>
    </row>
    <row r="699" spans="2:17" ht="15" customHeight="1" x14ac:dyDescent="0.3">
      <c r="B699" s="142">
        <f t="shared" si="57"/>
        <v>1139.5899999999999</v>
      </c>
      <c r="C699" s="128"/>
      <c r="D699" s="129">
        <f t="shared" si="58"/>
        <v>1139.5899999999999</v>
      </c>
      <c r="E699" s="144">
        <v>45991</v>
      </c>
      <c r="F699" s="37">
        <v>1139.5899999999999</v>
      </c>
      <c r="G699" s="145">
        <v>45992</v>
      </c>
      <c r="H699" s="76">
        <f t="shared" si="59"/>
        <v>0</v>
      </c>
      <c r="K699" s="134">
        <v>696</v>
      </c>
      <c r="L699" s="135">
        <v>45992</v>
      </c>
      <c r="M699" s="136"/>
      <c r="N699" s="137">
        <f t="shared" si="60"/>
        <v>300</v>
      </c>
      <c r="O699" s="138">
        <v>250</v>
      </c>
      <c r="P699" s="139">
        <f t="shared" si="61"/>
        <v>50</v>
      </c>
      <c r="Q699" s="41"/>
    </row>
    <row r="700" spans="2:17" ht="15" customHeight="1" x14ac:dyDescent="0.3">
      <c r="B700" s="142">
        <f t="shared" si="57"/>
        <v>1144.3399999999999</v>
      </c>
      <c r="C700" s="128"/>
      <c r="D700" s="129">
        <f t="shared" si="58"/>
        <v>1139.5899999999999</v>
      </c>
      <c r="E700" s="144">
        <v>45992</v>
      </c>
      <c r="F700" s="37">
        <v>1144.3399999999999</v>
      </c>
      <c r="G700" s="145">
        <v>45993</v>
      </c>
      <c r="H700" s="76">
        <f t="shared" si="59"/>
        <v>4.75</v>
      </c>
      <c r="K700" s="134">
        <v>697</v>
      </c>
      <c r="L700" s="135">
        <v>45993</v>
      </c>
      <c r="M700" s="136"/>
      <c r="N700" s="137">
        <f t="shared" si="60"/>
        <v>250</v>
      </c>
      <c r="O700" s="138">
        <v>245</v>
      </c>
      <c r="P700" s="139">
        <f t="shared" si="61"/>
        <v>5</v>
      </c>
      <c r="Q700" s="41"/>
    </row>
    <row r="701" spans="2:17" ht="15" customHeight="1" x14ac:dyDescent="0.3">
      <c r="B701" s="142">
        <f t="shared" si="57"/>
        <v>1145.32</v>
      </c>
      <c r="C701" s="128"/>
      <c r="D701" s="129">
        <f t="shared" si="58"/>
        <v>1144.3399999999999</v>
      </c>
      <c r="E701" s="144">
        <v>45993</v>
      </c>
      <c r="F701" s="37">
        <v>1145.32</v>
      </c>
      <c r="G701" s="145">
        <v>45994</v>
      </c>
      <c r="H701" s="76">
        <f t="shared" si="59"/>
        <v>0.98000000000001819</v>
      </c>
      <c r="K701" s="134">
        <v>698</v>
      </c>
      <c r="L701" s="135">
        <v>45994</v>
      </c>
      <c r="M701" s="136"/>
      <c r="N701" s="137">
        <f t="shared" ref="N701:N764" si="62">O700</f>
        <v>245</v>
      </c>
      <c r="O701" s="138">
        <v>235</v>
      </c>
      <c r="P701" s="139">
        <f t="shared" ref="P701:P764" si="63">M701+N701-O701</f>
        <v>10</v>
      </c>
      <c r="Q701" s="41"/>
    </row>
    <row r="702" spans="2:17" ht="15" customHeight="1" x14ac:dyDescent="0.3">
      <c r="B702" s="142">
        <f t="shared" si="57"/>
        <v>1146.4000000000001</v>
      </c>
      <c r="C702" s="128"/>
      <c r="D702" s="129">
        <f t="shared" si="58"/>
        <v>1145.32</v>
      </c>
      <c r="E702" s="144">
        <v>45994</v>
      </c>
      <c r="F702" s="37">
        <v>1146.4000000000001</v>
      </c>
      <c r="G702" s="145">
        <v>45995</v>
      </c>
      <c r="H702" s="76">
        <f t="shared" si="59"/>
        <v>1.0800000000001546</v>
      </c>
      <c r="K702" s="134">
        <v>699</v>
      </c>
      <c r="L702" s="135">
        <v>45995</v>
      </c>
      <c r="M702" s="136"/>
      <c r="N702" s="137">
        <f t="shared" si="62"/>
        <v>235</v>
      </c>
      <c r="O702" s="138">
        <v>235</v>
      </c>
      <c r="P702" s="139">
        <f t="shared" si="63"/>
        <v>0</v>
      </c>
      <c r="Q702" s="41"/>
    </row>
    <row r="703" spans="2:17" ht="15" customHeight="1" x14ac:dyDescent="0.3">
      <c r="B703" s="142">
        <f t="shared" si="57"/>
        <v>1146.4000000000001</v>
      </c>
      <c r="C703" s="128"/>
      <c r="D703" s="129">
        <f t="shared" si="58"/>
        <v>1146.4000000000001</v>
      </c>
      <c r="E703" s="144">
        <v>45995</v>
      </c>
      <c r="F703" s="37">
        <v>1146.4000000000001</v>
      </c>
      <c r="G703" s="145">
        <v>45996</v>
      </c>
      <c r="H703" s="76">
        <f t="shared" si="59"/>
        <v>0</v>
      </c>
      <c r="K703" s="134">
        <v>700</v>
      </c>
      <c r="L703" s="135">
        <v>45996</v>
      </c>
      <c r="M703" s="136"/>
      <c r="N703" s="137">
        <f t="shared" si="62"/>
        <v>235</v>
      </c>
      <c r="O703" s="138">
        <v>145</v>
      </c>
      <c r="P703" s="139">
        <f t="shared" si="63"/>
        <v>90</v>
      </c>
      <c r="Q703" s="41"/>
    </row>
    <row r="704" spans="2:17" ht="15" customHeight="1" x14ac:dyDescent="0.3">
      <c r="B704" s="142">
        <f t="shared" si="57"/>
        <v>1155.6300000000001</v>
      </c>
      <c r="C704" s="128"/>
      <c r="D704" s="129">
        <f t="shared" si="58"/>
        <v>1146.4000000000001</v>
      </c>
      <c r="E704" s="144">
        <v>45996</v>
      </c>
      <c r="F704" s="37">
        <v>1155.6300000000001</v>
      </c>
      <c r="G704" s="145">
        <v>45997</v>
      </c>
      <c r="H704" s="76">
        <f t="shared" si="59"/>
        <v>9.2300000000000182</v>
      </c>
      <c r="K704" s="134">
        <v>701</v>
      </c>
      <c r="L704" s="135">
        <v>45997</v>
      </c>
      <c r="M704" s="136">
        <v>90</v>
      </c>
      <c r="N704" s="137">
        <f t="shared" si="62"/>
        <v>145</v>
      </c>
      <c r="O704" s="138">
        <v>220</v>
      </c>
      <c r="P704" s="139">
        <f t="shared" si="63"/>
        <v>15</v>
      </c>
      <c r="Q704" s="41"/>
    </row>
    <row r="705" spans="2:17" ht="15" customHeight="1" x14ac:dyDescent="0.3">
      <c r="B705" s="142">
        <f t="shared" si="57"/>
        <v>1158.1199999999999</v>
      </c>
      <c r="C705" s="128"/>
      <c r="D705" s="129">
        <f t="shared" si="58"/>
        <v>1155.6300000000001</v>
      </c>
      <c r="E705" s="144">
        <v>45997</v>
      </c>
      <c r="F705" s="37">
        <v>1158.1199999999999</v>
      </c>
      <c r="G705" s="145">
        <v>45998</v>
      </c>
      <c r="H705" s="76">
        <f t="shared" si="59"/>
        <v>2.4899999999997817</v>
      </c>
      <c r="K705" s="134">
        <v>702</v>
      </c>
      <c r="L705" s="135">
        <v>45998</v>
      </c>
      <c r="M705" s="136"/>
      <c r="N705" s="137">
        <f t="shared" si="62"/>
        <v>220</v>
      </c>
      <c r="O705" s="138">
        <v>210</v>
      </c>
      <c r="P705" s="139">
        <f t="shared" si="63"/>
        <v>10</v>
      </c>
      <c r="Q705" s="41"/>
    </row>
    <row r="706" spans="2:17" ht="15" customHeight="1" x14ac:dyDescent="0.3">
      <c r="B706" s="142">
        <f t="shared" si="57"/>
        <v>1159.77</v>
      </c>
      <c r="C706" s="128"/>
      <c r="D706" s="129">
        <f t="shared" si="58"/>
        <v>1158.1199999999999</v>
      </c>
      <c r="E706" s="144">
        <v>45998</v>
      </c>
      <c r="F706" s="37">
        <v>1159.77</v>
      </c>
      <c r="G706" s="145">
        <v>45999</v>
      </c>
      <c r="H706" s="76">
        <f t="shared" si="59"/>
        <v>1.6500000000000909</v>
      </c>
      <c r="K706" s="134">
        <v>703</v>
      </c>
      <c r="L706" s="135">
        <v>45999</v>
      </c>
      <c r="M706" s="136"/>
      <c r="N706" s="137">
        <f t="shared" si="62"/>
        <v>210</v>
      </c>
      <c r="O706" s="138">
        <v>150</v>
      </c>
      <c r="P706" s="139">
        <f t="shared" si="63"/>
        <v>60</v>
      </c>
      <c r="Q706" s="41"/>
    </row>
    <row r="707" spans="2:17" ht="15" customHeight="1" x14ac:dyDescent="0.3">
      <c r="B707" s="142">
        <f t="shared" si="57"/>
        <v>1165.47</v>
      </c>
      <c r="C707" s="128"/>
      <c r="D707" s="129">
        <f t="shared" si="58"/>
        <v>1159.77</v>
      </c>
      <c r="E707" s="144">
        <v>45999</v>
      </c>
      <c r="F707" s="37">
        <v>1165.47</v>
      </c>
      <c r="G707" s="145">
        <v>46000</v>
      </c>
      <c r="H707" s="76">
        <f t="shared" si="59"/>
        <v>5.7000000000000455</v>
      </c>
      <c r="K707" s="134">
        <v>704</v>
      </c>
      <c r="L707" s="135">
        <v>46000</v>
      </c>
      <c r="M707" s="136">
        <v>180</v>
      </c>
      <c r="N707" s="137">
        <f t="shared" si="62"/>
        <v>150</v>
      </c>
      <c r="O707" s="138">
        <v>280</v>
      </c>
      <c r="P707" s="139">
        <f t="shared" si="63"/>
        <v>50</v>
      </c>
      <c r="Q707" s="41"/>
    </row>
    <row r="708" spans="2:17" ht="15" customHeight="1" x14ac:dyDescent="0.3">
      <c r="B708" s="142">
        <f t="shared" si="57"/>
        <v>1170.25</v>
      </c>
      <c r="C708" s="128"/>
      <c r="D708" s="129">
        <f t="shared" si="58"/>
        <v>1165.47</v>
      </c>
      <c r="E708" s="144">
        <v>46000</v>
      </c>
      <c r="F708" s="37">
        <v>1170.25</v>
      </c>
      <c r="G708" s="145">
        <v>46001</v>
      </c>
      <c r="H708" s="76">
        <f t="shared" si="59"/>
        <v>4.7799999999999727</v>
      </c>
      <c r="K708" s="134">
        <v>705</v>
      </c>
      <c r="L708" s="135">
        <v>46001</v>
      </c>
      <c r="M708" s="136"/>
      <c r="N708" s="137">
        <f t="shared" si="62"/>
        <v>280</v>
      </c>
      <c r="O708" s="138">
        <v>190</v>
      </c>
      <c r="P708" s="139">
        <f t="shared" si="63"/>
        <v>90</v>
      </c>
      <c r="Q708" s="41"/>
    </row>
    <row r="709" spans="2:17" ht="15" customHeight="1" x14ac:dyDescent="0.3">
      <c r="B709" s="142">
        <f t="shared" si="57"/>
        <v>1181.42</v>
      </c>
      <c r="C709" s="128"/>
      <c r="D709" s="129">
        <f t="shared" si="58"/>
        <v>1170.25</v>
      </c>
      <c r="E709" s="144">
        <v>46001</v>
      </c>
      <c r="F709" s="37">
        <v>1181.42</v>
      </c>
      <c r="G709" s="145">
        <v>46002</v>
      </c>
      <c r="H709" s="76">
        <f t="shared" si="59"/>
        <v>11.170000000000073</v>
      </c>
      <c r="K709" s="134">
        <v>706</v>
      </c>
      <c r="L709" s="135">
        <v>46002</v>
      </c>
      <c r="M709" s="136"/>
      <c r="N709" s="137">
        <f t="shared" si="62"/>
        <v>190</v>
      </c>
      <c r="O709" s="138">
        <v>150</v>
      </c>
      <c r="P709" s="139">
        <f t="shared" si="63"/>
        <v>40</v>
      </c>
      <c r="Q709" s="41"/>
    </row>
    <row r="710" spans="2:17" ht="15" customHeight="1" x14ac:dyDescent="0.3">
      <c r="B710" s="142">
        <f t="shared" si="57"/>
        <v>1184.25</v>
      </c>
      <c r="C710" s="128"/>
      <c r="D710" s="129">
        <f t="shared" si="58"/>
        <v>1181.42</v>
      </c>
      <c r="E710" s="144">
        <v>46002</v>
      </c>
      <c r="F710" s="37">
        <v>1184.25</v>
      </c>
      <c r="G710" s="145">
        <v>46003</v>
      </c>
      <c r="H710" s="76">
        <f t="shared" si="59"/>
        <v>2.8299999999999272</v>
      </c>
      <c r="K710" s="134">
        <v>707</v>
      </c>
      <c r="L710" s="135">
        <v>46003</v>
      </c>
      <c r="M710" s="136"/>
      <c r="N710" s="137">
        <f t="shared" si="62"/>
        <v>150</v>
      </c>
      <c r="O710" s="138">
        <v>150</v>
      </c>
      <c r="P710" s="139">
        <f t="shared" si="63"/>
        <v>0</v>
      </c>
      <c r="Q710" s="41"/>
    </row>
    <row r="711" spans="2:17" ht="15" customHeight="1" x14ac:dyDescent="0.3">
      <c r="B711" s="142">
        <f t="shared" si="57"/>
        <v>1184.56</v>
      </c>
      <c r="C711" s="128"/>
      <c r="D711" s="129">
        <f t="shared" si="58"/>
        <v>1184.25</v>
      </c>
      <c r="E711" s="144">
        <v>46003</v>
      </c>
      <c r="F711" s="37">
        <v>1184.56</v>
      </c>
      <c r="G711" s="145">
        <v>46004</v>
      </c>
      <c r="H711" s="76">
        <f t="shared" si="59"/>
        <v>0.30999999999994543</v>
      </c>
      <c r="K711" s="134">
        <v>708</v>
      </c>
      <c r="L711" s="135">
        <v>46004</v>
      </c>
      <c r="M711" s="136">
        <v>210</v>
      </c>
      <c r="N711" s="137">
        <f t="shared" si="62"/>
        <v>150</v>
      </c>
      <c r="O711" s="138">
        <v>280</v>
      </c>
      <c r="P711" s="139">
        <f t="shared" si="63"/>
        <v>80</v>
      </c>
      <c r="Q711" s="41"/>
    </row>
    <row r="712" spans="2:17" ht="15" customHeight="1" x14ac:dyDescent="0.3">
      <c r="B712" s="142">
        <f t="shared" si="57"/>
        <v>1189.76</v>
      </c>
      <c r="C712" s="128"/>
      <c r="D712" s="129">
        <f t="shared" si="58"/>
        <v>1184.56</v>
      </c>
      <c r="E712" s="144">
        <v>46004</v>
      </c>
      <c r="F712" s="37">
        <v>1189.76</v>
      </c>
      <c r="G712" s="145">
        <v>46005</v>
      </c>
      <c r="H712" s="76">
        <f t="shared" si="59"/>
        <v>5.2000000000000455</v>
      </c>
      <c r="K712" s="134">
        <v>709</v>
      </c>
      <c r="L712" s="135">
        <v>46005</v>
      </c>
      <c r="M712" s="136"/>
      <c r="N712" s="137">
        <f t="shared" si="62"/>
        <v>280</v>
      </c>
      <c r="O712" s="138">
        <v>280</v>
      </c>
      <c r="P712" s="139">
        <f t="shared" si="63"/>
        <v>0</v>
      </c>
      <c r="Q712" s="41"/>
    </row>
    <row r="713" spans="2:17" ht="15" customHeight="1" x14ac:dyDescent="0.3">
      <c r="B713" s="142">
        <f t="shared" si="57"/>
        <v>1189.8900000000001</v>
      </c>
      <c r="C713" s="128"/>
      <c r="D713" s="129">
        <f t="shared" si="58"/>
        <v>1189.76</v>
      </c>
      <c r="E713" s="144">
        <v>46005</v>
      </c>
      <c r="F713" s="37">
        <v>1189.8900000000001</v>
      </c>
      <c r="G713" s="145">
        <v>46006</v>
      </c>
      <c r="H713" s="76">
        <f t="shared" si="59"/>
        <v>0.13000000000010914</v>
      </c>
      <c r="K713" s="134">
        <v>710</v>
      </c>
      <c r="L713" s="135">
        <v>46006</v>
      </c>
      <c r="M713" s="136"/>
      <c r="N713" s="137">
        <f t="shared" si="62"/>
        <v>280</v>
      </c>
      <c r="O713" s="138">
        <v>255</v>
      </c>
      <c r="P713" s="139">
        <f t="shared" si="63"/>
        <v>25</v>
      </c>
      <c r="Q713" s="41"/>
    </row>
    <row r="714" spans="2:17" ht="15" customHeight="1" x14ac:dyDescent="0.3">
      <c r="B714" s="142">
        <f t="shared" si="57"/>
        <v>1189.96</v>
      </c>
      <c r="C714" s="128"/>
      <c r="D714" s="129">
        <f t="shared" si="58"/>
        <v>1189.8900000000001</v>
      </c>
      <c r="E714" s="144">
        <v>46006</v>
      </c>
      <c r="F714" s="37">
        <v>1189.96</v>
      </c>
      <c r="G714" s="145">
        <v>46007</v>
      </c>
      <c r="H714" s="76">
        <f t="shared" si="59"/>
        <v>6.9999999999936335E-2</v>
      </c>
      <c r="K714" s="134">
        <v>711</v>
      </c>
      <c r="L714" s="135">
        <v>46007</v>
      </c>
      <c r="M714" s="136"/>
      <c r="N714" s="137">
        <f t="shared" si="62"/>
        <v>255</v>
      </c>
      <c r="O714" s="138">
        <v>255</v>
      </c>
      <c r="P714" s="139">
        <f t="shared" si="63"/>
        <v>0</v>
      </c>
      <c r="Q714" s="41"/>
    </row>
    <row r="715" spans="2:17" ht="15" customHeight="1" x14ac:dyDescent="0.3">
      <c r="B715" s="142">
        <f t="shared" si="57"/>
        <v>1190.83</v>
      </c>
      <c r="C715" s="128"/>
      <c r="D715" s="129">
        <f t="shared" si="58"/>
        <v>1189.96</v>
      </c>
      <c r="E715" s="144">
        <v>46007</v>
      </c>
      <c r="F715" s="37">
        <v>1190.83</v>
      </c>
      <c r="G715" s="145">
        <v>46008</v>
      </c>
      <c r="H715" s="76">
        <f t="shared" si="59"/>
        <v>0.86999999999989086</v>
      </c>
      <c r="K715" s="134">
        <v>712</v>
      </c>
      <c r="L715" s="135">
        <v>46008</v>
      </c>
      <c r="M715" s="136"/>
      <c r="N715" s="137">
        <f t="shared" si="62"/>
        <v>255</v>
      </c>
      <c r="O715" s="138">
        <v>255</v>
      </c>
      <c r="P715" s="139">
        <f t="shared" si="63"/>
        <v>0</v>
      </c>
      <c r="Q715" s="41"/>
    </row>
    <row r="716" spans="2:17" ht="15" customHeight="1" x14ac:dyDescent="0.3">
      <c r="B716" s="142">
        <f t="shared" si="57"/>
        <v>1190.83</v>
      </c>
      <c r="C716" s="128"/>
      <c r="D716" s="129">
        <f t="shared" si="58"/>
        <v>1190.83</v>
      </c>
      <c r="E716" s="144">
        <v>46008</v>
      </c>
      <c r="F716" s="37">
        <v>1190.83</v>
      </c>
      <c r="G716" s="145">
        <v>46009</v>
      </c>
      <c r="H716" s="76">
        <f t="shared" si="59"/>
        <v>0</v>
      </c>
      <c r="K716" s="134">
        <v>713</v>
      </c>
      <c r="L716" s="135">
        <v>46009</v>
      </c>
      <c r="M716" s="136"/>
      <c r="N716" s="137">
        <f t="shared" si="62"/>
        <v>255</v>
      </c>
      <c r="O716" s="138">
        <v>145</v>
      </c>
      <c r="P716" s="139">
        <f t="shared" si="63"/>
        <v>110</v>
      </c>
      <c r="Q716" s="41"/>
    </row>
    <row r="717" spans="2:17" ht="15" customHeight="1" x14ac:dyDescent="0.3">
      <c r="B717" s="142">
        <f t="shared" si="57"/>
        <v>1203.8800000000001</v>
      </c>
      <c r="C717" s="128"/>
      <c r="D717" s="129">
        <f t="shared" si="58"/>
        <v>1190.83</v>
      </c>
      <c r="E717" s="144">
        <v>46009</v>
      </c>
      <c r="F717" s="37">
        <v>1203.8800000000001</v>
      </c>
      <c r="G717" s="145">
        <v>46010</v>
      </c>
      <c r="H717" s="76">
        <f t="shared" si="59"/>
        <v>13.050000000000182</v>
      </c>
      <c r="K717" s="134">
        <v>714</v>
      </c>
      <c r="L717" s="135">
        <v>46010</v>
      </c>
      <c r="M717" s="136">
        <v>150</v>
      </c>
      <c r="N717" s="137">
        <f t="shared" si="62"/>
        <v>145</v>
      </c>
      <c r="O717" s="138">
        <v>268</v>
      </c>
      <c r="P717" s="139">
        <f t="shared" si="63"/>
        <v>27</v>
      </c>
      <c r="Q717" s="41"/>
    </row>
    <row r="718" spans="2:17" ht="15" customHeight="1" x14ac:dyDescent="0.3">
      <c r="B718" s="142">
        <f t="shared" si="57"/>
        <v>1204.76</v>
      </c>
      <c r="C718" s="128"/>
      <c r="D718" s="129">
        <f t="shared" si="58"/>
        <v>1203.8800000000001</v>
      </c>
      <c r="E718" s="144">
        <v>46010</v>
      </c>
      <c r="F718" s="37">
        <v>1204.76</v>
      </c>
      <c r="G718" s="145">
        <v>46011</v>
      </c>
      <c r="H718" s="76">
        <f t="shared" si="59"/>
        <v>0.87999999999988177</v>
      </c>
      <c r="K718" s="134">
        <v>715</v>
      </c>
      <c r="L718" s="135">
        <v>46011</v>
      </c>
      <c r="M718" s="136"/>
      <c r="N718" s="137">
        <f t="shared" si="62"/>
        <v>268</v>
      </c>
      <c r="O718" s="138">
        <v>260</v>
      </c>
      <c r="P718" s="139">
        <f t="shared" si="63"/>
        <v>8</v>
      </c>
      <c r="Q718" s="41"/>
    </row>
    <row r="719" spans="2:17" ht="15" customHeight="1" x14ac:dyDescent="0.3">
      <c r="B719" s="142">
        <f t="shared" si="57"/>
        <v>1204.82</v>
      </c>
      <c r="C719" s="128"/>
      <c r="D719" s="129">
        <f t="shared" si="58"/>
        <v>1204.76</v>
      </c>
      <c r="E719" s="144">
        <v>46011</v>
      </c>
      <c r="F719" s="37">
        <v>1204.82</v>
      </c>
      <c r="G719" s="145">
        <v>46012</v>
      </c>
      <c r="H719" s="76">
        <f t="shared" si="59"/>
        <v>5.999999999994543E-2</v>
      </c>
      <c r="K719" s="134">
        <v>716</v>
      </c>
      <c r="L719" s="135">
        <v>46012</v>
      </c>
      <c r="M719" s="136"/>
      <c r="N719" s="137">
        <f t="shared" si="62"/>
        <v>260</v>
      </c>
      <c r="O719" s="138">
        <v>250</v>
      </c>
      <c r="P719" s="139">
        <f t="shared" si="63"/>
        <v>10</v>
      </c>
      <c r="Q719" s="41"/>
    </row>
    <row r="720" spans="2:17" ht="15" customHeight="1" x14ac:dyDescent="0.3">
      <c r="B720" s="142">
        <f t="shared" si="57"/>
        <v>1206.43</v>
      </c>
      <c r="C720" s="128"/>
      <c r="D720" s="129">
        <f t="shared" si="58"/>
        <v>1204.82</v>
      </c>
      <c r="E720" s="144">
        <v>46012</v>
      </c>
      <c r="F720" s="37">
        <v>1206.43</v>
      </c>
      <c r="G720" s="145">
        <v>46013</v>
      </c>
      <c r="H720" s="76">
        <f t="shared" si="59"/>
        <v>1.6100000000001273</v>
      </c>
      <c r="K720" s="134">
        <v>717</v>
      </c>
      <c r="L720" s="135">
        <v>46013</v>
      </c>
      <c r="M720" s="136"/>
      <c r="N720" s="137">
        <f t="shared" si="62"/>
        <v>250</v>
      </c>
      <c r="O720" s="138">
        <v>245</v>
      </c>
      <c r="P720" s="139">
        <f t="shared" si="63"/>
        <v>5</v>
      </c>
      <c r="Q720" s="41"/>
    </row>
    <row r="721" spans="2:18" ht="15" customHeight="1" x14ac:dyDescent="0.3">
      <c r="B721" s="142">
        <f t="shared" si="57"/>
        <v>1207.6099999999999</v>
      </c>
      <c r="C721" s="128"/>
      <c r="D721" s="129">
        <f t="shared" si="58"/>
        <v>1206.43</v>
      </c>
      <c r="E721" s="144">
        <v>46013</v>
      </c>
      <c r="F721" s="37">
        <v>1207.6099999999999</v>
      </c>
      <c r="G721" s="145">
        <v>46014</v>
      </c>
      <c r="H721" s="76">
        <f t="shared" si="59"/>
        <v>1.1799999999998363</v>
      </c>
      <c r="K721" s="134">
        <v>718</v>
      </c>
      <c r="L721" s="135">
        <v>46014</v>
      </c>
      <c r="M721" s="136"/>
      <c r="N721" s="137">
        <f t="shared" si="62"/>
        <v>245</v>
      </c>
      <c r="O721" s="138">
        <v>245</v>
      </c>
      <c r="P721" s="139">
        <f t="shared" si="63"/>
        <v>0</v>
      </c>
      <c r="Q721" s="41"/>
    </row>
    <row r="722" spans="2:18" ht="15" customHeight="1" x14ac:dyDescent="0.3">
      <c r="B722" s="142">
        <f t="shared" si="57"/>
        <v>1207.6099999999999</v>
      </c>
      <c r="C722" s="128"/>
      <c r="D722" s="129">
        <f t="shared" si="58"/>
        <v>1207.6099999999999</v>
      </c>
      <c r="E722" s="144">
        <v>46014</v>
      </c>
      <c r="F722" s="37">
        <v>1207.6099999999999</v>
      </c>
      <c r="G722" s="145">
        <v>46015</v>
      </c>
      <c r="H722" s="76">
        <f t="shared" si="59"/>
        <v>0</v>
      </c>
      <c r="K722" s="134">
        <v>719</v>
      </c>
      <c r="L722" s="135">
        <v>46015</v>
      </c>
      <c r="M722" s="136">
        <v>60</v>
      </c>
      <c r="N722" s="137">
        <f t="shared" si="62"/>
        <v>245</v>
      </c>
      <c r="O722" s="138">
        <v>295</v>
      </c>
      <c r="P722" s="139">
        <f t="shared" si="63"/>
        <v>10</v>
      </c>
      <c r="Q722" s="41"/>
    </row>
    <row r="723" spans="2:18" ht="15" customHeight="1" x14ac:dyDescent="0.3">
      <c r="B723" s="142">
        <f t="shared" si="57"/>
        <v>1207.6099999999999</v>
      </c>
      <c r="C723" s="128"/>
      <c r="D723" s="129">
        <f t="shared" si="58"/>
        <v>1207.6099999999999</v>
      </c>
      <c r="E723" s="144">
        <v>46015</v>
      </c>
      <c r="F723" s="37">
        <v>1207.6099999999999</v>
      </c>
      <c r="G723" s="145">
        <v>46016</v>
      </c>
      <c r="H723" s="76">
        <f t="shared" si="59"/>
        <v>0</v>
      </c>
      <c r="K723" s="134">
        <v>720</v>
      </c>
      <c r="L723" s="135">
        <v>46016</v>
      </c>
      <c r="M723" s="136"/>
      <c r="N723" s="137">
        <f t="shared" si="62"/>
        <v>295</v>
      </c>
      <c r="O723" s="138">
        <v>295</v>
      </c>
      <c r="P723" s="139">
        <f t="shared" si="63"/>
        <v>0</v>
      </c>
      <c r="Q723" s="41"/>
    </row>
    <row r="724" spans="2:18" ht="15" customHeight="1" x14ac:dyDescent="0.3">
      <c r="B724" s="142">
        <f t="shared" si="57"/>
        <v>1207.6099999999999</v>
      </c>
      <c r="C724" s="128"/>
      <c r="D724" s="129">
        <f t="shared" si="58"/>
        <v>1207.6099999999999</v>
      </c>
      <c r="E724" s="144">
        <v>46016</v>
      </c>
      <c r="F724" s="37">
        <v>1207.6099999999999</v>
      </c>
      <c r="G724" s="145">
        <v>46017</v>
      </c>
      <c r="H724" s="76">
        <f t="shared" si="59"/>
        <v>0</v>
      </c>
      <c r="K724" s="134">
        <v>721</v>
      </c>
      <c r="L724" s="135">
        <v>46017</v>
      </c>
      <c r="M724" s="136"/>
      <c r="N724" s="137">
        <f t="shared" si="62"/>
        <v>295</v>
      </c>
      <c r="O724" s="138">
        <v>295</v>
      </c>
      <c r="P724" s="139">
        <f t="shared" si="63"/>
        <v>0</v>
      </c>
      <c r="Q724" s="41"/>
    </row>
    <row r="725" spans="2:18" ht="15" customHeight="1" x14ac:dyDescent="0.3">
      <c r="B725" s="142">
        <f t="shared" si="57"/>
        <v>1207.6099999999999</v>
      </c>
      <c r="C725" s="128"/>
      <c r="D725" s="129">
        <f t="shared" si="58"/>
        <v>1207.6099999999999</v>
      </c>
      <c r="E725" s="144">
        <v>46017</v>
      </c>
      <c r="F725" s="37">
        <v>1207.6099999999999</v>
      </c>
      <c r="G725" s="145">
        <v>46018</v>
      </c>
      <c r="H725" s="76">
        <f t="shared" si="59"/>
        <v>0</v>
      </c>
      <c r="K725" s="134">
        <v>722</v>
      </c>
      <c r="L725" s="135">
        <v>46018</v>
      </c>
      <c r="M725" s="136">
        <v>30</v>
      </c>
      <c r="N725" s="137">
        <f t="shared" si="62"/>
        <v>295</v>
      </c>
      <c r="O725" s="138">
        <v>310</v>
      </c>
      <c r="P725" s="139">
        <f t="shared" si="63"/>
        <v>15</v>
      </c>
      <c r="Q725" s="41"/>
    </row>
    <row r="726" spans="2:18" ht="15" customHeight="1" x14ac:dyDescent="0.3">
      <c r="B726" s="142">
        <f t="shared" si="57"/>
        <v>1208.53</v>
      </c>
      <c r="C726" s="128"/>
      <c r="D726" s="129">
        <f t="shared" si="58"/>
        <v>1207.6099999999999</v>
      </c>
      <c r="E726" s="144">
        <v>46018</v>
      </c>
      <c r="F726" s="37">
        <v>1208.53</v>
      </c>
      <c r="G726" s="145">
        <v>46019</v>
      </c>
      <c r="H726" s="76">
        <f t="shared" si="59"/>
        <v>0.92000000000007276</v>
      </c>
      <c r="K726" s="134">
        <v>723</v>
      </c>
      <c r="L726" s="135">
        <v>46019</v>
      </c>
      <c r="M726" s="136"/>
      <c r="N726" s="137">
        <f t="shared" si="62"/>
        <v>310</v>
      </c>
      <c r="O726" s="138">
        <v>310</v>
      </c>
      <c r="P726" s="139">
        <f t="shared" si="63"/>
        <v>0</v>
      </c>
      <c r="Q726" s="41"/>
    </row>
    <row r="727" spans="2:18" ht="15" customHeight="1" x14ac:dyDescent="0.3">
      <c r="B727" s="142">
        <f t="shared" si="57"/>
        <v>1209.01</v>
      </c>
      <c r="C727" s="128"/>
      <c r="D727" s="129">
        <f t="shared" si="58"/>
        <v>1208.53</v>
      </c>
      <c r="E727" s="144">
        <v>46019</v>
      </c>
      <c r="F727" s="37">
        <v>1209.01</v>
      </c>
      <c r="G727" s="145">
        <v>46020</v>
      </c>
      <c r="H727" s="76">
        <f t="shared" si="59"/>
        <v>0.48000000000001819</v>
      </c>
      <c r="K727" s="134">
        <v>724</v>
      </c>
      <c r="L727" s="135">
        <v>46020</v>
      </c>
      <c r="M727" s="136"/>
      <c r="N727" s="137">
        <f t="shared" si="62"/>
        <v>310</v>
      </c>
      <c r="O727" s="138">
        <v>295</v>
      </c>
      <c r="P727" s="139">
        <f t="shared" si="63"/>
        <v>15</v>
      </c>
      <c r="Q727" s="41"/>
    </row>
    <row r="728" spans="2:18" ht="15" customHeight="1" x14ac:dyDescent="0.3">
      <c r="B728" s="142">
        <f t="shared" si="57"/>
        <v>1211.4000000000001</v>
      </c>
      <c r="C728" s="128"/>
      <c r="D728" s="129">
        <f t="shared" si="58"/>
        <v>1209.01</v>
      </c>
      <c r="E728" s="144">
        <v>46020</v>
      </c>
      <c r="F728" s="37">
        <v>1211.4000000000001</v>
      </c>
      <c r="G728" s="145">
        <v>46021</v>
      </c>
      <c r="H728" s="76">
        <f t="shared" si="59"/>
        <v>2.3900000000001</v>
      </c>
      <c r="K728" s="134">
        <v>725</v>
      </c>
      <c r="L728" s="135">
        <v>46021</v>
      </c>
      <c r="M728" s="136"/>
      <c r="N728" s="137">
        <f t="shared" si="62"/>
        <v>295</v>
      </c>
      <c r="O728" s="138">
        <v>280</v>
      </c>
      <c r="P728" s="139">
        <f t="shared" si="63"/>
        <v>15</v>
      </c>
      <c r="Q728" s="41"/>
    </row>
    <row r="729" spans="2:18" ht="15" customHeight="1" x14ac:dyDescent="0.3">
      <c r="B729" s="142">
        <f t="shared" si="57"/>
        <v>1213.1500000000001</v>
      </c>
      <c r="C729" s="128"/>
      <c r="D729" s="129">
        <f t="shared" si="58"/>
        <v>1211.4000000000001</v>
      </c>
      <c r="E729" s="144">
        <v>46021</v>
      </c>
      <c r="F729" s="37">
        <v>1213.1500000000001</v>
      </c>
      <c r="G729" s="145">
        <v>46022</v>
      </c>
      <c r="H729" s="76">
        <f t="shared" si="59"/>
        <v>1.75</v>
      </c>
      <c r="I729" s="48">
        <f>SUM(H365:H729)</f>
        <v>1418.129999999999</v>
      </c>
      <c r="K729" s="134">
        <v>726</v>
      </c>
      <c r="L729" s="135">
        <v>46022</v>
      </c>
      <c r="M729" s="136"/>
      <c r="N729" s="137">
        <f t="shared" si="62"/>
        <v>280</v>
      </c>
      <c r="O729" s="138">
        <v>280</v>
      </c>
      <c r="P729" s="139">
        <f t="shared" si="63"/>
        <v>0</v>
      </c>
      <c r="Q729" s="41"/>
      <c r="R729" s="48">
        <f>SUM(P365:P729)</f>
        <v>14019.400000000003</v>
      </c>
    </row>
    <row r="730" spans="2:18" ht="15" customHeight="1" x14ac:dyDescent="0.3">
      <c r="B730" s="142">
        <f t="shared" si="57"/>
        <v>1214</v>
      </c>
      <c r="C730" s="128"/>
      <c r="D730" s="129">
        <f t="shared" si="58"/>
        <v>1213.1500000000001</v>
      </c>
      <c r="E730" s="144">
        <v>46022</v>
      </c>
      <c r="F730" s="37">
        <v>1214</v>
      </c>
      <c r="G730" s="145">
        <v>46023</v>
      </c>
      <c r="H730" s="76">
        <f t="shared" si="59"/>
        <v>0.84999999999990905</v>
      </c>
      <c r="K730" s="134">
        <v>727</v>
      </c>
      <c r="L730" s="135">
        <v>46023</v>
      </c>
      <c r="M730" s="136"/>
      <c r="N730" s="137">
        <f t="shared" si="62"/>
        <v>280</v>
      </c>
      <c r="O730" s="138">
        <v>280</v>
      </c>
      <c r="P730" s="139">
        <f t="shared" si="63"/>
        <v>0</v>
      </c>
      <c r="Q730" s="41"/>
    </row>
    <row r="731" spans="2:18" ht="15" customHeight="1" x14ac:dyDescent="0.3">
      <c r="B731" s="142">
        <f t="shared" si="57"/>
        <v>1214</v>
      </c>
      <c r="C731" s="128"/>
      <c r="D731" s="129">
        <f t="shared" si="58"/>
        <v>1214</v>
      </c>
      <c r="E731" s="144">
        <v>46023</v>
      </c>
      <c r="F731" s="37">
        <v>1214</v>
      </c>
      <c r="G731" s="145">
        <v>46024</v>
      </c>
      <c r="H731" s="76">
        <f t="shared" si="59"/>
        <v>0</v>
      </c>
      <c r="K731" s="134">
        <v>728</v>
      </c>
      <c r="L731" s="135">
        <v>46024</v>
      </c>
      <c r="M731" s="136"/>
      <c r="N731" s="137">
        <f t="shared" si="62"/>
        <v>280</v>
      </c>
      <c r="O731" s="138">
        <v>280</v>
      </c>
      <c r="P731" s="139">
        <f t="shared" si="63"/>
        <v>0</v>
      </c>
      <c r="Q731" s="41"/>
    </row>
    <row r="732" spans="2:18" ht="15" customHeight="1" x14ac:dyDescent="0.3">
      <c r="B732" s="142">
        <f t="shared" si="57"/>
        <v>1214</v>
      </c>
      <c r="C732" s="128"/>
      <c r="D732" s="129">
        <f t="shared" si="58"/>
        <v>1214</v>
      </c>
      <c r="E732" s="144">
        <v>46024</v>
      </c>
      <c r="F732" s="37">
        <v>1214</v>
      </c>
      <c r="G732" s="145">
        <v>46025</v>
      </c>
      <c r="H732" s="76">
        <f t="shared" si="59"/>
        <v>0</v>
      </c>
      <c r="K732" s="134">
        <v>729</v>
      </c>
      <c r="L732" s="135">
        <v>46025</v>
      </c>
      <c r="M732" s="136"/>
      <c r="N732" s="137">
        <f t="shared" si="62"/>
        <v>280</v>
      </c>
      <c r="O732" s="138">
        <v>275</v>
      </c>
      <c r="P732" s="139">
        <f t="shared" si="63"/>
        <v>5</v>
      </c>
      <c r="Q732" s="41"/>
    </row>
    <row r="733" spans="2:18" ht="15" customHeight="1" x14ac:dyDescent="0.3">
      <c r="B733" s="142">
        <f t="shared" si="57"/>
        <v>1214.45</v>
      </c>
      <c r="C733" s="128"/>
      <c r="D733" s="129">
        <f t="shared" si="58"/>
        <v>1214</v>
      </c>
      <c r="E733" s="144">
        <v>46025</v>
      </c>
      <c r="F733" s="37">
        <v>1214.45</v>
      </c>
      <c r="G733" s="145">
        <v>46026</v>
      </c>
      <c r="H733" s="76">
        <f t="shared" si="59"/>
        <v>0.45000000000004547</v>
      </c>
      <c r="K733" s="134">
        <v>730</v>
      </c>
      <c r="L733" s="135">
        <v>46026</v>
      </c>
      <c r="M733" s="136"/>
      <c r="N733" s="137">
        <f t="shared" si="62"/>
        <v>275</v>
      </c>
      <c r="O733" s="138">
        <v>275</v>
      </c>
      <c r="P733" s="139">
        <f t="shared" si="63"/>
        <v>0</v>
      </c>
      <c r="Q733" s="41"/>
    </row>
    <row r="734" spans="2:18" ht="15" customHeight="1" x14ac:dyDescent="0.3">
      <c r="B734" s="142">
        <f t="shared" si="57"/>
        <v>1214.45</v>
      </c>
      <c r="C734" s="128"/>
      <c r="D734" s="129">
        <f t="shared" si="58"/>
        <v>1214.45</v>
      </c>
      <c r="E734" s="144">
        <v>46026</v>
      </c>
      <c r="F734" s="37">
        <v>1214.45</v>
      </c>
      <c r="G734" s="145">
        <v>46027</v>
      </c>
      <c r="H734" s="76">
        <f t="shared" si="59"/>
        <v>0</v>
      </c>
      <c r="K734" s="134">
        <v>731</v>
      </c>
      <c r="L734" s="135">
        <v>46027</v>
      </c>
      <c r="M734" s="136"/>
      <c r="N734" s="137">
        <f t="shared" si="62"/>
        <v>275</v>
      </c>
      <c r="O734" s="138">
        <v>265</v>
      </c>
      <c r="P734" s="139">
        <f t="shared" si="63"/>
        <v>10</v>
      </c>
      <c r="Q734" s="41"/>
    </row>
    <row r="735" spans="2:18" ht="15" customHeight="1" x14ac:dyDescent="0.3">
      <c r="B735" s="142">
        <f t="shared" si="57"/>
        <v>1217.75</v>
      </c>
      <c r="C735" s="128"/>
      <c r="D735" s="129">
        <f t="shared" si="58"/>
        <v>1214.45</v>
      </c>
      <c r="E735" s="144">
        <v>46027</v>
      </c>
      <c r="F735" s="37">
        <v>1217.75</v>
      </c>
      <c r="G735" s="145">
        <v>46028</v>
      </c>
      <c r="H735" s="76">
        <f t="shared" si="59"/>
        <v>3.2999999999999545</v>
      </c>
      <c r="K735" s="134">
        <v>732</v>
      </c>
      <c r="L735" s="135">
        <v>46028</v>
      </c>
      <c r="M735" s="136">
        <v>60</v>
      </c>
      <c r="N735" s="137">
        <f t="shared" si="62"/>
        <v>265</v>
      </c>
      <c r="O735" s="138">
        <v>305</v>
      </c>
      <c r="P735" s="139">
        <f t="shared" si="63"/>
        <v>20</v>
      </c>
      <c r="Q735" s="41"/>
    </row>
    <row r="736" spans="2:18" ht="15" customHeight="1" x14ac:dyDescent="0.3">
      <c r="B736" s="142">
        <f t="shared" si="57"/>
        <v>1218.33</v>
      </c>
      <c r="C736" s="128"/>
      <c r="D736" s="129">
        <f t="shared" si="58"/>
        <v>1217.75</v>
      </c>
      <c r="E736" s="144">
        <v>46028</v>
      </c>
      <c r="F736" s="37">
        <v>1218.33</v>
      </c>
      <c r="G736" s="145">
        <v>46029</v>
      </c>
      <c r="H736" s="76">
        <f t="shared" si="59"/>
        <v>0.57999999999992724</v>
      </c>
      <c r="K736" s="134">
        <v>733</v>
      </c>
      <c r="L736" s="135">
        <v>46029</v>
      </c>
      <c r="M736" s="136"/>
      <c r="N736" s="137">
        <f t="shared" si="62"/>
        <v>305</v>
      </c>
      <c r="O736" s="138">
        <v>265</v>
      </c>
      <c r="P736" s="139">
        <f t="shared" si="63"/>
        <v>40</v>
      </c>
      <c r="Q736" s="41"/>
    </row>
    <row r="737" spans="2:17" ht="15" customHeight="1" x14ac:dyDescent="0.3">
      <c r="B737" s="142">
        <f t="shared" si="57"/>
        <v>1222.1600000000001</v>
      </c>
      <c r="C737" s="128"/>
      <c r="D737" s="129">
        <f t="shared" si="58"/>
        <v>1218.33</v>
      </c>
      <c r="E737" s="144">
        <v>46029</v>
      </c>
      <c r="F737" s="37">
        <v>1222.1600000000001</v>
      </c>
      <c r="G737" s="145">
        <v>46030</v>
      </c>
      <c r="H737" s="76">
        <f t="shared" si="59"/>
        <v>3.8300000000001546</v>
      </c>
      <c r="K737" s="134">
        <v>734</v>
      </c>
      <c r="L737" s="135">
        <v>46030</v>
      </c>
      <c r="M737" s="136"/>
      <c r="N737" s="137">
        <f t="shared" si="62"/>
        <v>265</v>
      </c>
      <c r="O737" s="138">
        <v>265</v>
      </c>
      <c r="P737" s="139">
        <f t="shared" si="63"/>
        <v>0</v>
      </c>
      <c r="Q737" s="41"/>
    </row>
    <row r="738" spans="2:17" ht="15" customHeight="1" x14ac:dyDescent="0.3">
      <c r="B738" s="142">
        <f t="shared" si="57"/>
        <v>1222.1600000000001</v>
      </c>
      <c r="C738" s="128"/>
      <c r="D738" s="129">
        <f t="shared" si="58"/>
        <v>1222.1600000000001</v>
      </c>
      <c r="E738" s="144">
        <v>46030</v>
      </c>
      <c r="F738" s="37">
        <v>1222.1600000000001</v>
      </c>
      <c r="G738" s="145">
        <v>46031</v>
      </c>
      <c r="H738" s="76">
        <f t="shared" si="59"/>
        <v>0</v>
      </c>
      <c r="K738" s="134">
        <v>735</v>
      </c>
      <c r="L738" s="135">
        <v>46031</v>
      </c>
      <c r="M738" s="136"/>
      <c r="N738" s="137">
        <f t="shared" si="62"/>
        <v>265</v>
      </c>
      <c r="O738" s="138">
        <v>235</v>
      </c>
      <c r="P738" s="139">
        <f t="shared" si="63"/>
        <v>30</v>
      </c>
      <c r="Q738" s="41"/>
    </row>
    <row r="739" spans="2:17" ht="15" customHeight="1" x14ac:dyDescent="0.3">
      <c r="B739" s="142">
        <f t="shared" si="57"/>
        <v>1226.08</v>
      </c>
      <c r="C739" s="128"/>
      <c r="D739" s="129">
        <f t="shared" si="58"/>
        <v>1222.1600000000001</v>
      </c>
      <c r="E739" s="144">
        <v>46031</v>
      </c>
      <c r="F739" s="37">
        <v>1226.08</v>
      </c>
      <c r="G739" s="145">
        <v>46032</v>
      </c>
      <c r="H739" s="76">
        <f t="shared" si="59"/>
        <v>3.9199999999998454</v>
      </c>
      <c r="K739" s="134">
        <v>736</v>
      </c>
      <c r="L739" s="135">
        <v>46032</v>
      </c>
      <c r="M739" s="136">
        <v>120</v>
      </c>
      <c r="N739" s="137">
        <f t="shared" si="62"/>
        <v>235</v>
      </c>
      <c r="O739" s="138">
        <v>300</v>
      </c>
      <c r="P739" s="139">
        <f t="shared" si="63"/>
        <v>55</v>
      </c>
      <c r="Q739" s="41"/>
    </row>
    <row r="740" spans="2:17" ht="15" customHeight="1" x14ac:dyDescent="0.3">
      <c r="B740" s="142">
        <f t="shared" si="57"/>
        <v>1229.18</v>
      </c>
      <c r="C740" s="128"/>
      <c r="D740" s="129">
        <f t="shared" si="58"/>
        <v>1226.08</v>
      </c>
      <c r="E740" s="144">
        <v>46032</v>
      </c>
      <c r="F740" s="37">
        <v>1229.18</v>
      </c>
      <c r="G740" s="145">
        <v>46033</v>
      </c>
      <c r="H740" s="76">
        <f t="shared" si="59"/>
        <v>3.1000000000001364</v>
      </c>
      <c r="K740" s="134">
        <v>737</v>
      </c>
      <c r="L740" s="135">
        <v>46033</v>
      </c>
      <c r="M740" s="136"/>
      <c r="N740" s="137">
        <f t="shared" si="62"/>
        <v>300</v>
      </c>
      <c r="O740" s="138">
        <v>280</v>
      </c>
      <c r="P740" s="139">
        <f t="shared" si="63"/>
        <v>20</v>
      </c>
      <c r="Q740" s="41"/>
    </row>
    <row r="741" spans="2:17" ht="15" customHeight="1" x14ac:dyDescent="0.3">
      <c r="B741" s="142">
        <f t="shared" si="57"/>
        <v>1232.67</v>
      </c>
      <c r="C741" s="128"/>
      <c r="D741" s="129">
        <f t="shared" si="58"/>
        <v>1229.18</v>
      </c>
      <c r="E741" s="144">
        <v>46033</v>
      </c>
      <c r="F741" s="37">
        <v>1232.67</v>
      </c>
      <c r="G741" s="145">
        <v>46034</v>
      </c>
      <c r="H741" s="76">
        <f t="shared" si="59"/>
        <v>3.4900000000000091</v>
      </c>
      <c r="K741" s="134">
        <v>738</v>
      </c>
      <c r="L741" s="135">
        <v>46034</v>
      </c>
      <c r="M741" s="136"/>
      <c r="N741" s="137">
        <f t="shared" si="62"/>
        <v>280</v>
      </c>
      <c r="O741" s="138">
        <v>245</v>
      </c>
      <c r="P741" s="139">
        <f t="shared" si="63"/>
        <v>35</v>
      </c>
      <c r="Q741" s="41"/>
    </row>
    <row r="742" spans="2:17" ht="15" customHeight="1" x14ac:dyDescent="0.3">
      <c r="B742" s="142">
        <f t="shared" si="57"/>
        <v>1237.92</v>
      </c>
      <c r="C742" s="128"/>
      <c r="D742" s="129">
        <f t="shared" si="58"/>
        <v>1232.67</v>
      </c>
      <c r="E742" s="144">
        <v>46034</v>
      </c>
      <c r="F742" s="37">
        <v>1237.92</v>
      </c>
      <c r="G742" s="145">
        <v>46035</v>
      </c>
      <c r="H742" s="76">
        <f t="shared" si="59"/>
        <v>5.25</v>
      </c>
      <c r="K742" s="134">
        <v>739</v>
      </c>
      <c r="L742" s="135">
        <v>46035</v>
      </c>
      <c r="M742" s="136"/>
      <c r="N742" s="137">
        <f t="shared" si="62"/>
        <v>245</v>
      </c>
      <c r="O742" s="138">
        <v>245</v>
      </c>
      <c r="P742" s="139">
        <f t="shared" si="63"/>
        <v>0</v>
      </c>
      <c r="Q742" s="41"/>
    </row>
    <row r="743" spans="2:17" ht="15" customHeight="1" x14ac:dyDescent="0.3">
      <c r="B743" s="142">
        <f t="shared" si="57"/>
        <v>1237.92</v>
      </c>
      <c r="C743" s="128"/>
      <c r="D743" s="129">
        <f t="shared" si="58"/>
        <v>1237.92</v>
      </c>
      <c r="E743" s="144">
        <v>46035</v>
      </c>
      <c r="F743" s="37">
        <v>1237.92</v>
      </c>
      <c r="G743" s="145">
        <v>46036</v>
      </c>
      <c r="H743" s="76">
        <f t="shared" si="59"/>
        <v>0</v>
      </c>
      <c r="K743" s="134">
        <v>740</v>
      </c>
      <c r="L743" s="135">
        <v>46036</v>
      </c>
      <c r="M743" s="136">
        <v>150</v>
      </c>
      <c r="N743" s="137">
        <f t="shared" si="62"/>
        <v>245</v>
      </c>
      <c r="O743" s="138">
        <v>330</v>
      </c>
      <c r="P743" s="139">
        <f t="shared" si="63"/>
        <v>65</v>
      </c>
      <c r="Q743" s="41"/>
    </row>
    <row r="744" spans="2:17" ht="15" customHeight="1" x14ac:dyDescent="0.3">
      <c r="B744" s="142">
        <f t="shared" si="57"/>
        <v>1238.75</v>
      </c>
      <c r="C744" s="128"/>
      <c r="D744" s="129">
        <f t="shared" si="58"/>
        <v>1237.92</v>
      </c>
      <c r="E744" s="144">
        <v>46036</v>
      </c>
      <c r="F744" s="37">
        <v>1238.75</v>
      </c>
      <c r="G744" s="145">
        <v>46037</v>
      </c>
      <c r="H744" s="76">
        <f t="shared" si="59"/>
        <v>0.82999999999992724</v>
      </c>
      <c r="K744" s="134">
        <v>741</v>
      </c>
      <c r="L744" s="135">
        <v>46037</v>
      </c>
      <c r="M744" s="136"/>
      <c r="N744" s="137">
        <f t="shared" si="62"/>
        <v>330</v>
      </c>
      <c r="O744" s="138">
        <v>270</v>
      </c>
      <c r="P744" s="139">
        <f t="shared" si="63"/>
        <v>60</v>
      </c>
      <c r="Q744" s="41"/>
    </row>
    <row r="745" spans="2:17" ht="15" customHeight="1" x14ac:dyDescent="0.3">
      <c r="B745" s="142">
        <f t="shared" si="57"/>
        <v>1247.27</v>
      </c>
      <c r="C745" s="128"/>
      <c r="D745" s="129">
        <f t="shared" si="58"/>
        <v>1238.75</v>
      </c>
      <c r="E745" s="144">
        <v>46037</v>
      </c>
      <c r="F745" s="37">
        <v>1247.27</v>
      </c>
      <c r="G745" s="145">
        <v>46038</v>
      </c>
      <c r="H745" s="76">
        <f t="shared" si="59"/>
        <v>8.5199999999999818</v>
      </c>
      <c r="K745" s="134">
        <v>742</v>
      </c>
      <c r="L745" s="135">
        <v>46038</v>
      </c>
      <c r="M745" s="136"/>
      <c r="N745" s="137">
        <f t="shared" si="62"/>
        <v>270</v>
      </c>
      <c r="O745" s="138">
        <v>250</v>
      </c>
      <c r="P745" s="139">
        <f t="shared" si="63"/>
        <v>20</v>
      </c>
      <c r="Q745" s="41"/>
    </row>
    <row r="746" spans="2:17" ht="15" customHeight="1" x14ac:dyDescent="0.3">
      <c r="B746" s="142">
        <f t="shared" si="57"/>
        <v>1250.95</v>
      </c>
      <c r="C746" s="128"/>
      <c r="D746" s="129">
        <f t="shared" si="58"/>
        <v>1247.27</v>
      </c>
      <c r="E746" s="144">
        <v>46038</v>
      </c>
      <c r="F746" s="37">
        <v>1250.95</v>
      </c>
      <c r="G746" s="145">
        <v>46039</v>
      </c>
      <c r="H746" s="76">
        <f t="shared" si="59"/>
        <v>3.6800000000000637</v>
      </c>
      <c r="K746" s="134">
        <v>743</v>
      </c>
      <c r="L746" s="135">
        <v>46039</v>
      </c>
      <c r="M746" s="136"/>
      <c r="N746" s="137">
        <f t="shared" si="62"/>
        <v>250</v>
      </c>
      <c r="O746" s="138">
        <v>250</v>
      </c>
      <c r="P746" s="139">
        <f t="shared" si="63"/>
        <v>0</v>
      </c>
      <c r="Q746" s="41"/>
    </row>
    <row r="747" spans="2:17" ht="15" customHeight="1" x14ac:dyDescent="0.3">
      <c r="B747" s="142">
        <f t="shared" ref="B747:B770" si="64">F747</f>
        <v>1250.95</v>
      </c>
      <c r="C747" s="128"/>
      <c r="D747" s="129">
        <f t="shared" ref="D747:D770" si="65">F746</f>
        <v>1250.95</v>
      </c>
      <c r="E747" s="144">
        <v>46039</v>
      </c>
      <c r="F747" s="37">
        <v>1250.95</v>
      </c>
      <c r="G747" s="145">
        <v>46040</v>
      </c>
      <c r="H747" s="76">
        <f t="shared" ref="H747:H770" si="66">F747-D747</f>
        <v>0</v>
      </c>
      <c r="K747" s="134">
        <v>744</v>
      </c>
      <c r="L747" s="135">
        <v>46040</v>
      </c>
      <c r="M747" s="136"/>
      <c r="N747" s="137">
        <f t="shared" si="62"/>
        <v>250</v>
      </c>
      <c r="O747" s="138">
        <v>200</v>
      </c>
      <c r="P747" s="139">
        <f t="shared" si="63"/>
        <v>50</v>
      </c>
      <c r="Q747" s="41"/>
    </row>
    <row r="748" spans="2:17" ht="15" customHeight="1" x14ac:dyDescent="0.3">
      <c r="B748" s="142">
        <f t="shared" si="64"/>
        <v>1259.18</v>
      </c>
      <c r="C748" s="128"/>
      <c r="D748" s="129">
        <f t="shared" si="65"/>
        <v>1250.95</v>
      </c>
      <c r="E748" s="144">
        <v>46040</v>
      </c>
      <c r="F748" s="37">
        <v>1259.18</v>
      </c>
      <c r="G748" s="145">
        <v>46041</v>
      </c>
      <c r="H748" s="76">
        <f t="shared" si="66"/>
        <v>8.2300000000000182</v>
      </c>
      <c r="K748" s="134">
        <v>745</v>
      </c>
      <c r="L748" s="135">
        <v>46041</v>
      </c>
      <c r="M748" s="136"/>
      <c r="N748" s="137">
        <f t="shared" si="62"/>
        <v>200</v>
      </c>
      <c r="O748" s="138">
        <v>160</v>
      </c>
      <c r="P748" s="139">
        <f t="shared" si="63"/>
        <v>40</v>
      </c>
      <c r="Q748" s="41"/>
    </row>
    <row r="749" spans="2:17" ht="15" customHeight="1" x14ac:dyDescent="0.3">
      <c r="B749" s="142">
        <f t="shared" si="64"/>
        <v>1261.69</v>
      </c>
      <c r="C749" s="128"/>
      <c r="D749" s="129">
        <f t="shared" si="65"/>
        <v>1259.18</v>
      </c>
      <c r="E749" s="144">
        <v>46041</v>
      </c>
      <c r="F749" s="37">
        <v>1261.69</v>
      </c>
      <c r="G749" s="145">
        <v>46042</v>
      </c>
      <c r="H749" s="76">
        <f t="shared" si="66"/>
        <v>2.5099999999999909</v>
      </c>
      <c r="K749" s="134">
        <v>746</v>
      </c>
      <c r="L749" s="135">
        <v>46042</v>
      </c>
      <c r="M749" s="136">
        <v>150</v>
      </c>
      <c r="N749" s="137">
        <f t="shared" si="62"/>
        <v>160</v>
      </c>
      <c r="O749" s="138">
        <v>260</v>
      </c>
      <c r="P749" s="139">
        <f t="shared" si="63"/>
        <v>50</v>
      </c>
      <c r="Q749" s="41"/>
    </row>
    <row r="750" spans="2:17" ht="15" customHeight="1" x14ac:dyDescent="0.3">
      <c r="B750" s="142">
        <f t="shared" si="64"/>
        <v>1274.8499999999999</v>
      </c>
      <c r="C750" s="128"/>
      <c r="D750" s="129">
        <f t="shared" si="65"/>
        <v>1261.69</v>
      </c>
      <c r="E750" s="144">
        <v>46042</v>
      </c>
      <c r="F750" s="37">
        <v>1274.8499999999999</v>
      </c>
      <c r="G750" s="145">
        <v>46043</v>
      </c>
      <c r="H750" s="76">
        <f t="shared" si="66"/>
        <v>13.159999999999854</v>
      </c>
      <c r="K750" s="134">
        <v>747</v>
      </c>
      <c r="L750" s="135">
        <v>46043</v>
      </c>
      <c r="M750" s="136"/>
      <c r="N750" s="137">
        <f t="shared" si="62"/>
        <v>260</v>
      </c>
      <c r="O750" s="138">
        <v>150</v>
      </c>
      <c r="P750" s="139">
        <f t="shared" si="63"/>
        <v>110</v>
      </c>
      <c r="Q750" s="41"/>
    </row>
    <row r="751" spans="2:17" ht="15" customHeight="1" x14ac:dyDescent="0.3">
      <c r="B751" s="142">
        <f t="shared" si="64"/>
        <v>1275.02</v>
      </c>
      <c r="C751" s="128"/>
      <c r="D751" s="129">
        <f t="shared" si="65"/>
        <v>1274.8499999999999</v>
      </c>
      <c r="E751" s="144">
        <v>46043</v>
      </c>
      <c r="F751" s="37">
        <v>1275.02</v>
      </c>
      <c r="G751" s="145">
        <v>46044</v>
      </c>
      <c r="H751" s="76">
        <f t="shared" si="66"/>
        <v>0.17000000000007276</v>
      </c>
      <c r="K751" s="134">
        <v>748</v>
      </c>
      <c r="L751" s="135">
        <v>46044</v>
      </c>
      <c r="M751" s="136"/>
      <c r="N751" s="137">
        <f t="shared" si="62"/>
        <v>150</v>
      </c>
      <c r="O751" s="138">
        <v>140</v>
      </c>
      <c r="P751" s="139">
        <f t="shared" si="63"/>
        <v>10</v>
      </c>
      <c r="Q751" s="41"/>
    </row>
    <row r="752" spans="2:17" ht="15" customHeight="1" x14ac:dyDescent="0.3">
      <c r="B752" s="142">
        <f t="shared" si="64"/>
        <v>1280.05</v>
      </c>
      <c r="C752" s="128"/>
      <c r="D752" s="129">
        <f t="shared" si="65"/>
        <v>1275.02</v>
      </c>
      <c r="E752" s="144">
        <v>46044</v>
      </c>
      <c r="F752" s="37">
        <v>1280.05</v>
      </c>
      <c r="G752" s="145">
        <v>46045</v>
      </c>
      <c r="H752" s="76">
        <f t="shared" si="66"/>
        <v>5.0299999999999727</v>
      </c>
      <c r="K752" s="134">
        <v>749</v>
      </c>
      <c r="L752" s="135">
        <v>46045</v>
      </c>
      <c r="M752" s="136">
        <v>210</v>
      </c>
      <c r="N752" s="137">
        <f t="shared" si="62"/>
        <v>140</v>
      </c>
      <c r="O752" s="138">
        <v>300</v>
      </c>
      <c r="P752" s="139">
        <f t="shared" si="63"/>
        <v>50</v>
      </c>
      <c r="Q752" s="41"/>
    </row>
    <row r="753" spans="2:18" ht="15" customHeight="1" x14ac:dyDescent="0.3">
      <c r="B753" s="142">
        <f t="shared" si="64"/>
        <v>1281.8499999999999</v>
      </c>
      <c r="C753" s="128"/>
      <c r="D753" s="129">
        <f t="shared" si="65"/>
        <v>1280.05</v>
      </c>
      <c r="E753" s="144">
        <v>46045</v>
      </c>
      <c r="F753" s="37">
        <v>1281.8499999999999</v>
      </c>
      <c r="G753" s="145">
        <v>46046</v>
      </c>
      <c r="H753" s="76">
        <f t="shared" si="66"/>
        <v>1.7999999999999545</v>
      </c>
      <c r="K753" s="134">
        <v>750</v>
      </c>
      <c r="L753" s="135">
        <v>46046</v>
      </c>
      <c r="M753" s="136"/>
      <c r="N753" s="137">
        <f t="shared" si="62"/>
        <v>300</v>
      </c>
      <c r="O753" s="138">
        <v>290</v>
      </c>
      <c r="P753" s="139">
        <f t="shared" si="63"/>
        <v>10</v>
      </c>
      <c r="Q753" s="41"/>
    </row>
    <row r="754" spans="2:18" ht="15" customHeight="1" x14ac:dyDescent="0.3">
      <c r="B754" s="142">
        <f t="shared" si="64"/>
        <v>1288.31</v>
      </c>
      <c r="C754" s="128"/>
      <c r="D754" s="129">
        <f t="shared" si="65"/>
        <v>1281.8499999999999</v>
      </c>
      <c r="E754" s="144">
        <v>46046</v>
      </c>
      <c r="F754" s="37">
        <v>1288.31</v>
      </c>
      <c r="G754" s="145">
        <v>46047</v>
      </c>
      <c r="H754" s="76">
        <f t="shared" si="66"/>
        <v>6.4600000000000364</v>
      </c>
      <c r="K754" s="134">
        <v>751</v>
      </c>
      <c r="L754" s="135">
        <v>46047</v>
      </c>
      <c r="M754" s="136"/>
      <c r="N754" s="137">
        <f t="shared" si="62"/>
        <v>290</v>
      </c>
      <c r="O754" s="138">
        <v>240</v>
      </c>
      <c r="P754" s="139">
        <f t="shared" si="63"/>
        <v>50</v>
      </c>
      <c r="Q754" s="41"/>
    </row>
    <row r="755" spans="2:18" ht="15" customHeight="1" x14ac:dyDescent="0.3">
      <c r="B755" s="142">
        <f t="shared" si="64"/>
        <v>1291.6400000000001</v>
      </c>
      <c r="C755" s="128"/>
      <c r="D755" s="129">
        <f t="shared" si="65"/>
        <v>1288.31</v>
      </c>
      <c r="E755" s="144">
        <v>46047</v>
      </c>
      <c r="F755" s="37">
        <v>1291.6400000000001</v>
      </c>
      <c r="G755" s="145">
        <v>46048</v>
      </c>
      <c r="H755" s="76">
        <f t="shared" si="66"/>
        <v>3.3300000000001546</v>
      </c>
      <c r="K755" s="134">
        <v>752</v>
      </c>
      <c r="L755" s="135">
        <v>46048</v>
      </c>
      <c r="M755" s="136"/>
      <c r="N755" s="137">
        <f t="shared" si="62"/>
        <v>240</v>
      </c>
      <c r="O755" s="138">
        <v>205</v>
      </c>
      <c r="P755" s="139">
        <f t="shared" si="63"/>
        <v>35</v>
      </c>
      <c r="Q755" s="41"/>
    </row>
    <row r="756" spans="2:18" ht="15" customHeight="1" x14ac:dyDescent="0.3">
      <c r="B756" s="142">
        <f t="shared" si="64"/>
        <v>1297.58</v>
      </c>
      <c r="C756" s="128"/>
      <c r="D756" s="129">
        <f t="shared" si="65"/>
        <v>1291.6400000000001</v>
      </c>
      <c r="E756" s="144">
        <v>46048</v>
      </c>
      <c r="F756" s="37">
        <v>1297.58</v>
      </c>
      <c r="G756" s="145">
        <v>46049</v>
      </c>
      <c r="H756" s="76">
        <f t="shared" si="66"/>
        <v>5.9399999999998272</v>
      </c>
      <c r="K756" s="134">
        <v>753</v>
      </c>
      <c r="L756" s="135">
        <v>46049</v>
      </c>
      <c r="M756" s="136"/>
      <c r="N756" s="137">
        <f t="shared" si="62"/>
        <v>205</v>
      </c>
      <c r="O756" s="138">
        <v>145</v>
      </c>
      <c r="P756" s="139">
        <f t="shared" si="63"/>
        <v>60</v>
      </c>
      <c r="Q756" s="41"/>
    </row>
    <row r="757" spans="2:18" ht="15" customHeight="1" x14ac:dyDescent="0.3">
      <c r="B757" s="142">
        <f t="shared" si="64"/>
        <v>1303.58</v>
      </c>
      <c r="C757" s="128"/>
      <c r="D757" s="129">
        <f t="shared" si="65"/>
        <v>1297.58</v>
      </c>
      <c r="E757" s="144">
        <v>46049</v>
      </c>
      <c r="F757" s="37">
        <v>1303.58</v>
      </c>
      <c r="G757" s="145">
        <v>46050</v>
      </c>
      <c r="H757" s="76">
        <f t="shared" si="66"/>
        <v>6</v>
      </c>
      <c r="K757" s="134">
        <v>754</v>
      </c>
      <c r="L757" s="135">
        <v>46050</v>
      </c>
      <c r="M757" s="136">
        <v>210</v>
      </c>
      <c r="N757" s="137">
        <f t="shared" si="62"/>
        <v>145</v>
      </c>
      <c r="O757" s="138">
        <v>260</v>
      </c>
      <c r="P757" s="139">
        <f t="shared" si="63"/>
        <v>95</v>
      </c>
      <c r="Q757" s="41"/>
    </row>
    <row r="758" spans="2:18" ht="15" customHeight="1" x14ac:dyDescent="0.3">
      <c r="B758" s="142">
        <f t="shared" si="64"/>
        <v>1304.98</v>
      </c>
      <c r="C758" s="128"/>
      <c r="D758" s="129">
        <f t="shared" si="65"/>
        <v>1303.58</v>
      </c>
      <c r="E758" s="144">
        <v>46050</v>
      </c>
      <c r="F758" s="37">
        <v>1304.98</v>
      </c>
      <c r="G758" s="145">
        <v>46051</v>
      </c>
      <c r="H758" s="76">
        <f t="shared" si="66"/>
        <v>1.4000000000000909</v>
      </c>
      <c r="K758" s="134">
        <v>755</v>
      </c>
      <c r="L758" s="135">
        <v>46051</v>
      </c>
      <c r="M758" s="136"/>
      <c r="N758" s="137">
        <f t="shared" si="62"/>
        <v>260</v>
      </c>
      <c r="O758" s="138">
        <v>250</v>
      </c>
      <c r="P758" s="139">
        <f t="shared" si="63"/>
        <v>10</v>
      </c>
      <c r="Q758" s="41"/>
    </row>
    <row r="759" spans="2:18" ht="15" customHeight="1" x14ac:dyDescent="0.3">
      <c r="B759" s="142">
        <f t="shared" si="64"/>
        <v>1304.98</v>
      </c>
      <c r="C759" s="128"/>
      <c r="D759" s="129">
        <f t="shared" si="65"/>
        <v>1304.98</v>
      </c>
      <c r="E759" s="144">
        <v>46051</v>
      </c>
      <c r="F759" s="37">
        <v>1304.98</v>
      </c>
      <c r="G759" s="145">
        <v>46052</v>
      </c>
      <c r="H759" s="76">
        <f t="shared" si="66"/>
        <v>0</v>
      </c>
      <c r="K759" s="134">
        <v>756</v>
      </c>
      <c r="L759" s="135">
        <v>46052</v>
      </c>
      <c r="M759" s="136"/>
      <c r="N759" s="137">
        <f t="shared" si="62"/>
        <v>250</v>
      </c>
      <c r="O759" s="138">
        <v>250</v>
      </c>
      <c r="P759" s="139">
        <f t="shared" si="63"/>
        <v>0</v>
      </c>
      <c r="Q759" s="41"/>
    </row>
    <row r="760" spans="2:18" ht="15" customHeight="1" x14ac:dyDescent="0.3">
      <c r="B760" s="142">
        <f t="shared" si="64"/>
        <v>1310.6300000000001</v>
      </c>
      <c r="C760" s="128"/>
      <c r="D760" s="129">
        <f t="shared" si="65"/>
        <v>1304.98</v>
      </c>
      <c r="E760" s="144">
        <v>46052</v>
      </c>
      <c r="F760" s="37">
        <v>1310.6300000000001</v>
      </c>
      <c r="G760" s="145">
        <v>46053</v>
      </c>
      <c r="H760" s="76">
        <f t="shared" si="66"/>
        <v>5.6500000000000909</v>
      </c>
      <c r="I760">
        <f>SUM(H730:H760)</f>
        <v>97.480000000000018</v>
      </c>
      <c r="K760" s="134">
        <v>757</v>
      </c>
      <c r="L760" s="135">
        <v>46053</v>
      </c>
      <c r="M760" s="136"/>
      <c r="N760" s="137">
        <f t="shared" si="62"/>
        <v>250</v>
      </c>
      <c r="O760" s="138">
        <v>190</v>
      </c>
      <c r="P760" s="139">
        <f t="shared" si="63"/>
        <v>60</v>
      </c>
      <c r="Q760" s="41"/>
      <c r="R760" s="48">
        <f>SUM(P730:P760)</f>
        <v>990</v>
      </c>
    </row>
    <row r="761" spans="2:18" ht="15" customHeight="1" x14ac:dyDescent="0.3">
      <c r="B761" s="142">
        <f t="shared" si="64"/>
        <v>1310.6300000000001</v>
      </c>
      <c r="C761" s="128"/>
      <c r="D761" s="129">
        <f t="shared" si="65"/>
        <v>1310.6300000000001</v>
      </c>
      <c r="E761" s="144">
        <v>46053</v>
      </c>
      <c r="F761" s="37">
        <v>1310.6300000000001</v>
      </c>
      <c r="G761" s="145">
        <v>46054</v>
      </c>
      <c r="H761" s="76">
        <f t="shared" si="66"/>
        <v>0</v>
      </c>
      <c r="K761" s="134">
        <v>758</v>
      </c>
      <c r="L761" s="135">
        <v>46054</v>
      </c>
      <c r="M761" s="136"/>
      <c r="N761" s="137">
        <f t="shared" si="62"/>
        <v>190</v>
      </c>
      <c r="O761" s="138">
        <v>160</v>
      </c>
      <c r="P761" s="139">
        <f t="shared" si="63"/>
        <v>30</v>
      </c>
      <c r="Q761" s="41"/>
    </row>
    <row r="762" spans="2:18" ht="15" customHeight="1" x14ac:dyDescent="0.3">
      <c r="B762" s="142">
        <f t="shared" si="64"/>
        <v>1313.01</v>
      </c>
      <c r="C762" s="128"/>
      <c r="D762" s="129">
        <f t="shared" si="65"/>
        <v>1310.6300000000001</v>
      </c>
      <c r="E762" s="144">
        <v>46054</v>
      </c>
      <c r="F762" s="37">
        <v>1313.01</v>
      </c>
      <c r="G762" s="145">
        <v>46055</v>
      </c>
      <c r="H762" s="76">
        <f t="shared" si="66"/>
        <v>2.3799999999998818</v>
      </c>
      <c r="K762" s="134">
        <v>759</v>
      </c>
      <c r="L762" s="135">
        <v>46055</v>
      </c>
      <c r="M762" s="136"/>
      <c r="N762" s="137">
        <f t="shared" si="62"/>
        <v>160</v>
      </c>
      <c r="O762" s="138">
        <v>135</v>
      </c>
      <c r="P762" s="139">
        <f t="shared" si="63"/>
        <v>25</v>
      </c>
      <c r="Q762" s="41"/>
    </row>
    <row r="763" spans="2:18" ht="15" customHeight="1" x14ac:dyDescent="0.3">
      <c r="B763" s="142">
        <f t="shared" si="64"/>
        <v>1315.93</v>
      </c>
      <c r="C763" s="128"/>
      <c r="D763" s="129">
        <f t="shared" si="65"/>
        <v>1313.01</v>
      </c>
      <c r="E763" s="144">
        <v>46055</v>
      </c>
      <c r="F763" s="37">
        <v>1315.93</v>
      </c>
      <c r="G763" s="145">
        <v>46056</v>
      </c>
      <c r="H763" s="76">
        <f t="shared" si="66"/>
        <v>2.9200000000000728</v>
      </c>
      <c r="K763" s="134">
        <v>760</v>
      </c>
      <c r="L763" s="135">
        <v>46056</v>
      </c>
      <c r="M763" s="136">
        <v>255</v>
      </c>
      <c r="N763" s="137">
        <f t="shared" si="62"/>
        <v>135</v>
      </c>
      <c r="O763" s="138">
        <v>290</v>
      </c>
      <c r="P763" s="139">
        <f t="shared" si="63"/>
        <v>100</v>
      </c>
      <c r="Q763" s="41"/>
    </row>
    <row r="764" spans="2:18" ht="15" customHeight="1" x14ac:dyDescent="0.3">
      <c r="B764" s="142">
        <f t="shared" si="64"/>
        <v>1320.45</v>
      </c>
      <c r="C764" s="128"/>
      <c r="D764" s="129">
        <f t="shared" si="65"/>
        <v>1315.93</v>
      </c>
      <c r="E764" s="144">
        <v>46056</v>
      </c>
      <c r="F764" s="37">
        <v>1320.45</v>
      </c>
      <c r="G764" s="145">
        <v>46057</v>
      </c>
      <c r="H764" s="76">
        <f t="shared" si="66"/>
        <v>4.5199999999999818</v>
      </c>
      <c r="K764" s="134">
        <v>761</v>
      </c>
      <c r="L764" s="135">
        <v>46057</v>
      </c>
      <c r="M764" s="136"/>
      <c r="N764" s="137">
        <f t="shared" si="62"/>
        <v>290</v>
      </c>
      <c r="O764" s="138">
        <v>280</v>
      </c>
      <c r="P764" s="139">
        <f t="shared" si="63"/>
        <v>10</v>
      </c>
      <c r="Q764" s="41"/>
    </row>
    <row r="765" spans="2:18" ht="15" customHeight="1" x14ac:dyDescent="0.3">
      <c r="B765" s="142">
        <f t="shared" si="64"/>
        <v>1322.52</v>
      </c>
      <c r="C765" s="128"/>
      <c r="D765" s="129">
        <f t="shared" si="65"/>
        <v>1320.45</v>
      </c>
      <c r="E765" s="144">
        <v>46057</v>
      </c>
      <c r="F765" s="37">
        <v>1322.52</v>
      </c>
      <c r="G765" s="145">
        <v>46058</v>
      </c>
      <c r="H765" s="76">
        <f t="shared" si="66"/>
        <v>2.0699999999999363</v>
      </c>
      <c r="K765" s="134">
        <v>762</v>
      </c>
      <c r="L765" s="135">
        <v>46058</v>
      </c>
      <c r="M765" s="136"/>
      <c r="N765" s="137">
        <f t="shared" ref="N765:N770" si="67">O764</f>
        <v>280</v>
      </c>
      <c r="O765" s="138">
        <v>230</v>
      </c>
      <c r="P765" s="139">
        <f>M765+N765-O765</f>
        <v>50</v>
      </c>
      <c r="Q765" s="41"/>
    </row>
    <row r="766" spans="2:18" ht="15" customHeight="1" x14ac:dyDescent="0.3">
      <c r="B766" s="142">
        <f t="shared" si="64"/>
        <v>1328.78</v>
      </c>
      <c r="C766" s="128"/>
      <c r="D766" s="129">
        <f t="shared" si="65"/>
        <v>1322.52</v>
      </c>
      <c r="E766" s="144">
        <v>46058</v>
      </c>
      <c r="F766" s="37">
        <v>1328.78</v>
      </c>
      <c r="G766" s="145">
        <v>46059</v>
      </c>
      <c r="H766" s="76">
        <f t="shared" si="66"/>
        <v>6.2599999999999909</v>
      </c>
      <c r="K766" s="134">
        <v>763</v>
      </c>
      <c r="L766" s="135">
        <v>46059</v>
      </c>
      <c r="M766" s="136"/>
      <c r="N766" s="137">
        <f>O765</f>
        <v>230</v>
      </c>
      <c r="O766" s="138">
        <v>230</v>
      </c>
      <c r="P766" s="139">
        <f>M766+N766-O766</f>
        <v>0</v>
      </c>
      <c r="Q766" s="41"/>
    </row>
    <row r="767" spans="2:18" ht="15" customHeight="1" x14ac:dyDescent="0.3">
      <c r="B767" s="142">
        <f t="shared" si="64"/>
        <v>1328.78</v>
      </c>
      <c r="C767" s="128"/>
      <c r="D767" s="129">
        <f t="shared" si="65"/>
        <v>1328.78</v>
      </c>
      <c r="E767" s="144">
        <v>46059</v>
      </c>
      <c r="F767" s="37">
        <v>1328.78</v>
      </c>
      <c r="G767" s="145">
        <v>46060</v>
      </c>
      <c r="H767" s="76">
        <f t="shared" si="66"/>
        <v>0</v>
      </c>
      <c r="K767" s="134">
        <v>764</v>
      </c>
      <c r="L767" s="135">
        <v>46060</v>
      </c>
      <c r="M767" s="136"/>
      <c r="N767" s="137">
        <f>O766</f>
        <v>230</v>
      </c>
      <c r="O767" s="138">
        <v>0</v>
      </c>
      <c r="P767" s="139">
        <f>M767+N767-O767</f>
        <v>230</v>
      </c>
      <c r="Q767" s="41"/>
    </row>
    <row r="768" spans="2:18" ht="15" customHeight="1" x14ac:dyDescent="0.3">
      <c r="B768" s="142">
        <f t="shared" si="64"/>
        <v>1351.6</v>
      </c>
      <c r="C768" s="128"/>
      <c r="D768" s="129">
        <f t="shared" si="65"/>
        <v>1328.78</v>
      </c>
      <c r="E768" s="144">
        <v>46060</v>
      </c>
      <c r="F768" s="37">
        <v>1351.6</v>
      </c>
      <c r="G768" s="145">
        <v>46061</v>
      </c>
      <c r="H768" s="76">
        <f t="shared" si="66"/>
        <v>22.819999999999936</v>
      </c>
      <c r="K768" s="134">
        <v>765</v>
      </c>
      <c r="L768" s="135">
        <v>46061</v>
      </c>
      <c r="M768" s="136">
        <v>60</v>
      </c>
      <c r="N768" s="137">
        <f>O767</f>
        <v>0</v>
      </c>
      <c r="O768" s="138">
        <v>40</v>
      </c>
      <c r="P768" s="139">
        <f>M768+N768-O768</f>
        <v>20</v>
      </c>
      <c r="Q768" s="41"/>
    </row>
    <row r="769" spans="2:17" ht="15" customHeight="1" x14ac:dyDescent="0.3">
      <c r="B769" s="142">
        <f t="shared" si="64"/>
        <v>1352.03</v>
      </c>
      <c r="C769" s="128"/>
      <c r="D769" s="129">
        <f t="shared" si="65"/>
        <v>1351.6</v>
      </c>
      <c r="E769" s="144">
        <v>46061</v>
      </c>
      <c r="F769" s="37">
        <v>1352.03</v>
      </c>
      <c r="G769" s="145">
        <v>46062</v>
      </c>
      <c r="H769" s="76">
        <f t="shared" si="66"/>
        <v>0.43000000000006366</v>
      </c>
      <c r="K769" s="134">
        <v>766</v>
      </c>
      <c r="L769" s="135">
        <v>46062</v>
      </c>
      <c r="M769" s="136">
        <v>240</v>
      </c>
      <c r="N769" s="137">
        <f>O768</f>
        <v>40</v>
      </c>
      <c r="O769" s="138">
        <v>280</v>
      </c>
      <c r="P769" s="139">
        <f t="shared" ref="P769:P770" si="68">M769+N769-O769</f>
        <v>0</v>
      </c>
      <c r="Q769" s="41"/>
    </row>
    <row r="770" spans="2:17" ht="15" customHeight="1" x14ac:dyDescent="0.3">
      <c r="B770" s="142">
        <f t="shared" si="64"/>
        <v>1356.7</v>
      </c>
      <c r="C770" s="128"/>
      <c r="D770" s="129">
        <f t="shared" si="65"/>
        <v>1352.03</v>
      </c>
      <c r="E770" s="144">
        <v>46062</v>
      </c>
      <c r="F770" s="37">
        <v>1356.7</v>
      </c>
      <c r="G770" s="145">
        <v>46063</v>
      </c>
      <c r="H770" s="76">
        <f t="shared" si="66"/>
        <v>4.6700000000000728</v>
      </c>
      <c r="K770" s="134">
        <v>767</v>
      </c>
      <c r="L770" s="135">
        <v>46063</v>
      </c>
      <c r="M770" s="136"/>
      <c r="N770" s="137">
        <f t="shared" si="67"/>
        <v>280</v>
      </c>
      <c r="O770" s="138">
        <v>245</v>
      </c>
      <c r="P770" s="139">
        <f t="shared" si="68"/>
        <v>35</v>
      </c>
      <c r="Q770" s="41"/>
    </row>
    <row r="771" spans="2:17" ht="15" customHeight="1" x14ac:dyDescent="0.3">
      <c r="B771" s="142">
        <f t="shared" ref="B771:B834" si="69">F771</f>
        <v>1361.88</v>
      </c>
      <c r="C771" s="128"/>
      <c r="D771" s="129">
        <f t="shared" ref="D771:D834" si="70">F770</f>
        <v>1356.7</v>
      </c>
      <c r="E771" s="144">
        <v>46063</v>
      </c>
      <c r="F771" s="37">
        <v>1361.88</v>
      </c>
      <c r="G771" s="145">
        <v>46064</v>
      </c>
      <c r="H771" s="76">
        <f t="shared" ref="H771:H834" si="71">F771-D771</f>
        <v>5.1800000000000637</v>
      </c>
      <c r="K771" s="134">
        <v>768</v>
      </c>
      <c r="L771" s="135">
        <v>46064</v>
      </c>
      <c r="M771" s="136"/>
      <c r="N771" s="137">
        <f t="shared" ref="N771:N834" si="72">O770</f>
        <v>245</v>
      </c>
      <c r="O771" s="138">
        <v>210</v>
      </c>
      <c r="P771" s="139">
        <f t="shared" ref="P771:P834" si="73">M771+N771-O771</f>
        <v>35</v>
      </c>
      <c r="Q771" s="41"/>
    </row>
    <row r="772" spans="2:17" ht="15" customHeight="1" x14ac:dyDescent="0.3">
      <c r="B772" s="142">
        <f t="shared" si="69"/>
        <v>1365.42</v>
      </c>
      <c r="C772" s="128"/>
      <c r="D772" s="129">
        <f t="shared" si="70"/>
        <v>1361.88</v>
      </c>
      <c r="E772" s="144">
        <v>46064</v>
      </c>
      <c r="F772" s="37">
        <v>1365.42</v>
      </c>
      <c r="G772" s="145">
        <v>46065</v>
      </c>
      <c r="H772" s="76">
        <f t="shared" si="71"/>
        <v>3.5399999999999636</v>
      </c>
      <c r="K772" s="134">
        <v>769</v>
      </c>
      <c r="L772" s="135">
        <v>46065</v>
      </c>
      <c r="M772" s="136"/>
      <c r="N772" s="137">
        <f t="shared" si="72"/>
        <v>210</v>
      </c>
      <c r="O772" s="138">
        <v>210</v>
      </c>
      <c r="P772" s="139">
        <f t="shared" si="73"/>
        <v>0</v>
      </c>
      <c r="Q772" s="41"/>
    </row>
    <row r="773" spans="2:17" ht="15" customHeight="1" x14ac:dyDescent="0.3">
      <c r="B773" s="142">
        <f t="shared" si="69"/>
        <v>1365.65</v>
      </c>
      <c r="C773" s="128"/>
      <c r="D773" s="129">
        <f t="shared" si="70"/>
        <v>1365.42</v>
      </c>
      <c r="E773" s="144">
        <v>46065</v>
      </c>
      <c r="F773" s="37">
        <v>1365.65</v>
      </c>
      <c r="G773" s="145">
        <v>46066</v>
      </c>
      <c r="H773" s="76">
        <f t="shared" si="71"/>
        <v>0.23000000000001819</v>
      </c>
      <c r="K773" s="134">
        <v>770</v>
      </c>
      <c r="L773" s="135">
        <v>46066</v>
      </c>
      <c r="M773" s="136">
        <v>125</v>
      </c>
      <c r="N773" s="137">
        <f t="shared" si="72"/>
        <v>210</v>
      </c>
      <c r="O773" s="138">
        <v>290</v>
      </c>
      <c r="P773" s="139">
        <f t="shared" si="73"/>
        <v>45</v>
      </c>
      <c r="Q773" s="41"/>
    </row>
    <row r="774" spans="2:17" ht="15" customHeight="1" x14ac:dyDescent="0.3">
      <c r="B774" s="142">
        <f t="shared" si="69"/>
        <v>1372.77</v>
      </c>
      <c r="C774" s="128"/>
      <c r="D774" s="129">
        <f t="shared" si="70"/>
        <v>1365.65</v>
      </c>
      <c r="E774" s="144">
        <v>46066</v>
      </c>
      <c r="F774" s="37">
        <v>1372.77</v>
      </c>
      <c r="G774" s="145">
        <v>46067</v>
      </c>
      <c r="H774" s="76">
        <f t="shared" si="71"/>
        <v>7.1199999999998909</v>
      </c>
      <c r="K774" s="134">
        <v>771</v>
      </c>
      <c r="L774" s="135">
        <v>46067</v>
      </c>
      <c r="M774" s="136"/>
      <c r="N774" s="137">
        <f t="shared" si="72"/>
        <v>290</v>
      </c>
      <c r="O774" s="138">
        <v>150</v>
      </c>
      <c r="P774" s="139">
        <f t="shared" si="73"/>
        <v>140</v>
      </c>
      <c r="Q774" s="41"/>
    </row>
    <row r="775" spans="2:17" ht="15" customHeight="1" x14ac:dyDescent="0.3">
      <c r="B775" s="142">
        <f t="shared" si="69"/>
        <v>1389.3</v>
      </c>
      <c r="C775" s="128"/>
      <c r="D775" s="129">
        <f t="shared" si="70"/>
        <v>1372.77</v>
      </c>
      <c r="E775" s="144">
        <v>46067</v>
      </c>
      <c r="F775" s="37">
        <v>1389.3</v>
      </c>
      <c r="G775" s="145">
        <v>46068</v>
      </c>
      <c r="H775" s="76">
        <f t="shared" si="71"/>
        <v>16.529999999999973</v>
      </c>
      <c r="K775" s="134">
        <v>772</v>
      </c>
      <c r="L775" s="135">
        <v>46068</v>
      </c>
      <c r="M775" s="136"/>
      <c r="N775" s="137">
        <f t="shared" si="72"/>
        <v>150</v>
      </c>
      <c r="O775" s="138">
        <v>100</v>
      </c>
      <c r="P775" s="139">
        <f t="shared" si="73"/>
        <v>50</v>
      </c>
      <c r="Q775" s="41"/>
    </row>
    <row r="776" spans="2:17" ht="15" customHeight="1" x14ac:dyDescent="0.3">
      <c r="B776" s="142">
        <f t="shared" si="69"/>
        <v>1393.42</v>
      </c>
      <c r="C776" s="128"/>
      <c r="D776" s="129">
        <f t="shared" si="70"/>
        <v>1389.3</v>
      </c>
      <c r="E776" s="144">
        <v>46068</v>
      </c>
      <c r="F776" s="37">
        <v>1393.42</v>
      </c>
      <c r="G776" s="145">
        <v>46069</v>
      </c>
      <c r="H776" s="76">
        <f t="shared" si="71"/>
        <v>4.1200000000001182</v>
      </c>
      <c r="K776" s="134">
        <v>773</v>
      </c>
      <c r="L776" s="135">
        <v>46069</v>
      </c>
      <c r="M776" s="136">
        <v>210</v>
      </c>
      <c r="N776" s="137">
        <f t="shared" si="72"/>
        <v>100</v>
      </c>
      <c r="O776" s="138">
        <v>290</v>
      </c>
      <c r="P776" s="139">
        <f t="shared" si="73"/>
        <v>20</v>
      </c>
      <c r="Q776" s="41"/>
    </row>
    <row r="777" spans="2:17" ht="15" customHeight="1" x14ac:dyDescent="0.3">
      <c r="B777" s="142">
        <f t="shared" si="69"/>
        <v>1395.89</v>
      </c>
      <c r="C777" s="128"/>
      <c r="D777" s="129">
        <f t="shared" si="70"/>
        <v>1393.42</v>
      </c>
      <c r="E777" s="144">
        <v>46069</v>
      </c>
      <c r="F777" s="37">
        <v>1395.89</v>
      </c>
      <c r="G777" s="145">
        <v>46070</v>
      </c>
      <c r="H777" s="76">
        <f t="shared" si="71"/>
        <v>2.4700000000000273</v>
      </c>
      <c r="K777" s="134">
        <v>774</v>
      </c>
      <c r="L777" s="135">
        <v>46070</v>
      </c>
      <c r="M777" s="136"/>
      <c r="N777" s="137">
        <f t="shared" si="72"/>
        <v>290</v>
      </c>
      <c r="O777" s="138">
        <v>290</v>
      </c>
      <c r="P777" s="139">
        <f t="shared" si="73"/>
        <v>0</v>
      </c>
      <c r="Q777" s="41"/>
    </row>
    <row r="778" spans="2:17" ht="15" customHeight="1" x14ac:dyDescent="0.3">
      <c r="B778" s="142">
        <f t="shared" si="69"/>
        <v>1395.89</v>
      </c>
      <c r="C778" s="128"/>
      <c r="D778" s="129">
        <f t="shared" si="70"/>
        <v>1395.89</v>
      </c>
      <c r="E778" s="144">
        <v>46070</v>
      </c>
      <c r="F778" s="37">
        <v>1395.89</v>
      </c>
      <c r="G778" s="145">
        <v>46071</v>
      </c>
      <c r="H778" s="76">
        <f t="shared" si="71"/>
        <v>0</v>
      </c>
      <c r="K778" s="134">
        <v>775</v>
      </c>
      <c r="L778" s="135">
        <v>46071</v>
      </c>
      <c r="M778" s="136"/>
      <c r="N778" s="137">
        <f t="shared" si="72"/>
        <v>290</v>
      </c>
      <c r="O778" s="138">
        <v>135</v>
      </c>
      <c r="P778" s="139">
        <f t="shared" si="73"/>
        <v>155</v>
      </c>
      <c r="Q778" s="41"/>
    </row>
    <row r="779" spans="2:17" ht="15" customHeight="1" x14ac:dyDescent="0.3">
      <c r="B779" s="142">
        <f t="shared" si="69"/>
        <v>1411.86</v>
      </c>
      <c r="C779" s="128"/>
      <c r="D779" s="129">
        <f t="shared" si="70"/>
        <v>1395.89</v>
      </c>
      <c r="E779" s="144">
        <v>46071</v>
      </c>
      <c r="F779" s="37">
        <v>1411.86</v>
      </c>
      <c r="G779" s="145">
        <v>46072</v>
      </c>
      <c r="H779" s="76">
        <f t="shared" si="71"/>
        <v>15.9699999999998</v>
      </c>
      <c r="K779" s="134">
        <v>776</v>
      </c>
      <c r="L779" s="135">
        <v>46072</v>
      </c>
      <c r="M779" s="136">
        <v>140</v>
      </c>
      <c r="N779" s="137">
        <f t="shared" si="72"/>
        <v>135</v>
      </c>
      <c r="O779" s="138">
        <v>215</v>
      </c>
      <c r="P779" s="139">
        <f t="shared" si="73"/>
        <v>60</v>
      </c>
      <c r="Q779" s="41"/>
    </row>
    <row r="780" spans="2:17" ht="15" customHeight="1" x14ac:dyDescent="0.3">
      <c r="B780" s="142">
        <f t="shared" si="69"/>
        <v>1431.06</v>
      </c>
      <c r="C780" s="128"/>
      <c r="D780" s="129">
        <f t="shared" si="70"/>
        <v>1411.86</v>
      </c>
      <c r="E780" s="144">
        <v>46072</v>
      </c>
      <c r="F780" s="37">
        <v>1431.06</v>
      </c>
      <c r="G780" s="145">
        <v>46073</v>
      </c>
      <c r="H780" s="76">
        <f t="shared" si="71"/>
        <v>19.200000000000045</v>
      </c>
      <c r="K780" s="134">
        <v>777</v>
      </c>
      <c r="L780" s="135">
        <v>46073</v>
      </c>
      <c r="M780" s="136">
        <v>180</v>
      </c>
      <c r="N780" s="137">
        <f t="shared" si="72"/>
        <v>215</v>
      </c>
      <c r="O780" s="138">
        <v>310</v>
      </c>
      <c r="P780" s="139">
        <f t="shared" si="73"/>
        <v>85</v>
      </c>
      <c r="Q780" s="41"/>
    </row>
    <row r="781" spans="2:17" ht="15" customHeight="1" x14ac:dyDescent="0.3">
      <c r="B781" s="142">
        <f t="shared" si="69"/>
        <v>1436.15</v>
      </c>
      <c r="C781" s="128"/>
      <c r="D781" s="129">
        <f t="shared" si="70"/>
        <v>1431.06</v>
      </c>
      <c r="E781" s="144">
        <v>46073</v>
      </c>
      <c r="F781" s="37">
        <v>1436.15</v>
      </c>
      <c r="G781" s="145">
        <v>46074</v>
      </c>
      <c r="H781" s="76">
        <f t="shared" si="71"/>
        <v>5.0900000000001455</v>
      </c>
      <c r="K781" s="134">
        <v>778</v>
      </c>
      <c r="L781" s="135">
        <v>46074</v>
      </c>
      <c r="M781" s="136"/>
      <c r="N781" s="137">
        <f t="shared" si="72"/>
        <v>310</v>
      </c>
      <c r="O781" s="138">
        <v>305</v>
      </c>
      <c r="P781" s="139">
        <f t="shared" si="73"/>
        <v>5</v>
      </c>
      <c r="Q781" s="41"/>
    </row>
    <row r="782" spans="2:17" ht="15" customHeight="1" x14ac:dyDescent="0.3">
      <c r="B782" s="142">
        <f t="shared" si="69"/>
        <v>1436.51</v>
      </c>
      <c r="C782" s="128"/>
      <c r="D782" s="129">
        <f t="shared" si="70"/>
        <v>1436.15</v>
      </c>
      <c r="E782" s="144">
        <v>46074</v>
      </c>
      <c r="F782" s="37">
        <v>1436.51</v>
      </c>
      <c r="G782" s="145">
        <v>46075</v>
      </c>
      <c r="H782" s="76">
        <f t="shared" si="71"/>
        <v>0.35999999999989996</v>
      </c>
      <c r="K782" s="134">
        <v>779</v>
      </c>
      <c r="L782" s="135">
        <v>46075</v>
      </c>
      <c r="M782" s="136"/>
      <c r="N782" s="137">
        <f t="shared" si="72"/>
        <v>305</v>
      </c>
      <c r="O782" s="138">
        <v>280</v>
      </c>
      <c r="P782" s="139">
        <f t="shared" si="73"/>
        <v>25</v>
      </c>
      <c r="Q782" s="41"/>
    </row>
    <row r="783" spans="2:17" ht="15" customHeight="1" x14ac:dyDescent="0.3">
      <c r="B783" s="142">
        <f t="shared" si="69"/>
        <v>1442.2</v>
      </c>
      <c r="C783" s="128"/>
      <c r="D783" s="129">
        <f t="shared" si="70"/>
        <v>1436.51</v>
      </c>
      <c r="E783" s="144">
        <v>46075</v>
      </c>
      <c r="F783" s="37">
        <v>1442.2</v>
      </c>
      <c r="G783" s="145">
        <v>46076</v>
      </c>
      <c r="H783" s="76">
        <f t="shared" si="71"/>
        <v>5.6900000000000546</v>
      </c>
      <c r="K783" s="134">
        <v>780</v>
      </c>
      <c r="L783" s="135">
        <v>46076</v>
      </c>
      <c r="M783" s="136">
        <v>120</v>
      </c>
      <c r="N783" s="137">
        <f t="shared" si="72"/>
        <v>280</v>
      </c>
      <c r="O783" s="138">
        <v>295</v>
      </c>
      <c r="P783" s="139">
        <f t="shared" si="73"/>
        <v>105</v>
      </c>
      <c r="Q783" s="41"/>
    </row>
    <row r="784" spans="2:17" ht="15" customHeight="1" x14ac:dyDescent="0.3">
      <c r="B784" s="142">
        <f t="shared" si="69"/>
        <v>1450.48</v>
      </c>
      <c r="C784" s="128"/>
      <c r="D784" s="129">
        <f t="shared" si="70"/>
        <v>1442.2</v>
      </c>
      <c r="E784" s="144">
        <v>46076</v>
      </c>
      <c r="F784" s="37">
        <v>1450.48</v>
      </c>
      <c r="G784" s="145">
        <v>46077</v>
      </c>
      <c r="H784" s="76">
        <f t="shared" si="71"/>
        <v>8.2799999999999727</v>
      </c>
      <c r="K784" s="134">
        <v>781</v>
      </c>
      <c r="L784" s="135">
        <v>46077</v>
      </c>
      <c r="M784" s="136"/>
      <c r="N784" s="137">
        <f t="shared" si="72"/>
        <v>295</v>
      </c>
      <c r="O784" s="138">
        <v>270</v>
      </c>
      <c r="P784" s="139">
        <f t="shared" si="73"/>
        <v>25</v>
      </c>
      <c r="Q784" s="41"/>
    </row>
    <row r="785" spans="2:18" ht="15" customHeight="1" x14ac:dyDescent="0.3">
      <c r="B785" s="142">
        <f t="shared" si="69"/>
        <v>1454.08</v>
      </c>
      <c r="C785" s="128"/>
      <c r="D785" s="129">
        <f t="shared" si="70"/>
        <v>1450.48</v>
      </c>
      <c r="E785" s="144">
        <v>46077</v>
      </c>
      <c r="F785" s="37">
        <v>1454.08</v>
      </c>
      <c r="G785" s="145">
        <v>46078</v>
      </c>
      <c r="H785" s="76">
        <f t="shared" si="71"/>
        <v>3.5999999999999091</v>
      </c>
      <c r="K785" s="134">
        <v>782</v>
      </c>
      <c r="L785" s="135">
        <v>46078</v>
      </c>
      <c r="M785" s="136"/>
      <c r="N785" s="137">
        <f t="shared" si="72"/>
        <v>270</v>
      </c>
      <c r="O785" s="138">
        <v>235</v>
      </c>
      <c r="P785" s="139">
        <f t="shared" si="73"/>
        <v>35</v>
      </c>
      <c r="Q785" s="41"/>
    </row>
    <row r="786" spans="2:18" ht="15" customHeight="1" x14ac:dyDescent="0.3">
      <c r="B786" s="142">
        <f t="shared" si="69"/>
        <v>1459.13</v>
      </c>
      <c r="C786" s="128"/>
      <c r="D786" s="129">
        <f t="shared" si="70"/>
        <v>1454.08</v>
      </c>
      <c r="E786" s="144">
        <v>46078</v>
      </c>
      <c r="F786" s="37">
        <v>1459.13</v>
      </c>
      <c r="G786" s="145">
        <v>46079</v>
      </c>
      <c r="H786" s="76">
        <f t="shared" si="71"/>
        <v>5.0500000000001819</v>
      </c>
      <c r="K786" s="134">
        <v>783</v>
      </c>
      <c r="L786" s="135">
        <v>46079</v>
      </c>
      <c r="M786" s="136"/>
      <c r="N786" s="137">
        <f t="shared" si="72"/>
        <v>235</v>
      </c>
      <c r="O786" s="138">
        <v>134</v>
      </c>
      <c r="P786" s="139">
        <f t="shared" si="73"/>
        <v>101</v>
      </c>
      <c r="Q786" s="41"/>
    </row>
    <row r="787" spans="2:18" ht="15" customHeight="1" x14ac:dyDescent="0.3">
      <c r="B787" s="142">
        <f t="shared" si="69"/>
        <v>1467.99</v>
      </c>
      <c r="C787" s="128"/>
      <c r="D787" s="129">
        <f t="shared" si="70"/>
        <v>1459.13</v>
      </c>
      <c r="E787" s="144">
        <v>46079</v>
      </c>
      <c r="F787" s="37">
        <v>1467.99</v>
      </c>
      <c r="G787" s="145">
        <v>46080</v>
      </c>
      <c r="H787" s="76">
        <f t="shared" si="71"/>
        <v>8.8599999999999</v>
      </c>
      <c r="K787" s="134">
        <v>784</v>
      </c>
      <c r="L787" s="135">
        <v>46080</v>
      </c>
      <c r="M787" s="136">
        <v>270</v>
      </c>
      <c r="N787" s="137">
        <f t="shared" si="72"/>
        <v>134</v>
      </c>
      <c r="O787" s="138">
        <v>245</v>
      </c>
      <c r="P787" s="139">
        <f t="shared" si="73"/>
        <v>159</v>
      </c>
      <c r="Q787" s="41"/>
    </row>
    <row r="788" spans="2:18" ht="15" customHeight="1" x14ac:dyDescent="0.3">
      <c r="B788" s="142">
        <f t="shared" si="69"/>
        <v>1482.65</v>
      </c>
      <c r="C788" s="128"/>
      <c r="D788" s="129">
        <f t="shared" si="70"/>
        <v>1467.99</v>
      </c>
      <c r="E788" s="144">
        <v>46080</v>
      </c>
      <c r="F788" s="37">
        <v>1482.65</v>
      </c>
      <c r="G788" s="145">
        <v>46081</v>
      </c>
      <c r="H788" s="76">
        <f t="shared" si="71"/>
        <v>14.660000000000082</v>
      </c>
      <c r="I788">
        <f>SUM(H761:H788)</f>
        <v>172.01999999999998</v>
      </c>
      <c r="K788" s="134">
        <v>785</v>
      </c>
      <c r="L788" s="135">
        <v>46081</v>
      </c>
      <c r="M788" s="136"/>
      <c r="N788" s="137">
        <f t="shared" si="72"/>
        <v>245</v>
      </c>
      <c r="O788" s="138">
        <v>245</v>
      </c>
      <c r="P788" s="139">
        <f t="shared" si="73"/>
        <v>0</v>
      </c>
      <c r="Q788" s="41"/>
      <c r="R788" s="48">
        <f>SUM(P761:P788)</f>
        <v>1545</v>
      </c>
    </row>
    <row r="789" spans="2:18" ht="15" customHeight="1" x14ac:dyDescent="0.3">
      <c r="B789" s="142">
        <f t="shared" si="69"/>
        <v>1482.65</v>
      </c>
      <c r="C789" s="128"/>
      <c r="D789" s="129">
        <f t="shared" si="70"/>
        <v>1482.65</v>
      </c>
      <c r="E789" s="144">
        <v>46081</v>
      </c>
      <c r="F789" s="37">
        <v>1482.65</v>
      </c>
      <c r="G789" s="145">
        <v>46082</v>
      </c>
      <c r="H789" s="76">
        <f t="shared" si="71"/>
        <v>0</v>
      </c>
      <c r="K789" s="134">
        <v>786</v>
      </c>
      <c r="L789" s="135">
        <v>46082</v>
      </c>
      <c r="M789" s="136"/>
      <c r="N789" s="137">
        <f t="shared" si="72"/>
        <v>245</v>
      </c>
      <c r="O789" s="138">
        <v>165</v>
      </c>
      <c r="P789" s="139">
        <f t="shared" si="73"/>
        <v>80</v>
      </c>
      <c r="Q789" s="41"/>
    </row>
    <row r="790" spans="2:18" ht="15" customHeight="1" x14ac:dyDescent="0.3">
      <c r="B790" s="142">
        <f t="shared" si="69"/>
        <v>1487.58</v>
      </c>
      <c r="C790" s="128"/>
      <c r="D790" s="129">
        <f t="shared" si="70"/>
        <v>1482.65</v>
      </c>
      <c r="E790" s="144">
        <v>46082</v>
      </c>
      <c r="F790" s="37">
        <v>1487.58</v>
      </c>
      <c r="G790" s="145">
        <v>46083</v>
      </c>
      <c r="H790" s="76">
        <f t="shared" si="71"/>
        <v>4.9299999999998363</v>
      </c>
      <c r="K790" s="134">
        <v>787</v>
      </c>
      <c r="L790" s="135">
        <v>46083</v>
      </c>
      <c r="M790" s="136"/>
      <c r="N790" s="137">
        <f t="shared" si="72"/>
        <v>165</v>
      </c>
      <c r="O790" s="138">
        <v>165</v>
      </c>
      <c r="P790" s="139">
        <f t="shared" si="73"/>
        <v>0</v>
      </c>
      <c r="Q790" s="41"/>
    </row>
    <row r="791" spans="2:18" ht="15" customHeight="1" x14ac:dyDescent="0.3">
      <c r="B791" s="142">
        <f t="shared" si="69"/>
        <v>1488.92</v>
      </c>
      <c r="C791" s="128"/>
      <c r="D791" s="129">
        <f t="shared" si="70"/>
        <v>1487.58</v>
      </c>
      <c r="E791" s="144">
        <v>46083</v>
      </c>
      <c r="F791" s="37">
        <v>1488.92</v>
      </c>
      <c r="G791" s="145">
        <v>46084</v>
      </c>
      <c r="H791" s="76">
        <f t="shared" si="71"/>
        <v>1.3400000000001455</v>
      </c>
      <c r="K791" s="134">
        <v>788</v>
      </c>
      <c r="L791" s="135">
        <v>46084</v>
      </c>
      <c r="M791" s="136">
        <v>180</v>
      </c>
      <c r="N791" s="137">
        <f t="shared" si="72"/>
        <v>165</v>
      </c>
      <c r="O791" s="138">
        <v>300</v>
      </c>
      <c r="P791" s="139">
        <f t="shared" si="73"/>
        <v>45</v>
      </c>
      <c r="Q791" s="41"/>
    </row>
    <row r="792" spans="2:18" ht="15" customHeight="1" x14ac:dyDescent="0.3">
      <c r="B792" s="142">
        <f t="shared" si="69"/>
        <v>1491.42</v>
      </c>
      <c r="C792" s="128"/>
      <c r="D792" s="129">
        <f t="shared" si="70"/>
        <v>1488.92</v>
      </c>
      <c r="E792" s="144">
        <v>46084</v>
      </c>
      <c r="F792" s="37">
        <v>1491.42</v>
      </c>
      <c r="G792" s="145">
        <v>46085</v>
      </c>
      <c r="H792" s="76">
        <f t="shared" si="71"/>
        <v>2.5</v>
      </c>
      <c r="K792" s="134">
        <v>789</v>
      </c>
      <c r="L792" s="135">
        <v>46085</v>
      </c>
      <c r="M792" s="136">
        <v>90</v>
      </c>
      <c r="N792" s="137">
        <f t="shared" si="72"/>
        <v>300</v>
      </c>
      <c r="O792" s="138">
        <v>230</v>
      </c>
      <c r="P792" s="139">
        <f t="shared" si="73"/>
        <v>160</v>
      </c>
      <c r="Q792" s="41"/>
    </row>
    <row r="793" spans="2:18" ht="15" customHeight="1" x14ac:dyDescent="0.3">
      <c r="B793" s="142">
        <f t="shared" si="69"/>
        <v>1508.85</v>
      </c>
      <c r="C793" s="128"/>
      <c r="D793" s="129">
        <f t="shared" si="70"/>
        <v>1491.42</v>
      </c>
      <c r="E793" s="144">
        <v>46085</v>
      </c>
      <c r="F793" s="37">
        <v>1508.85</v>
      </c>
      <c r="G793" s="145">
        <v>46086</v>
      </c>
      <c r="H793" s="76">
        <f t="shared" si="71"/>
        <v>17.429999999999836</v>
      </c>
      <c r="K793" s="134">
        <v>790</v>
      </c>
      <c r="L793" s="135">
        <v>46086</v>
      </c>
      <c r="M793" s="136"/>
      <c r="N793" s="137">
        <f t="shared" si="72"/>
        <v>230</v>
      </c>
      <c r="O793" s="138">
        <v>80</v>
      </c>
      <c r="P793" s="139">
        <f t="shared" si="73"/>
        <v>150</v>
      </c>
      <c r="Q793" s="41"/>
    </row>
    <row r="794" spans="2:18" ht="15" customHeight="1" x14ac:dyDescent="0.3">
      <c r="B794" s="142">
        <f t="shared" si="69"/>
        <v>1522.36</v>
      </c>
      <c r="C794" s="128"/>
      <c r="D794" s="129">
        <f t="shared" si="70"/>
        <v>1508.85</v>
      </c>
      <c r="E794" s="144">
        <v>46086</v>
      </c>
      <c r="F794" s="37">
        <v>1522.36</v>
      </c>
      <c r="G794" s="145">
        <v>46087</v>
      </c>
      <c r="H794" s="76">
        <f t="shared" si="71"/>
        <v>13.509999999999991</v>
      </c>
      <c r="K794" s="134">
        <v>791</v>
      </c>
      <c r="L794" s="135">
        <v>46087</v>
      </c>
      <c r="M794" s="136"/>
      <c r="N794" s="137">
        <f t="shared" si="72"/>
        <v>80</v>
      </c>
      <c r="O794" s="138">
        <v>80</v>
      </c>
      <c r="P794" s="139">
        <f t="shared" si="73"/>
        <v>0</v>
      </c>
      <c r="Q794" s="41"/>
    </row>
    <row r="795" spans="2:18" ht="15" customHeight="1" x14ac:dyDescent="0.3">
      <c r="B795" s="142">
        <f t="shared" si="69"/>
        <v>1522.36</v>
      </c>
      <c r="C795" s="128"/>
      <c r="D795" s="129">
        <f t="shared" si="70"/>
        <v>1522.36</v>
      </c>
      <c r="E795" s="144">
        <v>46087</v>
      </c>
      <c r="F795" s="37">
        <v>1522.36</v>
      </c>
      <c r="G795" s="145">
        <v>46088</v>
      </c>
      <c r="H795" s="76">
        <f t="shared" si="71"/>
        <v>0</v>
      </c>
      <c r="K795" s="134">
        <v>792</v>
      </c>
      <c r="L795" s="135">
        <v>46088</v>
      </c>
      <c r="M795" s="136">
        <v>310</v>
      </c>
      <c r="N795" s="137">
        <f t="shared" si="72"/>
        <v>80</v>
      </c>
      <c r="O795" s="138">
        <v>280</v>
      </c>
      <c r="P795" s="139">
        <f t="shared" si="73"/>
        <v>110</v>
      </c>
      <c r="Q795" s="41"/>
    </row>
    <row r="796" spans="2:18" ht="15" customHeight="1" x14ac:dyDescent="0.3">
      <c r="B796" s="142">
        <f t="shared" si="69"/>
        <v>1538.57</v>
      </c>
      <c r="C796" s="128"/>
      <c r="D796" s="129">
        <f t="shared" si="70"/>
        <v>1522.36</v>
      </c>
      <c r="E796" s="144">
        <v>46088</v>
      </c>
      <c r="F796" s="37">
        <v>1538.57</v>
      </c>
      <c r="G796" s="145">
        <v>46089</v>
      </c>
      <c r="H796" s="76">
        <f t="shared" si="71"/>
        <v>16.210000000000036</v>
      </c>
      <c r="K796" s="134">
        <v>793</v>
      </c>
      <c r="L796" s="135">
        <v>46089</v>
      </c>
      <c r="M796" s="136"/>
      <c r="N796" s="137">
        <f t="shared" si="72"/>
        <v>280</v>
      </c>
      <c r="O796" s="138">
        <v>235</v>
      </c>
      <c r="P796" s="139">
        <f t="shared" si="73"/>
        <v>45</v>
      </c>
      <c r="Q796" s="41"/>
    </row>
    <row r="797" spans="2:18" ht="15" customHeight="1" x14ac:dyDescent="0.3">
      <c r="B797" s="142">
        <f t="shared" si="69"/>
        <v>1542.47</v>
      </c>
      <c r="C797" s="128"/>
      <c r="D797" s="129">
        <f t="shared" si="70"/>
        <v>1538.57</v>
      </c>
      <c r="E797" s="144">
        <v>46089</v>
      </c>
      <c r="F797" s="37">
        <v>1542.47</v>
      </c>
      <c r="G797" s="145">
        <v>46090</v>
      </c>
      <c r="H797" s="76">
        <f t="shared" si="71"/>
        <v>3.9000000000000909</v>
      </c>
      <c r="K797" s="134">
        <v>794</v>
      </c>
      <c r="L797" s="135">
        <v>46090</v>
      </c>
      <c r="M797" s="136">
        <v>150</v>
      </c>
      <c r="N797" s="137">
        <f t="shared" si="72"/>
        <v>235</v>
      </c>
      <c r="O797" s="138">
        <v>310</v>
      </c>
      <c r="P797" s="139">
        <f t="shared" si="73"/>
        <v>75</v>
      </c>
      <c r="Q797" s="41"/>
    </row>
    <row r="798" spans="2:18" ht="15" customHeight="1" x14ac:dyDescent="0.3">
      <c r="B798" s="142">
        <f t="shared" si="69"/>
        <v>1546.57</v>
      </c>
      <c r="C798" s="128"/>
      <c r="D798" s="129">
        <f>F797</f>
        <v>1542.47</v>
      </c>
      <c r="E798" s="144">
        <v>46090</v>
      </c>
      <c r="F798" s="37">
        <v>1546.57</v>
      </c>
      <c r="G798" s="145">
        <v>46091</v>
      </c>
      <c r="H798" s="76">
        <f t="shared" si="71"/>
        <v>4.0999999999999091</v>
      </c>
      <c r="K798" s="134">
        <v>795</v>
      </c>
      <c r="L798" s="135">
        <v>46091</v>
      </c>
      <c r="M798" s="136"/>
      <c r="N798" s="137">
        <f t="shared" si="72"/>
        <v>310</v>
      </c>
      <c r="O798" s="138">
        <v>300</v>
      </c>
      <c r="P798" s="139">
        <f t="shared" si="73"/>
        <v>10</v>
      </c>
      <c r="Q798" s="41"/>
    </row>
    <row r="799" spans="2:18" ht="15" customHeight="1" x14ac:dyDescent="0.3">
      <c r="B799" s="142">
        <f t="shared" si="69"/>
        <v>1548.92</v>
      </c>
      <c r="C799" s="128"/>
      <c r="D799" s="129">
        <f t="shared" si="70"/>
        <v>1546.57</v>
      </c>
      <c r="E799" s="144">
        <v>46091</v>
      </c>
      <c r="F799" s="37">
        <v>1548.92</v>
      </c>
      <c r="G799" s="145">
        <v>46092</v>
      </c>
      <c r="H799" s="76">
        <f t="shared" si="71"/>
        <v>2.3500000000001364</v>
      </c>
      <c r="K799" s="134">
        <v>796</v>
      </c>
      <c r="L799" s="135">
        <v>46092</v>
      </c>
      <c r="M799" s="136"/>
      <c r="N799" s="137">
        <f t="shared" si="72"/>
        <v>300</v>
      </c>
      <c r="O799" s="138">
        <v>265</v>
      </c>
      <c r="P799" s="139">
        <f t="shared" si="73"/>
        <v>35</v>
      </c>
      <c r="Q799" s="41"/>
    </row>
    <row r="800" spans="2:18" ht="15" customHeight="1" x14ac:dyDescent="0.3">
      <c r="B800" s="142">
        <f t="shared" si="69"/>
        <v>1554.14</v>
      </c>
      <c r="C800" s="128"/>
      <c r="D800" s="129">
        <f t="shared" si="70"/>
        <v>1548.92</v>
      </c>
      <c r="E800" s="144">
        <v>46092</v>
      </c>
      <c r="F800" s="37">
        <v>1554.14</v>
      </c>
      <c r="G800" s="145">
        <v>46093</v>
      </c>
      <c r="H800" s="76">
        <f t="shared" si="71"/>
        <v>5.2200000000000273</v>
      </c>
      <c r="K800" s="134">
        <v>797</v>
      </c>
      <c r="L800" s="135">
        <v>46093</v>
      </c>
      <c r="M800" s="136"/>
      <c r="N800" s="137">
        <f t="shared" si="72"/>
        <v>265</v>
      </c>
      <c r="O800" s="138">
        <v>175</v>
      </c>
      <c r="P800" s="139">
        <f t="shared" si="73"/>
        <v>90</v>
      </c>
      <c r="Q800" s="41"/>
    </row>
    <row r="801" spans="2:17" ht="15" customHeight="1" x14ac:dyDescent="0.3">
      <c r="B801" s="142">
        <f t="shared" si="69"/>
        <v>1562.01</v>
      </c>
      <c r="C801" s="128"/>
      <c r="D801" s="129">
        <f t="shared" si="70"/>
        <v>1554.14</v>
      </c>
      <c r="E801" s="144">
        <v>46093</v>
      </c>
      <c r="F801" s="37">
        <v>1562.01</v>
      </c>
      <c r="G801" s="145">
        <v>46094</v>
      </c>
      <c r="H801" s="76">
        <f t="shared" si="71"/>
        <v>7.8699999999998909</v>
      </c>
      <c r="K801" s="134">
        <v>798</v>
      </c>
      <c r="L801" s="135">
        <v>46094</v>
      </c>
      <c r="M801" s="136"/>
      <c r="N801" s="137">
        <f t="shared" si="72"/>
        <v>175</v>
      </c>
      <c r="O801" s="138">
        <v>175</v>
      </c>
      <c r="P801" s="139">
        <f t="shared" si="73"/>
        <v>0</v>
      </c>
      <c r="Q801" s="41"/>
    </row>
    <row r="802" spans="2:17" ht="15" customHeight="1" x14ac:dyDescent="0.3">
      <c r="B802" s="142">
        <f t="shared" si="69"/>
        <v>1562.01</v>
      </c>
      <c r="C802" s="128"/>
      <c r="D802" s="129">
        <f t="shared" si="70"/>
        <v>1562.01</v>
      </c>
      <c r="E802" s="144">
        <v>46094</v>
      </c>
      <c r="F802" s="37">
        <v>1562.01</v>
      </c>
      <c r="G802" s="145">
        <v>46095</v>
      </c>
      <c r="H802" s="76">
        <f t="shared" si="71"/>
        <v>0</v>
      </c>
      <c r="K802" s="134">
        <v>799</v>
      </c>
      <c r="L802" s="135">
        <v>46095</v>
      </c>
      <c r="M802" s="136">
        <v>150</v>
      </c>
      <c r="N802" s="137">
        <f t="shared" si="72"/>
        <v>175</v>
      </c>
      <c r="O802" s="138">
        <v>180</v>
      </c>
      <c r="P802" s="139">
        <f t="shared" si="73"/>
        <v>145</v>
      </c>
      <c r="Q802" s="41"/>
    </row>
    <row r="803" spans="2:17" ht="15" customHeight="1" x14ac:dyDescent="0.3">
      <c r="B803" s="142">
        <f t="shared" si="69"/>
        <v>1573.23</v>
      </c>
      <c r="C803" s="128"/>
      <c r="D803" s="129">
        <f t="shared" si="70"/>
        <v>1562.01</v>
      </c>
      <c r="E803" s="144">
        <v>46095</v>
      </c>
      <c r="F803" s="37">
        <v>1573.23</v>
      </c>
      <c r="G803" s="145">
        <v>46096</v>
      </c>
      <c r="H803" s="76">
        <f t="shared" si="71"/>
        <v>11.220000000000027</v>
      </c>
      <c r="K803" s="134">
        <v>800</v>
      </c>
      <c r="L803" s="135">
        <v>46096</v>
      </c>
      <c r="M803" s="136"/>
      <c r="N803" s="137">
        <f t="shared" si="72"/>
        <v>180</v>
      </c>
      <c r="O803" s="138">
        <v>180</v>
      </c>
      <c r="P803" s="139">
        <f t="shared" si="73"/>
        <v>0</v>
      </c>
      <c r="Q803" s="41"/>
    </row>
    <row r="804" spans="2:17" ht="15" customHeight="1" x14ac:dyDescent="0.3">
      <c r="B804" s="142">
        <f t="shared" si="69"/>
        <v>1573.23</v>
      </c>
      <c r="C804" s="128"/>
      <c r="D804" s="129">
        <f t="shared" si="70"/>
        <v>1573.23</v>
      </c>
      <c r="E804" s="144">
        <v>46096</v>
      </c>
      <c r="F804" s="37">
        <v>1573.23</v>
      </c>
      <c r="G804" s="145">
        <v>46097</v>
      </c>
      <c r="H804" s="76">
        <f t="shared" si="71"/>
        <v>0</v>
      </c>
      <c r="K804" s="134">
        <v>801</v>
      </c>
      <c r="L804" s="135">
        <v>46097</v>
      </c>
      <c r="M804" s="136">
        <v>240</v>
      </c>
      <c r="N804" s="137">
        <f t="shared" si="72"/>
        <v>180</v>
      </c>
      <c r="O804" s="138">
        <v>310</v>
      </c>
      <c r="P804" s="139">
        <f t="shared" si="73"/>
        <v>110</v>
      </c>
      <c r="Q804" s="41"/>
    </row>
    <row r="805" spans="2:17" ht="15" customHeight="1" x14ac:dyDescent="0.3">
      <c r="B805" s="142">
        <f t="shared" si="69"/>
        <v>1576.64</v>
      </c>
      <c r="C805" s="128"/>
      <c r="D805" s="129">
        <f t="shared" si="70"/>
        <v>1573.23</v>
      </c>
      <c r="E805" s="144">
        <v>46097</v>
      </c>
      <c r="F805" s="37">
        <v>1576.64</v>
      </c>
      <c r="G805" s="145">
        <v>46098</v>
      </c>
      <c r="H805" s="76">
        <f t="shared" si="71"/>
        <v>3.4100000000000819</v>
      </c>
      <c r="K805" s="134">
        <v>802</v>
      </c>
      <c r="L805" s="135">
        <v>46098</v>
      </c>
      <c r="M805" s="136"/>
      <c r="N805" s="137">
        <f t="shared" si="72"/>
        <v>310</v>
      </c>
      <c r="O805" s="138">
        <v>160</v>
      </c>
      <c r="P805" s="139">
        <f t="shared" si="73"/>
        <v>150</v>
      </c>
      <c r="Q805" s="41"/>
    </row>
    <row r="806" spans="2:17" ht="15" customHeight="1" x14ac:dyDescent="0.3">
      <c r="B806" s="142">
        <f t="shared" si="69"/>
        <v>1592.74</v>
      </c>
      <c r="C806" s="128"/>
      <c r="D806" s="129">
        <f t="shared" si="70"/>
        <v>1576.64</v>
      </c>
      <c r="E806" s="144">
        <v>46098</v>
      </c>
      <c r="F806" s="37">
        <v>1592.74</v>
      </c>
      <c r="G806" s="145">
        <v>46099</v>
      </c>
      <c r="H806" s="76">
        <f t="shared" si="71"/>
        <v>16.099999999999909</v>
      </c>
      <c r="K806" s="134">
        <v>803</v>
      </c>
      <c r="L806" s="135">
        <v>46099</v>
      </c>
      <c r="M806" s="136">
        <v>180</v>
      </c>
      <c r="N806" s="137">
        <f t="shared" si="72"/>
        <v>160</v>
      </c>
      <c r="O806" s="138">
        <v>300</v>
      </c>
      <c r="P806" s="139">
        <f t="shared" si="73"/>
        <v>40</v>
      </c>
      <c r="Q806" s="41"/>
    </row>
    <row r="807" spans="2:17" ht="15" customHeight="1" x14ac:dyDescent="0.3">
      <c r="B807" s="142">
        <f t="shared" si="69"/>
        <v>1596.47</v>
      </c>
      <c r="C807" s="128"/>
      <c r="D807" s="129">
        <f t="shared" si="70"/>
        <v>1592.74</v>
      </c>
      <c r="E807" s="144">
        <v>46099</v>
      </c>
      <c r="F807" s="37">
        <v>1596.47</v>
      </c>
      <c r="G807" s="145">
        <v>46100</v>
      </c>
      <c r="H807" s="76">
        <f t="shared" si="71"/>
        <v>3.7300000000000182</v>
      </c>
      <c r="K807" s="134">
        <v>804</v>
      </c>
      <c r="L807" s="135">
        <v>46100</v>
      </c>
      <c r="M807" s="136"/>
      <c r="N807" s="137">
        <f t="shared" si="72"/>
        <v>300</v>
      </c>
      <c r="O807" s="138">
        <v>260</v>
      </c>
      <c r="P807" s="139">
        <f t="shared" si="73"/>
        <v>40</v>
      </c>
      <c r="Q807" s="41"/>
    </row>
    <row r="808" spans="2:17" ht="15" customHeight="1" x14ac:dyDescent="0.3">
      <c r="B808" s="142">
        <f t="shared" si="69"/>
        <v>1599.67</v>
      </c>
      <c r="C808" s="128"/>
      <c r="D808" s="129">
        <f t="shared" si="70"/>
        <v>1596.47</v>
      </c>
      <c r="E808" s="144">
        <v>46100</v>
      </c>
      <c r="F808" s="37">
        <v>1599.67</v>
      </c>
      <c r="G808" s="145">
        <v>46101</v>
      </c>
      <c r="H808" s="76">
        <f t="shared" si="71"/>
        <v>3.2000000000000455</v>
      </c>
      <c r="K808" s="134">
        <v>805</v>
      </c>
      <c r="L808" s="135">
        <v>46101</v>
      </c>
      <c r="M808" s="136">
        <v>105</v>
      </c>
      <c r="N808" s="137">
        <f t="shared" si="72"/>
        <v>260</v>
      </c>
      <c r="O808" s="138">
        <v>260</v>
      </c>
      <c r="P808" s="139">
        <f t="shared" si="73"/>
        <v>105</v>
      </c>
      <c r="Q808" s="41"/>
    </row>
    <row r="809" spans="2:17" ht="15" customHeight="1" x14ac:dyDescent="0.3">
      <c r="B809" s="142">
        <f t="shared" si="69"/>
        <v>1606.31</v>
      </c>
      <c r="C809" s="128"/>
      <c r="D809" s="129">
        <f t="shared" si="70"/>
        <v>1599.67</v>
      </c>
      <c r="E809" s="144">
        <v>46101</v>
      </c>
      <c r="F809" s="37">
        <v>1606.31</v>
      </c>
      <c r="G809" s="145">
        <v>46102</v>
      </c>
      <c r="H809" s="76">
        <f t="shared" si="71"/>
        <v>6.6399999999998727</v>
      </c>
      <c r="K809" s="134">
        <v>806</v>
      </c>
      <c r="L809" s="135">
        <v>46102</v>
      </c>
      <c r="M809" s="136"/>
      <c r="N809" s="137">
        <f t="shared" si="72"/>
        <v>260</v>
      </c>
      <c r="O809" s="138">
        <v>90</v>
      </c>
      <c r="P809" s="139">
        <f t="shared" si="73"/>
        <v>170</v>
      </c>
      <c r="Q809" s="41"/>
    </row>
    <row r="810" spans="2:17" ht="15" customHeight="1" x14ac:dyDescent="0.3">
      <c r="B810" s="142">
        <f t="shared" si="69"/>
        <v>1621.53</v>
      </c>
      <c r="C810" s="128"/>
      <c r="D810" s="129">
        <f t="shared" si="70"/>
        <v>1606.31</v>
      </c>
      <c r="E810" s="144">
        <v>46102</v>
      </c>
      <c r="F810" s="37">
        <v>1621.53</v>
      </c>
      <c r="G810" s="145">
        <v>46103</v>
      </c>
      <c r="H810" s="76">
        <f t="shared" si="71"/>
        <v>15.220000000000027</v>
      </c>
      <c r="K810" s="134">
        <v>807</v>
      </c>
      <c r="L810" s="135">
        <v>46103</v>
      </c>
      <c r="M810" s="136">
        <v>120</v>
      </c>
      <c r="N810" s="137">
        <f t="shared" si="72"/>
        <v>90</v>
      </c>
      <c r="O810" s="138">
        <v>175</v>
      </c>
      <c r="P810" s="139">
        <f t="shared" si="73"/>
        <v>35</v>
      </c>
      <c r="Q810" s="41"/>
    </row>
    <row r="811" spans="2:17" ht="15" customHeight="1" x14ac:dyDescent="0.3">
      <c r="B811" s="142">
        <f t="shared" si="69"/>
        <v>1627.96</v>
      </c>
      <c r="C811" s="128"/>
      <c r="D811" s="129">
        <f t="shared" si="70"/>
        <v>1621.53</v>
      </c>
      <c r="E811" s="144">
        <v>46103</v>
      </c>
      <c r="F811" s="37">
        <v>1627.96</v>
      </c>
      <c r="G811" s="145">
        <v>46104</v>
      </c>
      <c r="H811" s="76">
        <f t="shared" si="71"/>
        <v>6.4300000000000637</v>
      </c>
      <c r="K811" s="134">
        <v>808</v>
      </c>
      <c r="L811" s="135">
        <v>46104</v>
      </c>
      <c r="M811" s="136">
        <v>210</v>
      </c>
      <c r="N811" s="137">
        <f t="shared" si="72"/>
        <v>175</v>
      </c>
      <c r="O811" s="138">
        <v>305</v>
      </c>
      <c r="P811" s="139">
        <f t="shared" si="73"/>
        <v>80</v>
      </c>
      <c r="Q811" s="41"/>
    </row>
    <row r="812" spans="2:17" ht="15" customHeight="1" x14ac:dyDescent="0.3">
      <c r="B812" s="142">
        <f t="shared" si="69"/>
        <v>1631.75</v>
      </c>
      <c r="C812" s="128"/>
      <c r="D812" s="129">
        <f t="shared" si="70"/>
        <v>1627.96</v>
      </c>
      <c r="E812" s="144">
        <v>46104</v>
      </c>
      <c r="F812" s="37">
        <v>1631.75</v>
      </c>
      <c r="G812" s="145">
        <v>46105</v>
      </c>
      <c r="H812" s="76">
        <f t="shared" si="71"/>
        <v>3.7899999999999636</v>
      </c>
      <c r="K812" s="134">
        <v>809</v>
      </c>
      <c r="L812" s="135">
        <v>46105</v>
      </c>
      <c r="M812" s="136"/>
      <c r="N812" s="137">
        <f t="shared" si="72"/>
        <v>305</v>
      </c>
      <c r="O812" s="138">
        <v>290</v>
      </c>
      <c r="P812" s="139">
        <f t="shared" si="73"/>
        <v>15</v>
      </c>
      <c r="Q812" s="41"/>
    </row>
    <row r="813" spans="2:17" ht="15" customHeight="1" x14ac:dyDescent="0.3">
      <c r="B813" s="142">
        <f t="shared" si="69"/>
        <v>1633.77</v>
      </c>
      <c r="C813" s="128"/>
      <c r="D813" s="129">
        <f t="shared" si="70"/>
        <v>1631.75</v>
      </c>
      <c r="E813" s="144">
        <v>46105</v>
      </c>
      <c r="F813" s="37">
        <v>1633.77</v>
      </c>
      <c r="G813" s="145">
        <v>46106</v>
      </c>
      <c r="H813" s="76">
        <f t="shared" si="71"/>
        <v>2.0199999999999818</v>
      </c>
      <c r="K813" s="134">
        <v>810</v>
      </c>
      <c r="L813" s="135">
        <v>46106</v>
      </c>
      <c r="M813" s="136"/>
      <c r="N813" s="137">
        <f t="shared" si="72"/>
        <v>290</v>
      </c>
      <c r="O813" s="138">
        <v>210</v>
      </c>
      <c r="P813" s="139">
        <f t="shared" si="73"/>
        <v>80</v>
      </c>
      <c r="Q813" s="41"/>
    </row>
    <row r="814" spans="2:17" ht="15" customHeight="1" x14ac:dyDescent="0.3">
      <c r="B814" s="142">
        <f t="shared" si="69"/>
        <v>1641.13</v>
      </c>
      <c r="C814" s="128"/>
      <c r="D814" s="129">
        <f t="shared" si="70"/>
        <v>1633.77</v>
      </c>
      <c r="E814" s="144">
        <v>46106</v>
      </c>
      <c r="F814" s="37">
        <v>1641.13</v>
      </c>
      <c r="G814" s="145">
        <v>46107</v>
      </c>
      <c r="H814" s="76">
        <f t="shared" si="71"/>
        <v>7.3600000000001273</v>
      </c>
      <c r="K814" s="134">
        <v>811</v>
      </c>
      <c r="L814" s="135">
        <v>46107</v>
      </c>
      <c r="M814" s="136"/>
      <c r="N814" s="137">
        <f t="shared" si="72"/>
        <v>210</v>
      </c>
      <c r="O814" s="138">
        <v>210</v>
      </c>
      <c r="P814" s="139">
        <f t="shared" si="73"/>
        <v>0</v>
      </c>
      <c r="Q814" s="41"/>
    </row>
    <row r="815" spans="2:17" ht="15" customHeight="1" x14ac:dyDescent="0.3">
      <c r="B815" s="142">
        <f t="shared" si="69"/>
        <v>1641.2</v>
      </c>
      <c r="C815" s="128"/>
      <c r="D815" s="129">
        <f t="shared" si="70"/>
        <v>1641.13</v>
      </c>
      <c r="E815" s="144">
        <v>46107</v>
      </c>
      <c r="F815" s="37">
        <v>1641.2</v>
      </c>
      <c r="G815" s="145">
        <v>46108</v>
      </c>
      <c r="H815" s="76">
        <f t="shared" si="71"/>
        <v>6.9999999999936335E-2</v>
      </c>
      <c r="K815" s="134">
        <v>812</v>
      </c>
      <c r="L815" s="135">
        <v>46108</v>
      </c>
      <c r="M815" s="136"/>
      <c r="N815" s="137">
        <f t="shared" si="72"/>
        <v>210</v>
      </c>
      <c r="O815" s="138">
        <v>200</v>
      </c>
      <c r="P815" s="139">
        <f t="shared" si="73"/>
        <v>10</v>
      </c>
      <c r="Q815" s="41"/>
    </row>
    <row r="816" spans="2:17" ht="15" customHeight="1" x14ac:dyDescent="0.3">
      <c r="B816" s="142">
        <f t="shared" si="69"/>
        <v>1641.2</v>
      </c>
      <c r="C816" s="128"/>
      <c r="D816" s="129">
        <f t="shared" si="70"/>
        <v>1641.2</v>
      </c>
      <c r="E816" s="144">
        <v>46108</v>
      </c>
      <c r="F816" s="37">
        <v>1641.2</v>
      </c>
      <c r="G816" s="145">
        <v>46109</v>
      </c>
      <c r="H816" s="76">
        <f t="shared" si="71"/>
        <v>0</v>
      </c>
      <c r="K816" s="134">
        <v>813</v>
      </c>
      <c r="L816" s="135">
        <v>46109</v>
      </c>
      <c r="M816" s="136">
        <v>150</v>
      </c>
      <c r="N816" s="137">
        <f t="shared" si="72"/>
        <v>200</v>
      </c>
      <c r="O816" s="138">
        <v>210</v>
      </c>
      <c r="P816" s="139">
        <f t="shared" si="73"/>
        <v>140</v>
      </c>
      <c r="Q816" s="41"/>
    </row>
    <row r="817" spans="2:18" ht="15" customHeight="1" x14ac:dyDescent="0.3">
      <c r="B817" s="142">
        <f t="shared" si="69"/>
        <v>1658.49</v>
      </c>
      <c r="C817" s="128"/>
      <c r="D817" s="129">
        <f t="shared" si="70"/>
        <v>1641.2</v>
      </c>
      <c r="E817" s="144">
        <v>46109</v>
      </c>
      <c r="F817" s="37">
        <v>1658.49</v>
      </c>
      <c r="G817" s="145">
        <v>46110</v>
      </c>
      <c r="H817" s="76">
        <f t="shared" si="71"/>
        <v>17.289999999999964</v>
      </c>
      <c r="K817" s="134">
        <v>814</v>
      </c>
      <c r="L817" s="135">
        <v>46110</v>
      </c>
      <c r="M817" s="136"/>
      <c r="N817" s="137">
        <f t="shared" si="72"/>
        <v>210</v>
      </c>
      <c r="O817" s="138">
        <v>210</v>
      </c>
      <c r="P817" s="139">
        <f t="shared" si="73"/>
        <v>0</v>
      </c>
      <c r="Q817" s="41"/>
    </row>
    <row r="818" spans="2:18" ht="15" customHeight="1" x14ac:dyDescent="0.3">
      <c r="B818" s="142">
        <f t="shared" si="69"/>
        <v>1658.49</v>
      </c>
      <c r="C818" s="128"/>
      <c r="D818" s="129">
        <f t="shared" si="70"/>
        <v>1658.49</v>
      </c>
      <c r="E818" s="144">
        <v>46110</v>
      </c>
      <c r="F818" s="37">
        <v>1658.49</v>
      </c>
      <c r="G818" s="145">
        <v>46111</v>
      </c>
      <c r="H818" s="76">
        <f t="shared" si="71"/>
        <v>0</v>
      </c>
      <c r="K818" s="134">
        <v>815</v>
      </c>
      <c r="L818" s="135">
        <v>46111</v>
      </c>
      <c r="M818" s="136">
        <v>150</v>
      </c>
      <c r="N818" s="137">
        <f t="shared" si="72"/>
        <v>210</v>
      </c>
      <c r="O818" s="138">
        <v>280</v>
      </c>
      <c r="P818" s="139">
        <f t="shared" si="73"/>
        <v>80</v>
      </c>
      <c r="Q818" s="41"/>
    </row>
    <row r="819" spans="2:18" ht="15" customHeight="1" x14ac:dyDescent="0.3">
      <c r="B819" s="142">
        <f t="shared" si="69"/>
        <v>1666.21</v>
      </c>
      <c r="C819" s="128"/>
      <c r="D819" s="129">
        <f t="shared" si="70"/>
        <v>1658.49</v>
      </c>
      <c r="E819" s="144">
        <v>46111</v>
      </c>
      <c r="F819" s="37">
        <v>1666.21</v>
      </c>
      <c r="G819" s="145">
        <v>46112</v>
      </c>
      <c r="H819" s="76">
        <f t="shared" si="71"/>
        <v>7.7200000000000273</v>
      </c>
      <c r="I819">
        <f>SUM(H789:H819)</f>
        <v>183.55999999999995</v>
      </c>
      <c r="K819" s="134">
        <v>816</v>
      </c>
      <c r="L819" s="135">
        <v>46112</v>
      </c>
      <c r="M819" s="136"/>
      <c r="N819" s="137">
        <f t="shared" si="72"/>
        <v>280</v>
      </c>
      <c r="O819" s="138">
        <v>200</v>
      </c>
      <c r="P819" s="139">
        <f t="shared" si="73"/>
        <v>80</v>
      </c>
      <c r="Q819" s="41"/>
      <c r="R819" s="48">
        <f>SUM(P789:P819)</f>
        <v>2080</v>
      </c>
    </row>
    <row r="820" spans="2:18" ht="15" customHeight="1" x14ac:dyDescent="0.3">
      <c r="B820" s="142">
        <f t="shared" si="69"/>
        <v>1680.44</v>
      </c>
      <c r="C820" s="128"/>
      <c r="D820" s="129">
        <f t="shared" si="70"/>
        <v>1666.21</v>
      </c>
      <c r="E820" s="144">
        <v>46112</v>
      </c>
      <c r="F820" s="37">
        <v>1680.44</v>
      </c>
      <c r="G820" s="145">
        <v>46113</v>
      </c>
      <c r="H820" s="76">
        <f t="shared" si="71"/>
        <v>14.230000000000018</v>
      </c>
      <c r="K820" s="134">
        <v>817</v>
      </c>
      <c r="L820" s="135">
        <v>46113</v>
      </c>
      <c r="M820" s="136">
        <v>180</v>
      </c>
      <c r="N820" s="137">
        <f t="shared" si="72"/>
        <v>200</v>
      </c>
      <c r="O820" s="138">
        <v>310</v>
      </c>
      <c r="P820" s="139">
        <f t="shared" si="73"/>
        <v>70</v>
      </c>
      <c r="Q820" s="41"/>
    </row>
    <row r="821" spans="2:18" ht="15" customHeight="1" x14ac:dyDescent="0.3">
      <c r="B821" s="142">
        <f t="shared" si="69"/>
        <v>1681.32</v>
      </c>
      <c r="C821" s="128"/>
      <c r="D821" s="129">
        <f t="shared" si="70"/>
        <v>1680.44</v>
      </c>
      <c r="E821" s="144">
        <v>46113</v>
      </c>
      <c r="F821" s="37">
        <v>1681.32</v>
      </c>
      <c r="G821" s="145">
        <v>46114</v>
      </c>
      <c r="H821" s="76">
        <f t="shared" si="71"/>
        <v>0.87999999999988177</v>
      </c>
      <c r="K821" s="134">
        <v>818</v>
      </c>
      <c r="L821" s="135">
        <v>46114</v>
      </c>
      <c r="M821" s="136"/>
      <c r="N821" s="137">
        <f t="shared" si="72"/>
        <v>310</v>
      </c>
      <c r="O821" s="138">
        <v>310</v>
      </c>
      <c r="P821" s="139">
        <f t="shared" si="73"/>
        <v>0</v>
      </c>
      <c r="Q821" s="41"/>
    </row>
    <row r="822" spans="2:18" ht="15" customHeight="1" x14ac:dyDescent="0.3">
      <c r="B822" s="142">
        <f t="shared" si="69"/>
        <v>1681.32</v>
      </c>
      <c r="C822" s="128"/>
      <c r="D822" s="129">
        <f t="shared" si="70"/>
        <v>1681.32</v>
      </c>
      <c r="E822" s="144">
        <v>46114</v>
      </c>
      <c r="F822" s="37">
        <v>1681.32</v>
      </c>
      <c r="G822" s="145">
        <v>46115</v>
      </c>
      <c r="H822" s="76">
        <f t="shared" si="71"/>
        <v>0</v>
      </c>
      <c r="K822" s="134">
        <v>819</v>
      </c>
      <c r="L822" s="135">
        <v>46115</v>
      </c>
      <c r="M822" s="136"/>
      <c r="N822" s="137">
        <f t="shared" si="72"/>
        <v>310</v>
      </c>
      <c r="O822" s="138">
        <v>310</v>
      </c>
      <c r="P822" s="139">
        <f t="shared" si="73"/>
        <v>0</v>
      </c>
      <c r="Q822" s="41"/>
    </row>
    <row r="823" spans="2:18" ht="15" customHeight="1" x14ac:dyDescent="0.3">
      <c r="B823" s="142">
        <f t="shared" si="69"/>
        <v>1681.32</v>
      </c>
      <c r="C823" s="128"/>
      <c r="D823" s="129">
        <f t="shared" si="70"/>
        <v>1681.32</v>
      </c>
      <c r="E823" s="144">
        <v>46115</v>
      </c>
      <c r="F823" s="37">
        <v>1681.32</v>
      </c>
      <c r="G823" s="145">
        <v>46116</v>
      </c>
      <c r="H823" s="76">
        <f t="shared" si="71"/>
        <v>0</v>
      </c>
      <c r="K823" s="134">
        <v>820</v>
      </c>
      <c r="L823" s="135">
        <v>46116</v>
      </c>
      <c r="M823" s="136"/>
      <c r="N823" s="137">
        <f t="shared" si="72"/>
        <v>310</v>
      </c>
      <c r="O823" s="138">
        <v>290</v>
      </c>
      <c r="P823" s="139">
        <f t="shared" si="73"/>
        <v>20</v>
      </c>
      <c r="Q823" s="41"/>
    </row>
    <row r="824" spans="2:18" ht="15" customHeight="1" x14ac:dyDescent="0.3">
      <c r="B824" s="142">
        <f t="shared" si="69"/>
        <v>1684.93</v>
      </c>
      <c r="C824" s="128"/>
      <c r="D824" s="129">
        <f t="shared" si="70"/>
        <v>1681.32</v>
      </c>
      <c r="E824" s="144">
        <v>46116</v>
      </c>
      <c r="F824" s="37">
        <v>1684.93</v>
      </c>
      <c r="G824" s="145">
        <v>46117</v>
      </c>
      <c r="H824" s="76">
        <f t="shared" si="71"/>
        <v>3.6100000000001273</v>
      </c>
      <c r="K824" s="134">
        <v>821</v>
      </c>
      <c r="L824" s="135">
        <v>46117</v>
      </c>
      <c r="M824" s="136"/>
      <c r="N824" s="137">
        <f t="shared" si="72"/>
        <v>290</v>
      </c>
      <c r="O824" s="138">
        <v>230</v>
      </c>
      <c r="P824" s="139">
        <f t="shared" si="73"/>
        <v>60</v>
      </c>
      <c r="Q824" s="41"/>
    </row>
    <row r="825" spans="2:18" ht="15" customHeight="1" x14ac:dyDescent="0.3">
      <c r="B825" s="142">
        <f t="shared" si="69"/>
        <v>1695.14</v>
      </c>
      <c r="C825" s="128"/>
      <c r="D825" s="129">
        <f t="shared" si="70"/>
        <v>1684.93</v>
      </c>
      <c r="E825" s="144">
        <v>46117</v>
      </c>
      <c r="F825" s="37">
        <v>1695.14</v>
      </c>
      <c r="G825" s="145">
        <v>46118</v>
      </c>
      <c r="H825" s="76">
        <f t="shared" si="71"/>
        <v>10.210000000000036</v>
      </c>
      <c r="K825" s="134">
        <v>822</v>
      </c>
      <c r="L825" s="135">
        <v>46118</v>
      </c>
      <c r="M825" s="136">
        <v>180</v>
      </c>
      <c r="N825" s="137">
        <f t="shared" si="72"/>
        <v>230</v>
      </c>
      <c r="O825" s="138">
        <v>268</v>
      </c>
      <c r="P825" s="139">
        <f t="shared" si="73"/>
        <v>142</v>
      </c>
      <c r="Q825" s="41"/>
    </row>
    <row r="826" spans="2:18" ht="15" customHeight="1" x14ac:dyDescent="0.3">
      <c r="B826" s="142">
        <f t="shared" si="69"/>
        <v>1706.51</v>
      </c>
      <c r="C826" s="128"/>
      <c r="D826" s="129">
        <f t="shared" si="70"/>
        <v>1695.14</v>
      </c>
      <c r="E826" s="144">
        <v>46118</v>
      </c>
      <c r="F826" s="37">
        <v>1706.51</v>
      </c>
      <c r="G826" s="145">
        <v>46119</v>
      </c>
      <c r="H826" s="76">
        <f t="shared" si="71"/>
        <v>11.369999999999891</v>
      </c>
      <c r="K826" s="134">
        <v>823</v>
      </c>
      <c r="L826" s="135">
        <v>46119</v>
      </c>
      <c r="M826" s="136">
        <v>150</v>
      </c>
      <c r="N826" s="137">
        <f t="shared" si="72"/>
        <v>268</v>
      </c>
      <c r="O826" s="138">
        <v>295</v>
      </c>
      <c r="P826" s="139">
        <f t="shared" si="73"/>
        <v>123</v>
      </c>
      <c r="Q826" s="41"/>
    </row>
    <row r="827" spans="2:18" ht="15" customHeight="1" x14ac:dyDescent="0.3">
      <c r="B827" s="142">
        <f t="shared" si="69"/>
        <v>1715.36</v>
      </c>
      <c r="C827" s="128"/>
      <c r="D827" s="129">
        <f t="shared" si="70"/>
        <v>1706.51</v>
      </c>
      <c r="E827" s="144">
        <v>46119</v>
      </c>
      <c r="F827" s="37">
        <v>1715.36</v>
      </c>
      <c r="G827" s="145">
        <v>46120</v>
      </c>
      <c r="H827" s="76">
        <f t="shared" si="71"/>
        <v>8.8499999999999091</v>
      </c>
      <c r="K827" s="134">
        <v>824</v>
      </c>
      <c r="L827" s="135">
        <v>46120</v>
      </c>
      <c r="M827" s="136">
        <v>30</v>
      </c>
      <c r="N827" s="137">
        <f t="shared" si="72"/>
        <v>295</v>
      </c>
      <c r="O827" s="138">
        <v>290</v>
      </c>
      <c r="P827" s="139">
        <f t="shared" si="73"/>
        <v>35</v>
      </c>
      <c r="Q827" s="41"/>
    </row>
    <row r="828" spans="2:18" ht="15" customHeight="1" x14ac:dyDescent="0.3">
      <c r="B828" s="142">
        <f t="shared" si="69"/>
        <v>1720.42</v>
      </c>
      <c r="C828" s="128"/>
      <c r="D828" s="129">
        <f t="shared" si="70"/>
        <v>1715.36</v>
      </c>
      <c r="E828" s="144">
        <v>46120</v>
      </c>
      <c r="F828" s="37">
        <v>1720.42</v>
      </c>
      <c r="G828" s="145">
        <v>46121</v>
      </c>
      <c r="H828" s="76">
        <f t="shared" si="71"/>
        <v>5.0600000000001728</v>
      </c>
      <c r="K828" s="134">
        <v>825</v>
      </c>
      <c r="L828" s="135">
        <v>46121</v>
      </c>
      <c r="M828" s="136"/>
      <c r="N828" s="137">
        <f t="shared" si="72"/>
        <v>290</v>
      </c>
      <c r="O828" s="138">
        <v>140</v>
      </c>
      <c r="P828" s="139">
        <f t="shared" si="73"/>
        <v>150</v>
      </c>
      <c r="Q828" s="41"/>
    </row>
    <row r="829" spans="2:18" ht="15" customHeight="1" x14ac:dyDescent="0.3">
      <c r="B829" s="142">
        <f t="shared" si="69"/>
        <v>1736.35</v>
      </c>
      <c r="C829" s="128"/>
      <c r="D829" s="129">
        <f t="shared" si="70"/>
        <v>1720.42</v>
      </c>
      <c r="E829" s="144">
        <v>46121</v>
      </c>
      <c r="F829" s="37">
        <v>1736.35</v>
      </c>
      <c r="G829" s="145">
        <v>46122</v>
      </c>
      <c r="H829" s="76">
        <f t="shared" si="71"/>
        <v>15.929999999999836</v>
      </c>
      <c r="K829" s="134">
        <v>826</v>
      </c>
      <c r="L829" s="135">
        <v>46122</v>
      </c>
      <c r="M829" s="136">
        <v>240</v>
      </c>
      <c r="N829" s="137">
        <f t="shared" si="72"/>
        <v>140</v>
      </c>
      <c r="O829" s="138">
        <v>310</v>
      </c>
      <c r="P829" s="139">
        <f t="shared" si="73"/>
        <v>70</v>
      </c>
      <c r="Q829" s="41"/>
    </row>
    <row r="830" spans="2:18" ht="15" customHeight="1" x14ac:dyDescent="0.3">
      <c r="B830" s="142">
        <f t="shared" si="69"/>
        <v>1743.19</v>
      </c>
      <c r="C830" s="128"/>
      <c r="D830" s="129">
        <f t="shared" si="70"/>
        <v>1736.35</v>
      </c>
      <c r="E830" s="144">
        <v>46122</v>
      </c>
      <c r="F830" s="37">
        <v>1743.19</v>
      </c>
      <c r="G830" s="145">
        <v>46123</v>
      </c>
      <c r="H830" s="76">
        <f t="shared" si="71"/>
        <v>6.8400000000001455</v>
      </c>
      <c r="K830" s="134">
        <v>827</v>
      </c>
      <c r="L830" s="135">
        <v>46123</v>
      </c>
      <c r="M830" s="136"/>
      <c r="N830" s="137">
        <f t="shared" si="72"/>
        <v>310</v>
      </c>
      <c r="O830" s="138">
        <v>300</v>
      </c>
      <c r="P830" s="139">
        <f t="shared" si="73"/>
        <v>10</v>
      </c>
      <c r="Q830" s="41"/>
    </row>
    <row r="831" spans="2:18" ht="15" customHeight="1" x14ac:dyDescent="0.3">
      <c r="B831" s="142">
        <f t="shared" si="69"/>
        <v>1744.4</v>
      </c>
      <c r="C831" s="128"/>
      <c r="D831" s="129">
        <f t="shared" si="70"/>
        <v>1743.19</v>
      </c>
      <c r="E831" s="144">
        <v>46123</v>
      </c>
      <c r="F831" s="37">
        <v>1744.4</v>
      </c>
      <c r="G831" s="145">
        <v>46124</v>
      </c>
      <c r="H831" s="76">
        <f t="shared" si="71"/>
        <v>1.2100000000000364</v>
      </c>
      <c r="K831" s="134">
        <v>828</v>
      </c>
      <c r="L831" s="135">
        <v>46124</v>
      </c>
      <c r="M831" s="136"/>
      <c r="N831" s="137">
        <f t="shared" si="72"/>
        <v>300</v>
      </c>
      <c r="O831" s="138">
        <v>220</v>
      </c>
      <c r="P831" s="139">
        <f t="shared" si="73"/>
        <v>80</v>
      </c>
      <c r="Q831" s="41"/>
    </row>
    <row r="832" spans="2:18" ht="15" customHeight="1" x14ac:dyDescent="0.3">
      <c r="B832" s="142">
        <f t="shared" si="69"/>
        <v>1756.22</v>
      </c>
      <c r="C832" s="128"/>
      <c r="D832" s="129">
        <f t="shared" si="70"/>
        <v>1744.4</v>
      </c>
      <c r="E832" s="144">
        <v>46124</v>
      </c>
      <c r="F832" s="37">
        <v>1756.22</v>
      </c>
      <c r="G832" s="145">
        <v>46125</v>
      </c>
      <c r="H832" s="76">
        <f t="shared" si="71"/>
        <v>11.819999999999936</v>
      </c>
      <c r="K832" s="134">
        <v>829</v>
      </c>
      <c r="L832" s="135">
        <v>46125</v>
      </c>
      <c r="M832" s="136">
        <v>180</v>
      </c>
      <c r="N832" s="137">
        <f t="shared" si="72"/>
        <v>220</v>
      </c>
      <c r="O832" s="138">
        <v>340</v>
      </c>
      <c r="P832" s="139">
        <f t="shared" si="73"/>
        <v>60</v>
      </c>
      <c r="Q832" s="41"/>
    </row>
    <row r="833" spans="2:17" ht="15" customHeight="1" x14ac:dyDescent="0.3">
      <c r="B833" s="142">
        <f t="shared" si="69"/>
        <v>1759.47</v>
      </c>
      <c r="C833" s="128"/>
      <c r="D833" s="129">
        <f t="shared" si="70"/>
        <v>1756.22</v>
      </c>
      <c r="E833" s="144">
        <v>46125</v>
      </c>
      <c r="F833" s="37">
        <v>1759.47</v>
      </c>
      <c r="G833" s="145">
        <v>46126</v>
      </c>
      <c r="H833" s="76">
        <f t="shared" si="71"/>
        <v>3.25</v>
      </c>
      <c r="K833" s="134">
        <v>830</v>
      </c>
      <c r="L833" s="135">
        <v>46126</v>
      </c>
      <c r="M833" s="136"/>
      <c r="N833" s="137">
        <f t="shared" si="72"/>
        <v>340</v>
      </c>
      <c r="O833" s="138">
        <v>300</v>
      </c>
      <c r="P833" s="139">
        <f t="shared" si="73"/>
        <v>40</v>
      </c>
      <c r="Q833" s="41"/>
    </row>
    <row r="834" spans="2:17" ht="15" customHeight="1" x14ac:dyDescent="0.3">
      <c r="B834" s="142">
        <f t="shared" si="69"/>
        <v>1762.4</v>
      </c>
      <c r="C834" s="128"/>
      <c r="D834" s="129">
        <f t="shared" si="70"/>
        <v>1759.47</v>
      </c>
      <c r="E834" s="144">
        <v>46126</v>
      </c>
      <c r="F834" s="37">
        <v>1762.4</v>
      </c>
      <c r="G834" s="145">
        <v>46127</v>
      </c>
      <c r="H834" s="76">
        <f t="shared" si="71"/>
        <v>2.9300000000000637</v>
      </c>
      <c r="K834" s="134">
        <v>831</v>
      </c>
      <c r="L834" s="135">
        <v>46127</v>
      </c>
      <c r="M834" s="136"/>
      <c r="N834" s="137">
        <f t="shared" si="72"/>
        <v>300</v>
      </c>
      <c r="O834" s="138">
        <v>250</v>
      </c>
      <c r="P834" s="139">
        <f t="shared" si="73"/>
        <v>50</v>
      </c>
      <c r="Q834" s="41"/>
    </row>
    <row r="835" spans="2:17" ht="15" customHeight="1" x14ac:dyDescent="0.3">
      <c r="B835" s="142">
        <f t="shared" ref="B835:B866" si="74">F835</f>
        <v>1768.59</v>
      </c>
      <c r="C835" s="128"/>
      <c r="D835" s="129">
        <f t="shared" ref="D835:D866" si="75">F834</f>
        <v>1762.4</v>
      </c>
      <c r="E835" s="144">
        <v>46127</v>
      </c>
      <c r="F835" s="37">
        <v>1768.59</v>
      </c>
      <c r="G835" s="145">
        <v>46128</v>
      </c>
      <c r="H835" s="76">
        <f t="shared" ref="H835:H866" si="76">F835-D835</f>
        <v>6.1899999999998272</v>
      </c>
      <c r="K835" s="134">
        <v>832</v>
      </c>
      <c r="L835" s="135">
        <v>46128</v>
      </c>
      <c r="M835" s="136"/>
      <c r="N835" s="137">
        <f t="shared" ref="N835:N863" si="77">O834</f>
        <v>250</v>
      </c>
      <c r="O835" s="138">
        <v>245</v>
      </c>
      <c r="P835" s="139">
        <f t="shared" ref="P835:P863" si="78">M835+N835-O835</f>
        <v>5</v>
      </c>
      <c r="Q835" s="41"/>
    </row>
    <row r="836" spans="2:17" ht="15" customHeight="1" x14ac:dyDescent="0.3">
      <c r="B836" s="142">
        <f t="shared" si="74"/>
        <v>1769.44</v>
      </c>
      <c r="C836" s="128"/>
      <c r="D836" s="129">
        <f t="shared" si="75"/>
        <v>1768.59</v>
      </c>
      <c r="E836" s="144">
        <v>46128</v>
      </c>
      <c r="F836" s="37">
        <v>1769.44</v>
      </c>
      <c r="G836" s="145">
        <v>46129</v>
      </c>
      <c r="H836" s="76">
        <f t="shared" si="76"/>
        <v>0.85000000000013642</v>
      </c>
      <c r="K836" s="134">
        <v>833</v>
      </c>
      <c r="L836" s="135">
        <v>46129</v>
      </c>
      <c r="M836" s="136">
        <v>135</v>
      </c>
      <c r="N836" s="137">
        <f t="shared" si="77"/>
        <v>245</v>
      </c>
      <c r="O836" s="138">
        <v>350</v>
      </c>
      <c r="P836" s="139">
        <f t="shared" si="78"/>
        <v>30</v>
      </c>
      <c r="Q836" s="41"/>
    </row>
    <row r="837" spans="2:17" ht="15" customHeight="1" x14ac:dyDescent="0.3">
      <c r="B837" s="142">
        <f t="shared" si="74"/>
        <v>1770.55</v>
      </c>
      <c r="C837" s="128"/>
      <c r="D837" s="129">
        <f t="shared" si="75"/>
        <v>1769.44</v>
      </c>
      <c r="E837" s="144">
        <v>46129</v>
      </c>
      <c r="F837" s="37">
        <v>1770.55</v>
      </c>
      <c r="G837" s="145">
        <v>46130</v>
      </c>
      <c r="H837" s="76">
        <f t="shared" si="76"/>
        <v>1.1099999999999</v>
      </c>
      <c r="K837" s="134">
        <v>834</v>
      </c>
      <c r="L837" s="135">
        <v>46130</v>
      </c>
      <c r="M837" s="136"/>
      <c r="N837" s="137">
        <f t="shared" si="77"/>
        <v>350</v>
      </c>
      <c r="O837" s="138">
        <v>270</v>
      </c>
      <c r="P837" s="139">
        <f t="shared" si="78"/>
        <v>80</v>
      </c>
      <c r="Q837" s="41"/>
    </row>
    <row r="838" spans="2:17" ht="15" customHeight="1" x14ac:dyDescent="0.3">
      <c r="B838" s="142">
        <f t="shared" si="74"/>
        <v>1780.26</v>
      </c>
      <c r="C838" s="128"/>
      <c r="D838" s="129">
        <f t="shared" si="75"/>
        <v>1770.55</v>
      </c>
      <c r="E838" s="144">
        <v>46130</v>
      </c>
      <c r="F838" s="37">
        <v>1780.26</v>
      </c>
      <c r="G838" s="145">
        <v>46131</v>
      </c>
      <c r="H838" s="76">
        <f t="shared" si="76"/>
        <v>9.7100000000000364</v>
      </c>
      <c r="K838" s="134">
        <v>835</v>
      </c>
      <c r="L838" s="135">
        <v>46131</v>
      </c>
      <c r="M838" s="136"/>
      <c r="N838" s="137">
        <f t="shared" si="77"/>
        <v>270</v>
      </c>
      <c r="O838" s="138">
        <v>180</v>
      </c>
      <c r="P838" s="139">
        <f t="shared" si="78"/>
        <v>90</v>
      </c>
      <c r="Q838" s="41"/>
    </row>
    <row r="839" spans="2:17" ht="15" customHeight="1" x14ac:dyDescent="0.3">
      <c r="B839" s="142">
        <f t="shared" si="74"/>
        <v>1788.14</v>
      </c>
      <c r="C839" s="128"/>
      <c r="D839" s="129">
        <f t="shared" si="75"/>
        <v>1780.26</v>
      </c>
      <c r="E839" s="144">
        <v>46131</v>
      </c>
      <c r="F839" s="37">
        <v>1788.14</v>
      </c>
      <c r="G839" s="145">
        <v>46132</v>
      </c>
      <c r="H839" s="76">
        <f t="shared" si="76"/>
        <v>7.8800000000001091</v>
      </c>
      <c r="K839" s="134">
        <v>836</v>
      </c>
      <c r="L839" s="135">
        <v>46132</v>
      </c>
      <c r="M839" s="136">
        <v>225</v>
      </c>
      <c r="N839" s="137">
        <f t="shared" si="77"/>
        <v>180</v>
      </c>
      <c r="O839" s="138">
        <v>300</v>
      </c>
      <c r="P839" s="139">
        <f t="shared" si="78"/>
        <v>105</v>
      </c>
      <c r="Q839" s="41"/>
    </row>
    <row r="840" spans="2:17" ht="15" customHeight="1" x14ac:dyDescent="0.3">
      <c r="B840" s="142">
        <f t="shared" si="74"/>
        <v>1798.44</v>
      </c>
      <c r="C840" s="128"/>
      <c r="D840" s="129">
        <f t="shared" si="75"/>
        <v>1788.14</v>
      </c>
      <c r="E840" s="144">
        <v>46132</v>
      </c>
      <c r="F840" s="37">
        <v>1798.44</v>
      </c>
      <c r="G840" s="145">
        <v>46133</v>
      </c>
      <c r="H840" s="76">
        <f t="shared" si="76"/>
        <v>10.299999999999955</v>
      </c>
      <c r="K840" s="134">
        <v>837</v>
      </c>
      <c r="L840" s="135">
        <v>46133</v>
      </c>
      <c r="M840" s="136"/>
      <c r="N840" s="137">
        <f t="shared" si="77"/>
        <v>300</v>
      </c>
      <c r="O840" s="138">
        <v>180</v>
      </c>
      <c r="P840" s="139">
        <f t="shared" si="78"/>
        <v>120</v>
      </c>
      <c r="Q840" s="41"/>
    </row>
    <row r="841" spans="2:17" ht="15" customHeight="1" x14ac:dyDescent="0.3">
      <c r="B841" s="142">
        <f t="shared" si="74"/>
        <v>1808.79</v>
      </c>
      <c r="C841" s="128"/>
      <c r="D841" s="129">
        <f t="shared" si="75"/>
        <v>1798.44</v>
      </c>
      <c r="E841" s="144">
        <v>46133</v>
      </c>
      <c r="F841" s="37">
        <v>1808.79</v>
      </c>
      <c r="G841" s="145">
        <v>46134</v>
      </c>
      <c r="H841" s="76">
        <f t="shared" si="76"/>
        <v>10.349999999999909</v>
      </c>
      <c r="K841" s="134">
        <v>838</v>
      </c>
      <c r="L841" s="135">
        <v>46134</v>
      </c>
      <c r="M841" s="136"/>
      <c r="N841" s="137">
        <f t="shared" si="77"/>
        <v>180</v>
      </c>
      <c r="O841" s="138">
        <v>130</v>
      </c>
      <c r="P841" s="139">
        <f t="shared" si="78"/>
        <v>50</v>
      </c>
      <c r="Q841" s="41"/>
    </row>
    <row r="842" spans="2:17" ht="15" customHeight="1" x14ac:dyDescent="0.3">
      <c r="B842" s="142">
        <f t="shared" si="74"/>
        <v>1813.53</v>
      </c>
      <c r="C842" s="128"/>
      <c r="D842" s="129">
        <f t="shared" si="75"/>
        <v>1808.79</v>
      </c>
      <c r="E842" s="144">
        <v>46134</v>
      </c>
      <c r="F842" s="37">
        <v>1813.53</v>
      </c>
      <c r="G842" s="145">
        <v>46135</v>
      </c>
      <c r="H842" s="76">
        <f t="shared" si="76"/>
        <v>4.7400000000000091</v>
      </c>
      <c r="K842" s="134">
        <v>839</v>
      </c>
      <c r="L842" s="135">
        <v>46135</v>
      </c>
      <c r="M842" s="136">
        <v>210</v>
      </c>
      <c r="N842" s="137">
        <f t="shared" si="77"/>
        <v>130</v>
      </c>
      <c r="O842" s="138">
        <v>315</v>
      </c>
      <c r="P842" s="139">
        <f t="shared" si="78"/>
        <v>25</v>
      </c>
      <c r="Q842" s="41"/>
    </row>
    <row r="843" spans="2:17" ht="15" customHeight="1" x14ac:dyDescent="0.3">
      <c r="B843" s="142">
        <f t="shared" si="74"/>
        <v>1813.95</v>
      </c>
      <c r="C843" s="128"/>
      <c r="D843" s="129">
        <f t="shared" si="75"/>
        <v>1813.53</v>
      </c>
      <c r="E843" s="144">
        <v>46135</v>
      </c>
      <c r="F843" s="37">
        <v>1813.95</v>
      </c>
      <c r="G843" s="145">
        <v>46136</v>
      </c>
      <c r="H843" s="76">
        <f t="shared" si="76"/>
        <v>0.42000000000007276</v>
      </c>
      <c r="K843" s="134">
        <v>840</v>
      </c>
      <c r="L843" s="135">
        <v>46136</v>
      </c>
      <c r="M843" s="136"/>
      <c r="N843" s="137">
        <f t="shared" si="77"/>
        <v>315</v>
      </c>
      <c r="O843" s="138">
        <v>260</v>
      </c>
      <c r="P843" s="139">
        <f t="shared" si="78"/>
        <v>55</v>
      </c>
      <c r="Q843" s="41"/>
    </row>
    <row r="844" spans="2:17" ht="15" customHeight="1" x14ac:dyDescent="0.3">
      <c r="B844" s="142">
        <f t="shared" si="74"/>
        <v>1818.86</v>
      </c>
      <c r="C844" s="128"/>
      <c r="D844" s="129">
        <f t="shared" si="75"/>
        <v>1813.95</v>
      </c>
      <c r="E844" s="144">
        <v>46136</v>
      </c>
      <c r="F844" s="37">
        <v>1818.86</v>
      </c>
      <c r="G844" s="145">
        <v>46137</v>
      </c>
      <c r="H844" s="76">
        <f t="shared" si="76"/>
        <v>4.9099999999998545</v>
      </c>
      <c r="K844" s="134">
        <v>841</v>
      </c>
      <c r="L844" s="135">
        <v>46137</v>
      </c>
      <c r="M844" s="136">
        <v>135</v>
      </c>
      <c r="N844" s="137">
        <f t="shared" si="77"/>
        <v>260</v>
      </c>
      <c r="O844" s="138">
        <v>260</v>
      </c>
      <c r="P844" s="139">
        <f t="shared" si="78"/>
        <v>135</v>
      </c>
      <c r="Q844" s="41"/>
    </row>
    <row r="845" spans="2:17" ht="15" customHeight="1" x14ac:dyDescent="0.3">
      <c r="B845" s="142">
        <f t="shared" si="74"/>
        <v>1831.38</v>
      </c>
      <c r="C845" s="128"/>
      <c r="D845" s="129">
        <f t="shared" si="75"/>
        <v>1818.86</v>
      </c>
      <c r="E845" s="144">
        <v>46137</v>
      </c>
      <c r="F845" s="37">
        <v>1831.38</v>
      </c>
      <c r="G845" s="145">
        <v>46138</v>
      </c>
      <c r="H845" s="76">
        <f t="shared" si="76"/>
        <v>12.520000000000209</v>
      </c>
      <c r="K845" s="134">
        <v>842</v>
      </c>
      <c r="L845" s="135">
        <v>46138</v>
      </c>
      <c r="M845" s="136"/>
      <c r="N845" s="137">
        <f t="shared" si="77"/>
        <v>260</v>
      </c>
      <c r="O845" s="138">
        <v>240</v>
      </c>
      <c r="P845" s="139">
        <f t="shared" si="78"/>
        <v>20</v>
      </c>
      <c r="Q845" s="41"/>
    </row>
    <row r="846" spans="2:17" ht="15" customHeight="1" x14ac:dyDescent="0.3">
      <c r="B846" s="142">
        <f t="shared" si="74"/>
        <v>1833.09</v>
      </c>
      <c r="C846" s="128"/>
      <c r="D846" s="129">
        <f t="shared" si="75"/>
        <v>1831.38</v>
      </c>
      <c r="E846" s="144">
        <v>46138</v>
      </c>
      <c r="F846" s="37">
        <v>1833.09</v>
      </c>
      <c r="G846" s="145">
        <v>46139</v>
      </c>
      <c r="H846" s="76">
        <f t="shared" si="76"/>
        <v>1.709999999999809</v>
      </c>
      <c r="K846" s="134">
        <v>843</v>
      </c>
      <c r="L846" s="135">
        <v>46139</v>
      </c>
      <c r="M846" s="136">
        <v>150</v>
      </c>
      <c r="N846" s="137">
        <f t="shared" si="77"/>
        <v>240</v>
      </c>
      <c r="O846" s="138">
        <v>270</v>
      </c>
      <c r="P846" s="139">
        <f t="shared" si="78"/>
        <v>120</v>
      </c>
      <c r="Q846" s="41"/>
    </row>
    <row r="847" spans="2:17" ht="15" customHeight="1" x14ac:dyDescent="0.3">
      <c r="B847" s="142">
        <f t="shared" si="74"/>
        <v>1844.04</v>
      </c>
      <c r="C847" s="128"/>
      <c r="D847" s="129">
        <f t="shared" si="75"/>
        <v>1833.09</v>
      </c>
      <c r="E847" s="144">
        <v>46139</v>
      </c>
      <c r="F847" s="37">
        <v>1844.04</v>
      </c>
      <c r="G847" s="145">
        <v>46140</v>
      </c>
      <c r="H847" s="76">
        <f t="shared" si="76"/>
        <v>10.950000000000045</v>
      </c>
      <c r="K847" s="134">
        <v>844</v>
      </c>
      <c r="L847" s="135">
        <v>46140</v>
      </c>
      <c r="M847" s="136"/>
      <c r="N847" s="137">
        <f t="shared" si="77"/>
        <v>270</v>
      </c>
      <c r="O847" s="138">
        <v>165</v>
      </c>
      <c r="P847" s="139">
        <f t="shared" si="78"/>
        <v>105</v>
      </c>
      <c r="Q847" s="41"/>
    </row>
    <row r="848" spans="2:17" ht="15" customHeight="1" x14ac:dyDescent="0.3">
      <c r="B848" s="142">
        <f t="shared" si="74"/>
        <v>1856.59</v>
      </c>
      <c r="C848" s="128"/>
      <c r="D848" s="129">
        <f t="shared" si="75"/>
        <v>1844.04</v>
      </c>
      <c r="E848" s="144">
        <v>46140</v>
      </c>
      <c r="F848" s="37">
        <v>1856.59</v>
      </c>
      <c r="G848" s="145">
        <v>46141</v>
      </c>
      <c r="H848" s="76">
        <f t="shared" si="76"/>
        <v>12.549999999999955</v>
      </c>
      <c r="K848" s="134">
        <v>845</v>
      </c>
      <c r="L848" s="135">
        <v>46141</v>
      </c>
      <c r="M848" s="136">
        <v>210</v>
      </c>
      <c r="N848" s="137">
        <f t="shared" si="77"/>
        <v>165</v>
      </c>
      <c r="O848" s="138">
        <v>330</v>
      </c>
      <c r="P848" s="139">
        <f t="shared" si="78"/>
        <v>45</v>
      </c>
      <c r="Q848" s="41"/>
    </row>
    <row r="849" spans="2:30" ht="15" customHeight="1" x14ac:dyDescent="0.3">
      <c r="B849" s="142">
        <f t="shared" si="74"/>
        <v>1860.25</v>
      </c>
      <c r="C849" s="128"/>
      <c r="D849" s="129">
        <f t="shared" si="75"/>
        <v>1856.59</v>
      </c>
      <c r="E849" s="144">
        <v>46141</v>
      </c>
      <c r="F849" s="37">
        <v>1860.25</v>
      </c>
      <c r="G849" s="145">
        <v>46142</v>
      </c>
      <c r="H849" s="76">
        <f t="shared" si="76"/>
        <v>3.6600000000000819</v>
      </c>
      <c r="I849">
        <f>SUM(H820:H849)</f>
        <v>194.03999999999996</v>
      </c>
      <c r="K849" s="134">
        <v>846</v>
      </c>
      <c r="L849" s="135">
        <v>46142</v>
      </c>
      <c r="M849" s="136"/>
      <c r="N849" s="137">
        <f t="shared" si="77"/>
        <v>330</v>
      </c>
      <c r="O849" s="138">
        <v>295</v>
      </c>
      <c r="P849" s="139">
        <f t="shared" si="78"/>
        <v>35</v>
      </c>
      <c r="Q849" s="41"/>
      <c r="R849" s="48">
        <f>SUM(P820:P849)</f>
        <v>1930</v>
      </c>
    </row>
    <row r="850" spans="2:30" ht="15" customHeight="1" x14ac:dyDescent="0.3">
      <c r="B850" s="142">
        <f t="shared" si="74"/>
        <v>1863.02</v>
      </c>
      <c r="C850" s="128"/>
      <c r="D850" s="129">
        <f t="shared" si="75"/>
        <v>1860.25</v>
      </c>
      <c r="E850" s="144">
        <v>46142</v>
      </c>
      <c r="F850" s="37">
        <v>1863.02</v>
      </c>
      <c r="G850" s="145">
        <v>46143</v>
      </c>
      <c r="H850" s="76">
        <f t="shared" si="76"/>
        <v>2.7699999999999818</v>
      </c>
      <c r="K850" s="134">
        <v>847</v>
      </c>
      <c r="L850" s="135">
        <v>46143</v>
      </c>
      <c r="M850" s="136"/>
      <c r="N850" s="137">
        <f t="shared" si="77"/>
        <v>295</v>
      </c>
      <c r="O850" s="138">
        <v>290</v>
      </c>
      <c r="P850" s="139">
        <f t="shared" si="78"/>
        <v>5</v>
      </c>
      <c r="Q850" s="41"/>
    </row>
    <row r="851" spans="2:30" ht="15" customHeight="1" x14ac:dyDescent="0.3">
      <c r="B851" s="142">
        <f t="shared" si="74"/>
        <v>1864.98</v>
      </c>
      <c r="C851" s="128"/>
      <c r="D851" s="129">
        <f t="shared" si="75"/>
        <v>1863.02</v>
      </c>
      <c r="E851" s="144">
        <v>46143</v>
      </c>
      <c r="F851" s="37">
        <v>1864.98</v>
      </c>
      <c r="G851" s="145">
        <v>46144</v>
      </c>
      <c r="H851" s="76">
        <f t="shared" si="76"/>
        <v>1.9600000000000364</v>
      </c>
      <c r="K851" s="134">
        <v>848</v>
      </c>
      <c r="L851" s="135">
        <v>46144</v>
      </c>
      <c r="M851" s="136">
        <v>105</v>
      </c>
      <c r="N851" s="137">
        <f t="shared" si="77"/>
        <v>290</v>
      </c>
      <c r="O851" s="138">
        <v>280</v>
      </c>
      <c r="P851" s="139">
        <f t="shared" si="78"/>
        <v>115</v>
      </c>
      <c r="Q851" s="41"/>
    </row>
    <row r="852" spans="2:30" ht="15" customHeight="1" x14ac:dyDescent="0.3">
      <c r="B852" s="142">
        <f t="shared" si="74"/>
        <v>1874.71</v>
      </c>
      <c r="C852" s="128"/>
      <c r="D852" s="129">
        <f t="shared" si="75"/>
        <v>1864.98</v>
      </c>
      <c r="E852" s="144">
        <v>46144</v>
      </c>
      <c r="F852" s="37">
        <v>1874.71</v>
      </c>
      <c r="G852" s="145">
        <v>46145</v>
      </c>
      <c r="H852" s="76">
        <f t="shared" si="76"/>
        <v>9.7300000000000182</v>
      </c>
      <c r="I852">
        <f>I849+I819+I788+I760</f>
        <v>647.09999999999991</v>
      </c>
      <c r="K852" s="134">
        <v>849</v>
      </c>
      <c r="L852" s="135">
        <v>46145</v>
      </c>
      <c r="M852" s="136"/>
      <c r="N852" s="137">
        <f t="shared" si="77"/>
        <v>280</v>
      </c>
      <c r="O852" s="138">
        <v>210</v>
      </c>
      <c r="P852" s="139">
        <f t="shared" si="78"/>
        <v>70</v>
      </c>
      <c r="Q852" s="41"/>
    </row>
    <row r="853" spans="2:30" ht="15" customHeight="1" x14ac:dyDescent="0.3">
      <c r="B853" s="142">
        <f t="shared" si="74"/>
        <v>1882.27</v>
      </c>
      <c r="C853" s="128"/>
      <c r="D853" s="129">
        <f t="shared" si="75"/>
        <v>1874.71</v>
      </c>
      <c r="E853" s="144">
        <v>46145</v>
      </c>
      <c r="F853" s="37">
        <v>1882.27</v>
      </c>
      <c r="G853" s="145">
        <v>46146</v>
      </c>
      <c r="H853" s="76">
        <f t="shared" si="76"/>
        <v>7.5599999999999454</v>
      </c>
      <c r="K853" s="134">
        <v>850</v>
      </c>
      <c r="L853" s="135">
        <v>46146</v>
      </c>
      <c r="M853" s="136">
        <v>180</v>
      </c>
      <c r="N853" s="137">
        <f t="shared" si="77"/>
        <v>210</v>
      </c>
      <c r="O853" s="138">
        <v>315</v>
      </c>
      <c r="P853" s="139">
        <f t="shared" si="78"/>
        <v>75</v>
      </c>
      <c r="Q853" s="41"/>
    </row>
    <row r="854" spans="2:30" ht="15" customHeight="1" x14ac:dyDescent="0.3">
      <c r="B854" s="142">
        <f t="shared" si="74"/>
        <v>1887.45</v>
      </c>
      <c r="C854" s="128"/>
      <c r="D854" s="129">
        <f t="shared" si="75"/>
        <v>1882.27</v>
      </c>
      <c r="E854" s="144">
        <v>46146</v>
      </c>
      <c r="F854" s="37">
        <v>1887.45</v>
      </c>
      <c r="G854" s="145">
        <v>46147</v>
      </c>
      <c r="H854" s="76">
        <f t="shared" si="76"/>
        <v>5.1800000000000637</v>
      </c>
      <c r="I854">
        <f>I852/4</f>
        <v>161.77499999999998</v>
      </c>
      <c r="K854" s="134">
        <v>851</v>
      </c>
      <c r="L854" s="135">
        <v>46147</v>
      </c>
      <c r="M854" s="136"/>
      <c r="N854" s="137">
        <f t="shared" si="77"/>
        <v>315</v>
      </c>
      <c r="O854" s="138">
        <v>280</v>
      </c>
      <c r="P854" s="139">
        <f t="shared" si="78"/>
        <v>35</v>
      </c>
      <c r="Q854" s="41"/>
    </row>
    <row r="855" spans="2:30" ht="15" customHeight="1" x14ac:dyDescent="0.3">
      <c r="B855" s="142">
        <f t="shared" si="74"/>
        <v>1892.88</v>
      </c>
      <c r="C855" s="128"/>
      <c r="D855" s="129">
        <f t="shared" si="75"/>
        <v>1887.45</v>
      </c>
      <c r="E855" s="144">
        <v>46147</v>
      </c>
      <c r="F855" s="37">
        <v>1892.88</v>
      </c>
      <c r="G855" s="145">
        <v>46148</v>
      </c>
      <c r="H855" s="76">
        <f t="shared" si="76"/>
        <v>5.4300000000000637</v>
      </c>
      <c r="K855" s="134">
        <v>852</v>
      </c>
      <c r="L855" s="135">
        <v>46148</v>
      </c>
      <c r="M855" s="136"/>
      <c r="N855" s="137">
        <f t="shared" si="77"/>
        <v>280</v>
      </c>
      <c r="O855" s="138">
        <v>200</v>
      </c>
      <c r="P855" s="139">
        <f t="shared" si="78"/>
        <v>80</v>
      </c>
      <c r="Q855" s="41"/>
    </row>
    <row r="856" spans="2:30" ht="15" customHeight="1" x14ac:dyDescent="0.3">
      <c r="B856" s="142">
        <f t="shared" si="74"/>
        <v>1901.12</v>
      </c>
      <c r="C856" s="128"/>
      <c r="D856" s="129">
        <f t="shared" si="75"/>
        <v>1892.88</v>
      </c>
      <c r="E856" s="144">
        <v>46148</v>
      </c>
      <c r="F856" s="37">
        <v>1901.12</v>
      </c>
      <c r="G856" s="145">
        <v>46149</v>
      </c>
      <c r="H856" s="76">
        <f t="shared" si="76"/>
        <v>8.2399999999997817</v>
      </c>
      <c r="K856" s="134">
        <v>853</v>
      </c>
      <c r="L856" s="135">
        <v>46149</v>
      </c>
      <c r="M856" s="136">
        <v>180</v>
      </c>
      <c r="N856" s="137">
        <f t="shared" si="77"/>
        <v>200</v>
      </c>
      <c r="O856" s="138">
        <v>300</v>
      </c>
      <c r="P856" s="139">
        <f t="shared" si="78"/>
        <v>80</v>
      </c>
      <c r="Q856" s="41"/>
    </row>
    <row r="857" spans="2:30" ht="15" customHeight="1" x14ac:dyDescent="0.3">
      <c r="B857" s="142">
        <f t="shared" si="74"/>
        <v>1907.16</v>
      </c>
      <c r="C857" s="128"/>
      <c r="D857" s="129">
        <f t="shared" si="75"/>
        <v>1901.12</v>
      </c>
      <c r="E857" s="144">
        <v>46149</v>
      </c>
      <c r="F857" s="37">
        <v>1907.16</v>
      </c>
      <c r="G857" s="145">
        <v>46150</v>
      </c>
      <c r="H857" s="76">
        <f t="shared" si="76"/>
        <v>6.040000000000191</v>
      </c>
      <c r="K857" s="134">
        <v>854</v>
      </c>
      <c r="L857" s="135">
        <v>46150</v>
      </c>
      <c r="M857" s="136"/>
      <c r="N857" s="137">
        <f t="shared" si="77"/>
        <v>300</v>
      </c>
      <c r="O857" s="138">
        <v>245</v>
      </c>
      <c r="P857" s="139">
        <f t="shared" si="78"/>
        <v>55</v>
      </c>
      <c r="Q857" s="41"/>
    </row>
    <row r="858" spans="2:30" ht="15" customHeight="1" x14ac:dyDescent="0.3">
      <c r="B858" s="142">
        <f t="shared" si="74"/>
        <v>1912.43</v>
      </c>
      <c r="C858" s="128"/>
      <c r="D858" s="129">
        <f t="shared" si="75"/>
        <v>1907.16</v>
      </c>
      <c r="E858" s="144">
        <v>46150</v>
      </c>
      <c r="F858" s="37">
        <v>1912.43</v>
      </c>
      <c r="G858" s="145">
        <v>46151</v>
      </c>
      <c r="H858" s="76">
        <f t="shared" si="76"/>
        <v>5.2699999999999818</v>
      </c>
      <c r="K858" s="134">
        <v>855</v>
      </c>
      <c r="L858" s="135">
        <v>46151</v>
      </c>
      <c r="M858" s="136">
        <v>150</v>
      </c>
      <c r="N858" s="137">
        <f t="shared" si="77"/>
        <v>245</v>
      </c>
      <c r="O858" s="138">
        <v>340</v>
      </c>
      <c r="P858" s="139">
        <f t="shared" si="78"/>
        <v>55</v>
      </c>
      <c r="Q858" s="41"/>
      <c r="Z858" s="745" t="s">
        <v>1881</v>
      </c>
      <c r="AA858" s="745"/>
      <c r="AB858" s="537"/>
    </row>
    <row r="859" spans="2:30" ht="15" customHeight="1" x14ac:dyDescent="0.3">
      <c r="B859" s="142">
        <f t="shared" si="74"/>
        <v>1916.05</v>
      </c>
      <c r="C859" s="128"/>
      <c r="D859" s="129">
        <f t="shared" si="75"/>
        <v>1912.43</v>
      </c>
      <c r="E859" s="144">
        <v>46151</v>
      </c>
      <c r="F859" s="37">
        <v>1916.05</v>
      </c>
      <c r="G859" s="145">
        <v>46152</v>
      </c>
      <c r="H859" s="76">
        <f t="shared" si="76"/>
        <v>3.6199999999998909</v>
      </c>
      <c r="K859" s="134">
        <v>856</v>
      </c>
      <c r="L859" s="135">
        <v>46152</v>
      </c>
      <c r="M859" s="136"/>
      <c r="N859" s="137">
        <f t="shared" si="77"/>
        <v>340</v>
      </c>
      <c r="O859" s="138">
        <v>175</v>
      </c>
      <c r="P859" s="139">
        <f t="shared" si="78"/>
        <v>165</v>
      </c>
      <c r="Q859" s="41"/>
      <c r="Z859" s="732" t="s">
        <v>1862</v>
      </c>
      <c r="AA859" s="732" t="s">
        <v>1865</v>
      </c>
      <c r="AB859" s="732" t="s">
        <v>1876</v>
      </c>
      <c r="AC859" s="732" t="s">
        <v>1863</v>
      </c>
      <c r="AD859" s="732" t="s">
        <v>1877</v>
      </c>
    </row>
    <row r="860" spans="2:30" ht="15" customHeight="1" x14ac:dyDescent="0.3">
      <c r="B860" s="142">
        <f t="shared" si="74"/>
        <v>1928.17</v>
      </c>
      <c r="C860" s="128"/>
      <c r="D860" s="129">
        <f t="shared" si="75"/>
        <v>1916.05</v>
      </c>
      <c r="E860" s="144">
        <v>46152</v>
      </c>
      <c r="F860" s="37">
        <v>1928.17</v>
      </c>
      <c r="G860" s="145">
        <v>46153</v>
      </c>
      <c r="H860" s="76">
        <f t="shared" si="76"/>
        <v>12.120000000000118</v>
      </c>
      <c r="K860" s="134">
        <v>857</v>
      </c>
      <c r="L860" s="135">
        <v>46153</v>
      </c>
      <c r="M860" s="136"/>
      <c r="N860" s="137">
        <f t="shared" si="77"/>
        <v>175</v>
      </c>
      <c r="O860" s="138">
        <v>145</v>
      </c>
      <c r="P860" s="139">
        <f t="shared" si="78"/>
        <v>30</v>
      </c>
      <c r="Q860" s="41"/>
      <c r="Z860" s="539" t="s">
        <v>618</v>
      </c>
      <c r="AA860" s="539">
        <v>1930</v>
      </c>
      <c r="AB860" s="539">
        <f>AA860/4</f>
        <v>482.5</v>
      </c>
      <c r="AC860" s="539">
        <v>194.04</v>
      </c>
      <c r="AD860" s="539">
        <f>AC860/4</f>
        <v>48.51</v>
      </c>
    </row>
    <row r="861" spans="2:30" ht="15" customHeight="1" x14ac:dyDescent="0.3">
      <c r="B861" s="142">
        <f t="shared" si="74"/>
        <v>1935.4</v>
      </c>
      <c r="C861" s="128"/>
      <c r="D861" s="129">
        <f t="shared" si="75"/>
        <v>1928.17</v>
      </c>
      <c r="E861" s="144">
        <v>46153</v>
      </c>
      <c r="F861" s="37">
        <v>1935.4</v>
      </c>
      <c r="G861" s="145">
        <v>46154</v>
      </c>
      <c r="H861" s="76">
        <f t="shared" si="76"/>
        <v>7.2300000000000182</v>
      </c>
      <c r="K861" s="134">
        <v>858</v>
      </c>
      <c r="L861" s="135">
        <v>46154</v>
      </c>
      <c r="M861" s="136">
        <v>270</v>
      </c>
      <c r="N861" s="137">
        <f t="shared" si="77"/>
        <v>145</v>
      </c>
      <c r="O861" s="138">
        <v>310</v>
      </c>
      <c r="P861" s="139">
        <f t="shared" si="78"/>
        <v>105</v>
      </c>
      <c r="Q861" s="41"/>
      <c r="Z861" s="539" t="s">
        <v>1875</v>
      </c>
      <c r="AA861" s="539">
        <v>2450</v>
      </c>
      <c r="AB861" s="539">
        <f>AA861/4</f>
        <v>612.5</v>
      </c>
      <c r="AC861" s="539">
        <v>229.13999999999987</v>
      </c>
      <c r="AD861" s="539">
        <f>AC861/4</f>
        <v>57.284999999999968</v>
      </c>
    </row>
    <row r="862" spans="2:30" ht="15" customHeight="1" x14ac:dyDescent="0.3">
      <c r="B862" s="142">
        <f t="shared" si="74"/>
        <v>1940.92</v>
      </c>
      <c r="C862" s="128"/>
      <c r="D862" s="129">
        <f t="shared" si="75"/>
        <v>1935.4</v>
      </c>
      <c r="E862" s="144">
        <v>46154</v>
      </c>
      <c r="F862" s="37">
        <v>1940.92</v>
      </c>
      <c r="G862" s="145">
        <v>46155</v>
      </c>
      <c r="H862" s="76">
        <f t="shared" si="76"/>
        <v>5.5199999999999818</v>
      </c>
      <c r="K862" s="134">
        <v>859</v>
      </c>
      <c r="L862" s="135">
        <v>46155</v>
      </c>
      <c r="M862" s="136"/>
      <c r="N862" s="137">
        <f t="shared" si="77"/>
        <v>310</v>
      </c>
      <c r="O862" s="138">
        <v>210</v>
      </c>
      <c r="P862" s="139">
        <f t="shared" si="78"/>
        <v>100</v>
      </c>
      <c r="Q862" s="41"/>
    </row>
    <row r="863" spans="2:30" ht="15" customHeight="1" x14ac:dyDescent="0.3">
      <c r="B863" s="142">
        <f t="shared" si="74"/>
        <v>1950.57</v>
      </c>
      <c r="C863" s="128"/>
      <c r="D863" s="129">
        <f t="shared" si="75"/>
        <v>1940.92</v>
      </c>
      <c r="E863" s="144">
        <v>46155</v>
      </c>
      <c r="F863" s="37">
        <v>1950.57</v>
      </c>
      <c r="G863" s="145">
        <v>46156</v>
      </c>
      <c r="H863" s="76">
        <f t="shared" si="76"/>
        <v>9.6499999999998636</v>
      </c>
      <c r="K863" s="134">
        <v>860</v>
      </c>
      <c r="L863" s="135">
        <v>46156</v>
      </c>
      <c r="M863" s="136">
        <v>210</v>
      </c>
      <c r="N863" s="137">
        <f t="shared" si="77"/>
        <v>210</v>
      </c>
      <c r="O863" s="138">
        <v>290</v>
      </c>
      <c r="P863" s="139">
        <f t="shared" si="78"/>
        <v>130</v>
      </c>
      <c r="Q863" s="41"/>
    </row>
    <row r="864" spans="2:30" ht="15" customHeight="1" x14ac:dyDescent="0.3">
      <c r="B864" s="142">
        <f t="shared" si="74"/>
        <v>1958.74</v>
      </c>
      <c r="C864" s="128"/>
      <c r="D864" s="129">
        <f t="shared" si="75"/>
        <v>1950.57</v>
      </c>
      <c r="E864" s="144">
        <v>46156</v>
      </c>
      <c r="F864" s="37">
        <v>1958.74</v>
      </c>
      <c r="G864" s="145">
        <v>46157</v>
      </c>
      <c r="H864" s="76">
        <f t="shared" si="76"/>
        <v>8.1700000000000728</v>
      </c>
      <c r="K864" s="134">
        <v>861</v>
      </c>
      <c r="L864" s="135">
        <v>46157</v>
      </c>
      <c r="M864" s="136"/>
      <c r="N864" s="137">
        <f t="shared" ref="N864:N884" si="79">O863</f>
        <v>290</v>
      </c>
      <c r="O864" s="138">
        <v>290</v>
      </c>
      <c r="P864" s="139">
        <f t="shared" ref="P864:P884" si="80">M864+N864-O864</f>
        <v>0</v>
      </c>
      <c r="Q864" s="41"/>
    </row>
    <row r="865" spans="2:19" ht="15" customHeight="1" x14ac:dyDescent="0.3">
      <c r="B865" s="142">
        <f t="shared" si="74"/>
        <v>1958.75</v>
      </c>
      <c r="C865" s="128"/>
      <c r="D865" s="129">
        <f t="shared" si="75"/>
        <v>1958.74</v>
      </c>
      <c r="E865" s="144">
        <v>46157</v>
      </c>
      <c r="F865" s="37">
        <v>1958.75</v>
      </c>
      <c r="G865" s="145">
        <v>46158</v>
      </c>
      <c r="H865" s="76">
        <f t="shared" si="76"/>
        <v>9.9999999999909051E-3</v>
      </c>
      <c r="K865" s="134">
        <v>862</v>
      </c>
      <c r="L865" s="135">
        <v>46158</v>
      </c>
      <c r="M865" s="136">
        <v>90</v>
      </c>
      <c r="N865" s="137">
        <f t="shared" si="79"/>
        <v>290</v>
      </c>
      <c r="O865" s="138">
        <v>350</v>
      </c>
      <c r="P865" s="139">
        <f t="shared" si="80"/>
        <v>30</v>
      </c>
      <c r="Q865" s="41"/>
    </row>
    <row r="866" spans="2:19" ht="15" customHeight="1" x14ac:dyDescent="0.3">
      <c r="B866" s="142">
        <f t="shared" si="74"/>
        <v>1960.99</v>
      </c>
      <c r="C866" s="128"/>
      <c r="D866" s="129">
        <f t="shared" si="75"/>
        <v>1958.75</v>
      </c>
      <c r="E866" s="144">
        <v>46158</v>
      </c>
      <c r="F866" s="37">
        <v>1960.99</v>
      </c>
      <c r="G866" s="145">
        <v>46159</v>
      </c>
      <c r="H866" s="76">
        <f t="shared" si="76"/>
        <v>2.2400000000000091</v>
      </c>
      <c r="K866" s="134">
        <v>863</v>
      </c>
      <c r="L866" s="135">
        <v>46159</v>
      </c>
      <c r="M866" s="136"/>
      <c r="N866" s="137">
        <f t="shared" si="79"/>
        <v>350</v>
      </c>
      <c r="O866" s="138">
        <v>275</v>
      </c>
      <c r="P866" s="139">
        <f t="shared" si="80"/>
        <v>75</v>
      </c>
      <c r="Q866" s="41"/>
    </row>
    <row r="867" spans="2:19" ht="15" customHeight="1" x14ac:dyDescent="0.3">
      <c r="B867" s="142">
        <f t="shared" ref="B867:B896" si="81">F867</f>
        <v>1969</v>
      </c>
      <c r="C867" s="128"/>
      <c r="D867" s="129">
        <f t="shared" ref="D867:D896" si="82">F866</f>
        <v>1960.99</v>
      </c>
      <c r="E867" s="144">
        <v>46159</v>
      </c>
      <c r="F867" s="37">
        <v>1969</v>
      </c>
      <c r="G867" s="145">
        <v>46160</v>
      </c>
      <c r="H867" s="76">
        <f t="shared" ref="H867:H896" si="83">F867-D867</f>
        <v>8.0099999999999909</v>
      </c>
      <c r="K867" s="134">
        <v>864</v>
      </c>
      <c r="L867" s="135">
        <v>46160</v>
      </c>
      <c r="M867" s="136"/>
      <c r="N867" s="137">
        <f t="shared" si="79"/>
        <v>275</v>
      </c>
      <c r="O867" s="138">
        <v>110</v>
      </c>
      <c r="P867" s="139">
        <f t="shared" si="80"/>
        <v>165</v>
      </c>
      <c r="Q867" s="41"/>
    </row>
    <row r="868" spans="2:19" ht="15" customHeight="1" x14ac:dyDescent="0.3">
      <c r="B868" s="142">
        <f t="shared" si="81"/>
        <v>1986.87</v>
      </c>
      <c r="C868" s="128"/>
      <c r="D868" s="129">
        <f t="shared" si="82"/>
        <v>1969</v>
      </c>
      <c r="E868" s="144">
        <v>46160</v>
      </c>
      <c r="F868" s="37">
        <v>1986.87</v>
      </c>
      <c r="G868" s="145">
        <v>46161</v>
      </c>
      <c r="H868" s="76">
        <f t="shared" si="83"/>
        <v>17.869999999999891</v>
      </c>
      <c r="K868" s="134">
        <v>865</v>
      </c>
      <c r="L868" s="135">
        <v>46161</v>
      </c>
      <c r="M868" s="136">
        <v>300</v>
      </c>
      <c r="N868" s="137">
        <f t="shared" si="79"/>
        <v>110</v>
      </c>
      <c r="O868" s="138">
        <v>280</v>
      </c>
      <c r="P868" s="139">
        <f t="shared" si="80"/>
        <v>130</v>
      </c>
      <c r="Q868" s="41"/>
    </row>
    <row r="869" spans="2:19" ht="15" customHeight="1" x14ac:dyDescent="0.3">
      <c r="B869" s="142">
        <f t="shared" si="81"/>
        <v>1996.16</v>
      </c>
      <c r="C869" s="128"/>
      <c r="D869" s="129">
        <f t="shared" si="82"/>
        <v>1986.87</v>
      </c>
      <c r="E869" s="144">
        <v>46161</v>
      </c>
      <c r="F869" s="37">
        <v>1996.16</v>
      </c>
      <c r="G869" s="145">
        <v>46162</v>
      </c>
      <c r="H869" s="76">
        <f t="shared" si="83"/>
        <v>9.290000000000191</v>
      </c>
      <c r="K869" s="134">
        <v>866</v>
      </c>
      <c r="L869" s="135">
        <v>46162</v>
      </c>
      <c r="M869" s="136"/>
      <c r="N869" s="137">
        <f t="shared" si="79"/>
        <v>280</v>
      </c>
      <c r="O869" s="138">
        <v>235</v>
      </c>
      <c r="P869" s="139">
        <f t="shared" si="80"/>
        <v>45</v>
      </c>
      <c r="Q869" s="41"/>
    </row>
    <row r="870" spans="2:19" ht="15" customHeight="1" x14ac:dyDescent="0.3">
      <c r="B870" s="142">
        <f t="shared" si="81"/>
        <v>2001.81</v>
      </c>
      <c r="C870" s="128"/>
      <c r="D870" s="129">
        <f t="shared" si="82"/>
        <v>1996.16</v>
      </c>
      <c r="E870" s="144">
        <v>46162</v>
      </c>
      <c r="F870" s="37">
        <v>2001.81</v>
      </c>
      <c r="G870" s="145">
        <v>46163</v>
      </c>
      <c r="H870" s="76">
        <f t="shared" si="83"/>
        <v>5.6499999999998636</v>
      </c>
      <c r="K870" s="134">
        <v>867</v>
      </c>
      <c r="L870" s="135">
        <v>46163</v>
      </c>
      <c r="M870" s="136">
        <v>150</v>
      </c>
      <c r="N870" s="137">
        <f t="shared" si="79"/>
        <v>235</v>
      </c>
      <c r="O870" s="138">
        <v>295</v>
      </c>
      <c r="P870" s="139">
        <f t="shared" si="80"/>
        <v>90</v>
      </c>
      <c r="Q870" s="41"/>
    </row>
    <row r="871" spans="2:19" ht="15" customHeight="1" x14ac:dyDescent="0.3">
      <c r="B871" s="142">
        <f t="shared" si="81"/>
        <v>2008.57</v>
      </c>
      <c r="C871" s="128"/>
      <c r="D871" s="129">
        <f t="shared" si="82"/>
        <v>2001.81</v>
      </c>
      <c r="E871" s="144">
        <v>46163</v>
      </c>
      <c r="F871" s="37">
        <v>2008.57</v>
      </c>
      <c r="G871" s="145">
        <v>46164</v>
      </c>
      <c r="H871" s="76">
        <f t="shared" si="83"/>
        <v>6.7599999999999909</v>
      </c>
      <c r="K871" s="134">
        <v>868</v>
      </c>
      <c r="L871" s="135">
        <v>46164</v>
      </c>
      <c r="M871" s="136"/>
      <c r="N871" s="137">
        <f t="shared" si="79"/>
        <v>295</v>
      </c>
      <c r="O871" s="138">
        <v>156</v>
      </c>
      <c r="P871" s="139">
        <f t="shared" si="80"/>
        <v>139</v>
      </c>
      <c r="Q871" s="41"/>
    </row>
    <row r="872" spans="2:19" ht="15" customHeight="1" x14ac:dyDescent="0.3">
      <c r="B872" s="142">
        <f t="shared" si="81"/>
        <v>2025.3</v>
      </c>
      <c r="C872" s="128"/>
      <c r="D872" s="129">
        <f t="shared" si="82"/>
        <v>2008.57</v>
      </c>
      <c r="E872" s="144">
        <v>46164</v>
      </c>
      <c r="F872" s="37">
        <v>2025.3</v>
      </c>
      <c r="G872" s="145">
        <v>46165</v>
      </c>
      <c r="H872" s="76">
        <f t="shared" si="83"/>
        <v>16.730000000000018</v>
      </c>
      <c r="K872" s="134">
        <v>869</v>
      </c>
      <c r="L872" s="135">
        <v>46165</v>
      </c>
      <c r="M872" s="136">
        <v>270</v>
      </c>
      <c r="N872" s="137">
        <f t="shared" si="79"/>
        <v>156</v>
      </c>
      <c r="O872" s="138">
        <v>295</v>
      </c>
      <c r="P872" s="139">
        <f t="shared" si="80"/>
        <v>131</v>
      </c>
      <c r="Q872" s="41"/>
    </row>
    <row r="873" spans="2:19" ht="15" customHeight="1" x14ac:dyDescent="0.3">
      <c r="B873" s="142">
        <f t="shared" si="81"/>
        <v>2030.91</v>
      </c>
      <c r="C873" s="128"/>
      <c r="D873" s="129">
        <f t="shared" si="82"/>
        <v>2025.3</v>
      </c>
      <c r="E873" s="144">
        <v>46165</v>
      </c>
      <c r="F873" s="37">
        <v>2030.91</v>
      </c>
      <c r="G873" s="145">
        <v>46166</v>
      </c>
      <c r="H873" s="76">
        <f t="shared" si="83"/>
        <v>5.6100000000001273</v>
      </c>
      <c r="K873" s="134">
        <v>870</v>
      </c>
      <c r="L873" s="135">
        <v>46166</v>
      </c>
      <c r="M873" s="136"/>
      <c r="N873" s="137">
        <f t="shared" si="79"/>
        <v>295</v>
      </c>
      <c r="O873" s="138">
        <v>170</v>
      </c>
      <c r="P873" s="139">
        <f t="shared" si="80"/>
        <v>125</v>
      </c>
      <c r="Q873" s="41"/>
    </row>
    <row r="874" spans="2:19" ht="15" customHeight="1" x14ac:dyDescent="0.3">
      <c r="B874" s="142">
        <f t="shared" si="81"/>
        <v>2046.71</v>
      </c>
      <c r="C874" s="128"/>
      <c r="D874" s="129">
        <f t="shared" si="82"/>
        <v>2030.91</v>
      </c>
      <c r="E874" s="144">
        <v>46166</v>
      </c>
      <c r="F874" s="37">
        <v>2046.71</v>
      </c>
      <c r="G874" s="145">
        <v>46167</v>
      </c>
      <c r="H874" s="76">
        <f t="shared" si="83"/>
        <v>15.799999999999955</v>
      </c>
      <c r="K874" s="134">
        <v>871</v>
      </c>
      <c r="L874" s="135">
        <v>46167</v>
      </c>
      <c r="M874" s="136"/>
      <c r="N874" s="137">
        <f t="shared" si="79"/>
        <v>170</v>
      </c>
      <c r="O874" s="138">
        <v>70</v>
      </c>
      <c r="P874" s="139">
        <f t="shared" si="80"/>
        <v>100</v>
      </c>
      <c r="Q874" s="41"/>
    </row>
    <row r="875" spans="2:19" ht="15" customHeight="1" x14ac:dyDescent="0.3">
      <c r="B875" s="142">
        <f t="shared" si="81"/>
        <v>2056.3000000000002</v>
      </c>
      <c r="C875" s="128"/>
      <c r="D875" s="129">
        <f t="shared" si="82"/>
        <v>2046.71</v>
      </c>
      <c r="E875" s="144">
        <v>46167</v>
      </c>
      <c r="F875" s="37">
        <v>2056.3000000000002</v>
      </c>
      <c r="G875" s="145">
        <v>46168</v>
      </c>
      <c r="H875" s="76">
        <f t="shared" si="83"/>
        <v>9.5900000000001455</v>
      </c>
      <c r="K875" s="134">
        <v>872</v>
      </c>
      <c r="L875" s="135">
        <v>46168</v>
      </c>
      <c r="M875" s="136">
        <v>300</v>
      </c>
      <c r="N875" s="137">
        <f t="shared" si="79"/>
        <v>70</v>
      </c>
      <c r="O875" s="138">
        <v>290</v>
      </c>
      <c r="P875" s="139">
        <f t="shared" si="80"/>
        <v>80</v>
      </c>
      <c r="Q875" s="41"/>
    </row>
    <row r="876" spans="2:19" ht="15" customHeight="1" x14ac:dyDescent="0.3">
      <c r="B876" s="142">
        <f t="shared" si="81"/>
        <v>2064.7800000000002</v>
      </c>
      <c r="C876" s="128"/>
      <c r="D876" s="129">
        <f t="shared" si="82"/>
        <v>2056.3000000000002</v>
      </c>
      <c r="E876" s="144">
        <v>46168</v>
      </c>
      <c r="F876" s="37">
        <v>2064.7800000000002</v>
      </c>
      <c r="G876" s="145">
        <v>46169</v>
      </c>
      <c r="H876" s="76">
        <f t="shared" si="83"/>
        <v>8.4800000000000182</v>
      </c>
      <c r="K876" s="134">
        <v>873</v>
      </c>
      <c r="L876" s="135">
        <v>46169</v>
      </c>
      <c r="M876" s="136"/>
      <c r="N876" s="137">
        <f t="shared" si="79"/>
        <v>290</v>
      </c>
      <c r="O876" s="138">
        <v>180</v>
      </c>
      <c r="P876" s="139">
        <f t="shared" si="80"/>
        <v>110</v>
      </c>
      <c r="Q876" s="41"/>
    </row>
    <row r="877" spans="2:19" ht="15" customHeight="1" x14ac:dyDescent="0.3">
      <c r="B877" s="142">
        <f t="shared" si="81"/>
        <v>2077.2399999999998</v>
      </c>
      <c r="C877" s="128"/>
      <c r="D877" s="129">
        <f t="shared" si="82"/>
        <v>2064.7800000000002</v>
      </c>
      <c r="E877" s="144">
        <v>46169</v>
      </c>
      <c r="F877" s="37">
        <v>2077.2399999999998</v>
      </c>
      <c r="G877" s="145">
        <v>46170</v>
      </c>
      <c r="H877" s="76">
        <f t="shared" si="83"/>
        <v>12.459999999999582</v>
      </c>
      <c r="K877" s="134">
        <v>874</v>
      </c>
      <c r="L877" s="135">
        <v>46170</v>
      </c>
      <c r="M877" s="136">
        <v>120</v>
      </c>
      <c r="N877" s="137">
        <f t="shared" si="79"/>
        <v>180</v>
      </c>
      <c r="O877" s="138">
        <v>245</v>
      </c>
      <c r="P877" s="139">
        <f t="shared" si="80"/>
        <v>55</v>
      </c>
      <c r="Q877" s="41"/>
    </row>
    <row r="878" spans="2:19" ht="15" customHeight="1" x14ac:dyDescent="0.3">
      <c r="B878" s="142">
        <f t="shared" si="81"/>
        <v>2082.1999999999998</v>
      </c>
      <c r="C878" s="128"/>
      <c r="D878" s="129">
        <f t="shared" si="82"/>
        <v>2077.2399999999998</v>
      </c>
      <c r="E878" s="144">
        <v>46170</v>
      </c>
      <c r="F878" s="37">
        <v>2082.1999999999998</v>
      </c>
      <c r="G878" s="145">
        <v>46171</v>
      </c>
      <c r="H878" s="76">
        <f t="shared" si="83"/>
        <v>4.9600000000000364</v>
      </c>
      <c r="K878" s="134">
        <v>875</v>
      </c>
      <c r="L878" s="135">
        <v>46171</v>
      </c>
      <c r="M878" s="136"/>
      <c r="N878" s="137">
        <f t="shared" si="79"/>
        <v>245</v>
      </c>
      <c r="O878" s="138">
        <v>180</v>
      </c>
      <c r="P878" s="139">
        <f t="shared" si="80"/>
        <v>65</v>
      </c>
      <c r="Q878" s="41"/>
    </row>
    <row r="879" spans="2:19" ht="15" customHeight="1" x14ac:dyDescent="0.3">
      <c r="B879" s="142">
        <f t="shared" si="81"/>
        <v>2089.1999999999998</v>
      </c>
      <c r="C879" s="128"/>
      <c r="D879" s="129">
        <f t="shared" si="82"/>
        <v>2082.1999999999998</v>
      </c>
      <c r="E879" s="144">
        <v>46171</v>
      </c>
      <c r="F879" s="37">
        <v>2089.1999999999998</v>
      </c>
      <c r="G879" s="145">
        <v>46172</v>
      </c>
      <c r="H879" s="76">
        <f t="shared" si="83"/>
        <v>7</v>
      </c>
      <c r="K879" s="134">
        <v>876</v>
      </c>
      <c r="L879" s="135">
        <v>46172</v>
      </c>
      <c r="M879" s="136">
        <v>130</v>
      </c>
      <c r="N879" s="137">
        <f t="shared" si="79"/>
        <v>180</v>
      </c>
      <c r="O879" s="138">
        <v>310</v>
      </c>
      <c r="P879" s="139">
        <f t="shared" si="80"/>
        <v>0</v>
      </c>
      <c r="Q879" s="41"/>
    </row>
    <row r="880" spans="2:19" ht="15" customHeight="1" x14ac:dyDescent="0.3">
      <c r="B880" s="142">
        <f t="shared" si="81"/>
        <v>2089.39</v>
      </c>
      <c r="C880" s="128"/>
      <c r="D880" s="129">
        <f t="shared" si="82"/>
        <v>2089.1999999999998</v>
      </c>
      <c r="E880" s="144">
        <v>46172</v>
      </c>
      <c r="F880" s="37">
        <v>2089.39</v>
      </c>
      <c r="G880" s="145">
        <v>46173</v>
      </c>
      <c r="H880" s="76">
        <f t="shared" si="83"/>
        <v>0.19000000000005457</v>
      </c>
      <c r="K880" s="134">
        <v>877</v>
      </c>
      <c r="L880" s="135">
        <v>46173</v>
      </c>
      <c r="M880" s="136"/>
      <c r="N880" s="137">
        <f t="shared" si="79"/>
        <v>310</v>
      </c>
      <c r="O880" s="138">
        <v>300</v>
      </c>
      <c r="P880" s="139">
        <f t="shared" si="80"/>
        <v>10</v>
      </c>
      <c r="Q880" s="41"/>
      <c r="R880" s="48">
        <f>SUM(M789:M880)</f>
        <v>6515</v>
      </c>
      <c r="S880" s="48">
        <f>SUM(P789:P880)</f>
        <v>6460</v>
      </c>
    </row>
    <row r="881" spans="2:17" ht="15" customHeight="1" x14ac:dyDescent="0.3">
      <c r="B881" s="142">
        <f t="shared" si="81"/>
        <v>2090.14</v>
      </c>
      <c r="C881" s="128"/>
      <c r="D881" s="129">
        <f t="shared" si="82"/>
        <v>2089.39</v>
      </c>
      <c r="E881" s="144">
        <v>46173</v>
      </c>
      <c r="F881" s="37">
        <v>2090.14</v>
      </c>
      <c r="G881" s="145">
        <v>46174</v>
      </c>
      <c r="H881" s="76">
        <f t="shared" si="83"/>
        <v>0.75</v>
      </c>
      <c r="I881">
        <f>SUM(H850:H880)</f>
        <v>229.13999999999987</v>
      </c>
      <c r="K881" s="134">
        <v>878</v>
      </c>
      <c r="L881" s="135">
        <v>46174</v>
      </c>
      <c r="M881" s="136"/>
      <c r="N881" s="137">
        <f t="shared" si="79"/>
        <v>300</v>
      </c>
      <c r="O881" s="138">
        <v>295</v>
      </c>
      <c r="P881" s="139">
        <f t="shared" si="80"/>
        <v>5</v>
      </c>
      <c r="Q881" s="41"/>
    </row>
    <row r="882" spans="2:17" ht="15" customHeight="1" x14ac:dyDescent="0.3">
      <c r="B882" s="142">
        <f t="shared" si="81"/>
        <v>2091.6999999999998</v>
      </c>
      <c r="C882" s="128"/>
      <c r="D882" s="129">
        <f t="shared" si="82"/>
        <v>2090.14</v>
      </c>
      <c r="E882" s="144">
        <v>46174</v>
      </c>
      <c r="F882" s="37">
        <v>2091.6999999999998</v>
      </c>
      <c r="G882" s="145">
        <v>46175</v>
      </c>
      <c r="H882" s="76">
        <f t="shared" si="83"/>
        <v>1.5599999999999454</v>
      </c>
      <c r="K882" s="134">
        <v>879</v>
      </c>
      <c r="L882" s="135">
        <v>46175</v>
      </c>
      <c r="M882" s="136"/>
      <c r="N882" s="137">
        <f t="shared" si="79"/>
        <v>295</v>
      </c>
      <c r="O882" s="138">
        <v>250</v>
      </c>
      <c r="P882" s="139">
        <f t="shared" si="80"/>
        <v>45</v>
      </c>
      <c r="Q882" s="41"/>
    </row>
    <row r="883" spans="2:17" ht="15" customHeight="1" x14ac:dyDescent="0.3">
      <c r="B883" s="142">
        <f t="shared" si="81"/>
        <v>2096.46</v>
      </c>
      <c r="C883" s="128"/>
      <c r="D883" s="129">
        <f t="shared" si="82"/>
        <v>2091.6999999999998</v>
      </c>
      <c r="E883" s="144">
        <v>46175</v>
      </c>
      <c r="F883" s="37">
        <v>2096.46</v>
      </c>
      <c r="G883" s="145">
        <v>46176</v>
      </c>
      <c r="H883" s="76">
        <f t="shared" si="83"/>
        <v>4.7600000000002183</v>
      </c>
      <c r="K883" s="134">
        <v>880</v>
      </c>
      <c r="L883" s="135">
        <v>46176</v>
      </c>
      <c r="M883" s="136"/>
      <c r="N883" s="137">
        <f t="shared" si="79"/>
        <v>250</v>
      </c>
      <c r="O883" s="138">
        <v>190</v>
      </c>
      <c r="P883" s="139">
        <f t="shared" si="80"/>
        <v>60</v>
      </c>
      <c r="Q883" s="41"/>
    </row>
    <row r="884" spans="2:17" ht="15" customHeight="1" x14ac:dyDescent="0.3">
      <c r="B884" s="142">
        <f t="shared" si="81"/>
        <v>2104.6999999999998</v>
      </c>
      <c r="C884" s="128"/>
      <c r="D884" s="129">
        <f t="shared" si="82"/>
        <v>2096.46</v>
      </c>
      <c r="E884" s="144">
        <v>46176</v>
      </c>
      <c r="F884" s="37">
        <v>2104.6999999999998</v>
      </c>
      <c r="G884" s="145">
        <v>46177</v>
      </c>
      <c r="H884" s="76">
        <f t="shared" si="83"/>
        <v>8.2399999999997817</v>
      </c>
      <c r="K884" s="134">
        <v>881</v>
      </c>
      <c r="L884" s="135">
        <v>46177</v>
      </c>
      <c r="M884" s="136"/>
      <c r="N884" s="137">
        <f t="shared" si="79"/>
        <v>190</v>
      </c>
      <c r="O884" s="138">
        <v>140</v>
      </c>
      <c r="P884" s="139">
        <f t="shared" si="80"/>
        <v>50</v>
      </c>
      <c r="Q884" s="41"/>
    </row>
    <row r="885" spans="2:17" ht="15" customHeight="1" x14ac:dyDescent="0.3">
      <c r="B885" s="142">
        <f t="shared" si="81"/>
        <v>2112.71</v>
      </c>
      <c r="C885" s="128"/>
      <c r="D885" s="129">
        <f t="shared" si="82"/>
        <v>2104.6999999999998</v>
      </c>
      <c r="E885" s="144">
        <v>46177</v>
      </c>
      <c r="F885" s="37">
        <v>2112.71</v>
      </c>
      <c r="G885" s="145">
        <v>46178</v>
      </c>
      <c r="H885" s="76">
        <f t="shared" si="83"/>
        <v>8.0100000000002183</v>
      </c>
      <c r="K885" s="134">
        <v>882</v>
      </c>
      <c r="L885" s="135">
        <v>46178</v>
      </c>
      <c r="M885" s="136">
        <v>240</v>
      </c>
      <c r="N885" s="137">
        <f t="shared" ref="N885:N900" si="84">O884</f>
        <v>140</v>
      </c>
      <c r="O885" s="138">
        <v>270</v>
      </c>
      <c r="P885" s="139">
        <f t="shared" ref="P885:P900" si="85">M885+N885-O885</f>
        <v>110</v>
      </c>
      <c r="Q885" s="41"/>
    </row>
    <row r="886" spans="2:17" ht="15" customHeight="1" x14ac:dyDescent="0.3">
      <c r="B886" s="142">
        <f t="shared" si="81"/>
        <v>2122.04</v>
      </c>
      <c r="C886" s="128"/>
      <c r="D886" s="129">
        <f t="shared" si="82"/>
        <v>2112.71</v>
      </c>
      <c r="E886" s="144">
        <v>46178</v>
      </c>
      <c r="F886" s="37">
        <v>2122.04</v>
      </c>
      <c r="G886" s="145">
        <v>46179</v>
      </c>
      <c r="H886" s="76">
        <f t="shared" si="83"/>
        <v>9.3299999999999272</v>
      </c>
      <c r="K886" s="134">
        <v>883</v>
      </c>
      <c r="L886" s="135">
        <v>46179</v>
      </c>
      <c r="M886" s="136"/>
      <c r="N886" s="137">
        <f t="shared" si="84"/>
        <v>270</v>
      </c>
      <c r="O886" s="138">
        <v>230</v>
      </c>
      <c r="P886" s="139">
        <f t="shared" si="85"/>
        <v>40</v>
      </c>
      <c r="Q886" s="41"/>
    </row>
    <row r="887" spans="2:17" ht="15" customHeight="1" x14ac:dyDescent="0.3">
      <c r="B887" s="142">
        <f t="shared" si="81"/>
        <v>2127.04</v>
      </c>
      <c r="C887" s="128"/>
      <c r="D887" s="129">
        <f t="shared" si="82"/>
        <v>2122.04</v>
      </c>
      <c r="E887" s="144">
        <v>46179</v>
      </c>
      <c r="F887" s="37">
        <v>2127.04</v>
      </c>
      <c r="G887" s="145">
        <v>46180</v>
      </c>
      <c r="H887" s="76">
        <f t="shared" si="83"/>
        <v>5</v>
      </c>
      <c r="K887" s="134">
        <v>884</v>
      </c>
      <c r="L887" s="135">
        <v>46180</v>
      </c>
      <c r="M887" s="136"/>
      <c r="N887" s="137">
        <f t="shared" si="84"/>
        <v>230</v>
      </c>
      <c r="O887" s="138">
        <v>215</v>
      </c>
      <c r="P887" s="139">
        <f t="shared" si="85"/>
        <v>15</v>
      </c>
      <c r="Q887" s="41"/>
    </row>
    <row r="888" spans="2:17" ht="15" customHeight="1" x14ac:dyDescent="0.3">
      <c r="B888" s="142">
        <f t="shared" si="81"/>
        <v>2128.6999999999998</v>
      </c>
      <c r="C888" s="128"/>
      <c r="D888" s="129">
        <f t="shared" si="82"/>
        <v>2127.04</v>
      </c>
      <c r="E888" s="144">
        <v>46180</v>
      </c>
      <c r="F888" s="37">
        <v>2128.6999999999998</v>
      </c>
      <c r="G888" s="145">
        <v>46181</v>
      </c>
      <c r="H888" s="76">
        <f t="shared" si="83"/>
        <v>1.6599999999998545</v>
      </c>
      <c r="K888" s="134">
        <v>885</v>
      </c>
      <c r="L888" s="135">
        <v>46181</v>
      </c>
      <c r="M888" s="136">
        <v>180</v>
      </c>
      <c r="N888" s="137">
        <f t="shared" si="84"/>
        <v>215</v>
      </c>
      <c r="O888" s="138">
        <v>340</v>
      </c>
      <c r="P888" s="139">
        <f t="shared" si="85"/>
        <v>55</v>
      </c>
      <c r="Q888" s="41"/>
    </row>
    <row r="889" spans="2:17" ht="15" customHeight="1" x14ac:dyDescent="0.3">
      <c r="B889" s="142">
        <f t="shared" si="81"/>
        <v>2132.2399999999998</v>
      </c>
      <c r="C889" s="128"/>
      <c r="D889" s="129">
        <f t="shared" si="82"/>
        <v>2128.6999999999998</v>
      </c>
      <c r="E889" s="144">
        <v>46181</v>
      </c>
      <c r="F889" s="37">
        <v>2132.2399999999998</v>
      </c>
      <c r="G889" s="145">
        <v>46182</v>
      </c>
      <c r="H889" s="76">
        <f t="shared" si="83"/>
        <v>3.5399999999999636</v>
      </c>
      <c r="K889" s="134">
        <v>886</v>
      </c>
      <c r="L889" s="135">
        <v>46182</v>
      </c>
      <c r="M889" s="136"/>
      <c r="N889" s="137">
        <f t="shared" si="84"/>
        <v>340</v>
      </c>
      <c r="O889" s="138">
        <v>340</v>
      </c>
      <c r="P889" s="139">
        <f t="shared" si="85"/>
        <v>0</v>
      </c>
      <c r="Q889" s="41"/>
    </row>
    <row r="890" spans="2:17" ht="15" customHeight="1" x14ac:dyDescent="0.3">
      <c r="B890" s="142">
        <f t="shared" si="81"/>
        <v>2132.48</v>
      </c>
      <c r="C890" s="128"/>
      <c r="D890" s="129">
        <f t="shared" si="82"/>
        <v>2132.2399999999998</v>
      </c>
      <c r="E890" s="144">
        <v>46182</v>
      </c>
      <c r="F890" s="37">
        <v>2132.48</v>
      </c>
      <c r="G890" s="145">
        <v>46183</v>
      </c>
      <c r="H890" s="76">
        <f t="shared" si="83"/>
        <v>0.24000000000023647</v>
      </c>
      <c r="K890" s="134">
        <v>887</v>
      </c>
      <c r="L890" s="135">
        <v>46183</v>
      </c>
      <c r="M890" s="136"/>
      <c r="N890" s="137">
        <f t="shared" si="84"/>
        <v>340</v>
      </c>
      <c r="O890" s="138">
        <v>230</v>
      </c>
      <c r="P890" s="139">
        <f t="shared" si="85"/>
        <v>110</v>
      </c>
      <c r="Q890" s="41"/>
    </row>
    <row r="891" spans="2:17" ht="15" customHeight="1" x14ac:dyDescent="0.3">
      <c r="B891" s="142">
        <f t="shared" si="81"/>
        <v>2147.2800000000002</v>
      </c>
      <c r="C891" s="128"/>
      <c r="D891" s="129">
        <f t="shared" si="82"/>
        <v>2132.48</v>
      </c>
      <c r="E891" s="144">
        <v>46183</v>
      </c>
      <c r="F891" s="37">
        <v>2147.2800000000002</v>
      </c>
      <c r="G891" s="145">
        <v>46184</v>
      </c>
      <c r="H891" s="76">
        <f t="shared" si="83"/>
        <v>14.800000000000182</v>
      </c>
      <c r="K891" s="134">
        <v>888</v>
      </c>
      <c r="L891" s="135">
        <v>46184</v>
      </c>
      <c r="M891" s="136"/>
      <c r="N891" s="137">
        <f t="shared" si="84"/>
        <v>230</v>
      </c>
      <c r="O891" s="138">
        <v>155</v>
      </c>
      <c r="P891" s="139">
        <f t="shared" si="85"/>
        <v>75</v>
      </c>
      <c r="Q891" s="41"/>
    </row>
    <row r="892" spans="2:17" ht="15" customHeight="1" x14ac:dyDescent="0.3">
      <c r="B892" s="142">
        <f t="shared" si="81"/>
        <v>2154.67</v>
      </c>
      <c r="C892" s="128"/>
      <c r="D892" s="129">
        <f t="shared" si="82"/>
        <v>2147.2800000000002</v>
      </c>
      <c r="E892" s="144">
        <v>46184</v>
      </c>
      <c r="F892" s="37">
        <v>2154.67</v>
      </c>
      <c r="G892" s="145">
        <v>46185</v>
      </c>
      <c r="H892" s="76">
        <f t="shared" si="83"/>
        <v>7.3899999999998727</v>
      </c>
      <c r="K892" s="134">
        <v>889</v>
      </c>
      <c r="L892" s="135">
        <v>46185</v>
      </c>
      <c r="M892" s="136">
        <v>180</v>
      </c>
      <c r="N892" s="137">
        <f t="shared" si="84"/>
        <v>155</v>
      </c>
      <c r="O892" s="138">
        <v>245</v>
      </c>
      <c r="P892" s="139">
        <f t="shared" si="85"/>
        <v>90</v>
      </c>
      <c r="Q892" s="41"/>
    </row>
    <row r="893" spans="2:17" ht="15" customHeight="1" x14ac:dyDescent="0.3">
      <c r="B893" s="142">
        <f t="shared" si="81"/>
        <v>2163.92</v>
      </c>
      <c r="C893" s="128"/>
      <c r="D893" s="129">
        <f t="shared" si="82"/>
        <v>2154.67</v>
      </c>
      <c r="E893" s="144">
        <v>46185</v>
      </c>
      <c r="F893" s="37">
        <v>2163.92</v>
      </c>
      <c r="G893" s="145">
        <v>46186</v>
      </c>
      <c r="H893" s="76">
        <f t="shared" si="83"/>
        <v>9.25</v>
      </c>
      <c r="K893" s="134">
        <v>890</v>
      </c>
      <c r="L893" s="135">
        <v>46186</v>
      </c>
      <c r="M893" s="136"/>
      <c r="N893" s="137">
        <f t="shared" si="84"/>
        <v>245</v>
      </c>
      <c r="O893" s="138">
        <v>120</v>
      </c>
      <c r="P893" s="139">
        <f t="shared" si="85"/>
        <v>125</v>
      </c>
      <c r="Q893" s="41"/>
    </row>
    <row r="894" spans="2:17" ht="15" customHeight="1" x14ac:dyDescent="0.3">
      <c r="B894" s="142">
        <f t="shared" si="81"/>
        <v>2178.9</v>
      </c>
      <c r="C894" s="128"/>
      <c r="D894" s="129">
        <f t="shared" si="82"/>
        <v>2163.92</v>
      </c>
      <c r="E894" s="144">
        <v>46186</v>
      </c>
      <c r="F894" s="37">
        <v>2178.9</v>
      </c>
      <c r="G894" s="145">
        <v>46187</v>
      </c>
      <c r="H894" s="76">
        <f t="shared" si="83"/>
        <v>14.980000000000018</v>
      </c>
      <c r="K894" s="134">
        <v>891</v>
      </c>
      <c r="L894" s="135">
        <v>46187</v>
      </c>
      <c r="M894" s="136"/>
      <c r="N894" s="137">
        <f t="shared" si="84"/>
        <v>120</v>
      </c>
      <c r="O894" s="138">
        <v>100</v>
      </c>
      <c r="P894" s="139">
        <f t="shared" si="85"/>
        <v>20</v>
      </c>
      <c r="Q894" s="41"/>
    </row>
    <row r="895" spans="2:17" ht="15" customHeight="1" x14ac:dyDescent="0.3">
      <c r="B895" s="142">
        <f t="shared" si="81"/>
        <v>2180.1</v>
      </c>
      <c r="C895" s="128"/>
      <c r="D895" s="129">
        <f t="shared" si="82"/>
        <v>2178.9</v>
      </c>
      <c r="E895" s="144">
        <v>46187</v>
      </c>
      <c r="F895" s="37">
        <v>2180.1</v>
      </c>
      <c r="G895" s="145">
        <v>46188</v>
      </c>
      <c r="H895" s="76">
        <f t="shared" si="83"/>
        <v>1.1999999999998181</v>
      </c>
      <c r="K895" s="134">
        <v>892</v>
      </c>
      <c r="L895" s="135">
        <v>46188</v>
      </c>
      <c r="M895" s="136">
        <v>300</v>
      </c>
      <c r="N895" s="137">
        <f t="shared" si="84"/>
        <v>100</v>
      </c>
      <c r="O895" s="138">
        <v>380</v>
      </c>
      <c r="P895" s="139">
        <f t="shared" si="85"/>
        <v>20</v>
      </c>
      <c r="Q895" s="41"/>
    </row>
    <row r="896" spans="2:17" ht="15" customHeight="1" x14ac:dyDescent="0.3">
      <c r="B896" s="142">
        <f t="shared" si="81"/>
        <v>2180.39</v>
      </c>
      <c r="C896" s="128"/>
      <c r="D896" s="129">
        <f t="shared" si="82"/>
        <v>2180.1</v>
      </c>
      <c r="E896" s="144">
        <v>46188</v>
      </c>
      <c r="F896" s="37">
        <v>2180.39</v>
      </c>
      <c r="G896" s="145">
        <v>46189</v>
      </c>
      <c r="H896" s="76">
        <f t="shared" si="83"/>
        <v>0.28999999999996362</v>
      </c>
      <c r="K896" s="134">
        <v>893</v>
      </c>
      <c r="L896" s="135">
        <v>46189</v>
      </c>
      <c r="M896" s="136"/>
      <c r="N896" s="137">
        <f t="shared" si="84"/>
        <v>380</v>
      </c>
      <c r="O896" s="138">
        <v>380</v>
      </c>
      <c r="P896" s="139">
        <f t="shared" si="85"/>
        <v>0</v>
      </c>
      <c r="Q896" s="41"/>
    </row>
    <row r="897" spans="2:17" ht="15" customHeight="1" x14ac:dyDescent="0.3">
      <c r="B897" s="142">
        <f t="shared" ref="B897:B960" si="86">F897</f>
        <v>2180.9499999999998</v>
      </c>
      <c r="C897" s="128"/>
      <c r="D897" s="129">
        <f t="shared" ref="D897:D960" si="87">F896</f>
        <v>2180.39</v>
      </c>
      <c r="E897" s="144">
        <v>46189</v>
      </c>
      <c r="F897" s="37">
        <v>2180.9499999999998</v>
      </c>
      <c r="G897" s="145">
        <v>46190</v>
      </c>
      <c r="H897" s="76">
        <f t="shared" ref="H897:H960" si="88">F897-D897</f>
        <v>0.55999999999994543</v>
      </c>
      <c r="K897" s="134">
        <v>894</v>
      </c>
      <c r="L897" s="135">
        <v>46190</v>
      </c>
      <c r="M897" s="136"/>
      <c r="N897" s="137">
        <f t="shared" si="84"/>
        <v>380</v>
      </c>
      <c r="O897" s="138">
        <v>300</v>
      </c>
      <c r="P897" s="139">
        <f t="shared" si="85"/>
        <v>80</v>
      </c>
      <c r="Q897" s="41"/>
    </row>
    <row r="898" spans="2:17" ht="15" customHeight="1" x14ac:dyDescent="0.3">
      <c r="B898" s="142">
        <f t="shared" si="86"/>
        <v>2187.64</v>
      </c>
      <c r="C898" s="128"/>
      <c r="D898" s="129">
        <f t="shared" si="87"/>
        <v>2180.9499999999998</v>
      </c>
      <c r="E898" s="144">
        <v>46190</v>
      </c>
      <c r="F898" s="37">
        <v>2187.64</v>
      </c>
      <c r="G898" s="145">
        <v>46191</v>
      </c>
      <c r="H898" s="76">
        <f t="shared" si="88"/>
        <v>6.6900000000000546</v>
      </c>
      <c r="K898" s="134">
        <v>895</v>
      </c>
      <c r="L898" s="135">
        <v>46191</v>
      </c>
      <c r="M898" s="136"/>
      <c r="N898" s="137">
        <f t="shared" si="84"/>
        <v>300</v>
      </c>
      <c r="O898" s="138">
        <v>240</v>
      </c>
      <c r="P898" s="139">
        <f t="shared" si="85"/>
        <v>60</v>
      </c>
      <c r="Q898" s="41"/>
    </row>
    <row r="899" spans="2:17" ht="15" customHeight="1" x14ac:dyDescent="0.3">
      <c r="B899" s="142">
        <f t="shared" si="86"/>
        <v>2193.87</v>
      </c>
      <c r="C899" s="128"/>
      <c r="D899" s="129">
        <f t="shared" si="87"/>
        <v>2187.64</v>
      </c>
      <c r="E899" s="144">
        <v>46191</v>
      </c>
      <c r="F899" s="37">
        <v>2193.87</v>
      </c>
      <c r="G899" s="145">
        <v>46192</v>
      </c>
      <c r="H899" s="76">
        <f t="shared" si="88"/>
        <v>6.2300000000000182</v>
      </c>
      <c r="K899" s="134">
        <v>896</v>
      </c>
      <c r="L899" s="135">
        <v>46192</v>
      </c>
      <c r="M899" s="136">
        <v>180</v>
      </c>
      <c r="N899" s="137">
        <f t="shared" si="84"/>
        <v>240</v>
      </c>
      <c r="O899" s="138">
        <v>400</v>
      </c>
      <c r="P899" s="139">
        <f t="shared" si="85"/>
        <v>20</v>
      </c>
      <c r="Q899" s="41"/>
    </row>
    <row r="900" spans="2:17" ht="15" customHeight="1" x14ac:dyDescent="0.3">
      <c r="B900" s="142">
        <f t="shared" si="86"/>
        <v>2196.34</v>
      </c>
      <c r="C900" s="128"/>
      <c r="D900" s="129">
        <f t="shared" si="87"/>
        <v>2193.87</v>
      </c>
      <c r="E900" s="144">
        <v>46192</v>
      </c>
      <c r="F900" s="37">
        <v>2196.34</v>
      </c>
      <c r="G900" s="145">
        <v>46193</v>
      </c>
      <c r="H900" s="76">
        <f t="shared" si="88"/>
        <v>2.4700000000002547</v>
      </c>
      <c r="K900" s="134">
        <v>897</v>
      </c>
      <c r="L900" s="135">
        <v>46193</v>
      </c>
      <c r="M900" s="136"/>
      <c r="N900" s="137">
        <f t="shared" si="84"/>
        <v>400</v>
      </c>
      <c r="O900" s="138">
        <v>170</v>
      </c>
      <c r="P900" s="139">
        <f t="shared" si="85"/>
        <v>230</v>
      </c>
      <c r="Q900" s="41"/>
    </row>
    <row r="901" spans="2:17" ht="15" customHeight="1" x14ac:dyDescent="0.3">
      <c r="B901" s="142">
        <f t="shared" si="86"/>
        <v>2217.13</v>
      </c>
      <c r="C901" s="128"/>
      <c r="D901" s="129">
        <f t="shared" si="87"/>
        <v>2196.34</v>
      </c>
      <c r="E901" s="144">
        <v>46193</v>
      </c>
      <c r="F901" s="37">
        <v>2217.13</v>
      </c>
      <c r="G901" s="145">
        <v>46194</v>
      </c>
      <c r="H901" s="76">
        <f t="shared" si="88"/>
        <v>20.789999999999964</v>
      </c>
      <c r="K901" s="134">
        <v>898</v>
      </c>
      <c r="L901" s="135">
        <v>46194</v>
      </c>
      <c r="M901" s="136"/>
      <c r="N901" s="137">
        <f t="shared" ref="N901:N962" si="89">O900</f>
        <v>170</v>
      </c>
      <c r="O901" s="138">
        <v>155</v>
      </c>
      <c r="P901" s="139">
        <f t="shared" ref="P901:P962" si="90">M901+N901-O901</f>
        <v>15</v>
      </c>
      <c r="Q901" s="41"/>
    </row>
    <row r="902" spans="2:17" ht="15" customHeight="1" x14ac:dyDescent="0.3">
      <c r="B902" s="142">
        <f t="shared" si="86"/>
        <v>2219.23</v>
      </c>
      <c r="C902" s="128"/>
      <c r="D902" s="129">
        <f t="shared" si="87"/>
        <v>2217.13</v>
      </c>
      <c r="E902" s="144">
        <v>46194</v>
      </c>
      <c r="F902" s="37">
        <v>2219.23</v>
      </c>
      <c r="G902" s="145">
        <v>46195</v>
      </c>
      <c r="H902" s="76">
        <f t="shared" si="88"/>
        <v>2.0999999999999091</v>
      </c>
      <c r="K902" s="134">
        <v>899</v>
      </c>
      <c r="L902" s="135">
        <v>46195</v>
      </c>
      <c r="M902" s="136">
        <v>285</v>
      </c>
      <c r="N902" s="137">
        <f t="shared" si="89"/>
        <v>155</v>
      </c>
      <c r="O902" s="138">
        <v>290</v>
      </c>
      <c r="P902" s="139">
        <f t="shared" si="90"/>
        <v>150</v>
      </c>
      <c r="Q902" s="41"/>
    </row>
    <row r="903" spans="2:17" ht="15" customHeight="1" x14ac:dyDescent="0.3">
      <c r="B903" s="142">
        <f t="shared" si="86"/>
        <v>2232.48</v>
      </c>
      <c r="C903" s="128"/>
      <c r="D903" s="129">
        <f t="shared" si="87"/>
        <v>2219.23</v>
      </c>
      <c r="E903" s="144">
        <v>46195</v>
      </c>
      <c r="F903" s="37">
        <v>2232.48</v>
      </c>
      <c r="G903" s="145">
        <v>46196</v>
      </c>
      <c r="H903" s="76">
        <f t="shared" si="88"/>
        <v>13.25</v>
      </c>
      <c r="K903" s="134">
        <v>900</v>
      </c>
      <c r="L903" s="135">
        <v>46196</v>
      </c>
      <c r="M903" s="136"/>
      <c r="N903" s="137">
        <f t="shared" si="89"/>
        <v>290</v>
      </c>
      <c r="O903" s="138">
        <v>250</v>
      </c>
      <c r="P903" s="139">
        <f t="shared" si="90"/>
        <v>40</v>
      </c>
      <c r="Q903" s="41"/>
    </row>
    <row r="904" spans="2:17" ht="15" customHeight="1" x14ac:dyDescent="0.3">
      <c r="B904" s="142">
        <f t="shared" si="86"/>
        <v>2235.2199999999998</v>
      </c>
      <c r="C904" s="128"/>
      <c r="D904" s="129">
        <f t="shared" si="87"/>
        <v>2232.48</v>
      </c>
      <c r="E904" s="144">
        <v>46196</v>
      </c>
      <c r="F904" s="37">
        <v>2235.2199999999998</v>
      </c>
      <c r="G904" s="145">
        <v>46197</v>
      </c>
      <c r="H904" s="76">
        <f t="shared" si="88"/>
        <v>2.7399999999997817</v>
      </c>
      <c r="K904" s="134">
        <v>901</v>
      </c>
      <c r="L904" s="135">
        <v>46197</v>
      </c>
      <c r="M904" s="136"/>
      <c r="N904" s="137">
        <f t="shared" si="89"/>
        <v>250</v>
      </c>
      <c r="O904" s="138">
        <v>146</v>
      </c>
      <c r="P904" s="139">
        <f t="shared" si="90"/>
        <v>104</v>
      </c>
      <c r="Q904" s="41"/>
    </row>
    <row r="905" spans="2:17" ht="15" customHeight="1" x14ac:dyDescent="0.3">
      <c r="B905" s="142">
        <f t="shared" si="86"/>
        <v>2246.23</v>
      </c>
      <c r="C905" s="128"/>
      <c r="D905" s="129">
        <f t="shared" si="87"/>
        <v>2235.2199999999998</v>
      </c>
      <c r="E905" s="144">
        <v>46197</v>
      </c>
      <c r="F905" s="37">
        <v>2246.23</v>
      </c>
      <c r="G905" s="145">
        <v>46198</v>
      </c>
      <c r="H905" s="76">
        <f t="shared" si="88"/>
        <v>11.010000000000218</v>
      </c>
      <c r="K905" s="134">
        <v>902</v>
      </c>
      <c r="L905" s="135">
        <v>46198</v>
      </c>
      <c r="M905" s="136"/>
      <c r="N905" s="137">
        <f t="shared" si="89"/>
        <v>146</v>
      </c>
      <c r="O905" s="138">
        <v>60</v>
      </c>
      <c r="P905" s="139">
        <f t="shared" si="90"/>
        <v>86</v>
      </c>
      <c r="Q905" s="41"/>
    </row>
    <row r="906" spans="2:17" ht="15" customHeight="1" x14ac:dyDescent="0.3">
      <c r="B906" s="142">
        <f t="shared" si="86"/>
        <v>2257.9699999999998</v>
      </c>
      <c r="C906" s="128"/>
      <c r="D906" s="129">
        <f t="shared" si="87"/>
        <v>2246.23</v>
      </c>
      <c r="E906" s="144">
        <v>46198</v>
      </c>
      <c r="F906" s="37">
        <v>2257.9699999999998</v>
      </c>
      <c r="G906" s="145">
        <v>46199</v>
      </c>
      <c r="H906" s="76">
        <f t="shared" si="88"/>
        <v>11.739999999999782</v>
      </c>
      <c r="K906" s="134">
        <v>903</v>
      </c>
      <c r="L906" s="135">
        <v>46199</v>
      </c>
      <c r="M906" s="136">
        <v>270</v>
      </c>
      <c r="N906" s="137">
        <f t="shared" si="89"/>
        <v>60</v>
      </c>
      <c r="O906" s="138">
        <v>230</v>
      </c>
      <c r="P906" s="139">
        <f t="shared" si="90"/>
        <v>100</v>
      </c>
      <c r="Q906" s="41"/>
    </row>
    <row r="907" spans="2:17" ht="15" customHeight="1" x14ac:dyDescent="0.3">
      <c r="B907" s="142">
        <f t="shared" si="86"/>
        <v>2275.27</v>
      </c>
      <c r="C907" s="128"/>
      <c r="D907" s="129">
        <f t="shared" si="87"/>
        <v>2257.9699999999998</v>
      </c>
      <c r="E907" s="144">
        <v>46199</v>
      </c>
      <c r="F907" s="37">
        <v>2275.27</v>
      </c>
      <c r="G907" s="145">
        <v>46200</v>
      </c>
      <c r="H907" s="76">
        <f t="shared" si="88"/>
        <v>17.300000000000182</v>
      </c>
      <c r="K907" s="134">
        <v>904</v>
      </c>
      <c r="L907" s="135">
        <v>46200</v>
      </c>
      <c r="M907" s="136">
        <v>180</v>
      </c>
      <c r="N907" s="137">
        <f t="shared" si="89"/>
        <v>230</v>
      </c>
      <c r="O907" s="138">
        <v>320</v>
      </c>
      <c r="P907" s="139">
        <f t="shared" si="90"/>
        <v>90</v>
      </c>
      <c r="Q907" s="41"/>
    </row>
    <row r="908" spans="2:17" ht="15" customHeight="1" x14ac:dyDescent="0.3">
      <c r="B908" s="142">
        <f t="shared" si="86"/>
        <v>2283.1</v>
      </c>
      <c r="C908" s="128"/>
      <c r="D908" s="129">
        <f t="shared" si="87"/>
        <v>2275.27</v>
      </c>
      <c r="E908" s="144">
        <v>46200</v>
      </c>
      <c r="F908" s="37">
        <v>2283.1</v>
      </c>
      <c r="G908" s="145">
        <v>46201</v>
      </c>
      <c r="H908" s="76">
        <f t="shared" si="88"/>
        <v>7.8299999999999272</v>
      </c>
      <c r="K908" s="134">
        <v>905</v>
      </c>
      <c r="L908" s="135">
        <v>46201</v>
      </c>
      <c r="M908" s="136"/>
      <c r="N908" s="137">
        <f t="shared" si="89"/>
        <v>320</v>
      </c>
      <c r="O908" s="138">
        <v>290</v>
      </c>
      <c r="P908" s="139">
        <f t="shared" si="90"/>
        <v>30</v>
      </c>
      <c r="Q908" s="41"/>
    </row>
    <row r="909" spans="2:17" ht="15" customHeight="1" x14ac:dyDescent="0.3">
      <c r="B909" s="142">
        <f t="shared" si="86"/>
        <v>2285.8000000000002</v>
      </c>
      <c r="C909" s="128"/>
      <c r="D909" s="129">
        <f t="shared" si="87"/>
        <v>2283.1</v>
      </c>
      <c r="E909" s="144">
        <v>46201</v>
      </c>
      <c r="F909" s="37">
        <v>2285.8000000000002</v>
      </c>
      <c r="G909" s="145">
        <v>46202</v>
      </c>
      <c r="H909" s="76">
        <f t="shared" si="88"/>
        <v>2.7000000000002728</v>
      </c>
      <c r="K909" s="134">
        <v>906</v>
      </c>
      <c r="L909" s="135">
        <v>46202</v>
      </c>
      <c r="M909" s="136"/>
      <c r="N909" s="137">
        <f t="shared" si="89"/>
        <v>290</v>
      </c>
      <c r="O909" s="138">
        <v>245</v>
      </c>
      <c r="P909" s="139">
        <f t="shared" si="90"/>
        <v>45</v>
      </c>
      <c r="Q909" s="41"/>
    </row>
    <row r="910" spans="2:17" ht="15" customHeight="1" x14ac:dyDescent="0.3">
      <c r="B910" s="142">
        <f t="shared" si="86"/>
        <v>2290.2199999999998</v>
      </c>
      <c r="C910" s="128"/>
      <c r="D910" s="129">
        <f t="shared" si="87"/>
        <v>2285.8000000000002</v>
      </c>
      <c r="E910" s="144">
        <v>46202</v>
      </c>
      <c r="F910" s="37">
        <v>2290.2199999999998</v>
      </c>
      <c r="G910" s="145">
        <v>46203</v>
      </c>
      <c r="H910" s="76">
        <f t="shared" si="88"/>
        <v>4.419999999999618</v>
      </c>
      <c r="K910" s="134">
        <v>907</v>
      </c>
      <c r="L910" s="135">
        <v>46203</v>
      </c>
      <c r="M910" s="136"/>
      <c r="N910" s="137">
        <f t="shared" si="89"/>
        <v>245</v>
      </c>
      <c r="O910" s="138">
        <v>245</v>
      </c>
      <c r="P910" s="139">
        <f t="shared" si="90"/>
        <v>0</v>
      </c>
      <c r="Q910" s="41"/>
    </row>
    <row r="911" spans="2:17" ht="15" customHeight="1" x14ac:dyDescent="0.3">
      <c r="B911" s="142">
        <f t="shared" si="86"/>
        <v>2290.2199999999998</v>
      </c>
      <c r="C911" s="128"/>
      <c r="D911" s="129">
        <f t="shared" si="87"/>
        <v>2290.2199999999998</v>
      </c>
      <c r="E911" s="144">
        <v>46203</v>
      </c>
      <c r="F911" s="37">
        <v>2290.2199999999998</v>
      </c>
      <c r="G911" s="145">
        <v>46204</v>
      </c>
      <c r="H911" s="76">
        <f t="shared" si="88"/>
        <v>0</v>
      </c>
      <c r="K911" s="134">
        <v>908</v>
      </c>
      <c r="L911" s="135">
        <v>46204</v>
      </c>
      <c r="M911" s="136"/>
      <c r="N911" s="137">
        <f t="shared" si="89"/>
        <v>245</v>
      </c>
      <c r="O911" s="138">
        <v>150</v>
      </c>
      <c r="P911" s="139">
        <f t="shared" si="90"/>
        <v>95</v>
      </c>
      <c r="Q911" s="41"/>
    </row>
    <row r="912" spans="2:17" ht="15" customHeight="1" x14ac:dyDescent="0.3">
      <c r="B912" s="142">
        <f t="shared" si="86"/>
        <v>2299.2600000000002</v>
      </c>
      <c r="C912" s="128"/>
      <c r="D912" s="129">
        <f t="shared" si="87"/>
        <v>2290.2199999999998</v>
      </c>
      <c r="E912" s="144">
        <v>46204</v>
      </c>
      <c r="F912" s="37">
        <v>2299.2600000000002</v>
      </c>
      <c r="G912" s="145">
        <v>46205</v>
      </c>
      <c r="H912" s="76">
        <f t="shared" si="88"/>
        <v>9.0400000000004184</v>
      </c>
      <c r="K912" s="134">
        <v>909</v>
      </c>
      <c r="L912" s="135">
        <v>46205</v>
      </c>
      <c r="M912" s="136">
        <v>210</v>
      </c>
      <c r="N912" s="137">
        <f t="shared" si="89"/>
        <v>150</v>
      </c>
      <c r="O912" s="138">
        <v>255</v>
      </c>
      <c r="P912" s="139">
        <f t="shared" si="90"/>
        <v>105</v>
      </c>
      <c r="Q912" s="41"/>
    </row>
    <row r="913" spans="2:17" ht="15" customHeight="1" x14ac:dyDescent="0.3">
      <c r="B913" s="142">
        <f t="shared" si="86"/>
        <v>2309.5300000000002</v>
      </c>
      <c r="C913" s="128"/>
      <c r="D913" s="129">
        <f t="shared" si="87"/>
        <v>2299.2600000000002</v>
      </c>
      <c r="E913" s="144">
        <v>46205</v>
      </c>
      <c r="F913" s="37">
        <v>2309.5300000000002</v>
      </c>
      <c r="G913" s="145">
        <v>46206</v>
      </c>
      <c r="H913" s="76">
        <f t="shared" si="88"/>
        <v>10.269999999999982</v>
      </c>
      <c r="K913" s="134">
        <v>910</v>
      </c>
      <c r="L913" s="135">
        <v>46206</v>
      </c>
      <c r="M913" s="136"/>
      <c r="N913" s="137">
        <f t="shared" si="89"/>
        <v>255</v>
      </c>
      <c r="O913" s="138">
        <v>230</v>
      </c>
      <c r="P913" s="139">
        <f t="shared" si="90"/>
        <v>25</v>
      </c>
      <c r="Q913" s="41"/>
    </row>
    <row r="914" spans="2:17" ht="15" customHeight="1" x14ac:dyDescent="0.3">
      <c r="B914" s="142">
        <f t="shared" si="86"/>
        <v>2312.77</v>
      </c>
      <c r="C914" s="128"/>
      <c r="D914" s="129">
        <f t="shared" si="87"/>
        <v>2309.5300000000002</v>
      </c>
      <c r="E914" s="144">
        <v>46206</v>
      </c>
      <c r="F914" s="37">
        <v>2312.77</v>
      </c>
      <c r="G914" s="145">
        <v>46207</v>
      </c>
      <c r="H914" s="76">
        <f t="shared" si="88"/>
        <v>3.2399999999997817</v>
      </c>
      <c r="K914" s="134">
        <v>911</v>
      </c>
      <c r="L914" s="135">
        <v>46207</v>
      </c>
      <c r="M914" s="136"/>
      <c r="N914" s="137">
        <f t="shared" si="89"/>
        <v>230</v>
      </c>
      <c r="O914" s="138">
        <v>195</v>
      </c>
      <c r="P914" s="139">
        <f t="shared" si="90"/>
        <v>35</v>
      </c>
      <c r="Q914" s="41"/>
    </row>
    <row r="915" spans="2:17" ht="15" customHeight="1" x14ac:dyDescent="0.3">
      <c r="B915" s="142">
        <f t="shared" si="86"/>
        <v>2316.73</v>
      </c>
      <c r="C915" s="128"/>
      <c r="D915" s="129">
        <f t="shared" si="87"/>
        <v>2312.77</v>
      </c>
      <c r="E915" s="144">
        <v>46207</v>
      </c>
      <c r="F915" s="37">
        <v>2316.73</v>
      </c>
      <c r="G915" s="145">
        <v>46208</v>
      </c>
      <c r="H915" s="76">
        <f t="shared" si="88"/>
        <v>3.9600000000000364</v>
      </c>
      <c r="K915" s="134">
        <v>912</v>
      </c>
      <c r="L915" s="135">
        <v>46208</v>
      </c>
      <c r="M915" s="136"/>
      <c r="N915" s="137">
        <f t="shared" si="89"/>
        <v>195</v>
      </c>
      <c r="O915" s="138">
        <v>195</v>
      </c>
      <c r="P915" s="139">
        <f t="shared" si="90"/>
        <v>0</v>
      </c>
      <c r="Q915" s="41"/>
    </row>
    <row r="916" spans="2:17" ht="15" customHeight="1" x14ac:dyDescent="0.3">
      <c r="B916" s="142">
        <f t="shared" si="86"/>
        <v>2316.81</v>
      </c>
      <c r="C916" s="128"/>
      <c r="D916" s="129">
        <f t="shared" si="87"/>
        <v>2316.73</v>
      </c>
      <c r="E916" s="144">
        <v>46208</v>
      </c>
      <c r="F916" s="37">
        <v>2316.81</v>
      </c>
      <c r="G916" s="145">
        <v>46209</v>
      </c>
      <c r="H916" s="76">
        <f t="shared" si="88"/>
        <v>7.999999999992724E-2</v>
      </c>
      <c r="K916" s="134">
        <v>913</v>
      </c>
      <c r="L916" s="135">
        <v>46209</v>
      </c>
      <c r="M916" s="136"/>
      <c r="N916" s="137">
        <f t="shared" si="89"/>
        <v>195</v>
      </c>
      <c r="O916" s="138">
        <v>195</v>
      </c>
      <c r="P916" s="139">
        <f t="shared" si="90"/>
        <v>0</v>
      </c>
      <c r="Q916" s="41"/>
    </row>
    <row r="917" spans="2:17" ht="15" customHeight="1" x14ac:dyDescent="0.3">
      <c r="B917" s="142">
        <f t="shared" si="86"/>
        <v>2316.81</v>
      </c>
      <c r="C917" s="128"/>
      <c r="D917" s="129">
        <f t="shared" si="87"/>
        <v>2316.81</v>
      </c>
      <c r="E917" s="144">
        <v>46209</v>
      </c>
      <c r="F917" s="37">
        <v>2316.81</v>
      </c>
      <c r="G917" s="145">
        <v>46210</v>
      </c>
      <c r="H917" s="76">
        <f t="shared" si="88"/>
        <v>0</v>
      </c>
      <c r="K917" s="134">
        <v>914</v>
      </c>
      <c r="L917" s="135">
        <v>46210</v>
      </c>
      <c r="M917" s="136"/>
      <c r="N917" s="137">
        <f t="shared" si="89"/>
        <v>195</v>
      </c>
      <c r="O917" s="138">
        <v>195</v>
      </c>
      <c r="P917" s="139">
        <f t="shared" si="90"/>
        <v>0</v>
      </c>
      <c r="Q917" s="41"/>
    </row>
    <row r="918" spans="2:17" ht="15" customHeight="1" x14ac:dyDescent="0.3">
      <c r="B918" s="142">
        <f t="shared" si="86"/>
        <v>2316.88</v>
      </c>
      <c r="C918" s="128"/>
      <c r="D918" s="129">
        <f t="shared" si="87"/>
        <v>2316.81</v>
      </c>
      <c r="E918" s="144">
        <v>46210</v>
      </c>
      <c r="F918" s="37">
        <v>2316.88</v>
      </c>
      <c r="G918" s="145">
        <v>46211</v>
      </c>
      <c r="H918" s="76">
        <f t="shared" si="88"/>
        <v>7.0000000000163709E-2</v>
      </c>
      <c r="K918" s="134">
        <v>915</v>
      </c>
      <c r="L918" s="135">
        <v>46211</v>
      </c>
      <c r="M918" s="136">
        <v>120</v>
      </c>
      <c r="N918" s="137">
        <f t="shared" si="89"/>
        <v>195</v>
      </c>
      <c r="O918" s="138">
        <v>293</v>
      </c>
      <c r="P918" s="139">
        <f t="shared" si="90"/>
        <v>22</v>
      </c>
      <c r="Q918" s="41"/>
    </row>
    <row r="919" spans="2:17" ht="15" customHeight="1" x14ac:dyDescent="0.3">
      <c r="B919" s="142">
        <f t="shared" si="86"/>
        <v>2318.92</v>
      </c>
      <c r="C919" s="128"/>
      <c r="D919" s="129">
        <f t="shared" si="87"/>
        <v>2316.88</v>
      </c>
      <c r="E919" s="144">
        <v>46211</v>
      </c>
      <c r="F919" s="37">
        <v>2318.92</v>
      </c>
      <c r="G919" s="145">
        <v>46212</v>
      </c>
      <c r="H919" s="76">
        <f t="shared" si="88"/>
        <v>2.0399999999999636</v>
      </c>
      <c r="K919" s="134">
        <v>916</v>
      </c>
      <c r="L919" s="135">
        <v>46212</v>
      </c>
      <c r="M919" s="136"/>
      <c r="N919" s="137">
        <f t="shared" si="89"/>
        <v>293</v>
      </c>
      <c r="O919" s="138">
        <v>245.6</v>
      </c>
      <c r="P919" s="139">
        <f t="shared" si="90"/>
        <v>47.400000000000006</v>
      </c>
      <c r="Q919" s="41"/>
    </row>
    <row r="920" spans="2:17" ht="15" customHeight="1" x14ac:dyDescent="0.3">
      <c r="B920" s="142">
        <f t="shared" si="86"/>
        <v>2328.5700000000002</v>
      </c>
      <c r="C920" s="128"/>
      <c r="D920" s="129">
        <f t="shared" si="87"/>
        <v>2318.92</v>
      </c>
      <c r="E920" s="144">
        <v>46212</v>
      </c>
      <c r="F920" s="37">
        <v>2328.5700000000002</v>
      </c>
      <c r="G920" s="145">
        <v>46213</v>
      </c>
      <c r="H920" s="76">
        <f t="shared" si="88"/>
        <v>9.6500000000000909</v>
      </c>
      <c r="K920" s="134">
        <v>917</v>
      </c>
      <c r="L920" s="135">
        <v>46213</v>
      </c>
      <c r="M920" s="136"/>
      <c r="N920" s="137">
        <f t="shared" si="89"/>
        <v>245.6</v>
      </c>
      <c r="O920" s="138">
        <v>239.4</v>
      </c>
      <c r="P920" s="139">
        <f t="shared" si="90"/>
        <v>6.1999999999999886</v>
      </c>
      <c r="Q920" s="41"/>
    </row>
    <row r="921" spans="2:17" ht="15" customHeight="1" x14ac:dyDescent="0.3">
      <c r="B921" s="142">
        <f t="shared" si="86"/>
        <v>2329.25</v>
      </c>
      <c r="C921" s="128"/>
      <c r="D921" s="129">
        <f t="shared" si="87"/>
        <v>2328.5700000000002</v>
      </c>
      <c r="E921" s="144">
        <v>46213</v>
      </c>
      <c r="F921" s="37">
        <v>2329.25</v>
      </c>
      <c r="G921" s="145">
        <v>46214</v>
      </c>
      <c r="H921" s="76">
        <f t="shared" si="88"/>
        <v>0.67999999999983629</v>
      </c>
      <c r="K921" s="134">
        <v>918</v>
      </c>
      <c r="L921" s="135">
        <v>46214</v>
      </c>
      <c r="M921" s="136">
        <v>120</v>
      </c>
      <c r="N921" s="137">
        <f t="shared" si="89"/>
        <v>239.4</v>
      </c>
      <c r="O921" s="138">
        <v>312.39999999999998</v>
      </c>
      <c r="P921" s="139">
        <f t="shared" si="90"/>
        <v>47</v>
      </c>
      <c r="Q921" s="41"/>
    </row>
    <row r="922" spans="2:17" ht="15" customHeight="1" x14ac:dyDescent="0.3">
      <c r="B922" s="142">
        <f t="shared" si="86"/>
        <v>2329.98</v>
      </c>
      <c r="C922" s="128"/>
      <c r="D922" s="129">
        <f t="shared" si="87"/>
        <v>2329.25</v>
      </c>
      <c r="E922" s="144">
        <v>46214</v>
      </c>
      <c r="F922" s="37">
        <v>2329.98</v>
      </c>
      <c r="G922" s="145">
        <v>46215</v>
      </c>
      <c r="H922" s="76">
        <f t="shared" si="88"/>
        <v>0.73000000000001819</v>
      </c>
      <c r="K922" s="134">
        <v>919</v>
      </c>
      <c r="L922" s="135">
        <v>46215</v>
      </c>
      <c r="M922" s="136"/>
      <c r="N922" s="137">
        <f t="shared" si="89"/>
        <v>312.39999999999998</v>
      </c>
      <c r="O922" s="138">
        <v>200.8</v>
      </c>
      <c r="P922" s="139">
        <f t="shared" si="90"/>
        <v>111.59999999999997</v>
      </c>
      <c r="Q922" s="41"/>
    </row>
    <row r="923" spans="2:17" ht="15" customHeight="1" x14ac:dyDescent="0.3">
      <c r="B923" s="142">
        <f t="shared" si="86"/>
        <v>2346.84</v>
      </c>
      <c r="C923" s="128"/>
      <c r="D923" s="129">
        <f t="shared" si="87"/>
        <v>2329.98</v>
      </c>
      <c r="E923" s="144">
        <v>46215</v>
      </c>
      <c r="F923" s="37">
        <v>2346.84</v>
      </c>
      <c r="G923" s="145">
        <v>46216</v>
      </c>
      <c r="H923" s="76">
        <f t="shared" si="88"/>
        <v>16.860000000000127</v>
      </c>
      <c r="K923" s="134">
        <v>920</v>
      </c>
      <c r="L923" s="135">
        <v>46216</v>
      </c>
      <c r="M923" s="136"/>
      <c r="N923" s="137">
        <f t="shared" si="89"/>
        <v>200.8</v>
      </c>
      <c r="O923" s="138">
        <v>122.6</v>
      </c>
      <c r="P923" s="139">
        <f t="shared" si="90"/>
        <v>78.200000000000017</v>
      </c>
      <c r="Q923" s="41"/>
    </row>
    <row r="924" spans="2:17" ht="15" customHeight="1" x14ac:dyDescent="0.3">
      <c r="B924" s="142">
        <f t="shared" si="86"/>
        <v>2356.15</v>
      </c>
      <c r="C924" s="128"/>
      <c r="D924" s="129">
        <f t="shared" si="87"/>
        <v>2346.84</v>
      </c>
      <c r="E924" s="144">
        <v>46216</v>
      </c>
      <c r="F924" s="37">
        <v>2356.15</v>
      </c>
      <c r="G924" s="145">
        <v>46217</v>
      </c>
      <c r="H924" s="76">
        <f t="shared" si="88"/>
        <v>9.3099999999999454</v>
      </c>
      <c r="K924" s="134">
        <v>921</v>
      </c>
      <c r="L924" s="135">
        <v>46217</v>
      </c>
      <c r="M924" s="136">
        <v>315</v>
      </c>
      <c r="N924" s="137">
        <f t="shared" si="89"/>
        <v>122.6</v>
      </c>
      <c r="O924" s="138">
        <v>301</v>
      </c>
      <c r="P924" s="139">
        <f t="shared" si="90"/>
        <v>136.60000000000002</v>
      </c>
      <c r="Q924" s="41"/>
    </row>
    <row r="925" spans="2:17" ht="15" customHeight="1" x14ac:dyDescent="0.3">
      <c r="B925" s="142">
        <f t="shared" si="86"/>
        <v>2365.44</v>
      </c>
      <c r="C925" s="128"/>
      <c r="D925" s="129">
        <f t="shared" si="87"/>
        <v>2356.15</v>
      </c>
      <c r="E925" s="144">
        <v>46217</v>
      </c>
      <c r="F925" s="37">
        <v>2365.44</v>
      </c>
      <c r="G925" s="145">
        <v>46218</v>
      </c>
      <c r="H925" s="76">
        <f t="shared" si="88"/>
        <v>9.2899999999999636</v>
      </c>
      <c r="K925" s="134">
        <v>922</v>
      </c>
      <c r="L925" s="135">
        <v>46218</v>
      </c>
      <c r="M925" s="136"/>
      <c r="N925" s="137">
        <f t="shared" si="89"/>
        <v>301</v>
      </c>
      <c r="O925" s="138">
        <v>301</v>
      </c>
      <c r="P925" s="139">
        <f t="shared" si="90"/>
        <v>0</v>
      </c>
      <c r="Q925" s="41"/>
    </row>
    <row r="926" spans="2:17" ht="15" customHeight="1" x14ac:dyDescent="0.3">
      <c r="B926" s="142">
        <f t="shared" si="86"/>
        <v>2365.91</v>
      </c>
      <c r="C926" s="128"/>
      <c r="D926" s="129">
        <f t="shared" si="87"/>
        <v>2365.44</v>
      </c>
      <c r="E926" s="144">
        <v>46218</v>
      </c>
      <c r="F926" s="37">
        <v>2365.91</v>
      </c>
      <c r="G926" s="145">
        <v>46219</v>
      </c>
      <c r="H926" s="76">
        <f t="shared" si="88"/>
        <v>0.46999999999979991</v>
      </c>
      <c r="K926" s="134">
        <v>923</v>
      </c>
      <c r="L926" s="135">
        <v>46219</v>
      </c>
      <c r="M926" s="136"/>
      <c r="N926" s="137">
        <f t="shared" si="89"/>
        <v>301</v>
      </c>
      <c r="O926" s="138">
        <v>290</v>
      </c>
      <c r="P926" s="139">
        <f t="shared" si="90"/>
        <v>11</v>
      </c>
      <c r="Q926" s="41"/>
    </row>
    <row r="927" spans="2:17" ht="15" customHeight="1" x14ac:dyDescent="0.3">
      <c r="B927" s="142">
        <f t="shared" si="86"/>
        <v>2372.1</v>
      </c>
      <c r="C927" s="128"/>
      <c r="D927" s="129">
        <f t="shared" si="87"/>
        <v>2365.91</v>
      </c>
      <c r="E927" s="144">
        <v>46219</v>
      </c>
      <c r="F927" s="37">
        <v>2372.1</v>
      </c>
      <c r="G927" s="145">
        <v>46220</v>
      </c>
      <c r="H927" s="76">
        <f t="shared" si="88"/>
        <v>6.1900000000000546</v>
      </c>
      <c r="K927" s="134">
        <v>924</v>
      </c>
      <c r="L927" s="135">
        <v>46220</v>
      </c>
      <c r="M927" s="136">
        <v>135</v>
      </c>
      <c r="N927" s="137">
        <f t="shared" si="89"/>
        <v>290</v>
      </c>
      <c r="O927" s="138">
        <v>309.25</v>
      </c>
      <c r="P927" s="139">
        <f t="shared" si="90"/>
        <v>115.75</v>
      </c>
      <c r="Q927" s="41"/>
    </row>
    <row r="928" spans="2:17" ht="15" customHeight="1" x14ac:dyDescent="0.3">
      <c r="B928" s="142">
        <f t="shared" si="86"/>
        <v>2379.81</v>
      </c>
      <c r="C928" s="128"/>
      <c r="D928" s="129">
        <f t="shared" si="87"/>
        <v>2372.1</v>
      </c>
      <c r="E928" s="144">
        <v>46220</v>
      </c>
      <c r="F928" s="37">
        <v>2379.81</v>
      </c>
      <c r="G928" s="145">
        <v>46221</v>
      </c>
      <c r="H928" s="76">
        <f t="shared" si="88"/>
        <v>7.7100000000000364</v>
      </c>
      <c r="K928" s="134">
        <v>925</v>
      </c>
      <c r="L928" s="135">
        <v>46221</v>
      </c>
      <c r="M928" s="136"/>
      <c r="N928" s="137">
        <f t="shared" si="89"/>
        <v>309.25</v>
      </c>
      <c r="O928" s="138">
        <v>279</v>
      </c>
      <c r="P928" s="139">
        <f t="shared" si="90"/>
        <v>30.25</v>
      </c>
      <c r="Q928" s="41"/>
    </row>
    <row r="929" spans="2:17" ht="15" customHeight="1" x14ac:dyDescent="0.3">
      <c r="B929" s="142">
        <f t="shared" si="86"/>
        <v>2385.4</v>
      </c>
      <c r="C929" s="128"/>
      <c r="D929" s="129">
        <f t="shared" si="87"/>
        <v>2379.81</v>
      </c>
      <c r="E929" s="144">
        <v>46221</v>
      </c>
      <c r="F929" s="37">
        <v>2385.4</v>
      </c>
      <c r="G929" s="145">
        <v>46222</v>
      </c>
      <c r="H929" s="76">
        <f t="shared" si="88"/>
        <v>5.5900000000001455</v>
      </c>
      <c r="K929" s="134">
        <v>926</v>
      </c>
      <c r="L929" s="135">
        <v>46222</v>
      </c>
      <c r="M929" s="136"/>
      <c r="N929" s="137">
        <f t="shared" si="89"/>
        <v>279</v>
      </c>
      <c r="O929" s="138">
        <v>278.10000000000002</v>
      </c>
      <c r="P929" s="139">
        <f t="shared" si="90"/>
        <v>0.89999999999997726</v>
      </c>
      <c r="Q929" s="41"/>
    </row>
    <row r="930" spans="2:17" ht="15" customHeight="1" x14ac:dyDescent="0.3">
      <c r="B930" s="142">
        <f t="shared" si="86"/>
        <v>2385.88</v>
      </c>
      <c r="C930" s="128"/>
      <c r="D930" s="129">
        <f t="shared" si="87"/>
        <v>2385.4</v>
      </c>
      <c r="E930" s="144">
        <v>46222</v>
      </c>
      <c r="F930" s="37">
        <v>2385.88</v>
      </c>
      <c r="G930" s="145">
        <v>46223</v>
      </c>
      <c r="H930" s="76">
        <f t="shared" si="88"/>
        <v>0.48000000000001819</v>
      </c>
      <c r="K930" s="134">
        <v>927</v>
      </c>
      <c r="L930" s="135">
        <v>46223</v>
      </c>
      <c r="M930" s="136">
        <v>75</v>
      </c>
      <c r="N930" s="137">
        <f t="shared" si="89"/>
        <v>278.10000000000002</v>
      </c>
      <c r="O930" s="138">
        <v>301</v>
      </c>
      <c r="P930" s="139">
        <f t="shared" si="90"/>
        <v>52.100000000000023</v>
      </c>
      <c r="Q930" s="41"/>
    </row>
    <row r="931" spans="2:17" ht="15" customHeight="1" x14ac:dyDescent="0.3">
      <c r="B931" s="142">
        <f t="shared" si="86"/>
        <v>2386.15</v>
      </c>
      <c r="C931" s="128"/>
      <c r="D931" s="129">
        <f t="shared" si="87"/>
        <v>2385.88</v>
      </c>
      <c r="E931" s="144">
        <v>46223</v>
      </c>
      <c r="F931" s="37">
        <v>2386.15</v>
      </c>
      <c r="G931" s="145">
        <v>46224</v>
      </c>
      <c r="H931" s="76">
        <f t="shared" si="88"/>
        <v>0.26999999999998181</v>
      </c>
      <c r="K931" s="134">
        <v>928</v>
      </c>
      <c r="L931" s="135">
        <v>46224</v>
      </c>
      <c r="M931" s="136"/>
      <c r="N931" s="137">
        <f t="shared" si="89"/>
        <v>301</v>
      </c>
      <c r="O931" s="138">
        <v>262.39999999999998</v>
      </c>
      <c r="P931" s="139">
        <f t="shared" si="90"/>
        <v>38.600000000000023</v>
      </c>
      <c r="Q931" s="41"/>
    </row>
    <row r="932" spans="2:17" ht="15" customHeight="1" x14ac:dyDescent="0.3">
      <c r="B932" s="142">
        <f t="shared" si="86"/>
        <v>2392.63</v>
      </c>
      <c r="C932" s="128"/>
      <c r="D932" s="129">
        <f t="shared" si="87"/>
        <v>2386.15</v>
      </c>
      <c r="E932" s="144">
        <v>46224</v>
      </c>
      <c r="F932" s="37">
        <v>2392.63</v>
      </c>
      <c r="G932" s="145">
        <v>46225</v>
      </c>
      <c r="H932" s="76">
        <f t="shared" si="88"/>
        <v>6.4800000000000182</v>
      </c>
      <c r="K932" s="134">
        <v>929</v>
      </c>
      <c r="L932" s="135">
        <v>46225</v>
      </c>
      <c r="M932" s="136"/>
      <c r="N932" s="137">
        <f t="shared" si="89"/>
        <v>262.39999999999998</v>
      </c>
      <c r="O932" s="138">
        <v>242.25</v>
      </c>
      <c r="P932" s="139">
        <f t="shared" si="90"/>
        <v>20.149999999999977</v>
      </c>
      <c r="Q932" s="41"/>
    </row>
    <row r="933" spans="2:17" ht="15" customHeight="1" x14ac:dyDescent="0.3">
      <c r="B933" s="142">
        <f t="shared" si="86"/>
        <v>2397.6799999999998</v>
      </c>
      <c r="C933" s="128"/>
      <c r="D933" s="129">
        <f t="shared" si="87"/>
        <v>2392.63</v>
      </c>
      <c r="E933" s="144">
        <v>46225</v>
      </c>
      <c r="F933" s="37">
        <v>2397.6799999999998</v>
      </c>
      <c r="G933" s="145">
        <v>46226</v>
      </c>
      <c r="H933" s="76">
        <f t="shared" si="88"/>
        <v>5.0499999999997272</v>
      </c>
      <c r="K933" s="134">
        <v>930</v>
      </c>
      <c r="L933" s="135">
        <v>46226</v>
      </c>
      <c r="M933" s="136">
        <v>135</v>
      </c>
      <c r="N933" s="137">
        <f t="shared" si="89"/>
        <v>242.25</v>
      </c>
      <c r="O933" s="138">
        <v>314.60000000000002</v>
      </c>
      <c r="P933" s="139">
        <f t="shared" si="90"/>
        <v>62.649999999999977</v>
      </c>
      <c r="Q933" s="41"/>
    </row>
    <row r="934" spans="2:17" ht="15" customHeight="1" x14ac:dyDescent="0.3">
      <c r="B934" s="142">
        <f t="shared" si="86"/>
        <v>2397.7399999999998</v>
      </c>
      <c r="C934" s="128"/>
      <c r="D934" s="129">
        <f t="shared" si="87"/>
        <v>2397.6799999999998</v>
      </c>
      <c r="E934" s="144">
        <v>46226</v>
      </c>
      <c r="F934" s="37">
        <v>2397.7399999999998</v>
      </c>
      <c r="G934" s="145">
        <v>46227</v>
      </c>
      <c r="H934" s="76">
        <f t="shared" si="88"/>
        <v>5.999999999994543E-2</v>
      </c>
      <c r="K934" s="134">
        <v>931</v>
      </c>
      <c r="L934" s="135">
        <v>46227</v>
      </c>
      <c r="M934" s="136"/>
      <c r="N934" s="137">
        <f t="shared" si="89"/>
        <v>314.60000000000002</v>
      </c>
      <c r="O934" s="138">
        <v>312</v>
      </c>
      <c r="P934" s="139">
        <f t="shared" si="90"/>
        <v>2.6000000000000227</v>
      </c>
      <c r="Q934" s="41"/>
    </row>
    <row r="935" spans="2:17" ht="15" customHeight="1" x14ac:dyDescent="0.3">
      <c r="B935" s="142">
        <f t="shared" si="86"/>
        <v>2398.2600000000002</v>
      </c>
      <c r="C935" s="128"/>
      <c r="D935" s="129">
        <f t="shared" si="87"/>
        <v>2397.7399999999998</v>
      </c>
      <c r="E935" s="144">
        <v>46227</v>
      </c>
      <c r="F935" s="37">
        <v>2398.2600000000002</v>
      </c>
      <c r="G935" s="145">
        <v>46228</v>
      </c>
      <c r="H935" s="76">
        <f t="shared" si="88"/>
        <v>0.52000000000043656</v>
      </c>
      <c r="K935" s="134">
        <v>932</v>
      </c>
      <c r="L935" s="135">
        <v>46228</v>
      </c>
      <c r="M935" s="136"/>
      <c r="N935" s="137">
        <f t="shared" si="89"/>
        <v>312</v>
      </c>
      <c r="O935" s="138">
        <v>212</v>
      </c>
      <c r="P935" s="139">
        <f t="shared" si="90"/>
        <v>100</v>
      </c>
      <c r="Q935" s="41"/>
    </row>
    <row r="936" spans="2:17" ht="15" customHeight="1" x14ac:dyDescent="0.3">
      <c r="B936" s="142">
        <f t="shared" si="86"/>
        <v>2414.11</v>
      </c>
      <c r="C936" s="128"/>
      <c r="D936" s="129">
        <f t="shared" si="87"/>
        <v>2398.2600000000002</v>
      </c>
      <c r="E936" s="144">
        <v>46228</v>
      </c>
      <c r="F936" s="37">
        <v>2414.11</v>
      </c>
      <c r="G936" s="145">
        <v>46229</v>
      </c>
      <c r="H936" s="76">
        <f t="shared" si="88"/>
        <v>15.849999999999909</v>
      </c>
      <c r="K936" s="134">
        <v>933</v>
      </c>
      <c r="L936" s="135">
        <v>46229</v>
      </c>
      <c r="M936" s="136">
        <v>75</v>
      </c>
      <c r="N936" s="137">
        <f t="shared" si="89"/>
        <v>212</v>
      </c>
      <c r="O936" s="138">
        <v>234.4</v>
      </c>
      <c r="P936" s="139">
        <f t="shared" si="90"/>
        <v>52.599999999999994</v>
      </c>
      <c r="Q936" s="41"/>
    </row>
    <row r="937" spans="2:17" ht="15" customHeight="1" x14ac:dyDescent="0.3">
      <c r="B937" s="142">
        <f t="shared" si="86"/>
        <v>2416.2399999999998</v>
      </c>
      <c r="C937" s="128"/>
      <c r="D937" s="129">
        <f t="shared" si="87"/>
        <v>2414.11</v>
      </c>
      <c r="E937" s="144">
        <v>46229</v>
      </c>
      <c r="F937" s="37">
        <v>2416.2399999999998</v>
      </c>
      <c r="G937" s="145">
        <v>46230</v>
      </c>
      <c r="H937" s="76">
        <f t="shared" si="88"/>
        <v>2.1299999999996544</v>
      </c>
      <c r="K937" s="134">
        <v>934</v>
      </c>
      <c r="L937" s="135">
        <v>46230</v>
      </c>
      <c r="M937" s="136"/>
      <c r="N937" s="137">
        <f t="shared" si="89"/>
        <v>234.4</v>
      </c>
      <c r="O937" s="138">
        <v>144.80000000000001</v>
      </c>
      <c r="P937" s="139">
        <f t="shared" si="90"/>
        <v>89.6</v>
      </c>
      <c r="Q937" s="41"/>
    </row>
    <row r="938" spans="2:17" ht="15" customHeight="1" x14ac:dyDescent="0.3">
      <c r="B938" s="142">
        <f t="shared" si="86"/>
        <v>2426.71</v>
      </c>
      <c r="C938" s="128"/>
      <c r="D938" s="129">
        <f t="shared" si="87"/>
        <v>2416.2399999999998</v>
      </c>
      <c r="E938" s="144">
        <v>46230</v>
      </c>
      <c r="F938" s="37">
        <v>2426.71</v>
      </c>
      <c r="G938" s="145">
        <v>46231</v>
      </c>
      <c r="H938" s="76">
        <f t="shared" si="88"/>
        <v>10.470000000000255</v>
      </c>
      <c r="K938" s="134">
        <v>935</v>
      </c>
      <c r="L938" s="135">
        <v>46231</v>
      </c>
      <c r="M938" s="136">
        <v>300</v>
      </c>
      <c r="N938" s="137">
        <f t="shared" si="89"/>
        <v>144.80000000000001</v>
      </c>
      <c r="O938" s="138">
        <v>325.60000000000002</v>
      </c>
      <c r="P938" s="139">
        <f t="shared" si="90"/>
        <v>119.19999999999999</v>
      </c>
      <c r="Q938" s="41"/>
    </row>
    <row r="939" spans="2:17" ht="15" customHeight="1" x14ac:dyDescent="0.3">
      <c r="B939" s="142">
        <f t="shared" si="86"/>
        <v>2431.84</v>
      </c>
      <c r="C939" s="128"/>
      <c r="D939" s="129">
        <f t="shared" si="87"/>
        <v>2426.71</v>
      </c>
      <c r="E939" s="144">
        <v>46231</v>
      </c>
      <c r="F939" s="37">
        <v>2431.84</v>
      </c>
      <c r="G939" s="145">
        <v>46232</v>
      </c>
      <c r="H939" s="76">
        <f t="shared" si="88"/>
        <v>5.1300000000001091</v>
      </c>
      <c r="K939" s="134">
        <v>936</v>
      </c>
      <c r="L939" s="135">
        <v>46232</v>
      </c>
      <c r="M939" s="136"/>
      <c r="N939" s="137">
        <f t="shared" si="89"/>
        <v>325.60000000000002</v>
      </c>
      <c r="O939" s="138">
        <v>292.75</v>
      </c>
      <c r="P939" s="139">
        <f t="shared" si="90"/>
        <v>32.850000000000023</v>
      </c>
      <c r="Q939" s="41"/>
    </row>
    <row r="940" spans="2:17" ht="15" customHeight="1" x14ac:dyDescent="0.3">
      <c r="B940" s="142">
        <f t="shared" si="86"/>
        <v>2438.88</v>
      </c>
      <c r="C940" s="128"/>
      <c r="D940" s="129">
        <f t="shared" si="87"/>
        <v>2431.84</v>
      </c>
      <c r="E940" s="144">
        <v>46232</v>
      </c>
      <c r="F940" s="37">
        <v>2438.88</v>
      </c>
      <c r="G940" s="145">
        <v>46233</v>
      </c>
      <c r="H940" s="76">
        <f t="shared" si="88"/>
        <v>7.0399999999999636</v>
      </c>
      <c r="K940" s="134">
        <v>937</v>
      </c>
      <c r="L940" s="135">
        <v>46233</v>
      </c>
      <c r="M940" s="136"/>
      <c r="N940" s="137">
        <f t="shared" si="89"/>
        <v>292.75</v>
      </c>
      <c r="O940" s="138">
        <v>290</v>
      </c>
      <c r="P940" s="139">
        <f t="shared" si="90"/>
        <v>2.75</v>
      </c>
      <c r="Q940" s="41"/>
    </row>
    <row r="941" spans="2:17" ht="15" customHeight="1" x14ac:dyDescent="0.3">
      <c r="B941" s="142">
        <f t="shared" si="86"/>
        <v>2440.6</v>
      </c>
      <c r="C941" s="128"/>
      <c r="D941" s="129">
        <f t="shared" si="87"/>
        <v>2438.88</v>
      </c>
      <c r="E941" s="144">
        <v>46233</v>
      </c>
      <c r="F941" s="37">
        <v>2440.6</v>
      </c>
      <c r="G941" s="145">
        <v>46234</v>
      </c>
      <c r="H941" s="76">
        <f t="shared" si="88"/>
        <v>1.7199999999997999</v>
      </c>
      <c r="K941" s="134">
        <v>938</v>
      </c>
      <c r="L941" s="135">
        <v>46234</v>
      </c>
      <c r="M941" s="136"/>
      <c r="N941" s="137">
        <f t="shared" si="89"/>
        <v>290</v>
      </c>
      <c r="O941" s="138">
        <v>212</v>
      </c>
      <c r="P941" s="139">
        <f t="shared" si="90"/>
        <v>78</v>
      </c>
      <c r="Q941" s="41"/>
    </row>
    <row r="942" spans="2:17" ht="15" customHeight="1" x14ac:dyDescent="0.3">
      <c r="B942" s="142">
        <f t="shared" si="86"/>
        <v>2451.5100000000002</v>
      </c>
      <c r="C942" s="128"/>
      <c r="D942" s="129">
        <f t="shared" si="87"/>
        <v>2440.6</v>
      </c>
      <c r="E942" s="144">
        <v>46234</v>
      </c>
      <c r="F942" s="37">
        <v>2451.5100000000002</v>
      </c>
      <c r="G942" s="145">
        <v>46235</v>
      </c>
      <c r="H942" s="76">
        <f t="shared" si="88"/>
        <v>10.910000000000309</v>
      </c>
      <c r="K942" s="134">
        <v>939</v>
      </c>
      <c r="L942" s="135">
        <v>46235</v>
      </c>
      <c r="M942" s="136">
        <v>270</v>
      </c>
      <c r="N942" s="137">
        <f t="shared" si="89"/>
        <v>212</v>
      </c>
      <c r="O942" s="138">
        <v>306.5</v>
      </c>
      <c r="P942" s="139">
        <f t="shared" si="90"/>
        <v>175.5</v>
      </c>
      <c r="Q942" s="41"/>
    </row>
    <row r="943" spans="2:17" ht="15" customHeight="1" x14ac:dyDescent="0.3">
      <c r="B943" s="142">
        <f t="shared" si="86"/>
        <v>2464.3000000000002</v>
      </c>
      <c r="C943" s="128"/>
      <c r="D943" s="129">
        <f t="shared" si="87"/>
        <v>2451.5100000000002</v>
      </c>
      <c r="E943" s="144">
        <v>46235</v>
      </c>
      <c r="F943" s="37">
        <v>2464.3000000000002</v>
      </c>
      <c r="G943" s="145">
        <v>46236</v>
      </c>
      <c r="H943" s="76">
        <f t="shared" si="88"/>
        <v>12.789999999999964</v>
      </c>
      <c r="K943" s="134">
        <v>940</v>
      </c>
      <c r="L943" s="135">
        <v>46236</v>
      </c>
      <c r="M943" s="136"/>
      <c r="N943" s="137">
        <f t="shared" si="89"/>
        <v>306.5</v>
      </c>
      <c r="O943" s="138">
        <v>251</v>
      </c>
      <c r="P943" s="139">
        <f t="shared" si="90"/>
        <v>55.5</v>
      </c>
      <c r="Q943" s="41"/>
    </row>
    <row r="944" spans="2:17" ht="15" customHeight="1" x14ac:dyDescent="0.3">
      <c r="B944" s="142">
        <f t="shared" si="86"/>
        <v>2471.7199999999998</v>
      </c>
      <c r="C944" s="128"/>
      <c r="D944" s="129">
        <f t="shared" si="87"/>
        <v>2464.3000000000002</v>
      </c>
      <c r="E944" s="144">
        <v>46236</v>
      </c>
      <c r="F944" s="37">
        <v>2471.7199999999998</v>
      </c>
      <c r="G944" s="145">
        <v>46237</v>
      </c>
      <c r="H944" s="76">
        <f t="shared" si="88"/>
        <v>7.419999999999618</v>
      </c>
      <c r="K944" s="134">
        <v>941</v>
      </c>
      <c r="L944" s="135">
        <v>46237</v>
      </c>
      <c r="M944" s="136">
        <v>150</v>
      </c>
      <c r="N944" s="137">
        <f t="shared" si="89"/>
        <v>251</v>
      </c>
      <c r="O944" s="138">
        <v>321.2</v>
      </c>
      <c r="P944" s="139">
        <f t="shared" si="90"/>
        <v>79.800000000000011</v>
      </c>
      <c r="Q944" s="41"/>
    </row>
    <row r="945" spans="2:17" ht="15" customHeight="1" x14ac:dyDescent="0.3">
      <c r="B945" s="142">
        <f t="shared" si="86"/>
        <v>2473.46</v>
      </c>
      <c r="C945" s="128"/>
      <c r="D945" s="129">
        <f t="shared" si="87"/>
        <v>2471.7199999999998</v>
      </c>
      <c r="E945" s="144">
        <v>46237</v>
      </c>
      <c r="F945" s="37">
        <v>2473.46</v>
      </c>
      <c r="G945" s="145">
        <v>46238</v>
      </c>
      <c r="H945" s="76">
        <f t="shared" si="88"/>
        <v>1.7400000000002365</v>
      </c>
      <c r="K945" s="134">
        <v>942</v>
      </c>
      <c r="L945" s="135">
        <v>46238</v>
      </c>
      <c r="M945" s="136"/>
      <c r="N945" s="137">
        <f t="shared" si="89"/>
        <v>321.2</v>
      </c>
      <c r="O945" s="138">
        <v>284.5</v>
      </c>
      <c r="P945" s="139">
        <f t="shared" si="90"/>
        <v>36.699999999999989</v>
      </c>
      <c r="Q945" s="41"/>
    </row>
    <row r="946" spans="2:17" ht="15" customHeight="1" x14ac:dyDescent="0.3">
      <c r="B946" s="142">
        <f t="shared" si="86"/>
        <v>2482.33</v>
      </c>
      <c r="C946" s="128"/>
      <c r="D946" s="129">
        <f t="shared" si="87"/>
        <v>2473.46</v>
      </c>
      <c r="E946" s="144">
        <v>46238</v>
      </c>
      <c r="F946" s="37">
        <v>2482.33</v>
      </c>
      <c r="G946" s="145">
        <v>46239</v>
      </c>
      <c r="H946" s="76">
        <f t="shared" si="88"/>
        <v>8.8699999999998909</v>
      </c>
      <c r="K946" s="134">
        <v>943</v>
      </c>
      <c r="L946" s="135">
        <v>46239</v>
      </c>
      <c r="M946" s="136">
        <v>100</v>
      </c>
      <c r="N946" s="137">
        <f t="shared" si="89"/>
        <v>284.5</v>
      </c>
      <c r="O946" s="138">
        <v>290</v>
      </c>
      <c r="P946" s="139">
        <f t="shared" si="90"/>
        <v>94.5</v>
      </c>
      <c r="Q946" s="41"/>
    </row>
    <row r="947" spans="2:17" ht="15" customHeight="1" x14ac:dyDescent="0.3">
      <c r="B947" s="142">
        <f t="shared" si="86"/>
        <v>2491.27</v>
      </c>
      <c r="C947" s="128"/>
      <c r="D947" s="129">
        <f t="shared" si="87"/>
        <v>2482.33</v>
      </c>
      <c r="E947" s="144">
        <v>46239</v>
      </c>
      <c r="F947" s="37">
        <v>2491.27</v>
      </c>
      <c r="G947" s="145">
        <v>46240</v>
      </c>
      <c r="H947" s="76">
        <f t="shared" si="88"/>
        <v>8.9400000000000546</v>
      </c>
      <c r="K947" s="134">
        <v>944</v>
      </c>
      <c r="L947" s="135">
        <v>46240</v>
      </c>
      <c r="M947" s="136">
        <v>50</v>
      </c>
      <c r="N947" s="137">
        <f t="shared" si="89"/>
        <v>290</v>
      </c>
      <c r="O947" s="138">
        <v>297</v>
      </c>
      <c r="P947" s="139">
        <f t="shared" si="90"/>
        <v>43</v>
      </c>
      <c r="Q947" s="41"/>
    </row>
    <row r="948" spans="2:17" ht="15" customHeight="1" x14ac:dyDescent="0.3">
      <c r="B948" s="142">
        <f t="shared" si="86"/>
        <v>2497.36</v>
      </c>
      <c r="C948" s="128"/>
      <c r="D948" s="129">
        <f t="shared" si="87"/>
        <v>2491.27</v>
      </c>
      <c r="E948" s="144">
        <v>46240</v>
      </c>
      <c r="F948" s="37">
        <v>2497.36</v>
      </c>
      <c r="G948" s="145">
        <v>46241</v>
      </c>
      <c r="H948" s="76">
        <f t="shared" si="88"/>
        <v>6.0900000000001455</v>
      </c>
      <c r="K948" s="134">
        <v>945</v>
      </c>
      <c r="L948" s="135">
        <v>46241</v>
      </c>
      <c r="M948" s="136">
        <v>90</v>
      </c>
      <c r="N948" s="137">
        <f t="shared" si="89"/>
        <v>297</v>
      </c>
      <c r="O948" s="138">
        <v>251.2</v>
      </c>
      <c r="P948" s="139">
        <f t="shared" si="90"/>
        <v>135.80000000000001</v>
      </c>
      <c r="Q948" s="41"/>
    </row>
    <row r="949" spans="2:17" ht="15" customHeight="1" x14ac:dyDescent="0.3">
      <c r="B949" s="142">
        <f t="shared" si="86"/>
        <v>2508.9699999999998</v>
      </c>
      <c r="C949" s="128"/>
      <c r="D949" s="129">
        <f t="shared" si="87"/>
        <v>2497.36</v>
      </c>
      <c r="E949" s="144">
        <v>46241</v>
      </c>
      <c r="F949" s="37">
        <v>2508.9699999999998</v>
      </c>
      <c r="G949" s="145">
        <v>46242</v>
      </c>
      <c r="H949" s="76">
        <f t="shared" si="88"/>
        <v>11.609999999999673</v>
      </c>
      <c r="K949" s="134">
        <v>946</v>
      </c>
      <c r="L949" s="135">
        <v>46242</v>
      </c>
      <c r="M949" s="136">
        <v>140</v>
      </c>
      <c r="N949" s="137">
        <f t="shared" si="89"/>
        <v>251.2</v>
      </c>
      <c r="O949" s="138">
        <v>330</v>
      </c>
      <c r="P949" s="139">
        <f t="shared" si="90"/>
        <v>61.199999999999989</v>
      </c>
      <c r="Q949" s="41"/>
    </row>
    <row r="950" spans="2:17" ht="15" customHeight="1" x14ac:dyDescent="0.3">
      <c r="B950" s="142">
        <f t="shared" si="86"/>
        <v>2509.48</v>
      </c>
      <c r="C950" s="128"/>
      <c r="D950" s="129">
        <f t="shared" si="87"/>
        <v>2508.9699999999998</v>
      </c>
      <c r="E950" s="144">
        <v>46242</v>
      </c>
      <c r="F950" s="37">
        <v>2509.48</v>
      </c>
      <c r="G950" s="145">
        <v>46243</v>
      </c>
      <c r="H950" s="76">
        <f t="shared" si="88"/>
        <v>0.51000000000021828</v>
      </c>
      <c r="K950" s="134">
        <v>947</v>
      </c>
      <c r="L950" s="135">
        <v>46243</v>
      </c>
      <c r="M950" s="136"/>
      <c r="N950" s="137">
        <f t="shared" si="89"/>
        <v>330</v>
      </c>
      <c r="O950" s="138">
        <v>290</v>
      </c>
      <c r="P950" s="139">
        <f t="shared" si="90"/>
        <v>40</v>
      </c>
      <c r="Q950" s="41"/>
    </row>
    <row r="951" spans="2:17" ht="15" customHeight="1" x14ac:dyDescent="0.3">
      <c r="B951" s="142">
        <f t="shared" si="86"/>
        <v>2521.6799999999998</v>
      </c>
      <c r="C951" s="128"/>
      <c r="D951" s="129">
        <f t="shared" si="87"/>
        <v>2509.48</v>
      </c>
      <c r="E951" s="144">
        <v>46243</v>
      </c>
      <c r="F951" s="37">
        <v>2521.6799999999998</v>
      </c>
      <c r="G951" s="145">
        <v>46244</v>
      </c>
      <c r="H951" s="76">
        <f t="shared" si="88"/>
        <v>12.199999999999818</v>
      </c>
      <c r="K951" s="134">
        <v>948</v>
      </c>
      <c r="L951" s="135">
        <v>46244</v>
      </c>
      <c r="M951" s="136"/>
      <c r="N951" s="137">
        <f t="shared" si="89"/>
        <v>290</v>
      </c>
      <c r="O951" s="138">
        <v>189.6</v>
      </c>
      <c r="P951" s="139">
        <f t="shared" si="90"/>
        <v>100.4</v>
      </c>
      <c r="Q951" s="41"/>
    </row>
    <row r="952" spans="2:17" ht="15" customHeight="1" x14ac:dyDescent="0.3">
      <c r="B952" s="142">
        <f t="shared" si="86"/>
        <v>2533.2399999999998</v>
      </c>
      <c r="C952" s="128"/>
      <c r="D952" s="129">
        <f t="shared" si="87"/>
        <v>2521.6799999999998</v>
      </c>
      <c r="E952" s="144">
        <v>46244</v>
      </c>
      <c r="F952" s="37">
        <v>2533.2399999999998</v>
      </c>
      <c r="G952" s="145">
        <v>46245</v>
      </c>
      <c r="H952" s="76">
        <f t="shared" si="88"/>
        <v>11.559999999999945</v>
      </c>
      <c r="K952" s="134">
        <v>949</v>
      </c>
      <c r="L952" s="135">
        <v>46245</v>
      </c>
      <c r="M952" s="136">
        <v>210</v>
      </c>
      <c r="N952" s="137">
        <f t="shared" si="89"/>
        <v>189.6</v>
      </c>
      <c r="O952" s="138">
        <v>290</v>
      </c>
      <c r="P952" s="139">
        <f t="shared" si="90"/>
        <v>109.60000000000002</v>
      </c>
      <c r="Q952" s="41"/>
    </row>
    <row r="953" spans="2:17" ht="15" customHeight="1" x14ac:dyDescent="0.3">
      <c r="B953" s="142">
        <f t="shared" si="86"/>
        <v>2540.3200000000002</v>
      </c>
      <c r="C953" s="128"/>
      <c r="D953" s="129">
        <f t="shared" si="87"/>
        <v>2533.2399999999998</v>
      </c>
      <c r="E953" s="144">
        <v>46245</v>
      </c>
      <c r="F953" s="37">
        <v>2540.3200000000002</v>
      </c>
      <c r="G953" s="145">
        <v>46246</v>
      </c>
      <c r="H953" s="76">
        <f t="shared" si="88"/>
        <v>7.080000000000382</v>
      </c>
      <c r="K953" s="134">
        <v>950</v>
      </c>
      <c r="L953" s="135">
        <v>46246</v>
      </c>
      <c r="M953" s="136"/>
      <c r="N953" s="137">
        <f t="shared" si="89"/>
        <v>290</v>
      </c>
      <c r="O953" s="138">
        <v>284.5</v>
      </c>
      <c r="P953" s="139">
        <f t="shared" si="90"/>
        <v>5.5</v>
      </c>
      <c r="Q953" s="41"/>
    </row>
    <row r="954" spans="2:17" ht="15" customHeight="1" x14ac:dyDescent="0.3">
      <c r="B954" s="142">
        <f t="shared" si="86"/>
        <v>2541.37</v>
      </c>
      <c r="C954" s="128"/>
      <c r="D954" s="129">
        <f t="shared" si="87"/>
        <v>2540.3200000000002</v>
      </c>
      <c r="E954" s="144">
        <v>46246</v>
      </c>
      <c r="F954" s="37">
        <v>2541.37</v>
      </c>
      <c r="G954" s="145">
        <v>46247</v>
      </c>
      <c r="H954" s="76">
        <f t="shared" si="88"/>
        <v>1.0499999999997272</v>
      </c>
      <c r="K954" s="134">
        <v>951</v>
      </c>
      <c r="L954" s="135">
        <v>46247</v>
      </c>
      <c r="M954" s="136"/>
      <c r="N954" s="137">
        <f t="shared" si="89"/>
        <v>284.5</v>
      </c>
      <c r="O954" s="138">
        <v>251.2</v>
      </c>
      <c r="P954" s="139">
        <f t="shared" si="90"/>
        <v>33.300000000000011</v>
      </c>
      <c r="Q954" s="41"/>
    </row>
    <row r="955" spans="2:17" ht="15" customHeight="1" x14ac:dyDescent="0.3">
      <c r="B955" s="142">
        <f t="shared" si="86"/>
        <v>2544.61</v>
      </c>
      <c r="C955" s="128"/>
      <c r="D955" s="129">
        <f t="shared" si="87"/>
        <v>2541.37</v>
      </c>
      <c r="E955" s="144">
        <v>46247</v>
      </c>
      <c r="F955" s="37">
        <v>2544.61</v>
      </c>
      <c r="G955" s="145">
        <v>46248</v>
      </c>
      <c r="H955" s="76">
        <f t="shared" si="88"/>
        <v>3.2400000000002365</v>
      </c>
      <c r="K955" s="134">
        <v>952</v>
      </c>
      <c r="L955" s="135">
        <v>46248</v>
      </c>
      <c r="M955" s="136"/>
      <c r="N955" s="137">
        <f t="shared" si="89"/>
        <v>251.2</v>
      </c>
      <c r="O955" s="138">
        <v>251.2</v>
      </c>
      <c r="P955" s="139">
        <f t="shared" si="90"/>
        <v>0</v>
      </c>
      <c r="Q955" s="41"/>
    </row>
    <row r="956" spans="2:17" ht="15" customHeight="1" x14ac:dyDescent="0.3">
      <c r="B956" s="142">
        <f t="shared" si="86"/>
        <v>2544.64</v>
      </c>
      <c r="C956" s="128"/>
      <c r="D956" s="129">
        <f t="shared" si="87"/>
        <v>2544.61</v>
      </c>
      <c r="E956" s="144">
        <v>46248</v>
      </c>
      <c r="F956" s="37">
        <v>2544.64</v>
      </c>
      <c r="G956" s="145">
        <v>46249</v>
      </c>
      <c r="H956" s="76">
        <f t="shared" si="88"/>
        <v>2.9999999999745341E-2</v>
      </c>
      <c r="K956" s="134">
        <v>953</v>
      </c>
      <c r="L956" s="135">
        <v>46249</v>
      </c>
      <c r="M956" s="136"/>
      <c r="N956" s="137">
        <f t="shared" si="89"/>
        <v>251.2</v>
      </c>
      <c r="O956" s="138">
        <v>161.6</v>
      </c>
      <c r="P956" s="139">
        <f t="shared" si="90"/>
        <v>89.6</v>
      </c>
      <c r="Q956" s="41"/>
    </row>
    <row r="957" spans="2:17" ht="15" customHeight="1" x14ac:dyDescent="0.3">
      <c r="B957" s="142">
        <f t="shared" si="86"/>
        <v>2556.39</v>
      </c>
      <c r="C957" s="128"/>
      <c r="D957" s="129">
        <f t="shared" si="87"/>
        <v>2544.64</v>
      </c>
      <c r="E957" s="144">
        <v>46249</v>
      </c>
      <c r="F957" s="37">
        <v>2556.39</v>
      </c>
      <c r="G957" s="145">
        <v>46250</v>
      </c>
      <c r="H957" s="76">
        <f t="shared" si="88"/>
        <v>11.75</v>
      </c>
      <c r="K957" s="134">
        <v>954</v>
      </c>
      <c r="L957" s="135">
        <v>46250</v>
      </c>
      <c r="M957" s="136"/>
      <c r="N957" s="137">
        <f t="shared" si="89"/>
        <v>161.6</v>
      </c>
      <c r="O957" s="138">
        <v>94.8</v>
      </c>
      <c r="P957" s="139">
        <f t="shared" si="90"/>
        <v>66.8</v>
      </c>
      <c r="Q957" s="41"/>
    </row>
    <row r="958" spans="2:17" ht="15" customHeight="1" x14ac:dyDescent="0.3">
      <c r="B958" s="142">
        <f t="shared" si="86"/>
        <v>2563.3000000000002</v>
      </c>
      <c r="C958" s="128"/>
      <c r="D958" s="129">
        <f t="shared" si="87"/>
        <v>2556.39</v>
      </c>
      <c r="E958" s="144">
        <v>46250</v>
      </c>
      <c r="F958" s="37">
        <v>2563.3000000000002</v>
      </c>
      <c r="G958" s="145">
        <v>46251</v>
      </c>
      <c r="H958" s="76">
        <f t="shared" si="88"/>
        <v>6.9100000000003092</v>
      </c>
      <c r="K958" s="134">
        <v>955</v>
      </c>
      <c r="L958" s="135">
        <v>46251</v>
      </c>
      <c r="M958" s="136">
        <v>360</v>
      </c>
      <c r="N958" s="137">
        <f t="shared" si="89"/>
        <v>94.8</v>
      </c>
      <c r="O958" s="138">
        <v>245.6</v>
      </c>
      <c r="P958" s="139">
        <f t="shared" si="90"/>
        <v>209.20000000000002</v>
      </c>
      <c r="Q958" s="41"/>
    </row>
    <row r="959" spans="2:17" ht="15" customHeight="1" x14ac:dyDescent="0.3">
      <c r="B959" s="142">
        <f t="shared" si="86"/>
        <v>2584.56</v>
      </c>
      <c r="C959" s="128"/>
      <c r="D959" s="129">
        <f t="shared" si="87"/>
        <v>2563.3000000000002</v>
      </c>
      <c r="E959" s="144">
        <v>46251</v>
      </c>
      <c r="F959" s="37">
        <v>2584.56</v>
      </c>
      <c r="G959" s="145">
        <v>46252</v>
      </c>
      <c r="H959" s="76">
        <f t="shared" si="88"/>
        <v>21.259999999999764</v>
      </c>
      <c r="K959" s="134">
        <v>956</v>
      </c>
      <c r="L959" s="135">
        <v>46252</v>
      </c>
      <c r="M959" s="136"/>
      <c r="N959" s="137">
        <f t="shared" si="89"/>
        <v>245.6</v>
      </c>
      <c r="O959" s="138">
        <v>78.2</v>
      </c>
      <c r="P959" s="139">
        <f t="shared" si="90"/>
        <v>167.39999999999998</v>
      </c>
      <c r="Q959" s="41"/>
    </row>
    <row r="960" spans="2:17" ht="15" customHeight="1" x14ac:dyDescent="0.3">
      <c r="B960" s="142">
        <f t="shared" si="86"/>
        <v>2602.88</v>
      </c>
      <c r="C960" s="128"/>
      <c r="D960" s="129">
        <f t="shared" si="87"/>
        <v>2584.56</v>
      </c>
      <c r="E960" s="144">
        <v>46252</v>
      </c>
      <c r="F960" s="37">
        <v>2602.88</v>
      </c>
      <c r="G960" s="145">
        <v>46253</v>
      </c>
      <c r="H960" s="76">
        <f t="shared" si="88"/>
        <v>18.320000000000164</v>
      </c>
      <c r="K960" s="134">
        <v>957</v>
      </c>
      <c r="L960" s="135">
        <v>46253</v>
      </c>
      <c r="M960" s="136">
        <v>300</v>
      </c>
      <c r="N960" s="137">
        <f t="shared" si="89"/>
        <v>78.2</v>
      </c>
      <c r="O960" s="138">
        <v>290</v>
      </c>
      <c r="P960" s="139">
        <f t="shared" si="90"/>
        <v>88.199999999999989</v>
      </c>
      <c r="Q960" s="41"/>
    </row>
    <row r="961" spans="2:17" ht="15" customHeight="1" x14ac:dyDescent="0.3">
      <c r="B961" s="142">
        <f t="shared" ref="B961" si="91">F961</f>
        <v>2607.56</v>
      </c>
      <c r="C961" s="128"/>
      <c r="D961" s="129">
        <f t="shared" ref="D961" si="92">F960</f>
        <v>2602.88</v>
      </c>
      <c r="E961" s="144">
        <v>46253</v>
      </c>
      <c r="F961" s="37">
        <v>2607.56</v>
      </c>
      <c r="G961" s="145">
        <v>46254</v>
      </c>
      <c r="H961" s="76">
        <f t="shared" ref="H961" si="93">F961-D961</f>
        <v>4.6799999999998363</v>
      </c>
      <c r="K961" s="134">
        <v>958</v>
      </c>
      <c r="L961" s="135">
        <v>46254</v>
      </c>
      <c r="M961" s="136"/>
      <c r="N961" s="137">
        <f t="shared" si="89"/>
        <v>290</v>
      </c>
      <c r="O961" s="138">
        <v>245.6</v>
      </c>
      <c r="P961" s="139">
        <f t="shared" si="90"/>
        <v>44.400000000000006</v>
      </c>
      <c r="Q961" s="41"/>
    </row>
    <row r="962" spans="2:17" ht="15" customHeight="1" x14ac:dyDescent="0.3">
      <c r="B962" s="142">
        <f t="shared" ref="B962:B1025" si="94">F962</f>
        <v>2612.42</v>
      </c>
      <c r="C962" s="128"/>
      <c r="D962" s="129">
        <f t="shared" ref="D962:D1025" si="95">F961</f>
        <v>2607.56</v>
      </c>
      <c r="E962" s="144">
        <v>46254</v>
      </c>
      <c r="F962" s="37">
        <v>2612.42</v>
      </c>
      <c r="G962" s="145">
        <v>46255</v>
      </c>
      <c r="H962" s="76">
        <f t="shared" ref="H962:H1025" si="96">F962-D962</f>
        <v>4.8600000000001273</v>
      </c>
      <c r="K962" s="134">
        <v>959</v>
      </c>
      <c r="L962" s="135">
        <v>46255</v>
      </c>
      <c r="M962" s="136">
        <v>150</v>
      </c>
      <c r="N962" s="137">
        <f t="shared" si="89"/>
        <v>245.6</v>
      </c>
      <c r="O962" s="138">
        <v>310.625</v>
      </c>
      <c r="P962" s="139">
        <f t="shared" si="90"/>
        <v>84.975000000000023</v>
      </c>
      <c r="Q962" s="41"/>
    </row>
    <row r="963" spans="2:17" ht="15" customHeight="1" x14ac:dyDescent="0.3">
      <c r="B963" s="142">
        <f t="shared" si="94"/>
        <v>2618.81</v>
      </c>
      <c r="C963" s="128"/>
      <c r="D963" s="129">
        <f t="shared" si="95"/>
        <v>2612.42</v>
      </c>
      <c r="E963" s="144">
        <v>46255</v>
      </c>
      <c r="F963" s="37">
        <v>2618.81</v>
      </c>
      <c r="G963" s="145">
        <v>46256</v>
      </c>
      <c r="H963" s="76">
        <f t="shared" si="96"/>
        <v>6.3899999999998727</v>
      </c>
      <c r="K963" s="134">
        <v>960</v>
      </c>
      <c r="L963" s="135">
        <v>46256</v>
      </c>
      <c r="M963" s="136"/>
      <c r="N963" s="137">
        <f t="shared" ref="N963:N1026" si="97">O962</f>
        <v>310.625</v>
      </c>
      <c r="O963" s="138">
        <v>310.625</v>
      </c>
      <c r="P963" s="139">
        <f t="shared" ref="P963:P1026" si="98">M963+N963-O963</f>
        <v>0</v>
      </c>
      <c r="Q963" s="41"/>
    </row>
    <row r="964" spans="2:17" ht="15" customHeight="1" x14ac:dyDescent="0.3">
      <c r="B964" s="142">
        <f t="shared" si="94"/>
        <v>2618.81</v>
      </c>
      <c r="C964" s="128"/>
      <c r="D964" s="129">
        <f t="shared" si="95"/>
        <v>2618.81</v>
      </c>
      <c r="E964" s="144">
        <v>46256</v>
      </c>
      <c r="F964" s="37">
        <v>2618.81</v>
      </c>
      <c r="G964" s="145">
        <v>46257</v>
      </c>
      <c r="H964" s="76">
        <f t="shared" si="96"/>
        <v>0</v>
      </c>
      <c r="K964" s="134">
        <v>961</v>
      </c>
      <c r="L964" s="135">
        <v>46257</v>
      </c>
      <c r="M964" s="136"/>
      <c r="N964" s="137">
        <f t="shared" si="97"/>
        <v>310.625</v>
      </c>
      <c r="O964" s="138">
        <v>310.625</v>
      </c>
      <c r="P964" s="139">
        <f t="shared" si="98"/>
        <v>0</v>
      </c>
      <c r="Q964" s="41"/>
    </row>
    <row r="965" spans="2:17" ht="15" customHeight="1" x14ac:dyDescent="0.3">
      <c r="B965" s="142">
        <f t="shared" si="94"/>
        <v>2618.81</v>
      </c>
      <c r="C965" s="128"/>
      <c r="D965" s="129">
        <f t="shared" si="95"/>
        <v>2618.81</v>
      </c>
      <c r="E965" s="144">
        <v>46257</v>
      </c>
      <c r="F965" s="37">
        <v>2618.81</v>
      </c>
      <c r="G965" s="145">
        <v>46258</v>
      </c>
      <c r="H965" s="76">
        <f t="shared" si="96"/>
        <v>0</v>
      </c>
      <c r="K965" s="134">
        <v>962</v>
      </c>
      <c r="L965" s="135">
        <v>46258</v>
      </c>
      <c r="M965" s="136"/>
      <c r="N965" s="137">
        <f t="shared" si="97"/>
        <v>310.625</v>
      </c>
      <c r="O965" s="138">
        <v>290</v>
      </c>
      <c r="P965" s="139">
        <f t="shared" si="98"/>
        <v>20.625</v>
      </c>
      <c r="Q965" s="41"/>
    </row>
    <row r="966" spans="2:17" ht="15" customHeight="1" x14ac:dyDescent="0.3">
      <c r="B966" s="142">
        <f t="shared" si="94"/>
        <v>2622.68</v>
      </c>
      <c r="C966" s="128"/>
      <c r="D966" s="129">
        <f t="shared" si="95"/>
        <v>2618.81</v>
      </c>
      <c r="E966" s="144">
        <v>46258</v>
      </c>
      <c r="F966" s="37">
        <v>2622.68</v>
      </c>
      <c r="G966" s="145">
        <v>46259</v>
      </c>
      <c r="H966" s="76">
        <f t="shared" si="96"/>
        <v>3.8699999999998909</v>
      </c>
      <c r="K966" s="134">
        <v>963</v>
      </c>
      <c r="L966" s="135">
        <v>46259</v>
      </c>
      <c r="M966" s="136"/>
      <c r="N966" s="137">
        <f t="shared" si="97"/>
        <v>290</v>
      </c>
      <c r="O966" s="138">
        <v>248.4</v>
      </c>
      <c r="P966" s="139">
        <f t="shared" si="98"/>
        <v>41.599999999999994</v>
      </c>
      <c r="Q966" s="41"/>
    </row>
    <row r="967" spans="2:17" ht="15" customHeight="1" x14ac:dyDescent="0.3">
      <c r="B967" s="142">
        <f t="shared" si="94"/>
        <v>2627.06</v>
      </c>
      <c r="C967" s="128"/>
      <c r="D967" s="129">
        <f t="shared" si="95"/>
        <v>2622.68</v>
      </c>
      <c r="E967" s="144">
        <v>46259</v>
      </c>
      <c r="F967" s="37">
        <v>2627.06</v>
      </c>
      <c r="G967" s="145">
        <v>46260</v>
      </c>
      <c r="H967" s="76">
        <f t="shared" si="96"/>
        <v>4.3800000000001091</v>
      </c>
      <c r="K967" s="134">
        <v>964</v>
      </c>
      <c r="L967" s="135">
        <v>46260</v>
      </c>
      <c r="M967" s="136">
        <v>180</v>
      </c>
      <c r="N967" s="137">
        <f t="shared" si="97"/>
        <v>248.4</v>
      </c>
      <c r="O967" s="138">
        <v>330</v>
      </c>
      <c r="P967" s="139">
        <f t="shared" si="98"/>
        <v>98.399999999999977</v>
      </c>
      <c r="Q967" s="41"/>
    </row>
    <row r="968" spans="2:17" ht="15" customHeight="1" x14ac:dyDescent="0.3">
      <c r="B968" s="142">
        <f t="shared" si="94"/>
        <v>2631.61</v>
      </c>
      <c r="C968" s="128"/>
      <c r="D968" s="129">
        <f t="shared" si="95"/>
        <v>2627.06</v>
      </c>
      <c r="E968" s="144">
        <v>46260</v>
      </c>
      <c r="F968" s="37">
        <v>2631.61</v>
      </c>
      <c r="G968" s="145">
        <v>46261</v>
      </c>
      <c r="H968" s="76">
        <f t="shared" si="96"/>
        <v>4.5500000000001819</v>
      </c>
      <c r="K968" s="134">
        <v>965</v>
      </c>
      <c r="L968" s="135">
        <v>46261</v>
      </c>
      <c r="M968" s="136"/>
      <c r="N968" s="137">
        <f t="shared" si="97"/>
        <v>330</v>
      </c>
      <c r="O968" s="138">
        <v>301</v>
      </c>
      <c r="P968" s="139">
        <f t="shared" si="98"/>
        <v>29</v>
      </c>
      <c r="Q968" s="41"/>
    </row>
    <row r="969" spans="2:17" ht="15" customHeight="1" x14ac:dyDescent="0.3">
      <c r="B969" s="142">
        <f t="shared" si="94"/>
        <v>2638.07</v>
      </c>
      <c r="C969" s="128"/>
      <c r="D969" s="129">
        <f t="shared" si="95"/>
        <v>2631.61</v>
      </c>
      <c r="E969" s="144">
        <v>46261</v>
      </c>
      <c r="F969" s="37">
        <v>2638.07</v>
      </c>
      <c r="G969" s="145">
        <v>46262</v>
      </c>
      <c r="H969" s="76">
        <f t="shared" si="96"/>
        <v>6.4600000000000364</v>
      </c>
      <c r="K969" s="134">
        <v>966</v>
      </c>
      <c r="L969" s="135">
        <v>46262</v>
      </c>
      <c r="M969" s="136"/>
      <c r="N969" s="137">
        <f t="shared" si="97"/>
        <v>301</v>
      </c>
      <c r="O969" s="138">
        <v>279</v>
      </c>
      <c r="P969" s="139">
        <f t="shared" si="98"/>
        <v>22</v>
      </c>
      <c r="Q969" s="41"/>
    </row>
    <row r="970" spans="2:17" ht="15" customHeight="1" x14ac:dyDescent="0.3">
      <c r="B970" s="142">
        <f t="shared" si="94"/>
        <v>2643.77</v>
      </c>
      <c r="C970" s="128"/>
      <c r="D970" s="129">
        <f t="shared" si="95"/>
        <v>2638.07</v>
      </c>
      <c r="E970" s="144">
        <v>46262</v>
      </c>
      <c r="F970" s="37">
        <v>2643.77</v>
      </c>
      <c r="G970" s="145">
        <v>46263</v>
      </c>
      <c r="H970" s="76">
        <f t="shared" si="96"/>
        <v>5.6999999999998181</v>
      </c>
      <c r="K970" s="134">
        <v>967</v>
      </c>
      <c r="L970" s="135">
        <v>46263</v>
      </c>
      <c r="M970" s="136">
        <v>150</v>
      </c>
      <c r="N970" s="137">
        <f t="shared" si="97"/>
        <v>279</v>
      </c>
      <c r="O970" s="138">
        <v>309.25</v>
      </c>
      <c r="P970" s="139">
        <f t="shared" si="98"/>
        <v>119.75</v>
      </c>
      <c r="Q970" s="41"/>
    </row>
    <row r="971" spans="2:17" ht="15" customHeight="1" x14ac:dyDescent="0.3">
      <c r="B971" s="142">
        <f t="shared" si="94"/>
        <v>2649.26</v>
      </c>
      <c r="C971" s="128"/>
      <c r="D971" s="129">
        <f t="shared" si="95"/>
        <v>2643.77</v>
      </c>
      <c r="E971" s="144">
        <v>46263</v>
      </c>
      <c r="F971" s="37">
        <v>2649.26</v>
      </c>
      <c r="G971" s="145">
        <v>46264</v>
      </c>
      <c r="H971" s="76">
        <f t="shared" si="96"/>
        <v>5.4900000000002365</v>
      </c>
      <c r="K971" s="134">
        <v>968</v>
      </c>
      <c r="L971" s="135">
        <v>46264</v>
      </c>
      <c r="M971" s="136"/>
      <c r="N971" s="137">
        <f t="shared" si="97"/>
        <v>309.25</v>
      </c>
      <c r="O971" s="138">
        <v>309.25</v>
      </c>
      <c r="P971" s="139">
        <f t="shared" si="98"/>
        <v>0</v>
      </c>
      <c r="Q971" s="41"/>
    </row>
    <row r="972" spans="2:17" ht="15" customHeight="1" x14ac:dyDescent="0.3">
      <c r="B972" s="142">
        <f t="shared" si="94"/>
        <v>2649.65</v>
      </c>
      <c r="C972" s="128"/>
      <c r="D972" s="129">
        <f t="shared" si="95"/>
        <v>2649.26</v>
      </c>
      <c r="E972" s="144">
        <v>46264</v>
      </c>
      <c r="F972" s="37">
        <v>2649.65</v>
      </c>
      <c r="G972" s="145">
        <v>46265</v>
      </c>
      <c r="H972" s="76">
        <f t="shared" si="96"/>
        <v>0.38999999999987267</v>
      </c>
      <c r="K972" s="134">
        <v>969</v>
      </c>
      <c r="L972" s="135">
        <v>46265</v>
      </c>
      <c r="M972" s="136"/>
      <c r="N972" s="137">
        <f t="shared" si="97"/>
        <v>309.25</v>
      </c>
      <c r="O972" s="138">
        <v>236.9</v>
      </c>
      <c r="P972" s="139">
        <f t="shared" si="98"/>
        <v>72.349999999999994</v>
      </c>
      <c r="Q972" s="41"/>
    </row>
    <row r="973" spans="2:17" ht="15" customHeight="1" x14ac:dyDescent="0.3">
      <c r="B973" s="142">
        <f t="shared" si="94"/>
        <v>10.85</v>
      </c>
      <c r="C973" s="128"/>
      <c r="D973" s="129">
        <f t="shared" si="95"/>
        <v>2649.65</v>
      </c>
      <c r="E973" s="144">
        <v>46265</v>
      </c>
      <c r="F973" s="37">
        <v>10.85</v>
      </c>
      <c r="G973" s="145">
        <v>46266</v>
      </c>
      <c r="H973" s="76">
        <f t="shared" si="96"/>
        <v>-2638.8</v>
      </c>
      <c r="K973" s="134">
        <v>970</v>
      </c>
      <c r="L973" s="135">
        <v>46266</v>
      </c>
      <c r="M973" s="136">
        <v>270</v>
      </c>
      <c r="N973" s="137">
        <f t="shared" si="97"/>
        <v>236.9</v>
      </c>
      <c r="O973" s="138">
        <v>250</v>
      </c>
      <c r="P973" s="139">
        <f t="shared" si="98"/>
        <v>256.89999999999998</v>
      </c>
      <c r="Q973" s="41"/>
    </row>
    <row r="974" spans="2:17" ht="15" customHeight="1" x14ac:dyDescent="0.3">
      <c r="B974" s="142">
        <f t="shared" si="94"/>
        <v>29.13</v>
      </c>
      <c r="C974" s="128"/>
      <c r="D974" s="129">
        <f t="shared" si="95"/>
        <v>10.85</v>
      </c>
      <c r="E974" s="144">
        <v>46266</v>
      </c>
      <c r="F974" s="37">
        <v>29.13</v>
      </c>
      <c r="G974" s="145">
        <v>46267</v>
      </c>
      <c r="H974" s="76">
        <f t="shared" si="96"/>
        <v>18.28</v>
      </c>
      <c r="K974" s="134">
        <v>971</v>
      </c>
      <c r="L974" s="135">
        <v>46267</v>
      </c>
      <c r="M974" s="136">
        <v>155</v>
      </c>
      <c r="N974" s="137">
        <f t="shared" si="97"/>
        <v>250</v>
      </c>
      <c r="O974" s="138">
        <v>375</v>
      </c>
      <c r="P974" s="139">
        <f t="shared" si="98"/>
        <v>30</v>
      </c>
      <c r="Q974" s="41"/>
    </row>
    <row r="975" spans="2:17" ht="15" customHeight="1" x14ac:dyDescent="0.3">
      <c r="B975" s="142">
        <f t="shared" si="94"/>
        <v>33.04</v>
      </c>
      <c r="C975" s="128"/>
      <c r="D975" s="129">
        <f t="shared" si="95"/>
        <v>29.13</v>
      </c>
      <c r="E975" s="144">
        <v>46267</v>
      </c>
      <c r="F975" s="37">
        <v>33.04</v>
      </c>
      <c r="G975" s="145">
        <v>46268</v>
      </c>
      <c r="H975" s="76">
        <f t="shared" si="96"/>
        <v>3.91</v>
      </c>
      <c r="K975" s="134">
        <v>972</v>
      </c>
      <c r="L975" s="135">
        <v>46268</v>
      </c>
      <c r="M975" s="136"/>
      <c r="N975" s="137">
        <f t="shared" si="97"/>
        <v>375</v>
      </c>
      <c r="O975" s="138">
        <v>298</v>
      </c>
      <c r="P975" s="139">
        <f t="shared" si="98"/>
        <v>77</v>
      </c>
      <c r="Q975" s="41"/>
    </row>
    <row r="976" spans="2:17" ht="15" customHeight="1" x14ac:dyDescent="0.3">
      <c r="B976" s="142">
        <f t="shared" si="94"/>
        <v>39.26</v>
      </c>
      <c r="C976" s="128"/>
      <c r="D976" s="129">
        <f t="shared" si="95"/>
        <v>33.04</v>
      </c>
      <c r="E976" s="144">
        <v>46268</v>
      </c>
      <c r="F976" s="37">
        <v>39.26</v>
      </c>
      <c r="G976" s="145">
        <v>46269</v>
      </c>
      <c r="H976" s="76">
        <f t="shared" si="96"/>
        <v>6.2199999999999989</v>
      </c>
      <c r="K976" s="134">
        <v>973</v>
      </c>
      <c r="L976" s="135">
        <v>46269</v>
      </c>
      <c r="M976" s="136"/>
      <c r="N976" s="137">
        <f t="shared" si="97"/>
        <v>298</v>
      </c>
      <c r="O976" s="138">
        <v>167.2</v>
      </c>
      <c r="P976" s="139">
        <f t="shared" si="98"/>
        <v>130.80000000000001</v>
      </c>
      <c r="Q976" s="41"/>
    </row>
    <row r="977" spans="2:17" ht="15" customHeight="1" x14ac:dyDescent="0.3">
      <c r="B977" s="142">
        <f t="shared" si="94"/>
        <v>55.09</v>
      </c>
      <c r="C977" s="128"/>
      <c r="D977" s="129">
        <f t="shared" si="95"/>
        <v>39.26</v>
      </c>
      <c r="E977" s="144">
        <v>46269</v>
      </c>
      <c r="F977" s="37">
        <v>55.09</v>
      </c>
      <c r="G977" s="145">
        <v>46270</v>
      </c>
      <c r="H977" s="76">
        <f t="shared" si="96"/>
        <v>15.830000000000005</v>
      </c>
      <c r="K977" s="134">
        <v>974</v>
      </c>
      <c r="L977" s="135">
        <v>46270</v>
      </c>
      <c r="M977" s="136">
        <v>210</v>
      </c>
      <c r="N977" s="137">
        <f t="shared" si="97"/>
        <v>167.2</v>
      </c>
      <c r="O977" s="138">
        <v>268</v>
      </c>
      <c r="P977" s="139">
        <f t="shared" si="98"/>
        <v>109.19999999999999</v>
      </c>
      <c r="Q977" s="41"/>
    </row>
    <row r="978" spans="2:17" ht="15" customHeight="1" x14ac:dyDescent="0.3">
      <c r="B978" s="142">
        <f t="shared" si="94"/>
        <v>66.989999999999995</v>
      </c>
      <c r="C978" s="128"/>
      <c r="D978" s="129">
        <f t="shared" si="95"/>
        <v>55.09</v>
      </c>
      <c r="E978" s="144">
        <v>46270</v>
      </c>
      <c r="F978" s="37">
        <v>66.989999999999995</v>
      </c>
      <c r="G978" s="145">
        <v>46271</v>
      </c>
      <c r="H978" s="76">
        <f t="shared" si="96"/>
        <v>11.899999999999991</v>
      </c>
      <c r="K978" s="134">
        <v>975</v>
      </c>
      <c r="L978" s="135">
        <v>46271</v>
      </c>
      <c r="M978" s="136"/>
      <c r="N978" s="137">
        <f t="shared" si="97"/>
        <v>268</v>
      </c>
      <c r="O978" s="138">
        <v>228.8</v>
      </c>
      <c r="P978" s="139">
        <f t="shared" si="98"/>
        <v>39.199999999999989</v>
      </c>
      <c r="Q978" s="41"/>
    </row>
    <row r="979" spans="2:17" ht="15" customHeight="1" x14ac:dyDescent="0.3">
      <c r="B979" s="142">
        <f t="shared" si="94"/>
        <v>73.02</v>
      </c>
      <c r="C979" s="128"/>
      <c r="D979" s="129">
        <f t="shared" si="95"/>
        <v>66.989999999999995</v>
      </c>
      <c r="E979" s="144">
        <v>46271</v>
      </c>
      <c r="F979" s="37">
        <v>73.02</v>
      </c>
      <c r="G979" s="145">
        <v>46272</v>
      </c>
      <c r="H979" s="76">
        <f t="shared" si="96"/>
        <v>6.0300000000000011</v>
      </c>
      <c r="K979" s="134">
        <v>976</v>
      </c>
      <c r="L979" s="135">
        <v>46272</v>
      </c>
      <c r="M979" s="136"/>
      <c r="N979" s="137">
        <f t="shared" si="97"/>
        <v>228.8</v>
      </c>
      <c r="O979" s="138"/>
      <c r="P979" s="139">
        <f t="shared" si="98"/>
        <v>228.8</v>
      </c>
      <c r="Q979" s="41"/>
    </row>
    <row r="980" spans="2:17" ht="15" customHeight="1" x14ac:dyDescent="0.3">
      <c r="B980" s="142">
        <f t="shared" si="94"/>
        <v>0</v>
      </c>
      <c r="C980" s="128"/>
      <c r="D980" s="129">
        <f t="shared" si="95"/>
        <v>73.02</v>
      </c>
      <c r="E980" s="144">
        <v>46272</v>
      </c>
      <c r="F980" s="37"/>
      <c r="G980" s="145">
        <v>46273</v>
      </c>
      <c r="H980" s="76">
        <f t="shared" si="96"/>
        <v>-73.02</v>
      </c>
      <c r="K980" s="134">
        <v>977</v>
      </c>
      <c r="L980" s="135">
        <v>46273</v>
      </c>
      <c r="M980" s="136"/>
      <c r="N980" s="137">
        <f t="shared" si="97"/>
        <v>0</v>
      </c>
      <c r="O980" s="138"/>
      <c r="P980" s="139">
        <f t="shared" si="98"/>
        <v>0</v>
      </c>
      <c r="Q980" s="41"/>
    </row>
    <row r="981" spans="2:17" ht="15" customHeight="1" x14ac:dyDescent="0.3">
      <c r="B981" s="142">
        <f t="shared" si="94"/>
        <v>0</v>
      </c>
      <c r="C981" s="128"/>
      <c r="D981" s="129">
        <f t="shared" si="95"/>
        <v>0</v>
      </c>
      <c r="E981" s="144">
        <v>46273</v>
      </c>
      <c r="F981" s="37"/>
      <c r="G981" s="145">
        <v>46274</v>
      </c>
      <c r="H981" s="76">
        <f t="shared" si="96"/>
        <v>0</v>
      </c>
      <c r="K981" s="134">
        <v>978</v>
      </c>
      <c r="L981" s="135">
        <v>46274</v>
      </c>
      <c r="M981" s="136"/>
      <c r="N981" s="137">
        <f t="shared" si="97"/>
        <v>0</v>
      </c>
      <c r="O981" s="138"/>
      <c r="P981" s="139">
        <f t="shared" si="98"/>
        <v>0</v>
      </c>
      <c r="Q981" s="41"/>
    </row>
    <row r="982" spans="2:17" ht="15" customHeight="1" x14ac:dyDescent="0.3">
      <c r="B982" s="142">
        <f t="shared" si="94"/>
        <v>0</v>
      </c>
      <c r="C982" s="128"/>
      <c r="D982" s="129">
        <f t="shared" si="95"/>
        <v>0</v>
      </c>
      <c r="E982" s="144">
        <v>46274</v>
      </c>
      <c r="F982" s="37"/>
      <c r="G982" s="145">
        <v>46275</v>
      </c>
      <c r="H982" s="76">
        <f t="shared" si="96"/>
        <v>0</v>
      </c>
      <c r="K982" s="134">
        <v>979</v>
      </c>
      <c r="L982" s="135">
        <v>46275</v>
      </c>
      <c r="M982" s="136"/>
      <c r="N982" s="137">
        <f t="shared" si="97"/>
        <v>0</v>
      </c>
      <c r="O982" s="138"/>
      <c r="P982" s="139">
        <f t="shared" si="98"/>
        <v>0</v>
      </c>
      <c r="Q982" s="41"/>
    </row>
    <row r="983" spans="2:17" ht="15" customHeight="1" x14ac:dyDescent="0.3">
      <c r="B983" s="142">
        <f t="shared" si="94"/>
        <v>0</v>
      </c>
      <c r="C983" s="128"/>
      <c r="D983" s="129">
        <f t="shared" si="95"/>
        <v>0</v>
      </c>
      <c r="E983" s="144">
        <v>46275</v>
      </c>
      <c r="F983" s="37"/>
      <c r="G983" s="145">
        <v>46276</v>
      </c>
      <c r="H983" s="76">
        <f t="shared" si="96"/>
        <v>0</v>
      </c>
      <c r="K983" s="134">
        <v>980</v>
      </c>
      <c r="L983" s="135">
        <v>46276</v>
      </c>
      <c r="M983" s="136"/>
      <c r="N983" s="137">
        <f t="shared" si="97"/>
        <v>0</v>
      </c>
      <c r="O983" s="138"/>
      <c r="P983" s="139">
        <f t="shared" si="98"/>
        <v>0</v>
      </c>
      <c r="Q983" s="41"/>
    </row>
    <row r="984" spans="2:17" ht="15" customHeight="1" x14ac:dyDescent="0.3">
      <c r="B984" s="142">
        <f t="shared" si="94"/>
        <v>0</v>
      </c>
      <c r="C984" s="128"/>
      <c r="D984" s="129">
        <f t="shared" si="95"/>
        <v>0</v>
      </c>
      <c r="E984" s="144">
        <v>46276</v>
      </c>
      <c r="F984" s="37"/>
      <c r="G984" s="145">
        <v>46277</v>
      </c>
      <c r="H984" s="76">
        <f t="shared" si="96"/>
        <v>0</v>
      </c>
      <c r="K984" s="134">
        <v>981</v>
      </c>
      <c r="L984" s="135">
        <v>46277</v>
      </c>
      <c r="M984" s="136"/>
      <c r="N984" s="137">
        <f t="shared" si="97"/>
        <v>0</v>
      </c>
      <c r="O984" s="138"/>
      <c r="P984" s="139">
        <f t="shared" si="98"/>
        <v>0</v>
      </c>
      <c r="Q984" s="41"/>
    </row>
    <row r="985" spans="2:17" ht="15" customHeight="1" x14ac:dyDescent="0.3">
      <c r="B985" s="142">
        <f t="shared" si="94"/>
        <v>0</v>
      </c>
      <c r="C985" s="128"/>
      <c r="D985" s="129">
        <f t="shared" si="95"/>
        <v>0</v>
      </c>
      <c r="E985" s="144">
        <v>46277</v>
      </c>
      <c r="F985" s="37"/>
      <c r="G985" s="145">
        <v>46278</v>
      </c>
      <c r="H985" s="76">
        <f t="shared" si="96"/>
        <v>0</v>
      </c>
      <c r="K985" s="134">
        <v>982</v>
      </c>
      <c r="L985" s="135">
        <v>46278</v>
      </c>
      <c r="M985" s="136"/>
      <c r="N985" s="137">
        <f t="shared" si="97"/>
        <v>0</v>
      </c>
      <c r="O985" s="138"/>
      <c r="P985" s="139">
        <f t="shared" si="98"/>
        <v>0</v>
      </c>
      <c r="Q985" s="41"/>
    </row>
    <row r="986" spans="2:17" ht="15" customHeight="1" x14ac:dyDescent="0.3">
      <c r="B986" s="142">
        <f t="shared" si="94"/>
        <v>0</v>
      </c>
      <c r="C986" s="128"/>
      <c r="D986" s="129">
        <f t="shared" si="95"/>
        <v>0</v>
      </c>
      <c r="E986" s="144">
        <v>46278</v>
      </c>
      <c r="F986" s="37"/>
      <c r="G986" s="145">
        <v>46279</v>
      </c>
      <c r="H986" s="76">
        <f t="shared" si="96"/>
        <v>0</v>
      </c>
      <c r="K986" s="134">
        <v>983</v>
      </c>
      <c r="L986" s="135">
        <v>46279</v>
      </c>
      <c r="M986" s="136"/>
      <c r="N986" s="137">
        <f t="shared" si="97"/>
        <v>0</v>
      </c>
      <c r="O986" s="138"/>
      <c r="P986" s="139">
        <f t="shared" si="98"/>
        <v>0</v>
      </c>
      <c r="Q986" s="41"/>
    </row>
    <row r="987" spans="2:17" ht="15" customHeight="1" x14ac:dyDescent="0.3">
      <c r="B987" s="142">
        <f t="shared" si="94"/>
        <v>0</v>
      </c>
      <c r="C987" s="128"/>
      <c r="D987" s="129">
        <f t="shared" si="95"/>
        <v>0</v>
      </c>
      <c r="E987" s="144">
        <v>46279</v>
      </c>
      <c r="F987" s="37"/>
      <c r="G987" s="145">
        <v>46280</v>
      </c>
      <c r="H987" s="76">
        <f t="shared" si="96"/>
        <v>0</v>
      </c>
      <c r="K987" s="134">
        <v>984</v>
      </c>
      <c r="L987" s="135">
        <v>46280</v>
      </c>
      <c r="M987" s="136"/>
      <c r="N987" s="137">
        <f t="shared" si="97"/>
        <v>0</v>
      </c>
      <c r="O987" s="138"/>
      <c r="P987" s="139">
        <f t="shared" si="98"/>
        <v>0</v>
      </c>
      <c r="Q987" s="41"/>
    </row>
    <row r="988" spans="2:17" ht="15" customHeight="1" x14ac:dyDescent="0.3">
      <c r="B988" s="142">
        <f t="shared" si="94"/>
        <v>0</v>
      </c>
      <c r="C988" s="128"/>
      <c r="D988" s="129">
        <f t="shared" si="95"/>
        <v>0</v>
      </c>
      <c r="E988" s="144">
        <v>46280</v>
      </c>
      <c r="F988" s="37"/>
      <c r="G988" s="145">
        <v>46281</v>
      </c>
      <c r="H988" s="76">
        <f t="shared" si="96"/>
        <v>0</v>
      </c>
      <c r="K988" s="134">
        <v>985</v>
      </c>
      <c r="L988" s="135">
        <v>46281</v>
      </c>
      <c r="M988" s="136"/>
      <c r="N988" s="137">
        <f t="shared" si="97"/>
        <v>0</v>
      </c>
      <c r="O988" s="138"/>
      <c r="P988" s="139">
        <f t="shared" si="98"/>
        <v>0</v>
      </c>
      <c r="Q988" s="41"/>
    </row>
    <row r="989" spans="2:17" ht="15" customHeight="1" x14ac:dyDescent="0.3">
      <c r="B989" s="142">
        <f t="shared" si="94"/>
        <v>0</v>
      </c>
      <c r="C989" s="128"/>
      <c r="D989" s="129">
        <f t="shared" si="95"/>
        <v>0</v>
      </c>
      <c r="E989" s="144">
        <v>46281</v>
      </c>
      <c r="F989" s="37"/>
      <c r="G989" s="145">
        <v>46282</v>
      </c>
      <c r="H989" s="76">
        <f t="shared" si="96"/>
        <v>0</v>
      </c>
      <c r="K989" s="134">
        <v>986</v>
      </c>
      <c r="L989" s="135">
        <v>46282</v>
      </c>
      <c r="M989" s="136"/>
      <c r="N989" s="137">
        <f t="shared" si="97"/>
        <v>0</v>
      </c>
      <c r="O989" s="138"/>
      <c r="P989" s="139">
        <f t="shared" si="98"/>
        <v>0</v>
      </c>
      <c r="Q989" s="41"/>
    </row>
    <row r="990" spans="2:17" ht="15" customHeight="1" x14ac:dyDescent="0.3">
      <c r="B990" s="142">
        <f t="shared" si="94"/>
        <v>0</v>
      </c>
      <c r="C990" s="128"/>
      <c r="D990" s="129">
        <f t="shared" si="95"/>
        <v>0</v>
      </c>
      <c r="E990" s="144">
        <v>46282</v>
      </c>
      <c r="F990" s="37"/>
      <c r="G990" s="145">
        <v>46283</v>
      </c>
      <c r="H990" s="76">
        <f t="shared" si="96"/>
        <v>0</v>
      </c>
      <c r="K990" s="134">
        <v>987</v>
      </c>
      <c r="L990" s="135">
        <v>46283</v>
      </c>
      <c r="M990" s="136"/>
      <c r="N990" s="137">
        <f t="shared" si="97"/>
        <v>0</v>
      </c>
      <c r="O990" s="138"/>
      <c r="P990" s="139">
        <f t="shared" si="98"/>
        <v>0</v>
      </c>
      <c r="Q990" s="41"/>
    </row>
    <row r="991" spans="2:17" ht="15" customHeight="1" x14ac:dyDescent="0.3">
      <c r="B991" s="142">
        <f t="shared" si="94"/>
        <v>0</v>
      </c>
      <c r="C991" s="128"/>
      <c r="D991" s="129">
        <f t="shared" si="95"/>
        <v>0</v>
      </c>
      <c r="E991" s="144">
        <v>46283</v>
      </c>
      <c r="F991" s="37"/>
      <c r="G991" s="145">
        <v>46284</v>
      </c>
      <c r="H991" s="76">
        <f t="shared" si="96"/>
        <v>0</v>
      </c>
      <c r="K991" s="134">
        <v>988</v>
      </c>
      <c r="L991" s="135">
        <v>46284</v>
      </c>
      <c r="M991" s="136"/>
      <c r="N991" s="137">
        <f t="shared" si="97"/>
        <v>0</v>
      </c>
      <c r="O991" s="138"/>
      <c r="P991" s="139">
        <f t="shared" si="98"/>
        <v>0</v>
      </c>
      <c r="Q991" s="41"/>
    </row>
    <row r="992" spans="2:17" ht="15" customHeight="1" x14ac:dyDescent="0.3">
      <c r="B992" s="142">
        <f t="shared" si="94"/>
        <v>0</v>
      </c>
      <c r="C992" s="128"/>
      <c r="D992" s="129">
        <f t="shared" si="95"/>
        <v>0</v>
      </c>
      <c r="E992" s="144">
        <v>46284</v>
      </c>
      <c r="F992" s="37"/>
      <c r="G992" s="145">
        <v>46285</v>
      </c>
      <c r="H992" s="76">
        <f t="shared" si="96"/>
        <v>0</v>
      </c>
      <c r="K992" s="134">
        <v>989</v>
      </c>
      <c r="L992" s="135">
        <v>46285</v>
      </c>
      <c r="M992" s="136"/>
      <c r="N992" s="137">
        <f t="shared" si="97"/>
        <v>0</v>
      </c>
      <c r="O992" s="138"/>
      <c r="P992" s="139">
        <f t="shared" si="98"/>
        <v>0</v>
      </c>
      <c r="Q992" s="41"/>
    </row>
    <row r="993" spans="2:17" ht="15" customHeight="1" x14ac:dyDescent="0.3">
      <c r="B993" s="142">
        <f t="shared" si="94"/>
        <v>0</v>
      </c>
      <c r="C993" s="128"/>
      <c r="D993" s="129">
        <f t="shared" si="95"/>
        <v>0</v>
      </c>
      <c r="E993" s="144">
        <v>46285</v>
      </c>
      <c r="F993" s="37"/>
      <c r="G993" s="145">
        <v>46286</v>
      </c>
      <c r="H993" s="76">
        <f t="shared" si="96"/>
        <v>0</v>
      </c>
      <c r="K993" s="134">
        <v>990</v>
      </c>
      <c r="L993" s="135">
        <v>46286</v>
      </c>
      <c r="M993" s="136"/>
      <c r="N993" s="137">
        <f t="shared" si="97"/>
        <v>0</v>
      </c>
      <c r="O993" s="138"/>
      <c r="P993" s="139">
        <f t="shared" si="98"/>
        <v>0</v>
      </c>
      <c r="Q993" s="41"/>
    </row>
    <row r="994" spans="2:17" ht="15" customHeight="1" x14ac:dyDescent="0.3">
      <c r="B994" s="142">
        <f t="shared" si="94"/>
        <v>0</v>
      </c>
      <c r="C994" s="128"/>
      <c r="D994" s="129">
        <f t="shared" si="95"/>
        <v>0</v>
      </c>
      <c r="E994" s="144">
        <v>46286</v>
      </c>
      <c r="F994" s="37"/>
      <c r="G994" s="145">
        <v>46287</v>
      </c>
      <c r="H994" s="76">
        <f t="shared" si="96"/>
        <v>0</v>
      </c>
      <c r="K994" s="134">
        <v>991</v>
      </c>
      <c r="L994" s="135">
        <v>46287</v>
      </c>
      <c r="M994" s="136"/>
      <c r="N994" s="137">
        <f t="shared" si="97"/>
        <v>0</v>
      </c>
      <c r="O994" s="138"/>
      <c r="P994" s="139">
        <f t="shared" si="98"/>
        <v>0</v>
      </c>
      <c r="Q994" s="41"/>
    </row>
    <row r="995" spans="2:17" ht="15" customHeight="1" x14ac:dyDescent="0.3">
      <c r="B995" s="142">
        <f t="shared" si="94"/>
        <v>0</v>
      </c>
      <c r="C995" s="128"/>
      <c r="D995" s="129">
        <f t="shared" si="95"/>
        <v>0</v>
      </c>
      <c r="E995" s="144">
        <v>46287</v>
      </c>
      <c r="F995" s="37"/>
      <c r="G995" s="145">
        <v>46288</v>
      </c>
      <c r="H995" s="76">
        <f t="shared" si="96"/>
        <v>0</v>
      </c>
      <c r="K995" s="134">
        <v>992</v>
      </c>
      <c r="L995" s="135">
        <v>46288</v>
      </c>
      <c r="M995" s="136"/>
      <c r="N995" s="137">
        <f t="shared" si="97"/>
        <v>0</v>
      </c>
      <c r="O995" s="138"/>
      <c r="P995" s="139">
        <f t="shared" si="98"/>
        <v>0</v>
      </c>
      <c r="Q995" s="41"/>
    </row>
    <row r="996" spans="2:17" ht="15" customHeight="1" x14ac:dyDescent="0.3">
      <c r="B996" s="142">
        <f t="shared" si="94"/>
        <v>0</v>
      </c>
      <c r="C996" s="128"/>
      <c r="D996" s="129">
        <f t="shared" si="95"/>
        <v>0</v>
      </c>
      <c r="E996" s="144">
        <v>46288</v>
      </c>
      <c r="F996" s="37"/>
      <c r="G996" s="145">
        <v>46289</v>
      </c>
      <c r="H996" s="76">
        <f t="shared" si="96"/>
        <v>0</v>
      </c>
      <c r="K996" s="134">
        <v>993</v>
      </c>
      <c r="L996" s="135">
        <v>46289</v>
      </c>
      <c r="M996" s="136"/>
      <c r="N996" s="137">
        <f t="shared" si="97"/>
        <v>0</v>
      </c>
      <c r="O996" s="138"/>
      <c r="P996" s="139">
        <f t="shared" si="98"/>
        <v>0</v>
      </c>
      <c r="Q996" s="41"/>
    </row>
    <row r="997" spans="2:17" ht="15" customHeight="1" x14ac:dyDescent="0.3">
      <c r="B997" s="142">
        <f t="shared" si="94"/>
        <v>0</v>
      </c>
      <c r="C997" s="128"/>
      <c r="D997" s="129">
        <f t="shared" si="95"/>
        <v>0</v>
      </c>
      <c r="E997" s="144">
        <v>46289</v>
      </c>
      <c r="F997" s="37"/>
      <c r="G997" s="145">
        <v>46290</v>
      </c>
      <c r="H997" s="76">
        <f t="shared" si="96"/>
        <v>0</v>
      </c>
      <c r="K997" s="134">
        <v>994</v>
      </c>
      <c r="L997" s="135">
        <v>46290</v>
      </c>
      <c r="M997" s="136"/>
      <c r="N997" s="137">
        <f t="shared" si="97"/>
        <v>0</v>
      </c>
      <c r="O997" s="138"/>
      <c r="P997" s="139">
        <f t="shared" si="98"/>
        <v>0</v>
      </c>
      <c r="Q997" s="41"/>
    </row>
    <row r="998" spans="2:17" ht="15" customHeight="1" x14ac:dyDescent="0.3">
      <c r="B998" s="142">
        <f t="shared" si="94"/>
        <v>0</v>
      </c>
      <c r="C998" s="128"/>
      <c r="D998" s="129">
        <f t="shared" si="95"/>
        <v>0</v>
      </c>
      <c r="E998" s="144">
        <v>46290</v>
      </c>
      <c r="F998" s="37"/>
      <c r="G998" s="145">
        <v>46291</v>
      </c>
      <c r="H998" s="76">
        <f t="shared" si="96"/>
        <v>0</v>
      </c>
      <c r="K998" s="134">
        <v>995</v>
      </c>
      <c r="L998" s="135">
        <v>46291</v>
      </c>
      <c r="M998" s="136"/>
      <c r="N998" s="137">
        <f t="shared" si="97"/>
        <v>0</v>
      </c>
      <c r="O998" s="138"/>
      <c r="P998" s="139">
        <f t="shared" si="98"/>
        <v>0</v>
      </c>
      <c r="Q998" s="41"/>
    </row>
    <row r="999" spans="2:17" ht="15" customHeight="1" x14ac:dyDescent="0.3">
      <c r="B999" s="142">
        <f t="shared" si="94"/>
        <v>0</v>
      </c>
      <c r="C999" s="128"/>
      <c r="D999" s="129">
        <f t="shared" si="95"/>
        <v>0</v>
      </c>
      <c r="E999" s="144">
        <v>46291</v>
      </c>
      <c r="F999" s="37"/>
      <c r="G999" s="145">
        <v>46292</v>
      </c>
      <c r="H999" s="76">
        <f t="shared" si="96"/>
        <v>0</v>
      </c>
      <c r="K999" s="134">
        <v>996</v>
      </c>
      <c r="L999" s="135">
        <v>46292</v>
      </c>
      <c r="M999" s="136"/>
      <c r="N999" s="137">
        <f t="shared" si="97"/>
        <v>0</v>
      </c>
      <c r="O999" s="138"/>
      <c r="P999" s="139">
        <f t="shared" si="98"/>
        <v>0</v>
      </c>
      <c r="Q999" s="41"/>
    </row>
    <row r="1000" spans="2:17" ht="15" customHeight="1" x14ac:dyDescent="0.3">
      <c r="B1000" s="142">
        <f t="shared" si="94"/>
        <v>0</v>
      </c>
      <c r="C1000" s="128"/>
      <c r="D1000" s="129">
        <f t="shared" si="95"/>
        <v>0</v>
      </c>
      <c r="E1000" s="144">
        <v>46292</v>
      </c>
      <c r="F1000" s="37"/>
      <c r="G1000" s="145">
        <v>46293</v>
      </c>
      <c r="H1000" s="76">
        <f t="shared" si="96"/>
        <v>0</v>
      </c>
      <c r="K1000" s="134">
        <v>997</v>
      </c>
      <c r="L1000" s="135">
        <v>46293</v>
      </c>
      <c r="M1000" s="136"/>
      <c r="N1000" s="137">
        <f t="shared" si="97"/>
        <v>0</v>
      </c>
      <c r="O1000" s="138"/>
      <c r="P1000" s="139">
        <f t="shared" si="98"/>
        <v>0</v>
      </c>
      <c r="Q1000" s="41"/>
    </row>
    <row r="1001" spans="2:17" ht="15" customHeight="1" x14ac:dyDescent="0.3">
      <c r="B1001" s="142">
        <f t="shared" si="94"/>
        <v>0</v>
      </c>
      <c r="C1001" s="128"/>
      <c r="D1001" s="129">
        <f t="shared" si="95"/>
        <v>0</v>
      </c>
      <c r="E1001" s="144">
        <v>46293</v>
      </c>
      <c r="F1001" s="37"/>
      <c r="G1001" s="145">
        <v>46294</v>
      </c>
      <c r="H1001" s="76">
        <f t="shared" si="96"/>
        <v>0</v>
      </c>
      <c r="K1001" s="134">
        <v>998</v>
      </c>
      <c r="L1001" s="135">
        <v>46294</v>
      </c>
      <c r="M1001" s="136"/>
      <c r="N1001" s="137">
        <f t="shared" si="97"/>
        <v>0</v>
      </c>
      <c r="O1001" s="138"/>
      <c r="P1001" s="139">
        <f t="shared" si="98"/>
        <v>0</v>
      </c>
      <c r="Q1001" s="41"/>
    </row>
    <row r="1002" spans="2:17" ht="15" customHeight="1" x14ac:dyDescent="0.3">
      <c r="B1002" s="142">
        <f t="shared" si="94"/>
        <v>0</v>
      </c>
      <c r="C1002" s="128"/>
      <c r="D1002" s="129">
        <f t="shared" si="95"/>
        <v>0</v>
      </c>
      <c r="E1002" s="144">
        <v>46294</v>
      </c>
      <c r="F1002" s="37"/>
      <c r="G1002" s="145">
        <v>46295</v>
      </c>
      <c r="H1002" s="76">
        <f t="shared" si="96"/>
        <v>0</v>
      </c>
      <c r="K1002" s="134">
        <v>999</v>
      </c>
      <c r="L1002" s="135">
        <v>46295</v>
      </c>
      <c r="M1002" s="136"/>
      <c r="N1002" s="137">
        <f t="shared" si="97"/>
        <v>0</v>
      </c>
      <c r="O1002" s="138"/>
      <c r="P1002" s="139">
        <f t="shared" si="98"/>
        <v>0</v>
      </c>
      <c r="Q1002" s="41"/>
    </row>
    <row r="1003" spans="2:17" ht="15" customHeight="1" x14ac:dyDescent="0.3">
      <c r="B1003" s="142">
        <f t="shared" si="94"/>
        <v>0</v>
      </c>
      <c r="C1003" s="128"/>
      <c r="D1003" s="129">
        <f t="shared" si="95"/>
        <v>0</v>
      </c>
      <c r="E1003" s="144">
        <v>46295</v>
      </c>
      <c r="F1003" s="37"/>
      <c r="G1003" s="145">
        <v>46296</v>
      </c>
      <c r="H1003" s="76">
        <f t="shared" si="96"/>
        <v>0</v>
      </c>
      <c r="K1003" s="134">
        <v>1000</v>
      </c>
      <c r="L1003" s="135">
        <v>46296</v>
      </c>
      <c r="M1003" s="136"/>
      <c r="N1003" s="137">
        <f t="shared" si="97"/>
        <v>0</v>
      </c>
      <c r="O1003" s="138"/>
      <c r="P1003" s="139">
        <f t="shared" si="98"/>
        <v>0</v>
      </c>
      <c r="Q1003" s="41"/>
    </row>
    <row r="1004" spans="2:17" ht="15" customHeight="1" x14ac:dyDescent="0.3">
      <c r="B1004" s="142">
        <f t="shared" si="94"/>
        <v>0</v>
      </c>
      <c r="C1004" s="128"/>
      <c r="D1004" s="129">
        <f t="shared" si="95"/>
        <v>0</v>
      </c>
      <c r="E1004" s="144">
        <v>46296</v>
      </c>
      <c r="F1004" s="37"/>
      <c r="G1004" s="145">
        <v>46297</v>
      </c>
      <c r="H1004" s="76">
        <f t="shared" si="96"/>
        <v>0</v>
      </c>
      <c r="K1004" s="134">
        <v>1001</v>
      </c>
      <c r="L1004" s="135">
        <v>46297</v>
      </c>
      <c r="M1004" s="136"/>
      <c r="N1004" s="137">
        <f t="shared" si="97"/>
        <v>0</v>
      </c>
      <c r="O1004" s="138"/>
      <c r="P1004" s="139">
        <f t="shared" si="98"/>
        <v>0</v>
      </c>
      <c r="Q1004" s="41"/>
    </row>
    <row r="1005" spans="2:17" ht="15" customHeight="1" x14ac:dyDescent="0.3">
      <c r="B1005" s="142">
        <f t="shared" si="94"/>
        <v>0</v>
      </c>
      <c r="C1005" s="128"/>
      <c r="D1005" s="129">
        <f t="shared" si="95"/>
        <v>0</v>
      </c>
      <c r="E1005" s="144">
        <v>46297</v>
      </c>
      <c r="F1005" s="37"/>
      <c r="G1005" s="145">
        <v>46298</v>
      </c>
      <c r="H1005" s="76">
        <f t="shared" si="96"/>
        <v>0</v>
      </c>
      <c r="K1005" s="134">
        <v>1002</v>
      </c>
      <c r="L1005" s="135">
        <v>46298</v>
      </c>
      <c r="M1005" s="136"/>
      <c r="N1005" s="137">
        <f t="shared" si="97"/>
        <v>0</v>
      </c>
      <c r="O1005" s="138"/>
      <c r="P1005" s="139">
        <f t="shared" si="98"/>
        <v>0</v>
      </c>
      <c r="Q1005" s="41"/>
    </row>
    <row r="1006" spans="2:17" ht="15" customHeight="1" x14ac:dyDescent="0.3">
      <c r="B1006" s="142">
        <f t="shared" si="94"/>
        <v>0</v>
      </c>
      <c r="C1006" s="128"/>
      <c r="D1006" s="129">
        <f t="shared" si="95"/>
        <v>0</v>
      </c>
      <c r="E1006" s="144">
        <v>46298</v>
      </c>
      <c r="F1006" s="37"/>
      <c r="G1006" s="145">
        <v>46299</v>
      </c>
      <c r="H1006" s="76">
        <f t="shared" si="96"/>
        <v>0</v>
      </c>
      <c r="K1006" s="134">
        <v>1003</v>
      </c>
      <c r="L1006" s="135">
        <v>46299</v>
      </c>
      <c r="M1006" s="136"/>
      <c r="N1006" s="137">
        <f t="shared" si="97"/>
        <v>0</v>
      </c>
      <c r="O1006" s="138"/>
      <c r="P1006" s="139">
        <f t="shared" si="98"/>
        <v>0</v>
      </c>
      <c r="Q1006" s="41"/>
    </row>
    <row r="1007" spans="2:17" ht="15" customHeight="1" x14ac:dyDescent="0.3">
      <c r="B1007" s="142">
        <f t="shared" si="94"/>
        <v>0</v>
      </c>
      <c r="C1007" s="128"/>
      <c r="D1007" s="129">
        <f t="shared" si="95"/>
        <v>0</v>
      </c>
      <c r="E1007" s="144">
        <v>46299</v>
      </c>
      <c r="F1007" s="37"/>
      <c r="G1007" s="145">
        <v>46300</v>
      </c>
      <c r="H1007" s="76">
        <f t="shared" si="96"/>
        <v>0</v>
      </c>
      <c r="K1007" s="134">
        <v>1004</v>
      </c>
      <c r="L1007" s="135">
        <v>46300</v>
      </c>
      <c r="M1007" s="136"/>
      <c r="N1007" s="137">
        <f t="shared" si="97"/>
        <v>0</v>
      </c>
      <c r="O1007" s="138"/>
      <c r="P1007" s="139">
        <f t="shared" si="98"/>
        <v>0</v>
      </c>
      <c r="Q1007" s="41"/>
    </row>
    <row r="1008" spans="2:17" ht="15" customHeight="1" x14ac:dyDescent="0.3">
      <c r="B1008" s="142">
        <f t="shared" si="94"/>
        <v>0</v>
      </c>
      <c r="C1008" s="128"/>
      <c r="D1008" s="129">
        <f t="shared" si="95"/>
        <v>0</v>
      </c>
      <c r="E1008" s="144">
        <v>46300</v>
      </c>
      <c r="F1008" s="37"/>
      <c r="G1008" s="145">
        <v>46301</v>
      </c>
      <c r="H1008" s="76">
        <f t="shared" si="96"/>
        <v>0</v>
      </c>
      <c r="K1008" s="134">
        <v>1005</v>
      </c>
      <c r="L1008" s="135">
        <v>46301</v>
      </c>
      <c r="M1008" s="136"/>
      <c r="N1008" s="137">
        <f t="shared" si="97"/>
        <v>0</v>
      </c>
      <c r="O1008" s="138"/>
      <c r="P1008" s="139">
        <f t="shared" si="98"/>
        <v>0</v>
      </c>
      <c r="Q1008" s="41"/>
    </row>
    <row r="1009" spans="2:17" ht="15" customHeight="1" x14ac:dyDescent="0.3">
      <c r="B1009" s="142">
        <f t="shared" si="94"/>
        <v>0</v>
      </c>
      <c r="C1009" s="128"/>
      <c r="D1009" s="129">
        <f t="shared" si="95"/>
        <v>0</v>
      </c>
      <c r="E1009" s="144">
        <v>46301</v>
      </c>
      <c r="F1009" s="37"/>
      <c r="G1009" s="145">
        <v>46302</v>
      </c>
      <c r="H1009" s="76">
        <f t="shared" si="96"/>
        <v>0</v>
      </c>
      <c r="K1009" s="134">
        <v>1006</v>
      </c>
      <c r="L1009" s="135">
        <v>46302</v>
      </c>
      <c r="M1009" s="136"/>
      <c r="N1009" s="137">
        <f t="shared" si="97"/>
        <v>0</v>
      </c>
      <c r="O1009" s="138"/>
      <c r="P1009" s="139">
        <f t="shared" si="98"/>
        <v>0</v>
      </c>
      <c r="Q1009" s="41"/>
    </row>
    <row r="1010" spans="2:17" ht="15" customHeight="1" x14ac:dyDescent="0.3">
      <c r="B1010" s="142">
        <f t="shared" si="94"/>
        <v>0</v>
      </c>
      <c r="C1010" s="128"/>
      <c r="D1010" s="129">
        <f t="shared" si="95"/>
        <v>0</v>
      </c>
      <c r="E1010" s="144">
        <v>46302</v>
      </c>
      <c r="F1010" s="37"/>
      <c r="G1010" s="145">
        <v>46303</v>
      </c>
      <c r="H1010" s="76">
        <f t="shared" si="96"/>
        <v>0</v>
      </c>
      <c r="K1010" s="134">
        <v>1007</v>
      </c>
      <c r="L1010" s="135">
        <v>46303</v>
      </c>
      <c r="M1010" s="136"/>
      <c r="N1010" s="137">
        <f t="shared" si="97"/>
        <v>0</v>
      </c>
      <c r="O1010" s="138"/>
      <c r="P1010" s="139">
        <f t="shared" si="98"/>
        <v>0</v>
      </c>
      <c r="Q1010" s="41"/>
    </row>
    <row r="1011" spans="2:17" ht="15" customHeight="1" x14ac:dyDescent="0.3">
      <c r="B1011" s="142">
        <f t="shared" si="94"/>
        <v>0</v>
      </c>
      <c r="C1011" s="128"/>
      <c r="D1011" s="129">
        <f t="shared" si="95"/>
        <v>0</v>
      </c>
      <c r="E1011" s="144">
        <v>46303</v>
      </c>
      <c r="F1011" s="37"/>
      <c r="G1011" s="145">
        <v>46304</v>
      </c>
      <c r="H1011" s="76">
        <f t="shared" si="96"/>
        <v>0</v>
      </c>
      <c r="K1011" s="134">
        <v>1008</v>
      </c>
      <c r="L1011" s="135">
        <v>46304</v>
      </c>
      <c r="M1011" s="136"/>
      <c r="N1011" s="137">
        <f t="shared" si="97"/>
        <v>0</v>
      </c>
      <c r="O1011" s="138"/>
      <c r="P1011" s="139">
        <f t="shared" si="98"/>
        <v>0</v>
      </c>
      <c r="Q1011" s="41"/>
    </row>
    <row r="1012" spans="2:17" ht="15" customHeight="1" x14ac:dyDescent="0.3">
      <c r="B1012" s="142">
        <f t="shared" si="94"/>
        <v>0</v>
      </c>
      <c r="C1012" s="128"/>
      <c r="D1012" s="129">
        <f t="shared" si="95"/>
        <v>0</v>
      </c>
      <c r="E1012" s="144">
        <v>46304</v>
      </c>
      <c r="F1012" s="37"/>
      <c r="G1012" s="145">
        <v>46305</v>
      </c>
      <c r="H1012" s="76">
        <f t="shared" si="96"/>
        <v>0</v>
      </c>
      <c r="K1012" s="134">
        <v>1009</v>
      </c>
      <c r="L1012" s="135">
        <v>46305</v>
      </c>
      <c r="M1012" s="136"/>
      <c r="N1012" s="137">
        <f t="shared" si="97"/>
        <v>0</v>
      </c>
      <c r="O1012" s="138"/>
      <c r="P1012" s="139">
        <f t="shared" si="98"/>
        <v>0</v>
      </c>
      <c r="Q1012" s="41"/>
    </row>
    <row r="1013" spans="2:17" ht="15" customHeight="1" x14ac:dyDescent="0.3">
      <c r="B1013" s="142">
        <f t="shared" si="94"/>
        <v>0</v>
      </c>
      <c r="C1013" s="128"/>
      <c r="D1013" s="129">
        <f t="shared" si="95"/>
        <v>0</v>
      </c>
      <c r="E1013" s="144">
        <v>46305</v>
      </c>
      <c r="F1013" s="37"/>
      <c r="G1013" s="145">
        <v>46306</v>
      </c>
      <c r="H1013" s="76">
        <f t="shared" si="96"/>
        <v>0</v>
      </c>
      <c r="K1013" s="134">
        <v>1010</v>
      </c>
      <c r="L1013" s="135">
        <v>46306</v>
      </c>
      <c r="M1013" s="136"/>
      <c r="N1013" s="137">
        <f t="shared" si="97"/>
        <v>0</v>
      </c>
      <c r="O1013" s="138"/>
      <c r="P1013" s="139">
        <f t="shared" si="98"/>
        <v>0</v>
      </c>
      <c r="Q1013" s="41"/>
    </row>
    <row r="1014" spans="2:17" ht="15" customHeight="1" x14ac:dyDescent="0.3">
      <c r="B1014" s="142">
        <f t="shared" si="94"/>
        <v>0</v>
      </c>
      <c r="C1014" s="128"/>
      <c r="D1014" s="129">
        <f t="shared" si="95"/>
        <v>0</v>
      </c>
      <c r="E1014" s="144">
        <v>46306</v>
      </c>
      <c r="F1014" s="37"/>
      <c r="G1014" s="145">
        <v>46307</v>
      </c>
      <c r="H1014" s="76">
        <f t="shared" si="96"/>
        <v>0</v>
      </c>
      <c r="K1014" s="134">
        <v>1011</v>
      </c>
      <c r="L1014" s="135">
        <v>46307</v>
      </c>
      <c r="M1014" s="136"/>
      <c r="N1014" s="137">
        <f t="shared" si="97"/>
        <v>0</v>
      </c>
      <c r="O1014" s="138"/>
      <c r="P1014" s="139">
        <f t="shared" si="98"/>
        <v>0</v>
      </c>
      <c r="Q1014" s="41"/>
    </row>
    <row r="1015" spans="2:17" ht="15" customHeight="1" x14ac:dyDescent="0.3">
      <c r="B1015" s="142">
        <f t="shared" si="94"/>
        <v>0</v>
      </c>
      <c r="C1015" s="128"/>
      <c r="D1015" s="129">
        <f t="shared" si="95"/>
        <v>0</v>
      </c>
      <c r="E1015" s="144">
        <v>46307</v>
      </c>
      <c r="F1015" s="37"/>
      <c r="G1015" s="145">
        <v>46308</v>
      </c>
      <c r="H1015" s="76">
        <f t="shared" si="96"/>
        <v>0</v>
      </c>
      <c r="K1015" s="134">
        <v>1012</v>
      </c>
      <c r="L1015" s="135">
        <v>46308</v>
      </c>
      <c r="M1015" s="136"/>
      <c r="N1015" s="137">
        <f t="shared" si="97"/>
        <v>0</v>
      </c>
      <c r="O1015" s="138"/>
      <c r="P1015" s="139">
        <f t="shared" si="98"/>
        <v>0</v>
      </c>
      <c r="Q1015" s="41"/>
    </row>
    <row r="1016" spans="2:17" ht="15" customHeight="1" x14ac:dyDescent="0.3">
      <c r="B1016" s="142">
        <f t="shared" si="94"/>
        <v>0</v>
      </c>
      <c r="C1016" s="128"/>
      <c r="D1016" s="129">
        <f t="shared" si="95"/>
        <v>0</v>
      </c>
      <c r="E1016" s="144">
        <v>46308</v>
      </c>
      <c r="F1016" s="37"/>
      <c r="G1016" s="145">
        <v>46309</v>
      </c>
      <c r="H1016" s="76">
        <f t="shared" si="96"/>
        <v>0</v>
      </c>
      <c r="K1016" s="134">
        <v>1013</v>
      </c>
      <c r="L1016" s="135">
        <v>46309</v>
      </c>
      <c r="M1016" s="136"/>
      <c r="N1016" s="137">
        <f t="shared" si="97"/>
        <v>0</v>
      </c>
      <c r="O1016" s="138"/>
      <c r="P1016" s="139">
        <f t="shared" si="98"/>
        <v>0</v>
      </c>
      <c r="Q1016" s="41"/>
    </row>
    <row r="1017" spans="2:17" ht="15" customHeight="1" x14ac:dyDescent="0.3">
      <c r="B1017" s="142">
        <f t="shared" si="94"/>
        <v>0</v>
      </c>
      <c r="C1017" s="128"/>
      <c r="D1017" s="129">
        <f t="shared" si="95"/>
        <v>0</v>
      </c>
      <c r="E1017" s="144">
        <v>46309</v>
      </c>
      <c r="F1017" s="37"/>
      <c r="G1017" s="145">
        <v>46310</v>
      </c>
      <c r="H1017" s="76">
        <f t="shared" si="96"/>
        <v>0</v>
      </c>
      <c r="K1017" s="134">
        <v>1014</v>
      </c>
      <c r="L1017" s="135">
        <v>46310</v>
      </c>
      <c r="M1017" s="136"/>
      <c r="N1017" s="137">
        <f t="shared" si="97"/>
        <v>0</v>
      </c>
      <c r="O1017" s="138"/>
      <c r="P1017" s="139">
        <f t="shared" si="98"/>
        <v>0</v>
      </c>
      <c r="Q1017" s="41"/>
    </row>
    <row r="1018" spans="2:17" ht="15" customHeight="1" x14ac:dyDescent="0.3">
      <c r="B1018" s="142">
        <f t="shared" si="94"/>
        <v>0</v>
      </c>
      <c r="C1018" s="128"/>
      <c r="D1018" s="129">
        <f t="shared" si="95"/>
        <v>0</v>
      </c>
      <c r="E1018" s="144">
        <v>46310</v>
      </c>
      <c r="F1018" s="37"/>
      <c r="G1018" s="145">
        <v>46311</v>
      </c>
      <c r="H1018" s="76">
        <f t="shared" si="96"/>
        <v>0</v>
      </c>
      <c r="K1018" s="134">
        <v>1015</v>
      </c>
      <c r="L1018" s="135">
        <v>46311</v>
      </c>
      <c r="M1018" s="136"/>
      <c r="N1018" s="137">
        <f t="shared" si="97"/>
        <v>0</v>
      </c>
      <c r="O1018" s="138"/>
      <c r="P1018" s="139">
        <f t="shared" si="98"/>
        <v>0</v>
      </c>
      <c r="Q1018" s="41"/>
    </row>
    <row r="1019" spans="2:17" ht="15" customHeight="1" x14ac:dyDescent="0.3">
      <c r="B1019" s="142">
        <f t="shared" si="94"/>
        <v>0</v>
      </c>
      <c r="C1019" s="128"/>
      <c r="D1019" s="129">
        <f t="shared" si="95"/>
        <v>0</v>
      </c>
      <c r="E1019" s="144">
        <v>46311</v>
      </c>
      <c r="F1019" s="37"/>
      <c r="G1019" s="145">
        <v>46312</v>
      </c>
      <c r="H1019" s="76">
        <f t="shared" si="96"/>
        <v>0</v>
      </c>
      <c r="K1019" s="134">
        <v>1016</v>
      </c>
      <c r="L1019" s="135">
        <v>46312</v>
      </c>
      <c r="M1019" s="136"/>
      <c r="N1019" s="137">
        <f t="shared" si="97"/>
        <v>0</v>
      </c>
      <c r="O1019" s="138"/>
      <c r="P1019" s="139">
        <f t="shared" si="98"/>
        <v>0</v>
      </c>
      <c r="Q1019" s="41"/>
    </row>
    <row r="1020" spans="2:17" ht="15" customHeight="1" x14ac:dyDescent="0.3">
      <c r="B1020" s="142">
        <f t="shared" si="94"/>
        <v>0</v>
      </c>
      <c r="C1020" s="128"/>
      <c r="D1020" s="129">
        <f t="shared" si="95"/>
        <v>0</v>
      </c>
      <c r="E1020" s="144">
        <v>46312</v>
      </c>
      <c r="F1020" s="37"/>
      <c r="G1020" s="145">
        <v>46313</v>
      </c>
      <c r="H1020" s="76">
        <f t="shared" si="96"/>
        <v>0</v>
      </c>
      <c r="K1020" s="134">
        <v>1017</v>
      </c>
      <c r="L1020" s="135">
        <v>46313</v>
      </c>
      <c r="M1020" s="136"/>
      <c r="N1020" s="137">
        <f t="shared" si="97"/>
        <v>0</v>
      </c>
      <c r="O1020" s="138"/>
      <c r="P1020" s="139">
        <f t="shared" si="98"/>
        <v>0</v>
      </c>
      <c r="Q1020" s="41"/>
    </row>
    <row r="1021" spans="2:17" ht="15" customHeight="1" x14ac:dyDescent="0.3">
      <c r="B1021" s="142">
        <f t="shared" si="94"/>
        <v>0</v>
      </c>
      <c r="C1021" s="128"/>
      <c r="D1021" s="129">
        <f t="shared" si="95"/>
        <v>0</v>
      </c>
      <c r="E1021" s="144">
        <v>46313</v>
      </c>
      <c r="F1021" s="37"/>
      <c r="G1021" s="145">
        <v>46314</v>
      </c>
      <c r="H1021" s="76">
        <f t="shared" si="96"/>
        <v>0</v>
      </c>
      <c r="K1021" s="134">
        <v>1018</v>
      </c>
      <c r="L1021" s="135">
        <v>46314</v>
      </c>
      <c r="M1021" s="136"/>
      <c r="N1021" s="137">
        <f t="shared" si="97"/>
        <v>0</v>
      </c>
      <c r="O1021" s="138"/>
      <c r="P1021" s="139">
        <f t="shared" si="98"/>
        <v>0</v>
      </c>
      <c r="Q1021" s="41"/>
    </row>
    <row r="1022" spans="2:17" ht="15" customHeight="1" x14ac:dyDescent="0.3">
      <c r="B1022" s="142">
        <f t="shared" si="94"/>
        <v>0</v>
      </c>
      <c r="C1022" s="128"/>
      <c r="D1022" s="129">
        <f t="shared" si="95"/>
        <v>0</v>
      </c>
      <c r="E1022" s="144">
        <v>46314</v>
      </c>
      <c r="F1022" s="37"/>
      <c r="G1022" s="145">
        <v>46315</v>
      </c>
      <c r="H1022" s="76">
        <f t="shared" si="96"/>
        <v>0</v>
      </c>
      <c r="K1022" s="134">
        <v>1019</v>
      </c>
      <c r="L1022" s="135">
        <v>46315</v>
      </c>
      <c r="M1022" s="136"/>
      <c r="N1022" s="137">
        <f t="shared" si="97"/>
        <v>0</v>
      </c>
      <c r="O1022" s="138"/>
      <c r="P1022" s="139">
        <f t="shared" si="98"/>
        <v>0</v>
      </c>
      <c r="Q1022" s="41"/>
    </row>
    <row r="1023" spans="2:17" ht="15" customHeight="1" x14ac:dyDescent="0.3">
      <c r="B1023" s="142">
        <f t="shared" si="94"/>
        <v>0</v>
      </c>
      <c r="C1023" s="128"/>
      <c r="D1023" s="129">
        <f t="shared" si="95"/>
        <v>0</v>
      </c>
      <c r="E1023" s="144">
        <v>46315</v>
      </c>
      <c r="F1023" s="37"/>
      <c r="G1023" s="145">
        <v>46316</v>
      </c>
      <c r="H1023" s="76">
        <f t="shared" si="96"/>
        <v>0</v>
      </c>
      <c r="K1023" s="134">
        <v>1020</v>
      </c>
      <c r="L1023" s="135">
        <v>46316</v>
      </c>
      <c r="M1023" s="136"/>
      <c r="N1023" s="137">
        <f t="shared" si="97"/>
        <v>0</v>
      </c>
      <c r="O1023" s="138"/>
      <c r="P1023" s="139">
        <f t="shared" si="98"/>
        <v>0</v>
      </c>
      <c r="Q1023" s="41"/>
    </row>
    <row r="1024" spans="2:17" ht="15" customHeight="1" x14ac:dyDescent="0.3">
      <c r="B1024" s="142">
        <f t="shared" si="94"/>
        <v>0</v>
      </c>
      <c r="C1024" s="128"/>
      <c r="D1024" s="129">
        <f t="shared" si="95"/>
        <v>0</v>
      </c>
      <c r="E1024" s="144">
        <v>46316</v>
      </c>
      <c r="F1024" s="37"/>
      <c r="G1024" s="145">
        <v>46317</v>
      </c>
      <c r="H1024" s="76">
        <f t="shared" si="96"/>
        <v>0</v>
      </c>
      <c r="K1024" s="134">
        <v>1021</v>
      </c>
      <c r="L1024" s="135">
        <v>46317</v>
      </c>
      <c r="M1024" s="136"/>
      <c r="N1024" s="137">
        <f t="shared" si="97"/>
        <v>0</v>
      </c>
      <c r="O1024" s="138"/>
      <c r="P1024" s="139">
        <f t="shared" si="98"/>
        <v>0</v>
      </c>
      <c r="Q1024" s="41"/>
    </row>
    <row r="1025" spans="2:17" ht="15" customHeight="1" x14ac:dyDescent="0.3">
      <c r="B1025" s="142">
        <f t="shared" si="94"/>
        <v>0</v>
      </c>
      <c r="C1025" s="128"/>
      <c r="D1025" s="129">
        <f t="shared" si="95"/>
        <v>0</v>
      </c>
      <c r="E1025" s="144">
        <v>46317</v>
      </c>
      <c r="F1025" s="37"/>
      <c r="G1025" s="145">
        <v>46318</v>
      </c>
      <c r="H1025" s="76">
        <f t="shared" si="96"/>
        <v>0</v>
      </c>
      <c r="K1025" s="134">
        <v>1022</v>
      </c>
      <c r="L1025" s="135">
        <v>46318</v>
      </c>
      <c r="M1025" s="136"/>
      <c r="N1025" s="137">
        <f t="shared" si="97"/>
        <v>0</v>
      </c>
      <c r="O1025" s="138"/>
      <c r="P1025" s="139">
        <f t="shared" si="98"/>
        <v>0</v>
      </c>
      <c r="Q1025" s="41"/>
    </row>
    <row r="1026" spans="2:17" ht="15" customHeight="1" x14ac:dyDescent="0.3">
      <c r="B1026" s="142">
        <f t="shared" ref="B1026:B1088" si="99">F1026</f>
        <v>0</v>
      </c>
      <c r="C1026" s="128"/>
      <c r="D1026" s="129">
        <f t="shared" ref="D1026:D1088" si="100">F1025</f>
        <v>0</v>
      </c>
      <c r="E1026" s="144">
        <v>46318</v>
      </c>
      <c r="F1026" s="37"/>
      <c r="G1026" s="145">
        <v>46319</v>
      </c>
      <c r="H1026" s="76">
        <f t="shared" ref="H1026:H1088" si="101">F1026-D1026</f>
        <v>0</v>
      </c>
      <c r="K1026" s="134">
        <v>1023</v>
      </c>
      <c r="L1026" s="135">
        <v>46319</v>
      </c>
      <c r="M1026" s="136"/>
      <c r="N1026" s="137">
        <f t="shared" si="97"/>
        <v>0</v>
      </c>
      <c r="O1026" s="138"/>
      <c r="P1026" s="139">
        <f t="shared" si="98"/>
        <v>0</v>
      </c>
      <c r="Q1026" s="41"/>
    </row>
    <row r="1027" spans="2:17" ht="15" customHeight="1" x14ac:dyDescent="0.3">
      <c r="B1027" s="142">
        <f t="shared" si="99"/>
        <v>0</v>
      </c>
      <c r="C1027" s="128"/>
      <c r="D1027" s="129">
        <f t="shared" si="100"/>
        <v>0</v>
      </c>
      <c r="E1027" s="144">
        <v>46319</v>
      </c>
      <c r="F1027" s="37"/>
      <c r="G1027" s="145">
        <v>46320</v>
      </c>
      <c r="H1027" s="76">
        <f t="shared" si="101"/>
        <v>0</v>
      </c>
      <c r="K1027" s="134">
        <v>1024</v>
      </c>
      <c r="L1027" s="135">
        <v>46320</v>
      </c>
      <c r="M1027" s="136"/>
      <c r="N1027" s="137">
        <f t="shared" ref="N1027:N1088" si="102">O1026</f>
        <v>0</v>
      </c>
      <c r="O1027" s="138"/>
      <c r="P1027" s="139">
        <f t="shared" ref="P1027:P1088" si="103">M1027+N1027-O1027</f>
        <v>0</v>
      </c>
      <c r="Q1027" s="41"/>
    </row>
    <row r="1028" spans="2:17" ht="15" customHeight="1" x14ac:dyDescent="0.3">
      <c r="B1028" s="142">
        <f t="shared" si="99"/>
        <v>0</v>
      </c>
      <c r="C1028" s="128"/>
      <c r="D1028" s="129">
        <f t="shared" si="100"/>
        <v>0</v>
      </c>
      <c r="E1028" s="144">
        <v>46320</v>
      </c>
      <c r="F1028" s="37"/>
      <c r="G1028" s="145">
        <v>46321</v>
      </c>
      <c r="H1028" s="76">
        <f t="shared" si="101"/>
        <v>0</v>
      </c>
      <c r="K1028" s="134">
        <v>1025</v>
      </c>
      <c r="L1028" s="135">
        <v>46321</v>
      </c>
      <c r="M1028" s="136"/>
      <c r="N1028" s="137">
        <f t="shared" si="102"/>
        <v>0</v>
      </c>
      <c r="O1028" s="138"/>
      <c r="P1028" s="139">
        <f t="shared" si="103"/>
        <v>0</v>
      </c>
      <c r="Q1028" s="41"/>
    </row>
    <row r="1029" spans="2:17" ht="15" customHeight="1" x14ac:dyDescent="0.3">
      <c r="B1029" s="142">
        <f t="shared" si="99"/>
        <v>0</v>
      </c>
      <c r="C1029" s="128"/>
      <c r="D1029" s="129">
        <f t="shared" si="100"/>
        <v>0</v>
      </c>
      <c r="E1029" s="144">
        <v>46321</v>
      </c>
      <c r="F1029" s="37"/>
      <c r="G1029" s="145">
        <v>46322</v>
      </c>
      <c r="H1029" s="76">
        <f t="shared" si="101"/>
        <v>0</v>
      </c>
      <c r="K1029" s="134">
        <v>1026</v>
      </c>
      <c r="L1029" s="135">
        <v>46322</v>
      </c>
      <c r="M1029" s="136"/>
      <c r="N1029" s="137">
        <f t="shared" si="102"/>
        <v>0</v>
      </c>
      <c r="O1029" s="138"/>
      <c r="P1029" s="139">
        <f t="shared" si="103"/>
        <v>0</v>
      </c>
      <c r="Q1029" s="41"/>
    </row>
    <row r="1030" spans="2:17" ht="15" customHeight="1" x14ac:dyDescent="0.3">
      <c r="B1030" s="142">
        <f t="shared" si="99"/>
        <v>0</v>
      </c>
      <c r="C1030" s="128"/>
      <c r="D1030" s="129">
        <f t="shared" si="100"/>
        <v>0</v>
      </c>
      <c r="E1030" s="144">
        <v>46322</v>
      </c>
      <c r="F1030" s="37"/>
      <c r="G1030" s="145">
        <v>46323</v>
      </c>
      <c r="H1030" s="76">
        <f t="shared" si="101"/>
        <v>0</v>
      </c>
      <c r="K1030" s="134">
        <v>1027</v>
      </c>
      <c r="L1030" s="135">
        <v>46323</v>
      </c>
      <c r="M1030" s="136"/>
      <c r="N1030" s="137">
        <f t="shared" si="102"/>
        <v>0</v>
      </c>
      <c r="O1030" s="138"/>
      <c r="P1030" s="139">
        <f t="shared" si="103"/>
        <v>0</v>
      </c>
      <c r="Q1030" s="41"/>
    </row>
    <row r="1031" spans="2:17" ht="15" customHeight="1" x14ac:dyDescent="0.3">
      <c r="B1031" s="142">
        <f t="shared" si="99"/>
        <v>0</v>
      </c>
      <c r="C1031" s="128"/>
      <c r="D1031" s="129">
        <f t="shared" si="100"/>
        <v>0</v>
      </c>
      <c r="E1031" s="144">
        <v>46323</v>
      </c>
      <c r="F1031" s="37"/>
      <c r="G1031" s="145">
        <v>46324</v>
      </c>
      <c r="H1031" s="76">
        <f t="shared" si="101"/>
        <v>0</v>
      </c>
      <c r="K1031" s="134">
        <v>1028</v>
      </c>
      <c r="L1031" s="135">
        <v>46324</v>
      </c>
      <c r="M1031" s="136"/>
      <c r="N1031" s="137">
        <f t="shared" si="102"/>
        <v>0</v>
      </c>
      <c r="O1031" s="138"/>
      <c r="P1031" s="139">
        <f t="shared" si="103"/>
        <v>0</v>
      </c>
      <c r="Q1031" s="41"/>
    </row>
    <row r="1032" spans="2:17" ht="15" customHeight="1" x14ac:dyDescent="0.3">
      <c r="B1032" s="142">
        <f t="shared" si="99"/>
        <v>0</v>
      </c>
      <c r="C1032" s="128"/>
      <c r="D1032" s="129">
        <f t="shared" si="100"/>
        <v>0</v>
      </c>
      <c r="E1032" s="144">
        <v>46324</v>
      </c>
      <c r="F1032" s="37"/>
      <c r="G1032" s="145">
        <v>46325</v>
      </c>
      <c r="H1032" s="76">
        <f t="shared" si="101"/>
        <v>0</v>
      </c>
      <c r="K1032" s="134">
        <v>1029</v>
      </c>
      <c r="L1032" s="135">
        <v>46325</v>
      </c>
      <c r="M1032" s="136"/>
      <c r="N1032" s="137">
        <f t="shared" si="102"/>
        <v>0</v>
      </c>
      <c r="O1032" s="138"/>
      <c r="P1032" s="139">
        <f t="shared" si="103"/>
        <v>0</v>
      </c>
      <c r="Q1032" s="41"/>
    </row>
    <row r="1033" spans="2:17" ht="15" customHeight="1" x14ac:dyDescent="0.3">
      <c r="B1033" s="142">
        <f t="shared" si="99"/>
        <v>0</v>
      </c>
      <c r="C1033" s="128"/>
      <c r="D1033" s="129">
        <f t="shared" si="100"/>
        <v>0</v>
      </c>
      <c r="E1033" s="144">
        <v>46325</v>
      </c>
      <c r="F1033" s="37"/>
      <c r="G1033" s="145">
        <v>46326</v>
      </c>
      <c r="H1033" s="76">
        <f t="shared" si="101"/>
        <v>0</v>
      </c>
      <c r="K1033" s="134">
        <v>1030</v>
      </c>
      <c r="L1033" s="135">
        <v>46326</v>
      </c>
      <c r="M1033" s="136"/>
      <c r="N1033" s="137">
        <f t="shared" si="102"/>
        <v>0</v>
      </c>
      <c r="O1033" s="138"/>
      <c r="P1033" s="139">
        <f t="shared" si="103"/>
        <v>0</v>
      </c>
      <c r="Q1033" s="41"/>
    </row>
    <row r="1034" spans="2:17" ht="15" customHeight="1" x14ac:dyDescent="0.3">
      <c r="B1034" s="142">
        <f t="shared" si="99"/>
        <v>0</v>
      </c>
      <c r="C1034" s="128"/>
      <c r="D1034" s="129">
        <f t="shared" si="100"/>
        <v>0</v>
      </c>
      <c r="E1034" s="144">
        <v>46326</v>
      </c>
      <c r="F1034" s="37"/>
      <c r="G1034" s="145">
        <v>46327</v>
      </c>
      <c r="H1034" s="76">
        <f t="shared" si="101"/>
        <v>0</v>
      </c>
      <c r="K1034" s="134">
        <v>1031</v>
      </c>
      <c r="L1034" s="135">
        <v>46327</v>
      </c>
      <c r="M1034" s="136"/>
      <c r="N1034" s="137">
        <f t="shared" si="102"/>
        <v>0</v>
      </c>
      <c r="O1034" s="138"/>
      <c r="P1034" s="139">
        <f t="shared" si="103"/>
        <v>0</v>
      </c>
      <c r="Q1034" s="41"/>
    </row>
    <row r="1035" spans="2:17" ht="15" customHeight="1" x14ac:dyDescent="0.3">
      <c r="B1035" s="142">
        <f t="shared" si="99"/>
        <v>0</v>
      </c>
      <c r="C1035" s="128"/>
      <c r="D1035" s="129">
        <f t="shared" si="100"/>
        <v>0</v>
      </c>
      <c r="E1035" s="144">
        <v>46327</v>
      </c>
      <c r="F1035" s="37"/>
      <c r="G1035" s="145">
        <v>46328</v>
      </c>
      <c r="H1035" s="76">
        <f t="shared" si="101"/>
        <v>0</v>
      </c>
      <c r="K1035" s="134">
        <v>1032</v>
      </c>
      <c r="L1035" s="135">
        <v>46328</v>
      </c>
      <c r="M1035" s="136"/>
      <c r="N1035" s="137">
        <f t="shared" si="102"/>
        <v>0</v>
      </c>
      <c r="O1035" s="138"/>
      <c r="P1035" s="139">
        <f t="shared" si="103"/>
        <v>0</v>
      </c>
      <c r="Q1035" s="41"/>
    </row>
    <row r="1036" spans="2:17" ht="15" customHeight="1" x14ac:dyDescent="0.3">
      <c r="B1036" s="142">
        <f t="shared" si="99"/>
        <v>0</v>
      </c>
      <c r="C1036" s="128"/>
      <c r="D1036" s="129">
        <f t="shared" si="100"/>
        <v>0</v>
      </c>
      <c r="E1036" s="144">
        <v>46328</v>
      </c>
      <c r="F1036" s="37"/>
      <c r="G1036" s="145">
        <v>46329</v>
      </c>
      <c r="H1036" s="76">
        <f t="shared" si="101"/>
        <v>0</v>
      </c>
      <c r="K1036" s="134">
        <v>1033</v>
      </c>
      <c r="L1036" s="135">
        <v>46329</v>
      </c>
      <c r="M1036" s="136"/>
      <c r="N1036" s="137">
        <f t="shared" si="102"/>
        <v>0</v>
      </c>
      <c r="O1036" s="138"/>
      <c r="P1036" s="139">
        <f t="shared" si="103"/>
        <v>0</v>
      </c>
      <c r="Q1036" s="41"/>
    </row>
    <row r="1037" spans="2:17" ht="15" customHeight="1" x14ac:dyDescent="0.3">
      <c r="B1037" s="142">
        <f t="shared" si="99"/>
        <v>0</v>
      </c>
      <c r="C1037" s="128"/>
      <c r="D1037" s="129">
        <f t="shared" si="100"/>
        <v>0</v>
      </c>
      <c r="E1037" s="144">
        <v>46329</v>
      </c>
      <c r="F1037" s="37"/>
      <c r="G1037" s="145">
        <v>46330</v>
      </c>
      <c r="H1037" s="76">
        <f t="shared" si="101"/>
        <v>0</v>
      </c>
      <c r="K1037" s="134">
        <v>1034</v>
      </c>
      <c r="L1037" s="135">
        <v>46330</v>
      </c>
      <c r="M1037" s="136"/>
      <c r="N1037" s="137">
        <f t="shared" si="102"/>
        <v>0</v>
      </c>
      <c r="O1037" s="138"/>
      <c r="P1037" s="139">
        <f t="shared" si="103"/>
        <v>0</v>
      </c>
      <c r="Q1037" s="41"/>
    </row>
    <row r="1038" spans="2:17" ht="15" customHeight="1" x14ac:dyDescent="0.3">
      <c r="B1038" s="142">
        <f t="shared" si="99"/>
        <v>0</v>
      </c>
      <c r="C1038" s="128"/>
      <c r="D1038" s="129">
        <f t="shared" si="100"/>
        <v>0</v>
      </c>
      <c r="E1038" s="144">
        <v>46330</v>
      </c>
      <c r="F1038" s="37"/>
      <c r="G1038" s="145">
        <v>46331</v>
      </c>
      <c r="H1038" s="76">
        <f t="shared" si="101"/>
        <v>0</v>
      </c>
      <c r="K1038" s="134">
        <v>1035</v>
      </c>
      <c r="L1038" s="135">
        <v>46331</v>
      </c>
      <c r="M1038" s="136"/>
      <c r="N1038" s="137">
        <f t="shared" si="102"/>
        <v>0</v>
      </c>
      <c r="O1038" s="138"/>
      <c r="P1038" s="139">
        <f t="shared" si="103"/>
        <v>0</v>
      </c>
      <c r="Q1038" s="41"/>
    </row>
    <row r="1039" spans="2:17" ht="15" customHeight="1" x14ac:dyDescent="0.3">
      <c r="B1039" s="142">
        <f t="shared" si="99"/>
        <v>0</v>
      </c>
      <c r="C1039" s="128"/>
      <c r="D1039" s="129">
        <f t="shared" si="100"/>
        <v>0</v>
      </c>
      <c r="E1039" s="144">
        <v>46331</v>
      </c>
      <c r="F1039" s="37"/>
      <c r="G1039" s="145">
        <v>46332</v>
      </c>
      <c r="H1039" s="76">
        <f t="shared" si="101"/>
        <v>0</v>
      </c>
      <c r="K1039" s="134">
        <v>1036</v>
      </c>
      <c r="L1039" s="135">
        <v>46332</v>
      </c>
      <c r="M1039" s="136"/>
      <c r="N1039" s="137">
        <f t="shared" si="102"/>
        <v>0</v>
      </c>
      <c r="O1039" s="138"/>
      <c r="P1039" s="139">
        <f t="shared" si="103"/>
        <v>0</v>
      </c>
      <c r="Q1039" s="41"/>
    </row>
    <row r="1040" spans="2:17" ht="15" customHeight="1" x14ac:dyDescent="0.3">
      <c r="B1040" s="142">
        <f t="shared" si="99"/>
        <v>0</v>
      </c>
      <c r="C1040" s="128"/>
      <c r="D1040" s="129">
        <f t="shared" si="100"/>
        <v>0</v>
      </c>
      <c r="E1040" s="144">
        <v>46332</v>
      </c>
      <c r="F1040" s="37"/>
      <c r="G1040" s="145">
        <v>46333</v>
      </c>
      <c r="H1040" s="76">
        <f t="shared" si="101"/>
        <v>0</v>
      </c>
      <c r="K1040" s="134">
        <v>1037</v>
      </c>
      <c r="L1040" s="135">
        <v>46333</v>
      </c>
      <c r="M1040" s="136"/>
      <c r="N1040" s="137">
        <f t="shared" si="102"/>
        <v>0</v>
      </c>
      <c r="O1040" s="138"/>
      <c r="P1040" s="139">
        <f t="shared" si="103"/>
        <v>0</v>
      </c>
      <c r="Q1040" s="41"/>
    </row>
    <row r="1041" spans="2:17" ht="15" customHeight="1" x14ac:dyDescent="0.3">
      <c r="B1041" s="142">
        <f t="shared" si="99"/>
        <v>0</v>
      </c>
      <c r="C1041" s="128"/>
      <c r="D1041" s="129">
        <f t="shared" si="100"/>
        <v>0</v>
      </c>
      <c r="E1041" s="144">
        <v>46333</v>
      </c>
      <c r="F1041" s="37"/>
      <c r="G1041" s="145">
        <v>46334</v>
      </c>
      <c r="H1041" s="76">
        <f t="shared" si="101"/>
        <v>0</v>
      </c>
      <c r="K1041" s="134">
        <v>1038</v>
      </c>
      <c r="L1041" s="135">
        <v>46334</v>
      </c>
      <c r="M1041" s="136"/>
      <c r="N1041" s="137">
        <f t="shared" si="102"/>
        <v>0</v>
      </c>
      <c r="O1041" s="138"/>
      <c r="P1041" s="139">
        <f t="shared" si="103"/>
        <v>0</v>
      </c>
      <c r="Q1041" s="41"/>
    </row>
    <row r="1042" spans="2:17" ht="15" customHeight="1" x14ac:dyDescent="0.3">
      <c r="B1042" s="142">
        <f t="shared" si="99"/>
        <v>0</v>
      </c>
      <c r="C1042" s="128"/>
      <c r="D1042" s="129">
        <f t="shared" si="100"/>
        <v>0</v>
      </c>
      <c r="E1042" s="144">
        <v>46334</v>
      </c>
      <c r="F1042" s="37"/>
      <c r="G1042" s="145">
        <v>46335</v>
      </c>
      <c r="H1042" s="76">
        <f t="shared" si="101"/>
        <v>0</v>
      </c>
      <c r="K1042" s="134">
        <v>1039</v>
      </c>
      <c r="L1042" s="135">
        <v>46335</v>
      </c>
      <c r="M1042" s="136"/>
      <c r="N1042" s="137">
        <f t="shared" si="102"/>
        <v>0</v>
      </c>
      <c r="O1042" s="138"/>
      <c r="P1042" s="139">
        <f t="shared" si="103"/>
        <v>0</v>
      </c>
      <c r="Q1042" s="41"/>
    </row>
    <row r="1043" spans="2:17" ht="15" customHeight="1" x14ac:dyDescent="0.3">
      <c r="B1043" s="142">
        <f t="shared" si="99"/>
        <v>0</v>
      </c>
      <c r="C1043" s="128"/>
      <c r="D1043" s="129">
        <f t="shared" si="100"/>
        <v>0</v>
      </c>
      <c r="E1043" s="144">
        <v>46335</v>
      </c>
      <c r="F1043" s="37"/>
      <c r="G1043" s="145">
        <v>46336</v>
      </c>
      <c r="H1043" s="76">
        <f t="shared" si="101"/>
        <v>0</v>
      </c>
      <c r="K1043" s="134">
        <v>1040</v>
      </c>
      <c r="L1043" s="135">
        <v>46336</v>
      </c>
      <c r="M1043" s="136"/>
      <c r="N1043" s="137">
        <f t="shared" si="102"/>
        <v>0</v>
      </c>
      <c r="O1043" s="138"/>
      <c r="P1043" s="139">
        <f t="shared" si="103"/>
        <v>0</v>
      </c>
      <c r="Q1043" s="41"/>
    </row>
    <row r="1044" spans="2:17" ht="15" customHeight="1" x14ac:dyDescent="0.3">
      <c r="B1044" s="142">
        <f t="shared" si="99"/>
        <v>0</v>
      </c>
      <c r="C1044" s="128"/>
      <c r="D1044" s="129">
        <f t="shared" si="100"/>
        <v>0</v>
      </c>
      <c r="E1044" s="144">
        <v>46336</v>
      </c>
      <c r="F1044" s="37"/>
      <c r="G1044" s="145">
        <v>46337</v>
      </c>
      <c r="H1044" s="76">
        <f t="shared" si="101"/>
        <v>0</v>
      </c>
      <c r="K1044" s="134">
        <v>1041</v>
      </c>
      <c r="L1044" s="135">
        <v>46337</v>
      </c>
      <c r="M1044" s="136"/>
      <c r="N1044" s="137">
        <f t="shared" si="102"/>
        <v>0</v>
      </c>
      <c r="O1044" s="138"/>
      <c r="P1044" s="139">
        <f t="shared" si="103"/>
        <v>0</v>
      </c>
      <c r="Q1044" s="41"/>
    </row>
    <row r="1045" spans="2:17" ht="15" customHeight="1" x14ac:dyDescent="0.3">
      <c r="B1045" s="142">
        <f t="shared" si="99"/>
        <v>0</v>
      </c>
      <c r="C1045" s="128"/>
      <c r="D1045" s="129">
        <f t="shared" si="100"/>
        <v>0</v>
      </c>
      <c r="E1045" s="144">
        <v>46337</v>
      </c>
      <c r="F1045" s="37"/>
      <c r="G1045" s="145">
        <v>46338</v>
      </c>
      <c r="H1045" s="76">
        <f t="shared" si="101"/>
        <v>0</v>
      </c>
      <c r="K1045" s="134">
        <v>1042</v>
      </c>
      <c r="L1045" s="135">
        <v>46338</v>
      </c>
      <c r="M1045" s="136"/>
      <c r="N1045" s="137">
        <f t="shared" si="102"/>
        <v>0</v>
      </c>
      <c r="O1045" s="138"/>
      <c r="P1045" s="139">
        <f t="shared" si="103"/>
        <v>0</v>
      </c>
      <c r="Q1045" s="41"/>
    </row>
    <row r="1046" spans="2:17" ht="15" customHeight="1" x14ac:dyDescent="0.3">
      <c r="B1046" s="142">
        <f t="shared" si="99"/>
        <v>0</v>
      </c>
      <c r="C1046" s="128"/>
      <c r="D1046" s="129">
        <f t="shared" si="100"/>
        <v>0</v>
      </c>
      <c r="E1046" s="144">
        <v>46338</v>
      </c>
      <c r="F1046" s="37"/>
      <c r="G1046" s="145">
        <v>46339</v>
      </c>
      <c r="H1046" s="76">
        <f t="shared" si="101"/>
        <v>0</v>
      </c>
      <c r="K1046" s="134">
        <v>1043</v>
      </c>
      <c r="L1046" s="135">
        <v>46339</v>
      </c>
      <c r="M1046" s="136"/>
      <c r="N1046" s="137">
        <f t="shared" si="102"/>
        <v>0</v>
      </c>
      <c r="O1046" s="138"/>
      <c r="P1046" s="139">
        <f t="shared" si="103"/>
        <v>0</v>
      </c>
      <c r="Q1046" s="41"/>
    </row>
    <row r="1047" spans="2:17" ht="15" customHeight="1" x14ac:dyDescent="0.3">
      <c r="B1047" s="142">
        <f t="shared" si="99"/>
        <v>0</v>
      </c>
      <c r="C1047" s="128"/>
      <c r="D1047" s="129">
        <f t="shared" si="100"/>
        <v>0</v>
      </c>
      <c r="E1047" s="144">
        <v>46339</v>
      </c>
      <c r="F1047" s="37"/>
      <c r="G1047" s="145">
        <v>46340</v>
      </c>
      <c r="H1047" s="76">
        <f t="shared" si="101"/>
        <v>0</v>
      </c>
      <c r="K1047" s="134">
        <v>1044</v>
      </c>
      <c r="L1047" s="135">
        <v>46340</v>
      </c>
      <c r="M1047" s="136"/>
      <c r="N1047" s="137">
        <f t="shared" si="102"/>
        <v>0</v>
      </c>
      <c r="O1047" s="138"/>
      <c r="P1047" s="139">
        <f t="shared" si="103"/>
        <v>0</v>
      </c>
      <c r="Q1047" s="41"/>
    </row>
    <row r="1048" spans="2:17" ht="15" customHeight="1" x14ac:dyDescent="0.3">
      <c r="B1048" s="142">
        <f t="shared" si="99"/>
        <v>0</v>
      </c>
      <c r="C1048" s="128"/>
      <c r="D1048" s="129">
        <f t="shared" si="100"/>
        <v>0</v>
      </c>
      <c r="E1048" s="144">
        <v>46340</v>
      </c>
      <c r="F1048" s="37"/>
      <c r="G1048" s="145">
        <v>46341</v>
      </c>
      <c r="H1048" s="76">
        <f t="shared" si="101"/>
        <v>0</v>
      </c>
      <c r="K1048" s="134">
        <v>1045</v>
      </c>
      <c r="L1048" s="135">
        <v>46341</v>
      </c>
      <c r="M1048" s="136"/>
      <c r="N1048" s="137">
        <f t="shared" si="102"/>
        <v>0</v>
      </c>
      <c r="O1048" s="138"/>
      <c r="P1048" s="139">
        <f t="shared" si="103"/>
        <v>0</v>
      </c>
      <c r="Q1048" s="41"/>
    </row>
    <row r="1049" spans="2:17" ht="15" customHeight="1" x14ac:dyDescent="0.3">
      <c r="B1049" s="142">
        <f t="shared" si="99"/>
        <v>0</v>
      </c>
      <c r="C1049" s="128"/>
      <c r="D1049" s="129">
        <f t="shared" si="100"/>
        <v>0</v>
      </c>
      <c r="E1049" s="144">
        <v>46341</v>
      </c>
      <c r="F1049" s="37"/>
      <c r="G1049" s="145">
        <v>46342</v>
      </c>
      <c r="H1049" s="76">
        <f t="shared" si="101"/>
        <v>0</v>
      </c>
      <c r="K1049" s="134">
        <v>1046</v>
      </c>
      <c r="L1049" s="135">
        <v>46342</v>
      </c>
      <c r="M1049" s="136"/>
      <c r="N1049" s="137">
        <f t="shared" si="102"/>
        <v>0</v>
      </c>
      <c r="O1049" s="138"/>
      <c r="P1049" s="139">
        <f t="shared" si="103"/>
        <v>0</v>
      </c>
      <c r="Q1049" s="41"/>
    </row>
    <row r="1050" spans="2:17" ht="15" customHeight="1" x14ac:dyDescent="0.3">
      <c r="B1050" s="142">
        <f t="shared" si="99"/>
        <v>0</v>
      </c>
      <c r="C1050" s="128"/>
      <c r="D1050" s="129">
        <f t="shared" si="100"/>
        <v>0</v>
      </c>
      <c r="E1050" s="144">
        <v>46342</v>
      </c>
      <c r="F1050" s="37"/>
      <c r="G1050" s="145">
        <v>46343</v>
      </c>
      <c r="H1050" s="76">
        <f t="shared" si="101"/>
        <v>0</v>
      </c>
      <c r="K1050" s="134">
        <v>1047</v>
      </c>
      <c r="L1050" s="135">
        <v>46343</v>
      </c>
      <c r="M1050" s="136"/>
      <c r="N1050" s="137">
        <f t="shared" si="102"/>
        <v>0</v>
      </c>
      <c r="O1050" s="138"/>
      <c r="P1050" s="139">
        <f t="shared" si="103"/>
        <v>0</v>
      </c>
      <c r="Q1050" s="41"/>
    </row>
    <row r="1051" spans="2:17" ht="15" customHeight="1" x14ac:dyDescent="0.3">
      <c r="B1051" s="142">
        <f t="shared" si="99"/>
        <v>0</v>
      </c>
      <c r="C1051" s="128"/>
      <c r="D1051" s="129">
        <f t="shared" si="100"/>
        <v>0</v>
      </c>
      <c r="E1051" s="144">
        <v>46343</v>
      </c>
      <c r="F1051" s="37"/>
      <c r="G1051" s="145">
        <v>46344</v>
      </c>
      <c r="H1051" s="76">
        <f t="shared" si="101"/>
        <v>0</v>
      </c>
      <c r="K1051" s="134">
        <v>1048</v>
      </c>
      <c r="L1051" s="135">
        <v>46344</v>
      </c>
      <c r="M1051" s="136"/>
      <c r="N1051" s="137">
        <f t="shared" si="102"/>
        <v>0</v>
      </c>
      <c r="O1051" s="138"/>
      <c r="P1051" s="139">
        <f t="shared" si="103"/>
        <v>0</v>
      </c>
      <c r="Q1051" s="41"/>
    </row>
    <row r="1052" spans="2:17" ht="15" customHeight="1" x14ac:dyDescent="0.3">
      <c r="B1052" s="142">
        <f t="shared" si="99"/>
        <v>0</v>
      </c>
      <c r="C1052" s="128"/>
      <c r="D1052" s="129">
        <f t="shared" si="100"/>
        <v>0</v>
      </c>
      <c r="E1052" s="144">
        <v>46344</v>
      </c>
      <c r="F1052" s="37"/>
      <c r="G1052" s="145">
        <v>46345</v>
      </c>
      <c r="H1052" s="76">
        <f t="shared" si="101"/>
        <v>0</v>
      </c>
      <c r="K1052" s="134">
        <v>1049</v>
      </c>
      <c r="L1052" s="135">
        <v>46345</v>
      </c>
      <c r="M1052" s="136"/>
      <c r="N1052" s="137">
        <f t="shared" si="102"/>
        <v>0</v>
      </c>
      <c r="O1052" s="138"/>
      <c r="P1052" s="139">
        <f t="shared" si="103"/>
        <v>0</v>
      </c>
      <c r="Q1052" s="41"/>
    </row>
    <row r="1053" spans="2:17" ht="15" customHeight="1" x14ac:dyDescent="0.3">
      <c r="B1053" s="142">
        <f t="shared" si="99"/>
        <v>0</v>
      </c>
      <c r="C1053" s="128"/>
      <c r="D1053" s="129">
        <f t="shared" si="100"/>
        <v>0</v>
      </c>
      <c r="E1053" s="144">
        <v>46345</v>
      </c>
      <c r="F1053" s="37"/>
      <c r="G1053" s="145">
        <v>46346</v>
      </c>
      <c r="H1053" s="76">
        <f t="shared" si="101"/>
        <v>0</v>
      </c>
      <c r="K1053" s="134">
        <v>1050</v>
      </c>
      <c r="L1053" s="135">
        <v>46346</v>
      </c>
      <c r="M1053" s="136"/>
      <c r="N1053" s="137">
        <f t="shared" si="102"/>
        <v>0</v>
      </c>
      <c r="O1053" s="138"/>
      <c r="P1053" s="139">
        <f t="shared" si="103"/>
        <v>0</v>
      </c>
      <c r="Q1053" s="41"/>
    </row>
    <row r="1054" spans="2:17" ht="15" customHeight="1" x14ac:dyDescent="0.3">
      <c r="B1054" s="142">
        <f t="shared" si="99"/>
        <v>0</v>
      </c>
      <c r="C1054" s="128"/>
      <c r="D1054" s="129">
        <f t="shared" si="100"/>
        <v>0</v>
      </c>
      <c r="E1054" s="144">
        <v>46346</v>
      </c>
      <c r="F1054" s="37"/>
      <c r="G1054" s="145">
        <v>46347</v>
      </c>
      <c r="H1054" s="76">
        <f t="shared" si="101"/>
        <v>0</v>
      </c>
      <c r="K1054" s="134">
        <v>1051</v>
      </c>
      <c r="L1054" s="135">
        <v>46347</v>
      </c>
      <c r="M1054" s="136"/>
      <c r="N1054" s="137">
        <f t="shared" si="102"/>
        <v>0</v>
      </c>
      <c r="O1054" s="138"/>
      <c r="P1054" s="139">
        <f t="shared" si="103"/>
        <v>0</v>
      </c>
      <c r="Q1054" s="41"/>
    </row>
    <row r="1055" spans="2:17" ht="15" customHeight="1" x14ac:dyDescent="0.3">
      <c r="B1055" s="142">
        <f t="shared" si="99"/>
        <v>0</v>
      </c>
      <c r="C1055" s="128"/>
      <c r="D1055" s="129">
        <f t="shared" si="100"/>
        <v>0</v>
      </c>
      <c r="E1055" s="144">
        <v>46347</v>
      </c>
      <c r="F1055" s="37"/>
      <c r="G1055" s="145">
        <v>46348</v>
      </c>
      <c r="H1055" s="76">
        <f t="shared" si="101"/>
        <v>0</v>
      </c>
      <c r="K1055" s="134">
        <v>1052</v>
      </c>
      <c r="L1055" s="135">
        <v>46348</v>
      </c>
      <c r="M1055" s="136"/>
      <c r="N1055" s="137">
        <f t="shared" si="102"/>
        <v>0</v>
      </c>
      <c r="O1055" s="138"/>
      <c r="P1055" s="139">
        <f t="shared" si="103"/>
        <v>0</v>
      </c>
      <c r="Q1055" s="41"/>
    </row>
    <row r="1056" spans="2:17" ht="15" customHeight="1" x14ac:dyDescent="0.3">
      <c r="B1056" s="142">
        <f t="shared" si="99"/>
        <v>0</v>
      </c>
      <c r="C1056" s="128"/>
      <c r="D1056" s="129">
        <f t="shared" si="100"/>
        <v>0</v>
      </c>
      <c r="E1056" s="144">
        <v>46348</v>
      </c>
      <c r="F1056" s="37"/>
      <c r="G1056" s="145">
        <v>46349</v>
      </c>
      <c r="H1056" s="76">
        <f t="shared" si="101"/>
        <v>0</v>
      </c>
      <c r="K1056" s="134">
        <v>1053</v>
      </c>
      <c r="L1056" s="135">
        <v>46349</v>
      </c>
      <c r="M1056" s="136"/>
      <c r="N1056" s="137">
        <f t="shared" si="102"/>
        <v>0</v>
      </c>
      <c r="O1056" s="138"/>
      <c r="P1056" s="139">
        <f t="shared" si="103"/>
        <v>0</v>
      </c>
      <c r="Q1056" s="41"/>
    </row>
    <row r="1057" spans="2:17" ht="15" customHeight="1" x14ac:dyDescent="0.3">
      <c r="B1057" s="142">
        <f t="shared" si="99"/>
        <v>0</v>
      </c>
      <c r="C1057" s="128"/>
      <c r="D1057" s="129">
        <f t="shared" si="100"/>
        <v>0</v>
      </c>
      <c r="E1057" s="144">
        <v>46349</v>
      </c>
      <c r="F1057" s="37"/>
      <c r="G1057" s="145">
        <v>46350</v>
      </c>
      <c r="H1057" s="76">
        <f t="shared" si="101"/>
        <v>0</v>
      </c>
      <c r="K1057" s="134">
        <v>1054</v>
      </c>
      <c r="L1057" s="135">
        <v>46350</v>
      </c>
      <c r="M1057" s="136"/>
      <c r="N1057" s="137">
        <f t="shared" si="102"/>
        <v>0</v>
      </c>
      <c r="O1057" s="138"/>
      <c r="P1057" s="139">
        <f t="shared" si="103"/>
        <v>0</v>
      </c>
      <c r="Q1057" s="41"/>
    </row>
    <row r="1058" spans="2:17" ht="15" customHeight="1" x14ac:dyDescent="0.3">
      <c r="B1058" s="142">
        <f t="shared" si="99"/>
        <v>0</v>
      </c>
      <c r="C1058" s="128"/>
      <c r="D1058" s="129">
        <f t="shared" si="100"/>
        <v>0</v>
      </c>
      <c r="E1058" s="144">
        <v>46350</v>
      </c>
      <c r="F1058" s="37"/>
      <c r="G1058" s="145">
        <v>46351</v>
      </c>
      <c r="H1058" s="76">
        <f t="shared" si="101"/>
        <v>0</v>
      </c>
      <c r="K1058" s="134">
        <v>1055</v>
      </c>
      <c r="L1058" s="135">
        <v>46351</v>
      </c>
      <c r="M1058" s="136"/>
      <c r="N1058" s="137">
        <f t="shared" si="102"/>
        <v>0</v>
      </c>
      <c r="O1058" s="138"/>
      <c r="P1058" s="139">
        <f t="shared" si="103"/>
        <v>0</v>
      </c>
      <c r="Q1058" s="41"/>
    </row>
    <row r="1059" spans="2:17" ht="15" customHeight="1" x14ac:dyDescent="0.3">
      <c r="B1059" s="142">
        <f t="shared" si="99"/>
        <v>0</v>
      </c>
      <c r="C1059" s="128"/>
      <c r="D1059" s="129">
        <f t="shared" si="100"/>
        <v>0</v>
      </c>
      <c r="E1059" s="144">
        <v>46351</v>
      </c>
      <c r="F1059" s="37"/>
      <c r="G1059" s="145">
        <v>46352</v>
      </c>
      <c r="H1059" s="76">
        <f t="shared" si="101"/>
        <v>0</v>
      </c>
      <c r="K1059" s="134">
        <v>1056</v>
      </c>
      <c r="L1059" s="135">
        <v>46352</v>
      </c>
      <c r="M1059" s="136"/>
      <c r="N1059" s="137">
        <f t="shared" si="102"/>
        <v>0</v>
      </c>
      <c r="O1059" s="138"/>
      <c r="P1059" s="139">
        <f t="shared" si="103"/>
        <v>0</v>
      </c>
      <c r="Q1059" s="41"/>
    </row>
    <row r="1060" spans="2:17" ht="15" customHeight="1" x14ac:dyDescent="0.3">
      <c r="B1060" s="142">
        <f t="shared" si="99"/>
        <v>0</v>
      </c>
      <c r="C1060" s="128"/>
      <c r="D1060" s="129">
        <f t="shared" si="100"/>
        <v>0</v>
      </c>
      <c r="E1060" s="144">
        <v>46352</v>
      </c>
      <c r="F1060" s="37"/>
      <c r="G1060" s="145">
        <v>46353</v>
      </c>
      <c r="H1060" s="76">
        <f t="shared" si="101"/>
        <v>0</v>
      </c>
      <c r="K1060" s="134">
        <v>1057</v>
      </c>
      <c r="L1060" s="135">
        <v>46353</v>
      </c>
      <c r="M1060" s="136"/>
      <c r="N1060" s="137">
        <f t="shared" si="102"/>
        <v>0</v>
      </c>
      <c r="O1060" s="138"/>
      <c r="P1060" s="139">
        <f t="shared" si="103"/>
        <v>0</v>
      </c>
      <c r="Q1060" s="41"/>
    </row>
    <row r="1061" spans="2:17" ht="15" customHeight="1" x14ac:dyDescent="0.3">
      <c r="B1061" s="142">
        <f t="shared" si="99"/>
        <v>0</v>
      </c>
      <c r="C1061" s="128"/>
      <c r="D1061" s="129">
        <f t="shared" si="100"/>
        <v>0</v>
      </c>
      <c r="E1061" s="144">
        <v>46353</v>
      </c>
      <c r="F1061" s="37"/>
      <c r="G1061" s="145">
        <v>46354</v>
      </c>
      <c r="H1061" s="76">
        <f t="shared" si="101"/>
        <v>0</v>
      </c>
      <c r="K1061" s="134">
        <v>1058</v>
      </c>
      <c r="L1061" s="135">
        <v>46354</v>
      </c>
      <c r="M1061" s="136"/>
      <c r="N1061" s="137">
        <f t="shared" si="102"/>
        <v>0</v>
      </c>
      <c r="O1061" s="138"/>
      <c r="P1061" s="139">
        <f t="shared" si="103"/>
        <v>0</v>
      </c>
      <c r="Q1061" s="41"/>
    </row>
    <row r="1062" spans="2:17" ht="15" customHeight="1" x14ac:dyDescent="0.3">
      <c r="B1062" s="142">
        <f t="shared" si="99"/>
        <v>0</v>
      </c>
      <c r="C1062" s="128"/>
      <c r="D1062" s="129">
        <f t="shared" si="100"/>
        <v>0</v>
      </c>
      <c r="E1062" s="144">
        <v>46354</v>
      </c>
      <c r="F1062" s="37"/>
      <c r="G1062" s="145">
        <v>46355</v>
      </c>
      <c r="H1062" s="76">
        <f t="shared" si="101"/>
        <v>0</v>
      </c>
      <c r="K1062" s="134">
        <v>1059</v>
      </c>
      <c r="L1062" s="135">
        <v>46355</v>
      </c>
      <c r="M1062" s="136"/>
      <c r="N1062" s="137">
        <f t="shared" si="102"/>
        <v>0</v>
      </c>
      <c r="O1062" s="138"/>
      <c r="P1062" s="139">
        <f t="shared" si="103"/>
        <v>0</v>
      </c>
      <c r="Q1062" s="41"/>
    </row>
    <row r="1063" spans="2:17" ht="15" customHeight="1" x14ac:dyDescent="0.3">
      <c r="B1063" s="142">
        <f t="shared" si="99"/>
        <v>0</v>
      </c>
      <c r="C1063" s="128"/>
      <c r="D1063" s="129">
        <f t="shared" si="100"/>
        <v>0</v>
      </c>
      <c r="E1063" s="144">
        <v>46355</v>
      </c>
      <c r="F1063" s="37"/>
      <c r="G1063" s="145">
        <v>46356</v>
      </c>
      <c r="H1063" s="76">
        <f t="shared" si="101"/>
        <v>0</v>
      </c>
      <c r="K1063" s="134">
        <v>1060</v>
      </c>
      <c r="L1063" s="135">
        <v>46356</v>
      </c>
      <c r="M1063" s="136"/>
      <c r="N1063" s="137">
        <f t="shared" si="102"/>
        <v>0</v>
      </c>
      <c r="O1063" s="138"/>
      <c r="P1063" s="139">
        <f t="shared" si="103"/>
        <v>0</v>
      </c>
      <c r="Q1063" s="41"/>
    </row>
    <row r="1064" spans="2:17" ht="15" customHeight="1" x14ac:dyDescent="0.3">
      <c r="B1064" s="142">
        <f t="shared" si="99"/>
        <v>0</v>
      </c>
      <c r="C1064" s="128"/>
      <c r="D1064" s="129">
        <f t="shared" si="100"/>
        <v>0</v>
      </c>
      <c r="E1064" s="144">
        <v>46356</v>
      </c>
      <c r="F1064" s="37"/>
      <c r="G1064" s="145">
        <v>46357</v>
      </c>
      <c r="H1064" s="76">
        <f t="shared" si="101"/>
        <v>0</v>
      </c>
      <c r="K1064" s="134">
        <v>1061</v>
      </c>
      <c r="L1064" s="135">
        <v>46357</v>
      </c>
      <c r="M1064" s="136"/>
      <c r="N1064" s="137">
        <f t="shared" si="102"/>
        <v>0</v>
      </c>
      <c r="O1064" s="138"/>
      <c r="P1064" s="139">
        <f t="shared" si="103"/>
        <v>0</v>
      </c>
      <c r="Q1064" s="41"/>
    </row>
    <row r="1065" spans="2:17" ht="15" customHeight="1" x14ac:dyDescent="0.3">
      <c r="B1065" s="142">
        <f t="shared" si="99"/>
        <v>0</v>
      </c>
      <c r="C1065" s="128"/>
      <c r="D1065" s="129">
        <f t="shared" si="100"/>
        <v>0</v>
      </c>
      <c r="E1065" s="144">
        <v>46357</v>
      </c>
      <c r="F1065" s="37"/>
      <c r="G1065" s="145">
        <v>46358</v>
      </c>
      <c r="H1065" s="76">
        <f t="shared" si="101"/>
        <v>0</v>
      </c>
      <c r="K1065" s="134">
        <v>1062</v>
      </c>
      <c r="L1065" s="135">
        <v>46358</v>
      </c>
      <c r="M1065" s="136"/>
      <c r="N1065" s="137">
        <f t="shared" si="102"/>
        <v>0</v>
      </c>
      <c r="O1065" s="138"/>
      <c r="P1065" s="139">
        <f t="shared" si="103"/>
        <v>0</v>
      </c>
      <c r="Q1065" s="41"/>
    </row>
    <row r="1066" spans="2:17" ht="15" customHeight="1" x14ac:dyDescent="0.3">
      <c r="B1066" s="142">
        <f t="shared" si="99"/>
        <v>0</v>
      </c>
      <c r="C1066" s="128"/>
      <c r="D1066" s="129">
        <f t="shared" si="100"/>
        <v>0</v>
      </c>
      <c r="E1066" s="144">
        <v>46358</v>
      </c>
      <c r="F1066" s="37"/>
      <c r="G1066" s="145">
        <v>46359</v>
      </c>
      <c r="H1066" s="76">
        <f t="shared" si="101"/>
        <v>0</v>
      </c>
      <c r="K1066" s="134">
        <v>1063</v>
      </c>
      <c r="L1066" s="135">
        <v>46359</v>
      </c>
      <c r="M1066" s="136"/>
      <c r="N1066" s="137">
        <f t="shared" si="102"/>
        <v>0</v>
      </c>
      <c r="O1066" s="138"/>
      <c r="P1066" s="139">
        <f t="shared" si="103"/>
        <v>0</v>
      </c>
      <c r="Q1066" s="41"/>
    </row>
    <row r="1067" spans="2:17" ht="15" customHeight="1" x14ac:dyDescent="0.3">
      <c r="B1067" s="142">
        <f t="shared" si="99"/>
        <v>0</v>
      </c>
      <c r="C1067" s="128"/>
      <c r="D1067" s="129">
        <f t="shared" si="100"/>
        <v>0</v>
      </c>
      <c r="E1067" s="144">
        <v>46359</v>
      </c>
      <c r="F1067" s="37"/>
      <c r="G1067" s="145">
        <v>46360</v>
      </c>
      <c r="H1067" s="76">
        <f t="shared" si="101"/>
        <v>0</v>
      </c>
      <c r="K1067" s="134">
        <v>1064</v>
      </c>
      <c r="L1067" s="135">
        <v>46360</v>
      </c>
      <c r="M1067" s="136"/>
      <c r="N1067" s="137">
        <f t="shared" si="102"/>
        <v>0</v>
      </c>
      <c r="O1067" s="138"/>
      <c r="P1067" s="139">
        <f t="shared" si="103"/>
        <v>0</v>
      </c>
      <c r="Q1067" s="41"/>
    </row>
    <row r="1068" spans="2:17" ht="15" customHeight="1" x14ac:dyDescent="0.3">
      <c r="B1068" s="142">
        <f t="shared" si="99"/>
        <v>0</v>
      </c>
      <c r="C1068" s="128"/>
      <c r="D1068" s="129">
        <f t="shared" si="100"/>
        <v>0</v>
      </c>
      <c r="E1068" s="144">
        <v>46360</v>
      </c>
      <c r="F1068" s="37"/>
      <c r="G1068" s="145">
        <v>46361</v>
      </c>
      <c r="H1068" s="76">
        <f t="shared" si="101"/>
        <v>0</v>
      </c>
      <c r="K1068" s="134">
        <v>1065</v>
      </c>
      <c r="L1068" s="135">
        <v>46361</v>
      </c>
      <c r="M1068" s="136"/>
      <c r="N1068" s="137">
        <f t="shared" si="102"/>
        <v>0</v>
      </c>
      <c r="O1068" s="138"/>
      <c r="P1068" s="139">
        <f t="shared" si="103"/>
        <v>0</v>
      </c>
      <c r="Q1068" s="41"/>
    </row>
    <row r="1069" spans="2:17" ht="15" customHeight="1" x14ac:dyDescent="0.3">
      <c r="B1069" s="142">
        <f t="shared" si="99"/>
        <v>0</v>
      </c>
      <c r="C1069" s="128"/>
      <c r="D1069" s="129">
        <f t="shared" si="100"/>
        <v>0</v>
      </c>
      <c r="E1069" s="144">
        <v>46361</v>
      </c>
      <c r="F1069" s="37"/>
      <c r="G1069" s="145">
        <v>46362</v>
      </c>
      <c r="H1069" s="76">
        <f t="shared" si="101"/>
        <v>0</v>
      </c>
      <c r="K1069" s="134">
        <v>1066</v>
      </c>
      <c r="L1069" s="135">
        <v>46362</v>
      </c>
      <c r="M1069" s="136"/>
      <c r="N1069" s="137">
        <f t="shared" si="102"/>
        <v>0</v>
      </c>
      <c r="O1069" s="138"/>
      <c r="P1069" s="139">
        <f t="shared" si="103"/>
        <v>0</v>
      </c>
      <c r="Q1069" s="41"/>
    </row>
    <row r="1070" spans="2:17" ht="15" customHeight="1" x14ac:dyDescent="0.3">
      <c r="B1070" s="142">
        <f t="shared" si="99"/>
        <v>0</v>
      </c>
      <c r="C1070" s="128"/>
      <c r="D1070" s="129">
        <f t="shared" si="100"/>
        <v>0</v>
      </c>
      <c r="E1070" s="144">
        <v>46362</v>
      </c>
      <c r="F1070" s="37"/>
      <c r="G1070" s="145">
        <v>46363</v>
      </c>
      <c r="H1070" s="76">
        <f t="shared" si="101"/>
        <v>0</v>
      </c>
      <c r="K1070" s="134">
        <v>1067</v>
      </c>
      <c r="L1070" s="135">
        <v>46363</v>
      </c>
      <c r="M1070" s="136"/>
      <c r="N1070" s="137">
        <f t="shared" si="102"/>
        <v>0</v>
      </c>
      <c r="O1070" s="138"/>
      <c r="P1070" s="139">
        <f t="shared" si="103"/>
        <v>0</v>
      </c>
      <c r="Q1070" s="41"/>
    </row>
    <row r="1071" spans="2:17" ht="15" customHeight="1" x14ac:dyDescent="0.3">
      <c r="B1071" s="142">
        <f t="shared" si="99"/>
        <v>0</v>
      </c>
      <c r="C1071" s="128"/>
      <c r="D1071" s="129">
        <f t="shared" si="100"/>
        <v>0</v>
      </c>
      <c r="E1071" s="144">
        <v>46363</v>
      </c>
      <c r="F1071" s="37"/>
      <c r="G1071" s="145">
        <v>46364</v>
      </c>
      <c r="H1071" s="76">
        <f t="shared" si="101"/>
        <v>0</v>
      </c>
      <c r="K1071" s="134">
        <v>1068</v>
      </c>
      <c r="L1071" s="135">
        <v>46364</v>
      </c>
      <c r="M1071" s="136"/>
      <c r="N1071" s="137">
        <f t="shared" si="102"/>
        <v>0</v>
      </c>
      <c r="O1071" s="138"/>
      <c r="P1071" s="139">
        <f t="shared" si="103"/>
        <v>0</v>
      </c>
      <c r="Q1071" s="41"/>
    </row>
    <row r="1072" spans="2:17" ht="15" customHeight="1" x14ac:dyDescent="0.3">
      <c r="B1072" s="142">
        <f t="shared" si="99"/>
        <v>0</v>
      </c>
      <c r="C1072" s="128"/>
      <c r="D1072" s="129">
        <f t="shared" si="100"/>
        <v>0</v>
      </c>
      <c r="E1072" s="144">
        <v>46364</v>
      </c>
      <c r="F1072" s="37"/>
      <c r="G1072" s="145">
        <v>46365</v>
      </c>
      <c r="H1072" s="76">
        <f t="shared" si="101"/>
        <v>0</v>
      </c>
      <c r="K1072" s="134">
        <v>1069</v>
      </c>
      <c r="L1072" s="135">
        <v>46365</v>
      </c>
      <c r="M1072" s="136"/>
      <c r="N1072" s="137">
        <f t="shared" si="102"/>
        <v>0</v>
      </c>
      <c r="O1072" s="138"/>
      <c r="P1072" s="139">
        <f t="shared" si="103"/>
        <v>0</v>
      </c>
      <c r="Q1072" s="41"/>
    </row>
    <row r="1073" spans="2:17" ht="15" customHeight="1" x14ac:dyDescent="0.3">
      <c r="B1073" s="142">
        <f t="shared" si="99"/>
        <v>0</v>
      </c>
      <c r="C1073" s="128"/>
      <c r="D1073" s="129">
        <f t="shared" si="100"/>
        <v>0</v>
      </c>
      <c r="E1073" s="144">
        <v>46365</v>
      </c>
      <c r="F1073" s="37"/>
      <c r="G1073" s="145">
        <v>46366</v>
      </c>
      <c r="H1073" s="76">
        <f t="shared" si="101"/>
        <v>0</v>
      </c>
      <c r="K1073" s="134">
        <v>1070</v>
      </c>
      <c r="L1073" s="135">
        <v>46366</v>
      </c>
      <c r="M1073" s="136"/>
      <c r="N1073" s="137">
        <f t="shared" si="102"/>
        <v>0</v>
      </c>
      <c r="O1073" s="138"/>
      <c r="P1073" s="139">
        <f t="shared" si="103"/>
        <v>0</v>
      </c>
      <c r="Q1073" s="41"/>
    </row>
    <row r="1074" spans="2:17" ht="15" customHeight="1" x14ac:dyDescent="0.3">
      <c r="B1074" s="142">
        <f t="shared" si="99"/>
        <v>0</v>
      </c>
      <c r="C1074" s="128"/>
      <c r="D1074" s="129">
        <f t="shared" si="100"/>
        <v>0</v>
      </c>
      <c r="E1074" s="144">
        <v>46366</v>
      </c>
      <c r="F1074" s="37"/>
      <c r="G1074" s="145">
        <v>46367</v>
      </c>
      <c r="H1074" s="76">
        <f t="shared" si="101"/>
        <v>0</v>
      </c>
      <c r="K1074" s="134">
        <v>1071</v>
      </c>
      <c r="L1074" s="135">
        <v>46367</v>
      </c>
      <c r="M1074" s="136"/>
      <c r="N1074" s="137">
        <f t="shared" si="102"/>
        <v>0</v>
      </c>
      <c r="O1074" s="138"/>
      <c r="P1074" s="139">
        <f t="shared" si="103"/>
        <v>0</v>
      </c>
      <c r="Q1074" s="41"/>
    </row>
    <row r="1075" spans="2:17" ht="15" customHeight="1" x14ac:dyDescent="0.3">
      <c r="B1075" s="142">
        <f t="shared" si="99"/>
        <v>0</v>
      </c>
      <c r="C1075" s="128"/>
      <c r="D1075" s="129">
        <f t="shared" si="100"/>
        <v>0</v>
      </c>
      <c r="E1075" s="144">
        <v>46367</v>
      </c>
      <c r="F1075" s="37"/>
      <c r="G1075" s="145">
        <v>46368</v>
      </c>
      <c r="H1075" s="76">
        <f t="shared" si="101"/>
        <v>0</v>
      </c>
      <c r="K1075" s="134">
        <v>1072</v>
      </c>
      <c r="L1075" s="135">
        <v>46368</v>
      </c>
      <c r="M1075" s="136"/>
      <c r="N1075" s="137">
        <f t="shared" si="102"/>
        <v>0</v>
      </c>
      <c r="O1075" s="138"/>
      <c r="P1075" s="139">
        <f t="shared" si="103"/>
        <v>0</v>
      </c>
      <c r="Q1075" s="41"/>
    </row>
    <row r="1076" spans="2:17" ht="15" customHeight="1" x14ac:dyDescent="0.3">
      <c r="B1076" s="142">
        <f t="shared" si="99"/>
        <v>0</v>
      </c>
      <c r="C1076" s="128"/>
      <c r="D1076" s="129">
        <f t="shared" si="100"/>
        <v>0</v>
      </c>
      <c r="E1076" s="144">
        <v>46368</v>
      </c>
      <c r="F1076" s="37"/>
      <c r="G1076" s="145">
        <v>46369</v>
      </c>
      <c r="H1076" s="76">
        <f t="shared" si="101"/>
        <v>0</v>
      </c>
      <c r="K1076" s="134">
        <v>1073</v>
      </c>
      <c r="L1076" s="135">
        <v>46369</v>
      </c>
      <c r="M1076" s="136"/>
      <c r="N1076" s="137">
        <f t="shared" si="102"/>
        <v>0</v>
      </c>
      <c r="O1076" s="138"/>
      <c r="P1076" s="139">
        <f t="shared" si="103"/>
        <v>0</v>
      </c>
      <c r="Q1076" s="41"/>
    </row>
    <row r="1077" spans="2:17" ht="15" customHeight="1" x14ac:dyDescent="0.3">
      <c r="B1077" s="142">
        <f t="shared" si="99"/>
        <v>0</v>
      </c>
      <c r="C1077" s="128"/>
      <c r="D1077" s="129">
        <f t="shared" si="100"/>
        <v>0</v>
      </c>
      <c r="E1077" s="144">
        <v>46369</v>
      </c>
      <c r="F1077" s="37"/>
      <c r="G1077" s="145">
        <v>46370</v>
      </c>
      <c r="H1077" s="76">
        <f t="shared" si="101"/>
        <v>0</v>
      </c>
      <c r="K1077" s="134">
        <v>1074</v>
      </c>
      <c r="L1077" s="135">
        <v>46370</v>
      </c>
      <c r="M1077" s="136"/>
      <c r="N1077" s="137">
        <f t="shared" si="102"/>
        <v>0</v>
      </c>
      <c r="O1077" s="138"/>
      <c r="P1077" s="139">
        <f t="shared" si="103"/>
        <v>0</v>
      </c>
      <c r="Q1077" s="41"/>
    </row>
    <row r="1078" spans="2:17" ht="15" customHeight="1" x14ac:dyDescent="0.3">
      <c r="B1078" s="142">
        <f t="shared" si="99"/>
        <v>0</v>
      </c>
      <c r="C1078" s="128"/>
      <c r="D1078" s="129">
        <f t="shared" si="100"/>
        <v>0</v>
      </c>
      <c r="E1078" s="144">
        <v>46370</v>
      </c>
      <c r="F1078" s="37"/>
      <c r="G1078" s="145">
        <v>46371</v>
      </c>
      <c r="H1078" s="76">
        <f t="shared" si="101"/>
        <v>0</v>
      </c>
      <c r="K1078" s="134">
        <v>1075</v>
      </c>
      <c r="L1078" s="135">
        <v>46371</v>
      </c>
      <c r="M1078" s="136"/>
      <c r="N1078" s="137">
        <f t="shared" si="102"/>
        <v>0</v>
      </c>
      <c r="O1078" s="138"/>
      <c r="P1078" s="139">
        <f t="shared" si="103"/>
        <v>0</v>
      </c>
      <c r="Q1078" s="41"/>
    </row>
    <row r="1079" spans="2:17" ht="15" customHeight="1" x14ac:dyDescent="0.3">
      <c r="B1079" s="142">
        <f t="shared" si="99"/>
        <v>0</v>
      </c>
      <c r="C1079" s="128"/>
      <c r="D1079" s="129">
        <f t="shared" si="100"/>
        <v>0</v>
      </c>
      <c r="E1079" s="144">
        <v>46371</v>
      </c>
      <c r="F1079" s="37"/>
      <c r="G1079" s="145">
        <v>46372</v>
      </c>
      <c r="H1079" s="76">
        <f t="shared" si="101"/>
        <v>0</v>
      </c>
      <c r="K1079" s="134">
        <v>1076</v>
      </c>
      <c r="L1079" s="135">
        <v>46372</v>
      </c>
      <c r="M1079" s="136"/>
      <c r="N1079" s="137">
        <f t="shared" si="102"/>
        <v>0</v>
      </c>
      <c r="O1079" s="138"/>
      <c r="P1079" s="139">
        <f t="shared" si="103"/>
        <v>0</v>
      </c>
      <c r="Q1079" s="41"/>
    </row>
    <row r="1080" spans="2:17" ht="15" customHeight="1" x14ac:dyDescent="0.3">
      <c r="B1080" s="142">
        <f t="shared" si="99"/>
        <v>0</v>
      </c>
      <c r="C1080" s="128"/>
      <c r="D1080" s="129">
        <f t="shared" si="100"/>
        <v>0</v>
      </c>
      <c r="E1080" s="144">
        <v>46372</v>
      </c>
      <c r="F1080" s="37"/>
      <c r="G1080" s="145">
        <v>46373</v>
      </c>
      <c r="H1080" s="76">
        <f t="shared" si="101"/>
        <v>0</v>
      </c>
      <c r="K1080" s="134">
        <v>1077</v>
      </c>
      <c r="L1080" s="135">
        <v>46373</v>
      </c>
      <c r="M1080" s="136"/>
      <c r="N1080" s="137">
        <f t="shared" si="102"/>
        <v>0</v>
      </c>
      <c r="O1080" s="138"/>
      <c r="P1080" s="139">
        <f t="shared" si="103"/>
        <v>0</v>
      </c>
      <c r="Q1080" s="41"/>
    </row>
    <row r="1081" spans="2:17" ht="15" customHeight="1" x14ac:dyDescent="0.3">
      <c r="B1081" s="142">
        <f t="shared" si="99"/>
        <v>0</v>
      </c>
      <c r="C1081" s="128"/>
      <c r="D1081" s="129">
        <f t="shared" si="100"/>
        <v>0</v>
      </c>
      <c r="E1081" s="144">
        <v>46373</v>
      </c>
      <c r="F1081" s="37"/>
      <c r="G1081" s="145">
        <v>46374</v>
      </c>
      <c r="H1081" s="76">
        <f t="shared" si="101"/>
        <v>0</v>
      </c>
      <c r="K1081" s="134">
        <v>1078</v>
      </c>
      <c r="L1081" s="135">
        <v>46374</v>
      </c>
      <c r="M1081" s="136"/>
      <c r="N1081" s="137">
        <f t="shared" si="102"/>
        <v>0</v>
      </c>
      <c r="O1081" s="138"/>
      <c r="P1081" s="139">
        <f t="shared" si="103"/>
        <v>0</v>
      </c>
      <c r="Q1081" s="41"/>
    </row>
    <row r="1082" spans="2:17" ht="15" customHeight="1" x14ac:dyDescent="0.3">
      <c r="B1082" s="142">
        <f t="shared" si="99"/>
        <v>0</v>
      </c>
      <c r="C1082" s="128"/>
      <c r="D1082" s="129">
        <f t="shared" si="100"/>
        <v>0</v>
      </c>
      <c r="E1082" s="144">
        <v>46374</v>
      </c>
      <c r="F1082" s="37"/>
      <c r="G1082" s="145">
        <v>46375</v>
      </c>
      <c r="H1082" s="76">
        <f t="shared" si="101"/>
        <v>0</v>
      </c>
      <c r="K1082" s="134">
        <v>1079</v>
      </c>
      <c r="L1082" s="135">
        <v>46375</v>
      </c>
      <c r="M1082" s="136"/>
      <c r="N1082" s="137">
        <f t="shared" si="102"/>
        <v>0</v>
      </c>
      <c r="O1082" s="138"/>
      <c r="P1082" s="139">
        <f t="shared" si="103"/>
        <v>0</v>
      </c>
      <c r="Q1082" s="41"/>
    </row>
    <row r="1083" spans="2:17" ht="15" customHeight="1" x14ac:dyDescent="0.3">
      <c r="B1083" s="142">
        <f t="shared" si="99"/>
        <v>0</v>
      </c>
      <c r="C1083" s="128"/>
      <c r="D1083" s="129">
        <f t="shared" si="100"/>
        <v>0</v>
      </c>
      <c r="E1083" s="144">
        <v>46375</v>
      </c>
      <c r="F1083" s="37"/>
      <c r="G1083" s="145">
        <v>46376</v>
      </c>
      <c r="H1083" s="76">
        <f t="shared" si="101"/>
        <v>0</v>
      </c>
      <c r="K1083" s="134">
        <v>1080</v>
      </c>
      <c r="L1083" s="135">
        <v>46376</v>
      </c>
      <c r="M1083" s="136"/>
      <c r="N1083" s="137">
        <f t="shared" si="102"/>
        <v>0</v>
      </c>
      <c r="O1083" s="138"/>
      <c r="P1083" s="139">
        <f t="shared" si="103"/>
        <v>0</v>
      </c>
      <c r="Q1083" s="41"/>
    </row>
    <row r="1084" spans="2:17" ht="15" customHeight="1" x14ac:dyDescent="0.3">
      <c r="B1084" s="142">
        <f t="shared" si="99"/>
        <v>0</v>
      </c>
      <c r="C1084" s="128"/>
      <c r="D1084" s="129">
        <f t="shared" si="100"/>
        <v>0</v>
      </c>
      <c r="E1084" s="144">
        <v>46376</v>
      </c>
      <c r="F1084" s="37"/>
      <c r="G1084" s="145">
        <v>46377</v>
      </c>
      <c r="H1084" s="76">
        <f t="shared" si="101"/>
        <v>0</v>
      </c>
      <c r="K1084" s="134">
        <v>1081</v>
      </c>
      <c r="L1084" s="135">
        <v>46377</v>
      </c>
      <c r="M1084" s="136"/>
      <c r="N1084" s="137">
        <f t="shared" si="102"/>
        <v>0</v>
      </c>
      <c r="O1084" s="138"/>
      <c r="P1084" s="139">
        <f t="shared" si="103"/>
        <v>0</v>
      </c>
      <c r="Q1084" s="41"/>
    </row>
    <row r="1085" spans="2:17" ht="15" customHeight="1" x14ac:dyDescent="0.3">
      <c r="B1085" s="142">
        <f t="shared" si="99"/>
        <v>0</v>
      </c>
      <c r="C1085" s="128"/>
      <c r="D1085" s="129">
        <f t="shared" si="100"/>
        <v>0</v>
      </c>
      <c r="E1085" s="144">
        <v>46377</v>
      </c>
      <c r="F1085" s="37"/>
      <c r="G1085" s="145">
        <v>46378</v>
      </c>
      <c r="H1085" s="76">
        <f t="shared" si="101"/>
        <v>0</v>
      </c>
      <c r="K1085" s="134">
        <v>1082</v>
      </c>
      <c r="L1085" s="135">
        <v>46378</v>
      </c>
      <c r="M1085" s="136"/>
      <c r="N1085" s="137">
        <f t="shared" si="102"/>
        <v>0</v>
      </c>
      <c r="O1085" s="138"/>
      <c r="P1085" s="139">
        <f t="shared" si="103"/>
        <v>0</v>
      </c>
      <c r="Q1085" s="41"/>
    </row>
    <row r="1086" spans="2:17" ht="15" customHeight="1" x14ac:dyDescent="0.3">
      <c r="B1086" s="142">
        <f t="shared" si="99"/>
        <v>0</v>
      </c>
      <c r="C1086" s="128"/>
      <c r="D1086" s="129">
        <f t="shared" si="100"/>
        <v>0</v>
      </c>
      <c r="E1086" s="144">
        <v>46378</v>
      </c>
      <c r="F1086" s="37"/>
      <c r="G1086" s="145">
        <v>46379</v>
      </c>
      <c r="H1086" s="76">
        <f t="shared" si="101"/>
        <v>0</v>
      </c>
      <c r="K1086" s="134">
        <v>1083</v>
      </c>
      <c r="L1086" s="135">
        <v>46379</v>
      </c>
      <c r="M1086" s="136"/>
      <c r="N1086" s="137">
        <f t="shared" si="102"/>
        <v>0</v>
      </c>
      <c r="O1086" s="138"/>
      <c r="P1086" s="139">
        <f t="shared" si="103"/>
        <v>0</v>
      </c>
      <c r="Q1086" s="41"/>
    </row>
    <row r="1087" spans="2:17" ht="15" customHeight="1" x14ac:dyDescent="0.3">
      <c r="B1087" s="142">
        <f t="shared" si="99"/>
        <v>0</v>
      </c>
      <c r="C1087" s="128"/>
      <c r="D1087" s="129">
        <f t="shared" si="100"/>
        <v>0</v>
      </c>
      <c r="E1087" s="144">
        <v>46379</v>
      </c>
      <c r="F1087" s="37"/>
      <c r="G1087" s="145">
        <v>46380</v>
      </c>
      <c r="H1087" s="76">
        <f t="shared" si="101"/>
        <v>0</v>
      </c>
      <c r="K1087" s="134">
        <v>1084</v>
      </c>
      <c r="L1087" s="135">
        <v>46380</v>
      </c>
      <c r="M1087" s="136"/>
      <c r="N1087" s="137">
        <f t="shared" si="102"/>
        <v>0</v>
      </c>
      <c r="O1087" s="138"/>
      <c r="P1087" s="139">
        <f t="shared" si="103"/>
        <v>0</v>
      </c>
      <c r="Q1087" s="41"/>
    </row>
    <row r="1088" spans="2:17" ht="15" customHeight="1" x14ac:dyDescent="0.3">
      <c r="B1088" s="142">
        <f t="shared" si="99"/>
        <v>0</v>
      </c>
      <c r="C1088" s="128"/>
      <c r="D1088" s="129">
        <f t="shared" si="100"/>
        <v>0</v>
      </c>
      <c r="E1088" s="144">
        <v>46380</v>
      </c>
      <c r="F1088" s="37"/>
      <c r="G1088" s="145">
        <v>46381</v>
      </c>
      <c r="H1088" s="76">
        <f t="shared" si="101"/>
        <v>0</v>
      </c>
      <c r="K1088" s="134">
        <v>1085</v>
      </c>
      <c r="L1088" s="135">
        <v>46381</v>
      </c>
      <c r="M1088" s="136"/>
      <c r="N1088" s="137">
        <f t="shared" si="102"/>
        <v>0</v>
      </c>
      <c r="O1088" s="138"/>
      <c r="P1088" s="139">
        <f t="shared" si="103"/>
        <v>0</v>
      </c>
      <c r="Q1088" s="41"/>
    </row>
  </sheetData>
  <mergeCells count="3">
    <mergeCell ref="A2:H2"/>
    <mergeCell ref="K2:Q2"/>
    <mergeCell ref="Z858:AA858"/>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597"/>
  <sheetViews>
    <sheetView zoomScale="93" workbookViewId="0">
      <pane ySplit="3" topLeftCell="A1554" activePane="bottomLeft" state="frozen"/>
      <selection pane="bottomLeft" activeCell="O1569" sqref="O1569"/>
    </sheetView>
  </sheetViews>
  <sheetFormatPr defaultColWidth="11.19921875" defaultRowHeight="15" customHeight="1" x14ac:dyDescent="0.3"/>
  <cols>
    <col min="1" max="1" width="5" customWidth="1"/>
    <col min="2" max="2" width="12.3984375" customWidth="1"/>
    <col min="3" max="3" width="5.69921875" customWidth="1"/>
    <col min="4" max="4" width="10.19921875" customWidth="1"/>
    <col min="5" max="5" width="11.19921875" customWidth="1"/>
    <col min="6" max="6" width="9" customWidth="1"/>
    <col min="7" max="7" width="17.3984375" style="730" customWidth="1"/>
    <col min="8" max="8" width="8.19921875" customWidth="1"/>
    <col min="9" max="9" width="9.59765625" customWidth="1"/>
    <col min="10" max="10" width="14.09765625" customWidth="1"/>
    <col min="11" max="11" width="3.59765625" customWidth="1"/>
    <col min="12" max="12" width="12.8984375" style="525" customWidth="1"/>
    <col min="13" max="13" width="7.69921875" customWidth="1"/>
    <col min="14" max="14" width="8.69921875" customWidth="1"/>
    <col min="15" max="15" width="6.69921875" customWidth="1"/>
    <col min="16" max="16" width="10.19921875" customWidth="1"/>
    <col min="17" max="17" width="9.59765625" customWidth="1"/>
    <col min="18" max="18" width="10" customWidth="1"/>
    <col min="19" max="23" width="11" customWidth="1"/>
    <col min="24" max="24" width="13.5" customWidth="1"/>
    <col min="25" max="26" width="17.69921875" customWidth="1"/>
    <col min="27" max="27" width="16.59765625" customWidth="1"/>
    <col min="28" max="28" width="16.8984375" customWidth="1"/>
  </cols>
  <sheetData>
    <row r="1" spans="1:19" ht="15.6" x14ac:dyDescent="0.3">
      <c r="A1" s="746" t="s">
        <v>178</v>
      </c>
      <c r="B1" s="747"/>
      <c r="C1" s="747"/>
      <c r="D1" s="747"/>
      <c r="E1" s="747"/>
      <c r="F1" s="747"/>
      <c r="G1" s="747"/>
      <c r="H1" s="751"/>
      <c r="I1" s="1"/>
      <c r="Q1" s="147"/>
    </row>
    <row r="2" spans="1:19" ht="18" x14ac:dyDescent="0.35">
      <c r="A2" s="59"/>
      <c r="C2" s="29"/>
      <c r="D2" s="29"/>
      <c r="E2" s="29"/>
      <c r="F2" s="29"/>
      <c r="G2" s="725"/>
      <c r="H2" s="41"/>
      <c r="I2" s="5"/>
      <c r="K2" s="752" t="s">
        <v>1824</v>
      </c>
      <c r="L2" s="742"/>
      <c r="M2" s="742"/>
      <c r="N2" s="742"/>
      <c r="O2" s="742"/>
      <c r="P2" s="742"/>
      <c r="Q2" s="742"/>
      <c r="R2" s="743"/>
    </row>
    <row r="3" spans="1:19" ht="41.25" customHeight="1" x14ac:dyDescent="0.35">
      <c r="A3" s="60" t="s">
        <v>2</v>
      </c>
      <c r="B3" s="61" t="s">
        <v>3</v>
      </c>
      <c r="C3" s="62" t="s">
        <v>4</v>
      </c>
      <c r="D3" s="63" t="s">
        <v>5</v>
      </c>
      <c r="E3" s="64" t="s">
        <v>6</v>
      </c>
      <c r="F3" s="65" t="s">
        <v>7</v>
      </c>
      <c r="G3" s="726" t="s">
        <v>8</v>
      </c>
      <c r="H3" s="66" t="s">
        <v>9</v>
      </c>
      <c r="I3" s="67" t="s">
        <v>10</v>
      </c>
      <c r="K3" s="68" t="s">
        <v>2</v>
      </c>
      <c r="L3" s="685" t="s">
        <v>11</v>
      </c>
      <c r="M3" s="70" t="s">
        <v>12</v>
      </c>
      <c r="N3" s="71" t="s">
        <v>13</v>
      </c>
      <c r="O3" s="72" t="s">
        <v>14</v>
      </c>
      <c r="P3" s="171" t="s">
        <v>15</v>
      </c>
      <c r="Q3" s="172" t="s">
        <v>16</v>
      </c>
      <c r="R3" s="74" t="s">
        <v>17</v>
      </c>
    </row>
    <row r="4" spans="1:19" ht="15.6" x14ac:dyDescent="0.3">
      <c r="A4" s="23">
        <v>1</v>
      </c>
      <c r="B4" s="75">
        <v>11.7</v>
      </c>
      <c r="C4" s="25">
        <v>73</v>
      </c>
      <c r="D4" s="24">
        <f>B4</f>
        <v>11.7</v>
      </c>
      <c r="E4" s="26">
        <v>44705</v>
      </c>
      <c r="F4" s="37">
        <v>16.8</v>
      </c>
      <c r="G4" s="727">
        <v>44708</v>
      </c>
      <c r="H4" s="28">
        <f t="shared" ref="H4:H258" si="0">F4-D4</f>
        <v>5.1000000000000014</v>
      </c>
      <c r="I4" s="1">
        <f t="shared" ref="I4:I258" si="1">C5-C4</f>
        <v>1</v>
      </c>
      <c r="K4" s="23"/>
      <c r="L4" s="686">
        <v>44708</v>
      </c>
      <c r="M4" s="34">
        <v>214</v>
      </c>
      <c r="N4" s="27">
        <v>0</v>
      </c>
      <c r="O4" s="35">
        <v>210</v>
      </c>
      <c r="P4" s="39">
        <v>0.61</v>
      </c>
      <c r="Q4" s="47">
        <f t="shared" ref="Q4:Q41" si="2">(M4+N4)-O4</f>
        <v>4</v>
      </c>
      <c r="R4" s="32"/>
    </row>
    <row r="5" spans="1:19" ht="15.6" x14ac:dyDescent="0.3">
      <c r="A5" s="33">
        <v>2</v>
      </c>
      <c r="B5" s="34">
        <v>16.8</v>
      </c>
      <c r="C5" s="35">
        <v>74</v>
      </c>
      <c r="D5" s="34">
        <v>16.8</v>
      </c>
      <c r="E5" s="36">
        <v>44708</v>
      </c>
      <c r="F5" s="37">
        <v>17.8</v>
      </c>
      <c r="G5" s="725">
        <v>44709</v>
      </c>
      <c r="H5" s="28">
        <f t="shared" si="0"/>
        <v>1</v>
      </c>
      <c r="I5" s="5">
        <f t="shared" si="1"/>
        <v>1</v>
      </c>
      <c r="K5" s="33"/>
      <c r="L5" s="686">
        <v>44709</v>
      </c>
      <c r="M5" s="34">
        <v>210</v>
      </c>
      <c r="N5" s="27">
        <v>0</v>
      </c>
      <c r="O5" s="35">
        <v>207</v>
      </c>
      <c r="P5" s="39">
        <v>0.6</v>
      </c>
      <c r="Q5" s="47">
        <f t="shared" si="2"/>
        <v>3</v>
      </c>
      <c r="R5" s="41"/>
    </row>
    <row r="6" spans="1:19" ht="15.6" x14ac:dyDescent="0.3">
      <c r="A6" s="33">
        <v>3</v>
      </c>
      <c r="B6" s="34">
        <v>17.8</v>
      </c>
      <c r="C6" s="35">
        <v>75</v>
      </c>
      <c r="D6" s="34">
        <f t="shared" ref="D6:D34" si="3">F5</f>
        <v>17.8</v>
      </c>
      <c r="E6" s="36">
        <v>44709</v>
      </c>
      <c r="F6" s="37">
        <v>18.899999999999999</v>
      </c>
      <c r="G6" s="725">
        <v>44710</v>
      </c>
      <c r="H6" s="28">
        <f t="shared" si="0"/>
        <v>1.0999999999999979</v>
      </c>
      <c r="I6" s="5">
        <f t="shared" si="1"/>
        <v>3</v>
      </c>
      <c r="K6" s="33"/>
      <c r="L6" s="686">
        <v>44710</v>
      </c>
      <c r="M6" s="34">
        <v>207</v>
      </c>
      <c r="N6" s="27">
        <v>0</v>
      </c>
      <c r="O6" s="35">
        <v>189</v>
      </c>
      <c r="P6" s="39">
        <v>0.59</v>
      </c>
      <c r="Q6" s="47">
        <f t="shared" si="2"/>
        <v>18</v>
      </c>
      <c r="R6" s="41"/>
    </row>
    <row r="7" spans="1:19" ht="15.6" x14ac:dyDescent="0.3">
      <c r="A7" s="33">
        <v>4</v>
      </c>
      <c r="B7" s="34">
        <v>18.899999999999999</v>
      </c>
      <c r="C7" s="35">
        <v>78</v>
      </c>
      <c r="D7" s="34">
        <f t="shared" si="3"/>
        <v>18.899999999999999</v>
      </c>
      <c r="E7" s="36">
        <v>44710</v>
      </c>
      <c r="F7" s="37">
        <v>20.9</v>
      </c>
      <c r="G7" s="725">
        <v>44711</v>
      </c>
      <c r="H7" s="28">
        <f t="shared" si="0"/>
        <v>2</v>
      </c>
      <c r="I7" s="5">
        <f t="shared" si="1"/>
        <v>0</v>
      </c>
      <c r="K7" s="33"/>
      <c r="L7" s="686">
        <v>44711</v>
      </c>
      <c r="M7" s="34">
        <v>189</v>
      </c>
      <c r="N7" s="27">
        <v>0</v>
      </c>
      <c r="O7" s="35">
        <v>189</v>
      </c>
      <c r="P7" s="39">
        <v>0.54</v>
      </c>
      <c r="Q7" s="47">
        <f t="shared" si="2"/>
        <v>0</v>
      </c>
      <c r="R7" s="41"/>
    </row>
    <row r="8" spans="1:19" ht="15.6" x14ac:dyDescent="0.3">
      <c r="A8" s="33">
        <v>5</v>
      </c>
      <c r="B8" s="34">
        <v>20.9</v>
      </c>
      <c r="C8" s="35">
        <v>78</v>
      </c>
      <c r="D8" s="34">
        <f t="shared" si="3"/>
        <v>20.9</v>
      </c>
      <c r="E8" s="36">
        <v>44711</v>
      </c>
      <c r="F8" s="37">
        <v>20.9</v>
      </c>
      <c r="G8" s="725">
        <v>44712</v>
      </c>
      <c r="H8" s="28">
        <f t="shared" si="0"/>
        <v>0</v>
      </c>
      <c r="I8" s="5">
        <f t="shared" si="1"/>
        <v>0</v>
      </c>
      <c r="K8" s="33"/>
      <c r="L8" s="686">
        <v>44712</v>
      </c>
      <c r="M8" s="34">
        <v>189</v>
      </c>
      <c r="N8" s="27">
        <v>0</v>
      </c>
      <c r="O8" s="35">
        <v>189</v>
      </c>
      <c r="P8" s="39">
        <v>0.54</v>
      </c>
      <c r="Q8" s="47">
        <f t="shared" si="2"/>
        <v>0</v>
      </c>
      <c r="R8" s="41"/>
      <c r="S8" s="48">
        <f>SUM(N17+N21+N24+N29+N31+N36)</f>
        <v>2080</v>
      </c>
    </row>
    <row r="9" spans="1:19" ht="15.6" x14ac:dyDescent="0.3">
      <c r="A9" s="33">
        <v>6</v>
      </c>
      <c r="B9" s="34">
        <v>20.9</v>
      </c>
      <c r="C9" s="35">
        <v>78</v>
      </c>
      <c r="D9" s="34">
        <f t="shared" si="3"/>
        <v>20.9</v>
      </c>
      <c r="E9" s="36">
        <v>44712</v>
      </c>
      <c r="F9" s="37">
        <v>20.9</v>
      </c>
      <c r="G9" s="725">
        <v>44713</v>
      </c>
      <c r="H9" s="28">
        <f t="shared" si="0"/>
        <v>0</v>
      </c>
      <c r="I9" s="5">
        <f t="shared" si="1"/>
        <v>0</v>
      </c>
      <c r="K9" s="33"/>
      <c r="L9" s="686">
        <v>44713</v>
      </c>
      <c r="M9" s="34">
        <v>189</v>
      </c>
      <c r="N9" s="27">
        <v>0</v>
      </c>
      <c r="O9" s="35">
        <v>189</v>
      </c>
      <c r="P9" s="39">
        <v>0.54</v>
      </c>
      <c r="Q9" s="47">
        <f t="shared" si="2"/>
        <v>0</v>
      </c>
      <c r="R9" s="41"/>
    </row>
    <row r="10" spans="1:19" ht="15.6" x14ac:dyDescent="0.3">
      <c r="A10" s="33">
        <v>7</v>
      </c>
      <c r="B10" s="34">
        <v>20.9</v>
      </c>
      <c r="C10" s="35">
        <v>78</v>
      </c>
      <c r="D10" s="34">
        <f t="shared" si="3"/>
        <v>20.9</v>
      </c>
      <c r="E10" s="36">
        <v>44713</v>
      </c>
      <c r="F10" s="37">
        <v>20.9</v>
      </c>
      <c r="G10" s="725">
        <v>44714</v>
      </c>
      <c r="H10" s="28">
        <f t="shared" si="0"/>
        <v>0</v>
      </c>
      <c r="I10" s="5">
        <f t="shared" si="1"/>
        <v>0</v>
      </c>
      <c r="K10" s="33"/>
      <c r="L10" s="686">
        <v>44714</v>
      </c>
      <c r="M10" s="34">
        <v>189</v>
      </c>
      <c r="N10" s="27">
        <v>0</v>
      </c>
      <c r="O10" s="35">
        <v>189</v>
      </c>
      <c r="P10" s="39">
        <v>0.54</v>
      </c>
      <c r="Q10" s="47">
        <f t="shared" si="2"/>
        <v>0</v>
      </c>
      <c r="R10" s="41"/>
    </row>
    <row r="11" spans="1:19" ht="15.6" x14ac:dyDescent="0.3">
      <c r="A11" s="33">
        <v>8</v>
      </c>
      <c r="B11" s="34">
        <v>20.9</v>
      </c>
      <c r="C11" s="35">
        <v>78</v>
      </c>
      <c r="D11" s="34">
        <f t="shared" si="3"/>
        <v>20.9</v>
      </c>
      <c r="E11" s="36">
        <v>44714</v>
      </c>
      <c r="F11" s="37">
        <v>20.9</v>
      </c>
      <c r="G11" s="725">
        <v>44715</v>
      </c>
      <c r="H11" s="28">
        <f t="shared" si="0"/>
        <v>0</v>
      </c>
      <c r="I11" s="5">
        <f t="shared" si="1"/>
        <v>0</v>
      </c>
      <c r="K11" s="33"/>
      <c r="L11" s="686">
        <v>44715</v>
      </c>
      <c r="M11" s="34">
        <v>189</v>
      </c>
      <c r="N11" s="27">
        <v>0</v>
      </c>
      <c r="O11" s="35">
        <v>189</v>
      </c>
      <c r="P11" s="39">
        <v>0.54</v>
      </c>
      <c r="Q11" s="47">
        <f t="shared" si="2"/>
        <v>0</v>
      </c>
      <c r="R11" s="41"/>
    </row>
    <row r="12" spans="1:19" ht="15.6" x14ac:dyDescent="0.3">
      <c r="A12" s="33">
        <v>9</v>
      </c>
      <c r="B12" s="34">
        <v>20.9</v>
      </c>
      <c r="C12" s="35">
        <v>78</v>
      </c>
      <c r="D12" s="34">
        <f t="shared" si="3"/>
        <v>20.9</v>
      </c>
      <c r="E12" s="36">
        <v>44715</v>
      </c>
      <c r="F12" s="37">
        <v>20.9</v>
      </c>
      <c r="G12" s="725">
        <v>44716</v>
      </c>
      <c r="H12" s="28">
        <f t="shared" si="0"/>
        <v>0</v>
      </c>
      <c r="I12" s="5">
        <f t="shared" si="1"/>
        <v>0</v>
      </c>
      <c r="K12" s="33"/>
      <c r="L12" s="686">
        <v>44716</v>
      </c>
      <c r="M12" s="34">
        <v>189</v>
      </c>
      <c r="N12" s="27">
        <v>0</v>
      </c>
      <c r="O12" s="35">
        <v>189</v>
      </c>
      <c r="P12" s="39">
        <v>0.54</v>
      </c>
      <c r="Q12" s="47">
        <f t="shared" si="2"/>
        <v>0</v>
      </c>
      <c r="R12" s="41"/>
    </row>
    <row r="13" spans="1:19" ht="15.6" x14ac:dyDescent="0.3">
      <c r="A13" s="33">
        <v>10</v>
      </c>
      <c r="B13" s="34">
        <v>20.9</v>
      </c>
      <c r="C13" s="35">
        <v>78</v>
      </c>
      <c r="D13" s="34">
        <f t="shared" si="3"/>
        <v>20.9</v>
      </c>
      <c r="E13" s="36">
        <v>44716</v>
      </c>
      <c r="F13" s="37">
        <v>20.9</v>
      </c>
      <c r="G13" s="725">
        <v>44717</v>
      </c>
      <c r="H13" s="28">
        <f t="shared" si="0"/>
        <v>0</v>
      </c>
      <c r="I13" s="5">
        <f t="shared" si="1"/>
        <v>0</v>
      </c>
      <c r="K13" s="33"/>
      <c r="L13" s="686">
        <v>44717</v>
      </c>
      <c r="M13" s="34">
        <v>189</v>
      </c>
      <c r="N13" s="27">
        <v>0</v>
      </c>
      <c r="O13" s="35">
        <v>189</v>
      </c>
      <c r="P13" s="39">
        <v>0.54</v>
      </c>
      <c r="Q13" s="47">
        <f t="shared" si="2"/>
        <v>0</v>
      </c>
      <c r="R13" s="41"/>
    </row>
    <row r="14" spans="1:19" ht="15.6" x14ac:dyDescent="0.3">
      <c r="A14" s="33">
        <v>11</v>
      </c>
      <c r="B14" s="34">
        <v>20.9</v>
      </c>
      <c r="C14" s="35">
        <v>78</v>
      </c>
      <c r="D14" s="34">
        <f t="shared" si="3"/>
        <v>20.9</v>
      </c>
      <c r="E14" s="36">
        <v>44717</v>
      </c>
      <c r="F14" s="37">
        <v>20.9</v>
      </c>
      <c r="G14" s="725">
        <v>44718</v>
      </c>
      <c r="H14" s="28">
        <f t="shared" si="0"/>
        <v>0</v>
      </c>
      <c r="I14" s="5">
        <f t="shared" si="1"/>
        <v>8</v>
      </c>
      <c r="K14" s="33"/>
      <c r="L14" s="686">
        <v>44718</v>
      </c>
      <c r="M14" s="34">
        <v>189</v>
      </c>
      <c r="N14" s="27">
        <v>0</v>
      </c>
      <c r="O14" s="35">
        <v>189</v>
      </c>
      <c r="P14" s="39">
        <v>0.54</v>
      </c>
      <c r="Q14" s="47">
        <f t="shared" si="2"/>
        <v>0</v>
      </c>
      <c r="R14" s="41"/>
    </row>
    <row r="15" spans="1:19" ht="15.6" x14ac:dyDescent="0.3">
      <c r="A15" s="33">
        <v>12</v>
      </c>
      <c r="B15" s="34">
        <v>20.9</v>
      </c>
      <c r="C15" s="35">
        <v>86</v>
      </c>
      <c r="D15" s="34">
        <f t="shared" si="3"/>
        <v>20.9</v>
      </c>
      <c r="E15" s="36">
        <v>44687</v>
      </c>
      <c r="F15" s="37">
        <v>20.9</v>
      </c>
      <c r="G15" s="725">
        <v>44719</v>
      </c>
      <c r="H15" s="28">
        <f t="shared" si="0"/>
        <v>0</v>
      </c>
      <c r="I15" s="5">
        <f t="shared" si="1"/>
        <v>2</v>
      </c>
      <c r="K15" s="33"/>
      <c r="L15" s="686">
        <v>44719</v>
      </c>
      <c r="M15" s="34">
        <v>189</v>
      </c>
      <c r="N15" s="27">
        <v>0</v>
      </c>
      <c r="O15" s="35">
        <v>161</v>
      </c>
      <c r="P15" s="39">
        <v>0.46</v>
      </c>
      <c r="Q15" s="47">
        <f t="shared" si="2"/>
        <v>28</v>
      </c>
      <c r="R15" s="41"/>
    </row>
    <row r="16" spans="1:19" ht="15.6" x14ac:dyDescent="0.3">
      <c r="A16" s="33">
        <v>13</v>
      </c>
      <c r="B16" s="34">
        <v>20.9</v>
      </c>
      <c r="C16" s="35">
        <v>88</v>
      </c>
      <c r="D16" s="34">
        <f t="shared" si="3"/>
        <v>20.9</v>
      </c>
      <c r="E16" s="36">
        <v>44688</v>
      </c>
      <c r="F16" s="37">
        <v>20.9</v>
      </c>
      <c r="G16" s="725">
        <v>44720</v>
      </c>
      <c r="H16" s="28">
        <f t="shared" si="0"/>
        <v>0</v>
      </c>
      <c r="I16" s="5">
        <f t="shared" si="1"/>
        <v>2</v>
      </c>
      <c r="K16" s="33"/>
      <c r="L16" s="686">
        <v>44720</v>
      </c>
      <c r="M16" s="34">
        <v>161</v>
      </c>
      <c r="N16" s="27">
        <v>0</v>
      </c>
      <c r="O16" s="35">
        <v>0</v>
      </c>
      <c r="P16" s="39">
        <v>0</v>
      </c>
      <c r="Q16" s="47">
        <f t="shared" si="2"/>
        <v>161</v>
      </c>
      <c r="R16" s="41"/>
    </row>
    <row r="17" spans="1:18" ht="15.6" x14ac:dyDescent="0.3">
      <c r="A17" s="33">
        <v>14</v>
      </c>
      <c r="B17" s="34">
        <v>20.9</v>
      </c>
      <c r="C17" s="35">
        <v>90</v>
      </c>
      <c r="D17" s="34">
        <f t="shared" si="3"/>
        <v>20.9</v>
      </c>
      <c r="E17" s="36">
        <v>44689</v>
      </c>
      <c r="F17" s="37">
        <v>39.4</v>
      </c>
      <c r="G17" s="725">
        <v>44721</v>
      </c>
      <c r="H17" s="28">
        <f t="shared" si="0"/>
        <v>18.5</v>
      </c>
      <c r="I17" s="5">
        <f t="shared" si="1"/>
        <v>2</v>
      </c>
      <c r="K17" s="33"/>
      <c r="L17" s="686">
        <v>44721</v>
      </c>
      <c r="M17" s="34">
        <v>0</v>
      </c>
      <c r="N17" s="37">
        <v>500</v>
      </c>
      <c r="O17" s="35">
        <f>214+200</f>
        <v>414</v>
      </c>
      <c r="P17" s="39"/>
      <c r="Q17" s="47">
        <f t="shared" si="2"/>
        <v>86</v>
      </c>
      <c r="R17" s="41"/>
    </row>
    <row r="18" spans="1:18" ht="15.6" x14ac:dyDescent="0.3">
      <c r="A18" s="33">
        <v>15</v>
      </c>
      <c r="B18" s="34">
        <v>39.4</v>
      </c>
      <c r="C18" s="35">
        <v>92</v>
      </c>
      <c r="D18" s="34">
        <f t="shared" si="3"/>
        <v>39.4</v>
      </c>
      <c r="E18" s="36">
        <v>44721</v>
      </c>
      <c r="F18" s="37">
        <v>51.5</v>
      </c>
      <c r="G18" s="725">
        <v>44722</v>
      </c>
      <c r="H18" s="28">
        <f t="shared" si="0"/>
        <v>12.100000000000001</v>
      </c>
      <c r="I18" s="5">
        <f t="shared" si="1"/>
        <v>4</v>
      </c>
      <c r="K18" s="33"/>
      <c r="L18" s="686">
        <v>44722</v>
      </c>
      <c r="M18" s="34">
        <v>414</v>
      </c>
      <c r="N18" s="37">
        <v>0</v>
      </c>
      <c r="O18" s="35">
        <f>186+200</f>
        <v>386</v>
      </c>
      <c r="P18" s="39">
        <v>0.61</v>
      </c>
      <c r="Q18" s="47">
        <f t="shared" si="2"/>
        <v>28</v>
      </c>
      <c r="R18" s="41"/>
    </row>
    <row r="19" spans="1:18" ht="15.6" x14ac:dyDescent="0.3">
      <c r="A19" s="33">
        <v>16</v>
      </c>
      <c r="B19" s="34">
        <v>51.5</v>
      </c>
      <c r="C19" s="35">
        <v>96</v>
      </c>
      <c r="D19" s="34">
        <f t="shared" si="3"/>
        <v>51.5</v>
      </c>
      <c r="E19" s="36">
        <v>44722</v>
      </c>
      <c r="F19" s="37">
        <v>56.6</v>
      </c>
      <c r="G19" s="725">
        <v>44723</v>
      </c>
      <c r="H19" s="28">
        <f t="shared" si="0"/>
        <v>5.1000000000000014</v>
      </c>
      <c r="I19" s="5">
        <f t="shared" si="1"/>
        <v>3</v>
      </c>
      <c r="K19" s="33"/>
      <c r="L19" s="686">
        <v>44723</v>
      </c>
      <c r="M19" s="34">
        <v>386</v>
      </c>
      <c r="N19" s="37">
        <v>0</v>
      </c>
      <c r="O19" s="35">
        <v>263</v>
      </c>
      <c r="P19" s="39">
        <v>0.53</v>
      </c>
      <c r="Q19" s="47">
        <f t="shared" si="2"/>
        <v>123</v>
      </c>
      <c r="R19" s="41"/>
    </row>
    <row r="20" spans="1:18" ht="15.6" x14ac:dyDescent="0.3">
      <c r="A20" s="33">
        <v>17</v>
      </c>
      <c r="B20" s="34">
        <v>56.6</v>
      </c>
      <c r="C20" s="35">
        <v>99</v>
      </c>
      <c r="D20" s="34">
        <f t="shared" si="3"/>
        <v>56.6</v>
      </c>
      <c r="E20" s="36">
        <v>44723</v>
      </c>
      <c r="F20" s="37">
        <v>72.400000000000006</v>
      </c>
      <c r="G20" s="725">
        <v>44725</v>
      </c>
      <c r="H20" s="28">
        <f t="shared" si="0"/>
        <v>15.800000000000004</v>
      </c>
      <c r="I20" s="5">
        <f t="shared" si="1"/>
        <v>9</v>
      </c>
      <c r="K20" s="33"/>
      <c r="L20" s="687">
        <v>44725</v>
      </c>
      <c r="M20" s="34">
        <v>263</v>
      </c>
      <c r="N20" s="37">
        <v>0</v>
      </c>
      <c r="O20" s="35">
        <v>161</v>
      </c>
      <c r="P20" s="39">
        <v>0.18</v>
      </c>
      <c r="Q20" s="47">
        <f t="shared" si="2"/>
        <v>102</v>
      </c>
      <c r="R20" s="41"/>
    </row>
    <row r="21" spans="1:18" ht="15.6" x14ac:dyDescent="0.3">
      <c r="A21" s="33">
        <v>18</v>
      </c>
      <c r="B21" s="34">
        <v>72.400000000000006</v>
      </c>
      <c r="C21" s="35">
        <v>108</v>
      </c>
      <c r="D21" s="34">
        <f t="shared" si="3"/>
        <v>72.400000000000006</v>
      </c>
      <c r="E21" s="36">
        <v>44725</v>
      </c>
      <c r="F21" s="37">
        <v>83.4</v>
      </c>
      <c r="G21" s="725">
        <v>44726</v>
      </c>
      <c r="H21" s="28">
        <f t="shared" si="0"/>
        <v>11</v>
      </c>
      <c r="I21" s="5">
        <f t="shared" si="1"/>
        <v>4</v>
      </c>
      <c r="K21" s="81"/>
      <c r="L21" s="688">
        <v>44726</v>
      </c>
      <c r="M21" s="83">
        <v>161</v>
      </c>
      <c r="N21" s="83">
        <v>500</v>
      </c>
      <c r="O21" s="83">
        <v>547</v>
      </c>
      <c r="P21" s="83"/>
      <c r="Q21" s="177">
        <f t="shared" si="2"/>
        <v>114</v>
      </c>
      <c r="R21" s="85"/>
    </row>
    <row r="22" spans="1:18" ht="15.6" x14ac:dyDescent="0.3">
      <c r="A22" s="33">
        <v>19</v>
      </c>
      <c r="B22" s="34">
        <v>83.4</v>
      </c>
      <c r="C22" s="35">
        <v>112</v>
      </c>
      <c r="D22" s="34">
        <f t="shared" si="3"/>
        <v>83.4</v>
      </c>
      <c r="E22" s="36">
        <v>44726</v>
      </c>
      <c r="F22" s="37">
        <v>86.6</v>
      </c>
      <c r="G22" s="725">
        <v>44727</v>
      </c>
      <c r="H22" s="28">
        <f t="shared" si="0"/>
        <v>3.1999999999999886</v>
      </c>
      <c r="I22" s="5">
        <f t="shared" si="1"/>
        <v>3</v>
      </c>
      <c r="K22" s="29"/>
      <c r="L22" s="687">
        <v>44727</v>
      </c>
      <c r="M22" s="34">
        <v>347</v>
      </c>
      <c r="N22" s="37">
        <v>0</v>
      </c>
      <c r="O22" s="35">
        <v>161</v>
      </c>
      <c r="P22" s="39">
        <v>0.46</v>
      </c>
      <c r="Q22" s="47">
        <f t="shared" si="2"/>
        <v>186</v>
      </c>
      <c r="R22" s="41"/>
    </row>
    <row r="23" spans="1:18" ht="15.6" x14ac:dyDescent="0.3">
      <c r="A23" s="33">
        <v>20</v>
      </c>
      <c r="B23" s="34">
        <v>86.6</v>
      </c>
      <c r="C23" s="35">
        <v>115</v>
      </c>
      <c r="D23" s="34">
        <f t="shared" si="3"/>
        <v>86.6</v>
      </c>
      <c r="E23" s="36">
        <v>44727</v>
      </c>
      <c r="F23" s="37">
        <v>103.5</v>
      </c>
      <c r="G23" s="725">
        <v>44728</v>
      </c>
      <c r="H23" s="28">
        <f t="shared" si="0"/>
        <v>16.900000000000006</v>
      </c>
      <c r="I23" s="5">
        <f t="shared" si="1"/>
        <v>7</v>
      </c>
      <c r="K23" s="33"/>
      <c r="L23" s="687">
        <v>44728</v>
      </c>
      <c r="M23" s="34">
        <v>161</v>
      </c>
      <c r="N23" s="37">
        <v>0</v>
      </c>
      <c r="O23" s="35">
        <v>63</v>
      </c>
      <c r="P23" s="39">
        <v>0.1</v>
      </c>
      <c r="Q23" s="47">
        <f t="shared" si="2"/>
        <v>98</v>
      </c>
      <c r="R23" s="41"/>
    </row>
    <row r="24" spans="1:18" ht="15.6" x14ac:dyDescent="0.3">
      <c r="A24" s="33">
        <v>21</v>
      </c>
      <c r="B24" s="34">
        <v>103.5</v>
      </c>
      <c r="C24" s="35">
        <v>122</v>
      </c>
      <c r="D24" s="34">
        <f t="shared" si="3"/>
        <v>103.5</v>
      </c>
      <c r="E24" s="36">
        <v>44728</v>
      </c>
      <c r="F24" s="37">
        <v>113.5</v>
      </c>
      <c r="G24" s="725">
        <v>44729</v>
      </c>
      <c r="H24" s="28">
        <f t="shared" si="0"/>
        <v>10</v>
      </c>
      <c r="I24" s="5">
        <f t="shared" si="1"/>
        <v>5</v>
      </c>
      <c r="K24" s="33"/>
      <c r="L24" s="687">
        <v>44729</v>
      </c>
      <c r="M24" s="178">
        <v>83</v>
      </c>
      <c r="N24" s="37">
        <v>300</v>
      </c>
      <c r="O24" s="35">
        <v>343</v>
      </c>
      <c r="P24" s="39">
        <v>0.98</v>
      </c>
      <c r="Q24" s="47">
        <f t="shared" si="2"/>
        <v>40</v>
      </c>
      <c r="R24" s="41"/>
    </row>
    <row r="25" spans="1:18" ht="15.6" x14ac:dyDescent="0.3">
      <c r="A25" s="33">
        <v>22</v>
      </c>
      <c r="B25" s="34">
        <v>113.5</v>
      </c>
      <c r="C25" s="35">
        <v>127</v>
      </c>
      <c r="D25" s="34">
        <f t="shared" si="3"/>
        <v>113.5</v>
      </c>
      <c r="E25" s="36">
        <v>44729</v>
      </c>
      <c r="F25" s="37">
        <v>121.3</v>
      </c>
      <c r="G25" s="725">
        <v>44730</v>
      </c>
      <c r="H25" s="28">
        <f t="shared" si="0"/>
        <v>7.7999999999999972</v>
      </c>
      <c r="I25" s="5">
        <f t="shared" si="1"/>
        <v>8</v>
      </c>
      <c r="K25" s="33"/>
      <c r="L25" s="687">
        <v>44730</v>
      </c>
      <c r="M25" s="34">
        <v>343</v>
      </c>
      <c r="N25" s="37">
        <v>0</v>
      </c>
      <c r="O25" s="35">
        <v>340</v>
      </c>
      <c r="P25" s="39">
        <v>0.97</v>
      </c>
      <c r="Q25" s="47">
        <f t="shared" si="2"/>
        <v>3</v>
      </c>
      <c r="R25" s="41"/>
    </row>
    <row r="26" spans="1:18" ht="15.6" x14ac:dyDescent="0.3">
      <c r="A26" s="33">
        <v>23</v>
      </c>
      <c r="B26" s="34">
        <v>121.3</v>
      </c>
      <c r="C26" s="35">
        <v>135</v>
      </c>
      <c r="D26" s="34">
        <f t="shared" si="3"/>
        <v>121.3</v>
      </c>
      <c r="E26" s="36">
        <v>44730</v>
      </c>
      <c r="F26" s="37">
        <v>122.6</v>
      </c>
      <c r="G26" s="725">
        <v>44731</v>
      </c>
      <c r="H26" s="28">
        <f t="shared" si="0"/>
        <v>1.2999999999999972</v>
      </c>
      <c r="I26" s="5">
        <f t="shared" si="1"/>
        <v>5</v>
      </c>
      <c r="K26" s="33"/>
      <c r="L26" s="687">
        <v>44731</v>
      </c>
      <c r="M26" s="34">
        <v>340</v>
      </c>
      <c r="N26" s="37">
        <v>0</v>
      </c>
      <c r="O26" s="35">
        <v>266</v>
      </c>
      <c r="P26" s="39">
        <v>0.76</v>
      </c>
      <c r="Q26" s="47">
        <f t="shared" si="2"/>
        <v>74</v>
      </c>
      <c r="R26" s="41"/>
    </row>
    <row r="27" spans="1:18" ht="15.6" x14ac:dyDescent="0.3">
      <c r="A27" s="33">
        <v>24</v>
      </c>
      <c r="B27" s="34">
        <v>122.6</v>
      </c>
      <c r="C27" s="35">
        <v>140</v>
      </c>
      <c r="D27" s="34">
        <f t="shared" si="3"/>
        <v>122.6</v>
      </c>
      <c r="E27" s="36">
        <v>44731</v>
      </c>
      <c r="F27" s="37">
        <v>126.9</v>
      </c>
      <c r="G27" s="725">
        <v>44732</v>
      </c>
      <c r="H27" s="28">
        <f t="shared" si="0"/>
        <v>4.3000000000000114</v>
      </c>
      <c r="I27" s="5">
        <f t="shared" si="1"/>
        <v>2</v>
      </c>
      <c r="K27" s="33"/>
      <c r="L27" s="687">
        <v>44732</v>
      </c>
      <c r="M27" s="34">
        <v>266</v>
      </c>
      <c r="N27" s="37">
        <v>0</v>
      </c>
      <c r="O27" s="35">
        <v>165</v>
      </c>
      <c r="P27" s="39">
        <v>0.41</v>
      </c>
      <c r="Q27" s="47">
        <f t="shared" si="2"/>
        <v>101</v>
      </c>
      <c r="R27" s="41"/>
    </row>
    <row r="28" spans="1:18" ht="15.6" x14ac:dyDescent="0.3">
      <c r="A28" s="33">
        <v>25</v>
      </c>
      <c r="B28" s="34">
        <v>126.9</v>
      </c>
      <c r="C28" s="35">
        <v>142</v>
      </c>
      <c r="D28" s="34">
        <f t="shared" si="3"/>
        <v>126.9</v>
      </c>
      <c r="E28" s="36">
        <v>44732</v>
      </c>
      <c r="F28" s="37">
        <v>139.80000000000001</v>
      </c>
      <c r="G28" s="725">
        <v>44733</v>
      </c>
      <c r="H28" s="28">
        <f t="shared" si="0"/>
        <v>12.900000000000006</v>
      </c>
      <c r="I28" s="5">
        <f t="shared" si="1"/>
        <v>4</v>
      </c>
      <c r="K28" s="33"/>
      <c r="L28" s="687">
        <v>44733</v>
      </c>
      <c r="M28" s="34">
        <v>165</v>
      </c>
      <c r="N28" s="37">
        <v>0</v>
      </c>
      <c r="O28" s="35">
        <v>126</v>
      </c>
      <c r="P28" s="39">
        <v>0.36</v>
      </c>
      <c r="Q28" s="47">
        <f t="shared" si="2"/>
        <v>39</v>
      </c>
      <c r="R28" s="41"/>
    </row>
    <row r="29" spans="1:18" ht="15.6" x14ac:dyDescent="0.3">
      <c r="A29" s="33">
        <v>26</v>
      </c>
      <c r="B29" s="34">
        <v>139.80000000000001</v>
      </c>
      <c r="C29" s="35">
        <v>146</v>
      </c>
      <c r="D29" s="34">
        <f t="shared" si="3"/>
        <v>139.80000000000001</v>
      </c>
      <c r="E29" s="36">
        <v>44733</v>
      </c>
      <c r="F29" s="37">
        <v>143.9</v>
      </c>
      <c r="G29" s="725">
        <v>44734</v>
      </c>
      <c r="H29" s="28">
        <f t="shared" si="0"/>
        <v>4.0999999999999943</v>
      </c>
      <c r="I29" s="5">
        <f t="shared" si="1"/>
        <v>2</v>
      </c>
      <c r="K29" s="33"/>
      <c r="L29" s="687">
        <v>44734</v>
      </c>
      <c r="M29" s="34">
        <v>126</v>
      </c>
      <c r="N29" s="37">
        <v>130</v>
      </c>
      <c r="O29" s="35">
        <v>214</v>
      </c>
      <c r="P29" s="39">
        <v>0.61</v>
      </c>
      <c r="Q29" s="47">
        <f t="shared" si="2"/>
        <v>42</v>
      </c>
      <c r="R29" s="41"/>
    </row>
    <row r="30" spans="1:18" ht="15.6" x14ac:dyDescent="0.3">
      <c r="A30" s="33">
        <v>27</v>
      </c>
      <c r="B30" s="34">
        <v>143.9</v>
      </c>
      <c r="C30" s="35">
        <v>148</v>
      </c>
      <c r="D30" s="34">
        <f t="shared" si="3"/>
        <v>143.9</v>
      </c>
      <c r="E30" s="36">
        <v>44734</v>
      </c>
      <c r="F30" s="37">
        <v>151</v>
      </c>
      <c r="G30" s="725">
        <v>44735</v>
      </c>
      <c r="H30" s="28">
        <f t="shared" si="0"/>
        <v>7.0999999999999943</v>
      </c>
      <c r="I30" s="5">
        <f t="shared" si="1"/>
        <v>5</v>
      </c>
      <c r="K30" s="33"/>
      <c r="L30" s="687">
        <v>44735</v>
      </c>
      <c r="M30" s="34">
        <v>214</v>
      </c>
      <c r="N30" s="37">
        <v>0</v>
      </c>
      <c r="O30" s="35">
        <v>63</v>
      </c>
      <c r="P30" s="39">
        <v>0.18</v>
      </c>
      <c r="Q30" s="47">
        <f t="shared" si="2"/>
        <v>151</v>
      </c>
      <c r="R30" s="41"/>
    </row>
    <row r="31" spans="1:18" ht="15.6" x14ac:dyDescent="0.3">
      <c r="A31" s="33">
        <v>28</v>
      </c>
      <c r="B31" s="34">
        <v>151</v>
      </c>
      <c r="C31" s="35">
        <v>153</v>
      </c>
      <c r="D31" s="34">
        <f t="shared" si="3"/>
        <v>151</v>
      </c>
      <c r="E31" s="36">
        <v>44735</v>
      </c>
      <c r="F31" s="37">
        <v>167.9</v>
      </c>
      <c r="G31" s="725">
        <v>44736</v>
      </c>
      <c r="H31" s="28">
        <f t="shared" si="0"/>
        <v>16.900000000000006</v>
      </c>
      <c r="I31" s="5">
        <f t="shared" si="1"/>
        <v>3</v>
      </c>
      <c r="K31" s="33"/>
      <c r="L31" s="687">
        <v>44736</v>
      </c>
      <c r="M31" s="34">
        <v>63</v>
      </c>
      <c r="N31" s="37">
        <v>350</v>
      </c>
      <c r="O31" s="35">
        <v>343</v>
      </c>
      <c r="P31" s="39">
        <v>0.98</v>
      </c>
      <c r="Q31" s="47">
        <f t="shared" si="2"/>
        <v>70</v>
      </c>
      <c r="R31" s="41"/>
    </row>
    <row r="32" spans="1:18" ht="15.6" x14ac:dyDescent="0.3">
      <c r="A32" s="33">
        <v>29</v>
      </c>
      <c r="B32" s="34">
        <v>167.9</v>
      </c>
      <c r="C32" s="35">
        <v>156</v>
      </c>
      <c r="D32" s="34">
        <f t="shared" si="3"/>
        <v>167.9</v>
      </c>
      <c r="E32" s="36">
        <v>44736</v>
      </c>
      <c r="F32" s="37">
        <v>171.7</v>
      </c>
      <c r="G32" s="725">
        <v>44737</v>
      </c>
      <c r="H32" s="28">
        <f t="shared" si="0"/>
        <v>3.7999999999999829</v>
      </c>
      <c r="I32" s="5">
        <f t="shared" si="1"/>
        <v>3</v>
      </c>
      <c r="K32" s="33"/>
      <c r="L32" s="687">
        <v>44737</v>
      </c>
      <c r="M32" s="34">
        <v>343</v>
      </c>
      <c r="N32" s="37">
        <v>0</v>
      </c>
      <c r="O32" s="35">
        <v>275</v>
      </c>
      <c r="P32" s="39">
        <v>0.98</v>
      </c>
      <c r="Q32" s="47">
        <f t="shared" si="2"/>
        <v>68</v>
      </c>
      <c r="R32" s="41"/>
    </row>
    <row r="33" spans="1:19" ht="15.6" x14ac:dyDescent="0.3">
      <c r="A33" s="33">
        <v>30</v>
      </c>
      <c r="B33" s="34">
        <v>171.7</v>
      </c>
      <c r="C33" s="35">
        <v>159</v>
      </c>
      <c r="D33" s="34">
        <f t="shared" si="3"/>
        <v>171.7</v>
      </c>
      <c r="E33" s="36">
        <v>44737</v>
      </c>
      <c r="F33" s="37">
        <v>175</v>
      </c>
      <c r="G33" s="725">
        <v>44738</v>
      </c>
      <c r="H33" s="28">
        <f t="shared" si="0"/>
        <v>3.3000000000000114</v>
      </c>
      <c r="I33" s="5">
        <f t="shared" si="1"/>
        <v>2</v>
      </c>
      <c r="K33" s="33"/>
      <c r="L33" s="687">
        <v>44738</v>
      </c>
      <c r="M33" s="34">
        <v>275</v>
      </c>
      <c r="N33" s="37">
        <v>0</v>
      </c>
      <c r="O33" s="35">
        <v>207</v>
      </c>
      <c r="P33" s="39">
        <v>0.74</v>
      </c>
      <c r="Q33" s="47">
        <f t="shared" si="2"/>
        <v>68</v>
      </c>
      <c r="R33" s="41"/>
    </row>
    <row r="34" spans="1:19" ht="15.6" x14ac:dyDescent="0.3">
      <c r="A34" s="33">
        <v>31</v>
      </c>
      <c r="B34" s="34">
        <v>175</v>
      </c>
      <c r="C34" s="35">
        <v>161</v>
      </c>
      <c r="D34" s="34">
        <f t="shared" si="3"/>
        <v>175</v>
      </c>
      <c r="E34" s="36">
        <v>44738</v>
      </c>
      <c r="F34" s="37">
        <v>179</v>
      </c>
      <c r="G34" s="725">
        <v>44739</v>
      </c>
      <c r="H34" s="28">
        <f t="shared" si="0"/>
        <v>4</v>
      </c>
      <c r="I34" s="5">
        <f t="shared" si="1"/>
        <v>5</v>
      </c>
      <c r="K34" s="81"/>
      <c r="L34" s="688">
        <v>44739</v>
      </c>
      <c r="M34" s="83">
        <v>207</v>
      </c>
      <c r="N34" s="83">
        <v>0</v>
      </c>
      <c r="O34" s="83">
        <v>88</v>
      </c>
      <c r="P34" s="107">
        <v>0.25</v>
      </c>
      <c r="Q34" s="177">
        <f t="shared" si="2"/>
        <v>119</v>
      </c>
      <c r="R34" s="85"/>
    </row>
    <row r="35" spans="1:19" ht="15.6" x14ac:dyDescent="0.3">
      <c r="A35" s="33">
        <v>32</v>
      </c>
      <c r="B35" s="34">
        <v>179</v>
      </c>
      <c r="C35" s="35">
        <v>166</v>
      </c>
      <c r="D35" s="34">
        <v>179</v>
      </c>
      <c r="E35" s="36">
        <v>44739</v>
      </c>
      <c r="F35" s="37">
        <v>195.5</v>
      </c>
      <c r="G35" s="725">
        <v>44740</v>
      </c>
      <c r="H35" s="28">
        <f t="shared" si="0"/>
        <v>16.5</v>
      </c>
      <c r="I35" s="5">
        <f t="shared" si="1"/>
        <v>5</v>
      </c>
      <c r="K35" s="33"/>
      <c r="L35" s="687">
        <v>44740</v>
      </c>
      <c r="M35" s="34">
        <v>88</v>
      </c>
      <c r="N35" s="37">
        <v>0</v>
      </c>
      <c r="O35" s="35">
        <v>0</v>
      </c>
      <c r="P35" s="39">
        <v>0.25</v>
      </c>
      <c r="Q35" s="47">
        <f t="shared" si="2"/>
        <v>88</v>
      </c>
      <c r="R35" s="41"/>
    </row>
    <row r="36" spans="1:19" ht="15.6" x14ac:dyDescent="0.3">
      <c r="A36" s="33">
        <v>33</v>
      </c>
      <c r="B36" s="34">
        <v>195.5</v>
      </c>
      <c r="C36" s="35">
        <v>171</v>
      </c>
      <c r="D36" s="34">
        <f t="shared" ref="D36:D130" si="4">F35</f>
        <v>195.5</v>
      </c>
      <c r="E36" s="36">
        <v>44740</v>
      </c>
      <c r="F36" s="37">
        <v>209.4</v>
      </c>
      <c r="G36" s="725">
        <v>44741</v>
      </c>
      <c r="H36" s="28">
        <f t="shared" si="0"/>
        <v>13.900000000000006</v>
      </c>
      <c r="I36" s="5">
        <f t="shared" si="1"/>
        <v>2</v>
      </c>
      <c r="K36" s="33"/>
      <c r="L36" s="687">
        <v>44741</v>
      </c>
      <c r="M36" s="34">
        <v>0</v>
      </c>
      <c r="N36" s="37">
        <v>300</v>
      </c>
      <c r="O36" s="35">
        <v>213</v>
      </c>
      <c r="P36" s="39">
        <v>0.61</v>
      </c>
      <c r="Q36" s="47">
        <f t="shared" si="2"/>
        <v>87</v>
      </c>
      <c r="R36" s="41"/>
    </row>
    <row r="37" spans="1:19" ht="15.6" x14ac:dyDescent="0.3">
      <c r="A37" s="33">
        <v>34</v>
      </c>
      <c r="B37" s="34">
        <v>209.4</v>
      </c>
      <c r="C37" s="35">
        <v>173</v>
      </c>
      <c r="D37" s="34">
        <f t="shared" si="4"/>
        <v>209.4</v>
      </c>
      <c r="E37" s="36">
        <v>44741</v>
      </c>
      <c r="F37" s="37">
        <v>222.2</v>
      </c>
      <c r="G37" s="725">
        <v>44742</v>
      </c>
      <c r="H37" s="28">
        <f t="shared" si="0"/>
        <v>12.799999999999983</v>
      </c>
      <c r="I37" s="5">
        <f t="shared" si="1"/>
        <v>4</v>
      </c>
      <c r="K37" s="33"/>
      <c r="L37" s="687">
        <v>44742</v>
      </c>
      <c r="M37" s="34">
        <v>213</v>
      </c>
      <c r="N37" s="37">
        <v>0</v>
      </c>
      <c r="O37" s="35">
        <v>126</v>
      </c>
      <c r="P37" s="39">
        <v>0.36</v>
      </c>
      <c r="Q37" s="47">
        <f t="shared" si="2"/>
        <v>87</v>
      </c>
      <c r="R37" s="41"/>
    </row>
    <row r="38" spans="1:19" ht="15.6" x14ac:dyDescent="0.3">
      <c r="A38" s="33">
        <v>35</v>
      </c>
      <c r="B38" s="34">
        <v>222.2</v>
      </c>
      <c r="C38" s="35">
        <v>177</v>
      </c>
      <c r="D38" s="34">
        <f t="shared" si="4"/>
        <v>222.2</v>
      </c>
      <c r="E38" s="36">
        <v>44742</v>
      </c>
      <c r="F38" s="37">
        <v>234.8</v>
      </c>
      <c r="G38" s="725">
        <v>44743</v>
      </c>
      <c r="H38" s="28">
        <f t="shared" si="0"/>
        <v>12.600000000000023</v>
      </c>
      <c r="I38" s="5">
        <f t="shared" si="1"/>
        <v>6</v>
      </c>
      <c r="K38" s="33"/>
      <c r="L38" s="687">
        <v>44743</v>
      </c>
      <c r="M38" s="34">
        <v>126</v>
      </c>
      <c r="N38" s="37">
        <v>90</v>
      </c>
      <c r="O38" s="35">
        <v>84</v>
      </c>
      <c r="P38" s="39">
        <v>0.24</v>
      </c>
      <c r="Q38" s="47">
        <f t="shared" si="2"/>
        <v>132</v>
      </c>
      <c r="R38" s="41"/>
      <c r="S38" s="48">
        <f>SUM(N38+N39+N42+N45+N54+N59+N63+N65+N67)</f>
        <v>1780</v>
      </c>
    </row>
    <row r="39" spans="1:19" ht="15.6" x14ac:dyDescent="0.3">
      <c r="A39" s="33">
        <v>36</v>
      </c>
      <c r="B39" s="34">
        <v>234.8</v>
      </c>
      <c r="C39" s="35">
        <v>183</v>
      </c>
      <c r="D39" s="34">
        <f t="shared" si="4"/>
        <v>234.8</v>
      </c>
      <c r="E39" s="36">
        <v>44743</v>
      </c>
      <c r="F39" s="37">
        <v>245.5</v>
      </c>
      <c r="G39" s="725">
        <v>44744</v>
      </c>
      <c r="H39" s="28">
        <f t="shared" si="0"/>
        <v>10.699999999999989</v>
      </c>
      <c r="I39" s="5">
        <f t="shared" si="1"/>
        <v>5</v>
      </c>
      <c r="K39" s="33"/>
      <c r="L39" s="687">
        <v>44744</v>
      </c>
      <c r="M39" s="34">
        <v>84</v>
      </c>
      <c r="N39" s="37">
        <v>250</v>
      </c>
      <c r="O39" s="35">
        <v>189</v>
      </c>
      <c r="P39" s="39">
        <v>0.54</v>
      </c>
      <c r="Q39" s="47">
        <f t="shared" si="2"/>
        <v>145</v>
      </c>
      <c r="R39" s="41"/>
    </row>
    <row r="40" spans="1:19" ht="15.6" x14ac:dyDescent="0.3">
      <c r="A40" s="33">
        <v>37</v>
      </c>
      <c r="B40" s="34">
        <v>245.5</v>
      </c>
      <c r="C40" s="35">
        <v>188</v>
      </c>
      <c r="D40" s="34">
        <f t="shared" si="4"/>
        <v>245.5</v>
      </c>
      <c r="E40" s="36">
        <v>44744</v>
      </c>
      <c r="F40" s="37">
        <v>258.7</v>
      </c>
      <c r="G40" s="725">
        <v>44745</v>
      </c>
      <c r="H40" s="28">
        <f t="shared" si="0"/>
        <v>13.199999999999989</v>
      </c>
      <c r="I40" s="5">
        <f t="shared" si="1"/>
        <v>4</v>
      </c>
      <c r="K40" s="33"/>
      <c r="L40" s="687">
        <v>44745</v>
      </c>
      <c r="M40" s="34">
        <v>189</v>
      </c>
      <c r="N40" s="37">
        <v>0</v>
      </c>
      <c r="O40" s="35">
        <v>84</v>
      </c>
      <c r="P40" s="39">
        <v>0.24</v>
      </c>
      <c r="Q40" s="47">
        <f t="shared" si="2"/>
        <v>105</v>
      </c>
      <c r="R40" s="41"/>
    </row>
    <row r="41" spans="1:19" ht="15.6" x14ac:dyDescent="0.3">
      <c r="A41" s="33">
        <v>38</v>
      </c>
      <c r="B41" s="34">
        <v>258</v>
      </c>
      <c r="C41" s="35">
        <v>192</v>
      </c>
      <c r="D41" s="34">
        <f t="shared" si="4"/>
        <v>258.7</v>
      </c>
      <c r="E41" s="36">
        <v>44745</v>
      </c>
      <c r="F41" s="37">
        <v>269.3</v>
      </c>
      <c r="G41" s="725">
        <v>44746</v>
      </c>
      <c r="H41" s="28">
        <f t="shared" si="0"/>
        <v>10.600000000000023</v>
      </c>
      <c r="I41" s="5">
        <f t="shared" si="1"/>
        <v>3</v>
      </c>
      <c r="K41" s="33"/>
      <c r="L41" s="687">
        <v>44746</v>
      </c>
      <c r="M41" s="34">
        <v>84</v>
      </c>
      <c r="N41" s="37">
        <v>0</v>
      </c>
      <c r="O41" s="35">
        <v>0</v>
      </c>
      <c r="P41" s="39">
        <v>0</v>
      </c>
      <c r="Q41" s="47">
        <f t="shared" si="2"/>
        <v>84</v>
      </c>
      <c r="R41" s="41"/>
    </row>
    <row r="42" spans="1:19" ht="15.6" x14ac:dyDescent="0.3">
      <c r="A42" s="33">
        <v>39</v>
      </c>
      <c r="B42" s="34">
        <v>269.3</v>
      </c>
      <c r="C42" s="35">
        <v>195</v>
      </c>
      <c r="D42" s="34">
        <f t="shared" si="4"/>
        <v>269.3</v>
      </c>
      <c r="E42" s="36">
        <v>44746</v>
      </c>
      <c r="F42" s="37">
        <v>274.5</v>
      </c>
      <c r="G42" s="725">
        <v>44747</v>
      </c>
      <c r="H42" s="28">
        <f t="shared" si="0"/>
        <v>5.1999999999999886</v>
      </c>
      <c r="I42" s="5">
        <f t="shared" si="1"/>
        <v>5</v>
      </c>
      <c r="K42" s="81"/>
      <c r="L42" s="688">
        <v>44747</v>
      </c>
      <c r="M42" s="83">
        <v>0</v>
      </c>
      <c r="N42" s="83">
        <v>110</v>
      </c>
      <c r="O42" s="83">
        <v>189</v>
      </c>
      <c r="P42" s="107">
        <v>0.54</v>
      </c>
      <c r="Q42" s="177">
        <f>(O42-N42)</f>
        <v>79</v>
      </c>
      <c r="R42" s="85"/>
    </row>
    <row r="43" spans="1:19" ht="15.6" x14ac:dyDescent="0.3">
      <c r="A43" s="33">
        <v>40</v>
      </c>
      <c r="B43" s="34">
        <v>274.5</v>
      </c>
      <c r="C43" s="35">
        <v>200</v>
      </c>
      <c r="D43" s="34">
        <f t="shared" si="4"/>
        <v>274.5</v>
      </c>
      <c r="E43" s="36">
        <v>44747</v>
      </c>
      <c r="F43" s="37">
        <v>276.60000000000002</v>
      </c>
      <c r="G43" s="725">
        <v>44748</v>
      </c>
      <c r="H43" s="28">
        <f t="shared" si="0"/>
        <v>2.1000000000000227</v>
      </c>
      <c r="I43" s="5">
        <f t="shared" si="1"/>
        <v>2</v>
      </c>
      <c r="K43" s="33"/>
      <c r="L43" s="687">
        <v>44748</v>
      </c>
      <c r="M43" s="34">
        <v>189</v>
      </c>
      <c r="N43" s="37">
        <v>0</v>
      </c>
      <c r="O43" s="35">
        <v>189</v>
      </c>
      <c r="P43" s="39">
        <v>0.54</v>
      </c>
      <c r="Q43" s="47">
        <f t="shared" ref="Q43:Q44" si="5">(M43+N43)-O43</f>
        <v>0</v>
      </c>
      <c r="R43" s="41"/>
    </row>
    <row r="44" spans="1:19" ht="15.6" x14ac:dyDescent="0.3">
      <c r="A44" s="33">
        <v>42</v>
      </c>
      <c r="B44" s="34">
        <v>276.60000000000002</v>
      </c>
      <c r="C44" s="35">
        <v>202</v>
      </c>
      <c r="D44" s="34">
        <f t="shared" si="4"/>
        <v>276.60000000000002</v>
      </c>
      <c r="E44" s="36">
        <v>44748</v>
      </c>
      <c r="F44" s="37">
        <v>276.60000000000002</v>
      </c>
      <c r="G44" s="725">
        <v>44749</v>
      </c>
      <c r="H44" s="28">
        <f t="shared" si="0"/>
        <v>0</v>
      </c>
      <c r="I44" s="5">
        <f t="shared" si="1"/>
        <v>1</v>
      </c>
      <c r="K44" s="33"/>
      <c r="L44" s="687">
        <v>44749</v>
      </c>
      <c r="M44" s="34">
        <v>189</v>
      </c>
      <c r="N44" s="37">
        <v>0</v>
      </c>
      <c r="O44" s="35">
        <v>189</v>
      </c>
      <c r="P44" s="39">
        <v>0.54</v>
      </c>
      <c r="Q44" s="47">
        <f t="shared" si="5"/>
        <v>0</v>
      </c>
      <c r="R44" s="41"/>
      <c r="S44" s="179"/>
    </row>
    <row r="45" spans="1:19" ht="15.6" x14ac:dyDescent="0.3">
      <c r="A45" s="33">
        <v>43</v>
      </c>
      <c r="B45" s="34">
        <v>276.60000000000002</v>
      </c>
      <c r="C45" s="35">
        <v>203</v>
      </c>
      <c r="D45" s="34">
        <f t="shared" si="4"/>
        <v>276.60000000000002</v>
      </c>
      <c r="E45" s="36">
        <v>44749</v>
      </c>
      <c r="F45" s="37">
        <v>278.7</v>
      </c>
      <c r="G45" s="725">
        <v>44750</v>
      </c>
      <c r="H45" s="28">
        <f t="shared" si="0"/>
        <v>2.0999999999999659</v>
      </c>
      <c r="I45" s="5">
        <f t="shared" si="1"/>
        <v>2</v>
      </c>
      <c r="K45" s="33"/>
      <c r="L45" s="687">
        <v>44750</v>
      </c>
      <c r="M45" s="34">
        <f t="shared" ref="M45:M137" si="6">O44</f>
        <v>189</v>
      </c>
      <c r="N45" s="37">
        <v>210</v>
      </c>
      <c r="O45" s="35">
        <v>347</v>
      </c>
      <c r="P45" s="39">
        <v>0.99</v>
      </c>
      <c r="Q45" s="47">
        <f t="shared" ref="Q45:Q46" si="7">(N45+M45)-347</f>
        <v>52</v>
      </c>
      <c r="R45" s="41"/>
    </row>
    <row r="46" spans="1:19" ht="15.6" x14ac:dyDescent="0.3">
      <c r="A46" s="33">
        <v>44</v>
      </c>
      <c r="B46" s="34">
        <f>D46</f>
        <v>278.7</v>
      </c>
      <c r="C46" s="35">
        <v>205</v>
      </c>
      <c r="D46" s="34">
        <f t="shared" si="4"/>
        <v>278.7</v>
      </c>
      <c r="E46" s="36">
        <v>44750</v>
      </c>
      <c r="F46" s="37">
        <v>282.3</v>
      </c>
      <c r="G46" s="725">
        <v>44751</v>
      </c>
      <c r="H46" s="28">
        <f t="shared" si="0"/>
        <v>3.6000000000000227</v>
      </c>
      <c r="I46" s="5">
        <f t="shared" si="1"/>
        <v>3</v>
      </c>
      <c r="K46" s="33"/>
      <c r="L46" s="687">
        <v>44751</v>
      </c>
      <c r="M46" s="34">
        <f t="shared" si="6"/>
        <v>347</v>
      </c>
      <c r="N46" s="37">
        <v>0</v>
      </c>
      <c r="O46" s="35">
        <v>347</v>
      </c>
      <c r="P46" s="39">
        <v>0.99</v>
      </c>
      <c r="Q46" s="47">
        <f t="shared" si="7"/>
        <v>0</v>
      </c>
      <c r="R46" s="41"/>
    </row>
    <row r="47" spans="1:19" ht="15.6" x14ac:dyDescent="0.3">
      <c r="A47" s="33">
        <v>45</v>
      </c>
      <c r="B47" s="34">
        <f t="shared" ref="B47:B301" si="8">F46</f>
        <v>282.3</v>
      </c>
      <c r="C47" s="35">
        <v>208</v>
      </c>
      <c r="D47" s="34">
        <f t="shared" si="4"/>
        <v>282.3</v>
      </c>
      <c r="E47" s="36">
        <v>44751</v>
      </c>
      <c r="F47" s="37">
        <v>282.3</v>
      </c>
      <c r="G47" s="725">
        <v>44752</v>
      </c>
      <c r="H47" s="28">
        <f t="shared" si="0"/>
        <v>0</v>
      </c>
      <c r="I47" s="5">
        <f t="shared" si="1"/>
        <v>1</v>
      </c>
      <c r="K47" s="33"/>
      <c r="L47" s="687">
        <v>44752</v>
      </c>
      <c r="M47" s="34">
        <f t="shared" si="6"/>
        <v>347</v>
      </c>
      <c r="N47" s="78">
        <v>0</v>
      </c>
      <c r="O47" s="35">
        <v>347</v>
      </c>
      <c r="P47" s="39">
        <v>0.99</v>
      </c>
      <c r="Q47" s="47">
        <f>(M47+N46)-O47</f>
        <v>0</v>
      </c>
      <c r="R47" s="41"/>
    </row>
    <row r="48" spans="1:19" ht="15.6" x14ac:dyDescent="0.3">
      <c r="A48" s="33">
        <v>46</v>
      </c>
      <c r="B48" s="34">
        <f t="shared" si="8"/>
        <v>282.3</v>
      </c>
      <c r="C48" s="35">
        <v>209</v>
      </c>
      <c r="D48" s="34">
        <f t="shared" si="4"/>
        <v>282.3</v>
      </c>
      <c r="E48" s="36">
        <v>44752</v>
      </c>
      <c r="F48" s="37">
        <v>283.39999999999998</v>
      </c>
      <c r="G48" s="725">
        <v>44753</v>
      </c>
      <c r="H48" s="28">
        <f t="shared" si="0"/>
        <v>1.0999999999999659</v>
      </c>
      <c r="I48" s="5">
        <f t="shared" si="1"/>
        <v>3</v>
      </c>
      <c r="K48" s="33"/>
      <c r="L48" s="687">
        <v>44753</v>
      </c>
      <c r="M48" s="34">
        <f t="shared" si="6"/>
        <v>347</v>
      </c>
      <c r="N48" s="37">
        <v>0</v>
      </c>
      <c r="O48" s="35">
        <v>263</v>
      </c>
      <c r="P48" s="39">
        <v>0.75</v>
      </c>
      <c r="Q48" s="47">
        <f t="shared" ref="Q48:Q53" si="9">(M48+N48)-O48</f>
        <v>84</v>
      </c>
      <c r="R48" s="41"/>
    </row>
    <row r="49" spans="1:18" ht="15.6" x14ac:dyDescent="0.3">
      <c r="A49" s="33">
        <v>47</v>
      </c>
      <c r="B49" s="34">
        <f t="shared" si="8"/>
        <v>283.39999999999998</v>
      </c>
      <c r="C49" s="35">
        <v>212</v>
      </c>
      <c r="D49" s="34">
        <f t="shared" si="4"/>
        <v>283.39999999999998</v>
      </c>
      <c r="E49" s="36">
        <v>44753</v>
      </c>
      <c r="F49" s="37">
        <v>285.2</v>
      </c>
      <c r="G49" s="725">
        <v>44754</v>
      </c>
      <c r="H49" s="28">
        <f t="shared" si="0"/>
        <v>1.8000000000000114</v>
      </c>
      <c r="I49" s="5">
        <f t="shared" si="1"/>
        <v>3</v>
      </c>
      <c r="K49" s="33"/>
      <c r="L49" s="687">
        <v>44754</v>
      </c>
      <c r="M49" s="34">
        <f t="shared" si="6"/>
        <v>263</v>
      </c>
      <c r="N49" s="37">
        <v>0</v>
      </c>
      <c r="O49" s="35">
        <v>263</v>
      </c>
      <c r="P49" s="39">
        <v>0.75</v>
      </c>
      <c r="Q49" s="47">
        <f t="shared" si="9"/>
        <v>0</v>
      </c>
      <c r="R49" s="41"/>
    </row>
    <row r="50" spans="1:18" ht="15.6" x14ac:dyDescent="0.3">
      <c r="A50" s="33">
        <v>48</v>
      </c>
      <c r="B50" s="34">
        <f t="shared" si="8"/>
        <v>285.2</v>
      </c>
      <c r="C50" s="35">
        <v>215</v>
      </c>
      <c r="D50" s="34">
        <f t="shared" si="4"/>
        <v>285.2</v>
      </c>
      <c r="E50" s="36">
        <v>44754</v>
      </c>
      <c r="F50" s="37">
        <v>286.2</v>
      </c>
      <c r="G50" s="725">
        <v>44755</v>
      </c>
      <c r="H50" s="28">
        <f t="shared" si="0"/>
        <v>1</v>
      </c>
      <c r="I50" s="5">
        <f t="shared" si="1"/>
        <v>2</v>
      </c>
      <c r="K50" s="33"/>
      <c r="L50" s="687">
        <v>44755</v>
      </c>
      <c r="M50" s="34">
        <f t="shared" si="6"/>
        <v>263</v>
      </c>
      <c r="N50" s="37">
        <v>0</v>
      </c>
      <c r="O50" s="35">
        <v>189</v>
      </c>
      <c r="P50" s="39">
        <v>0.54</v>
      </c>
      <c r="Q50" s="47">
        <f t="shared" si="9"/>
        <v>74</v>
      </c>
      <c r="R50" s="41"/>
    </row>
    <row r="51" spans="1:18" ht="15.6" x14ac:dyDescent="0.3">
      <c r="A51" s="33">
        <v>49</v>
      </c>
      <c r="B51" s="34">
        <f t="shared" si="8"/>
        <v>286.2</v>
      </c>
      <c r="C51" s="35">
        <v>217</v>
      </c>
      <c r="D51" s="34">
        <f t="shared" si="4"/>
        <v>286.2</v>
      </c>
      <c r="E51" s="36">
        <v>44755</v>
      </c>
      <c r="F51" s="37">
        <v>295.2</v>
      </c>
      <c r="G51" s="725">
        <v>44756</v>
      </c>
      <c r="H51" s="28">
        <f t="shared" si="0"/>
        <v>9</v>
      </c>
      <c r="I51" s="5">
        <f t="shared" si="1"/>
        <v>4</v>
      </c>
      <c r="K51" s="33"/>
      <c r="L51" s="687">
        <v>44756</v>
      </c>
      <c r="M51" s="34">
        <f t="shared" si="6"/>
        <v>189</v>
      </c>
      <c r="N51" s="37">
        <v>0</v>
      </c>
      <c r="O51" s="35">
        <v>189</v>
      </c>
      <c r="P51" s="39">
        <v>0.54</v>
      </c>
      <c r="Q51" s="47">
        <f t="shared" si="9"/>
        <v>0</v>
      </c>
      <c r="R51" s="41"/>
    </row>
    <row r="52" spans="1:18" ht="15.6" x14ac:dyDescent="0.3">
      <c r="A52" s="33">
        <v>50</v>
      </c>
      <c r="B52" s="34">
        <f t="shared" si="8"/>
        <v>295.2</v>
      </c>
      <c r="C52" s="35">
        <v>221</v>
      </c>
      <c r="D52" s="34">
        <f t="shared" si="4"/>
        <v>295.2</v>
      </c>
      <c r="E52" s="36">
        <v>44756</v>
      </c>
      <c r="F52" s="37">
        <v>297.60000000000002</v>
      </c>
      <c r="G52" s="725">
        <v>44757</v>
      </c>
      <c r="H52" s="28">
        <f t="shared" si="0"/>
        <v>2.4000000000000341</v>
      </c>
      <c r="I52" s="5">
        <f t="shared" si="1"/>
        <v>5</v>
      </c>
      <c r="K52" s="33"/>
      <c r="L52" s="687">
        <v>44757</v>
      </c>
      <c r="M52" s="34">
        <f t="shared" si="6"/>
        <v>189</v>
      </c>
      <c r="N52" s="37">
        <v>0</v>
      </c>
      <c r="O52" s="35">
        <v>126</v>
      </c>
      <c r="P52" s="39">
        <v>0.36</v>
      </c>
      <c r="Q52" s="47">
        <f t="shared" si="9"/>
        <v>63</v>
      </c>
      <c r="R52" s="41"/>
    </row>
    <row r="53" spans="1:18" ht="15.6" x14ac:dyDescent="0.3">
      <c r="A53" s="33">
        <v>51</v>
      </c>
      <c r="B53" s="34">
        <f t="shared" si="8"/>
        <v>297.60000000000002</v>
      </c>
      <c r="C53" s="35">
        <v>226</v>
      </c>
      <c r="D53" s="34">
        <f t="shared" si="4"/>
        <v>297.60000000000002</v>
      </c>
      <c r="E53" s="36">
        <v>44757</v>
      </c>
      <c r="F53" s="37">
        <v>302.39999999999998</v>
      </c>
      <c r="G53" s="725">
        <v>44758</v>
      </c>
      <c r="H53" s="28">
        <f t="shared" si="0"/>
        <v>4.7999999999999545</v>
      </c>
      <c r="I53" s="5">
        <f t="shared" si="1"/>
        <v>5</v>
      </c>
      <c r="K53" s="33"/>
      <c r="L53" s="687">
        <v>44758</v>
      </c>
      <c r="M53" s="34">
        <f t="shared" si="6"/>
        <v>126</v>
      </c>
      <c r="N53" s="37">
        <v>0</v>
      </c>
      <c r="O53" s="35">
        <v>126</v>
      </c>
      <c r="P53" s="39">
        <v>0.36</v>
      </c>
      <c r="Q53" s="47">
        <f t="shared" si="9"/>
        <v>0</v>
      </c>
      <c r="R53" s="41"/>
    </row>
    <row r="54" spans="1:18" ht="15.6" x14ac:dyDescent="0.3">
      <c r="A54" s="33">
        <v>52</v>
      </c>
      <c r="B54" s="34">
        <f t="shared" si="8"/>
        <v>302.39999999999998</v>
      </c>
      <c r="C54" s="35">
        <v>231</v>
      </c>
      <c r="D54" s="34">
        <f t="shared" si="4"/>
        <v>302.39999999999998</v>
      </c>
      <c r="E54" s="36">
        <v>44758</v>
      </c>
      <c r="F54" s="37">
        <v>304.5</v>
      </c>
      <c r="G54" s="725">
        <v>44759</v>
      </c>
      <c r="H54" s="28">
        <f t="shared" si="0"/>
        <v>2.1000000000000227</v>
      </c>
      <c r="I54" s="5">
        <f t="shared" si="1"/>
        <v>2</v>
      </c>
      <c r="K54" s="81"/>
      <c r="L54" s="687">
        <v>44759</v>
      </c>
      <c r="M54" s="34">
        <f t="shared" si="6"/>
        <v>126</v>
      </c>
      <c r="N54" s="37">
        <v>210</v>
      </c>
      <c r="O54" s="35">
        <v>346</v>
      </c>
      <c r="P54" s="39">
        <v>0.99</v>
      </c>
      <c r="Q54" s="47">
        <f>O54-(N54+M54)</f>
        <v>10</v>
      </c>
      <c r="R54" s="41"/>
    </row>
    <row r="55" spans="1:18" ht="15.6" x14ac:dyDescent="0.3">
      <c r="A55" s="33">
        <v>53</v>
      </c>
      <c r="B55" s="34">
        <f t="shared" si="8"/>
        <v>304.5</v>
      </c>
      <c r="C55" s="35">
        <v>233</v>
      </c>
      <c r="D55" s="34">
        <f t="shared" si="4"/>
        <v>304.5</v>
      </c>
      <c r="E55" s="36">
        <v>44759</v>
      </c>
      <c r="F55" s="37">
        <v>305</v>
      </c>
      <c r="G55" s="725">
        <v>44760</v>
      </c>
      <c r="H55" s="28">
        <f t="shared" si="0"/>
        <v>0.5</v>
      </c>
      <c r="I55" s="5">
        <f t="shared" si="1"/>
        <v>2</v>
      </c>
      <c r="K55" s="33"/>
      <c r="L55" s="687">
        <v>44760</v>
      </c>
      <c r="M55" s="34">
        <f t="shared" si="6"/>
        <v>346</v>
      </c>
      <c r="N55" s="37">
        <v>0</v>
      </c>
      <c r="O55" s="35">
        <v>259</v>
      </c>
      <c r="P55" s="39">
        <v>0.74</v>
      </c>
      <c r="Q55" s="47">
        <f t="shared" ref="Q55:Q107" si="10">(M55+N55)-O55</f>
        <v>87</v>
      </c>
      <c r="R55" s="41"/>
    </row>
    <row r="56" spans="1:18" ht="15.6" x14ac:dyDescent="0.3">
      <c r="A56" s="33">
        <v>54</v>
      </c>
      <c r="B56" s="34">
        <f t="shared" si="8"/>
        <v>305</v>
      </c>
      <c r="C56" s="35">
        <v>235</v>
      </c>
      <c r="D56" s="34">
        <f t="shared" si="4"/>
        <v>305</v>
      </c>
      <c r="E56" s="36">
        <v>44760</v>
      </c>
      <c r="F56" s="37">
        <v>307.10000000000002</v>
      </c>
      <c r="G56" s="725">
        <v>44761</v>
      </c>
      <c r="H56" s="28">
        <f t="shared" si="0"/>
        <v>2.1000000000000227</v>
      </c>
      <c r="I56" s="5">
        <f t="shared" si="1"/>
        <v>1</v>
      </c>
      <c r="K56" s="33"/>
      <c r="L56" s="687">
        <v>44761</v>
      </c>
      <c r="M56" s="34">
        <f t="shared" si="6"/>
        <v>259</v>
      </c>
      <c r="N56" s="37">
        <v>0</v>
      </c>
      <c r="O56" s="35">
        <v>259</v>
      </c>
      <c r="P56" s="39">
        <v>0.74</v>
      </c>
      <c r="Q56" s="47">
        <f t="shared" si="10"/>
        <v>0</v>
      </c>
      <c r="R56" s="41"/>
    </row>
    <row r="57" spans="1:18" ht="15.6" x14ac:dyDescent="0.3">
      <c r="A57" s="33">
        <v>55</v>
      </c>
      <c r="B57" s="34">
        <f t="shared" si="8"/>
        <v>307.10000000000002</v>
      </c>
      <c r="C57" s="35">
        <v>236</v>
      </c>
      <c r="D57" s="34">
        <f t="shared" si="4"/>
        <v>307.10000000000002</v>
      </c>
      <c r="E57" s="36">
        <v>44761</v>
      </c>
      <c r="F57" s="37">
        <v>307.10000000000002</v>
      </c>
      <c r="G57" s="725">
        <v>44762</v>
      </c>
      <c r="H57" s="28">
        <f t="shared" si="0"/>
        <v>0</v>
      </c>
      <c r="I57" s="5">
        <f t="shared" si="1"/>
        <v>1</v>
      </c>
      <c r="K57" s="33"/>
      <c r="L57" s="687">
        <v>44762</v>
      </c>
      <c r="M57" s="34">
        <f t="shared" si="6"/>
        <v>259</v>
      </c>
      <c r="N57" s="37">
        <v>0</v>
      </c>
      <c r="O57" s="35">
        <v>186</v>
      </c>
      <c r="P57" s="39">
        <v>0.53</v>
      </c>
      <c r="Q57" s="47">
        <f t="shared" si="10"/>
        <v>73</v>
      </c>
      <c r="R57" s="41"/>
    </row>
    <row r="58" spans="1:18" ht="15.6" x14ac:dyDescent="0.3">
      <c r="A58" s="33">
        <v>56</v>
      </c>
      <c r="B58" s="34">
        <f t="shared" si="8"/>
        <v>307.10000000000002</v>
      </c>
      <c r="C58" s="35">
        <v>237</v>
      </c>
      <c r="D58" s="34">
        <f t="shared" si="4"/>
        <v>307.10000000000002</v>
      </c>
      <c r="E58" s="36">
        <v>44762</v>
      </c>
      <c r="F58" s="37">
        <v>318</v>
      </c>
      <c r="G58" s="725">
        <v>44763</v>
      </c>
      <c r="H58" s="28">
        <f t="shared" si="0"/>
        <v>10.899999999999977</v>
      </c>
      <c r="I58" s="5">
        <f t="shared" si="1"/>
        <v>5</v>
      </c>
      <c r="K58" s="33"/>
      <c r="L58" s="687">
        <v>44763</v>
      </c>
      <c r="M58" s="34">
        <f t="shared" si="6"/>
        <v>186</v>
      </c>
      <c r="N58" s="37">
        <v>0</v>
      </c>
      <c r="O58" s="35">
        <v>63</v>
      </c>
      <c r="P58" s="39">
        <v>0.18</v>
      </c>
      <c r="Q58" s="47">
        <f t="shared" si="10"/>
        <v>123</v>
      </c>
      <c r="R58" s="41"/>
    </row>
    <row r="59" spans="1:18" ht="15.6" x14ac:dyDescent="0.3">
      <c r="A59" s="33">
        <v>57</v>
      </c>
      <c r="B59" s="34">
        <f t="shared" si="8"/>
        <v>318</v>
      </c>
      <c r="C59" s="35">
        <v>242</v>
      </c>
      <c r="D59" s="34">
        <f t="shared" si="4"/>
        <v>318</v>
      </c>
      <c r="E59" s="36">
        <v>44763</v>
      </c>
      <c r="F59" s="37">
        <v>329.5</v>
      </c>
      <c r="G59" s="725">
        <v>44764</v>
      </c>
      <c r="H59" s="28">
        <f t="shared" si="0"/>
        <v>11.5</v>
      </c>
      <c r="I59" s="5">
        <f t="shared" si="1"/>
        <v>4</v>
      </c>
      <c r="K59" s="33"/>
      <c r="L59" s="687">
        <v>44764</v>
      </c>
      <c r="M59" s="34">
        <f t="shared" si="6"/>
        <v>63</v>
      </c>
      <c r="N59" s="37">
        <v>240</v>
      </c>
      <c r="O59" s="35">
        <v>259</v>
      </c>
      <c r="P59" s="39">
        <v>0.74</v>
      </c>
      <c r="Q59" s="47">
        <f t="shared" si="10"/>
        <v>44</v>
      </c>
      <c r="R59" s="41"/>
    </row>
    <row r="60" spans="1:18" ht="15.6" x14ac:dyDescent="0.3">
      <c r="A60" s="33">
        <v>58</v>
      </c>
      <c r="B60" s="34">
        <f t="shared" si="8"/>
        <v>329.5</v>
      </c>
      <c r="C60" s="35">
        <v>246</v>
      </c>
      <c r="D60" s="34">
        <f t="shared" si="4"/>
        <v>329.5</v>
      </c>
      <c r="E60" s="36">
        <v>44764</v>
      </c>
      <c r="F60" s="37">
        <v>335.7</v>
      </c>
      <c r="G60" s="725">
        <v>44765</v>
      </c>
      <c r="H60" s="28">
        <f t="shared" si="0"/>
        <v>6.1999999999999886</v>
      </c>
      <c r="I60" s="5">
        <f t="shared" si="1"/>
        <v>2</v>
      </c>
      <c r="K60" s="33"/>
      <c r="L60" s="687">
        <v>44765</v>
      </c>
      <c r="M60" s="34">
        <f t="shared" si="6"/>
        <v>259</v>
      </c>
      <c r="N60" s="37">
        <v>0</v>
      </c>
      <c r="O60" s="35">
        <v>259</v>
      </c>
      <c r="P60" s="39">
        <v>0.54</v>
      </c>
      <c r="Q60" s="47">
        <f t="shared" si="10"/>
        <v>0</v>
      </c>
      <c r="R60" s="41"/>
    </row>
    <row r="61" spans="1:18" ht="15.6" x14ac:dyDescent="0.3">
      <c r="A61" s="33">
        <v>59</v>
      </c>
      <c r="B61" s="34">
        <f t="shared" si="8"/>
        <v>335.7</v>
      </c>
      <c r="C61" s="35">
        <v>248</v>
      </c>
      <c r="D61" s="34">
        <f t="shared" si="4"/>
        <v>335.7</v>
      </c>
      <c r="E61" s="36">
        <v>44765</v>
      </c>
      <c r="F61" s="37">
        <v>340</v>
      </c>
      <c r="G61" s="725">
        <v>44766</v>
      </c>
      <c r="H61" s="28">
        <f t="shared" si="0"/>
        <v>4.3000000000000114</v>
      </c>
      <c r="I61" s="5">
        <f t="shared" si="1"/>
        <v>3</v>
      </c>
      <c r="K61" s="33"/>
      <c r="L61" s="687">
        <v>44766</v>
      </c>
      <c r="M61" s="34">
        <f t="shared" si="6"/>
        <v>259</v>
      </c>
      <c r="N61" s="37">
        <v>0</v>
      </c>
      <c r="O61" s="35">
        <v>161</v>
      </c>
      <c r="P61" s="39">
        <v>0.46</v>
      </c>
      <c r="Q61" s="47">
        <f t="shared" si="10"/>
        <v>98</v>
      </c>
      <c r="R61" s="41"/>
    </row>
    <row r="62" spans="1:18" ht="15.6" x14ac:dyDescent="0.3">
      <c r="A62" s="33">
        <v>60</v>
      </c>
      <c r="B62" s="34">
        <f t="shared" si="8"/>
        <v>340</v>
      </c>
      <c r="C62" s="35">
        <v>251</v>
      </c>
      <c r="D62" s="34">
        <f t="shared" si="4"/>
        <v>340</v>
      </c>
      <c r="E62" s="36">
        <v>44766</v>
      </c>
      <c r="F62" s="37">
        <v>344.4</v>
      </c>
      <c r="G62" s="725">
        <v>44767</v>
      </c>
      <c r="H62" s="28">
        <f t="shared" si="0"/>
        <v>4.3999999999999773</v>
      </c>
      <c r="I62" s="5">
        <f t="shared" si="1"/>
        <v>2</v>
      </c>
      <c r="K62" s="33"/>
      <c r="L62" s="687">
        <v>44767</v>
      </c>
      <c r="M62" s="34">
        <f t="shared" si="6"/>
        <v>161</v>
      </c>
      <c r="N62" s="37">
        <v>0</v>
      </c>
      <c r="O62" s="35">
        <v>161</v>
      </c>
      <c r="P62" s="39">
        <v>0.46</v>
      </c>
      <c r="Q62" s="47">
        <f t="shared" si="10"/>
        <v>0</v>
      </c>
      <c r="R62" s="41"/>
    </row>
    <row r="63" spans="1:18" ht="15.6" x14ac:dyDescent="0.3">
      <c r="A63" s="33">
        <v>61</v>
      </c>
      <c r="B63" s="34">
        <f t="shared" si="8"/>
        <v>344.4</v>
      </c>
      <c r="C63" s="35">
        <v>253</v>
      </c>
      <c r="D63" s="34">
        <f t="shared" si="4"/>
        <v>344.4</v>
      </c>
      <c r="E63" s="36">
        <v>44767</v>
      </c>
      <c r="F63" s="37">
        <v>346.2</v>
      </c>
      <c r="G63" s="725">
        <v>44768</v>
      </c>
      <c r="H63" s="38">
        <f t="shared" si="0"/>
        <v>1.8000000000000114</v>
      </c>
      <c r="I63" s="5">
        <f t="shared" si="1"/>
        <v>2</v>
      </c>
      <c r="K63" s="33"/>
      <c r="L63" s="687">
        <v>44768</v>
      </c>
      <c r="M63" s="34">
        <f t="shared" si="6"/>
        <v>161</v>
      </c>
      <c r="N63" s="37">
        <v>220</v>
      </c>
      <c r="O63" s="35">
        <f>74*3.5</f>
        <v>259</v>
      </c>
      <c r="P63" s="39">
        <v>0.74</v>
      </c>
      <c r="Q63" s="47">
        <f t="shared" si="10"/>
        <v>122</v>
      </c>
      <c r="R63" s="41"/>
    </row>
    <row r="64" spans="1:18" ht="15.6" x14ac:dyDescent="0.3">
      <c r="A64" s="33">
        <v>62</v>
      </c>
      <c r="B64" s="34">
        <f t="shared" si="8"/>
        <v>346.2</v>
      </c>
      <c r="C64" s="35">
        <v>255</v>
      </c>
      <c r="D64" s="34">
        <f t="shared" si="4"/>
        <v>346.2</v>
      </c>
      <c r="E64" s="36">
        <v>44768</v>
      </c>
      <c r="F64" s="37">
        <v>356.9</v>
      </c>
      <c r="G64" s="725">
        <v>44769</v>
      </c>
      <c r="H64" s="38">
        <f t="shared" si="0"/>
        <v>10.699999999999989</v>
      </c>
      <c r="I64" s="5">
        <f t="shared" si="1"/>
        <v>6</v>
      </c>
      <c r="K64" s="33"/>
      <c r="L64" s="687">
        <v>44769</v>
      </c>
      <c r="M64" s="34">
        <f t="shared" si="6"/>
        <v>259</v>
      </c>
      <c r="N64" s="37">
        <v>0</v>
      </c>
      <c r="O64" s="35">
        <f>24*3.5</f>
        <v>84</v>
      </c>
      <c r="P64" s="39">
        <v>0.24</v>
      </c>
      <c r="Q64" s="47">
        <f t="shared" si="10"/>
        <v>175</v>
      </c>
      <c r="R64" s="41"/>
    </row>
    <row r="65" spans="1:20" ht="15.6" x14ac:dyDescent="0.3">
      <c r="A65" s="33">
        <v>63</v>
      </c>
      <c r="B65" s="34">
        <f t="shared" si="8"/>
        <v>356.9</v>
      </c>
      <c r="C65" s="35">
        <v>261</v>
      </c>
      <c r="D65" s="34">
        <f t="shared" si="4"/>
        <v>356.9</v>
      </c>
      <c r="E65" s="36">
        <v>44769</v>
      </c>
      <c r="F65" s="37">
        <v>372.9</v>
      </c>
      <c r="G65" s="725">
        <v>44770</v>
      </c>
      <c r="H65" s="38">
        <f t="shared" si="0"/>
        <v>16</v>
      </c>
      <c r="I65" s="5">
        <f t="shared" si="1"/>
        <v>4</v>
      </c>
      <c r="K65" s="33"/>
      <c r="L65" s="687">
        <v>44770</v>
      </c>
      <c r="M65" s="34">
        <f t="shared" si="6"/>
        <v>84</v>
      </c>
      <c r="N65" s="37">
        <v>290</v>
      </c>
      <c r="O65" s="35">
        <f>60*3.5</f>
        <v>210</v>
      </c>
      <c r="P65" s="39">
        <v>0.6</v>
      </c>
      <c r="Q65" s="47">
        <f t="shared" si="10"/>
        <v>164</v>
      </c>
      <c r="R65" s="41"/>
    </row>
    <row r="66" spans="1:20" ht="15.6" x14ac:dyDescent="0.3">
      <c r="A66" s="33">
        <v>64</v>
      </c>
      <c r="B66" s="34">
        <f t="shared" si="8"/>
        <v>372.9</v>
      </c>
      <c r="C66" s="35">
        <v>265</v>
      </c>
      <c r="D66" s="34">
        <f t="shared" si="4"/>
        <v>372.9</v>
      </c>
      <c r="E66" s="36">
        <v>44770</v>
      </c>
      <c r="F66" s="37">
        <v>384.7</v>
      </c>
      <c r="G66" s="725">
        <v>44771</v>
      </c>
      <c r="H66" s="38">
        <f t="shared" si="0"/>
        <v>11.800000000000011</v>
      </c>
      <c r="I66" s="5">
        <f t="shared" si="1"/>
        <v>3</v>
      </c>
      <c r="K66" s="33"/>
      <c r="L66" s="687">
        <v>44771</v>
      </c>
      <c r="M66" s="34">
        <f t="shared" si="6"/>
        <v>210</v>
      </c>
      <c r="N66" s="37">
        <v>0</v>
      </c>
      <c r="O66" s="35">
        <f>53*3.5</f>
        <v>185.5</v>
      </c>
      <c r="P66" s="39">
        <v>0.53</v>
      </c>
      <c r="Q66" s="47">
        <f t="shared" si="10"/>
        <v>24.5</v>
      </c>
      <c r="R66" s="41"/>
    </row>
    <row r="67" spans="1:20" ht="15.6" x14ac:dyDescent="0.3">
      <c r="A67" s="33">
        <v>65</v>
      </c>
      <c r="B67" s="34">
        <f t="shared" si="8"/>
        <v>384.7</v>
      </c>
      <c r="C67" s="35">
        <v>268</v>
      </c>
      <c r="D67" s="34">
        <f t="shared" si="4"/>
        <v>384.7</v>
      </c>
      <c r="E67" s="36">
        <v>44771</v>
      </c>
      <c r="F67" s="37">
        <v>406.5</v>
      </c>
      <c r="G67" s="725">
        <v>44772</v>
      </c>
      <c r="H67" s="38">
        <f t="shared" si="0"/>
        <v>21.800000000000011</v>
      </c>
      <c r="I67" s="5">
        <f t="shared" si="1"/>
        <v>4</v>
      </c>
      <c r="K67" s="33"/>
      <c r="L67" s="687">
        <v>44772</v>
      </c>
      <c r="M67" s="34">
        <f t="shared" si="6"/>
        <v>185.5</v>
      </c>
      <c r="N67" s="37">
        <v>160</v>
      </c>
      <c r="O67" s="35">
        <f>60*3.5</f>
        <v>210</v>
      </c>
      <c r="P67" s="39">
        <v>0.6</v>
      </c>
      <c r="Q67" s="47">
        <f t="shared" si="10"/>
        <v>135.5</v>
      </c>
      <c r="R67" s="41"/>
    </row>
    <row r="68" spans="1:20" ht="15.6" x14ac:dyDescent="0.3">
      <c r="A68" s="33">
        <v>66</v>
      </c>
      <c r="B68" s="34">
        <f t="shared" si="8"/>
        <v>406.5</v>
      </c>
      <c r="C68" s="35">
        <v>272</v>
      </c>
      <c r="D68" s="34">
        <f t="shared" si="4"/>
        <v>406.5</v>
      </c>
      <c r="E68" s="36">
        <v>44772</v>
      </c>
      <c r="F68" s="37">
        <v>425.7</v>
      </c>
      <c r="G68" s="725">
        <v>44773</v>
      </c>
      <c r="H68" s="38">
        <f t="shared" si="0"/>
        <v>19.199999999999989</v>
      </c>
      <c r="I68" s="5">
        <f t="shared" si="1"/>
        <v>2</v>
      </c>
      <c r="K68" s="33"/>
      <c r="L68" s="687">
        <v>44773</v>
      </c>
      <c r="M68" s="34">
        <f t="shared" si="6"/>
        <v>210</v>
      </c>
      <c r="N68" s="37">
        <v>0</v>
      </c>
      <c r="O68" s="35">
        <f>18*3.5</f>
        <v>63</v>
      </c>
      <c r="P68" s="39">
        <v>0.18</v>
      </c>
      <c r="Q68" s="47">
        <f t="shared" si="10"/>
        <v>147</v>
      </c>
      <c r="R68" s="41"/>
    </row>
    <row r="69" spans="1:20" ht="15.6" x14ac:dyDescent="0.3">
      <c r="A69" s="33">
        <v>67</v>
      </c>
      <c r="B69" s="34">
        <f t="shared" si="8"/>
        <v>425.7</v>
      </c>
      <c r="C69" s="35">
        <v>274</v>
      </c>
      <c r="D69" s="34">
        <f t="shared" si="4"/>
        <v>425.7</v>
      </c>
      <c r="E69" s="36">
        <v>44773</v>
      </c>
      <c r="F69" s="37">
        <v>444.2</v>
      </c>
      <c r="G69" s="725">
        <v>44774</v>
      </c>
      <c r="H69" s="38">
        <f t="shared" si="0"/>
        <v>18.5</v>
      </c>
      <c r="I69" s="5">
        <f t="shared" si="1"/>
        <v>3</v>
      </c>
      <c r="K69" s="33"/>
      <c r="L69" s="687">
        <v>44774</v>
      </c>
      <c r="M69" s="34">
        <f t="shared" si="6"/>
        <v>63</v>
      </c>
      <c r="N69" s="37">
        <v>250</v>
      </c>
      <c r="O69" s="35">
        <f t="shared" ref="O69:O70" si="11">54*3.5</f>
        <v>189</v>
      </c>
      <c r="P69" s="39">
        <v>0.54</v>
      </c>
      <c r="Q69" s="47">
        <f t="shared" si="10"/>
        <v>124</v>
      </c>
      <c r="R69" s="41"/>
    </row>
    <row r="70" spans="1:20" ht="15.6" x14ac:dyDescent="0.3">
      <c r="A70" s="33">
        <v>68</v>
      </c>
      <c r="B70" s="34">
        <f t="shared" si="8"/>
        <v>444.2</v>
      </c>
      <c r="C70" s="35">
        <v>277</v>
      </c>
      <c r="D70" s="34">
        <f t="shared" si="4"/>
        <v>444.2</v>
      </c>
      <c r="E70" s="36">
        <v>44774</v>
      </c>
      <c r="F70" s="37">
        <v>457</v>
      </c>
      <c r="G70" s="725">
        <v>44775</v>
      </c>
      <c r="H70" s="38">
        <f t="shared" si="0"/>
        <v>12.800000000000011</v>
      </c>
      <c r="I70" s="5">
        <f t="shared" si="1"/>
        <v>1</v>
      </c>
      <c r="K70" s="33"/>
      <c r="L70" s="687">
        <v>44775</v>
      </c>
      <c r="M70" s="34">
        <f t="shared" si="6"/>
        <v>189</v>
      </c>
      <c r="N70" s="37">
        <v>0</v>
      </c>
      <c r="O70" s="35">
        <f t="shared" si="11"/>
        <v>189</v>
      </c>
      <c r="P70" s="39">
        <v>0.54</v>
      </c>
      <c r="Q70" s="47">
        <f t="shared" si="10"/>
        <v>0</v>
      </c>
      <c r="R70" s="41"/>
    </row>
    <row r="71" spans="1:20" ht="15.6" x14ac:dyDescent="0.3">
      <c r="A71" s="33">
        <v>69</v>
      </c>
      <c r="B71" s="34">
        <f t="shared" si="8"/>
        <v>457</v>
      </c>
      <c r="C71" s="35">
        <v>278</v>
      </c>
      <c r="D71" s="34">
        <f t="shared" si="4"/>
        <v>457</v>
      </c>
      <c r="E71" s="36">
        <v>44775</v>
      </c>
      <c r="F71" s="37">
        <v>457</v>
      </c>
      <c r="G71" s="725">
        <v>44776</v>
      </c>
      <c r="H71" s="38">
        <f t="shared" si="0"/>
        <v>0</v>
      </c>
      <c r="I71" s="5">
        <f t="shared" si="1"/>
        <v>3</v>
      </c>
      <c r="K71" s="33"/>
      <c r="L71" s="687">
        <v>44776</v>
      </c>
      <c r="M71" s="34">
        <f t="shared" si="6"/>
        <v>189</v>
      </c>
      <c r="N71" s="37">
        <v>0</v>
      </c>
      <c r="O71" s="46">
        <f>47*3.5</f>
        <v>164.5</v>
      </c>
      <c r="P71" s="39">
        <v>0.47</v>
      </c>
      <c r="Q71" s="47">
        <f t="shared" si="10"/>
        <v>24.5</v>
      </c>
      <c r="R71" s="41"/>
      <c r="T71" s="48">
        <f>SUM(N69+N73+N76+N78+N80+N85+N87+N92+N95)</f>
        <v>1950</v>
      </c>
    </row>
    <row r="72" spans="1:20" ht="15.6" x14ac:dyDescent="0.3">
      <c r="A72" s="33">
        <v>70</v>
      </c>
      <c r="B72" s="34">
        <f t="shared" si="8"/>
        <v>457</v>
      </c>
      <c r="C72" s="35">
        <v>281</v>
      </c>
      <c r="D72" s="34">
        <f t="shared" si="4"/>
        <v>457</v>
      </c>
      <c r="E72" s="36">
        <v>44776</v>
      </c>
      <c r="F72" s="37">
        <v>459</v>
      </c>
      <c r="G72" s="725">
        <v>44777</v>
      </c>
      <c r="H72" s="38">
        <f t="shared" si="0"/>
        <v>2</v>
      </c>
      <c r="I72" s="5">
        <f t="shared" si="1"/>
        <v>2</v>
      </c>
      <c r="K72" s="33"/>
      <c r="L72" s="687">
        <v>44777</v>
      </c>
      <c r="M72" s="84">
        <f t="shared" si="6"/>
        <v>164.5</v>
      </c>
      <c r="N72" s="37">
        <v>0</v>
      </c>
      <c r="O72" s="46">
        <f>37*3.5</f>
        <v>129.5</v>
      </c>
      <c r="P72" s="39">
        <v>0.37</v>
      </c>
      <c r="Q72" s="47">
        <f t="shared" si="10"/>
        <v>35</v>
      </c>
      <c r="R72" s="41"/>
    </row>
    <row r="73" spans="1:20" ht="15.6" x14ac:dyDescent="0.3">
      <c r="A73" s="33">
        <v>71</v>
      </c>
      <c r="B73" s="34">
        <f t="shared" si="8"/>
        <v>459</v>
      </c>
      <c r="C73" s="35">
        <v>283</v>
      </c>
      <c r="D73" s="34">
        <f t="shared" si="4"/>
        <v>459</v>
      </c>
      <c r="E73" s="36">
        <v>44777</v>
      </c>
      <c r="F73" s="37">
        <v>463.4</v>
      </c>
      <c r="G73" s="725">
        <v>44778</v>
      </c>
      <c r="H73" s="38">
        <f t="shared" si="0"/>
        <v>4.3999999999999773</v>
      </c>
      <c r="I73" s="5">
        <f t="shared" si="1"/>
        <v>1</v>
      </c>
      <c r="K73" s="33"/>
      <c r="L73" s="687">
        <v>44778</v>
      </c>
      <c r="M73" s="84">
        <f t="shared" si="6"/>
        <v>129.5</v>
      </c>
      <c r="N73" s="37">
        <v>300</v>
      </c>
      <c r="O73" s="46">
        <f>99*3.5</f>
        <v>346.5</v>
      </c>
      <c r="P73" s="39">
        <v>0.99</v>
      </c>
      <c r="Q73" s="47">
        <f t="shared" si="10"/>
        <v>83</v>
      </c>
      <c r="R73" s="41"/>
    </row>
    <row r="74" spans="1:20" ht="15.6" x14ac:dyDescent="0.3">
      <c r="A74" s="33">
        <v>72</v>
      </c>
      <c r="B74" s="34">
        <f t="shared" si="8"/>
        <v>463.4</v>
      </c>
      <c r="C74" s="35">
        <v>284</v>
      </c>
      <c r="D74" s="34">
        <f t="shared" si="4"/>
        <v>463.4</v>
      </c>
      <c r="E74" s="36">
        <v>44778</v>
      </c>
      <c r="F74" s="37">
        <v>467.8</v>
      </c>
      <c r="G74" s="725">
        <v>44779</v>
      </c>
      <c r="H74" s="38">
        <f t="shared" si="0"/>
        <v>4.4000000000000341</v>
      </c>
      <c r="I74" s="5">
        <f t="shared" si="1"/>
        <v>3</v>
      </c>
      <c r="K74" s="33"/>
      <c r="L74" s="687">
        <v>44779</v>
      </c>
      <c r="M74" s="84">
        <f t="shared" si="6"/>
        <v>346.5</v>
      </c>
      <c r="N74" s="37">
        <v>0</v>
      </c>
      <c r="O74" s="46">
        <f>53*3.5</f>
        <v>185.5</v>
      </c>
      <c r="P74" s="39">
        <v>0.53</v>
      </c>
      <c r="Q74" s="47">
        <f t="shared" si="10"/>
        <v>161</v>
      </c>
      <c r="R74" s="41"/>
    </row>
    <row r="75" spans="1:20" ht="15.6" x14ac:dyDescent="0.3">
      <c r="A75" s="33">
        <v>73</v>
      </c>
      <c r="B75" s="34">
        <f t="shared" si="8"/>
        <v>467.8</v>
      </c>
      <c r="C75" s="35">
        <v>287</v>
      </c>
      <c r="D75" s="34">
        <f t="shared" si="4"/>
        <v>467.8</v>
      </c>
      <c r="E75" s="36">
        <v>44779</v>
      </c>
      <c r="F75" s="37">
        <v>483</v>
      </c>
      <c r="G75" s="725">
        <v>44780</v>
      </c>
      <c r="H75" s="38">
        <f t="shared" si="0"/>
        <v>15.199999999999989</v>
      </c>
      <c r="I75" s="5">
        <f t="shared" si="1"/>
        <v>6</v>
      </c>
      <c r="K75" s="33"/>
      <c r="L75" s="687">
        <v>44780</v>
      </c>
      <c r="M75" s="84">
        <f t="shared" si="6"/>
        <v>185.5</v>
      </c>
      <c r="N75" s="37">
        <v>0</v>
      </c>
      <c r="O75" s="46">
        <f>35*3.5</f>
        <v>122.5</v>
      </c>
      <c r="P75" s="39">
        <v>0.35</v>
      </c>
      <c r="Q75" s="47">
        <f t="shared" si="10"/>
        <v>63</v>
      </c>
      <c r="R75" s="41"/>
    </row>
    <row r="76" spans="1:20" ht="15.6" x14ac:dyDescent="0.3">
      <c r="A76" s="33">
        <v>75</v>
      </c>
      <c r="B76" s="34">
        <f t="shared" si="8"/>
        <v>483</v>
      </c>
      <c r="C76" s="35">
        <v>293</v>
      </c>
      <c r="D76" s="34">
        <f t="shared" si="4"/>
        <v>483</v>
      </c>
      <c r="E76" s="36">
        <v>44780</v>
      </c>
      <c r="F76" s="37">
        <v>501</v>
      </c>
      <c r="G76" s="725">
        <v>44781</v>
      </c>
      <c r="H76" s="38">
        <f t="shared" si="0"/>
        <v>18</v>
      </c>
      <c r="I76" s="5">
        <f t="shared" si="1"/>
        <v>4</v>
      </c>
      <c r="K76" s="33"/>
      <c r="L76" s="687">
        <v>44781</v>
      </c>
      <c r="M76" s="84">
        <f t="shared" si="6"/>
        <v>122.5</v>
      </c>
      <c r="N76" s="37">
        <v>230</v>
      </c>
      <c r="O76" s="46">
        <f>73*3.5</f>
        <v>255.5</v>
      </c>
      <c r="P76" s="39">
        <v>0.73</v>
      </c>
      <c r="Q76" s="47">
        <f t="shared" si="10"/>
        <v>97</v>
      </c>
      <c r="R76" s="41"/>
    </row>
    <row r="77" spans="1:20" ht="15.6" x14ac:dyDescent="0.3">
      <c r="A77" s="33">
        <v>76</v>
      </c>
      <c r="B77" s="34">
        <f t="shared" si="8"/>
        <v>501</v>
      </c>
      <c r="C77" s="35">
        <v>297</v>
      </c>
      <c r="D77" s="34">
        <f t="shared" si="4"/>
        <v>501</v>
      </c>
      <c r="E77" s="36">
        <v>44781</v>
      </c>
      <c r="F77" s="37">
        <v>508</v>
      </c>
      <c r="G77" s="725">
        <v>44782</v>
      </c>
      <c r="H77" s="38">
        <f t="shared" si="0"/>
        <v>7</v>
      </c>
      <c r="I77" s="5">
        <f t="shared" si="1"/>
        <v>4</v>
      </c>
      <c r="K77" s="33"/>
      <c r="L77" s="687">
        <v>44782</v>
      </c>
      <c r="M77" s="84">
        <f t="shared" si="6"/>
        <v>255.5</v>
      </c>
      <c r="N77" s="37">
        <v>0</v>
      </c>
      <c r="O77" s="46">
        <f t="shared" ref="O77:O78" si="12">61*3.5</f>
        <v>213.5</v>
      </c>
      <c r="P77" s="39">
        <v>0.61</v>
      </c>
      <c r="Q77" s="47">
        <f t="shared" si="10"/>
        <v>42</v>
      </c>
      <c r="R77" s="41"/>
    </row>
    <row r="78" spans="1:20" ht="15.6" x14ac:dyDescent="0.3">
      <c r="A78" s="33">
        <v>77</v>
      </c>
      <c r="B78" s="34">
        <f t="shared" si="8"/>
        <v>508</v>
      </c>
      <c r="C78" s="35">
        <v>301</v>
      </c>
      <c r="D78" s="34">
        <f t="shared" si="4"/>
        <v>508</v>
      </c>
      <c r="E78" s="36">
        <v>44782</v>
      </c>
      <c r="F78" s="37">
        <v>512</v>
      </c>
      <c r="G78" s="725">
        <v>44783</v>
      </c>
      <c r="H78" s="38">
        <f t="shared" si="0"/>
        <v>4</v>
      </c>
      <c r="I78" s="5">
        <f t="shared" si="1"/>
        <v>4</v>
      </c>
      <c r="K78" s="33"/>
      <c r="L78" s="687">
        <v>44783</v>
      </c>
      <c r="M78" s="84">
        <f t="shared" si="6"/>
        <v>213.5</v>
      </c>
      <c r="N78" s="37">
        <v>50</v>
      </c>
      <c r="O78" s="46">
        <f t="shared" si="12"/>
        <v>213.5</v>
      </c>
      <c r="P78" s="39">
        <v>0.61</v>
      </c>
      <c r="Q78" s="47">
        <f t="shared" si="10"/>
        <v>50</v>
      </c>
      <c r="R78" s="41"/>
    </row>
    <row r="79" spans="1:20" ht="15.6" x14ac:dyDescent="0.3">
      <c r="A79" s="33">
        <v>78</v>
      </c>
      <c r="B79" s="34">
        <f t="shared" si="8"/>
        <v>512</v>
      </c>
      <c r="C79" s="35">
        <v>305</v>
      </c>
      <c r="D79" s="34">
        <f t="shared" si="4"/>
        <v>512</v>
      </c>
      <c r="E79" s="36">
        <v>44783</v>
      </c>
      <c r="F79" s="37">
        <v>517.79999999999995</v>
      </c>
      <c r="G79" s="725">
        <v>44784</v>
      </c>
      <c r="H79" s="38">
        <f t="shared" si="0"/>
        <v>5.7999999999999545</v>
      </c>
      <c r="I79" s="5">
        <f t="shared" si="1"/>
        <v>5</v>
      </c>
      <c r="K79" s="33"/>
      <c r="L79" s="687">
        <v>44784</v>
      </c>
      <c r="M79" s="84">
        <f t="shared" si="6"/>
        <v>213.5</v>
      </c>
      <c r="N79" s="37">
        <v>0</v>
      </c>
      <c r="O79" s="46">
        <f>55*3.5</f>
        <v>192.5</v>
      </c>
      <c r="P79" s="39">
        <v>0.55000000000000004</v>
      </c>
      <c r="Q79" s="47">
        <f t="shared" si="10"/>
        <v>21</v>
      </c>
      <c r="R79" s="41"/>
    </row>
    <row r="80" spans="1:20" ht="15.6" x14ac:dyDescent="0.3">
      <c r="A80" s="33">
        <v>79</v>
      </c>
      <c r="B80" s="34">
        <f t="shared" si="8"/>
        <v>517.79999999999995</v>
      </c>
      <c r="C80" s="35">
        <v>310</v>
      </c>
      <c r="D80" s="34">
        <f t="shared" si="4"/>
        <v>517.79999999999995</v>
      </c>
      <c r="E80" s="36">
        <v>44784</v>
      </c>
      <c r="F80" s="37">
        <v>519.6</v>
      </c>
      <c r="G80" s="725">
        <v>44785</v>
      </c>
      <c r="H80" s="38">
        <f t="shared" si="0"/>
        <v>1.8000000000000682</v>
      </c>
      <c r="I80" s="5">
        <f t="shared" si="1"/>
        <v>3</v>
      </c>
      <c r="K80" s="33"/>
      <c r="L80" s="687">
        <v>44785</v>
      </c>
      <c r="M80" s="84">
        <f t="shared" si="6"/>
        <v>192.5</v>
      </c>
      <c r="N80" s="37">
        <v>220</v>
      </c>
      <c r="O80" s="35">
        <f>74*3.5</f>
        <v>259</v>
      </c>
      <c r="P80" s="39">
        <v>0.74</v>
      </c>
      <c r="Q80" s="47">
        <f t="shared" si="10"/>
        <v>153.5</v>
      </c>
      <c r="R80" s="41"/>
    </row>
    <row r="81" spans="1:18" ht="15.6" x14ac:dyDescent="0.3">
      <c r="A81" s="33">
        <v>80</v>
      </c>
      <c r="B81" s="34">
        <f t="shared" si="8"/>
        <v>519.6</v>
      </c>
      <c r="C81" s="35">
        <v>313</v>
      </c>
      <c r="D81" s="34">
        <f t="shared" si="4"/>
        <v>519.6</v>
      </c>
      <c r="E81" s="36">
        <v>44785</v>
      </c>
      <c r="F81" s="37">
        <v>537</v>
      </c>
      <c r="G81" s="725">
        <v>44786</v>
      </c>
      <c r="H81" s="38">
        <f t="shared" si="0"/>
        <v>17.399999999999977</v>
      </c>
      <c r="I81" s="5">
        <f t="shared" si="1"/>
        <v>4</v>
      </c>
      <c r="K81" s="33"/>
      <c r="L81" s="687">
        <v>44786</v>
      </c>
      <c r="M81" s="84">
        <f t="shared" si="6"/>
        <v>259</v>
      </c>
      <c r="N81" s="37">
        <v>0</v>
      </c>
      <c r="O81" s="46">
        <f>61*3.5</f>
        <v>213.5</v>
      </c>
      <c r="P81" s="39">
        <v>0.61</v>
      </c>
      <c r="Q81" s="47">
        <f t="shared" si="10"/>
        <v>45.5</v>
      </c>
      <c r="R81" s="41"/>
    </row>
    <row r="82" spans="1:18" ht="15.6" x14ac:dyDescent="0.3">
      <c r="A82" s="33">
        <v>81</v>
      </c>
      <c r="B82" s="34">
        <f t="shared" si="8"/>
        <v>537</v>
      </c>
      <c r="C82" s="35">
        <v>317</v>
      </c>
      <c r="D82" s="34">
        <f t="shared" si="4"/>
        <v>537</v>
      </c>
      <c r="E82" s="36">
        <v>44786</v>
      </c>
      <c r="F82" s="37">
        <v>539.4</v>
      </c>
      <c r="G82" s="725">
        <v>44787</v>
      </c>
      <c r="H82" s="38">
        <f t="shared" si="0"/>
        <v>2.3999999999999773</v>
      </c>
      <c r="I82" s="5">
        <f t="shared" si="1"/>
        <v>3</v>
      </c>
      <c r="K82" s="33"/>
      <c r="L82" s="687">
        <v>44787</v>
      </c>
      <c r="M82" s="84">
        <f t="shared" si="6"/>
        <v>213.5</v>
      </c>
      <c r="N82" s="37">
        <v>0</v>
      </c>
      <c r="O82" s="46">
        <f>53*3.5</f>
        <v>185.5</v>
      </c>
      <c r="P82" s="39">
        <v>0.53</v>
      </c>
      <c r="Q82" s="47">
        <f t="shared" si="10"/>
        <v>28</v>
      </c>
      <c r="R82" s="41"/>
    </row>
    <row r="83" spans="1:18" ht="15.6" x14ac:dyDescent="0.3">
      <c r="A83" s="33">
        <v>82</v>
      </c>
      <c r="B83" s="34">
        <f t="shared" si="8"/>
        <v>539.4</v>
      </c>
      <c r="C83" s="35">
        <v>320</v>
      </c>
      <c r="D83" s="34">
        <f t="shared" si="4"/>
        <v>539.4</v>
      </c>
      <c r="E83" s="36">
        <v>44787</v>
      </c>
      <c r="F83" s="37">
        <v>546.5</v>
      </c>
      <c r="G83" s="725">
        <v>44788</v>
      </c>
      <c r="H83" s="38">
        <f t="shared" si="0"/>
        <v>7.1000000000000227</v>
      </c>
      <c r="I83" s="5">
        <f t="shared" si="1"/>
        <v>3</v>
      </c>
      <c r="K83" s="33"/>
      <c r="L83" s="687">
        <v>44788</v>
      </c>
      <c r="M83" s="84">
        <f t="shared" si="6"/>
        <v>185.5</v>
      </c>
      <c r="N83" s="37">
        <v>0</v>
      </c>
      <c r="O83" s="35">
        <f t="shared" ref="O83:O84" si="13">48*3.5</f>
        <v>168</v>
      </c>
      <c r="P83" s="39">
        <v>0.48</v>
      </c>
      <c r="Q83" s="47">
        <f t="shared" si="10"/>
        <v>17.5</v>
      </c>
      <c r="R83" s="41"/>
    </row>
    <row r="84" spans="1:18" ht="15.6" x14ac:dyDescent="0.3">
      <c r="A84" s="33">
        <v>83</v>
      </c>
      <c r="B84" s="34">
        <f t="shared" si="8"/>
        <v>546.5</v>
      </c>
      <c r="C84" s="35">
        <v>323</v>
      </c>
      <c r="D84" s="34">
        <f t="shared" si="4"/>
        <v>546.5</v>
      </c>
      <c r="E84" s="36">
        <v>44788</v>
      </c>
      <c r="F84" s="37">
        <v>548.1</v>
      </c>
      <c r="G84" s="725">
        <v>44789</v>
      </c>
      <c r="H84" s="38">
        <f t="shared" si="0"/>
        <v>1.6000000000000227</v>
      </c>
      <c r="I84" s="5">
        <f t="shared" si="1"/>
        <v>1</v>
      </c>
      <c r="K84" s="33"/>
      <c r="L84" s="687">
        <v>44789</v>
      </c>
      <c r="M84" s="84">
        <f t="shared" si="6"/>
        <v>168</v>
      </c>
      <c r="N84" s="37">
        <v>0</v>
      </c>
      <c r="O84" s="35">
        <f t="shared" si="13"/>
        <v>168</v>
      </c>
      <c r="P84" s="39">
        <v>0.48</v>
      </c>
      <c r="Q84" s="47">
        <f t="shared" si="10"/>
        <v>0</v>
      </c>
      <c r="R84" s="41"/>
    </row>
    <row r="85" spans="1:18" ht="15.6" x14ac:dyDescent="0.3">
      <c r="A85" s="33">
        <v>84</v>
      </c>
      <c r="B85" s="34">
        <f t="shared" si="8"/>
        <v>548.1</v>
      </c>
      <c r="C85" s="35">
        <v>324</v>
      </c>
      <c r="D85" s="34">
        <f t="shared" si="4"/>
        <v>548.1</v>
      </c>
      <c r="E85" s="36">
        <v>44789</v>
      </c>
      <c r="F85" s="37">
        <v>550.1</v>
      </c>
      <c r="G85" s="725">
        <v>44790</v>
      </c>
      <c r="H85" s="38">
        <f t="shared" si="0"/>
        <v>2</v>
      </c>
      <c r="I85" s="5">
        <f t="shared" si="1"/>
        <v>2</v>
      </c>
      <c r="K85" s="33"/>
      <c r="L85" s="687">
        <v>44790</v>
      </c>
      <c r="M85" s="84">
        <f t="shared" si="6"/>
        <v>168</v>
      </c>
      <c r="N85" s="37">
        <v>180</v>
      </c>
      <c r="O85" s="46">
        <f>45*3.5</f>
        <v>157.5</v>
      </c>
      <c r="P85" s="39">
        <v>0.45</v>
      </c>
      <c r="Q85" s="47">
        <f t="shared" si="10"/>
        <v>190.5</v>
      </c>
      <c r="R85" s="41"/>
    </row>
    <row r="86" spans="1:18" ht="15.6" x14ac:dyDescent="0.3">
      <c r="A86" s="33">
        <v>85</v>
      </c>
      <c r="B86" s="34">
        <f t="shared" si="8"/>
        <v>550.1</v>
      </c>
      <c r="C86" s="35">
        <v>326</v>
      </c>
      <c r="D86" s="34">
        <f t="shared" si="4"/>
        <v>550.1</v>
      </c>
      <c r="E86" s="36">
        <v>44790</v>
      </c>
      <c r="F86" s="37">
        <v>568.70000000000005</v>
      </c>
      <c r="G86" s="725">
        <v>44791</v>
      </c>
      <c r="H86" s="38">
        <f t="shared" si="0"/>
        <v>18.600000000000023</v>
      </c>
      <c r="I86" s="5">
        <f t="shared" si="1"/>
        <v>2</v>
      </c>
      <c r="K86" s="33"/>
      <c r="L86" s="687">
        <v>44791</v>
      </c>
      <c r="M86" s="84">
        <f t="shared" si="6"/>
        <v>157.5</v>
      </c>
      <c r="N86" s="37">
        <v>50</v>
      </c>
      <c r="O86" s="35">
        <f>36*3.5</f>
        <v>126</v>
      </c>
      <c r="P86" s="39">
        <v>0.36</v>
      </c>
      <c r="Q86" s="47">
        <f t="shared" si="10"/>
        <v>81.5</v>
      </c>
      <c r="R86" s="41"/>
    </row>
    <row r="87" spans="1:18" ht="15.6" x14ac:dyDescent="0.3">
      <c r="A87" s="33">
        <v>86</v>
      </c>
      <c r="B87" s="34">
        <f t="shared" si="8"/>
        <v>568.70000000000005</v>
      </c>
      <c r="C87" s="35">
        <v>328</v>
      </c>
      <c r="D87" s="34">
        <f t="shared" si="4"/>
        <v>568.70000000000005</v>
      </c>
      <c r="E87" s="36">
        <v>44791</v>
      </c>
      <c r="F87" s="37">
        <v>575.79999999999995</v>
      </c>
      <c r="G87" s="725">
        <v>44792</v>
      </c>
      <c r="H87" s="38">
        <f t="shared" si="0"/>
        <v>7.0999999999999091</v>
      </c>
      <c r="I87" s="5">
        <f t="shared" si="1"/>
        <v>7</v>
      </c>
      <c r="K87" s="33"/>
      <c r="L87" s="687">
        <v>44792</v>
      </c>
      <c r="M87" s="84">
        <f t="shared" si="6"/>
        <v>126</v>
      </c>
      <c r="N87" s="37">
        <v>240</v>
      </c>
      <c r="O87" s="46">
        <f>75*3.5</f>
        <v>262.5</v>
      </c>
      <c r="P87" s="39">
        <v>0.75</v>
      </c>
      <c r="Q87" s="47">
        <f t="shared" si="10"/>
        <v>103.5</v>
      </c>
      <c r="R87" s="41"/>
    </row>
    <row r="88" spans="1:18" ht="15.6" x14ac:dyDescent="0.3">
      <c r="A88" s="33">
        <v>87</v>
      </c>
      <c r="B88" s="34">
        <f t="shared" si="8"/>
        <v>575.79999999999995</v>
      </c>
      <c r="C88" s="35">
        <v>335</v>
      </c>
      <c r="D88" s="34">
        <f t="shared" si="4"/>
        <v>575.79999999999995</v>
      </c>
      <c r="E88" s="36">
        <v>44792</v>
      </c>
      <c r="F88" s="37">
        <v>587.70000000000005</v>
      </c>
      <c r="G88" s="725">
        <v>44793</v>
      </c>
      <c r="H88" s="38">
        <f t="shared" si="0"/>
        <v>11.900000000000091</v>
      </c>
      <c r="I88" s="5">
        <f t="shared" si="1"/>
        <v>2</v>
      </c>
      <c r="K88" s="33"/>
      <c r="L88" s="687">
        <v>44793</v>
      </c>
      <c r="M88" s="84">
        <f t="shared" si="6"/>
        <v>262.5</v>
      </c>
      <c r="N88" s="37">
        <v>0</v>
      </c>
      <c r="O88" s="35">
        <f>62*3.5</f>
        <v>217</v>
      </c>
      <c r="P88" s="39">
        <v>0.62</v>
      </c>
      <c r="Q88" s="47">
        <f t="shared" si="10"/>
        <v>45.5</v>
      </c>
      <c r="R88" s="41"/>
    </row>
    <row r="89" spans="1:18" ht="15.6" x14ac:dyDescent="0.3">
      <c r="A89" s="33">
        <v>88</v>
      </c>
      <c r="B89" s="34">
        <f t="shared" si="8"/>
        <v>587.70000000000005</v>
      </c>
      <c r="C89" s="35">
        <v>337</v>
      </c>
      <c r="D89" s="34">
        <f t="shared" si="4"/>
        <v>587.70000000000005</v>
      </c>
      <c r="E89" s="36">
        <v>44793</v>
      </c>
      <c r="F89" s="37">
        <v>592.29999999999995</v>
      </c>
      <c r="G89" s="725">
        <v>44794</v>
      </c>
      <c r="H89" s="38">
        <f t="shared" si="0"/>
        <v>4.5999999999999091</v>
      </c>
      <c r="I89" s="5">
        <f t="shared" si="1"/>
        <v>4</v>
      </c>
      <c r="K89" s="33"/>
      <c r="L89" s="687">
        <v>44794</v>
      </c>
      <c r="M89" s="84">
        <f t="shared" si="6"/>
        <v>217</v>
      </c>
      <c r="N89" s="37">
        <v>0</v>
      </c>
      <c r="O89" s="46">
        <f>55*3.5</f>
        <v>192.5</v>
      </c>
      <c r="P89" s="39">
        <v>0.55000000000000004</v>
      </c>
      <c r="Q89" s="47">
        <f t="shared" si="10"/>
        <v>24.5</v>
      </c>
      <c r="R89" s="41"/>
    </row>
    <row r="90" spans="1:18" ht="15.6" x14ac:dyDescent="0.3">
      <c r="A90" s="33">
        <v>89</v>
      </c>
      <c r="B90" s="34">
        <f t="shared" si="8"/>
        <v>592.29999999999995</v>
      </c>
      <c r="C90" s="35">
        <v>341</v>
      </c>
      <c r="D90" s="34">
        <f t="shared" si="4"/>
        <v>592.29999999999995</v>
      </c>
      <c r="E90" s="36">
        <v>44794</v>
      </c>
      <c r="F90" s="37">
        <v>593.20000000000005</v>
      </c>
      <c r="G90" s="725">
        <v>44795</v>
      </c>
      <c r="H90" s="38">
        <f t="shared" si="0"/>
        <v>0.90000000000009095</v>
      </c>
      <c r="I90" s="5">
        <f t="shared" si="1"/>
        <v>1</v>
      </c>
      <c r="K90" s="33"/>
      <c r="L90" s="687">
        <v>44795</v>
      </c>
      <c r="M90" s="84">
        <f t="shared" si="6"/>
        <v>192.5</v>
      </c>
      <c r="N90" s="37">
        <v>0</v>
      </c>
      <c r="O90" s="46">
        <f>47*3.5</f>
        <v>164.5</v>
      </c>
      <c r="P90" s="39">
        <v>0.47</v>
      </c>
      <c r="Q90" s="47">
        <f t="shared" si="10"/>
        <v>28</v>
      </c>
      <c r="R90" s="41"/>
    </row>
    <row r="91" spans="1:18" ht="15.6" x14ac:dyDescent="0.3">
      <c r="A91" s="33">
        <v>90</v>
      </c>
      <c r="B91" s="34">
        <f t="shared" si="8"/>
        <v>593.20000000000005</v>
      </c>
      <c r="C91" s="35">
        <v>342</v>
      </c>
      <c r="D91" s="34">
        <f t="shared" si="4"/>
        <v>593.20000000000005</v>
      </c>
      <c r="E91" s="36">
        <v>44795</v>
      </c>
      <c r="F91" s="37">
        <v>597.6</v>
      </c>
      <c r="G91" s="725">
        <v>44796</v>
      </c>
      <c r="H91" s="38">
        <f t="shared" si="0"/>
        <v>4.3999999999999773</v>
      </c>
      <c r="I91" s="5">
        <f t="shared" si="1"/>
        <v>1</v>
      </c>
      <c r="K91" s="33"/>
      <c r="L91" s="687">
        <v>44796</v>
      </c>
      <c r="M91" s="84">
        <f t="shared" si="6"/>
        <v>164.5</v>
      </c>
      <c r="N91" s="37">
        <v>0</v>
      </c>
      <c r="O91" s="35">
        <f>46*3.5</f>
        <v>161</v>
      </c>
      <c r="P91" s="39">
        <v>0.46</v>
      </c>
      <c r="Q91" s="47">
        <f t="shared" si="10"/>
        <v>3.5</v>
      </c>
      <c r="R91" s="41"/>
    </row>
    <row r="92" spans="1:18" ht="15.6" x14ac:dyDescent="0.3">
      <c r="A92" s="33">
        <v>91</v>
      </c>
      <c r="B92" s="34">
        <f t="shared" si="8"/>
        <v>597.6</v>
      </c>
      <c r="C92" s="35">
        <v>343</v>
      </c>
      <c r="D92" s="34">
        <f t="shared" si="4"/>
        <v>597.6</v>
      </c>
      <c r="E92" s="36">
        <v>44796</v>
      </c>
      <c r="F92" s="37">
        <v>598.5</v>
      </c>
      <c r="G92" s="725">
        <v>44797</v>
      </c>
      <c r="H92" s="38">
        <f t="shared" si="0"/>
        <v>0.89999999999997726</v>
      </c>
      <c r="I92" s="5">
        <f t="shared" si="1"/>
        <v>1</v>
      </c>
      <c r="K92" s="33"/>
      <c r="L92" s="687">
        <v>44797</v>
      </c>
      <c r="M92" s="84">
        <f t="shared" si="6"/>
        <v>161</v>
      </c>
      <c r="N92" s="37">
        <v>250</v>
      </c>
      <c r="O92" s="35">
        <f t="shared" ref="O92:O93" si="14">100*3.5</f>
        <v>350</v>
      </c>
      <c r="P92" s="39">
        <v>1</v>
      </c>
      <c r="Q92" s="47">
        <f t="shared" si="10"/>
        <v>61</v>
      </c>
      <c r="R92" s="41"/>
    </row>
    <row r="93" spans="1:18" ht="15.6" x14ac:dyDescent="0.3">
      <c r="A93" s="33">
        <v>92</v>
      </c>
      <c r="B93" s="34">
        <f t="shared" si="8"/>
        <v>598.5</v>
      </c>
      <c r="C93" s="35">
        <v>344</v>
      </c>
      <c r="D93" s="34">
        <f t="shared" si="4"/>
        <v>598.5</v>
      </c>
      <c r="E93" s="36">
        <v>44797</v>
      </c>
      <c r="F93" s="37">
        <v>602.9</v>
      </c>
      <c r="G93" s="725">
        <v>44798</v>
      </c>
      <c r="H93" s="38">
        <f t="shared" si="0"/>
        <v>4.3999999999999773</v>
      </c>
      <c r="I93" s="5">
        <f t="shared" si="1"/>
        <v>2</v>
      </c>
      <c r="K93" s="33"/>
      <c r="L93" s="687">
        <v>44798</v>
      </c>
      <c r="M93" s="84">
        <f t="shared" si="6"/>
        <v>350</v>
      </c>
      <c r="N93" s="37">
        <v>0</v>
      </c>
      <c r="O93" s="35">
        <f t="shared" si="14"/>
        <v>350</v>
      </c>
      <c r="P93" s="39">
        <v>1</v>
      </c>
      <c r="Q93" s="47">
        <f t="shared" si="10"/>
        <v>0</v>
      </c>
      <c r="R93" s="41"/>
    </row>
    <row r="94" spans="1:18" ht="15.6" x14ac:dyDescent="0.3">
      <c r="A94" s="33">
        <v>93</v>
      </c>
      <c r="B94" s="34">
        <f t="shared" si="8"/>
        <v>602.9</v>
      </c>
      <c r="C94" s="35">
        <v>346</v>
      </c>
      <c r="D94" s="34">
        <f t="shared" si="4"/>
        <v>602.9</v>
      </c>
      <c r="E94" s="36">
        <v>44798</v>
      </c>
      <c r="F94" s="37">
        <v>606.79999999999995</v>
      </c>
      <c r="G94" s="725">
        <v>44799</v>
      </c>
      <c r="H94" s="38">
        <f t="shared" si="0"/>
        <v>3.8999999999999773</v>
      </c>
      <c r="I94" s="5">
        <f t="shared" si="1"/>
        <v>4</v>
      </c>
      <c r="K94" s="33"/>
      <c r="L94" s="687">
        <v>44799</v>
      </c>
      <c r="M94" s="84">
        <f t="shared" si="6"/>
        <v>350</v>
      </c>
      <c r="N94" s="37">
        <v>0</v>
      </c>
      <c r="O94" s="46">
        <f>75*3.5</f>
        <v>262.5</v>
      </c>
      <c r="P94" s="39">
        <v>0.75</v>
      </c>
      <c r="Q94" s="47">
        <f t="shared" si="10"/>
        <v>87.5</v>
      </c>
      <c r="R94" s="41"/>
    </row>
    <row r="95" spans="1:18" ht="15.6" x14ac:dyDescent="0.3">
      <c r="A95" s="33">
        <v>94</v>
      </c>
      <c r="B95" s="34">
        <f t="shared" si="8"/>
        <v>606.79999999999995</v>
      </c>
      <c r="C95" s="35">
        <v>350</v>
      </c>
      <c r="D95" s="34">
        <f t="shared" si="4"/>
        <v>606.79999999999995</v>
      </c>
      <c r="E95" s="36">
        <v>44799</v>
      </c>
      <c r="F95" s="37">
        <v>608</v>
      </c>
      <c r="G95" s="725">
        <v>44800</v>
      </c>
      <c r="H95" s="38">
        <f t="shared" si="0"/>
        <v>1.2000000000000455</v>
      </c>
      <c r="I95" s="5">
        <f t="shared" si="1"/>
        <v>2</v>
      </c>
      <c r="K95" s="33"/>
      <c r="L95" s="687">
        <v>44800</v>
      </c>
      <c r="M95" s="84">
        <f t="shared" si="6"/>
        <v>262.5</v>
      </c>
      <c r="N95" s="37">
        <v>230</v>
      </c>
      <c r="O95" s="46">
        <f>99*3.5</f>
        <v>346.5</v>
      </c>
      <c r="P95" s="39">
        <v>0.99</v>
      </c>
      <c r="Q95" s="47">
        <f t="shared" si="10"/>
        <v>146</v>
      </c>
      <c r="R95" s="41"/>
    </row>
    <row r="96" spans="1:18" ht="15.6" x14ac:dyDescent="0.3">
      <c r="A96" s="33">
        <v>95</v>
      </c>
      <c r="B96" s="34">
        <f t="shared" si="8"/>
        <v>608</v>
      </c>
      <c r="C96" s="35">
        <v>352</v>
      </c>
      <c r="D96" s="34">
        <f t="shared" si="4"/>
        <v>608</v>
      </c>
      <c r="E96" s="36">
        <v>44800</v>
      </c>
      <c r="F96" s="37">
        <v>617.20000000000005</v>
      </c>
      <c r="G96" s="725">
        <v>44801</v>
      </c>
      <c r="H96" s="38">
        <f t="shared" si="0"/>
        <v>9.2000000000000455</v>
      </c>
      <c r="I96" s="5">
        <f t="shared" si="1"/>
        <v>2</v>
      </c>
      <c r="K96" s="33"/>
      <c r="L96" s="687">
        <v>44801</v>
      </c>
      <c r="M96" s="84">
        <f t="shared" si="6"/>
        <v>346.5</v>
      </c>
      <c r="N96" s="37">
        <v>0</v>
      </c>
      <c r="O96" s="35">
        <f>74*3.5</f>
        <v>259</v>
      </c>
      <c r="P96" s="39">
        <v>0.74</v>
      </c>
      <c r="Q96" s="47">
        <f t="shared" si="10"/>
        <v>87.5</v>
      </c>
      <c r="R96" s="41"/>
    </row>
    <row r="97" spans="1:19" ht="15.6" x14ac:dyDescent="0.3">
      <c r="A97" s="33">
        <v>96</v>
      </c>
      <c r="B97" s="34">
        <f t="shared" si="8"/>
        <v>617.20000000000005</v>
      </c>
      <c r="C97" s="35">
        <v>354</v>
      </c>
      <c r="D97" s="34">
        <f t="shared" si="4"/>
        <v>617.20000000000005</v>
      </c>
      <c r="E97" s="36">
        <v>44801</v>
      </c>
      <c r="F97" s="37">
        <v>624.5</v>
      </c>
      <c r="G97" s="725">
        <v>44802</v>
      </c>
      <c r="H97" s="38">
        <f t="shared" si="0"/>
        <v>7.2999999999999545</v>
      </c>
      <c r="I97" s="5">
        <f t="shared" si="1"/>
        <v>3</v>
      </c>
      <c r="K97" s="33"/>
      <c r="L97" s="687">
        <v>44802</v>
      </c>
      <c r="M97" s="84">
        <f t="shared" si="6"/>
        <v>259</v>
      </c>
      <c r="N97" s="37">
        <v>0</v>
      </c>
      <c r="O97" s="46">
        <f t="shared" ref="O97:O98" si="15">61*3.5</f>
        <v>213.5</v>
      </c>
      <c r="P97" s="39">
        <v>0.61</v>
      </c>
      <c r="Q97" s="47">
        <f t="shared" si="10"/>
        <v>45.5</v>
      </c>
      <c r="R97" s="41"/>
    </row>
    <row r="98" spans="1:19" ht="15.6" x14ac:dyDescent="0.3">
      <c r="A98" s="33">
        <v>97</v>
      </c>
      <c r="B98" s="34">
        <f t="shared" si="8"/>
        <v>624.5</v>
      </c>
      <c r="C98" s="35">
        <v>357</v>
      </c>
      <c r="D98" s="34">
        <f t="shared" si="4"/>
        <v>624.5</v>
      </c>
      <c r="E98" s="36">
        <v>44802</v>
      </c>
      <c r="F98" s="37">
        <v>630</v>
      </c>
      <c r="G98" s="725">
        <v>44803</v>
      </c>
      <c r="H98" s="38">
        <f t="shared" si="0"/>
        <v>5.5</v>
      </c>
      <c r="I98" s="5">
        <f t="shared" si="1"/>
        <v>2</v>
      </c>
      <c r="K98" s="33"/>
      <c r="L98" s="687">
        <v>44803</v>
      </c>
      <c r="M98" s="84">
        <f t="shared" si="6"/>
        <v>213.5</v>
      </c>
      <c r="N98" s="37">
        <v>0</v>
      </c>
      <c r="O98" s="46">
        <f t="shared" si="15"/>
        <v>213.5</v>
      </c>
      <c r="P98" s="39">
        <v>0.61</v>
      </c>
      <c r="Q98" s="47">
        <f t="shared" si="10"/>
        <v>0</v>
      </c>
      <c r="R98" s="41"/>
    </row>
    <row r="99" spans="1:19" ht="15.6" x14ac:dyDescent="0.3">
      <c r="A99" s="33">
        <v>98</v>
      </c>
      <c r="B99" s="34">
        <f t="shared" si="8"/>
        <v>630</v>
      </c>
      <c r="C99" s="35">
        <v>359</v>
      </c>
      <c r="D99" s="34">
        <f t="shared" si="4"/>
        <v>630</v>
      </c>
      <c r="E99" s="36">
        <v>44803</v>
      </c>
      <c r="F99" s="37">
        <v>638.4</v>
      </c>
      <c r="G99" s="725">
        <v>44804</v>
      </c>
      <c r="H99" s="38">
        <f t="shared" si="0"/>
        <v>8.3999999999999773</v>
      </c>
      <c r="I99" s="5">
        <f t="shared" si="1"/>
        <v>4</v>
      </c>
      <c r="K99" s="33"/>
      <c r="L99" s="687">
        <v>44804</v>
      </c>
      <c r="M99" s="84">
        <f t="shared" si="6"/>
        <v>213.5</v>
      </c>
      <c r="N99" s="37">
        <v>0</v>
      </c>
      <c r="O99" s="35">
        <f>46*3.5</f>
        <v>161</v>
      </c>
      <c r="P99" s="39">
        <v>0.46</v>
      </c>
      <c r="Q99" s="47">
        <f t="shared" si="10"/>
        <v>52.5</v>
      </c>
      <c r="R99" s="41"/>
    </row>
    <row r="100" spans="1:19" ht="15.6" x14ac:dyDescent="0.3">
      <c r="A100" s="33">
        <v>99</v>
      </c>
      <c r="B100" s="34">
        <f t="shared" si="8"/>
        <v>638.4</v>
      </c>
      <c r="C100" s="35">
        <v>363</v>
      </c>
      <c r="D100" s="34">
        <f t="shared" si="4"/>
        <v>638.4</v>
      </c>
      <c r="E100" s="36">
        <v>44804</v>
      </c>
      <c r="F100" s="37">
        <v>644.5</v>
      </c>
      <c r="G100" s="725">
        <v>44805</v>
      </c>
      <c r="H100" s="38">
        <f t="shared" si="0"/>
        <v>6.1000000000000227</v>
      </c>
      <c r="I100" s="5">
        <f t="shared" si="1"/>
        <v>2</v>
      </c>
      <c r="K100" s="33"/>
      <c r="L100" s="687">
        <v>44805</v>
      </c>
      <c r="M100" s="84">
        <f t="shared" si="6"/>
        <v>161</v>
      </c>
      <c r="N100" s="37">
        <v>230</v>
      </c>
      <c r="O100" s="35">
        <v>350</v>
      </c>
      <c r="P100" s="39">
        <v>1</v>
      </c>
      <c r="Q100" s="47">
        <f t="shared" si="10"/>
        <v>41</v>
      </c>
      <c r="R100" s="41" t="s">
        <v>179</v>
      </c>
      <c r="S100" s="48">
        <f>SUM(N100+N108+N109+N111+N112+N114+N117+N119+N120+N122+N124+N125+N127+N128)</f>
        <v>2570</v>
      </c>
    </row>
    <row r="101" spans="1:19" ht="15.6" x14ac:dyDescent="0.3">
      <c r="A101" s="33">
        <v>100</v>
      </c>
      <c r="B101" s="34">
        <f t="shared" si="8"/>
        <v>644.5</v>
      </c>
      <c r="C101" s="35">
        <v>365</v>
      </c>
      <c r="D101" s="34">
        <f t="shared" si="4"/>
        <v>644.5</v>
      </c>
      <c r="E101" s="36">
        <v>44805</v>
      </c>
      <c r="F101" s="37">
        <v>651.79999999999995</v>
      </c>
      <c r="G101" s="725">
        <v>44806</v>
      </c>
      <c r="H101" s="38">
        <f t="shared" si="0"/>
        <v>7.2999999999999545</v>
      </c>
      <c r="I101" s="5">
        <f t="shared" si="1"/>
        <v>5</v>
      </c>
      <c r="K101" s="33"/>
      <c r="L101" s="687">
        <v>44806</v>
      </c>
      <c r="M101" s="84">
        <f t="shared" si="6"/>
        <v>350</v>
      </c>
      <c r="N101" s="37">
        <v>0</v>
      </c>
      <c r="O101" s="35">
        <v>350</v>
      </c>
      <c r="P101" s="39">
        <v>1</v>
      </c>
      <c r="Q101" s="47">
        <f t="shared" si="10"/>
        <v>0</v>
      </c>
      <c r="R101" s="41"/>
    </row>
    <row r="102" spans="1:19" ht="15.6" x14ac:dyDescent="0.3">
      <c r="A102" s="33">
        <v>101</v>
      </c>
      <c r="B102" s="34">
        <f t="shared" si="8"/>
        <v>651.79999999999995</v>
      </c>
      <c r="C102" s="35">
        <v>370</v>
      </c>
      <c r="D102" s="34">
        <f t="shared" si="4"/>
        <v>651.79999999999995</v>
      </c>
      <c r="E102" s="36">
        <v>44806</v>
      </c>
      <c r="F102" s="37">
        <v>651.79999999999995</v>
      </c>
      <c r="G102" s="725">
        <v>44807</v>
      </c>
      <c r="H102" s="38">
        <f t="shared" si="0"/>
        <v>0</v>
      </c>
      <c r="I102" s="5">
        <f t="shared" si="1"/>
        <v>0</v>
      </c>
      <c r="K102" s="33"/>
      <c r="L102" s="687">
        <v>44807</v>
      </c>
      <c r="M102" s="84">
        <f t="shared" si="6"/>
        <v>350</v>
      </c>
      <c r="N102" s="37">
        <v>0</v>
      </c>
      <c r="O102" s="46">
        <f t="shared" ref="O102:O104" si="16">75*3.5</f>
        <v>262.5</v>
      </c>
      <c r="P102" s="39">
        <v>0.75</v>
      </c>
      <c r="Q102" s="47">
        <f t="shared" si="10"/>
        <v>87.5</v>
      </c>
      <c r="R102" s="41"/>
    </row>
    <row r="103" spans="1:19" ht="15.6" x14ac:dyDescent="0.3">
      <c r="A103" s="33">
        <v>102</v>
      </c>
      <c r="B103" s="34">
        <f t="shared" si="8"/>
        <v>651.79999999999995</v>
      </c>
      <c r="C103" s="35">
        <v>370</v>
      </c>
      <c r="D103" s="34">
        <f t="shared" si="4"/>
        <v>651.79999999999995</v>
      </c>
      <c r="E103" s="36">
        <v>44807</v>
      </c>
      <c r="F103" s="37">
        <v>655.5</v>
      </c>
      <c r="G103" s="725">
        <v>44808</v>
      </c>
      <c r="H103" s="38">
        <f t="shared" si="0"/>
        <v>3.7000000000000455</v>
      </c>
      <c r="I103" s="5">
        <f t="shared" si="1"/>
        <v>3</v>
      </c>
      <c r="K103" s="33"/>
      <c r="L103" s="687">
        <v>44808</v>
      </c>
      <c r="M103" s="84">
        <f t="shared" si="6"/>
        <v>262.5</v>
      </c>
      <c r="N103" s="37">
        <v>0</v>
      </c>
      <c r="O103" s="46">
        <f t="shared" si="16"/>
        <v>262.5</v>
      </c>
      <c r="P103" s="39">
        <v>0.75</v>
      </c>
      <c r="Q103" s="47">
        <f t="shared" si="10"/>
        <v>0</v>
      </c>
      <c r="R103" s="41"/>
    </row>
    <row r="104" spans="1:19" ht="15.6" x14ac:dyDescent="0.3">
      <c r="A104" s="33">
        <v>103</v>
      </c>
      <c r="B104" s="34">
        <f t="shared" si="8"/>
        <v>655.5</v>
      </c>
      <c r="C104" s="35">
        <v>373</v>
      </c>
      <c r="D104" s="34">
        <f t="shared" si="4"/>
        <v>655.5</v>
      </c>
      <c r="E104" s="36">
        <v>44808</v>
      </c>
      <c r="F104" s="37">
        <v>655.6</v>
      </c>
      <c r="G104" s="725">
        <v>44809</v>
      </c>
      <c r="H104" s="38">
        <f t="shared" si="0"/>
        <v>0.10000000000002274</v>
      </c>
      <c r="I104" s="5">
        <f t="shared" si="1"/>
        <v>1</v>
      </c>
      <c r="K104" s="33"/>
      <c r="L104" s="687">
        <v>44809</v>
      </c>
      <c r="M104" s="84">
        <f t="shared" si="6"/>
        <v>262.5</v>
      </c>
      <c r="N104" s="37">
        <v>0</v>
      </c>
      <c r="O104" s="46">
        <f t="shared" si="16"/>
        <v>262.5</v>
      </c>
      <c r="P104" s="39">
        <v>0.75</v>
      </c>
      <c r="Q104" s="47">
        <f t="shared" si="10"/>
        <v>0</v>
      </c>
      <c r="R104" s="41"/>
    </row>
    <row r="105" spans="1:19" ht="15.6" x14ac:dyDescent="0.3">
      <c r="A105" s="33">
        <v>104</v>
      </c>
      <c r="B105" s="34">
        <f t="shared" si="8"/>
        <v>655.6</v>
      </c>
      <c r="C105" s="35">
        <v>374</v>
      </c>
      <c r="D105" s="34">
        <f t="shared" si="4"/>
        <v>655.6</v>
      </c>
      <c r="E105" s="36">
        <v>44809</v>
      </c>
      <c r="F105" s="37">
        <v>657.3</v>
      </c>
      <c r="G105" s="725">
        <v>44810</v>
      </c>
      <c r="H105" s="38">
        <f t="shared" si="0"/>
        <v>1.6999999999999318</v>
      </c>
      <c r="I105" s="5">
        <f t="shared" si="1"/>
        <v>1</v>
      </c>
      <c r="K105" s="33"/>
      <c r="L105" s="687">
        <v>44810</v>
      </c>
      <c r="M105" s="84">
        <f t="shared" si="6"/>
        <v>262.5</v>
      </c>
      <c r="N105" s="37">
        <v>0</v>
      </c>
      <c r="O105" s="35">
        <f>3.5*62</f>
        <v>217</v>
      </c>
      <c r="P105" s="39">
        <v>0.62</v>
      </c>
      <c r="Q105" s="47">
        <f t="shared" si="10"/>
        <v>45.5</v>
      </c>
      <c r="R105" s="41"/>
    </row>
    <row r="106" spans="1:19" ht="15.6" x14ac:dyDescent="0.3">
      <c r="A106" s="33">
        <v>105</v>
      </c>
      <c r="B106" s="34">
        <f t="shared" si="8"/>
        <v>657.3</v>
      </c>
      <c r="C106" s="35">
        <v>375</v>
      </c>
      <c r="D106" s="34">
        <f t="shared" si="4"/>
        <v>657.3</v>
      </c>
      <c r="E106" s="36">
        <v>44810</v>
      </c>
      <c r="F106" s="37">
        <v>662.8</v>
      </c>
      <c r="G106" s="725">
        <v>44811</v>
      </c>
      <c r="H106" s="38">
        <f t="shared" si="0"/>
        <v>5.5</v>
      </c>
      <c r="I106" s="5">
        <f t="shared" si="1"/>
        <v>4</v>
      </c>
      <c r="K106" s="33"/>
      <c r="L106" s="687">
        <v>44811</v>
      </c>
      <c r="M106" s="84">
        <f t="shared" si="6"/>
        <v>217</v>
      </c>
      <c r="N106" s="37">
        <v>0</v>
      </c>
      <c r="O106" s="35">
        <f>54*3.5</f>
        <v>189</v>
      </c>
      <c r="P106" s="39">
        <v>0.54</v>
      </c>
      <c r="Q106" s="47">
        <f t="shared" si="10"/>
        <v>28</v>
      </c>
      <c r="R106" s="41"/>
    </row>
    <row r="107" spans="1:19" ht="15.6" x14ac:dyDescent="0.3">
      <c r="A107" s="33">
        <v>106</v>
      </c>
      <c r="B107" s="34">
        <f t="shared" si="8"/>
        <v>662.8</v>
      </c>
      <c r="C107" s="35">
        <v>379</v>
      </c>
      <c r="D107" s="34">
        <f t="shared" si="4"/>
        <v>662.8</v>
      </c>
      <c r="E107" s="36">
        <v>44811</v>
      </c>
      <c r="F107" s="37">
        <v>666.9</v>
      </c>
      <c r="G107" s="725">
        <v>44812</v>
      </c>
      <c r="H107" s="38">
        <f t="shared" si="0"/>
        <v>4.1000000000000227</v>
      </c>
      <c r="I107" s="5">
        <f t="shared" si="1"/>
        <v>2</v>
      </c>
      <c r="K107" s="33"/>
      <c r="L107" s="687">
        <v>44812</v>
      </c>
      <c r="M107" s="84">
        <f t="shared" si="6"/>
        <v>189</v>
      </c>
      <c r="N107" s="37">
        <v>0</v>
      </c>
      <c r="O107" s="35">
        <v>0</v>
      </c>
      <c r="P107" s="39">
        <v>0</v>
      </c>
      <c r="Q107" s="47">
        <f t="shared" si="10"/>
        <v>189</v>
      </c>
      <c r="R107" s="41"/>
    </row>
    <row r="108" spans="1:19" ht="15.6" x14ac:dyDescent="0.3">
      <c r="A108" s="33">
        <v>107</v>
      </c>
      <c r="B108" s="34">
        <f t="shared" si="8"/>
        <v>666.9</v>
      </c>
      <c r="C108" s="35">
        <v>381</v>
      </c>
      <c r="D108" s="34">
        <f t="shared" si="4"/>
        <v>666.9</v>
      </c>
      <c r="E108" s="36">
        <v>44812</v>
      </c>
      <c r="F108" s="37">
        <v>680.6</v>
      </c>
      <c r="G108" s="725">
        <v>44813</v>
      </c>
      <c r="H108" s="38">
        <f t="shared" si="0"/>
        <v>13.700000000000045</v>
      </c>
      <c r="I108" s="5">
        <f t="shared" si="1"/>
        <v>3</v>
      </c>
      <c r="K108" s="33"/>
      <c r="L108" s="687">
        <v>44813</v>
      </c>
      <c r="M108" s="84">
        <f t="shared" si="6"/>
        <v>0</v>
      </c>
      <c r="N108" s="37">
        <v>270</v>
      </c>
      <c r="O108" s="46">
        <f t="shared" ref="O108:O109" si="17">99*3.5</f>
        <v>346.5</v>
      </c>
      <c r="P108" s="39">
        <v>0.99</v>
      </c>
      <c r="Q108" s="47">
        <f>O108-N108</f>
        <v>76.5</v>
      </c>
      <c r="R108" s="41" t="s">
        <v>179</v>
      </c>
    </row>
    <row r="109" spans="1:19" ht="15.6" x14ac:dyDescent="0.3">
      <c r="A109" s="33">
        <v>108</v>
      </c>
      <c r="B109" s="34">
        <f t="shared" si="8"/>
        <v>680.6</v>
      </c>
      <c r="C109" s="35">
        <v>384</v>
      </c>
      <c r="D109" s="34">
        <f t="shared" si="4"/>
        <v>680.6</v>
      </c>
      <c r="E109" s="36">
        <v>44813</v>
      </c>
      <c r="F109" s="37">
        <v>683.2</v>
      </c>
      <c r="G109" s="725">
        <v>44814</v>
      </c>
      <c r="H109" s="38">
        <f t="shared" si="0"/>
        <v>2.6000000000000227</v>
      </c>
      <c r="I109" s="5">
        <f t="shared" si="1"/>
        <v>5</v>
      </c>
      <c r="K109" s="33"/>
      <c r="L109" s="687">
        <v>44814</v>
      </c>
      <c r="M109" s="84">
        <f t="shared" si="6"/>
        <v>346.5</v>
      </c>
      <c r="N109" s="37">
        <v>230</v>
      </c>
      <c r="O109" s="46">
        <f t="shared" si="17"/>
        <v>346.5</v>
      </c>
      <c r="P109" s="39">
        <v>0.99</v>
      </c>
      <c r="Q109" s="47">
        <f t="shared" ref="Q109:Q363" si="18">(M109+N109)-O109</f>
        <v>230</v>
      </c>
      <c r="R109" s="41" t="s">
        <v>180</v>
      </c>
    </row>
    <row r="110" spans="1:19" ht="15.6" x14ac:dyDescent="0.3">
      <c r="A110" s="33">
        <v>109</v>
      </c>
      <c r="B110" s="34">
        <f t="shared" si="8"/>
        <v>683.2</v>
      </c>
      <c r="C110" s="35">
        <v>389</v>
      </c>
      <c r="D110" s="34">
        <f t="shared" si="4"/>
        <v>683.2</v>
      </c>
      <c r="E110" s="36">
        <v>44814</v>
      </c>
      <c r="F110" s="37">
        <v>701.7</v>
      </c>
      <c r="G110" s="725">
        <v>44815</v>
      </c>
      <c r="H110" s="38">
        <f t="shared" si="0"/>
        <v>18.5</v>
      </c>
      <c r="I110" s="5">
        <f t="shared" si="1"/>
        <v>4</v>
      </c>
      <c r="K110" s="33"/>
      <c r="L110" s="687">
        <v>44815</v>
      </c>
      <c r="M110" s="84">
        <f t="shared" si="6"/>
        <v>346.5</v>
      </c>
      <c r="N110" s="37">
        <v>0</v>
      </c>
      <c r="O110" s="35">
        <f>36*5</f>
        <v>180</v>
      </c>
      <c r="P110" s="39">
        <v>0.36</v>
      </c>
      <c r="Q110" s="47">
        <f t="shared" si="18"/>
        <v>166.5</v>
      </c>
      <c r="R110" s="41"/>
    </row>
    <row r="111" spans="1:19" ht="15.6" x14ac:dyDescent="0.3">
      <c r="A111" s="33">
        <v>110</v>
      </c>
      <c r="B111" s="34">
        <f t="shared" si="8"/>
        <v>701.7</v>
      </c>
      <c r="C111" s="35">
        <v>393</v>
      </c>
      <c r="D111" s="34">
        <f t="shared" si="4"/>
        <v>701.7</v>
      </c>
      <c r="E111" s="36">
        <v>44815</v>
      </c>
      <c r="F111" s="37">
        <v>721</v>
      </c>
      <c r="G111" s="725">
        <v>44816</v>
      </c>
      <c r="H111" s="38">
        <f t="shared" si="0"/>
        <v>19.299999999999955</v>
      </c>
      <c r="I111" s="5">
        <f t="shared" si="1"/>
        <v>2</v>
      </c>
      <c r="K111" s="33"/>
      <c r="L111" s="687">
        <v>44816</v>
      </c>
      <c r="M111" s="84">
        <f t="shared" si="6"/>
        <v>180</v>
      </c>
      <c r="N111" s="37">
        <v>250</v>
      </c>
      <c r="O111" s="35">
        <f>74*3.5</f>
        <v>259</v>
      </c>
      <c r="P111" s="39">
        <v>0.74</v>
      </c>
      <c r="Q111" s="47">
        <f t="shared" si="18"/>
        <v>171</v>
      </c>
      <c r="R111" s="41" t="s">
        <v>180</v>
      </c>
    </row>
    <row r="112" spans="1:19" ht="15.6" x14ac:dyDescent="0.3">
      <c r="A112" s="33">
        <v>111</v>
      </c>
      <c r="B112" s="34">
        <f t="shared" si="8"/>
        <v>721</v>
      </c>
      <c r="C112" s="35">
        <v>395</v>
      </c>
      <c r="D112" s="34">
        <f t="shared" si="4"/>
        <v>721</v>
      </c>
      <c r="E112" s="36">
        <v>44816</v>
      </c>
      <c r="F112" s="37">
        <v>723</v>
      </c>
      <c r="G112" s="725">
        <v>44817</v>
      </c>
      <c r="H112" s="38">
        <f t="shared" si="0"/>
        <v>2</v>
      </c>
      <c r="I112" s="5">
        <f t="shared" si="1"/>
        <v>5</v>
      </c>
      <c r="K112" s="33"/>
      <c r="L112" s="687">
        <v>44817</v>
      </c>
      <c r="M112" s="84">
        <f t="shared" si="6"/>
        <v>259</v>
      </c>
      <c r="N112" s="37">
        <v>20</v>
      </c>
      <c r="O112" s="46">
        <f>61*3.5</f>
        <v>213.5</v>
      </c>
      <c r="P112" s="39">
        <v>0.61</v>
      </c>
      <c r="Q112" s="47">
        <f t="shared" si="18"/>
        <v>65.5</v>
      </c>
      <c r="R112" s="41" t="s">
        <v>180</v>
      </c>
    </row>
    <row r="113" spans="1:18" ht="15.6" x14ac:dyDescent="0.3">
      <c r="A113" s="33">
        <v>112</v>
      </c>
      <c r="B113" s="34">
        <f t="shared" si="8"/>
        <v>723</v>
      </c>
      <c r="C113" s="35">
        <v>400</v>
      </c>
      <c r="D113" s="34">
        <f t="shared" si="4"/>
        <v>723</v>
      </c>
      <c r="E113" s="36">
        <v>44817</v>
      </c>
      <c r="F113" s="37">
        <v>738</v>
      </c>
      <c r="G113" s="725">
        <v>44818</v>
      </c>
      <c r="H113" s="38">
        <f t="shared" si="0"/>
        <v>15</v>
      </c>
      <c r="I113" s="5">
        <f t="shared" si="1"/>
        <v>8</v>
      </c>
      <c r="K113" s="33"/>
      <c r="L113" s="687">
        <v>44818</v>
      </c>
      <c r="M113" s="84">
        <f t="shared" si="6"/>
        <v>213.5</v>
      </c>
      <c r="N113" s="37">
        <v>0</v>
      </c>
      <c r="O113" s="35">
        <f>36*3.5</f>
        <v>126</v>
      </c>
      <c r="P113" s="39">
        <v>0.36</v>
      </c>
      <c r="Q113" s="47">
        <f t="shared" si="18"/>
        <v>87.5</v>
      </c>
      <c r="R113" s="41"/>
    </row>
    <row r="114" spans="1:18" ht="15.6" x14ac:dyDescent="0.3">
      <c r="A114" s="33">
        <v>113</v>
      </c>
      <c r="B114" s="34">
        <f t="shared" si="8"/>
        <v>738</v>
      </c>
      <c r="C114" s="35">
        <v>408</v>
      </c>
      <c r="D114" s="34">
        <f t="shared" si="4"/>
        <v>738</v>
      </c>
      <c r="E114" s="36">
        <v>44818</v>
      </c>
      <c r="F114" s="37">
        <v>748.9</v>
      </c>
      <c r="G114" s="725">
        <v>44819</v>
      </c>
      <c r="H114" s="38">
        <f t="shared" si="0"/>
        <v>10.899999999999977</v>
      </c>
      <c r="I114" s="5">
        <f t="shared" si="1"/>
        <v>3</v>
      </c>
      <c r="K114" s="33"/>
      <c r="L114" s="687">
        <v>44819</v>
      </c>
      <c r="M114" s="84">
        <f t="shared" si="6"/>
        <v>126</v>
      </c>
      <c r="N114" s="37">
        <v>60</v>
      </c>
      <c r="O114" s="35">
        <f>54*3.5</f>
        <v>189</v>
      </c>
      <c r="P114" s="39">
        <v>0.54</v>
      </c>
      <c r="Q114" s="47">
        <f t="shared" si="18"/>
        <v>-3</v>
      </c>
      <c r="R114" s="41" t="s">
        <v>180</v>
      </c>
    </row>
    <row r="115" spans="1:18" ht="15.6" x14ac:dyDescent="0.3">
      <c r="A115" s="33">
        <v>114</v>
      </c>
      <c r="B115" s="34">
        <f t="shared" si="8"/>
        <v>748.9</v>
      </c>
      <c r="C115" s="35">
        <v>411</v>
      </c>
      <c r="D115" s="34">
        <f t="shared" si="4"/>
        <v>748.9</v>
      </c>
      <c r="E115" s="36">
        <v>44819</v>
      </c>
      <c r="F115" s="37">
        <v>749.4</v>
      </c>
      <c r="G115" s="725">
        <v>44820</v>
      </c>
      <c r="H115" s="38">
        <f t="shared" si="0"/>
        <v>0.5</v>
      </c>
      <c r="I115" s="5">
        <f t="shared" si="1"/>
        <v>1</v>
      </c>
      <c r="K115" s="33"/>
      <c r="L115" s="687">
        <v>44820</v>
      </c>
      <c r="M115" s="84">
        <f t="shared" si="6"/>
        <v>189</v>
      </c>
      <c r="N115" s="37">
        <v>0</v>
      </c>
      <c r="O115" s="35">
        <f t="shared" ref="O115:O116" si="19">46*3.5</f>
        <v>161</v>
      </c>
      <c r="P115" s="39">
        <v>0.46</v>
      </c>
      <c r="Q115" s="47">
        <f t="shared" si="18"/>
        <v>28</v>
      </c>
      <c r="R115" s="41"/>
    </row>
    <row r="116" spans="1:18" ht="15.6" x14ac:dyDescent="0.3">
      <c r="A116" s="33">
        <v>115</v>
      </c>
      <c r="B116" s="34">
        <f t="shared" si="8"/>
        <v>749.4</v>
      </c>
      <c r="C116" s="35">
        <v>412</v>
      </c>
      <c r="D116" s="34">
        <f t="shared" si="4"/>
        <v>749.4</v>
      </c>
      <c r="E116" s="36">
        <v>44820</v>
      </c>
      <c r="F116" s="37">
        <v>752</v>
      </c>
      <c r="G116" s="725">
        <v>44821</v>
      </c>
      <c r="H116" s="38">
        <f t="shared" si="0"/>
        <v>2.6000000000000227</v>
      </c>
      <c r="I116" s="5">
        <f t="shared" si="1"/>
        <v>3</v>
      </c>
      <c r="K116" s="33"/>
      <c r="L116" s="687">
        <v>44821</v>
      </c>
      <c r="M116" s="84">
        <f t="shared" si="6"/>
        <v>161</v>
      </c>
      <c r="N116" s="37">
        <v>0</v>
      </c>
      <c r="O116" s="35">
        <f t="shared" si="19"/>
        <v>161</v>
      </c>
      <c r="P116" s="39">
        <v>0.46</v>
      </c>
      <c r="Q116" s="47">
        <f t="shared" si="18"/>
        <v>0</v>
      </c>
      <c r="R116" s="41"/>
    </row>
    <row r="117" spans="1:18" ht="15.6" x14ac:dyDescent="0.3">
      <c r="A117" s="33">
        <v>116</v>
      </c>
      <c r="B117" s="34">
        <f t="shared" si="8"/>
        <v>752</v>
      </c>
      <c r="C117" s="35">
        <v>415</v>
      </c>
      <c r="D117" s="34">
        <f t="shared" si="4"/>
        <v>752</v>
      </c>
      <c r="E117" s="36">
        <v>44821</v>
      </c>
      <c r="F117" s="37">
        <v>752</v>
      </c>
      <c r="G117" s="725">
        <v>44822</v>
      </c>
      <c r="H117" s="38">
        <f t="shared" si="0"/>
        <v>0</v>
      </c>
      <c r="I117" s="5">
        <f t="shared" si="1"/>
        <v>2</v>
      </c>
      <c r="K117" s="33"/>
      <c r="L117" s="687">
        <v>44822</v>
      </c>
      <c r="M117" s="84">
        <f t="shared" si="6"/>
        <v>161</v>
      </c>
      <c r="N117" s="37">
        <v>240</v>
      </c>
      <c r="O117" s="46">
        <f>73*3.5</f>
        <v>255.5</v>
      </c>
      <c r="P117" s="39">
        <v>0.73</v>
      </c>
      <c r="Q117" s="47">
        <f t="shared" si="18"/>
        <v>145.5</v>
      </c>
      <c r="R117" s="41" t="s">
        <v>180</v>
      </c>
    </row>
    <row r="118" spans="1:18" ht="15.6" x14ac:dyDescent="0.3">
      <c r="A118" s="33">
        <v>117</v>
      </c>
      <c r="B118" s="34">
        <f t="shared" si="8"/>
        <v>752</v>
      </c>
      <c r="C118" s="35">
        <v>417</v>
      </c>
      <c r="D118" s="34">
        <f t="shared" si="4"/>
        <v>752</v>
      </c>
      <c r="E118" s="36">
        <v>44822</v>
      </c>
      <c r="F118" s="37">
        <v>764.7</v>
      </c>
      <c r="G118" s="725">
        <v>44823</v>
      </c>
      <c r="H118" s="38">
        <f t="shared" si="0"/>
        <v>12.700000000000045</v>
      </c>
      <c r="I118" s="5">
        <f t="shared" si="1"/>
        <v>4</v>
      </c>
      <c r="K118" s="33"/>
      <c r="L118" s="687">
        <v>44823</v>
      </c>
      <c r="M118" s="84">
        <f t="shared" si="6"/>
        <v>255.5</v>
      </c>
      <c r="N118" s="37">
        <v>0</v>
      </c>
      <c r="O118" s="35">
        <f>54*3.5</f>
        <v>189</v>
      </c>
      <c r="P118" s="39">
        <v>0.54</v>
      </c>
      <c r="Q118" s="47">
        <f t="shared" si="18"/>
        <v>66.5</v>
      </c>
      <c r="R118" s="41"/>
    </row>
    <row r="119" spans="1:18" ht="15.6" x14ac:dyDescent="0.3">
      <c r="A119" s="33">
        <v>118</v>
      </c>
      <c r="B119" s="34">
        <f t="shared" si="8"/>
        <v>764.7</v>
      </c>
      <c r="C119" s="35">
        <v>421</v>
      </c>
      <c r="D119" s="34">
        <f t="shared" si="4"/>
        <v>764.7</v>
      </c>
      <c r="E119" s="36">
        <v>44823</v>
      </c>
      <c r="F119" s="37">
        <v>773.7</v>
      </c>
      <c r="G119" s="725">
        <v>44824</v>
      </c>
      <c r="H119" s="38">
        <f t="shared" si="0"/>
        <v>9</v>
      </c>
      <c r="I119" s="5">
        <f t="shared" si="1"/>
        <v>1</v>
      </c>
      <c r="K119" s="33"/>
      <c r="L119" s="687">
        <v>44824</v>
      </c>
      <c r="M119" s="84">
        <f t="shared" si="6"/>
        <v>189</v>
      </c>
      <c r="N119" s="37">
        <v>180</v>
      </c>
      <c r="O119" s="46">
        <f>61*3.5</f>
        <v>213.5</v>
      </c>
      <c r="P119" s="39">
        <v>0.61</v>
      </c>
      <c r="Q119" s="47">
        <f t="shared" si="18"/>
        <v>155.5</v>
      </c>
      <c r="R119" s="41" t="s">
        <v>180</v>
      </c>
    </row>
    <row r="120" spans="1:18" ht="15.6" x14ac:dyDescent="0.3">
      <c r="A120" s="33">
        <v>119</v>
      </c>
      <c r="B120" s="34">
        <f t="shared" si="8"/>
        <v>773.7</v>
      </c>
      <c r="C120" s="35">
        <v>422</v>
      </c>
      <c r="D120" s="34">
        <f t="shared" si="4"/>
        <v>773.7</v>
      </c>
      <c r="E120" s="36">
        <v>44824</v>
      </c>
      <c r="F120" s="37">
        <v>785.4</v>
      </c>
      <c r="G120" s="725">
        <v>44825</v>
      </c>
      <c r="H120" s="38">
        <f t="shared" si="0"/>
        <v>11.699999999999932</v>
      </c>
      <c r="I120" s="5">
        <f t="shared" si="1"/>
        <v>5</v>
      </c>
      <c r="K120" s="33"/>
      <c r="L120" s="687">
        <v>44825</v>
      </c>
      <c r="M120" s="84">
        <f t="shared" si="6"/>
        <v>213.5</v>
      </c>
      <c r="N120" s="37">
        <v>180</v>
      </c>
      <c r="O120" s="35">
        <v>350</v>
      </c>
      <c r="P120" s="39">
        <v>1</v>
      </c>
      <c r="Q120" s="47">
        <f t="shared" si="18"/>
        <v>43.5</v>
      </c>
      <c r="R120" s="41" t="s">
        <v>180</v>
      </c>
    </row>
    <row r="121" spans="1:18" ht="15.6" x14ac:dyDescent="0.3">
      <c r="A121" s="33">
        <v>120</v>
      </c>
      <c r="B121" s="34">
        <f t="shared" si="8"/>
        <v>785.4</v>
      </c>
      <c r="C121" s="35">
        <v>427</v>
      </c>
      <c r="D121" s="34">
        <f t="shared" si="4"/>
        <v>785.4</v>
      </c>
      <c r="E121" s="36">
        <v>44825</v>
      </c>
      <c r="F121" s="37">
        <v>795.6</v>
      </c>
      <c r="G121" s="725">
        <v>44826</v>
      </c>
      <c r="H121" s="38">
        <f t="shared" si="0"/>
        <v>10.200000000000045</v>
      </c>
      <c r="I121" s="5">
        <f t="shared" si="1"/>
        <v>6</v>
      </c>
      <c r="K121" s="33"/>
      <c r="L121" s="687">
        <v>44826</v>
      </c>
      <c r="M121" s="84">
        <f t="shared" si="6"/>
        <v>350</v>
      </c>
      <c r="N121" s="37">
        <v>0</v>
      </c>
      <c r="O121" s="35">
        <f>54*3.5</f>
        <v>189</v>
      </c>
      <c r="P121" s="39">
        <v>0.54</v>
      </c>
      <c r="Q121" s="47">
        <f t="shared" si="18"/>
        <v>161</v>
      </c>
      <c r="R121" s="41"/>
    </row>
    <row r="122" spans="1:18" ht="15.6" x14ac:dyDescent="0.3">
      <c r="A122" s="33">
        <v>121</v>
      </c>
      <c r="B122" s="34">
        <f t="shared" si="8"/>
        <v>795.6</v>
      </c>
      <c r="C122" s="35">
        <v>433</v>
      </c>
      <c r="D122" s="34">
        <f t="shared" si="4"/>
        <v>795.6</v>
      </c>
      <c r="E122" s="36">
        <v>44826</v>
      </c>
      <c r="F122" s="37">
        <v>806.8</v>
      </c>
      <c r="G122" s="725">
        <v>44827</v>
      </c>
      <c r="H122" s="38">
        <f t="shared" si="0"/>
        <v>11.199999999999932</v>
      </c>
      <c r="I122" s="5">
        <f t="shared" si="1"/>
        <v>2</v>
      </c>
      <c r="K122" s="33"/>
      <c r="L122" s="687">
        <v>44827</v>
      </c>
      <c r="M122" s="84">
        <f t="shared" si="6"/>
        <v>189</v>
      </c>
      <c r="N122" s="37">
        <v>140</v>
      </c>
      <c r="O122" s="46">
        <f>63*3.5</f>
        <v>220.5</v>
      </c>
      <c r="P122" s="39">
        <v>0.63</v>
      </c>
      <c r="Q122" s="47">
        <f t="shared" si="18"/>
        <v>108.5</v>
      </c>
      <c r="R122" s="41" t="s">
        <v>180</v>
      </c>
    </row>
    <row r="123" spans="1:18" ht="15.6" x14ac:dyDescent="0.3">
      <c r="A123" s="33">
        <v>122</v>
      </c>
      <c r="B123" s="34">
        <f t="shared" si="8"/>
        <v>806.8</v>
      </c>
      <c r="C123" s="35">
        <v>435</v>
      </c>
      <c r="D123" s="34">
        <f t="shared" si="4"/>
        <v>806.8</v>
      </c>
      <c r="E123" s="36">
        <v>44827</v>
      </c>
      <c r="F123" s="37">
        <v>815.2</v>
      </c>
      <c r="G123" s="725">
        <v>44828</v>
      </c>
      <c r="H123" s="38">
        <f t="shared" si="0"/>
        <v>8.4000000000000909</v>
      </c>
      <c r="I123" s="5">
        <f t="shared" si="1"/>
        <v>2</v>
      </c>
      <c r="K123" s="33"/>
      <c r="L123" s="687">
        <v>44828</v>
      </c>
      <c r="M123" s="84">
        <f t="shared" si="6"/>
        <v>220.5</v>
      </c>
      <c r="N123" s="37">
        <v>0</v>
      </c>
      <c r="O123" s="46">
        <f>47*3.5</f>
        <v>164.5</v>
      </c>
      <c r="P123" s="39">
        <v>0.47</v>
      </c>
      <c r="Q123" s="47">
        <f t="shared" si="18"/>
        <v>56</v>
      </c>
      <c r="R123" s="41"/>
    </row>
    <row r="124" spans="1:18" ht="15.6" x14ac:dyDescent="0.3">
      <c r="A124" s="33">
        <v>123</v>
      </c>
      <c r="B124" s="34">
        <f t="shared" si="8"/>
        <v>815.2</v>
      </c>
      <c r="C124" s="35">
        <v>437</v>
      </c>
      <c r="D124" s="34">
        <f t="shared" si="4"/>
        <v>815.2</v>
      </c>
      <c r="E124" s="36">
        <v>44828</v>
      </c>
      <c r="F124" s="37">
        <v>820.5</v>
      </c>
      <c r="G124" s="725">
        <v>44829</v>
      </c>
      <c r="H124" s="38">
        <f t="shared" si="0"/>
        <v>5.2999999999999545</v>
      </c>
      <c r="I124" s="5">
        <f t="shared" si="1"/>
        <v>5</v>
      </c>
      <c r="K124" s="33"/>
      <c r="L124" s="687">
        <v>44829</v>
      </c>
      <c r="M124" s="84">
        <f t="shared" si="6"/>
        <v>164.5</v>
      </c>
      <c r="N124" s="37">
        <v>240</v>
      </c>
      <c r="O124" s="35">
        <f>46*3.5</f>
        <v>161</v>
      </c>
      <c r="P124" s="39">
        <v>0.46</v>
      </c>
      <c r="Q124" s="47">
        <f t="shared" si="18"/>
        <v>243.5</v>
      </c>
      <c r="R124" s="41" t="s">
        <v>180</v>
      </c>
    </row>
    <row r="125" spans="1:18" ht="15.6" x14ac:dyDescent="0.3">
      <c r="A125" s="33">
        <v>124</v>
      </c>
      <c r="B125" s="34">
        <f t="shared" si="8"/>
        <v>820.5</v>
      </c>
      <c r="C125" s="35">
        <v>442</v>
      </c>
      <c r="D125" s="34">
        <f t="shared" si="4"/>
        <v>820.5</v>
      </c>
      <c r="E125" s="36">
        <v>44829</v>
      </c>
      <c r="F125" s="37">
        <v>841</v>
      </c>
      <c r="G125" s="725">
        <v>44830</v>
      </c>
      <c r="H125" s="38">
        <f t="shared" si="0"/>
        <v>20.5</v>
      </c>
      <c r="I125" s="5">
        <f t="shared" si="1"/>
        <v>4</v>
      </c>
      <c r="K125" s="33"/>
      <c r="L125" s="687">
        <v>44830</v>
      </c>
      <c r="M125" s="84">
        <f t="shared" si="6"/>
        <v>161</v>
      </c>
      <c r="N125" s="37">
        <v>210</v>
      </c>
      <c r="O125" s="35">
        <f>64*3.5</f>
        <v>224</v>
      </c>
      <c r="P125" s="39">
        <v>0.62</v>
      </c>
      <c r="Q125" s="47">
        <f t="shared" si="18"/>
        <v>147</v>
      </c>
      <c r="R125" s="41"/>
    </row>
    <row r="126" spans="1:18" ht="15.6" x14ac:dyDescent="0.3">
      <c r="A126" s="33">
        <v>125</v>
      </c>
      <c r="B126" s="34">
        <f t="shared" si="8"/>
        <v>841</v>
      </c>
      <c r="C126" s="35">
        <v>446</v>
      </c>
      <c r="D126" s="34">
        <f t="shared" si="4"/>
        <v>841</v>
      </c>
      <c r="E126" s="36">
        <v>44830</v>
      </c>
      <c r="F126" s="37">
        <v>845.8</v>
      </c>
      <c r="G126" s="725">
        <v>44831</v>
      </c>
      <c r="H126" s="38">
        <f t="shared" si="0"/>
        <v>4.7999999999999545</v>
      </c>
      <c r="I126" s="5">
        <f t="shared" si="1"/>
        <v>1</v>
      </c>
      <c r="K126" s="33"/>
      <c r="L126" s="687">
        <v>44831</v>
      </c>
      <c r="M126" s="84">
        <f t="shared" si="6"/>
        <v>224</v>
      </c>
      <c r="N126" s="37">
        <v>0</v>
      </c>
      <c r="O126" s="35">
        <v>130</v>
      </c>
      <c r="P126" s="39">
        <v>0.37</v>
      </c>
      <c r="Q126" s="47">
        <f t="shared" si="18"/>
        <v>94</v>
      </c>
      <c r="R126" s="41" t="s">
        <v>180</v>
      </c>
    </row>
    <row r="127" spans="1:18" ht="15.6" x14ac:dyDescent="0.3">
      <c r="A127" s="33">
        <v>126</v>
      </c>
      <c r="B127" s="34">
        <f t="shared" si="8"/>
        <v>845.8</v>
      </c>
      <c r="C127" s="35">
        <v>447</v>
      </c>
      <c r="D127" s="34">
        <f t="shared" si="4"/>
        <v>845.8</v>
      </c>
      <c r="E127" s="36">
        <v>44831</v>
      </c>
      <c r="F127" s="37">
        <v>863.9</v>
      </c>
      <c r="G127" s="725">
        <v>44832</v>
      </c>
      <c r="H127" s="38">
        <f t="shared" si="0"/>
        <v>18.100000000000023</v>
      </c>
      <c r="I127" s="5">
        <f t="shared" si="1"/>
        <v>7</v>
      </c>
      <c r="K127" s="33"/>
      <c r="L127" s="687">
        <v>44832</v>
      </c>
      <c r="M127" s="84">
        <f t="shared" si="6"/>
        <v>130</v>
      </c>
      <c r="N127" s="37">
        <v>110</v>
      </c>
      <c r="O127" s="35">
        <v>161</v>
      </c>
      <c r="P127" s="39">
        <v>0.46</v>
      </c>
      <c r="Q127" s="47">
        <f t="shared" si="18"/>
        <v>79</v>
      </c>
      <c r="R127" s="41"/>
    </row>
    <row r="128" spans="1:18" ht="15.6" x14ac:dyDescent="0.3">
      <c r="A128" s="33">
        <v>127</v>
      </c>
      <c r="B128" s="34">
        <f t="shared" si="8"/>
        <v>863.9</v>
      </c>
      <c r="C128" s="35">
        <v>454</v>
      </c>
      <c r="D128" s="34">
        <f t="shared" si="4"/>
        <v>863.9</v>
      </c>
      <c r="E128" s="36">
        <v>44832</v>
      </c>
      <c r="F128" s="37">
        <v>870.2</v>
      </c>
      <c r="G128" s="725">
        <v>44833</v>
      </c>
      <c r="H128" s="38">
        <f t="shared" si="0"/>
        <v>6.3000000000000682</v>
      </c>
      <c r="I128" s="5">
        <f t="shared" si="1"/>
        <v>5</v>
      </c>
      <c r="K128" s="33"/>
      <c r="L128" s="687">
        <v>44833</v>
      </c>
      <c r="M128" s="84">
        <f t="shared" si="6"/>
        <v>161</v>
      </c>
      <c r="N128" s="37">
        <v>210</v>
      </c>
      <c r="O128" s="46">
        <v>350</v>
      </c>
      <c r="P128" s="39">
        <v>1</v>
      </c>
      <c r="Q128" s="47">
        <f t="shared" si="18"/>
        <v>21</v>
      </c>
      <c r="R128" s="41"/>
    </row>
    <row r="129" spans="1:19" ht="15.6" x14ac:dyDescent="0.3">
      <c r="A129" s="33">
        <v>128</v>
      </c>
      <c r="B129" s="34">
        <f t="shared" si="8"/>
        <v>870.2</v>
      </c>
      <c r="C129" s="35">
        <v>459</v>
      </c>
      <c r="D129" s="34">
        <f t="shared" si="4"/>
        <v>870.2</v>
      </c>
      <c r="E129" s="36">
        <v>44833</v>
      </c>
      <c r="F129" s="37">
        <v>876.2</v>
      </c>
      <c r="G129" s="725">
        <v>44834</v>
      </c>
      <c r="H129" s="38">
        <f t="shared" si="0"/>
        <v>6</v>
      </c>
      <c r="I129" s="5">
        <f t="shared" si="1"/>
        <v>4</v>
      </c>
      <c r="K129" s="33"/>
      <c r="L129" s="687">
        <v>44834</v>
      </c>
      <c r="M129" s="84">
        <f t="shared" si="6"/>
        <v>350</v>
      </c>
      <c r="N129" s="37">
        <v>0</v>
      </c>
      <c r="O129" s="35">
        <v>266</v>
      </c>
      <c r="P129" s="39">
        <v>0.76</v>
      </c>
      <c r="Q129" s="47">
        <f t="shared" si="18"/>
        <v>84</v>
      </c>
      <c r="R129" s="41"/>
    </row>
    <row r="130" spans="1:19" ht="15.6" x14ac:dyDescent="0.3">
      <c r="A130" s="33">
        <v>129</v>
      </c>
      <c r="B130" s="34">
        <f t="shared" si="8"/>
        <v>876.2</v>
      </c>
      <c r="C130" s="35">
        <v>463</v>
      </c>
      <c r="D130" s="34">
        <f t="shared" si="4"/>
        <v>876.2</v>
      </c>
      <c r="E130" s="36">
        <v>44834</v>
      </c>
      <c r="F130" s="37">
        <v>877.2</v>
      </c>
      <c r="G130" s="725">
        <v>44835</v>
      </c>
      <c r="H130" s="38">
        <f t="shared" si="0"/>
        <v>1</v>
      </c>
      <c r="I130" s="5">
        <f t="shared" si="1"/>
        <v>6</v>
      </c>
      <c r="K130" s="33"/>
      <c r="L130" s="687">
        <v>44835</v>
      </c>
      <c r="M130" s="84">
        <f t="shared" si="6"/>
        <v>266</v>
      </c>
      <c r="N130" s="37">
        <v>0</v>
      </c>
      <c r="O130" s="46">
        <v>221</v>
      </c>
      <c r="P130" s="39">
        <v>0.63</v>
      </c>
      <c r="Q130" s="47">
        <f t="shared" si="18"/>
        <v>45</v>
      </c>
      <c r="R130" s="41"/>
    </row>
    <row r="131" spans="1:19" ht="15.6" x14ac:dyDescent="0.3">
      <c r="A131" s="33">
        <v>130</v>
      </c>
      <c r="B131" s="34">
        <f t="shared" si="8"/>
        <v>877.2</v>
      </c>
      <c r="C131" s="35">
        <v>469</v>
      </c>
      <c r="D131" s="34">
        <v>882.2</v>
      </c>
      <c r="E131" s="36">
        <v>44835</v>
      </c>
      <c r="F131" s="37">
        <v>887.3</v>
      </c>
      <c r="G131" s="725">
        <v>44836</v>
      </c>
      <c r="H131" s="38">
        <f t="shared" si="0"/>
        <v>5.0999999999999091</v>
      </c>
      <c r="I131" s="5">
        <f t="shared" si="1"/>
        <v>2</v>
      </c>
      <c r="K131" s="33"/>
      <c r="L131" s="687">
        <v>44836</v>
      </c>
      <c r="M131" s="84">
        <f t="shared" si="6"/>
        <v>221</v>
      </c>
      <c r="N131" s="37">
        <v>0</v>
      </c>
      <c r="O131" s="35">
        <v>84</v>
      </c>
      <c r="P131" s="39">
        <v>0.24</v>
      </c>
      <c r="Q131" s="47">
        <f t="shared" si="18"/>
        <v>137</v>
      </c>
      <c r="R131" s="41"/>
    </row>
    <row r="132" spans="1:19" ht="15.6" x14ac:dyDescent="0.3">
      <c r="A132" s="33">
        <v>131</v>
      </c>
      <c r="B132" s="34">
        <f t="shared" si="8"/>
        <v>887.3</v>
      </c>
      <c r="C132" s="35">
        <v>471</v>
      </c>
      <c r="D132" s="34">
        <f t="shared" ref="D132:D386" si="20">F131</f>
        <v>887.3</v>
      </c>
      <c r="E132" s="36">
        <v>44836</v>
      </c>
      <c r="F132" s="37">
        <v>900.7</v>
      </c>
      <c r="G132" s="725">
        <v>44837</v>
      </c>
      <c r="H132" s="38">
        <f t="shared" si="0"/>
        <v>13.400000000000091</v>
      </c>
      <c r="I132" s="5">
        <f t="shared" si="1"/>
        <v>4</v>
      </c>
      <c r="K132" s="49"/>
      <c r="L132" s="689">
        <v>44837</v>
      </c>
      <c r="M132" s="180">
        <f t="shared" si="6"/>
        <v>84</v>
      </c>
      <c r="N132" s="52">
        <v>260</v>
      </c>
      <c r="O132" s="53">
        <v>217</v>
      </c>
      <c r="P132" s="54">
        <v>0.62</v>
      </c>
      <c r="Q132" s="181">
        <f t="shared" si="18"/>
        <v>127</v>
      </c>
      <c r="R132" s="56" t="s">
        <v>180</v>
      </c>
      <c r="S132" s="57"/>
    </row>
    <row r="133" spans="1:19" ht="15.6" x14ac:dyDescent="0.3">
      <c r="A133" s="33">
        <v>132</v>
      </c>
      <c r="B133" s="34">
        <f t="shared" si="8"/>
        <v>900.7</v>
      </c>
      <c r="C133" s="35">
        <v>475</v>
      </c>
      <c r="D133" s="34">
        <f t="shared" si="20"/>
        <v>900.7</v>
      </c>
      <c r="E133" s="36">
        <v>44837</v>
      </c>
      <c r="F133" s="37">
        <v>908.6</v>
      </c>
      <c r="G133" s="725">
        <v>44838</v>
      </c>
      <c r="H133" s="38">
        <f t="shared" si="0"/>
        <v>7.8999999999999773</v>
      </c>
      <c r="I133" s="5">
        <f t="shared" si="1"/>
        <v>5</v>
      </c>
      <c r="K133" s="33"/>
      <c r="L133" s="687">
        <v>44838</v>
      </c>
      <c r="M133" s="84">
        <f t="shared" si="6"/>
        <v>217</v>
      </c>
      <c r="N133" s="37">
        <v>210</v>
      </c>
      <c r="O133" s="35">
        <v>403</v>
      </c>
      <c r="P133" s="39">
        <v>1.1499999999999999</v>
      </c>
      <c r="Q133" s="47">
        <f t="shared" si="18"/>
        <v>24</v>
      </c>
      <c r="R133" s="41" t="s">
        <v>181</v>
      </c>
    </row>
    <row r="134" spans="1:19" ht="15.6" x14ac:dyDescent="0.3">
      <c r="A134" s="33">
        <v>133</v>
      </c>
      <c r="B134" s="34">
        <f t="shared" si="8"/>
        <v>908.6</v>
      </c>
      <c r="C134" s="35">
        <v>480</v>
      </c>
      <c r="D134" s="34">
        <f t="shared" si="20"/>
        <v>908.6</v>
      </c>
      <c r="E134" s="36">
        <v>44838</v>
      </c>
      <c r="F134" s="37">
        <v>920.2</v>
      </c>
      <c r="G134" s="725">
        <v>44839</v>
      </c>
      <c r="H134" s="38">
        <f t="shared" si="0"/>
        <v>11.600000000000023</v>
      </c>
      <c r="I134" s="5">
        <f t="shared" si="1"/>
        <v>2</v>
      </c>
      <c r="K134" s="33"/>
      <c r="L134" s="687">
        <v>44839</v>
      </c>
      <c r="M134" s="84">
        <f t="shared" si="6"/>
        <v>403</v>
      </c>
      <c r="N134" s="37">
        <v>0</v>
      </c>
      <c r="O134" s="35">
        <v>210</v>
      </c>
      <c r="P134" s="39">
        <v>0.6</v>
      </c>
      <c r="Q134" s="47">
        <f t="shared" si="18"/>
        <v>193</v>
      </c>
      <c r="R134" s="41"/>
    </row>
    <row r="135" spans="1:19" ht="15.6" x14ac:dyDescent="0.3">
      <c r="A135" s="33">
        <v>134</v>
      </c>
      <c r="B135" s="34">
        <f t="shared" si="8"/>
        <v>920.2</v>
      </c>
      <c r="C135" s="35">
        <v>482</v>
      </c>
      <c r="D135" s="34">
        <f t="shared" si="20"/>
        <v>920.2</v>
      </c>
      <c r="E135" s="36">
        <v>44839</v>
      </c>
      <c r="F135" s="37">
        <v>926.5</v>
      </c>
      <c r="G135" s="725">
        <v>44840</v>
      </c>
      <c r="H135" s="38">
        <f t="shared" si="0"/>
        <v>6.2999999999999545</v>
      </c>
      <c r="I135" s="5">
        <f t="shared" si="1"/>
        <v>3</v>
      </c>
      <c r="K135" s="33"/>
      <c r="L135" s="687">
        <v>44840</v>
      </c>
      <c r="M135" s="84">
        <f t="shared" si="6"/>
        <v>210</v>
      </c>
      <c r="N135" s="37">
        <v>0</v>
      </c>
      <c r="O135" s="35">
        <v>189</v>
      </c>
      <c r="P135" s="39">
        <v>0.54</v>
      </c>
      <c r="Q135" s="47">
        <f t="shared" si="18"/>
        <v>21</v>
      </c>
      <c r="R135" s="41"/>
    </row>
    <row r="136" spans="1:19" ht="15.6" x14ac:dyDescent="0.3">
      <c r="A136" s="33">
        <v>135</v>
      </c>
      <c r="B136" s="34">
        <f t="shared" si="8"/>
        <v>926.5</v>
      </c>
      <c r="C136" s="35">
        <v>485</v>
      </c>
      <c r="D136" s="34">
        <f t="shared" si="20"/>
        <v>926.5</v>
      </c>
      <c r="E136" s="36">
        <v>44840</v>
      </c>
      <c r="F136" s="37">
        <v>931.5</v>
      </c>
      <c r="G136" s="725">
        <v>44841</v>
      </c>
      <c r="H136" s="38">
        <f t="shared" si="0"/>
        <v>5</v>
      </c>
      <c r="I136" s="5">
        <f t="shared" si="1"/>
        <v>1</v>
      </c>
      <c r="K136" s="33"/>
      <c r="L136" s="687">
        <v>44841</v>
      </c>
      <c r="M136" s="84">
        <f t="shared" si="6"/>
        <v>189</v>
      </c>
      <c r="N136" s="37">
        <v>0</v>
      </c>
      <c r="O136" s="35">
        <v>63</v>
      </c>
      <c r="P136" s="39">
        <v>0.18</v>
      </c>
      <c r="Q136" s="47">
        <f t="shared" si="18"/>
        <v>126</v>
      </c>
      <c r="R136" s="41"/>
    </row>
    <row r="137" spans="1:19" ht="15.6" x14ac:dyDescent="0.3">
      <c r="A137" s="33">
        <v>136</v>
      </c>
      <c r="B137" s="34">
        <f t="shared" si="8"/>
        <v>931.5</v>
      </c>
      <c r="C137" s="35">
        <v>486</v>
      </c>
      <c r="D137" s="34">
        <f t="shared" si="20"/>
        <v>931.5</v>
      </c>
      <c r="E137" s="36">
        <v>44841</v>
      </c>
      <c r="F137" s="37">
        <v>949.7</v>
      </c>
      <c r="G137" s="725">
        <v>44842</v>
      </c>
      <c r="H137" s="38">
        <f t="shared" si="0"/>
        <v>18.200000000000045</v>
      </c>
      <c r="I137" s="5">
        <f t="shared" si="1"/>
        <v>3</v>
      </c>
      <c r="K137" s="33"/>
      <c r="L137" s="687">
        <v>44842</v>
      </c>
      <c r="M137" s="84">
        <f t="shared" si="6"/>
        <v>63</v>
      </c>
      <c r="N137" s="37">
        <v>210</v>
      </c>
      <c r="O137" s="35">
        <v>91</v>
      </c>
      <c r="P137" s="39">
        <v>0.26</v>
      </c>
      <c r="Q137" s="47">
        <f t="shared" si="18"/>
        <v>182</v>
      </c>
      <c r="R137" s="41"/>
    </row>
    <row r="138" spans="1:19" ht="15.6" x14ac:dyDescent="0.3">
      <c r="A138" s="33">
        <v>137</v>
      </c>
      <c r="B138" s="34">
        <f t="shared" si="8"/>
        <v>949.7</v>
      </c>
      <c r="C138" s="35">
        <v>489</v>
      </c>
      <c r="D138" s="34">
        <f t="shared" si="20"/>
        <v>949.7</v>
      </c>
      <c r="E138" s="36">
        <v>44842</v>
      </c>
      <c r="F138" s="37">
        <v>967.8</v>
      </c>
      <c r="G138" s="725">
        <v>44843</v>
      </c>
      <c r="H138" s="38">
        <f t="shared" si="0"/>
        <v>18.099999999999909</v>
      </c>
      <c r="I138" s="5">
        <f t="shared" si="1"/>
        <v>2</v>
      </c>
      <c r="K138" s="33"/>
      <c r="L138" s="687">
        <v>44843</v>
      </c>
      <c r="M138" s="84">
        <v>91</v>
      </c>
      <c r="N138" s="37">
        <v>150</v>
      </c>
      <c r="O138" s="35">
        <v>158</v>
      </c>
      <c r="P138" s="39">
        <v>0.45</v>
      </c>
      <c r="Q138" s="47">
        <f t="shared" si="18"/>
        <v>83</v>
      </c>
      <c r="R138" s="41"/>
    </row>
    <row r="139" spans="1:19" ht="15.6" x14ac:dyDescent="0.3">
      <c r="A139" s="33">
        <v>138</v>
      </c>
      <c r="B139" s="34">
        <f t="shared" si="8"/>
        <v>967.8</v>
      </c>
      <c r="C139" s="35">
        <v>491</v>
      </c>
      <c r="D139" s="34">
        <f t="shared" si="20"/>
        <v>967.8</v>
      </c>
      <c r="E139" s="36">
        <v>44843</v>
      </c>
      <c r="F139" s="37">
        <v>976</v>
      </c>
      <c r="G139" s="725">
        <v>44844</v>
      </c>
      <c r="H139" s="38">
        <f t="shared" si="0"/>
        <v>8.2000000000000455</v>
      </c>
      <c r="I139" s="5">
        <f t="shared" si="1"/>
        <v>4</v>
      </c>
      <c r="K139" s="33"/>
      <c r="L139" s="687">
        <v>44844</v>
      </c>
      <c r="M139" s="84">
        <v>158</v>
      </c>
      <c r="N139" s="37">
        <v>150</v>
      </c>
      <c r="O139" s="35">
        <v>214</v>
      </c>
      <c r="P139" s="39">
        <v>0.61</v>
      </c>
      <c r="Q139" s="47">
        <f t="shared" si="18"/>
        <v>94</v>
      </c>
      <c r="R139" s="41"/>
    </row>
    <row r="140" spans="1:19" ht="15.6" x14ac:dyDescent="0.3">
      <c r="A140" s="33">
        <v>139</v>
      </c>
      <c r="B140" s="34">
        <f t="shared" si="8"/>
        <v>976</v>
      </c>
      <c r="C140" s="35">
        <v>495</v>
      </c>
      <c r="D140" s="34">
        <f t="shared" si="20"/>
        <v>976</v>
      </c>
      <c r="E140" s="36">
        <v>44844</v>
      </c>
      <c r="F140" s="37">
        <v>980.9</v>
      </c>
      <c r="G140" s="725">
        <v>44845</v>
      </c>
      <c r="H140" s="38">
        <f t="shared" si="0"/>
        <v>4.8999999999999773</v>
      </c>
      <c r="I140" s="5">
        <f t="shared" si="1"/>
        <v>2</v>
      </c>
      <c r="K140" s="33"/>
      <c r="L140" s="687">
        <v>44845</v>
      </c>
      <c r="M140" s="34">
        <v>214</v>
      </c>
      <c r="N140" s="37">
        <v>300</v>
      </c>
      <c r="O140" s="35">
        <v>256</v>
      </c>
      <c r="P140" s="39">
        <v>0.73</v>
      </c>
      <c r="Q140" s="47">
        <f t="shared" si="18"/>
        <v>258</v>
      </c>
      <c r="R140" s="41"/>
    </row>
    <row r="141" spans="1:19" ht="15.6" x14ac:dyDescent="0.3">
      <c r="A141" s="33">
        <v>140</v>
      </c>
      <c r="B141" s="34">
        <f t="shared" si="8"/>
        <v>980.9</v>
      </c>
      <c r="C141" s="35">
        <v>497</v>
      </c>
      <c r="D141" s="34">
        <f t="shared" si="20"/>
        <v>980.9</v>
      </c>
      <c r="E141" s="36">
        <v>44845</v>
      </c>
      <c r="F141" s="37">
        <v>1001.9</v>
      </c>
      <c r="G141" s="725">
        <v>44846</v>
      </c>
      <c r="H141" s="38">
        <f t="shared" si="0"/>
        <v>21</v>
      </c>
      <c r="I141" s="5">
        <f t="shared" si="1"/>
        <v>5</v>
      </c>
      <c r="K141" s="33"/>
      <c r="L141" s="687">
        <v>44846</v>
      </c>
      <c r="M141" s="34">
        <v>256</v>
      </c>
      <c r="N141" s="37">
        <v>160</v>
      </c>
      <c r="O141" s="35">
        <v>347</v>
      </c>
      <c r="P141" s="39">
        <v>0.99</v>
      </c>
      <c r="Q141" s="47">
        <f t="shared" si="18"/>
        <v>69</v>
      </c>
      <c r="R141" s="41"/>
      <c r="S141" s="147"/>
    </row>
    <row r="142" spans="1:19" ht="15.6" x14ac:dyDescent="0.3">
      <c r="A142" s="33">
        <v>141</v>
      </c>
      <c r="B142" s="34">
        <f t="shared" si="8"/>
        <v>1001.9</v>
      </c>
      <c r="C142" s="35">
        <v>502</v>
      </c>
      <c r="D142" s="34">
        <f t="shared" si="20"/>
        <v>1001.9</v>
      </c>
      <c r="E142" s="36">
        <v>44846</v>
      </c>
      <c r="F142" s="37">
        <v>1012.2</v>
      </c>
      <c r="G142" s="725">
        <v>44847</v>
      </c>
      <c r="H142" s="38">
        <f t="shared" si="0"/>
        <v>10.300000000000068</v>
      </c>
      <c r="I142" s="5">
        <f t="shared" si="1"/>
        <v>4</v>
      </c>
      <c r="K142" s="33"/>
      <c r="L142" s="687">
        <v>44847</v>
      </c>
      <c r="M142" s="34">
        <v>347</v>
      </c>
      <c r="N142" s="37">
        <v>0</v>
      </c>
      <c r="O142" s="35">
        <v>214</v>
      </c>
      <c r="P142" s="39">
        <v>0.61</v>
      </c>
      <c r="Q142" s="47">
        <f t="shared" si="18"/>
        <v>133</v>
      </c>
      <c r="R142" s="41"/>
    </row>
    <row r="143" spans="1:19" ht="15.6" x14ac:dyDescent="0.3">
      <c r="A143" s="33">
        <v>142</v>
      </c>
      <c r="B143" s="34">
        <f t="shared" si="8"/>
        <v>1012.2</v>
      </c>
      <c r="C143" s="35">
        <v>506</v>
      </c>
      <c r="D143" s="34">
        <f t="shared" si="20"/>
        <v>1012.2</v>
      </c>
      <c r="E143" s="36">
        <v>44847</v>
      </c>
      <c r="F143" s="37">
        <v>1018.9</v>
      </c>
      <c r="G143" s="725">
        <v>44848</v>
      </c>
      <c r="H143" s="38">
        <f t="shared" si="0"/>
        <v>6.6999999999999318</v>
      </c>
      <c r="I143" s="5">
        <f t="shared" si="1"/>
        <v>4</v>
      </c>
      <c r="K143" s="33"/>
      <c r="L143" s="687">
        <v>44848</v>
      </c>
      <c r="M143" s="34">
        <v>214</v>
      </c>
      <c r="N143" s="37">
        <v>300</v>
      </c>
      <c r="O143" s="35">
        <v>347</v>
      </c>
      <c r="P143" s="39">
        <v>0.99</v>
      </c>
      <c r="Q143" s="47">
        <f t="shared" si="18"/>
        <v>167</v>
      </c>
      <c r="R143" s="41"/>
    </row>
    <row r="144" spans="1:19" ht="15.6" x14ac:dyDescent="0.3">
      <c r="A144" s="33">
        <v>143</v>
      </c>
      <c r="B144" s="34">
        <f t="shared" si="8"/>
        <v>1018.9</v>
      </c>
      <c r="C144" s="35">
        <v>510</v>
      </c>
      <c r="D144" s="34">
        <f t="shared" si="20"/>
        <v>1018.9</v>
      </c>
      <c r="E144" s="36">
        <v>44848</v>
      </c>
      <c r="F144" s="37">
        <v>1034</v>
      </c>
      <c r="G144" s="725">
        <v>44849</v>
      </c>
      <c r="H144" s="38">
        <f t="shared" si="0"/>
        <v>15.100000000000023</v>
      </c>
      <c r="I144" s="5">
        <f t="shared" si="1"/>
        <v>5</v>
      </c>
      <c r="K144" s="33"/>
      <c r="L144" s="687">
        <v>44849</v>
      </c>
      <c r="M144" s="34">
        <v>347</v>
      </c>
      <c r="N144" s="37">
        <v>0</v>
      </c>
      <c r="O144" s="35">
        <v>63</v>
      </c>
      <c r="P144" s="39">
        <v>0.18</v>
      </c>
      <c r="Q144" s="47">
        <f t="shared" si="18"/>
        <v>284</v>
      </c>
      <c r="R144" s="41"/>
    </row>
    <row r="145" spans="1:18" ht="15.6" x14ac:dyDescent="0.3">
      <c r="A145" s="33">
        <v>144</v>
      </c>
      <c r="B145" s="34">
        <f t="shared" si="8"/>
        <v>1034</v>
      </c>
      <c r="C145" s="35">
        <v>515</v>
      </c>
      <c r="D145" s="34">
        <f t="shared" si="20"/>
        <v>1034</v>
      </c>
      <c r="E145" s="36">
        <v>44849</v>
      </c>
      <c r="F145" s="37">
        <v>1052.9000000000001</v>
      </c>
      <c r="G145" s="725">
        <v>44850</v>
      </c>
      <c r="H145" s="38">
        <f t="shared" si="0"/>
        <v>18.900000000000091</v>
      </c>
      <c r="I145" s="5">
        <f t="shared" si="1"/>
        <v>4</v>
      </c>
      <c r="K145" s="33"/>
      <c r="L145" s="687">
        <v>44850</v>
      </c>
      <c r="M145" s="34">
        <v>63</v>
      </c>
      <c r="N145" s="37">
        <v>160</v>
      </c>
      <c r="O145" s="35">
        <v>217</v>
      </c>
      <c r="P145" s="39">
        <v>0.62</v>
      </c>
      <c r="Q145" s="47">
        <f t="shared" si="18"/>
        <v>6</v>
      </c>
      <c r="R145" s="41"/>
    </row>
    <row r="146" spans="1:18" ht="15.6" x14ac:dyDescent="0.3">
      <c r="A146" s="33">
        <v>145</v>
      </c>
      <c r="B146" s="34">
        <f t="shared" si="8"/>
        <v>1052.9000000000001</v>
      </c>
      <c r="C146" s="35">
        <v>519</v>
      </c>
      <c r="D146" s="34">
        <f t="shared" si="20"/>
        <v>1052.9000000000001</v>
      </c>
      <c r="E146" s="36">
        <v>44850</v>
      </c>
      <c r="F146" s="37">
        <v>1052.9000000000001</v>
      </c>
      <c r="G146" s="725">
        <v>44851</v>
      </c>
      <c r="H146" s="38">
        <f t="shared" si="0"/>
        <v>0</v>
      </c>
      <c r="I146" s="5">
        <f t="shared" si="1"/>
        <v>1</v>
      </c>
      <c r="K146" s="33"/>
      <c r="L146" s="687">
        <v>44851</v>
      </c>
      <c r="M146" s="34">
        <v>217</v>
      </c>
      <c r="N146" s="37">
        <v>180</v>
      </c>
      <c r="O146" s="35">
        <v>273</v>
      </c>
      <c r="P146" s="39">
        <v>0.78</v>
      </c>
      <c r="Q146" s="47">
        <f t="shared" si="18"/>
        <v>124</v>
      </c>
      <c r="R146" s="41"/>
    </row>
    <row r="147" spans="1:18" ht="15.6" x14ac:dyDescent="0.3">
      <c r="A147" s="33">
        <v>146</v>
      </c>
      <c r="B147" s="34">
        <f t="shared" si="8"/>
        <v>1052.9000000000001</v>
      </c>
      <c r="C147" s="35">
        <v>520</v>
      </c>
      <c r="D147" s="34">
        <f t="shared" si="20"/>
        <v>1052.9000000000001</v>
      </c>
      <c r="E147" s="36">
        <v>44851</v>
      </c>
      <c r="F147" s="37">
        <v>1065.7</v>
      </c>
      <c r="G147" s="725">
        <v>44852</v>
      </c>
      <c r="H147" s="38">
        <f t="shared" si="0"/>
        <v>12.799999999999955</v>
      </c>
      <c r="I147" s="5">
        <f t="shared" si="1"/>
        <v>1</v>
      </c>
      <c r="K147" s="33"/>
      <c r="L147" s="687">
        <v>44852</v>
      </c>
      <c r="M147" s="34">
        <v>273</v>
      </c>
      <c r="N147" s="37">
        <v>0</v>
      </c>
      <c r="O147" s="35">
        <v>210</v>
      </c>
      <c r="P147" s="39">
        <v>0.6</v>
      </c>
      <c r="Q147" s="47">
        <f t="shared" si="18"/>
        <v>63</v>
      </c>
      <c r="R147" s="41"/>
    </row>
    <row r="148" spans="1:18" ht="15.6" x14ac:dyDescent="0.3">
      <c r="A148" s="33">
        <v>147</v>
      </c>
      <c r="B148" s="34">
        <f t="shared" si="8"/>
        <v>1065.7</v>
      </c>
      <c r="C148" s="35">
        <v>521</v>
      </c>
      <c r="D148" s="34">
        <f t="shared" si="20"/>
        <v>1065.7</v>
      </c>
      <c r="E148" s="36">
        <v>44852</v>
      </c>
      <c r="F148" s="37">
        <v>1070.5</v>
      </c>
      <c r="G148" s="725">
        <v>44853</v>
      </c>
      <c r="H148" s="38">
        <f t="shared" si="0"/>
        <v>4.7999999999999545</v>
      </c>
      <c r="I148" s="5">
        <f t="shared" si="1"/>
        <v>2</v>
      </c>
      <c r="K148" s="33"/>
      <c r="L148" s="687">
        <v>44853</v>
      </c>
      <c r="M148" s="34">
        <v>210</v>
      </c>
      <c r="N148" s="37">
        <v>290</v>
      </c>
      <c r="O148" s="35">
        <v>347</v>
      </c>
      <c r="P148" s="39">
        <v>0.99</v>
      </c>
      <c r="Q148" s="47">
        <f t="shared" si="18"/>
        <v>153</v>
      </c>
      <c r="R148" s="56"/>
    </row>
    <row r="149" spans="1:18" ht="15.6" x14ac:dyDescent="0.3">
      <c r="A149" s="33">
        <v>148</v>
      </c>
      <c r="B149" s="34">
        <f t="shared" si="8"/>
        <v>1070.5</v>
      </c>
      <c r="C149" s="35">
        <v>523</v>
      </c>
      <c r="D149" s="34">
        <f t="shared" si="20"/>
        <v>1070.5</v>
      </c>
      <c r="E149" s="36">
        <v>44853</v>
      </c>
      <c r="F149" s="37">
        <v>1087.5999999999999</v>
      </c>
      <c r="G149" s="725">
        <v>44854</v>
      </c>
      <c r="H149" s="38">
        <f t="shared" si="0"/>
        <v>17.099999999999909</v>
      </c>
      <c r="I149" s="5">
        <f t="shared" si="1"/>
        <v>3</v>
      </c>
      <c r="K149" s="33"/>
      <c r="L149" s="687">
        <v>44854</v>
      </c>
      <c r="M149" s="34">
        <v>347</v>
      </c>
      <c r="N149" s="37">
        <v>0</v>
      </c>
      <c r="O149" s="35">
        <v>221</v>
      </c>
      <c r="P149" s="39">
        <v>0.63</v>
      </c>
      <c r="Q149" s="47">
        <f t="shared" si="18"/>
        <v>126</v>
      </c>
      <c r="R149" s="41"/>
    </row>
    <row r="150" spans="1:18" ht="15.6" x14ac:dyDescent="0.3">
      <c r="A150" s="33">
        <v>149</v>
      </c>
      <c r="B150" s="34">
        <f t="shared" si="8"/>
        <v>1087.5999999999999</v>
      </c>
      <c r="C150" s="35">
        <v>526</v>
      </c>
      <c r="D150" s="34">
        <f t="shared" si="20"/>
        <v>1087.5999999999999</v>
      </c>
      <c r="E150" s="36">
        <v>44854</v>
      </c>
      <c r="F150" s="37">
        <v>1092.5999999999999</v>
      </c>
      <c r="G150" s="725">
        <v>44855</v>
      </c>
      <c r="H150" s="38">
        <f t="shared" si="0"/>
        <v>5</v>
      </c>
      <c r="I150" s="5">
        <f t="shared" si="1"/>
        <v>4</v>
      </c>
      <c r="K150" s="33"/>
      <c r="L150" s="687">
        <v>44855</v>
      </c>
      <c r="M150" s="34">
        <v>221</v>
      </c>
      <c r="N150" s="37">
        <v>0</v>
      </c>
      <c r="O150" s="35">
        <v>196</v>
      </c>
      <c r="P150" s="39">
        <v>0.56000000000000005</v>
      </c>
      <c r="Q150" s="47">
        <f t="shared" si="18"/>
        <v>25</v>
      </c>
      <c r="R150" s="41"/>
    </row>
    <row r="151" spans="1:18" ht="15.6" x14ac:dyDescent="0.3">
      <c r="A151" s="33">
        <v>150</v>
      </c>
      <c r="B151" s="34">
        <f t="shared" si="8"/>
        <v>1092.5999999999999</v>
      </c>
      <c r="C151" s="35">
        <v>530</v>
      </c>
      <c r="D151" s="34">
        <f t="shared" si="20"/>
        <v>1092.5999999999999</v>
      </c>
      <c r="E151" s="36">
        <v>44855</v>
      </c>
      <c r="F151" s="37">
        <v>1097.8</v>
      </c>
      <c r="G151" s="725">
        <v>44856</v>
      </c>
      <c r="H151" s="38">
        <f t="shared" si="0"/>
        <v>5.2000000000000455</v>
      </c>
      <c r="I151" s="5">
        <f t="shared" si="1"/>
        <v>1</v>
      </c>
      <c r="K151" s="33"/>
      <c r="L151" s="687">
        <v>44856</v>
      </c>
      <c r="M151" s="34">
        <v>196</v>
      </c>
      <c r="N151" s="37">
        <v>10</v>
      </c>
      <c r="O151" s="35">
        <v>203</v>
      </c>
      <c r="P151" s="39">
        <v>0.57999999999999996</v>
      </c>
      <c r="Q151" s="47">
        <f t="shared" si="18"/>
        <v>3</v>
      </c>
      <c r="R151" s="41"/>
    </row>
    <row r="152" spans="1:18" ht="15.6" x14ac:dyDescent="0.3">
      <c r="A152" s="33">
        <v>151</v>
      </c>
      <c r="B152" s="34">
        <f t="shared" si="8"/>
        <v>1097.8</v>
      </c>
      <c r="C152" s="35">
        <v>531</v>
      </c>
      <c r="D152" s="34">
        <f t="shared" si="20"/>
        <v>1097.8</v>
      </c>
      <c r="E152" s="36">
        <v>44856</v>
      </c>
      <c r="F152" s="37">
        <v>1100.0999999999999</v>
      </c>
      <c r="G152" s="725">
        <v>44857</v>
      </c>
      <c r="H152" s="38">
        <f t="shared" si="0"/>
        <v>2.2999999999999545</v>
      </c>
      <c r="I152" s="5">
        <f t="shared" si="1"/>
        <v>2</v>
      </c>
      <c r="K152" s="33"/>
      <c r="L152" s="687">
        <v>44857</v>
      </c>
      <c r="M152" s="34">
        <v>203</v>
      </c>
      <c r="N152" s="37">
        <v>260</v>
      </c>
      <c r="O152" s="35">
        <v>354</v>
      </c>
      <c r="P152" s="39">
        <v>1.01</v>
      </c>
      <c r="Q152" s="47">
        <f t="shared" si="18"/>
        <v>109</v>
      </c>
      <c r="R152" s="41"/>
    </row>
    <row r="153" spans="1:18" ht="15.6" x14ac:dyDescent="0.3">
      <c r="A153" s="33">
        <v>152</v>
      </c>
      <c r="B153" s="34">
        <f t="shared" si="8"/>
        <v>1100.0999999999999</v>
      </c>
      <c r="C153" s="35">
        <v>533</v>
      </c>
      <c r="D153" s="34">
        <f t="shared" si="20"/>
        <v>1100.0999999999999</v>
      </c>
      <c r="E153" s="36">
        <v>44857</v>
      </c>
      <c r="F153" s="37">
        <v>1105</v>
      </c>
      <c r="G153" s="725">
        <v>44858</v>
      </c>
      <c r="H153" s="38">
        <f t="shared" si="0"/>
        <v>4.9000000000000909</v>
      </c>
      <c r="I153" s="5">
        <f t="shared" si="1"/>
        <v>1</v>
      </c>
      <c r="K153" s="33"/>
      <c r="L153" s="687">
        <v>44858</v>
      </c>
      <c r="M153" s="34">
        <v>354</v>
      </c>
      <c r="N153" s="37">
        <v>0</v>
      </c>
      <c r="O153" s="35">
        <v>210</v>
      </c>
      <c r="P153" s="39">
        <v>0.6</v>
      </c>
      <c r="Q153" s="47">
        <f t="shared" si="18"/>
        <v>144</v>
      </c>
      <c r="R153" s="41"/>
    </row>
    <row r="154" spans="1:18" ht="15.6" x14ac:dyDescent="0.3">
      <c r="A154" s="33">
        <v>153</v>
      </c>
      <c r="B154" s="34">
        <f t="shared" si="8"/>
        <v>1105</v>
      </c>
      <c r="C154" s="35">
        <v>534</v>
      </c>
      <c r="D154" s="34">
        <f t="shared" si="20"/>
        <v>1105</v>
      </c>
      <c r="E154" s="36">
        <v>44858</v>
      </c>
      <c r="F154" s="37">
        <v>1118.8</v>
      </c>
      <c r="G154" s="725">
        <v>44859</v>
      </c>
      <c r="H154" s="38">
        <f t="shared" si="0"/>
        <v>13.799999999999955</v>
      </c>
      <c r="I154" s="5">
        <f t="shared" si="1"/>
        <v>4</v>
      </c>
      <c r="K154" s="33"/>
      <c r="L154" s="687">
        <v>44859</v>
      </c>
      <c r="M154" s="34">
        <v>210</v>
      </c>
      <c r="N154" s="37">
        <v>40</v>
      </c>
      <c r="O154" s="35">
        <v>231</v>
      </c>
      <c r="P154" s="39">
        <v>0.66</v>
      </c>
      <c r="Q154" s="47">
        <f t="shared" si="18"/>
        <v>19</v>
      </c>
      <c r="R154" s="41"/>
    </row>
    <row r="155" spans="1:18" ht="15.6" x14ac:dyDescent="0.3">
      <c r="A155" s="33">
        <v>154</v>
      </c>
      <c r="B155" s="34">
        <f t="shared" si="8"/>
        <v>1118.8</v>
      </c>
      <c r="C155" s="35">
        <v>538</v>
      </c>
      <c r="D155" s="34">
        <f t="shared" si="20"/>
        <v>1118.8</v>
      </c>
      <c r="E155" s="36">
        <v>44859</v>
      </c>
      <c r="F155" s="37">
        <v>1120.5999999999999</v>
      </c>
      <c r="G155" s="725">
        <v>44860</v>
      </c>
      <c r="H155" s="38">
        <f t="shared" si="0"/>
        <v>1.7999999999999545</v>
      </c>
      <c r="I155" s="5">
        <f t="shared" si="1"/>
        <v>1</v>
      </c>
      <c r="K155" s="33"/>
      <c r="L155" s="687">
        <v>44860</v>
      </c>
      <c r="M155" s="34">
        <v>231</v>
      </c>
      <c r="N155" s="37">
        <v>0</v>
      </c>
      <c r="O155" s="35">
        <v>147</v>
      </c>
      <c r="P155" s="39">
        <v>0.42</v>
      </c>
      <c r="Q155" s="47">
        <f t="shared" si="18"/>
        <v>84</v>
      </c>
      <c r="R155" s="41"/>
    </row>
    <row r="156" spans="1:18" ht="15.6" x14ac:dyDescent="0.3">
      <c r="A156" s="33">
        <v>155</v>
      </c>
      <c r="B156" s="34">
        <f t="shared" si="8"/>
        <v>1120.5999999999999</v>
      </c>
      <c r="C156" s="35">
        <v>539</v>
      </c>
      <c r="D156" s="34">
        <f t="shared" si="20"/>
        <v>1120.5999999999999</v>
      </c>
      <c r="E156" s="36">
        <v>44860</v>
      </c>
      <c r="F156" s="37">
        <v>1123.2</v>
      </c>
      <c r="G156" s="725">
        <v>44861</v>
      </c>
      <c r="H156" s="38">
        <f t="shared" si="0"/>
        <v>2.6000000000001364</v>
      </c>
      <c r="I156" s="5">
        <f t="shared" si="1"/>
        <v>1</v>
      </c>
      <c r="K156" s="33"/>
      <c r="L156" s="687">
        <v>44861</v>
      </c>
      <c r="M156" s="34">
        <v>147</v>
      </c>
      <c r="N156" s="37">
        <v>180</v>
      </c>
      <c r="O156" s="35">
        <v>277</v>
      </c>
      <c r="P156" s="39">
        <v>0.79</v>
      </c>
      <c r="Q156" s="47">
        <f t="shared" si="18"/>
        <v>50</v>
      </c>
      <c r="R156" s="41"/>
    </row>
    <row r="157" spans="1:18" ht="15.6" x14ac:dyDescent="0.3">
      <c r="A157" s="33">
        <v>156</v>
      </c>
      <c r="B157" s="34">
        <f t="shared" si="8"/>
        <v>1123.2</v>
      </c>
      <c r="C157" s="35">
        <v>540</v>
      </c>
      <c r="D157" s="34">
        <f t="shared" si="20"/>
        <v>1123.2</v>
      </c>
      <c r="E157" s="36">
        <v>44861</v>
      </c>
      <c r="F157" s="37">
        <v>1126.7</v>
      </c>
      <c r="G157" s="725">
        <v>44862</v>
      </c>
      <c r="H157" s="38">
        <f t="shared" si="0"/>
        <v>3.5</v>
      </c>
      <c r="I157" s="5">
        <f t="shared" si="1"/>
        <v>5</v>
      </c>
      <c r="K157" s="33"/>
      <c r="L157" s="687">
        <v>44862</v>
      </c>
      <c r="M157" s="34">
        <v>277</v>
      </c>
      <c r="N157" s="37">
        <v>0</v>
      </c>
      <c r="O157" s="35">
        <v>123</v>
      </c>
      <c r="P157" s="39">
        <v>0.35</v>
      </c>
      <c r="Q157" s="47">
        <f t="shared" si="18"/>
        <v>154</v>
      </c>
      <c r="R157" s="41"/>
    </row>
    <row r="158" spans="1:18" ht="15.6" x14ac:dyDescent="0.3">
      <c r="A158" s="33">
        <v>157</v>
      </c>
      <c r="B158" s="34">
        <f t="shared" si="8"/>
        <v>1126.7</v>
      </c>
      <c r="C158" s="35">
        <v>545</v>
      </c>
      <c r="D158" s="34">
        <f t="shared" si="20"/>
        <v>1126.7</v>
      </c>
      <c r="E158" s="36">
        <v>44862</v>
      </c>
      <c r="F158" s="37">
        <v>1139.3</v>
      </c>
      <c r="G158" s="725">
        <v>44863</v>
      </c>
      <c r="H158" s="38">
        <f t="shared" si="0"/>
        <v>12.599999999999909</v>
      </c>
      <c r="I158" s="5">
        <f t="shared" si="1"/>
        <v>4</v>
      </c>
      <c r="K158" s="33"/>
      <c r="L158" s="687">
        <v>44863</v>
      </c>
      <c r="M158" s="34">
        <v>123</v>
      </c>
      <c r="N158" s="37">
        <v>120</v>
      </c>
      <c r="O158" s="35">
        <v>224</v>
      </c>
      <c r="P158" s="39">
        <v>0.64</v>
      </c>
      <c r="Q158" s="47">
        <f t="shared" si="18"/>
        <v>19</v>
      </c>
      <c r="R158" s="41"/>
    </row>
    <row r="159" spans="1:18" ht="15.6" x14ac:dyDescent="0.3">
      <c r="A159" s="33">
        <v>158</v>
      </c>
      <c r="B159" s="34">
        <f t="shared" si="8"/>
        <v>1139.3</v>
      </c>
      <c r="C159" s="35">
        <v>549</v>
      </c>
      <c r="D159" s="34">
        <f t="shared" si="20"/>
        <v>1139.3</v>
      </c>
      <c r="E159" s="36">
        <v>44863</v>
      </c>
      <c r="F159" s="37">
        <v>1139.7</v>
      </c>
      <c r="G159" s="725">
        <v>44864</v>
      </c>
      <c r="H159" s="38">
        <f t="shared" si="0"/>
        <v>0.40000000000009095</v>
      </c>
      <c r="I159" s="5">
        <f t="shared" si="1"/>
        <v>1</v>
      </c>
      <c r="K159" s="33"/>
      <c r="L159" s="687">
        <v>44864</v>
      </c>
      <c r="M159" s="34">
        <v>224</v>
      </c>
      <c r="N159" s="37">
        <v>0</v>
      </c>
      <c r="O159" s="35">
        <v>196</v>
      </c>
      <c r="P159" s="39">
        <v>0.56000000000000005</v>
      </c>
      <c r="Q159" s="47">
        <f t="shared" si="18"/>
        <v>28</v>
      </c>
      <c r="R159" s="41"/>
    </row>
    <row r="160" spans="1:18" ht="15.6" x14ac:dyDescent="0.3">
      <c r="A160" s="33">
        <v>159</v>
      </c>
      <c r="B160" s="34">
        <f t="shared" si="8"/>
        <v>1139.7</v>
      </c>
      <c r="C160" s="35">
        <v>550</v>
      </c>
      <c r="D160" s="34">
        <f t="shared" si="20"/>
        <v>1139.7</v>
      </c>
      <c r="E160" s="36">
        <v>44864</v>
      </c>
      <c r="F160" s="37">
        <v>1139.7</v>
      </c>
      <c r="G160" s="725">
        <v>44865</v>
      </c>
      <c r="H160" s="38">
        <f t="shared" si="0"/>
        <v>0</v>
      </c>
      <c r="I160" s="5">
        <f t="shared" si="1"/>
        <v>1</v>
      </c>
      <c r="K160" s="33"/>
      <c r="L160" s="687">
        <v>44865</v>
      </c>
      <c r="M160" s="34">
        <v>196</v>
      </c>
      <c r="N160" s="37">
        <v>0</v>
      </c>
      <c r="O160" s="35">
        <v>133</v>
      </c>
      <c r="P160" s="39">
        <v>0.38</v>
      </c>
      <c r="Q160" s="47">
        <f t="shared" si="18"/>
        <v>63</v>
      </c>
      <c r="R160" s="41"/>
    </row>
    <row r="161" spans="1:19" ht="15.6" x14ac:dyDescent="0.3">
      <c r="A161" s="33">
        <v>160</v>
      </c>
      <c r="B161" s="34">
        <f t="shared" si="8"/>
        <v>1139.7</v>
      </c>
      <c r="C161" s="35">
        <v>551</v>
      </c>
      <c r="D161" s="34">
        <f t="shared" si="20"/>
        <v>1139.7</v>
      </c>
      <c r="E161" s="36">
        <v>44865</v>
      </c>
      <c r="F161" s="37">
        <v>1145.8</v>
      </c>
      <c r="G161" s="725">
        <v>44866</v>
      </c>
      <c r="H161" s="38">
        <f t="shared" si="0"/>
        <v>6.0999999999999091</v>
      </c>
      <c r="I161" s="5">
        <f t="shared" si="1"/>
        <v>4</v>
      </c>
      <c r="K161" s="33"/>
      <c r="L161" s="687">
        <v>44866</v>
      </c>
      <c r="M161" s="34">
        <v>133</v>
      </c>
      <c r="N161" s="37">
        <v>0</v>
      </c>
      <c r="O161" s="35">
        <v>98</v>
      </c>
      <c r="P161" s="39">
        <v>0.28000000000000003</v>
      </c>
      <c r="Q161" s="47">
        <f t="shared" si="18"/>
        <v>35</v>
      </c>
      <c r="R161" s="41"/>
    </row>
    <row r="162" spans="1:19" ht="15.6" x14ac:dyDescent="0.3">
      <c r="A162" s="33">
        <v>161</v>
      </c>
      <c r="B162" s="34">
        <f t="shared" si="8"/>
        <v>1145.8</v>
      </c>
      <c r="C162" s="35">
        <v>555</v>
      </c>
      <c r="D162" s="34">
        <f t="shared" si="20"/>
        <v>1145.8</v>
      </c>
      <c r="E162" s="36">
        <v>44866</v>
      </c>
      <c r="F162" s="37">
        <v>1149</v>
      </c>
      <c r="G162" s="725">
        <v>44867</v>
      </c>
      <c r="H162" s="38">
        <f t="shared" si="0"/>
        <v>3.2000000000000455</v>
      </c>
      <c r="I162" s="5">
        <f t="shared" si="1"/>
        <v>2</v>
      </c>
      <c r="K162" s="33"/>
      <c r="L162" s="687">
        <v>44867</v>
      </c>
      <c r="M162" s="34">
        <v>98</v>
      </c>
      <c r="N162" s="37">
        <v>260</v>
      </c>
      <c r="O162" s="35">
        <v>177</v>
      </c>
      <c r="P162" s="39">
        <v>0.51</v>
      </c>
      <c r="Q162" s="47">
        <f t="shared" si="18"/>
        <v>181</v>
      </c>
      <c r="R162" s="41"/>
    </row>
    <row r="163" spans="1:19" ht="15.6" x14ac:dyDescent="0.3">
      <c r="A163" s="33">
        <v>162</v>
      </c>
      <c r="B163" s="34">
        <f t="shared" si="8"/>
        <v>1149</v>
      </c>
      <c r="C163" s="35">
        <v>557</v>
      </c>
      <c r="D163" s="34">
        <f t="shared" si="20"/>
        <v>1149</v>
      </c>
      <c r="E163" s="36">
        <v>44867</v>
      </c>
      <c r="F163" s="37">
        <v>1163.7</v>
      </c>
      <c r="G163" s="725">
        <v>44868</v>
      </c>
      <c r="H163" s="38">
        <f t="shared" si="0"/>
        <v>14.700000000000045</v>
      </c>
      <c r="I163" s="5">
        <f t="shared" si="1"/>
        <v>4</v>
      </c>
      <c r="K163" s="33"/>
      <c r="L163" s="687">
        <v>44868</v>
      </c>
      <c r="M163" s="34">
        <v>177</v>
      </c>
      <c r="N163" s="37">
        <v>190</v>
      </c>
      <c r="O163" s="35">
        <v>259</v>
      </c>
      <c r="P163" s="39">
        <v>0.74</v>
      </c>
      <c r="Q163" s="47">
        <f t="shared" si="18"/>
        <v>108</v>
      </c>
      <c r="R163" s="41"/>
    </row>
    <row r="164" spans="1:19" ht="15.6" x14ac:dyDescent="0.3">
      <c r="A164" s="33">
        <v>163</v>
      </c>
      <c r="B164" s="34">
        <f t="shared" si="8"/>
        <v>1163.7</v>
      </c>
      <c r="C164" s="35">
        <v>561</v>
      </c>
      <c r="D164" s="34">
        <f t="shared" si="20"/>
        <v>1163.7</v>
      </c>
      <c r="E164" s="36">
        <v>44868</v>
      </c>
      <c r="F164" s="37">
        <v>1168.5999999999999</v>
      </c>
      <c r="G164" s="725">
        <v>44869</v>
      </c>
      <c r="H164" s="38">
        <f t="shared" si="0"/>
        <v>4.8999999999998636</v>
      </c>
      <c r="I164" s="5">
        <f t="shared" si="1"/>
        <v>4</v>
      </c>
      <c r="K164" s="33"/>
      <c r="L164" s="687">
        <v>44869</v>
      </c>
      <c r="M164" s="34">
        <v>259</v>
      </c>
      <c r="N164" s="37">
        <v>0</v>
      </c>
      <c r="O164" s="35">
        <v>200</v>
      </c>
      <c r="P164" s="39">
        <v>0.56999999999999995</v>
      </c>
      <c r="Q164" s="47">
        <f t="shared" si="18"/>
        <v>59</v>
      </c>
      <c r="R164" s="41"/>
    </row>
    <row r="165" spans="1:19" ht="15.6" x14ac:dyDescent="0.3">
      <c r="A165" s="33">
        <v>164</v>
      </c>
      <c r="B165" s="34">
        <f t="shared" si="8"/>
        <v>1168.5999999999999</v>
      </c>
      <c r="C165" s="35">
        <v>565</v>
      </c>
      <c r="D165" s="34">
        <f t="shared" si="20"/>
        <v>1168.5999999999999</v>
      </c>
      <c r="E165" s="36">
        <v>44869</v>
      </c>
      <c r="F165" s="37">
        <v>1173.8</v>
      </c>
      <c r="G165" s="725">
        <v>44870</v>
      </c>
      <c r="H165" s="38">
        <f t="shared" si="0"/>
        <v>5.2000000000000455</v>
      </c>
      <c r="I165" s="5">
        <f t="shared" si="1"/>
        <v>3</v>
      </c>
      <c r="K165" s="33"/>
      <c r="L165" s="687">
        <v>44870</v>
      </c>
      <c r="M165" s="34">
        <v>200</v>
      </c>
      <c r="N165" s="37">
        <v>0</v>
      </c>
      <c r="O165" s="35">
        <v>200</v>
      </c>
      <c r="P165" s="39">
        <v>0.56999999999999995</v>
      </c>
      <c r="Q165" s="47">
        <f t="shared" si="18"/>
        <v>0</v>
      </c>
      <c r="R165" s="41"/>
    </row>
    <row r="166" spans="1:19" ht="15.6" x14ac:dyDescent="0.3">
      <c r="A166" s="33">
        <v>165</v>
      </c>
      <c r="B166" s="34">
        <f t="shared" si="8"/>
        <v>1173.8</v>
      </c>
      <c r="C166" s="35">
        <v>568</v>
      </c>
      <c r="D166" s="34">
        <f t="shared" si="20"/>
        <v>1173.8</v>
      </c>
      <c r="E166" s="36">
        <v>44870</v>
      </c>
      <c r="F166" s="37">
        <v>1173.8</v>
      </c>
      <c r="G166" s="725">
        <v>44871</v>
      </c>
      <c r="H166" s="38">
        <f t="shared" si="0"/>
        <v>0</v>
      </c>
      <c r="I166" s="5">
        <f t="shared" si="1"/>
        <v>0</v>
      </c>
      <c r="K166" s="33"/>
      <c r="L166" s="687">
        <v>44871</v>
      </c>
      <c r="M166" s="34">
        <v>200</v>
      </c>
      <c r="N166" s="37">
        <v>0</v>
      </c>
      <c r="O166" s="35">
        <v>182</v>
      </c>
      <c r="P166" s="39">
        <v>0.52</v>
      </c>
      <c r="Q166" s="47">
        <f t="shared" si="18"/>
        <v>18</v>
      </c>
      <c r="R166" s="41"/>
    </row>
    <row r="167" spans="1:19" ht="15.6" x14ac:dyDescent="0.3">
      <c r="A167" s="33">
        <v>166</v>
      </c>
      <c r="B167" s="34">
        <f t="shared" si="8"/>
        <v>1173.8</v>
      </c>
      <c r="C167" s="35">
        <v>568</v>
      </c>
      <c r="D167" s="34">
        <f t="shared" si="20"/>
        <v>1173.8</v>
      </c>
      <c r="E167" s="36">
        <v>44871</v>
      </c>
      <c r="F167" s="37">
        <v>1176</v>
      </c>
      <c r="G167" s="725">
        <v>44872</v>
      </c>
      <c r="H167" s="38">
        <f t="shared" si="0"/>
        <v>2.2000000000000455</v>
      </c>
      <c r="I167" s="5">
        <f t="shared" si="1"/>
        <v>2</v>
      </c>
      <c r="K167" s="33"/>
      <c r="L167" s="687">
        <v>44872</v>
      </c>
      <c r="M167" s="34">
        <v>182</v>
      </c>
      <c r="N167" s="37">
        <v>0</v>
      </c>
      <c r="O167" s="35">
        <v>74</v>
      </c>
      <c r="P167" s="39">
        <v>0.21</v>
      </c>
      <c r="Q167" s="47">
        <f t="shared" si="18"/>
        <v>108</v>
      </c>
      <c r="R167" s="41"/>
    </row>
    <row r="168" spans="1:19" ht="15.6" x14ac:dyDescent="0.3">
      <c r="A168" s="33">
        <v>167</v>
      </c>
      <c r="B168" s="34">
        <f t="shared" si="8"/>
        <v>1176</v>
      </c>
      <c r="C168" s="35">
        <v>570</v>
      </c>
      <c r="D168" s="34">
        <f t="shared" si="20"/>
        <v>1176</v>
      </c>
      <c r="E168" s="36">
        <v>44872</v>
      </c>
      <c r="F168" s="37">
        <v>1183.5999999999999</v>
      </c>
      <c r="G168" s="725">
        <v>44873</v>
      </c>
      <c r="H168" s="38">
        <f t="shared" si="0"/>
        <v>7.5999999999999091</v>
      </c>
      <c r="I168" s="5">
        <f t="shared" si="1"/>
        <v>2</v>
      </c>
      <c r="K168" s="33"/>
      <c r="L168" s="687">
        <v>44873</v>
      </c>
      <c r="M168" s="34">
        <v>74</v>
      </c>
      <c r="N168" s="37">
        <v>210</v>
      </c>
      <c r="O168" s="35">
        <v>221</v>
      </c>
      <c r="P168" s="39">
        <v>0.63</v>
      </c>
      <c r="Q168" s="47">
        <f t="shared" si="18"/>
        <v>63</v>
      </c>
      <c r="R168" s="41"/>
    </row>
    <row r="169" spans="1:19" ht="15.6" x14ac:dyDescent="0.3">
      <c r="A169" s="33">
        <v>168</v>
      </c>
      <c r="B169" s="34">
        <f t="shared" si="8"/>
        <v>1183.5999999999999</v>
      </c>
      <c r="C169" s="35">
        <v>572</v>
      </c>
      <c r="D169" s="34">
        <f t="shared" si="20"/>
        <v>1183.5999999999999</v>
      </c>
      <c r="E169" s="36">
        <v>44873</v>
      </c>
      <c r="F169" s="37">
        <v>1188.5999999999999</v>
      </c>
      <c r="G169" s="725">
        <v>44874</v>
      </c>
      <c r="H169" s="38">
        <f t="shared" si="0"/>
        <v>5</v>
      </c>
      <c r="I169" s="5">
        <f t="shared" si="1"/>
        <v>2</v>
      </c>
      <c r="K169" s="33"/>
      <c r="L169" s="687">
        <v>44874</v>
      </c>
      <c r="M169" s="34">
        <v>221</v>
      </c>
      <c r="N169" s="37">
        <v>0</v>
      </c>
      <c r="O169" s="35">
        <v>168</v>
      </c>
      <c r="P169" s="39">
        <v>0.48</v>
      </c>
      <c r="Q169" s="47">
        <f t="shared" si="18"/>
        <v>53</v>
      </c>
      <c r="R169" s="41"/>
    </row>
    <row r="170" spans="1:19" ht="15.6" x14ac:dyDescent="0.3">
      <c r="A170" s="33">
        <v>169</v>
      </c>
      <c r="B170" s="34">
        <f t="shared" si="8"/>
        <v>1188.5999999999999</v>
      </c>
      <c r="C170" s="35">
        <v>574</v>
      </c>
      <c r="D170" s="34">
        <f t="shared" si="20"/>
        <v>1188.5999999999999</v>
      </c>
      <c r="E170" s="36">
        <v>44874</v>
      </c>
      <c r="F170" s="37">
        <v>1196.5999999999999</v>
      </c>
      <c r="G170" s="725">
        <v>44875</v>
      </c>
      <c r="H170" s="38">
        <f t="shared" si="0"/>
        <v>8</v>
      </c>
      <c r="I170" s="5">
        <f t="shared" si="1"/>
        <v>4</v>
      </c>
      <c r="K170" s="33"/>
      <c r="L170" s="687">
        <v>44875</v>
      </c>
      <c r="M170" s="34">
        <v>168</v>
      </c>
      <c r="N170" s="37">
        <v>150</v>
      </c>
      <c r="O170" s="35">
        <v>217</v>
      </c>
      <c r="P170" s="39">
        <v>0.62</v>
      </c>
      <c r="Q170" s="47">
        <f t="shared" si="18"/>
        <v>101</v>
      </c>
      <c r="R170" s="41"/>
    </row>
    <row r="171" spans="1:19" ht="15.6" x14ac:dyDescent="0.3">
      <c r="A171" s="33">
        <v>170</v>
      </c>
      <c r="B171" s="34">
        <f t="shared" si="8"/>
        <v>1196.5999999999999</v>
      </c>
      <c r="C171" s="35">
        <v>578</v>
      </c>
      <c r="D171" s="34">
        <f t="shared" si="20"/>
        <v>1196.5999999999999</v>
      </c>
      <c r="E171" s="36">
        <v>44875</v>
      </c>
      <c r="F171" s="37">
        <v>1199.0999999999999</v>
      </c>
      <c r="G171" s="725">
        <v>44876</v>
      </c>
      <c r="H171" s="38">
        <f t="shared" si="0"/>
        <v>2.5</v>
      </c>
      <c r="I171" s="5">
        <f t="shared" si="1"/>
        <v>6</v>
      </c>
      <c r="K171" s="33"/>
      <c r="L171" s="687">
        <v>44876</v>
      </c>
      <c r="M171" s="34">
        <v>217</v>
      </c>
      <c r="N171" s="37">
        <v>0</v>
      </c>
      <c r="O171" s="35">
        <v>67</v>
      </c>
      <c r="P171" s="39">
        <v>0.19</v>
      </c>
      <c r="Q171" s="47">
        <f t="shared" si="18"/>
        <v>150</v>
      </c>
      <c r="R171" s="41"/>
    </row>
    <row r="172" spans="1:19" ht="15.6" x14ac:dyDescent="0.3">
      <c r="A172" s="33">
        <v>171</v>
      </c>
      <c r="B172" s="34">
        <f t="shared" si="8"/>
        <v>1199.0999999999999</v>
      </c>
      <c r="C172" s="35">
        <v>584</v>
      </c>
      <c r="D172" s="34">
        <f t="shared" si="20"/>
        <v>1199.0999999999999</v>
      </c>
      <c r="E172" s="36">
        <v>44876</v>
      </c>
      <c r="F172" s="37">
        <v>1214.9000000000001</v>
      </c>
      <c r="G172" s="725">
        <v>44877</v>
      </c>
      <c r="H172" s="38">
        <f t="shared" si="0"/>
        <v>15.800000000000182</v>
      </c>
      <c r="I172" s="5">
        <f t="shared" si="1"/>
        <v>2</v>
      </c>
      <c r="K172" s="49"/>
      <c r="L172" s="689">
        <v>44877</v>
      </c>
      <c r="M172" s="51">
        <v>67</v>
      </c>
      <c r="N172" s="52">
        <v>202</v>
      </c>
      <c r="O172" s="53">
        <v>347</v>
      </c>
      <c r="P172" s="54">
        <v>0.99</v>
      </c>
      <c r="Q172" s="181">
        <f t="shared" si="18"/>
        <v>-78</v>
      </c>
      <c r="R172" s="56"/>
    </row>
    <row r="173" spans="1:19" ht="15.6" x14ac:dyDescent="0.3">
      <c r="A173" s="33">
        <v>172</v>
      </c>
      <c r="B173" s="34">
        <f t="shared" si="8"/>
        <v>1214.9000000000001</v>
      </c>
      <c r="C173" s="35">
        <v>586</v>
      </c>
      <c r="D173" s="34">
        <f t="shared" si="20"/>
        <v>1214.9000000000001</v>
      </c>
      <c r="E173" s="36">
        <v>44877</v>
      </c>
      <c r="F173" s="37">
        <v>1215.0999999999999</v>
      </c>
      <c r="G173" s="725">
        <v>44878</v>
      </c>
      <c r="H173" s="38">
        <f t="shared" si="0"/>
        <v>0.1999999999998181</v>
      </c>
      <c r="I173" s="5">
        <f t="shared" si="1"/>
        <v>1</v>
      </c>
      <c r="K173" s="49"/>
      <c r="L173" s="689">
        <v>44878</v>
      </c>
      <c r="M173" s="51">
        <v>347</v>
      </c>
      <c r="N173" s="52">
        <v>0</v>
      </c>
      <c r="O173" s="53">
        <v>347</v>
      </c>
      <c r="P173" s="54">
        <v>0.99</v>
      </c>
      <c r="Q173" s="181">
        <f t="shared" si="18"/>
        <v>0</v>
      </c>
      <c r="R173" s="56"/>
    </row>
    <row r="174" spans="1:19" ht="15.6" x14ac:dyDescent="0.3">
      <c r="A174" s="33">
        <v>173</v>
      </c>
      <c r="B174" s="34">
        <f t="shared" si="8"/>
        <v>1215.0999999999999</v>
      </c>
      <c r="C174" s="35">
        <v>587</v>
      </c>
      <c r="D174" s="34">
        <f t="shared" si="20"/>
        <v>1215.0999999999999</v>
      </c>
      <c r="E174" s="36">
        <v>44878</v>
      </c>
      <c r="F174" s="37">
        <v>1217.4000000000001</v>
      </c>
      <c r="G174" s="725">
        <v>44879</v>
      </c>
      <c r="H174" s="38">
        <f t="shared" si="0"/>
        <v>2.3000000000001819</v>
      </c>
      <c r="I174" s="5">
        <f t="shared" si="1"/>
        <v>4</v>
      </c>
      <c r="K174" s="33"/>
      <c r="L174" s="687">
        <v>44879</v>
      </c>
      <c r="M174" s="34">
        <v>347</v>
      </c>
      <c r="N174" s="37">
        <v>0</v>
      </c>
      <c r="O174" s="35">
        <v>347</v>
      </c>
      <c r="P174" s="39">
        <v>0.99</v>
      </c>
      <c r="Q174" s="47">
        <f t="shared" si="18"/>
        <v>0</v>
      </c>
      <c r="R174" s="41"/>
    </row>
    <row r="175" spans="1:19" ht="15.6" x14ac:dyDescent="0.3">
      <c r="A175" s="33">
        <v>174</v>
      </c>
      <c r="B175" s="34">
        <f t="shared" si="8"/>
        <v>1217.4000000000001</v>
      </c>
      <c r="C175" s="35">
        <v>591</v>
      </c>
      <c r="D175" s="34">
        <f t="shared" si="20"/>
        <v>1217.4000000000001</v>
      </c>
      <c r="E175" s="36">
        <v>44879</v>
      </c>
      <c r="F175" s="37">
        <v>1219</v>
      </c>
      <c r="G175" s="725">
        <v>44880</v>
      </c>
      <c r="H175" s="38">
        <f t="shared" si="0"/>
        <v>1.5999999999999091</v>
      </c>
      <c r="I175" s="5">
        <f t="shared" si="1"/>
        <v>4</v>
      </c>
      <c r="K175" s="33"/>
      <c r="L175" s="687">
        <v>44880</v>
      </c>
      <c r="M175" s="34">
        <v>347</v>
      </c>
      <c r="N175" s="37">
        <v>0</v>
      </c>
      <c r="O175" s="35">
        <v>165</v>
      </c>
      <c r="P175" s="39">
        <v>0.47</v>
      </c>
      <c r="Q175" s="47">
        <f t="shared" si="18"/>
        <v>182</v>
      </c>
      <c r="R175" s="41"/>
      <c r="S175" s="147"/>
    </row>
    <row r="176" spans="1:19" ht="15.6" x14ac:dyDescent="0.3">
      <c r="A176" s="33">
        <v>175</v>
      </c>
      <c r="B176" s="34">
        <f t="shared" si="8"/>
        <v>1219</v>
      </c>
      <c r="C176" s="35">
        <v>595</v>
      </c>
      <c r="D176" s="34">
        <f t="shared" si="20"/>
        <v>1219</v>
      </c>
      <c r="E176" s="36">
        <v>44880</v>
      </c>
      <c r="F176" s="37">
        <v>1230.9000000000001</v>
      </c>
      <c r="G176" s="725">
        <v>44881</v>
      </c>
      <c r="H176" s="38">
        <f t="shared" si="0"/>
        <v>11.900000000000091</v>
      </c>
      <c r="I176" s="5">
        <f t="shared" si="1"/>
        <v>3</v>
      </c>
      <c r="K176" s="33"/>
      <c r="L176" s="687">
        <v>44881</v>
      </c>
      <c r="M176" s="34">
        <v>165</v>
      </c>
      <c r="N176" s="37">
        <v>200</v>
      </c>
      <c r="O176" s="35">
        <v>217</v>
      </c>
      <c r="P176" s="39">
        <v>0.62</v>
      </c>
      <c r="Q176" s="47">
        <f t="shared" si="18"/>
        <v>148</v>
      </c>
      <c r="R176" s="41"/>
    </row>
    <row r="177" spans="1:18" ht="15.6" x14ac:dyDescent="0.3">
      <c r="A177" s="33">
        <v>176</v>
      </c>
      <c r="B177" s="34">
        <f t="shared" si="8"/>
        <v>1230.9000000000001</v>
      </c>
      <c r="C177" s="35">
        <v>598</v>
      </c>
      <c r="D177" s="34">
        <f t="shared" si="20"/>
        <v>1230.9000000000001</v>
      </c>
      <c r="E177" s="36">
        <v>44881</v>
      </c>
      <c r="F177" s="37">
        <v>1247.7</v>
      </c>
      <c r="G177" s="725">
        <v>44882</v>
      </c>
      <c r="H177" s="38">
        <f t="shared" si="0"/>
        <v>16.799999999999955</v>
      </c>
      <c r="I177" s="5">
        <f t="shared" si="1"/>
        <v>4</v>
      </c>
      <c r="K177" s="33"/>
      <c r="L177" s="687">
        <v>44882</v>
      </c>
      <c r="M177" s="34">
        <v>217</v>
      </c>
      <c r="N177" s="37">
        <v>0</v>
      </c>
      <c r="O177" s="35">
        <v>175</v>
      </c>
      <c r="P177" s="39">
        <v>0.5</v>
      </c>
      <c r="Q177" s="47">
        <f t="shared" si="18"/>
        <v>42</v>
      </c>
      <c r="R177" s="41"/>
    </row>
    <row r="178" spans="1:18" ht="15.6" x14ac:dyDescent="0.3">
      <c r="A178" s="33">
        <v>177</v>
      </c>
      <c r="B178" s="34">
        <f t="shared" si="8"/>
        <v>1247.7</v>
      </c>
      <c r="C178" s="35">
        <v>602</v>
      </c>
      <c r="D178" s="34">
        <f t="shared" si="20"/>
        <v>1247.7</v>
      </c>
      <c r="E178" s="36">
        <v>44882</v>
      </c>
      <c r="F178" s="37">
        <v>1256.0999999999999</v>
      </c>
      <c r="G178" s="725">
        <v>44883</v>
      </c>
      <c r="H178" s="38">
        <f t="shared" si="0"/>
        <v>8.3999999999998636</v>
      </c>
      <c r="I178" s="5">
        <f t="shared" si="1"/>
        <v>3</v>
      </c>
      <c r="K178" s="33"/>
      <c r="L178" s="687">
        <v>44883</v>
      </c>
      <c r="M178" s="34">
        <v>175</v>
      </c>
      <c r="N178" s="37">
        <v>250</v>
      </c>
      <c r="O178" s="35">
        <v>340</v>
      </c>
      <c r="P178" s="39">
        <v>0.97</v>
      </c>
      <c r="Q178" s="47">
        <f t="shared" si="18"/>
        <v>85</v>
      </c>
      <c r="R178" s="41"/>
    </row>
    <row r="179" spans="1:18" ht="15.6" x14ac:dyDescent="0.3">
      <c r="A179" s="33">
        <v>178</v>
      </c>
      <c r="B179" s="34">
        <f t="shared" si="8"/>
        <v>1256.0999999999999</v>
      </c>
      <c r="C179" s="35">
        <v>605</v>
      </c>
      <c r="D179" s="34">
        <f t="shared" si="20"/>
        <v>1256.0999999999999</v>
      </c>
      <c r="E179" s="36">
        <v>44883</v>
      </c>
      <c r="F179" s="37">
        <v>1269.2</v>
      </c>
      <c r="G179" s="725">
        <v>44884</v>
      </c>
      <c r="H179" s="38">
        <f t="shared" si="0"/>
        <v>13.100000000000136</v>
      </c>
      <c r="I179" s="5">
        <f t="shared" si="1"/>
        <v>4</v>
      </c>
      <c r="K179" s="33"/>
      <c r="L179" s="687">
        <v>44884</v>
      </c>
      <c r="M179" s="34">
        <v>340</v>
      </c>
      <c r="N179" s="37">
        <v>0</v>
      </c>
      <c r="O179" s="35">
        <v>179</v>
      </c>
      <c r="P179" s="39">
        <v>0.51</v>
      </c>
      <c r="Q179" s="47">
        <f t="shared" si="18"/>
        <v>161</v>
      </c>
      <c r="R179" s="41"/>
    </row>
    <row r="180" spans="1:18" ht="15.6" x14ac:dyDescent="0.3">
      <c r="A180" s="33">
        <v>179</v>
      </c>
      <c r="B180" s="34">
        <f t="shared" si="8"/>
        <v>1269.2</v>
      </c>
      <c r="C180" s="35">
        <v>609</v>
      </c>
      <c r="D180" s="34">
        <f t="shared" si="20"/>
        <v>1269.2</v>
      </c>
      <c r="E180" s="36">
        <v>44884</v>
      </c>
      <c r="F180" s="37">
        <v>1280.3</v>
      </c>
      <c r="G180" s="725">
        <v>44885</v>
      </c>
      <c r="H180" s="38">
        <f t="shared" si="0"/>
        <v>11.099999999999909</v>
      </c>
      <c r="I180" s="5">
        <f t="shared" si="1"/>
        <v>2</v>
      </c>
      <c r="K180" s="33"/>
      <c r="L180" s="687">
        <v>44885</v>
      </c>
      <c r="M180" s="34">
        <v>179</v>
      </c>
      <c r="N180" s="37">
        <v>240</v>
      </c>
      <c r="O180" s="35">
        <v>158</v>
      </c>
      <c r="P180" s="39">
        <v>0.45</v>
      </c>
      <c r="Q180" s="47">
        <f t="shared" si="18"/>
        <v>261</v>
      </c>
      <c r="R180" s="41"/>
    </row>
    <row r="181" spans="1:18" ht="15.6" x14ac:dyDescent="0.3">
      <c r="A181" s="33">
        <v>180</v>
      </c>
      <c r="B181" s="34">
        <f t="shared" si="8"/>
        <v>1280.3</v>
      </c>
      <c r="C181" s="35">
        <v>611</v>
      </c>
      <c r="D181" s="34">
        <f t="shared" si="20"/>
        <v>1280.3</v>
      </c>
      <c r="E181" s="36">
        <v>44885</v>
      </c>
      <c r="F181" s="37">
        <v>1302.0999999999999</v>
      </c>
      <c r="G181" s="725">
        <v>44886</v>
      </c>
      <c r="H181" s="38">
        <f t="shared" si="0"/>
        <v>21.799999999999955</v>
      </c>
      <c r="I181" s="5">
        <f t="shared" si="1"/>
        <v>2</v>
      </c>
      <c r="K181" s="33"/>
      <c r="L181" s="687">
        <v>44886</v>
      </c>
      <c r="M181" s="34">
        <v>158</v>
      </c>
      <c r="N181" s="37">
        <v>280</v>
      </c>
      <c r="O181" s="35">
        <v>256</v>
      </c>
      <c r="P181" s="39">
        <v>0.73</v>
      </c>
      <c r="Q181" s="47">
        <f t="shared" si="18"/>
        <v>182</v>
      </c>
      <c r="R181" s="41"/>
    </row>
    <row r="182" spans="1:18" ht="15.6" x14ac:dyDescent="0.3">
      <c r="A182" s="33">
        <v>181</v>
      </c>
      <c r="B182" s="34">
        <f t="shared" si="8"/>
        <v>1302.0999999999999</v>
      </c>
      <c r="C182" s="35">
        <v>613</v>
      </c>
      <c r="D182" s="34">
        <f t="shared" si="20"/>
        <v>1302.0999999999999</v>
      </c>
      <c r="E182" s="36">
        <v>44886</v>
      </c>
      <c r="F182" s="37">
        <v>1322</v>
      </c>
      <c r="G182" s="725">
        <v>44887</v>
      </c>
      <c r="H182" s="38">
        <f t="shared" si="0"/>
        <v>19.900000000000091</v>
      </c>
      <c r="I182" s="5">
        <f t="shared" si="1"/>
        <v>3</v>
      </c>
      <c r="K182" s="33"/>
      <c r="L182" s="687">
        <v>44887</v>
      </c>
      <c r="M182" s="34">
        <v>256</v>
      </c>
      <c r="N182" s="37">
        <v>0</v>
      </c>
      <c r="O182" s="35">
        <v>0</v>
      </c>
      <c r="P182" s="39">
        <v>0</v>
      </c>
      <c r="Q182" s="47">
        <f t="shared" si="18"/>
        <v>256</v>
      </c>
      <c r="R182" s="41"/>
    </row>
    <row r="183" spans="1:18" ht="15.6" x14ac:dyDescent="0.3">
      <c r="A183" s="33">
        <v>182</v>
      </c>
      <c r="B183" s="34">
        <f t="shared" si="8"/>
        <v>1322</v>
      </c>
      <c r="C183" s="35">
        <v>616</v>
      </c>
      <c r="D183" s="34">
        <f t="shared" si="20"/>
        <v>1322</v>
      </c>
      <c r="E183" s="36">
        <v>44887</v>
      </c>
      <c r="F183" s="37">
        <v>1341.6</v>
      </c>
      <c r="G183" s="725">
        <v>44888</v>
      </c>
      <c r="H183" s="38">
        <f t="shared" si="0"/>
        <v>19.599999999999909</v>
      </c>
      <c r="I183" s="5">
        <f t="shared" si="1"/>
        <v>3</v>
      </c>
      <c r="K183" s="33"/>
      <c r="L183" s="687">
        <v>44888</v>
      </c>
      <c r="M183" s="34">
        <v>0</v>
      </c>
      <c r="N183" s="37">
        <v>290</v>
      </c>
      <c r="O183" s="35">
        <v>263</v>
      </c>
      <c r="P183" s="39">
        <v>0.75</v>
      </c>
      <c r="Q183" s="47">
        <f t="shared" si="18"/>
        <v>27</v>
      </c>
      <c r="R183" s="41"/>
    </row>
    <row r="184" spans="1:18" ht="15.6" x14ac:dyDescent="0.3">
      <c r="A184" s="33">
        <v>183</v>
      </c>
      <c r="B184" s="34">
        <f t="shared" si="8"/>
        <v>1341.6</v>
      </c>
      <c r="C184" s="35">
        <v>619</v>
      </c>
      <c r="D184" s="34">
        <f t="shared" si="20"/>
        <v>1341.6</v>
      </c>
      <c r="E184" s="36">
        <v>44888</v>
      </c>
      <c r="F184" s="37">
        <v>1348.9</v>
      </c>
      <c r="G184" s="725">
        <v>44889</v>
      </c>
      <c r="H184" s="38">
        <f t="shared" si="0"/>
        <v>7.3000000000001819</v>
      </c>
      <c r="I184" s="5">
        <f t="shared" si="1"/>
        <v>2</v>
      </c>
      <c r="K184" s="33"/>
      <c r="L184" s="687">
        <v>44889</v>
      </c>
      <c r="M184" s="34">
        <v>263</v>
      </c>
      <c r="N184" s="37">
        <v>0</v>
      </c>
      <c r="O184" s="35">
        <v>263</v>
      </c>
      <c r="P184" s="39">
        <v>0.75</v>
      </c>
      <c r="Q184" s="47">
        <f t="shared" si="18"/>
        <v>0</v>
      </c>
      <c r="R184" s="41"/>
    </row>
    <row r="185" spans="1:18" ht="15.6" x14ac:dyDescent="0.3">
      <c r="A185" s="33">
        <v>184</v>
      </c>
      <c r="B185" s="34">
        <f t="shared" si="8"/>
        <v>1348.9</v>
      </c>
      <c r="C185" s="35">
        <v>621</v>
      </c>
      <c r="D185" s="34">
        <f t="shared" si="20"/>
        <v>1348.9</v>
      </c>
      <c r="E185" s="36">
        <v>44889</v>
      </c>
      <c r="F185" s="37">
        <v>1348.9</v>
      </c>
      <c r="G185" s="725">
        <v>44890</v>
      </c>
      <c r="H185" s="38">
        <f t="shared" si="0"/>
        <v>0</v>
      </c>
      <c r="I185" s="5">
        <f t="shared" si="1"/>
        <v>0</v>
      </c>
      <c r="K185" s="33"/>
      <c r="L185" s="687">
        <v>44890</v>
      </c>
      <c r="M185" s="34">
        <v>263</v>
      </c>
      <c r="N185" s="37">
        <v>0</v>
      </c>
      <c r="O185" s="35">
        <v>186</v>
      </c>
      <c r="P185" s="39">
        <v>0.53</v>
      </c>
      <c r="Q185" s="47">
        <f t="shared" si="18"/>
        <v>77</v>
      </c>
      <c r="R185" s="41"/>
    </row>
    <row r="186" spans="1:18" ht="15.6" x14ac:dyDescent="0.3">
      <c r="A186" s="33">
        <v>185</v>
      </c>
      <c r="B186" s="34">
        <f t="shared" si="8"/>
        <v>1348.9</v>
      </c>
      <c r="C186" s="35">
        <v>621</v>
      </c>
      <c r="D186" s="34">
        <f t="shared" si="20"/>
        <v>1348.9</v>
      </c>
      <c r="E186" s="36">
        <v>44890</v>
      </c>
      <c r="F186" s="37">
        <v>1354.2</v>
      </c>
      <c r="G186" s="725">
        <v>44891</v>
      </c>
      <c r="H186" s="38">
        <f t="shared" si="0"/>
        <v>5.2999999999999545</v>
      </c>
      <c r="I186" s="5">
        <f t="shared" si="1"/>
        <v>2</v>
      </c>
      <c r="K186" s="33"/>
      <c r="L186" s="687">
        <v>44891</v>
      </c>
      <c r="M186" s="34">
        <v>186</v>
      </c>
      <c r="N186" s="37">
        <v>0</v>
      </c>
      <c r="O186" s="35">
        <v>144</v>
      </c>
      <c r="P186" s="39">
        <v>0.41</v>
      </c>
      <c r="Q186" s="47">
        <f t="shared" si="18"/>
        <v>42</v>
      </c>
      <c r="R186" s="41"/>
    </row>
    <row r="187" spans="1:18" ht="15.6" x14ac:dyDescent="0.3">
      <c r="A187" s="33">
        <v>186</v>
      </c>
      <c r="B187" s="34">
        <f t="shared" si="8"/>
        <v>1354.2</v>
      </c>
      <c r="C187" s="35">
        <v>623</v>
      </c>
      <c r="D187" s="34">
        <f t="shared" si="20"/>
        <v>1354.2</v>
      </c>
      <c r="E187" s="36">
        <v>44891</v>
      </c>
      <c r="F187" s="37">
        <v>1358.7</v>
      </c>
      <c r="G187" s="725">
        <v>44892</v>
      </c>
      <c r="H187" s="38">
        <f t="shared" si="0"/>
        <v>4.5</v>
      </c>
      <c r="I187" s="5">
        <f t="shared" si="1"/>
        <v>2</v>
      </c>
      <c r="K187" s="33"/>
      <c r="L187" s="687">
        <v>44892</v>
      </c>
      <c r="M187" s="34">
        <v>144</v>
      </c>
      <c r="N187" s="37">
        <v>0</v>
      </c>
      <c r="O187" s="35">
        <v>0</v>
      </c>
      <c r="P187" s="39">
        <v>0</v>
      </c>
      <c r="Q187" s="47">
        <f t="shared" si="18"/>
        <v>144</v>
      </c>
      <c r="R187" s="41"/>
    </row>
    <row r="188" spans="1:18" ht="15.6" x14ac:dyDescent="0.3">
      <c r="B188" s="34">
        <f t="shared" si="8"/>
        <v>1358.7</v>
      </c>
      <c r="C188" s="35">
        <v>625</v>
      </c>
      <c r="D188" s="34">
        <f t="shared" si="20"/>
        <v>1358.7</v>
      </c>
      <c r="E188" s="36">
        <v>44892</v>
      </c>
      <c r="F188" s="37">
        <v>1368</v>
      </c>
      <c r="G188" s="725">
        <v>44893</v>
      </c>
      <c r="H188" s="38">
        <f t="shared" si="0"/>
        <v>9.2999999999999545</v>
      </c>
      <c r="I188" s="5">
        <f t="shared" si="1"/>
        <v>3</v>
      </c>
      <c r="K188" s="33"/>
      <c r="L188" s="687">
        <v>44893</v>
      </c>
      <c r="M188" s="34">
        <v>0</v>
      </c>
      <c r="N188" s="37">
        <v>300</v>
      </c>
      <c r="O188" s="35">
        <v>350</v>
      </c>
      <c r="P188" s="39">
        <v>1</v>
      </c>
      <c r="Q188" s="47">
        <f t="shared" si="18"/>
        <v>-50</v>
      </c>
      <c r="R188" s="41"/>
    </row>
    <row r="189" spans="1:18" ht="15.6" x14ac:dyDescent="0.3">
      <c r="B189" s="34">
        <f t="shared" si="8"/>
        <v>1368</v>
      </c>
      <c r="C189" s="35">
        <v>628</v>
      </c>
      <c r="D189" s="34">
        <f t="shared" si="20"/>
        <v>1368</v>
      </c>
      <c r="E189" s="36">
        <v>44893</v>
      </c>
      <c r="F189" s="37">
        <v>1368.1</v>
      </c>
      <c r="G189" s="725">
        <v>44894</v>
      </c>
      <c r="H189" s="38">
        <f t="shared" si="0"/>
        <v>9.9999999999909051E-2</v>
      </c>
      <c r="I189" s="5">
        <f t="shared" si="1"/>
        <v>3</v>
      </c>
      <c r="K189" s="33"/>
      <c r="L189" s="687">
        <v>44894</v>
      </c>
      <c r="M189" s="34">
        <v>350</v>
      </c>
      <c r="N189" s="37">
        <v>0</v>
      </c>
      <c r="O189" s="35">
        <v>340</v>
      </c>
      <c r="P189" s="39">
        <v>0.97</v>
      </c>
      <c r="Q189" s="47">
        <f t="shared" si="18"/>
        <v>10</v>
      </c>
      <c r="R189" s="41"/>
    </row>
    <row r="190" spans="1:18" ht="15.6" x14ac:dyDescent="0.3">
      <c r="B190" s="34">
        <f t="shared" si="8"/>
        <v>1368.1</v>
      </c>
      <c r="C190" s="35">
        <v>631</v>
      </c>
      <c r="D190" s="34">
        <f t="shared" si="20"/>
        <v>1368.1</v>
      </c>
      <c r="E190" s="36">
        <v>44894</v>
      </c>
      <c r="F190" s="37">
        <v>1368.2</v>
      </c>
      <c r="G190" s="725">
        <v>44895</v>
      </c>
      <c r="H190" s="38">
        <f t="shared" si="0"/>
        <v>0.10000000000013642</v>
      </c>
      <c r="I190" s="5">
        <f t="shared" si="1"/>
        <v>1</v>
      </c>
      <c r="K190" s="33"/>
      <c r="L190" s="687">
        <v>44895</v>
      </c>
      <c r="M190" s="34">
        <v>340</v>
      </c>
      <c r="N190" s="37">
        <v>0</v>
      </c>
      <c r="O190" s="35">
        <v>347</v>
      </c>
      <c r="P190" s="39">
        <v>0.99</v>
      </c>
      <c r="Q190" s="47">
        <f t="shared" si="18"/>
        <v>-7</v>
      </c>
      <c r="R190" s="41"/>
    </row>
    <row r="191" spans="1:18" ht="15.6" x14ac:dyDescent="0.3">
      <c r="B191" s="34">
        <f t="shared" si="8"/>
        <v>1368.2</v>
      </c>
      <c r="C191" s="35">
        <v>632</v>
      </c>
      <c r="D191" s="34">
        <f t="shared" si="20"/>
        <v>1368.2</v>
      </c>
      <c r="E191" s="36">
        <v>44895</v>
      </c>
      <c r="F191" s="37">
        <v>1368.7</v>
      </c>
      <c r="G191" s="725">
        <v>44896</v>
      </c>
      <c r="H191" s="38">
        <f t="shared" si="0"/>
        <v>0.5</v>
      </c>
      <c r="I191" s="5">
        <f t="shared" si="1"/>
        <v>0</v>
      </c>
      <c r="K191" s="33"/>
      <c r="L191" s="687">
        <v>44896</v>
      </c>
      <c r="M191" s="34">
        <v>347</v>
      </c>
      <c r="N191" s="37">
        <v>0</v>
      </c>
      <c r="O191" s="35">
        <v>340</v>
      </c>
      <c r="P191" s="39">
        <v>0.97</v>
      </c>
      <c r="Q191" s="47">
        <f t="shared" si="18"/>
        <v>7</v>
      </c>
      <c r="R191" s="41"/>
    </row>
    <row r="192" spans="1:18" ht="15.6" x14ac:dyDescent="0.3">
      <c r="B192" s="34">
        <f t="shared" si="8"/>
        <v>1368.7</v>
      </c>
      <c r="C192" s="35">
        <v>632</v>
      </c>
      <c r="D192" s="34">
        <f t="shared" si="20"/>
        <v>1368.7</v>
      </c>
      <c r="E192" s="36">
        <v>44896</v>
      </c>
      <c r="F192" s="37">
        <v>1370.5</v>
      </c>
      <c r="G192" s="725">
        <v>44897</v>
      </c>
      <c r="H192" s="38">
        <f t="shared" si="0"/>
        <v>1.7999999999999545</v>
      </c>
      <c r="I192" s="5">
        <f t="shared" si="1"/>
        <v>2</v>
      </c>
      <c r="K192" s="33"/>
      <c r="L192" s="687">
        <v>44897</v>
      </c>
      <c r="M192" s="34">
        <v>340</v>
      </c>
      <c r="N192" s="37">
        <v>0</v>
      </c>
      <c r="O192" s="35">
        <v>263</v>
      </c>
      <c r="P192" s="39">
        <v>0.75</v>
      </c>
      <c r="Q192" s="47">
        <f t="shared" si="18"/>
        <v>77</v>
      </c>
      <c r="R192" s="41"/>
    </row>
    <row r="193" spans="2:19" ht="15.6" x14ac:dyDescent="0.3">
      <c r="B193" s="34">
        <f t="shared" si="8"/>
        <v>1370.5</v>
      </c>
      <c r="C193" s="35">
        <v>634</v>
      </c>
      <c r="D193" s="34">
        <f t="shared" si="20"/>
        <v>1370.5</v>
      </c>
      <c r="E193" s="36">
        <v>44897</v>
      </c>
      <c r="F193" s="37">
        <v>1374.8</v>
      </c>
      <c r="G193" s="725">
        <v>44898</v>
      </c>
      <c r="H193" s="38">
        <f t="shared" si="0"/>
        <v>4.2999999999999545</v>
      </c>
      <c r="I193" s="5">
        <f t="shared" si="1"/>
        <v>1</v>
      </c>
      <c r="K193" s="33"/>
      <c r="L193" s="687">
        <v>44898</v>
      </c>
      <c r="M193" s="34">
        <v>263</v>
      </c>
      <c r="N193" s="37">
        <v>0</v>
      </c>
      <c r="O193" s="35">
        <v>210</v>
      </c>
      <c r="P193" s="39">
        <v>0.6</v>
      </c>
      <c r="Q193" s="47">
        <f t="shared" si="18"/>
        <v>53</v>
      </c>
      <c r="R193" s="41"/>
    </row>
    <row r="194" spans="2:19" ht="15.6" x14ac:dyDescent="0.3">
      <c r="B194" s="34">
        <f t="shared" si="8"/>
        <v>1374.8</v>
      </c>
      <c r="C194" s="35">
        <v>635</v>
      </c>
      <c r="D194" s="34">
        <f t="shared" si="20"/>
        <v>1374.8</v>
      </c>
      <c r="E194" s="36">
        <v>44898</v>
      </c>
      <c r="F194" s="37">
        <v>1379</v>
      </c>
      <c r="G194" s="725">
        <v>44899</v>
      </c>
      <c r="H194" s="38">
        <f t="shared" si="0"/>
        <v>4.2000000000000455</v>
      </c>
      <c r="I194" s="5">
        <f t="shared" si="1"/>
        <v>1</v>
      </c>
      <c r="K194" s="33"/>
      <c r="L194" s="687">
        <v>44899</v>
      </c>
      <c r="M194" s="34">
        <v>210</v>
      </c>
      <c r="N194" s="37">
        <v>0</v>
      </c>
      <c r="O194" s="35">
        <v>231</v>
      </c>
      <c r="P194" s="39">
        <v>0.66</v>
      </c>
      <c r="Q194" s="47">
        <f t="shared" si="18"/>
        <v>-21</v>
      </c>
      <c r="R194" s="41"/>
    </row>
    <row r="195" spans="2:19" ht="15.6" x14ac:dyDescent="0.3">
      <c r="B195" s="34">
        <f t="shared" si="8"/>
        <v>1379</v>
      </c>
      <c r="C195" s="35">
        <v>636</v>
      </c>
      <c r="D195" s="34">
        <f t="shared" si="20"/>
        <v>1379</v>
      </c>
      <c r="E195" s="36">
        <v>44899</v>
      </c>
      <c r="F195" s="37">
        <v>1384.3</v>
      </c>
      <c r="G195" s="725">
        <v>44900</v>
      </c>
      <c r="H195" s="38">
        <f t="shared" si="0"/>
        <v>5.2999999999999545</v>
      </c>
      <c r="I195" s="5">
        <f t="shared" si="1"/>
        <v>1</v>
      </c>
      <c r="K195" s="33"/>
      <c r="L195" s="687">
        <v>44900</v>
      </c>
      <c r="M195" s="34">
        <v>231</v>
      </c>
      <c r="N195" s="37">
        <v>0</v>
      </c>
      <c r="O195" s="35">
        <v>168</v>
      </c>
      <c r="P195" s="39">
        <v>0.48</v>
      </c>
      <c r="Q195" s="47">
        <f t="shared" si="18"/>
        <v>63</v>
      </c>
      <c r="R195" s="41"/>
    </row>
    <row r="196" spans="2:19" ht="15.6" x14ac:dyDescent="0.3">
      <c r="B196" s="34">
        <f t="shared" si="8"/>
        <v>1384.3</v>
      </c>
      <c r="C196" s="35">
        <v>637</v>
      </c>
      <c r="D196" s="34">
        <f t="shared" si="20"/>
        <v>1384.3</v>
      </c>
      <c r="E196" s="36">
        <v>44900</v>
      </c>
      <c r="F196" s="37">
        <v>1388.4</v>
      </c>
      <c r="G196" s="725">
        <v>44901</v>
      </c>
      <c r="H196" s="38">
        <f t="shared" si="0"/>
        <v>4.1000000000001364</v>
      </c>
      <c r="I196" s="5">
        <f t="shared" si="1"/>
        <v>2</v>
      </c>
      <c r="K196" s="33"/>
      <c r="L196" s="687">
        <v>44901</v>
      </c>
      <c r="M196" s="34">
        <v>168</v>
      </c>
      <c r="N196" s="37">
        <v>300</v>
      </c>
      <c r="O196" s="35">
        <v>14</v>
      </c>
      <c r="P196" s="39">
        <v>0.04</v>
      </c>
      <c r="Q196" s="47">
        <f t="shared" si="18"/>
        <v>454</v>
      </c>
      <c r="R196" s="41"/>
    </row>
    <row r="197" spans="2:19" ht="15.6" x14ac:dyDescent="0.3">
      <c r="B197" s="34">
        <f t="shared" si="8"/>
        <v>1388.4</v>
      </c>
      <c r="C197" s="35">
        <v>639</v>
      </c>
      <c r="D197" s="34">
        <f t="shared" si="20"/>
        <v>1388.4</v>
      </c>
      <c r="E197" s="36">
        <v>44901</v>
      </c>
      <c r="F197" s="37">
        <v>1407</v>
      </c>
      <c r="G197" s="725">
        <v>44902</v>
      </c>
      <c r="H197" s="38">
        <f t="shared" si="0"/>
        <v>18.599999999999909</v>
      </c>
      <c r="I197" s="5">
        <f t="shared" si="1"/>
        <v>2</v>
      </c>
      <c r="K197" s="33"/>
      <c r="L197" s="687">
        <v>44902</v>
      </c>
      <c r="M197" s="34">
        <v>14</v>
      </c>
      <c r="N197" s="37">
        <v>300</v>
      </c>
      <c r="O197" s="35">
        <v>7</v>
      </c>
      <c r="P197" s="39">
        <v>0.02</v>
      </c>
      <c r="Q197" s="47">
        <f t="shared" si="18"/>
        <v>307</v>
      </c>
      <c r="R197" s="41"/>
    </row>
    <row r="198" spans="2:19" ht="15.6" x14ac:dyDescent="0.3">
      <c r="B198" s="34">
        <f t="shared" si="8"/>
        <v>1407</v>
      </c>
      <c r="C198" s="35">
        <v>641</v>
      </c>
      <c r="D198" s="34">
        <f t="shared" si="20"/>
        <v>1407</v>
      </c>
      <c r="E198" s="36">
        <v>44902</v>
      </c>
      <c r="F198" s="37">
        <v>1427.8</v>
      </c>
      <c r="G198" s="725">
        <v>44903</v>
      </c>
      <c r="H198" s="38">
        <f t="shared" si="0"/>
        <v>20.799999999999955</v>
      </c>
      <c r="I198" s="5">
        <f t="shared" si="1"/>
        <v>1</v>
      </c>
      <c r="K198" s="33"/>
      <c r="L198" s="687">
        <v>44903</v>
      </c>
      <c r="M198" s="34">
        <v>7</v>
      </c>
      <c r="N198" s="37">
        <v>310</v>
      </c>
      <c r="O198" s="35">
        <v>354</v>
      </c>
      <c r="P198" s="39">
        <v>1.01</v>
      </c>
      <c r="Q198" s="47">
        <f t="shared" si="18"/>
        <v>-37</v>
      </c>
      <c r="R198" s="41"/>
      <c r="S198" s="147"/>
    </row>
    <row r="199" spans="2:19" ht="15.6" x14ac:dyDescent="0.3">
      <c r="B199" s="34">
        <f t="shared" si="8"/>
        <v>1427.8</v>
      </c>
      <c r="C199" s="35">
        <v>642</v>
      </c>
      <c r="D199" s="34">
        <f t="shared" si="20"/>
        <v>1427.8</v>
      </c>
      <c r="E199" s="36">
        <v>44903</v>
      </c>
      <c r="F199" s="37">
        <v>1432.6</v>
      </c>
      <c r="G199" s="725">
        <v>44904</v>
      </c>
      <c r="H199" s="38">
        <f t="shared" si="0"/>
        <v>4.7999999999999545</v>
      </c>
      <c r="I199" s="5">
        <f t="shared" si="1"/>
        <v>2</v>
      </c>
      <c r="K199" s="33"/>
      <c r="L199" s="687">
        <v>44904</v>
      </c>
      <c r="M199" s="34">
        <v>354</v>
      </c>
      <c r="N199" s="37">
        <v>0</v>
      </c>
      <c r="O199" s="35">
        <v>252</v>
      </c>
      <c r="P199" s="39">
        <v>0.72</v>
      </c>
      <c r="Q199" s="47">
        <f t="shared" si="18"/>
        <v>102</v>
      </c>
      <c r="R199" s="41"/>
    </row>
    <row r="200" spans="2:19" ht="15.6" x14ac:dyDescent="0.3">
      <c r="B200" s="34">
        <f t="shared" si="8"/>
        <v>1432.6</v>
      </c>
      <c r="C200" s="35">
        <v>644</v>
      </c>
      <c r="D200" s="34">
        <f t="shared" si="20"/>
        <v>1432.6</v>
      </c>
      <c r="E200" s="36">
        <v>44904</v>
      </c>
      <c r="F200" s="37">
        <v>1442.6</v>
      </c>
      <c r="G200" s="725">
        <v>44905</v>
      </c>
      <c r="H200" s="38">
        <f t="shared" si="0"/>
        <v>10</v>
      </c>
      <c r="I200" s="5">
        <f t="shared" si="1"/>
        <v>1</v>
      </c>
      <c r="K200" s="33"/>
      <c r="L200" s="687">
        <v>44905</v>
      </c>
      <c r="M200" s="34">
        <v>252</v>
      </c>
      <c r="N200" s="37">
        <v>0</v>
      </c>
      <c r="O200" s="35">
        <v>182</v>
      </c>
      <c r="P200" s="39">
        <v>0.52</v>
      </c>
      <c r="Q200" s="47">
        <f t="shared" si="18"/>
        <v>70</v>
      </c>
      <c r="R200" s="41"/>
    </row>
    <row r="201" spans="2:19" ht="15.6" x14ac:dyDescent="0.3">
      <c r="B201" s="34">
        <f t="shared" si="8"/>
        <v>1442.6</v>
      </c>
      <c r="C201" s="35">
        <v>645</v>
      </c>
      <c r="D201" s="34">
        <f t="shared" si="20"/>
        <v>1442.6</v>
      </c>
      <c r="E201" s="36">
        <v>44905</v>
      </c>
      <c r="F201" s="37">
        <v>1447</v>
      </c>
      <c r="G201" s="725">
        <v>44906</v>
      </c>
      <c r="H201" s="38">
        <f t="shared" si="0"/>
        <v>4.4000000000000909</v>
      </c>
      <c r="I201" s="5">
        <f t="shared" si="1"/>
        <v>4</v>
      </c>
      <c r="K201" s="33"/>
      <c r="L201" s="687">
        <v>44906</v>
      </c>
      <c r="M201" s="34">
        <v>182</v>
      </c>
      <c r="N201" s="37">
        <v>0</v>
      </c>
      <c r="O201" s="35">
        <v>182</v>
      </c>
      <c r="P201" s="39">
        <v>0.52</v>
      </c>
      <c r="Q201" s="47">
        <f t="shared" si="18"/>
        <v>0</v>
      </c>
      <c r="R201" s="41"/>
    </row>
    <row r="202" spans="2:19" ht="15.6" x14ac:dyDescent="0.3">
      <c r="B202" s="34">
        <f t="shared" si="8"/>
        <v>1447</v>
      </c>
      <c r="C202" s="35">
        <v>649</v>
      </c>
      <c r="D202" s="34">
        <f t="shared" si="20"/>
        <v>1447</v>
      </c>
      <c r="E202" s="36">
        <v>44906</v>
      </c>
      <c r="F202" s="37">
        <v>1447</v>
      </c>
      <c r="G202" s="725">
        <v>44907</v>
      </c>
      <c r="H202" s="38">
        <f t="shared" si="0"/>
        <v>0</v>
      </c>
      <c r="I202" s="5">
        <f t="shared" si="1"/>
        <v>0</v>
      </c>
      <c r="K202" s="33"/>
      <c r="L202" s="687">
        <v>44907</v>
      </c>
      <c r="M202" s="34">
        <v>182</v>
      </c>
      <c r="N202" s="37">
        <v>0</v>
      </c>
      <c r="O202" s="35">
        <v>182</v>
      </c>
      <c r="P202" s="39">
        <v>0.52</v>
      </c>
      <c r="Q202" s="47">
        <f t="shared" si="18"/>
        <v>0</v>
      </c>
      <c r="R202" s="41"/>
    </row>
    <row r="203" spans="2:19" ht="15.6" x14ac:dyDescent="0.3">
      <c r="B203" s="34">
        <f t="shared" si="8"/>
        <v>1447</v>
      </c>
      <c r="C203" s="35">
        <v>649</v>
      </c>
      <c r="D203" s="34">
        <f t="shared" si="20"/>
        <v>1447</v>
      </c>
      <c r="E203" s="36">
        <v>44907</v>
      </c>
      <c r="F203" s="37">
        <v>1447.8</v>
      </c>
      <c r="G203" s="725">
        <v>44908</v>
      </c>
      <c r="H203" s="38">
        <f t="shared" si="0"/>
        <v>0.79999999999995453</v>
      </c>
      <c r="I203" s="5">
        <f t="shared" si="1"/>
        <v>1</v>
      </c>
      <c r="K203" s="33"/>
      <c r="L203" s="687">
        <v>44908</v>
      </c>
      <c r="M203" s="34">
        <v>182</v>
      </c>
      <c r="N203" s="37">
        <v>0</v>
      </c>
      <c r="O203" s="35">
        <v>102</v>
      </c>
      <c r="P203" s="39">
        <v>0.28999999999999998</v>
      </c>
      <c r="Q203" s="47">
        <f t="shared" si="18"/>
        <v>80</v>
      </c>
      <c r="R203" s="41"/>
    </row>
    <row r="204" spans="2:19" ht="15.6" x14ac:dyDescent="0.3">
      <c r="B204" s="34">
        <f t="shared" si="8"/>
        <v>1447.8</v>
      </c>
      <c r="C204" s="35">
        <v>650</v>
      </c>
      <c r="D204" s="34">
        <f t="shared" si="20"/>
        <v>1447.8</v>
      </c>
      <c r="E204" s="36">
        <v>44908</v>
      </c>
      <c r="F204" s="37">
        <v>1454.1</v>
      </c>
      <c r="G204" s="725">
        <v>44909</v>
      </c>
      <c r="H204" s="38">
        <f t="shared" si="0"/>
        <v>6.2999999999999545</v>
      </c>
      <c r="I204" s="5">
        <f t="shared" si="1"/>
        <v>3</v>
      </c>
      <c r="K204" s="33"/>
      <c r="L204" s="687">
        <v>44909</v>
      </c>
      <c r="M204" s="34">
        <v>102</v>
      </c>
      <c r="N204" s="37">
        <v>320</v>
      </c>
      <c r="O204" s="35">
        <v>347</v>
      </c>
      <c r="P204" s="39">
        <v>0.99</v>
      </c>
      <c r="Q204" s="47">
        <f t="shared" si="18"/>
        <v>75</v>
      </c>
      <c r="R204" s="41"/>
    </row>
    <row r="205" spans="2:19" ht="15.6" x14ac:dyDescent="0.3">
      <c r="B205" s="34">
        <f t="shared" si="8"/>
        <v>1454.1</v>
      </c>
      <c r="C205" s="35">
        <v>653</v>
      </c>
      <c r="D205" s="34">
        <f t="shared" si="20"/>
        <v>1454.1</v>
      </c>
      <c r="E205" s="36">
        <v>44909</v>
      </c>
      <c r="F205" s="37">
        <v>1463.1</v>
      </c>
      <c r="G205" s="725">
        <v>44910</v>
      </c>
      <c r="H205" s="38">
        <f t="shared" si="0"/>
        <v>9</v>
      </c>
      <c r="I205" s="5">
        <f t="shared" si="1"/>
        <v>5</v>
      </c>
      <c r="K205" s="33"/>
      <c r="L205" s="687">
        <v>44910</v>
      </c>
      <c r="M205" s="34">
        <v>347</v>
      </c>
      <c r="N205" s="37">
        <v>0</v>
      </c>
      <c r="O205" s="35">
        <v>284</v>
      </c>
      <c r="P205" s="39">
        <v>0.81</v>
      </c>
      <c r="Q205" s="47">
        <f t="shared" si="18"/>
        <v>63</v>
      </c>
      <c r="R205" s="41"/>
    </row>
    <row r="206" spans="2:19" ht="15.6" x14ac:dyDescent="0.3">
      <c r="B206" s="34">
        <f t="shared" si="8"/>
        <v>1463.1</v>
      </c>
      <c r="C206" s="35">
        <v>658</v>
      </c>
      <c r="D206" s="34">
        <f t="shared" si="20"/>
        <v>1463.1</v>
      </c>
      <c r="E206" s="36">
        <v>44910</v>
      </c>
      <c r="F206" s="37">
        <v>1468.4</v>
      </c>
      <c r="G206" s="725">
        <v>44911</v>
      </c>
      <c r="H206" s="38">
        <f t="shared" si="0"/>
        <v>5.3000000000001819</v>
      </c>
      <c r="I206" s="5">
        <f t="shared" si="1"/>
        <v>1</v>
      </c>
      <c r="K206" s="33"/>
      <c r="L206" s="687">
        <v>44911</v>
      </c>
      <c r="M206" s="34">
        <v>284</v>
      </c>
      <c r="N206" s="37">
        <v>0</v>
      </c>
      <c r="O206" s="35">
        <v>263</v>
      </c>
      <c r="P206" s="39">
        <v>0.75</v>
      </c>
      <c r="Q206" s="47">
        <f t="shared" si="18"/>
        <v>21</v>
      </c>
      <c r="R206" s="41"/>
    </row>
    <row r="207" spans="2:19" ht="15.6" x14ac:dyDescent="0.3">
      <c r="B207" s="34">
        <f t="shared" si="8"/>
        <v>1468.4</v>
      </c>
      <c r="C207" s="35">
        <v>659</v>
      </c>
      <c r="D207" s="34">
        <f t="shared" si="20"/>
        <v>1468.4</v>
      </c>
      <c r="E207" s="36">
        <v>44911</v>
      </c>
      <c r="F207" s="37">
        <v>1469.4</v>
      </c>
      <c r="G207" s="725">
        <v>44912</v>
      </c>
      <c r="H207" s="38">
        <f t="shared" si="0"/>
        <v>1</v>
      </c>
      <c r="I207" s="5">
        <f t="shared" si="1"/>
        <v>2</v>
      </c>
      <c r="K207" s="33"/>
      <c r="L207" s="687">
        <v>44912</v>
      </c>
      <c r="M207" s="34">
        <v>263</v>
      </c>
      <c r="N207" s="37">
        <v>0</v>
      </c>
      <c r="O207" s="35">
        <v>203</v>
      </c>
      <c r="P207" s="39">
        <v>0.57999999999999996</v>
      </c>
      <c r="Q207" s="47">
        <f t="shared" si="18"/>
        <v>60</v>
      </c>
      <c r="R207" s="41"/>
    </row>
    <row r="208" spans="2:19" ht="15.6" x14ac:dyDescent="0.3">
      <c r="B208" s="34">
        <f t="shared" si="8"/>
        <v>1469.4</v>
      </c>
      <c r="C208" s="35">
        <v>661</v>
      </c>
      <c r="D208" s="34">
        <f t="shared" si="20"/>
        <v>1469.4</v>
      </c>
      <c r="E208" s="36">
        <v>44912</v>
      </c>
      <c r="F208" s="37">
        <v>1476.3</v>
      </c>
      <c r="G208" s="725">
        <v>44913</v>
      </c>
      <c r="H208" s="38">
        <f t="shared" si="0"/>
        <v>6.8999999999998636</v>
      </c>
      <c r="I208" s="5">
        <f t="shared" si="1"/>
        <v>2</v>
      </c>
      <c r="K208" s="33"/>
      <c r="L208" s="687">
        <v>44913</v>
      </c>
      <c r="M208" s="34">
        <v>203</v>
      </c>
      <c r="N208" s="37">
        <v>0</v>
      </c>
      <c r="O208" s="35">
        <v>11</v>
      </c>
      <c r="P208" s="39">
        <v>0.03</v>
      </c>
      <c r="Q208" s="47">
        <f t="shared" si="18"/>
        <v>192</v>
      </c>
      <c r="R208" s="41"/>
    </row>
    <row r="209" spans="2:20" ht="15.6" x14ac:dyDescent="0.3">
      <c r="B209" s="34">
        <f t="shared" si="8"/>
        <v>1476.3</v>
      </c>
      <c r="C209" s="35">
        <v>663</v>
      </c>
      <c r="D209" s="34">
        <f t="shared" si="20"/>
        <v>1476.3</v>
      </c>
      <c r="E209" s="36">
        <v>44913</v>
      </c>
      <c r="F209" s="37">
        <v>1500.2</v>
      </c>
      <c r="G209" s="725">
        <v>44914</v>
      </c>
      <c r="H209" s="38">
        <f t="shared" si="0"/>
        <v>23.900000000000091</v>
      </c>
      <c r="I209" s="5">
        <f t="shared" si="1"/>
        <v>0</v>
      </c>
      <c r="K209" s="33"/>
      <c r="L209" s="687">
        <v>44914</v>
      </c>
      <c r="M209" s="34">
        <v>11</v>
      </c>
      <c r="N209" s="37">
        <v>315</v>
      </c>
      <c r="O209" s="35">
        <v>270</v>
      </c>
      <c r="P209" s="39">
        <v>0.77</v>
      </c>
      <c r="Q209" s="47">
        <f t="shared" si="18"/>
        <v>56</v>
      </c>
      <c r="R209" s="41"/>
    </row>
    <row r="210" spans="2:20" ht="15.6" x14ac:dyDescent="0.3">
      <c r="B210" s="34">
        <f t="shared" si="8"/>
        <v>1500.2</v>
      </c>
      <c r="C210" s="35">
        <v>663</v>
      </c>
      <c r="D210" s="34">
        <f t="shared" si="20"/>
        <v>1500.2</v>
      </c>
      <c r="E210" s="36">
        <v>44914</v>
      </c>
      <c r="F210" s="37">
        <v>1505.5</v>
      </c>
      <c r="G210" s="725">
        <v>44915</v>
      </c>
      <c r="H210" s="38">
        <f t="shared" si="0"/>
        <v>5.2999999999999545</v>
      </c>
      <c r="I210" s="5">
        <f t="shared" si="1"/>
        <v>2</v>
      </c>
      <c r="K210" s="33"/>
      <c r="L210" s="687">
        <v>44915</v>
      </c>
      <c r="M210" s="34">
        <v>270</v>
      </c>
      <c r="N210" s="37">
        <v>0</v>
      </c>
      <c r="O210" s="35">
        <v>214</v>
      </c>
      <c r="P210" s="39">
        <v>0.61</v>
      </c>
      <c r="Q210" s="47">
        <f t="shared" si="18"/>
        <v>56</v>
      </c>
      <c r="R210" s="41"/>
    </row>
    <row r="211" spans="2:20" ht="15.6" x14ac:dyDescent="0.3">
      <c r="B211" s="34">
        <f t="shared" si="8"/>
        <v>1505.5</v>
      </c>
      <c r="C211" s="35">
        <v>665</v>
      </c>
      <c r="D211" s="34">
        <f t="shared" si="20"/>
        <v>1505.5</v>
      </c>
      <c r="E211" s="36">
        <v>44915</v>
      </c>
      <c r="F211" s="37">
        <v>1509.1</v>
      </c>
      <c r="G211" s="725">
        <v>44916</v>
      </c>
      <c r="H211" s="38">
        <f t="shared" si="0"/>
        <v>3.5999999999999091</v>
      </c>
      <c r="I211" s="5">
        <f t="shared" si="1"/>
        <v>4</v>
      </c>
      <c r="K211" s="33"/>
      <c r="L211" s="687">
        <v>44916</v>
      </c>
      <c r="M211" s="34">
        <v>214</v>
      </c>
      <c r="N211" s="37">
        <v>0</v>
      </c>
      <c r="O211" s="35">
        <v>189</v>
      </c>
      <c r="P211" s="39">
        <v>0.54</v>
      </c>
      <c r="Q211" s="47">
        <f t="shared" si="18"/>
        <v>25</v>
      </c>
      <c r="R211" s="41"/>
    </row>
    <row r="212" spans="2:20" ht="15.6" x14ac:dyDescent="0.3">
      <c r="B212" s="34">
        <f t="shared" si="8"/>
        <v>1509.1</v>
      </c>
      <c r="C212" s="35">
        <v>669</v>
      </c>
      <c r="D212" s="34">
        <f t="shared" si="20"/>
        <v>1509.1</v>
      </c>
      <c r="E212" s="36">
        <v>44916</v>
      </c>
      <c r="F212" s="37">
        <v>1511.2</v>
      </c>
      <c r="G212" s="725">
        <v>44917</v>
      </c>
      <c r="H212" s="38">
        <f t="shared" si="0"/>
        <v>2.1000000000001364</v>
      </c>
      <c r="I212" s="5">
        <f t="shared" si="1"/>
        <v>1</v>
      </c>
      <c r="K212" s="33"/>
      <c r="L212" s="687">
        <v>44917</v>
      </c>
      <c r="M212" s="34">
        <v>189</v>
      </c>
      <c r="N212" s="37">
        <v>0</v>
      </c>
      <c r="O212" s="35">
        <v>189</v>
      </c>
      <c r="P212" s="39">
        <v>0.54</v>
      </c>
      <c r="Q212" s="47">
        <f t="shared" si="18"/>
        <v>0</v>
      </c>
      <c r="R212" s="41"/>
    </row>
    <row r="213" spans="2:20" ht="15.6" x14ac:dyDescent="0.3">
      <c r="B213" s="34">
        <f t="shared" si="8"/>
        <v>1511.2</v>
      </c>
      <c r="C213" s="35">
        <v>670</v>
      </c>
      <c r="D213" s="34">
        <f t="shared" si="20"/>
        <v>1511.2</v>
      </c>
      <c r="E213" s="36">
        <v>44917</v>
      </c>
      <c r="F213" s="37">
        <v>1512.1</v>
      </c>
      <c r="G213" s="725">
        <v>44918</v>
      </c>
      <c r="H213" s="38">
        <f t="shared" si="0"/>
        <v>0.89999999999986358</v>
      </c>
      <c r="I213" s="5">
        <f t="shared" si="1"/>
        <v>1</v>
      </c>
      <c r="K213" s="33"/>
      <c r="L213" s="687">
        <v>44918</v>
      </c>
      <c r="M213" s="34">
        <v>189</v>
      </c>
      <c r="N213" s="37">
        <v>0</v>
      </c>
      <c r="O213" s="35">
        <v>189</v>
      </c>
      <c r="P213" s="39">
        <v>0.54</v>
      </c>
      <c r="Q213" s="47">
        <f t="shared" si="18"/>
        <v>0</v>
      </c>
      <c r="R213" s="41"/>
    </row>
    <row r="214" spans="2:20" ht="15.6" x14ac:dyDescent="0.3">
      <c r="B214" s="34">
        <f t="shared" si="8"/>
        <v>1512.1</v>
      </c>
      <c r="C214" s="35">
        <v>671</v>
      </c>
      <c r="D214" s="34">
        <f t="shared" si="20"/>
        <v>1512.1</v>
      </c>
      <c r="E214" s="36">
        <v>44918</v>
      </c>
      <c r="F214" s="37">
        <v>1513.6</v>
      </c>
      <c r="G214" s="725">
        <v>44919</v>
      </c>
      <c r="H214" s="38">
        <f t="shared" si="0"/>
        <v>1.5</v>
      </c>
      <c r="I214" s="5">
        <f t="shared" si="1"/>
        <v>2</v>
      </c>
      <c r="K214" s="33"/>
      <c r="L214" s="687">
        <v>44919</v>
      </c>
      <c r="M214" s="34">
        <v>189</v>
      </c>
      <c r="N214" s="37">
        <v>0</v>
      </c>
      <c r="O214" s="35">
        <v>189</v>
      </c>
      <c r="P214" s="39">
        <v>0.54</v>
      </c>
      <c r="Q214" s="47">
        <f t="shared" si="18"/>
        <v>0</v>
      </c>
      <c r="R214" s="41"/>
    </row>
    <row r="215" spans="2:20" ht="15.6" x14ac:dyDescent="0.3">
      <c r="B215" s="34">
        <f t="shared" si="8"/>
        <v>1513.6</v>
      </c>
      <c r="C215" s="35">
        <v>673</v>
      </c>
      <c r="D215" s="34">
        <f t="shared" si="20"/>
        <v>1513.6</v>
      </c>
      <c r="E215" s="36">
        <v>44919</v>
      </c>
      <c r="F215" s="37">
        <v>1513.8</v>
      </c>
      <c r="G215" s="725">
        <v>44920</v>
      </c>
      <c r="H215" s="38">
        <f t="shared" si="0"/>
        <v>0.20000000000004547</v>
      </c>
      <c r="I215" s="5">
        <f t="shared" si="1"/>
        <v>1</v>
      </c>
      <c r="K215" s="33"/>
      <c r="L215" s="687">
        <v>44920</v>
      </c>
      <c r="M215" s="34">
        <v>189</v>
      </c>
      <c r="N215" s="37">
        <v>0</v>
      </c>
      <c r="O215" s="35">
        <v>189</v>
      </c>
      <c r="P215" s="39">
        <v>0.54</v>
      </c>
      <c r="Q215" s="47">
        <f t="shared" si="18"/>
        <v>0</v>
      </c>
      <c r="R215" s="41"/>
    </row>
    <row r="216" spans="2:20" ht="15.6" x14ac:dyDescent="0.3">
      <c r="B216" s="34">
        <f t="shared" si="8"/>
        <v>1513.8</v>
      </c>
      <c r="C216" s="35">
        <v>674</v>
      </c>
      <c r="D216" s="34">
        <f t="shared" si="20"/>
        <v>1513.8</v>
      </c>
      <c r="E216" s="36">
        <v>44920</v>
      </c>
      <c r="F216" s="37">
        <v>1513.8</v>
      </c>
      <c r="G216" s="725">
        <v>44921</v>
      </c>
      <c r="H216" s="38">
        <f t="shared" si="0"/>
        <v>0</v>
      </c>
      <c r="I216" s="5">
        <f t="shared" si="1"/>
        <v>0</v>
      </c>
      <c r="K216" s="33"/>
      <c r="L216" s="687">
        <v>44921</v>
      </c>
      <c r="M216" s="34">
        <v>189</v>
      </c>
      <c r="N216" s="37">
        <v>0</v>
      </c>
      <c r="O216" s="35">
        <v>189</v>
      </c>
      <c r="P216" s="39">
        <v>0.54</v>
      </c>
      <c r="Q216" s="47">
        <f t="shared" si="18"/>
        <v>0</v>
      </c>
      <c r="R216" s="41"/>
    </row>
    <row r="217" spans="2:20" ht="15.6" x14ac:dyDescent="0.3">
      <c r="B217" s="34">
        <f t="shared" si="8"/>
        <v>1513.8</v>
      </c>
      <c r="C217" s="35">
        <v>674</v>
      </c>
      <c r="D217" s="34">
        <f t="shared" si="20"/>
        <v>1513.8</v>
      </c>
      <c r="E217" s="36">
        <v>44921</v>
      </c>
      <c r="F217" s="37">
        <v>1514.1</v>
      </c>
      <c r="G217" s="725">
        <v>44922</v>
      </c>
      <c r="H217" s="38">
        <f t="shared" si="0"/>
        <v>0.29999999999995453</v>
      </c>
      <c r="I217" s="5">
        <f t="shared" si="1"/>
        <v>2</v>
      </c>
      <c r="K217" s="33"/>
      <c r="L217" s="687">
        <v>44922</v>
      </c>
      <c r="M217" s="34">
        <v>189</v>
      </c>
      <c r="N217" s="37">
        <v>300</v>
      </c>
      <c r="O217" s="35">
        <v>461</v>
      </c>
      <c r="P217" s="39">
        <v>0.46</v>
      </c>
      <c r="Q217" s="47">
        <f t="shared" si="18"/>
        <v>28</v>
      </c>
      <c r="R217" s="41"/>
    </row>
    <row r="218" spans="2:20" ht="15.6" x14ac:dyDescent="0.3">
      <c r="B218" s="34">
        <f t="shared" si="8"/>
        <v>1514.1</v>
      </c>
      <c r="C218" s="35">
        <v>676</v>
      </c>
      <c r="D218" s="34">
        <f t="shared" si="20"/>
        <v>1514.1</v>
      </c>
      <c r="E218" s="36">
        <v>44922</v>
      </c>
      <c r="F218" s="37">
        <v>1514.1</v>
      </c>
      <c r="G218" s="725">
        <v>44923</v>
      </c>
      <c r="H218" s="38">
        <f t="shared" si="0"/>
        <v>0</v>
      </c>
      <c r="I218" s="5">
        <f t="shared" si="1"/>
        <v>0</v>
      </c>
      <c r="K218" s="33"/>
      <c r="L218" s="687">
        <v>44923</v>
      </c>
      <c r="M218" s="34">
        <v>461</v>
      </c>
      <c r="N218" s="37">
        <v>0</v>
      </c>
      <c r="O218" s="35">
        <v>437</v>
      </c>
      <c r="P218" s="39">
        <v>0.39</v>
      </c>
      <c r="Q218" s="47">
        <f t="shared" si="18"/>
        <v>24</v>
      </c>
      <c r="R218" s="41"/>
    </row>
    <row r="219" spans="2:20" ht="15.6" x14ac:dyDescent="0.3">
      <c r="B219" s="34">
        <f t="shared" si="8"/>
        <v>1514.1</v>
      </c>
      <c r="C219" s="35">
        <v>676</v>
      </c>
      <c r="D219" s="34">
        <f t="shared" si="20"/>
        <v>1514.1</v>
      </c>
      <c r="E219" s="36">
        <v>44923</v>
      </c>
      <c r="F219" s="37">
        <v>1520.3</v>
      </c>
      <c r="G219" s="725">
        <v>44924</v>
      </c>
      <c r="H219" s="38">
        <f t="shared" si="0"/>
        <v>6.2000000000000455</v>
      </c>
      <c r="I219" s="5">
        <f t="shared" si="1"/>
        <v>2</v>
      </c>
      <c r="K219" s="33"/>
      <c r="L219" s="687">
        <v>44924</v>
      </c>
      <c r="M219" s="34">
        <v>437</v>
      </c>
      <c r="N219" s="37">
        <v>0</v>
      </c>
      <c r="O219" s="35">
        <v>388</v>
      </c>
      <c r="P219" s="39">
        <v>0.25</v>
      </c>
      <c r="Q219" s="47">
        <f t="shared" si="18"/>
        <v>49</v>
      </c>
      <c r="R219" s="41"/>
    </row>
    <row r="220" spans="2:20" ht="15.6" x14ac:dyDescent="0.3">
      <c r="B220" s="34">
        <f t="shared" si="8"/>
        <v>1520.3</v>
      </c>
      <c r="C220" s="35">
        <v>678</v>
      </c>
      <c r="D220" s="34">
        <f t="shared" si="20"/>
        <v>1520.3</v>
      </c>
      <c r="E220" s="36">
        <v>44924</v>
      </c>
      <c r="F220" s="37">
        <v>1521.2</v>
      </c>
      <c r="G220" s="725">
        <v>44925</v>
      </c>
      <c r="H220" s="38">
        <f t="shared" si="0"/>
        <v>0.90000000000009095</v>
      </c>
      <c r="I220" s="5">
        <f t="shared" si="1"/>
        <v>2</v>
      </c>
      <c r="K220" s="33"/>
      <c r="L220" s="687">
        <v>44925</v>
      </c>
      <c r="M220" s="34">
        <v>388</v>
      </c>
      <c r="N220" s="37">
        <v>0</v>
      </c>
      <c r="O220" s="35">
        <v>388</v>
      </c>
      <c r="P220" s="39">
        <v>0.25</v>
      </c>
      <c r="Q220" s="47">
        <f t="shared" si="18"/>
        <v>0</v>
      </c>
      <c r="R220" s="41"/>
    </row>
    <row r="221" spans="2:20" ht="15.6" x14ac:dyDescent="0.3">
      <c r="B221" s="34">
        <f t="shared" si="8"/>
        <v>1521.2</v>
      </c>
      <c r="C221" s="35">
        <v>680</v>
      </c>
      <c r="D221" s="34">
        <f t="shared" si="20"/>
        <v>1521.2</v>
      </c>
      <c r="E221" s="36">
        <v>44925</v>
      </c>
      <c r="F221" s="37">
        <v>1521.8</v>
      </c>
      <c r="G221" s="725">
        <v>44926</v>
      </c>
      <c r="H221" s="38">
        <f t="shared" si="0"/>
        <v>0.59999999999990905</v>
      </c>
      <c r="I221" s="5">
        <f t="shared" si="1"/>
        <v>2</v>
      </c>
      <c r="K221" s="33"/>
      <c r="L221" s="687">
        <v>44926</v>
      </c>
      <c r="M221" s="34">
        <f t="shared" ref="M221:M475" si="21">(O220)</f>
        <v>388</v>
      </c>
      <c r="N221" s="37">
        <v>0</v>
      </c>
      <c r="O221" s="35">
        <v>388</v>
      </c>
      <c r="P221" s="39">
        <v>0.25</v>
      </c>
      <c r="Q221" s="47">
        <f t="shared" si="18"/>
        <v>0</v>
      </c>
      <c r="R221" s="41"/>
    </row>
    <row r="222" spans="2:20" ht="15.6" x14ac:dyDescent="0.3">
      <c r="B222" s="34">
        <f t="shared" si="8"/>
        <v>1521.8</v>
      </c>
      <c r="C222" s="35">
        <v>682</v>
      </c>
      <c r="D222" s="34">
        <f t="shared" si="20"/>
        <v>1521.8</v>
      </c>
      <c r="E222" s="36">
        <v>44926</v>
      </c>
      <c r="F222" s="37">
        <v>1521.8</v>
      </c>
      <c r="G222" s="725">
        <v>44927</v>
      </c>
      <c r="H222" s="38">
        <f t="shared" si="0"/>
        <v>0</v>
      </c>
      <c r="I222" s="5">
        <f t="shared" si="1"/>
        <v>0</v>
      </c>
      <c r="K222" s="33"/>
      <c r="L222" s="687">
        <v>44927</v>
      </c>
      <c r="M222" s="34">
        <f t="shared" si="21"/>
        <v>388</v>
      </c>
      <c r="N222" s="37">
        <v>0</v>
      </c>
      <c r="O222" s="35">
        <v>388</v>
      </c>
      <c r="P222" s="39">
        <v>0.25</v>
      </c>
      <c r="Q222" s="47">
        <f t="shared" si="18"/>
        <v>0</v>
      </c>
      <c r="R222" s="41"/>
      <c r="T222" s="147">
        <f>SUM(Q222:Q311)</f>
        <v>8885</v>
      </c>
    </row>
    <row r="223" spans="2:20" ht="15.6" x14ac:dyDescent="0.3">
      <c r="B223" s="34">
        <f t="shared" si="8"/>
        <v>1521.8</v>
      </c>
      <c r="C223" s="35">
        <v>682</v>
      </c>
      <c r="D223" s="34">
        <f t="shared" si="20"/>
        <v>1521.8</v>
      </c>
      <c r="E223" s="36">
        <v>44927</v>
      </c>
      <c r="F223" s="37">
        <v>1521.8</v>
      </c>
      <c r="G223" s="725">
        <v>44928</v>
      </c>
      <c r="H223" s="38">
        <f t="shared" si="0"/>
        <v>0</v>
      </c>
      <c r="I223" s="5">
        <f t="shared" si="1"/>
        <v>0</v>
      </c>
      <c r="J223" s="48">
        <f>SUM(H223:H587)</f>
        <v>2156.8000000000002</v>
      </c>
      <c r="K223" s="33"/>
      <c r="L223" s="687">
        <v>44928</v>
      </c>
      <c r="M223" s="34">
        <f t="shared" si="21"/>
        <v>388</v>
      </c>
      <c r="N223" s="37">
        <v>0</v>
      </c>
      <c r="O223" s="35">
        <v>347</v>
      </c>
      <c r="P223" s="39">
        <v>0.99</v>
      </c>
      <c r="Q223" s="47">
        <f t="shared" si="18"/>
        <v>41</v>
      </c>
      <c r="R223" s="41"/>
    </row>
    <row r="224" spans="2:20" ht="15.6" x14ac:dyDescent="0.3">
      <c r="B224" s="34">
        <f t="shared" si="8"/>
        <v>1521.8</v>
      </c>
      <c r="C224" s="35">
        <v>682</v>
      </c>
      <c r="D224" s="34">
        <f t="shared" si="20"/>
        <v>1521.8</v>
      </c>
      <c r="E224" s="36">
        <v>44928</v>
      </c>
      <c r="F224" s="37">
        <v>1523.9</v>
      </c>
      <c r="G224" s="725">
        <v>44929</v>
      </c>
      <c r="H224" s="38">
        <f t="shared" si="0"/>
        <v>2.1000000000001364</v>
      </c>
      <c r="I224" s="5">
        <f t="shared" si="1"/>
        <v>3</v>
      </c>
      <c r="K224" s="33"/>
      <c r="L224" s="687">
        <v>44929</v>
      </c>
      <c r="M224" s="34">
        <f t="shared" si="21"/>
        <v>347</v>
      </c>
      <c r="N224" s="37">
        <v>0</v>
      </c>
      <c r="O224" s="35">
        <v>347</v>
      </c>
      <c r="P224" s="39">
        <v>0.99</v>
      </c>
      <c r="Q224" s="47">
        <f t="shared" si="18"/>
        <v>0</v>
      </c>
      <c r="R224" s="41"/>
      <c r="T224" s="147">
        <f>SUM(Q222:Q311)</f>
        <v>8885</v>
      </c>
    </row>
    <row r="225" spans="2:20" ht="15.6" x14ac:dyDescent="0.3">
      <c r="B225" s="34">
        <f t="shared" si="8"/>
        <v>1523.9</v>
      </c>
      <c r="C225" s="35">
        <v>685</v>
      </c>
      <c r="D225" s="34">
        <f t="shared" si="20"/>
        <v>1523.9</v>
      </c>
      <c r="E225" s="36">
        <v>44929</v>
      </c>
      <c r="F225" s="37">
        <v>1524.2</v>
      </c>
      <c r="G225" s="725">
        <v>44930</v>
      </c>
      <c r="H225" s="38">
        <f t="shared" si="0"/>
        <v>0.29999999999995453</v>
      </c>
      <c r="I225" s="5">
        <f t="shared" si="1"/>
        <v>2</v>
      </c>
      <c r="K225" s="33"/>
      <c r="L225" s="687">
        <v>44930</v>
      </c>
      <c r="M225" s="34">
        <f t="shared" si="21"/>
        <v>347</v>
      </c>
      <c r="N225" s="37">
        <v>0</v>
      </c>
      <c r="O225" s="35">
        <v>214</v>
      </c>
      <c r="P225" s="39">
        <v>0.61</v>
      </c>
      <c r="Q225" s="47">
        <f t="shared" si="18"/>
        <v>133</v>
      </c>
      <c r="R225" s="41"/>
    </row>
    <row r="226" spans="2:20" ht="15.6" x14ac:dyDescent="0.3">
      <c r="B226" s="34">
        <f t="shared" si="8"/>
        <v>1524.2</v>
      </c>
      <c r="C226" s="35">
        <v>687</v>
      </c>
      <c r="D226" s="34">
        <f t="shared" si="20"/>
        <v>1524.2</v>
      </c>
      <c r="E226" s="36">
        <v>44930</v>
      </c>
      <c r="F226" s="37">
        <v>1532.2</v>
      </c>
      <c r="G226" s="725">
        <v>44931</v>
      </c>
      <c r="H226" s="38">
        <f t="shared" si="0"/>
        <v>8</v>
      </c>
      <c r="I226" s="5">
        <f t="shared" si="1"/>
        <v>1</v>
      </c>
      <c r="K226" s="33"/>
      <c r="L226" s="687">
        <v>44931</v>
      </c>
      <c r="M226" s="34">
        <f t="shared" si="21"/>
        <v>214</v>
      </c>
      <c r="N226" s="37">
        <v>0</v>
      </c>
      <c r="O226" s="35">
        <v>88</v>
      </c>
      <c r="P226" s="39">
        <v>0.25</v>
      </c>
      <c r="Q226" s="47">
        <f t="shared" si="18"/>
        <v>126</v>
      </c>
      <c r="R226" s="41"/>
    </row>
    <row r="227" spans="2:20" ht="15.6" x14ac:dyDescent="0.3">
      <c r="B227" s="34">
        <f t="shared" si="8"/>
        <v>1532.2</v>
      </c>
      <c r="C227" s="35">
        <v>688</v>
      </c>
      <c r="D227" s="34">
        <f t="shared" si="20"/>
        <v>1532.2</v>
      </c>
      <c r="E227" s="36">
        <v>44931</v>
      </c>
      <c r="F227" s="37">
        <v>1547.9</v>
      </c>
      <c r="G227" s="725">
        <v>44932</v>
      </c>
      <c r="H227" s="38">
        <f t="shared" si="0"/>
        <v>15.700000000000045</v>
      </c>
      <c r="I227" s="5">
        <f t="shared" si="1"/>
        <v>1</v>
      </c>
      <c r="K227" s="33"/>
      <c r="L227" s="687">
        <v>44932</v>
      </c>
      <c r="M227" s="34">
        <f t="shared" si="21"/>
        <v>88</v>
      </c>
      <c r="N227" s="37">
        <v>500</v>
      </c>
      <c r="O227" s="35">
        <v>627</v>
      </c>
      <c r="P227" s="39">
        <v>0.99</v>
      </c>
      <c r="Q227" s="47">
        <f t="shared" si="18"/>
        <v>-39</v>
      </c>
      <c r="R227" s="41">
        <v>280</v>
      </c>
    </row>
    <row r="228" spans="2:20" ht="15.6" x14ac:dyDescent="0.3">
      <c r="B228" s="34">
        <f t="shared" si="8"/>
        <v>1547.9</v>
      </c>
      <c r="C228" s="35">
        <v>689</v>
      </c>
      <c r="D228" s="34">
        <f t="shared" si="20"/>
        <v>1547.9</v>
      </c>
      <c r="E228" s="36">
        <v>44932</v>
      </c>
      <c r="F228" s="37">
        <v>1550.1</v>
      </c>
      <c r="G228" s="725">
        <v>44933</v>
      </c>
      <c r="H228" s="38">
        <f t="shared" si="0"/>
        <v>2.1999999999998181</v>
      </c>
      <c r="I228" s="5">
        <f t="shared" si="1"/>
        <v>2</v>
      </c>
      <c r="K228" s="33"/>
      <c r="L228" s="687">
        <v>44933</v>
      </c>
      <c r="M228" s="34">
        <f t="shared" si="21"/>
        <v>627</v>
      </c>
      <c r="N228" s="37">
        <v>0</v>
      </c>
      <c r="O228" s="35">
        <v>627</v>
      </c>
      <c r="P228" s="39">
        <v>0.99</v>
      </c>
      <c r="Q228" s="47">
        <f t="shared" si="18"/>
        <v>0</v>
      </c>
      <c r="R228" s="41"/>
    </row>
    <row r="229" spans="2:20" ht="15.6" x14ac:dyDescent="0.3">
      <c r="B229" s="34">
        <f t="shared" si="8"/>
        <v>1550.1</v>
      </c>
      <c r="C229" s="35">
        <v>691</v>
      </c>
      <c r="D229" s="34">
        <f t="shared" si="20"/>
        <v>1550.1</v>
      </c>
      <c r="E229" s="36">
        <v>44933</v>
      </c>
      <c r="F229" s="37">
        <v>1550.2</v>
      </c>
      <c r="G229" s="725">
        <v>44934</v>
      </c>
      <c r="H229" s="38">
        <f t="shared" si="0"/>
        <v>0.10000000000013642</v>
      </c>
      <c r="I229" s="5">
        <f t="shared" si="1"/>
        <v>1</v>
      </c>
      <c r="K229" s="33"/>
      <c r="L229" s="687">
        <v>44934</v>
      </c>
      <c r="M229" s="34">
        <f t="shared" si="21"/>
        <v>627</v>
      </c>
      <c r="N229" s="37">
        <v>0</v>
      </c>
      <c r="O229" s="35">
        <v>539</v>
      </c>
      <c r="P229" s="39">
        <v>0.74</v>
      </c>
      <c r="Q229" s="47">
        <f t="shared" si="18"/>
        <v>88</v>
      </c>
      <c r="R229" s="41"/>
    </row>
    <row r="230" spans="2:20" ht="15.6" x14ac:dyDescent="0.3">
      <c r="B230" s="34">
        <f t="shared" si="8"/>
        <v>1550.2</v>
      </c>
      <c r="C230" s="35">
        <v>692</v>
      </c>
      <c r="D230" s="34">
        <f t="shared" si="20"/>
        <v>1550.2</v>
      </c>
      <c r="E230" s="36">
        <v>44934</v>
      </c>
      <c r="F230" s="37">
        <v>1556</v>
      </c>
      <c r="G230" s="725">
        <v>44935</v>
      </c>
      <c r="H230" s="38">
        <f t="shared" si="0"/>
        <v>5.7999999999999545</v>
      </c>
      <c r="I230" s="5">
        <f t="shared" si="1"/>
        <v>3</v>
      </c>
      <c r="K230" s="33"/>
      <c r="L230" s="687">
        <v>44935</v>
      </c>
      <c r="M230" s="34">
        <f t="shared" si="21"/>
        <v>539</v>
      </c>
      <c r="N230" s="37">
        <v>0</v>
      </c>
      <c r="O230" s="35">
        <v>494</v>
      </c>
      <c r="P230" s="39">
        <v>0.61</v>
      </c>
      <c r="Q230" s="47">
        <f t="shared" si="18"/>
        <v>45</v>
      </c>
      <c r="R230" s="41"/>
      <c r="T230" s="48">
        <f>SUM(H223:H253)</f>
        <v>231.60000000000014</v>
      </c>
    </row>
    <row r="231" spans="2:20" ht="15.6" x14ac:dyDescent="0.3">
      <c r="B231" s="34">
        <f t="shared" si="8"/>
        <v>1556</v>
      </c>
      <c r="C231" s="35">
        <v>695</v>
      </c>
      <c r="D231" s="34">
        <f t="shared" si="20"/>
        <v>1556</v>
      </c>
      <c r="E231" s="36">
        <v>44935</v>
      </c>
      <c r="F231" s="37">
        <v>1558.5</v>
      </c>
      <c r="G231" s="725">
        <v>44936</v>
      </c>
      <c r="H231" s="38">
        <f t="shared" si="0"/>
        <v>2.5</v>
      </c>
      <c r="I231" s="5">
        <f t="shared" si="1"/>
        <v>2</v>
      </c>
      <c r="K231" s="33"/>
      <c r="L231" s="687">
        <v>44936</v>
      </c>
      <c r="M231" s="34">
        <f t="shared" si="21"/>
        <v>494</v>
      </c>
      <c r="N231" s="37">
        <v>0</v>
      </c>
      <c r="O231" s="35">
        <v>406</v>
      </c>
      <c r="P231" s="39">
        <v>0.36</v>
      </c>
      <c r="Q231" s="47">
        <f t="shared" si="18"/>
        <v>88</v>
      </c>
      <c r="R231" s="41"/>
    </row>
    <row r="232" spans="2:20" ht="15.6" x14ac:dyDescent="0.3">
      <c r="B232" s="34">
        <f t="shared" si="8"/>
        <v>1558.5</v>
      </c>
      <c r="C232" s="35">
        <v>697</v>
      </c>
      <c r="D232" s="34">
        <f t="shared" si="20"/>
        <v>1558.5</v>
      </c>
      <c r="E232" s="36">
        <v>44936</v>
      </c>
      <c r="F232" s="37">
        <v>1566.7</v>
      </c>
      <c r="G232" s="725">
        <v>44937</v>
      </c>
      <c r="H232" s="38">
        <f t="shared" si="0"/>
        <v>8.2000000000000455</v>
      </c>
      <c r="I232" s="5">
        <f t="shared" si="1"/>
        <v>3</v>
      </c>
      <c r="K232" s="33"/>
      <c r="L232" s="687">
        <v>44937</v>
      </c>
      <c r="M232" s="34">
        <f t="shared" si="21"/>
        <v>406</v>
      </c>
      <c r="N232" s="37">
        <v>0</v>
      </c>
      <c r="O232" s="35">
        <v>406</v>
      </c>
      <c r="P232" s="39">
        <v>0.36</v>
      </c>
      <c r="Q232" s="47">
        <f t="shared" si="18"/>
        <v>0</v>
      </c>
      <c r="R232" s="41"/>
    </row>
    <row r="233" spans="2:20" ht="15.6" x14ac:dyDescent="0.3">
      <c r="B233" s="34">
        <f t="shared" si="8"/>
        <v>1566.7</v>
      </c>
      <c r="C233" s="35">
        <v>700</v>
      </c>
      <c r="D233" s="34">
        <f t="shared" si="20"/>
        <v>1566.7</v>
      </c>
      <c r="E233" s="36">
        <v>44937</v>
      </c>
      <c r="F233" s="37">
        <v>1567.3</v>
      </c>
      <c r="G233" s="725">
        <v>44938</v>
      </c>
      <c r="H233" s="38">
        <f t="shared" si="0"/>
        <v>0.59999999999990905</v>
      </c>
      <c r="I233" s="5">
        <f t="shared" si="1"/>
        <v>1</v>
      </c>
      <c r="K233" s="33"/>
      <c r="L233" s="687">
        <v>44938</v>
      </c>
      <c r="M233" s="34">
        <f t="shared" si="21"/>
        <v>406</v>
      </c>
      <c r="N233" s="37">
        <v>0</v>
      </c>
      <c r="O233" s="35">
        <v>280</v>
      </c>
      <c r="P233" s="39">
        <v>0</v>
      </c>
      <c r="Q233" s="47">
        <f t="shared" si="18"/>
        <v>126</v>
      </c>
      <c r="R233" s="41"/>
    </row>
    <row r="234" spans="2:20" ht="15.6" x14ac:dyDescent="0.3">
      <c r="B234" s="34">
        <f t="shared" si="8"/>
        <v>1567.3</v>
      </c>
      <c r="C234" s="35">
        <v>701</v>
      </c>
      <c r="D234" s="34">
        <f t="shared" si="20"/>
        <v>1567.3</v>
      </c>
      <c r="E234" s="36">
        <v>44938</v>
      </c>
      <c r="F234" s="37">
        <v>1574.7</v>
      </c>
      <c r="G234" s="725">
        <v>44939</v>
      </c>
      <c r="H234" s="38">
        <f t="shared" si="0"/>
        <v>7.4000000000000909</v>
      </c>
      <c r="I234" s="5">
        <f t="shared" si="1"/>
        <v>6</v>
      </c>
      <c r="K234" s="33"/>
      <c r="L234" s="687">
        <v>44939</v>
      </c>
      <c r="M234" s="34">
        <f t="shared" si="21"/>
        <v>280</v>
      </c>
      <c r="N234" s="37">
        <v>0</v>
      </c>
      <c r="O234" s="35">
        <v>280</v>
      </c>
      <c r="P234" s="39">
        <v>0.99</v>
      </c>
      <c r="Q234" s="47">
        <f t="shared" si="18"/>
        <v>0</v>
      </c>
      <c r="R234" s="41"/>
    </row>
    <row r="235" spans="2:20" ht="15.6" x14ac:dyDescent="0.3">
      <c r="B235" s="34">
        <f t="shared" si="8"/>
        <v>1574.7</v>
      </c>
      <c r="C235" s="35">
        <v>707</v>
      </c>
      <c r="D235" s="34">
        <f t="shared" si="20"/>
        <v>1574.7</v>
      </c>
      <c r="E235" s="36">
        <v>44939</v>
      </c>
      <c r="F235" s="37">
        <v>1576.4</v>
      </c>
      <c r="G235" s="725">
        <v>44940</v>
      </c>
      <c r="H235" s="38">
        <f t="shared" si="0"/>
        <v>1.7000000000000455</v>
      </c>
      <c r="I235" s="5">
        <f t="shared" si="1"/>
        <v>0</v>
      </c>
      <c r="K235" s="33"/>
      <c r="L235" s="687">
        <v>44940</v>
      </c>
      <c r="M235" s="34">
        <f t="shared" si="21"/>
        <v>280</v>
      </c>
      <c r="N235" s="37">
        <v>0</v>
      </c>
      <c r="O235" s="35">
        <v>189</v>
      </c>
      <c r="P235" s="39">
        <v>0.54</v>
      </c>
      <c r="Q235" s="47">
        <f t="shared" si="18"/>
        <v>91</v>
      </c>
      <c r="R235" s="41"/>
    </row>
    <row r="236" spans="2:20" ht="15.6" x14ac:dyDescent="0.3">
      <c r="B236" s="34">
        <f t="shared" si="8"/>
        <v>1576.4</v>
      </c>
      <c r="C236" s="35">
        <v>707</v>
      </c>
      <c r="D236" s="34">
        <f t="shared" si="20"/>
        <v>1576.4</v>
      </c>
      <c r="E236" s="36">
        <v>44940</v>
      </c>
      <c r="F236" s="37">
        <v>1588.4</v>
      </c>
      <c r="G236" s="725">
        <v>44941</v>
      </c>
      <c r="H236" s="38">
        <f t="shared" si="0"/>
        <v>12</v>
      </c>
      <c r="I236" s="5">
        <f t="shared" si="1"/>
        <v>1</v>
      </c>
      <c r="K236" s="33"/>
      <c r="L236" s="687">
        <v>44941</v>
      </c>
      <c r="M236" s="34">
        <f t="shared" si="21"/>
        <v>189</v>
      </c>
      <c r="N236" s="37">
        <v>0</v>
      </c>
      <c r="O236" s="35">
        <v>84</v>
      </c>
      <c r="P236" s="39">
        <v>0.24</v>
      </c>
      <c r="Q236" s="47">
        <f t="shared" si="18"/>
        <v>105</v>
      </c>
      <c r="R236" s="41"/>
    </row>
    <row r="237" spans="2:20" ht="15.6" x14ac:dyDescent="0.3">
      <c r="B237" s="34">
        <f t="shared" si="8"/>
        <v>1588.4</v>
      </c>
      <c r="C237" s="35">
        <v>708</v>
      </c>
      <c r="D237" s="34">
        <f t="shared" si="20"/>
        <v>1588.4</v>
      </c>
      <c r="E237" s="36">
        <v>44941</v>
      </c>
      <c r="F237" s="37">
        <v>1597.7</v>
      </c>
      <c r="G237" s="725">
        <v>44942</v>
      </c>
      <c r="H237" s="38">
        <f t="shared" si="0"/>
        <v>9.2999999999999545</v>
      </c>
      <c r="I237" s="5">
        <f t="shared" si="1"/>
        <v>3</v>
      </c>
      <c r="K237" s="33"/>
      <c r="L237" s="687">
        <v>44942</v>
      </c>
      <c r="M237" s="34">
        <f t="shared" si="21"/>
        <v>84</v>
      </c>
      <c r="N237" s="37">
        <v>300</v>
      </c>
      <c r="O237" s="35">
        <v>259</v>
      </c>
      <c r="P237" s="39">
        <v>0.74</v>
      </c>
      <c r="Q237" s="47">
        <f t="shared" si="18"/>
        <v>125</v>
      </c>
      <c r="R237" s="41"/>
    </row>
    <row r="238" spans="2:20" ht="15.6" x14ac:dyDescent="0.3">
      <c r="B238" s="34">
        <f t="shared" si="8"/>
        <v>1597.7</v>
      </c>
      <c r="C238" s="35">
        <v>711</v>
      </c>
      <c r="D238" s="34">
        <f t="shared" si="20"/>
        <v>1597.7</v>
      </c>
      <c r="E238" s="36">
        <v>44942</v>
      </c>
      <c r="F238" s="37">
        <v>1608.5</v>
      </c>
      <c r="G238" s="725">
        <v>44943</v>
      </c>
      <c r="H238" s="38">
        <f t="shared" si="0"/>
        <v>10.799999999999955</v>
      </c>
      <c r="I238" s="5">
        <f t="shared" si="1"/>
        <v>4</v>
      </c>
      <c r="K238" s="33"/>
      <c r="L238" s="687">
        <v>44943</v>
      </c>
      <c r="M238" s="34">
        <f t="shared" si="21"/>
        <v>259</v>
      </c>
      <c r="N238" s="37">
        <v>0</v>
      </c>
      <c r="O238" s="35">
        <v>259</v>
      </c>
      <c r="P238" s="39">
        <v>0.74</v>
      </c>
      <c r="Q238" s="47">
        <f t="shared" si="18"/>
        <v>0</v>
      </c>
      <c r="R238" s="41"/>
    </row>
    <row r="239" spans="2:20" ht="15.6" x14ac:dyDescent="0.3">
      <c r="B239" s="34">
        <f t="shared" si="8"/>
        <v>1608.5</v>
      </c>
      <c r="C239" s="35">
        <v>715</v>
      </c>
      <c r="D239" s="34">
        <f t="shared" si="20"/>
        <v>1608.5</v>
      </c>
      <c r="E239" s="36">
        <v>44943</v>
      </c>
      <c r="F239" s="37">
        <v>1608.5</v>
      </c>
      <c r="G239" s="725">
        <v>44944</v>
      </c>
      <c r="H239" s="38">
        <f t="shared" si="0"/>
        <v>0</v>
      </c>
      <c r="I239" s="5">
        <f t="shared" si="1"/>
        <v>0</v>
      </c>
      <c r="K239" s="33"/>
      <c r="L239" s="687">
        <v>44944</v>
      </c>
      <c r="M239" s="34">
        <f t="shared" si="21"/>
        <v>259</v>
      </c>
      <c r="N239" s="37">
        <v>500</v>
      </c>
      <c r="O239" s="35">
        <v>519</v>
      </c>
      <c r="P239" s="39">
        <v>0.74</v>
      </c>
      <c r="Q239" s="47">
        <f t="shared" si="18"/>
        <v>240</v>
      </c>
      <c r="R239" s="41"/>
    </row>
    <row r="240" spans="2:20" ht="15.6" x14ac:dyDescent="0.3">
      <c r="B240" s="34">
        <f t="shared" si="8"/>
        <v>1608.5</v>
      </c>
      <c r="C240" s="35">
        <v>715</v>
      </c>
      <c r="D240" s="34">
        <f t="shared" si="20"/>
        <v>1608.5</v>
      </c>
      <c r="E240" s="36">
        <v>44944</v>
      </c>
      <c r="F240" s="37">
        <v>1626.3</v>
      </c>
      <c r="G240" s="725">
        <v>44945</v>
      </c>
      <c r="H240" s="38">
        <f t="shared" si="0"/>
        <v>17.799999999999955</v>
      </c>
      <c r="I240" s="5">
        <f t="shared" si="1"/>
        <v>12</v>
      </c>
      <c r="K240" s="33"/>
      <c r="L240" s="687">
        <v>44945</v>
      </c>
      <c r="M240" s="34">
        <f t="shared" si="21"/>
        <v>519</v>
      </c>
      <c r="N240" s="37">
        <v>0</v>
      </c>
      <c r="O240" s="35">
        <v>260</v>
      </c>
      <c r="P240" s="39">
        <v>0</v>
      </c>
      <c r="Q240" s="47">
        <f t="shared" si="18"/>
        <v>259</v>
      </c>
      <c r="R240" s="41"/>
    </row>
    <row r="241" spans="2:18" ht="15.6" x14ac:dyDescent="0.3">
      <c r="B241" s="34">
        <f t="shared" si="8"/>
        <v>1626.3</v>
      </c>
      <c r="C241" s="35">
        <v>727</v>
      </c>
      <c r="D241" s="34">
        <f t="shared" si="20"/>
        <v>1626.3</v>
      </c>
      <c r="E241" s="36">
        <v>44945</v>
      </c>
      <c r="F241" s="37">
        <v>1646.4</v>
      </c>
      <c r="G241" s="725">
        <v>44946</v>
      </c>
      <c r="H241" s="38">
        <f t="shared" si="0"/>
        <v>20.100000000000136</v>
      </c>
      <c r="I241" s="5">
        <f t="shared" si="1"/>
        <v>1</v>
      </c>
      <c r="K241" s="33"/>
      <c r="L241" s="687">
        <v>44946</v>
      </c>
      <c r="M241" s="34">
        <f t="shared" si="21"/>
        <v>260</v>
      </c>
      <c r="N241" s="37">
        <v>0</v>
      </c>
      <c r="O241" s="35">
        <v>189</v>
      </c>
      <c r="P241" s="39">
        <v>0.54</v>
      </c>
      <c r="Q241" s="47">
        <f t="shared" si="18"/>
        <v>71</v>
      </c>
      <c r="R241" s="41"/>
    </row>
    <row r="242" spans="2:18" ht="15.6" x14ac:dyDescent="0.3">
      <c r="B242" s="34">
        <f t="shared" si="8"/>
        <v>1646.4</v>
      </c>
      <c r="C242" s="35">
        <v>728</v>
      </c>
      <c r="D242" s="34">
        <f t="shared" si="20"/>
        <v>1646.4</v>
      </c>
      <c r="E242" s="36">
        <v>44946</v>
      </c>
      <c r="F242" s="37">
        <v>1656.8</v>
      </c>
      <c r="G242" s="725">
        <v>44947</v>
      </c>
      <c r="H242" s="38">
        <f t="shared" si="0"/>
        <v>10.399999999999864</v>
      </c>
      <c r="I242" s="5">
        <f t="shared" si="1"/>
        <v>4</v>
      </c>
      <c r="K242" s="33"/>
      <c r="L242" s="687">
        <v>44947</v>
      </c>
      <c r="M242" s="34">
        <f t="shared" si="21"/>
        <v>189</v>
      </c>
      <c r="N242" s="37">
        <v>0</v>
      </c>
      <c r="O242" s="35">
        <v>158</v>
      </c>
      <c r="P242" s="39">
        <v>0.45</v>
      </c>
      <c r="Q242" s="47">
        <f t="shared" si="18"/>
        <v>31</v>
      </c>
      <c r="R242" s="41"/>
    </row>
    <row r="243" spans="2:18" ht="15.6" x14ac:dyDescent="0.3">
      <c r="B243" s="34">
        <f t="shared" si="8"/>
        <v>1656.8</v>
      </c>
      <c r="C243" s="35">
        <v>732</v>
      </c>
      <c r="D243" s="34">
        <f t="shared" si="20"/>
        <v>1656.8</v>
      </c>
      <c r="E243" s="36">
        <v>44947</v>
      </c>
      <c r="F243" s="37">
        <v>1659.2</v>
      </c>
      <c r="G243" s="725">
        <v>44948</v>
      </c>
      <c r="H243" s="38">
        <f t="shared" si="0"/>
        <v>2.4000000000000909</v>
      </c>
      <c r="I243" s="5">
        <f t="shared" si="1"/>
        <v>2</v>
      </c>
      <c r="K243" s="33"/>
      <c r="L243" s="687">
        <v>44948</v>
      </c>
      <c r="M243" s="34">
        <f t="shared" si="21"/>
        <v>158</v>
      </c>
      <c r="N243" s="37">
        <v>0</v>
      </c>
      <c r="O243" s="35">
        <v>88</v>
      </c>
      <c r="P243" s="39">
        <v>0.25</v>
      </c>
      <c r="Q243" s="47">
        <f t="shared" si="18"/>
        <v>70</v>
      </c>
      <c r="R243" s="41"/>
    </row>
    <row r="244" spans="2:18" ht="15.6" x14ac:dyDescent="0.3">
      <c r="B244" s="34">
        <f t="shared" si="8"/>
        <v>1659.2</v>
      </c>
      <c r="C244" s="35">
        <v>734</v>
      </c>
      <c r="D244" s="34">
        <f t="shared" si="20"/>
        <v>1659.2</v>
      </c>
      <c r="E244" s="36">
        <v>44948</v>
      </c>
      <c r="F244" s="37">
        <v>1665.2</v>
      </c>
      <c r="G244" s="725">
        <v>44949</v>
      </c>
      <c r="H244" s="38">
        <f t="shared" si="0"/>
        <v>6</v>
      </c>
      <c r="I244" s="5">
        <f t="shared" si="1"/>
        <v>2</v>
      </c>
      <c r="K244" s="33"/>
      <c r="L244" s="687">
        <v>44949</v>
      </c>
      <c r="M244" s="34">
        <f t="shared" si="21"/>
        <v>88</v>
      </c>
      <c r="N244" s="37">
        <v>240</v>
      </c>
      <c r="O244" s="35">
        <v>259</v>
      </c>
      <c r="P244" s="39">
        <v>0.74</v>
      </c>
      <c r="Q244" s="47">
        <f t="shared" si="18"/>
        <v>69</v>
      </c>
      <c r="R244" s="41"/>
    </row>
    <row r="245" spans="2:18" ht="15.6" x14ac:dyDescent="0.3">
      <c r="B245" s="34">
        <f t="shared" si="8"/>
        <v>1665.2</v>
      </c>
      <c r="C245" s="35">
        <v>736</v>
      </c>
      <c r="D245" s="34">
        <f t="shared" si="20"/>
        <v>1665.2</v>
      </c>
      <c r="E245" s="36">
        <v>44949</v>
      </c>
      <c r="F245" s="37">
        <v>1672.9</v>
      </c>
      <c r="G245" s="725">
        <v>44950</v>
      </c>
      <c r="H245" s="38">
        <f t="shared" si="0"/>
        <v>7.7000000000000455</v>
      </c>
      <c r="I245" s="5">
        <f t="shared" si="1"/>
        <v>2</v>
      </c>
      <c r="K245" s="33"/>
      <c r="L245" s="687">
        <v>44950</v>
      </c>
      <c r="M245" s="34">
        <f t="shared" si="21"/>
        <v>259</v>
      </c>
      <c r="N245" s="37">
        <v>0</v>
      </c>
      <c r="O245" s="35">
        <v>123</v>
      </c>
      <c r="P245" s="39">
        <v>0.35</v>
      </c>
      <c r="Q245" s="47">
        <f t="shared" si="18"/>
        <v>136</v>
      </c>
      <c r="R245" s="41"/>
    </row>
    <row r="246" spans="2:18" ht="15.6" x14ac:dyDescent="0.3">
      <c r="B246" s="34">
        <f t="shared" si="8"/>
        <v>1672.9</v>
      </c>
      <c r="C246" s="35">
        <v>738</v>
      </c>
      <c r="D246" s="34">
        <f t="shared" si="20"/>
        <v>1672.9</v>
      </c>
      <c r="E246" s="36">
        <v>44950</v>
      </c>
      <c r="F246" s="37">
        <v>1685</v>
      </c>
      <c r="G246" s="725">
        <v>44951</v>
      </c>
      <c r="H246" s="38">
        <f t="shared" si="0"/>
        <v>12.099999999999909</v>
      </c>
      <c r="I246" s="5">
        <f t="shared" si="1"/>
        <v>1</v>
      </c>
      <c r="K246" s="33"/>
      <c r="L246" s="687">
        <v>44951</v>
      </c>
      <c r="M246" s="34">
        <f t="shared" si="21"/>
        <v>123</v>
      </c>
      <c r="N246" s="37">
        <v>210</v>
      </c>
      <c r="O246" s="35">
        <v>259</v>
      </c>
      <c r="P246" s="39">
        <v>0.74</v>
      </c>
      <c r="Q246" s="47">
        <f t="shared" si="18"/>
        <v>74</v>
      </c>
      <c r="R246" s="41"/>
    </row>
    <row r="247" spans="2:18" ht="15.6" x14ac:dyDescent="0.3">
      <c r="B247" s="34">
        <f t="shared" si="8"/>
        <v>1685</v>
      </c>
      <c r="C247" s="35">
        <v>739</v>
      </c>
      <c r="D247" s="34">
        <f t="shared" si="20"/>
        <v>1685</v>
      </c>
      <c r="E247" s="36">
        <v>44951</v>
      </c>
      <c r="F247" s="37">
        <v>1692.9</v>
      </c>
      <c r="G247" s="725">
        <v>44952</v>
      </c>
      <c r="H247" s="38">
        <f t="shared" si="0"/>
        <v>7.9000000000000909</v>
      </c>
      <c r="I247" s="5">
        <f t="shared" si="1"/>
        <v>1</v>
      </c>
      <c r="K247" s="33"/>
      <c r="L247" s="687">
        <v>44952</v>
      </c>
      <c r="M247" s="34">
        <f t="shared" si="21"/>
        <v>259</v>
      </c>
      <c r="N247" s="37">
        <v>0</v>
      </c>
      <c r="O247" s="35">
        <v>158</v>
      </c>
      <c r="P247" s="39">
        <v>0.45</v>
      </c>
      <c r="Q247" s="47">
        <f t="shared" si="18"/>
        <v>101</v>
      </c>
      <c r="R247" s="41"/>
    </row>
    <row r="248" spans="2:18" ht="15.6" x14ac:dyDescent="0.3">
      <c r="B248" s="34">
        <f t="shared" si="8"/>
        <v>1692.9</v>
      </c>
      <c r="C248" s="35">
        <v>740</v>
      </c>
      <c r="D248" s="34">
        <f t="shared" si="20"/>
        <v>1692.9</v>
      </c>
      <c r="E248" s="36">
        <v>44952</v>
      </c>
      <c r="F248" s="37">
        <v>1702.6</v>
      </c>
      <c r="G248" s="725">
        <v>44953</v>
      </c>
      <c r="H248" s="38">
        <f t="shared" si="0"/>
        <v>9.6999999999998181</v>
      </c>
      <c r="I248" s="5">
        <f t="shared" si="1"/>
        <v>3</v>
      </c>
      <c r="K248" s="33"/>
      <c r="L248" s="687">
        <v>44953</v>
      </c>
      <c r="M248" s="34">
        <f t="shared" si="21"/>
        <v>158</v>
      </c>
      <c r="N248" s="37">
        <v>150</v>
      </c>
      <c r="O248" s="35">
        <v>0</v>
      </c>
      <c r="P248" s="39">
        <v>0</v>
      </c>
      <c r="Q248" s="47">
        <f t="shared" si="18"/>
        <v>308</v>
      </c>
      <c r="R248" s="41"/>
    </row>
    <row r="249" spans="2:18" ht="15.6" x14ac:dyDescent="0.3">
      <c r="B249" s="34">
        <f t="shared" si="8"/>
        <v>1702.6</v>
      </c>
      <c r="C249" s="35">
        <v>743</v>
      </c>
      <c r="D249" s="34">
        <f t="shared" si="20"/>
        <v>1702.6</v>
      </c>
      <c r="E249" s="36">
        <v>44953</v>
      </c>
      <c r="F249" s="37">
        <v>1725.6</v>
      </c>
      <c r="G249" s="725">
        <v>44954</v>
      </c>
      <c r="H249" s="38">
        <f t="shared" si="0"/>
        <v>23</v>
      </c>
      <c r="I249" s="5">
        <f t="shared" si="1"/>
        <v>1</v>
      </c>
      <c r="K249" s="33"/>
      <c r="L249" s="687">
        <v>44954</v>
      </c>
      <c r="M249" s="34">
        <f t="shared" si="21"/>
        <v>0</v>
      </c>
      <c r="N249" s="37">
        <v>320</v>
      </c>
      <c r="O249" s="35">
        <v>347</v>
      </c>
      <c r="P249" s="39">
        <v>0.99</v>
      </c>
      <c r="Q249" s="47">
        <f t="shared" si="18"/>
        <v>-27</v>
      </c>
      <c r="R249" s="41"/>
    </row>
    <row r="250" spans="2:18" ht="15.6" x14ac:dyDescent="0.3">
      <c r="B250" s="34">
        <f t="shared" si="8"/>
        <v>1725.6</v>
      </c>
      <c r="C250" s="35">
        <v>744</v>
      </c>
      <c r="D250" s="34">
        <f t="shared" si="20"/>
        <v>1725.6</v>
      </c>
      <c r="E250" s="36">
        <v>44954</v>
      </c>
      <c r="F250" s="37">
        <v>1726.7</v>
      </c>
      <c r="G250" s="725">
        <v>44955</v>
      </c>
      <c r="H250" s="38">
        <f t="shared" si="0"/>
        <v>1.1000000000001364</v>
      </c>
      <c r="I250" s="5">
        <f t="shared" si="1"/>
        <v>2</v>
      </c>
      <c r="K250" s="33"/>
      <c r="L250" s="687">
        <v>44955</v>
      </c>
      <c r="M250" s="34">
        <f t="shared" si="21"/>
        <v>347</v>
      </c>
      <c r="N250" s="37">
        <v>0</v>
      </c>
      <c r="O250" s="35">
        <v>259</v>
      </c>
      <c r="P250" s="39">
        <v>0.74</v>
      </c>
      <c r="Q250" s="47">
        <f t="shared" si="18"/>
        <v>88</v>
      </c>
      <c r="R250" s="41"/>
    </row>
    <row r="251" spans="2:18" ht="15.6" x14ac:dyDescent="0.3">
      <c r="B251" s="34">
        <f t="shared" si="8"/>
        <v>1726.7</v>
      </c>
      <c r="C251" s="35">
        <v>746</v>
      </c>
      <c r="D251" s="34">
        <f t="shared" si="20"/>
        <v>1726.7</v>
      </c>
      <c r="E251" s="36">
        <v>44955</v>
      </c>
      <c r="F251" s="37">
        <v>1734.8</v>
      </c>
      <c r="G251" s="725">
        <v>44956</v>
      </c>
      <c r="H251" s="38">
        <f t="shared" si="0"/>
        <v>8.0999999999999091</v>
      </c>
      <c r="I251" s="5">
        <f t="shared" si="1"/>
        <v>2</v>
      </c>
      <c r="K251" s="33"/>
      <c r="L251" s="687">
        <v>44956</v>
      </c>
      <c r="M251" s="34">
        <f t="shared" si="21"/>
        <v>259</v>
      </c>
      <c r="N251" s="37">
        <v>0</v>
      </c>
      <c r="O251" s="35">
        <v>67</v>
      </c>
      <c r="P251" s="39">
        <v>0.19</v>
      </c>
      <c r="Q251" s="47">
        <f t="shared" si="18"/>
        <v>192</v>
      </c>
      <c r="R251" s="41"/>
    </row>
    <row r="252" spans="2:18" ht="15.6" x14ac:dyDescent="0.3">
      <c r="B252" s="34">
        <f t="shared" si="8"/>
        <v>1734.8</v>
      </c>
      <c r="C252" s="35">
        <v>748</v>
      </c>
      <c r="D252" s="34">
        <f t="shared" si="20"/>
        <v>1734.8</v>
      </c>
      <c r="E252" s="36">
        <v>44956</v>
      </c>
      <c r="F252" s="37">
        <v>1749.4</v>
      </c>
      <c r="G252" s="725">
        <v>44957</v>
      </c>
      <c r="H252" s="38">
        <f t="shared" si="0"/>
        <v>14.600000000000136</v>
      </c>
      <c r="I252" s="5">
        <f t="shared" si="1"/>
        <v>1</v>
      </c>
      <c r="K252" s="33"/>
      <c r="L252" s="687">
        <v>44957</v>
      </c>
      <c r="M252" s="34">
        <f t="shared" si="21"/>
        <v>67</v>
      </c>
      <c r="N252" s="37">
        <v>180</v>
      </c>
      <c r="O252" s="35">
        <v>189</v>
      </c>
      <c r="P252" s="39">
        <v>0.54</v>
      </c>
      <c r="Q252" s="47">
        <f t="shared" si="18"/>
        <v>58</v>
      </c>
      <c r="R252" s="41"/>
    </row>
    <row r="253" spans="2:18" ht="15.6" x14ac:dyDescent="0.3">
      <c r="B253" s="34">
        <f t="shared" si="8"/>
        <v>1749.4</v>
      </c>
      <c r="C253" s="35">
        <v>749</v>
      </c>
      <c r="D253" s="34">
        <f t="shared" si="20"/>
        <v>1749.4</v>
      </c>
      <c r="E253" s="36">
        <v>44957</v>
      </c>
      <c r="F253" s="37">
        <v>1753.4</v>
      </c>
      <c r="G253" s="725">
        <v>44958</v>
      </c>
      <c r="H253" s="38">
        <f t="shared" si="0"/>
        <v>4</v>
      </c>
      <c r="I253" s="5">
        <f t="shared" si="1"/>
        <v>4</v>
      </c>
      <c r="K253" s="33"/>
      <c r="L253" s="687">
        <v>44958</v>
      </c>
      <c r="M253" s="34">
        <f t="shared" si="21"/>
        <v>189</v>
      </c>
      <c r="N253" s="37">
        <v>220</v>
      </c>
      <c r="O253" s="35">
        <v>189</v>
      </c>
      <c r="P253" s="39">
        <v>0.54</v>
      </c>
      <c r="Q253" s="47">
        <f t="shared" si="18"/>
        <v>220</v>
      </c>
      <c r="R253" s="41"/>
    </row>
    <row r="254" spans="2:18" ht="15.6" x14ac:dyDescent="0.3">
      <c r="B254" s="34">
        <f t="shared" si="8"/>
        <v>1753.4</v>
      </c>
      <c r="C254" s="35">
        <v>753</v>
      </c>
      <c r="D254" s="34">
        <f t="shared" si="20"/>
        <v>1753.4</v>
      </c>
      <c r="E254" s="36">
        <v>44958</v>
      </c>
      <c r="F254" s="37">
        <v>1775</v>
      </c>
      <c r="G254" s="725">
        <v>44959</v>
      </c>
      <c r="H254" s="38">
        <f t="shared" si="0"/>
        <v>21.599999999999909</v>
      </c>
      <c r="I254" s="5">
        <f t="shared" si="1"/>
        <v>3</v>
      </c>
      <c r="J254" s="48">
        <f>SUM(H254:H281)</f>
        <v>258.19999999999982</v>
      </c>
      <c r="K254" s="33"/>
      <c r="L254" s="687">
        <v>44959</v>
      </c>
      <c r="M254" s="34">
        <f t="shared" si="21"/>
        <v>189</v>
      </c>
      <c r="N254" s="37">
        <v>80</v>
      </c>
      <c r="O254" s="35">
        <v>189</v>
      </c>
      <c r="P254" s="39">
        <v>0.54</v>
      </c>
      <c r="Q254" s="47">
        <f t="shared" si="18"/>
        <v>80</v>
      </c>
      <c r="R254" s="41"/>
    </row>
    <row r="255" spans="2:18" ht="15.6" x14ac:dyDescent="0.3">
      <c r="B255" s="34">
        <f t="shared" si="8"/>
        <v>1775</v>
      </c>
      <c r="C255" s="35">
        <v>756</v>
      </c>
      <c r="D255" s="34">
        <f t="shared" si="20"/>
        <v>1775</v>
      </c>
      <c r="E255" s="36">
        <v>44959</v>
      </c>
      <c r="F255" s="37">
        <v>1782.3</v>
      </c>
      <c r="G255" s="725">
        <v>44960</v>
      </c>
      <c r="H255" s="38">
        <f t="shared" si="0"/>
        <v>7.2999999999999545</v>
      </c>
      <c r="I255" s="5">
        <f t="shared" si="1"/>
        <v>1</v>
      </c>
      <c r="K255" s="33"/>
      <c r="L255" s="687">
        <v>44960</v>
      </c>
      <c r="M255" s="34">
        <f t="shared" si="21"/>
        <v>189</v>
      </c>
      <c r="N255" s="37">
        <v>213</v>
      </c>
      <c r="O255" s="35">
        <v>347</v>
      </c>
      <c r="P255" s="39">
        <v>0.99</v>
      </c>
      <c r="Q255" s="47">
        <f t="shared" si="18"/>
        <v>55</v>
      </c>
      <c r="R255" s="41"/>
    </row>
    <row r="256" spans="2:18" ht="15.6" x14ac:dyDescent="0.3">
      <c r="B256" s="34">
        <f t="shared" si="8"/>
        <v>1782.3</v>
      </c>
      <c r="C256" s="35">
        <v>757</v>
      </c>
      <c r="D256" s="34">
        <f t="shared" si="20"/>
        <v>1782.3</v>
      </c>
      <c r="E256" s="36">
        <v>44960</v>
      </c>
      <c r="F256" s="37">
        <v>1782.8</v>
      </c>
      <c r="G256" s="725">
        <v>44961</v>
      </c>
      <c r="H256" s="38">
        <f t="shared" si="0"/>
        <v>0.5</v>
      </c>
      <c r="I256" s="5">
        <f t="shared" si="1"/>
        <v>1</v>
      </c>
      <c r="K256" s="33"/>
      <c r="L256" s="687">
        <v>44961</v>
      </c>
      <c r="M256" s="34">
        <f t="shared" si="21"/>
        <v>347</v>
      </c>
      <c r="N256" s="37">
        <v>0</v>
      </c>
      <c r="O256" s="35">
        <v>259</v>
      </c>
      <c r="P256" s="39">
        <v>0.74</v>
      </c>
      <c r="Q256" s="47">
        <f t="shared" si="18"/>
        <v>88</v>
      </c>
      <c r="R256" s="41"/>
    </row>
    <row r="257" spans="2:18" ht="15.6" x14ac:dyDescent="0.3">
      <c r="B257" s="34">
        <f t="shared" si="8"/>
        <v>1782.8</v>
      </c>
      <c r="C257" s="35">
        <v>758</v>
      </c>
      <c r="D257" s="34">
        <f t="shared" si="20"/>
        <v>1782.8</v>
      </c>
      <c r="E257" s="36">
        <v>44961</v>
      </c>
      <c r="F257" s="37">
        <v>1789</v>
      </c>
      <c r="G257" s="725">
        <v>44962</v>
      </c>
      <c r="H257" s="38">
        <f t="shared" si="0"/>
        <v>6.2000000000000455</v>
      </c>
      <c r="I257" s="5">
        <f t="shared" si="1"/>
        <v>5</v>
      </c>
      <c r="K257" s="33"/>
      <c r="L257" s="687">
        <v>44962</v>
      </c>
      <c r="M257" s="34">
        <f t="shared" si="21"/>
        <v>259</v>
      </c>
      <c r="N257" s="37">
        <v>0</v>
      </c>
      <c r="O257" s="35">
        <v>189</v>
      </c>
      <c r="P257" s="39">
        <v>0.54</v>
      </c>
      <c r="Q257" s="47">
        <f t="shared" si="18"/>
        <v>70</v>
      </c>
      <c r="R257" s="41"/>
    </row>
    <row r="258" spans="2:18" ht="15.6" x14ac:dyDescent="0.3">
      <c r="B258" s="34">
        <f t="shared" si="8"/>
        <v>1789</v>
      </c>
      <c r="C258" s="35">
        <v>763</v>
      </c>
      <c r="D258" s="34">
        <f t="shared" si="20"/>
        <v>1789</v>
      </c>
      <c r="E258" s="36">
        <v>44962</v>
      </c>
      <c r="F258" s="37">
        <v>1794.4</v>
      </c>
      <c r="G258" s="725">
        <v>44963</v>
      </c>
      <c r="H258" s="38">
        <f t="shared" si="0"/>
        <v>5.4000000000000909</v>
      </c>
      <c r="I258" s="5">
        <f t="shared" si="1"/>
        <v>3</v>
      </c>
      <c r="K258" s="33"/>
      <c r="L258" s="687">
        <v>44963</v>
      </c>
      <c r="M258" s="34">
        <f t="shared" si="21"/>
        <v>189</v>
      </c>
      <c r="N258" s="37">
        <v>227</v>
      </c>
      <c r="O258" s="35">
        <v>256</v>
      </c>
      <c r="P258" s="39">
        <v>0.73</v>
      </c>
      <c r="Q258" s="47">
        <f t="shared" si="18"/>
        <v>160</v>
      </c>
      <c r="R258" s="41"/>
    </row>
    <row r="259" spans="2:18" ht="15.6" x14ac:dyDescent="0.3">
      <c r="B259" s="34">
        <f t="shared" si="8"/>
        <v>1794.4</v>
      </c>
      <c r="C259" s="35">
        <v>766</v>
      </c>
      <c r="D259" s="34">
        <f t="shared" si="20"/>
        <v>1794.4</v>
      </c>
      <c r="E259" s="36">
        <v>44963</v>
      </c>
      <c r="F259" s="37">
        <v>1809</v>
      </c>
      <c r="G259" s="725">
        <v>44964</v>
      </c>
      <c r="H259" s="38">
        <f t="shared" ref="H259:H513" si="22">F259-D259</f>
        <v>14.599999999999909</v>
      </c>
      <c r="I259" s="5">
        <f t="shared" ref="I259:I513" si="23">C260-C259</f>
        <v>4</v>
      </c>
      <c r="K259" s="33"/>
      <c r="L259" s="687">
        <v>44964</v>
      </c>
      <c r="M259" s="34">
        <f t="shared" si="21"/>
        <v>256</v>
      </c>
      <c r="N259" s="37">
        <v>0</v>
      </c>
      <c r="O259" s="35">
        <v>63</v>
      </c>
      <c r="P259" s="39">
        <v>0.18</v>
      </c>
      <c r="Q259" s="47">
        <f t="shared" si="18"/>
        <v>193</v>
      </c>
      <c r="R259" s="41"/>
    </row>
    <row r="260" spans="2:18" ht="15.6" x14ac:dyDescent="0.3">
      <c r="B260" s="34">
        <f t="shared" si="8"/>
        <v>1809</v>
      </c>
      <c r="C260" s="35">
        <v>770</v>
      </c>
      <c r="D260" s="34">
        <f t="shared" si="20"/>
        <v>1809</v>
      </c>
      <c r="E260" s="36">
        <v>44964</v>
      </c>
      <c r="F260" s="37">
        <v>1829</v>
      </c>
      <c r="G260" s="725">
        <v>44965</v>
      </c>
      <c r="H260" s="38">
        <f t="shared" si="22"/>
        <v>20</v>
      </c>
      <c r="I260" s="5">
        <f t="shared" si="23"/>
        <v>5</v>
      </c>
      <c r="K260" s="33"/>
      <c r="L260" s="687">
        <v>44965</v>
      </c>
      <c r="M260" s="34">
        <f t="shared" si="21"/>
        <v>63</v>
      </c>
      <c r="N260" s="37">
        <v>250</v>
      </c>
      <c r="O260" s="35">
        <v>343</v>
      </c>
      <c r="P260" s="39">
        <v>0.98</v>
      </c>
      <c r="Q260" s="47">
        <f t="shared" si="18"/>
        <v>-30</v>
      </c>
      <c r="R260" s="41"/>
    </row>
    <row r="261" spans="2:18" ht="15.6" x14ac:dyDescent="0.3">
      <c r="B261" s="34">
        <f t="shared" si="8"/>
        <v>1829</v>
      </c>
      <c r="C261" s="35">
        <v>775</v>
      </c>
      <c r="D261" s="34">
        <f t="shared" si="20"/>
        <v>1829</v>
      </c>
      <c r="E261" s="36">
        <v>44965</v>
      </c>
      <c r="F261" s="37">
        <v>1830.6</v>
      </c>
      <c r="G261" s="725">
        <v>44966</v>
      </c>
      <c r="H261" s="38">
        <f t="shared" si="22"/>
        <v>1.5999999999999091</v>
      </c>
      <c r="I261" s="5">
        <f t="shared" si="23"/>
        <v>2</v>
      </c>
      <c r="K261" s="33"/>
      <c r="L261" s="687">
        <v>44966</v>
      </c>
      <c r="M261" s="34">
        <f t="shared" si="21"/>
        <v>343</v>
      </c>
      <c r="N261" s="37">
        <v>0</v>
      </c>
      <c r="O261" s="35">
        <v>126</v>
      </c>
      <c r="P261" s="39">
        <v>0.36</v>
      </c>
      <c r="Q261" s="47">
        <f t="shared" si="18"/>
        <v>217</v>
      </c>
      <c r="R261" s="41"/>
    </row>
    <row r="262" spans="2:18" ht="15.6" x14ac:dyDescent="0.3">
      <c r="B262" s="34">
        <f t="shared" si="8"/>
        <v>1830.6</v>
      </c>
      <c r="C262" s="35">
        <v>777</v>
      </c>
      <c r="D262" s="34">
        <f t="shared" si="20"/>
        <v>1830.6</v>
      </c>
      <c r="E262" s="36">
        <v>44966</v>
      </c>
      <c r="F262" s="37">
        <v>1842.7</v>
      </c>
      <c r="G262" s="725">
        <v>44967</v>
      </c>
      <c r="H262" s="38">
        <f t="shared" si="22"/>
        <v>12.100000000000136</v>
      </c>
      <c r="I262" s="5">
        <f t="shared" si="23"/>
        <v>1</v>
      </c>
      <c r="K262" s="33"/>
      <c r="L262" s="687">
        <v>44967</v>
      </c>
      <c r="M262" s="34">
        <f t="shared" si="21"/>
        <v>126</v>
      </c>
      <c r="N262" s="37">
        <v>50</v>
      </c>
      <c r="O262" s="35">
        <v>123</v>
      </c>
      <c r="P262" s="39">
        <v>0.35</v>
      </c>
      <c r="Q262" s="47">
        <f t="shared" si="18"/>
        <v>53</v>
      </c>
      <c r="R262" s="41"/>
    </row>
    <row r="263" spans="2:18" ht="15.6" x14ac:dyDescent="0.3">
      <c r="B263" s="34">
        <f t="shared" si="8"/>
        <v>1842.7</v>
      </c>
      <c r="C263" s="35">
        <v>778</v>
      </c>
      <c r="D263" s="34">
        <f t="shared" si="20"/>
        <v>1842.7</v>
      </c>
      <c r="E263" s="36">
        <v>44967</v>
      </c>
      <c r="F263" s="37">
        <v>1847.4</v>
      </c>
      <c r="G263" s="725">
        <v>44968</v>
      </c>
      <c r="H263" s="38">
        <f t="shared" si="22"/>
        <v>4.7000000000000455</v>
      </c>
      <c r="I263" s="5">
        <f t="shared" si="23"/>
        <v>4</v>
      </c>
      <c r="K263" s="33"/>
      <c r="L263" s="687">
        <v>44968</v>
      </c>
      <c r="M263" s="34">
        <f t="shared" si="21"/>
        <v>123</v>
      </c>
      <c r="N263" s="37">
        <v>200</v>
      </c>
      <c r="O263" s="35">
        <v>161</v>
      </c>
      <c r="P263" s="39">
        <v>0.46</v>
      </c>
      <c r="Q263" s="47">
        <f t="shared" si="18"/>
        <v>162</v>
      </c>
      <c r="R263" s="41"/>
    </row>
    <row r="264" spans="2:18" ht="15.6" x14ac:dyDescent="0.3">
      <c r="B264" s="34">
        <f t="shared" si="8"/>
        <v>1847.4</v>
      </c>
      <c r="C264" s="35">
        <v>782</v>
      </c>
      <c r="D264" s="34">
        <f t="shared" si="20"/>
        <v>1847.4</v>
      </c>
      <c r="E264" s="36">
        <v>44968</v>
      </c>
      <c r="F264" s="37">
        <v>1863.5</v>
      </c>
      <c r="G264" s="725">
        <v>44969</v>
      </c>
      <c r="H264" s="38">
        <f t="shared" si="22"/>
        <v>16.099999999999909</v>
      </c>
      <c r="I264" s="5">
        <f t="shared" si="23"/>
        <v>4</v>
      </c>
      <c r="K264" s="33"/>
      <c r="L264" s="687">
        <v>44969</v>
      </c>
      <c r="M264" s="34">
        <f t="shared" si="21"/>
        <v>161</v>
      </c>
      <c r="N264" s="37">
        <v>60</v>
      </c>
      <c r="O264" s="35">
        <v>91</v>
      </c>
      <c r="P264" s="39">
        <v>0.26</v>
      </c>
      <c r="Q264" s="47">
        <f t="shared" si="18"/>
        <v>130</v>
      </c>
      <c r="R264" s="41"/>
    </row>
    <row r="265" spans="2:18" ht="15.6" x14ac:dyDescent="0.3">
      <c r="B265" s="34">
        <f t="shared" si="8"/>
        <v>1863.5</v>
      </c>
      <c r="C265" s="35">
        <v>786</v>
      </c>
      <c r="D265" s="34">
        <f t="shared" si="20"/>
        <v>1863.5</v>
      </c>
      <c r="E265" s="36">
        <v>44969</v>
      </c>
      <c r="F265" s="37">
        <v>1874.8</v>
      </c>
      <c r="G265" s="725">
        <v>44970</v>
      </c>
      <c r="H265" s="38">
        <f t="shared" si="22"/>
        <v>11.299999999999955</v>
      </c>
      <c r="I265" s="5">
        <f t="shared" si="23"/>
        <v>5</v>
      </c>
      <c r="K265" s="33"/>
      <c r="L265" s="687">
        <v>44970</v>
      </c>
      <c r="M265" s="34">
        <f t="shared" si="21"/>
        <v>91</v>
      </c>
      <c r="N265" s="37">
        <v>240</v>
      </c>
      <c r="O265" s="35">
        <v>84</v>
      </c>
      <c r="P265" s="39">
        <v>0.24</v>
      </c>
      <c r="Q265" s="47">
        <f t="shared" si="18"/>
        <v>247</v>
      </c>
      <c r="R265" s="41"/>
    </row>
    <row r="266" spans="2:18" ht="15.6" x14ac:dyDescent="0.3">
      <c r="B266" s="34">
        <f t="shared" si="8"/>
        <v>1874.8</v>
      </c>
      <c r="C266" s="35">
        <v>791</v>
      </c>
      <c r="D266" s="34">
        <f t="shared" si="20"/>
        <v>1874.8</v>
      </c>
      <c r="E266" s="36">
        <v>44970</v>
      </c>
      <c r="F266" s="37">
        <v>1891.4</v>
      </c>
      <c r="G266" s="725">
        <v>44971</v>
      </c>
      <c r="H266" s="38">
        <f t="shared" si="22"/>
        <v>16.600000000000136</v>
      </c>
      <c r="I266" s="5">
        <f t="shared" si="23"/>
        <v>3</v>
      </c>
      <c r="K266" s="33"/>
      <c r="L266" s="687">
        <v>44971</v>
      </c>
      <c r="M266" s="34">
        <f t="shared" si="21"/>
        <v>84</v>
      </c>
      <c r="N266" s="37">
        <v>120</v>
      </c>
      <c r="O266" s="35">
        <v>130</v>
      </c>
      <c r="P266" s="39">
        <v>0.37</v>
      </c>
      <c r="Q266" s="47">
        <f t="shared" si="18"/>
        <v>74</v>
      </c>
      <c r="R266" s="41"/>
    </row>
    <row r="267" spans="2:18" ht="15.6" x14ac:dyDescent="0.3">
      <c r="B267" s="34">
        <f t="shared" si="8"/>
        <v>1891.4</v>
      </c>
      <c r="C267" s="35">
        <v>794</v>
      </c>
      <c r="D267" s="34">
        <f t="shared" si="20"/>
        <v>1891.4</v>
      </c>
      <c r="E267" s="36">
        <v>44971</v>
      </c>
      <c r="F267" s="37">
        <v>1899</v>
      </c>
      <c r="G267" s="725">
        <v>44972</v>
      </c>
      <c r="H267" s="38">
        <f t="shared" si="22"/>
        <v>7.5999999999999091</v>
      </c>
      <c r="I267" s="5">
        <f t="shared" si="23"/>
        <v>1</v>
      </c>
      <c r="K267" s="33"/>
      <c r="L267" s="687">
        <v>44972</v>
      </c>
      <c r="M267" s="34">
        <f t="shared" si="21"/>
        <v>130</v>
      </c>
      <c r="N267" s="37">
        <v>180</v>
      </c>
      <c r="O267" s="35">
        <v>263</v>
      </c>
      <c r="P267" s="39">
        <v>0.75</v>
      </c>
      <c r="Q267" s="47">
        <f t="shared" si="18"/>
        <v>47</v>
      </c>
      <c r="R267" s="41"/>
    </row>
    <row r="268" spans="2:18" ht="15.6" x14ac:dyDescent="0.3">
      <c r="B268" s="34">
        <f t="shared" si="8"/>
        <v>1899</v>
      </c>
      <c r="C268" s="35">
        <v>795</v>
      </c>
      <c r="D268" s="34">
        <f t="shared" si="20"/>
        <v>1899</v>
      </c>
      <c r="E268" s="36">
        <v>44972</v>
      </c>
      <c r="F268" s="37">
        <v>1903.7</v>
      </c>
      <c r="G268" s="725">
        <v>44973</v>
      </c>
      <c r="H268" s="38">
        <f t="shared" si="22"/>
        <v>4.7000000000000455</v>
      </c>
      <c r="I268" s="5">
        <f t="shared" si="23"/>
        <v>2</v>
      </c>
      <c r="K268" s="33"/>
      <c r="L268" s="687">
        <v>44973</v>
      </c>
      <c r="M268" s="34">
        <f t="shared" si="21"/>
        <v>263</v>
      </c>
      <c r="N268" s="37">
        <v>0</v>
      </c>
      <c r="O268" s="35">
        <v>193</v>
      </c>
      <c r="P268" s="39">
        <v>0.55000000000000004</v>
      </c>
      <c r="Q268" s="47">
        <f t="shared" si="18"/>
        <v>70</v>
      </c>
      <c r="R268" s="41"/>
    </row>
    <row r="269" spans="2:18" ht="15.6" x14ac:dyDescent="0.3">
      <c r="B269" s="34">
        <f t="shared" si="8"/>
        <v>1903.7</v>
      </c>
      <c r="C269" s="35">
        <v>797</v>
      </c>
      <c r="D269" s="34">
        <f t="shared" si="20"/>
        <v>1903.7</v>
      </c>
      <c r="E269" s="36">
        <v>44973</v>
      </c>
      <c r="F269" s="37">
        <v>1909.9</v>
      </c>
      <c r="G269" s="725">
        <v>44974</v>
      </c>
      <c r="H269" s="38">
        <f t="shared" si="22"/>
        <v>6.2000000000000455</v>
      </c>
      <c r="I269" s="5">
        <f t="shared" si="23"/>
        <v>2</v>
      </c>
      <c r="K269" s="33"/>
      <c r="L269" s="687">
        <v>44974</v>
      </c>
      <c r="M269" s="34">
        <f t="shared" si="21"/>
        <v>193</v>
      </c>
      <c r="N269" s="37">
        <v>0</v>
      </c>
      <c r="O269" s="35">
        <v>88</v>
      </c>
      <c r="P269" s="39">
        <v>0.25</v>
      </c>
      <c r="Q269" s="47">
        <f t="shared" si="18"/>
        <v>105</v>
      </c>
      <c r="R269" s="41"/>
    </row>
    <row r="270" spans="2:18" ht="15.6" x14ac:dyDescent="0.3">
      <c r="B270" s="34">
        <f t="shared" si="8"/>
        <v>1909.9</v>
      </c>
      <c r="C270" s="35">
        <v>799</v>
      </c>
      <c r="D270" s="34">
        <f t="shared" si="20"/>
        <v>1909.9</v>
      </c>
      <c r="E270" s="36">
        <v>44974</v>
      </c>
      <c r="F270" s="37">
        <v>1918</v>
      </c>
      <c r="G270" s="725">
        <v>44975</v>
      </c>
      <c r="H270" s="38">
        <f t="shared" si="22"/>
        <v>8.0999999999999091</v>
      </c>
      <c r="I270" s="5">
        <f t="shared" si="23"/>
        <v>1</v>
      </c>
      <c r="K270" s="33"/>
      <c r="L270" s="687">
        <v>44975</v>
      </c>
      <c r="M270" s="34">
        <f t="shared" si="21"/>
        <v>88</v>
      </c>
      <c r="N270" s="37">
        <v>180</v>
      </c>
      <c r="O270" s="35">
        <v>161</v>
      </c>
      <c r="P270" s="39">
        <v>0.46</v>
      </c>
      <c r="Q270" s="47">
        <f t="shared" si="18"/>
        <v>107</v>
      </c>
      <c r="R270" s="41"/>
    </row>
    <row r="271" spans="2:18" ht="15.6" x14ac:dyDescent="0.3">
      <c r="B271" s="34">
        <f t="shared" si="8"/>
        <v>1918</v>
      </c>
      <c r="C271" s="35">
        <v>800</v>
      </c>
      <c r="D271" s="34">
        <f t="shared" si="20"/>
        <v>1918</v>
      </c>
      <c r="E271" s="36">
        <v>44975</v>
      </c>
      <c r="F271" s="37">
        <v>1925.5</v>
      </c>
      <c r="G271" s="725">
        <v>44976</v>
      </c>
      <c r="H271" s="38">
        <f t="shared" si="22"/>
        <v>7.5</v>
      </c>
      <c r="I271" s="5">
        <f t="shared" si="23"/>
        <v>2</v>
      </c>
      <c r="K271" s="33"/>
      <c r="L271" s="687">
        <v>44976</v>
      </c>
      <c r="M271" s="34">
        <f t="shared" si="21"/>
        <v>161</v>
      </c>
      <c r="N271" s="37">
        <v>0</v>
      </c>
      <c r="O271" s="35">
        <v>161</v>
      </c>
      <c r="P271" s="39">
        <v>0.46</v>
      </c>
      <c r="Q271" s="47">
        <f t="shared" si="18"/>
        <v>0</v>
      </c>
      <c r="R271" s="41"/>
    </row>
    <row r="272" spans="2:18" ht="15.6" x14ac:dyDescent="0.3">
      <c r="B272" s="34">
        <f t="shared" si="8"/>
        <v>1925.5</v>
      </c>
      <c r="C272" s="35">
        <v>802</v>
      </c>
      <c r="D272" s="34">
        <f t="shared" si="20"/>
        <v>1925.5</v>
      </c>
      <c r="E272" s="36">
        <v>44976</v>
      </c>
      <c r="F272" s="37">
        <v>1927.6</v>
      </c>
      <c r="G272" s="725">
        <v>44977</v>
      </c>
      <c r="H272" s="38">
        <f t="shared" si="22"/>
        <v>2.0999999999999091</v>
      </c>
      <c r="I272" s="5">
        <f t="shared" si="23"/>
        <v>1</v>
      </c>
      <c r="K272" s="33"/>
      <c r="L272" s="687">
        <v>44977</v>
      </c>
      <c r="M272" s="34">
        <f t="shared" si="21"/>
        <v>161</v>
      </c>
      <c r="N272" s="37">
        <v>180</v>
      </c>
      <c r="O272" s="35">
        <v>214</v>
      </c>
      <c r="P272" s="39">
        <v>0.61</v>
      </c>
      <c r="Q272" s="47">
        <f t="shared" si="18"/>
        <v>127</v>
      </c>
      <c r="R272" s="41"/>
    </row>
    <row r="273" spans="2:18" ht="15.6" x14ac:dyDescent="0.3">
      <c r="B273" s="34">
        <f t="shared" si="8"/>
        <v>1927.6</v>
      </c>
      <c r="C273" s="35">
        <v>803</v>
      </c>
      <c r="D273" s="34">
        <f t="shared" si="20"/>
        <v>1927.6</v>
      </c>
      <c r="E273" s="36">
        <v>44977</v>
      </c>
      <c r="F273" s="37">
        <v>1934.1</v>
      </c>
      <c r="G273" s="725">
        <v>44978</v>
      </c>
      <c r="H273" s="38">
        <f t="shared" si="22"/>
        <v>6.5</v>
      </c>
      <c r="I273" s="5">
        <f t="shared" si="23"/>
        <v>1</v>
      </c>
      <c r="K273" s="33"/>
      <c r="L273" s="687">
        <v>44978</v>
      </c>
      <c r="M273" s="34">
        <f t="shared" si="21"/>
        <v>214</v>
      </c>
      <c r="N273" s="37">
        <v>70</v>
      </c>
      <c r="O273" s="35">
        <v>350</v>
      </c>
      <c r="P273" s="39">
        <v>1</v>
      </c>
      <c r="Q273" s="47">
        <f t="shared" si="18"/>
        <v>-66</v>
      </c>
      <c r="R273" s="41"/>
    </row>
    <row r="274" spans="2:18" ht="15.6" x14ac:dyDescent="0.3">
      <c r="B274" s="34">
        <f t="shared" si="8"/>
        <v>1934.1</v>
      </c>
      <c r="C274" s="35">
        <v>804</v>
      </c>
      <c r="D274" s="34">
        <f t="shared" si="20"/>
        <v>1934.1</v>
      </c>
      <c r="E274" s="36">
        <v>44978</v>
      </c>
      <c r="F274" s="37">
        <v>1937.3</v>
      </c>
      <c r="G274" s="725">
        <v>44979</v>
      </c>
      <c r="H274" s="38">
        <f t="shared" si="22"/>
        <v>3.2000000000000455</v>
      </c>
      <c r="I274" s="5">
        <f t="shared" si="23"/>
        <v>2</v>
      </c>
      <c r="K274" s="33"/>
      <c r="L274" s="687">
        <v>44979</v>
      </c>
      <c r="M274" s="34">
        <f t="shared" si="21"/>
        <v>350</v>
      </c>
      <c r="N274" s="37">
        <v>40</v>
      </c>
      <c r="O274" s="35">
        <v>266</v>
      </c>
      <c r="P274" s="39">
        <v>0.76</v>
      </c>
      <c r="Q274" s="47">
        <f t="shared" si="18"/>
        <v>124</v>
      </c>
      <c r="R274" s="41"/>
    </row>
    <row r="275" spans="2:18" ht="15.6" x14ac:dyDescent="0.3">
      <c r="B275" s="34">
        <f t="shared" si="8"/>
        <v>1937.3</v>
      </c>
      <c r="C275" s="35">
        <v>806</v>
      </c>
      <c r="D275" s="34">
        <f t="shared" si="20"/>
        <v>1937.3</v>
      </c>
      <c r="E275" s="36">
        <v>44979</v>
      </c>
      <c r="F275" s="37">
        <v>1942.7</v>
      </c>
      <c r="G275" s="725">
        <v>44980</v>
      </c>
      <c r="H275" s="38">
        <f t="shared" si="22"/>
        <v>5.4000000000000909</v>
      </c>
      <c r="I275" s="5">
        <f t="shared" si="23"/>
        <v>3</v>
      </c>
      <c r="K275" s="33"/>
      <c r="L275" s="687">
        <v>44980</v>
      </c>
      <c r="M275" s="34">
        <f t="shared" si="21"/>
        <v>266</v>
      </c>
      <c r="N275" s="37">
        <v>120</v>
      </c>
      <c r="O275" s="35">
        <v>210</v>
      </c>
      <c r="P275" s="39">
        <v>0.6</v>
      </c>
      <c r="Q275" s="47">
        <f t="shared" si="18"/>
        <v>176</v>
      </c>
      <c r="R275" s="41"/>
    </row>
    <row r="276" spans="2:18" ht="15.6" x14ac:dyDescent="0.3">
      <c r="B276" s="34">
        <f t="shared" si="8"/>
        <v>1942.7</v>
      </c>
      <c r="C276" s="35">
        <v>809</v>
      </c>
      <c r="D276" s="34">
        <f t="shared" si="20"/>
        <v>1942.7</v>
      </c>
      <c r="E276" s="36">
        <v>44980</v>
      </c>
      <c r="F276" s="37">
        <v>1952.6</v>
      </c>
      <c r="G276" s="725">
        <v>44981</v>
      </c>
      <c r="H276" s="38">
        <f t="shared" si="22"/>
        <v>9.8999999999998636</v>
      </c>
      <c r="I276" s="5">
        <f t="shared" si="23"/>
        <v>3</v>
      </c>
      <c r="K276" s="33"/>
      <c r="L276" s="687">
        <v>44981</v>
      </c>
      <c r="M276" s="34">
        <f t="shared" si="21"/>
        <v>210</v>
      </c>
      <c r="N276" s="37">
        <v>0</v>
      </c>
      <c r="O276" s="35">
        <v>189</v>
      </c>
      <c r="P276" s="39">
        <v>0.54</v>
      </c>
      <c r="Q276" s="47">
        <f t="shared" si="18"/>
        <v>21</v>
      </c>
      <c r="R276" s="41"/>
    </row>
    <row r="277" spans="2:18" ht="15.6" x14ac:dyDescent="0.3">
      <c r="B277" s="34">
        <f t="shared" si="8"/>
        <v>1952.6</v>
      </c>
      <c r="C277" s="35">
        <v>812</v>
      </c>
      <c r="D277" s="34">
        <f t="shared" si="20"/>
        <v>1952.6</v>
      </c>
      <c r="E277" s="36">
        <v>44981</v>
      </c>
      <c r="F277" s="37">
        <v>1957.6</v>
      </c>
      <c r="G277" s="725">
        <v>44982</v>
      </c>
      <c r="H277" s="38">
        <f t="shared" si="22"/>
        <v>5</v>
      </c>
      <c r="I277" s="5">
        <f t="shared" si="23"/>
        <v>1</v>
      </c>
      <c r="K277" s="33"/>
      <c r="L277" s="687">
        <v>44982</v>
      </c>
      <c r="M277" s="34">
        <f t="shared" si="21"/>
        <v>189</v>
      </c>
      <c r="N277" s="37">
        <v>90</v>
      </c>
      <c r="O277" s="35">
        <v>185</v>
      </c>
      <c r="P277" s="39">
        <v>0.53</v>
      </c>
      <c r="Q277" s="47">
        <f t="shared" si="18"/>
        <v>94</v>
      </c>
      <c r="R277" s="41"/>
    </row>
    <row r="278" spans="2:18" ht="15.6" x14ac:dyDescent="0.3">
      <c r="B278" s="34">
        <f t="shared" si="8"/>
        <v>1957.6</v>
      </c>
      <c r="C278" s="35">
        <v>813</v>
      </c>
      <c r="D278" s="34">
        <f t="shared" si="20"/>
        <v>1957.6</v>
      </c>
      <c r="E278" s="36">
        <v>44982</v>
      </c>
      <c r="F278" s="37">
        <v>1970.3</v>
      </c>
      <c r="G278" s="725">
        <v>44983</v>
      </c>
      <c r="H278" s="38">
        <f t="shared" si="22"/>
        <v>12.700000000000045</v>
      </c>
      <c r="I278" s="5">
        <f t="shared" si="23"/>
        <v>3</v>
      </c>
      <c r="K278" s="33"/>
      <c r="L278" s="687">
        <v>44983</v>
      </c>
      <c r="M278" s="34">
        <f t="shared" si="21"/>
        <v>185</v>
      </c>
      <c r="N278" s="37">
        <v>210</v>
      </c>
      <c r="O278" s="35">
        <v>0</v>
      </c>
      <c r="P278" s="39">
        <v>0</v>
      </c>
      <c r="Q278" s="47">
        <f t="shared" si="18"/>
        <v>395</v>
      </c>
      <c r="R278" s="41"/>
    </row>
    <row r="279" spans="2:18" ht="15.6" x14ac:dyDescent="0.3">
      <c r="B279" s="34">
        <f t="shared" si="8"/>
        <v>1970.3</v>
      </c>
      <c r="C279" s="35">
        <v>816</v>
      </c>
      <c r="D279" s="34">
        <f t="shared" si="20"/>
        <v>1970.3</v>
      </c>
      <c r="E279" s="36">
        <v>44983</v>
      </c>
      <c r="F279" s="37">
        <v>1990.1</v>
      </c>
      <c r="G279" s="725">
        <v>44984</v>
      </c>
      <c r="H279" s="38">
        <f t="shared" si="22"/>
        <v>19.799999999999955</v>
      </c>
      <c r="I279" s="5">
        <f t="shared" si="23"/>
        <v>1</v>
      </c>
      <c r="K279" s="33"/>
      <c r="L279" s="687">
        <v>44984</v>
      </c>
      <c r="M279" s="34">
        <f t="shared" si="21"/>
        <v>0</v>
      </c>
      <c r="N279" s="37">
        <v>350</v>
      </c>
      <c r="O279" s="35">
        <v>210</v>
      </c>
      <c r="P279" s="39">
        <v>0.6</v>
      </c>
      <c r="Q279" s="47">
        <f t="shared" si="18"/>
        <v>140</v>
      </c>
      <c r="R279" s="41"/>
    </row>
    <row r="280" spans="2:18" ht="15.6" x14ac:dyDescent="0.3">
      <c r="B280" s="34">
        <f t="shared" si="8"/>
        <v>1990.1</v>
      </c>
      <c r="C280" s="35">
        <v>817</v>
      </c>
      <c r="D280" s="34">
        <f t="shared" si="20"/>
        <v>1990.1</v>
      </c>
      <c r="E280" s="36">
        <v>44984</v>
      </c>
      <c r="F280" s="37">
        <v>1998.6</v>
      </c>
      <c r="G280" s="725">
        <v>44985</v>
      </c>
      <c r="H280" s="38">
        <f t="shared" si="22"/>
        <v>8.5</v>
      </c>
      <c r="I280" s="5">
        <f t="shared" si="23"/>
        <v>5</v>
      </c>
      <c r="K280" s="33"/>
      <c r="L280" s="687">
        <v>44985</v>
      </c>
      <c r="M280" s="34">
        <f t="shared" si="21"/>
        <v>210</v>
      </c>
      <c r="N280" s="37">
        <v>0</v>
      </c>
      <c r="O280" s="35">
        <v>189</v>
      </c>
      <c r="P280" s="39">
        <v>0.54</v>
      </c>
      <c r="Q280" s="47">
        <f t="shared" si="18"/>
        <v>21</v>
      </c>
      <c r="R280" s="41"/>
    </row>
    <row r="281" spans="2:18" ht="15.6" x14ac:dyDescent="0.3">
      <c r="B281" s="34">
        <f t="shared" si="8"/>
        <v>1998.6</v>
      </c>
      <c r="C281" s="35">
        <v>822</v>
      </c>
      <c r="D281" s="34">
        <f t="shared" si="20"/>
        <v>1998.6</v>
      </c>
      <c r="E281" s="36">
        <v>44985</v>
      </c>
      <c r="F281" s="37">
        <v>2011.6</v>
      </c>
      <c r="G281" s="725">
        <v>44986</v>
      </c>
      <c r="H281" s="38">
        <f t="shared" si="22"/>
        <v>13</v>
      </c>
      <c r="I281" s="5">
        <f t="shared" si="23"/>
        <v>2</v>
      </c>
      <c r="K281" s="33"/>
      <c r="L281" s="687">
        <v>44986</v>
      </c>
      <c r="M281" s="34">
        <f t="shared" si="21"/>
        <v>189</v>
      </c>
      <c r="N281" s="37">
        <v>300</v>
      </c>
      <c r="O281" s="35">
        <v>189</v>
      </c>
      <c r="P281" s="39">
        <v>0.54</v>
      </c>
      <c r="Q281" s="47">
        <f t="shared" si="18"/>
        <v>300</v>
      </c>
      <c r="R281" s="41"/>
    </row>
    <row r="282" spans="2:18" ht="15.6" x14ac:dyDescent="0.3">
      <c r="B282" s="34">
        <f t="shared" si="8"/>
        <v>2011.6</v>
      </c>
      <c r="C282" s="35">
        <v>824</v>
      </c>
      <c r="D282" s="34">
        <f t="shared" si="20"/>
        <v>2011.6</v>
      </c>
      <c r="E282" s="36">
        <v>44986</v>
      </c>
      <c r="F282" s="37">
        <v>2018.5</v>
      </c>
      <c r="G282" s="725">
        <v>44987</v>
      </c>
      <c r="H282" s="38">
        <f t="shared" si="22"/>
        <v>6.9000000000000909</v>
      </c>
      <c r="I282" s="5">
        <f t="shared" si="23"/>
        <v>1</v>
      </c>
      <c r="K282" s="33"/>
      <c r="L282" s="687">
        <v>44987</v>
      </c>
      <c r="M282" s="34">
        <f t="shared" si="21"/>
        <v>189</v>
      </c>
      <c r="N282" s="37">
        <v>0</v>
      </c>
      <c r="O282" s="35">
        <v>189</v>
      </c>
      <c r="P282" s="39">
        <v>0.54</v>
      </c>
      <c r="Q282" s="47">
        <f t="shared" si="18"/>
        <v>0</v>
      </c>
      <c r="R282" s="41"/>
    </row>
    <row r="283" spans="2:18" ht="15.6" x14ac:dyDescent="0.3">
      <c r="B283" s="34">
        <f t="shared" si="8"/>
        <v>2018.5</v>
      </c>
      <c r="C283" s="35">
        <v>825</v>
      </c>
      <c r="D283" s="34">
        <f t="shared" si="20"/>
        <v>2018.5</v>
      </c>
      <c r="E283" s="36">
        <v>44987</v>
      </c>
      <c r="F283" s="37">
        <v>2018.5</v>
      </c>
      <c r="G283" s="725">
        <v>44988</v>
      </c>
      <c r="H283" s="38">
        <f t="shared" si="22"/>
        <v>0</v>
      </c>
      <c r="I283" s="5">
        <f t="shared" si="23"/>
        <v>0</v>
      </c>
      <c r="K283" s="33"/>
      <c r="L283" s="687">
        <v>44988</v>
      </c>
      <c r="M283" s="34">
        <f t="shared" si="21"/>
        <v>189</v>
      </c>
      <c r="N283" s="37">
        <v>200</v>
      </c>
      <c r="O283" s="35">
        <v>186</v>
      </c>
      <c r="P283" s="39">
        <v>0.53</v>
      </c>
      <c r="Q283" s="47">
        <f t="shared" si="18"/>
        <v>203</v>
      </c>
      <c r="R283" s="41"/>
    </row>
    <row r="284" spans="2:18" ht="15.6" x14ac:dyDescent="0.3">
      <c r="B284" s="34">
        <f t="shared" si="8"/>
        <v>2018.5</v>
      </c>
      <c r="C284" s="35">
        <v>825</v>
      </c>
      <c r="D284" s="34">
        <f t="shared" si="20"/>
        <v>2018.5</v>
      </c>
      <c r="E284" s="36">
        <v>44988</v>
      </c>
      <c r="F284" s="37">
        <v>2042.1</v>
      </c>
      <c r="G284" s="725">
        <v>44989</v>
      </c>
      <c r="H284" s="38">
        <f t="shared" si="22"/>
        <v>23.599999999999909</v>
      </c>
      <c r="I284" s="5">
        <f t="shared" si="23"/>
        <v>5</v>
      </c>
      <c r="K284" s="33"/>
      <c r="L284" s="687">
        <v>44989</v>
      </c>
      <c r="M284" s="34">
        <f t="shared" si="21"/>
        <v>186</v>
      </c>
      <c r="N284" s="37">
        <v>240</v>
      </c>
      <c r="O284" s="35">
        <v>186</v>
      </c>
      <c r="P284" s="39">
        <v>0.53</v>
      </c>
      <c r="Q284" s="47">
        <f t="shared" si="18"/>
        <v>240</v>
      </c>
      <c r="R284" s="41"/>
    </row>
    <row r="285" spans="2:18" ht="15.6" x14ac:dyDescent="0.3">
      <c r="B285" s="34">
        <f t="shared" si="8"/>
        <v>2042.1</v>
      </c>
      <c r="C285" s="35">
        <v>830</v>
      </c>
      <c r="D285" s="34">
        <f t="shared" si="20"/>
        <v>2042.1</v>
      </c>
      <c r="E285" s="36">
        <v>44989</v>
      </c>
      <c r="F285" s="37">
        <v>2051.4</v>
      </c>
      <c r="G285" s="725">
        <v>44990</v>
      </c>
      <c r="H285" s="38">
        <f t="shared" si="22"/>
        <v>9.3000000000001819</v>
      </c>
      <c r="I285" s="5">
        <f t="shared" si="23"/>
        <v>5</v>
      </c>
      <c r="K285" s="33"/>
      <c r="L285" s="687">
        <v>44990</v>
      </c>
      <c r="M285" s="34">
        <f t="shared" si="21"/>
        <v>186</v>
      </c>
      <c r="N285" s="37">
        <v>240</v>
      </c>
      <c r="O285" s="35">
        <v>186</v>
      </c>
      <c r="P285" s="39">
        <v>0.53</v>
      </c>
      <c r="Q285" s="47">
        <f t="shared" si="18"/>
        <v>240</v>
      </c>
      <c r="R285" s="41"/>
    </row>
    <row r="286" spans="2:18" ht="15.6" x14ac:dyDescent="0.3">
      <c r="B286" s="34">
        <f t="shared" si="8"/>
        <v>2051.4</v>
      </c>
      <c r="C286" s="35">
        <v>835</v>
      </c>
      <c r="D286" s="34">
        <f t="shared" si="20"/>
        <v>2051.4</v>
      </c>
      <c r="E286" s="36">
        <v>44990</v>
      </c>
      <c r="F286" s="37">
        <v>2068.4</v>
      </c>
      <c r="G286" s="725">
        <v>44991</v>
      </c>
      <c r="H286" s="38">
        <f t="shared" si="22"/>
        <v>17</v>
      </c>
      <c r="I286" s="5">
        <f t="shared" si="23"/>
        <v>3</v>
      </c>
      <c r="K286" s="33"/>
      <c r="L286" s="687">
        <v>44991</v>
      </c>
      <c r="M286" s="34">
        <f t="shared" si="21"/>
        <v>186</v>
      </c>
      <c r="N286" s="37">
        <v>0</v>
      </c>
      <c r="O286" s="35">
        <v>0</v>
      </c>
      <c r="P286" s="39">
        <v>0</v>
      </c>
      <c r="Q286" s="47">
        <f t="shared" si="18"/>
        <v>186</v>
      </c>
      <c r="R286" s="41"/>
    </row>
    <row r="287" spans="2:18" ht="15.6" x14ac:dyDescent="0.3">
      <c r="B287" s="34">
        <f t="shared" si="8"/>
        <v>2068.4</v>
      </c>
      <c r="C287" s="35">
        <v>838</v>
      </c>
      <c r="D287" s="34">
        <f t="shared" si="20"/>
        <v>2068.4</v>
      </c>
      <c r="E287" s="36">
        <v>44991</v>
      </c>
      <c r="F287" s="37">
        <v>2084.8000000000002</v>
      </c>
      <c r="G287" s="725">
        <v>44992</v>
      </c>
      <c r="H287" s="38">
        <f t="shared" si="22"/>
        <v>16.400000000000091</v>
      </c>
      <c r="I287" s="5">
        <f t="shared" si="23"/>
        <v>3</v>
      </c>
      <c r="K287" s="33"/>
      <c r="L287" s="687">
        <v>44992</v>
      </c>
      <c r="M287" s="34">
        <f t="shared" si="21"/>
        <v>0</v>
      </c>
      <c r="N287" s="37">
        <v>430</v>
      </c>
      <c r="O287" s="35">
        <v>189</v>
      </c>
      <c r="P287" s="39">
        <v>0.54</v>
      </c>
      <c r="Q287" s="47">
        <f t="shared" si="18"/>
        <v>241</v>
      </c>
      <c r="R287" s="41"/>
    </row>
    <row r="288" spans="2:18" ht="15.6" x14ac:dyDescent="0.3">
      <c r="B288" s="34">
        <f t="shared" si="8"/>
        <v>2084.8000000000002</v>
      </c>
      <c r="C288" s="35">
        <v>841</v>
      </c>
      <c r="D288" s="34">
        <f t="shared" si="20"/>
        <v>2084.8000000000002</v>
      </c>
      <c r="E288" s="36">
        <v>44992</v>
      </c>
      <c r="F288" s="37">
        <v>2094.6999999999998</v>
      </c>
      <c r="G288" s="725">
        <v>44993</v>
      </c>
      <c r="H288" s="38">
        <f t="shared" si="22"/>
        <v>9.8999999999996362</v>
      </c>
      <c r="I288" s="5">
        <f t="shared" si="23"/>
        <v>3</v>
      </c>
      <c r="K288" s="33"/>
      <c r="L288" s="687">
        <v>44993</v>
      </c>
      <c r="M288" s="34">
        <f t="shared" si="21"/>
        <v>189</v>
      </c>
      <c r="N288" s="37">
        <v>100</v>
      </c>
      <c r="O288" s="35">
        <v>88</v>
      </c>
      <c r="P288" s="39">
        <v>0.25</v>
      </c>
      <c r="Q288" s="47">
        <f t="shared" si="18"/>
        <v>201</v>
      </c>
      <c r="R288" s="41"/>
    </row>
    <row r="289" spans="2:18" ht="15.6" x14ac:dyDescent="0.3">
      <c r="B289" s="34">
        <f t="shared" si="8"/>
        <v>2094.6999999999998</v>
      </c>
      <c r="C289" s="35">
        <v>844</v>
      </c>
      <c r="D289" s="34">
        <f t="shared" si="20"/>
        <v>2094.6999999999998</v>
      </c>
      <c r="E289" s="36">
        <v>44993</v>
      </c>
      <c r="F289" s="37">
        <v>2110.4</v>
      </c>
      <c r="G289" s="725">
        <v>44994</v>
      </c>
      <c r="H289" s="38">
        <f t="shared" si="22"/>
        <v>15.700000000000273</v>
      </c>
      <c r="I289" s="5">
        <f t="shared" si="23"/>
        <v>4</v>
      </c>
      <c r="K289" s="33"/>
      <c r="L289" s="687">
        <v>44994</v>
      </c>
      <c r="M289" s="34">
        <f t="shared" si="21"/>
        <v>88</v>
      </c>
      <c r="N289" s="37">
        <v>170</v>
      </c>
      <c r="O289" s="35">
        <v>263</v>
      </c>
      <c r="P289" s="39">
        <v>0.75</v>
      </c>
      <c r="Q289" s="47">
        <f t="shared" si="18"/>
        <v>-5</v>
      </c>
      <c r="R289" s="41"/>
    </row>
    <row r="290" spans="2:18" ht="15.6" x14ac:dyDescent="0.3">
      <c r="B290" s="34">
        <f t="shared" si="8"/>
        <v>2110.4</v>
      </c>
      <c r="C290" s="35">
        <v>848</v>
      </c>
      <c r="D290" s="34">
        <f t="shared" si="20"/>
        <v>2110.4</v>
      </c>
      <c r="E290" s="36">
        <v>44994</v>
      </c>
      <c r="F290" s="37">
        <v>2114.1999999999998</v>
      </c>
      <c r="G290" s="725">
        <v>44995</v>
      </c>
      <c r="H290" s="38">
        <f t="shared" si="22"/>
        <v>3.7999999999997272</v>
      </c>
      <c r="I290" s="5">
        <f t="shared" si="23"/>
        <v>2</v>
      </c>
      <c r="K290" s="33"/>
      <c r="L290" s="687">
        <v>44995</v>
      </c>
      <c r="M290" s="34">
        <f t="shared" si="21"/>
        <v>263</v>
      </c>
      <c r="N290" s="37">
        <v>0</v>
      </c>
      <c r="O290" s="35">
        <v>196</v>
      </c>
      <c r="P290" s="39">
        <v>0.56000000000000005</v>
      </c>
      <c r="Q290" s="47">
        <f t="shared" si="18"/>
        <v>67</v>
      </c>
      <c r="R290" s="41"/>
    </row>
    <row r="291" spans="2:18" ht="15.6" x14ac:dyDescent="0.3">
      <c r="B291" s="34">
        <f t="shared" si="8"/>
        <v>2114.1999999999998</v>
      </c>
      <c r="C291" s="35">
        <v>850</v>
      </c>
      <c r="D291" s="34">
        <f t="shared" si="20"/>
        <v>2114.1999999999998</v>
      </c>
      <c r="E291" s="36">
        <v>44995</v>
      </c>
      <c r="F291" s="37">
        <v>2119.1999999999998</v>
      </c>
      <c r="G291" s="725">
        <v>44996</v>
      </c>
      <c r="H291" s="38">
        <f t="shared" si="22"/>
        <v>5</v>
      </c>
      <c r="I291" s="5">
        <f t="shared" si="23"/>
        <v>5</v>
      </c>
      <c r="K291" s="33"/>
      <c r="L291" s="687">
        <v>44996</v>
      </c>
      <c r="M291" s="34">
        <f t="shared" si="21"/>
        <v>196</v>
      </c>
      <c r="N291" s="37">
        <v>250</v>
      </c>
      <c r="O291" s="35">
        <v>347</v>
      </c>
      <c r="P291" s="39">
        <v>0.99</v>
      </c>
      <c r="Q291" s="47">
        <f t="shared" si="18"/>
        <v>99</v>
      </c>
      <c r="R291" s="41"/>
    </row>
    <row r="292" spans="2:18" ht="15.6" x14ac:dyDescent="0.3">
      <c r="B292" s="34">
        <f t="shared" si="8"/>
        <v>2119.1999999999998</v>
      </c>
      <c r="C292" s="35">
        <v>855</v>
      </c>
      <c r="D292" s="34">
        <f t="shared" si="20"/>
        <v>2119.1999999999998</v>
      </c>
      <c r="E292" s="36">
        <v>44996</v>
      </c>
      <c r="F292" s="37">
        <v>2120.9</v>
      </c>
      <c r="G292" s="725">
        <v>44997</v>
      </c>
      <c r="H292" s="38">
        <f t="shared" si="22"/>
        <v>1.7000000000002728</v>
      </c>
      <c r="I292" s="5">
        <f t="shared" si="23"/>
        <v>3</v>
      </c>
      <c r="K292" s="33"/>
      <c r="L292" s="687">
        <v>44997</v>
      </c>
      <c r="M292" s="34">
        <f t="shared" si="21"/>
        <v>347</v>
      </c>
      <c r="N292" s="37">
        <v>0</v>
      </c>
      <c r="O292" s="35">
        <v>262</v>
      </c>
      <c r="P292" s="39">
        <v>0.75</v>
      </c>
      <c r="Q292" s="47">
        <f t="shared" si="18"/>
        <v>85</v>
      </c>
      <c r="R292" s="41"/>
    </row>
    <row r="293" spans="2:18" ht="15.6" x14ac:dyDescent="0.3">
      <c r="B293" s="34">
        <f t="shared" si="8"/>
        <v>2120.9</v>
      </c>
      <c r="C293" s="35">
        <v>858</v>
      </c>
      <c r="D293" s="34">
        <f t="shared" si="20"/>
        <v>2120.9</v>
      </c>
      <c r="E293" s="36">
        <v>44997</v>
      </c>
      <c r="F293" s="37">
        <v>2124.1</v>
      </c>
      <c r="G293" s="725">
        <v>44998</v>
      </c>
      <c r="H293" s="38">
        <f t="shared" si="22"/>
        <v>3.1999999999998181</v>
      </c>
      <c r="I293" s="5">
        <f t="shared" si="23"/>
        <v>1</v>
      </c>
      <c r="K293" s="33"/>
      <c r="L293" s="687">
        <v>44998</v>
      </c>
      <c r="M293" s="34">
        <f t="shared" si="21"/>
        <v>262</v>
      </c>
      <c r="N293" s="37">
        <v>0</v>
      </c>
      <c r="O293" s="35">
        <v>214</v>
      </c>
      <c r="P293" s="39">
        <v>0.61</v>
      </c>
      <c r="Q293" s="47">
        <f t="shared" si="18"/>
        <v>48</v>
      </c>
      <c r="R293" s="41"/>
    </row>
    <row r="294" spans="2:18" ht="15.6" x14ac:dyDescent="0.3">
      <c r="B294" s="34">
        <f t="shared" si="8"/>
        <v>2124.1</v>
      </c>
      <c r="C294" s="35">
        <v>859</v>
      </c>
      <c r="D294" s="34">
        <f t="shared" si="20"/>
        <v>2124.1</v>
      </c>
      <c r="E294" s="36">
        <v>44998</v>
      </c>
      <c r="F294" s="37">
        <v>2128.8000000000002</v>
      </c>
      <c r="G294" s="725">
        <v>44999</v>
      </c>
      <c r="H294" s="38">
        <f t="shared" si="22"/>
        <v>4.7000000000002728</v>
      </c>
      <c r="I294" s="5">
        <f t="shared" si="23"/>
        <v>4</v>
      </c>
      <c r="K294" s="33"/>
      <c r="L294" s="687">
        <v>44999</v>
      </c>
      <c r="M294" s="34">
        <f t="shared" si="21"/>
        <v>214</v>
      </c>
      <c r="N294" s="37">
        <v>0</v>
      </c>
      <c r="O294" s="35">
        <v>161</v>
      </c>
      <c r="P294" s="39">
        <v>0.46</v>
      </c>
      <c r="Q294" s="47">
        <f t="shared" si="18"/>
        <v>53</v>
      </c>
      <c r="R294" s="41"/>
    </row>
    <row r="295" spans="2:18" ht="15.6" x14ac:dyDescent="0.3">
      <c r="B295" s="34">
        <f t="shared" si="8"/>
        <v>2128.8000000000002</v>
      </c>
      <c r="C295" s="35">
        <v>863</v>
      </c>
      <c r="D295" s="34">
        <f t="shared" si="20"/>
        <v>2128.8000000000002</v>
      </c>
      <c r="E295" s="36">
        <v>44999</v>
      </c>
      <c r="F295" s="37">
        <v>2133.8000000000002</v>
      </c>
      <c r="G295" s="725">
        <v>45000</v>
      </c>
      <c r="H295" s="38">
        <f t="shared" si="22"/>
        <v>5</v>
      </c>
      <c r="I295" s="5">
        <f t="shared" si="23"/>
        <v>3</v>
      </c>
      <c r="K295" s="33"/>
      <c r="L295" s="687">
        <v>45000</v>
      </c>
      <c r="M295" s="34">
        <f t="shared" si="21"/>
        <v>161</v>
      </c>
      <c r="N295" s="37">
        <v>0</v>
      </c>
      <c r="O295" s="35">
        <v>126</v>
      </c>
      <c r="P295" s="39">
        <v>0.36</v>
      </c>
      <c r="Q295" s="47">
        <f t="shared" si="18"/>
        <v>35</v>
      </c>
      <c r="R295" s="41"/>
    </row>
    <row r="296" spans="2:18" ht="15.6" x14ac:dyDescent="0.3">
      <c r="B296" s="34">
        <f t="shared" si="8"/>
        <v>2133.8000000000002</v>
      </c>
      <c r="C296" s="35">
        <v>866</v>
      </c>
      <c r="D296" s="34">
        <f t="shared" si="20"/>
        <v>2133.8000000000002</v>
      </c>
      <c r="E296" s="36">
        <v>45000</v>
      </c>
      <c r="F296" s="37">
        <v>2136.1</v>
      </c>
      <c r="G296" s="725">
        <v>45001</v>
      </c>
      <c r="H296" s="38">
        <f t="shared" si="22"/>
        <v>2.2999999999997272</v>
      </c>
      <c r="I296" s="5">
        <f t="shared" si="23"/>
        <v>3</v>
      </c>
      <c r="K296" s="33"/>
      <c r="L296" s="687">
        <v>45001</v>
      </c>
      <c r="M296" s="34">
        <f t="shared" si="21"/>
        <v>126</v>
      </c>
      <c r="N296" s="37">
        <v>0</v>
      </c>
      <c r="O296" s="35">
        <v>0</v>
      </c>
      <c r="P296" s="39">
        <v>0</v>
      </c>
      <c r="Q296" s="47">
        <f t="shared" si="18"/>
        <v>126</v>
      </c>
      <c r="R296" s="41"/>
    </row>
    <row r="297" spans="2:18" ht="15.6" x14ac:dyDescent="0.3">
      <c r="B297" s="34">
        <f t="shared" si="8"/>
        <v>2136.1</v>
      </c>
      <c r="C297" s="35">
        <v>869</v>
      </c>
      <c r="D297" s="34">
        <f t="shared" si="20"/>
        <v>2136.1</v>
      </c>
      <c r="E297" s="36">
        <v>45001</v>
      </c>
      <c r="F297" s="37">
        <v>2141.8000000000002</v>
      </c>
      <c r="G297" s="725">
        <v>45002</v>
      </c>
      <c r="H297" s="38">
        <f t="shared" si="22"/>
        <v>5.7000000000002728</v>
      </c>
      <c r="I297" s="5">
        <f t="shared" si="23"/>
        <v>5</v>
      </c>
      <c r="K297" s="33"/>
      <c r="L297" s="687">
        <v>45002</v>
      </c>
      <c r="M297" s="34">
        <f t="shared" si="21"/>
        <v>0</v>
      </c>
      <c r="N297" s="37">
        <v>250</v>
      </c>
      <c r="O297" s="35">
        <v>350</v>
      </c>
      <c r="P297" s="39">
        <v>1</v>
      </c>
      <c r="Q297" s="47">
        <f t="shared" si="18"/>
        <v>-100</v>
      </c>
      <c r="R297" s="41"/>
    </row>
    <row r="298" spans="2:18" ht="15.6" x14ac:dyDescent="0.3">
      <c r="B298" s="34">
        <f t="shared" si="8"/>
        <v>2141.8000000000002</v>
      </c>
      <c r="C298" s="35">
        <v>874</v>
      </c>
      <c r="D298" s="34">
        <f t="shared" si="20"/>
        <v>2141.8000000000002</v>
      </c>
      <c r="E298" s="36">
        <v>45002</v>
      </c>
      <c r="F298" s="37">
        <v>2142.1</v>
      </c>
      <c r="G298" s="725">
        <v>45003</v>
      </c>
      <c r="H298" s="38">
        <f t="shared" si="22"/>
        <v>0.29999999999972715</v>
      </c>
      <c r="I298" s="5">
        <f t="shared" si="23"/>
        <v>1</v>
      </c>
      <c r="K298" s="33"/>
      <c r="L298" s="687">
        <v>45003</v>
      </c>
      <c r="M298" s="34">
        <f t="shared" si="21"/>
        <v>350</v>
      </c>
      <c r="N298" s="37">
        <v>0</v>
      </c>
      <c r="O298" s="35">
        <v>263</v>
      </c>
      <c r="P298" s="39">
        <v>0.75</v>
      </c>
      <c r="Q298" s="47">
        <f t="shared" si="18"/>
        <v>87</v>
      </c>
      <c r="R298" s="41"/>
    </row>
    <row r="299" spans="2:18" ht="15.6" x14ac:dyDescent="0.3">
      <c r="B299" s="34">
        <f t="shared" si="8"/>
        <v>2142.1</v>
      </c>
      <c r="C299" s="35">
        <v>875</v>
      </c>
      <c r="D299" s="34">
        <f t="shared" si="20"/>
        <v>2142.1</v>
      </c>
      <c r="E299" s="36">
        <v>45003</v>
      </c>
      <c r="F299" s="37">
        <v>2145.6999999999998</v>
      </c>
      <c r="G299" s="725">
        <v>45004</v>
      </c>
      <c r="H299" s="38">
        <f t="shared" si="22"/>
        <v>3.5999999999999091</v>
      </c>
      <c r="I299" s="5">
        <f t="shared" si="23"/>
        <v>4</v>
      </c>
      <c r="K299" s="33"/>
      <c r="L299" s="687">
        <v>45004</v>
      </c>
      <c r="M299" s="34">
        <f t="shared" si="21"/>
        <v>263</v>
      </c>
      <c r="N299" s="37">
        <v>0</v>
      </c>
      <c r="O299" s="35">
        <v>249</v>
      </c>
      <c r="P299" s="39">
        <v>0.71</v>
      </c>
      <c r="Q299" s="47">
        <f t="shared" si="18"/>
        <v>14</v>
      </c>
      <c r="R299" s="41"/>
    </row>
    <row r="300" spans="2:18" ht="15.6" x14ac:dyDescent="0.3">
      <c r="B300" s="34">
        <f t="shared" si="8"/>
        <v>2145.6999999999998</v>
      </c>
      <c r="C300" s="35">
        <v>879</v>
      </c>
      <c r="D300" s="34">
        <f t="shared" si="20"/>
        <v>2145.6999999999998</v>
      </c>
      <c r="E300" s="36">
        <v>45004</v>
      </c>
      <c r="F300" s="37">
        <v>2147.9</v>
      </c>
      <c r="G300" s="725">
        <v>45005</v>
      </c>
      <c r="H300" s="38">
        <f t="shared" si="22"/>
        <v>2.2000000000002728</v>
      </c>
      <c r="I300" s="5">
        <f t="shared" si="23"/>
        <v>1</v>
      </c>
      <c r="K300" s="33"/>
      <c r="L300" s="687">
        <v>45005</v>
      </c>
      <c r="M300" s="34">
        <f t="shared" si="21"/>
        <v>249</v>
      </c>
      <c r="N300" s="37">
        <v>0</v>
      </c>
      <c r="O300" s="35">
        <v>217</v>
      </c>
      <c r="P300" s="39">
        <v>0.62</v>
      </c>
      <c r="Q300" s="47">
        <f t="shared" si="18"/>
        <v>32</v>
      </c>
      <c r="R300" s="41"/>
    </row>
    <row r="301" spans="2:18" ht="15.6" x14ac:dyDescent="0.3">
      <c r="B301" s="34">
        <f t="shared" si="8"/>
        <v>2147.9</v>
      </c>
      <c r="C301" s="35">
        <v>880</v>
      </c>
      <c r="D301" s="34">
        <f t="shared" si="20"/>
        <v>2147.9</v>
      </c>
      <c r="E301" s="36">
        <v>45005</v>
      </c>
      <c r="F301" s="37">
        <v>2149.1</v>
      </c>
      <c r="G301" s="725">
        <v>45006</v>
      </c>
      <c r="H301" s="38">
        <f t="shared" si="22"/>
        <v>1.1999999999998181</v>
      </c>
      <c r="I301" s="5">
        <f t="shared" si="23"/>
        <v>3</v>
      </c>
      <c r="K301" s="33"/>
      <c r="L301" s="687">
        <v>45006</v>
      </c>
      <c r="M301" s="34">
        <f t="shared" si="21"/>
        <v>217</v>
      </c>
      <c r="N301" s="37">
        <v>180</v>
      </c>
      <c r="O301" s="35">
        <v>193</v>
      </c>
      <c r="P301" s="39">
        <v>0.55000000000000004</v>
      </c>
      <c r="Q301" s="47">
        <f t="shared" si="18"/>
        <v>204</v>
      </c>
      <c r="R301" s="41"/>
    </row>
    <row r="302" spans="2:18" ht="15.6" x14ac:dyDescent="0.3">
      <c r="B302" s="34">
        <f t="shared" ref="B302:B556" si="24">F301</f>
        <v>2149.1</v>
      </c>
      <c r="C302" s="35">
        <v>883</v>
      </c>
      <c r="D302" s="34">
        <f t="shared" si="20"/>
        <v>2149.1</v>
      </c>
      <c r="E302" s="36">
        <v>45006</v>
      </c>
      <c r="F302" s="37">
        <v>2167</v>
      </c>
      <c r="G302" s="725">
        <v>45007</v>
      </c>
      <c r="H302" s="38">
        <f t="shared" si="22"/>
        <v>17.900000000000091</v>
      </c>
      <c r="I302" s="5">
        <f t="shared" si="23"/>
        <v>3</v>
      </c>
      <c r="K302" s="33"/>
      <c r="L302" s="687">
        <v>45007</v>
      </c>
      <c r="M302" s="34">
        <f t="shared" si="21"/>
        <v>193</v>
      </c>
      <c r="N302" s="37">
        <v>60</v>
      </c>
      <c r="O302" s="35">
        <v>224</v>
      </c>
      <c r="P302" s="39">
        <v>0.64</v>
      </c>
      <c r="Q302" s="47">
        <f t="shared" si="18"/>
        <v>29</v>
      </c>
      <c r="R302" s="41"/>
    </row>
    <row r="303" spans="2:18" ht="15.6" x14ac:dyDescent="0.3">
      <c r="B303" s="34">
        <f t="shared" si="24"/>
        <v>2167</v>
      </c>
      <c r="C303" s="35">
        <v>886</v>
      </c>
      <c r="D303" s="34">
        <f t="shared" si="20"/>
        <v>2167</v>
      </c>
      <c r="E303" s="36">
        <v>45007</v>
      </c>
      <c r="F303" s="37">
        <v>2171.8000000000002</v>
      </c>
      <c r="G303" s="725">
        <v>45008</v>
      </c>
      <c r="H303" s="38">
        <f t="shared" si="22"/>
        <v>4.8000000000001819</v>
      </c>
      <c r="I303" s="5">
        <f t="shared" si="23"/>
        <v>1</v>
      </c>
      <c r="K303" s="33"/>
      <c r="L303" s="687">
        <v>45008</v>
      </c>
      <c r="M303" s="34">
        <f t="shared" si="21"/>
        <v>224</v>
      </c>
      <c r="N303" s="37">
        <v>0</v>
      </c>
      <c r="O303" s="35">
        <v>165</v>
      </c>
      <c r="P303" s="39">
        <v>0.47</v>
      </c>
      <c r="Q303" s="47">
        <f t="shared" si="18"/>
        <v>59</v>
      </c>
      <c r="R303" s="41"/>
    </row>
    <row r="304" spans="2:18" ht="15.6" x14ac:dyDescent="0.3">
      <c r="B304" s="34">
        <f t="shared" si="24"/>
        <v>2171.8000000000002</v>
      </c>
      <c r="C304" s="35">
        <v>887</v>
      </c>
      <c r="D304" s="34">
        <f t="shared" si="20"/>
        <v>2171.8000000000002</v>
      </c>
      <c r="E304" s="36">
        <v>45008</v>
      </c>
      <c r="F304" s="37">
        <v>2176.4</v>
      </c>
      <c r="G304" s="725">
        <v>45009</v>
      </c>
      <c r="H304" s="38">
        <f t="shared" si="22"/>
        <v>4.5999999999999091</v>
      </c>
      <c r="I304" s="5">
        <f t="shared" si="23"/>
        <v>2</v>
      </c>
      <c r="K304" s="33"/>
      <c r="L304" s="687">
        <v>45009</v>
      </c>
      <c r="M304" s="34">
        <f t="shared" si="21"/>
        <v>165</v>
      </c>
      <c r="N304" s="37">
        <v>240</v>
      </c>
      <c r="O304" s="35">
        <v>350</v>
      </c>
      <c r="P304" s="39">
        <v>1</v>
      </c>
      <c r="Q304" s="47">
        <f t="shared" si="18"/>
        <v>55</v>
      </c>
      <c r="R304" s="41"/>
    </row>
    <row r="305" spans="2:20" ht="15.6" x14ac:dyDescent="0.3">
      <c r="B305" s="34">
        <f t="shared" si="24"/>
        <v>2176.4</v>
      </c>
      <c r="C305" s="35">
        <v>889</v>
      </c>
      <c r="D305" s="34">
        <f t="shared" si="20"/>
        <v>2176.4</v>
      </c>
      <c r="E305" s="36">
        <v>45009</v>
      </c>
      <c r="F305" s="37">
        <v>2176.6</v>
      </c>
      <c r="G305" s="725">
        <v>45010</v>
      </c>
      <c r="H305" s="38">
        <f t="shared" si="22"/>
        <v>0.1999999999998181</v>
      </c>
      <c r="I305" s="5">
        <f t="shared" si="23"/>
        <v>1</v>
      </c>
      <c r="K305" s="33"/>
      <c r="L305" s="687">
        <v>45010</v>
      </c>
      <c r="M305" s="34">
        <f t="shared" si="21"/>
        <v>350</v>
      </c>
      <c r="N305" s="37">
        <v>0</v>
      </c>
      <c r="O305" s="35">
        <v>259</v>
      </c>
      <c r="P305" s="39">
        <v>0.74</v>
      </c>
      <c r="Q305" s="47">
        <f t="shared" si="18"/>
        <v>91</v>
      </c>
      <c r="R305" s="41"/>
    </row>
    <row r="306" spans="2:20" ht="15.6" x14ac:dyDescent="0.3">
      <c r="B306" s="34">
        <f t="shared" si="24"/>
        <v>2176.6</v>
      </c>
      <c r="C306" s="35">
        <v>890</v>
      </c>
      <c r="D306" s="34">
        <f t="shared" si="20"/>
        <v>2176.6</v>
      </c>
      <c r="E306" s="36">
        <v>45010</v>
      </c>
      <c r="F306" s="37">
        <v>2183</v>
      </c>
      <c r="G306" s="725">
        <v>45011</v>
      </c>
      <c r="H306" s="38">
        <f t="shared" si="22"/>
        <v>6.4000000000000909</v>
      </c>
      <c r="I306" s="5">
        <f t="shared" si="23"/>
        <v>1</v>
      </c>
      <c r="K306" s="33"/>
      <c r="L306" s="687">
        <v>45011</v>
      </c>
      <c r="M306" s="34">
        <f t="shared" si="21"/>
        <v>259</v>
      </c>
      <c r="N306" s="37">
        <v>0</v>
      </c>
      <c r="O306" s="35">
        <v>217</v>
      </c>
      <c r="P306" s="39">
        <v>0.62</v>
      </c>
      <c r="Q306" s="47">
        <f t="shared" si="18"/>
        <v>42</v>
      </c>
      <c r="R306" s="41"/>
    </row>
    <row r="307" spans="2:20" ht="15.6" x14ac:dyDescent="0.3">
      <c r="B307" s="34">
        <f t="shared" si="24"/>
        <v>2183</v>
      </c>
      <c r="C307" s="35">
        <v>891</v>
      </c>
      <c r="D307" s="34">
        <f t="shared" si="20"/>
        <v>2183</v>
      </c>
      <c r="E307" s="36">
        <v>45011</v>
      </c>
      <c r="F307" s="37">
        <v>2187</v>
      </c>
      <c r="G307" s="725">
        <v>45012</v>
      </c>
      <c r="H307" s="38">
        <f t="shared" si="22"/>
        <v>4</v>
      </c>
      <c r="I307" s="5">
        <f t="shared" si="23"/>
        <v>2</v>
      </c>
      <c r="K307" s="33"/>
      <c r="L307" s="687">
        <v>45012</v>
      </c>
      <c r="M307" s="34">
        <f t="shared" si="21"/>
        <v>217</v>
      </c>
      <c r="N307" s="37">
        <v>100</v>
      </c>
      <c r="O307" s="35">
        <v>259</v>
      </c>
      <c r="P307" s="39">
        <v>0.74</v>
      </c>
      <c r="Q307" s="47">
        <f t="shared" si="18"/>
        <v>58</v>
      </c>
      <c r="R307" s="41"/>
    </row>
    <row r="308" spans="2:20" ht="15.6" x14ac:dyDescent="0.3">
      <c r="B308" s="34">
        <f t="shared" si="24"/>
        <v>2187</v>
      </c>
      <c r="C308" s="35">
        <v>893</v>
      </c>
      <c r="D308" s="34">
        <f t="shared" si="20"/>
        <v>2187</v>
      </c>
      <c r="E308" s="36">
        <v>45012</v>
      </c>
      <c r="F308" s="37">
        <v>2192.6</v>
      </c>
      <c r="G308" s="725">
        <v>45013</v>
      </c>
      <c r="H308" s="38">
        <f t="shared" si="22"/>
        <v>5.5999999999999091</v>
      </c>
      <c r="I308" s="5">
        <f t="shared" si="23"/>
        <v>6</v>
      </c>
      <c r="K308" s="33"/>
      <c r="L308" s="687">
        <v>45013</v>
      </c>
      <c r="M308" s="34">
        <f t="shared" si="21"/>
        <v>259</v>
      </c>
      <c r="N308" s="37">
        <v>80</v>
      </c>
      <c r="O308" s="35">
        <v>259</v>
      </c>
      <c r="P308" s="39">
        <v>0.74</v>
      </c>
      <c r="Q308" s="47">
        <f t="shared" si="18"/>
        <v>80</v>
      </c>
      <c r="R308" s="41"/>
    </row>
    <row r="309" spans="2:20" ht="15.6" x14ac:dyDescent="0.3">
      <c r="B309" s="34">
        <f t="shared" si="24"/>
        <v>2192.6</v>
      </c>
      <c r="C309" s="35">
        <v>899</v>
      </c>
      <c r="D309" s="34">
        <f t="shared" si="20"/>
        <v>2192.6</v>
      </c>
      <c r="E309" s="36">
        <v>45013</v>
      </c>
      <c r="F309" s="37">
        <v>2197.1</v>
      </c>
      <c r="G309" s="725">
        <v>45014</v>
      </c>
      <c r="H309" s="38">
        <f t="shared" si="22"/>
        <v>4.5</v>
      </c>
      <c r="I309" s="5">
        <f t="shared" si="23"/>
        <v>1</v>
      </c>
      <c r="K309" s="33"/>
      <c r="L309" s="687">
        <v>45014</v>
      </c>
      <c r="M309" s="34">
        <f t="shared" si="21"/>
        <v>259</v>
      </c>
      <c r="N309" s="37">
        <v>100</v>
      </c>
      <c r="O309" s="35">
        <v>347</v>
      </c>
      <c r="P309" s="39">
        <v>0.99</v>
      </c>
      <c r="Q309" s="47">
        <f t="shared" si="18"/>
        <v>12</v>
      </c>
      <c r="R309" s="41"/>
    </row>
    <row r="310" spans="2:20" ht="15.6" x14ac:dyDescent="0.3">
      <c r="B310" s="34">
        <f t="shared" si="24"/>
        <v>2197.1</v>
      </c>
      <c r="C310" s="35">
        <v>900</v>
      </c>
      <c r="D310" s="34">
        <f t="shared" si="20"/>
        <v>2197.1</v>
      </c>
      <c r="E310" s="36">
        <v>45014</v>
      </c>
      <c r="F310" s="37">
        <v>2202.4</v>
      </c>
      <c r="G310" s="725">
        <v>45015</v>
      </c>
      <c r="H310" s="38">
        <f t="shared" si="22"/>
        <v>5.3000000000001819</v>
      </c>
      <c r="I310" s="5">
        <f t="shared" si="23"/>
        <v>2</v>
      </c>
      <c r="K310" s="33"/>
      <c r="L310" s="687">
        <v>45015</v>
      </c>
      <c r="M310" s="34">
        <f t="shared" si="21"/>
        <v>347</v>
      </c>
      <c r="N310" s="37">
        <v>0</v>
      </c>
      <c r="O310" s="35">
        <v>0</v>
      </c>
      <c r="P310" s="39">
        <v>0</v>
      </c>
      <c r="Q310" s="47">
        <f t="shared" si="18"/>
        <v>347</v>
      </c>
      <c r="R310" s="41"/>
    </row>
    <row r="311" spans="2:20" ht="15.6" x14ac:dyDescent="0.3">
      <c r="B311" s="34">
        <f t="shared" si="24"/>
        <v>2202.4</v>
      </c>
      <c r="C311" s="35">
        <v>902</v>
      </c>
      <c r="D311" s="34">
        <f t="shared" si="20"/>
        <v>2202.4</v>
      </c>
      <c r="E311" s="36">
        <v>45015</v>
      </c>
      <c r="F311" s="37">
        <v>2225.6</v>
      </c>
      <c r="G311" s="725">
        <v>45016</v>
      </c>
      <c r="H311" s="38">
        <f t="shared" si="22"/>
        <v>23.199999999999818</v>
      </c>
      <c r="I311" s="5">
        <f t="shared" si="23"/>
        <v>2</v>
      </c>
      <c r="K311" s="33"/>
      <c r="L311" s="687">
        <v>45016</v>
      </c>
      <c r="M311" s="34">
        <f t="shared" si="21"/>
        <v>0</v>
      </c>
      <c r="N311" s="37">
        <v>343</v>
      </c>
      <c r="O311" s="35">
        <v>266</v>
      </c>
      <c r="P311" s="39">
        <v>0.76</v>
      </c>
      <c r="Q311" s="47">
        <f t="shared" si="18"/>
        <v>77</v>
      </c>
      <c r="R311" s="41"/>
    </row>
    <row r="312" spans="2:20" ht="15.6" x14ac:dyDescent="0.3">
      <c r="B312" s="34">
        <f t="shared" si="24"/>
        <v>2225.6</v>
      </c>
      <c r="C312" s="35">
        <v>904</v>
      </c>
      <c r="D312" s="34">
        <f t="shared" si="20"/>
        <v>2225.6</v>
      </c>
      <c r="E312" s="36">
        <v>45016</v>
      </c>
      <c r="F312" s="37">
        <v>2228.3000000000002</v>
      </c>
      <c r="G312" s="725">
        <v>45017</v>
      </c>
      <c r="H312" s="38">
        <f t="shared" si="22"/>
        <v>2.7000000000002728</v>
      </c>
      <c r="I312" s="5">
        <f t="shared" si="23"/>
        <v>3</v>
      </c>
      <c r="K312" s="33"/>
      <c r="L312" s="687">
        <v>45017</v>
      </c>
      <c r="M312" s="34">
        <f t="shared" si="21"/>
        <v>266</v>
      </c>
      <c r="N312" s="37">
        <v>0</v>
      </c>
      <c r="O312" s="35">
        <v>165</v>
      </c>
      <c r="P312" s="39">
        <v>0.47</v>
      </c>
      <c r="Q312" s="47">
        <f t="shared" si="18"/>
        <v>101</v>
      </c>
      <c r="R312" s="41"/>
      <c r="T312" s="147">
        <f>SUM(Q312:Q402)</f>
        <v>9639</v>
      </c>
    </row>
    <row r="313" spans="2:20" ht="15.6" x14ac:dyDescent="0.3">
      <c r="B313" s="34">
        <f t="shared" si="24"/>
        <v>2228.3000000000002</v>
      </c>
      <c r="C313" s="35">
        <v>907</v>
      </c>
      <c r="D313" s="34">
        <f t="shared" si="20"/>
        <v>2228.3000000000002</v>
      </c>
      <c r="E313" s="36">
        <v>45017</v>
      </c>
      <c r="F313" s="37">
        <v>2238.8000000000002</v>
      </c>
      <c r="G313" s="725">
        <v>45018</v>
      </c>
      <c r="H313" s="38">
        <f t="shared" si="22"/>
        <v>10.5</v>
      </c>
      <c r="I313" s="5">
        <f t="shared" si="23"/>
        <v>2</v>
      </c>
      <c r="K313" s="33"/>
      <c r="L313" s="687">
        <v>45018</v>
      </c>
      <c r="M313" s="34">
        <f t="shared" si="21"/>
        <v>165</v>
      </c>
      <c r="N313" s="37">
        <v>0</v>
      </c>
      <c r="O313" s="35">
        <v>63</v>
      </c>
      <c r="P313" s="39">
        <v>0.18</v>
      </c>
      <c r="Q313" s="47">
        <f t="shared" si="18"/>
        <v>102</v>
      </c>
      <c r="R313" s="41"/>
    </row>
    <row r="314" spans="2:20" ht="15.6" x14ac:dyDescent="0.3">
      <c r="B314" s="34">
        <f t="shared" si="24"/>
        <v>2238.8000000000002</v>
      </c>
      <c r="C314" s="35">
        <v>909</v>
      </c>
      <c r="D314" s="34">
        <f t="shared" si="20"/>
        <v>2238.8000000000002</v>
      </c>
      <c r="E314" s="36">
        <v>45018</v>
      </c>
      <c r="F314" s="37">
        <v>2250.9</v>
      </c>
      <c r="G314" s="725">
        <v>45019</v>
      </c>
      <c r="H314" s="38">
        <f t="shared" si="22"/>
        <v>12.099999999999909</v>
      </c>
      <c r="I314" s="5">
        <f t="shared" si="23"/>
        <v>5</v>
      </c>
      <c r="K314" s="33"/>
      <c r="L314" s="687">
        <v>45019</v>
      </c>
      <c r="M314" s="34">
        <f t="shared" si="21"/>
        <v>63</v>
      </c>
      <c r="N314" s="37">
        <v>245</v>
      </c>
      <c r="O314" s="35">
        <v>214</v>
      </c>
      <c r="P314" s="39">
        <v>0.61</v>
      </c>
      <c r="Q314" s="47">
        <f t="shared" si="18"/>
        <v>94</v>
      </c>
      <c r="R314" s="41"/>
    </row>
    <row r="315" spans="2:20" ht="15.6" x14ac:dyDescent="0.3">
      <c r="B315" s="34">
        <f t="shared" si="24"/>
        <v>2250.9</v>
      </c>
      <c r="C315" s="35">
        <v>914</v>
      </c>
      <c r="D315" s="34">
        <f t="shared" si="20"/>
        <v>2250.9</v>
      </c>
      <c r="E315" s="36">
        <v>45019</v>
      </c>
      <c r="F315" s="37">
        <v>2260.8000000000002</v>
      </c>
      <c r="G315" s="725">
        <v>45020</v>
      </c>
      <c r="H315" s="38">
        <f t="shared" si="22"/>
        <v>9.9000000000000909</v>
      </c>
      <c r="I315" s="5">
        <f t="shared" si="23"/>
        <v>4</v>
      </c>
      <c r="K315" s="33"/>
      <c r="L315" s="687">
        <v>45020</v>
      </c>
      <c r="M315" s="34">
        <f t="shared" si="21"/>
        <v>214</v>
      </c>
      <c r="N315" s="37">
        <v>0</v>
      </c>
      <c r="O315" s="35">
        <v>126</v>
      </c>
      <c r="P315" s="39">
        <v>0.36</v>
      </c>
      <c r="Q315" s="47">
        <f t="shared" si="18"/>
        <v>88</v>
      </c>
      <c r="R315" s="41"/>
    </row>
    <row r="316" spans="2:20" ht="15.6" x14ac:dyDescent="0.3">
      <c r="B316" s="34">
        <f t="shared" si="24"/>
        <v>2260.8000000000002</v>
      </c>
      <c r="C316" s="35">
        <v>918</v>
      </c>
      <c r="D316" s="34">
        <f t="shared" si="20"/>
        <v>2260.8000000000002</v>
      </c>
      <c r="E316" s="36">
        <v>45020</v>
      </c>
      <c r="F316" s="37">
        <v>2272.9</v>
      </c>
      <c r="G316" s="725">
        <v>45021</v>
      </c>
      <c r="H316" s="38">
        <f t="shared" si="22"/>
        <v>12.099999999999909</v>
      </c>
      <c r="I316" s="5">
        <f t="shared" si="23"/>
        <v>4</v>
      </c>
      <c r="K316" s="33"/>
      <c r="L316" s="687">
        <v>45021</v>
      </c>
      <c r="M316" s="34">
        <f t="shared" si="21"/>
        <v>126</v>
      </c>
      <c r="N316" s="37">
        <v>140</v>
      </c>
      <c r="O316" s="35">
        <v>343</v>
      </c>
      <c r="P316" s="39">
        <v>0.98</v>
      </c>
      <c r="Q316" s="47">
        <f t="shared" si="18"/>
        <v>-77</v>
      </c>
      <c r="R316" s="41"/>
    </row>
    <row r="317" spans="2:20" ht="15.6" x14ac:dyDescent="0.3">
      <c r="B317" s="34">
        <f t="shared" si="24"/>
        <v>2272.9</v>
      </c>
      <c r="C317" s="35">
        <v>922</v>
      </c>
      <c r="D317" s="34">
        <f t="shared" si="20"/>
        <v>2272.9</v>
      </c>
      <c r="E317" s="36">
        <v>45021</v>
      </c>
      <c r="F317" s="37">
        <v>2280.4</v>
      </c>
      <c r="G317" s="725">
        <v>45022</v>
      </c>
      <c r="H317" s="38">
        <f t="shared" si="22"/>
        <v>7.5</v>
      </c>
      <c r="I317" s="5">
        <f t="shared" si="23"/>
        <v>2</v>
      </c>
      <c r="K317" s="33"/>
      <c r="L317" s="687">
        <v>45022</v>
      </c>
      <c r="M317" s="34">
        <f t="shared" si="21"/>
        <v>343</v>
      </c>
      <c r="N317" s="37">
        <v>0</v>
      </c>
      <c r="O317" s="35">
        <v>263</v>
      </c>
      <c r="P317" s="39">
        <v>0.75</v>
      </c>
      <c r="Q317" s="47">
        <f t="shared" si="18"/>
        <v>80</v>
      </c>
      <c r="R317" s="41"/>
    </row>
    <row r="318" spans="2:20" ht="15.6" x14ac:dyDescent="0.3">
      <c r="B318" s="34">
        <f t="shared" si="24"/>
        <v>2280.4</v>
      </c>
      <c r="C318" s="35">
        <v>924</v>
      </c>
      <c r="D318" s="34">
        <f t="shared" si="20"/>
        <v>2280.4</v>
      </c>
      <c r="E318" s="36">
        <v>45022</v>
      </c>
      <c r="F318" s="37">
        <v>2293</v>
      </c>
      <c r="G318" s="725">
        <v>45023</v>
      </c>
      <c r="H318" s="38">
        <f t="shared" si="22"/>
        <v>12.599999999999909</v>
      </c>
      <c r="I318" s="5">
        <f t="shared" si="23"/>
        <v>3</v>
      </c>
      <c r="K318" s="33"/>
      <c r="L318" s="687">
        <v>45023</v>
      </c>
      <c r="M318" s="34">
        <f t="shared" si="21"/>
        <v>263</v>
      </c>
      <c r="N318" s="37">
        <v>0</v>
      </c>
      <c r="O318" s="35">
        <v>189</v>
      </c>
      <c r="P318" s="39">
        <v>0.54</v>
      </c>
      <c r="Q318" s="47">
        <f t="shared" si="18"/>
        <v>74</v>
      </c>
      <c r="R318" s="41"/>
    </row>
    <row r="319" spans="2:20" ht="15.6" x14ac:dyDescent="0.3">
      <c r="B319" s="34">
        <f t="shared" si="24"/>
        <v>2293</v>
      </c>
      <c r="C319" s="35">
        <v>927</v>
      </c>
      <c r="D319" s="34">
        <f t="shared" si="20"/>
        <v>2293</v>
      </c>
      <c r="E319" s="36">
        <v>45023</v>
      </c>
      <c r="F319" s="37">
        <v>2299.1</v>
      </c>
      <c r="G319" s="725">
        <v>45024</v>
      </c>
      <c r="H319" s="38">
        <f t="shared" si="22"/>
        <v>6.0999999999999091</v>
      </c>
      <c r="I319" s="5">
        <f t="shared" si="23"/>
        <v>1</v>
      </c>
      <c r="K319" s="33"/>
      <c r="L319" s="687">
        <v>45024</v>
      </c>
      <c r="M319" s="34">
        <f t="shared" si="21"/>
        <v>189</v>
      </c>
      <c r="N319" s="37">
        <v>160</v>
      </c>
      <c r="O319" s="35">
        <v>347</v>
      </c>
      <c r="P319" s="39">
        <v>0.99</v>
      </c>
      <c r="Q319" s="47">
        <f t="shared" si="18"/>
        <v>2</v>
      </c>
      <c r="R319" s="41"/>
    </row>
    <row r="320" spans="2:20" ht="15.6" x14ac:dyDescent="0.3">
      <c r="B320" s="34">
        <f t="shared" si="24"/>
        <v>2299.1</v>
      </c>
      <c r="C320" s="35">
        <v>928</v>
      </c>
      <c r="D320" s="34">
        <f t="shared" si="20"/>
        <v>2299.1</v>
      </c>
      <c r="E320" s="36">
        <v>45024</v>
      </c>
      <c r="F320" s="37">
        <v>2302.8000000000002</v>
      </c>
      <c r="G320" s="725">
        <v>45025</v>
      </c>
      <c r="H320" s="38">
        <f t="shared" si="22"/>
        <v>3.7000000000002728</v>
      </c>
      <c r="I320" s="5">
        <f t="shared" si="23"/>
        <v>20</v>
      </c>
      <c r="K320" s="33"/>
      <c r="L320" s="687">
        <v>45025</v>
      </c>
      <c r="M320" s="34">
        <f t="shared" si="21"/>
        <v>347</v>
      </c>
      <c r="N320" s="37">
        <v>0</v>
      </c>
      <c r="O320" s="35">
        <v>256</v>
      </c>
      <c r="P320" s="39">
        <v>0.73</v>
      </c>
      <c r="Q320" s="47">
        <f t="shared" si="18"/>
        <v>91</v>
      </c>
      <c r="R320" s="41"/>
    </row>
    <row r="321" spans="2:18" ht="15.6" x14ac:dyDescent="0.3">
      <c r="B321" s="34">
        <f t="shared" si="24"/>
        <v>2302.8000000000002</v>
      </c>
      <c r="C321" s="35">
        <v>948</v>
      </c>
      <c r="D321" s="34">
        <f t="shared" si="20"/>
        <v>2302.8000000000002</v>
      </c>
      <c r="E321" s="36">
        <v>45025</v>
      </c>
      <c r="F321" s="37">
        <v>2304.8000000000002</v>
      </c>
      <c r="G321" s="725">
        <v>45026</v>
      </c>
      <c r="H321" s="38">
        <f t="shared" si="22"/>
        <v>2</v>
      </c>
      <c r="I321" s="5">
        <f t="shared" si="23"/>
        <v>2</v>
      </c>
      <c r="K321" s="33"/>
      <c r="L321" s="687">
        <v>45026</v>
      </c>
      <c r="M321" s="34">
        <f t="shared" si="21"/>
        <v>256</v>
      </c>
      <c r="N321" s="37">
        <v>100</v>
      </c>
      <c r="O321" s="35">
        <v>256</v>
      </c>
      <c r="P321" s="39">
        <v>0.73</v>
      </c>
      <c r="Q321" s="47">
        <f t="shared" si="18"/>
        <v>100</v>
      </c>
      <c r="R321" s="41"/>
    </row>
    <row r="322" spans="2:18" ht="15.6" x14ac:dyDescent="0.3">
      <c r="B322" s="34">
        <f t="shared" si="24"/>
        <v>2304.8000000000002</v>
      </c>
      <c r="C322" s="35">
        <v>950</v>
      </c>
      <c r="D322" s="34">
        <f t="shared" si="20"/>
        <v>2304.8000000000002</v>
      </c>
      <c r="E322" s="36">
        <v>45026</v>
      </c>
      <c r="F322" s="37">
        <v>2315.6999999999998</v>
      </c>
      <c r="G322" s="725">
        <v>45027</v>
      </c>
      <c r="H322" s="38">
        <f t="shared" si="22"/>
        <v>10.899999999999636</v>
      </c>
      <c r="I322" s="5">
        <f t="shared" si="23"/>
        <v>4</v>
      </c>
      <c r="K322" s="33"/>
      <c r="L322" s="687">
        <v>45027</v>
      </c>
      <c r="M322" s="34">
        <f t="shared" si="21"/>
        <v>256</v>
      </c>
      <c r="N322" s="37">
        <v>90</v>
      </c>
      <c r="O322" s="35">
        <v>259</v>
      </c>
      <c r="P322" s="39">
        <v>0.74</v>
      </c>
      <c r="Q322" s="47">
        <f t="shared" si="18"/>
        <v>87</v>
      </c>
      <c r="R322" s="41"/>
    </row>
    <row r="323" spans="2:18" ht="15.6" x14ac:dyDescent="0.3">
      <c r="B323" s="34">
        <f t="shared" si="24"/>
        <v>2315.6999999999998</v>
      </c>
      <c r="C323" s="35">
        <v>954</v>
      </c>
      <c r="D323" s="34">
        <f t="shared" si="20"/>
        <v>2315.6999999999998</v>
      </c>
      <c r="E323" s="36">
        <v>45027</v>
      </c>
      <c r="F323" s="37">
        <v>2325.6</v>
      </c>
      <c r="G323" s="725">
        <v>45028</v>
      </c>
      <c r="H323" s="38">
        <f t="shared" si="22"/>
        <v>9.9000000000000909</v>
      </c>
      <c r="I323" s="5">
        <f t="shared" si="23"/>
        <v>3</v>
      </c>
      <c r="K323" s="33"/>
      <c r="L323" s="687">
        <v>45028</v>
      </c>
      <c r="M323" s="34">
        <f t="shared" si="21"/>
        <v>259</v>
      </c>
      <c r="N323" s="37">
        <v>143</v>
      </c>
      <c r="O323" s="35">
        <v>259</v>
      </c>
      <c r="P323" s="39">
        <v>0.74</v>
      </c>
      <c r="Q323" s="47">
        <f t="shared" si="18"/>
        <v>143</v>
      </c>
      <c r="R323" s="41"/>
    </row>
    <row r="324" spans="2:18" ht="15.6" x14ac:dyDescent="0.3">
      <c r="B324" s="34">
        <f t="shared" si="24"/>
        <v>2325.6</v>
      </c>
      <c r="C324" s="35">
        <v>957</v>
      </c>
      <c r="D324" s="34">
        <f t="shared" si="20"/>
        <v>2325.6</v>
      </c>
      <c r="E324" s="36">
        <v>45028</v>
      </c>
      <c r="F324" s="37">
        <v>2332.4</v>
      </c>
      <c r="G324" s="725">
        <v>45029</v>
      </c>
      <c r="H324" s="38">
        <f t="shared" si="22"/>
        <v>6.8000000000001819</v>
      </c>
      <c r="I324" s="5">
        <f t="shared" si="23"/>
        <v>6</v>
      </c>
      <c r="K324" s="33"/>
      <c r="L324" s="687">
        <v>45029</v>
      </c>
      <c r="M324" s="34">
        <f t="shared" si="21"/>
        <v>259</v>
      </c>
      <c r="N324" s="37">
        <v>105</v>
      </c>
      <c r="O324" s="35">
        <v>259</v>
      </c>
      <c r="P324" s="39">
        <v>0.74</v>
      </c>
      <c r="Q324" s="47">
        <f t="shared" si="18"/>
        <v>105</v>
      </c>
      <c r="R324" s="41"/>
    </row>
    <row r="325" spans="2:18" ht="15.6" x14ac:dyDescent="0.3">
      <c r="B325" s="34">
        <f t="shared" si="24"/>
        <v>2332.4</v>
      </c>
      <c r="C325" s="35">
        <v>963</v>
      </c>
      <c r="D325" s="34">
        <f t="shared" si="20"/>
        <v>2332.4</v>
      </c>
      <c r="E325" s="36">
        <v>45029</v>
      </c>
      <c r="F325" s="37">
        <v>2339.5</v>
      </c>
      <c r="G325" s="725">
        <v>45030</v>
      </c>
      <c r="H325" s="38">
        <f t="shared" si="22"/>
        <v>7.0999999999999091</v>
      </c>
      <c r="I325" s="5">
        <f t="shared" si="23"/>
        <v>3</v>
      </c>
      <c r="K325" s="33"/>
      <c r="L325" s="687">
        <v>45030</v>
      </c>
      <c r="M325" s="34">
        <f t="shared" si="21"/>
        <v>259</v>
      </c>
      <c r="N325" s="37">
        <v>150</v>
      </c>
      <c r="O325" s="35">
        <v>259</v>
      </c>
      <c r="P325" s="39">
        <v>0.74</v>
      </c>
      <c r="Q325" s="47">
        <f t="shared" si="18"/>
        <v>150</v>
      </c>
      <c r="R325" s="41"/>
    </row>
    <row r="326" spans="2:18" ht="15.6" x14ac:dyDescent="0.3">
      <c r="B326" s="34">
        <f t="shared" si="24"/>
        <v>2339.5</v>
      </c>
      <c r="C326" s="35">
        <v>966</v>
      </c>
      <c r="D326" s="34">
        <f t="shared" si="20"/>
        <v>2339.5</v>
      </c>
      <c r="E326" s="36">
        <v>45030</v>
      </c>
      <c r="F326" s="37">
        <v>2350.5</v>
      </c>
      <c r="G326" s="725">
        <v>45031</v>
      </c>
      <c r="H326" s="38">
        <f t="shared" si="22"/>
        <v>11</v>
      </c>
      <c r="I326" s="5">
        <f t="shared" si="23"/>
        <v>4</v>
      </c>
      <c r="K326" s="33"/>
      <c r="L326" s="687">
        <v>45031</v>
      </c>
      <c r="M326" s="34">
        <f t="shared" si="21"/>
        <v>259</v>
      </c>
      <c r="N326" s="37">
        <v>90</v>
      </c>
      <c r="O326" s="35">
        <v>214</v>
      </c>
      <c r="P326" s="39">
        <v>0.61</v>
      </c>
      <c r="Q326" s="47">
        <f t="shared" si="18"/>
        <v>135</v>
      </c>
      <c r="R326" s="41"/>
    </row>
    <row r="327" spans="2:18" ht="15.6" x14ac:dyDescent="0.3">
      <c r="B327" s="34">
        <f t="shared" si="24"/>
        <v>2350.5</v>
      </c>
      <c r="C327" s="35">
        <v>970</v>
      </c>
      <c r="D327" s="34">
        <f t="shared" si="20"/>
        <v>2350.5</v>
      </c>
      <c r="E327" s="36">
        <v>45031</v>
      </c>
      <c r="F327" s="37">
        <v>2359.9</v>
      </c>
      <c r="G327" s="725">
        <v>45032</v>
      </c>
      <c r="H327" s="38">
        <f t="shared" si="22"/>
        <v>9.4000000000000909</v>
      </c>
      <c r="I327" s="5">
        <f t="shared" si="23"/>
        <v>4</v>
      </c>
      <c r="K327" s="33"/>
      <c r="L327" s="687">
        <v>45032</v>
      </c>
      <c r="M327" s="34">
        <f t="shared" si="21"/>
        <v>214</v>
      </c>
      <c r="N327" s="37">
        <v>75</v>
      </c>
      <c r="O327" s="35">
        <v>186</v>
      </c>
      <c r="P327" s="39">
        <v>0.53</v>
      </c>
      <c r="Q327" s="47">
        <f t="shared" si="18"/>
        <v>103</v>
      </c>
      <c r="R327" s="41"/>
    </row>
    <row r="328" spans="2:18" ht="15.6" x14ac:dyDescent="0.3">
      <c r="B328" s="34">
        <f t="shared" si="24"/>
        <v>2359.9</v>
      </c>
      <c r="C328" s="35">
        <v>974</v>
      </c>
      <c r="D328" s="34">
        <f t="shared" si="20"/>
        <v>2359.9</v>
      </c>
      <c r="E328" s="36">
        <v>45032</v>
      </c>
      <c r="F328" s="37">
        <v>2370.1</v>
      </c>
      <c r="G328" s="725">
        <v>45033</v>
      </c>
      <c r="H328" s="38">
        <f t="shared" si="22"/>
        <v>10.199999999999818</v>
      </c>
      <c r="I328" s="5">
        <f t="shared" si="23"/>
        <v>2</v>
      </c>
      <c r="K328" s="33"/>
      <c r="L328" s="687">
        <v>45033</v>
      </c>
      <c r="M328" s="34">
        <f t="shared" si="21"/>
        <v>186</v>
      </c>
      <c r="N328" s="37">
        <v>150</v>
      </c>
      <c r="O328" s="35">
        <v>256</v>
      </c>
      <c r="P328" s="39">
        <v>0.73</v>
      </c>
      <c r="Q328" s="47">
        <f t="shared" si="18"/>
        <v>80</v>
      </c>
      <c r="R328" s="41"/>
    </row>
    <row r="329" spans="2:18" ht="15.6" x14ac:dyDescent="0.3">
      <c r="B329" s="34">
        <f t="shared" si="24"/>
        <v>2370.1</v>
      </c>
      <c r="C329" s="35">
        <v>976</v>
      </c>
      <c r="D329" s="34">
        <f t="shared" si="20"/>
        <v>2370.1</v>
      </c>
      <c r="E329" s="36">
        <v>45033</v>
      </c>
      <c r="F329" s="37">
        <v>2378.1</v>
      </c>
      <c r="G329" s="725">
        <v>45034</v>
      </c>
      <c r="H329" s="38">
        <f t="shared" si="22"/>
        <v>8</v>
      </c>
      <c r="I329" s="5">
        <f t="shared" si="23"/>
        <v>5</v>
      </c>
      <c r="K329" s="33"/>
      <c r="L329" s="687">
        <v>45034</v>
      </c>
      <c r="M329" s="34">
        <f t="shared" si="21"/>
        <v>256</v>
      </c>
      <c r="N329" s="37">
        <v>200</v>
      </c>
      <c r="O329" s="35">
        <v>256</v>
      </c>
      <c r="P329" s="39">
        <v>0.73</v>
      </c>
      <c r="Q329" s="47">
        <f t="shared" si="18"/>
        <v>200</v>
      </c>
      <c r="R329" s="41"/>
    </row>
    <row r="330" spans="2:18" ht="15.6" x14ac:dyDescent="0.3">
      <c r="B330" s="34">
        <f t="shared" si="24"/>
        <v>2378.1</v>
      </c>
      <c r="C330" s="35">
        <v>981</v>
      </c>
      <c r="D330" s="34">
        <f t="shared" si="20"/>
        <v>2378.1</v>
      </c>
      <c r="E330" s="36">
        <v>45034</v>
      </c>
      <c r="F330" s="37">
        <v>2386.6999999999998</v>
      </c>
      <c r="G330" s="725">
        <v>45035</v>
      </c>
      <c r="H330" s="38">
        <f t="shared" si="22"/>
        <v>8.5999999999999091</v>
      </c>
      <c r="I330" s="5">
        <f t="shared" si="23"/>
        <v>5</v>
      </c>
      <c r="K330" s="33"/>
      <c r="L330" s="687">
        <v>45035</v>
      </c>
      <c r="M330" s="34">
        <f t="shared" si="21"/>
        <v>256</v>
      </c>
      <c r="N330" s="37">
        <v>70</v>
      </c>
      <c r="O330" s="35">
        <v>217</v>
      </c>
      <c r="P330" s="39">
        <v>0.62</v>
      </c>
      <c r="Q330" s="47">
        <f t="shared" si="18"/>
        <v>109</v>
      </c>
      <c r="R330" s="41"/>
    </row>
    <row r="331" spans="2:18" ht="15.6" x14ac:dyDescent="0.3">
      <c r="B331" s="34">
        <f t="shared" si="24"/>
        <v>2386.6999999999998</v>
      </c>
      <c r="C331" s="35">
        <v>986</v>
      </c>
      <c r="D331" s="34">
        <f t="shared" si="20"/>
        <v>2386.6999999999998</v>
      </c>
      <c r="E331" s="36">
        <v>45035</v>
      </c>
      <c r="F331" s="37">
        <v>2396.6999999999998</v>
      </c>
      <c r="G331" s="725">
        <v>45036</v>
      </c>
      <c r="H331" s="38">
        <f t="shared" si="22"/>
        <v>10</v>
      </c>
      <c r="I331" s="5">
        <f t="shared" si="23"/>
        <v>1</v>
      </c>
      <c r="K331" s="33"/>
      <c r="L331" s="687">
        <v>45036</v>
      </c>
      <c r="M331" s="34">
        <f t="shared" si="21"/>
        <v>217</v>
      </c>
      <c r="N331" s="37">
        <v>125</v>
      </c>
      <c r="O331" s="35">
        <v>214</v>
      </c>
      <c r="P331" s="39">
        <v>0.61</v>
      </c>
      <c r="Q331" s="47">
        <f t="shared" si="18"/>
        <v>128</v>
      </c>
      <c r="R331" s="41"/>
    </row>
    <row r="332" spans="2:18" ht="15.6" x14ac:dyDescent="0.3">
      <c r="B332" s="34">
        <f t="shared" si="24"/>
        <v>2396.6999999999998</v>
      </c>
      <c r="C332" s="35">
        <v>987</v>
      </c>
      <c r="D332" s="34">
        <f t="shared" si="20"/>
        <v>2396.6999999999998</v>
      </c>
      <c r="E332" s="36">
        <v>45036</v>
      </c>
      <c r="F332" s="37">
        <v>2407.1</v>
      </c>
      <c r="G332" s="725">
        <v>45037</v>
      </c>
      <c r="H332" s="38">
        <f t="shared" si="22"/>
        <v>10.400000000000091</v>
      </c>
      <c r="I332" s="5">
        <f t="shared" si="23"/>
        <v>5</v>
      </c>
      <c r="K332" s="33"/>
      <c r="L332" s="687">
        <v>45037</v>
      </c>
      <c r="M332" s="34">
        <f t="shared" si="21"/>
        <v>214</v>
      </c>
      <c r="N332" s="37">
        <v>105</v>
      </c>
      <c r="O332" s="35">
        <v>123</v>
      </c>
      <c r="P332" s="39">
        <v>0.35</v>
      </c>
      <c r="Q332" s="47">
        <f t="shared" si="18"/>
        <v>196</v>
      </c>
      <c r="R332" s="41"/>
    </row>
    <row r="333" spans="2:18" ht="15.6" x14ac:dyDescent="0.3">
      <c r="B333" s="34">
        <f t="shared" si="24"/>
        <v>2407.1</v>
      </c>
      <c r="C333" s="35">
        <v>992</v>
      </c>
      <c r="D333" s="34">
        <f t="shared" si="20"/>
        <v>2407.1</v>
      </c>
      <c r="E333" s="36">
        <v>45037</v>
      </c>
      <c r="F333" s="37">
        <v>2424.1999999999998</v>
      </c>
      <c r="G333" s="725">
        <v>45038</v>
      </c>
      <c r="H333" s="38">
        <f t="shared" si="22"/>
        <v>17.099999999999909</v>
      </c>
      <c r="I333" s="5">
        <f t="shared" si="23"/>
        <v>6</v>
      </c>
      <c r="K333" s="33"/>
      <c r="L333" s="687">
        <v>45038</v>
      </c>
      <c r="M333" s="34">
        <f t="shared" si="21"/>
        <v>123</v>
      </c>
      <c r="N333" s="37">
        <v>270</v>
      </c>
      <c r="O333" s="35">
        <v>161</v>
      </c>
      <c r="P333" s="39">
        <v>0.46</v>
      </c>
      <c r="Q333" s="47">
        <f t="shared" si="18"/>
        <v>232</v>
      </c>
      <c r="R333" s="41"/>
    </row>
    <row r="334" spans="2:18" ht="15.6" x14ac:dyDescent="0.3">
      <c r="B334" s="34">
        <f t="shared" si="24"/>
        <v>2424.1999999999998</v>
      </c>
      <c r="C334" s="35">
        <v>998</v>
      </c>
      <c r="D334" s="34">
        <f t="shared" si="20"/>
        <v>2424.1999999999998</v>
      </c>
      <c r="E334" s="36">
        <v>45038</v>
      </c>
      <c r="F334" s="37">
        <v>2435.3000000000002</v>
      </c>
      <c r="G334" s="725">
        <v>45039</v>
      </c>
      <c r="H334" s="38">
        <f t="shared" si="22"/>
        <v>11.100000000000364</v>
      </c>
      <c r="I334" s="5">
        <f t="shared" si="23"/>
        <v>6</v>
      </c>
      <c r="K334" s="33"/>
      <c r="L334" s="687">
        <v>45039</v>
      </c>
      <c r="M334" s="34">
        <f t="shared" si="21"/>
        <v>161</v>
      </c>
      <c r="N334" s="37">
        <v>150</v>
      </c>
      <c r="O334" s="35">
        <v>123</v>
      </c>
      <c r="P334" s="39">
        <v>0.35</v>
      </c>
      <c r="Q334" s="47">
        <f t="shared" si="18"/>
        <v>188</v>
      </c>
      <c r="R334" s="41"/>
    </row>
    <row r="335" spans="2:18" ht="15.6" x14ac:dyDescent="0.3">
      <c r="B335" s="34">
        <f t="shared" si="24"/>
        <v>2435.3000000000002</v>
      </c>
      <c r="C335" s="35">
        <v>1004</v>
      </c>
      <c r="D335" s="34">
        <f t="shared" si="20"/>
        <v>2435.3000000000002</v>
      </c>
      <c r="E335" s="36">
        <v>45039</v>
      </c>
      <c r="F335" s="37">
        <v>2450.6999999999998</v>
      </c>
      <c r="G335" s="725">
        <v>45040</v>
      </c>
      <c r="H335" s="38">
        <f t="shared" si="22"/>
        <v>15.399999999999636</v>
      </c>
      <c r="I335" s="5">
        <f t="shared" si="23"/>
        <v>2</v>
      </c>
      <c r="K335" s="33"/>
      <c r="L335" s="687">
        <v>45040</v>
      </c>
      <c r="M335" s="34">
        <f t="shared" si="21"/>
        <v>123</v>
      </c>
      <c r="N335" s="37">
        <v>320</v>
      </c>
      <c r="O335" s="35">
        <v>263</v>
      </c>
      <c r="P335" s="39">
        <v>0.75</v>
      </c>
      <c r="Q335" s="47">
        <f t="shared" si="18"/>
        <v>180</v>
      </c>
      <c r="R335" s="41"/>
    </row>
    <row r="336" spans="2:18" ht="15.6" x14ac:dyDescent="0.3">
      <c r="B336" s="34">
        <f t="shared" si="24"/>
        <v>2450.6999999999998</v>
      </c>
      <c r="C336" s="35">
        <v>1006</v>
      </c>
      <c r="D336" s="34">
        <f t="shared" si="20"/>
        <v>2450.6999999999998</v>
      </c>
      <c r="E336" s="36">
        <v>45040</v>
      </c>
      <c r="F336" s="37">
        <v>2459.8000000000002</v>
      </c>
      <c r="G336" s="725">
        <v>45041</v>
      </c>
      <c r="H336" s="38">
        <f t="shared" si="22"/>
        <v>9.1000000000003638</v>
      </c>
      <c r="I336" s="5">
        <f t="shared" si="23"/>
        <v>2</v>
      </c>
      <c r="K336" s="33"/>
      <c r="L336" s="687">
        <v>45041</v>
      </c>
      <c r="M336" s="34">
        <f t="shared" si="21"/>
        <v>263</v>
      </c>
      <c r="N336" s="37">
        <v>0</v>
      </c>
      <c r="O336" s="35">
        <v>151</v>
      </c>
      <c r="P336" s="39">
        <v>0.43</v>
      </c>
      <c r="Q336" s="47">
        <f t="shared" si="18"/>
        <v>112</v>
      </c>
      <c r="R336" s="41"/>
    </row>
    <row r="337" spans="2:18" ht="15.6" x14ac:dyDescent="0.3">
      <c r="B337" s="34">
        <f t="shared" si="24"/>
        <v>2459.8000000000002</v>
      </c>
      <c r="C337" s="35">
        <v>1008</v>
      </c>
      <c r="D337" s="34">
        <f t="shared" si="20"/>
        <v>2459.8000000000002</v>
      </c>
      <c r="E337" s="36">
        <v>45041</v>
      </c>
      <c r="F337" s="37">
        <v>2465.5</v>
      </c>
      <c r="G337" s="725">
        <v>45042</v>
      </c>
      <c r="H337" s="38">
        <f t="shared" si="22"/>
        <v>5.6999999999998181</v>
      </c>
      <c r="I337" s="5">
        <f t="shared" si="23"/>
        <v>1</v>
      </c>
      <c r="K337" s="33"/>
      <c r="L337" s="687">
        <v>45042</v>
      </c>
      <c r="M337" s="34">
        <f t="shared" si="21"/>
        <v>151</v>
      </c>
      <c r="N337" s="37">
        <v>175</v>
      </c>
      <c r="O337" s="35">
        <v>214</v>
      </c>
      <c r="P337" s="39">
        <v>0.61</v>
      </c>
      <c r="Q337" s="47">
        <f t="shared" si="18"/>
        <v>112</v>
      </c>
      <c r="R337" s="41"/>
    </row>
    <row r="338" spans="2:18" ht="15.6" x14ac:dyDescent="0.3">
      <c r="B338" s="34">
        <f t="shared" si="24"/>
        <v>2465.5</v>
      </c>
      <c r="C338" s="35">
        <v>1009</v>
      </c>
      <c r="D338" s="34">
        <f t="shared" si="20"/>
        <v>2465.5</v>
      </c>
      <c r="E338" s="36">
        <v>45042</v>
      </c>
      <c r="F338" s="37">
        <v>2476.6999999999998</v>
      </c>
      <c r="G338" s="725">
        <v>45043</v>
      </c>
      <c r="H338" s="38">
        <f t="shared" si="22"/>
        <v>11.199999999999818</v>
      </c>
      <c r="I338" s="5">
        <f t="shared" si="23"/>
        <v>6</v>
      </c>
      <c r="K338" s="33"/>
      <c r="L338" s="687">
        <v>45043</v>
      </c>
      <c r="M338" s="34">
        <f t="shared" si="21"/>
        <v>214</v>
      </c>
      <c r="N338" s="37">
        <v>125</v>
      </c>
      <c r="O338" s="35">
        <v>259</v>
      </c>
      <c r="P338" s="39">
        <v>0.74</v>
      </c>
      <c r="Q338" s="47">
        <f t="shared" si="18"/>
        <v>80</v>
      </c>
      <c r="R338" s="41"/>
    </row>
    <row r="339" spans="2:18" ht="15.6" x14ac:dyDescent="0.3">
      <c r="B339" s="34">
        <f t="shared" si="24"/>
        <v>2476.6999999999998</v>
      </c>
      <c r="C339" s="35">
        <v>1015</v>
      </c>
      <c r="D339" s="34">
        <f t="shared" si="20"/>
        <v>2476.6999999999998</v>
      </c>
      <c r="E339" s="36">
        <v>45043</v>
      </c>
      <c r="F339" s="37">
        <v>2482.8000000000002</v>
      </c>
      <c r="G339" s="725">
        <v>45044</v>
      </c>
      <c r="H339" s="38">
        <f t="shared" si="22"/>
        <v>6.1000000000003638</v>
      </c>
      <c r="I339" s="5">
        <f t="shared" si="23"/>
        <v>5</v>
      </c>
      <c r="K339" s="33"/>
      <c r="L339" s="687">
        <v>45044</v>
      </c>
      <c r="M339" s="34">
        <f t="shared" si="21"/>
        <v>259</v>
      </c>
      <c r="N339" s="37">
        <v>0</v>
      </c>
      <c r="O339" s="35">
        <v>84</v>
      </c>
      <c r="P339" s="39">
        <v>0.24</v>
      </c>
      <c r="Q339" s="47">
        <f t="shared" si="18"/>
        <v>175</v>
      </c>
      <c r="R339" s="41"/>
    </row>
    <row r="340" spans="2:18" ht="15.6" x14ac:dyDescent="0.3">
      <c r="B340" s="34">
        <f t="shared" si="24"/>
        <v>2482.8000000000002</v>
      </c>
      <c r="C340" s="35">
        <v>1020</v>
      </c>
      <c r="D340" s="34">
        <f t="shared" si="20"/>
        <v>2482.8000000000002</v>
      </c>
      <c r="E340" s="36">
        <v>45044</v>
      </c>
      <c r="F340" s="37">
        <v>2498.6</v>
      </c>
      <c r="G340" s="725">
        <v>45045</v>
      </c>
      <c r="H340" s="38">
        <f t="shared" si="22"/>
        <v>15.799999999999727</v>
      </c>
      <c r="I340" s="5">
        <f t="shared" si="23"/>
        <v>7</v>
      </c>
      <c r="K340" s="33"/>
      <c r="L340" s="687">
        <v>45045</v>
      </c>
      <c r="M340" s="34">
        <f t="shared" si="21"/>
        <v>84</v>
      </c>
      <c r="N340" s="37">
        <v>225</v>
      </c>
      <c r="O340" s="35">
        <v>67</v>
      </c>
      <c r="P340" s="39">
        <v>0.19</v>
      </c>
      <c r="Q340" s="47">
        <f t="shared" si="18"/>
        <v>242</v>
      </c>
      <c r="R340" s="41"/>
    </row>
    <row r="341" spans="2:18" ht="15.6" x14ac:dyDescent="0.3">
      <c r="B341" s="34">
        <f t="shared" si="24"/>
        <v>2498.6</v>
      </c>
      <c r="C341" s="35">
        <v>1027</v>
      </c>
      <c r="D341" s="34">
        <f t="shared" si="20"/>
        <v>2498.6</v>
      </c>
      <c r="E341" s="36">
        <v>45045</v>
      </c>
      <c r="F341" s="37">
        <v>2521</v>
      </c>
      <c r="G341" s="725">
        <v>45046</v>
      </c>
      <c r="H341" s="38">
        <f t="shared" si="22"/>
        <v>22.400000000000091</v>
      </c>
      <c r="I341" s="5">
        <f t="shared" si="23"/>
        <v>2</v>
      </c>
      <c r="K341" s="33"/>
      <c r="L341" s="687">
        <v>45046</v>
      </c>
      <c r="M341" s="34">
        <f t="shared" si="21"/>
        <v>67</v>
      </c>
      <c r="N341" s="37">
        <v>340</v>
      </c>
      <c r="O341" s="35">
        <v>259</v>
      </c>
      <c r="P341" s="39">
        <v>0.74</v>
      </c>
      <c r="Q341" s="47">
        <f t="shared" si="18"/>
        <v>148</v>
      </c>
      <c r="R341" s="41"/>
    </row>
    <row r="342" spans="2:18" ht="15.6" x14ac:dyDescent="0.3">
      <c r="B342" s="34">
        <f t="shared" si="24"/>
        <v>2521</v>
      </c>
      <c r="C342" s="35">
        <v>1029</v>
      </c>
      <c r="D342" s="34">
        <f t="shared" si="20"/>
        <v>2521</v>
      </c>
      <c r="E342" s="36">
        <v>45046</v>
      </c>
      <c r="F342" s="37">
        <v>2527.9</v>
      </c>
      <c r="G342" s="725">
        <v>45047</v>
      </c>
      <c r="H342" s="38">
        <f t="shared" si="22"/>
        <v>6.9000000000000909</v>
      </c>
      <c r="I342" s="5">
        <f t="shared" si="23"/>
        <v>2</v>
      </c>
      <c r="J342" s="179">
        <f>624.9/11</f>
        <v>56.809090909090905</v>
      </c>
      <c r="K342" s="33"/>
      <c r="L342" s="687">
        <v>45047</v>
      </c>
      <c r="M342" s="34">
        <f t="shared" si="21"/>
        <v>259</v>
      </c>
      <c r="N342" s="37">
        <v>0</v>
      </c>
      <c r="O342" s="35">
        <v>84</v>
      </c>
      <c r="P342" s="39">
        <v>0.24</v>
      </c>
      <c r="Q342" s="47">
        <f t="shared" si="18"/>
        <v>175</v>
      </c>
      <c r="R342" s="41"/>
    </row>
    <row r="343" spans="2:18" ht="15.6" x14ac:dyDescent="0.3">
      <c r="B343" s="34">
        <f t="shared" si="24"/>
        <v>2527.9</v>
      </c>
      <c r="C343" s="35">
        <v>1031</v>
      </c>
      <c r="D343" s="34">
        <f t="shared" si="20"/>
        <v>2527.9</v>
      </c>
      <c r="E343" s="36">
        <v>45047</v>
      </c>
      <c r="F343" s="37">
        <v>2541.9</v>
      </c>
      <c r="G343" s="725">
        <v>45048</v>
      </c>
      <c r="H343" s="38">
        <f t="shared" si="22"/>
        <v>14</v>
      </c>
      <c r="I343" s="5">
        <f t="shared" si="23"/>
        <v>1</v>
      </c>
      <c r="K343" s="33"/>
      <c r="L343" s="687">
        <v>45048</v>
      </c>
      <c r="M343" s="34">
        <f t="shared" si="21"/>
        <v>84</v>
      </c>
      <c r="N343" s="37">
        <v>225</v>
      </c>
      <c r="O343" s="35">
        <v>259</v>
      </c>
      <c r="P343" s="39">
        <v>0.74</v>
      </c>
      <c r="Q343" s="47">
        <f t="shared" si="18"/>
        <v>50</v>
      </c>
      <c r="R343" s="41"/>
    </row>
    <row r="344" spans="2:18" ht="15.6" x14ac:dyDescent="0.3">
      <c r="B344" s="34">
        <f t="shared" si="24"/>
        <v>2541.9</v>
      </c>
      <c r="C344" s="35">
        <v>1032</v>
      </c>
      <c r="D344" s="34">
        <f t="shared" si="20"/>
        <v>2541.9</v>
      </c>
      <c r="E344" s="36">
        <v>45048</v>
      </c>
      <c r="F344" s="37">
        <v>2547.3000000000002</v>
      </c>
      <c r="G344" s="725">
        <v>45049</v>
      </c>
      <c r="H344" s="38">
        <f t="shared" si="22"/>
        <v>5.4000000000000909</v>
      </c>
      <c r="I344" s="5">
        <f t="shared" si="23"/>
        <v>3</v>
      </c>
      <c r="K344" s="33"/>
      <c r="L344" s="687">
        <v>45049</v>
      </c>
      <c r="M344" s="34">
        <f t="shared" si="21"/>
        <v>259</v>
      </c>
      <c r="N344" s="37">
        <v>95</v>
      </c>
      <c r="O344" s="35">
        <v>259</v>
      </c>
      <c r="P344" s="39">
        <v>0.74</v>
      </c>
      <c r="Q344" s="47">
        <f t="shared" si="18"/>
        <v>95</v>
      </c>
      <c r="R344" s="41"/>
    </row>
    <row r="345" spans="2:18" ht="15.6" x14ac:dyDescent="0.3">
      <c r="B345" s="34">
        <f t="shared" si="24"/>
        <v>2547.3000000000002</v>
      </c>
      <c r="C345" s="35">
        <v>1035</v>
      </c>
      <c r="D345" s="34">
        <f t="shared" si="20"/>
        <v>2547.3000000000002</v>
      </c>
      <c r="E345" s="36">
        <v>45049</v>
      </c>
      <c r="F345" s="37">
        <v>2554.6999999999998</v>
      </c>
      <c r="G345" s="725">
        <v>45050</v>
      </c>
      <c r="H345" s="38">
        <f t="shared" si="22"/>
        <v>7.3999999999996362</v>
      </c>
      <c r="I345" s="5">
        <f t="shared" si="23"/>
        <v>3</v>
      </c>
      <c r="J345" s="86">
        <f>7615/11</f>
        <v>692.27272727272725</v>
      </c>
      <c r="K345" s="33"/>
      <c r="L345" s="687">
        <v>45050</v>
      </c>
      <c r="M345" s="34">
        <f t="shared" si="21"/>
        <v>259</v>
      </c>
      <c r="N345" s="37">
        <v>50</v>
      </c>
      <c r="O345" s="35">
        <v>263</v>
      </c>
      <c r="P345" s="39">
        <v>0.75</v>
      </c>
      <c r="Q345" s="47">
        <f t="shared" si="18"/>
        <v>46</v>
      </c>
      <c r="R345" s="41"/>
    </row>
    <row r="346" spans="2:18" ht="15.6" x14ac:dyDescent="0.3">
      <c r="B346" s="34">
        <f t="shared" si="24"/>
        <v>2554.6999999999998</v>
      </c>
      <c r="C346" s="35">
        <v>1038</v>
      </c>
      <c r="D346" s="34">
        <f t="shared" si="20"/>
        <v>2554.6999999999998</v>
      </c>
      <c r="E346" s="36">
        <v>45050</v>
      </c>
      <c r="F346" s="37">
        <v>2562.3000000000002</v>
      </c>
      <c r="G346" s="725">
        <v>45051</v>
      </c>
      <c r="H346" s="38">
        <f t="shared" si="22"/>
        <v>7.6000000000003638</v>
      </c>
      <c r="I346" s="5">
        <f t="shared" si="23"/>
        <v>4</v>
      </c>
      <c r="K346" s="33"/>
      <c r="L346" s="687">
        <v>45051</v>
      </c>
      <c r="M346" s="34">
        <f t="shared" si="21"/>
        <v>263</v>
      </c>
      <c r="N346" s="37">
        <v>65</v>
      </c>
      <c r="O346" s="35">
        <v>347</v>
      </c>
      <c r="P346" s="39">
        <v>0.99</v>
      </c>
      <c r="Q346" s="47">
        <f t="shared" si="18"/>
        <v>-19</v>
      </c>
      <c r="R346" s="41"/>
    </row>
    <row r="347" spans="2:18" ht="15.6" x14ac:dyDescent="0.3">
      <c r="B347" s="34">
        <f t="shared" si="24"/>
        <v>2562.3000000000002</v>
      </c>
      <c r="C347" s="35">
        <v>1042</v>
      </c>
      <c r="D347" s="34">
        <f t="shared" si="20"/>
        <v>2562.3000000000002</v>
      </c>
      <c r="E347" s="36">
        <v>45051</v>
      </c>
      <c r="F347" s="37">
        <v>2563</v>
      </c>
      <c r="G347" s="725">
        <v>45052</v>
      </c>
      <c r="H347" s="38">
        <f t="shared" si="22"/>
        <v>0.6999999999998181</v>
      </c>
      <c r="I347" s="5">
        <f t="shared" si="23"/>
        <v>3</v>
      </c>
      <c r="K347" s="33"/>
      <c r="L347" s="687">
        <v>45052</v>
      </c>
      <c r="M347" s="34">
        <f t="shared" si="21"/>
        <v>347</v>
      </c>
      <c r="N347" s="37">
        <v>0</v>
      </c>
      <c r="O347" s="35">
        <v>217</v>
      </c>
      <c r="P347" s="39">
        <v>0.62</v>
      </c>
      <c r="Q347" s="47">
        <f t="shared" si="18"/>
        <v>130</v>
      </c>
      <c r="R347" s="41"/>
    </row>
    <row r="348" spans="2:18" ht="15.6" x14ac:dyDescent="0.3">
      <c r="B348" s="34">
        <f t="shared" si="24"/>
        <v>2563</v>
      </c>
      <c r="C348" s="35">
        <v>1045</v>
      </c>
      <c r="D348" s="34">
        <f t="shared" si="20"/>
        <v>2563</v>
      </c>
      <c r="E348" s="36">
        <v>45052</v>
      </c>
      <c r="F348" s="37">
        <v>2570.3000000000002</v>
      </c>
      <c r="G348" s="725">
        <v>45053</v>
      </c>
      <c r="H348" s="38">
        <f t="shared" si="22"/>
        <v>7.3000000000001819</v>
      </c>
      <c r="I348" s="5">
        <f t="shared" si="23"/>
        <v>6</v>
      </c>
      <c r="K348" s="33"/>
      <c r="L348" s="687">
        <v>45053</v>
      </c>
      <c r="M348" s="34">
        <f t="shared" si="21"/>
        <v>217</v>
      </c>
      <c r="N348" s="37">
        <v>100</v>
      </c>
      <c r="O348" s="35">
        <v>126</v>
      </c>
      <c r="P348" s="39">
        <v>0.36</v>
      </c>
      <c r="Q348" s="47">
        <f t="shared" si="18"/>
        <v>191</v>
      </c>
      <c r="R348" s="41"/>
    </row>
    <row r="349" spans="2:18" ht="15.6" x14ac:dyDescent="0.3">
      <c r="B349" s="34">
        <f t="shared" si="24"/>
        <v>2570.3000000000002</v>
      </c>
      <c r="C349" s="35">
        <v>1051</v>
      </c>
      <c r="D349" s="34">
        <f t="shared" si="20"/>
        <v>2570.3000000000002</v>
      </c>
      <c r="E349" s="36">
        <v>45053</v>
      </c>
      <c r="F349" s="37">
        <v>2586.8000000000002</v>
      </c>
      <c r="G349" s="725">
        <v>45054</v>
      </c>
      <c r="H349" s="38">
        <f t="shared" si="22"/>
        <v>16.5</v>
      </c>
      <c r="I349" s="5">
        <f t="shared" si="23"/>
        <v>2</v>
      </c>
      <c r="J349" s="86">
        <f>7615/624.9</f>
        <v>12.185949751960313</v>
      </c>
      <c r="K349" s="33"/>
      <c r="L349" s="687">
        <v>45054</v>
      </c>
      <c r="M349" s="34">
        <f t="shared" si="21"/>
        <v>126</v>
      </c>
      <c r="N349" s="37">
        <v>160</v>
      </c>
      <c r="O349" s="35">
        <v>266</v>
      </c>
      <c r="P349" s="39">
        <v>0.76</v>
      </c>
      <c r="Q349" s="47">
        <f t="shared" si="18"/>
        <v>20</v>
      </c>
      <c r="R349" s="41"/>
    </row>
    <row r="350" spans="2:18" ht="15.6" x14ac:dyDescent="0.3">
      <c r="B350" s="34">
        <f t="shared" si="24"/>
        <v>2586.8000000000002</v>
      </c>
      <c r="C350" s="35">
        <v>1053</v>
      </c>
      <c r="D350" s="34">
        <f t="shared" si="20"/>
        <v>2586.8000000000002</v>
      </c>
      <c r="E350" s="36">
        <v>45054</v>
      </c>
      <c r="F350" s="37">
        <v>2595.1999999999998</v>
      </c>
      <c r="G350" s="725">
        <v>45055</v>
      </c>
      <c r="H350" s="38">
        <f t="shared" si="22"/>
        <v>8.3999999999996362</v>
      </c>
      <c r="I350" s="5">
        <f t="shared" si="23"/>
        <v>7</v>
      </c>
      <c r="K350" s="33"/>
      <c r="L350" s="687">
        <v>45055</v>
      </c>
      <c r="M350" s="34">
        <f t="shared" si="21"/>
        <v>266</v>
      </c>
      <c r="N350" s="37">
        <v>100</v>
      </c>
      <c r="O350" s="35">
        <v>259</v>
      </c>
      <c r="P350" s="39">
        <v>0.74</v>
      </c>
      <c r="Q350" s="47">
        <f t="shared" si="18"/>
        <v>107</v>
      </c>
      <c r="R350" s="41"/>
    </row>
    <row r="351" spans="2:18" ht="15.6" x14ac:dyDescent="0.3">
      <c r="B351" s="34">
        <f t="shared" si="24"/>
        <v>2595.1999999999998</v>
      </c>
      <c r="C351" s="35">
        <v>1060</v>
      </c>
      <c r="D351" s="34">
        <f t="shared" si="20"/>
        <v>2595.1999999999998</v>
      </c>
      <c r="E351" s="36">
        <v>45055</v>
      </c>
      <c r="F351" s="37">
        <v>2602.1</v>
      </c>
      <c r="G351" s="725">
        <v>45056</v>
      </c>
      <c r="H351" s="38">
        <f t="shared" si="22"/>
        <v>6.9000000000000909</v>
      </c>
      <c r="I351" s="5">
        <f t="shared" si="23"/>
        <v>4</v>
      </c>
      <c r="K351" s="33"/>
      <c r="L351" s="687">
        <v>45056</v>
      </c>
      <c r="M351" s="34">
        <f t="shared" si="21"/>
        <v>259</v>
      </c>
      <c r="N351" s="37">
        <v>100</v>
      </c>
      <c r="O351" s="35">
        <v>217</v>
      </c>
      <c r="P351" s="39">
        <v>0.62</v>
      </c>
      <c r="Q351" s="47">
        <f t="shared" si="18"/>
        <v>142</v>
      </c>
      <c r="R351" s="41"/>
    </row>
    <row r="352" spans="2:18" ht="15.6" x14ac:dyDescent="0.3">
      <c r="B352" s="34">
        <f t="shared" si="24"/>
        <v>2602.1</v>
      </c>
      <c r="C352" s="35">
        <v>1064</v>
      </c>
      <c r="D352" s="34">
        <f t="shared" si="20"/>
        <v>2602.1</v>
      </c>
      <c r="E352" s="36">
        <v>45056</v>
      </c>
      <c r="F352" s="37">
        <v>2615</v>
      </c>
      <c r="G352" s="725">
        <v>45057</v>
      </c>
      <c r="H352" s="38">
        <f t="shared" si="22"/>
        <v>12.900000000000091</v>
      </c>
      <c r="I352" s="5">
        <f t="shared" si="23"/>
        <v>4</v>
      </c>
      <c r="K352" s="33"/>
      <c r="L352" s="687">
        <v>45057</v>
      </c>
      <c r="M352" s="34">
        <f t="shared" si="21"/>
        <v>217</v>
      </c>
      <c r="N352" s="37">
        <v>106</v>
      </c>
      <c r="O352" s="35">
        <v>189</v>
      </c>
      <c r="P352" s="39">
        <v>0.54</v>
      </c>
      <c r="Q352" s="47">
        <f t="shared" si="18"/>
        <v>134</v>
      </c>
      <c r="R352" s="41"/>
    </row>
    <row r="353" spans="2:18" ht="15.6" x14ac:dyDescent="0.3">
      <c r="B353" s="34">
        <f t="shared" si="24"/>
        <v>2615</v>
      </c>
      <c r="C353" s="35">
        <v>1068</v>
      </c>
      <c r="D353" s="34">
        <f t="shared" si="20"/>
        <v>2615</v>
      </c>
      <c r="E353" s="36">
        <v>45057</v>
      </c>
      <c r="F353" s="37">
        <v>2628.9</v>
      </c>
      <c r="G353" s="725">
        <v>45058</v>
      </c>
      <c r="H353" s="38">
        <f t="shared" si="22"/>
        <v>13.900000000000091</v>
      </c>
      <c r="I353" s="5">
        <f t="shared" si="23"/>
        <v>3</v>
      </c>
      <c r="K353" s="33"/>
      <c r="L353" s="687">
        <v>45058</v>
      </c>
      <c r="M353" s="34">
        <f t="shared" si="21"/>
        <v>189</v>
      </c>
      <c r="N353" s="37">
        <v>160</v>
      </c>
      <c r="O353" s="35">
        <v>263</v>
      </c>
      <c r="P353" s="39">
        <v>0.75</v>
      </c>
      <c r="Q353" s="47">
        <f t="shared" si="18"/>
        <v>86</v>
      </c>
      <c r="R353" s="41"/>
    </row>
    <row r="354" spans="2:18" ht="15.6" x14ac:dyDescent="0.3">
      <c r="B354" s="34">
        <f t="shared" si="24"/>
        <v>2628.9</v>
      </c>
      <c r="C354" s="35">
        <v>1071</v>
      </c>
      <c r="D354" s="34">
        <f t="shared" si="20"/>
        <v>2628.9</v>
      </c>
      <c r="E354" s="36">
        <v>45058</v>
      </c>
      <c r="F354" s="37">
        <v>2634.4</v>
      </c>
      <c r="G354" s="725">
        <v>45059</v>
      </c>
      <c r="H354" s="38">
        <f t="shared" si="22"/>
        <v>5.5</v>
      </c>
      <c r="I354" s="5">
        <f t="shared" si="23"/>
        <v>4</v>
      </c>
      <c r="K354" s="33"/>
      <c r="L354" s="687">
        <v>45059</v>
      </c>
      <c r="M354" s="34">
        <f t="shared" si="21"/>
        <v>263</v>
      </c>
      <c r="N354" s="37">
        <v>120</v>
      </c>
      <c r="O354" s="35">
        <v>350</v>
      </c>
      <c r="P354" s="39">
        <v>1</v>
      </c>
      <c r="Q354" s="47">
        <f t="shared" si="18"/>
        <v>33</v>
      </c>
      <c r="R354" s="41"/>
    </row>
    <row r="355" spans="2:18" ht="15.6" x14ac:dyDescent="0.3">
      <c r="B355" s="34">
        <f t="shared" si="24"/>
        <v>2634.4</v>
      </c>
      <c r="C355" s="35">
        <v>1075</v>
      </c>
      <c r="D355" s="34">
        <f t="shared" si="20"/>
        <v>2634.4</v>
      </c>
      <c r="E355" s="36">
        <v>45059</v>
      </c>
      <c r="F355" s="37">
        <v>2640.2</v>
      </c>
      <c r="G355" s="725">
        <v>45060</v>
      </c>
      <c r="H355" s="38">
        <f t="shared" si="22"/>
        <v>5.7999999999997272</v>
      </c>
      <c r="I355" s="5">
        <f t="shared" si="23"/>
        <v>3</v>
      </c>
      <c r="K355" s="33"/>
      <c r="L355" s="687">
        <v>45060</v>
      </c>
      <c r="M355" s="34">
        <f t="shared" si="21"/>
        <v>350</v>
      </c>
      <c r="N355" s="37">
        <v>0</v>
      </c>
      <c r="O355" s="35">
        <v>126</v>
      </c>
      <c r="P355" s="39">
        <v>0.36</v>
      </c>
      <c r="Q355" s="47">
        <f t="shared" si="18"/>
        <v>224</v>
      </c>
      <c r="R355" s="41"/>
    </row>
    <row r="356" spans="2:18" ht="15.6" x14ac:dyDescent="0.3">
      <c r="B356" s="34">
        <f t="shared" si="24"/>
        <v>2640.2</v>
      </c>
      <c r="C356" s="35">
        <v>1078</v>
      </c>
      <c r="D356" s="34">
        <f t="shared" si="20"/>
        <v>2640.2</v>
      </c>
      <c r="E356" s="36">
        <v>45060</v>
      </c>
      <c r="F356" s="37">
        <v>2656.5</v>
      </c>
      <c r="G356" s="725">
        <v>45061</v>
      </c>
      <c r="H356" s="38">
        <f t="shared" si="22"/>
        <v>16.300000000000182</v>
      </c>
      <c r="I356" s="5">
        <f t="shared" si="23"/>
        <v>2</v>
      </c>
      <c r="K356" s="33"/>
      <c r="L356" s="687">
        <v>45061</v>
      </c>
      <c r="M356" s="34">
        <f t="shared" si="21"/>
        <v>126</v>
      </c>
      <c r="N356" s="37">
        <v>285</v>
      </c>
      <c r="O356" s="35">
        <v>189</v>
      </c>
      <c r="P356" s="39">
        <v>0.54</v>
      </c>
      <c r="Q356" s="47">
        <f t="shared" si="18"/>
        <v>222</v>
      </c>
      <c r="R356" s="41"/>
    </row>
    <row r="357" spans="2:18" ht="15.6" x14ac:dyDescent="0.3">
      <c r="B357" s="34">
        <f t="shared" si="24"/>
        <v>2656.5</v>
      </c>
      <c r="C357" s="35">
        <v>1080</v>
      </c>
      <c r="D357" s="34">
        <f t="shared" si="20"/>
        <v>2656.5</v>
      </c>
      <c r="E357" s="36">
        <v>45061</v>
      </c>
      <c r="F357" s="37">
        <v>2672</v>
      </c>
      <c r="G357" s="725">
        <v>45062</v>
      </c>
      <c r="H357" s="38">
        <f t="shared" si="22"/>
        <v>15.5</v>
      </c>
      <c r="I357" s="5">
        <f t="shared" si="23"/>
        <v>4</v>
      </c>
      <c r="K357" s="33"/>
      <c r="L357" s="687">
        <v>45062</v>
      </c>
      <c r="M357" s="34">
        <f t="shared" si="21"/>
        <v>189</v>
      </c>
      <c r="N357" s="37">
        <v>150</v>
      </c>
      <c r="O357" s="35">
        <v>259</v>
      </c>
      <c r="P357" s="39">
        <v>0.74</v>
      </c>
      <c r="Q357" s="47">
        <f t="shared" si="18"/>
        <v>80</v>
      </c>
      <c r="R357" s="41"/>
    </row>
    <row r="358" spans="2:18" ht="15.6" x14ac:dyDescent="0.3">
      <c r="B358" s="34">
        <f t="shared" si="24"/>
        <v>2672</v>
      </c>
      <c r="C358" s="35">
        <v>1084</v>
      </c>
      <c r="D358" s="34">
        <f t="shared" si="20"/>
        <v>2672</v>
      </c>
      <c r="E358" s="36">
        <v>45062</v>
      </c>
      <c r="F358" s="37">
        <v>2679.7</v>
      </c>
      <c r="G358" s="725">
        <v>45063</v>
      </c>
      <c r="H358" s="38">
        <f t="shared" si="22"/>
        <v>7.6999999999998181</v>
      </c>
      <c r="I358" s="5">
        <f t="shared" si="23"/>
        <v>4</v>
      </c>
      <c r="K358" s="33"/>
      <c r="L358" s="687">
        <v>45063</v>
      </c>
      <c r="M358" s="34">
        <f t="shared" si="21"/>
        <v>259</v>
      </c>
      <c r="N358" s="37">
        <v>0</v>
      </c>
      <c r="O358" s="35">
        <v>165</v>
      </c>
      <c r="P358" s="39">
        <v>0.47</v>
      </c>
      <c r="Q358" s="47">
        <f t="shared" si="18"/>
        <v>94</v>
      </c>
      <c r="R358" s="41"/>
    </row>
    <row r="359" spans="2:18" ht="15.6" x14ac:dyDescent="0.3">
      <c r="B359" s="34">
        <f t="shared" si="24"/>
        <v>2679.7</v>
      </c>
      <c r="C359" s="35">
        <v>1088</v>
      </c>
      <c r="D359" s="34">
        <f t="shared" si="20"/>
        <v>2679.7</v>
      </c>
      <c r="E359" s="36">
        <v>45063</v>
      </c>
      <c r="F359" s="37">
        <v>2687.4</v>
      </c>
      <c r="G359" s="725">
        <v>45064</v>
      </c>
      <c r="H359" s="38">
        <f t="shared" si="22"/>
        <v>7.7000000000002728</v>
      </c>
      <c r="I359" s="5">
        <f t="shared" si="23"/>
        <v>3</v>
      </c>
      <c r="K359" s="33"/>
      <c r="L359" s="687">
        <v>45064</v>
      </c>
      <c r="M359" s="34">
        <f t="shared" si="21"/>
        <v>165</v>
      </c>
      <c r="N359" s="37">
        <v>150</v>
      </c>
      <c r="O359" s="35">
        <v>350</v>
      </c>
      <c r="P359" s="39">
        <v>1</v>
      </c>
      <c r="Q359" s="47">
        <f t="shared" si="18"/>
        <v>-35</v>
      </c>
      <c r="R359" s="41"/>
    </row>
    <row r="360" spans="2:18" ht="15.6" x14ac:dyDescent="0.3">
      <c r="B360" s="34">
        <f t="shared" si="24"/>
        <v>2687.4</v>
      </c>
      <c r="C360" s="35">
        <v>1091</v>
      </c>
      <c r="D360" s="34">
        <f t="shared" si="20"/>
        <v>2687.4</v>
      </c>
      <c r="E360" s="36">
        <v>45064</v>
      </c>
      <c r="F360" s="37">
        <v>2689.9</v>
      </c>
      <c r="G360" s="725">
        <v>45065</v>
      </c>
      <c r="H360" s="38">
        <f t="shared" si="22"/>
        <v>2.5</v>
      </c>
      <c r="I360" s="5">
        <f t="shared" si="23"/>
        <v>3</v>
      </c>
      <c r="K360" s="33"/>
      <c r="L360" s="687">
        <v>45065</v>
      </c>
      <c r="M360" s="34">
        <f t="shared" si="21"/>
        <v>350</v>
      </c>
      <c r="N360" s="37">
        <v>0</v>
      </c>
      <c r="O360" s="35">
        <v>217</v>
      </c>
      <c r="P360" s="39">
        <v>0.62</v>
      </c>
      <c r="Q360" s="47">
        <f t="shared" si="18"/>
        <v>133</v>
      </c>
      <c r="R360" s="41"/>
    </row>
    <row r="361" spans="2:18" ht="15.6" x14ac:dyDescent="0.3">
      <c r="B361" s="34">
        <f t="shared" si="24"/>
        <v>2689.9</v>
      </c>
      <c r="C361" s="35">
        <v>1094</v>
      </c>
      <c r="D361" s="34">
        <f t="shared" si="20"/>
        <v>2689.9</v>
      </c>
      <c r="E361" s="36">
        <v>45065</v>
      </c>
      <c r="F361" s="37">
        <v>2696.7</v>
      </c>
      <c r="G361" s="725">
        <v>45066</v>
      </c>
      <c r="H361" s="38">
        <f t="shared" si="22"/>
        <v>6.7999999999997272</v>
      </c>
      <c r="I361" s="5">
        <f t="shared" si="23"/>
        <v>3</v>
      </c>
      <c r="K361" s="33"/>
      <c r="L361" s="687">
        <v>45066</v>
      </c>
      <c r="M361" s="34">
        <f t="shared" si="21"/>
        <v>217</v>
      </c>
      <c r="N361" s="37">
        <v>110</v>
      </c>
      <c r="O361" s="35">
        <v>266</v>
      </c>
      <c r="P361" s="39">
        <v>0.76</v>
      </c>
      <c r="Q361" s="47">
        <f t="shared" si="18"/>
        <v>61</v>
      </c>
      <c r="R361" s="41"/>
    </row>
    <row r="362" spans="2:18" ht="15.6" x14ac:dyDescent="0.3">
      <c r="B362" s="34">
        <f t="shared" si="24"/>
        <v>2696.7</v>
      </c>
      <c r="C362" s="35">
        <v>1097</v>
      </c>
      <c r="D362" s="34">
        <f t="shared" si="20"/>
        <v>2696.7</v>
      </c>
      <c r="E362" s="36">
        <v>45066</v>
      </c>
      <c r="F362" s="37">
        <v>2702.9</v>
      </c>
      <c r="G362" s="725">
        <v>45067</v>
      </c>
      <c r="H362" s="38">
        <f t="shared" si="22"/>
        <v>6.2000000000002728</v>
      </c>
      <c r="I362" s="5">
        <f t="shared" si="23"/>
        <v>3</v>
      </c>
      <c r="K362" s="33"/>
      <c r="L362" s="687">
        <v>45067</v>
      </c>
      <c r="M362" s="34">
        <f t="shared" si="21"/>
        <v>266</v>
      </c>
      <c r="N362" s="37">
        <v>35</v>
      </c>
      <c r="O362" s="35">
        <v>189</v>
      </c>
      <c r="P362" s="39">
        <v>0.54</v>
      </c>
      <c r="Q362" s="47">
        <f t="shared" si="18"/>
        <v>112</v>
      </c>
      <c r="R362" s="41"/>
    </row>
    <row r="363" spans="2:18" ht="15.6" x14ac:dyDescent="0.3">
      <c r="B363" s="34">
        <f t="shared" si="24"/>
        <v>2702.9</v>
      </c>
      <c r="C363" s="35">
        <v>1100</v>
      </c>
      <c r="D363" s="34">
        <f t="shared" si="20"/>
        <v>2702.9</v>
      </c>
      <c r="E363" s="36">
        <v>45067</v>
      </c>
      <c r="F363" s="37">
        <v>2713.4</v>
      </c>
      <c r="G363" s="725">
        <v>45068</v>
      </c>
      <c r="H363" s="38">
        <f t="shared" si="22"/>
        <v>10.5</v>
      </c>
      <c r="I363" s="5">
        <f t="shared" si="23"/>
        <v>7</v>
      </c>
      <c r="K363" s="33"/>
      <c r="L363" s="687">
        <v>45068</v>
      </c>
      <c r="M363" s="34">
        <f t="shared" si="21"/>
        <v>189</v>
      </c>
      <c r="N363" s="37">
        <v>246</v>
      </c>
      <c r="O363" s="35">
        <v>189</v>
      </c>
      <c r="P363" s="39">
        <v>0.54</v>
      </c>
      <c r="Q363" s="47">
        <f t="shared" si="18"/>
        <v>246</v>
      </c>
      <c r="R363" s="41"/>
    </row>
    <row r="364" spans="2:18" ht="15.6" x14ac:dyDescent="0.3">
      <c r="B364" s="34">
        <f t="shared" si="24"/>
        <v>2713.4</v>
      </c>
      <c r="C364" s="35">
        <v>1107</v>
      </c>
      <c r="D364" s="34">
        <f t="shared" si="20"/>
        <v>2713.4</v>
      </c>
      <c r="E364" s="36">
        <v>45068</v>
      </c>
      <c r="F364" s="37">
        <v>2728.8</v>
      </c>
      <c r="G364" s="725">
        <v>45069</v>
      </c>
      <c r="H364" s="38">
        <f t="shared" si="22"/>
        <v>15.400000000000091</v>
      </c>
      <c r="I364" s="5">
        <f t="shared" si="23"/>
        <v>3</v>
      </c>
      <c r="K364" s="33"/>
      <c r="L364" s="687">
        <v>45069</v>
      </c>
      <c r="M364" s="34">
        <f t="shared" si="21"/>
        <v>189</v>
      </c>
      <c r="N364" s="37">
        <v>125</v>
      </c>
      <c r="O364" s="35">
        <v>217</v>
      </c>
      <c r="P364" s="39">
        <v>0.62</v>
      </c>
      <c r="Q364" s="47">
        <f t="shared" ref="Q364:Q584" si="25">(M364+N364)-O364</f>
        <v>97</v>
      </c>
      <c r="R364" s="41"/>
    </row>
    <row r="365" spans="2:18" ht="15.6" x14ac:dyDescent="0.3">
      <c r="B365" s="34">
        <f t="shared" si="24"/>
        <v>2728.8</v>
      </c>
      <c r="C365" s="35">
        <v>1110</v>
      </c>
      <c r="D365" s="34">
        <f t="shared" si="20"/>
        <v>2728.8</v>
      </c>
      <c r="E365" s="36">
        <v>45069</v>
      </c>
      <c r="F365" s="37">
        <v>2736.8</v>
      </c>
      <c r="G365" s="725">
        <v>45070</v>
      </c>
      <c r="H365" s="38">
        <f t="shared" si="22"/>
        <v>8</v>
      </c>
      <c r="I365" s="5">
        <f t="shared" si="23"/>
        <v>4</v>
      </c>
      <c r="K365" s="33"/>
      <c r="L365" s="687">
        <v>45070</v>
      </c>
      <c r="M365" s="34">
        <f t="shared" si="21"/>
        <v>217</v>
      </c>
      <c r="N365" s="37">
        <v>0</v>
      </c>
      <c r="O365" s="35">
        <v>193</v>
      </c>
      <c r="P365" s="39">
        <v>0.55000000000000004</v>
      </c>
      <c r="Q365" s="47">
        <f t="shared" si="25"/>
        <v>24</v>
      </c>
      <c r="R365" s="41"/>
    </row>
    <row r="366" spans="2:18" ht="15.6" x14ac:dyDescent="0.3">
      <c r="B366" s="34">
        <f t="shared" si="24"/>
        <v>2736.8</v>
      </c>
      <c r="C366" s="35">
        <v>1114</v>
      </c>
      <c r="D366" s="34">
        <f t="shared" si="20"/>
        <v>2736.8</v>
      </c>
      <c r="E366" s="36">
        <v>45070</v>
      </c>
      <c r="F366" s="37">
        <v>2739.9</v>
      </c>
      <c r="G366" s="725">
        <v>45071</v>
      </c>
      <c r="H366" s="38">
        <f t="shared" si="22"/>
        <v>3.0999999999999091</v>
      </c>
      <c r="I366" s="5">
        <f t="shared" si="23"/>
        <v>4</v>
      </c>
      <c r="K366" s="33"/>
      <c r="L366" s="687">
        <v>45071</v>
      </c>
      <c r="M366" s="34">
        <f t="shared" si="21"/>
        <v>193</v>
      </c>
      <c r="N366" s="37">
        <v>125</v>
      </c>
      <c r="O366" s="35">
        <v>210</v>
      </c>
      <c r="P366" s="39">
        <v>0.6</v>
      </c>
      <c r="Q366" s="47">
        <f t="shared" si="25"/>
        <v>108</v>
      </c>
      <c r="R366" s="41"/>
    </row>
    <row r="367" spans="2:18" ht="15.6" x14ac:dyDescent="0.3">
      <c r="B367" s="34">
        <f t="shared" si="24"/>
        <v>2739.9</v>
      </c>
      <c r="C367" s="35">
        <v>1118</v>
      </c>
      <c r="D367" s="34">
        <f t="shared" si="20"/>
        <v>2739.9</v>
      </c>
      <c r="E367" s="36">
        <v>45071</v>
      </c>
      <c r="F367" s="37">
        <v>2751.8</v>
      </c>
      <c r="G367" s="725">
        <v>45072</v>
      </c>
      <c r="H367" s="38">
        <f t="shared" si="22"/>
        <v>11.900000000000091</v>
      </c>
      <c r="I367" s="5">
        <f t="shared" si="23"/>
        <v>1</v>
      </c>
      <c r="K367" s="33"/>
      <c r="L367" s="687">
        <v>45072</v>
      </c>
      <c r="M367" s="34">
        <f t="shared" si="21"/>
        <v>210</v>
      </c>
      <c r="N367" s="37">
        <v>75</v>
      </c>
      <c r="O367" s="35">
        <v>165</v>
      </c>
      <c r="P367" s="39">
        <v>0.47</v>
      </c>
      <c r="Q367" s="47">
        <f t="shared" si="25"/>
        <v>120</v>
      </c>
      <c r="R367" s="41"/>
    </row>
    <row r="368" spans="2:18" ht="15.6" x14ac:dyDescent="0.3">
      <c r="B368" s="34">
        <f t="shared" si="24"/>
        <v>2751.8</v>
      </c>
      <c r="C368" s="35">
        <v>1119</v>
      </c>
      <c r="D368" s="34">
        <f t="shared" si="20"/>
        <v>2751.8</v>
      </c>
      <c r="E368" s="36">
        <v>45072</v>
      </c>
      <c r="F368" s="37">
        <v>2761.2</v>
      </c>
      <c r="G368" s="725">
        <v>45073</v>
      </c>
      <c r="H368" s="38">
        <f t="shared" si="22"/>
        <v>9.3999999999996362</v>
      </c>
      <c r="I368" s="5">
        <f t="shared" si="23"/>
        <v>4</v>
      </c>
      <c r="K368" s="33"/>
      <c r="L368" s="687">
        <v>45073</v>
      </c>
      <c r="M368" s="34">
        <f t="shared" si="21"/>
        <v>165</v>
      </c>
      <c r="N368" s="37">
        <v>270</v>
      </c>
      <c r="O368" s="35">
        <v>224</v>
      </c>
      <c r="P368" s="39">
        <v>0.64</v>
      </c>
      <c r="Q368" s="47">
        <f t="shared" si="25"/>
        <v>211</v>
      </c>
      <c r="R368" s="41"/>
    </row>
    <row r="369" spans="2:18" ht="15.6" x14ac:dyDescent="0.3">
      <c r="B369" s="34">
        <f t="shared" si="24"/>
        <v>2761.2</v>
      </c>
      <c r="C369" s="35">
        <v>1123</v>
      </c>
      <c r="D369" s="34">
        <f t="shared" si="20"/>
        <v>2761.2</v>
      </c>
      <c r="E369" s="36">
        <v>45073</v>
      </c>
      <c r="F369" s="37">
        <v>2772.5</v>
      </c>
      <c r="G369" s="725">
        <v>45074</v>
      </c>
      <c r="H369" s="38">
        <f t="shared" si="22"/>
        <v>11.300000000000182</v>
      </c>
      <c r="I369" s="5">
        <f t="shared" si="23"/>
        <v>3</v>
      </c>
      <c r="K369" s="33"/>
      <c r="L369" s="687">
        <v>45074</v>
      </c>
      <c r="M369" s="34">
        <f t="shared" si="21"/>
        <v>224</v>
      </c>
      <c r="N369" s="37">
        <v>0</v>
      </c>
      <c r="O369" s="35">
        <v>221</v>
      </c>
      <c r="P369" s="39">
        <v>0.63</v>
      </c>
      <c r="Q369" s="47">
        <f t="shared" si="25"/>
        <v>3</v>
      </c>
      <c r="R369" s="41"/>
    </row>
    <row r="370" spans="2:18" ht="15.6" x14ac:dyDescent="0.3">
      <c r="B370" s="34">
        <f t="shared" si="24"/>
        <v>2772.5</v>
      </c>
      <c r="C370" s="35">
        <v>1126</v>
      </c>
      <c r="D370" s="34">
        <f t="shared" si="20"/>
        <v>2772.5</v>
      </c>
      <c r="E370" s="36">
        <v>45074</v>
      </c>
      <c r="F370" s="37">
        <v>2772.5</v>
      </c>
      <c r="G370" s="725">
        <v>45075</v>
      </c>
      <c r="H370" s="38">
        <f t="shared" si="22"/>
        <v>0</v>
      </c>
      <c r="I370" s="5">
        <f t="shared" si="23"/>
        <v>1</v>
      </c>
      <c r="K370" s="33"/>
      <c r="L370" s="687">
        <v>45075</v>
      </c>
      <c r="M370" s="34">
        <f t="shared" si="21"/>
        <v>221</v>
      </c>
      <c r="N370" s="37">
        <v>0</v>
      </c>
      <c r="O370" s="35">
        <v>189</v>
      </c>
      <c r="P370" s="39">
        <v>0.54</v>
      </c>
      <c r="Q370" s="47">
        <f t="shared" si="25"/>
        <v>32</v>
      </c>
      <c r="R370" s="41"/>
    </row>
    <row r="371" spans="2:18" ht="15.6" x14ac:dyDescent="0.3">
      <c r="B371" s="34">
        <f t="shared" si="24"/>
        <v>2772.5</v>
      </c>
      <c r="C371" s="35">
        <v>1127</v>
      </c>
      <c r="D371" s="34">
        <f t="shared" si="20"/>
        <v>2772.5</v>
      </c>
      <c r="E371" s="36">
        <v>45075</v>
      </c>
      <c r="F371" s="37">
        <v>2773.9</v>
      </c>
      <c r="G371" s="725">
        <v>45076</v>
      </c>
      <c r="H371" s="38">
        <f t="shared" si="22"/>
        <v>1.4000000000000909</v>
      </c>
      <c r="I371" s="5">
        <f t="shared" si="23"/>
        <v>2</v>
      </c>
      <c r="K371" s="33"/>
      <c r="L371" s="687">
        <v>45076</v>
      </c>
      <c r="M371" s="34">
        <f t="shared" si="21"/>
        <v>189</v>
      </c>
      <c r="N371" s="37">
        <v>200</v>
      </c>
      <c r="O371" s="35">
        <v>364</v>
      </c>
      <c r="P371" s="39">
        <v>1.04</v>
      </c>
      <c r="Q371" s="47">
        <f t="shared" si="25"/>
        <v>25</v>
      </c>
      <c r="R371" s="41"/>
    </row>
    <row r="372" spans="2:18" ht="15.6" x14ac:dyDescent="0.3">
      <c r="B372" s="34">
        <f t="shared" si="24"/>
        <v>2773.9</v>
      </c>
      <c r="C372" s="35">
        <v>1129</v>
      </c>
      <c r="D372" s="34">
        <f t="shared" si="20"/>
        <v>2773.9</v>
      </c>
      <c r="E372" s="36">
        <v>45076</v>
      </c>
      <c r="F372" s="37">
        <v>2781.9</v>
      </c>
      <c r="G372" s="725">
        <v>45077</v>
      </c>
      <c r="H372" s="38">
        <f t="shared" si="22"/>
        <v>8</v>
      </c>
      <c r="I372" s="5">
        <f t="shared" si="23"/>
        <v>6</v>
      </c>
      <c r="K372" s="33"/>
      <c r="L372" s="687">
        <v>45077</v>
      </c>
      <c r="M372" s="34">
        <f t="shared" si="21"/>
        <v>364</v>
      </c>
      <c r="N372" s="37">
        <v>0</v>
      </c>
      <c r="O372" s="35">
        <v>63</v>
      </c>
      <c r="P372" s="39">
        <v>0.18</v>
      </c>
      <c r="Q372" s="47">
        <f t="shared" si="25"/>
        <v>301</v>
      </c>
      <c r="R372" s="41"/>
    </row>
    <row r="373" spans="2:18" ht="15.6" x14ac:dyDescent="0.3">
      <c r="B373" s="34">
        <f t="shared" si="24"/>
        <v>2781.9</v>
      </c>
      <c r="C373" s="35">
        <v>1135</v>
      </c>
      <c r="D373" s="34">
        <f t="shared" si="20"/>
        <v>2781.9</v>
      </c>
      <c r="E373" s="36">
        <v>45077</v>
      </c>
      <c r="F373" s="37">
        <v>2803.1</v>
      </c>
      <c r="G373" s="725">
        <v>45078</v>
      </c>
      <c r="H373" s="38">
        <f t="shared" si="22"/>
        <v>21.199999999999818</v>
      </c>
      <c r="I373" s="5">
        <f t="shared" si="23"/>
        <v>2</v>
      </c>
      <c r="K373" s="33"/>
      <c r="L373" s="687">
        <v>45078</v>
      </c>
      <c r="M373" s="34">
        <f t="shared" si="21"/>
        <v>63</v>
      </c>
      <c r="N373" s="37">
        <v>208</v>
      </c>
      <c r="O373" s="35">
        <v>217</v>
      </c>
      <c r="P373" s="39">
        <v>0.62</v>
      </c>
      <c r="Q373" s="47">
        <f t="shared" si="25"/>
        <v>54</v>
      </c>
      <c r="R373" s="41"/>
    </row>
    <row r="374" spans="2:18" ht="15.6" x14ac:dyDescent="0.3">
      <c r="B374" s="34">
        <f t="shared" si="24"/>
        <v>2803.1</v>
      </c>
      <c r="C374" s="35">
        <v>1137</v>
      </c>
      <c r="D374" s="34">
        <f t="shared" si="20"/>
        <v>2803.1</v>
      </c>
      <c r="E374" s="36">
        <v>45078</v>
      </c>
      <c r="F374" s="37">
        <v>2805.6</v>
      </c>
      <c r="G374" s="725">
        <v>45079</v>
      </c>
      <c r="H374" s="38">
        <f t="shared" si="22"/>
        <v>2.5</v>
      </c>
      <c r="I374" s="5">
        <f t="shared" si="23"/>
        <v>3</v>
      </c>
      <c r="K374" s="33"/>
      <c r="L374" s="687">
        <v>45079</v>
      </c>
      <c r="M374" s="34">
        <f t="shared" si="21"/>
        <v>217</v>
      </c>
      <c r="N374" s="37">
        <v>0</v>
      </c>
      <c r="O374" s="35">
        <v>203</v>
      </c>
      <c r="P374" s="39">
        <v>0.57999999999999996</v>
      </c>
      <c r="Q374" s="47">
        <f t="shared" si="25"/>
        <v>14</v>
      </c>
      <c r="R374" s="41"/>
    </row>
    <row r="375" spans="2:18" ht="15.6" x14ac:dyDescent="0.3">
      <c r="B375" s="34">
        <f t="shared" si="24"/>
        <v>2805.6</v>
      </c>
      <c r="C375" s="35">
        <v>1140</v>
      </c>
      <c r="D375" s="34">
        <f t="shared" si="20"/>
        <v>2805.6</v>
      </c>
      <c r="E375" s="36">
        <v>45079</v>
      </c>
      <c r="F375" s="37">
        <v>2811</v>
      </c>
      <c r="G375" s="725">
        <v>45080</v>
      </c>
      <c r="H375" s="38">
        <f t="shared" si="22"/>
        <v>5.4000000000000909</v>
      </c>
      <c r="I375" s="5">
        <f t="shared" si="23"/>
        <v>5</v>
      </c>
      <c r="K375" s="33"/>
      <c r="L375" s="687">
        <v>45080</v>
      </c>
      <c r="M375" s="34">
        <f t="shared" si="21"/>
        <v>203</v>
      </c>
      <c r="N375" s="37">
        <v>125</v>
      </c>
      <c r="O375" s="35">
        <v>347</v>
      </c>
      <c r="P375" s="39">
        <v>0.99</v>
      </c>
      <c r="Q375" s="47">
        <f t="shared" si="25"/>
        <v>-19</v>
      </c>
      <c r="R375" s="41"/>
    </row>
    <row r="376" spans="2:18" ht="15.6" x14ac:dyDescent="0.3">
      <c r="B376" s="34">
        <f t="shared" si="24"/>
        <v>2811</v>
      </c>
      <c r="C376" s="35">
        <v>1145</v>
      </c>
      <c r="D376" s="34">
        <f t="shared" si="20"/>
        <v>2811</v>
      </c>
      <c r="E376" s="36">
        <v>45080</v>
      </c>
      <c r="F376" s="37">
        <v>2811</v>
      </c>
      <c r="G376" s="725">
        <v>45081</v>
      </c>
      <c r="H376" s="38">
        <f t="shared" si="22"/>
        <v>0</v>
      </c>
      <c r="I376" s="5">
        <f t="shared" si="23"/>
        <v>0</v>
      </c>
      <c r="K376" s="33"/>
      <c r="L376" s="687">
        <v>45081</v>
      </c>
      <c r="M376" s="34">
        <f t="shared" si="21"/>
        <v>347</v>
      </c>
      <c r="N376" s="37">
        <v>0</v>
      </c>
      <c r="O376" s="35">
        <v>263</v>
      </c>
      <c r="P376" s="39">
        <v>0.75</v>
      </c>
      <c r="Q376" s="47">
        <f t="shared" si="25"/>
        <v>84</v>
      </c>
      <c r="R376" s="41"/>
    </row>
    <row r="377" spans="2:18" ht="15.6" x14ac:dyDescent="0.3">
      <c r="B377" s="34">
        <f t="shared" si="24"/>
        <v>2811</v>
      </c>
      <c r="C377" s="35">
        <v>1145</v>
      </c>
      <c r="D377" s="34">
        <f t="shared" si="20"/>
        <v>2811</v>
      </c>
      <c r="E377" s="36">
        <v>45081</v>
      </c>
      <c r="F377" s="37">
        <v>2813.4</v>
      </c>
      <c r="G377" s="725">
        <v>45082</v>
      </c>
      <c r="H377" s="38">
        <f t="shared" si="22"/>
        <v>2.4000000000000909</v>
      </c>
      <c r="I377" s="5">
        <f t="shared" si="23"/>
        <v>5</v>
      </c>
      <c r="K377" s="33"/>
      <c r="L377" s="687">
        <v>45082</v>
      </c>
      <c r="M377" s="34">
        <f t="shared" si="21"/>
        <v>263</v>
      </c>
      <c r="N377" s="37">
        <v>0</v>
      </c>
      <c r="O377" s="35">
        <v>217</v>
      </c>
      <c r="P377" s="39">
        <v>0.62</v>
      </c>
      <c r="Q377" s="47">
        <f t="shared" si="25"/>
        <v>46</v>
      </c>
      <c r="R377" s="41"/>
    </row>
    <row r="378" spans="2:18" ht="15.6" x14ac:dyDescent="0.3">
      <c r="B378" s="34">
        <f t="shared" si="24"/>
        <v>2813.4</v>
      </c>
      <c r="C378" s="35">
        <v>1150</v>
      </c>
      <c r="D378" s="34">
        <f t="shared" si="20"/>
        <v>2813.4</v>
      </c>
      <c r="E378" s="36">
        <v>45082</v>
      </c>
      <c r="F378" s="37">
        <v>2819.3</v>
      </c>
      <c r="G378" s="725">
        <v>45083</v>
      </c>
      <c r="H378" s="38">
        <f t="shared" si="22"/>
        <v>5.9000000000000909</v>
      </c>
      <c r="I378" s="5">
        <f t="shared" si="23"/>
        <v>3</v>
      </c>
      <c r="K378" s="33"/>
      <c r="L378" s="687">
        <v>45083</v>
      </c>
      <c r="M378" s="34">
        <f t="shared" si="21"/>
        <v>217</v>
      </c>
      <c r="N378" s="37">
        <v>185</v>
      </c>
      <c r="O378" s="35">
        <v>347</v>
      </c>
      <c r="P378" s="39">
        <v>0.99</v>
      </c>
      <c r="Q378" s="47">
        <f t="shared" si="25"/>
        <v>55</v>
      </c>
      <c r="R378" s="41"/>
    </row>
    <row r="379" spans="2:18" ht="15.6" x14ac:dyDescent="0.3">
      <c r="B379" s="34">
        <f t="shared" si="24"/>
        <v>2819.3</v>
      </c>
      <c r="C379" s="35">
        <v>1153</v>
      </c>
      <c r="D379" s="34">
        <f t="shared" si="20"/>
        <v>2819.3</v>
      </c>
      <c r="E379" s="36">
        <v>45083</v>
      </c>
      <c r="F379" s="37">
        <v>2825.5</v>
      </c>
      <c r="G379" s="725">
        <v>45084</v>
      </c>
      <c r="H379" s="38">
        <f t="shared" si="22"/>
        <v>6.1999999999998181</v>
      </c>
      <c r="I379" s="5">
        <f t="shared" si="23"/>
        <v>3</v>
      </c>
      <c r="K379" s="33"/>
      <c r="L379" s="687">
        <v>45084</v>
      </c>
      <c r="M379" s="34">
        <f t="shared" si="21"/>
        <v>347</v>
      </c>
      <c r="N379" s="37">
        <v>0</v>
      </c>
      <c r="O379" s="35">
        <v>350</v>
      </c>
      <c r="P379" s="39">
        <v>1</v>
      </c>
      <c r="Q379" s="47">
        <f t="shared" si="25"/>
        <v>-3</v>
      </c>
      <c r="R379" s="41"/>
    </row>
    <row r="380" spans="2:18" ht="15.6" x14ac:dyDescent="0.3">
      <c r="B380" s="34">
        <f t="shared" si="24"/>
        <v>2825.5</v>
      </c>
      <c r="C380" s="35">
        <v>1156</v>
      </c>
      <c r="D380" s="34">
        <f t="shared" si="20"/>
        <v>2825.5</v>
      </c>
      <c r="E380" s="36">
        <v>45084</v>
      </c>
      <c r="F380" s="37">
        <v>2829</v>
      </c>
      <c r="G380" s="725">
        <v>45085</v>
      </c>
      <c r="H380" s="38">
        <f t="shared" si="22"/>
        <v>3.5</v>
      </c>
      <c r="I380" s="5">
        <f t="shared" si="23"/>
        <v>3</v>
      </c>
      <c r="K380" s="33"/>
      <c r="L380" s="687">
        <v>45085</v>
      </c>
      <c r="M380" s="34">
        <f t="shared" si="21"/>
        <v>350</v>
      </c>
      <c r="N380" s="37">
        <v>125</v>
      </c>
      <c r="O380" s="35">
        <v>343</v>
      </c>
      <c r="P380" s="39">
        <v>0.98</v>
      </c>
      <c r="Q380" s="47">
        <f t="shared" si="25"/>
        <v>132</v>
      </c>
      <c r="R380" s="41"/>
    </row>
    <row r="381" spans="2:18" ht="15.6" x14ac:dyDescent="0.3">
      <c r="B381" s="34">
        <f t="shared" si="24"/>
        <v>2829</v>
      </c>
      <c r="C381" s="35">
        <v>1159</v>
      </c>
      <c r="D381" s="34">
        <f t="shared" si="20"/>
        <v>2829</v>
      </c>
      <c r="E381" s="36">
        <v>45085</v>
      </c>
      <c r="F381" s="37">
        <v>2844.2</v>
      </c>
      <c r="G381" s="725">
        <v>45086</v>
      </c>
      <c r="H381" s="38">
        <f t="shared" si="22"/>
        <v>15.199999999999818</v>
      </c>
      <c r="I381" s="5">
        <f t="shared" si="23"/>
        <v>4</v>
      </c>
      <c r="K381" s="33"/>
      <c r="L381" s="687">
        <v>45086</v>
      </c>
      <c r="M381" s="34">
        <f t="shared" si="21"/>
        <v>343</v>
      </c>
      <c r="N381" s="37">
        <v>0</v>
      </c>
      <c r="O381" s="35">
        <v>203</v>
      </c>
      <c r="P381" s="39">
        <v>0.57999999999999996</v>
      </c>
      <c r="Q381" s="47">
        <f t="shared" si="25"/>
        <v>140</v>
      </c>
      <c r="R381" s="41"/>
    </row>
    <row r="382" spans="2:18" ht="15.6" x14ac:dyDescent="0.3">
      <c r="B382" s="34">
        <f t="shared" si="24"/>
        <v>2844.2</v>
      </c>
      <c r="C382" s="35">
        <v>1163</v>
      </c>
      <c r="D382" s="34">
        <f t="shared" si="20"/>
        <v>2844.2</v>
      </c>
      <c r="E382" s="36">
        <v>45086</v>
      </c>
      <c r="F382" s="37">
        <v>2852.5</v>
      </c>
      <c r="G382" s="725">
        <v>45087</v>
      </c>
      <c r="H382" s="38">
        <f t="shared" si="22"/>
        <v>8.3000000000001819</v>
      </c>
      <c r="I382" s="5">
        <f t="shared" si="23"/>
        <v>4</v>
      </c>
      <c r="K382" s="33"/>
      <c r="L382" s="687">
        <v>45087</v>
      </c>
      <c r="M382" s="34">
        <f t="shared" si="21"/>
        <v>203</v>
      </c>
      <c r="N382" s="37">
        <v>125</v>
      </c>
      <c r="O382" s="35">
        <v>259</v>
      </c>
      <c r="P382" s="39">
        <v>0.74</v>
      </c>
      <c r="Q382" s="47">
        <f t="shared" si="25"/>
        <v>69</v>
      </c>
      <c r="R382" s="41"/>
    </row>
    <row r="383" spans="2:18" ht="15.6" x14ac:dyDescent="0.3">
      <c r="B383" s="34">
        <f t="shared" si="24"/>
        <v>2852.5</v>
      </c>
      <c r="C383" s="35">
        <v>1167</v>
      </c>
      <c r="D383" s="34">
        <f t="shared" si="20"/>
        <v>2852.5</v>
      </c>
      <c r="E383" s="36">
        <v>45087</v>
      </c>
      <c r="F383" s="37">
        <v>2859.2</v>
      </c>
      <c r="G383" s="725">
        <v>45088</v>
      </c>
      <c r="H383" s="38">
        <f t="shared" si="22"/>
        <v>6.6999999999998181</v>
      </c>
      <c r="I383" s="5">
        <f t="shared" si="23"/>
        <v>4</v>
      </c>
      <c r="K383" s="33"/>
      <c r="L383" s="687">
        <v>45088</v>
      </c>
      <c r="M383" s="34">
        <f t="shared" si="21"/>
        <v>259</v>
      </c>
      <c r="N383" s="37">
        <v>0</v>
      </c>
      <c r="O383" s="35">
        <v>4</v>
      </c>
      <c r="P383" s="39">
        <v>0.01</v>
      </c>
      <c r="Q383" s="47">
        <f t="shared" si="25"/>
        <v>255</v>
      </c>
      <c r="R383" s="41"/>
    </row>
    <row r="384" spans="2:18" ht="15.6" x14ac:dyDescent="0.3">
      <c r="B384" s="34">
        <f t="shared" si="24"/>
        <v>2859.2</v>
      </c>
      <c r="C384" s="35">
        <v>1171</v>
      </c>
      <c r="D384" s="34">
        <f t="shared" si="20"/>
        <v>2859.2</v>
      </c>
      <c r="E384" s="36">
        <v>45088</v>
      </c>
      <c r="F384" s="37">
        <v>2882.3</v>
      </c>
      <c r="G384" s="725">
        <v>45089</v>
      </c>
      <c r="H384" s="38">
        <f t="shared" si="22"/>
        <v>23.100000000000364</v>
      </c>
      <c r="I384" s="5">
        <f t="shared" si="23"/>
        <v>1</v>
      </c>
      <c r="K384" s="33"/>
      <c r="L384" s="687">
        <v>45089</v>
      </c>
      <c r="M384" s="34">
        <f t="shared" si="21"/>
        <v>4</v>
      </c>
      <c r="N384" s="37">
        <v>260</v>
      </c>
      <c r="O384" s="35">
        <v>186</v>
      </c>
      <c r="P384" s="39">
        <v>0.53</v>
      </c>
      <c r="Q384" s="47">
        <f t="shared" si="25"/>
        <v>78</v>
      </c>
      <c r="R384" s="41"/>
    </row>
    <row r="385" spans="2:18" ht="15.6" x14ac:dyDescent="0.3">
      <c r="B385" s="34">
        <f t="shared" si="24"/>
        <v>2882.3</v>
      </c>
      <c r="C385" s="35">
        <v>1172</v>
      </c>
      <c r="D385" s="34">
        <f t="shared" si="20"/>
        <v>2882.3</v>
      </c>
      <c r="E385" s="36">
        <v>45089</v>
      </c>
      <c r="F385" s="37">
        <v>2892.5</v>
      </c>
      <c r="G385" s="725">
        <v>45090</v>
      </c>
      <c r="H385" s="38">
        <f t="shared" si="22"/>
        <v>10.199999999999818</v>
      </c>
      <c r="I385" s="5">
        <f t="shared" si="23"/>
        <v>37</v>
      </c>
      <c r="K385" s="33"/>
      <c r="L385" s="687">
        <v>45090</v>
      </c>
      <c r="M385" s="34">
        <f t="shared" si="21"/>
        <v>186</v>
      </c>
      <c r="N385" s="37">
        <v>175</v>
      </c>
      <c r="O385" s="35">
        <v>123</v>
      </c>
      <c r="P385" s="39">
        <v>0.35</v>
      </c>
      <c r="Q385" s="47">
        <f t="shared" si="25"/>
        <v>238</v>
      </c>
      <c r="R385" s="41"/>
    </row>
    <row r="386" spans="2:18" ht="15.6" x14ac:dyDescent="0.3">
      <c r="B386" s="34">
        <f t="shared" si="24"/>
        <v>2892.5</v>
      </c>
      <c r="C386" s="35">
        <v>1209</v>
      </c>
      <c r="D386" s="34">
        <f t="shared" si="20"/>
        <v>2892.5</v>
      </c>
      <c r="E386" s="36">
        <v>45090</v>
      </c>
      <c r="F386" s="37">
        <v>2914.4</v>
      </c>
      <c r="G386" s="725">
        <v>45091</v>
      </c>
      <c r="H386" s="38">
        <f t="shared" si="22"/>
        <v>21.900000000000091</v>
      </c>
      <c r="I386" s="5">
        <f t="shared" si="23"/>
        <v>3</v>
      </c>
      <c r="K386" s="33"/>
      <c r="L386" s="687">
        <v>45091</v>
      </c>
      <c r="M386" s="34">
        <f t="shared" si="21"/>
        <v>123</v>
      </c>
      <c r="N386" s="182">
        <v>235</v>
      </c>
      <c r="O386" s="35">
        <v>132</v>
      </c>
      <c r="P386" s="39">
        <v>0.35</v>
      </c>
      <c r="Q386" s="47">
        <f t="shared" si="25"/>
        <v>226</v>
      </c>
      <c r="R386" s="41"/>
    </row>
    <row r="387" spans="2:18" ht="15.6" x14ac:dyDescent="0.3">
      <c r="B387" s="34">
        <f t="shared" si="24"/>
        <v>2914.4</v>
      </c>
      <c r="C387" s="35">
        <v>1212</v>
      </c>
      <c r="D387" s="34">
        <f t="shared" ref="D387:D641" si="26">F386</f>
        <v>2914.4</v>
      </c>
      <c r="E387" s="36">
        <v>45091</v>
      </c>
      <c r="F387" s="37">
        <v>2935.2</v>
      </c>
      <c r="G387" s="725">
        <v>45092</v>
      </c>
      <c r="H387" s="38">
        <f t="shared" si="22"/>
        <v>20.799999999999727</v>
      </c>
      <c r="I387" s="5">
        <f t="shared" si="23"/>
        <v>4</v>
      </c>
      <c r="K387" s="33"/>
      <c r="L387" s="687">
        <v>45092</v>
      </c>
      <c r="M387" s="34">
        <f t="shared" si="21"/>
        <v>132</v>
      </c>
      <c r="N387" s="37">
        <v>200</v>
      </c>
      <c r="O387" s="35">
        <v>189</v>
      </c>
      <c r="P387" s="39">
        <v>0.54</v>
      </c>
      <c r="Q387" s="47">
        <f t="shared" si="25"/>
        <v>143</v>
      </c>
      <c r="R387" s="41"/>
    </row>
    <row r="388" spans="2:18" ht="15.6" x14ac:dyDescent="0.3">
      <c r="B388" s="34">
        <f t="shared" si="24"/>
        <v>2935.2</v>
      </c>
      <c r="C388" s="35">
        <v>1216</v>
      </c>
      <c r="D388" s="34">
        <f t="shared" si="26"/>
        <v>2935.2</v>
      </c>
      <c r="E388" s="36">
        <v>45092</v>
      </c>
      <c r="F388" s="37">
        <v>2947.3</v>
      </c>
      <c r="G388" s="725">
        <v>45093</v>
      </c>
      <c r="H388" s="38">
        <f t="shared" si="22"/>
        <v>12.100000000000364</v>
      </c>
      <c r="I388" s="5">
        <f t="shared" si="23"/>
        <v>5</v>
      </c>
      <c r="K388" s="33"/>
      <c r="L388" s="687">
        <v>45093</v>
      </c>
      <c r="M388" s="34">
        <f t="shared" si="21"/>
        <v>189</v>
      </c>
      <c r="N388" s="37">
        <v>155</v>
      </c>
      <c r="O388" s="35">
        <v>259</v>
      </c>
      <c r="P388" s="39">
        <v>0.74</v>
      </c>
      <c r="Q388" s="47">
        <f t="shared" si="25"/>
        <v>85</v>
      </c>
      <c r="R388" s="41"/>
    </row>
    <row r="389" spans="2:18" ht="15.6" x14ac:dyDescent="0.3">
      <c r="B389" s="34">
        <f t="shared" si="24"/>
        <v>2947.3</v>
      </c>
      <c r="C389" s="35">
        <v>1221</v>
      </c>
      <c r="D389" s="34">
        <f t="shared" si="26"/>
        <v>2947.3</v>
      </c>
      <c r="E389" s="36">
        <v>45093</v>
      </c>
      <c r="F389" s="37">
        <v>2952.1</v>
      </c>
      <c r="G389" s="725">
        <v>45094</v>
      </c>
      <c r="H389" s="38">
        <f t="shared" si="22"/>
        <v>4.7999999999997272</v>
      </c>
      <c r="I389" s="5">
        <f t="shared" si="23"/>
        <v>8</v>
      </c>
      <c r="K389" s="33"/>
      <c r="L389" s="687">
        <v>45094</v>
      </c>
      <c r="M389" s="34">
        <f t="shared" si="21"/>
        <v>259</v>
      </c>
      <c r="N389" s="37">
        <v>50</v>
      </c>
      <c r="O389" s="35">
        <v>347</v>
      </c>
      <c r="P389" s="39">
        <v>0.99</v>
      </c>
      <c r="Q389" s="47">
        <f t="shared" si="25"/>
        <v>-38</v>
      </c>
      <c r="R389" s="41"/>
    </row>
    <row r="390" spans="2:18" ht="15.6" x14ac:dyDescent="0.3">
      <c r="B390" s="34">
        <f t="shared" si="24"/>
        <v>2952.1</v>
      </c>
      <c r="C390" s="35">
        <v>1229</v>
      </c>
      <c r="D390" s="34">
        <f t="shared" si="26"/>
        <v>2952.1</v>
      </c>
      <c r="E390" s="36">
        <v>45094</v>
      </c>
      <c r="F390" s="37">
        <v>2954.1</v>
      </c>
      <c r="G390" s="725">
        <v>45095</v>
      </c>
      <c r="H390" s="38">
        <f t="shared" si="22"/>
        <v>2</v>
      </c>
      <c r="I390" s="5">
        <f t="shared" si="23"/>
        <v>3</v>
      </c>
      <c r="K390" s="33"/>
      <c r="L390" s="687">
        <v>45095</v>
      </c>
      <c r="M390" s="34">
        <f t="shared" si="21"/>
        <v>347</v>
      </c>
      <c r="N390" s="37">
        <v>0</v>
      </c>
      <c r="O390" s="35">
        <v>217</v>
      </c>
      <c r="P390" s="39">
        <v>0.62</v>
      </c>
      <c r="Q390" s="47">
        <f t="shared" si="25"/>
        <v>130</v>
      </c>
      <c r="R390" s="41"/>
    </row>
    <row r="391" spans="2:18" ht="15.6" x14ac:dyDescent="0.3">
      <c r="B391" s="34">
        <f t="shared" si="24"/>
        <v>2954.1</v>
      </c>
      <c r="C391" s="35">
        <v>1232</v>
      </c>
      <c r="D391" s="34">
        <f t="shared" si="26"/>
        <v>2954.1</v>
      </c>
      <c r="E391" s="36">
        <v>45095</v>
      </c>
      <c r="F391" s="37">
        <v>2960.1</v>
      </c>
      <c r="G391" s="725">
        <v>45096</v>
      </c>
      <c r="H391" s="38">
        <f t="shared" si="22"/>
        <v>6</v>
      </c>
      <c r="I391" s="5">
        <f t="shared" si="23"/>
        <v>3</v>
      </c>
      <c r="K391" s="33"/>
      <c r="L391" s="687">
        <v>45096</v>
      </c>
      <c r="M391" s="34">
        <f t="shared" si="21"/>
        <v>217</v>
      </c>
      <c r="N391" s="37">
        <v>100</v>
      </c>
      <c r="O391" s="35">
        <v>347</v>
      </c>
      <c r="P391" s="39">
        <v>0.99</v>
      </c>
      <c r="Q391" s="47">
        <f t="shared" si="25"/>
        <v>-30</v>
      </c>
      <c r="R391" s="41"/>
    </row>
    <row r="392" spans="2:18" ht="15.6" x14ac:dyDescent="0.3">
      <c r="B392" s="34">
        <f t="shared" si="24"/>
        <v>2960.1</v>
      </c>
      <c r="C392" s="35">
        <v>1235</v>
      </c>
      <c r="D392" s="34">
        <f t="shared" si="26"/>
        <v>2960.1</v>
      </c>
      <c r="E392" s="36">
        <v>45096</v>
      </c>
      <c r="F392" s="37">
        <v>2962.5</v>
      </c>
      <c r="G392" s="725">
        <v>45097</v>
      </c>
      <c r="H392" s="38">
        <f t="shared" si="22"/>
        <v>2.4000000000000909</v>
      </c>
      <c r="I392" s="5">
        <f t="shared" si="23"/>
        <v>3</v>
      </c>
      <c r="K392" s="33"/>
      <c r="L392" s="687">
        <v>45097</v>
      </c>
      <c r="M392" s="34">
        <f t="shared" si="21"/>
        <v>347</v>
      </c>
      <c r="N392" s="37">
        <v>0</v>
      </c>
      <c r="O392" s="35">
        <v>165</v>
      </c>
      <c r="P392" s="39">
        <v>0.47</v>
      </c>
      <c r="Q392" s="47">
        <f t="shared" si="25"/>
        <v>182</v>
      </c>
      <c r="R392" s="41"/>
    </row>
    <row r="393" spans="2:18" ht="15.6" x14ac:dyDescent="0.3">
      <c r="B393" s="34">
        <f t="shared" si="24"/>
        <v>2962.5</v>
      </c>
      <c r="C393" s="35">
        <v>1238</v>
      </c>
      <c r="D393" s="34">
        <f t="shared" si="26"/>
        <v>2962.5</v>
      </c>
      <c r="E393" s="36">
        <v>45097</v>
      </c>
      <c r="F393" s="37">
        <v>2975.2</v>
      </c>
      <c r="G393" s="725">
        <v>45098</v>
      </c>
      <c r="H393" s="38">
        <f t="shared" si="22"/>
        <v>12.699999999999818</v>
      </c>
      <c r="I393" s="5">
        <f t="shared" si="23"/>
        <v>5</v>
      </c>
      <c r="K393" s="33"/>
      <c r="L393" s="687">
        <v>45098</v>
      </c>
      <c r="M393" s="34">
        <f t="shared" si="21"/>
        <v>165</v>
      </c>
      <c r="N393" s="37">
        <v>150</v>
      </c>
      <c r="O393" s="35">
        <v>217</v>
      </c>
      <c r="P393" s="39">
        <v>0.62</v>
      </c>
      <c r="Q393" s="47">
        <f t="shared" si="25"/>
        <v>98</v>
      </c>
      <c r="R393" s="41"/>
    </row>
    <row r="394" spans="2:18" ht="15.6" x14ac:dyDescent="0.3">
      <c r="B394" s="34">
        <f t="shared" si="24"/>
        <v>2975.2</v>
      </c>
      <c r="C394" s="35">
        <v>1243</v>
      </c>
      <c r="D394" s="34">
        <f t="shared" si="26"/>
        <v>2975.2</v>
      </c>
      <c r="E394" s="36">
        <v>45098</v>
      </c>
      <c r="F394" s="37">
        <v>2982.4</v>
      </c>
      <c r="G394" s="725">
        <v>45099</v>
      </c>
      <c r="H394" s="38">
        <f t="shared" si="22"/>
        <v>7.2000000000002728</v>
      </c>
      <c r="I394" s="5">
        <f t="shared" si="23"/>
        <v>4</v>
      </c>
      <c r="K394" s="33"/>
      <c r="L394" s="687">
        <v>45099</v>
      </c>
      <c r="M394" s="34">
        <f t="shared" si="21"/>
        <v>217</v>
      </c>
      <c r="N394" s="37">
        <v>50</v>
      </c>
      <c r="O394" s="35">
        <v>214</v>
      </c>
      <c r="P394" s="39">
        <v>0.61</v>
      </c>
      <c r="Q394" s="47">
        <f t="shared" si="25"/>
        <v>53</v>
      </c>
      <c r="R394" s="41"/>
    </row>
    <row r="395" spans="2:18" ht="15.6" x14ac:dyDescent="0.3">
      <c r="B395" s="34">
        <f t="shared" si="24"/>
        <v>2982.4</v>
      </c>
      <c r="C395" s="35">
        <v>1247</v>
      </c>
      <c r="D395" s="34">
        <f t="shared" si="26"/>
        <v>2982.4</v>
      </c>
      <c r="E395" s="36">
        <v>45099</v>
      </c>
      <c r="F395" s="37">
        <v>2986.9</v>
      </c>
      <c r="G395" s="725">
        <v>45100</v>
      </c>
      <c r="H395" s="38">
        <f t="shared" si="22"/>
        <v>4.5</v>
      </c>
      <c r="I395" s="5">
        <f t="shared" si="23"/>
        <v>5</v>
      </c>
      <c r="K395" s="33"/>
      <c r="L395" s="687">
        <v>45100</v>
      </c>
      <c r="M395" s="34">
        <f t="shared" si="21"/>
        <v>214</v>
      </c>
      <c r="N395" s="37">
        <v>100</v>
      </c>
      <c r="O395" s="35">
        <v>84</v>
      </c>
      <c r="P395" s="39">
        <v>0.24</v>
      </c>
      <c r="Q395" s="47">
        <f t="shared" si="25"/>
        <v>230</v>
      </c>
      <c r="R395" s="41"/>
    </row>
    <row r="396" spans="2:18" ht="15.6" x14ac:dyDescent="0.3">
      <c r="B396" s="34">
        <f t="shared" si="24"/>
        <v>2986.9</v>
      </c>
      <c r="C396" s="35">
        <v>1252</v>
      </c>
      <c r="D396" s="34">
        <f t="shared" si="26"/>
        <v>2986.9</v>
      </c>
      <c r="E396" s="36">
        <v>45100</v>
      </c>
      <c r="F396" s="37">
        <v>3009</v>
      </c>
      <c r="G396" s="725">
        <v>45101</v>
      </c>
      <c r="H396" s="38">
        <f t="shared" si="22"/>
        <v>22.099999999999909</v>
      </c>
      <c r="I396" s="5">
        <f t="shared" si="23"/>
        <v>1</v>
      </c>
      <c r="K396" s="33"/>
      <c r="L396" s="687">
        <v>45101</v>
      </c>
      <c r="M396" s="34">
        <f t="shared" si="21"/>
        <v>84</v>
      </c>
      <c r="N396" s="37">
        <v>225</v>
      </c>
      <c r="O396" s="35">
        <v>63</v>
      </c>
      <c r="P396" s="39">
        <v>0.18</v>
      </c>
      <c r="Q396" s="47">
        <f t="shared" si="25"/>
        <v>246</v>
      </c>
      <c r="R396" s="41"/>
    </row>
    <row r="397" spans="2:18" ht="15.6" x14ac:dyDescent="0.3">
      <c r="B397" s="34">
        <f t="shared" si="24"/>
        <v>3009</v>
      </c>
      <c r="C397" s="35">
        <v>1253</v>
      </c>
      <c r="D397" s="34">
        <f t="shared" si="26"/>
        <v>3009</v>
      </c>
      <c r="E397" s="36">
        <v>45101</v>
      </c>
      <c r="F397" s="37">
        <v>3032.4</v>
      </c>
      <c r="G397" s="725">
        <v>45102</v>
      </c>
      <c r="H397" s="38">
        <f t="shared" si="22"/>
        <v>23.400000000000091</v>
      </c>
      <c r="I397" s="5">
        <f t="shared" si="23"/>
        <v>1</v>
      </c>
      <c r="K397" s="33"/>
      <c r="L397" s="687">
        <v>45102</v>
      </c>
      <c r="M397" s="34">
        <f t="shared" si="21"/>
        <v>63</v>
      </c>
      <c r="N397" s="37">
        <v>225</v>
      </c>
      <c r="O397" s="35">
        <v>84</v>
      </c>
      <c r="P397" s="39">
        <v>0.24</v>
      </c>
      <c r="Q397" s="47">
        <f t="shared" si="25"/>
        <v>204</v>
      </c>
      <c r="R397" s="41"/>
    </row>
    <row r="398" spans="2:18" ht="15.6" x14ac:dyDescent="0.3">
      <c r="B398" s="34">
        <f t="shared" si="24"/>
        <v>3032.4</v>
      </c>
      <c r="C398" s="35">
        <v>1254</v>
      </c>
      <c r="D398" s="34">
        <f t="shared" si="26"/>
        <v>3032.4</v>
      </c>
      <c r="E398" s="36">
        <v>45102</v>
      </c>
      <c r="F398" s="37">
        <v>3053</v>
      </c>
      <c r="G398" s="725">
        <v>45103</v>
      </c>
      <c r="H398" s="38">
        <f t="shared" si="22"/>
        <v>20.599999999999909</v>
      </c>
      <c r="I398" s="5">
        <f t="shared" si="23"/>
        <v>1</v>
      </c>
      <c r="K398" s="33"/>
      <c r="L398" s="687">
        <v>45103</v>
      </c>
      <c r="M398" s="34">
        <f t="shared" si="21"/>
        <v>84</v>
      </c>
      <c r="N398" s="37">
        <v>245</v>
      </c>
      <c r="O398" s="35">
        <v>347</v>
      </c>
      <c r="P398" s="39">
        <v>0.99</v>
      </c>
      <c r="Q398" s="47">
        <f t="shared" si="25"/>
        <v>-18</v>
      </c>
      <c r="R398" s="41"/>
    </row>
    <row r="399" spans="2:18" ht="15.6" x14ac:dyDescent="0.3">
      <c r="B399" s="34">
        <f t="shared" si="24"/>
        <v>3053</v>
      </c>
      <c r="C399" s="35">
        <v>1255</v>
      </c>
      <c r="D399" s="34">
        <f t="shared" si="26"/>
        <v>3053</v>
      </c>
      <c r="E399" s="36">
        <v>45103</v>
      </c>
      <c r="F399" s="37">
        <v>3055.3</v>
      </c>
      <c r="G399" s="725">
        <v>45104</v>
      </c>
      <c r="H399" s="38">
        <f t="shared" si="22"/>
        <v>2.3000000000001819</v>
      </c>
      <c r="I399" s="5">
        <f t="shared" si="23"/>
        <v>2</v>
      </c>
      <c r="K399" s="33"/>
      <c r="L399" s="687">
        <v>45104</v>
      </c>
      <c r="M399" s="34">
        <f t="shared" si="21"/>
        <v>347</v>
      </c>
      <c r="N399" s="37">
        <v>0</v>
      </c>
      <c r="O399" s="35">
        <v>347</v>
      </c>
      <c r="P399" s="39">
        <v>0.99</v>
      </c>
      <c r="Q399" s="47">
        <f t="shared" si="25"/>
        <v>0</v>
      </c>
      <c r="R399" s="41"/>
    </row>
    <row r="400" spans="2:18" ht="15.6" x14ac:dyDescent="0.3">
      <c r="B400" s="34">
        <f t="shared" si="24"/>
        <v>3055.3</v>
      </c>
      <c r="C400" s="35">
        <v>1257</v>
      </c>
      <c r="D400" s="34">
        <f t="shared" si="26"/>
        <v>3055.3</v>
      </c>
      <c r="E400" s="36">
        <v>45104</v>
      </c>
      <c r="F400" s="37">
        <v>3057.6</v>
      </c>
      <c r="G400" s="725">
        <v>45105</v>
      </c>
      <c r="H400" s="38">
        <f t="shared" si="22"/>
        <v>2.2999999999997272</v>
      </c>
      <c r="I400" s="5">
        <f t="shared" si="23"/>
        <v>5</v>
      </c>
      <c r="K400" s="33"/>
      <c r="L400" s="687">
        <v>45105</v>
      </c>
      <c r="M400" s="34">
        <f t="shared" si="21"/>
        <v>347</v>
      </c>
      <c r="N400" s="37">
        <v>30</v>
      </c>
      <c r="O400" s="35">
        <v>214</v>
      </c>
      <c r="P400" s="39">
        <v>0.61</v>
      </c>
      <c r="Q400" s="47">
        <f t="shared" si="25"/>
        <v>163</v>
      </c>
      <c r="R400" s="41"/>
    </row>
    <row r="401" spans="2:20" ht="15.6" x14ac:dyDescent="0.3">
      <c r="B401" s="34">
        <f t="shared" si="24"/>
        <v>3057.6</v>
      </c>
      <c r="C401" s="35">
        <v>1262</v>
      </c>
      <c r="D401" s="34">
        <f t="shared" si="26"/>
        <v>3057.6</v>
      </c>
      <c r="E401" s="36">
        <v>45105</v>
      </c>
      <c r="F401" s="37">
        <v>3068.3</v>
      </c>
      <c r="G401" s="725">
        <v>45106</v>
      </c>
      <c r="H401" s="38">
        <f t="shared" si="22"/>
        <v>10.700000000000273</v>
      </c>
      <c r="I401" s="5">
        <f t="shared" si="23"/>
        <v>4</v>
      </c>
      <c r="K401" s="33"/>
      <c r="L401" s="687">
        <v>45106</v>
      </c>
      <c r="M401" s="34">
        <f t="shared" si="21"/>
        <v>214</v>
      </c>
      <c r="N401" s="37">
        <v>150</v>
      </c>
      <c r="O401" s="35">
        <v>350</v>
      </c>
      <c r="P401" s="39">
        <v>1</v>
      </c>
      <c r="Q401" s="47">
        <f t="shared" si="25"/>
        <v>14</v>
      </c>
      <c r="R401" s="41"/>
    </row>
    <row r="402" spans="2:20" ht="15.6" x14ac:dyDescent="0.3">
      <c r="B402" s="34">
        <f t="shared" si="24"/>
        <v>3068.3</v>
      </c>
      <c r="C402" s="35">
        <v>1266</v>
      </c>
      <c r="D402" s="34">
        <f t="shared" si="26"/>
        <v>3068.3</v>
      </c>
      <c r="E402" s="36">
        <v>45106</v>
      </c>
      <c r="F402" s="37">
        <v>3072.6</v>
      </c>
      <c r="G402" s="725">
        <v>45107</v>
      </c>
      <c r="H402" s="38">
        <f t="shared" si="22"/>
        <v>4.2999999999997272</v>
      </c>
      <c r="I402" s="5">
        <f t="shared" si="23"/>
        <v>3</v>
      </c>
      <c r="K402" s="33"/>
      <c r="L402" s="687">
        <v>45107</v>
      </c>
      <c r="M402" s="34">
        <f t="shared" si="21"/>
        <v>350</v>
      </c>
      <c r="N402" s="37">
        <v>0</v>
      </c>
      <c r="O402" s="35">
        <v>350</v>
      </c>
      <c r="P402" s="39">
        <v>1</v>
      </c>
      <c r="Q402" s="47">
        <f t="shared" si="25"/>
        <v>0</v>
      </c>
      <c r="R402" s="41"/>
    </row>
    <row r="403" spans="2:20" ht="15.6" x14ac:dyDescent="0.3">
      <c r="B403" s="34">
        <f t="shared" si="24"/>
        <v>3072.6</v>
      </c>
      <c r="C403" s="35">
        <v>1269</v>
      </c>
      <c r="D403" s="34">
        <f t="shared" si="26"/>
        <v>3072.6</v>
      </c>
      <c r="E403" s="36">
        <v>45107</v>
      </c>
      <c r="F403" s="37">
        <v>3072.6</v>
      </c>
      <c r="G403" s="725">
        <v>45108</v>
      </c>
      <c r="H403" s="38">
        <f t="shared" si="22"/>
        <v>0</v>
      </c>
      <c r="I403" s="5">
        <f t="shared" si="23"/>
        <v>0</v>
      </c>
      <c r="K403" s="33"/>
      <c r="L403" s="687">
        <v>45108</v>
      </c>
      <c r="M403" s="34">
        <f t="shared" si="21"/>
        <v>350</v>
      </c>
      <c r="N403" s="37">
        <v>0</v>
      </c>
      <c r="O403" s="35">
        <v>217</v>
      </c>
      <c r="P403" s="39">
        <v>0.62</v>
      </c>
      <c r="Q403" s="47">
        <f t="shared" si="25"/>
        <v>133</v>
      </c>
      <c r="R403" s="41"/>
      <c r="T403" s="147">
        <f>SUM(Q403:Q494)</f>
        <v>5840</v>
      </c>
    </row>
    <row r="404" spans="2:20" ht="15.6" x14ac:dyDescent="0.3">
      <c r="B404" s="34">
        <f t="shared" si="24"/>
        <v>3072.6</v>
      </c>
      <c r="C404" s="35">
        <v>1269</v>
      </c>
      <c r="D404" s="34">
        <f t="shared" si="26"/>
        <v>3072.6</v>
      </c>
      <c r="E404" s="36">
        <v>45108</v>
      </c>
      <c r="F404" s="37">
        <v>3081.2</v>
      </c>
      <c r="G404" s="725">
        <v>45109</v>
      </c>
      <c r="H404" s="38">
        <f t="shared" si="22"/>
        <v>8.5999999999999091</v>
      </c>
      <c r="I404" s="5">
        <f t="shared" si="23"/>
        <v>3</v>
      </c>
      <c r="K404" s="33"/>
      <c r="L404" s="687">
        <v>45109</v>
      </c>
      <c r="M404" s="34">
        <f t="shared" si="21"/>
        <v>217</v>
      </c>
      <c r="N404" s="37">
        <v>100</v>
      </c>
      <c r="O404" s="35">
        <v>350</v>
      </c>
      <c r="P404" s="39">
        <v>1</v>
      </c>
      <c r="Q404" s="47">
        <f t="shared" si="25"/>
        <v>-33</v>
      </c>
      <c r="R404" s="41"/>
    </row>
    <row r="405" spans="2:20" ht="15.6" x14ac:dyDescent="0.3">
      <c r="B405" s="34">
        <f t="shared" si="24"/>
        <v>3081.2</v>
      </c>
      <c r="C405" s="35">
        <v>1272</v>
      </c>
      <c r="D405" s="34">
        <f t="shared" si="26"/>
        <v>3081.2</v>
      </c>
      <c r="E405" s="36">
        <v>45109</v>
      </c>
      <c r="F405" s="37">
        <v>3081.3</v>
      </c>
      <c r="G405" s="725">
        <v>45110</v>
      </c>
      <c r="H405" s="38">
        <f t="shared" si="22"/>
        <v>0.1000000000003638</v>
      </c>
      <c r="I405" s="5">
        <f t="shared" si="23"/>
        <v>1</v>
      </c>
      <c r="K405" s="33"/>
      <c r="L405" s="687">
        <v>45110</v>
      </c>
      <c r="M405" s="34">
        <f t="shared" si="21"/>
        <v>350</v>
      </c>
      <c r="N405" s="37">
        <v>0</v>
      </c>
      <c r="O405" s="35">
        <v>214</v>
      </c>
      <c r="P405" s="39">
        <v>0.61</v>
      </c>
      <c r="Q405" s="47">
        <f t="shared" si="25"/>
        <v>136</v>
      </c>
      <c r="R405" s="41"/>
    </row>
    <row r="406" spans="2:20" ht="15.6" x14ac:dyDescent="0.3">
      <c r="B406" s="34">
        <f t="shared" si="24"/>
        <v>3081.3</v>
      </c>
      <c r="C406" s="35">
        <v>1273</v>
      </c>
      <c r="D406" s="34">
        <f t="shared" si="26"/>
        <v>3081.3</v>
      </c>
      <c r="E406" s="36">
        <v>45110</v>
      </c>
      <c r="F406" s="37">
        <v>3090</v>
      </c>
      <c r="G406" s="725">
        <v>45111</v>
      </c>
      <c r="H406" s="38">
        <f t="shared" si="22"/>
        <v>8.6999999999998181</v>
      </c>
      <c r="I406" s="5">
        <f t="shared" si="23"/>
        <v>5</v>
      </c>
      <c r="K406" s="33"/>
      <c r="L406" s="687">
        <v>45111</v>
      </c>
      <c r="M406" s="34">
        <f t="shared" si="21"/>
        <v>214</v>
      </c>
      <c r="N406" s="37">
        <v>150</v>
      </c>
      <c r="O406" s="35">
        <v>259</v>
      </c>
      <c r="P406" s="39">
        <v>0.74</v>
      </c>
      <c r="Q406" s="47">
        <f t="shared" si="25"/>
        <v>105</v>
      </c>
      <c r="R406" s="41"/>
    </row>
    <row r="407" spans="2:20" ht="15.6" x14ac:dyDescent="0.3">
      <c r="B407" s="34">
        <f t="shared" si="24"/>
        <v>3090</v>
      </c>
      <c r="C407" s="35">
        <v>1278</v>
      </c>
      <c r="D407" s="34">
        <f t="shared" si="26"/>
        <v>3090</v>
      </c>
      <c r="E407" s="36">
        <v>45111</v>
      </c>
      <c r="F407" s="37">
        <v>3101.3</v>
      </c>
      <c r="G407" s="725">
        <v>45112</v>
      </c>
      <c r="H407" s="38">
        <f t="shared" si="22"/>
        <v>11.300000000000182</v>
      </c>
      <c r="I407" s="5">
        <f t="shared" si="23"/>
        <v>4</v>
      </c>
      <c r="K407" s="33"/>
      <c r="L407" s="687">
        <v>45112</v>
      </c>
      <c r="M407" s="34">
        <f t="shared" si="21"/>
        <v>259</v>
      </c>
      <c r="N407" s="37">
        <v>166</v>
      </c>
      <c r="O407" s="35">
        <v>259</v>
      </c>
      <c r="P407" s="39">
        <v>0.74</v>
      </c>
      <c r="Q407" s="47">
        <f t="shared" si="25"/>
        <v>166</v>
      </c>
      <c r="R407" s="41"/>
    </row>
    <row r="408" spans="2:20" ht="15.6" x14ac:dyDescent="0.3">
      <c r="B408" s="34">
        <f t="shared" si="24"/>
        <v>3101.3</v>
      </c>
      <c r="C408" s="35">
        <v>1282</v>
      </c>
      <c r="D408" s="34">
        <f t="shared" si="26"/>
        <v>3101.3</v>
      </c>
      <c r="E408" s="36">
        <v>45112</v>
      </c>
      <c r="F408" s="37">
        <v>3105.4</v>
      </c>
      <c r="G408" s="725">
        <v>45113</v>
      </c>
      <c r="H408" s="38">
        <f t="shared" si="22"/>
        <v>4.0999999999999091</v>
      </c>
      <c r="I408" s="5">
        <f t="shared" si="23"/>
        <v>3</v>
      </c>
      <c r="K408" s="33"/>
      <c r="L408" s="687">
        <v>45113</v>
      </c>
      <c r="M408" s="34">
        <f t="shared" si="21"/>
        <v>259</v>
      </c>
      <c r="N408" s="37">
        <v>0</v>
      </c>
      <c r="O408" s="35">
        <v>186</v>
      </c>
      <c r="P408" s="39">
        <v>0.53</v>
      </c>
      <c r="Q408" s="47">
        <f t="shared" si="25"/>
        <v>73</v>
      </c>
      <c r="R408" s="41"/>
    </row>
    <row r="409" spans="2:20" ht="15.6" x14ac:dyDescent="0.3">
      <c r="B409" s="34">
        <f t="shared" si="24"/>
        <v>3105.4</v>
      </c>
      <c r="C409" s="35">
        <v>1285</v>
      </c>
      <c r="D409" s="34">
        <f t="shared" si="26"/>
        <v>3105.4</v>
      </c>
      <c r="E409" s="36">
        <v>45113</v>
      </c>
      <c r="F409" s="37">
        <v>3112</v>
      </c>
      <c r="G409" s="725">
        <v>45114</v>
      </c>
      <c r="H409" s="38">
        <f t="shared" si="22"/>
        <v>6.5999999999999091</v>
      </c>
      <c r="I409" s="5">
        <f t="shared" si="23"/>
        <v>3</v>
      </c>
      <c r="K409" s="33"/>
      <c r="L409" s="687">
        <v>45114</v>
      </c>
      <c r="M409" s="34">
        <f t="shared" si="21"/>
        <v>186</v>
      </c>
      <c r="N409" s="37">
        <v>150</v>
      </c>
      <c r="O409" s="35">
        <v>161</v>
      </c>
      <c r="P409" s="39">
        <v>0.46</v>
      </c>
      <c r="Q409" s="47">
        <f t="shared" si="25"/>
        <v>175</v>
      </c>
      <c r="R409" s="41"/>
    </row>
    <row r="410" spans="2:20" ht="15.6" x14ac:dyDescent="0.3">
      <c r="B410" s="34">
        <f t="shared" si="24"/>
        <v>3112</v>
      </c>
      <c r="C410" s="35">
        <v>1288</v>
      </c>
      <c r="D410" s="34">
        <f t="shared" si="26"/>
        <v>3112</v>
      </c>
      <c r="E410" s="36">
        <v>45114</v>
      </c>
      <c r="F410" s="37">
        <v>3127.9</v>
      </c>
      <c r="G410" s="725">
        <v>45115</v>
      </c>
      <c r="H410" s="38">
        <f t="shared" si="22"/>
        <v>15.900000000000091</v>
      </c>
      <c r="I410" s="5">
        <f t="shared" si="23"/>
        <v>3</v>
      </c>
      <c r="K410" s="33"/>
      <c r="L410" s="687">
        <v>45115</v>
      </c>
      <c r="M410" s="34">
        <f t="shared" si="21"/>
        <v>161</v>
      </c>
      <c r="N410" s="37">
        <v>175</v>
      </c>
      <c r="O410" s="35">
        <v>158</v>
      </c>
      <c r="P410" s="39">
        <v>0.45</v>
      </c>
      <c r="Q410" s="47">
        <f t="shared" si="25"/>
        <v>178</v>
      </c>
      <c r="R410" s="41"/>
    </row>
    <row r="411" spans="2:20" ht="15.6" x14ac:dyDescent="0.3">
      <c r="B411" s="34">
        <f t="shared" si="24"/>
        <v>3127.9</v>
      </c>
      <c r="C411" s="35">
        <v>1291</v>
      </c>
      <c r="D411" s="34">
        <f t="shared" si="26"/>
        <v>3127.9</v>
      </c>
      <c r="E411" s="36">
        <v>45115</v>
      </c>
      <c r="F411" s="37">
        <v>3144.2</v>
      </c>
      <c r="G411" s="725">
        <v>45116</v>
      </c>
      <c r="H411" s="38">
        <f t="shared" si="22"/>
        <v>16.299999999999727</v>
      </c>
      <c r="I411" s="5">
        <f t="shared" si="23"/>
        <v>4</v>
      </c>
      <c r="K411" s="33"/>
      <c r="L411" s="687">
        <v>45116</v>
      </c>
      <c r="M411" s="34">
        <f t="shared" si="21"/>
        <v>158</v>
      </c>
      <c r="N411" s="37">
        <v>309</v>
      </c>
      <c r="O411" s="35">
        <v>350</v>
      </c>
      <c r="P411" s="39">
        <v>1</v>
      </c>
      <c r="Q411" s="47">
        <f t="shared" si="25"/>
        <v>117</v>
      </c>
      <c r="R411" s="41"/>
    </row>
    <row r="412" spans="2:20" ht="15.6" x14ac:dyDescent="0.3">
      <c r="B412" s="34">
        <f t="shared" si="24"/>
        <v>3144.2</v>
      </c>
      <c r="C412" s="35">
        <v>1295</v>
      </c>
      <c r="D412" s="34">
        <f t="shared" si="26"/>
        <v>3144.2</v>
      </c>
      <c r="E412" s="36">
        <v>45116</v>
      </c>
      <c r="F412" s="37">
        <v>3159.6</v>
      </c>
      <c r="G412" s="725">
        <v>45117</v>
      </c>
      <c r="H412" s="38">
        <f t="shared" si="22"/>
        <v>15.400000000000091</v>
      </c>
      <c r="I412" s="5">
        <f t="shared" si="23"/>
        <v>2</v>
      </c>
      <c r="K412" s="33"/>
      <c r="L412" s="687">
        <v>45117</v>
      </c>
      <c r="M412" s="34">
        <f t="shared" si="21"/>
        <v>350</v>
      </c>
      <c r="N412" s="37">
        <v>50</v>
      </c>
      <c r="O412" s="35">
        <v>158</v>
      </c>
      <c r="P412" s="39">
        <v>0.45</v>
      </c>
      <c r="Q412" s="47">
        <f t="shared" si="25"/>
        <v>242</v>
      </c>
      <c r="R412" s="41"/>
    </row>
    <row r="413" spans="2:20" ht="15.6" x14ac:dyDescent="0.3">
      <c r="B413" s="34">
        <f t="shared" si="24"/>
        <v>3159.6</v>
      </c>
      <c r="C413" s="35">
        <v>1297</v>
      </c>
      <c r="D413" s="34">
        <f t="shared" si="26"/>
        <v>3159.6</v>
      </c>
      <c r="E413" s="36">
        <v>45117</v>
      </c>
      <c r="F413" s="37">
        <v>3177.3</v>
      </c>
      <c r="G413" s="725">
        <v>45118</v>
      </c>
      <c r="H413" s="38">
        <f t="shared" si="22"/>
        <v>17.700000000000273</v>
      </c>
      <c r="I413" s="5">
        <f t="shared" si="23"/>
        <v>8</v>
      </c>
      <c r="K413" s="33"/>
      <c r="L413" s="687">
        <v>45118</v>
      </c>
      <c r="M413" s="34">
        <f t="shared" si="21"/>
        <v>158</v>
      </c>
      <c r="N413" s="37">
        <v>200</v>
      </c>
      <c r="O413" s="35">
        <v>84</v>
      </c>
      <c r="P413" s="39">
        <v>0.24</v>
      </c>
      <c r="Q413" s="47">
        <f t="shared" si="25"/>
        <v>274</v>
      </c>
      <c r="R413" s="41"/>
    </row>
    <row r="414" spans="2:20" ht="15.6" x14ac:dyDescent="0.3">
      <c r="B414" s="34">
        <f t="shared" si="24"/>
        <v>3177.3</v>
      </c>
      <c r="C414" s="35">
        <v>1305</v>
      </c>
      <c r="D414" s="34">
        <f t="shared" si="26"/>
        <v>3177.3</v>
      </c>
      <c r="E414" s="36">
        <v>45118</v>
      </c>
      <c r="F414" s="37">
        <v>3200.8</v>
      </c>
      <c r="G414" s="725">
        <v>45119</v>
      </c>
      <c r="H414" s="38">
        <f t="shared" si="22"/>
        <v>23.5</v>
      </c>
      <c r="I414" s="5">
        <f t="shared" si="23"/>
        <v>1</v>
      </c>
      <c r="K414" s="33"/>
      <c r="L414" s="687">
        <v>45119</v>
      </c>
      <c r="M414" s="34">
        <f t="shared" si="21"/>
        <v>84</v>
      </c>
      <c r="N414" s="37">
        <v>230</v>
      </c>
      <c r="O414" s="35">
        <v>186</v>
      </c>
      <c r="P414" s="39">
        <v>0.53</v>
      </c>
      <c r="Q414" s="47">
        <f t="shared" si="25"/>
        <v>128</v>
      </c>
      <c r="R414" s="41"/>
    </row>
    <row r="415" spans="2:20" ht="15.6" x14ac:dyDescent="0.3">
      <c r="B415" s="34">
        <f t="shared" si="24"/>
        <v>3200.8</v>
      </c>
      <c r="C415" s="35">
        <v>1306</v>
      </c>
      <c r="D415" s="34">
        <f t="shared" si="26"/>
        <v>3200.8</v>
      </c>
      <c r="E415" s="36">
        <v>45119</v>
      </c>
      <c r="F415" s="37">
        <v>3213.6</v>
      </c>
      <c r="G415" s="725">
        <v>45120</v>
      </c>
      <c r="H415" s="38">
        <f t="shared" si="22"/>
        <v>12.799999999999727</v>
      </c>
      <c r="I415" s="5">
        <f t="shared" si="23"/>
        <v>4</v>
      </c>
      <c r="K415" s="33"/>
      <c r="L415" s="687">
        <v>45120</v>
      </c>
      <c r="M415" s="34">
        <f t="shared" si="21"/>
        <v>186</v>
      </c>
      <c r="N415" s="37">
        <v>175</v>
      </c>
      <c r="O415" s="35">
        <v>259</v>
      </c>
      <c r="P415" s="39">
        <v>0.74</v>
      </c>
      <c r="Q415" s="47">
        <f t="shared" si="25"/>
        <v>102</v>
      </c>
      <c r="R415" s="41"/>
    </row>
    <row r="416" spans="2:20" ht="15.6" x14ac:dyDescent="0.3">
      <c r="B416" s="34">
        <f t="shared" si="24"/>
        <v>3213.6</v>
      </c>
      <c r="C416" s="35">
        <v>1310</v>
      </c>
      <c r="D416" s="34">
        <f t="shared" si="26"/>
        <v>3213.6</v>
      </c>
      <c r="E416" s="36">
        <v>45120</v>
      </c>
      <c r="F416" s="37">
        <v>3223.8</v>
      </c>
      <c r="G416" s="725">
        <v>45121</v>
      </c>
      <c r="H416" s="38">
        <f t="shared" si="22"/>
        <v>10.200000000000273</v>
      </c>
      <c r="I416" s="5">
        <f t="shared" si="23"/>
        <v>5</v>
      </c>
      <c r="K416" s="33"/>
      <c r="L416" s="687">
        <v>45121</v>
      </c>
      <c r="M416" s="34">
        <f t="shared" si="21"/>
        <v>259</v>
      </c>
      <c r="N416" s="37">
        <v>50</v>
      </c>
      <c r="O416" s="35">
        <v>259</v>
      </c>
      <c r="P416" s="39">
        <v>0.74</v>
      </c>
      <c r="Q416" s="47">
        <f t="shared" si="25"/>
        <v>50</v>
      </c>
      <c r="R416" s="41"/>
    </row>
    <row r="417" spans="2:18" ht="15.6" x14ac:dyDescent="0.3">
      <c r="B417" s="34">
        <f t="shared" si="24"/>
        <v>3223.8</v>
      </c>
      <c r="C417" s="35">
        <v>1315</v>
      </c>
      <c r="D417" s="34">
        <f t="shared" si="26"/>
        <v>3223.8</v>
      </c>
      <c r="E417" s="36">
        <v>45121</v>
      </c>
      <c r="F417" s="37">
        <v>3228.9</v>
      </c>
      <c r="G417" s="725">
        <v>45122</v>
      </c>
      <c r="H417" s="38">
        <f t="shared" si="22"/>
        <v>5.0999999999999091</v>
      </c>
      <c r="I417" s="5">
        <f t="shared" si="23"/>
        <v>5</v>
      </c>
      <c r="K417" s="33"/>
      <c r="L417" s="687">
        <v>45122</v>
      </c>
      <c r="M417" s="34">
        <f t="shared" si="21"/>
        <v>259</v>
      </c>
      <c r="N417" s="37">
        <v>50</v>
      </c>
      <c r="O417" s="35">
        <v>214</v>
      </c>
      <c r="P417" s="39">
        <v>0.61</v>
      </c>
      <c r="Q417" s="47">
        <f t="shared" si="25"/>
        <v>95</v>
      </c>
      <c r="R417" s="41"/>
    </row>
    <row r="418" spans="2:18" ht="15.6" x14ac:dyDescent="0.3">
      <c r="B418" s="34">
        <f t="shared" si="24"/>
        <v>3228.9</v>
      </c>
      <c r="C418" s="35">
        <v>1320</v>
      </c>
      <c r="D418" s="34">
        <f t="shared" si="26"/>
        <v>3228.9</v>
      </c>
      <c r="E418" s="36">
        <v>45122</v>
      </c>
      <c r="F418" s="37">
        <v>3237.6</v>
      </c>
      <c r="G418" s="725">
        <v>45123</v>
      </c>
      <c r="H418" s="38">
        <f t="shared" si="22"/>
        <v>8.6999999999998181</v>
      </c>
      <c r="I418" s="5">
        <f t="shared" si="23"/>
        <v>9</v>
      </c>
      <c r="K418" s="33"/>
      <c r="L418" s="687">
        <v>45123</v>
      </c>
      <c r="M418" s="34">
        <f t="shared" si="21"/>
        <v>214</v>
      </c>
      <c r="N418" s="37">
        <v>150</v>
      </c>
      <c r="O418" s="35">
        <v>347</v>
      </c>
      <c r="P418" s="39">
        <v>0.99</v>
      </c>
      <c r="Q418" s="47">
        <f t="shared" si="25"/>
        <v>17</v>
      </c>
      <c r="R418" s="41"/>
    </row>
    <row r="419" spans="2:18" ht="15.6" x14ac:dyDescent="0.3">
      <c r="B419" s="34">
        <f t="shared" si="24"/>
        <v>3237.6</v>
      </c>
      <c r="C419" s="35">
        <v>1329</v>
      </c>
      <c r="D419" s="34">
        <f t="shared" si="26"/>
        <v>3237.6</v>
      </c>
      <c r="E419" s="36">
        <v>45123</v>
      </c>
      <c r="F419" s="37">
        <v>3245.2</v>
      </c>
      <c r="G419" s="725">
        <v>45124</v>
      </c>
      <c r="H419" s="38">
        <f t="shared" si="22"/>
        <v>7.5999999999999091</v>
      </c>
      <c r="I419" s="5">
        <f t="shared" si="23"/>
        <v>4</v>
      </c>
      <c r="K419" s="33"/>
      <c r="L419" s="687">
        <v>45124</v>
      </c>
      <c r="M419" s="34">
        <f t="shared" si="21"/>
        <v>347</v>
      </c>
      <c r="N419" s="37">
        <v>0</v>
      </c>
      <c r="O419" s="35">
        <v>259</v>
      </c>
      <c r="P419" s="39">
        <v>0.74</v>
      </c>
      <c r="Q419" s="47">
        <f t="shared" si="25"/>
        <v>88</v>
      </c>
      <c r="R419" s="41"/>
    </row>
    <row r="420" spans="2:18" ht="15.6" x14ac:dyDescent="0.3">
      <c r="B420" s="34">
        <f t="shared" si="24"/>
        <v>3245.2</v>
      </c>
      <c r="C420" s="35">
        <v>1333</v>
      </c>
      <c r="D420" s="34">
        <f t="shared" si="26"/>
        <v>3245.2</v>
      </c>
      <c r="E420" s="36">
        <v>45124</v>
      </c>
      <c r="F420" s="37">
        <v>3247.7</v>
      </c>
      <c r="G420" s="725">
        <v>45125</v>
      </c>
      <c r="H420" s="38">
        <f t="shared" si="22"/>
        <v>2.5</v>
      </c>
      <c r="I420" s="5">
        <f t="shared" si="23"/>
        <v>5</v>
      </c>
      <c r="K420" s="33"/>
      <c r="L420" s="687">
        <v>45125</v>
      </c>
      <c r="M420" s="34">
        <f t="shared" si="21"/>
        <v>259</v>
      </c>
      <c r="N420" s="37">
        <v>150</v>
      </c>
      <c r="O420" s="46">
        <v>346.5</v>
      </c>
      <c r="P420" s="39">
        <v>0.99</v>
      </c>
      <c r="Q420" s="47">
        <f t="shared" si="25"/>
        <v>62.5</v>
      </c>
      <c r="R420" s="41"/>
    </row>
    <row r="421" spans="2:18" ht="15.6" x14ac:dyDescent="0.3">
      <c r="B421" s="34">
        <f t="shared" si="24"/>
        <v>3247.7</v>
      </c>
      <c r="C421" s="35">
        <v>1338</v>
      </c>
      <c r="D421" s="34">
        <f t="shared" si="26"/>
        <v>3247.7</v>
      </c>
      <c r="E421" s="36">
        <v>45125</v>
      </c>
      <c r="F421" s="37">
        <v>3257.4</v>
      </c>
      <c r="G421" s="725">
        <v>45126</v>
      </c>
      <c r="H421" s="38">
        <f t="shared" si="22"/>
        <v>9.7000000000002728</v>
      </c>
      <c r="I421" s="5">
        <f t="shared" si="23"/>
        <v>4</v>
      </c>
      <c r="K421" s="33"/>
      <c r="L421" s="687">
        <v>45126</v>
      </c>
      <c r="M421" s="84">
        <f t="shared" si="21"/>
        <v>346.5</v>
      </c>
      <c r="N421" s="37">
        <v>0</v>
      </c>
      <c r="O421" s="35">
        <v>189</v>
      </c>
      <c r="P421" s="39">
        <v>0.54</v>
      </c>
      <c r="Q421" s="47">
        <f t="shared" si="25"/>
        <v>157.5</v>
      </c>
      <c r="R421" s="41"/>
    </row>
    <row r="422" spans="2:18" ht="15.6" x14ac:dyDescent="0.3">
      <c r="B422" s="34">
        <f t="shared" si="24"/>
        <v>3257.4</v>
      </c>
      <c r="C422" s="35">
        <v>1342</v>
      </c>
      <c r="D422" s="34">
        <f t="shared" si="26"/>
        <v>3257.4</v>
      </c>
      <c r="E422" s="36">
        <v>45126</v>
      </c>
      <c r="F422" s="37">
        <v>3265.1</v>
      </c>
      <c r="G422" s="725">
        <v>45127</v>
      </c>
      <c r="H422" s="38">
        <f t="shared" si="22"/>
        <v>7.6999999999998181</v>
      </c>
      <c r="I422" s="5">
        <f t="shared" si="23"/>
        <v>4</v>
      </c>
      <c r="K422" s="33"/>
      <c r="L422" s="687">
        <v>45127</v>
      </c>
      <c r="M422" s="34">
        <f t="shared" si="21"/>
        <v>189</v>
      </c>
      <c r="N422" s="37">
        <v>38</v>
      </c>
      <c r="O422" s="35">
        <v>186</v>
      </c>
      <c r="P422" s="39">
        <v>0.53</v>
      </c>
      <c r="Q422" s="47">
        <f t="shared" si="25"/>
        <v>41</v>
      </c>
      <c r="R422" s="41"/>
    </row>
    <row r="423" spans="2:18" ht="15.6" x14ac:dyDescent="0.3">
      <c r="B423" s="34">
        <f t="shared" si="24"/>
        <v>3265.1</v>
      </c>
      <c r="C423" s="35">
        <v>1346</v>
      </c>
      <c r="D423" s="34">
        <f t="shared" si="26"/>
        <v>3265.1</v>
      </c>
      <c r="E423" s="36">
        <v>45127</v>
      </c>
      <c r="F423" s="37">
        <v>3269</v>
      </c>
      <c r="G423" s="725">
        <v>45128</v>
      </c>
      <c r="H423" s="38">
        <f t="shared" si="22"/>
        <v>3.9000000000000909</v>
      </c>
      <c r="I423" s="5">
        <f t="shared" si="23"/>
        <v>4</v>
      </c>
      <c r="K423" s="33"/>
      <c r="L423" s="687">
        <v>45128</v>
      </c>
      <c r="M423" s="34">
        <f t="shared" si="21"/>
        <v>186</v>
      </c>
      <c r="N423" s="37">
        <v>150</v>
      </c>
      <c r="O423" s="35">
        <v>217</v>
      </c>
      <c r="P423" s="39">
        <v>0.62</v>
      </c>
      <c r="Q423" s="47">
        <f t="shared" si="25"/>
        <v>119</v>
      </c>
      <c r="R423" s="41"/>
    </row>
    <row r="424" spans="2:18" ht="15.6" x14ac:dyDescent="0.3">
      <c r="B424" s="34">
        <f t="shared" si="24"/>
        <v>3269</v>
      </c>
      <c r="C424" s="35">
        <v>1350</v>
      </c>
      <c r="D424" s="34">
        <f t="shared" si="26"/>
        <v>3269</v>
      </c>
      <c r="E424" s="36">
        <v>45128</v>
      </c>
      <c r="F424" s="37">
        <v>3277</v>
      </c>
      <c r="G424" s="725">
        <v>45129</v>
      </c>
      <c r="H424" s="38">
        <f t="shared" si="22"/>
        <v>8</v>
      </c>
      <c r="I424" s="5">
        <f t="shared" si="23"/>
        <v>3</v>
      </c>
      <c r="K424" s="33"/>
      <c r="L424" s="687">
        <v>45129</v>
      </c>
      <c r="M424" s="34">
        <f t="shared" si="21"/>
        <v>217</v>
      </c>
      <c r="N424" s="37">
        <v>80</v>
      </c>
      <c r="O424" s="35">
        <v>217</v>
      </c>
      <c r="P424" s="39">
        <v>0.62</v>
      </c>
      <c r="Q424" s="47">
        <f t="shared" si="25"/>
        <v>80</v>
      </c>
      <c r="R424" s="41"/>
    </row>
    <row r="425" spans="2:18" ht="15.6" x14ac:dyDescent="0.3">
      <c r="B425" s="34">
        <f t="shared" si="24"/>
        <v>3277</v>
      </c>
      <c r="C425" s="35">
        <v>1353</v>
      </c>
      <c r="D425" s="34">
        <f t="shared" si="26"/>
        <v>3277</v>
      </c>
      <c r="E425" s="36">
        <v>45129</v>
      </c>
      <c r="F425" s="37">
        <v>3286.3</v>
      </c>
      <c r="G425" s="725">
        <v>45130</v>
      </c>
      <c r="H425" s="38">
        <f t="shared" si="22"/>
        <v>9.3000000000001819</v>
      </c>
      <c r="I425" s="5">
        <f t="shared" si="23"/>
        <v>4</v>
      </c>
      <c r="K425" s="33"/>
      <c r="L425" s="687">
        <v>45130</v>
      </c>
      <c r="M425" s="34">
        <f t="shared" si="21"/>
        <v>217</v>
      </c>
      <c r="N425" s="182">
        <v>75</v>
      </c>
      <c r="O425" s="35">
        <v>263</v>
      </c>
      <c r="P425" s="39">
        <v>0.75</v>
      </c>
      <c r="Q425" s="47">
        <f t="shared" si="25"/>
        <v>29</v>
      </c>
      <c r="R425" s="41"/>
    </row>
    <row r="426" spans="2:18" ht="15.6" x14ac:dyDescent="0.3">
      <c r="B426" s="34">
        <f t="shared" si="24"/>
        <v>3286.3</v>
      </c>
      <c r="C426" s="35">
        <v>1357</v>
      </c>
      <c r="D426" s="34">
        <f t="shared" si="26"/>
        <v>3286.3</v>
      </c>
      <c r="E426" s="36">
        <v>45130</v>
      </c>
      <c r="F426" s="37">
        <v>3291.5</v>
      </c>
      <c r="G426" s="725">
        <v>45131</v>
      </c>
      <c r="H426" s="38">
        <f t="shared" si="22"/>
        <v>5.1999999999998181</v>
      </c>
      <c r="I426" s="5">
        <f t="shared" si="23"/>
        <v>5</v>
      </c>
      <c r="K426" s="33"/>
      <c r="L426" s="687">
        <v>45131</v>
      </c>
      <c r="M426" s="34">
        <f t="shared" si="21"/>
        <v>263</v>
      </c>
      <c r="N426" s="37">
        <v>85</v>
      </c>
      <c r="O426" s="35">
        <v>350</v>
      </c>
      <c r="P426" s="39">
        <v>1</v>
      </c>
      <c r="Q426" s="47">
        <f t="shared" si="25"/>
        <v>-2</v>
      </c>
      <c r="R426" s="41"/>
    </row>
    <row r="427" spans="2:18" ht="15.6" x14ac:dyDescent="0.3">
      <c r="B427" s="34">
        <f t="shared" si="24"/>
        <v>3291.5</v>
      </c>
      <c r="C427" s="35">
        <v>1362</v>
      </c>
      <c r="D427" s="34">
        <f t="shared" si="26"/>
        <v>3291.5</v>
      </c>
      <c r="E427" s="36">
        <v>45131</v>
      </c>
      <c r="F427" s="37">
        <v>3294.6</v>
      </c>
      <c r="G427" s="725">
        <v>45132</v>
      </c>
      <c r="H427" s="38">
        <f t="shared" si="22"/>
        <v>3.0999999999999091</v>
      </c>
      <c r="I427" s="5">
        <f t="shared" si="23"/>
        <v>1</v>
      </c>
      <c r="K427" s="33"/>
      <c r="L427" s="687">
        <v>45132</v>
      </c>
      <c r="M427" s="34">
        <f t="shared" si="21"/>
        <v>350</v>
      </c>
      <c r="N427" s="37">
        <v>100</v>
      </c>
      <c r="O427" s="35">
        <v>266</v>
      </c>
      <c r="P427" s="39">
        <v>0.76</v>
      </c>
      <c r="Q427" s="47">
        <f t="shared" si="25"/>
        <v>184</v>
      </c>
      <c r="R427" s="41"/>
    </row>
    <row r="428" spans="2:18" ht="15.6" x14ac:dyDescent="0.3">
      <c r="B428" s="34">
        <f t="shared" si="24"/>
        <v>3294.6</v>
      </c>
      <c r="C428" s="35">
        <v>1363</v>
      </c>
      <c r="D428" s="34">
        <f t="shared" si="26"/>
        <v>3294.6</v>
      </c>
      <c r="E428" s="36">
        <v>45132</v>
      </c>
      <c r="F428" s="37">
        <v>3301.7</v>
      </c>
      <c r="G428" s="725">
        <v>45133</v>
      </c>
      <c r="H428" s="38">
        <f t="shared" si="22"/>
        <v>7.0999999999999091</v>
      </c>
      <c r="I428" s="5">
        <f t="shared" si="23"/>
        <v>4</v>
      </c>
      <c r="K428" s="33"/>
      <c r="L428" s="687">
        <v>45133</v>
      </c>
      <c r="M428" s="34">
        <f t="shared" si="21"/>
        <v>266</v>
      </c>
      <c r="N428" s="37">
        <v>0</v>
      </c>
      <c r="O428" s="35">
        <v>217</v>
      </c>
      <c r="P428" s="39">
        <v>0.62</v>
      </c>
      <c r="Q428" s="47">
        <f t="shared" si="25"/>
        <v>49</v>
      </c>
      <c r="R428" s="41"/>
    </row>
    <row r="429" spans="2:18" ht="15.6" x14ac:dyDescent="0.3">
      <c r="B429" s="34">
        <f t="shared" si="24"/>
        <v>3301.7</v>
      </c>
      <c r="C429" s="35">
        <v>1367</v>
      </c>
      <c r="D429" s="34">
        <f t="shared" si="26"/>
        <v>3301.7</v>
      </c>
      <c r="E429" s="36">
        <v>45133</v>
      </c>
      <c r="F429" s="37">
        <v>3305.7</v>
      </c>
      <c r="G429" s="725">
        <v>45134</v>
      </c>
      <c r="H429" s="38">
        <f t="shared" si="22"/>
        <v>4</v>
      </c>
      <c r="I429" s="5">
        <f t="shared" si="23"/>
        <v>2</v>
      </c>
      <c r="K429" s="33"/>
      <c r="L429" s="687">
        <v>45134</v>
      </c>
      <c r="M429" s="34">
        <f t="shared" si="21"/>
        <v>217</v>
      </c>
      <c r="N429" s="37">
        <v>75</v>
      </c>
      <c r="O429" s="35">
        <v>266</v>
      </c>
      <c r="P429" s="39">
        <v>0.76</v>
      </c>
      <c r="Q429" s="47">
        <f t="shared" si="25"/>
        <v>26</v>
      </c>
      <c r="R429" s="41"/>
    </row>
    <row r="430" spans="2:18" ht="15.6" x14ac:dyDescent="0.3">
      <c r="B430" s="34">
        <f t="shared" si="24"/>
        <v>3305.7</v>
      </c>
      <c r="C430" s="35">
        <v>1369</v>
      </c>
      <c r="D430" s="34">
        <f t="shared" si="26"/>
        <v>3305.7</v>
      </c>
      <c r="E430" s="36">
        <v>45134</v>
      </c>
      <c r="F430" s="37">
        <v>3310.5</v>
      </c>
      <c r="G430" s="725">
        <v>45135</v>
      </c>
      <c r="H430" s="38">
        <f t="shared" si="22"/>
        <v>4.8000000000001819</v>
      </c>
      <c r="I430" s="5">
        <f t="shared" si="23"/>
        <v>6</v>
      </c>
      <c r="K430" s="33"/>
      <c r="L430" s="687">
        <v>45135</v>
      </c>
      <c r="M430" s="34">
        <f t="shared" si="21"/>
        <v>266</v>
      </c>
      <c r="N430" s="37">
        <v>0</v>
      </c>
      <c r="O430" s="35">
        <v>263</v>
      </c>
      <c r="P430" s="39">
        <v>0.75</v>
      </c>
      <c r="Q430" s="47">
        <f t="shared" si="25"/>
        <v>3</v>
      </c>
      <c r="R430" s="41"/>
    </row>
    <row r="431" spans="2:18" ht="15.6" x14ac:dyDescent="0.3">
      <c r="B431" s="34">
        <f t="shared" si="24"/>
        <v>3310.5</v>
      </c>
      <c r="C431" s="35">
        <v>1375</v>
      </c>
      <c r="D431" s="34">
        <f t="shared" si="26"/>
        <v>3310.5</v>
      </c>
      <c r="E431" s="36">
        <v>45135</v>
      </c>
      <c r="F431" s="37">
        <v>3310.6</v>
      </c>
      <c r="G431" s="725">
        <v>45136</v>
      </c>
      <c r="H431" s="38">
        <f t="shared" si="22"/>
        <v>9.9999999999909051E-2</v>
      </c>
      <c r="I431" s="5">
        <f t="shared" si="23"/>
        <v>7</v>
      </c>
      <c r="K431" s="33"/>
      <c r="L431" s="687">
        <v>45136</v>
      </c>
      <c r="M431" s="34">
        <f t="shared" si="21"/>
        <v>263</v>
      </c>
      <c r="N431" s="37">
        <v>0</v>
      </c>
      <c r="O431" s="35">
        <v>217</v>
      </c>
      <c r="P431" s="39">
        <v>0.62</v>
      </c>
      <c r="Q431" s="47">
        <f t="shared" si="25"/>
        <v>46</v>
      </c>
      <c r="R431" s="41"/>
    </row>
    <row r="432" spans="2:18" ht="15.6" x14ac:dyDescent="0.3">
      <c r="B432" s="34">
        <f t="shared" si="24"/>
        <v>3310.6</v>
      </c>
      <c r="C432" s="35">
        <v>1382</v>
      </c>
      <c r="D432" s="34">
        <f t="shared" si="26"/>
        <v>3310.6</v>
      </c>
      <c r="E432" s="36">
        <v>45136</v>
      </c>
      <c r="F432" s="37">
        <v>3312.9</v>
      </c>
      <c r="G432" s="725">
        <v>45137</v>
      </c>
      <c r="H432" s="38">
        <f t="shared" si="22"/>
        <v>2.3000000000001819</v>
      </c>
      <c r="I432" s="5">
        <f t="shared" si="23"/>
        <v>9</v>
      </c>
      <c r="K432" s="33"/>
      <c r="L432" s="687">
        <v>45137</v>
      </c>
      <c r="M432" s="34">
        <f t="shared" si="21"/>
        <v>217</v>
      </c>
      <c r="N432" s="37">
        <v>150</v>
      </c>
      <c r="O432" s="35">
        <v>347</v>
      </c>
      <c r="P432" s="39">
        <v>0.99</v>
      </c>
      <c r="Q432" s="47">
        <f t="shared" si="25"/>
        <v>20</v>
      </c>
      <c r="R432" s="41"/>
    </row>
    <row r="433" spans="2:18" ht="15.6" x14ac:dyDescent="0.3">
      <c r="B433" s="34">
        <f t="shared" si="24"/>
        <v>3312.9</v>
      </c>
      <c r="C433" s="35">
        <v>1391</v>
      </c>
      <c r="D433" s="34">
        <f t="shared" si="26"/>
        <v>3312.9</v>
      </c>
      <c r="E433" s="36">
        <v>45137</v>
      </c>
      <c r="F433" s="37">
        <v>3320.1</v>
      </c>
      <c r="G433" s="725">
        <v>45138</v>
      </c>
      <c r="H433" s="38">
        <f t="shared" si="22"/>
        <v>7.1999999999998181</v>
      </c>
      <c r="I433" s="5">
        <f t="shared" si="23"/>
        <v>3</v>
      </c>
      <c r="K433" s="33"/>
      <c r="L433" s="687">
        <v>45138</v>
      </c>
      <c r="M433" s="34">
        <f t="shared" si="21"/>
        <v>347</v>
      </c>
      <c r="N433" s="37">
        <v>0</v>
      </c>
      <c r="O433" s="35">
        <v>259</v>
      </c>
      <c r="P433" s="39">
        <v>0.74</v>
      </c>
      <c r="Q433" s="47">
        <f t="shared" si="25"/>
        <v>88</v>
      </c>
      <c r="R433" s="41"/>
    </row>
    <row r="434" spans="2:18" ht="15.6" x14ac:dyDescent="0.3">
      <c r="B434" s="34">
        <f t="shared" si="24"/>
        <v>3320.1</v>
      </c>
      <c r="C434" s="35">
        <v>1394</v>
      </c>
      <c r="D434" s="34">
        <f t="shared" si="26"/>
        <v>3320.1</v>
      </c>
      <c r="E434" s="36">
        <v>45138</v>
      </c>
      <c r="F434" s="37">
        <v>3324.5</v>
      </c>
      <c r="G434" s="725">
        <v>45139</v>
      </c>
      <c r="H434" s="38">
        <f t="shared" si="22"/>
        <v>4.4000000000000909</v>
      </c>
      <c r="I434" s="5">
        <f t="shared" si="23"/>
        <v>5</v>
      </c>
      <c r="K434" s="33"/>
      <c r="L434" s="687">
        <v>45139</v>
      </c>
      <c r="M434" s="34">
        <f t="shared" si="21"/>
        <v>259</v>
      </c>
      <c r="N434" s="37">
        <v>100</v>
      </c>
      <c r="O434" s="35">
        <v>347</v>
      </c>
      <c r="P434" s="39">
        <v>0.99</v>
      </c>
      <c r="Q434" s="47">
        <f t="shared" si="25"/>
        <v>12</v>
      </c>
      <c r="R434" s="41"/>
    </row>
    <row r="435" spans="2:18" ht="15.6" x14ac:dyDescent="0.3">
      <c r="B435" s="34">
        <f t="shared" si="24"/>
        <v>3324.5</v>
      </c>
      <c r="C435" s="35">
        <v>1399</v>
      </c>
      <c r="D435" s="34">
        <f t="shared" si="26"/>
        <v>3324.5</v>
      </c>
      <c r="E435" s="36">
        <v>45139</v>
      </c>
      <c r="F435" s="37">
        <v>3330.9</v>
      </c>
      <c r="G435" s="725">
        <v>45140</v>
      </c>
      <c r="H435" s="38">
        <f t="shared" si="22"/>
        <v>6.4000000000000909</v>
      </c>
      <c r="I435" s="5">
        <f t="shared" si="23"/>
        <v>3</v>
      </c>
      <c r="K435" s="33"/>
      <c r="L435" s="687">
        <v>45140</v>
      </c>
      <c r="M435" s="34">
        <f t="shared" si="21"/>
        <v>347</v>
      </c>
      <c r="N435" s="37">
        <v>0</v>
      </c>
      <c r="O435" s="35">
        <v>347</v>
      </c>
      <c r="P435" s="39">
        <v>0.99</v>
      </c>
      <c r="Q435" s="47">
        <f t="shared" si="25"/>
        <v>0</v>
      </c>
      <c r="R435" s="41"/>
    </row>
    <row r="436" spans="2:18" ht="15.6" x14ac:dyDescent="0.3">
      <c r="B436" s="34">
        <f t="shared" si="24"/>
        <v>3330.9</v>
      </c>
      <c r="C436" s="35">
        <v>1402</v>
      </c>
      <c r="D436" s="34">
        <f t="shared" si="26"/>
        <v>3330.9</v>
      </c>
      <c r="E436" s="36">
        <v>45140</v>
      </c>
      <c r="F436" s="37">
        <v>3331.9</v>
      </c>
      <c r="G436" s="725">
        <v>45141</v>
      </c>
      <c r="H436" s="38">
        <f t="shared" si="22"/>
        <v>1</v>
      </c>
      <c r="I436" s="5">
        <f t="shared" si="23"/>
        <v>2</v>
      </c>
      <c r="K436" s="33"/>
      <c r="L436" s="687">
        <v>45141</v>
      </c>
      <c r="M436" s="34">
        <f t="shared" si="21"/>
        <v>347</v>
      </c>
      <c r="N436" s="37">
        <v>0</v>
      </c>
      <c r="O436" s="35">
        <v>347</v>
      </c>
      <c r="P436" s="39">
        <v>0.99</v>
      </c>
      <c r="Q436" s="47">
        <f t="shared" si="25"/>
        <v>0</v>
      </c>
      <c r="R436" s="41"/>
    </row>
    <row r="437" spans="2:18" ht="15.6" x14ac:dyDescent="0.3">
      <c r="B437" s="34">
        <f t="shared" si="24"/>
        <v>3331.9</v>
      </c>
      <c r="C437" s="35">
        <v>1404</v>
      </c>
      <c r="D437" s="34">
        <f t="shared" si="26"/>
        <v>3331.9</v>
      </c>
      <c r="E437" s="36">
        <v>45141</v>
      </c>
      <c r="F437" s="37">
        <v>3332.7</v>
      </c>
      <c r="G437" s="725">
        <v>45142</v>
      </c>
      <c r="H437" s="38">
        <f t="shared" si="22"/>
        <v>0.79999999999972715</v>
      </c>
      <c r="I437" s="5">
        <f t="shared" si="23"/>
        <v>4</v>
      </c>
      <c r="K437" s="33"/>
      <c r="L437" s="687">
        <v>45142</v>
      </c>
      <c r="M437" s="34">
        <f t="shared" si="21"/>
        <v>347</v>
      </c>
      <c r="N437" s="37">
        <v>0</v>
      </c>
      <c r="O437" s="35">
        <v>158</v>
      </c>
      <c r="P437" s="39">
        <v>0.45</v>
      </c>
      <c r="Q437" s="47">
        <f t="shared" si="25"/>
        <v>189</v>
      </c>
      <c r="R437" s="41"/>
    </row>
    <row r="438" spans="2:18" ht="15.6" x14ac:dyDescent="0.3">
      <c r="B438" s="34">
        <f t="shared" si="24"/>
        <v>3332.7</v>
      </c>
      <c r="C438" s="35">
        <v>1408</v>
      </c>
      <c r="D438" s="34">
        <f t="shared" si="26"/>
        <v>3332.7</v>
      </c>
      <c r="E438" s="36">
        <v>45142</v>
      </c>
      <c r="F438" s="37">
        <v>3344.6</v>
      </c>
      <c r="G438" s="725">
        <v>45143</v>
      </c>
      <c r="H438" s="38">
        <f t="shared" si="22"/>
        <v>11.900000000000091</v>
      </c>
      <c r="I438" s="5">
        <f t="shared" si="23"/>
        <v>4</v>
      </c>
      <c r="K438" s="33"/>
      <c r="L438" s="687">
        <v>45143</v>
      </c>
      <c r="M438" s="34">
        <f t="shared" si="21"/>
        <v>158</v>
      </c>
      <c r="N438" s="37">
        <v>175</v>
      </c>
      <c r="O438" s="35">
        <v>189</v>
      </c>
      <c r="P438" s="39">
        <v>0.54</v>
      </c>
      <c r="Q438" s="47">
        <f t="shared" si="25"/>
        <v>144</v>
      </c>
      <c r="R438" s="41"/>
    </row>
    <row r="439" spans="2:18" ht="15.6" x14ac:dyDescent="0.3">
      <c r="B439" s="34">
        <f t="shared" si="24"/>
        <v>3344.6</v>
      </c>
      <c r="C439" s="35">
        <v>1412</v>
      </c>
      <c r="D439" s="34">
        <f t="shared" si="26"/>
        <v>3344.6</v>
      </c>
      <c r="E439" s="36">
        <v>45143</v>
      </c>
      <c r="F439" s="37">
        <v>3357.7</v>
      </c>
      <c r="G439" s="725">
        <v>45144</v>
      </c>
      <c r="H439" s="38">
        <f t="shared" si="22"/>
        <v>13.099999999999909</v>
      </c>
      <c r="I439" s="5">
        <f t="shared" si="23"/>
        <v>5</v>
      </c>
      <c r="K439" s="33"/>
      <c r="L439" s="687">
        <v>45144</v>
      </c>
      <c r="M439" s="34">
        <f t="shared" si="21"/>
        <v>189</v>
      </c>
      <c r="N439" s="37">
        <v>175</v>
      </c>
      <c r="O439" s="35">
        <v>259</v>
      </c>
      <c r="P439" s="39">
        <v>0.74</v>
      </c>
      <c r="Q439" s="47">
        <f t="shared" si="25"/>
        <v>105</v>
      </c>
      <c r="R439" s="41"/>
    </row>
    <row r="440" spans="2:18" ht="15.6" x14ac:dyDescent="0.3">
      <c r="B440" s="34">
        <f t="shared" si="24"/>
        <v>3357.7</v>
      </c>
      <c r="C440" s="35">
        <v>1417</v>
      </c>
      <c r="D440" s="34">
        <f t="shared" si="26"/>
        <v>3357.7</v>
      </c>
      <c r="E440" s="36">
        <v>45144</v>
      </c>
      <c r="F440" s="37">
        <v>3368.8</v>
      </c>
      <c r="G440" s="725">
        <v>45145</v>
      </c>
      <c r="H440" s="38">
        <f t="shared" si="22"/>
        <v>11.100000000000364</v>
      </c>
      <c r="I440" s="5">
        <f t="shared" si="23"/>
        <v>5</v>
      </c>
      <c r="K440" s="33"/>
      <c r="L440" s="687">
        <v>45145</v>
      </c>
      <c r="M440" s="34">
        <f t="shared" si="21"/>
        <v>259</v>
      </c>
      <c r="N440" s="37">
        <v>135</v>
      </c>
      <c r="O440" s="35">
        <v>350</v>
      </c>
      <c r="P440" s="39">
        <v>1</v>
      </c>
      <c r="Q440" s="47">
        <f t="shared" si="25"/>
        <v>44</v>
      </c>
      <c r="R440" s="41"/>
    </row>
    <row r="441" spans="2:18" ht="15.6" x14ac:dyDescent="0.3">
      <c r="B441" s="34">
        <f t="shared" si="24"/>
        <v>3368.8</v>
      </c>
      <c r="C441" s="35">
        <v>1422</v>
      </c>
      <c r="D441" s="34">
        <f t="shared" si="26"/>
        <v>3368.8</v>
      </c>
      <c r="E441" s="36">
        <v>45145</v>
      </c>
      <c r="F441" s="37">
        <v>3376.9</v>
      </c>
      <c r="G441" s="725">
        <v>45146</v>
      </c>
      <c r="H441" s="38">
        <f t="shared" si="22"/>
        <v>8.0999999999999091</v>
      </c>
      <c r="I441" s="5">
        <f t="shared" si="23"/>
        <v>1</v>
      </c>
      <c r="K441" s="33"/>
      <c r="L441" s="687">
        <v>45146</v>
      </c>
      <c r="M441" s="34">
        <f t="shared" si="21"/>
        <v>350</v>
      </c>
      <c r="N441" s="37">
        <v>30</v>
      </c>
      <c r="O441" s="35">
        <v>354</v>
      </c>
      <c r="P441" s="39">
        <v>1.01</v>
      </c>
      <c r="Q441" s="47">
        <f t="shared" si="25"/>
        <v>26</v>
      </c>
      <c r="R441" s="41"/>
    </row>
    <row r="442" spans="2:18" ht="15.6" x14ac:dyDescent="0.3">
      <c r="B442" s="34">
        <f t="shared" si="24"/>
        <v>3376.9</v>
      </c>
      <c r="C442" s="35">
        <v>1423</v>
      </c>
      <c r="D442" s="34">
        <f t="shared" si="26"/>
        <v>3376.9</v>
      </c>
      <c r="E442" s="36">
        <v>45146</v>
      </c>
      <c r="F442" s="37">
        <v>3379.4</v>
      </c>
      <c r="G442" s="725">
        <v>45147</v>
      </c>
      <c r="H442" s="38">
        <f t="shared" si="22"/>
        <v>2.5</v>
      </c>
      <c r="I442" s="5">
        <f t="shared" si="23"/>
        <v>5</v>
      </c>
      <c r="K442" s="33"/>
      <c r="L442" s="687">
        <v>45147</v>
      </c>
      <c r="M442" s="34">
        <f t="shared" si="21"/>
        <v>354</v>
      </c>
      <c r="N442" s="37">
        <v>0</v>
      </c>
      <c r="O442" s="35">
        <v>217</v>
      </c>
      <c r="P442" s="39">
        <v>0.62</v>
      </c>
      <c r="Q442" s="47">
        <f t="shared" si="25"/>
        <v>137</v>
      </c>
      <c r="R442" s="41"/>
    </row>
    <row r="443" spans="2:18" ht="15.6" x14ac:dyDescent="0.3">
      <c r="B443" s="34">
        <f t="shared" si="24"/>
        <v>3379.4</v>
      </c>
      <c r="C443" s="35">
        <v>1428</v>
      </c>
      <c r="D443" s="34">
        <f t="shared" si="26"/>
        <v>3379.4</v>
      </c>
      <c r="E443" s="36">
        <v>45147</v>
      </c>
      <c r="F443" s="37">
        <v>3387.6</v>
      </c>
      <c r="G443" s="725">
        <v>45148</v>
      </c>
      <c r="H443" s="38">
        <f t="shared" si="22"/>
        <v>8.1999999999998181</v>
      </c>
      <c r="I443" s="5">
        <f t="shared" si="23"/>
        <v>5</v>
      </c>
      <c r="K443" s="33"/>
      <c r="L443" s="687">
        <v>45148</v>
      </c>
      <c r="M443" s="34">
        <f t="shared" si="21"/>
        <v>217</v>
      </c>
      <c r="N443" s="37">
        <v>125</v>
      </c>
      <c r="O443" s="35">
        <v>221</v>
      </c>
      <c r="P443" s="39">
        <v>0.63</v>
      </c>
      <c r="Q443" s="47">
        <f t="shared" si="25"/>
        <v>121</v>
      </c>
      <c r="R443" s="41"/>
    </row>
    <row r="444" spans="2:18" ht="15.6" x14ac:dyDescent="0.3">
      <c r="B444" s="34">
        <f t="shared" si="24"/>
        <v>3387.6</v>
      </c>
      <c r="C444" s="35">
        <v>1433</v>
      </c>
      <c r="D444" s="34">
        <f t="shared" si="26"/>
        <v>3387.6</v>
      </c>
      <c r="E444" s="36">
        <v>45148</v>
      </c>
      <c r="F444" s="37">
        <v>3397.7</v>
      </c>
      <c r="G444" s="725">
        <v>45149</v>
      </c>
      <c r="H444" s="38">
        <f t="shared" si="22"/>
        <v>10.099999999999909</v>
      </c>
      <c r="I444" s="5">
        <f t="shared" si="23"/>
        <v>10</v>
      </c>
      <c r="K444" s="33"/>
      <c r="L444" s="687">
        <v>45149</v>
      </c>
      <c r="M444" s="34">
        <f t="shared" si="21"/>
        <v>221</v>
      </c>
      <c r="N444" s="37">
        <v>75</v>
      </c>
      <c r="O444" s="35">
        <v>224</v>
      </c>
      <c r="P444" s="39">
        <v>0.64</v>
      </c>
      <c r="Q444" s="47">
        <f t="shared" si="25"/>
        <v>72</v>
      </c>
      <c r="R444" s="41"/>
    </row>
    <row r="445" spans="2:18" ht="15.6" x14ac:dyDescent="0.3">
      <c r="B445" s="34">
        <f t="shared" si="24"/>
        <v>3397.7</v>
      </c>
      <c r="C445" s="35">
        <v>1443</v>
      </c>
      <c r="D445" s="34">
        <f t="shared" si="26"/>
        <v>3397.7</v>
      </c>
      <c r="E445" s="36">
        <v>45149</v>
      </c>
      <c r="F445" s="37">
        <v>3404.8</v>
      </c>
      <c r="G445" s="725">
        <v>45150</v>
      </c>
      <c r="H445" s="38">
        <f t="shared" si="22"/>
        <v>7.1000000000003638</v>
      </c>
      <c r="I445" s="5">
        <f t="shared" si="23"/>
        <v>7</v>
      </c>
      <c r="K445" s="33"/>
      <c r="L445" s="687">
        <v>45150</v>
      </c>
      <c r="M445" s="34">
        <f t="shared" si="21"/>
        <v>224</v>
      </c>
      <c r="N445" s="37">
        <v>125</v>
      </c>
      <c r="O445" s="35">
        <v>357</v>
      </c>
      <c r="P445" s="39">
        <v>1.02</v>
      </c>
      <c r="Q445" s="47">
        <f t="shared" si="25"/>
        <v>-8</v>
      </c>
      <c r="R445" s="41"/>
    </row>
    <row r="446" spans="2:18" ht="15.6" x14ac:dyDescent="0.3">
      <c r="B446" s="34">
        <f t="shared" si="24"/>
        <v>3404.8</v>
      </c>
      <c r="C446" s="35">
        <v>1450</v>
      </c>
      <c r="D446" s="34">
        <f t="shared" si="26"/>
        <v>3404.8</v>
      </c>
      <c r="E446" s="36">
        <v>45150</v>
      </c>
      <c r="F446" s="37">
        <v>3411.6</v>
      </c>
      <c r="G446" s="725">
        <v>45151</v>
      </c>
      <c r="H446" s="38">
        <f t="shared" si="22"/>
        <v>6.7999999999997272</v>
      </c>
      <c r="I446" s="5">
        <f t="shared" si="23"/>
        <v>3</v>
      </c>
      <c r="K446" s="33"/>
      <c r="L446" s="687">
        <v>45151</v>
      </c>
      <c r="M446" s="34">
        <f t="shared" si="21"/>
        <v>357</v>
      </c>
      <c r="N446" s="37">
        <v>0</v>
      </c>
      <c r="O446" s="35">
        <v>200</v>
      </c>
      <c r="P446" s="39">
        <v>0.56999999999999995</v>
      </c>
      <c r="Q446" s="47">
        <f t="shared" si="25"/>
        <v>157</v>
      </c>
      <c r="R446" s="41"/>
    </row>
    <row r="447" spans="2:18" ht="15.6" x14ac:dyDescent="0.3">
      <c r="B447" s="34">
        <f t="shared" si="24"/>
        <v>3411.6</v>
      </c>
      <c r="C447" s="35">
        <v>1453</v>
      </c>
      <c r="D447" s="34">
        <f t="shared" si="26"/>
        <v>3411.6</v>
      </c>
      <c r="E447" s="36">
        <v>45151</v>
      </c>
      <c r="F447" s="37">
        <v>3421.4</v>
      </c>
      <c r="G447" s="725">
        <v>45152</v>
      </c>
      <c r="H447" s="38">
        <f t="shared" si="22"/>
        <v>9.8000000000001819</v>
      </c>
      <c r="I447" s="5">
        <f t="shared" si="23"/>
        <v>2</v>
      </c>
      <c r="K447" s="33"/>
      <c r="L447" s="687">
        <v>45152</v>
      </c>
      <c r="M447" s="34">
        <f t="shared" si="21"/>
        <v>200</v>
      </c>
      <c r="N447" s="37">
        <v>150</v>
      </c>
      <c r="O447" s="35">
        <v>357</v>
      </c>
      <c r="P447" s="39">
        <v>1.02</v>
      </c>
      <c r="Q447" s="47">
        <f t="shared" si="25"/>
        <v>-7</v>
      </c>
      <c r="R447" s="41"/>
    </row>
    <row r="448" spans="2:18" ht="15.6" x14ac:dyDescent="0.3">
      <c r="B448" s="34">
        <f t="shared" si="24"/>
        <v>3421.4</v>
      </c>
      <c r="C448" s="35">
        <v>1455</v>
      </c>
      <c r="D448" s="34">
        <f t="shared" si="26"/>
        <v>3421.4</v>
      </c>
      <c r="E448" s="36">
        <v>45152</v>
      </c>
      <c r="F448" s="37">
        <v>3428.8</v>
      </c>
      <c r="G448" s="725">
        <v>45153</v>
      </c>
      <c r="H448" s="38">
        <f t="shared" si="22"/>
        <v>7.4000000000000909</v>
      </c>
      <c r="I448" s="5">
        <f t="shared" si="23"/>
        <v>3</v>
      </c>
      <c r="K448" s="33"/>
      <c r="L448" s="687">
        <v>45153</v>
      </c>
      <c r="M448" s="34">
        <f t="shared" si="21"/>
        <v>357</v>
      </c>
      <c r="N448" s="37">
        <v>130</v>
      </c>
      <c r="O448" s="35">
        <v>270</v>
      </c>
      <c r="P448" s="39">
        <v>0.77</v>
      </c>
      <c r="Q448" s="47">
        <f t="shared" si="25"/>
        <v>217</v>
      </c>
      <c r="R448" s="41"/>
    </row>
    <row r="449" spans="2:18" ht="15.6" x14ac:dyDescent="0.3">
      <c r="B449" s="34">
        <f t="shared" si="24"/>
        <v>3428.8</v>
      </c>
      <c r="C449" s="35">
        <v>1458</v>
      </c>
      <c r="D449" s="34">
        <f t="shared" si="26"/>
        <v>3428.8</v>
      </c>
      <c r="E449" s="36">
        <v>45153</v>
      </c>
      <c r="F449" s="37">
        <v>3438.8</v>
      </c>
      <c r="G449" s="725">
        <v>45154</v>
      </c>
      <c r="H449" s="38">
        <f t="shared" si="22"/>
        <v>10</v>
      </c>
      <c r="I449" s="5">
        <f t="shared" si="23"/>
        <v>4</v>
      </c>
      <c r="K449" s="33"/>
      <c r="L449" s="687">
        <v>45154</v>
      </c>
      <c r="M449" s="34">
        <f t="shared" si="21"/>
        <v>270</v>
      </c>
      <c r="N449" s="37">
        <v>0</v>
      </c>
      <c r="O449" s="35">
        <v>235</v>
      </c>
      <c r="P449" s="39">
        <v>0.67</v>
      </c>
      <c r="Q449" s="47">
        <f t="shared" si="25"/>
        <v>35</v>
      </c>
      <c r="R449" s="41"/>
    </row>
    <row r="450" spans="2:18" ht="15.6" x14ac:dyDescent="0.3">
      <c r="B450" s="34">
        <f t="shared" si="24"/>
        <v>3438.8</v>
      </c>
      <c r="C450" s="35">
        <v>1462</v>
      </c>
      <c r="D450" s="34">
        <f t="shared" si="26"/>
        <v>3438.8</v>
      </c>
      <c r="E450" s="36">
        <v>45154</v>
      </c>
      <c r="F450" s="37">
        <v>3447.6</v>
      </c>
      <c r="G450" s="725">
        <v>45155</v>
      </c>
      <c r="H450" s="38">
        <f t="shared" si="22"/>
        <v>8.7999999999997272</v>
      </c>
      <c r="I450" s="5">
        <f t="shared" si="23"/>
        <v>5</v>
      </c>
      <c r="K450" s="33"/>
      <c r="L450" s="687">
        <v>45155</v>
      </c>
      <c r="M450" s="34">
        <f t="shared" si="21"/>
        <v>235</v>
      </c>
      <c r="N450" s="37">
        <v>130</v>
      </c>
      <c r="O450" s="35">
        <v>259</v>
      </c>
      <c r="P450" s="39">
        <v>0.74</v>
      </c>
      <c r="Q450" s="47">
        <f t="shared" si="25"/>
        <v>106</v>
      </c>
      <c r="R450" s="41"/>
    </row>
    <row r="451" spans="2:18" ht="15.6" x14ac:dyDescent="0.3">
      <c r="B451" s="34">
        <f t="shared" si="24"/>
        <v>3447.6</v>
      </c>
      <c r="C451" s="35">
        <v>1467</v>
      </c>
      <c r="D451" s="34">
        <f t="shared" si="26"/>
        <v>3447.6</v>
      </c>
      <c r="E451" s="36">
        <v>45155</v>
      </c>
      <c r="F451" s="37">
        <v>3454.8</v>
      </c>
      <c r="G451" s="725">
        <v>45156</v>
      </c>
      <c r="H451" s="38">
        <f t="shared" si="22"/>
        <v>7.2000000000002728</v>
      </c>
      <c r="I451" s="5">
        <f t="shared" si="23"/>
        <v>3</v>
      </c>
      <c r="K451" s="33"/>
      <c r="L451" s="687">
        <v>45156</v>
      </c>
      <c r="M451" s="34">
        <f t="shared" si="21"/>
        <v>259</v>
      </c>
      <c r="N451" s="37">
        <v>0</v>
      </c>
      <c r="O451" s="35">
        <v>130</v>
      </c>
      <c r="P451" s="39">
        <v>0.37</v>
      </c>
      <c r="Q451" s="47">
        <f t="shared" si="25"/>
        <v>129</v>
      </c>
      <c r="R451" s="41"/>
    </row>
    <row r="452" spans="2:18" ht="15.6" x14ac:dyDescent="0.3">
      <c r="B452" s="34">
        <f t="shared" si="24"/>
        <v>3454.8</v>
      </c>
      <c r="C452" s="35">
        <v>1470</v>
      </c>
      <c r="D452" s="34">
        <f t="shared" si="26"/>
        <v>3454.8</v>
      </c>
      <c r="E452" s="36">
        <v>45156</v>
      </c>
      <c r="F452" s="37">
        <v>3464.9</v>
      </c>
      <c r="G452" s="725">
        <v>45157</v>
      </c>
      <c r="H452" s="38">
        <f t="shared" si="22"/>
        <v>10.099999999999909</v>
      </c>
      <c r="I452" s="5">
        <f t="shared" si="23"/>
        <v>3</v>
      </c>
      <c r="K452" s="33"/>
      <c r="L452" s="687">
        <v>45157</v>
      </c>
      <c r="M452" s="34">
        <f t="shared" si="21"/>
        <v>130</v>
      </c>
      <c r="N452" s="37">
        <v>250</v>
      </c>
      <c r="O452" s="35">
        <v>175</v>
      </c>
      <c r="P452" s="39">
        <v>0.5</v>
      </c>
      <c r="Q452" s="47">
        <f t="shared" si="25"/>
        <v>205</v>
      </c>
      <c r="R452" s="41"/>
    </row>
    <row r="453" spans="2:18" ht="15.6" x14ac:dyDescent="0.3">
      <c r="B453" s="34">
        <f t="shared" si="24"/>
        <v>3464.9</v>
      </c>
      <c r="C453" s="35">
        <v>1473</v>
      </c>
      <c r="D453" s="34">
        <f t="shared" si="26"/>
        <v>3464.9</v>
      </c>
      <c r="E453" s="36">
        <v>45157</v>
      </c>
      <c r="F453" s="37">
        <v>3483.7</v>
      </c>
      <c r="G453" s="725">
        <v>45158</v>
      </c>
      <c r="H453" s="38">
        <f t="shared" si="22"/>
        <v>18.799999999999727</v>
      </c>
      <c r="I453" s="5">
        <f t="shared" si="23"/>
        <v>3</v>
      </c>
      <c r="K453" s="33"/>
      <c r="L453" s="687">
        <v>45158</v>
      </c>
      <c r="M453" s="34">
        <f t="shared" si="21"/>
        <v>175</v>
      </c>
      <c r="N453" s="37">
        <v>212</v>
      </c>
      <c r="O453" s="35">
        <v>284</v>
      </c>
      <c r="P453" s="39">
        <v>0.81</v>
      </c>
      <c r="Q453" s="47">
        <f t="shared" si="25"/>
        <v>103</v>
      </c>
      <c r="R453" s="41"/>
    </row>
    <row r="454" spans="2:18" ht="15.6" x14ac:dyDescent="0.3">
      <c r="B454" s="34">
        <f t="shared" si="24"/>
        <v>3483.7</v>
      </c>
      <c r="C454" s="35">
        <v>1476</v>
      </c>
      <c r="D454" s="34">
        <f t="shared" si="26"/>
        <v>3483.7</v>
      </c>
      <c r="E454" s="36">
        <v>45158</v>
      </c>
      <c r="F454" s="37">
        <v>3493.3</v>
      </c>
      <c r="G454" s="725">
        <v>45159</v>
      </c>
      <c r="H454" s="38">
        <f t="shared" si="22"/>
        <v>9.6000000000003638</v>
      </c>
      <c r="I454" s="5">
        <f t="shared" si="23"/>
        <v>2</v>
      </c>
      <c r="K454" s="33"/>
      <c r="L454" s="687">
        <v>45159</v>
      </c>
      <c r="M454" s="34">
        <f t="shared" si="21"/>
        <v>284</v>
      </c>
      <c r="N454" s="37">
        <v>0</v>
      </c>
      <c r="O454" s="35">
        <v>221</v>
      </c>
      <c r="P454" s="39">
        <v>0.63</v>
      </c>
      <c r="Q454" s="47">
        <f t="shared" si="25"/>
        <v>63</v>
      </c>
      <c r="R454" s="41"/>
    </row>
    <row r="455" spans="2:18" ht="15.6" x14ac:dyDescent="0.3">
      <c r="B455" s="34">
        <f t="shared" si="24"/>
        <v>3493.3</v>
      </c>
      <c r="C455" s="35">
        <v>1478</v>
      </c>
      <c r="D455" s="34">
        <f t="shared" si="26"/>
        <v>3493.3</v>
      </c>
      <c r="E455" s="36">
        <v>45159</v>
      </c>
      <c r="F455" s="37">
        <v>3494.9</v>
      </c>
      <c r="G455" s="725">
        <v>45160</v>
      </c>
      <c r="H455" s="38">
        <f t="shared" si="22"/>
        <v>1.5999999999999091</v>
      </c>
      <c r="I455" s="5">
        <f t="shared" si="23"/>
        <v>5</v>
      </c>
      <c r="K455" s="33"/>
      <c r="L455" s="687">
        <v>45160</v>
      </c>
      <c r="M455" s="34">
        <f t="shared" si="21"/>
        <v>221</v>
      </c>
      <c r="N455" s="37">
        <v>100</v>
      </c>
      <c r="O455" s="35">
        <v>193</v>
      </c>
      <c r="P455" s="39">
        <v>0.55000000000000004</v>
      </c>
      <c r="Q455" s="47">
        <f t="shared" si="25"/>
        <v>128</v>
      </c>
      <c r="R455" s="41"/>
    </row>
    <row r="456" spans="2:18" ht="15.6" x14ac:dyDescent="0.3">
      <c r="B456" s="34">
        <f t="shared" si="24"/>
        <v>3494.9</v>
      </c>
      <c r="C456" s="35">
        <v>1483</v>
      </c>
      <c r="D456" s="34">
        <f t="shared" si="26"/>
        <v>3494.9</v>
      </c>
      <c r="E456" s="36">
        <v>45160</v>
      </c>
      <c r="F456" s="37">
        <v>3507.7</v>
      </c>
      <c r="G456" s="725">
        <v>45161</v>
      </c>
      <c r="H456" s="38">
        <f t="shared" si="22"/>
        <v>12.799999999999727</v>
      </c>
      <c r="I456" s="5">
        <f t="shared" si="23"/>
        <v>5</v>
      </c>
      <c r="K456" s="33"/>
      <c r="L456" s="687">
        <v>45161</v>
      </c>
      <c r="M456" s="34">
        <f t="shared" si="21"/>
        <v>193</v>
      </c>
      <c r="N456" s="37">
        <v>125</v>
      </c>
      <c r="O456" s="35">
        <v>217</v>
      </c>
      <c r="P456" s="39">
        <v>0.62</v>
      </c>
      <c r="Q456" s="47">
        <f t="shared" si="25"/>
        <v>101</v>
      </c>
      <c r="R456" s="41"/>
    </row>
    <row r="457" spans="2:18" ht="15.6" x14ac:dyDescent="0.3">
      <c r="B457" s="34">
        <f t="shared" si="24"/>
        <v>3507.7</v>
      </c>
      <c r="C457" s="35">
        <v>1488</v>
      </c>
      <c r="D457" s="34">
        <f t="shared" si="26"/>
        <v>3507.7</v>
      </c>
      <c r="E457" s="36">
        <v>45161</v>
      </c>
      <c r="F457" s="37">
        <v>3519.7</v>
      </c>
      <c r="G457" s="725">
        <v>45162</v>
      </c>
      <c r="H457" s="38">
        <f t="shared" si="22"/>
        <v>12</v>
      </c>
      <c r="I457" s="5">
        <f t="shared" si="23"/>
        <v>6</v>
      </c>
      <c r="K457" s="33"/>
      <c r="L457" s="687">
        <v>45162</v>
      </c>
      <c r="M457" s="34">
        <f t="shared" si="21"/>
        <v>217</v>
      </c>
      <c r="N457" s="37">
        <v>0</v>
      </c>
      <c r="O457" s="35">
        <v>196</v>
      </c>
      <c r="P457" s="39">
        <v>0.56000000000000005</v>
      </c>
      <c r="Q457" s="47">
        <f t="shared" si="25"/>
        <v>21</v>
      </c>
      <c r="R457" s="41"/>
    </row>
    <row r="458" spans="2:18" ht="15.6" x14ac:dyDescent="0.3">
      <c r="B458" s="34">
        <f t="shared" si="24"/>
        <v>3519.7</v>
      </c>
      <c r="C458" s="35">
        <v>1494</v>
      </c>
      <c r="D458" s="34">
        <f t="shared" si="26"/>
        <v>3519.7</v>
      </c>
      <c r="E458" s="36">
        <v>45162</v>
      </c>
      <c r="F458" s="37">
        <v>3520.6</v>
      </c>
      <c r="G458" s="725">
        <v>45163</v>
      </c>
      <c r="H458" s="38">
        <f t="shared" si="22"/>
        <v>0.90000000000009095</v>
      </c>
      <c r="I458" s="5">
        <f t="shared" si="23"/>
        <v>5</v>
      </c>
      <c r="K458" s="33"/>
      <c r="L458" s="687">
        <v>45163</v>
      </c>
      <c r="M458" s="34">
        <f t="shared" si="21"/>
        <v>196</v>
      </c>
      <c r="N458" s="37">
        <v>0</v>
      </c>
      <c r="O458" s="35">
        <v>165</v>
      </c>
      <c r="P458" s="39">
        <v>0.47</v>
      </c>
      <c r="Q458" s="47">
        <f t="shared" si="25"/>
        <v>31</v>
      </c>
      <c r="R458" s="41"/>
    </row>
    <row r="459" spans="2:18" ht="15.6" x14ac:dyDescent="0.3">
      <c r="B459" s="34">
        <f t="shared" si="24"/>
        <v>3520.6</v>
      </c>
      <c r="C459" s="35">
        <v>1499</v>
      </c>
      <c r="D459" s="34">
        <f t="shared" si="26"/>
        <v>3520.6</v>
      </c>
      <c r="E459" s="36">
        <v>45163</v>
      </c>
      <c r="F459" s="37">
        <v>3520.7</v>
      </c>
      <c r="G459" s="725">
        <v>45164</v>
      </c>
      <c r="H459" s="38">
        <f t="shared" si="22"/>
        <v>9.9999999999909051E-2</v>
      </c>
      <c r="I459" s="5">
        <f t="shared" si="23"/>
        <v>2</v>
      </c>
      <c r="K459" s="33"/>
      <c r="L459" s="687">
        <v>45164</v>
      </c>
      <c r="M459" s="34">
        <f t="shared" si="21"/>
        <v>165</v>
      </c>
      <c r="N459" s="37">
        <v>0</v>
      </c>
      <c r="O459" s="35">
        <v>175</v>
      </c>
      <c r="P459" s="39">
        <v>0.5</v>
      </c>
      <c r="Q459" s="47">
        <f t="shared" si="25"/>
        <v>-10</v>
      </c>
      <c r="R459" s="41"/>
    </row>
    <row r="460" spans="2:18" ht="15.6" x14ac:dyDescent="0.3">
      <c r="B460" s="34">
        <f t="shared" si="24"/>
        <v>3520.7</v>
      </c>
      <c r="C460" s="35">
        <v>1501</v>
      </c>
      <c r="D460" s="34">
        <f t="shared" si="26"/>
        <v>3520.7</v>
      </c>
      <c r="E460" s="36">
        <v>45164</v>
      </c>
      <c r="F460" s="37">
        <v>3521.5</v>
      </c>
      <c r="G460" s="725">
        <v>45165</v>
      </c>
      <c r="H460" s="38">
        <f t="shared" si="22"/>
        <v>0.8000000000001819</v>
      </c>
      <c r="I460" s="5">
        <f t="shared" si="23"/>
        <v>2</v>
      </c>
      <c r="K460" s="33"/>
      <c r="L460" s="687">
        <v>45165</v>
      </c>
      <c r="M460" s="34">
        <f t="shared" si="21"/>
        <v>175</v>
      </c>
      <c r="N460" s="37">
        <v>0</v>
      </c>
      <c r="O460" s="35">
        <v>161</v>
      </c>
      <c r="P460" s="39">
        <v>0.46</v>
      </c>
      <c r="Q460" s="47">
        <f t="shared" si="25"/>
        <v>14</v>
      </c>
      <c r="R460" s="41"/>
    </row>
    <row r="461" spans="2:18" ht="15.6" x14ac:dyDescent="0.3">
      <c r="B461" s="34">
        <f t="shared" si="24"/>
        <v>3521.5</v>
      </c>
      <c r="C461" s="35">
        <v>1503</v>
      </c>
      <c r="D461" s="34">
        <f t="shared" si="26"/>
        <v>3521.5</v>
      </c>
      <c r="E461" s="36">
        <v>45165</v>
      </c>
      <c r="F461" s="37">
        <v>3524.4</v>
      </c>
      <c r="G461" s="725">
        <v>45166</v>
      </c>
      <c r="H461" s="38">
        <f t="shared" si="22"/>
        <v>2.9000000000000909</v>
      </c>
      <c r="I461" s="5">
        <f t="shared" si="23"/>
        <v>1</v>
      </c>
      <c r="K461" s="33"/>
      <c r="L461" s="687">
        <v>45166</v>
      </c>
      <c r="M461" s="34">
        <f t="shared" si="21"/>
        <v>161</v>
      </c>
      <c r="N461" s="37">
        <v>175</v>
      </c>
      <c r="O461" s="35">
        <v>361</v>
      </c>
      <c r="P461" s="39">
        <v>1.03</v>
      </c>
      <c r="Q461" s="47">
        <f t="shared" si="25"/>
        <v>-25</v>
      </c>
      <c r="R461" s="41"/>
    </row>
    <row r="462" spans="2:18" ht="15.6" x14ac:dyDescent="0.3">
      <c r="B462" s="34">
        <f t="shared" si="24"/>
        <v>3524.4</v>
      </c>
      <c r="C462" s="35">
        <v>1504</v>
      </c>
      <c r="D462" s="34">
        <f t="shared" si="26"/>
        <v>3524.4</v>
      </c>
      <c r="E462" s="36">
        <v>45166</v>
      </c>
      <c r="F462" s="37">
        <v>3525.2</v>
      </c>
      <c r="G462" s="725">
        <v>45167</v>
      </c>
      <c r="H462" s="38">
        <f t="shared" si="22"/>
        <v>0.79999999999972715</v>
      </c>
      <c r="I462" s="5">
        <f t="shared" si="23"/>
        <v>1</v>
      </c>
      <c r="K462" s="33"/>
      <c r="L462" s="687">
        <v>45167</v>
      </c>
      <c r="M462" s="34">
        <f t="shared" si="21"/>
        <v>361</v>
      </c>
      <c r="N462" s="37">
        <v>0</v>
      </c>
      <c r="O462" s="35">
        <v>259</v>
      </c>
      <c r="P462" s="39">
        <v>0.74</v>
      </c>
      <c r="Q462" s="47">
        <f t="shared" si="25"/>
        <v>102</v>
      </c>
      <c r="R462" s="41"/>
    </row>
    <row r="463" spans="2:18" ht="15.6" x14ac:dyDescent="0.3">
      <c r="B463" s="34">
        <f t="shared" si="24"/>
        <v>3525.2</v>
      </c>
      <c r="C463" s="35">
        <v>1505</v>
      </c>
      <c r="D463" s="34">
        <f t="shared" si="26"/>
        <v>3525.2</v>
      </c>
      <c r="E463" s="36">
        <v>45167</v>
      </c>
      <c r="F463" s="37">
        <v>3527.7</v>
      </c>
      <c r="G463" s="725">
        <v>45168</v>
      </c>
      <c r="H463" s="38">
        <f t="shared" si="22"/>
        <v>2.5</v>
      </c>
      <c r="I463" s="5">
        <f t="shared" si="23"/>
        <v>3</v>
      </c>
      <c r="K463" s="33"/>
      <c r="L463" s="687">
        <v>45168</v>
      </c>
      <c r="M463" s="34">
        <f t="shared" si="21"/>
        <v>259</v>
      </c>
      <c r="N463" s="37">
        <v>0</v>
      </c>
      <c r="O463" s="35">
        <v>263</v>
      </c>
      <c r="P463" s="39">
        <v>0.75</v>
      </c>
      <c r="Q463" s="47">
        <f t="shared" si="25"/>
        <v>-4</v>
      </c>
      <c r="R463" s="41"/>
    </row>
    <row r="464" spans="2:18" ht="15.6" x14ac:dyDescent="0.3">
      <c r="B464" s="34">
        <f t="shared" si="24"/>
        <v>3527.7</v>
      </c>
      <c r="C464" s="35">
        <v>1508</v>
      </c>
      <c r="D464" s="34">
        <f t="shared" si="26"/>
        <v>3527.7</v>
      </c>
      <c r="E464" s="36">
        <v>45168</v>
      </c>
      <c r="F464" s="37">
        <v>3528.2</v>
      </c>
      <c r="G464" s="725">
        <v>45169</v>
      </c>
      <c r="H464" s="38">
        <f t="shared" si="22"/>
        <v>0.5</v>
      </c>
      <c r="I464" s="5">
        <f t="shared" si="23"/>
        <v>0</v>
      </c>
      <c r="K464" s="33"/>
      <c r="L464" s="687">
        <v>45169</v>
      </c>
      <c r="M464" s="34">
        <f t="shared" si="21"/>
        <v>263</v>
      </c>
      <c r="N464" s="37">
        <v>0</v>
      </c>
      <c r="O464" s="35">
        <v>263</v>
      </c>
      <c r="P464" s="39">
        <v>0.75</v>
      </c>
      <c r="Q464" s="47">
        <f t="shared" si="25"/>
        <v>0</v>
      </c>
      <c r="R464" s="41"/>
    </row>
    <row r="465" spans="2:18" ht="15.6" x14ac:dyDescent="0.3">
      <c r="B465" s="34">
        <f t="shared" si="24"/>
        <v>3528.2</v>
      </c>
      <c r="C465" s="35">
        <v>1508</v>
      </c>
      <c r="D465" s="34">
        <f t="shared" si="26"/>
        <v>3528.2</v>
      </c>
      <c r="E465" s="36">
        <v>45169</v>
      </c>
      <c r="F465" s="37">
        <v>3529.8</v>
      </c>
      <c r="G465" s="725">
        <v>45170</v>
      </c>
      <c r="H465" s="38">
        <f t="shared" si="22"/>
        <v>1.6000000000003638</v>
      </c>
      <c r="I465" s="5">
        <f t="shared" si="23"/>
        <v>1</v>
      </c>
      <c r="K465" s="33"/>
      <c r="L465" s="687">
        <v>45170</v>
      </c>
      <c r="M465" s="34">
        <f t="shared" si="21"/>
        <v>263</v>
      </c>
      <c r="N465" s="37">
        <v>0</v>
      </c>
      <c r="O465" s="35">
        <v>189</v>
      </c>
      <c r="P465" s="39">
        <v>0.54</v>
      </c>
      <c r="Q465" s="47">
        <f t="shared" si="25"/>
        <v>74</v>
      </c>
      <c r="R465" s="41"/>
    </row>
    <row r="466" spans="2:18" ht="15.6" x14ac:dyDescent="0.3">
      <c r="B466" s="34">
        <f t="shared" si="24"/>
        <v>3529.8</v>
      </c>
      <c r="C466" s="35">
        <v>1509</v>
      </c>
      <c r="D466" s="34">
        <f t="shared" si="26"/>
        <v>3529.8</v>
      </c>
      <c r="E466" s="36">
        <v>45170</v>
      </c>
      <c r="F466" s="37">
        <v>3534.9</v>
      </c>
      <c r="G466" s="725">
        <v>45171</v>
      </c>
      <c r="H466" s="38">
        <f t="shared" si="22"/>
        <v>5.0999999999999091</v>
      </c>
      <c r="I466" s="5">
        <f t="shared" si="23"/>
        <v>1</v>
      </c>
      <c r="K466" s="33"/>
      <c r="L466" s="687">
        <v>45171</v>
      </c>
      <c r="M466" s="34">
        <f t="shared" si="21"/>
        <v>189</v>
      </c>
      <c r="N466" s="37">
        <v>0</v>
      </c>
      <c r="O466" s="35">
        <v>158</v>
      </c>
      <c r="P466" s="39">
        <v>0.45</v>
      </c>
      <c r="Q466" s="47">
        <f t="shared" si="25"/>
        <v>31</v>
      </c>
      <c r="R466" s="41"/>
    </row>
    <row r="467" spans="2:18" ht="15.6" x14ac:dyDescent="0.3">
      <c r="B467" s="34">
        <f t="shared" si="24"/>
        <v>3534.9</v>
      </c>
      <c r="C467" s="35">
        <v>1510</v>
      </c>
      <c r="D467" s="34">
        <f t="shared" si="26"/>
        <v>3534.9</v>
      </c>
      <c r="E467" s="36">
        <v>45171</v>
      </c>
      <c r="F467" s="37">
        <v>3556.2</v>
      </c>
      <c r="G467" s="725">
        <v>45172</v>
      </c>
      <c r="H467" s="38">
        <f t="shared" si="22"/>
        <v>21.299999999999727</v>
      </c>
      <c r="I467" s="5">
        <f t="shared" si="23"/>
        <v>2</v>
      </c>
      <c r="K467" s="33"/>
      <c r="L467" s="687">
        <v>45172</v>
      </c>
      <c r="M467" s="34">
        <f t="shared" si="21"/>
        <v>158</v>
      </c>
      <c r="N467" s="37">
        <v>175</v>
      </c>
      <c r="O467" s="35">
        <v>259</v>
      </c>
      <c r="P467" s="39">
        <v>0.74</v>
      </c>
      <c r="Q467" s="47">
        <f t="shared" si="25"/>
        <v>74</v>
      </c>
      <c r="R467" s="41"/>
    </row>
    <row r="468" spans="2:18" ht="15.6" x14ac:dyDescent="0.3">
      <c r="B468" s="34">
        <f t="shared" si="24"/>
        <v>3556.2</v>
      </c>
      <c r="C468" s="35">
        <v>1512</v>
      </c>
      <c r="D468" s="34">
        <f t="shared" si="26"/>
        <v>3556.2</v>
      </c>
      <c r="E468" s="36">
        <v>45172</v>
      </c>
      <c r="F468" s="37">
        <v>3563.4</v>
      </c>
      <c r="G468" s="725">
        <v>45173</v>
      </c>
      <c r="H468" s="38">
        <f t="shared" si="22"/>
        <v>7.2000000000002728</v>
      </c>
      <c r="I468" s="5">
        <f t="shared" si="23"/>
        <v>2</v>
      </c>
      <c r="K468" s="33"/>
      <c r="L468" s="687">
        <v>45173</v>
      </c>
      <c r="M468" s="34">
        <f t="shared" si="21"/>
        <v>259</v>
      </c>
      <c r="N468" s="37">
        <v>0</v>
      </c>
      <c r="O468" s="35">
        <v>158</v>
      </c>
      <c r="P468" s="39">
        <v>0.45</v>
      </c>
      <c r="Q468" s="47">
        <f t="shared" si="25"/>
        <v>101</v>
      </c>
      <c r="R468" s="41"/>
    </row>
    <row r="469" spans="2:18" ht="15.6" x14ac:dyDescent="0.3">
      <c r="B469" s="34">
        <f t="shared" si="24"/>
        <v>3563.4</v>
      </c>
      <c r="C469" s="35">
        <v>1514</v>
      </c>
      <c r="D469" s="34">
        <f t="shared" si="26"/>
        <v>3563.4</v>
      </c>
      <c r="E469" s="36">
        <v>45173</v>
      </c>
      <c r="F469" s="37">
        <v>3573.1</v>
      </c>
      <c r="G469" s="725">
        <v>45174</v>
      </c>
      <c r="H469" s="38">
        <f t="shared" si="22"/>
        <v>9.6999999999998181</v>
      </c>
      <c r="I469" s="5">
        <f t="shared" si="23"/>
        <v>3</v>
      </c>
      <c r="K469" s="33"/>
      <c r="L469" s="687">
        <v>45174</v>
      </c>
      <c r="M469" s="34">
        <f t="shared" si="21"/>
        <v>158</v>
      </c>
      <c r="N469" s="37">
        <v>0</v>
      </c>
      <c r="O469" s="35">
        <v>158</v>
      </c>
      <c r="P469" s="39">
        <v>0.45</v>
      </c>
      <c r="Q469" s="47">
        <f t="shared" si="25"/>
        <v>0</v>
      </c>
      <c r="R469" s="41"/>
    </row>
    <row r="470" spans="2:18" ht="15.6" x14ac:dyDescent="0.3">
      <c r="B470" s="34">
        <f t="shared" si="24"/>
        <v>3573.1</v>
      </c>
      <c r="C470" s="35">
        <v>1517</v>
      </c>
      <c r="D470" s="34">
        <f t="shared" si="26"/>
        <v>3573.1</v>
      </c>
      <c r="E470" s="36">
        <v>45174</v>
      </c>
      <c r="F470" s="37">
        <v>3573.4</v>
      </c>
      <c r="G470" s="725">
        <v>45175</v>
      </c>
      <c r="H470" s="38">
        <f t="shared" si="22"/>
        <v>0.3000000000001819</v>
      </c>
      <c r="I470" s="5">
        <f t="shared" si="23"/>
        <v>1</v>
      </c>
      <c r="K470" s="33"/>
      <c r="L470" s="687">
        <v>45175</v>
      </c>
      <c r="M470" s="34">
        <f t="shared" si="21"/>
        <v>158</v>
      </c>
      <c r="N470" s="37">
        <v>175</v>
      </c>
      <c r="O470" s="35">
        <v>228</v>
      </c>
      <c r="P470" s="39">
        <v>0.65</v>
      </c>
      <c r="Q470" s="47">
        <f t="shared" si="25"/>
        <v>105</v>
      </c>
      <c r="R470" s="41"/>
    </row>
    <row r="471" spans="2:18" ht="15.6" x14ac:dyDescent="0.3">
      <c r="B471" s="34">
        <f t="shared" si="24"/>
        <v>3573.4</v>
      </c>
      <c r="C471" s="35">
        <v>1518</v>
      </c>
      <c r="D471" s="34">
        <f t="shared" si="26"/>
        <v>3573.4</v>
      </c>
      <c r="E471" s="36">
        <v>45175</v>
      </c>
      <c r="F471" s="37">
        <v>3580.2</v>
      </c>
      <c r="G471" s="725">
        <v>45176</v>
      </c>
      <c r="H471" s="38">
        <f t="shared" si="22"/>
        <v>6.7999999999997272</v>
      </c>
      <c r="I471" s="5">
        <f t="shared" si="23"/>
        <v>1</v>
      </c>
      <c r="K471" s="33"/>
      <c r="L471" s="687">
        <v>45176</v>
      </c>
      <c r="M471" s="34">
        <f t="shared" si="21"/>
        <v>228</v>
      </c>
      <c r="N471" s="37">
        <v>0</v>
      </c>
      <c r="O471" s="35">
        <v>228</v>
      </c>
      <c r="P471" s="39">
        <v>0.65</v>
      </c>
      <c r="Q471" s="47">
        <f t="shared" si="25"/>
        <v>0</v>
      </c>
      <c r="R471" s="41"/>
    </row>
    <row r="472" spans="2:18" ht="15.6" x14ac:dyDescent="0.3">
      <c r="B472" s="34">
        <f t="shared" si="24"/>
        <v>3580.2</v>
      </c>
      <c r="C472" s="35">
        <v>1519</v>
      </c>
      <c r="D472" s="34">
        <f t="shared" si="26"/>
        <v>3580.2</v>
      </c>
      <c r="E472" s="36">
        <v>45176</v>
      </c>
      <c r="F472" s="37">
        <v>3581.3</v>
      </c>
      <c r="G472" s="725">
        <v>45177</v>
      </c>
      <c r="H472" s="38">
        <f t="shared" si="22"/>
        <v>1.1000000000003638</v>
      </c>
      <c r="I472" s="5">
        <f t="shared" si="23"/>
        <v>2</v>
      </c>
      <c r="K472" s="33"/>
      <c r="L472" s="687">
        <v>45177</v>
      </c>
      <c r="M472" s="34">
        <f t="shared" si="21"/>
        <v>228</v>
      </c>
      <c r="N472" s="37">
        <v>0</v>
      </c>
      <c r="O472" s="35">
        <v>179</v>
      </c>
      <c r="P472" s="39">
        <v>0.51</v>
      </c>
      <c r="Q472" s="47">
        <f t="shared" si="25"/>
        <v>49</v>
      </c>
      <c r="R472" s="41"/>
    </row>
    <row r="473" spans="2:18" ht="15.6" x14ac:dyDescent="0.3">
      <c r="B473" s="34">
        <f t="shared" si="24"/>
        <v>3581.3</v>
      </c>
      <c r="C473" s="35">
        <v>1521</v>
      </c>
      <c r="D473" s="34">
        <f t="shared" si="26"/>
        <v>3581.3</v>
      </c>
      <c r="E473" s="36">
        <v>45177</v>
      </c>
      <c r="F473" s="37">
        <v>3586.5</v>
      </c>
      <c r="G473" s="725">
        <v>45178</v>
      </c>
      <c r="H473" s="38">
        <f t="shared" si="22"/>
        <v>5.1999999999998181</v>
      </c>
      <c r="I473" s="5">
        <f t="shared" si="23"/>
        <v>4</v>
      </c>
      <c r="K473" s="33"/>
      <c r="L473" s="687">
        <v>45178</v>
      </c>
      <c r="M473" s="34">
        <f t="shared" si="21"/>
        <v>179</v>
      </c>
      <c r="N473" s="37">
        <v>0</v>
      </c>
      <c r="O473" s="35">
        <v>175</v>
      </c>
      <c r="P473" s="39">
        <v>0.5</v>
      </c>
      <c r="Q473" s="47">
        <f t="shared" si="25"/>
        <v>4</v>
      </c>
      <c r="R473" s="41"/>
    </row>
    <row r="474" spans="2:18" ht="15.6" x14ac:dyDescent="0.3">
      <c r="B474" s="34">
        <f t="shared" si="24"/>
        <v>3586.5</v>
      </c>
      <c r="C474" s="35">
        <v>1525</v>
      </c>
      <c r="D474" s="34">
        <f t="shared" si="26"/>
        <v>3586.5</v>
      </c>
      <c r="E474" s="36">
        <v>45178</v>
      </c>
      <c r="F474" s="37">
        <v>3587.6</v>
      </c>
      <c r="G474" s="725">
        <v>45179</v>
      </c>
      <c r="H474" s="38">
        <f t="shared" si="22"/>
        <v>1.0999999999999091</v>
      </c>
      <c r="I474" s="5">
        <f t="shared" si="23"/>
        <v>3</v>
      </c>
      <c r="K474" s="33"/>
      <c r="L474" s="687">
        <v>45179</v>
      </c>
      <c r="M474" s="34">
        <f t="shared" si="21"/>
        <v>175</v>
      </c>
      <c r="N474" s="37">
        <v>0</v>
      </c>
      <c r="O474" s="35">
        <v>140</v>
      </c>
      <c r="P474" s="39">
        <v>0.4</v>
      </c>
      <c r="Q474" s="47">
        <f t="shared" si="25"/>
        <v>35</v>
      </c>
      <c r="R474" s="41"/>
    </row>
    <row r="475" spans="2:18" ht="15.6" x14ac:dyDescent="0.3">
      <c r="B475" s="34">
        <f t="shared" si="24"/>
        <v>3587.6</v>
      </c>
      <c r="C475" s="35">
        <v>1528</v>
      </c>
      <c r="D475" s="34">
        <f t="shared" si="26"/>
        <v>3587.6</v>
      </c>
      <c r="E475" s="36">
        <v>45179</v>
      </c>
      <c r="F475" s="37">
        <v>3588.2</v>
      </c>
      <c r="G475" s="725">
        <v>45180</v>
      </c>
      <c r="H475" s="38">
        <f t="shared" si="22"/>
        <v>0.59999999999990905</v>
      </c>
      <c r="I475" s="5">
        <f t="shared" si="23"/>
        <v>2</v>
      </c>
      <c r="K475" s="33"/>
      <c r="L475" s="687">
        <v>45180</v>
      </c>
      <c r="M475" s="34">
        <f t="shared" si="21"/>
        <v>140</v>
      </c>
      <c r="N475" s="37">
        <v>0</v>
      </c>
      <c r="O475" s="35">
        <v>140</v>
      </c>
      <c r="P475" s="39">
        <v>0.4</v>
      </c>
      <c r="Q475" s="47">
        <f t="shared" si="25"/>
        <v>0</v>
      </c>
      <c r="R475" s="41"/>
    </row>
    <row r="476" spans="2:18" ht="15.6" x14ac:dyDescent="0.3">
      <c r="B476" s="34">
        <f t="shared" si="24"/>
        <v>3588.2</v>
      </c>
      <c r="C476" s="35">
        <v>1530</v>
      </c>
      <c r="D476" s="34">
        <f t="shared" si="26"/>
        <v>3588.2</v>
      </c>
      <c r="E476" s="36">
        <v>45180</v>
      </c>
      <c r="F476" s="37">
        <v>3588.2</v>
      </c>
      <c r="G476" s="725">
        <v>45181</v>
      </c>
      <c r="H476" s="38">
        <f t="shared" si="22"/>
        <v>0</v>
      </c>
      <c r="I476" s="5">
        <f t="shared" si="23"/>
        <v>0</v>
      </c>
      <c r="K476" s="33"/>
      <c r="L476" s="687">
        <v>45181</v>
      </c>
      <c r="M476" s="34">
        <f t="shared" ref="M476:M730" si="27">(O475)</f>
        <v>140</v>
      </c>
      <c r="N476" s="37">
        <v>0</v>
      </c>
      <c r="O476" s="35">
        <v>137</v>
      </c>
      <c r="P476" s="39">
        <v>0.39</v>
      </c>
      <c r="Q476" s="47">
        <f t="shared" si="25"/>
        <v>3</v>
      </c>
      <c r="R476" s="41"/>
    </row>
    <row r="477" spans="2:18" ht="15.6" x14ac:dyDescent="0.3">
      <c r="B477" s="34">
        <f t="shared" si="24"/>
        <v>3588.2</v>
      </c>
      <c r="C477" s="35">
        <v>1530</v>
      </c>
      <c r="D477" s="34">
        <f t="shared" si="26"/>
        <v>3588.2</v>
      </c>
      <c r="E477" s="36">
        <v>45181</v>
      </c>
      <c r="F477" s="37">
        <v>3588.2</v>
      </c>
      <c r="G477" s="725">
        <v>45182</v>
      </c>
      <c r="H477" s="38">
        <f t="shared" si="22"/>
        <v>0</v>
      </c>
      <c r="I477" s="5">
        <f t="shared" si="23"/>
        <v>0</v>
      </c>
      <c r="K477" s="33"/>
      <c r="L477" s="687">
        <v>45182</v>
      </c>
      <c r="M477" s="34">
        <f t="shared" si="27"/>
        <v>137</v>
      </c>
      <c r="N477" s="37">
        <v>0</v>
      </c>
      <c r="O477" s="35">
        <v>137</v>
      </c>
      <c r="P477" s="39">
        <v>0.39</v>
      </c>
      <c r="Q477" s="47">
        <f t="shared" si="25"/>
        <v>0</v>
      </c>
      <c r="R477" s="41"/>
    </row>
    <row r="478" spans="2:18" ht="15.6" x14ac:dyDescent="0.3">
      <c r="B478" s="34">
        <f t="shared" si="24"/>
        <v>3588.2</v>
      </c>
      <c r="C478" s="35">
        <v>1530</v>
      </c>
      <c r="D478" s="34">
        <f t="shared" si="26"/>
        <v>3588.2</v>
      </c>
      <c r="E478" s="36">
        <v>45182</v>
      </c>
      <c r="F478" s="37">
        <v>3588.2</v>
      </c>
      <c r="G478" s="725">
        <v>45183</v>
      </c>
      <c r="H478" s="38">
        <f t="shared" si="22"/>
        <v>0</v>
      </c>
      <c r="I478" s="5">
        <f t="shared" si="23"/>
        <v>1</v>
      </c>
      <c r="K478" s="33"/>
      <c r="L478" s="687">
        <v>45183</v>
      </c>
      <c r="M478" s="34">
        <f t="shared" si="27"/>
        <v>137</v>
      </c>
      <c r="N478" s="37">
        <v>175</v>
      </c>
      <c r="O478" s="35">
        <v>270</v>
      </c>
      <c r="P478" s="39">
        <v>0.77</v>
      </c>
      <c r="Q478" s="47">
        <f t="shared" si="25"/>
        <v>42</v>
      </c>
      <c r="R478" s="41"/>
    </row>
    <row r="479" spans="2:18" ht="15.6" x14ac:dyDescent="0.3">
      <c r="B479" s="34">
        <f t="shared" si="24"/>
        <v>3588.2</v>
      </c>
      <c r="C479" s="35">
        <v>1531</v>
      </c>
      <c r="D479" s="34">
        <f t="shared" si="26"/>
        <v>3588.2</v>
      </c>
      <c r="E479" s="36">
        <v>45183</v>
      </c>
      <c r="F479" s="37">
        <v>3592.9</v>
      </c>
      <c r="G479" s="725">
        <v>45184</v>
      </c>
      <c r="H479" s="38">
        <f t="shared" si="22"/>
        <v>4.7000000000002728</v>
      </c>
      <c r="I479" s="5">
        <f t="shared" si="23"/>
        <v>1</v>
      </c>
      <c r="K479" s="33"/>
      <c r="L479" s="687">
        <v>45184</v>
      </c>
      <c r="M479" s="34">
        <f t="shared" si="27"/>
        <v>270</v>
      </c>
      <c r="N479" s="37">
        <v>0</v>
      </c>
      <c r="O479" s="35">
        <v>273</v>
      </c>
      <c r="P479" s="39">
        <v>0.78</v>
      </c>
      <c r="Q479" s="47">
        <f t="shared" si="25"/>
        <v>-3</v>
      </c>
      <c r="R479" s="41"/>
    </row>
    <row r="480" spans="2:18" ht="15.6" x14ac:dyDescent="0.3">
      <c r="B480" s="34">
        <f t="shared" si="24"/>
        <v>3592.9</v>
      </c>
      <c r="C480" s="35">
        <v>1532</v>
      </c>
      <c r="D480" s="34">
        <f t="shared" si="26"/>
        <v>3592.9</v>
      </c>
      <c r="E480" s="36">
        <v>45184</v>
      </c>
      <c r="F480" s="37">
        <v>3593.3</v>
      </c>
      <c r="G480" s="725">
        <v>45185</v>
      </c>
      <c r="H480" s="38">
        <f t="shared" si="22"/>
        <v>0.40000000000009095</v>
      </c>
      <c r="I480" s="5">
        <f t="shared" si="23"/>
        <v>1</v>
      </c>
      <c r="K480" s="33"/>
      <c r="L480" s="687">
        <v>45185</v>
      </c>
      <c r="M480" s="34">
        <f t="shared" si="27"/>
        <v>273</v>
      </c>
      <c r="N480" s="37">
        <v>0</v>
      </c>
      <c r="O480" s="35">
        <v>273</v>
      </c>
      <c r="P480" s="39">
        <v>0.78</v>
      </c>
      <c r="Q480" s="47">
        <f t="shared" si="25"/>
        <v>0</v>
      </c>
      <c r="R480" s="41"/>
    </row>
    <row r="481" spans="2:20" ht="15.6" x14ac:dyDescent="0.3">
      <c r="B481" s="34">
        <f t="shared" si="24"/>
        <v>3593.3</v>
      </c>
      <c r="C481" s="35">
        <v>1533</v>
      </c>
      <c r="D481" s="34">
        <f t="shared" si="26"/>
        <v>3593.3</v>
      </c>
      <c r="E481" s="36">
        <v>45185</v>
      </c>
      <c r="F481" s="37">
        <v>3593.3</v>
      </c>
      <c r="G481" s="725">
        <v>45186</v>
      </c>
      <c r="H481" s="38">
        <f t="shared" si="22"/>
        <v>0</v>
      </c>
      <c r="I481" s="5">
        <f t="shared" si="23"/>
        <v>0</v>
      </c>
      <c r="K481" s="33"/>
      <c r="L481" s="687">
        <v>45186</v>
      </c>
      <c r="M481" s="34">
        <f t="shared" si="27"/>
        <v>273</v>
      </c>
      <c r="N481" s="37">
        <v>0</v>
      </c>
      <c r="O481" s="35">
        <v>273</v>
      </c>
      <c r="P481" s="39">
        <v>0.78</v>
      </c>
      <c r="Q481" s="47">
        <f t="shared" si="25"/>
        <v>0</v>
      </c>
      <c r="R481" s="41"/>
    </row>
    <row r="482" spans="2:20" ht="15.6" x14ac:dyDescent="0.3">
      <c r="B482" s="34">
        <f t="shared" si="24"/>
        <v>3593.3</v>
      </c>
      <c r="C482" s="35">
        <v>1533</v>
      </c>
      <c r="D482" s="34">
        <f t="shared" si="26"/>
        <v>3593.3</v>
      </c>
      <c r="E482" s="36">
        <v>45186</v>
      </c>
      <c r="F482" s="37">
        <v>3593.3</v>
      </c>
      <c r="G482" s="725">
        <v>45187</v>
      </c>
      <c r="H482" s="38">
        <f t="shared" si="22"/>
        <v>0</v>
      </c>
      <c r="I482" s="5">
        <f t="shared" si="23"/>
        <v>20</v>
      </c>
      <c r="K482" s="33"/>
      <c r="L482" s="687">
        <v>45187</v>
      </c>
      <c r="M482" s="34">
        <f t="shared" si="27"/>
        <v>273</v>
      </c>
      <c r="N482" s="37">
        <v>0</v>
      </c>
      <c r="O482" s="35">
        <v>273</v>
      </c>
      <c r="P482" s="39">
        <v>0.78</v>
      </c>
      <c r="Q482" s="47">
        <f t="shared" si="25"/>
        <v>0</v>
      </c>
      <c r="R482" s="41"/>
    </row>
    <row r="483" spans="2:20" ht="15.6" x14ac:dyDescent="0.3">
      <c r="B483" s="34">
        <f t="shared" si="24"/>
        <v>3593.3</v>
      </c>
      <c r="C483" s="35">
        <v>1553</v>
      </c>
      <c r="D483" s="34">
        <f t="shared" si="26"/>
        <v>3593.3</v>
      </c>
      <c r="E483" s="36">
        <v>45187</v>
      </c>
      <c r="F483" s="37">
        <v>3593.3</v>
      </c>
      <c r="G483" s="725">
        <v>45188</v>
      </c>
      <c r="H483" s="38">
        <f t="shared" si="22"/>
        <v>0</v>
      </c>
      <c r="I483" s="5">
        <f t="shared" si="23"/>
        <v>-19</v>
      </c>
      <c r="K483" s="33"/>
      <c r="L483" s="689">
        <v>45188</v>
      </c>
      <c r="M483" s="51">
        <f t="shared" si="27"/>
        <v>273</v>
      </c>
      <c r="N483" s="52">
        <v>0</v>
      </c>
      <c r="O483" s="53">
        <v>340</v>
      </c>
      <c r="P483" s="54">
        <v>0.97</v>
      </c>
      <c r="Q483" s="181">
        <f t="shared" si="25"/>
        <v>-67</v>
      </c>
      <c r="R483" s="56"/>
    </row>
    <row r="484" spans="2:20" ht="15.6" x14ac:dyDescent="0.3">
      <c r="B484" s="34">
        <f t="shared" si="24"/>
        <v>3593.3</v>
      </c>
      <c r="C484" s="35">
        <v>1534</v>
      </c>
      <c r="D484" s="34">
        <f t="shared" si="26"/>
        <v>3593.3</v>
      </c>
      <c r="E484" s="36">
        <v>45188</v>
      </c>
      <c r="F484" s="37">
        <v>3593.4</v>
      </c>
      <c r="G484" s="725">
        <v>45189</v>
      </c>
      <c r="H484" s="38">
        <f t="shared" si="22"/>
        <v>9.9999999999909051E-2</v>
      </c>
      <c r="I484" s="5">
        <f t="shared" si="23"/>
        <v>1</v>
      </c>
      <c r="K484" s="33"/>
      <c r="L484" s="687">
        <v>45189</v>
      </c>
      <c r="M484" s="34">
        <f t="shared" si="27"/>
        <v>340</v>
      </c>
      <c r="N484" s="37">
        <v>0</v>
      </c>
      <c r="O484" s="35">
        <v>319</v>
      </c>
      <c r="P484" s="39">
        <v>0.91</v>
      </c>
      <c r="Q484" s="47">
        <f t="shared" si="25"/>
        <v>21</v>
      </c>
      <c r="R484" s="41"/>
    </row>
    <row r="485" spans="2:20" ht="15.6" x14ac:dyDescent="0.3">
      <c r="B485" s="34">
        <f t="shared" si="24"/>
        <v>3593.4</v>
      </c>
      <c r="C485" s="35">
        <v>1535</v>
      </c>
      <c r="D485" s="34">
        <f t="shared" si="26"/>
        <v>3593.4</v>
      </c>
      <c r="E485" s="36">
        <v>45189</v>
      </c>
      <c r="F485" s="37">
        <v>3593.6</v>
      </c>
      <c r="G485" s="725">
        <v>45190</v>
      </c>
      <c r="H485" s="38">
        <f t="shared" si="22"/>
        <v>0.1999999999998181</v>
      </c>
      <c r="I485" s="5">
        <f t="shared" si="23"/>
        <v>2</v>
      </c>
      <c r="K485" s="33"/>
      <c r="L485" s="687">
        <v>45190</v>
      </c>
      <c r="M485" s="34">
        <f t="shared" si="27"/>
        <v>319</v>
      </c>
      <c r="N485" s="37">
        <v>0</v>
      </c>
      <c r="O485" s="35">
        <v>137</v>
      </c>
      <c r="P485" s="39">
        <v>0.39</v>
      </c>
      <c r="Q485" s="47">
        <f t="shared" si="25"/>
        <v>182</v>
      </c>
      <c r="R485" s="41"/>
    </row>
    <row r="486" spans="2:20" ht="15.6" x14ac:dyDescent="0.3">
      <c r="B486" s="34">
        <f t="shared" si="24"/>
        <v>3593.6</v>
      </c>
      <c r="C486" s="35">
        <v>1537</v>
      </c>
      <c r="D486" s="34">
        <f t="shared" si="26"/>
        <v>3593.6</v>
      </c>
      <c r="E486" s="36">
        <v>45190</v>
      </c>
      <c r="F486" s="37">
        <v>3605.2</v>
      </c>
      <c r="G486" s="725">
        <v>45191</v>
      </c>
      <c r="H486" s="38">
        <f t="shared" si="22"/>
        <v>11.599999999999909</v>
      </c>
      <c r="I486" s="5">
        <f t="shared" si="23"/>
        <v>4</v>
      </c>
      <c r="K486" s="33"/>
      <c r="L486" s="687">
        <v>45191</v>
      </c>
      <c r="M486" s="34">
        <f t="shared" si="27"/>
        <v>137</v>
      </c>
      <c r="N486" s="37">
        <v>0</v>
      </c>
      <c r="O486" s="35">
        <v>144</v>
      </c>
      <c r="P486" s="39">
        <v>0.41</v>
      </c>
      <c r="Q486" s="47">
        <f t="shared" si="25"/>
        <v>-7</v>
      </c>
      <c r="R486" s="41"/>
    </row>
    <row r="487" spans="2:20" ht="15.6" x14ac:dyDescent="0.3">
      <c r="B487" s="34">
        <f t="shared" si="24"/>
        <v>3605.2</v>
      </c>
      <c r="C487" s="35">
        <v>1541</v>
      </c>
      <c r="D487" s="34">
        <f t="shared" si="26"/>
        <v>3605.2</v>
      </c>
      <c r="E487" s="36">
        <v>45191</v>
      </c>
      <c r="F487" s="37">
        <v>3605.2</v>
      </c>
      <c r="G487" s="725">
        <v>45192</v>
      </c>
      <c r="H487" s="38">
        <f t="shared" si="22"/>
        <v>0</v>
      </c>
      <c r="I487" s="5">
        <f t="shared" si="23"/>
        <v>1</v>
      </c>
      <c r="K487" s="33"/>
      <c r="L487" s="687">
        <v>45192</v>
      </c>
      <c r="M487" s="34">
        <f t="shared" si="27"/>
        <v>144</v>
      </c>
      <c r="N487" s="37">
        <v>200</v>
      </c>
      <c r="O487" s="35">
        <v>396</v>
      </c>
      <c r="P487" s="39">
        <v>1.1299999999999999</v>
      </c>
      <c r="Q487" s="47">
        <f t="shared" si="25"/>
        <v>-52</v>
      </c>
      <c r="R487" s="41"/>
    </row>
    <row r="488" spans="2:20" ht="15.6" x14ac:dyDescent="0.3">
      <c r="B488" s="34">
        <f t="shared" si="24"/>
        <v>3605.2</v>
      </c>
      <c r="C488" s="35">
        <v>1542</v>
      </c>
      <c r="D488" s="34">
        <f t="shared" si="26"/>
        <v>3605.2</v>
      </c>
      <c r="E488" s="36">
        <v>45192</v>
      </c>
      <c r="F488" s="37">
        <v>3607.8</v>
      </c>
      <c r="G488" s="725">
        <v>45193</v>
      </c>
      <c r="H488" s="38">
        <f t="shared" si="22"/>
        <v>2.6000000000003638</v>
      </c>
      <c r="I488" s="5">
        <f t="shared" si="23"/>
        <v>2</v>
      </c>
      <c r="K488" s="33"/>
      <c r="L488" s="687">
        <v>45193</v>
      </c>
      <c r="M488" s="34">
        <f t="shared" si="27"/>
        <v>396</v>
      </c>
      <c r="N488" s="37">
        <v>0</v>
      </c>
      <c r="O488" s="35">
        <v>396</v>
      </c>
      <c r="P488" s="39">
        <v>1.1299999999999999</v>
      </c>
      <c r="Q488" s="47">
        <f t="shared" si="25"/>
        <v>0</v>
      </c>
      <c r="R488" s="41"/>
    </row>
    <row r="489" spans="2:20" ht="15.6" x14ac:dyDescent="0.3">
      <c r="B489" s="34">
        <f t="shared" si="24"/>
        <v>3607.8</v>
      </c>
      <c r="C489" s="35">
        <v>1544</v>
      </c>
      <c r="D489" s="34">
        <f t="shared" si="26"/>
        <v>3607.8</v>
      </c>
      <c r="E489" s="36">
        <v>45193</v>
      </c>
      <c r="F489" s="37">
        <v>3607.8</v>
      </c>
      <c r="G489" s="725">
        <v>45194</v>
      </c>
      <c r="H489" s="38">
        <f t="shared" si="22"/>
        <v>0</v>
      </c>
      <c r="I489" s="5">
        <f t="shared" si="23"/>
        <v>0</v>
      </c>
      <c r="K489" s="33"/>
      <c r="L489" s="687">
        <v>45194</v>
      </c>
      <c r="M489" s="34">
        <f t="shared" si="27"/>
        <v>396</v>
      </c>
      <c r="N489" s="37">
        <v>0</v>
      </c>
      <c r="O489" s="35">
        <v>385</v>
      </c>
      <c r="P489" s="39">
        <v>1.1000000000000001</v>
      </c>
      <c r="Q489" s="47">
        <f t="shared" si="25"/>
        <v>11</v>
      </c>
      <c r="R489" s="41"/>
    </row>
    <row r="490" spans="2:20" ht="15.6" x14ac:dyDescent="0.3">
      <c r="B490" s="34">
        <f t="shared" si="24"/>
        <v>3607.8</v>
      </c>
      <c r="C490" s="35">
        <v>1544</v>
      </c>
      <c r="D490" s="34">
        <f t="shared" si="26"/>
        <v>3607.8</v>
      </c>
      <c r="E490" s="36">
        <v>45194</v>
      </c>
      <c r="F490" s="37">
        <v>3607.8</v>
      </c>
      <c r="G490" s="725">
        <v>45195</v>
      </c>
      <c r="H490" s="38">
        <f t="shared" si="22"/>
        <v>0</v>
      </c>
      <c r="I490" s="5">
        <f t="shared" si="23"/>
        <v>0</v>
      </c>
      <c r="K490" s="33"/>
      <c r="L490" s="687">
        <v>45195</v>
      </c>
      <c r="M490" s="34">
        <f t="shared" si="27"/>
        <v>385</v>
      </c>
      <c r="N490" s="37">
        <v>0</v>
      </c>
      <c r="O490" s="35">
        <v>333</v>
      </c>
      <c r="P490" s="39">
        <v>0.95</v>
      </c>
      <c r="Q490" s="47">
        <f t="shared" si="25"/>
        <v>52</v>
      </c>
      <c r="R490" s="41"/>
    </row>
    <row r="491" spans="2:20" ht="15.6" x14ac:dyDescent="0.3">
      <c r="B491" s="34">
        <f t="shared" si="24"/>
        <v>3607.8</v>
      </c>
      <c r="C491" s="35">
        <v>1544</v>
      </c>
      <c r="D491" s="34">
        <f t="shared" si="26"/>
        <v>3607.8</v>
      </c>
      <c r="E491" s="36">
        <v>45195</v>
      </c>
      <c r="F491" s="37">
        <v>3610.9</v>
      </c>
      <c r="G491" s="725">
        <v>45196</v>
      </c>
      <c r="H491" s="38">
        <f t="shared" si="22"/>
        <v>3.0999999999999091</v>
      </c>
      <c r="I491" s="5">
        <f t="shared" si="23"/>
        <v>3</v>
      </c>
      <c r="K491" s="33"/>
      <c r="L491" s="687">
        <v>45196</v>
      </c>
      <c r="M491" s="34">
        <f t="shared" si="27"/>
        <v>333</v>
      </c>
      <c r="N491" s="37">
        <v>0</v>
      </c>
      <c r="O491" s="35">
        <v>301</v>
      </c>
      <c r="P491" s="39">
        <v>0.86</v>
      </c>
      <c r="Q491" s="47">
        <f t="shared" si="25"/>
        <v>32</v>
      </c>
      <c r="R491" s="41"/>
    </row>
    <row r="492" spans="2:20" ht="15.6" x14ac:dyDescent="0.3">
      <c r="B492" s="34">
        <f t="shared" si="24"/>
        <v>3610.9</v>
      </c>
      <c r="C492" s="35">
        <v>1547</v>
      </c>
      <c r="D492" s="34">
        <f t="shared" si="26"/>
        <v>3610.9</v>
      </c>
      <c r="E492" s="36">
        <v>45196</v>
      </c>
      <c r="F492" s="37">
        <v>3610.9</v>
      </c>
      <c r="G492" s="725">
        <v>45197</v>
      </c>
      <c r="H492" s="38">
        <f t="shared" si="22"/>
        <v>0</v>
      </c>
      <c r="I492" s="5">
        <f t="shared" si="23"/>
        <v>0</v>
      </c>
      <c r="K492" s="33"/>
      <c r="L492" s="687">
        <v>45197</v>
      </c>
      <c r="M492" s="34">
        <f t="shared" si="27"/>
        <v>301</v>
      </c>
      <c r="N492" s="37">
        <v>0</v>
      </c>
      <c r="O492" s="35">
        <v>333</v>
      </c>
      <c r="P492" s="39">
        <v>0.95</v>
      </c>
      <c r="Q492" s="47">
        <f t="shared" si="25"/>
        <v>-32</v>
      </c>
      <c r="R492" s="41"/>
    </row>
    <row r="493" spans="2:20" ht="15.6" x14ac:dyDescent="0.3">
      <c r="B493" s="34">
        <f t="shared" si="24"/>
        <v>3610.9</v>
      </c>
      <c r="C493" s="35">
        <v>1547</v>
      </c>
      <c r="D493" s="34">
        <f t="shared" si="26"/>
        <v>3610.9</v>
      </c>
      <c r="E493" s="36">
        <v>45197</v>
      </c>
      <c r="F493" s="37">
        <v>3610.9</v>
      </c>
      <c r="G493" s="725">
        <v>45198</v>
      </c>
      <c r="H493" s="38">
        <f t="shared" si="22"/>
        <v>0</v>
      </c>
      <c r="I493" s="5">
        <f t="shared" si="23"/>
        <v>0</v>
      </c>
      <c r="K493" s="33"/>
      <c r="L493" s="687">
        <v>45198</v>
      </c>
      <c r="M493" s="34">
        <f t="shared" si="27"/>
        <v>333</v>
      </c>
      <c r="N493" s="37">
        <v>0</v>
      </c>
      <c r="O493" s="35">
        <v>305</v>
      </c>
      <c r="P493" s="39">
        <v>0.87</v>
      </c>
      <c r="Q493" s="47">
        <f t="shared" si="25"/>
        <v>28</v>
      </c>
      <c r="R493" s="41"/>
    </row>
    <row r="494" spans="2:20" ht="15.6" x14ac:dyDescent="0.3">
      <c r="B494" s="34">
        <f t="shared" si="24"/>
        <v>3610.9</v>
      </c>
      <c r="C494" s="35">
        <v>1547</v>
      </c>
      <c r="D494" s="34">
        <f t="shared" si="26"/>
        <v>3610.9</v>
      </c>
      <c r="E494" s="36">
        <v>45198</v>
      </c>
      <c r="F494" s="37">
        <v>3610.9</v>
      </c>
      <c r="G494" s="725">
        <v>45199</v>
      </c>
      <c r="H494" s="38">
        <f t="shared" si="22"/>
        <v>0</v>
      </c>
      <c r="I494" s="5">
        <f t="shared" si="23"/>
        <v>0</v>
      </c>
      <c r="K494" s="33"/>
      <c r="L494" s="687">
        <v>45199</v>
      </c>
      <c r="M494" s="34">
        <f t="shared" si="27"/>
        <v>305</v>
      </c>
      <c r="N494" s="37">
        <v>0</v>
      </c>
      <c r="O494" s="35">
        <v>305</v>
      </c>
      <c r="P494" s="39">
        <v>0.87</v>
      </c>
      <c r="Q494" s="47">
        <f t="shared" si="25"/>
        <v>0</v>
      </c>
      <c r="R494" s="41"/>
    </row>
    <row r="495" spans="2:20" ht="15.6" x14ac:dyDescent="0.3">
      <c r="B495" s="34">
        <f t="shared" si="24"/>
        <v>3610.9</v>
      </c>
      <c r="C495" s="35">
        <v>1547</v>
      </c>
      <c r="D495" s="34">
        <f t="shared" si="26"/>
        <v>3610.9</v>
      </c>
      <c r="E495" s="36">
        <v>45199</v>
      </c>
      <c r="F495" s="37">
        <v>3611.1</v>
      </c>
      <c r="G495" s="725">
        <v>45200</v>
      </c>
      <c r="H495" s="38">
        <f t="shared" si="22"/>
        <v>0.1999999999998181</v>
      </c>
      <c r="I495" s="5">
        <f t="shared" si="23"/>
        <v>1</v>
      </c>
      <c r="K495" s="33"/>
      <c r="L495" s="687">
        <v>45200</v>
      </c>
      <c r="M495" s="34">
        <f t="shared" si="27"/>
        <v>305</v>
      </c>
      <c r="N495" s="37">
        <v>0</v>
      </c>
      <c r="O495" s="35">
        <v>340</v>
      </c>
      <c r="P495" s="39">
        <v>0.97</v>
      </c>
      <c r="Q495" s="47">
        <f t="shared" si="25"/>
        <v>-35</v>
      </c>
      <c r="R495" s="41"/>
      <c r="T495" s="147">
        <f>SUM(Q495:Q586)</f>
        <v>1021.5</v>
      </c>
    </row>
    <row r="496" spans="2:20" ht="15.6" x14ac:dyDescent="0.3">
      <c r="B496" s="34">
        <f t="shared" si="24"/>
        <v>3611.1</v>
      </c>
      <c r="C496" s="35">
        <v>1548</v>
      </c>
      <c r="D496" s="34">
        <f t="shared" si="26"/>
        <v>3611.1</v>
      </c>
      <c r="E496" s="36">
        <v>45200</v>
      </c>
      <c r="F496" s="37">
        <v>3611.1</v>
      </c>
      <c r="G496" s="725">
        <v>45201</v>
      </c>
      <c r="H496" s="38">
        <f t="shared" si="22"/>
        <v>0</v>
      </c>
      <c r="I496" s="5">
        <f t="shared" si="23"/>
        <v>0</v>
      </c>
      <c r="J496" s="48">
        <f>SUM(H496:H587)</f>
        <v>67.5</v>
      </c>
      <c r="K496" s="33"/>
      <c r="L496" s="687">
        <v>45201</v>
      </c>
      <c r="M496" s="34">
        <f t="shared" si="27"/>
        <v>340</v>
      </c>
      <c r="N496" s="37">
        <v>0</v>
      </c>
      <c r="O496" s="35">
        <v>266</v>
      </c>
      <c r="P496" s="39">
        <v>0.76</v>
      </c>
      <c r="Q496" s="47">
        <f t="shared" si="25"/>
        <v>74</v>
      </c>
      <c r="R496" s="41"/>
    </row>
    <row r="497" spans="2:18" ht="15.6" x14ac:dyDescent="0.3">
      <c r="B497" s="34">
        <f t="shared" si="24"/>
        <v>3611.1</v>
      </c>
      <c r="C497" s="35">
        <v>1548</v>
      </c>
      <c r="D497" s="34">
        <f t="shared" si="26"/>
        <v>3611.1</v>
      </c>
      <c r="E497" s="36">
        <v>45201</v>
      </c>
      <c r="F497" s="37">
        <v>3611.1</v>
      </c>
      <c r="G497" s="725">
        <v>45202</v>
      </c>
      <c r="H497" s="38">
        <f t="shared" si="22"/>
        <v>0</v>
      </c>
      <c r="I497" s="5">
        <f t="shared" si="23"/>
        <v>2</v>
      </c>
      <c r="K497" s="33"/>
      <c r="L497" s="687">
        <v>45202</v>
      </c>
      <c r="M497" s="34">
        <f t="shared" si="27"/>
        <v>266</v>
      </c>
      <c r="N497" s="37">
        <v>0</v>
      </c>
      <c r="O497" s="35">
        <v>326</v>
      </c>
      <c r="P497" s="39">
        <v>0.93</v>
      </c>
      <c r="Q497" s="47">
        <f t="shared" si="25"/>
        <v>-60</v>
      </c>
      <c r="R497" s="41"/>
    </row>
    <row r="498" spans="2:18" ht="15.6" x14ac:dyDescent="0.3">
      <c r="B498" s="34">
        <f t="shared" si="24"/>
        <v>3611.1</v>
      </c>
      <c r="C498" s="35">
        <v>1550</v>
      </c>
      <c r="D498" s="34">
        <f t="shared" si="26"/>
        <v>3611.1</v>
      </c>
      <c r="E498" s="36">
        <v>45202</v>
      </c>
      <c r="F498" s="37">
        <v>3611.4</v>
      </c>
      <c r="G498" s="725">
        <v>45203</v>
      </c>
      <c r="H498" s="38">
        <f t="shared" si="22"/>
        <v>0.3000000000001819</v>
      </c>
      <c r="I498" s="5">
        <f t="shared" si="23"/>
        <v>12</v>
      </c>
      <c r="K498" s="33"/>
      <c r="L498" s="687">
        <v>45203</v>
      </c>
      <c r="M498" s="34">
        <f t="shared" si="27"/>
        <v>326</v>
      </c>
      <c r="N498" s="37">
        <v>0</v>
      </c>
      <c r="O498" s="35">
        <v>266</v>
      </c>
      <c r="P498" s="39">
        <v>0.76</v>
      </c>
      <c r="Q498" s="47">
        <f t="shared" si="25"/>
        <v>60</v>
      </c>
      <c r="R498" s="41"/>
    </row>
    <row r="499" spans="2:18" ht="15.6" x14ac:dyDescent="0.3">
      <c r="B499" s="34">
        <f t="shared" si="24"/>
        <v>3611.4</v>
      </c>
      <c r="C499" s="35">
        <v>1562</v>
      </c>
      <c r="D499" s="34">
        <f t="shared" si="26"/>
        <v>3611.4</v>
      </c>
      <c r="E499" s="36">
        <v>45203</v>
      </c>
      <c r="F499" s="37">
        <v>3611.4</v>
      </c>
      <c r="G499" s="725">
        <v>45204</v>
      </c>
      <c r="H499" s="38">
        <f t="shared" si="22"/>
        <v>0</v>
      </c>
      <c r="I499" s="5">
        <f t="shared" si="23"/>
        <v>0</v>
      </c>
      <c r="K499" s="33"/>
      <c r="L499" s="687">
        <v>45204</v>
      </c>
      <c r="M499" s="34">
        <f t="shared" si="27"/>
        <v>266</v>
      </c>
      <c r="N499" s="37">
        <v>0</v>
      </c>
      <c r="O499" s="35">
        <v>266</v>
      </c>
      <c r="P499" s="39">
        <v>0.76</v>
      </c>
      <c r="Q499" s="47">
        <f t="shared" si="25"/>
        <v>0</v>
      </c>
      <c r="R499" s="41"/>
    </row>
    <row r="500" spans="2:18" ht="15.6" x14ac:dyDescent="0.3">
      <c r="B500" s="34">
        <f t="shared" si="24"/>
        <v>3611.4</v>
      </c>
      <c r="C500" s="35">
        <v>1562</v>
      </c>
      <c r="D500" s="34">
        <f t="shared" si="26"/>
        <v>3611.4</v>
      </c>
      <c r="E500" s="36">
        <v>45204</v>
      </c>
      <c r="F500" s="37">
        <v>3611.4</v>
      </c>
      <c r="G500" s="725">
        <v>45205</v>
      </c>
      <c r="H500" s="38">
        <f t="shared" si="22"/>
        <v>0</v>
      </c>
      <c r="I500" s="5">
        <f t="shared" si="23"/>
        <v>0</v>
      </c>
      <c r="K500" s="33"/>
      <c r="L500" s="687">
        <v>45205</v>
      </c>
      <c r="M500" s="34">
        <f t="shared" si="27"/>
        <v>266</v>
      </c>
      <c r="N500" s="37">
        <v>0</v>
      </c>
      <c r="O500" s="35">
        <v>266</v>
      </c>
      <c r="P500" s="39">
        <v>0.76</v>
      </c>
      <c r="Q500" s="47">
        <f t="shared" si="25"/>
        <v>0</v>
      </c>
      <c r="R500" s="41"/>
    </row>
    <row r="501" spans="2:18" ht="15.6" x14ac:dyDescent="0.3">
      <c r="B501" s="34">
        <f t="shared" si="24"/>
        <v>3611.4</v>
      </c>
      <c r="C501" s="35">
        <v>1562</v>
      </c>
      <c r="D501" s="34">
        <f t="shared" si="26"/>
        <v>3611.4</v>
      </c>
      <c r="E501" s="36">
        <v>45205</v>
      </c>
      <c r="F501" s="37">
        <v>3611.4</v>
      </c>
      <c r="G501" s="725">
        <v>45206</v>
      </c>
      <c r="H501" s="38">
        <f t="shared" si="22"/>
        <v>0</v>
      </c>
      <c r="I501" s="5">
        <f t="shared" si="23"/>
        <v>0</v>
      </c>
      <c r="K501" s="33"/>
      <c r="L501" s="687">
        <v>45206</v>
      </c>
      <c r="M501" s="34">
        <f t="shared" si="27"/>
        <v>266</v>
      </c>
      <c r="N501" s="37">
        <v>0</v>
      </c>
      <c r="O501" s="35">
        <v>266</v>
      </c>
      <c r="P501" s="39">
        <v>0.76</v>
      </c>
      <c r="Q501" s="47">
        <f t="shared" si="25"/>
        <v>0</v>
      </c>
      <c r="R501" s="41"/>
    </row>
    <row r="502" spans="2:18" ht="15.6" x14ac:dyDescent="0.3">
      <c r="B502" s="34">
        <f t="shared" si="24"/>
        <v>3611.4</v>
      </c>
      <c r="C502" s="35">
        <v>1562</v>
      </c>
      <c r="D502" s="34">
        <f t="shared" si="26"/>
        <v>3611.4</v>
      </c>
      <c r="E502" s="36">
        <v>45206</v>
      </c>
      <c r="F502" s="37">
        <v>3611.4</v>
      </c>
      <c r="G502" s="725">
        <v>45207</v>
      </c>
      <c r="H502" s="38">
        <f t="shared" si="22"/>
        <v>0</v>
      </c>
      <c r="I502" s="5">
        <f t="shared" si="23"/>
        <v>0</v>
      </c>
      <c r="K502" s="33"/>
      <c r="L502" s="687">
        <v>45207</v>
      </c>
      <c r="M502" s="34">
        <f t="shared" si="27"/>
        <v>266</v>
      </c>
      <c r="N502" s="37">
        <v>0</v>
      </c>
      <c r="O502" s="35">
        <v>266</v>
      </c>
      <c r="P502" s="39">
        <v>0.76</v>
      </c>
      <c r="Q502" s="47">
        <f t="shared" si="25"/>
        <v>0</v>
      </c>
      <c r="R502" s="41"/>
    </row>
    <row r="503" spans="2:18" ht="15.6" x14ac:dyDescent="0.3">
      <c r="B503" s="34">
        <f t="shared" si="24"/>
        <v>3611.4</v>
      </c>
      <c r="C503" s="35">
        <v>1562</v>
      </c>
      <c r="D503" s="34">
        <f t="shared" si="26"/>
        <v>3611.4</v>
      </c>
      <c r="E503" s="36">
        <v>45207</v>
      </c>
      <c r="F503" s="37">
        <v>3611.4</v>
      </c>
      <c r="G503" s="725">
        <v>45208</v>
      </c>
      <c r="H503" s="38">
        <f t="shared" si="22"/>
        <v>0</v>
      </c>
      <c r="I503" s="5">
        <f t="shared" si="23"/>
        <v>0</v>
      </c>
      <c r="K503" s="33"/>
      <c r="L503" s="687">
        <v>45208</v>
      </c>
      <c r="M503" s="34">
        <f t="shared" si="27"/>
        <v>266</v>
      </c>
      <c r="N503" s="37">
        <v>0</v>
      </c>
      <c r="O503" s="35">
        <v>266</v>
      </c>
      <c r="P503" s="39">
        <v>0.76</v>
      </c>
      <c r="Q503" s="47">
        <f t="shared" si="25"/>
        <v>0</v>
      </c>
      <c r="R503" s="41"/>
    </row>
    <row r="504" spans="2:18" ht="15.6" x14ac:dyDescent="0.3">
      <c r="B504" s="34">
        <f t="shared" si="24"/>
        <v>3611.4</v>
      </c>
      <c r="C504" s="35">
        <v>1562</v>
      </c>
      <c r="D504" s="34">
        <f t="shared" si="26"/>
        <v>3611.4</v>
      </c>
      <c r="E504" s="36">
        <v>45208</v>
      </c>
      <c r="F504" s="37">
        <v>3611.4</v>
      </c>
      <c r="G504" s="725">
        <v>45209</v>
      </c>
      <c r="H504" s="38">
        <f t="shared" si="22"/>
        <v>0</v>
      </c>
      <c r="I504" s="5">
        <f t="shared" si="23"/>
        <v>0</v>
      </c>
      <c r="K504" s="33"/>
      <c r="L504" s="687">
        <v>45209</v>
      </c>
      <c r="M504" s="34">
        <f t="shared" si="27"/>
        <v>266</v>
      </c>
      <c r="N504" s="37">
        <v>0</v>
      </c>
      <c r="O504" s="35">
        <v>266</v>
      </c>
      <c r="P504" s="39">
        <v>0.76</v>
      </c>
      <c r="Q504" s="47">
        <f t="shared" si="25"/>
        <v>0</v>
      </c>
      <c r="R504" s="41"/>
    </row>
    <row r="505" spans="2:18" ht="15.6" x14ac:dyDescent="0.3">
      <c r="B505" s="34">
        <f t="shared" si="24"/>
        <v>3611.4</v>
      </c>
      <c r="C505" s="35">
        <v>1562</v>
      </c>
      <c r="D505" s="34">
        <f t="shared" si="26"/>
        <v>3611.4</v>
      </c>
      <c r="E505" s="36">
        <v>45209</v>
      </c>
      <c r="F505" s="37">
        <v>3611.4</v>
      </c>
      <c r="G505" s="725">
        <v>45210</v>
      </c>
      <c r="H505" s="38">
        <f t="shared" si="22"/>
        <v>0</v>
      </c>
      <c r="I505" s="5">
        <f t="shared" si="23"/>
        <v>0</v>
      </c>
      <c r="K505" s="33"/>
      <c r="L505" s="687">
        <v>45210</v>
      </c>
      <c r="M505" s="34">
        <f t="shared" si="27"/>
        <v>266</v>
      </c>
      <c r="N505" s="37">
        <v>0</v>
      </c>
      <c r="O505" s="35">
        <v>266</v>
      </c>
      <c r="P505" s="39">
        <v>0.76</v>
      </c>
      <c r="Q505" s="47">
        <f t="shared" si="25"/>
        <v>0</v>
      </c>
      <c r="R505" s="41"/>
    </row>
    <row r="506" spans="2:18" ht="15.6" x14ac:dyDescent="0.3">
      <c r="B506" s="34">
        <f t="shared" si="24"/>
        <v>3611.4</v>
      </c>
      <c r="C506" s="35">
        <v>1562</v>
      </c>
      <c r="D506" s="34">
        <f t="shared" si="26"/>
        <v>3611.4</v>
      </c>
      <c r="E506" s="36">
        <v>45210</v>
      </c>
      <c r="F506" s="37">
        <v>3611.4</v>
      </c>
      <c r="G506" s="725">
        <v>45211</v>
      </c>
      <c r="H506" s="38">
        <f t="shared" si="22"/>
        <v>0</v>
      </c>
      <c r="I506" s="5">
        <f t="shared" si="23"/>
        <v>0</v>
      </c>
      <c r="K506" s="33"/>
      <c r="L506" s="687">
        <v>45211</v>
      </c>
      <c r="M506" s="34">
        <f t="shared" si="27"/>
        <v>266</v>
      </c>
      <c r="N506" s="37">
        <v>0</v>
      </c>
      <c r="O506" s="35">
        <v>266</v>
      </c>
      <c r="P506" s="39">
        <v>0.76</v>
      </c>
      <c r="Q506" s="47">
        <f t="shared" si="25"/>
        <v>0</v>
      </c>
      <c r="R506" s="41"/>
    </row>
    <row r="507" spans="2:18" ht="15.6" x14ac:dyDescent="0.3">
      <c r="B507" s="34">
        <f t="shared" si="24"/>
        <v>3611.4</v>
      </c>
      <c r="C507" s="35">
        <v>1562</v>
      </c>
      <c r="D507" s="34">
        <f t="shared" si="26"/>
        <v>3611.4</v>
      </c>
      <c r="E507" s="36">
        <v>45211</v>
      </c>
      <c r="F507" s="37">
        <v>3611.4</v>
      </c>
      <c r="G507" s="725">
        <v>45212</v>
      </c>
      <c r="H507" s="38">
        <f t="shared" si="22"/>
        <v>0</v>
      </c>
      <c r="I507" s="5">
        <f t="shared" si="23"/>
        <v>0</v>
      </c>
      <c r="K507" s="33"/>
      <c r="L507" s="687">
        <v>45212</v>
      </c>
      <c r="M507" s="34">
        <f t="shared" si="27"/>
        <v>266</v>
      </c>
      <c r="N507" s="37">
        <v>0</v>
      </c>
      <c r="O507" s="35">
        <v>266</v>
      </c>
      <c r="P507" s="39">
        <v>0.76</v>
      </c>
      <c r="Q507" s="47">
        <f t="shared" si="25"/>
        <v>0</v>
      </c>
      <c r="R507" s="41"/>
    </row>
    <row r="508" spans="2:18" ht="15.6" x14ac:dyDescent="0.3">
      <c r="B508" s="34">
        <f t="shared" si="24"/>
        <v>3611.4</v>
      </c>
      <c r="C508" s="35">
        <v>1562</v>
      </c>
      <c r="D508" s="34">
        <f t="shared" si="26"/>
        <v>3611.4</v>
      </c>
      <c r="E508" s="36">
        <v>45212</v>
      </c>
      <c r="F508" s="37">
        <v>3611.4</v>
      </c>
      <c r="G508" s="725">
        <v>45213</v>
      </c>
      <c r="H508" s="38">
        <f t="shared" si="22"/>
        <v>0</v>
      </c>
      <c r="I508" s="5">
        <f t="shared" si="23"/>
        <v>0</v>
      </c>
      <c r="K508" s="33"/>
      <c r="L508" s="687">
        <v>45213</v>
      </c>
      <c r="M508" s="34">
        <f t="shared" si="27"/>
        <v>266</v>
      </c>
      <c r="N508" s="37">
        <v>0</v>
      </c>
      <c r="O508" s="35">
        <v>266</v>
      </c>
      <c r="P508" s="39">
        <v>0.76</v>
      </c>
      <c r="Q508" s="47">
        <f t="shared" si="25"/>
        <v>0</v>
      </c>
      <c r="R508" s="41"/>
    </row>
    <row r="509" spans="2:18" ht="15.6" x14ac:dyDescent="0.3">
      <c r="B509" s="34">
        <f t="shared" si="24"/>
        <v>3611.4</v>
      </c>
      <c r="C509" s="35">
        <v>1562</v>
      </c>
      <c r="D509" s="34">
        <f t="shared" si="26"/>
        <v>3611.4</v>
      </c>
      <c r="E509" s="36">
        <v>45213</v>
      </c>
      <c r="F509" s="37">
        <v>3611.4</v>
      </c>
      <c r="G509" s="725">
        <v>45214</v>
      </c>
      <c r="H509" s="38">
        <f t="shared" si="22"/>
        <v>0</v>
      </c>
      <c r="I509" s="5">
        <f t="shared" si="23"/>
        <v>0</v>
      </c>
      <c r="K509" s="33"/>
      <c r="L509" s="687">
        <v>45214</v>
      </c>
      <c r="M509" s="34">
        <f t="shared" si="27"/>
        <v>266</v>
      </c>
      <c r="N509" s="37">
        <v>0</v>
      </c>
      <c r="O509" s="35">
        <v>266</v>
      </c>
      <c r="P509" s="39">
        <v>0.76</v>
      </c>
      <c r="Q509" s="47">
        <f t="shared" si="25"/>
        <v>0</v>
      </c>
      <c r="R509" s="41"/>
    </row>
    <row r="510" spans="2:18" ht="15.6" x14ac:dyDescent="0.3">
      <c r="B510" s="34">
        <f t="shared" si="24"/>
        <v>3611.4</v>
      </c>
      <c r="C510" s="35">
        <v>1562</v>
      </c>
      <c r="D510" s="34">
        <f t="shared" si="26"/>
        <v>3611.4</v>
      </c>
      <c r="E510" s="36">
        <v>45214</v>
      </c>
      <c r="F510" s="37">
        <v>3611.4</v>
      </c>
      <c r="G510" s="725">
        <v>45215</v>
      </c>
      <c r="H510" s="38">
        <f t="shared" si="22"/>
        <v>0</v>
      </c>
      <c r="I510" s="5">
        <f t="shared" si="23"/>
        <v>0</v>
      </c>
      <c r="K510" s="33"/>
      <c r="L510" s="687">
        <v>45215</v>
      </c>
      <c r="M510" s="34">
        <f t="shared" si="27"/>
        <v>266</v>
      </c>
      <c r="N510" s="37">
        <v>0</v>
      </c>
      <c r="O510" s="35">
        <v>266</v>
      </c>
      <c r="P510" s="39">
        <v>0.76</v>
      </c>
      <c r="Q510" s="47">
        <f t="shared" si="25"/>
        <v>0</v>
      </c>
      <c r="R510" s="41"/>
    </row>
    <row r="511" spans="2:18" ht="15.6" x14ac:dyDescent="0.3">
      <c r="B511" s="34">
        <f t="shared" si="24"/>
        <v>3611.4</v>
      </c>
      <c r="C511" s="35">
        <v>1562</v>
      </c>
      <c r="D511" s="34">
        <f t="shared" si="26"/>
        <v>3611.4</v>
      </c>
      <c r="E511" s="36">
        <v>45215</v>
      </c>
      <c r="F511" s="37">
        <v>3611.4</v>
      </c>
      <c r="G511" s="725">
        <v>45216</v>
      </c>
      <c r="H511" s="38">
        <f t="shared" si="22"/>
        <v>0</v>
      </c>
      <c r="I511" s="5">
        <f t="shared" si="23"/>
        <v>0</v>
      </c>
      <c r="K511" s="33"/>
      <c r="L511" s="687">
        <v>45216</v>
      </c>
      <c r="M511" s="34">
        <f t="shared" si="27"/>
        <v>266</v>
      </c>
      <c r="N511" s="37">
        <v>0</v>
      </c>
      <c r="O511" s="35">
        <v>266</v>
      </c>
      <c r="P511" s="39">
        <v>0.76</v>
      </c>
      <c r="Q511" s="47">
        <f t="shared" si="25"/>
        <v>0</v>
      </c>
      <c r="R511" s="41"/>
    </row>
    <row r="512" spans="2:18" ht="15.6" x14ac:dyDescent="0.3">
      <c r="B512" s="34">
        <f t="shared" si="24"/>
        <v>3611.4</v>
      </c>
      <c r="C512" s="35">
        <v>1562</v>
      </c>
      <c r="D512" s="34">
        <f t="shared" si="26"/>
        <v>3611.4</v>
      </c>
      <c r="E512" s="36">
        <v>45216</v>
      </c>
      <c r="F512" s="37">
        <v>3611.4</v>
      </c>
      <c r="G512" s="725">
        <v>45217</v>
      </c>
      <c r="H512" s="38">
        <f t="shared" si="22"/>
        <v>0</v>
      </c>
      <c r="I512" s="5">
        <f t="shared" si="23"/>
        <v>0</v>
      </c>
      <c r="K512" s="33"/>
      <c r="L512" s="687">
        <v>45217</v>
      </c>
      <c r="M512" s="34">
        <f t="shared" si="27"/>
        <v>266</v>
      </c>
      <c r="N512" s="37">
        <v>0</v>
      </c>
      <c r="O512" s="35">
        <v>301</v>
      </c>
      <c r="P512" s="39">
        <v>0.87</v>
      </c>
      <c r="Q512" s="47">
        <f t="shared" si="25"/>
        <v>-35</v>
      </c>
      <c r="R512" s="41"/>
    </row>
    <row r="513" spans="2:20" ht="15.6" x14ac:dyDescent="0.3">
      <c r="B513" s="34">
        <f t="shared" si="24"/>
        <v>3611.4</v>
      </c>
      <c r="C513" s="35">
        <v>1562</v>
      </c>
      <c r="D513" s="34">
        <f t="shared" si="26"/>
        <v>3611.4</v>
      </c>
      <c r="E513" s="36">
        <v>45217</v>
      </c>
      <c r="F513" s="37">
        <v>3611.6</v>
      </c>
      <c r="G513" s="725">
        <v>45218</v>
      </c>
      <c r="H513" s="38">
        <f t="shared" si="22"/>
        <v>0.1999999999998181</v>
      </c>
      <c r="I513" s="5">
        <f t="shared" si="23"/>
        <v>0</v>
      </c>
      <c r="K513" s="33"/>
      <c r="L513" s="687">
        <v>45218</v>
      </c>
      <c r="M513" s="34">
        <f t="shared" si="27"/>
        <v>301</v>
      </c>
      <c r="N513" s="37">
        <v>0</v>
      </c>
      <c r="O513" s="35">
        <v>158</v>
      </c>
      <c r="P513" s="39">
        <v>0.45</v>
      </c>
      <c r="Q513" s="47">
        <f t="shared" si="25"/>
        <v>143</v>
      </c>
      <c r="R513" s="41"/>
    </row>
    <row r="514" spans="2:20" ht="15.6" x14ac:dyDescent="0.3">
      <c r="B514" s="34">
        <f t="shared" si="24"/>
        <v>3611.6</v>
      </c>
      <c r="C514" s="35">
        <v>1562</v>
      </c>
      <c r="D514" s="34">
        <f t="shared" si="26"/>
        <v>3611.6</v>
      </c>
      <c r="E514" s="36">
        <v>45218</v>
      </c>
      <c r="F514" s="37">
        <v>3621.6</v>
      </c>
      <c r="G514" s="725">
        <v>45219</v>
      </c>
      <c r="H514" s="38">
        <f t="shared" ref="H514:H768" si="28">F514-D514</f>
        <v>10</v>
      </c>
      <c r="I514" s="5">
        <f t="shared" ref="I514:I768" si="29">C515-C514</f>
        <v>0</v>
      </c>
      <c r="K514" s="33"/>
      <c r="L514" s="687">
        <v>45219</v>
      </c>
      <c r="M514" s="34">
        <f t="shared" si="27"/>
        <v>158</v>
      </c>
      <c r="N514" s="37">
        <v>0</v>
      </c>
      <c r="O514" s="35">
        <v>133</v>
      </c>
      <c r="P514" s="39">
        <v>0.38</v>
      </c>
      <c r="Q514" s="47">
        <f t="shared" si="25"/>
        <v>25</v>
      </c>
      <c r="R514" s="41"/>
    </row>
    <row r="515" spans="2:20" ht="15.6" x14ac:dyDescent="0.3">
      <c r="B515" s="34">
        <f t="shared" si="24"/>
        <v>3621.6</v>
      </c>
      <c r="C515" s="35">
        <v>1562</v>
      </c>
      <c r="D515" s="34">
        <f t="shared" si="26"/>
        <v>3621.6</v>
      </c>
      <c r="E515" s="36">
        <v>45219</v>
      </c>
      <c r="F515" s="37">
        <v>3621.7</v>
      </c>
      <c r="G515" s="725">
        <v>45220</v>
      </c>
      <c r="H515" s="38">
        <f t="shared" si="28"/>
        <v>9.9999999999909051E-2</v>
      </c>
      <c r="I515" s="5">
        <f t="shared" si="29"/>
        <v>8</v>
      </c>
      <c r="K515" s="33"/>
      <c r="L515" s="687">
        <v>45220</v>
      </c>
      <c r="M515" s="34">
        <f t="shared" si="27"/>
        <v>133</v>
      </c>
      <c r="N515" s="37">
        <v>0</v>
      </c>
      <c r="O515" s="35">
        <v>175</v>
      </c>
      <c r="P515" s="39">
        <v>0.5</v>
      </c>
      <c r="Q515" s="47">
        <f t="shared" si="25"/>
        <v>-42</v>
      </c>
      <c r="R515" s="41"/>
    </row>
    <row r="516" spans="2:20" ht="15.6" x14ac:dyDescent="0.3">
      <c r="B516" s="34">
        <f t="shared" si="24"/>
        <v>3621.7</v>
      </c>
      <c r="C516" s="35">
        <v>1570</v>
      </c>
      <c r="D516" s="34">
        <f t="shared" si="26"/>
        <v>3621.7</v>
      </c>
      <c r="E516" s="36">
        <v>45220</v>
      </c>
      <c r="F516" s="37">
        <v>3622.5</v>
      </c>
      <c r="G516" s="725">
        <v>45221</v>
      </c>
      <c r="H516" s="38">
        <f t="shared" si="28"/>
        <v>0.8000000000001819</v>
      </c>
      <c r="I516" s="5">
        <f t="shared" si="29"/>
        <v>2</v>
      </c>
      <c r="K516" s="33"/>
      <c r="L516" s="687">
        <v>45221</v>
      </c>
      <c r="M516" s="34">
        <f t="shared" si="27"/>
        <v>175</v>
      </c>
      <c r="N516" s="37">
        <v>0</v>
      </c>
      <c r="O516" s="35">
        <v>140</v>
      </c>
      <c r="P516" s="39">
        <v>0.4</v>
      </c>
      <c r="Q516" s="47">
        <f t="shared" si="25"/>
        <v>35</v>
      </c>
      <c r="R516" s="41"/>
    </row>
    <row r="517" spans="2:20" ht="15.6" x14ac:dyDescent="0.3">
      <c r="B517" s="34">
        <f t="shared" si="24"/>
        <v>3622.5</v>
      </c>
      <c r="C517" s="35">
        <v>1572</v>
      </c>
      <c r="D517" s="34">
        <f t="shared" si="26"/>
        <v>3622.5</v>
      </c>
      <c r="E517" s="36">
        <v>45221</v>
      </c>
      <c r="F517" s="37">
        <v>3626.3</v>
      </c>
      <c r="G517" s="725">
        <v>45222</v>
      </c>
      <c r="H517" s="38">
        <f t="shared" si="28"/>
        <v>3.8000000000001819</v>
      </c>
      <c r="I517" s="5">
        <f t="shared" si="29"/>
        <v>1</v>
      </c>
      <c r="K517" s="33"/>
      <c r="L517" s="687">
        <v>45222</v>
      </c>
      <c r="M517" s="34">
        <f t="shared" si="27"/>
        <v>140</v>
      </c>
      <c r="N517" s="37">
        <v>0</v>
      </c>
      <c r="O517" s="35">
        <v>91</v>
      </c>
      <c r="P517" s="39">
        <v>0.26</v>
      </c>
      <c r="Q517" s="47">
        <f t="shared" si="25"/>
        <v>49</v>
      </c>
      <c r="R517" s="41"/>
    </row>
    <row r="518" spans="2:20" ht="15.6" x14ac:dyDescent="0.3">
      <c r="B518" s="34">
        <f t="shared" si="24"/>
        <v>3626.3</v>
      </c>
      <c r="C518" s="35">
        <v>1573</v>
      </c>
      <c r="D518" s="34">
        <f t="shared" si="26"/>
        <v>3626.3</v>
      </c>
      <c r="E518" s="36">
        <v>45222</v>
      </c>
      <c r="F518" s="37">
        <v>3626.3</v>
      </c>
      <c r="G518" s="725">
        <v>45223</v>
      </c>
      <c r="H518" s="38">
        <f t="shared" si="28"/>
        <v>0</v>
      </c>
      <c r="I518" s="5">
        <f t="shared" si="29"/>
        <v>0</v>
      </c>
      <c r="K518" s="33"/>
      <c r="L518" s="687">
        <v>45223</v>
      </c>
      <c r="M518" s="34">
        <f t="shared" si="27"/>
        <v>91</v>
      </c>
      <c r="N518" s="37">
        <v>0</v>
      </c>
      <c r="O518" s="35">
        <v>74</v>
      </c>
      <c r="P518" s="39">
        <v>0.21</v>
      </c>
      <c r="Q518" s="47">
        <f t="shared" si="25"/>
        <v>17</v>
      </c>
      <c r="R518" s="41"/>
    </row>
    <row r="519" spans="2:20" ht="15.6" x14ac:dyDescent="0.3">
      <c r="B519" s="34">
        <f t="shared" si="24"/>
        <v>3626.3</v>
      </c>
      <c r="C519" s="35">
        <v>1573</v>
      </c>
      <c r="D519" s="34">
        <f t="shared" si="26"/>
        <v>3626.3</v>
      </c>
      <c r="E519" s="36">
        <v>45223</v>
      </c>
      <c r="F519" s="37">
        <v>3626.3</v>
      </c>
      <c r="G519" s="725">
        <v>45224</v>
      </c>
      <c r="H519" s="38">
        <f t="shared" si="28"/>
        <v>0</v>
      </c>
      <c r="I519" s="5">
        <f t="shared" si="29"/>
        <v>1</v>
      </c>
      <c r="K519" s="33"/>
      <c r="L519" s="687">
        <v>45224</v>
      </c>
      <c r="M519" s="34">
        <f t="shared" si="27"/>
        <v>74</v>
      </c>
      <c r="N519" s="37">
        <v>0</v>
      </c>
      <c r="O519" s="35">
        <v>77</v>
      </c>
      <c r="P519" s="39">
        <v>0.22</v>
      </c>
      <c r="Q519" s="47">
        <f t="shared" si="25"/>
        <v>-3</v>
      </c>
      <c r="R519" s="41"/>
    </row>
    <row r="520" spans="2:20" ht="15.6" x14ac:dyDescent="0.3">
      <c r="B520" s="34">
        <f t="shared" si="24"/>
        <v>3626.3</v>
      </c>
      <c r="C520" s="35">
        <v>1574</v>
      </c>
      <c r="D520" s="34">
        <f t="shared" si="26"/>
        <v>3626.3</v>
      </c>
      <c r="E520" s="36">
        <v>45224</v>
      </c>
      <c r="F520" s="37">
        <v>3626.3</v>
      </c>
      <c r="G520" s="725">
        <v>45225</v>
      </c>
      <c r="H520" s="38">
        <f t="shared" si="28"/>
        <v>0</v>
      </c>
      <c r="I520" s="5">
        <f t="shared" si="29"/>
        <v>0</v>
      </c>
      <c r="K520" s="33"/>
      <c r="L520" s="687">
        <v>45225</v>
      </c>
      <c r="M520" s="34">
        <f t="shared" si="27"/>
        <v>77</v>
      </c>
      <c r="N520" s="37">
        <v>0</v>
      </c>
      <c r="O520" s="35">
        <v>98</v>
      </c>
      <c r="P520" s="39">
        <v>0.28000000000000003</v>
      </c>
      <c r="Q520" s="47">
        <f t="shared" si="25"/>
        <v>-21</v>
      </c>
      <c r="R520" s="41"/>
    </row>
    <row r="521" spans="2:20" ht="15.6" x14ac:dyDescent="0.3">
      <c r="B521" s="34">
        <f t="shared" si="24"/>
        <v>3626.3</v>
      </c>
      <c r="C521" s="35">
        <v>1574</v>
      </c>
      <c r="D521" s="34">
        <f t="shared" si="26"/>
        <v>3626.3</v>
      </c>
      <c r="E521" s="36">
        <v>45225</v>
      </c>
      <c r="F521" s="37">
        <v>3626.3</v>
      </c>
      <c r="G521" s="725">
        <v>45226</v>
      </c>
      <c r="H521" s="38">
        <f t="shared" si="28"/>
        <v>0</v>
      </c>
      <c r="I521" s="5">
        <f t="shared" si="29"/>
        <v>0</v>
      </c>
      <c r="K521" s="33"/>
      <c r="L521" s="687">
        <v>45226</v>
      </c>
      <c r="M521" s="34">
        <f t="shared" si="27"/>
        <v>98</v>
      </c>
      <c r="N521" s="37">
        <v>0</v>
      </c>
      <c r="O521" s="35">
        <v>74</v>
      </c>
      <c r="P521" s="39">
        <v>0.21</v>
      </c>
      <c r="Q521" s="47">
        <f t="shared" si="25"/>
        <v>24</v>
      </c>
      <c r="R521" s="41"/>
    </row>
    <row r="522" spans="2:20" ht="15.6" x14ac:dyDescent="0.3">
      <c r="B522" s="34">
        <f t="shared" si="24"/>
        <v>3626.3</v>
      </c>
      <c r="C522" s="35">
        <v>1574</v>
      </c>
      <c r="D522" s="34">
        <f t="shared" si="26"/>
        <v>3626.3</v>
      </c>
      <c r="E522" s="36">
        <v>45226</v>
      </c>
      <c r="F522" s="37">
        <v>3626.3</v>
      </c>
      <c r="G522" s="725">
        <v>45227</v>
      </c>
      <c r="H522" s="38">
        <f t="shared" si="28"/>
        <v>0</v>
      </c>
      <c r="I522" s="5">
        <f t="shared" si="29"/>
        <v>0</v>
      </c>
      <c r="K522" s="33"/>
      <c r="L522" s="687">
        <v>45227</v>
      </c>
      <c r="M522" s="34">
        <f t="shared" si="27"/>
        <v>74</v>
      </c>
      <c r="N522" s="37">
        <v>0</v>
      </c>
      <c r="O522" s="35">
        <v>74</v>
      </c>
      <c r="P522" s="39">
        <v>0.21</v>
      </c>
      <c r="Q522" s="47">
        <f t="shared" si="25"/>
        <v>0</v>
      </c>
      <c r="R522" s="41"/>
    </row>
    <row r="523" spans="2:20" ht="15.6" x14ac:dyDescent="0.3">
      <c r="B523" s="34">
        <f t="shared" si="24"/>
        <v>3626.3</v>
      </c>
      <c r="C523" s="35">
        <v>1574</v>
      </c>
      <c r="D523" s="34">
        <f t="shared" si="26"/>
        <v>3626.3</v>
      </c>
      <c r="E523" s="36">
        <v>45227</v>
      </c>
      <c r="F523" s="37">
        <v>3626.3</v>
      </c>
      <c r="G523" s="725">
        <v>45228</v>
      </c>
      <c r="H523" s="38">
        <f t="shared" si="28"/>
        <v>0</v>
      </c>
      <c r="I523" s="5">
        <f t="shared" si="29"/>
        <v>0</v>
      </c>
      <c r="K523" s="33"/>
      <c r="L523" s="687">
        <v>45228</v>
      </c>
      <c r="M523" s="34">
        <f t="shared" si="27"/>
        <v>74</v>
      </c>
      <c r="N523" s="37">
        <v>0</v>
      </c>
      <c r="O523" s="35">
        <v>70</v>
      </c>
      <c r="P523" s="39">
        <v>0.2</v>
      </c>
      <c r="Q523" s="47">
        <f t="shared" si="25"/>
        <v>4</v>
      </c>
      <c r="R523" s="41"/>
    </row>
    <row r="524" spans="2:20" ht="15.6" x14ac:dyDescent="0.3">
      <c r="B524" s="34">
        <f t="shared" si="24"/>
        <v>3626.3</v>
      </c>
      <c r="C524" s="35">
        <v>1574</v>
      </c>
      <c r="D524" s="34">
        <f t="shared" si="26"/>
        <v>3626.3</v>
      </c>
      <c r="E524" s="36">
        <v>45228</v>
      </c>
      <c r="F524" s="37">
        <v>3626.3</v>
      </c>
      <c r="G524" s="725">
        <v>45229</v>
      </c>
      <c r="H524" s="38">
        <f t="shared" si="28"/>
        <v>0</v>
      </c>
      <c r="I524" s="5">
        <f t="shared" si="29"/>
        <v>0</v>
      </c>
      <c r="K524" s="33"/>
      <c r="L524" s="687">
        <v>45229</v>
      </c>
      <c r="M524" s="34">
        <f t="shared" si="27"/>
        <v>70</v>
      </c>
      <c r="N524" s="37">
        <v>0</v>
      </c>
      <c r="O524" s="35">
        <v>91</v>
      </c>
      <c r="P524" s="39">
        <v>0.26</v>
      </c>
      <c r="Q524" s="47">
        <f t="shared" si="25"/>
        <v>-21</v>
      </c>
      <c r="R524" s="41"/>
    </row>
    <row r="525" spans="2:20" ht="15.6" x14ac:dyDescent="0.3">
      <c r="B525" s="34">
        <f t="shared" si="24"/>
        <v>3626.3</v>
      </c>
      <c r="C525" s="35">
        <v>1574</v>
      </c>
      <c r="D525" s="34">
        <f t="shared" si="26"/>
        <v>3626.3</v>
      </c>
      <c r="E525" s="36">
        <v>45229</v>
      </c>
      <c r="F525" s="37">
        <v>3626.4</v>
      </c>
      <c r="G525" s="725">
        <v>45230</v>
      </c>
      <c r="H525" s="38">
        <f t="shared" si="28"/>
        <v>9.9999999999909051E-2</v>
      </c>
      <c r="I525" s="5">
        <f t="shared" si="29"/>
        <v>1</v>
      </c>
      <c r="K525" s="33"/>
      <c r="L525" s="687">
        <v>45230</v>
      </c>
      <c r="M525" s="34">
        <f t="shared" si="27"/>
        <v>91</v>
      </c>
      <c r="N525" s="37">
        <v>0</v>
      </c>
      <c r="O525" s="35">
        <v>98</v>
      </c>
      <c r="P525" s="39">
        <v>0.28000000000000003</v>
      </c>
      <c r="Q525" s="47">
        <f t="shared" si="25"/>
        <v>-7</v>
      </c>
      <c r="R525" s="41"/>
      <c r="T525" s="147">
        <f>SUM(Q312:Q525)</f>
        <v>15686</v>
      </c>
    </row>
    <row r="526" spans="2:20" ht="15.6" x14ac:dyDescent="0.3">
      <c r="B526" s="34">
        <f t="shared" si="24"/>
        <v>3626.4</v>
      </c>
      <c r="C526" s="35">
        <v>1575</v>
      </c>
      <c r="D526" s="34">
        <f t="shared" si="26"/>
        <v>3626.4</v>
      </c>
      <c r="E526" s="36">
        <v>45230</v>
      </c>
      <c r="F526" s="37">
        <v>3627.8</v>
      </c>
      <c r="G526" s="725">
        <v>45231</v>
      </c>
      <c r="H526" s="38">
        <f t="shared" si="28"/>
        <v>1.4000000000000909</v>
      </c>
      <c r="I526" s="5">
        <f t="shared" si="29"/>
        <v>1</v>
      </c>
      <c r="K526" s="33"/>
      <c r="L526" s="687">
        <v>45231</v>
      </c>
      <c r="M526" s="34">
        <f t="shared" si="27"/>
        <v>98</v>
      </c>
      <c r="N526" s="37">
        <v>0</v>
      </c>
      <c r="O526" s="35">
        <v>116</v>
      </c>
      <c r="P526" s="39">
        <v>0.33</v>
      </c>
      <c r="Q526" s="47">
        <f t="shared" si="25"/>
        <v>-18</v>
      </c>
      <c r="R526" s="41"/>
      <c r="T526" s="147">
        <f>SUM(Q526:Q586)</f>
        <v>814.5</v>
      </c>
    </row>
    <row r="527" spans="2:20" ht="15.6" x14ac:dyDescent="0.3">
      <c r="B527" s="34">
        <f t="shared" si="24"/>
        <v>3627.8</v>
      </c>
      <c r="C527" s="35">
        <v>1576</v>
      </c>
      <c r="D527" s="34">
        <f t="shared" si="26"/>
        <v>3627.8</v>
      </c>
      <c r="E527" s="36">
        <v>45231</v>
      </c>
      <c r="F527" s="37">
        <v>3627.8</v>
      </c>
      <c r="G527" s="725">
        <v>45232</v>
      </c>
      <c r="H527" s="38">
        <f t="shared" si="28"/>
        <v>0</v>
      </c>
      <c r="I527" s="5">
        <f t="shared" si="29"/>
        <v>0</v>
      </c>
      <c r="K527" s="33"/>
      <c r="L527" s="687">
        <v>45232</v>
      </c>
      <c r="M527" s="34">
        <f t="shared" si="27"/>
        <v>116</v>
      </c>
      <c r="N527" s="37">
        <v>0</v>
      </c>
      <c r="O527" s="35">
        <v>70</v>
      </c>
      <c r="P527" s="39">
        <v>0.2</v>
      </c>
      <c r="Q527" s="47">
        <f t="shared" si="25"/>
        <v>46</v>
      </c>
      <c r="R527" s="41"/>
    </row>
    <row r="528" spans="2:20" ht="15.6" x14ac:dyDescent="0.3">
      <c r="B528" s="34">
        <f t="shared" si="24"/>
        <v>3627.8</v>
      </c>
      <c r="C528" s="35">
        <v>1576</v>
      </c>
      <c r="D528" s="34">
        <f t="shared" si="26"/>
        <v>3627.8</v>
      </c>
      <c r="E528" s="36">
        <v>45232</v>
      </c>
      <c r="F528" s="37">
        <v>3627.9</v>
      </c>
      <c r="G528" s="725">
        <v>45233</v>
      </c>
      <c r="H528" s="38">
        <f t="shared" si="28"/>
        <v>9.9999999999909051E-2</v>
      </c>
      <c r="I528" s="5">
        <f t="shared" si="29"/>
        <v>1</v>
      </c>
      <c r="K528" s="33"/>
      <c r="L528" s="687">
        <v>45233</v>
      </c>
      <c r="M528" s="34">
        <f t="shared" si="27"/>
        <v>70</v>
      </c>
      <c r="N528" s="37">
        <v>200</v>
      </c>
      <c r="O528" s="35">
        <v>119</v>
      </c>
      <c r="P528" s="39">
        <v>0.34</v>
      </c>
      <c r="Q528" s="47">
        <f t="shared" si="25"/>
        <v>151</v>
      </c>
      <c r="R528" s="41"/>
    </row>
    <row r="529" spans="2:18" ht="15.6" x14ac:dyDescent="0.3">
      <c r="B529" s="34">
        <f t="shared" si="24"/>
        <v>3627.9</v>
      </c>
      <c r="C529" s="35">
        <v>1577</v>
      </c>
      <c r="D529" s="34">
        <f t="shared" si="26"/>
        <v>3627.9</v>
      </c>
      <c r="E529" s="36">
        <v>45233</v>
      </c>
      <c r="F529" s="37">
        <v>3629.7</v>
      </c>
      <c r="G529" s="725">
        <v>45234</v>
      </c>
      <c r="H529" s="38">
        <f t="shared" si="28"/>
        <v>1.7999999999997272</v>
      </c>
      <c r="I529" s="5">
        <f t="shared" si="29"/>
        <v>1</v>
      </c>
      <c r="K529" s="33"/>
      <c r="L529" s="687">
        <v>45234</v>
      </c>
      <c r="M529" s="34">
        <f t="shared" si="27"/>
        <v>119</v>
      </c>
      <c r="N529" s="37">
        <v>0</v>
      </c>
      <c r="O529" s="35">
        <v>116</v>
      </c>
      <c r="P529" s="39">
        <v>0.33</v>
      </c>
      <c r="Q529" s="47">
        <f t="shared" si="25"/>
        <v>3</v>
      </c>
      <c r="R529" s="41"/>
    </row>
    <row r="530" spans="2:18" ht="15.6" x14ac:dyDescent="0.3">
      <c r="B530" s="34">
        <f t="shared" si="24"/>
        <v>3629.7</v>
      </c>
      <c r="C530" s="35">
        <v>1578</v>
      </c>
      <c r="D530" s="34">
        <f t="shared" si="26"/>
        <v>3629.7</v>
      </c>
      <c r="E530" s="36">
        <v>45234</v>
      </c>
      <c r="F530" s="37">
        <v>3629.7</v>
      </c>
      <c r="G530" s="725">
        <v>45235</v>
      </c>
      <c r="H530" s="38">
        <f t="shared" si="28"/>
        <v>0</v>
      </c>
      <c r="I530" s="5">
        <f t="shared" si="29"/>
        <v>0</v>
      </c>
      <c r="K530" s="33"/>
      <c r="L530" s="687">
        <v>45235</v>
      </c>
      <c r="M530" s="34">
        <f t="shared" si="27"/>
        <v>116</v>
      </c>
      <c r="N530" s="37">
        <v>0</v>
      </c>
      <c r="O530" s="35">
        <v>105</v>
      </c>
      <c r="P530" s="39">
        <v>0.3</v>
      </c>
      <c r="Q530" s="47">
        <f t="shared" si="25"/>
        <v>11</v>
      </c>
      <c r="R530" s="41"/>
    </row>
    <row r="531" spans="2:18" ht="15.6" x14ac:dyDescent="0.3">
      <c r="B531" s="34">
        <f t="shared" si="24"/>
        <v>3629.7</v>
      </c>
      <c r="C531" s="35">
        <v>1578</v>
      </c>
      <c r="D531" s="34">
        <f t="shared" si="26"/>
        <v>3629.7</v>
      </c>
      <c r="E531" s="36">
        <v>45235</v>
      </c>
      <c r="F531" s="37">
        <v>3632.3</v>
      </c>
      <c r="G531" s="725">
        <v>45236</v>
      </c>
      <c r="H531" s="38">
        <f t="shared" si="28"/>
        <v>2.6000000000003638</v>
      </c>
      <c r="I531" s="5">
        <f t="shared" si="29"/>
        <v>5</v>
      </c>
      <c r="K531" s="33"/>
      <c r="L531" s="687">
        <v>45236</v>
      </c>
      <c r="M531" s="34">
        <f t="shared" si="27"/>
        <v>105</v>
      </c>
      <c r="N531" s="37">
        <v>0</v>
      </c>
      <c r="O531" s="35">
        <v>88</v>
      </c>
      <c r="P531" s="39">
        <v>0.25</v>
      </c>
      <c r="Q531" s="47">
        <f t="shared" si="25"/>
        <v>17</v>
      </c>
      <c r="R531" s="41"/>
    </row>
    <row r="532" spans="2:18" ht="15.6" x14ac:dyDescent="0.3">
      <c r="B532" s="34">
        <f t="shared" si="24"/>
        <v>3632.3</v>
      </c>
      <c r="C532" s="35">
        <v>1583</v>
      </c>
      <c r="D532" s="34">
        <f t="shared" si="26"/>
        <v>3632.3</v>
      </c>
      <c r="E532" s="36">
        <v>45236</v>
      </c>
      <c r="F532" s="37">
        <v>3632.3</v>
      </c>
      <c r="G532" s="725">
        <v>45237</v>
      </c>
      <c r="H532" s="38">
        <f t="shared" si="28"/>
        <v>0</v>
      </c>
      <c r="I532" s="5">
        <f t="shared" si="29"/>
        <v>2</v>
      </c>
      <c r="K532" s="33"/>
      <c r="L532" s="687">
        <v>45237</v>
      </c>
      <c r="M532" s="34">
        <f t="shared" si="27"/>
        <v>88</v>
      </c>
      <c r="N532" s="37">
        <v>0</v>
      </c>
      <c r="O532" s="35">
        <v>95</v>
      </c>
      <c r="P532" s="39">
        <v>0.27</v>
      </c>
      <c r="Q532" s="47">
        <f t="shared" si="25"/>
        <v>-7</v>
      </c>
      <c r="R532" s="41"/>
    </row>
    <row r="533" spans="2:18" ht="15.6" x14ac:dyDescent="0.3">
      <c r="B533" s="34">
        <f t="shared" si="24"/>
        <v>3632.3</v>
      </c>
      <c r="C533" s="35">
        <v>1585</v>
      </c>
      <c r="D533" s="34">
        <f t="shared" si="26"/>
        <v>3632.3</v>
      </c>
      <c r="E533" s="36">
        <v>45237</v>
      </c>
      <c r="F533" s="37">
        <v>3632.3</v>
      </c>
      <c r="G533" s="725">
        <v>45238</v>
      </c>
      <c r="H533" s="38">
        <f t="shared" si="28"/>
        <v>0</v>
      </c>
      <c r="I533" s="5">
        <f t="shared" si="29"/>
        <v>1</v>
      </c>
      <c r="K533" s="33"/>
      <c r="L533" s="687">
        <v>45238</v>
      </c>
      <c r="M533" s="34">
        <f t="shared" si="27"/>
        <v>95</v>
      </c>
      <c r="N533" s="37">
        <v>0</v>
      </c>
      <c r="O533" s="35">
        <v>88</v>
      </c>
      <c r="P533" s="39">
        <v>0.25</v>
      </c>
      <c r="Q533" s="47">
        <f t="shared" si="25"/>
        <v>7</v>
      </c>
      <c r="R533" s="41"/>
    </row>
    <row r="534" spans="2:18" ht="15.6" x14ac:dyDescent="0.3">
      <c r="B534" s="34">
        <f t="shared" si="24"/>
        <v>3632.3</v>
      </c>
      <c r="C534" s="35">
        <v>1586</v>
      </c>
      <c r="D534" s="34">
        <f t="shared" si="26"/>
        <v>3632.3</v>
      </c>
      <c r="E534" s="36">
        <v>45238</v>
      </c>
      <c r="F534" s="37">
        <v>3632.3</v>
      </c>
      <c r="G534" s="725">
        <v>45239</v>
      </c>
      <c r="H534" s="38">
        <f t="shared" si="28"/>
        <v>0</v>
      </c>
      <c r="I534" s="5">
        <f t="shared" si="29"/>
        <v>0</v>
      </c>
      <c r="K534" s="33"/>
      <c r="L534" s="687">
        <v>45239</v>
      </c>
      <c r="M534" s="34">
        <f t="shared" si="27"/>
        <v>88</v>
      </c>
      <c r="N534" s="37">
        <v>0</v>
      </c>
      <c r="O534" s="35">
        <v>95</v>
      </c>
      <c r="P534" s="39">
        <v>0.27</v>
      </c>
      <c r="Q534" s="47">
        <f t="shared" si="25"/>
        <v>-7</v>
      </c>
      <c r="R534" s="41"/>
    </row>
    <row r="535" spans="2:18" ht="15.6" x14ac:dyDescent="0.3">
      <c r="B535" s="34">
        <f t="shared" si="24"/>
        <v>3632.3</v>
      </c>
      <c r="C535" s="35">
        <v>1586</v>
      </c>
      <c r="D535" s="34">
        <f t="shared" si="26"/>
        <v>3632.3</v>
      </c>
      <c r="E535" s="36">
        <v>45239</v>
      </c>
      <c r="F535" s="37">
        <v>3632.3</v>
      </c>
      <c r="G535" s="725">
        <v>45240</v>
      </c>
      <c r="H535" s="38">
        <f t="shared" si="28"/>
        <v>0</v>
      </c>
      <c r="I535" s="5">
        <f t="shared" si="29"/>
        <v>0</v>
      </c>
      <c r="K535" s="33"/>
      <c r="L535" s="687">
        <v>45240</v>
      </c>
      <c r="M535" s="34">
        <f t="shared" si="27"/>
        <v>95</v>
      </c>
      <c r="N535" s="37">
        <v>0</v>
      </c>
      <c r="O535" s="35">
        <v>95</v>
      </c>
      <c r="P535" s="39">
        <v>0.27</v>
      </c>
      <c r="Q535" s="47">
        <f t="shared" si="25"/>
        <v>0</v>
      </c>
      <c r="R535" s="41"/>
    </row>
    <row r="536" spans="2:18" ht="15.6" x14ac:dyDescent="0.3">
      <c r="B536" s="34">
        <f t="shared" si="24"/>
        <v>3632.3</v>
      </c>
      <c r="C536" s="35">
        <v>1586</v>
      </c>
      <c r="D536" s="34">
        <f t="shared" si="26"/>
        <v>3632.3</v>
      </c>
      <c r="E536" s="36">
        <v>45240</v>
      </c>
      <c r="F536" s="37">
        <v>3632.3</v>
      </c>
      <c r="G536" s="725">
        <v>45241</v>
      </c>
      <c r="H536" s="38">
        <f t="shared" si="28"/>
        <v>0</v>
      </c>
      <c r="I536" s="5">
        <f t="shared" si="29"/>
        <v>0</v>
      </c>
      <c r="K536" s="33"/>
      <c r="L536" s="687">
        <v>45241</v>
      </c>
      <c r="M536" s="34">
        <f t="shared" si="27"/>
        <v>95</v>
      </c>
      <c r="N536" s="37">
        <v>0</v>
      </c>
      <c r="O536" s="35">
        <v>95</v>
      </c>
      <c r="P536" s="39">
        <v>0.27</v>
      </c>
      <c r="Q536" s="47">
        <f t="shared" si="25"/>
        <v>0</v>
      </c>
      <c r="R536" s="41"/>
    </row>
    <row r="537" spans="2:18" ht="15.6" x14ac:dyDescent="0.3">
      <c r="B537" s="34">
        <f t="shared" si="24"/>
        <v>3632.3</v>
      </c>
      <c r="C537" s="35">
        <v>1586</v>
      </c>
      <c r="D537" s="34">
        <f t="shared" si="26"/>
        <v>3632.3</v>
      </c>
      <c r="E537" s="36">
        <v>45241</v>
      </c>
      <c r="F537" s="37">
        <v>3632.3</v>
      </c>
      <c r="G537" s="725">
        <v>45242</v>
      </c>
      <c r="H537" s="38">
        <f t="shared" si="28"/>
        <v>0</v>
      </c>
      <c r="I537" s="5">
        <f t="shared" si="29"/>
        <v>0</v>
      </c>
      <c r="K537" s="33"/>
      <c r="L537" s="687">
        <v>45242</v>
      </c>
      <c r="M537" s="34">
        <f t="shared" si="27"/>
        <v>95</v>
      </c>
      <c r="N537" s="37">
        <v>0</v>
      </c>
      <c r="O537" s="35">
        <v>95</v>
      </c>
      <c r="P537" s="39">
        <v>0.27</v>
      </c>
      <c r="Q537" s="47">
        <f t="shared" si="25"/>
        <v>0</v>
      </c>
      <c r="R537" s="41"/>
    </row>
    <row r="538" spans="2:18" ht="15.6" x14ac:dyDescent="0.3">
      <c r="B538" s="34">
        <f t="shared" si="24"/>
        <v>3632.3</v>
      </c>
      <c r="C538" s="35">
        <v>1586</v>
      </c>
      <c r="D538" s="34">
        <f t="shared" si="26"/>
        <v>3632.3</v>
      </c>
      <c r="E538" s="36">
        <v>45242</v>
      </c>
      <c r="F538" s="37">
        <v>3632.3</v>
      </c>
      <c r="G538" s="725">
        <v>45243</v>
      </c>
      <c r="H538" s="38">
        <f t="shared" si="28"/>
        <v>0</v>
      </c>
      <c r="I538" s="5">
        <f t="shared" si="29"/>
        <v>0</v>
      </c>
      <c r="K538" s="33"/>
      <c r="L538" s="687">
        <v>45243</v>
      </c>
      <c r="M538" s="34">
        <f t="shared" si="27"/>
        <v>95</v>
      </c>
      <c r="N538" s="37">
        <v>15</v>
      </c>
      <c r="O538" s="35">
        <v>77</v>
      </c>
      <c r="P538" s="39">
        <v>0.22</v>
      </c>
      <c r="Q538" s="47">
        <f t="shared" si="25"/>
        <v>33</v>
      </c>
      <c r="R538" s="41"/>
    </row>
    <row r="539" spans="2:18" ht="15.6" x14ac:dyDescent="0.3">
      <c r="B539" s="34">
        <f t="shared" si="24"/>
        <v>3632.3</v>
      </c>
      <c r="C539" s="35">
        <v>1586</v>
      </c>
      <c r="D539" s="34">
        <f t="shared" si="26"/>
        <v>3632.3</v>
      </c>
      <c r="E539" s="36">
        <v>45243</v>
      </c>
      <c r="F539" s="37">
        <v>3633.7</v>
      </c>
      <c r="G539" s="725">
        <v>45244</v>
      </c>
      <c r="H539" s="38">
        <f t="shared" si="28"/>
        <v>1.3999999999996362</v>
      </c>
      <c r="I539" s="5">
        <f t="shared" si="29"/>
        <v>2</v>
      </c>
      <c r="K539" s="33"/>
      <c r="L539" s="687">
        <v>45244</v>
      </c>
      <c r="M539" s="34">
        <f t="shared" si="27"/>
        <v>77</v>
      </c>
      <c r="N539" s="37">
        <v>0</v>
      </c>
      <c r="O539" s="35">
        <v>18</v>
      </c>
      <c r="P539" s="39">
        <v>0.05</v>
      </c>
      <c r="Q539" s="47">
        <f t="shared" si="25"/>
        <v>59</v>
      </c>
      <c r="R539" s="41"/>
    </row>
    <row r="540" spans="2:18" ht="15.6" x14ac:dyDescent="0.3">
      <c r="B540" s="34">
        <f t="shared" si="24"/>
        <v>3633.7</v>
      </c>
      <c r="C540" s="35">
        <v>1588</v>
      </c>
      <c r="D540" s="34">
        <f t="shared" si="26"/>
        <v>3633.7</v>
      </c>
      <c r="E540" s="36">
        <v>45244</v>
      </c>
      <c r="F540" s="37">
        <v>3635.9</v>
      </c>
      <c r="G540" s="725">
        <v>45245</v>
      </c>
      <c r="H540" s="38">
        <f t="shared" si="28"/>
        <v>2.2000000000002728</v>
      </c>
      <c r="I540" s="5">
        <f t="shared" si="29"/>
        <v>0</v>
      </c>
      <c r="K540" s="33"/>
      <c r="L540" s="687">
        <v>45245</v>
      </c>
      <c r="M540" s="34">
        <f t="shared" si="27"/>
        <v>18</v>
      </c>
      <c r="N540" s="37">
        <v>270</v>
      </c>
      <c r="O540" s="35">
        <v>270</v>
      </c>
      <c r="P540" s="39">
        <v>0.77</v>
      </c>
      <c r="Q540" s="47">
        <f t="shared" si="25"/>
        <v>18</v>
      </c>
      <c r="R540" s="41"/>
    </row>
    <row r="541" spans="2:18" ht="15.6" x14ac:dyDescent="0.3">
      <c r="B541" s="34">
        <f t="shared" si="24"/>
        <v>3635.9</v>
      </c>
      <c r="C541" s="35">
        <v>1588</v>
      </c>
      <c r="D541" s="34">
        <f t="shared" si="26"/>
        <v>3635.9</v>
      </c>
      <c r="E541" s="36">
        <v>45245</v>
      </c>
      <c r="F541" s="37">
        <v>3640.8</v>
      </c>
      <c r="G541" s="725">
        <v>45246</v>
      </c>
      <c r="H541" s="38">
        <f t="shared" si="28"/>
        <v>4.9000000000000909</v>
      </c>
      <c r="I541" s="5">
        <f t="shared" si="29"/>
        <v>2</v>
      </c>
      <c r="K541" s="33"/>
      <c r="L541" s="687">
        <v>45246</v>
      </c>
      <c r="M541" s="34">
        <f t="shared" si="27"/>
        <v>270</v>
      </c>
      <c r="N541" s="37">
        <v>0</v>
      </c>
      <c r="O541" s="35">
        <v>270</v>
      </c>
      <c r="P541" s="39">
        <v>0.77</v>
      </c>
      <c r="Q541" s="47">
        <f t="shared" si="25"/>
        <v>0</v>
      </c>
      <c r="R541" s="41"/>
    </row>
    <row r="542" spans="2:18" ht="15.6" x14ac:dyDescent="0.3">
      <c r="B542" s="34">
        <f t="shared" si="24"/>
        <v>3640.8</v>
      </c>
      <c r="C542" s="35">
        <v>1590</v>
      </c>
      <c r="D542" s="34">
        <f t="shared" si="26"/>
        <v>3640.8</v>
      </c>
      <c r="E542" s="36">
        <v>45246</v>
      </c>
      <c r="F542" s="37">
        <v>3641</v>
      </c>
      <c r="G542" s="725">
        <v>45247</v>
      </c>
      <c r="H542" s="38">
        <f t="shared" si="28"/>
        <v>0.1999999999998181</v>
      </c>
      <c r="I542" s="5">
        <f t="shared" si="29"/>
        <v>1</v>
      </c>
      <c r="K542" s="33"/>
      <c r="L542" s="687">
        <v>45247</v>
      </c>
      <c r="M542" s="34">
        <f t="shared" si="27"/>
        <v>270</v>
      </c>
      <c r="N542" s="37">
        <v>0</v>
      </c>
      <c r="O542" s="35">
        <v>270</v>
      </c>
      <c r="P542" s="39">
        <v>0.77</v>
      </c>
      <c r="Q542" s="47">
        <f t="shared" si="25"/>
        <v>0</v>
      </c>
      <c r="R542" s="41"/>
    </row>
    <row r="543" spans="2:18" ht="15.6" x14ac:dyDescent="0.3">
      <c r="B543" s="34">
        <f t="shared" si="24"/>
        <v>3641</v>
      </c>
      <c r="C543" s="35">
        <v>1591</v>
      </c>
      <c r="D543" s="34">
        <f t="shared" si="26"/>
        <v>3641</v>
      </c>
      <c r="E543" s="36">
        <v>45247</v>
      </c>
      <c r="F543" s="37">
        <v>3641</v>
      </c>
      <c r="G543" s="725">
        <v>45248</v>
      </c>
      <c r="H543" s="38">
        <f t="shared" si="28"/>
        <v>0</v>
      </c>
      <c r="I543" s="5">
        <f t="shared" si="29"/>
        <v>0</v>
      </c>
      <c r="K543" s="33"/>
      <c r="L543" s="687">
        <v>45248</v>
      </c>
      <c r="M543" s="34">
        <f t="shared" si="27"/>
        <v>270</v>
      </c>
      <c r="N543" s="37">
        <v>0</v>
      </c>
      <c r="O543" s="35">
        <v>270</v>
      </c>
      <c r="P543" s="39">
        <v>0.77</v>
      </c>
      <c r="Q543" s="47">
        <f t="shared" si="25"/>
        <v>0</v>
      </c>
      <c r="R543" s="41"/>
    </row>
    <row r="544" spans="2:18" ht="15.6" x14ac:dyDescent="0.3">
      <c r="B544" s="34">
        <f t="shared" si="24"/>
        <v>3641</v>
      </c>
      <c r="C544" s="35">
        <v>1591</v>
      </c>
      <c r="D544" s="34">
        <f t="shared" si="26"/>
        <v>3641</v>
      </c>
      <c r="E544" s="36">
        <v>45248</v>
      </c>
      <c r="F544" s="37">
        <v>3641</v>
      </c>
      <c r="G544" s="725">
        <v>45249</v>
      </c>
      <c r="H544" s="38">
        <f t="shared" si="28"/>
        <v>0</v>
      </c>
      <c r="I544" s="5">
        <f t="shared" si="29"/>
        <v>0</v>
      </c>
      <c r="K544" s="33"/>
      <c r="L544" s="687">
        <v>45249</v>
      </c>
      <c r="M544" s="34">
        <f t="shared" si="27"/>
        <v>270</v>
      </c>
      <c r="N544" s="37">
        <v>0</v>
      </c>
      <c r="O544" s="35">
        <v>217</v>
      </c>
      <c r="P544" s="39">
        <v>0.62</v>
      </c>
      <c r="Q544" s="47">
        <f t="shared" si="25"/>
        <v>53</v>
      </c>
      <c r="R544" s="41"/>
    </row>
    <row r="545" spans="2:19" ht="15.6" x14ac:dyDescent="0.3">
      <c r="B545" s="34">
        <f t="shared" si="24"/>
        <v>3641</v>
      </c>
      <c r="C545" s="35">
        <v>1591</v>
      </c>
      <c r="D545" s="34">
        <f t="shared" si="26"/>
        <v>3641</v>
      </c>
      <c r="E545" s="36">
        <v>45249</v>
      </c>
      <c r="F545" s="37">
        <v>3624.2</v>
      </c>
      <c r="G545" s="725">
        <v>45250</v>
      </c>
      <c r="H545" s="38">
        <f t="shared" si="28"/>
        <v>-16.800000000000182</v>
      </c>
      <c r="I545" s="5">
        <f t="shared" si="29"/>
        <v>1</v>
      </c>
      <c r="K545" s="33"/>
      <c r="L545" s="687">
        <v>45250</v>
      </c>
      <c r="M545" s="34">
        <f t="shared" si="27"/>
        <v>217</v>
      </c>
      <c r="N545" s="37">
        <v>0</v>
      </c>
      <c r="O545" s="35">
        <v>217</v>
      </c>
      <c r="P545" s="39">
        <v>0.62</v>
      </c>
      <c r="Q545" s="47">
        <f t="shared" si="25"/>
        <v>0</v>
      </c>
      <c r="R545" s="41"/>
    </row>
    <row r="546" spans="2:19" ht="15.6" x14ac:dyDescent="0.3">
      <c r="B546" s="34">
        <f t="shared" si="24"/>
        <v>3624.2</v>
      </c>
      <c r="C546" s="35">
        <v>1592</v>
      </c>
      <c r="D546" s="34">
        <f t="shared" si="26"/>
        <v>3624.2</v>
      </c>
      <c r="E546" s="36">
        <v>45250</v>
      </c>
      <c r="F546" s="37">
        <v>3642.2</v>
      </c>
      <c r="G546" s="725">
        <v>45251</v>
      </c>
      <c r="H546" s="38">
        <f t="shared" si="28"/>
        <v>18</v>
      </c>
      <c r="I546" s="5">
        <f t="shared" si="29"/>
        <v>0</v>
      </c>
      <c r="K546" s="33"/>
      <c r="L546" s="687">
        <v>45251</v>
      </c>
      <c r="M546" s="34">
        <f t="shared" si="27"/>
        <v>217</v>
      </c>
      <c r="N546" s="37">
        <v>0</v>
      </c>
      <c r="O546" s="35">
        <v>217</v>
      </c>
      <c r="P546" s="39">
        <v>0.62</v>
      </c>
      <c r="Q546" s="47">
        <f t="shared" si="25"/>
        <v>0</v>
      </c>
      <c r="R546" s="41"/>
    </row>
    <row r="547" spans="2:19" ht="15.6" x14ac:dyDescent="0.3">
      <c r="B547" s="34">
        <f t="shared" si="24"/>
        <v>3642.2</v>
      </c>
      <c r="C547" s="35">
        <v>1592</v>
      </c>
      <c r="D547" s="34">
        <f t="shared" si="26"/>
        <v>3642.2</v>
      </c>
      <c r="E547" s="36">
        <v>45251</v>
      </c>
      <c r="F547" s="37">
        <v>3642.2</v>
      </c>
      <c r="G547" s="725">
        <v>45252</v>
      </c>
      <c r="H547" s="38">
        <f t="shared" si="28"/>
        <v>0</v>
      </c>
      <c r="I547" s="5">
        <f t="shared" si="29"/>
        <v>0</v>
      </c>
      <c r="K547" s="33"/>
      <c r="L547" s="687">
        <v>45252</v>
      </c>
      <c r="M547" s="34">
        <f t="shared" si="27"/>
        <v>217</v>
      </c>
      <c r="N547" s="37">
        <v>0</v>
      </c>
      <c r="O547" s="35">
        <v>217</v>
      </c>
      <c r="P547" s="39">
        <v>0.62</v>
      </c>
      <c r="Q547" s="47">
        <f t="shared" si="25"/>
        <v>0</v>
      </c>
      <c r="R547" s="41"/>
    </row>
    <row r="548" spans="2:19" ht="15.6" x14ac:dyDescent="0.3">
      <c r="B548" s="34">
        <f t="shared" si="24"/>
        <v>3642.2</v>
      </c>
      <c r="C548" s="35">
        <v>1592</v>
      </c>
      <c r="D548" s="34">
        <f t="shared" si="26"/>
        <v>3642.2</v>
      </c>
      <c r="E548" s="36">
        <v>45252</v>
      </c>
      <c r="F548" s="37">
        <v>3642.2</v>
      </c>
      <c r="G548" s="725">
        <v>45253</v>
      </c>
      <c r="H548" s="38">
        <f t="shared" si="28"/>
        <v>0</v>
      </c>
      <c r="I548" s="5">
        <f t="shared" si="29"/>
        <v>0</v>
      </c>
      <c r="K548" s="33"/>
      <c r="L548" s="687">
        <v>45253</v>
      </c>
      <c r="M548" s="34">
        <f t="shared" si="27"/>
        <v>217</v>
      </c>
      <c r="N548" s="37">
        <v>0</v>
      </c>
      <c r="O548" s="35">
        <v>217</v>
      </c>
      <c r="P548" s="39">
        <v>0.62</v>
      </c>
      <c r="Q548" s="47">
        <f t="shared" si="25"/>
        <v>0</v>
      </c>
      <c r="R548" s="41"/>
    </row>
    <row r="549" spans="2:19" ht="15.6" x14ac:dyDescent="0.3">
      <c r="B549" s="34">
        <f t="shared" si="24"/>
        <v>3642.2</v>
      </c>
      <c r="C549" s="35">
        <v>1592</v>
      </c>
      <c r="D549" s="34">
        <f t="shared" si="26"/>
        <v>3642.2</v>
      </c>
      <c r="E549" s="36">
        <v>45253</v>
      </c>
      <c r="F549" s="37">
        <v>3642.2</v>
      </c>
      <c r="G549" s="725">
        <v>45254</v>
      </c>
      <c r="H549" s="38">
        <f t="shared" si="28"/>
        <v>0</v>
      </c>
      <c r="I549" s="5">
        <f t="shared" si="29"/>
        <v>2</v>
      </c>
      <c r="K549" s="33"/>
      <c r="L549" s="687">
        <v>45254</v>
      </c>
      <c r="M549" s="34">
        <f t="shared" si="27"/>
        <v>217</v>
      </c>
      <c r="N549" s="37">
        <v>0</v>
      </c>
      <c r="O549" s="35">
        <v>217</v>
      </c>
      <c r="P549" s="39">
        <v>0.62</v>
      </c>
      <c r="Q549" s="47">
        <f t="shared" si="25"/>
        <v>0</v>
      </c>
      <c r="R549" s="41"/>
    </row>
    <row r="550" spans="2:19" ht="15.6" x14ac:dyDescent="0.3">
      <c r="B550" s="34">
        <f t="shared" si="24"/>
        <v>3642.2</v>
      </c>
      <c r="C550" s="35">
        <v>1594</v>
      </c>
      <c r="D550" s="34">
        <f t="shared" si="26"/>
        <v>3642.2</v>
      </c>
      <c r="E550" s="36">
        <v>45254</v>
      </c>
      <c r="F550" s="37">
        <v>3642.2</v>
      </c>
      <c r="G550" s="725">
        <v>45255</v>
      </c>
      <c r="H550" s="38">
        <f t="shared" si="28"/>
        <v>0</v>
      </c>
      <c r="I550" s="5">
        <f t="shared" si="29"/>
        <v>-2</v>
      </c>
      <c r="K550" s="33"/>
      <c r="L550" s="687">
        <v>45255</v>
      </c>
      <c r="M550" s="34">
        <f t="shared" si="27"/>
        <v>217</v>
      </c>
      <c r="N550" s="37">
        <v>0</v>
      </c>
      <c r="O550" s="35">
        <v>217</v>
      </c>
      <c r="P550" s="39">
        <v>0.62</v>
      </c>
      <c r="Q550" s="47">
        <f t="shared" si="25"/>
        <v>0</v>
      </c>
      <c r="R550" s="41"/>
    </row>
    <row r="551" spans="2:19" ht="15.6" x14ac:dyDescent="0.3">
      <c r="B551" s="34">
        <f t="shared" si="24"/>
        <v>3642.2</v>
      </c>
      <c r="C551" s="35">
        <v>1592</v>
      </c>
      <c r="D551" s="34">
        <f t="shared" si="26"/>
        <v>3642.2</v>
      </c>
      <c r="E551" s="36">
        <v>45255</v>
      </c>
      <c r="F551" s="37">
        <v>3642.2</v>
      </c>
      <c r="G551" s="725">
        <v>45256</v>
      </c>
      <c r="H551" s="38">
        <f t="shared" si="28"/>
        <v>0</v>
      </c>
      <c r="I551" s="5">
        <f t="shared" si="29"/>
        <v>4</v>
      </c>
      <c r="K551" s="33"/>
      <c r="L551" s="687">
        <v>45256</v>
      </c>
      <c r="M551" s="34">
        <f t="shared" si="27"/>
        <v>217</v>
      </c>
      <c r="N551" s="37">
        <v>0</v>
      </c>
      <c r="O551" s="35">
        <v>217</v>
      </c>
      <c r="P551" s="39">
        <v>0.62</v>
      </c>
      <c r="Q551" s="47">
        <f t="shared" si="25"/>
        <v>0</v>
      </c>
      <c r="R551" s="41"/>
      <c r="S551" s="48" t="s">
        <v>55</v>
      </c>
    </row>
    <row r="552" spans="2:19" ht="15.6" x14ac:dyDescent="0.3">
      <c r="B552" s="34">
        <f t="shared" si="24"/>
        <v>3642.2</v>
      </c>
      <c r="C552" s="35">
        <v>1596</v>
      </c>
      <c r="D552" s="34">
        <f t="shared" si="26"/>
        <v>3642.2</v>
      </c>
      <c r="E552" s="36">
        <v>45256</v>
      </c>
      <c r="F552" s="37">
        <v>3642.5</v>
      </c>
      <c r="G552" s="725">
        <v>45257</v>
      </c>
      <c r="H552" s="38">
        <f t="shared" si="28"/>
        <v>0.3000000000001819</v>
      </c>
      <c r="I552" s="5">
        <f t="shared" si="29"/>
        <v>1</v>
      </c>
      <c r="K552" s="33"/>
      <c r="L552" s="687">
        <v>45257</v>
      </c>
      <c r="M552" s="34">
        <f t="shared" si="27"/>
        <v>217</v>
      </c>
      <c r="N552" s="37">
        <v>0</v>
      </c>
      <c r="O552" s="35">
        <v>220.5</v>
      </c>
      <c r="P552" s="39">
        <v>0.63</v>
      </c>
      <c r="Q552" s="47">
        <f t="shared" si="25"/>
        <v>-3.5</v>
      </c>
      <c r="R552" s="41"/>
    </row>
    <row r="553" spans="2:19" ht="15.6" x14ac:dyDescent="0.3">
      <c r="B553" s="34">
        <f t="shared" si="24"/>
        <v>3642.5</v>
      </c>
      <c r="C553" s="35">
        <v>1597</v>
      </c>
      <c r="D553" s="34">
        <f t="shared" si="26"/>
        <v>3642.5</v>
      </c>
      <c r="E553" s="36">
        <v>45257</v>
      </c>
      <c r="F553" s="37">
        <v>3644.2</v>
      </c>
      <c r="G553" s="725">
        <v>45258</v>
      </c>
      <c r="H553" s="38">
        <f t="shared" si="28"/>
        <v>1.6999999999998181</v>
      </c>
      <c r="I553" s="5">
        <f t="shared" si="29"/>
        <v>2</v>
      </c>
      <c r="K553" s="33"/>
      <c r="L553" s="687">
        <v>45258</v>
      </c>
      <c r="M553" s="34">
        <f t="shared" si="27"/>
        <v>220.5</v>
      </c>
      <c r="N553" s="37">
        <v>0</v>
      </c>
      <c r="O553" s="35">
        <v>192.5</v>
      </c>
      <c r="P553" s="39">
        <v>0.55000000000000004</v>
      </c>
      <c r="Q553" s="47">
        <f t="shared" si="25"/>
        <v>28</v>
      </c>
      <c r="R553" s="41"/>
    </row>
    <row r="554" spans="2:19" ht="15.6" x14ac:dyDescent="0.3">
      <c r="B554" s="34">
        <f t="shared" si="24"/>
        <v>3644.2</v>
      </c>
      <c r="C554" s="35">
        <v>1599</v>
      </c>
      <c r="D554" s="34">
        <f t="shared" si="26"/>
        <v>3644.2</v>
      </c>
      <c r="E554" s="36">
        <v>45258</v>
      </c>
      <c r="F554" s="37">
        <v>3646.5</v>
      </c>
      <c r="G554" s="725">
        <v>45259</v>
      </c>
      <c r="H554" s="38">
        <f t="shared" si="28"/>
        <v>2.3000000000001819</v>
      </c>
      <c r="I554" s="5">
        <f t="shared" si="29"/>
        <v>3</v>
      </c>
      <c r="K554" s="33"/>
      <c r="L554" s="687">
        <v>45259</v>
      </c>
      <c r="M554" s="34">
        <f t="shared" si="27"/>
        <v>192.5</v>
      </c>
      <c r="N554" s="37">
        <v>0</v>
      </c>
      <c r="O554" s="35">
        <v>192.5</v>
      </c>
      <c r="P554" s="39">
        <v>0.55000000000000004</v>
      </c>
      <c r="Q554" s="47">
        <f t="shared" si="25"/>
        <v>0</v>
      </c>
      <c r="R554" s="41"/>
    </row>
    <row r="555" spans="2:19" ht="15.6" x14ac:dyDescent="0.3">
      <c r="B555" s="34">
        <f t="shared" si="24"/>
        <v>3646.5</v>
      </c>
      <c r="C555" s="35">
        <v>1602</v>
      </c>
      <c r="D555" s="34">
        <f t="shared" si="26"/>
        <v>3646.5</v>
      </c>
      <c r="E555" s="36">
        <v>45259</v>
      </c>
      <c r="F555" s="37">
        <v>3646.8</v>
      </c>
      <c r="G555" s="725">
        <v>45260</v>
      </c>
      <c r="H555" s="38">
        <f t="shared" si="28"/>
        <v>0.3000000000001819</v>
      </c>
      <c r="I555" s="5">
        <f t="shared" si="29"/>
        <v>2</v>
      </c>
      <c r="K555" s="33"/>
      <c r="L555" s="687">
        <v>45260</v>
      </c>
      <c r="M555" s="34">
        <f t="shared" si="27"/>
        <v>192.5</v>
      </c>
      <c r="N555" s="37">
        <v>0</v>
      </c>
      <c r="O555" s="35">
        <v>133</v>
      </c>
      <c r="P555" s="39">
        <v>0.38</v>
      </c>
      <c r="Q555" s="47">
        <f t="shared" si="25"/>
        <v>59.5</v>
      </c>
      <c r="R555" s="41"/>
    </row>
    <row r="556" spans="2:19" ht="15.6" x14ac:dyDescent="0.3">
      <c r="B556" s="34">
        <f t="shared" si="24"/>
        <v>3646.8</v>
      </c>
      <c r="C556" s="35">
        <v>1604</v>
      </c>
      <c r="D556" s="34">
        <f t="shared" si="26"/>
        <v>3646.8</v>
      </c>
      <c r="E556" s="36">
        <v>45260</v>
      </c>
      <c r="F556" s="37">
        <v>3649.7</v>
      </c>
      <c r="G556" s="725">
        <v>45261</v>
      </c>
      <c r="H556" s="38">
        <f t="shared" si="28"/>
        <v>2.8999999999996362</v>
      </c>
      <c r="I556" s="5">
        <f t="shared" si="29"/>
        <v>1</v>
      </c>
      <c r="K556" s="33"/>
      <c r="L556" s="687">
        <v>45261</v>
      </c>
      <c r="M556" s="34">
        <f t="shared" si="27"/>
        <v>133</v>
      </c>
      <c r="N556" s="37">
        <v>50</v>
      </c>
      <c r="O556" s="35">
        <v>210</v>
      </c>
      <c r="P556" s="39">
        <v>0.6</v>
      </c>
      <c r="Q556" s="47">
        <f t="shared" si="25"/>
        <v>-27</v>
      </c>
      <c r="R556" s="41"/>
      <c r="S556" s="48" t="s">
        <v>57</v>
      </c>
    </row>
    <row r="557" spans="2:19" ht="15.6" x14ac:dyDescent="0.3">
      <c r="B557" s="34">
        <f t="shared" ref="B557:B811" si="30">F556</f>
        <v>3649.7</v>
      </c>
      <c r="C557" s="35">
        <v>1605</v>
      </c>
      <c r="D557" s="34">
        <f t="shared" si="26"/>
        <v>3649.7</v>
      </c>
      <c r="E557" s="36">
        <v>45261</v>
      </c>
      <c r="F557" s="37">
        <v>3649.7</v>
      </c>
      <c r="G557" s="725">
        <v>45262</v>
      </c>
      <c r="H557" s="38">
        <f t="shared" si="28"/>
        <v>0</v>
      </c>
      <c r="I557" s="5">
        <f t="shared" si="29"/>
        <v>3</v>
      </c>
      <c r="K557" s="33"/>
      <c r="L557" s="687">
        <v>45262</v>
      </c>
      <c r="M557" s="34">
        <f t="shared" si="27"/>
        <v>210</v>
      </c>
      <c r="N557" s="37">
        <v>0</v>
      </c>
      <c r="O557" s="35">
        <v>140</v>
      </c>
      <c r="P557" s="39">
        <v>0.4</v>
      </c>
      <c r="Q557" s="47">
        <f t="shared" si="25"/>
        <v>70</v>
      </c>
      <c r="R557" s="41"/>
    </row>
    <row r="558" spans="2:19" ht="15.6" x14ac:dyDescent="0.3">
      <c r="B558" s="34">
        <f t="shared" si="30"/>
        <v>3649.7</v>
      </c>
      <c r="C558" s="35">
        <v>1608</v>
      </c>
      <c r="D558" s="34">
        <f t="shared" si="26"/>
        <v>3649.7</v>
      </c>
      <c r="E558" s="36">
        <v>45262</v>
      </c>
      <c r="F558" s="37">
        <v>3654.4</v>
      </c>
      <c r="G558" s="725">
        <v>45263</v>
      </c>
      <c r="H558" s="38">
        <f t="shared" si="28"/>
        <v>4.7000000000002728</v>
      </c>
      <c r="I558" s="5">
        <f t="shared" si="29"/>
        <v>0</v>
      </c>
      <c r="K558" s="33"/>
      <c r="L558" s="687">
        <v>45263</v>
      </c>
      <c r="M558" s="34">
        <f t="shared" si="27"/>
        <v>140</v>
      </c>
      <c r="N558" s="37">
        <v>0</v>
      </c>
      <c r="O558" s="35">
        <v>140</v>
      </c>
      <c r="P558" s="39">
        <v>0.4</v>
      </c>
      <c r="Q558" s="47">
        <f t="shared" si="25"/>
        <v>0</v>
      </c>
      <c r="R558" s="41"/>
    </row>
    <row r="559" spans="2:19" ht="15.6" x14ac:dyDescent="0.3">
      <c r="B559" s="34">
        <f t="shared" si="30"/>
        <v>3654.4</v>
      </c>
      <c r="C559" s="35">
        <v>1608</v>
      </c>
      <c r="D559" s="34">
        <f t="shared" si="26"/>
        <v>3654.4</v>
      </c>
      <c r="E559" s="36">
        <v>45263</v>
      </c>
      <c r="F559" s="37">
        <v>3654.4</v>
      </c>
      <c r="G559" s="725">
        <v>45264</v>
      </c>
      <c r="H559" s="38">
        <f t="shared" si="28"/>
        <v>0</v>
      </c>
      <c r="I559" s="5">
        <f t="shared" si="29"/>
        <v>0</v>
      </c>
      <c r="K559" s="33"/>
      <c r="L559" s="687">
        <v>45264</v>
      </c>
      <c r="M559" s="34">
        <f t="shared" si="27"/>
        <v>140</v>
      </c>
      <c r="N559" s="37">
        <v>0</v>
      </c>
      <c r="O559" s="35">
        <v>140</v>
      </c>
      <c r="P559" s="39">
        <v>0.4</v>
      </c>
      <c r="Q559" s="47">
        <f t="shared" si="25"/>
        <v>0</v>
      </c>
      <c r="R559" s="41"/>
    </row>
    <row r="560" spans="2:19" ht="15.6" x14ac:dyDescent="0.3">
      <c r="B560" s="34">
        <f t="shared" si="30"/>
        <v>3654.4</v>
      </c>
      <c r="C560" s="35">
        <v>1608</v>
      </c>
      <c r="D560" s="34">
        <f t="shared" si="26"/>
        <v>3654.4</v>
      </c>
      <c r="E560" s="36">
        <v>45264</v>
      </c>
      <c r="F560" s="37">
        <v>3654.4</v>
      </c>
      <c r="G560" s="725">
        <v>45265</v>
      </c>
      <c r="H560" s="38">
        <f t="shared" si="28"/>
        <v>0</v>
      </c>
      <c r="I560" s="5">
        <f t="shared" si="29"/>
        <v>2</v>
      </c>
      <c r="K560" s="33"/>
      <c r="L560" s="687">
        <v>45265</v>
      </c>
      <c r="M560" s="34">
        <f t="shared" si="27"/>
        <v>140</v>
      </c>
      <c r="N560" s="37">
        <v>0</v>
      </c>
      <c r="O560" s="35">
        <v>140</v>
      </c>
      <c r="P560" s="39">
        <v>0.4</v>
      </c>
      <c r="Q560" s="47">
        <f t="shared" si="25"/>
        <v>0</v>
      </c>
      <c r="R560" s="41"/>
    </row>
    <row r="561" spans="2:19" ht="15.6" x14ac:dyDescent="0.3">
      <c r="B561" s="34">
        <f t="shared" si="30"/>
        <v>3654.4</v>
      </c>
      <c r="C561" s="35">
        <v>1610</v>
      </c>
      <c r="D561" s="34">
        <f t="shared" si="26"/>
        <v>3654.4</v>
      </c>
      <c r="E561" s="36">
        <v>45265</v>
      </c>
      <c r="F561" s="37">
        <v>3654.4</v>
      </c>
      <c r="G561" s="725">
        <v>45266</v>
      </c>
      <c r="H561" s="38">
        <f t="shared" si="28"/>
        <v>0</v>
      </c>
      <c r="I561" s="5">
        <f t="shared" si="29"/>
        <v>0</v>
      </c>
      <c r="K561" s="33"/>
      <c r="L561" s="687">
        <v>45266</v>
      </c>
      <c r="M561" s="34">
        <f t="shared" si="27"/>
        <v>140</v>
      </c>
      <c r="N561" s="37">
        <v>0</v>
      </c>
      <c r="O561" s="35">
        <v>140</v>
      </c>
      <c r="P561" s="39">
        <v>0.4</v>
      </c>
      <c r="Q561" s="47">
        <f t="shared" si="25"/>
        <v>0</v>
      </c>
      <c r="R561" s="41"/>
    </row>
    <row r="562" spans="2:19" ht="15.6" x14ac:dyDescent="0.3">
      <c r="B562" s="34">
        <f t="shared" si="30"/>
        <v>3654.4</v>
      </c>
      <c r="C562" s="35">
        <v>1610</v>
      </c>
      <c r="D562" s="34">
        <f t="shared" si="26"/>
        <v>3654.4</v>
      </c>
      <c r="E562" s="36">
        <v>45266</v>
      </c>
      <c r="F562" s="37">
        <v>3654.4</v>
      </c>
      <c r="G562" s="725">
        <v>45267</v>
      </c>
      <c r="H562" s="38">
        <f t="shared" si="28"/>
        <v>0</v>
      </c>
      <c r="I562" s="5">
        <f t="shared" si="29"/>
        <v>0</v>
      </c>
      <c r="K562" s="33"/>
      <c r="L562" s="687">
        <v>45267</v>
      </c>
      <c r="M562" s="34">
        <f t="shared" si="27"/>
        <v>140</v>
      </c>
      <c r="N562" s="37">
        <v>0</v>
      </c>
      <c r="O562" s="35">
        <v>140</v>
      </c>
      <c r="P562" s="39">
        <v>0.4</v>
      </c>
      <c r="Q562" s="47">
        <f t="shared" si="25"/>
        <v>0</v>
      </c>
      <c r="R562" s="41"/>
      <c r="S562" s="48" t="s">
        <v>58</v>
      </c>
    </row>
    <row r="563" spans="2:19" ht="15.6" x14ac:dyDescent="0.3">
      <c r="B563" s="34">
        <f t="shared" si="30"/>
        <v>3654.4</v>
      </c>
      <c r="C563" s="35">
        <v>1610</v>
      </c>
      <c r="D563" s="34">
        <f t="shared" si="26"/>
        <v>3654.4</v>
      </c>
      <c r="E563" s="36">
        <v>45267</v>
      </c>
      <c r="F563" s="37">
        <v>3654.4</v>
      </c>
      <c r="G563" s="725">
        <v>45268</v>
      </c>
      <c r="H563" s="38">
        <f t="shared" si="28"/>
        <v>0</v>
      </c>
      <c r="I563" s="5">
        <f t="shared" si="29"/>
        <v>0</v>
      </c>
      <c r="K563" s="33"/>
      <c r="L563" s="687">
        <v>45268</v>
      </c>
      <c r="M563" s="34">
        <f t="shared" si="27"/>
        <v>140</v>
      </c>
      <c r="N563" s="37">
        <v>0</v>
      </c>
      <c r="O563" s="35">
        <v>140</v>
      </c>
      <c r="P563" s="39">
        <v>0.4</v>
      </c>
      <c r="Q563" s="47">
        <f t="shared" si="25"/>
        <v>0</v>
      </c>
      <c r="R563" s="41"/>
      <c r="S563" s="48" t="s">
        <v>59</v>
      </c>
    </row>
    <row r="564" spans="2:19" ht="15.6" x14ac:dyDescent="0.3">
      <c r="B564" s="34">
        <f t="shared" si="30"/>
        <v>3654.4</v>
      </c>
      <c r="C564" s="35">
        <v>1610</v>
      </c>
      <c r="D564" s="34">
        <f t="shared" si="26"/>
        <v>3654.4</v>
      </c>
      <c r="E564" s="36">
        <v>45268</v>
      </c>
      <c r="F564" s="37">
        <v>3654.4</v>
      </c>
      <c r="G564" s="725">
        <v>45269</v>
      </c>
      <c r="H564" s="38">
        <f t="shared" si="28"/>
        <v>0</v>
      </c>
      <c r="I564" s="5">
        <f t="shared" si="29"/>
        <v>0</v>
      </c>
      <c r="K564" s="33"/>
      <c r="L564" s="687">
        <v>45269</v>
      </c>
      <c r="M564" s="34">
        <f t="shared" si="27"/>
        <v>140</v>
      </c>
      <c r="N564" s="37">
        <v>0</v>
      </c>
      <c r="O564" s="35">
        <v>140</v>
      </c>
      <c r="P564" s="39">
        <v>0.4</v>
      </c>
      <c r="Q564" s="47">
        <f t="shared" si="25"/>
        <v>0</v>
      </c>
      <c r="R564" s="41"/>
    </row>
    <row r="565" spans="2:19" ht="15.6" x14ac:dyDescent="0.3">
      <c r="B565" s="34">
        <f t="shared" si="30"/>
        <v>3654.4</v>
      </c>
      <c r="C565" s="35">
        <v>1610</v>
      </c>
      <c r="D565" s="34">
        <f t="shared" si="26"/>
        <v>3654.4</v>
      </c>
      <c r="E565" s="36">
        <v>45269</v>
      </c>
      <c r="F565" s="37">
        <v>3654.4</v>
      </c>
      <c r="G565" s="725">
        <v>45270</v>
      </c>
      <c r="H565" s="38">
        <f t="shared" si="28"/>
        <v>0</v>
      </c>
      <c r="I565" s="183">
        <f t="shared" si="29"/>
        <v>1</v>
      </c>
      <c r="K565" s="33"/>
      <c r="L565" s="687">
        <v>45270</v>
      </c>
      <c r="M565" s="34">
        <f t="shared" si="27"/>
        <v>140</v>
      </c>
      <c r="N565" s="37">
        <v>0</v>
      </c>
      <c r="O565" s="35">
        <v>140</v>
      </c>
      <c r="P565" s="39">
        <v>0.4</v>
      </c>
      <c r="Q565" s="47">
        <f t="shared" si="25"/>
        <v>0</v>
      </c>
      <c r="R565" s="41"/>
    </row>
    <row r="566" spans="2:19" ht="15.6" x14ac:dyDescent="0.3">
      <c r="B566" s="34">
        <f t="shared" si="30"/>
        <v>3654.4</v>
      </c>
      <c r="C566" s="35">
        <v>1611</v>
      </c>
      <c r="D566" s="34">
        <f t="shared" si="26"/>
        <v>3654.4</v>
      </c>
      <c r="E566" s="36">
        <v>45270</v>
      </c>
      <c r="F566" s="37">
        <v>3654.4</v>
      </c>
      <c r="G566" s="725">
        <v>45271</v>
      </c>
      <c r="H566" s="38">
        <f t="shared" si="28"/>
        <v>0</v>
      </c>
      <c r="I566" s="5">
        <f t="shared" si="29"/>
        <v>2</v>
      </c>
      <c r="K566" s="33"/>
      <c r="L566" s="687">
        <v>45271</v>
      </c>
      <c r="M566" s="34">
        <f t="shared" si="27"/>
        <v>140</v>
      </c>
      <c r="N566" s="37">
        <v>0</v>
      </c>
      <c r="O566" s="35">
        <v>98</v>
      </c>
      <c r="P566" s="39">
        <v>0.28000000000000003</v>
      </c>
      <c r="Q566" s="47">
        <f t="shared" si="25"/>
        <v>42</v>
      </c>
      <c r="R566" s="41"/>
    </row>
    <row r="567" spans="2:19" ht="15.6" x14ac:dyDescent="0.3">
      <c r="B567" s="34">
        <f t="shared" si="30"/>
        <v>3654.4</v>
      </c>
      <c r="C567" s="35">
        <v>1613</v>
      </c>
      <c r="D567" s="34">
        <f t="shared" si="26"/>
        <v>3654.4</v>
      </c>
      <c r="E567" s="36">
        <v>45271</v>
      </c>
      <c r="F567" s="37">
        <v>3657.1</v>
      </c>
      <c r="G567" s="725">
        <v>45272</v>
      </c>
      <c r="H567" s="38">
        <f t="shared" si="28"/>
        <v>2.6999999999998181</v>
      </c>
      <c r="I567" s="183">
        <f t="shared" si="29"/>
        <v>4</v>
      </c>
      <c r="K567" s="33"/>
      <c r="L567" s="687">
        <v>45272</v>
      </c>
      <c r="M567" s="34">
        <f t="shared" si="27"/>
        <v>98</v>
      </c>
      <c r="N567" s="37">
        <v>0</v>
      </c>
      <c r="O567" s="35">
        <v>7</v>
      </c>
      <c r="P567" s="39">
        <v>0.02</v>
      </c>
      <c r="Q567" s="47">
        <f t="shared" si="25"/>
        <v>91</v>
      </c>
      <c r="R567" s="41"/>
      <c r="S567" s="48" t="s">
        <v>60</v>
      </c>
    </row>
    <row r="568" spans="2:19" ht="15.6" x14ac:dyDescent="0.3">
      <c r="B568" s="34">
        <f t="shared" si="30"/>
        <v>3657.1</v>
      </c>
      <c r="C568" s="35">
        <v>1617</v>
      </c>
      <c r="D568" s="34">
        <f t="shared" si="26"/>
        <v>3657.1</v>
      </c>
      <c r="E568" s="36">
        <v>45272</v>
      </c>
      <c r="F568" s="37">
        <v>3660.6</v>
      </c>
      <c r="G568" s="725">
        <v>45273</v>
      </c>
      <c r="H568" s="38">
        <f t="shared" si="28"/>
        <v>3.5</v>
      </c>
      <c r="I568" s="5">
        <f t="shared" si="29"/>
        <v>0</v>
      </c>
      <c r="K568" s="33"/>
      <c r="L568" s="687">
        <v>45273</v>
      </c>
      <c r="M568" s="34">
        <f t="shared" si="27"/>
        <v>7</v>
      </c>
      <c r="N568" s="37">
        <v>0</v>
      </c>
      <c r="O568" s="35">
        <v>7</v>
      </c>
      <c r="P568" s="39">
        <v>0.02</v>
      </c>
      <c r="Q568" s="47">
        <f t="shared" si="25"/>
        <v>0</v>
      </c>
      <c r="R568" s="41"/>
    </row>
    <row r="569" spans="2:19" ht="15.6" x14ac:dyDescent="0.3">
      <c r="B569" s="34">
        <f t="shared" si="30"/>
        <v>3660.6</v>
      </c>
      <c r="C569" s="35">
        <v>1617</v>
      </c>
      <c r="D569" s="34">
        <f t="shared" si="26"/>
        <v>3660.6</v>
      </c>
      <c r="E569" s="36">
        <v>45273</v>
      </c>
      <c r="F569" s="37">
        <v>3660.6</v>
      </c>
      <c r="G569" s="725">
        <v>45274</v>
      </c>
      <c r="H569" s="38">
        <f t="shared" si="28"/>
        <v>0</v>
      </c>
      <c r="I569" s="183">
        <f t="shared" si="29"/>
        <v>1</v>
      </c>
      <c r="K569" s="33"/>
      <c r="L569" s="687">
        <v>45274</v>
      </c>
      <c r="M569" s="34">
        <f t="shared" si="27"/>
        <v>7</v>
      </c>
      <c r="N569" s="37">
        <v>0</v>
      </c>
      <c r="O569" s="35">
        <v>7</v>
      </c>
      <c r="P569" s="39">
        <v>0.02</v>
      </c>
      <c r="Q569" s="47">
        <f t="shared" si="25"/>
        <v>0</v>
      </c>
      <c r="R569" s="41"/>
      <c r="S569" s="48" t="s">
        <v>61</v>
      </c>
    </row>
    <row r="570" spans="2:19" ht="15.6" x14ac:dyDescent="0.3">
      <c r="B570" s="34">
        <f t="shared" si="30"/>
        <v>3660.6</v>
      </c>
      <c r="C570" s="35">
        <v>1618</v>
      </c>
      <c r="D570" s="34">
        <f t="shared" si="26"/>
        <v>3660.6</v>
      </c>
      <c r="E570" s="36">
        <v>45274</v>
      </c>
      <c r="F570" s="37">
        <v>3660.7</v>
      </c>
      <c r="G570" s="725">
        <v>45275</v>
      </c>
      <c r="H570" s="38">
        <f t="shared" si="28"/>
        <v>9.9999999999909051E-2</v>
      </c>
      <c r="I570" s="5">
        <f t="shared" si="29"/>
        <v>0</v>
      </c>
      <c r="K570" s="33"/>
      <c r="L570" s="687">
        <v>45275</v>
      </c>
      <c r="M570" s="34">
        <f t="shared" si="27"/>
        <v>7</v>
      </c>
      <c r="N570" s="37">
        <v>0</v>
      </c>
      <c r="O570" s="35">
        <v>7</v>
      </c>
      <c r="P570" s="39">
        <v>0.02</v>
      </c>
      <c r="Q570" s="47">
        <f t="shared" si="25"/>
        <v>0</v>
      </c>
      <c r="R570" s="41"/>
    </row>
    <row r="571" spans="2:19" ht="15.6" x14ac:dyDescent="0.3">
      <c r="B571" s="34">
        <f t="shared" si="30"/>
        <v>3660.7</v>
      </c>
      <c r="C571" s="35">
        <v>1618</v>
      </c>
      <c r="D571" s="34">
        <f t="shared" si="26"/>
        <v>3660.7</v>
      </c>
      <c r="E571" s="36">
        <v>45275</v>
      </c>
      <c r="F571" s="37">
        <v>3660.7</v>
      </c>
      <c r="G571" s="725">
        <v>45276</v>
      </c>
      <c r="H571" s="38">
        <f t="shared" si="28"/>
        <v>0</v>
      </c>
      <c r="I571" s="183">
        <f t="shared" si="29"/>
        <v>0</v>
      </c>
      <c r="K571" s="33"/>
      <c r="L571" s="687">
        <v>45276</v>
      </c>
      <c r="M571" s="34">
        <f t="shared" si="27"/>
        <v>7</v>
      </c>
      <c r="N571" s="37">
        <v>0</v>
      </c>
      <c r="O571" s="35">
        <v>7</v>
      </c>
      <c r="P571" s="39">
        <v>0.02</v>
      </c>
      <c r="Q571" s="47">
        <f t="shared" si="25"/>
        <v>0</v>
      </c>
      <c r="R571" s="41"/>
    </row>
    <row r="572" spans="2:19" ht="15.6" x14ac:dyDescent="0.3">
      <c r="B572" s="34">
        <f t="shared" si="30"/>
        <v>3660.7</v>
      </c>
      <c r="C572" s="35">
        <v>1618</v>
      </c>
      <c r="D572" s="34">
        <f t="shared" si="26"/>
        <v>3660.7</v>
      </c>
      <c r="E572" s="36">
        <v>45276</v>
      </c>
      <c r="F572" s="37">
        <v>3660.7</v>
      </c>
      <c r="G572" s="725">
        <v>45277</v>
      </c>
      <c r="H572" s="38">
        <f t="shared" si="28"/>
        <v>0</v>
      </c>
      <c r="I572" s="5">
        <f t="shared" si="29"/>
        <v>0</v>
      </c>
      <c r="K572" s="33"/>
      <c r="L572" s="687">
        <v>45277</v>
      </c>
      <c r="M572" s="34">
        <f t="shared" si="27"/>
        <v>7</v>
      </c>
      <c r="N572" s="37">
        <v>0</v>
      </c>
      <c r="O572" s="35">
        <v>7</v>
      </c>
      <c r="P572" s="39">
        <v>0.02</v>
      </c>
      <c r="Q572" s="47">
        <f t="shared" si="25"/>
        <v>0</v>
      </c>
      <c r="R572" s="41"/>
    </row>
    <row r="573" spans="2:19" ht="15.6" x14ac:dyDescent="0.3">
      <c r="B573" s="34">
        <f t="shared" si="30"/>
        <v>3660.7</v>
      </c>
      <c r="C573" s="35">
        <v>1618</v>
      </c>
      <c r="D573" s="34">
        <f t="shared" si="26"/>
        <v>3660.7</v>
      </c>
      <c r="E573" s="36">
        <v>45277</v>
      </c>
      <c r="F573" s="37">
        <v>3660.7</v>
      </c>
      <c r="G573" s="725">
        <v>45278</v>
      </c>
      <c r="H573" s="38">
        <f t="shared" si="28"/>
        <v>0</v>
      </c>
      <c r="I573" s="183">
        <f t="shared" si="29"/>
        <v>0</v>
      </c>
      <c r="K573" s="33"/>
      <c r="L573" s="687">
        <v>45278</v>
      </c>
      <c r="M573" s="34">
        <f t="shared" si="27"/>
        <v>7</v>
      </c>
      <c r="N573" s="37">
        <v>0</v>
      </c>
      <c r="O573" s="35">
        <v>7</v>
      </c>
      <c r="P573" s="39">
        <v>0.02</v>
      </c>
      <c r="Q573" s="47">
        <f t="shared" si="25"/>
        <v>0</v>
      </c>
      <c r="R573" s="41"/>
    </row>
    <row r="574" spans="2:19" ht="15.6" x14ac:dyDescent="0.3">
      <c r="B574" s="34">
        <f t="shared" si="30"/>
        <v>3660.7</v>
      </c>
      <c r="C574" s="35">
        <v>1618</v>
      </c>
      <c r="D574" s="34">
        <f t="shared" si="26"/>
        <v>3660.7</v>
      </c>
      <c r="E574" s="36">
        <v>45278</v>
      </c>
      <c r="F574" s="37">
        <v>3660.7</v>
      </c>
      <c r="G574" s="725">
        <v>45279</v>
      </c>
      <c r="H574" s="38">
        <f t="shared" si="28"/>
        <v>0</v>
      </c>
      <c r="I574" s="5">
        <f t="shared" si="29"/>
        <v>0</v>
      </c>
      <c r="K574" s="33"/>
      <c r="L574" s="687">
        <v>45279</v>
      </c>
      <c r="M574" s="34">
        <f t="shared" si="27"/>
        <v>7</v>
      </c>
      <c r="N574" s="37">
        <v>0</v>
      </c>
      <c r="O574" s="35">
        <v>7</v>
      </c>
      <c r="P574" s="39">
        <v>0.02</v>
      </c>
      <c r="Q574" s="47">
        <f t="shared" si="25"/>
        <v>0</v>
      </c>
      <c r="R574" s="41"/>
    </row>
    <row r="575" spans="2:19" ht="15.6" x14ac:dyDescent="0.3">
      <c r="B575" s="34">
        <f t="shared" si="30"/>
        <v>3660.7</v>
      </c>
      <c r="C575" s="35">
        <v>1618</v>
      </c>
      <c r="D575" s="34">
        <f t="shared" si="26"/>
        <v>3660.7</v>
      </c>
      <c r="E575" s="36">
        <v>45279</v>
      </c>
      <c r="F575" s="37">
        <v>3660.7</v>
      </c>
      <c r="G575" s="725">
        <v>45280</v>
      </c>
      <c r="H575" s="38">
        <f t="shared" si="28"/>
        <v>0</v>
      </c>
      <c r="I575" s="183">
        <f t="shared" si="29"/>
        <v>0</v>
      </c>
      <c r="K575" s="33"/>
      <c r="L575" s="687">
        <v>45280</v>
      </c>
      <c r="M575" s="34">
        <f t="shared" si="27"/>
        <v>7</v>
      </c>
      <c r="N575" s="37">
        <v>0</v>
      </c>
      <c r="O575" s="35">
        <v>7</v>
      </c>
      <c r="P575" s="39">
        <v>0.02</v>
      </c>
      <c r="Q575" s="47">
        <f t="shared" si="25"/>
        <v>0</v>
      </c>
      <c r="R575" s="41"/>
    </row>
    <row r="576" spans="2:19" ht="15.6" x14ac:dyDescent="0.3">
      <c r="B576" s="34">
        <f t="shared" si="30"/>
        <v>3660.7</v>
      </c>
      <c r="C576" s="35">
        <v>1618</v>
      </c>
      <c r="D576" s="34">
        <f t="shared" si="26"/>
        <v>3660.7</v>
      </c>
      <c r="E576" s="36">
        <v>45280</v>
      </c>
      <c r="F576" s="37">
        <v>3660.7</v>
      </c>
      <c r="G576" s="725">
        <v>45281</v>
      </c>
      <c r="H576" s="38">
        <f t="shared" si="28"/>
        <v>0</v>
      </c>
      <c r="I576" s="5">
        <f t="shared" si="29"/>
        <v>0</v>
      </c>
      <c r="K576" s="33"/>
      <c r="L576" s="687">
        <v>45281</v>
      </c>
      <c r="M576" s="34">
        <f t="shared" si="27"/>
        <v>7</v>
      </c>
      <c r="N576" s="37">
        <v>0</v>
      </c>
      <c r="O576" s="35">
        <v>7</v>
      </c>
      <c r="P576" s="39">
        <v>0.02</v>
      </c>
      <c r="Q576" s="47">
        <f t="shared" si="25"/>
        <v>0</v>
      </c>
      <c r="R576" s="41"/>
    </row>
    <row r="577" spans="2:20" ht="15.6" x14ac:dyDescent="0.3">
      <c r="B577" s="34">
        <f t="shared" si="30"/>
        <v>3660.7</v>
      </c>
      <c r="C577" s="35">
        <v>1618</v>
      </c>
      <c r="D577" s="34">
        <f t="shared" si="26"/>
        <v>3660.7</v>
      </c>
      <c r="E577" s="36">
        <v>45281</v>
      </c>
      <c r="F577" s="37">
        <v>3660.7</v>
      </c>
      <c r="G577" s="725">
        <v>45282</v>
      </c>
      <c r="H577" s="38">
        <f t="shared" si="28"/>
        <v>0</v>
      </c>
      <c r="I577" s="183">
        <f t="shared" si="29"/>
        <v>0</v>
      </c>
      <c r="K577" s="33"/>
      <c r="L577" s="687">
        <v>45282</v>
      </c>
      <c r="M577" s="34">
        <f t="shared" si="27"/>
        <v>7</v>
      </c>
      <c r="N577" s="37">
        <v>0</v>
      </c>
      <c r="O577" s="35">
        <v>7</v>
      </c>
      <c r="P577" s="39">
        <v>0.02</v>
      </c>
      <c r="Q577" s="47">
        <f t="shared" si="25"/>
        <v>0</v>
      </c>
      <c r="R577" s="41"/>
    </row>
    <row r="578" spans="2:20" ht="15.6" x14ac:dyDescent="0.3">
      <c r="B578" s="34">
        <f t="shared" si="30"/>
        <v>3660.7</v>
      </c>
      <c r="C578" s="35">
        <v>1618</v>
      </c>
      <c r="D578" s="34">
        <f t="shared" si="26"/>
        <v>3660.7</v>
      </c>
      <c r="E578" s="36">
        <v>45282</v>
      </c>
      <c r="F578" s="37">
        <v>3660.7</v>
      </c>
      <c r="G578" s="725">
        <v>45283</v>
      </c>
      <c r="H578" s="38">
        <f t="shared" si="28"/>
        <v>0</v>
      </c>
      <c r="I578" s="5">
        <f t="shared" si="29"/>
        <v>0</v>
      </c>
      <c r="K578" s="33"/>
      <c r="L578" s="687">
        <v>45283</v>
      </c>
      <c r="M578" s="34">
        <f t="shared" si="27"/>
        <v>7</v>
      </c>
      <c r="N578" s="37">
        <v>0</v>
      </c>
      <c r="O578" s="35">
        <v>7</v>
      </c>
      <c r="P578" s="39">
        <v>0.02</v>
      </c>
      <c r="Q578" s="47">
        <f t="shared" si="25"/>
        <v>0</v>
      </c>
      <c r="R578" s="41"/>
      <c r="S578" s="48" t="s">
        <v>62</v>
      </c>
    </row>
    <row r="579" spans="2:20" ht="15.6" x14ac:dyDescent="0.3">
      <c r="B579" s="34">
        <f t="shared" si="30"/>
        <v>3660.7</v>
      </c>
      <c r="C579" s="35">
        <v>1618</v>
      </c>
      <c r="D579" s="34">
        <f t="shared" si="26"/>
        <v>3660.7</v>
      </c>
      <c r="E579" s="36">
        <v>45283</v>
      </c>
      <c r="F579" s="37">
        <v>3660.7</v>
      </c>
      <c r="G579" s="725">
        <v>45284</v>
      </c>
      <c r="H579" s="38">
        <f t="shared" si="28"/>
        <v>0</v>
      </c>
      <c r="I579" s="183">
        <f t="shared" si="29"/>
        <v>1</v>
      </c>
      <c r="K579" s="33"/>
      <c r="L579" s="687">
        <v>45284</v>
      </c>
      <c r="M579" s="34">
        <f t="shared" si="27"/>
        <v>7</v>
      </c>
      <c r="N579" s="37">
        <v>0</v>
      </c>
      <c r="O579" s="35">
        <v>7</v>
      </c>
      <c r="P579" s="39">
        <v>0.02</v>
      </c>
      <c r="Q579" s="47">
        <f t="shared" si="25"/>
        <v>0</v>
      </c>
      <c r="R579" s="41"/>
    </row>
    <row r="580" spans="2:20" ht="15.6" x14ac:dyDescent="0.3">
      <c r="B580" s="34">
        <f t="shared" si="30"/>
        <v>3660.7</v>
      </c>
      <c r="C580" s="35">
        <v>1619</v>
      </c>
      <c r="D580" s="34">
        <f t="shared" si="26"/>
        <v>3660.7</v>
      </c>
      <c r="E580" s="36">
        <v>45284</v>
      </c>
      <c r="F580" s="37">
        <v>3660.7</v>
      </c>
      <c r="G580" s="725">
        <v>45285</v>
      </c>
      <c r="H580" s="38">
        <f t="shared" si="28"/>
        <v>0</v>
      </c>
      <c r="I580" s="5">
        <f t="shared" si="29"/>
        <v>1</v>
      </c>
      <c r="K580" s="33"/>
      <c r="L580" s="687">
        <v>45285</v>
      </c>
      <c r="M580" s="34">
        <f t="shared" si="27"/>
        <v>7</v>
      </c>
      <c r="N580" s="37">
        <v>0</v>
      </c>
      <c r="O580" s="35">
        <v>7</v>
      </c>
      <c r="P580" s="39">
        <v>0.02</v>
      </c>
      <c r="Q580" s="47">
        <f t="shared" si="25"/>
        <v>0</v>
      </c>
      <c r="R580" s="41"/>
    </row>
    <row r="581" spans="2:20" ht="15.6" x14ac:dyDescent="0.3">
      <c r="B581" s="34">
        <f t="shared" si="30"/>
        <v>3660.7</v>
      </c>
      <c r="C581" s="35">
        <v>1620</v>
      </c>
      <c r="D581" s="34">
        <f t="shared" si="26"/>
        <v>3660.7</v>
      </c>
      <c r="E581" s="36">
        <v>45285</v>
      </c>
      <c r="F581" s="37">
        <v>3660.7</v>
      </c>
      <c r="G581" s="725">
        <v>45286</v>
      </c>
      <c r="H581" s="38">
        <f t="shared" si="28"/>
        <v>0</v>
      </c>
      <c r="I581" s="183">
        <f t="shared" si="29"/>
        <v>0</v>
      </c>
      <c r="K581" s="33"/>
      <c r="L581" s="687">
        <v>45286</v>
      </c>
      <c r="M581" s="34">
        <f t="shared" si="27"/>
        <v>7</v>
      </c>
      <c r="N581" s="37">
        <v>0</v>
      </c>
      <c r="O581" s="35">
        <v>7</v>
      </c>
      <c r="P581" s="39">
        <v>0.02</v>
      </c>
      <c r="Q581" s="47">
        <f t="shared" si="25"/>
        <v>0</v>
      </c>
      <c r="R581" s="41"/>
    </row>
    <row r="582" spans="2:20" ht="15.6" x14ac:dyDescent="0.3">
      <c r="B582" s="34">
        <f t="shared" si="30"/>
        <v>3660.7</v>
      </c>
      <c r="C582" s="35">
        <v>1620</v>
      </c>
      <c r="D582" s="34">
        <f t="shared" si="26"/>
        <v>3660.7</v>
      </c>
      <c r="E582" s="36">
        <v>45286</v>
      </c>
      <c r="F582" s="37">
        <v>3660.7</v>
      </c>
      <c r="G582" s="725">
        <v>45287</v>
      </c>
      <c r="H582" s="38">
        <f t="shared" si="28"/>
        <v>0</v>
      </c>
      <c r="I582" s="5">
        <f t="shared" si="29"/>
        <v>2</v>
      </c>
      <c r="K582" s="33"/>
      <c r="L582" s="687">
        <v>45287</v>
      </c>
      <c r="M582" s="34">
        <f t="shared" si="27"/>
        <v>7</v>
      </c>
      <c r="N582" s="37">
        <v>30</v>
      </c>
      <c r="O582" s="35">
        <v>0</v>
      </c>
      <c r="P582" s="39">
        <v>0</v>
      </c>
      <c r="Q582" s="47">
        <f t="shared" si="25"/>
        <v>37</v>
      </c>
      <c r="R582" s="41"/>
      <c r="S582" s="48" t="s">
        <v>63</v>
      </c>
      <c r="T582" s="48" t="s">
        <v>58</v>
      </c>
    </row>
    <row r="583" spans="2:20" ht="15.6" x14ac:dyDescent="0.3">
      <c r="B583" s="34">
        <f t="shared" si="30"/>
        <v>3660.7</v>
      </c>
      <c r="C583" s="35">
        <v>1622</v>
      </c>
      <c r="D583" s="34">
        <f t="shared" si="26"/>
        <v>3660.7</v>
      </c>
      <c r="E583" s="36">
        <v>45287</v>
      </c>
      <c r="F583" s="37">
        <v>3670.2</v>
      </c>
      <c r="G583" s="725">
        <v>45288</v>
      </c>
      <c r="H583" s="38">
        <f t="shared" si="28"/>
        <v>9.5</v>
      </c>
      <c r="I583" s="183">
        <f t="shared" si="29"/>
        <v>2</v>
      </c>
      <c r="K583" s="33"/>
      <c r="L583" s="687">
        <v>45288</v>
      </c>
      <c r="M583" s="34">
        <f t="shared" si="27"/>
        <v>0</v>
      </c>
      <c r="N583" s="37">
        <v>330</v>
      </c>
      <c r="O583" s="35">
        <v>269.5</v>
      </c>
      <c r="P583" s="39">
        <v>0.77</v>
      </c>
      <c r="Q583" s="47">
        <f t="shared" si="25"/>
        <v>60.5</v>
      </c>
      <c r="R583" s="41"/>
      <c r="S583" s="48" t="s">
        <v>64</v>
      </c>
    </row>
    <row r="584" spans="2:20" ht="15.6" x14ac:dyDescent="0.3">
      <c r="B584" s="34">
        <f t="shared" si="30"/>
        <v>3670.2</v>
      </c>
      <c r="C584" s="35">
        <v>1624</v>
      </c>
      <c r="D584" s="34">
        <f t="shared" si="26"/>
        <v>3670.2</v>
      </c>
      <c r="E584" s="36">
        <v>45288</v>
      </c>
      <c r="F584" s="37">
        <v>3675.3</v>
      </c>
      <c r="G584" s="725">
        <v>45289</v>
      </c>
      <c r="H584" s="38">
        <f t="shared" si="28"/>
        <v>5.1000000000003638</v>
      </c>
      <c r="I584" s="5">
        <f t="shared" si="29"/>
        <v>1</v>
      </c>
      <c r="K584" s="33"/>
      <c r="L584" s="687">
        <v>45289</v>
      </c>
      <c r="M584" s="34">
        <f t="shared" si="27"/>
        <v>269.5</v>
      </c>
      <c r="N584" s="37">
        <v>0</v>
      </c>
      <c r="O584" s="35">
        <v>269.5</v>
      </c>
      <c r="P584" s="39">
        <v>0.77</v>
      </c>
      <c r="Q584" s="47">
        <f t="shared" si="25"/>
        <v>0</v>
      </c>
      <c r="R584" s="41"/>
    </row>
    <row r="585" spans="2:20" ht="15.6" x14ac:dyDescent="0.3">
      <c r="B585" s="34">
        <f t="shared" si="30"/>
        <v>3675.3</v>
      </c>
      <c r="C585" s="35">
        <v>1625</v>
      </c>
      <c r="D585" s="34">
        <f t="shared" si="26"/>
        <v>3675.3</v>
      </c>
      <c r="E585" s="36">
        <v>45289</v>
      </c>
      <c r="F585" s="37">
        <v>3675.9</v>
      </c>
      <c r="G585" s="725">
        <v>45290</v>
      </c>
      <c r="H585" s="38">
        <f t="shared" si="28"/>
        <v>0.59999999999990905</v>
      </c>
      <c r="I585" s="183">
        <f t="shared" si="29"/>
        <v>2</v>
      </c>
      <c r="K585" s="33"/>
      <c r="L585" s="687">
        <v>45290</v>
      </c>
      <c r="M585" s="34">
        <f t="shared" si="27"/>
        <v>269.5</v>
      </c>
      <c r="N585" s="37">
        <v>0</v>
      </c>
      <c r="O585" s="35">
        <v>311.5</v>
      </c>
      <c r="P585" s="39">
        <v>0.89</v>
      </c>
      <c r="Q585" s="47">
        <v>0</v>
      </c>
      <c r="R585" s="41"/>
      <c r="S585" s="48" t="s">
        <v>182</v>
      </c>
    </row>
    <row r="586" spans="2:20" ht="15.6" x14ac:dyDescent="0.3">
      <c r="B586" s="34">
        <f t="shared" si="30"/>
        <v>3675.9</v>
      </c>
      <c r="C586" s="35">
        <v>1627</v>
      </c>
      <c r="D586" s="34">
        <f t="shared" si="26"/>
        <v>3675.9</v>
      </c>
      <c r="E586" s="36">
        <v>45290</v>
      </c>
      <c r="F586" s="37">
        <v>3676.8</v>
      </c>
      <c r="G586" s="725">
        <v>45291</v>
      </c>
      <c r="H586" s="38">
        <f t="shared" si="28"/>
        <v>0.90000000000009095</v>
      </c>
      <c r="I586" s="5">
        <f t="shared" si="29"/>
        <v>2</v>
      </c>
      <c r="K586" s="33"/>
      <c r="L586" s="687">
        <v>45291</v>
      </c>
      <c r="M586" s="34">
        <f t="shared" si="27"/>
        <v>311.5</v>
      </c>
      <c r="N586" s="37">
        <v>0</v>
      </c>
      <c r="O586" s="35">
        <v>220.5</v>
      </c>
      <c r="P586" s="39">
        <v>0.63</v>
      </c>
      <c r="Q586" s="47">
        <f t="shared" ref="Q586:Q601" si="31">(M586+N586)-O586</f>
        <v>91</v>
      </c>
      <c r="R586" s="41"/>
    </row>
    <row r="587" spans="2:20" ht="15.6" x14ac:dyDescent="0.3">
      <c r="B587" s="34">
        <f t="shared" si="30"/>
        <v>3676.8</v>
      </c>
      <c r="C587" s="35">
        <v>1629</v>
      </c>
      <c r="D587" s="34">
        <f t="shared" si="26"/>
        <v>3676.8</v>
      </c>
      <c r="E587" s="36">
        <v>45291</v>
      </c>
      <c r="F587" s="37">
        <v>3678.6</v>
      </c>
      <c r="G587" s="725">
        <v>45292</v>
      </c>
      <c r="H587" s="38">
        <f t="shared" si="28"/>
        <v>1.7999999999997272</v>
      </c>
      <c r="I587" s="183">
        <f t="shared" si="29"/>
        <v>2</v>
      </c>
      <c r="K587" s="33"/>
      <c r="L587" s="687">
        <v>45292</v>
      </c>
      <c r="M587" s="34">
        <f t="shared" si="27"/>
        <v>220.5</v>
      </c>
      <c r="N587" s="37">
        <v>0</v>
      </c>
      <c r="O587" s="35">
        <v>161</v>
      </c>
      <c r="P587" s="39">
        <v>0.46</v>
      </c>
      <c r="Q587" s="47">
        <f t="shared" si="31"/>
        <v>59.5</v>
      </c>
      <c r="R587" s="41"/>
      <c r="S587" s="147">
        <f>SUM(Q587:Q617)</f>
        <v>1130</v>
      </c>
    </row>
    <row r="588" spans="2:20" ht="15.6" x14ac:dyDescent="0.3">
      <c r="B588" s="34">
        <f t="shared" si="30"/>
        <v>3678.6</v>
      </c>
      <c r="C588" s="35">
        <v>1631</v>
      </c>
      <c r="D588" s="34">
        <f t="shared" si="26"/>
        <v>3678.6</v>
      </c>
      <c r="E588" s="36">
        <v>45292</v>
      </c>
      <c r="F588" s="37">
        <v>3685.8</v>
      </c>
      <c r="G588" s="725">
        <v>45293</v>
      </c>
      <c r="H588" s="38">
        <f t="shared" si="28"/>
        <v>7.2000000000002728</v>
      </c>
      <c r="I588" s="5">
        <f t="shared" si="29"/>
        <v>4</v>
      </c>
      <c r="J588" s="48">
        <f>SUM(H588:H618)</f>
        <v>91.700000000000273</v>
      </c>
      <c r="K588" s="33"/>
      <c r="L588" s="687">
        <v>45293</v>
      </c>
      <c r="M588" s="34">
        <f t="shared" si="27"/>
        <v>161</v>
      </c>
      <c r="N588" s="37">
        <v>0</v>
      </c>
      <c r="O588" s="35">
        <v>150.5</v>
      </c>
      <c r="P588" s="39">
        <v>0.43</v>
      </c>
      <c r="Q588" s="47">
        <f t="shared" si="31"/>
        <v>10.5</v>
      </c>
      <c r="R588" s="41"/>
      <c r="T588" s="48">
        <f>SUM(H588:H618)</f>
        <v>91.700000000000273</v>
      </c>
    </row>
    <row r="589" spans="2:20" ht="15.6" x14ac:dyDescent="0.3">
      <c r="B589" s="34">
        <f t="shared" si="30"/>
        <v>3685.8</v>
      </c>
      <c r="C589" s="35">
        <v>1635</v>
      </c>
      <c r="D589" s="34">
        <f t="shared" si="26"/>
        <v>3685.8</v>
      </c>
      <c r="E589" s="36">
        <v>45293</v>
      </c>
      <c r="F589" s="37">
        <v>3689.1</v>
      </c>
      <c r="G589" s="725">
        <v>45294</v>
      </c>
      <c r="H589" s="38">
        <f t="shared" si="28"/>
        <v>3.2999999999997272</v>
      </c>
      <c r="I589" s="183">
        <f t="shared" si="29"/>
        <v>5</v>
      </c>
      <c r="K589" s="33"/>
      <c r="L589" s="687">
        <v>45294</v>
      </c>
      <c r="M589" s="34">
        <f t="shared" si="27"/>
        <v>150.5</v>
      </c>
      <c r="N589" s="37">
        <v>0</v>
      </c>
      <c r="O589" s="35">
        <v>10.5</v>
      </c>
      <c r="P589" s="39">
        <v>0.03</v>
      </c>
      <c r="Q589" s="47">
        <f t="shared" si="31"/>
        <v>140</v>
      </c>
      <c r="R589" s="41"/>
    </row>
    <row r="590" spans="2:20" ht="15.6" x14ac:dyDescent="0.3">
      <c r="B590" s="34">
        <f t="shared" si="30"/>
        <v>3689.1</v>
      </c>
      <c r="C590" s="35">
        <v>1640</v>
      </c>
      <c r="D590" s="34">
        <f t="shared" si="26"/>
        <v>3689.1</v>
      </c>
      <c r="E590" s="36">
        <v>45294</v>
      </c>
      <c r="F590" s="37">
        <v>3693.4</v>
      </c>
      <c r="G590" s="725">
        <v>45295</v>
      </c>
      <c r="H590" s="38">
        <f t="shared" si="28"/>
        <v>4.3000000000001819</v>
      </c>
      <c r="I590" s="5">
        <f t="shared" si="29"/>
        <v>2</v>
      </c>
      <c r="K590" s="33"/>
      <c r="L590" s="687">
        <v>45295</v>
      </c>
      <c r="M590" s="34">
        <f t="shared" si="27"/>
        <v>10.5</v>
      </c>
      <c r="N590" s="37">
        <v>0</v>
      </c>
      <c r="O590" s="35">
        <v>7</v>
      </c>
      <c r="P590" s="39">
        <v>0.02</v>
      </c>
      <c r="Q590" s="47">
        <f t="shared" si="31"/>
        <v>3.5</v>
      </c>
      <c r="R590" s="41"/>
    </row>
    <row r="591" spans="2:20" ht="15.6" x14ac:dyDescent="0.3">
      <c r="B591" s="34">
        <f t="shared" si="30"/>
        <v>3693.4</v>
      </c>
      <c r="C591" s="35">
        <v>1642</v>
      </c>
      <c r="D591" s="34">
        <f t="shared" si="26"/>
        <v>3693.4</v>
      </c>
      <c r="E591" s="36">
        <v>45295</v>
      </c>
      <c r="F591" s="37">
        <v>3703.4</v>
      </c>
      <c r="G591" s="725">
        <v>45296</v>
      </c>
      <c r="H591" s="38">
        <f t="shared" si="28"/>
        <v>10</v>
      </c>
      <c r="I591" s="183">
        <f t="shared" si="29"/>
        <v>3</v>
      </c>
      <c r="K591" s="33"/>
      <c r="L591" s="687">
        <v>45296</v>
      </c>
      <c r="M591" s="34">
        <f t="shared" si="27"/>
        <v>7</v>
      </c>
      <c r="N591" s="37">
        <v>230</v>
      </c>
      <c r="O591" s="35">
        <v>147</v>
      </c>
      <c r="P591" s="39">
        <v>0.42</v>
      </c>
      <c r="Q591" s="47">
        <f t="shared" si="31"/>
        <v>90</v>
      </c>
      <c r="R591" s="41"/>
      <c r="S591" s="48" t="s">
        <v>183</v>
      </c>
    </row>
    <row r="592" spans="2:20" ht="15.6" x14ac:dyDescent="0.3">
      <c r="B592" s="34">
        <f t="shared" si="30"/>
        <v>3703.4</v>
      </c>
      <c r="C592" s="35">
        <v>1645</v>
      </c>
      <c r="D592" s="34">
        <f t="shared" si="26"/>
        <v>3703.4</v>
      </c>
      <c r="E592" s="36">
        <v>45296</v>
      </c>
      <c r="F592" s="37">
        <v>3707.2</v>
      </c>
      <c r="G592" s="725">
        <v>45297</v>
      </c>
      <c r="H592" s="38">
        <f t="shared" si="28"/>
        <v>3.7999999999997272</v>
      </c>
      <c r="I592" s="5">
        <f t="shared" si="29"/>
        <v>4</v>
      </c>
      <c r="K592" s="33"/>
      <c r="L592" s="687">
        <v>45297</v>
      </c>
      <c r="M592" s="34">
        <f t="shared" si="27"/>
        <v>147</v>
      </c>
      <c r="N592" s="37">
        <v>0</v>
      </c>
      <c r="O592" s="35">
        <v>84</v>
      </c>
      <c r="P592" s="39">
        <v>0.24</v>
      </c>
      <c r="Q592" s="47">
        <f t="shared" si="31"/>
        <v>63</v>
      </c>
      <c r="R592" s="41"/>
    </row>
    <row r="593" spans="2:20" ht="15.6" x14ac:dyDescent="0.3">
      <c r="B593" s="34">
        <f t="shared" si="30"/>
        <v>3707.2</v>
      </c>
      <c r="C593" s="35">
        <v>1649</v>
      </c>
      <c r="D593" s="34">
        <f t="shared" si="26"/>
        <v>3707.2</v>
      </c>
      <c r="E593" s="36">
        <v>45297</v>
      </c>
      <c r="F593" s="37">
        <v>3709.6</v>
      </c>
      <c r="G593" s="725">
        <v>45298</v>
      </c>
      <c r="H593" s="38">
        <f t="shared" si="28"/>
        <v>2.4000000000000909</v>
      </c>
      <c r="I593" s="183">
        <f t="shared" si="29"/>
        <v>0</v>
      </c>
      <c r="K593" s="33"/>
      <c r="L593" s="687">
        <v>45298</v>
      </c>
      <c r="M593" s="34">
        <f t="shared" si="27"/>
        <v>84</v>
      </c>
      <c r="N593" s="37">
        <v>0</v>
      </c>
      <c r="O593" s="35">
        <v>84</v>
      </c>
      <c r="P593" s="39">
        <v>0.24</v>
      </c>
      <c r="Q593" s="47">
        <f t="shared" si="31"/>
        <v>0</v>
      </c>
      <c r="R593" s="41"/>
    </row>
    <row r="594" spans="2:20" ht="15.6" x14ac:dyDescent="0.3">
      <c r="B594" s="34">
        <f t="shared" si="30"/>
        <v>3709.6</v>
      </c>
      <c r="C594" s="35">
        <v>1649</v>
      </c>
      <c r="D594" s="34">
        <f t="shared" si="26"/>
        <v>3709.6</v>
      </c>
      <c r="E594" s="36">
        <v>45298</v>
      </c>
      <c r="F594" s="37">
        <v>3709.6</v>
      </c>
      <c r="G594" s="725">
        <v>45299</v>
      </c>
      <c r="H594" s="38">
        <f t="shared" si="28"/>
        <v>0</v>
      </c>
      <c r="I594" s="5">
        <f t="shared" si="29"/>
        <v>0</v>
      </c>
      <c r="K594" s="33"/>
      <c r="L594" s="687">
        <v>45299</v>
      </c>
      <c r="M594" s="34">
        <f t="shared" si="27"/>
        <v>84</v>
      </c>
      <c r="N594" s="37">
        <v>270</v>
      </c>
      <c r="O594" s="35">
        <v>350</v>
      </c>
      <c r="P594" s="39">
        <v>1</v>
      </c>
      <c r="Q594" s="47">
        <f t="shared" si="31"/>
        <v>4</v>
      </c>
      <c r="R594" s="41"/>
      <c r="S594" s="48" t="s">
        <v>58</v>
      </c>
      <c r="T594" s="48" t="s">
        <v>95</v>
      </c>
    </row>
    <row r="595" spans="2:20" ht="15.6" x14ac:dyDescent="0.3">
      <c r="B595" s="34">
        <f t="shared" si="30"/>
        <v>3709.6</v>
      </c>
      <c r="C595" s="35">
        <v>1649</v>
      </c>
      <c r="D595" s="34">
        <f t="shared" si="26"/>
        <v>3709.6</v>
      </c>
      <c r="E595" s="36">
        <v>45299</v>
      </c>
      <c r="F595" s="37">
        <v>3709.6</v>
      </c>
      <c r="G595" s="725">
        <v>45300</v>
      </c>
      <c r="H595" s="38">
        <f t="shared" si="28"/>
        <v>0</v>
      </c>
      <c r="I595" s="183">
        <f t="shared" si="29"/>
        <v>3</v>
      </c>
      <c r="K595" s="33"/>
      <c r="L595" s="687">
        <v>45300</v>
      </c>
      <c r="M595" s="34">
        <f t="shared" si="27"/>
        <v>350</v>
      </c>
      <c r="N595" s="37">
        <v>0</v>
      </c>
      <c r="O595" s="35">
        <v>350</v>
      </c>
      <c r="P595" s="39">
        <v>1</v>
      </c>
      <c r="Q595" s="47">
        <f t="shared" si="31"/>
        <v>0</v>
      </c>
      <c r="R595" s="41"/>
      <c r="S595" s="48" t="s">
        <v>96</v>
      </c>
    </row>
    <row r="596" spans="2:20" ht="15.6" x14ac:dyDescent="0.3">
      <c r="B596" s="34">
        <f t="shared" si="30"/>
        <v>3709.6</v>
      </c>
      <c r="C596" s="35">
        <v>1652</v>
      </c>
      <c r="D596" s="34">
        <f t="shared" si="26"/>
        <v>3709.6</v>
      </c>
      <c r="E596" s="36">
        <v>45300</v>
      </c>
      <c r="F596" s="37">
        <v>3714.3</v>
      </c>
      <c r="G596" s="725">
        <v>45301</v>
      </c>
      <c r="H596" s="38">
        <f t="shared" si="28"/>
        <v>4.7000000000002728</v>
      </c>
      <c r="I596" s="5">
        <f t="shared" si="29"/>
        <v>3</v>
      </c>
      <c r="K596" s="33"/>
      <c r="L596" s="687">
        <v>45301</v>
      </c>
      <c r="M596" s="34">
        <f t="shared" si="27"/>
        <v>350</v>
      </c>
      <c r="N596" s="37">
        <v>0</v>
      </c>
      <c r="O596" s="35">
        <v>262.5</v>
      </c>
      <c r="P596" s="39">
        <v>0.75</v>
      </c>
      <c r="Q596" s="47">
        <f t="shared" si="31"/>
        <v>87.5</v>
      </c>
      <c r="R596" s="41"/>
      <c r="S596" s="48" t="s">
        <v>58</v>
      </c>
      <c r="T596" s="48" t="s">
        <v>184</v>
      </c>
    </row>
    <row r="597" spans="2:20" ht="15.6" x14ac:dyDescent="0.3">
      <c r="B597" s="34">
        <f t="shared" si="30"/>
        <v>3714.3</v>
      </c>
      <c r="C597" s="35">
        <v>1655</v>
      </c>
      <c r="D597" s="34">
        <f t="shared" si="26"/>
        <v>3714.3</v>
      </c>
      <c r="E597" s="36">
        <v>45301</v>
      </c>
      <c r="F597" s="37">
        <v>3715.4</v>
      </c>
      <c r="G597" s="725">
        <v>45302</v>
      </c>
      <c r="H597" s="38">
        <f t="shared" si="28"/>
        <v>1.0999999999999091</v>
      </c>
      <c r="I597" s="183">
        <f t="shared" si="29"/>
        <v>2</v>
      </c>
      <c r="K597" s="33"/>
      <c r="L597" s="687">
        <v>45302</v>
      </c>
      <c r="M597" s="34">
        <f t="shared" si="27"/>
        <v>262.5</v>
      </c>
      <c r="N597" s="37">
        <v>0</v>
      </c>
      <c r="O597" s="35">
        <v>217</v>
      </c>
      <c r="P597" s="39">
        <v>0.62</v>
      </c>
      <c r="Q597" s="47">
        <f t="shared" si="31"/>
        <v>45.5</v>
      </c>
      <c r="R597" s="41"/>
    </row>
    <row r="598" spans="2:20" ht="15.6" x14ac:dyDescent="0.3">
      <c r="B598" s="34">
        <f t="shared" si="30"/>
        <v>3715.4</v>
      </c>
      <c r="C598" s="35">
        <v>1657</v>
      </c>
      <c r="D598" s="34">
        <f t="shared" si="26"/>
        <v>3715.4</v>
      </c>
      <c r="E598" s="36">
        <v>45302</v>
      </c>
      <c r="F598" s="37">
        <v>3719.1</v>
      </c>
      <c r="G598" s="725">
        <v>45303</v>
      </c>
      <c r="H598" s="38">
        <f t="shared" si="28"/>
        <v>3.6999999999998181</v>
      </c>
      <c r="I598" s="5">
        <f t="shared" si="29"/>
        <v>1</v>
      </c>
      <c r="K598" s="33"/>
      <c r="L598" s="687">
        <v>45303</v>
      </c>
      <c r="M598" s="34">
        <f t="shared" si="27"/>
        <v>217</v>
      </c>
      <c r="N598" s="37">
        <v>0</v>
      </c>
      <c r="O598" s="35">
        <v>192.5</v>
      </c>
      <c r="P598" s="39">
        <v>0.55000000000000004</v>
      </c>
      <c r="Q598" s="47">
        <f t="shared" si="31"/>
        <v>24.5</v>
      </c>
      <c r="R598" s="41"/>
    </row>
    <row r="599" spans="2:20" ht="15.6" x14ac:dyDescent="0.3">
      <c r="B599" s="34">
        <f t="shared" si="30"/>
        <v>3719.1</v>
      </c>
      <c r="C599" s="35">
        <v>1658</v>
      </c>
      <c r="D599" s="34">
        <f t="shared" si="26"/>
        <v>3719.1</v>
      </c>
      <c r="E599" s="36">
        <v>45303</v>
      </c>
      <c r="F599" s="37">
        <v>3721.1</v>
      </c>
      <c r="G599" s="725">
        <v>45304</v>
      </c>
      <c r="H599" s="38">
        <f t="shared" si="28"/>
        <v>2</v>
      </c>
      <c r="I599" s="183">
        <f t="shared" si="29"/>
        <v>3</v>
      </c>
      <c r="K599" s="33"/>
      <c r="L599" s="687">
        <v>45304</v>
      </c>
      <c r="M599" s="34">
        <f t="shared" si="27"/>
        <v>192.5</v>
      </c>
      <c r="N599" s="37">
        <v>0</v>
      </c>
      <c r="O599" s="35">
        <v>189</v>
      </c>
      <c r="P599" s="39">
        <v>0.54</v>
      </c>
      <c r="Q599" s="47">
        <f t="shared" si="31"/>
        <v>3.5</v>
      </c>
      <c r="R599" s="41"/>
    </row>
    <row r="600" spans="2:20" ht="15.6" x14ac:dyDescent="0.3">
      <c r="B600" s="34">
        <f t="shared" si="30"/>
        <v>3721.1</v>
      </c>
      <c r="C600" s="35">
        <v>1661</v>
      </c>
      <c r="D600" s="34">
        <f t="shared" si="26"/>
        <v>3721.1</v>
      </c>
      <c r="E600" s="36">
        <v>45304</v>
      </c>
      <c r="F600" s="37">
        <v>3723.6</v>
      </c>
      <c r="G600" s="725">
        <v>45305</v>
      </c>
      <c r="H600" s="38">
        <f t="shared" si="28"/>
        <v>2.5</v>
      </c>
      <c r="I600" s="5">
        <f t="shared" si="29"/>
        <v>0</v>
      </c>
      <c r="K600" s="33"/>
      <c r="L600" s="687">
        <v>45305</v>
      </c>
      <c r="M600" s="34">
        <f t="shared" si="27"/>
        <v>189</v>
      </c>
      <c r="N600" s="37">
        <v>0</v>
      </c>
      <c r="O600" s="35">
        <v>91</v>
      </c>
      <c r="P600" s="39">
        <v>0.26</v>
      </c>
      <c r="Q600" s="47">
        <f t="shared" si="31"/>
        <v>98</v>
      </c>
      <c r="R600" s="41"/>
    </row>
    <row r="601" spans="2:20" ht="15.6" x14ac:dyDescent="0.3">
      <c r="B601" s="34">
        <f t="shared" si="30"/>
        <v>3723.6</v>
      </c>
      <c r="C601" s="35">
        <v>1661</v>
      </c>
      <c r="D601" s="34">
        <f t="shared" si="26"/>
        <v>3723.6</v>
      </c>
      <c r="E601" s="36">
        <v>45305</v>
      </c>
      <c r="F601" s="37">
        <v>3729.9</v>
      </c>
      <c r="G601" s="725">
        <v>45306</v>
      </c>
      <c r="H601" s="38">
        <f t="shared" si="28"/>
        <v>6.3000000000001819</v>
      </c>
      <c r="I601" s="183">
        <f t="shared" si="29"/>
        <v>3</v>
      </c>
      <c r="K601" s="33"/>
      <c r="L601" s="687">
        <v>45306</v>
      </c>
      <c r="M601" s="34">
        <f t="shared" si="27"/>
        <v>91</v>
      </c>
      <c r="N601" s="37">
        <v>0</v>
      </c>
      <c r="O601" s="35">
        <v>91</v>
      </c>
      <c r="P601" s="39">
        <v>0.26</v>
      </c>
      <c r="Q601" s="47">
        <f t="shared" si="31"/>
        <v>0</v>
      </c>
      <c r="R601" s="41"/>
      <c r="S601" s="48" t="s">
        <v>99</v>
      </c>
    </row>
    <row r="602" spans="2:20" ht="15.6" x14ac:dyDescent="0.3">
      <c r="B602" s="34">
        <f t="shared" si="30"/>
        <v>3729.9</v>
      </c>
      <c r="C602" s="35">
        <v>1664</v>
      </c>
      <c r="D602" s="34">
        <f t="shared" si="26"/>
        <v>3729.9</v>
      </c>
      <c r="E602" s="36">
        <v>45306</v>
      </c>
      <c r="F602" s="37">
        <v>3730.8</v>
      </c>
      <c r="G602" s="725">
        <v>45307</v>
      </c>
      <c r="H602" s="38">
        <f t="shared" si="28"/>
        <v>0.90000000000009095</v>
      </c>
      <c r="I602" s="5">
        <f t="shared" si="29"/>
        <v>6</v>
      </c>
      <c r="K602" s="33"/>
      <c r="L602" s="687">
        <v>45307</v>
      </c>
      <c r="M602" s="34">
        <f t="shared" si="27"/>
        <v>91</v>
      </c>
      <c r="N602" s="37">
        <v>210</v>
      </c>
      <c r="O602" s="35">
        <v>350</v>
      </c>
      <c r="P602" s="39">
        <v>1</v>
      </c>
      <c r="Q602" s="47">
        <v>0</v>
      </c>
      <c r="R602" s="41"/>
      <c r="S602" s="48" t="s">
        <v>100</v>
      </c>
    </row>
    <row r="603" spans="2:20" ht="15.6" x14ac:dyDescent="0.3">
      <c r="B603" s="34">
        <f t="shared" si="30"/>
        <v>3730.8</v>
      </c>
      <c r="C603" s="35">
        <v>1670</v>
      </c>
      <c r="D603" s="34">
        <f t="shared" si="26"/>
        <v>3730.8</v>
      </c>
      <c r="E603" s="36">
        <v>45307</v>
      </c>
      <c r="F603" s="37">
        <v>3738.1</v>
      </c>
      <c r="G603" s="725">
        <v>45308</v>
      </c>
      <c r="H603" s="38">
        <f t="shared" si="28"/>
        <v>7.2999999999997272</v>
      </c>
      <c r="I603" s="183">
        <f t="shared" si="29"/>
        <v>1</v>
      </c>
      <c r="K603" s="33"/>
      <c r="L603" s="687">
        <v>45308</v>
      </c>
      <c r="M603" s="34">
        <f t="shared" si="27"/>
        <v>350</v>
      </c>
      <c r="N603" s="37">
        <v>0</v>
      </c>
      <c r="O603" s="35">
        <v>283.5</v>
      </c>
      <c r="P603" s="39">
        <v>0.81</v>
      </c>
      <c r="Q603" s="47">
        <f t="shared" ref="Q603:Q609" si="32">(M603+N603)-O603</f>
        <v>66.5</v>
      </c>
      <c r="R603" s="41"/>
    </row>
    <row r="604" spans="2:20" ht="15.6" x14ac:dyDescent="0.3">
      <c r="B604" s="34">
        <f t="shared" si="30"/>
        <v>3738.1</v>
      </c>
      <c r="C604" s="35">
        <v>1671</v>
      </c>
      <c r="D604" s="34">
        <f t="shared" si="26"/>
        <v>3738.1</v>
      </c>
      <c r="E604" s="36">
        <v>45308</v>
      </c>
      <c r="F604" s="37">
        <v>3738.2</v>
      </c>
      <c r="G604" s="725">
        <v>45309</v>
      </c>
      <c r="H604" s="38">
        <f t="shared" si="28"/>
        <v>9.9999999999909051E-2</v>
      </c>
      <c r="I604" s="183">
        <f t="shared" si="29"/>
        <v>0</v>
      </c>
      <c r="K604" s="33"/>
      <c r="L604" s="687">
        <v>45309</v>
      </c>
      <c r="M604" s="34">
        <f t="shared" si="27"/>
        <v>283.5</v>
      </c>
      <c r="N604" s="37">
        <v>0</v>
      </c>
      <c r="O604" s="35">
        <v>283.5</v>
      </c>
      <c r="P604" s="39">
        <v>0.81</v>
      </c>
      <c r="Q604" s="47">
        <f t="shared" si="32"/>
        <v>0</v>
      </c>
      <c r="R604" s="41"/>
    </row>
    <row r="605" spans="2:20" ht="15.6" x14ac:dyDescent="0.3">
      <c r="B605" s="34">
        <f t="shared" si="30"/>
        <v>3738.2</v>
      </c>
      <c r="C605" s="35">
        <v>1671</v>
      </c>
      <c r="D605" s="34">
        <f t="shared" si="26"/>
        <v>3738.2</v>
      </c>
      <c r="E605" s="36">
        <v>45309</v>
      </c>
      <c r="F605" s="37">
        <v>3738.2</v>
      </c>
      <c r="G605" s="725">
        <v>45310</v>
      </c>
      <c r="H605" s="38">
        <f t="shared" si="28"/>
        <v>0</v>
      </c>
      <c r="I605" s="183">
        <f t="shared" si="29"/>
        <v>0</v>
      </c>
      <c r="K605" s="33"/>
      <c r="L605" s="687">
        <v>45310</v>
      </c>
      <c r="M605" s="34">
        <f t="shared" si="27"/>
        <v>283.5</v>
      </c>
      <c r="N605" s="37">
        <v>0</v>
      </c>
      <c r="O605" s="35">
        <v>283.5</v>
      </c>
      <c r="P605" s="39">
        <v>0.81</v>
      </c>
      <c r="Q605" s="47">
        <f t="shared" si="32"/>
        <v>0</v>
      </c>
      <c r="R605" s="41"/>
    </row>
    <row r="606" spans="2:20" ht="15.6" x14ac:dyDescent="0.3">
      <c r="B606" s="34">
        <f t="shared" si="30"/>
        <v>3738.2</v>
      </c>
      <c r="C606" s="35">
        <v>1671</v>
      </c>
      <c r="D606" s="34">
        <f t="shared" si="26"/>
        <v>3738.2</v>
      </c>
      <c r="E606" s="36">
        <v>45310</v>
      </c>
      <c r="F606" s="37">
        <v>3738.2</v>
      </c>
      <c r="G606" s="725">
        <v>45311</v>
      </c>
      <c r="H606" s="38">
        <f t="shared" si="28"/>
        <v>0</v>
      </c>
      <c r="I606" s="183">
        <f t="shared" si="29"/>
        <v>0</v>
      </c>
      <c r="K606" s="33"/>
      <c r="L606" s="687">
        <v>45311</v>
      </c>
      <c r="M606" s="34">
        <f t="shared" si="27"/>
        <v>283.5</v>
      </c>
      <c r="N606" s="37">
        <v>0</v>
      </c>
      <c r="O606" s="35">
        <v>283.5</v>
      </c>
      <c r="P606" s="39">
        <v>0.81</v>
      </c>
      <c r="Q606" s="47">
        <f t="shared" si="32"/>
        <v>0</v>
      </c>
      <c r="R606" s="41"/>
    </row>
    <row r="607" spans="2:20" ht="15.6" x14ac:dyDescent="0.3">
      <c r="B607" s="34">
        <f t="shared" si="30"/>
        <v>3738.2</v>
      </c>
      <c r="C607" s="35">
        <v>1671</v>
      </c>
      <c r="D607" s="34">
        <f t="shared" si="26"/>
        <v>3738.2</v>
      </c>
      <c r="E607" s="36">
        <v>45311</v>
      </c>
      <c r="F607" s="37">
        <v>3738.2</v>
      </c>
      <c r="G607" s="725">
        <v>45312</v>
      </c>
      <c r="H607" s="38">
        <f t="shared" si="28"/>
        <v>0</v>
      </c>
      <c r="I607" s="183">
        <f t="shared" si="29"/>
        <v>5</v>
      </c>
      <c r="K607" s="33"/>
      <c r="L607" s="687">
        <v>45312</v>
      </c>
      <c r="M607" s="34">
        <f t="shared" si="27"/>
        <v>283.5</v>
      </c>
      <c r="N607" s="37">
        <v>0</v>
      </c>
      <c r="O607" s="35">
        <v>192.5</v>
      </c>
      <c r="P607" s="39">
        <v>0.55000000000000004</v>
      </c>
      <c r="Q607" s="47">
        <f t="shared" si="32"/>
        <v>91</v>
      </c>
      <c r="R607" s="41"/>
    </row>
    <row r="608" spans="2:20" ht="15.6" x14ac:dyDescent="0.3">
      <c r="B608" s="34">
        <f t="shared" si="30"/>
        <v>3738.2</v>
      </c>
      <c r="C608" s="35">
        <v>1676</v>
      </c>
      <c r="D608" s="34">
        <f t="shared" si="26"/>
        <v>3738.2</v>
      </c>
      <c r="E608" s="36">
        <v>45312</v>
      </c>
      <c r="F608" s="37">
        <v>3744.2</v>
      </c>
      <c r="G608" s="725">
        <v>45313</v>
      </c>
      <c r="H608" s="38">
        <f t="shared" si="28"/>
        <v>6</v>
      </c>
      <c r="I608" s="183">
        <f t="shared" si="29"/>
        <v>4</v>
      </c>
      <c r="K608" s="33"/>
      <c r="L608" s="687">
        <v>45313</v>
      </c>
      <c r="M608" s="34">
        <f t="shared" si="27"/>
        <v>192.5</v>
      </c>
      <c r="N608" s="37">
        <v>0</v>
      </c>
      <c r="O608" s="35">
        <v>66.5</v>
      </c>
      <c r="P608" s="39">
        <v>0.19</v>
      </c>
      <c r="Q608" s="47">
        <f t="shared" si="32"/>
        <v>126</v>
      </c>
      <c r="R608" s="41"/>
      <c r="S608" s="48" t="s">
        <v>101</v>
      </c>
    </row>
    <row r="609" spans="2:20" ht="15.6" x14ac:dyDescent="0.3">
      <c r="B609" s="34">
        <f t="shared" si="30"/>
        <v>3744.2</v>
      </c>
      <c r="C609" s="35">
        <v>1680</v>
      </c>
      <c r="D609" s="34">
        <f t="shared" si="26"/>
        <v>3744.2</v>
      </c>
      <c r="E609" s="36">
        <v>45313</v>
      </c>
      <c r="F609" s="37">
        <v>3751.4</v>
      </c>
      <c r="G609" s="725">
        <v>45314</v>
      </c>
      <c r="H609" s="38">
        <f t="shared" si="28"/>
        <v>7.2000000000002728</v>
      </c>
      <c r="I609" s="183">
        <f t="shared" si="29"/>
        <v>0</v>
      </c>
      <c r="K609" s="33"/>
      <c r="L609" s="687">
        <v>45314</v>
      </c>
      <c r="M609" s="34">
        <f t="shared" si="27"/>
        <v>66.5</v>
      </c>
      <c r="N609" s="37">
        <v>0</v>
      </c>
      <c r="O609" s="35">
        <v>66.5</v>
      </c>
      <c r="P609" s="39">
        <v>0.19</v>
      </c>
      <c r="Q609" s="47">
        <f t="shared" si="32"/>
        <v>0</v>
      </c>
      <c r="R609" s="41"/>
    </row>
    <row r="610" spans="2:20" ht="15.6" x14ac:dyDescent="0.3">
      <c r="B610" s="34">
        <f t="shared" si="30"/>
        <v>3751.4</v>
      </c>
      <c r="C610" s="35">
        <v>1680</v>
      </c>
      <c r="D610" s="34">
        <f t="shared" si="26"/>
        <v>3751.4</v>
      </c>
      <c r="E610" s="36">
        <v>45314</v>
      </c>
      <c r="F610" s="37">
        <v>3751.4</v>
      </c>
      <c r="G610" s="725">
        <v>45315</v>
      </c>
      <c r="H610" s="38">
        <f t="shared" si="28"/>
        <v>0</v>
      </c>
      <c r="I610" s="183">
        <f t="shared" si="29"/>
        <v>3</v>
      </c>
      <c r="K610" s="33"/>
      <c r="L610" s="687">
        <v>45315</v>
      </c>
      <c r="M610" s="34">
        <f t="shared" si="27"/>
        <v>66.5</v>
      </c>
      <c r="N610" s="37">
        <v>255</v>
      </c>
      <c r="O610" s="35">
        <v>343</v>
      </c>
      <c r="P610" s="39">
        <v>0.98</v>
      </c>
      <c r="Q610" s="47">
        <v>0</v>
      </c>
      <c r="R610" s="41"/>
      <c r="S610" s="48" t="s">
        <v>58</v>
      </c>
      <c r="T610" s="48" t="s">
        <v>102</v>
      </c>
    </row>
    <row r="611" spans="2:20" ht="15.6" x14ac:dyDescent="0.3">
      <c r="B611" s="34">
        <f t="shared" si="30"/>
        <v>3751.4</v>
      </c>
      <c r="C611" s="35">
        <v>1683</v>
      </c>
      <c r="D611" s="34">
        <f t="shared" si="26"/>
        <v>3751.4</v>
      </c>
      <c r="E611" s="36">
        <v>45315</v>
      </c>
      <c r="F611" s="37">
        <v>3753.4</v>
      </c>
      <c r="G611" s="725">
        <v>45316</v>
      </c>
      <c r="H611" s="38">
        <f t="shared" si="28"/>
        <v>2</v>
      </c>
      <c r="I611" s="183">
        <f t="shared" si="29"/>
        <v>1</v>
      </c>
      <c r="K611" s="33"/>
      <c r="L611" s="687">
        <v>45316</v>
      </c>
      <c r="M611" s="34">
        <f t="shared" si="27"/>
        <v>343</v>
      </c>
      <c r="N611" s="37">
        <v>0</v>
      </c>
      <c r="O611" s="35">
        <v>203</v>
      </c>
      <c r="P611" s="39">
        <v>0.57999999999999996</v>
      </c>
      <c r="Q611" s="47">
        <f t="shared" ref="Q611:Q632" si="33">(M611+N611)-O611</f>
        <v>140</v>
      </c>
      <c r="R611" s="41"/>
    </row>
    <row r="612" spans="2:20" ht="15.6" x14ac:dyDescent="0.3">
      <c r="B612" s="34">
        <f t="shared" si="30"/>
        <v>3753.4</v>
      </c>
      <c r="C612" s="35">
        <v>1684</v>
      </c>
      <c r="D612" s="34">
        <f t="shared" si="26"/>
        <v>3753.4</v>
      </c>
      <c r="E612" s="36">
        <v>45316</v>
      </c>
      <c r="F612" s="37">
        <v>3766.8</v>
      </c>
      <c r="G612" s="725">
        <v>45317</v>
      </c>
      <c r="H612" s="38">
        <f t="shared" si="28"/>
        <v>13.400000000000091</v>
      </c>
      <c r="I612" s="183">
        <f t="shared" si="29"/>
        <v>4</v>
      </c>
      <c r="K612" s="33"/>
      <c r="L612" s="687">
        <v>45317</v>
      </c>
      <c r="M612" s="34">
        <f t="shared" si="27"/>
        <v>203</v>
      </c>
      <c r="N612" s="37">
        <v>0</v>
      </c>
      <c r="O612" s="35">
        <v>189</v>
      </c>
      <c r="P612" s="39">
        <v>0.54</v>
      </c>
      <c r="Q612" s="47">
        <f t="shared" si="33"/>
        <v>14</v>
      </c>
      <c r="R612" s="41"/>
    </row>
    <row r="613" spans="2:20" ht="15.6" x14ac:dyDescent="0.3">
      <c r="B613" s="34">
        <f t="shared" si="30"/>
        <v>3766.8</v>
      </c>
      <c r="C613" s="35">
        <v>1688</v>
      </c>
      <c r="D613" s="34">
        <f t="shared" si="26"/>
        <v>3766.8</v>
      </c>
      <c r="E613" s="36">
        <v>45317</v>
      </c>
      <c r="F613" s="37">
        <v>3766.9</v>
      </c>
      <c r="G613" s="725">
        <v>45318</v>
      </c>
      <c r="H613" s="38">
        <f t="shared" si="28"/>
        <v>9.9999999999909051E-2</v>
      </c>
      <c r="I613" s="183">
        <f t="shared" si="29"/>
        <v>1</v>
      </c>
      <c r="K613" s="33"/>
      <c r="L613" s="687">
        <v>45318</v>
      </c>
      <c r="M613" s="34">
        <f t="shared" si="27"/>
        <v>189</v>
      </c>
      <c r="N613" s="37">
        <v>0</v>
      </c>
      <c r="O613" s="35">
        <v>161</v>
      </c>
      <c r="P613" s="39">
        <v>0.46</v>
      </c>
      <c r="Q613" s="47">
        <f t="shared" si="33"/>
        <v>28</v>
      </c>
      <c r="R613" s="41"/>
    </row>
    <row r="614" spans="2:20" ht="15.6" x14ac:dyDescent="0.3">
      <c r="B614" s="34">
        <f t="shared" si="30"/>
        <v>3766.9</v>
      </c>
      <c r="C614" s="35">
        <v>1689</v>
      </c>
      <c r="D614" s="34">
        <f t="shared" si="26"/>
        <v>3766.9</v>
      </c>
      <c r="E614" s="36">
        <v>45318</v>
      </c>
      <c r="F614" s="37">
        <v>3767.9</v>
      </c>
      <c r="G614" s="725">
        <v>45319</v>
      </c>
      <c r="H614" s="38">
        <f t="shared" si="28"/>
        <v>1</v>
      </c>
      <c r="I614" s="183">
        <f t="shared" si="29"/>
        <v>0</v>
      </c>
      <c r="K614" s="33"/>
      <c r="L614" s="687">
        <v>45319</v>
      </c>
      <c r="M614" s="34">
        <f t="shared" si="27"/>
        <v>161</v>
      </c>
      <c r="N614" s="37">
        <v>0</v>
      </c>
      <c r="O614" s="35">
        <v>161</v>
      </c>
      <c r="P614" s="39">
        <v>0.46</v>
      </c>
      <c r="Q614" s="47">
        <f t="shared" si="33"/>
        <v>0</v>
      </c>
      <c r="R614" s="41"/>
    </row>
    <row r="615" spans="2:20" ht="15.6" x14ac:dyDescent="0.3">
      <c r="B615" s="34">
        <f t="shared" si="30"/>
        <v>3767.9</v>
      </c>
      <c r="C615" s="35">
        <v>1689</v>
      </c>
      <c r="D615" s="34">
        <f t="shared" si="26"/>
        <v>3767.9</v>
      </c>
      <c r="E615" s="36">
        <v>45319</v>
      </c>
      <c r="F615" s="37">
        <v>3767.9</v>
      </c>
      <c r="G615" s="725">
        <v>45320</v>
      </c>
      <c r="H615" s="38">
        <f t="shared" si="28"/>
        <v>0</v>
      </c>
      <c r="I615" s="183">
        <f t="shared" si="29"/>
        <v>0</v>
      </c>
      <c r="K615" s="33"/>
      <c r="L615" s="687">
        <v>45320</v>
      </c>
      <c r="M615" s="34">
        <f t="shared" si="27"/>
        <v>161</v>
      </c>
      <c r="N615" s="37">
        <v>0</v>
      </c>
      <c r="O615" s="35">
        <v>161</v>
      </c>
      <c r="P615" s="39">
        <v>0.46</v>
      </c>
      <c r="Q615" s="47">
        <f t="shared" si="33"/>
        <v>0</v>
      </c>
      <c r="R615" s="41"/>
    </row>
    <row r="616" spans="2:20" ht="15.6" x14ac:dyDescent="0.3">
      <c r="B616" s="34">
        <f t="shared" si="30"/>
        <v>3767.9</v>
      </c>
      <c r="C616" s="35">
        <v>1689</v>
      </c>
      <c r="D616" s="34">
        <f t="shared" si="26"/>
        <v>3767.9</v>
      </c>
      <c r="E616" s="36">
        <v>45320</v>
      </c>
      <c r="F616" s="37">
        <v>3767.9</v>
      </c>
      <c r="G616" s="725">
        <v>45321</v>
      </c>
      <c r="H616" s="38">
        <f t="shared" si="28"/>
        <v>0</v>
      </c>
      <c r="I616" s="183">
        <f t="shared" si="29"/>
        <v>0</v>
      </c>
      <c r="K616" s="33"/>
      <c r="L616" s="687">
        <v>45321</v>
      </c>
      <c r="M616" s="34">
        <f t="shared" si="27"/>
        <v>161</v>
      </c>
      <c r="N616" s="37">
        <v>0</v>
      </c>
      <c r="O616" s="35">
        <v>161</v>
      </c>
      <c r="P616" s="39">
        <v>0.46</v>
      </c>
      <c r="Q616" s="47">
        <f t="shared" si="33"/>
        <v>0</v>
      </c>
      <c r="R616" s="41"/>
      <c r="S616" s="48" t="s">
        <v>103</v>
      </c>
    </row>
    <row r="617" spans="2:20" ht="15.6" x14ac:dyDescent="0.3">
      <c r="B617" s="34">
        <f t="shared" si="30"/>
        <v>3767.9</v>
      </c>
      <c r="C617" s="35">
        <v>1689</v>
      </c>
      <c r="D617" s="34">
        <f t="shared" si="26"/>
        <v>3767.9</v>
      </c>
      <c r="E617" s="36">
        <v>45321</v>
      </c>
      <c r="F617" s="37">
        <v>3767.9</v>
      </c>
      <c r="G617" s="725">
        <v>45322</v>
      </c>
      <c r="H617" s="38">
        <f t="shared" si="28"/>
        <v>0</v>
      </c>
      <c r="I617" s="183">
        <f t="shared" si="29"/>
        <v>1</v>
      </c>
      <c r="K617" s="33"/>
      <c r="L617" s="687">
        <v>45322</v>
      </c>
      <c r="M617" s="34">
        <f t="shared" si="27"/>
        <v>161</v>
      </c>
      <c r="N617" s="37">
        <v>0</v>
      </c>
      <c r="O617" s="35">
        <v>126</v>
      </c>
      <c r="P617" s="39">
        <v>0.36</v>
      </c>
      <c r="Q617" s="47">
        <f t="shared" si="33"/>
        <v>35</v>
      </c>
      <c r="R617" s="41"/>
      <c r="S617" s="48" t="s">
        <v>104</v>
      </c>
      <c r="T617" s="48" t="s">
        <v>105</v>
      </c>
    </row>
    <row r="618" spans="2:20" ht="15.6" x14ac:dyDescent="0.3">
      <c r="B618" s="34">
        <f t="shared" si="30"/>
        <v>3767.9</v>
      </c>
      <c r="C618" s="35">
        <v>1690</v>
      </c>
      <c r="D618" s="34">
        <f t="shared" si="26"/>
        <v>3767.9</v>
      </c>
      <c r="E618" s="36">
        <v>45322</v>
      </c>
      <c r="F618" s="37">
        <v>3770.3</v>
      </c>
      <c r="G618" s="725">
        <v>45323</v>
      </c>
      <c r="H618" s="38">
        <f t="shared" si="28"/>
        <v>2.4000000000000909</v>
      </c>
      <c r="I618" s="183">
        <f t="shared" si="29"/>
        <v>2</v>
      </c>
      <c r="K618" s="33"/>
      <c r="L618" s="687">
        <v>45323</v>
      </c>
      <c r="M618" s="34">
        <f t="shared" si="27"/>
        <v>126</v>
      </c>
      <c r="N618" s="37">
        <v>0</v>
      </c>
      <c r="O618" s="35">
        <v>87.5</v>
      </c>
      <c r="P618" s="39">
        <v>0.25</v>
      </c>
      <c r="Q618" s="47">
        <f t="shared" si="33"/>
        <v>38.5</v>
      </c>
      <c r="R618" s="41"/>
    </row>
    <row r="619" spans="2:20" ht="15.6" x14ac:dyDescent="0.3">
      <c r="B619" s="34">
        <f t="shared" si="30"/>
        <v>3770.3</v>
      </c>
      <c r="C619" s="35">
        <v>1692</v>
      </c>
      <c r="D619" s="34">
        <f t="shared" si="26"/>
        <v>3770.3</v>
      </c>
      <c r="E619" s="36">
        <v>45323</v>
      </c>
      <c r="F619" s="37">
        <v>3773.4</v>
      </c>
      <c r="G619" s="725">
        <v>45324</v>
      </c>
      <c r="H619" s="38">
        <f t="shared" si="28"/>
        <v>3.0999999999999091</v>
      </c>
      <c r="I619" s="183">
        <f t="shared" si="29"/>
        <v>0</v>
      </c>
      <c r="K619" s="33"/>
      <c r="L619" s="687">
        <v>45324</v>
      </c>
      <c r="M619" s="34">
        <f t="shared" si="27"/>
        <v>87.5</v>
      </c>
      <c r="N619" s="37">
        <v>0</v>
      </c>
      <c r="O619" s="35">
        <v>87.5</v>
      </c>
      <c r="P619" s="39">
        <v>0.25</v>
      </c>
      <c r="Q619" s="47">
        <f t="shared" si="33"/>
        <v>0</v>
      </c>
      <c r="R619" s="41"/>
      <c r="S619" s="48" t="s">
        <v>106</v>
      </c>
    </row>
    <row r="620" spans="2:20" ht="15.6" x14ac:dyDescent="0.3">
      <c r="B620" s="34">
        <f t="shared" si="30"/>
        <v>3773.4</v>
      </c>
      <c r="C620" s="35">
        <v>1692</v>
      </c>
      <c r="D620" s="34">
        <f t="shared" si="26"/>
        <v>3773.4</v>
      </c>
      <c r="E620" s="36">
        <v>45324</v>
      </c>
      <c r="F620" s="37">
        <v>3773.4</v>
      </c>
      <c r="G620" s="725">
        <v>45325</v>
      </c>
      <c r="H620" s="38">
        <f t="shared" si="28"/>
        <v>0</v>
      </c>
      <c r="I620" s="183">
        <f t="shared" si="29"/>
        <v>0</v>
      </c>
      <c r="K620" s="33"/>
      <c r="L620" s="687">
        <v>45325</v>
      </c>
      <c r="M620" s="34">
        <f t="shared" si="27"/>
        <v>87.5</v>
      </c>
      <c r="N620" s="37">
        <v>0</v>
      </c>
      <c r="O620" s="35">
        <v>87.5</v>
      </c>
      <c r="P620" s="39">
        <v>0.25</v>
      </c>
      <c r="Q620" s="47">
        <f t="shared" si="33"/>
        <v>0</v>
      </c>
      <c r="R620" s="41"/>
      <c r="S620" s="48" t="s">
        <v>107</v>
      </c>
      <c r="T620" s="48" t="s">
        <v>108</v>
      </c>
    </row>
    <row r="621" spans="2:20" ht="15.6" x14ac:dyDescent="0.3">
      <c r="B621" s="34">
        <f t="shared" si="30"/>
        <v>3773.4</v>
      </c>
      <c r="C621" s="35">
        <v>1692</v>
      </c>
      <c r="D621" s="34">
        <f t="shared" si="26"/>
        <v>3773.4</v>
      </c>
      <c r="E621" s="36">
        <v>45325</v>
      </c>
      <c r="F621" s="37">
        <v>3773.4</v>
      </c>
      <c r="G621" s="725">
        <v>45326</v>
      </c>
      <c r="H621" s="38">
        <f t="shared" si="28"/>
        <v>0</v>
      </c>
      <c r="I621" s="183">
        <f t="shared" si="29"/>
        <v>0</v>
      </c>
      <c r="K621" s="33"/>
      <c r="L621" s="687">
        <v>45326</v>
      </c>
      <c r="M621" s="34">
        <f t="shared" si="27"/>
        <v>87.5</v>
      </c>
      <c r="N621" s="37">
        <v>0</v>
      </c>
      <c r="O621" s="35">
        <v>87.5</v>
      </c>
      <c r="P621" s="39">
        <v>0.25</v>
      </c>
      <c r="Q621" s="47">
        <f t="shared" si="33"/>
        <v>0</v>
      </c>
      <c r="R621" s="41"/>
      <c r="S621" s="48" t="s">
        <v>109</v>
      </c>
    </row>
    <row r="622" spans="2:20" ht="15.6" x14ac:dyDescent="0.3">
      <c r="B622" s="34">
        <f t="shared" si="30"/>
        <v>3773.4</v>
      </c>
      <c r="C622" s="35">
        <v>1692</v>
      </c>
      <c r="D622" s="34">
        <f t="shared" si="26"/>
        <v>3773.4</v>
      </c>
      <c r="E622" s="36">
        <v>45326</v>
      </c>
      <c r="F622" s="37">
        <v>3773.4</v>
      </c>
      <c r="G622" s="725">
        <v>45327</v>
      </c>
      <c r="H622" s="38">
        <f t="shared" si="28"/>
        <v>0</v>
      </c>
      <c r="I622" s="183">
        <f t="shared" si="29"/>
        <v>3</v>
      </c>
      <c r="K622" s="33"/>
      <c r="L622" s="687">
        <v>45327</v>
      </c>
      <c r="M622" s="34">
        <f t="shared" si="27"/>
        <v>87.5</v>
      </c>
      <c r="N622" s="37">
        <v>0</v>
      </c>
      <c r="O622" s="35">
        <v>0</v>
      </c>
      <c r="P622" s="39">
        <v>0</v>
      </c>
      <c r="Q622" s="47">
        <f t="shared" si="33"/>
        <v>87.5</v>
      </c>
      <c r="R622" s="41"/>
      <c r="S622" s="48" t="s">
        <v>110</v>
      </c>
    </row>
    <row r="623" spans="2:20" ht="15.6" x14ac:dyDescent="0.3">
      <c r="B623" s="34">
        <f t="shared" si="30"/>
        <v>3773.4</v>
      </c>
      <c r="C623" s="35">
        <v>1695</v>
      </c>
      <c r="D623" s="34">
        <f t="shared" si="26"/>
        <v>3773.4</v>
      </c>
      <c r="E623" s="36">
        <v>45327</v>
      </c>
      <c r="F623" s="37">
        <v>3777</v>
      </c>
      <c r="G623" s="725">
        <v>45328</v>
      </c>
      <c r="H623" s="38">
        <f t="shared" si="28"/>
        <v>3.5999999999999091</v>
      </c>
      <c r="I623" s="183">
        <f t="shared" si="29"/>
        <v>0</v>
      </c>
      <c r="K623" s="33"/>
      <c r="L623" s="687">
        <v>45328</v>
      </c>
      <c r="M623" s="34">
        <f t="shared" si="27"/>
        <v>0</v>
      </c>
      <c r="N623" s="37">
        <v>0</v>
      </c>
      <c r="O623" s="35">
        <v>0</v>
      </c>
      <c r="P623" s="39">
        <v>0</v>
      </c>
      <c r="Q623" s="47">
        <f t="shared" si="33"/>
        <v>0</v>
      </c>
      <c r="R623" s="41"/>
      <c r="S623" s="48" t="s">
        <v>111</v>
      </c>
    </row>
    <row r="624" spans="2:20" ht="15.6" x14ac:dyDescent="0.3">
      <c r="B624" s="34">
        <f t="shared" si="30"/>
        <v>3777</v>
      </c>
      <c r="C624" s="35">
        <v>1695</v>
      </c>
      <c r="D624" s="34">
        <f t="shared" si="26"/>
        <v>3777</v>
      </c>
      <c r="E624" s="36">
        <v>45328</v>
      </c>
      <c r="F624" s="37">
        <v>3777</v>
      </c>
      <c r="G624" s="725">
        <v>45329</v>
      </c>
      <c r="H624" s="38">
        <f t="shared" si="28"/>
        <v>0</v>
      </c>
      <c r="I624" s="183">
        <f t="shared" si="29"/>
        <v>1</v>
      </c>
      <c r="K624" s="33"/>
      <c r="L624" s="687">
        <v>45329</v>
      </c>
      <c r="M624" s="34">
        <f t="shared" si="27"/>
        <v>0</v>
      </c>
      <c r="N624" s="37">
        <v>0</v>
      </c>
      <c r="O624" s="35">
        <v>0</v>
      </c>
      <c r="P624" s="39">
        <v>0</v>
      </c>
      <c r="Q624" s="47">
        <f t="shared" si="33"/>
        <v>0</v>
      </c>
      <c r="R624" s="41"/>
    </row>
    <row r="625" spans="2:20" ht="15.6" x14ac:dyDescent="0.3">
      <c r="B625" s="34">
        <f t="shared" si="30"/>
        <v>3777</v>
      </c>
      <c r="C625" s="35">
        <v>1696</v>
      </c>
      <c r="D625" s="34">
        <f t="shared" si="26"/>
        <v>3777</v>
      </c>
      <c r="E625" s="36">
        <v>45329</v>
      </c>
      <c r="F625" s="37">
        <v>3777.1</v>
      </c>
      <c r="G625" s="725">
        <v>45330</v>
      </c>
      <c r="H625" s="38">
        <f t="shared" si="28"/>
        <v>9.9999999999909051E-2</v>
      </c>
      <c r="I625" s="183">
        <f t="shared" si="29"/>
        <v>1</v>
      </c>
      <c r="K625" s="33"/>
      <c r="L625" s="687">
        <v>45330</v>
      </c>
      <c r="M625" s="34">
        <f t="shared" si="27"/>
        <v>0</v>
      </c>
      <c r="N625" s="37">
        <v>0</v>
      </c>
      <c r="O625" s="35">
        <v>0</v>
      </c>
      <c r="P625" s="39">
        <v>0</v>
      </c>
      <c r="Q625" s="47">
        <f t="shared" si="33"/>
        <v>0</v>
      </c>
      <c r="R625" s="41"/>
      <c r="S625" s="48" t="s">
        <v>112</v>
      </c>
      <c r="T625" s="48" t="s">
        <v>113</v>
      </c>
    </row>
    <row r="626" spans="2:20" ht="15.6" x14ac:dyDescent="0.3">
      <c r="B626" s="34">
        <f t="shared" si="30"/>
        <v>3777.1</v>
      </c>
      <c r="C626" s="35">
        <v>1697</v>
      </c>
      <c r="D626" s="34">
        <f t="shared" si="26"/>
        <v>3777.1</v>
      </c>
      <c r="E626" s="36">
        <v>45330</v>
      </c>
      <c r="F626" s="37">
        <v>3777.3</v>
      </c>
      <c r="G626" s="725">
        <v>45331</v>
      </c>
      <c r="H626" s="38">
        <f t="shared" si="28"/>
        <v>0.20000000000027285</v>
      </c>
      <c r="I626" s="183">
        <f t="shared" si="29"/>
        <v>0</v>
      </c>
      <c r="K626" s="33"/>
      <c r="L626" s="687">
        <v>45331</v>
      </c>
      <c r="M626" s="34">
        <f t="shared" si="27"/>
        <v>0</v>
      </c>
      <c r="N626" s="37">
        <v>0</v>
      </c>
      <c r="O626" s="35">
        <v>0</v>
      </c>
      <c r="P626" s="39">
        <v>0</v>
      </c>
      <c r="Q626" s="47">
        <f t="shared" si="33"/>
        <v>0</v>
      </c>
      <c r="R626" s="41"/>
    </row>
    <row r="627" spans="2:20" ht="15.6" x14ac:dyDescent="0.3">
      <c r="B627" s="34">
        <f t="shared" si="30"/>
        <v>3777.3</v>
      </c>
      <c r="C627" s="35">
        <v>1697</v>
      </c>
      <c r="D627" s="34">
        <f t="shared" si="26"/>
        <v>3777.3</v>
      </c>
      <c r="E627" s="36">
        <v>45331</v>
      </c>
      <c r="F627" s="37">
        <v>3777.3</v>
      </c>
      <c r="G627" s="725">
        <v>45332</v>
      </c>
      <c r="H627" s="38">
        <f t="shared" si="28"/>
        <v>0</v>
      </c>
      <c r="I627" s="183">
        <f t="shared" si="29"/>
        <v>0</v>
      </c>
      <c r="K627" s="33"/>
      <c r="L627" s="687">
        <v>45332</v>
      </c>
      <c r="M627" s="34">
        <f t="shared" si="27"/>
        <v>0</v>
      </c>
      <c r="N627" s="37">
        <v>0</v>
      </c>
      <c r="O627" s="35">
        <v>0</v>
      </c>
      <c r="P627" s="39">
        <v>0</v>
      </c>
      <c r="Q627" s="47">
        <f t="shared" si="33"/>
        <v>0</v>
      </c>
      <c r="R627" s="41"/>
      <c r="S627" s="48" t="s">
        <v>114</v>
      </c>
    </row>
    <row r="628" spans="2:20" ht="15.6" x14ac:dyDescent="0.3">
      <c r="B628" s="34">
        <f t="shared" si="30"/>
        <v>3777.3</v>
      </c>
      <c r="C628" s="35">
        <v>1697</v>
      </c>
      <c r="D628" s="34">
        <f t="shared" si="26"/>
        <v>3777.3</v>
      </c>
      <c r="E628" s="36">
        <v>45332</v>
      </c>
      <c r="F628" s="37">
        <v>3777.3</v>
      </c>
      <c r="G628" s="725">
        <v>45333</v>
      </c>
      <c r="H628" s="38">
        <f t="shared" si="28"/>
        <v>0</v>
      </c>
      <c r="I628" s="183">
        <f t="shared" si="29"/>
        <v>2</v>
      </c>
      <c r="K628" s="33"/>
      <c r="L628" s="687">
        <v>45333</v>
      </c>
      <c r="M628" s="34">
        <f t="shared" si="27"/>
        <v>0</v>
      </c>
      <c r="N628" s="37">
        <v>0</v>
      </c>
      <c r="O628" s="35">
        <v>0</v>
      </c>
      <c r="P628" s="39">
        <v>0</v>
      </c>
      <c r="Q628" s="47">
        <f t="shared" si="33"/>
        <v>0</v>
      </c>
      <c r="R628" s="41"/>
    </row>
    <row r="629" spans="2:20" ht="15.6" x14ac:dyDescent="0.3">
      <c r="B629" s="34">
        <f t="shared" si="30"/>
        <v>3777.3</v>
      </c>
      <c r="C629" s="35">
        <v>1699</v>
      </c>
      <c r="D629" s="34">
        <f t="shared" si="26"/>
        <v>3777.3</v>
      </c>
      <c r="E629" s="36">
        <v>45333</v>
      </c>
      <c r="F629" s="37">
        <v>3777.5</v>
      </c>
      <c r="G629" s="725">
        <v>45334</v>
      </c>
      <c r="H629" s="38">
        <f t="shared" si="28"/>
        <v>0.1999999999998181</v>
      </c>
      <c r="I629" s="183">
        <f t="shared" si="29"/>
        <v>0</v>
      </c>
      <c r="K629" s="33"/>
      <c r="L629" s="687">
        <v>45334</v>
      </c>
      <c r="M629" s="34">
        <f t="shared" si="27"/>
        <v>0</v>
      </c>
      <c r="N629" s="37">
        <v>0</v>
      </c>
      <c r="O629" s="35">
        <v>0</v>
      </c>
      <c r="P629" s="39">
        <v>0</v>
      </c>
      <c r="Q629" s="47">
        <f t="shared" si="33"/>
        <v>0</v>
      </c>
      <c r="R629" s="41"/>
      <c r="S629" s="48" t="s">
        <v>116</v>
      </c>
    </row>
    <row r="630" spans="2:20" ht="15.6" x14ac:dyDescent="0.3">
      <c r="B630" s="34">
        <f t="shared" si="30"/>
        <v>3777.5</v>
      </c>
      <c r="C630" s="35">
        <v>1699</v>
      </c>
      <c r="D630" s="34">
        <f t="shared" si="26"/>
        <v>3777.5</v>
      </c>
      <c r="E630" s="36">
        <v>45334</v>
      </c>
      <c r="F630" s="37">
        <v>3777.5</v>
      </c>
      <c r="G630" s="725">
        <v>45335</v>
      </c>
      <c r="H630" s="38">
        <f t="shared" si="28"/>
        <v>0</v>
      </c>
      <c r="I630" s="183">
        <f t="shared" si="29"/>
        <v>0</v>
      </c>
      <c r="K630" s="33"/>
      <c r="L630" s="687">
        <v>45335</v>
      </c>
      <c r="M630" s="34">
        <f t="shared" si="27"/>
        <v>0</v>
      </c>
      <c r="N630" s="37">
        <v>0</v>
      </c>
      <c r="O630" s="35">
        <v>0</v>
      </c>
      <c r="P630" s="39">
        <v>0</v>
      </c>
      <c r="Q630" s="47">
        <f t="shared" si="33"/>
        <v>0</v>
      </c>
      <c r="R630" s="41"/>
      <c r="S630" s="48" t="s">
        <v>117</v>
      </c>
    </row>
    <row r="631" spans="2:20" ht="15.6" x14ac:dyDescent="0.3">
      <c r="B631" s="34">
        <f t="shared" si="30"/>
        <v>3777.5</v>
      </c>
      <c r="C631" s="35">
        <v>1699</v>
      </c>
      <c r="D631" s="34">
        <f t="shared" si="26"/>
        <v>3777.5</v>
      </c>
      <c r="E631" s="36">
        <v>45335</v>
      </c>
      <c r="F631" s="37">
        <v>3777.5</v>
      </c>
      <c r="G631" s="725">
        <v>45336</v>
      </c>
      <c r="H631" s="38">
        <f t="shared" si="28"/>
        <v>0</v>
      </c>
      <c r="I631" s="183">
        <f t="shared" si="29"/>
        <v>0</v>
      </c>
      <c r="K631" s="33"/>
      <c r="L631" s="687">
        <v>45336</v>
      </c>
      <c r="M631" s="34">
        <f t="shared" si="27"/>
        <v>0</v>
      </c>
      <c r="N631" s="37">
        <v>0</v>
      </c>
      <c r="O631" s="35">
        <v>0</v>
      </c>
      <c r="P631" s="39">
        <v>0</v>
      </c>
      <c r="Q631" s="47">
        <f t="shared" si="33"/>
        <v>0</v>
      </c>
      <c r="R631" s="41"/>
    </row>
    <row r="632" spans="2:20" ht="15.6" x14ac:dyDescent="0.3">
      <c r="B632" s="34">
        <f t="shared" si="30"/>
        <v>3777.5</v>
      </c>
      <c r="C632" s="35">
        <v>1699</v>
      </c>
      <c r="D632" s="34">
        <f t="shared" si="26"/>
        <v>3777.5</v>
      </c>
      <c r="E632" s="36">
        <v>45336</v>
      </c>
      <c r="F632" s="37">
        <v>3777.5</v>
      </c>
      <c r="G632" s="725">
        <v>45337</v>
      </c>
      <c r="H632" s="38">
        <f t="shared" si="28"/>
        <v>0</v>
      </c>
      <c r="I632" s="183">
        <f t="shared" si="29"/>
        <v>0</v>
      </c>
      <c r="K632" s="33"/>
      <c r="L632" s="687">
        <v>45337</v>
      </c>
      <c r="M632" s="34">
        <f t="shared" si="27"/>
        <v>0</v>
      </c>
      <c r="N632" s="37">
        <v>0</v>
      </c>
      <c r="O632" s="35">
        <v>0</v>
      </c>
      <c r="P632" s="39">
        <v>0</v>
      </c>
      <c r="Q632" s="47">
        <f t="shared" si="33"/>
        <v>0</v>
      </c>
      <c r="R632" s="41"/>
    </row>
    <row r="633" spans="2:20" ht="15.6" x14ac:dyDescent="0.3">
      <c r="B633" s="34">
        <f t="shared" si="30"/>
        <v>3777.5</v>
      </c>
      <c r="C633" s="35">
        <v>1699</v>
      </c>
      <c r="D633" s="34">
        <f t="shared" si="26"/>
        <v>3777.5</v>
      </c>
      <c r="E633" s="36">
        <v>45337</v>
      </c>
      <c r="F633" s="37">
        <v>3777.5</v>
      </c>
      <c r="G633" s="725">
        <v>45338</v>
      </c>
      <c r="H633" s="38">
        <f t="shared" si="28"/>
        <v>0</v>
      </c>
      <c r="I633" s="183">
        <f t="shared" si="29"/>
        <v>1</v>
      </c>
      <c r="K633" s="33"/>
      <c r="L633" s="687">
        <v>45338</v>
      </c>
      <c r="M633" s="34">
        <f t="shared" si="27"/>
        <v>0</v>
      </c>
      <c r="N633" s="37">
        <v>60</v>
      </c>
      <c r="O633" s="35">
        <v>87.5</v>
      </c>
      <c r="P633" s="39">
        <v>0.25</v>
      </c>
      <c r="Q633" s="47">
        <v>0</v>
      </c>
      <c r="R633" s="41"/>
      <c r="S633" s="48" t="s">
        <v>118</v>
      </c>
      <c r="T633" s="48" t="s">
        <v>119</v>
      </c>
    </row>
    <row r="634" spans="2:20" ht="15.6" x14ac:dyDescent="0.3">
      <c r="B634" s="34">
        <f t="shared" si="30"/>
        <v>3777.5</v>
      </c>
      <c r="C634" s="35">
        <v>1700</v>
      </c>
      <c r="D634" s="34">
        <f t="shared" si="26"/>
        <v>3777.5</v>
      </c>
      <c r="E634" s="36">
        <v>45338</v>
      </c>
      <c r="F634" s="37">
        <v>3777.6</v>
      </c>
      <c r="G634" s="725">
        <v>45339</v>
      </c>
      <c r="H634" s="38">
        <f t="shared" si="28"/>
        <v>9.9999999999909051E-2</v>
      </c>
      <c r="I634" s="183">
        <f t="shared" si="29"/>
        <v>0</v>
      </c>
      <c r="K634" s="33"/>
      <c r="L634" s="687">
        <v>45339</v>
      </c>
      <c r="M634" s="34">
        <f t="shared" si="27"/>
        <v>87.5</v>
      </c>
      <c r="N634" s="37">
        <v>0</v>
      </c>
      <c r="O634" s="35">
        <v>87.5</v>
      </c>
      <c r="P634" s="39">
        <v>0.25</v>
      </c>
      <c r="Q634" s="47">
        <f t="shared" ref="Q634:Q845" si="34">(M634+N634)-O634</f>
        <v>0</v>
      </c>
      <c r="R634" s="41"/>
      <c r="S634" s="48" t="s">
        <v>120</v>
      </c>
    </row>
    <row r="635" spans="2:20" ht="15.6" x14ac:dyDescent="0.3">
      <c r="B635" s="34">
        <f t="shared" si="30"/>
        <v>3777.6</v>
      </c>
      <c r="C635" s="35">
        <v>1700</v>
      </c>
      <c r="D635" s="34">
        <f t="shared" si="26"/>
        <v>3777.6</v>
      </c>
      <c r="E635" s="36">
        <v>45339</v>
      </c>
      <c r="F635" s="37">
        <v>3777.6</v>
      </c>
      <c r="G635" s="725">
        <v>45340</v>
      </c>
      <c r="H635" s="38">
        <f t="shared" si="28"/>
        <v>0</v>
      </c>
      <c r="I635" s="183">
        <f t="shared" si="29"/>
        <v>0</v>
      </c>
      <c r="K635" s="33"/>
      <c r="L635" s="687">
        <v>45340</v>
      </c>
      <c r="M635" s="34">
        <f t="shared" si="27"/>
        <v>87.5</v>
      </c>
      <c r="N635" s="37">
        <v>0</v>
      </c>
      <c r="O635" s="35">
        <v>87.5</v>
      </c>
      <c r="P635" s="39">
        <v>0.25</v>
      </c>
      <c r="Q635" s="47">
        <f t="shared" si="34"/>
        <v>0</v>
      </c>
      <c r="R635" s="41"/>
    </row>
    <row r="636" spans="2:20" ht="15.6" x14ac:dyDescent="0.3">
      <c r="B636" s="34">
        <f t="shared" si="30"/>
        <v>3777.6</v>
      </c>
      <c r="C636" s="35">
        <v>1700</v>
      </c>
      <c r="D636" s="34">
        <f t="shared" si="26"/>
        <v>3777.6</v>
      </c>
      <c r="E636" s="36">
        <v>45340</v>
      </c>
      <c r="F636" s="37">
        <v>3777.6</v>
      </c>
      <c r="G636" s="725">
        <v>45341</v>
      </c>
      <c r="H636" s="38">
        <f t="shared" si="28"/>
        <v>0</v>
      </c>
      <c r="I636" s="183">
        <f t="shared" si="29"/>
        <v>0</v>
      </c>
      <c r="K636" s="33"/>
      <c r="L636" s="687">
        <v>45341</v>
      </c>
      <c r="M636" s="34">
        <f t="shared" si="27"/>
        <v>87.5</v>
      </c>
      <c r="N636" s="37">
        <v>0</v>
      </c>
      <c r="O636" s="35">
        <v>87.5</v>
      </c>
      <c r="P636" s="39">
        <v>0.25</v>
      </c>
      <c r="Q636" s="47">
        <f t="shared" si="34"/>
        <v>0</v>
      </c>
      <c r="R636" s="41"/>
      <c r="S636" s="48" t="s">
        <v>185</v>
      </c>
    </row>
    <row r="637" spans="2:20" ht="15.6" x14ac:dyDescent="0.3">
      <c r="B637" s="34">
        <f t="shared" si="30"/>
        <v>3777.6</v>
      </c>
      <c r="C637" s="35">
        <v>1700</v>
      </c>
      <c r="D637" s="34">
        <f t="shared" si="26"/>
        <v>3777.6</v>
      </c>
      <c r="E637" s="36">
        <v>45341</v>
      </c>
      <c r="F637" s="37">
        <v>3777.6</v>
      </c>
      <c r="G637" s="725">
        <v>45342</v>
      </c>
      <c r="H637" s="38">
        <f t="shared" si="28"/>
        <v>0</v>
      </c>
      <c r="I637" s="183">
        <f t="shared" si="29"/>
        <v>1</v>
      </c>
      <c r="K637" s="33"/>
      <c r="L637" s="687">
        <v>45342</v>
      </c>
      <c r="M637" s="34">
        <f t="shared" si="27"/>
        <v>87.5</v>
      </c>
      <c r="N637" s="37">
        <v>0</v>
      </c>
      <c r="O637" s="35">
        <v>0</v>
      </c>
      <c r="P637" s="39">
        <v>0</v>
      </c>
      <c r="Q637" s="47">
        <f t="shared" si="34"/>
        <v>87.5</v>
      </c>
      <c r="R637" s="41"/>
      <c r="S637" s="48" t="s">
        <v>122</v>
      </c>
      <c r="T637" s="48" t="s">
        <v>123</v>
      </c>
    </row>
    <row r="638" spans="2:20" ht="15.6" x14ac:dyDescent="0.3">
      <c r="B638" s="34">
        <f t="shared" si="30"/>
        <v>3777.6</v>
      </c>
      <c r="C638" s="35">
        <v>1701</v>
      </c>
      <c r="D638" s="34">
        <f t="shared" si="26"/>
        <v>3777.6</v>
      </c>
      <c r="E638" s="36">
        <v>45342</v>
      </c>
      <c r="F638" s="37">
        <v>3785.3</v>
      </c>
      <c r="G638" s="725">
        <v>45343</v>
      </c>
      <c r="H638" s="38">
        <f t="shared" si="28"/>
        <v>7.7000000000002728</v>
      </c>
      <c r="I638" s="183">
        <f t="shared" si="29"/>
        <v>0</v>
      </c>
      <c r="K638" s="33"/>
      <c r="L638" s="687">
        <v>45343</v>
      </c>
      <c r="M638" s="34">
        <f t="shared" si="27"/>
        <v>0</v>
      </c>
      <c r="N638" s="37">
        <v>0</v>
      </c>
      <c r="O638" s="35">
        <v>0</v>
      </c>
      <c r="P638" s="39">
        <v>0</v>
      </c>
      <c r="Q638" s="47">
        <f t="shared" si="34"/>
        <v>0</v>
      </c>
      <c r="R638" s="41"/>
    </row>
    <row r="639" spans="2:20" ht="15.6" x14ac:dyDescent="0.3">
      <c r="B639" s="34">
        <f t="shared" si="30"/>
        <v>3785.3</v>
      </c>
      <c r="C639" s="35">
        <v>1701</v>
      </c>
      <c r="D639" s="34">
        <f t="shared" si="26"/>
        <v>3785.3</v>
      </c>
      <c r="E639" s="36">
        <v>45343</v>
      </c>
      <c r="F639" s="37">
        <v>3785.3</v>
      </c>
      <c r="G639" s="725">
        <v>45344</v>
      </c>
      <c r="H639" s="38">
        <f t="shared" si="28"/>
        <v>0</v>
      </c>
      <c r="I639" s="183">
        <f t="shared" si="29"/>
        <v>0</v>
      </c>
      <c r="K639" s="33"/>
      <c r="L639" s="687">
        <v>45344</v>
      </c>
      <c r="M639" s="34">
        <f t="shared" si="27"/>
        <v>0</v>
      </c>
      <c r="N639" s="37">
        <v>0</v>
      </c>
      <c r="O639" s="35">
        <v>0</v>
      </c>
      <c r="P639" s="39">
        <v>0</v>
      </c>
      <c r="Q639" s="47">
        <f t="shared" si="34"/>
        <v>0</v>
      </c>
      <c r="R639" s="41"/>
    </row>
    <row r="640" spans="2:20" ht="15.6" x14ac:dyDescent="0.3">
      <c r="B640" s="34">
        <f t="shared" si="30"/>
        <v>3785.3</v>
      </c>
      <c r="C640" s="35">
        <v>1701</v>
      </c>
      <c r="D640" s="34">
        <f t="shared" si="26"/>
        <v>3785.3</v>
      </c>
      <c r="E640" s="36">
        <v>45344</v>
      </c>
      <c r="F640" s="37">
        <v>3785.3</v>
      </c>
      <c r="G640" s="725">
        <v>45345</v>
      </c>
      <c r="H640" s="38">
        <f t="shared" si="28"/>
        <v>0</v>
      </c>
      <c r="I640" s="183">
        <f t="shared" si="29"/>
        <v>0</v>
      </c>
      <c r="K640" s="33"/>
      <c r="L640" s="687">
        <v>45345</v>
      </c>
      <c r="M640" s="34">
        <f t="shared" si="27"/>
        <v>0</v>
      </c>
      <c r="N640" s="37">
        <v>0</v>
      </c>
      <c r="O640" s="35">
        <v>0</v>
      </c>
      <c r="P640" s="39">
        <v>0</v>
      </c>
      <c r="Q640" s="47">
        <f t="shared" si="34"/>
        <v>0</v>
      </c>
      <c r="R640" s="41"/>
      <c r="S640" s="48" t="s">
        <v>125</v>
      </c>
      <c r="T640" s="48" t="s">
        <v>124</v>
      </c>
    </row>
    <row r="641" spans="2:20" ht="15.6" x14ac:dyDescent="0.3">
      <c r="B641" s="34">
        <f t="shared" si="30"/>
        <v>3785.3</v>
      </c>
      <c r="C641" s="35">
        <v>1701</v>
      </c>
      <c r="D641" s="34">
        <f t="shared" si="26"/>
        <v>3785.3</v>
      </c>
      <c r="E641" s="36">
        <v>45345</v>
      </c>
      <c r="F641" s="37">
        <v>3785.3</v>
      </c>
      <c r="G641" s="725">
        <v>45346</v>
      </c>
      <c r="H641" s="38">
        <f t="shared" si="28"/>
        <v>0</v>
      </c>
      <c r="I641" s="183">
        <f t="shared" si="29"/>
        <v>0</v>
      </c>
      <c r="K641" s="33"/>
      <c r="L641" s="687">
        <v>45346</v>
      </c>
      <c r="M641" s="34">
        <f t="shared" si="27"/>
        <v>0</v>
      </c>
      <c r="N641" s="37">
        <v>0</v>
      </c>
      <c r="O641" s="35">
        <v>0</v>
      </c>
      <c r="P641" s="39">
        <v>0</v>
      </c>
      <c r="Q641" s="47">
        <f t="shared" si="34"/>
        <v>0</v>
      </c>
      <c r="R641" s="41"/>
    </row>
    <row r="642" spans="2:20" ht="15.6" x14ac:dyDescent="0.3">
      <c r="B642" s="34">
        <f t="shared" si="30"/>
        <v>3785.3</v>
      </c>
      <c r="C642" s="35">
        <v>1701</v>
      </c>
      <c r="D642" s="34">
        <f t="shared" ref="D642:D845" si="35">F641</f>
        <v>3785.3</v>
      </c>
      <c r="E642" s="36">
        <v>45346</v>
      </c>
      <c r="F642" s="37">
        <v>3785.3</v>
      </c>
      <c r="G642" s="725">
        <v>45347</v>
      </c>
      <c r="H642" s="38">
        <f t="shared" si="28"/>
        <v>0</v>
      </c>
      <c r="I642" s="183">
        <f t="shared" si="29"/>
        <v>2</v>
      </c>
      <c r="K642" s="33"/>
      <c r="L642" s="687">
        <v>45347</v>
      </c>
      <c r="M642" s="34">
        <f t="shared" si="27"/>
        <v>0</v>
      </c>
      <c r="N642" s="37">
        <v>0</v>
      </c>
      <c r="O642" s="35">
        <v>0</v>
      </c>
      <c r="P642" s="39">
        <v>0</v>
      </c>
      <c r="Q642" s="47">
        <f t="shared" si="34"/>
        <v>0</v>
      </c>
      <c r="R642" s="41"/>
      <c r="S642" s="48" t="s">
        <v>126</v>
      </c>
    </row>
    <row r="643" spans="2:20" ht="15.6" x14ac:dyDescent="0.3">
      <c r="B643" s="34">
        <f t="shared" si="30"/>
        <v>3785.3</v>
      </c>
      <c r="C643" s="35">
        <v>1703</v>
      </c>
      <c r="D643" s="34">
        <f t="shared" si="35"/>
        <v>3785.3</v>
      </c>
      <c r="E643" s="36">
        <v>45347</v>
      </c>
      <c r="F643" s="37">
        <v>3786.5</v>
      </c>
      <c r="G643" s="725">
        <v>45348</v>
      </c>
      <c r="H643" s="38">
        <f t="shared" si="28"/>
        <v>1.1999999999998181</v>
      </c>
      <c r="I643" s="183">
        <f t="shared" si="29"/>
        <v>2</v>
      </c>
      <c r="K643" s="33"/>
      <c r="L643" s="687">
        <v>45348</v>
      </c>
      <c r="M643" s="34">
        <f t="shared" si="27"/>
        <v>0</v>
      </c>
      <c r="N643" s="37">
        <v>0</v>
      </c>
      <c r="O643" s="35">
        <v>0</v>
      </c>
      <c r="P643" s="39">
        <v>0</v>
      </c>
      <c r="Q643" s="47">
        <f t="shared" si="34"/>
        <v>0</v>
      </c>
      <c r="R643" s="41"/>
      <c r="S643" s="48" t="s">
        <v>127</v>
      </c>
      <c r="T643" s="48" t="s">
        <v>128</v>
      </c>
    </row>
    <row r="644" spans="2:20" ht="15.6" x14ac:dyDescent="0.3">
      <c r="B644" s="34">
        <f t="shared" si="30"/>
        <v>3786.5</v>
      </c>
      <c r="C644" s="35">
        <v>1705</v>
      </c>
      <c r="D644" s="34">
        <f t="shared" si="35"/>
        <v>3786.5</v>
      </c>
      <c r="E644" s="36">
        <v>45348</v>
      </c>
      <c r="F644" s="37">
        <v>3786.8</v>
      </c>
      <c r="G644" s="725">
        <v>45349</v>
      </c>
      <c r="H644" s="38">
        <f t="shared" si="28"/>
        <v>0.3000000000001819</v>
      </c>
      <c r="I644" s="183">
        <f t="shared" si="29"/>
        <v>0</v>
      </c>
      <c r="K644" s="33"/>
      <c r="L644" s="687">
        <v>45349</v>
      </c>
      <c r="M644" s="34">
        <f t="shared" si="27"/>
        <v>0</v>
      </c>
      <c r="N644" s="37">
        <v>0</v>
      </c>
      <c r="O644" s="35">
        <v>0</v>
      </c>
      <c r="P644" s="39">
        <v>0</v>
      </c>
      <c r="Q644" s="47">
        <f t="shared" si="34"/>
        <v>0</v>
      </c>
      <c r="R644" s="41"/>
    </row>
    <row r="645" spans="2:20" ht="15.6" x14ac:dyDescent="0.3">
      <c r="B645" s="34">
        <f t="shared" si="30"/>
        <v>3786.8</v>
      </c>
      <c r="C645" s="35">
        <v>1705</v>
      </c>
      <c r="D645" s="34">
        <f t="shared" si="35"/>
        <v>3786.8</v>
      </c>
      <c r="E645" s="36">
        <v>45349</v>
      </c>
      <c r="F645" s="37">
        <v>3786.8</v>
      </c>
      <c r="G645" s="725">
        <v>45350</v>
      </c>
      <c r="H645" s="38">
        <f t="shared" si="28"/>
        <v>0</v>
      </c>
      <c r="I645" s="183">
        <f t="shared" si="29"/>
        <v>1</v>
      </c>
      <c r="K645" s="33"/>
      <c r="L645" s="687">
        <v>45350</v>
      </c>
      <c r="M645" s="34">
        <f t="shared" si="27"/>
        <v>0</v>
      </c>
      <c r="N645" s="37">
        <v>0</v>
      </c>
      <c r="O645" s="35">
        <v>0</v>
      </c>
      <c r="P645" s="39">
        <v>0</v>
      </c>
      <c r="Q645" s="47">
        <f t="shared" si="34"/>
        <v>0</v>
      </c>
      <c r="R645" s="41"/>
    </row>
    <row r="646" spans="2:20" ht="15.6" x14ac:dyDescent="0.3">
      <c r="B646" s="34">
        <f t="shared" si="30"/>
        <v>3786.8</v>
      </c>
      <c r="C646" s="35">
        <v>1706</v>
      </c>
      <c r="D646" s="34">
        <f t="shared" si="35"/>
        <v>3786.8</v>
      </c>
      <c r="E646" s="36">
        <v>45350</v>
      </c>
      <c r="F646" s="37">
        <v>3787.1</v>
      </c>
      <c r="G646" s="725">
        <v>45351</v>
      </c>
      <c r="H646" s="38">
        <f t="shared" si="28"/>
        <v>0.29999999999972715</v>
      </c>
      <c r="I646" s="183">
        <f t="shared" si="29"/>
        <v>0</v>
      </c>
      <c r="K646" s="33"/>
      <c r="L646" s="687">
        <v>45351</v>
      </c>
      <c r="M646" s="34">
        <f t="shared" si="27"/>
        <v>0</v>
      </c>
      <c r="N646" s="37">
        <v>0</v>
      </c>
      <c r="O646" s="35">
        <v>0</v>
      </c>
      <c r="P646" s="39">
        <v>0</v>
      </c>
      <c r="Q646" s="47">
        <f t="shared" si="34"/>
        <v>0</v>
      </c>
      <c r="R646" s="41"/>
    </row>
    <row r="647" spans="2:20" ht="15.6" x14ac:dyDescent="0.3">
      <c r="B647" s="34">
        <f t="shared" si="30"/>
        <v>3787.1</v>
      </c>
      <c r="C647" s="35">
        <v>1706</v>
      </c>
      <c r="D647" s="34">
        <f t="shared" si="35"/>
        <v>3787.1</v>
      </c>
      <c r="E647" s="36">
        <v>45351</v>
      </c>
      <c r="F647" s="37">
        <v>3787.1</v>
      </c>
      <c r="G647" s="725">
        <v>45352</v>
      </c>
      <c r="H647" s="38">
        <f t="shared" si="28"/>
        <v>0</v>
      </c>
      <c r="I647" s="183">
        <f t="shared" si="29"/>
        <v>0</v>
      </c>
      <c r="K647" s="33"/>
      <c r="L647" s="687">
        <v>45352</v>
      </c>
      <c r="M647" s="34">
        <f t="shared" si="27"/>
        <v>0</v>
      </c>
      <c r="N647" s="37">
        <v>0</v>
      </c>
      <c r="O647" s="35">
        <v>0</v>
      </c>
      <c r="P647" s="39">
        <v>0</v>
      </c>
      <c r="Q647" s="47">
        <f t="shared" si="34"/>
        <v>0</v>
      </c>
      <c r="R647" s="41"/>
    </row>
    <row r="648" spans="2:20" ht="15.6" x14ac:dyDescent="0.3">
      <c r="B648" s="34">
        <f t="shared" si="30"/>
        <v>3787.1</v>
      </c>
      <c r="C648" s="35">
        <v>1706</v>
      </c>
      <c r="D648" s="34">
        <f t="shared" si="35"/>
        <v>3787.1</v>
      </c>
      <c r="E648" s="36">
        <v>45352</v>
      </c>
      <c r="F648" s="37">
        <v>3787.1</v>
      </c>
      <c r="G648" s="725">
        <v>45353</v>
      </c>
      <c r="H648" s="38">
        <f t="shared" si="28"/>
        <v>0</v>
      </c>
      <c r="I648" s="183">
        <f t="shared" si="29"/>
        <v>0</v>
      </c>
      <c r="K648" s="33"/>
      <c r="L648" s="687">
        <v>45353</v>
      </c>
      <c r="M648" s="34">
        <f t="shared" si="27"/>
        <v>0</v>
      </c>
      <c r="N648" s="37">
        <v>0</v>
      </c>
      <c r="O648" s="35">
        <v>0</v>
      </c>
      <c r="P648" s="39">
        <v>0</v>
      </c>
      <c r="Q648" s="47">
        <f t="shared" si="34"/>
        <v>0</v>
      </c>
      <c r="R648" s="41"/>
    </row>
    <row r="649" spans="2:20" ht="15.6" x14ac:dyDescent="0.3">
      <c r="B649" s="34">
        <f t="shared" si="30"/>
        <v>3787.1</v>
      </c>
      <c r="C649" s="35">
        <v>1706</v>
      </c>
      <c r="D649" s="34">
        <f t="shared" si="35"/>
        <v>3787.1</v>
      </c>
      <c r="E649" s="36">
        <v>45353</v>
      </c>
      <c r="F649" s="37">
        <v>3787.1</v>
      </c>
      <c r="G649" s="725">
        <v>45354</v>
      </c>
      <c r="H649" s="38">
        <f t="shared" si="28"/>
        <v>0</v>
      </c>
      <c r="I649" s="183">
        <f t="shared" si="29"/>
        <v>0</v>
      </c>
      <c r="K649" s="33"/>
      <c r="L649" s="687">
        <v>45354</v>
      </c>
      <c r="M649" s="34">
        <f t="shared" si="27"/>
        <v>0</v>
      </c>
      <c r="N649" s="37">
        <v>0</v>
      </c>
      <c r="O649" s="35">
        <v>0</v>
      </c>
      <c r="P649" s="39">
        <v>0</v>
      </c>
      <c r="Q649" s="47">
        <f t="shared" si="34"/>
        <v>0</v>
      </c>
      <c r="R649" s="41"/>
    </row>
    <row r="650" spans="2:20" ht="15.6" x14ac:dyDescent="0.3">
      <c r="B650" s="34">
        <f t="shared" si="30"/>
        <v>3787.1</v>
      </c>
      <c r="C650" s="35">
        <v>1706</v>
      </c>
      <c r="D650" s="34">
        <f t="shared" si="35"/>
        <v>3787.1</v>
      </c>
      <c r="E650" s="36">
        <v>45354</v>
      </c>
      <c r="F650" s="37">
        <v>3787.1</v>
      </c>
      <c r="G650" s="725">
        <v>45355</v>
      </c>
      <c r="H650" s="38">
        <f t="shared" si="28"/>
        <v>0</v>
      </c>
      <c r="I650" s="183">
        <f t="shared" si="29"/>
        <v>0</v>
      </c>
      <c r="K650" s="33"/>
      <c r="L650" s="687">
        <v>45355</v>
      </c>
      <c r="M650" s="34">
        <f t="shared" si="27"/>
        <v>0</v>
      </c>
      <c r="N650" s="37">
        <v>0</v>
      </c>
      <c r="O650" s="35">
        <v>0</v>
      </c>
      <c r="P650" s="39">
        <v>0</v>
      </c>
      <c r="Q650" s="47">
        <f t="shared" si="34"/>
        <v>0</v>
      </c>
      <c r="R650" s="41"/>
    </row>
    <row r="651" spans="2:20" ht="15.6" x14ac:dyDescent="0.3">
      <c r="B651" s="34">
        <f t="shared" si="30"/>
        <v>3787.1</v>
      </c>
      <c r="C651" s="35">
        <v>1706</v>
      </c>
      <c r="D651" s="34">
        <f t="shared" si="35"/>
        <v>3787.1</v>
      </c>
      <c r="E651" s="36">
        <v>45355</v>
      </c>
      <c r="F651" s="37">
        <v>3787.1</v>
      </c>
      <c r="G651" s="725">
        <v>45356</v>
      </c>
      <c r="H651" s="38">
        <f t="shared" si="28"/>
        <v>0</v>
      </c>
      <c r="I651" s="183">
        <f t="shared" si="29"/>
        <v>0</v>
      </c>
      <c r="K651" s="33"/>
      <c r="L651" s="687">
        <v>45356</v>
      </c>
      <c r="M651" s="34">
        <f t="shared" si="27"/>
        <v>0</v>
      </c>
      <c r="N651" s="37">
        <v>0</v>
      </c>
      <c r="O651" s="35">
        <v>0</v>
      </c>
      <c r="P651" s="39">
        <v>0</v>
      </c>
      <c r="Q651" s="47">
        <f t="shared" si="34"/>
        <v>0</v>
      </c>
      <c r="R651" s="41"/>
    </row>
    <row r="652" spans="2:20" ht="15.6" x14ac:dyDescent="0.3">
      <c r="B652" s="34">
        <f t="shared" si="30"/>
        <v>3787.1</v>
      </c>
      <c r="C652" s="35">
        <v>1706</v>
      </c>
      <c r="D652" s="34">
        <f t="shared" si="35"/>
        <v>3787.1</v>
      </c>
      <c r="E652" s="36">
        <v>45356</v>
      </c>
      <c r="F652" s="37">
        <v>3787.1</v>
      </c>
      <c r="G652" s="725">
        <v>45357</v>
      </c>
      <c r="H652" s="38">
        <f t="shared" si="28"/>
        <v>0</v>
      </c>
      <c r="I652" s="183">
        <f t="shared" si="29"/>
        <v>0</v>
      </c>
      <c r="K652" s="33"/>
      <c r="L652" s="687">
        <v>45357</v>
      </c>
      <c r="M652" s="34">
        <f t="shared" si="27"/>
        <v>0</v>
      </c>
      <c r="N652" s="37">
        <v>0</v>
      </c>
      <c r="O652" s="35">
        <v>0</v>
      </c>
      <c r="P652" s="39">
        <v>0</v>
      </c>
      <c r="Q652" s="47">
        <f t="shared" si="34"/>
        <v>0</v>
      </c>
      <c r="R652" s="41"/>
    </row>
    <row r="653" spans="2:20" ht="15.6" x14ac:dyDescent="0.3">
      <c r="B653" s="34">
        <f t="shared" si="30"/>
        <v>3787.1</v>
      </c>
      <c r="C653" s="35">
        <v>1706</v>
      </c>
      <c r="D653" s="34">
        <f t="shared" si="35"/>
        <v>3787.1</v>
      </c>
      <c r="E653" s="36">
        <v>45357</v>
      </c>
      <c r="F653" s="37">
        <v>3787.1</v>
      </c>
      <c r="G653" s="725">
        <v>45358</v>
      </c>
      <c r="H653" s="38">
        <f t="shared" si="28"/>
        <v>0</v>
      </c>
      <c r="I653" s="183">
        <f t="shared" si="29"/>
        <v>1</v>
      </c>
      <c r="K653" s="33"/>
      <c r="L653" s="687">
        <v>45358</v>
      </c>
      <c r="M653" s="34">
        <f t="shared" si="27"/>
        <v>0</v>
      </c>
      <c r="N653" s="37">
        <v>0</v>
      </c>
      <c r="O653" s="35">
        <v>0</v>
      </c>
      <c r="P653" s="39">
        <v>0</v>
      </c>
      <c r="Q653" s="47">
        <f t="shared" si="34"/>
        <v>0</v>
      </c>
      <c r="R653" s="41"/>
    </row>
    <row r="654" spans="2:20" ht="15.6" x14ac:dyDescent="0.3">
      <c r="B654" s="34">
        <f t="shared" si="30"/>
        <v>3787.1</v>
      </c>
      <c r="C654" s="35">
        <v>1707</v>
      </c>
      <c r="D654" s="34">
        <f t="shared" si="35"/>
        <v>3787.1</v>
      </c>
      <c r="E654" s="36">
        <v>45358</v>
      </c>
      <c r="F654" s="37">
        <v>3788.2</v>
      </c>
      <c r="G654" s="725">
        <v>45359</v>
      </c>
      <c r="H654" s="38">
        <f t="shared" si="28"/>
        <v>1.0999999999999091</v>
      </c>
      <c r="I654" s="183">
        <f t="shared" si="29"/>
        <v>3</v>
      </c>
      <c r="K654" s="33"/>
      <c r="L654" s="687">
        <v>45359</v>
      </c>
      <c r="M654" s="34">
        <f t="shared" si="27"/>
        <v>0</v>
      </c>
      <c r="N654" s="37">
        <v>90</v>
      </c>
      <c r="O654" s="35">
        <v>0</v>
      </c>
      <c r="P654" s="39">
        <v>0</v>
      </c>
      <c r="Q654" s="47">
        <f t="shared" si="34"/>
        <v>90</v>
      </c>
      <c r="R654" s="41"/>
      <c r="S654" s="48" t="s">
        <v>138</v>
      </c>
      <c r="T654" s="48" t="s">
        <v>186</v>
      </c>
    </row>
    <row r="655" spans="2:20" ht="15.6" x14ac:dyDescent="0.3">
      <c r="B655" s="34">
        <f t="shared" si="30"/>
        <v>3788.2</v>
      </c>
      <c r="C655" s="35">
        <v>1710</v>
      </c>
      <c r="D655" s="34">
        <f t="shared" si="35"/>
        <v>3788.2</v>
      </c>
      <c r="E655" s="36">
        <v>45359</v>
      </c>
      <c r="F655" s="37">
        <v>3789.5</v>
      </c>
      <c r="G655" s="725">
        <v>45360</v>
      </c>
      <c r="H655" s="38">
        <f t="shared" si="28"/>
        <v>1.3000000000001819</v>
      </c>
      <c r="I655" s="183">
        <f t="shared" si="29"/>
        <v>0</v>
      </c>
      <c r="K655" s="33"/>
      <c r="L655" s="687">
        <v>45360</v>
      </c>
      <c r="M655" s="34">
        <f t="shared" si="27"/>
        <v>0</v>
      </c>
      <c r="N655" s="37">
        <v>0</v>
      </c>
      <c r="O655" s="35">
        <v>0</v>
      </c>
      <c r="P655" s="39">
        <v>0</v>
      </c>
      <c r="Q655" s="47">
        <f t="shared" si="34"/>
        <v>0</v>
      </c>
      <c r="R655" s="41"/>
    </row>
    <row r="656" spans="2:20" ht="15.6" x14ac:dyDescent="0.3">
      <c r="B656" s="34">
        <f t="shared" si="30"/>
        <v>3789.5</v>
      </c>
      <c r="C656" s="35">
        <v>1710</v>
      </c>
      <c r="D656" s="34">
        <f t="shared" si="35"/>
        <v>3789.5</v>
      </c>
      <c r="E656" s="36">
        <v>45360</v>
      </c>
      <c r="F656" s="37">
        <v>3789.5</v>
      </c>
      <c r="G656" s="725">
        <v>45361</v>
      </c>
      <c r="H656" s="38">
        <f t="shared" si="28"/>
        <v>0</v>
      </c>
      <c r="I656" s="183">
        <f t="shared" si="29"/>
        <v>1</v>
      </c>
      <c r="K656" s="33"/>
      <c r="L656" s="687">
        <v>45361</v>
      </c>
      <c r="M656" s="34">
        <f t="shared" si="27"/>
        <v>0</v>
      </c>
      <c r="N656" s="37">
        <v>0</v>
      </c>
      <c r="O656" s="35">
        <v>0</v>
      </c>
      <c r="P656" s="39">
        <v>0</v>
      </c>
      <c r="Q656" s="47">
        <f t="shared" si="34"/>
        <v>0</v>
      </c>
      <c r="R656" s="41"/>
    </row>
    <row r="657" spans="2:19" ht="15.6" x14ac:dyDescent="0.3">
      <c r="B657" s="34">
        <f t="shared" si="30"/>
        <v>3789.5</v>
      </c>
      <c r="C657" s="35">
        <v>1711</v>
      </c>
      <c r="D657" s="34">
        <f t="shared" si="35"/>
        <v>3789.5</v>
      </c>
      <c r="E657" s="36">
        <v>45361</v>
      </c>
      <c r="F657" s="37">
        <v>3789.5</v>
      </c>
      <c r="G657" s="725">
        <v>45362</v>
      </c>
      <c r="H657" s="38">
        <f t="shared" si="28"/>
        <v>0</v>
      </c>
      <c r="I657" s="183">
        <f t="shared" si="29"/>
        <v>9</v>
      </c>
      <c r="K657" s="33"/>
      <c r="L657" s="687">
        <v>45362</v>
      </c>
      <c r="M657" s="34">
        <f t="shared" si="27"/>
        <v>0</v>
      </c>
      <c r="N657" s="37">
        <v>100</v>
      </c>
      <c r="O657" s="35">
        <v>0</v>
      </c>
      <c r="P657" s="39">
        <v>0</v>
      </c>
      <c r="Q657" s="47">
        <f t="shared" si="34"/>
        <v>100</v>
      </c>
      <c r="R657" s="41"/>
    </row>
    <row r="658" spans="2:19" ht="15.6" x14ac:dyDescent="0.3">
      <c r="B658" s="34">
        <f t="shared" si="30"/>
        <v>3789.5</v>
      </c>
      <c r="C658" s="35">
        <v>1720</v>
      </c>
      <c r="D658" s="34">
        <f t="shared" si="35"/>
        <v>3789.5</v>
      </c>
      <c r="E658" s="36">
        <v>45362</v>
      </c>
      <c r="F658" s="37">
        <v>3794.5</v>
      </c>
      <c r="G658" s="725">
        <v>45363</v>
      </c>
      <c r="H658" s="38">
        <f t="shared" si="28"/>
        <v>5</v>
      </c>
      <c r="I658" s="183">
        <f t="shared" si="29"/>
        <v>1</v>
      </c>
      <c r="K658" s="33"/>
      <c r="L658" s="687">
        <v>45363</v>
      </c>
      <c r="M658" s="34">
        <f t="shared" si="27"/>
        <v>0</v>
      </c>
      <c r="N658" s="37">
        <v>50</v>
      </c>
      <c r="O658" s="35">
        <v>0</v>
      </c>
      <c r="P658" s="39">
        <v>0</v>
      </c>
      <c r="Q658" s="47">
        <f t="shared" si="34"/>
        <v>50</v>
      </c>
      <c r="R658" s="41"/>
      <c r="S658" s="48" t="s">
        <v>139</v>
      </c>
    </row>
    <row r="659" spans="2:19" ht="15.6" x14ac:dyDescent="0.3">
      <c r="B659" s="34">
        <f t="shared" si="30"/>
        <v>3794.5</v>
      </c>
      <c r="C659" s="35">
        <v>1721</v>
      </c>
      <c r="D659" s="34">
        <f t="shared" si="35"/>
        <v>3794.5</v>
      </c>
      <c r="E659" s="36">
        <v>45363</v>
      </c>
      <c r="F659" s="37">
        <v>3797.6</v>
      </c>
      <c r="G659" s="725">
        <v>45364</v>
      </c>
      <c r="H659" s="38">
        <f t="shared" si="28"/>
        <v>3.0999999999999091</v>
      </c>
      <c r="I659" s="183">
        <f t="shared" si="29"/>
        <v>1</v>
      </c>
      <c r="K659" s="33"/>
      <c r="L659" s="687">
        <v>45364</v>
      </c>
      <c r="M659" s="34">
        <f t="shared" si="27"/>
        <v>0</v>
      </c>
      <c r="N659" s="37">
        <v>0</v>
      </c>
      <c r="O659" s="35">
        <v>0</v>
      </c>
      <c r="P659" s="39">
        <v>0</v>
      </c>
      <c r="Q659" s="47">
        <f t="shared" si="34"/>
        <v>0</v>
      </c>
      <c r="R659" s="41"/>
    </row>
    <row r="660" spans="2:19" ht="15.6" x14ac:dyDescent="0.3">
      <c r="B660" s="34">
        <f t="shared" si="30"/>
        <v>3797.6</v>
      </c>
      <c r="C660" s="35">
        <v>1722</v>
      </c>
      <c r="D660" s="34">
        <f t="shared" si="35"/>
        <v>3797.6</v>
      </c>
      <c r="E660" s="36">
        <v>45364</v>
      </c>
      <c r="F660" s="37">
        <v>3798.4</v>
      </c>
      <c r="G660" s="725">
        <v>45365</v>
      </c>
      <c r="H660" s="38">
        <f t="shared" si="28"/>
        <v>0.8000000000001819</v>
      </c>
      <c r="I660" s="183">
        <f t="shared" si="29"/>
        <v>4</v>
      </c>
      <c r="K660" s="33"/>
      <c r="L660" s="687">
        <v>45365</v>
      </c>
      <c r="M660" s="34">
        <f t="shared" si="27"/>
        <v>0</v>
      </c>
      <c r="N660" s="37">
        <v>0</v>
      </c>
      <c r="O660" s="35">
        <v>0</v>
      </c>
      <c r="P660" s="39">
        <v>0</v>
      </c>
      <c r="Q660" s="47">
        <f t="shared" si="34"/>
        <v>0</v>
      </c>
      <c r="R660" s="41"/>
    </row>
    <row r="661" spans="2:19" ht="15.6" x14ac:dyDescent="0.3">
      <c r="B661" s="34">
        <f t="shared" si="30"/>
        <v>3798.4</v>
      </c>
      <c r="C661" s="35">
        <v>1726</v>
      </c>
      <c r="D661" s="34">
        <f t="shared" si="35"/>
        <v>3798.4</v>
      </c>
      <c r="E661" s="36">
        <v>45365</v>
      </c>
      <c r="F661" s="37">
        <v>3800.1</v>
      </c>
      <c r="G661" s="725">
        <v>45366</v>
      </c>
      <c r="H661" s="38">
        <f t="shared" si="28"/>
        <v>1.6999999999998181</v>
      </c>
      <c r="I661" s="183">
        <f t="shared" si="29"/>
        <v>0</v>
      </c>
      <c r="K661" s="33"/>
      <c r="L661" s="687">
        <v>45366</v>
      </c>
      <c r="M661" s="34">
        <f t="shared" si="27"/>
        <v>0</v>
      </c>
      <c r="N661" s="37">
        <v>0</v>
      </c>
      <c r="O661" s="35">
        <v>0</v>
      </c>
      <c r="P661" s="39">
        <v>0</v>
      </c>
      <c r="Q661" s="47">
        <f t="shared" si="34"/>
        <v>0</v>
      </c>
      <c r="R661" s="41"/>
    </row>
    <row r="662" spans="2:19" ht="15.6" x14ac:dyDescent="0.3">
      <c r="B662" s="34">
        <f t="shared" si="30"/>
        <v>3800.1</v>
      </c>
      <c r="C662" s="35">
        <v>1726</v>
      </c>
      <c r="D662" s="34">
        <f t="shared" si="35"/>
        <v>3800.1</v>
      </c>
      <c r="E662" s="36">
        <v>45366</v>
      </c>
      <c r="F662" s="37">
        <v>3800.1</v>
      </c>
      <c r="G662" s="725">
        <v>45367</v>
      </c>
      <c r="H662" s="38">
        <f t="shared" si="28"/>
        <v>0</v>
      </c>
      <c r="I662" s="183">
        <f t="shared" si="29"/>
        <v>0</v>
      </c>
      <c r="K662" s="33"/>
      <c r="L662" s="687">
        <v>45367</v>
      </c>
      <c r="M662" s="34">
        <f t="shared" si="27"/>
        <v>0</v>
      </c>
      <c r="N662" s="37">
        <v>0</v>
      </c>
      <c r="O662" s="35">
        <v>0</v>
      </c>
      <c r="P662" s="39">
        <v>0</v>
      </c>
      <c r="Q662" s="47">
        <f t="shared" si="34"/>
        <v>0</v>
      </c>
      <c r="R662" s="41"/>
    </row>
    <row r="663" spans="2:19" ht="15.6" x14ac:dyDescent="0.3">
      <c r="B663" s="34">
        <f t="shared" si="30"/>
        <v>3800.1</v>
      </c>
      <c r="C663" s="35">
        <v>1726</v>
      </c>
      <c r="D663" s="34">
        <f t="shared" si="35"/>
        <v>3800.1</v>
      </c>
      <c r="E663" s="36">
        <v>45367</v>
      </c>
      <c r="F663" s="37">
        <v>3800.3</v>
      </c>
      <c r="G663" s="725">
        <v>45368</v>
      </c>
      <c r="H663" s="38">
        <f t="shared" si="28"/>
        <v>0.20000000000027285</v>
      </c>
      <c r="I663" s="183">
        <f t="shared" si="29"/>
        <v>0</v>
      </c>
      <c r="K663" s="33"/>
      <c r="L663" s="687">
        <v>45368</v>
      </c>
      <c r="M663" s="34">
        <f t="shared" si="27"/>
        <v>0</v>
      </c>
      <c r="N663" s="37">
        <v>45</v>
      </c>
      <c r="O663" s="35">
        <v>0</v>
      </c>
      <c r="P663" s="39">
        <v>0</v>
      </c>
      <c r="Q663" s="47">
        <f t="shared" si="34"/>
        <v>45</v>
      </c>
      <c r="R663" s="41"/>
    </row>
    <row r="664" spans="2:19" ht="15.6" x14ac:dyDescent="0.3">
      <c r="B664" s="34">
        <f t="shared" si="30"/>
        <v>3800.3</v>
      </c>
      <c r="C664" s="35">
        <v>1726</v>
      </c>
      <c r="D664" s="34">
        <f t="shared" si="35"/>
        <v>3800.3</v>
      </c>
      <c r="E664" s="36">
        <v>45368</v>
      </c>
      <c r="F664" s="37">
        <v>3800.3</v>
      </c>
      <c r="G664" s="725">
        <v>45369</v>
      </c>
      <c r="H664" s="38">
        <f t="shared" si="28"/>
        <v>0</v>
      </c>
      <c r="I664" s="183">
        <f t="shared" si="29"/>
        <v>0</v>
      </c>
      <c r="K664" s="33"/>
      <c r="L664" s="687">
        <v>45369</v>
      </c>
      <c r="M664" s="34">
        <f t="shared" si="27"/>
        <v>0</v>
      </c>
      <c r="N664" s="37">
        <v>0</v>
      </c>
      <c r="O664" s="35">
        <v>0</v>
      </c>
      <c r="P664" s="39">
        <v>0</v>
      </c>
      <c r="Q664" s="47">
        <f t="shared" si="34"/>
        <v>0</v>
      </c>
      <c r="R664" s="41"/>
      <c r="S664" s="48" t="s">
        <v>187</v>
      </c>
    </row>
    <row r="665" spans="2:19" ht="15.6" x14ac:dyDescent="0.3">
      <c r="B665" s="34">
        <f t="shared" si="30"/>
        <v>3800.3</v>
      </c>
      <c r="C665" s="35">
        <v>1726</v>
      </c>
      <c r="D665" s="34">
        <f t="shared" si="35"/>
        <v>3800.3</v>
      </c>
      <c r="E665" s="36">
        <v>45369</v>
      </c>
      <c r="F665" s="37">
        <v>3800.3</v>
      </c>
      <c r="G665" s="725">
        <v>45370</v>
      </c>
      <c r="H665" s="38">
        <f t="shared" si="28"/>
        <v>0</v>
      </c>
      <c r="I665" s="183">
        <f t="shared" si="29"/>
        <v>0</v>
      </c>
      <c r="K665" s="33"/>
      <c r="L665" s="687">
        <v>45370</v>
      </c>
      <c r="M665" s="34">
        <f t="shared" si="27"/>
        <v>0</v>
      </c>
      <c r="N665" s="37">
        <v>0</v>
      </c>
      <c r="O665" s="35">
        <v>0</v>
      </c>
      <c r="P665" s="39">
        <v>0</v>
      </c>
      <c r="Q665" s="47">
        <f t="shared" si="34"/>
        <v>0</v>
      </c>
      <c r="R665" s="41"/>
    </row>
    <row r="666" spans="2:19" ht="15.6" x14ac:dyDescent="0.3">
      <c r="B666" s="34">
        <f t="shared" si="30"/>
        <v>3800.3</v>
      </c>
      <c r="C666" s="35">
        <v>1726</v>
      </c>
      <c r="D666" s="34">
        <f t="shared" si="35"/>
        <v>3800.3</v>
      </c>
      <c r="E666" s="36">
        <v>45370</v>
      </c>
      <c r="F666" s="37">
        <v>3800.3</v>
      </c>
      <c r="G666" s="725">
        <v>45371</v>
      </c>
      <c r="H666" s="38">
        <f t="shared" si="28"/>
        <v>0</v>
      </c>
      <c r="I666" s="183">
        <f t="shared" si="29"/>
        <v>0</v>
      </c>
      <c r="K666" s="33"/>
      <c r="L666" s="687">
        <v>45371</v>
      </c>
      <c r="M666" s="34">
        <f t="shared" si="27"/>
        <v>0</v>
      </c>
      <c r="N666" s="37">
        <v>0</v>
      </c>
      <c r="O666" s="35">
        <v>0</v>
      </c>
      <c r="P666" s="39">
        <v>0</v>
      </c>
      <c r="Q666" s="47">
        <f t="shared" si="34"/>
        <v>0</v>
      </c>
      <c r="R666" s="41"/>
    </row>
    <row r="667" spans="2:19" ht="15.6" x14ac:dyDescent="0.3">
      <c r="B667" s="34">
        <f t="shared" si="30"/>
        <v>3800.3</v>
      </c>
      <c r="C667" s="35">
        <v>1726</v>
      </c>
      <c r="D667" s="34">
        <f t="shared" si="35"/>
        <v>3800.3</v>
      </c>
      <c r="E667" s="36">
        <v>45371</v>
      </c>
      <c r="F667" s="37">
        <v>3800.3</v>
      </c>
      <c r="G667" s="725">
        <v>45372</v>
      </c>
      <c r="H667" s="38">
        <f t="shared" si="28"/>
        <v>0</v>
      </c>
      <c r="I667" s="183">
        <f t="shared" si="29"/>
        <v>2</v>
      </c>
      <c r="K667" s="33"/>
      <c r="L667" s="687">
        <v>45372</v>
      </c>
      <c r="M667" s="34">
        <f t="shared" si="27"/>
        <v>0</v>
      </c>
      <c r="N667" s="37">
        <v>0</v>
      </c>
      <c r="O667" s="35">
        <v>0</v>
      </c>
      <c r="P667" s="39">
        <v>0</v>
      </c>
      <c r="Q667" s="47">
        <f t="shared" si="34"/>
        <v>0</v>
      </c>
      <c r="R667" s="41"/>
    </row>
    <row r="668" spans="2:19" ht="15.6" x14ac:dyDescent="0.3">
      <c r="B668" s="34">
        <f t="shared" si="30"/>
        <v>3800.3</v>
      </c>
      <c r="C668" s="35">
        <v>1728</v>
      </c>
      <c r="D668" s="34">
        <f t="shared" si="35"/>
        <v>3800.3</v>
      </c>
      <c r="E668" s="36">
        <v>45372</v>
      </c>
      <c r="F668" s="37">
        <v>3802.3</v>
      </c>
      <c r="G668" s="725">
        <v>45373</v>
      </c>
      <c r="H668" s="38">
        <f t="shared" si="28"/>
        <v>2</v>
      </c>
      <c r="I668" s="183">
        <f t="shared" si="29"/>
        <v>3</v>
      </c>
      <c r="K668" s="33"/>
      <c r="L668" s="687">
        <v>45373</v>
      </c>
      <c r="M668" s="34">
        <f t="shared" si="27"/>
        <v>0</v>
      </c>
      <c r="N668" s="37">
        <v>0</v>
      </c>
      <c r="O668" s="35">
        <v>0</v>
      </c>
      <c r="P668" s="39">
        <v>0</v>
      </c>
      <c r="Q668" s="47">
        <f t="shared" si="34"/>
        <v>0</v>
      </c>
      <c r="R668" s="41"/>
    </row>
    <row r="669" spans="2:19" ht="15.6" x14ac:dyDescent="0.3">
      <c r="B669" s="34">
        <f t="shared" si="30"/>
        <v>3802.3</v>
      </c>
      <c r="C669" s="35">
        <v>1731</v>
      </c>
      <c r="D669" s="34">
        <f t="shared" si="35"/>
        <v>3802.3</v>
      </c>
      <c r="E669" s="36">
        <v>45373</v>
      </c>
      <c r="F669" s="37">
        <v>3804.5</v>
      </c>
      <c r="G669" s="725">
        <v>45374</v>
      </c>
      <c r="H669" s="38">
        <f t="shared" si="28"/>
        <v>2.1999999999998181</v>
      </c>
      <c r="I669" s="183">
        <f t="shared" si="29"/>
        <v>0</v>
      </c>
      <c r="K669" s="33"/>
      <c r="L669" s="687">
        <v>45374</v>
      </c>
      <c r="M669" s="34">
        <f t="shared" si="27"/>
        <v>0</v>
      </c>
      <c r="N669" s="37">
        <v>0</v>
      </c>
      <c r="O669" s="35">
        <v>0</v>
      </c>
      <c r="P669" s="39">
        <v>0</v>
      </c>
      <c r="Q669" s="47">
        <f t="shared" si="34"/>
        <v>0</v>
      </c>
      <c r="R669" s="41"/>
    </row>
    <row r="670" spans="2:19" ht="15.6" x14ac:dyDescent="0.3">
      <c r="B670" s="34">
        <f t="shared" si="30"/>
        <v>3804.5</v>
      </c>
      <c r="C670" s="35">
        <v>1731</v>
      </c>
      <c r="D670" s="34">
        <f t="shared" si="35"/>
        <v>3804.5</v>
      </c>
      <c r="E670" s="36">
        <v>45374</v>
      </c>
      <c r="F670" s="37">
        <v>3804.5</v>
      </c>
      <c r="G670" s="725">
        <v>45375</v>
      </c>
      <c r="H670" s="38">
        <f t="shared" si="28"/>
        <v>0</v>
      </c>
      <c r="I670" s="183">
        <f t="shared" si="29"/>
        <v>0</v>
      </c>
      <c r="K670" s="33"/>
      <c r="L670" s="687">
        <v>45375</v>
      </c>
      <c r="M670" s="34">
        <f t="shared" si="27"/>
        <v>0</v>
      </c>
      <c r="N670" s="37">
        <v>0</v>
      </c>
      <c r="O670" s="35">
        <v>0</v>
      </c>
      <c r="P670" s="39">
        <v>0</v>
      </c>
      <c r="Q670" s="47">
        <f t="shared" si="34"/>
        <v>0</v>
      </c>
      <c r="R670" s="41"/>
    </row>
    <row r="671" spans="2:19" ht="15.6" x14ac:dyDescent="0.3">
      <c r="B671" s="34">
        <f t="shared" si="30"/>
        <v>3804.5</v>
      </c>
      <c r="C671" s="35">
        <v>1731</v>
      </c>
      <c r="D671" s="34">
        <f t="shared" si="35"/>
        <v>3804.5</v>
      </c>
      <c r="E671" s="36">
        <v>45375</v>
      </c>
      <c r="F671" s="37">
        <v>3804.5</v>
      </c>
      <c r="G671" s="725">
        <v>45376</v>
      </c>
      <c r="H671" s="38">
        <f t="shared" si="28"/>
        <v>0</v>
      </c>
      <c r="I671" s="183">
        <f t="shared" si="29"/>
        <v>1</v>
      </c>
      <c r="K671" s="33"/>
      <c r="L671" s="687">
        <v>45376</v>
      </c>
      <c r="M671" s="34">
        <f t="shared" si="27"/>
        <v>0</v>
      </c>
      <c r="N671" s="37">
        <v>0</v>
      </c>
      <c r="O671" s="35">
        <v>0</v>
      </c>
      <c r="P671" s="39">
        <v>0</v>
      </c>
      <c r="Q671" s="47">
        <f t="shared" si="34"/>
        <v>0</v>
      </c>
      <c r="R671" s="41"/>
    </row>
    <row r="672" spans="2:19" ht="15.6" x14ac:dyDescent="0.3">
      <c r="B672" s="34">
        <f t="shared" si="30"/>
        <v>3804.5</v>
      </c>
      <c r="C672" s="35">
        <v>1732</v>
      </c>
      <c r="D672" s="34">
        <f t="shared" si="35"/>
        <v>3804.5</v>
      </c>
      <c r="E672" s="36">
        <v>45376</v>
      </c>
      <c r="F672" s="37">
        <v>3804.8</v>
      </c>
      <c r="G672" s="725">
        <v>45377</v>
      </c>
      <c r="H672" s="38">
        <f t="shared" si="28"/>
        <v>0.3000000000001819</v>
      </c>
      <c r="I672" s="183">
        <f t="shared" si="29"/>
        <v>5</v>
      </c>
      <c r="K672" s="33"/>
      <c r="L672" s="687">
        <v>45377</v>
      </c>
      <c r="M672" s="34">
        <f t="shared" si="27"/>
        <v>0</v>
      </c>
      <c r="N672" s="37">
        <v>0</v>
      </c>
      <c r="O672" s="35">
        <v>0</v>
      </c>
      <c r="P672" s="39">
        <v>0</v>
      </c>
      <c r="Q672" s="47">
        <f t="shared" si="34"/>
        <v>0</v>
      </c>
      <c r="R672" s="41"/>
    </row>
    <row r="673" spans="2:20" ht="15.6" x14ac:dyDescent="0.3">
      <c r="B673" s="34">
        <f t="shared" si="30"/>
        <v>3804.8</v>
      </c>
      <c r="C673" s="35">
        <v>1737</v>
      </c>
      <c r="D673" s="34">
        <f t="shared" si="35"/>
        <v>3804.8</v>
      </c>
      <c r="E673" s="36">
        <v>45377</v>
      </c>
      <c r="F673" s="37">
        <v>3814.2</v>
      </c>
      <c r="G673" s="725">
        <v>45378</v>
      </c>
      <c r="H673" s="38">
        <f t="shared" si="28"/>
        <v>9.3999999999996362</v>
      </c>
      <c r="I673" s="183">
        <f t="shared" si="29"/>
        <v>5</v>
      </c>
      <c r="K673" s="33"/>
      <c r="L673" s="687">
        <v>45378</v>
      </c>
      <c r="M673" s="34">
        <f t="shared" si="27"/>
        <v>0</v>
      </c>
      <c r="N673" s="37">
        <v>0</v>
      </c>
      <c r="O673" s="35">
        <v>0</v>
      </c>
      <c r="P673" s="39">
        <v>0</v>
      </c>
      <c r="Q673" s="47">
        <f t="shared" si="34"/>
        <v>0</v>
      </c>
      <c r="R673" s="41"/>
    </row>
    <row r="674" spans="2:20" ht="15.6" x14ac:dyDescent="0.3">
      <c r="B674" s="34">
        <f t="shared" si="30"/>
        <v>3814.2</v>
      </c>
      <c r="C674" s="35">
        <v>1742</v>
      </c>
      <c r="D674" s="34">
        <f t="shared" si="35"/>
        <v>3814.2</v>
      </c>
      <c r="E674" s="36">
        <v>45378</v>
      </c>
      <c r="F674" s="37">
        <v>3823</v>
      </c>
      <c r="G674" s="725">
        <v>45379</v>
      </c>
      <c r="H674" s="38">
        <f t="shared" si="28"/>
        <v>8.8000000000001819</v>
      </c>
      <c r="I674" s="183">
        <f t="shared" si="29"/>
        <v>1</v>
      </c>
      <c r="K674" s="33"/>
      <c r="L674" s="687">
        <v>45379</v>
      </c>
      <c r="M674" s="34">
        <f t="shared" si="27"/>
        <v>0</v>
      </c>
      <c r="N674" s="37">
        <v>0</v>
      </c>
      <c r="O674" s="35">
        <v>0</v>
      </c>
      <c r="P674" s="39">
        <v>0</v>
      </c>
      <c r="Q674" s="47">
        <f t="shared" si="34"/>
        <v>0</v>
      </c>
      <c r="R674" s="41"/>
    </row>
    <row r="675" spans="2:20" ht="15.6" x14ac:dyDescent="0.3">
      <c r="B675" s="34">
        <f t="shared" si="30"/>
        <v>3823</v>
      </c>
      <c r="C675" s="35">
        <v>1743</v>
      </c>
      <c r="D675" s="34">
        <f t="shared" si="35"/>
        <v>3823</v>
      </c>
      <c r="E675" s="36">
        <v>45379</v>
      </c>
      <c r="F675" s="37">
        <v>3824.8</v>
      </c>
      <c r="G675" s="725">
        <v>45380</v>
      </c>
      <c r="H675" s="38">
        <f t="shared" si="28"/>
        <v>1.8000000000001819</v>
      </c>
      <c r="I675" s="183">
        <f t="shared" si="29"/>
        <v>4</v>
      </c>
      <c r="K675" s="33"/>
      <c r="L675" s="687">
        <v>45380</v>
      </c>
      <c r="M675" s="34">
        <f t="shared" si="27"/>
        <v>0</v>
      </c>
      <c r="N675" s="37">
        <v>120</v>
      </c>
      <c r="O675" s="35">
        <v>0</v>
      </c>
      <c r="P675" s="39">
        <v>0</v>
      </c>
      <c r="Q675" s="47">
        <f t="shared" si="34"/>
        <v>120</v>
      </c>
      <c r="R675" s="41"/>
    </row>
    <row r="676" spans="2:20" ht="15.6" x14ac:dyDescent="0.3">
      <c r="B676" s="34">
        <f t="shared" si="30"/>
        <v>3824.8</v>
      </c>
      <c r="C676" s="35">
        <v>1747</v>
      </c>
      <c r="D676" s="34">
        <f t="shared" si="35"/>
        <v>3824.8</v>
      </c>
      <c r="E676" s="36">
        <v>45380</v>
      </c>
      <c r="F676" s="37">
        <v>3829.6</v>
      </c>
      <c r="G676" s="725">
        <v>45381</v>
      </c>
      <c r="H676" s="38">
        <f t="shared" si="28"/>
        <v>4.7999999999997272</v>
      </c>
      <c r="I676" s="183">
        <f t="shared" si="29"/>
        <v>6</v>
      </c>
      <c r="K676" s="33"/>
      <c r="L676" s="687">
        <v>45381</v>
      </c>
      <c r="M676" s="34">
        <f t="shared" si="27"/>
        <v>0</v>
      </c>
      <c r="N676" s="37">
        <v>0</v>
      </c>
      <c r="O676" s="35">
        <v>0</v>
      </c>
      <c r="P676" s="39">
        <v>0</v>
      </c>
      <c r="Q676" s="47">
        <f t="shared" si="34"/>
        <v>0</v>
      </c>
      <c r="R676" s="41"/>
    </row>
    <row r="677" spans="2:20" ht="15.6" x14ac:dyDescent="0.3">
      <c r="B677" s="34">
        <f t="shared" si="30"/>
        <v>3829.6</v>
      </c>
      <c r="C677" s="35">
        <v>1753</v>
      </c>
      <c r="D677" s="34">
        <f t="shared" si="35"/>
        <v>3829.6</v>
      </c>
      <c r="E677" s="36">
        <v>45381</v>
      </c>
      <c r="F677" s="37">
        <v>3835.3</v>
      </c>
      <c r="G677" s="725">
        <v>45382</v>
      </c>
      <c r="H677" s="38">
        <f t="shared" si="28"/>
        <v>5.7000000000002728</v>
      </c>
      <c r="I677" s="183">
        <f t="shared" si="29"/>
        <v>1</v>
      </c>
      <c r="K677" s="33"/>
      <c r="L677" s="687">
        <v>45382</v>
      </c>
      <c r="M677" s="34">
        <f t="shared" si="27"/>
        <v>0</v>
      </c>
      <c r="N677" s="37">
        <v>0</v>
      </c>
      <c r="O677" s="35">
        <v>0</v>
      </c>
      <c r="P677" s="39">
        <v>0</v>
      </c>
      <c r="Q677" s="47">
        <f t="shared" si="34"/>
        <v>0</v>
      </c>
      <c r="R677" s="41"/>
      <c r="T677" s="147">
        <f>SUM(Q587:Q677)</f>
        <v>1748.5</v>
      </c>
    </row>
    <row r="678" spans="2:20" ht="15.6" x14ac:dyDescent="0.3">
      <c r="B678" s="34">
        <f t="shared" si="30"/>
        <v>3835.3</v>
      </c>
      <c r="C678" s="35">
        <v>1754</v>
      </c>
      <c r="D678" s="34">
        <f t="shared" si="35"/>
        <v>3835.3</v>
      </c>
      <c r="E678" s="36">
        <v>45382</v>
      </c>
      <c r="F678" s="37">
        <v>3838.6</v>
      </c>
      <c r="G678" s="725">
        <v>45383</v>
      </c>
      <c r="H678" s="38">
        <f t="shared" si="28"/>
        <v>3.2999999999997272</v>
      </c>
      <c r="I678" s="183">
        <f t="shared" si="29"/>
        <v>0</v>
      </c>
      <c r="J678" s="48">
        <f>SUM(H588:H678)</f>
        <v>160</v>
      </c>
      <c r="K678" s="33"/>
      <c r="L678" s="687">
        <v>45383</v>
      </c>
      <c r="M678" s="34">
        <f t="shared" si="27"/>
        <v>0</v>
      </c>
      <c r="N678" s="37">
        <v>0</v>
      </c>
      <c r="O678" s="35">
        <v>0</v>
      </c>
      <c r="P678" s="39">
        <v>0</v>
      </c>
      <c r="Q678" s="47">
        <f t="shared" si="34"/>
        <v>0</v>
      </c>
      <c r="R678" s="41"/>
    </row>
    <row r="679" spans="2:20" ht="15.6" x14ac:dyDescent="0.3">
      <c r="B679" s="34">
        <f t="shared" si="30"/>
        <v>3838.6</v>
      </c>
      <c r="C679" s="35">
        <v>1754</v>
      </c>
      <c r="D679" s="34">
        <f t="shared" si="35"/>
        <v>3838.6</v>
      </c>
      <c r="E679" s="36">
        <v>45383</v>
      </c>
      <c r="F679" s="37">
        <v>3838.6</v>
      </c>
      <c r="G679" s="725">
        <v>45384</v>
      </c>
      <c r="H679" s="38">
        <f t="shared" si="28"/>
        <v>0</v>
      </c>
      <c r="I679" s="183">
        <f t="shared" si="29"/>
        <v>0</v>
      </c>
      <c r="K679" s="33"/>
      <c r="L679" s="687">
        <v>45384</v>
      </c>
      <c r="M679" s="34">
        <f t="shared" si="27"/>
        <v>0</v>
      </c>
      <c r="N679" s="37">
        <v>0</v>
      </c>
      <c r="O679" s="35">
        <v>0</v>
      </c>
      <c r="P679" s="39">
        <v>0</v>
      </c>
      <c r="Q679" s="47">
        <f t="shared" si="34"/>
        <v>0</v>
      </c>
      <c r="R679" s="41"/>
    </row>
    <row r="680" spans="2:20" ht="15.6" x14ac:dyDescent="0.3">
      <c r="B680" s="34">
        <f t="shared" si="30"/>
        <v>3838.6</v>
      </c>
      <c r="C680" s="35">
        <v>1754</v>
      </c>
      <c r="D680" s="34">
        <f t="shared" si="35"/>
        <v>3838.6</v>
      </c>
      <c r="E680" s="36">
        <v>45384</v>
      </c>
      <c r="F680" s="37">
        <v>3838.6</v>
      </c>
      <c r="G680" s="725">
        <v>45385</v>
      </c>
      <c r="H680" s="38">
        <f t="shared" si="28"/>
        <v>0</v>
      </c>
      <c r="I680" s="183">
        <f t="shared" si="29"/>
        <v>5</v>
      </c>
      <c r="K680" s="33"/>
      <c r="L680" s="687">
        <v>45385</v>
      </c>
      <c r="M680" s="34">
        <f t="shared" si="27"/>
        <v>0</v>
      </c>
      <c r="N680" s="37">
        <v>120</v>
      </c>
      <c r="O680" s="35">
        <v>0</v>
      </c>
      <c r="P680" s="39">
        <v>0</v>
      </c>
      <c r="Q680" s="47">
        <f t="shared" si="34"/>
        <v>120</v>
      </c>
      <c r="R680" s="41"/>
    </row>
    <row r="681" spans="2:20" ht="15.6" x14ac:dyDescent="0.3">
      <c r="B681" s="34">
        <f t="shared" si="30"/>
        <v>3838.6</v>
      </c>
      <c r="C681" s="35">
        <v>1759</v>
      </c>
      <c r="D681" s="34">
        <f t="shared" si="35"/>
        <v>3838.6</v>
      </c>
      <c r="E681" s="36">
        <v>45385</v>
      </c>
      <c r="F681" s="37">
        <v>3842.9</v>
      </c>
      <c r="G681" s="725">
        <v>45386</v>
      </c>
      <c r="H681" s="38">
        <f t="shared" si="28"/>
        <v>4.3000000000001819</v>
      </c>
      <c r="I681" s="183">
        <f t="shared" si="29"/>
        <v>2</v>
      </c>
      <c r="K681" s="33"/>
      <c r="L681" s="687">
        <v>45386</v>
      </c>
      <c r="M681" s="34">
        <f t="shared" si="27"/>
        <v>0</v>
      </c>
      <c r="N681" s="37">
        <v>0</v>
      </c>
      <c r="O681" s="35">
        <v>0</v>
      </c>
      <c r="P681" s="39">
        <v>0</v>
      </c>
      <c r="Q681" s="47">
        <f t="shared" si="34"/>
        <v>0</v>
      </c>
      <c r="R681" s="41"/>
    </row>
    <row r="682" spans="2:20" ht="15.6" x14ac:dyDescent="0.3">
      <c r="B682" s="34">
        <f t="shared" si="30"/>
        <v>3842.9</v>
      </c>
      <c r="C682" s="35">
        <v>1761</v>
      </c>
      <c r="D682" s="34">
        <f t="shared" si="35"/>
        <v>3842.9</v>
      </c>
      <c r="E682" s="36">
        <v>45386</v>
      </c>
      <c r="F682" s="37">
        <v>3846.5</v>
      </c>
      <c r="G682" s="725">
        <v>45387</v>
      </c>
      <c r="H682" s="38">
        <f t="shared" si="28"/>
        <v>3.5999999999999091</v>
      </c>
      <c r="I682" s="183">
        <f t="shared" si="29"/>
        <v>3</v>
      </c>
      <c r="K682" s="33"/>
      <c r="L682" s="687">
        <v>45387</v>
      </c>
      <c r="M682" s="34">
        <f t="shared" si="27"/>
        <v>0</v>
      </c>
      <c r="N682" s="37">
        <v>180</v>
      </c>
      <c r="O682" s="35">
        <v>0</v>
      </c>
      <c r="P682" s="39">
        <v>0</v>
      </c>
      <c r="Q682" s="47">
        <f t="shared" si="34"/>
        <v>180</v>
      </c>
      <c r="R682" s="41"/>
    </row>
    <row r="683" spans="2:20" ht="15.6" x14ac:dyDescent="0.3">
      <c r="B683" s="34">
        <f t="shared" si="30"/>
        <v>3846.5</v>
      </c>
      <c r="C683" s="35">
        <v>1764</v>
      </c>
      <c r="D683" s="34">
        <f t="shared" si="35"/>
        <v>3846.5</v>
      </c>
      <c r="E683" s="36">
        <v>45387</v>
      </c>
      <c r="F683" s="37">
        <v>3847.9</v>
      </c>
      <c r="G683" s="725">
        <v>45388</v>
      </c>
      <c r="H683" s="38">
        <f t="shared" si="28"/>
        <v>1.4000000000000909</v>
      </c>
      <c r="I683" s="183">
        <f t="shared" si="29"/>
        <v>0</v>
      </c>
      <c r="K683" s="33"/>
      <c r="L683" s="687">
        <v>45388</v>
      </c>
      <c r="M683" s="34">
        <f t="shared" si="27"/>
        <v>0</v>
      </c>
      <c r="N683" s="37">
        <v>0</v>
      </c>
      <c r="O683" s="35">
        <v>0</v>
      </c>
      <c r="P683" s="39">
        <v>0</v>
      </c>
      <c r="Q683" s="47">
        <f t="shared" si="34"/>
        <v>0</v>
      </c>
      <c r="R683" s="41"/>
    </row>
    <row r="684" spans="2:20" ht="15.6" x14ac:dyDescent="0.3">
      <c r="B684" s="34">
        <f t="shared" si="30"/>
        <v>3847.9</v>
      </c>
      <c r="C684" s="35">
        <v>1764</v>
      </c>
      <c r="D684" s="34">
        <f t="shared" si="35"/>
        <v>3847.9</v>
      </c>
      <c r="E684" s="36">
        <v>45388</v>
      </c>
      <c r="F684" s="37">
        <v>3848</v>
      </c>
      <c r="G684" s="725">
        <v>45389</v>
      </c>
      <c r="H684" s="38">
        <f t="shared" si="28"/>
        <v>9.9999999999909051E-2</v>
      </c>
      <c r="I684" s="183">
        <f t="shared" si="29"/>
        <v>6</v>
      </c>
      <c r="K684" s="33"/>
      <c r="L684" s="687">
        <v>45389</v>
      </c>
      <c r="M684" s="34">
        <f t="shared" si="27"/>
        <v>0</v>
      </c>
      <c r="N684" s="37">
        <v>0</v>
      </c>
      <c r="O684" s="35">
        <v>0</v>
      </c>
      <c r="P684" s="39">
        <v>0</v>
      </c>
      <c r="Q684" s="47">
        <f t="shared" si="34"/>
        <v>0</v>
      </c>
      <c r="R684" s="41"/>
    </row>
    <row r="685" spans="2:20" ht="15.6" x14ac:dyDescent="0.3">
      <c r="B685" s="34">
        <f t="shared" si="30"/>
        <v>3848</v>
      </c>
      <c r="C685" s="35">
        <v>1770</v>
      </c>
      <c r="D685" s="34">
        <f t="shared" si="35"/>
        <v>3848</v>
      </c>
      <c r="E685" s="36">
        <v>45389</v>
      </c>
      <c r="F685" s="37">
        <v>3849.3</v>
      </c>
      <c r="G685" s="725">
        <v>45390</v>
      </c>
      <c r="H685" s="38">
        <f t="shared" si="28"/>
        <v>1.3000000000001819</v>
      </c>
      <c r="I685" s="183">
        <f t="shared" si="29"/>
        <v>2</v>
      </c>
      <c r="K685" s="33"/>
      <c r="L685" s="687">
        <v>45390</v>
      </c>
      <c r="M685" s="34">
        <f t="shared" si="27"/>
        <v>0</v>
      </c>
      <c r="N685" s="37">
        <v>0</v>
      </c>
      <c r="O685" s="35">
        <v>0</v>
      </c>
      <c r="P685" s="39">
        <v>0</v>
      </c>
      <c r="Q685" s="47">
        <f t="shared" si="34"/>
        <v>0</v>
      </c>
      <c r="R685" s="41"/>
    </row>
    <row r="686" spans="2:20" ht="15.6" x14ac:dyDescent="0.3">
      <c r="B686" s="34">
        <f t="shared" si="30"/>
        <v>3849.3</v>
      </c>
      <c r="C686" s="35">
        <v>1772</v>
      </c>
      <c r="D686" s="34">
        <f t="shared" si="35"/>
        <v>3849.3</v>
      </c>
      <c r="E686" s="36">
        <v>45390</v>
      </c>
      <c r="F686" s="37">
        <v>3856</v>
      </c>
      <c r="G686" s="725">
        <v>45391</v>
      </c>
      <c r="H686" s="38">
        <f t="shared" si="28"/>
        <v>6.6999999999998181</v>
      </c>
      <c r="I686" s="183">
        <f t="shared" si="29"/>
        <v>0</v>
      </c>
      <c r="K686" s="33"/>
      <c r="L686" s="687">
        <v>45391</v>
      </c>
      <c r="M686" s="34">
        <f t="shared" si="27"/>
        <v>0</v>
      </c>
      <c r="N686" s="37">
        <v>0</v>
      </c>
      <c r="O686" s="35">
        <v>0</v>
      </c>
      <c r="P686" s="39">
        <v>0</v>
      </c>
      <c r="Q686" s="47">
        <f t="shared" si="34"/>
        <v>0</v>
      </c>
      <c r="R686" s="41"/>
    </row>
    <row r="687" spans="2:20" ht="15.6" x14ac:dyDescent="0.3">
      <c r="B687" s="34">
        <f t="shared" si="30"/>
        <v>3856</v>
      </c>
      <c r="C687" s="35">
        <v>1772</v>
      </c>
      <c r="D687" s="34">
        <f t="shared" si="35"/>
        <v>3856</v>
      </c>
      <c r="E687" s="36">
        <v>45391</v>
      </c>
      <c r="F687" s="37">
        <v>3856</v>
      </c>
      <c r="G687" s="725">
        <v>45392</v>
      </c>
      <c r="H687" s="38">
        <f t="shared" si="28"/>
        <v>0</v>
      </c>
      <c r="I687" s="183">
        <f t="shared" si="29"/>
        <v>0</v>
      </c>
      <c r="K687" s="33"/>
      <c r="L687" s="687">
        <v>45392</v>
      </c>
      <c r="M687" s="34">
        <f t="shared" si="27"/>
        <v>0</v>
      </c>
      <c r="N687" s="37">
        <v>0</v>
      </c>
      <c r="O687" s="35">
        <v>0</v>
      </c>
      <c r="P687" s="39">
        <v>0</v>
      </c>
      <c r="Q687" s="47">
        <f t="shared" si="34"/>
        <v>0</v>
      </c>
      <c r="R687" s="41"/>
    </row>
    <row r="688" spans="2:20" ht="15.6" x14ac:dyDescent="0.3">
      <c r="B688" s="34">
        <f t="shared" si="30"/>
        <v>3856</v>
      </c>
      <c r="C688" s="35">
        <v>1772</v>
      </c>
      <c r="D688" s="34">
        <f t="shared" si="35"/>
        <v>3856</v>
      </c>
      <c r="E688" s="36">
        <v>45392</v>
      </c>
      <c r="F688" s="37">
        <v>3856</v>
      </c>
      <c r="G688" s="725">
        <v>45393</v>
      </c>
      <c r="H688" s="38">
        <f t="shared" si="28"/>
        <v>0</v>
      </c>
      <c r="I688" s="183">
        <f t="shared" si="29"/>
        <v>0</v>
      </c>
      <c r="K688" s="33"/>
      <c r="L688" s="687">
        <v>45393</v>
      </c>
      <c r="M688" s="34">
        <f t="shared" si="27"/>
        <v>0</v>
      </c>
      <c r="N688" s="37">
        <v>0</v>
      </c>
      <c r="O688" s="35">
        <v>0</v>
      </c>
      <c r="P688" s="39">
        <v>0</v>
      </c>
      <c r="Q688" s="47">
        <f t="shared" si="34"/>
        <v>0</v>
      </c>
      <c r="R688" s="41"/>
    </row>
    <row r="689" spans="2:18" ht="15.6" x14ac:dyDescent="0.3">
      <c r="B689" s="34">
        <f t="shared" si="30"/>
        <v>3856</v>
      </c>
      <c r="C689" s="35">
        <v>1772</v>
      </c>
      <c r="D689" s="34">
        <f t="shared" si="35"/>
        <v>3856</v>
      </c>
      <c r="E689" s="36">
        <v>45393</v>
      </c>
      <c r="F689" s="37">
        <v>3856</v>
      </c>
      <c r="G689" s="725">
        <v>45394</v>
      </c>
      <c r="H689" s="38">
        <f t="shared" si="28"/>
        <v>0</v>
      </c>
      <c r="I689" s="183">
        <f t="shared" si="29"/>
        <v>1</v>
      </c>
      <c r="K689" s="33"/>
      <c r="L689" s="687">
        <v>45394</v>
      </c>
      <c r="M689" s="34">
        <f t="shared" si="27"/>
        <v>0</v>
      </c>
      <c r="N689" s="37">
        <v>110</v>
      </c>
      <c r="O689" s="35">
        <v>0</v>
      </c>
      <c r="P689" s="39">
        <v>0</v>
      </c>
      <c r="Q689" s="47">
        <f t="shared" si="34"/>
        <v>110</v>
      </c>
      <c r="R689" s="41"/>
    </row>
    <row r="690" spans="2:18" ht="15.6" x14ac:dyDescent="0.3">
      <c r="B690" s="34">
        <f t="shared" si="30"/>
        <v>3856</v>
      </c>
      <c r="C690" s="35">
        <v>1773</v>
      </c>
      <c r="D690" s="34">
        <f t="shared" si="35"/>
        <v>3856</v>
      </c>
      <c r="E690" s="36">
        <v>45394</v>
      </c>
      <c r="F690" s="37">
        <v>3856</v>
      </c>
      <c r="G690" s="725">
        <v>45395</v>
      </c>
      <c r="H690" s="38">
        <f t="shared" si="28"/>
        <v>0</v>
      </c>
      <c r="I690" s="183">
        <f t="shared" si="29"/>
        <v>0</v>
      </c>
      <c r="K690" s="33"/>
      <c r="L690" s="687">
        <v>45395</v>
      </c>
      <c r="M690" s="34">
        <f t="shared" si="27"/>
        <v>0</v>
      </c>
      <c r="N690" s="37">
        <v>0</v>
      </c>
      <c r="O690" s="35">
        <v>0</v>
      </c>
      <c r="P690" s="39">
        <v>0</v>
      </c>
      <c r="Q690" s="47">
        <f t="shared" si="34"/>
        <v>0</v>
      </c>
      <c r="R690" s="41"/>
    </row>
    <row r="691" spans="2:18" ht="15.6" x14ac:dyDescent="0.3">
      <c r="B691" s="34">
        <f t="shared" si="30"/>
        <v>3856</v>
      </c>
      <c r="C691" s="35">
        <v>1773</v>
      </c>
      <c r="D691" s="34">
        <f t="shared" si="35"/>
        <v>3856</v>
      </c>
      <c r="E691" s="36">
        <v>45395</v>
      </c>
      <c r="F691" s="37">
        <v>3856</v>
      </c>
      <c r="G691" s="725">
        <v>45396</v>
      </c>
      <c r="H691" s="38">
        <f t="shared" si="28"/>
        <v>0</v>
      </c>
      <c r="I691" s="183">
        <f t="shared" si="29"/>
        <v>1</v>
      </c>
      <c r="K691" s="33"/>
      <c r="L691" s="687">
        <v>45396</v>
      </c>
      <c r="M691" s="34">
        <f t="shared" si="27"/>
        <v>0</v>
      </c>
      <c r="N691" s="37">
        <v>0</v>
      </c>
      <c r="O691" s="35">
        <v>0</v>
      </c>
      <c r="P691" s="39">
        <v>0</v>
      </c>
      <c r="Q691" s="47">
        <f t="shared" si="34"/>
        <v>0</v>
      </c>
      <c r="R691" s="41"/>
    </row>
    <row r="692" spans="2:18" ht="15.6" x14ac:dyDescent="0.3">
      <c r="B692" s="34">
        <f t="shared" si="30"/>
        <v>3856</v>
      </c>
      <c r="C692" s="35">
        <v>1774</v>
      </c>
      <c r="D692" s="34">
        <f t="shared" si="35"/>
        <v>3856</v>
      </c>
      <c r="E692" s="36">
        <v>45396</v>
      </c>
      <c r="F692" s="37">
        <v>3856</v>
      </c>
      <c r="G692" s="725">
        <v>45397</v>
      </c>
      <c r="H692" s="38">
        <f t="shared" si="28"/>
        <v>0</v>
      </c>
      <c r="I692" s="183">
        <f t="shared" si="29"/>
        <v>0</v>
      </c>
      <c r="K692" s="33"/>
      <c r="L692" s="687">
        <v>45397</v>
      </c>
      <c r="M692" s="34">
        <f t="shared" si="27"/>
        <v>0</v>
      </c>
      <c r="N692" s="37">
        <v>0</v>
      </c>
      <c r="O692" s="35">
        <v>0</v>
      </c>
      <c r="P692" s="39">
        <v>0</v>
      </c>
      <c r="Q692" s="47">
        <f t="shared" si="34"/>
        <v>0</v>
      </c>
      <c r="R692" s="41"/>
    </row>
    <row r="693" spans="2:18" ht="15.6" x14ac:dyDescent="0.3">
      <c r="B693" s="34">
        <f t="shared" si="30"/>
        <v>3856</v>
      </c>
      <c r="C693" s="35">
        <v>1774</v>
      </c>
      <c r="D693" s="34">
        <f t="shared" si="35"/>
        <v>3856</v>
      </c>
      <c r="E693" s="36">
        <v>45397</v>
      </c>
      <c r="F693" s="37">
        <v>3856</v>
      </c>
      <c r="G693" s="725">
        <v>45398</v>
      </c>
      <c r="H693" s="38">
        <f t="shared" si="28"/>
        <v>0</v>
      </c>
      <c r="I693" s="183">
        <f t="shared" si="29"/>
        <v>0</v>
      </c>
      <c r="K693" s="33"/>
      <c r="L693" s="687">
        <v>45398</v>
      </c>
      <c r="M693" s="34">
        <f t="shared" si="27"/>
        <v>0</v>
      </c>
      <c r="N693" s="37">
        <v>0</v>
      </c>
      <c r="O693" s="35">
        <v>0</v>
      </c>
      <c r="P693" s="39">
        <v>0</v>
      </c>
      <c r="Q693" s="47">
        <f t="shared" si="34"/>
        <v>0</v>
      </c>
      <c r="R693" s="41"/>
    </row>
    <row r="694" spans="2:18" ht="15.6" x14ac:dyDescent="0.3">
      <c r="B694" s="34">
        <f t="shared" si="30"/>
        <v>3856</v>
      </c>
      <c r="C694" s="35">
        <v>1774</v>
      </c>
      <c r="D694" s="34">
        <f t="shared" si="35"/>
        <v>3856</v>
      </c>
      <c r="E694" s="36">
        <v>45398</v>
      </c>
      <c r="F694" s="37">
        <v>3856</v>
      </c>
      <c r="G694" s="725">
        <v>45399</v>
      </c>
      <c r="H694" s="38">
        <f t="shared" si="28"/>
        <v>0</v>
      </c>
      <c r="I694" s="183">
        <f t="shared" si="29"/>
        <v>7</v>
      </c>
      <c r="K694" s="33"/>
      <c r="L694" s="687">
        <v>45399</v>
      </c>
      <c r="M694" s="34">
        <f t="shared" si="27"/>
        <v>0</v>
      </c>
      <c r="N694" s="37">
        <v>0</v>
      </c>
      <c r="O694" s="35">
        <v>0</v>
      </c>
      <c r="P694" s="39">
        <v>0</v>
      </c>
      <c r="Q694" s="47">
        <f t="shared" si="34"/>
        <v>0</v>
      </c>
      <c r="R694" s="41"/>
    </row>
    <row r="695" spans="2:18" ht="15.6" x14ac:dyDescent="0.3">
      <c r="B695" s="34">
        <f t="shared" si="30"/>
        <v>3856</v>
      </c>
      <c r="C695" s="35">
        <v>1781</v>
      </c>
      <c r="D695" s="34">
        <f t="shared" si="35"/>
        <v>3856</v>
      </c>
      <c r="E695" s="36">
        <v>45399</v>
      </c>
      <c r="F695" s="37">
        <v>3865.2</v>
      </c>
      <c r="G695" s="725">
        <v>45400</v>
      </c>
      <c r="H695" s="38">
        <f t="shared" si="28"/>
        <v>9.1999999999998181</v>
      </c>
      <c r="I695" s="183">
        <f t="shared" si="29"/>
        <v>2</v>
      </c>
      <c r="K695" s="33"/>
      <c r="L695" s="687">
        <v>45400</v>
      </c>
      <c r="M695" s="34">
        <f t="shared" si="27"/>
        <v>0</v>
      </c>
      <c r="N695" s="37">
        <v>0</v>
      </c>
      <c r="O695" s="35">
        <v>0</v>
      </c>
      <c r="P695" s="39">
        <v>0</v>
      </c>
      <c r="Q695" s="47">
        <f t="shared" si="34"/>
        <v>0</v>
      </c>
      <c r="R695" s="41"/>
    </row>
    <row r="696" spans="2:18" ht="15.6" x14ac:dyDescent="0.3">
      <c r="B696" s="34">
        <f t="shared" si="30"/>
        <v>3865.2</v>
      </c>
      <c r="C696" s="35">
        <v>1783</v>
      </c>
      <c r="D696" s="34">
        <f t="shared" si="35"/>
        <v>3865.2</v>
      </c>
      <c r="E696" s="36">
        <v>45400</v>
      </c>
      <c r="F696" s="37">
        <v>3865.9</v>
      </c>
      <c r="G696" s="725">
        <v>45401</v>
      </c>
      <c r="H696" s="38">
        <f t="shared" si="28"/>
        <v>0.70000000000027285</v>
      </c>
      <c r="I696" s="183">
        <f t="shared" si="29"/>
        <v>1</v>
      </c>
      <c r="K696" s="33"/>
      <c r="L696" s="687">
        <v>45401</v>
      </c>
      <c r="M696" s="34">
        <f t="shared" si="27"/>
        <v>0</v>
      </c>
      <c r="N696" s="37">
        <v>120</v>
      </c>
      <c r="O696" s="35">
        <v>0</v>
      </c>
      <c r="P696" s="39">
        <v>0</v>
      </c>
      <c r="Q696" s="47">
        <f t="shared" si="34"/>
        <v>120</v>
      </c>
      <c r="R696" s="41"/>
    </row>
    <row r="697" spans="2:18" ht="15.6" x14ac:dyDescent="0.3">
      <c r="B697" s="34">
        <f t="shared" si="30"/>
        <v>3865.9</v>
      </c>
      <c r="C697" s="35">
        <v>1784</v>
      </c>
      <c r="D697" s="34">
        <f t="shared" si="35"/>
        <v>3865.9</v>
      </c>
      <c r="E697" s="36">
        <v>45401</v>
      </c>
      <c r="F697" s="37">
        <v>3866.7</v>
      </c>
      <c r="G697" s="725">
        <v>45402</v>
      </c>
      <c r="H697" s="38">
        <f t="shared" si="28"/>
        <v>0.79999999999972715</v>
      </c>
      <c r="I697" s="183">
        <f t="shared" si="29"/>
        <v>0</v>
      </c>
      <c r="K697" s="33"/>
      <c r="L697" s="687">
        <v>45402</v>
      </c>
      <c r="M697" s="34">
        <f t="shared" si="27"/>
        <v>0</v>
      </c>
      <c r="N697" s="37">
        <v>0</v>
      </c>
      <c r="O697" s="35">
        <v>0</v>
      </c>
      <c r="P697" s="39">
        <v>0</v>
      </c>
      <c r="Q697" s="47">
        <f t="shared" si="34"/>
        <v>0</v>
      </c>
      <c r="R697" s="41"/>
    </row>
    <row r="698" spans="2:18" ht="15.6" x14ac:dyDescent="0.3">
      <c r="B698" s="34">
        <f t="shared" si="30"/>
        <v>3866.7</v>
      </c>
      <c r="C698" s="35">
        <v>1784</v>
      </c>
      <c r="D698" s="34">
        <f t="shared" si="35"/>
        <v>3866.7</v>
      </c>
      <c r="E698" s="36">
        <v>45402</v>
      </c>
      <c r="F698" s="37">
        <v>3866.7</v>
      </c>
      <c r="G698" s="725">
        <v>45403</v>
      </c>
      <c r="H698" s="38">
        <f t="shared" si="28"/>
        <v>0</v>
      </c>
      <c r="I698" s="183">
        <f t="shared" si="29"/>
        <v>1</v>
      </c>
      <c r="K698" s="33"/>
      <c r="L698" s="687">
        <v>45403</v>
      </c>
      <c r="M698" s="34">
        <f t="shared" si="27"/>
        <v>0</v>
      </c>
      <c r="N698" s="37">
        <v>0</v>
      </c>
      <c r="O698" s="35">
        <v>0</v>
      </c>
      <c r="P698" s="39">
        <v>0</v>
      </c>
      <c r="Q698" s="47">
        <f t="shared" si="34"/>
        <v>0</v>
      </c>
      <c r="R698" s="41"/>
    </row>
    <row r="699" spans="2:18" ht="15.6" x14ac:dyDescent="0.3">
      <c r="B699" s="34">
        <f t="shared" si="30"/>
        <v>3866.7</v>
      </c>
      <c r="C699" s="35">
        <v>1785</v>
      </c>
      <c r="D699" s="34">
        <f t="shared" si="35"/>
        <v>3866.7</v>
      </c>
      <c r="E699" s="36">
        <v>45403</v>
      </c>
      <c r="F699" s="37">
        <v>3868.7</v>
      </c>
      <c r="G699" s="725">
        <v>45404</v>
      </c>
      <c r="H699" s="38">
        <f t="shared" si="28"/>
        <v>2</v>
      </c>
      <c r="I699" s="183">
        <f t="shared" si="29"/>
        <v>4</v>
      </c>
      <c r="K699" s="33"/>
      <c r="L699" s="687">
        <v>45404</v>
      </c>
      <c r="M699" s="34">
        <f t="shared" si="27"/>
        <v>0</v>
      </c>
      <c r="N699" s="37">
        <v>0</v>
      </c>
      <c r="O699" s="35">
        <v>0</v>
      </c>
      <c r="P699" s="39">
        <v>0</v>
      </c>
      <c r="Q699" s="47">
        <f t="shared" si="34"/>
        <v>0</v>
      </c>
      <c r="R699" s="41"/>
    </row>
    <row r="700" spans="2:18" ht="15.6" x14ac:dyDescent="0.3">
      <c r="B700" s="34">
        <f t="shared" si="30"/>
        <v>3868.7</v>
      </c>
      <c r="C700" s="35">
        <v>1789</v>
      </c>
      <c r="D700" s="34">
        <f t="shared" si="35"/>
        <v>3868.7</v>
      </c>
      <c r="E700" s="36">
        <v>45404</v>
      </c>
      <c r="F700" s="37">
        <v>3871.3</v>
      </c>
      <c r="G700" s="725">
        <v>45405</v>
      </c>
      <c r="H700" s="38">
        <f t="shared" si="28"/>
        <v>2.6000000000003638</v>
      </c>
      <c r="I700" s="183">
        <f t="shared" si="29"/>
        <v>0</v>
      </c>
      <c r="K700" s="33"/>
      <c r="L700" s="687">
        <v>45405</v>
      </c>
      <c r="M700" s="34">
        <f t="shared" si="27"/>
        <v>0</v>
      </c>
      <c r="N700" s="37">
        <v>0</v>
      </c>
      <c r="O700" s="35">
        <v>0</v>
      </c>
      <c r="P700" s="39">
        <v>0</v>
      </c>
      <c r="Q700" s="47">
        <f t="shared" si="34"/>
        <v>0</v>
      </c>
      <c r="R700" s="41"/>
    </row>
    <row r="701" spans="2:18" ht="15.6" x14ac:dyDescent="0.3">
      <c r="B701" s="34">
        <f t="shared" si="30"/>
        <v>3871.3</v>
      </c>
      <c r="C701" s="35">
        <v>1789</v>
      </c>
      <c r="D701" s="34">
        <f t="shared" si="35"/>
        <v>3871.3</v>
      </c>
      <c r="E701" s="36">
        <v>45405</v>
      </c>
      <c r="F701" s="37">
        <v>3871.3</v>
      </c>
      <c r="G701" s="725">
        <v>45406</v>
      </c>
      <c r="H701" s="38">
        <f t="shared" si="28"/>
        <v>0</v>
      </c>
      <c r="I701" s="183">
        <f t="shared" si="29"/>
        <v>2</v>
      </c>
      <c r="K701" s="33"/>
      <c r="L701" s="687">
        <v>45406</v>
      </c>
      <c r="M701" s="34">
        <f t="shared" si="27"/>
        <v>0</v>
      </c>
      <c r="N701" s="37">
        <v>0</v>
      </c>
      <c r="O701" s="35">
        <v>0</v>
      </c>
      <c r="P701" s="39">
        <v>0</v>
      </c>
      <c r="Q701" s="47">
        <f t="shared" si="34"/>
        <v>0</v>
      </c>
      <c r="R701" s="41"/>
    </row>
    <row r="702" spans="2:18" ht="15.6" x14ac:dyDescent="0.3">
      <c r="B702" s="34">
        <f t="shared" si="30"/>
        <v>3871.3</v>
      </c>
      <c r="C702" s="35">
        <v>1791</v>
      </c>
      <c r="D702" s="34">
        <f t="shared" si="35"/>
        <v>3871.3</v>
      </c>
      <c r="E702" s="36">
        <v>45406</v>
      </c>
      <c r="F702" s="37">
        <v>3871.4</v>
      </c>
      <c r="G702" s="725">
        <v>45407</v>
      </c>
      <c r="H702" s="38">
        <f t="shared" si="28"/>
        <v>9.9999999999909051E-2</v>
      </c>
      <c r="I702" s="183">
        <f t="shared" si="29"/>
        <v>0</v>
      </c>
      <c r="K702" s="33"/>
      <c r="L702" s="687">
        <v>45407</v>
      </c>
      <c r="M702" s="34">
        <f t="shared" si="27"/>
        <v>0</v>
      </c>
      <c r="N702" s="37">
        <v>0</v>
      </c>
      <c r="O702" s="35">
        <v>0</v>
      </c>
      <c r="P702" s="39">
        <v>0</v>
      </c>
      <c r="Q702" s="47">
        <f t="shared" si="34"/>
        <v>0</v>
      </c>
      <c r="R702" s="41"/>
    </row>
    <row r="703" spans="2:18" ht="15.6" x14ac:dyDescent="0.3">
      <c r="B703" s="34">
        <f t="shared" si="30"/>
        <v>3871.4</v>
      </c>
      <c r="C703" s="35">
        <v>1791</v>
      </c>
      <c r="D703" s="34">
        <f t="shared" si="35"/>
        <v>3871.4</v>
      </c>
      <c r="E703" s="36">
        <v>45407</v>
      </c>
      <c r="F703" s="37">
        <v>3871.4</v>
      </c>
      <c r="G703" s="725">
        <v>45408</v>
      </c>
      <c r="H703" s="38">
        <f t="shared" si="28"/>
        <v>0</v>
      </c>
      <c r="I703" s="183">
        <f t="shared" si="29"/>
        <v>0</v>
      </c>
      <c r="K703" s="33"/>
      <c r="L703" s="687">
        <v>45408</v>
      </c>
      <c r="M703" s="34">
        <f t="shared" si="27"/>
        <v>0</v>
      </c>
      <c r="N703" s="37">
        <v>20</v>
      </c>
      <c r="O703" s="35">
        <v>0</v>
      </c>
      <c r="P703" s="39">
        <v>0</v>
      </c>
      <c r="Q703" s="47">
        <f t="shared" si="34"/>
        <v>20</v>
      </c>
      <c r="R703" s="41"/>
    </row>
    <row r="704" spans="2:18" ht="15.6" x14ac:dyDescent="0.3">
      <c r="B704" s="34">
        <f t="shared" si="30"/>
        <v>3871.4</v>
      </c>
      <c r="C704" s="35">
        <v>1791</v>
      </c>
      <c r="D704" s="34">
        <f t="shared" si="35"/>
        <v>3871.4</v>
      </c>
      <c r="E704" s="36">
        <v>45408</v>
      </c>
      <c r="F704" s="37">
        <v>3871.4</v>
      </c>
      <c r="G704" s="725">
        <v>45409</v>
      </c>
      <c r="H704" s="38">
        <f t="shared" si="28"/>
        <v>0</v>
      </c>
      <c r="I704" s="183">
        <f t="shared" si="29"/>
        <v>0</v>
      </c>
      <c r="K704" s="33"/>
      <c r="L704" s="687">
        <v>45409</v>
      </c>
      <c r="M704" s="34">
        <f t="shared" si="27"/>
        <v>0</v>
      </c>
      <c r="N704" s="37">
        <v>0</v>
      </c>
      <c r="O704" s="35">
        <v>0</v>
      </c>
      <c r="P704" s="39">
        <v>0</v>
      </c>
      <c r="Q704" s="47">
        <f t="shared" si="34"/>
        <v>0</v>
      </c>
      <c r="R704" s="41"/>
    </row>
    <row r="705" spans="2:19" ht="15.6" x14ac:dyDescent="0.3">
      <c r="B705" s="34">
        <f t="shared" si="30"/>
        <v>3871.4</v>
      </c>
      <c r="C705" s="35">
        <v>1791</v>
      </c>
      <c r="D705" s="34">
        <f t="shared" si="35"/>
        <v>3871.4</v>
      </c>
      <c r="E705" s="36">
        <v>45409</v>
      </c>
      <c r="F705" s="37">
        <v>3871.4</v>
      </c>
      <c r="G705" s="725">
        <v>45410</v>
      </c>
      <c r="H705" s="38">
        <f t="shared" si="28"/>
        <v>0</v>
      </c>
      <c r="I705" s="183">
        <f t="shared" si="29"/>
        <v>4</v>
      </c>
      <c r="K705" s="33"/>
      <c r="L705" s="687">
        <v>45410</v>
      </c>
      <c r="M705" s="34">
        <f t="shared" si="27"/>
        <v>0</v>
      </c>
      <c r="N705" s="37">
        <v>0</v>
      </c>
      <c r="O705" s="35">
        <v>0</v>
      </c>
      <c r="P705" s="39">
        <v>0</v>
      </c>
      <c r="Q705" s="47">
        <f t="shared" si="34"/>
        <v>0</v>
      </c>
      <c r="R705" s="41"/>
    </row>
    <row r="706" spans="2:19" ht="15.6" x14ac:dyDescent="0.3">
      <c r="B706" s="34">
        <f t="shared" si="30"/>
        <v>3871.4</v>
      </c>
      <c r="C706" s="35">
        <v>1795</v>
      </c>
      <c r="D706" s="34">
        <f t="shared" si="35"/>
        <v>3871.4</v>
      </c>
      <c r="E706" s="36">
        <v>45410</v>
      </c>
      <c r="F706" s="37">
        <v>3871.4</v>
      </c>
      <c r="G706" s="725">
        <v>45411</v>
      </c>
      <c r="H706" s="38">
        <f t="shared" si="28"/>
        <v>0</v>
      </c>
      <c r="I706" s="183">
        <f t="shared" si="29"/>
        <v>6</v>
      </c>
      <c r="K706" s="33"/>
      <c r="L706" s="687">
        <v>45411</v>
      </c>
      <c r="M706" s="34">
        <f t="shared" si="27"/>
        <v>0</v>
      </c>
      <c r="N706" s="37">
        <v>30</v>
      </c>
      <c r="O706" s="35">
        <v>0</v>
      </c>
      <c r="P706" s="39">
        <v>0</v>
      </c>
      <c r="Q706" s="47">
        <f t="shared" si="34"/>
        <v>30</v>
      </c>
      <c r="R706" s="41"/>
      <c r="S706" s="48" t="s">
        <v>158</v>
      </c>
    </row>
    <row r="707" spans="2:19" ht="15.6" x14ac:dyDescent="0.3">
      <c r="B707" s="34">
        <f t="shared" si="30"/>
        <v>3871.4</v>
      </c>
      <c r="C707" s="35">
        <v>1801</v>
      </c>
      <c r="D707" s="34">
        <f t="shared" si="35"/>
        <v>3871.4</v>
      </c>
      <c r="E707" s="36">
        <v>45411</v>
      </c>
      <c r="F707" s="37">
        <v>3871.5</v>
      </c>
      <c r="G707" s="725">
        <v>45412</v>
      </c>
      <c r="H707" s="38">
        <f t="shared" si="28"/>
        <v>9.9999999999909051E-2</v>
      </c>
      <c r="I707" s="183">
        <f t="shared" si="29"/>
        <v>0</v>
      </c>
      <c r="K707" s="33"/>
      <c r="L707" s="687">
        <v>45412</v>
      </c>
      <c r="M707" s="34">
        <f t="shared" si="27"/>
        <v>0</v>
      </c>
      <c r="N707" s="37">
        <v>0</v>
      </c>
      <c r="O707" s="35">
        <v>0</v>
      </c>
      <c r="P707" s="39">
        <v>0</v>
      </c>
      <c r="Q707" s="47">
        <f t="shared" si="34"/>
        <v>0</v>
      </c>
      <c r="R707" s="41"/>
    </row>
    <row r="708" spans="2:19" ht="15.6" x14ac:dyDescent="0.3">
      <c r="B708" s="34">
        <f t="shared" si="30"/>
        <v>3871.5</v>
      </c>
      <c r="C708" s="35">
        <v>1801</v>
      </c>
      <c r="D708" s="34">
        <f t="shared" si="35"/>
        <v>3871.5</v>
      </c>
      <c r="E708" s="36">
        <v>45412</v>
      </c>
      <c r="F708" s="37">
        <v>3871.5</v>
      </c>
      <c r="G708" s="725">
        <v>45413</v>
      </c>
      <c r="H708" s="38">
        <f t="shared" si="28"/>
        <v>0</v>
      </c>
      <c r="I708" s="183">
        <f t="shared" si="29"/>
        <v>0</v>
      </c>
      <c r="K708" s="33"/>
      <c r="L708" s="687">
        <v>45413</v>
      </c>
      <c r="M708" s="34">
        <f t="shared" si="27"/>
        <v>0</v>
      </c>
      <c r="N708" s="37">
        <v>30</v>
      </c>
      <c r="O708" s="35">
        <v>0</v>
      </c>
      <c r="P708" s="39">
        <v>0</v>
      </c>
      <c r="Q708" s="47">
        <f t="shared" si="34"/>
        <v>30</v>
      </c>
      <c r="R708" s="41"/>
    </row>
    <row r="709" spans="2:19" ht="15.6" x14ac:dyDescent="0.3">
      <c r="B709" s="34">
        <f t="shared" si="30"/>
        <v>3871.5</v>
      </c>
      <c r="C709" s="35">
        <v>1801</v>
      </c>
      <c r="D709" s="34">
        <f t="shared" si="35"/>
        <v>3871.5</v>
      </c>
      <c r="E709" s="36">
        <v>45413</v>
      </c>
      <c r="F709" s="37">
        <v>3871.5</v>
      </c>
      <c r="G709" s="725">
        <v>45414</v>
      </c>
      <c r="H709" s="38">
        <f t="shared" si="28"/>
        <v>0</v>
      </c>
      <c r="I709" s="183">
        <f t="shared" si="29"/>
        <v>0</v>
      </c>
      <c r="K709" s="33"/>
      <c r="L709" s="687">
        <v>45414</v>
      </c>
      <c r="M709" s="34">
        <f t="shared" si="27"/>
        <v>0</v>
      </c>
      <c r="N709" s="37">
        <v>0</v>
      </c>
      <c r="O709" s="35">
        <v>0</v>
      </c>
      <c r="P709" s="39">
        <v>0</v>
      </c>
      <c r="Q709" s="47">
        <f t="shared" si="34"/>
        <v>0</v>
      </c>
      <c r="R709" s="41"/>
    </row>
    <row r="710" spans="2:19" ht="15.6" x14ac:dyDescent="0.3">
      <c r="B710" s="34">
        <f t="shared" si="30"/>
        <v>3871.5</v>
      </c>
      <c r="C710" s="35">
        <v>1801</v>
      </c>
      <c r="D710" s="34">
        <f t="shared" si="35"/>
        <v>3871.5</v>
      </c>
      <c r="E710" s="36">
        <v>45414</v>
      </c>
      <c r="F710" s="37">
        <v>3871.5</v>
      </c>
      <c r="G710" s="725">
        <v>45415</v>
      </c>
      <c r="H710" s="38">
        <f t="shared" si="28"/>
        <v>0</v>
      </c>
      <c r="I710" s="183">
        <f t="shared" si="29"/>
        <v>0</v>
      </c>
      <c r="K710" s="33"/>
      <c r="L710" s="687">
        <v>45415</v>
      </c>
      <c r="M710" s="34">
        <f t="shared" si="27"/>
        <v>0</v>
      </c>
      <c r="N710" s="37">
        <v>0</v>
      </c>
      <c r="O710" s="35">
        <v>0</v>
      </c>
      <c r="P710" s="39">
        <v>0</v>
      </c>
      <c r="Q710" s="47">
        <f t="shared" si="34"/>
        <v>0</v>
      </c>
      <c r="R710" s="41"/>
    </row>
    <row r="711" spans="2:19" ht="15.6" x14ac:dyDescent="0.3">
      <c r="B711" s="34">
        <f t="shared" si="30"/>
        <v>3871.5</v>
      </c>
      <c r="C711" s="35">
        <v>1801</v>
      </c>
      <c r="D711" s="34">
        <f t="shared" si="35"/>
        <v>3871.5</v>
      </c>
      <c r="E711" s="36">
        <v>45415</v>
      </c>
      <c r="F711" s="37">
        <v>3871.5</v>
      </c>
      <c r="G711" s="725">
        <v>45416</v>
      </c>
      <c r="H711" s="38">
        <f t="shared" si="28"/>
        <v>0</v>
      </c>
      <c r="I711" s="183">
        <f t="shared" si="29"/>
        <v>0</v>
      </c>
      <c r="K711" s="33"/>
      <c r="L711" s="687">
        <v>45416</v>
      </c>
      <c r="M711" s="34">
        <f t="shared" si="27"/>
        <v>0</v>
      </c>
      <c r="N711" s="37">
        <v>0</v>
      </c>
      <c r="O711" s="35">
        <v>0</v>
      </c>
      <c r="P711" s="39">
        <v>0</v>
      </c>
      <c r="Q711" s="47">
        <f t="shared" si="34"/>
        <v>0</v>
      </c>
      <c r="R711" s="41"/>
    </row>
    <row r="712" spans="2:19" ht="15.6" x14ac:dyDescent="0.3">
      <c r="B712" s="34">
        <f t="shared" si="30"/>
        <v>3871.5</v>
      </c>
      <c r="C712" s="35">
        <v>1801</v>
      </c>
      <c r="D712" s="34">
        <f t="shared" si="35"/>
        <v>3871.5</v>
      </c>
      <c r="E712" s="36">
        <v>45416</v>
      </c>
      <c r="F712" s="37">
        <v>3871.5</v>
      </c>
      <c r="G712" s="725">
        <v>45417</v>
      </c>
      <c r="H712" s="38">
        <f t="shared" si="28"/>
        <v>0</v>
      </c>
      <c r="I712" s="183">
        <f t="shared" si="29"/>
        <v>0</v>
      </c>
      <c r="K712" s="33"/>
      <c r="L712" s="687">
        <v>45417</v>
      </c>
      <c r="M712" s="34">
        <f t="shared" si="27"/>
        <v>0</v>
      </c>
      <c r="N712" s="37">
        <v>0</v>
      </c>
      <c r="O712" s="35">
        <v>0</v>
      </c>
      <c r="P712" s="39">
        <v>0</v>
      </c>
      <c r="Q712" s="47">
        <f t="shared" si="34"/>
        <v>0</v>
      </c>
      <c r="R712" s="41"/>
    </row>
    <row r="713" spans="2:19" ht="15.6" x14ac:dyDescent="0.3">
      <c r="B713" s="34">
        <f t="shared" si="30"/>
        <v>3871.5</v>
      </c>
      <c r="C713" s="35">
        <v>1801</v>
      </c>
      <c r="D713" s="34">
        <f t="shared" si="35"/>
        <v>3871.5</v>
      </c>
      <c r="E713" s="36">
        <v>45417</v>
      </c>
      <c r="F713" s="37">
        <v>3871.5</v>
      </c>
      <c r="G713" s="725">
        <v>45418</v>
      </c>
      <c r="H713" s="38">
        <f t="shared" si="28"/>
        <v>0</v>
      </c>
      <c r="I713" s="183">
        <f t="shared" si="29"/>
        <v>0</v>
      </c>
      <c r="K713" s="33"/>
      <c r="L713" s="687">
        <v>45418</v>
      </c>
      <c r="M713" s="34">
        <f t="shared" si="27"/>
        <v>0</v>
      </c>
      <c r="N713" s="37">
        <v>0</v>
      </c>
      <c r="O713" s="35">
        <v>0</v>
      </c>
      <c r="P713" s="39">
        <v>0</v>
      </c>
      <c r="Q713" s="47">
        <f t="shared" si="34"/>
        <v>0</v>
      </c>
      <c r="R713" s="41"/>
    </row>
    <row r="714" spans="2:19" ht="15.6" x14ac:dyDescent="0.3">
      <c r="B714" s="34">
        <f t="shared" si="30"/>
        <v>3871.5</v>
      </c>
      <c r="C714" s="35">
        <v>1801</v>
      </c>
      <c r="D714" s="34">
        <f t="shared" si="35"/>
        <v>3871.5</v>
      </c>
      <c r="E714" s="36">
        <v>45418</v>
      </c>
      <c r="F714" s="37">
        <v>3871.5</v>
      </c>
      <c r="G714" s="725">
        <v>45419</v>
      </c>
      <c r="H714" s="38">
        <f t="shared" si="28"/>
        <v>0</v>
      </c>
      <c r="I714" s="183">
        <f t="shared" si="29"/>
        <v>0</v>
      </c>
      <c r="K714" s="33"/>
      <c r="L714" s="687">
        <v>45419</v>
      </c>
      <c r="M714" s="34">
        <f t="shared" si="27"/>
        <v>0</v>
      </c>
      <c r="N714" s="37">
        <v>0</v>
      </c>
      <c r="O714" s="35">
        <v>0</v>
      </c>
      <c r="P714" s="39">
        <v>0</v>
      </c>
      <c r="Q714" s="47">
        <f t="shared" si="34"/>
        <v>0</v>
      </c>
      <c r="R714" s="41"/>
    </row>
    <row r="715" spans="2:19" ht="15.6" x14ac:dyDescent="0.3">
      <c r="B715" s="34">
        <f t="shared" si="30"/>
        <v>3871.5</v>
      </c>
      <c r="C715" s="35">
        <v>1801</v>
      </c>
      <c r="D715" s="34">
        <f t="shared" si="35"/>
        <v>3871.5</v>
      </c>
      <c r="E715" s="36">
        <v>45419</v>
      </c>
      <c r="F715" s="37">
        <v>3871.5</v>
      </c>
      <c r="G715" s="725">
        <v>45420</v>
      </c>
      <c r="H715" s="38">
        <f t="shared" si="28"/>
        <v>0</v>
      </c>
      <c r="I715" s="183">
        <f t="shared" si="29"/>
        <v>0</v>
      </c>
      <c r="K715" s="33"/>
      <c r="L715" s="687">
        <v>45420</v>
      </c>
      <c r="M715" s="34">
        <f t="shared" si="27"/>
        <v>0</v>
      </c>
      <c r="N715" s="37">
        <v>0</v>
      </c>
      <c r="O715" s="35">
        <v>0</v>
      </c>
      <c r="P715" s="39">
        <v>0</v>
      </c>
      <c r="Q715" s="47">
        <f t="shared" si="34"/>
        <v>0</v>
      </c>
      <c r="R715" s="41"/>
    </row>
    <row r="716" spans="2:19" ht="15.6" x14ac:dyDescent="0.3">
      <c r="B716" s="34">
        <f t="shared" si="30"/>
        <v>3871.5</v>
      </c>
      <c r="C716" s="35">
        <v>1801</v>
      </c>
      <c r="D716" s="34">
        <f t="shared" si="35"/>
        <v>3871.5</v>
      </c>
      <c r="E716" s="36">
        <v>45420</v>
      </c>
      <c r="F716" s="37">
        <v>3871.5</v>
      </c>
      <c r="G716" s="725">
        <v>45421</v>
      </c>
      <c r="H716" s="38">
        <f t="shared" si="28"/>
        <v>0</v>
      </c>
      <c r="I716" s="183">
        <f t="shared" si="29"/>
        <v>1</v>
      </c>
      <c r="K716" s="33"/>
      <c r="L716" s="687">
        <v>45421</v>
      </c>
      <c r="M716" s="34">
        <f t="shared" si="27"/>
        <v>0</v>
      </c>
      <c r="N716" s="37">
        <v>0</v>
      </c>
      <c r="O716" s="35">
        <v>0</v>
      </c>
      <c r="P716" s="39">
        <v>0</v>
      </c>
      <c r="Q716" s="47">
        <f t="shared" si="34"/>
        <v>0</v>
      </c>
      <c r="R716" s="41"/>
    </row>
    <row r="717" spans="2:19" ht="15.6" x14ac:dyDescent="0.3">
      <c r="B717" s="34">
        <f t="shared" si="30"/>
        <v>3871.5</v>
      </c>
      <c r="C717" s="35">
        <v>1802</v>
      </c>
      <c r="D717" s="34">
        <f t="shared" si="35"/>
        <v>3871.5</v>
      </c>
      <c r="E717" s="36">
        <v>45421</v>
      </c>
      <c r="F717" s="37">
        <v>3871.5</v>
      </c>
      <c r="G717" s="725">
        <v>45422</v>
      </c>
      <c r="H717" s="38">
        <f t="shared" si="28"/>
        <v>0</v>
      </c>
      <c r="I717" s="183">
        <f t="shared" si="29"/>
        <v>0</v>
      </c>
      <c r="K717" s="33"/>
      <c r="L717" s="687">
        <v>45422</v>
      </c>
      <c r="M717" s="34">
        <f t="shared" si="27"/>
        <v>0</v>
      </c>
      <c r="N717" s="37">
        <v>0</v>
      </c>
      <c r="O717" s="35">
        <v>0</v>
      </c>
      <c r="P717" s="39">
        <v>0</v>
      </c>
      <c r="Q717" s="47">
        <f t="shared" si="34"/>
        <v>0</v>
      </c>
      <c r="R717" s="41"/>
    </row>
    <row r="718" spans="2:19" ht="15.6" x14ac:dyDescent="0.3">
      <c r="B718" s="34">
        <f t="shared" si="30"/>
        <v>3871.5</v>
      </c>
      <c r="C718" s="35">
        <v>1802</v>
      </c>
      <c r="D718" s="34">
        <f t="shared" si="35"/>
        <v>3871.5</v>
      </c>
      <c r="E718" s="36">
        <v>45422</v>
      </c>
      <c r="F718" s="37">
        <v>3871.5</v>
      </c>
      <c r="G718" s="725">
        <v>45423</v>
      </c>
      <c r="H718" s="38">
        <f t="shared" si="28"/>
        <v>0</v>
      </c>
      <c r="I718" s="183">
        <f t="shared" si="29"/>
        <v>0</v>
      </c>
      <c r="K718" s="33"/>
      <c r="L718" s="687">
        <v>45423</v>
      </c>
      <c r="M718" s="34">
        <f t="shared" si="27"/>
        <v>0</v>
      </c>
      <c r="N718" s="37">
        <v>0</v>
      </c>
      <c r="O718" s="35">
        <v>0</v>
      </c>
      <c r="P718" s="39">
        <v>0</v>
      </c>
      <c r="Q718" s="47">
        <f t="shared" si="34"/>
        <v>0</v>
      </c>
      <c r="R718" s="41"/>
    </row>
    <row r="719" spans="2:19" ht="15.6" x14ac:dyDescent="0.3">
      <c r="B719" s="34">
        <f t="shared" si="30"/>
        <v>3871.5</v>
      </c>
      <c r="C719" s="35">
        <v>1802</v>
      </c>
      <c r="D719" s="34">
        <f t="shared" si="35"/>
        <v>3871.5</v>
      </c>
      <c r="E719" s="36">
        <v>45423</v>
      </c>
      <c r="F719" s="37">
        <v>3871.5</v>
      </c>
      <c r="G719" s="725">
        <v>45424</v>
      </c>
      <c r="H719" s="38">
        <f t="shared" si="28"/>
        <v>0</v>
      </c>
      <c r="I719" s="183">
        <f t="shared" si="29"/>
        <v>0</v>
      </c>
      <c r="K719" s="33"/>
      <c r="L719" s="687">
        <v>45424</v>
      </c>
      <c r="M719" s="34">
        <f t="shared" si="27"/>
        <v>0</v>
      </c>
      <c r="N719" s="37">
        <v>0</v>
      </c>
      <c r="O719" s="35">
        <v>0</v>
      </c>
      <c r="P719" s="39">
        <v>0</v>
      </c>
      <c r="Q719" s="47">
        <f t="shared" si="34"/>
        <v>0</v>
      </c>
      <c r="R719" s="41"/>
    </row>
    <row r="720" spans="2:19" ht="15.6" x14ac:dyDescent="0.3">
      <c r="B720" s="34">
        <f t="shared" si="30"/>
        <v>3871.5</v>
      </c>
      <c r="C720" s="35">
        <v>1802</v>
      </c>
      <c r="D720" s="34">
        <f t="shared" si="35"/>
        <v>3871.5</v>
      </c>
      <c r="E720" s="36">
        <v>45424</v>
      </c>
      <c r="F720" s="37">
        <v>3871.5</v>
      </c>
      <c r="G720" s="725">
        <v>45425</v>
      </c>
      <c r="H720" s="38">
        <f t="shared" si="28"/>
        <v>0</v>
      </c>
      <c r="I720" s="183">
        <f t="shared" si="29"/>
        <v>0</v>
      </c>
      <c r="K720" s="33"/>
      <c r="L720" s="687">
        <v>45425</v>
      </c>
      <c r="M720" s="34">
        <f t="shared" si="27"/>
        <v>0</v>
      </c>
      <c r="N720" s="37">
        <v>0</v>
      </c>
      <c r="O720" s="35">
        <v>0</v>
      </c>
      <c r="P720" s="39">
        <v>0</v>
      </c>
      <c r="Q720" s="47">
        <f t="shared" si="34"/>
        <v>0</v>
      </c>
      <c r="R720" s="41"/>
    </row>
    <row r="721" spans="2:18" ht="15.6" x14ac:dyDescent="0.3">
      <c r="B721" s="34">
        <f t="shared" si="30"/>
        <v>3871.5</v>
      </c>
      <c r="C721" s="35">
        <v>1802</v>
      </c>
      <c r="D721" s="34">
        <f t="shared" si="35"/>
        <v>3871.5</v>
      </c>
      <c r="E721" s="36">
        <v>45425</v>
      </c>
      <c r="F721" s="37">
        <v>3871.5</v>
      </c>
      <c r="G721" s="725">
        <v>45426</v>
      </c>
      <c r="H721" s="38">
        <f t="shared" si="28"/>
        <v>0</v>
      </c>
      <c r="I721" s="183">
        <f t="shared" si="29"/>
        <v>0</v>
      </c>
      <c r="K721" s="33"/>
      <c r="L721" s="687">
        <v>45426</v>
      </c>
      <c r="M721" s="34">
        <f t="shared" si="27"/>
        <v>0</v>
      </c>
      <c r="N721" s="37">
        <v>0</v>
      </c>
      <c r="O721" s="35">
        <v>0</v>
      </c>
      <c r="P721" s="39">
        <v>0</v>
      </c>
      <c r="Q721" s="47">
        <f t="shared" si="34"/>
        <v>0</v>
      </c>
      <c r="R721" s="41"/>
    </row>
    <row r="722" spans="2:18" ht="15.6" x14ac:dyDescent="0.3">
      <c r="B722" s="34">
        <f t="shared" si="30"/>
        <v>3871.5</v>
      </c>
      <c r="C722" s="35">
        <v>1802</v>
      </c>
      <c r="D722" s="34">
        <f t="shared" si="35"/>
        <v>3871.5</v>
      </c>
      <c r="E722" s="36">
        <v>45426</v>
      </c>
      <c r="F722" s="37">
        <v>3871.5</v>
      </c>
      <c r="G722" s="725">
        <v>45427</v>
      </c>
      <c r="H722" s="38">
        <f t="shared" si="28"/>
        <v>0</v>
      </c>
      <c r="I722" s="183">
        <f t="shared" si="29"/>
        <v>0</v>
      </c>
      <c r="K722" s="33"/>
      <c r="L722" s="687">
        <v>45427</v>
      </c>
      <c r="M722" s="34">
        <f t="shared" si="27"/>
        <v>0</v>
      </c>
      <c r="N722" s="37">
        <v>0</v>
      </c>
      <c r="O722" s="35">
        <v>0</v>
      </c>
      <c r="P722" s="39">
        <v>0</v>
      </c>
      <c r="Q722" s="47">
        <f t="shared" si="34"/>
        <v>0</v>
      </c>
      <c r="R722" s="41"/>
    </row>
    <row r="723" spans="2:18" ht="15.6" x14ac:dyDescent="0.3">
      <c r="B723" s="34">
        <f t="shared" si="30"/>
        <v>3871.5</v>
      </c>
      <c r="C723" s="35">
        <v>1802</v>
      </c>
      <c r="D723" s="34">
        <f t="shared" si="35"/>
        <v>3871.5</v>
      </c>
      <c r="E723" s="36">
        <v>45427</v>
      </c>
      <c r="F723" s="37">
        <v>3871.5</v>
      </c>
      <c r="G723" s="725">
        <v>45428</v>
      </c>
      <c r="H723" s="38">
        <f t="shared" si="28"/>
        <v>0</v>
      </c>
      <c r="I723" s="183">
        <f t="shared" si="29"/>
        <v>3</v>
      </c>
      <c r="K723" s="33"/>
      <c r="L723" s="687">
        <v>45428</v>
      </c>
      <c r="M723" s="34">
        <f t="shared" si="27"/>
        <v>0</v>
      </c>
      <c r="N723" s="37">
        <v>0</v>
      </c>
      <c r="O723" s="35">
        <v>0</v>
      </c>
      <c r="P723" s="39">
        <v>0</v>
      </c>
      <c r="Q723" s="47">
        <f t="shared" si="34"/>
        <v>0</v>
      </c>
      <c r="R723" s="41"/>
    </row>
    <row r="724" spans="2:18" ht="15.6" x14ac:dyDescent="0.3">
      <c r="B724" s="34">
        <f t="shared" si="30"/>
        <v>3871.5</v>
      </c>
      <c r="C724" s="35">
        <v>1805</v>
      </c>
      <c r="D724" s="34">
        <f t="shared" si="35"/>
        <v>3871.5</v>
      </c>
      <c r="E724" s="36">
        <v>45428</v>
      </c>
      <c r="F724" s="37">
        <v>3872.5</v>
      </c>
      <c r="G724" s="725">
        <v>45429</v>
      </c>
      <c r="H724" s="38">
        <f t="shared" si="28"/>
        <v>1</v>
      </c>
      <c r="I724" s="183">
        <f t="shared" si="29"/>
        <v>0</v>
      </c>
      <c r="K724" s="33"/>
      <c r="L724" s="687">
        <v>45429</v>
      </c>
      <c r="M724" s="34">
        <f t="shared" si="27"/>
        <v>0</v>
      </c>
      <c r="N724" s="37">
        <v>0</v>
      </c>
      <c r="O724" s="35">
        <v>0</v>
      </c>
      <c r="P724" s="39">
        <v>0</v>
      </c>
      <c r="Q724" s="47">
        <f t="shared" si="34"/>
        <v>0</v>
      </c>
      <c r="R724" s="41"/>
    </row>
    <row r="725" spans="2:18" ht="15.6" x14ac:dyDescent="0.3">
      <c r="B725" s="34">
        <f t="shared" si="30"/>
        <v>3872.5</v>
      </c>
      <c r="C725" s="35">
        <v>1805</v>
      </c>
      <c r="D725" s="34">
        <f t="shared" si="35"/>
        <v>3872.5</v>
      </c>
      <c r="E725" s="36">
        <v>45429</v>
      </c>
      <c r="F725" s="37">
        <v>3872.5</v>
      </c>
      <c r="G725" s="725">
        <v>45430</v>
      </c>
      <c r="H725" s="38">
        <f t="shared" si="28"/>
        <v>0</v>
      </c>
      <c r="I725" s="183">
        <f t="shared" si="29"/>
        <v>-1805</v>
      </c>
      <c r="K725" s="33"/>
      <c r="L725" s="687">
        <v>45430</v>
      </c>
      <c r="M725" s="34">
        <f t="shared" si="27"/>
        <v>0</v>
      </c>
      <c r="N725" s="37">
        <v>0</v>
      </c>
      <c r="O725" s="35">
        <v>0</v>
      </c>
      <c r="P725" s="39">
        <v>0</v>
      </c>
      <c r="Q725" s="47">
        <f t="shared" si="34"/>
        <v>0</v>
      </c>
      <c r="R725" s="41"/>
    </row>
    <row r="726" spans="2:18" ht="15.6" x14ac:dyDescent="0.3">
      <c r="B726" s="34">
        <f t="shared" si="30"/>
        <v>3872.5</v>
      </c>
      <c r="C726" s="35"/>
      <c r="D726" s="34">
        <f t="shared" si="35"/>
        <v>3872.5</v>
      </c>
      <c r="E726" s="36">
        <v>45430</v>
      </c>
      <c r="F726" s="37">
        <v>3872.5</v>
      </c>
      <c r="G726" s="725">
        <v>45431</v>
      </c>
      <c r="H726" s="38">
        <f t="shared" si="28"/>
        <v>0</v>
      </c>
      <c r="I726" s="183">
        <f t="shared" si="29"/>
        <v>0</v>
      </c>
      <c r="K726" s="33"/>
      <c r="L726" s="687">
        <v>45431</v>
      </c>
      <c r="M726" s="34">
        <f t="shared" si="27"/>
        <v>0</v>
      </c>
      <c r="N726" s="37">
        <v>0</v>
      </c>
      <c r="O726" s="35">
        <v>0</v>
      </c>
      <c r="P726" s="39">
        <v>0</v>
      </c>
      <c r="Q726" s="47">
        <f t="shared" si="34"/>
        <v>0</v>
      </c>
      <c r="R726" s="41"/>
    </row>
    <row r="727" spans="2:18" ht="15.6" x14ac:dyDescent="0.3">
      <c r="B727" s="34">
        <f t="shared" si="30"/>
        <v>3872.5</v>
      </c>
      <c r="C727" s="35"/>
      <c r="D727" s="34">
        <f t="shared" si="35"/>
        <v>3872.5</v>
      </c>
      <c r="E727" s="36">
        <v>45431</v>
      </c>
      <c r="F727" s="37">
        <v>3872.5</v>
      </c>
      <c r="G727" s="725">
        <v>45432</v>
      </c>
      <c r="H727" s="38">
        <f t="shared" si="28"/>
        <v>0</v>
      </c>
      <c r="I727" s="183">
        <f t="shared" si="29"/>
        <v>0</v>
      </c>
      <c r="K727" s="33"/>
      <c r="L727" s="687">
        <v>45432</v>
      </c>
      <c r="M727" s="34">
        <f t="shared" si="27"/>
        <v>0</v>
      </c>
      <c r="N727" s="37">
        <v>0</v>
      </c>
      <c r="O727" s="35">
        <v>0</v>
      </c>
      <c r="P727" s="39">
        <v>0</v>
      </c>
      <c r="Q727" s="47">
        <f t="shared" si="34"/>
        <v>0</v>
      </c>
      <c r="R727" s="41"/>
    </row>
    <row r="728" spans="2:18" ht="15.6" x14ac:dyDescent="0.3">
      <c r="B728" s="34">
        <f t="shared" si="30"/>
        <v>3872.5</v>
      </c>
      <c r="C728" s="35"/>
      <c r="D728" s="34">
        <f t="shared" si="35"/>
        <v>3872.5</v>
      </c>
      <c r="E728" s="36">
        <v>45432</v>
      </c>
      <c r="F728" s="37">
        <v>3872.5</v>
      </c>
      <c r="G728" s="725">
        <v>45433</v>
      </c>
      <c r="H728" s="38">
        <f t="shared" si="28"/>
        <v>0</v>
      </c>
      <c r="I728" s="183">
        <f t="shared" si="29"/>
        <v>0</v>
      </c>
      <c r="K728" s="33"/>
      <c r="L728" s="687">
        <v>45433</v>
      </c>
      <c r="M728" s="34">
        <f t="shared" si="27"/>
        <v>0</v>
      </c>
      <c r="N728" s="37">
        <v>0</v>
      </c>
      <c r="O728" s="35">
        <v>0</v>
      </c>
      <c r="P728" s="39">
        <v>0</v>
      </c>
      <c r="Q728" s="47">
        <f t="shared" si="34"/>
        <v>0</v>
      </c>
      <c r="R728" s="41"/>
    </row>
    <row r="729" spans="2:18" ht="15.6" x14ac:dyDescent="0.3">
      <c r="B729" s="34">
        <f t="shared" si="30"/>
        <v>3872.5</v>
      </c>
      <c r="C729" s="35"/>
      <c r="D729" s="34">
        <f t="shared" si="35"/>
        <v>3872.5</v>
      </c>
      <c r="E729" s="36">
        <v>45433</v>
      </c>
      <c r="F729" s="37">
        <v>3872.5</v>
      </c>
      <c r="G729" s="725">
        <v>45434</v>
      </c>
      <c r="H729" s="38">
        <f t="shared" si="28"/>
        <v>0</v>
      </c>
      <c r="I729" s="183">
        <f t="shared" si="29"/>
        <v>0</v>
      </c>
      <c r="K729" s="33"/>
      <c r="L729" s="687">
        <v>45434</v>
      </c>
      <c r="M729" s="34">
        <f t="shared" si="27"/>
        <v>0</v>
      </c>
      <c r="N729" s="37">
        <v>0</v>
      </c>
      <c r="O729" s="35">
        <v>0</v>
      </c>
      <c r="P729" s="39">
        <v>0</v>
      </c>
      <c r="Q729" s="47">
        <f t="shared" si="34"/>
        <v>0</v>
      </c>
      <c r="R729" s="41"/>
    </row>
    <row r="730" spans="2:18" ht="15.6" x14ac:dyDescent="0.3">
      <c r="B730" s="34">
        <f t="shared" si="30"/>
        <v>3872.5</v>
      </c>
      <c r="C730" s="35"/>
      <c r="D730" s="34">
        <f t="shared" si="35"/>
        <v>3872.5</v>
      </c>
      <c r="E730" s="36">
        <v>45434</v>
      </c>
      <c r="F730" s="37">
        <v>3872.5</v>
      </c>
      <c r="G730" s="725">
        <v>45435</v>
      </c>
      <c r="H730" s="38">
        <f t="shared" si="28"/>
        <v>0</v>
      </c>
      <c r="I730" s="183">
        <f t="shared" si="29"/>
        <v>0</v>
      </c>
      <c r="K730" s="33"/>
      <c r="L730" s="687">
        <v>45435</v>
      </c>
      <c r="M730" s="34">
        <f t="shared" si="27"/>
        <v>0</v>
      </c>
      <c r="N730" s="37">
        <v>0</v>
      </c>
      <c r="O730" s="35">
        <v>0</v>
      </c>
      <c r="P730" s="39">
        <v>0</v>
      </c>
      <c r="Q730" s="47">
        <f t="shared" si="34"/>
        <v>0</v>
      </c>
      <c r="R730" s="41"/>
    </row>
    <row r="731" spans="2:18" ht="15.6" x14ac:dyDescent="0.3">
      <c r="B731" s="34">
        <f t="shared" si="30"/>
        <v>3872.5</v>
      </c>
      <c r="C731" s="35"/>
      <c r="D731" s="34">
        <f t="shared" si="35"/>
        <v>3872.5</v>
      </c>
      <c r="E731" s="36">
        <v>45435</v>
      </c>
      <c r="F731" s="37">
        <v>3872.5</v>
      </c>
      <c r="G731" s="725">
        <v>45436</v>
      </c>
      <c r="H731" s="38">
        <f t="shared" si="28"/>
        <v>0</v>
      </c>
      <c r="I731" s="183">
        <f t="shared" si="29"/>
        <v>0</v>
      </c>
      <c r="K731" s="33"/>
      <c r="L731" s="687">
        <v>45436</v>
      </c>
      <c r="M731" s="34">
        <f t="shared" ref="M731:M845" si="36">(O730)</f>
        <v>0</v>
      </c>
      <c r="N731" s="37">
        <v>0</v>
      </c>
      <c r="O731" s="35">
        <v>0</v>
      </c>
      <c r="P731" s="39">
        <v>0</v>
      </c>
      <c r="Q731" s="47">
        <f t="shared" si="34"/>
        <v>0</v>
      </c>
      <c r="R731" s="41"/>
    </row>
    <row r="732" spans="2:18" ht="15.6" x14ac:dyDescent="0.3">
      <c r="B732" s="34">
        <f t="shared" si="30"/>
        <v>3872.5</v>
      </c>
      <c r="C732" s="35"/>
      <c r="D732" s="34">
        <f t="shared" si="35"/>
        <v>3872.5</v>
      </c>
      <c r="E732" s="36">
        <v>45436</v>
      </c>
      <c r="F732" s="37">
        <v>3872.5</v>
      </c>
      <c r="G732" s="725">
        <v>45437</v>
      </c>
      <c r="H732" s="38">
        <f t="shared" si="28"/>
        <v>0</v>
      </c>
      <c r="I732" s="183">
        <f t="shared" si="29"/>
        <v>1810</v>
      </c>
      <c r="K732" s="33"/>
      <c r="L732" s="687">
        <v>45437</v>
      </c>
      <c r="M732" s="34">
        <f t="shared" si="36"/>
        <v>0</v>
      </c>
      <c r="N732" s="37">
        <v>0</v>
      </c>
      <c r="O732" s="35">
        <v>0</v>
      </c>
      <c r="P732" s="39">
        <v>0</v>
      </c>
      <c r="Q732" s="47">
        <f t="shared" si="34"/>
        <v>0</v>
      </c>
      <c r="R732" s="41"/>
    </row>
    <row r="733" spans="2:18" ht="15.6" x14ac:dyDescent="0.3">
      <c r="B733" s="34">
        <f t="shared" si="30"/>
        <v>3872.5</v>
      </c>
      <c r="C733" s="35">
        <v>1810</v>
      </c>
      <c r="D733" s="34">
        <f t="shared" si="35"/>
        <v>3872.5</v>
      </c>
      <c r="E733" s="36">
        <v>45437</v>
      </c>
      <c r="F733" s="37">
        <v>3875.6</v>
      </c>
      <c r="G733" s="725">
        <v>45438</v>
      </c>
      <c r="H733" s="38">
        <f t="shared" si="28"/>
        <v>3.0999999999999091</v>
      </c>
      <c r="I733" s="183">
        <f t="shared" si="29"/>
        <v>2</v>
      </c>
      <c r="K733" s="33"/>
      <c r="L733" s="687">
        <v>45438</v>
      </c>
      <c r="M733" s="34">
        <f t="shared" si="36"/>
        <v>0</v>
      </c>
      <c r="N733" s="37">
        <v>0</v>
      </c>
      <c r="O733" s="35">
        <v>0</v>
      </c>
      <c r="P733" s="39">
        <v>0</v>
      </c>
      <c r="Q733" s="47">
        <f t="shared" si="34"/>
        <v>0</v>
      </c>
      <c r="R733" s="41"/>
    </row>
    <row r="734" spans="2:18" ht="15.6" x14ac:dyDescent="0.3">
      <c r="B734" s="34">
        <f t="shared" si="30"/>
        <v>3875.6</v>
      </c>
      <c r="C734" s="35">
        <v>1812</v>
      </c>
      <c r="D734" s="34">
        <f t="shared" si="35"/>
        <v>3875.6</v>
      </c>
      <c r="E734" s="36">
        <v>45438</v>
      </c>
      <c r="F734" s="37">
        <v>3875.6</v>
      </c>
      <c r="G734" s="725">
        <v>45439</v>
      </c>
      <c r="H734" s="38">
        <f t="shared" si="28"/>
        <v>0</v>
      </c>
      <c r="I734" s="183">
        <f t="shared" si="29"/>
        <v>0</v>
      </c>
      <c r="K734" s="33"/>
      <c r="L734" s="687">
        <v>45439</v>
      </c>
      <c r="M734" s="34">
        <f t="shared" si="36"/>
        <v>0</v>
      </c>
      <c r="N734" s="37">
        <v>0</v>
      </c>
      <c r="O734" s="35">
        <v>0</v>
      </c>
      <c r="P734" s="39">
        <v>0</v>
      </c>
      <c r="Q734" s="47">
        <f t="shared" si="34"/>
        <v>0</v>
      </c>
      <c r="R734" s="41"/>
    </row>
    <row r="735" spans="2:18" ht="15.6" x14ac:dyDescent="0.3">
      <c r="B735" s="34">
        <f t="shared" si="30"/>
        <v>3875.6</v>
      </c>
      <c r="C735" s="35">
        <v>1812</v>
      </c>
      <c r="D735" s="34">
        <f t="shared" si="35"/>
        <v>3875.6</v>
      </c>
      <c r="E735" s="36">
        <v>45439</v>
      </c>
      <c r="F735" s="37">
        <v>3875.6</v>
      </c>
      <c r="G735" s="725">
        <v>45440</v>
      </c>
      <c r="H735" s="38">
        <f t="shared" si="28"/>
        <v>0</v>
      </c>
      <c r="I735" s="183">
        <f t="shared" si="29"/>
        <v>5</v>
      </c>
      <c r="K735" s="33"/>
      <c r="L735" s="687">
        <v>45440</v>
      </c>
      <c r="M735" s="34">
        <f t="shared" si="36"/>
        <v>0</v>
      </c>
      <c r="N735" s="37">
        <v>0</v>
      </c>
      <c r="O735" s="35">
        <v>0</v>
      </c>
      <c r="P735" s="39">
        <v>0</v>
      </c>
      <c r="Q735" s="47">
        <f t="shared" si="34"/>
        <v>0</v>
      </c>
      <c r="R735" s="41"/>
    </row>
    <row r="736" spans="2:18" ht="15.6" x14ac:dyDescent="0.3">
      <c r="B736" s="34">
        <f t="shared" si="30"/>
        <v>3875.6</v>
      </c>
      <c r="C736" s="35">
        <v>1817</v>
      </c>
      <c r="D736" s="34">
        <f t="shared" si="35"/>
        <v>3875.6</v>
      </c>
      <c r="E736" s="36">
        <v>45440</v>
      </c>
      <c r="F736" s="37">
        <v>3875.6</v>
      </c>
      <c r="G736" s="725">
        <v>45441</v>
      </c>
      <c r="H736" s="38">
        <f t="shared" si="28"/>
        <v>0</v>
      </c>
      <c r="I736" s="183">
        <f t="shared" si="29"/>
        <v>3</v>
      </c>
      <c r="K736" s="33"/>
      <c r="L736" s="687">
        <v>45441</v>
      </c>
      <c r="M736" s="34">
        <f t="shared" si="36"/>
        <v>0</v>
      </c>
      <c r="N736" s="37">
        <v>0</v>
      </c>
      <c r="O736" s="35">
        <v>0</v>
      </c>
      <c r="P736" s="39">
        <v>0</v>
      </c>
      <c r="Q736" s="47">
        <f t="shared" si="34"/>
        <v>0</v>
      </c>
      <c r="R736" s="41"/>
    </row>
    <row r="737" spans="2:19" ht="15.6" x14ac:dyDescent="0.3">
      <c r="B737" s="34">
        <f t="shared" si="30"/>
        <v>3875.6</v>
      </c>
      <c r="C737" s="35">
        <v>1820</v>
      </c>
      <c r="D737" s="34">
        <f t="shared" si="35"/>
        <v>3875.6</v>
      </c>
      <c r="E737" s="36">
        <v>45441</v>
      </c>
      <c r="F737" s="37">
        <v>3875.7</v>
      </c>
      <c r="G737" s="725">
        <v>45442</v>
      </c>
      <c r="H737" s="38">
        <f t="shared" si="28"/>
        <v>9.9999999999909051E-2</v>
      </c>
      <c r="I737" s="183">
        <f t="shared" si="29"/>
        <v>0</v>
      </c>
      <c r="K737" s="33"/>
      <c r="L737" s="687">
        <v>45442</v>
      </c>
      <c r="M737" s="34">
        <f t="shared" si="36"/>
        <v>0</v>
      </c>
      <c r="N737" s="37">
        <v>0</v>
      </c>
      <c r="O737" s="35">
        <v>0</v>
      </c>
      <c r="P737" s="39">
        <v>0</v>
      </c>
      <c r="Q737" s="47">
        <f t="shared" si="34"/>
        <v>0</v>
      </c>
      <c r="R737" s="41"/>
    </row>
    <row r="738" spans="2:19" ht="15.6" x14ac:dyDescent="0.3">
      <c r="B738" s="34">
        <f t="shared" si="30"/>
        <v>3875.7</v>
      </c>
      <c r="C738" s="35">
        <v>1820</v>
      </c>
      <c r="D738" s="34">
        <f t="shared" si="35"/>
        <v>3875.7</v>
      </c>
      <c r="E738" s="36">
        <v>45442</v>
      </c>
      <c r="F738" s="37">
        <v>3875.7</v>
      </c>
      <c r="G738" s="725">
        <v>45443</v>
      </c>
      <c r="H738" s="38">
        <f t="shared" si="28"/>
        <v>0</v>
      </c>
      <c r="I738" s="183">
        <f t="shared" si="29"/>
        <v>1</v>
      </c>
      <c r="K738" s="33"/>
      <c r="L738" s="687">
        <v>45443</v>
      </c>
      <c r="M738" s="34">
        <f t="shared" si="36"/>
        <v>0</v>
      </c>
      <c r="N738" s="37">
        <v>0</v>
      </c>
      <c r="O738" s="35">
        <v>0</v>
      </c>
      <c r="P738" s="39">
        <v>0</v>
      </c>
      <c r="Q738" s="47">
        <f t="shared" si="34"/>
        <v>0</v>
      </c>
      <c r="R738" s="41"/>
    </row>
    <row r="739" spans="2:19" ht="15.6" x14ac:dyDescent="0.3">
      <c r="B739" s="34">
        <f t="shared" si="30"/>
        <v>3875.7</v>
      </c>
      <c r="C739" s="35">
        <v>1821</v>
      </c>
      <c r="D739" s="34">
        <f t="shared" si="35"/>
        <v>3875.7</v>
      </c>
      <c r="E739" s="36">
        <v>45443</v>
      </c>
      <c r="F739" s="37">
        <v>3875.7</v>
      </c>
      <c r="G739" s="725">
        <v>45444</v>
      </c>
      <c r="H739" s="38">
        <f t="shared" si="28"/>
        <v>0</v>
      </c>
      <c r="I739" s="183">
        <f t="shared" si="29"/>
        <v>0</v>
      </c>
      <c r="J739" s="48">
        <f>SUM(H709:H739)</f>
        <v>4.1999999999998181</v>
      </c>
      <c r="K739" s="33"/>
      <c r="L739" s="687">
        <v>45444</v>
      </c>
      <c r="M739" s="34">
        <f t="shared" si="36"/>
        <v>0</v>
      </c>
      <c r="N739" s="37">
        <v>0</v>
      </c>
      <c r="O739" s="35">
        <v>0</v>
      </c>
      <c r="P739" s="39">
        <v>0</v>
      </c>
      <c r="Q739" s="47">
        <f t="shared" si="34"/>
        <v>0</v>
      </c>
      <c r="R739" s="41"/>
    </row>
    <row r="740" spans="2:19" ht="15.6" x14ac:dyDescent="0.3">
      <c r="B740" s="34">
        <f t="shared" si="30"/>
        <v>3875.7</v>
      </c>
      <c r="C740" s="35">
        <v>1821</v>
      </c>
      <c r="D740" s="34">
        <f t="shared" si="35"/>
        <v>3875.7</v>
      </c>
      <c r="E740" s="36">
        <v>45444</v>
      </c>
      <c r="F740" s="37">
        <v>3875.7</v>
      </c>
      <c r="G740" s="725">
        <v>45445</v>
      </c>
      <c r="H740" s="38">
        <f t="shared" si="28"/>
        <v>0</v>
      </c>
      <c r="I740" s="183">
        <f t="shared" si="29"/>
        <v>5</v>
      </c>
      <c r="K740" s="33"/>
      <c r="L740" s="687">
        <v>45445</v>
      </c>
      <c r="M740" s="34">
        <f t="shared" si="36"/>
        <v>0</v>
      </c>
      <c r="N740" s="37">
        <v>0</v>
      </c>
      <c r="O740" s="35">
        <v>0</v>
      </c>
      <c r="P740" s="39">
        <v>0</v>
      </c>
      <c r="Q740" s="47">
        <f t="shared" si="34"/>
        <v>0</v>
      </c>
      <c r="R740" s="41"/>
    </row>
    <row r="741" spans="2:19" ht="15.6" x14ac:dyDescent="0.3">
      <c r="B741" s="34">
        <f t="shared" si="30"/>
        <v>3875.7</v>
      </c>
      <c r="C741" s="35">
        <v>1826</v>
      </c>
      <c r="D741" s="34">
        <f t="shared" si="35"/>
        <v>3875.7</v>
      </c>
      <c r="E741" s="36">
        <v>45445</v>
      </c>
      <c r="F741" s="37">
        <v>3882.9</v>
      </c>
      <c r="G741" s="725">
        <v>45446</v>
      </c>
      <c r="H741" s="38">
        <f t="shared" si="28"/>
        <v>7.2000000000002728</v>
      </c>
      <c r="I741" s="183">
        <f t="shared" si="29"/>
        <v>8</v>
      </c>
      <c r="K741" s="33"/>
      <c r="L741" s="687">
        <v>45446</v>
      </c>
      <c r="M741" s="34">
        <f t="shared" si="36"/>
        <v>0</v>
      </c>
      <c r="N741" s="37">
        <v>60</v>
      </c>
      <c r="O741" s="35">
        <v>0</v>
      </c>
      <c r="P741" s="39">
        <v>0</v>
      </c>
      <c r="Q741" s="47">
        <f t="shared" si="34"/>
        <v>60</v>
      </c>
      <c r="R741" s="41"/>
    </row>
    <row r="742" spans="2:19" ht="15.6" x14ac:dyDescent="0.3">
      <c r="B742" s="34">
        <f t="shared" si="30"/>
        <v>3882.9</v>
      </c>
      <c r="C742" s="35">
        <v>1834</v>
      </c>
      <c r="D742" s="34">
        <f t="shared" si="35"/>
        <v>3882.9</v>
      </c>
      <c r="E742" s="36">
        <v>45446</v>
      </c>
      <c r="F742" s="37">
        <v>3887.4</v>
      </c>
      <c r="G742" s="725">
        <v>45447</v>
      </c>
      <c r="H742" s="38">
        <f t="shared" si="28"/>
        <v>4.5</v>
      </c>
      <c r="I742" s="183">
        <f t="shared" si="29"/>
        <v>8</v>
      </c>
      <c r="K742" s="33"/>
      <c r="L742" s="687">
        <v>45447</v>
      </c>
      <c r="M742" s="34">
        <f t="shared" si="36"/>
        <v>0</v>
      </c>
      <c r="N742" s="37">
        <v>90</v>
      </c>
      <c r="O742" s="35">
        <v>0</v>
      </c>
      <c r="P742" s="39">
        <v>0</v>
      </c>
      <c r="Q742" s="47">
        <f t="shared" si="34"/>
        <v>90</v>
      </c>
      <c r="R742" s="41"/>
      <c r="S742" s="48" t="s">
        <v>188</v>
      </c>
    </row>
    <row r="743" spans="2:19" ht="15.6" x14ac:dyDescent="0.3">
      <c r="B743" s="34">
        <f t="shared" si="30"/>
        <v>3887.4</v>
      </c>
      <c r="C743" s="35">
        <v>1842</v>
      </c>
      <c r="D743" s="34">
        <f t="shared" si="35"/>
        <v>3887.4</v>
      </c>
      <c r="E743" s="36">
        <v>45447</v>
      </c>
      <c r="F743" s="37">
        <v>3887.4</v>
      </c>
      <c r="G743" s="725">
        <v>45448</v>
      </c>
      <c r="H743" s="38">
        <f t="shared" si="28"/>
        <v>0</v>
      </c>
      <c r="I743" s="183">
        <f t="shared" si="29"/>
        <v>1</v>
      </c>
      <c r="K743" s="33"/>
      <c r="L743" s="687">
        <v>45448</v>
      </c>
      <c r="M743" s="34">
        <f t="shared" si="36"/>
        <v>0</v>
      </c>
      <c r="N743" s="37">
        <v>0</v>
      </c>
      <c r="O743" s="35">
        <v>0</v>
      </c>
      <c r="P743" s="39">
        <v>0</v>
      </c>
      <c r="Q743" s="47">
        <f t="shared" si="34"/>
        <v>0</v>
      </c>
      <c r="R743" s="41"/>
    </row>
    <row r="744" spans="2:19" ht="15.6" x14ac:dyDescent="0.3">
      <c r="B744" s="34">
        <f t="shared" si="30"/>
        <v>3887.4</v>
      </c>
      <c r="C744" s="35">
        <v>1843</v>
      </c>
      <c r="D744" s="34">
        <f t="shared" si="35"/>
        <v>3887.4</v>
      </c>
      <c r="E744" s="36">
        <v>45448</v>
      </c>
      <c r="F744" s="37">
        <v>3887.4</v>
      </c>
      <c r="G744" s="725">
        <v>45449</v>
      </c>
      <c r="H744" s="38">
        <f t="shared" si="28"/>
        <v>0</v>
      </c>
      <c r="I744" s="183">
        <f t="shared" si="29"/>
        <v>0</v>
      </c>
      <c r="K744" s="33"/>
      <c r="L744" s="687">
        <v>45449</v>
      </c>
      <c r="M744" s="34">
        <f t="shared" si="36"/>
        <v>0</v>
      </c>
      <c r="N744" s="37">
        <v>0</v>
      </c>
      <c r="O744" s="35">
        <v>0</v>
      </c>
      <c r="P744" s="39">
        <v>0</v>
      </c>
      <c r="Q744" s="47">
        <f t="shared" si="34"/>
        <v>0</v>
      </c>
      <c r="R744" s="41"/>
    </row>
    <row r="745" spans="2:19" ht="15.6" x14ac:dyDescent="0.3">
      <c r="B745" s="34">
        <f t="shared" si="30"/>
        <v>3887.4</v>
      </c>
      <c r="C745" s="35">
        <v>1843</v>
      </c>
      <c r="D745" s="34">
        <f t="shared" si="35"/>
        <v>3887.4</v>
      </c>
      <c r="E745" s="36">
        <v>45449</v>
      </c>
      <c r="F745" s="37">
        <v>3887.4</v>
      </c>
      <c r="G745" s="725">
        <v>45450</v>
      </c>
      <c r="H745" s="38">
        <f t="shared" si="28"/>
        <v>0</v>
      </c>
      <c r="I745" s="183">
        <f t="shared" si="29"/>
        <v>2</v>
      </c>
      <c r="K745" s="33"/>
      <c r="L745" s="687">
        <v>45450</v>
      </c>
      <c r="M745" s="34">
        <f t="shared" si="36"/>
        <v>0</v>
      </c>
      <c r="N745" s="37">
        <v>0</v>
      </c>
      <c r="O745" s="35">
        <v>0</v>
      </c>
      <c r="P745" s="39">
        <v>0</v>
      </c>
      <c r="Q745" s="47">
        <f t="shared" si="34"/>
        <v>0</v>
      </c>
      <c r="R745" s="41"/>
    </row>
    <row r="746" spans="2:19" ht="15.6" x14ac:dyDescent="0.3">
      <c r="B746" s="34">
        <f t="shared" si="30"/>
        <v>3887.4</v>
      </c>
      <c r="C746" s="35">
        <v>1845</v>
      </c>
      <c r="D746" s="34">
        <f t="shared" si="35"/>
        <v>3887.4</v>
      </c>
      <c r="E746" s="36">
        <v>45450</v>
      </c>
      <c r="F746" s="37">
        <v>3887.9</v>
      </c>
      <c r="G746" s="725">
        <v>45451</v>
      </c>
      <c r="H746" s="38">
        <f t="shared" si="28"/>
        <v>0.5</v>
      </c>
      <c r="I746" s="183">
        <f t="shared" si="29"/>
        <v>1</v>
      </c>
      <c r="K746" s="33"/>
      <c r="L746" s="687">
        <v>45451</v>
      </c>
      <c r="M746" s="34">
        <f t="shared" si="36"/>
        <v>0</v>
      </c>
      <c r="N746" s="37">
        <v>0</v>
      </c>
      <c r="O746" s="35">
        <v>0</v>
      </c>
      <c r="P746" s="39">
        <v>0</v>
      </c>
      <c r="Q746" s="47">
        <f t="shared" si="34"/>
        <v>0</v>
      </c>
      <c r="R746" s="41"/>
    </row>
    <row r="747" spans="2:19" ht="15.6" x14ac:dyDescent="0.3">
      <c r="B747" s="34">
        <f t="shared" si="30"/>
        <v>3887.9</v>
      </c>
      <c r="C747" s="35">
        <v>1846</v>
      </c>
      <c r="D747" s="34">
        <f t="shared" si="35"/>
        <v>3887.9</v>
      </c>
      <c r="E747" s="36">
        <v>45451</v>
      </c>
      <c r="F747" s="37">
        <v>3890.2</v>
      </c>
      <c r="G747" s="725">
        <v>45452</v>
      </c>
      <c r="H747" s="38">
        <f t="shared" si="28"/>
        <v>2.2999999999997272</v>
      </c>
      <c r="I747" s="183">
        <f t="shared" si="29"/>
        <v>1</v>
      </c>
      <c r="K747" s="33"/>
      <c r="L747" s="687">
        <v>45452</v>
      </c>
      <c r="M747" s="34">
        <f t="shared" si="36"/>
        <v>0</v>
      </c>
      <c r="N747" s="37">
        <v>0</v>
      </c>
      <c r="O747" s="35">
        <v>0</v>
      </c>
      <c r="P747" s="39">
        <v>0</v>
      </c>
      <c r="Q747" s="47">
        <f t="shared" si="34"/>
        <v>0</v>
      </c>
      <c r="R747" s="41"/>
    </row>
    <row r="748" spans="2:19" ht="15.6" x14ac:dyDescent="0.3">
      <c r="B748" s="34">
        <f t="shared" si="30"/>
        <v>3890.2</v>
      </c>
      <c r="C748" s="35">
        <v>1847</v>
      </c>
      <c r="D748" s="34">
        <f t="shared" si="35"/>
        <v>3890.2</v>
      </c>
      <c r="E748" s="36">
        <v>45452</v>
      </c>
      <c r="F748" s="37">
        <v>3892.4</v>
      </c>
      <c r="G748" s="725">
        <v>45453</v>
      </c>
      <c r="H748" s="38">
        <f t="shared" si="28"/>
        <v>2.2000000000002728</v>
      </c>
      <c r="I748" s="183">
        <f t="shared" si="29"/>
        <v>0</v>
      </c>
      <c r="K748" s="33"/>
      <c r="L748" s="687">
        <v>45453</v>
      </c>
      <c r="M748" s="34">
        <f t="shared" si="36"/>
        <v>0</v>
      </c>
      <c r="N748" s="37">
        <v>0</v>
      </c>
      <c r="O748" s="35">
        <v>0</v>
      </c>
      <c r="P748" s="39">
        <v>0</v>
      </c>
      <c r="Q748" s="47">
        <f t="shared" si="34"/>
        <v>0</v>
      </c>
      <c r="R748" s="41"/>
    </row>
    <row r="749" spans="2:19" ht="15.6" x14ac:dyDescent="0.3">
      <c r="B749" s="34">
        <f t="shared" si="30"/>
        <v>3892.4</v>
      </c>
      <c r="C749" s="35">
        <v>1847</v>
      </c>
      <c r="D749" s="34">
        <f t="shared" si="35"/>
        <v>3892.4</v>
      </c>
      <c r="E749" s="36">
        <v>45453</v>
      </c>
      <c r="F749" s="37">
        <v>3892.4</v>
      </c>
      <c r="G749" s="725">
        <v>45454</v>
      </c>
      <c r="H749" s="38">
        <f t="shared" si="28"/>
        <v>0</v>
      </c>
      <c r="I749" s="183">
        <f t="shared" si="29"/>
        <v>0</v>
      </c>
      <c r="K749" s="33"/>
      <c r="L749" s="687">
        <v>45454</v>
      </c>
      <c r="M749" s="34">
        <f t="shared" si="36"/>
        <v>0</v>
      </c>
      <c r="N749" s="37">
        <v>0</v>
      </c>
      <c r="O749" s="35">
        <v>0</v>
      </c>
      <c r="P749" s="39">
        <v>0</v>
      </c>
      <c r="Q749" s="47">
        <f t="shared" si="34"/>
        <v>0</v>
      </c>
      <c r="R749" s="41"/>
    </row>
    <row r="750" spans="2:19" ht="15.6" x14ac:dyDescent="0.3">
      <c r="B750" s="34">
        <f t="shared" si="30"/>
        <v>3892.4</v>
      </c>
      <c r="C750" s="35">
        <v>1847</v>
      </c>
      <c r="D750" s="34">
        <f t="shared" si="35"/>
        <v>3892.4</v>
      </c>
      <c r="E750" s="36">
        <v>45454</v>
      </c>
      <c r="F750" s="37">
        <v>3892.4</v>
      </c>
      <c r="G750" s="725">
        <v>45455</v>
      </c>
      <c r="H750" s="38">
        <f t="shared" si="28"/>
        <v>0</v>
      </c>
      <c r="I750" s="183">
        <f t="shared" si="29"/>
        <v>0</v>
      </c>
      <c r="K750" s="33"/>
      <c r="L750" s="687">
        <v>45455</v>
      </c>
      <c r="M750" s="34">
        <f t="shared" si="36"/>
        <v>0</v>
      </c>
      <c r="N750" s="37">
        <v>0</v>
      </c>
      <c r="O750" s="35">
        <v>0</v>
      </c>
      <c r="P750" s="39">
        <v>0</v>
      </c>
      <c r="Q750" s="47">
        <f t="shared" si="34"/>
        <v>0</v>
      </c>
      <c r="R750" s="41"/>
    </row>
    <row r="751" spans="2:19" ht="15.6" x14ac:dyDescent="0.3">
      <c r="B751" s="34">
        <f t="shared" si="30"/>
        <v>3892.4</v>
      </c>
      <c r="C751" s="35">
        <v>1847</v>
      </c>
      <c r="D751" s="34">
        <f t="shared" si="35"/>
        <v>3892.4</v>
      </c>
      <c r="E751" s="36">
        <v>45455</v>
      </c>
      <c r="F751" s="37">
        <v>3892.4</v>
      </c>
      <c r="G751" s="725">
        <v>45456</v>
      </c>
      <c r="H751" s="38">
        <f t="shared" si="28"/>
        <v>0</v>
      </c>
      <c r="I751" s="183">
        <f t="shared" si="29"/>
        <v>0</v>
      </c>
      <c r="K751" s="33"/>
      <c r="L751" s="687">
        <v>45456</v>
      </c>
      <c r="M751" s="34">
        <f t="shared" si="36"/>
        <v>0</v>
      </c>
      <c r="N751" s="37">
        <v>0</v>
      </c>
      <c r="O751" s="35">
        <v>0</v>
      </c>
      <c r="P751" s="39">
        <v>0</v>
      </c>
      <c r="Q751" s="47">
        <f t="shared" si="34"/>
        <v>0</v>
      </c>
      <c r="R751" s="41"/>
    </row>
    <row r="752" spans="2:19" ht="15.6" x14ac:dyDescent="0.3">
      <c r="B752" s="34">
        <f t="shared" si="30"/>
        <v>3892.4</v>
      </c>
      <c r="C752" s="35">
        <v>1847</v>
      </c>
      <c r="D752" s="34">
        <f t="shared" si="35"/>
        <v>3892.4</v>
      </c>
      <c r="E752" s="36">
        <v>45456</v>
      </c>
      <c r="F752" s="37">
        <v>3892.4</v>
      </c>
      <c r="G752" s="725">
        <v>45457</v>
      </c>
      <c r="H752" s="38">
        <f t="shared" si="28"/>
        <v>0</v>
      </c>
      <c r="I752" s="183">
        <f t="shared" si="29"/>
        <v>1</v>
      </c>
      <c r="K752" s="33"/>
      <c r="L752" s="687">
        <v>45457</v>
      </c>
      <c r="M752" s="34">
        <f t="shared" si="36"/>
        <v>0</v>
      </c>
      <c r="N752" s="37">
        <v>0</v>
      </c>
      <c r="O752" s="35">
        <v>0</v>
      </c>
      <c r="P752" s="39">
        <v>0</v>
      </c>
      <c r="Q752" s="47">
        <f t="shared" si="34"/>
        <v>0</v>
      </c>
      <c r="R752" s="41"/>
    </row>
    <row r="753" spans="2:24" ht="15.6" x14ac:dyDescent="0.3">
      <c r="B753" s="34">
        <f t="shared" si="30"/>
        <v>3892.4</v>
      </c>
      <c r="C753" s="35">
        <v>1848</v>
      </c>
      <c r="D753" s="34">
        <f t="shared" si="35"/>
        <v>3892.4</v>
      </c>
      <c r="E753" s="36">
        <v>45457</v>
      </c>
      <c r="F753" s="37">
        <v>3893.1</v>
      </c>
      <c r="G753" s="725">
        <v>45458</v>
      </c>
      <c r="H753" s="38">
        <f t="shared" si="28"/>
        <v>0.6999999999998181</v>
      </c>
      <c r="I753" s="183">
        <f t="shared" si="29"/>
        <v>0</v>
      </c>
      <c r="K753" s="33"/>
      <c r="L753" s="687">
        <v>45458</v>
      </c>
      <c r="M753" s="34">
        <f t="shared" si="36"/>
        <v>0</v>
      </c>
      <c r="N753" s="37">
        <v>0</v>
      </c>
      <c r="O753" s="35">
        <v>0</v>
      </c>
      <c r="P753" s="39">
        <v>0</v>
      </c>
      <c r="Q753" s="47">
        <f t="shared" si="34"/>
        <v>0</v>
      </c>
      <c r="R753" s="41"/>
    </row>
    <row r="754" spans="2:24" ht="15.6" x14ac:dyDescent="0.3">
      <c r="B754" s="34">
        <f t="shared" si="30"/>
        <v>3893.1</v>
      </c>
      <c r="C754" s="35">
        <v>1848</v>
      </c>
      <c r="D754" s="34">
        <f t="shared" si="35"/>
        <v>3893.1</v>
      </c>
      <c r="E754" s="36">
        <v>45458</v>
      </c>
      <c r="F754" s="37">
        <v>3893.1</v>
      </c>
      <c r="G754" s="725">
        <v>45459</v>
      </c>
      <c r="H754" s="38">
        <f t="shared" si="28"/>
        <v>0</v>
      </c>
      <c r="I754" s="183">
        <f t="shared" si="29"/>
        <v>0</v>
      </c>
      <c r="K754" s="33"/>
      <c r="L754" s="687">
        <v>45459</v>
      </c>
      <c r="M754" s="34">
        <f t="shared" si="36"/>
        <v>0</v>
      </c>
      <c r="N754" s="37">
        <v>0</v>
      </c>
      <c r="O754" s="35">
        <v>0</v>
      </c>
      <c r="P754" s="39">
        <v>0</v>
      </c>
      <c r="Q754" s="47">
        <f t="shared" si="34"/>
        <v>0</v>
      </c>
      <c r="R754" s="41"/>
    </row>
    <row r="755" spans="2:24" ht="15.6" x14ac:dyDescent="0.3">
      <c r="B755" s="34">
        <f t="shared" si="30"/>
        <v>3893.1</v>
      </c>
      <c r="C755" s="35">
        <v>1848</v>
      </c>
      <c r="D755" s="34">
        <f t="shared" si="35"/>
        <v>3893.1</v>
      </c>
      <c r="E755" s="36">
        <v>45459</v>
      </c>
      <c r="F755" s="37">
        <v>3893.1</v>
      </c>
      <c r="G755" s="725">
        <v>45460</v>
      </c>
      <c r="H755" s="38">
        <f t="shared" si="28"/>
        <v>0</v>
      </c>
      <c r="I755" s="183">
        <f t="shared" si="29"/>
        <v>0</v>
      </c>
      <c r="K755" s="33"/>
      <c r="L755" s="687">
        <v>45460</v>
      </c>
      <c r="M755" s="34">
        <f t="shared" si="36"/>
        <v>0</v>
      </c>
      <c r="N755" s="37">
        <v>0</v>
      </c>
      <c r="O755" s="35">
        <v>0</v>
      </c>
      <c r="P755" s="39">
        <v>0</v>
      </c>
      <c r="Q755" s="47">
        <f t="shared" si="34"/>
        <v>0</v>
      </c>
      <c r="R755" s="41"/>
    </row>
    <row r="756" spans="2:24" ht="15.6" x14ac:dyDescent="0.3">
      <c r="B756" s="34">
        <f t="shared" si="30"/>
        <v>3893.1</v>
      </c>
      <c r="C756" s="35">
        <v>1848</v>
      </c>
      <c r="D756" s="34">
        <f t="shared" si="35"/>
        <v>3893.1</v>
      </c>
      <c r="E756" s="36">
        <v>45460</v>
      </c>
      <c r="F756" s="37">
        <v>3893.1</v>
      </c>
      <c r="G756" s="725">
        <v>45461</v>
      </c>
      <c r="H756" s="38">
        <f t="shared" si="28"/>
        <v>0</v>
      </c>
      <c r="I756" s="183">
        <f t="shared" si="29"/>
        <v>3</v>
      </c>
      <c r="K756" s="33"/>
      <c r="L756" s="687">
        <v>45461</v>
      </c>
      <c r="M756" s="34">
        <f t="shared" si="36"/>
        <v>0</v>
      </c>
      <c r="N756" s="37">
        <v>105</v>
      </c>
      <c r="O756" s="35">
        <v>0</v>
      </c>
      <c r="P756" s="39">
        <v>0</v>
      </c>
      <c r="Q756" s="47">
        <f t="shared" si="34"/>
        <v>105</v>
      </c>
      <c r="R756" s="41"/>
    </row>
    <row r="757" spans="2:24" ht="15.6" x14ac:dyDescent="0.3">
      <c r="B757" s="34">
        <f t="shared" si="30"/>
        <v>3893.1</v>
      </c>
      <c r="C757" s="35">
        <v>1851</v>
      </c>
      <c r="D757" s="34">
        <f t="shared" si="35"/>
        <v>3893.1</v>
      </c>
      <c r="E757" s="36">
        <v>45461</v>
      </c>
      <c r="F757" s="37">
        <v>3899.7</v>
      </c>
      <c r="G757" s="725">
        <v>45462</v>
      </c>
      <c r="H757" s="38">
        <f t="shared" si="28"/>
        <v>6.5999999999999091</v>
      </c>
      <c r="I757" s="183">
        <f t="shared" si="29"/>
        <v>2</v>
      </c>
      <c r="K757" s="33"/>
      <c r="L757" s="687">
        <v>45462</v>
      </c>
      <c r="M757" s="34">
        <f t="shared" si="36"/>
        <v>0</v>
      </c>
      <c r="N757" s="37">
        <v>0</v>
      </c>
      <c r="O757" s="35">
        <v>0</v>
      </c>
      <c r="P757" s="39">
        <v>0</v>
      </c>
      <c r="Q757" s="47">
        <f t="shared" si="34"/>
        <v>0</v>
      </c>
      <c r="R757" s="41"/>
    </row>
    <row r="758" spans="2:24" ht="15.6" x14ac:dyDescent="0.3">
      <c r="B758" s="34">
        <f t="shared" si="30"/>
        <v>3899.7</v>
      </c>
      <c r="C758" s="35">
        <v>1853</v>
      </c>
      <c r="D758" s="34">
        <f t="shared" si="35"/>
        <v>3899.7</v>
      </c>
      <c r="E758" s="36">
        <v>45462</v>
      </c>
      <c r="F758" s="37">
        <v>3899.7</v>
      </c>
      <c r="G758" s="725">
        <v>45463</v>
      </c>
      <c r="H758" s="38">
        <f t="shared" si="28"/>
        <v>0</v>
      </c>
      <c r="I758" s="183">
        <f t="shared" si="29"/>
        <v>1</v>
      </c>
      <c r="K758" s="33"/>
      <c r="L758" s="687">
        <v>45463</v>
      </c>
      <c r="M758" s="34">
        <f t="shared" si="36"/>
        <v>0</v>
      </c>
      <c r="N758" s="37">
        <v>0</v>
      </c>
      <c r="O758" s="35">
        <v>0</v>
      </c>
      <c r="P758" s="39">
        <v>0</v>
      </c>
      <c r="Q758" s="47">
        <f t="shared" si="34"/>
        <v>0</v>
      </c>
      <c r="R758" s="41"/>
    </row>
    <row r="759" spans="2:24" ht="15.6" x14ac:dyDescent="0.3">
      <c r="B759" s="34">
        <f t="shared" si="30"/>
        <v>3899.7</v>
      </c>
      <c r="C759" s="35">
        <v>1854</v>
      </c>
      <c r="D759" s="34">
        <f t="shared" si="35"/>
        <v>3899.7</v>
      </c>
      <c r="E759" s="36">
        <v>45463</v>
      </c>
      <c r="F759" s="37">
        <v>3901.3</v>
      </c>
      <c r="G759" s="725">
        <v>45464</v>
      </c>
      <c r="H759" s="38">
        <f t="shared" si="28"/>
        <v>1.6000000000003638</v>
      </c>
      <c r="I759" s="183">
        <f t="shared" si="29"/>
        <v>0</v>
      </c>
      <c r="K759" s="33"/>
      <c r="L759" s="687">
        <v>45464</v>
      </c>
      <c r="M759" s="34">
        <f t="shared" si="36"/>
        <v>0</v>
      </c>
      <c r="N759" s="37">
        <v>0</v>
      </c>
      <c r="O759" s="35">
        <v>0</v>
      </c>
      <c r="P759" s="39">
        <v>0</v>
      </c>
      <c r="Q759" s="47">
        <f t="shared" si="34"/>
        <v>0</v>
      </c>
      <c r="R759" s="41"/>
    </row>
    <row r="760" spans="2:24" ht="15.6" x14ac:dyDescent="0.3">
      <c r="B760" s="34">
        <f t="shared" si="30"/>
        <v>3901.3</v>
      </c>
      <c r="C760" s="35">
        <v>1854</v>
      </c>
      <c r="D760" s="34">
        <f t="shared" si="35"/>
        <v>3901.3</v>
      </c>
      <c r="E760" s="36">
        <v>45464</v>
      </c>
      <c r="F760" s="37">
        <v>3901.3</v>
      </c>
      <c r="G760" s="725">
        <v>45465</v>
      </c>
      <c r="H760" s="38">
        <f t="shared" si="28"/>
        <v>0</v>
      </c>
      <c r="I760" s="183">
        <f t="shared" si="29"/>
        <v>0</v>
      </c>
      <c r="K760" s="33"/>
      <c r="L760" s="687">
        <v>45465</v>
      </c>
      <c r="M760" s="34">
        <f t="shared" si="36"/>
        <v>0</v>
      </c>
      <c r="N760" s="37">
        <v>0</v>
      </c>
      <c r="O760" s="35">
        <v>0</v>
      </c>
      <c r="P760" s="39">
        <v>0</v>
      </c>
      <c r="Q760" s="47">
        <f t="shared" si="34"/>
        <v>0</v>
      </c>
      <c r="R760" s="41"/>
    </row>
    <row r="761" spans="2:24" ht="15.6" x14ac:dyDescent="0.3">
      <c r="B761" s="34">
        <f t="shared" si="30"/>
        <v>3901.3</v>
      </c>
      <c r="C761" s="35">
        <v>1854</v>
      </c>
      <c r="D761" s="34">
        <f t="shared" si="35"/>
        <v>3901.3</v>
      </c>
      <c r="E761" s="36">
        <v>45465</v>
      </c>
      <c r="F761" s="37">
        <v>3901.3</v>
      </c>
      <c r="G761" s="725">
        <v>45466</v>
      </c>
      <c r="H761" s="38">
        <f t="shared" si="28"/>
        <v>0</v>
      </c>
      <c r="I761" s="183">
        <f t="shared" si="29"/>
        <v>0</v>
      </c>
      <c r="K761" s="33"/>
      <c r="L761" s="687">
        <v>45466</v>
      </c>
      <c r="M761" s="34">
        <f t="shared" si="36"/>
        <v>0</v>
      </c>
      <c r="N761" s="37">
        <v>92</v>
      </c>
      <c r="O761" s="35">
        <v>0</v>
      </c>
      <c r="P761" s="39">
        <v>0</v>
      </c>
      <c r="Q761" s="47">
        <f t="shared" si="34"/>
        <v>92</v>
      </c>
      <c r="R761" s="41"/>
    </row>
    <row r="762" spans="2:24" ht="15.6" x14ac:dyDescent="0.3">
      <c r="B762" s="34">
        <f t="shared" si="30"/>
        <v>3901.3</v>
      </c>
      <c r="C762" s="35">
        <v>1854</v>
      </c>
      <c r="D762" s="34">
        <f t="shared" si="35"/>
        <v>3901.3</v>
      </c>
      <c r="E762" s="36">
        <v>45466</v>
      </c>
      <c r="F762" s="37">
        <v>3901.3</v>
      </c>
      <c r="G762" s="725">
        <v>45467</v>
      </c>
      <c r="H762" s="38">
        <f t="shared" si="28"/>
        <v>0</v>
      </c>
      <c r="I762" s="183">
        <f t="shared" si="29"/>
        <v>0</v>
      </c>
      <c r="K762" s="33"/>
      <c r="L762" s="687">
        <v>45467</v>
      </c>
      <c r="M762" s="34">
        <f t="shared" si="36"/>
        <v>0</v>
      </c>
      <c r="N762" s="37">
        <v>0</v>
      </c>
      <c r="O762" s="35">
        <v>0</v>
      </c>
      <c r="P762" s="39">
        <v>0</v>
      </c>
      <c r="Q762" s="47">
        <f t="shared" si="34"/>
        <v>0</v>
      </c>
      <c r="R762" s="41"/>
    </row>
    <row r="763" spans="2:24" ht="15.6" x14ac:dyDescent="0.3">
      <c r="B763" s="34">
        <f t="shared" si="30"/>
        <v>3901.3</v>
      </c>
      <c r="C763" s="35">
        <v>1854</v>
      </c>
      <c r="D763" s="34">
        <f t="shared" si="35"/>
        <v>3901.3</v>
      </c>
      <c r="E763" s="36">
        <v>45467</v>
      </c>
      <c r="F763" s="37">
        <v>3901.3</v>
      </c>
      <c r="G763" s="725">
        <v>45468</v>
      </c>
      <c r="H763" s="38">
        <f t="shared" si="28"/>
        <v>0</v>
      </c>
      <c r="I763" s="183">
        <f t="shared" si="29"/>
        <v>0</v>
      </c>
      <c r="K763" s="33"/>
      <c r="L763" s="687">
        <v>45468</v>
      </c>
      <c r="M763" s="34">
        <f t="shared" si="36"/>
        <v>0</v>
      </c>
      <c r="N763" s="37">
        <v>0</v>
      </c>
      <c r="O763" s="35">
        <v>0</v>
      </c>
      <c r="P763" s="39">
        <v>0</v>
      </c>
      <c r="Q763" s="47">
        <f t="shared" si="34"/>
        <v>0</v>
      </c>
      <c r="R763" s="41"/>
    </row>
    <row r="764" spans="2:24" ht="15.6" x14ac:dyDescent="0.3">
      <c r="B764" s="34">
        <f t="shared" si="30"/>
        <v>3901.3</v>
      </c>
      <c r="C764" s="35">
        <v>1854</v>
      </c>
      <c r="D764" s="34">
        <f t="shared" si="35"/>
        <v>3901.3</v>
      </c>
      <c r="E764" s="36">
        <v>45468</v>
      </c>
      <c r="F764" s="37">
        <v>3901.3</v>
      </c>
      <c r="G764" s="725">
        <v>45469</v>
      </c>
      <c r="H764" s="38">
        <f t="shared" si="28"/>
        <v>0</v>
      </c>
      <c r="I764" s="183">
        <f t="shared" si="29"/>
        <v>4</v>
      </c>
      <c r="K764" s="33"/>
      <c r="L764" s="687">
        <v>45469</v>
      </c>
      <c r="M764" s="34">
        <f t="shared" si="36"/>
        <v>0</v>
      </c>
      <c r="N764" s="37">
        <v>0</v>
      </c>
      <c r="O764" s="35">
        <v>0</v>
      </c>
      <c r="P764" s="39">
        <v>0</v>
      </c>
      <c r="Q764" s="47">
        <f t="shared" si="34"/>
        <v>0</v>
      </c>
      <c r="R764" s="41"/>
    </row>
    <row r="765" spans="2:24" ht="15.6" x14ac:dyDescent="0.3">
      <c r="B765" s="34">
        <f t="shared" si="30"/>
        <v>3901.3</v>
      </c>
      <c r="C765" s="35">
        <v>1858</v>
      </c>
      <c r="D765" s="34">
        <f t="shared" si="35"/>
        <v>3901.3</v>
      </c>
      <c r="E765" s="36">
        <v>45469</v>
      </c>
      <c r="F765" s="37">
        <v>3901.8</v>
      </c>
      <c r="G765" s="725">
        <v>45470</v>
      </c>
      <c r="H765" s="38">
        <f t="shared" si="28"/>
        <v>0.5</v>
      </c>
      <c r="I765" s="183">
        <f t="shared" si="29"/>
        <v>0</v>
      </c>
      <c r="K765" s="33"/>
      <c r="L765" s="687">
        <v>45470</v>
      </c>
      <c r="M765" s="34">
        <f t="shared" si="36"/>
        <v>0</v>
      </c>
      <c r="N765" s="37">
        <v>0</v>
      </c>
      <c r="O765" s="35">
        <v>0</v>
      </c>
      <c r="P765" s="39">
        <v>0</v>
      </c>
      <c r="Q765" s="47">
        <f t="shared" si="34"/>
        <v>0</v>
      </c>
      <c r="R765" s="41"/>
    </row>
    <row r="766" spans="2:24" ht="15.6" x14ac:dyDescent="0.3">
      <c r="B766" s="34">
        <f t="shared" si="30"/>
        <v>3901.8</v>
      </c>
      <c r="C766" s="35">
        <v>1858</v>
      </c>
      <c r="D766" s="34">
        <f t="shared" si="35"/>
        <v>3901.8</v>
      </c>
      <c r="E766" s="36">
        <v>45470</v>
      </c>
      <c r="F766" s="37">
        <v>3901.8</v>
      </c>
      <c r="G766" s="725">
        <v>45471</v>
      </c>
      <c r="H766" s="38">
        <f t="shared" si="28"/>
        <v>0</v>
      </c>
      <c r="I766" s="183">
        <f t="shared" si="29"/>
        <v>0</v>
      </c>
      <c r="K766" s="33"/>
      <c r="L766" s="687">
        <v>45471</v>
      </c>
      <c r="M766" s="34">
        <f t="shared" si="36"/>
        <v>0</v>
      </c>
      <c r="N766" s="37">
        <v>0</v>
      </c>
      <c r="O766" s="35">
        <v>0</v>
      </c>
      <c r="P766" s="39">
        <v>0</v>
      </c>
      <c r="Q766" s="47">
        <f t="shared" si="34"/>
        <v>0</v>
      </c>
      <c r="R766" s="41"/>
    </row>
    <row r="767" spans="2:24" ht="15.6" x14ac:dyDescent="0.3">
      <c r="B767" s="34">
        <f t="shared" si="30"/>
        <v>3901.8</v>
      </c>
      <c r="C767" s="35">
        <v>1858</v>
      </c>
      <c r="D767" s="34">
        <f t="shared" si="35"/>
        <v>3901.8</v>
      </c>
      <c r="E767" s="36">
        <v>45471</v>
      </c>
      <c r="F767" s="37">
        <v>3901.8</v>
      </c>
      <c r="G767" s="725">
        <v>45472</v>
      </c>
      <c r="H767" s="38">
        <f t="shared" si="28"/>
        <v>0</v>
      </c>
      <c r="I767" s="183">
        <f t="shared" si="29"/>
        <v>1</v>
      </c>
      <c r="K767" s="33"/>
      <c r="L767" s="687">
        <v>45472</v>
      </c>
      <c r="M767" s="34">
        <f t="shared" si="36"/>
        <v>0</v>
      </c>
      <c r="N767" s="37">
        <v>0</v>
      </c>
      <c r="O767" s="35">
        <v>0</v>
      </c>
      <c r="P767" s="39">
        <v>0</v>
      </c>
      <c r="Q767" s="47">
        <f t="shared" si="34"/>
        <v>0</v>
      </c>
      <c r="R767" s="41"/>
      <c r="T767" t="s">
        <v>1179</v>
      </c>
    </row>
    <row r="768" spans="2:24" ht="15.6" x14ac:dyDescent="0.3">
      <c r="B768" s="34">
        <f t="shared" si="30"/>
        <v>3901.8</v>
      </c>
      <c r="C768" s="35">
        <v>1859</v>
      </c>
      <c r="D768" s="34">
        <f t="shared" si="35"/>
        <v>3901.8</v>
      </c>
      <c r="E768" s="36">
        <v>45472</v>
      </c>
      <c r="F768" s="37">
        <v>3901.8</v>
      </c>
      <c r="G768" s="725">
        <v>45473</v>
      </c>
      <c r="H768" s="38">
        <f t="shared" si="28"/>
        <v>0</v>
      </c>
      <c r="I768" s="183">
        <f t="shared" si="29"/>
        <v>1</v>
      </c>
      <c r="K768" s="33"/>
      <c r="L768" s="687">
        <v>45473</v>
      </c>
      <c r="M768" s="34">
        <f t="shared" si="36"/>
        <v>0</v>
      </c>
      <c r="N768" s="37">
        <v>105</v>
      </c>
      <c r="O768" s="35">
        <v>0</v>
      </c>
      <c r="P768" s="39">
        <v>0</v>
      </c>
      <c r="Q768" s="47">
        <f t="shared" si="34"/>
        <v>105</v>
      </c>
      <c r="R768" s="41"/>
      <c r="T768">
        <f>SUM(N678:N767)</f>
        <v>957</v>
      </c>
      <c r="W768" t="s">
        <v>1369</v>
      </c>
      <c r="X768" t="s">
        <v>1370</v>
      </c>
    </row>
    <row r="769" spans="2:24" ht="15.6" x14ac:dyDescent="0.3">
      <c r="B769" s="34">
        <f t="shared" si="30"/>
        <v>3901.8</v>
      </c>
      <c r="C769" s="35">
        <v>1860</v>
      </c>
      <c r="D769" s="34">
        <f t="shared" si="35"/>
        <v>3901.8</v>
      </c>
      <c r="E769" s="36">
        <v>45473</v>
      </c>
      <c r="F769" s="37">
        <v>3903</v>
      </c>
      <c r="G769" s="725">
        <v>45474</v>
      </c>
      <c r="H769" s="38">
        <f t="shared" ref="H769:H845" si="37">F769-D769</f>
        <v>1.1999999999998181</v>
      </c>
      <c r="I769" s="183">
        <f t="shared" ref="I769:I845" si="38">C770-C769</f>
        <v>2</v>
      </c>
      <c r="J769">
        <f>SUM(H679:H769)</f>
        <v>64.400000000000091</v>
      </c>
      <c r="K769" s="33"/>
      <c r="L769" s="687">
        <v>45474</v>
      </c>
      <c r="M769" s="34">
        <f t="shared" si="36"/>
        <v>0</v>
      </c>
      <c r="N769" s="37">
        <v>0</v>
      </c>
      <c r="O769" s="35">
        <v>0</v>
      </c>
      <c r="P769" s="39">
        <v>0</v>
      </c>
      <c r="Q769" s="47">
        <f t="shared" si="34"/>
        <v>0</v>
      </c>
      <c r="R769" s="41"/>
      <c r="W769">
        <f>SUM(H770:H861)</f>
        <v>111.30000000000018</v>
      </c>
      <c r="X769" s="511">
        <f>SUM(Q769:Q860)</f>
        <v>1125</v>
      </c>
    </row>
    <row r="770" spans="2:24" ht="15.6" x14ac:dyDescent="0.3">
      <c r="B770" s="34">
        <f t="shared" si="30"/>
        <v>3903</v>
      </c>
      <c r="C770" s="35">
        <v>1862</v>
      </c>
      <c r="D770" s="34">
        <f t="shared" si="35"/>
        <v>3903</v>
      </c>
      <c r="E770" s="36">
        <v>45474</v>
      </c>
      <c r="F770" s="37">
        <v>3903.4</v>
      </c>
      <c r="G770" s="725">
        <v>45475</v>
      </c>
      <c r="H770" s="38">
        <f t="shared" si="37"/>
        <v>0.40000000000009095</v>
      </c>
      <c r="I770" s="183">
        <f t="shared" si="38"/>
        <v>1</v>
      </c>
      <c r="K770" s="33"/>
      <c r="L770" s="687">
        <v>45475</v>
      </c>
      <c r="M770" s="34">
        <f t="shared" si="36"/>
        <v>0</v>
      </c>
      <c r="N770" s="37">
        <v>0</v>
      </c>
      <c r="O770" s="35">
        <v>0</v>
      </c>
      <c r="P770" s="39">
        <v>0</v>
      </c>
      <c r="Q770" s="47">
        <f t="shared" si="34"/>
        <v>0</v>
      </c>
      <c r="R770" s="41"/>
    </row>
    <row r="771" spans="2:24" ht="15.6" x14ac:dyDescent="0.3">
      <c r="B771" s="34">
        <f t="shared" si="30"/>
        <v>3903.4</v>
      </c>
      <c r="C771" s="35">
        <v>1863</v>
      </c>
      <c r="D771" s="34">
        <f t="shared" si="35"/>
        <v>3903.4</v>
      </c>
      <c r="E771" s="36">
        <v>45475</v>
      </c>
      <c r="F771" s="37">
        <v>3903.4</v>
      </c>
      <c r="G771" s="725">
        <v>45476</v>
      </c>
      <c r="H771" s="38">
        <f t="shared" si="37"/>
        <v>0</v>
      </c>
      <c r="I771" s="183">
        <f t="shared" si="38"/>
        <v>2</v>
      </c>
      <c r="K771" s="33"/>
      <c r="L771" s="687">
        <v>45476</v>
      </c>
      <c r="M771" s="34">
        <f t="shared" si="36"/>
        <v>0</v>
      </c>
      <c r="N771" s="37">
        <v>0</v>
      </c>
      <c r="O771" s="35">
        <v>0</v>
      </c>
      <c r="P771" s="39">
        <v>0</v>
      </c>
      <c r="Q771" s="47">
        <f t="shared" si="34"/>
        <v>0</v>
      </c>
      <c r="R771" s="41"/>
    </row>
    <row r="772" spans="2:24" ht="15.6" x14ac:dyDescent="0.3">
      <c r="B772" s="34">
        <f t="shared" si="30"/>
        <v>3903.4</v>
      </c>
      <c r="C772" s="35">
        <v>1865</v>
      </c>
      <c r="D772" s="34">
        <f t="shared" si="35"/>
        <v>3903.4</v>
      </c>
      <c r="E772" s="36">
        <v>45476</v>
      </c>
      <c r="F772" s="37">
        <v>3907.3</v>
      </c>
      <c r="G772" s="725">
        <v>45477</v>
      </c>
      <c r="H772" s="38">
        <f t="shared" si="37"/>
        <v>3.9000000000000909</v>
      </c>
      <c r="I772" s="183">
        <f t="shared" si="38"/>
        <v>2</v>
      </c>
      <c r="K772" s="33"/>
      <c r="L772" s="687">
        <v>45477</v>
      </c>
      <c r="M772" s="34">
        <f t="shared" si="36"/>
        <v>0</v>
      </c>
      <c r="N772" s="37">
        <v>0</v>
      </c>
      <c r="O772" s="35">
        <v>0</v>
      </c>
      <c r="P772" s="39">
        <v>0</v>
      </c>
      <c r="Q772" s="47">
        <f t="shared" si="34"/>
        <v>0</v>
      </c>
      <c r="R772" s="41"/>
    </row>
    <row r="773" spans="2:24" ht="15.6" x14ac:dyDescent="0.3">
      <c r="B773" s="34">
        <f t="shared" si="30"/>
        <v>3907.3</v>
      </c>
      <c r="C773" s="35">
        <v>1867</v>
      </c>
      <c r="D773" s="34">
        <f t="shared" si="35"/>
        <v>3907.3</v>
      </c>
      <c r="E773" s="36">
        <v>45477</v>
      </c>
      <c r="F773" s="37">
        <v>3908.3</v>
      </c>
      <c r="G773" s="725">
        <v>45478</v>
      </c>
      <c r="H773" s="38">
        <f t="shared" si="37"/>
        <v>1</v>
      </c>
      <c r="I773" s="183">
        <f t="shared" si="38"/>
        <v>2</v>
      </c>
      <c r="K773" s="33"/>
      <c r="L773" s="687">
        <v>45478</v>
      </c>
      <c r="M773" s="34">
        <f t="shared" si="36"/>
        <v>0</v>
      </c>
      <c r="N773" s="37">
        <v>0</v>
      </c>
      <c r="O773" s="35">
        <v>0</v>
      </c>
      <c r="P773" s="39">
        <v>0</v>
      </c>
      <c r="Q773" s="47">
        <f t="shared" si="34"/>
        <v>0</v>
      </c>
      <c r="R773" s="41"/>
    </row>
    <row r="774" spans="2:24" ht="15.6" x14ac:dyDescent="0.3">
      <c r="B774" s="34">
        <f t="shared" si="30"/>
        <v>3908.3</v>
      </c>
      <c r="C774" s="35">
        <v>1869</v>
      </c>
      <c r="D774" s="34">
        <f t="shared" si="35"/>
        <v>3908.3</v>
      </c>
      <c r="E774" s="36">
        <v>45478</v>
      </c>
      <c r="F774" s="37">
        <v>3910.1</v>
      </c>
      <c r="G774" s="725">
        <v>45479</v>
      </c>
      <c r="H774" s="38">
        <f t="shared" si="37"/>
        <v>1.7999999999997272</v>
      </c>
      <c r="I774" s="183">
        <f t="shared" si="38"/>
        <v>1</v>
      </c>
      <c r="K774" s="33"/>
      <c r="L774" s="687">
        <v>45479</v>
      </c>
      <c r="M774" s="34">
        <f t="shared" si="36"/>
        <v>0</v>
      </c>
      <c r="N774" s="37">
        <v>0</v>
      </c>
      <c r="O774" s="35">
        <v>0</v>
      </c>
      <c r="P774" s="39">
        <v>0</v>
      </c>
      <c r="Q774" s="47">
        <f t="shared" si="34"/>
        <v>0</v>
      </c>
      <c r="R774" s="41"/>
    </row>
    <row r="775" spans="2:24" ht="15.6" x14ac:dyDescent="0.3">
      <c r="B775" s="34">
        <f t="shared" si="30"/>
        <v>3910.1</v>
      </c>
      <c r="C775" s="35">
        <v>1870</v>
      </c>
      <c r="D775" s="34">
        <f t="shared" si="35"/>
        <v>3910.1</v>
      </c>
      <c r="E775" s="36">
        <v>45479</v>
      </c>
      <c r="F775" s="37">
        <v>3910.2</v>
      </c>
      <c r="G775" s="725">
        <v>45480</v>
      </c>
      <c r="H775" s="38">
        <f t="shared" si="37"/>
        <v>9.9999999999909051E-2</v>
      </c>
      <c r="I775" s="183">
        <f t="shared" si="38"/>
        <v>0</v>
      </c>
      <c r="K775" s="33"/>
      <c r="L775" s="687">
        <v>45480</v>
      </c>
      <c r="M775" s="34">
        <f t="shared" si="36"/>
        <v>0</v>
      </c>
      <c r="N775" s="37">
        <v>0</v>
      </c>
      <c r="O775" s="35">
        <v>0</v>
      </c>
      <c r="P775" s="39">
        <v>0</v>
      </c>
      <c r="Q775" s="47">
        <f t="shared" si="34"/>
        <v>0</v>
      </c>
      <c r="R775" s="41"/>
    </row>
    <row r="776" spans="2:24" ht="15.6" x14ac:dyDescent="0.3">
      <c r="B776" s="34">
        <f t="shared" si="30"/>
        <v>3910.2</v>
      </c>
      <c r="C776" s="35">
        <v>1870</v>
      </c>
      <c r="D776" s="34">
        <f t="shared" si="35"/>
        <v>3910.2</v>
      </c>
      <c r="E776" s="36">
        <v>45480</v>
      </c>
      <c r="F776" s="37">
        <v>3910.2</v>
      </c>
      <c r="G776" s="725">
        <v>45481</v>
      </c>
      <c r="H776" s="38">
        <f t="shared" si="37"/>
        <v>0</v>
      </c>
      <c r="I776" s="183">
        <f t="shared" si="38"/>
        <v>0</v>
      </c>
      <c r="K776" s="33"/>
      <c r="L776" s="687">
        <v>45481</v>
      </c>
      <c r="M776" s="34">
        <f t="shared" si="36"/>
        <v>0</v>
      </c>
      <c r="N776" s="37">
        <v>0</v>
      </c>
      <c r="O776" s="35">
        <v>0</v>
      </c>
      <c r="P776" s="39">
        <v>0</v>
      </c>
      <c r="Q776" s="47">
        <f t="shared" si="34"/>
        <v>0</v>
      </c>
      <c r="R776" s="41"/>
    </row>
    <row r="777" spans="2:24" ht="15.6" x14ac:dyDescent="0.3">
      <c r="B777" s="34">
        <f t="shared" si="30"/>
        <v>3910.2</v>
      </c>
      <c r="C777" s="35">
        <v>1870</v>
      </c>
      <c r="D777" s="34">
        <f t="shared" si="35"/>
        <v>3910.2</v>
      </c>
      <c r="E777" s="36">
        <v>45481</v>
      </c>
      <c r="F777" s="37">
        <v>3910.2</v>
      </c>
      <c r="G777" s="725">
        <v>45482</v>
      </c>
      <c r="H777" s="38">
        <f t="shared" si="37"/>
        <v>0</v>
      </c>
      <c r="I777" s="183">
        <f t="shared" si="38"/>
        <v>0</v>
      </c>
      <c r="K777" s="33"/>
      <c r="L777" s="687">
        <v>45482</v>
      </c>
      <c r="M777" s="34">
        <f t="shared" si="36"/>
        <v>0</v>
      </c>
      <c r="N777" s="37">
        <v>0</v>
      </c>
      <c r="O777" s="35">
        <v>0</v>
      </c>
      <c r="P777" s="39">
        <v>0</v>
      </c>
      <c r="Q777" s="47">
        <f t="shared" si="34"/>
        <v>0</v>
      </c>
      <c r="R777" s="41"/>
    </row>
    <row r="778" spans="2:24" ht="15.6" x14ac:dyDescent="0.3">
      <c r="B778" s="34">
        <f t="shared" si="30"/>
        <v>3910.2</v>
      </c>
      <c r="C778" s="35">
        <v>1870</v>
      </c>
      <c r="D778" s="34">
        <f t="shared" si="35"/>
        <v>3910.2</v>
      </c>
      <c r="E778" s="36">
        <v>45482</v>
      </c>
      <c r="F778" s="37">
        <v>3910.2</v>
      </c>
      <c r="G778" s="725">
        <v>45483</v>
      </c>
      <c r="H778" s="38">
        <f t="shared" si="37"/>
        <v>0</v>
      </c>
      <c r="I778" s="183">
        <f t="shared" si="38"/>
        <v>0</v>
      </c>
      <c r="K778" s="33"/>
      <c r="L778" s="687">
        <v>45483</v>
      </c>
      <c r="M778" s="34">
        <f t="shared" si="36"/>
        <v>0</v>
      </c>
      <c r="N778" s="37">
        <v>0</v>
      </c>
      <c r="O778" s="35">
        <v>0</v>
      </c>
      <c r="P778" s="39">
        <v>0</v>
      </c>
      <c r="Q778" s="47">
        <f t="shared" si="34"/>
        <v>0</v>
      </c>
      <c r="R778" s="41"/>
    </row>
    <row r="779" spans="2:24" ht="15.6" x14ac:dyDescent="0.3">
      <c r="B779" s="34">
        <f t="shared" si="30"/>
        <v>3910.2</v>
      </c>
      <c r="C779" s="35">
        <v>1870</v>
      </c>
      <c r="D779" s="34">
        <f t="shared" si="35"/>
        <v>3910.2</v>
      </c>
      <c r="E779" s="36">
        <v>45483</v>
      </c>
      <c r="F779" s="37">
        <v>3910.2</v>
      </c>
      <c r="G779" s="725">
        <v>45484</v>
      </c>
      <c r="H779" s="38">
        <f t="shared" si="37"/>
        <v>0</v>
      </c>
      <c r="I779" s="183">
        <f t="shared" si="38"/>
        <v>0</v>
      </c>
      <c r="K779" s="33"/>
      <c r="L779" s="687">
        <v>45484</v>
      </c>
      <c r="M779" s="34">
        <f t="shared" si="36"/>
        <v>0</v>
      </c>
      <c r="N779" s="37">
        <v>0</v>
      </c>
      <c r="O779" s="35">
        <v>0</v>
      </c>
      <c r="P779" s="39">
        <v>0</v>
      </c>
      <c r="Q779" s="47">
        <f t="shared" si="34"/>
        <v>0</v>
      </c>
      <c r="R779" s="41"/>
    </row>
    <row r="780" spans="2:24" ht="15.6" x14ac:dyDescent="0.3">
      <c r="B780" s="34">
        <f t="shared" si="30"/>
        <v>3910.2</v>
      </c>
      <c r="C780" s="35">
        <v>1870</v>
      </c>
      <c r="D780" s="34">
        <f t="shared" si="35"/>
        <v>3910.2</v>
      </c>
      <c r="E780" s="36">
        <v>45484</v>
      </c>
      <c r="F780" s="37">
        <v>3910.2</v>
      </c>
      <c r="G780" s="725">
        <v>45485</v>
      </c>
      <c r="H780" s="38">
        <f t="shared" si="37"/>
        <v>0</v>
      </c>
      <c r="I780" s="183">
        <f t="shared" si="38"/>
        <v>0</v>
      </c>
      <c r="K780" s="33"/>
      <c r="L780" s="687">
        <v>45485</v>
      </c>
      <c r="M780" s="34">
        <f t="shared" si="36"/>
        <v>0</v>
      </c>
      <c r="N780" s="37">
        <v>0</v>
      </c>
      <c r="O780" s="35">
        <v>0</v>
      </c>
      <c r="P780" s="39">
        <v>0</v>
      </c>
      <c r="Q780" s="47">
        <f t="shared" si="34"/>
        <v>0</v>
      </c>
      <c r="R780" s="41"/>
    </row>
    <row r="781" spans="2:24" ht="15.6" x14ac:dyDescent="0.3">
      <c r="B781" s="34">
        <f t="shared" si="30"/>
        <v>3910.2</v>
      </c>
      <c r="C781" s="35">
        <v>1870</v>
      </c>
      <c r="D781" s="34">
        <f t="shared" si="35"/>
        <v>3910.2</v>
      </c>
      <c r="E781" s="36">
        <v>45485</v>
      </c>
      <c r="F781" s="37">
        <v>3910.2</v>
      </c>
      <c r="G781" s="725">
        <v>45486</v>
      </c>
      <c r="H781" s="38">
        <f t="shared" si="37"/>
        <v>0</v>
      </c>
      <c r="I781" s="183">
        <f t="shared" si="38"/>
        <v>0</v>
      </c>
      <c r="K781" s="33"/>
      <c r="L781" s="687">
        <v>45486</v>
      </c>
      <c r="M781" s="34">
        <f t="shared" si="36"/>
        <v>0</v>
      </c>
      <c r="N781" s="37">
        <v>0</v>
      </c>
      <c r="O781" s="35">
        <v>0</v>
      </c>
      <c r="P781" s="39">
        <v>0</v>
      </c>
      <c r="Q781" s="47">
        <f t="shared" si="34"/>
        <v>0</v>
      </c>
      <c r="R781" s="41"/>
    </row>
    <row r="782" spans="2:24" ht="15.6" x14ac:dyDescent="0.3">
      <c r="B782" s="34">
        <f t="shared" si="30"/>
        <v>3910.2</v>
      </c>
      <c r="C782" s="35">
        <v>1870</v>
      </c>
      <c r="D782" s="34">
        <f t="shared" si="35"/>
        <v>3910.2</v>
      </c>
      <c r="E782" s="36">
        <v>45486</v>
      </c>
      <c r="F782" s="37">
        <v>3910.2</v>
      </c>
      <c r="G782" s="725">
        <v>45487</v>
      </c>
      <c r="H782" s="38">
        <f t="shared" si="37"/>
        <v>0</v>
      </c>
      <c r="I782" s="183">
        <f t="shared" si="38"/>
        <v>3</v>
      </c>
      <c r="K782" s="33"/>
      <c r="L782" s="687">
        <v>45487</v>
      </c>
      <c r="M782" s="34">
        <f t="shared" si="36"/>
        <v>0</v>
      </c>
      <c r="N782" s="37">
        <v>0</v>
      </c>
      <c r="O782" s="35">
        <v>0</v>
      </c>
      <c r="P782" s="39">
        <v>0</v>
      </c>
      <c r="Q782" s="47">
        <f t="shared" si="34"/>
        <v>0</v>
      </c>
      <c r="R782" s="41"/>
    </row>
    <row r="783" spans="2:24" ht="15.6" x14ac:dyDescent="0.3">
      <c r="B783" s="34">
        <f t="shared" si="30"/>
        <v>3910.2</v>
      </c>
      <c r="C783" s="35">
        <v>1873</v>
      </c>
      <c r="D783" s="34">
        <f t="shared" si="35"/>
        <v>3910.2</v>
      </c>
      <c r="E783" s="36">
        <v>45487</v>
      </c>
      <c r="F783" s="37">
        <v>3910.8</v>
      </c>
      <c r="G783" s="725">
        <v>45488</v>
      </c>
      <c r="H783" s="38">
        <f t="shared" si="37"/>
        <v>0.6000000000003638</v>
      </c>
      <c r="I783" s="183">
        <f t="shared" si="38"/>
        <v>0</v>
      </c>
      <c r="K783" s="33"/>
      <c r="L783" s="687">
        <v>45488</v>
      </c>
      <c r="M783" s="34">
        <f t="shared" si="36"/>
        <v>0</v>
      </c>
      <c r="N783" s="37">
        <v>0</v>
      </c>
      <c r="O783" s="35">
        <v>0</v>
      </c>
      <c r="P783" s="39">
        <v>0</v>
      </c>
      <c r="Q783" s="47">
        <f t="shared" si="34"/>
        <v>0</v>
      </c>
      <c r="R783" s="41"/>
    </row>
    <row r="784" spans="2:24" ht="15.6" x14ac:dyDescent="0.3">
      <c r="B784" s="34">
        <f t="shared" si="30"/>
        <v>3910.8</v>
      </c>
      <c r="C784" s="35">
        <v>1873</v>
      </c>
      <c r="D784" s="34">
        <f t="shared" si="35"/>
        <v>3910.8</v>
      </c>
      <c r="E784" s="36">
        <v>45488</v>
      </c>
      <c r="F784" s="37">
        <v>3910.8</v>
      </c>
      <c r="G784" s="725">
        <v>45489</v>
      </c>
      <c r="H784" s="38">
        <f t="shared" si="37"/>
        <v>0</v>
      </c>
      <c r="I784" s="183">
        <f t="shared" si="38"/>
        <v>1</v>
      </c>
      <c r="K784" s="33"/>
      <c r="L784" s="687">
        <v>45489</v>
      </c>
      <c r="M784" s="34">
        <f t="shared" si="36"/>
        <v>0</v>
      </c>
      <c r="N784" s="37">
        <v>0</v>
      </c>
      <c r="O784" s="35">
        <v>0</v>
      </c>
      <c r="P784" s="39">
        <v>0</v>
      </c>
      <c r="Q784" s="47">
        <f t="shared" si="34"/>
        <v>0</v>
      </c>
      <c r="R784" s="41"/>
    </row>
    <row r="785" spans="2:20" ht="15.6" x14ac:dyDescent="0.3">
      <c r="B785" s="34">
        <f t="shared" si="30"/>
        <v>3910.8</v>
      </c>
      <c r="C785" s="35">
        <v>1874</v>
      </c>
      <c r="D785" s="34">
        <f t="shared" si="35"/>
        <v>3910.8</v>
      </c>
      <c r="E785" s="36">
        <v>45489</v>
      </c>
      <c r="F785" s="37">
        <v>3916.3</v>
      </c>
      <c r="G785" s="725">
        <v>45490</v>
      </c>
      <c r="H785" s="38">
        <f t="shared" si="37"/>
        <v>5.5</v>
      </c>
      <c r="I785" s="183">
        <f t="shared" si="38"/>
        <v>2</v>
      </c>
      <c r="K785" s="33"/>
      <c r="L785" s="687">
        <v>45490</v>
      </c>
      <c r="M785" s="34">
        <f t="shared" ref="M785" si="39">(O784)</f>
        <v>0</v>
      </c>
      <c r="N785" s="37">
        <v>150</v>
      </c>
      <c r="O785" s="35">
        <v>0</v>
      </c>
      <c r="P785" s="39">
        <v>0</v>
      </c>
      <c r="Q785" s="47">
        <f t="shared" si="34"/>
        <v>150</v>
      </c>
      <c r="R785" s="41"/>
      <c r="S785" t="s">
        <v>1152</v>
      </c>
    </row>
    <row r="786" spans="2:20" ht="15.6" x14ac:dyDescent="0.3">
      <c r="B786" s="34">
        <f t="shared" si="30"/>
        <v>3916.3</v>
      </c>
      <c r="C786" s="35">
        <v>1876</v>
      </c>
      <c r="D786" s="34">
        <f t="shared" si="35"/>
        <v>3916.3</v>
      </c>
      <c r="E786" s="36">
        <v>45490</v>
      </c>
      <c r="F786" s="37">
        <v>3916.8</v>
      </c>
      <c r="G786" s="725">
        <v>45491</v>
      </c>
      <c r="H786" s="38">
        <f t="shared" si="37"/>
        <v>0.5</v>
      </c>
      <c r="I786" s="183">
        <f t="shared" si="38"/>
        <v>1</v>
      </c>
      <c r="K786" s="33"/>
      <c r="L786" s="687">
        <v>45491</v>
      </c>
      <c r="M786" s="34">
        <f t="shared" si="36"/>
        <v>0</v>
      </c>
      <c r="N786" s="37">
        <v>0</v>
      </c>
      <c r="O786" s="35">
        <v>0</v>
      </c>
      <c r="P786" s="39">
        <v>0</v>
      </c>
      <c r="Q786" s="47">
        <f t="shared" si="34"/>
        <v>0</v>
      </c>
      <c r="R786" s="41"/>
    </row>
    <row r="787" spans="2:20" ht="15.6" x14ac:dyDescent="0.3">
      <c r="B787" s="34">
        <f t="shared" si="30"/>
        <v>3916.8</v>
      </c>
      <c r="C787" s="35">
        <v>1877</v>
      </c>
      <c r="D787" s="34">
        <f t="shared" si="35"/>
        <v>3916.8</v>
      </c>
      <c r="E787" s="36">
        <v>45491</v>
      </c>
      <c r="F787" s="37">
        <v>3920.6</v>
      </c>
      <c r="G787" s="725">
        <v>45492</v>
      </c>
      <c r="H787" s="38">
        <f t="shared" si="37"/>
        <v>3.7999999999997272</v>
      </c>
      <c r="I787" s="183">
        <f t="shared" si="38"/>
        <v>1</v>
      </c>
      <c r="K787" s="33"/>
      <c r="L787" s="687">
        <v>45492</v>
      </c>
      <c r="M787" s="34">
        <f t="shared" si="36"/>
        <v>0</v>
      </c>
      <c r="N787" s="37">
        <v>0</v>
      </c>
      <c r="O787" s="35">
        <v>0</v>
      </c>
      <c r="P787" s="39">
        <v>0</v>
      </c>
      <c r="Q787" s="47">
        <f t="shared" si="34"/>
        <v>0</v>
      </c>
      <c r="R787" s="41"/>
    </row>
    <row r="788" spans="2:20" ht="15.6" x14ac:dyDescent="0.3">
      <c r="B788" s="34">
        <f t="shared" si="30"/>
        <v>3920.6</v>
      </c>
      <c r="C788" s="35">
        <v>1878</v>
      </c>
      <c r="D788" s="34">
        <f t="shared" si="35"/>
        <v>3920.6</v>
      </c>
      <c r="E788" s="36">
        <v>45492</v>
      </c>
      <c r="F788" s="37">
        <v>3927.2</v>
      </c>
      <c r="G788" s="725">
        <v>45493</v>
      </c>
      <c r="H788" s="38">
        <f t="shared" si="37"/>
        <v>6.5999999999999091</v>
      </c>
      <c r="I788" s="183">
        <f t="shared" si="38"/>
        <v>1</v>
      </c>
      <c r="K788" s="33"/>
      <c r="L788" s="687">
        <v>45493</v>
      </c>
      <c r="M788" s="34">
        <f t="shared" si="36"/>
        <v>0</v>
      </c>
      <c r="N788" s="37">
        <v>0</v>
      </c>
      <c r="O788" s="35">
        <v>0</v>
      </c>
      <c r="P788" s="39">
        <v>0</v>
      </c>
      <c r="Q788" s="47">
        <f t="shared" si="34"/>
        <v>0</v>
      </c>
      <c r="R788" s="41"/>
    </row>
    <row r="789" spans="2:20" ht="15.6" x14ac:dyDescent="0.3">
      <c r="B789" s="34">
        <f t="shared" si="30"/>
        <v>3927.2</v>
      </c>
      <c r="C789" s="35">
        <v>1879</v>
      </c>
      <c r="D789" s="34">
        <f t="shared" si="35"/>
        <v>3927.2</v>
      </c>
      <c r="E789" s="36">
        <v>45493</v>
      </c>
      <c r="F789" s="37">
        <v>3927.3</v>
      </c>
      <c r="G789" s="725">
        <v>45494</v>
      </c>
      <c r="H789" s="38">
        <f t="shared" si="37"/>
        <v>0.1000000000003638</v>
      </c>
      <c r="I789" s="183">
        <f t="shared" si="38"/>
        <v>3</v>
      </c>
      <c r="K789" s="33"/>
      <c r="L789" s="687">
        <v>45494</v>
      </c>
      <c r="M789" s="34">
        <f t="shared" si="36"/>
        <v>0</v>
      </c>
      <c r="N789" s="37">
        <v>120</v>
      </c>
      <c r="O789" s="35">
        <v>0</v>
      </c>
      <c r="P789" s="39">
        <v>0</v>
      </c>
      <c r="Q789" s="47">
        <f t="shared" si="34"/>
        <v>120</v>
      </c>
      <c r="R789" s="41"/>
    </row>
    <row r="790" spans="2:20" ht="15.6" x14ac:dyDescent="0.3">
      <c r="B790" s="34">
        <f t="shared" si="30"/>
        <v>3927.3</v>
      </c>
      <c r="C790" s="35">
        <v>1882</v>
      </c>
      <c r="D790" s="34">
        <f t="shared" si="35"/>
        <v>3927.3</v>
      </c>
      <c r="E790" s="36">
        <v>45494</v>
      </c>
      <c r="F790" s="37">
        <v>3933</v>
      </c>
      <c r="G790" s="725">
        <v>45495</v>
      </c>
      <c r="H790" s="38">
        <f t="shared" si="37"/>
        <v>5.6999999999998181</v>
      </c>
      <c r="I790" s="183">
        <f t="shared" si="38"/>
        <v>2</v>
      </c>
      <c r="K790" s="33"/>
      <c r="L790" s="687">
        <v>45495</v>
      </c>
      <c r="M790" s="34">
        <f t="shared" si="36"/>
        <v>0</v>
      </c>
      <c r="N790" s="37">
        <v>0</v>
      </c>
      <c r="O790" s="35">
        <v>0</v>
      </c>
      <c r="P790" s="39">
        <v>0</v>
      </c>
      <c r="Q790" s="47">
        <f t="shared" si="34"/>
        <v>0</v>
      </c>
      <c r="R790" s="41"/>
    </row>
    <row r="791" spans="2:20" ht="15.6" x14ac:dyDescent="0.3">
      <c r="B791" s="34">
        <f t="shared" si="30"/>
        <v>3933</v>
      </c>
      <c r="C791" s="35">
        <v>1884</v>
      </c>
      <c r="D791" s="34">
        <f t="shared" si="35"/>
        <v>3933</v>
      </c>
      <c r="E791" s="36">
        <v>45495</v>
      </c>
      <c r="F791" s="37">
        <v>3936.6</v>
      </c>
      <c r="G791" s="725">
        <v>45496</v>
      </c>
      <c r="H791" s="38">
        <f t="shared" si="37"/>
        <v>3.5999999999999091</v>
      </c>
      <c r="I791" s="183">
        <f t="shared" si="38"/>
        <v>4</v>
      </c>
      <c r="K791" s="33"/>
      <c r="L791" s="687">
        <v>45496</v>
      </c>
      <c r="M791" s="34">
        <f t="shared" si="36"/>
        <v>0</v>
      </c>
      <c r="N791" s="37">
        <v>0</v>
      </c>
      <c r="O791" s="35">
        <v>0</v>
      </c>
      <c r="P791" s="39">
        <v>0</v>
      </c>
      <c r="Q791" s="47">
        <f t="shared" si="34"/>
        <v>0</v>
      </c>
      <c r="R791" s="41"/>
    </row>
    <row r="792" spans="2:20" ht="15.6" x14ac:dyDescent="0.3">
      <c r="B792" s="34">
        <f t="shared" si="30"/>
        <v>3936.6</v>
      </c>
      <c r="C792" s="35">
        <v>1888</v>
      </c>
      <c r="D792" s="34">
        <f t="shared" si="35"/>
        <v>3936.6</v>
      </c>
      <c r="E792" s="36">
        <v>45496</v>
      </c>
      <c r="F792" s="37">
        <v>3950.6</v>
      </c>
      <c r="G792" s="725">
        <v>45497</v>
      </c>
      <c r="H792" s="38">
        <f t="shared" si="37"/>
        <v>14</v>
      </c>
      <c r="I792" s="183">
        <f t="shared" si="38"/>
        <v>3</v>
      </c>
      <c r="K792" s="33"/>
      <c r="L792" s="687">
        <v>45497</v>
      </c>
      <c r="M792" s="34">
        <f t="shared" si="36"/>
        <v>0</v>
      </c>
      <c r="N792" s="37">
        <v>120</v>
      </c>
      <c r="O792" s="35">
        <v>0</v>
      </c>
      <c r="P792" s="39">
        <v>0</v>
      </c>
      <c r="Q792" s="47">
        <f t="shared" si="34"/>
        <v>120</v>
      </c>
      <c r="R792" s="41"/>
      <c r="S792" t="s">
        <v>1172</v>
      </c>
    </row>
    <row r="793" spans="2:20" ht="15.6" x14ac:dyDescent="0.3">
      <c r="B793" s="34">
        <f t="shared" si="30"/>
        <v>3950.6</v>
      </c>
      <c r="C793" s="35">
        <v>1891</v>
      </c>
      <c r="D793" s="34">
        <f t="shared" si="35"/>
        <v>3950.6</v>
      </c>
      <c r="E793" s="36">
        <v>45497</v>
      </c>
      <c r="F793" s="37">
        <v>3960.2</v>
      </c>
      <c r="G793" s="725">
        <v>45498</v>
      </c>
      <c r="H793" s="38">
        <f t="shared" si="37"/>
        <v>9.5999999999999091</v>
      </c>
      <c r="I793" s="183">
        <f t="shared" si="38"/>
        <v>6</v>
      </c>
      <c r="K793" s="33"/>
      <c r="L793" s="687">
        <v>45498</v>
      </c>
      <c r="M793" s="34">
        <f t="shared" si="36"/>
        <v>0</v>
      </c>
      <c r="N793" s="37">
        <v>75</v>
      </c>
      <c r="O793" s="35">
        <v>0</v>
      </c>
      <c r="P793" s="39">
        <v>0</v>
      </c>
      <c r="Q793" s="47">
        <f t="shared" si="34"/>
        <v>75</v>
      </c>
      <c r="R793" s="41"/>
      <c r="S793" t="s">
        <v>1178</v>
      </c>
    </row>
    <row r="794" spans="2:20" ht="15.6" x14ac:dyDescent="0.3">
      <c r="B794" s="34">
        <f t="shared" si="30"/>
        <v>3960.2</v>
      </c>
      <c r="C794" s="35">
        <v>1897</v>
      </c>
      <c r="D794" s="34">
        <f t="shared" si="35"/>
        <v>3960.2</v>
      </c>
      <c r="E794" s="36">
        <v>45498</v>
      </c>
      <c r="F794" s="37">
        <v>3965.9</v>
      </c>
      <c r="G794" s="725">
        <v>45499</v>
      </c>
      <c r="H794" s="38">
        <f t="shared" si="37"/>
        <v>5.7000000000002728</v>
      </c>
      <c r="I794" s="183">
        <f t="shared" si="38"/>
        <v>4</v>
      </c>
      <c r="K794" s="33"/>
      <c r="L794" s="687">
        <v>45499</v>
      </c>
      <c r="M794" s="34">
        <f t="shared" si="36"/>
        <v>0</v>
      </c>
      <c r="N794" s="37">
        <v>90</v>
      </c>
      <c r="O794" s="35">
        <v>0</v>
      </c>
      <c r="P794" s="39">
        <v>0</v>
      </c>
      <c r="Q794" s="47">
        <f t="shared" si="34"/>
        <v>90</v>
      </c>
      <c r="R794" s="41"/>
      <c r="S794" s="48" t="s">
        <v>1182</v>
      </c>
    </row>
    <row r="795" spans="2:20" ht="15.6" x14ac:dyDescent="0.3">
      <c r="B795" s="34">
        <f t="shared" si="30"/>
        <v>3965.9</v>
      </c>
      <c r="C795" s="35">
        <v>1901</v>
      </c>
      <c r="D795" s="34">
        <f t="shared" si="35"/>
        <v>3965.9</v>
      </c>
      <c r="E795" s="36">
        <v>45499</v>
      </c>
      <c r="F795" s="37">
        <v>3980.1</v>
      </c>
      <c r="G795" s="725">
        <v>45500</v>
      </c>
      <c r="H795" s="38">
        <f t="shared" si="37"/>
        <v>14.199999999999818</v>
      </c>
      <c r="I795" s="183">
        <f t="shared" si="38"/>
        <v>0</v>
      </c>
      <c r="K795" s="33"/>
      <c r="L795" s="687">
        <v>45500</v>
      </c>
      <c r="M795" s="34">
        <f t="shared" si="36"/>
        <v>0</v>
      </c>
      <c r="N795" s="37">
        <v>0</v>
      </c>
      <c r="O795" s="35">
        <v>0</v>
      </c>
      <c r="P795" s="39">
        <v>0</v>
      </c>
      <c r="Q795" s="47">
        <f t="shared" si="34"/>
        <v>0</v>
      </c>
      <c r="R795" s="41"/>
    </row>
    <row r="796" spans="2:20" ht="15.6" x14ac:dyDescent="0.3">
      <c r="B796" s="34">
        <f t="shared" si="30"/>
        <v>3980.1</v>
      </c>
      <c r="C796" s="35">
        <v>1901</v>
      </c>
      <c r="D796" s="34">
        <f t="shared" si="35"/>
        <v>3980.1</v>
      </c>
      <c r="E796" s="36">
        <v>45500</v>
      </c>
      <c r="F796" s="37">
        <v>3980.4</v>
      </c>
      <c r="G796" s="725">
        <v>45501</v>
      </c>
      <c r="H796" s="38">
        <f t="shared" si="37"/>
        <v>0.3000000000001819</v>
      </c>
      <c r="I796" s="183">
        <f t="shared" si="38"/>
        <v>2</v>
      </c>
      <c r="K796" s="33"/>
      <c r="L796" s="687">
        <v>45501</v>
      </c>
      <c r="M796" s="34">
        <f t="shared" si="36"/>
        <v>0</v>
      </c>
      <c r="N796" s="37">
        <v>0</v>
      </c>
      <c r="O796" s="35">
        <v>0</v>
      </c>
      <c r="P796" s="39">
        <v>0</v>
      </c>
      <c r="Q796" s="47">
        <f t="shared" si="34"/>
        <v>0</v>
      </c>
      <c r="R796" s="41"/>
    </row>
    <row r="797" spans="2:20" ht="15.6" x14ac:dyDescent="0.3">
      <c r="B797" s="34">
        <f t="shared" si="30"/>
        <v>3980.4</v>
      </c>
      <c r="C797" s="35">
        <v>1903</v>
      </c>
      <c r="D797" s="34">
        <f t="shared" si="35"/>
        <v>3980.4</v>
      </c>
      <c r="E797" s="36">
        <v>45501</v>
      </c>
      <c r="F797" s="37">
        <v>3980.4</v>
      </c>
      <c r="G797" s="725">
        <v>45502</v>
      </c>
      <c r="H797" s="38">
        <f t="shared" si="37"/>
        <v>0</v>
      </c>
      <c r="I797" s="183">
        <f t="shared" si="38"/>
        <v>0</v>
      </c>
      <c r="K797" s="33"/>
      <c r="L797" s="687">
        <v>45502</v>
      </c>
      <c r="M797" s="34">
        <f t="shared" si="36"/>
        <v>0</v>
      </c>
      <c r="N797" s="37">
        <v>0</v>
      </c>
      <c r="O797" s="35">
        <v>0</v>
      </c>
      <c r="P797" s="39">
        <v>0</v>
      </c>
      <c r="Q797" s="47">
        <f t="shared" si="34"/>
        <v>0</v>
      </c>
      <c r="R797" s="41"/>
      <c r="T797" t="s">
        <v>1196</v>
      </c>
    </row>
    <row r="798" spans="2:20" ht="15.6" x14ac:dyDescent="0.3">
      <c r="B798" s="34">
        <f t="shared" si="30"/>
        <v>3980.4</v>
      </c>
      <c r="C798" s="35">
        <v>1903</v>
      </c>
      <c r="D798" s="34">
        <f t="shared" si="35"/>
        <v>3980.4</v>
      </c>
      <c r="E798" s="36">
        <v>45502</v>
      </c>
      <c r="F798" s="37">
        <v>3980.4</v>
      </c>
      <c r="G798" s="725">
        <v>45503</v>
      </c>
      <c r="H798" s="38">
        <f t="shared" si="37"/>
        <v>0</v>
      </c>
      <c r="I798" s="183">
        <f t="shared" si="38"/>
        <v>8</v>
      </c>
      <c r="K798" s="33"/>
      <c r="L798" s="687">
        <v>45503</v>
      </c>
      <c r="M798" s="34">
        <f t="shared" si="36"/>
        <v>0</v>
      </c>
      <c r="N798" s="37">
        <v>240</v>
      </c>
      <c r="O798" s="35">
        <v>0</v>
      </c>
      <c r="P798" s="39">
        <v>0</v>
      </c>
      <c r="Q798" s="47">
        <f t="shared" si="34"/>
        <v>240</v>
      </c>
      <c r="R798" s="41"/>
      <c r="S798" s="48" t="s">
        <v>1204</v>
      </c>
    </row>
    <row r="799" spans="2:20" ht="15.6" x14ac:dyDescent="0.3">
      <c r="B799" s="34">
        <f t="shared" si="30"/>
        <v>3980.4</v>
      </c>
      <c r="C799" s="35">
        <v>1911</v>
      </c>
      <c r="D799" s="34">
        <f t="shared" si="35"/>
        <v>3980.4</v>
      </c>
      <c r="E799" s="36">
        <v>45503</v>
      </c>
      <c r="F799" s="37">
        <v>3980.6</v>
      </c>
      <c r="G799" s="725">
        <v>45504</v>
      </c>
      <c r="H799" s="38">
        <f t="shared" si="37"/>
        <v>0.1999999999998181</v>
      </c>
      <c r="I799" s="183">
        <f t="shared" si="38"/>
        <v>0</v>
      </c>
      <c r="K799" s="33"/>
      <c r="L799" s="687">
        <v>45504</v>
      </c>
      <c r="M799" s="34">
        <f t="shared" si="36"/>
        <v>0</v>
      </c>
      <c r="N799" s="37">
        <v>0</v>
      </c>
      <c r="O799" s="35">
        <v>0</v>
      </c>
      <c r="P799" s="39">
        <v>0</v>
      </c>
      <c r="Q799" s="47">
        <f t="shared" si="34"/>
        <v>0</v>
      </c>
      <c r="R799" s="41"/>
    </row>
    <row r="800" spans="2:20" ht="15.6" x14ac:dyDescent="0.3">
      <c r="B800" s="34">
        <f t="shared" si="30"/>
        <v>3980.6</v>
      </c>
      <c r="C800" s="35">
        <v>1911</v>
      </c>
      <c r="D800" s="34">
        <f t="shared" si="35"/>
        <v>3980.6</v>
      </c>
      <c r="E800" s="36">
        <v>45504</v>
      </c>
      <c r="F800" s="37">
        <v>3980.6</v>
      </c>
      <c r="G800" s="725">
        <v>45505</v>
      </c>
      <c r="H800" s="38">
        <f t="shared" si="37"/>
        <v>0</v>
      </c>
      <c r="I800" s="183">
        <f t="shared" si="38"/>
        <v>2</v>
      </c>
      <c r="K800" s="33"/>
      <c r="L800" s="687">
        <v>45505</v>
      </c>
      <c r="M800" s="34">
        <f t="shared" si="36"/>
        <v>0</v>
      </c>
      <c r="N800" s="37">
        <v>0</v>
      </c>
      <c r="O800" s="35">
        <v>0</v>
      </c>
      <c r="P800" s="39">
        <v>0</v>
      </c>
      <c r="Q800" s="47">
        <f t="shared" si="34"/>
        <v>0</v>
      </c>
      <c r="R800" s="41"/>
    </row>
    <row r="801" spans="2:19" ht="15.6" x14ac:dyDescent="0.3">
      <c r="B801" s="34">
        <f t="shared" si="30"/>
        <v>3980.6</v>
      </c>
      <c r="C801" s="35">
        <v>1913</v>
      </c>
      <c r="D801" s="34">
        <f t="shared" si="35"/>
        <v>3980.6</v>
      </c>
      <c r="E801" s="36">
        <v>45505</v>
      </c>
      <c r="F801" s="37">
        <v>3980.6</v>
      </c>
      <c r="G801" s="725">
        <v>45506</v>
      </c>
      <c r="H801" s="38">
        <f t="shared" si="37"/>
        <v>0</v>
      </c>
      <c r="I801" s="183">
        <f t="shared" si="38"/>
        <v>1</v>
      </c>
      <c r="K801" s="33"/>
      <c r="L801" s="687">
        <v>45506</v>
      </c>
      <c r="M801" s="34">
        <f t="shared" si="36"/>
        <v>0</v>
      </c>
      <c r="N801" s="37">
        <v>0</v>
      </c>
      <c r="O801" s="35">
        <v>0</v>
      </c>
      <c r="P801" s="39">
        <v>0</v>
      </c>
      <c r="Q801" s="47">
        <f t="shared" si="34"/>
        <v>0</v>
      </c>
      <c r="R801" s="41"/>
    </row>
    <row r="802" spans="2:19" ht="15.6" x14ac:dyDescent="0.3">
      <c r="B802" s="34">
        <f t="shared" si="30"/>
        <v>3980.6</v>
      </c>
      <c r="C802" s="35">
        <v>1914</v>
      </c>
      <c r="D802" s="34">
        <f t="shared" si="35"/>
        <v>3980.6</v>
      </c>
      <c r="E802" s="36">
        <v>45506</v>
      </c>
      <c r="F802" s="37">
        <v>3980.6</v>
      </c>
      <c r="G802" s="725">
        <v>45507</v>
      </c>
      <c r="H802" s="38">
        <f t="shared" si="37"/>
        <v>0</v>
      </c>
      <c r="I802" s="183">
        <f t="shared" si="38"/>
        <v>0</v>
      </c>
      <c r="K802" s="33"/>
      <c r="L802" s="687">
        <v>45507</v>
      </c>
      <c r="M802" s="34">
        <f t="shared" si="36"/>
        <v>0</v>
      </c>
      <c r="N802" s="37">
        <v>0</v>
      </c>
      <c r="O802" s="35">
        <v>0</v>
      </c>
      <c r="P802" s="39">
        <v>0</v>
      </c>
      <c r="Q802" s="47">
        <f t="shared" si="34"/>
        <v>0</v>
      </c>
      <c r="R802" s="41"/>
    </row>
    <row r="803" spans="2:19" ht="15.6" x14ac:dyDescent="0.3">
      <c r="B803" s="34">
        <f t="shared" si="30"/>
        <v>3980.6</v>
      </c>
      <c r="C803" s="35">
        <v>1914</v>
      </c>
      <c r="D803" s="34">
        <f t="shared" si="35"/>
        <v>3980.6</v>
      </c>
      <c r="E803" s="36">
        <v>45507</v>
      </c>
      <c r="F803" s="37">
        <v>3980.6</v>
      </c>
      <c r="G803" s="725">
        <v>45508</v>
      </c>
      <c r="H803" s="38">
        <f t="shared" si="37"/>
        <v>0</v>
      </c>
      <c r="I803" s="183">
        <f t="shared" si="38"/>
        <v>0</v>
      </c>
      <c r="K803" s="33"/>
      <c r="L803" s="687">
        <v>45508</v>
      </c>
      <c r="M803" s="34">
        <f t="shared" ref="M803" si="40">(O802)</f>
        <v>0</v>
      </c>
      <c r="N803" s="37">
        <v>0</v>
      </c>
      <c r="O803" s="35">
        <v>0</v>
      </c>
      <c r="P803" s="39">
        <v>0</v>
      </c>
      <c r="Q803" s="47">
        <f t="shared" si="34"/>
        <v>0</v>
      </c>
      <c r="R803" s="41"/>
    </row>
    <row r="804" spans="2:19" ht="15.6" x14ac:dyDescent="0.3">
      <c r="B804" s="34">
        <f t="shared" si="30"/>
        <v>3980.6</v>
      </c>
      <c r="C804" s="35">
        <v>1914</v>
      </c>
      <c r="D804" s="34">
        <f t="shared" si="35"/>
        <v>3980.6</v>
      </c>
      <c r="E804" s="36">
        <v>45508</v>
      </c>
      <c r="F804" s="37">
        <v>3980.6</v>
      </c>
      <c r="G804" s="725">
        <v>45509</v>
      </c>
      <c r="H804" s="38">
        <f t="shared" si="37"/>
        <v>0</v>
      </c>
      <c r="I804" s="183">
        <f t="shared" si="38"/>
        <v>1</v>
      </c>
      <c r="K804" s="33"/>
      <c r="L804" s="687">
        <v>45509</v>
      </c>
      <c r="M804" s="34">
        <f t="shared" si="36"/>
        <v>0</v>
      </c>
      <c r="N804" s="37">
        <v>0</v>
      </c>
      <c r="O804" s="35">
        <v>0</v>
      </c>
      <c r="P804" s="39">
        <v>0</v>
      </c>
      <c r="Q804" s="47">
        <f t="shared" si="34"/>
        <v>0</v>
      </c>
      <c r="R804" s="41"/>
      <c r="S804" t="s">
        <v>1209</v>
      </c>
    </row>
    <row r="805" spans="2:19" ht="15.6" x14ac:dyDescent="0.3">
      <c r="B805" s="34">
        <f t="shared" si="30"/>
        <v>3980.6</v>
      </c>
      <c r="C805" s="35">
        <v>1915</v>
      </c>
      <c r="D805" s="34">
        <f t="shared" si="35"/>
        <v>3980.6</v>
      </c>
      <c r="E805" s="36">
        <v>45509</v>
      </c>
      <c r="F805" s="37">
        <v>3980.6</v>
      </c>
      <c r="G805" s="725">
        <v>45510</v>
      </c>
      <c r="H805" s="38">
        <f t="shared" si="37"/>
        <v>0</v>
      </c>
      <c r="I805" s="183">
        <f t="shared" si="38"/>
        <v>1</v>
      </c>
      <c r="K805" s="33"/>
      <c r="L805" s="687">
        <v>45510</v>
      </c>
      <c r="M805" s="34">
        <f t="shared" si="36"/>
        <v>0</v>
      </c>
      <c r="N805" s="37">
        <v>60</v>
      </c>
      <c r="O805" s="35">
        <v>0</v>
      </c>
      <c r="P805" s="39">
        <v>0</v>
      </c>
      <c r="Q805" s="47">
        <f t="shared" si="34"/>
        <v>60</v>
      </c>
      <c r="R805" s="41"/>
      <c r="S805" t="s">
        <v>1211</v>
      </c>
    </row>
    <row r="806" spans="2:19" ht="15.6" x14ac:dyDescent="0.3">
      <c r="B806" s="34">
        <f t="shared" si="30"/>
        <v>3980.6</v>
      </c>
      <c r="C806" s="35">
        <v>1916</v>
      </c>
      <c r="D806" s="34">
        <f t="shared" si="35"/>
        <v>3980.6</v>
      </c>
      <c r="E806" s="36">
        <v>45510</v>
      </c>
      <c r="F806" s="37">
        <v>3980.6</v>
      </c>
      <c r="G806" s="725">
        <v>45511</v>
      </c>
      <c r="H806" s="38">
        <f t="shared" si="37"/>
        <v>0</v>
      </c>
      <c r="I806" s="183">
        <f t="shared" si="38"/>
        <v>5</v>
      </c>
      <c r="K806" s="33"/>
      <c r="L806" s="687">
        <v>45511</v>
      </c>
      <c r="M806" s="34">
        <f t="shared" si="36"/>
        <v>0</v>
      </c>
      <c r="N806" s="37">
        <v>0</v>
      </c>
      <c r="O806" s="35">
        <v>0</v>
      </c>
      <c r="P806" s="39">
        <v>0</v>
      </c>
      <c r="Q806" s="47">
        <f t="shared" si="34"/>
        <v>0</v>
      </c>
      <c r="R806" s="41"/>
      <c r="S806" t="s">
        <v>1212</v>
      </c>
    </row>
    <row r="807" spans="2:19" ht="15.6" x14ac:dyDescent="0.3">
      <c r="B807" s="34">
        <f t="shared" si="30"/>
        <v>3980.6</v>
      </c>
      <c r="C807" s="35">
        <v>1921</v>
      </c>
      <c r="D807" s="34">
        <f t="shared" si="35"/>
        <v>3980.6</v>
      </c>
      <c r="E807" s="36">
        <v>45511</v>
      </c>
      <c r="F807" s="37">
        <v>3983.3</v>
      </c>
      <c r="G807" s="725">
        <v>45512</v>
      </c>
      <c r="H807" s="38">
        <f t="shared" si="37"/>
        <v>2.7000000000002728</v>
      </c>
      <c r="I807" s="183">
        <f t="shared" si="38"/>
        <v>4</v>
      </c>
      <c r="K807" s="33"/>
      <c r="L807" s="687">
        <v>45512</v>
      </c>
      <c r="M807" s="34">
        <f t="shared" si="36"/>
        <v>0</v>
      </c>
      <c r="N807" s="37">
        <v>0</v>
      </c>
      <c r="O807" s="35">
        <v>0</v>
      </c>
      <c r="P807" s="39">
        <v>0</v>
      </c>
      <c r="Q807" s="47">
        <f t="shared" si="34"/>
        <v>0</v>
      </c>
      <c r="R807" s="41"/>
      <c r="S807" t="s">
        <v>1215</v>
      </c>
    </row>
    <row r="808" spans="2:19" ht="15.6" x14ac:dyDescent="0.3">
      <c r="B808" s="34">
        <f t="shared" si="30"/>
        <v>3983.3</v>
      </c>
      <c r="C808" s="35">
        <v>1925</v>
      </c>
      <c r="D808" s="34">
        <f t="shared" si="35"/>
        <v>3983.3</v>
      </c>
      <c r="E808" s="36">
        <v>45512</v>
      </c>
      <c r="F808" s="37">
        <v>3984.3</v>
      </c>
      <c r="G808" s="725">
        <v>45513</v>
      </c>
      <c r="H808" s="38">
        <f t="shared" si="37"/>
        <v>1</v>
      </c>
      <c r="I808" s="183">
        <f t="shared" si="38"/>
        <v>0</v>
      </c>
      <c r="K808" s="33"/>
      <c r="L808" s="687">
        <v>45513</v>
      </c>
      <c r="M808" s="34">
        <f t="shared" si="36"/>
        <v>0</v>
      </c>
      <c r="N808" s="37">
        <v>0</v>
      </c>
      <c r="O808" s="35">
        <v>0</v>
      </c>
      <c r="P808" s="39">
        <v>0</v>
      </c>
      <c r="Q808" s="47">
        <f t="shared" si="34"/>
        <v>0</v>
      </c>
      <c r="R808" s="41"/>
      <c r="S808" t="s">
        <v>1216</v>
      </c>
    </row>
    <row r="809" spans="2:19" ht="15.6" x14ac:dyDescent="0.3">
      <c r="B809" s="34">
        <f t="shared" si="30"/>
        <v>3984.3</v>
      </c>
      <c r="C809" s="35">
        <v>1925</v>
      </c>
      <c r="D809" s="34">
        <f t="shared" si="35"/>
        <v>3984.3</v>
      </c>
      <c r="E809" s="36">
        <v>45513</v>
      </c>
      <c r="F809" s="37">
        <v>3984.3</v>
      </c>
      <c r="G809" s="725">
        <v>45514</v>
      </c>
      <c r="H809" s="38">
        <f t="shared" si="37"/>
        <v>0</v>
      </c>
      <c r="I809" s="183">
        <f t="shared" si="38"/>
        <v>0</v>
      </c>
      <c r="K809" s="33"/>
      <c r="L809" s="687">
        <v>45514</v>
      </c>
      <c r="M809" s="34">
        <f t="shared" si="36"/>
        <v>0</v>
      </c>
      <c r="N809" s="37">
        <v>0</v>
      </c>
      <c r="O809" s="35">
        <v>0</v>
      </c>
      <c r="P809" s="39">
        <v>0</v>
      </c>
      <c r="Q809" s="47">
        <f t="shared" si="34"/>
        <v>0</v>
      </c>
      <c r="R809" s="41"/>
    </row>
    <row r="810" spans="2:19" ht="15.6" x14ac:dyDescent="0.3">
      <c r="B810" s="34">
        <f t="shared" si="30"/>
        <v>3984.3</v>
      </c>
      <c r="C810" s="35">
        <v>1925</v>
      </c>
      <c r="D810" s="34">
        <f t="shared" si="35"/>
        <v>3984.3</v>
      </c>
      <c r="E810" s="36">
        <v>45514</v>
      </c>
      <c r="F810" s="37">
        <v>3984.3</v>
      </c>
      <c r="G810" s="725">
        <v>45515</v>
      </c>
      <c r="H810" s="38">
        <f t="shared" si="37"/>
        <v>0</v>
      </c>
      <c r="I810" s="183">
        <f t="shared" si="38"/>
        <v>0</v>
      </c>
      <c r="K810" s="33"/>
      <c r="L810" s="687">
        <v>45515</v>
      </c>
      <c r="M810" s="34">
        <f t="shared" si="36"/>
        <v>0</v>
      </c>
      <c r="N810" s="37">
        <v>0</v>
      </c>
      <c r="O810" s="35">
        <v>0</v>
      </c>
      <c r="P810" s="39">
        <v>0</v>
      </c>
      <c r="Q810" s="47">
        <f t="shared" si="34"/>
        <v>0</v>
      </c>
      <c r="R810" s="41"/>
    </row>
    <row r="811" spans="2:19" ht="15.6" x14ac:dyDescent="0.3">
      <c r="B811" s="34">
        <f t="shared" si="30"/>
        <v>3984.3</v>
      </c>
      <c r="C811" s="35">
        <v>1925</v>
      </c>
      <c r="D811" s="34">
        <f t="shared" si="35"/>
        <v>3984.3</v>
      </c>
      <c r="E811" s="36">
        <v>45515</v>
      </c>
      <c r="F811" s="37">
        <v>3984.3</v>
      </c>
      <c r="G811" s="725">
        <v>45516</v>
      </c>
      <c r="H811" s="38">
        <f t="shared" si="37"/>
        <v>0</v>
      </c>
      <c r="I811" s="183">
        <f t="shared" si="38"/>
        <v>0</v>
      </c>
      <c r="K811" s="33"/>
      <c r="L811" s="687">
        <v>45516</v>
      </c>
      <c r="M811" s="34">
        <f t="shared" si="36"/>
        <v>0</v>
      </c>
      <c r="N811" s="37">
        <v>0</v>
      </c>
      <c r="O811" s="35">
        <v>0</v>
      </c>
      <c r="P811" s="39">
        <v>0</v>
      </c>
      <c r="Q811" s="47">
        <f t="shared" si="34"/>
        <v>0</v>
      </c>
      <c r="R811" s="41"/>
    </row>
    <row r="812" spans="2:19" ht="15.6" x14ac:dyDescent="0.3">
      <c r="B812" s="34">
        <f t="shared" ref="B812:B845" si="41">F811</f>
        <v>3984.3</v>
      </c>
      <c r="C812" s="35">
        <v>1925</v>
      </c>
      <c r="D812" s="34">
        <f t="shared" si="35"/>
        <v>3984.3</v>
      </c>
      <c r="E812" s="36">
        <v>45516</v>
      </c>
      <c r="F812" s="37">
        <v>3984.3</v>
      </c>
      <c r="G812" s="725">
        <v>45517</v>
      </c>
      <c r="H812" s="38">
        <f t="shared" si="37"/>
        <v>0</v>
      </c>
      <c r="I812" s="183">
        <f t="shared" si="38"/>
        <v>1</v>
      </c>
      <c r="K812" s="33"/>
      <c r="L812" s="687">
        <v>45517</v>
      </c>
      <c r="M812" s="34">
        <f t="shared" si="36"/>
        <v>0</v>
      </c>
      <c r="N812" s="37">
        <v>0</v>
      </c>
      <c r="O812" s="35">
        <v>0</v>
      </c>
      <c r="P812" s="39">
        <v>0</v>
      </c>
      <c r="Q812" s="47">
        <f t="shared" si="34"/>
        <v>0</v>
      </c>
      <c r="R812" s="41"/>
    </row>
    <row r="813" spans="2:19" ht="15.6" x14ac:dyDescent="0.3">
      <c r="B813" s="34">
        <f t="shared" si="41"/>
        <v>3984.3</v>
      </c>
      <c r="C813" s="35">
        <v>1926</v>
      </c>
      <c r="D813" s="34">
        <f t="shared" si="35"/>
        <v>3984.3</v>
      </c>
      <c r="E813" s="36">
        <v>45517</v>
      </c>
      <c r="F813" s="37">
        <v>3984.3</v>
      </c>
      <c r="G813" s="725">
        <v>45518</v>
      </c>
      <c r="H813" s="38">
        <f t="shared" si="37"/>
        <v>0</v>
      </c>
      <c r="I813" s="183">
        <f t="shared" si="38"/>
        <v>0</v>
      </c>
      <c r="K813" s="33"/>
      <c r="L813" s="687">
        <v>45518</v>
      </c>
      <c r="M813" s="34">
        <f t="shared" si="36"/>
        <v>0</v>
      </c>
      <c r="N813" s="37">
        <v>0</v>
      </c>
      <c r="O813" s="35">
        <v>0</v>
      </c>
      <c r="P813" s="39">
        <v>0</v>
      </c>
      <c r="Q813" s="47">
        <f t="shared" si="34"/>
        <v>0</v>
      </c>
      <c r="R813" s="41"/>
    </row>
    <row r="814" spans="2:19" ht="15.6" x14ac:dyDescent="0.3">
      <c r="B814" s="34">
        <f t="shared" si="41"/>
        <v>3984.3</v>
      </c>
      <c r="C814" s="35">
        <v>1926</v>
      </c>
      <c r="D814" s="34">
        <f t="shared" si="35"/>
        <v>3984.3</v>
      </c>
      <c r="E814" s="36">
        <v>45518</v>
      </c>
      <c r="F814" s="37">
        <v>3984.3</v>
      </c>
      <c r="G814" s="725">
        <v>45519</v>
      </c>
      <c r="H814" s="38">
        <f t="shared" si="37"/>
        <v>0</v>
      </c>
      <c r="I814" s="183">
        <f t="shared" si="38"/>
        <v>1</v>
      </c>
      <c r="K814" s="33"/>
      <c r="L814" s="687">
        <v>45519</v>
      </c>
      <c r="M814" s="34">
        <f t="shared" si="36"/>
        <v>0</v>
      </c>
      <c r="N814" s="37">
        <v>0</v>
      </c>
      <c r="O814" s="35">
        <v>0</v>
      </c>
      <c r="P814" s="39">
        <v>0</v>
      </c>
      <c r="Q814" s="47">
        <f t="shared" si="34"/>
        <v>0</v>
      </c>
      <c r="R814" s="41"/>
    </row>
    <row r="815" spans="2:19" ht="15.6" x14ac:dyDescent="0.3">
      <c r="B815" s="34">
        <f t="shared" si="41"/>
        <v>3984.3</v>
      </c>
      <c r="C815" s="35">
        <v>1927</v>
      </c>
      <c r="D815" s="34">
        <f t="shared" si="35"/>
        <v>3984.3</v>
      </c>
      <c r="E815" s="36">
        <v>45519</v>
      </c>
      <c r="F815" s="37">
        <v>3988.3</v>
      </c>
      <c r="G815" s="725">
        <v>45520</v>
      </c>
      <c r="H815" s="38">
        <f t="shared" si="37"/>
        <v>4</v>
      </c>
      <c r="I815" s="183">
        <f t="shared" si="38"/>
        <v>4</v>
      </c>
      <c r="K815" s="33"/>
      <c r="L815" s="687">
        <v>45520</v>
      </c>
      <c r="M815" s="34">
        <f t="shared" si="36"/>
        <v>0</v>
      </c>
      <c r="N815" s="37">
        <v>0</v>
      </c>
      <c r="O815" s="35">
        <v>0</v>
      </c>
      <c r="P815" s="39">
        <v>0</v>
      </c>
      <c r="Q815" s="47">
        <f t="shared" si="34"/>
        <v>0</v>
      </c>
      <c r="R815" s="41"/>
    </row>
    <row r="816" spans="2:19" ht="15.6" x14ac:dyDescent="0.3">
      <c r="B816" s="34">
        <f t="shared" si="41"/>
        <v>3988.3</v>
      </c>
      <c r="C816" s="35">
        <v>1931</v>
      </c>
      <c r="D816" s="34">
        <f t="shared" si="35"/>
        <v>3988.3</v>
      </c>
      <c r="E816" s="36">
        <v>45520</v>
      </c>
      <c r="F816" s="37">
        <v>3988.3</v>
      </c>
      <c r="G816" s="725">
        <v>45521</v>
      </c>
      <c r="H816" s="38">
        <f t="shared" si="37"/>
        <v>0</v>
      </c>
      <c r="I816" s="183">
        <f t="shared" si="38"/>
        <v>0</v>
      </c>
      <c r="K816" s="33"/>
      <c r="L816" s="687">
        <v>45521</v>
      </c>
      <c r="M816" s="34">
        <f t="shared" si="36"/>
        <v>0</v>
      </c>
      <c r="N816" s="37">
        <v>0</v>
      </c>
      <c r="O816" s="35">
        <v>0</v>
      </c>
      <c r="P816" s="39">
        <v>0</v>
      </c>
      <c r="Q816" s="47">
        <f t="shared" si="34"/>
        <v>0</v>
      </c>
      <c r="R816" s="41"/>
    </row>
    <row r="817" spans="2:18" ht="15.6" x14ac:dyDescent="0.3">
      <c r="B817" s="34">
        <f t="shared" si="41"/>
        <v>3988.3</v>
      </c>
      <c r="C817" s="35">
        <v>1931</v>
      </c>
      <c r="D817" s="34">
        <f t="shared" si="35"/>
        <v>3988.3</v>
      </c>
      <c r="E817" s="36">
        <v>45521</v>
      </c>
      <c r="F817" s="37">
        <v>3988.3</v>
      </c>
      <c r="G817" s="725">
        <v>45522</v>
      </c>
      <c r="H817" s="38">
        <f t="shared" si="37"/>
        <v>0</v>
      </c>
      <c r="I817" s="183">
        <f t="shared" si="38"/>
        <v>1</v>
      </c>
      <c r="K817" s="33"/>
      <c r="L817" s="687">
        <v>45522</v>
      </c>
      <c r="M817" s="34">
        <f t="shared" si="36"/>
        <v>0</v>
      </c>
      <c r="N817" s="37">
        <v>90</v>
      </c>
      <c r="O817" s="35">
        <v>0</v>
      </c>
      <c r="P817" s="39">
        <v>0</v>
      </c>
      <c r="Q817" s="47">
        <f t="shared" si="34"/>
        <v>90</v>
      </c>
      <c r="R817" s="41"/>
    </row>
    <row r="818" spans="2:18" ht="15.6" x14ac:dyDescent="0.3">
      <c r="B818" s="34">
        <f t="shared" si="41"/>
        <v>3988.3</v>
      </c>
      <c r="C818" s="35">
        <v>1932</v>
      </c>
      <c r="D818" s="34">
        <f t="shared" si="35"/>
        <v>3988.3</v>
      </c>
      <c r="E818" s="36">
        <v>45522</v>
      </c>
      <c r="F818" s="37">
        <v>3994.8</v>
      </c>
      <c r="G818" s="725">
        <v>45523</v>
      </c>
      <c r="H818" s="38">
        <f t="shared" si="37"/>
        <v>6.5</v>
      </c>
      <c r="I818" s="183">
        <f t="shared" si="38"/>
        <v>7</v>
      </c>
      <c r="K818" s="33"/>
      <c r="L818" s="687">
        <v>45523</v>
      </c>
      <c r="M818" s="34">
        <f t="shared" si="36"/>
        <v>0</v>
      </c>
      <c r="N818" s="37">
        <v>0</v>
      </c>
      <c r="O818" s="35">
        <v>0</v>
      </c>
      <c r="P818" s="39">
        <v>0</v>
      </c>
      <c r="Q818" s="47">
        <f t="shared" si="34"/>
        <v>0</v>
      </c>
      <c r="R818" s="41"/>
    </row>
    <row r="819" spans="2:18" ht="15.6" x14ac:dyDescent="0.3">
      <c r="B819" s="34">
        <f t="shared" si="41"/>
        <v>3994.8</v>
      </c>
      <c r="C819" s="35">
        <v>1939</v>
      </c>
      <c r="D819" s="34">
        <f t="shared" si="35"/>
        <v>3994.8</v>
      </c>
      <c r="E819" s="36">
        <v>45523</v>
      </c>
      <c r="F819" s="37">
        <v>3999.7</v>
      </c>
      <c r="G819" s="725">
        <v>45524</v>
      </c>
      <c r="H819" s="38">
        <f t="shared" si="37"/>
        <v>4.8999999999996362</v>
      </c>
      <c r="I819" s="183">
        <f t="shared" si="38"/>
        <v>0</v>
      </c>
      <c r="K819" s="33"/>
      <c r="L819" s="687">
        <v>45524</v>
      </c>
      <c r="M819" s="34">
        <f t="shared" si="36"/>
        <v>0</v>
      </c>
      <c r="N819" s="37">
        <v>0</v>
      </c>
      <c r="O819" s="35">
        <v>0</v>
      </c>
      <c r="P819" s="39">
        <v>0</v>
      </c>
      <c r="Q819" s="47">
        <f t="shared" si="34"/>
        <v>0</v>
      </c>
      <c r="R819" s="41"/>
    </row>
    <row r="820" spans="2:18" ht="15.6" x14ac:dyDescent="0.3">
      <c r="B820" s="34">
        <f t="shared" si="41"/>
        <v>3999.7</v>
      </c>
      <c r="C820" s="35">
        <v>1939</v>
      </c>
      <c r="D820" s="34">
        <f t="shared" si="35"/>
        <v>3999.7</v>
      </c>
      <c r="E820" s="36">
        <v>45524</v>
      </c>
      <c r="F820" s="37">
        <v>3999.7</v>
      </c>
      <c r="G820" s="725">
        <v>45525</v>
      </c>
      <c r="H820" s="38">
        <f t="shared" si="37"/>
        <v>0</v>
      </c>
      <c r="I820" s="183">
        <f t="shared" si="38"/>
        <v>0</v>
      </c>
      <c r="K820" s="33"/>
      <c r="L820" s="687">
        <v>45525</v>
      </c>
      <c r="M820" s="34">
        <f t="shared" si="36"/>
        <v>0</v>
      </c>
      <c r="N820" s="37">
        <v>0</v>
      </c>
      <c r="O820" s="35">
        <v>0</v>
      </c>
      <c r="P820" s="39">
        <v>0</v>
      </c>
      <c r="Q820" s="47">
        <f t="shared" si="34"/>
        <v>0</v>
      </c>
      <c r="R820" s="41"/>
    </row>
    <row r="821" spans="2:18" ht="15.6" x14ac:dyDescent="0.3">
      <c r="B821" s="34">
        <f t="shared" si="41"/>
        <v>3999.7</v>
      </c>
      <c r="C821" s="35">
        <v>1939</v>
      </c>
      <c r="D821" s="34">
        <f t="shared" si="35"/>
        <v>3999.7</v>
      </c>
      <c r="E821" s="36">
        <v>45525</v>
      </c>
      <c r="F821" s="37">
        <v>3999.7</v>
      </c>
      <c r="G821" s="725">
        <v>45526</v>
      </c>
      <c r="H821" s="38">
        <f t="shared" si="37"/>
        <v>0</v>
      </c>
      <c r="I821" s="183">
        <f t="shared" si="38"/>
        <v>0</v>
      </c>
      <c r="K821" s="33"/>
      <c r="L821" s="687">
        <v>45526</v>
      </c>
      <c r="M821" s="34">
        <f t="shared" si="36"/>
        <v>0</v>
      </c>
      <c r="N821" s="37">
        <v>0</v>
      </c>
      <c r="O821" s="35">
        <v>0</v>
      </c>
      <c r="P821" s="39">
        <v>0</v>
      </c>
      <c r="Q821" s="47">
        <f t="shared" si="34"/>
        <v>0</v>
      </c>
      <c r="R821" s="41"/>
    </row>
    <row r="822" spans="2:18" ht="15.6" x14ac:dyDescent="0.3">
      <c r="B822" s="34">
        <f t="shared" si="41"/>
        <v>3999.7</v>
      </c>
      <c r="C822" s="35">
        <v>1939</v>
      </c>
      <c r="D822" s="34">
        <f t="shared" si="35"/>
        <v>3999.7</v>
      </c>
      <c r="E822" s="36">
        <v>45526</v>
      </c>
      <c r="F822" s="37">
        <v>3999.7</v>
      </c>
      <c r="G822" s="725">
        <v>45527</v>
      </c>
      <c r="H822" s="38">
        <f t="shared" si="37"/>
        <v>0</v>
      </c>
      <c r="I822" s="183">
        <f t="shared" si="38"/>
        <v>0</v>
      </c>
      <c r="K822" s="33"/>
      <c r="L822" s="687">
        <v>45527</v>
      </c>
      <c r="M822" s="34">
        <f t="shared" si="36"/>
        <v>0</v>
      </c>
      <c r="N822" s="37">
        <v>0</v>
      </c>
      <c r="O822" s="35">
        <v>0</v>
      </c>
      <c r="P822" s="39">
        <v>0</v>
      </c>
      <c r="Q822" s="47">
        <f t="shared" si="34"/>
        <v>0</v>
      </c>
      <c r="R822" s="41"/>
    </row>
    <row r="823" spans="2:18" ht="15.6" x14ac:dyDescent="0.3">
      <c r="B823" s="34">
        <f t="shared" si="41"/>
        <v>3999.7</v>
      </c>
      <c r="C823" s="35">
        <v>1939</v>
      </c>
      <c r="D823" s="34">
        <f t="shared" si="35"/>
        <v>3999.7</v>
      </c>
      <c r="E823" s="36">
        <v>45527</v>
      </c>
      <c r="F823" s="37">
        <v>3999.7</v>
      </c>
      <c r="G823" s="725">
        <v>45528</v>
      </c>
      <c r="H823" s="38">
        <f t="shared" si="37"/>
        <v>0</v>
      </c>
      <c r="I823" s="183">
        <f t="shared" si="38"/>
        <v>0</v>
      </c>
      <c r="K823" s="33"/>
      <c r="L823" s="687">
        <v>45528</v>
      </c>
      <c r="M823" s="34">
        <f t="shared" si="36"/>
        <v>0</v>
      </c>
      <c r="N823" s="37">
        <v>0</v>
      </c>
      <c r="O823" s="35">
        <v>0</v>
      </c>
      <c r="P823" s="39">
        <v>0</v>
      </c>
      <c r="Q823" s="47">
        <f t="shared" si="34"/>
        <v>0</v>
      </c>
      <c r="R823" s="41"/>
    </row>
    <row r="824" spans="2:18" ht="15.6" x14ac:dyDescent="0.3">
      <c r="B824" s="34">
        <f t="shared" si="41"/>
        <v>3999.7</v>
      </c>
      <c r="C824" s="35">
        <v>1939</v>
      </c>
      <c r="D824" s="34">
        <f t="shared" si="35"/>
        <v>3999.7</v>
      </c>
      <c r="E824" s="36">
        <v>45528</v>
      </c>
      <c r="F824" s="37">
        <v>3999.7</v>
      </c>
      <c r="G824" s="725">
        <v>45529</v>
      </c>
      <c r="H824" s="38">
        <f t="shared" si="37"/>
        <v>0</v>
      </c>
      <c r="I824" s="183">
        <f t="shared" si="38"/>
        <v>1</v>
      </c>
      <c r="K824" s="33"/>
      <c r="L824" s="687">
        <v>45529</v>
      </c>
      <c r="M824" s="34">
        <f t="shared" si="36"/>
        <v>0</v>
      </c>
      <c r="N824" s="37">
        <v>0</v>
      </c>
      <c r="O824" s="35">
        <v>0</v>
      </c>
      <c r="P824" s="39">
        <v>0</v>
      </c>
      <c r="Q824" s="47">
        <f t="shared" si="34"/>
        <v>0</v>
      </c>
      <c r="R824" s="41"/>
    </row>
    <row r="825" spans="2:18" ht="15.6" x14ac:dyDescent="0.3">
      <c r="B825" s="34">
        <f t="shared" si="41"/>
        <v>3999.7</v>
      </c>
      <c r="C825" s="35">
        <v>1940</v>
      </c>
      <c r="D825" s="34">
        <f t="shared" si="35"/>
        <v>3999.7</v>
      </c>
      <c r="E825" s="36">
        <v>45529</v>
      </c>
      <c r="F825" s="37">
        <v>3999.7</v>
      </c>
      <c r="G825" s="725">
        <v>45530</v>
      </c>
      <c r="H825" s="38">
        <f t="shared" si="37"/>
        <v>0</v>
      </c>
      <c r="I825" s="183">
        <f t="shared" si="38"/>
        <v>0</v>
      </c>
      <c r="K825" s="33"/>
      <c r="L825" s="687">
        <v>45530</v>
      </c>
      <c r="M825" s="34">
        <f t="shared" si="36"/>
        <v>0</v>
      </c>
      <c r="N825" s="37">
        <v>0</v>
      </c>
      <c r="O825" s="35">
        <v>0</v>
      </c>
      <c r="P825" s="39">
        <v>0</v>
      </c>
      <c r="Q825" s="47">
        <f t="shared" si="34"/>
        <v>0</v>
      </c>
      <c r="R825" s="41"/>
    </row>
    <row r="826" spans="2:18" ht="15.6" x14ac:dyDescent="0.3">
      <c r="B826" s="34">
        <f t="shared" si="41"/>
        <v>3999.7</v>
      </c>
      <c r="C826" s="35">
        <v>1940</v>
      </c>
      <c r="D826" s="34">
        <f t="shared" si="35"/>
        <v>3999.7</v>
      </c>
      <c r="E826" s="36">
        <v>45530</v>
      </c>
      <c r="F826" s="37">
        <v>3999.7</v>
      </c>
      <c r="G826" s="725">
        <v>45531</v>
      </c>
      <c r="H826" s="38">
        <f t="shared" si="37"/>
        <v>0</v>
      </c>
      <c r="I826" s="183">
        <f t="shared" si="38"/>
        <v>1</v>
      </c>
      <c r="K826" s="33"/>
      <c r="L826" s="687">
        <v>45531</v>
      </c>
      <c r="M826" s="34">
        <f t="shared" si="36"/>
        <v>0</v>
      </c>
      <c r="N826" s="37">
        <v>0</v>
      </c>
      <c r="O826" s="35">
        <v>0</v>
      </c>
      <c r="P826" s="39">
        <v>0</v>
      </c>
      <c r="Q826" s="47">
        <f t="shared" si="34"/>
        <v>0</v>
      </c>
      <c r="R826" s="41"/>
    </row>
    <row r="827" spans="2:18" ht="15.6" x14ac:dyDescent="0.3">
      <c r="B827" s="34">
        <f t="shared" si="41"/>
        <v>3999.7</v>
      </c>
      <c r="C827" s="35">
        <v>1941</v>
      </c>
      <c r="D827" s="34">
        <f t="shared" si="35"/>
        <v>3999.7</v>
      </c>
      <c r="E827" s="36">
        <v>45531</v>
      </c>
      <c r="F827" s="37">
        <v>3999.7</v>
      </c>
      <c r="G827" s="725">
        <v>45532</v>
      </c>
      <c r="H827" s="38">
        <f t="shared" si="37"/>
        <v>0</v>
      </c>
      <c r="I827" s="183">
        <f t="shared" si="38"/>
        <v>0</v>
      </c>
      <c r="K827" s="33"/>
      <c r="L827" s="687">
        <v>45532</v>
      </c>
      <c r="M827" s="34">
        <f t="shared" si="36"/>
        <v>0</v>
      </c>
      <c r="N827" s="37">
        <v>0</v>
      </c>
      <c r="O827" s="35">
        <v>0</v>
      </c>
      <c r="P827" s="39">
        <v>0</v>
      </c>
      <c r="Q827" s="47">
        <f t="shared" si="34"/>
        <v>0</v>
      </c>
      <c r="R827" s="41"/>
    </row>
    <row r="828" spans="2:18" ht="15.6" x14ac:dyDescent="0.3">
      <c r="B828" s="34">
        <f t="shared" si="41"/>
        <v>3999.7</v>
      </c>
      <c r="C828" s="35">
        <v>1941</v>
      </c>
      <c r="D828" s="34">
        <f t="shared" si="35"/>
        <v>3999.7</v>
      </c>
      <c r="E828" s="36">
        <v>45532</v>
      </c>
      <c r="F828" s="37">
        <v>3999.7</v>
      </c>
      <c r="G828" s="725">
        <v>45533</v>
      </c>
      <c r="H828" s="38">
        <f t="shared" si="37"/>
        <v>0</v>
      </c>
      <c r="I828" s="183">
        <f t="shared" si="38"/>
        <v>0</v>
      </c>
      <c r="K828" s="33"/>
      <c r="L828" s="687">
        <v>45533</v>
      </c>
      <c r="M828" s="34">
        <f t="shared" si="36"/>
        <v>0</v>
      </c>
      <c r="N828" s="37">
        <v>0</v>
      </c>
      <c r="O828" s="35">
        <v>0</v>
      </c>
      <c r="P828" s="39">
        <v>0</v>
      </c>
      <c r="Q828" s="47">
        <f t="shared" si="34"/>
        <v>0</v>
      </c>
      <c r="R828" s="41"/>
    </row>
    <row r="829" spans="2:18" ht="15.6" x14ac:dyDescent="0.3">
      <c r="B829" s="34">
        <f t="shared" si="41"/>
        <v>3999.7</v>
      </c>
      <c r="C829" s="35">
        <v>1941</v>
      </c>
      <c r="D829" s="34">
        <f t="shared" si="35"/>
        <v>3999.7</v>
      </c>
      <c r="E829" s="36">
        <v>45533</v>
      </c>
      <c r="F829" s="37">
        <v>3999.7</v>
      </c>
      <c r="G829" s="725">
        <v>45534</v>
      </c>
      <c r="H829" s="38">
        <f t="shared" si="37"/>
        <v>0</v>
      </c>
      <c r="I829" s="183">
        <f t="shared" si="38"/>
        <v>0</v>
      </c>
      <c r="K829" s="33"/>
      <c r="L829" s="687">
        <v>45534</v>
      </c>
      <c r="M829" s="34">
        <f t="shared" si="36"/>
        <v>0</v>
      </c>
      <c r="N829" s="37">
        <v>0</v>
      </c>
      <c r="O829" s="35">
        <v>0</v>
      </c>
      <c r="P829" s="39">
        <v>0</v>
      </c>
      <c r="Q829" s="47">
        <f t="shared" si="34"/>
        <v>0</v>
      </c>
      <c r="R829" s="41"/>
    </row>
    <row r="830" spans="2:18" ht="15.6" x14ac:dyDescent="0.3">
      <c r="B830" s="34">
        <f t="shared" si="41"/>
        <v>3999.7</v>
      </c>
      <c r="C830" s="35">
        <v>1941</v>
      </c>
      <c r="D830" s="34">
        <f t="shared" si="35"/>
        <v>3999.7</v>
      </c>
      <c r="E830" s="36">
        <v>45534</v>
      </c>
      <c r="F830" s="37">
        <v>3999.7</v>
      </c>
      <c r="G830" s="725">
        <v>45535</v>
      </c>
      <c r="H830" s="38">
        <f t="shared" si="37"/>
        <v>0</v>
      </c>
      <c r="I830" s="183">
        <f t="shared" si="38"/>
        <v>0</v>
      </c>
      <c r="K830" s="33"/>
      <c r="L830" s="687">
        <v>45535</v>
      </c>
      <c r="M830" s="34">
        <f t="shared" si="36"/>
        <v>0</v>
      </c>
      <c r="N830" s="37">
        <v>0</v>
      </c>
      <c r="O830" s="35">
        <v>0</v>
      </c>
      <c r="P830" s="39">
        <v>0</v>
      </c>
      <c r="Q830" s="47">
        <f t="shared" si="34"/>
        <v>0</v>
      </c>
      <c r="R830" s="41"/>
    </row>
    <row r="831" spans="2:18" ht="15.6" x14ac:dyDescent="0.3">
      <c r="B831" s="34">
        <f t="shared" si="41"/>
        <v>3999.7</v>
      </c>
      <c r="C831" s="35">
        <v>1941</v>
      </c>
      <c r="D831" s="34">
        <f t="shared" si="35"/>
        <v>3999.7</v>
      </c>
      <c r="E831" s="36">
        <v>45535</v>
      </c>
      <c r="F831" s="37">
        <v>3999.7</v>
      </c>
      <c r="G831" s="725">
        <v>45536</v>
      </c>
      <c r="H831" s="38">
        <f t="shared" si="37"/>
        <v>0</v>
      </c>
      <c r="I831" s="183">
        <f t="shared" si="38"/>
        <v>0</v>
      </c>
      <c r="K831" s="33"/>
      <c r="L831" s="687">
        <v>45536</v>
      </c>
      <c r="M831" s="34">
        <f t="shared" si="36"/>
        <v>0</v>
      </c>
      <c r="N831" s="37">
        <v>0</v>
      </c>
      <c r="O831" s="35">
        <v>0</v>
      </c>
      <c r="P831" s="39">
        <v>0</v>
      </c>
      <c r="Q831" s="47">
        <f t="shared" si="34"/>
        <v>0</v>
      </c>
      <c r="R831" s="41"/>
    </row>
    <row r="832" spans="2:18" ht="15.6" x14ac:dyDescent="0.3">
      <c r="B832" s="34">
        <f t="shared" si="41"/>
        <v>3999.7</v>
      </c>
      <c r="C832" s="35">
        <v>1941</v>
      </c>
      <c r="D832" s="34">
        <f t="shared" si="35"/>
        <v>3999.7</v>
      </c>
      <c r="E832" s="36">
        <v>45536</v>
      </c>
      <c r="F832" s="37">
        <v>3999.7</v>
      </c>
      <c r="G832" s="725">
        <v>45537</v>
      </c>
      <c r="H832" s="38">
        <f t="shared" si="37"/>
        <v>0</v>
      </c>
      <c r="I832" s="183">
        <f t="shared" si="38"/>
        <v>1</v>
      </c>
      <c r="K832" s="33"/>
      <c r="L832" s="687">
        <v>45537</v>
      </c>
      <c r="M832" s="34">
        <f t="shared" si="36"/>
        <v>0</v>
      </c>
      <c r="N832" s="37">
        <v>0</v>
      </c>
      <c r="O832" s="35">
        <v>0</v>
      </c>
      <c r="P832" s="39">
        <v>0</v>
      </c>
      <c r="Q832" s="47">
        <f t="shared" si="34"/>
        <v>0</v>
      </c>
      <c r="R832" s="41"/>
    </row>
    <row r="833" spans="2:18" ht="15.6" x14ac:dyDescent="0.3">
      <c r="B833" s="34">
        <f t="shared" si="41"/>
        <v>3999.7</v>
      </c>
      <c r="C833" s="35">
        <v>1942</v>
      </c>
      <c r="D833" s="34">
        <f t="shared" si="35"/>
        <v>3999.7</v>
      </c>
      <c r="E833" s="36">
        <v>45537</v>
      </c>
      <c r="F833" s="37">
        <v>3999.7</v>
      </c>
      <c r="G833" s="725">
        <v>45538</v>
      </c>
      <c r="H833" s="38">
        <f t="shared" si="37"/>
        <v>0</v>
      </c>
      <c r="I833" s="183">
        <f t="shared" si="38"/>
        <v>0</v>
      </c>
      <c r="K833" s="33"/>
      <c r="L833" s="687">
        <v>45538</v>
      </c>
      <c r="M833" s="34">
        <f t="shared" si="36"/>
        <v>0</v>
      </c>
      <c r="N833" s="37">
        <v>0</v>
      </c>
      <c r="O833" s="35">
        <v>0</v>
      </c>
      <c r="P833" s="39">
        <v>0</v>
      </c>
      <c r="Q833" s="47">
        <f t="shared" si="34"/>
        <v>0</v>
      </c>
      <c r="R833" s="41"/>
    </row>
    <row r="834" spans="2:18" ht="15.6" x14ac:dyDescent="0.3">
      <c r="B834" s="34">
        <f t="shared" si="41"/>
        <v>3999.7</v>
      </c>
      <c r="C834" s="35">
        <v>1942</v>
      </c>
      <c r="D834" s="34">
        <f t="shared" si="35"/>
        <v>3999.7</v>
      </c>
      <c r="E834" s="36">
        <v>45538</v>
      </c>
      <c r="F834" s="37">
        <v>3999.7</v>
      </c>
      <c r="G834" s="725">
        <v>45539</v>
      </c>
      <c r="H834" s="38">
        <f t="shared" si="37"/>
        <v>0</v>
      </c>
      <c r="I834" s="183">
        <f t="shared" si="38"/>
        <v>0</v>
      </c>
      <c r="K834" s="33"/>
      <c r="L834" s="687">
        <v>45539</v>
      </c>
      <c r="M834" s="34">
        <f t="shared" si="36"/>
        <v>0</v>
      </c>
      <c r="N834" s="37">
        <v>0</v>
      </c>
      <c r="O834" s="35">
        <v>0</v>
      </c>
      <c r="P834" s="39">
        <v>0</v>
      </c>
      <c r="Q834" s="47">
        <f t="shared" si="34"/>
        <v>0</v>
      </c>
      <c r="R834" s="41"/>
    </row>
    <row r="835" spans="2:18" ht="15.6" x14ac:dyDescent="0.3">
      <c r="B835" s="34">
        <f t="shared" si="41"/>
        <v>3999.7</v>
      </c>
      <c r="C835" s="35">
        <v>1942</v>
      </c>
      <c r="D835" s="34">
        <f t="shared" si="35"/>
        <v>3999.7</v>
      </c>
      <c r="E835" s="36">
        <v>45539</v>
      </c>
      <c r="F835" s="37">
        <v>3999.7</v>
      </c>
      <c r="G835" s="725">
        <v>45540</v>
      </c>
      <c r="H835" s="38">
        <f t="shared" si="37"/>
        <v>0</v>
      </c>
      <c r="I835" s="183">
        <f t="shared" si="38"/>
        <v>0</v>
      </c>
      <c r="K835" s="33"/>
      <c r="L835" s="687">
        <v>45540</v>
      </c>
      <c r="M835" s="34">
        <f t="shared" si="36"/>
        <v>0</v>
      </c>
      <c r="N835" s="37">
        <v>0</v>
      </c>
      <c r="O835" s="35">
        <v>0</v>
      </c>
      <c r="P835" s="39">
        <v>0</v>
      </c>
      <c r="Q835" s="47">
        <f t="shared" si="34"/>
        <v>0</v>
      </c>
      <c r="R835" s="41"/>
    </row>
    <row r="836" spans="2:18" ht="15.6" x14ac:dyDescent="0.3">
      <c r="B836" s="34">
        <f t="shared" si="41"/>
        <v>3999.7</v>
      </c>
      <c r="C836" s="35">
        <v>1942</v>
      </c>
      <c r="D836" s="34">
        <f t="shared" si="35"/>
        <v>3999.7</v>
      </c>
      <c r="E836" s="36">
        <v>45540</v>
      </c>
      <c r="F836" s="37">
        <v>3999.7</v>
      </c>
      <c r="G836" s="725">
        <v>45541</v>
      </c>
      <c r="H836" s="38">
        <f t="shared" si="37"/>
        <v>0</v>
      </c>
      <c r="I836" s="183">
        <f t="shared" si="38"/>
        <v>0</v>
      </c>
      <c r="K836" s="33"/>
      <c r="L836" s="687">
        <v>45541</v>
      </c>
      <c r="M836" s="34">
        <f t="shared" si="36"/>
        <v>0</v>
      </c>
      <c r="N836" s="37">
        <v>0</v>
      </c>
      <c r="O836" s="35">
        <v>0</v>
      </c>
      <c r="P836" s="39">
        <v>0</v>
      </c>
      <c r="Q836" s="47">
        <f t="shared" si="34"/>
        <v>0</v>
      </c>
      <c r="R836" s="41"/>
    </row>
    <row r="837" spans="2:18" ht="15.6" x14ac:dyDescent="0.3">
      <c r="B837" s="34">
        <f t="shared" si="41"/>
        <v>3999.7</v>
      </c>
      <c r="C837" s="35">
        <v>1942</v>
      </c>
      <c r="D837" s="34">
        <f t="shared" si="35"/>
        <v>3999.7</v>
      </c>
      <c r="E837" s="36">
        <v>45541</v>
      </c>
      <c r="F837" s="37">
        <v>3999.7</v>
      </c>
      <c r="G837" s="725">
        <v>45542</v>
      </c>
      <c r="H837" s="38">
        <f t="shared" si="37"/>
        <v>0</v>
      </c>
      <c r="I837" s="183">
        <f t="shared" si="38"/>
        <v>0</v>
      </c>
      <c r="K837" s="33"/>
      <c r="L837" s="687">
        <v>45542</v>
      </c>
      <c r="M837" s="34">
        <f t="shared" si="36"/>
        <v>0</v>
      </c>
      <c r="N837" s="37">
        <v>0</v>
      </c>
      <c r="O837" s="35">
        <v>0</v>
      </c>
      <c r="P837" s="39">
        <v>0</v>
      </c>
      <c r="Q837" s="47">
        <f t="shared" si="34"/>
        <v>0</v>
      </c>
      <c r="R837" s="41"/>
    </row>
    <row r="838" spans="2:18" ht="15.6" x14ac:dyDescent="0.3">
      <c r="B838" s="34">
        <f t="shared" si="41"/>
        <v>3999.7</v>
      </c>
      <c r="C838" s="35">
        <v>1942</v>
      </c>
      <c r="D838" s="34">
        <f t="shared" si="35"/>
        <v>3999.7</v>
      </c>
      <c r="E838" s="36">
        <v>45542</v>
      </c>
      <c r="F838" s="37">
        <v>3999.7</v>
      </c>
      <c r="G838" s="725">
        <v>45543</v>
      </c>
      <c r="H838" s="38">
        <f t="shared" si="37"/>
        <v>0</v>
      </c>
      <c r="I838" s="183">
        <f t="shared" si="38"/>
        <v>0</v>
      </c>
      <c r="K838" s="33"/>
      <c r="L838" s="687">
        <v>45543</v>
      </c>
      <c r="M838" s="34">
        <f t="shared" si="36"/>
        <v>0</v>
      </c>
      <c r="N838" s="37">
        <v>0</v>
      </c>
      <c r="O838" s="35">
        <v>0</v>
      </c>
      <c r="P838" s="39">
        <v>0</v>
      </c>
      <c r="Q838" s="47">
        <f t="shared" si="34"/>
        <v>0</v>
      </c>
      <c r="R838" s="41"/>
    </row>
    <row r="839" spans="2:18" ht="15.6" x14ac:dyDescent="0.3">
      <c r="B839" s="34">
        <f t="shared" si="41"/>
        <v>3999.7</v>
      </c>
      <c r="C839" s="35">
        <v>1942</v>
      </c>
      <c r="D839" s="34">
        <f t="shared" si="35"/>
        <v>3999.7</v>
      </c>
      <c r="E839" s="36">
        <v>45543</v>
      </c>
      <c r="F839" s="37">
        <v>3999.7</v>
      </c>
      <c r="G839" s="725">
        <v>45544</v>
      </c>
      <c r="H839" s="38">
        <f t="shared" si="37"/>
        <v>0</v>
      </c>
      <c r="I839" s="183">
        <f t="shared" si="38"/>
        <v>0</v>
      </c>
      <c r="K839" s="33"/>
      <c r="L839" s="687">
        <v>45544</v>
      </c>
      <c r="M839" s="34">
        <f t="shared" si="36"/>
        <v>0</v>
      </c>
      <c r="N839" s="37">
        <v>0</v>
      </c>
      <c r="O839" s="35">
        <v>0</v>
      </c>
      <c r="P839" s="39">
        <v>0</v>
      </c>
      <c r="Q839" s="47">
        <f t="shared" si="34"/>
        <v>0</v>
      </c>
      <c r="R839" s="41"/>
    </row>
    <row r="840" spans="2:18" ht="15.6" x14ac:dyDescent="0.3">
      <c r="B840" s="34">
        <f t="shared" si="41"/>
        <v>3999.7</v>
      </c>
      <c r="C840" s="35">
        <v>1942</v>
      </c>
      <c r="D840" s="34">
        <f t="shared" si="35"/>
        <v>3999.7</v>
      </c>
      <c r="E840" s="36">
        <v>45544</v>
      </c>
      <c r="F840" s="37">
        <v>3999.7</v>
      </c>
      <c r="G840" s="725">
        <v>45545</v>
      </c>
      <c r="H840" s="38">
        <f t="shared" si="37"/>
        <v>0</v>
      </c>
      <c r="I840" s="183">
        <f t="shared" si="38"/>
        <v>2</v>
      </c>
      <c r="K840" s="33"/>
      <c r="L840" s="687">
        <v>45545</v>
      </c>
      <c r="M840" s="34">
        <f t="shared" si="36"/>
        <v>0</v>
      </c>
      <c r="N840" s="37">
        <v>120</v>
      </c>
      <c r="O840" s="35">
        <v>0</v>
      </c>
      <c r="P840" s="39">
        <v>0</v>
      </c>
      <c r="Q840" s="47">
        <f t="shared" si="34"/>
        <v>120</v>
      </c>
      <c r="R840" s="41"/>
    </row>
    <row r="841" spans="2:18" ht="15.6" x14ac:dyDescent="0.3">
      <c r="B841" s="34">
        <f t="shared" si="41"/>
        <v>3999.7</v>
      </c>
      <c r="C841" s="35">
        <v>1944</v>
      </c>
      <c r="D841" s="34">
        <f t="shared" si="35"/>
        <v>3999.7</v>
      </c>
      <c r="E841" s="36">
        <v>45545</v>
      </c>
      <c r="F841" s="37">
        <v>4002.4</v>
      </c>
      <c r="G841" s="725">
        <v>45546</v>
      </c>
      <c r="H841" s="38">
        <f t="shared" si="37"/>
        <v>2.7000000000002728</v>
      </c>
      <c r="I841" s="183">
        <f t="shared" si="38"/>
        <v>1</v>
      </c>
      <c r="K841" s="33"/>
      <c r="L841" s="687">
        <v>45546</v>
      </c>
      <c r="M841" s="34">
        <f t="shared" si="36"/>
        <v>0</v>
      </c>
      <c r="N841" s="37">
        <v>30</v>
      </c>
      <c r="O841" s="35">
        <v>0</v>
      </c>
      <c r="P841" s="39">
        <v>0</v>
      </c>
      <c r="Q841" s="47">
        <f t="shared" si="34"/>
        <v>30</v>
      </c>
      <c r="R841" s="41"/>
    </row>
    <row r="842" spans="2:18" ht="15.6" x14ac:dyDescent="0.3">
      <c r="B842" s="34">
        <f t="shared" si="41"/>
        <v>4002.4</v>
      </c>
      <c r="C842" s="35">
        <v>1945</v>
      </c>
      <c r="D842" s="34">
        <f t="shared" si="35"/>
        <v>4002.4</v>
      </c>
      <c r="E842" s="36">
        <v>45546</v>
      </c>
      <c r="F842" s="37">
        <v>4010.2</v>
      </c>
      <c r="G842" s="725">
        <v>45547</v>
      </c>
      <c r="H842" s="38">
        <f t="shared" si="37"/>
        <v>7.7999999999997272</v>
      </c>
      <c r="I842" s="183">
        <f t="shared" si="38"/>
        <v>1</v>
      </c>
      <c r="K842" s="33"/>
      <c r="L842" s="687">
        <v>45547</v>
      </c>
      <c r="M842" s="34">
        <f t="shared" si="36"/>
        <v>0</v>
      </c>
      <c r="N842" s="37">
        <v>0</v>
      </c>
      <c r="O842" s="35">
        <v>0</v>
      </c>
      <c r="P842" s="39">
        <v>0</v>
      </c>
      <c r="Q842" s="47">
        <f t="shared" si="34"/>
        <v>0</v>
      </c>
      <c r="R842" s="41"/>
    </row>
    <row r="843" spans="2:18" ht="15.6" x14ac:dyDescent="0.3">
      <c r="B843" s="34">
        <f t="shared" si="41"/>
        <v>4010.2</v>
      </c>
      <c r="C843" s="35">
        <v>1946</v>
      </c>
      <c r="D843" s="34">
        <f t="shared" si="35"/>
        <v>4010.2</v>
      </c>
      <c r="E843" s="36">
        <v>45547</v>
      </c>
      <c r="F843" s="37">
        <v>4014.3</v>
      </c>
      <c r="G843" s="725">
        <v>45548</v>
      </c>
      <c r="H843" s="38">
        <f t="shared" si="37"/>
        <v>4.1000000000003638</v>
      </c>
      <c r="I843" s="183">
        <f t="shared" si="38"/>
        <v>0</v>
      </c>
      <c r="K843" s="33"/>
      <c r="L843" s="687">
        <v>45548</v>
      </c>
      <c r="M843" s="34">
        <f t="shared" si="36"/>
        <v>0</v>
      </c>
      <c r="N843" s="37">
        <v>0</v>
      </c>
      <c r="O843" s="35">
        <v>0</v>
      </c>
      <c r="P843" s="39">
        <v>0</v>
      </c>
      <c r="Q843" s="47">
        <f t="shared" si="34"/>
        <v>0</v>
      </c>
      <c r="R843" s="41"/>
    </row>
    <row r="844" spans="2:18" ht="15.6" x14ac:dyDescent="0.3">
      <c r="B844" s="34">
        <f t="shared" si="41"/>
        <v>4014.3</v>
      </c>
      <c r="C844" s="35">
        <v>1946</v>
      </c>
      <c r="D844" s="34">
        <f t="shared" si="35"/>
        <v>4014.3</v>
      </c>
      <c r="E844" s="36">
        <v>45548</v>
      </c>
      <c r="F844" s="37">
        <v>4014.3</v>
      </c>
      <c r="G844" s="725">
        <v>45549</v>
      </c>
      <c r="H844" s="38">
        <f t="shared" si="37"/>
        <v>0</v>
      </c>
      <c r="I844" s="183">
        <f t="shared" si="38"/>
        <v>0</v>
      </c>
      <c r="K844" s="33"/>
      <c r="L844" s="687">
        <v>45549</v>
      </c>
      <c r="M844" s="34">
        <f t="shared" si="36"/>
        <v>0</v>
      </c>
      <c r="N844" s="37">
        <v>0</v>
      </c>
      <c r="O844" s="35">
        <v>0</v>
      </c>
      <c r="P844" s="39">
        <v>0</v>
      </c>
      <c r="Q844" s="47">
        <f t="shared" si="34"/>
        <v>0</v>
      </c>
      <c r="R844" s="41"/>
    </row>
    <row r="845" spans="2:18" ht="15.6" x14ac:dyDescent="0.3">
      <c r="B845" s="34">
        <f t="shared" si="41"/>
        <v>4014.3</v>
      </c>
      <c r="C845" s="35">
        <v>1946</v>
      </c>
      <c r="D845" s="34">
        <f t="shared" si="35"/>
        <v>4014.3</v>
      </c>
      <c r="E845" s="36">
        <v>45549</v>
      </c>
      <c r="F845" s="37">
        <v>4014.3</v>
      </c>
      <c r="G845" s="725">
        <v>45550</v>
      </c>
      <c r="H845" s="38">
        <f t="shared" si="37"/>
        <v>0</v>
      </c>
      <c r="I845" s="183">
        <f t="shared" si="38"/>
        <v>0</v>
      </c>
      <c r="K845" s="33"/>
      <c r="L845" s="687">
        <v>45550</v>
      </c>
      <c r="M845" s="34">
        <f t="shared" si="36"/>
        <v>0</v>
      </c>
      <c r="N845" s="37">
        <v>0</v>
      </c>
      <c r="O845" s="35">
        <v>0</v>
      </c>
      <c r="P845" s="39">
        <v>0</v>
      </c>
      <c r="Q845" s="47">
        <f t="shared" si="34"/>
        <v>0</v>
      </c>
      <c r="R845" s="41"/>
    </row>
    <row r="846" spans="2:18" ht="15.6" x14ac:dyDescent="0.3">
      <c r="B846" s="34">
        <f t="shared" ref="B846:B909" si="42">F845</f>
        <v>4014.3</v>
      </c>
      <c r="C846" s="35">
        <v>1946</v>
      </c>
      <c r="D846" s="34">
        <f t="shared" ref="D846:D909" si="43">F845</f>
        <v>4014.3</v>
      </c>
      <c r="E846" s="36">
        <v>45550</v>
      </c>
      <c r="F846" s="37">
        <v>4014.3</v>
      </c>
      <c r="G846" s="725">
        <v>45551</v>
      </c>
      <c r="H846" s="38">
        <f t="shared" ref="H846:H909" si="44">F846-D846</f>
        <v>0</v>
      </c>
      <c r="I846" s="183">
        <f t="shared" ref="I846:I909" si="45">C847-C846</f>
        <v>0</v>
      </c>
      <c r="K846" s="33"/>
      <c r="L846" s="687">
        <v>45551</v>
      </c>
      <c r="M846" s="34">
        <f t="shared" ref="M846:M909" si="46">(O845)</f>
        <v>0</v>
      </c>
      <c r="N846" s="37">
        <v>0</v>
      </c>
      <c r="O846" s="35">
        <v>0</v>
      </c>
      <c r="P846" s="39">
        <v>0</v>
      </c>
      <c r="Q846" s="47">
        <f t="shared" ref="Q846:Q909" si="47">(M846+N846)-O846</f>
        <v>0</v>
      </c>
      <c r="R846" s="41"/>
    </row>
    <row r="847" spans="2:18" ht="15.6" x14ac:dyDescent="0.3">
      <c r="B847" s="34">
        <f t="shared" si="42"/>
        <v>4014.3</v>
      </c>
      <c r="C847" s="35">
        <v>1946</v>
      </c>
      <c r="D847" s="34">
        <f t="shared" si="43"/>
        <v>4014.3</v>
      </c>
      <c r="E847" s="36">
        <v>45551</v>
      </c>
      <c r="F847" s="37">
        <v>4014.3</v>
      </c>
      <c r="G847" s="725">
        <v>45552</v>
      </c>
      <c r="H847" s="38">
        <f t="shared" si="44"/>
        <v>0</v>
      </c>
      <c r="I847" s="183">
        <f t="shared" si="45"/>
        <v>2</v>
      </c>
      <c r="K847" s="33"/>
      <c r="L847" s="687">
        <v>45552</v>
      </c>
      <c r="M847" s="34">
        <f t="shared" si="46"/>
        <v>0</v>
      </c>
      <c r="N847" s="37">
        <v>30</v>
      </c>
      <c r="O847" s="35">
        <v>0</v>
      </c>
      <c r="P847" s="39">
        <v>0</v>
      </c>
      <c r="Q847" s="47">
        <f t="shared" si="47"/>
        <v>30</v>
      </c>
      <c r="R847" s="41"/>
    </row>
    <row r="848" spans="2:18" ht="15.6" x14ac:dyDescent="0.3">
      <c r="B848" s="34">
        <f t="shared" si="42"/>
        <v>4014.3</v>
      </c>
      <c r="C848" s="35">
        <v>1948</v>
      </c>
      <c r="D848" s="34">
        <f t="shared" si="43"/>
        <v>4014.3</v>
      </c>
      <c r="E848" s="36">
        <v>45552</v>
      </c>
      <c r="F848" s="37">
        <v>4014.3</v>
      </c>
      <c r="G848" s="725">
        <v>45553</v>
      </c>
      <c r="H848" s="38">
        <f t="shared" si="44"/>
        <v>0</v>
      </c>
      <c r="I848" s="183">
        <f t="shared" si="45"/>
        <v>0</v>
      </c>
      <c r="K848" s="33"/>
      <c r="L848" s="687">
        <v>45553</v>
      </c>
      <c r="M848" s="34">
        <f t="shared" si="46"/>
        <v>0</v>
      </c>
      <c r="N848" s="37">
        <v>0</v>
      </c>
      <c r="O848" s="35">
        <v>0</v>
      </c>
      <c r="P848" s="39">
        <v>0</v>
      </c>
      <c r="Q848" s="47">
        <f t="shared" si="47"/>
        <v>0</v>
      </c>
      <c r="R848" s="41"/>
    </row>
    <row r="849" spans="2:19" ht="15.6" x14ac:dyDescent="0.3">
      <c r="B849" s="34">
        <f t="shared" si="42"/>
        <v>4014.3</v>
      </c>
      <c r="C849" s="35">
        <v>1948</v>
      </c>
      <c r="D849" s="34">
        <f t="shared" si="43"/>
        <v>4014.3</v>
      </c>
      <c r="E849" s="36">
        <v>45553</v>
      </c>
      <c r="F849" s="37">
        <v>4014.3</v>
      </c>
      <c r="G849" s="725">
        <v>45554</v>
      </c>
      <c r="H849" s="38">
        <f t="shared" si="44"/>
        <v>0</v>
      </c>
      <c r="I849" s="183">
        <f t="shared" si="45"/>
        <v>0</v>
      </c>
      <c r="K849" s="33"/>
      <c r="L849" s="687">
        <v>45554</v>
      </c>
      <c r="M849" s="34">
        <f t="shared" si="46"/>
        <v>0</v>
      </c>
      <c r="N849" s="37">
        <v>0</v>
      </c>
      <c r="O849" s="35">
        <v>0</v>
      </c>
      <c r="P849" s="39">
        <v>0</v>
      </c>
      <c r="Q849" s="47">
        <f t="shared" si="47"/>
        <v>0</v>
      </c>
      <c r="R849" s="41"/>
    </row>
    <row r="850" spans="2:19" ht="15.6" x14ac:dyDescent="0.3">
      <c r="B850" s="34">
        <f t="shared" si="42"/>
        <v>4014.3</v>
      </c>
      <c r="C850" s="35">
        <v>1948</v>
      </c>
      <c r="D850" s="34">
        <f t="shared" si="43"/>
        <v>4014.3</v>
      </c>
      <c r="E850" s="36">
        <v>45554</v>
      </c>
      <c r="F850" s="37">
        <v>4014.3</v>
      </c>
      <c r="G850" s="725">
        <v>45555</v>
      </c>
      <c r="H850" s="38">
        <f t="shared" si="44"/>
        <v>0</v>
      </c>
      <c r="I850" s="183">
        <f t="shared" si="45"/>
        <v>0</v>
      </c>
      <c r="K850" s="33"/>
      <c r="L850" s="687">
        <v>45555</v>
      </c>
      <c r="M850" s="34">
        <f t="shared" si="46"/>
        <v>0</v>
      </c>
      <c r="N850" s="37">
        <v>0</v>
      </c>
      <c r="O850" s="35">
        <v>0</v>
      </c>
      <c r="P850" s="39">
        <v>0</v>
      </c>
      <c r="Q850" s="47">
        <f t="shared" si="47"/>
        <v>0</v>
      </c>
      <c r="R850" s="41"/>
    </row>
    <row r="851" spans="2:19" ht="15.6" x14ac:dyDescent="0.3">
      <c r="B851" s="34">
        <f t="shared" si="42"/>
        <v>4014.3</v>
      </c>
      <c r="C851" s="35">
        <v>1948</v>
      </c>
      <c r="D851" s="34">
        <f t="shared" si="43"/>
        <v>4014.3</v>
      </c>
      <c r="E851" s="36">
        <v>45555</v>
      </c>
      <c r="F851" s="37">
        <v>4014.3</v>
      </c>
      <c r="G851" s="725">
        <v>45556</v>
      </c>
      <c r="H851" s="38">
        <f t="shared" si="44"/>
        <v>0</v>
      </c>
      <c r="I851" s="183">
        <f t="shared" si="45"/>
        <v>0</v>
      </c>
      <c r="K851" s="33"/>
      <c r="L851" s="687">
        <v>45556</v>
      </c>
      <c r="M851" s="34">
        <f t="shared" si="46"/>
        <v>0</v>
      </c>
      <c r="N851" s="37">
        <v>0</v>
      </c>
      <c r="O851" s="35">
        <v>0</v>
      </c>
      <c r="P851" s="39">
        <v>0</v>
      </c>
      <c r="Q851" s="47">
        <f t="shared" si="47"/>
        <v>0</v>
      </c>
      <c r="R851" s="41"/>
    </row>
    <row r="852" spans="2:19" ht="15.6" x14ac:dyDescent="0.3">
      <c r="B852" s="34">
        <f t="shared" si="42"/>
        <v>4014.3</v>
      </c>
      <c r="C852" s="35">
        <v>1948</v>
      </c>
      <c r="D852" s="34">
        <f t="shared" si="43"/>
        <v>4014.3</v>
      </c>
      <c r="E852" s="36">
        <v>45556</v>
      </c>
      <c r="F852" s="37">
        <v>4014.3</v>
      </c>
      <c r="G852" s="725">
        <v>45557</v>
      </c>
      <c r="H852" s="38">
        <f t="shared" si="44"/>
        <v>0</v>
      </c>
      <c r="I852" s="183">
        <f t="shared" si="45"/>
        <v>0</v>
      </c>
      <c r="K852" s="33"/>
      <c r="L852" s="687">
        <v>45557</v>
      </c>
      <c r="M852" s="34">
        <f t="shared" si="46"/>
        <v>0</v>
      </c>
      <c r="N852" s="37">
        <v>0</v>
      </c>
      <c r="O852" s="35">
        <v>0</v>
      </c>
      <c r="P852" s="39">
        <v>0</v>
      </c>
      <c r="Q852" s="47">
        <f t="shared" si="47"/>
        <v>0</v>
      </c>
      <c r="R852" s="41"/>
    </row>
    <row r="853" spans="2:19" ht="15.6" x14ac:dyDescent="0.3">
      <c r="B853" s="34">
        <f t="shared" si="42"/>
        <v>4014.3</v>
      </c>
      <c r="C853" s="35">
        <v>1948</v>
      </c>
      <c r="D853" s="34">
        <f t="shared" si="43"/>
        <v>4014.3</v>
      </c>
      <c r="E853" s="36">
        <v>45557</v>
      </c>
      <c r="F853" s="37">
        <v>4014.3</v>
      </c>
      <c r="G853" s="725">
        <v>45558</v>
      </c>
      <c r="H853" s="38">
        <f t="shared" si="44"/>
        <v>0</v>
      </c>
      <c r="I853" s="183">
        <f t="shared" si="45"/>
        <v>0</v>
      </c>
      <c r="K853" s="33"/>
      <c r="L853" s="687">
        <v>45558</v>
      </c>
      <c r="M853" s="34">
        <f t="shared" si="46"/>
        <v>0</v>
      </c>
      <c r="N853" s="37">
        <v>0</v>
      </c>
      <c r="O853" s="35">
        <v>0</v>
      </c>
      <c r="P853" s="39">
        <v>0</v>
      </c>
      <c r="Q853" s="47">
        <f t="shared" si="47"/>
        <v>0</v>
      </c>
      <c r="R853" s="41"/>
    </row>
    <row r="854" spans="2:19" ht="15.6" x14ac:dyDescent="0.3">
      <c r="B854" s="34">
        <f t="shared" si="42"/>
        <v>4014.3</v>
      </c>
      <c r="C854" s="35">
        <v>1948</v>
      </c>
      <c r="D854" s="34">
        <f t="shared" si="43"/>
        <v>4014.3</v>
      </c>
      <c r="E854" s="36">
        <v>45558</v>
      </c>
      <c r="F854" s="37">
        <v>4014.3</v>
      </c>
      <c r="G854" s="725">
        <v>45559</v>
      </c>
      <c r="H854" s="38">
        <f t="shared" si="44"/>
        <v>0</v>
      </c>
      <c r="I854" s="183">
        <f t="shared" si="45"/>
        <v>0</v>
      </c>
      <c r="K854" s="33"/>
      <c r="L854" s="687">
        <v>45559</v>
      </c>
      <c r="M854" s="34">
        <f t="shared" si="46"/>
        <v>0</v>
      </c>
      <c r="N854" s="37">
        <v>0</v>
      </c>
      <c r="O854" s="35">
        <v>0</v>
      </c>
      <c r="P854" s="39">
        <v>0</v>
      </c>
      <c r="Q854" s="47">
        <f t="shared" si="47"/>
        <v>0</v>
      </c>
      <c r="R854" s="41"/>
    </row>
    <row r="855" spans="2:19" ht="15.6" x14ac:dyDescent="0.3">
      <c r="B855" s="34">
        <f t="shared" si="42"/>
        <v>4014.3</v>
      </c>
      <c r="C855" s="35">
        <v>1948</v>
      </c>
      <c r="D855" s="34">
        <f t="shared" si="43"/>
        <v>4014.3</v>
      </c>
      <c r="E855" s="36">
        <v>45559</v>
      </c>
      <c r="F855" s="37">
        <v>4014.3</v>
      </c>
      <c r="G855" s="725">
        <v>45560</v>
      </c>
      <c r="H855" s="38">
        <f t="shared" si="44"/>
        <v>0</v>
      </c>
      <c r="I855" s="183">
        <f t="shared" si="45"/>
        <v>0</v>
      </c>
      <c r="K855" s="33"/>
      <c r="L855" s="687">
        <v>45560</v>
      </c>
      <c r="M855" s="34">
        <f t="shared" si="46"/>
        <v>0</v>
      </c>
      <c r="N855" s="37">
        <v>0</v>
      </c>
      <c r="O855" s="35">
        <v>0</v>
      </c>
      <c r="P855" s="39">
        <v>0</v>
      </c>
      <c r="Q855" s="47">
        <f t="shared" si="47"/>
        <v>0</v>
      </c>
      <c r="R855" s="41"/>
    </row>
    <row r="856" spans="2:19" ht="15.6" x14ac:dyDescent="0.3">
      <c r="B856" s="34">
        <f t="shared" si="42"/>
        <v>4014.3</v>
      </c>
      <c r="C856" s="35">
        <v>1948</v>
      </c>
      <c r="D856" s="34">
        <f t="shared" si="43"/>
        <v>4014.3</v>
      </c>
      <c r="E856" s="36">
        <v>45560</v>
      </c>
      <c r="F856" s="37">
        <v>4014.3</v>
      </c>
      <c r="G856" s="725">
        <v>45561</v>
      </c>
      <c r="H856" s="38">
        <f t="shared" si="44"/>
        <v>0</v>
      </c>
      <c r="I856" s="183">
        <f t="shared" si="45"/>
        <v>0</v>
      </c>
      <c r="K856" s="33"/>
      <c r="L856" s="687">
        <v>45561</v>
      </c>
      <c r="M856" s="34">
        <f t="shared" si="46"/>
        <v>0</v>
      </c>
      <c r="N856" s="37">
        <v>0</v>
      </c>
      <c r="O856" s="35">
        <v>0</v>
      </c>
      <c r="P856" s="39">
        <v>0</v>
      </c>
      <c r="Q856" s="47">
        <f t="shared" si="47"/>
        <v>0</v>
      </c>
      <c r="R856" s="41"/>
    </row>
    <row r="857" spans="2:19" ht="15.6" x14ac:dyDescent="0.3">
      <c r="B857" s="34">
        <f t="shared" si="42"/>
        <v>4014.3</v>
      </c>
      <c r="C857" s="35">
        <v>1948</v>
      </c>
      <c r="D857" s="34">
        <f t="shared" si="43"/>
        <v>4014.3</v>
      </c>
      <c r="E857" s="36">
        <v>45561</v>
      </c>
      <c r="F857" s="37">
        <v>4014.3</v>
      </c>
      <c r="G857" s="725">
        <v>45562</v>
      </c>
      <c r="H857" s="38">
        <f t="shared" si="44"/>
        <v>0</v>
      </c>
      <c r="I857" s="183">
        <f t="shared" si="45"/>
        <v>0</v>
      </c>
      <c r="K857" s="33"/>
      <c r="L857" s="687">
        <v>45562</v>
      </c>
      <c r="M857" s="34">
        <f t="shared" si="46"/>
        <v>0</v>
      </c>
      <c r="N857" s="37">
        <v>0</v>
      </c>
      <c r="O857" s="35">
        <v>0</v>
      </c>
      <c r="P857" s="39">
        <v>0</v>
      </c>
      <c r="Q857" s="47">
        <f t="shared" si="47"/>
        <v>0</v>
      </c>
      <c r="R857" s="41"/>
    </row>
    <row r="858" spans="2:19" ht="15.6" x14ac:dyDescent="0.3">
      <c r="B858" s="34">
        <f t="shared" si="42"/>
        <v>4014.3</v>
      </c>
      <c r="C858" s="35">
        <v>1948</v>
      </c>
      <c r="D858" s="34">
        <f t="shared" si="43"/>
        <v>4014.3</v>
      </c>
      <c r="E858" s="36">
        <v>45562</v>
      </c>
      <c r="F858" s="37">
        <v>4014.3</v>
      </c>
      <c r="G858" s="725">
        <v>45563</v>
      </c>
      <c r="H858" s="38">
        <f t="shared" si="44"/>
        <v>0</v>
      </c>
      <c r="I858" s="183">
        <f t="shared" si="45"/>
        <v>0</v>
      </c>
      <c r="K858" s="33"/>
      <c r="L858" s="687">
        <v>45563</v>
      </c>
      <c r="M858" s="34">
        <f t="shared" si="46"/>
        <v>0</v>
      </c>
      <c r="N858" s="37">
        <v>0</v>
      </c>
      <c r="O858" s="35">
        <v>0</v>
      </c>
      <c r="P858" s="39">
        <v>0</v>
      </c>
      <c r="Q858" s="47">
        <f t="shared" si="47"/>
        <v>0</v>
      </c>
      <c r="R858" s="41"/>
    </row>
    <row r="859" spans="2:19" ht="15.6" x14ac:dyDescent="0.3">
      <c r="B859" s="34">
        <f t="shared" si="42"/>
        <v>4014.3</v>
      </c>
      <c r="C859" s="35">
        <v>1948</v>
      </c>
      <c r="D859" s="34">
        <f t="shared" si="43"/>
        <v>4014.3</v>
      </c>
      <c r="E859" s="36">
        <v>45563</v>
      </c>
      <c r="F859" s="37">
        <v>4014.3</v>
      </c>
      <c r="G859" s="725">
        <v>45564</v>
      </c>
      <c r="H859" s="38">
        <f t="shared" si="44"/>
        <v>0</v>
      </c>
      <c r="I859" s="183">
        <f t="shared" si="45"/>
        <v>0</v>
      </c>
      <c r="K859" s="33"/>
      <c r="L859" s="687">
        <v>45564</v>
      </c>
      <c r="M859" s="34">
        <f t="shared" si="46"/>
        <v>0</v>
      </c>
      <c r="N859" s="37">
        <v>0</v>
      </c>
      <c r="O859" s="35">
        <v>0</v>
      </c>
      <c r="P859" s="39">
        <v>0</v>
      </c>
      <c r="Q859" s="47">
        <f t="shared" si="47"/>
        <v>0</v>
      </c>
      <c r="R859" s="41"/>
    </row>
    <row r="860" spans="2:19" ht="15.6" x14ac:dyDescent="0.3">
      <c r="B860" s="34">
        <f t="shared" si="42"/>
        <v>4014.3</v>
      </c>
      <c r="C860" s="35">
        <v>1948</v>
      </c>
      <c r="D860" s="34">
        <f t="shared" si="43"/>
        <v>4014.3</v>
      </c>
      <c r="E860" s="36">
        <v>45564</v>
      </c>
      <c r="F860" s="37">
        <v>4014.3</v>
      </c>
      <c r="G860" s="725">
        <v>45565</v>
      </c>
      <c r="H860" s="38">
        <f t="shared" si="44"/>
        <v>0</v>
      </c>
      <c r="I860" s="183">
        <f t="shared" si="45"/>
        <v>2</v>
      </c>
      <c r="K860" s="33"/>
      <c r="L860" s="687">
        <v>45565</v>
      </c>
      <c r="M860" s="34">
        <f t="shared" si="46"/>
        <v>0</v>
      </c>
      <c r="N860" s="37">
        <v>0</v>
      </c>
      <c r="O860" s="35">
        <v>0</v>
      </c>
      <c r="P860" s="39">
        <v>0</v>
      </c>
      <c r="Q860" s="47">
        <f t="shared" si="47"/>
        <v>0</v>
      </c>
      <c r="R860" s="41"/>
    </row>
    <row r="861" spans="2:19" s="580" customFormat="1" ht="15.6" x14ac:dyDescent="0.3">
      <c r="B861" s="574">
        <f t="shared" si="42"/>
        <v>4014.3</v>
      </c>
      <c r="C861" s="575">
        <v>1950</v>
      </c>
      <c r="D861" s="574">
        <f t="shared" si="43"/>
        <v>4014.3</v>
      </c>
      <c r="E861" s="576">
        <v>45565</v>
      </c>
      <c r="F861" s="577">
        <v>4014.3</v>
      </c>
      <c r="G861" s="728">
        <v>45566</v>
      </c>
      <c r="H861" s="578">
        <f t="shared" si="44"/>
        <v>0</v>
      </c>
      <c r="I861" s="579">
        <f t="shared" si="45"/>
        <v>0</v>
      </c>
      <c r="K861" s="581"/>
      <c r="L861" s="690">
        <v>45566</v>
      </c>
      <c r="M861" s="574">
        <f t="shared" si="46"/>
        <v>0</v>
      </c>
      <c r="N861" s="577">
        <v>0</v>
      </c>
      <c r="O861" s="575">
        <v>0</v>
      </c>
      <c r="P861" s="582">
        <v>0</v>
      </c>
      <c r="Q861" s="583">
        <f t="shared" si="47"/>
        <v>0</v>
      </c>
      <c r="R861" s="584"/>
      <c r="S861" s="585">
        <f>SUM(Q861:Q952)</f>
        <v>1040</v>
      </c>
    </row>
    <row r="862" spans="2:19" ht="15.6" x14ac:dyDescent="0.3">
      <c r="B862" s="34">
        <f t="shared" si="42"/>
        <v>4014.3</v>
      </c>
      <c r="C862" s="35">
        <v>1950</v>
      </c>
      <c r="D862" s="34">
        <f t="shared" si="43"/>
        <v>4014.3</v>
      </c>
      <c r="E862" s="36">
        <v>45566</v>
      </c>
      <c r="F862" s="37">
        <v>4014.3</v>
      </c>
      <c r="G862" s="725">
        <v>45567</v>
      </c>
      <c r="H862" s="38">
        <f t="shared" si="44"/>
        <v>0</v>
      </c>
      <c r="I862" s="183">
        <f t="shared" si="45"/>
        <v>0</v>
      </c>
      <c r="J862">
        <f>SUM(H862:H953)</f>
        <v>59.799999999999727</v>
      </c>
      <c r="K862" s="33"/>
      <c r="L862" s="687">
        <v>45567</v>
      </c>
      <c r="M862" s="34">
        <f t="shared" si="46"/>
        <v>0</v>
      </c>
      <c r="N862" s="37">
        <v>0</v>
      </c>
      <c r="O862" s="35">
        <v>0</v>
      </c>
      <c r="P862" s="39">
        <v>0</v>
      </c>
      <c r="Q862" s="47">
        <f t="shared" si="47"/>
        <v>0</v>
      </c>
      <c r="R862" s="41"/>
    </row>
    <row r="863" spans="2:19" ht="15.6" x14ac:dyDescent="0.3">
      <c r="B863" s="34">
        <f t="shared" si="42"/>
        <v>4014.3</v>
      </c>
      <c r="C863" s="35">
        <v>1950</v>
      </c>
      <c r="D863" s="34">
        <f t="shared" si="43"/>
        <v>4014.3</v>
      </c>
      <c r="E863" s="36">
        <v>45567</v>
      </c>
      <c r="F863" s="37">
        <v>4014.3</v>
      </c>
      <c r="G863" s="725">
        <v>45568</v>
      </c>
      <c r="H863" s="38">
        <f t="shared" si="44"/>
        <v>0</v>
      </c>
      <c r="I863" s="183">
        <f t="shared" si="45"/>
        <v>0</v>
      </c>
      <c r="K863" s="33"/>
      <c r="L863" s="687">
        <v>45568</v>
      </c>
      <c r="M863" s="34">
        <f t="shared" si="46"/>
        <v>0</v>
      </c>
      <c r="N863" s="37">
        <v>0</v>
      </c>
      <c r="O863" s="35">
        <v>0</v>
      </c>
      <c r="P863" s="39">
        <v>0</v>
      </c>
      <c r="Q863" s="47">
        <f t="shared" si="47"/>
        <v>0</v>
      </c>
      <c r="R863" s="41"/>
    </row>
    <row r="864" spans="2:19" ht="15.6" x14ac:dyDescent="0.3">
      <c r="B864" s="34">
        <f t="shared" si="42"/>
        <v>4014.3</v>
      </c>
      <c r="C864" s="35">
        <v>1950</v>
      </c>
      <c r="D864" s="34">
        <f t="shared" si="43"/>
        <v>4014.3</v>
      </c>
      <c r="E864" s="36">
        <v>45568</v>
      </c>
      <c r="F864" s="37">
        <v>4014.3</v>
      </c>
      <c r="G864" s="725">
        <v>45569</v>
      </c>
      <c r="H864" s="38">
        <f t="shared" si="44"/>
        <v>0</v>
      </c>
      <c r="I864" s="183">
        <f t="shared" si="45"/>
        <v>0</v>
      </c>
      <c r="K864" s="33"/>
      <c r="L864" s="687">
        <v>45569</v>
      </c>
      <c r="M864" s="34">
        <f t="shared" si="46"/>
        <v>0</v>
      </c>
      <c r="N864" s="37">
        <v>0</v>
      </c>
      <c r="O864" s="35">
        <v>0</v>
      </c>
      <c r="P864" s="39">
        <v>0</v>
      </c>
      <c r="Q864" s="47">
        <f t="shared" si="47"/>
        <v>0</v>
      </c>
      <c r="R864" s="41"/>
    </row>
    <row r="865" spans="2:19" ht="15.6" x14ac:dyDescent="0.3">
      <c r="B865" s="34">
        <f t="shared" si="42"/>
        <v>4014.3</v>
      </c>
      <c r="C865" s="35">
        <v>1950</v>
      </c>
      <c r="D865" s="34">
        <f t="shared" si="43"/>
        <v>4014.3</v>
      </c>
      <c r="E865" s="36">
        <v>45569</v>
      </c>
      <c r="F865" s="37">
        <v>4014.3</v>
      </c>
      <c r="G865" s="725">
        <v>45570</v>
      </c>
      <c r="H865" s="38">
        <f t="shared" si="44"/>
        <v>0</v>
      </c>
      <c r="I865" s="183">
        <f t="shared" si="45"/>
        <v>3</v>
      </c>
      <c r="K865" s="33"/>
      <c r="L865" s="687">
        <v>45570</v>
      </c>
      <c r="M865" s="34">
        <f t="shared" si="46"/>
        <v>0</v>
      </c>
      <c r="N865" s="37">
        <v>120</v>
      </c>
      <c r="O865" s="35">
        <v>0</v>
      </c>
      <c r="P865" s="39">
        <v>0</v>
      </c>
      <c r="Q865" s="47">
        <f t="shared" si="47"/>
        <v>120</v>
      </c>
      <c r="R865" s="41"/>
      <c r="S865" t="s">
        <v>1362</v>
      </c>
    </row>
    <row r="866" spans="2:19" ht="15.6" x14ac:dyDescent="0.3">
      <c r="B866" s="34">
        <f t="shared" si="42"/>
        <v>4014.3</v>
      </c>
      <c r="C866" s="35">
        <v>1953</v>
      </c>
      <c r="D866" s="34">
        <f t="shared" si="43"/>
        <v>4014.3</v>
      </c>
      <c r="E866" s="36">
        <v>45570</v>
      </c>
      <c r="F866" s="37">
        <v>4014.3</v>
      </c>
      <c r="G866" s="725">
        <v>45571</v>
      </c>
      <c r="H866" s="38">
        <f t="shared" si="44"/>
        <v>0</v>
      </c>
      <c r="I866" s="183">
        <f t="shared" si="45"/>
        <v>9</v>
      </c>
      <c r="K866" s="33"/>
      <c r="L866" s="687">
        <v>45571</v>
      </c>
      <c r="M866" s="34">
        <f t="shared" si="46"/>
        <v>0</v>
      </c>
      <c r="N866" s="37">
        <v>0</v>
      </c>
      <c r="O866" s="35">
        <v>0</v>
      </c>
      <c r="P866" s="39">
        <v>0</v>
      </c>
      <c r="Q866" s="47">
        <f t="shared" si="47"/>
        <v>0</v>
      </c>
      <c r="R866" s="41"/>
    </row>
    <row r="867" spans="2:19" ht="15.6" x14ac:dyDescent="0.3">
      <c r="B867" s="34">
        <f t="shared" si="42"/>
        <v>4014.3</v>
      </c>
      <c r="C867" s="35">
        <v>1962</v>
      </c>
      <c r="D867" s="34">
        <f t="shared" si="43"/>
        <v>4014.3</v>
      </c>
      <c r="E867" s="36">
        <v>45571</v>
      </c>
      <c r="F867" s="37">
        <v>4024.3</v>
      </c>
      <c r="G867" s="725">
        <v>45572</v>
      </c>
      <c r="H867" s="38">
        <f t="shared" si="44"/>
        <v>10</v>
      </c>
      <c r="I867" s="183">
        <f t="shared" si="45"/>
        <v>2</v>
      </c>
      <c r="K867" s="33"/>
      <c r="L867" s="687">
        <v>45572</v>
      </c>
      <c r="M867" s="34">
        <f t="shared" si="46"/>
        <v>0</v>
      </c>
      <c r="N867" s="37">
        <v>0</v>
      </c>
      <c r="O867" s="35">
        <v>0</v>
      </c>
      <c r="P867" s="39">
        <v>0</v>
      </c>
      <c r="Q867" s="47">
        <f t="shared" si="47"/>
        <v>0</v>
      </c>
      <c r="R867" s="41"/>
    </row>
    <row r="868" spans="2:19" ht="15.6" x14ac:dyDescent="0.3">
      <c r="B868" s="34">
        <f t="shared" si="42"/>
        <v>4024.3</v>
      </c>
      <c r="C868" s="35">
        <v>1964</v>
      </c>
      <c r="D868" s="34">
        <f t="shared" si="43"/>
        <v>4024.3</v>
      </c>
      <c r="E868" s="36">
        <v>45572</v>
      </c>
      <c r="F868" s="37">
        <v>4025.1</v>
      </c>
      <c r="G868" s="725">
        <v>45573</v>
      </c>
      <c r="H868" s="38">
        <f t="shared" si="44"/>
        <v>0.79999999999972715</v>
      </c>
      <c r="I868" s="183">
        <f t="shared" si="45"/>
        <v>0</v>
      </c>
      <c r="K868" s="33"/>
      <c r="L868" s="687">
        <v>45573</v>
      </c>
      <c r="M868" s="34">
        <f t="shared" si="46"/>
        <v>0</v>
      </c>
      <c r="N868" s="37">
        <v>0</v>
      </c>
      <c r="O868" s="35">
        <v>0</v>
      </c>
      <c r="P868" s="39">
        <v>0</v>
      </c>
      <c r="Q868" s="47">
        <f t="shared" si="47"/>
        <v>0</v>
      </c>
      <c r="R868" s="41"/>
    </row>
    <row r="869" spans="2:19" ht="15.6" x14ac:dyDescent="0.3">
      <c r="B869" s="34">
        <f t="shared" si="42"/>
        <v>4025.1</v>
      </c>
      <c r="C869" s="35">
        <v>1964</v>
      </c>
      <c r="D869" s="34">
        <f t="shared" si="43"/>
        <v>4025.1</v>
      </c>
      <c r="E869" s="36">
        <v>45573</v>
      </c>
      <c r="F869" s="37">
        <v>4025.1</v>
      </c>
      <c r="G869" s="725">
        <v>45574</v>
      </c>
      <c r="H869" s="38">
        <f t="shared" si="44"/>
        <v>0</v>
      </c>
      <c r="I869" s="183">
        <f t="shared" si="45"/>
        <v>0</v>
      </c>
      <c r="K869" s="33"/>
      <c r="L869" s="687">
        <v>45574</v>
      </c>
      <c r="M869" s="34">
        <f t="shared" si="46"/>
        <v>0</v>
      </c>
      <c r="N869" s="37">
        <v>0</v>
      </c>
      <c r="O869" s="35">
        <v>0</v>
      </c>
      <c r="P869" s="39">
        <v>0</v>
      </c>
      <c r="Q869" s="47">
        <f t="shared" si="47"/>
        <v>0</v>
      </c>
      <c r="R869" s="41"/>
    </row>
    <row r="870" spans="2:19" ht="15.6" x14ac:dyDescent="0.3">
      <c r="B870" s="34">
        <f t="shared" si="42"/>
        <v>4025.1</v>
      </c>
      <c r="C870" s="35">
        <v>1964</v>
      </c>
      <c r="D870" s="34">
        <f t="shared" si="43"/>
        <v>4025.1</v>
      </c>
      <c r="E870" s="36">
        <v>45574</v>
      </c>
      <c r="F870" s="37">
        <v>4025.1</v>
      </c>
      <c r="G870" s="725">
        <v>45575</v>
      </c>
      <c r="H870" s="38">
        <f t="shared" si="44"/>
        <v>0</v>
      </c>
      <c r="I870" s="183">
        <f t="shared" si="45"/>
        <v>0</v>
      </c>
      <c r="K870" s="33"/>
      <c r="L870" s="687">
        <v>45575</v>
      </c>
      <c r="M870" s="34">
        <f t="shared" si="46"/>
        <v>0</v>
      </c>
      <c r="N870" s="37">
        <v>0</v>
      </c>
      <c r="O870" s="35">
        <v>0</v>
      </c>
      <c r="P870" s="39">
        <v>0</v>
      </c>
      <c r="Q870" s="47">
        <f t="shared" si="47"/>
        <v>0</v>
      </c>
      <c r="R870" s="41"/>
    </row>
    <row r="871" spans="2:19" ht="15.6" x14ac:dyDescent="0.3">
      <c r="B871" s="34">
        <f t="shared" si="42"/>
        <v>4025.1</v>
      </c>
      <c r="C871" s="35">
        <v>1964</v>
      </c>
      <c r="D871" s="34">
        <f t="shared" si="43"/>
        <v>4025.1</v>
      </c>
      <c r="E871" s="36">
        <v>45575</v>
      </c>
      <c r="F871" s="37">
        <v>4025.1</v>
      </c>
      <c r="G871" s="725">
        <v>45576</v>
      </c>
      <c r="H871" s="38">
        <f t="shared" si="44"/>
        <v>0</v>
      </c>
      <c r="I871" s="183">
        <f t="shared" si="45"/>
        <v>1</v>
      </c>
      <c r="K871" s="33"/>
      <c r="L871" s="687">
        <v>45576</v>
      </c>
      <c r="M871" s="34">
        <f t="shared" si="46"/>
        <v>0</v>
      </c>
      <c r="N871" s="37">
        <v>0</v>
      </c>
      <c r="O871" s="35">
        <v>0</v>
      </c>
      <c r="P871" s="39">
        <v>0</v>
      </c>
      <c r="Q871" s="47">
        <f t="shared" si="47"/>
        <v>0</v>
      </c>
      <c r="R871" s="41"/>
    </row>
    <row r="872" spans="2:19" ht="15.6" x14ac:dyDescent="0.3">
      <c r="B872" s="34">
        <f t="shared" si="42"/>
        <v>4025.1</v>
      </c>
      <c r="C872" s="35">
        <v>1965</v>
      </c>
      <c r="D872" s="34">
        <f t="shared" si="43"/>
        <v>4025.1</v>
      </c>
      <c r="E872" s="36">
        <v>45576</v>
      </c>
      <c r="F872" s="37">
        <v>4025.4</v>
      </c>
      <c r="G872" s="725">
        <v>45577</v>
      </c>
      <c r="H872" s="38">
        <f t="shared" si="44"/>
        <v>0.3000000000001819</v>
      </c>
      <c r="I872" s="183">
        <f t="shared" si="45"/>
        <v>0</v>
      </c>
      <c r="K872" s="33"/>
      <c r="L872" s="687">
        <v>45577</v>
      </c>
      <c r="M872" s="34">
        <f t="shared" si="46"/>
        <v>0</v>
      </c>
      <c r="N872" s="37">
        <v>180</v>
      </c>
      <c r="O872" s="35">
        <v>0</v>
      </c>
      <c r="P872" s="39">
        <v>0</v>
      </c>
      <c r="Q872" s="47">
        <f t="shared" si="47"/>
        <v>180</v>
      </c>
      <c r="R872" s="41"/>
      <c r="S872" t="s">
        <v>1363</v>
      </c>
    </row>
    <row r="873" spans="2:19" ht="15.6" x14ac:dyDescent="0.3">
      <c r="B873" s="34">
        <f t="shared" si="42"/>
        <v>4025.4</v>
      </c>
      <c r="C873" s="35">
        <v>1965</v>
      </c>
      <c r="D873" s="34">
        <f t="shared" si="43"/>
        <v>4025.4</v>
      </c>
      <c r="E873" s="36">
        <v>45577</v>
      </c>
      <c r="F873" s="37">
        <v>4025.4</v>
      </c>
      <c r="G873" s="725">
        <v>45578</v>
      </c>
      <c r="H873" s="38">
        <f t="shared" si="44"/>
        <v>0</v>
      </c>
      <c r="I873" s="183">
        <f t="shared" si="45"/>
        <v>0</v>
      </c>
      <c r="K873" s="33"/>
      <c r="L873" s="687">
        <v>45578</v>
      </c>
      <c r="M873" s="34">
        <f t="shared" si="46"/>
        <v>0</v>
      </c>
      <c r="N873" s="37">
        <v>0</v>
      </c>
      <c r="O873" s="35">
        <v>0</v>
      </c>
      <c r="P873" s="39">
        <v>0</v>
      </c>
      <c r="Q873" s="47">
        <f t="shared" si="47"/>
        <v>0</v>
      </c>
      <c r="R873" s="41"/>
    </row>
    <row r="874" spans="2:19" ht="15.6" x14ac:dyDescent="0.3">
      <c r="B874" s="34">
        <f t="shared" si="42"/>
        <v>4025.4</v>
      </c>
      <c r="C874" s="35">
        <v>1965</v>
      </c>
      <c r="D874" s="34">
        <f t="shared" si="43"/>
        <v>4025.4</v>
      </c>
      <c r="E874" s="36">
        <v>45578</v>
      </c>
      <c r="F874" s="37">
        <v>4025.4</v>
      </c>
      <c r="G874" s="725">
        <v>45579</v>
      </c>
      <c r="H874" s="38">
        <f t="shared" si="44"/>
        <v>0</v>
      </c>
      <c r="I874" s="183">
        <f t="shared" si="45"/>
        <v>0</v>
      </c>
      <c r="K874" s="33"/>
      <c r="L874" s="687">
        <v>45579</v>
      </c>
      <c r="M874" s="34">
        <f t="shared" si="46"/>
        <v>0</v>
      </c>
      <c r="N874" s="37">
        <v>90</v>
      </c>
      <c r="O874" s="35">
        <v>0</v>
      </c>
      <c r="P874" s="39">
        <v>0</v>
      </c>
      <c r="Q874" s="47">
        <f t="shared" si="47"/>
        <v>90</v>
      </c>
      <c r="R874" s="41"/>
      <c r="S874" s="48" t="s">
        <v>1366</v>
      </c>
    </row>
    <row r="875" spans="2:19" ht="15.6" x14ac:dyDescent="0.3">
      <c r="B875" s="34">
        <f t="shared" si="42"/>
        <v>4025.4</v>
      </c>
      <c r="C875" s="35">
        <v>1965</v>
      </c>
      <c r="D875" s="34">
        <f t="shared" si="43"/>
        <v>4025.4</v>
      </c>
      <c r="E875" s="36">
        <v>45579</v>
      </c>
      <c r="F875" s="37">
        <v>4025.5</v>
      </c>
      <c r="G875" s="725">
        <v>45580</v>
      </c>
      <c r="H875" s="38">
        <f t="shared" si="44"/>
        <v>9.9999999999909051E-2</v>
      </c>
      <c r="I875" s="183">
        <f t="shared" si="45"/>
        <v>3</v>
      </c>
      <c r="K875" s="33"/>
      <c r="L875" s="687">
        <v>45580</v>
      </c>
      <c r="M875" s="34">
        <f t="shared" si="46"/>
        <v>0</v>
      </c>
      <c r="N875" s="37">
        <v>0</v>
      </c>
      <c r="O875" s="35">
        <v>0</v>
      </c>
      <c r="P875" s="39">
        <v>0</v>
      </c>
      <c r="Q875" s="47">
        <f t="shared" si="47"/>
        <v>0</v>
      </c>
      <c r="R875" s="41"/>
    </row>
    <row r="876" spans="2:19" ht="15.6" x14ac:dyDescent="0.3">
      <c r="B876" s="34">
        <f t="shared" si="42"/>
        <v>4025.5</v>
      </c>
      <c r="C876" s="35">
        <v>1968</v>
      </c>
      <c r="D876" s="34">
        <f t="shared" si="43"/>
        <v>4025.5</v>
      </c>
      <c r="E876" s="36">
        <v>45580</v>
      </c>
      <c r="F876" s="37">
        <v>4025.5</v>
      </c>
      <c r="G876" s="725">
        <v>45581</v>
      </c>
      <c r="H876" s="38">
        <f t="shared" si="44"/>
        <v>0</v>
      </c>
      <c r="I876" s="183">
        <f t="shared" si="45"/>
        <v>1</v>
      </c>
      <c r="K876" s="33"/>
      <c r="L876" s="687">
        <v>45581</v>
      </c>
      <c r="M876" s="34">
        <f t="shared" si="46"/>
        <v>0</v>
      </c>
      <c r="N876" s="37">
        <v>0</v>
      </c>
      <c r="O876" s="35">
        <v>0</v>
      </c>
      <c r="P876" s="39">
        <v>0</v>
      </c>
      <c r="Q876" s="47">
        <f t="shared" si="47"/>
        <v>0</v>
      </c>
      <c r="R876" s="41"/>
    </row>
    <row r="877" spans="2:19" ht="15.6" x14ac:dyDescent="0.3">
      <c r="B877" s="34">
        <f t="shared" si="42"/>
        <v>4025.5</v>
      </c>
      <c r="C877" s="35">
        <v>1969</v>
      </c>
      <c r="D877" s="34">
        <f t="shared" si="43"/>
        <v>4025.5</v>
      </c>
      <c r="E877" s="36">
        <v>45581</v>
      </c>
      <c r="F877" s="37">
        <v>4026.7</v>
      </c>
      <c r="G877" s="725">
        <v>45582</v>
      </c>
      <c r="H877" s="38">
        <f t="shared" si="44"/>
        <v>1.1999999999998181</v>
      </c>
      <c r="I877" s="183">
        <f t="shared" si="45"/>
        <v>2</v>
      </c>
      <c r="K877" s="33"/>
      <c r="L877" s="687">
        <v>45582</v>
      </c>
      <c r="M877" s="34">
        <f t="shared" si="46"/>
        <v>0</v>
      </c>
      <c r="N877" s="37">
        <v>120</v>
      </c>
      <c r="O877" s="35">
        <v>0</v>
      </c>
      <c r="P877" s="39">
        <v>0</v>
      </c>
      <c r="Q877" s="47">
        <f t="shared" si="47"/>
        <v>120</v>
      </c>
      <c r="R877" s="41"/>
    </row>
    <row r="878" spans="2:19" ht="15.6" x14ac:dyDescent="0.3">
      <c r="B878" s="34">
        <f t="shared" si="42"/>
        <v>4026.7</v>
      </c>
      <c r="C878" s="35">
        <v>1971</v>
      </c>
      <c r="D878" s="34">
        <f t="shared" si="43"/>
        <v>4026.7</v>
      </c>
      <c r="E878" s="36">
        <v>45582</v>
      </c>
      <c r="F878" s="37">
        <v>4029.2</v>
      </c>
      <c r="G878" s="725">
        <v>45583</v>
      </c>
      <c r="H878" s="38">
        <f t="shared" si="44"/>
        <v>2.5</v>
      </c>
      <c r="I878" s="183">
        <f t="shared" si="45"/>
        <v>0</v>
      </c>
      <c r="K878" s="33"/>
      <c r="L878" s="687">
        <v>45583</v>
      </c>
      <c r="M878" s="34">
        <f t="shared" si="46"/>
        <v>0</v>
      </c>
      <c r="N878" s="37">
        <v>0</v>
      </c>
      <c r="O878" s="35">
        <v>0</v>
      </c>
      <c r="P878" s="39">
        <v>0</v>
      </c>
      <c r="Q878" s="47">
        <f t="shared" si="47"/>
        <v>0</v>
      </c>
      <c r="R878" s="41"/>
    </row>
    <row r="879" spans="2:19" ht="15.6" x14ac:dyDescent="0.3">
      <c r="B879" s="34">
        <f t="shared" si="42"/>
        <v>4029.2</v>
      </c>
      <c r="C879" s="35">
        <v>1971</v>
      </c>
      <c r="D879" s="34">
        <f t="shared" si="43"/>
        <v>4029.2</v>
      </c>
      <c r="E879" s="36">
        <v>45583</v>
      </c>
      <c r="F879" s="37">
        <v>4029.2</v>
      </c>
      <c r="G879" s="725">
        <v>45584</v>
      </c>
      <c r="H879" s="38">
        <f t="shared" si="44"/>
        <v>0</v>
      </c>
      <c r="I879" s="183">
        <f t="shared" si="45"/>
        <v>1</v>
      </c>
      <c r="K879" s="33"/>
      <c r="L879" s="687">
        <v>45584</v>
      </c>
      <c r="M879" s="34">
        <f t="shared" si="46"/>
        <v>0</v>
      </c>
      <c r="N879" s="37">
        <v>0</v>
      </c>
      <c r="O879" s="35">
        <v>0</v>
      </c>
      <c r="P879" s="39">
        <v>0</v>
      </c>
      <c r="Q879" s="47">
        <f t="shared" si="47"/>
        <v>0</v>
      </c>
      <c r="R879" s="41"/>
    </row>
    <row r="880" spans="2:19" ht="15.6" x14ac:dyDescent="0.3">
      <c r="B880" s="34">
        <f t="shared" si="42"/>
        <v>4029.2</v>
      </c>
      <c r="C880" s="35">
        <v>1972</v>
      </c>
      <c r="D880" s="34">
        <f t="shared" si="43"/>
        <v>4029.2</v>
      </c>
      <c r="E880" s="36">
        <v>45584</v>
      </c>
      <c r="F880" s="37">
        <v>4040.2</v>
      </c>
      <c r="G880" s="725">
        <v>45585</v>
      </c>
      <c r="H880" s="38">
        <f t="shared" si="44"/>
        <v>11</v>
      </c>
      <c r="I880" s="183">
        <f t="shared" si="45"/>
        <v>1</v>
      </c>
      <c r="K880" s="33"/>
      <c r="L880" s="687">
        <v>45585</v>
      </c>
      <c r="M880" s="34">
        <f t="shared" si="46"/>
        <v>0</v>
      </c>
      <c r="N880" s="37">
        <v>0</v>
      </c>
      <c r="O880" s="35">
        <v>0</v>
      </c>
      <c r="P880" s="39">
        <v>0</v>
      </c>
      <c r="Q880" s="47">
        <f t="shared" si="47"/>
        <v>0</v>
      </c>
      <c r="R880" s="41"/>
    </row>
    <row r="881" spans="2:18" ht="15.6" x14ac:dyDescent="0.3">
      <c r="B881" s="34">
        <f t="shared" si="42"/>
        <v>4040.2</v>
      </c>
      <c r="C881" s="35">
        <v>1973</v>
      </c>
      <c r="D881" s="34">
        <f t="shared" si="43"/>
        <v>4040.2</v>
      </c>
      <c r="E881" s="36">
        <v>45585</v>
      </c>
      <c r="F881" s="37">
        <v>4045.6</v>
      </c>
      <c r="G881" s="725">
        <v>45586</v>
      </c>
      <c r="H881" s="38">
        <f t="shared" si="44"/>
        <v>5.4000000000000909</v>
      </c>
      <c r="I881" s="183">
        <f t="shared" si="45"/>
        <v>0</v>
      </c>
      <c r="K881" s="33"/>
      <c r="L881" s="687">
        <v>45586</v>
      </c>
      <c r="M881" s="34">
        <f t="shared" si="46"/>
        <v>0</v>
      </c>
      <c r="N881" s="37">
        <v>0</v>
      </c>
      <c r="O881" s="35">
        <v>0</v>
      </c>
      <c r="P881" s="39">
        <v>0</v>
      </c>
      <c r="Q881" s="47">
        <f t="shared" si="47"/>
        <v>0</v>
      </c>
      <c r="R881" s="41"/>
    </row>
    <row r="882" spans="2:18" ht="15.6" x14ac:dyDescent="0.3">
      <c r="B882" s="34">
        <f t="shared" si="42"/>
        <v>4045.6</v>
      </c>
      <c r="C882" s="35">
        <v>1973</v>
      </c>
      <c r="D882" s="34">
        <f t="shared" si="43"/>
        <v>4045.6</v>
      </c>
      <c r="E882" s="36">
        <v>45586</v>
      </c>
      <c r="F882" s="37">
        <v>4045.6</v>
      </c>
      <c r="G882" s="725">
        <v>45587</v>
      </c>
      <c r="H882" s="38">
        <f t="shared" si="44"/>
        <v>0</v>
      </c>
      <c r="I882" s="183">
        <f t="shared" si="45"/>
        <v>0</v>
      </c>
      <c r="K882" s="33"/>
      <c r="L882" s="687">
        <v>45587</v>
      </c>
      <c r="M882" s="34">
        <f t="shared" si="46"/>
        <v>0</v>
      </c>
      <c r="N882" s="37">
        <v>0</v>
      </c>
      <c r="O882" s="35">
        <v>0</v>
      </c>
      <c r="P882" s="39">
        <v>0</v>
      </c>
      <c r="Q882" s="47">
        <f t="shared" si="47"/>
        <v>0</v>
      </c>
      <c r="R882" s="41"/>
    </row>
    <row r="883" spans="2:18" ht="15.6" x14ac:dyDescent="0.3">
      <c r="B883" s="34">
        <f t="shared" si="42"/>
        <v>4045.6</v>
      </c>
      <c r="C883" s="35">
        <v>1973</v>
      </c>
      <c r="D883" s="34">
        <f t="shared" si="43"/>
        <v>4045.6</v>
      </c>
      <c r="E883" s="36">
        <v>45587</v>
      </c>
      <c r="F883" s="37">
        <v>4045.6</v>
      </c>
      <c r="G883" s="725">
        <v>45588</v>
      </c>
      <c r="H883" s="38">
        <f t="shared" si="44"/>
        <v>0</v>
      </c>
      <c r="I883" s="183">
        <f t="shared" si="45"/>
        <v>0</v>
      </c>
      <c r="K883" s="33"/>
      <c r="L883" s="687">
        <v>45588</v>
      </c>
      <c r="M883" s="34">
        <f t="shared" si="46"/>
        <v>0</v>
      </c>
      <c r="N883" s="37">
        <v>0</v>
      </c>
      <c r="O883" s="35">
        <v>0</v>
      </c>
      <c r="P883" s="39">
        <v>0</v>
      </c>
      <c r="Q883" s="47">
        <f t="shared" si="47"/>
        <v>0</v>
      </c>
      <c r="R883" s="41"/>
    </row>
    <row r="884" spans="2:18" ht="15.6" x14ac:dyDescent="0.3">
      <c r="B884" s="34">
        <f t="shared" si="42"/>
        <v>4045.6</v>
      </c>
      <c r="C884" s="35">
        <v>1973</v>
      </c>
      <c r="D884" s="34">
        <f t="shared" si="43"/>
        <v>4045.6</v>
      </c>
      <c r="E884" s="36">
        <v>45588</v>
      </c>
      <c r="F884" s="37">
        <v>4045.6</v>
      </c>
      <c r="G884" s="725">
        <v>45589</v>
      </c>
      <c r="H884" s="38">
        <f t="shared" si="44"/>
        <v>0</v>
      </c>
      <c r="I884" s="183">
        <f t="shared" si="45"/>
        <v>0</v>
      </c>
      <c r="K884" s="33"/>
      <c r="L884" s="687">
        <v>45589</v>
      </c>
      <c r="M884" s="34">
        <f t="shared" si="46"/>
        <v>0</v>
      </c>
      <c r="N884" s="37">
        <v>0</v>
      </c>
      <c r="O884" s="35">
        <v>0</v>
      </c>
      <c r="P884" s="39">
        <v>0</v>
      </c>
      <c r="Q884" s="47">
        <f t="shared" si="47"/>
        <v>0</v>
      </c>
      <c r="R884" s="41"/>
    </row>
    <row r="885" spans="2:18" ht="15.6" x14ac:dyDescent="0.3">
      <c r="B885" s="34">
        <f t="shared" si="42"/>
        <v>4045.6</v>
      </c>
      <c r="C885" s="35">
        <v>1973</v>
      </c>
      <c r="D885" s="34">
        <f t="shared" si="43"/>
        <v>4045.6</v>
      </c>
      <c r="E885" s="36">
        <v>45589</v>
      </c>
      <c r="F885" s="37">
        <v>4045.6</v>
      </c>
      <c r="G885" s="725">
        <v>45590</v>
      </c>
      <c r="H885" s="38">
        <f t="shared" si="44"/>
        <v>0</v>
      </c>
      <c r="I885" s="183">
        <f t="shared" si="45"/>
        <v>3</v>
      </c>
      <c r="K885" s="33"/>
      <c r="L885" s="687">
        <v>45590</v>
      </c>
      <c r="M885" s="34">
        <f t="shared" si="46"/>
        <v>0</v>
      </c>
      <c r="N885" s="37">
        <v>120</v>
      </c>
      <c r="O885" s="35">
        <v>0</v>
      </c>
      <c r="P885" s="39">
        <v>0</v>
      </c>
      <c r="Q885" s="47">
        <f t="shared" si="47"/>
        <v>120</v>
      </c>
      <c r="R885" s="41"/>
    </row>
    <row r="886" spans="2:18" ht="15.6" x14ac:dyDescent="0.3">
      <c r="B886" s="34">
        <f t="shared" si="42"/>
        <v>4045.6</v>
      </c>
      <c r="C886" s="35">
        <v>1976</v>
      </c>
      <c r="D886" s="34">
        <f t="shared" si="43"/>
        <v>4045.6</v>
      </c>
      <c r="E886" s="36">
        <v>45590</v>
      </c>
      <c r="F886" s="37">
        <v>4045.7</v>
      </c>
      <c r="G886" s="725">
        <v>45591</v>
      </c>
      <c r="H886" s="38">
        <f t="shared" si="44"/>
        <v>9.9999999999909051E-2</v>
      </c>
      <c r="I886" s="183">
        <f t="shared" si="45"/>
        <v>2</v>
      </c>
      <c r="K886" s="33"/>
      <c r="L886" s="687">
        <v>45591</v>
      </c>
      <c r="M886" s="34">
        <f t="shared" si="46"/>
        <v>0</v>
      </c>
      <c r="N886" s="37">
        <v>0</v>
      </c>
      <c r="O886" s="35">
        <v>0</v>
      </c>
      <c r="P886" s="39">
        <v>0</v>
      </c>
      <c r="Q886" s="47">
        <f t="shared" si="47"/>
        <v>0</v>
      </c>
      <c r="R886" s="41"/>
    </row>
    <row r="887" spans="2:18" ht="15.6" x14ac:dyDescent="0.3">
      <c r="B887" s="34">
        <f t="shared" si="42"/>
        <v>4045.7</v>
      </c>
      <c r="C887" s="35">
        <v>1978</v>
      </c>
      <c r="D887" s="34">
        <f t="shared" si="43"/>
        <v>4045.7</v>
      </c>
      <c r="E887" s="36">
        <v>45591</v>
      </c>
      <c r="F887" s="37">
        <v>4045.7</v>
      </c>
      <c r="G887" s="725">
        <v>45592</v>
      </c>
      <c r="H887" s="38">
        <f t="shared" si="44"/>
        <v>0</v>
      </c>
      <c r="I887" s="183">
        <f t="shared" si="45"/>
        <v>3</v>
      </c>
      <c r="K887" s="33"/>
      <c r="L887" s="687">
        <v>45592</v>
      </c>
      <c r="M887" s="34">
        <f t="shared" si="46"/>
        <v>0</v>
      </c>
      <c r="N887" s="37">
        <v>0</v>
      </c>
      <c r="O887" s="35">
        <v>0</v>
      </c>
      <c r="P887" s="39">
        <v>0</v>
      </c>
      <c r="Q887" s="47">
        <f t="shared" si="47"/>
        <v>0</v>
      </c>
      <c r="R887" s="41"/>
    </row>
    <row r="888" spans="2:18" ht="15.6" x14ac:dyDescent="0.3">
      <c r="B888" s="34">
        <f t="shared" si="42"/>
        <v>4045.7</v>
      </c>
      <c r="C888" s="35">
        <v>1981</v>
      </c>
      <c r="D888" s="34">
        <f t="shared" si="43"/>
        <v>4045.7</v>
      </c>
      <c r="E888" s="36">
        <v>45592</v>
      </c>
      <c r="F888" s="37">
        <v>4045.7</v>
      </c>
      <c r="G888" s="725">
        <v>45593</v>
      </c>
      <c r="H888" s="38">
        <f t="shared" si="44"/>
        <v>0</v>
      </c>
      <c r="I888" s="183">
        <f t="shared" si="45"/>
        <v>0</v>
      </c>
      <c r="K888" s="33"/>
      <c r="L888" s="687">
        <v>45593</v>
      </c>
      <c r="M888" s="34">
        <f t="shared" si="46"/>
        <v>0</v>
      </c>
      <c r="N888" s="37">
        <v>0</v>
      </c>
      <c r="O888" s="35">
        <v>0</v>
      </c>
      <c r="P888" s="39">
        <v>0</v>
      </c>
      <c r="Q888" s="47">
        <f t="shared" si="47"/>
        <v>0</v>
      </c>
      <c r="R888" s="41"/>
    </row>
    <row r="889" spans="2:18" ht="15.6" x14ac:dyDescent="0.3">
      <c r="B889" s="34">
        <f t="shared" si="42"/>
        <v>4045.7</v>
      </c>
      <c r="C889" s="35">
        <v>1981</v>
      </c>
      <c r="D889" s="34">
        <f t="shared" si="43"/>
        <v>4045.7</v>
      </c>
      <c r="E889" s="36">
        <v>45593</v>
      </c>
      <c r="F889" s="37">
        <v>4045.7</v>
      </c>
      <c r="G889" s="725">
        <v>45594</v>
      </c>
      <c r="H889" s="38">
        <f t="shared" si="44"/>
        <v>0</v>
      </c>
      <c r="I889" s="183">
        <f t="shared" si="45"/>
        <v>0</v>
      </c>
      <c r="K889" s="33"/>
      <c r="L889" s="687">
        <v>45594</v>
      </c>
      <c r="M889" s="34">
        <f t="shared" si="46"/>
        <v>0</v>
      </c>
      <c r="N889" s="37">
        <v>0</v>
      </c>
      <c r="O889" s="35">
        <v>0</v>
      </c>
      <c r="P889" s="39">
        <v>0</v>
      </c>
      <c r="Q889" s="47">
        <f t="shared" si="47"/>
        <v>0</v>
      </c>
      <c r="R889" s="41"/>
    </row>
    <row r="890" spans="2:18" ht="15.6" x14ac:dyDescent="0.3">
      <c r="B890" s="34">
        <f t="shared" si="42"/>
        <v>4045.7</v>
      </c>
      <c r="C890" s="35">
        <v>1981</v>
      </c>
      <c r="D890" s="34">
        <f t="shared" si="43"/>
        <v>4045.7</v>
      </c>
      <c r="E890" s="36">
        <v>45594</v>
      </c>
      <c r="F890" s="37">
        <v>4045.7</v>
      </c>
      <c r="G890" s="725">
        <v>45595</v>
      </c>
      <c r="H890" s="38">
        <f t="shared" si="44"/>
        <v>0</v>
      </c>
      <c r="I890" s="183">
        <f t="shared" si="45"/>
        <v>0</v>
      </c>
      <c r="K890" s="33"/>
      <c r="L890" s="687">
        <v>45595</v>
      </c>
      <c r="M890" s="34">
        <f t="shared" si="46"/>
        <v>0</v>
      </c>
      <c r="N890" s="37">
        <v>0</v>
      </c>
      <c r="O890" s="35">
        <v>0</v>
      </c>
      <c r="P890" s="39">
        <v>0</v>
      </c>
      <c r="Q890" s="47">
        <f t="shared" si="47"/>
        <v>0</v>
      </c>
      <c r="R890" s="41"/>
    </row>
    <row r="891" spans="2:18" ht="15.6" x14ac:dyDescent="0.3">
      <c r="B891" s="34">
        <f t="shared" si="42"/>
        <v>4045.7</v>
      </c>
      <c r="C891" s="35">
        <v>1981</v>
      </c>
      <c r="D891" s="34">
        <f t="shared" si="43"/>
        <v>4045.7</v>
      </c>
      <c r="E891" s="36">
        <v>45595</v>
      </c>
      <c r="F891" s="37">
        <v>4045.7</v>
      </c>
      <c r="G891" s="725">
        <v>45596</v>
      </c>
      <c r="H891" s="38">
        <f t="shared" si="44"/>
        <v>0</v>
      </c>
      <c r="I891" s="183">
        <f t="shared" si="45"/>
        <v>0</v>
      </c>
      <c r="K891" s="33"/>
      <c r="L891" s="687">
        <v>45596</v>
      </c>
      <c r="M891" s="34">
        <f t="shared" si="46"/>
        <v>0</v>
      </c>
      <c r="N891" s="37">
        <v>0</v>
      </c>
      <c r="O891" s="35">
        <v>0</v>
      </c>
      <c r="P891" s="39">
        <v>0</v>
      </c>
      <c r="Q891" s="47">
        <f t="shared" si="47"/>
        <v>0</v>
      </c>
      <c r="R891" s="41"/>
    </row>
    <row r="892" spans="2:18" ht="15.6" x14ac:dyDescent="0.3">
      <c r="B892" s="34">
        <f t="shared" si="42"/>
        <v>4045.7</v>
      </c>
      <c r="C892" s="35">
        <v>1981</v>
      </c>
      <c r="D892" s="34">
        <f t="shared" si="43"/>
        <v>4045.7</v>
      </c>
      <c r="E892" s="36">
        <v>45596</v>
      </c>
      <c r="F892" s="37">
        <v>4045.7</v>
      </c>
      <c r="G892" s="725">
        <v>45597</v>
      </c>
      <c r="H892" s="38">
        <f t="shared" si="44"/>
        <v>0</v>
      </c>
      <c r="I892" s="183">
        <f t="shared" si="45"/>
        <v>0</v>
      </c>
      <c r="K892" s="33"/>
      <c r="L892" s="687">
        <v>45597</v>
      </c>
      <c r="M892" s="34">
        <f t="shared" si="46"/>
        <v>0</v>
      </c>
      <c r="N892" s="37">
        <v>0</v>
      </c>
      <c r="O892" s="35">
        <v>0</v>
      </c>
      <c r="P892" s="39">
        <v>0</v>
      </c>
      <c r="Q892" s="47">
        <f t="shared" si="47"/>
        <v>0</v>
      </c>
      <c r="R892" s="41"/>
    </row>
    <row r="893" spans="2:18" ht="15.6" x14ac:dyDescent="0.3">
      <c r="B893" s="34">
        <f t="shared" si="42"/>
        <v>4045.7</v>
      </c>
      <c r="C893" s="35">
        <v>1981</v>
      </c>
      <c r="D893" s="34">
        <f t="shared" si="43"/>
        <v>4045.7</v>
      </c>
      <c r="E893" s="36">
        <v>45597</v>
      </c>
      <c r="F893" s="37">
        <v>4045.7</v>
      </c>
      <c r="G893" s="725">
        <v>45598</v>
      </c>
      <c r="H893" s="38">
        <f t="shared" si="44"/>
        <v>0</v>
      </c>
      <c r="I893" s="183">
        <f t="shared" si="45"/>
        <v>0</v>
      </c>
      <c r="K893" s="33"/>
      <c r="L893" s="687">
        <v>45598</v>
      </c>
      <c r="M893" s="34">
        <f t="shared" si="46"/>
        <v>0</v>
      </c>
      <c r="N893" s="37">
        <v>0</v>
      </c>
      <c r="O893" s="35">
        <v>0</v>
      </c>
      <c r="P893" s="39">
        <v>0</v>
      </c>
      <c r="Q893" s="47">
        <f t="shared" si="47"/>
        <v>0</v>
      </c>
      <c r="R893" s="41"/>
    </row>
    <row r="894" spans="2:18" ht="15.6" x14ac:dyDescent="0.3">
      <c r="B894" s="34">
        <f t="shared" si="42"/>
        <v>4045.7</v>
      </c>
      <c r="C894" s="35">
        <v>1981</v>
      </c>
      <c r="D894" s="34">
        <f t="shared" si="43"/>
        <v>4045.7</v>
      </c>
      <c r="E894" s="36">
        <v>45598</v>
      </c>
      <c r="F894" s="37">
        <v>4045.7</v>
      </c>
      <c r="G894" s="725">
        <v>45599</v>
      </c>
      <c r="H894" s="38">
        <f t="shared" si="44"/>
        <v>0</v>
      </c>
      <c r="I894" s="183">
        <f t="shared" si="45"/>
        <v>0</v>
      </c>
      <c r="K894" s="33"/>
      <c r="L894" s="687">
        <v>45599</v>
      </c>
      <c r="M894" s="34">
        <f t="shared" si="46"/>
        <v>0</v>
      </c>
      <c r="N894" s="37">
        <v>0</v>
      </c>
      <c r="O894" s="35">
        <v>0</v>
      </c>
      <c r="P894" s="39">
        <v>0</v>
      </c>
      <c r="Q894" s="47">
        <f t="shared" si="47"/>
        <v>0</v>
      </c>
      <c r="R894" s="41"/>
    </row>
    <row r="895" spans="2:18" ht="15.6" x14ac:dyDescent="0.3">
      <c r="B895" s="34">
        <f t="shared" si="42"/>
        <v>4045.7</v>
      </c>
      <c r="C895" s="35">
        <v>1981</v>
      </c>
      <c r="D895" s="34">
        <f t="shared" si="43"/>
        <v>4045.7</v>
      </c>
      <c r="E895" s="36">
        <v>45599</v>
      </c>
      <c r="F895" s="37">
        <v>4045.7</v>
      </c>
      <c r="G895" s="725">
        <v>45600</v>
      </c>
      <c r="H895" s="38">
        <f t="shared" si="44"/>
        <v>0</v>
      </c>
      <c r="I895" s="183">
        <f t="shared" si="45"/>
        <v>0</v>
      </c>
      <c r="K895" s="33"/>
      <c r="L895" s="687">
        <v>45600</v>
      </c>
      <c r="M895" s="34">
        <f t="shared" si="46"/>
        <v>0</v>
      </c>
      <c r="N895" s="37">
        <v>0</v>
      </c>
      <c r="O895" s="35">
        <v>0</v>
      </c>
      <c r="P895" s="39">
        <v>0</v>
      </c>
      <c r="Q895" s="47">
        <f t="shared" si="47"/>
        <v>0</v>
      </c>
      <c r="R895" s="41"/>
    </row>
    <row r="896" spans="2:18" ht="15.6" x14ac:dyDescent="0.3">
      <c r="B896" s="34">
        <f t="shared" si="42"/>
        <v>4045.7</v>
      </c>
      <c r="C896" s="35">
        <v>1981</v>
      </c>
      <c r="D896" s="34">
        <f t="shared" si="43"/>
        <v>4045.7</v>
      </c>
      <c r="E896" s="36">
        <v>45600</v>
      </c>
      <c r="F896" s="37">
        <v>4045.7</v>
      </c>
      <c r="G896" s="725">
        <v>45601</v>
      </c>
      <c r="H896" s="38">
        <f t="shared" si="44"/>
        <v>0</v>
      </c>
      <c r="I896" s="183">
        <f t="shared" si="45"/>
        <v>0</v>
      </c>
      <c r="K896" s="33"/>
      <c r="L896" s="687">
        <v>45601</v>
      </c>
      <c r="M896" s="34">
        <f t="shared" si="46"/>
        <v>0</v>
      </c>
      <c r="N896" s="37">
        <v>0</v>
      </c>
      <c r="O896" s="35">
        <v>0</v>
      </c>
      <c r="P896" s="39">
        <v>0</v>
      </c>
      <c r="Q896" s="47">
        <f t="shared" si="47"/>
        <v>0</v>
      </c>
      <c r="R896" s="41"/>
    </row>
    <row r="897" spans="2:18" ht="15.6" x14ac:dyDescent="0.3">
      <c r="B897" s="34">
        <f t="shared" si="42"/>
        <v>4045.7</v>
      </c>
      <c r="C897" s="35">
        <v>1981</v>
      </c>
      <c r="D897" s="34">
        <f t="shared" si="43"/>
        <v>4045.7</v>
      </c>
      <c r="E897" s="36">
        <v>45601</v>
      </c>
      <c r="F897" s="37">
        <v>4045.7</v>
      </c>
      <c r="G897" s="725">
        <v>45602</v>
      </c>
      <c r="H897" s="38">
        <f t="shared" si="44"/>
        <v>0</v>
      </c>
      <c r="I897" s="183">
        <f t="shared" si="45"/>
        <v>3</v>
      </c>
      <c r="K897" s="33"/>
      <c r="L897" s="687">
        <v>45602</v>
      </c>
      <c r="M897" s="34">
        <f t="shared" si="46"/>
        <v>0</v>
      </c>
      <c r="N897" s="37">
        <v>0</v>
      </c>
      <c r="O897" s="35">
        <v>0</v>
      </c>
      <c r="P897" s="39">
        <v>0</v>
      </c>
      <c r="Q897" s="47">
        <f t="shared" si="47"/>
        <v>0</v>
      </c>
      <c r="R897" s="41"/>
    </row>
    <row r="898" spans="2:18" ht="15.6" x14ac:dyDescent="0.3">
      <c r="B898" s="34">
        <f t="shared" si="42"/>
        <v>4045.7</v>
      </c>
      <c r="C898" s="35">
        <v>1984</v>
      </c>
      <c r="D898" s="34">
        <f t="shared" si="43"/>
        <v>4045.7</v>
      </c>
      <c r="E898" s="36">
        <v>45602</v>
      </c>
      <c r="F898" s="37">
        <v>4045.7</v>
      </c>
      <c r="G898" s="725">
        <v>45603</v>
      </c>
      <c r="H898" s="38">
        <f t="shared" si="44"/>
        <v>0</v>
      </c>
      <c r="I898" s="183">
        <f t="shared" si="45"/>
        <v>1</v>
      </c>
      <c r="K898" s="33"/>
      <c r="L898" s="687">
        <v>45603</v>
      </c>
      <c r="M898" s="34">
        <f t="shared" si="46"/>
        <v>0</v>
      </c>
      <c r="N898" s="37">
        <v>0</v>
      </c>
      <c r="O898" s="35">
        <v>0</v>
      </c>
      <c r="P898" s="39">
        <v>0</v>
      </c>
      <c r="Q898" s="47">
        <f t="shared" si="47"/>
        <v>0</v>
      </c>
      <c r="R898" s="41"/>
    </row>
    <row r="899" spans="2:18" ht="15.6" x14ac:dyDescent="0.3">
      <c r="B899" s="34">
        <f t="shared" si="42"/>
        <v>4045.7</v>
      </c>
      <c r="C899" s="35">
        <v>1985</v>
      </c>
      <c r="D899" s="34">
        <f t="shared" si="43"/>
        <v>4045.7</v>
      </c>
      <c r="E899" s="36">
        <v>45603</v>
      </c>
      <c r="F899" s="37">
        <v>4045.7</v>
      </c>
      <c r="G899" s="725">
        <v>45604</v>
      </c>
      <c r="H899" s="38">
        <f t="shared" si="44"/>
        <v>0</v>
      </c>
      <c r="I899" s="183">
        <f t="shared" si="45"/>
        <v>0</v>
      </c>
      <c r="K899" s="33"/>
      <c r="L899" s="687">
        <v>45604</v>
      </c>
      <c r="M899" s="34">
        <f t="shared" si="46"/>
        <v>0</v>
      </c>
      <c r="N899" s="37">
        <v>0</v>
      </c>
      <c r="O899" s="35">
        <v>0</v>
      </c>
      <c r="P899" s="39">
        <v>0</v>
      </c>
      <c r="Q899" s="47">
        <f t="shared" si="47"/>
        <v>0</v>
      </c>
      <c r="R899" s="41"/>
    </row>
    <row r="900" spans="2:18" ht="15.6" x14ac:dyDescent="0.3">
      <c r="B900" s="34">
        <f t="shared" si="42"/>
        <v>4045.7</v>
      </c>
      <c r="C900" s="35">
        <v>1985</v>
      </c>
      <c r="D900" s="34">
        <f t="shared" si="43"/>
        <v>4045.7</v>
      </c>
      <c r="E900" s="36">
        <v>45604</v>
      </c>
      <c r="F900" s="37">
        <v>4045.7</v>
      </c>
      <c r="G900" s="725">
        <v>45605</v>
      </c>
      <c r="H900" s="38">
        <f t="shared" si="44"/>
        <v>0</v>
      </c>
      <c r="I900" s="183">
        <f t="shared" si="45"/>
        <v>0</v>
      </c>
      <c r="K900" s="33"/>
      <c r="L900" s="687">
        <v>45605</v>
      </c>
      <c r="M900" s="34">
        <f t="shared" si="46"/>
        <v>0</v>
      </c>
      <c r="N900" s="37">
        <v>0</v>
      </c>
      <c r="O900" s="35">
        <v>0</v>
      </c>
      <c r="P900" s="39">
        <v>0</v>
      </c>
      <c r="Q900" s="47">
        <f t="shared" si="47"/>
        <v>0</v>
      </c>
      <c r="R900" s="41"/>
    </row>
    <row r="901" spans="2:18" ht="15.6" x14ac:dyDescent="0.3">
      <c r="B901" s="34">
        <f t="shared" si="42"/>
        <v>4045.7</v>
      </c>
      <c r="C901" s="35">
        <v>1985</v>
      </c>
      <c r="D901" s="34">
        <f t="shared" si="43"/>
        <v>4045.7</v>
      </c>
      <c r="E901" s="36">
        <v>45605</v>
      </c>
      <c r="F901" s="37">
        <v>4045.7</v>
      </c>
      <c r="G901" s="725">
        <v>45606</v>
      </c>
      <c r="H901" s="38">
        <f t="shared" si="44"/>
        <v>0</v>
      </c>
      <c r="I901" s="183">
        <f t="shared" si="45"/>
        <v>0</v>
      </c>
      <c r="K901" s="33"/>
      <c r="L901" s="687">
        <v>45606</v>
      </c>
      <c r="M901" s="34">
        <f t="shared" si="46"/>
        <v>0</v>
      </c>
      <c r="N901" s="37">
        <v>0</v>
      </c>
      <c r="O901" s="35">
        <v>0</v>
      </c>
      <c r="P901" s="39">
        <v>0</v>
      </c>
      <c r="Q901" s="47">
        <f t="shared" si="47"/>
        <v>0</v>
      </c>
      <c r="R901" s="41"/>
    </row>
    <row r="902" spans="2:18" ht="15.6" x14ac:dyDescent="0.3">
      <c r="B902" s="34">
        <f t="shared" si="42"/>
        <v>4045.7</v>
      </c>
      <c r="C902" s="35">
        <v>1985</v>
      </c>
      <c r="D902" s="34">
        <f t="shared" si="43"/>
        <v>4045.7</v>
      </c>
      <c r="E902" s="36">
        <v>45606</v>
      </c>
      <c r="F902" s="37">
        <v>4045.7</v>
      </c>
      <c r="G902" s="725">
        <v>45607</v>
      </c>
      <c r="H902" s="38">
        <f t="shared" si="44"/>
        <v>0</v>
      </c>
      <c r="I902" s="183">
        <f t="shared" si="45"/>
        <v>12</v>
      </c>
      <c r="K902" s="33"/>
      <c r="L902" s="687">
        <v>45607</v>
      </c>
      <c r="M902" s="34">
        <f t="shared" si="46"/>
        <v>0</v>
      </c>
      <c r="N902" s="37">
        <v>0</v>
      </c>
      <c r="O902" s="35">
        <v>0</v>
      </c>
      <c r="P902" s="39">
        <v>0</v>
      </c>
      <c r="Q902" s="47">
        <f t="shared" si="47"/>
        <v>0</v>
      </c>
      <c r="R902" s="41"/>
    </row>
    <row r="903" spans="2:18" ht="15.6" x14ac:dyDescent="0.3">
      <c r="B903" s="34">
        <f t="shared" si="42"/>
        <v>4045.7</v>
      </c>
      <c r="C903" s="35">
        <v>1997</v>
      </c>
      <c r="D903" s="34">
        <f t="shared" si="43"/>
        <v>4045.7</v>
      </c>
      <c r="E903" s="36">
        <v>45607</v>
      </c>
      <c r="F903" s="37">
        <v>4045.9</v>
      </c>
      <c r="G903" s="725">
        <v>45608</v>
      </c>
      <c r="H903" s="38">
        <f t="shared" si="44"/>
        <v>0.20000000000027285</v>
      </c>
      <c r="I903" s="183">
        <f t="shared" si="45"/>
        <v>0</v>
      </c>
      <c r="K903" s="33"/>
      <c r="L903" s="687">
        <v>45608</v>
      </c>
      <c r="M903" s="34">
        <f t="shared" si="46"/>
        <v>0</v>
      </c>
      <c r="N903" s="37">
        <v>0</v>
      </c>
      <c r="O903" s="35">
        <v>0</v>
      </c>
      <c r="P903" s="39">
        <v>0</v>
      </c>
      <c r="Q903" s="47">
        <f t="shared" si="47"/>
        <v>0</v>
      </c>
      <c r="R903" s="41"/>
    </row>
    <row r="904" spans="2:18" ht="15.6" x14ac:dyDescent="0.3">
      <c r="B904" s="34">
        <f t="shared" si="42"/>
        <v>4045.9</v>
      </c>
      <c r="C904" s="35">
        <v>1997</v>
      </c>
      <c r="D904" s="34">
        <f t="shared" si="43"/>
        <v>4045.9</v>
      </c>
      <c r="E904" s="36">
        <v>45608</v>
      </c>
      <c r="F904" s="37">
        <v>4045.9</v>
      </c>
      <c r="G904" s="725">
        <v>45609</v>
      </c>
      <c r="H904" s="38">
        <f t="shared" si="44"/>
        <v>0</v>
      </c>
      <c r="I904" s="183">
        <f t="shared" si="45"/>
        <v>1</v>
      </c>
      <c r="K904" s="33"/>
      <c r="L904" s="687">
        <v>45609</v>
      </c>
      <c r="M904" s="34">
        <f t="shared" si="46"/>
        <v>0</v>
      </c>
      <c r="N904" s="37">
        <v>0</v>
      </c>
      <c r="O904" s="35">
        <v>0</v>
      </c>
      <c r="P904" s="39">
        <v>0</v>
      </c>
      <c r="Q904" s="47">
        <f t="shared" si="47"/>
        <v>0</v>
      </c>
      <c r="R904" s="41"/>
    </row>
    <row r="905" spans="2:18" ht="15.6" x14ac:dyDescent="0.3">
      <c r="B905" s="34">
        <f t="shared" si="42"/>
        <v>4045.9</v>
      </c>
      <c r="C905" s="35">
        <v>1998</v>
      </c>
      <c r="D905" s="34">
        <f t="shared" si="43"/>
        <v>4045.9</v>
      </c>
      <c r="E905" s="36">
        <v>45609</v>
      </c>
      <c r="F905" s="37">
        <v>4046</v>
      </c>
      <c r="G905" s="725">
        <v>45610</v>
      </c>
      <c r="H905" s="38">
        <f t="shared" si="44"/>
        <v>9.9999999999909051E-2</v>
      </c>
      <c r="I905" s="183">
        <f t="shared" si="45"/>
        <v>1</v>
      </c>
      <c r="K905" s="33"/>
      <c r="L905" s="687">
        <v>45610</v>
      </c>
      <c r="M905" s="34">
        <f t="shared" si="46"/>
        <v>0</v>
      </c>
      <c r="N905" s="37">
        <v>0</v>
      </c>
      <c r="O905" s="35">
        <v>0</v>
      </c>
      <c r="P905" s="39">
        <v>0</v>
      </c>
      <c r="Q905" s="47">
        <f t="shared" si="47"/>
        <v>0</v>
      </c>
      <c r="R905" s="41"/>
    </row>
    <row r="906" spans="2:18" ht="15.6" x14ac:dyDescent="0.3">
      <c r="B906" s="34">
        <f t="shared" si="42"/>
        <v>4046</v>
      </c>
      <c r="C906" s="35">
        <v>1999</v>
      </c>
      <c r="D906" s="34">
        <f t="shared" si="43"/>
        <v>4046</v>
      </c>
      <c r="E906" s="36">
        <v>45610</v>
      </c>
      <c r="F906" s="37">
        <v>4046.9</v>
      </c>
      <c r="G906" s="725">
        <v>45611</v>
      </c>
      <c r="H906" s="38">
        <f t="shared" si="44"/>
        <v>0.90000000000009095</v>
      </c>
      <c r="I906" s="183">
        <f t="shared" si="45"/>
        <v>3</v>
      </c>
      <c r="K906" s="33"/>
      <c r="L906" s="687">
        <v>45611</v>
      </c>
      <c r="M906" s="34">
        <f t="shared" si="46"/>
        <v>0</v>
      </c>
      <c r="N906" s="37">
        <v>60</v>
      </c>
      <c r="O906" s="35">
        <v>0</v>
      </c>
      <c r="P906" s="39">
        <v>0</v>
      </c>
      <c r="Q906" s="47">
        <f t="shared" si="47"/>
        <v>60</v>
      </c>
      <c r="R906" s="41"/>
    </row>
    <row r="907" spans="2:18" ht="15.6" x14ac:dyDescent="0.3">
      <c r="B907" s="34">
        <f t="shared" si="42"/>
        <v>4046.9</v>
      </c>
      <c r="C907" s="35">
        <v>2002</v>
      </c>
      <c r="D907" s="34">
        <f t="shared" si="43"/>
        <v>4046.9</v>
      </c>
      <c r="E907" s="36">
        <v>45611</v>
      </c>
      <c r="F907" s="37">
        <v>4051.1</v>
      </c>
      <c r="G907" s="725">
        <v>45612</v>
      </c>
      <c r="H907" s="38">
        <f t="shared" si="44"/>
        <v>4.1999999999998181</v>
      </c>
      <c r="I907" s="183">
        <f t="shared" si="45"/>
        <v>2</v>
      </c>
      <c r="K907" s="33"/>
      <c r="L907" s="687">
        <v>45612</v>
      </c>
      <c r="M907" s="34">
        <f t="shared" si="46"/>
        <v>0</v>
      </c>
      <c r="N907" s="37">
        <v>90</v>
      </c>
      <c r="O907" s="35">
        <v>0</v>
      </c>
      <c r="P907" s="39">
        <v>0</v>
      </c>
      <c r="Q907" s="47">
        <f t="shared" si="47"/>
        <v>90</v>
      </c>
      <c r="R907" s="41"/>
    </row>
    <row r="908" spans="2:18" ht="15.6" x14ac:dyDescent="0.3">
      <c r="B908" s="34">
        <f t="shared" si="42"/>
        <v>4051.1</v>
      </c>
      <c r="C908" s="35">
        <v>2004</v>
      </c>
      <c r="D908" s="34">
        <f t="shared" si="43"/>
        <v>4051.1</v>
      </c>
      <c r="E908" s="36">
        <v>45612</v>
      </c>
      <c r="F908" s="37">
        <v>4055.5</v>
      </c>
      <c r="G908" s="725">
        <v>45613</v>
      </c>
      <c r="H908" s="38">
        <f t="shared" si="44"/>
        <v>4.4000000000000909</v>
      </c>
      <c r="I908" s="183">
        <f t="shared" si="45"/>
        <v>1</v>
      </c>
      <c r="K908" s="33"/>
      <c r="L908" s="687">
        <v>45613</v>
      </c>
      <c r="M908" s="34">
        <f t="shared" si="46"/>
        <v>0</v>
      </c>
      <c r="N908" s="37">
        <v>0</v>
      </c>
      <c r="O908" s="35">
        <v>0</v>
      </c>
      <c r="P908" s="39">
        <v>0</v>
      </c>
      <c r="Q908" s="47">
        <f t="shared" si="47"/>
        <v>0</v>
      </c>
      <c r="R908" s="41"/>
    </row>
    <row r="909" spans="2:18" ht="15.6" x14ac:dyDescent="0.3">
      <c r="B909" s="34">
        <f t="shared" si="42"/>
        <v>4055.5</v>
      </c>
      <c r="C909" s="35">
        <v>2005</v>
      </c>
      <c r="D909" s="34">
        <f t="shared" si="43"/>
        <v>4055.5</v>
      </c>
      <c r="E909" s="36">
        <v>45613</v>
      </c>
      <c r="F909" s="37">
        <v>4055.5</v>
      </c>
      <c r="G909" s="725">
        <v>45614</v>
      </c>
      <c r="H909" s="38">
        <f t="shared" si="44"/>
        <v>0</v>
      </c>
      <c r="I909" s="183">
        <f t="shared" si="45"/>
        <v>0</v>
      </c>
      <c r="K909" s="33"/>
      <c r="L909" s="687">
        <v>45614</v>
      </c>
      <c r="M909" s="34">
        <f t="shared" si="46"/>
        <v>0</v>
      </c>
      <c r="N909" s="37">
        <v>0</v>
      </c>
      <c r="O909" s="35">
        <v>0</v>
      </c>
      <c r="P909" s="39">
        <v>0</v>
      </c>
      <c r="Q909" s="47">
        <f t="shared" si="47"/>
        <v>0</v>
      </c>
      <c r="R909" s="41"/>
    </row>
    <row r="910" spans="2:18" ht="15.6" x14ac:dyDescent="0.3">
      <c r="B910" s="34">
        <f t="shared" ref="B910:B973" si="48">F909</f>
        <v>4055.5</v>
      </c>
      <c r="C910" s="35">
        <v>2005</v>
      </c>
      <c r="D910" s="34">
        <f t="shared" ref="D910:D973" si="49">F909</f>
        <v>4055.5</v>
      </c>
      <c r="E910" s="36">
        <v>45614</v>
      </c>
      <c r="F910" s="37">
        <v>4055.5</v>
      </c>
      <c r="G910" s="725">
        <v>45615</v>
      </c>
      <c r="H910" s="38">
        <f t="shared" ref="H910:H973" si="50">F910-D910</f>
        <v>0</v>
      </c>
      <c r="I910" s="183">
        <f t="shared" ref="I910:I973" si="51">C911-C910</f>
        <v>0</v>
      </c>
      <c r="K910" s="33"/>
      <c r="L910" s="687">
        <v>45615</v>
      </c>
      <c r="M910" s="34">
        <f t="shared" ref="M910:M973" si="52">(O909)</f>
        <v>0</v>
      </c>
      <c r="N910" s="37">
        <v>0</v>
      </c>
      <c r="O910" s="35">
        <v>0</v>
      </c>
      <c r="P910" s="39">
        <v>0</v>
      </c>
      <c r="Q910" s="47">
        <f t="shared" ref="Q910:Q973" si="53">(M910+N910)-O910</f>
        <v>0</v>
      </c>
      <c r="R910" s="41"/>
    </row>
    <row r="911" spans="2:18" ht="15.6" x14ac:dyDescent="0.3">
      <c r="B911" s="34">
        <f t="shared" si="48"/>
        <v>4055.5</v>
      </c>
      <c r="C911" s="35">
        <v>2005</v>
      </c>
      <c r="D911" s="34">
        <f t="shared" si="49"/>
        <v>4055.5</v>
      </c>
      <c r="E911" s="36">
        <v>45615</v>
      </c>
      <c r="F911" s="37">
        <v>4055.5</v>
      </c>
      <c r="G911" s="725">
        <v>45616</v>
      </c>
      <c r="H911" s="38">
        <f t="shared" si="50"/>
        <v>0</v>
      </c>
      <c r="I911" s="183">
        <f t="shared" si="51"/>
        <v>0</v>
      </c>
      <c r="K911" s="33"/>
      <c r="L911" s="687">
        <v>45616</v>
      </c>
      <c r="M911" s="34">
        <f t="shared" si="52"/>
        <v>0</v>
      </c>
      <c r="N911" s="37">
        <v>0</v>
      </c>
      <c r="O911" s="35">
        <v>0</v>
      </c>
      <c r="P911" s="39">
        <v>0</v>
      </c>
      <c r="Q911" s="47">
        <f t="shared" si="53"/>
        <v>0</v>
      </c>
      <c r="R911" s="41"/>
    </row>
    <row r="912" spans="2:18" ht="15.6" x14ac:dyDescent="0.3">
      <c r="B912" s="34">
        <f t="shared" si="48"/>
        <v>4055.5</v>
      </c>
      <c r="C912" s="35">
        <v>2005</v>
      </c>
      <c r="D912" s="34">
        <f t="shared" si="49"/>
        <v>4055.5</v>
      </c>
      <c r="E912" s="36">
        <v>45616</v>
      </c>
      <c r="F912" s="37">
        <v>4055.5</v>
      </c>
      <c r="G912" s="725">
        <v>45617</v>
      </c>
      <c r="H912" s="38">
        <f t="shared" si="50"/>
        <v>0</v>
      </c>
      <c r="I912" s="183">
        <f t="shared" si="51"/>
        <v>0</v>
      </c>
      <c r="K912" s="33"/>
      <c r="L912" s="687">
        <v>45617</v>
      </c>
      <c r="M912" s="34">
        <f t="shared" si="52"/>
        <v>0</v>
      </c>
      <c r="N912" s="37">
        <v>0</v>
      </c>
      <c r="O912" s="35">
        <v>0</v>
      </c>
      <c r="P912" s="39">
        <v>0</v>
      </c>
      <c r="Q912" s="47">
        <f t="shared" si="53"/>
        <v>0</v>
      </c>
      <c r="R912" s="41"/>
    </row>
    <row r="913" spans="2:18" ht="15.6" x14ac:dyDescent="0.3">
      <c r="B913" s="34">
        <f t="shared" si="48"/>
        <v>4055.5</v>
      </c>
      <c r="C913" s="35">
        <v>2005</v>
      </c>
      <c r="D913" s="34">
        <f t="shared" si="49"/>
        <v>4055.5</v>
      </c>
      <c r="E913" s="36">
        <v>45617</v>
      </c>
      <c r="F913" s="37">
        <v>4055.5</v>
      </c>
      <c r="G913" s="725">
        <v>45618</v>
      </c>
      <c r="H913" s="38">
        <f t="shared" si="50"/>
        <v>0</v>
      </c>
      <c r="I913" s="183">
        <f t="shared" si="51"/>
        <v>0</v>
      </c>
      <c r="K913" s="33"/>
      <c r="L913" s="687">
        <v>45618</v>
      </c>
      <c r="M913" s="34">
        <f t="shared" si="52"/>
        <v>0</v>
      </c>
      <c r="N913" s="37">
        <v>0</v>
      </c>
      <c r="O913" s="35">
        <v>0</v>
      </c>
      <c r="P913" s="39">
        <v>0</v>
      </c>
      <c r="Q913" s="47">
        <f t="shared" si="53"/>
        <v>0</v>
      </c>
      <c r="R913" s="41"/>
    </row>
    <row r="914" spans="2:18" ht="15.6" x14ac:dyDescent="0.3">
      <c r="B914" s="34">
        <f t="shared" si="48"/>
        <v>4055.5</v>
      </c>
      <c r="C914" s="35">
        <v>2005</v>
      </c>
      <c r="D914" s="34">
        <f t="shared" si="49"/>
        <v>4055.5</v>
      </c>
      <c r="E914" s="36">
        <v>45618</v>
      </c>
      <c r="F914" s="37">
        <v>4055.5</v>
      </c>
      <c r="G914" s="725">
        <v>45619</v>
      </c>
      <c r="H914" s="38">
        <f t="shared" si="50"/>
        <v>0</v>
      </c>
      <c r="I914" s="183">
        <f t="shared" si="51"/>
        <v>0</v>
      </c>
      <c r="K914" s="33"/>
      <c r="L914" s="687">
        <v>45619</v>
      </c>
      <c r="M914" s="34">
        <f t="shared" si="52"/>
        <v>0</v>
      </c>
      <c r="N914" s="37">
        <v>0</v>
      </c>
      <c r="O914" s="35">
        <v>0</v>
      </c>
      <c r="P914" s="39">
        <v>0</v>
      </c>
      <c r="Q914" s="47">
        <f t="shared" si="53"/>
        <v>0</v>
      </c>
      <c r="R914" s="41"/>
    </row>
    <row r="915" spans="2:18" ht="15.6" x14ac:dyDescent="0.3">
      <c r="B915" s="34">
        <f t="shared" si="48"/>
        <v>4055.5</v>
      </c>
      <c r="C915" s="35">
        <v>2005</v>
      </c>
      <c r="D915" s="34">
        <f t="shared" si="49"/>
        <v>4055.5</v>
      </c>
      <c r="E915" s="36">
        <v>45619</v>
      </c>
      <c r="F915" s="37">
        <v>4055.5</v>
      </c>
      <c r="G915" s="725">
        <v>45620</v>
      </c>
      <c r="H915" s="38">
        <f t="shared" si="50"/>
        <v>0</v>
      </c>
      <c r="I915" s="183">
        <f t="shared" si="51"/>
        <v>1</v>
      </c>
      <c r="K915" s="33"/>
      <c r="L915" s="687">
        <v>45620</v>
      </c>
      <c r="M915" s="34">
        <f t="shared" si="52"/>
        <v>0</v>
      </c>
      <c r="N915" s="37">
        <v>0</v>
      </c>
      <c r="O915" s="35">
        <v>0</v>
      </c>
      <c r="P915" s="39">
        <v>0</v>
      </c>
      <c r="Q915" s="47">
        <f t="shared" si="53"/>
        <v>0</v>
      </c>
      <c r="R915" s="41"/>
    </row>
    <row r="916" spans="2:18" ht="15.6" x14ac:dyDescent="0.3">
      <c r="B916" s="34">
        <f t="shared" si="48"/>
        <v>4055.5</v>
      </c>
      <c r="C916" s="35">
        <v>2006</v>
      </c>
      <c r="D916" s="34">
        <f t="shared" si="49"/>
        <v>4055.5</v>
      </c>
      <c r="E916" s="36">
        <v>45620</v>
      </c>
      <c r="F916" s="37">
        <v>4055.5</v>
      </c>
      <c r="G916" s="725">
        <v>45621</v>
      </c>
      <c r="H916" s="38">
        <f t="shared" si="50"/>
        <v>0</v>
      </c>
      <c r="I916" s="183">
        <f t="shared" si="51"/>
        <v>7</v>
      </c>
      <c r="K916" s="33"/>
      <c r="L916" s="687">
        <v>45621</v>
      </c>
      <c r="M916" s="34">
        <f t="shared" si="52"/>
        <v>0</v>
      </c>
      <c r="N916" s="37">
        <v>90</v>
      </c>
      <c r="O916" s="35">
        <v>0</v>
      </c>
      <c r="P916" s="39">
        <v>0</v>
      </c>
      <c r="Q916" s="47">
        <f t="shared" si="53"/>
        <v>90</v>
      </c>
      <c r="R916" s="41"/>
    </row>
    <row r="917" spans="2:18" ht="15.6" x14ac:dyDescent="0.3">
      <c r="B917" s="34">
        <f t="shared" si="48"/>
        <v>4055.5</v>
      </c>
      <c r="C917" s="35">
        <v>2013</v>
      </c>
      <c r="D917" s="34">
        <f t="shared" si="49"/>
        <v>4055.5</v>
      </c>
      <c r="E917" s="36">
        <v>45621</v>
      </c>
      <c r="F917" s="37">
        <v>4055.5</v>
      </c>
      <c r="G917" s="725">
        <v>45622</v>
      </c>
      <c r="H917" s="38">
        <f t="shared" si="50"/>
        <v>0</v>
      </c>
      <c r="I917" s="183">
        <f t="shared" si="51"/>
        <v>0</v>
      </c>
      <c r="K917" s="33"/>
      <c r="L917" s="687">
        <v>45622</v>
      </c>
      <c r="M917" s="34">
        <f t="shared" si="52"/>
        <v>0</v>
      </c>
      <c r="N917" s="37">
        <v>0</v>
      </c>
      <c r="O917" s="35">
        <v>0</v>
      </c>
      <c r="P917" s="39">
        <v>0</v>
      </c>
      <c r="Q917" s="47">
        <f t="shared" si="53"/>
        <v>0</v>
      </c>
      <c r="R917" s="41"/>
    </row>
    <row r="918" spans="2:18" ht="15.6" x14ac:dyDescent="0.3">
      <c r="B918" s="34">
        <f t="shared" si="48"/>
        <v>4055.5</v>
      </c>
      <c r="C918" s="35">
        <v>2013</v>
      </c>
      <c r="D918" s="34">
        <f t="shared" si="49"/>
        <v>4055.5</v>
      </c>
      <c r="E918" s="36">
        <v>45622</v>
      </c>
      <c r="F918" s="37">
        <v>4055.5</v>
      </c>
      <c r="G918" s="725">
        <v>45623</v>
      </c>
      <c r="H918" s="38">
        <f t="shared" si="50"/>
        <v>0</v>
      </c>
      <c r="I918" s="183">
        <f t="shared" si="51"/>
        <v>0</v>
      </c>
      <c r="K918" s="33"/>
      <c r="L918" s="687">
        <v>45623</v>
      </c>
      <c r="M918" s="34">
        <f t="shared" si="52"/>
        <v>0</v>
      </c>
      <c r="N918" s="37">
        <v>0</v>
      </c>
      <c r="O918" s="35">
        <v>0</v>
      </c>
      <c r="P918" s="39">
        <v>0</v>
      </c>
      <c r="Q918" s="47">
        <f t="shared" si="53"/>
        <v>0</v>
      </c>
      <c r="R918" s="41"/>
    </row>
    <row r="919" spans="2:18" ht="15.6" x14ac:dyDescent="0.3">
      <c r="B919" s="34">
        <f t="shared" si="48"/>
        <v>4055.5</v>
      </c>
      <c r="C919" s="35">
        <v>2013</v>
      </c>
      <c r="D919" s="34">
        <f t="shared" si="49"/>
        <v>4055.5</v>
      </c>
      <c r="E919" s="36">
        <v>45623</v>
      </c>
      <c r="F919" s="37">
        <v>4055.5</v>
      </c>
      <c r="G919" s="725">
        <v>45624</v>
      </c>
      <c r="H919" s="38">
        <f t="shared" si="50"/>
        <v>0</v>
      </c>
      <c r="I919" s="183">
        <f t="shared" si="51"/>
        <v>0</v>
      </c>
      <c r="K919" s="33"/>
      <c r="L919" s="687">
        <v>45624</v>
      </c>
      <c r="M919" s="34">
        <f t="shared" si="52"/>
        <v>0</v>
      </c>
      <c r="N919" s="37">
        <v>0</v>
      </c>
      <c r="O919" s="35">
        <v>0</v>
      </c>
      <c r="P919" s="39">
        <v>0</v>
      </c>
      <c r="Q919" s="47">
        <f t="shared" si="53"/>
        <v>0</v>
      </c>
      <c r="R919" s="41"/>
    </row>
    <row r="920" spans="2:18" ht="15.6" x14ac:dyDescent="0.3">
      <c r="B920" s="34">
        <f t="shared" si="48"/>
        <v>4055.5</v>
      </c>
      <c r="C920" s="35">
        <v>2013</v>
      </c>
      <c r="D920" s="34">
        <f t="shared" si="49"/>
        <v>4055.5</v>
      </c>
      <c r="E920" s="36">
        <v>45624</v>
      </c>
      <c r="F920" s="37">
        <v>4055.5</v>
      </c>
      <c r="G920" s="725">
        <v>45625</v>
      </c>
      <c r="H920" s="38">
        <f t="shared" si="50"/>
        <v>0</v>
      </c>
      <c r="I920" s="183">
        <f t="shared" si="51"/>
        <v>0</v>
      </c>
      <c r="K920" s="33"/>
      <c r="L920" s="687">
        <v>45625</v>
      </c>
      <c r="M920" s="34">
        <f t="shared" si="52"/>
        <v>0</v>
      </c>
      <c r="N920" s="37">
        <v>0</v>
      </c>
      <c r="O920" s="35">
        <v>0</v>
      </c>
      <c r="P920" s="39">
        <v>0</v>
      </c>
      <c r="Q920" s="47">
        <f t="shared" si="53"/>
        <v>0</v>
      </c>
      <c r="R920" s="41"/>
    </row>
    <row r="921" spans="2:18" ht="15.6" x14ac:dyDescent="0.3">
      <c r="B921" s="34">
        <f t="shared" si="48"/>
        <v>4055.5</v>
      </c>
      <c r="C921" s="35">
        <v>2013</v>
      </c>
      <c r="D921" s="34">
        <f t="shared" si="49"/>
        <v>4055.5</v>
      </c>
      <c r="E921" s="36">
        <v>45625</v>
      </c>
      <c r="F921" s="37">
        <v>4055.5</v>
      </c>
      <c r="G921" s="725">
        <v>45626</v>
      </c>
      <c r="H921" s="38">
        <f t="shared" si="50"/>
        <v>0</v>
      </c>
      <c r="I921" s="183">
        <f t="shared" si="51"/>
        <v>0</v>
      </c>
      <c r="K921" s="33"/>
      <c r="L921" s="687">
        <v>45626</v>
      </c>
      <c r="M921" s="34">
        <f t="shared" si="52"/>
        <v>0</v>
      </c>
      <c r="N921" s="37">
        <v>0</v>
      </c>
      <c r="O921" s="35">
        <v>0</v>
      </c>
      <c r="P921" s="39">
        <v>0</v>
      </c>
      <c r="Q921" s="47">
        <f t="shared" si="53"/>
        <v>0</v>
      </c>
      <c r="R921" s="41"/>
    </row>
    <row r="922" spans="2:18" ht="15.6" x14ac:dyDescent="0.3">
      <c r="B922" s="34">
        <f t="shared" si="48"/>
        <v>4055.5</v>
      </c>
      <c r="C922" s="35">
        <v>2013</v>
      </c>
      <c r="D922" s="34">
        <f t="shared" si="49"/>
        <v>4055.5</v>
      </c>
      <c r="E922" s="36">
        <v>45626</v>
      </c>
      <c r="F922" s="37">
        <v>4055.5</v>
      </c>
      <c r="G922" s="725">
        <v>45627</v>
      </c>
      <c r="H922" s="38">
        <f t="shared" si="50"/>
        <v>0</v>
      </c>
      <c r="I922" s="183">
        <f t="shared" si="51"/>
        <v>0</v>
      </c>
      <c r="K922" s="33"/>
      <c r="L922" s="687">
        <v>45627</v>
      </c>
      <c r="M922" s="34">
        <f t="shared" si="52"/>
        <v>0</v>
      </c>
      <c r="N922" s="37">
        <v>0</v>
      </c>
      <c r="O922" s="35">
        <v>0</v>
      </c>
      <c r="P922" s="39">
        <v>0</v>
      </c>
      <c r="Q922" s="47">
        <f t="shared" si="53"/>
        <v>0</v>
      </c>
      <c r="R922" s="41"/>
    </row>
    <row r="923" spans="2:18" ht="15.6" x14ac:dyDescent="0.3">
      <c r="B923" s="34">
        <f t="shared" si="48"/>
        <v>4055.5</v>
      </c>
      <c r="C923" s="35">
        <v>2013</v>
      </c>
      <c r="D923" s="34">
        <f t="shared" si="49"/>
        <v>4055.5</v>
      </c>
      <c r="E923" s="36">
        <v>45627</v>
      </c>
      <c r="F923" s="37">
        <v>4055.5</v>
      </c>
      <c r="G923" s="725">
        <v>45628</v>
      </c>
      <c r="H923" s="38">
        <f t="shared" si="50"/>
        <v>0</v>
      </c>
      <c r="I923" s="183">
        <f t="shared" si="51"/>
        <v>0</v>
      </c>
      <c r="K923" s="33"/>
      <c r="L923" s="687">
        <v>45628</v>
      </c>
      <c r="M923" s="34">
        <f t="shared" si="52"/>
        <v>0</v>
      </c>
      <c r="N923" s="37">
        <v>20</v>
      </c>
      <c r="O923" s="35">
        <v>0</v>
      </c>
      <c r="P923" s="39">
        <v>0</v>
      </c>
      <c r="Q923" s="47">
        <f t="shared" si="53"/>
        <v>20</v>
      </c>
      <c r="R923" s="41"/>
    </row>
    <row r="924" spans="2:18" ht="15.6" x14ac:dyDescent="0.3">
      <c r="B924" s="34">
        <f t="shared" si="48"/>
        <v>4055.5</v>
      </c>
      <c r="C924" s="35">
        <v>2013</v>
      </c>
      <c r="D924" s="34">
        <f t="shared" si="49"/>
        <v>4055.5</v>
      </c>
      <c r="E924" s="36">
        <v>45628</v>
      </c>
      <c r="F924" s="37">
        <v>4055.5</v>
      </c>
      <c r="G924" s="725">
        <v>45629</v>
      </c>
      <c r="H924" s="38">
        <f t="shared" si="50"/>
        <v>0</v>
      </c>
      <c r="I924" s="183">
        <f t="shared" si="51"/>
        <v>0</v>
      </c>
      <c r="K924" s="33"/>
      <c r="L924" s="687">
        <v>45629</v>
      </c>
      <c r="M924" s="34">
        <f t="shared" si="52"/>
        <v>0</v>
      </c>
      <c r="N924" s="37">
        <v>0</v>
      </c>
      <c r="O924" s="35">
        <v>0</v>
      </c>
      <c r="P924" s="39">
        <v>0</v>
      </c>
      <c r="Q924" s="47">
        <f t="shared" si="53"/>
        <v>0</v>
      </c>
      <c r="R924" s="41"/>
    </row>
    <row r="925" spans="2:18" ht="15.6" x14ac:dyDescent="0.3">
      <c r="B925" s="34">
        <f t="shared" si="48"/>
        <v>4055.5</v>
      </c>
      <c r="C925" s="35">
        <v>2013</v>
      </c>
      <c r="D925" s="34">
        <f t="shared" si="49"/>
        <v>4055.5</v>
      </c>
      <c r="E925" s="36">
        <v>45629</v>
      </c>
      <c r="F925" s="37">
        <v>4055.5</v>
      </c>
      <c r="G925" s="725">
        <v>45630</v>
      </c>
      <c r="H925" s="38">
        <f t="shared" si="50"/>
        <v>0</v>
      </c>
      <c r="I925" s="183">
        <f t="shared" si="51"/>
        <v>0</v>
      </c>
      <c r="K925" s="33"/>
      <c r="L925" s="687">
        <v>45630</v>
      </c>
      <c r="M925" s="34">
        <f t="shared" si="52"/>
        <v>0</v>
      </c>
      <c r="N925" s="37">
        <v>0</v>
      </c>
      <c r="O925" s="35">
        <v>0</v>
      </c>
      <c r="P925" s="39">
        <v>0</v>
      </c>
      <c r="Q925" s="47">
        <f t="shared" si="53"/>
        <v>0</v>
      </c>
      <c r="R925" s="41"/>
    </row>
    <row r="926" spans="2:18" ht="15.6" x14ac:dyDescent="0.3">
      <c r="B926" s="34">
        <f t="shared" si="48"/>
        <v>4055.5</v>
      </c>
      <c r="C926" s="35">
        <v>2013</v>
      </c>
      <c r="D926" s="34">
        <f t="shared" si="49"/>
        <v>4055.5</v>
      </c>
      <c r="E926" s="36">
        <v>45630</v>
      </c>
      <c r="F926" s="37">
        <v>4055.5</v>
      </c>
      <c r="G926" s="725">
        <v>45631</v>
      </c>
      <c r="H926" s="38">
        <f t="shared" si="50"/>
        <v>0</v>
      </c>
      <c r="I926" s="183">
        <f t="shared" si="51"/>
        <v>0</v>
      </c>
      <c r="K926" s="33"/>
      <c r="L926" s="687">
        <v>45631</v>
      </c>
      <c r="M926" s="34">
        <f t="shared" si="52"/>
        <v>0</v>
      </c>
      <c r="N926" s="37">
        <v>0</v>
      </c>
      <c r="O926" s="35">
        <v>0</v>
      </c>
      <c r="P926" s="39">
        <v>0</v>
      </c>
      <c r="Q926" s="47">
        <f t="shared" si="53"/>
        <v>0</v>
      </c>
      <c r="R926" s="41"/>
    </row>
    <row r="927" spans="2:18" ht="15.6" x14ac:dyDescent="0.3">
      <c r="B927" s="34">
        <f t="shared" si="48"/>
        <v>4055.5</v>
      </c>
      <c r="C927" s="35">
        <v>2013</v>
      </c>
      <c r="D927" s="34">
        <f t="shared" si="49"/>
        <v>4055.5</v>
      </c>
      <c r="E927" s="36">
        <v>45631</v>
      </c>
      <c r="F927" s="37">
        <v>4055.5</v>
      </c>
      <c r="G927" s="725">
        <v>45632</v>
      </c>
      <c r="H927" s="38">
        <f t="shared" si="50"/>
        <v>0</v>
      </c>
      <c r="I927" s="183">
        <f t="shared" si="51"/>
        <v>0</v>
      </c>
      <c r="K927" s="33"/>
      <c r="L927" s="687">
        <v>45632</v>
      </c>
      <c r="M927" s="34">
        <f t="shared" si="52"/>
        <v>0</v>
      </c>
      <c r="N927" s="37">
        <v>0</v>
      </c>
      <c r="O927" s="35">
        <v>0</v>
      </c>
      <c r="P927" s="39">
        <v>0</v>
      </c>
      <c r="Q927" s="47">
        <f t="shared" si="53"/>
        <v>0</v>
      </c>
      <c r="R927" s="41"/>
    </row>
    <row r="928" spans="2:18" ht="15.6" x14ac:dyDescent="0.3">
      <c r="B928" s="34">
        <f t="shared" si="48"/>
        <v>4055.5</v>
      </c>
      <c r="C928" s="35">
        <v>2013</v>
      </c>
      <c r="D928" s="34">
        <f t="shared" si="49"/>
        <v>4055.5</v>
      </c>
      <c r="E928" s="36">
        <v>45632</v>
      </c>
      <c r="F928" s="37">
        <v>4055.5</v>
      </c>
      <c r="G928" s="725">
        <v>45633</v>
      </c>
      <c r="H928" s="38">
        <f t="shared" si="50"/>
        <v>0</v>
      </c>
      <c r="I928" s="183">
        <f t="shared" si="51"/>
        <v>0</v>
      </c>
      <c r="K928" s="33"/>
      <c r="L928" s="687">
        <v>45633</v>
      </c>
      <c r="M928" s="34">
        <f t="shared" si="52"/>
        <v>0</v>
      </c>
      <c r="N928" s="37">
        <v>0</v>
      </c>
      <c r="O928" s="35">
        <v>0</v>
      </c>
      <c r="P928" s="39">
        <v>0</v>
      </c>
      <c r="Q928" s="47">
        <f t="shared" si="53"/>
        <v>0</v>
      </c>
      <c r="R928" s="41"/>
    </row>
    <row r="929" spans="2:19" ht="15.6" x14ac:dyDescent="0.3">
      <c r="B929" s="34">
        <f t="shared" si="48"/>
        <v>4055.5</v>
      </c>
      <c r="C929" s="35">
        <v>2013</v>
      </c>
      <c r="D929" s="34">
        <f t="shared" si="49"/>
        <v>4055.5</v>
      </c>
      <c r="E929" s="36">
        <v>45633</v>
      </c>
      <c r="F929" s="37">
        <v>4055.5</v>
      </c>
      <c r="G929" s="725">
        <v>45634</v>
      </c>
      <c r="H929" s="38">
        <f t="shared" si="50"/>
        <v>0</v>
      </c>
      <c r="I929" s="183">
        <f t="shared" si="51"/>
        <v>0</v>
      </c>
      <c r="K929" s="33"/>
      <c r="L929" s="687">
        <v>45634</v>
      </c>
      <c r="M929" s="34">
        <f t="shared" si="52"/>
        <v>0</v>
      </c>
      <c r="N929" s="37">
        <v>0</v>
      </c>
      <c r="O929" s="35">
        <v>0</v>
      </c>
      <c r="P929" s="39">
        <v>0</v>
      </c>
      <c r="Q929" s="47">
        <f t="shared" si="53"/>
        <v>0</v>
      </c>
      <c r="R929" s="41"/>
    </row>
    <row r="930" spans="2:19" ht="15.6" x14ac:dyDescent="0.3">
      <c r="B930" s="34">
        <f t="shared" si="48"/>
        <v>4055.5</v>
      </c>
      <c r="C930" s="35">
        <v>2013</v>
      </c>
      <c r="D930" s="34">
        <f t="shared" si="49"/>
        <v>4055.5</v>
      </c>
      <c r="E930" s="36">
        <v>45634</v>
      </c>
      <c r="F930" s="37">
        <v>4055.5</v>
      </c>
      <c r="G930" s="725">
        <v>45635</v>
      </c>
      <c r="H930" s="38">
        <f t="shared" si="50"/>
        <v>0</v>
      </c>
      <c r="I930" s="183">
        <f t="shared" si="51"/>
        <v>19</v>
      </c>
      <c r="K930" s="33"/>
      <c r="L930" s="687">
        <v>45635</v>
      </c>
      <c r="M930" s="34">
        <f t="shared" si="52"/>
        <v>0</v>
      </c>
      <c r="N930" s="37">
        <v>0</v>
      </c>
      <c r="O930" s="35">
        <v>0</v>
      </c>
      <c r="P930" s="39">
        <v>0</v>
      </c>
      <c r="Q930" s="47">
        <f t="shared" si="53"/>
        <v>0</v>
      </c>
      <c r="R930" s="41"/>
    </row>
    <row r="931" spans="2:19" ht="15.6" x14ac:dyDescent="0.3">
      <c r="B931" s="34">
        <f t="shared" si="48"/>
        <v>4055.5</v>
      </c>
      <c r="C931" s="35">
        <v>2032</v>
      </c>
      <c r="D931" s="34">
        <f t="shared" si="49"/>
        <v>4055.5</v>
      </c>
      <c r="E931" s="36">
        <v>45635</v>
      </c>
      <c r="F931" s="37">
        <v>4056</v>
      </c>
      <c r="G931" s="725">
        <v>45636</v>
      </c>
      <c r="H931" s="38">
        <f t="shared" si="50"/>
        <v>0.5</v>
      </c>
      <c r="I931" s="183">
        <f t="shared" si="51"/>
        <v>0</v>
      </c>
      <c r="K931" s="33"/>
      <c r="L931" s="687">
        <v>45636</v>
      </c>
      <c r="M931" s="34">
        <f t="shared" si="52"/>
        <v>0</v>
      </c>
      <c r="N931" s="37">
        <v>0</v>
      </c>
      <c r="O931" s="35">
        <v>0</v>
      </c>
      <c r="P931" s="39">
        <v>0</v>
      </c>
      <c r="Q931" s="47">
        <f t="shared" si="53"/>
        <v>0</v>
      </c>
      <c r="R931" s="41"/>
    </row>
    <row r="932" spans="2:19" ht="15.6" x14ac:dyDescent="0.3">
      <c r="B932" s="34">
        <f t="shared" si="48"/>
        <v>4056</v>
      </c>
      <c r="C932" s="35">
        <v>2032</v>
      </c>
      <c r="D932" s="34">
        <f t="shared" si="49"/>
        <v>4056</v>
      </c>
      <c r="E932" s="36">
        <v>45636</v>
      </c>
      <c r="F932" s="37">
        <v>4056</v>
      </c>
      <c r="G932" s="725">
        <v>45637</v>
      </c>
      <c r="H932" s="38">
        <f t="shared" si="50"/>
        <v>0</v>
      </c>
      <c r="I932" s="183">
        <f t="shared" si="51"/>
        <v>0</v>
      </c>
      <c r="K932" s="33"/>
      <c r="L932" s="687">
        <v>45637</v>
      </c>
      <c r="M932" s="34">
        <f t="shared" si="52"/>
        <v>0</v>
      </c>
      <c r="N932" s="37">
        <v>0</v>
      </c>
      <c r="O932" s="35">
        <v>0</v>
      </c>
      <c r="P932" s="39">
        <v>0</v>
      </c>
      <c r="Q932" s="47">
        <f t="shared" si="53"/>
        <v>0</v>
      </c>
      <c r="R932" s="41"/>
    </row>
    <row r="933" spans="2:19" ht="15.6" x14ac:dyDescent="0.3">
      <c r="B933" s="34">
        <f t="shared" si="48"/>
        <v>4056</v>
      </c>
      <c r="C933" s="35">
        <v>2032</v>
      </c>
      <c r="D933" s="34">
        <f t="shared" si="49"/>
        <v>4056</v>
      </c>
      <c r="E933" s="36">
        <v>45637</v>
      </c>
      <c r="F933" s="37">
        <v>4056</v>
      </c>
      <c r="G933" s="725">
        <v>45638</v>
      </c>
      <c r="H933" s="38">
        <f t="shared" si="50"/>
        <v>0</v>
      </c>
      <c r="I933" s="183">
        <f t="shared" si="51"/>
        <v>0</v>
      </c>
      <c r="K933" s="33"/>
      <c r="L933" s="687">
        <v>45638</v>
      </c>
      <c r="M933" s="34">
        <f t="shared" si="52"/>
        <v>0</v>
      </c>
      <c r="N933" s="37">
        <v>0</v>
      </c>
      <c r="O933" s="35">
        <v>0</v>
      </c>
      <c r="P933" s="39">
        <v>0</v>
      </c>
      <c r="Q933" s="47">
        <f t="shared" si="53"/>
        <v>0</v>
      </c>
      <c r="R933" s="41"/>
    </row>
    <row r="934" spans="2:19" ht="15.6" x14ac:dyDescent="0.3">
      <c r="B934" s="34">
        <f t="shared" si="48"/>
        <v>4056</v>
      </c>
      <c r="C934" s="35">
        <v>2032</v>
      </c>
      <c r="D934" s="34">
        <f t="shared" si="49"/>
        <v>4056</v>
      </c>
      <c r="E934" s="36">
        <v>45638</v>
      </c>
      <c r="F934" s="37">
        <v>4056</v>
      </c>
      <c r="G934" s="725">
        <v>45639</v>
      </c>
      <c r="H934" s="38">
        <f t="shared" si="50"/>
        <v>0</v>
      </c>
      <c r="I934" s="183">
        <f t="shared" si="51"/>
        <v>0</v>
      </c>
      <c r="K934" s="33"/>
      <c r="L934" s="687">
        <v>45639</v>
      </c>
      <c r="M934" s="34">
        <f t="shared" si="52"/>
        <v>0</v>
      </c>
      <c r="N934" s="37">
        <v>0</v>
      </c>
      <c r="O934" s="35">
        <v>0</v>
      </c>
      <c r="P934" s="39">
        <v>0</v>
      </c>
      <c r="Q934" s="47">
        <f t="shared" si="53"/>
        <v>0</v>
      </c>
      <c r="R934" s="41"/>
    </row>
    <row r="935" spans="2:19" ht="15.6" x14ac:dyDescent="0.3">
      <c r="B935" s="34">
        <f t="shared" si="48"/>
        <v>4056</v>
      </c>
      <c r="C935" s="35">
        <v>2032</v>
      </c>
      <c r="D935" s="34">
        <f t="shared" si="49"/>
        <v>4056</v>
      </c>
      <c r="E935" s="36">
        <v>45639</v>
      </c>
      <c r="F935" s="37">
        <v>4056</v>
      </c>
      <c r="G935" s="725">
        <v>45640</v>
      </c>
      <c r="H935" s="38">
        <f t="shared" si="50"/>
        <v>0</v>
      </c>
      <c r="I935" s="183">
        <f t="shared" si="51"/>
        <v>0</v>
      </c>
      <c r="K935" s="33"/>
      <c r="L935" s="687">
        <v>45640</v>
      </c>
      <c r="M935" s="34">
        <f t="shared" si="52"/>
        <v>0</v>
      </c>
      <c r="N935" s="37">
        <v>0</v>
      </c>
      <c r="O935" s="35">
        <v>0</v>
      </c>
      <c r="P935" s="39">
        <v>0</v>
      </c>
      <c r="Q935" s="47">
        <f t="shared" si="53"/>
        <v>0</v>
      </c>
      <c r="R935" s="41"/>
    </row>
    <row r="936" spans="2:19" ht="15.6" x14ac:dyDescent="0.3">
      <c r="B936" s="34">
        <f t="shared" si="48"/>
        <v>4056</v>
      </c>
      <c r="C936" s="35">
        <v>2032</v>
      </c>
      <c r="D936" s="34">
        <f t="shared" si="49"/>
        <v>4056</v>
      </c>
      <c r="E936" s="36">
        <v>45640</v>
      </c>
      <c r="F936" s="37">
        <v>4056</v>
      </c>
      <c r="G936" s="725">
        <v>45641</v>
      </c>
      <c r="H936" s="38">
        <f t="shared" si="50"/>
        <v>0</v>
      </c>
      <c r="I936" s="183">
        <f t="shared" si="51"/>
        <v>4</v>
      </c>
      <c r="K936" s="33"/>
      <c r="L936" s="687">
        <v>45641</v>
      </c>
      <c r="M936" s="34">
        <f t="shared" si="52"/>
        <v>0</v>
      </c>
      <c r="N936" s="37">
        <v>0</v>
      </c>
      <c r="O936" s="35">
        <v>0</v>
      </c>
      <c r="P936" s="39">
        <v>0</v>
      </c>
      <c r="Q936" s="47">
        <f t="shared" si="53"/>
        <v>0</v>
      </c>
      <c r="R936" s="41"/>
    </row>
    <row r="937" spans="2:19" ht="15.6" x14ac:dyDescent="0.3">
      <c r="B937" s="34">
        <f t="shared" si="48"/>
        <v>4056</v>
      </c>
      <c r="C937" s="35">
        <v>2036</v>
      </c>
      <c r="D937" s="34">
        <f t="shared" si="49"/>
        <v>4056</v>
      </c>
      <c r="E937" s="36">
        <v>45641</v>
      </c>
      <c r="F937" s="37">
        <v>4056.1</v>
      </c>
      <c r="G937" s="725">
        <v>45642</v>
      </c>
      <c r="H937" s="38">
        <f t="shared" si="50"/>
        <v>9.9999999999909051E-2</v>
      </c>
      <c r="I937" s="183">
        <f t="shared" si="51"/>
        <v>0</v>
      </c>
      <c r="K937" s="33"/>
      <c r="L937" s="687">
        <v>45642</v>
      </c>
      <c r="M937" s="34">
        <f t="shared" si="52"/>
        <v>0</v>
      </c>
      <c r="N937" s="37">
        <v>0</v>
      </c>
      <c r="O937" s="35">
        <v>0</v>
      </c>
      <c r="P937" s="39">
        <v>0</v>
      </c>
      <c r="Q937" s="47">
        <f t="shared" si="53"/>
        <v>0</v>
      </c>
      <c r="R937" s="41"/>
    </row>
    <row r="938" spans="2:19" ht="15.6" x14ac:dyDescent="0.3">
      <c r="B938" s="34">
        <f t="shared" si="48"/>
        <v>4056.1</v>
      </c>
      <c r="C938" s="35">
        <v>2036</v>
      </c>
      <c r="D938" s="34">
        <f t="shared" si="49"/>
        <v>4056.1</v>
      </c>
      <c r="E938" s="36">
        <v>45642</v>
      </c>
      <c r="F938" s="37">
        <v>4056.1</v>
      </c>
      <c r="G938" s="725">
        <v>45643</v>
      </c>
      <c r="H938" s="38">
        <f t="shared" si="50"/>
        <v>0</v>
      </c>
      <c r="I938" s="183">
        <f t="shared" si="51"/>
        <v>0</v>
      </c>
      <c r="K938" s="33"/>
      <c r="L938" s="687">
        <v>45643</v>
      </c>
      <c r="M938" s="34">
        <f t="shared" si="52"/>
        <v>0</v>
      </c>
      <c r="N938" s="37">
        <v>0</v>
      </c>
      <c r="O938" s="35">
        <v>0</v>
      </c>
      <c r="P938" s="39">
        <v>0</v>
      </c>
      <c r="Q938" s="47">
        <f t="shared" si="53"/>
        <v>0</v>
      </c>
      <c r="R938" s="41"/>
    </row>
    <row r="939" spans="2:19" ht="15.6" x14ac:dyDescent="0.3">
      <c r="B939" s="34">
        <f t="shared" si="48"/>
        <v>4056.1</v>
      </c>
      <c r="C939" s="35">
        <v>2036</v>
      </c>
      <c r="D939" s="34">
        <f t="shared" si="49"/>
        <v>4056.1</v>
      </c>
      <c r="E939" s="36">
        <v>45643</v>
      </c>
      <c r="F939" s="37">
        <v>4056.1</v>
      </c>
      <c r="G939" s="725">
        <v>45644</v>
      </c>
      <c r="H939" s="38">
        <f t="shared" si="50"/>
        <v>0</v>
      </c>
      <c r="I939" s="183">
        <f t="shared" si="51"/>
        <v>0</v>
      </c>
      <c r="K939" s="33"/>
      <c r="L939" s="687">
        <v>45644</v>
      </c>
      <c r="M939" s="34">
        <f t="shared" si="52"/>
        <v>0</v>
      </c>
      <c r="N939" s="37">
        <v>60</v>
      </c>
      <c r="O939" s="35">
        <v>0</v>
      </c>
      <c r="P939" s="39">
        <v>0</v>
      </c>
      <c r="Q939" s="47">
        <f t="shared" si="53"/>
        <v>60</v>
      </c>
      <c r="R939" s="41"/>
      <c r="S939" s="48" t="s">
        <v>1464</v>
      </c>
    </row>
    <row r="940" spans="2:19" ht="15.6" x14ac:dyDescent="0.3">
      <c r="B940" s="34">
        <f t="shared" si="48"/>
        <v>4056.1</v>
      </c>
      <c r="C940" s="35">
        <v>2036</v>
      </c>
      <c r="D940" s="34">
        <f t="shared" si="49"/>
        <v>4056.1</v>
      </c>
      <c r="E940" s="36">
        <v>45644</v>
      </c>
      <c r="F940" s="37">
        <v>4056.1</v>
      </c>
      <c r="G940" s="725">
        <v>45645</v>
      </c>
      <c r="H940" s="38">
        <f t="shared" si="50"/>
        <v>0</v>
      </c>
      <c r="I940" s="183">
        <f t="shared" si="51"/>
        <v>0</v>
      </c>
      <c r="K940" s="33"/>
      <c r="L940" s="687">
        <v>45645</v>
      </c>
      <c r="M940" s="34">
        <f t="shared" si="52"/>
        <v>0</v>
      </c>
      <c r="N940" s="37">
        <v>0</v>
      </c>
      <c r="O940" s="35">
        <v>0</v>
      </c>
      <c r="P940" s="39">
        <v>0</v>
      </c>
      <c r="Q940" s="47">
        <f t="shared" si="53"/>
        <v>0</v>
      </c>
      <c r="R940" s="41"/>
    </row>
    <row r="941" spans="2:19" ht="15.6" x14ac:dyDescent="0.3">
      <c r="B941" s="34">
        <f t="shared" si="48"/>
        <v>4056.1</v>
      </c>
      <c r="C941" s="35">
        <v>2036</v>
      </c>
      <c r="D941" s="34">
        <f t="shared" si="49"/>
        <v>4056.1</v>
      </c>
      <c r="E941" s="36">
        <v>45645</v>
      </c>
      <c r="F941" s="37">
        <v>4056.1</v>
      </c>
      <c r="G941" s="725">
        <v>45646</v>
      </c>
      <c r="H941" s="38">
        <f t="shared" si="50"/>
        <v>0</v>
      </c>
      <c r="I941" s="183">
        <f t="shared" si="51"/>
        <v>0</v>
      </c>
      <c r="K941" s="33"/>
      <c r="L941" s="687">
        <v>45646</v>
      </c>
      <c r="M941" s="34">
        <f t="shared" si="52"/>
        <v>0</v>
      </c>
      <c r="N941" s="37">
        <v>0</v>
      </c>
      <c r="O941" s="35">
        <v>0</v>
      </c>
      <c r="P941" s="39">
        <v>0</v>
      </c>
      <c r="Q941" s="47">
        <f t="shared" si="53"/>
        <v>0</v>
      </c>
      <c r="R941" s="41"/>
    </row>
    <row r="942" spans="2:19" ht="15.6" x14ac:dyDescent="0.3">
      <c r="B942" s="34">
        <f t="shared" si="48"/>
        <v>4056.1</v>
      </c>
      <c r="C942" s="35">
        <v>2036</v>
      </c>
      <c r="D942" s="34">
        <f t="shared" si="49"/>
        <v>4056.1</v>
      </c>
      <c r="E942" s="36">
        <v>45646</v>
      </c>
      <c r="F942" s="37">
        <v>4056.2</v>
      </c>
      <c r="G942" s="725">
        <v>45647</v>
      </c>
      <c r="H942" s="38">
        <f t="shared" si="50"/>
        <v>9.9999999999909051E-2</v>
      </c>
      <c r="I942" s="183">
        <f t="shared" si="51"/>
        <v>2</v>
      </c>
      <c r="K942" s="33"/>
      <c r="L942" s="687">
        <v>45647</v>
      </c>
      <c r="M942" s="34">
        <f t="shared" si="52"/>
        <v>0</v>
      </c>
      <c r="N942" s="37">
        <v>0</v>
      </c>
      <c r="O942" s="35">
        <v>0</v>
      </c>
      <c r="P942" s="39">
        <v>0</v>
      </c>
      <c r="Q942" s="47">
        <f t="shared" si="53"/>
        <v>0</v>
      </c>
      <c r="R942" s="41"/>
    </row>
    <row r="943" spans="2:19" ht="15.6" x14ac:dyDescent="0.3">
      <c r="B943" s="34">
        <f t="shared" si="48"/>
        <v>4056.2</v>
      </c>
      <c r="C943" s="35">
        <v>2038</v>
      </c>
      <c r="D943" s="34">
        <f t="shared" si="49"/>
        <v>4056.2</v>
      </c>
      <c r="E943" s="36">
        <v>45647</v>
      </c>
      <c r="F943" s="37">
        <v>4056.2</v>
      </c>
      <c r="G943" s="725">
        <v>45648</v>
      </c>
      <c r="H943" s="38">
        <f t="shared" si="50"/>
        <v>0</v>
      </c>
      <c r="I943" s="183">
        <f t="shared" si="51"/>
        <v>2</v>
      </c>
      <c r="K943" s="33"/>
      <c r="L943" s="687">
        <v>45648</v>
      </c>
      <c r="M943" s="34">
        <f t="shared" si="52"/>
        <v>0</v>
      </c>
      <c r="N943" s="37">
        <v>0</v>
      </c>
      <c r="O943" s="35">
        <v>0</v>
      </c>
      <c r="P943" s="39">
        <v>0</v>
      </c>
      <c r="Q943" s="47">
        <f t="shared" si="53"/>
        <v>0</v>
      </c>
      <c r="R943" s="41"/>
    </row>
    <row r="944" spans="2:19" ht="15.6" x14ac:dyDescent="0.3">
      <c r="B944" s="34">
        <f t="shared" si="48"/>
        <v>4056.2</v>
      </c>
      <c r="C944" s="35">
        <v>2040</v>
      </c>
      <c r="D944" s="34">
        <f t="shared" si="49"/>
        <v>4056.2</v>
      </c>
      <c r="E944" s="36">
        <v>45648</v>
      </c>
      <c r="F944" s="37">
        <v>4068.6</v>
      </c>
      <c r="G944" s="725">
        <v>45649</v>
      </c>
      <c r="H944" s="38">
        <f t="shared" si="50"/>
        <v>12.400000000000091</v>
      </c>
      <c r="I944" s="183">
        <f t="shared" si="51"/>
        <v>4</v>
      </c>
      <c r="K944" s="33"/>
      <c r="L944" s="687">
        <v>45649</v>
      </c>
      <c r="M944" s="34">
        <f t="shared" si="52"/>
        <v>0</v>
      </c>
      <c r="N944" s="37">
        <v>90</v>
      </c>
      <c r="O944" s="35">
        <v>0</v>
      </c>
      <c r="P944" s="39">
        <v>0</v>
      </c>
      <c r="Q944" s="47">
        <f t="shared" si="53"/>
        <v>90</v>
      </c>
      <c r="R944" s="41"/>
    </row>
    <row r="945" spans="2:21" ht="15.6" x14ac:dyDescent="0.3">
      <c r="B945" s="34">
        <f t="shared" si="48"/>
        <v>4068.6</v>
      </c>
      <c r="C945" s="35">
        <v>2044</v>
      </c>
      <c r="D945" s="34">
        <f t="shared" si="49"/>
        <v>4068.6</v>
      </c>
      <c r="E945" s="36">
        <v>45649</v>
      </c>
      <c r="F945" s="37">
        <v>4074.1</v>
      </c>
      <c r="G945" s="725">
        <v>45650</v>
      </c>
      <c r="H945" s="38">
        <f t="shared" si="50"/>
        <v>5.5</v>
      </c>
      <c r="I945" s="183">
        <f t="shared" si="51"/>
        <v>0</v>
      </c>
      <c r="K945" s="33"/>
      <c r="L945" s="687">
        <v>45650</v>
      </c>
      <c r="M945" s="34">
        <f t="shared" si="52"/>
        <v>0</v>
      </c>
      <c r="N945" s="37">
        <v>0</v>
      </c>
      <c r="O945" s="35">
        <v>0</v>
      </c>
      <c r="P945" s="39">
        <v>0</v>
      </c>
      <c r="Q945" s="47">
        <f t="shared" si="53"/>
        <v>0</v>
      </c>
      <c r="R945" s="41"/>
    </row>
    <row r="946" spans="2:21" ht="15.6" x14ac:dyDescent="0.3">
      <c r="B946" s="34">
        <f t="shared" si="48"/>
        <v>4074.1</v>
      </c>
      <c r="C946" s="35">
        <v>2044</v>
      </c>
      <c r="D946" s="34">
        <f t="shared" si="49"/>
        <v>4074.1</v>
      </c>
      <c r="E946" s="36">
        <v>45650</v>
      </c>
      <c r="F946" s="37">
        <v>4074.1</v>
      </c>
      <c r="G946" s="725">
        <v>45651</v>
      </c>
      <c r="H946" s="38">
        <f t="shared" si="50"/>
        <v>0</v>
      </c>
      <c r="I946" s="183">
        <f t="shared" si="51"/>
        <v>0</v>
      </c>
      <c r="K946" s="33"/>
      <c r="L946" s="687">
        <v>45651</v>
      </c>
      <c r="M946" s="34">
        <f t="shared" si="52"/>
        <v>0</v>
      </c>
      <c r="N946" s="37">
        <v>0</v>
      </c>
      <c r="O946" s="35">
        <v>0</v>
      </c>
      <c r="P946" s="39">
        <v>0</v>
      </c>
      <c r="Q946" s="47">
        <f t="shared" si="53"/>
        <v>0</v>
      </c>
      <c r="R946" s="41"/>
    </row>
    <row r="947" spans="2:21" ht="15.6" x14ac:dyDescent="0.3">
      <c r="B947" s="34">
        <f t="shared" si="48"/>
        <v>4074.1</v>
      </c>
      <c r="C947" s="35">
        <v>2044</v>
      </c>
      <c r="D947" s="34">
        <f t="shared" si="49"/>
        <v>4074.1</v>
      </c>
      <c r="E947" s="36">
        <v>45651</v>
      </c>
      <c r="F947" s="37">
        <v>4074.1</v>
      </c>
      <c r="G947" s="725">
        <v>45652</v>
      </c>
      <c r="H947" s="38">
        <f t="shared" si="50"/>
        <v>0</v>
      </c>
      <c r="I947" s="183">
        <f t="shared" si="51"/>
        <v>0</v>
      </c>
      <c r="K947" s="33"/>
      <c r="L947" s="687">
        <v>45652</v>
      </c>
      <c r="M947" s="34">
        <f t="shared" si="52"/>
        <v>0</v>
      </c>
      <c r="N947" s="37">
        <v>0</v>
      </c>
      <c r="O947" s="35">
        <v>0</v>
      </c>
      <c r="P947" s="39">
        <v>0</v>
      </c>
      <c r="Q947" s="47">
        <f t="shared" si="53"/>
        <v>0</v>
      </c>
      <c r="R947" s="41"/>
    </row>
    <row r="948" spans="2:21" ht="15.6" x14ac:dyDescent="0.3">
      <c r="B948" s="34">
        <f t="shared" si="48"/>
        <v>4074.1</v>
      </c>
      <c r="C948" s="35">
        <v>2044</v>
      </c>
      <c r="D948" s="34">
        <f t="shared" si="49"/>
        <v>4074.1</v>
      </c>
      <c r="E948" s="36">
        <v>45652</v>
      </c>
      <c r="F948" s="37">
        <v>4074.1</v>
      </c>
      <c r="G948" s="725">
        <v>45653</v>
      </c>
      <c r="H948" s="38">
        <f t="shared" si="50"/>
        <v>0</v>
      </c>
      <c r="I948" s="183">
        <f t="shared" si="51"/>
        <v>3</v>
      </c>
      <c r="K948" s="33"/>
      <c r="L948" s="687">
        <v>45653</v>
      </c>
      <c r="M948" s="34">
        <f t="shared" si="52"/>
        <v>0</v>
      </c>
      <c r="N948" s="37">
        <v>0</v>
      </c>
      <c r="O948" s="35">
        <v>0</v>
      </c>
      <c r="P948" s="39">
        <v>0</v>
      </c>
      <c r="Q948" s="47">
        <f t="shared" si="53"/>
        <v>0</v>
      </c>
      <c r="R948" s="41"/>
    </row>
    <row r="949" spans="2:21" ht="15.6" x14ac:dyDescent="0.3">
      <c r="B949" s="34">
        <f t="shared" si="48"/>
        <v>4074.1</v>
      </c>
      <c r="C949" s="35">
        <v>2047</v>
      </c>
      <c r="D949" s="34">
        <f t="shared" si="49"/>
        <v>4074.1</v>
      </c>
      <c r="E949" s="36">
        <v>45653</v>
      </c>
      <c r="F949" s="37">
        <v>4074.1</v>
      </c>
      <c r="G949" s="725">
        <v>45654</v>
      </c>
      <c r="H949" s="38">
        <f t="shared" si="50"/>
        <v>0</v>
      </c>
      <c r="I949" s="183">
        <f t="shared" si="51"/>
        <v>0</v>
      </c>
      <c r="K949" s="33"/>
      <c r="L949" s="687">
        <v>45654</v>
      </c>
      <c r="M949" s="34">
        <f t="shared" si="52"/>
        <v>0</v>
      </c>
      <c r="N949" s="37">
        <v>0</v>
      </c>
      <c r="O949" s="35">
        <v>0</v>
      </c>
      <c r="P949" s="39">
        <v>0</v>
      </c>
      <c r="Q949" s="47">
        <f t="shared" si="53"/>
        <v>0</v>
      </c>
      <c r="R949" s="41"/>
    </row>
    <row r="950" spans="2:21" ht="15.6" x14ac:dyDescent="0.3">
      <c r="B950" s="34">
        <f t="shared" si="48"/>
        <v>4074.1</v>
      </c>
      <c r="C950" s="35">
        <v>2047</v>
      </c>
      <c r="D950" s="34">
        <f t="shared" si="49"/>
        <v>4074.1</v>
      </c>
      <c r="E950" s="36">
        <v>45654</v>
      </c>
      <c r="F950" s="37">
        <v>4074.1</v>
      </c>
      <c r="G950" s="725">
        <v>45655</v>
      </c>
      <c r="H950" s="38">
        <f t="shared" si="50"/>
        <v>0</v>
      </c>
      <c r="I950" s="183">
        <f t="shared" si="51"/>
        <v>0</v>
      </c>
      <c r="K950" s="33"/>
      <c r="L950" s="687">
        <v>45655</v>
      </c>
      <c r="M950" s="34">
        <f t="shared" si="52"/>
        <v>0</v>
      </c>
      <c r="N950" s="37">
        <v>0</v>
      </c>
      <c r="O950" s="35">
        <v>0</v>
      </c>
      <c r="P950" s="39">
        <v>0</v>
      </c>
      <c r="Q950" s="47">
        <f t="shared" si="53"/>
        <v>0</v>
      </c>
      <c r="R950" s="41"/>
    </row>
    <row r="951" spans="2:21" ht="15.6" x14ac:dyDescent="0.3">
      <c r="B951" s="34">
        <f t="shared" si="48"/>
        <v>4074.1</v>
      </c>
      <c r="C951" s="35">
        <v>2047</v>
      </c>
      <c r="D951" s="34">
        <f t="shared" si="49"/>
        <v>4074.1</v>
      </c>
      <c r="E951" s="36">
        <v>45655</v>
      </c>
      <c r="F951" s="37">
        <v>4074.1</v>
      </c>
      <c r="G951" s="725">
        <v>45656</v>
      </c>
      <c r="H951" s="38">
        <f t="shared" si="50"/>
        <v>0</v>
      </c>
      <c r="I951" s="183">
        <f t="shared" si="51"/>
        <v>0</v>
      </c>
      <c r="K951" s="33"/>
      <c r="L951" s="687">
        <v>45656</v>
      </c>
      <c r="M951" s="34">
        <f t="shared" si="52"/>
        <v>0</v>
      </c>
      <c r="N951" s="37">
        <v>0</v>
      </c>
      <c r="O951" s="35">
        <v>0</v>
      </c>
      <c r="P951" s="39">
        <v>0</v>
      </c>
      <c r="Q951" s="47">
        <f t="shared" si="53"/>
        <v>0</v>
      </c>
      <c r="R951" s="41"/>
    </row>
    <row r="952" spans="2:21" ht="15.6" x14ac:dyDescent="0.3">
      <c r="B952" s="34">
        <f t="shared" si="48"/>
        <v>4074.1</v>
      </c>
      <c r="C952" s="35">
        <v>2047</v>
      </c>
      <c r="D952" s="34">
        <f t="shared" si="49"/>
        <v>4074.1</v>
      </c>
      <c r="E952" s="36">
        <v>45656</v>
      </c>
      <c r="F952" s="37">
        <v>4074.1</v>
      </c>
      <c r="G952" s="725">
        <v>45657</v>
      </c>
      <c r="H952" s="38">
        <f t="shared" si="50"/>
        <v>0</v>
      </c>
      <c r="I952" s="183">
        <f t="shared" si="51"/>
        <v>0</v>
      </c>
      <c r="K952" s="33"/>
      <c r="L952" s="687">
        <v>45657</v>
      </c>
      <c r="M952" s="34">
        <f t="shared" si="52"/>
        <v>0</v>
      </c>
      <c r="N952" s="37">
        <v>0</v>
      </c>
      <c r="O952" s="35">
        <v>0</v>
      </c>
      <c r="P952" s="39">
        <v>0</v>
      </c>
      <c r="Q952" s="47">
        <f t="shared" si="53"/>
        <v>0</v>
      </c>
      <c r="R952" s="41"/>
      <c r="T952">
        <f>SUM(H862:H953)</f>
        <v>59.799999999999727</v>
      </c>
      <c r="U952" s="511">
        <f>SUM(Q861:Q952)</f>
        <v>1040</v>
      </c>
    </row>
    <row r="953" spans="2:21" ht="15.6" x14ac:dyDescent="0.3">
      <c r="B953" s="34">
        <f t="shared" si="48"/>
        <v>4074.1</v>
      </c>
      <c r="C953" s="35">
        <v>2047</v>
      </c>
      <c r="D953" s="34">
        <f t="shared" si="49"/>
        <v>4074.1</v>
      </c>
      <c r="E953" s="36">
        <v>45657</v>
      </c>
      <c r="F953" s="37">
        <v>4074.1</v>
      </c>
      <c r="G953" s="725">
        <v>45658</v>
      </c>
      <c r="H953" s="38">
        <f t="shared" si="50"/>
        <v>0</v>
      </c>
      <c r="I953" s="183">
        <f t="shared" si="51"/>
        <v>3</v>
      </c>
      <c r="K953" s="33"/>
      <c r="L953" s="687">
        <v>45658</v>
      </c>
      <c r="M953" s="34">
        <f t="shared" si="52"/>
        <v>0</v>
      </c>
      <c r="N953" s="37">
        <v>0</v>
      </c>
      <c r="O953" s="35">
        <v>0</v>
      </c>
      <c r="P953" s="39">
        <v>0</v>
      </c>
      <c r="Q953" s="47">
        <f t="shared" si="53"/>
        <v>0</v>
      </c>
      <c r="R953" s="41"/>
    </row>
    <row r="954" spans="2:21" ht="15.6" x14ac:dyDescent="0.3">
      <c r="B954" s="34">
        <f t="shared" si="48"/>
        <v>4074.1</v>
      </c>
      <c r="C954" s="35">
        <v>2050</v>
      </c>
      <c r="D954" s="34">
        <f t="shared" si="49"/>
        <v>4074.1</v>
      </c>
      <c r="E954" s="36">
        <v>45658</v>
      </c>
      <c r="F954" s="37">
        <v>4074.3</v>
      </c>
      <c r="G954" s="725">
        <v>45659</v>
      </c>
      <c r="H954" s="38">
        <f t="shared" si="50"/>
        <v>0.20000000000027285</v>
      </c>
      <c r="I954" s="183">
        <f t="shared" si="51"/>
        <v>0</v>
      </c>
      <c r="K954" s="33"/>
      <c r="L954" s="687">
        <v>45659</v>
      </c>
      <c r="M954" s="34">
        <f t="shared" si="52"/>
        <v>0</v>
      </c>
      <c r="N954" s="37">
        <v>0</v>
      </c>
      <c r="O954" s="35">
        <v>0</v>
      </c>
      <c r="P954" s="39">
        <v>0</v>
      </c>
      <c r="Q954" s="47">
        <f t="shared" si="53"/>
        <v>0</v>
      </c>
      <c r="R954" s="41"/>
      <c r="U954">
        <f>U952/T952</f>
        <v>17.391304347826168</v>
      </c>
    </row>
    <row r="955" spans="2:21" ht="15.6" x14ac:dyDescent="0.3">
      <c r="B955" s="34">
        <f t="shared" si="48"/>
        <v>4074.3</v>
      </c>
      <c r="C955" s="35">
        <v>2050</v>
      </c>
      <c r="D955" s="34">
        <f t="shared" si="49"/>
        <v>4074.3</v>
      </c>
      <c r="E955" s="36">
        <v>45659</v>
      </c>
      <c r="F955" s="37">
        <v>4074.3</v>
      </c>
      <c r="G955" s="725">
        <v>45660</v>
      </c>
      <c r="H955" s="38">
        <f t="shared" si="50"/>
        <v>0</v>
      </c>
      <c r="I955" s="183">
        <f t="shared" si="51"/>
        <v>0</v>
      </c>
      <c r="K955" s="33"/>
      <c r="L955" s="687">
        <v>45660</v>
      </c>
      <c r="M955" s="34">
        <f t="shared" si="52"/>
        <v>0</v>
      </c>
      <c r="N955" s="37">
        <v>0</v>
      </c>
      <c r="O955" s="35">
        <v>0</v>
      </c>
      <c r="P955" s="39">
        <v>0</v>
      </c>
      <c r="Q955" s="47">
        <f t="shared" si="53"/>
        <v>0</v>
      </c>
      <c r="R955" s="41"/>
    </row>
    <row r="956" spans="2:21" ht="15.6" x14ac:dyDescent="0.3">
      <c r="B956" s="34">
        <f t="shared" si="48"/>
        <v>4074.3</v>
      </c>
      <c r="C956" s="35">
        <v>2050</v>
      </c>
      <c r="D956" s="34">
        <f t="shared" si="49"/>
        <v>4074.3</v>
      </c>
      <c r="E956" s="36">
        <v>45660</v>
      </c>
      <c r="F956" s="37">
        <v>4074.3</v>
      </c>
      <c r="G956" s="725">
        <v>45661</v>
      </c>
      <c r="H956" s="38">
        <f t="shared" si="50"/>
        <v>0</v>
      </c>
      <c r="I956" s="183">
        <f t="shared" si="51"/>
        <v>0</v>
      </c>
      <c r="K956" s="33"/>
      <c r="L956" s="687">
        <v>45661</v>
      </c>
      <c r="M956" s="34">
        <f t="shared" si="52"/>
        <v>0</v>
      </c>
      <c r="N956" s="37">
        <v>0</v>
      </c>
      <c r="O956" s="35">
        <v>0</v>
      </c>
      <c r="P956" s="39">
        <v>0</v>
      </c>
      <c r="Q956" s="47">
        <f t="shared" si="53"/>
        <v>0</v>
      </c>
      <c r="R956" s="41"/>
    </row>
    <row r="957" spans="2:21" ht="15.6" x14ac:dyDescent="0.3">
      <c r="B957" s="34">
        <f t="shared" si="48"/>
        <v>4074.3</v>
      </c>
      <c r="C957" s="35">
        <v>2050</v>
      </c>
      <c r="D957" s="34">
        <f t="shared" si="49"/>
        <v>4074.3</v>
      </c>
      <c r="E957" s="36">
        <v>45661</v>
      </c>
      <c r="F957" s="37">
        <v>4074.3</v>
      </c>
      <c r="G957" s="725">
        <v>45662</v>
      </c>
      <c r="H957" s="38">
        <f t="shared" si="50"/>
        <v>0</v>
      </c>
      <c r="I957" s="183">
        <f t="shared" si="51"/>
        <v>0</v>
      </c>
      <c r="K957" s="33"/>
      <c r="L957" s="687">
        <v>45662</v>
      </c>
      <c r="M957" s="34">
        <f t="shared" si="52"/>
        <v>0</v>
      </c>
      <c r="N957" s="37">
        <v>0</v>
      </c>
      <c r="O957" s="35">
        <v>0</v>
      </c>
      <c r="P957" s="39">
        <v>0</v>
      </c>
      <c r="Q957" s="47">
        <f t="shared" si="53"/>
        <v>0</v>
      </c>
      <c r="R957" s="41"/>
    </row>
    <row r="958" spans="2:21" ht="15.6" x14ac:dyDescent="0.3">
      <c r="B958" s="34">
        <f t="shared" si="48"/>
        <v>4074.3</v>
      </c>
      <c r="C958" s="35">
        <v>2050</v>
      </c>
      <c r="D958" s="34">
        <f t="shared" si="49"/>
        <v>4074.3</v>
      </c>
      <c r="E958" s="36">
        <v>45662</v>
      </c>
      <c r="F958" s="37">
        <v>4074.3</v>
      </c>
      <c r="G958" s="725">
        <v>45663</v>
      </c>
      <c r="H958" s="38">
        <f t="shared" si="50"/>
        <v>0</v>
      </c>
      <c r="I958" s="183">
        <f t="shared" si="51"/>
        <v>0</v>
      </c>
      <c r="K958" s="33"/>
      <c r="L958" s="687">
        <v>45663</v>
      </c>
      <c r="M958" s="34">
        <f t="shared" si="52"/>
        <v>0</v>
      </c>
      <c r="N958" s="37">
        <v>60</v>
      </c>
      <c r="O958" s="35">
        <v>0</v>
      </c>
      <c r="P958" s="39">
        <v>0</v>
      </c>
      <c r="Q958" s="47">
        <f t="shared" si="53"/>
        <v>60</v>
      </c>
      <c r="R958" s="41"/>
    </row>
    <row r="959" spans="2:21" ht="15.6" x14ac:dyDescent="0.3">
      <c r="B959" s="34">
        <f t="shared" si="48"/>
        <v>4074.3</v>
      </c>
      <c r="C959" s="35">
        <v>2050</v>
      </c>
      <c r="D959" s="34">
        <f t="shared" si="49"/>
        <v>4074.3</v>
      </c>
      <c r="E959" s="36">
        <v>45663</v>
      </c>
      <c r="F959" s="37">
        <v>4074.3</v>
      </c>
      <c r="G959" s="725">
        <v>45664</v>
      </c>
      <c r="H959" s="38">
        <f t="shared" si="50"/>
        <v>0</v>
      </c>
      <c r="I959" s="183">
        <f t="shared" si="51"/>
        <v>0</v>
      </c>
      <c r="K959" s="33"/>
      <c r="L959" s="687">
        <v>45664</v>
      </c>
      <c r="M959" s="34">
        <f t="shared" si="52"/>
        <v>0</v>
      </c>
      <c r="N959" s="37">
        <v>0</v>
      </c>
      <c r="O959" s="35">
        <v>0</v>
      </c>
      <c r="P959" s="39">
        <v>0</v>
      </c>
      <c r="Q959" s="47">
        <f t="shared" si="53"/>
        <v>0</v>
      </c>
      <c r="R959" s="41"/>
    </row>
    <row r="960" spans="2:21" ht="15.6" x14ac:dyDescent="0.3">
      <c r="B960" s="34">
        <f t="shared" si="48"/>
        <v>4074.3</v>
      </c>
      <c r="C960" s="35">
        <v>2050</v>
      </c>
      <c r="D960" s="34">
        <f t="shared" si="49"/>
        <v>4074.3</v>
      </c>
      <c r="E960" s="36">
        <v>45664</v>
      </c>
      <c r="F960" s="37">
        <v>4074.3</v>
      </c>
      <c r="G960" s="725">
        <v>45665</v>
      </c>
      <c r="H960" s="38">
        <f t="shared" si="50"/>
        <v>0</v>
      </c>
      <c r="I960" s="183">
        <f t="shared" si="51"/>
        <v>0</v>
      </c>
      <c r="K960" s="33"/>
      <c r="L960" s="687">
        <v>45665</v>
      </c>
      <c r="M960" s="34">
        <f t="shared" si="52"/>
        <v>0</v>
      </c>
      <c r="N960" s="37">
        <v>0</v>
      </c>
      <c r="O960" s="35">
        <v>0</v>
      </c>
      <c r="P960" s="39">
        <v>0</v>
      </c>
      <c r="Q960" s="47">
        <f t="shared" si="53"/>
        <v>0</v>
      </c>
      <c r="R960" s="41"/>
    </row>
    <row r="961" spans="2:19" ht="15.6" x14ac:dyDescent="0.3">
      <c r="B961" s="34">
        <f t="shared" si="48"/>
        <v>4074.3</v>
      </c>
      <c r="C961" s="35">
        <v>2050</v>
      </c>
      <c r="D961" s="34">
        <f t="shared" si="49"/>
        <v>4074.3</v>
      </c>
      <c r="E961" s="36">
        <v>45665</v>
      </c>
      <c r="F961" s="37">
        <v>4074.3</v>
      </c>
      <c r="G961" s="725">
        <v>45666</v>
      </c>
      <c r="H961" s="38">
        <f t="shared" si="50"/>
        <v>0</v>
      </c>
      <c r="I961" s="183">
        <f t="shared" si="51"/>
        <v>0</v>
      </c>
      <c r="K961" s="33"/>
      <c r="L961" s="687">
        <v>45666</v>
      </c>
      <c r="M961" s="34">
        <f t="shared" si="52"/>
        <v>0</v>
      </c>
      <c r="N961" s="37">
        <v>0</v>
      </c>
      <c r="O961" s="35">
        <v>0</v>
      </c>
      <c r="P961" s="39">
        <v>0</v>
      </c>
      <c r="Q961" s="47">
        <f t="shared" si="53"/>
        <v>0</v>
      </c>
      <c r="R961" s="41"/>
    </row>
    <row r="962" spans="2:19" ht="15.6" x14ac:dyDescent="0.3">
      <c r="B962" s="34">
        <f t="shared" si="48"/>
        <v>4074.3</v>
      </c>
      <c r="C962" s="35">
        <v>2050</v>
      </c>
      <c r="D962" s="34">
        <f t="shared" si="49"/>
        <v>4074.3</v>
      </c>
      <c r="E962" s="36">
        <v>45666</v>
      </c>
      <c r="F962" s="37">
        <v>4074.3</v>
      </c>
      <c r="G962" s="725">
        <v>45667</v>
      </c>
      <c r="H962" s="38">
        <f t="shared" si="50"/>
        <v>0</v>
      </c>
      <c r="I962" s="183">
        <f t="shared" si="51"/>
        <v>3</v>
      </c>
      <c r="K962" s="33"/>
      <c r="L962" s="687">
        <v>45667</v>
      </c>
      <c r="M962" s="34">
        <f t="shared" si="52"/>
        <v>0</v>
      </c>
      <c r="N962" s="37">
        <v>0</v>
      </c>
      <c r="O962" s="35">
        <v>0</v>
      </c>
      <c r="P962" s="39">
        <v>0</v>
      </c>
      <c r="Q962" s="47">
        <f t="shared" si="53"/>
        <v>0</v>
      </c>
      <c r="R962" s="41"/>
    </row>
    <row r="963" spans="2:19" ht="15.6" x14ac:dyDescent="0.3">
      <c r="B963" s="34">
        <f t="shared" si="48"/>
        <v>4074.3</v>
      </c>
      <c r="C963" s="35">
        <v>2053</v>
      </c>
      <c r="D963" s="34">
        <f t="shared" si="49"/>
        <v>4074.3</v>
      </c>
      <c r="E963" s="36">
        <v>45667</v>
      </c>
      <c r="F963" s="37">
        <v>4074.3</v>
      </c>
      <c r="G963" s="725">
        <v>45668</v>
      </c>
      <c r="H963" s="38">
        <f t="shared" si="50"/>
        <v>0</v>
      </c>
      <c r="I963" s="183">
        <f t="shared" si="51"/>
        <v>0</v>
      </c>
      <c r="K963" s="33"/>
      <c r="L963" s="687">
        <v>45668</v>
      </c>
      <c r="M963" s="34">
        <f t="shared" si="52"/>
        <v>0</v>
      </c>
      <c r="N963" s="37">
        <v>0</v>
      </c>
      <c r="O963" s="35">
        <v>0</v>
      </c>
      <c r="P963" s="39">
        <v>0</v>
      </c>
      <c r="Q963" s="47">
        <f t="shared" si="53"/>
        <v>0</v>
      </c>
      <c r="R963" s="41"/>
    </row>
    <row r="964" spans="2:19" ht="15.6" x14ac:dyDescent="0.3">
      <c r="B964" s="34">
        <f t="shared" si="48"/>
        <v>4074.3</v>
      </c>
      <c r="C964" s="35">
        <v>2053</v>
      </c>
      <c r="D964" s="34">
        <f t="shared" si="49"/>
        <v>4074.3</v>
      </c>
      <c r="E964" s="36">
        <v>45668</v>
      </c>
      <c r="F964" s="37">
        <v>4074.3</v>
      </c>
      <c r="G964" s="725">
        <v>45669</v>
      </c>
      <c r="H964" s="38">
        <f t="shared" si="50"/>
        <v>0</v>
      </c>
      <c r="I964" s="183">
        <f t="shared" si="51"/>
        <v>0</v>
      </c>
      <c r="K964" s="33"/>
      <c r="L964" s="687">
        <v>45669</v>
      </c>
      <c r="M964" s="34">
        <f t="shared" si="52"/>
        <v>0</v>
      </c>
      <c r="N964" s="37">
        <v>0</v>
      </c>
      <c r="O964" s="35">
        <v>0</v>
      </c>
      <c r="P964" s="39">
        <v>0</v>
      </c>
      <c r="Q964" s="47">
        <f t="shared" si="53"/>
        <v>0</v>
      </c>
      <c r="R964" s="41"/>
    </row>
    <row r="965" spans="2:19" ht="15.6" x14ac:dyDescent="0.3">
      <c r="B965" s="34">
        <f t="shared" si="48"/>
        <v>4074.3</v>
      </c>
      <c r="C965" s="35">
        <v>2053</v>
      </c>
      <c r="D965" s="34">
        <f t="shared" si="49"/>
        <v>4074.3</v>
      </c>
      <c r="E965" s="36">
        <v>45669</v>
      </c>
      <c r="F965" s="37">
        <v>4074.3</v>
      </c>
      <c r="G965" s="725">
        <v>45670</v>
      </c>
      <c r="H965" s="38">
        <f t="shared" si="50"/>
        <v>0</v>
      </c>
      <c r="I965" s="183">
        <f t="shared" si="51"/>
        <v>1</v>
      </c>
      <c r="K965" s="33"/>
      <c r="L965" s="687">
        <v>45670</v>
      </c>
      <c r="M965" s="34">
        <f t="shared" si="52"/>
        <v>0</v>
      </c>
      <c r="N965" s="37">
        <v>0</v>
      </c>
      <c r="O965" s="35">
        <v>0</v>
      </c>
      <c r="P965" s="39">
        <v>0</v>
      </c>
      <c r="Q965" s="47">
        <f t="shared" si="53"/>
        <v>0</v>
      </c>
      <c r="R965" s="41"/>
    </row>
    <row r="966" spans="2:19" ht="15.6" x14ac:dyDescent="0.3">
      <c r="B966" s="34">
        <f t="shared" si="48"/>
        <v>4074.3</v>
      </c>
      <c r="C966" s="35">
        <v>2054</v>
      </c>
      <c r="D966" s="34">
        <f t="shared" si="49"/>
        <v>4074.3</v>
      </c>
      <c r="E966" s="36">
        <v>45670</v>
      </c>
      <c r="F966" s="37">
        <v>4074.3</v>
      </c>
      <c r="G966" s="725">
        <v>45671</v>
      </c>
      <c r="H966" s="38">
        <f t="shared" si="50"/>
        <v>0</v>
      </c>
      <c r="I966" s="183">
        <f t="shared" si="51"/>
        <v>1</v>
      </c>
      <c r="K966" s="33"/>
      <c r="L966" s="687">
        <v>45671</v>
      </c>
      <c r="M966" s="34">
        <f t="shared" si="52"/>
        <v>0</v>
      </c>
      <c r="N966" s="37">
        <v>0</v>
      </c>
      <c r="O966" s="35">
        <v>0</v>
      </c>
      <c r="P966" s="39">
        <v>0</v>
      </c>
      <c r="Q966" s="47">
        <f t="shared" si="53"/>
        <v>0</v>
      </c>
      <c r="R966" s="41"/>
    </row>
    <row r="967" spans="2:19" ht="15.6" x14ac:dyDescent="0.3">
      <c r="B967" s="34">
        <f t="shared" si="48"/>
        <v>4074.3</v>
      </c>
      <c r="C967" s="35">
        <v>2055</v>
      </c>
      <c r="D967" s="34">
        <f t="shared" si="49"/>
        <v>4074.3</v>
      </c>
      <c r="E967" s="36">
        <v>45671</v>
      </c>
      <c r="F967" s="37">
        <v>4074.3</v>
      </c>
      <c r="G967" s="725">
        <v>45672</v>
      </c>
      <c r="H967" s="38">
        <f t="shared" si="50"/>
        <v>0</v>
      </c>
      <c r="I967" s="183">
        <f t="shared" si="51"/>
        <v>0</v>
      </c>
      <c r="K967" s="33"/>
      <c r="L967" s="687">
        <v>45672</v>
      </c>
      <c r="M967" s="34">
        <f t="shared" si="52"/>
        <v>0</v>
      </c>
      <c r="N967" s="37">
        <v>0</v>
      </c>
      <c r="O967" s="35">
        <v>0</v>
      </c>
      <c r="P967" s="39">
        <v>0</v>
      </c>
      <c r="Q967" s="47">
        <f t="shared" si="53"/>
        <v>0</v>
      </c>
      <c r="R967" s="41"/>
    </row>
    <row r="968" spans="2:19" ht="15.6" x14ac:dyDescent="0.3">
      <c r="B968" s="34">
        <f t="shared" si="48"/>
        <v>4074.3</v>
      </c>
      <c r="C968" s="35">
        <v>2055</v>
      </c>
      <c r="D968" s="34">
        <f t="shared" si="49"/>
        <v>4074.3</v>
      </c>
      <c r="E968" s="36">
        <v>45672</v>
      </c>
      <c r="F968" s="37">
        <v>4074.3</v>
      </c>
      <c r="G968" s="725">
        <v>45673</v>
      </c>
      <c r="H968" s="38">
        <f t="shared" si="50"/>
        <v>0</v>
      </c>
      <c r="I968" s="183">
        <f t="shared" si="51"/>
        <v>0</v>
      </c>
      <c r="K968" s="33"/>
      <c r="L968" s="687">
        <v>45673</v>
      </c>
      <c r="M968" s="34">
        <f t="shared" si="52"/>
        <v>0</v>
      </c>
      <c r="N968" s="37">
        <v>0</v>
      </c>
      <c r="O968" s="35">
        <v>0</v>
      </c>
      <c r="P968" s="39">
        <v>0</v>
      </c>
      <c r="Q968" s="47">
        <f t="shared" si="53"/>
        <v>0</v>
      </c>
      <c r="R968" s="41"/>
    </row>
    <row r="969" spans="2:19" ht="15.6" x14ac:dyDescent="0.3">
      <c r="B969" s="34">
        <f t="shared" si="48"/>
        <v>4074.3</v>
      </c>
      <c r="C969" s="35">
        <v>2055</v>
      </c>
      <c r="D969" s="34">
        <f t="shared" si="49"/>
        <v>4074.3</v>
      </c>
      <c r="E969" s="36">
        <v>45673</v>
      </c>
      <c r="F969" s="37">
        <v>4074.3</v>
      </c>
      <c r="G969" s="725">
        <v>45674</v>
      </c>
      <c r="H969" s="38">
        <f t="shared" si="50"/>
        <v>0</v>
      </c>
      <c r="I969" s="183">
        <f t="shared" si="51"/>
        <v>3</v>
      </c>
      <c r="K969" s="33"/>
      <c r="L969" s="687">
        <v>45674</v>
      </c>
      <c r="M969" s="34">
        <f t="shared" si="52"/>
        <v>0</v>
      </c>
      <c r="N969" s="37">
        <v>0</v>
      </c>
      <c r="O969" s="35">
        <v>0</v>
      </c>
      <c r="P969" s="39">
        <v>0</v>
      </c>
      <c r="Q969" s="47">
        <f t="shared" si="53"/>
        <v>0</v>
      </c>
      <c r="R969" s="41"/>
    </row>
    <row r="970" spans="2:19" ht="15.6" x14ac:dyDescent="0.3">
      <c r="B970" s="34">
        <f t="shared" si="48"/>
        <v>4074.3</v>
      </c>
      <c r="C970" s="35">
        <v>2058</v>
      </c>
      <c r="D970" s="34">
        <f t="shared" si="49"/>
        <v>4074.3</v>
      </c>
      <c r="E970" s="36">
        <v>45674</v>
      </c>
      <c r="F970" s="37">
        <v>4084.7</v>
      </c>
      <c r="G970" s="725">
        <v>45675</v>
      </c>
      <c r="H970" s="38">
        <f t="shared" si="50"/>
        <v>10.399999999999636</v>
      </c>
      <c r="I970" s="183">
        <f t="shared" si="51"/>
        <v>3</v>
      </c>
      <c r="K970" s="33"/>
      <c r="L970" s="687">
        <v>45675</v>
      </c>
      <c r="M970" s="34">
        <f t="shared" si="52"/>
        <v>0</v>
      </c>
      <c r="N970" s="37">
        <v>0</v>
      </c>
      <c r="O970" s="35">
        <v>0</v>
      </c>
      <c r="P970" s="39">
        <v>0</v>
      </c>
      <c r="Q970" s="47">
        <f t="shared" si="53"/>
        <v>0</v>
      </c>
      <c r="R970" s="41"/>
    </row>
    <row r="971" spans="2:19" ht="15.6" x14ac:dyDescent="0.3">
      <c r="B971" s="34">
        <f t="shared" si="48"/>
        <v>4084.7</v>
      </c>
      <c r="C971" s="35">
        <v>2061</v>
      </c>
      <c r="D971" s="34">
        <f t="shared" si="49"/>
        <v>4084.7</v>
      </c>
      <c r="E971" s="36">
        <v>45675</v>
      </c>
      <c r="F971" s="37">
        <v>4086.2</v>
      </c>
      <c r="G971" s="725">
        <v>45676</v>
      </c>
      <c r="H971" s="38">
        <f t="shared" si="50"/>
        <v>1.5</v>
      </c>
      <c r="I971" s="183">
        <f t="shared" si="51"/>
        <v>2</v>
      </c>
      <c r="K971" s="33"/>
      <c r="L971" s="687">
        <v>45676</v>
      </c>
      <c r="M971" s="34">
        <f t="shared" si="52"/>
        <v>0</v>
      </c>
      <c r="N971" s="37">
        <v>60</v>
      </c>
      <c r="O971" s="35">
        <v>0</v>
      </c>
      <c r="P971" s="39">
        <v>0</v>
      </c>
      <c r="Q971" s="47">
        <f t="shared" si="53"/>
        <v>60</v>
      </c>
      <c r="R971" s="41"/>
    </row>
    <row r="972" spans="2:19" ht="15.6" x14ac:dyDescent="0.3">
      <c r="B972" s="34">
        <f t="shared" si="48"/>
        <v>4086.2</v>
      </c>
      <c r="C972" s="35">
        <v>2063</v>
      </c>
      <c r="D972" s="34">
        <f t="shared" si="49"/>
        <v>4086.2</v>
      </c>
      <c r="E972" s="36">
        <v>45676</v>
      </c>
      <c r="F972" s="37">
        <v>4086.9</v>
      </c>
      <c r="G972" s="725">
        <v>45677</v>
      </c>
      <c r="H972" s="38">
        <f t="shared" si="50"/>
        <v>0.70000000000027285</v>
      </c>
      <c r="I972" s="183">
        <f t="shared" si="51"/>
        <v>3</v>
      </c>
      <c r="K972" s="33"/>
      <c r="L972" s="687">
        <v>45677</v>
      </c>
      <c r="M972" s="34">
        <f t="shared" si="52"/>
        <v>0</v>
      </c>
      <c r="N972" s="37">
        <v>30</v>
      </c>
      <c r="O972" s="35">
        <v>0</v>
      </c>
      <c r="P972" s="39">
        <v>0</v>
      </c>
      <c r="Q972" s="47">
        <f t="shared" si="53"/>
        <v>30</v>
      </c>
      <c r="R972" s="41"/>
      <c r="S972" t="s">
        <v>1534</v>
      </c>
    </row>
    <row r="973" spans="2:19" ht="15.6" x14ac:dyDescent="0.3">
      <c r="B973" s="34">
        <f t="shared" si="48"/>
        <v>4086.9</v>
      </c>
      <c r="C973" s="35">
        <v>2066</v>
      </c>
      <c r="D973" s="34">
        <f t="shared" si="49"/>
        <v>4086.9</v>
      </c>
      <c r="E973" s="36">
        <v>45677</v>
      </c>
      <c r="F973" s="37">
        <v>4087</v>
      </c>
      <c r="G973" s="725">
        <v>45678</v>
      </c>
      <c r="H973" s="38">
        <f t="shared" si="50"/>
        <v>9.9999999999909051E-2</v>
      </c>
      <c r="I973" s="183">
        <f t="shared" si="51"/>
        <v>8</v>
      </c>
      <c r="K973" s="33"/>
      <c r="L973" s="687">
        <v>45678</v>
      </c>
      <c r="M973" s="34">
        <f t="shared" si="52"/>
        <v>0</v>
      </c>
      <c r="N973" s="37">
        <v>0</v>
      </c>
      <c r="O973" s="35">
        <v>0</v>
      </c>
      <c r="P973" s="39">
        <v>0</v>
      </c>
      <c r="Q973" s="47">
        <f t="shared" si="53"/>
        <v>0</v>
      </c>
      <c r="R973" s="41"/>
    </row>
    <row r="974" spans="2:19" ht="15.6" x14ac:dyDescent="0.3">
      <c r="B974" s="34">
        <f t="shared" ref="B974:B1000" si="54">F973</f>
        <v>4087</v>
      </c>
      <c r="C974" s="35">
        <v>2074</v>
      </c>
      <c r="D974" s="34">
        <f t="shared" ref="D974:D1000" si="55">F973</f>
        <v>4087</v>
      </c>
      <c r="E974" s="36">
        <v>45678</v>
      </c>
      <c r="F974" s="37">
        <v>4087.1</v>
      </c>
      <c r="G974" s="725">
        <v>45679</v>
      </c>
      <c r="H974" s="38">
        <f t="shared" ref="H974:H1000" si="56">F974-D974</f>
        <v>9.9999999999909051E-2</v>
      </c>
      <c r="I974" s="183">
        <f t="shared" ref="I974:I1000" si="57">C975-C974</f>
        <v>15</v>
      </c>
      <c r="K974" s="33"/>
      <c r="L974" s="687">
        <v>45679</v>
      </c>
      <c r="M974" s="34">
        <f t="shared" ref="M974:M1000" si="58">(O973)</f>
        <v>0</v>
      </c>
      <c r="N974" s="37">
        <v>30</v>
      </c>
      <c r="O974" s="35">
        <v>0</v>
      </c>
      <c r="P974" s="39">
        <v>0</v>
      </c>
      <c r="Q974" s="47">
        <f t="shared" ref="Q974:Q1000" si="59">(M974+N974)-O974</f>
        <v>30</v>
      </c>
      <c r="R974" s="41"/>
    </row>
    <row r="975" spans="2:19" ht="15.6" x14ac:dyDescent="0.3">
      <c r="B975" s="34">
        <f t="shared" si="54"/>
        <v>4087.1</v>
      </c>
      <c r="C975" s="35">
        <v>2089</v>
      </c>
      <c r="D975" s="34">
        <f t="shared" si="55"/>
        <v>4087.1</v>
      </c>
      <c r="E975" s="36">
        <v>45679</v>
      </c>
      <c r="F975" s="37">
        <v>4090</v>
      </c>
      <c r="G975" s="725">
        <v>45680</v>
      </c>
      <c r="H975" s="38">
        <f t="shared" si="56"/>
        <v>2.9000000000000909</v>
      </c>
      <c r="I975" s="183">
        <f t="shared" si="57"/>
        <v>0</v>
      </c>
      <c r="K975" s="33"/>
      <c r="L975" s="687">
        <v>45680</v>
      </c>
      <c r="M975" s="34">
        <f t="shared" si="58"/>
        <v>0</v>
      </c>
      <c r="N975" s="37">
        <v>150</v>
      </c>
      <c r="O975" s="35">
        <v>0</v>
      </c>
      <c r="P975" s="39">
        <v>0</v>
      </c>
      <c r="Q975" s="47">
        <f t="shared" si="59"/>
        <v>150</v>
      </c>
      <c r="R975" s="41"/>
    </row>
    <row r="976" spans="2:19" ht="15.6" x14ac:dyDescent="0.3">
      <c r="B976" s="34">
        <f t="shared" si="54"/>
        <v>4090</v>
      </c>
      <c r="C976" s="35">
        <v>2089</v>
      </c>
      <c r="D976" s="34">
        <f t="shared" si="55"/>
        <v>4090</v>
      </c>
      <c r="E976" s="36">
        <v>45680</v>
      </c>
      <c r="F976" s="37">
        <v>4090</v>
      </c>
      <c r="G976" s="725">
        <v>45681</v>
      </c>
      <c r="H976" s="38">
        <f t="shared" si="56"/>
        <v>0</v>
      </c>
      <c r="I976" s="183">
        <f t="shared" si="57"/>
        <v>5</v>
      </c>
      <c r="K976" s="33"/>
      <c r="L976" s="687">
        <v>45681</v>
      </c>
      <c r="M976" s="34">
        <f t="shared" si="58"/>
        <v>0</v>
      </c>
      <c r="N976" s="37">
        <v>0</v>
      </c>
      <c r="O976" s="35">
        <v>0</v>
      </c>
      <c r="P976" s="39">
        <v>0</v>
      </c>
      <c r="Q976" s="47">
        <f t="shared" si="59"/>
        <v>0</v>
      </c>
      <c r="R976" s="41"/>
    </row>
    <row r="977" spans="2:19" ht="15.6" x14ac:dyDescent="0.3">
      <c r="B977" s="34">
        <f t="shared" si="54"/>
        <v>4090</v>
      </c>
      <c r="C977" s="35">
        <v>2094</v>
      </c>
      <c r="D977" s="34">
        <f t="shared" si="55"/>
        <v>4090</v>
      </c>
      <c r="E977" s="36">
        <v>45681</v>
      </c>
      <c r="F977" s="37">
        <v>4096</v>
      </c>
      <c r="G977" s="725">
        <v>45682</v>
      </c>
      <c r="H977" s="38">
        <f t="shared" si="56"/>
        <v>6</v>
      </c>
      <c r="I977" s="183">
        <f t="shared" si="57"/>
        <v>0</v>
      </c>
      <c r="K977" s="33"/>
      <c r="L977" s="687">
        <v>45682</v>
      </c>
      <c r="M977" s="34">
        <f t="shared" si="58"/>
        <v>0</v>
      </c>
      <c r="N977" s="37">
        <v>0</v>
      </c>
      <c r="O977" s="35">
        <v>0</v>
      </c>
      <c r="P977" s="39">
        <v>0</v>
      </c>
      <c r="Q977" s="47">
        <f t="shared" si="59"/>
        <v>0</v>
      </c>
      <c r="R977" s="41"/>
    </row>
    <row r="978" spans="2:19" ht="15.6" x14ac:dyDescent="0.3">
      <c r="B978" s="34">
        <f t="shared" si="54"/>
        <v>4096</v>
      </c>
      <c r="C978" s="35">
        <v>2094</v>
      </c>
      <c r="D978" s="34">
        <f t="shared" si="55"/>
        <v>4096</v>
      </c>
      <c r="E978" s="36">
        <v>45682</v>
      </c>
      <c r="F978" s="37">
        <v>4096</v>
      </c>
      <c r="G978" s="725">
        <v>45683</v>
      </c>
      <c r="H978" s="38">
        <f t="shared" si="56"/>
        <v>0</v>
      </c>
      <c r="I978" s="183">
        <f t="shared" si="57"/>
        <v>0</v>
      </c>
      <c r="K978" s="33"/>
      <c r="L978" s="687">
        <v>45683</v>
      </c>
      <c r="M978" s="34">
        <f t="shared" si="58"/>
        <v>0</v>
      </c>
      <c r="N978" s="37">
        <v>0</v>
      </c>
      <c r="O978" s="35">
        <v>0</v>
      </c>
      <c r="P978" s="39">
        <v>0</v>
      </c>
      <c r="Q978" s="47">
        <f t="shared" si="59"/>
        <v>0</v>
      </c>
      <c r="R978" s="41"/>
    </row>
    <row r="979" spans="2:19" ht="15.6" x14ac:dyDescent="0.3">
      <c r="B979" s="34">
        <f t="shared" si="54"/>
        <v>4096</v>
      </c>
      <c r="C979" s="35">
        <v>2094</v>
      </c>
      <c r="D979" s="34">
        <f t="shared" si="55"/>
        <v>4096</v>
      </c>
      <c r="E979" s="36">
        <v>45683</v>
      </c>
      <c r="F979" s="37">
        <v>4096</v>
      </c>
      <c r="G979" s="725">
        <v>45684</v>
      </c>
      <c r="H979" s="38">
        <f t="shared" si="56"/>
        <v>0</v>
      </c>
      <c r="I979" s="183">
        <f t="shared" si="57"/>
        <v>3</v>
      </c>
      <c r="K979" s="33"/>
      <c r="L979" s="687">
        <v>45684</v>
      </c>
      <c r="M979" s="34">
        <f t="shared" si="58"/>
        <v>0</v>
      </c>
      <c r="N979" s="37">
        <v>0</v>
      </c>
      <c r="O979" s="35">
        <v>0</v>
      </c>
      <c r="P979" s="39">
        <v>0</v>
      </c>
      <c r="Q979" s="47">
        <f t="shared" si="59"/>
        <v>0</v>
      </c>
      <c r="R979" s="41"/>
    </row>
    <row r="980" spans="2:19" ht="15.6" x14ac:dyDescent="0.3">
      <c r="B980" s="34">
        <f t="shared" si="54"/>
        <v>4096</v>
      </c>
      <c r="C980" s="35">
        <v>2097</v>
      </c>
      <c r="D980" s="34">
        <f t="shared" si="55"/>
        <v>4096</v>
      </c>
      <c r="E980" s="36">
        <v>45684</v>
      </c>
      <c r="F980" s="37">
        <v>4100.6000000000004</v>
      </c>
      <c r="G980" s="725">
        <v>45685</v>
      </c>
      <c r="H980" s="38">
        <f t="shared" si="56"/>
        <v>4.6000000000003638</v>
      </c>
      <c r="I980" s="183">
        <f t="shared" si="57"/>
        <v>2</v>
      </c>
      <c r="K980" s="33"/>
      <c r="L980" s="687">
        <v>45685</v>
      </c>
      <c r="M980" s="34">
        <f t="shared" si="58"/>
        <v>0</v>
      </c>
      <c r="N980" s="37">
        <v>0</v>
      </c>
      <c r="O980" s="35">
        <v>0</v>
      </c>
      <c r="P980" s="39">
        <v>0</v>
      </c>
      <c r="Q980" s="47">
        <f t="shared" si="59"/>
        <v>0</v>
      </c>
      <c r="R980" s="41"/>
    </row>
    <row r="981" spans="2:19" ht="15.6" x14ac:dyDescent="0.3">
      <c r="B981" s="34">
        <f t="shared" si="54"/>
        <v>4100.6000000000004</v>
      </c>
      <c r="C981" s="35">
        <v>2099</v>
      </c>
      <c r="D981" s="34">
        <f t="shared" si="55"/>
        <v>4100.6000000000004</v>
      </c>
      <c r="E981" s="36">
        <v>45685</v>
      </c>
      <c r="F981" s="37">
        <v>4108.8999999999996</v>
      </c>
      <c r="G981" s="725">
        <v>45686</v>
      </c>
      <c r="H981" s="38">
        <f t="shared" si="56"/>
        <v>8.2999999999992724</v>
      </c>
      <c r="I981" s="183">
        <f t="shared" si="57"/>
        <v>0</v>
      </c>
      <c r="K981" s="33"/>
      <c r="L981" s="687">
        <v>45686</v>
      </c>
      <c r="M981" s="34">
        <f t="shared" si="58"/>
        <v>0</v>
      </c>
      <c r="N981" s="37">
        <v>0</v>
      </c>
      <c r="O981" s="35">
        <v>0</v>
      </c>
      <c r="P981" s="39">
        <v>0</v>
      </c>
      <c r="Q981" s="47">
        <f t="shared" si="59"/>
        <v>0</v>
      </c>
      <c r="R981" s="41"/>
    </row>
    <row r="982" spans="2:19" ht="15.6" x14ac:dyDescent="0.3">
      <c r="B982" s="34">
        <f t="shared" si="54"/>
        <v>4108.8999999999996</v>
      </c>
      <c r="C982" s="35">
        <v>2099</v>
      </c>
      <c r="D982" s="34">
        <f t="shared" si="55"/>
        <v>4108.8999999999996</v>
      </c>
      <c r="E982" s="36">
        <v>45686</v>
      </c>
      <c r="F982" s="37">
        <v>4108.8999999999996</v>
      </c>
      <c r="G982" s="725">
        <v>45687</v>
      </c>
      <c r="H982" s="38">
        <f t="shared" si="56"/>
        <v>0</v>
      </c>
      <c r="I982" s="183">
        <f t="shared" si="57"/>
        <v>4</v>
      </c>
      <c r="K982" s="33"/>
      <c r="L982" s="687">
        <v>45687</v>
      </c>
      <c r="M982" s="34">
        <f t="shared" si="58"/>
        <v>0</v>
      </c>
      <c r="N982" s="37">
        <v>210</v>
      </c>
      <c r="O982" s="35">
        <v>0</v>
      </c>
      <c r="P982" s="39">
        <v>0</v>
      </c>
      <c r="Q982" s="47">
        <f t="shared" si="59"/>
        <v>210</v>
      </c>
      <c r="R982" s="41"/>
    </row>
    <row r="983" spans="2:19" ht="15.6" x14ac:dyDescent="0.3">
      <c r="B983" s="34">
        <f t="shared" si="54"/>
        <v>4108.8999999999996</v>
      </c>
      <c r="C983" s="35">
        <v>2103</v>
      </c>
      <c r="D983" s="34">
        <f t="shared" si="55"/>
        <v>4108.8999999999996</v>
      </c>
      <c r="E983" s="36">
        <v>45687</v>
      </c>
      <c r="F983" s="37">
        <v>4123.5</v>
      </c>
      <c r="G983" s="725">
        <v>45688</v>
      </c>
      <c r="H983" s="38">
        <f t="shared" si="56"/>
        <v>14.600000000000364</v>
      </c>
      <c r="I983" s="183">
        <f t="shared" si="57"/>
        <v>3</v>
      </c>
      <c r="K983" s="33"/>
      <c r="L983" s="687">
        <v>45688</v>
      </c>
      <c r="M983" s="34">
        <f t="shared" si="58"/>
        <v>0</v>
      </c>
      <c r="N983" s="37">
        <v>30</v>
      </c>
      <c r="O983" s="35">
        <v>0</v>
      </c>
      <c r="P983" s="39">
        <v>0</v>
      </c>
      <c r="Q983" s="47">
        <f t="shared" si="59"/>
        <v>30</v>
      </c>
      <c r="R983" s="41"/>
      <c r="S983" s="176">
        <f>SUM(Q953:Q983)</f>
        <v>570</v>
      </c>
    </row>
    <row r="984" spans="2:19" ht="15.6" x14ac:dyDescent="0.3">
      <c r="B984" s="34">
        <f t="shared" si="54"/>
        <v>4123.5</v>
      </c>
      <c r="C984" s="35">
        <v>2106</v>
      </c>
      <c r="D984" s="34">
        <f t="shared" si="55"/>
        <v>4123.5</v>
      </c>
      <c r="E984" s="36">
        <v>45688</v>
      </c>
      <c r="F984" s="37">
        <v>4128.8</v>
      </c>
      <c r="G984" s="725">
        <v>45689</v>
      </c>
      <c r="H984" s="38">
        <f t="shared" si="56"/>
        <v>5.3000000000001819</v>
      </c>
      <c r="I984" s="183">
        <f t="shared" si="57"/>
        <v>4</v>
      </c>
      <c r="K984" s="33"/>
      <c r="L984" s="687">
        <v>45689</v>
      </c>
      <c r="M984" s="34">
        <f t="shared" si="58"/>
        <v>0</v>
      </c>
      <c r="N984" s="37">
        <v>0</v>
      </c>
      <c r="O984" s="35">
        <v>0</v>
      </c>
      <c r="P984" s="39">
        <v>0</v>
      </c>
      <c r="Q984" s="47">
        <f t="shared" si="59"/>
        <v>0</v>
      </c>
      <c r="R984" s="41"/>
    </row>
    <row r="985" spans="2:19" ht="15.6" x14ac:dyDescent="0.3">
      <c r="B985" s="34">
        <f t="shared" si="54"/>
        <v>4128.8</v>
      </c>
      <c r="C985" s="35">
        <v>2110</v>
      </c>
      <c r="D985" s="34">
        <f t="shared" si="55"/>
        <v>4128.8</v>
      </c>
      <c r="E985" s="36">
        <v>45689</v>
      </c>
      <c r="F985" s="37">
        <v>4129.3999999999996</v>
      </c>
      <c r="G985" s="725">
        <v>45690</v>
      </c>
      <c r="H985" s="38">
        <f t="shared" si="56"/>
        <v>0.5999999999994543</v>
      </c>
      <c r="I985" s="183">
        <f t="shared" si="57"/>
        <v>1</v>
      </c>
      <c r="K985" s="33"/>
      <c r="L985" s="687">
        <v>45690</v>
      </c>
      <c r="M985" s="34">
        <f t="shared" si="58"/>
        <v>0</v>
      </c>
      <c r="N985" s="37">
        <v>0</v>
      </c>
      <c r="O985" s="35">
        <v>0</v>
      </c>
      <c r="P985" s="39">
        <v>0</v>
      </c>
      <c r="Q985" s="47">
        <f t="shared" si="59"/>
        <v>0</v>
      </c>
      <c r="R985" s="41"/>
    </row>
    <row r="986" spans="2:19" ht="15.6" x14ac:dyDescent="0.3">
      <c r="B986" s="34">
        <f t="shared" si="54"/>
        <v>4129.3999999999996</v>
      </c>
      <c r="C986" s="35">
        <v>2111</v>
      </c>
      <c r="D986" s="34">
        <f t="shared" si="55"/>
        <v>4129.3999999999996</v>
      </c>
      <c r="E986" s="36">
        <v>45690</v>
      </c>
      <c r="F986" s="37">
        <v>4129.3999999999996</v>
      </c>
      <c r="G986" s="725">
        <v>45691</v>
      </c>
      <c r="H986" s="38">
        <f t="shared" si="56"/>
        <v>0</v>
      </c>
      <c r="I986" s="183">
        <f t="shared" si="57"/>
        <v>0</v>
      </c>
      <c r="K986" s="33"/>
      <c r="L986" s="687">
        <v>45691</v>
      </c>
      <c r="M986" s="34">
        <f t="shared" si="58"/>
        <v>0</v>
      </c>
      <c r="N986" s="37">
        <v>0</v>
      </c>
      <c r="O986" s="35">
        <v>0</v>
      </c>
      <c r="P986" s="39">
        <v>0</v>
      </c>
      <c r="Q986" s="47">
        <f t="shared" si="59"/>
        <v>0</v>
      </c>
      <c r="R986" s="41"/>
    </row>
    <row r="987" spans="2:19" ht="15.6" x14ac:dyDescent="0.3">
      <c r="B987" s="34">
        <f t="shared" si="54"/>
        <v>4129.3999999999996</v>
      </c>
      <c r="C987" s="35">
        <v>2111</v>
      </c>
      <c r="D987" s="34">
        <f t="shared" si="55"/>
        <v>4129.3999999999996</v>
      </c>
      <c r="E987" s="36">
        <v>45691</v>
      </c>
      <c r="F987" s="37">
        <v>4129.3999999999996</v>
      </c>
      <c r="G987" s="725">
        <v>45692</v>
      </c>
      <c r="H987" s="38">
        <f t="shared" si="56"/>
        <v>0</v>
      </c>
      <c r="I987" s="183">
        <f t="shared" si="57"/>
        <v>0</v>
      </c>
      <c r="K987" s="33"/>
      <c r="L987" s="687">
        <v>45692</v>
      </c>
      <c r="M987" s="34">
        <f t="shared" si="58"/>
        <v>0</v>
      </c>
      <c r="N987" s="37">
        <v>0</v>
      </c>
      <c r="O987" s="35">
        <v>0</v>
      </c>
      <c r="P987" s="39">
        <v>0</v>
      </c>
      <c r="Q987" s="47">
        <f t="shared" si="59"/>
        <v>0</v>
      </c>
      <c r="R987" s="41"/>
    </row>
    <row r="988" spans="2:19" ht="15.6" x14ac:dyDescent="0.3">
      <c r="B988" s="34">
        <f t="shared" si="54"/>
        <v>4129.3999999999996</v>
      </c>
      <c r="C988" s="35">
        <v>2111</v>
      </c>
      <c r="D988" s="34">
        <f t="shared" si="55"/>
        <v>4129.3999999999996</v>
      </c>
      <c r="E988" s="36">
        <v>45692</v>
      </c>
      <c r="F988" s="37">
        <v>4129.3999999999996</v>
      </c>
      <c r="G988" s="725">
        <v>45693</v>
      </c>
      <c r="H988" s="38">
        <f t="shared" si="56"/>
        <v>0</v>
      </c>
      <c r="I988" s="183">
        <f t="shared" si="57"/>
        <v>0</v>
      </c>
      <c r="K988" s="33"/>
      <c r="L988" s="687">
        <v>45693</v>
      </c>
      <c r="M988" s="34">
        <f t="shared" si="58"/>
        <v>0</v>
      </c>
      <c r="N988" s="37">
        <v>0</v>
      </c>
      <c r="O988" s="35">
        <v>0</v>
      </c>
      <c r="P988" s="39">
        <v>0</v>
      </c>
      <c r="Q988" s="47">
        <f t="shared" si="59"/>
        <v>0</v>
      </c>
      <c r="R988" s="41"/>
    </row>
    <row r="989" spans="2:19" ht="15.6" x14ac:dyDescent="0.3">
      <c r="B989" s="34">
        <f t="shared" si="54"/>
        <v>4129.3999999999996</v>
      </c>
      <c r="C989" s="35">
        <v>2111</v>
      </c>
      <c r="D989" s="34">
        <f t="shared" si="55"/>
        <v>4129.3999999999996</v>
      </c>
      <c r="E989" s="36">
        <v>45693</v>
      </c>
      <c r="F989" s="37">
        <v>4129.3999999999996</v>
      </c>
      <c r="G989" s="725">
        <v>45694</v>
      </c>
      <c r="H989" s="38">
        <f t="shared" si="56"/>
        <v>0</v>
      </c>
      <c r="I989" s="183">
        <f t="shared" si="57"/>
        <v>1</v>
      </c>
      <c r="K989" s="33"/>
      <c r="L989" s="687">
        <v>45694</v>
      </c>
      <c r="M989" s="34">
        <f t="shared" si="58"/>
        <v>0</v>
      </c>
      <c r="N989" s="37">
        <v>90</v>
      </c>
      <c r="O989" s="35">
        <v>0</v>
      </c>
      <c r="P989" s="39">
        <v>0</v>
      </c>
      <c r="Q989" s="47">
        <f t="shared" si="59"/>
        <v>90</v>
      </c>
      <c r="R989" s="41"/>
    </row>
    <row r="990" spans="2:19" ht="15.6" x14ac:dyDescent="0.3">
      <c r="B990" s="34">
        <f t="shared" si="54"/>
        <v>4129.3999999999996</v>
      </c>
      <c r="C990" s="35">
        <v>2112</v>
      </c>
      <c r="D990" s="34">
        <f t="shared" si="55"/>
        <v>4129.3999999999996</v>
      </c>
      <c r="E990" s="36">
        <v>45694</v>
      </c>
      <c r="F990" s="37">
        <v>4130.5</v>
      </c>
      <c r="G990" s="725">
        <v>45695</v>
      </c>
      <c r="H990" s="38">
        <f t="shared" si="56"/>
        <v>1.1000000000003638</v>
      </c>
      <c r="I990" s="183">
        <f t="shared" si="57"/>
        <v>0</v>
      </c>
      <c r="K990" s="33"/>
      <c r="L990" s="687">
        <v>45695</v>
      </c>
      <c r="M990" s="34">
        <f t="shared" si="58"/>
        <v>0</v>
      </c>
      <c r="N990" s="37">
        <v>0</v>
      </c>
      <c r="O990" s="35">
        <v>0</v>
      </c>
      <c r="P990" s="39">
        <v>0</v>
      </c>
      <c r="Q990" s="47">
        <f t="shared" si="59"/>
        <v>0</v>
      </c>
      <c r="R990" s="41"/>
    </row>
    <row r="991" spans="2:19" ht="15.6" x14ac:dyDescent="0.3">
      <c r="B991" s="34">
        <f t="shared" si="54"/>
        <v>4130.5</v>
      </c>
      <c r="C991" s="35">
        <v>2112</v>
      </c>
      <c r="D991" s="34">
        <f t="shared" si="55"/>
        <v>4130.5</v>
      </c>
      <c r="E991" s="36">
        <v>45695</v>
      </c>
      <c r="F991" s="37">
        <v>4130.5</v>
      </c>
      <c r="G991" s="725">
        <v>45696</v>
      </c>
      <c r="H991" s="38">
        <f t="shared" si="56"/>
        <v>0</v>
      </c>
      <c r="I991" s="183">
        <f t="shared" si="57"/>
        <v>4</v>
      </c>
      <c r="K991" s="33"/>
      <c r="L991" s="687">
        <v>45696</v>
      </c>
      <c r="M991" s="34">
        <f t="shared" si="58"/>
        <v>0</v>
      </c>
      <c r="N991" s="37">
        <v>90</v>
      </c>
      <c r="O991" s="35">
        <v>0</v>
      </c>
      <c r="P991" s="39">
        <v>0</v>
      </c>
      <c r="Q991" s="47">
        <f t="shared" si="59"/>
        <v>90</v>
      </c>
      <c r="R991" s="41"/>
    </row>
    <row r="992" spans="2:19" ht="15.6" x14ac:dyDescent="0.3">
      <c r="B992" s="34">
        <f t="shared" si="54"/>
        <v>4130.5</v>
      </c>
      <c r="C992" s="35">
        <v>2116</v>
      </c>
      <c r="D992" s="34">
        <f t="shared" si="55"/>
        <v>4130.5</v>
      </c>
      <c r="E992" s="36">
        <v>45696</v>
      </c>
      <c r="F992" s="37">
        <v>4135.7</v>
      </c>
      <c r="G992" s="725">
        <v>45697</v>
      </c>
      <c r="H992" s="38">
        <f t="shared" si="56"/>
        <v>5.1999999999998181</v>
      </c>
      <c r="I992" s="183">
        <f t="shared" si="57"/>
        <v>4</v>
      </c>
      <c r="J992">
        <f>SUM(H986:H992)</f>
        <v>6.3000000000001819</v>
      </c>
      <c r="K992" s="33"/>
      <c r="L992" s="687">
        <v>45697</v>
      </c>
      <c r="M992" s="34">
        <f t="shared" si="58"/>
        <v>0</v>
      </c>
      <c r="N992" s="37">
        <v>30</v>
      </c>
      <c r="O992" s="35">
        <v>0</v>
      </c>
      <c r="P992" s="39">
        <v>0</v>
      </c>
      <c r="Q992" s="47">
        <f t="shared" si="59"/>
        <v>30</v>
      </c>
      <c r="R992" s="41"/>
    </row>
    <row r="993" spans="2:18" ht="15.6" x14ac:dyDescent="0.3">
      <c r="B993" s="34">
        <f t="shared" si="54"/>
        <v>4135.7</v>
      </c>
      <c r="C993" s="35">
        <v>2120</v>
      </c>
      <c r="D993" s="34">
        <f t="shared" si="55"/>
        <v>4135.7</v>
      </c>
      <c r="E993" s="36">
        <v>45697</v>
      </c>
      <c r="F993" s="37">
        <v>4142.3</v>
      </c>
      <c r="G993" s="725">
        <v>45698</v>
      </c>
      <c r="H993" s="38">
        <f t="shared" si="56"/>
        <v>6.6000000000003638</v>
      </c>
      <c r="I993" s="183">
        <f t="shared" si="57"/>
        <v>0</v>
      </c>
      <c r="K993" s="33"/>
      <c r="L993" s="687">
        <v>45698</v>
      </c>
      <c r="M993" s="34">
        <f t="shared" si="58"/>
        <v>0</v>
      </c>
      <c r="N993" s="37">
        <v>0</v>
      </c>
      <c r="O993" s="35">
        <v>0</v>
      </c>
      <c r="P993" s="39">
        <v>0</v>
      </c>
      <c r="Q993" s="47">
        <f t="shared" si="59"/>
        <v>0</v>
      </c>
      <c r="R993" s="41"/>
    </row>
    <row r="994" spans="2:18" ht="15.6" x14ac:dyDescent="0.3">
      <c r="B994" s="34">
        <f t="shared" si="54"/>
        <v>4142.3</v>
      </c>
      <c r="C994" s="35">
        <v>2120</v>
      </c>
      <c r="D994" s="34">
        <f t="shared" si="55"/>
        <v>4142.3</v>
      </c>
      <c r="E994" s="36">
        <v>45698</v>
      </c>
      <c r="F994" s="37">
        <v>4142.3</v>
      </c>
      <c r="G994" s="725">
        <v>45699</v>
      </c>
      <c r="H994" s="38">
        <f t="shared" si="56"/>
        <v>0</v>
      </c>
      <c r="I994" s="183">
        <f t="shared" si="57"/>
        <v>7</v>
      </c>
      <c r="K994" s="33"/>
      <c r="L994" s="687">
        <v>45699</v>
      </c>
      <c r="M994" s="34">
        <f t="shared" si="58"/>
        <v>0</v>
      </c>
      <c r="N994" s="37">
        <v>90</v>
      </c>
      <c r="O994" s="35">
        <v>0</v>
      </c>
      <c r="P994" s="39">
        <v>0</v>
      </c>
      <c r="Q994" s="47">
        <f t="shared" si="59"/>
        <v>90</v>
      </c>
      <c r="R994" s="41"/>
    </row>
    <row r="995" spans="2:18" ht="15.6" x14ac:dyDescent="0.3">
      <c r="B995" s="34">
        <f t="shared" si="54"/>
        <v>4142.3</v>
      </c>
      <c r="C995" s="35">
        <v>2127</v>
      </c>
      <c r="D995" s="34">
        <f t="shared" si="55"/>
        <v>4142.3</v>
      </c>
      <c r="E995" s="36">
        <v>45699</v>
      </c>
      <c r="F995" s="37">
        <v>4145.1000000000004</v>
      </c>
      <c r="G995" s="725">
        <v>45700</v>
      </c>
      <c r="H995" s="38">
        <f t="shared" si="56"/>
        <v>2.8000000000001819</v>
      </c>
      <c r="I995" s="183">
        <f t="shared" si="57"/>
        <v>1</v>
      </c>
      <c r="K995" s="33"/>
      <c r="L995" s="687">
        <v>45700</v>
      </c>
      <c r="M995" s="34">
        <f t="shared" si="58"/>
        <v>0</v>
      </c>
      <c r="N995" s="37">
        <v>30</v>
      </c>
      <c r="O995" s="35">
        <v>0</v>
      </c>
      <c r="P995" s="39">
        <v>0</v>
      </c>
      <c r="Q995" s="47">
        <f t="shared" si="59"/>
        <v>30</v>
      </c>
      <c r="R995" s="41"/>
    </row>
    <row r="996" spans="2:18" ht="15.6" x14ac:dyDescent="0.3">
      <c r="B996" s="34">
        <f t="shared" si="54"/>
        <v>4145.1000000000004</v>
      </c>
      <c r="C996" s="35">
        <v>2128</v>
      </c>
      <c r="D996" s="34">
        <f t="shared" si="55"/>
        <v>4145.1000000000004</v>
      </c>
      <c r="E996" s="36">
        <v>45700</v>
      </c>
      <c r="F996" s="37">
        <v>4151.7</v>
      </c>
      <c r="G996" s="725">
        <v>45701</v>
      </c>
      <c r="H996" s="38">
        <f t="shared" si="56"/>
        <v>6.5999999999994543</v>
      </c>
      <c r="I996" s="183">
        <f t="shared" si="57"/>
        <v>0</v>
      </c>
      <c r="K996" s="33"/>
      <c r="L996" s="687">
        <v>45701</v>
      </c>
      <c r="M996" s="34">
        <f t="shared" si="58"/>
        <v>0</v>
      </c>
      <c r="N996" s="37">
        <v>60</v>
      </c>
      <c r="O996" s="35">
        <v>0</v>
      </c>
      <c r="P996" s="39">
        <v>0</v>
      </c>
      <c r="Q996" s="47">
        <f t="shared" si="59"/>
        <v>60</v>
      </c>
      <c r="R996" s="41"/>
    </row>
    <row r="997" spans="2:18" ht="15.6" x14ac:dyDescent="0.3">
      <c r="B997" s="34">
        <f t="shared" si="54"/>
        <v>4151.7</v>
      </c>
      <c r="C997" s="35">
        <v>2128</v>
      </c>
      <c r="D997" s="34">
        <f t="shared" si="55"/>
        <v>4151.7</v>
      </c>
      <c r="E997" s="36">
        <v>45701</v>
      </c>
      <c r="F997" s="37">
        <v>4151.7</v>
      </c>
      <c r="G997" s="725">
        <v>45702</v>
      </c>
      <c r="H997" s="38">
        <f t="shared" si="56"/>
        <v>0</v>
      </c>
      <c r="I997" s="183">
        <f t="shared" si="57"/>
        <v>4</v>
      </c>
      <c r="K997" s="33"/>
      <c r="L997" s="687">
        <v>45702</v>
      </c>
      <c r="M997" s="34">
        <f t="shared" si="58"/>
        <v>0</v>
      </c>
      <c r="N997" s="37">
        <v>0</v>
      </c>
      <c r="O997" s="35">
        <v>0</v>
      </c>
      <c r="P997" s="39">
        <v>0</v>
      </c>
      <c r="Q997" s="47">
        <f t="shared" si="59"/>
        <v>0</v>
      </c>
      <c r="R997" s="41"/>
    </row>
    <row r="998" spans="2:18" ht="15.6" x14ac:dyDescent="0.3">
      <c r="B998" s="34">
        <f t="shared" si="54"/>
        <v>4151.7</v>
      </c>
      <c r="C998" s="35">
        <v>2132</v>
      </c>
      <c r="D998" s="34">
        <f t="shared" si="55"/>
        <v>4151.7</v>
      </c>
      <c r="E998" s="36">
        <v>45702</v>
      </c>
      <c r="F998" s="37">
        <v>4151.8</v>
      </c>
      <c r="G998" s="725">
        <v>45703</v>
      </c>
      <c r="H998" s="38">
        <f t="shared" si="56"/>
        <v>0.1000000000003638</v>
      </c>
      <c r="I998" s="183">
        <f t="shared" si="57"/>
        <v>1</v>
      </c>
      <c r="K998" s="33"/>
      <c r="L998" s="687">
        <v>45703</v>
      </c>
      <c r="M998" s="34">
        <f t="shared" si="58"/>
        <v>0</v>
      </c>
      <c r="N998" s="37">
        <v>0</v>
      </c>
      <c r="O998" s="35">
        <v>0</v>
      </c>
      <c r="P998" s="39">
        <v>0</v>
      </c>
      <c r="Q998" s="47">
        <f t="shared" si="59"/>
        <v>0</v>
      </c>
      <c r="R998" s="41"/>
    </row>
    <row r="999" spans="2:18" ht="15.6" x14ac:dyDescent="0.3">
      <c r="B999" s="34">
        <f t="shared" si="54"/>
        <v>4151.8</v>
      </c>
      <c r="C999" s="35">
        <v>2133</v>
      </c>
      <c r="D999" s="34">
        <f t="shared" si="55"/>
        <v>4151.8</v>
      </c>
      <c r="E999" s="36">
        <v>45703</v>
      </c>
      <c r="F999" s="37">
        <v>4151.8</v>
      </c>
      <c r="G999" s="725">
        <v>45704</v>
      </c>
      <c r="H999" s="38">
        <f t="shared" si="56"/>
        <v>0</v>
      </c>
      <c r="I999" s="183">
        <f t="shared" si="57"/>
        <v>0</v>
      </c>
      <c r="K999" s="33"/>
      <c r="L999" s="687">
        <v>45704</v>
      </c>
      <c r="M999" s="34">
        <f t="shared" si="58"/>
        <v>0</v>
      </c>
      <c r="N999" s="37">
        <v>0</v>
      </c>
      <c r="O999" s="35">
        <v>0</v>
      </c>
      <c r="P999" s="39">
        <v>0</v>
      </c>
      <c r="Q999" s="47">
        <f t="shared" si="59"/>
        <v>0</v>
      </c>
      <c r="R999" s="41"/>
    </row>
    <row r="1000" spans="2:18" ht="15.6" x14ac:dyDescent="0.3">
      <c r="B1000" s="34">
        <f t="shared" si="54"/>
        <v>4151.8</v>
      </c>
      <c r="C1000" s="35">
        <v>2133</v>
      </c>
      <c r="D1000" s="34">
        <f t="shared" si="55"/>
        <v>4151.8</v>
      </c>
      <c r="E1000" s="36">
        <v>45704</v>
      </c>
      <c r="F1000" s="37">
        <v>4151.8</v>
      </c>
      <c r="G1000" s="725">
        <v>45705</v>
      </c>
      <c r="H1000" s="38">
        <f t="shared" si="56"/>
        <v>0</v>
      </c>
      <c r="I1000" s="183">
        <f t="shared" si="57"/>
        <v>0</v>
      </c>
      <c r="K1000" s="33"/>
      <c r="L1000" s="687">
        <v>45705</v>
      </c>
      <c r="M1000" s="34">
        <f t="shared" si="58"/>
        <v>0</v>
      </c>
      <c r="N1000" s="37">
        <v>0</v>
      </c>
      <c r="O1000" s="35">
        <v>0</v>
      </c>
      <c r="P1000" s="39">
        <v>0</v>
      </c>
      <c r="Q1000" s="47">
        <f t="shared" si="59"/>
        <v>0</v>
      </c>
      <c r="R1000" s="41"/>
    </row>
    <row r="1001" spans="2:18" ht="15" customHeight="1" x14ac:dyDescent="0.3">
      <c r="B1001" s="34">
        <f t="shared" ref="B1001:B1064" si="60">F1000</f>
        <v>4151.8</v>
      </c>
      <c r="C1001" s="35">
        <v>2133</v>
      </c>
      <c r="D1001" s="34">
        <f t="shared" ref="D1001:D1064" si="61">F1000</f>
        <v>4151.8</v>
      </c>
      <c r="E1001" s="36">
        <v>45705</v>
      </c>
      <c r="F1001" s="37">
        <v>4151.8</v>
      </c>
      <c r="G1001" s="725">
        <v>45706</v>
      </c>
      <c r="H1001" s="38">
        <f t="shared" ref="H1001:H1064" si="62">F1001-D1001</f>
        <v>0</v>
      </c>
      <c r="I1001" s="183">
        <f t="shared" ref="I1001:I1064" si="63">C1002-C1001</f>
        <v>16</v>
      </c>
      <c r="K1001" s="33"/>
      <c r="L1001" s="687">
        <v>45706</v>
      </c>
      <c r="M1001" s="34">
        <f t="shared" ref="M1001:M1064" si="64">(O1000)</f>
        <v>0</v>
      </c>
      <c r="N1001" s="37">
        <v>120</v>
      </c>
      <c r="O1001" s="35">
        <v>0</v>
      </c>
      <c r="P1001" s="39">
        <v>0</v>
      </c>
      <c r="Q1001" s="47">
        <f t="shared" ref="Q1001:Q1064" si="65">(M1001+N1001)-O1001</f>
        <v>120</v>
      </c>
      <c r="R1001" s="41"/>
    </row>
    <row r="1002" spans="2:18" ht="15" customHeight="1" x14ac:dyDescent="0.3">
      <c r="B1002" s="34">
        <f t="shared" si="60"/>
        <v>4151.8</v>
      </c>
      <c r="C1002" s="35">
        <v>2149</v>
      </c>
      <c r="D1002" s="34">
        <f t="shared" si="61"/>
        <v>4151.8</v>
      </c>
      <c r="E1002" s="36">
        <v>45706</v>
      </c>
      <c r="F1002" s="37">
        <v>4161.3</v>
      </c>
      <c r="G1002" s="725">
        <v>45707</v>
      </c>
      <c r="H1002" s="38">
        <f t="shared" si="62"/>
        <v>9.5</v>
      </c>
      <c r="I1002" s="183">
        <f t="shared" si="63"/>
        <v>8</v>
      </c>
      <c r="K1002" s="33"/>
      <c r="L1002" s="687">
        <v>45707</v>
      </c>
      <c r="M1002" s="34">
        <f t="shared" si="64"/>
        <v>0</v>
      </c>
      <c r="N1002" s="37">
        <v>120</v>
      </c>
      <c r="O1002" s="35">
        <v>0</v>
      </c>
      <c r="P1002" s="39">
        <v>0</v>
      </c>
      <c r="Q1002" s="47">
        <f t="shared" si="65"/>
        <v>120</v>
      </c>
      <c r="R1002" s="41"/>
    </row>
    <row r="1003" spans="2:18" ht="15" customHeight="1" x14ac:dyDescent="0.3">
      <c r="B1003" s="34">
        <f t="shared" si="60"/>
        <v>4161.3</v>
      </c>
      <c r="C1003" s="35">
        <v>2157</v>
      </c>
      <c r="D1003" s="34">
        <f t="shared" si="61"/>
        <v>4161.3</v>
      </c>
      <c r="E1003" s="36">
        <v>45707</v>
      </c>
      <c r="F1003" s="37">
        <v>4166.3999999999996</v>
      </c>
      <c r="G1003" s="725">
        <v>45708</v>
      </c>
      <c r="H1003" s="38">
        <f t="shared" si="62"/>
        <v>5.0999999999994543</v>
      </c>
      <c r="I1003" s="183">
        <f t="shared" si="63"/>
        <v>4</v>
      </c>
      <c r="K1003" s="33"/>
      <c r="L1003" s="687">
        <v>45708</v>
      </c>
      <c r="M1003" s="34">
        <f t="shared" si="64"/>
        <v>0</v>
      </c>
      <c r="N1003" s="37">
        <v>0</v>
      </c>
      <c r="O1003" s="35">
        <v>0</v>
      </c>
      <c r="P1003" s="39">
        <v>0</v>
      </c>
      <c r="Q1003" s="47">
        <f t="shared" si="65"/>
        <v>0</v>
      </c>
      <c r="R1003" s="41"/>
    </row>
    <row r="1004" spans="2:18" ht="15" customHeight="1" x14ac:dyDescent="0.3">
      <c r="B1004" s="34">
        <f t="shared" si="60"/>
        <v>4166.3999999999996</v>
      </c>
      <c r="C1004" s="35">
        <v>2161</v>
      </c>
      <c r="D1004" s="34">
        <f t="shared" si="61"/>
        <v>4166.3999999999996</v>
      </c>
      <c r="E1004" s="36">
        <v>45708</v>
      </c>
      <c r="F1004" s="37">
        <v>4173.2</v>
      </c>
      <c r="G1004" s="725">
        <v>45709</v>
      </c>
      <c r="H1004" s="38">
        <f t="shared" si="62"/>
        <v>6.8000000000001819</v>
      </c>
      <c r="I1004" s="183">
        <f t="shared" si="63"/>
        <v>2</v>
      </c>
      <c r="K1004" s="33"/>
      <c r="L1004" s="687">
        <v>45709</v>
      </c>
      <c r="M1004" s="34">
        <f t="shared" si="64"/>
        <v>0</v>
      </c>
      <c r="N1004" s="37">
        <v>120</v>
      </c>
      <c r="O1004" s="35">
        <v>0</v>
      </c>
      <c r="P1004" s="39">
        <v>0</v>
      </c>
      <c r="Q1004" s="47">
        <f t="shared" si="65"/>
        <v>120</v>
      </c>
      <c r="R1004" s="41"/>
    </row>
    <row r="1005" spans="2:18" ht="15" customHeight="1" x14ac:dyDescent="0.3">
      <c r="B1005" s="34">
        <f t="shared" si="60"/>
        <v>4173.2</v>
      </c>
      <c r="C1005" s="35">
        <v>2163</v>
      </c>
      <c r="D1005" s="34">
        <f t="shared" si="61"/>
        <v>4173.2</v>
      </c>
      <c r="E1005" s="36">
        <v>45709</v>
      </c>
      <c r="F1005" s="37">
        <v>4173.2</v>
      </c>
      <c r="G1005" s="725">
        <v>45710</v>
      </c>
      <c r="H1005" s="38">
        <f t="shared" si="62"/>
        <v>0</v>
      </c>
      <c r="I1005" s="183">
        <f t="shared" si="63"/>
        <v>0</v>
      </c>
      <c r="K1005" s="33"/>
      <c r="L1005" s="687">
        <v>45710</v>
      </c>
      <c r="M1005" s="34">
        <f t="shared" si="64"/>
        <v>0</v>
      </c>
      <c r="N1005" s="37">
        <v>0</v>
      </c>
      <c r="O1005" s="35">
        <v>0</v>
      </c>
      <c r="P1005" s="39">
        <v>0</v>
      </c>
      <c r="Q1005" s="47">
        <f t="shared" si="65"/>
        <v>0</v>
      </c>
      <c r="R1005" s="41"/>
    </row>
    <row r="1006" spans="2:18" ht="15" customHeight="1" x14ac:dyDescent="0.3">
      <c r="B1006" s="34">
        <f t="shared" si="60"/>
        <v>4173.2</v>
      </c>
      <c r="C1006" s="35">
        <v>2163</v>
      </c>
      <c r="D1006" s="34">
        <f t="shared" si="61"/>
        <v>4173.2</v>
      </c>
      <c r="E1006" s="36">
        <v>45710</v>
      </c>
      <c r="F1006" s="37">
        <v>4173.5</v>
      </c>
      <c r="G1006" s="725">
        <v>45711</v>
      </c>
      <c r="H1006" s="38">
        <f t="shared" si="62"/>
        <v>0.3000000000001819</v>
      </c>
      <c r="I1006" s="183">
        <f t="shared" si="63"/>
        <v>1</v>
      </c>
      <c r="K1006" s="33"/>
      <c r="L1006" s="687">
        <v>45711</v>
      </c>
      <c r="M1006" s="34">
        <f t="shared" si="64"/>
        <v>0</v>
      </c>
      <c r="N1006" s="37">
        <v>0</v>
      </c>
      <c r="O1006" s="35">
        <v>0</v>
      </c>
      <c r="P1006" s="39">
        <v>0</v>
      </c>
      <c r="Q1006" s="47">
        <f t="shared" si="65"/>
        <v>0</v>
      </c>
      <c r="R1006" s="41"/>
    </row>
    <row r="1007" spans="2:18" ht="15" customHeight="1" x14ac:dyDescent="0.3">
      <c r="B1007" s="34">
        <f t="shared" si="60"/>
        <v>4173.5</v>
      </c>
      <c r="C1007" s="35">
        <v>2164</v>
      </c>
      <c r="D1007" s="34">
        <f t="shared" si="61"/>
        <v>4173.5</v>
      </c>
      <c r="E1007" s="36">
        <v>45711</v>
      </c>
      <c r="F1007" s="37">
        <v>4173.8999999999996</v>
      </c>
      <c r="G1007" s="725">
        <v>45712</v>
      </c>
      <c r="H1007" s="38">
        <f t="shared" si="62"/>
        <v>0.3999999999996362</v>
      </c>
      <c r="I1007" s="183">
        <f t="shared" si="63"/>
        <v>6</v>
      </c>
      <c r="K1007" s="33"/>
      <c r="L1007" s="687">
        <v>45712</v>
      </c>
      <c r="M1007" s="34">
        <f t="shared" si="64"/>
        <v>0</v>
      </c>
      <c r="N1007" s="37">
        <v>0</v>
      </c>
      <c r="O1007" s="35">
        <v>0</v>
      </c>
      <c r="P1007" s="39">
        <v>0</v>
      </c>
      <c r="Q1007" s="47">
        <f t="shared" si="65"/>
        <v>0</v>
      </c>
      <c r="R1007" s="41"/>
    </row>
    <row r="1008" spans="2:18" ht="15" customHeight="1" x14ac:dyDescent="0.3">
      <c r="B1008" s="34">
        <f t="shared" si="60"/>
        <v>4173.8999999999996</v>
      </c>
      <c r="C1008" s="35">
        <v>2170</v>
      </c>
      <c r="D1008" s="34">
        <f t="shared" si="61"/>
        <v>4173.8999999999996</v>
      </c>
      <c r="E1008" s="36">
        <v>45712</v>
      </c>
      <c r="F1008" s="37">
        <v>4173.8999999999996</v>
      </c>
      <c r="G1008" s="725">
        <v>45713</v>
      </c>
      <c r="H1008" s="38">
        <f t="shared" si="62"/>
        <v>0</v>
      </c>
      <c r="I1008" s="183">
        <f t="shared" si="63"/>
        <v>0</v>
      </c>
      <c r="K1008" s="33"/>
      <c r="L1008" s="687">
        <v>45713</v>
      </c>
      <c r="M1008" s="34">
        <f t="shared" si="64"/>
        <v>0</v>
      </c>
      <c r="N1008" s="37">
        <v>0</v>
      </c>
      <c r="O1008" s="35">
        <v>0</v>
      </c>
      <c r="P1008" s="39">
        <v>0</v>
      </c>
      <c r="Q1008" s="47">
        <f t="shared" si="65"/>
        <v>0</v>
      </c>
      <c r="R1008" s="41"/>
    </row>
    <row r="1009" spans="2:19" ht="15" customHeight="1" x14ac:dyDescent="0.3">
      <c r="B1009" s="34">
        <f t="shared" si="60"/>
        <v>4173.8999999999996</v>
      </c>
      <c r="C1009" s="35">
        <v>2170</v>
      </c>
      <c r="D1009" s="34">
        <f t="shared" si="61"/>
        <v>4173.8999999999996</v>
      </c>
      <c r="E1009" s="36">
        <v>45713</v>
      </c>
      <c r="F1009" s="37">
        <v>4173.8999999999996</v>
      </c>
      <c r="G1009" s="725">
        <v>45714</v>
      </c>
      <c r="H1009" s="38">
        <f t="shared" si="62"/>
        <v>0</v>
      </c>
      <c r="I1009" s="183">
        <f t="shared" si="63"/>
        <v>7</v>
      </c>
      <c r="K1009" s="33"/>
      <c r="L1009" s="687">
        <v>45714</v>
      </c>
      <c r="M1009" s="34">
        <f t="shared" si="64"/>
        <v>0</v>
      </c>
      <c r="N1009" s="37">
        <v>0</v>
      </c>
      <c r="O1009" s="35">
        <v>0</v>
      </c>
      <c r="P1009" s="39">
        <v>0</v>
      </c>
      <c r="Q1009" s="47">
        <f t="shared" si="65"/>
        <v>0</v>
      </c>
      <c r="R1009" s="41"/>
    </row>
    <row r="1010" spans="2:19" ht="15" customHeight="1" x14ac:dyDescent="0.3">
      <c r="B1010" s="34">
        <f t="shared" si="60"/>
        <v>4173.8999999999996</v>
      </c>
      <c r="C1010" s="35">
        <v>2177</v>
      </c>
      <c r="D1010" s="34">
        <f t="shared" si="61"/>
        <v>4173.8999999999996</v>
      </c>
      <c r="E1010" s="36">
        <v>45714</v>
      </c>
      <c r="F1010" s="37">
        <v>4173.8999999999996</v>
      </c>
      <c r="G1010" s="725">
        <v>45715</v>
      </c>
      <c r="H1010" s="38">
        <f t="shared" si="62"/>
        <v>0</v>
      </c>
      <c r="I1010" s="183">
        <f t="shared" si="63"/>
        <v>-4</v>
      </c>
      <c r="K1010" s="33"/>
      <c r="L1010" s="687">
        <v>45715</v>
      </c>
      <c r="M1010" s="34">
        <f t="shared" si="64"/>
        <v>0</v>
      </c>
      <c r="N1010" s="37">
        <v>0</v>
      </c>
      <c r="O1010" s="35">
        <v>0</v>
      </c>
      <c r="P1010" s="39">
        <v>0</v>
      </c>
      <c r="Q1010" s="47">
        <f t="shared" si="65"/>
        <v>0</v>
      </c>
      <c r="R1010" s="41"/>
    </row>
    <row r="1011" spans="2:19" ht="15" customHeight="1" x14ac:dyDescent="0.3">
      <c r="B1011" s="34">
        <f t="shared" si="60"/>
        <v>4173.8999999999996</v>
      </c>
      <c r="C1011" s="35">
        <v>2173</v>
      </c>
      <c r="D1011" s="34">
        <f t="shared" si="61"/>
        <v>4173.8999999999996</v>
      </c>
      <c r="E1011" s="36">
        <v>45715</v>
      </c>
      <c r="F1011" s="37">
        <v>4173.8999999999996</v>
      </c>
      <c r="G1011" s="725">
        <v>45716</v>
      </c>
      <c r="H1011" s="38">
        <f t="shared" si="62"/>
        <v>0</v>
      </c>
      <c r="I1011" s="183">
        <f t="shared" si="63"/>
        <v>2</v>
      </c>
      <c r="K1011" s="33"/>
      <c r="L1011" s="687">
        <v>45716</v>
      </c>
      <c r="M1011" s="34">
        <f t="shared" si="64"/>
        <v>0</v>
      </c>
      <c r="N1011" s="37">
        <v>0</v>
      </c>
      <c r="O1011" s="35">
        <v>0</v>
      </c>
      <c r="P1011" s="39">
        <v>0</v>
      </c>
      <c r="Q1011" s="47">
        <f t="shared" si="65"/>
        <v>0</v>
      </c>
      <c r="R1011" s="41"/>
      <c r="S1011" s="176">
        <f>SUM(Q984:Q1011)</f>
        <v>750</v>
      </c>
    </row>
    <row r="1012" spans="2:19" ht="15" customHeight="1" x14ac:dyDescent="0.3">
      <c r="B1012" s="34">
        <f t="shared" si="60"/>
        <v>4173.8999999999996</v>
      </c>
      <c r="C1012" s="35">
        <v>2175</v>
      </c>
      <c r="D1012" s="34">
        <f t="shared" si="61"/>
        <v>4173.8999999999996</v>
      </c>
      <c r="E1012" s="36">
        <v>45716</v>
      </c>
      <c r="F1012" s="37">
        <v>4174</v>
      </c>
      <c r="G1012" s="725">
        <v>45717</v>
      </c>
      <c r="H1012" s="38">
        <f t="shared" si="62"/>
        <v>0.1000000000003638</v>
      </c>
      <c r="I1012" s="183">
        <f t="shared" si="63"/>
        <v>3</v>
      </c>
      <c r="K1012" s="33"/>
      <c r="L1012" s="687">
        <v>45717</v>
      </c>
      <c r="M1012" s="34">
        <f t="shared" si="64"/>
        <v>0</v>
      </c>
      <c r="N1012" s="37">
        <v>0</v>
      </c>
      <c r="O1012" s="35">
        <v>0</v>
      </c>
      <c r="P1012" s="39">
        <v>0</v>
      </c>
      <c r="Q1012" s="47">
        <f t="shared" si="65"/>
        <v>0</v>
      </c>
      <c r="R1012" s="41"/>
    </row>
    <row r="1013" spans="2:19" ht="15" customHeight="1" x14ac:dyDescent="0.3">
      <c r="B1013" s="34">
        <f t="shared" si="60"/>
        <v>4174</v>
      </c>
      <c r="C1013" s="35">
        <v>2178</v>
      </c>
      <c r="D1013" s="34">
        <f t="shared" si="61"/>
        <v>4174</v>
      </c>
      <c r="E1013" s="36">
        <v>45717</v>
      </c>
      <c r="F1013" s="37">
        <v>4174.5</v>
      </c>
      <c r="G1013" s="725">
        <v>45718</v>
      </c>
      <c r="H1013" s="38">
        <f t="shared" si="62"/>
        <v>0.5</v>
      </c>
      <c r="I1013" s="183">
        <f t="shared" si="63"/>
        <v>0</v>
      </c>
      <c r="K1013" s="33"/>
      <c r="L1013" s="687">
        <v>45718</v>
      </c>
      <c r="M1013" s="34">
        <f t="shared" si="64"/>
        <v>0</v>
      </c>
      <c r="N1013" s="37">
        <v>0</v>
      </c>
      <c r="O1013" s="35">
        <v>0</v>
      </c>
      <c r="P1013" s="39">
        <v>0</v>
      </c>
      <c r="Q1013" s="47">
        <f t="shared" si="65"/>
        <v>0</v>
      </c>
      <c r="R1013" s="41"/>
    </row>
    <row r="1014" spans="2:19" ht="15" customHeight="1" x14ac:dyDescent="0.3">
      <c r="B1014" s="34">
        <f t="shared" si="60"/>
        <v>4174.5</v>
      </c>
      <c r="C1014" s="35">
        <v>2178</v>
      </c>
      <c r="D1014" s="34">
        <f t="shared" si="61"/>
        <v>4174.5</v>
      </c>
      <c r="E1014" s="36">
        <v>45718</v>
      </c>
      <c r="F1014" s="37">
        <v>4174.5</v>
      </c>
      <c r="G1014" s="725">
        <v>45719</v>
      </c>
      <c r="H1014" s="38">
        <f t="shared" si="62"/>
        <v>0</v>
      </c>
      <c r="I1014" s="183">
        <f t="shared" si="63"/>
        <v>0</v>
      </c>
      <c r="K1014" s="33"/>
      <c r="L1014" s="687">
        <v>45719</v>
      </c>
      <c r="M1014" s="34">
        <f t="shared" si="64"/>
        <v>0</v>
      </c>
      <c r="N1014" s="37">
        <v>90</v>
      </c>
      <c r="O1014" s="35">
        <v>0</v>
      </c>
      <c r="P1014" s="39">
        <v>0</v>
      </c>
      <c r="Q1014" s="47">
        <f t="shared" si="65"/>
        <v>90</v>
      </c>
      <c r="R1014" s="41"/>
    </row>
    <row r="1015" spans="2:19" ht="15" customHeight="1" x14ac:dyDescent="0.3">
      <c r="B1015" s="34">
        <f t="shared" si="60"/>
        <v>4174.5</v>
      </c>
      <c r="C1015" s="35">
        <v>2178</v>
      </c>
      <c r="D1015" s="34">
        <f t="shared" si="61"/>
        <v>4174.5</v>
      </c>
      <c r="E1015" s="36">
        <v>45719</v>
      </c>
      <c r="F1015" s="37">
        <v>4174.5</v>
      </c>
      <c r="G1015" s="725">
        <v>45720</v>
      </c>
      <c r="H1015" s="38">
        <f t="shared" si="62"/>
        <v>0</v>
      </c>
      <c r="I1015" s="183">
        <f t="shared" si="63"/>
        <v>0</v>
      </c>
      <c r="K1015" s="33"/>
      <c r="L1015" s="687">
        <v>45720</v>
      </c>
      <c r="M1015" s="34">
        <f t="shared" si="64"/>
        <v>0</v>
      </c>
      <c r="N1015" s="37">
        <v>0</v>
      </c>
      <c r="O1015" s="35">
        <v>0</v>
      </c>
      <c r="P1015" s="39">
        <v>0</v>
      </c>
      <c r="Q1015" s="47">
        <f t="shared" si="65"/>
        <v>0</v>
      </c>
      <c r="R1015" s="41"/>
    </row>
    <row r="1016" spans="2:19" ht="15" customHeight="1" x14ac:dyDescent="0.3">
      <c r="B1016" s="34">
        <f t="shared" si="60"/>
        <v>4174.5</v>
      </c>
      <c r="C1016" s="35">
        <v>2178</v>
      </c>
      <c r="D1016" s="34">
        <f t="shared" si="61"/>
        <v>4174.5</v>
      </c>
      <c r="E1016" s="36">
        <v>45720</v>
      </c>
      <c r="F1016" s="37">
        <v>4174.5</v>
      </c>
      <c r="G1016" s="725">
        <v>45721</v>
      </c>
      <c r="H1016" s="38">
        <f t="shared" si="62"/>
        <v>0</v>
      </c>
      <c r="I1016" s="183">
        <f t="shared" si="63"/>
        <v>0</v>
      </c>
      <c r="K1016" s="33"/>
      <c r="L1016" s="687">
        <v>45721</v>
      </c>
      <c r="M1016" s="34">
        <f t="shared" si="64"/>
        <v>0</v>
      </c>
      <c r="N1016" s="37">
        <v>0</v>
      </c>
      <c r="O1016" s="35">
        <v>0</v>
      </c>
      <c r="P1016" s="39">
        <v>0</v>
      </c>
      <c r="Q1016" s="47">
        <f t="shared" si="65"/>
        <v>0</v>
      </c>
      <c r="R1016" s="41"/>
    </row>
    <row r="1017" spans="2:19" ht="15" customHeight="1" x14ac:dyDescent="0.3">
      <c r="B1017" s="34">
        <f t="shared" si="60"/>
        <v>4174.5</v>
      </c>
      <c r="C1017" s="35">
        <v>2178</v>
      </c>
      <c r="D1017" s="34">
        <f t="shared" si="61"/>
        <v>4174.5</v>
      </c>
      <c r="E1017" s="36">
        <v>45721</v>
      </c>
      <c r="F1017" s="37">
        <v>4174.5</v>
      </c>
      <c r="G1017" s="725">
        <v>45722</v>
      </c>
      <c r="H1017" s="38">
        <f t="shared" si="62"/>
        <v>0</v>
      </c>
      <c r="I1017" s="183">
        <f t="shared" si="63"/>
        <v>5</v>
      </c>
      <c r="K1017" s="33"/>
      <c r="L1017" s="687">
        <v>45722</v>
      </c>
      <c r="M1017" s="34">
        <f t="shared" si="64"/>
        <v>0</v>
      </c>
      <c r="N1017" s="37">
        <v>0</v>
      </c>
      <c r="O1017" s="35">
        <v>0</v>
      </c>
      <c r="P1017" s="39">
        <v>0</v>
      </c>
      <c r="Q1017" s="47">
        <f t="shared" si="65"/>
        <v>0</v>
      </c>
      <c r="R1017" s="41"/>
    </row>
    <row r="1018" spans="2:19" ht="15" customHeight="1" x14ac:dyDescent="0.3">
      <c r="B1018" s="34">
        <f t="shared" si="60"/>
        <v>4174.5</v>
      </c>
      <c r="C1018" s="35">
        <v>2183</v>
      </c>
      <c r="D1018" s="34">
        <f t="shared" si="61"/>
        <v>4174.5</v>
      </c>
      <c r="E1018" s="36">
        <v>45722</v>
      </c>
      <c r="F1018" s="37">
        <v>4183.6000000000004</v>
      </c>
      <c r="G1018" s="725">
        <v>45723</v>
      </c>
      <c r="H1018" s="38">
        <f t="shared" si="62"/>
        <v>9.1000000000003638</v>
      </c>
      <c r="I1018" s="183">
        <f t="shared" si="63"/>
        <v>7</v>
      </c>
      <c r="K1018" s="33"/>
      <c r="L1018" s="687">
        <v>45723</v>
      </c>
      <c r="M1018" s="34">
        <f t="shared" si="64"/>
        <v>0</v>
      </c>
      <c r="N1018" s="37">
        <v>0</v>
      </c>
      <c r="O1018" s="35">
        <v>0</v>
      </c>
      <c r="P1018" s="39">
        <v>0</v>
      </c>
      <c r="Q1018" s="47">
        <f t="shared" si="65"/>
        <v>0</v>
      </c>
      <c r="R1018" s="41"/>
    </row>
    <row r="1019" spans="2:19" ht="15" customHeight="1" x14ac:dyDescent="0.3">
      <c r="B1019" s="34">
        <f t="shared" si="60"/>
        <v>4183.6000000000004</v>
      </c>
      <c r="C1019" s="35">
        <v>2190</v>
      </c>
      <c r="D1019" s="34">
        <f t="shared" si="61"/>
        <v>4183.6000000000004</v>
      </c>
      <c r="E1019" s="36">
        <v>45723</v>
      </c>
      <c r="F1019" s="37">
        <v>4190.8</v>
      </c>
      <c r="G1019" s="725">
        <v>45724</v>
      </c>
      <c r="H1019" s="38">
        <f t="shared" si="62"/>
        <v>7.1999999999998181</v>
      </c>
      <c r="I1019" s="183">
        <f t="shared" si="63"/>
        <v>0</v>
      </c>
      <c r="K1019" s="33"/>
      <c r="L1019" s="687">
        <v>45724</v>
      </c>
      <c r="M1019" s="34">
        <f t="shared" si="64"/>
        <v>0</v>
      </c>
      <c r="N1019" s="37">
        <v>150</v>
      </c>
      <c r="O1019" s="35">
        <v>0</v>
      </c>
      <c r="P1019" s="39">
        <v>0</v>
      </c>
      <c r="Q1019" s="47">
        <f t="shared" si="65"/>
        <v>150</v>
      </c>
      <c r="R1019" s="41"/>
    </row>
    <row r="1020" spans="2:19" ht="15" customHeight="1" x14ac:dyDescent="0.3">
      <c r="B1020" s="34">
        <f t="shared" si="60"/>
        <v>4190.8</v>
      </c>
      <c r="C1020" s="35">
        <v>2190</v>
      </c>
      <c r="D1020" s="34">
        <f t="shared" si="61"/>
        <v>4190.8</v>
      </c>
      <c r="E1020" s="36">
        <v>45724</v>
      </c>
      <c r="F1020" s="37">
        <v>4190.8</v>
      </c>
      <c r="G1020" s="725">
        <v>45725</v>
      </c>
      <c r="H1020" s="38">
        <f t="shared" si="62"/>
        <v>0</v>
      </c>
      <c r="I1020" s="183">
        <f t="shared" si="63"/>
        <v>2</v>
      </c>
      <c r="K1020" s="33"/>
      <c r="L1020" s="687">
        <v>45725</v>
      </c>
      <c r="M1020" s="34">
        <f t="shared" si="64"/>
        <v>0</v>
      </c>
      <c r="N1020" s="37">
        <v>0</v>
      </c>
      <c r="O1020" s="35">
        <v>0</v>
      </c>
      <c r="P1020" s="39">
        <v>0</v>
      </c>
      <c r="Q1020" s="47">
        <f t="shared" si="65"/>
        <v>0</v>
      </c>
      <c r="R1020" s="41"/>
    </row>
    <row r="1021" spans="2:19" ht="15" customHeight="1" x14ac:dyDescent="0.3">
      <c r="B1021" s="34">
        <f t="shared" si="60"/>
        <v>4190.8</v>
      </c>
      <c r="C1021" s="35">
        <v>2192</v>
      </c>
      <c r="D1021" s="34">
        <f t="shared" si="61"/>
        <v>4190.8</v>
      </c>
      <c r="E1021" s="36">
        <v>45725</v>
      </c>
      <c r="F1021" s="37">
        <v>4198</v>
      </c>
      <c r="G1021" s="725">
        <v>45726</v>
      </c>
      <c r="H1021" s="38">
        <f t="shared" si="62"/>
        <v>7.1999999999998181</v>
      </c>
      <c r="I1021" s="183">
        <f t="shared" si="63"/>
        <v>17</v>
      </c>
      <c r="K1021" s="33"/>
      <c r="L1021" s="687">
        <v>45726</v>
      </c>
      <c r="M1021" s="34">
        <f t="shared" si="64"/>
        <v>0</v>
      </c>
      <c r="N1021" s="37">
        <v>0</v>
      </c>
      <c r="O1021" s="35">
        <v>0</v>
      </c>
      <c r="P1021" s="39">
        <v>0</v>
      </c>
      <c r="Q1021" s="47">
        <f t="shared" si="65"/>
        <v>0</v>
      </c>
      <c r="R1021" s="41"/>
    </row>
    <row r="1022" spans="2:19" ht="15" customHeight="1" x14ac:dyDescent="0.3">
      <c r="B1022" s="34">
        <f t="shared" si="60"/>
        <v>4198</v>
      </c>
      <c r="C1022" s="35">
        <v>2209</v>
      </c>
      <c r="D1022" s="34">
        <f t="shared" si="61"/>
        <v>4198</v>
      </c>
      <c r="E1022" s="36">
        <v>45726</v>
      </c>
      <c r="F1022" s="37">
        <v>4198.8</v>
      </c>
      <c r="G1022" s="725">
        <v>45727</v>
      </c>
      <c r="H1022" s="38">
        <f t="shared" si="62"/>
        <v>0.8000000000001819</v>
      </c>
      <c r="I1022" s="183">
        <f t="shared" si="63"/>
        <v>-7</v>
      </c>
      <c r="K1022" s="33"/>
      <c r="L1022" s="687">
        <v>45727</v>
      </c>
      <c r="M1022" s="34">
        <f t="shared" si="64"/>
        <v>0</v>
      </c>
      <c r="N1022" s="37">
        <v>0</v>
      </c>
      <c r="O1022" s="35">
        <v>0</v>
      </c>
      <c r="P1022" s="39">
        <v>0</v>
      </c>
      <c r="Q1022" s="47">
        <f t="shared" si="65"/>
        <v>0</v>
      </c>
      <c r="R1022" s="41"/>
    </row>
    <row r="1023" spans="2:19" ht="15" customHeight="1" x14ac:dyDescent="0.3">
      <c r="B1023" s="34">
        <f t="shared" si="60"/>
        <v>4198.8</v>
      </c>
      <c r="C1023" s="35">
        <v>2202</v>
      </c>
      <c r="D1023" s="34">
        <f t="shared" si="61"/>
        <v>4198.8</v>
      </c>
      <c r="E1023" s="36">
        <v>45727</v>
      </c>
      <c r="F1023" s="37">
        <v>4200.2</v>
      </c>
      <c r="G1023" s="725">
        <v>45728</v>
      </c>
      <c r="H1023" s="38">
        <f t="shared" si="62"/>
        <v>1.3999999999996362</v>
      </c>
      <c r="I1023" s="183">
        <f t="shared" si="63"/>
        <v>4</v>
      </c>
      <c r="K1023" s="33"/>
      <c r="L1023" s="687">
        <v>45728</v>
      </c>
      <c r="M1023" s="34">
        <f t="shared" si="64"/>
        <v>0</v>
      </c>
      <c r="N1023" s="37">
        <v>0</v>
      </c>
      <c r="O1023" s="35">
        <v>0</v>
      </c>
      <c r="P1023" s="39">
        <v>0</v>
      </c>
      <c r="Q1023" s="47">
        <f t="shared" si="65"/>
        <v>0</v>
      </c>
      <c r="R1023" s="41"/>
    </row>
    <row r="1024" spans="2:19" ht="15" customHeight="1" x14ac:dyDescent="0.3">
      <c r="B1024" s="34">
        <f t="shared" si="60"/>
        <v>4200.2</v>
      </c>
      <c r="C1024" s="35">
        <v>2206</v>
      </c>
      <c r="D1024" s="34">
        <f t="shared" si="61"/>
        <v>4200.2</v>
      </c>
      <c r="E1024" s="36">
        <v>45728</v>
      </c>
      <c r="F1024" s="37">
        <v>4200.7</v>
      </c>
      <c r="G1024" s="725">
        <v>45729</v>
      </c>
      <c r="H1024" s="38">
        <f t="shared" si="62"/>
        <v>0.5</v>
      </c>
      <c r="I1024" s="183">
        <f t="shared" si="63"/>
        <v>2</v>
      </c>
      <c r="K1024" s="33"/>
      <c r="L1024" s="687">
        <v>45729</v>
      </c>
      <c r="M1024" s="34">
        <f t="shared" si="64"/>
        <v>0</v>
      </c>
      <c r="N1024" s="37">
        <v>0</v>
      </c>
      <c r="O1024" s="35">
        <v>0</v>
      </c>
      <c r="P1024" s="39">
        <v>0</v>
      </c>
      <c r="Q1024" s="47">
        <f t="shared" si="65"/>
        <v>0</v>
      </c>
      <c r="R1024" s="41"/>
    </row>
    <row r="1025" spans="2:18" ht="15" customHeight="1" x14ac:dyDescent="0.3">
      <c r="B1025" s="34">
        <f t="shared" si="60"/>
        <v>4200.7</v>
      </c>
      <c r="C1025" s="35">
        <v>2208</v>
      </c>
      <c r="D1025" s="34">
        <f t="shared" si="61"/>
        <v>4200.7</v>
      </c>
      <c r="E1025" s="36">
        <v>45729</v>
      </c>
      <c r="F1025" s="37">
        <v>4203.3999999999996</v>
      </c>
      <c r="G1025" s="725">
        <v>45730</v>
      </c>
      <c r="H1025" s="38">
        <f t="shared" si="62"/>
        <v>2.6999999999998181</v>
      </c>
      <c r="I1025" s="183">
        <f t="shared" si="63"/>
        <v>6</v>
      </c>
      <c r="K1025" s="33"/>
      <c r="L1025" s="687">
        <v>45730</v>
      </c>
      <c r="M1025" s="34">
        <f t="shared" si="64"/>
        <v>0</v>
      </c>
      <c r="N1025" s="37">
        <v>0</v>
      </c>
      <c r="O1025" s="35">
        <v>0</v>
      </c>
      <c r="P1025" s="39">
        <v>0</v>
      </c>
      <c r="Q1025" s="47">
        <f t="shared" si="65"/>
        <v>0</v>
      </c>
      <c r="R1025" s="41"/>
    </row>
    <row r="1026" spans="2:18" ht="15" customHeight="1" x14ac:dyDescent="0.3">
      <c r="B1026" s="34">
        <f t="shared" si="60"/>
        <v>4203.3999999999996</v>
      </c>
      <c r="C1026" s="35">
        <v>2214</v>
      </c>
      <c r="D1026" s="34">
        <f t="shared" si="61"/>
        <v>4203.3999999999996</v>
      </c>
      <c r="E1026" s="36">
        <v>45730</v>
      </c>
      <c r="F1026" s="37">
        <v>4207.3</v>
      </c>
      <c r="G1026" s="725">
        <v>45731</v>
      </c>
      <c r="H1026" s="38">
        <f t="shared" si="62"/>
        <v>3.9000000000005457</v>
      </c>
      <c r="I1026" s="183">
        <f t="shared" si="63"/>
        <v>0</v>
      </c>
      <c r="K1026" s="33"/>
      <c r="L1026" s="687">
        <v>45731</v>
      </c>
      <c r="M1026" s="34">
        <f t="shared" si="64"/>
        <v>0</v>
      </c>
      <c r="N1026" s="37">
        <v>0</v>
      </c>
      <c r="O1026" s="35">
        <v>0</v>
      </c>
      <c r="P1026" s="39">
        <v>0</v>
      </c>
      <c r="Q1026" s="47">
        <f t="shared" si="65"/>
        <v>0</v>
      </c>
      <c r="R1026" s="41"/>
    </row>
    <row r="1027" spans="2:18" ht="15" customHeight="1" x14ac:dyDescent="0.3">
      <c r="B1027" s="34">
        <f t="shared" si="60"/>
        <v>4207.3</v>
      </c>
      <c r="C1027" s="35">
        <v>2214</v>
      </c>
      <c r="D1027" s="34">
        <f t="shared" si="61"/>
        <v>4207.3</v>
      </c>
      <c r="E1027" s="36">
        <v>45731</v>
      </c>
      <c r="F1027" s="37">
        <v>4207.3</v>
      </c>
      <c r="G1027" s="725">
        <v>45732</v>
      </c>
      <c r="H1027" s="38">
        <f t="shared" si="62"/>
        <v>0</v>
      </c>
      <c r="I1027" s="183">
        <f t="shared" si="63"/>
        <v>6</v>
      </c>
      <c r="K1027" s="33"/>
      <c r="L1027" s="687">
        <v>45732</v>
      </c>
      <c r="M1027" s="34">
        <f t="shared" si="64"/>
        <v>0</v>
      </c>
      <c r="N1027" s="37">
        <v>0</v>
      </c>
      <c r="O1027" s="35">
        <v>0</v>
      </c>
      <c r="P1027" s="39">
        <v>0</v>
      </c>
      <c r="Q1027" s="47">
        <f t="shared" si="65"/>
        <v>0</v>
      </c>
      <c r="R1027" s="41"/>
    </row>
    <row r="1028" spans="2:18" ht="15" customHeight="1" x14ac:dyDescent="0.3">
      <c r="B1028" s="34">
        <f t="shared" si="60"/>
        <v>4207.3</v>
      </c>
      <c r="C1028" s="35">
        <v>2220</v>
      </c>
      <c r="D1028" s="34">
        <f t="shared" si="61"/>
        <v>4207.3</v>
      </c>
      <c r="E1028" s="36">
        <v>45732</v>
      </c>
      <c r="F1028" s="37">
        <v>4213.5</v>
      </c>
      <c r="G1028" s="725">
        <v>45733</v>
      </c>
      <c r="H1028" s="38">
        <f t="shared" si="62"/>
        <v>6.1999999999998181</v>
      </c>
      <c r="I1028" s="183">
        <f t="shared" si="63"/>
        <v>5</v>
      </c>
      <c r="K1028" s="33"/>
      <c r="L1028" s="687">
        <v>45733</v>
      </c>
      <c r="M1028" s="34">
        <f t="shared" si="64"/>
        <v>0</v>
      </c>
      <c r="N1028" s="37">
        <v>60</v>
      </c>
      <c r="O1028" s="35">
        <v>0</v>
      </c>
      <c r="P1028" s="39">
        <v>0</v>
      </c>
      <c r="Q1028" s="47">
        <f t="shared" si="65"/>
        <v>60</v>
      </c>
      <c r="R1028" s="41"/>
    </row>
    <row r="1029" spans="2:18" ht="15" customHeight="1" x14ac:dyDescent="0.3">
      <c r="B1029" s="34">
        <f t="shared" si="60"/>
        <v>4213.5</v>
      </c>
      <c r="C1029" s="35">
        <v>2225</v>
      </c>
      <c r="D1029" s="34">
        <f t="shared" si="61"/>
        <v>4213.5</v>
      </c>
      <c r="E1029" s="36">
        <v>45733</v>
      </c>
      <c r="F1029" s="37">
        <v>4213.8</v>
      </c>
      <c r="G1029" s="725">
        <v>45734</v>
      </c>
      <c r="H1029" s="38">
        <f t="shared" si="62"/>
        <v>0.3000000000001819</v>
      </c>
      <c r="I1029" s="183">
        <f t="shared" si="63"/>
        <v>7</v>
      </c>
      <c r="K1029" s="33"/>
      <c r="L1029" s="687">
        <v>45734</v>
      </c>
      <c r="M1029" s="34">
        <f t="shared" si="64"/>
        <v>0</v>
      </c>
      <c r="N1029" s="37">
        <v>0</v>
      </c>
      <c r="O1029" s="35">
        <v>0</v>
      </c>
      <c r="P1029" s="39">
        <v>0</v>
      </c>
      <c r="Q1029" s="47">
        <f t="shared" si="65"/>
        <v>0</v>
      </c>
      <c r="R1029" s="41"/>
    </row>
    <row r="1030" spans="2:18" ht="15" customHeight="1" x14ac:dyDescent="0.3">
      <c r="B1030" s="34">
        <f t="shared" si="60"/>
        <v>4213.8</v>
      </c>
      <c r="C1030" s="35">
        <v>2232</v>
      </c>
      <c r="D1030" s="34">
        <f t="shared" si="61"/>
        <v>4213.8</v>
      </c>
      <c r="E1030" s="36">
        <v>45734</v>
      </c>
      <c r="F1030" s="37">
        <v>4224.8</v>
      </c>
      <c r="G1030" s="725">
        <v>45735</v>
      </c>
      <c r="H1030" s="38">
        <f t="shared" si="62"/>
        <v>11</v>
      </c>
      <c r="I1030" s="183">
        <f t="shared" si="63"/>
        <v>4</v>
      </c>
      <c r="K1030" s="33"/>
      <c r="L1030" s="687">
        <v>45735</v>
      </c>
      <c r="M1030" s="34">
        <f t="shared" si="64"/>
        <v>0</v>
      </c>
      <c r="N1030" s="37">
        <v>120</v>
      </c>
      <c r="O1030" s="35">
        <v>0</v>
      </c>
      <c r="P1030" s="39">
        <v>0</v>
      </c>
      <c r="Q1030" s="47">
        <f t="shared" si="65"/>
        <v>120</v>
      </c>
      <c r="R1030" s="41"/>
    </row>
    <row r="1031" spans="2:18" ht="15" customHeight="1" x14ac:dyDescent="0.3">
      <c r="B1031" s="34">
        <f t="shared" si="60"/>
        <v>4224.8</v>
      </c>
      <c r="C1031" s="35">
        <v>2236</v>
      </c>
      <c r="D1031" s="34">
        <f t="shared" si="61"/>
        <v>4224.8</v>
      </c>
      <c r="E1031" s="36">
        <v>45735</v>
      </c>
      <c r="F1031" s="37">
        <v>4226</v>
      </c>
      <c r="G1031" s="725">
        <v>45736</v>
      </c>
      <c r="H1031" s="38">
        <f t="shared" si="62"/>
        <v>1.1999999999998181</v>
      </c>
      <c r="I1031" s="183">
        <f t="shared" si="63"/>
        <v>4</v>
      </c>
      <c r="K1031" s="33"/>
      <c r="L1031" s="687">
        <v>45736</v>
      </c>
      <c r="M1031" s="34">
        <f t="shared" si="64"/>
        <v>0</v>
      </c>
      <c r="N1031" s="37">
        <v>90</v>
      </c>
      <c r="O1031" s="35">
        <v>0</v>
      </c>
      <c r="P1031" s="39">
        <v>0</v>
      </c>
      <c r="Q1031" s="47">
        <f t="shared" si="65"/>
        <v>90</v>
      </c>
      <c r="R1031" s="41"/>
    </row>
    <row r="1032" spans="2:18" ht="15" customHeight="1" x14ac:dyDescent="0.3">
      <c r="B1032" s="34">
        <f t="shared" si="60"/>
        <v>4226</v>
      </c>
      <c r="C1032" s="35">
        <v>2240</v>
      </c>
      <c r="D1032" s="34">
        <f t="shared" si="61"/>
        <v>4226</v>
      </c>
      <c r="E1032" s="36">
        <v>45736</v>
      </c>
      <c r="F1032" s="37">
        <v>4226.8</v>
      </c>
      <c r="G1032" s="725">
        <v>45737</v>
      </c>
      <c r="H1032" s="38">
        <f t="shared" si="62"/>
        <v>0.8000000000001819</v>
      </c>
      <c r="I1032" s="183">
        <f t="shared" si="63"/>
        <v>2</v>
      </c>
      <c r="K1032" s="33"/>
      <c r="L1032" s="687">
        <v>45737</v>
      </c>
      <c r="M1032" s="34">
        <f t="shared" si="64"/>
        <v>0</v>
      </c>
      <c r="N1032" s="37">
        <v>0</v>
      </c>
      <c r="O1032" s="35">
        <v>0</v>
      </c>
      <c r="P1032" s="39">
        <v>0</v>
      </c>
      <c r="Q1032" s="47">
        <f t="shared" si="65"/>
        <v>0</v>
      </c>
      <c r="R1032" s="41"/>
    </row>
    <row r="1033" spans="2:18" ht="15" customHeight="1" x14ac:dyDescent="0.3">
      <c r="B1033" s="34">
        <f t="shared" si="60"/>
        <v>4226.8</v>
      </c>
      <c r="C1033" s="35">
        <v>2242</v>
      </c>
      <c r="D1033" s="34">
        <f t="shared" si="61"/>
        <v>4226.8</v>
      </c>
      <c r="E1033" s="36">
        <v>45737</v>
      </c>
      <c r="F1033" s="37">
        <v>4231.3</v>
      </c>
      <c r="G1033" s="725">
        <v>45738</v>
      </c>
      <c r="H1033" s="38">
        <f t="shared" si="62"/>
        <v>4.5</v>
      </c>
      <c r="I1033" s="183">
        <f t="shared" si="63"/>
        <v>1</v>
      </c>
      <c r="K1033" s="33"/>
      <c r="L1033" s="687">
        <v>45738</v>
      </c>
      <c r="M1033" s="34">
        <f t="shared" si="64"/>
        <v>0</v>
      </c>
      <c r="N1033" s="37">
        <v>90</v>
      </c>
      <c r="O1033" s="35">
        <v>0</v>
      </c>
      <c r="P1033" s="39">
        <v>0</v>
      </c>
      <c r="Q1033" s="47">
        <f t="shared" si="65"/>
        <v>90</v>
      </c>
      <c r="R1033" s="41"/>
    </row>
    <row r="1034" spans="2:18" ht="15" customHeight="1" x14ac:dyDescent="0.3">
      <c r="B1034" s="34">
        <f t="shared" si="60"/>
        <v>4231.3</v>
      </c>
      <c r="C1034" s="35">
        <v>2243</v>
      </c>
      <c r="D1034" s="34">
        <f t="shared" si="61"/>
        <v>4231.3</v>
      </c>
      <c r="E1034" s="36">
        <v>45738</v>
      </c>
      <c r="F1034" s="37">
        <v>4232.8</v>
      </c>
      <c r="G1034" s="725">
        <v>45739</v>
      </c>
      <c r="H1034" s="38">
        <f t="shared" si="62"/>
        <v>1.5</v>
      </c>
      <c r="I1034" s="183">
        <f>C1035-C1034</f>
        <v>0</v>
      </c>
      <c r="K1034" s="33"/>
      <c r="L1034" s="687">
        <v>45739</v>
      </c>
      <c r="M1034" s="34">
        <f t="shared" si="64"/>
        <v>0</v>
      </c>
      <c r="N1034" s="37">
        <v>0</v>
      </c>
      <c r="O1034" s="35">
        <v>0</v>
      </c>
      <c r="P1034" s="39">
        <v>0</v>
      </c>
      <c r="Q1034" s="47">
        <f t="shared" si="65"/>
        <v>0</v>
      </c>
      <c r="R1034" s="41"/>
    </row>
    <row r="1035" spans="2:18" ht="15" customHeight="1" x14ac:dyDescent="0.3">
      <c r="B1035" s="34">
        <f t="shared" si="60"/>
        <v>4232.8</v>
      </c>
      <c r="C1035" s="35">
        <v>2243</v>
      </c>
      <c r="D1035" s="34">
        <f t="shared" si="61"/>
        <v>4232.8</v>
      </c>
      <c r="E1035" s="36">
        <v>45739</v>
      </c>
      <c r="F1035" s="37">
        <v>4232.8</v>
      </c>
      <c r="G1035" s="725">
        <v>45740</v>
      </c>
      <c r="H1035" s="38">
        <f t="shared" si="62"/>
        <v>0</v>
      </c>
      <c r="I1035" s="183">
        <f>C1036-C1035</f>
        <v>0</v>
      </c>
      <c r="K1035" s="33"/>
      <c r="L1035" s="687">
        <v>45740</v>
      </c>
      <c r="M1035" s="34">
        <f t="shared" si="64"/>
        <v>0</v>
      </c>
      <c r="N1035" s="37">
        <v>0</v>
      </c>
      <c r="O1035" s="35">
        <v>0</v>
      </c>
      <c r="P1035" s="39">
        <v>0</v>
      </c>
      <c r="Q1035" s="47">
        <f t="shared" si="65"/>
        <v>0</v>
      </c>
      <c r="R1035" s="41"/>
    </row>
    <row r="1036" spans="2:18" ht="15" customHeight="1" x14ac:dyDescent="0.3">
      <c r="B1036" s="34">
        <f t="shared" si="60"/>
        <v>4232.8</v>
      </c>
      <c r="C1036" s="35">
        <v>2243</v>
      </c>
      <c r="D1036" s="34">
        <f t="shared" si="61"/>
        <v>4232.8</v>
      </c>
      <c r="E1036" s="36">
        <v>45740</v>
      </c>
      <c r="F1036" s="37">
        <v>4232.8</v>
      </c>
      <c r="G1036" s="725">
        <v>45741</v>
      </c>
      <c r="H1036" s="38">
        <f t="shared" si="62"/>
        <v>0</v>
      </c>
      <c r="I1036" s="183">
        <f>C1037-C1036</f>
        <v>0</v>
      </c>
      <c r="K1036" s="33"/>
      <c r="L1036" s="687">
        <v>45741</v>
      </c>
      <c r="M1036" s="34">
        <f t="shared" si="64"/>
        <v>0</v>
      </c>
      <c r="N1036" s="37">
        <v>0</v>
      </c>
      <c r="O1036" s="35">
        <v>0</v>
      </c>
      <c r="P1036" s="39">
        <v>0</v>
      </c>
      <c r="Q1036" s="47">
        <v>0</v>
      </c>
      <c r="R1036" s="41"/>
    </row>
    <row r="1037" spans="2:18" ht="15" customHeight="1" x14ac:dyDescent="0.3">
      <c r="B1037" s="34">
        <f t="shared" si="60"/>
        <v>4232.8</v>
      </c>
      <c r="C1037" s="35">
        <v>2243</v>
      </c>
      <c r="D1037" s="34">
        <f t="shared" si="61"/>
        <v>4232.8</v>
      </c>
      <c r="E1037" s="36">
        <v>45741</v>
      </c>
      <c r="F1037" s="37">
        <v>4232.8</v>
      </c>
      <c r="G1037" s="725">
        <v>45742</v>
      </c>
      <c r="H1037" s="38">
        <f t="shared" si="62"/>
        <v>0</v>
      </c>
      <c r="I1037" s="183">
        <f>C1038-C1037</f>
        <v>5</v>
      </c>
      <c r="K1037" s="33"/>
      <c r="L1037" s="687">
        <v>45742</v>
      </c>
      <c r="M1037" s="34">
        <f t="shared" si="64"/>
        <v>0</v>
      </c>
      <c r="N1037" s="37">
        <v>0</v>
      </c>
      <c r="O1037" s="35">
        <v>0</v>
      </c>
      <c r="P1037" s="39">
        <v>0</v>
      </c>
      <c r="Q1037" s="47">
        <f t="shared" si="65"/>
        <v>0</v>
      </c>
      <c r="R1037" s="41"/>
    </row>
    <row r="1038" spans="2:18" ht="15" customHeight="1" x14ac:dyDescent="0.3">
      <c r="B1038" s="34">
        <f t="shared" si="60"/>
        <v>4232.8</v>
      </c>
      <c r="C1038" s="35">
        <v>2248</v>
      </c>
      <c r="D1038" s="34">
        <f t="shared" si="61"/>
        <v>4232.8</v>
      </c>
      <c r="E1038" s="36">
        <v>45742</v>
      </c>
      <c r="F1038" s="37">
        <v>4233</v>
      </c>
      <c r="G1038" s="725">
        <v>45743</v>
      </c>
      <c r="H1038" s="38">
        <f t="shared" si="62"/>
        <v>0.1999999999998181</v>
      </c>
      <c r="I1038" s="183">
        <f t="shared" si="63"/>
        <v>4</v>
      </c>
      <c r="K1038" s="33"/>
      <c r="L1038" s="687">
        <v>45743</v>
      </c>
      <c r="M1038" s="34">
        <f t="shared" si="64"/>
        <v>0</v>
      </c>
      <c r="N1038" s="37">
        <v>0</v>
      </c>
      <c r="O1038" s="35">
        <v>0</v>
      </c>
      <c r="P1038" s="39">
        <v>0</v>
      </c>
      <c r="Q1038" s="47">
        <f t="shared" si="65"/>
        <v>0</v>
      </c>
      <c r="R1038" s="41"/>
    </row>
    <row r="1039" spans="2:18" ht="15" customHeight="1" x14ac:dyDescent="0.3">
      <c r="B1039" s="34">
        <f t="shared" si="60"/>
        <v>4233</v>
      </c>
      <c r="C1039" s="35">
        <v>2252</v>
      </c>
      <c r="D1039" s="34">
        <f t="shared" si="61"/>
        <v>4233</v>
      </c>
      <c r="E1039" s="36">
        <v>45743</v>
      </c>
      <c r="F1039" s="37">
        <v>4239.3</v>
      </c>
      <c r="G1039" s="725">
        <v>45744</v>
      </c>
      <c r="H1039" s="38">
        <f t="shared" si="62"/>
        <v>6.3000000000001819</v>
      </c>
      <c r="I1039" s="183">
        <f t="shared" si="63"/>
        <v>3</v>
      </c>
      <c r="K1039" s="33"/>
      <c r="L1039" s="687">
        <v>45744</v>
      </c>
      <c r="M1039" s="34">
        <f t="shared" si="64"/>
        <v>0</v>
      </c>
      <c r="N1039" s="37">
        <v>0</v>
      </c>
      <c r="O1039" s="35">
        <v>0</v>
      </c>
      <c r="P1039" s="39">
        <v>0</v>
      </c>
      <c r="Q1039" s="47">
        <f t="shared" si="65"/>
        <v>0</v>
      </c>
      <c r="R1039" s="41"/>
    </row>
    <row r="1040" spans="2:18" ht="15" customHeight="1" x14ac:dyDescent="0.3">
      <c r="B1040" s="34">
        <f t="shared" si="60"/>
        <v>4239.3</v>
      </c>
      <c r="C1040" s="35">
        <v>2255</v>
      </c>
      <c r="D1040" s="34">
        <f t="shared" si="61"/>
        <v>4239.3</v>
      </c>
      <c r="E1040" s="36">
        <v>45744</v>
      </c>
      <c r="F1040" s="37">
        <v>4240</v>
      </c>
      <c r="G1040" s="725">
        <v>45745</v>
      </c>
      <c r="H1040" s="38">
        <f t="shared" si="62"/>
        <v>0.6999999999998181</v>
      </c>
      <c r="I1040" s="183">
        <f t="shared" si="63"/>
        <v>1</v>
      </c>
      <c r="K1040" s="33"/>
      <c r="L1040" s="687">
        <v>45745</v>
      </c>
      <c r="M1040" s="34">
        <f t="shared" si="64"/>
        <v>0</v>
      </c>
      <c r="N1040" s="37">
        <v>0</v>
      </c>
      <c r="O1040" s="35">
        <v>0</v>
      </c>
      <c r="P1040" s="39">
        <v>0</v>
      </c>
      <c r="Q1040" s="47">
        <f t="shared" si="65"/>
        <v>0</v>
      </c>
      <c r="R1040" s="41"/>
    </row>
    <row r="1041" spans="2:20" ht="15" customHeight="1" x14ac:dyDescent="0.3">
      <c r="B1041" s="34">
        <f t="shared" si="60"/>
        <v>4240</v>
      </c>
      <c r="C1041" s="35">
        <v>2256</v>
      </c>
      <c r="D1041" s="34">
        <f t="shared" si="61"/>
        <v>4240</v>
      </c>
      <c r="E1041" s="36">
        <v>45745</v>
      </c>
      <c r="F1041" s="37">
        <v>4245.3</v>
      </c>
      <c r="G1041" s="725">
        <v>45746</v>
      </c>
      <c r="H1041" s="38">
        <f t="shared" si="62"/>
        <v>5.3000000000001819</v>
      </c>
      <c r="I1041" s="183">
        <f t="shared" si="63"/>
        <v>0</v>
      </c>
      <c r="K1041" s="33"/>
      <c r="L1041" s="687">
        <v>45746</v>
      </c>
      <c r="M1041" s="34">
        <f t="shared" si="64"/>
        <v>0</v>
      </c>
      <c r="N1041" s="37">
        <v>0</v>
      </c>
      <c r="O1041" s="35">
        <v>0</v>
      </c>
      <c r="P1041" s="39">
        <v>0</v>
      </c>
      <c r="Q1041" s="47">
        <f t="shared" si="65"/>
        <v>0</v>
      </c>
      <c r="R1041" s="41"/>
    </row>
    <row r="1042" spans="2:20" ht="15" customHeight="1" x14ac:dyDescent="0.3">
      <c r="B1042" s="34">
        <f t="shared" si="60"/>
        <v>4245.3</v>
      </c>
      <c r="C1042" s="35">
        <v>2256</v>
      </c>
      <c r="D1042" s="34">
        <f t="shared" si="61"/>
        <v>4245.3</v>
      </c>
      <c r="E1042" s="36">
        <v>45746</v>
      </c>
      <c r="F1042" s="37">
        <v>4245.3</v>
      </c>
      <c r="G1042" s="725">
        <v>45747</v>
      </c>
      <c r="H1042" s="38">
        <f t="shared" si="62"/>
        <v>0</v>
      </c>
      <c r="I1042" s="183">
        <f t="shared" si="63"/>
        <v>0</v>
      </c>
      <c r="K1042" s="33"/>
      <c r="L1042" s="687">
        <v>45747</v>
      </c>
      <c r="M1042" s="34">
        <f t="shared" si="64"/>
        <v>0</v>
      </c>
      <c r="N1042" s="37">
        <v>120</v>
      </c>
      <c r="O1042" s="35">
        <v>0</v>
      </c>
      <c r="P1042" s="39">
        <v>0</v>
      </c>
      <c r="Q1042" s="47">
        <f t="shared" si="65"/>
        <v>120</v>
      </c>
      <c r="R1042" s="41"/>
      <c r="S1042" s="176">
        <f>SUM(Q1012:Q1042)</f>
        <v>720</v>
      </c>
    </row>
    <row r="1043" spans="2:20" s="592" customFormat="1" ht="15" customHeight="1" x14ac:dyDescent="0.3">
      <c r="B1043" s="586">
        <f t="shared" si="60"/>
        <v>4245.3</v>
      </c>
      <c r="C1043" s="587">
        <v>2256</v>
      </c>
      <c r="D1043" s="586">
        <f t="shared" si="61"/>
        <v>4245.3</v>
      </c>
      <c r="E1043" s="588">
        <v>45747</v>
      </c>
      <c r="F1043" s="589">
        <v>4245.3</v>
      </c>
      <c r="G1043" s="729">
        <v>45748</v>
      </c>
      <c r="H1043" s="590">
        <f t="shared" si="62"/>
        <v>0</v>
      </c>
      <c r="I1043" s="591">
        <f t="shared" si="63"/>
        <v>0</v>
      </c>
      <c r="J1043" s="592">
        <f>SUM(H954:H1043)</f>
        <v>171.20000000000027</v>
      </c>
      <c r="K1043" s="593"/>
      <c r="L1043" s="691">
        <v>45748</v>
      </c>
      <c r="M1043" s="586">
        <f t="shared" si="64"/>
        <v>0</v>
      </c>
      <c r="N1043" s="589">
        <v>0</v>
      </c>
      <c r="O1043" s="587">
        <v>0</v>
      </c>
      <c r="P1043" s="594">
        <v>0</v>
      </c>
      <c r="Q1043" s="595">
        <f t="shared" si="65"/>
        <v>0</v>
      </c>
      <c r="R1043" s="596"/>
      <c r="T1043" s="597">
        <f>SUM(Q953:Q1042)</f>
        <v>2040</v>
      </c>
    </row>
    <row r="1044" spans="2:20" ht="15" customHeight="1" x14ac:dyDescent="0.3">
      <c r="B1044" s="34">
        <f t="shared" si="60"/>
        <v>4245.3</v>
      </c>
      <c r="C1044" s="35">
        <v>2256</v>
      </c>
      <c r="D1044" s="34">
        <f t="shared" si="61"/>
        <v>4245.3</v>
      </c>
      <c r="E1044" s="36">
        <v>45748</v>
      </c>
      <c r="F1044" s="37">
        <v>4245.3</v>
      </c>
      <c r="G1044" s="725">
        <v>45749</v>
      </c>
      <c r="H1044" s="38">
        <f t="shared" si="62"/>
        <v>0</v>
      </c>
      <c r="I1044" s="183">
        <f t="shared" si="63"/>
        <v>3</v>
      </c>
      <c r="K1044" s="33"/>
      <c r="L1044" s="687">
        <v>45749</v>
      </c>
      <c r="M1044" s="34">
        <f t="shared" si="64"/>
        <v>0</v>
      </c>
      <c r="N1044" s="37">
        <v>0</v>
      </c>
      <c r="O1044" s="35">
        <v>0</v>
      </c>
      <c r="P1044" s="39">
        <v>0</v>
      </c>
      <c r="Q1044" s="47">
        <f t="shared" si="65"/>
        <v>0</v>
      </c>
      <c r="R1044" s="41"/>
    </row>
    <row r="1045" spans="2:20" ht="15" customHeight="1" x14ac:dyDescent="0.3">
      <c r="B1045" s="34">
        <f t="shared" si="60"/>
        <v>4245.3</v>
      </c>
      <c r="C1045" s="35">
        <v>2259</v>
      </c>
      <c r="D1045" s="34">
        <f t="shared" si="61"/>
        <v>4245.3</v>
      </c>
      <c r="E1045" s="36">
        <v>45749</v>
      </c>
      <c r="F1045" s="37">
        <v>4251.3999999999996</v>
      </c>
      <c r="G1045" s="725">
        <v>45750</v>
      </c>
      <c r="H1045" s="38">
        <f t="shared" si="62"/>
        <v>6.0999999999994543</v>
      </c>
      <c r="I1045" s="183">
        <f t="shared" si="63"/>
        <v>3</v>
      </c>
      <c r="K1045" s="33"/>
      <c r="L1045" s="687">
        <v>45750</v>
      </c>
      <c r="M1045" s="34">
        <f t="shared" si="64"/>
        <v>0</v>
      </c>
      <c r="N1045" s="37">
        <v>120</v>
      </c>
      <c r="O1045" s="35">
        <v>0</v>
      </c>
      <c r="P1045" s="39">
        <v>0</v>
      </c>
      <c r="Q1045" s="47">
        <f t="shared" si="65"/>
        <v>120</v>
      </c>
      <c r="R1045" s="41"/>
    </row>
    <row r="1046" spans="2:20" ht="15" customHeight="1" x14ac:dyDescent="0.3">
      <c r="B1046" s="34">
        <f t="shared" si="60"/>
        <v>4251.3999999999996</v>
      </c>
      <c r="C1046" s="35">
        <v>2262</v>
      </c>
      <c r="D1046" s="34">
        <f t="shared" si="61"/>
        <v>4251.3999999999996</v>
      </c>
      <c r="E1046" s="36">
        <v>45750</v>
      </c>
      <c r="F1046" s="37">
        <v>4257.2</v>
      </c>
      <c r="G1046" s="725">
        <v>45751</v>
      </c>
      <c r="H1046" s="38">
        <f t="shared" si="62"/>
        <v>5.8000000000001819</v>
      </c>
      <c r="I1046" s="183">
        <f t="shared" si="63"/>
        <v>0</v>
      </c>
      <c r="K1046" s="33"/>
      <c r="L1046" s="687">
        <v>45751</v>
      </c>
      <c r="M1046" s="34">
        <f t="shared" si="64"/>
        <v>0</v>
      </c>
      <c r="N1046" s="37">
        <v>0</v>
      </c>
      <c r="O1046" s="35">
        <v>0</v>
      </c>
      <c r="P1046" s="39">
        <v>0</v>
      </c>
      <c r="Q1046" s="47">
        <f t="shared" si="65"/>
        <v>0</v>
      </c>
      <c r="R1046" s="41"/>
    </row>
    <row r="1047" spans="2:20" ht="15" customHeight="1" x14ac:dyDescent="0.3">
      <c r="B1047" s="34">
        <f t="shared" si="60"/>
        <v>4257.2</v>
      </c>
      <c r="C1047" s="35">
        <v>2262</v>
      </c>
      <c r="D1047" s="34">
        <f t="shared" si="61"/>
        <v>4257.2</v>
      </c>
      <c r="E1047" s="36">
        <v>45751</v>
      </c>
      <c r="F1047" s="37">
        <v>4257.2</v>
      </c>
      <c r="G1047" s="725">
        <v>45752</v>
      </c>
      <c r="H1047" s="38">
        <f t="shared" si="62"/>
        <v>0</v>
      </c>
      <c r="I1047" s="183">
        <f t="shared" si="63"/>
        <v>0</v>
      </c>
      <c r="K1047" s="33"/>
      <c r="L1047" s="687">
        <v>45752</v>
      </c>
      <c r="M1047" s="34">
        <f t="shared" si="64"/>
        <v>0</v>
      </c>
      <c r="N1047" s="37">
        <v>0</v>
      </c>
      <c r="O1047" s="35">
        <v>0</v>
      </c>
      <c r="P1047" s="39">
        <v>0</v>
      </c>
      <c r="Q1047" s="47">
        <f t="shared" si="65"/>
        <v>0</v>
      </c>
      <c r="R1047" s="41"/>
    </row>
    <row r="1048" spans="2:20" ht="15" customHeight="1" x14ac:dyDescent="0.3">
      <c r="B1048" s="34">
        <f t="shared" si="60"/>
        <v>4257.2</v>
      </c>
      <c r="C1048" s="35">
        <v>2262</v>
      </c>
      <c r="D1048" s="34">
        <f t="shared" si="61"/>
        <v>4257.2</v>
      </c>
      <c r="E1048" s="36">
        <v>45752</v>
      </c>
      <c r="F1048" s="37">
        <v>4257.2</v>
      </c>
      <c r="G1048" s="725">
        <v>45753</v>
      </c>
      <c r="H1048" s="38">
        <f t="shared" si="62"/>
        <v>0</v>
      </c>
      <c r="I1048" s="183">
        <f t="shared" si="63"/>
        <v>0</v>
      </c>
      <c r="K1048" s="33"/>
      <c r="L1048" s="687">
        <v>45753</v>
      </c>
      <c r="M1048" s="34">
        <f t="shared" si="64"/>
        <v>0</v>
      </c>
      <c r="N1048" s="37">
        <v>0</v>
      </c>
      <c r="O1048" s="35">
        <v>0</v>
      </c>
      <c r="P1048" s="39">
        <v>0</v>
      </c>
      <c r="Q1048" s="47">
        <f t="shared" si="65"/>
        <v>0</v>
      </c>
      <c r="R1048" s="41"/>
    </row>
    <row r="1049" spans="2:20" ht="15" customHeight="1" x14ac:dyDescent="0.3">
      <c r="B1049" s="34">
        <f t="shared" si="60"/>
        <v>4257.2</v>
      </c>
      <c r="C1049" s="35">
        <v>2262</v>
      </c>
      <c r="D1049" s="34">
        <f t="shared" si="61"/>
        <v>4257.2</v>
      </c>
      <c r="E1049" s="36">
        <v>45753</v>
      </c>
      <c r="F1049" s="37">
        <v>4257.2</v>
      </c>
      <c r="G1049" s="725">
        <v>45754</v>
      </c>
      <c r="H1049" s="38">
        <f t="shared" si="62"/>
        <v>0</v>
      </c>
      <c r="I1049" s="183">
        <f t="shared" si="63"/>
        <v>0</v>
      </c>
      <c r="K1049" s="33"/>
      <c r="L1049" s="687">
        <v>45754</v>
      </c>
      <c r="M1049" s="34">
        <f t="shared" si="64"/>
        <v>0</v>
      </c>
      <c r="N1049" s="37">
        <v>0</v>
      </c>
      <c r="O1049" s="35">
        <v>0</v>
      </c>
      <c r="P1049" s="39">
        <v>0</v>
      </c>
      <c r="Q1049" s="47">
        <f t="shared" si="65"/>
        <v>0</v>
      </c>
      <c r="R1049" s="41"/>
    </row>
    <row r="1050" spans="2:20" ht="15" customHeight="1" x14ac:dyDescent="0.3">
      <c r="B1050" s="34">
        <f t="shared" si="60"/>
        <v>4257.2</v>
      </c>
      <c r="C1050" s="35">
        <v>2262</v>
      </c>
      <c r="D1050" s="34">
        <f t="shared" si="61"/>
        <v>4257.2</v>
      </c>
      <c r="E1050" s="36">
        <v>45754</v>
      </c>
      <c r="F1050" s="37">
        <v>4257.2</v>
      </c>
      <c r="G1050" s="725">
        <v>45755</v>
      </c>
      <c r="H1050" s="38">
        <f t="shared" si="62"/>
        <v>0</v>
      </c>
      <c r="I1050" s="183">
        <f t="shared" si="63"/>
        <v>0</v>
      </c>
      <c r="K1050" s="33"/>
      <c r="L1050" s="687">
        <v>45755</v>
      </c>
      <c r="M1050" s="34">
        <f t="shared" si="64"/>
        <v>0</v>
      </c>
      <c r="N1050" s="37">
        <v>0</v>
      </c>
      <c r="O1050" s="35">
        <v>0</v>
      </c>
      <c r="P1050" s="39">
        <v>0</v>
      </c>
      <c r="Q1050" s="47">
        <f t="shared" si="65"/>
        <v>0</v>
      </c>
      <c r="R1050" s="41"/>
    </row>
    <row r="1051" spans="2:20" ht="15" customHeight="1" x14ac:dyDescent="0.3">
      <c r="B1051" s="34">
        <f t="shared" si="60"/>
        <v>4257.2</v>
      </c>
      <c r="C1051" s="35">
        <v>2262</v>
      </c>
      <c r="D1051" s="34">
        <f t="shared" si="61"/>
        <v>4257.2</v>
      </c>
      <c r="E1051" s="36">
        <v>45755</v>
      </c>
      <c r="F1051" s="37">
        <v>4257.2</v>
      </c>
      <c r="G1051" s="725">
        <v>45756</v>
      </c>
      <c r="H1051" s="38">
        <f t="shared" si="62"/>
        <v>0</v>
      </c>
      <c r="I1051" s="183">
        <f t="shared" si="63"/>
        <v>9</v>
      </c>
      <c r="K1051" s="33"/>
      <c r="L1051" s="687">
        <v>45756</v>
      </c>
      <c r="M1051" s="34">
        <f t="shared" si="64"/>
        <v>0</v>
      </c>
      <c r="N1051" s="37">
        <v>240</v>
      </c>
      <c r="O1051" s="35">
        <v>0</v>
      </c>
      <c r="P1051" s="39">
        <v>0</v>
      </c>
      <c r="Q1051" s="47">
        <f t="shared" si="65"/>
        <v>240</v>
      </c>
      <c r="R1051" s="41"/>
      <c r="S1051" s="48" t="s">
        <v>1599</v>
      </c>
    </row>
    <row r="1052" spans="2:20" ht="15" customHeight="1" x14ac:dyDescent="0.3">
      <c r="B1052" s="34">
        <f t="shared" si="60"/>
        <v>4257.2</v>
      </c>
      <c r="C1052" s="35">
        <v>2271</v>
      </c>
      <c r="D1052" s="34">
        <f t="shared" si="61"/>
        <v>4257.2</v>
      </c>
      <c r="E1052" s="36">
        <v>45756</v>
      </c>
      <c r="F1052" s="37">
        <v>4278.3999999999996</v>
      </c>
      <c r="G1052" s="725">
        <v>45757</v>
      </c>
      <c r="H1052" s="38">
        <f t="shared" si="62"/>
        <v>21.199999999999818</v>
      </c>
      <c r="I1052" s="183">
        <f t="shared" si="63"/>
        <v>1</v>
      </c>
      <c r="K1052" s="33"/>
      <c r="L1052" s="687">
        <v>45757</v>
      </c>
      <c r="M1052" s="34">
        <f t="shared" si="64"/>
        <v>0</v>
      </c>
      <c r="N1052" s="37">
        <v>0</v>
      </c>
      <c r="O1052" s="35">
        <v>0</v>
      </c>
      <c r="P1052" s="39">
        <v>0</v>
      </c>
      <c r="Q1052" s="47">
        <f t="shared" si="65"/>
        <v>0</v>
      </c>
      <c r="R1052" s="41"/>
    </row>
    <row r="1053" spans="2:20" ht="15" customHeight="1" x14ac:dyDescent="0.3">
      <c r="B1053" s="34">
        <f t="shared" si="60"/>
        <v>4278.3999999999996</v>
      </c>
      <c r="C1053" s="35">
        <v>2272</v>
      </c>
      <c r="D1053" s="34">
        <f t="shared" si="61"/>
        <v>4278.3999999999996</v>
      </c>
      <c r="E1053" s="36">
        <v>45757</v>
      </c>
      <c r="F1053" s="37">
        <v>4280</v>
      </c>
      <c r="G1053" s="725">
        <v>45758</v>
      </c>
      <c r="H1053" s="38">
        <f t="shared" si="62"/>
        <v>1.6000000000003638</v>
      </c>
      <c r="I1053" s="183">
        <f t="shared" si="63"/>
        <v>4</v>
      </c>
      <c r="K1053" s="33"/>
      <c r="L1053" s="687">
        <v>45758</v>
      </c>
      <c r="M1053" s="34">
        <f t="shared" si="64"/>
        <v>0</v>
      </c>
      <c r="N1053" s="37">
        <v>0</v>
      </c>
      <c r="O1053" s="35">
        <v>0</v>
      </c>
      <c r="P1053" s="39">
        <v>0</v>
      </c>
      <c r="Q1053" s="47">
        <f t="shared" si="65"/>
        <v>0</v>
      </c>
      <c r="R1053" s="41"/>
    </row>
    <row r="1054" spans="2:20" ht="15" customHeight="1" x14ac:dyDescent="0.3">
      <c r="B1054" s="34">
        <f t="shared" si="60"/>
        <v>4280</v>
      </c>
      <c r="C1054" s="35">
        <v>2276</v>
      </c>
      <c r="D1054" s="34">
        <f t="shared" si="61"/>
        <v>4280</v>
      </c>
      <c r="E1054" s="36">
        <v>45758</v>
      </c>
      <c r="F1054" s="37">
        <v>4281</v>
      </c>
      <c r="G1054" s="725">
        <v>45759</v>
      </c>
      <c r="H1054" s="38">
        <f t="shared" si="62"/>
        <v>1</v>
      </c>
      <c r="I1054" s="183">
        <f t="shared" si="63"/>
        <v>7</v>
      </c>
      <c r="K1054" s="33"/>
      <c r="L1054" s="687">
        <v>45759</v>
      </c>
      <c r="M1054" s="34">
        <f t="shared" si="64"/>
        <v>0</v>
      </c>
      <c r="N1054" s="37">
        <v>0</v>
      </c>
      <c r="O1054" s="35">
        <v>0</v>
      </c>
      <c r="P1054" s="39">
        <v>0</v>
      </c>
      <c r="Q1054" s="47">
        <f t="shared" si="65"/>
        <v>0</v>
      </c>
      <c r="R1054" s="41"/>
    </row>
    <row r="1055" spans="2:20" ht="15" customHeight="1" x14ac:dyDescent="0.3">
      <c r="B1055" s="34">
        <f t="shared" si="60"/>
        <v>4281</v>
      </c>
      <c r="C1055" s="35">
        <v>2283</v>
      </c>
      <c r="D1055" s="34">
        <f t="shared" si="61"/>
        <v>4281</v>
      </c>
      <c r="E1055" s="36">
        <v>45759</v>
      </c>
      <c r="F1055" s="37">
        <v>4287.7</v>
      </c>
      <c r="G1055" s="725">
        <v>45760</v>
      </c>
      <c r="H1055" s="38">
        <f t="shared" si="62"/>
        <v>6.6999999999998181</v>
      </c>
      <c r="I1055" s="183">
        <f t="shared" si="63"/>
        <v>2</v>
      </c>
      <c r="K1055" s="33"/>
      <c r="L1055" s="687">
        <v>45760</v>
      </c>
      <c r="M1055" s="34">
        <f t="shared" si="64"/>
        <v>0</v>
      </c>
      <c r="N1055" s="37">
        <v>0</v>
      </c>
      <c r="O1055" s="35">
        <v>0</v>
      </c>
      <c r="P1055" s="39">
        <v>0</v>
      </c>
      <c r="Q1055" s="47">
        <f t="shared" si="65"/>
        <v>0</v>
      </c>
      <c r="R1055" s="41"/>
    </row>
    <row r="1056" spans="2:20" ht="15" customHeight="1" x14ac:dyDescent="0.3">
      <c r="B1056" s="34">
        <f t="shared" si="60"/>
        <v>4287.7</v>
      </c>
      <c r="C1056" s="35">
        <v>2285</v>
      </c>
      <c r="D1056" s="34">
        <f t="shared" si="61"/>
        <v>4287.7</v>
      </c>
      <c r="E1056" s="36">
        <v>45760</v>
      </c>
      <c r="F1056" s="37">
        <v>4288.8999999999996</v>
      </c>
      <c r="G1056" s="725">
        <v>45761</v>
      </c>
      <c r="H1056" s="38">
        <f t="shared" si="62"/>
        <v>1.1999999999998181</v>
      </c>
      <c r="I1056" s="183">
        <f t="shared" si="63"/>
        <v>1</v>
      </c>
      <c r="K1056" s="33"/>
      <c r="L1056" s="687">
        <v>45761</v>
      </c>
      <c r="M1056" s="34">
        <f t="shared" si="64"/>
        <v>0</v>
      </c>
      <c r="N1056" s="37">
        <v>90</v>
      </c>
      <c r="O1056" s="35">
        <v>0</v>
      </c>
      <c r="P1056" s="39">
        <v>0</v>
      </c>
      <c r="Q1056" s="47">
        <f t="shared" si="65"/>
        <v>90</v>
      </c>
      <c r="R1056" s="41"/>
    </row>
    <row r="1057" spans="2:19" ht="15" customHeight="1" x14ac:dyDescent="0.3">
      <c r="B1057" s="34">
        <f t="shared" si="60"/>
        <v>4288.8999999999996</v>
      </c>
      <c r="C1057" s="35">
        <v>2286</v>
      </c>
      <c r="D1057" s="34">
        <f t="shared" si="61"/>
        <v>4288.8999999999996</v>
      </c>
      <c r="E1057" s="36">
        <v>45761</v>
      </c>
      <c r="F1057" s="37">
        <v>4289.8999999999996</v>
      </c>
      <c r="G1057" s="725">
        <v>45762</v>
      </c>
      <c r="H1057" s="38">
        <f t="shared" si="62"/>
        <v>1</v>
      </c>
      <c r="I1057" s="183">
        <f t="shared" si="63"/>
        <v>2</v>
      </c>
      <c r="K1057" s="33"/>
      <c r="L1057" s="687">
        <v>45762</v>
      </c>
      <c r="M1057" s="34">
        <f t="shared" si="64"/>
        <v>0</v>
      </c>
      <c r="N1057" s="37">
        <v>0</v>
      </c>
      <c r="O1057" s="35">
        <v>0</v>
      </c>
      <c r="P1057" s="39">
        <v>0</v>
      </c>
      <c r="Q1057" s="47">
        <f t="shared" si="65"/>
        <v>0</v>
      </c>
      <c r="R1057" s="41"/>
    </row>
    <row r="1058" spans="2:19" ht="15" customHeight="1" x14ac:dyDescent="0.3">
      <c r="B1058" s="34">
        <f t="shared" si="60"/>
        <v>4289.8999999999996</v>
      </c>
      <c r="C1058" s="35">
        <v>2288</v>
      </c>
      <c r="D1058" s="34">
        <f t="shared" si="61"/>
        <v>4289.8999999999996</v>
      </c>
      <c r="E1058" s="36">
        <v>45762</v>
      </c>
      <c r="F1058" s="37">
        <v>4296.6000000000004</v>
      </c>
      <c r="G1058" s="725">
        <v>45763</v>
      </c>
      <c r="H1058" s="38">
        <f t="shared" si="62"/>
        <v>6.7000000000007276</v>
      </c>
      <c r="I1058" s="183">
        <f t="shared" si="63"/>
        <v>4</v>
      </c>
      <c r="K1058" s="33"/>
      <c r="L1058" s="687">
        <v>45763</v>
      </c>
      <c r="M1058" s="34">
        <f t="shared" si="64"/>
        <v>0</v>
      </c>
      <c r="N1058" s="37">
        <v>0</v>
      </c>
      <c r="O1058" s="35">
        <v>0</v>
      </c>
      <c r="P1058" s="39">
        <v>0</v>
      </c>
      <c r="Q1058" s="47">
        <f t="shared" si="65"/>
        <v>0</v>
      </c>
      <c r="R1058" s="41"/>
    </row>
    <row r="1059" spans="2:19" ht="15" customHeight="1" x14ac:dyDescent="0.3">
      <c r="B1059" s="34">
        <f t="shared" si="60"/>
        <v>4296.6000000000004</v>
      </c>
      <c r="C1059" s="35">
        <v>2292</v>
      </c>
      <c r="D1059" s="34">
        <f t="shared" si="61"/>
        <v>4296.6000000000004</v>
      </c>
      <c r="E1059" s="36">
        <v>45763</v>
      </c>
      <c r="F1059" s="37">
        <v>4307.7</v>
      </c>
      <c r="G1059" s="725">
        <v>45764</v>
      </c>
      <c r="H1059" s="38">
        <f t="shared" si="62"/>
        <v>11.099999999999454</v>
      </c>
      <c r="I1059" s="183">
        <f t="shared" si="63"/>
        <v>7</v>
      </c>
      <c r="K1059" s="33"/>
      <c r="L1059" s="687">
        <v>45764</v>
      </c>
      <c r="M1059" s="34">
        <f t="shared" si="64"/>
        <v>0</v>
      </c>
      <c r="N1059" s="37">
        <v>120</v>
      </c>
      <c r="O1059" s="35">
        <v>0</v>
      </c>
      <c r="P1059" s="39">
        <v>0</v>
      </c>
      <c r="Q1059" s="47">
        <f t="shared" si="65"/>
        <v>120</v>
      </c>
      <c r="R1059" s="41"/>
      <c r="S1059" s="48" t="s">
        <v>1609</v>
      </c>
    </row>
    <row r="1060" spans="2:19" ht="15" customHeight="1" x14ac:dyDescent="0.3">
      <c r="B1060" s="34">
        <f t="shared" si="60"/>
        <v>4307.7</v>
      </c>
      <c r="C1060" s="35">
        <v>2299</v>
      </c>
      <c r="D1060" s="34">
        <f t="shared" si="61"/>
        <v>4307.7</v>
      </c>
      <c r="E1060" s="36">
        <v>45764</v>
      </c>
      <c r="F1060" s="37">
        <v>4312.2</v>
      </c>
      <c r="G1060" s="725">
        <v>45765</v>
      </c>
      <c r="H1060" s="38">
        <f t="shared" si="62"/>
        <v>4.5</v>
      </c>
      <c r="I1060" s="183">
        <f t="shared" si="63"/>
        <v>1</v>
      </c>
      <c r="K1060" s="33"/>
      <c r="L1060" s="687">
        <v>45765</v>
      </c>
      <c r="M1060" s="34">
        <f t="shared" si="64"/>
        <v>0</v>
      </c>
      <c r="N1060" s="37">
        <v>0</v>
      </c>
      <c r="O1060" s="35">
        <v>0</v>
      </c>
      <c r="P1060" s="39">
        <v>0</v>
      </c>
      <c r="Q1060" s="47">
        <f t="shared" si="65"/>
        <v>0</v>
      </c>
      <c r="R1060" s="41"/>
    </row>
    <row r="1061" spans="2:19" ht="15" customHeight="1" x14ac:dyDescent="0.3">
      <c r="B1061" s="34">
        <f t="shared" si="60"/>
        <v>4312.2</v>
      </c>
      <c r="C1061" s="35">
        <v>2300</v>
      </c>
      <c r="D1061" s="34">
        <f t="shared" si="61"/>
        <v>4312.2</v>
      </c>
      <c r="E1061" s="36">
        <v>45765</v>
      </c>
      <c r="F1061" s="37">
        <v>4312.3999999999996</v>
      </c>
      <c r="G1061" s="725">
        <v>45766</v>
      </c>
      <c r="H1061" s="38">
        <f t="shared" si="62"/>
        <v>0.1999999999998181</v>
      </c>
      <c r="I1061" s="183">
        <f t="shared" si="63"/>
        <v>3</v>
      </c>
      <c r="K1061" s="33"/>
      <c r="L1061" s="687">
        <v>45766</v>
      </c>
      <c r="M1061" s="34">
        <f t="shared" si="64"/>
        <v>0</v>
      </c>
      <c r="N1061" s="37">
        <v>0</v>
      </c>
      <c r="O1061" s="35">
        <v>0</v>
      </c>
      <c r="P1061" s="39">
        <v>0</v>
      </c>
      <c r="Q1061" s="47">
        <f t="shared" si="65"/>
        <v>0</v>
      </c>
      <c r="R1061" s="41"/>
    </row>
    <row r="1062" spans="2:19" ht="15" customHeight="1" x14ac:dyDescent="0.3">
      <c r="B1062" s="34">
        <f t="shared" si="60"/>
        <v>4312.3999999999996</v>
      </c>
      <c r="C1062" s="35">
        <v>2303</v>
      </c>
      <c r="D1062" s="34">
        <f t="shared" si="61"/>
        <v>4312.3999999999996</v>
      </c>
      <c r="E1062" s="36">
        <v>45766</v>
      </c>
      <c r="F1062" s="37">
        <v>4320.6000000000004</v>
      </c>
      <c r="G1062" s="725">
        <v>45767</v>
      </c>
      <c r="H1062" s="38">
        <f t="shared" si="62"/>
        <v>8.2000000000007276</v>
      </c>
      <c r="I1062" s="183">
        <f t="shared" si="63"/>
        <v>4</v>
      </c>
      <c r="K1062" s="33"/>
      <c r="L1062" s="687">
        <v>45767</v>
      </c>
      <c r="M1062" s="34">
        <f t="shared" si="64"/>
        <v>0</v>
      </c>
      <c r="N1062" s="37">
        <v>0</v>
      </c>
      <c r="O1062" s="35">
        <v>0</v>
      </c>
      <c r="P1062" s="39">
        <v>0</v>
      </c>
      <c r="Q1062" s="47">
        <f t="shared" si="65"/>
        <v>0</v>
      </c>
      <c r="R1062" s="41"/>
    </row>
    <row r="1063" spans="2:19" ht="15" customHeight="1" x14ac:dyDescent="0.3">
      <c r="B1063" s="34">
        <f t="shared" si="60"/>
        <v>4320.6000000000004</v>
      </c>
      <c r="C1063" s="35">
        <v>2307</v>
      </c>
      <c r="D1063" s="34">
        <f t="shared" si="61"/>
        <v>4320.6000000000004</v>
      </c>
      <c r="E1063" s="36">
        <v>45767</v>
      </c>
      <c r="F1063" s="37">
        <v>4328.2</v>
      </c>
      <c r="G1063" s="725">
        <v>45768</v>
      </c>
      <c r="H1063" s="38">
        <f t="shared" si="62"/>
        <v>7.5999999999994543</v>
      </c>
      <c r="I1063" s="183">
        <f t="shared" si="63"/>
        <v>4</v>
      </c>
      <c r="K1063" s="33"/>
      <c r="L1063" s="687">
        <v>45768</v>
      </c>
      <c r="M1063" s="34">
        <f t="shared" si="64"/>
        <v>0</v>
      </c>
      <c r="N1063" s="37">
        <v>90</v>
      </c>
      <c r="O1063" s="35">
        <v>0</v>
      </c>
      <c r="P1063" s="39">
        <v>0</v>
      </c>
      <c r="Q1063" s="47">
        <f t="shared" si="65"/>
        <v>90</v>
      </c>
      <c r="R1063" s="41"/>
    </row>
    <row r="1064" spans="2:19" ht="15" customHeight="1" x14ac:dyDescent="0.3">
      <c r="B1064" s="34">
        <f t="shared" si="60"/>
        <v>4328.2</v>
      </c>
      <c r="C1064" s="35">
        <v>2311</v>
      </c>
      <c r="D1064" s="34">
        <f t="shared" si="61"/>
        <v>4328.2</v>
      </c>
      <c r="E1064" s="36">
        <v>45768</v>
      </c>
      <c r="F1064" s="37">
        <v>4333.8999999999996</v>
      </c>
      <c r="G1064" s="725">
        <v>45769</v>
      </c>
      <c r="H1064" s="38">
        <f t="shared" si="62"/>
        <v>5.6999999999998181</v>
      </c>
      <c r="I1064" s="183">
        <f t="shared" si="63"/>
        <v>4</v>
      </c>
      <c r="K1064" s="33"/>
      <c r="L1064" s="687">
        <v>45769</v>
      </c>
      <c r="M1064" s="34">
        <f t="shared" si="64"/>
        <v>0</v>
      </c>
      <c r="N1064" s="37">
        <v>0</v>
      </c>
      <c r="O1064" s="35">
        <v>0</v>
      </c>
      <c r="P1064" s="39">
        <v>0</v>
      </c>
      <c r="Q1064" s="47">
        <f t="shared" si="65"/>
        <v>0</v>
      </c>
      <c r="R1064" s="41"/>
    </row>
    <row r="1065" spans="2:19" ht="15" customHeight="1" x14ac:dyDescent="0.3">
      <c r="B1065" s="34">
        <f t="shared" ref="B1065:B1092" si="66">F1064</f>
        <v>4333.8999999999996</v>
      </c>
      <c r="C1065" s="35">
        <v>2315</v>
      </c>
      <c r="D1065" s="34">
        <f t="shared" ref="D1065:D1092" si="67">F1064</f>
        <v>4333.8999999999996</v>
      </c>
      <c r="E1065" s="36">
        <v>45769</v>
      </c>
      <c r="F1065" s="37">
        <v>4344.8999999999996</v>
      </c>
      <c r="G1065" s="725">
        <v>45770</v>
      </c>
      <c r="H1065" s="38">
        <f t="shared" ref="H1065:H1092" si="68">F1065-D1065</f>
        <v>11</v>
      </c>
      <c r="I1065" s="183">
        <f t="shared" ref="I1065:I1092" si="69">C1066-C1065</f>
        <v>0</v>
      </c>
      <c r="K1065" s="33"/>
      <c r="L1065" s="687">
        <v>45770</v>
      </c>
      <c r="M1065" s="34">
        <f t="shared" ref="M1065:M1092" si="70">(O1064)</f>
        <v>0</v>
      </c>
      <c r="N1065" s="37">
        <v>0</v>
      </c>
      <c r="O1065" s="35">
        <v>0</v>
      </c>
      <c r="P1065" s="39">
        <v>0</v>
      </c>
      <c r="Q1065" s="47">
        <f t="shared" ref="Q1065:Q1092" si="71">(M1065+N1065)-O1065</f>
        <v>0</v>
      </c>
      <c r="R1065" s="41"/>
    </row>
    <row r="1066" spans="2:19" ht="15" customHeight="1" x14ac:dyDescent="0.3">
      <c r="B1066" s="34">
        <f t="shared" si="66"/>
        <v>4344.8999999999996</v>
      </c>
      <c r="C1066" s="35">
        <v>2315</v>
      </c>
      <c r="D1066" s="34">
        <f t="shared" si="67"/>
        <v>4344.8999999999996</v>
      </c>
      <c r="E1066" s="36">
        <v>45770</v>
      </c>
      <c r="F1066" s="37">
        <v>4349</v>
      </c>
      <c r="G1066" s="725">
        <v>45771</v>
      </c>
      <c r="H1066" s="38">
        <f t="shared" si="68"/>
        <v>4.1000000000003638</v>
      </c>
      <c r="I1066" s="183">
        <f t="shared" si="69"/>
        <v>20</v>
      </c>
      <c r="K1066" s="33"/>
      <c r="L1066" s="687">
        <v>45771</v>
      </c>
      <c r="M1066" s="34">
        <f t="shared" si="70"/>
        <v>0</v>
      </c>
      <c r="N1066" s="37">
        <v>120</v>
      </c>
      <c r="O1066" s="35">
        <v>0</v>
      </c>
      <c r="P1066" s="39">
        <v>0</v>
      </c>
      <c r="Q1066" s="47">
        <f t="shared" si="71"/>
        <v>120</v>
      </c>
      <c r="R1066" s="41"/>
      <c r="S1066" t="s">
        <v>1615</v>
      </c>
    </row>
    <row r="1067" spans="2:19" ht="15" customHeight="1" x14ac:dyDescent="0.3">
      <c r="B1067" s="34">
        <f t="shared" si="66"/>
        <v>4349</v>
      </c>
      <c r="C1067" s="35">
        <v>2335</v>
      </c>
      <c r="D1067" s="34">
        <f t="shared" si="67"/>
        <v>4349</v>
      </c>
      <c r="E1067" s="36">
        <v>45771</v>
      </c>
      <c r="F1067" s="37">
        <v>4350.2</v>
      </c>
      <c r="G1067" s="725">
        <v>45772</v>
      </c>
      <c r="H1067" s="38">
        <f t="shared" si="68"/>
        <v>1.1999999999998181</v>
      </c>
      <c r="I1067" s="183">
        <f t="shared" si="69"/>
        <v>6</v>
      </c>
      <c r="K1067" s="33"/>
      <c r="L1067" s="687">
        <v>45772</v>
      </c>
      <c r="M1067" s="34">
        <f t="shared" si="70"/>
        <v>0</v>
      </c>
      <c r="N1067" s="37">
        <v>120</v>
      </c>
      <c r="O1067" s="35">
        <v>0</v>
      </c>
      <c r="P1067" s="39">
        <v>0</v>
      </c>
      <c r="Q1067" s="47">
        <f t="shared" si="71"/>
        <v>120</v>
      </c>
      <c r="R1067" s="41"/>
    </row>
    <row r="1068" spans="2:19" ht="15" customHeight="1" x14ac:dyDescent="0.3">
      <c r="B1068" s="34">
        <f t="shared" si="66"/>
        <v>4350.2</v>
      </c>
      <c r="C1068" s="35">
        <v>2341</v>
      </c>
      <c r="D1068" s="34">
        <f t="shared" si="67"/>
        <v>4350.2</v>
      </c>
      <c r="E1068" s="36">
        <v>45772</v>
      </c>
      <c r="F1068" s="37">
        <v>4362.5</v>
      </c>
      <c r="G1068" s="725">
        <v>45773</v>
      </c>
      <c r="H1068" s="38">
        <f t="shared" si="68"/>
        <v>12.300000000000182</v>
      </c>
      <c r="I1068" s="183">
        <f t="shared" si="69"/>
        <v>6</v>
      </c>
      <c r="K1068" s="33"/>
      <c r="L1068" s="687">
        <v>45773</v>
      </c>
      <c r="M1068" s="34">
        <f t="shared" si="70"/>
        <v>0</v>
      </c>
      <c r="N1068" s="37">
        <v>90</v>
      </c>
      <c r="O1068" s="35">
        <v>0</v>
      </c>
      <c r="P1068" s="39">
        <v>0</v>
      </c>
      <c r="Q1068" s="47">
        <f t="shared" si="71"/>
        <v>90</v>
      </c>
      <c r="R1068" s="41"/>
    </row>
    <row r="1069" spans="2:19" ht="15" customHeight="1" x14ac:dyDescent="0.3">
      <c r="B1069" s="34">
        <f t="shared" si="66"/>
        <v>4362.5</v>
      </c>
      <c r="C1069" s="35">
        <v>2347</v>
      </c>
      <c r="D1069" s="34">
        <f t="shared" si="67"/>
        <v>4362.5</v>
      </c>
      <c r="E1069" s="36">
        <v>45773</v>
      </c>
      <c r="F1069" s="37">
        <v>4364.8</v>
      </c>
      <c r="G1069" s="725">
        <v>45774</v>
      </c>
      <c r="H1069" s="38">
        <f t="shared" si="68"/>
        <v>2.3000000000001819</v>
      </c>
      <c r="I1069" s="183">
        <f t="shared" si="69"/>
        <v>0</v>
      </c>
      <c r="K1069" s="33"/>
      <c r="L1069" s="687">
        <v>45774</v>
      </c>
      <c r="M1069" s="34">
        <f t="shared" si="70"/>
        <v>0</v>
      </c>
      <c r="N1069" s="37">
        <v>0</v>
      </c>
      <c r="O1069" s="35">
        <v>0</v>
      </c>
      <c r="P1069" s="39">
        <v>0</v>
      </c>
      <c r="Q1069" s="47">
        <f t="shared" si="71"/>
        <v>0</v>
      </c>
      <c r="R1069" s="41"/>
    </row>
    <row r="1070" spans="2:19" ht="15" customHeight="1" x14ac:dyDescent="0.3">
      <c r="B1070" s="34">
        <f t="shared" si="66"/>
        <v>4364.8</v>
      </c>
      <c r="C1070" s="35">
        <v>2347</v>
      </c>
      <c r="D1070" s="34">
        <f t="shared" si="67"/>
        <v>4364.8</v>
      </c>
      <c r="E1070" s="36">
        <v>45774</v>
      </c>
      <c r="F1070" s="37">
        <v>4364.8</v>
      </c>
      <c r="G1070" s="725">
        <v>45775</v>
      </c>
      <c r="H1070" s="38">
        <f t="shared" si="68"/>
        <v>0</v>
      </c>
      <c r="I1070" s="183">
        <f t="shared" si="69"/>
        <v>5</v>
      </c>
      <c r="K1070" s="33"/>
      <c r="L1070" s="687">
        <v>45775</v>
      </c>
      <c r="M1070" s="34">
        <f t="shared" si="70"/>
        <v>0</v>
      </c>
      <c r="N1070" s="37">
        <v>120</v>
      </c>
      <c r="O1070" s="35">
        <v>0</v>
      </c>
      <c r="P1070" s="39">
        <v>0</v>
      </c>
      <c r="Q1070" s="47">
        <f t="shared" si="71"/>
        <v>120</v>
      </c>
      <c r="R1070" s="41"/>
      <c r="S1070" s="48" t="s">
        <v>1617</v>
      </c>
    </row>
    <row r="1071" spans="2:19" ht="15" customHeight="1" x14ac:dyDescent="0.3">
      <c r="B1071" s="34">
        <f t="shared" si="66"/>
        <v>4364.8</v>
      </c>
      <c r="C1071" s="35">
        <v>2352</v>
      </c>
      <c r="D1071" s="34">
        <f t="shared" si="67"/>
        <v>4364.8</v>
      </c>
      <c r="E1071" s="36">
        <v>45775</v>
      </c>
      <c r="F1071" s="37">
        <v>4369.8</v>
      </c>
      <c r="G1071" s="725">
        <v>45776</v>
      </c>
      <c r="H1071" s="38">
        <f t="shared" si="68"/>
        <v>5</v>
      </c>
      <c r="I1071" s="183">
        <f t="shared" si="69"/>
        <v>5</v>
      </c>
      <c r="K1071" s="33"/>
      <c r="L1071" s="687">
        <v>45776</v>
      </c>
      <c r="M1071" s="34">
        <f t="shared" si="70"/>
        <v>0</v>
      </c>
      <c r="N1071" s="37">
        <v>180</v>
      </c>
      <c r="O1071" s="35">
        <v>0</v>
      </c>
      <c r="P1071" s="39">
        <v>0</v>
      </c>
      <c r="Q1071" s="47">
        <f t="shared" si="71"/>
        <v>180</v>
      </c>
      <c r="R1071" s="41"/>
      <c r="S1071" s="48" t="s">
        <v>1621</v>
      </c>
    </row>
    <row r="1072" spans="2:19" ht="15" customHeight="1" x14ac:dyDescent="0.3">
      <c r="B1072" s="34">
        <f t="shared" si="66"/>
        <v>4369.8</v>
      </c>
      <c r="C1072" s="35">
        <v>2357</v>
      </c>
      <c r="D1072" s="34">
        <f t="shared" si="67"/>
        <v>4369.8</v>
      </c>
      <c r="E1072" s="36">
        <v>45776</v>
      </c>
      <c r="F1072" s="37">
        <v>4370.7</v>
      </c>
      <c r="G1072" s="725">
        <v>45777</v>
      </c>
      <c r="H1072" s="38">
        <f t="shared" si="68"/>
        <v>0.8999999999996362</v>
      </c>
      <c r="I1072" s="183">
        <f t="shared" si="69"/>
        <v>3</v>
      </c>
      <c r="K1072" s="33"/>
      <c r="L1072" s="687">
        <v>45777</v>
      </c>
      <c r="M1072" s="34">
        <f t="shared" si="70"/>
        <v>0</v>
      </c>
      <c r="N1072" s="37">
        <v>0</v>
      </c>
      <c r="O1072" s="35">
        <v>0</v>
      </c>
      <c r="P1072" s="39">
        <v>0</v>
      </c>
      <c r="Q1072" s="47">
        <f t="shared" si="71"/>
        <v>0</v>
      </c>
      <c r="R1072" s="41"/>
    </row>
    <row r="1073" spans="2:19" ht="15" customHeight="1" x14ac:dyDescent="0.3">
      <c r="B1073" s="34">
        <f t="shared" si="66"/>
        <v>4370.7</v>
      </c>
      <c r="C1073" s="35">
        <v>2360</v>
      </c>
      <c r="D1073" s="34">
        <f t="shared" si="67"/>
        <v>4370.7</v>
      </c>
      <c r="E1073" s="36">
        <v>45777</v>
      </c>
      <c r="F1073" s="37">
        <v>4374.8999999999996</v>
      </c>
      <c r="G1073" s="725">
        <v>45778</v>
      </c>
      <c r="H1073" s="38">
        <f t="shared" si="68"/>
        <v>4.1999999999998181</v>
      </c>
      <c r="I1073" s="183">
        <f t="shared" si="69"/>
        <v>3</v>
      </c>
      <c r="K1073" s="33"/>
      <c r="L1073" s="687">
        <v>45778</v>
      </c>
      <c r="M1073" s="34">
        <f t="shared" si="70"/>
        <v>0</v>
      </c>
      <c r="N1073" s="37">
        <v>120</v>
      </c>
      <c r="O1073" s="35">
        <v>0</v>
      </c>
      <c r="P1073" s="39">
        <v>0</v>
      </c>
      <c r="Q1073" s="47">
        <f t="shared" si="71"/>
        <v>120</v>
      </c>
      <c r="R1073" s="41"/>
    </row>
    <row r="1074" spans="2:19" ht="15" customHeight="1" x14ac:dyDescent="0.3">
      <c r="B1074" s="34">
        <f t="shared" si="66"/>
        <v>4374.8999999999996</v>
      </c>
      <c r="C1074" s="35">
        <v>2363</v>
      </c>
      <c r="D1074" s="34">
        <f t="shared" si="67"/>
        <v>4374.8999999999996</v>
      </c>
      <c r="E1074" s="36">
        <v>45778</v>
      </c>
      <c r="F1074" s="37">
        <v>4379.5</v>
      </c>
      <c r="G1074" s="725">
        <v>45779</v>
      </c>
      <c r="H1074" s="38">
        <f t="shared" si="68"/>
        <v>4.6000000000003638</v>
      </c>
      <c r="I1074" s="183">
        <f t="shared" si="69"/>
        <v>6</v>
      </c>
      <c r="K1074" s="33"/>
      <c r="L1074" s="687">
        <v>45779</v>
      </c>
      <c r="M1074" s="34">
        <f t="shared" si="70"/>
        <v>0</v>
      </c>
      <c r="N1074" s="37">
        <v>150</v>
      </c>
      <c r="O1074" s="35">
        <v>0</v>
      </c>
      <c r="P1074" s="39">
        <v>0</v>
      </c>
      <c r="Q1074" s="47">
        <f t="shared" si="71"/>
        <v>150</v>
      </c>
      <c r="R1074" s="41"/>
    </row>
    <row r="1075" spans="2:19" ht="15" customHeight="1" x14ac:dyDescent="0.3">
      <c r="B1075" s="34">
        <f t="shared" si="66"/>
        <v>4379.5</v>
      </c>
      <c r="C1075" s="35">
        <v>2369</v>
      </c>
      <c r="D1075" s="34">
        <f t="shared" si="67"/>
        <v>4379.5</v>
      </c>
      <c r="E1075" s="36">
        <v>45779</v>
      </c>
      <c r="F1075" s="37">
        <v>4390.3999999999996</v>
      </c>
      <c r="G1075" s="725">
        <v>45780</v>
      </c>
      <c r="H1075" s="38">
        <f t="shared" si="68"/>
        <v>10.899999999999636</v>
      </c>
      <c r="I1075" s="183">
        <f t="shared" si="69"/>
        <v>4</v>
      </c>
      <c r="K1075" s="33"/>
      <c r="L1075" s="687">
        <v>45780</v>
      </c>
      <c r="M1075" s="34">
        <f t="shared" si="70"/>
        <v>0</v>
      </c>
      <c r="N1075" s="37">
        <v>0</v>
      </c>
      <c r="O1075" s="35">
        <v>0</v>
      </c>
      <c r="P1075" s="39">
        <v>0</v>
      </c>
      <c r="Q1075" s="47">
        <f t="shared" si="71"/>
        <v>0</v>
      </c>
      <c r="R1075" s="41"/>
    </row>
    <row r="1076" spans="2:19" ht="15" customHeight="1" x14ac:dyDescent="0.3">
      <c r="B1076" s="34">
        <f t="shared" si="66"/>
        <v>4390.3999999999996</v>
      </c>
      <c r="C1076" s="35">
        <v>2373</v>
      </c>
      <c r="D1076" s="34">
        <f t="shared" si="67"/>
        <v>4390.3999999999996</v>
      </c>
      <c r="E1076" s="36">
        <v>45780</v>
      </c>
      <c r="F1076" s="37">
        <v>4398.1000000000004</v>
      </c>
      <c r="G1076" s="725">
        <v>45781</v>
      </c>
      <c r="H1076" s="38">
        <f t="shared" si="68"/>
        <v>7.7000000000007276</v>
      </c>
      <c r="I1076" s="183">
        <f t="shared" si="69"/>
        <v>6</v>
      </c>
      <c r="K1076" s="33"/>
      <c r="L1076" s="687">
        <v>45781</v>
      </c>
      <c r="M1076" s="34">
        <f t="shared" si="70"/>
        <v>0</v>
      </c>
      <c r="N1076" s="37">
        <v>0</v>
      </c>
      <c r="O1076" s="35">
        <v>0</v>
      </c>
      <c r="P1076" s="39">
        <v>0</v>
      </c>
      <c r="Q1076" s="47">
        <f t="shared" si="71"/>
        <v>0</v>
      </c>
      <c r="R1076" s="41"/>
    </row>
    <row r="1077" spans="2:19" ht="15" customHeight="1" x14ac:dyDescent="0.3">
      <c r="B1077" s="34">
        <f t="shared" si="66"/>
        <v>4398.1000000000004</v>
      </c>
      <c r="C1077" s="35">
        <v>2379</v>
      </c>
      <c r="D1077" s="34">
        <f t="shared" si="67"/>
        <v>4398.1000000000004</v>
      </c>
      <c r="E1077" s="36">
        <v>45781</v>
      </c>
      <c r="F1077" s="37">
        <v>4398.2</v>
      </c>
      <c r="G1077" s="725">
        <v>45782</v>
      </c>
      <c r="H1077" s="38">
        <f t="shared" si="68"/>
        <v>9.9999999999454303E-2</v>
      </c>
      <c r="I1077" s="183">
        <f t="shared" si="69"/>
        <v>1</v>
      </c>
      <c r="K1077" s="33"/>
      <c r="L1077" s="687">
        <v>45782</v>
      </c>
      <c r="M1077" s="34">
        <f t="shared" si="70"/>
        <v>0</v>
      </c>
      <c r="N1077" s="37">
        <v>120</v>
      </c>
      <c r="O1077" s="35">
        <v>0</v>
      </c>
      <c r="P1077" s="39">
        <v>0</v>
      </c>
      <c r="Q1077" s="47">
        <f t="shared" si="71"/>
        <v>120</v>
      </c>
      <c r="R1077" s="41"/>
      <c r="S1077" s="48" t="s">
        <v>1634</v>
      </c>
    </row>
    <row r="1078" spans="2:19" ht="15" customHeight="1" x14ac:dyDescent="0.3">
      <c r="B1078" s="34">
        <f t="shared" si="66"/>
        <v>4398.2</v>
      </c>
      <c r="C1078" s="35">
        <v>2380</v>
      </c>
      <c r="D1078" s="34">
        <f t="shared" si="67"/>
        <v>4398.2</v>
      </c>
      <c r="E1078" s="36">
        <v>45782</v>
      </c>
      <c r="F1078" s="37">
        <v>4399</v>
      </c>
      <c r="G1078" s="725">
        <v>45783</v>
      </c>
      <c r="H1078" s="38">
        <f t="shared" si="68"/>
        <v>0.8000000000001819</v>
      </c>
      <c r="I1078" s="183">
        <f t="shared" si="69"/>
        <v>4</v>
      </c>
      <c r="K1078" s="33"/>
      <c r="L1078" s="687">
        <v>45783</v>
      </c>
      <c r="M1078" s="34">
        <f t="shared" si="70"/>
        <v>0</v>
      </c>
      <c r="N1078" s="37">
        <v>180</v>
      </c>
      <c r="O1078" s="35">
        <v>0</v>
      </c>
      <c r="P1078" s="39">
        <v>0</v>
      </c>
      <c r="Q1078" s="47">
        <f t="shared" si="71"/>
        <v>180</v>
      </c>
      <c r="R1078" s="41"/>
      <c r="S1078" s="48"/>
    </row>
    <row r="1079" spans="2:19" ht="15" customHeight="1" x14ac:dyDescent="0.3">
      <c r="B1079" s="34">
        <f t="shared" si="66"/>
        <v>4399</v>
      </c>
      <c r="C1079" s="35">
        <v>2384</v>
      </c>
      <c r="D1079" s="34">
        <f t="shared" si="67"/>
        <v>4399</v>
      </c>
      <c r="E1079" s="36">
        <v>45783</v>
      </c>
      <c r="F1079" s="37">
        <v>4412.3999999999996</v>
      </c>
      <c r="G1079" s="725">
        <v>45784</v>
      </c>
      <c r="H1079" s="38">
        <f t="shared" si="68"/>
        <v>13.399999999999636</v>
      </c>
      <c r="I1079" s="183">
        <f t="shared" si="69"/>
        <v>13</v>
      </c>
      <c r="K1079" s="33"/>
      <c r="L1079" s="687">
        <v>45784</v>
      </c>
      <c r="M1079" s="34">
        <f t="shared" si="70"/>
        <v>0</v>
      </c>
      <c r="N1079" s="37">
        <v>180</v>
      </c>
      <c r="O1079" s="35">
        <v>0</v>
      </c>
      <c r="P1079" s="39">
        <v>0</v>
      </c>
      <c r="Q1079" s="47">
        <f t="shared" si="71"/>
        <v>180</v>
      </c>
      <c r="R1079" s="41"/>
      <c r="S1079" s="48" t="s">
        <v>1635</v>
      </c>
    </row>
    <row r="1080" spans="2:19" ht="15" customHeight="1" x14ac:dyDescent="0.3">
      <c r="B1080" s="34">
        <f t="shared" si="66"/>
        <v>4412.3999999999996</v>
      </c>
      <c r="C1080" s="35">
        <v>2397</v>
      </c>
      <c r="D1080" s="34">
        <f t="shared" si="67"/>
        <v>4412.3999999999996</v>
      </c>
      <c r="E1080" s="36">
        <v>45784</v>
      </c>
      <c r="F1080" s="37">
        <v>4426.3999999999996</v>
      </c>
      <c r="G1080" s="725">
        <v>45785</v>
      </c>
      <c r="H1080" s="38">
        <f t="shared" si="68"/>
        <v>14</v>
      </c>
      <c r="I1080" s="183">
        <f t="shared" si="69"/>
        <v>2</v>
      </c>
      <c r="K1080" s="33"/>
      <c r="L1080" s="687">
        <v>45785</v>
      </c>
      <c r="M1080" s="34">
        <f t="shared" si="70"/>
        <v>0</v>
      </c>
      <c r="N1080" s="37">
        <v>90</v>
      </c>
      <c r="O1080" s="35">
        <v>0</v>
      </c>
      <c r="P1080" s="39">
        <v>0</v>
      </c>
      <c r="Q1080" s="47">
        <f t="shared" si="71"/>
        <v>90</v>
      </c>
      <c r="R1080" s="41"/>
    </row>
    <row r="1081" spans="2:19" ht="15" customHeight="1" x14ac:dyDescent="0.3">
      <c r="B1081" s="34">
        <f t="shared" si="66"/>
        <v>4426.3999999999996</v>
      </c>
      <c r="C1081" s="35">
        <v>2399</v>
      </c>
      <c r="D1081" s="34">
        <f t="shared" si="67"/>
        <v>4426.3999999999996</v>
      </c>
      <c r="E1081" s="36">
        <v>45785</v>
      </c>
      <c r="F1081" s="37">
        <v>4449.7</v>
      </c>
      <c r="G1081" s="725">
        <v>45786</v>
      </c>
      <c r="H1081" s="38">
        <f t="shared" si="68"/>
        <v>23.300000000000182</v>
      </c>
      <c r="I1081" s="183">
        <f t="shared" si="69"/>
        <v>1</v>
      </c>
      <c r="K1081" s="33"/>
      <c r="L1081" s="687">
        <v>45786</v>
      </c>
      <c r="M1081" s="34">
        <f t="shared" si="70"/>
        <v>0</v>
      </c>
      <c r="N1081" s="37">
        <v>150</v>
      </c>
      <c r="O1081" s="35">
        <v>0</v>
      </c>
      <c r="P1081" s="39">
        <v>0</v>
      </c>
      <c r="Q1081" s="47">
        <f t="shared" si="71"/>
        <v>150</v>
      </c>
      <c r="R1081" s="41"/>
    </row>
    <row r="1082" spans="2:19" ht="15" customHeight="1" x14ac:dyDescent="0.3">
      <c r="B1082" s="34">
        <f t="shared" si="66"/>
        <v>4449.7</v>
      </c>
      <c r="C1082" s="35">
        <v>2400</v>
      </c>
      <c r="D1082" s="34">
        <f t="shared" si="67"/>
        <v>4449.7</v>
      </c>
      <c r="E1082" s="36">
        <v>45786</v>
      </c>
      <c r="F1082" s="37">
        <v>4473.1000000000004</v>
      </c>
      <c r="G1082" s="725">
        <v>45787</v>
      </c>
      <c r="H1082" s="38">
        <f t="shared" si="68"/>
        <v>23.400000000000546</v>
      </c>
      <c r="I1082" s="183">
        <f t="shared" si="69"/>
        <v>3</v>
      </c>
      <c r="K1082" s="33"/>
      <c r="L1082" s="687">
        <v>45787</v>
      </c>
      <c r="M1082" s="34">
        <f t="shared" si="70"/>
        <v>0</v>
      </c>
      <c r="N1082" s="37">
        <v>0</v>
      </c>
      <c r="O1082" s="35">
        <v>0</v>
      </c>
      <c r="P1082" s="39">
        <v>0</v>
      </c>
      <c r="Q1082" s="47">
        <f t="shared" si="71"/>
        <v>0</v>
      </c>
      <c r="R1082" s="41"/>
    </row>
    <row r="1083" spans="2:19" ht="15" customHeight="1" x14ac:dyDescent="0.3">
      <c r="B1083" s="34">
        <f t="shared" si="66"/>
        <v>4473.1000000000004</v>
      </c>
      <c r="C1083" s="35">
        <v>2403</v>
      </c>
      <c r="D1083" s="34">
        <f t="shared" si="67"/>
        <v>4473.1000000000004</v>
      </c>
      <c r="E1083" s="36">
        <v>45787</v>
      </c>
      <c r="F1083" s="37">
        <v>4484.6000000000004</v>
      </c>
      <c r="G1083" s="725">
        <v>45788</v>
      </c>
      <c r="H1083" s="38">
        <f t="shared" si="68"/>
        <v>11.5</v>
      </c>
      <c r="I1083" s="183">
        <f t="shared" si="69"/>
        <v>2</v>
      </c>
      <c r="K1083" s="33"/>
      <c r="L1083" s="687">
        <v>45788</v>
      </c>
      <c r="M1083" s="34">
        <f t="shared" si="70"/>
        <v>0</v>
      </c>
      <c r="N1083" s="37">
        <v>0</v>
      </c>
      <c r="O1083" s="35">
        <v>0</v>
      </c>
      <c r="P1083" s="39">
        <v>0</v>
      </c>
      <c r="Q1083" s="47">
        <f t="shared" si="71"/>
        <v>0</v>
      </c>
      <c r="R1083" s="41"/>
    </row>
    <row r="1084" spans="2:19" ht="15" customHeight="1" x14ac:dyDescent="0.3">
      <c r="B1084" s="34">
        <f t="shared" si="66"/>
        <v>4484.6000000000004</v>
      </c>
      <c r="C1084" s="35">
        <v>2405</v>
      </c>
      <c r="D1084" s="34">
        <f t="shared" si="67"/>
        <v>4484.6000000000004</v>
      </c>
      <c r="E1084" s="36">
        <v>45788</v>
      </c>
      <c r="F1084" s="37">
        <v>4491.6000000000004</v>
      </c>
      <c r="G1084" s="725">
        <v>45789</v>
      </c>
      <c r="H1084" s="38">
        <f t="shared" si="68"/>
        <v>7</v>
      </c>
      <c r="I1084" s="183">
        <f t="shared" si="69"/>
        <v>3</v>
      </c>
      <c r="K1084" s="33"/>
      <c r="L1084" s="687">
        <v>45789</v>
      </c>
      <c r="M1084" s="34">
        <f t="shared" si="70"/>
        <v>0</v>
      </c>
      <c r="N1084" s="37">
        <v>0</v>
      </c>
      <c r="O1084" s="35">
        <v>0</v>
      </c>
      <c r="P1084" s="39">
        <v>0</v>
      </c>
      <c r="Q1084" s="47">
        <f t="shared" si="71"/>
        <v>0</v>
      </c>
      <c r="R1084" s="41"/>
      <c r="S1084" s="48" t="s">
        <v>1640</v>
      </c>
    </row>
    <row r="1085" spans="2:19" ht="15" customHeight="1" x14ac:dyDescent="0.3">
      <c r="B1085" s="34">
        <f t="shared" si="66"/>
        <v>4491.6000000000004</v>
      </c>
      <c r="C1085" s="35">
        <v>2408</v>
      </c>
      <c r="D1085" s="34">
        <f t="shared" si="67"/>
        <v>4491.6000000000004</v>
      </c>
      <c r="E1085" s="36">
        <v>45789</v>
      </c>
      <c r="F1085" s="37">
        <v>4499.5</v>
      </c>
      <c r="G1085" s="725">
        <v>45790</v>
      </c>
      <c r="H1085" s="38">
        <f t="shared" si="68"/>
        <v>7.8999999999996362</v>
      </c>
      <c r="I1085" s="183">
        <f t="shared" si="69"/>
        <v>2</v>
      </c>
      <c r="K1085" s="33"/>
      <c r="L1085" s="687">
        <v>45790</v>
      </c>
      <c r="M1085" s="34">
        <f t="shared" si="70"/>
        <v>0</v>
      </c>
      <c r="N1085" s="37">
        <v>0</v>
      </c>
      <c r="O1085" s="35">
        <v>0</v>
      </c>
      <c r="P1085" s="39">
        <v>0</v>
      </c>
      <c r="Q1085" s="47">
        <f t="shared" si="71"/>
        <v>0</v>
      </c>
      <c r="R1085" s="41"/>
    </row>
    <row r="1086" spans="2:19" ht="15" customHeight="1" x14ac:dyDescent="0.3">
      <c r="B1086" s="34">
        <f t="shared" si="66"/>
        <v>4499.5</v>
      </c>
      <c r="C1086" s="35">
        <v>2410</v>
      </c>
      <c r="D1086" s="34">
        <f t="shared" si="67"/>
        <v>4499.5</v>
      </c>
      <c r="E1086" s="36">
        <v>45790</v>
      </c>
      <c r="F1086" s="37">
        <v>4499.8</v>
      </c>
      <c r="G1086" s="725">
        <v>45791</v>
      </c>
      <c r="H1086" s="38">
        <f t="shared" si="68"/>
        <v>0.3000000000001819</v>
      </c>
      <c r="I1086" s="183">
        <f t="shared" si="69"/>
        <v>3</v>
      </c>
      <c r="K1086" s="33"/>
      <c r="L1086" s="687">
        <v>45791</v>
      </c>
      <c r="M1086" s="34">
        <f t="shared" si="70"/>
        <v>0</v>
      </c>
      <c r="N1086" s="37">
        <v>0</v>
      </c>
      <c r="O1086" s="35">
        <v>0</v>
      </c>
      <c r="P1086" s="39">
        <v>0</v>
      </c>
      <c r="Q1086" s="47">
        <f t="shared" si="71"/>
        <v>0</v>
      </c>
      <c r="R1086" s="41"/>
    </row>
    <row r="1087" spans="2:19" ht="15" customHeight="1" x14ac:dyDescent="0.3">
      <c r="B1087" s="34">
        <f t="shared" si="66"/>
        <v>4499.8</v>
      </c>
      <c r="C1087" s="35">
        <v>2413</v>
      </c>
      <c r="D1087" s="34">
        <f t="shared" si="67"/>
        <v>4499.8</v>
      </c>
      <c r="E1087" s="36">
        <v>45791</v>
      </c>
      <c r="F1087" s="37">
        <v>4502.2</v>
      </c>
      <c r="G1087" s="725">
        <v>45792</v>
      </c>
      <c r="H1087" s="38">
        <f t="shared" si="68"/>
        <v>2.3999999999996362</v>
      </c>
      <c r="I1087" s="183">
        <f t="shared" si="69"/>
        <v>3</v>
      </c>
      <c r="K1087" s="33"/>
      <c r="L1087" s="687">
        <v>45792</v>
      </c>
      <c r="M1087" s="34">
        <f t="shared" si="70"/>
        <v>0</v>
      </c>
      <c r="N1087" s="37">
        <v>0</v>
      </c>
      <c r="O1087" s="35">
        <v>0</v>
      </c>
      <c r="P1087" s="39">
        <v>0</v>
      </c>
      <c r="Q1087" s="47">
        <f t="shared" si="71"/>
        <v>0</v>
      </c>
      <c r="R1087" s="41"/>
      <c r="S1087" s="48" t="s">
        <v>1214</v>
      </c>
    </row>
    <row r="1088" spans="2:19" ht="15" customHeight="1" x14ac:dyDescent="0.3">
      <c r="B1088" s="34">
        <f t="shared" si="66"/>
        <v>4502.2</v>
      </c>
      <c r="C1088" s="35">
        <v>2416</v>
      </c>
      <c r="D1088" s="34">
        <f t="shared" si="67"/>
        <v>4502.2</v>
      </c>
      <c r="E1088" s="36">
        <v>45792</v>
      </c>
      <c r="F1088" s="37">
        <v>4506.8</v>
      </c>
      <c r="G1088" s="725">
        <v>45793</v>
      </c>
      <c r="H1088" s="38">
        <f t="shared" si="68"/>
        <v>4.6000000000003638</v>
      </c>
      <c r="I1088" s="183">
        <f t="shared" si="69"/>
        <v>2</v>
      </c>
      <c r="K1088" s="33"/>
      <c r="L1088" s="687">
        <v>45793</v>
      </c>
      <c r="M1088" s="34">
        <f t="shared" si="70"/>
        <v>0</v>
      </c>
      <c r="N1088" s="37">
        <v>90</v>
      </c>
      <c r="O1088" s="35">
        <v>0</v>
      </c>
      <c r="P1088" s="39">
        <v>0</v>
      </c>
      <c r="Q1088" s="47">
        <f t="shared" si="71"/>
        <v>90</v>
      </c>
      <c r="R1088" s="41"/>
    </row>
    <row r="1089" spans="2:19" ht="15" customHeight="1" x14ac:dyDescent="0.3">
      <c r="B1089" s="34">
        <f t="shared" si="66"/>
        <v>4506.8</v>
      </c>
      <c r="C1089" s="35">
        <v>2418</v>
      </c>
      <c r="D1089" s="34">
        <f t="shared" si="67"/>
        <v>4506.8</v>
      </c>
      <c r="E1089" s="36">
        <v>45793</v>
      </c>
      <c r="F1089" s="37">
        <v>4509.6000000000004</v>
      </c>
      <c r="G1089" s="725">
        <v>45794</v>
      </c>
      <c r="H1089" s="38">
        <f t="shared" si="68"/>
        <v>2.8000000000001819</v>
      </c>
      <c r="I1089" s="183">
        <f t="shared" si="69"/>
        <v>2</v>
      </c>
      <c r="K1089" s="33"/>
      <c r="L1089" s="687">
        <v>45794</v>
      </c>
      <c r="M1089" s="34">
        <f t="shared" si="70"/>
        <v>0</v>
      </c>
      <c r="N1089" s="37">
        <v>0</v>
      </c>
      <c r="O1089" s="35">
        <v>0</v>
      </c>
      <c r="P1089" s="39">
        <v>0</v>
      </c>
      <c r="Q1089" s="47">
        <f t="shared" si="71"/>
        <v>0</v>
      </c>
      <c r="R1089" s="41"/>
    </row>
    <row r="1090" spans="2:19" ht="15" customHeight="1" x14ac:dyDescent="0.3">
      <c r="B1090" s="34">
        <f t="shared" si="66"/>
        <v>4509.6000000000004</v>
      </c>
      <c r="C1090" s="35">
        <v>2420</v>
      </c>
      <c r="D1090" s="34">
        <f t="shared" si="67"/>
        <v>4509.6000000000004</v>
      </c>
      <c r="E1090" s="36">
        <v>45794</v>
      </c>
      <c r="F1090" s="37">
        <v>4514.8</v>
      </c>
      <c r="G1090" s="725">
        <v>45795</v>
      </c>
      <c r="H1090" s="38">
        <f t="shared" si="68"/>
        <v>5.1999999999998181</v>
      </c>
      <c r="I1090" s="183">
        <f t="shared" si="69"/>
        <v>2</v>
      </c>
      <c r="K1090" s="33"/>
      <c r="L1090" s="687">
        <v>45795</v>
      </c>
      <c r="M1090" s="34">
        <f t="shared" si="70"/>
        <v>0</v>
      </c>
      <c r="N1090" s="37">
        <v>0</v>
      </c>
      <c r="O1090" s="35">
        <v>0</v>
      </c>
      <c r="P1090" s="39">
        <v>0</v>
      </c>
      <c r="Q1090" s="47">
        <f t="shared" si="71"/>
        <v>0</v>
      </c>
      <c r="R1090" s="41"/>
    </row>
    <row r="1091" spans="2:19" ht="15" customHeight="1" x14ac:dyDescent="0.3">
      <c r="B1091" s="34">
        <f t="shared" si="66"/>
        <v>4514.8</v>
      </c>
      <c r="C1091" s="35">
        <v>2422</v>
      </c>
      <c r="D1091" s="34">
        <f t="shared" si="67"/>
        <v>4514.8</v>
      </c>
      <c r="E1091" s="36">
        <v>45795</v>
      </c>
      <c r="F1091" s="37">
        <v>4514.8</v>
      </c>
      <c r="G1091" s="725">
        <v>45796</v>
      </c>
      <c r="H1091" s="38">
        <f t="shared" si="68"/>
        <v>0</v>
      </c>
      <c r="I1091" s="183">
        <f t="shared" si="69"/>
        <v>0</v>
      </c>
      <c r="K1091" s="33"/>
      <c r="L1091" s="687">
        <v>45796</v>
      </c>
      <c r="M1091" s="34">
        <f t="shared" si="70"/>
        <v>0</v>
      </c>
      <c r="N1091" s="37">
        <v>150</v>
      </c>
      <c r="O1091" s="35">
        <v>0</v>
      </c>
      <c r="P1091" s="39">
        <v>0</v>
      </c>
      <c r="Q1091" s="47">
        <f t="shared" si="71"/>
        <v>150</v>
      </c>
      <c r="R1091" s="41"/>
    </row>
    <row r="1092" spans="2:19" ht="15" customHeight="1" x14ac:dyDescent="0.3">
      <c r="B1092" s="34">
        <f t="shared" si="66"/>
        <v>4514.8</v>
      </c>
      <c r="C1092" s="35">
        <v>2422</v>
      </c>
      <c r="D1092" s="34">
        <f t="shared" si="67"/>
        <v>4514.8</v>
      </c>
      <c r="E1092" s="36">
        <v>45796</v>
      </c>
      <c r="F1092" s="37">
        <v>4514.8</v>
      </c>
      <c r="G1092" s="725">
        <v>45797</v>
      </c>
      <c r="H1092" s="38">
        <f t="shared" si="68"/>
        <v>0</v>
      </c>
      <c r="I1092" s="183">
        <f t="shared" si="69"/>
        <v>1</v>
      </c>
      <c r="K1092" s="33"/>
      <c r="L1092" s="687">
        <v>45797</v>
      </c>
      <c r="M1092" s="34">
        <f t="shared" si="70"/>
        <v>0</v>
      </c>
      <c r="N1092" s="37">
        <v>0</v>
      </c>
      <c r="O1092" s="35">
        <v>0</v>
      </c>
      <c r="P1092" s="39">
        <v>0</v>
      </c>
      <c r="Q1092" s="47">
        <f t="shared" si="71"/>
        <v>0</v>
      </c>
      <c r="R1092" s="41"/>
      <c r="S1092" s="48" t="s">
        <v>1648</v>
      </c>
    </row>
    <row r="1093" spans="2:19" ht="15" customHeight="1" x14ac:dyDescent="0.3">
      <c r="B1093" s="34">
        <f t="shared" ref="B1093:B1156" si="72">F1092</f>
        <v>4514.8</v>
      </c>
      <c r="C1093" s="35">
        <v>2423</v>
      </c>
      <c r="D1093" s="34">
        <f t="shared" ref="D1093:D1156" si="73">F1092</f>
        <v>4514.8</v>
      </c>
      <c r="E1093" s="36">
        <v>45797</v>
      </c>
      <c r="F1093" s="37">
        <v>4516.8999999999996</v>
      </c>
      <c r="G1093" s="725">
        <v>45798</v>
      </c>
      <c r="H1093" s="38">
        <f t="shared" ref="H1093:H1156" si="74">F1093-D1093</f>
        <v>2.0999999999994543</v>
      </c>
      <c r="I1093" s="183">
        <f t="shared" ref="I1093:I1156" si="75">C1094-C1093</f>
        <v>0</v>
      </c>
      <c r="K1093" s="33"/>
      <c r="L1093" s="687">
        <v>45798</v>
      </c>
      <c r="M1093" s="34">
        <f t="shared" ref="M1093:M1156" si="76">(O1092)</f>
        <v>0</v>
      </c>
      <c r="N1093" s="37">
        <v>0</v>
      </c>
      <c r="O1093" s="35">
        <v>0</v>
      </c>
      <c r="P1093" s="39">
        <v>0</v>
      </c>
      <c r="Q1093" s="47">
        <f t="shared" ref="Q1093:Q1156" si="77">(M1093+N1093)-O1093</f>
        <v>0</v>
      </c>
      <c r="R1093" s="41"/>
    </row>
    <row r="1094" spans="2:19" ht="15" customHeight="1" x14ac:dyDescent="0.3">
      <c r="B1094" s="34">
        <f t="shared" si="72"/>
        <v>4516.8999999999996</v>
      </c>
      <c r="C1094" s="35">
        <v>2423</v>
      </c>
      <c r="D1094" s="34">
        <f t="shared" si="73"/>
        <v>4516.8999999999996</v>
      </c>
      <c r="E1094" s="36">
        <v>45798</v>
      </c>
      <c r="F1094" s="37">
        <v>4516.8999999999996</v>
      </c>
      <c r="G1094" s="725">
        <v>45799</v>
      </c>
      <c r="H1094" s="38">
        <f t="shared" si="74"/>
        <v>0</v>
      </c>
      <c r="I1094" s="183">
        <f t="shared" si="75"/>
        <v>1</v>
      </c>
      <c r="K1094" s="33"/>
      <c r="L1094" s="687">
        <v>45799</v>
      </c>
      <c r="M1094" s="34">
        <f t="shared" si="76"/>
        <v>0</v>
      </c>
      <c r="N1094" s="37">
        <v>0</v>
      </c>
      <c r="O1094" s="35">
        <v>0</v>
      </c>
      <c r="P1094" s="39">
        <v>0</v>
      </c>
      <c r="Q1094" s="47">
        <f t="shared" si="77"/>
        <v>0</v>
      </c>
      <c r="R1094" s="41"/>
    </row>
    <row r="1095" spans="2:19" ht="15" customHeight="1" x14ac:dyDescent="0.3">
      <c r="B1095" s="34">
        <f t="shared" si="72"/>
        <v>4516.8999999999996</v>
      </c>
      <c r="C1095" s="35">
        <v>2424</v>
      </c>
      <c r="D1095" s="34">
        <f t="shared" si="73"/>
        <v>4516.8999999999996</v>
      </c>
      <c r="E1095" s="36">
        <v>45799</v>
      </c>
      <c r="F1095" s="37">
        <v>4517</v>
      </c>
      <c r="G1095" s="725">
        <v>45800</v>
      </c>
      <c r="H1095" s="38">
        <f t="shared" si="74"/>
        <v>0.1000000000003638</v>
      </c>
      <c r="I1095" s="183">
        <f t="shared" si="75"/>
        <v>5</v>
      </c>
      <c r="K1095" s="33"/>
      <c r="L1095" s="687">
        <v>45800</v>
      </c>
      <c r="M1095" s="34">
        <f t="shared" si="76"/>
        <v>0</v>
      </c>
      <c r="N1095" s="37">
        <v>0</v>
      </c>
      <c r="O1095" s="35">
        <v>0</v>
      </c>
      <c r="P1095" s="39">
        <v>0</v>
      </c>
      <c r="Q1095" s="47">
        <f t="shared" si="77"/>
        <v>0</v>
      </c>
      <c r="R1095" s="41"/>
    </row>
    <row r="1096" spans="2:19" ht="15" customHeight="1" x14ac:dyDescent="0.3">
      <c r="B1096" s="34">
        <f t="shared" si="72"/>
        <v>4517</v>
      </c>
      <c r="C1096" s="35">
        <v>2429</v>
      </c>
      <c r="D1096" s="34">
        <f t="shared" si="73"/>
        <v>4517</v>
      </c>
      <c r="E1096" s="36">
        <v>45800</v>
      </c>
      <c r="F1096" s="37">
        <v>4521.1000000000004</v>
      </c>
      <c r="G1096" s="725">
        <v>45801</v>
      </c>
      <c r="H1096" s="38">
        <f t="shared" si="74"/>
        <v>4.1000000000003638</v>
      </c>
      <c r="I1096" s="183">
        <f t="shared" si="75"/>
        <v>0</v>
      </c>
      <c r="K1096" s="33"/>
      <c r="L1096" s="687">
        <v>45801</v>
      </c>
      <c r="M1096" s="34">
        <f t="shared" si="76"/>
        <v>0</v>
      </c>
      <c r="N1096" s="37">
        <v>0</v>
      </c>
      <c r="O1096" s="35">
        <v>0</v>
      </c>
      <c r="P1096" s="39">
        <v>0</v>
      </c>
      <c r="Q1096" s="47">
        <f t="shared" si="77"/>
        <v>0</v>
      </c>
      <c r="R1096" s="41"/>
    </row>
    <row r="1097" spans="2:19" ht="15" customHeight="1" x14ac:dyDescent="0.3">
      <c r="B1097" s="34">
        <f t="shared" si="72"/>
        <v>4521.1000000000004</v>
      </c>
      <c r="C1097" s="35">
        <v>2429</v>
      </c>
      <c r="D1097" s="34">
        <f t="shared" si="73"/>
        <v>4521.1000000000004</v>
      </c>
      <c r="E1097" s="36">
        <v>45801</v>
      </c>
      <c r="F1097" s="37">
        <v>4521.1000000000004</v>
      </c>
      <c r="G1097" s="725">
        <v>45802</v>
      </c>
      <c r="H1097" s="38">
        <f t="shared" si="74"/>
        <v>0</v>
      </c>
      <c r="I1097" s="183">
        <f t="shared" si="75"/>
        <v>4</v>
      </c>
      <c r="K1097" s="33"/>
      <c r="L1097" s="687">
        <v>45802</v>
      </c>
      <c r="M1097" s="34">
        <f t="shared" si="76"/>
        <v>0</v>
      </c>
      <c r="N1097" s="37">
        <v>120</v>
      </c>
      <c r="O1097" s="35">
        <v>0</v>
      </c>
      <c r="P1097" s="39">
        <v>0</v>
      </c>
      <c r="Q1097" s="47">
        <f t="shared" si="77"/>
        <v>120</v>
      </c>
      <c r="R1097" s="41"/>
      <c r="S1097" t="s">
        <v>1594</v>
      </c>
    </row>
    <row r="1098" spans="2:19" ht="15" customHeight="1" x14ac:dyDescent="0.3">
      <c r="B1098" s="34">
        <f t="shared" si="72"/>
        <v>4521.1000000000004</v>
      </c>
      <c r="C1098" s="35">
        <v>2433</v>
      </c>
      <c r="D1098" s="34">
        <f t="shared" si="73"/>
        <v>4521.1000000000004</v>
      </c>
      <c r="E1098" s="36">
        <v>45802</v>
      </c>
      <c r="F1098" s="37">
        <v>4522.3</v>
      </c>
      <c r="G1098" s="725">
        <v>45803</v>
      </c>
      <c r="H1098" s="38">
        <f t="shared" si="74"/>
        <v>1.1999999999998181</v>
      </c>
      <c r="I1098" s="183">
        <f t="shared" si="75"/>
        <v>1</v>
      </c>
      <c r="K1098" s="33"/>
      <c r="L1098" s="687">
        <v>45803</v>
      </c>
      <c r="M1098" s="34">
        <f t="shared" si="76"/>
        <v>0</v>
      </c>
      <c r="N1098" s="37">
        <v>0</v>
      </c>
      <c r="O1098" s="35">
        <v>0</v>
      </c>
      <c r="P1098" s="39">
        <v>0</v>
      </c>
      <c r="Q1098" s="47">
        <f t="shared" si="77"/>
        <v>0</v>
      </c>
      <c r="R1098" s="41"/>
    </row>
    <row r="1099" spans="2:19" ht="15" customHeight="1" x14ac:dyDescent="0.3">
      <c r="B1099" s="34">
        <f t="shared" si="72"/>
        <v>4522.3</v>
      </c>
      <c r="C1099" s="35">
        <v>2434</v>
      </c>
      <c r="D1099" s="34">
        <f t="shared" si="73"/>
        <v>4522.3</v>
      </c>
      <c r="E1099" s="36">
        <v>45803</v>
      </c>
      <c r="F1099" s="37">
        <v>4523.2</v>
      </c>
      <c r="G1099" s="725">
        <v>45804</v>
      </c>
      <c r="H1099" s="38">
        <f t="shared" si="74"/>
        <v>0.8999999999996362</v>
      </c>
      <c r="I1099" s="183">
        <f t="shared" si="75"/>
        <v>4</v>
      </c>
      <c r="K1099" s="33"/>
      <c r="L1099" s="687">
        <v>45804</v>
      </c>
      <c r="M1099" s="34">
        <f t="shared" si="76"/>
        <v>0</v>
      </c>
      <c r="N1099" s="37">
        <v>0</v>
      </c>
      <c r="O1099" s="35">
        <v>0</v>
      </c>
      <c r="P1099" s="39">
        <v>0</v>
      </c>
      <c r="Q1099" s="47">
        <f t="shared" si="77"/>
        <v>0</v>
      </c>
      <c r="R1099" s="41"/>
      <c r="S1099" t="s">
        <v>1649</v>
      </c>
    </row>
    <row r="1100" spans="2:19" ht="15" customHeight="1" x14ac:dyDescent="0.3">
      <c r="B1100" s="34">
        <f t="shared" si="72"/>
        <v>4523.2</v>
      </c>
      <c r="C1100" s="35">
        <v>2438</v>
      </c>
      <c r="D1100" s="34">
        <f t="shared" si="73"/>
        <v>4523.2</v>
      </c>
      <c r="E1100" s="36">
        <v>45804</v>
      </c>
      <c r="F1100" s="37">
        <v>4523.3999999999996</v>
      </c>
      <c r="G1100" s="725">
        <v>45805</v>
      </c>
      <c r="H1100" s="38">
        <f t="shared" si="74"/>
        <v>0.1999999999998181</v>
      </c>
      <c r="I1100" s="183">
        <f t="shared" si="75"/>
        <v>3</v>
      </c>
      <c r="K1100" s="33"/>
      <c r="L1100" s="687">
        <v>45805</v>
      </c>
      <c r="M1100" s="34">
        <f t="shared" si="76"/>
        <v>0</v>
      </c>
      <c r="N1100" s="37">
        <v>0</v>
      </c>
      <c r="O1100" s="35">
        <v>0</v>
      </c>
      <c r="P1100" s="39">
        <v>0</v>
      </c>
      <c r="Q1100" s="47">
        <f t="shared" si="77"/>
        <v>0</v>
      </c>
      <c r="R1100" s="41"/>
      <c r="S1100" t="s">
        <v>1651</v>
      </c>
    </row>
    <row r="1101" spans="2:19" ht="15" customHeight="1" x14ac:dyDescent="0.3">
      <c r="B1101" s="34">
        <f t="shared" si="72"/>
        <v>4523.3999999999996</v>
      </c>
      <c r="C1101" s="35">
        <v>2441</v>
      </c>
      <c r="D1101" s="34">
        <f t="shared" si="73"/>
        <v>4523.3999999999996</v>
      </c>
      <c r="E1101" s="36">
        <v>45805</v>
      </c>
      <c r="F1101" s="37">
        <v>4524.8</v>
      </c>
      <c r="G1101" s="725">
        <v>45806</v>
      </c>
      <c r="H1101" s="38">
        <f t="shared" si="74"/>
        <v>1.4000000000005457</v>
      </c>
      <c r="I1101" s="183">
        <f t="shared" si="75"/>
        <v>2</v>
      </c>
      <c r="K1101" s="33"/>
      <c r="L1101" s="687">
        <v>45806</v>
      </c>
      <c r="M1101" s="34">
        <f t="shared" si="76"/>
        <v>0</v>
      </c>
      <c r="N1101" s="37">
        <v>0</v>
      </c>
      <c r="O1101" s="35">
        <v>0</v>
      </c>
      <c r="P1101" s="39">
        <v>0</v>
      </c>
      <c r="Q1101" s="47">
        <f t="shared" si="77"/>
        <v>0</v>
      </c>
      <c r="R1101" s="41"/>
    </row>
    <row r="1102" spans="2:19" ht="15" customHeight="1" x14ac:dyDescent="0.3">
      <c r="B1102" s="34">
        <f t="shared" si="72"/>
        <v>4524.8</v>
      </c>
      <c r="C1102" s="35">
        <v>2443</v>
      </c>
      <c r="D1102" s="34">
        <f t="shared" si="73"/>
        <v>4524.8</v>
      </c>
      <c r="E1102" s="36">
        <v>45806</v>
      </c>
      <c r="F1102" s="37">
        <v>4528</v>
      </c>
      <c r="G1102" s="725">
        <v>45807</v>
      </c>
      <c r="H1102" s="38">
        <f t="shared" si="74"/>
        <v>3.1999999999998181</v>
      </c>
      <c r="I1102" s="183">
        <f t="shared" si="75"/>
        <v>3</v>
      </c>
      <c r="K1102" s="33"/>
      <c r="L1102" s="687">
        <v>45807</v>
      </c>
      <c r="M1102" s="34">
        <f t="shared" si="76"/>
        <v>0</v>
      </c>
      <c r="N1102" s="37">
        <v>0</v>
      </c>
      <c r="O1102" s="35">
        <v>0</v>
      </c>
      <c r="P1102" s="39">
        <v>0</v>
      </c>
      <c r="Q1102" s="47">
        <f t="shared" si="77"/>
        <v>0</v>
      </c>
      <c r="R1102" s="41"/>
    </row>
    <row r="1103" spans="2:19" ht="15" customHeight="1" x14ac:dyDescent="0.3">
      <c r="B1103" s="34">
        <f t="shared" si="72"/>
        <v>4528</v>
      </c>
      <c r="C1103" s="35">
        <v>2446</v>
      </c>
      <c r="D1103" s="34">
        <f t="shared" si="73"/>
        <v>4528</v>
      </c>
      <c r="E1103" s="36">
        <v>45807</v>
      </c>
      <c r="F1103" s="37">
        <v>4536</v>
      </c>
      <c r="G1103" s="725">
        <v>45808</v>
      </c>
      <c r="H1103" s="38">
        <f t="shared" si="74"/>
        <v>8</v>
      </c>
      <c r="I1103" s="183">
        <f t="shared" si="75"/>
        <v>2</v>
      </c>
      <c r="K1103" s="33"/>
      <c r="L1103" s="687">
        <v>45808</v>
      </c>
      <c r="M1103" s="34">
        <f t="shared" si="76"/>
        <v>0</v>
      </c>
      <c r="N1103" s="37">
        <v>0</v>
      </c>
      <c r="O1103" s="35">
        <v>0</v>
      </c>
      <c r="P1103" s="39">
        <v>0</v>
      </c>
      <c r="Q1103" s="47">
        <f t="shared" si="77"/>
        <v>0</v>
      </c>
      <c r="R1103" s="41"/>
    </row>
    <row r="1104" spans="2:19" ht="15" customHeight="1" x14ac:dyDescent="0.3">
      <c r="B1104" s="34">
        <f t="shared" si="72"/>
        <v>4536</v>
      </c>
      <c r="C1104" s="35">
        <v>2448</v>
      </c>
      <c r="D1104" s="34">
        <f t="shared" si="73"/>
        <v>4536</v>
      </c>
      <c r="E1104" s="36">
        <v>45808</v>
      </c>
      <c r="F1104" s="37">
        <v>4543.5</v>
      </c>
      <c r="G1104" s="725">
        <v>45809</v>
      </c>
      <c r="H1104" s="38">
        <f t="shared" si="74"/>
        <v>7.5</v>
      </c>
      <c r="I1104" s="183">
        <f t="shared" si="75"/>
        <v>4</v>
      </c>
      <c r="K1104" s="33"/>
      <c r="L1104" s="687">
        <v>45809</v>
      </c>
      <c r="M1104" s="34">
        <f t="shared" si="76"/>
        <v>0</v>
      </c>
      <c r="N1104" s="37">
        <v>0</v>
      </c>
      <c r="O1104" s="35">
        <v>0</v>
      </c>
      <c r="P1104" s="39">
        <v>0</v>
      </c>
      <c r="Q1104" s="47">
        <f t="shared" si="77"/>
        <v>0</v>
      </c>
      <c r="R1104" s="41"/>
    </row>
    <row r="1105" spans="2:19" ht="15" customHeight="1" x14ac:dyDescent="0.3">
      <c r="B1105" s="34">
        <f t="shared" si="72"/>
        <v>4543.5</v>
      </c>
      <c r="C1105" s="35">
        <v>2452</v>
      </c>
      <c r="D1105" s="34">
        <f t="shared" si="73"/>
        <v>4543.5</v>
      </c>
      <c r="E1105" s="36">
        <v>45809</v>
      </c>
      <c r="F1105" s="37">
        <v>4552.6000000000004</v>
      </c>
      <c r="G1105" s="725">
        <v>45810</v>
      </c>
      <c r="H1105" s="38">
        <f t="shared" si="74"/>
        <v>9.1000000000003638</v>
      </c>
      <c r="I1105" s="183">
        <f t="shared" si="75"/>
        <v>4</v>
      </c>
      <c r="K1105" s="33"/>
      <c r="L1105" s="687">
        <v>45810</v>
      </c>
      <c r="M1105" s="34">
        <f t="shared" si="76"/>
        <v>0</v>
      </c>
      <c r="N1105" s="37">
        <v>0</v>
      </c>
      <c r="O1105" s="35">
        <v>0</v>
      </c>
      <c r="P1105" s="39">
        <v>0</v>
      </c>
      <c r="Q1105" s="47">
        <f t="shared" si="77"/>
        <v>0</v>
      </c>
      <c r="R1105" s="41"/>
    </row>
    <row r="1106" spans="2:19" ht="15" customHeight="1" x14ac:dyDescent="0.3">
      <c r="B1106" s="34">
        <f t="shared" si="72"/>
        <v>4552.6000000000004</v>
      </c>
      <c r="C1106" s="35">
        <v>2456</v>
      </c>
      <c r="D1106" s="34">
        <f t="shared" si="73"/>
        <v>4552.6000000000004</v>
      </c>
      <c r="E1106" s="36">
        <v>45810</v>
      </c>
      <c r="F1106" s="37">
        <v>4552.8</v>
      </c>
      <c r="G1106" s="725">
        <v>45811</v>
      </c>
      <c r="H1106" s="38">
        <f t="shared" si="74"/>
        <v>0.1999999999998181</v>
      </c>
      <c r="I1106" s="183">
        <f t="shared" si="75"/>
        <v>2</v>
      </c>
      <c r="K1106" s="33"/>
      <c r="L1106" s="687">
        <v>45811</v>
      </c>
      <c r="M1106" s="34">
        <f t="shared" si="76"/>
        <v>0</v>
      </c>
      <c r="N1106" s="37">
        <v>0</v>
      </c>
      <c r="O1106" s="35">
        <v>0</v>
      </c>
      <c r="P1106" s="39">
        <v>0</v>
      </c>
      <c r="Q1106" s="47">
        <f t="shared" si="77"/>
        <v>0</v>
      </c>
      <c r="R1106" s="41"/>
      <c r="S1106" s="48" t="s">
        <v>1656</v>
      </c>
    </row>
    <row r="1107" spans="2:19" ht="15" customHeight="1" x14ac:dyDescent="0.3">
      <c r="B1107" s="34">
        <f t="shared" si="72"/>
        <v>4552.8</v>
      </c>
      <c r="C1107" s="35">
        <v>2458</v>
      </c>
      <c r="D1107" s="34">
        <f t="shared" si="73"/>
        <v>4552.8</v>
      </c>
      <c r="E1107" s="36">
        <v>45811</v>
      </c>
      <c r="F1107" s="37">
        <v>4555.6000000000004</v>
      </c>
      <c r="G1107" s="725">
        <v>45812</v>
      </c>
      <c r="H1107" s="38">
        <f t="shared" si="74"/>
        <v>2.8000000000001819</v>
      </c>
      <c r="I1107" s="183">
        <f t="shared" si="75"/>
        <v>3</v>
      </c>
      <c r="K1107" s="33"/>
      <c r="L1107" s="687">
        <v>45812</v>
      </c>
      <c r="M1107" s="34">
        <f t="shared" si="76"/>
        <v>0</v>
      </c>
      <c r="N1107" s="37">
        <v>0</v>
      </c>
      <c r="O1107" s="35">
        <v>0</v>
      </c>
      <c r="P1107" s="39">
        <v>0</v>
      </c>
      <c r="Q1107" s="47">
        <f t="shared" si="77"/>
        <v>0</v>
      </c>
      <c r="R1107" s="41"/>
    </row>
    <row r="1108" spans="2:19" ht="15" customHeight="1" x14ac:dyDescent="0.3">
      <c r="B1108" s="34">
        <f t="shared" si="72"/>
        <v>4555.6000000000004</v>
      </c>
      <c r="C1108" s="35">
        <v>2461</v>
      </c>
      <c r="D1108" s="34">
        <f t="shared" si="73"/>
        <v>4555.6000000000004</v>
      </c>
      <c r="E1108" s="36">
        <v>45812</v>
      </c>
      <c r="F1108" s="37">
        <v>4559.5</v>
      </c>
      <c r="G1108" s="725">
        <v>45813</v>
      </c>
      <c r="H1108" s="38">
        <f t="shared" si="74"/>
        <v>3.8999999999996362</v>
      </c>
      <c r="I1108" s="183">
        <f t="shared" si="75"/>
        <v>3</v>
      </c>
      <c r="K1108" s="33"/>
      <c r="L1108" s="687">
        <v>45813</v>
      </c>
      <c r="M1108" s="34">
        <f t="shared" si="76"/>
        <v>0</v>
      </c>
      <c r="N1108" s="37">
        <v>0</v>
      </c>
      <c r="O1108" s="35">
        <v>0</v>
      </c>
      <c r="P1108" s="39">
        <v>0</v>
      </c>
      <c r="Q1108" s="47">
        <f t="shared" si="77"/>
        <v>0</v>
      </c>
      <c r="R1108" s="41"/>
    </row>
    <row r="1109" spans="2:19" ht="15" customHeight="1" x14ac:dyDescent="0.3">
      <c r="B1109" s="34">
        <f t="shared" si="72"/>
        <v>4559.5</v>
      </c>
      <c r="C1109" s="35">
        <v>2464</v>
      </c>
      <c r="D1109" s="34">
        <f t="shared" si="73"/>
        <v>4559.5</v>
      </c>
      <c r="E1109" s="36">
        <v>45813</v>
      </c>
      <c r="F1109" s="37">
        <v>4561</v>
      </c>
      <c r="G1109" s="725">
        <v>45814</v>
      </c>
      <c r="H1109" s="38">
        <f t="shared" si="74"/>
        <v>1.5</v>
      </c>
      <c r="I1109" s="183">
        <f t="shared" si="75"/>
        <v>3</v>
      </c>
      <c r="K1109" s="33"/>
      <c r="L1109" s="687">
        <v>45814</v>
      </c>
      <c r="M1109" s="34">
        <f t="shared" si="76"/>
        <v>0</v>
      </c>
      <c r="N1109" s="37">
        <v>0</v>
      </c>
      <c r="O1109" s="35">
        <v>0</v>
      </c>
      <c r="P1109" s="39">
        <v>0</v>
      </c>
      <c r="Q1109" s="47">
        <f t="shared" si="77"/>
        <v>0</v>
      </c>
      <c r="R1109" s="41"/>
    </row>
    <row r="1110" spans="2:19" ht="15" customHeight="1" x14ac:dyDescent="0.3">
      <c r="B1110" s="34">
        <f t="shared" si="72"/>
        <v>4561</v>
      </c>
      <c r="C1110" s="35">
        <v>2467</v>
      </c>
      <c r="D1110" s="34">
        <f t="shared" si="73"/>
        <v>4561</v>
      </c>
      <c r="E1110" s="36">
        <v>45814</v>
      </c>
      <c r="F1110" s="37">
        <v>4562</v>
      </c>
      <c r="G1110" s="725">
        <v>45815</v>
      </c>
      <c r="H1110" s="38">
        <f t="shared" si="74"/>
        <v>1</v>
      </c>
      <c r="I1110" s="183">
        <f t="shared" si="75"/>
        <v>2</v>
      </c>
      <c r="K1110" s="33"/>
      <c r="L1110" s="687">
        <v>45815</v>
      </c>
      <c r="M1110" s="34">
        <f t="shared" si="76"/>
        <v>0</v>
      </c>
      <c r="N1110" s="37">
        <v>120</v>
      </c>
      <c r="O1110" s="35">
        <v>0</v>
      </c>
      <c r="P1110" s="39">
        <v>0</v>
      </c>
      <c r="Q1110" s="47">
        <f t="shared" si="77"/>
        <v>120</v>
      </c>
      <c r="R1110" s="41"/>
    </row>
    <row r="1111" spans="2:19" ht="15" customHeight="1" x14ac:dyDescent="0.3">
      <c r="B1111" s="34">
        <f t="shared" si="72"/>
        <v>4562</v>
      </c>
      <c r="C1111" s="35">
        <v>2469</v>
      </c>
      <c r="D1111" s="34">
        <f t="shared" si="73"/>
        <v>4562</v>
      </c>
      <c r="E1111" s="36">
        <v>45815</v>
      </c>
      <c r="F1111" s="37">
        <v>4564.8999999999996</v>
      </c>
      <c r="G1111" s="725">
        <v>45816</v>
      </c>
      <c r="H1111" s="38">
        <f t="shared" si="74"/>
        <v>2.8999999999996362</v>
      </c>
      <c r="I1111" s="183">
        <f t="shared" si="75"/>
        <v>3</v>
      </c>
      <c r="K1111" s="33"/>
      <c r="L1111" s="687">
        <v>45816</v>
      </c>
      <c r="M1111" s="34">
        <f t="shared" si="76"/>
        <v>0</v>
      </c>
      <c r="N1111" s="37">
        <v>0</v>
      </c>
      <c r="O1111" s="35">
        <v>0</v>
      </c>
      <c r="P1111" s="39">
        <v>0</v>
      </c>
      <c r="Q1111" s="47">
        <f t="shared" si="77"/>
        <v>0</v>
      </c>
      <c r="R1111" s="41"/>
    </row>
    <row r="1112" spans="2:19" ht="15" customHeight="1" x14ac:dyDescent="0.3">
      <c r="B1112" s="34">
        <f t="shared" si="72"/>
        <v>4564.8999999999996</v>
      </c>
      <c r="C1112" s="35">
        <v>2472</v>
      </c>
      <c r="D1112" s="34">
        <f t="shared" si="73"/>
        <v>4564.8999999999996</v>
      </c>
      <c r="E1112" s="36">
        <v>45816</v>
      </c>
      <c r="F1112" s="37">
        <v>4570.3</v>
      </c>
      <c r="G1112" s="725">
        <v>45817</v>
      </c>
      <c r="H1112" s="38">
        <f t="shared" si="74"/>
        <v>5.4000000000005457</v>
      </c>
      <c r="I1112" s="183">
        <f t="shared" si="75"/>
        <v>2</v>
      </c>
      <c r="K1112" s="33"/>
      <c r="L1112" s="687">
        <v>45817</v>
      </c>
      <c r="M1112" s="34">
        <f t="shared" si="76"/>
        <v>0</v>
      </c>
      <c r="N1112" s="37">
        <v>0</v>
      </c>
      <c r="O1112" s="35">
        <v>0</v>
      </c>
      <c r="P1112" s="39">
        <v>0</v>
      </c>
      <c r="Q1112" s="47">
        <f t="shared" si="77"/>
        <v>0</v>
      </c>
      <c r="R1112" s="41"/>
    </row>
    <row r="1113" spans="2:19" ht="15" customHeight="1" x14ac:dyDescent="0.3">
      <c r="B1113" s="34">
        <f t="shared" si="72"/>
        <v>4570.3</v>
      </c>
      <c r="C1113" s="35">
        <v>2474</v>
      </c>
      <c r="D1113" s="34">
        <f t="shared" si="73"/>
        <v>4570.3</v>
      </c>
      <c r="E1113" s="36">
        <v>45817</v>
      </c>
      <c r="F1113" s="37">
        <v>4570.7</v>
      </c>
      <c r="G1113" s="725">
        <v>45818</v>
      </c>
      <c r="H1113" s="38">
        <f t="shared" si="74"/>
        <v>0.3999999999996362</v>
      </c>
      <c r="I1113" s="183">
        <f t="shared" si="75"/>
        <v>1</v>
      </c>
      <c r="K1113" s="33"/>
      <c r="L1113" s="687">
        <v>45818</v>
      </c>
      <c r="M1113" s="34">
        <f t="shared" si="76"/>
        <v>0</v>
      </c>
      <c r="N1113" s="37">
        <v>0</v>
      </c>
      <c r="O1113" s="35">
        <v>0</v>
      </c>
      <c r="P1113" s="39">
        <v>0</v>
      </c>
      <c r="Q1113" s="47">
        <f t="shared" si="77"/>
        <v>0</v>
      </c>
      <c r="R1113" s="41"/>
    </row>
    <row r="1114" spans="2:19" ht="15" customHeight="1" x14ac:dyDescent="0.3">
      <c r="B1114" s="34">
        <f t="shared" si="72"/>
        <v>4570.7</v>
      </c>
      <c r="C1114" s="35">
        <v>2475</v>
      </c>
      <c r="D1114" s="34">
        <f t="shared" si="73"/>
        <v>4570.7</v>
      </c>
      <c r="E1114" s="36">
        <v>45818</v>
      </c>
      <c r="F1114" s="37">
        <v>4572.1000000000004</v>
      </c>
      <c r="G1114" s="725">
        <v>45819</v>
      </c>
      <c r="H1114" s="38">
        <f t="shared" si="74"/>
        <v>1.4000000000005457</v>
      </c>
      <c r="I1114" s="183">
        <f t="shared" si="75"/>
        <v>1</v>
      </c>
      <c r="K1114" s="33"/>
      <c r="L1114" s="687">
        <v>45819</v>
      </c>
      <c r="M1114" s="34">
        <f t="shared" si="76"/>
        <v>0</v>
      </c>
      <c r="N1114" s="37">
        <v>0</v>
      </c>
      <c r="O1114" s="35">
        <v>0</v>
      </c>
      <c r="P1114" s="39">
        <v>0</v>
      </c>
      <c r="Q1114" s="47">
        <f t="shared" si="77"/>
        <v>0</v>
      </c>
      <c r="R1114" s="41"/>
    </row>
    <row r="1115" spans="2:19" ht="15" customHeight="1" x14ac:dyDescent="0.3">
      <c r="B1115" s="34">
        <f t="shared" si="72"/>
        <v>4572.1000000000004</v>
      </c>
      <c r="C1115" s="35">
        <v>2476</v>
      </c>
      <c r="D1115" s="34">
        <f t="shared" si="73"/>
        <v>4572.1000000000004</v>
      </c>
      <c r="E1115" s="36">
        <v>45819</v>
      </c>
      <c r="F1115" s="37">
        <v>4572.1000000000004</v>
      </c>
      <c r="G1115" s="725">
        <v>45820</v>
      </c>
      <c r="H1115" s="38">
        <f t="shared" si="74"/>
        <v>0</v>
      </c>
      <c r="I1115" s="183">
        <f t="shared" si="75"/>
        <v>0</v>
      </c>
      <c r="K1115" s="33"/>
      <c r="L1115" s="687">
        <v>45820</v>
      </c>
      <c r="M1115" s="34">
        <f t="shared" si="76"/>
        <v>0</v>
      </c>
      <c r="N1115" s="37">
        <v>0</v>
      </c>
      <c r="O1115" s="35">
        <v>0</v>
      </c>
      <c r="P1115" s="39">
        <v>0</v>
      </c>
      <c r="Q1115" s="47">
        <f t="shared" si="77"/>
        <v>0</v>
      </c>
      <c r="R1115" s="41"/>
    </row>
    <row r="1116" spans="2:19" ht="15" customHeight="1" x14ac:dyDescent="0.3">
      <c r="B1116" s="34">
        <f t="shared" si="72"/>
        <v>4572.1000000000004</v>
      </c>
      <c r="C1116" s="35">
        <v>2476</v>
      </c>
      <c r="D1116" s="34">
        <f t="shared" si="73"/>
        <v>4572.1000000000004</v>
      </c>
      <c r="E1116" s="36">
        <v>45820</v>
      </c>
      <c r="F1116" s="37">
        <v>4572.1000000000004</v>
      </c>
      <c r="G1116" s="725">
        <v>45821</v>
      </c>
      <c r="H1116" s="38">
        <f t="shared" si="74"/>
        <v>0</v>
      </c>
      <c r="I1116" s="183">
        <f t="shared" si="75"/>
        <v>2</v>
      </c>
      <c r="K1116" s="33"/>
      <c r="L1116" s="687">
        <v>45821</v>
      </c>
      <c r="M1116" s="34">
        <f t="shared" si="76"/>
        <v>0</v>
      </c>
      <c r="N1116" s="37">
        <v>0</v>
      </c>
      <c r="O1116" s="35">
        <v>0</v>
      </c>
      <c r="P1116" s="39">
        <v>0</v>
      </c>
      <c r="Q1116" s="47">
        <f t="shared" si="77"/>
        <v>0</v>
      </c>
      <c r="R1116" s="41"/>
    </row>
    <row r="1117" spans="2:19" ht="15" customHeight="1" x14ac:dyDescent="0.3">
      <c r="B1117" s="34">
        <f t="shared" si="72"/>
        <v>4572.1000000000004</v>
      </c>
      <c r="C1117" s="35">
        <v>2478</v>
      </c>
      <c r="D1117" s="34">
        <f t="shared" si="73"/>
        <v>4572.1000000000004</v>
      </c>
      <c r="E1117" s="36">
        <v>45821</v>
      </c>
      <c r="F1117" s="37">
        <v>4572.2</v>
      </c>
      <c r="G1117" s="725">
        <v>45822</v>
      </c>
      <c r="H1117" s="38">
        <f t="shared" si="74"/>
        <v>9.9999999999454303E-2</v>
      </c>
      <c r="I1117" s="183">
        <f t="shared" si="75"/>
        <v>2</v>
      </c>
      <c r="K1117" s="33"/>
      <c r="L1117" s="687">
        <v>45822</v>
      </c>
      <c r="M1117" s="34">
        <f t="shared" si="76"/>
        <v>0</v>
      </c>
      <c r="N1117" s="37">
        <v>0</v>
      </c>
      <c r="O1117" s="35">
        <v>0</v>
      </c>
      <c r="P1117" s="39">
        <v>0</v>
      </c>
      <c r="Q1117" s="47">
        <f t="shared" si="77"/>
        <v>0</v>
      </c>
      <c r="R1117" s="41"/>
    </row>
    <row r="1118" spans="2:19" ht="15" customHeight="1" x14ac:dyDescent="0.3">
      <c r="B1118" s="34">
        <f t="shared" si="72"/>
        <v>4572.2</v>
      </c>
      <c r="C1118" s="35">
        <v>2480</v>
      </c>
      <c r="D1118" s="34">
        <f t="shared" si="73"/>
        <v>4572.2</v>
      </c>
      <c r="E1118" s="36">
        <v>45822</v>
      </c>
      <c r="F1118" s="37">
        <v>4572.3</v>
      </c>
      <c r="G1118" s="725">
        <v>45823</v>
      </c>
      <c r="H1118" s="38">
        <f t="shared" si="74"/>
        <v>0.1000000000003638</v>
      </c>
      <c r="I1118" s="183">
        <f t="shared" si="75"/>
        <v>1</v>
      </c>
      <c r="K1118" s="33"/>
      <c r="L1118" s="687">
        <v>4572.3</v>
      </c>
      <c r="M1118" s="34">
        <f t="shared" si="76"/>
        <v>0</v>
      </c>
      <c r="N1118" s="37">
        <v>0</v>
      </c>
      <c r="O1118" s="35">
        <v>0</v>
      </c>
      <c r="P1118" s="39">
        <v>0</v>
      </c>
      <c r="Q1118" s="47">
        <f t="shared" si="77"/>
        <v>0</v>
      </c>
      <c r="R1118" s="41"/>
    </row>
    <row r="1119" spans="2:19" ht="15" customHeight="1" x14ac:dyDescent="0.3">
      <c r="B1119" s="34">
        <f t="shared" si="72"/>
        <v>4572.3</v>
      </c>
      <c r="C1119" s="35">
        <v>2481</v>
      </c>
      <c r="D1119" s="34">
        <f t="shared" si="73"/>
        <v>4572.3</v>
      </c>
      <c r="E1119" s="36">
        <v>45823</v>
      </c>
      <c r="F1119" s="37">
        <v>4572.3</v>
      </c>
      <c r="G1119" s="725">
        <v>45824</v>
      </c>
      <c r="H1119" s="38">
        <f t="shared" si="74"/>
        <v>0</v>
      </c>
      <c r="I1119" s="183">
        <f t="shared" si="75"/>
        <v>1</v>
      </c>
      <c r="K1119" s="33"/>
      <c r="L1119" s="687">
        <v>45824</v>
      </c>
      <c r="M1119" s="34">
        <f t="shared" si="76"/>
        <v>0</v>
      </c>
      <c r="N1119" s="37">
        <v>0</v>
      </c>
      <c r="O1119" s="35">
        <v>0</v>
      </c>
      <c r="P1119" s="39">
        <v>0</v>
      </c>
      <c r="Q1119" s="47">
        <f t="shared" si="77"/>
        <v>0</v>
      </c>
      <c r="R1119" s="41"/>
    </row>
    <row r="1120" spans="2:19" ht="15" customHeight="1" x14ac:dyDescent="0.3">
      <c r="B1120" s="34">
        <f t="shared" si="72"/>
        <v>4572.3</v>
      </c>
      <c r="C1120" s="35">
        <v>2482</v>
      </c>
      <c r="D1120" s="34">
        <f t="shared" si="73"/>
        <v>4572.3</v>
      </c>
      <c r="E1120" s="36">
        <v>45824</v>
      </c>
      <c r="F1120" s="37">
        <v>4572.3</v>
      </c>
      <c r="G1120" s="725">
        <v>45825</v>
      </c>
      <c r="H1120" s="38">
        <f t="shared" si="74"/>
        <v>0</v>
      </c>
      <c r="I1120" s="183">
        <f t="shared" si="75"/>
        <v>0</v>
      </c>
      <c r="K1120" s="33"/>
      <c r="L1120" s="687">
        <v>45825</v>
      </c>
      <c r="M1120" s="34">
        <f t="shared" si="76"/>
        <v>0</v>
      </c>
      <c r="N1120" s="37">
        <v>0</v>
      </c>
      <c r="O1120" s="35">
        <v>0</v>
      </c>
      <c r="P1120" s="39">
        <v>0</v>
      </c>
      <c r="Q1120" s="47">
        <f t="shared" si="77"/>
        <v>0</v>
      </c>
      <c r="R1120" s="41"/>
    </row>
    <row r="1121" spans="2:19" ht="15" customHeight="1" x14ac:dyDescent="0.3">
      <c r="B1121" s="34">
        <f t="shared" si="72"/>
        <v>4572.3</v>
      </c>
      <c r="C1121" s="35">
        <v>2482</v>
      </c>
      <c r="D1121" s="34">
        <f t="shared" si="73"/>
        <v>4572.3</v>
      </c>
      <c r="E1121" s="36">
        <v>45825</v>
      </c>
      <c r="F1121" s="37">
        <v>4572.3</v>
      </c>
      <c r="G1121" s="725">
        <v>45826</v>
      </c>
      <c r="H1121" s="38">
        <f t="shared" si="74"/>
        <v>0</v>
      </c>
      <c r="I1121" s="183">
        <f t="shared" si="75"/>
        <v>0</v>
      </c>
      <c r="K1121" s="33"/>
      <c r="L1121" s="687">
        <v>45826</v>
      </c>
      <c r="M1121" s="34">
        <f t="shared" si="76"/>
        <v>0</v>
      </c>
      <c r="N1121" s="37">
        <v>0</v>
      </c>
      <c r="O1121" s="35">
        <v>0</v>
      </c>
      <c r="P1121" s="39">
        <v>0</v>
      </c>
      <c r="Q1121" s="47">
        <f t="shared" si="77"/>
        <v>0</v>
      </c>
      <c r="R1121" s="41"/>
    </row>
    <row r="1122" spans="2:19" ht="15" customHeight="1" x14ac:dyDescent="0.3">
      <c r="B1122" s="34">
        <f t="shared" si="72"/>
        <v>4572.3</v>
      </c>
      <c r="C1122" s="35">
        <v>2482</v>
      </c>
      <c r="D1122" s="34">
        <f t="shared" si="73"/>
        <v>4572.3</v>
      </c>
      <c r="E1122" s="36">
        <v>45826</v>
      </c>
      <c r="F1122" s="37">
        <v>4572.3</v>
      </c>
      <c r="G1122" s="725">
        <v>45827</v>
      </c>
      <c r="H1122" s="38">
        <f t="shared" si="74"/>
        <v>0</v>
      </c>
      <c r="I1122" s="183">
        <f t="shared" si="75"/>
        <v>1</v>
      </c>
      <c r="K1122" s="33"/>
      <c r="L1122" s="687">
        <v>45827</v>
      </c>
      <c r="M1122" s="34">
        <f t="shared" si="76"/>
        <v>0</v>
      </c>
      <c r="N1122" s="37">
        <v>0</v>
      </c>
      <c r="O1122" s="35">
        <v>0</v>
      </c>
      <c r="P1122" s="39">
        <v>0</v>
      </c>
      <c r="Q1122" s="47">
        <f t="shared" si="77"/>
        <v>0</v>
      </c>
      <c r="R1122" s="41"/>
    </row>
    <row r="1123" spans="2:19" ht="15" customHeight="1" x14ac:dyDescent="0.3">
      <c r="B1123" s="34">
        <f t="shared" si="72"/>
        <v>4572.3</v>
      </c>
      <c r="C1123" s="35">
        <v>2483</v>
      </c>
      <c r="D1123" s="34">
        <f t="shared" si="73"/>
        <v>4572.3</v>
      </c>
      <c r="E1123" s="36">
        <v>45827</v>
      </c>
      <c r="F1123" s="37">
        <v>4572.3</v>
      </c>
      <c r="G1123" s="725">
        <v>45828</v>
      </c>
      <c r="H1123" s="38">
        <f t="shared" si="74"/>
        <v>0</v>
      </c>
      <c r="I1123" s="183">
        <f t="shared" si="75"/>
        <v>5</v>
      </c>
      <c r="K1123" s="33"/>
      <c r="L1123" s="687">
        <v>45828</v>
      </c>
      <c r="M1123" s="34">
        <f t="shared" si="76"/>
        <v>0</v>
      </c>
      <c r="N1123" s="37">
        <v>0</v>
      </c>
      <c r="O1123" s="35">
        <v>0</v>
      </c>
      <c r="P1123" s="39">
        <v>0</v>
      </c>
      <c r="Q1123" s="47">
        <f t="shared" si="77"/>
        <v>0</v>
      </c>
      <c r="R1123" s="41"/>
      <c r="S1123" t="s">
        <v>1681</v>
      </c>
    </row>
    <row r="1124" spans="2:19" ht="15" customHeight="1" x14ac:dyDescent="0.3">
      <c r="B1124" s="34">
        <f t="shared" si="72"/>
        <v>4572.3</v>
      </c>
      <c r="C1124" s="35">
        <v>2488</v>
      </c>
      <c r="D1124" s="34">
        <f t="shared" si="73"/>
        <v>4572.3</v>
      </c>
      <c r="E1124" s="36">
        <v>45828</v>
      </c>
      <c r="F1124" s="37">
        <v>4581.1000000000004</v>
      </c>
      <c r="G1124" s="725">
        <v>45829</v>
      </c>
      <c r="H1124" s="38">
        <f t="shared" si="74"/>
        <v>8.8000000000001819</v>
      </c>
      <c r="I1124" s="183">
        <f t="shared" si="75"/>
        <v>2</v>
      </c>
      <c r="K1124" s="33"/>
      <c r="L1124" s="687">
        <v>45829</v>
      </c>
      <c r="M1124" s="34">
        <f t="shared" si="76"/>
        <v>0</v>
      </c>
      <c r="N1124" s="37">
        <v>0</v>
      </c>
      <c r="O1124" s="35">
        <v>0</v>
      </c>
      <c r="P1124" s="39">
        <v>0</v>
      </c>
      <c r="Q1124" s="47">
        <f t="shared" si="77"/>
        <v>0</v>
      </c>
      <c r="R1124" s="41"/>
      <c r="S1124" t="s">
        <v>1680</v>
      </c>
    </row>
    <row r="1125" spans="2:19" ht="15" customHeight="1" x14ac:dyDescent="0.3">
      <c r="B1125" s="34">
        <f t="shared" si="72"/>
        <v>4581.1000000000004</v>
      </c>
      <c r="C1125" s="35">
        <v>2490</v>
      </c>
      <c r="D1125" s="34">
        <f t="shared" si="73"/>
        <v>4581.1000000000004</v>
      </c>
      <c r="E1125" s="36">
        <v>45829</v>
      </c>
      <c r="F1125" s="37">
        <v>4581.6000000000004</v>
      </c>
      <c r="G1125" s="725">
        <v>45830</v>
      </c>
      <c r="H1125" s="38">
        <f t="shared" si="74"/>
        <v>0.5</v>
      </c>
      <c r="I1125" s="183">
        <f t="shared" si="75"/>
        <v>0</v>
      </c>
      <c r="K1125" s="33"/>
      <c r="L1125" s="687">
        <v>45830</v>
      </c>
      <c r="M1125" s="34">
        <f t="shared" si="76"/>
        <v>0</v>
      </c>
      <c r="N1125" s="37">
        <v>0</v>
      </c>
      <c r="O1125" s="35">
        <v>0</v>
      </c>
      <c r="P1125" s="39">
        <v>0</v>
      </c>
      <c r="Q1125" s="47">
        <f t="shared" si="77"/>
        <v>0</v>
      </c>
      <c r="R1125" s="41"/>
    </row>
    <row r="1126" spans="2:19" ht="15" customHeight="1" x14ac:dyDescent="0.3">
      <c r="B1126" s="34">
        <f t="shared" si="72"/>
        <v>4581.6000000000004</v>
      </c>
      <c r="C1126" s="35">
        <v>2490</v>
      </c>
      <c r="D1126" s="34">
        <f t="shared" si="73"/>
        <v>4581.6000000000004</v>
      </c>
      <c r="E1126" s="36">
        <v>45830</v>
      </c>
      <c r="F1126" s="37">
        <v>4581.6000000000004</v>
      </c>
      <c r="G1126" s="725">
        <v>45831</v>
      </c>
      <c r="H1126" s="38">
        <f t="shared" si="74"/>
        <v>0</v>
      </c>
      <c r="I1126" s="183">
        <f t="shared" si="75"/>
        <v>1</v>
      </c>
      <c r="K1126" s="33"/>
      <c r="L1126" s="687">
        <v>45831</v>
      </c>
      <c r="M1126" s="34">
        <f t="shared" si="76"/>
        <v>0</v>
      </c>
      <c r="N1126" s="37">
        <v>0</v>
      </c>
      <c r="O1126" s="35">
        <v>0</v>
      </c>
      <c r="P1126" s="39">
        <v>0</v>
      </c>
      <c r="Q1126" s="47">
        <f t="shared" si="77"/>
        <v>0</v>
      </c>
      <c r="R1126" s="41"/>
    </row>
    <row r="1127" spans="2:19" ht="15" customHeight="1" x14ac:dyDescent="0.3">
      <c r="B1127" s="34">
        <f t="shared" si="72"/>
        <v>4581.6000000000004</v>
      </c>
      <c r="C1127" s="35">
        <v>2491</v>
      </c>
      <c r="D1127" s="34">
        <f t="shared" si="73"/>
        <v>4581.6000000000004</v>
      </c>
      <c r="E1127" s="36">
        <v>45831</v>
      </c>
      <c r="F1127" s="37">
        <v>4581.6000000000004</v>
      </c>
      <c r="G1127" s="725">
        <v>45832</v>
      </c>
      <c r="H1127" s="38">
        <f t="shared" si="74"/>
        <v>0</v>
      </c>
      <c r="I1127" s="183">
        <f t="shared" si="75"/>
        <v>4</v>
      </c>
      <c r="K1127" s="33"/>
      <c r="L1127" s="687">
        <v>45832</v>
      </c>
      <c r="M1127" s="34">
        <f t="shared" si="76"/>
        <v>0</v>
      </c>
      <c r="N1127" s="37">
        <v>0</v>
      </c>
      <c r="O1127" s="35">
        <v>0</v>
      </c>
      <c r="P1127" s="39">
        <v>0</v>
      </c>
      <c r="Q1127" s="47">
        <f t="shared" si="77"/>
        <v>0</v>
      </c>
      <c r="R1127" s="41"/>
    </row>
    <row r="1128" spans="2:19" ht="15" customHeight="1" x14ac:dyDescent="0.3">
      <c r="B1128" s="34">
        <f t="shared" si="72"/>
        <v>4581.6000000000004</v>
      </c>
      <c r="C1128" s="35">
        <v>2495</v>
      </c>
      <c r="D1128" s="34">
        <f t="shared" si="73"/>
        <v>4581.6000000000004</v>
      </c>
      <c r="E1128" s="36">
        <v>45832</v>
      </c>
      <c r="F1128" s="37">
        <v>4584.8999999999996</v>
      </c>
      <c r="G1128" s="725">
        <v>45833</v>
      </c>
      <c r="H1128" s="38">
        <f t="shared" si="74"/>
        <v>3.2999999999992724</v>
      </c>
      <c r="I1128" s="183">
        <f t="shared" si="75"/>
        <v>3</v>
      </c>
      <c r="K1128" s="33"/>
      <c r="L1128" s="687">
        <v>45833</v>
      </c>
      <c r="M1128" s="34">
        <f t="shared" si="76"/>
        <v>0</v>
      </c>
      <c r="N1128" s="37">
        <v>0</v>
      </c>
      <c r="O1128" s="35">
        <v>0</v>
      </c>
      <c r="P1128" s="39">
        <v>0</v>
      </c>
      <c r="Q1128" s="47">
        <f t="shared" si="77"/>
        <v>0</v>
      </c>
      <c r="R1128" s="41"/>
    </row>
    <row r="1129" spans="2:19" ht="15" customHeight="1" x14ac:dyDescent="0.3">
      <c r="B1129" s="34">
        <f t="shared" si="72"/>
        <v>4584.8999999999996</v>
      </c>
      <c r="C1129" s="35">
        <v>2498</v>
      </c>
      <c r="D1129" s="34">
        <f t="shared" si="73"/>
        <v>4584.8999999999996</v>
      </c>
      <c r="E1129" s="36">
        <v>45833</v>
      </c>
      <c r="F1129" s="37">
        <v>4589.5</v>
      </c>
      <c r="G1129" s="725">
        <v>45834</v>
      </c>
      <c r="H1129" s="38">
        <f t="shared" si="74"/>
        <v>4.6000000000003638</v>
      </c>
      <c r="I1129" s="183">
        <f t="shared" si="75"/>
        <v>4</v>
      </c>
      <c r="K1129" s="33"/>
      <c r="L1129" s="687">
        <v>45834</v>
      </c>
      <c r="M1129" s="34">
        <f t="shared" si="76"/>
        <v>0</v>
      </c>
      <c r="N1129" s="37">
        <v>0</v>
      </c>
      <c r="O1129" s="35">
        <v>0</v>
      </c>
      <c r="P1129" s="39">
        <v>0</v>
      </c>
      <c r="Q1129" s="47">
        <f t="shared" si="77"/>
        <v>0</v>
      </c>
      <c r="R1129" s="41"/>
    </row>
    <row r="1130" spans="2:19" ht="15" customHeight="1" x14ac:dyDescent="0.3">
      <c r="B1130" s="34">
        <f t="shared" si="72"/>
        <v>4589.5</v>
      </c>
      <c r="C1130" s="35">
        <v>2502</v>
      </c>
      <c r="D1130" s="34">
        <f t="shared" si="73"/>
        <v>4589.5</v>
      </c>
      <c r="E1130" s="36">
        <v>45834</v>
      </c>
      <c r="F1130" s="37">
        <v>4603.6000000000004</v>
      </c>
      <c r="G1130" s="725">
        <v>45835</v>
      </c>
      <c r="H1130" s="38">
        <f t="shared" si="74"/>
        <v>14.100000000000364</v>
      </c>
      <c r="I1130" s="183">
        <f t="shared" si="75"/>
        <v>4</v>
      </c>
      <c r="K1130" s="33"/>
      <c r="L1130" s="687">
        <v>45835</v>
      </c>
      <c r="M1130" s="34">
        <f t="shared" si="76"/>
        <v>0</v>
      </c>
      <c r="N1130" s="37">
        <v>0</v>
      </c>
      <c r="O1130" s="35">
        <v>0</v>
      </c>
      <c r="P1130" s="39">
        <v>0</v>
      </c>
      <c r="Q1130" s="47">
        <f t="shared" si="77"/>
        <v>0</v>
      </c>
      <c r="R1130" s="41"/>
    </row>
    <row r="1131" spans="2:19" ht="15" customHeight="1" x14ac:dyDescent="0.3">
      <c r="B1131" s="34">
        <f t="shared" si="72"/>
        <v>4603.6000000000004</v>
      </c>
      <c r="C1131" s="35">
        <v>2506</v>
      </c>
      <c r="D1131" s="34">
        <f t="shared" si="73"/>
        <v>4603.6000000000004</v>
      </c>
      <c r="E1131" s="36">
        <v>45835</v>
      </c>
      <c r="F1131" s="37">
        <v>4608.5</v>
      </c>
      <c r="G1131" s="725">
        <v>45836</v>
      </c>
      <c r="H1131" s="38">
        <f t="shared" si="74"/>
        <v>4.8999999999996362</v>
      </c>
      <c r="I1131" s="183">
        <f t="shared" si="75"/>
        <v>3</v>
      </c>
      <c r="K1131" s="33"/>
      <c r="L1131" s="687">
        <v>45836</v>
      </c>
      <c r="M1131" s="34">
        <f t="shared" si="76"/>
        <v>0</v>
      </c>
      <c r="N1131" s="37">
        <v>0</v>
      </c>
      <c r="O1131" s="35">
        <v>0</v>
      </c>
      <c r="P1131" s="39">
        <v>0</v>
      </c>
      <c r="Q1131" s="47">
        <f t="shared" si="77"/>
        <v>0</v>
      </c>
      <c r="R1131" s="41"/>
    </row>
    <row r="1132" spans="2:19" ht="15" customHeight="1" x14ac:dyDescent="0.3">
      <c r="B1132" s="34">
        <f t="shared" si="72"/>
        <v>4608.5</v>
      </c>
      <c r="C1132" s="35">
        <v>2509</v>
      </c>
      <c r="D1132" s="34">
        <f t="shared" si="73"/>
        <v>4608.5</v>
      </c>
      <c r="E1132" s="36">
        <v>45836</v>
      </c>
      <c r="F1132" s="37">
        <v>4609.5</v>
      </c>
      <c r="G1132" s="725">
        <v>45837</v>
      </c>
      <c r="H1132" s="38">
        <f t="shared" si="74"/>
        <v>1</v>
      </c>
      <c r="I1132" s="183">
        <f t="shared" si="75"/>
        <v>4</v>
      </c>
      <c r="K1132" s="33"/>
      <c r="L1132" s="687">
        <v>45837</v>
      </c>
      <c r="M1132" s="34">
        <f t="shared" si="76"/>
        <v>0</v>
      </c>
      <c r="N1132" s="37">
        <v>0</v>
      </c>
      <c r="O1132" s="35">
        <v>0</v>
      </c>
      <c r="P1132" s="39">
        <v>0</v>
      </c>
      <c r="Q1132" s="47">
        <f t="shared" si="77"/>
        <v>0</v>
      </c>
      <c r="R1132" s="41"/>
    </row>
    <row r="1133" spans="2:19" ht="15" customHeight="1" x14ac:dyDescent="0.3">
      <c r="B1133" s="34">
        <f t="shared" si="72"/>
        <v>4609.5</v>
      </c>
      <c r="C1133" s="35">
        <v>2513</v>
      </c>
      <c r="D1133" s="34">
        <f t="shared" si="73"/>
        <v>4609.5</v>
      </c>
      <c r="E1133" s="36">
        <v>45837</v>
      </c>
      <c r="F1133" s="37">
        <v>4623</v>
      </c>
      <c r="G1133" s="725">
        <v>45838</v>
      </c>
      <c r="H1133" s="38">
        <f t="shared" si="74"/>
        <v>13.5</v>
      </c>
      <c r="I1133" s="183">
        <f t="shared" si="75"/>
        <v>6</v>
      </c>
      <c r="K1133" s="33"/>
      <c r="L1133" s="687">
        <v>45838</v>
      </c>
      <c r="M1133" s="34">
        <f t="shared" si="76"/>
        <v>0</v>
      </c>
      <c r="N1133" s="37">
        <v>0</v>
      </c>
      <c r="O1133" s="35">
        <v>0</v>
      </c>
      <c r="P1133" s="39">
        <v>0</v>
      </c>
      <c r="Q1133" s="47">
        <f t="shared" si="77"/>
        <v>0</v>
      </c>
      <c r="R1133" s="41"/>
    </row>
    <row r="1134" spans="2:19" s="592" customFormat="1" ht="15" customHeight="1" x14ac:dyDescent="0.3">
      <c r="B1134" s="586">
        <f t="shared" si="72"/>
        <v>4623</v>
      </c>
      <c r="C1134" s="587">
        <v>2519</v>
      </c>
      <c r="D1134" s="586">
        <f t="shared" si="73"/>
        <v>4623</v>
      </c>
      <c r="E1134" s="588">
        <v>45838</v>
      </c>
      <c r="F1134" s="589">
        <v>4625.3</v>
      </c>
      <c r="G1134" s="729">
        <v>45839</v>
      </c>
      <c r="H1134" s="590">
        <f t="shared" si="74"/>
        <v>2.3000000000001819</v>
      </c>
      <c r="I1134" s="591">
        <f t="shared" si="75"/>
        <v>4</v>
      </c>
      <c r="J1134" s="592">
        <f>SUM(H1044:H1134)</f>
        <v>380</v>
      </c>
      <c r="K1134" s="593"/>
      <c r="L1134" s="691">
        <v>45839</v>
      </c>
      <c r="M1134" s="586">
        <f t="shared" si="76"/>
        <v>0</v>
      </c>
      <c r="N1134" s="589">
        <v>0</v>
      </c>
      <c r="O1134" s="587">
        <v>0</v>
      </c>
      <c r="P1134" s="594">
        <v>0</v>
      </c>
      <c r="Q1134" s="595">
        <f t="shared" si="77"/>
        <v>0</v>
      </c>
      <c r="R1134" s="596"/>
      <c r="S1134" s="597">
        <f>SUM(Q1043:Q1133)</f>
        <v>2760</v>
      </c>
    </row>
    <row r="1135" spans="2:19" ht="15" customHeight="1" x14ac:dyDescent="0.3">
      <c r="B1135" s="34">
        <f t="shared" si="72"/>
        <v>4625.3</v>
      </c>
      <c r="C1135" s="35">
        <v>2523</v>
      </c>
      <c r="D1135" s="34">
        <f t="shared" si="73"/>
        <v>4625.3</v>
      </c>
      <c r="E1135" s="36">
        <v>45839</v>
      </c>
      <c r="F1135" s="37">
        <v>4633.2</v>
      </c>
      <c r="G1135" s="725">
        <v>45840</v>
      </c>
      <c r="H1135" s="38">
        <f t="shared" si="74"/>
        <v>7.8999999999996362</v>
      </c>
      <c r="I1135" s="183">
        <f t="shared" si="75"/>
        <v>6</v>
      </c>
      <c r="K1135" s="33"/>
      <c r="L1135" s="687">
        <v>45840</v>
      </c>
      <c r="M1135" s="34">
        <f t="shared" si="76"/>
        <v>0</v>
      </c>
      <c r="N1135" s="37">
        <v>0</v>
      </c>
      <c r="O1135" s="35">
        <v>0</v>
      </c>
      <c r="P1135" s="39">
        <v>0</v>
      </c>
      <c r="Q1135" s="47">
        <f t="shared" si="77"/>
        <v>0</v>
      </c>
      <c r="R1135" s="41"/>
    </row>
    <row r="1136" spans="2:19" ht="15" customHeight="1" x14ac:dyDescent="0.3">
      <c r="B1136" s="34">
        <f t="shared" si="72"/>
        <v>4633.2</v>
      </c>
      <c r="C1136" s="35">
        <v>2529</v>
      </c>
      <c r="D1136" s="34">
        <f t="shared" si="73"/>
        <v>4633.2</v>
      </c>
      <c r="E1136" s="36">
        <v>45840</v>
      </c>
      <c r="F1136" s="37">
        <v>4637.3999999999996</v>
      </c>
      <c r="G1136" s="725">
        <v>45841</v>
      </c>
      <c r="H1136" s="38">
        <f t="shared" si="74"/>
        <v>4.1999999999998181</v>
      </c>
      <c r="I1136" s="183">
        <f t="shared" si="75"/>
        <v>5</v>
      </c>
      <c r="K1136" s="33"/>
      <c r="L1136" s="687">
        <v>45841</v>
      </c>
      <c r="M1136" s="34">
        <f t="shared" si="76"/>
        <v>0</v>
      </c>
      <c r="N1136" s="37">
        <v>0</v>
      </c>
      <c r="O1136" s="35">
        <v>0</v>
      </c>
      <c r="P1136" s="39">
        <v>0</v>
      </c>
      <c r="Q1136" s="47">
        <f t="shared" si="77"/>
        <v>0</v>
      </c>
      <c r="R1136" s="41"/>
    </row>
    <row r="1137" spans="2:19" ht="15" customHeight="1" x14ac:dyDescent="0.3">
      <c r="B1137" s="34">
        <f t="shared" si="72"/>
        <v>4637.3999999999996</v>
      </c>
      <c r="C1137" s="35">
        <v>2534</v>
      </c>
      <c r="D1137" s="34">
        <f t="shared" si="73"/>
        <v>4637.3999999999996</v>
      </c>
      <c r="E1137" s="36">
        <v>45841</v>
      </c>
      <c r="F1137" s="37">
        <v>4641</v>
      </c>
      <c r="G1137" s="725">
        <v>45842</v>
      </c>
      <c r="H1137" s="38">
        <f t="shared" si="74"/>
        <v>3.6000000000003638</v>
      </c>
      <c r="I1137" s="183">
        <f t="shared" si="75"/>
        <v>2</v>
      </c>
      <c r="K1137" s="33"/>
      <c r="L1137" s="687">
        <v>45842</v>
      </c>
      <c r="M1137" s="34">
        <f t="shared" si="76"/>
        <v>0</v>
      </c>
      <c r="N1137" s="37">
        <v>0</v>
      </c>
      <c r="O1137" s="35">
        <v>0</v>
      </c>
      <c r="P1137" s="39">
        <v>0</v>
      </c>
      <c r="Q1137" s="47">
        <f t="shared" si="77"/>
        <v>0</v>
      </c>
      <c r="R1137" s="41"/>
    </row>
    <row r="1138" spans="2:19" ht="15" customHeight="1" x14ac:dyDescent="0.3">
      <c r="B1138" s="34">
        <f t="shared" si="72"/>
        <v>4641</v>
      </c>
      <c r="C1138" s="35">
        <v>2536</v>
      </c>
      <c r="D1138" s="34">
        <f t="shared" si="73"/>
        <v>4641</v>
      </c>
      <c r="E1138" s="36">
        <v>45842</v>
      </c>
      <c r="F1138" s="37">
        <v>4641</v>
      </c>
      <c r="G1138" s="725">
        <v>45843</v>
      </c>
      <c r="H1138" s="38">
        <f t="shared" si="74"/>
        <v>0</v>
      </c>
      <c r="I1138" s="183">
        <f t="shared" si="75"/>
        <v>3</v>
      </c>
      <c r="K1138" s="33"/>
      <c r="L1138" s="687">
        <v>45843</v>
      </c>
      <c r="M1138" s="34">
        <f t="shared" si="76"/>
        <v>0</v>
      </c>
      <c r="N1138" s="37">
        <v>0</v>
      </c>
      <c r="O1138" s="35">
        <v>0</v>
      </c>
      <c r="P1138" s="39">
        <v>0</v>
      </c>
      <c r="Q1138" s="47">
        <f t="shared" si="77"/>
        <v>0</v>
      </c>
      <c r="R1138" s="41"/>
    </row>
    <row r="1139" spans="2:19" ht="15" customHeight="1" x14ac:dyDescent="0.3">
      <c r="B1139" s="34">
        <f t="shared" si="72"/>
        <v>4641</v>
      </c>
      <c r="C1139" s="35">
        <v>2539</v>
      </c>
      <c r="D1139" s="34">
        <f t="shared" si="73"/>
        <v>4641</v>
      </c>
      <c r="E1139" s="36">
        <v>45843</v>
      </c>
      <c r="F1139" s="37">
        <v>4642.7</v>
      </c>
      <c r="G1139" s="725">
        <v>45844</v>
      </c>
      <c r="H1139" s="38">
        <f t="shared" si="74"/>
        <v>1.6999999999998181</v>
      </c>
      <c r="I1139" s="183">
        <f t="shared" si="75"/>
        <v>4</v>
      </c>
      <c r="K1139" s="33"/>
      <c r="L1139" s="687">
        <v>45844</v>
      </c>
      <c r="M1139" s="34">
        <f t="shared" si="76"/>
        <v>0</v>
      </c>
      <c r="N1139" s="37">
        <v>0</v>
      </c>
      <c r="O1139" s="35">
        <v>0</v>
      </c>
      <c r="P1139" s="39">
        <v>0</v>
      </c>
      <c r="Q1139" s="47">
        <f t="shared" si="77"/>
        <v>0</v>
      </c>
      <c r="R1139" s="41"/>
      <c r="S1139" t="s">
        <v>1698</v>
      </c>
    </row>
    <row r="1140" spans="2:19" ht="15" customHeight="1" x14ac:dyDescent="0.3">
      <c r="B1140" s="34">
        <f t="shared" si="72"/>
        <v>4642.7</v>
      </c>
      <c r="C1140" s="35">
        <v>2543</v>
      </c>
      <c r="D1140" s="34">
        <f t="shared" si="73"/>
        <v>4642.7</v>
      </c>
      <c r="E1140" s="36">
        <v>45844</v>
      </c>
      <c r="F1140" s="37">
        <v>4645.3</v>
      </c>
      <c r="G1140" s="725">
        <v>45845</v>
      </c>
      <c r="H1140" s="38">
        <f t="shared" si="74"/>
        <v>2.6000000000003638</v>
      </c>
      <c r="I1140" s="183">
        <f t="shared" si="75"/>
        <v>2</v>
      </c>
      <c r="K1140" s="33"/>
      <c r="L1140" s="687">
        <v>45845</v>
      </c>
      <c r="M1140" s="34">
        <f t="shared" si="76"/>
        <v>0</v>
      </c>
      <c r="N1140" s="37">
        <v>0</v>
      </c>
      <c r="O1140" s="35">
        <v>0</v>
      </c>
      <c r="P1140" s="39">
        <v>0</v>
      </c>
      <c r="Q1140" s="47">
        <f t="shared" si="77"/>
        <v>0</v>
      </c>
      <c r="R1140" s="41"/>
    </row>
    <row r="1141" spans="2:19" ht="15" customHeight="1" x14ac:dyDescent="0.3">
      <c r="B1141" s="34">
        <f t="shared" si="72"/>
        <v>4645.3</v>
      </c>
      <c r="C1141" s="35">
        <v>2545</v>
      </c>
      <c r="D1141" s="34">
        <f t="shared" si="73"/>
        <v>4645.3</v>
      </c>
      <c r="E1141" s="36">
        <v>45845</v>
      </c>
      <c r="F1141" s="37">
        <v>4648</v>
      </c>
      <c r="G1141" s="725">
        <v>45846</v>
      </c>
      <c r="H1141" s="38">
        <f t="shared" si="74"/>
        <v>2.6999999999998181</v>
      </c>
      <c r="I1141" s="183">
        <f t="shared" si="75"/>
        <v>3</v>
      </c>
      <c r="K1141" s="33"/>
      <c r="L1141" s="687">
        <v>45846</v>
      </c>
      <c r="M1141" s="34">
        <f t="shared" si="76"/>
        <v>0</v>
      </c>
      <c r="N1141" s="37">
        <v>0</v>
      </c>
      <c r="O1141" s="35">
        <v>0</v>
      </c>
      <c r="P1141" s="39">
        <v>0</v>
      </c>
      <c r="Q1141" s="47">
        <f t="shared" si="77"/>
        <v>0</v>
      </c>
      <c r="R1141" s="41"/>
    </row>
    <row r="1142" spans="2:19" ht="15" customHeight="1" x14ac:dyDescent="0.3">
      <c r="B1142" s="34">
        <f t="shared" si="72"/>
        <v>4648</v>
      </c>
      <c r="C1142" s="35">
        <v>2548</v>
      </c>
      <c r="D1142" s="34">
        <f t="shared" si="73"/>
        <v>4648</v>
      </c>
      <c r="E1142" s="36">
        <v>45846</v>
      </c>
      <c r="F1142" s="37">
        <v>4653</v>
      </c>
      <c r="G1142" s="725">
        <v>45847</v>
      </c>
      <c r="H1142" s="38">
        <f t="shared" si="74"/>
        <v>5</v>
      </c>
      <c r="I1142" s="183">
        <f t="shared" si="75"/>
        <v>4</v>
      </c>
      <c r="K1142" s="33"/>
      <c r="L1142" s="687">
        <v>45847</v>
      </c>
      <c r="M1142" s="34">
        <f t="shared" si="76"/>
        <v>0</v>
      </c>
      <c r="N1142" s="37">
        <v>0</v>
      </c>
      <c r="O1142" s="35">
        <v>0</v>
      </c>
      <c r="P1142" s="39">
        <v>0</v>
      </c>
      <c r="Q1142" s="47">
        <f t="shared" si="77"/>
        <v>0</v>
      </c>
      <c r="R1142" s="41"/>
    </row>
    <row r="1143" spans="2:19" ht="15" customHeight="1" x14ac:dyDescent="0.3">
      <c r="B1143" s="34">
        <f t="shared" si="72"/>
        <v>4653</v>
      </c>
      <c r="C1143" s="35">
        <v>2552</v>
      </c>
      <c r="D1143" s="34">
        <f t="shared" si="73"/>
        <v>4653</v>
      </c>
      <c r="E1143" s="36">
        <v>45847</v>
      </c>
      <c r="F1143" s="37">
        <v>4653.8</v>
      </c>
      <c r="G1143" s="725">
        <v>45848</v>
      </c>
      <c r="H1143" s="38">
        <f t="shared" si="74"/>
        <v>0.8000000000001819</v>
      </c>
      <c r="I1143" s="183">
        <f t="shared" si="75"/>
        <v>0</v>
      </c>
      <c r="K1143" s="33"/>
      <c r="L1143" s="687">
        <v>45848</v>
      </c>
      <c r="M1143" s="34">
        <f t="shared" si="76"/>
        <v>0</v>
      </c>
      <c r="N1143" s="37">
        <v>0</v>
      </c>
      <c r="O1143" s="35">
        <v>0</v>
      </c>
      <c r="P1143" s="39">
        <v>0</v>
      </c>
      <c r="Q1143" s="47">
        <f t="shared" si="77"/>
        <v>0</v>
      </c>
      <c r="R1143" s="41"/>
    </row>
    <row r="1144" spans="2:19" ht="15" customHeight="1" x14ac:dyDescent="0.3">
      <c r="B1144" s="34">
        <f t="shared" si="72"/>
        <v>4653.8</v>
      </c>
      <c r="C1144" s="35">
        <v>2552</v>
      </c>
      <c r="D1144" s="34">
        <f t="shared" si="73"/>
        <v>4653.8</v>
      </c>
      <c r="E1144" s="36">
        <v>45848</v>
      </c>
      <c r="F1144" s="37">
        <v>4653.8</v>
      </c>
      <c r="G1144" s="725">
        <v>45849</v>
      </c>
      <c r="H1144" s="38">
        <f t="shared" si="74"/>
        <v>0</v>
      </c>
      <c r="I1144" s="183">
        <f t="shared" si="75"/>
        <v>2</v>
      </c>
      <c r="K1144" s="33"/>
      <c r="L1144" s="687">
        <v>45849</v>
      </c>
      <c r="M1144" s="34">
        <f t="shared" si="76"/>
        <v>0</v>
      </c>
      <c r="N1144" s="37">
        <v>0</v>
      </c>
      <c r="O1144" s="35">
        <v>0</v>
      </c>
      <c r="P1144" s="39">
        <v>0</v>
      </c>
      <c r="Q1144" s="47">
        <f t="shared" si="77"/>
        <v>0</v>
      </c>
      <c r="R1144" s="41"/>
    </row>
    <row r="1145" spans="2:19" ht="15" customHeight="1" x14ac:dyDescent="0.3">
      <c r="B1145" s="34">
        <f t="shared" si="72"/>
        <v>4653.8</v>
      </c>
      <c r="C1145" s="35">
        <v>2554</v>
      </c>
      <c r="D1145" s="34">
        <f t="shared" si="73"/>
        <v>4653.8</v>
      </c>
      <c r="E1145" s="36">
        <v>45849</v>
      </c>
      <c r="F1145" s="37">
        <v>4653.8999999999996</v>
      </c>
      <c r="G1145" s="725">
        <v>45850</v>
      </c>
      <c r="H1145" s="38">
        <f t="shared" si="74"/>
        <v>9.9999999999454303E-2</v>
      </c>
      <c r="I1145" s="183">
        <f t="shared" si="75"/>
        <v>0</v>
      </c>
      <c r="K1145" s="33"/>
      <c r="L1145" s="687">
        <v>45850</v>
      </c>
      <c r="M1145" s="34">
        <f t="shared" si="76"/>
        <v>0</v>
      </c>
      <c r="N1145" s="37">
        <v>0</v>
      </c>
      <c r="O1145" s="35">
        <v>0</v>
      </c>
      <c r="P1145" s="39">
        <v>0</v>
      </c>
      <c r="Q1145" s="47">
        <f t="shared" si="77"/>
        <v>0</v>
      </c>
      <c r="R1145" s="41"/>
    </row>
    <row r="1146" spans="2:19" ht="15" customHeight="1" x14ac:dyDescent="0.3">
      <c r="B1146" s="34">
        <f t="shared" si="72"/>
        <v>4653.8999999999996</v>
      </c>
      <c r="C1146" s="35">
        <v>2554</v>
      </c>
      <c r="D1146" s="34">
        <f t="shared" si="73"/>
        <v>4653.8999999999996</v>
      </c>
      <c r="E1146" s="36">
        <v>45850</v>
      </c>
      <c r="F1146" s="37">
        <v>4653.8999999999996</v>
      </c>
      <c r="G1146" s="725">
        <v>45851</v>
      </c>
      <c r="H1146" s="38">
        <f t="shared" si="74"/>
        <v>0</v>
      </c>
      <c r="I1146" s="183">
        <f t="shared" si="75"/>
        <v>1</v>
      </c>
      <c r="K1146" s="33"/>
      <c r="L1146" s="687">
        <v>45851</v>
      </c>
      <c r="M1146" s="34">
        <f t="shared" si="76"/>
        <v>0</v>
      </c>
      <c r="N1146" s="37">
        <v>0</v>
      </c>
      <c r="O1146" s="35">
        <v>0</v>
      </c>
      <c r="P1146" s="39">
        <v>0</v>
      </c>
      <c r="Q1146" s="47">
        <f t="shared" si="77"/>
        <v>0</v>
      </c>
      <c r="R1146" s="41"/>
      <c r="S1146" t="s">
        <v>1706</v>
      </c>
    </row>
    <row r="1147" spans="2:19" ht="15" customHeight="1" x14ac:dyDescent="0.3">
      <c r="B1147" s="34">
        <f t="shared" si="72"/>
        <v>4653.8999999999996</v>
      </c>
      <c r="C1147" s="35">
        <v>2555</v>
      </c>
      <c r="D1147" s="34">
        <f t="shared" si="73"/>
        <v>4653.8999999999996</v>
      </c>
      <c r="E1147" s="36">
        <v>45851</v>
      </c>
      <c r="F1147" s="37">
        <v>4659</v>
      </c>
      <c r="G1147" s="725">
        <v>45852</v>
      </c>
      <c r="H1147" s="38">
        <f t="shared" si="74"/>
        <v>5.1000000000003638</v>
      </c>
      <c r="I1147" s="183">
        <f t="shared" si="75"/>
        <v>1</v>
      </c>
      <c r="K1147" s="33"/>
      <c r="L1147" s="687">
        <v>45852</v>
      </c>
      <c r="M1147" s="34">
        <f t="shared" si="76"/>
        <v>0</v>
      </c>
      <c r="N1147" s="37">
        <v>0</v>
      </c>
      <c r="O1147" s="35">
        <v>0</v>
      </c>
      <c r="P1147" s="39">
        <v>0</v>
      </c>
      <c r="Q1147" s="47">
        <f t="shared" si="77"/>
        <v>0</v>
      </c>
      <c r="R1147" s="41"/>
    </row>
    <row r="1148" spans="2:19" ht="15" customHeight="1" x14ac:dyDescent="0.3">
      <c r="B1148" s="34">
        <f t="shared" si="72"/>
        <v>4659</v>
      </c>
      <c r="C1148" s="35">
        <v>2556</v>
      </c>
      <c r="D1148" s="34">
        <f t="shared" si="73"/>
        <v>4659</v>
      </c>
      <c r="E1148" s="36">
        <v>45852</v>
      </c>
      <c r="F1148" s="37">
        <v>4660</v>
      </c>
      <c r="G1148" s="725">
        <v>45853</v>
      </c>
      <c r="H1148" s="38">
        <f t="shared" si="74"/>
        <v>1</v>
      </c>
      <c r="I1148" s="183">
        <f t="shared" si="75"/>
        <v>3</v>
      </c>
      <c r="K1148" s="33"/>
      <c r="L1148" s="687">
        <v>45853</v>
      </c>
      <c r="M1148" s="34">
        <f t="shared" si="76"/>
        <v>0</v>
      </c>
      <c r="N1148" s="37">
        <v>0</v>
      </c>
      <c r="O1148" s="35">
        <v>0</v>
      </c>
      <c r="P1148" s="39">
        <v>0</v>
      </c>
      <c r="Q1148" s="47">
        <f t="shared" si="77"/>
        <v>0</v>
      </c>
      <c r="R1148" s="41"/>
    </row>
    <row r="1149" spans="2:19" ht="15" customHeight="1" x14ac:dyDescent="0.3">
      <c r="B1149" s="34">
        <f t="shared" si="72"/>
        <v>4660</v>
      </c>
      <c r="C1149" s="35">
        <v>2559</v>
      </c>
      <c r="D1149" s="34">
        <f t="shared" si="73"/>
        <v>4660</v>
      </c>
      <c r="E1149" s="36">
        <v>45853</v>
      </c>
      <c r="F1149" s="37">
        <v>4660.3999999999996</v>
      </c>
      <c r="G1149" s="725">
        <v>45854</v>
      </c>
      <c r="H1149" s="38">
        <f t="shared" si="74"/>
        <v>0.3999999999996362</v>
      </c>
      <c r="I1149" s="183">
        <f t="shared" si="75"/>
        <v>1</v>
      </c>
      <c r="K1149" s="33"/>
      <c r="L1149" s="687">
        <v>45854</v>
      </c>
      <c r="M1149" s="34">
        <f t="shared" si="76"/>
        <v>0</v>
      </c>
      <c r="N1149" s="37">
        <v>0</v>
      </c>
      <c r="O1149" s="35">
        <v>0</v>
      </c>
      <c r="P1149" s="39">
        <v>0</v>
      </c>
      <c r="Q1149" s="47">
        <f t="shared" si="77"/>
        <v>0</v>
      </c>
      <c r="R1149" s="41"/>
    </row>
    <row r="1150" spans="2:19" ht="15" customHeight="1" x14ac:dyDescent="0.3">
      <c r="B1150" s="34">
        <f t="shared" si="72"/>
        <v>4660.3999999999996</v>
      </c>
      <c r="C1150" s="35">
        <v>2560</v>
      </c>
      <c r="D1150" s="34">
        <f t="shared" si="73"/>
        <v>4660.3999999999996</v>
      </c>
      <c r="E1150" s="36">
        <v>45854</v>
      </c>
      <c r="F1150" s="37">
        <v>4660.3999999999996</v>
      </c>
      <c r="G1150" s="725">
        <v>45855</v>
      </c>
      <c r="H1150" s="38">
        <f t="shared" si="74"/>
        <v>0</v>
      </c>
      <c r="I1150" s="183">
        <f t="shared" si="75"/>
        <v>0</v>
      </c>
      <c r="K1150" s="33"/>
      <c r="L1150" s="687">
        <v>45855</v>
      </c>
      <c r="M1150" s="34">
        <f t="shared" si="76"/>
        <v>0</v>
      </c>
      <c r="N1150" s="37">
        <v>0</v>
      </c>
      <c r="O1150" s="35">
        <v>0</v>
      </c>
      <c r="P1150" s="39">
        <v>0</v>
      </c>
      <c r="Q1150" s="47">
        <f t="shared" si="77"/>
        <v>0</v>
      </c>
      <c r="R1150" s="41"/>
    </row>
    <row r="1151" spans="2:19" ht="15" customHeight="1" x14ac:dyDescent="0.3">
      <c r="B1151" s="34">
        <f t="shared" si="72"/>
        <v>4660.3999999999996</v>
      </c>
      <c r="C1151" s="35">
        <v>2560</v>
      </c>
      <c r="D1151" s="34">
        <f t="shared" si="73"/>
        <v>4660.3999999999996</v>
      </c>
      <c r="E1151" s="36">
        <v>45855</v>
      </c>
      <c r="F1151" s="37">
        <v>4660.3999999999996</v>
      </c>
      <c r="G1151" s="725">
        <v>45856</v>
      </c>
      <c r="H1151" s="38">
        <f t="shared" si="74"/>
        <v>0</v>
      </c>
      <c r="I1151" s="183">
        <f t="shared" si="75"/>
        <v>2</v>
      </c>
      <c r="K1151" s="33"/>
      <c r="L1151" s="687">
        <v>45856</v>
      </c>
      <c r="M1151" s="34">
        <f t="shared" si="76"/>
        <v>0</v>
      </c>
      <c r="N1151" s="37">
        <v>0</v>
      </c>
      <c r="O1151" s="35">
        <v>0</v>
      </c>
      <c r="P1151" s="39">
        <v>0</v>
      </c>
      <c r="Q1151" s="47">
        <f t="shared" si="77"/>
        <v>0</v>
      </c>
      <c r="R1151" s="41"/>
    </row>
    <row r="1152" spans="2:19" ht="15" customHeight="1" x14ac:dyDescent="0.3">
      <c r="B1152" s="34">
        <f t="shared" si="72"/>
        <v>4660.3999999999996</v>
      </c>
      <c r="C1152" s="35">
        <v>2562</v>
      </c>
      <c r="D1152" s="34">
        <f t="shared" si="73"/>
        <v>4660.3999999999996</v>
      </c>
      <c r="E1152" s="36">
        <v>45856</v>
      </c>
      <c r="F1152" s="37">
        <v>4663.3</v>
      </c>
      <c r="G1152" s="725">
        <v>45857</v>
      </c>
      <c r="H1152" s="38">
        <f t="shared" si="74"/>
        <v>2.9000000000005457</v>
      </c>
      <c r="I1152" s="183">
        <f t="shared" si="75"/>
        <v>0</v>
      </c>
      <c r="K1152" s="33"/>
      <c r="L1152" s="687">
        <v>45857</v>
      </c>
      <c r="M1152" s="34">
        <f t="shared" si="76"/>
        <v>0</v>
      </c>
      <c r="N1152" s="37">
        <v>0</v>
      </c>
      <c r="O1152" s="35">
        <v>0</v>
      </c>
      <c r="P1152" s="39">
        <v>0</v>
      </c>
      <c r="Q1152" s="47">
        <f t="shared" si="77"/>
        <v>0</v>
      </c>
      <c r="R1152" s="41"/>
    </row>
    <row r="1153" spans="2:19" ht="15" customHeight="1" x14ac:dyDescent="0.3">
      <c r="B1153" s="34">
        <f t="shared" si="72"/>
        <v>4663.3</v>
      </c>
      <c r="C1153" s="35">
        <v>2562</v>
      </c>
      <c r="D1153" s="34">
        <f t="shared" si="73"/>
        <v>4663.3</v>
      </c>
      <c r="E1153" s="36">
        <v>45857</v>
      </c>
      <c r="F1153" s="37">
        <v>4663.3</v>
      </c>
      <c r="G1153" s="725">
        <v>45858</v>
      </c>
      <c r="H1153" s="38">
        <f t="shared" si="74"/>
        <v>0</v>
      </c>
      <c r="I1153" s="183">
        <f t="shared" si="75"/>
        <v>1</v>
      </c>
      <c r="K1153" s="33"/>
      <c r="L1153" s="687">
        <v>45858</v>
      </c>
      <c r="M1153" s="34">
        <f t="shared" si="76"/>
        <v>0</v>
      </c>
      <c r="N1153" s="37">
        <v>0</v>
      </c>
      <c r="O1153" s="35">
        <v>0</v>
      </c>
      <c r="P1153" s="39">
        <v>0</v>
      </c>
      <c r="Q1153" s="47">
        <f t="shared" si="77"/>
        <v>0</v>
      </c>
      <c r="R1153" s="41"/>
    </row>
    <row r="1154" spans="2:19" ht="15" customHeight="1" x14ac:dyDescent="0.3">
      <c r="B1154" s="34">
        <f t="shared" si="72"/>
        <v>4663.3</v>
      </c>
      <c r="C1154" s="35">
        <v>2563</v>
      </c>
      <c r="D1154" s="34">
        <f t="shared" si="73"/>
        <v>4663.3</v>
      </c>
      <c r="E1154" s="36">
        <v>45858</v>
      </c>
      <c r="F1154" s="37">
        <v>4663.3</v>
      </c>
      <c r="G1154" s="725">
        <v>45859</v>
      </c>
      <c r="H1154" s="38">
        <f t="shared" si="74"/>
        <v>0</v>
      </c>
      <c r="I1154" s="183">
        <f t="shared" si="75"/>
        <v>0</v>
      </c>
      <c r="K1154" s="33"/>
      <c r="L1154" s="687">
        <v>45859</v>
      </c>
      <c r="M1154" s="34">
        <f t="shared" si="76"/>
        <v>0</v>
      </c>
      <c r="N1154" s="37">
        <v>0</v>
      </c>
      <c r="O1154" s="35">
        <v>0</v>
      </c>
      <c r="P1154" s="39">
        <v>0</v>
      </c>
      <c r="Q1154" s="47">
        <f t="shared" si="77"/>
        <v>0</v>
      </c>
      <c r="R1154" s="41"/>
    </row>
    <row r="1155" spans="2:19" ht="15" customHeight="1" x14ac:dyDescent="0.3">
      <c r="B1155" s="34">
        <f t="shared" si="72"/>
        <v>4663.3</v>
      </c>
      <c r="C1155" s="35">
        <v>2563</v>
      </c>
      <c r="D1155" s="34">
        <f t="shared" si="73"/>
        <v>4663.3</v>
      </c>
      <c r="E1155" s="36">
        <v>45859</v>
      </c>
      <c r="F1155" s="37">
        <v>4663.3</v>
      </c>
      <c r="G1155" s="725">
        <v>45860</v>
      </c>
      <c r="H1155" s="38">
        <f t="shared" si="74"/>
        <v>0</v>
      </c>
      <c r="I1155" s="183">
        <f t="shared" si="75"/>
        <v>1</v>
      </c>
      <c r="K1155" s="33"/>
      <c r="L1155" s="687">
        <v>45860</v>
      </c>
      <c r="M1155" s="34">
        <f t="shared" si="76"/>
        <v>0</v>
      </c>
      <c r="N1155" s="37">
        <v>0</v>
      </c>
      <c r="O1155" s="35">
        <v>0</v>
      </c>
      <c r="P1155" s="39">
        <v>0</v>
      </c>
      <c r="Q1155" s="47">
        <f t="shared" si="77"/>
        <v>0</v>
      </c>
      <c r="R1155" s="41"/>
    </row>
    <row r="1156" spans="2:19" ht="15" customHeight="1" x14ac:dyDescent="0.3">
      <c r="B1156" s="34">
        <f t="shared" si="72"/>
        <v>4663.3</v>
      </c>
      <c r="C1156" s="35">
        <v>2564</v>
      </c>
      <c r="D1156" s="34">
        <f t="shared" si="73"/>
        <v>4663.3</v>
      </c>
      <c r="E1156" s="36">
        <v>45860</v>
      </c>
      <c r="F1156" s="37">
        <v>4663.3</v>
      </c>
      <c r="G1156" s="725">
        <v>45861</v>
      </c>
      <c r="H1156" s="38">
        <f t="shared" si="74"/>
        <v>0</v>
      </c>
      <c r="I1156" s="183">
        <f t="shared" si="75"/>
        <v>1</v>
      </c>
      <c r="K1156" s="33"/>
      <c r="L1156" s="687">
        <v>45861</v>
      </c>
      <c r="M1156" s="34">
        <f t="shared" si="76"/>
        <v>0</v>
      </c>
      <c r="N1156" s="37">
        <v>0</v>
      </c>
      <c r="O1156" s="35">
        <v>0</v>
      </c>
      <c r="P1156" s="39">
        <v>0</v>
      </c>
      <c r="Q1156" s="47">
        <f t="shared" si="77"/>
        <v>0</v>
      </c>
      <c r="R1156" s="41"/>
    </row>
    <row r="1157" spans="2:19" ht="15" customHeight="1" x14ac:dyDescent="0.3">
      <c r="B1157" s="34">
        <f t="shared" ref="B1157:B1164" si="78">F1156</f>
        <v>4663.3</v>
      </c>
      <c r="C1157" s="35">
        <v>2565</v>
      </c>
      <c r="D1157" s="34">
        <f t="shared" ref="D1157:D1164" si="79">F1156</f>
        <v>4663.3</v>
      </c>
      <c r="E1157" s="36">
        <v>45861</v>
      </c>
      <c r="F1157" s="37">
        <v>4663.8</v>
      </c>
      <c r="G1157" s="725">
        <v>45862</v>
      </c>
      <c r="H1157" s="38">
        <f t="shared" ref="H1157:H1164" si="80">F1157-D1157</f>
        <v>0.5</v>
      </c>
      <c r="I1157" s="183">
        <f t="shared" ref="I1157:I1164" si="81">C1158-C1157</f>
        <v>1</v>
      </c>
      <c r="K1157" s="33"/>
      <c r="L1157" s="687">
        <v>45862</v>
      </c>
      <c r="M1157" s="34">
        <f t="shared" ref="M1157:M1164" si="82">(O1156)</f>
        <v>0</v>
      </c>
      <c r="N1157" s="37">
        <v>0</v>
      </c>
      <c r="O1157" s="35">
        <v>0</v>
      </c>
      <c r="P1157" s="39">
        <v>0</v>
      </c>
      <c r="Q1157" s="47">
        <f t="shared" ref="Q1157:Q1164" si="83">(M1157+N1157)-O1157</f>
        <v>0</v>
      </c>
      <c r="R1157" s="41"/>
      <c r="S1157" t="s">
        <v>1705</v>
      </c>
    </row>
    <row r="1158" spans="2:19" ht="15" customHeight="1" x14ac:dyDescent="0.3">
      <c r="B1158" s="34">
        <f t="shared" si="78"/>
        <v>4663.8</v>
      </c>
      <c r="C1158" s="35">
        <v>2566</v>
      </c>
      <c r="D1158" s="34">
        <f t="shared" si="79"/>
        <v>4663.8</v>
      </c>
      <c r="E1158" s="36">
        <v>45862</v>
      </c>
      <c r="F1158" s="37">
        <v>4663.8999999999996</v>
      </c>
      <c r="G1158" s="725">
        <v>45863</v>
      </c>
      <c r="H1158" s="38">
        <f t="shared" si="80"/>
        <v>9.9999999999454303E-2</v>
      </c>
      <c r="I1158" s="183">
        <f t="shared" si="81"/>
        <v>0</v>
      </c>
      <c r="K1158" s="33"/>
      <c r="L1158" s="687">
        <v>45863</v>
      </c>
      <c r="M1158" s="34">
        <f t="shared" si="82"/>
        <v>0</v>
      </c>
      <c r="N1158" s="37">
        <v>0</v>
      </c>
      <c r="O1158" s="35">
        <v>0</v>
      </c>
      <c r="P1158" s="39">
        <v>0</v>
      </c>
      <c r="Q1158" s="47">
        <f t="shared" si="83"/>
        <v>0</v>
      </c>
      <c r="R1158" s="41"/>
    </row>
    <row r="1159" spans="2:19" ht="15" customHeight="1" x14ac:dyDescent="0.3">
      <c r="B1159" s="34">
        <f t="shared" si="78"/>
        <v>4663.8999999999996</v>
      </c>
      <c r="C1159" s="35">
        <v>2566</v>
      </c>
      <c r="D1159" s="34">
        <f t="shared" si="79"/>
        <v>4663.8999999999996</v>
      </c>
      <c r="E1159" s="36">
        <v>45863</v>
      </c>
      <c r="F1159" s="37">
        <v>4663.8999999999996</v>
      </c>
      <c r="G1159" s="725">
        <v>45864</v>
      </c>
      <c r="H1159" s="38">
        <f t="shared" si="80"/>
        <v>0</v>
      </c>
      <c r="I1159" s="183">
        <f t="shared" si="81"/>
        <v>1</v>
      </c>
      <c r="K1159" s="33"/>
      <c r="L1159" s="687">
        <v>45864</v>
      </c>
      <c r="M1159" s="34">
        <f t="shared" si="82"/>
        <v>0</v>
      </c>
      <c r="N1159" s="37">
        <v>0</v>
      </c>
      <c r="O1159" s="35">
        <v>0</v>
      </c>
      <c r="P1159" s="39">
        <v>0</v>
      </c>
      <c r="Q1159" s="47">
        <f t="shared" si="83"/>
        <v>0</v>
      </c>
      <c r="R1159" s="41"/>
    </row>
    <row r="1160" spans="2:19" ht="15" customHeight="1" x14ac:dyDescent="0.3">
      <c r="B1160" s="34">
        <f t="shared" si="78"/>
        <v>4663.8999999999996</v>
      </c>
      <c r="C1160" s="35">
        <v>2567</v>
      </c>
      <c r="D1160" s="34">
        <f t="shared" si="79"/>
        <v>4663.8999999999996</v>
      </c>
      <c r="E1160" s="36">
        <v>45864</v>
      </c>
      <c r="F1160" s="37">
        <v>4664</v>
      </c>
      <c r="G1160" s="725">
        <v>45865</v>
      </c>
      <c r="H1160" s="38">
        <f t="shared" si="80"/>
        <v>0.1000000000003638</v>
      </c>
      <c r="I1160" s="183">
        <f t="shared" si="81"/>
        <v>0</v>
      </c>
      <c r="K1160" s="33"/>
      <c r="L1160" s="687">
        <v>45865</v>
      </c>
      <c r="M1160" s="34">
        <f t="shared" si="82"/>
        <v>0</v>
      </c>
      <c r="N1160" s="37">
        <v>0</v>
      </c>
      <c r="O1160" s="35">
        <v>0</v>
      </c>
      <c r="P1160" s="39">
        <v>0</v>
      </c>
      <c r="Q1160" s="47">
        <f>(M1160+N1160)-O1160</f>
        <v>0</v>
      </c>
      <c r="R1160" s="41"/>
    </row>
    <row r="1161" spans="2:19" ht="15" customHeight="1" x14ac:dyDescent="0.3">
      <c r="B1161" s="34">
        <f t="shared" si="78"/>
        <v>4664</v>
      </c>
      <c r="C1161" s="35">
        <v>2567</v>
      </c>
      <c r="D1161" s="34">
        <f t="shared" si="79"/>
        <v>4664</v>
      </c>
      <c r="E1161" s="36">
        <v>45865</v>
      </c>
      <c r="F1161" s="37">
        <v>4664</v>
      </c>
      <c r="G1161" s="725">
        <v>45866</v>
      </c>
      <c r="H1161" s="38">
        <f t="shared" si="80"/>
        <v>0</v>
      </c>
      <c r="I1161" s="183">
        <f t="shared" si="81"/>
        <v>3</v>
      </c>
      <c r="K1161" s="33"/>
      <c r="L1161" s="687">
        <v>45866</v>
      </c>
      <c r="M1161" s="34">
        <f>(O1160)</f>
        <v>0</v>
      </c>
      <c r="N1161" s="37">
        <v>0</v>
      </c>
      <c r="O1161" s="35">
        <v>0</v>
      </c>
      <c r="P1161" s="39">
        <v>0</v>
      </c>
      <c r="Q1161" s="47">
        <f>(M1161+N1161)-O1161</f>
        <v>0</v>
      </c>
      <c r="R1161" s="41"/>
    </row>
    <row r="1162" spans="2:19" ht="15" customHeight="1" x14ac:dyDescent="0.3">
      <c r="B1162" s="34">
        <f t="shared" si="78"/>
        <v>4664</v>
      </c>
      <c r="C1162" s="35">
        <v>2570</v>
      </c>
      <c r="D1162" s="34">
        <f t="shared" si="79"/>
        <v>4664</v>
      </c>
      <c r="E1162" s="36">
        <v>45866</v>
      </c>
      <c r="F1162" s="37">
        <v>4676.8999999999996</v>
      </c>
      <c r="G1162" s="725">
        <v>45867</v>
      </c>
      <c r="H1162" s="38">
        <f t="shared" si="80"/>
        <v>12.899999999999636</v>
      </c>
      <c r="I1162" s="183">
        <f t="shared" si="81"/>
        <v>1</v>
      </c>
      <c r="K1162" s="33"/>
      <c r="L1162" s="687">
        <v>45867</v>
      </c>
      <c r="M1162" s="34">
        <f>(O1161)</f>
        <v>0</v>
      </c>
      <c r="N1162" s="37">
        <v>0</v>
      </c>
      <c r="O1162" s="35">
        <v>0</v>
      </c>
      <c r="P1162" s="39">
        <v>0</v>
      </c>
      <c r="Q1162" s="47">
        <f t="shared" si="83"/>
        <v>0</v>
      </c>
      <c r="R1162" s="41"/>
      <c r="S1162" t="s">
        <v>1707</v>
      </c>
    </row>
    <row r="1163" spans="2:19" ht="15" customHeight="1" x14ac:dyDescent="0.3">
      <c r="B1163" s="34">
        <f t="shared" si="78"/>
        <v>4676.8999999999996</v>
      </c>
      <c r="C1163" s="35">
        <v>2571</v>
      </c>
      <c r="D1163" s="34">
        <f t="shared" si="79"/>
        <v>4676.8999999999996</v>
      </c>
      <c r="E1163" s="36">
        <v>45867</v>
      </c>
      <c r="F1163" s="37">
        <v>4676.8999999999996</v>
      </c>
      <c r="G1163" s="725">
        <v>45868</v>
      </c>
      <c r="H1163" s="38">
        <f t="shared" si="80"/>
        <v>0</v>
      </c>
      <c r="I1163" s="183">
        <f t="shared" si="81"/>
        <v>1</v>
      </c>
      <c r="K1163" s="33"/>
      <c r="L1163" s="687">
        <v>45868</v>
      </c>
      <c r="M1163" s="34">
        <f t="shared" si="82"/>
        <v>0</v>
      </c>
      <c r="N1163" s="37">
        <v>0</v>
      </c>
      <c r="O1163" s="35">
        <v>0</v>
      </c>
      <c r="P1163" s="39">
        <v>0</v>
      </c>
      <c r="Q1163" s="47">
        <f t="shared" si="83"/>
        <v>0</v>
      </c>
      <c r="R1163" s="41"/>
    </row>
    <row r="1164" spans="2:19" ht="15" customHeight="1" x14ac:dyDescent="0.3">
      <c r="B1164" s="34">
        <f t="shared" si="78"/>
        <v>4676.8999999999996</v>
      </c>
      <c r="C1164" s="35">
        <v>2572</v>
      </c>
      <c r="D1164" s="34">
        <f t="shared" si="79"/>
        <v>4676.8999999999996</v>
      </c>
      <c r="E1164" s="36">
        <v>45868</v>
      </c>
      <c r="F1164" s="37">
        <v>4677</v>
      </c>
      <c r="G1164" s="725">
        <v>45869</v>
      </c>
      <c r="H1164" s="38">
        <f t="shared" si="80"/>
        <v>0.1000000000003638</v>
      </c>
      <c r="I1164" s="183">
        <f t="shared" si="81"/>
        <v>3</v>
      </c>
      <c r="K1164" s="33"/>
      <c r="L1164" s="687">
        <v>45869</v>
      </c>
      <c r="M1164" s="34">
        <f t="shared" si="82"/>
        <v>0</v>
      </c>
      <c r="N1164" s="37">
        <v>0</v>
      </c>
      <c r="O1164" s="35">
        <v>0</v>
      </c>
      <c r="P1164" s="39">
        <v>0</v>
      </c>
      <c r="Q1164" s="47">
        <f t="shared" si="83"/>
        <v>0</v>
      </c>
      <c r="R1164" s="41"/>
    </row>
    <row r="1165" spans="2:19" ht="15" customHeight="1" x14ac:dyDescent="0.3">
      <c r="B1165" s="34">
        <f t="shared" ref="B1165:B1228" si="84">F1164</f>
        <v>4677</v>
      </c>
      <c r="C1165" s="35">
        <v>2575</v>
      </c>
      <c r="D1165" s="34">
        <f t="shared" ref="D1165:D1228" si="85">F1164</f>
        <v>4677</v>
      </c>
      <c r="E1165" s="36">
        <v>45869</v>
      </c>
      <c r="F1165" s="37">
        <v>4678.8999999999996</v>
      </c>
      <c r="G1165" s="725">
        <v>45870</v>
      </c>
      <c r="H1165" s="38">
        <f t="shared" ref="H1165:H1228" si="86">F1165-D1165</f>
        <v>1.8999999999996362</v>
      </c>
      <c r="I1165" s="183">
        <f t="shared" ref="I1165:I1228" si="87">C1166-C1165</f>
        <v>1</v>
      </c>
      <c r="K1165" s="33"/>
      <c r="L1165" s="687">
        <v>45870</v>
      </c>
      <c r="M1165" s="34">
        <f t="shared" ref="M1165:M1228" si="88">(O1164)</f>
        <v>0</v>
      </c>
      <c r="N1165" s="37">
        <v>0</v>
      </c>
      <c r="O1165" s="35">
        <v>0</v>
      </c>
      <c r="P1165" s="39">
        <v>0</v>
      </c>
      <c r="Q1165" s="47">
        <f t="shared" ref="Q1165:Q1228" si="89">(M1165+N1165)-O1165</f>
        <v>0</v>
      </c>
      <c r="R1165" s="41"/>
    </row>
    <row r="1166" spans="2:19" ht="15" customHeight="1" x14ac:dyDescent="0.3">
      <c r="B1166" s="34">
        <f t="shared" si="84"/>
        <v>4678.8999999999996</v>
      </c>
      <c r="C1166" s="35">
        <v>2576</v>
      </c>
      <c r="D1166" s="34">
        <f t="shared" si="85"/>
        <v>4678.8999999999996</v>
      </c>
      <c r="E1166" s="36">
        <v>45870</v>
      </c>
      <c r="F1166" s="37">
        <v>4684.3999999999996</v>
      </c>
      <c r="G1166" s="725">
        <v>45871</v>
      </c>
      <c r="H1166" s="38">
        <f t="shared" si="86"/>
        <v>5.5</v>
      </c>
      <c r="I1166" s="183">
        <f t="shared" si="87"/>
        <v>3</v>
      </c>
      <c r="K1166" s="33"/>
      <c r="L1166" s="687">
        <v>45871</v>
      </c>
      <c r="M1166" s="34">
        <f t="shared" si="88"/>
        <v>0</v>
      </c>
      <c r="N1166" s="37">
        <v>0</v>
      </c>
      <c r="O1166" s="35">
        <v>0</v>
      </c>
      <c r="P1166" s="39">
        <v>0</v>
      </c>
      <c r="Q1166" s="47">
        <f t="shared" si="89"/>
        <v>0</v>
      </c>
      <c r="R1166" s="41"/>
    </row>
    <row r="1167" spans="2:19" ht="15" customHeight="1" x14ac:dyDescent="0.3">
      <c r="B1167" s="34">
        <f t="shared" si="84"/>
        <v>4684.3999999999996</v>
      </c>
      <c r="C1167" s="35">
        <v>2579</v>
      </c>
      <c r="D1167" s="34">
        <f t="shared" si="85"/>
        <v>4684.3999999999996</v>
      </c>
      <c r="E1167" s="36">
        <v>45871</v>
      </c>
      <c r="F1167" s="37">
        <v>4684.8</v>
      </c>
      <c r="G1167" s="725">
        <v>45872</v>
      </c>
      <c r="H1167" s="38">
        <f t="shared" si="86"/>
        <v>0.4000000000005457</v>
      </c>
      <c r="I1167" s="183">
        <f t="shared" si="87"/>
        <v>1</v>
      </c>
      <c r="K1167" s="33"/>
      <c r="L1167" s="687">
        <v>45872</v>
      </c>
      <c r="M1167" s="34">
        <f t="shared" si="88"/>
        <v>0</v>
      </c>
      <c r="N1167" s="37">
        <v>0</v>
      </c>
      <c r="O1167" s="35">
        <v>0</v>
      </c>
      <c r="P1167" s="39">
        <v>0</v>
      </c>
      <c r="Q1167" s="47">
        <f t="shared" si="89"/>
        <v>0</v>
      </c>
      <c r="R1167" s="41"/>
    </row>
    <row r="1168" spans="2:19" ht="15" customHeight="1" x14ac:dyDescent="0.3">
      <c r="B1168" s="34">
        <f t="shared" si="84"/>
        <v>4684.8</v>
      </c>
      <c r="C1168" s="35">
        <v>2580</v>
      </c>
      <c r="D1168" s="34">
        <f t="shared" si="85"/>
        <v>4684.8</v>
      </c>
      <c r="E1168" s="36">
        <v>45872</v>
      </c>
      <c r="F1168" s="37">
        <v>4684.8999999999996</v>
      </c>
      <c r="G1168" s="725">
        <v>45873</v>
      </c>
      <c r="H1168" s="38">
        <f t="shared" si="86"/>
        <v>9.9999999999454303E-2</v>
      </c>
      <c r="I1168" s="183">
        <f t="shared" si="87"/>
        <v>1</v>
      </c>
      <c r="K1168" s="33"/>
      <c r="L1168" s="687">
        <v>45873</v>
      </c>
      <c r="M1168" s="34">
        <f t="shared" si="88"/>
        <v>0</v>
      </c>
      <c r="N1168" s="37">
        <v>0</v>
      </c>
      <c r="O1168" s="35">
        <v>0</v>
      </c>
      <c r="P1168" s="39">
        <v>0</v>
      </c>
      <c r="Q1168" s="47">
        <f t="shared" si="89"/>
        <v>0</v>
      </c>
      <c r="R1168" s="41"/>
    </row>
    <row r="1169" spans="2:19" ht="15" customHeight="1" x14ac:dyDescent="0.3">
      <c r="B1169" s="34">
        <f t="shared" si="84"/>
        <v>4684.8999999999996</v>
      </c>
      <c r="C1169" s="35">
        <v>2581</v>
      </c>
      <c r="D1169" s="34">
        <f t="shared" si="85"/>
        <v>4684.8999999999996</v>
      </c>
      <c r="E1169" s="36">
        <v>45873</v>
      </c>
      <c r="F1169" s="37">
        <v>4685.8999999999996</v>
      </c>
      <c r="G1169" s="725">
        <v>45874</v>
      </c>
      <c r="H1169" s="38">
        <f t="shared" si="86"/>
        <v>1</v>
      </c>
      <c r="I1169" s="183">
        <f t="shared" si="87"/>
        <v>1</v>
      </c>
      <c r="K1169" s="33"/>
      <c r="L1169" s="687">
        <v>45874</v>
      </c>
      <c r="M1169" s="34">
        <f t="shared" si="88"/>
        <v>0</v>
      </c>
      <c r="N1169" s="37">
        <v>0</v>
      </c>
      <c r="O1169" s="35">
        <v>0</v>
      </c>
      <c r="P1169" s="39">
        <v>0</v>
      </c>
      <c r="Q1169" s="47">
        <f t="shared" si="89"/>
        <v>0</v>
      </c>
      <c r="R1169" s="41"/>
    </row>
    <row r="1170" spans="2:19" ht="15" customHeight="1" x14ac:dyDescent="0.3">
      <c r="B1170" s="34">
        <f t="shared" si="84"/>
        <v>4685.8999999999996</v>
      </c>
      <c r="C1170" s="35">
        <v>2582</v>
      </c>
      <c r="D1170" s="34">
        <f t="shared" si="85"/>
        <v>4685.8999999999996</v>
      </c>
      <c r="E1170" s="36">
        <v>45874</v>
      </c>
      <c r="F1170" s="37">
        <v>4688</v>
      </c>
      <c r="G1170" s="725">
        <v>45875</v>
      </c>
      <c r="H1170" s="38">
        <f t="shared" si="86"/>
        <v>2.1000000000003638</v>
      </c>
      <c r="I1170" s="183">
        <f t="shared" si="87"/>
        <v>1</v>
      </c>
      <c r="K1170" s="33"/>
      <c r="L1170" s="687">
        <v>45875</v>
      </c>
      <c r="M1170" s="34">
        <f t="shared" si="88"/>
        <v>0</v>
      </c>
      <c r="N1170" s="37">
        <v>0</v>
      </c>
      <c r="O1170" s="35">
        <v>0</v>
      </c>
      <c r="P1170" s="39">
        <v>0</v>
      </c>
      <c r="Q1170" s="47">
        <f t="shared" si="89"/>
        <v>0</v>
      </c>
      <c r="R1170" s="41"/>
    </row>
    <row r="1171" spans="2:19" ht="15" customHeight="1" x14ac:dyDescent="0.3">
      <c r="B1171" s="34">
        <f t="shared" si="84"/>
        <v>4688</v>
      </c>
      <c r="C1171" s="35">
        <v>2583</v>
      </c>
      <c r="D1171" s="34">
        <f t="shared" si="85"/>
        <v>4688</v>
      </c>
      <c r="E1171" s="36">
        <v>45875</v>
      </c>
      <c r="F1171" s="37">
        <v>4688.7</v>
      </c>
      <c r="G1171" s="725">
        <v>45876</v>
      </c>
      <c r="H1171" s="38">
        <f t="shared" si="86"/>
        <v>0.6999999999998181</v>
      </c>
      <c r="I1171" s="183">
        <f t="shared" si="87"/>
        <v>5</v>
      </c>
      <c r="K1171" s="33"/>
      <c r="L1171" s="687">
        <v>45876</v>
      </c>
      <c r="M1171" s="34">
        <f t="shared" si="88"/>
        <v>0</v>
      </c>
      <c r="N1171" s="37">
        <v>0</v>
      </c>
      <c r="O1171" s="35">
        <v>0</v>
      </c>
      <c r="P1171" s="39">
        <v>0</v>
      </c>
      <c r="Q1171" s="47">
        <f t="shared" si="89"/>
        <v>0</v>
      </c>
      <c r="R1171" s="41"/>
    </row>
    <row r="1172" spans="2:19" ht="15" customHeight="1" x14ac:dyDescent="0.3">
      <c r="B1172" s="34">
        <f t="shared" si="84"/>
        <v>4688.7</v>
      </c>
      <c r="C1172" s="35">
        <v>2588</v>
      </c>
      <c r="D1172" s="34">
        <f t="shared" si="85"/>
        <v>4688.7</v>
      </c>
      <c r="E1172" s="36">
        <v>45876</v>
      </c>
      <c r="F1172" s="37">
        <v>4694</v>
      </c>
      <c r="G1172" s="725">
        <v>45877</v>
      </c>
      <c r="H1172" s="38">
        <f t="shared" si="86"/>
        <v>5.3000000000001819</v>
      </c>
      <c r="I1172" s="183">
        <f t="shared" si="87"/>
        <v>3</v>
      </c>
      <c r="K1172" s="33"/>
      <c r="L1172" s="687">
        <v>45877</v>
      </c>
      <c r="M1172" s="34">
        <f t="shared" si="88"/>
        <v>0</v>
      </c>
      <c r="N1172" s="37">
        <v>0</v>
      </c>
      <c r="O1172" s="35">
        <v>0</v>
      </c>
      <c r="P1172" s="39">
        <v>0</v>
      </c>
      <c r="Q1172" s="47">
        <f t="shared" si="89"/>
        <v>0</v>
      </c>
      <c r="R1172" s="41"/>
      <c r="S1172" s="553" t="s">
        <v>1712</v>
      </c>
    </row>
    <row r="1173" spans="2:19" ht="15" customHeight="1" x14ac:dyDescent="0.3">
      <c r="B1173" s="34">
        <f t="shared" si="84"/>
        <v>4694</v>
      </c>
      <c r="C1173" s="35">
        <v>2591</v>
      </c>
      <c r="D1173" s="34">
        <f t="shared" si="85"/>
        <v>4694</v>
      </c>
      <c r="E1173" s="36">
        <v>45877</v>
      </c>
      <c r="F1173" s="37">
        <v>4704.1000000000004</v>
      </c>
      <c r="G1173" s="725">
        <v>45878</v>
      </c>
      <c r="H1173" s="38">
        <f t="shared" si="86"/>
        <v>10.100000000000364</v>
      </c>
      <c r="I1173" s="183">
        <f t="shared" si="87"/>
        <v>2</v>
      </c>
      <c r="K1173" s="33"/>
      <c r="L1173" s="687">
        <v>45878</v>
      </c>
      <c r="M1173" s="34">
        <f t="shared" si="88"/>
        <v>0</v>
      </c>
      <c r="N1173" s="37">
        <v>0</v>
      </c>
      <c r="O1173" s="35">
        <v>0</v>
      </c>
      <c r="P1173" s="39">
        <v>0</v>
      </c>
      <c r="Q1173" s="47">
        <f t="shared" si="89"/>
        <v>0</v>
      </c>
      <c r="R1173" s="41"/>
    </row>
    <row r="1174" spans="2:19" ht="15" customHeight="1" x14ac:dyDescent="0.3">
      <c r="B1174" s="34">
        <f t="shared" si="84"/>
        <v>4704.1000000000004</v>
      </c>
      <c r="C1174" s="35">
        <v>2593</v>
      </c>
      <c r="D1174" s="34">
        <f t="shared" si="85"/>
        <v>4704.1000000000004</v>
      </c>
      <c r="E1174" s="36">
        <v>45878</v>
      </c>
      <c r="F1174" s="37">
        <v>4716.3</v>
      </c>
      <c r="G1174" s="725">
        <v>45879</v>
      </c>
      <c r="H1174" s="38">
        <f t="shared" si="86"/>
        <v>12.199999999999818</v>
      </c>
      <c r="I1174" s="183">
        <f t="shared" si="87"/>
        <v>3</v>
      </c>
      <c r="K1174" s="33"/>
      <c r="L1174" s="687">
        <v>45879</v>
      </c>
      <c r="M1174" s="34">
        <f t="shared" si="88"/>
        <v>0</v>
      </c>
      <c r="N1174" s="37">
        <v>0</v>
      </c>
      <c r="O1174" s="35">
        <v>0</v>
      </c>
      <c r="P1174" s="39">
        <v>0</v>
      </c>
      <c r="Q1174" s="47">
        <f t="shared" si="89"/>
        <v>0</v>
      </c>
      <c r="R1174" s="41"/>
    </row>
    <row r="1175" spans="2:19" ht="15" customHeight="1" x14ac:dyDescent="0.3">
      <c r="B1175" s="34">
        <f t="shared" si="84"/>
        <v>4716.3</v>
      </c>
      <c r="C1175" s="35">
        <v>2596</v>
      </c>
      <c r="D1175" s="34">
        <f t="shared" si="85"/>
        <v>4716.3</v>
      </c>
      <c r="E1175" s="36">
        <v>45879</v>
      </c>
      <c r="F1175" s="37">
        <v>4719.1000000000004</v>
      </c>
      <c r="G1175" s="725">
        <v>45880</v>
      </c>
      <c r="H1175" s="38">
        <f t="shared" si="86"/>
        <v>2.8000000000001819</v>
      </c>
      <c r="I1175" s="183">
        <f t="shared" si="87"/>
        <v>0</v>
      </c>
      <c r="K1175" s="33"/>
      <c r="L1175" s="687">
        <v>45880</v>
      </c>
      <c r="M1175" s="34">
        <f t="shared" si="88"/>
        <v>0</v>
      </c>
      <c r="N1175" s="37">
        <v>0</v>
      </c>
      <c r="O1175" s="35">
        <v>0</v>
      </c>
      <c r="P1175" s="39">
        <v>0</v>
      </c>
      <c r="Q1175" s="47">
        <f t="shared" si="89"/>
        <v>0</v>
      </c>
      <c r="R1175" s="41"/>
    </row>
    <row r="1176" spans="2:19" ht="15" customHeight="1" x14ac:dyDescent="0.3">
      <c r="B1176" s="34">
        <f t="shared" si="84"/>
        <v>4719.1000000000004</v>
      </c>
      <c r="C1176" s="35">
        <v>2596</v>
      </c>
      <c r="D1176" s="34">
        <f t="shared" si="85"/>
        <v>4719.1000000000004</v>
      </c>
      <c r="E1176" s="36">
        <v>45880</v>
      </c>
      <c r="F1176" s="37">
        <v>4719.1000000000004</v>
      </c>
      <c r="G1176" s="725">
        <v>45881</v>
      </c>
      <c r="H1176" s="38">
        <f t="shared" si="86"/>
        <v>0</v>
      </c>
      <c r="I1176" s="183">
        <f t="shared" si="87"/>
        <v>1</v>
      </c>
      <c r="K1176" s="33"/>
      <c r="L1176" s="687">
        <v>45881</v>
      </c>
      <c r="M1176" s="34">
        <f t="shared" si="88"/>
        <v>0</v>
      </c>
      <c r="N1176" s="37">
        <v>0</v>
      </c>
      <c r="O1176" s="35">
        <v>0</v>
      </c>
      <c r="P1176" s="39">
        <v>0</v>
      </c>
      <c r="Q1176" s="47">
        <f t="shared" si="89"/>
        <v>0</v>
      </c>
      <c r="R1176" s="41"/>
    </row>
    <row r="1177" spans="2:19" ht="15" customHeight="1" x14ac:dyDescent="0.3">
      <c r="B1177" s="34">
        <f t="shared" si="84"/>
        <v>4719.1000000000004</v>
      </c>
      <c r="C1177" s="35">
        <v>2597</v>
      </c>
      <c r="D1177" s="34">
        <f t="shared" si="85"/>
        <v>4719.1000000000004</v>
      </c>
      <c r="E1177" s="36">
        <v>45881</v>
      </c>
      <c r="F1177" s="37">
        <v>4719.8999999999996</v>
      </c>
      <c r="G1177" s="725">
        <v>45882</v>
      </c>
      <c r="H1177" s="38">
        <f t="shared" si="86"/>
        <v>0.7999999999992724</v>
      </c>
      <c r="I1177" s="183">
        <f t="shared" si="87"/>
        <v>0</v>
      </c>
      <c r="K1177" s="33"/>
      <c r="L1177" s="687">
        <v>45882</v>
      </c>
      <c r="M1177" s="34">
        <f t="shared" si="88"/>
        <v>0</v>
      </c>
      <c r="N1177" s="37">
        <v>0</v>
      </c>
      <c r="O1177" s="35">
        <v>0</v>
      </c>
      <c r="P1177" s="39">
        <v>0</v>
      </c>
      <c r="Q1177" s="47">
        <f t="shared" si="89"/>
        <v>0</v>
      </c>
      <c r="R1177" s="41"/>
      <c r="S1177" t="s">
        <v>1713</v>
      </c>
    </row>
    <row r="1178" spans="2:19" ht="15" customHeight="1" x14ac:dyDescent="0.3">
      <c r="B1178" s="34">
        <f t="shared" si="84"/>
        <v>4719.8999999999996</v>
      </c>
      <c r="C1178" s="35">
        <v>2597</v>
      </c>
      <c r="D1178" s="34">
        <f t="shared" si="85"/>
        <v>4719.8999999999996</v>
      </c>
      <c r="E1178" s="36">
        <v>45882</v>
      </c>
      <c r="F1178" s="37">
        <v>4719.8999999999996</v>
      </c>
      <c r="G1178" s="725">
        <v>45883</v>
      </c>
      <c r="H1178" s="38">
        <f t="shared" si="86"/>
        <v>0</v>
      </c>
      <c r="I1178" s="183">
        <f t="shared" si="87"/>
        <v>0</v>
      </c>
      <c r="K1178" s="33"/>
      <c r="L1178" s="687">
        <v>45883</v>
      </c>
      <c r="M1178" s="34">
        <f t="shared" si="88"/>
        <v>0</v>
      </c>
      <c r="N1178" s="37">
        <v>0</v>
      </c>
      <c r="O1178" s="35">
        <v>0</v>
      </c>
      <c r="P1178" s="39">
        <v>0</v>
      </c>
      <c r="Q1178" s="47">
        <f t="shared" si="89"/>
        <v>0</v>
      </c>
      <c r="R1178" s="41"/>
      <c r="S1178" t="s">
        <v>1705</v>
      </c>
    </row>
    <row r="1179" spans="2:19" ht="15" customHeight="1" x14ac:dyDescent="0.3">
      <c r="B1179" s="34">
        <f t="shared" si="84"/>
        <v>4719.8999999999996</v>
      </c>
      <c r="C1179" s="35">
        <v>2597</v>
      </c>
      <c r="D1179" s="34">
        <f t="shared" si="85"/>
        <v>4719.8999999999996</v>
      </c>
      <c r="E1179" s="36">
        <v>45883</v>
      </c>
      <c r="F1179" s="37">
        <v>4719.8999999999996</v>
      </c>
      <c r="G1179" s="725">
        <v>45884</v>
      </c>
      <c r="H1179" s="38">
        <f t="shared" si="86"/>
        <v>0</v>
      </c>
      <c r="I1179" s="183">
        <f t="shared" si="87"/>
        <v>3</v>
      </c>
      <c r="K1179" s="33"/>
      <c r="L1179" s="687">
        <v>45884</v>
      </c>
      <c r="M1179" s="34">
        <f t="shared" si="88"/>
        <v>0</v>
      </c>
      <c r="N1179" s="37">
        <v>0</v>
      </c>
      <c r="O1179" s="35">
        <v>0</v>
      </c>
      <c r="P1179" s="39">
        <v>0</v>
      </c>
      <c r="Q1179" s="47">
        <f t="shared" si="89"/>
        <v>0</v>
      </c>
      <c r="R1179" s="41"/>
    </row>
    <row r="1180" spans="2:19" ht="15" customHeight="1" x14ac:dyDescent="0.3">
      <c r="B1180" s="34">
        <f t="shared" si="84"/>
        <v>4719.8999999999996</v>
      </c>
      <c r="C1180" s="35">
        <v>2600</v>
      </c>
      <c r="D1180" s="34">
        <f t="shared" si="85"/>
        <v>4719.8999999999996</v>
      </c>
      <c r="E1180" s="36">
        <v>45884</v>
      </c>
      <c r="F1180" s="37">
        <v>4720.1000000000004</v>
      </c>
      <c r="G1180" s="725">
        <v>45885</v>
      </c>
      <c r="H1180" s="38">
        <f t="shared" si="86"/>
        <v>0.2000000000007276</v>
      </c>
      <c r="I1180" s="183">
        <f t="shared" si="87"/>
        <v>2</v>
      </c>
      <c r="K1180" s="33"/>
      <c r="L1180" s="687">
        <v>45885</v>
      </c>
      <c r="M1180" s="34">
        <f t="shared" si="88"/>
        <v>0</v>
      </c>
      <c r="N1180" s="37">
        <v>0</v>
      </c>
      <c r="O1180" s="35">
        <v>0</v>
      </c>
      <c r="P1180" s="39">
        <v>0</v>
      </c>
      <c r="Q1180" s="47">
        <f t="shared" si="89"/>
        <v>0</v>
      </c>
      <c r="R1180" s="41"/>
    </row>
    <row r="1181" spans="2:19" ht="15" customHeight="1" x14ac:dyDescent="0.3">
      <c r="B1181" s="34">
        <f t="shared" si="84"/>
        <v>4720.1000000000004</v>
      </c>
      <c r="C1181" s="35">
        <v>2602</v>
      </c>
      <c r="D1181" s="34">
        <f t="shared" si="85"/>
        <v>4720.1000000000004</v>
      </c>
      <c r="E1181" s="36">
        <v>45885</v>
      </c>
      <c r="F1181" s="37">
        <v>4721.8</v>
      </c>
      <c r="G1181" s="725">
        <v>45886</v>
      </c>
      <c r="H1181" s="38">
        <f t="shared" si="86"/>
        <v>1.6999999999998181</v>
      </c>
      <c r="I1181" s="183">
        <f t="shared" si="87"/>
        <v>2</v>
      </c>
      <c r="K1181" s="33"/>
      <c r="L1181" s="687">
        <v>45886</v>
      </c>
      <c r="M1181" s="34">
        <f t="shared" si="88"/>
        <v>0</v>
      </c>
      <c r="N1181" s="37">
        <v>0</v>
      </c>
      <c r="O1181" s="35">
        <v>0</v>
      </c>
      <c r="P1181" s="39">
        <v>0</v>
      </c>
      <c r="Q1181" s="47">
        <f t="shared" si="89"/>
        <v>0</v>
      </c>
      <c r="R1181" s="41"/>
    </row>
    <row r="1182" spans="2:19" ht="15" customHeight="1" x14ac:dyDescent="0.3">
      <c r="B1182" s="34">
        <f t="shared" si="84"/>
        <v>4721.8</v>
      </c>
      <c r="C1182" s="35">
        <v>2604</v>
      </c>
      <c r="D1182" s="34">
        <f t="shared" si="85"/>
        <v>4721.8</v>
      </c>
      <c r="E1182" s="36">
        <v>45886</v>
      </c>
      <c r="F1182" s="37">
        <v>4722.5</v>
      </c>
      <c r="G1182" s="725">
        <v>45887</v>
      </c>
      <c r="H1182" s="38">
        <f t="shared" si="86"/>
        <v>0.6999999999998181</v>
      </c>
      <c r="I1182" s="183">
        <f t="shared" si="87"/>
        <v>1</v>
      </c>
      <c r="K1182" s="33"/>
      <c r="L1182" s="687">
        <v>45887</v>
      </c>
      <c r="M1182" s="34">
        <f t="shared" si="88"/>
        <v>0</v>
      </c>
      <c r="N1182" s="37">
        <v>0</v>
      </c>
      <c r="O1182" s="35">
        <v>0</v>
      </c>
      <c r="P1182" s="39">
        <v>0</v>
      </c>
      <c r="Q1182" s="47">
        <f t="shared" si="89"/>
        <v>0</v>
      </c>
      <c r="R1182" s="41"/>
    </row>
    <row r="1183" spans="2:19" ht="15" customHeight="1" x14ac:dyDescent="0.3">
      <c r="B1183" s="34">
        <f t="shared" si="84"/>
        <v>4722.5</v>
      </c>
      <c r="C1183" s="35">
        <v>2605</v>
      </c>
      <c r="D1183" s="34">
        <f t="shared" si="85"/>
        <v>4722.5</v>
      </c>
      <c r="E1183" s="36">
        <v>45887</v>
      </c>
      <c r="F1183" s="37">
        <v>4722.6000000000004</v>
      </c>
      <c r="G1183" s="725">
        <v>45888</v>
      </c>
      <c r="H1183" s="38">
        <f t="shared" si="86"/>
        <v>0.1000000000003638</v>
      </c>
      <c r="I1183" s="183">
        <f t="shared" si="87"/>
        <v>1</v>
      </c>
      <c r="K1183" s="33"/>
      <c r="L1183" s="687">
        <v>45888</v>
      </c>
      <c r="M1183" s="34">
        <f t="shared" si="88"/>
        <v>0</v>
      </c>
      <c r="N1183" s="37">
        <v>0</v>
      </c>
      <c r="O1183" s="35">
        <v>0</v>
      </c>
      <c r="P1183" s="39">
        <v>0</v>
      </c>
      <c r="Q1183" s="47">
        <f t="shared" si="89"/>
        <v>0</v>
      </c>
      <c r="R1183" s="41"/>
    </row>
    <row r="1184" spans="2:19" ht="15" customHeight="1" x14ac:dyDescent="0.3">
      <c r="B1184" s="34">
        <f t="shared" si="84"/>
        <v>4722.6000000000004</v>
      </c>
      <c r="C1184" s="35">
        <v>2606</v>
      </c>
      <c r="D1184" s="34">
        <f t="shared" si="85"/>
        <v>4722.6000000000004</v>
      </c>
      <c r="E1184" s="36">
        <v>45888</v>
      </c>
      <c r="F1184" s="37">
        <v>4722.6000000000004</v>
      </c>
      <c r="G1184" s="725">
        <v>45889</v>
      </c>
      <c r="H1184" s="38">
        <f t="shared" si="86"/>
        <v>0</v>
      </c>
      <c r="I1184" s="183">
        <f t="shared" si="87"/>
        <v>1</v>
      </c>
      <c r="K1184" s="33"/>
      <c r="L1184" s="687">
        <v>45889</v>
      </c>
      <c r="M1184" s="34">
        <f t="shared" si="88"/>
        <v>0</v>
      </c>
      <c r="N1184" s="37">
        <v>0</v>
      </c>
      <c r="O1184" s="35">
        <v>0</v>
      </c>
      <c r="P1184" s="39">
        <v>0</v>
      </c>
      <c r="Q1184" s="47">
        <f t="shared" si="89"/>
        <v>0</v>
      </c>
      <c r="R1184" s="41"/>
    </row>
    <row r="1185" spans="2:18" ht="15" customHeight="1" x14ac:dyDescent="0.3">
      <c r="B1185" s="34">
        <f t="shared" si="84"/>
        <v>4722.6000000000004</v>
      </c>
      <c r="C1185" s="35">
        <v>2607</v>
      </c>
      <c r="D1185" s="34">
        <f t="shared" si="85"/>
        <v>4722.6000000000004</v>
      </c>
      <c r="E1185" s="36">
        <v>45889</v>
      </c>
      <c r="F1185" s="37">
        <v>4723.2</v>
      </c>
      <c r="G1185" s="725">
        <v>45890</v>
      </c>
      <c r="H1185" s="38">
        <f t="shared" si="86"/>
        <v>0.5999999999994543</v>
      </c>
      <c r="I1185" s="183">
        <f t="shared" si="87"/>
        <v>0</v>
      </c>
      <c r="K1185" s="33"/>
      <c r="L1185" s="687">
        <v>45890</v>
      </c>
      <c r="M1185" s="34">
        <f t="shared" si="88"/>
        <v>0</v>
      </c>
      <c r="N1185" s="37">
        <v>0</v>
      </c>
      <c r="O1185" s="35">
        <v>0</v>
      </c>
      <c r="P1185" s="39">
        <v>0</v>
      </c>
      <c r="Q1185" s="47">
        <f t="shared" si="89"/>
        <v>0</v>
      </c>
      <c r="R1185" s="41"/>
    </row>
    <row r="1186" spans="2:18" ht="15" customHeight="1" x14ac:dyDescent="0.3">
      <c r="B1186" s="34">
        <f t="shared" si="84"/>
        <v>4723.2</v>
      </c>
      <c r="C1186" s="35">
        <v>2607</v>
      </c>
      <c r="D1186" s="34">
        <f t="shared" si="85"/>
        <v>4723.2</v>
      </c>
      <c r="E1186" s="36">
        <v>45890</v>
      </c>
      <c r="F1186" s="37">
        <v>4723.2</v>
      </c>
      <c r="G1186" s="725">
        <v>45891</v>
      </c>
      <c r="H1186" s="38">
        <f t="shared" si="86"/>
        <v>0</v>
      </c>
      <c r="I1186" s="183">
        <f t="shared" si="87"/>
        <v>2</v>
      </c>
      <c r="K1186" s="33"/>
      <c r="L1186" s="687">
        <v>45891</v>
      </c>
      <c r="M1186" s="34">
        <f t="shared" si="88"/>
        <v>0</v>
      </c>
      <c r="N1186" s="37">
        <v>0</v>
      </c>
      <c r="O1186" s="35">
        <v>0</v>
      </c>
      <c r="P1186" s="39">
        <v>0</v>
      </c>
      <c r="Q1186" s="47">
        <f t="shared" si="89"/>
        <v>0</v>
      </c>
      <c r="R1186" s="41"/>
    </row>
    <row r="1187" spans="2:18" ht="15" customHeight="1" x14ac:dyDescent="0.3">
      <c r="B1187" s="34">
        <f t="shared" si="84"/>
        <v>4723.2</v>
      </c>
      <c r="C1187" s="35">
        <v>2609</v>
      </c>
      <c r="D1187" s="34">
        <f t="shared" si="85"/>
        <v>4723.2</v>
      </c>
      <c r="E1187" s="36">
        <v>45891</v>
      </c>
      <c r="F1187" s="37">
        <v>4725.8999999999996</v>
      </c>
      <c r="G1187" s="725">
        <v>45892</v>
      </c>
      <c r="H1187" s="38">
        <f t="shared" si="86"/>
        <v>2.6999999999998181</v>
      </c>
      <c r="I1187" s="183">
        <f t="shared" si="87"/>
        <v>1</v>
      </c>
      <c r="K1187" s="33"/>
      <c r="L1187" s="687">
        <v>45892</v>
      </c>
      <c r="M1187" s="34">
        <f t="shared" si="88"/>
        <v>0</v>
      </c>
      <c r="N1187" s="37">
        <v>0</v>
      </c>
      <c r="O1187" s="35">
        <v>0</v>
      </c>
      <c r="P1187" s="39">
        <v>0</v>
      </c>
      <c r="Q1187" s="47">
        <f t="shared" si="89"/>
        <v>0</v>
      </c>
      <c r="R1187" s="41"/>
    </row>
    <row r="1188" spans="2:18" ht="15" customHeight="1" x14ac:dyDescent="0.3">
      <c r="B1188" s="34">
        <f t="shared" si="84"/>
        <v>4725.8999999999996</v>
      </c>
      <c r="C1188" s="35">
        <v>2610</v>
      </c>
      <c r="D1188" s="34">
        <f t="shared" si="85"/>
        <v>4725.8999999999996</v>
      </c>
      <c r="E1188" s="36">
        <v>45892</v>
      </c>
      <c r="F1188" s="37">
        <v>4725.8999999999996</v>
      </c>
      <c r="G1188" s="725">
        <v>45893</v>
      </c>
      <c r="H1188" s="38">
        <f t="shared" si="86"/>
        <v>0</v>
      </c>
      <c r="I1188" s="183">
        <f t="shared" si="87"/>
        <v>1</v>
      </c>
      <c r="K1188" s="33"/>
      <c r="L1188" s="687">
        <v>45893</v>
      </c>
      <c r="M1188" s="34">
        <f t="shared" si="88"/>
        <v>0</v>
      </c>
      <c r="N1188" s="37">
        <v>0</v>
      </c>
      <c r="O1188" s="35">
        <v>0</v>
      </c>
      <c r="P1188" s="39">
        <v>0</v>
      </c>
      <c r="Q1188" s="47">
        <f t="shared" si="89"/>
        <v>0</v>
      </c>
      <c r="R1188" s="41"/>
    </row>
    <row r="1189" spans="2:18" ht="15" customHeight="1" x14ac:dyDescent="0.3">
      <c r="B1189" s="34">
        <f t="shared" si="84"/>
        <v>4725.8999999999996</v>
      </c>
      <c r="C1189" s="35">
        <v>2611</v>
      </c>
      <c r="D1189" s="34">
        <f t="shared" si="85"/>
        <v>4725.8999999999996</v>
      </c>
      <c r="E1189" s="36">
        <v>45893</v>
      </c>
      <c r="F1189" s="37">
        <v>4725.8999999999996</v>
      </c>
      <c r="G1189" s="725">
        <v>45894</v>
      </c>
      <c r="H1189" s="38">
        <f t="shared" si="86"/>
        <v>0</v>
      </c>
      <c r="I1189" s="183">
        <f t="shared" si="87"/>
        <v>0</v>
      </c>
      <c r="K1189" s="33"/>
      <c r="L1189" s="687">
        <v>45894</v>
      </c>
      <c r="M1189" s="34">
        <f t="shared" si="88"/>
        <v>0</v>
      </c>
      <c r="N1189" s="37">
        <v>0</v>
      </c>
      <c r="O1189" s="35">
        <v>0</v>
      </c>
      <c r="P1189" s="39">
        <v>0</v>
      </c>
      <c r="Q1189" s="47">
        <f t="shared" si="89"/>
        <v>0</v>
      </c>
      <c r="R1189" s="41"/>
    </row>
    <row r="1190" spans="2:18" ht="15" customHeight="1" x14ac:dyDescent="0.3">
      <c r="B1190" s="34">
        <f t="shared" si="84"/>
        <v>4725.8999999999996</v>
      </c>
      <c r="C1190" s="35">
        <v>2611</v>
      </c>
      <c r="D1190" s="34">
        <f t="shared" si="85"/>
        <v>4725.8999999999996</v>
      </c>
      <c r="E1190" s="36">
        <v>45894</v>
      </c>
      <c r="F1190" s="37">
        <v>4725.8999999999996</v>
      </c>
      <c r="G1190" s="725">
        <v>45895</v>
      </c>
      <c r="H1190" s="38">
        <f t="shared" si="86"/>
        <v>0</v>
      </c>
      <c r="I1190" s="183">
        <f t="shared" si="87"/>
        <v>0</v>
      </c>
      <c r="K1190" s="33"/>
      <c r="L1190" s="687">
        <v>45895</v>
      </c>
      <c r="M1190" s="34">
        <f t="shared" si="88"/>
        <v>0</v>
      </c>
      <c r="N1190" s="37">
        <v>0</v>
      </c>
      <c r="O1190" s="35">
        <v>0</v>
      </c>
      <c r="P1190" s="39">
        <v>0</v>
      </c>
      <c r="Q1190" s="47">
        <f t="shared" si="89"/>
        <v>0</v>
      </c>
      <c r="R1190" s="41"/>
    </row>
    <row r="1191" spans="2:18" ht="15" customHeight="1" x14ac:dyDescent="0.3">
      <c r="B1191" s="34">
        <f t="shared" si="84"/>
        <v>4725.8999999999996</v>
      </c>
      <c r="C1191" s="35">
        <v>2611</v>
      </c>
      <c r="D1191" s="34">
        <f t="shared" si="85"/>
        <v>4725.8999999999996</v>
      </c>
      <c r="E1191" s="36">
        <v>45895</v>
      </c>
      <c r="F1191" s="37">
        <v>4725.8999999999996</v>
      </c>
      <c r="G1191" s="725">
        <v>45896</v>
      </c>
      <c r="H1191" s="38">
        <f t="shared" si="86"/>
        <v>0</v>
      </c>
      <c r="I1191" s="183">
        <f t="shared" si="87"/>
        <v>0</v>
      </c>
      <c r="K1191" s="33"/>
      <c r="L1191" s="687">
        <v>45896</v>
      </c>
      <c r="M1191" s="34">
        <f t="shared" si="88"/>
        <v>0</v>
      </c>
      <c r="N1191" s="37">
        <v>0</v>
      </c>
      <c r="O1191" s="35">
        <v>0</v>
      </c>
      <c r="P1191" s="39">
        <v>0</v>
      </c>
      <c r="Q1191" s="47">
        <f t="shared" si="89"/>
        <v>0</v>
      </c>
      <c r="R1191" s="41"/>
    </row>
    <row r="1192" spans="2:18" ht="15" customHeight="1" x14ac:dyDescent="0.3">
      <c r="B1192" s="34">
        <f t="shared" si="84"/>
        <v>4725.8999999999996</v>
      </c>
      <c r="C1192" s="35">
        <v>2611</v>
      </c>
      <c r="D1192" s="34">
        <f t="shared" si="85"/>
        <v>4725.8999999999996</v>
      </c>
      <c r="E1192" s="36">
        <v>45896</v>
      </c>
      <c r="F1192" s="37">
        <v>4725.8999999999996</v>
      </c>
      <c r="G1192" s="725">
        <v>45897</v>
      </c>
      <c r="H1192" s="38">
        <f t="shared" si="86"/>
        <v>0</v>
      </c>
      <c r="I1192" s="183">
        <f t="shared" si="87"/>
        <v>0</v>
      </c>
      <c r="K1192" s="33"/>
      <c r="L1192" s="687">
        <v>45897</v>
      </c>
      <c r="M1192" s="34">
        <f t="shared" ref="M1192" si="90">(O1191)</f>
        <v>0</v>
      </c>
      <c r="N1192" s="37">
        <v>0</v>
      </c>
      <c r="O1192" s="35">
        <v>0</v>
      </c>
      <c r="P1192" s="39">
        <v>0</v>
      </c>
      <c r="Q1192" s="47">
        <f t="shared" si="89"/>
        <v>0</v>
      </c>
      <c r="R1192" s="41"/>
    </row>
    <row r="1193" spans="2:18" ht="15" customHeight="1" x14ac:dyDescent="0.3">
      <c r="B1193" s="34">
        <f t="shared" si="84"/>
        <v>4725.8999999999996</v>
      </c>
      <c r="C1193" s="35">
        <v>2611</v>
      </c>
      <c r="D1193" s="34">
        <f t="shared" si="85"/>
        <v>4725.8999999999996</v>
      </c>
      <c r="E1193" s="36">
        <v>45897</v>
      </c>
      <c r="F1193" s="37">
        <v>4725.8999999999996</v>
      </c>
      <c r="G1193" s="725">
        <v>45898</v>
      </c>
      <c r="H1193" s="38">
        <f t="shared" si="86"/>
        <v>0</v>
      </c>
      <c r="I1193" s="183">
        <f t="shared" si="87"/>
        <v>0</v>
      </c>
      <c r="K1193" s="33"/>
      <c r="L1193" s="687">
        <v>45898</v>
      </c>
      <c r="M1193" s="34">
        <f t="shared" ref="M1193" si="91">(O1192)</f>
        <v>0</v>
      </c>
      <c r="N1193" s="37">
        <v>0</v>
      </c>
      <c r="O1193" s="35">
        <v>480</v>
      </c>
      <c r="P1193" s="39">
        <v>0</v>
      </c>
      <c r="Q1193" s="47"/>
      <c r="R1193" s="41"/>
    </row>
    <row r="1194" spans="2:18" ht="15" customHeight="1" x14ac:dyDescent="0.3">
      <c r="B1194" s="34">
        <f t="shared" si="84"/>
        <v>4725.8999999999996</v>
      </c>
      <c r="C1194" s="35">
        <v>2611</v>
      </c>
      <c r="D1194" s="34">
        <f t="shared" si="85"/>
        <v>4725.8999999999996</v>
      </c>
      <c r="E1194" s="36">
        <v>45898</v>
      </c>
      <c r="F1194" s="37">
        <v>4725.8999999999996</v>
      </c>
      <c r="G1194" s="725">
        <v>45899</v>
      </c>
      <c r="H1194" s="38">
        <f t="shared" si="86"/>
        <v>0</v>
      </c>
      <c r="I1194" s="183">
        <f t="shared" si="87"/>
        <v>1</v>
      </c>
      <c r="K1194" s="33"/>
      <c r="L1194" s="687">
        <v>45899</v>
      </c>
      <c r="M1194" s="34">
        <f>(O1193)</f>
        <v>480</v>
      </c>
      <c r="N1194" s="37">
        <v>120</v>
      </c>
      <c r="O1194" s="35">
        <v>480</v>
      </c>
      <c r="P1194" s="39"/>
      <c r="Q1194" s="47">
        <f>(M1194+N1194)-O1194</f>
        <v>120</v>
      </c>
      <c r="R1194" s="41"/>
    </row>
    <row r="1195" spans="2:18" ht="15" customHeight="1" x14ac:dyDescent="0.3">
      <c r="B1195" s="34">
        <f t="shared" si="84"/>
        <v>4725.8999999999996</v>
      </c>
      <c r="C1195" s="35">
        <v>2612</v>
      </c>
      <c r="D1195" s="34">
        <f t="shared" si="85"/>
        <v>4725.8999999999996</v>
      </c>
      <c r="E1195" s="36">
        <v>45899</v>
      </c>
      <c r="F1195" s="37">
        <v>4726</v>
      </c>
      <c r="G1195" s="725">
        <v>45900</v>
      </c>
      <c r="H1195" s="38">
        <f t="shared" si="86"/>
        <v>0.1000000000003638</v>
      </c>
      <c r="I1195" s="183">
        <f t="shared" si="87"/>
        <v>0</v>
      </c>
      <c r="K1195" s="33"/>
      <c r="L1195" s="687">
        <v>45900</v>
      </c>
      <c r="M1195" s="34">
        <f>(O1194)</f>
        <v>480</v>
      </c>
      <c r="N1195" s="37">
        <v>0</v>
      </c>
      <c r="O1195" s="35">
        <v>480</v>
      </c>
      <c r="P1195" s="39"/>
      <c r="Q1195" s="47">
        <f t="shared" si="89"/>
        <v>0</v>
      </c>
      <c r="R1195" s="41"/>
    </row>
    <row r="1196" spans="2:18" ht="15" customHeight="1" x14ac:dyDescent="0.3">
      <c r="B1196" s="34">
        <f t="shared" si="84"/>
        <v>4726</v>
      </c>
      <c r="C1196" s="35">
        <v>2612</v>
      </c>
      <c r="D1196" s="34">
        <f t="shared" si="85"/>
        <v>4726</v>
      </c>
      <c r="E1196" s="36">
        <v>45900</v>
      </c>
      <c r="F1196" s="37">
        <v>4726</v>
      </c>
      <c r="G1196" s="725">
        <v>45901</v>
      </c>
      <c r="H1196" s="38">
        <f t="shared" si="86"/>
        <v>0</v>
      </c>
      <c r="I1196" s="183">
        <f t="shared" si="87"/>
        <v>1</v>
      </c>
      <c r="K1196" s="33"/>
      <c r="L1196" s="687">
        <v>45901</v>
      </c>
      <c r="M1196" s="34">
        <f t="shared" si="88"/>
        <v>480</v>
      </c>
      <c r="N1196" s="37"/>
      <c r="O1196" s="35">
        <v>480</v>
      </c>
      <c r="P1196" s="39"/>
      <c r="Q1196" s="47">
        <f t="shared" si="89"/>
        <v>0</v>
      </c>
      <c r="R1196" s="41"/>
    </row>
    <row r="1197" spans="2:18" ht="15" customHeight="1" x14ac:dyDescent="0.3">
      <c r="B1197" s="34">
        <f t="shared" si="84"/>
        <v>4726</v>
      </c>
      <c r="C1197" s="35">
        <v>2613</v>
      </c>
      <c r="D1197" s="34">
        <f t="shared" si="85"/>
        <v>4726</v>
      </c>
      <c r="E1197" s="36">
        <v>45901</v>
      </c>
      <c r="F1197" s="37">
        <v>4726.1000000000004</v>
      </c>
      <c r="G1197" s="725">
        <v>45902</v>
      </c>
      <c r="H1197" s="38">
        <f t="shared" si="86"/>
        <v>0.1000000000003638</v>
      </c>
      <c r="I1197" s="183">
        <f t="shared" si="87"/>
        <v>0</v>
      </c>
      <c r="K1197" s="33"/>
      <c r="L1197" s="687">
        <v>45902</v>
      </c>
      <c r="M1197" s="34">
        <f t="shared" si="88"/>
        <v>480</v>
      </c>
      <c r="N1197" s="37"/>
      <c r="O1197" s="35">
        <v>480</v>
      </c>
      <c r="P1197" s="39"/>
      <c r="Q1197" s="47">
        <f t="shared" si="89"/>
        <v>0</v>
      </c>
      <c r="R1197" s="41"/>
    </row>
    <row r="1198" spans="2:18" ht="15" customHeight="1" x14ac:dyDescent="0.3">
      <c r="B1198" s="34">
        <f t="shared" si="84"/>
        <v>4726.1000000000004</v>
      </c>
      <c r="C1198" s="35">
        <v>2613</v>
      </c>
      <c r="D1198" s="34">
        <f t="shared" si="85"/>
        <v>4726.1000000000004</v>
      </c>
      <c r="E1198" s="36">
        <v>45902</v>
      </c>
      <c r="F1198" s="37">
        <v>4726.1000000000004</v>
      </c>
      <c r="G1198" s="725">
        <v>45903</v>
      </c>
      <c r="H1198" s="38">
        <f t="shared" si="86"/>
        <v>0</v>
      </c>
      <c r="I1198" s="183">
        <f t="shared" si="87"/>
        <v>0</v>
      </c>
      <c r="K1198" s="33"/>
      <c r="L1198" s="687">
        <v>45903</v>
      </c>
      <c r="M1198" s="34">
        <f t="shared" si="88"/>
        <v>480</v>
      </c>
      <c r="N1198" s="37"/>
      <c r="O1198" s="35">
        <v>480</v>
      </c>
      <c r="P1198" s="39"/>
      <c r="Q1198" s="47">
        <f t="shared" si="89"/>
        <v>0</v>
      </c>
      <c r="R1198" s="41"/>
    </row>
    <row r="1199" spans="2:18" ht="15" customHeight="1" x14ac:dyDescent="0.3">
      <c r="B1199" s="34">
        <f t="shared" si="84"/>
        <v>4726.1000000000004</v>
      </c>
      <c r="C1199" s="35">
        <v>2613</v>
      </c>
      <c r="D1199" s="34">
        <f t="shared" si="85"/>
        <v>4726.1000000000004</v>
      </c>
      <c r="E1199" s="36">
        <v>45903</v>
      </c>
      <c r="F1199" s="37">
        <v>4726.1000000000004</v>
      </c>
      <c r="G1199" s="725">
        <v>45904</v>
      </c>
      <c r="H1199" s="38">
        <f t="shared" si="86"/>
        <v>0</v>
      </c>
      <c r="I1199" s="183">
        <f t="shared" si="87"/>
        <v>0</v>
      </c>
      <c r="K1199" s="33"/>
      <c r="L1199" s="687">
        <v>45904</v>
      </c>
      <c r="M1199" s="34">
        <f t="shared" si="88"/>
        <v>480</v>
      </c>
      <c r="N1199" s="37"/>
      <c r="O1199" s="35">
        <v>480</v>
      </c>
      <c r="P1199" s="39"/>
      <c r="Q1199" s="47">
        <f t="shared" si="89"/>
        <v>0</v>
      </c>
      <c r="R1199" s="41"/>
    </row>
    <row r="1200" spans="2:18" ht="15" customHeight="1" x14ac:dyDescent="0.3">
      <c r="B1200" s="34">
        <f t="shared" si="84"/>
        <v>4726.1000000000004</v>
      </c>
      <c r="C1200" s="35">
        <v>2613</v>
      </c>
      <c r="D1200" s="34">
        <f t="shared" si="85"/>
        <v>4726.1000000000004</v>
      </c>
      <c r="E1200" s="36">
        <v>45904</v>
      </c>
      <c r="F1200" s="37">
        <v>4726.1000000000004</v>
      </c>
      <c r="G1200" s="725">
        <v>45905</v>
      </c>
      <c r="H1200" s="38">
        <f t="shared" si="86"/>
        <v>0</v>
      </c>
      <c r="I1200" s="183">
        <f t="shared" si="87"/>
        <v>3</v>
      </c>
      <c r="K1200" s="33"/>
      <c r="L1200" s="687">
        <v>45905</v>
      </c>
      <c r="M1200" s="34">
        <f t="shared" si="88"/>
        <v>480</v>
      </c>
      <c r="N1200" s="37"/>
      <c r="O1200" s="35">
        <v>480</v>
      </c>
      <c r="P1200" s="39"/>
      <c r="Q1200" s="47">
        <f t="shared" si="89"/>
        <v>0</v>
      </c>
      <c r="R1200" s="41"/>
    </row>
    <row r="1201" spans="2:18" ht="15" customHeight="1" x14ac:dyDescent="0.3">
      <c r="B1201" s="34">
        <f t="shared" si="84"/>
        <v>4726.1000000000004</v>
      </c>
      <c r="C1201" s="35">
        <v>2616</v>
      </c>
      <c r="D1201" s="34">
        <f t="shared" si="85"/>
        <v>4726.1000000000004</v>
      </c>
      <c r="E1201" s="36">
        <v>45905</v>
      </c>
      <c r="F1201" s="37">
        <v>4726.5</v>
      </c>
      <c r="G1201" s="725">
        <v>45906</v>
      </c>
      <c r="H1201" s="38">
        <f t="shared" si="86"/>
        <v>0.3999999999996362</v>
      </c>
      <c r="I1201" s="183">
        <f t="shared" si="87"/>
        <v>1</v>
      </c>
      <c r="K1201" s="33"/>
      <c r="L1201" s="687">
        <v>45906</v>
      </c>
      <c r="M1201" s="34">
        <f t="shared" si="88"/>
        <v>480</v>
      </c>
      <c r="N1201" s="37"/>
      <c r="O1201" s="35">
        <v>480</v>
      </c>
      <c r="P1201" s="39"/>
      <c r="Q1201" s="47">
        <f t="shared" si="89"/>
        <v>0</v>
      </c>
      <c r="R1201" s="41"/>
    </row>
    <row r="1202" spans="2:18" ht="15" customHeight="1" x14ac:dyDescent="0.3">
      <c r="B1202" s="34">
        <f t="shared" si="84"/>
        <v>4726.5</v>
      </c>
      <c r="C1202" s="35">
        <v>2617</v>
      </c>
      <c r="D1202" s="34">
        <f t="shared" si="85"/>
        <v>4726.5</v>
      </c>
      <c r="E1202" s="36">
        <v>45906</v>
      </c>
      <c r="F1202" s="37">
        <v>4726.5</v>
      </c>
      <c r="G1202" s="725">
        <v>45907</v>
      </c>
      <c r="H1202" s="38">
        <f t="shared" si="86"/>
        <v>0</v>
      </c>
      <c r="I1202" s="183">
        <f t="shared" si="87"/>
        <v>0</v>
      </c>
      <c r="K1202" s="33"/>
      <c r="L1202" s="687">
        <v>45907</v>
      </c>
      <c r="M1202" s="34">
        <f t="shared" si="88"/>
        <v>480</v>
      </c>
      <c r="N1202" s="37"/>
      <c r="O1202" s="35">
        <v>480</v>
      </c>
      <c r="P1202" s="39"/>
      <c r="Q1202" s="47">
        <f t="shared" si="89"/>
        <v>0</v>
      </c>
      <c r="R1202" s="41"/>
    </row>
    <row r="1203" spans="2:18" ht="15" customHeight="1" x14ac:dyDescent="0.3">
      <c r="B1203" s="34">
        <f t="shared" si="84"/>
        <v>4726.5</v>
      </c>
      <c r="C1203" s="35">
        <v>2617</v>
      </c>
      <c r="D1203" s="34">
        <f t="shared" si="85"/>
        <v>4726.5</v>
      </c>
      <c r="E1203" s="36">
        <v>45907</v>
      </c>
      <c r="F1203" s="37">
        <v>4726.5</v>
      </c>
      <c r="G1203" s="725">
        <v>45908</v>
      </c>
      <c r="H1203" s="38">
        <f t="shared" si="86"/>
        <v>0</v>
      </c>
      <c r="I1203" s="183">
        <f t="shared" si="87"/>
        <v>1</v>
      </c>
      <c r="K1203" s="33"/>
      <c r="L1203" s="687">
        <v>45908</v>
      </c>
      <c r="M1203" s="34">
        <f t="shared" si="88"/>
        <v>480</v>
      </c>
      <c r="N1203" s="37"/>
      <c r="O1203" s="35">
        <v>480</v>
      </c>
      <c r="P1203" s="39"/>
      <c r="Q1203" s="47">
        <f t="shared" si="89"/>
        <v>0</v>
      </c>
      <c r="R1203" s="41"/>
    </row>
    <row r="1204" spans="2:18" ht="15" customHeight="1" x14ac:dyDescent="0.3">
      <c r="B1204" s="34">
        <f t="shared" si="84"/>
        <v>4726.5</v>
      </c>
      <c r="C1204" s="35">
        <v>2618</v>
      </c>
      <c r="D1204" s="34">
        <f t="shared" si="85"/>
        <v>4726.5</v>
      </c>
      <c r="E1204" s="36">
        <v>45908</v>
      </c>
      <c r="F1204" s="37">
        <v>4726.8</v>
      </c>
      <c r="G1204" s="725">
        <v>45909</v>
      </c>
      <c r="H1204" s="38">
        <f t="shared" si="86"/>
        <v>0.3000000000001819</v>
      </c>
      <c r="I1204" s="183">
        <f t="shared" si="87"/>
        <v>3</v>
      </c>
      <c r="K1204" s="33"/>
      <c r="L1204" s="687">
        <v>45909</v>
      </c>
      <c r="M1204" s="34">
        <f t="shared" si="88"/>
        <v>480</v>
      </c>
      <c r="N1204" s="37"/>
      <c r="O1204" s="35">
        <v>470</v>
      </c>
      <c r="P1204" s="39"/>
      <c r="Q1204" s="47">
        <f t="shared" si="89"/>
        <v>10</v>
      </c>
      <c r="R1204" s="41"/>
    </row>
    <row r="1205" spans="2:18" ht="15" customHeight="1" x14ac:dyDescent="0.3">
      <c r="B1205" s="34">
        <f t="shared" si="84"/>
        <v>4726.8</v>
      </c>
      <c r="C1205" s="35">
        <v>2621</v>
      </c>
      <c r="D1205" s="34">
        <f t="shared" si="85"/>
        <v>4726.8</v>
      </c>
      <c r="E1205" s="36">
        <v>45909</v>
      </c>
      <c r="F1205" s="37">
        <v>4731.3</v>
      </c>
      <c r="G1205" s="725">
        <v>45910</v>
      </c>
      <c r="H1205" s="38">
        <f t="shared" si="86"/>
        <v>4.5</v>
      </c>
      <c r="I1205" s="183">
        <f t="shared" si="87"/>
        <v>0</v>
      </c>
      <c r="K1205" s="33"/>
      <c r="L1205" s="687">
        <v>45910</v>
      </c>
      <c r="M1205" s="34">
        <f t="shared" si="88"/>
        <v>470</v>
      </c>
      <c r="N1205" s="37"/>
      <c r="O1205" s="35">
        <v>360</v>
      </c>
      <c r="P1205" s="39"/>
      <c r="Q1205" s="47">
        <f t="shared" si="89"/>
        <v>110</v>
      </c>
      <c r="R1205" s="41"/>
    </row>
    <row r="1206" spans="2:18" ht="15" customHeight="1" x14ac:dyDescent="0.3">
      <c r="B1206" s="34">
        <f t="shared" si="84"/>
        <v>4731.3</v>
      </c>
      <c r="C1206" s="35">
        <v>2621</v>
      </c>
      <c r="D1206" s="34">
        <f t="shared" si="85"/>
        <v>4731.3</v>
      </c>
      <c r="E1206" s="36">
        <v>45910</v>
      </c>
      <c r="F1206" s="37">
        <v>4738.1000000000004</v>
      </c>
      <c r="G1206" s="725">
        <v>45911</v>
      </c>
      <c r="H1206" s="38">
        <f t="shared" si="86"/>
        <v>6.8000000000001819</v>
      </c>
      <c r="I1206" s="183">
        <f t="shared" si="87"/>
        <v>7</v>
      </c>
      <c r="K1206" s="33"/>
      <c r="L1206" s="687">
        <v>45911</v>
      </c>
      <c r="M1206" s="34">
        <f t="shared" si="88"/>
        <v>360</v>
      </c>
      <c r="N1206" s="37"/>
      <c r="O1206" s="35">
        <v>290</v>
      </c>
      <c r="P1206" s="39"/>
      <c r="Q1206" s="47">
        <f t="shared" si="89"/>
        <v>70</v>
      </c>
      <c r="R1206" s="41"/>
    </row>
    <row r="1207" spans="2:18" ht="15" customHeight="1" x14ac:dyDescent="0.3">
      <c r="B1207" s="34">
        <f t="shared" si="84"/>
        <v>4738.1000000000004</v>
      </c>
      <c r="C1207" s="35">
        <v>2628</v>
      </c>
      <c r="D1207" s="34">
        <f t="shared" si="85"/>
        <v>4738.1000000000004</v>
      </c>
      <c r="E1207" s="36">
        <v>45911</v>
      </c>
      <c r="F1207" s="37">
        <v>4741.7</v>
      </c>
      <c r="G1207" s="725">
        <v>45912</v>
      </c>
      <c r="H1207" s="38">
        <f t="shared" si="86"/>
        <v>3.5999999999994543</v>
      </c>
      <c r="I1207" s="183">
        <f t="shared" si="87"/>
        <v>10</v>
      </c>
      <c r="K1207" s="33"/>
      <c r="L1207" s="687">
        <v>45912</v>
      </c>
      <c r="M1207" s="34">
        <f t="shared" si="88"/>
        <v>290</v>
      </c>
      <c r="N1207" s="37"/>
      <c r="O1207" s="35">
        <v>270</v>
      </c>
      <c r="P1207" s="39"/>
      <c r="Q1207" s="47">
        <f t="shared" si="89"/>
        <v>20</v>
      </c>
      <c r="R1207" s="41"/>
    </row>
    <row r="1208" spans="2:18" ht="15" customHeight="1" x14ac:dyDescent="0.3">
      <c r="B1208" s="34">
        <f t="shared" si="84"/>
        <v>4741.7</v>
      </c>
      <c r="C1208" s="35">
        <v>2638</v>
      </c>
      <c r="D1208" s="34">
        <f t="shared" si="85"/>
        <v>4741.7</v>
      </c>
      <c r="E1208" s="36">
        <v>45912</v>
      </c>
      <c r="F1208" s="37">
        <v>4741.7</v>
      </c>
      <c r="G1208" s="725">
        <v>45913</v>
      </c>
      <c r="H1208" s="38">
        <f t="shared" si="86"/>
        <v>0</v>
      </c>
      <c r="I1208" s="183">
        <f t="shared" si="87"/>
        <v>2</v>
      </c>
      <c r="K1208" s="33"/>
      <c r="L1208" s="687">
        <v>45913</v>
      </c>
      <c r="M1208" s="34">
        <f t="shared" si="88"/>
        <v>270</v>
      </c>
      <c r="N1208" s="37"/>
      <c r="O1208" s="35">
        <v>270</v>
      </c>
      <c r="P1208" s="39"/>
      <c r="Q1208" s="47">
        <f t="shared" si="89"/>
        <v>0</v>
      </c>
      <c r="R1208" s="41"/>
    </row>
    <row r="1209" spans="2:18" ht="15" customHeight="1" x14ac:dyDescent="0.3">
      <c r="B1209" s="34">
        <f t="shared" si="84"/>
        <v>4741.7</v>
      </c>
      <c r="C1209" s="35">
        <v>2640</v>
      </c>
      <c r="D1209" s="34">
        <f t="shared" si="85"/>
        <v>4741.7</v>
      </c>
      <c r="E1209" s="36">
        <v>45913</v>
      </c>
      <c r="F1209" s="37">
        <v>4741.8</v>
      </c>
      <c r="G1209" s="725">
        <v>45914</v>
      </c>
      <c r="H1209" s="38">
        <f t="shared" si="86"/>
        <v>0.1000000000003638</v>
      </c>
      <c r="I1209" s="183">
        <f t="shared" si="87"/>
        <v>13</v>
      </c>
      <c r="K1209" s="33"/>
      <c r="L1209" s="687">
        <v>45914</v>
      </c>
      <c r="M1209" s="34">
        <f t="shared" si="88"/>
        <v>270</v>
      </c>
      <c r="N1209" s="37"/>
      <c r="O1209" s="35">
        <v>270</v>
      </c>
      <c r="P1209" s="39"/>
      <c r="Q1209" s="47">
        <f t="shared" si="89"/>
        <v>0</v>
      </c>
      <c r="R1209" s="41"/>
    </row>
    <row r="1210" spans="2:18" ht="15" customHeight="1" x14ac:dyDescent="0.3">
      <c r="B1210" s="34">
        <f t="shared" si="84"/>
        <v>4741.8</v>
      </c>
      <c r="C1210" s="35">
        <v>2653</v>
      </c>
      <c r="D1210" s="34">
        <f t="shared" si="85"/>
        <v>4741.8</v>
      </c>
      <c r="E1210" s="36">
        <v>45914</v>
      </c>
      <c r="F1210" s="37">
        <v>4741.8</v>
      </c>
      <c r="G1210" s="725">
        <v>45915</v>
      </c>
      <c r="H1210" s="38">
        <f>F1210-D1210</f>
        <v>0</v>
      </c>
      <c r="I1210" s="183">
        <f t="shared" si="87"/>
        <v>1</v>
      </c>
      <c r="K1210" s="33"/>
      <c r="L1210" s="687">
        <v>45915</v>
      </c>
      <c r="M1210" s="34">
        <f t="shared" si="88"/>
        <v>270</v>
      </c>
      <c r="N1210" s="37">
        <v>90</v>
      </c>
      <c r="O1210" s="35">
        <v>410</v>
      </c>
      <c r="P1210" s="39"/>
      <c r="Q1210" s="47">
        <f t="shared" si="89"/>
        <v>-50</v>
      </c>
      <c r="R1210" s="41"/>
    </row>
    <row r="1211" spans="2:18" ht="15" customHeight="1" x14ac:dyDescent="0.3">
      <c r="B1211" s="34">
        <f>F1210</f>
        <v>4741.8</v>
      </c>
      <c r="C1211" s="35">
        <v>2654</v>
      </c>
      <c r="D1211" s="34">
        <f>F1210</f>
        <v>4741.8</v>
      </c>
      <c r="E1211" s="36">
        <v>45915</v>
      </c>
      <c r="F1211" s="37">
        <v>4744.3999999999996</v>
      </c>
      <c r="G1211" s="725">
        <v>45916</v>
      </c>
      <c r="H1211" s="38">
        <f>F1211-D1211</f>
        <v>2.5999999999994543</v>
      </c>
      <c r="I1211" s="183">
        <f t="shared" si="87"/>
        <v>0</v>
      </c>
      <c r="K1211" s="33"/>
      <c r="L1211" s="687">
        <v>45916</v>
      </c>
      <c r="M1211" s="34">
        <f t="shared" si="88"/>
        <v>410</v>
      </c>
      <c r="N1211" s="37"/>
      <c r="O1211" s="35">
        <v>380</v>
      </c>
      <c r="P1211" s="39"/>
      <c r="Q1211" s="47">
        <f t="shared" si="89"/>
        <v>30</v>
      </c>
      <c r="R1211" s="41"/>
    </row>
    <row r="1212" spans="2:18" ht="15" customHeight="1" x14ac:dyDescent="0.3">
      <c r="B1212" s="34">
        <f>F1211</f>
        <v>4744.3999999999996</v>
      </c>
      <c r="C1212" s="35">
        <v>2654</v>
      </c>
      <c r="D1212" s="34">
        <f>F1211</f>
        <v>4744.3999999999996</v>
      </c>
      <c r="E1212" s="36">
        <v>45916</v>
      </c>
      <c r="F1212" s="37">
        <v>4744.5</v>
      </c>
      <c r="G1212" s="725">
        <v>45917</v>
      </c>
      <c r="H1212" s="38">
        <f t="shared" si="86"/>
        <v>0.1000000000003638</v>
      </c>
      <c r="I1212" s="183">
        <f t="shared" si="87"/>
        <v>0</v>
      </c>
      <c r="K1212" s="33"/>
      <c r="L1212" s="687">
        <v>45917</v>
      </c>
      <c r="M1212" s="34">
        <f t="shared" si="88"/>
        <v>380</v>
      </c>
      <c r="N1212" s="37"/>
      <c r="O1212" s="35">
        <v>380</v>
      </c>
      <c r="P1212" s="39"/>
      <c r="Q1212" s="47">
        <f t="shared" si="89"/>
        <v>0</v>
      </c>
      <c r="R1212" s="41"/>
    </row>
    <row r="1213" spans="2:18" ht="15" customHeight="1" x14ac:dyDescent="0.3">
      <c r="B1213" s="34">
        <f t="shared" si="84"/>
        <v>4744.5</v>
      </c>
      <c r="C1213" s="35">
        <v>2654</v>
      </c>
      <c r="D1213" s="34">
        <f t="shared" si="85"/>
        <v>4744.5</v>
      </c>
      <c r="E1213" s="36">
        <v>45917</v>
      </c>
      <c r="F1213" s="37">
        <v>4744.5</v>
      </c>
      <c r="G1213" s="725">
        <v>45918</v>
      </c>
      <c r="H1213" s="38">
        <f t="shared" si="86"/>
        <v>0</v>
      </c>
      <c r="I1213" s="183">
        <f t="shared" si="87"/>
        <v>1</v>
      </c>
      <c r="K1213" s="33"/>
      <c r="L1213" s="687">
        <v>45918</v>
      </c>
      <c r="M1213" s="34">
        <f t="shared" si="88"/>
        <v>380</v>
      </c>
      <c r="N1213" s="37"/>
      <c r="O1213" s="35">
        <v>360</v>
      </c>
      <c r="P1213" s="39"/>
      <c r="Q1213" s="47">
        <f t="shared" si="89"/>
        <v>20</v>
      </c>
      <c r="R1213" s="41"/>
    </row>
    <row r="1214" spans="2:18" ht="15" customHeight="1" x14ac:dyDescent="0.3">
      <c r="B1214" s="34">
        <f t="shared" si="84"/>
        <v>4744.5</v>
      </c>
      <c r="C1214" s="35">
        <v>2655</v>
      </c>
      <c r="D1214" s="34">
        <f t="shared" si="85"/>
        <v>4744.5</v>
      </c>
      <c r="E1214" s="36">
        <v>45918</v>
      </c>
      <c r="F1214" s="37">
        <v>4746.6000000000004</v>
      </c>
      <c r="G1214" s="725">
        <v>45919</v>
      </c>
      <c r="H1214" s="38">
        <f t="shared" si="86"/>
        <v>2.1000000000003638</v>
      </c>
      <c r="I1214" s="183">
        <f t="shared" si="87"/>
        <v>0</v>
      </c>
      <c r="K1214" s="33"/>
      <c r="L1214" s="687">
        <v>45919</v>
      </c>
      <c r="M1214" s="34">
        <f t="shared" si="88"/>
        <v>360</v>
      </c>
      <c r="N1214" s="37"/>
      <c r="O1214" s="35">
        <v>360</v>
      </c>
      <c r="P1214" s="39"/>
      <c r="Q1214" s="47">
        <f t="shared" si="89"/>
        <v>0</v>
      </c>
      <c r="R1214" s="41"/>
    </row>
    <row r="1215" spans="2:18" ht="15" customHeight="1" x14ac:dyDescent="0.3">
      <c r="B1215" s="34">
        <f t="shared" si="84"/>
        <v>4746.6000000000004</v>
      </c>
      <c r="C1215" s="35">
        <v>2655</v>
      </c>
      <c r="D1215" s="34">
        <f t="shared" si="85"/>
        <v>4746.6000000000004</v>
      </c>
      <c r="E1215" s="36">
        <v>45919</v>
      </c>
      <c r="F1215" s="37">
        <v>4746.6000000000004</v>
      </c>
      <c r="G1215" s="725">
        <v>45920</v>
      </c>
      <c r="H1215" s="38">
        <f t="shared" si="86"/>
        <v>0</v>
      </c>
      <c r="I1215" s="183">
        <f t="shared" si="87"/>
        <v>0</v>
      </c>
      <c r="K1215" s="33"/>
      <c r="L1215" s="687">
        <v>45920</v>
      </c>
      <c r="M1215" s="34">
        <f t="shared" si="88"/>
        <v>360</v>
      </c>
      <c r="N1215" s="37"/>
      <c r="O1215" s="35">
        <v>360</v>
      </c>
      <c r="P1215" s="39"/>
      <c r="Q1215" s="47">
        <f t="shared" si="89"/>
        <v>0</v>
      </c>
      <c r="R1215" s="41"/>
    </row>
    <row r="1216" spans="2:18" ht="15" customHeight="1" x14ac:dyDescent="0.3">
      <c r="B1216" s="34">
        <f t="shared" si="84"/>
        <v>4746.6000000000004</v>
      </c>
      <c r="C1216" s="35">
        <v>2655</v>
      </c>
      <c r="D1216" s="34">
        <f t="shared" si="85"/>
        <v>4746.6000000000004</v>
      </c>
      <c r="E1216" s="36">
        <v>45920</v>
      </c>
      <c r="F1216" s="37">
        <v>4746.6000000000004</v>
      </c>
      <c r="G1216" s="725">
        <v>45921</v>
      </c>
      <c r="H1216" s="38">
        <f t="shared" si="86"/>
        <v>0</v>
      </c>
      <c r="I1216" s="183">
        <f t="shared" si="87"/>
        <v>1</v>
      </c>
      <c r="K1216" s="33"/>
      <c r="L1216" s="687">
        <v>45921</v>
      </c>
      <c r="M1216" s="34">
        <f t="shared" si="88"/>
        <v>360</v>
      </c>
      <c r="N1216" s="37"/>
      <c r="O1216" s="35">
        <v>250</v>
      </c>
      <c r="P1216" s="39"/>
      <c r="Q1216" s="47">
        <f t="shared" si="89"/>
        <v>110</v>
      </c>
      <c r="R1216" s="41"/>
    </row>
    <row r="1217" spans="2:19" ht="15" customHeight="1" x14ac:dyDescent="0.3">
      <c r="B1217" s="34">
        <f t="shared" si="84"/>
        <v>4746.6000000000004</v>
      </c>
      <c r="C1217" s="35">
        <v>2656</v>
      </c>
      <c r="D1217" s="34">
        <f t="shared" si="85"/>
        <v>4746.6000000000004</v>
      </c>
      <c r="E1217" s="36">
        <v>45921</v>
      </c>
      <c r="F1217" s="37">
        <v>4752.7</v>
      </c>
      <c r="G1217" s="725">
        <v>45922</v>
      </c>
      <c r="H1217" s="38">
        <f t="shared" si="86"/>
        <v>6.0999999999994543</v>
      </c>
      <c r="I1217" s="183">
        <f t="shared" si="87"/>
        <v>1</v>
      </c>
      <c r="K1217" s="33"/>
      <c r="L1217" s="687">
        <v>45922</v>
      </c>
      <c r="M1217" s="34">
        <f t="shared" si="88"/>
        <v>250</v>
      </c>
      <c r="N1217" s="37"/>
      <c r="O1217" s="35">
        <v>230</v>
      </c>
      <c r="P1217" s="39"/>
      <c r="Q1217" s="47">
        <f t="shared" si="89"/>
        <v>20</v>
      </c>
      <c r="R1217" s="41"/>
    </row>
    <row r="1218" spans="2:19" ht="15" customHeight="1" x14ac:dyDescent="0.3">
      <c r="B1218" s="34">
        <f t="shared" si="84"/>
        <v>4752.7</v>
      </c>
      <c r="C1218" s="35">
        <v>2657</v>
      </c>
      <c r="D1218" s="34">
        <f t="shared" si="85"/>
        <v>4752.7</v>
      </c>
      <c r="E1218" s="36">
        <v>45922</v>
      </c>
      <c r="F1218" s="37">
        <v>4754.5</v>
      </c>
      <c r="G1218" s="725">
        <v>45923</v>
      </c>
      <c r="H1218" s="38">
        <f t="shared" si="86"/>
        <v>1.8000000000001819</v>
      </c>
      <c r="I1218" s="183">
        <f t="shared" si="87"/>
        <v>0</v>
      </c>
      <c r="K1218" s="33"/>
      <c r="L1218" s="687">
        <v>45923</v>
      </c>
      <c r="M1218" s="34">
        <f t="shared" si="88"/>
        <v>230</v>
      </c>
      <c r="N1218" s="37"/>
      <c r="O1218" s="35">
        <v>230</v>
      </c>
      <c r="P1218" s="39"/>
      <c r="Q1218" s="47">
        <f t="shared" si="89"/>
        <v>0</v>
      </c>
      <c r="R1218" s="41"/>
    </row>
    <row r="1219" spans="2:19" ht="15" customHeight="1" x14ac:dyDescent="0.3">
      <c r="B1219" s="34">
        <f t="shared" si="84"/>
        <v>4754.5</v>
      </c>
      <c r="C1219" s="35">
        <v>2657</v>
      </c>
      <c r="D1219" s="34">
        <f t="shared" si="85"/>
        <v>4754.5</v>
      </c>
      <c r="E1219" s="36">
        <v>45923</v>
      </c>
      <c r="F1219" s="37">
        <v>4754.5</v>
      </c>
      <c r="G1219" s="725">
        <v>45924</v>
      </c>
      <c r="H1219" s="38">
        <f t="shared" si="86"/>
        <v>0</v>
      </c>
      <c r="I1219" s="183">
        <f t="shared" si="87"/>
        <v>0</v>
      </c>
      <c r="K1219" s="33"/>
      <c r="L1219" s="687">
        <v>45924</v>
      </c>
      <c r="M1219" s="34">
        <f t="shared" si="88"/>
        <v>230</v>
      </c>
      <c r="N1219" s="37">
        <v>90</v>
      </c>
      <c r="O1219" s="35">
        <v>320</v>
      </c>
      <c r="P1219" s="39"/>
      <c r="Q1219" s="47">
        <f t="shared" si="89"/>
        <v>0</v>
      </c>
      <c r="R1219" s="41"/>
    </row>
    <row r="1220" spans="2:19" ht="15" customHeight="1" x14ac:dyDescent="0.3">
      <c r="B1220" s="34">
        <f t="shared" si="84"/>
        <v>4754.5</v>
      </c>
      <c r="C1220" s="35">
        <v>2657</v>
      </c>
      <c r="D1220" s="34">
        <f t="shared" si="85"/>
        <v>4754.5</v>
      </c>
      <c r="E1220" s="36">
        <v>45924</v>
      </c>
      <c r="F1220" s="37">
        <v>4754.5</v>
      </c>
      <c r="G1220" s="725">
        <v>45925</v>
      </c>
      <c r="H1220" s="38">
        <f t="shared" si="86"/>
        <v>0</v>
      </c>
      <c r="I1220" s="183">
        <f t="shared" si="87"/>
        <v>0</v>
      </c>
      <c r="K1220" s="33"/>
      <c r="L1220" s="687">
        <v>45925</v>
      </c>
      <c r="M1220" s="34">
        <f t="shared" si="88"/>
        <v>320</v>
      </c>
      <c r="N1220" s="37"/>
      <c r="O1220" s="35">
        <v>320</v>
      </c>
      <c r="P1220" s="39"/>
      <c r="Q1220" s="47">
        <f t="shared" si="89"/>
        <v>0</v>
      </c>
      <c r="R1220" s="41"/>
    </row>
    <row r="1221" spans="2:19" ht="15" customHeight="1" x14ac:dyDescent="0.3">
      <c r="B1221" s="34">
        <f t="shared" si="84"/>
        <v>4754.5</v>
      </c>
      <c r="C1221" s="35">
        <v>2657</v>
      </c>
      <c r="D1221" s="34">
        <f t="shared" si="85"/>
        <v>4754.5</v>
      </c>
      <c r="E1221" s="36">
        <v>45925</v>
      </c>
      <c r="F1221" s="37">
        <v>4754.5</v>
      </c>
      <c r="G1221" s="725">
        <v>45926</v>
      </c>
      <c r="H1221" s="38">
        <f t="shared" si="86"/>
        <v>0</v>
      </c>
      <c r="I1221" s="183">
        <f t="shared" si="87"/>
        <v>2</v>
      </c>
      <c r="K1221" s="33"/>
      <c r="L1221" s="687">
        <v>45926</v>
      </c>
      <c r="M1221" s="34">
        <f t="shared" si="88"/>
        <v>320</v>
      </c>
      <c r="N1221" s="37"/>
      <c r="O1221" s="35">
        <v>280</v>
      </c>
      <c r="P1221" s="39"/>
      <c r="Q1221" s="47">
        <f t="shared" si="89"/>
        <v>40</v>
      </c>
      <c r="R1221" s="41"/>
    </row>
    <row r="1222" spans="2:19" ht="15" customHeight="1" x14ac:dyDescent="0.3">
      <c r="B1222" s="34">
        <f t="shared" si="84"/>
        <v>4754.5</v>
      </c>
      <c r="C1222" s="35">
        <v>2659</v>
      </c>
      <c r="D1222" s="34">
        <f t="shared" si="85"/>
        <v>4754.5</v>
      </c>
      <c r="E1222" s="36">
        <v>45926</v>
      </c>
      <c r="F1222" s="37">
        <v>4760.5</v>
      </c>
      <c r="G1222" s="725">
        <v>45927</v>
      </c>
      <c r="H1222" s="38">
        <f t="shared" si="86"/>
        <v>6</v>
      </c>
      <c r="I1222" s="183">
        <f t="shared" si="87"/>
        <v>0</v>
      </c>
      <c r="K1222" s="33"/>
      <c r="L1222" s="687">
        <v>45927</v>
      </c>
      <c r="M1222" s="34">
        <f t="shared" si="88"/>
        <v>280</v>
      </c>
      <c r="N1222" s="37"/>
      <c r="O1222" s="35">
        <v>280</v>
      </c>
      <c r="P1222" s="39"/>
      <c r="Q1222" s="47">
        <f t="shared" si="89"/>
        <v>0</v>
      </c>
      <c r="R1222" s="41"/>
    </row>
    <row r="1223" spans="2:19" ht="15" customHeight="1" x14ac:dyDescent="0.3">
      <c r="B1223" s="34">
        <f t="shared" si="84"/>
        <v>4760.5</v>
      </c>
      <c r="C1223" s="35">
        <v>2659</v>
      </c>
      <c r="D1223" s="34">
        <f t="shared" si="85"/>
        <v>4760.5</v>
      </c>
      <c r="E1223" s="36">
        <v>45927</v>
      </c>
      <c r="F1223" s="37">
        <v>4760.5</v>
      </c>
      <c r="G1223" s="725">
        <v>45928</v>
      </c>
      <c r="H1223" s="38">
        <f t="shared" si="86"/>
        <v>0</v>
      </c>
      <c r="I1223" s="183">
        <f t="shared" si="87"/>
        <v>2</v>
      </c>
      <c r="K1223" s="33"/>
      <c r="L1223" s="687">
        <v>45928</v>
      </c>
      <c r="M1223" s="34">
        <f t="shared" si="88"/>
        <v>280</v>
      </c>
      <c r="N1223" s="37"/>
      <c r="O1223" s="35">
        <v>250</v>
      </c>
      <c r="P1223" s="39"/>
      <c r="Q1223" s="47">
        <f t="shared" si="89"/>
        <v>30</v>
      </c>
      <c r="R1223" s="41"/>
    </row>
    <row r="1224" spans="2:19" ht="15" customHeight="1" x14ac:dyDescent="0.3">
      <c r="B1224" s="34">
        <f t="shared" si="84"/>
        <v>4760.5</v>
      </c>
      <c r="C1224" s="35">
        <v>2661</v>
      </c>
      <c r="D1224" s="34">
        <f t="shared" si="85"/>
        <v>4760.5</v>
      </c>
      <c r="E1224" s="36">
        <v>45928</v>
      </c>
      <c r="F1224" s="37">
        <v>4762</v>
      </c>
      <c r="G1224" s="725">
        <v>45929</v>
      </c>
      <c r="H1224" s="38">
        <f t="shared" si="86"/>
        <v>1.5</v>
      </c>
      <c r="I1224" s="183">
        <f t="shared" si="87"/>
        <v>0</v>
      </c>
      <c r="K1224" s="33"/>
      <c r="L1224" s="687">
        <v>45929</v>
      </c>
      <c r="M1224" s="34">
        <f t="shared" si="88"/>
        <v>250</v>
      </c>
      <c r="N1224" s="37"/>
      <c r="O1224" s="35">
        <v>250</v>
      </c>
      <c r="P1224" s="39"/>
      <c r="Q1224" s="47">
        <f t="shared" si="89"/>
        <v>0</v>
      </c>
      <c r="R1224" s="41"/>
    </row>
    <row r="1225" spans="2:19" ht="15" customHeight="1" x14ac:dyDescent="0.3">
      <c r="B1225" s="34">
        <f t="shared" si="84"/>
        <v>4762</v>
      </c>
      <c r="C1225" s="35">
        <v>2661</v>
      </c>
      <c r="D1225" s="34">
        <f t="shared" si="85"/>
        <v>4762</v>
      </c>
      <c r="E1225" s="36">
        <v>45929</v>
      </c>
      <c r="F1225" s="37">
        <v>4762</v>
      </c>
      <c r="G1225" s="725">
        <v>45930</v>
      </c>
      <c r="H1225" s="38">
        <f t="shared" si="86"/>
        <v>0</v>
      </c>
      <c r="I1225" s="183">
        <f t="shared" si="87"/>
        <v>0</v>
      </c>
      <c r="K1225" s="33"/>
      <c r="L1225" s="687">
        <v>45930</v>
      </c>
      <c r="M1225" s="34">
        <f t="shared" si="88"/>
        <v>250</v>
      </c>
      <c r="N1225" s="37"/>
      <c r="O1225" s="35">
        <v>250</v>
      </c>
      <c r="P1225" s="39"/>
      <c r="Q1225" s="47">
        <f t="shared" si="89"/>
        <v>0</v>
      </c>
      <c r="R1225" s="41"/>
    </row>
    <row r="1226" spans="2:19" s="592" customFormat="1" ht="15" customHeight="1" x14ac:dyDescent="0.3">
      <c r="B1226" s="586">
        <f t="shared" si="84"/>
        <v>4762</v>
      </c>
      <c r="C1226" s="587">
        <v>2661</v>
      </c>
      <c r="D1226" s="586">
        <f t="shared" si="85"/>
        <v>4762</v>
      </c>
      <c r="E1226" s="588">
        <v>45930</v>
      </c>
      <c r="F1226" s="589">
        <v>4762</v>
      </c>
      <c r="G1226" s="729">
        <v>45931</v>
      </c>
      <c r="H1226" s="590">
        <f t="shared" si="86"/>
        <v>0</v>
      </c>
      <c r="I1226" s="591">
        <f t="shared" si="87"/>
        <v>0</v>
      </c>
      <c r="J1226" s="592">
        <f>SUM(H1135:H1226)</f>
        <v>136.69999999999982</v>
      </c>
      <c r="K1226" s="593"/>
      <c r="L1226" s="691">
        <v>45931</v>
      </c>
      <c r="M1226" s="586">
        <f t="shared" si="88"/>
        <v>250</v>
      </c>
      <c r="N1226" s="589"/>
      <c r="O1226" s="587">
        <v>250</v>
      </c>
      <c r="P1226" s="594"/>
      <c r="Q1226" s="595">
        <f t="shared" si="89"/>
        <v>0</v>
      </c>
      <c r="R1226" s="596"/>
      <c r="S1226" s="597">
        <f>SUM(Q1134:Q1225)</f>
        <v>530</v>
      </c>
    </row>
    <row r="1227" spans="2:19" ht="15" customHeight="1" x14ac:dyDescent="0.3">
      <c r="B1227" s="34">
        <f t="shared" si="84"/>
        <v>4762</v>
      </c>
      <c r="C1227" s="35">
        <v>2661</v>
      </c>
      <c r="D1227" s="34">
        <f t="shared" si="85"/>
        <v>4762</v>
      </c>
      <c r="E1227" s="36">
        <v>45931</v>
      </c>
      <c r="F1227" s="37">
        <v>4762</v>
      </c>
      <c r="G1227" s="725">
        <v>45932</v>
      </c>
      <c r="H1227" s="38">
        <f t="shared" si="86"/>
        <v>0</v>
      </c>
      <c r="I1227" s="183">
        <f t="shared" si="87"/>
        <v>1</v>
      </c>
      <c r="K1227" s="33"/>
      <c r="L1227" s="687">
        <v>45932</v>
      </c>
      <c r="M1227" s="34">
        <f t="shared" si="88"/>
        <v>250</v>
      </c>
      <c r="N1227" s="37"/>
      <c r="O1227" s="35">
        <v>250</v>
      </c>
      <c r="P1227" s="39"/>
      <c r="Q1227" s="47">
        <f t="shared" si="89"/>
        <v>0</v>
      </c>
      <c r="R1227" s="41"/>
    </row>
    <row r="1228" spans="2:19" ht="15" customHeight="1" x14ac:dyDescent="0.3">
      <c r="B1228" s="34">
        <f t="shared" si="84"/>
        <v>4762</v>
      </c>
      <c r="C1228" s="35">
        <v>2662</v>
      </c>
      <c r="D1228" s="34">
        <f t="shared" si="85"/>
        <v>4762</v>
      </c>
      <c r="E1228" s="36">
        <v>45932</v>
      </c>
      <c r="F1228" s="37">
        <v>4762</v>
      </c>
      <c r="G1228" s="725">
        <v>45933</v>
      </c>
      <c r="H1228" s="38">
        <f t="shared" si="86"/>
        <v>0</v>
      </c>
      <c r="I1228" s="183">
        <f t="shared" si="87"/>
        <v>0</v>
      </c>
      <c r="K1228" s="33"/>
      <c r="L1228" s="687">
        <v>45933</v>
      </c>
      <c r="M1228" s="34">
        <f t="shared" si="88"/>
        <v>250</v>
      </c>
      <c r="N1228" s="37"/>
      <c r="O1228" s="35">
        <v>240</v>
      </c>
      <c r="P1228" s="39"/>
      <c r="Q1228" s="47">
        <f t="shared" si="89"/>
        <v>10</v>
      </c>
      <c r="R1228" s="41"/>
    </row>
    <row r="1229" spans="2:19" ht="15" customHeight="1" x14ac:dyDescent="0.3">
      <c r="B1229" s="34">
        <f t="shared" ref="B1229:B1268" si="92">F1228</f>
        <v>4762</v>
      </c>
      <c r="C1229" s="35">
        <v>2662</v>
      </c>
      <c r="D1229" s="34">
        <f t="shared" ref="D1229:D1268" si="93">F1228</f>
        <v>4762</v>
      </c>
      <c r="E1229" s="36">
        <v>45933</v>
      </c>
      <c r="F1229" s="37">
        <v>4762.2</v>
      </c>
      <c r="G1229" s="725">
        <v>45934</v>
      </c>
      <c r="H1229" s="38">
        <f t="shared" ref="H1229:H1268" si="94">F1229-D1229</f>
        <v>0.1999999999998181</v>
      </c>
      <c r="I1229" s="183">
        <f t="shared" ref="I1229:I1268" si="95">C1230-C1229</f>
        <v>1</v>
      </c>
      <c r="K1229" s="33"/>
      <c r="L1229" s="687">
        <v>45934</v>
      </c>
      <c r="M1229" s="34">
        <f t="shared" ref="M1229:M1268" si="96">(O1228)</f>
        <v>240</v>
      </c>
      <c r="N1229" s="37"/>
      <c r="O1229" s="35">
        <v>200</v>
      </c>
      <c r="P1229" s="39"/>
      <c r="Q1229" s="47">
        <f t="shared" ref="Q1229:Q1268" si="97">(M1229+N1229)-O1229</f>
        <v>40</v>
      </c>
      <c r="R1229" s="41"/>
    </row>
    <row r="1230" spans="2:19" ht="15" customHeight="1" x14ac:dyDescent="0.3">
      <c r="B1230" s="34">
        <f t="shared" si="92"/>
        <v>4762.2</v>
      </c>
      <c r="C1230" s="35">
        <v>2663</v>
      </c>
      <c r="D1230" s="34">
        <f t="shared" si="93"/>
        <v>4762.2</v>
      </c>
      <c r="E1230" s="36">
        <v>45934</v>
      </c>
      <c r="F1230" s="37">
        <v>4765.2</v>
      </c>
      <c r="G1230" s="725">
        <v>45935</v>
      </c>
      <c r="H1230" s="38">
        <f t="shared" si="94"/>
        <v>3</v>
      </c>
      <c r="I1230" s="183">
        <f t="shared" si="95"/>
        <v>0</v>
      </c>
      <c r="K1230" s="33"/>
      <c r="L1230" s="687">
        <v>45935</v>
      </c>
      <c r="M1230" s="34">
        <f t="shared" si="96"/>
        <v>200</v>
      </c>
      <c r="N1230" s="37"/>
      <c r="O1230" s="35">
        <v>200</v>
      </c>
      <c r="P1230" s="39"/>
      <c r="Q1230" s="47">
        <f t="shared" si="97"/>
        <v>0</v>
      </c>
      <c r="R1230" s="41"/>
    </row>
    <row r="1231" spans="2:19" ht="15" customHeight="1" x14ac:dyDescent="0.3">
      <c r="B1231" s="34">
        <f t="shared" si="92"/>
        <v>4765.2</v>
      </c>
      <c r="C1231" s="35">
        <v>2663</v>
      </c>
      <c r="D1231" s="34">
        <f t="shared" si="93"/>
        <v>4765.2</v>
      </c>
      <c r="E1231" s="36">
        <v>45935</v>
      </c>
      <c r="F1231" s="37">
        <v>4765.2</v>
      </c>
      <c r="G1231" s="725">
        <v>45936</v>
      </c>
      <c r="H1231" s="38">
        <f t="shared" si="94"/>
        <v>0</v>
      </c>
      <c r="I1231" s="183">
        <f t="shared" si="95"/>
        <v>2</v>
      </c>
      <c r="K1231" s="33"/>
      <c r="L1231" s="687">
        <v>45936</v>
      </c>
      <c r="M1231" s="34">
        <f t="shared" si="96"/>
        <v>200</v>
      </c>
      <c r="N1231" s="37"/>
      <c r="O1231" s="35">
        <v>200</v>
      </c>
      <c r="P1231" s="39"/>
      <c r="Q1231" s="47">
        <f t="shared" si="97"/>
        <v>0</v>
      </c>
      <c r="R1231" s="41"/>
    </row>
    <row r="1232" spans="2:19" ht="15" customHeight="1" x14ac:dyDescent="0.3">
      <c r="B1232" s="34">
        <f t="shared" si="92"/>
        <v>4765.2</v>
      </c>
      <c r="C1232" s="35">
        <v>2665</v>
      </c>
      <c r="D1232" s="34">
        <f t="shared" si="93"/>
        <v>4765.2</v>
      </c>
      <c r="E1232" s="36">
        <v>45936</v>
      </c>
      <c r="F1232" s="37">
        <v>4765.2</v>
      </c>
      <c r="G1232" s="725">
        <v>45937</v>
      </c>
      <c r="H1232" s="38">
        <f t="shared" si="94"/>
        <v>0</v>
      </c>
      <c r="I1232" s="183">
        <f t="shared" si="95"/>
        <v>0</v>
      </c>
      <c r="K1232" s="33"/>
      <c r="L1232" s="687">
        <v>45937</v>
      </c>
      <c r="M1232" s="34">
        <f t="shared" si="96"/>
        <v>200</v>
      </c>
      <c r="N1232" s="37"/>
      <c r="O1232" s="35">
        <v>200</v>
      </c>
      <c r="P1232" s="39"/>
      <c r="Q1232" s="47">
        <f t="shared" si="97"/>
        <v>0</v>
      </c>
      <c r="R1232" s="41"/>
    </row>
    <row r="1233" spans="2:18" ht="15" customHeight="1" x14ac:dyDescent="0.3">
      <c r="B1233" s="34">
        <f t="shared" si="92"/>
        <v>4765.2</v>
      </c>
      <c r="C1233" s="35">
        <v>2665</v>
      </c>
      <c r="D1233" s="34">
        <f t="shared" si="93"/>
        <v>4765.2</v>
      </c>
      <c r="E1233" s="36">
        <v>45937</v>
      </c>
      <c r="F1233" s="37">
        <v>4765.2</v>
      </c>
      <c r="G1233" s="725">
        <v>45938</v>
      </c>
      <c r="H1233" s="38">
        <f t="shared" si="94"/>
        <v>0</v>
      </c>
      <c r="I1233" s="183">
        <f t="shared" si="95"/>
        <v>0</v>
      </c>
      <c r="K1233" s="33"/>
      <c r="L1233" s="687">
        <v>45938</v>
      </c>
      <c r="M1233" s="34">
        <f t="shared" si="96"/>
        <v>200</v>
      </c>
      <c r="N1233" s="37"/>
      <c r="O1233" s="35">
        <v>200</v>
      </c>
      <c r="P1233" s="39"/>
      <c r="Q1233" s="47">
        <f t="shared" si="97"/>
        <v>0</v>
      </c>
      <c r="R1233" s="41"/>
    </row>
    <row r="1234" spans="2:18" ht="15" customHeight="1" x14ac:dyDescent="0.3">
      <c r="B1234" s="34">
        <f t="shared" si="92"/>
        <v>4765.2</v>
      </c>
      <c r="C1234" s="35">
        <v>2665</v>
      </c>
      <c r="D1234" s="34">
        <f t="shared" si="93"/>
        <v>4765.2</v>
      </c>
      <c r="E1234" s="36">
        <v>45938</v>
      </c>
      <c r="F1234" s="37">
        <v>4765.2</v>
      </c>
      <c r="G1234" s="725">
        <v>45939</v>
      </c>
      <c r="H1234" s="38">
        <f t="shared" si="94"/>
        <v>0</v>
      </c>
      <c r="I1234" s="183">
        <f t="shared" si="95"/>
        <v>2</v>
      </c>
      <c r="K1234" s="33"/>
      <c r="L1234" s="687">
        <v>45939</v>
      </c>
      <c r="M1234" s="34">
        <f t="shared" si="96"/>
        <v>200</v>
      </c>
      <c r="N1234" s="37"/>
      <c r="O1234" s="35">
        <v>200</v>
      </c>
      <c r="P1234" s="39"/>
      <c r="Q1234" s="47">
        <f t="shared" si="97"/>
        <v>0</v>
      </c>
      <c r="R1234" s="41"/>
    </row>
    <row r="1235" spans="2:18" ht="15" customHeight="1" x14ac:dyDescent="0.3">
      <c r="B1235" s="34">
        <f t="shared" si="92"/>
        <v>4765.2</v>
      </c>
      <c r="C1235" s="35">
        <v>2667</v>
      </c>
      <c r="D1235" s="34">
        <f t="shared" si="93"/>
        <v>4765.2</v>
      </c>
      <c r="E1235" s="36">
        <v>45939</v>
      </c>
      <c r="F1235" s="37">
        <v>4765.3999999999996</v>
      </c>
      <c r="G1235" s="725">
        <v>45940</v>
      </c>
      <c r="H1235" s="38">
        <f t="shared" si="94"/>
        <v>0.1999999999998181</v>
      </c>
      <c r="I1235" s="183">
        <f t="shared" si="95"/>
        <v>0</v>
      </c>
      <c r="K1235" s="33"/>
      <c r="L1235" s="687">
        <v>45940</v>
      </c>
      <c r="M1235" s="34">
        <f t="shared" si="96"/>
        <v>200</v>
      </c>
      <c r="N1235" s="37"/>
      <c r="O1235" s="35">
        <v>200</v>
      </c>
      <c r="P1235" s="39"/>
      <c r="Q1235" s="47">
        <f t="shared" si="97"/>
        <v>0</v>
      </c>
      <c r="R1235" s="41"/>
    </row>
    <row r="1236" spans="2:18" ht="15" customHeight="1" x14ac:dyDescent="0.3">
      <c r="B1236" s="34">
        <f t="shared" si="92"/>
        <v>4765.3999999999996</v>
      </c>
      <c r="C1236" s="35">
        <v>2667</v>
      </c>
      <c r="D1236" s="34">
        <f t="shared" si="93"/>
        <v>4765.3999999999996</v>
      </c>
      <c r="E1236" s="36">
        <v>45940</v>
      </c>
      <c r="F1236" s="37">
        <v>4765.3999999999996</v>
      </c>
      <c r="G1236" s="725">
        <v>45941</v>
      </c>
      <c r="H1236" s="38">
        <f t="shared" si="94"/>
        <v>0</v>
      </c>
      <c r="I1236" s="183">
        <f t="shared" si="95"/>
        <v>0</v>
      </c>
      <c r="K1236" s="33"/>
      <c r="L1236" s="687">
        <v>45941</v>
      </c>
      <c r="M1236" s="34">
        <f t="shared" si="96"/>
        <v>200</v>
      </c>
      <c r="N1236" s="37"/>
      <c r="O1236" s="35">
        <v>175</v>
      </c>
      <c r="P1236" s="39"/>
      <c r="Q1236" s="47">
        <f t="shared" si="97"/>
        <v>25</v>
      </c>
      <c r="R1236" s="41"/>
    </row>
    <row r="1237" spans="2:18" ht="15" customHeight="1" x14ac:dyDescent="0.3">
      <c r="B1237" s="34">
        <f t="shared" si="92"/>
        <v>4765.3999999999996</v>
      </c>
      <c r="C1237" s="35">
        <v>2667</v>
      </c>
      <c r="D1237" s="34">
        <f t="shared" si="93"/>
        <v>4765.3999999999996</v>
      </c>
      <c r="E1237" s="36">
        <v>45941</v>
      </c>
      <c r="F1237" s="37">
        <v>4766.8999999999996</v>
      </c>
      <c r="G1237" s="725">
        <v>45942</v>
      </c>
      <c r="H1237" s="38">
        <f t="shared" si="94"/>
        <v>1.5</v>
      </c>
      <c r="I1237" s="183">
        <f t="shared" si="95"/>
        <v>2</v>
      </c>
      <c r="K1237" s="33"/>
      <c r="L1237" s="687">
        <v>45942</v>
      </c>
      <c r="M1237" s="34">
        <f t="shared" si="96"/>
        <v>175</v>
      </c>
      <c r="N1237" s="37"/>
      <c r="O1237" s="35">
        <v>130</v>
      </c>
      <c r="P1237" s="39"/>
      <c r="Q1237" s="47">
        <f t="shared" si="97"/>
        <v>45</v>
      </c>
      <c r="R1237" s="41"/>
    </row>
    <row r="1238" spans="2:18" ht="15" customHeight="1" x14ac:dyDescent="0.3">
      <c r="B1238" s="34">
        <f t="shared" si="92"/>
        <v>4766.8999999999996</v>
      </c>
      <c r="C1238" s="35">
        <v>2669</v>
      </c>
      <c r="D1238" s="34">
        <f t="shared" si="93"/>
        <v>4766.8999999999996</v>
      </c>
      <c r="E1238" s="36">
        <v>45942</v>
      </c>
      <c r="F1238" s="37">
        <v>4770</v>
      </c>
      <c r="G1238" s="725">
        <v>45943</v>
      </c>
      <c r="H1238" s="38">
        <f t="shared" si="94"/>
        <v>3.1000000000003638</v>
      </c>
      <c r="I1238" s="183">
        <f t="shared" si="95"/>
        <v>0</v>
      </c>
      <c r="K1238" s="33"/>
      <c r="L1238" s="687">
        <v>45943</v>
      </c>
      <c r="M1238" s="34">
        <f t="shared" si="96"/>
        <v>130</v>
      </c>
      <c r="N1238" s="37">
        <v>150</v>
      </c>
      <c r="O1238" s="35">
        <v>280</v>
      </c>
      <c r="P1238" s="39"/>
      <c r="Q1238" s="47">
        <f t="shared" si="97"/>
        <v>0</v>
      </c>
      <c r="R1238" s="41"/>
    </row>
    <row r="1239" spans="2:18" ht="15" customHeight="1" x14ac:dyDescent="0.3">
      <c r="B1239" s="34">
        <f t="shared" si="92"/>
        <v>4770</v>
      </c>
      <c r="C1239" s="35">
        <v>2669</v>
      </c>
      <c r="D1239" s="34">
        <f t="shared" si="93"/>
        <v>4770</v>
      </c>
      <c r="E1239" s="36">
        <v>45943</v>
      </c>
      <c r="F1239" s="37">
        <v>4770</v>
      </c>
      <c r="G1239" s="725">
        <v>45944</v>
      </c>
      <c r="H1239" s="38">
        <f t="shared" si="94"/>
        <v>0</v>
      </c>
      <c r="I1239" s="183">
        <f t="shared" si="95"/>
        <v>0</v>
      </c>
      <c r="K1239" s="33"/>
      <c r="L1239" s="687">
        <v>45944</v>
      </c>
      <c r="M1239" s="34">
        <f t="shared" si="96"/>
        <v>280</v>
      </c>
      <c r="N1239" s="37"/>
      <c r="O1239" s="35">
        <v>280</v>
      </c>
      <c r="P1239" s="39"/>
      <c r="Q1239" s="47">
        <f t="shared" si="97"/>
        <v>0</v>
      </c>
      <c r="R1239" s="41"/>
    </row>
    <row r="1240" spans="2:18" ht="15" customHeight="1" x14ac:dyDescent="0.3">
      <c r="B1240" s="34">
        <f t="shared" si="92"/>
        <v>4770</v>
      </c>
      <c r="C1240" s="35">
        <v>2669</v>
      </c>
      <c r="D1240" s="34">
        <f t="shared" si="93"/>
        <v>4770</v>
      </c>
      <c r="E1240" s="36">
        <v>45944</v>
      </c>
      <c r="F1240" s="37">
        <v>4770</v>
      </c>
      <c r="G1240" s="725">
        <v>45945</v>
      </c>
      <c r="H1240" s="38">
        <f t="shared" si="94"/>
        <v>0</v>
      </c>
      <c r="I1240" s="183">
        <f t="shared" si="95"/>
        <v>3</v>
      </c>
      <c r="K1240" s="33"/>
      <c r="L1240" s="687">
        <v>45945</v>
      </c>
      <c r="M1240" s="34">
        <f t="shared" si="96"/>
        <v>280</v>
      </c>
      <c r="N1240" s="37"/>
      <c r="O1240" s="35">
        <v>250</v>
      </c>
      <c r="P1240" s="39"/>
      <c r="Q1240" s="47">
        <f t="shared" si="97"/>
        <v>30</v>
      </c>
      <c r="R1240" s="41"/>
    </row>
    <row r="1241" spans="2:18" ht="15" customHeight="1" x14ac:dyDescent="0.3">
      <c r="B1241" s="34">
        <f t="shared" si="92"/>
        <v>4770</v>
      </c>
      <c r="C1241" s="35">
        <v>2672</v>
      </c>
      <c r="D1241" s="34">
        <f t="shared" si="93"/>
        <v>4770</v>
      </c>
      <c r="E1241" s="36">
        <v>45945</v>
      </c>
      <c r="F1241" s="37">
        <v>4775.2</v>
      </c>
      <c r="G1241" s="725">
        <v>45946</v>
      </c>
      <c r="H1241" s="38">
        <f t="shared" si="94"/>
        <v>5.1999999999998181</v>
      </c>
      <c r="I1241" s="183">
        <f t="shared" si="95"/>
        <v>0</v>
      </c>
      <c r="K1241" s="33"/>
      <c r="L1241" s="687">
        <v>45946</v>
      </c>
      <c r="M1241" s="34">
        <f t="shared" si="96"/>
        <v>250</v>
      </c>
      <c r="N1241" s="37">
        <v>90</v>
      </c>
      <c r="O1241" s="35">
        <v>280</v>
      </c>
      <c r="P1241" s="39"/>
      <c r="Q1241" s="47">
        <f t="shared" si="97"/>
        <v>60</v>
      </c>
      <c r="R1241" s="41"/>
    </row>
    <row r="1242" spans="2:18" ht="15" customHeight="1" x14ac:dyDescent="0.3">
      <c r="B1242" s="34">
        <f t="shared" si="92"/>
        <v>4775.2</v>
      </c>
      <c r="C1242" s="35">
        <v>2672</v>
      </c>
      <c r="D1242" s="34">
        <f t="shared" si="93"/>
        <v>4775.2</v>
      </c>
      <c r="E1242" s="36">
        <v>45946</v>
      </c>
      <c r="F1242" s="37">
        <v>4779.8</v>
      </c>
      <c r="G1242" s="725">
        <v>45947</v>
      </c>
      <c r="H1242" s="38">
        <f t="shared" si="94"/>
        <v>4.6000000000003638</v>
      </c>
      <c r="I1242" s="183">
        <f t="shared" si="95"/>
        <v>1</v>
      </c>
      <c r="K1242" s="33"/>
      <c r="L1242" s="687">
        <v>45947</v>
      </c>
      <c r="M1242" s="34">
        <f t="shared" si="96"/>
        <v>280</v>
      </c>
      <c r="N1242" s="37"/>
      <c r="O1242" s="35">
        <v>280</v>
      </c>
      <c r="P1242" s="39"/>
      <c r="Q1242" s="47">
        <f t="shared" si="97"/>
        <v>0</v>
      </c>
      <c r="R1242" s="41"/>
    </row>
    <row r="1243" spans="2:18" ht="15" customHeight="1" x14ac:dyDescent="0.3">
      <c r="B1243" s="34">
        <f t="shared" si="92"/>
        <v>4779.8</v>
      </c>
      <c r="C1243" s="35">
        <v>2673</v>
      </c>
      <c r="D1243" s="34">
        <f t="shared" si="93"/>
        <v>4779.8</v>
      </c>
      <c r="E1243" s="36">
        <v>45947</v>
      </c>
      <c r="F1243" s="37">
        <v>4779.8</v>
      </c>
      <c r="G1243" s="725">
        <v>45948</v>
      </c>
      <c r="H1243" s="38">
        <f t="shared" si="94"/>
        <v>0</v>
      </c>
      <c r="I1243" s="183">
        <f>C1244-C1243</f>
        <v>0</v>
      </c>
      <c r="K1243" s="33"/>
      <c r="L1243" s="687">
        <v>45948</v>
      </c>
      <c r="M1243" s="34">
        <f t="shared" si="96"/>
        <v>280</v>
      </c>
      <c r="N1243" s="37"/>
      <c r="O1243" s="35">
        <v>280</v>
      </c>
      <c r="P1243" s="39"/>
      <c r="Q1243" s="47">
        <f t="shared" si="97"/>
        <v>0</v>
      </c>
      <c r="R1243" s="41"/>
    </row>
    <row r="1244" spans="2:18" ht="15" customHeight="1" x14ac:dyDescent="0.3">
      <c r="B1244" s="34">
        <f t="shared" si="92"/>
        <v>4779.8</v>
      </c>
      <c r="C1244" s="35">
        <v>2673</v>
      </c>
      <c r="D1244" s="34">
        <f t="shared" si="93"/>
        <v>4779.8</v>
      </c>
      <c r="E1244" s="36">
        <v>45948</v>
      </c>
      <c r="F1244" s="37">
        <v>4779.8</v>
      </c>
      <c r="G1244" s="725">
        <v>45949</v>
      </c>
      <c r="H1244" s="38">
        <f t="shared" si="94"/>
        <v>0</v>
      </c>
      <c r="I1244" s="183">
        <f t="shared" si="95"/>
        <v>0</v>
      </c>
      <c r="K1244" s="33"/>
      <c r="L1244" s="687">
        <v>45949</v>
      </c>
      <c r="M1244" s="34">
        <f t="shared" si="96"/>
        <v>280</v>
      </c>
      <c r="N1244" s="37"/>
      <c r="O1244" s="35">
        <v>280</v>
      </c>
      <c r="P1244" s="39"/>
      <c r="Q1244" s="47">
        <f t="shared" si="97"/>
        <v>0</v>
      </c>
      <c r="R1244" s="41"/>
    </row>
    <row r="1245" spans="2:18" ht="15" customHeight="1" x14ac:dyDescent="0.3">
      <c r="B1245" s="34">
        <f t="shared" si="92"/>
        <v>4779.8</v>
      </c>
      <c r="C1245" s="35">
        <v>2673</v>
      </c>
      <c r="D1245" s="34">
        <f t="shared" si="93"/>
        <v>4779.8</v>
      </c>
      <c r="E1245" s="36">
        <v>45949</v>
      </c>
      <c r="F1245" s="37">
        <v>4779.8</v>
      </c>
      <c r="G1245" s="725">
        <v>45950</v>
      </c>
      <c r="H1245" s="38">
        <f t="shared" si="94"/>
        <v>0</v>
      </c>
      <c r="I1245" s="183">
        <f t="shared" si="95"/>
        <v>0</v>
      </c>
      <c r="K1245" s="33"/>
      <c r="L1245" s="687">
        <v>45950</v>
      </c>
      <c r="M1245" s="34">
        <f t="shared" si="96"/>
        <v>280</v>
      </c>
      <c r="N1245" s="37"/>
      <c r="O1245" s="35">
        <v>280</v>
      </c>
      <c r="P1245" s="39"/>
      <c r="Q1245" s="47">
        <f t="shared" si="97"/>
        <v>0</v>
      </c>
      <c r="R1245" s="41"/>
    </row>
    <row r="1246" spans="2:18" ht="15" customHeight="1" x14ac:dyDescent="0.3">
      <c r="B1246" s="34">
        <f t="shared" si="92"/>
        <v>4779.8</v>
      </c>
      <c r="C1246" s="35">
        <v>2673</v>
      </c>
      <c r="D1246" s="34">
        <f t="shared" si="93"/>
        <v>4779.8</v>
      </c>
      <c r="E1246" s="36">
        <v>45950</v>
      </c>
      <c r="F1246" s="37">
        <v>4779.8</v>
      </c>
      <c r="G1246" s="725">
        <v>45951</v>
      </c>
      <c r="H1246" s="38">
        <f t="shared" si="94"/>
        <v>0</v>
      </c>
      <c r="I1246" s="183">
        <f t="shared" si="95"/>
        <v>0</v>
      </c>
      <c r="K1246" s="33"/>
      <c r="L1246" s="687">
        <v>45951</v>
      </c>
      <c r="M1246" s="34">
        <f t="shared" si="96"/>
        <v>280</v>
      </c>
      <c r="N1246" s="37"/>
      <c r="O1246" s="35">
        <v>280</v>
      </c>
      <c r="P1246" s="39"/>
      <c r="Q1246" s="47">
        <f t="shared" si="97"/>
        <v>0</v>
      </c>
      <c r="R1246" s="41"/>
    </row>
    <row r="1247" spans="2:18" ht="15" customHeight="1" x14ac:dyDescent="0.3">
      <c r="B1247" s="34">
        <f t="shared" si="92"/>
        <v>4779.8</v>
      </c>
      <c r="C1247" s="35">
        <v>2673</v>
      </c>
      <c r="D1247" s="34">
        <f t="shared" si="93"/>
        <v>4779.8</v>
      </c>
      <c r="E1247" s="36">
        <v>45951</v>
      </c>
      <c r="F1247" s="37">
        <v>4779.8</v>
      </c>
      <c r="G1247" s="725">
        <v>45952</v>
      </c>
      <c r="H1247" s="38">
        <f t="shared" si="94"/>
        <v>0</v>
      </c>
      <c r="I1247" s="183">
        <f>C1248-C1247</f>
        <v>2</v>
      </c>
      <c r="K1247" s="33"/>
      <c r="L1247" s="687">
        <v>45952</v>
      </c>
      <c r="M1247" s="34">
        <f t="shared" si="96"/>
        <v>280</v>
      </c>
      <c r="N1247" s="37"/>
      <c r="O1247" s="35">
        <v>135</v>
      </c>
      <c r="P1247" s="39"/>
      <c r="Q1247" s="47">
        <f t="shared" si="97"/>
        <v>145</v>
      </c>
      <c r="R1247" s="41"/>
    </row>
    <row r="1248" spans="2:18" ht="15" customHeight="1" x14ac:dyDescent="0.3">
      <c r="B1248" s="34">
        <f t="shared" si="92"/>
        <v>4779.8</v>
      </c>
      <c r="C1248" s="35">
        <v>2675</v>
      </c>
      <c r="D1248" s="34">
        <f t="shared" si="93"/>
        <v>4779.8</v>
      </c>
      <c r="E1248" s="36">
        <v>45952</v>
      </c>
      <c r="F1248" s="37">
        <v>4789.7</v>
      </c>
      <c r="G1248" s="725">
        <v>45953</v>
      </c>
      <c r="H1248" s="38">
        <f t="shared" si="94"/>
        <v>9.8999999999996362</v>
      </c>
      <c r="I1248" s="183">
        <f>C1249-C1248</f>
        <v>3</v>
      </c>
      <c r="K1248" s="33"/>
      <c r="L1248" s="687">
        <v>45953</v>
      </c>
      <c r="M1248" s="34">
        <f t="shared" si="96"/>
        <v>135</v>
      </c>
      <c r="N1248" s="37"/>
      <c r="O1248" s="35">
        <v>10</v>
      </c>
      <c r="P1248" s="39"/>
      <c r="Q1248" s="47">
        <f t="shared" si="97"/>
        <v>125</v>
      </c>
      <c r="R1248" s="41"/>
    </row>
    <row r="1249" spans="2:18" ht="15" customHeight="1" x14ac:dyDescent="0.3">
      <c r="B1249" s="34">
        <f t="shared" si="92"/>
        <v>4789.7</v>
      </c>
      <c r="C1249" s="35">
        <v>2678</v>
      </c>
      <c r="D1249" s="34">
        <f t="shared" si="93"/>
        <v>4789.7</v>
      </c>
      <c r="E1249" s="36">
        <v>45953</v>
      </c>
      <c r="F1249" s="37">
        <v>4797.3999999999996</v>
      </c>
      <c r="G1249" s="725">
        <v>45954</v>
      </c>
      <c r="H1249" s="38">
        <f>F1249-D1249</f>
        <v>7.6999999999998181</v>
      </c>
      <c r="I1249" s="183">
        <f t="shared" si="95"/>
        <v>0</v>
      </c>
      <c r="K1249" s="33"/>
      <c r="L1249" s="687">
        <v>45954</v>
      </c>
      <c r="M1249" s="34">
        <f t="shared" si="96"/>
        <v>10</v>
      </c>
      <c r="N1249" s="37"/>
      <c r="O1249" s="35">
        <v>10</v>
      </c>
      <c r="P1249" s="39"/>
      <c r="Q1249" s="47">
        <f t="shared" si="97"/>
        <v>0</v>
      </c>
      <c r="R1249" s="41"/>
    </row>
    <row r="1250" spans="2:18" ht="15" customHeight="1" x14ac:dyDescent="0.3">
      <c r="B1250" s="34">
        <f>F1249</f>
        <v>4797.3999999999996</v>
      </c>
      <c r="C1250" s="35">
        <v>2678</v>
      </c>
      <c r="D1250" s="34">
        <f>F1249</f>
        <v>4797.3999999999996</v>
      </c>
      <c r="E1250" s="36">
        <v>45954</v>
      </c>
      <c r="F1250" s="37">
        <v>4797.3999999999996</v>
      </c>
      <c r="G1250" s="725">
        <v>45955</v>
      </c>
      <c r="H1250" s="38">
        <f t="shared" si="94"/>
        <v>0</v>
      </c>
      <c r="I1250" s="183">
        <f t="shared" si="95"/>
        <v>0</v>
      </c>
      <c r="K1250" s="33"/>
      <c r="L1250" s="687">
        <v>45955</v>
      </c>
      <c r="M1250" s="34">
        <f t="shared" si="96"/>
        <v>10</v>
      </c>
      <c r="N1250" s="37"/>
      <c r="O1250" s="35">
        <v>10</v>
      </c>
      <c r="P1250" s="39"/>
      <c r="Q1250" s="47">
        <f t="shared" si="97"/>
        <v>0</v>
      </c>
      <c r="R1250" s="41"/>
    </row>
    <row r="1251" spans="2:18" ht="15" customHeight="1" x14ac:dyDescent="0.3">
      <c r="B1251" s="34">
        <f t="shared" si="92"/>
        <v>4797.3999999999996</v>
      </c>
      <c r="C1251" s="35">
        <v>2678</v>
      </c>
      <c r="D1251" s="34">
        <f t="shared" si="93"/>
        <v>4797.3999999999996</v>
      </c>
      <c r="E1251" s="36">
        <v>45955</v>
      </c>
      <c r="F1251" s="37">
        <v>4797.5</v>
      </c>
      <c r="G1251" s="725">
        <v>45956</v>
      </c>
      <c r="H1251" s="38">
        <f t="shared" si="94"/>
        <v>0.1000000000003638</v>
      </c>
      <c r="I1251" s="183">
        <f t="shared" si="95"/>
        <v>0</v>
      </c>
      <c r="K1251" s="33"/>
      <c r="L1251" s="687">
        <v>45956</v>
      </c>
      <c r="M1251" s="34">
        <f t="shared" si="96"/>
        <v>10</v>
      </c>
      <c r="N1251" s="37"/>
      <c r="O1251" s="35">
        <v>10</v>
      </c>
      <c r="P1251" s="39"/>
      <c r="Q1251" s="47">
        <f t="shared" si="97"/>
        <v>0</v>
      </c>
      <c r="R1251" s="41"/>
    </row>
    <row r="1252" spans="2:18" ht="15" customHeight="1" x14ac:dyDescent="0.3">
      <c r="B1252" s="34">
        <f t="shared" si="92"/>
        <v>4797.5</v>
      </c>
      <c r="C1252" s="35">
        <v>2678</v>
      </c>
      <c r="D1252" s="34">
        <f t="shared" si="93"/>
        <v>4797.5</v>
      </c>
      <c r="E1252" s="36">
        <v>45956</v>
      </c>
      <c r="F1252" s="37">
        <v>4797.5</v>
      </c>
      <c r="G1252" s="725">
        <v>45957</v>
      </c>
      <c r="H1252" s="38">
        <f>F1252-D1252</f>
        <v>0</v>
      </c>
      <c r="I1252" s="183">
        <f t="shared" si="95"/>
        <v>0</v>
      </c>
      <c r="K1252" s="33"/>
      <c r="L1252" s="687">
        <v>45957</v>
      </c>
      <c r="M1252" s="34">
        <f t="shared" si="96"/>
        <v>10</v>
      </c>
      <c r="N1252" s="37">
        <v>180</v>
      </c>
      <c r="O1252" s="35">
        <v>235</v>
      </c>
      <c r="P1252" s="39"/>
      <c r="Q1252" s="47">
        <f t="shared" si="97"/>
        <v>-45</v>
      </c>
      <c r="R1252" s="41"/>
    </row>
    <row r="1253" spans="2:18" ht="15" customHeight="1" x14ac:dyDescent="0.3">
      <c r="B1253" s="34">
        <f>F1252</f>
        <v>4797.5</v>
      </c>
      <c r="C1253" s="35">
        <v>2678</v>
      </c>
      <c r="D1253" s="34">
        <f>F1252</f>
        <v>4797.5</v>
      </c>
      <c r="E1253" s="36">
        <v>45957</v>
      </c>
      <c r="F1253" s="37">
        <v>4797.5</v>
      </c>
      <c r="G1253" s="725">
        <v>45958</v>
      </c>
      <c r="H1253" s="38">
        <f>F1253-D1253</f>
        <v>0</v>
      </c>
      <c r="I1253" s="183">
        <f t="shared" si="95"/>
        <v>0</v>
      </c>
      <c r="K1253" s="33"/>
      <c r="L1253" s="687">
        <v>45958</v>
      </c>
      <c r="M1253" s="34">
        <f t="shared" si="96"/>
        <v>235</v>
      </c>
      <c r="N1253" s="37"/>
      <c r="O1253" s="35">
        <v>235</v>
      </c>
      <c r="P1253" s="39"/>
      <c r="Q1253" s="47">
        <f t="shared" si="97"/>
        <v>0</v>
      </c>
      <c r="R1253" s="41"/>
    </row>
    <row r="1254" spans="2:18" ht="15" customHeight="1" x14ac:dyDescent="0.3">
      <c r="B1254" s="34">
        <f>F1253</f>
        <v>4797.5</v>
      </c>
      <c r="C1254" s="35">
        <v>2678</v>
      </c>
      <c r="D1254" s="34">
        <f>F1253</f>
        <v>4797.5</v>
      </c>
      <c r="E1254" s="36">
        <v>45958</v>
      </c>
      <c r="F1254" s="37">
        <v>4797.6000000000004</v>
      </c>
      <c r="G1254" s="725">
        <v>45959</v>
      </c>
      <c r="H1254" s="38">
        <f t="shared" si="94"/>
        <v>0.1000000000003638</v>
      </c>
      <c r="I1254" s="183">
        <f t="shared" si="95"/>
        <v>2</v>
      </c>
      <c r="K1254" s="33"/>
      <c r="L1254" s="687">
        <v>45959</v>
      </c>
      <c r="M1254" s="34">
        <f t="shared" si="96"/>
        <v>235</v>
      </c>
      <c r="N1254" s="37"/>
      <c r="O1254" s="35">
        <v>235</v>
      </c>
      <c r="P1254" s="39"/>
      <c r="Q1254" s="47">
        <f t="shared" si="97"/>
        <v>0</v>
      </c>
      <c r="R1254" s="41"/>
    </row>
    <row r="1255" spans="2:18" ht="15" customHeight="1" x14ac:dyDescent="0.3">
      <c r="B1255" s="34">
        <f t="shared" si="92"/>
        <v>4797.6000000000004</v>
      </c>
      <c r="C1255" s="35">
        <v>2680</v>
      </c>
      <c r="D1255" s="34">
        <f t="shared" si="93"/>
        <v>4797.6000000000004</v>
      </c>
      <c r="E1255" s="36">
        <v>45959</v>
      </c>
      <c r="F1255" s="37">
        <v>4797.6000000000004</v>
      </c>
      <c r="G1255" s="725">
        <v>45960</v>
      </c>
      <c r="H1255" s="38">
        <f t="shared" si="94"/>
        <v>0</v>
      </c>
      <c r="I1255" s="183">
        <f t="shared" si="95"/>
        <v>1</v>
      </c>
      <c r="K1255" s="33"/>
      <c r="L1255" s="687">
        <v>45960</v>
      </c>
      <c r="M1255" s="34">
        <f t="shared" si="96"/>
        <v>235</v>
      </c>
      <c r="N1255" s="37"/>
      <c r="O1255" s="35">
        <v>235</v>
      </c>
      <c r="P1255" s="39"/>
      <c r="Q1255" s="47">
        <f t="shared" si="97"/>
        <v>0</v>
      </c>
      <c r="R1255" s="41"/>
    </row>
    <row r="1256" spans="2:18" ht="15" customHeight="1" x14ac:dyDescent="0.3">
      <c r="B1256" s="34">
        <f t="shared" si="92"/>
        <v>4797.6000000000004</v>
      </c>
      <c r="C1256" s="35">
        <v>2681</v>
      </c>
      <c r="D1256" s="34">
        <f t="shared" si="93"/>
        <v>4797.6000000000004</v>
      </c>
      <c r="E1256" s="36">
        <v>45960</v>
      </c>
      <c r="F1256" s="37">
        <v>4797.6000000000004</v>
      </c>
      <c r="G1256" s="725">
        <v>45961</v>
      </c>
      <c r="H1256" s="38">
        <f t="shared" si="94"/>
        <v>0</v>
      </c>
      <c r="I1256" s="183">
        <f t="shared" si="95"/>
        <v>0</v>
      </c>
      <c r="K1256" s="33"/>
      <c r="L1256" s="687">
        <v>45961</v>
      </c>
      <c r="M1256" s="34">
        <f t="shared" si="96"/>
        <v>235</v>
      </c>
      <c r="N1256" s="37"/>
      <c r="O1256" s="35">
        <v>235</v>
      </c>
      <c r="P1256" s="39"/>
      <c r="Q1256" s="47">
        <f t="shared" si="97"/>
        <v>0</v>
      </c>
      <c r="R1256" s="41"/>
    </row>
    <row r="1257" spans="2:18" ht="15" customHeight="1" x14ac:dyDescent="0.3">
      <c r="B1257" s="34">
        <f t="shared" si="92"/>
        <v>4797.6000000000004</v>
      </c>
      <c r="C1257" s="35">
        <v>2681</v>
      </c>
      <c r="D1257" s="34">
        <f t="shared" si="93"/>
        <v>4797.6000000000004</v>
      </c>
      <c r="E1257" s="36">
        <v>45961</v>
      </c>
      <c r="F1257" s="37">
        <v>4797.6000000000004</v>
      </c>
      <c r="G1257" s="725">
        <v>45962</v>
      </c>
      <c r="H1257" s="38">
        <f t="shared" si="94"/>
        <v>0</v>
      </c>
      <c r="I1257" s="183">
        <f t="shared" si="95"/>
        <v>0</v>
      </c>
      <c r="K1257" s="33"/>
      <c r="L1257" s="687">
        <v>45962</v>
      </c>
      <c r="M1257" s="34">
        <f t="shared" si="96"/>
        <v>235</v>
      </c>
      <c r="N1257" s="37"/>
      <c r="O1257" s="35">
        <v>235</v>
      </c>
      <c r="P1257" s="39"/>
      <c r="Q1257" s="47">
        <f t="shared" si="97"/>
        <v>0</v>
      </c>
      <c r="R1257" s="41"/>
    </row>
    <row r="1258" spans="2:18" ht="15" customHeight="1" x14ac:dyDescent="0.3">
      <c r="B1258" s="34">
        <f t="shared" si="92"/>
        <v>4797.6000000000004</v>
      </c>
      <c r="C1258" s="35">
        <v>2681</v>
      </c>
      <c r="D1258" s="34">
        <f t="shared" si="93"/>
        <v>4797.6000000000004</v>
      </c>
      <c r="E1258" s="36">
        <v>45962</v>
      </c>
      <c r="F1258" s="37">
        <v>4797.6000000000004</v>
      </c>
      <c r="G1258" s="725">
        <v>45963</v>
      </c>
      <c r="H1258" s="38">
        <f t="shared" si="94"/>
        <v>0</v>
      </c>
      <c r="I1258" s="183">
        <f t="shared" si="95"/>
        <v>0</v>
      </c>
      <c r="K1258" s="33"/>
      <c r="L1258" s="687">
        <v>45963</v>
      </c>
      <c r="M1258" s="34">
        <f t="shared" si="96"/>
        <v>235</v>
      </c>
      <c r="N1258" s="37"/>
      <c r="O1258" s="35">
        <v>235</v>
      </c>
      <c r="P1258" s="39"/>
      <c r="Q1258" s="47">
        <f t="shared" si="97"/>
        <v>0</v>
      </c>
      <c r="R1258" s="41"/>
    </row>
    <row r="1259" spans="2:18" ht="15" customHeight="1" x14ac:dyDescent="0.3">
      <c r="B1259" s="34">
        <f t="shared" si="92"/>
        <v>4797.6000000000004</v>
      </c>
      <c r="C1259" s="35">
        <v>2681</v>
      </c>
      <c r="D1259" s="34">
        <f t="shared" si="93"/>
        <v>4797.6000000000004</v>
      </c>
      <c r="E1259" s="36">
        <v>45963</v>
      </c>
      <c r="F1259" s="37">
        <v>4797.6000000000004</v>
      </c>
      <c r="G1259" s="725">
        <v>45964</v>
      </c>
      <c r="H1259" s="38">
        <f t="shared" si="94"/>
        <v>0</v>
      </c>
      <c r="I1259" s="183">
        <f t="shared" si="95"/>
        <v>2</v>
      </c>
      <c r="K1259" s="33"/>
      <c r="L1259" s="687">
        <v>45964</v>
      </c>
      <c r="M1259" s="34">
        <f t="shared" si="96"/>
        <v>235</v>
      </c>
      <c r="N1259" s="37"/>
      <c r="O1259" s="35">
        <v>210</v>
      </c>
      <c r="P1259" s="39"/>
      <c r="Q1259" s="47">
        <f t="shared" si="97"/>
        <v>25</v>
      </c>
      <c r="R1259" s="41"/>
    </row>
    <row r="1260" spans="2:18" ht="15" customHeight="1" x14ac:dyDescent="0.3">
      <c r="B1260" s="34">
        <f t="shared" si="92"/>
        <v>4797.6000000000004</v>
      </c>
      <c r="C1260" s="35">
        <v>2683</v>
      </c>
      <c r="D1260" s="34">
        <f t="shared" si="93"/>
        <v>4797.6000000000004</v>
      </c>
      <c r="E1260" s="36">
        <v>45964</v>
      </c>
      <c r="F1260" s="37">
        <v>4800</v>
      </c>
      <c r="G1260" s="725">
        <v>45965</v>
      </c>
      <c r="H1260" s="38">
        <f t="shared" si="94"/>
        <v>2.3999999999996362</v>
      </c>
      <c r="I1260" s="183">
        <f t="shared" si="95"/>
        <v>1</v>
      </c>
      <c r="K1260" s="33"/>
      <c r="L1260" s="687">
        <v>45965</v>
      </c>
      <c r="M1260" s="34">
        <f t="shared" si="96"/>
        <v>210</v>
      </c>
      <c r="N1260" s="37"/>
      <c r="O1260" s="35">
        <v>210</v>
      </c>
      <c r="P1260" s="39"/>
      <c r="Q1260" s="47">
        <f t="shared" si="97"/>
        <v>0</v>
      </c>
      <c r="R1260" s="41"/>
    </row>
    <row r="1261" spans="2:18" ht="15" customHeight="1" x14ac:dyDescent="0.3">
      <c r="B1261" s="34">
        <f t="shared" si="92"/>
        <v>4800</v>
      </c>
      <c r="C1261" s="35">
        <v>2684</v>
      </c>
      <c r="D1261" s="34">
        <f t="shared" si="93"/>
        <v>4800</v>
      </c>
      <c r="E1261" s="36">
        <v>45965</v>
      </c>
      <c r="F1261" s="37">
        <v>4800</v>
      </c>
      <c r="G1261" s="725">
        <v>45966</v>
      </c>
      <c r="H1261" s="38">
        <f t="shared" si="94"/>
        <v>0</v>
      </c>
      <c r="I1261" s="183">
        <f t="shared" si="95"/>
        <v>4</v>
      </c>
      <c r="K1261" s="33"/>
      <c r="L1261" s="687">
        <v>45966</v>
      </c>
      <c r="M1261" s="34">
        <f t="shared" si="96"/>
        <v>210</v>
      </c>
      <c r="N1261" s="37"/>
      <c r="O1261" s="35">
        <v>100</v>
      </c>
      <c r="P1261" s="39"/>
      <c r="Q1261" s="47">
        <f t="shared" si="97"/>
        <v>110</v>
      </c>
      <c r="R1261" s="41"/>
    </row>
    <row r="1262" spans="2:18" ht="15" customHeight="1" x14ac:dyDescent="0.3">
      <c r="B1262" s="34">
        <f t="shared" si="92"/>
        <v>4800</v>
      </c>
      <c r="C1262" s="35">
        <v>2688</v>
      </c>
      <c r="D1262" s="34">
        <f t="shared" si="93"/>
        <v>4800</v>
      </c>
      <c r="E1262" s="36">
        <v>45966</v>
      </c>
      <c r="F1262" s="37">
        <v>4807.2</v>
      </c>
      <c r="G1262" s="725">
        <v>45967</v>
      </c>
      <c r="H1262" s="38">
        <f t="shared" si="94"/>
        <v>7.1999999999998181</v>
      </c>
      <c r="I1262" s="183">
        <f t="shared" si="95"/>
        <v>0</v>
      </c>
      <c r="K1262" s="33"/>
      <c r="L1262" s="687">
        <v>45967</v>
      </c>
      <c r="M1262" s="34">
        <f t="shared" si="96"/>
        <v>100</v>
      </c>
      <c r="N1262" s="37">
        <v>120</v>
      </c>
      <c r="O1262" s="35">
        <v>220</v>
      </c>
      <c r="P1262" s="39"/>
      <c r="Q1262" s="47">
        <f t="shared" si="97"/>
        <v>0</v>
      </c>
      <c r="R1262" s="41"/>
    </row>
    <row r="1263" spans="2:18" ht="15" customHeight="1" x14ac:dyDescent="0.3">
      <c r="B1263" s="34">
        <f t="shared" si="92"/>
        <v>4807.2</v>
      </c>
      <c r="C1263" s="35">
        <v>2688</v>
      </c>
      <c r="D1263" s="34">
        <f t="shared" si="93"/>
        <v>4807.2</v>
      </c>
      <c r="E1263" s="36">
        <v>45967</v>
      </c>
      <c r="F1263" s="37">
        <v>4807.2</v>
      </c>
      <c r="G1263" s="725">
        <v>45968</v>
      </c>
      <c r="H1263" s="38">
        <f t="shared" si="94"/>
        <v>0</v>
      </c>
      <c r="I1263" s="183">
        <f t="shared" si="95"/>
        <v>0</v>
      </c>
      <c r="K1263" s="33"/>
      <c r="L1263" s="687">
        <v>45968</v>
      </c>
      <c r="M1263" s="34">
        <f t="shared" si="96"/>
        <v>220</v>
      </c>
      <c r="N1263" s="37"/>
      <c r="O1263" s="35">
        <v>220</v>
      </c>
      <c r="P1263" s="39"/>
      <c r="Q1263" s="47">
        <f t="shared" si="97"/>
        <v>0</v>
      </c>
      <c r="R1263" s="41"/>
    </row>
    <row r="1264" spans="2:18" ht="15" customHeight="1" x14ac:dyDescent="0.3">
      <c r="B1264" s="34">
        <f t="shared" si="92"/>
        <v>4807.2</v>
      </c>
      <c r="C1264" s="35">
        <v>2688</v>
      </c>
      <c r="D1264" s="34">
        <f t="shared" si="93"/>
        <v>4807.2</v>
      </c>
      <c r="E1264" s="36">
        <v>45968</v>
      </c>
      <c r="F1264" s="37">
        <v>4807.2</v>
      </c>
      <c r="G1264" s="725">
        <v>45969</v>
      </c>
      <c r="H1264" s="38">
        <f t="shared" si="94"/>
        <v>0</v>
      </c>
      <c r="I1264" s="183">
        <f t="shared" si="95"/>
        <v>0</v>
      </c>
      <c r="K1264" s="33"/>
      <c r="L1264" s="687">
        <v>45969</v>
      </c>
      <c r="M1264" s="34">
        <f t="shared" si="96"/>
        <v>220</v>
      </c>
      <c r="N1264" s="37">
        <v>15</v>
      </c>
      <c r="O1264" s="35">
        <v>235</v>
      </c>
      <c r="P1264" s="39"/>
      <c r="Q1264" s="47">
        <f>(M1264+N1264)-O1264</f>
        <v>0</v>
      </c>
      <c r="R1264" s="41"/>
    </row>
    <row r="1265" spans="2:18" ht="15" customHeight="1" x14ac:dyDescent="0.3">
      <c r="B1265" s="34">
        <f t="shared" si="92"/>
        <v>4807.2</v>
      </c>
      <c r="C1265" s="35">
        <v>2688</v>
      </c>
      <c r="D1265" s="34">
        <f t="shared" si="93"/>
        <v>4807.2</v>
      </c>
      <c r="E1265" s="36">
        <v>45969</v>
      </c>
      <c r="F1265" s="37">
        <v>4807.2</v>
      </c>
      <c r="G1265" s="725">
        <v>45970</v>
      </c>
      <c r="H1265" s="38">
        <f t="shared" si="94"/>
        <v>0</v>
      </c>
      <c r="I1265" s="183">
        <f t="shared" si="95"/>
        <v>1</v>
      </c>
      <c r="K1265" s="33"/>
      <c r="L1265" s="687">
        <v>45970</v>
      </c>
      <c r="M1265" s="34">
        <f t="shared" si="96"/>
        <v>235</v>
      </c>
      <c r="N1265" s="37"/>
      <c r="O1265" s="35">
        <v>235</v>
      </c>
      <c r="P1265" s="39"/>
      <c r="Q1265" s="47">
        <f t="shared" si="97"/>
        <v>0</v>
      </c>
      <c r="R1265" s="41"/>
    </row>
    <row r="1266" spans="2:18" ht="15" customHeight="1" x14ac:dyDescent="0.3">
      <c r="B1266" s="34">
        <f t="shared" si="92"/>
        <v>4807.2</v>
      </c>
      <c r="C1266" s="35">
        <v>2689</v>
      </c>
      <c r="D1266" s="34">
        <f t="shared" si="93"/>
        <v>4807.2</v>
      </c>
      <c r="E1266" s="36">
        <v>45970</v>
      </c>
      <c r="F1266" s="37">
        <v>4807.2</v>
      </c>
      <c r="G1266" s="725">
        <v>45971</v>
      </c>
      <c r="H1266" s="38">
        <f t="shared" si="94"/>
        <v>0</v>
      </c>
      <c r="I1266" s="183">
        <f t="shared" si="95"/>
        <v>0</v>
      </c>
      <c r="K1266" s="33"/>
      <c r="L1266" s="687">
        <v>45971</v>
      </c>
      <c r="M1266" s="34">
        <f t="shared" si="96"/>
        <v>235</v>
      </c>
      <c r="N1266" s="37"/>
      <c r="O1266" s="35">
        <v>235</v>
      </c>
      <c r="P1266" s="39"/>
      <c r="Q1266" s="47">
        <f t="shared" si="97"/>
        <v>0</v>
      </c>
      <c r="R1266" s="41"/>
    </row>
    <row r="1267" spans="2:18" ht="15" customHeight="1" x14ac:dyDescent="0.3">
      <c r="B1267" s="34">
        <f t="shared" si="92"/>
        <v>4807.2</v>
      </c>
      <c r="C1267" s="35">
        <v>2689</v>
      </c>
      <c r="D1267" s="34">
        <f t="shared" si="93"/>
        <v>4807.2</v>
      </c>
      <c r="E1267" s="36">
        <v>45971</v>
      </c>
      <c r="F1267" s="37">
        <v>4807.2</v>
      </c>
      <c r="G1267" s="725">
        <v>45972</v>
      </c>
      <c r="H1267" s="38">
        <f t="shared" si="94"/>
        <v>0</v>
      </c>
      <c r="I1267" s="183">
        <f t="shared" si="95"/>
        <v>0</v>
      </c>
      <c r="K1267" s="33"/>
      <c r="L1267" s="687">
        <v>45972</v>
      </c>
      <c r="M1267" s="34">
        <f t="shared" si="96"/>
        <v>235</v>
      </c>
      <c r="N1267" s="37">
        <v>120</v>
      </c>
      <c r="O1267" s="35">
        <v>355</v>
      </c>
      <c r="P1267" s="39"/>
      <c r="Q1267" s="47">
        <f t="shared" si="97"/>
        <v>0</v>
      </c>
      <c r="R1267" s="41"/>
    </row>
    <row r="1268" spans="2:18" ht="15" customHeight="1" x14ac:dyDescent="0.3">
      <c r="B1268" s="34">
        <f t="shared" si="92"/>
        <v>4807.2</v>
      </c>
      <c r="C1268" s="35">
        <v>2689</v>
      </c>
      <c r="D1268" s="34">
        <f t="shared" si="93"/>
        <v>4807.2</v>
      </c>
      <c r="E1268" s="36">
        <v>45972</v>
      </c>
      <c r="F1268" s="37">
        <v>4809.3</v>
      </c>
      <c r="G1268" s="725">
        <v>45973</v>
      </c>
      <c r="H1268" s="38">
        <f t="shared" si="94"/>
        <v>2.1000000000003638</v>
      </c>
      <c r="I1268" s="183">
        <f t="shared" si="95"/>
        <v>3</v>
      </c>
      <c r="K1268" s="33"/>
      <c r="L1268" s="687">
        <v>45973</v>
      </c>
      <c r="M1268" s="34">
        <f t="shared" si="96"/>
        <v>355</v>
      </c>
      <c r="N1268" s="37">
        <v>10</v>
      </c>
      <c r="O1268" s="35">
        <v>365</v>
      </c>
      <c r="P1268" s="39"/>
      <c r="Q1268" s="47">
        <f t="shared" si="97"/>
        <v>0</v>
      </c>
      <c r="R1268" s="41"/>
    </row>
    <row r="1269" spans="2:18" ht="15" customHeight="1" x14ac:dyDescent="0.3">
      <c r="B1269" s="34">
        <f t="shared" ref="B1269:B1332" si="98">F1268</f>
        <v>4809.3</v>
      </c>
      <c r="C1269" s="35">
        <v>2692</v>
      </c>
      <c r="D1269" s="34">
        <f t="shared" ref="D1269:D1332" si="99">F1268</f>
        <v>4809.3</v>
      </c>
      <c r="E1269" s="36">
        <v>45973</v>
      </c>
      <c r="F1269" s="37">
        <v>4809.3</v>
      </c>
      <c r="G1269" s="725">
        <v>45974</v>
      </c>
      <c r="H1269" s="38">
        <f t="shared" ref="H1269:H1332" si="100">F1269-D1269</f>
        <v>0</v>
      </c>
      <c r="I1269" s="183">
        <f t="shared" ref="I1269:I1332" si="101">C1270-C1269</f>
        <v>0</v>
      </c>
      <c r="K1269" s="33"/>
      <c r="L1269" s="687">
        <v>45974</v>
      </c>
      <c r="M1269" s="34">
        <f t="shared" ref="M1269:M1332" si="102">(O1268)</f>
        <v>365</v>
      </c>
      <c r="N1269" s="37"/>
      <c r="O1269" s="35">
        <v>365</v>
      </c>
      <c r="P1269" s="39"/>
      <c r="Q1269" s="47">
        <f t="shared" ref="Q1269:Q1332" si="103">(M1269+N1269)-O1269</f>
        <v>0</v>
      </c>
      <c r="R1269" s="41"/>
    </row>
    <row r="1270" spans="2:18" ht="15" customHeight="1" x14ac:dyDescent="0.3">
      <c r="B1270" s="34">
        <f t="shared" si="98"/>
        <v>4809.3</v>
      </c>
      <c r="C1270" s="35">
        <v>2692</v>
      </c>
      <c r="D1270" s="34">
        <f t="shared" si="99"/>
        <v>4809.3</v>
      </c>
      <c r="E1270" s="36">
        <v>45974</v>
      </c>
      <c r="F1270" s="37">
        <v>4809.3</v>
      </c>
      <c r="G1270" s="725">
        <v>45975</v>
      </c>
      <c r="H1270" s="38">
        <f t="shared" si="100"/>
        <v>0</v>
      </c>
      <c r="I1270" s="183">
        <f t="shared" si="101"/>
        <v>1</v>
      </c>
      <c r="K1270" s="33"/>
      <c r="L1270" s="687">
        <v>45975</v>
      </c>
      <c r="M1270" s="34">
        <f t="shared" si="102"/>
        <v>365</v>
      </c>
      <c r="N1270" s="37"/>
      <c r="O1270" s="35">
        <v>365</v>
      </c>
      <c r="P1270" s="39"/>
      <c r="Q1270" s="47">
        <f t="shared" si="103"/>
        <v>0</v>
      </c>
      <c r="R1270" s="41"/>
    </row>
    <row r="1271" spans="2:18" ht="15" customHeight="1" x14ac:dyDescent="0.3">
      <c r="B1271" s="34">
        <f t="shared" si="98"/>
        <v>4809.3</v>
      </c>
      <c r="C1271" s="35">
        <v>2693</v>
      </c>
      <c r="D1271" s="34">
        <f t="shared" si="99"/>
        <v>4809.3</v>
      </c>
      <c r="E1271" s="36">
        <v>45975</v>
      </c>
      <c r="F1271" s="37">
        <v>4810.8</v>
      </c>
      <c r="G1271" s="725">
        <v>45976</v>
      </c>
      <c r="H1271" s="38">
        <f t="shared" si="100"/>
        <v>1.5</v>
      </c>
      <c r="I1271" s="183">
        <f t="shared" si="101"/>
        <v>1</v>
      </c>
      <c r="K1271" s="33"/>
      <c r="L1271" s="687">
        <v>45976</v>
      </c>
      <c r="M1271" s="34">
        <f t="shared" si="102"/>
        <v>365</v>
      </c>
      <c r="N1271" s="37"/>
      <c r="O1271" s="35">
        <v>365</v>
      </c>
      <c r="P1271" s="39"/>
      <c r="Q1271" s="47">
        <f t="shared" si="103"/>
        <v>0</v>
      </c>
      <c r="R1271" s="41"/>
    </row>
    <row r="1272" spans="2:18" ht="15" customHeight="1" x14ac:dyDescent="0.3">
      <c r="B1272" s="34">
        <f t="shared" si="98"/>
        <v>4810.8</v>
      </c>
      <c r="C1272" s="35">
        <v>2694</v>
      </c>
      <c r="D1272" s="34">
        <f t="shared" si="99"/>
        <v>4810.8</v>
      </c>
      <c r="E1272" s="36">
        <v>45976</v>
      </c>
      <c r="F1272" s="37">
        <v>4811.3</v>
      </c>
      <c r="G1272" s="725">
        <v>45977</v>
      </c>
      <c r="H1272" s="38">
        <f t="shared" si="100"/>
        <v>0.5</v>
      </c>
      <c r="I1272" s="183">
        <f t="shared" si="101"/>
        <v>0</v>
      </c>
      <c r="K1272" s="33"/>
      <c r="L1272" s="687">
        <v>45977</v>
      </c>
      <c r="M1272" s="34">
        <f t="shared" si="102"/>
        <v>365</v>
      </c>
      <c r="N1272" s="37"/>
      <c r="O1272" s="35">
        <v>365</v>
      </c>
      <c r="P1272" s="39"/>
      <c r="Q1272" s="47">
        <f t="shared" si="103"/>
        <v>0</v>
      </c>
      <c r="R1272" s="41"/>
    </row>
    <row r="1273" spans="2:18" ht="15" customHeight="1" x14ac:dyDescent="0.3">
      <c r="B1273" s="34">
        <f t="shared" si="98"/>
        <v>4811.3</v>
      </c>
      <c r="C1273" s="35">
        <v>2694</v>
      </c>
      <c r="D1273" s="34">
        <f t="shared" si="99"/>
        <v>4811.3</v>
      </c>
      <c r="E1273" s="36">
        <v>45977</v>
      </c>
      <c r="F1273" s="37">
        <v>4811.3</v>
      </c>
      <c r="G1273" s="725">
        <v>45978</v>
      </c>
      <c r="H1273" s="38">
        <f t="shared" si="100"/>
        <v>0</v>
      </c>
      <c r="I1273" s="183">
        <f t="shared" si="101"/>
        <v>2</v>
      </c>
      <c r="K1273" s="33"/>
      <c r="L1273" s="687">
        <v>45978</v>
      </c>
      <c r="M1273" s="34">
        <f t="shared" si="102"/>
        <v>365</v>
      </c>
      <c r="N1273" s="37"/>
      <c r="O1273" s="35">
        <v>365</v>
      </c>
      <c r="P1273" s="39"/>
      <c r="Q1273" s="47">
        <f t="shared" si="103"/>
        <v>0</v>
      </c>
      <c r="R1273" s="41"/>
    </row>
    <row r="1274" spans="2:18" ht="15" customHeight="1" x14ac:dyDescent="0.3">
      <c r="B1274" s="34">
        <f t="shared" si="98"/>
        <v>4811.3</v>
      </c>
      <c r="C1274" s="35">
        <v>2696</v>
      </c>
      <c r="D1274" s="34">
        <f t="shared" si="99"/>
        <v>4811.3</v>
      </c>
      <c r="E1274" s="36">
        <v>45978</v>
      </c>
      <c r="F1274" s="37">
        <v>4811.3</v>
      </c>
      <c r="G1274" s="725">
        <v>45979</v>
      </c>
      <c r="H1274" s="38">
        <f t="shared" si="100"/>
        <v>0</v>
      </c>
      <c r="I1274" s="183">
        <f t="shared" si="101"/>
        <v>2</v>
      </c>
      <c r="K1274" s="33"/>
      <c r="L1274" s="687">
        <v>45979</v>
      </c>
      <c r="M1274" s="34">
        <f t="shared" si="102"/>
        <v>365</v>
      </c>
      <c r="N1274" s="37">
        <v>120</v>
      </c>
      <c r="O1274" s="35">
        <v>480</v>
      </c>
      <c r="P1274" s="39"/>
      <c r="Q1274" s="47">
        <f t="shared" si="103"/>
        <v>5</v>
      </c>
      <c r="R1274" s="41"/>
    </row>
    <row r="1275" spans="2:18" ht="15" customHeight="1" x14ac:dyDescent="0.3">
      <c r="B1275" s="34">
        <f t="shared" si="98"/>
        <v>4811.3</v>
      </c>
      <c r="C1275" s="35">
        <v>2698</v>
      </c>
      <c r="D1275" s="34">
        <f t="shared" si="99"/>
        <v>4811.3</v>
      </c>
      <c r="E1275" s="36">
        <v>45979</v>
      </c>
      <c r="F1275" s="37">
        <v>4812</v>
      </c>
      <c r="G1275" s="725">
        <v>45980</v>
      </c>
      <c r="H1275" s="38">
        <f t="shared" si="100"/>
        <v>0.6999999999998181</v>
      </c>
      <c r="I1275" s="183">
        <f t="shared" si="101"/>
        <v>0</v>
      </c>
      <c r="K1275" s="33"/>
      <c r="L1275" s="687">
        <v>45980</v>
      </c>
      <c r="M1275" s="34">
        <f t="shared" si="102"/>
        <v>480</v>
      </c>
      <c r="N1275" s="37"/>
      <c r="O1275" s="35">
        <v>480</v>
      </c>
      <c r="P1275" s="39"/>
      <c r="Q1275" s="47">
        <f t="shared" si="103"/>
        <v>0</v>
      </c>
      <c r="R1275" s="41"/>
    </row>
    <row r="1276" spans="2:18" ht="15" customHeight="1" x14ac:dyDescent="0.3">
      <c r="B1276" s="34">
        <f t="shared" si="98"/>
        <v>4812</v>
      </c>
      <c r="C1276" s="35">
        <v>2698</v>
      </c>
      <c r="D1276" s="34">
        <f t="shared" si="99"/>
        <v>4812</v>
      </c>
      <c r="E1276" s="36">
        <v>45980</v>
      </c>
      <c r="F1276" s="37">
        <v>4812</v>
      </c>
      <c r="G1276" s="725">
        <v>45981</v>
      </c>
      <c r="H1276" s="38">
        <f t="shared" si="100"/>
        <v>0</v>
      </c>
      <c r="I1276" s="183">
        <f t="shared" si="101"/>
        <v>0</v>
      </c>
      <c r="K1276" s="33"/>
      <c r="L1276" s="687">
        <v>45981</v>
      </c>
      <c r="M1276" s="34">
        <f t="shared" si="102"/>
        <v>480</v>
      </c>
      <c r="N1276" s="37"/>
      <c r="O1276" s="35">
        <v>480</v>
      </c>
      <c r="P1276" s="39"/>
      <c r="Q1276" s="47">
        <f t="shared" si="103"/>
        <v>0</v>
      </c>
      <c r="R1276" s="41"/>
    </row>
    <row r="1277" spans="2:18" ht="15" customHeight="1" x14ac:dyDescent="0.3">
      <c r="B1277" s="34">
        <f t="shared" si="98"/>
        <v>4812</v>
      </c>
      <c r="C1277" s="35">
        <v>2698</v>
      </c>
      <c r="D1277" s="34">
        <f t="shared" si="99"/>
        <v>4812</v>
      </c>
      <c r="E1277" s="36">
        <v>45981</v>
      </c>
      <c r="F1277" s="37">
        <v>4813.2</v>
      </c>
      <c r="G1277" s="725">
        <v>45982</v>
      </c>
      <c r="H1277" s="38">
        <f t="shared" si="100"/>
        <v>1.1999999999998181</v>
      </c>
      <c r="I1277" s="183">
        <f t="shared" si="101"/>
        <v>0</v>
      </c>
      <c r="K1277" s="33"/>
      <c r="L1277" s="687">
        <v>45982</v>
      </c>
      <c r="M1277" s="34">
        <f t="shared" si="102"/>
        <v>480</v>
      </c>
      <c r="N1277" s="37"/>
      <c r="O1277" s="35">
        <v>415</v>
      </c>
      <c r="P1277" s="39"/>
      <c r="Q1277" s="47">
        <f t="shared" si="103"/>
        <v>65</v>
      </c>
      <c r="R1277" s="41"/>
    </row>
    <row r="1278" spans="2:18" ht="15" customHeight="1" x14ac:dyDescent="0.3">
      <c r="B1278" s="34">
        <f t="shared" si="98"/>
        <v>4813.2</v>
      </c>
      <c r="C1278" s="35">
        <v>2698</v>
      </c>
      <c r="D1278" s="34">
        <f t="shared" si="99"/>
        <v>4813.2</v>
      </c>
      <c r="E1278" s="36">
        <v>45982</v>
      </c>
      <c r="F1278" s="37">
        <v>4817.6000000000004</v>
      </c>
      <c r="G1278" s="725">
        <v>45983</v>
      </c>
      <c r="H1278" s="38">
        <f t="shared" si="100"/>
        <v>4.4000000000005457</v>
      </c>
      <c r="I1278" s="183">
        <f t="shared" si="101"/>
        <v>0</v>
      </c>
      <c r="K1278" s="33"/>
      <c r="L1278" s="687">
        <v>45983</v>
      </c>
      <c r="M1278" s="34">
        <f t="shared" si="102"/>
        <v>415</v>
      </c>
      <c r="N1278" s="37"/>
      <c r="O1278" s="35">
        <v>415</v>
      </c>
      <c r="P1278" s="39"/>
      <c r="Q1278" s="47">
        <f t="shared" si="103"/>
        <v>0</v>
      </c>
      <c r="R1278" s="41"/>
    </row>
    <row r="1279" spans="2:18" ht="15" customHeight="1" x14ac:dyDescent="0.3">
      <c r="B1279" s="34">
        <f t="shared" si="98"/>
        <v>4817.6000000000004</v>
      </c>
      <c r="C1279" s="35">
        <v>2698</v>
      </c>
      <c r="D1279" s="34">
        <f t="shared" si="99"/>
        <v>4817.6000000000004</v>
      </c>
      <c r="E1279" s="36">
        <v>45983</v>
      </c>
      <c r="F1279" s="37">
        <v>4817.7</v>
      </c>
      <c r="G1279" s="725">
        <v>45984</v>
      </c>
      <c r="H1279" s="38">
        <f t="shared" si="100"/>
        <v>9.9999999999454303E-2</v>
      </c>
      <c r="I1279" s="183">
        <f t="shared" si="101"/>
        <v>4</v>
      </c>
      <c r="K1279" s="33"/>
      <c r="L1279" s="687">
        <v>45984</v>
      </c>
      <c r="M1279" s="34">
        <f t="shared" si="102"/>
        <v>415</v>
      </c>
      <c r="N1279" s="37"/>
      <c r="O1279" s="35">
        <v>415</v>
      </c>
      <c r="P1279" s="39"/>
      <c r="Q1279" s="47">
        <f t="shared" si="103"/>
        <v>0</v>
      </c>
      <c r="R1279" s="41"/>
    </row>
    <row r="1280" spans="2:18" ht="15" customHeight="1" x14ac:dyDescent="0.3">
      <c r="B1280" s="34">
        <f t="shared" si="98"/>
        <v>4817.7</v>
      </c>
      <c r="C1280" s="35">
        <v>2702</v>
      </c>
      <c r="D1280" s="34">
        <f t="shared" si="99"/>
        <v>4817.7</v>
      </c>
      <c r="E1280" s="36">
        <v>45984</v>
      </c>
      <c r="F1280" s="37">
        <v>4817.7</v>
      </c>
      <c r="G1280" s="725">
        <v>45985</v>
      </c>
      <c r="H1280" s="38">
        <f t="shared" si="100"/>
        <v>0</v>
      </c>
      <c r="I1280" s="183">
        <f t="shared" si="101"/>
        <v>0</v>
      </c>
      <c r="K1280" s="33"/>
      <c r="L1280" s="687">
        <v>45985</v>
      </c>
      <c r="M1280" s="34">
        <f t="shared" si="102"/>
        <v>415</v>
      </c>
      <c r="N1280" s="37"/>
      <c r="O1280" s="35">
        <v>390</v>
      </c>
      <c r="P1280" s="39"/>
      <c r="Q1280" s="47">
        <f t="shared" si="103"/>
        <v>25</v>
      </c>
      <c r="R1280" s="41"/>
    </row>
    <row r="1281" spans="2:18" ht="15" customHeight="1" x14ac:dyDescent="0.3">
      <c r="B1281" s="34">
        <f t="shared" si="98"/>
        <v>4817.7</v>
      </c>
      <c r="C1281" s="35">
        <v>2702</v>
      </c>
      <c r="D1281" s="34">
        <f t="shared" si="99"/>
        <v>4817.7</v>
      </c>
      <c r="E1281" s="36">
        <v>45985</v>
      </c>
      <c r="F1281" s="37">
        <v>4817.7</v>
      </c>
      <c r="G1281" s="725">
        <v>45986</v>
      </c>
      <c r="H1281" s="38">
        <f t="shared" si="100"/>
        <v>0</v>
      </c>
      <c r="I1281" s="183">
        <f t="shared" si="101"/>
        <v>6</v>
      </c>
      <c r="K1281" s="33"/>
      <c r="L1281" s="687">
        <v>45986</v>
      </c>
      <c r="M1281" s="34">
        <f t="shared" si="102"/>
        <v>390</v>
      </c>
      <c r="N1281" s="37"/>
      <c r="O1281" s="35">
        <v>355</v>
      </c>
      <c r="P1281" s="39"/>
      <c r="Q1281" s="47">
        <f t="shared" si="103"/>
        <v>35</v>
      </c>
      <c r="R1281" s="41"/>
    </row>
    <row r="1282" spans="2:18" ht="15" customHeight="1" x14ac:dyDescent="0.3">
      <c r="B1282" s="34">
        <f t="shared" si="98"/>
        <v>4817.7</v>
      </c>
      <c r="C1282" s="35">
        <v>2708</v>
      </c>
      <c r="D1282" s="34">
        <f t="shared" si="99"/>
        <v>4817.7</v>
      </c>
      <c r="E1282" s="36">
        <v>45986</v>
      </c>
      <c r="F1282" s="37">
        <v>4820.8999999999996</v>
      </c>
      <c r="G1282" s="725">
        <v>45987</v>
      </c>
      <c r="H1282" s="38">
        <f t="shared" si="100"/>
        <v>3.1999999999998181</v>
      </c>
      <c r="I1282" s="183">
        <f t="shared" si="101"/>
        <v>2</v>
      </c>
      <c r="K1282" s="33"/>
      <c r="L1282" s="687">
        <v>45987</v>
      </c>
      <c r="M1282" s="34">
        <f t="shared" si="102"/>
        <v>355</v>
      </c>
      <c r="N1282" s="37">
        <v>120</v>
      </c>
      <c r="O1282" s="35">
        <v>440</v>
      </c>
      <c r="P1282" s="39"/>
      <c r="Q1282" s="47">
        <f t="shared" si="103"/>
        <v>35</v>
      </c>
      <c r="R1282" s="41"/>
    </row>
    <row r="1283" spans="2:18" ht="15" customHeight="1" x14ac:dyDescent="0.3">
      <c r="B1283" s="34">
        <f t="shared" si="98"/>
        <v>4820.8999999999996</v>
      </c>
      <c r="C1283" s="35">
        <v>2710</v>
      </c>
      <c r="D1283" s="34">
        <f t="shared" si="99"/>
        <v>4820.8999999999996</v>
      </c>
      <c r="E1283" s="36">
        <v>45987</v>
      </c>
      <c r="F1283" s="37">
        <v>4821.5</v>
      </c>
      <c r="G1283" s="725">
        <v>45988</v>
      </c>
      <c r="H1283" s="38">
        <f t="shared" si="100"/>
        <v>0.6000000000003638</v>
      </c>
      <c r="I1283" s="183">
        <f t="shared" si="101"/>
        <v>6</v>
      </c>
      <c r="K1283" s="33"/>
      <c r="L1283" s="687">
        <v>45988</v>
      </c>
      <c r="M1283" s="34">
        <f t="shared" si="102"/>
        <v>440</v>
      </c>
      <c r="N1283" s="37"/>
      <c r="O1283" s="35">
        <v>440</v>
      </c>
      <c r="P1283" s="39"/>
      <c r="Q1283" s="47">
        <f t="shared" si="103"/>
        <v>0</v>
      </c>
      <c r="R1283" s="41"/>
    </row>
    <row r="1284" spans="2:18" ht="15" customHeight="1" x14ac:dyDescent="0.3">
      <c r="B1284" s="34">
        <f t="shared" si="98"/>
        <v>4821.5</v>
      </c>
      <c r="C1284" s="35">
        <v>2716</v>
      </c>
      <c r="D1284" s="34">
        <f t="shared" si="99"/>
        <v>4821.5</v>
      </c>
      <c r="E1284" s="36">
        <v>45988</v>
      </c>
      <c r="F1284" s="37">
        <v>4824.1000000000004</v>
      </c>
      <c r="G1284" s="725">
        <v>45989</v>
      </c>
      <c r="H1284" s="38">
        <f t="shared" si="100"/>
        <v>2.6000000000003638</v>
      </c>
      <c r="I1284" s="183">
        <f t="shared" si="101"/>
        <v>0</v>
      </c>
      <c r="K1284" s="33"/>
      <c r="L1284" s="687">
        <v>45989</v>
      </c>
      <c r="M1284" s="34">
        <f t="shared" si="102"/>
        <v>440</v>
      </c>
      <c r="N1284" s="37"/>
      <c r="O1284" s="35">
        <v>330</v>
      </c>
      <c r="P1284" s="39"/>
      <c r="Q1284" s="47">
        <f t="shared" si="103"/>
        <v>110</v>
      </c>
      <c r="R1284" s="41"/>
    </row>
    <row r="1285" spans="2:18" ht="15" customHeight="1" x14ac:dyDescent="0.3">
      <c r="B1285" s="34">
        <f t="shared" si="98"/>
        <v>4824.1000000000004</v>
      </c>
      <c r="C1285" s="35">
        <v>2716</v>
      </c>
      <c r="D1285" s="34">
        <f t="shared" si="99"/>
        <v>4824.1000000000004</v>
      </c>
      <c r="E1285" s="36">
        <v>45989</v>
      </c>
      <c r="F1285" s="37">
        <v>4829.5</v>
      </c>
      <c r="G1285" s="725">
        <v>45990</v>
      </c>
      <c r="H1285" s="38">
        <f t="shared" si="100"/>
        <v>5.3999999999996362</v>
      </c>
      <c r="I1285" s="183">
        <f t="shared" si="101"/>
        <v>0</v>
      </c>
      <c r="K1285" s="33"/>
      <c r="L1285" s="687">
        <v>45990</v>
      </c>
      <c r="M1285" s="34">
        <f t="shared" si="102"/>
        <v>330</v>
      </c>
      <c r="N1285" s="37"/>
      <c r="O1285" s="35">
        <v>330</v>
      </c>
      <c r="P1285" s="39"/>
      <c r="Q1285" s="47">
        <f t="shared" si="103"/>
        <v>0</v>
      </c>
      <c r="R1285" s="41"/>
    </row>
    <row r="1286" spans="2:18" ht="15" customHeight="1" x14ac:dyDescent="0.3">
      <c r="B1286" s="34">
        <f t="shared" si="98"/>
        <v>4829.5</v>
      </c>
      <c r="C1286" s="35">
        <v>2716</v>
      </c>
      <c r="D1286" s="34">
        <f t="shared" si="99"/>
        <v>4829.5</v>
      </c>
      <c r="E1286" s="36">
        <v>45990</v>
      </c>
      <c r="F1286" s="37">
        <v>4829.5</v>
      </c>
      <c r="G1286" s="725">
        <v>45991</v>
      </c>
      <c r="H1286" s="38">
        <f t="shared" si="100"/>
        <v>0</v>
      </c>
      <c r="I1286" s="183">
        <f t="shared" si="101"/>
        <v>0</v>
      </c>
      <c r="K1286" s="33"/>
      <c r="L1286" s="687">
        <v>45991</v>
      </c>
      <c r="M1286" s="34">
        <f t="shared" si="102"/>
        <v>330</v>
      </c>
      <c r="N1286" s="37"/>
      <c r="O1286" s="35">
        <v>330</v>
      </c>
      <c r="P1286" s="39"/>
      <c r="Q1286" s="47">
        <f t="shared" si="103"/>
        <v>0</v>
      </c>
      <c r="R1286" s="41"/>
    </row>
    <row r="1287" spans="2:18" ht="15" customHeight="1" x14ac:dyDescent="0.3">
      <c r="B1287" s="34">
        <f t="shared" si="98"/>
        <v>4829.5</v>
      </c>
      <c r="C1287" s="35">
        <v>2716</v>
      </c>
      <c r="D1287" s="34">
        <f t="shared" si="99"/>
        <v>4829.5</v>
      </c>
      <c r="E1287" s="36">
        <v>45991</v>
      </c>
      <c r="F1287" s="37">
        <v>4829.5</v>
      </c>
      <c r="G1287" s="725">
        <v>45992</v>
      </c>
      <c r="H1287" s="38">
        <f t="shared" si="100"/>
        <v>0</v>
      </c>
      <c r="I1287" s="183">
        <f t="shared" si="101"/>
        <v>0</v>
      </c>
      <c r="K1287" s="33"/>
      <c r="L1287" s="687">
        <v>45992</v>
      </c>
      <c r="M1287" s="34">
        <f t="shared" si="102"/>
        <v>330</v>
      </c>
      <c r="N1287" s="37"/>
      <c r="O1287" s="35">
        <v>330</v>
      </c>
      <c r="P1287" s="39"/>
      <c r="Q1287" s="47">
        <f t="shared" si="103"/>
        <v>0</v>
      </c>
      <c r="R1287" s="41"/>
    </row>
    <row r="1288" spans="2:18" ht="15" customHeight="1" x14ac:dyDescent="0.3">
      <c r="B1288" s="34">
        <f t="shared" si="98"/>
        <v>4829.5</v>
      </c>
      <c r="C1288" s="35">
        <v>2716</v>
      </c>
      <c r="D1288" s="34">
        <f t="shared" si="99"/>
        <v>4829.5</v>
      </c>
      <c r="E1288" s="36">
        <v>45992</v>
      </c>
      <c r="F1288" s="37">
        <v>4829.5</v>
      </c>
      <c r="G1288" s="725">
        <v>45993</v>
      </c>
      <c r="H1288" s="38">
        <f t="shared" si="100"/>
        <v>0</v>
      </c>
      <c r="I1288" s="183">
        <f t="shared" si="101"/>
        <v>1</v>
      </c>
      <c r="K1288" s="33"/>
      <c r="L1288" s="687">
        <v>45993</v>
      </c>
      <c r="M1288" s="34">
        <f t="shared" si="102"/>
        <v>330</v>
      </c>
      <c r="N1288" s="37"/>
      <c r="O1288" s="35">
        <v>280</v>
      </c>
      <c r="P1288" s="39"/>
      <c r="Q1288" s="47">
        <f t="shared" si="103"/>
        <v>50</v>
      </c>
      <c r="R1288" s="41"/>
    </row>
    <row r="1289" spans="2:18" ht="15" customHeight="1" x14ac:dyDescent="0.3">
      <c r="B1289" s="34">
        <f t="shared" si="98"/>
        <v>4829.5</v>
      </c>
      <c r="C1289" s="35">
        <v>2717</v>
      </c>
      <c r="D1289" s="34">
        <f t="shared" si="99"/>
        <v>4829.5</v>
      </c>
      <c r="E1289" s="36">
        <v>45993</v>
      </c>
      <c r="F1289" s="37">
        <v>4831.5</v>
      </c>
      <c r="G1289" s="725">
        <v>45994</v>
      </c>
      <c r="H1289" s="38">
        <f t="shared" si="100"/>
        <v>2</v>
      </c>
      <c r="I1289" s="183">
        <f t="shared" si="101"/>
        <v>3</v>
      </c>
      <c r="K1289" s="33"/>
      <c r="L1289" s="687">
        <v>45994</v>
      </c>
      <c r="M1289" s="34">
        <f t="shared" si="102"/>
        <v>280</v>
      </c>
      <c r="N1289" s="37"/>
      <c r="O1289" s="35">
        <v>240</v>
      </c>
      <c r="P1289" s="39"/>
      <c r="Q1289" s="47">
        <f t="shared" si="103"/>
        <v>40</v>
      </c>
      <c r="R1289" s="41"/>
    </row>
    <row r="1290" spans="2:18" ht="15" customHeight="1" x14ac:dyDescent="0.3">
      <c r="B1290" s="34">
        <f t="shared" si="98"/>
        <v>4831.5</v>
      </c>
      <c r="C1290" s="35">
        <v>2720</v>
      </c>
      <c r="D1290" s="34">
        <f t="shared" si="99"/>
        <v>4831.5</v>
      </c>
      <c r="E1290" s="36">
        <v>45994</v>
      </c>
      <c r="F1290" s="37">
        <v>4834.3</v>
      </c>
      <c r="G1290" s="725">
        <v>45995</v>
      </c>
      <c r="H1290" s="38">
        <f t="shared" si="100"/>
        <v>2.8000000000001819</v>
      </c>
      <c r="I1290" s="183">
        <f t="shared" si="101"/>
        <v>0</v>
      </c>
      <c r="K1290" s="33"/>
      <c r="L1290" s="687">
        <v>45995</v>
      </c>
      <c r="M1290" s="34">
        <f t="shared" si="102"/>
        <v>240</v>
      </c>
      <c r="N1290" s="37"/>
      <c r="O1290" s="35">
        <v>190</v>
      </c>
      <c r="P1290" s="39"/>
      <c r="Q1290" s="47">
        <f t="shared" si="103"/>
        <v>50</v>
      </c>
      <c r="R1290" s="41"/>
    </row>
    <row r="1291" spans="2:18" ht="15" customHeight="1" x14ac:dyDescent="0.3">
      <c r="B1291" s="34">
        <f t="shared" si="98"/>
        <v>4834.3</v>
      </c>
      <c r="C1291" s="35">
        <v>2720</v>
      </c>
      <c r="D1291" s="34">
        <f t="shared" si="99"/>
        <v>4834.3</v>
      </c>
      <c r="E1291" s="36">
        <v>45995</v>
      </c>
      <c r="F1291" s="37">
        <v>4836.5</v>
      </c>
      <c r="G1291" s="725">
        <v>45996</v>
      </c>
      <c r="H1291" s="38">
        <f t="shared" si="100"/>
        <v>2.1999999999998181</v>
      </c>
      <c r="I1291" s="183">
        <f t="shared" si="101"/>
        <v>5</v>
      </c>
      <c r="K1291" s="33"/>
      <c r="L1291" s="687">
        <v>45996</v>
      </c>
      <c r="M1291" s="34">
        <f t="shared" si="102"/>
        <v>190</v>
      </c>
      <c r="N1291" s="37"/>
      <c r="O1291" s="35">
        <v>110</v>
      </c>
      <c r="P1291" s="39"/>
      <c r="Q1291" s="47">
        <f t="shared" si="103"/>
        <v>80</v>
      </c>
      <c r="R1291" s="41"/>
    </row>
    <row r="1292" spans="2:18" ht="15" customHeight="1" x14ac:dyDescent="0.3">
      <c r="B1292" s="34">
        <f t="shared" si="98"/>
        <v>4836.5</v>
      </c>
      <c r="C1292" s="35">
        <v>2725</v>
      </c>
      <c r="D1292" s="34">
        <f t="shared" si="99"/>
        <v>4836.5</v>
      </c>
      <c r="E1292" s="36">
        <v>45996</v>
      </c>
      <c r="F1292" s="37">
        <v>4840.8999999999996</v>
      </c>
      <c r="G1292" s="725">
        <v>45997</v>
      </c>
      <c r="H1292" s="38">
        <f t="shared" si="100"/>
        <v>4.3999999999996362</v>
      </c>
      <c r="I1292" s="183">
        <f t="shared" si="101"/>
        <v>3</v>
      </c>
      <c r="K1292" s="33"/>
      <c r="L1292" s="687">
        <v>45997</v>
      </c>
      <c r="M1292" s="34">
        <f t="shared" si="102"/>
        <v>110</v>
      </c>
      <c r="N1292" s="37">
        <v>210</v>
      </c>
      <c r="O1292" s="35">
        <v>190</v>
      </c>
      <c r="P1292" s="39"/>
      <c r="Q1292" s="47">
        <f t="shared" si="103"/>
        <v>130</v>
      </c>
      <c r="R1292" s="41"/>
    </row>
    <row r="1293" spans="2:18" ht="15" customHeight="1" x14ac:dyDescent="0.3">
      <c r="B1293" s="34">
        <f t="shared" si="98"/>
        <v>4840.8999999999996</v>
      </c>
      <c r="C1293" s="35">
        <v>2728</v>
      </c>
      <c r="D1293" s="34">
        <f t="shared" si="99"/>
        <v>4840.8999999999996</v>
      </c>
      <c r="E1293" s="36">
        <v>45997</v>
      </c>
      <c r="F1293" s="37">
        <v>4846.1000000000004</v>
      </c>
      <c r="G1293" s="725">
        <v>45998</v>
      </c>
      <c r="H1293" s="38">
        <f t="shared" si="100"/>
        <v>5.2000000000007276</v>
      </c>
      <c r="I1293" s="183">
        <f t="shared" si="101"/>
        <v>0</v>
      </c>
      <c r="K1293" s="33"/>
      <c r="L1293" s="687">
        <v>45998</v>
      </c>
      <c r="M1293" s="34">
        <f t="shared" si="102"/>
        <v>190</v>
      </c>
      <c r="N1293" s="37"/>
      <c r="O1293" s="35">
        <v>190</v>
      </c>
      <c r="P1293" s="39"/>
      <c r="Q1293" s="47">
        <f t="shared" si="103"/>
        <v>0</v>
      </c>
      <c r="R1293" s="41"/>
    </row>
    <row r="1294" spans="2:18" ht="15" customHeight="1" x14ac:dyDescent="0.3">
      <c r="B1294" s="34">
        <f t="shared" si="98"/>
        <v>4846.1000000000004</v>
      </c>
      <c r="C1294" s="35">
        <v>2728</v>
      </c>
      <c r="D1294" s="34">
        <f t="shared" si="99"/>
        <v>4846.1000000000004</v>
      </c>
      <c r="E1294" s="36">
        <v>45998</v>
      </c>
      <c r="F1294" s="37">
        <v>4846.8</v>
      </c>
      <c r="G1294" s="725">
        <v>45999</v>
      </c>
      <c r="H1294" s="38">
        <f t="shared" si="100"/>
        <v>0.6999999999998181</v>
      </c>
      <c r="I1294" s="183">
        <f t="shared" si="101"/>
        <v>6</v>
      </c>
      <c r="K1294" s="33"/>
      <c r="L1294" s="687">
        <v>45999</v>
      </c>
      <c r="M1294" s="34">
        <f t="shared" si="102"/>
        <v>190</v>
      </c>
      <c r="N1294" s="37"/>
      <c r="O1294" s="35">
        <v>50</v>
      </c>
      <c r="P1294" s="39"/>
      <c r="Q1294" s="47">
        <f t="shared" si="103"/>
        <v>140</v>
      </c>
      <c r="R1294" s="41"/>
    </row>
    <row r="1295" spans="2:18" ht="15" customHeight="1" x14ac:dyDescent="0.3">
      <c r="B1295" s="34">
        <f t="shared" si="98"/>
        <v>4846.8</v>
      </c>
      <c r="C1295" s="35">
        <v>2734</v>
      </c>
      <c r="D1295" s="34">
        <f t="shared" si="99"/>
        <v>4846.8</v>
      </c>
      <c r="E1295" s="36">
        <v>45999</v>
      </c>
      <c r="F1295" s="37">
        <v>4854.8</v>
      </c>
      <c r="G1295" s="725">
        <v>46000</v>
      </c>
      <c r="H1295" s="38">
        <f t="shared" si="100"/>
        <v>8</v>
      </c>
      <c r="I1295" s="183">
        <f t="shared" si="101"/>
        <v>5</v>
      </c>
      <c r="K1295" s="33"/>
      <c r="L1295" s="687">
        <v>46000</v>
      </c>
      <c r="M1295" s="34">
        <f t="shared" si="102"/>
        <v>50</v>
      </c>
      <c r="N1295" s="37">
        <v>240</v>
      </c>
      <c r="O1295" s="35">
        <v>235</v>
      </c>
      <c r="P1295" s="39"/>
      <c r="Q1295" s="47">
        <f t="shared" si="103"/>
        <v>55</v>
      </c>
      <c r="R1295" s="41"/>
    </row>
    <row r="1296" spans="2:18" ht="15" customHeight="1" x14ac:dyDescent="0.3">
      <c r="B1296" s="34">
        <f t="shared" si="98"/>
        <v>4854.8</v>
      </c>
      <c r="C1296" s="35">
        <v>2739</v>
      </c>
      <c r="D1296" s="34">
        <f t="shared" si="99"/>
        <v>4854.8</v>
      </c>
      <c r="E1296" s="36">
        <v>46000</v>
      </c>
      <c r="F1296" s="37">
        <v>4861.1000000000004</v>
      </c>
      <c r="G1296" s="725">
        <v>46001</v>
      </c>
      <c r="H1296" s="38">
        <f t="shared" si="100"/>
        <v>6.3000000000001819</v>
      </c>
      <c r="I1296" s="183">
        <f t="shared" si="101"/>
        <v>2</v>
      </c>
      <c r="K1296" s="33"/>
      <c r="L1296" s="687">
        <v>46001</v>
      </c>
      <c r="M1296" s="34">
        <f t="shared" si="102"/>
        <v>235</v>
      </c>
      <c r="N1296" s="37"/>
      <c r="O1296" s="35">
        <v>120</v>
      </c>
      <c r="P1296" s="39"/>
      <c r="Q1296" s="47">
        <f t="shared" si="103"/>
        <v>115</v>
      </c>
      <c r="R1296" s="41"/>
    </row>
    <row r="1297" spans="2:18" ht="15" customHeight="1" x14ac:dyDescent="0.3">
      <c r="B1297" s="34">
        <f t="shared" si="98"/>
        <v>4861.1000000000004</v>
      </c>
      <c r="C1297" s="35">
        <v>2741</v>
      </c>
      <c r="D1297" s="34">
        <f t="shared" si="99"/>
        <v>4861.1000000000004</v>
      </c>
      <c r="E1297" s="36">
        <v>46001</v>
      </c>
      <c r="F1297" s="37">
        <v>4866.1000000000004</v>
      </c>
      <c r="G1297" s="725">
        <v>46002</v>
      </c>
      <c r="H1297" s="38">
        <f t="shared" si="100"/>
        <v>5</v>
      </c>
      <c r="I1297" s="183">
        <f t="shared" si="101"/>
        <v>2</v>
      </c>
      <c r="K1297" s="33"/>
      <c r="L1297" s="687">
        <v>46002</v>
      </c>
      <c r="M1297" s="34">
        <f t="shared" si="102"/>
        <v>120</v>
      </c>
      <c r="N1297" s="37"/>
      <c r="O1297" s="35">
        <v>90</v>
      </c>
      <c r="P1297" s="39"/>
      <c r="Q1297" s="47">
        <f t="shared" si="103"/>
        <v>30</v>
      </c>
      <c r="R1297" s="41"/>
    </row>
    <row r="1298" spans="2:18" ht="15" customHeight="1" x14ac:dyDescent="0.3">
      <c r="B1298" s="34">
        <f t="shared" si="98"/>
        <v>4866.1000000000004</v>
      </c>
      <c r="C1298" s="35">
        <v>2743</v>
      </c>
      <c r="D1298" s="34">
        <f t="shared" si="99"/>
        <v>4866.1000000000004</v>
      </c>
      <c r="E1298" s="36">
        <v>46002</v>
      </c>
      <c r="F1298" s="37">
        <v>4867.3999999999996</v>
      </c>
      <c r="G1298" s="725">
        <v>46003</v>
      </c>
      <c r="H1298" s="38">
        <f t="shared" si="100"/>
        <v>1.2999999999992724</v>
      </c>
      <c r="I1298" s="183">
        <f t="shared" si="101"/>
        <v>1</v>
      </c>
      <c r="K1298" s="33"/>
      <c r="L1298" s="687">
        <v>46003</v>
      </c>
      <c r="M1298" s="34">
        <f t="shared" si="102"/>
        <v>90</v>
      </c>
      <c r="N1298" s="37"/>
      <c r="O1298" s="35">
        <v>75</v>
      </c>
      <c r="P1298" s="39"/>
      <c r="Q1298" s="47">
        <f t="shared" si="103"/>
        <v>15</v>
      </c>
      <c r="R1298" s="41"/>
    </row>
    <row r="1299" spans="2:18" ht="15" customHeight="1" x14ac:dyDescent="0.3">
      <c r="B1299" s="34">
        <f t="shared" si="98"/>
        <v>4867.3999999999996</v>
      </c>
      <c r="C1299" s="35">
        <v>2744</v>
      </c>
      <c r="D1299" s="34">
        <f t="shared" si="99"/>
        <v>4867.3999999999996</v>
      </c>
      <c r="E1299" s="36">
        <v>46003</v>
      </c>
      <c r="F1299" s="37">
        <v>4867.6000000000004</v>
      </c>
      <c r="G1299" s="725">
        <v>46004</v>
      </c>
      <c r="H1299" s="38">
        <f t="shared" si="100"/>
        <v>0.2000000000007276</v>
      </c>
      <c r="I1299" s="183">
        <f t="shared" si="101"/>
        <v>4</v>
      </c>
      <c r="K1299" s="33"/>
      <c r="L1299" s="687">
        <v>46004</v>
      </c>
      <c r="M1299" s="34">
        <f t="shared" si="102"/>
        <v>75</v>
      </c>
      <c r="N1299" s="37">
        <v>210</v>
      </c>
      <c r="O1299" s="35">
        <v>335</v>
      </c>
      <c r="P1299" s="39"/>
      <c r="Q1299" s="47">
        <f t="shared" si="103"/>
        <v>-50</v>
      </c>
      <c r="R1299" s="41"/>
    </row>
    <row r="1300" spans="2:18" ht="15" customHeight="1" x14ac:dyDescent="0.3">
      <c r="B1300" s="34">
        <f t="shared" si="98"/>
        <v>4867.6000000000004</v>
      </c>
      <c r="C1300" s="35">
        <v>2748</v>
      </c>
      <c r="D1300" s="34">
        <f t="shared" si="99"/>
        <v>4867.6000000000004</v>
      </c>
      <c r="E1300" s="36">
        <v>46004</v>
      </c>
      <c r="F1300" s="37">
        <v>4867.8999999999996</v>
      </c>
      <c r="G1300" s="725">
        <v>46005</v>
      </c>
      <c r="H1300" s="38">
        <f t="shared" si="100"/>
        <v>0.2999999999992724</v>
      </c>
      <c r="I1300" s="183">
        <f t="shared" si="101"/>
        <v>0</v>
      </c>
      <c r="K1300" s="33"/>
      <c r="L1300" s="687">
        <v>46005</v>
      </c>
      <c r="M1300" s="34">
        <f t="shared" si="102"/>
        <v>335</v>
      </c>
      <c r="N1300" s="37"/>
      <c r="O1300" s="35">
        <v>335</v>
      </c>
      <c r="P1300" s="39"/>
      <c r="Q1300" s="47">
        <f t="shared" si="103"/>
        <v>0</v>
      </c>
      <c r="R1300" s="41"/>
    </row>
    <row r="1301" spans="2:18" ht="15" customHeight="1" x14ac:dyDescent="0.3">
      <c r="B1301" s="34">
        <f t="shared" si="98"/>
        <v>4867.8999999999996</v>
      </c>
      <c r="C1301" s="35">
        <v>2748</v>
      </c>
      <c r="D1301" s="34">
        <f t="shared" si="99"/>
        <v>4867.8999999999996</v>
      </c>
      <c r="E1301" s="36">
        <v>46005</v>
      </c>
      <c r="F1301" s="37">
        <v>4867.8999999999996</v>
      </c>
      <c r="G1301" s="725">
        <v>46006</v>
      </c>
      <c r="H1301" s="38">
        <f t="shared" si="100"/>
        <v>0</v>
      </c>
      <c r="I1301" s="183">
        <f t="shared" si="101"/>
        <v>1</v>
      </c>
      <c r="K1301" s="33"/>
      <c r="L1301" s="687">
        <v>46006</v>
      </c>
      <c r="M1301" s="34">
        <f t="shared" si="102"/>
        <v>335</v>
      </c>
      <c r="N1301" s="37"/>
      <c r="O1301" s="35">
        <v>300</v>
      </c>
      <c r="P1301" s="39"/>
      <c r="Q1301" s="47">
        <f t="shared" si="103"/>
        <v>35</v>
      </c>
      <c r="R1301" s="41"/>
    </row>
    <row r="1302" spans="2:18" ht="15" customHeight="1" x14ac:dyDescent="0.3">
      <c r="B1302" s="34">
        <f t="shared" si="98"/>
        <v>4867.8999999999996</v>
      </c>
      <c r="C1302" s="35">
        <v>2749</v>
      </c>
      <c r="D1302" s="34">
        <f t="shared" si="99"/>
        <v>4867.8999999999996</v>
      </c>
      <c r="E1302" s="36">
        <v>46006</v>
      </c>
      <c r="F1302" s="37">
        <v>4870.3</v>
      </c>
      <c r="G1302" s="725">
        <v>46007</v>
      </c>
      <c r="H1302" s="38">
        <f t="shared" si="100"/>
        <v>2.4000000000005457</v>
      </c>
      <c r="I1302" s="183">
        <f t="shared" si="101"/>
        <v>0</v>
      </c>
      <c r="K1302" s="33"/>
      <c r="L1302" s="687">
        <v>46007</v>
      </c>
      <c r="M1302" s="34">
        <f t="shared" si="102"/>
        <v>300</v>
      </c>
      <c r="N1302" s="37"/>
      <c r="O1302" s="35">
        <v>300</v>
      </c>
      <c r="P1302" s="39"/>
      <c r="Q1302" s="47">
        <f t="shared" si="103"/>
        <v>0</v>
      </c>
      <c r="R1302" s="41"/>
    </row>
    <row r="1303" spans="2:18" ht="15" customHeight="1" x14ac:dyDescent="0.3">
      <c r="B1303" s="34">
        <f t="shared" si="98"/>
        <v>4870.3</v>
      </c>
      <c r="C1303" s="35">
        <v>2749</v>
      </c>
      <c r="D1303" s="34">
        <f t="shared" si="99"/>
        <v>4870.3</v>
      </c>
      <c r="E1303" s="36">
        <v>46007</v>
      </c>
      <c r="F1303" s="37">
        <v>4870.3</v>
      </c>
      <c r="G1303" s="725">
        <v>46008</v>
      </c>
      <c r="H1303" s="38">
        <f t="shared" si="100"/>
        <v>0</v>
      </c>
      <c r="I1303" s="183">
        <f t="shared" si="101"/>
        <v>4</v>
      </c>
      <c r="K1303" s="33"/>
      <c r="L1303" s="687">
        <v>46008</v>
      </c>
      <c r="M1303" s="34">
        <f t="shared" si="102"/>
        <v>300</v>
      </c>
      <c r="N1303" s="37"/>
      <c r="O1303" s="35">
        <v>130</v>
      </c>
      <c r="P1303" s="39"/>
      <c r="Q1303" s="47">
        <f t="shared" si="103"/>
        <v>170</v>
      </c>
      <c r="R1303" s="41"/>
    </row>
    <row r="1304" spans="2:18" ht="15" customHeight="1" x14ac:dyDescent="0.3">
      <c r="B1304" s="34">
        <f t="shared" si="98"/>
        <v>4870.3</v>
      </c>
      <c r="C1304" s="35">
        <v>2753</v>
      </c>
      <c r="D1304" s="34">
        <f t="shared" si="99"/>
        <v>4870.3</v>
      </c>
      <c r="E1304" s="36">
        <v>46008</v>
      </c>
      <c r="F1304" s="37">
        <v>4878.3</v>
      </c>
      <c r="G1304" s="725">
        <v>46009</v>
      </c>
      <c r="H1304" s="38">
        <f t="shared" si="100"/>
        <v>8</v>
      </c>
      <c r="I1304" s="183">
        <f t="shared" si="101"/>
        <v>2</v>
      </c>
      <c r="K1304" s="33"/>
      <c r="L1304" s="687">
        <v>46009</v>
      </c>
      <c r="M1304" s="34">
        <f t="shared" si="102"/>
        <v>130</v>
      </c>
      <c r="N1304" s="37"/>
      <c r="O1304" s="35">
        <v>120</v>
      </c>
      <c r="P1304" s="39"/>
      <c r="Q1304" s="47">
        <f t="shared" si="103"/>
        <v>10</v>
      </c>
      <c r="R1304" s="41"/>
    </row>
    <row r="1305" spans="2:18" ht="15" customHeight="1" x14ac:dyDescent="0.3">
      <c r="B1305" s="34">
        <f t="shared" si="98"/>
        <v>4878.3</v>
      </c>
      <c r="C1305" s="35">
        <v>2755</v>
      </c>
      <c r="D1305" s="34">
        <f t="shared" si="99"/>
        <v>4878.3</v>
      </c>
      <c r="E1305" s="36">
        <v>46009</v>
      </c>
      <c r="F1305" s="37">
        <v>4879.1000000000004</v>
      </c>
      <c r="G1305" s="725">
        <v>46010</v>
      </c>
      <c r="H1305" s="38">
        <f t="shared" si="100"/>
        <v>0.8000000000001819</v>
      </c>
      <c r="I1305" s="183">
        <f t="shared" si="101"/>
        <v>0</v>
      </c>
      <c r="K1305" s="33"/>
      <c r="L1305" s="687">
        <v>46010</v>
      </c>
      <c r="M1305" s="34">
        <f t="shared" si="102"/>
        <v>120</v>
      </c>
      <c r="N1305" s="37">
        <v>150</v>
      </c>
      <c r="O1305" s="35">
        <v>240</v>
      </c>
      <c r="P1305" s="39"/>
      <c r="Q1305" s="47">
        <f t="shared" si="103"/>
        <v>30</v>
      </c>
      <c r="R1305" s="41"/>
    </row>
    <row r="1306" spans="2:18" ht="15" customHeight="1" x14ac:dyDescent="0.3">
      <c r="B1306" s="34">
        <f t="shared" si="98"/>
        <v>4879.1000000000004</v>
      </c>
      <c r="C1306" s="35">
        <v>2755</v>
      </c>
      <c r="D1306" s="34">
        <f t="shared" si="99"/>
        <v>4879.1000000000004</v>
      </c>
      <c r="E1306" s="36">
        <v>46010</v>
      </c>
      <c r="F1306" s="37">
        <v>4881.3</v>
      </c>
      <c r="G1306" s="725">
        <v>46011</v>
      </c>
      <c r="H1306" s="38">
        <f t="shared" si="100"/>
        <v>2.1999999999998181</v>
      </c>
      <c r="I1306" s="183">
        <f t="shared" si="101"/>
        <v>0</v>
      </c>
      <c r="K1306" s="33"/>
      <c r="L1306" s="687">
        <v>46011</v>
      </c>
      <c r="M1306" s="34">
        <f t="shared" si="102"/>
        <v>240</v>
      </c>
      <c r="N1306" s="37"/>
      <c r="O1306" s="35">
        <v>240</v>
      </c>
      <c r="P1306" s="39"/>
      <c r="Q1306" s="47">
        <f t="shared" si="103"/>
        <v>0</v>
      </c>
      <c r="R1306" s="41"/>
    </row>
    <row r="1307" spans="2:18" ht="15" customHeight="1" x14ac:dyDescent="0.3">
      <c r="B1307" s="34">
        <f t="shared" si="98"/>
        <v>4881.3</v>
      </c>
      <c r="C1307" s="35">
        <v>2755</v>
      </c>
      <c r="D1307" s="34">
        <f t="shared" si="99"/>
        <v>4881.3</v>
      </c>
      <c r="E1307" s="36">
        <v>46011</v>
      </c>
      <c r="F1307" s="37">
        <v>4883.1000000000004</v>
      </c>
      <c r="G1307" s="725">
        <v>46012</v>
      </c>
      <c r="H1307" s="38">
        <f t="shared" si="100"/>
        <v>1.8000000000001819</v>
      </c>
      <c r="I1307" s="183">
        <f t="shared" si="101"/>
        <v>10</v>
      </c>
      <c r="K1307" s="33"/>
      <c r="L1307" s="687">
        <v>46012</v>
      </c>
      <c r="M1307" s="34">
        <f t="shared" si="102"/>
        <v>240</v>
      </c>
      <c r="N1307" s="37"/>
      <c r="O1307" s="35">
        <v>205</v>
      </c>
      <c r="P1307" s="39"/>
      <c r="Q1307" s="47">
        <f t="shared" si="103"/>
        <v>35</v>
      </c>
      <c r="R1307" s="41"/>
    </row>
    <row r="1308" spans="2:18" ht="15" customHeight="1" x14ac:dyDescent="0.3">
      <c r="B1308" s="34">
        <f t="shared" si="98"/>
        <v>4883.1000000000004</v>
      </c>
      <c r="C1308" s="35">
        <v>2765</v>
      </c>
      <c r="D1308" s="34">
        <f t="shared" si="99"/>
        <v>4883.1000000000004</v>
      </c>
      <c r="E1308" s="36">
        <v>46012</v>
      </c>
      <c r="F1308" s="37">
        <v>4885.7</v>
      </c>
      <c r="G1308" s="725">
        <v>46013</v>
      </c>
      <c r="H1308" s="38">
        <f t="shared" si="100"/>
        <v>2.5999999999994543</v>
      </c>
      <c r="I1308" s="183">
        <f t="shared" si="101"/>
        <v>1</v>
      </c>
      <c r="K1308" s="33"/>
      <c r="L1308" s="687">
        <v>46013</v>
      </c>
      <c r="M1308" s="34">
        <f t="shared" si="102"/>
        <v>205</v>
      </c>
      <c r="N1308" s="37"/>
      <c r="O1308" s="35">
        <v>205</v>
      </c>
      <c r="P1308" s="39"/>
      <c r="Q1308" s="47">
        <f t="shared" si="103"/>
        <v>0</v>
      </c>
      <c r="R1308" s="41"/>
    </row>
    <row r="1309" spans="2:18" ht="15" customHeight="1" x14ac:dyDescent="0.3">
      <c r="B1309" s="34">
        <f t="shared" si="98"/>
        <v>4885.7</v>
      </c>
      <c r="C1309" s="35">
        <v>2766</v>
      </c>
      <c r="D1309" s="34">
        <f t="shared" si="99"/>
        <v>4885.7</v>
      </c>
      <c r="E1309" s="36">
        <v>46013</v>
      </c>
      <c r="F1309" s="37">
        <v>4885.7</v>
      </c>
      <c r="G1309" s="725">
        <v>46014</v>
      </c>
      <c r="H1309" s="38">
        <f t="shared" si="100"/>
        <v>0</v>
      </c>
      <c r="I1309" s="183">
        <f t="shared" si="101"/>
        <v>1</v>
      </c>
      <c r="K1309" s="33"/>
      <c r="L1309" s="687">
        <v>46014</v>
      </c>
      <c r="M1309" s="34">
        <f t="shared" si="102"/>
        <v>205</v>
      </c>
      <c r="N1309" s="37"/>
      <c r="O1309" s="35">
        <v>205</v>
      </c>
      <c r="P1309" s="39"/>
      <c r="Q1309" s="47">
        <f t="shared" si="103"/>
        <v>0</v>
      </c>
      <c r="R1309" s="41"/>
    </row>
    <row r="1310" spans="2:18" ht="15" customHeight="1" x14ac:dyDescent="0.3">
      <c r="B1310" s="34">
        <f t="shared" si="98"/>
        <v>4885.7</v>
      </c>
      <c r="C1310" s="35">
        <v>2767</v>
      </c>
      <c r="D1310" s="34">
        <f t="shared" si="99"/>
        <v>4885.7</v>
      </c>
      <c r="E1310" s="36">
        <v>46014</v>
      </c>
      <c r="F1310" s="37">
        <v>4885.8</v>
      </c>
      <c r="G1310" s="725">
        <v>46015</v>
      </c>
      <c r="H1310" s="38">
        <f t="shared" si="100"/>
        <v>0.1000000000003638</v>
      </c>
      <c r="I1310" s="183">
        <f t="shared" si="101"/>
        <v>4</v>
      </c>
      <c r="K1310" s="33"/>
      <c r="L1310" s="687">
        <v>46015</v>
      </c>
      <c r="M1310" s="34">
        <f t="shared" si="102"/>
        <v>205</v>
      </c>
      <c r="N1310" s="37">
        <v>40</v>
      </c>
      <c r="O1310" s="35">
        <v>200</v>
      </c>
      <c r="P1310" s="39"/>
      <c r="Q1310" s="47">
        <f t="shared" si="103"/>
        <v>45</v>
      </c>
      <c r="R1310" s="41"/>
    </row>
    <row r="1311" spans="2:18" ht="15" customHeight="1" x14ac:dyDescent="0.3">
      <c r="B1311" s="34">
        <f t="shared" si="98"/>
        <v>4885.8</v>
      </c>
      <c r="C1311" s="35">
        <v>2771</v>
      </c>
      <c r="D1311" s="34">
        <f t="shared" si="99"/>
        <v>4885.8</v>
      </c>
      <c r="E1311" s="36">
        <v>46015</v>
      </c>
      <c r="F1311" s="37">
        <v>4886</v>
      </c>
      <c r="G1311" s="725">
        <v>46016</v>
      </c>
      <c r="H1311" s="38">
        <f t="shared" si="100"/>
        <v>0.1999999999998181</v>
      </c>
      <c r="I1311" s="183">
        <f t="shared" si="101"/>
        <v>1</v>
      </c>
      <c r="K1311" s="33"/>
      <c r="L1311" s="687">
        <v>46016</v>
      </c>
      <c r="M1311" s="34">
        <f t="shared" si="102"/>
        <v>200</v>
      </c>
      <c r="N1311" s="37"/>
      <c r="O1311" s="35">
        <v>200</v>
      </c>
      <c r="P1311" s="39"/>
      <c r="Q1311" s="47">
        <f t="shared" si="103"/>
        <v>0</v>
      </c>
      <c r="R1311" s="41"/>
    </row>
    <row r="1312" spans="2:18" ht="15" customHeight="1" x14ac:dyDescent="0.3">
      <c r="B1312" s="34">
        <f t="shared" si="98"/>
        <v>4886</v>
      </c>
      <c r="C1312" s="35">
        <v>2772</v>
      </c>
      <c r="D1312" s="34">
        <f t="shared" si="99"/>
        <v>4886</v>
      </c>
      <c r="E1312" s="36">
        <v>46016</v>
      </c>
      <c r="F1312" s="37">
        <v>4886</v>
      </c>
      <c r="G1312" s="725">
        <v>46017</v>
      </c>
      <c r="H1312" s="38">
        <f t="shared" si="100"/>
        <v>0</v>
      </c>
      <c r="I1312" s="183">
        <f t="shared" si="101"/>
        <v>0</v>
      </c>
      <c r="K1312" s="33"/>
      <c r="L1312" s="687">
        <v>46017</v>
      </c>
      <c r="M1312" s="34">
        <f t="shared" si="102"/>
        <v>200</v>
      </c>
      <c r="N1312" s="37"/>
      <c r="O1312" s="35">
        <v>140</v>
      </c>
      <c r="P1312" s="39"/>
      <c r="Q1312" s="47"/>
      <c r="R1312" s="41"/>
    </row>
    <row r="1313" spans="2:19" ht="15" customHeight="1" x14ac:dyDescent="0.3">
      <c r="B1313" s="34">
        <f t="shared" si="98"/>
        <v>4886</v>
      </c>
      <c r="C1313" s="35">
        <v>2772</v>
      </c>
      <c r="D1313" s="34">
        <f t="shared" si="99"/>
        <v>4886</v>
      </c>
      <c r="E1313" s="36">
        <v>46017</v>
      </c>
      <c r="F1313" s="37">
        <v>4886</v>
      </c>
      <c r="G1313" s="725">
        <v>46018</v>
      </c>
      <c r="H1313" s="38">
        <f t="shared" si="100"/>
        <v>0</v>
      </c>
      <c r="I1313" s="183">
        <f t="shared" si="101"/>
        <v>0</v>
      </c>
      <c r="K1313" s="33"/>
      <c r="L1313" s="687">
        <v>46018</v>
      </c>
      <c r="M1313" s="34">
        <f t="shared" si="102"/>
        <v>140</v>
      </c>
      <c r="N1313" s="37">
        <v>180</v>
      </c>
      <c r="O1313" s="35">
        <v>320</v>
      </c>
      <c r="P1313" s="39"/>
      <c r="Q1313" s="47">
        <f t="shared" si="103"/>
        <v>0</v>
      </c>
      <c r="R1313" s="41"/>
    </row>
    <row r="1314" spans="2:19" ht="15" customHeight="1" x14ac:dyDescent="0.3">
      <c r="B1314" s="34">
        <f t="shared" si="98"/>
        <v>4886</v>
      </c>
      <c r="C1314" s="35">
        <v>2772</v>
      </c>
      <c r="D1314" s="34">
        <f t="shared" si="99"/>
        <v>4886</v>
      </c>
      <c r="E1314" s="36">
        <v>46018</v>
      </c>
      <c r="F1314" s="37">
        <v>4886</v>
      </c>
      <c r="G1314" s="725">
        <v>46019</v>
      </c>
      <c r="H1314" s="38">
        <f t="shared" si="100"/>
        <v>0</v>
      </c>
      <c r="I1314" s="183">
        <f t="shared" si="101"/>
        <v>2</v>
      </c>
      <c r="K1314" s="33"/>
      <c r="L1314" s="687">
        <v>46019</v>
      </c>
      <c r="M1314" s="34">
        <f t="shared" si="102"/>
        <v>320</v>
      </c>
      <c r="N1314" s="37"/>
      <c r="O1314" s="35">
        <v>340</v>
      </c>
      <c r="P1314" s="39"/>
      <c r="Q1314" s="47">
        <f t="shared" si="103"/>
        <v>-20</v>
      </c>
      <c r="R1314" s="41"/>
    </row>
    <row r="1315" spans="2:19" ht="15" customHeight="1" x14ac:dyDescent="0.3">
      <c r="B1315" s="34">
        <f t="shared" si="98"/>
        <v>4886</v>
      </c>
      <c r="C1315" s="35">
        <v>2774</v>
      </c>
      <c r="D1315" s="34">
        <f t="shared" si="99"/>
        <v>4886</v>
      </c>
      <c r="E1315" s="36">
        <v>46019</v>
      </c>
      <c r="F1315" s="37">
        <v>4887</v>
      </c>
      <c r="G1315" s="725">
        <v>46020</v>
      </c>
      <c r="H1315" s="38">
        <f t="shared" si="100"/>
        <v>1</v>
      </c>
      <c r="I1315" s="183">
        <f t="shared" si="101"/>
        <v>4</v>
      </c>
      <c r="K1315" s="33"/>
      <c r="L1315" s="687">
        <v>46020</v>
      </c>
      <c r="M1315" s="34">
        <f t="shared" si="102"/>
        <v>340</v>
      </c>
      <c r="N1315" s="37"/>
      <c r="O1315" s="35">
        <v>230</v>
      </c>
      <c r="P1315" s="39"/>
      <c r="Q1315" s="47">
        <f t="shared" si="103"/>
        <v>110</v>
      </c>
      <c r="R1315" s="41"/>
    </row>
    <row r="1316" spans="2:19" ht="15" customHeight="1" x14ac:dyDescent="0.3">
      <c r="B1316" s="34">
        <f t="shared" si="98"/>
        <v>4887</v>
      </c>
      <c r="C1316" s="35">
        <v>2778</v>
      </c>
      <c r="D1316" s="34">
        <f t="shared" si="99"/>
        <v>4887</v>
      </c>
      <c r="E1316" s="36">
        <v>46020</v>
      </c>
      <c r="F1316" s="37">
        <v>4894.5</v>
      </c>
      <c r="G1316" s="725">
        <v>46021</v>
      </c>
      <c r="H1316" s="38">
        <f t="shared" si="100"/>
        <v>7.5</v>
      </c>
      <c r="I1316" s="183">
        <f t="shared" si="101"/>
        <v>2</v>
      </c>
      <c r="K1316" s="33"/>
      <c r="L1316" s="687">
        <v>46021</v>
      </c>
      <c r="M1316" s="34">
        <f t="shared" si="102"/>
        <v>230</v>
      </c>
      <c r="N1316" s="37"/>
      <c r="O1316" s="35">
        <v>185</v>
      </c>
      <c r="P1316" s="39"/>
      <c r="Q1316" s="47">
        <f t="shared" si="103"/>
        <v>45</v>
      </c>
      <c r="R1316" s="41"/>
    </row>
    <row r="1317" spans="2:19" ht="15" customHeight="1" x14ac:dyDescent="0.3">
      <c r="B1317" s="34">
        <f t="shared" si="98"/>
        <v>4894.5</v>
      </c>
      <c r="C1317" s="35">
        <v>2780</v>
      </c>
      <c r="D1317" s="34">
        <f t="shared" si="99"/>
        <v>4894.5</v>
      </c>
      <c r="E1317" s="36">
        <v>46021</v>
      </c>
      <c r="F1317" s="37">
        <v>4896.8999999999996</v>
      </c>
      <c r="G1317" s="725">
        <v>46022</v>
      </c>
      <c r="H1317" s="38">
        <f t="shared" si="100"/>
        <v>2.3999999999996362</v>
      </c>
      <c r="I1317" s="183">
        <f t="shared" si="101"/>
        <v>0</v>
      </c>
      <c r="J1317" s="48">
        <f>SUM(H953:H1317)</f>
        <v>822.79999999999973</v>
      </c>
      <c r="K1317" s="33"/>
      <c r="L1317" s="687">
        <v>46022</v>
      </c>
      <c r="M1317" s="34">
        <f t="shared" si="102"/>
        <v>185</v>
      </c>
      <c r="N1317" s="37"/>
      <c r="O1317" s="35">
        <v>185</v>
      </c>
      <c r="P1317" s="39"/>
      <c r="Q1317" s="47">
        <f t="shared" si="103"/>
        <v>0</v>
      </c>
      <c r="R1317" s="41"/>
      <c r="S1317" s="176">
        <f>SUM(Q953:Q1317)</f>
        <v>7290</v>
      </c>
    </row>
    <row r="1318" spans="2:19" ht="15" customHeight="1" x14ac:dyDescent="0.3">
      <c r="B1318" s="34">
        <f t="shared" si="98"/>
        <v>4896.8999999999996</v>
      </c>
      <c r="C1318" s="35">
        <v>2780</v>
      </c>
      <c r="D1318" s="34">
        <f t="shared" si="99"/>
        <v>4896.8999999999996</v>
      </c>
      <c r="E1318" s="36">
        <v>46022</v>
      </c>
      <c r="F1318" s="37">
        <v>4896.8999999999996</v>
      </c>
      <c r="G1318" s="725">
        <v>46023</v>
      </c>
      <c r="H1318" s="38">
        <f t="shared" si="100"/>
        <v>0</v>
      </c>
      <c r="I1318" s="183">
        <f t="shared" si="101"/>
        <v>1</v>
      </c>
      <c r="K1318" s="33"/>
      <c r="L1318" s="687">
        <v>46023</v>
      </c>
      <c r="M1318" s="34">
        <f t="shared" si="102"/>
        <v>185</v>
      </c>
      <c r="N1318" s="37"/>
      <c r="O1318" s="35">
        <v>185</v>
      </c>
      <c r="P1318" s="39"/>
      <c r="Q1318" s="47">
        <f t="shared" si="103"/>
        <v>0</v>
      </c>
      <c r="R1318" s="41"/>
    </row>
    <row r="1319" spans="2:19" ht="15" customHeight="1" x14ac:dyDescent="0.3">
      <c r="B1319" s="34">
        <f t="shared" si="98"/>
        <v>4896.8999999999996</v>
      </c>
      <c r="C1319" s="35">
        <v>2781</v>
      </c>
      <c r="D1319" s="34">
        <f t="shared" si="99"/>
        <v>4896.8999999999996</v>
      </c>
      <c r="E1319" s="36">
        <v>46023</v>
      </c>
      <c r="F1319" s="37">
        <v>4896.8999999999996</v>
      </c>
      <c r="G1319" s="725">
        <v>46024</v>
      </c>
      <c r="H1319" s="38">
        <f t="shared" si="100"/>
        <v>0</v>
      </c>
      <c r="I1319" s="183">
        <f t="shared" si="101"/>
        <v>1</v>
      </c>
      <c r="K1319" s="33"/>
      <c r="L1319" s="687">
        <v>46024</v>
      </c>
      <c r="M1319" s="34">
        <f t="shared" si="102"/>
        <v>185</v>
      </c>
      <c r="N1319" s="37"/>
      <c r="O1319" s="35">
        <v>155</v>
      </c>
      <c r="P1319" s="39"/>
      <c r="Q1319" s="47">
        <f t="shared" si="103"/>
        <v>30</v>
      </c>
      <c r="R1319" s="41"/>
    </row>
    <row r="1320" spans="2:19" ht="15" customHeight="1" x14ac:dyDescent="0.3">
      <c r="B1320" s="34">
        <f t="shared" si="98"/>
        <v>4896.8999999999996</v>
      </c>
      <c r="C1320" s="35">
        <v>2782</v>
      </c>
      <c r="D1320" s="34">
        <f t="shared" si="99"/>
        <v>4896.8999999999996</v>
      </c>
      <c r="E1320" s="36">
        <v>46024</v>
      </c>
      <c r="F1320" s="37">
        <v>4900</v>
      </c>
      <c r="G1320" s="725">
        <v>46025</v>
      </c>
      <c r="H1320" s="38">
        <f t="shared" si="100"/>
        <v>3.1000000000003638</v>
      </c>
      <c r="I1320" s="183">
        <f t="shared" si="101"/>
        <v>0</v>
      </c>
      <c r="K1320" s="33"/>
      <c r="L1320" s="687">
        <v>46025</v>
      </c>
      <c r="M1320" s="34">
        <f t="shared" si="102"/>
        <v>155</v>
      </c>
      <c r="N1320" s="37"/>
      <c r="O1320" s="35">
        <v>155</v>
      </c>
      <c r="P1320" s="39"/>
      <c r="Q1320" s="47">
        <f t="shared" si="103"/>
        <v>0</v>
      </c>
      <c r="R1320" s="41"/>
    </row>
    <row r="1321" spans="2:19" ht="15" customHeight="1" x14ac:dyDescent="0.3">
      <c r="B1321" s="34">
        <f t="shared" si="98"/>
        <v>4900</v>
      </c>
      <c r="C1321" s="35">
        <v>2782</v>
      </c>
      <c r="D1321" s="34">
        <f t="shared" si="99"/>
        <v>4900</v>
      </c>
      <c r="E1321" s="36">
        <v>46025</v>
      </c>
      <c r="F1321" s="37">
        <v>4900</v>
      </c>
      <c r="G1321" s="725">
        <v>46026</v>
      </c>
      <c r="H1321" s="38">
        <f t="shared" si="100"/>
        <v>0</v>
      </c>
      <c r="I1321" s="183">
        <f t="shared" si="101"/>
        <v>0</v>
      </c>
      <c r="K1321" s="33"/>
      <c r="L1321" s="687">
        <v>46026</v>
      </c>
      <c r="M1321" s="34">
        <f t="shared" si="102"/>
        <v>155</v>
      </c>
      <c r="N1321" s="37"/>
      <c r="O1321" s="35">
        <v>155</v>
      </c>
      <c r="P1321" s="39"/>
      <c r="Q1321" s="47">
        <f t="shared" si="103"/>
        <v>0</v>
      </c>
      <c r="R1321" s="41"/>
    </row>
    <row r="1322" spans="2:19" ht="15" customHeight="1" x14ac:dyDescent="0.3">
      <c r="B1322" s="34">
        <f t="shared" si="98"/>
        <v>4900</v>
      </c>
      <c r="C1322" s="35">
        <v>2782</v>
      </c>
      <c r="D1322" s="34">
        <f t="shared" si="99"/>
        <v>4900</v>
      </c>
      <c r="E1322" s="36">
        <v>46026</v>
      </c>
      <c r="F1322" s="37">
        <v>4900</v>
      </c>
      <c r="G1322" s="725">
        <v>46027</v>
      </c>
      <c r="H1322" s="38">
        <f t="shared" si="100"/>
        <v>0</v>
      </c>
      <c r="I1322" s="183">
        <f t="shared" si="101"/>
        <v>2</v>
      </c>
      <c r="K1322" s="33"/>
      <c r="L1322" s="687">
        <v>46027</v>
      </c>
      <c r="M1322" s="34">
        <f t="shared" si="102"/>
        <v>155</v>
      </c>
      <c r="N1322" s="37"/>
      <c r="O1322" s="35">
        <v>135</v>
      </c>
      <c r="P1322" s="39"/>
      <c r="Q1322" s="47">
        <f t="shared" si="103"/>
        <v>20</v>
      </c>
      <c r="R1322" s="41"/>
    </row>
    <row r="1323" spans="2:19" ht="15" customHeight="1" x14ac:dyDescent="0.3">
      <c r="B1323" s="34">
        <f t="shared" si="98"/>
        <v>4900</v>
      </c>
      <c r="C1323" s="35">
        <v>2784</v>
      </c>
      <c r="D1323" s="34">
        <f t="shared" si="99"/>
        <v>4900</v>
      </c>
      <c r="E1323" s="36">
        <v>46027</v>
      </c>
      <c r="F1323" s="37">
        <v>4901.3</v>
      </c>
      <c r="G1323" s="725">
        <v>46028</v>
      </c>
      <c r="H1323" s="38">
        <f t="shared" si="100"/>
        <v>1.3000000000001819</v>
      </c>
      <c r="I1323" s="183">
        <f t="shared" si="101"/>
        <v>4</v>
      </c>
      <c r="K1323" s="33"/>
      <c r="L1323" s="687">
        <v>46028</v>
      </c>
      <c r="M1323" s="34">
        <f t="shared" si="102"/>
        <v>135</v>
      </c>
      <c r="N1323" s="37">
        <v>150</v>
      </c>
      <c r="O1323" s="35">
        <v>270</v>
      </c>
      <c r="P1323" s="39"/>
      <c r="Q1323" s="47">
        <f t="shared" si="103"/>
        <v>15</v>
      </c>
      <c r="R1323" s="41"/>
    </row>
    <row r="1324" spans="2:19" ht="15" customHeight="1" x14ac:dyDescent="0.3">
      <c r="B1324" s="34">
        <f t="shared" si="98"/>
        <v>4901.3</v>
      </c>
      <c r="C1324" s="35">
        <v>2788</v>
      </c>
      <c r="D1324" s="34">
        <f t="shared" si="99"/>
        <v>4901.3</v>
      </c>
      <c r="E1324" s="36">
        <v>46028</v>
      </c>
      <c r="F1324" s="37">
        <v>4901.3999999999996</v>
      </c>
      <c r="G1324" s="725">
        <v>46029</v>
      </c>
      <c r="H1324" s="38">
        <f t="shared" si="100"/>
        <v>9.9999999999454303E-2</v>
      </c>
      <c r="I1324" s="183">
        <f t="shared" si="101"/>
        <v>5</v>
      </c>
      <c r="K1324" s="33"/>
      <c r="L1324" s="687">
        <v>46029</v>
      </c>
      <c r="M1324" s="34">
        <f t="shared" si="102"/>
        <v>270</v>
      </c>
      <c r="N1324" s="37"/>
      <c r="O1324" s="35">
        <v>220</v>
      </c>
      <c r="P1324" s="39"/>
      <c r="Q1324" s="47">
        <f t="shared" si="103"/>
        <v>50</v>
      </c>
      <c r="R1324" s="41"/>
    </row>
    <row r="1325" spans="2:19" ht="15" customHeight="1" x14ac:dyDescent="0.3">
      <c r="B1325" s="34">
        <f t="shared" si="98"/>
        <v>4901.3999999999996</v>
      </c>
      <c r="C1325" s="35">
        <v>2793</v>
      </c>
      <c r="D1325" s="34">
        <f t="shared" si="99"/>
        <v>4901.3999999999996</v>
      </c>
      <c r="E1325" s="36">
        <v>46029</v>
      </c>
      <c r="F1325" s="37">
        <v>4905.2</v>
      </c>
      <c r="G1325" s="725">
        <v>46030</v>
      </c>
      <c r="H1325" s="38">
        <f t="shared" si="100"/>
        <v>3.8000000000001819</v>
      </c>
      <c r="I1325" s="183">
        <f t="shared" si="101"/>
        <v>2</v>
      </c>
      <c r="K1325" s="33"/>
      <c r="L1325" s="687">
        <v>46030</v>
      </c>
      <c r="M1325" s="34">
        <f t="shared" si="102"/>
        <v>220</v>
      </c>
      <c r="N1325" s="37"/>
      <c r="O1325" s="35">
        <v>220</v>
      </c>
      <c r="P1325" s="39"/>
      <c r="Q1325" s="47">
        <f t="shared" si="103"/>
        <v>0</v>
      </c>
      <c r="R1325" s="41"/>
    </row>
    <row r="1326" spans="2:19" ht="15" customHeight="1" x14ac:dyDescent="0.3">
      <c r="B1326" s="34">
        <f t="shared" si="98"/>
        <v>4905.2</v>
      </c>
      <c r="C1326" s="35">
        <v>2795</v>
      </c>
      <c r="D1326" s="34">
        <f t="shared" si="99"/>
        <v>4905.2</v>
      </c>
      <c r="E1326" s="36">
        <v>46030</v>
      </c>
      <c r="F1326" s="37">
        <v>4905.2</v>
      </c>
      <c r="G1326" s="725">
        <v>46031</v>
      </c>
      <c r="H1326" s="38">
        <f t="shared" si="100"/>
        <v>0</v>
      </c>
      <c r="I1326" s="183">
        <f t="shared" si="101"/>
        <v>2</v>
      </c>
      <c r="K1326" s="33"/>
      <c r="L1326" s="687">
        <v>46031</v>
      </c>
      <c r="M1326" s="34">
        <f t="shared" si="102"/>
        <v>220</v>
      </c>
      <c r="N1326" s="37"/>
      <c r="O1326" s="35">
        <v>210</v>
      </c>
      <c r="P1326" s="39"/>
      <c r="Q1326" s="47">
        <f t="shared" si="103"/>
        <v>10</v>
      </c>
      <c r="R1326" s="41"/>
    </row>
    <row r="1327" spans="2:19" ht="15" customHeight="1" x14ac:dyDescent="0.3">
      <c r="B1327" s="34">
        <f t="shared" si="98"/>
        <v>4905.2</v>
      </c>
      <c r="C1327" s="35">
        <v>2797</v>
      </c>
      <c r="D1327" s="34">
        <f t="shared" si="99"/>
        <v>4905.2</v>
      </c>
      <c r="E1327" s="36">
        <v>46031</v>
      </c>
      <c r="F1327" s="37">
        <v>4905.7</v>
      </c>
      <c r="G1327" s="725">
        <v>46032</v>
      </c>
      <c r="H1327" s="38">
        <f t="shared" si="100"/>
        <v>0.5</v>
      </c>
      <c r="I1327" s="183">
        <f t="shared" si="101"/>
        <v>6</v>
      </c>
      <c r="K1327" s="33"/>
      <c r="L1327" s="687">
        <v>46032</v>
      </c>
      <c r="M1327" s="34">
        <f t="shared" si="102"/>
        <v>210</v>
      </c>
      <c r="N1327" s="37">
        <v>90</v>
      </c>
      <c r="O1327" s="35">
        <v>180</v>
      </c>
      <c r="P1327" s="39"/>
      <c r="Q1327" s="47">
        <f t="shared" si="103"/>
        <v>120</v>
      </c>
      <c r="R1327" s="41"/>
    </row>
    <row r="1328" spans="2:19" ht="15" customHeight="1" x14ac:dyDescent="0.3">
      <c r="B1328" s="34">
        <f t="shared" si="98"/>
        <v>4905.7</v>
      </c>
      <c r="C1328" s="35">
        <v>2803</v>
      </c>
      <c r="D1328" s="34">
        <f t="shared" si="99"/>
        <v>4905.7</v>
      </c>
      <c r="E1328" s="36">
        <v>46032</v>
      </c>
      <c r="F1328" s="37">
        <v>4914.3999999999996</v>
      </c>
      <c r="G1328" s="725">
        <v>46033</v>
      </c>
      <c r="H1328" s="38">
        <f t="shared" si="100"/>
        <v>8.6999999999998181</v>
      </c>
      <c r="I1328" s="183">
        <f t="shared" si="101"/>
        <v>5</v>
      </c>
      <c r="K1328" s="33"/>
      <c r="L1328" s="687">
        <v>46033</v>
      </c>
      <c r="M1328" s="34">
        <f t="shared" si="102"/>
        <v>180</v>
      </c>
      <c r="N1328" s="37"/>
      <c r="O1328" s="35">
        <v>125</v>
      </c>
      <c r="P1328" s="39"/>
      <c r="Q1328" s="47">
        <f t="shared" si="103"/>
        <v>55</v>
      </c>
      <c r="R1328" s="41"/>
    </row>
    <row r="1329" spans="2:18" ht="15" customHeight="1" x14ac:dyDescent="0.3">
      <c r="B1329" s="34">
        <f t="shared" si="98"/>
        <v>4914.3999999999996</v>
      </c>
      <c r="C1329" s="35">
        <v>2808</v>
      </c>
      <c r="D1329" s="34">
        <f t="shared" si="99"/>
        <v>4914.3999999999996</v>
      </c>
      <c r="E1329" s="36">
        <v>46033</v>
      </c>
      <c r="F1329" s="37">
        <v>4918.7</v>
      </c>
      <c r="G1329" s="725">
        <v>46034</v>
      </c>
      <c r="H1329" s="38">
        <f t="shared" si="100"/>
        <v>4.3000000000001819</v>
      </c>
      <c r="I1329" s="183">
        <f t="shared" si="101"/>
        <v>7</v>
      </c>
      <c r="K1329" s="33"/>
      <c r="L1329" s="687">
        <v>46034</v>
      </c>
      <c r="M1329" s="34">
        <f t="shared" si="102"/>
        <v>125</v>
      </c>
      <c r="N1329" s="37"/>
      <c r="O1329" s="35">
        <v>5</v>
      </c>
      <c r="P1329" s="39"/>
      <c r="Q1329" s="47">
        <f t="shared" si="103"/>
        <v>120</v>
      </c>
      <c r="R1329" s="41"/>
    </row>
    <row r="1330" spans="2:18" ht="15" customHeight="1" x14ac:dyDescent="0.3">
      <c r="B1330" s="34">
        <f t="shared" si="98"/>
        <v>4918.7</v>
      </c>
      <c r="C1330" s="35">
        <v>2815</v>
      </c>
      <c r="D1330" s="34">
        <f t="shared" si="99"/>
        <v>4918.7</v>
      </c>
      <c r="E1330" s="36">
        <v>46034</v>
      </c>
      <c r="F1330" s="37">
        <v>4930.2</v>
      </c>
      <c r="G1330" s="725">
        <v>46035</v>
      </c>
      <c r="H1330" s="38">
        <f t="shared" si="100"/>
        <v>11.5</v>
      </c>
      <c r="I1330" s="183">
        <f t="shared" si="101"/>
        <v>0</v>
      </c>
      <c r="K1330" s="33"/>
      <c r="L1330" s="687">
        <v>46035</v>
      </c>
      <c r="M1330" s="34">
        <f t="shared" si="102"/>
        <v>5</v>
      </c>
      <c r="N1330" s="37"/>
      <c r="O1330" s="35">
        <v>5</v>
      </c>
      <c r="P1330" s="39"/>
      <c r="Q1330" s="47">
        <f t="shared" si="103"/>
        <v>0</v>
      </c>
      <c r="R1330" s="41"/>
    </row>
    <row r="1331" spans="2:18" ht="15" customHeight="1" x14ac:dyDescent="0.3">
      <c r="B1331" s="34">
        <f t="shared" si="98"/>
        <v>4930.2</v>
      </c>
      <c r="C1331" s="35">
        <v>2815</v>
      </c>
      <c r="D1331" s="34">
        <f t="shared" si="99"/>
        <v>4930.2</v>
      </c>
      <c r="E1331" s="36">
        <v>46035</v>
      </c>
      <c r="F1331" s="37">
        <v>4930.2</v>
      </c>
      <c r="G1331" s="725">
        <v>46036</v>
      </c>
      <c r="H1331" s="38">
        <f t="shared" si="100"/>
        <v>0</v>
      </c>
      <c r="I1331" s="183">
        <f t="shared" si="101"/>
        <v>4</v>
      </c>
      <c r="K1331" s="33"/>
      <c r="L1331" s="687">
        <v>46036</v>
      </c>
      <c r="M1331" s="34">
        <f t="shared" si="102"/>
        <v>5</v>
      </c>
      <c r="N1331" s="37">
        <v>210</v>
      </c>
      <c r="O1331" s="35">
        <v>215</v>
      </c>
      <c r="P1331" s="39"/>
      <c r="Q1331" s="47">
        <f t="shared" si="103"/>
        <v>0</v>
      </c>
      <c r="R1331" s="41"/>
    </row>
    <row r="1332" spans="2:18" ht="15" customHeight="1" x14ac:dyDescent="0.3">
      <c r="B1332" s="34">
        <f t="shared" si="98"/>
        <v>4930.2</v>
      </c>
      <c r="C1332" s="35">
        <v>2819</v>
      </c>
      <c r="D1332" s="34">
        <f t="shared" si="99"/>
        <v>4930.2</v>
      </c>
      <c r="E1332" s="36">
        <v>46036</v>
      </c>
      <c r="F1332" s="37">
        <v>4933.1000000000004</v>
      </c>
      <c r="G1332" s="725">
        <v>46037</v>
      </c>
      <c r="H1332" s="38">
        <f t="shared" si="100"/>
        <v>2.9000000000005457</v>
      </c>
      <c r="I1332" s="183">
        <f t="shared" si="101"/>
        <v>0</v>
      </c>
      <c r="K1332" s="33"/>
      <c r="L1332" s="687">
        <v>46037</v>
      </c>
      <c r="M1332" s="34">
        <f t="shared" si="102"/>
        <v>215</v>
      </c>
      <c r="N1332" s="37"/>
      <c r="O1332" s="35">
        <v>215</v>
      </c>
      <c r="P1332" s="39"/>
      <c r="Q1332" s="47">
        <f t="shared" si="103"/>
        <v>0</v>
      </c>
      <c r="R1332" s="41"/>
    </row>
    <row r="1333" spans="2:18" ht="15" customHeight="1" x14ac:dyDescent="0.3">
      <c r="B1333" s="34">
        <f t="shared" ref="B1333:B1389" si="104">F1332</f>
        <v>4933.1000000000004</v>
      </c>
      <c r="C1333" s="35">
        <v>2819</v>
      </c>
      <c r="D1333" s="34">
        <f t="shared" ref="D1333:D1389" si="105">F1332</f>
        <v>4933.1000000000004</v>
      </c>
      <c r="E1333" s="36">
        <v>46037</v>
      </c>
      <c r="F1333" s="37">
        <v>4933.1000000000004</v>
      </c>
      <c r="G1333" s="725">
        <v>46038</v>
      </c>
      <c r="H1333" s="38">
        <f t="shared" ref="H1333:H1389" si="106">F1333-D1333</f>
        <v>0</v>
      </c>
      <c r="I1333" s="183">
        <f t="shared" ref="I1333:I1389" si="107">C1334-C1333</f>
        <v>0</v>
      </c>
      <c r="K1333" s="33"/>
      <c r="L1333" s="687">
        <v>46038</v>
      </c>
      <c r="M1333" s="34">
        <f t="shared" ref="M1333:M1388" si="108">(O1332)</f>
        <v>215</v>
      </c>
      <c r="N1333" s="37"/>
      <c r="O1333" s="35">
        <v>215</v>
      </c>
      <c r="P1333" s="39"/>
      <c r="Q1333" s="47">
        <f t="shared" ref="Q1333:Q1388" si="109">(M1333+N1333)-O1333</f>
        <v>0</v>
      </c>
      <c r="R1333" s="41"/>
    </row>
    <row r="1334" spans="2:18" ht="15" customHeight="1" x14ac:dyDescent="0.3">
      <c r="B1334" s="34">
        <f t="shared" si="104"/>
        <v>4933.1000000000004</v>
      </c>
      <c r="C1334" s="35">
        <v>2819</v>
      </c>
      <c r="D1334" s="34">
        <f t="shared" si="105"/>
        <v>4933.1000000000004</v>
      </c>
      <c r="E1334" s="36">
        <v>46038</v>
      </c>
      <c r="F1334" s="37">
        <v>4933.1000000000004</v>
      </c>
      <c r="G1334" s="725">
        <v>46039</v>
      </c>
      <c r="H1334" s="38">
        <f t="shared" si="106"/>
        <v>0</v>
      </c>
      <c r="I1334" s="183">
        <f t="shared" si="107"/>
        <v>0</v>
      </c>
      <c r="K1334" s="33"/>
      <c r="L1334" s="687">
        <v>46039</v>
      </c>
      <c r="M1334" s="34">
        <f t="shared" si="108"/>
        <v>215</v>
      </c>
      <c r="N1334" s="37"/>
      <c r="O1334" s="35">
        <v>215</v>
      </c>
      <c r="P1334" s="39"/>
      <c r="Q1334" s="47">
        <f t="shared" si="109"/>
        <v>0</v>
      </c>
      <c r="R1334" s="41"/>
    </row>
    <row r="1335" spans="2:18" ht="15" customHeight="1" x14ac:dyDescent="0.3">
      <c r="B1335" s="34">
        <f t="shared" si="104"/>
        <v>4933.1000000000004</v>
      </c>
      <c r="C1335" s="35">
        <v>2819</v>
      </c>
      <c r="D1335" s="34">
        <f t="shared" si="105"/>
        <v>4933.1000000000004</v>
      </c>
      <c r="E1335" s="36">
        <v>46039</v>
      </c>
      <c r="F1335" s="37">
        <v>4933.1000000000004</v>
      </c>
      <c r="G1335" s="725">
        <v>46040</v>
      </c>
      <c r="H1335" s="38">
        <f t="shared" si="106"/>
        <v>0</v>
      </c>
      <c r="I1335" s="183">
        <f t="shared" si="107"/>
        <v>1</v>
      </c>
      <c r="K1335" s="33"/>
      <c r="L1335" s="687">
        <v>46040</v>
      </c>
      <c r="M1335" s="34">
        <f t="shared" si="108"/>
        <v>215</v>
      </c>
      <c r="N1335" s="37"/>
      <c r="O1335" s="35">
        <v>215</v>
      </c>
      <c r="P1335" s="39"/>
      <c r="Q1335" s="47">
        <f t="shared" si="109"/>
        <v>0</v>
      </c>
      <c r="R1335" s="41"/>
    </row>
    <row r="1336" spans="2:18" ht="15" customHeight="1" x14ac:dyDescent="0.3">
      <c r="B1336" s="34">
        <f t="shared" si="104"/>
        <v>4933.1000000000004</v>
      </c>
      <c r="C1336" s="35">
        <v>2820</v>
      </c>
      <c r="D1336" s="34">
        <f t="shared" si="105"/>
        <v>4933.1000000000004</v>
      </c>
      <c r="E1336" s="36">
        <v>46040</v>
      </c>
      <c r="F1336" s="37">
        <v>4933.2</v>
      </c>
      <c r="G1336" s="725">
        <v>46041</v>
      </c>
      <c r="H1336" s="38">
        <f t="shared" si="106"/>
        <v>9.9999999999454303E-2</v>
      </c>
      <c r="I1336" s="183">
        <f t="shared" si="107"/>
        <v>2</v>
      </c>
      <c r="K1336" s="33"/>
      <c r="L1336" s="687">
        <v>46041</v>
      </c>
      <c r="M1336" s="34">
        <f t="shared" si="108"/>
        <v>215</v>
      </c>
      <c r="N1336" s="37"/>
      <c r="O1336" s="35">
        <v>215</v>
      </c>
      <c r="P1336" s="39"/>
      <c r="Q1336" s="47">
        <f t="shared" si="109"/>
        <v>0</v>
      </c>
      <c r="R1336" s="41"/>
    </row>
    <row r="1337" spans="2:18" ht="15" customHeight="1" x14ac:dyDescent="0.3">
      <c r="B1337" s="34">
        <f t="shared" si="104"/>
        <v>4933.2</v>
      </c>
      <c r="C1337" s="35">
        <v>2822</v>
      </c>
      <c r="D1337" s="34">
        <f t="shared" si="105"/>
        <v>4933.2</v>
      </c>
      <c r="E1337" s="36">
        <v>46041</v>
      </c>
      <c r="F1337" s="37">
        <v>4933.2</v>
      </c>
      <c r="G1337" s="725">
        <v>46042</v>
      </c>
      <c r="H1337" s="38">
        <f t="shared" si="106"/>
        <v>0</v>
      </c>
      <c r="I1337" s="183">
        <f t="shared" si="107"/>
        <v>0</v>
      </c>
      <c r="K1337" s="33"/>
      <c r="L1337" s="687">
        <v>46042</v>
      </c>
      <c r="M1337" s="34">
        <f t="shared" si="108"/>
        <v>215</v>
      </c>
      <c r="N1337" s="37">
        <v>60</v>
      </c>
      <c r="O1337" s="35">
        <v>275</v>
      </c>
      <c r="P1337" s="39"/>
      <c r="Q1337" s="47">
        <f t="shared" si="109"/>
        <v>0</v>
      </c>
      <c r="R1337" s="41"/>
    </row>
    <row r="1338" spans="2:18" ht="15" customHeight="1" x14ac:dyDescent="0.3">
      <c r="B1338" s="34">
        <f t="shared" si="104"/>
        <v>4933.2</v>
      </c>
      <c r="C1338" s="35">
        <v>2822</v>
      </c>
      <c r="D1338" s="34">
        <f t="shared" si="105"/>
        <v>4933.2</v>
      </c>
      <c r="E1338" s="36">
        <v>46042</v>
      </c>
      <c r="F1338" s="37">
        <v>4933.2</v>
      </c>
      <c r="G1338" s="725">
        <v>46043</v>
      </c>
      <c r="H1338" s="38">
        <f t="shared" si="106"/>
        <v>0</v>
      </c>
      <c r="I1338" s="183">
        <f t="shared" si="107"/>
        <v>2</v>
      </c>
      <c r="K1338" s="33"/>
      <c r="L1338" s="687">
        <v>46043</v>
      </c>
      <c r="M1338" s="34">
        <f t="shared" si="108"/>
        <v>275</v>
      </c>
      <c r="N1338" s="37"/>
      <c r="O1338" s="35">
        <v>270</v>
      </c>
      <c r="P1338" s="39"/>
      <c r="Q1338" s="47">
        <f t="shared" si="109"/>
        <v>5</v>
      </c>
      <c r="R1338" s="41"/>
    </row>
    <row r="1339" spans="2:18" ht="15" customHeight="1" x14ac:dyDescent="0.3">
      <c r="B1339" s="34">
        <f t="shared" si="104"/>
        <v>4933.2</v>
      </c>
      <c r="C1339" s="35">
        <v>2824</v>
      </c>
      <c r="D1339" s="34">
        <f t="shared" si="105"/>
        <v>4933.2</v>
      </c>
      <c r="E1339" s="36">
        <v>46043</v>
      </c>
      <c r="F1339" s="37">
        <v>4936.8999999999996</v>
      </c>
      <c r="G1339" s="725">
        <v>46044</v>
      </c>
      <c r="H1339" s="38">
        <f t="shared" si="106"/>
        <v>3.6999999999998181</v>
      </c>
      <c r="I1339" s="183">
        <f t="shared" si="107"/>
        <v>0</v>
      </c>
      <c r="K1339" s="33"/>
      <c r="L1339" s="687">
        <v>46044</v>
      </c>
      <c r="M1339" s="34">
        <f t="shared" si="108"/>
        <v>270</v>
      </c>
      <c r="N1339" s="37"/>
      <c r="O1339" s="35">
        <v>270</v>
      </c>
      <c r="P1339" s="39"/>
      <c r="Q1339" s="47">
        <f t="shared" si="109"/>
        <v>0</v>
      </c>
      <c r="R1339" s="41"/>
    </row>
    <row r="1340" spans="2:18" ht="15" customHeight="1" x14ac:dyDescent="0.3">
      <c r="B1340" s="34">
        <f t="shared" si="104"/>
        <v>4936.8999999999996</v>
      </c>
      <c r="C1340" s="35">
        <v>2824</v>
      </c>
      <c r="D1340" s="34">
        <f t="shared" si="105"/>
        <v>4936.8999999999996</v>
      </c>
      <c r="E1340" s="36">
        <v>46044</v>
      </c>
      <c r="F1340" s="37">
        <v>4936.8999999999996</v>
      </c>
      <c r="G1340" s="725">
        <v>46045</v>
      </c>
      <c r="H1340" s="38">
        <f t="shared" si="106"/>
        <v>0</v>
      </c>
      <c r="I1340" s="183">
        <f t="shared" si="107"/>
        <v>4</v>
      </c>
      <c r="K1340" s="33"/>
      <c r="L1340" s="687">
        <v>46045</v>
      </c>
      <c r="M1340" s="34">
        <f t="shared" si="108"/>
        <v>270</v>
      </c>
      <c r="N1340" s="37">
        <v>60</v>
      </c>
      <c r="O1340" s="35">
        <v>293</v>
      </c>
      <c r="P1340" s="39"/>
      <c r="Q1340" s="47">
        <f t="shared" si="109"/>
        <v>37</v>
      </c>
      <c r="R1340" s="41"/>
    </row>
    <row r="1341" spans="2:18" ht="15" customHeight="1" x14ac:dyDescent="0.3">
      <c r="B1341" s="34">
        <f t="shared" si="104"/>
        <v>4936.8999999999996</v>
      </c>
      <c r="C1341" s="35">
        <v>2828</v>
      </c>
      <c r="D1341" s="34">
        <f t="shared" si="105"/>
        <v>4936.8999999999996</v>
      </c>
      <c r="E1341" s="36">
        <v>46045</v>
      </c>
      <c r="F1341" s="37">
        <v>4939.2</v>
      </c>
      <c r="G1341" s="725">
        <v>46046</v>
      </c>
      <c r="H1341" s="38">
        <f t="shared" si="106"/>
        <v>2.3000000000001819</v>
      </c>
      <c r="I1341" s="183">
        <f t="shared" si="107"/>
        <v>1</v>
      </c>
      <c r="K1341" s="33"/>
      <c r="L1341" s="687">
        <v>46046</v>
      </c>
      <c r="M1341" s="34">
        <f t="shared" si="108"/>
        <v>293</v>
      </c>
      <c r="N1341" s="37"/>
      <c r="O1341" s="35">
        <v>265</v>
      </c>
      <c r="P1341" s="39"/>
      <c r="Q1341" s="47">
        <f t="shared" si="109"/>
        <v>28</v>
      </c>
      <c r="R1341" s="41"/>
    </row>
    <row r="1342" spans="2:18" ht="15" customHeight="1" x14ac:dyDescent="0.3">
      <c r="B1342" s="34">
        <f t="shared" si="104"/>
        <v>4939.2</v>
      </c>
      <c r="C1342" s="35">
        <v>2829</v>
      </c>
      <c r="D1342" s="34">
        <f t="shared" si="105"/>
        <v>4939.2</v>
      </c>
      <c r="E1342" s="36">
        <v>46046</v>
      </c>
      <c r="F1342" s="37">
        <v>4942.3999999999996</v>
      </c>
      <c r="G1342" s="725">
        <v>46047</v>
      </c>
      <c r="H1342" s="38">
        <f t="shared" si="106"/>
        <v>3.1999999999998181</v>
      </c>
      <c r="I1342" s="183">
        <f t="shared" si="107"/>
        <v>0</v>
      </c>
      <c r="K1342" s="33"/>
      <c r="L1342" s="687">
        <v>46047</v>
      </c>
      <c r="M1342" s="34">
        <f t="shared" si="108"/>
        <v>265</v>
      </c>
      <c r="N1342" s="37"/>
      <c r="O1342" s="35">
        <v>265</v>
      </c>
      <c r="P1342" s="39"/>
      <c r="Q1342" s="47">
        <f t="shared" si="109"/>
        <v>0</v>
      </c>
      <c r="R1342" s="41"/>
    </row>
    <row r="1343" spans="2:18" ht="15" customHeight="1" x14ac:dyDescent="0.3">
      <c r="B1343" s="34">
        <f t="shared" si="104"/>
        <v>4942.3999999999996</v>
      </c>
      <c r="C1343" s="35">
        <v>2829</v>
      </c>
      <c r="D1343" s="34">
        <f t="shared" si="105"/>
        <v>4942.3999999999996</v>
      </c>
      <c r="E1343" s="36">
        <v>46047</v>
      </c>
      <c r="F1343" s="37">
        <v>4942.3999999999996</v>
      </c>
      <c r="G1343" s="725">
        <v>46048</v>
      </c>
      <c r="H1343" s="38">
        <f t="shared" si="106"/>
        <v>0</v>
      </c>
      <c r="I1343" s="183">
        <f t="shared" si="107"/>
        <v>3</v>
      </c>
      <c r="K1343" s="33"/>
      <c r="L1343" s="687">
        <v>46048</v>
      </c>
      <c r="M1343" s="34">
        <f t="shared" si="108"/>
        <v>265</v>
      </c>
      <c r="N1343" s="37"/>
      <c r="O1343" s="35">
        <v>230</v>
      </c>
      <c r="P1343" s="39"/>
      <c r="Q1343" s="47">
        <f t="shared" si="109"/>
        <v>35</v>
      </c>
      <c r="R1343" s="41"/>
    </row>
    <row r="1344" spans="2:18" ht="15" customHeight="1" x14ac:dyDescent="0.3">
      <c r="B1344" s="34">
        <f t="shared" si="104"/>
        <v>4942.3999999999996</v>
      </c>
      <c r="C1344" s="35">
        <v>2832</v>
      </c>
      <c r="D1344" s="34">
        <f t="shared" si="105"/>
        <v>4942.3999999999996</v>
      </c>
      <c r="E1344" s="36">
        <v>46048</v>
      </c>
      <c r="F1344" s="37">
        <v>4943.8</v>
      </c>
      <c r="G1344" s="725">
        <v>46049</v>
      </c>
      <c r="H1344" s="38">
        <f t="shared" si="106"/>
        <v>1.4000000000005457</v>
      </c>
      <c r="I1344" s="183">
        <f t="shared" si="107"/>
        <v>0</v>
      </c>
      <c r="K1344" s="33"/>
      <c r="L1344" s="687">
        <v>46049</v>
      </c>
      <c r="M1344" s="34">
        <f t="shared" si="108"/>
        <v>230</v>
      </c>
      <c r="N1344" s="37"/>
      <c r="O1344" s="35">
        <v>230</v>
      </c>
      <c r="P1344" s="39"/>
      <c r="Q1344" s="47">
        <f t="shared" si="109"/>
        <v>0</v>
      </c>
      <c r="R1344" s="41"/>
    </row>
    <row r="1345" spans="2:19" ht="15" customHeight="1" x14ac:dyDescent="0.3">
      <c r="B1345" s="34">
        <f t="shared" si="104"/>
        <v>4943.8</v>
      </c>
      <c r="C1345" s="35">
        <v>2832</v>
      </c>
      <c r="D1345" s="34">
        <f t="shared" si="105"/>
        <v>4943.8</v>
      </c>
      <c r="E1345" s="36">
        <v>46049</v>
      </c>
      <c r="F1345" s="37">
        <v>4943.8</v>
      </c>
      <c r="G1345" s="725">
        <v>46050</v>
      </c>
      <c r="H1345" s="38">
        <f t="shared" si="106"/>
        <v>0</v>
      </c>
      <c r="I1345" s="183">
        <f t="shared" si="107"/>
        <v>2</v>
      </c>
      <c r="K1345" s="33"/>
      <c r="L1345" s="687">
        <v>46050</v>
      </c>
      <c r="M1345" s="34">
        <f t="shared" si="108"/>
        <v>230</v>
      </c>
      <c r="N1345" s="37"/>
      <c r="O1345" s="35">
        <v>195</v>
      </c>
      <c r="P1345" s="39"/>
      <c r="Q1345" s="47">
        <f t="shared" si="109"/>
        <v>35</v>
      </c>
      <c r="R1345" s="41"/>
    </row>
    <row r="1346" spans="2:19" ht="15" customHeight="1" x14ac:dyDescent="0.3">
      <c r="B1346" s="34">
        <f t="shared" si="104"/>
        <v>4943.8</v>
      </c>
      <c r="C1346" s="35">
        <v>2834</v>
      </c>
      <c r="D1346" s="34">
        <f t="shared" si="105"/>
        <v>4943.8</v>
      </c>
      <c r="E1346" s="36">
        <v>46050</v>
      </c>
      <c r="F1346" s="37">
        <v>4946.3</v>
      </c>
      <c r="G1346" s="725">
        <v>46051</v>
      </c>
      <c r="H1346" s="38">
        <f t="shared" si="106"/>
        <v>2.5</v>
      </c>
      <c r="I1346" s="183">
        <f t="shared" si="107"/>
        <v>2</v>
      </c>
      <c r="K1346" s="33"/>
      <c r="L1346" s="687">
        <v>46051</v>
      </c>
      <c r="M1346" s="34">
        <f t="shared" si="108"/>
        <v>195</v>
      </c>
      <c r="N1346" s="37"/>
      <c r="O1346" s="35">
        <v>180</v>
      </c>
      <c r="P1346" s="39"/>
      <c r="Q1346" s="47">
        <f t="shared" si="109"/>
        <v>15</v>
      </c>
      <c r="R1346" s="41"/>
    </row>
    <row r="1347" spans="2:19" ht="15" customHeight="1" x14ac:dyDescent="0.3">
      <c r="B1347" s="34">
        <f t="shared" si="104"/>
        <v>4946.3</v>
      </c>
      <c r="C1347" s="35">
        <v>2836</v>
      </c>
      <c r="D1347" s="34">
        <f t="shared" si="105"/>
        <v>4946.3</v>
      </c>
      <c r="E1347" s="36">
        <v>46051</v>
      </c>
      <c r="F1347" s="37">
        <v>4947</v>
      </c>
      <c r="G1347" s="725">
        <v>46052</v>
      </c>
      <c r="H1347" s="38">
        <f t="shared" si="106"/>
        <v>0.6999999999998181</v>
      </c>
      <c r="I1347" s="183">
        <f t="shared" si="107"/>
        <v>0</v>
      </c>
      <c r="K1347" s="33"/>
      <c r="L1347" s="687">
        <v>46052</v>
      </c>
      <c r="M1347" s="34">
        <f t="shared" si="108"/>
        <v>180</v>
      </c>
      <c r="N1347" s="37"/>
      <c r="O1347" s="35">
        <v>180</v>
      </c>
      <c r="P1347" s="39"/>
      <c r="Q1347" s="47">
        <f t="shared" si="109"/>
        <v>0</v>
      </c>
      <c r="R1347" s="41"/>
    </row>
    <row r="1348" spans="2:19" ht="15" customHeight="1" x14ac:dyDescent="0.3">
      <c r="B1348" s="34">
        <f t="shared" si="104"/>
        <v>4947</v>
      </c>
      <c r="C1348" s="35">
        <v>2836</v>
      </c>
      <c r="D1348" s="34">
        <f t="shared" si="105"/>
        <v>4947</v>
      </c>
      <c r="E1348" s="36">
        <v>46052</v>
      </c>
      <c r="F1348" s="37">
        <v>4947</v>
      </c>
      <c r="G1348" s="725">
        <v>46053</v>
      </c>
      <c r="H1348" s="38">
        <f t="shared" si="106"/>
        <v>0</v>
      </c>
      <c r="I1348" s="183">
        <f t="shared" si="107"/>
        <v>0</v>
      </c>
      <c r="J1348">
        <f>SUM(H1318:H1348)</f>
        <v>50.100000000000364</v>
      </c>
      <c r="K1348" s="33"/>
      <c r="L1348" s="687">
        <v>46053</v>
      </c>
      <c r="M1348" s="34">
        <f t="shared" si="108"/>
        <v>180</v>
      </c>
      <c r="N1348" s="37"/>
      <c r="O1348" s="35">
        <v>170</v>
      </c>
      <c r="P1348" s="39"/>
      <c r="Q1348" s="47">
        <f t="shared" si="109"/>
        <v>10</v>
      </c>
      <c r="R1348" s="41"/>
      <c r="S1348" s="176">
        <f>SUM(Q1318:Q1348)</f>
        <v>585</v>
      </c>
    </row>
    <row r="1349" spans="2:19" ht="15" customHeight="1" x14ac:dyDescent="0.3">
      <c r="B1349" s="34">
        <f t="shared" si="104"/>
        <v>4947</v>
      </c>
      <c r="C1349" s="35">
        <v>2836</v>
      </c>
      <c r="D1349" s="34">
        <f t="shared" si="105"/>
        <v>4947</v>
      </c>
      <c r="E1349" s="36">
        <v>46053</v>
      </c>
      <c r="F1349" s="37">
        <v>4948.2</v>
      </c>
      <c r="G1349" s="725">
        <v>46054</v>
      </c>
      <c r="H1349" s="38">
        <f t="shared" si="106"/>
        <v>1.1999999999998181</v>
      </c>
      <c r="I1349" s="183">
        <f t="shared" si="107"/>
        <v>2</v>
      </c>
      <c r="K1349" s="33"/>
      <c r="L1349" s="687">
        <v>46054</v>
      </c>
      <c r="M1349" s="34">
        <f t="shared" si="108"/>
        <v>170</v>
      </c>
      <c r="N1349" s="37"/>
      <c r="O1349" s="35">
        <v>170</v>
      </c>
      <c r="P1349" s="39"/>
      <c r="Q1349" s="47">
        <f t="shared" si="109"/>
        <v>0</v>
      </c>
      <c r="R1349" s="41"/>
    </row>
    <row r="1350" spans="2:19" ht="15" customHeight="1" x14ac:dyDescent="0.3">
      <c r="B1350" s="34">
        <f t="shared" si="104"/>
        <v>4948.2</v>
      </c>
      <c r="C1350" s="35">
        <v>2838</v>
      </c>
      <c r="D1350" s="34">
        <f t="shared" si="105"/>
        <v>4948.2</v>
      </c>
      <c r="E1350" s="36">
        <v>46054</v>
      </c>
      <c r="F1350" s="37">
        <v>4948.2</v>
      </c>
      <c r="G1350" s="725">
        <v>46055</v>
      </c>
      <c r="H1350" s="38">
        <f t="shared" si="106"/>
        <v>0</v>
      </c>
      <c r="I1350" s="183">
        <f t="shared" si="107"/>
        <v>-9</v>
      </c>
      <c r="K1350" s="33"/>
      <c r="L1350" s="687">
        <v>46055</v>
      </c>
      <c r="M1350" s="34">
        <f t="shared" si="108"/>
        <v>170</v>
      </c>
      <c r="N1350" s="37"/>
      <c r="O1350" s="35">
        <v>165</v>
      </c>
      <c r="P1350" s="39"/>
      <c r="Q1350" s="47">
        <f t="shared" si="109"/>
        <v>5</v>
      </c>
      <c r="R1350" s="41"/>
    </row>
    <row r="1351" spans="2:19" ht="15" customHeight="1" x14ac:dyDescent="0.3">
      <c r="B1351" s="34">
        <f t="shared" si="104"/>
        <v>4948.2</v>
      </c>
      <c r="C1351" s="35">
        <v>2829</v>
      </c>
      <c r="D1351" s="34">
        <f t="shared" si="105"/>
        <v>4948.2</v>
      </c>
      <c r="E1351" s="36">
        <v>46055</v>
      </c>
      <c r="F1351" s="37">
        <v>4948.7</v>
      </c>
      <c r="G1351" s="725">
        <v>46056</v>
      </c>
      <c r="H1351" s="38">
        <f t="shared" si="106"/>
        <v>0.5</v>
      </c>
      <c r="I1351" s="183">
        <f t="shared" si="107"/>
        <v>10</v>
      </c>
      <c r="K1351" s="33"/>
      <c r="L1351" s="687">
        <v>46056</v>
      </c>
      <c r="M1351" s="34">
        <f t="shared" si="108"/>
        <v>165</v>
      </c>
      <c r="N1351" s="37">
        <v>45</v>
      </c>
      <c r="O1351" s="35">
        <v>180</v>
      </c>
      <c r="P1351" s="39"/>
      <c r="Q1351" s="47">
        <f t="shared" si="109"/>
        <v>30</v>
      </c>
      <c r="R1351" s="41"/>
    </row>
    <row r="1352" spans="2:19" ht="15" customHeight="1" x14ac:dyDescent="0.3">
      <c r="B1352" s="34">
        <f t="shared" si="104"/>
        <v>4948.7</v>
      </c>
      <c r="C1352" s="35">
        <v>2839</v>
      </c>
      <c r="D1352" s="34">
        <f t="shared" si="105"/>
        <v>4948.7</v>
      </c>
      <c r="E1352" s="36">
        <v>46056</v>
      </c>
      <c r="F1352" s="37">
        <v>4948.7</v>
      </c>
      <c r="G1352" s="725">
        <v>46057</v>
      </c>
      <c r="H1352" s="38">
        <f t="shared" si="106"/>
        <v>0</v>
      </c>
      <c r="I1352" s="183">
        <f t="shared" si="107"/>
        <v>0</v>
      </c>
      <c r="K1352" s="33"/>
      <c r="L1352" s="687">
        <v>46057</v>
      </c>
      <c r="M1352" s="34">
        <f t="shared" si="108"/>
        <v>180</v>
      </c>
      <c r="N1352" s="37"/>
      <c r="O1352" s="35">
        <v>165</v>
      </c>
      <c r="P1352" s="39"/>
      <c r="Q1352" s="47">
        <f t="shared" si="109"/>
        <v>15</v>
      </c>
      <c r="R1352" s="41"/>
    </row>
    <row r="1353" spans="2:19" ht="15" customHeight="1" x14ac:dyDescent="0.3">
      <c r="B1353" s="34">
        <f t="shared" si="104"/>
        <v>4948.7</v>
      </c>
      <c r="C1353" s="35">
        <v>2839</v>
      </c>
      <c r="D1353" s="34">
        <f t="shared" si="105"/>
        <v>4948.7</v>
      </c>
      <c r="E1353" s="36">
        <v>46057</v>
      </c>
      <c r="F1353" s="37">
        <v>4948.7</v>
      </c>
      <c r="G1353" s="725">
        <v>46058</v>
      </c>
      <c r="H1353" s="38">
        <f t="shared" si="106"/>
        <v>0</v>
      </c>
      <c r="I1353" s="183">
        <f t="shared" si="107"/>
        <v>1</v>
      </c>
      <c r="K1353" s="33"/>
      <c r="L1353" s="687">
        <v>46058</v>
      </c>
      <c r="M1353" s="34">
        <f t="shared" si="108"/>
        <v>165</v>
      </c>
      <c r="N1353" s="37"/>
      <c r="O1353" s="35">
        <v>165</v>
      </c>
      <c r="P1353" s="39"/>
      <c r="Q1353" s="47">
        <f t="shared" si="109"/>
        <v>0</v>
      </c>
      <c r="R1353" s="41"/>
    </row>
    <row r="1354" spans="2:19" ht="15" customHeight="1" x14ac:dyDescent="0.3">
      <c r="B1354" s="34">
        <f t="shared" si="104"/>
        <v>4948.7</v>
      </c>
      <c r="C1354" s="35">
        <v>2840</v>
      </c>
      <c r="D1354" s="34">
        <f t="shared" si="105"/>
        <v>4948.7</v>
      </c>
      <c r="E1354" s="36">
        <v>46058</v>
      </c>
      <c r="F1354" s="37">
        <v>4951.1000000000004</v>
      </c>
      <c r="G1354" s="725">
        <v>46059</v>
      </c>
      <c r="H1354" s="38">
        <f t="shared" si="106"/>
        <v>2.4000000000005457</v>
      </c>
      <c r="I1354" s="183">
        <f t="shared" si="107"/>
        <v>1</v>
      </c>
      <c r="K1354" s="33"/>
      <c r="L1354" s="687">
        <v>46059</v>
      </c>
      <c r="M1354" s="34">
        <f t="shared" si="108"/>
        <v>165</v>
      </c>
      <c r="N1354" s="37"/>
      <c r="O1354" s="35">
        <v>165</v>
      </c>
      <c r="P1354" s="39"/>
      <c r="Q1354" s="47">
        <f t="shared" si="109"/>
        <v>0</v>
      </c>
      <c r="R1354" s="41"/>
    </row>
    <row r="1355" spans="2:19" ht="15" customHeight="1" x14ac:dyDescent="0.3">
      <c r="B1355" s="34">
        <f t="shared" si="104"/>
        <v>4951.1000000000004</v>
      </c>
      <c r="C1355" s="35">
        <v>2841</v>
      </c>
      <c r="D1355" s="34">
        <f t="shared" si="105"/>
        <v>4951.1000000000004</v>
      </c>
      <c r="E1355" s="36">
        <v>46059</v>
      </c>
      <c r="F1355" s="37">
        <v>4951.1000000000004</v>
      </c>
      <c r="G1355" s="725">
        <v>46060</v>
      </c>
      <c r="H1355" s="38">
        <f t="shared" si="106"/>
        <v>0</v>
      </c>
      <c r="I1355" s="183">
        <f t="shared" si="107"/>
        <v>0</v>
      </c>
      <c r="K1355" s="33"/>
      <c r="L1355" s="687">
        <v>46060</v>
      </c>
      <c r="M1355" s="34">
        <f t="shared" si="108"/>
        <v>165</v>
      </c>
      <c r="N1355" s="37"/>
      <c r="O1355" s="35">
        <v>95</v>
      </c>
      <c r="P1355" s="39"/>
      <c r="Q1355" s="47">
        <f t="shared" si="109"/>
        <v>70</v>
      </c>
      <c r="R1355" s="41"/>
    </row>
    <row r="1356" spans="2:19" ht="15" customHeight="1" x14ac:dyDescent="0.3">
      <c r="B1356" s="34">
        <f t="shared" si="104"/>
        <v>4951.1000000000004</v>
      </c>
      <c r="C1356" s="35">
        <v>2841</v>
      </c>
      <c r="D1356" s="34">
        <f t="shared" si="105"/>
        <v>4951.1000000000004</v>
      </c>
      <c r="E1356" s="36">
        <v>46060</v>
      </c>
      <c r="F1356" s="37">
        <v>4957.6000000000004</v>
      </c>
      <c r="G1356" s="725">
        <v>46061</v>
      </c>
      <c r="H1356" s="38">
        <f t="shared" si="106"/>
        <v>6.5</v>
      </c>
      <c r="I1356" s="183">
        <f t="shared" si="107"/>
        <v>3</v>
      </c>
      <c r="K1356" s="33"/>
      <c r="L1356" s="687">
        <v>46061</v>
      </c>
      <c r="M1356" s="34">
        <f t="shared" si="108"/>
        <v>95</v>
      </c>
      <c r="N1356" s="37"/>
      <c r="O1356" s="35">
        <v>75</v>
      </c>
      <c r="P1356" s="39"/>
      <c r="Q1356" s="47">
        <f t="shared" si="109"/>
        <v>20</v>
      </c>
      <c r="R1356" s="41"/>
    </row>
    <row r="1357" spans="2:19" ht="15" customHeight="1" x14ac:dyDescent="0.3">
      <c r="B1357" s="34">
        <f t="shared" si="104"/>
        <v>4957.6000000000004</v>
      </c>
      <c r="C1357" s="35">
        <v>2844</v>
      </c>
      <c r="D1357" s="34">
        <f t="shared" si="105"/>
        <v>4957.6000000000004</v>
      </c>
      <c r="E1357" s="36">
        <v>46061</v>
      </c>
      <c r="F1357" s="37">
        <v>4959.6000000000004</v>
      </c>
      <c r="G1357" s="725">
        <v>46062</v>
      </c>
      <c r="H1357" s="38">
        <f t="shared" si="106"/>
        <v>2</v>
      </c>
      <c r="I1357" s="183">
        <f t="shared" si="107"/>
        <v>20</v>
      </c>
      <c r="K1357" s="33"/>
      <c r="L1357" s="687">
        <v>46062</v>
      </c>
      <c r="M1357" s="34">
        <f t="shared" si="108"/>
        <v>75</v>
      </c>
      <c r="N1357" s="37">
        <v>120</v>
      </c>
      <c r="O1357" s="35">
        <v>175</v>
      </c>
      <c r="P1357" s="39"/>
      <c r="Q1357" s="47">
        <f t="shared" si="109"/>
        <v>20</v>
      </c>
      <c r="R1357" s="41"/>
    </row>
    <row r="1358" spans="2:19" ht="15" customHeight="1" x14ac:dyDescent="0.3">
      <c r="B1358" s="34">
        <f t="shared" si="104"/>
        <v>4959.6000000000004</v>
      </c>
      <c r="C1358" s="35">
        <v>2864</v>
      </c>
      <c r="D1358" s="34">
        <f t="shared" si="105"/>
        <v>4959.6000000000004</v>
      </c>
      <c r="E1358" s="36">
        <v>46062</v>
      </c>
      <c r="F1358" s="37">
        <v>4959.6000000000004</v>
      </c>
      <c r="G1358" s="725">
        <v>46063</v>
      </c>
      <c r="H1358" s="38">
        <f t="shared" si="106"/>
        <v>0</v>
      </c>
      <c r="I1358" s="183">
        <f t="shared" si="107"/>
        <v>0</v>
      </c>
      <c r="K1358" s="33"/>
      <c r="L1358" s="687">
        <v>46063</v>
      </c>
      <c r="M1358" s="34">
        <f t="shared" si="108"/>
        <v>175</v>
      </c>
      <c r="N1358" s="37"/>
      <c r="O1358" s="35">
        <v>175</v>
      </c>
      <c r="P1358" s="39"/>
      <c r="Q1358" s="47">
        <f t="shared" si="109"/>
        <v>0</v>
      </c>
      <c r="R1358" s="41"/>
    </row>
    <row r="1359" spans="2:19" ht="15" customHeight="1" x14ac:dyDescent="0.3">
      <c r="B1359" s="34">
        <f t="shared" si="104"/>
        <v>4959.6000000000004</v>
      </c>
      <c r="C1359" s="35">
        <v>2864</v>
      </c>
      <c r="D1359" s="34">
        <f t="shared" si="105"/>
        <v>4959.6000000000004</v>
      </c>
      <c r="E1359" s="36">
        <v>46063</v>
      </c>
      <c r="F1359" s="37">
        <v>4959.6000000000004</v>
      </c>
      <c r="G1359" s="725">
        <v>46064</v>
      </c>
      <c r="H1359" s="38">
        <f t="shared" si="106"/>
        <v>0</v>
      </c>
      <c r="I1359" s="183">
        <f t="shared" si="107"/>
        <v>1</v>
      </c>
      <c r="K1359" s="33"/>
      <c r="L1359" s="687">
        <v>46064</v>
      </c>
      <c r="M1359" s="34">
        <f t="shared" si="108"/>
        <v>175</v>
      </c>
      <c r="N1359" s="37"/>
      <c r="O1359" s="35">
        <v>175</v>
      </c>
      <c r="P1359" s="39"/>
      <c r="Q1359" s="47">
        <f t="shared" si="109"/>
        <v>0</v>
      </c>
      <c r="R1359" s="41"/>
    </row>
    <row r="1360" spans="2:19" ht="15" customHeight="1" x14ac:dyDescent="0.3">
      <c r="B1360" s="34">
        <f t="shared" si="104"/>
        <v>4959.6000000000004</v>
      </c>
      <c r="C1360" s="35">
        <v>2865</v>
      </c>
      <c r="D1360" s="34">
        <f t="shared" si="105"/>
        <v>4959.6000000000004</v>
      </c>
      <c r="E1360" s="36">
        <v>46064</v>
      </c>
      <c r="F1360" s="37">
        <v>4959.7</v>
      </c>
      <c r="G1360" s="725">
        <v>46065</v>
      </c>
      <c r="H1360" s="38">
        <f t="shared" si="106"/>
        <v>9.9999999999454303E-2</v>
      </c>
      <c r="I1360" s="183">
        <f t="shared" si="107"/>
        <v>1</v>
      </c>
      <c r="K1360" s="33"/>
      <c r="L1360" s="687">
        <v>46065</v>
      </c>
      <c r="M1360" s="34">
        <f t="shared" si="108"/>
        <v>175</v>
      </c>
      <c r="N1360" s="37"/>
      <c r="O1360" s="35">
        <v>175</v>
      </c>
      <c r="P1360" s="39"/>
      <c r="Q1360" s="47">
        <f t="shared" si="109"/>
        <v>0</v>
      </c>
      <c r="R1360" s="41"/>
    </row>
    <row r="1361" spans="2:19" ht="15" customHeight="1" x14ac:dyDescent="0.3">
      <c r="B1361" s="34">
        <f t="shared" si="104"/>
        <v>4959.7</v>
      </c>
      <c r="C1361" s="35">
        <v>2866</v>
      </c>
      <c r="D1361" s="34">
        <f t="shared" si="105"/>
        <v>4959.7</v>
      </c>
      <c r="E1361" s="36">
        <v>46065</v>
      </c>
      <c r="F1361" s="37">
        <v>4960.3999999999996</v>
      </c>
      <c r="G1361" s="725">
        <v>46066</v>
      </c>
      <c r="H1361" s="38">
        <f t="shared" si="106"/>
        <v>0.6999999999998181</v>
      </c>
      <c r="I1361" s="183">
        <f t="shared" si="107"/>
        <v>2</v>
      </c>
      <c r="K1361" s="33"/>
      <c r="L1361" s="687">
        <v>46066</v>
      </c>
      <c r="M1361" s="34">
        <f t="shared" si="108"/>
        <v>175</v>
      </c>
      <c r="N1361" s="37">
        <v>210</v>
      </c>
      <c r="O1361" s="35">
        <v>295</v>
      </c>
      <c r="P1361" s="39"/>
      <c r="Q1361" s="47">
        <f t="shared" si="109"/>
        <v>90</v>
      </c>
      <c r="R1361" s="41"/>
    </row>
    <row r="1362" spans="2:19" ht="15" customHeight="1" x14ac:dyDescent="0.3">
      <c r="B1362" s="34">
        <f t="shared" si="104"/>
        <v>4960.3999999999996</v>
      </c>
      <c r="C1362" s="35">
        <v>2868</v>
      </c>
      <c r="D1362" s="34">
        <f t="shared" si="105"/>
        <v>4960.3999999999996</v>
      </c>
      <c r="E1362" s="36">
        <v>46066</v>
      </c>
      <c r="F1362" s="37">
        <v>4969.2</v>
      </c>
      <c r="G1362" s="725">
        <v>46067</v>
      </c>
      <c r="H1362" s="38">
        <f t="shared" si="106"/>
        <v>8.8000000000001819</v>
      </c>
      <c r="I1362" s="183">
        <f t="shared" si="107"/>
        <v>1</v>
      </c>
      <c r="K1362" s="33"/>
      <c r="L1362" s="687">
        <v>46067</v>
      </c>
      <c r="M1362" s="34">
        <f t="shared" si="108"/>
        <v>295</v>
      </c>
      <c r="N1362" s="37"/>
      <c r="O1362" s="35">
        <v>270</v>
      </c>
      <c r="P1362" s="39"/>
      <c r="Q1362" s="47">
        <f t="shared" si="109"/>
        <v>25</v>
      </c>
      <c r="R1362" s="41"/>
    </row>
    <row r="1363" spans="2:19" ht="15" customHeight="1" x14ac:dyDescent="0.3">
      <c r="B1363" s="34">
        <f t="shared" si="104"/>
        <v>4969.2</v>
      </c>
      <c r="C1363" s="35">
        <v>2869</v>
      </c>
      <c r="D1363" s="34">
        <f t="shared" si="105"/>
        <v>4969.2</v>
      </c>
      <c r="E1363" s="36">
        <v>46067</v>
      </c>
      <c r="F1363" s="37">
        <v>4970.5</v>
      </c>
      <c r="G1363" s="725">
        <v>46068</v>
      </c>
      <c r="H1363" s="38">
        <f t="shared" si="106"/>
        <v>1.3000000000001819</v>
      </c>
      <c r="I1363" s="183">
        <f t="shared" si="107"/>
        <v>1</v>
      </c>
      <c r="K1363" s="33"/>
      <c r="L1363" s="687">
        <v>46068</v>
      </c>
      <c r="M1363" s="34">
        <f t="shared" si="108"/>
        <v>270</v>
      </c>
      <c r="N1363" s="37"/>
      <c r="O1363" s="35">
        <v>270</v>
      </c>
      <c r="P1363" s="39"/>
      <c r="Q1363" s="47">
        <f t="shared" si="109"/>
        <v>0</v>
      </c>
      <c r="R1363" s="41"/>
    </row>
    <row r="1364" spans="2:19" ht="15" customHeight="1" x14ac:dyDescent="0.3">
      <c r="B1364" s="34">
        <f t="shared" si="104"/>
        <v>4970.5</v>
      </c>
      <c r="C1364" s="35">
        <v>2870</v>
      </c>
      <c r="D1364" s="34">
        <f t="shared" si="105"/>
        <v>4970.5</v>
      </c>
      <c r="E1364" s="36">
        <v>46068</v>
      </c>
      <c r="F1364" s="37">
        <v>4970.5</v>
      </c>
      <c r="G1364" s="725">
        <v>46069</v>
      </c>
      <c r="H1364" s="38">
        <f t="shared" si="106"/>
        <v>0</v>
      </c>
      <c r="I1364" s="183">
        <f t="shared" si="107"/>
        <v>5</v>
      </c>
      <c r="K1364" s="33"/>
      <c r="L1364" s="687">
        <v>46069</v>
      </c>
      <c r="M1364" s="34">
        <f t="shared" si="108"/>
        <v>270</v>
      </c>
      <c r="N1364" s="37"/>
      <c r="O1364" s="35">
        <v>260</v>
      </c>
      <c r="P1364" s="39"/>
      <c r="Q1364" s="47">
        <f t="shared" si="109"/>
        <v>10</v>
      </c>
      <c r="R1364" s="41"/>
    </row>
    <row r="1365" spans="2:19" ht="15" customHeight="1" x14ac:dyDescent="0.3">
      <c r="B1365" s="34">
        <f t="shared" si="104"/>
        <v>4970.5</v>
      </c>
      <c r="C1365" s="35">
        <v>2875</v>
      </c>
      <c r="D1365" s="34">
        <f t="shared" si="105"/>
        <v>4970.5</v>
      </c>
      <c r="E1365" s="36">
        <v>46069</v>
      </c>
      <c r="F1365" s="37">
        <v>4971.5</v>
      </c>
      <c r="G1365" s="725">
        <v>46070</v>
      </c>
      <c r="H1365" s="38">
        <f t="shared" si="106"/>
        <v>1</v>
      </c>
      <c r="I1365" s="183">
        <f t="shared" si="107"/>
        <v>1</v>
      </c>
      <c r="K1365" s="33"/>
      <c r="L1365" s="687">
        <v>46070</v>
      </c>
      <c r="M1365" s="34">
        <f t="shared" si="108"/>
        <v>260</v>
      </c>
      <c r="N1365" s="37"/>
      <c r="O1365" s="35">
        <v>250</v>
      </c>
      <c r="P1365" s="39"/>
      <c r="Q1365" s="47">
        <f t="shared" si="109"/>
        <v>10</v>
      </c>
      <c r="R1365" s="41"/>
    </row>
    <row r="1366" spans="2:19" ht="15" customHeight="1" x14ac:dyDescent="0.3">
      <c r="B1366" s="34">
        <f t="shared" si="104"/>
        <v>4971.5</v>
      </c>
      <c r="C1366" s="35">
        <v>2876</v>
      </c>
      <c r="D1366" s="34">
        <f t="shared" si="105"/>
        <v>4971.5</v>
      </c>
      <c r="E1366" s="36">
        <v>46070</v>
      </c>
      <c r="F1366" s="37">
        <v>4971.8999999999996</v>
      </c>
      <c r="G1366" s="725">
        <v>46071</v>
      </c>
      <c r="H1366" s="38">
        <f t="shared" si="106"/>
        <v>0.3999999999996362</v>
      </c>
      <c r="I1366" s="183">
        <f t="shared" si="107"/>
        <v>3</v>
      </c>
      <c r="K1366" s="33"/>
      <c r="L1366" s="687">
        <v>46071</v>
      </c>
      <c r="M1366" s="34">
        <f t="shared" si="108"/>
        <v>250</v>
      </c>
      <c r="N1366" s="37"/>
      <c r="O1366" s="35">
        <v>145</v>
      </c>
      <c r="P1366" s="39"/>
      <c r="Q1366" s="47">
        <f t="shared" si="109"/>
        <v>105</v>
      </c>
      <c r="R1366" s="41"/>
    </row>
    <row r="1367" spans="2:19" ht="15" customHeight="1" x14ac:dyDescent="0.3">
      <c r="B1367" s="34">
        <f t="shared" si="104"/>
        <v>4971.8999999999996</v>
      </c>
      <c r="C1367" s="35">
        <v>2879</v>
      </c>
      <c r="D1367" s="34">
        <f t="shared" si="105"/>
        <v>4971.8999999999996</v>
      </c>
      <c r="E1367" s="36">
        <v>46071</v>
      </c>
      <c r="F1367" s="37">
        <v>4980.3999999999996</v>
      </c>
      <c r="G1367" s="725">
        <v>46072</v>
      </c>
      <c r="H1367" s="38">
        <f t="shared" si="106"/>
        <v>8.5</v>
      </c>
      <c r="I1367" s="183">
        <f t="shared" si="107"/>
        <v>3</v>
      </c>
      <c r="K1367" s="33"/>
      <c r="L1367" s="687">
        <v>46072</v>
      </c>
      <c r="M1367" s="34">
        <f t="shared" si="108"/>
        <v>145</v>
      </c>
      <c r="N1367" s="37">
        <v>60</v>
      </c>
      <c r="O1367" s="35">
        <v>150</v>
      </c>
      <c r="P1367" s="39"/>
      <c r="Q1367" s="47">
        <f t="shared" si="109"/>
        <v>55</v>
      </c>
      <c r="R1367" s="41"/>
    </row>
    <row r="1368" spans="2:19" ht="15" customHeight="1" x14ac:dyDescent="0.3">
      <c r="B1368" s="34">
        <f t="shared" si="104"/>
        <v>4980.3999999999996</v>
      </c>
      <c r="C1368" s="35">
        <v>2882</v>
      </c>
      <c r="D1368" s="34">
        <f t="shared" si="105"/>
        <v>4980.3999999999996</v>
      </c>
      <c r="E1368" s="36">
        <v>46072</v>
      </c>
      <c r="F1368" s="37">
        <v>4982.3999999999996</v>
      </c>
      <c r="G1368" s="725">
        <v>46073</v>
      </c>
      <c r="H1368" s="38">
        <f t="shared" si="106"/>
        <v>2</v>
      </c>
      <c r="I1368" s="183">
        <f t="shared" si="107"/>
        <v>2</v>
      </c>
      <c r="K1368" s="33"/>
      <c r="L1368" s="687">
        <v>46073</v>
      </c>
      <c r="M1368" s="34">
        <f t="shared" si="108"/>
        <v>150</v>
      </c>
      <c r="N1368" s="37">
        <v>30</v>
      </c>
      <c r="O1368" s="35">
        <v>170</v>
      </c>
      <c r="P1368" s="39"/>
      <c r="Q1368" s="47">
        <f t="shared" si="109"/>
        <v>10</v>
      </c>
      <c r="R1368" s="41"/>
    </row>
    <row r="1369" spans="2:19" ht="15" customHeight="1" x14ac:dyDescent="0.3">
      <c r="B1369" s="34">
        <f t="shared" si="104"/>
        <v>4982.3999999999996</v>
      </c>
      <c r="C1369" s="35">
        <v>2884</v>
      </c>
      <c r="D1369" s="34">
        <f t="shared" si="105"/>
        <v>4982.3999999999996</v>
      </c>
      <c r="E1369" s="36">
        <v>46073</v>
      </c>
      <c r="F1369" s="37">
        <v>4982.3999999999996</v>
      </c>
      <c r="G1369" s="725">
        <v>46074</v>
      </c>
      <c r="H1369" s="38">
        <f t="shared" si="106"/>
        <v>0</v>
      </c>
      <c r="I1369" s="183">
        <f t="shared" si="107"/>
        <v>0</v>
      </c>
      <c r="K1369" s="33"/>
      <c r="L1369" s="687">
        <v>46074</v>
      </c>
      <c r="M1369" s="34">
        <f t="shared" si="108"/>
        <v>170</v>
      </c>
      <c r="N1369" s="37"/>
      <c r="O1369" s="35">
        <v>170</v>
      </c>
      <c r="P1369" s="39"/>
      <c r="Q1369" s="47">
        <f t="shared" si="109"/>
        <v>0</v>
      </c>
      <c r="R1369" s="41"/>
    </row>
    <row r="1370" spans="2:19" ht="15" customHeight="1" x14ac:dyDescent="0.3">
      <c r="B1370" s="34">
        <f t="shared" si="104"/>
        <v>4982.3999999999996</v>
      </c>
      <c r="C1370" s="35">
        <v>2884</v>
      </c>
      <c r="D1370" s="34">
        <f t="shared" si="105"/>
        <v>4982.3999999999996</v>
      </c>
      <c r="E1370" s="36">
        <v>46074</v>
      </c>
      <c r="F1370" s="37">
        <v>4982.3999999999996</v>
      </c>
      <c r="G1370" s="725">
        <v>46075</v>
      </c>
      <c r="H1370" s="38">
        <f t="shared" si="106"/>
        <v>0</v>
      </c>
      <c r="I1370" s="183">
        <f t="shared" si="107"/>
        <v>0</v>
      </c>
      <c r="K1370" s="33"/>
      <c r="L1370" s="687">
        <v>46075</v>
      </c>
      <c r="M1370" s="34">
        <f t="shared" si="108"/>
        <v>170</v>
      </c>
      <c r="N1370" s="37"/>
      <c r="O1370" s="35">
        <v>170</v>
      </c>
      <c r="P1370" s="39"/>
      <c r="Q1370" s="47">
        <f t="shared" si="109"/>
        <v>0</v>
      </c>
      <c r="R1370" s="41"/>
    </row>
    <row r="1371" spans="2:19" ht="15" customHeight="1" x14ac:dyDescent="0.3">
      <c r="B1371" s="34">
        <f t="shared" si="104"/>
        <v>4982.3999999999996</v>
      </c>
      <c r="C1371" s="35">
        <v>2884</v>
      </c>
      <c r="D1371" s="34">
        <f t="shared" si="105"/>
        <v>4982.3999999999996</v>
      </c>
      <c r="E1371" s="36">
        <v>46075</v>
      </c>
      <c r="F1371" s="37">
        <v>4982.3999999999996</v>
      </c>
      <c r="G1371" s="725">
        <v>46076</v>
      </c>
      <c r="H1371" s="38">
        <f t="shared" si="106"/>
        <v>0</v>
      </c>
      <c r="I1371" s="183">
        <f t="shared" si="107"/>
        <v>4</v>
      </c>
      <c r="K1371" s="33"/>
      <c r="L1371" s="687">
        <v>46076</v>
      </c>
      <c r="M1371" s="34">
        <f t="shared" si="108"/>
        <v>170</v>
      </c>
      <c r="N1371" s="37">
        <v>180</v>
      </c>
      <c r="O1371" s="35">
        <v>285</v>
      </c>
      <c r="P1371" s="39"/>
      <c r="Q1371" s="47">
        <f t="shared" si="109"/>
        <v>65</v>
      </c>
      <c r="R1371" s="41"/>
    </row>
    <row r="1372" spans="2:19" ht="15" customHeight="1" x14ac:dyDescent="0.3">
      <c r="B1372" s="34">
        <f t="shared" si="104"/>
        <v>4982.3999999999996</v>
      </c>
      <c r="C1372" s="35">
        <v>2888</v>
      </c>
      <c r="D1372" s="34">
        <f t="shared" si="105"/>
        <v>4982.3999999999996</v>
      </c>
      <c r="E1372" s="36">
        <v>46076</v>
      </c>
      <c r="F1372" s="37">
        <v>4989.2</v>
      </c>
      <c r="G1372" s="725">
        <v>46077</v>
      </c>
      <c r="H1372" s="38">
        <f t="shared" si="106"/>
        <v>6.8000000000001819</v>
      </c>
      <c r="I1372" s="183">
        <f t="shared" si="107"/>
        <v>4</v>
      </c>
      <c r="K1372" s="33"/>
      <c r="L1372" s="687">
        <v>46077</v>
      </c>
      <c r="M1372" s="34">
        <f t="shared" si="108"/>
        <v>285</v>
      </c>
      <c r="N1372" s="37"/>
      <c r="O1372" s="35">
        <v>270</v>
      </c>
      <c r="P1372" s="39"/>
      <c r="Q1372" s="47">
        <f t="shared" si="109"/>
        <v>15</v>
      </c>
      <c r="R1372" s="41"/>
    </row>
    <row r="1373" spans="2:19" ht="15" customHeight="1" x14ac:dyDescent="0.3">
      <c r="B1373" s="34">
        <f t="shared" si="104"/>
        <v>4989.2</v>
      </c>
      <c r="C1373" s="35">
        <v>2892</v>
      </c>
      <c r="D1373" s="34">
        <f t="shared" si="105"/>
        <v>4989.2</v>
      </c>
      <c r="E1373" s="36">
        <v>46077</v>
      </c>
      <c r="F1373" s="37">
        <v>4991.2</v>
      </c>
      <c r="G1373" s="725">
        <v>46078</v>
      </c>
      <c r="H1373" s="38">
        <f t="shared" si="106"/>
        <v>2</v>
      </c>
      <c r="I1373" s="183">
        <f t="shared" si="107"/>
        <v>8</v>
      </c>
      <c r="K1373" s="33"/>
      <c r="L1373" s="687">
        <v>46078</v>
      </c>
      <c r="M1373" s="34">
        <f t="shared" si="108"/>
        <v>270</v>
      </c>
      <c r="N1373" s="37"/>
      <c r="O1373" s="35">
        <v>185</v>
      </c>
      <c r="P1373" s="39"/>
      <c r="Q1373" s="47">
        <f t="shared" si="109"/>
        <v>85</v>
      </c>
      <c r="R1373" s="41"/>
    </row>
    <row r="1374" spans="2:19" ht="15" customHeight="1" x14ac:dyDescent="0.3">
      <c r="B1374" s="34">
        <f t="shared" si="104"/>
        <v>4991.2</v>
      </c>
      <c r="C1374" s="35">
        <v>2900</v>
      </c>
      <c r="D1374" s="34">
        <f t="shared" si="105"/>
        <v>4991.2</v>
      </c>
      <c r="E1374" s="36">
        <v>46078</v>
      </c>
      <c r="F1374" s="37">
        <v>4996.3999999999996</v>
      </c>
      <c r="G1374" s="725">
        <v>46079</v>
      </c>
      <c r="H1374" s="38">
        <f t="shared" si="106"/>
        <v>5.1999999999998181</v>
      </c>
      <c r="I1374" s="183">
        <f t="shared" si="107"/>
        <v>4</v>
      </c>
      <c r="K1374" s="33"/>
      <c r="L1374" s="687">
        <v>46079</v>
      </c>
      <c r="M1374" s="34">
        <f t="shared" si="108"/>
        <v>185</v>
      </c>
      <c r="N1374" s="37"/>
      <c r="O1374" s="35">
        <v>60</v>
      </c>
      <c r="P1374" s="39"/>
      <c r="Q1374" s="47">
        <f t="shared" si="109"/>
        <v>125</v>
      </c>
      <c r="R1374" s="41"/>
    </row>
    <row r="1375" spans="2:19" ht="15" customHeight="1" x14ac:dyDescent="0.3">
      <c r="B1375" s="34">
        <f t="shared" si="104"/>
        <v>4996.3999999999996</v>
      </c>
      <c r="C1375" s="35">
        <v>2904</v>
      </c>
      <c r="D1375" s="34">
        <f t="shared" si="105"/>
        <v>4996.3999999999996</v>
      </c>
      <c r="E1375" s="36">
        <v>46079</v>
      </c>
      <c r="F1375" s="37">
        <v>5006.6000000000004</v>
      </c>
      <c r="G1375" s="725">
        <v>46080</v>
      </c>
      <c r="H1375" s="38">
        <f t="shared" si="106"/>
        <v>10.200000000000728</v>
      </c>
      <c r="I1375" s="183">
        <f t="shared" si="107"/>
        <v>0</v>
      </c>
      <c r="K1375" s="33"/>
      <c r="L1375" s="687">
        <v>46080</v>
      </c>
      <c r="M1375" s="34">
        <f t="shared" si="108"/>
        <v>60</v>
      </c>
      <c r="N1375" s="37">
        <v>30</v>
      </c>
      <c r="O1375" s="35">
        <v>90</v>
      </c>
      <c r="P1375" s="39"/>
      <c r="Q1375" s="47">
        <f t="shared" si="109"/>
        <v>0</v>
      </c>
      <c r="R1375" s="41"/>
    </row>
    <row r="1376" spans="2:19" ht="15" customHeight="1" x14ac:dyDescent="0.3">
      <c r="B1376" s="34">
        <f t="shared" si="104"/>
        <v>5006.6000000000004</v>
      </c>
      <c r="C1376" s="35">
        <v>2904</v>
      </c>
      <c r="D1376" s="34">
        <f t="shared" si="105"/>
        <v>5006.6000000000004</v>
      </c>
      <c r="E1376" s="36">
        <v>46080</v>
      </c>
      <c r="F1376" s="37">
        <v>5006.6000000000004</v>
      </c>
      <c r="G1376" s="725">
        <v>46081</v>
      </c>
      <c r="H1376" s="38">
        <f t="shared" si="106"/>
        <v>0</v>
      </c>
      <c r="I1376" s="183">
        <f t="shared" si="107"/>
        <v>0</v>
      </c>
      <c r="J1376">
        <f>SUM(H1349:H1376)</f>
        <v>59.600000000000364</v>
      </c>
      <c r="K1376" s="33"/>
      <c r="L1376" s="687">
        <v>46081</v>
      </c>
      <c r="M1376" s="34">
        <f t="shared" si="108"/>
        <v>90</v>
      </c>
      <c r="N1376" s="37"/>
      <c r="O1376" s="35">
        <v>90</v>
      </c>
      <c r="P1376" s="39"/>
      <c r="Q1376" s="47">
        <f t="shared" si="109"/>
        <v>0</v>
      </c>
      <c r="R1376" s="41"/>
      <c r="S1376" s="176">
        <f>SUM(Q1349:Q1376)</f>
        <v>755</v>
      </c>
    </row>
    <row r="1377" spans="2:18" ht="15" customHeight="1" x14ac:dyDescent="0.3">
      <c r="B1377" s="34">
        <f t="shared" si="104"/>
        <v>5006.6000000000004</v>
      </c>
      <c r="C1377" s="35">
        <v>2904</v>
      </c>
      <c r="D1377" s="34">
        <f t="shared" si="105"/>
        <v>5006.6000000000004</v>
      </c>
      <c r="E1377" s="36">
        <v>46081</v>
      </c>
      <c r="F1377" s="37">
        <v>5006.6000000000004</v>
      </c>
      <c r="G1377" s="725">
        <v>46082</v>
      </c>
      <c r="H1377" s="38">
        <f t="shared" si="106"/>
        <v>0</v>
      </c>
      <c r="I1377" s="183">
        <f t="shared" si="107"/>
        <v>2</v>
      </c>
      <c r="K1377" s="33"/>
      <c r="L1377" s="687">
        <v>46082</v>
      </c>
      <c r="M1377" s="34">
        <f t="shared" si="108"/>
        <v>90</v>
      </c>
      <c r="N1377" s="37"/>
      <c r="O1377" s="35">
        <v>90</v>
      </c>
      <c r="P1377" s="39"/>
      <c r="Q1377" s="47">
        <f t="shared" si="109"/>
        <v>0</v>
      </c>
      <c r="R1377" s="41"/>
    </row>
    <row r="1378" spans="2:18" ht="15" customHeight="1" x14ac:dyDescent="0.3">
      <c r="B1378" s="34">
        <f t="shared" si="104"/>
        <v>5006.6000000000004</v>
      </c>
      <c r="C1378" s="35">
        <v>2906</v>
      </c>
      <c r="D1378" s="34">
        <f t="shared" si="105"/>
        <v>5006.6000000000004</v>
      </c>
      <c r="E1378" s="36">
        <v>46082</v>
      </c>
      <c r="F1378" s="37">
        <v>5006.6000000000004</v>
      </c>
      <c r="G1378" s="725">
        <v>46083</v>
      </c>
      <c r="H1378" s="38">
        <f t="shared" si="106"/>
        <v>0</v>
      </c>
      <c r="I1378" s="183">
        <f t="shared" si="107"/>
        <v>1</v>
      </c>
      <c r="K1378" s="33"/>
      <c r="L1378" s="687">
        <v>46083</v>
      </c>
      <c r="M1378" s="34">
        <f t="shared" si="108"/>
        <v>90</v>
      </c>
      <c r="N1378" s="37"/>
      <c r="O1378" s="35">
        <v>90</v>
      </c>
      <c r="P1378" s="39"/>
      <c r="Q1378" s="47">
        <f t="shared" si="109"/>
        <v>0</v>
      </c>
      <c r="R1378" s="41"/>
    </row>
    <row r="1379" spans="2:18" ht="15" customHeight="1" x14ac:dyDescent="0.3">
      <c r="B1379" s="34">
        <f t="shared" si="104"/>
        <v>5006.6000000000004</v>
      </c>
      <c r="C1379" s="35">
        <v>2907</v>
      </c>
      <c r="D1379" s="34">
        <f t="shared" si="105"/>
        <v>5006.6000000000004</v>
      </c>
      <c r="E1379" s="36">
        <v>46083</v>
      </c>
      <c r="F1379" s="37">
        <v>5006.6000000000004</v>
      </c>
      <c r="G1379" s="725">
        <v>46084</v>
      </c>
      <c r="H1379" s="38">
        <f t="shared" si="106"/>
        <v>0</v>
      </c>
      <c r="I1379" s="183">
        <f t="shared" si="107"/>
        <v>0</v>
      </c>
      <c r="K1379" s="33"/>
      <c r="L1379" s="687">
        <v>46084</v>
      </c>
      <c r="M1379" s="34">
        <f t="shared" si="108"/>
        <v>90</v>
      </c>
      <c r="N1379" s="37"/>
      <c r="O1379" s="35">
        <v>90</v>
      </c>
      <c r="P1379" s="39"/>
      <c r="Q1379" s="47">
        <f t="shared" si="109"/>
        <v>0</v>
      </c>
      <c r="R1379" s="41"/>
    </row>
    <row r="1380" spans="2:18" ht="15" customHeight="1" x14ac:dyDescent="0.3">
      <c r="B1380" s="34">
        <f t="shared" si="104"/>
        <v>5006.6000000000004</v>
      </c>
      <c r="C1380" s="35">
        <v>2907</v>
      </c>
      <c r="D1380" s="34">
        <f t="shared" si="105"/>
        <v>5006.6000000000004</v>
      </c>
      <c r="E1380" s="36">
        <v>46084</v>
      </c>
      <c r="F1380" s="37">
        <v>5006.6000000000004</v>
      </c>
      <c r="G1380" s="725">
        <v>46085</v>
      </c>
      <c r="H1380" s="38">
        <f t="shared" si="106"/>
        <v>0</v>
      </c>
      <c r="I1380" s="183">
        <f>C1381-C1380</f>
        <v>1</v>
      </c>
      <c r="K1380" s="33"/>
      <c r="L1380" s="687">
        <v>46085</v>
      </c>
      <c r="M1380" s="34">
        <f t="shared" si="108"/>
        <v>90</v>
      </c>
      <c r="N1380" s="37"/>
      <c r="O1380" s="35">
        <v>90</v>
      </c>
      <c r="P1380" s="39"/>
      <c r="Q1380" s="47">
        <f t="shared" si="109"/>
        <v>0</v>
      </c>
      <c r="R1380" s="41"/>
    </row>
    <row r="1381" spans="2:18" ht="15" customHeight="1" x14ac:dyDescent="0.3">
      <c r="B1381" s="34">
        <f t="shared" si="104"/>
        <v>5006.6000000000004</v>
      </c>
      <c r="C1381" s="35">
        <v>2908</v>
      </c>
      <c r="D1381" s="34">
        <f t="shared" si="105"/>
        <v>5006.6000000000004</v>
      </c>
      <c r="E1381" s="36">
        <v>46085</v>
      </c>
      <c r="F1381" s="37">
        <v>5006.6000000000004</v>
      </c>
      <c r="G1381" s="725">
        <v>46086</v>
      </c>
      <c r="H1381" s="38">
        <f t="shared" si="106"/>
        <v>0</v>
      </c>
      <c r="I1381" s="183">
        <f>C1382-C1381</f>
        <v>0</v>
      </c>
      <c r="K1381" s="33"/>
      <c r="L1381" s="687">
        <v>46086</v>
      </c>
      <c r="M1381" s="34">
        <f t="shared" si="108"/>
        <v>90</v>
      </c>
      <c r="N1381" s="37"/>
      <c r="O1381" s="35">
        <v>80</v>
      </c>
      <c r="P1381" s="39"/>
      <c r="Q1381" s="47">
        <f t="shared" si="109"/>
        <v>10</v>
      </c>
      <c r="R1381" s="41"/>
    </row>
    <row r="1382" spans="2:18" ht="15" customHeight="1" x14ac:dyDescent="0.3">
      <c r="B1382" s="34">
        <f t="shared" si="104"/>
        <v>5006.6000000000004</v>
      </c>
      <c r="C1382" s="35">
        <v>2908</v>
      </c>
      <c r="D1382" s="34">
        <f t="shared" si="105"/>
        <v>5006.6000000000004</v>
      </c>
      <c r="E1382" s="36">
        <v>46086</v>
      </c>
      <c r="F1382" s="37">
        <v>5006.6000000000004</v>
      </c>
      <c r="G1382" s="725">
        <v>46087</v>
      </c>
      <c r="H1382" s="38">
        <f t="shared" si="106"/>
        <v>0</v>
      </c>
      <c r="I1382" s="183">
        <f>C1383-C1382</f>
        <v>0</v>
      </c>
      <c r="K1382" s="33"/>
      <c r="L1382" s="687">
        <v>46087</v>
      </c>
      <c r="M1382" s="34">
        <f t="shared" si="108"/>
        <v>80</v>
      </c>
      <c r="N1382" s="37"/>
      <c r="O1382" s="35">
        <v>80</v>
      </c>
      <c r="P1382" s="39"/>
      <c r="Q1382" s="47">
        <f t="shared" si="109"/>
        <v>0</v>
      </c>
      <c r="R1382" s="41"/>
    </row>
    <row r="1383" spans="2:18" ht="15" customHeight="1" x14ac:dyDescent="0.3">
      <c r="B1383" s="34">
        <f t="shared" si="104"/>
        <v>5006.6000000000004</v>
      </c>
      <c r="C1383" s="35">
        <v>2908</v>
      </c>
      <c r="D1383" s="34">
        <f t="shared" si="105"/>
        <v>5006.6000000000004</v>
      </c>
      <c r="E1383" s="36">
        <v>46087</v>
      </c>
      <c r="F1383" s="37">
        <v>5006.6000000000004</v>
      </c>
      <c r="G1383" s="725">
        <v>46088</v>
      </c>
      <c r="H1383" s="38">
        <f t="shared" si="106"/>
        <v>0</v>
      </c>
      <c r="I1383" s="183">
        <f t="shared" si="107"/>
        <v>7</v>
      </c>
      <c r="K1383" s="33"/>
      <c r="L1383" s="687">
        <v>46088</v>
      </c>
      <c r="M1383" s="34">
        <f t="shared" si="108"/>
        <v>80</v>
      </c>
      <c r="N1383" s="37"/>
      <c r="O1383" s="35">
        <v>80</v>
      </c>
      <c r="P1383" s="39"/>
      <c r="Q1383" s="47">
        <f t="shared" si="109"/>
        <v>0</v>
      </c>
      <c r="R1383" s="41"/>
    </row>
    <row r="1384" spans="2:18" ht="15" customHeight="1" x14ac:dyDescent="0.3">
      <c r="B1384" s="34">
        <f t="shared" si="104"/>
        <v>5006.6000000000004</v>
      </c>
      <c r="C1384" s="35">
        <v>2915</v>
      </c>
      <c r="D1384" s="34">
        <f t="shared" si="105"/>
        <v>5006.6000000000004</v>
      </c>
      <c r="E1384" s="36">
        <v>46088</v>
      </c>
      <c r="F1384" s="37">
        <v>5008.2</v>
      </c>
      <c r="G1384" s="725">
        <v>46089</v>
      </c>
      <c r="H1384" s="38">
        <f t="shared" si="106"/>
        <v>1.5999999999994543</v>
      </c>
      <c r="I1384" s="183">
        <f t="shared" si="107"/>
        <v>0</v>
      </c>
      <c r="K1384" s="33"/>
      <c r="L1384" s="687">
        <v>46089</v>
      </c>
      <c r="M1384" s="34">
        <f t="shared" si="108"/>
        <v>80</v>
      </c>
      <c r="N1384" s="37"/>
      <c r="O1384" s="35">
        <v>80</v>
      </c>
      <c r="P1384" s="39"/>
      <c r="Q1384" s="47">
        <f t="shared" si="109"/>
        <v>0</v>
      </c>
      <c r="R1384" s="41"/>
    </row>
    <row r="1385" spans="2:18" ht="15" customHeight="1" x14ac:dyDescent="0.3">
      <c r="B1385" s="34">
        <f t="shared" si="104"/>
        <v>5008.2</v>
      </c>
      <c r="C1385" s="35">
        <v>2915</v>
      </c>
      <c r="D1385" s="34">
        <f t="shared" si="105"/>
        <v>5008.2</v>
      </c>
      <c r="E1385" s="36">
        <v>46089</v>
      </c>
      <c r="F1385" s="37">
        <v>5008.2</v>
      </c>
      <c r="G1385" s="725">
        <v>46090</v>
      </c>
      <c r="H1385" s="38">
        <f t="shared" si="106"/>
        <v>0</v>
      </c>
      <c r="I1385" s="183">
        <f t="shared" si="107"/>
        <v>0</v>
      </c>
      <c r="K1385" s="33"/>
      <c r="L1385" s="687">
        <v>46090</v>
      </c>
      <c r="M1385" s="34">
        <f t="shared" si="108"/>
        <v>80</v>
      </c>
      <c r="N1385" s="37">
        <v>240</v>
      </c>
      <c r="O1385" s="35">
        <v>360</v>
      </c>
      <c r="P1385" s="39"/>
      <c r="Q1385" s="47">
        <f t="shared" si="109"/>
        <v>-40</v>
      </c>
      <c r="R1385" s="41"/>
    </row>
    <row r="1386" spans="2:18" ht="15" customHeight="1" x14ac:dyDescent="0.3">
      <c r="B1386" s="34">
        <f t="shared" si="104"/>
        <v>5008.2</v>
      </c>
      <c r="C1386" s="35">
        <v>2915</v>
      </c>
      <c r="D1386" s="34">
        <f t="shared" si="105"/>
        <v>5008.2</v>
      </c>
      <c r="E1386" s="36">
        <v>46090</v>
      </c>
      <c r="F1386" s="37">
        <v>5008.3</v>
      </c>
      <c r="G1386" s="725">
        <v>46091</v>
      </c>
      <c r="H1386" s="38">
        <f t="shared" si="106"/>
        <v>0.1000000000003638</v>
      </c>
      <c r="I1386" s="183">
        <f t="shared" si="107"/>
        <v>1</v>
      </c>
      <c r="K1386" s="33"/>
      <c r="L1386" s="687">
        <v>46091</v>
      </c>
      <c r="M1386" s="34">
        <f t="shared" si="108"/>
        <v>360</v>
      </c>
      <c r="N1386" s="37"/>
      <c r="O1386" s="35">
        <v>280</v>
      </c>
      <c r="P1386" s="39"/>
      <c r="Q1386" s="47">
        <f t="shared" si="109"/>
        <v>80</v>
      </c>
      <c r="R1386" s="41"/>
    </row>
    <row r="1387" spans="2:18" ht="15" customHeight="1" x14ac:dyDescent="0.3">
      <c r="B1387" s="34">
        <f t="shared" si="104"/>
        <v>5008.3</v>
      </c>
      <c r="C1387" s="35">
        <v>2916</v>
      </c>
      <c r="D1387" s="34">
        <f t="shared" si="105"/>
        <v>5008.3</v>
      </c>
      <c r="E1387" s="36">
        <v>46091</v>
      </c>
      <c r="F1387" s="37">
        <v>5014.6000000000004</v>
      </c>
      <c r="G1387" s="725">
        <v>46092</v>
      </c>
      <c r="H1387" s="38">
        <f t="shared" si="106"/>
        <v>6.3000000000001819</v>
      </c>
      <c r="I1387" s="183">
        <f t="shared" si="107"/>
        <v>2</v>
      </c>
      <c r="K1387" s="33"/>
      <c r="L1387" s="687">
        <v>46092</v>
      </c>
      <c r="M1387" s="34">
        <f t="shared" si="108"/>
        <v>280</v>
      </c>
      <c r="N1387" s="37"/>
      <c r="O1387" s="35">
        <v>280</v>
      </c>
      <c r="P1387" s="39"/>
      <c r="Q1387" s="47">
        <f t="shared" si="109"/>
        <v>0</v>
      </c>
      <c r="R1387" s="41"/>
    </row>
    <row r="1388" spans="2:18" ht="15" customHeight="1" x14ac:dyDescent="0.3">
      <c r="B1388" s="34">
        <f t="shared" si="104"/>
        <v>5014.6000000000004</v>
      </c>
      <c r="C1388" s="35">
        <v>2918</v>
      </c>
      <c r="D1388" s="34">
        <f t="shared" si="105"/>
        <v>5014.6000000000004</v>
      </c>
      <c r="E1388" s="36">
        <v>46092</v>
      </c>
      <c r="F1388" s="37">
        <v>5014.6000000000004</v>
      </c>
      <c r="G1388" s="725">
        <v>46093</v>
      </c>
      <c r="H1388" s="38">
        <f t="shared" si="106"/>
        <v>0</v>
      </c>
      <c r="I1388" s="183">
        <f t="shared" si="107"/>
        <v>6</v>
      </c>
      <c r="K1388" s="33"/>
      <c r="L1388" s="687">
        <v>46093</v>
      </c>
      <c r="M1388" s="34">
        <f t="shared" si="108"/>
        <v>280</v>
      </c>
      <c r="N1388" s="37"/>
      <c r="O1388" s="35">
        <v>200</v>
      </c>
      <c r="P1388" s="39"/>
      <c r="Q1388" s="47">
        <f t="shared" si="109"/>
        <v>80</v>
      </c>
      <c r="R1388" s="41"/>
    </row>
    <row r="1389" spans="2:18" ht="15" customHeight="1" x14ac:dyDescent="0.3">
      <c r="B1389" s="34">
        <f t="shared" si="104"/>
        <v>5014.6000000000004</v>
      </c>
      <c r="C1389" s="35">
        <v>2924</v>
      </c>
      <c r="D1389" s="34">
        <f t="shared" si="105"/>
        <v>5014.6000000000004</v>
      </c>
      <c r="E1389" s="36">
        <v>46093</v>
      </c>
      <c r="F1389" s="37">
        <v>5018.1000000000004</v>
      </c>
      <c r="G1389" s="725">
        <v>46094</v>
      </c>
      <c r="H1389" s="38">
        <f t="shared" si="106"/>
        <v>3.5</v>
      </c>
      <c r="I1389" s="183">
        <f t="shared" si="107"/>
        <v>0</v>
      </c>
      <c r="K1389" s="33"/>
      <c r="L1389" s="687">
        <v>46094</v>
      </c>
      <c r="M1389" s="34">
        <f t="shared" ref="M1389:M1452" si="110">(O1388)</f>
        <v>200</v>
      </c>
      <c r="N1389" s="37"/>
      <c r="O1389" s="35">
        <v>200</v>
      </c>
      <c r="P1389" s="39"/>
      <c r="Q1389" s="47">
        <f t="shared" ref="Q1389:Q1452" si="111">(M1389+N1389)-O1389</f>
        <v>0</v>
      </c>
      <c r="R1389" s="41"/>
    </row>
    <row r="1390" spans="2:18" ht="15" customHeight="1" x14ac:dyDescent="0.3">
      <c r="B1390" s="34">
        <f t="shared" ref="B1390:B1453" si="112">F1389</f>
        <v>5018.1000000000004</v>
      </c>
      <c r="C1390" s="35">
        <v>2924</v>
      </c>
      <c r="D1390" s="34">
        <f t="shared" ref="D1390:D1453" si="113">F1389</f>
        <v>5018.1000000000004</v>
      </c>
      <c r="E1390" s="36">
        <v>46094</v>
      </c>
      <c r="F1390" s="37">
        <v>5018.1000000000004</v>
      </c>
      <c r="G1390" s="725">
        <v>46095</v>
      </c>
      <c r="H1390" s="38">
        <f t="shared" ref="H1390:H1453" si="114">F1390-D1390</f>
        <v>0</v>
      </c>
      <c r="I1390" s="183">
        <f t="shared" ref="I1390:I1453" si="115">C1391-C1390</f>
        <v>2</v>
      </c>
      <c r="K1390" s="33"/>
      <c r="L1390" s="687">
        <v>46095</v>
      </c>
      <c r="M1390" s="34">
        <f t="shared" si="110"/>
        <v>200</v>
      </c>
      <c r="N1390" s="37">
        <v>60</v>
      </c>
      <c r="O1390" s="35">
        <v>150</v>
      </c>
      <c r="P1390" s="39"/>
      <c r="Q1390" s="47">
        <f t="shared" si="111"/>
        <v>110</v>
      </c>
      <c r="R1390" s="41"/>
    </row>
    <row r="1391" spans="2:18" ht="15" customHeight="1" x14ac:dyDescent="0.3">
      <c r="B1391" s="34">
        <f t="shared" si="112"/>
        <v>5018.1000000000004</v>
      </c>
      <c r="C1391" s="35">
        <v>2926</v>
      </c>
      <c r="D1391" s="34">
        <f t="shared" si="113"/>
        <v>5018.1000000000004</v>
      </c>
      <c r="E1391" s="36">
        <v>46095</v>
      </c>
      <c r="F1391" s="37">
        <v>5026</v>
      </c>
      <c r="G1391" s="725">
        <v>46096</v>
      </c>
      <c r="H1391" s="38">
        <f t="shared" si="114"/>
        <v>7.8999999999996362</v>
      </c>
      <c r="I1391" s="183">
        <f t="shared" si="115"/>
        <v>0</v>
      </c>
      <c r="K1391" s="33"/>
      <c r="L1391" s="687">
        <v>46096</v>
      </c>
      <c r="M1391" s="34">
        <f t="shared" si="110"/>
        <v>150</v>
      </c>
      <c r="N1391" s="37"/>
      <c r="O1391" s="35">
        <v>115</v>
      </c>
      <c r="P1391" s="39"/>
      <c r="Q1391" s="47">
        <f t="shared" si="111"/>
        <v>35</v>
      </c>
      <c r="R1391" s="41"/>
    </row>
    <row r="1392" spans="2:18" ht="15" customHeight="1" x14ac:dyDescent="0.3">
      <c r="B1392" s="34">
        <f t="shared" si="112"/>
        <v>5026</v>
      </c>
      <c r="C1392" s="35">
        <v>2926</v>
      </c>
      <c r="D1392" s="34">
        <f t="shared" si="113"/>
        <v>5026</v>
      </c>
      <c r="E1392" s="36">
        <v>46096</v>
      </c>
      <c r="F1392" s="37">
        <v>5027.6000000000004</v>
      </c>
      <c r="G1392" s="725">
        <v>46097</v>
      </c>
      <c r="H1392" s="38">
        <f t="shared" si="114"/>
        <v>1.6000000000003638</v>
      </c>
      <c r="I1392" s="183">
        <f t="shared" si="115"/>
        <v>0</v>
      </c>
      <c r="K1392" s="33"/>
      <c r="L1392" s="687">
        <v>46097</v>
      </c>
      <c r="M1392" s="34">
        <f t="shared" si="110"/>
        <v>115</v>
      </c>
      <c r="N1392" s="37">
        <v>150</v>
      </c>
      <c r="O1392" s="35">
        <v>250</v>
      </c>
      <c r="P1392" s="39"/>
      <c r="Q1392" s="47">
        <f t="shared" si="111"/>
        <v>15</v>
      </c>
      <c r="R1392" s="41"/>
    </row>
    <row r="1393" spans="2:20" ht="15" customHeight="1" x14ac:dyDescent="0.3">
      <c r="B1393" s="34">
        <f t="shared" si="112"/>
        <v>5027.6000000000004</v>
      </c>
      <c r="C1393" s="35">
        <v>2926</v>
      </c>
      <c r="D1393" s="34">
        <f t="shared" si="113"/>
        <v>5027.6000000000004</v>
      </c>
      <c r="E1393" s="36">
        <v>46097</v>
      </c>
      <c r="F1393" s="37">
        <v>5027.6000000000004</v>
      </c>
      <c r="G1393" s="725">
        <v>46098</v>
      </c>
      <c r="H1393" s="38">
        <f t="shared" si="114"/>
        <v>0</v>
      </c>
      <c r="I1393" s="183">
        <f t="shared" si="115"/>
        <v>5</v>
      </c>
      <c r="K1393" s="33"/>
      <c r="L1393" s="687">
        <v>46098</v>
      </c>
      <c r="M1393" s="34">
        <f t="shared" si="110"/>
        <v>250</v>
      </c>
      <c r="N1393" s="37"/>
      <c r="O1393" s="35">
        <v>250</v>
      </c>
      <c r="P1393" s="39"/>
      <c r="Q1393" s="47">
        <f t="shared" si="111"/>
        <v>0</v>
      </c>
      <c r="R1393" s="41"/>
      <c r="T1393" s="511">
        <f>SUM(Q1393:Q1397)</f>
        <v>365</v>
      </c>
    </row>
    <row r="1394" spans="2:20" ht="15" customHeight="1" x14ac:dyDescent="0.3">
      <c r="B1394" s="34">
        <f t="shared" si="112"/>
        <v>5027.6000000000004</v>
      </c>
      <c r="C1394" s="35">
        <v>2931</v>
      </c>
      <c r="D1394" s="34">
        <f t="shared" si="113"/>
        <v>5027.6000000000004</v>
      </c>
      <c r="E1394" s="36">
        <v>46098</v>
      </c>
      <c r="F1394" s="37">
        <v>5028.7</v>
      </c>
      <c r="G1394" s="725">
        <v>46099</v>
      </c>
      <c r="H1394" s="38">
        <f t="shared" si="114"/>
        <v>1.0999999999994543</v>
      </c>
      <c r="I1394" s="183">
        <f t="shared" si="115"/>
        <v>3</v>
      </c>
      <c r="K1394" s="33"/>
      <c r="L1394" s="687">
        <v>46099</v>
      </c>
      <c r="M1394" s="34">
        <f t="shared" si="110"/>
        <v>250</v>
      </c>
      <c r="N1394" s="37">
        <v>120</v>
      </c>
      <c r="O1394" s="35">
        <v>260</v>
      </c>
      <c r="P1394" s="39"/>
      <c r="Q1394" s="47">
        <f t="shared" si="111"/>
        <v>110</v>
      </c>
      <c r="R1394" s="41"/>
      <c r="T1394">
        <f>SUM(H1394:H1398)</f>
        <v>24.5</v>
      </c>
    </row>
    <row r="1395" spans="2:20" ht="15" customHeight="1" x14ac:dyDescent="0.3">
      <c r="B1395" s="34">
        <f t="shared" si="112"/>
        <v>5028.7</v>
      </c>
      <c r="C1395" s="35">
        <v>2934</v>
      </c>
      <c r="D1395" s="34">
        <f t="shared" si="113"/>
        <v>5028.7</v>
      </c>
      <c r="E1395" s="36">
        <v>46099</v>
      </c>
      <c r="F1395" s="37">
        <v>5035.3</v>
      </c>
      <c r="G1395" s="725">
        <v>46100</v>
      </c>
      <c r="H1395" s="38">
        <f t="shared" si="114"/>
        <v>6.6000000000003638</v>
      </c>
      <c r="I1395" s="183">
        <f t="shared" si="115"/>
        <v>0</v>
      </c>
      <c r="K1395" s="33"/>
      <c r="L1395" s="687">
        <v>46100</v>
      </c>
      <c r="M1395" s="34">
        <f t="shared" si="110"/>
        <v>260</v>
      </c>
      <c r="N1395" s="37"/>
      <c r="O1395" s="35">
        <v>200</v>
      </c>
      <c r="P1395" s="39"/>
      <c r="Q1395" s="47">
        <f t="shared" si="111"/>
        <v>60</v>
      </c>
      <c r="R1395" s="41"/>
    </row>
    <row r="1396" spans="2:20" ht="15" customHeight="1" x14ac:dyDescent="0.3">
      <c r="B1396" s="34">
        <f t="shared" si="112"/>
        <v>5035.3</v>
      </c>
      <c r="C1396" s="35">
        <v>2934</v>
      </c>
      <c r="D1396" s="34">
        <f t="shared" si="113"/>
        <v>5035.3</v>
      </c>
      <c r="E1396" s="36">
        <v>46100</v>
      </c>
      <c r="F1396" s="37">
        <v>5038.8999999999996</v>
      </c>
      <c r="G1396" s="725">
        <v>46101</v>
      </c>
      <c r="H1396" s="38">
        <f t="shared" si="114"/>
        <v>3.5999999999994543</v>
      </c>
      <c r="I1396" s="183">
        <f t="shared" si="115"/>
        <v>2</v>
      </c>
      <c r="K1396" s="33"/>
      <c r="L1396" s="687">
        <v>46101</v>
      </c>
      <c r="M1396" s="34">
        <f t="shared" si="110"/>
        <v>200</v>
      </c>
      <c r="N1396" s="37">
        <v>105</v>
      </c>
      <c r="O1396" s="35">
        <v>280</v>
      </c>
      <c r="P1396" s="39"/>
      <c r="Q1396" s="47">
        <f t="shared" si="111"/>
        <v>25</v>
      </c>
      <c r="R1396" s="41"/>
      <c r="T1396">
        <f>T1393/T1394</f>
        <v>14.897959183673469</v>
      </c>
    </row>
    <row r="1397" spans="2:20" ht="15" customHeight="1" x14ac:dyDescent="0.3">
      <c r="B1397" s="34">
        <f t="shared" si="112"/>
        <v>5038.8999999999996</v>
      </c>
      <c r="C1397" s="35">
        <v>2936</v>
      </c>
      <c r="D1397" s="34">
        <f t="shared" si="113"/>
        <v>5038.8999999999996</v>
      </c>
      <c r="E1397" s="36">
        <v>46101</v>
      </c>
      <c r="F1397" s="37">
        <v>5043.3</v>
      </c>
      <c r="G1397" s="725">
        <v>46102</v>
      </c>
      <c r="H1397" s="38">
        <f t="shared" si="114"/>
        <v>4.4000000000005457</v>
      </c>
      <c r="I1397" s="183">
        <f t="shared" si="115"/>
        <v>1</v>
      </c>
      <c r="K1397" s="33"/>
      <c r="L1397" s="687">
        <v>46102</v>
      </c>
      <c r="M1397" s="34">
        <f t="shared" si="110"/>
        <v>280</v>
      </c>
      <c r="N1397" s="37"/>
      <c r="O1397" s="35">
        <v>110</v>
      </c>
      <c r="P1397" s="39"/>
      <c r="Q1397" s="47">
        <f t="shared" si="111"/>
        <v>170</v>
      </c>
      <c r="R1397" s="41"/>
    </row>
    <row r="1398" spans="2:20" ht="15" customHeight="1" x14ac:dyDescent="0.3">
      <c r="B1398" s="34">
        <f t="shared" si="112"/>
        <v>5043.3</v>
      </c>
      <c r="C1398" s="35">
        <v>2937</v>
      </c>
      <c r="D1398" s="34">
        <f t="shared" si="113"/>
        <v>5043.3</v>
      </c>
      <c r="E1398" s="36">
        <v>46102</v>
      </c>
      <c r="F1398" s="37">
        <v>5052.1000000000004</v>
      </c>
      <c r="G1398" s="725">
        <v>46103</v>
      </c>
      <c r="H1398" s="38">
        <f t="shared" si="114"/>
        <v>8.8000000000001819</v>
      </c>
      <c r="I1398" s="183">
        <f t="shared" si="115"/>
        <v>0</v>
      </c>
      <c r="K1398" s="33"/>
      <c r="L1398" s="687">
        <v>46103</v>
      </c>
      <c r="M1398" s="34">
        <f t="shared" si="110"/>
        <v>110</v>
      </c>
      <c r="N1398" s="37"/>
      <c r="O1398" s="35">
        <v>110</v>
      </c>
      <c r="P1398" s="39"/>
      <c r="Q1398" s="47">
        <f t="shared" si="111"/>
        <v>0</v>
      </c>
      <c r="R1398" s="41"/>
    </row>
    <row r="1399" spans="2:20" ht="15" customHeight="1" x14ac:dyDescent="0.3">
      <c r="B1399" s="34">
        <f t="shared" si="112"/>
        <v>5052.1000000000004</v>
      </c>
      <c r="C1399" s="35">
        <v>2937</v>
      </c>
      <c r="D1399" s="34">
        <f t="shared" si="113"/>
        <v>5052.1000000000004</v>
      </c>
      <c r="E1399" s="36">
        <v>46103</v>
      </c>
      <c r="F1399" s="37">
        <v>5052.1000000000004</v>
      </c>
      <c r="G1399" s="725">
        <v>46104</v>
      </c>
      <c r="H1399" s="38">
        <f t="shared" si="114"/>
        <v>0</v>
      </c>
      <c r="I1399" s="183">
        <f t="shared" si="115"/>
        <v>0</v>
      </c>
      <c r="K1399" s="33"/>
      <c r="L1399" s="687">
        <v>46104</v>
      </c>
      <c r="M1399" s="34">
        <f t="shared" si="110"/>
        <v>110</v>
      </c>
      <c r="N1399" s="37">
        <v>190</v>
      </c>
      <c r="O1399" s="35">
        <v>300</v>
      </c>
      <c r="P1399" s="39"/>
      <c r="Q1399" s="47">
        <f t="shared" si="111"/>
        <v>0</v>
      </c>
      <c r="R1399" s="41"/>
    </row>
    <row r="1400" spans="2:20" ht="15" customHeight="1" x14ac:dyDescent="0.3">
      <c r="B1400" s="34">
        <f t="shared" si="112"/>
        <v>5052.1000000000004</v>
      </c>
      <c r="C1400" s="35">
        <v>2937</v>
      </c>
      <c r="D1400" s="34">
        <f t="shared" si="113"/>
        <v>5052.1000000000004</v>
      </c>
      <c r="E1400" s="36">
        <v>46104</v>
      </c>
      <c r="F1400" s="37">
        <v>5052.1000000000004</v>
      </c>
      <c r="G1400" s="725">
        <v>46105</v>
      </c>
      <c r="H1400" s="38">
        <f t="shared" si="114"/>
        <v>0</v>
      </c>
      <c r="I1400" s="183">
        <f t="shared" si="115"/>
        <v>5</v>
      </c>
      <c r="K1400" s="33"/>
      <c r="L1400" s="687">
        <v>46105</v>
      </c>
      <c r="M1400" s="34">
        <f t="shared" si="110"/>
        <v>300</v>
      </c>
      <c r="N1400" s="37"/>
      <c r="O1400" s="35">
        <v>300</v>
      </c>
      <c r="P1400" s="39"/>
      <c r="Q1400" s="47">
        <f t="shared" si="111"/>
        <v>0</v>
      </c>
      <c r="R1400" s="41"/>
    </row>
    <row r="1401" spans="2:20" ht="15" customHeight="1" x14ac:dyDescent="0.3">
      <c r="B1401" s="34">
        <f t="shared" si="112"/>
        <v>5052.1000000000004</v>
      </c>
      <c r="C1401" s="35">
        <v>2942</v>
      </c>
      <c r="D1401" s="34">
        <f t="shared" si="113"/>
        <v>5052.1000000000004</v>
      </c>
      <c r="E1401" s="36">
        <v>46105</v>
      </c>
      <c r="F1401" s="37">
        <v>5052.1000000000004</v>
      </c>
      <c r="G1401" s="725">
        <v>46106</v>
      </c>
      <c r="H1401" s="38">
        <f t="shared" si="114"/>
        <v>0</v>
      </c>
      <c r="I1401" s="183">
        <f t="shared" si="115"/>
        <v>2</v>
      </c>
      <c r="K1401" s="33"/>
      <c r="L1401" s="687">
        <v>46106</v>
      </c>
      <c r="M1401" s="34">
        <f t="shared" si="110"/>
        <v>300</v>
      </c>
      <c r="N1401" s="37"/>
      <c r="O1401" s="35">
        <v>300</v>
      </c>
      <c r="P1401" s="39"/>
      <c r="Q1401" s="47">
        <f t="shared" si="111"/>
        <v>0</v>
      </c>
      <c r="R1401" s="41"/>
    </row>
    <row r="1402" spans="2:20" ht="15" customHeight="1" x14ac:dyDescent="0.3">
      <c r="B1402" s="34">
        <f t="shared" si="112"/>
        <v>5052.1000000000004</v>
      </c>
      <c r="C1402" s="35">
        <v>2944</v>
      </c>
      <c r="D1402" s="34">
        <f t="shared" si="113"/>
        <v>5052.1000000000004</v>
      </c>
      <c r="E1402" s="36">
        <v>46106</v>
      </c>
      <c r="F1402" s="37">
        <v>5052.1000000000004</v>
      </c>
      <c r="G1402" s="725">
        <v>46107</v>
      </c>
      <c r="H1402" s="38">
        <f t="shared" si="114"/>
        <v>0</v>
      </c>
      <c r="I1402" s="183">
        <f t="shared" si="115"/>
        <v>5</v>
      </c>
      <c r="K1402" s="33"/>
      <c r="L1402" s="687">
        <v>46107</v>
      </c>
      <c r="M1402" s="34">
        <f t="shared" si="110"/>
        <v>300</v>
      </c>
      <c r="N1402" s="37"/>
      <c r="O1402" s="35">
        <v>300</v>
      </c>
      <c r="P1402" s="39"/>
      <c r="Q1402" s="47">
        <f t="shared" si="111"/>
        <v>0</v>
      </c>
      <c r="R1402" s="41"/>
    </row>
    <row r="1403" spans="2:20" ht="15" customHeight="1" x14ac:dyDescent="0.3">
      <c r="B1403" s="34">
        <f t="shared" si="112"/>
        <v>5052.1000000000004</v>
      </c>
      <c r="C1403" s="35">
        <v>2949</v>
      </c>
      <c r="D1403" s="34">
        <f t="shared" si="113"/>
        <v>5052.1000000000004</v>
      </c>
      <c r="E1403" s="36">
        <v>46107</v>
      </c>
      <c r="F1403" s="37">
        <v>5053.5</v>
      </c>
      <c r="G1403" s="725">
        <v>46108</v>
      </c>
      <c r="H1403" s="38">
        <f t="shared" si="114"/>
        <v>1.3999999999996362</v>
      </c>
      <c r="I1403" s="183">
        <f t="shared" si="115"/>
        <v>0</v>
      </c>
      <c r="K1403" s="33"/>
      <c r="L1403" s="687">
        <v>46108</v>
      </c>
      <c r="M1403" s="34">
        <f t="shared" si="110"/>
        <v>300</v>
      </c>
      <c r="N1403" s="37"/>
      <c r="O1403" s="35">
        <v>300</v>
      </c>
      <c r="P1403" s="39"/>
      <c r="Q1403" s="47">
        <f t="shared" si="111"/>
        <v>0</v>
      </c>
      <c r="R1403" s="41"/>
    </row>
    <row r="1404" spans="2:20" ht="15" customHeight="1" x14ac:dyDescent="0.3">
      <c r="B1404" s="34">
        <f t="shared" si="112"/>
        <v>5053.5</v>
      </c>
      <c r="C1404" s="35">
        <v>2949</v>
      </c>
      <c r="D1404" s="34">
        <f t="shared" si="113"/>
        <v>5053.5</v>
      </c>
      <c r="E1404" s="36">
        <v>46108</v>
      </c>
      <c r="F1404" s="37">
        <v>5053.5</v>
      </c>
      <c r="G1404" s="725">
        <v>46109</v>
      </c>
      <c r="H1404" s="38">
        <f t="shared" si="114"/>
        <v>0</v>
      </c>
      <c r="I1404" s="183">
        <f t="shared" si="115"/>
        <v>3</v>
      </c>
      <c r="K1404" s="33"/>
      <c r="L1404" s="687">
        <v>46109</v>
      </c>
      <c r="M1404" s="34">
        <f t="shared" si="110"/>
        <v>300</v>
      </c>
      <c r="N1404" s="37">
        <v>150</v>
      </c>
      <c r="O1404" s="35">
        <v>450</v>
      </c>
      <c r="P1404" s="39"/>
      <c r="Q1404" s="47">
        <f t="shared" si="111"/>
        <v>0</v>
      </c>
      <c r="R1404" s="41"/>
    </row>
    <row r="1405" spans="2:20" ht="15" customHeight="1" x14ac:dyDescent="0.3">
      <c r="B1405" s="34">
        <f t="shared" si="112"/>
        <v>5053.5</v>
      </c>
      <c r="C1405" s="35">
        <v>2952</v>
      </c>
      <c r="D1405" s="34">
        <f t="shared" si="113"/>
        <v>5053.5</v>
      </c>
      <c r="E1405" s="36">
        <v>46109</v>
      </c>
      <c r="F1405" s="37">
        <v>5058</v>
      </c>
      <c r="G1405" s="725">
        <v>46110</v>
      </c>
      <c r="H1405" s="38">
        <f t="shared" si="114"/>
        <v>4.5</v>
      </c>
      <c r="I1405" s="183">
        <f t="shared" si="115"/>
        <v>4</v>
      </c>
      <c r="K1405" s="33"/>
      <c r="L1405" s="687">
        <v>46110</v>
      </c>
      <c r="M1405" s="34">
        <f t="shared" si="110"/>
        <v>450</v>
      </c>
      <c r="N1405" s="37"/>
      <c r="O1405" s="35">
        <v>300</v>
      </c>
      <c r="P1405" s="39"/>
      <c r="Q1405" s="47">
        <f t="shared" si="111"/>
        <v>150</v>
      </c>
      <c r="R1405" s="41"/>
    </row>
    <row r="1406" spans="2:20" ht="15" customHeight="1" x14ac:dyDescent="0.3">
      <c r="B1406" s="34">
        <f t="shared" si="112"/>
        <v>5058</v>
      </c>
      <c r="C1406" s="35">
        <v>2956</v>
      </c>
      <c r="D1406" s="34">
        <f t="shared" si="113"/>
        <v>5058</v>
      </c>
      <c r="E1406" s="36">
        <v>46110</v>
      </c>
      <c r="F1406" s="37">
        <v>5063.7</v>
      </c>
      <c r="G1406" s="725">
        <v>46111</v>
      </c>
      <c r="H1406" s="38">
        <f t="shared" si="114"/>
        <v>5.6999999999998181</v>
      </c>
      <c r="I1406" s="183">
        <f t="shared" si="115"/>
        <v>0</v>
      </c>
      <c r="K1406" s="33"/>
      <c r="L1406" s="687">
        <v>46111</v>
      </c>
      <c r="M1406" s="34">
        <f t="shared" si="110"/>
        <v>300</v>
      </c>
      <c r="N1406" s="37"/>
      <c r="O1406" s="35">
        <v>300</v>
      </c>
      <c r="P1406" s="39"/>
      <c r="Q1406" s="47">
        <f t="shared" si="111"/>
        <v>0</v>
      </c>
      <c r="R1406" s="41"/>
    </row>
    <row r="1407" spans="2:20" ht="15" customHeight="1" x14ac:dyDescent="0.3">
      <c r="B1407" s="34">
        <f t="shared" si="112"/>
        <v>5063.7</v>
      </c>
      <c r="C1407" s="35">
        <v>2956</v>
      </c>
      <c r="D1407" s="34">
        <f t="shared" si="113"/>
        <v>5063.7</v>
      </c>
      <c r="E1407" s="36">
        <v>46111</v>
      </c>
      <c r="F1407" s="37">
        <v>5063.7</v>
      </c>
      <c r="G1407" s="725">
        <v>46112</v>
      </c>
      <c r="H1407" s="38">
        <f t="shared" si="114"/>
        <v>0</v>
      </c>
      <c r="I1407" s="183">
        <f t="shared" si="115"/>
        <v>12</v>
      </c>
      <c r="J1407">
        <f>SUM(H1377:H1407)</f>
        <v>57.099999999999454</v>
      </c>
      <c r="K1407" s="33"/>
      <c r="L1407" s="687">
        <v>46112</v>
      </c>
      <c r="M1407" s="34">
        <f t="shared" si="110"/>
        <v>300</v>
      </c>
      <c r="N1407" s="37"/>
      <c r="O1407" s="35">
        <v>260</v>
      </c>
      <c r="P1407" s="39"/>
      <c r="Q1407" s="47">
        <f t="shared" si="111"/>
        <v>40</v>
      </c>
      <c r="R1407" s="41"/>
      <c r="S1407" s="176">
        <f>SUM(Q1377:Q1407)</f>
        <v>845</v>
      </c>
    </row>
    <row r="1408" spans="2:20" ht="15" customHeight="1" x14ac:dyDescent="0.3">
      <c r="B1408" s="34">
        <f t="shared" si="112"/>
        <v>5063.7</v>
      </c>
      <c r="C1408" s="35">
        <v>2968</v>
      </c>
      <c r="D1408" s="34">
        <f t="shared" si="113"/>
        <v>5063.7</v>
      </c>
      <c r="E1408" s="36">
        <v>46112</v>
      </c>
      <c r="F1408" s="37">
        <v>5065.5</v>
      </c>
      <c r="G1408" s="725">
        <v>46113</v>
      </c>
      <c r="H1408" s="38">
        <f t="shared" si="114"/>
        <v>1.8000000000001819</v>
      </c>
      <c r="I1408" s="183">
        <f t="shared" si="115"/>
        <v>2</v>
      </c>
      <c r="K1408" s="33"/>
      <c r="L1408" s="687">
        <v>46113</v>
      </c>
      <c r="M1408" s="34">
        <f t="shared" si="110"/>
        <v>260</v>
      </c>
      <c r="N1408" s="37"/>
      <c r="O1408" s="35">
        <v>260</v>
      </c>
      <c r="P1408" s="39"/>
      <c r="Q1408" s="47">
        <f t="shared" si="111"/>
        <v>0</v>
      </c>
      <c r="R1408" s="41"/>
    </row>
    <row r="1409" spans="2:20" ht="15" customHeight="1" x14ac:dyDescent="0.3">
      <c r="B1409" s="34">
        <f t="shared" si="112"/>
        <v>5065.5</v>
      </c>
      <c r="C1409" s="35">
        <v>2970</v>
      </c>
      <c r="D1409" s="34">
        <f t="shared" si="113"/>
        <v>5065.5</v>
      </c>
      <c r="E1409" s="36">
        <v>46113</v>
      </c>
      <c r="F1409" s="37">
        <v>5065.6000000000004</v>
      </c>
      <c r="G1409" s="725">
        <v>46114</v>
      </c>
      <c r="H1409" s="38">
        <f t="shared" si="114"/>
        <v>0.1000000000003638</v>
      </c>
      <c r="I1409" s="183">
        <f t="shared" si="115"/>
        <v>0</v>
      </c>
      <c r="K1409" s="33"/>
      <c r="L1409" s="687">
        <v>46114</v>
      </c>
      <c r="M1409" s="34">
        <f t="shared" si="110"/>
        <v>260</v>
      </c>
      <c r="N1409" s="37"/>
      <c r="O1409" s="35">
        <v>260</v>
      </c>
      <c r="P1409" s="39"/>
      <c r="Q1409" s="47">
        <f t="shared" si="111"/>
        <v>0</v>
      </c>
      <c r="R1409" s="41"/>
    </row>
    <row r="1410" spans="2:20" ht="15" customHeight="1" x14ac:dyDescent="0.3">
      <c r="B1410" s="34">
        <f t="shared" si="112"/>
        <v>5065.6000000000004</v>
      </c>
      <c r="C1410" s="35">
        <v>2970</v>
      </c>
      <c r="D1410" s="34">
        <f t="shared" si="113"/>
        <v>5065.6000000000004</v>
      </c>
      <c r="E1410" s="36">
        <v>46114</v>
      </c>
      <c r="F1410" s="37">
        <v>5065.6000000000004</v>
      </c>
      <c r="G1410" s="725">
        <v>46115</v>
      </c>
      <c r="H1410" s="38">
        <f t="shared" si="114"/>
        <v>0</v>
      </c>
      <c r="I1410" s="183">
        <f t="shared" si="115"/>
        <v>0</v>
      </c>
      <c r="K1410" s="33"/>
      <c r="L1410" s="687">
        <v>46115</v>
      </c>
      <c r="M1410" s="34">
        <f t="shared" si="110"/>
        <v>260</v>
      </c>
      <c r="N1410" s="37"/>
      <c r="O1410" s="35">
        <v>260</v>
      </c>
      <c r="P1410" s="39"/>
      <c r="Q1410" s="47">
        <f t="shared" si="111"/>
        <v>0</v>
      </c>
      <c r="R1410" s="41"/>
      <c r="T1410" t="e">
        <f>S1407/J1408</f>
        <v>#DIV/0!</v>
      </c>
    </row>
    <row r="1411" spans="2:20" ht="15" customHeight="1" x14ac:dyDescent="0.3">
      <c r="B1411" s="34">
        <f t="shared" si="112"/>
        <v>5065.6000000000004</v>
      </c>
      <c r="C1411" s="35">
        <v>2970</v>
      </c>
      <c r="D1411" s="34">
        <f t="shared" si="113"/>
        <v>5065.6000000000004</v>
      </c>
      <c r="E1411" s="36">
        <v>46115</v>
      </c>
      <c r="F1411" s="37">
        <v>5065.6000000000004</v>
      </c>
      <c r="G1411" s="725">
        <v>46116</v>
      </c>
      <c r="H1411" s="38">
        <f t="shared" si="114"/>
        <v>0</v>
      </c>
      <c r="I1411" s="183">
        <f t="shared" si="115"/>
        <v>6</v>
      </c>
      <c r="K1411" s="33"/>
      <c r="L1411" s="687">
        <v>46116</v>
      </c>
      <c r="M1411" s="34">
        <f t="shared" si="110"/>
        <v>260</v>
      </c>
      <c r="N1411" s="37"/>
      <c r="O1411" s="35">
        <v>220</v>
      </c>
      <c r="P1411" s="39"/>
      <c r="Q1411" s="47">
        <f t="shared" si="111"/>
        <v>40</v>
      </c>
      <c r="R1411" s="41"/>
    </row>
    <row r="1412" spans="2:20" ht="15" customHeight="1" x14ac:dyDescent="0.3">
      <c r="B1412" s="34">
        <f t="shared" si="112"/>
        <v>5065.6000000000004</v>
      </c>
      <c r="C1412" s="35">
        <v>2976</v>
      </c>
      <c r="D1412" s="34">
        <f t="shared" si="113"/>
        <v>5065.6000000000004</v>
      </c>
      <c r="E1412" s="36">
        <v>46116</v>
      </c>
      <c r="F1412" s="37">
        <v>5068.3999999999996</v>
      </c>
      <c r="G1412" s="725">
        <v>46117</v>
      </c>
      <c r="H1412" s="38">
        <f t="shared" si="114"/>
        <v>2.7999999999992724</v>
      </c>
      <c r="I1412" s="183">
        <f t="shared" si="115"/>
        <v>1</v>
      </c>
      <c r="K1412" s="33"/>
      <c r="L1412" s="687">
        <v>46117</v>
      </c>
      <c r="M1412" s="34">
        <f t="shared" si="110"/>
        <v>220</v>
      </c>
      <c r="N1412" s="37"/>
      <c r="O1412" s="35">
        <v>85</v>
      </c>
      <c r="P1412" s="39"/>
      <c r="Q1412" s="47">
        <f t="shared" si="111"/>
        <v>135</v>
      </c>
      <c r="R1412" s="41"/>
    </row>
    <row r="1413" spans="2:20" ht="15" customHeight="1" x14ac:dyDescent="0.3">
      <c r="B1413" s="34">
        <f t="shared" si="112"/>
        <v>5068.3999999999996</v>
      </c>
      <c r="C1413" s="35">
        <v>2977</v>
      </c>
      <c r="D1413" s="34">
        <f t="shared" si="113"/>
        <v>5068.3999999999996</v>
      </c>
      <c r="E1413" s="36">
        <v>46117</v>
      </c>
      <c r="F1413" s="37">
        <v>5076.1000000000004</v>
      </c>
      <c r="G1413" s="725">
        <v>46118</v>
      </c>
      <c r="H1413" s="38">
        <f t="shared" si="114"/>
        <v>7.7000000000007276</v>
      </c>
      <c r="I1413" s="183">
        <f t="shared" si="115"/>
        <v>0</v>
      </c>
      <c r="K1413" s="33"/>
      <c r="L1413" s="687">
        <v>46118</v>
      </c>
      <c r="M1413" s="34">
        <f t="shared" si="110"/>
        <v>85</v>
      </c>
      <c r="N1413" s="37">
        <v>120</v>
      </c>
      <c r="O1413" s="35">
        <v>150</v>
      </c>
      <c r="P1413" s="39"/>
      <c r="Q1413" s="47">
        <f t="shared" si="111"/>
        <v>55</v>
      </c>
      <c r="R1413" s="41"/>
    </row>
    <row r="1414" spans="2:20" ht="15" customHeight="1" x14ac:dyDescent="0.3">
      <c r="B1414" s="34">
        <f t="shared" si="112"/>
        <v>5076.1000000000004</v>
      </c>
      <c r="C1414" s="35">
        <v>2977</v>
      </c>
      <c r="D1414" s="34">
        <f t="shared" si="113"/>
        <v>5076.1000000000004</v>
      </c>
      <c r="E1414" s="36">
        <v>46118</v>
      </c>
      <c r="F1414" s="37">
        <v>5078.3999999999996</v>
      </c>
      <c r="G1414" s="725">
        <v>46119</v>
      </c>
      <c r="H1414" s="38">
        <f t="shared" si="114"/>
        <v>2.2999999999992724</v>
      </c>
      <c r="I1414" s="183">
        <f t="shared" si="115"/>
        <v>3</v>
      </c>
      <c r="K1414" s="33"/>
      <c r="L1414" s="687">
        <v>46119</v>
      </c>
      <c r="M1414" s="34">
        <f t="shared" si="110"/>
        <v>150</v>
      </c>
      <c r="N1414" s="37"/>
      <c r="O1414" s="35">
        <v>150</v>
      </c>
      <c r="P1414" s="39"/>
      <c r="Q1414" s="47">
        <f t="shared" si="111"/>
        <v>0</v>
      </c>
      <c r="R1414" s="41"/>
    </row>
    <row r="1415" spans="2:20" ht="15" customHeight="1" x14ac:dyDescent="0.3">
      <c r="B1415" s="34">
        <f t="shared" si="112"/>
        <v>5078.3999999999996</v>
      </c>
      <c r="C1415" s="35">
        <v>2980</v>
      </c>
      <c r="D1415" s="34">
        <f t="shared" si="113"/>
        <v>5078.3999999999996</v>
      </c>
      <c r="E1415" s="36">
        <v>46119</v>
      </c>
      <c r="F1415" s="37">
        <v>5078.3999999999996</v>
      </c>
      <c r="G1415" s="725">
        <v>46120</v>
      </c>
      <c r="H1415" s="38">
        <f t="shared" si="114"/>
        <v>0</v>
      </c>
      <c r="I1415" s="183">
        <f t="shared" si="115"/>
        <v>2</v>
      </c>
      <c r="K1415" s="33"/>
      <c r="L1415" s="687">
        <v>46120</v>
      </c>
      <c r="M1415" s="34">
        <f t="shared" si="110"/>
        <v>150</v>
      </c>
      <c r="N1415" s="37">
        <v>120</v>
      </c>
      <c r="O1415" s="35">
        <v>260</v>
      </c>
      <c r="P1415" s="39"/>
      <c r="Q1415" s="47">
        <f t="shared" si="111"/>
        <v>10</v>
      </c>
      <c r="R1415" s="41"/>
    </row>
    <row r="1416" spans="2:20" ht="15" customHeight="1" x14ac:dyDescent="0.3">
      <c r="B1416" s="34">
        <f t="shared" si="112"/>
        <v>5078.3999999999996</v>
      </c>
      <c r="C1416" s="35">
        <v>2982</v>
      </c>
      <c r="D1416" s="34">
        <f t="shared" si="113"/>
        <v>5078.3999999999996</v>
      </c>
      <c r="E1416" s="36">
        <v>46120</v>
      </c>
      <c r="F1416" s="37">
        <v>5078.3999999999996</v>
      </c>
      <c r="G1416" s="725">
        <v>46121</v>
      </c>
      <c r="H1416" s="38">
        <f t="shared" si="114"/>
        <v>0</v>
      </c>
      <c r="I1416" s="183">
        <f t="shared" si="115"/>
        <v>0</v>
      </c>
      <c r="K1416" s="33"/>
      <c r="L1416" s="687">
        <v>46121</v>
      </c>
      <c r="M1416" s="34">
        <f t="shared" si="110"/>
        <v>260</v>
      </c>
      <c r="N1416" s="37"/>
      <c r="O1416" s="35">
        <v>200</v>
      </c>
      <c r="P1416" s="39"/>
      <c r="Q1416" s="47">
        <f t="shared" si="111"/>
        <v>60</v>
      </c>
      <c r="R1416" s="41"/>
    </row>
    <row r="1417" spans="2:20" ht="15" customHeight="1" x14ac:dyDescent="0.3">
      <c r="B1417" s="34">
        <f t="shared" si="112"/>
        <v>5078.3999999999996</v>
      </c>
      <c r="C1417" s="35">
        <v>2982</v>
      </c>
      <c r="D1417" s="34">
        <f t="shared" si="113"/>
        <v>5078.3999999999996</v>
      </c>
      <c r="E1417" s="36">
        <v>46121</v>
      </c>
      <c r="F1417" s="37">
        <v>5084</v>
      </c>
      <c r="G1417" s="725">
        <v>46122</v>
      </c>
      <c r="H1417" s="38">
        <f t="shared" si="114"/>
        <v>5.6000000000003638</v>
      </c>
      <c r="I1417" s="183">
        <f t="shared" si="115"/>
        <v>0</v>
      </c>
      <c r="K1417" s="33"/>
      <c r="L1417" s="687">
        <v>46122</v>
      </c>
      <c r="M1417" s="34">
        <f t="shared" si="110"/>
        <v>200</v>
      </c>
      <c r="N1417" s="37"/>
      <c r="O1417" s="35">
        <v>200</v>
      </c>
      <c r="P1417" s="39"/>
      <c r="Q1417" s="47">
        <f t="shared" si="111"/>
        <v>0</v>
      </c>
      <c r="R1417" s="41"/>
    </row>
    <row r="1418" spans="2:20" ht="15" customHeight="1" x14ac:dyDescent="0.3">
      <c r="B1418" s="34">
        <f t="shared" si="112"/>
        <v>5084</v>
      </c>
      <c r="C1418" s="35">
        <v>2982</v>
      </c>
      <c r="D1418" s="34">
        <f t="shared" si="113"/>
        <v>5084</v>
      </c>
      <c r="E1418" s="36">
        <v>46122</v>
      </c>
      <c r="F1418" s="37">
        <v>5084</v>
      </c>
      <c r="G1418" s="725">
        <v>46123</v>
      </c>
      <c r="H1418" s="38">
        <f t="shared" si="114"/>
        <v>0</v>
      </c>
      <c r="I1418" s="183">
        <f t="shared" si="115"/>
        <v>2</v>
      </c>
      <c r="K1418" s="33"/>
      <c r="L1418" s="687">
        <v>46123</v>
      </c>
      <c r="M1418" s="34">
        <f t="shared" si="110"/>
        <v>200</v>
      </c>
      <c r="N1418" s="37">
        <v>160</v>
      </c>
      <c r="O1418" s="35">
        <v>360</v>
      </c>
      <c r="P1418" s="39"/>
      <c r="Q1418" s="47">
        <f t="shared" si="111"/>
        <v>0</v>
      </c>
      <c r="R1418" s="41"/>
    </row>
    <row r="1419" spans="2:20" ht="15" customHeight="1" x14ac:dyDescent="0.3">
      <c r="B1419" s="34">
        <f t="shared" si="112"/>
        <v>5084</v>
      </c>
      <c r="C1419" s="35">
        <v>2984</v>
      </c>
      <c r="D1419" s="34">
        <f t="shared" si="113"/>
        <v>5084</v>
      </c>
      <c r="E1419" s="36">
        <v>46123</v>
      </c>
      <c r="F1419" s="37">
        <v>5084.1000000000004</v>
      </c>
      <c r="G1419" s="725">
        <v>46124</v>
      </c>
      <c r="H1419" s="38">
        <f t="shared" si="114"/>
        <v>0.1000000000003638</v>
      </c>
      <c r="I1419" s="183">
        <f t="shared" si="115"/>
        <v>0</v>
      </c>
      <c r="K1419" s="33"/>
      <c r="L1419" s="687">
        <v>46124</v>
      </c>
      <c r="M1419" s="34">
        <f t="shared" si="110"/>
        <v>360</v>
      </c>
      <c r="N1419" s="37"/>
      <c r="O1419" s="35">
        <v>360</v>
      </c>
      <c r="P1419" s="39"/>
      <c r="Q1419" s="47">
        <f t="shared" si="111"/>
        <v>0</v>
      </c>
      <c r="R1419" s="41"/>
    </row>
    <row r="1420" spans="2:20" ht="15" customHeight="1" x14ac:dyDescent="0.3">
      <c r="B1420" s="34">
        <f t="shared" si="112"/>
        <v>5084.1000000000004</v>
      </c>
      <c r="C1420" s="35">
        <v>2984</v>
      </c>
      <c r="D1420" s="34">
        <f t="shared" si="113"/>
        <v>5084.1000000000004</v>
      </c>
      <c r="E1420" s="36">
        <v>46124</v>
      </c>
      <c r="F1420" s="37">
        <v>5084.1000000000004</v>
      </c>
      <c r="G1420" s="725">
        <v>46125</v>
      </c>
      <c r="H1420" s="38">
        <f t="shared" si="114"/>
        <v>0</v>
      </c>
      <c r="I1420" s="183">
        <f t="shared" si="115"/>
        <v>0</v>
      </c>
      <c r="K1420" s="33"/>
      <c r="L1420" s="687">
        <v>46125</v>
      </c>
      <c r="M1420" s="34">
        <f t="shared" si="110"/>
        <v>360</v>
      </c>
      <c r="N1420" s="37">
        <v>120</v>
      </c>
      <c r="O1420" s="35">
        <v>370</v>
      </c>
      <c r="P1420" s="39"/>
      <c r="Q1420" s="47">
        <f t="shared" si="111"/>
        <v>110</v>
      </c>
      <c r="R1420" s="41"/>
    </row>
    <row r="1421" spans="2:20" ht="15" customHeight="1" x14ac:dyDescent="0.3">
      <c r="B1421" s="34">
        <f t="shared" si="112"/>
        <v>5084.1000000000004</v>
      </c>
      <c r="C1421" s="35">
        <v>2984</v>
      </c>
      <c r="D1421" s="34">
        <f t="shared" si="113"/>
        <v>5084.1000000000004</v>
      </c>
      <c r="E1421" s="36">
        <v>46125</v>
      </c>
      <c r="F1421" s="37">
        <v>5090.5</v>
      </c>
      <c r="G1421" s="725">
        <v>46126</v>
      </c>
      <c r="H1421" s="38">
        <f t="shared" si="114"/>
        <v>6.3999999999996362</v>
      </c>
      <c r="I1421" s="183">
        <f t="shared" si="115"/>
        <v>0</v>
      </c>
      <c r="K1421" s="33"/>
      <c r="L1421" s="687">
        <v>46126</v>
      </c>
      <c r="M1421" s="34">
        <f t="shared" si="110"/>
        <v>370</v>
      </c>
      <c r="N1421" s="37"/>
      <c r="O1421" s="35">
        <v>370</v>
      </c>
      <c r="P1421" s="39"/>
      <c r="Q1421" s="47">
        <f t="shared" si="111"/>
        <v>0</v>
      </c>
      <c r="R1421" s="41"/>
    </row>
    <row r="1422" spans="2:20" ht="15" customHeight="1" x14ac:dyDescent="0.3">
      <c r="B1422" s="34">
        <f t="shared" si="112"/>
        <v>5090.5</v>
      </c>
      <c r="C1422" s="35">
        <v>2984</v>
      </c>
      <c r="D1422" s="34">
        <f t="shared" si="113"/>
        <v>5090.5</v>
      </c>
      <c r="E1422" s="36">
        <v>46126</v>
      </c>
      <c r="F1422" s="37">
        <v>5090.5</v>
      </c>
      <c r="G1422" s="725">
        <v>46127</v>
      </c>
      <c r="H1422" s="38">
        <f t="shared" si="114"/>
        <v>0</v>
      </c>
      <c r="I1422" s="183">
        <f t="shared" si="115"/>
        <v>3</v>
      </c>
      <c r="K1422" s="33"/>
      <c r="L1422" s="687">
        <v>46127</v>
      </c>
      <c r="M1422" s="34">
        <f t="shared" si="110"/>
        <v>370</v>
      </c>
      <c r="N1422" s="37"/>
      <c r="O1422" s="35">
        <v>370</v>
      </c>
      <c r="P1422" s="39"/>
      <c r="Q1422" s="47">
        <f t="shared" si="111"/>
        <v>0</v>
      </c>
      <c r="R1422" s="41"/>
    </row>
    <row r="1423" spans="2:20" ht="15" customHeight="1" x14ac:dyDescent="0.3">
      <c r="B1423" s="34">
        <f t="shared" si="112"/>
        <v>5090.5</v>
      </c>
      <c r="C1423" s="35">
        <v>2987</v>
      </c>
      <c r="D1423" s="34">
        <f t="shared" si="113"/>
        <v>5090.5</v>
      </c>
      <c r="E1423" s="36">
        <v>46127</v>
      </c>
      <c r="F1423" s="37">
        <v>5090.5</v>
      </c>
      <c r="G1423" s="725">
        <v>46128</v>
      </c>
      <c r="H1423" s="38">
        <f t="shared" si="114"/>
        <v>0</v>
      </c>
      <c r="I1423" s="183">
        <f t="shared" si="115"/>
        <v>0</v>
      </c>
      <c r="K1423" s="33"/>
      <c r="L1423" s="687">
        <v>46128</v>
      </c>
      <c r="M1423" s="34">
        <f t="shared" si="110"/>
        <v>370</v>
      </c>
      <c r="N1423" s="37"/>
      <c r="O1423" s="35">
        <v>370</v>
      </c>
      <c r="P1423" s="39"/>
      <c r="Q1423" s="47">
        <f t="shared" si="111"/>
        <v>0</v>
      </c>
      <c r="R1423" s="41"/>
    </row>
    <row r="1424" spans="2:20" ht="15" customHeight="1" x14ac:dyDescent="0.3">
      <c r="B1424" s="34">
        <f t="shared" si="112"/>
        <v>5090.5</v>
      </c>
      <c r="C1424" s="35">
        <v>2987</v>
      </c>
      <c r="D1424" s="34">
        <f t="shared" si="113"/>
        <v>5090.5</v>
      </c>
      <c r="E1424" s="36">
        <v>46128</v>
      </c>
      <c r="F1424" s="37">
        <v>5090.5</v>
      </c>
      <c r="G1424" s="725">
        <v>46129</v>
      </c>
      <c r="H1424" s="38">
        <f t="shared" si="114"/>
        <v>0</v>
      </c>
      <c r="I1424" s="183">
        <f t="shared" si="115"/>
        <v>4</v>
      </c>
      <c r="K1424" s="33"/>
      <c r="L1424" s="687">
        <v>46129</v>
      </c>
      <c r="M1424" s="34">
        <f t="shared" si="110"/>
        <v>370</v>
      </c>
      <c r="N1424" s="37">
        <v>45</v>
      </c>
      <c r="O1424" s="35">
        <v>390</v>
      </c>
      <c r="P1424" s="39"/>
      <c r="Q1424" s="47">
        <f t="shared" si="111"/>
        <v>25</v>
      </c>
      <c r="R1424" s="41"/>
    </row>
    <row r="1425" spans="2:20" ht="15" customHeight="1" x14ac:dyDescent="0.3">
      <c r="B1425" s="34">
        <f t="shared" si="112"/>
        <v>5090.5</v>
      </c>
      <c r="C1425" s="35">
        <v>2991</v>
      </c>
      <c r="D1425" s="34">
        <f t="shared" si="113"/>
        <v>5090.5</v>
      </c>
      <c r="E1425" s="36">
        <v>46129</v>
      </c>
      <c r="F1425" s="37">
        <v>5094.2</v>
      </c>
      <c r="G1425" s="725">
        <v>46130</v>
      </c>
      <c r="H1425" s="38">
        <f t="shared" si="114"/>
        <v>3.6999999999998181</v>
      </c>
      <c r="I1425" s="183">
        <f t="shared" si="115"/>
        <v>3</v>
      </c>
      <c r="K1425" s="33"/>
      <c r="L1425" s="687">
        <v>46130</v>
      </c>
      <c r="M1425" s="34">
        <f t="shared" si="110"/>
        <v>390</v>
      </c>
      <c r="N1425" s="37"/>
      <c r="O1425" s="35">
        <v>270</v>
      </c>
      <c r="P1425" s="39"/>
      <c r="Q1425" s="47">
        <f t="shared" si="111"/>
        <v>120</v>
      </c>
      <c r="R1425" s="41"/>
    </row>
    <row r="1426" spans="2:20" ht="15" customHeight="1" x14ac:dyDescent="0.3">
      <c r="B1426" s="34">
        <f t="shared" si="112"/>
        <v>5094.2</v>
      </c>
      <c r="C1426" s="35">
        <v>2994</v>
      </c>
      <c r="D1426" s="34">
        <f t="shared" si="113"/>
        <v>5094.2</v>
      </c>
      <c r="E1426" s="36">
        <v>46130</v>
      </c>
      <c r="F1426" s="37">
        <v>5103.5</v>
      </c>
      <c r="G1426" s="725">
        <v>46131</v>
      </c>
      <c r="H1426" s="38">
        <f t="shared" si="114"/>
        <v>9.3000000000001819</v>
      </c>
      <c r="I1426" s="183">
        <f t="shared" si="115"/>
        <v>0</v>
      </c>
      <c r="K1426" s="33"/>
      <c r="L1426" s="687">
        <v>46131</v>
      </c>
      <c r="M1426" s="34">
        <f t="shared" si="110"/>
        <v>270</v>
      </c>
      <c r="N1426" s="37"/>
      <c r="O1426" s="35">
        <v>270</v>
      </c>
      <c r="P1426" s="39"/>
      <c r="Q1426" s="47">
        <f t="shared" si="111"/>
        <v>0</v>
      </c>
      <c r="R1426" s="41"/>
    </row>
    <row r="1427" spans="2:20" ht="15" customHeight="1" x14ac:dyDescent="0.3">
      <c r="B1427" s="34">
        <f t="shared" si="112"/>
        <v>5103.5</v>
      </c>
      <c r="C1427" s="35">
        <v>2994</v>
      </c>
      <c r="D1427" s="34">
        <f t="shared" si="113"/>
        <v>5103.5</v>
      </c>
      <c r="E1427" s="36">
        <v>46131</v>
      </c>
      <c r="F1427" s="37">
        <v>5103.5</v>
      </c>
      <c r="G1427" s="725">
        <v>46132</v>
      </c>
      <c r="H1427" s="38">
        <f t="shared" si="114"/>
        <v>0</v>
      </c>
      <c r="I1427" s="183">
        <f t="shared" si="115"/>
        <v>0</v>
      </c>
      <c r="K1427" s="33"/>
      <c r="L1427" s="687">
        <v>46132</v>
      </c>
      <c r="M1427" s="34">
        <f t="shared" si="110"/>
        <v>270</v>
      </c>
      <c r="N1427" s="37">
        <v>75</v>
      </c>
      <c r="O1427" s="35">
        <v>310</v>
      </c>
      <c r="P1427" s="39"/>
      <c r="Q1427" s="47">
        <f t="shared" si="111"/>
        <v>35</v>
      </c>
      <c r="R1427" s="41"/>
    </row>
    <row r="1428" spans="2:20" ht="15" customHeight="1" x14ac:dyDescent="0.3">
      <c r="B1428" s="34">
        <f t="shared" si="112"/>
        <v>5103.5</v>
      </c>
      <c r="C1428" s="35">
        <v>2994</v>
      </c>
      <c r="D1428" s="34">
        <f t="shared" si="113"/>
        <v>5103.5</v>
      </c>
      <c r="E1428" s="36">
        <v>46132</v>
      </c>
      <c r="F1428" s="37">
        <v>5103.5</v>
      </c>
      <c r="G1428" s="725">
        <v>46133</v>
      </c>
      <c r="H1428" s="38">
        <f t="shared" si="114"/>
        <v>0</v>
      </c>
      <c r="I1428" s="183">
        <f t="shared" si="115"/>
        <v>2</v>
      </c>
      <c r="K1428" s="33"/>
      <c r="L1428" s="687">
        <v>46133</v>
      </c>
      <c r="M1428" s="34">
        <f t="shared" si="110"/>
        <v>310</v>
      </c>
      <c r="N1428" s="37"/>
      <c r="O1428" s="35">
        <v>250</v>
      </c>
      <c r="P1428" s="39"/>
      <c r="Q1428" s="47">
        <f t="shared" si="111"/>
        <v>60</v>
      </c>
      <c r="R1428" s="41"/>
    </row>
    <row r="1429" spans="2:20" ht="15" customHeight="1" x14ac:dyDescent="0.3">
      <c r="B1429" s="34">
        <f t="shared" si="112"/>
        <v>5103.5</v>
      </c>
      <c r="C1429" s="35">
        <v>2996</v>
      </c>
      <c r="D1429" s="34">
        <f t="shared" si="113"/>
        <v>5103.5</v>
      </c>
      <c r="E1429" s="36">
        <v>46133</v>
      </c>
      <c r="F1429" s="37">
        <v>5109</v>
      </c>
      <c r="G1429" s="725">
        <v>46134</v>
      </c>
      <c r="H1429" s="38">
        <f t="shared" si="114"/>
        <v>5.5</v>
      </c>
      <c r="I1429" s="183">
        <f t="shared" si="115"/>
        <v>1</v>
      </c>
      <c r="K1429" s="33"/>
      <c r="L1429" s="687">
        <v>46134</v>
      </c>
      <c r="M1429" s="34">
        <f t="shared" si="110"/>
        <v>250</v>
      </c>
      <c r="N1429" s="37"/>
      <c r="O1429" s="35">
        <v>250</v>
      </c>
      <c r="P1429" s="39"/>
      <c r="Q1429" s="47">
        <f t="shared" si="111"/>
        <v>0</v>
      </c>
      <c r="R1429" s="41"/>
    </row>
    <row r="1430" spans="2:20" ht="15" customHeight="1" x14ac:dyDescent="0.3">
      <c r="B1430" s="34">
        <f t="shared" si="112"/>
        <v>5109</v>
      </c>
      <c r="C1430" s="35">
        <v>2997</v>
      </c>
      <c r="D1430" s="34">
        <f t="shared" si="113"/>
        <v>5109</v>
      </c>
      <c r="E1430" s="36">
        <v>46134</v>
      </c>
      <c r="F1430" s="37">
        <v>5109</v>
      </c>
      <c r="G1430" s="725">
        <v>46135</v>
      </c>
      <c r="H1430" s="38">
        <f t="shared" si="114"/>
        <v>0</v>
      </c>
      <c r="I1430" s="183">
        <f t="shared" si="115"/>
        <v>4</v>
      </c>
      <c r="K1430" s="33"/>
      <c r="L1430" s="687">
        <v>46135</v>
      </c>
      <c r="M1430" s="34">
        <f t="shared" si="110"/>
        <v>250</v>
      </c>
      <c r="N1430" s="37">
        <v>150</v>
      </c>
      <c r="O1430" s="35">
        <v>380</v>
      </c>
      <c r="P1430" s="39"/>
      <c r="Q1430" s="47">
        <f t="shared" si="111"/>
        <v>20</v>
      </c>
      <c r="R1430" s="41"/>
    </row>
    <row r="1431" spans="2:20" ht="15" customHeight="1" x14ac:dyDescent="0.3">
      <c r="B1431" s="34">
        <f t="shared" si="112"/>
        <v>5109</v>
      </c>
      <c r="C1431" s="35">
        <v>3001</v>
      </c>
      <c r="D1431" s="34">
        <f t="shared" si="113"/>
        <v>5109</v>
      </c>
      <c r="E1431" s="36">
        <v>46135</v>
      </c>
      <c r="F1431" s="37">
        <v>5110.6000000000004</v>
      </c>
      <c r="G1431" s="725">
        <v>46136</v>
      </c>
      <c r="H1431" s="38">
        <f t="shared" si="114"/>
        <v>1.6000000000003638</v>
      </c>
      <c r="I1431" s="183">
        <f t="shared" si="115"/>
        <v>3</v>
      </c>
      <c r="K1431" s="33"/>
      <c r="L1431" s="687">
        <v>46136</v>
      </c>
      <c r="M1431" s="34">
        <f t="shared" si="110"/>
        <v>380</v>
      </c>
      <c r="N1431" s="37"/>
      <c r="O1431" s="35">
        <v>330</v>
      </c>
      <c r="P1431" s="39"/>
      <c r="Q1431" s="47">
        <f t="shared" si="111"/>
        <v>50</v>
      </c>
      <c r="R1431" s="41"/>
    </row>
    <row r="1432" spans="2:20" ht="15" customHeight="1" x14ac:dyDescent="0.3">
      <c r="B1432" s="34">
        <f t="shared" si="112"/>
        <v>5110.6000000000004</v>
      </c>
      <c r="C1432" s="35">
        <v>3004</v>
      </c>
      <c r="D1432" s="34">
        <f t="shared" si="113"/>
        <v>5110.6000000000004</v>
      </c>
      <c r="E1432" s="36">
        <v>46136</v>
      </c>
      <c r="F1432" s="37">
        <v>5113.5</v>
      </c>
      <c r="G1432" s="725">
        <v>46137</v>
      </c>
      <c r="H1432" s="38">
        <f t="shared" si="114"/>
        <v>2.8999999999996362</v>
      </c>
      <c r="I1432" s="183">
        <f t="shared" si="115"/>
        <v>0</v>
      </c>
      <c r="K1432" s="33"/>
      <c r="L1432" s="687">
        <v>46137</v>
      </c>
      <c r="M1432" s="34">
        <f t="shared" si="110"/>
        <v>330</v>
      </c>
      <c r="N1432" s="37">
        <v>165</v>
      </c>
      <c r="O1432" s="35">
        <v>480</v>
      </c>
      <c r="P1432" s="39"/>
      <c r="Q1432" s="47">
        <f t="shared" si="111"/>
        <v>15</v>
      </c>
      <c r="R1432" s="41"/>
    </row>
    <row r="1433" spans="2:20" ht="15" customHeight="1" x14ac:dyDescent="0.3">
      <c r="B1433" s="34">
        <f t="shared" si="112"/>
        <v>5113.5</v>
      </c>
      <c r="C1433" s="35">
        <v>3004</v>
      </c>
      <c r="D1433" s="34">
        <f t="shared" si="113"/>
        <v>5113.5</v>
      </c>
      <c r="E1433" s="36">
        <v>46137</v>
      </c>
      <c r="F1433" s="37">
        <v>5113.8</v>
      </c>
      <c r="G1433" s="725">
        <v>46138</v>
      </c>
      <c r="H1433" s="38">
        <f t="shared" si="114"/>
        <v>0.3000000000001819</v>
      </c>
      <c r="I1433" s="183">
        <f t="shared" si="115"/>
        <v>6</v>
      </c>
      <c r="K1433" s="33"/>
      <c r="L1433" s="687">
        <v>46138</v>
      </c>
      <c r="M1433" s="34">
        <f t="shared" si="110"/>
        <v>480</v>
      </c>
      <c r="N1433" s="37"/>
      <c r="O1433" s="35">
        <v>390</v>
      </c>
      <c r="P1433" s="39"/>
      <c r="Q1433" s="47">
        <f t="shared" si="111"/>
        <v>90</v>
      </c>
      <c r="R1433" s="41"/>
    </row>
    <row r="1434" spans="2:20" ht="15" customHeight="1" x14ac:dyDescent="0.3">
      <c r="B1434" s="34">
        <f t="shared" si="112"/>
        <v>5113.8</v>
      </c>
      <c r="C1434" s="35">
        <v>3010</v>
      </c>
      <c r="D1434" s="34">
        <f t="shared" si="113"/>
        <v>5113.8</v>
      </c>
      <c r="E1434" s="36">
        <v>46138</v>
      </c>
      <c r="F1434" s="37">
        <v>5121.8999999999996</v>
      </c>
      <c r="G1434" s="725">
        <v>46139</v>
      </c>
      <c r="H1434" s="38">
        <f t="shared" si="114"/>
        <v>8.0999999999994543</v>
      </c>
      <c r="I1434" s="183">
        <f t="shared" si="115"/>
        <v>0</v>
      </c>
      <c r="K1434" s="33"/>
      <c r="L1434" s="687">
        <v>46139</v>
      </c>
      <c r="M1434" s="34">
        <f t="shared" si="110"/>
        <v>390</v>
      </c>
      <c r="N1434" s="37">
        <v>150</v>
      </c>
      <c r="O1434" s="35">
        <v>330</v>
      </c>
      <c r="P1434" s="39"/>
      <c r="Q1434" s="47">
        <f t="shared" si="111"/>
        <v>210</v>
      </c>
      <c r="R1434" s="41"/>
      <c r="S1434" s="176"/>
    </row>
    <row r="1435" spans="2:20" ht="15" customHeight="1" x14ac:dyDescent="0.3">
      <c r="B1435" s="34">
        <f t="shared" si="112"/>
        <v>5121.8999999999996</v>
      </c>
      <c r="C1435" s="35">
        <v>3010</v>
      </c>
      <c r="D1435" s="34">
        <f t="shared" si="113"/>
        <v>5121.8999999999996</v>
      </c>
      <c r="E1435" s="36">
        <v>46139</v>
      </c>
      <c r="F1435" s="37">
        <v>5134.6000000000004</v>
      </c>
      <c r="G1435" s="725">
        <v>46140</v>
      </c>
      <c r="H1435" s="38">
        <f t="shared" si="114"/>
        <v>12.700000000000728</v>
      </c>
      <c r="I1435" s="183">
        <f t="shared" si="115"/>
        <v>2</v>
      </c>
      <c r="K1435" s="33"/>
      <c r="L1435" s="687">
        <v>46140</v>
      </c>
      <c r="M1435" s="34">
        <f t="shared" si="110"/>
        <v>330</v>
      </c>
      <c r="N1435" s="37"/>
      <c r="O1435" s="35">
        <v>300</v>
      </c>
      <c r="P1435" s="39"/>
      <c r="Q1435" s="47">
        <f t="shared" si="111"/>
        <v>30</v>
      </c>
      <c r="R1435" s="41"/>
      <c r="T1435" s="511"/>
    </row>
    <row r="1436" spans="2:20" ht="15" customHeight="1" x14ac:dyDescent="0.3">
      <c r="B1436" s="34">
        <f t="shared" si="112"/>
        <v>5134.6000000000004</v>
      </c>
      <c r="C1436" s="35">
        <v>3012</v>
      </c>
      <c r="D1436" s="34">
        <f t="shared" si="113"/>
        <v>5134.6000000000004</v>
      </c>
      <c r="E1436" s="36">
        <v>46140</v>
      </c>
      <c r="F1436" s="37">
        <v>5136.1000000000004</v>
      </c>
      <c r="G1436" s="725">
        <v>46141</v>
      </c>
      <c r="H1436" s="38">
        <f t="shared" si="114"/>
        <v>1.5</v>
      </c>
      <c r="I1436" s="183">
        <f t="shared" si="115"/>
        <v>2</v>
      </c>
      <c r="K1436" s="33"/>
      <c r="L1436" s="687">
        <v>46141</v>
      </c>
      <c r="M1436" s="34">
        <f t="shared" si="110"/>
        <v>300</v>
      </c>
      <c r="N1436" s="37">
        <v>150</v>
      </c>
      <c r="O1436" s="35">
        <v>400</v>
      </c>
      <c r="P1436" s="39"/>
      <c r="Q1436" s="47">
        <f t="shared" si="111"/>
        <v>50</v>
      </c>
      <c r="R1436" s="41"/>
    </row>
    <row r="1437" spans="2:20" ht="15" customHeight="1" x14ac:dyDescent="0.3">
      <c r="B1437" s="34">
        <f t="shared" si="112"/>
        <v>5136.1000000000004</v>
      </c>
      <c r="C1437" s="35">
        <v>3014</v>
      </c>
      <c r="D1437" s="34">
        <f t="shared" si="113"/>
        <v>5136.1000000000004</v>
      </c>
      <c r="E1437" s="36">
        <v>46141</v>
      </c>
      <c r="F1437" s="37">
        <v>5138.7</v>
      </c>
      <c r="G1437" s="725">
        <v>46142</v>
      </c>
      <c r="H1437" s="38">
        <f t="shared" si="114"/>
        <v>2.5999999999994543</v>
      </c>
      <c r="I1437" s="183">
        <f t="shared" si="115"/>
        <v>0</v>
      </c>
      <c r="J1437">
        <f>SUM(H1408:H1437)</f>
        <v>75</v>
      </c>
      <c r="K1437" s="33"/>
      <c r="L1437" s="687">
        <v>46142</v>
      </c>
      <c r="M1437" s="34">
        <f t="shared" si="110"/>
        <v>400</v>
      </c>
      <c r="N1437" s="37"/>
      <c r="O1437" s="35">
        <v>400</v>
      </c>
      <c r="P1437" s="39"/>
      <c r="Q1437" s="47">
        <f t="shared" si="111"/>
        <v>0</v>
      </c>
      <c r="R1437" s="41"/>
      <c r="S1437" s="176">
        <f>SUM(Q1408:Q1437)</f>
        <v>1115</v>
      </c>
    </row>
    <row r="1438" spans="2:20" ht="15" customHeight="1" x14ac:dyDescent="0.3">
      <c r="B1438" s="34">
        <f t="shared" si="112"/>
        <v>5138.7</v>
      </c>
      <c r="C1438" s="35">
        <v>3014</v>
      </c>
      <c r="D1438" s="34">
        <f t="shared" si="113"/>
        <v>5138.7</v>
      </c>
      <c r="E1438" s="36">
        <v>46142</v>
      </c>
      <c r="F1438" s="37">
        <v>5138.7</v>
      </c>
      <c r="G1438" s="725">
        <v>46143</v>
      </c>
      <c r="H1438" s="38">
        <f t="shared" si="114"/>
        <v>0</v>
      </c>
      <c r="I1438" s="183">
        <f t="shared" si="115"/>
        <v>0</v>
      </c>
      <c r="K1438" s="33"/>
      <c r="L1438" s="687">
        <v>46143</v>
      </c>
      <c r="M1438" s="34">
        <f t="shared" si="110"/>
        <v>400</v>
      </c>
      <c r="N1438" s="37"/>
      <c r="O1438" s="35">
        <v>400</v>
      </c>
      <c r="P1438" s="39"/>
      <c r="Q1438" s="47">
        <f t="shared" si="111"/>
        <v>0</v>
      </c>
      <c r="R1438" s="41"/>
    </row>
    <row r="1439" spans="2:20" ht="15" customHeight="1" x14ac:dyDescent="0.3">
      <c r="B1439" s="34">
        <f t="shared" si="112"/>
        <v>5138.7</v>
      </c>
      <c r="C1439" s="35">
        <v>3014</v>
      </c>
      <c r="D1439" s="34">
        <f t="shared" si="113"/>
        <v>5138.7</v>
      </c>
      <c r="E1439" s="36">
        <v>46143</v>
      </c>
      <c r="F1439" s="37">
        <v>5138.7</v>
      </c>
      <c r="G1439" s="725">
        <v>46144</v>
      </c>
      <c r="H1439" s="38">
        <f t="shared" si="114"/>
        <v>0</v>
      </c>
      <c r="I1439" s="183">
        <f t="shared" si="115"/>
        <v>0</v>
      </c>
      <c r="K1439" s="33"/>
      <c r="L1439" s="687">
        <v>46144</v>
      </c>
      <c r="M1439" s="34">
        <f t="shared" si="110"/>
        <v>400</v>
      </c>
      <c r="N1439" s="37">
        <v>105</v>
      </c>
      <c r="O1439" s="35">
        <v>480</v>
      </c>
      <c r="P1439" s="39"/>
      <c r="Q1439" s="47">
        <f t="shared" si="111"/>
        <v>25</v>
      </c>
      <c r="R1439" s="41"/>
    </row>
    <row r="1440" spans="2:20" ht="15" customHeight="1" x14ac:dyDescent="0.3">
      <c r="B1440" s="34">
        <f t="shared" si="112"/>
        <v>5138.7</v>
      </c>
      <c r="C1440" s="35">
        <v>3014</v>
      </c>
      <c r="D1440" s="34">
        <f t="shared" si="113"/>
        <v>5138.7</v>
      </c>
      <c r="E1440" s="36">
        <v>46144</v>
      </c>
      <c r="F1440" s="37">
        <v>5138.7</v>
      </c>
      <c r="G1440" s="725">
        <v>46145</v>
      </c>
      <c r="H1440" s="38">
        <f t="shared" si="114"/>
        <v>0</v>
      </c>
      <c r="I1440" s="183">
        <f t="shared" si="115"/>
        <v>0</v>
      </c>
      <c r="J1440">
        <f>J1437+J1407+J1376+J1348</f>
        <v>241.80000000000018</v>
      </c>
      <c r="K1440" s="33"/>
      <c r="L1440" s="687">
        <v>46145</v>
      </c>
      <c r="M1440" s="34">
        <f t="shared" si="110"/>
        <v>480</v>
      </c>
      <c r="N1440" s="37"/>
      <c r="O1440" s="35">
        <v>430</v>
      </c>
      <c r="P1440" s="39"/>
      <c r="Q1440" s="47">
        <f t="shared" si="111"/>
        <v>50</v>
      </c>
      <c r="R1440" s="41"/>
    </row>
    <row r="1441" spans="2:28" ht="15" customHeight="1" x14ac:dyDescent="0.3">
      <c r="B1441" s="34">
        <f t="shared" si="112"/>
        <v>5138.7</v>
      </c>
      <c r="C1441" s="35">
        <v>3014</v>
      </c>
      <c r="D1441" s="34">
        <f t="shared" si="113"/>
        <v>5138.7</v>
      </c>
      <c r="E1441" s="36">
        <v>46145</v>
      </c>
      <c r="F1441" s="37">
        <v>5144.1000000000004</v>
      </c>
      <c r="G1441" s="725">
        <v>46146</v>
      </c>
      <c r="H1441" s="38">
        <f t="shared" si="114"/>
        <v>5.4000000000005457</v>
      </c>
      <c r="I1441" s="183">
        <f t="shared" si="115"/>
        <v>5</v>
      </c>
      <c r="K1441" s="33"/>
      <c r="L1441" s="687">
        <v>46146</v>
      </c>
      <c r="M1441" s="34">
        <f t="shared" si="110"/>
        <v>430</v>
      </c>
      <c r="N1441" s="37">
        <v>90</v>
      </c>
      <c r="O1441" s="35">
        <v>500</v>
      </c>
      <c r="P1441" s="39"/>
      <c r="Q1441" s="47">
        <f t="shared" si="111"/>
        <v>20</v>
      </c>
      <c r="R1441" s="41"/>
    </row>
    <row r="1442" spans="2:28" ht="15" customHeight="1" x14ac:dyDescent="0.3">
      <c r="B1442" s="34">
        <f t="shared" si="112"/>
        <v>5144.1000000000004</v>
      </c>
      <c r="C1442" s="35">
        <v>3019</v>
      </c>
      <c r="D1442" s="34">
        <f t="shared" si="113"/>
        <v>5144.1000000000004</v>
      </c>
      <c r="E1442" s="36">
        <v>46146</v>
      </c>
      <c r="F1442" s="37">
        <v>5144.2</v>
      </c>
      <c r="G1442" s="725">
        <v>46147</v>
      </c>
      <c r="H1442" s="38">
        <f t="shared" si="114"/>
        <v>9.9999999999454303E-2</v>
      </c>
      <c r="I1442" s="183">
        <f t="shared" si="115"/>
        <v>0</v>
      </c>
      <c r="J1442">
        <f>J1440/4</f>
        <v>60.450000000000045</v>
      </c>
      <c r="K1442" s="33"/>
      <c r="L1442" s="687">
        <v>46147</v>
      </c>
      <c r="M1442" s="34">
        <f t="shared" si="110"/>
        <v>500</v>
      </c>
      <c r="N1442" s="37"/>
      <c r="O1442" s="35">
        <v>490</v>
      </c>
      <c r="P1442" s="39"/>
      <c r="Q1442" s="47">
        <f t="shared" si="111"/>
        <v>10</v>
      </c>
      <c r="R1442" s="41"/>
    </row>
    <row r="1443" spans="2:28" ht="15" customHeight="1" x14ac:dyDescent="0.3">
      <c r="B1443" s="34">
        <f t="shared" si="112"/>
        <v>5144.2</v>
      </c>
      <c r="C1443" s="35">
        <v>3019</v>
      </c>
      <c r="D1443" s="34">
        <f t="shared" si="113"/>
        <v>5144.2</v>
      </c>
      <c r="E1443" s="36">
        <v>46147</v>
      </c>
      <c r="F1443" s="37">
        <v>5144.8</v>
      </c>
      <c r="G1443" s="725">
        <v>46148</v>
      </c>
      <c r="H1443" s="38">
        <f t="shared" si="114"/>
        <v>0.6000000000003638</v>
      </c>
      <c r="I1443" s="183">
        <f t="shared" si="115"/>
        <v>3</v>
      </c>
      <c r="K1443" s="33"/>
      <c r="L1443" s="687">
        <v>46148</v>
      </c>
      <c r="M1443" s="34">
        <f t="shared" si="110"/>
        <v>490</v>
      </c>
      <c r="N1443" s="37"/>
      <c r="O1443" s="35">
        <v>460</v>
      </c>
      <c r="P1443" s="39"/>
      <c r="Q1443" s="47">
        <f t="shared" si="111"/>
        <v>30</v>
      </c>
      <c r="R1443" s="41"/>
    </row>
    <row r="1444" spans="2:28" ht="15" customHeight="1" x14ac:dyDescent="0.3">
      <c r="B1444" s="34">
        <f t="shared" si="112"/>
        <v>5144.8</v>
      </c>
      <c r="C1444" s="35">
        <v>3022</v>
      </c>
      <c r="D1444" s="34">
        <f t="shared" si="113"/>
        <v>5144.8</v>
      </c>
      <c r="E1444" s="36">
        <v>46148</v>
      </c>
      <c r="F1444" s="37">
        <v>5148.3</v>
      </c>
      <c r="G1444" s="725">
        <v>46149</v>
      </c>
      <c r="H1444" s="38">
        <f t="shared" si="114"/>
        <v>3.5</v>
      </c>
      <c r="I1444" s="183">
        <f t="shared" si="115"/>
        <v>1</v>
      </c>
      <c r="K1444" s="33"/>
      <c r="L1444" s="687">
        <v>46149</v>
      </c>
      <c r="M1444" s="34">
        <f t="shared" si="110"/>
        <v>460</v>
      </c>
      <c r="N1444" s="37">
        <v>30</v>
      </c>
      <c r="O1444" s="35">
        <v>480</v>
      </c>
      <c r="P1444" s="39"/>
      <c r="Q1444" s="47">
        <f t="shared" si="111"/>
        <v>10</v>
      </c>
      <c r="R1444" s="41"/>
    </row>
    <row r="1445" spans="2:28" ht="15" customHeight="1" x14ac:dyDescent="0.3">
      <c r="B1445" s="34">
        <f t="shared" si="112"/>
        <v>5148.3</v>
      </c>
      <c r="C1445" s="35">
        <v>3023</v>
      </c>
      <c r="D1445" s="34">
        <f t="shared" si="113"/>
        <v>5148.3</v>
      </c>
      <c r="E1445" s="36">
        <v>46149</v>
      </c>
      <c r="F1445" s="37">
        <v>5148.6000000000004</v>
      </c>
      <c r="G1445" s="725">
        <v>46150</v>
      </c>
      <c r="H1445" s="38">
        <f t="shared" si="114"/>
        <v>0.3000000000001819</v>
      </c>
      <c r="I1445" s="183">
        <f t="shared" si="115"/>
        <v>5</v>
      </c>
      <c r="K1445" s="33"/>
      <c r="L1445" s="687">
        <v>46150</v>
      </c>
      <c r="M1445" s="34">
        <f t="shared" si="110"/>
        <v>480</v>
      </c>
      <c r="N1445" s="37"/>
      <c r="O1445" s="35">
        <v>480</v>
      </c>
      <c r="P1445" s="39"/>
      <c r="Q1445" s="47">
        <f t="shared" si="111"/>
        <v>0</v>
      </c>
      <c r="R1445" s="41"/>
    </row>
    <row r="1446" spans="2:28" ht="15" customHeight="1" x14ac:dyDescent="0.3">
      <c r="B1446" s="34">
        <f t="shared" si="112"/>
        <v>5148.6000000000004</v>
      </c>
      <c r="C1446" s="35">
        <v>3028</v>
      </c>
      <c r="D1446" s="34">
        <f t="shared" si="113"/>
        <v>5148.6000000000004</v>
      </c>
      <c r="E1446" s="36">
        <v>46150</v>
      </c>
      <c r="F1446" s="37">
        <v>5148.7</v>
      </c>
      <c r="G1446" s="725">
        <v>46151</v>
      </c>
      <c r="H1446" s="38">
        <f t="shared" si="114"/>
        <v>9.9999999999454303E-2</v>
      </c>
      <c r="I1446" s="183">
        <f t="shared" si="115"/>
        <v>0</v>
      </c>
      <c r="K1446" s="33"/>
      <c r="L1446" s="687">
        <v>46151</v>
      </c>
      <c r="M1446" s="34">
        <f t="shared" si="110"/>
        <v>480</v>
      </c>
      <c r="N1446" s="37">
        <v>60</v>
      </c>
      <c r="O1446" s="35">
        <v>540</v>
      </c>
      <c r="P1446" s="39"/>
      <c r="Q1446" s="47">
        <f t="shared" si="111"/>
        <v>0</v>
      </c>
      <c r="R1446" s="41"/>
    </row>
    <row r="1447" spans="2:28" ht="15" customHeight="1" x14ac:dyDescent="0.3">
      <c r="B1447" s="34">
        <f t="shared" si="112"/>
        <v>5148.7</v>
      </c>
      <c r="C1447" s="35">
        <v>3028</v>
      </c>
      <c r="D1447" s="34">
        <f t="shared" si="113"/>
        <v>5148.7</v>
      </c>
      <c r="E1447" s="36">
        <v>46151</v>
      </c>
      <c r="F1447" s="37">
        <v>5148.7</v>
      </c>
      <c r="G1447" s="725">
        <v>46152</v>
      </c>
      <c r="H1447" s="38">
        <f t="shared" si="114"/>
        <v>0</v>
      </c>
      <c r="I1447" s="183">
        <f t="shared" si="115"/>
        <v>0</v>
      </c>
      <c r="K1447" s="33"/>
      <c r="L1447" s="687">
        <v>46152</v>
      </c>
      <c r="M1447" s="34">
        <f t="shared" si="110"/>
        <v>540</v>
      </c>
      <c r="N1447" s="37"/>
      <c r="O1447" s="35">
        <v>540</v>
      </c>
      <c r="P1447" s="39"/>
      <c r="Q1447" s="47">
        <f t="shared" si="111"/>
        <v>0</v>
      </c>
      <c r="R1447" s="41"/>
    </row>
    <row r="1448" spans="2:28" ht="15" customHeight="1" x14ac:dyDescent="0.3">
      <c r="B1448" s="34">
        <f t="shared" si="112"/>
        <v>5148.7</v>
      </c>
      <c r="C1448" s="35">
        <v>3028</v>
      </c>
      <c r="D1448" s="34">
        <f t="shared" si="113"/>
        <v>5148.7</v>
      </c>
      <c r="E1448" s="36">
        <v>46152</v>
      </c>
      <c r="F1448" s="37">
        <v>5148.7</v>
      </c>
      <c r="G1448" s="725">
        <v>46153</v>
      </c>
      <c r="H1448" s="38">
        <f t="shared" si="114"/>
        <v>0</v>
      </c>
      <c r="I1448" s="183">
        <f t="shared" si="115"/>
        <v>0</v>
      </c>
      <c r="K1448" s="33"/>
      <c r="L1448" s="687">
        <v>46153</v>
      </c>
      <c r="M1448" s="34">
        <f t="shared" si="110"/>
        <v>540</v>
      </c>
      <c r="N1448" s="37"/>
      <c r="O1448" s="35">
        <v>320</v>
      </c>
      <c r="P1448" s="39"/>
      <c r="Q1448" s="47">
        <f t="shared" si="111"/>
        <v>220</v>
      </c>
      <c r="R1448" s="41"/>
    </row>
    <row r="1449" spans="2:28" ht="15" customHeight="1" x14ac:dyDescent="0.3">
      <c r="B1449" s="34">
        <f t="shared" si="112"/>
        <v>5148.7</v>
      </c>
      <c r="C1449" s="35">
        <v>3028</v>
      </c>
      <c r="D1449" s="34">
        <f t="shared" si="113"/>
        <v>5148.7</v>
      </c>
      <c r="E1449" s="36">
        <v>46153</v>
      </c>
      <c r="F1449" s="37">
        <v>5161.3999999999996</v>
      </c>
      <c r="G1449" s="725">
        <v>46154</v>
      </c>
      <c r="H1449" s="38">
        <f t="shared" si="114"/>
        <v>12.699999999999818</v>
      </c>
      <c r="I1449" s="183">
        <f t="shared" si="115"/>
        <v>0</v>
      </c>
      <c r="K1449" s="33"/>
      <c r="L1449" s="687">
        <v>46154</v>
      </c>
      <c r="M1449" s="34">
        <f t="shared" si="110"/>
        <v>320</v>
      </c>
      <c r="N1449" s="37">
        <v>90</v>
      </c>
      <c r="O1449" s="35">
        <v>335</v>
      </c>
      <c r="P1449" s="39"/>
      <c r="Q1449" s="47">
        <f t="shared" si="111"/>
        <v>75</v>
      </c>
      <c r="R1449" s="41"/>
    </row>
    <row r="1450" spans="2:28" ht="15" customHeight="1" x14ac:dyDescent="0.3">
      <c r="B1450" s="34">
        <f t="shared" si="112"/>
        <v>5161.3999999999996</v>
      </c>
      <c r="C1450" s="35">
        <v>3028</v>
      </c>
      <c r="D1450" s="34">
        <f t="shared" si="113"/>
        <v>5161.3999999999996</v>
      </c>
      <c r="E1450" s="36">
        <v>46154</v>
      </c>
      <c r="F1450" s="37">
        <v>5164.7</v>
      </c>
      <c r="G1450" s="725">
        <v>46155</v>
      </c>
      <c r="H1450" s="38">
        <f t="shared" si="114"/>
        <v>3.3000000000001819</v>
      </c>
      <c r="I1450" s="183">
        <f t="shared" si="115"/>
        <v>6</v>
      </c>
      <c r="K1450" s="33"/>
      <c r="L1450" s="687">
        <v>46155</v>
      </c>
      <c r="M1450" s="34">
        <f t="shared" si="110"/>
        <v>335</v>
      </c>
      <c r="N1450" s="37"/>
      <c r="O1450" s="35">
        <v>305</v>
      </c>
      <c r="P1450" s="39"/>
      <c r="Q1450" s="47">
        <f t="shared" si="111"/>
        <v>30</v>
      </c>
      <c r="R1450" s="41"/>
    </row>
    <row r="1451" spans="2:28" ht="15" customHeight="1" x14ac:dyDescent="0.3">
      <c r="B1451" s="34">
        <f t="shared" si="112"/>
        <v>5164.7</v>
      </c>
      <c r="C1451" s="35">
        <v>3034</v>
      </c>
      <c r="D1451" s="34">
        <f t="shared" si="113"/>
        <v>5164.7</v>
      </c>
      <c r="E1451" s="36">
        <v>46155</v>
      </c>
      <c r="F1451" s="37">
        <v>5167.6000000000004</v>
      </c>
      <c r="G1451" s="725">
        <v>46156</v>
      </c>
      <c r="H1451" s="38">
        <f t="shared" si="114"/>
        <v>2.9000000000005457</v>
      </c>
      <c r="I1451" s="183">
        <f t="shared" si="115"/>
        <v>1</v>
      </c>
      <c r="K1451" s="33"/>
      <c r="L1451" s="687">
        <v>46156</v>
      </c>
      <c r="M1451" s="34">
        <f t="shared" si="110"/>
        <v>305</v>
      </c>
      <c r="N1451" s="37">
        <v>90</v>
      </c>
      <c r="O1451" s="35">
        <v>235</v>
      </c>
      <c r="P1451" s="39"/>
      <c r="Q1451" s="47">
        <f t="shared" si="111"/>
        <v>160</v>
      </c>
      <c r="R1451" s="41"/>
      <c r="T1451">
        <f>Q1451/H1452</f>
        <v>27.586206896555186</v>
      </c>
    </row>
    <row r="1452" spans="2:28" ht="15" customHeight="1" x14ac:dyDescent="0.3">
      <c r="B1452" s="34">
        <f t="shared" si="112"/>
        <v>5167.6000000000004</v>
      </c>
      <c r="C1452" s="35">
        <v>3035</v>
      </c>
      <c r="D1452" s="34">
        <f t="shared" si="113"/>
        <v>5167.6000000000004</v>
      </c>
      <c r="E1452" s="36">
        <v>46156</v>
      </c>
      <c r="F1452" s="37">
        <v>5173.3999999999996</v>
      </c>
      <c r="G1452" s="725">
        <v>46157</v>
      </c>
      <c r="H1452" s="38">
        <f t="shared" si="114"/>
        <v>5.7999999999992724</v>
      </c>
      <c r="I1452" s="183">
        <f t="shared" si="115"/>
        <v>0</v>
      </c>
      <c r="K1452" s="33"/>
      <c r="L1452" s="687">
        <v>46157</v>
      </c>
      <c r="M1452" s="34">
        <f t="shared" si="110"/>
        <v>235</v>
      </c>
      <c r="N1452" s="37"/>
      <c r="O1452" s="35">
        <v>235</v>
      </c>
      <c r="P1452" s="39"/>
      <c r="Q1452" s="47">
        <f t="shared" si="111"/>
        <v>0</v>
      </c>
      <c r="R1452" s="41"/>
    </row>
    <row r="1453" spans="2:28" ht="15" customHeight="1" x14ac:dyDescent="0.3">
      <c r="B1453" s="34">
        <f t="shared" si="112"/>
        <v>5173.3999999999996</v>
      </c>
      <c r="C1453" s="35">
        <v>3035</v>
      </c>
      <c r="D1453" s="34">
        <f t="shared" si="113"/>
        <v>5173.3999999999996</v>
      </c>
      <c r="E1453" s="36">
        <v>46157</v>
      </c>
      <c r="F1453" s="37">
        <v>5173.3999999999996</v>
      </c>
      <c r="G1453" s="725">
        <v>46158</v>
      </c>
      <c r="H1453" s="38">
        <f t="shared" si="114"/>
        <v>0</v>
      </c>
      <c r="I1453" s="183">
        <f t="shared" si="115"/>
        <v>0</v>
      </c>
      <c r="K1453" s="33"/>
      <c r="L1453" s="687">
        <v>46158</v>
      </c>
      <c r="M1453" s="34">
        <f t="shared" ref="M1453:M1486" si="116">(O1452)</f>
        <v>235</v>
      </c>
      <c r="N1453" s="37">
        <v>120</v>
      </c>
      <c r="O1453" s="35">
        <v>355</v>
      </c>
      <c r="P1453" s="39"/>
      <c r="Q1453" s="47">
        <f t="shared" ref="Q1453:Q1486" si="117">(M1453+N1453)-O1453</f>
        <v>0</v>
      </c>
      <c r="R1453" s="41"/>
    </row>
    <row r="1454" spans="2:28" ht="15" customHeight="1" x14ac:dyDescent="0.3">
      <c r="B1454" s="34">
        <f t="shared" ref="B1454:B1492" si="118">F1453</f>
        <v>5173.3999999999996</v>
      </c>
      <c r="C1454" s="35">
        <v>3035</v>
      </c>
      <c r="D1454" s="34">
        <f t="shared" ref="D1454:D1492" si="119">F1453</f>
        <v>5173.3999999999996</v>
      </c>
      <c r="E1454" s="36">
        <v>46158</v>
      </c>
      <c r="F1454" s="37">
        <v>5173.3999999999996</v>
      </c>
      <c r="G1454" s="725">
        <v>46159</v>
      </c>
      <c r="H1454" s="38">
        <f t="shared" ref="H1454:H1492" si="120">F1454-D1454</f>
        <v>0</v>
      </c>
      <c r="I1454" s="183">
        <f t="shared" ref="I1454:I1455" si="121">C1455-C1454</f>
        <v>1</v>
      </c>
      <c r="K1454" s="33"/>
      <c r="L1454" s="687">
        <v>46159</v>
      </c>
      <c r="M1454" s="34">
        <f t="shared" si="116"/>
        <v>355</v>
      </c>
      <c r="N1454" s="37"/>
      <c r="O1454" s="35">
        <v>300</v>
      </c>
      <c r="P1454" s="39"/>
      <c r="Q1454" s="47">
        <f t="shared" si="117"/>
        <v>55</v>
      </c>
      <c r="R1454" s="41"/>
      <c r="X1454" s="745" t="s">
        <v>1882</v>
      </c>
      <c r="Y1454" s="745"/>
      <c r="Z1454" s="537"/>
    </row>
    <row r="1455" spans="2:28" ht="15" customHeight="1" x14ac:dyDescent="0.3">
      <c r="B1455" s="34">
        <f t="shared" si="118"/>
        <v>5173.3999999999996</v>
      </c>
      <c r="C1455" s="35">
        <v>3036</v>
      </c>
      <c r="D1455" s="34">
        <f t="shared" si="119"/>
        <v>5173.3999999999996</v>
      </c>
      <c r="E1455" s="36">
        <v>46159</v>
      </c>
      <c r="F1455" s="37">
        <v>5179.3999999999996</v>
      </c>
      <c r="G1455" s="725">
        <v>46160</v>
      </c>
      <c r="H1455" s="38">
        <f t="shared" si="120"/>
        <v>6</v>
      </c>
      <c r="I1455" s="183">
        <f t="shared" si="121"/>
        <v>2</v>
      </c>
      <c r="K1455" s="33"/>
      <c r="L1455" s="687">
        <v>46160</v>
      </c>
      <c r="M1455" s="34">
        <f t="shared" si="116"/>
        <v>300</v>
      </c>
      <c r="N1455" s="37"/>
      <c r="O1455" s="35">
        <v>180</v>
      </c>
      <c r="P1455" s="39"/>
      <c r="Q1455" s="47">
        <f t="shared" si="117"/>
        <v>120</v>
      </c>
      <c r="R1455" s="41"/>
      <c r="X1455" s="732" t="s">
        <v>1862</v>
      </c>
      <c r="Y1455" s="732" t="s">
        <v>1865</v>
      </c>
      <c r="Z1455" s="732" t="s">
        <v>1876</v>
      </c>
      <c r="AA1455" s="732" t="s">
        <v>1863</v>
      </c>
      <c r="AB1455" s="732" t="s">
        <v>1877</v>
      </c>
    </row>
    <row r="1456" spans="2:28" ht="15" customHeight="1" x14ac:dyDescent="0.3">
      <c r="B1456" s="34">
        <f t="shared" si="118"/>
        <v>5179.3999999999996</v>
      </c>
      <c r="C1456" s="35">
        <v>3038</v>
      </c>
      <c r="D1456" s="34">
        <f t="shared" si="119"/>
        <v>5179.3999999999996</v>
      </c>
      <c r="E1456" s="36">
        <v>46160</v>
      </c>
      <c r="F1456" s="37">
        <v>5185.5</v>
      </c>
      <c r="G1456" s="725">
        <v>46161</v>
      </c>
      <c r="H1456" s="38">
        <f t="shared" si="120"/>
        <v>6.1000000000003638</v>
      </c>
      <c r="I1456" s="183">
        <f t="shared" ref="I1456:I1492" si="122">C1457-C1456</f>
        <v>0</v>
      </c>
      <c r="K1456" s="33"/>
      <c r="L1456" s="687">
        <v>46161</v>
      </c>
      <c r="M1456" s="34">
        <f t="shared" si="116"/>
        <v>180</v>
      </c>
      <c r="N1456" s="37">
        <v>60</v>
      </c>
      <c r="O1456" s="35">
        <v>170</v>
      </c>
      <c r="P1456" s="39"/>
      <c r="Q1456" s="47">
        <f t="shared" si="117"/>
        <v>70</v>
      </c>
      <c r="R1456" s="41"/>
      <c r="X1456" s="539" t="s">
        <v>618</v>
      </c>
      <c r="Y1456" s="539">
        <v>1115</v>
      </c>
      <c r="Z1456" s="539">
        <f>Y1456/4</f>
        <v>278.75</v>
      </c>
      <c r="AA1456" s="539">
        <v>75</v>
      </c>
      <c r="AB1456" s="539">
        <f>AA1456/4</f>
        <v>18.75</v>
      </c>
    </row>
    <row r="1457" spans="2:28" ht="15" customHeight="1" x14ac:dyDescent="0.3">
      <c r="B1457" s="34">
        <f t="shared" si="118"/>
        <v>5185.5</v>
      </c>
      <c r="C1457" s="35">
        <v>3038</v>
      </c>
      <c r="D1457" s="34">
        <f t="shared" si="119"/>
        <v>5185.5</v>
      </c>
      <c r="E1457" s="36">
        <v>46161</v>
      </c>
      <c r="F1457" s="37">
        <v>5190.7</v>
      </c>
      <c r="G1457" s="725">
        <v>46162</v>
      </c>
      <c r="H1457" s="38">
        <f t="shared" si="120"/>
        <v>5.1999999999998181</v>
      </c>
      <c r="I1457" s="183">
        <f t="shared" si="122"/>
        <v>0</v>
      </c>
      <c r="K1457" s="33"/>
      <c r="L1457" s="687">
        <v>46162</v>
      </c>
      <c r="M1457" s="34">
        <f t="shared" si="116"/>
        <v>170</v>
      </c>
      <c r="N1457" s="37"/>
      <c r="O1457" s="35">
        <v>170</v>
      </c>
      <c r="P1457" s="39"/>
      <c r="Q1457" s="47">
        <f t="shared" si="117"/>
        <v>0</v>
      </c>
      <c r="R1457" s="41"/>
      <c r="X1457" s="539" t="s">
        <v>1875</v>
      </c>
      <c r="Y1457" s="539">
        <v>1305</v>
      </c>
      <c r="Z1457" s="539">
        <f>Y1457/4</f>
        <v>326.25</v>
      </c>
      <c r="AA1457" s="539">
        <v>77.2</v>
      </c>
      <c r="AB1457" s="539">
        <f>AA1457/4</f>
        <v>19.3</v>
      </c>
    </row>
    <row r="1458" spans="2:28" ht="15" customHeight="1" x14ac:dyDescent="0.3">
      <c r="B1458" s="34">
        <f t="shared" si="118"/>
        <v>5190.7</v>
      </c>
      <c r="C1458" s="35">
        <v>3038</v>
      </c>
      <c r="D1458" s="34">
        <f t="shared" si="119"/>
        <v>5190.7</v>
      </c>
      <c r="E1458" s="36">
        <v>46162</v>
      </c>
      <c r="F1458" s="37">
        <v>5190.7</v>
      </c>
      <c r="G1458" s="725">
        <v>46163</v>
      </c>
      <c r="H1458" s="38">
        <f t="shared" si="120"/>
        <v>0</v>
      </c>
      <c r="I1458" s="183">
        <f t="shared" si="122"/>
        <v>7</v>
      </c>
      <c r="K1458" s="33"/>
      <c r="L1458" s="687">
        <v>46163</v>
      </c>
      <c r="M1458" s="34">
        <f t="shared" si="116"/>
        <v>170</v>
      </c>
      <c r="N1458" s="37">
        <v>150</v>
      </c>
      <c r="O1458" s="35">
        <v>320</v>
      </c>
      <c r="P1458" s="39"/>
      <c r="Q1458" s="47">
        <f t="shared" si="117"/>
        <v>0</v>
      </c>
      <c r="R1458" s="41"/>
    </row>
    <row r="1459" spans="2:28" ht="15" customHeight="1" x14ac:dyDescent="0.3">
      <c r="B1459" s="34">
        <f t="shared" si="118"/>
        <v>5190.7</v>
      </c>
      <c r="C1459" s="35">
        <v>3045</v>
      </c>
      <c r="D1459" s="34">
        <f t="shared" si="119"/>
        <v>5190.7</v>
      </c>
      <c r="E1459" s="36">
        <v>46163</v>
      </c>
      <c r="F1459" s="37">
        <v>5190.7</v>
      </c>
      <c r="G1459" s="725">
        <v>46164</v>
      </c>
      <c r="H1459" s="38">
        <f t="shared" si="120"/>
        <v>0</v>
      </c>
      <c r="I1459" s="183">
        <f t="shared" si="122"/>
        <v>2</v>
      </c>
      <c r="K1459" s="33"/>
      <c r="L1459" s="687">
        <v>46164</v>
      </c>
      <c r="M1459" s="34">
        <f t="shared" si="116"/>
        <v>320</v>
      </c>
      <c r="N1459" s="37"/>
      <c r="O1459" s="35">
        <v>220</v>
      </c>
      <c r="P1459" s="39"/>
      <c r="Q1459" s="47">
        <f t="shared" si="117"/>
        <v>100</v>
      </c>
      <c r="R1459" s="41"/>
    </row>
    <row r="1460" spans="2:28" ht="15" customHeight="1" x14ac:dyDescent="0.3">
      <c r="B1460" s="34">
        <f t="shared" si="118"/>
        <v>5190.7</v>
      </c>
      <c r="C1460" s="35">
        <v>3047</v>
      </c>
      <c r="D1460" s="34">
        <f t="shared" si="119"/>
        <v>5190.7</v>
      </c>
      <c r="E1460" s="36">
        <v>46164</v>
      </c>
      <c r="F1460" s="37">
        <v>5197.8999999999996</v>
      </c>
      <c r="G1460" s="725">
        <v>46165</v>
      </c>
      <c r="H1460" s="38">
        <f t="shared" si="120"/>
        <v>7.1999999999998181</v>
      </c>
      <c r="I1460" s="183">
        <f t="shared" si="122"/>
        <v>3</v>
      </c>
      <c r="K1460" s="33"/>
      <c r="L1460" s="687">
        <v>46165</v>
      </c>
      <c r="M1460" s="34">
        <f t="shared" si="116"/>
        <v>220</v>
      </c>
      <c r="N1460" s="37">
        <v>30</v>
      </c>
      <c r="O1460" s="35">
        <v>125</v>
      </c>
      <c r="P1460" s="39"/>
      <c r="Q1460" s="47">
        <f t="shared" si="117"/>
        <v>125</v>
      </c>
      <c r="R1460" s="41"/>
    </row>
    <row r="1461" spans="2:28" ht="15" customHeight="1" x14ac:dyDescent="0.3">
      <c r="B1461" s="34">
        <f t="shared" si="118"/>
        <v>5197.8999999999996</v>
      </c>
      <c r="C1461" s="35">
        <v>3050</v>
      </c>
      <c r="D1461" s="34">
        <f t="shared" si="119"/>
        <v>5197.8999999999996</v>
      </c>
      <c r="E1461" s="36">
        <v>46165</v>
      </c>
      <c r="F1461" s="37">
        <v>5202.8</v>
      </c>
      <c r="G1461" s="725">
        <v>46166</v>
      </c>
      <c r="H1461" s="38">
        <f t="shared" si="120"/>
        <v>4.9000000000005457</v>
      </c>
      <c r="I1461" s="183">
        <f t="shared" si="122"/>
        <v>3</v>
      </c>
      <c r="K1461" s="33"/>
      <c r="L1461" s="687">
        <v>46166</v>
      </c>
      <c r="M1461" s="34">
        <f t="shared" si="116"/>
        <v>125</v>
      </c>
      <c r="N1461" s="37"/>
      <c r="O1461" s="35">
        <v>125</v>
      </c>
      <c r="P1461" s="39"/>
      <c r="Q1461" s="47">
        <f t="shared" si="117"/>
        <v>0</v>
      </c>
      <c r="R1461" s="41"/>
    </row>
    <row r="1462" spans="2:28" ht="15" customHeight="1" x14ac:dyDescent="0.3">
      <c r="B1462" s="34">
        <f t="shared" si="118"/>
        <v>5202.8</v>
      </c>
      <c r="C1462" s="35">
        <v>3053</v>
      </c>
      <c r="D1462" s="34">
        <f t="shared" si="119"/>
        <v>5202.8</v>
      </c>
      <c r="E1462" s="36">
        <v>46166</v>
      </c>
      <c r="F1462" s="37">
        <v>5202.8</v>
      </c>
      <c r="G1462" s="725">
        <v>46167</v>
      </c>
      <c r="H1462" s="38">
        <f t="shared" si="120"/>
        <v>0</v>
      </c>
      <c r="I1462" s="183">
        <f t="shared" si="122"/>
        <v>0</v>
      </c>
      <c r="K1462" s="33"/>
      <c r="L1462" s="687">
        <v>46167</v>
      </c>
      <c r="M1462" s="34">
        <f t="shared" si="116"/>
        <v>125</v>
      </c>
      <c r="N1462" s="37"/>
      <c r="O1462" s="35">
        <v>120</v>
      </c>
      <c r="P1462" s="39"/>
      <c r="Q1462" s="47">
        <f t="shared" si="117"/>
        <v>5</v>
      </c>
      <c r="R1462" s="41"/>
    </row>
    <row r="1463" spans="2:28" ht="15" customHeight="1" x14ac:dyDescent="0.3">
      <c r="B1463" s="34">
        <f t="shared" si="118"/>
        <v>5202.8</v>
      </c>
      <c r="C1463" s="35">
        <v>3053</v>
      </c>
      <c r="D1463" s="34">
        <f t="shared" si="119"/>
        <v>5202.8</v>
      </c>
      <c r="E1463" s="36">
        <v>46167</v>
      </c>
      <c r="F1463" s="37">
        <v>5205.7</v>
      </c>
      <c r="G1463" s="725">
        <v>46168</v>
      </c>
      <c r="H1463" s="38">
        <f t="shared" si="120"/>
        <v>2.8999999999996362</v>
      </c>
      <c r="I1463" s="183">
        <f t="shared" si="122"/>
        <v>0</v>
      </c>
      <c r="K1463" s="33"/>
      <c r="L1463" s="687">
        <v>46168</v>
      </c>
      <c r="M1463" s="34">
        <f t="shared" si="116"/>
        <v>120</v>
      </c>
      <c r="N1463" s="37">
        <v>60</v>
      </c>
      <c r="O1463" s="35">
        <v>125</v>
      </c>
      <c r="P1463" s="39"/>
      <c r="Q1463" s="47">
        <f t="shared" si="117"/>
        <v>55</v>
      </c>
      <c r="R1463" s="41"/>
    </row>
    <row r="1464" spans="2:28" ht="15" customHeight="1" x14ac:dyDescent="0.3">
      <c r="B1464" s="34">
        <f t="shared" si="118"/>
        <v>5205.7</v>
      </c>
      <c r="C1464" s="35">
        <v>3053</v>
      </c>
      <c r="D1464" s="34">
        <f t="shared" si="119"/>
        <v>5205.7</v>
      </c>
      <c r="E1464" s="36">
        <v>46168</v>
      </c>
      <c r="F1464" s="37">
        <v>5208.3</v>
      </c>
      <c r="G1464" s="725">
        <v>46169</v>
      </c>
      <c r="H1464" s="38">
        <f t="shared" si="120"/>
        <v>2.6000000000003638</v>
      </c>
      <c r="I1464" s="183">
        <f t="shared" si="122"/>
        <v>0</v>
      </c>
      <c r="K1464" s="33"/>
      <c r="L1464" s="687">
        <v>46169</v>
      </c>
      <c r="M1464" s="34">
        <f t="shared" si="116"/>
        <v>125</v>
      </c>
      <c r="N1464" s="37"/>
      <c r="O1464" s="35">
        <v>125</v>
      </c>
      <c r="P1464" s="39"/>
      <c r="Q1464" s="47">
        <f t="shared" si="117"/>
        <v>0</v>
      </c>
      <c r="R1464" s="41"/>
    </row>
    <row r="1465" spans="2:28" ht="15" customHeight="1" x14ac:dyDescent="0.3">
      <c r="B1465" s="34">
        <f t="shared" si="118"/>
        <v>5208.3</v>
      </c>
      <c r="C1465" s="35">
        <v>3053</v>
      </c>
      <c r="D1465" s="34">
        <f t="shared" si="119"/>
        <v>5208.3</v>
      </c>
      <c r="E1465" s="36">
        <v>46169</v>
      </c>
      <c r="F1465" s="37">
        <v>5208.3</v>
      </c>
      <c r="G1465" s="725">
        <v>46170</v>
      </c>
      <c r="H1465" s="38">
        <f t="shared" si="120"/>
        <v>0</v>
      </c>
      <c r="I1465" s="183">
        <f t="shared" si="122"/>
        <v>2</v>
      </c>
      <c r="K1465" s="33"/>
      <c r="L1465" s="687">
        <v>46170</v>
      </c>
      <c r="M1465" s="34">
        <f t="shared" si="116"/>
        <v>125</v>
      </c>
      <c r="N1465" s="37">
        <v>90</v>
      </c>
      <c r="O1465" s="35">
        <v>90</v>
      </c>
      <c r="P1465" s="39"/>
      <c r="Q1465" s="47">
        <f t="shared" si="117"/>
        <v>125</v>
      </c>
      <c r="R1465" s="41"/>
    </row>
    <row r="1466" spans="2:28" ht="15" customHeight="1" x14ac:dyDescent="0.3">
      <c r="B1466" s="34">
        <f t="shared" si="118"/>
        <v>5208.3</v>
      </c>
      <c r="C1466" s="35">
        <v>3055</v>
      </c>
      <c r="D1466" s="34">
        <f t="shared" si="119"/>
        <v>5208.3</v>
      </c>
      <c r="E1466" s="36">
        <v>46170</v>
      </c>
      <c r="F1466" s="37">
        <v>5212.6000000000004</v>
      </c>
      <c r="G1466" s="725">
        <v>46171</v>
      </c>
      <c r="H1466" s="38">
        <f t="shared" si="120"/>
        <v>4.3000000000001819</v>
      </c>
      <c r="I1466" s="183">
        <f t="shared" si="122"/>
        <v>0</v>
      </c>
      <c r="K1466" s="33"/>
      <c r="L1466" s="687">
        <v>46171</v>
      </c>
      <c r="M1466" s="34">
        <f t="shared" si="116"/>
        <v>90</v>
      </c>
      <c r="N1466" s="37"/>
      <c r="O1466" s="35">
        <v>65</v>
      </c>
      <c r="P1466" s="39"/>
      <c r="Q1466" s="47">
        <f t="shared" si="117"/>
        <v>25</v>
      </c>
      <c r="R1466" s="41"/>
    </row>
    <row r="1467" spans="2:28" ht="15" customHeight="1" x14ac:dyDescent="0.3">
      <c r="B1467" s="34">
        <f t="shared" si="118"/>
        <v>5212.6000000000004</v>
      </c>
      <c r="C1467" s="35">
        <v>3055</v>
      </c>
      <c r="D1467" s="34">
        <f t="shared" si="119"/>
        <v>5212.6000000000004</v>
      </c>
      <c r="E1467" s="36">
        <v>46171</v>
      </c>
      <c r="F1467" s="37">
        <v>5215.6000000000004</v>
      </c>
      <c r="G1467" s="725">
        <v>46172</v>
      </c>
      <c r="H1467" s="38">
        <f t="shared" si="120"/>
        <v>3</v>
      </c>
      <c r="I1467" s="183">
        <f t="shared" si="122"/>
        <v>1</v>
      </c>
      <c r="K1467" s="33"/>
      <c r="L1467" s="687">
        <v>46172</v>
      </c>
      <c r="M1467" s="34">
        <f t="shared" si="116"/>
        <v>65</v>
      </c>
      <c r="N1467" s="37">
        <v>230</v>
      </c>
      <c r="O1467" s="35">
        <v>300</v>
      </c>
      <c r="P1467" s="39"/>
      <c r="Q1467" s="47">
        <f t="shared" si="117"/>
        <v>-5</v>
      </c>
      <c r="R1467" s="41"/>
    </row>
    <row r="1468" spans="2:28" ht="15" customHeight="1" x14ac:dyDescent="0.3">
      <c r="B1468" s="34">
        <f t="shared" si="118"/>
        <v>5215.6000000000004</v>
      </c>
      <c r="C1468" s="35">
        <v>3056</v>
      </c>
      <c r="D1468" s="34">
        <f t="shared" si="119"/>
        <v>5215.6000000000004</v>
      </c>
      <c r="E1468" s="36">
        <v>46172</v>
      </c>
      <c r="F1468" s="37">
        <v>5215.8999999999996</v>
      </c>
      <c r="G1468" s="725">
        <v>46173</v>
      </c>
      <c r="H1468" s="38">
        <f t="shared" si="120"/>
        <v>0.2999999999992724</v>
      </c>
      <c r="I1468" s="183">
        <f t="shared" si="122"/>
        <v>0</v>
      </c>
      <c r="K1468" s="33"/>
      <c r="L1468" s="687">
        <v>46173</v>
      </c>
      <c r="M1468" s="34">
        <f t="shared" si="116"/>
        <v>300</v>
      </c>
      <c r="N1468" s="37"/>
      <c r="O1468" s="35">
        <v>300</v>
      </c>
      <c r="P1468" s="39"/>
      <c r="Q1468" s="47">
        <f t="shared" si="117"/>
        <v>0</v>
      </c>
      <c r="R1468" s="41"/>
      <c r="S1468" s="48">
        <f>SUM(N1377:N1468)</f>
        <v>3475</v>
      </c>
      <c r="T1468" s="48">
        <f>SUM(Q1377:Q1468)</f>
        <v>3265</v>
      </c>
    </row>
    <row r="1469" spans="2:28" ht="15" customHeight="1" x14ac:dyDescent="0.3">
      <c r="B1469" s="34">
        <f t="shared" si="118"/>
        <v>5215.8999999999996</v>
      </c>
      <c r="C1469" s="35">
        <v>3056</v>
      </c>
      <c r="D1469" s="34">
        <f t="shared" si="119"/>
        <v>5215.8999999999996</v>
      </c>
      <c r="E1469" s="36">
        <v>46173</v>
      </c>
      <c r="F1469" s="37">
        <v>5216</v>
      </c>
      <c r="G1469" s="725">
        <v>46174</v>
      </c>
      <c r="H1469" s="38">
        <f t="shared" si="120"/>
        <v>0.1000000000003638</v>
      </c>
      <c r="I1469" s="183">
        <f t="shared" si="122"/>
        <v>0</v>
      </c>
      <c r="J1469">
        <f>SUM(H1438:H1468)</f>
        <v>77.199999999999818</v>
      </c>
      <c r="K1469" s="33"/>
      <c r="L1469" s="687">
        <v>46174</v>
      </c>
      <c r="M1469" s="34">
        <f t="shared" si="116"/>
        <v>300</v>
      </c>
      <c r="N1469" s="37"/>
      <c r="O1469" s="35">
        <v>300</v>
      </c>
      <c r="P1469" s="39"/>
      <c r="Q1469" s="47">
        <f t="shared" si="117"/>
        <v>0</v>
      </c>
      <c r="R1469" s="41"/>
    </row>
    <row r="1470" spans="2:28" ht="15" customHeight="1" x14ac:dyDescent="0.3">
      <c r="B1470" s="34">
        <f t="shared" si="118"/>
        <v>5216</v>
      </c>
      <c r="C1470" s="35">
        <v>3056</v>
      </c>
      <c r="D1470" s="34">
        <f t="shared" si="119"/>
        <v>5216</v>
      </c>
      <c r="E1470" s="36">
        <v>46174</v>
      </c>
      <c r="F1470" s="37">
        <v>5216</v>
      </c>
      <c r="G1470" s="725">
        <v>46175</v>
      </c>
      <c r="H1470" s="38">
        <f t="shared" si="120"/>
        <v>0</v>
      </c>
      <c r="I1470" s="183">
        <f t="shared" si="122"/>
        <v>0</v>
      </c>
      <c r="K1470" s="33"/>
      <c r="L1470" s="687">
        <v>46175</v>
      </c>
      <c r="M1470" s="34">
        <f t="shared" si="116"/>
        <v>300</v>
      </c>
      <c r="N1470" s="37"/>
      <c r="O1470" s="35">
        <v>300</v>
      </c>
      <c r="P1470" s="39"/>
      <c r="Q1470" s="47">
        <f t="shared" si="117"/>
        <v>0</v>
      </c>
      <c r="R1470" s="41"/>
    </row>
    <row r="1471" spans="2:28" ht="15" customHeight="1" x14ac:dyDescent="0.3">
      <c r="B1471" s="34">
        <f t="shared" si="118"/>
        <v>5216</v>
      </c>
      <c r="C1471" s="35">
        <v>3056</v>
      </c>
      <c r="D1471" s="34">
        <f t="shared" si="119"/>
        <v>5216</v>
      </c>
      <c r="E1471" s="36">
        <v>46175</v>
      </c>
      <c r="F1471" s="37">
        <v>5216</v>
      </c>
      <c r="G1471" s="725">
        <v>46176</v>
      </c>
      <c r="H1471" s="38">
        <f t="shared" si="120"/>
        <v>0</v>
      </c>
      <c r="I1471" s="183">
        <f t="shared" si="122"/>
        <v>0</v>
      </c>
      <c r="K1471" s="33"/>
      <c r="L1471" s="687">
        <v>46176</v>
      </c>
      <c r="M1471" s="34">
        <f t="shared" si="116"/>
        <v>300</v>
      </c>
      <c r="N1471" s="37"/>
      <c r="O1471" s="35">
        <v>300</v>
      </c>
      <c r="P1471" s="39"/>
      <c r="Q1471" s="47">
        <f t="shared" si="117"/>
        <v>0</v>
      </c>
      <c r="R1471" s="41"/>
    </row>
    <row r="1472" spans="2:28" ht="15" customHeight="1" x14ac:dyDescent="0.3">
      <c r="B1472" s="34">
        <f t="shared" si="118"/>
        <v>5216</v>
      </c>
      <c r="C1472" s="35">
        <v>3056</v>
      </c>
      <c r="D1472" s="34">
        <f t="shared" si="119"/>
        <v>5216</v>
      </c>
      <c r="E1472" s="36">
        <v>46176</v>
      </c>
      <c r="F1472" s="37">
        <v>5216</v>
      </c>
      <c r="G1472" s="725">
        <v>46177</v>
      </c>
      <c r="H1472" s="38">
        <f t="shared" si="120"/>
        <v>0</v>
      </c>
      <c r="I1472" s="183">
        <f t="shared" si="122"/>
        <v>0</v>
      </c>
      <c r="K1472" s="33"/>
      <c r="L1472" s="687">
        <v>46177</v>
      </c>
      <c r="M1472" s="34">
        <f t="shared" si="116"/>
        <v>300</v>
      </c>
      <c r="N1472" s="37"/>
      <c r="O1472" s="35">
        <v>240</v>
      </c>
      <c r="P1472" s="39"/>
      <c r="Q1472" s="47">
        <f t="shared" si="117"/>
        <v>60</v>
      </c>
      <c r="R1472" s="41"/>
    </row>
    <row r="1473" spans="2:18" ht="15" customHeight="1" x14ac:dyDescent="0.3">
      <c r="B1473" s="34">
        <f t="shared" si="118"/>
        <v>5216</v>
      </c>
      <c r="C1473" s="35">
        <v>3056</v>
      </c>
      <c r="D1473" s="34">
        <f t="shared" si="119"/>
        <v>5216</v>
      </c>
      <c r="E1473" s="36">
        <v>46177</v>
      </c>
      <c r="F1473" s="37">
        <v>5221.8999999999996</v>
      </c>
      <c r="G1473" s="725">
        <v>46178</v>
      </c>
      <c r="H1473" s="38">
        <f t="shared" si="120"/>
        <v>5.8999999999996362</v>
      </c>
      <c r="I1473" s="183">
        <f t="shared" si="122"/>
        <v>9</v>
      </c>
      <c r="K1473" s="33"/>
      <c r="L1473" s="687">
        <v>46178</v>
      </c>
      <c r="M1473" s="34">
        <f t="shared" si="116"/>
        <v>240</v>
      </c>
      <c r="N1473" s="37">
        <v>120</v>
      </c>
      <c r="O1473" s="35">
        <v>240</v>
      </c>
      <c r="P1473" s="39"/>
      <c r="Q1473" s="47">
        <f t="shared" si="117"/>
        <v>120</v>
      </c>
      <c r="R1473" s="41"/>
    </row>
    <row r="1474" spans="2:18" ht="15" customHeight="1" x14ac:dyDescent="0.3">
      <c r="B1474" s="34">
        <f t="shared" si="118"/>
        <v>5221.8999999999996</v>
      </c>
      <c r="C1474" s="35">
        <v>3065</v>
      </c>
      <c r="D1474" s="34">
        <f t="shared" si="119"/>
        <v>5221.8999999999996</v>
      </c>
      <c r="E1474" s="36">
        <v>46178</v>
      </c>
      <c r="F1474" s="37">
        <v>5231.8999999999996</v>
      </c>
      <c r="G1474" s="725">
        <v>46179</v>
      </c>
      <c r="H1474" s="38">
        <f t="shared" si="120"/>
        <v>10</v>
      </c>
      <c r="I1474" s="183">
        <f t="shared" si="122"/>
        <v>0</v>
      </c>
      <c r="K1474" s="33"/>
      <c r="L1474" s="687">
        <v>46179</v>
      </c>
      <c r="M1474" s="34">
        <f t="shared" si="116"/>
        <v>240</v>
      </c>
      <c r="N1474" s="37"/>
      <c r="O1474" s="35">
        <v>240</v>
      </c>
      <c r="P1474" s="39"/>
      <c r="Q1474" s="47">
        <f t="shared" si="117"/>
        <v>0</v>
      </c>
      <c r="R1474" s="41"/>
    </row>
    <row r="1475" spans="2:18" ht="15" customHeight="1" x14ac:dyDescent="0.3">
      <c r="B1475" s="34">
        <f t="shared" si="118"/>
        <v>5231.8999999999996</v>
      </c>
      <c r="C1475" s="35">
        <v>3065</v>
      </c>
      <c r="D1475" s="34">
        <f t="shared" si="119"/>
        <v>5231.8999999999996</v>
      </c>
      <c r="E1475" s="36">
        <v>46179</v>
      </c>
      <c r="F1475" s="37">
        <v>5231.8999999999996</v>
      </c>
      <c r="G1475" s="725">
        <v>46180</v>
      </c>
      <c r="H1475" s="38">
        <f t="shared" si="120"/>
        <v>0</v>
      </c>
      <c r="I1475" s="183">
        <f t="shared" si="122"/>
        <v>2</v>
      </c>
      <c r="K1475" s="33"/>
      <c r="L1475" s="687">
        <v>46180</v>
      </c>
      <c r="M1475" s="34">
        <f t="shared" si="116"/>
        <v>240</v>
      </c>
      <c r="N1475" s="37"/>
      <c r="O1475" s="35">
        <v>235</v>
      </c>
      <c r="P1475" s="39"/>
      <c r="Q1475" s="47">
        <f t="shared" si="117"/>
        <v>5</v>
      </c>
      <c r="R1475" s="41"/>
    </row>
    <row r="1476" spans="2:18" ht="15" customHeight="1" x14ac:dyDescent="0.3">
      <c r="B1476" s="34">
        <f t="shared" si="118"/>
        <v>5231.8999999999996</v>
      </c>
      <c r="C1476" s="35">
        <v>3067</v>
      </c>
      <c r="D1476" s="34">
        <f t="shared" si="119"/>
        <v>5231.8999999999996</v>
      </c>
      <c r="E1476" s="36">
        <v>46180</v>
      </c>
      <c r="F1476" s="37">
        <v>5232.3</v>
      </c>
      <c r="G1476" s="725">
        <v>46181</v>
      </c>
      <c r="H1476" s="38">
        <f t="shared" si="120"/>
        <v>0.4000000000005457</v>
      </c>
      <c r="I1476" s="183">
        <f t="shared" si="122"/>
        <v>0</v>
      </c>
      <c r="K1476" s="33"/>
      <c r="L1476" s="687">
        <v>46181</v>
      </c>
      <c r="M1476" s="34">
        <f t="shared" si="116"/>
        <v>235</v>
      </c>
      <c r="N1476" s="37">
        <v>120</v>
      </c>
      <c r="O1476" s="35">
        <v>340</v>
      </c>
      <c r="P1476" s="39"/>
      <c r="Q1476" s="47">
        <f t="shared" si="117"/>
        <v>15</v>
      </c>
      <c r="R1476" s="41"/>
    </row>
    <row r="1477" spans="2:18" ht="15" customHeight="1" x14ac:dyDescent="0.3">
      <c r="B1477" s="34">
        <f t="shared" si="118"/>
        <v>5232.3</v>
      </c>
      <c r="C1477" s="35">
        <v>3067</v>
      </c>
      <c r="D1477" s="34">
        <f t="shared" si="119"/>
        <v>5232.3</v>
      </c>
      <c r="E1477" s="36">
        <v>46181</v>
      </c>
      <c r="F1477" s="37">
        <v>5232.5</v>
      </c>
      <c r="G1477" s="725">
        <v>46182</v>
      </c>
      <c r="H1477" s="38">
        <f t="shared" si="120"/>
        <v>0.1999999999998181</v>
      </c>
      <c r="I1477" s="183">
        <f t="shared" si="122"/>
        <v>3</v>
      </c>
      <c r="K1477" s="33"/>
      <c r="L1477" s="687">
        <v>46182</v>
      </c>
      <c r="M1477" s="34">
        <f t="shared" si="116"/>
        <v>340</v>
      </c>
      <c r="N1477" s="37"/>
      <c r="O1477" s="35">
        <v>340</v>
      </c>
      <c r="P1477" s="39"/>
      <c r="Q1477" s="47">
        <f t="shared" si="117"/>
        <v>0</v>
      </c>
      <c r="R1477" s="41"/>
    </row>
    <row r="1478" spans="2:18" ht="15" customHeight="1" x14ac:dyDescent="0.3">
      <c r="B1478" s="34">
        <f t="shared" si="118"/>
        <v>5232.5</v>
      </c>
      <c r="C1478" s="35">
        <v>3070</v>
      </c>
      <c r="D1478" s="34">
        <f t="shared" si="119"/>
        <v>5232.5</v>
      </c>
      <c r="E1478" s="36">
        <v>46182</v>
      </c>
      <c r="F1478" s="37">
        <v>5232.5</v>
      </c>
      <c r="G1478" s="725">
        <v>46183</v>
      </c>
      <c r="H1478" s="38">
        <f t="shared" si="120"/>
        <v>0</v>
      </c>
      <c r="I1478" s="183">
        <f t="shared" si="122"/>
        <v>0</v>
      </c>
      <c r="K1478" s="33"/>
      <c r="L1478" s="687">
        <v>46183</v>
      </c>
      <c r="M1478" s="34">
        <f t="shared" si="116"/>
        <v>340</v>
      </c>
      <c r="N1478" s="37"/>
      <c r="O1478" s="35">
        <v>265</v>
      </c>
      <c r="P1478" s="39"/>
      <c r="Q1478" s="47">
        <f t="shared" si="117"/>
        <v>75</v>
      </c>
      <c r="R1478" s="41"/>
    </row>
    <row r="1479" spans="2:18" ht="15" customHeight="1" x14ac:dyDescent="0.3">
      <c r="B1479" s="34">
        <f t="shared" si="118"/>
        <v>5232.5</v>
      </c>
      <c r="C1479" s="35">
        <v>3070</v>
      </c>
      <c r="D1479" s="34">
        <f t="shared" si="119"/>
        <v>5232.5</v>
      </c>
      <c r="E1479" s="36">
        <v>46183</v>
      </c>
      <c r="F1479" s="37">
        <v>5238.2</v>
      </c>
      <c r="G1479" s="725">
        <v>46184</v>
      </c>
      <c r="H1479" s="38">
        <f t="shared" si="120"/>
        <v>5.6999999999998181</v>
      </c>
      <c r="I1479" s="183">
        <f t="shared" si="122"/>
        <v>0</v>
      </c>
      <c r="K1479" s="33"/>
      <c r="L1479" s="687">
        <v>46184</v>
      </c>
      <c r="M1479" s="34">
        <f t="shared" si="116"/>
        <v>265</v>
      </c>
      <c r="N1479" s="37"/>
      <c r="O1479" s="35">
        <v>255</v>
      </c>
      <c r="P1479" s="39"/>
      <c r="Q1479" s="47">
        <f t="shared" si="117"/>
        <v>10</v>
      </c>
      <c r="R1479" s="41"/>
    </row>
    <row r="1480" spans="2:18" ht="15" customHeight="1" x14ac:dyDescent="0.3">
      <c r="B1480" s="34">
        <f t="shared" si="118"/>
        <v>5238.2</v>
      </c>
      <c r="C1480" s="35">
        <v>3070</v>
      </c>
      <c r="D1480" s="34">
        <f t="shared" si="119"/>
        <v>5238.2</v>
      </c>
      <c r="E1480" s="36">
        <v>46184</v>
      </c>
      <c r="F1480" s="37">
        <v>5238.8</v>
      </c>
      <c r="G1480" s="725">
        <v>46185</v>
      </c>
      <c r="H1480" s="38">
        <f t="shared" si="120"/>
        <v>0.6000000000003638</v>
      </c>
      <c r="I1480" s="183">
        <f t="shared" si="122"/>
        <v>0</v>
      </c>
      <c r="K1480" s="33"/>
      <c r="L1480" s="687">
        <v>46185</v>
      </c>
      <c r="M1480" s="34">
        <f t="shared" si="116"/>
        <v>255</v>
      </c>
      <c r="N1480" s="37">
        <v>120</v>
      </c>
      <c r="O1480" s="35">
        <v>360</v>
      </c>
      <c r="P1480" s="39"/>
      <c r="Q1480" s="47">
        <f t="shared" si="117"/>
        <v>15</v>
      </c>
      <c r="R1480" s="41"/>
    </row>
    <row r="1481" spans="2:18" ht="15" customHeight="1" x14ac:dyDescent="0.3">
      <c r="B1481" s="34">
        <f t="shared" si="118"/>
        <v>5238.8</v>
      </c>
      <c r="C1481" s="35">
        <v>3070</v>
      </c>
      <c r="D1481" s="34">
        <f t="shared" si="119"/>
        <v>5238.8</v>
      </c>
      <c r="E1481" s="36">
        <v>46185</v>
      </c>
      <c r="F1481" s="37">
        <v>5238.8</v>
      </c>
      <c r="G1481" s="725">
        <v>46186</v>
      </c>
      <c r="H1481" s="38">
        <f t="shared" si="120"/>
        <v>0</v>
      </c>
      <c r="I1481" s="183">
        <f t="shared" si="122"/>
        <v>3</v>
      </c>
      <c r="K1481" s="33"/>
      <c r="L1481" s="687">
        <v>46186</v>
      </c>
      <c r="M1481" s="34">
        <f t="shared" si="116"/>
        <v>360</v>
      </c>
      <c r="N1481" s="37"/>
      <c r="O1481" s="35">
        <v>270</v>
      </c>
      <c r="P1481" s="39"/>
      <c r="Q1481" s="47">
        <f t="shared" si="117"/>
        <v>90</v>
      </c>
      <c r="R1481" s="41"/>
    </row>
    <row r="1482" spans="2:18" ht="15" customHeight="1" x14ac:dyDescent="0.3">
      <c r="B1482" s="34">
        <f t="shared" si="118"/>
        <v>5238.8</v>
      </c>
      <c r="C1482" s="35">
        <v>3073</v>
      </c>
      <c r="D1482" s="34">
        <f t="shared" si="119"/>
        <v>5238.8</v>
      </c>
      <c r="E1482" s="36">
        <v>46186</v>
      </c>
      <c r="F1482" s="37">
        <v>5245.1</v>
      </c>
      <c r="G1482" s="725">
        <v>46187</v>
      </c>
      <c r="H1482" s="38">
        <f t="shared" si="120"/>
        <v>6.3000000000001819</v>
      </c>
      <c r="I1482" s="183">
        <f t="shared" si="122"/>
        <v>3</v>
      </c>
      <c r="K1482" s="33"/>
      <c r="L1482" s="687">
        <v>46187</v>
      </c>
      <c r="M1482" s="34">
        <f t="shared" si="116"/>
        <v>270</v>
      </c>
      <c r="N1482" s="37"/>
      <c r="O1482" s="35">
        <v>235</v>
      </c>
      <c r="P1482" s="39"/>
      <c r="Q1482" s="47">
        <f t="shared" si="117"/>
        <v>35</v>
      </c>
      <c r="R1482" s="41"/>
    </row>
    <row r="1483" spans="2:18" ht="15" customHeight="1" x14ac:dyDescent="0.3">
      <c r="B1483" s="34">
        <f t="shared" si="118"/>
        <v>5245.1</v>
      </c>
      <c r="C1483" s="35">
        <v>3076</v>
      </c>
      <c r="D1483" s="34">
        <f t="shared" si="119"/>
        <v>5245.1</v>
      </c>
      <c r="E1483" s="36">
        <v>46187</v>
      </c>
      <c r="F1483" s="37">
        <v>5247.3</v>
      </c>
      <c r="G1483" s="725">
        <v>46188</v>
      </c>
      <c r="H1483" s="38">
        <f t="shared" si="120"/>
        <v>2.1999999999998181</v>
      </c>
      <c r="I1483" s="183">
        <f t="shared" si="122"/>
        <v>1</v>
      </c>
      <c r="K1483" s="33"/>
      <c r="L1483" s="687">
        <v>46188</v>
      </c>
      <c r="M1483" s="34">
        <f t="shared" si="116"/>
        <v>235</v>
      </c>
      <c r="N1483" s="37">
        <v>60</v>
      </c>
      <c r="O1483" s="35">
        <v>275</v>
      </c>
      <c r="P1483" s="39"/>
      <c r="Q1483" s="47">
        <f t="shared" si="117"/>
        <v>20</v>
      </c>
      <c r="R1483" s="41"/>
    </row>
    <row r="1484" spans="2:18" ht="15" customHeight="1" x14ac:dyDescent="0.3">
      <c r="B1484" s="34">
        <f t="shared" si="118"/>
        <v>5247.3</v>
      </c>
      <c r="C1484" s="35">
        <v>3077</v>
      </c>
      <c r="D1484" s="34">
        <f t="shared" si="119"/>
        <v>5247.3</v>
      </c>
      <c r="E1484" s="36">
        <v>46188</v>
      </c>
      <c r="F1484" s="37">
        <v>5247.5</v>
      </c>
      <c r="G1484" s="725">
        <v>46189</v>
      </c>
      <c r="H1484" s="38">
        <f t="shared" si="120"/>
        <v>0.1999999999998181</v>
      </c>
      <c r="I1484" s="183">
        <f t="shared" si="122"/>
        <v>3</v>
      </c>
      <c r="K1484" s="33"/>
      <c r="L1484" s="687">
        <v>46189</v>
      </c>
      <c r="M1484" s="34">
        <f t="shared" si="116"/>
        <v>275</v>
      </c>
      <c r="N1484" s="37"/>
      <c r="O1484" s="35">
        <v>200</v>
      </c>
      <c r="P1484" s="39"/>
      <c r="Q1484" s="47">
        <f t="shared" si="117"/>
        <v>75</v>
      </c>
      <c r="R1484" s="41"/>
    </row>
    <row r="1485" spans="2:18" ht="15" customHeight="1" x14ac:dyDescent="0.3">
      <c r="B1485" s="34">
        <f t="shared" si="118"/>
        <v>5247.5</v>
      </c>
      <c r="C1485" s="35">
        <v>3080</v>
      </c>
      <c r="D1485" s="34">
        <f t="shared" si="119"/>
        <v>5247.5</v>
      </c>
      <c r="E1485" s="36">
        <v>46189</v>
      </c>
      <c r="F1485" s="37">
        <v>5252.7</v>
      </c>
      <c r="G1485" s="725">
        <v>46190</v>
      </c>
      <c r="H1485" s="38">
        <f t="shared" si="120"/>
        <v>5.1999999999998181</v>
      </c>
      <c r="I1485" s="183">
        <f t="shared" si="122"/>
        <v>0</v>
      </c>
      <c r="K1485" s="33"/>
      <c r="L1485" s="687">
        <v>46190</v>
      </c>
      <c r="M1485" s="34">
        <f t="shared" si="116"/>
        <v>200</v>
      </c>
      <c r="N1485" s="37"/>
      <c r="O1485" s="35">
        <v>200</v>
      </c>
      <c r="P1485" s="39"/>
      <c r="Q1485" s="47">
        <f t="shared" si="117"/>
        <v>0</v>
      </c>
      <c r="R1485" s="41"/>
    </row>
    <row r="1486" spans="2:18" ht="15" customHeight="1" x14ac:dyDescent="0.3">
      <c r="B1486" s="34">
        <f t="shared" si="118"/>
        <v>5252.7</v>
      </c>
      <c r="C1486" s="35">
        <v>3080</v>
      </c>
      <c r="D1486" s="34">
        <f t="shared" si="119"/>
        <v>5252.7</v>
      </c>
      <c r="E1486" s="36">
        <v>46190</v>
      </c>
      <c r="F1486" s="37">
        <v>5252.7</v>
      </c>
      <c r="G1486" s="725">
        <v>46191</v>
      </c>
      <c r="H1486" s="38">
        <f t="shared" si="120"/>
        <v>0</v>
      </c>
      <c r="I1486" s="183">
        <f t="shared" si="122"/>
        <v>0</v>
      </c>
      <c r="K1486" s="33"/>
      <c r="L1486" s="687">
        <v>46191</v>
      </c>
      <c r="M1486" s="34">
        <f t="shared" si="116"/>
        <v>200</v>
      </c>
      <c r="N1486" s="37"/>
      <c r="O1486" s="35">
        <v>200</v>
      </c>
      <c r="P1486" s="39"/>
      <c r="Q1486" s="47">
        <f t="shared" si="117"/>
        <v>0</v>
      </c>
      <c r="R1486" s="41"/>
    </row>
    <row r="1487" spans="2:18" ht="15" customHeight="1" x14ac:dyDescent="0.3">
      <c r="B1487" s="34">
        <f t="shared" si="118"/>
        <v>5252.7</v>
      </c>
      <c r="C1487" s="35">
        <v>3080</v>
      </c>
      <c r="D1487" s="34">
        <f t="shared" si="119"/>
        <v>5252.7</v>
      </c>
      <c r="E1487" s="36">
        <v>46191</v>
      </c>
      <c r="F1487" s="37">
        <v>5252.7</v>
      </c>
      <c r="G1487" s="725">
        <v>46192</v>
      </c>
      <c r="H1487" s="38">
        <f t="shared" si="120"/>
        <v>0</v>
      </c>
      <c r="I1487" s="183">
        <f t="shared" si="122"/>
        <v>0</v>
      </c>
      <c r="K1487" s="33"/>
      <c r="L1487" s="687">
        <v>46192</v>
      </c>
      <c r="M1487" s="34">
        <f t="shared" ref="M1487:M1492" si="123">(O1486)</f>
        <v>200</v>
      </c>
      <c r="N1487" s="37">
        <v>60</v>
      </c>
      <c r="O1487" s="35">
        <v>240</v>
      </c>
      <c r="P1487" s="39"/>
      <c r="Q1487" s="47">
        <f t="shared" ref="Q1487:Q1492" si="124">(M1487+N1487)-O1487</f>
        <v>20</v>
      </c>
      <c r="R1487" s="41"/>
    </row>
    <row r="1488" spans="2:18" ht="15" customHeight="1" x14ac:dyDescent="0.3">
      <c r="B1488" s="34">
        <f t="shared" si="118"/>
        <v>5252.7</v>
      </c>
      <c r="C1488" s="35">
        <v>3080</v>
      </c>
      <c r="D1488" s="34">
        <f t="shared" si="119"/>
        <v>5252.7</v>
      </c>
      <c r="E1488" s="36">
        <v>46192</v>
      </c>
      <c r="F1488" s="37">
        <v>5252.7</v>
      </c>
      <c r="G1488" s="725">
        <v>46193</v>
      </c>
      <c r="H1488" s="38">
        <f t="shared" si="120"/>
        <v>0</v>
      </c>
      <c r="I1488" s="183">
        <f t="shared" si="122"/>
        <v>0</v>
      </c>
      <c r="K1488" s="33"/>
      <c r="L1488" s="687">
        <v>46193</v>
      </c>
      <c r="M1488" s="34">
        <f t="shared" si="123"/>
        <v>240</v>
      </c>
      <c r="N1488" s="37"/>
      <c r="O1488" s="35">
        <v>240</v>
      </c>
      <c r="P1488" s="39"/>
      <c r="Q1488" s="47">
        <f t="shared" si="124"/>
        <v>0</v>
      </c>
      <c r="R1488" s="41"/>
    </row>
    <row r="1489" spans="2:18" ht="15" customHeight="1" x14ac:dyDescent="0.3">
      <c r="B1489" s="34">
        <f t="shared" si="118"/>
        <v>5252.7</v>
      </c>
      <c r="C1489" s="35">
        <v>3080</v>
      </c>
      <c r="D1489" s="34">
        <f t="shared" si="119"/>
        <v>5252.7</v>
      </c>
      <c r="E1489" s="36">
        <v>46193</v>
      </c>
      <c r="F1489" s="37">
        <v>5252.7</v>
      </c>
      <c r="G1489" s="725">
        <v>46194</v>
      </c>
      <c r="H1489" s="38">
        <f t="shared" si="120"/>
        <v>0</v>
      </c>
      <c r="I1489" s="183">
        <f t="shared" si="122"/>
        <v>4</v>
      </c>
      <c r="K1489" s="33"/>
      <c r="L1489" s="687">
        <v>46194</v>
      </c>
      <c r="M1489" s="34">
        <f t="shared" si="123"/>
        <v>240</v>
      </c>
      <c r="N1489" s="37"/>
      <c r="O1489" s="35">
        <v>235</v>
      </c>
      <c r="P1489" s="39"/>
      <c r="Q1489" s="47">
        <f t="shared" si="124"/>
        <v>5</v>
      </c>
      <c r="R1489" s="41"/>
    </row>
    <row r="1490" spans="2:18" ht="15" customHeight="1" x14ac:dyDescent="0.3">
      <c r="B1490" s="34">
        <f t="shared" si="118"/>
        <v>5252.7</v>
      </c>
      <c r="C1490" s="35">
        <v>3084</v>
      </c>
      <c r="D1490" s="34">
        <f t="shared" si="119"/>
        <v>5252.7</v>
      </c>
      <c r="E1490" s="36">
        <v>46194</v>
      </c>
      <c r="F1490" s="37">
        <v>5255.3</v>
      </c>
      <c r="G1490" s="725">
        <v>46195</v>
      </c>
      <c r="H1490" s="38">
        <f t="shared" si="120"/>
        <v>2.6000000000003638</v>
      </c>
      <c r="I1490" s="183">
        <f t="shared" si="122"/>
        <v>3</v>
      </c>
      <c r="K1490" s="33"/>
      <c r="L1490" s="687">
        <v>46195</v>
      </c>
      <c r="M1490" s="34">
        <f t="shared" si="123"/>
        <v>235</v>
      </c>
      <c r="N1490" s="37">
        <v>75</v>
      </c>
      <c r="O1490" s="35">
        <v>240</v>
      </c>
      <c r="P1490" s="39"/>
      <c r="Q1490" s="47">
        <f t="shared" si="124"/>
        <v>70</v>
      </c>
      <c r="R1490" s="41"/>
    </row>
    <row r="1491" spans="2:18" ht="15" customHeight="1" x14ac:dyDescent="0.3">
      <c r="B1491" s="34">
        <f t="shared" si="118"/>
        <v>5255.3</v>
      </c>
      <c r="C1491" s="35">
        <v>3087</v>
      </c>
      <c r="D1491" s="34">
        <f t="shared" si="119"/>
        <v>5255.3</v>
      </c>
      <c r="E1491" s="36">
        <v>46195</v>
      </c>
      <c r="F1491" s="37">
        <v>5261.2</v>
      </c>
      <c r="G1491" s="725">
        <v>46196</v>
      </c>
      <c r="H1491" s="38">
        <f t="shared" si="120"/>
        <v>5.8999999999996362</v>
      </c>
      <c r="I1491" s="183">
        <f t="shared" si="122"/>
        <v>1</v>
      </c>
      <c r="K1491" s="33"/>
      <c r="L1491" s="687">
        <v>46196</v>
      </c>
      <c r="M1491" s="34">
        <f t="shared" si="123"/>
        <v>240</v>
      </c>
      <c r="N1491" s="37"/>
      <c r="O1491" s="35">
        <v>210</v>
      </c>
      <c r="P1491" s="39"/>
      <c r="Q1491" s="47">
        <f t="shared" si="124"/>
        <v>30</v>
      </c>
      <c r="R1491" s="41"/>
    </row>
    <row r="1492" spans="2:18" ht="15" customHeight="1" x14ac:dyDescent="0.3">
      <c r="B1492" s="34">
        <f t="shared" si="118"/>
        <v>5261.2</v>
      </c>
      <c r="C1492" s="35">
        <v>3088</v>
      </c>
      <c r="D1492" s="34">
        <f t="shared" si="119"/>
        <v>5261.2</v>
      </c>
      <c r="E1492" s="36">
        <v>46196</v>
      </c>
      <c r="F1492" s="37">
        <v>5262.6</v>
      </c>
      <c r="G1492" s="725">
        <v>46197</v>
      </c>
      <c r="H1492" s="38">
        <f t="shared" si="120"/>
        <v>1.4000000000005457</v>
      </c>
      <c r="I1492" s="183">
        <f t="shared" si="122"/>
        <v>0</v>
      </c>
      <c r="K1492" s="33"/>
      <c r="L1492" s="687">
        <v>46197</v>
      </c>
      <c r="M1492" s="34">
        <f t="shared" si="123"/>
        <v>210</v>
      </c>
      <c r="N1492" s="37"/>
      <c r="O1492" s="35">
        <v>210</v>
      </c>
      <c r="P1492" s="39"/>
      <c r="Q1492" s="47">
        <f t="shared" si="124"/>
        <v>0</v>
      </c>
      <c r="R1492" s="41"/>
    </row>
    <row r="1493" spans="2:18" ht="15" customHeight="1" x14ac:dyDescent="0.3">
      <c r="B1493" s="34">
        <f t="shared" ref="B1493:B1506" si="125">F1492</f>
        <v>5262.6</v>
      </c>
      <c r="C1493" s="35">
        <v>3088</v>
      </c>
      <c r="D1493" s="34">
        <f t="shared" ref="D1493:D1506" si="126">F1492</f>
        <v>5262.6</v>
      </c>
      <c r="E1493" s="36">
        <v>46197</v>
      </c>
      <c r="F1493" s="37">
        <v>5262.6</v>
      </c>
      <c r="G1493" s="725">
        <v>46198</v>
      </c>
      <c r="H1493" s="38">
        <f t="shared" ref="H1493:H1511" si="127">F1493-D1493</f>
        <v>0</v>
      </c>
      <c r="I1493" s="183">
        <f t="shared" ref="I1493:I1506" si="128">C1494-C1493</f>
        <v>5</v>
      </c>
      <c r="K1493" s="33"/>
      <c r="L1493" s="687">
        <v>46198</v>
      </c>
      <c r="M1493" s="34">
        <f t="shared" ref="M1493:M1506" si="129">(O1492)</f>
        <v>210</v>
      </c>
      <c r="N1493" s="37"/>
      <c r="O1493" s="35">
        <v>30</v>
      </c>
      <c r="P1493" s="39"/>
      <c r="Q1493" s="47">
        <f t="shared" ref="Q1493:Q1506" si="130">(M1493+N1493)-O1493</f>
        <v>180</v>
      </c>
      <c r="R1493" s="41"/>
    </row>
    <row r="1494" spans="2:18" ht="15" customHeight="1" x14ac:dyDescent="0.3">
      <c r="B1494" s="34">
        <f t="shared" si="125"/>
        <v>5262.6</v>
      </c>
      <c r="C1494" s="35">
        <v>3093</v>
      </c>
      <c r="D1494" s="34">
        <f t="shared" si="126"/>
        <v>5262.6</v>
      </c>
      <c r="E1494" s="36">
        <v>46198</v>
      </c>
      <c r="F1494" s="37">
        <v>5274.9</v>
      </c>
      <c r="G1494" s="725">
        <v>46199</v>
      </c>
      <c r="H1494" s="38">
        <f t="shared" si="127"/>
        <v>12.299999999999272</v>
      </c>
      <c r="I1494" s="183">
        <f t="shared" si="128"/>
        <v>1</v>
      </c>
      <c r="K1494" s="33"/>
      <c r="L1494" s="687">
        <v>46199</v>
      </c>
      <c r="M1494" s="34">
        <f t="shared" si="129"/>
        <v>30</v>
      </c>
      <c r="N1494" s="37">
        <v>150</v>
      </c>
      <c r="O1494" s="35">
        <v>100</v>
      </c>
      <c r="P1494" s="39"/>
      <c r="Q1494" s="47">
        <f t="shared" si="130"/>
        <v>80</v>
      </c>
      <c r="R1494" s="41"/>
    </row>
    <row r="1495" spans="2:18" ht="15" customHeight="1" x14ac:dyDescent="0.3">
      <c r="B1495" s="34">
        <f t="shared" si="125"/>
        <v>5274.9</v>
      </c>
      <c r="C1495" s="35">
        <v>3094</v>
      </c>
      <c r="D1495" s="34">
        <f t="shared" si="126"/>
        <v>5274.9</v>
      </c>
      <c r="E1495" s="36">
        <v>46199</v>
      </c>
      <c r="F1495" s="37">
        <v>5280.7</v>
      </c>
      <c r="G1495" s="725">
        <v>46200</v>
      </c>
      <c r="H1495" s="38">
        <f t="shared" si="127"/>
        <v>5.8000000000001819</v>
      </c>
      <c r="I1495" s="183">
        <f t="shared" si="128"/>
        <v>3</v>
      </c>
      <c r="K1495" s="33"/>
      <c r="L1495" s="687">
        <v>46200</v>
      </c>
      <c r="M1495" s="34">
        <f t="shared" si="129"/>
        <v>100</v>
      </c>
      <c r="N1495" s="37">
        <v>300</v>
      </c>
      <c r="O1495" s="35">
        <v>400</v>
      </c>
      <c r="P1495" s="39"/>
      <c r="Q1495" s="47">
        <f t="shared" si="130"/>
        <v>0</v>
      </c>
      <c r="R1495" s="41"/>
    </row>
    <row r="1496" spans="2:18" ht="15" customHeight="1" x14ac:dyDescent="0.3">
      <c r="B1496" s="34">
        <f t="shared" si="125"/>
        <v>5280.7</v>
      </c>
      <c r="C1496" s="35">
        <v>3097</v>
      </c>
      <c r="D1496" s="34">
        <f t="shared" si="126"/>
        <v>5280.7</v>
      </c>
      <c r="E1496" s="36">
        <v>46200</v>
      </c>
      <c r="F1496" s="37">
        <v>5283.7</v>
      </c>
      <c r="G1496" s="725">
        <v>46201</v>
      </c>
      <c r="H1496" s="38">
        <f t="shared" si="127"/>
        <v>3</v>
      </c>
      <c r="I1496" s="183">
        <f t="shared" si="128"/>
        <v>3</v>
      </c>
      <c r="K1496" s="33"/>
      <c r="L1496" s="687">
        <v>46201</v>
      </c>
      <c r="M1496" s="34">
        <f t="shared" si="129"/>
        <v>400</v>
      </c>
      <c r="N1496" s="37"/>
      <c r="O1496" s="35">
        <v>380</v>
      </c>
      <c r="P1496" s="39"/>
      <c r="Q1496" s="47">
        <f t="shared" si="130"/>
        <v>20</v>
      </c>
      <c r="R1496" s="41"/>
    </row>
    <row r="1497" spans="2:18" ht="15" customHeight="1" x14ac:dyDescent="0.3">
      <c r="B1497" s="34">
        <f t="shared" si="125"/>
        <v>5283.7</v>
      </c>
      <c r="C1497" s="35">
        <v>3100</v>
      </c>
      <c r="D1497" s="34">
        <f t="shared" si="126"/>
        <v>5283.7</v>
      </c>
      <c r="E1497" s="36">
        <v>46201</v>
      </c>
      <c r="F1497" s="37">
        <v>5286.8</v>
      </c>
      <c r="G1497" s="725">
        <v>46202</v>
      </c>
      <c r="H1497" s="38">
        <f t="shared" si="127"/>
        <v>3.1000000000003638</v>
      </c>
      <c r="I1497" s="183">
        <f t="shared" si="128"/>
        <v>0</v>
      </c>
      <c r="K1497" s="33"/>
      <c r="L1497" s="687">
        <v>46202</v>
      </c>
      <c r="M1497" s="34">
        <f t="shared" si="129"/>
        <v>380</v>
      </c>
      <c r="N1497" s="37"/>
      <c r="O1497" s="35">
        <v>355</v>
      </c>
      <c r="P1497" s="39"/>
      <c r="Q1497" s="47">
        <f t="shared" si="130"/>
        <v>25</v>
      </c>
      <c r="R1497" s="41"/>
    </row>
    <row r="1498" spans="2:18" ht="15" customHeight="1" x14ac:dyDescent="0.3">
      <c r="B1498" s="34">
        <f t="shared" si="125"/>
        <v>5286.8</v>
      </c>
      <c r="C1498" s="35">
        <v>3100</v>
      </c>
      <c r="D1498" s="34">
        <f t="shared" si="126"/>
        <v>5286.8</v>
      </c>
      <c r="E1498" s="36">
        <v>46202</v>
      </c>
      <c r="F1498" s="37">
        <v>5288.5</v>
      </c>
      <c r="G1498" s="725">
        <v>46203</v>
      </c>
      <c r="H1498" s="38">
        <f t="shared" si="127"/>
        <v>1.6999999999998181</v>
      </c>
      <c r="I1498" s="183">
        <f t="shared" si="128"/>
        <v>0</v>
      </c>
      <c r="K1498" s="33"/>
      <c r="L1498" s="687">
        <v>46203</v>
      </c>
      <c r="M1498" s="34">
        <f t="shared" si="129"/>
        <v>355</v>
      </c>
      <c r="N1498" s="37"/>
      <c r="O1498" s="35">
        <v>345</v>
      </c>
      <c r="P1498" s="39"/>
      <c r="Q1498" s="47">
        <f t="shared" si="130"/>
        <v>10</v>
      </c>
      <c r="R1498" s="41"/>
    </row>
    <row r="1499" spans="2:18" ht="15" customHeight="1" x14ac:dyDescent="0.3">
      <c r="B1499" s="34">
        <f t="shared" si="125"/>
        <v>5288.5</v>
      </c>
      <c r="C1499" s="35">
        <v>3100</v>
      </c>
      <c r="D1499" s="34">
        <f t="shared" si="126"/>
        <v>5288.5</v>
      </c>
      <c r="E1499" s="36">
        <v>46203</v>
      </c>
      <c r="F1499" s="37">
        <v>5288.9</v>
      </c>
      <c r="G1499" s="725">
        <v>46204</v>
      </c>
      <c r="H1499" s="38">
        <f t="shared" si="127"/>
        <v>0.3999999999996362</v>
      </c>
      <c r="I1499" s="183">
        <f t="shared" si="128"/>
        <v>1</v>
      </c>
      <c r="K1499" s="33"/>
      <c r="L1499" s="687">
        <v>46204</v>
      </c>
      <c r="M1499" s="34">
        <f t="shared" si="129"/>
        <v>345</v>
      </c>
      <c r="N1499" s="37"/>
      <c r="O1499" s="35">
        <v>260</v>
      </c>
      <c r="P1499" s="39"/>
      <c r="Q1499" s="47">
        <f t="shared" si="130"/>
        <v>85</v>
      </c>
      <c r="R1499" s="41"/>
    </row>
    <row r="1500" spans="2:18" ht="15" customHeight="1" x14ac:dyDescent="0.3">
      <c r="B1500" s="34">
        <f t="shared" si="125"/>
        <v>5288.9</v>
      </c>
      <c r="C1500" s="35">
        <v>3101</v>
      </c>
      <c r="D1500" s="34">
        <f t="shared" si="126"/>
        <v>5288.9</v>
      </c>
      <c r="E1500" s="36">
        <v>46204</v>
      </c>
      <c r="F1500" s="37">
        <v>5293</v>
      </c>
      <c r="G1500" s="725">
        <v>46205</v>
      </c>
      <c r="H1500" s="38">
        <f t="shared" si="127"/>
        <v>4.1000000000003638</v>
      </c>
      <c r="I1500" s="183">
        <f t="shared" si="128"/>
        <v>4</v>
      </c>
      <c r="K1500" s="33"/>
      <c r="L1500" s="687">
        <v>46205</v>
      </c>
      <c r="M1500" s="34">
        <f t="shared" si="129"/>
        <v>260</v>
      </c>
      <c r="N1500" s="37">
        <v>90</v>
      </c>
      <c r="O1500" s="35">
        <v>310</v>
      </c>
      <c r="P1500" s="39"/>
      <c r="Q1500" s="47">
        <f t="shared" si="130"/>
        <v>40</v>
      </c>
      <c r="R1500" s="41"/>
    </row>
    <row r="1501" spans="2:18" ht="15" customHeight="1" x14ac:dyDescent="0.3">
      <c r="B1501" s="34">
        <f t="shared" si="125"/>
        <v>5293</v>
      </c>
      <c r="C1501" s="35">
        <v>3105</v>
      </c>
      <c r="D1501" s="34">
        <f t="shared" si="126"/>
        <v>5293</v>
      </c>
      <c r="E1501" s="36">
        <v>46205</v>
      </c>
      <c r="F1501" s="37">
        <v>5294.6</v>
      </c>
      <c r="G1501" s="725">
        <v>46206</v>
      </c>
      <c r="H1501" s="38">
        <f t="shared" si="127"/>
        <v>1.6000000000003638</v>
      </c>
      <c r="I1501" s="183">
        <f t="shared" si="128"/>
        <v>0</v>
      </c>
      <c r="K1501" s="33"/>
      <c r="L1501" s="687">
        <v>46206</v>
      </c>
      <c r="M1501" s="34">
        <f t="shared" si="129"/>
        <v>310</v>
      </c>
      <c r="N1501" s="37"/>
      <c r="O1501" s="35">
        <v>240</v>
      </c>
      <c r="P1501" s="39"/>
      <c r="Q1501" s="47">
        <f t="shared" si="130"/>
        <v>70</v>
      </c>
      <c r="R1501" s="41"/>
    </row>
    <row r="1502" spans="2:18" ht="15" customHeight="1" x14ac:dyDescent="0.3">
      <c r="B1502" s="34">
        <f t="shared" si="125"/>
        <v>5294.6</v>
      </c>
      <c r="C1502" s="35">
        <v>3105</v>
      </c>
      <c r="D1502" s="34">
        <f t="shared" si="126"/>
        <v>5294.6</v>
      </c>
      <c r="E1502" s="36">
        <v>46206</v>
      </c>
      <c r="F1502" s="37">
        <v>5298.6</v>
      </c>
      <c r="G1502" s="725">
        <v>46207</v>
      </c>
      <c r="H1502" s="38">
        <f t="shared" si="127"/>
        <v>4</v>
      </c>
      <c r="I1502" s="183">
        <f t="shared" si="128"/>
        <v>0</v>
      </c>
      <c r="K1502" s="33"/>
      <c r="L1502" s="687">
        <v>46207</v>
      </c>
      <c r="M1502" s="34">
        <f t="shared" si="129"/>
        <v>240</v>
      </c>
      <c r="N1502" s="37"/>
      <c r="O1502" s="35">
        <v>240</v>
      </c>
      <c r="P1502" s="39"/>
      <c r="Q1502" s="47">
        <f t="shared" si="130"/>
        <v>0</v>
      </c>
      <c r="R1502" s="41"/>
    </row>
    <row r="1503" spans="2:18" ht="15" customHeight="1" x14ac:dyDescent="0.3">
      <c r="B1503" s="34">
        <f t="shared" si="125"/>
        <v>5298.6</v>
      </c>
      <c r="C1503" s="35">
        <v>3105</v>
      </c>
      <c r="D1503" s="34">
        <f t="shared" si="126"/>
        <v>5298.6</v>
      </c>
      <c r="E1503" s="36">
        <v>46207</v>
      </c>
      <c r="F1503" s="37">
        <v>5298.6</v>
      </c>
      <c r="G1503" s="725">
        <v>46208</v>
      </c>
      <c r="H1503" s="38">
        <f t="shared" si="127"/>
        <v>0</v>
      </c>
      <c r="I1503" s="183">
        <f t="shared" si="128"/>
        <v>0</v>
      </c>
      <c r="K1503" s="33"/>
      <c r="L1503" s="687">
        <v>46208</v>
      </c>
      <c r="M1503" s="34">
        <f t="shared" si="129"/>
        <v>240</v>
      </c>
      <c r="N1503" s="37"/>
      <c r="O1503" s="35">
        <v>240</v>
      </c>
      <c r="P1503" s="39"/>
      <c r="Q1503" s="47">
        <f t="shared" si="130"/>
        <v>0</v>
      </c>
      <c r="R1503" s="41"/>
    </row>
    <row r="1504" spans="2:18" ht="15" customHeight="1" x14ac:dyDescent="0.3">
      <c r="B1504" s="34">
        <f t="shared" si="125"/>
        <v>5298.6</v>
      </c>
      <c r="C1504" s="35">
        <v>3105</v>
      </c>
      <c r="D1504" s="34">
        <f t="shared" si="126"/>
        <v>5298.6</v>
      </c>
      <c r="E1504" s="36">
        <v>46208</v>
      </c>
      <c r="F1504" s="37">
        <v>5298.6</v>
      </c>
      <c r="G1504" s="725">
        <v>46209</v>
      </c>
      <c r="H1504" s="38">
        <f t="shared" si="127"/>
        <v>0</v>
      </c>
      <c r="I1504" s="183">
        <f t="shared" si="128"/>
        <v>0</v>
      </c>
      <c r="K1504" s="33"/>
      <c r="L1504" s="687">
        <v>46209</v>
      </c>
      <c r="M1504" s="34">
        <f t="shared" si="129"/>
        <v>240</v>
      </c>
      <c r="N1504" s="37"/>
      <c r="O1504" s="35">
        <v>240</v>
      </c>
      <c r="P1504" s="39"/>
      <c r="Q1504" s="47">
        <f t="shared" si="130"/>
        <v>0</v>
      </c>
      <c r="R1504" s="41"/>
    </row>
    <row r="1505" spans="2:18" ht="15" customHeight="1" x14ac:dyDescent="0.3">
      <c r="B1505" s="34">
        <f t="shared" si="125"/>
        <v>5298.6</v>
      </c>
      <c r="C1505" s="35">
        <v>3105</v>
      </c>
      <c r="D1505" s="34">
        <f t="shared" si="126"/>
        <v>5298.6</v>
      </c>
      <c r="E1505" s="36">
        <v>46209</v>
      </c>
      <c r="F1505" s="37">
        <v>5298.6</v>
      </c>
      <c r="G1505" s="725">
        <v>46210</v>
      </c>
      <c r="H1505" s="38">
        <f t="shared" si="127"/>
        <v>0</v>
      </c>
      <c r="I1505" s="183">
        <f t="shared" si="128"/>
        <v>3</v>
      </c>
      <c r="K1505" s="33"/>
      <c r="L1505" s="687">
        <v>46210</v>
      </c>
      <c r="M1505" s="34">
        <f t="shared" si="129"/>
        <v>240</v>
      </c>
      <c r="N1505" s="37"/>
      <c r="O1505" s="35">
        <v>240</v>
      </c>
      <c r="P1505" s="39"/>
      <c r="Q1505" s="47">
        <f t="shared" si="130"/>
        <v>0</v>
      </c>
      <c r="R1505" s="41"/>
    </row>
    <row r="1506" spans="2:18" ht="15" customHeight="1" x14ac:dyDescent="0.3">
      <c r="B1506" s="34">
        <f t="shared" si="125"/>
        <v>5298.6</v>
      </c>
      <c r="C1506" s="35">
        <v>3108</v>
      </c>
      <c r="D1506" s="34">
        <f t="shared" si="126"/>
        <v>5298.6</v>
      </c>
      <c r="E1506" s="36">
        <v>46210</v>
      </c>
      <c r="F1506" s="37">
        <v>5298.8</v>
      </c>
      <c r="G1506" s="725">
        <v>46211</v>
      </c>
      <c r="H1506" s="38">
        <f t="shared" si="127"/>
        <v>0.1999999999998181</v>
      </c>
      <c r="I1506" s="183">
        <f t="shared" si="128"/>
        <v>-3108</v>
      </c>
      <c r="K1506" s="33"/>
      <c r="L1506" s="687">
        <v>46211</v>
      </c>
      <c r="M1506" s="34">
        <f t="shared" si="129"/>
        <v>240</v>
      </c>
      <c r="N1506" s="37">
        <v>115</v>
      </c>
      <c r="O1506" s="35">
        <v>240</v>
      </c>
      <c r="P1506" s="39"/>
      <c r="Q1506" s="47">
        <f t="shared" si="130"/>
        <v>115</v>
      </c>
      <c r="R1506" s="41"/>
    </row>
    <row r="1507" spans="2:18" ht="15" customHeight="1" x14ac:dyDescent="0.3">
      <c r="B1507" s="34">
        <f t="shared" ref="B1507:B1514" si="131">F1506</f>
        <v>5298.8</v>
      </c>
      <c r="C1507" s="35"/>
      <c r="D1507" s="34">
        <f t="shared" ref="D1507:D1516" si="132">F1506</f>
        <v>5298.8</v>
      </c>
      <c r="E1507" s="36">
        <v>46211</v>
      </c>
      <c r="F1507" s="37">
        <v>5304.1</v>
      </c>
      <c r="G1507" s="725">
        <v>46212</v>
      </c>
      <c r="H1507" s="38">
        <f t="shared" si="127"/>
        <v>5.3000000000001819</v>
      </c>
      <c r="I1507" s="183">
        <f t="shared" ref="I1507:I1514" si="133">C1508-C1507</f>
        <v>0</v>
      </c>
      <c r="K1507" s="33"/>
      <c r="L1507" s="687">
        <v>46212</v>
      </c>
      <c r="M1507" s="34">
        <f t="shared" ref="M1507:M1527" si="134">(O1506)</f>
        <v>240</v>
      </c>
      <c r="N1507" s="37"/>
      <c r="O1507" s="35">
        <v>239.1</v>
      </c>
      <c r="P1507" s="39"/>
      <c r="Q1507" s="47">
        <f t="shared" ref="Q1507:Q1527" si="135">(M1507+N1507)-O1507</f>
        <v>0.90000000000000568</v>
      </c>
      <c r="R1507" s="41"/>
    </row>
    <row r="1508" spans="2:18" ht="15" customHeight="1" x14ac:dyDescent="0.3">
      <c r="B1508" s="34">
        <f t="shared" si="131"/>
        <v>5304.1</v>
      </c>
      <c r="C1508" s="35"/>
      <c r="D1508" s="34">
        <f t="shared" si="132"/>
        <v>5304.1</v>
      </c>
      <c r="E1508" s="36">
        <v>46212</v>
      </c>
      <c r="F1508" s="37">
        <v>5304.6</v>
      </c>
      <c r="G1508" s="725">
        <v>46213</v>
      </c>
      <c r="H1508" s="38">
        <f t="shared" si="127"/>
        <v>0.5</v>
      </c>
      <c r="I1508" s="183">
        <f t="shared" si="133"/>
        <v>3127</v>
      </c>
      <c r="K1508" s="33"/>
      <c r="L1508" s="687">
        <v>46213</v>
      </c>
      <c r="M1508" s="34">
        <f t="shared" si="134"/>
        <v>239.1</v>
      </c>
      <c r="N1508" s="37"/>
      <c r="O1508" s="35">
        <v>239.1</v>
      </c>
      <c r="P1508" s="39"/>
      <c r="Q1508" s="47">
        <f t="shared" si="135"/>
        <v>0</v>
      </c>
      <c r="R1508" s="41"/>
    </row>
    <row r="1509" spans="2:18" ht="15" customHeight="1" x14ac:dyDescent="0.3">
      <c r="B1509" s="34">
        <f t="shared" si="131"/>
        <v>5304.6</v>
      </c>
      <c r="C1509" s="35">
        <v>3127</v>
      </c>
      <c r="D1509" s="34">
        <f t="shared" si="132"/>
        <v>5304.6</v>
      </c>
      <c r="E1509" s="36">
        <v>46213</v>
      </c>
      <c r="F1509" s="37">
        <v>5304.6</v>
      </c>
      <c r="G1509" s="725">
        <v>46214</v>
      </c>
      <c r="H1509" s="38">
        <f t="shared" si="127"/>
        <v>0</v>
      </c>
      <c r="I1509" s="183">
        <f t="shared" si="133"/>
        <v>-2</v>
      </c>
      <c r="K1509" s="33"/>
      <c r="L1509" s="687">
        <v>46214</v>
      </c>
      <c r="M1509" s="34">
        <f t="shared" si="134"/>
        <v>239.1</v>
      </c>
      <c r="N1509" s="37">
        <v>180</v>
      </c>
      <c r="O1509" s="35">
        <v>419.1</v>
      </c>
      <c r="P1509" s="39"/>
      <c r="Q1509" s="47">
        <f t="shared" si="135"/>
        <v>0</v>
      </c>
      <c r="R1509" s="41"/>
    </row>
    <row r="1510" spans="2:18" ht="15" customHeight="1" x14ac:dyDescent="0.3">
      <c r="B1510" s="34">
        <f t="shared" si="131"/>
        <v>5304.6</v>
      </c>
      <c r="C1510" s="35">
        <v>3125</v>
      </c>
      <c r="D1510" s="34">
        <f t="shared" si="132"/>
        <v>5304.6</v>
      </c>
      <c r="E1510" s="36">
        <v>46214</v>
      </c>
      <c r="F1510" s="37">
        <v>5304.8</v>
      </c>
      <c r="G1510" s="725">
        <v>46215</v>
      </c>
      <c r="H1510" s="38">
        <f t="shared" si="127"/>
        <v>0.1999999999998181</v>
      </c>
      <c r="I1510" s="183">
        <f t="shared" si="133"/>
        <v>10</v>
      </c>
      <c r="K1510" s="33"/>
      <c r="L1510" s="687">
        <v>46215</v>
      </c>
      <c r="M1510" s="34">
        <f t="shared" si="134"/>
        <v>419.1</v>
      </c>
      <c r="N1510" s="37"/>
      <c r="O1510" s="35">
        <v>419.1</v>
      </c>
      <c r="P1510" s="39"/>
      <c r="Q1510" s="47">
        <f t="shared" si="135"/>
        <v>0</v>
      </c>
      <c r="R1510" s="41"/>
    </row>
    <row r="1511" spans="2:18" ht="15" customHeight="1" x14ac:dyDescent="0.3">
      <c r="B1511" s="34">
        <f t="shared" si="131"/>
        <v>5304.8</v>
      </c>
      <c r="C1511" s="35">
        <v>3135</v>
      </c>
      <c r="D1511" s="34">
        <f t="shared" si="132"/>
        <v>5304.8</v>
      </c>
      <c r="E1511" s="36">
        <v>46215</v>
      </c>
      <c r="F1511" s="37">
        <v>5304.8</v>
      </c>
      <c r="G1511" s="725">
        <v>46216</v>
      </c>
      <c r="H1511" s="38">
        <f t="shared" si="127"/>
        <v>0</v>
      </c>
      <c r="I1511" s="183">
        <f t="shared" si="133"/>
        <v>-3135</v>
      </c>
      <c r="K1511" s="33"/>
      <c r="L1511" s="687">
        <v>46216</v>
      </c>
      <c r="M1511" s="34">
        <f t="shared" si="134"/>
        <v>419.1</v>
      </c>
      <c r="N1511" s="37"/>
      <c r="O1511" s="35">
        <v>350</v>
      </c>
      <c r="P1511" s="39"/>
      <c r="Q1511" s="47">
        <f t="shared" si="135"/>
        <v>69.100000000000023</v>
      </c>
      <c r="R1511" s="41"/>
    </row>
    <row r="1512" spans="2:18" ht="15" customHeight="1" x14ac:dyDescent="0.3">
      <c r="B1512" s="34">
        <f t="shared" si="131"/>
        <v>5304.8</v>
      </c>
      <c r="C1512" s="35"/>
      <c r="D1512" s="34">
        <f t="shared" si="132"/>
        <v>5304.8</v>
      </c>
      <c r="E1512" s="36">
        <v>46216</v>
      </c>
      <c r="F1512" s="37">
        <v>5313.6</v>
      </c>
      <c r="G1512" s="725">
        <v>46217</v>
      </c>
      <c r="H1512" s="38">
        <f t="shared" ref="H1512:H1514" si="136">F1512-D1512</f>
        <v>8.8000000000001819</v>
      </c>
      <c r="I1512" s="183">
        <f t="shared" si="133"/>
        <v>0</v>
      </c>
      <c r="K1512" s="33"/>
      <c r="L1512" s="687">
        <v>46217</v>
      </c>
      <c r="M1512" s="34">
        <f t="shared" si="134"/>
        <v>350</v>
      </c>
      <c r="N1512" s="37">
        <v>85</v>
      </c>
      <c r="O1512" s="35">
        <v>205</v>
      </c>
      <c r="P1512" s="39"/>
      <c r="Q1512" s="47">
        <f t="shared" si="135"/>
        <v>230</v>
      </c>
      <c r="R1512" s="41"/>
    </row>
    <row r="1513" spans="2:18" ht="15" customHeight="1" x14ac:dyDescent="0.3">
      <c r="B1513" s="34">
        <f t="shared" si="131"/>
        <v>5313.6</v>
      </c>
      <c r="C1513" s="35"/>
      <c r="D1513" s="34">
        <f t="shared" si="132"/>
        <v>5313.6</v>
      </c>
      <c r="E1513" s="36">
        <v>46217</v>
      </c>
      <c r="F1513" s="37">
        <v>5322.9</v>
      </c>
      <c r="G1513" s="725">
        <v>46218</v>
      </c>
      <c r="H1513" s="38">
        <f t="shared" si="136"/>
        <v>9.2999999999992724</v>
      </c>
      <c r="I1513" s="183">
        <f t="shared" si="133"/>
        <v>3138</v>
      </c>
      <c r="K1513" s="33"/>
      <c r="L1513" s="687">
        <v>46218</v>
      </c>
      <c r="M1513" s="34">
        <f t="shared" si="134"/>
        <v>205</v>
      </c>
      <c r="N1513" s="37"/>
      <c r="O1513" s="35">
        <v>205</v>
      </c>
      <c r="P1513" s="39"/>
      <c r="Q1513" s="47">
        <f t="shared" si="135"/>
        <v>0</v>
      </c>
      <c r="R1513" s="41"/>
    </row>
    <row r="1514" spans="2:18" ht="15" customHeight="1" x14ac:dyDescent="0.3">
      <c r="B1514" s="34">
        <f t="shared" si="131"/>
        <v>5322.9</v>
      </c>
      <c r="C1514" s="35">
        <v>3138</v>
      </c>
      <c r="D1514" s="34">
        <f t="shared" si="132"/>
        <v>5322.9</v>
      </c>
      <c r="E1514" s="36">
        <v>46218</v>
      </c>
      <c r="F1514" s="37">
        <v>5322.9</v>
      </c>
      <c r="G1514" s="725">
        <v>46219</v>
      </c>
      <c r="H1514" s="38">
        <f t="shared" si="136"/>
        <v>0</v>
      </c>
      <c r="I1514" s="183">
        <f t="shared" si="133"/>
        <v>-3138</v>
      </c>
      <c r="K1514" s="33"/>
      <c r="L1514" s="687">
        <v>46219</v>
      </c>
      <c r="M1514" s="34">
        <f t="shared" si="134"/>
        <v>205</v>
      </c>
      <c r="N1514" s="37"/>
      <c r="O1514" s="35">
        <v>205</v>
      </c>
      <c r="P1514" s="39"/>
      <c r="Q1514" s="47">
        <f t="shared" si="135"/>
        <v>0</v>
      </c>
      <c r="R1514" s="41"/>
    </row>
    <row r="1515" spans="2:18" ht="15" customHeight="1" x14ac:dyDescent="0.3">
      <c r="B1515" s="34">
        <f t="shared" ref="B1515:B1526" si="137">F1514</f>
        <v>5322.9</v>
      </c>
      <c r="C1515" s="35"/>
      <c r="D1515" s="34">
        <f t="shared" si="132"/>
        <v>5322.9</v>
      </c>
      <c r="E1515" s="36">
        <v>46219</v>
      </c>
      <c r="F1515" s="37">
        <v>5322.9</v>
      </c>
      <c r="G1515" s="725">
        <v>46220</v>
      </c>
      <c r="H1515" s="38">
        <f t="shared" ref="H1515:H1525" si="138">F1515-D1515</f>
        <v>0</v>
      </c>
      <c r="I1515" s="183">
        <f t="shared" ref="I1515:I1527" si="139">C1516-C1515</f>
        <v>0</v>
      </c>
      <c r="K1515" s="33"/>
      <c r="L1515" s="687">
        <v>46220</v>
      </c>
      <c r="M1515" s="34">
        <f t="shared" si="134"/>
        <v>205</v>
      </c>
      <c r="N1515" s="37"/>
      <c r="O1515" s="35">
        <v>205</v>
      </c>
      <c r="P1515" s="39"/>
      <c r="Q1515" s="47">
        <f t="shared" si="135"/>
        <v>0</v>
      </c>
      <c r="R1515" s="41"/>
    </row>
    <row r="1516" spans="2:18" ht="15" customHeight="1" x14ac:dyDescent="0.3">
      <c r="B1516" s="34">
        <f t="shared" si="137"/>
        <v>5322.9</v>
      </c>
      <c r="C1516" s="35"/>
      <c r="D1516" s="34">
        <f t="shared" si="132"/>
        <v>5322.9</v>
      </c>
      <c r="E1516" s="36">
        <v>46220</v>
      </c>
      <c r="F1516" s="37">
        <v>5322.9</v>
      </c>
      <c r="G1516" s="725">
        <v>46221</v>
      </c>
      <c r="H1516" s="38">
        <f t="shared" si="138"/>
        <v>0</v>
      </c>
      <c r="I1516" s="183">
        <f t="shared" si="139"/>
        <v>0</v>
      </c>
      <c r="K1516" s="33"/>
      <c r="L1516" s="687">
        <v>46221</v>
      </c>
      <c r="M1516" s="34">
        <f t="shared" si="134"/>
        <v>205</v>
      </c>
      <c r="N1516" s="37"/>
      <c r="O1516" s="35">
        <v>205</v>
      </c>
      <c r="P1516" s="39"/>
      <c r="Q1516" s="47">
        <f t="shared" si="135"/>
        <v>0</v>
      </c>
      <c r="R1516" s="41"/>
    </row>
    <row r="1517" spans="2:18" ht="15" customHeight="1" x14ac:dyDescent="0.3">
      <c r="B1517" s="34">
        <f t="shared" si="137"/>
        <v>5322.9</v>
      </c>
      <c r="C1517" s="35"/>
      <c r="D1517" s="34">
        <f t="shared" ref="D1517:D1526" si="140">F1516</f>
        <v>5322.9</v>
      </c>
      <c r="E1517" s="36">
        <v>46221</v>
      </c>
      <c r="F1517" s="37">
        <v>5322.9</v>
      </c>
      <c r="G1517" s="725">
        <v>46222</v>
      </c>
      <c r="H1517" s="38">
        <f t="shared" si="138"/>
        <v>0</v>
      </c>
      <c r="I1517" s="183">
        <f t="shared" si="139"/>
        <v>0</v>
      </c>
      <c r="K1517" s="33"/>
      <c r="L1517" s="687">
        <v>46222</v>
      </c>
      <c r="M1517" s="34">
        <f t="shared" si="134"/>
        <v>205</v>
      </c>
      <c r="N1517" s="37"/>
      <c r="O1517" s="35">
        <v>205</v>
      </c>
      <c r="P1517" s="39"/>
      <c r="Q1517" s="47">
        <f t="shared" si="135"/>
        <v>0</v>
      </c>
      <c r="R1517" s="41"/>
    </row>
    <row r="1518" spans="2:18" ht="15" customHeight="1" x14ac:dyDescent="0.3">
      <c r="B1518" s="34">
        <f t="shared" si="137"/>
        <v>5322.9</v>
      </c>
      <c r="C1518" s="35"/>
      <c r="D1518" s="34">
        <f t="shared" si="140"/>
        <v>5322.9</v>
      </c>
      <c r="E1518" s="36">
        <v>46222</v>
      </c>
      <c r="F1518" s="37">
        <v>5322.9</v>
      </c>
      <c r="G1518" s="725">
        <v>46223</v>
      </c>
      <c r="H1518" s="38">
        <f t="shared" si="138"/>
        <v>0</v>
      </c>
      <c r="I1518" s="183">
        <f t="shared" si="139"/>
        <v>0</v>
      </c>
      <c r="K1518" s="33"/>
      <c r="L1518" s="687">
        <v>46223</v>
      </c>
      <c r="M1518" s="34">
        <f t="shared" si="134"/>
        <v>205</v>
      </c>
      <c r="N1518" s="37"/>
      <c r="O1518" s="35">
        <v>205</v>
      </c>
      <c r="P1518" s="39"/>
      <c r="Q1518" s="47">
        <f t="shared" si="135"/>
        <v>0</v>
      </c>
      <c r="R1518" s="41"/>
    </row>
    <row r="1519" spans="2:18" ht="15" customHeight="1" x14ac:dyDescent="0.3">
      <c r="B1519" s="34">
        <f t="shared" si="137"/>
        <v>5322.9</v>
      </c>
      <c r="C1519" s="35"/>
      <c r="D1519" s="34">
        <f t="shared" si="140"/>
        <v>5322.9</v>
      </c>
      <c r="E1519" s="36">
        <v>46223</v>
      </c>
      <c r="F1519" s="37">
        <v>5322.9</v>
      </c>
      <c r="G1519" s="725">
        <v>46224</v>
      </c>
      <c r="H1519" s="38">
        <f t="shared" si="138"/>
        <v>0</v>
      </c>
      <c r="I1519" s="183">
        <f t="shared" si="139"/>
        <v>0</v>
      </c>
      <c r="K1519" s="33"/>
      <c r="L1519" s="687">
        <v>46224</v>
      </c>
      <c r="M1519" s="34">
        <f t="shared" si="134"/>
        <v>205</v>
      </c>
      <c r="N1519" s="37"/>
      <c r="O1519" s="35">
        <v>205</v>
      </c>
      <c r="P1519" s="39"/>
      <c r="Q1519" s="47">
        <f t="shared" si="135"/>
        <v>0</v>
      </c>
      <c r="R1519" s="41"/>
    </row>
    <row r="1520" spans="2:18" ht="15" customHeight="1" x14ac:dyDescent="0.3">
      <c r="B1520" s="34">
        <f t="shared" si="137"/>
        <v>5322.9</v>
      </c>
      <c r="C1520" s="35"/>
      <c r="D1520" s="34">
        <f t="shared" si="140"/>
        <v>5322.9</v>
      </c>
      <c r="E1520" s="36">
        <v>46224</v>
      </c>
      <c r="F1520" s="37">
        <v>5322.9</v>
      </c>
      <c r="G1520" s="725">
        <v>46225</v>
      </c>
      <c r="H1520" s="38">
        <f t="shared" si="138"/>
        <v>0</v>
      </c>
      <c r="I1520" s="183">
        <f t="shared" si="139"/>
        <v>0</v>
      </c>
      <c r="K1520" s="33"/>
      <c r="L1520" s="687">
        <v>46225</v>
      </c>
      <c r="M1520" s="34">
        <f t="shared" si="134"/>
        <v>205</v>
      </c>
      <c r="N1520" s="37"/>
      <c r="O1520" s="35">
        <v>205</v>
      </c>
      <c r="P1520" s="39"/>
      <c r="Q1520" s="47">
        <f t="shared" si="135"/>
        <v>0</v>
      </c>
      <c r="R1520" s="41"/>
    </row>
    <row r="1521" spans="2:18" ht="15" customHeight="1" x14ac:dyDescent="0.3">
      <c r="B1521" s="34">
        <f t="shared" si="137"/>
        <v>5322.9</v>
      </c>
      <c r="C1521" s="35"/>
      <c r="D1521" s="34">
        <f t="shared" si="140"/>
        <v>5322.9</v>
      </c>
      <c r="E1521" s="36">
        <v>46225</v>
      </c>
      <c r="F1521" s="37">
        <v>5322.9</v>
      </c>
      <c r="G1521" s="725">
        <v>46226</v>
      </c>
      <c r="H1521" s="38">
        <f t="shared" si="138"/>
        <v>0</v>
      </c>
      <c r="I1521" s="183">
        <f t="shared" si="139"/>
        <v>0</v>
      </c>
      <c r="K1521" s="33"/>
      <c r="L1521" s="687">
        <v>46226</v>
      </c>
      <c r="M1521" s="34">
        <f t="shared" si="134"/>
        <v>205</v>
      </c>
      <c r="N1521" s="37"/>
      <c r="O1521" s="35">
        <v>205</v>
      </c>
      <c r="P1521" s="39"/>
      <c r="Q1521" s="47">
        <f t="shared" si="135"/>
        <v>0</v>
      </c>
      <c r="R1521" s="41"/>
    </row>
    <row r="1522" spans="2:18" ht="15" customHeight="1" x14ac:dyDescent="0.3">
      <c r="B1522" s="34">
        <f t="shared" si="137"/>
        <v>5322.9</v>
      </c>
      <c r="C1522" s="35"/>
      <c r="D1522" s="34">
        <f t="shared" si="140"/>
        <v>5322.9</v>
      </c>
      <c r="E1522" s="36">
        <v>46226</v>
      </c>
      <c r="F1522" s="37">
        <v>5322.9</v>
      </c>
      <c r="G1522" s="725">
        <v>46227</v>
      </c>
      <c r="H1522" s="38">
        <f t="shared" si="138"/>
        <v>0</v>
      </c>
      <c r="I1522" s="183">
        <f t="shared" si="139"/>
        <v>0</v>
      </c>
      <c r="K1522" s="33"/>
      <c r="L1522" s="687">
        <v>46227</v>
      </c>
      <c r="M1522" s="34">
        <f t="shared" si="134"/>
        <v>205</v>
      </c>
      <c r="N1522" s="37"/>
      <c r="O1522" s="35">
        <v>205</v>
      </c>
      <c r="P1522" s="39"/>
      <c r="Q1522" s="47">
        <f t="shared" si="135"/>
        <v>0</v>
      </c>
      <c r="R1522" s="41"/>
    </row>
    <row r="1523" spans="2:18" ht="15" customHeight="1" x14ac:dyDescent="0.3">
      <c r="B1523" s="34">
        <f t="shared" si="137"/>
        <v>5322.9</v>
      </c>
      <c r="C1523" s="35"/>
      <c r="D1523" s="34">
        <f t="shared" si="140"/>
        <v>5322.9</v>
      </c>
      <c r="E1523" s="36">
        <v>46227</v>
      </c>
      <c r="F1523" s="37">
        <v>5322.9</v>
      </c>
      <c r="G1523" s="725">
        <v>46228</v>
      </c>
      <c r="H1523" s="38">
        <f t="shared" si="138"/>
        <v>0</v>
      </c>
      <c r="I1523" s="183">
        <f t="shared" si="139"/>
        <v>0</v>
      </c>
      <c r="K1523" s="33"/>
      <c r="L1523" s="687">
        <v>46228</v>
      </c>
      <c r="M1523" s="34">
        <f t="shared" si="134"/>
        <v>205</v>
      </c>
      <c r="N1523" s="37"/>
      <c r="O1523" s="35">
        <v>205</v>
      </c>
      <c r="P1523" s="39"/>
      <c r="Q1523" s="47">
        <f t="shared" si="135"/>
        <v>0</v>
      </c>
      <c r="R1523" s="41"/>
    </row>
    <row r="1524" spans="2:18" ht="15" customHeight="1" x14ac:dyDescent="0.3">
      <c r="B1524" s="34">
        <f t="shared" si="137"/>
        <v>5322.9</v>
      </c>
      <c r="C1524" s="35"/>
      <c r="D1524" s="34">
        <f t="shared" si="140"/>
        <v>5322.9</v>
      </c>
      <c r="E1524" s="36">
        <v>46228</v>
      </c>
      <c r="F1524" s="37">
        <v>5322.9</v>
      </c>
      <c r="G1524" s="725">
        <v>46229</v>
      </c>
      <c r="H1524" s="38">
        <f t="shared" si="138"/>
        <v>0</v>
      </c>
      <c r="I1524" s="183">
        <f t="shared" si="139"/>
        <v>0</v>
      </c>
      <c r="K1524" s="33"/>
      <c r="L1524" s="687">
        <v>46229</v>
      </c>
      <c r="M1524" s="34">
        <f t="shared" si="134"/>
        <v>205</v>
      </c>
      <c r="N1524" s="37"/>
      <c r="O1524" s="35">
        <v>205</v>
      </c>
      <c r="P1524" s="39"/>
      <c r="Q1524" s="47">
        <f t="shared" si="135"/>
        <v>0</v>
      </c>
      <c r="R1524" s="41"/>
    </row>
    <row r="1525" spans="2:18" ht="15" customHeight="1" x14ac:dyDescent="0.3">
      <c r="B1525" s="34">
        <f t="shared" si="137"/>
        <v>5322.9</v>
      </c>
      <c r="C1525" s="35"/>
      <c r="D1525" s="34">
        <f t="shared" si="140"/>
        <v>5322.9</v>
      </c>
      <c r="E1525" s="36">
        <v>46229</v>
      </c>
      <c r="F1525" s="37">
        <v>5322.9</v>
      </c>
      <c r="G1525" s="725">
        <v>46230</v>
      </c>
      <c r="H1525" s="38">
        <f t="shared" si="138"/>
        <v>0</v>
      </c>
      <c r="I1525" s="183">
        <f t="shared" si="139"/>
        <v>0</v>
      </c>
      <c r="K1525" s="33"/>
      <c r="L1525" s="687">
        <v>46230</v>
      </c>
      <c r="M1525" s="34">
        <f t="shared" si="134"/>
        <v>205</v>
      </c>
      <c r="N1525" s="37"/>
      <c r="O1525" s="35">
        <v>205</v>
      </c>
      <c r="P1525" s="39"/>
      <c r="Q1525" s="47">
        <f t="shared" si="135"/>
        <v>0</v>
      </c>
      <c r="R1525" s="41"/>
    </row>
    <row r="1526" spans="2:18" ht="15" customHeight="1" x14ac:dyDescent="0.3">
      <c r="B1526" s="34">
        <f t="shared" si="137"/>
        <v>5322.9</v>
      </c>
      <c r="C1526" s="35"/>
      <c r="D1526" s="34">
        <f t="shared" si="140"/>
        <v>5322.9</v>
      </c>
      <c r="E1526" s="36">
        <v>46230</v>
      </c>
      <c r="F1526" s="37">
        <v>5322.9</v>
      </c>
      <c r="G1526" s="725">
        <v>46231</v>
      </c>
      <c r="H1526" s="38">
        <f>F1526-D1526</f>
        <v>0</v>
      </c>
      <c r="I1526" s="183">
        <f t="shared" si="139"/>
        <v>0</v>
      </c>
      <c r="K1526" s="33"/>
      <c r="L1526" s="687">
        <v>46231</v>
      </c>
      <c r="M1526" s="34">
        <f t="shared" si="134"/>
        <v>205</v>
      </c>
      <c r="N1526" s="37"/>
      <c r="O1526" s="35">
        <v>205</v>
      </c>
      <c r="P1526" s="39"/>
      <c r="Q1526" s="47">
        <f t="shared" si="135"/>
        <v>0</v>
      </c>
      <c r="R1526" s="41"/>
    </row>
    <row r="1527" spans="2:18" ht="15" customHeight="1" x14ac:dyDescent="0.3">
      <c r="B1527" s="34">
        <f>F1526</f>
        <v>5322.9</v>
      </c>
      <c r="C1527" s="35"/>
      <c r="D1527" s="34">
        <f>F1526</f>
        <v>5322.9</v>
      </c>
      <c r="E1527" s="36">
        <v>46231</v>
      </c>
      <c r="F1527" s="37">
        <v>5322.9</v>
      </c>
      <c r="G1527" s="725">
        <v>46232</v>
      </c>
      <c r="H1527" s="38">
        <f>F1527-D1527</f>
        <v>0</v>
      </c>
      <c r="I1527" s="183">
        <f t="shared" si="139"/>
        <v>0</v>
      </c>
      <c r="K1527" s="33"/>
      <c r="L1527" s="687">
        <v>46232</v>
      </c>
      <c r="M1527" s="34">
        <f t="shared" si="134"/>
        <v>205</v>
      </c>
      <c r="N1527" s="37"/>
      <c r="O1527" s="35">
        <v>205</v>
      </c>
      <c r="P1527" s="39"/>
      <c r="Q1527" s="47">
        <f t="shared" si="135"/>
        <v>0</v>
      </c>
      <c r="R1527" s="41"/>
    </row>
    <row r="1528" spans="2:18" ht="15" customHeight="1" x14ac:dyDescent="0.3">
      <c r="B1528" s="34">
        <f>F1527</f>
        <v>5322.9</v>
      </c>
      <c r="C1528" s="35"/>
      <c r="D1528" s="34">
        <f>F1527</f>
        <v>5322.9</v>
      </c>
      <c r="E1528" s="36">
        <v>46232</v>
      </c>
      <c r="F1528" s="37">
        <v>5322.9</v>
      </c>
      <c r="G1528" s="725">
        <v>46233</v>
      </c>
      <c r="H1528" s="38">
        <f t="shared" ref="H1528:H1536" si="141">F1528-D1528</f>
        <v>0</v>
      </c>
      <c r="I1528" s="183">
        <f t="shared" ref="I1528:I1536" si="142">C1529-C1528</f>
        <v>0</v>
      </c>
      <c r="K1528" s="33"/>
      <c r="L1528" s="687">
        <v>46233</v>
      </c>
      <c r="M1528" s="34">
        <f t="shared" ref="M1528:M1536" si="143">(O1527)</f>
        <v>205</v>
      </c>
      <c r="N1528" s="37"/>
      <c r="O1528" s="35">
        <v>205</v>
      </c>
      <c r="P1528" s="39"/>
      <c r="Q1528" s="47">
        <f t="shared" ref="Q1528:Q1536" si="144">(M1528+N1528)-O1528</f>
        <v>0</v>
      </c>
      <c r="R1528" s="41"/>
    </row>
    <row r="1529" spans="2:18" ht="15" customHeight="1" x14ac:dyDescent="0.3">
      <c r="B1529" s="34">
        <f t="shared" ref="B1529:B1536" si="145">F1528</f>
        <v>5322.9</v>
      </c>
      <c r="C1529" s="35"/>
      <c r="D1529" s="34">
        <f t="shared" ref="D1529:D1536" si="146">F1528</f>
        <v>5322.9</v>
      </c>
      <c r="E1529" s="36">
        <v>46233</v>
      </c>
      <c r="F1529" s="37">
        <v>5322.9</v>
      </c>
      <c r="G1529" s="725">
        <v>46234</v>
      </c>
      <c r="H1529" s="38">
        <f t="shared" si="141"/>
        <v>0</v>
      </c>
      <c r="I1529" s="183">
        <f t="shared" si="142"/>
        <v>0</v>
      </c>
      <c r="K1529" s="33"/>
      <c r="L1529" s="687">
        <v>46234</v>
      </c>
      <c r="M1529" s="34">
        <f t="shared" si="143"/>
        <v>205</v>
      </c>
      <c r="N1529" s="37"/>
      <c r="O1529" s="35">
        <v>205</v>
      </c>
      <c r="P1529" s="39"/>
      <c r="Q1529" s="47">
        <f t="shared" si="144"/>
        <v>0</v>
      </c>
      <c r="R1529" s="41"/>
    </row>
    <row r="1530" spans="2:18" ht="15" customHeight="1" x14ac:dyDescent="0.3">
      <c r="B1530" s="34">
        <f t="shared" si="145"/>
        <v>5322.9</v>
      </c>
      <c r="C1530" s="35"/>
      <c r="D1530" s="34">
        <f t="shared" si="146"/>
        <v>5322.9</v>
      </c>
      <c r="E1530" s="36">
        <v>46234</v>
      </c>
      <c r="F1530" s="37">
        <v>5322.9</v>
      </c>
      <c r="G1530" s="725">
        <v>46235</v>
      </c>
      <c r="H1530" s="38">
        <f t="shared" si="141"/>
        <v>0</v>
      </c>
      <c r="I1530" s="183">
        <f t="shared" si="142"/>
        <v>0</v>
      </c>
      <c r="K1530" s="33"/>
      <c r="L1530" s="687">
        <v>46235</v>
      </c>
      <c r="M1530" s="34">
        <f t="shared" si="143"/>
        <v>205</v>
      </c>
      <c r="N1530" s="37"/>
      <c r="O1530" s="35">
        <v>205</v>
      </c>
      <c r="P1530" s="39"/>
      <c r="Q1530" s="47">
        <f t="shared" si="144"/>
        <v>0</v>
      </c>
      <c r="R1530" s="41"/>
    </row>
    <row r="1531" spans="2:18" ht="15" customHeight="1" x14ac:dyDescent="0.3">
      <c r="B1531" s="34">
        <f t="shared" si="145"/>
        <v>5322.9</v>
      </c>
      <c r="C1531" s="35"/>
      <c r="D1531" s="34">
        <f t="shared" si="146"/>
        <v>5322.9</v>
      </c>
      <c r="E1531" s="36">
        <v>46235</v>
      </c>
      <c r="F1531" s="37">
        <v>5322.9</v>
      </c>
      <c r="G1531" s="725">
        <v>46236</v>
      </c>
      <c r="H1531" s="38">
        <f t="shared" si="141"/>
        <v>0</v>
      </c>
      <c r="I1531" s="183">
        <f t="shared" si="142"/>
        <v>0</v>
      </c>
      <c r="K1531" s="33"/>
      <c r="L1531" s="687">
        <v>46236</v>
      </c>
      <c r="M1531" s="34">
        <f t="shared" si="143"/>
        <v>205</v>
      </c>
      <c r="N1531" s="37"/>
      <c r="O1531" s="35">
        <v>205</v>
      </c>
      <c r="P1531" s="39"/>
      <c r="Q1531" s="47">
        <f t="shared" si="144"/>
        <v>0</v>
      </c>
      <c r="R1531" s="41"/>
    </row>
    <row r="1532" spans="2:18" ht="15" customHeight="1" x14ac:dyDescent="0.3">
      <c r="B1532" s="34">
        <f t="shared" si="145"/>
        <v>5322.9</v>
      </c>
      <c r="C1532" s="35"/>
      <c r="D1532" s="34">
        <f t="shared" si="146"/>
        <v>5322.9</v>
      </c>
      <c r="E1532" s="36">
        <v>46236</v>
      </c>
      <c r="F1532" s="37">
        <v>5322.9</v>
      </c>
      <c r="G1532" s="725">
        <v>46237</v>
      </c>
      <c r="H1532" s="38">
        <f t="shared" si="141"/>
        <v>0</v>
      </c>
      <c r="I1532" s="183">
        <f t="shared" si="142"/>
        <v>0</v>
      </c>
      <c r="K1532" s="33"/>
      <c r="L1532" s="687">
        <v>46237</v>
      </c>
      <c r="M1532" s="34">
        <f t="shared" si="143"/>
        <v>205</v>
      </c>
      <c r="N1532" s="37"/>
      <c r="O1532" s="35">
        <v>205</v>
      </c>
      <c r="P1532" s="39"/>
      <c r="Q1532" s="47">
        <f t="shared" si="144"/>
        <v>0</v>
      </c>
      <c r="R1532" s="41"/>
    </row>
    <row r="1533" spans="2:18" ht="15" customHeight="1" x14ac:dyDescent="0.3">
      <c r="B1533" s="34">
        <f t="shared" si="145"/>
        <v>5322.9</v>
      </c>
      <c r="C1533" s="35"/>
      <c r="D1533" s="34">
        <f t="shared" si="146"/>
        <v>5322.9</v>
      </c>
      <c r="E1533" s="36">
        <v>46237</v>
      </c>
      <c r="F1533" s="37">
        <v>5322.9</v>
      </c>
      <c r="G1533" s="725">
        <v>46238</v>
      </c>
      <c r="H1533" s="38">
        <f t="shared" si="141"/>
        <v>0</v>
      </c>
      <c r="I1533" s="183">
        <f t="shared" si="142"/>
        <v>0</v>
      </c>
      <c r="K1533" s="33"/>
      <c r="L1533" s="687">
        <v>46238</v>
      </c>
      <c r="M1533" s="34">
        <f t="shared" si="143"/>
        <v>205</v>
      </c>
      <c r="N1533" s="37"/>
      <c r="O1533" s="35">
        <v>205</v>
      </c>
      <c r="P1533" s="39"/>
      <c r="Q1533" s="47">
        <f t="shared" si="144"/>
        <v>0</v>
      </c>
      <c r="R1533" s="41"/>
    </row>
    <row r="1534" spans="2:18" ht="15" customHeight="1" x14ac:dyDescent="0.3">
      <c r="B1534" s="34">
        <f t="shared" si="145"/>
        <v>5322.9</v>
      </c>
      <c r="C1534" s="35"/>
      <c r="D1534" s="34">
        <f t="shared" si="146"/>
        <v>5322.9</v>
      </c>
      <c r="E1534" s="36">
        <v>46238</v>
      </c>
      <c r="F1534" s="37">
        <v>5322.9</v>
      </c>
      <c r="G1534" s="725">
        <v>46239</v>
      </c>
      <c r="H1534" s="38">
        <f t="shared" si="141"/>
        <v>0</v>
      </c>
      <c r="I1534" s="183">
        <f t="shared" si="142"/>
        <v>0</v>
      </c>
      <c r="K1534" s="33"/>
      <c r="L1534" s="687">
        <v>46239</v>
      </c>
      <c r="M1534" s="34">
        <f t="shared" si="143"/>
        <v>205</v>
      </c>
      <c r="N1534" s="37"/>
      <c r="O1534" s="35">
        <v>205</v>
      </c>
      <c r="P1534" s="39"/>
      <c r="Q1534" s="47">
        <f t="shared" si="144"/>
        <v>0</v>
      </c>
      <c r="R1534" s="41"/>
    </row>
    <row r="1535" spans="2:18" ht="15" customHeight="1" x14ac:dyDescent="0.3">
      <c r="B1535" s="34">
        <f t="shared" si="145"/>
        <v>5322.9</v>
      </c>
      <c r="C1535" s="35"/>
      <c r="D1535" s="34">
        <f t="shared" si="146"/>
        <v>5322.9</v>
      </c>
      <c r="E1535" s="36">
        <v>46239</v>
      </c>
      <c r="F1535" s="37">
        <v>5322.9</v>
      </c>
      <c r="G1535" s="725">
        <v>46240</v>
      </c>
      <c r="H1535" s="38">
        <f t="shared" si="141"/>
        <v>0</v>
      </c>
      <c r="I1535" s="183">
        <f t="shared" si="142"/>
        <v>0</v>
      </c>
      <c r="K1535" s="33"/>
      <c r="L1535" s="687">
        <v>46240</v>
      </c>
      <c r="M1535" s="34">
        <f t="shared" si="143"/>
        <v>205</v>
      </c>
      <c r="N1535" s="37"/>
      <c r="O1535" s="35">
        <v>205</v>
      </c>
      <c r="P1535" s="39"/>
      <c r="Q1535" s="47">
        <f t="shared" si="144"/>
        <v>0</v>
      </c>
      <c r="R1535" s="41"/>
    </row>
    <row r="1536" spans="2:18" ht="15" customHeight="1" x14ac:dyDescent="0.3">
      <c r="B1536" s="34">
        <f t="shared" si="145"/>
        <v>5322.9</v>
      </c>
      <c r="C1536" s="35"/>
      <c r="D1536" s="34">
        <f t="shared" si="146"/>
        <v>5322.9</v>
      </c>
      <c r="E1536" s="36">
        <v>46240</v>
      </c>
      <c r="F1536" s="37">
        <v>5322.9</v>
      </c>
      <c r="G1536" s="725">
        <v>46241</v>
      </c>
      <c r="H1536" s="38">
        <f t="shared" si="141"/>
        <v>0</v>
      </c>
      <c r="I1536" s="183">
        <f t="shared" si="142"/>
        <v>0</v>
      </c>
      <c r="K1536" s="33"/>
      <c r="L1536" s="687">
        <v>46241</v>
      </c>
      <c r="M1536" s="34">
        <f t="shared" si="143"/>
        <v>205</v>
      </c>
      <c r="N1536" s="37"/>
      <c r="O1536" s="35">
        <v>205</v>
      </c>
      <c r="P1536" s="39"/>
      <c r="Q1536" s="47">
        <f t="shared" si="144"/>
        <v>0</v>
      </c>
      <c r="R1536" s="41"/>
    </row>
    <row r="1537" spans="2:18" ht="15" customHeight="1" x14ac:dyDescent="0.3">
      <c r="B1537" s="34">
        <f t="shared" ref="B1537:B1597" si="147">F1536</f>
        <v>5322.9</v>
      </c>
      <c r="C1537" s="35"/>
      <c r="D1537" s="34">
        <f t="shared" ref="D1537:D1597" si="148">F1536</f>
        <v>5322.9</v>
      </c>
      <c r="E1537" s="36">
        <v>46241</v>
      </c>
      <c r="F1537" s="37">
        <v>5322.9</v>
      </c>
      <c r="G1537" s="725">
        <v>46242</v>
      </c>
      <c r="H1537" s="38">
        <f t="shared" ref="H1537:H1597" si="149">F1537-D1537</f>
        <v>0</v>
      </c>
      <c r="I1537" s="183">
        <f t="shared" ref="I1537:I1597" si="150">C1538-C1537</f>
        <v>0</v>
      </c>
      <c r="K1537" s="33"/>
      <c r="L1537" s="687">
        <v>46242</v>
      </c>
      <c r="M1537" s="34">
        <f t="shared" ref="M1537:M1597" si="151">(O1536)</f>
        <v>205</v>
      </c>
      <c r="N1537" s="37"/>
      <c r="O1537" s="35">
        <v>205</v>
      </c>
      <c r="P1537" s="39"/>
      <c r="Q1537" s="47">
        <f t="shared" ref="Q1537:Q1597" si="152">(M1537+N1537)-O1537</f>
        <v>0</v>
      </c>
      <c r="R1537" s="41"/>
    </row>
    <row r="1538" spans="2:18" ht="15" customHeight="1" x14ac:dyDescent="0.3">
      <c r="B1538" s="34">
        <f t="shared" si="147"/>
        <v>5322.9</v>
      </c>
      <c r="C1538" s="35"/>
      <c r="D1538" s="34">
        <f t="shared" si="148"/>
        <v>5322.9</v>
      </c>
      <c r="E1538" s="36">
        <v>46242</v>
      </c>
      <c r="F1538" s="37">
        <v>5322.9</v>
      </c>
      <c r="G1538" s="725">
        <v>46243</v>
      </c>
      <c r="H1538" s="38">
        <f t="shared" si="149"/>
        <v>0</v>
      </c>
      <c r="I1538" s="183">
        <f t="shared" si="150"/>
        <v>0</v>
      </c>
      <c r="K1538" s="33"/>
      <c r="L1538" s="687">
        <v>46243</v>
      </c>
      <c r="M1538" s="34">
        <f t="shared" si="151"/>
        <v>205</v>
      </c>
      <c r="N1538" s="37"/>
      <c r="O1538" s="35">
        <v>205</v>
      </c>
      <c r="P1538" s="39"/>
      <c r="Q1538" s="47">
        <f t="shared" si="152"/>
        <v>0</v>
      </c>
      <c r="R1538" s="41"/>
    </row>
    <row r="1539" spans="2:18" ht="15" customHeight="1" x14ac:dyDescent="0.3">
      <c r="B1539" s="34">
        <f t="shared" si="147"/>
        <v>5322.9</v>
      </c>
      <c r="C1539" s="35"/>
      <c r="D1539" s="34">
        <f t="shared" si="148"/>
        <v>5322.9</v>
      </c>
      <c r="E1539" s="36">
        <v>46243</v>
      </c>
      <c r="F1539" s="37">
        <v>5322.9</v>
      </c>
      <c r="G1539" s="725">
        <v>46244</v>
      </c>
      <c r="H1539" s="38">
        <f t="shared" si="149"/>
        <v>0</v>
      </c>
      <c r="I1539" s="183">
        <f t="shared" si="150"/>
        <v>0</v>
      </c>
      <c r="K1539" s="33"/>
      <c r="L1539" s="687">
        <v>46244</v>
      </c>
      <c r="M1539" s="34">
        <f t="shared" si="151"/>
        <v>205</v>
      </c>
      <c r="N1539" s="37"/>
      <c r="O1539" s="35">
        <v>205</v>
      </c>
      <c r="P1539" s="39"/>
      <c r="Q1539" s="47">
        <f t="shared" si="152"/>
        <v>0</v>
      </c>
      <c r="R1539" s="41"/>
    </row>
    <row r="1540" spans="2:18" ht="15" customHeight="1" x14ac:dyDescent="0.3">
      <c r="B1540" s="34">
        <f t="shared" si="147"/>
        <v>5322.9</v>
      </c>
      <c r="C1540" s="35"/>
      <c r="D1540" s="34">
        <f t="shared" si="148"/>
        <v>5322.9</v>
      </c>
      <c r="E1540" s="36">
        <v>46244</v>
      </c>
      <c r="F1540" s="37">
        <v>5322.9</v>
      </c>
      <c r="G1540" s="725">
        <v>46245</v>
      </c>
      <c r="H1540" s="38">
        <f t="shared" si="149"/>
        <v>0</v>
      </c>
      <c r="I1540" s="183">
        <f t="shared" si="150"/>
        <v>0</v>
      </c>
      <c r="K1540" s="33"/>
      <c r="L1540" s="687">
        <v>46245</v>
      </c>
      <c r="M1540" s="34">
        <f t="shared" si="151"/>
        <v>205</v>
      </c>
      <c r="N1540" s="37"/>
      <c r="O1540" s="35">
        <v>205</v>
      </c>
      <c r="P1540" s="39"/>
      <c r="Q1540" s="47">
        <f t="shared" si="152"/>
        <v>0</v>
      </c>
      <c r="R1540" s="41"/>
    </row>
    <row r="1541" spans="2:18" ht="15" customHeight="1" x14ac:dyDescent="0.3">
      <c r="B1541" s="34">
        <f t="shared" si="147"/>
        <v>5322.9</v>
      </c>
      <c r="C1541" s="35"/>
      <c r="D1541" s="34">
        <f t="shared" si="148"/>
        <v>5322.9</v>
      </c>
      <c r="E1541" s="36">
        <v>46245</v>
      </c>
      <c r="F1541" s="37">
        <v>5322.9</v>
      </c>
      <c r="G1541" s="725">
        <v>46246</v>
      </c>
      <c r="H1541" s="38">
        <f t="shared" si="149"/>
        <v>0</v>
      </c>
      <c r="I1541" s="183">
        <f t="shared" si="150"/>
        <v>0</v>
      </c>
      <c r="K1541" s="33"/>
      <c r="L1541" s="687">
        <v>46246</v>
      </c>
      <c r="M1541" s="34">
        <f t="shared" si="151"/>
        <v>205</v>
      </c>
      <c r="N1541" s="37"/>
      <c r="O1541" s="35">
        <v>205</v>
      </c>
      <c r="P1541" s="39"/>
      <c r="Q1541" s="47">
        <f t="shared" si="152"/>
        <v>0</v>
      </c>
      <c r="R1541" s="41"/>
    </row>
    <row r="1542" spans="2:18" ht="15" customHeight="1" x14ac:dyDescent="0.3">
      <c r="B1542" s="34">
        <f t="shared" si="147"/>
        <v>5322.9</v>
      </c>
      <c r="C1542" s="35"/>
      <c r="D1542" s="34">
        <f t="shared" si="148"/>
        <v>5322.9</v>
      </c>
      <c r="E1542" s="36">
        <v>46246</v>
      </c>
      <c r="F1542" s="37">
        <v>5322.9</v>
      </c>
      <c r="G1542" s="725">
        <v>46247</v>
      </c>
      <c r="H1542" s="38">
        <f t="shared" si="149"/>
        <v>0</v>
      </c>
      <c r="I1542" s="183">
        <f t="shared" si="150"/>
        <v>0</v>
      </c>
      <c r="K1542" s="33"/>
      <c r="L1542" s="687">
        <v>46247</v>
      </c>
      <c r="M1542" s="34">
        <f t="shared" si="151"/>
        <v>205</v>
      </c>
      <c r="N1542" s="37"/>
      <c r="O1542" s="35">
        <v>205</v>
      </c>
      <c r="P1542" s="39"/>
      <c r="Q1542" s="47">
        <f t="shared" si="152"/>
        <v>0</v>
      </c>
      <c r="R1542" s="41"/>
    </row>
    <row r="1543" spans="2:18" ht="15" customHeight="1" x14ac:dyDescent="0.3">
      <c r="B1543" s="34">
        <f t="shared" si="147"/>
        <v>5322.9</v>
      </c>
      <c r="C1543" s="35"/>
      <c r="D1543" s="34">
        <f t="shared" si="148"/>
        <v>5322.9</v>
      </c>
      <c r="E1543" s="36">
        <v>46247</v>
      </c>
      <c r="F1543" s="37">
        <v>5322.9</v>
      </c>
      <c r="G1543" s="725">
        <v>46248</v>
      </c>
      <c r="H1543" s="38">
        <f t="shared" si="149"/>
        <v>0</v>
      </c>
      <c r="I1543" s="183">
        <f t="shared" si="150"/>
        <v>0</v>
      </c>
      <c r="K1543" s="33"/>
      <c r="L1543" s="687">
        <v>46248</v>
      </c>
      <c r="M1543" s="34">
        <f t="shared" si="151"/>
        <v>205</v>
      </c>
      <c r="N1543" s="37"/>
      <c r="O1543" s="35">
        <v>205</v>
      </c>
      <c r="P1543" s="39"/>
      <c r="Q1543" s="47">
        <f t="shared" si="152"/>
        <v>0</v>
      </c>
      <c r="R1543" s="41"/>
    </row>
    <row r="1544" spans="2:18" ht="15" customHeight="1" x14ac:dyDescent="0.3">
      <c r="B1544" s="34">
        <f t="shared" si="147"/>
        <v>5322.9</v>
      </c>
      <c r="C1544" s="35"/>
      <c r="D1544" s="34">
        <f t="shared" si="148"/>
        <v>5322.9</v>
      </c>
      <c r="E1544" s="36">
        <v>46248</v>
      </c>
      <c r="F1544" s="37">
        <v>5322.9</v>
      </c>
      <c r="G1544" s="725">
        <v>46249</v>
      </c>
      <c r="H1544" s="38">
        <f t="shared" si="149"/>
        <v>0</v>
      </c>
      <c r="I1544" s="183">
        <f t="shared" si="150"/>
        <v>0</v>
      </c>
      <c r="K1544" s="33"/>
      <c r="L1544" s="687">
        <v>46249</v>
      </c>
      <c r="M1544" s="34">
        <f t="shared" si="151"/>
        <v>205</v>
      </c>
      <c r="N1544" s="37"/>
      <c r="O1544" s="35">
        <v>205</v>
      </c>
      <c r="P1544" s="39"/>
      <c r="Q1544" s="47">
        <f t="shared" si="152"/>
        <v>0</v>
      </c>
      <c r="R1544" s="41"/>
    </row>
    <row r="1545" spans="2:18" ht="15" customHeight="1" x14ac:dyDescent="0.3">
      <c r="B1545" s="34">
        <f t="shared" si="147"/>
        <v>5322.9</v>
      </c>
      <c r="C1545" s="35"/>
      <c r="D1545" s="34">
        <f t="shared" si="148"/>
        <v>5322.9</v>
      </c>
      <c r="E1545" s="36">
        <v>46249</v>
      </c>
      <c r="F1545" s="37">
        <v>5322.9</v>
      </c>
      <c r="G1545" s="725">
        <v>46250</v>
      </c>
      <c r="H1545" s="38">
        <f t="shared" si="149"/>
        <v>0</v>
      </c>
      <c r="I1545" s="183">
        <f t="shared" si="150"/>
        <v>0</v>
      </c>
      <c r="K1545" s="33"/>
      <c r="L1545" s="687">
        <v>46250</v>
      </c>
      <c r="M1545" s="34">
        <f t="shared" si="151"/>
        <v>205</v>
      </c>
      <c r="N1545" s="37"/>
      <c r="O1545" s="35">
        <v>205</v>
      </c>
      <c r="P1545" s="39"/>
      <c r="Q1545" s="47">
        <f t="shared" si="152"/>
        <v>0</v>
      </c>
      <c r="R1545" s="41"/>
    </row>
    <row r="1546" spans="2:18" ht="15" customHeight="1" x14ac:dyDescent="0.3">
      <c r="B1546" s="34">
        <f t="shared" si="147"/>
        <v>5322.9</v>
      </c>
      <c r="C1546" s="35"/>
      <c r="D1546" s="34">
        <f t="shared" si="148"/>
        <v>5322.9</v>
      </c>
      <c r="E1546" s="36">
        <v>46250</v>
      </c>
      <c r="F1546" s="37">
        <v>5322.9</v>
      </c>
      <c r="G1546" s="725">
        <v>46251</v>
      </c>
      <c r="H1546" s="38">
        <f t="shared" si="149"/>
        <v>0</v>
      </c>
      <c r="I1546" s="183">
        <f t="shared" si="150"/>
        <v>0</v>
      </c>
      <c r="K1546" s="33"/>
      <c r="L1546" s="687">
        <v>46251</v>
      </c>
      <c r="M1546" s="34">
        <f t="shared" si="151"/>
        <v>205</v>
      </c>
      <c r="N1546" s="37"/>
      <c r="O1546" s="35">
        <v>205</v>
      </c>
      <c r="P1546" s="39"/>
      <c r="Q1546" s="47">
        <f t="shared" si="152"/>
        <v>0</v>
      </c>
      <c r="R1546" s="41"/>
    </row>
    <row r="1547" spans="2:18" ht="15" customHeight="1" x14ac:dyDescent="0.3">
      <c r="B1547" s="34">
        <f t="shared" si="147"/>
        <v>5322.9</v>
      </c>
      <c r="C1547" s="35"/>
      <c r="D1547" s="34">
        <f t="shared" si="148"/>
        <v>5322.9</v>
      </c>
      <c r="E1547" s="36">
        <v>46251</v>
      </c>
      <c r="F1547" s="37">
        <v>5322.9</v>
      </c>
      <c r="G1547" s="725">
        <v>46252</v>
      </c>
      <c r="H1547" s="38">
        <f t="shared" si="149"/>
        <v>0</v>
      </c>
      <c r="I1547" s="183">
        <f t="shared" si="150"/>
        <v>0</v>
      </c>
      <c r="K1547" s="33"/>
      <c r="L1547" s="687">
        <v>46252</v>
      </c>
      <c r="M1547" s="34">
        <f t="shared" si="151"/>
        <v>205</v>
      </c>
      <c r="N1547" s="37"/>
      <c r="O1547" s="35">
        <v>205</v>
      </c>
      <c r="P1547" s="39"/>
      <c r="Q1547" s="47">
        <f t="shared" si="152"/>
        <v>0</v>
      </c>
      <c r="R1547" s="41"/>
    </row>
    <row r="1548" spans="2:18" ht="15" customHeight="1" x14ac:dyDescent="0.3">
      <c r="B1548" s="34">
        <f t="shared" si="147"/>
        <v>5322.9</v>
      </c>
      <c r="C1548" s="35"/>
      <c r="D1548" s="34">
        <f t="shared" si="148"/>
        <v>5322.9</v>
      </c>
      <c r="E1548" s="36">
        <v>46252</v>
      </c>
      <c r="F1548" s="37">
        <v>5322.9</v>
      </c>
      <c r="G1548" s="725">
        <v>46253</v>
      </c>
      <c r="H1548" s="38">
        <f t="shared" si="149"/>
        <v>0</v>
      </c>
      <c r="I1548" s="183">
        <f t="shared" si="150"/>
        <v>0</v>
      </c>
      <c r="K1548" s="33"/>
      <c r="L1548" s="687">
        <v>46253</v>
      </c>
      <c r="M1548" s="34">
        <f t="shared" si="151"/>
        <v>205</v>
      </c>
      <c r="N1548" s="37"/>
      <c r="O1548" s="35">
        <v>205</v>
      </c>
      <c r="P1548" s="39"/>
      <c r="Q1548" s="47">
        <f t="shared" si="152"/>
        <v>0</v>
      </c>
      <c r="R1548" s="41"/>
    </row>
    <row r="1549" spans="2:18" ht="15" customHeight="1" x14ac:dyDescent="0.3">
      <c r="B1549" s="34">
        <f t="shared" si="147"/>
        <v>5322.9</v>
      </c>
      <c r="C1549" s="35"/>
      <c r="D1549" s="34">
        <f t="shared" si="148"/>
        <v>5322.9</v>
      </c>
      <c r="E1549" s="36">
        <v>46253</v>
      </c>
      <c r="F1549" s="37">
        <v>5322.9</v>
      </c>
      <c r="G1549" s="725">
        <v>46254</v>
      </c>
      <c r="H1549" s="38">
        <f t="shared" si="149"/>
        <v>0</v>
      </c>
      <c r="I1549" s="183">
        <f t="shared" si="150"/>
        <v>0</v>
      </c>
      <c r="K1549" s="33"/>
      <c r="L1549" s="687">
        <v>46254</v>
      </c>
      <c r="M1549" s="34">
        <f t="shared" si="151"/>
        <v>205</v>
      </c>
      <c r="N1549" s="37"/>
      <c r="O1549" s="35">
        <v>205</v>
      </c>
      <c r="P1549" s="39"/>
      <c r="Q1549" s="47">
        <f t="shared" si="152"/>
        <v>0</v>
      </c>
      <c r="R1549" s="41"/>
    </row>
    <row r="1550" spans="2:18" ht="15" customHeight="1" x14ac:dyDescent="0.3">
      <c r="B1550" s="34">
        <f t="shared" si="147"/>
        <v>5322.9</v>
      </c>
      <c r="C1550" s="35"/>
      <c r="D1550" s="34">
        <f t="shared" si="148"/>
        <v>5322.9</v>
      </c>
      <c r="E1550" s="36">
        <v>46254</v>
      </c>
      <c r="F1550" s="37">
        <v>5322.9</v>
      </c>
      <c r="G1550" s="725">
        <v>46255</v>
      </c>
      <c r="H1550" s="38">
        <f t="shared" si="149"/>
        <v>0</v>
      </c>
      <c r="I1550" s="183">
        <f t="shared" si="150"/>
        <v>0</v>
      </c>
      <c r="K1550" s="33"/>
      <c r="L1550" s="687">
        <v>46255</v>
      </c>
      <c r="M1550" s="34">
        <f t="shared" si="151"/>
        <v>205</v>
      </c>
      <c r="N1550" s="37"/>
      <c r="O1550" s="35">
        <v>205</v>
      </c>
      <c r="P1550" s="39"/>
      <c r="Q1550" s="47">
        <f t="shared" si="152"/>
        <v>0</v>
      </c>
      <c r="R1550" s="41"/>
    </row>
    <row r="1551" spans="2:18" ht="15" customHeight="1" x14ac:dyDescent="0.3">
      <c r="B1551" s="34">
        <f t="shared" si="147"/>
        <v>5322.9</v>
      </c>
      <c r="C1551" s="35"/>
      <c r="D1551" s="34">
        <f t="shared" si="148"/>
        <v>5322.9</v>
      </c>
      <c r="E1551" s="36">
        <v>46255</v>
      </c>
      <c r="F1551" s="37">
        <v>5322.9</v>
      </c>
      <c r="G1551" s="725">
        <v>46256</v>
      </c>
      <c r="H1551" s="38">
        <f t="shared" si="149"/>
        <v>0</v>
      </c>
      <c r="I1551" s="183">
        <f t="shared" si="150"/>
        <v>0</v>
      </c>
      <c r="K1551" s="33"/>
      <c r="L1551" s="687">
        <v>46256</v>
      </c>
      <c r="M1551" s="34">
        <f t="shared" si="151"/>
        <v>205</v>
      </c>
      <c r="N1551" s="37"/>
      <c r="O1551" s="35">
        <v>205</v>
      </c>
      <c r="P1551" s="39"/>
      <c r="Q1551" s="47">
        <f t="shared" si="152"/>
        <v>0</v>
      </c>
      <c r="R1551" s="41"/>
    </row>
    <row r="1552" spans="2:18" ht="15" customHeight="1" x14ac:dyDescent="0.3">
      <c r="B1552" s="34">
        <f t="shared" si="147"/>
        <v>5322.9</v>
      </c>
      <c r="C1552" s="35"/>
      <c r="D1552" s="34">
        <f t="shared" si="148"/>
        <v>5322.9</v>
      </c>
      <c r="E1552" s="36">
        <v>46256</v>
      </c>
      <c r="F1552" s="37">
        <v>5322.9</v>
      </c>
      <c r="G1552" s="725">
        <v>46257</v>
      </c>
      <c r="H1552" s="38">
        <f t="shared" si="149"/>
        <v>0</v>
      </c>
      <c r="I1552" s="183">
        <f t="shared" si="150"/>
        <v>0</v>
      </c>
      <c r="K1552" s="33"/>
      <c r="L1552" s="687">
        <v>46257</v>
      </c>
      <c r="M1552" s="34">
        <f t="shared" si="151"/>
        <v>205</v>
      </c>
      <c r="N1552" s="37"/>
      <c r="O1552" s="35">
        <v>205</v>
      </c>
      <c r="P1552" s="39"/>
      <c r="Q1552" s="47">
        <f t="shared" si="152"/>
        <v>0</v>
      </c>
      <c r="R1552" s="41"/>
    </row>
    <row r="1553" spans="2:18" ht="15" customHeight="1" x14ac:dyDescent="0.3">
      <c r="B1553" s="34">
        <f t="shared" si="147"/>
        <v>5322.9</v>
      </c>
      <c r="C1553" s="35"/>
      <c r="D1553" s="34">
        <f t="shared" si="148"/>
        <v>5322.9</v>
      </c>
      <c r="E1553" s="36">
        <v>46257</v>
      </c>
      <c r="F1553" s="37">
        <v>5322.9</v>
      </c>
      <c r="G1553" s="725">
        <v>46258</v>
      </c>
      <c r="H1553" s="38">
        <f t="shared" si="149"/>
        <v>0</v>
      </c>
      <c r="I1553" s="183">
        <f t="shared" si="150"/>
        <v>0</v>
      </c>
      <c r="K1553" s="33"/>
      <c r="L1553" s="687">
        <v>46258</v>
      </c>
      <c r="M1553" s="34">
        <f t="shared" si="151"/>
        <v>205</v>
      </c>
      <c r="N1553" s="37"/>
      <c r="O1553" s="35">
        <v>205</v>
      </c>
      <c r="P1553" s="39"/>
      <c r="Q1553" s="47">
        <f t="shared" si="152"/>
        <v>0</v>
      </c>
      <c r="R1553" s="41"/>
    </row>
    <row r="1554" spans="2:18" ht="15" customHeight="1" x14ac:dyDescent="0.3">
      <c r="B1554" s="34">
        <f t="shared" si="147"/>
        <v>5322.9</v>
      </c>
      <c r="C1554" s="35"/>
      <c r="D1554" s="34">
        <f t="shared" si="148"/>
        <v>5322.9</v>
      </c>
      <c r="E1554" s="36">
        <v>46258</v>
      </c>
      <c r="F1554" s="37">
        <v>5322.9</v>
      </c>
      <c r="G1554" s="725">
        <v>46259</v>
      </c>
      <c r="H1554" s="38">
        <f t="shared" si="149"/>
        <v>0</v>
      </c>
      <c r="I1554" s="183">
        <f t="shared" si="150"/>
        <v>0</v>
      </c>
      <c r="K1554" s="33"/>
      <c r="L1554" s="687">
        <v>46259</v>
      </c>
      <c r="M1554" s="34">
        <f t="shared" si="151"/>
        <v>205</v>
      </c>
      <c r="N1554" s="37"/>
      <c r="O1554" s="35">
        <v>205</v>
      </c>
      <c r="P1554" s="39"/>
      <c r="Q1554" s="47">
        <f t="shared" si="152"/>
        <v>0</v>
      </c>
      <c r="R1554" s="41"/>
    </row>
    <row r="1555" spans="2:18" ht="15" customHeight="1" x14ac:dyDescent="0.3">
      <c r="B1555" s="34">
        <f t="shared" si="147"/>
        <v>5322.9</v>
      </c>
      <c r="C1555" s="35"/>
      <c r="D1555" s="34">
        <f t="shared" si="148"/>
        <v>5322.9</v>
      </c>
      <c r="E1555" s="36">
        <v>46259</v>
      </c>
      <c r="F1555" s="37">
        <v>5322.9</v>
      </c>
      <c r="G1555" s="725">
        <v>46260</v>
      </c>
      <c r="H1555" s="38">
        <f t="shared" si="149"/>
        <v>0</v>
      </c>
      <c r="I1555" s="183">
        <f t="shared" si="150"/>
        <v>0</v>
      </c>
      <c r="K1555" s="33"/>
      <c r="L1555" s="687">
        <v>46260</v>
      </c>
      <c r="M1555" s="34">
        <f t="shared" si="151"/>
        <v>205</v>
      </c>
      <c r="N1555" s="37"/>
      <c r="O1555" s="35">
        <v>205</v>
      </c>
      <c r="P1555" s="39"/>
      <c r="Q1555" s="47">
        <f t="shared" si="152"/>
        <v>0</v>
      </c>
      <c r="R1555" s="41"/>
    </row>
    <row r="1556" spans="2:18" ht="15" customHeight="1" x14ac:dyDescent="0.3">
      <c r="B1556" s="34">
        <f t="shared" si="147"/>
        <v>5322.9</v>
      </c>
      <c r="C1556" s="35"/>
      <c r="D1556" s="34">
        <f t="shared" si="148"/>
        <v>5322.9</v>
      </c>
      <c r="E1556" s="36">
        <v>46260</v>
      </c>
      <c r="F1556" s="37">
        <v>5322.9</v>
      </c>
      <c r="G1556" s="725">
        <v>46261</v>
      </c>
      <c r="H1556" s="38">
        <f t="shared" si="149"/>
        <v>0</v>
      </c>
      <c r="I1556" s="183">
        <f t="shared" si="150"/>
        <v>0</v>
      </c>
      <c r="K1556" s="33"/>
      <c r="L1556" s="687">
        <v>46261</v>
      </c>
      <c r="M1556" s="34">
        <f t="shared" si="151"/>
        <v>205</v>
      </c>
      <c r="N1556" s="37"/>
      <c r="O1556" s="35">
        <v>205</v>
      </c>
      <c r="P1556" s="39"/>
      <c r="Q1556" s="47">
        <f t="shared" si="152"/>
        <v>0</v>
      </c>
      <c r="R1556" s="41"/>
    </row>
    <row r="1557" spans="2:18" ht="15" customHeight="1" x14ac:dyDescent="0.3">
      <c r="B1557" s="34">
        <f t="shared" si="147"/>
        <v>5322.9</v>
      </c>
      <c r="C1557" s="35"/>
      <c r="D1557" s="34">
        <f t="shared" si="148"/>
        <v>5322.9</v>
      </c>
      <c r="E1557" s="36">
        <v>46261</v>
      </c>
      <c r="F1557" s="37">
        <v>5322.9</v>
      </c>
      <c r="G1557" s="725">
        <v>46262</v>
      </c>
      <c r="H1557" s="38">
        <f t="shared" si="149"/>
        <v>0</v>
      </c>
      <c r="I1557" s="183">
        <f t="shared" si="150"/>
        <v>0</v>
      </c>
      <c r="K1557" s="33"/>
      <c r="L1557" s="687">
        <v>46262</v>
      </c>
      <c r="M1557" s="34">
        <f t="shared" si="151"/>
        <v>205</v>
      </c>
      <c r="N1557" s="37"/>
      <c r="O1557" s="35">
        <v>205</v>
      </c>
      <c r="P1557" s="39"/>
      <c r="Q1557" s="47">
        <f t="shared" si="152"/>
        <v>0</v>
      </c>
      <c r="R1557" s="41"/>
    </row>
    <row r="1558" spans="2:18" ht="15" customHeight="1" x14ac:dyDescent="0.3">
      <c r="B1558" s="34">
        <f t="shared" si="147"/>
        <v>5322.9</v>
      </c>
      <c r="C1558" s="35"/>
      <c r="D1558" s="34">
        <f t="shared" si="148"/>
        <v>5322.9</v>
      </c>
      <c r="E1558" s="36">
        <v>46262</v>
      </c>
      <c r="F1558" s="37">
        <v>5322.9</v>
      </c>
      <c r="G1558" s="725">
        <v>46263</v>
      </c>
      <c r="H1558" s="38">
        <f t="shared" si="149"/>
        <v>0</v>
      </c>
      <c r="I1558" s="183">
        <f t="shared" si="150"/>
        <v>0</v>
      </c>
      <c r="K1558" s="33"/>
      <c r="L1558" s="687">
        <v>46263</v>
      </c>
      <c r="M1558" s="34">
        <f t="shared" si="151"/>
        <v>205</v>
      </c>
      <c r="N1558" s="37"/>
      <c r="O1558" s="35">
        <v>205</v>
      </c>
      <c r="P1558" s="39"/>
      <c r="Q1558" s="47">
        <f t="shared" si="152"/>
        <v>0</v>
      </c>
      <c r="R1558" s="41"/>
    </row>
    <row r="1559" spans="2:18" ht="15" customHeight="1" x14ac:dyDescent="0.3">
      <c r="B1559" s="34">
        <f t="shared" si="147"/>
        <v>5322.9</v>
      </c>
      <c r="C1559" s="35"/>
      <c r="D1559" s="34">
        <f t="shared" si="148"/>
        <v>5322.9</v>
      </c>
      <c r="E1559" s="36">
        <v>46263</v>
      </c>
      <c r="F1559" s="37">
        <v>5322.9</v>
      </c>
      <c r="G1559" s="725">
        <v>46264</v>
      </c>
      <c r="H1559" s="38">
        <f t="shared" si="149"/>
        <v>0</v>
      </c>
      <c r="I1559" s="183">
        <f t="shared" si="150"/>
        <v>0</v>
      </c>
      <c r="K1559" s="33"/>
      <c r="L1559" s="687">
        <v>46264</v>
      </c>
      <c r="M1559" s="34">
        <f t="shared" si="151"/>
        <v>205</v>
      </c>
      <c r="N1559" s="37"/>
      <c r="O1559" s="35">
        <v>205</v>
      </c>
      <c r="P1559" s="39"/>
      <c r="Q1559" s="47">
        <f t="shared" si="152"/>
        <v>0</v>
      </c>
      <c r="R1559" s="41"/>
    </row>
    <row r="1560" spans="2:18" ht="15" customHeight="1" x14ac:dyDescent="0.3">
      <c r="B1560" s="34">
        <f t="shared" si="147"/>
        <v>5322.9</v>
      </c>
      <c r="C1560" s="35"/>
      <c r="D1560" s="34">
        <f t="shared" si="148"/>
        <v>5322.9</v>
      </c>
      <c r="E1560" s="36">
        <v>46264</v>
      </c>
      <c r="F1560" s="37">
        <v>5322.9</v>
      </c>
      <c r="G1560" s="725">
        <v>46265</v>
      </c>
      <c r="H1560" s="38">
        <f t="shared" si="149"/>
        <v>0</v>
      </c>
      <c r="I1560" s="183">
        <f t="shared" si="150"/>
        <v>0</v>
      </c>
      <c r="K1560" s="33"/>
      <c r="L1560" s="687">
        <v>46265</v>
      </c>
      <c r="M1560" s="34">
        <f t="shared" si="151"/>
        <v>205</v>
      </c>
      <c r="N1560" s="37"/>
      <c r="O1560" s="35">
        <v>205</v>
      </c>
      <c r="P1560" s="39"/>
      <c r="Q1560" s="47">
        <f t="shared" si="152"/>
        <v>0</v>
      </c>
      <c r="R1560" s="41"/>
    </row>
    <row r="1561" spans="2:18" ht="15" customHeight="1" x14ac:dyDescent="0.3">
      <c r="B1561" s="34">
        <f t="shared" si="147"/>
        <v>5322.9</v>
      </c>
      <c r="C1561" s="35"/>
      <c r="D1561" s="34">
        <f t="shared" si="148"/>
        <v>5322.9</v>
      </c>
      <c r="E1561" s="36">
        <v>46265</v>
      </c>
      <c r="F1561" s="37">
        <v>5322.9</v>
      </c>
      <c r="G1561" s="725">
        <v>46266</v>
      </c>
      <c r="H1561" s="38">
        <f t="shared" si="149"/>
        <v>0</v>
      </c>
      <c r="I1561" s="183">
        <f t="shared" si="150"/>
        <v>0</v>
      </c>
      <c r="K1561" s="33"/>
      <c r="L1561" s="687">
        <v>46266</v>
      </c>
      <c r="M1561" s="34">
        <f t="shared" si="151"/>
        <v>205</v>
      </c>
      <c r="N1561" s="37"/>
      <c r="O1561" s="35">
        <v>205</v>
      </c>
      <c r="P1561" s="39"/>
      <c r="Q1561" s="47">
        <f t="shared" si="152"/>
        <v>0</v>
      </c>
      <c r="R1561" s="41"/>
    </row>
    <row r="1562" spans="2:18" ht="15" customHeight="1" x14ac:dyDescent="0.3">
      <c r="B1562" s="34">
        <f t="shared" si="147"/>
        <v>5322.9</v>
      </c>
      <c r="C1562" s="35"/>
      <c r="D1562" s="34">
        <f t="shared" si="148"/>
        <v>5322.9</v>
      </c>
      <c r="E1562" s="36">
        <v>46266</v>
      </c>
      <c r="F1562" s="37">
        <v>5322.9</v>
      </c>
      <c r="G1562" s="725">
        <v>46267</v>
      </c>
      <c r="H1562" s="38">
        <f t="shared" si="149"/>
        <v>0</v>
      </c>
      <c r="I1562" s="183">
        <f t="shared" si="150"/>
        <v>0</v>
      </c>
      <c r="K1562" s="33"/>
      <c r="L1562" s="687">
        <v>46267</v>
      </c>
      <c r="M1562" s="34">
        <f t="shared" si="151"/>
        <v>205</v>
      </c>
      <c r="N1562" s="37"/>
      <c r="O1562" s="35">
        <v>205</v>
      </c>
      <c r="P1562" s="39"/>
      <c r="Q1562" s="47">
        <f t="shared" si="152"/>
        <v>0</v>
      </c>
      <c r="R1562" s="41"/>
    </row>
    <row r="1563" spans="2:18" ht="15" customHeight="1" x14ac:dyDescent="0.3">
      <c r="B1563" s="34">
        <f t="shared" si="147"/>
        <v>5322.9</v>
      </c>
      <c r="C1563" s="35"/>
      <c r="D1563" s="34">
        <f t="shared" si="148"/>
        <v>5322.9</v>
      </c>
      <c r="E1563" s="36">
        <v>46267</v>
      </c>
      <c r="F1563" s="37">
        <v>5322.9</v>
      </c>
      <c r="G1563" s="725">
        <v>46268</v>
      </c>
      <c r="H1563" s="38">
        <f t="shared" si="149"/>
        <v>0</v>
      </c>
      <c r="I1563" s="183">
        <f t="shared" si="150"/>
        <v>0</v>
      </c>
      <c r="K1563" s="33"/>
      <c r="L1563" s="687">
        <v>46268</v>
      </c>
      <c r="M1563" s="34">
        <f t="shared" si="151"/>
        <v>205</v>
      </c>
      <c r="N1563" s="37"/>
      <c r="O1563" s="35">
        <v>205</v>
      </c>
      <c r="P1563" s="39"/>
      <c r="Q1563" s="47">
        <f t="shared" si="152"/>
        <v>0</v>
      </c>
      <c r="R1563" s="41"/>
    </row>
    <row r="1564" spans="2:18" ht="15" customHeight="1" x14ac:dyDescent="0.3">
      <c r="B1564" s="34">
        <f t="shared" si="147"/>
        <v>5322.9</v>
      </c>
      <c r="C1564" s="35"/>
      <c r="D1564" s="34">
        <f t="shared" si="148"/>
        <v>5322.9</v>
      </c>
      <c r="E1564" s="36">
        <v>46268</v>
      </c>
      <c r="F1564" s="37">
        <v>5322.9</v>
      </c>
      <c r="G1564" s="725">
        <v>46269</v>
      </c>
      <c r="H1564" s="38">
        <f t="shared" si="149"/>
        <v>0</v>
      </c>
      <c r="I1564" s="183">
        <f t="shared" si="150"/>
        <v>0</v>
      </c>
      <c r="K1564" s="33"/>
      <c r="L1564" s="687">
        <v>46269</v>
      </c>
      <c r="M1564" s="34">
        <f t="shared" si="151"/>
        <v>205</v>
      </c>
      <c r="N1564" s="37"/>
      <c r="O1564" s="35">
        <v>205</v>
      </c>
      <c r="P1564" s="39"/>
      <c r="Q1564" s="47">
        <f t="shared" si="152"/>
        <v>0</v>
      </c>
      <c r="R1564" s="41"/>
    </row>
    <row r="1565" spans="2:18" ht="15" customHeight="1" x14ac:dyDescent="0.3">
      <c r="B1565" s="34">
        <f t="shared" si="147"/>
        <v>5322.9</v>
      </c>
      <c r="C1565" s="35"/>
      <c r="D1565" s="34">
        <f t="shared" si="148"/>
        <v>5322.9</v>
      </c>
      <c r="E1565" s="36">
        <v>46269</v>
      </c>
      <c r="F1565" s="37">
        <v>5322.9</v>
      </c>
      <c r="G1565" s="725">
        <v>46270</v>
      </c>
      <c r="H1565" s="38">
        <f t="shared" si="149"/>
        <v>0</v>
      </c>
      <c r="I1565" s="183">
        <f t="shared" si="150"/>
        <v>0</v>
      </c>
      <c r="K1565" s="33"/>
      <c r="L1565" s="687">
        <v>46270</v>
      </c>
      <c r="M1565" s="34">
        <f t="shared" si="151"/>
        <v>205</v>
      </c>
      <c r="N1565" s="37"/>
      <c r="O1565" s="35">
        <v>205</v>
      </c>
      <c r="P1565" s="39"/>
      <c r="Q1565" s="47">
        <f t="shared" si="152"/>
        <v>0</v>
      </c>
      <c r="R1565" s="41"/>
    </row>
    <row r="1566" spans="2:18" ht="15" customHeight="1" x14ac:dyDescent="0.3">
      <c r="B1566" s="34">
        <f t="shared" si="147"/>
        <v>5322.9</v>
      </c>
      <c r="C1566" s="35"/>
      <c r="D1566" s="34">
        <f t="shared" si="148"/>
        <v>5322.9</v>
      </c>
      <c r="E1566" s="36">
        <v>46270</v>
      </c>
      <c r="F1566" s="37">
        <v>5322.9</v>
      </c>
      <c r="G1566" s="725">
        <v>46271</v>
      </c>
      <c r="H1566" s="38">
        <f t="shared" si="149"/>
        <v>0</v>
      </c>
      <c r="I1566" s="183">
        <f t="shared" si="150"/>
        <v>0</v>
      </c>
      <c r="K1566" s="33"/>
      <c r="L1566" s="687">
        <v>46271</v>
      </c>
      <c r="M1566" s="34">
        <f t="shared" si="151"/>
        <v>205</v>
      </c>
      <c r="N1566" s="37"/>
      <c r="O1566" s="35">
        <v>205</v>
      </c>
      <c r="P1566" s="39"/>
      <c r="Q1566" s="47">
        <f t="shared" si="152"/>
        <v>0</v>
      </c>
      <c r="R1566" s="41"/>
    </row>
    <row r="1567" spans="2:18" ht="15" customHeight="1" x14ac:dyDescent="0.3">
      <c r="B1567" s="34">
        <f t="shared" si="147"/>
        <v>5322.9</v>
      </c>
      <c r="C1567" s="35"/>
      <c r="D1567" s="34">
        <f t="shared" si="148"/>
        <v>5322.9</v>
      </c>
      <c r="E1567" s="36">
        <v>46271</v>
      </c>
      <c r="F1567" s="37">
        <v>5322.9</v>
      </c>
      <c r="G1567" s="725">
        <v>46272</v>
      </c>
      <c r="H1567" s="38">
        <f t="shared" si="149"/>
        <v>0</v>
      </c>
      <c r="I1567" s="183">
        <f t="shared" si="150"/>
        <v>0</v>
      </c>
      <c r="K1567" s="33"/>
      <c r="L1567" s="687">
        <v>46272</v>
      </c>
      <c r="M1567" s="34">
        <f t="shared" si="151"/>
        <v>205</v>
      </c>
      <c r="N1567" s="37"/>
      <c r="O1567" s="35"/>
      <c r="P1567" s="39"/>
      <c r="Q1567" s="47">
        <f t="shared" si="152"/>
        <v>205</v>
      </c>
      <c r="R1567" s="41"/>
    </row>
    <row r="1568" spans="2:18" ht="15" customHeight="1" x14ac:dyDescent="0.3">
      <c r="B1568" s="34">
        <f t="shared" si="147"/>
        <v>5322.9</v>
      </c>
      <c r="C1568" s="35"/>
      <c r="D1568" s="34">
        <f t="shared" si="148"/>
        <v>5322.9</v>
      </c>
      <c r="E1568" s="36">
        <v>46272</v>
      </c>
      <c r="F1568" s="37"/>
      <c r="G1568" s="725">
        <v>46273</v>
      </c>
      <c r="H1568" s="38">
        <f t="shared" si="149"/>
        <v>-5322.9</v>
      </c>
      <c r="I1568" s="183">
        <f t="shared" si="150"/>
        <v>0</v>
      </c>
      <c r="K1568" s="33"/>
      <c r="L1568" s="687">
        <v>46273</v>
      </c>
      <c r="M1568" s="34">
        <f t="shared" si="151"/>
        <v>0</v>
      </c>
      <c r="N1568" s="37"/>
      <c r="O1568" s="35"/>
      <c r="P1568" s="39"/>
      <c r="Q1568" s="47">
        <f t="shared" si="152"/>
        <v>0</v>
      </c>
      <c r="R1568" s="41"/>
    </row>
    <row r="1569" spans="2:18" ht="15" customHeight="1" x14ac:dyDescent="0.3">
      <c r="B1569" s="34">
        <f t="shared" si="147"/>
        <v>0</v>
      </c>
      <c r="C1569" s="35"/>
      <c r="D1569" s="34">
        <f t="shared" si="148"/>
        <v>0</v>
      </c>
      <c r="E1569" s="36">
        <v>46273</v>
      </c>
      <c r="F1569" s="37"/>
      <c r="G1569" s="725">
        <v>46274</v>
      </c>
      <c r="H1569" s="38">
        <f t="shared" si="149"/>
        <v>0</v>
      </c>
      <c r="I1569" s="183">
        <f t="shared" si="150"/>
        <v>0</v>
      </c>
      <c r="K1569" s="33"/>
      <c r="L1569" s="687">
        <v>46274</v>
      </c>
      <c r="M1569" s="34">
        <f t="shared" si="151"/>
        <v>0</v>
      </c>
      <c r="N1569" s="37"/>
      <c r="O1569" s="35"/>
      <c r="P1569" s="39"/>
      <c r="Q1569" s="47">
        <f t="shared" si="152"/>
        <v>0</v>
      </c>
      <c r="R1569" s="41"/>
    </row>
    <row r="1570" spans="2:18" ht="15" customHeight="1" x14ac:dyDescent="0.3">
      <c r="B1570" s="34">
        <f t="shared" si="147"/>
        <v>0</v>
      </c>
      <c r="C1570" s="35"/>
      <c r="D1570" s="34">
        <f t="shared" si="148"/>
        <v>0</v>
      </c>
      <c r="E1570" s="36">
        <v>46274</v>
      </c>
      <c r="F1570" s="37"/>
      <c r="G1570" s="725">
        <v>46275</v>
      </c>
      <c r="H1570" s="38">
        <f t="shared" si="149"/>
        <v>0</v>
      </c>
      <c r="I1570" s="183">
        <f t="shared" si="150"/>
        <v>0</v>
      </c>
      <c r="K1570" s="33"/>
      <c r="L1570" s="687">
        <v>46275</v>
      </c>
      <c r="M1570" s="34">
        <f t="shared" si="151"/>
        <v>0</v>
      </c>
      <c r="N1570" s="37"/>
      <c r="O1570" s="35"/>
      <c r="P1570" s="39"/>
      <c r="Q1570" s="47">
        <f t="shared" si="152"/>
        <v>0</v>
      </c>
      <c r="R1570" s="41"/>
    </row>
    <row r="1571" spans="2:18" ht="15" customHeight="1" x14ac:dyDescent="0.3">
      <c r="B1571" s="34">
        <f t="shared" si="147"/>
        <v>0</v>
      </c>
      <c r="C1571" s="35"/>
      <c r="D1571" s="34">
        <f t="shared" si="148"/>
        <v>0</v>
      </c>
      <c r="E1571" s="36">
        <v>46275</v>
      </c>
      <c r="F1571" s="37"/>
      <c r="G1571" s="725">
        <v>46276</v>
      </c>
      <c r="H1571" s="38">
        <f t="shared" si="149"/>
        <v>0</v>
      </c>
      <c r="I1571" s="183">
        <f t="shared" si="150"/>
        <v>0</v>
      </c>
      <c r="K1571" s="33"/>
      <c r="L1571" s="687">
        <v>46276</v>
      </c>
      <c r="M1571" s="34">
        <f t="shared" si="151"/>
        <v>0</v>
      </c>
      <c r="N1571" s="37"/>
      <c r="O1571" s="35"/>
      <c r="P1571" s="39"/>
      <c r="Q1571" s="47">
        <f t="shared" si="152"/>
        <v>0</v>
      </c>
      <c r="R1571" s="41"/>
    </row>
    <row r="1572" spans="2:18" ht="15" customHeight="1" x14ac:dyDescent="0.3">
      <c r="B1572" s="34">
        <f t="shared" si="147"/>
        <v>0</v>
      </c>
      <c r="C1572" s="35"/>
      <c r="D1572" s="34">
        <f t="shared" si="148"/>
        <v>0</v>
      </c>
      <c r="E1572" s="36">
        <v>46276</v>
      </c>
      <c r="F1572" s="37"/>
      <c r="G1572" s="725">
        <v>46277</v>
      </c>
      <c r="H1572" s="38">
        <f t="shared" si="149"/>
        <v>0</v>
      </c>
      <c r="I1572" s="183">
        <f t="shared" si="150"/>
        <v>0</v>
      </c>
      <c r="K1572" s="33"/>
      <c r="L1572" s="687">
        <v>46277</v>
      </c>
      <c r="M1572" s="34">
        <f t="shared" si="151"/>
        <v>0</v>
      </c>
      <c r="N1572" s="37"/>
      <c r="O1572" s="35"/>
      <c r="P1572" s="39"/>
      <c r="Q1572" s="47">
        <f t="shared" si="152"/>
        <v>0</v>
      </c>
      <c r="R1572" s="41"/>
    </row>
    <row r="1573" spans="2:18" ht="15" customHeight="1" x14ac:dyDescent="0.3">
      <c r="B1573" s="34">
        <f t="shared" si="147"/>
        <v>0</v>
      </c>
      <c r="C1573" s="35"/>
      <c r="D1573" s="34">
        <f t="shared" si="148"/>
        <v>0</v>
      </c>
      <c r="E1573" s="36">
        <v>46277</v>
      </c>
      <c r="F1573" s="37"/>
      <c r="G1573" s="725">
        <v>46278</v>
      </c>
      <c r="H1573" s="38">
        <f t="shared" si="149"/>
        <v>0</v>
      </c>
      <c r="I1573" s="183">
        <f t="shared" si="150"/>
        <v>0</v>
      </c>
      <c r="K1573" s="33"/>
      <c r="L1573" s="687">
        <v>46278</v>
      </c>
      <c r="M1573" s="34">
        <f t="shared" si="151"/>
        <v>0</v>
      </c>
      <c r="N1573" s="37"/>
      <c r="O1573" s="35"/>
      <c r="P1573" s="39"/>
      <c r="Q1573" s="47">
        <f t="shared" si="152"/>
        <v>0</v>
      </c>
      <c r="R1573" s="41"/>
    </row>
    <row r="1574" spans="2:18" ht="15" customHeight="1" x14ac:dyDescent="0.3">
      <c r="B1574" s="34">
        <f t="shared" si="147"/>
        <v>0</v>
      </c>
      <c r="C1574" s="35"/>
      <c r="D1574" s="34">
        <f t="shared" si="148"/>
        <v>0</v>
      </c>
      <c r="E1574" s="36">
        <v>46278</v>
      </c>
      <c r="F1574" s="37"/>
      <c r="G1574" s="725">
        <v>46279</v>
      </c>
      <c r="H1574" s="38">
        <f t="shared" si="149"/>
        <v>0</v>
      </c>
      <c r="I1574" s="183">
        <f t="shared" si="150"/>
        <v>0</v>
      </c>
      <c r="K1574" s="33"/>
      <c r="L1574" s="687">
        <v>46279</v>
      </c>
      <c r="M1574" s="34">
        <f t="shared" si="151"/>
        <v>0</v>
      </c>
      <c r="N1574" s="37"/>
      <c r="O1574" s="35"/>
      <c r="P1574" s="39"/>
      <c r="Q1574" s="47">
        <f t="shared" si="152"/>
        <v>0</v>
      </c>
      <c r="R1574" s="41"/>
    </row>
    <row r="1575" spans="2:18" ht="15" customHeight="1" x14ac:dyDescent="0.3">
      <c r="B1575" s="34">
        <f t="shared" si="147"/>
        <v>0</v>
      </c>
      <c r="C1575" s="35"/>
      <c r="D1575" s="34">
        <f t="shared" si="148"/>
        <v>0</v>
      </c>
      <c r="E1575" s="36">
        <v>46279</v>
      </c>
      <c r="F1575" s="37"/>
      <c r="G1575" s="725">
        <v>46280</v>
      </c>
      <c r="H1575" s="38">
        <f t="shared" si="149"/>
        <v>0</v>
      </c>
      <c r="I1575" s="183">
        <f t="shared" si="150"/>
        <v>0</v>
      </c>
      <c r="K1575" s="33"/>
      <c r="L1575" s="687">
        <v>46280</v>
      </c>
      <c r="M1575" s="34">
        <f t="shared" si="151"/>
        <v>0</v>
      </c>
      <c r="N1575" s="37"/>
      <c r="O1575" s="35"/>
      <c r="P1575" s="39"/>
      <c r="Q1575" s="47">
        <f t="shared" si="152"/>
        <v>0</v>
      </c>
      <c r="R1575" s="41"/>
    </row>
    <row r="1576" spans="2:18" ht="15" customHeight="1" x14ac:dyDescent="0.3">
      <c r="B1576" s="34">
        <f t="shared" si="147"/>
        <v>0</v>
      </c>
      <c r="C1576" s="35"/>
      <c r="D1576" s="34">
        <f t="shared" si="148"/>
        <v>0</v>
      </c>
      <c r="E1576" s="36">
        <v>46280</v>
      </c>
      <c r="F1576" s="37"/>
      <c r="G1576" s="725">
        <v>46281</v>
      </c>
      <c r="H1576" s="38">
        <f t="shared" si="149"/>
        <v>0</v>
      </c>
      <c r="I1576" s="183">
        <f t="shared" si="150"/>
        <v>0</v>
      </c>
      <c r="K1576" s="33"/>
      <c r="L1576" s="687">
        <v>46281</v>
      </c>
      <c r="M1576" s="34">
        <f t="shared" si="151"/>
        <v>0</v>
      </c>
      <c r="N1576" s="37"/>
      <c r="O1576" s="35"/>
      <c r="P1576" s="39"/>
      <c r="Q1576" s="47">
        <f t="shared" si="152"/>
        <v>0</v>
      </c>
      <c r="R1576" s="41"/>
    </row>
    <row r="1577" spans="2:18" ht="15" customHeight="1" x14ac:dyDescent="0.3">
      <c r="B1577" s="34">
        <f t="shared" si="147"/>
        <v>0</v>
      </c>
      <c r="C1577" s="35"/>
      <c r="D1577" s="34">
        <f t="shared" si="148"/>
        <v>0</v>
      </c>
      <c r="E1577" s="36">
        <v>46281</v>
      </c>
      <c r="F1577" s="37"/>
      <c r="G1577" s="725">
        <v>46282</v>
      </c>
      <c r="H1577" s="38">
        <f t="shared" si="149"/>
        <v>0</v>
      </c>
      <c r="I1577" s="183">
        <f t="shared" si="150"/>
        <v>0</v>
      </c>
      <c r="K1577" s="33"/>
      <c r="L1577" s="687">
        <v>46282</v>
      </c>
      <c r="M1577" s="34">
        <f t="shared" si="151"/>
        <v>0</v>
      </c>
      <c r="N1577" s="37"/>
      <c r="O1577" s="35"/>
      <c r="P1577" s="39"/>
      <c r="Q1577" s="47">
        <f t="shared" si="152"/>
        <v>0</v>
      </c>
      <c r="R1577" s="41"/>
    </row>
    <row r="1578" spans="2:18" ht="15" customHeight="1" x14ac:dyDescent="0.3">
      <c r="B1578" s="34">
        <f t="shared" si="147"/>
        <v>0</v>
      </c>
      <c r="C1578" s="35"/>
      <c r="D1578" s="34">
        <f t="shared" si="148"/>
        <v>0</v>
      </c>
      <c r="E1578" s="36">
        <v>46282</v>
      </c>
      <c r="F1578" s="37"/>
      <c r="G1578" s="725">
        <v>46283</v>
      </c>
      <c r="H1578" s="38">
        <f t="shared" si="149"/>
        <v>0</v>
      </c>
      <c r="I1578" s="183">
        <f t="shared" si="150"/>
        <v>0</v>
      </c>
      <c r="K1578" s="33"/>
      <c r="L1578" s="687">
        <v>46283</v>
      </c>
      <c r="M1578" s="34">
        <f t="shared" si="151"/>
        <v>0</v>
      </c>
      <c r="N1578" s="37"/>
      <c r="O1578" s="35"/>
      <c r="P1578" s="39"/>
      <c r="Q1578" s="47">
        <f t="shared" si="152"/>
        <v>0</v>
      </c>
      <c r="R1578" s="41"/>
    </row>
    <row r="1579" spans="2:18" ht="15" customHeight="1" x14ac:dyDescent="0.3">
      <c r="B1579" s="34">
        <f t="shared" si="147"/>
        <v>0</v>
      </c>
      <c r="C1579" s="35"/>
      <c r="D1579" s="34">
        <f t="shared" si="148"/>
        <v>0</v>
      </c>
      <c r="E1579" s="36">
        <v>46283</v>
      </c>
      <c r="F1579" s="37"/>
      <c r="G1579" s="725">
        <v>46284</v>
      </c>
      <c r="H1579" s="38">
        <f t="shared" si="149"/>
        <v>0</v>
      </c>
      <c r="I1579" s="183">
        <f t="shared" si="150"/>
        <v>0</v>
      </c>
      <c r="K1579" s="33"/>
      <c r="L1579" s="687">
        <v>46284</v>
      </c>
      <c r="M1579" s="34">
        <f t="shared" si="151"/>
        <v>0</v>
      </c>
      <c r="N1579" s="37"/>
      <c r="O1579" s="35"/>
      <c r="P1579" s="39"/>
      <c r="Q1579" s="47">
        <f t="shared" si="152"/>
        <v>0</v>
      </c>
      <c r="R1579" s="41"/>
    </row>
    <row r="1580" spans="2:18" ht="15" customHeight="1" x14ac:dyDescent="0.3">
      <c r="B1580" s="34">
        <f t="shared" si="147"/>
        <v>0</v>
      </c>
      <c r="C1580" s="35"/>
      <c r="D1580" s="34">
        <f t="shared" si="148"/>
        <v>0</v>
      </c>
      <c r="E1580" s="36">
        <v>46284</v>
      </c>
      <c r="F1580" s="37"/>
      <c r="G1580" s="725">
        <v>46285</v>
      </c>
      <c r="H1580" s="38">
        <f t="shared" si="149"/>
        <v>0</v>
      </c>
      <c r="I1580" s="183">
        <f t="shared" si="150"/>
        <v>0</v>
      </c>
      <c r="K1580" s="33"/>
      <c r="L1580" s="687">
        <v>46285</v>
      </c>
      <c r="M1580" s="34">
        <f t="shared" si="151"/>
        <v>0</v>
      </c>
      <c r="N1580" s="37"/>
      <c r="O1580" s="35"/>
      <c r="P1580" s="39"/>
      <c r="Q1580" s="47">
        <f t="shared" si="152"/>
        <v>0</v>
      </c>
      <c r="R1580" s="41"/>
    </row>
    <row r="1581" spans="2:18" ht="15" customHeight="1" x14ac:dyDescent="0.3">
      <c r="B1581" s="34">
        <f t="shared" si="147"/>
        <v>0</v>
      </c>
      <c r="C1581" s="35"/>
      <c r="D1581" s="34">
        <f t="shared" si="148"/>
        <v>0</v>
      </c>
      <c r="E1581" s="36">
        <v>46285</v>
      </c>
      <c r="F1581" s="37"/>
      <c r="G1581" s="725">
        <v>46286</v>
      </c>
      <c r="H1581" s="38">
        <f t="shared" si="149"/>
        <v>0</v>
      </c>
      <c r="I1581" s="183">
        <f t="shared" si="150"/>
        <v>0</v>
      </c>
      <c r="K1581" s="33"/>
      <c r="L1581" s="687">
        <v>46286</v>
      </c>
      <c r="M1581" s="34">
        <f t="shared" si="151"/>
        <v>0</v>
      </c>
      <c r="N1581" s="37"/>
      <c r="O1581" s="35"/>
      <c r="P1581" s="39"/>
      <c r="Q1581" s="47">
        <f t="shared" si="152"/>
        <v>0</v>
      </c>
      <c r="R1581" s="41"/>
    </row>
    <row r="1582" spans="2:18" ht="15" customHeight="1" x14ac:dyDescent="0.3">
      <c r="B1582" s="34">
        <f t="shared" si="147"/>
        <v>0</v>
      </c>
      <c r="C1582" s="35"/>
      <c r="D1582" s="34">
        <f t="shared" si="148"/>
        <v>0</v>
      </c>
      <c r="E1582" s="36">
        <v>46286</v>
      </c>
      <c r="F1582" s="37"/>
      <c r="G1582" s="725">
        <v>46287</v>
      </c>
      <c r="H1582" s="38">
        <f t="shared" si="149"/>
        <v>0</v>
      </c>
      <c r="I1582" s="183">
        <f t="shared" si="150"/>
        <v>0</v>
      </c>
      <c r="K1582" s="33"/>
      <c r="L1582" s="687">
        <v>46287</v>
      </c>
      <c r="M1582" s="34">
        <f t="shared" si="151"/>
        <v>0</v>
      </c>
      <c r="N1582" s="37"/>
      <c r="O1582" s="35"/>
      <c r="P1582" s="39"/>
      <c r="Q1582" s="47">
        <f t="shared" si="152"/>
        <v>0</v>
      </c>
      <c r="R1582" s="41"/>
    </row>
    <row r="1583" spans="2:18" ht="15" customHeight="1" x14ac:dyDescent="0.3">
      <c r="B1583" s="34">
        <f t="shared" si="147"/>
        <v>0</v>
      </c>
      <c r="C1583" s="35"/>
      <c r="D1583" s="34">
        <f t="shared" si="148"/>
        <v>0</v>
      </c>
      <c r="E1583" s="36">
        <v>46287</v>
      </c>
      <c r="F1583" s="37"/>
      <c r="G1583" s="725">
        <v>46288</v>
      </c>
      <c r="H1583" s="38">
        <f t="shared" si="149"/>
        <v>0</v>
      </c>
      <c r="I1583" s="183">
        <f t="shared" si="150"/>
        <v>0</v>
      </c>
      <c r="K1583" s="33"/>
      <c r="L1583" s="687">
        <v>46288</v>
      </c>
      <c r="M1583" s="34">
        <f t="shared" si="151"/>
        <v>0</v>
      </c>
      <c r="N1583" s="37"/>
      <c r="O1583" s="35"/>
      <c r="P1583" s="39"/>
      <c r="Q1583" s="47">
        <f t="shared" si="152"/>
        <v>0</v>
      </c>
      <c r="R1583" s="41"/>
    </row>
    <row r="1584" spans="2:18" ht="15" customHeight="1" x14ac:dyDescent="0.3">
      <c r="B1584" s="34">
        <f t="shared" si="147"/>
        <v>0</v>
      </c>
      <c r="C1584" s="35"/>
      <c r="D1584" s="34">
        <f t="shared" si="148"/>
        <v>0</v>
      </c>
      <c r="E1584" s="36">
        <v>46288</v>
      </c>
      <c r="F1584" s="37"/>
      <c r="G1584" s="725">
        <v>46289</v>
      </c>
      <c r="H1584" s="38">
        <f t="shared" si="149"/>
        <v>0</v>
      </c>
      <c r="I1584" s="183">
        <f t="shared" si="150"/>
        <v>0</v>
      </c>
      <c r="K1584" s="33"/>
      <c r="L1584" s="687">
        <v>46289</v>
      </c>
      <c r="M1584" s="34">
        <f t="shared" si="151"/>
        <v>0</v>
      </c>
      <c r="N1584" s="37"/>
      <c r="O1584" s="35"/>
      <c r="P1584" s="39"/>
      <c r="Q1584" s="47">
        <f t="shared" si="152"/>
        <v>0</v>
      </c>
      <c r="R1584" s="41"/>
    </row>
    <row r="1585" spans="2:18" ht="15" customHeight="1" x14ac:dyDescent="0.3">
      <c r="B1585" s="34">
        <f t="shared" si="147"/>
        <v>0</v>
      </c>
      <c r="C1585" s="35"/>
      <c r="D1585" s="34">
        <f t="shared" si="148"/>
        <v>0</v>
      </c>
      <c r="E1585" s="36">
        <v>46289</v>
      </c>
      <c r="F1585" s="37"/>
      <c r="G1585" s="725">
        <v>46290</v>
      </c>
      <c r="H1585" s="38">
        <f t="shared" si="149"/>
        <v>0</v>
      </c>
      <c r="I1585" s="183">
        <f t="shared" si="150"/>
        <v>0</v>
      </c>
      <c r="K1585" s="33"/>
      <c r="L1585" s="687">
        <v>46290</v>
      </c>
      <c r="M1585" s="34">
        <f t="shared" si="151"/>
        <v>0</v>
      </c>
      <c r="N1585" s="37"/>
      <c r="O1585" s="35"/>
      <c r="P1585" s="39"/>
      <c r="Q1585" s="47">
        <f t="shared" si="152"/>
        <v>0</v>
      </c>
      <c r="R1585" s="41"/>
    </row>
    <row r="1586" spans="2:18" ht="15" customHeight="1" x14ac:dyDescent="0.3">
      <c r="B1586" s="34">
        <f t="shared" si="147"/>
        <v>0</v>
      </c>
      <c r="C1586" s="35"/>
      <c r="D1586" s="34">
        <f t="shared" si="148"/>
        <v>0</v>
      </c>
      <c r="E1586" s="36">
        <v>46290</v>
      </c>
      <c r="F1586" s="37"/>
      <c r="G1586" s="725">
        <v>46291</v>
      </c>
      <c r="H1586" s="38">
        <f t="shared" si="149"/>
        <v>0</v>
      </c>
      <c r="I1586" s="183">
        <f t="shared" si="150"/>
        <v>0</v>
      </c>
      <c r="K1586" s="33"/>
      <c r="L1586" s="687">
        <v>46291</v>
      </c>
      <c r="M1586" s="34">
        <f t="shared" si="151"/>
        <v>0</v>
      </c>
      <c r="N1586" s="37"/>
      <c r="O1586" s="35"/>
      <c r="P1586" s="39"/>
      <c r="Q1586" s="47">
        <f t="shared" si="152"/>
        <v>0</v>
      </c>
      <c r="R1586" s="41"/>
    </row>
    <row r="1587" spans="2:18" ht="15" customHeight="1" x14ac:dyDescent="0.3">
      <c r="B1587" s="34">
        <f t="shared" si="147"/>
        <v>0</v>
      </c>
      <c r="C1587" s="35"/>
      <c r="D1587" s="34">
        <f t="shared" si="148"/>
        <v>0</v>
      </c>
      <c r="E1587" s="36">
        <v>46291</v>
      </c>
      <c r="F1587" s="37"/>
      <c r="G1587" s="725">
        <v>46292</v>
      </c>
      <c r="H1587" s="38">
        <f t="shared" si="149"/>
        <v>0</v>
      </c>
      <c r="I1587" s="183">
        <f t="shared" si="150"/>
        <v>0</v>
      </c>
      <c r="K1587" s="33"/>
      <c r="L1587" s="687">
        <v>46292</v>
      </c>
      <c r="M1587" s="34">
        <f t="shared" si="151"/>
        <v>0</v>
      </c>
      <c r="N1587" s="37"/>
      <c r="O1587" s="35"/>
      <c r="P1587" s="39"/>
      <c r="Q1587" s="47">
        <f t="shared" si="152"/>
        <v>0</v>
      </c>
      <c r="R1587" s="41"/>
    </row>
    <row r="1588" spans="2:18" ht="15" customHeight="1" x14ac:dyDescent="0.3">
      <c r="B1588" s="34">
        <f t="shared" si="147"/>
        <v>0</v>
      </c>
      <c r="C1588" s="35"/>
      <c r="D1588" s="34">
        <f t="shared" si="148"/>
        <v>0</v>
      </c>
      <c r="E1588" s="36">
        <v>46292</v>
      </c>
      <c r="F1588" s="37"/>
      <c r="G1588" s="725">
        <v>46293</v>
      </c>
      <c r="H1588" s="38">
        <f t="shared" si="149"/>
        <v>0</v>
      </c>
      <c r="I1588" s="183">
        <f t="shared" si="150"/>
        <v>0</v>
      </c>
      <c r="K1588" s="33"/>
      <c r="L1588" s="687">
        <v>46293</v>
      </c>
      <c r="M1588" s="34">
        <f t="shared" si="151"/>
        <v>0</v>
      </c>
      <c r="N1588" s="37"/>
      <c r="O1588" s="35"/>
      <c r="P1588" s="39"/>
      <c r="Q1588" s="47">
        <f t="shared" si="152"/>
        <v>0</v>
      </c>
      <c r="R1588" s="41"/>
    </row>
    <row r="1589" spans="2:18" ht="15" customHeight="1" x14ac:dyDescent="0.3">
      <c r="B1589" s="34">
        <f t="shared" si="147"/>
        <v>0</v>
      </c>
      <c r="C1589" s="35"/>
      <c r="D1589" s="34">
        <f t="shared" si="148"/>
        <v>0</v>
      </c>
      <c r="E1589" s="36">
        <v>46293</v>
      </c>
      <c r="F1589" s="37"/>
      <c r="G1589" s="725">
        <v>46294</v>
      </c>
      <c r="H1589" s="38">
        <f t="shared" si="149"/>
        <v>0</v>
      </c>
      <c r="I1589" s="183">
        <f t="shared" si="150"/>
        <v>0</v>
      </c>
      <c r="K1589" s="33"/>
      <c r="L1589" s="687">
        <v>46294</v>
      </c>
      <c r="M1589" s="34">
        <f t="shared" si="151"/>
        <v>0</v>
      </c>
      <c r="N1589" s="37"/>
      <c r="O1589" s="35"/>
      <c r="P1589" s="39"/>
      <c r="Q1589" s="47">
        <f t="shared" si="152"/>
        <v>0</v>
      </c>
      <c r="R1589" s="41"/>
    </row>
    <row r="1590" spans="2:18" ht="15" customHeight="1" x14ac:dyDescent="0.3">
      <c r="B1590" s="34">
        <f t="shared" si="147"/>
        <v>0</v>
      </c>
      <c r="C1590" s="35"/>
      <c r="D1590" s="34">
        <f t="shared" si="148"/>
        <v>0</v>
      </c>
      <c r="E1590" s="36">
        <v>46294</v>
      </c>
      <c r="F1590" s="37"/>
      <c r="G1590" s="725">
        <v>46295</v>
      </c>
      <c r="H1590" s="38">
        <f t="shared" si="149"/>
        <v>0</v>
      </c>
      <c r="I1590" s="183">
        <f t="shared" si="150"/>
        <v>0</v>
      </c>
      <c r="K1590" s="33"/>
      <c r="L1590" s="687">
        <v>46295</v>
      </c>
      <c r="M1590" s="34">
        <f t="shared" si="151"/>
        <v>0</v>
      </c>
      <c r="N1590" s="37"/>
      <c r="O1590" s="35"/>
      <c r="P1590" s="39"/>
      <c r="Q1590" s="47">
        <f t="shared" si="152"/>
        <v>0</v>
      </c>
      <c r="R1590" s="41"/>
    </row>
    <row r="1591" spans="2:18" ht="15" customHeight="1" x14ac:dyDescent="0.3">
      <c r="B1591" s="34">
        <f t="shared" si="147"/>
        <v>0</v>
      </c>
      <c r="C1591" s="35"/>
      <c r="D1591" s="34">
        <f t="shared" si="148"/>
        <v>0</v>
      </c>
      <c r="E1591" s="36">
        <v>46295</v>
      </c>
      <c r="F1591" s="37"/>
      <c r="G1591" s="725">
        <v>46296</v>
      </c>
      <c r="H1591" s="38">
        <f t="shared" si="149"/>
        <v>0</v>
      </c>
      <c r="I1591" s="183">
        <f t="shared" si="150"/>
        <v>0</v>
      </c>
      <c r="K1591" s="33"/>
      <c r="L1591" s="687">
        <v>46296</v>
      </c>
      <c r="M1591" s="34">
        <f t="shared" si="151"/>
        <v>0</v>
      </c>
      <c r="N1591" s="37"/>
      <c r="O1591" s="35"/>
      <c r="P1591" s="39"/>
      <c r="Q1591" s="47">
        <f t="shared" si="152"/>
        <v>0</v>
      </c>
      <c r="R1591" s="41"/>
    </row>
    <row r="1592" spans="2:18" ht="15" customHeight="1" x14ac:dyDescent="0.3">
      <c r="B1592" s="34">
        <f t="shared" si="147"/>
        <v>0</v>
      </c>
      <c r="C1592" s="35"/>
      <c r="D1592" s="34">
        <f t="shared" si="148"/>
        <v>0</v>
      </c>
      <c r="E1592" s="36">
        <v>46296</v>
      </c>
      <c r="F1592" s="37"/>
      <c r="G1592" s="725">
        <v>46297</v>
      </c>
      <c r="H1592" s="38">
        <f t="shared" si="149"/>
        <v>0</v>
      </c>
      <c r="I1592" s="183">
        <f t="shared" si="150"/>
        <v>0</v>
      </c>
      <c r="K1592" s="33"/>
      <c r="L1592" s="687">
        <v>46297</v>
      </c>
      <c r="M1592" s="34">
        <f t="shared" si="151"/>
        <v>0</v>
      </c>
      <c r="N1592" s="37"/>
      <c r="O1592" s="35"/>
      <c r="P1592" s="39"/>
      <c r="Q1592" s="47">
        <f t="shared" si="152"/>
        <v>0</v>
      </c>
      <c r="R1592" s="41"/>
    </row>
    <row r="1593" spans="2:18" ht="15" customHeight="1" x14ac:dyDescent="0.3">
      <c r="B1593" s="34">
        <f t="shared" si="147"/>
        <v>0</v>
      </c>
      <c r="C1593" s="35"/>
      <c r="D1593" s="34">
        <f t="shared" si="148"/>
        <v>0</v>
      </c>
      <c r="E1593" s="36">
        <v>46297</v>
      </c>
      <c r="F1593" s="37"/>
      <c r="G1593" s="725">
        <v>46298</v>
      </c>
      <c r="H1593" s="38">
        <f t="shared" si="149"/>
        <v>0</v>
      </c>
      <c r="I1593" s="183">
        <f t="shared" si="150"/>
        <v>0</v>
      </c>
      <c r="K1593" s="33"/>
      <c r="L1593" s="687">
        <v>46298</v>
      </c>
      <c r="M1593" s="34">
        <f t="shared" si="151"/>
        <v>0</v>
      </c>
      <c r="N1593" s="37"/>
      <c r="O1593" s="35"/>
      <c r="P1593" s="39"/>
      <c r="Q1593" s="47">
        <f t="shared" si="152"/>
        <v>0</v>
      </c>
      <c r="R1593" s="41"/>
    </row>
    <row r="1594" spans="2:18" ht="15" customHeight="1" x14ac:dyDescent="0.3">
      <c r="B1594" s="34">
        <f t="shared" si="147"/>
        <v>0</v>
      </c>
      <c r="C1594" s="35"/>
      <c r="D1594" s="34">
        <f t="shared" si="148"/>
        <v>0</v>
      </c>
      <c r="E1594" s="36">
        <v>46298</v>
      </c>
      <c r="F1594" s="37"/>
      <c r="G1594" s="725">
        <v>46299</v>
      </c>
      <c r="H1594" s="38">
        <f t="shared" si="149"/>
        <v>0</v>
      </c>
      <c r="I1594" s="183">
        <f t="shared" si="150"/>
        <v>0</v>
      </c>
      <c r="K1594" s="33"/>
      <c r="L1594" s="687">
        <v>46299</v>
      </c>
      <c r="M1594" s="34">
        <f t="shared" si="151"/>
        <v>0</v>
      </c>
      <c r="N1594" s="37"/>
      <c r="O1594" s="35"/>
      <c r="P1594" s="39"/>
      <c r="Q1594" s="47">
        <f t="shared" si="152"/>
        <v>0</v>
      </c>
      <c r="R1594" s="41"/>
    </row>
    <row r="1595" spans="2:18" ht="15" customHeight="1" x14ac:dyDescent="0.3">
      <c r="B1595" s="34">
        <f t="shared" si="147"/>
        <v>0</v>
      </c>
      <c r="C1595" s="35"/>
      <c r="D1595" s="34">
        <f t="shared" si="148"/>
        <v>0</v>
      </c>
      <c r="E1595" s="36">
        <v>46299</v>
      </c>
      <c r="F1595" s="37"/>
      <c r="G1595" s="725">
        <v>46300</v>
      </c>
      <c r="H1595" s="38">
        <f t="shared" si="149"/>
        <v>0</v>
      </c>
      <c r="I1595" s="183">
        <f t="shared" si="150"/>
        <v>0</v>
      </c>
      <c r="K1595" s="33"/>
      <c r="L1595" s="687">
        <v>46300</v>
      </c>
      <c r="M1595" s="34">
        <f t="shared" si="151"/>
        <v>0</v>
      </c>
      <c r="N1595" s="37"/>
      <c r="O1595" s="35"/>
      <c r="P1595" s="39"/>
      <c r="Q1595" s="47">
        <f t="shared" si="152"/>
        <v>0</v>
      </c>
      <c r="R1595" s="41"/>
    </row>
    <row r="1596" spans="2:18" ht="15" customHeight="1" x14ac:dyDescent="0.3">
      <c r="B1596" s="34">
        <f t="shared" si="147"/>
        <v>0</v>
      </c>
      <c r="C1596" s="35"/>
      <c r="D1596" s="34">
        <f t="shared" si="148"/>
        <v>0</v>
      </c>
      <c r="E1596" s="36">
        <v>46300</v>
      </c>
      <c r="F1596" s="37"/>
      <c r="G1596" s="725">
        <v>46301</v>
      </c>
      <c r="H1596" s="38">
        <f t="shared" si="149"/>
        <v>0</v>
      </c>
      <c r="I1596" s="183">
        <f t="shared" si="150"/>
        <v>0</v>
      </c>
      <c r="K1596" s="33"/>
      <c r="L1596" s="687">
        <v>46301</v>
      </c>
      <c r="M1596" s="34">
        <f t="shared" si="151"/>
        <v>0</v>
      </c>
      <c r="N1596" s="37"/>
      <c r="O1596" s="35"/>
      <c r="P1596" s="39"/>
      <c r="Q1596" s="47">
        <f t="shared" si="152"/>
        <v>0</v>
      </c>
      <c r="R1596" s="41"/>
    </row>
    <row r="1597" spans="2:18" ht="15" customHeight="1" x14ac:dyDescent="0.3">
      <c r="B1597" s="34">
        <f t="shared" si="147"/>
        <v>0</v>
      </c>
      <c r="C1597" s="35"/>
      <c r="D1597" s="34">
        <f t="shared" si="148"/>
        <v>0</v>
      </c>
      <c r="E1597" s="36">
        <v>46301</v>
      </c>
      <c r="F1597" s="37"/>
      <c r="G1597" s="725">
        <v>46302</v>
      </c>
      <c r="H1597" s="38">
        <f t="shared" si="149"/>
        <v>0</v>
      </c>
      <c r="I1597" s="183">
        <f t="shared" si="150"/>
        <v>0</v>
      </c>
      <c r="K1597" s="33"/>
      <c r="L1597" s="687">
        <v>46302</v>
      </c>
      <c r="M1597" s="34">
        <f t="shared" si="151"/>
        <v>0</v>
      </c>
      <c r="N1597" s="37"/>
      <c r="O1597" s="35"/>
      <c r="P1597" s="39"/>
      <c r="Q1597" s="47">
        <f t="shared" si="152"/>
        <v>0</v>
      </c>
      <c r="R1597" s="41"/>
    </row>
  </sheetData>
  <mergeCells count="3">
    <mergeCell ref="A1:H1"/>
    <mergeCell ref="K2:R2"/>
    <mergeCell ref="X1454:Y1454"/>
  </mergeCells>
  <pageMargins left="0.7" right="0.7" top="0.75" bottom="0.7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515"/>
  <sheetViews>
    <sheetView topLeftCell="C1" zoomScale="104" zoomScaleNormal="104" workbookViewId="0">
      <pane ySplit="4" topLeftCell="A1222" activePane="bottomLeft" state="frozen"/>
      <selection pane="bottomLeft" activeCell="O1229" sqref="O1229"/>
    </sheetView>
  </sheetViews>
  <sheetFormatPr defaultColWidth="11.19921875" defaultRowHeight="15" customHeight="1" x14ac:dyDescent="0.3"/>
  <cols>
    <col min="1" max="1" width="5" customWidth="1"/>
    <col min="2" max="2" width="13.19921875" customWidth="1"/>
    <col min="3" max="3" width="5.59765625" customWidth="1"/>
    <col min="4" max="4" width="11.09765625" customWidth="1"/>
    <col min="5" max="5" width="11.59765625" customWidth="1"/>
    <col min="6" max="6" width="9" customWidth="1"/>
    <col min="7" max="7" width="13.19921875" customWidth="1"/>
    <col min="8" max="8" width="10.59765625" customWidth="1"/>
    <col min="9" max="9" width="16.59765625" customWidth="1"/>
    <col min="10" max="10" width="5.3984375" customWidth="1"/>
    <col min="11" max="11" width="3.69921875" customWidth="1"/>
    <col min="12" max="12" width="13.69921875" style="525" customWidth="1"/>
    <col min="13" max="16" width="9.3984375" customWidth="1"/>
    <col min="17" max="26" width="11" customWidth="1"/>
  </cols>
  <sheetData>
    <row r="1" spans="1:26" ht="15.6" x14ac:dyDescent="0.3">
      <c r="A1" s="109"/>
      <c r="B1" s="109"/>
      <c r="C1" s="109"/>
      <c r="D1" s="109"/>
      <c r="E1" s="109"/>
      <c r="F1" s="271"/>
      <c r="G1" s="109"/>
      <c r="H1" s="109"/>
      <c r="I1" s="109"/>
      <c r="J1" s="109"/>
      <c r="K1" s="109"/>
      <c r="L1" s="676"/>
      <c r="M1" s="109"/>
      <c r="N1" s="109"/>
      <c r="O1" s="109"/>
      <c r="P1" s="109"/>
      <c r="Q1" s="109"/>
      <c r="R1" s="109"/>
      <c r="S1" s="109"/>
      <c r="T1" s="109"/>
      <c r="U1" s="109"/>
      <c r="V1" s="109"/>
      <c r="W1" s="109"/>
      <c r="X1" s="109"/>
      <c r="Y1" s="109"/>
      <c r="Z1" s="109"/>
    </row>
    <row r="2" spans="1:26" ht="15.6" x14ac:dyDescent="0.3">
      <c r="A2" s="753"/>
      <c r="B2" s="754"/>
      <c r="C2" s="754"/>
      <c r="D2" s="754"/>
      <c r="E2" s="754"/>
      <c r="F2" s="754"/>
      <c r="G2" s="754"/>
      <c r="H2" s="755"/>
      <c r="I2" s="110"/>
      <c r="J2" s="110"/>
      <c r="K2" s="110"/>
      <c r="L2" s="677"/>
      <c r="M2" s="110"/>
      <c r="N2" s="110"/>
      <c r="O2" s="110"/>
      <c r="P2" s="110"/>
      <c r="Q2" s="110"/>
      <c r="R2" s="110"/>
      <c r="S2" s="110"/>
      <c r="T2" s="110"/>
      <c r="U2" s="110"/>
      <c r="V2" s="110"/>
      <c r="W2" s="110"/>
      <c r="X2" s="110"/>
      <c r="Y2" s="110"/>
      <c r="Z2" s="110"/>
    </row>
    <row r="3" spans="1:26" ht="15.6" x14ac:dyDescent="0.3">
      <c r="A3" s="741" t="s">
        <v>349</v>
      </c>
      <c r="B3" s="742"/>
      <c r="C3" s="742"/>
      <c r="D3" s="742"/>
      <c r="E3" s="742"/>
      <c r="F3" s="742"/>
      <c r="G3" s="742"/>
      <c r="H3" s="743"/>
      <c r="I3" s="109"/>
      <c r="J3" s="109"/>
      <c r="K3" s="744" t="s">
        <v>350</v>
      </c>
      <c r="L3" s="742"/>
      <c r="M3" s="742"/>
      <c r="N3" s="742"/>
      <c r="O3" s="742"/>
      <c r="P3" s="742"/>
      <c r="Q3" s="743"/>
      <c r="R3" s="109"/>
      <c r="S3" s="109"/>
      <c r="T3" s="109"/>
      <c r="U3" s="109"/>
      <c r="V3" s="109"/>
      <c r="W3" s="109"/>
      <c r="X3" s="109"/>
      <c r="Y3" s="109"/>
      <c r="Z3" s="109"/>
    </row>
    <row r="4" spans="1:26" ht="50.25" customHeight="1" x14ac:dyDescent="0.35">
      <c r="A4" s="272" t="s">
        <v>2</v>
      </c>
      <c r="B4" s="112" t="s">
        <v>3</v>
      </c>
      <c r="C4" s="113" t="s">
        <v>4</v>
      </c>
      <c r="D4" s="114" t="s">
        <v>5</v>
      </c>
      <c r="E4" s="115" t="s">
        <v>6</v>
      </c>
      <c r="F4" s="273" t="s">
        <v>7</v>
      </c>
      <c r="G4" s="274" t="s">
        <v>8</v>
      </c>
      <c r="H4" s="118" t="s">
        <v>9</v>
      </c>
      <c r="I4" s="110"/>
      <c r="K4" s="119" t="s">
        <v>2</v>
      </c>
      <c r="L4" s="678" t="s">
        <v>11</v>
      </c>
      <c r="M4" s="121" t="s">
        <v>54</v>
      </c>
      <c r="N4" s="122" t="s">
        <v>12</v>
      </c>
      <c r="O4" s="123" t="s">
        <v>14</v>
      </c>
      <c r="P4" s="124" t="s">
        <v>16</v>
      </c>
      <c r="Q4" s="125" t="s">
        <v>17</v>
      </c>
    </row>
    <row r="5" spans="1:26" ht="15.75" customHeight="1" x14ac:dyDescent="0.35">
      <c r="A5" s="275"/>
      <c r="B5" s="14"/>
      <c r="C5" s="219"/>
      <c r="D5" s="220"/>
      <c r="E5" s="221"/>
      <c r="F5" s="276"/>
      <c r="G5" s="219"/>
      <c r="H5" s="277"/>
      <c r="I5" s="110"/>
      <c r="K5" s="134">
        <v>1</v>
      </c>
      <c r="L5" s="679"/>
      <c r="M5" s="136"/>
      <c r="N5" s="137">
        <v>0</v>
      </c>
      <c r="O5" s="138">
        <v>0</v>
      </c>
      <c r="P5" s="139">
        <f t="shared" ref="P5:P164" si="0">M5+N5-O5</f>
        <v>0</v>
      </c>
      <c r="Q5" s="41"/>
      <c r="U5" s="140"/>
      <c r="V5" s="29"/>
      <c r="W5" s="29"/>
      <c r="X5" s="29"/>
      <c r="Y5" s="29"/>
      <c r="Z5" s="29"/>
    </row>
    <row r="6" spans="1:26" ht="15.6" x14ac:dyDescent="0.3">
      <c r="A6" s="278">
        <v>2</v>
      </c>
      <c r="B6" s="142">
        <f t="shared" ref="B6:B18" si="1">F6</f>
        <v>4588</v>
      </c>
      <c r="C6" s="128"/>
      <c r="D6" s="34">
        <f>(F6)</f>
        <v>4588</v>
      </c>
      <c r="E6" s="144">
        <v>45049</v>
      </c>
      <c r="F6" s="279">
        <v>4588</v>
      </c>
      <c r="G6" s="145">
        <v>45050</v>
      </c>
      <c r="H6" s="76">
        <f t="shared" ref="H6:H260" si="2">F6-D6</f>
        <v>0</v>
      </c>
      <c r="K6" s="134">
        <v>3</v>
      </c>
      <c r="L6" s="679">
        <v>45049</v>
      </c>
      <c r="M6" s="136"/>
      <c r="N6" s="137">
        <f t="shared" ref="N6:N260" si="3">O5</f>
        <v>0</v>
      </c>
      <c r="O6" s="138">
        <v>0</v>
      </c>
      <c r="P6" s="139">
        <f t="shared" si="0"/>
        <v>0</v>
      </c>
      <c r="Q6" s="41"/>
      <c r="R6" s="147"/>
      <c r="S6" s="48">
        <f>SUM(P6:P64)</f>
        <v>853</v>
      </c>
    </row>
    <row r="7" spans="1:26" ht="15.6" x14ac:dyDescent="0.3">
      <c r="A7" s="278">
        <v>3</v>
      </c>
      <c r="B7" s="142">
        <f t="shared" si="1"/>
        <v>4599</v>
      </c>
      <c r="C7" s="128"/>
      <c r="D7" s="34">
        <f t="shared" ref="D7:D261" si="4">F6</f>
        <v>4588</v>
      </c>
      <c r="E7" s="144">
        <v>45050</v>
      </c>
      <c r="F7" s="279">
        <v>4599</v>
      </c>
      <c r="G7" s="145">
        <v>45051</v>
      </c>
      <c r="H7" s="76">
        <f t="shared" si="2"/>
        <v>11</v>
      </c>
      <c r="I7" s="280">
        <f>SUM(H6:H217)</f>
        <v>585</v>
      </c>
      <c r="K7" s="134">
        <v>4</v>
      </c>
      <c r="L7" s="679">
        <v>45050</v>
      </c>
      <c r="M7" s="136"/>
      <c r="N7" s="137">
        <f t="shared" si="3"/>
        <v>0</v>
      </c>
      <c r="O7" s="138">
        <v>0</v>
      </c>
      <c r="P7" s="139">
        <f t="shared" si="0"/>
        <v>0</v>
      </c>
      <c r="Q7" s="41"/>
    </row>
    <row r="8" spans="1:26" ht="15.6" x14ac:dyDescent="0.3">
      <c r="A8" s="278">
        <v>4</v>
      </c>
      <c r="B8" s="142">
        <f t="shared" si="1"/>
        <v>4599</v>
      </c>
      <c r="C8" s="128"/>
      <c r="D8" s="34">
        <f t="shared" si="4"/>
        <v>4599</v>
      </c>
      <c r="E8" s="144">
        <v>45051</v>
      </c>
      <c r="F8" s="279">
        <v>4599</v>
      </c>
      <c r="G8" s="145">
        <v>45052</v>
      </c>
      <c r="H8" s="76">
        <f t="shared" si="2"/>
        <v>0</v>
      </c>
      <c r="K8" s="134">
        <v>5</v>
      </c>
      <c r="L8" s="679">
        <v>45051</v>
      </c>
      <c r="M8" s="136"/>
      <c r="N8" s="137">
        <f t="shared" si="3"/>
        <v>0</v>
      </c>
      <c r="O8" s="138">
        <v>0</v>
      </c>
      <c r="P8" s="139">
        <f t="shared" si="0"/>
        <v>0</v>
      </c>
      <c r="Q8" s="41"/>
    </row>
    <row r="9" spans="1:26" ht="15.6" x14ac:dyDescent="0.3">
      <c r="A9" s="278">
        <v>5</v>
      </c>
      <c r="B9" s="142">
        <f t="shared" si="1"/>
        <v>4599</v>
      </c>
      <c r="C9" s="128"/>
      <c r="D9" s="34">
        <f t="shared" si="4"/>
        <v>4599</v>
      </c>
      <c r="E9" s="144">
        <v>45052</v>
      </c>
      <c r="F9" s="279">
        <v>4599</v>
      </c>
      <c r="G9" s="145">
        <v>45053</v>
      </c>
      <c r="H9" s="76">
        <f t="shared" si="2"/>
        <v>0</v>
      </c>
      <c r="K9" s="134">
        <v>6</v>
      </c>
      <c r="L9" s="679">
        <v>45052</v>
      </c>
      <c r="M9" s="136"/>
      <c r="N9" s="137">
        <f t="shared" si="3"/>
        <v>0</v>
      </c>
      <c r="O9" s="138">
        <v>0</v>
      </c>
      <c r="P9" s="139">
        <f t="shared" si="0"/>
        <v>0</v>
      </c>
      <c r="Q9" s="41"/>
    </row>
    <row r="10" spans="1:26" ht="15.6" x14ac:dyDescent="0.3">
      <c r="A10" s="278">
        <v>6</v>
      </c>
      <c r="B10" s="142">
        <f t="shared" si="1"/>
        <v>4600</v>
      </c>
      <c r="C10" s="128"/>
      <c r="D10" s="34">
        <f t="shared" si="4"/>
        <v>4599</v>
      </c>
      <c r="E10" s="144">
        <v>45053</v>
      </c>
      <c r="F10" s="279">
        <v>4600</v>
      </c>
      <c r="G10" s="145">
        <v>45054</v>
      </c>
      <c r="H10" s="76">
        <f t="shared" si="2"/>
        <v>1</v>
      </c>
      <c r="K10" s="134">
        <v>7</v>
      </c>
      <c r="L10" s="679">
        <v>45053</v>
      </c>
      <c r="M10" s="136">
        <v>100</v>
      </c>
      <c r="N10" s="137">
        <f t="shared" si="3"/>
        <v>0</v>
      </c>
      <c r="O10" s="138">
        <v>0</v>
      </c>
      <c r="P10" s="139">
        <f t="shared" si="0"/>
        <v>100</v>
      </c>
      <c r="Q10" s="41"/>
    </row>
    <row r="11" spans="1:26" ht="15.6" x14ac:dyDescent="0.3">
      <c r="A11" s="278">
        <v>7</v>
      </c>
      <c r="B11" s="142">
        <f t="shared" si="1"/>
        <v>4605</v>
      </c>
      <c r="C11" s="128"/>
      <c r="D11" s="34">
        <f t="shared" si="4"/>
        <v>4600</v>
      </c>
      <c r="E11" s="144">
        <v>45054</v>
      </c>
      <c r="F11" s="279">
        <v>4605</v>
      </c>
      <c r="G11" s="145">
        <v>45055</v>
      </c>
      <c r="H11" s="76">
        <f t="shared" si="2"/>
        <v>5</v>
      </c>
      <c r="K11" s="134">
        <v>8</v>
      </c>
      <c r="L11" s="679">
        <v>45054</v>
      </c>
      <c r="M11" s="136"/>
      <c r="N11" s="137">
        <f t="shared" si="3"/>
        <v>0</v>
      </c>
      <c r="O11" s="138">
        <v>0</v>
      </c>
      <c r="P11" s="139">
        <f t="shared" si="0"/>
        <v>0</v>
      </c>
      <c r="Q11" s="41"/>
    </row>
    <row r="12" spans="1:26" ht="15.6" x14ac:dyDescent="0.3">
      <c r="A12" s="278">
        <v>8</v>
      </c>
      <c r="B12" s="142">
        <f t="shared" si="1"/>
        <v>4607</v>
      </c>
      <c r="C12" s="128"/>
      <c r="D12" s="34">
        <f t="shared" si="4"/>
        <v>4605</v>
      </c>
      <c r="E12" s="144">
        <v>45055</v>
      </c>
      <c r="F12" s="279">
        <v>4607</v>
      </c>
      <c r="G12" s="145">
        <v>45056</v>
      </c>
      <c r="H12" s="76">
        <f t="shared" si="2"/>
        <v>2</v>
      </c>
      <c r="K12" s="134">
        <v>9</v>
      </c>
      <c r="L12" s="679">
        <v>45055</v>
      </c>
      <c r="M12" s="136"/>
      <c r="N12" s="137">
        <f t="shared" si="3"/>
        <v>0</v>
      </c>
      <c r="O12" s="138">
        <v>0</v>
      </c>
      <c r="P12" s="139">
        <f t="shared" si="0"/>
        <v>0</v>
      </c>
      <c r="Q12" s="41"/>
    </row>
    <row r="13" spans="1:26" ht="15.6" x14ac:dyDescent="0.3">
      <c r="A13" s="278">
        <v>9</v>
      </c>
      <c r="B13" s="142">
        <f t="shared" si="1"/>
        <v>4607</v>
      </c>
      <c r="C13" s="128"/>
      <c r="D13" s="34">
        <f t="shared" si="4"/>
        <v>4607</v>
      </c>
      <c r="E13" s="144">
        <v>45056</v>
      </c>
      <c r="F13" s="279">
        <v>4607</v>
      </c>
      <c r="G13" s="145">
        <v>45057</v>
      </c>
      <c r="H13" s="76">
        <f t="shared" si="2"/>
        <v>0</v>
      </c>
      <c r="K13" s="134">
        <v>10</v>
      </c>
      <c r="L13" s="679">
        <v>45056</v>
      </c>
      <c r="M13" s="136"/>
      <c r="N13" s="137">
        <f t="shared" si="3"/>
        <v>0</v>
      </c>
      <c r="O13" s="138">
        <v>0</v>
      </c>
      <c r="P13" s="139">
        <f t="shared" si="0"/>
        <v>0</v>
      </c>
      <c r="Q13" s="41"/>
    </row>
    <row r="14" spans="1:26" ht="15.6" x14ac:dyDescent="0.3">
      <c r="A14" s="278">
        <v>10</v>
      </c>
      <c r="B14" s="142">
        <f t="shared" si="1"/>
        <v>4609</v>
      </c>
      <c r="C14" s="128"/>
      <c r="D14" s="34">
        <f t="shared" si="4"/>
        <v>4607</v>
      </c>
      <c r="E14" s="144">
        <v>45057</v>
      </c>
      <c r="F14" s="279">
        <v>4609</v>
      </c>
      <c r="G14" s="145">
        <v>45058</v>
      </c>
      <c r="H14" s="76">
        <f t="shared" si="2"/>
        <v>2</v>
      </c>
      <c r="K14" s="134">
        <v>11</v>
      </c>
      <c r="L14" s="679">
        <v>45057</v>
      </c>
      <c r="M14" s="136"/>
      <c r="N14" s="137">
        <f t="shared" si="3"/>
        <v>0</v>
      </c>
      <c r="O14" s="138">
        <v>0</v>
      </c>
      <c r="P14" s="139">
        <f t="shared" si="0"/>
        <v>0</v>
      </c>
      <c r="Q14" s="41"/>
    </row>
    <row r="15" spans="1:26" ht="15.6" x14ac:dyDescent="0.3">
      <c r="A15" s="278">
        <v>11</v>
      </c>
      <c r="B15" s="142">
        <f t="shared" si="1"/>
        <v>4616</v>
      </c>
      <c r="C15" s="128"/>
      <c r="D15" s="34">
        <f t="shared" si="4"/>
        <v>4609</v>
      </c>
      <c r="E15" s="144">
        <v>45058</v>
      </c>
      <c r="F15" s="279">
        <v>4616</v>
      </c>
      <c r="G15" s="145">
        <v>45059</v>
      </c>
      <c r="H15" s="76">
        <f t="shared" si="2"/>
        <v>7</v>
      </c>
      <c r="K15" s="134">
        <v>12</v>
      </c>
      <c r="L15" s="679">
        <v>45058</v>
      </c>
      <c r="M15" s="136">
        <v>100</v>
      </c>
      <c r="N15" s="137">
        <f t="shared" si="3"/>
        <v>0</v>
      </c>
      <c r="O15" s="138">
        <v>0</v>
      </c>
      <c r="P15" s="139">
        <f t="shared" si="0"/>
        <v>100</v>
      </c>
      <c r="Q15" s="41"/>
    </row>
    <row r="16" spans="1:26" ht="15.6" x14ac:dyDescent="0.3">
      <c r="A16" s="278">
        <v>12</v>
      </c>
      <c r="B16" s="142">
        <f t="shared" si="1"/>
        <v>4617</v>
      </c>
      <c r="C16" s="128"/>
      <c r="D16" s="34">
        <f t="shared" si="4"/>
        <v>4616</v>
      </c>
      <c r="E16" s="144">
        <v>45059</v>
      </c>
      <c r="F16" s="279">
        <v>4617</v>
      </c>
      <c r="G16" s="145">
        <v>45060</v>
      </c>
      <c r="H16" s="76">
        <f t="shared" si="2"/>
        <v>1</v>
      </c>
      <c r="K16" s="134">
        <v>13</v>
      </c>
      <c r="L16" s="679">
        <v>45059</v>
      </c>
      <c r="M16" s="136"/>
      <c r="N16" s="137">
        <f t="shared" si="3"/>
        <v>0</v>
      </c>
      <c r="O16" s="138">
        <v>0</v>
      </c>
      <c r="P16" s="139">
        <f t="shared" si="0"/>
        <v>0</v>
      </c>
      <c r="Q16" s="41"/>
    </row>
    <row r="17" spans="1:17" ht="15.6" x14ac:dyDescent="0.3">
      <c r="A17" s="278">
        <v>13</v>
      </c>
      <c r="B17" s="142">
        <f t="shared" si="1"/>
        <v>4620</v>
      </c>
      <c r="C17" s="128"/>
      <c r="D17" s="34">
        <f t="shared" si="4"/>
        <v>4617</v>
      </c>
      <c r="E17" s="144">
        <v>45060</v>
      </c>
      <c r="F17" s="279">
        <v>4620</v>
      </c>
      <c r="G17" s="145">
        <v>45061</v>
      </c>
      <c r="H17" s="76">
        <f t="shared" si="2"/>
        <v>3</v>
      </c>
      <c r="K17" s="134">
        <v>14</v>
      </c>
      <c r="L17" s="679">
        <v>45060</v>
      </c>
      <c r="M17" s="136"/>
      <c r="N17" s="137">
        <f t="shared" si="3"/>
        <v>0</v>
      </c>
      <c r="O17" s="138">
        <v>0</v>
      </c>
      <c r="P17" s="139">
        <f t="shared" si="0"/>
        <v>0</v>
      </c>
      <c r="Q17" s="41"/>
    </row>
    <row r="18" spans="1:17" ht="15.6" x14ac:dyDescent="0.3">
      <c r="A18" s="278">
        <v>14</v>
      </c>
      <c r="B18" s="142">
        <f t="shared" si="1"/>
        <v>4620</v>
      </c>
      <c r="C18" s="128"/>
      <c r="D18" s="34">
        <f t="shared" si="4"/>
        <v>4620</v>
      </c>
      <c r="E18" s="144">
        <v>45061</v>
      </c>
      <c r="F18" s="279">
        <v>4620</v>
      </c>
      <c r="G18" s="145">
        <v>45062</v>
      </c>
      <c r="H18" s="76">
        <f t="shared" si="2"/>
        <v>0</v>
      </c>
      <c r="K18" s="134">
        <v>15</v>
      </c>
      <c r="L18" s="679">
        <v>45061</v>
      </c>
      <c r="M18" s="136">
        <v>150</v>
      </c>
      <c r="N18" s="137">
        <f t="shared" si="3"/>
        <v>0</v>
      </c>
      <c r="O18" s="138">
        <v>0</v>
      </c>
      <c r="P18" s="139">
        <f t="shared" si="0"/>
        <v>150</v>
      </c>
      <c r="Q18" s="41"/>
    </row>
    <row r="19" spans="1:17" ht="15.6" x14ac:dyDescent="0.3">
      <c r="A19" s="278">
        <v>15</v>
      </c>
      <c r="B19" s="142">
        <f>F18</f>
        <v>4620</v>
      </c>
      <c r="C19" s="128"/>
      <c r="D19" s="34">
        <f t="shared" si="4"/>
        <v>4620</v>
      </c>
      <c r="E19" s="144">
        <v>45062</v>
      </c>
      <c r="F19" s="279">
        <v>4621</v>
      </c>
      <c r="G19" s="145">
        <v>45063</v>
      </c>
      <c r="H19" s="76">
        <f t="shared" si="2"/>
        <v>1</v>
      </c>
      <c r="K19" s="134">
        <v>16</v>
      </c>
      <c r="L19" s="679">
        <v>45062</v>
      </c>
      <c r="M19" s="136"/>
      <c r="N19" s="137">
        <f t="shared" si="3"/>
        <v>0</v>
      </c>
      <c r="O19" s="138">
        <v>0</v>
      </c>
      <c r="P19" s="139">
        <f t="shared" si="0"/>
        <v>0</v>
      </c>
      <c r="Q19" s="41"/>
    </row>
    <row r="20" spans="1:17" ht="15.6" x14ac:dyDescent="0.3">
      <c r="A20" s="278">
        <v>16</v>
      </c>
      <c r="B20" s="142">
        <f>F20</f>
        <v>4623</v>
      </c>
      <c r="C20" s="128"/>
      <c r="D20" s="34">
        <f t="shared" si="4"/>
        <v>4621</v>
      </c>
      <c r="E20" s="144">
        <v>45063</v>
      </c>
      <c r="F20" s="279">
        <v>4623</v>
      </c>
      <c r="G20" s="145">
        <v>45064</v>
      </c>
      <c r="H20" s="76">
        <f t="shared" si="2"/>
        <v>2</v>
      </c>
      <c r="K20" s="134">
        <v>17</v>
      </c>
      <c r="L20" s="679">
        <v>45063</v>
      </c>
      <c r="M20" s="136"/>
      <c r="N20" s="137">
        <f t="shared" si="3"/>
        <v>0</v>
      </c>
      <c r="O20" s="138">
        <v>0</v>
      </c>
      <c r="P20" s="139">
        <f t="shared" si="0"/>
        <v>0</v>
      </c>
      <c r="Q20" s="41"/>
    </row>
    <row r="21" spans="1:17" ht="15.6" x14ac:dyDescent="0.3">
      <c r="A21" s="278">
        <v>17</v>
      </c>
      <c r="B21" s="142">
        <f t="shared" ref="B21:B51" si="5">(F20)</f>
        <v>4623</v>
      </c>
      <c r="C21" s="128"/>
      <c r="D21" s="34">
        <f t="shared" si="4"/>
        <v>4623</v>
      </c>
      <c r="E21" s="144">
        <v>45064</v>
      </c>
      <c r="F21" s="279">
        <v>4623</v>
      </c>
      <c r="G21" s="145">
        <v>45065</v>
      </c>
      <c r="H21" s="76">
        <f t="shared" si="2"/>
        <v>0</v>
      </c>
      <c r="K21" s="134">
        <v>18</v>
      </c>
      <c r="L21" s="679">
        <v>45064</v>
      </c>
      <c r="M21" s="136"/>
      <c r="N21" s="137">
        <f t="shared" si="3"/>
        <v>0</v>
      </c>
      <c r="O21" s="138">
        <v>0</v>
      </c>
      <c r="P21" s="139">
        <f t="shared" si="0"/>
        <v>0</v>
      </c>
      <c r="Q21" s="41"/>
    </row>
    <row r="22" spans="1:17" ht="15.6" x14ac:dyDescent="0.3">
      <c r="A22" s="278">
        <v>18</v>
      </c>
      <c r="B22" s="142">
        <f t="shared" si="5"/>
        <v>4623</v>
      </c>
      <c r="C22" s="128"/>
      <c r="D22" s="34">
        <f t="shared" si="4"/>
        <v>4623</v>
      </c>
      <c r="E22" s="144">
        <v>45065</v>
      </c>
      <c r="F22" s="279">
        <v>4628</v>
      </c>
      <c r="G22" s="145">
        <v>45066</v>
      </c>
      <c r="H22" s="76">
        <f t="shared" si="2"/>
        <v>5</v>
      </c>
      <c r="K22" s="134">
        <v>19</v>
      </c>
      <c r="L22" s="679">
        <v>45065</v>
      </c>
      <c r="M22" s="136"/>
      <c r="N22" s="137">
        <f t="shared" si="3"/>
        <v>0</v>
      </c>
      <c r="O22" s="138">
        <v>0</v>
      </c>
      <c r="P22" s="139">
        <f t="shared" si="0"/>
        <v>0</v>
      </c>
      <c r="Q22" s="41"/>
    </row>
    <row r="23" spans="1:17" ht="15.6" x14ac:dyDescent="0.3">
      <c r="A23" s="278">
        <v>19</v>
      </c>
      <c r="B23" s="142">
        <f t="shared" si="5"/>
        <v>4628</v>
      </c>
      <c r="C23" s="128"/>
      <c r="D23" s="34">
        <f t="shared" si="4"/>
        <v>4628</v>
      </c>
      <c r="E23" s="144">
        <v>45066</v>
      </c>
      <c r="F23" s="279">
        <v>4631</v>
      </c>
      <c r="G23" s="145">
        <v>45067</v>
      </c>
      <c r="H23" s="76">
        <f t="shared" si="2"/>
        <v>3</v>
      </c>
      <c r="K23" s="134">
        <v>20</v>
      </c>
      <c r="L23" s="679">
        <v>45066</v>
      </c>
      <c r="M23" s="136"/>
      <c r="N23" s="137">
        <f t="shared" si="3"/>
        <v>0</v>
      </c>
      <c r="O23" s="138">
        <v>0</v>
      </c>
      <c r="P23" s="139">
        <f t="shared" si="0"/>
        <v>0</v>
      </c>
      <c r="Q23" s="41"/>
    </row>
    <row r="24" spans="1:17" ht="15.6" x14ac:dyDescent="0.3">
      <c r="A24" s="278">
        <v>20</v>
      </c>
      <c r="B24" s="142">
        <f t="shared" si="5"/>
        <v>4631</v>
      </c>
      <c r="C24" s="128"/>
      <c r="D24" s="34">
        <f t="shared" si="4"/>
        <v>4631</v>
      </c>
      <c r="E24" s="144">
        <v>45067</v>
      </c>
      <c r="F24" s="279">
        <v>4634</v>
      </c>
      <c r="G24" s="145">
        <v>45068</v>
      </c>
      <c r="H24" s="76">
        <f t="shared" si="2"/>
        <v>3</v>
      </c>
      <c r="K24" s="134">
        <v>21</v>
      </c>
      <c r="L24" s="679">
        <v>45067</v>
      </c>
      <c r="M24" s="136"/>
      <c r="N24" s="137">
        <f t="shared" si="3"/>
        <v>0</v>
      </c>
      <c r="O24" s="138">
        <v>0</v>
      </c>
      <c r="P24" s="139">
        <f t="shared" si="0"/>
        <v>0</v>
      </c>
      <c r="Q24" s="41"/>
    </row>
    <row r="25" spans="1:17" ht="15.6" x14ac:dyDescent="0.3">
      <c r="A25" s="278">
        <v>21</v>
      </c>
      <c r="B25" s="142">
        <f t="shared" si="5"/>
        <v>4634</v>
      </c>
      <c r="C25" s="128"/>
      <c r="D25" s="34">
        <f t="shared" si="4"/>
        <v>4634</v>
      </c>
      <c r="E25" s="144">
        <v>45068</v>
      </c>
      <c r="F25" s="279">
        <v>4637</v>
      </c>
      <c r="G25" s="145">
        <v>45069</v>
      </c>
      <c r="H25" s="76">
        <f t="shared" si="2"/>
        <v>3</v>
      </c>
      <c r="K25" s="134">
        <v>22</v>
      </c>
      <c r="L25" s="679">
        <v>45068</v>
      </c>
      <c r="M25" s="136"/>
      <c r="N25" s="137">
        <f t="shared" si="3"/>
        <v>0</v>
      </c>
      <c r="O25" s="138">
        <v>0</v>
      </c>
      <c r="P25" s="139">
        <f t="shared" si="0"/>
        <v>0</v>
      </c>
      <c r="Q25" s="41"/>
    </row>
    <row r="26" spans="1:17" ht="15.6" x14ac:dyDescent="0.3">
      <c r="A26" s="278">
        <v>22</v>
      </c>
      <c r="B26" s="142">
        <f t="shared" si="5"/>
        <v>4637</v>
      </c>
      <c r="C26" s="128"/>
      <c r="D26" s="34">
        <f t="shared" si="4"/>
        <v>4637</v>
      </c>
      <c r="E26" s="144">
        <v>45069</v>
      </c>
      <c r="F26" s="279">
        <v>4642</v>
      </c>
      <c r="G26" s="145">
        <v>45070</v>
      </c>
      <c r="H26" s="76">
        <f t="shared" si="2"/>
        <v>5</v>
      </c>
      <c r="K26" s="134">
        <v>23</v>
      </c>
      <c r="L26" s="679">
        <v>45069</v>
      </c>
      <c r="M26" s="136">
        <v>30</v>
      </c>
      <c r="N26" s="137">
        <f t="shared" si="3"/>
        <v>0</v>
      </c>
      <c r="O26" s="138">
        <v>0</v>
      </c>
      <c r="P26" s="139">
        <f t="shared" si="0"/>
        <v>30</v>
      </c>
      <c r="Q26" s="41"/>
    </row>
    <row r="27" spans="1:17" ht="15.6" x14ac:dyDescent="0.3">
      <c r="A27" s="278">
        <v>23</v>
      </c>
      <c r="B27" s="142">
        <f t="shared" si="5"/>
        <v>4642</v>
      </c>
      <c r="C27" s="128"/>
      <c r="D27" s="34">
        <f t="shared" si="4"/>
        <v>4642</v>
      </c>
      <c r="E27" s="144">
        <v>45070</v>
      </c>
      <c r="F27" s="279">
        <v>4642</v>
      </c>
      <c r="G27" s="145">
        <v>45071</v>
      </c>
      <c r="H27" s="76">
        <f t="shared" si="2"/>
        <v>0</v>
      </c>
      <c r="K27" s="134">
        <v>24</v>
      </c>
      <c r="L27" s="679">
        <v>45070</v>
      </c>
      <c r="M27" s="136"/>
      <c r="N27" s="137">
        <f t="shared" si="3"/>
        <v>0</v>
      </c>
      <c r="O27" s="138">
        <v>0</v>
      </c>
      <c r="P27" s="139">
        <f t="shared" si="0"/>
        <v>0</v>
      </c>
      <c r="Q27" s="41"/>
    </row>
    <row r="28" spans="1:17" ht="15.6" x14ac:dyDescent="0.3">
      <c r="A28" s="278">
        <v>24</v>
      </c>
      <c r="B28" s="142">
        <f t="shared" si="5"/>
        <v>4642</v>
      </c>
      <c r="C28" s="128"/>
      <c r="D28" s="34">
        <f t="shared" si="4"/>
        <v>4642</v>
      </c>
      <c r="E28" s="144">
        <v>45071</v>
      </c>
      <c r="F28" s="279">
        <v>4643</v>
      </c>
      <c r="G28" s="145">
        <v>45072</v>
      </c>
      <c r="H28" s="76">
        <f t="shared" si="2"/>
        <v>1</v>
      </c>
      <c r="K28" s="134">
        <v>25</v>
      </c>
      <c r="L28" s="679">
        <v>45071</v>
      </c>
      <c r="M28" s="136">
        <v>83</v>
      </c>
      <c r="N28" s="137">
        <f t="shared" si="3"/>
        <v>0</v>
      </c>
      <c r="O28" s="138">
        <v>0</v>
      </c>
      <c r="P28" s="139">
        <f t="shared" si="0"/>
        <v>83</v>
      </c>
      <c r="Q28" s="41"/>
    </row>
    <row r="29" spans="1:17" ht="15.6" x14ac:dyDescent="0.3">
      <c r="A29" s="278">
        <v>25</v>
      </c>
      <c r="B29" s="142">
        <f t="shared" si="5"/>
        <v>4643</v>
      </c>
      <c r="C29" s="128"/>
      <c r="D29" s="34">
        <f t="shared" si="4"/>
        <v>4643</v>
      </c>
      <c r="E29" s="144">
        <v>45072</v>
      </c>
      <c r="F29" s="279">
        <v>4646</v>
      </c>
      <c r="G29" s="145">
        <v>45073</v>
      </c>
      <c r="H29" s="76">
        <f t="shared" si="2"/>
        <v>3</v>
      </c>
      <c r="K29" s="134">
        <v>26</v>
      </c>
      <c r="L29" s="679">
        <v>45072</v>
      </c>
      <c r="M29" s="136"/>
      <c r="N29" s="137">
        <f t="shared" si="3"/>
        <v>0</v>
      </c>
      <c r="O29" s="138">
        <v>0</v>
      </c>
      <c r="P29" s="139">
        <f t="shared" si="0"/>
        <v>0</v>
      </c>
      <c r="Q29" s="41"/>
    </row>
    <row r="30" spans="1:17" ht="15.6" x14ac:dyDescent="0.3">
      <c r="A30" s="278">
        <v>26</v>
      </c>
      <c r="B30" s="142">
        <f t="shared" si="5"/>
        <v>4646</v>
      </c>
      <c r="C30" s="128"/>
      <c r="D30" s="34">
        <f t="shared" si="4"/>
        <v>4646</v>
      </c>
      <c r="E30" s="144">
        <v>45073</v>
      </c>
      <c r="F30" s="279">
        <v>4650</v>
      </c>
      <c r="G30" s="145">
        <v>45074</v>
      </c>
      <c r="H30" s="76">
        <f t="shared" si="2"/>
        <v>4</v>
      </c>
      <c r="K30" s="134">
        <v>27</v>
      </c>
      <c r="L30" s="679">
        <v>45073</v>
      </c>
      <c r="M30" s="136"/>
      <c r="N30" s="137">
        <f t="shared" si="3"/>
        <v>0</v>
      </c>
      <c r="O30" s="138">
        <v>0</v>
      </c>
      <c r="P30" s="139">
        <f t="shared" si="0"/>
        <v>0</v>
      </c>
      <c r="Q30" s="41"/>
    </row>
    <row r="31" spans="1:17" ht="15.6" x14ac:dyDescent="0.3">
      <c r="A31" s="278">
        <v>27</v>
      </c>
      <c r="B31" s="142">
        <f t="shared" si="5"/>
        <v>4650</v>
      </c>
      <c r="C31" s="128"/>
      <c r="D31" s="34">
        <f t="shared" si="4"/>
        <v>4650</v>
      </c>
      <c r="E31" s="144">
        <v>45074</v>
      </c>
      <c r="F31" s="279">
        <v>4650</v>
      </c>
      <c r="G31" s="145">
        <v>45075</v>
      </c>
      <c r="H31" s="76">
        <f t="shared" si="2"/>
        <v>0</v>
      </c>
      <c r="K31" s="134">
        <v>28</v>
      </c>
      <c r="L31" s="679">
        <v>45074</v>
      </c>
      <c r="M31" s="136"/>
      <c r="N31" s="137">
        <f t="shared" si="3"/>
        <v>0</v>
      </c>
      <c r="O31" s="138">
        <v>0</v>
      </c>
      <c r="P31" s="139">
        <f t="shared" si="0"/>
        <v>0</v>
      </c>
      <c r="Q31" s="41"/>
    </row>
    <row r="32" spans="1:17" ht="15.6" x14ac:dyDescent="0.3">
      <c r="A32" s="278">
        <v>28</v>
      </c>
      <c r="B32" s="142">
        <f t="shared" si="5"/>
        <v>4650</v>
      </c>
      <c r="C32" s="128"/>
      <c r="D32" s="34">
        <f t="shared" si="4"/>
        <v>4650</v>
      </c>
      <c r="E32" s="144">
        <v>45075</v>
      </c>
      <c r="F32" s="279">
        <v>4650</v>
      </c>
      <c r="G32" s="145">
        <v>45076</v>
      </c>
      <c r="H32" s="76">
        <f t="shared" si="2"/>
        <v>0</v>
      </c>
      <c r="K32" s="134">
        <v>29</v>
      </c>
      <c r="L32" s="679">
        <v>45075</v>
      </c>
      <c r="M32" s="136"/>
      <c r="N32" s="137">
        <f t="shared" si="3"/>
        <v>0</v>
      </c>
      <c r="O32" s="138">
        <v>0</v>
      </c>
      <c r="P32" s="139">
        <f t="shared" si="0"/>
        <v>0</v>
      </c>
      <c r="Q32" s="41"/>
    </row>
    <row r="33" spans="1:17" ht="15.6" x14ac:dyDescent="0.3">
      <c r="A33" s="278">
        <v>29</v>
      </c>
      <c r="B33" s="142">
        <f t="shared" si="5"/>
        <v>4650</v>
      </c>
      <c r="C33" s="128"/>
      <c r="D33" s="34">
        <f t="shared" si="4"/>
        <v>4650</v>
      </c>
      <c r="E33" s="144">
        <v>45076</v>
      </c>
      <c r="F33" s="279">
        <v>4651</v>
      </c>
      <c r="G33" s="145">
        <v>45077</v>
      </c>
      <c r="H33" s="76">
        <f t="shared" si="2"/>
        <v>1</v>
      </c>
      <c r="K33" s="134">
        <v>30</v>
      </c>
      <c r="L33" s="679">
        <v>45076</v>
      </c>
      <c r="M33" s="136"/>
      <c r="N33" s="137">
        <f t="shared" si="3"/>
        <v>0</v>
      </c>
      <c r="O33" s="138">
        <v>0</v>
      </c>
      <c r="P33" s="139">
        <f t="shared" si="0"/>
        <v>0</v>
      </c>
      <c r="Q33" s="41"/>
    </row>
    <row r="34" spans="1:17" ht="15.6" x14ac:dyDescent="0.3">
      <c r="A34" s="278">
        <v>30</v>
      </c>
      <c r="B34" s="142">
        <f t="shared" si="5"/>
        <v>4651</v>
      </c>
      <c r="C34" s="128"/>
      <c r="D34" s="34">
        <f t="shared" si="4"/>
        <v>4651</v>
      </c>
      <c r="E34" s="144">
        <v>45077</v>
      </c>
      <c r="F34" s="279">
        <v>4653</v>
      </c>
      <c r="G34" s="145">
        <v>45078</v>
      </c>
      <c r="H34" s="76">
        <f t="shared" si="2"/>
        <v>2</v>
      </c>
      <c r="K34" s="134">
        <v>31</v>
      </c>
      <c r="L34" s="679">
        <v>45077</v>
      </c>
      <c r="M34" s="136">
        <v>110</v>
      </c>
      <c r="N34" s="137">
        <f t="shared" si="3"/>
        <v>0</v>
      </c>
      <c r="O34" s="138">
        <v>0</v>
      </c>
      <c r="P34" s="139">
        <f t="shared" si="0"/>
        <v>110</v>
      </c>
      <c r="Q34" s="41"/>
    </row>
    <row r="35" spans="1:17" ht="15.6" x14ac:dyDescent="0.3">
      <c r="A35" s="278">
        <v>31</v>
      </c>
      <c r="B35" s="142">
        <f t="shared" si="5"/>
        <v>4653</v>
      </c>
      <c r="C35" s="128"/>
      <c r="D35" s="34">
        <f t="shared" si="4"/>
        <v>4653</v>
      </c>
      <c r="E35" s="144">
        <v>45078</v>
      </c>
      <c r="F35" s="279">
        <v>4653</v>
      </c>
      <c r="G35" s="145">
        <v>45079</v>
      </c>
      <c r="H35" s="76">
        <f t="shared" si="2"/>
        <v>0</v>
      </c>
      <c r="K35" s="134">
        <v>32</v>
      </c>
      <c r="L35" s="679">
        <v>45078</v>
      </c>
      <c r="M35" s="136"/>
      <c r="N35" s="137">
        <f t="shared" si="3"/>
        <v>0</v>
      </c>
      <c r="O35" s="138">
        <v>0</v>
      </c>
      <c r="P35" s="139">
        <f t="shared" si="0"/>
        <v>0</v>
      </c>
      <c r="Q35" s="41"/>
    </row>
    <row r="36" spans="1:17" ht="15.6" x14ac:dyDescent="0.3">
      <c r="A36" s="278">
        <v>32</v>
      </c>
      <c r="B36" s="142">
        <f t="shared" si="5"/>
        <v>4653</v>
      </c>
      <c r="C36" s="128"/>
      <c r="D36" s="34">
        <f t="shared" si="4"/>
        <v>4653</v>
      </c>
      <c r="E36" s="144">
        <v>45079</v>
      </c>
      <c r="F36" s="279">
        <v>4655</v>
      </c>
      <c r="G36" s="145">
        <v>45080</v>
      </c>
      <c r="H36" s="76">
        <f t="shared" si="2"/>
        <v>2</v>
      </c>
      <c r="K36" s="134">
        <v>33</v>
      </c>
      <c r="L36" s="679">
        <v>45079</v>
      </c>
      <c r="M36" s="136"/>
      <c r="N36" s="137">
        <f t="shared" si="3"/>
        <v>0</v>
      </c>
      <c r="O36" s="138">
        <v>0</v>
      </c>
      <c r="P36" s="139">
        <f t="shared" si="0"/>
        <v>0</v>
      </c>
      <c r="Q36" s="41"/>
    </row>
    <row r="37" spans="1:17" ht="15.6" x14ac:dyDescent="0.3">
      <c r="A37" s="278">
        <v>33</v>
      </c>
      <c r="B37" s="142">
        <f t="shared" si="5"/>
        <v>4655</v>
      </c>
      <c r="C37" s="128"/>
      <c r="D37" s="34">
        <f t="shared" si="4"/>
        <v>4655</v>
      </c>
      <c r="E37" s="144">
        <v>45080</v>
      </c>
      <c r="F37" s="279">
        <v>4657</v>
      </c>
      <c r="G37" s="145">
        <v>45081</v>
      </c>
      <c r="H37" s="76">
        <f t="shared" si="2"/>
        <v>2</v>
      </c>
      <c r="K37" s="134">
        <v>34</v>
      </c>
      <c r="L37" s="679">
        <v>45080</v>
      </c>
      <c r="M37" s="136"/>
      <c r="N37" s="137">
        <f t="shared" si="3"/>
        <v>0</v>
      </c>
      <c r="O37" s="138">
        <v>0</v>
      </c>
      <c r="P37" s="139">
        <f t="shared" si="0"/>
        <v>0</v>
      </c>
      <c r="Q37" s="41"/>
    </row>
    <row r="38" spans="1:17" ht="15.6" x14ac:dyDescent="0.3">
      <c r="A38" s="278">
        <v>34</v>
      </c>
      <c r="B38" s="142">
        <f t="shared" si="5"/>
        <v>4657</v>
      </c>
      <c r="C38" s="128"/>
      <c r="D38" s="34">
        <f t="shared" si="4"/>
        <v>4657</v>
      </c>
      <c r="E38" s="144">
        <v>45081</v>
      </c>
      <c r="F38" s="279">
        <v>4658</v>
      </c>
      <c r="G38" s="145">
        <v>45082</v>
      </c>
      <c r="H38" s="76">
        <f t="shared" si="2"/>
        <v>1</v>
      </c>
      <c r="K38" s="134">
        <v>35</v>
      </c>
      <c r="L38" s="679">
        <v>45081</v>
      </c>
      <c r="M38" s="136"/>
      <c r="N38" s="137">
        <f t="shared" si="3"/>
        <v>0</v>
      </c>
      <c r="O38" s="138">
        <v>0</v>
      </c>
      <c r="P38" s="139">
        <f t="shared" si="0"/>
        <v>0</v>
      </c>
      <c r="Q38" s="41"/>
    </row>
    <row r="39" spans="1:17" ht="15.6" x14ac:dyDescent="0.3">
      <c r="A39" s="278">
        <v>35</v>
      </c>
      <c r="B39" s="142">
        <f t="shared" si="5"/>
        <v>4658</v>
      </c>
      <c r="C39" s="128"/>
      <c r="D39" s="34">
        <f t="shared" si="4"/>
        <v>4658</v>
      </c>
      <c r="E39" s="144">
        <v>45082</v>
      </c>
      <c r="F39" s="279">
        <v>4667</v>
      </c>
      <c r="G39" s="145">
        <v>45083</v>
      </c>
      <c r="H39" s="76">
        <f t="shared" si="2"/>
        <v>9</v>
      </c>
      <c r="K39" s="134">
        <v>36</v>
      </c>
      <c r="L39" s="679">
        <v>45082</v>
      </c>
      <c r="M39" s="148"/>
      <c r="N39" s="137">
        <f t="shared" si="3"/>
        <v>0</v>
      </c>
      <c r="O39" s="138">
        <v>0</v>
      </c>
      <c r="P39" s="139">
        <f t="shared" si="0"/>
        <v>0</v>
      </c>
      <c r="Q39" s="41"/>
    </row>
    <row r="40" spans="1:17" ht="15.6" x14ac:dyDescent="0.3">
      <c r="A40" s="278">
        <v>36</v>
      </c>
      <c r="B40" s="142">
        <f t="shared" si="5"/>
        <v>4667</v>
      </c>
      <c r="C40" s="128"/>
      <c r="D40" s="34">
        <f t="shared" si="4"/>
        <v>4667</v>
      </c>
      <c r="E40" s="144">
        <v>45083</v>
      </c>
      <c r="F40" s="279">
        <v>4669</v>
      </c>
      <c r="G40" s="145">
        <v>45084</v>
      </c>
      <c r="H40" s="76">
        <f t="shared" si="2"/>
        <v>2</v>
      </c>
      <c r="K40" s="134">
        <v>37</v>
      </c>
      <c r="L40" s="679">
        <v>45083</v>
      </c>
      <c r="M40" s="136"/>
      <c r="N40" s="137">
        <f t="shared" si="3"/>
        <v>0</v>
      </c>
      <c r="O40" s="138">
        <v>0</v>
      </c>
      <c r="P40" s="139">
        <f t="shared" si="0"/>
        <v>0</v>
      </c>
      <c r="Q40" s="41"/>
    </row>
    <row r="41" spans="1:17" ht="15.6" x14ac:dyDescent="0.3">
      <c r="A41" s="278">
        <v>37</v>
      </c>
      <c r="B41" s="142">
        <f t="shared" si="5"/>
        <v>4669</v>
      </c>
      <c r="C41" s="128"/>
      <c r="D41" s="34">
        <f t="shared" si="4"/>
        <v>4669</v>
      </c>
      <c r="E41" s="144">
        <v>45084</v>
      </c>
      <c r="F41" s="279">
        <v>4669</v>
      </c>
      <c r="G41" s="145">
        <v>45085</v>
      </c>
      <c r="H41" s="76">
        <f t="shared" si="2"/>
        <v>0</v>
      </c>
      <c r="K41" s="134">
        <v>38</v>
      </c>
      <c r="L41" s="679">
        <v>45084</v>
      </c>
      <c r="M41" s="136"/>
      <c r="N41" s="137">
        <f t="shared" si="3"/>
        <v>0</v>
      </c>
      <c r="O41" s="138">
        <v>0</v>
      </c>
      <c r="P41" s="139">
        <f t="shared" si="0"/>
        <v>0</v>
      </c>
      <c r="Q41" s="41"/>
    </row>
    <row r="42" spans="1:17" ht="15.6" x14ac:dyDescent="0.3">
      <c r="A42" s="278">
        <v>38</v>
      </c>
      <c r="B42" s="142">
        <f t="shared" si="5"/>
        <v>4669</v>
      </c>
      <c r="C42" s="128"/>
      <c r="D42" s="34">
        <f t="shared" si="4"/>
        <v>4669</v>
      </c>
      <c r="E42" s="144">
        <v>45085</v>
      </c>
      <c r="F42" s="279">
        <v>4669</v>
      </c>
      <c r="G42" s="145">
        <v>45086</v>
      </c>
      <c r="H42" s="76">
        <f t="shared" si="2"/>
        <v>0</v>
      </c>
      <c r="K42" s="134">
        <v>39</v>
      </c>
      <c r="L42" s="679">
        <v>45085</v>
      </c>
      <c r="M42" s="136"/>
      <c r="N42" s="137">
        <f t="shared" si="3"/>
        <v>0</v>
      </c>
      <c r="O42" s="138">
        <v>0</v>
      </c>
      <c r="P42" s="139">
        <f t="shared" si="0"/>
        <v>0</v>
      </c>
      <c r="Q42" s="41"/>
    </row>
    <row r="43" spans="1:17" ht="15.6" x14ac:dyDescent="0.3">
      <c r="A43" s="278">
        <v>39</v>
      </c>
      <c r="B43" s="142">
        <f t="shared" si="5"/>
        <v>4669</v>
      </c>
      <c r="C43" s="128"/>
      <c r="D43" s="34">
        <f t="shared" si="4"/>
        <v>4669</v>
      </c>
      <c r="E43" s="144">
        <v>45086</v>
      </c>
      <c r="F43" s="279">
        <v>4673</v>
      </c>
      <c r="G43" s="145">
        <v>45087</v>
      </c>
      <c r="H43" s="76">
        <f t="shared" si="2"/>
        <v>4</v>
      </c>
      <c r="K43" s="134">
        <v>40</v>
      </c>
      <c r="L43" s="679">
        <v>45086</v>
      </c>
      <c r="M43" s="136"/>
      <c r="N43" s="137">
        <f t="shared" si="3"/>
        <v>0</v>
      </c>
      <c r="O43" s="138">
        <v>0</v>
      </c>
      <c r="P43" s="139">
        <f t="shared" si="0"/>
        <v>0</v>
      </c>
      <c r="Q43" s="41"/>
    </row>
    <row r="44" spans="1:17" ht="15.6" x14ac:dyDescent="0.3">
      <c r="A44" s="278">
        <v>40</v>
      </c>
      <c r="B44" s="142">
        <f t="shared" si="5"/>
        <v>4673</v>
      </c>
      <c r="C44" s="128"/>
      <c r="D44" s="34">
        <f t="shared" si="4"/>
        <v>4673</v>
      </c>
      <c r="E44" s="144">
        <v>45087</v>
      </c>
      <c r="F44" s="279">
        <v>4691</v>
      </c>
      <c r="G44" s="145">
        <v>45088</v>
      </c>
      <c r="H44" s="76">
        <f t="shared" si="2"/>
        <v>18</v>
      </c>
      <c r="K44" s="134">
        <v>41</v>
      </c>
      <c r="L44" s="679">
        <v>45087</v>
      </c>
      <c r="M44" s="136"/>
      <c r="N44" s="137">
        <f t="shared" si="3"/>
        <v>0</v>
      </c>
      <c r="O44" s="138">
        <v>0</v>
      </c>
      <c r="P44" s="139">
        <f t="shared" si="0"/>
        <v>0</v>
      </c>
      <c r="Q44" s="41"/>
    </row>
    <row r="45" spans="1:17" ht="15.6" x14ac:dyDescent="0.3">
      <c r="A45" s="278">
        <v>41</v>
      </c>
      <c r="B45" s="142">
        <f t="shared" si="5"/>
        <v>4691</v>
      </c>
      <c r="C45" s="128"/>
      <c r="D45" s="34">
        <f t="shared" si="4"/>
        <v>4691</v>
      </c>
      <c r="E45" s="144">
        <v>45088</v>
      </c>
      <c r="F45" s="279">
        <v>4699</v>
      </c>
      <c r="G45" s="145">
        <v>45089</v>
      </c>
      <c r="H45" s="76">
        <f t="shared" si="2"/>
        <v>8</v>
      </c>
      <c r="K45" s="134">
        <v>42</v>
      </c>
      <c r="L45" s="679">
        <v>45088</v>
      </c>
      <c r="M45" s="136">
        <v>95</v>
      </c>
      <c r="N45" s="137">
        <f t="shared" si="3"/>
        <v>0</v>
      </c>
      <c r="O45" s="138">
        <v>0</v>
      </c>
      <c r="P45" s="139">
        <f t="shared" si="0"/>
        <v>95</v>
      </c>
      <c r="Q45" s="41"/>
    </row>
    <row r="46" spans="1:17" ht="15.6" x14ac:dyDescent="0.3">
      <c r="A46" s="278">
        <v>42</v>
      </c>
      <c r="B46" s="142">
        <f t="shared" si="5"/>
        <v>4699</v>
      </c>
      <c r="C46" s="128"/>
      <c r="D46" s="34">
        <f t="shared" si="4"/>
        <v>4699</v>
      </c>
      <c r="E46" s="144">
        <v>45089</v>
      </c>
      <c r="F46" s="279">
        <v>4701</v>
      </c>
      <c r="G46" s="145">
        <v>45090</v>
      </c>
      <c r="H46" s="76">
        <f t="shared" si="2"/>
        <v>2</v>
      </c>
      <c r="K46" s="134">
        <v>43</v>
      </c>
      <c r="L46" s="679">
        <v>45089</v>
      </c>
      <c r="M46" s="136">
        <v>30</v>
      </c>
      <c r="N46" s="137">
        <f t="shared" si="3"/>
        <v>0</v>
      </c>
      <c r="O46" s="138">
        <v>0</v>
      </c>
      <c r="P46" s="139">
        <f t="shared" si="0"/>
        <v>30</v>
      </c>
      <c r="Q46" s="41"/>
    </row>
    <row r="47" spans="1:17" ht="15.6" x14ac:dyDescent="0.3">
      <c r="A47" s="278">
        <v>43</v>
      </c>
      <c r="B47" s="142">
        <f t="shared" si="5"/>
        <v>4701</v>
      </c>
      <c r="C47" s="128"/>
      <c r="D47" s="34">
        <f t="shared" si="4"/>
        <v>4701</v>
      </c>
      <c r="E47" s="144">
        <v>45090</v>
      </c>
      <c r="F47" s="279">
        <v>4701</v>
      </c>
      <c r="G47" s="145">
        <v>45091</v>
      </c>
      <c r="H47" s="76">
        <f t="shared" si="2"/>
        <v>0</v>
      </c>
      <c r="K47" s="134">
        <v>44</v>
      </c>
      <c r="L47" s="679">
        <v>45090</v>
      </c>
      <c r="M47" s="136">
        <v>30</v>
      </c>
      <c r="N47" s="137">
        <f t="shared" si="3"/>
        <v>0</v>
      </c>
      <c r="O47" s="138">
        <v>0</v>
      </c>
      <c r="P47" s="139">
        <f t="shared" si="0"/>
        <v>30</v>
      </c>
      <c r="Q47" s="41"/>
    </row>
    <row r="48" spans="1:17" ht="15.6" x14ac:dyDescent="0.3">
      <c r="A48" s="278">
        <v>44</v>
      </c>
      <c r="B48" s="142">
        <f t="shared" si="5"/>
        <v>4701</v>
      </c>
      <c r="C48" s="128"/>
      <c r="D48" s="34">
        <f t="shared" si="4"/>
        <v>4701</v>
      </c>
      <c r="E48" s="144">
        <v>45091</v>
      </c>
      <c r="F48" s="279">
        <v>4701</v>
      </c>
      <c r="G48" s="145">
        <v>45092</v>
      </c>
      <c r="H48" s="76">
        <f t="shared" si="2"/>
        <v>0</v>
      </c>
      <c r="K48" s="134">
        <v>45</v>
      </c>
      <c r="L48" s="679">
        <v>45091</v>
      </c>
      <c r="M48" s="136"/>
      <c r="N48" s="137">
        <f t="shared" si="3"/>
        <v>0</v>
      </c>
      <c r="O48" s="138">
        <v>0</v>
      </c>
      <c r="P48" s="139">
        <f t="shared" si="0"/>
        <v>0</v>
      </c>
      <c r="Q48" s="41"/>
    </row>
    <row r="49" spans="1:17" ht="15.6" x14ac:dyDescent="0.3">
      <c r="A49" s="278">
        <v>45</v>
      </c>
      <c r="B49" s="142">
        <f t="shared" si="5"/>
        <v>4701</v>
      </c>
      <c r="C49" s="128"/>
      <c r="D49" s="34">
        <f t="shared" si="4"/>
        <v>4701</v>
      </c>
      <c r="E49" s="144">
        <v>45092</v>
      </c>
      <c r="F49" s="279">
        <v>4703</v>
      </c>
      <c r="G49" s="145">
        <v>45093</v>
      </c>
      <c r="H49" s="76">
        <f t="shared" si="2"/>
        <v>2</v>
      </c>
      <c r="K49" s="134">
        <v>46</v>
      </c>
      <c r="L49" s="679">
        <v>45092</v>
      </c>
      <c r="M49" s="136"/>
      <c r="N49" s="137">
        <f t="shared" si="3"/>
        <v>0</v>
      </c>
      <c r="O49" s="138">
        <v>0</v>
      </c>
      <c r="P49" s="139">
        <f t="shared" si="0"/>
        <v>0</v>
      </c>
      <c r="Q49" s="41"/>
    </row>
    <row r="50" spans="1:17" ht="15.6" x14ac:dyDescent="0.3">
      <c r="A50" s="278">
        <v>46</v>
      </c>
      <c r="B50" s="142">
        <f t="shared" si="5"/>
        <v>4703</v>
      </c>
      <c r="C50" s="128"/>
      <c r="D50" s="34">
        <f t="shared" si="4"/>
        <v>4703</v>
      </c>
      <c r="E50" s="144">
        <v>45093</v>
      </c>
      <c r="F50" s="279">
        <v>4703</v>
      </c>
      <c r="G50" s="145">
        <v>45094</v>
      </c>
      <c r="H50" s="76">
        <f t="shared" si="2"/>
        <v>0</v>
      </c>
      <c r="K50" s="134">
        <v>47</v>
      </c>
      <c r="L50" s="679">
        <v>45093</v>
      </c>
      <c r="M50" s="136"/>
      <c r="N50" s="137">
        <f t="shared" si="3"/>
        <v>0</v>
      </c>
      <c r="O50" s="138">
        <v>0</v>
      </c>
      <c r="P50" s="139">
        <f t="shared" si="0"/>
        <v>0</v>
      </c>
      <c r="Q50" s="41"/>
    </row>
    <row r="51" spans="1:17" ht="15.6" x14ac:dyDescent="0.3">
      <c r="A51" s="278">
        <v>47</v>
      </c>
      <c r="B51" s="142">
        <f t="shared" si="5"/>
        <v>4703</v>
      </c>
      <c r="C51" s="128"/>
      <c r="D51" s="34">
        <f t="shared" si="4"/>
        <v>4703</v>
      </c>
      <c r="E51" s="144">
        <v>45094</v>
      </c>
      <c r="F51" s="279">
        <v>4703</v>
      </c>
      <c r="G51" s="145">
        <v>45095</v>
      </c>
      <c r="H51" s="76">
        <f t="shared" si="2"/>
        <v>0</v>
      </c>
      <c r="K51" s="134">
        <v>48</v>
      </c>
      <c r="L51" s="679">
        <v>45094</v>
      </c>
      <c r="M51" s="136"/>
      <c r="N51" s="137">
        <f t="shared" si="3"/>
        <v>0</v>
      </c>
      <c r="O51" s="138">
        <v>0</v>
      </c>
      <c r="P51" s="139">
        <f t="shared" si="0"/>
        <v>0</v>
      </c>
      <c r="Q51" s="41"/>
    </row>
    <row r="52" spans="1:17" ht="15.6" x14ac:dyDescent="0.3">
      <c r="A52" s="278">
        <v>48</v>
      </c>
      <c r="B52" s="142">
        <f t="shared" ref="B52:B306" si="6">F52</f>
        <v>4703</v>
      </c>
      <c r="C52" s="128"/>
      <c r="D52" s="34">
        <f t="shared" si="4"/>
        <v>4703</v>
      </c>
      <c r="E52" s="144">
        <v>45095</v>
      </c>
      <c r="F52" s="279">
        <v>4703</v>
      </c>
      <c r="G52" s="145">
        <v>45096</v>
      </c>
      <c r="H52" s="76">
        <f t="shared" si="2"/>
        <v>0</v>
      </c>
      <c r="K52" s="134">
        <v>49</v>
      </c>
      <c r="L52" s="679">
        <v>45095</v>
      </c>
      <c r="M52" s="136">
        <v>10</v>
      </c>
      <c r="N52" s="137">
        <f t="shared" si="3"/>
        <v>0</v>
      </c>
      <c r="O52" s="138">
        <v>0</v>
      </c>
      <c r="P52" s="139">
        <f t="shared" si="0"/>
        <v>10</v>
      </c>
      <c r="Q52" s="41"/>
    </row>
    <row r="53" spans="1:17" ht="15.6" x14ac:dyDescent="0.3">
      <c r="A53" s="278">
        <v>49</v>
      </c>
      <c r="B53" s="142">
        <f t="shared" si="6"/>
        <v>4703</v>
      </c>
      <c r="C53" s="128"/>
      <c r="D53" s="34">
        <f t="shared" si="4"/>
        <v>4703</v>
      </c>
      <c r="E53" s="144">
        <v>45096</v>
      </c>
      <c r="F53" s="279">
        <v>4703</v>
      </c>
      <c r="G53" s="145">
        <v>45097</v>
      </c>
      <c r="H53" s="76">
        <f t="shared" si="2"/>
        <v>0</v>
      </c>
      <c r="K53" s="134">
        <v>50</v>
      </c>
      <c r="L53" s="679">
        <v>45096</v>
      </c>
      <c r="M53" s="136"/>
      <c r="N53" s="137">
        <f t="shared" si="3"/>
        <v>0</v>
      </c>
      <c r="O53" s="138">
        <v>0</v>
      </c>
      <c r="P53" s="139">
        <f t="shared" si="0"/>
        <v>0</v>
      </c>
      <c r="Q53" s="41"/>
    </row>
    <row r="54" spans="1:17" ht="15.6" x14ac:dyDescent="0.3">
      <c r="A54" s="278">
        <v>50</v>
      </c>
      <c r="B54" s="142">
        <f t="shared" si="6"/>
        <v>4703</v>
      </c>
      <c r="C54" s="128"/>
      <c r="D54" s="34">
        <f t="shared" si="4"/>
        <v>4703</v>
      </c>
      <c r="E54" s="144">
        <v>45097</v>
      </c>
      <c r="F54" s="279">
        <v>4703</v>
      </c>
      <c r="G54" s="145">
        <v>45098</v>
      </c>
      <c r="H54" s="76">
        <f t="shared" si="2"/>
        <v>0</v>
      </c>
      <c r="I54" s="109"/>
      <c r="K54" s="134">
        <v>51</v>
      </c>
      <c r="L54" s="679">
        <v>45097</v>
      </c>
      <c r="M54" s="136"/>
      <c r="N54" s="137">
        <f t="shared" si="3"/>
        <v>0</v>
      </c>
      <c r="O54" s="138">
        <v>0</v>
      </c>
      <c r="P54" s="139">
        <f t="shared" si="0"/>
        <v>0</v>
      </c>
      <c r="Q54" s="151"/>
    </row>
    <row r="55" spans="1:17" ht="15.6" x14ac:dyDescent="0.3">
      <c r="A55" s="278">
        <v>51</v>
      </c>
      <c r="B55" s="142">
        <f t="shared" si="6"/>
        <v>4703</v>
      </c>
      <c r="C55" s="128"/>
      <c r="D55" s="34">
        <f t="shared" si="4"/>
        <v>4703</v>
      </c>
      <c r="E55" s="144">
        <v>45098</v>
      </c>
      <c r="F55" s="279">
        <v>4703</v>
      </c>
      <c r="G55" s="145">
        <v>45099</v>
      </c>
      <c r="H55" s="76">
        <f t="shared" si="2"/>
        <v>0</v>
      </c>
      <c r="K55" s="134">
        <v>52</v>
      </c>
      <c r="L55" s="679">
        <v>45098</v>
      </c>
      <c r="M55" s="136"/>
      <c r="N55" s="137">
        <f t="shared" si="3"/>
        <v>0</v>
      </c>
      <c r="O55" s="138">
        <v>0</v>
      </c>
      <c r="P55" s="139">
        <f t="shared" si="0"/>
        <v>0</v>
      </c>
      <c r="Q55" s="41"/>
    </row>
    <row r="56" spans="1:17" ht="15.6" x14ac:dyDescent="0.3">
      <c r="A56" s="278">
        <v>52</v>
      </c>
      <c r="B56" s="142">
        <f t="shared" si="6"/>
        <v>4703</v>
      </c>
      <c r="C56" s="128"/>
      <c r="D56" s="34">
        <f t="shared" si="4"/>
        <v>4703</v>
      </c>
      <c r="E56" s="144">
        <v>45099</v>
      </c>
      <c r="F56" s="279">
        <v>4703</v>
      </c>
      <c r="G56" s="145">
        <v>45100</v>
      </c>
      <c r="H56" s="76">
        <f t="shared" si="2"/>
        <v>0</v>
      </c>
      <c r="K56" s="134">
        <v>53</v>
      </c>
      <c r="L56" s="679">
        <v>45099</v>
      </c>
      <c r="M56" s="136"/>
      <c r="N56" s="137">
        <f t="shared" si="3"/>
        <v>0</v>
      </c>
      <c r="O56" s="138">
        <v>0</v>
      </c>
      <c r="P56" s="139">
        <f t="shared" si="0"/>
        <v>0</v>
      </c>
      <c r="Q56" s="41"/>
    </row>
    <row r="57" spans="1:17" ht="15.6" x14ac:dyDescent="0.3">
      <c r="A57" s="278">
        <v>53</v>
      </c>
      <c r="B57" s="142">
        <f t="shared" si="6"/>
        <v>4703</v>
      </c>
      <c r="C57" s="128"/>
      <c r="D57" s="34">
        <f t="shared" si="4"/>
        <v>4703</v>
      </c>
      <c r="E57" s="144">
        <v>45100</v>
      </c>
      <c r="F57" s="279">
        <v>4703</v>
      </c>
      <c r="G57" s="145">
        <v>45101</v>
      </c>
      <c r="H57" s="76">
        <f t="shared" si="2"/>
        <v>0</v>
      </c>
      <c r="K57" s="134">
        <v>54</v>
      </c>
      <c r="L57" s="679">
        <v>45100</v>
      </c>
      <c r="M57" s="136">
        <v>10</v>
      </c>
      <c r="N57" s="137">
        <f t="shared" si="3"/>
        <v>0</v>
      </c>
      <c r="O57" s="138">
        <v>0</v>
      </c>
      <c r="P57" s="139">
        <f t="shared" si="0"/>
        <v>10</v>
      </c>
      <c r="Q57" s="41"/>
    </row>
    <row r="58" spans="1:17" ht="15.6" x14ac:dyDescent="0.3">
      <c r="A58" s="278">
        <v>54</v>
      </c>
      <c r="B58" s="142">
        <f t="shared" si="6"/>
        <v>4705</v>
      </c>
      <c r="C58" s="128"/>
      <c r="D58" s="34">
        <f t="shared" si="4"/>
        <v>4703</v>
      </c>
      <c r="E58" s="144">
        <v>45101</v>
      </c>
      <c r="F58" s="279">
        <v>4705</v>
      </c>
      <c r="G58" s="145">
        <v>45102</v>
      </c>
      <c r="H58" s="76">
        <f t="shared" si="2"/>
        <v>2</v>
      </c>
      <c r="K58" s="134">
        <v>55</v>
      </c>
      <c r="L58" s="679">
        <v>45101</v>
      </c>
      <c r="M58" s="136"/>
      <c r="N58" s="137">
        <f t="shared" si="3"/>
        <v>0</v>
      </c>
      <c r="O58" s="138">
        <v>0</v>
      </c>
      <c r="P58" s="139">
        <f t="shared" si="0"/>
        <v>0</v>
      </c>
      <c r="Q58" s="41"/>
    </row>
    <row r="59" spans="1:17" ht="15.6" x14ac:dyDescent="0.3">
      <c r="A59" s="278">
        <v>55</v>
      </c>
      <c r="B59" s="142">
        <f t="shared" si="6"/>
        <v>4712</v>
      </c>
      <c r="C59" s="128"/>
      <c r="D59" s="34">
        <f t="shared" si="4"/>
        <v>4705</v>
      </c>
      <c r="E59" s="144">
        <v>45102</v>
      </c>
      <c r="F59" s="279">
        <v>4712</v>
      </c>
      <c r="G59" s="145">
        <v>45103</v>
      </c>
      <c r="H59" s="76">
        <f t="shared" si="2"/>
        <v>7</v>
      </c>
      <c r="K59" s="134">
        <v>56</v>
      </c>
      <c r="L59" s="679">
        <v>45102</v>
      </c>
      <c r="M59" s="136"/>
      <c r="N59" s="137">
        <f t="shared" si="3"/>
        <v>0</v>
      </c>
      <c r="O59" s="138">
        <v>0</v>
      </c>
      <c r="P59" s="139">
        <f t="shared" si="0"/>
        <v>0</v>
      </c>
      <c r="Q59" s="41"/>
    </row>
    <row r="60" spans="1:17" ht="15.6" x14ac:dyDescent="0.3">
      <c r="A60" s="278">
        <v>56</v>
      </c>
      <c r="B60" s="142">
        <f t="shared" si="6"/>
        <v>4718</v>
      </c>
      <c r="C60" s="128"/>
      <c r="D60" s="34">
        <f t="shared" si="4"/>
        <v>4712</v>
      </c>
      <c r="E60" s="144">
        <v>45103</v>
      </c>
      <c r="F60" s="279">
        <v>4718</v>
      </c>
      <c r="G60" s="145">
        <v>45104</v>
      </c>
      <c r="H60" s="76">
        <f t="shared" si="2"/>
        <v>6</v>
      </c>
      <c r="K60" s="134">
        <v>57</v>
      </c>
      <c r="L60" s="679">
        <v>45103</v>
      </c>
      <c r="M60" s="136">
        <v>35</v>
      </c>
      <c r="N60" s="137">
        <f t="shared" si="3"/>
        <v>0</v>
      </c>
      <c r="O60" s="138">
        <v>0</v>
      </c>
      <c r="P60" s="139">
        <f t="shared" si="0"/>
        <v>35</v>
      </c>
      <c r="Q60" s="41"/>
    </row>
    <row r="61" spans="1:17" ht="15.6" x14ac:dyDescent="0.3">
      <c r="A61" s="278">
        <v>57</v>
      </c>
      <c r="B61" s="142">
        <f t="shared" si="6"/>
        <v>4725</v>
      </c>
      <c r="C61" s="128"/>
      <c r="D61" s="34">
        <f t="shared" si="4"/>
        <v>4718</v>
      </c>
      <c r="E61" s="144">
        <v>45104</v>
      </c>
      <c r="F61" s="279">
        <v>4725</v>
      </c>
      <c r="G61" s="145">
        <v>45105</v>
      </c>
      <c r="H61" s="76">
        <f t="shared" si="2"/>
        <v>7</v>
      </c>
      <c r="K61" s="134">
        <v>58</v>
      </c>
      <c r="L61" s="679">
        <v>45104</v>
      </c>
      <c r="M61" s="136">
        <v>40</v>
      </c>
      <c r="N61" s="137">
        <f t="shared" si="3"/>
        <v>0</v>
      </c>
      <c r="O61" s="138">
        <v>0</v>
      </c>
      <c r="P61" s="139">
        <f t="shared" si="0"/>
        <v>40</v>
      </c>
      <c r="Q61" s="41"/>
    </row>
    <row r="62" spans="1:17" ht="15.6" x14ac:dyDescent="0.3">
      <c r="A62" s="278">
        <v>58</v>
      </c>
      <c r="B62" s="142">
        <f t="shared" si="6"/>
        <v>4726</v>
      </c>
      <c r="C62" s="128"/>
      <c r="D62" s="34">
        <f t="shared" si="4"/>
        <v>4725</v>
      </c>
      <c r="E62" s="144">
        <v>45105</v>
      </c>
      <c r="F62" s="279">
        <v>4726</v>
      </c>
      <c r="G62" s="145">
        <v>45106</v>
      </c>
      <c r="H62" s="76">
        <f t="shared" si="2"/>
        <v>1</v>
      </c>
      <c r="K62" s="134">
        <v>59</v>
      </c>
      <c r="L62" s="679">
        <v>45105</v>
      </c>
      <c r="M62" s="136"/>
      <c r="N62" s="137">
        <f t="shared" si="3"/>
        <v>0</v>
      </c>
      <c r="O62" s="138">
        <v>0</v>
      </c>
      <c r="P62" s="139">
        <f t="shared" si="0"/>
        <v>0</v>
      </c>
      <c r="Q62" s="41"/>
    </row>
    <row r="63" spans="1:17" ht="15.6" x14ac:dyDescent="0.3">
      <c r="A63" s="278">
        <v>59</v>
      </c>
      <c r="B63" s="142">
        <f t="shared" si="6"/>
        <v>4726</v>
      </c>
      <c r="C63" s="128"/>
      <c r="D63" s="34">
        <f t="shared" si="4"/>
        <v>4726</v>
      </c>
      <c r="E63" s="144">
        <v>45106</v>
      </c>
      <c r="F63" s="279">
        <v>4726</v>
      </c>
      <c r="G63" s="145">
        <v>45107</v>
      </c>
      <c r="H63" s="76">
        <f t="shared" si="2"/>
        <v>0</v>
      </c>
      <c r="K63" s="134">
        <v>60</v>
      </c>
      <c r="L63" s="679">
        <v>45106</v>
      </c>
      <c r="M63" s="136">
        <v>30</v>
      </c>
      <c r="N63" s="137">
        <f t="shared" si="3"/>
        <v>0</v>
      </c>
      <c r="O63" s="138">
        <v>0</v>
      </c>
      <c r="P63" s="139">
        <f t="shared" si="0"/>
        <v>30</v>
      </c>
      <c r="Q63" s="41"/>
    </row>
    <row r="64" spans="1:17" ht="15.6" x14ac:dyDescent="0.3">
      <c r="A64" s="278">
        <v>60</v>
      </c>
      <c r="B64" s="142">
        <f t="shared" si="6"/>
        <v>4727</v>
      </c>
      <c r="C64" s="128"/>
      <c r="D64" s="34">
        <f t="shared" si="4"/>
        <v>4726</v>
      </c>
      <c r="E64" s="144">
        <v>45107</v>
      </c>
      <c r="F64" s="279">
        <v>4727</v>
      </c>
      <c r="G64" s="145">
        <v>45108</v>
      </c>
      <c r="H64" s="76">
        <f t="shared" si="2"/>
        <v>1</v>
      </c>
      <c r="K64" s="134">
        <v>61</v>
      </c>
      <c r="L64" s="679">
        <v>45107</v>
      </c>
      <c r="M64" s="136"/>
      <c r="N64" s="137">
        <f t="shared" si="3"/>
        <v>0</v>
      </c>
      <c r="O64" s="138">
        <v>0</v>
      </c>
      <c r="P64" s="139">
        <f t="shared" si="0"/>
        <v>0</v>
      </c>
      <c r="Q64" s="41"/>
    </row>
    <row r="65" spans="1:19" ht="15.6" x14ac:dyDescent="0.3">
      <c r="A65" s="278">
        <v>61</v>
      </c>
      <c r="B65" s="142">
        <f t="shared" si="6"/>
        <v>4728</v>
      </c>
      <c r="C65" s="128"/>
      <c r="D65" s="34">
        <f t="shared" si="4"/>
        <v>4727</v>
      </c>
      <c r="E65" s="144">
        <v>45108</v>
      </c>
      <c r="F65" s="279">
        <v>4728</v>
      </c>
      <c r="G65" s="145">
        <v>45109</v>
      </c>
      <c r="H65" s="76">
        <f t="shared" si="2"/>
        <v>1</v>
      </c>
      <c r="K65" s="134">
        <v>62</v>
      </c>
      <c r="L65" s="679">
        <v>45108</v>
      </c>
      <c r="M65" s="136">
        <v>10</v>
      </c>
      <c r="N65" s="137">
        <f t="shared" si="3"/>
        <v>0</v>
      </c>
      <c r="O65" s="138">
        <v>0</v>
      </c>
      <c r="P65" s="139">
        <f t="shared" si="0"/>
        <v>10</v>
      </c>
      <c r="Q65" s="41"/>
      <c r="S65" s="48">
        <f>SUM(P65:P156)</f>
        <v>655</v>
      </c>
    </row>
    <row r="66" spans="1:19" ht="15.6" x14ac:dyDescent="0.3">
      <c r="A66" s="278">
        <v>62</v>
      </c>
      <c r="B66" s="142">
        <f t="shared" si="6"/>
        <v>4728</v>
      </c>
      <c r="C66" s="128"/>
      <c r="D66" s="34">
        <f t="shared" si="4"/>
        <v>4728</v>
      </c>
      <c r="E66" s="144">
        <v>45109</v>
      </c>
      <c r="F66" s="279">
        <v>4728</v>
      </c>
      <c r="G66" s="145">
        <v>45110</v>
      </c>
      <c r="H66" s="76">
        <f t="shared" si="2"/>
        <v>0</v>
      </c>
      <c r="K66" s="134">
        <v>63</v>
      </c>
      <c r="L66" s="679">
        <v>45109</v>
      </c>
      <c r="M66" s="136"/>
      <c r="N66" s="137">
        <f t="shared" si="3"/>
        <v>0</v>
      </c>
      <c r="O66" s="138">
        <v>0</v>
      </c>
      <c r="P66" s="139">
        <f t="shared" si="0"/>
        <v>0</v>
      </c>
      <c r="Q66" s="41"/>
    </row>
    <row r="67" spans="1:19" ht="15.6" x14ac:dyDescent="0.3">
      <c r="A67" s="278">
        <v>63</v>
      </c>
      <c r="B67" s="142">
        <f t="shared" si="6"/>
        <v>4732</v>
      </c>
      <c r="C67" s="128"/>
      <c r="D67" s="34">
        <f t="shared" si="4"/>
        <v>4728</v>
      </c>
      <c r="E67" s="144">
        <v>45110</v>
      </c>
      <c r="F67" s="279">
        <v>4732</v>
      </c>
      <c r="G67" s="145">
        <v>45111</v>
      </c>
      <c r="H67" s="76">
        <f t="shared" si="2"/>
        <v>4</v>
      </c>
      <c r="K67" s="134">
        <v>64</v>
      </c>
      <c r="L67" s="679">
        <v>45110</v>
      </c>
      <c r="M67" s="136"/>
      <c r="N67" s="137">
        <f t="shared" si="3"/>
        <v>0</v>
      </c>
      <c r="O67" s="138">
        <v>0</v>
      </c>
      <c r="P67" s="139">
        <f t="shared" si="0"/>
        <v>0</v>
      </c>
      <c r="Q67" s="41"/>
    </row>
    <row r="68" spans="1:19" ht="15.6" x14ac:dyDescent="0.3">
      <c r="A68" s="278">
        <v>64</v>
      </c>
      <c r="B68" s="142">
        <f t="shared" si="6"/>
        <v>4736</v>
      </c>
      <c r="C68" s="128"/>
      <c r="D68" s="34">
        <f t="shared" si="4"/>
        <v>4732</v>
      </c>
      <c r="E68" s="144">
        <v>45111</v>
      </c>
      <c r="F68" s="279">
        <v>4736</v>
      </c>
      <c r="G68" s="145">
        <v>45112</v>
      </c>
      <c r="H68" s="76">
        <f t="shared" si="2"/>
        <v>4</v>
      </c>
      <c r="K68" s="134">
        <v>65</v>
      </c>
      <c r="L68" s="679">
        <v>45111</v>
      </c>
      <c r="M68" s="136"/>
      <c r="N68" s="137">
        <f t="shared" si="3"/>
        <v>0</v>
      </c>
      <c r="O68" s="138">
        <v>0</v>
      </c>
      <c r="P68" s="139">
        <f t="shared" si="0"/>
        <v>0</v>
      </c>
      <c r="Q68" s="41"/>
    </row>
    <row r="69" spans="1:19" ht="15.6" x14ac:dyDescent="0.3">
      <c r="A69" s="278">
        <v>65</v>
      </c>
      <c r="B69" s="142">
        <f t="shared" si="6"/>
        <v>4737</v>
      </c>
      <c r="C69" s="128"/>
      <c r="D69" s="34">
        <f t="shared" si="4"/>
        <v>4736</v>
      </c>
      <c r="E69" s="144">
        <v>45112</v>
      </c>
      <c r="F69" s="279">
        <v>4737</v>
      </c>
      <c r="G69" s="145">
        <v>45113</v>
      </c>
      <c r="H69" s="76">
        <f t="shared" si="2"/>
        <v>1</v>
      </c>
      <c r="K69" s="134">
        <v>66</v>
      </c>
      <c r="L69" s="679">
        <v>45112</v>
      </c>
      <c r="M69" s="136">
        <v>50</v>
      </c>
      <c r="N69" s="137">
        <f t="shared" si="3"/>
        <v>0</v>
      </c>
      <c r="O69" s="138">
        <v>0</v>
      </c>
      <c r="P69" s="139">
        <f t="shared" si="0"/>
        <v>50</v>
      </c>
      <c r="Q69" s="41"/>
    </row>
    <row r="70" spans="1:19" ht="15.6" x14ac:dyDescent="0.3">
      <c r="A70" s="278">
        <v>66</v>
      </c>
      <c r="B70" s="142">
        <f t="shared" si="6"/>
        <v>4746</v>
      </c>
      <c r="C70" s="128"/>
      <c r="D70" s="34">
        <f t="shared" si="4"/>
        <v>4737</v>
      </c>
      <c r="E70" s="144">
        <v>45113</v>
      </c>
      <c r="F70" s="279">
        <v>4746</v>
      </c>
      <c r="G70" s="145">
        <v>45114</v>
      </c>
      <c r="H70" s="76">
        <f t="shared" si="2"/>
        <v>9</v>
      </c>
      <c r="K70" s="134">
        <v>67</v>
      </c>
      <c r="L70" s="679">
        <v>45113</v>
      </c>
      <c r="M70" s="136"/>
      <c r="N70" s="137">
        <f t="shared" si="3"/>
        <v>0</v>
      </c>
      <c r="O70" s="138">
        <v>0</v>
      </c>
      <c r="P70" s="139">
        <f t="shared" si="0"/>
        <v>0</v>
      </c>
      <c r="Q70" s="41"/>
    </row>
    <row r="71" spans="1:19" ht="15.6" x14ac:dyDescent="0.3">
      <c r="A71" s="278">
        <v>67</v>
      </c>
      <c r="B71" s="142">
        <f t="shared" si="6"/>
        <v>4755</v>
      </c>
      <c r="C71" s="128"/>
      <c r="D71" s="34">
        <f t="shared" si="4"/>
        <v>4746</v>
      </c>
      <c r="E71" s="144">
        <v>45114</v>
      </c>
      <c r="F71" s="279">
        <v>4755</v>
      </c>
      <c r="G71" s="145">
        <v>45115</v>
      </c>
      <c r="H71" s="76">
        <f t="shared" si="2"/>
        <v>9</v>
      </c>
      <c r="K71" s="134">
        <v>68</v>
      </c>
      <c r="L71" s="679">
        <v>45114</v>
      </c>
      <c r="M71" s="136"/>
      <c r="N71" s="137">
        <f t="shared" si="3"/>
        <v>0</v>
      </c>
      <c r="O71" s="138">
        <v>0</v>
      </c>
      <c r="P71" s="139">
        <f t="shared" si="0"/>
        <v>0</v>
      </c>
      <c r="Q71" s="41"/>
    </row>
    <row r="72" spans="1:19" ht="15.6" x14ac:dyDescent="0.3">
      <c r="A72" s="278">
        <v>68</v>
      </c>
      <c r="B72" s="142">
        <f t="shared" si="6"/>
        <v>4758</v>
      </c>
      <c r="C72" s="128"/>
      <c r="D72" s="34">
        <f t="shared" si="4"/>
        <v>4755</v>
      </c>
      <c r="E72" s="144">
        <v>45115</v>
      </c>
      <c r="F72" s="279">
        <v>4758</v>
      </c>
      <c r="G72" s="145">
        <v>45116</v>
      </c>
      <c r="H72" s="76">
        <f t="shared" si="2"/>
        <v>3</v>
      </c>
      <c r="K72" s="134">
        <v>69</v>
      </c>
      <c r="L72" s="679">
        <v>45115</v>
      </c>
      <c r="M72" s="136"/>
      <c r="N72" s="137">
        <f t="shared" si="3"/>
        <v>0</v>
      </c>
      <c r="O72" s="138">
        <v>0</v>
      </c>
      <c r="P72" s="139">
        <f t="shared" si="0"/>
        <v>0</v>
      </c>
      <c r="Q72" s="41"/>
    </row>
    <row r="73" spans="1:19" ht="15.6" x14ac:dyDescent="0.3">
      <c r="A73" s="278">
        <v>69</v>
      </c>
      <c r="B73" s="142">
        <f t="shared" si="6"/>
        <v>4759</v>
      </c>
      <c r="C73" s="128"/>
      <c r="D73" s="34">
        <f t="shared" si="4"/>
        <v>4758</v>
      </c>
      <c r="E73" s="144">
        <v>45116</v>
      </c>
      <c r="F73" s="279">
        <v>4759</v>
      </c>
      <c r="G73" s="145">
        <v>45117</v>
      </c>
      <c r="H73" s="76">
        <f t="shared" si="2"/>
        <v>1</v>
      </c>
      <c r="K73" s="134">
        <v>70</v>
      </c>
      <c r="L73" s="679">
        <v>45116</v>
      </c>
      <c r="M73" s="136"/>
      <c r="N73" s="137">
        <f t="shared" si="3"/>
        <v>0</v>
      </c>
      <c r="O73" s="138">
        <v>0</v>
      </c>
      <c r="P73" s="139">
        <f t="shared" si="0"/>
        <v>0</v>
      </c>
      <c r="Q73" s="41"/>
    </row>
    <row r="74" spans="1:19" ht="15.6" x14ac:dyDescent="0.3">
      <c r="A74" s="278">
        <v>70</v>
      </c>
      <c r="B74" s="142">
        <f t="shared" si="6"/>
        <v>4759</v>
      </c>
      <c r="C74" s="128"/>
      <c r="D74" s="34">
        <f t="shared" si="4"/>
        <v>4759</v>
      </c>
      <c r="E74" s="144">
        <v>45117</v>
      </c>
      <c r="F74" s="279">
        <v>4759</v>
      </c>
      <c r="G74" s="145">
        <v>45118</v>
      </c>
      <c r="H74" s="76">
        <f t="shared" si="2"/>
        <v>0</v>
      </c>
      <c r="K74" s="134">
        <v>71</v>
      </c>
      <c r="L74" s="679">
        <v>45117</v>
      </c>
      <c r="M74" s="136"/>
      <c r="N74" s="137">
        <f t="shared" si="3"/>
        <v>0</v>
      </c>
      <c r="O74" s="138">
        <v>0</v>
      </c>
      <c r="P74" s="139">
        <f t="shared" si="0"/>
        <v>0</v>
      </c>
      <c r="Q74" s="41"/>
    </row>
    <row r="75" spans="1:19" ht="15.6" x14ac:dyDescent="0.3">
      <c r="A75" s="278">
        <v>71</v>
      </c>
      <c r="B75" s="142">
        <f t="shared" si="6"/>
        <v>4760</v>
      </c>
      <c r="C75" s="128"/>
      <c r="D75" s="34">
        <f t="shared" si="4"/>
        <v>4759</v>
      </c>
      <c r="E75" s="144">
        <v>45118</v>
      </c>
      <c r="F75" s="279">
        <v>4760</v>
      </c>
      <c r="G75" s="145">
        <v>45119</v>
      </c>
      <c r="H75" s="76">
        <f t="shared" si="2"/>
        <v>1</v>
      </c>
      <c r="K75" s="134">
        <v>72</v>
      </c>
      <c r="L75" s="679">
        <v>45118</v>
      </c>
      <c r="M75" s="136"/>
      <c r="N75" s="137">
        <f t="shared" si="3"/>
        <v>0</v>
      </c>
      <c r="O75" s="138">
        <v>0</v>
      </c>
      <c r="P75" s="139">
        <f t="shared" si="0"/>
        <v>0</v>
      </c>
      <c r="Q75" s="41"/>
    </row>
    <row r="76" spans="1:19" ht="15.6" x14ac:dyDescent="0.3">
      <c r="A76" s="278">
        <v>72</v>
      </c>
      <c r="B76" s="142">
        <f t="shared" si="6"/>
        <v>4769</v>
      </c>
      <c r="C76" s="128"/>
      <c r="D76" s="34">
        <f t="shared" si="4"/>
        <v>4760</v>
      </c>
      <c r="E76" s="144">
        <v>45119</v>
      </c>
      <c r="F76" s="279">
        <v>4769</v>
      </c>
      <c r="G76" s="145">
        <v>45120</v>
      </c>
      <c r="H76" s="76">
        <f t="shared" si="2"/>
        <v>9</v>
      </c>
      <c r="K76" s="134">
        <v>73</v>
      </c>
      <c r="L76" s="679">
        <v>45119</v>
      </c>
      <c r="M76" s="136">
        <v>15</v>
      </c>
      <c r="N76" s="137">
        <f t="shared" si="3"/>
        <v>0</v>
      </c>
      <c r="O76" s="138">
        <v>0</v>
      </c>
      <c r="P76" s="139">
        <f t="shared" si="0"/>
        <v>15</v>
      </c>
      <c r="Q76" s="41"/>
    </row>
    <row r="77" spans="1:19" ht="15.6" x14ac:dyDescent="0.3">
      <c r="A77" s="278">
        <v>73</v>
      </c>
      <c r="B77" s="142">
        <f t="shared" si="6"/>
        <v>4770</v>
      </c>
      <c r="C77" s="128"/>
      <c r="D77" s="34">
        <f t="shared" si="4"/>
        <v>4769</v>
      </c>
      <c r="E77" s="144">
        <v>45120</v>
      </c>
      <c r="F77" s="279">
        <v>4770</v>
      </c>
      <c r="G77" s="145">
        <v>45121</v>
      </c>
      <c r="H77" s="76">
        <f t="shared" si="2"/>
        <v>1</v>
      </c>
      <c r="K77" s="134">
        <v>74</v>
      </c>
      <c r="L77" s="679">
        <v>45120</v>
      </c>
      <c r="M77" s="136"/>
      <c r="N77" s="137">
        <f t="shared" si="3"/>
        <v>0</v>
      </c>
      <c r="O77" s="138">
        <v>0</v>
      </c>
      <c r="P77" s="139">
        <f t="shared" si="0"/>
        <v>0</v>
      </c>
      <c r="Q77" s="41"/>
    </row>
    <row r="78" spans="1:19" ht="15.6" x14ac:dyDescent="0.3">
      <c r="A78" s="278">
        <v>74</v>
      </c>
      <c r="B78" s="142">
        <f t="shared" si="6"/>
        <v>4777</v>
      </c>
      <c r="C78" s="128"/>
      <c r="D78" s="34">
        <f t="shared" si="4"/>
        <v>4770</v>
      </c>
      <c r="E78" s="144">
        <v>45121</v>
      </c>
      <c r="F78" s="279">
        <v>4777</v>
      </c>
      <c r="G78" s="145">
        <v>45122</v>
      </c>
      <c r="H78" s="76">
        <f t="shared" si="2"/>
        <v>7</v>
      </c>
      <c r="K78" s="134">
        <v>75</v>
      </c>
      <c r="L78" s="679">
        <v>45121</v>
      </c>
      <c r="M78" s="136"/>
      <c r="N78" s="137">
        <f t="shared" si="3"/>
        <v>0</v>
      </c>
      <c r="O78" s="138">
        <v>0</v>
      </c>
      <c r="P78" s="139">
        <f t="shared" si="0"/>
        <v>0</v>
      </c>
      <c r="Q78" s="41"/>
    </row>
    <row r="79" spans="1:19" ht="15.6" x14ac:dyDescent="0.3">
      <c r="A79" s="278">
        <v>75</v>
      </c>
      <c r="B79" s="142">
        <f t="shared" si="6"/>
        <v>4777</v>
      </c>
      <c r="C79" s="128"/>
      <c r="D79" s="34">
        <f t="shared" si="4"/>
        <v>4777</v>
      </c>
      <c r="E79" s="144">
        <v>45122</v>
      </c>
      <c r="F79" s="279">
        <v>4777</v>
      </c>
      <c r="G79" s="145">
        <v>45123</v>
      </c>
      <c r="H79" s="76">
        <f t="shared" si="2"/>
        <v>0</v>
      </c>
      <c r="K79" s="134">
        <v>76</v>
      </c>
      <c r="L79" s="679">
        <v>45122</v>
      </c>
      <c r="M79" s="136"/>
      <c r="N79" s="137">
        <f t="shared" si="3"/>
        <v>0</v>
      </c>
      <c r="O79" s="138">
        <v>0</v>
      </c>
      <c r="P79" s="139">
        <f t="shared" si="0"/>
        <v>0</v>
      </c>
      <c r="Q79" s="41"/>
    </row>
    <row r="80" spans="1:19" ht="15.6" x14ac:dyDescent="0.3">
      <c r="A80" s="278">
        <v>76</v>
      </c>
      <c r="B80" s="142">
        <f t="shared" si="6"/>
        <v>4788</v>
      </c>
      <c r="C80" s="128"/>
      <c r="D80" s="34">
        <f t="shared" si="4"/>
        <v>4777</v>
      </c>
      <c r="E80" s="144">
        <v>45123</v>
      </c>
      <c r="F80" s="279">
        <v>4788</v>
      </c>
      <c r="G80" s="145">
        <v>45124</v>
      </c>
      <c r="H80" s="76">
        <f t="shared" si="2"/>
        <v>11</v>
      </c>
      <c r="K80" s="134">
        <v>77</v>
      </c>
      <c r="L80" s="679">
        <v>45123</v>
      </c>
      <c r="M80" s="136"/>
      <c r="N80" s="137">
        <f t="shared" si="3"/>
        <v>0</v>
      </c>
      <c r="O80" s="138">
        <v>0</v>
      </c>
      <c r="P80" s="139">
        <f t="shared" si="0"/>
        <v>0</v>
      </c>
      <c r="Q80" s="41"/>
    </row>
    <row r="81" spans="1:17" ht="15.6" x14ac:dyDescent="0.3">
      <c r="A81" s="278">
        <v>77</v>
      </c>
      <c r="B81" s="142">
        <f t="shared" si="6"/>
        <v>4788</v>
      </c>
      <c r="C81" s="128"/>
      <c r="D81" s="34">
        <f t="shared" si="4"/>
        <v>4788</v>
      </c>
      <c r="E81" s="144">
        <v>45124</v>
      </c>
      <c r="F81" s="279">
        <v>4788</v>
      </c>
      <c r="G81" s="145">
        <v>45125</v>
      </c>
      <c r="H81" s="76">
        <f t="shared" si="2"/>
        <v>0</v>
      </c>
      <c r="K81" s="134">
        <v>78</v>
      </c>
      <c r="L81" s="679">
        <v>45124</v>
      </c>
      <c r="M81" s="136"/>
      <c r="N81" s="137">
        <f t="shared" si="3"/>
        <v>0</v>
      </c>
      <c r="O81" s="138">
        <v>0</v>
      </c>
      <c r="P81" s="139">
        <f t="shared" si="0"/>
        <v>0</v>
      </c>
      <c r="Q81" s="41"/>
    </row>
    <row r="82" spans="1:17" ht="15.6" x14ac:dyDescent="0.3">
      <c r="A82" s="278">
        <v>78</v>
      </c>
      <c r="B82" s="142">
        <f t="shared" si="6"/>
        <v>4791</v>
      </c>
      <c r="C82" s="128"/>
      <c r="D82" s="34">
        <f t="shared" si="4"/>
        <v>4788</v>
      </c>
      <c r="E82" s="144">
        <v>45125</v>
      </c>
      <c r="F82" s="279">
        <v>4791</v>
      </c>
      <c r="G82" s="145">
        <v>45126</v>
      </c>
      <c r="H82" s="76">
        <f t="shared" si="2"/>
        <v>3</v>
      </c>
      <c r="K82" s="134">
        <v>79</v>
      </c>
      <c r="L82" s="679">
        <v>45125</v>
      </c>
      <c r="M82" s="136"/>
      <c r="N82" s="137">
        <f t="shared" si="3"/>
        <v>0</v>
      </c>
      <c r="O82" s="138">
        <v>0</v>
      </c>
      <c r="P82" s="139">
        <f t="shared" si="0"/>
        <v>0</v>
      </c>
      <c r="Q82" s="41"/>
    </row>
    <row r="83" spans="1:17" ht="15.6" x14ac:dyDescent="0.3">
      <c r="A83" s="278">
        <v>79</v>
      </c>
      <c r="B83" s="142">
        <f t="shared" si="6"/>
        <v>4791</v>
      </c>
      <c r="C83" s="128"/>
      <c r="D83" s="34">
        <f t="shared" si="4"/>
        <v>4791</v>
      </c>
      <c r="E83" s="144">
        <v>45126</v>
      </c>
      <c r="F83" s="279">
        <v>4791</v>
      </c>
      <c r="G83" s="145">
        <v>45127</v>
      </c>
      <c r="H83" s="76">
        <f t="shared" si="2"/>
        <v>0</v>
      </c>
      <c r="K83" s="134">
        <v>80</v>
      </c>
      <c r="L83" s="679">
        <v>45126</v>
      </c>
      <c r="M83" s="136"/>
      <c r="N83" s="137">
        <f t="shared" si="3"/>
        <v>0</v>
      </c>
      <c r="O83" s="138">
        <v>0</v>
      </c>
      <c r="P83" s="139">
        <f t="shared" si="0"/>
        <v>0</v>
      </c>
      <c r="Q83" s="41"/>
    </row>
    <row r="84" spans="1:17" ht="15.6" x14ac:dyDescent="0.3">
      <c r="A84" s="278">
        <v>80</v>
      </c>
      <c r="B84" s="142">
        <f t="shared" si="6"/>
        <v>4796</v>
      </c>
      <c r="C84" s="128"/>
      <c r="D84" s="34">
        <f t="shared" si="4"/>
        <v>4791</v>
      </c>
      <c r="E84" s="144">
        <v>45127</v>
      </c>
      <c r="F84" s="279">
        <v>4796</v>
      </c>
      <c r="G84" s="145">
        <v>45128</v>
      </c>
      <c r="H84" s="76">
        <f t="shared" si="2"/>
        <v>5</v>
      </c>
      <c r="K84" s="134">
        <v>81</v>
      </c>
      <c r="L84" s="679">
        <v>45127</v>
      </c>
      <c r="M84" s="136"/>
      <c r="N84" s="137">
        <f t="shared" si="3"/>
        <v>0</v>
      </c>
      <c r="O84" s="138">
        <v>0</v>
      </c>
      <c r="P84" s="139">
        <f t="shared" si="0"/>
        <v>0</v>
      </c>
      <c r="Q84" s="41"/>
    </row>
    <row r="85" spans="1:17" ht="15.6" x14ac:dyDescent="0.3">
      <c r="A85" s="278">
        <v>81</v>
      </c>
      <c r="B85" s="142">
        <f t="shared" si="6"/>
        <v>4796</v>
      </c>
      <c r="C85" s="128"/>
      <c r="D85" s="34">
        <f t="shared" si="4"/>
        <v>4796</v>
      </c>
      <c r="E85" s="144">
        <v>45128</v>
      </c>
      <c r="F85" s="279">
        <v>4796</v>
      </c>
      <c r="G85" s="145">
        <v>45129</v>
      </c>
      <c r="H85" s="76">
        <f t="shared" si="2"/>
        <v>0</v>
      </c>
      <c r="K85" s="134">
        <v>82</v>
      </c>
      <c r="L85" s="679">
        <v>45128</v>
      </c>
      <c r="M85" s="136"/>
      <c r="N85" s="137">
        <f t="shared" si="3"/>
        <v>0</v>
      </c>
      <c r="O85" s="138">
        <v>0</v>
      </c>
      <c r="P85" s="139">
        <f t="shared" si="0"/>
        <v>0</v>
      </c>
      <c r="Q85" s="41"/>
    </row>
    <row r="86" spans="1:17" ht="15.6" x14ac:dyDescent="0.3">
      <c r="A86" s="278">
        <v>82</v>
      </c>
      <c r="B86" s="142">
        <f t="shared" si="6"/>
        <v>4804</v>
      </c>
      <c r="C86" s="128"/>
      <c r="D86" s="34">
        <f t="shared" si="4"/>
        <v>4796</v>
      </c>
      <c r="E86" s="144">
        <v>45129</v>
      </c>
      <c r="F86" s="279">
        <v>4804</v>
      </c>
      <c r="G86" s="145">
        <v>45130</v>
      </c>
      <c r="H86" s="76">
        <f t="shared" si="2"/>
        <v>8</v>
      </c>
      <c r="K86" s="134">
        <v>83</v>
      </c>
      <c r="L86" s="679">
        <v>45129</v>
      </c>
      <c r="M86" s="136"/>
      <c r="N86" s="137">
        <f t="shared" si="3"/>
        <v>0</v>
      </c>
      <c r="O86" s="138">
        <v>0</v>
      </c>
      <c r="P86" s="139">
        <f t="shared" si="0"/>
        <v>0</v>
      </c>
      <c r="Q86" s="41"/>
    </row>
    <row r="87" spans="1:17" ht="15.6" x14ac:dyDescent="0.3">
      <c r="A87" s="278">
        <v>83</v>
      </c>
      <c r="B87" s="142">
        <f t="shared" si="6"/>
        <v>4806</v>
      </c>
      <c r="C87" s="128"/>
      <c r="D87" s="34">
        <f t="shared" si="4"/>
        <v>4804</v>
      </c>
      <c r="E87" s="144">
        <v>45130</v>
      </c>
      <c r="F87" s="279">
        <v>4806</v>
      </c>
      <c r="G87" s="145">
        <v>45131</v>
      </c>
      <c r="H87" s="76">
        <f t="shared" si="2"/>
        <v>2</v>
      </c>
      <c r="K87" s="134">
        <v>84</v>
      </c>
      <c r="L87" s="679">
        <v>45130</v>
      </c>
      <c r="M87" s="136"/>
      <c r="N87" s="137">
        <f t="shared" si="3"/>
        <v>0</v>
      </c>
      <c r="O87" s="138">
        <v>0</v>
      </c>
      <c r="P87" s="139">
        <f t="shared" si="0"/>
        <v>0</v>
      </c>
      <c r="Q87" s="41"/>
    </row>
    <row r="88" spans="1:17" ht="15.6" x14ac:dyDescent="0.3">
      <c r="A88" s="278">
        <v>84</v>
      </c>
      <c r="B88" s="142">
        <f t="shared" si="6"/>
        <v>4809</v>
      </c>
      <c r="C88" s="128"/>
      <c r="D88" s="34">
        <f t="shared" si="4"/>
        <v>4806</v>
      </c>
      <c r="E88" s="144">
        <v>45131</v>
      </c>
      <c r="F88" s="279">
        <v>4809</v>
      </c>
      <c r="G88" s="145">
        <v>45132</v>
      </c>
      <c r="H88" s="76">
        <f t="shared" si="2"/>
        <v>3</v>
      </c>
      <c r="K88" s="134">
        <v>85</v>
      </c>
      <c r="L88" s="679">
        <v>45131</v>
      </c>
      <c r="M88" s="136"/>
      <c r="N88" s="137">
        <f t="shared" si="3"/>
        <v>0</v>
      </c>
      <c r="O88" s="138">
        <v>0</v>
      </c>
      <c r="P88" s="139">
        <f t="shared" si="0"/>
        <v>0</v>
      </c>
      <c r="Q88" s="41"/>
    </row>
    <row r="89" spans="1:17" ht="15.6" x14ac:dyDescent="0.3">
      <c r="A89" s="278">
        <v>85</v>
      </c>
      <c r="B89" s="142">
        <f t="shared" si="6"/>
        <v>4811</v>
      </c>
      <c r="C89" s="128"/>
      <c r="D89" s="34">
        <f t="shared" si="4"/>
        <v>4809</v>
      </c>
      <c r="E89" s="144">
        <v>45132</v>
      </c>
      <c r="F89" s="279">
        <v>4811</v>
      </c>
      <c r="G89" s="145">
        <v>45133</v>
      </c>
      <c r="H89" s="76">
        <f t="shared" si="2"/>
        <v>2</v>
      </c>
      <c r="K89" s="134">
        <v>86</v>
      </c>
      <c r="L89" s="679">
        <v>45132</v>
      </c>
      <c r="M89" s="136"/>
      <c r="N89" s="137">
        <f t="shared" si="3"/>
        <v>0</v>
      </c>
      <c r="O89" s="138">
        <v>0</v>
      </c>
      <c r="P89" s="139">
        <f t="shared" si="0"/>
        <v>0</v>
      </c>
      <c r="Q89" s="41"/>
    </row>
    <row r="90" spans="1:17" ht="15.6" x14ac:dyDescent="0.3">
      <c r="A90" s="278">
        <v>86</v>
      </c>
      <c r="B90" s="142">
        <f t="shared" si="6"/>
        <v>4811</v>
      </c>
      <c r="C90" s="128"/>
      <c r="D90" s="34">
        <f t="shared" si="4"/>
        <v>4811</v>
      </c>
      <c r="E90" s="144">
        <v>45133</v>
      </c>
      <c r="F90" s="279">
        <v>4811</v>
      </c>
      <c r="G90" s="145">
        <v>45134</v>
      </c>
      <c r="H90" s="76">
        <f t="shared" si="2"/>
        <v>0</v>
      </c>
      <c r="K90" s="134">
        <v>87</v>
      </c>
      <c r="L90" s="679">
        <v>45133</v>
      </c>
      <c r="M90" s="136"/>
      <c r="N90" s="137">
        <f t="shared" si="3"/>
        <v>0</v>
      </c>
      <c r="O90" s="138">
        <v>0</v>
      </c>
      <c r="P90" s="139">
        <f t="shared" si="0"/>
        <v>0</v>
      </c>
      <c r="Q90" s="41"/>
    </row>
    <row r="91" spans="1:17" ht="15.6" x14ac:dyDescent="0.3">
      <c r="A91" s="278">
        <v>87</v>
      </c>
      <c r="B91" s="142">
        <f t="shared" si="6"/>
        <v>4823</v>
      </c>
      <c r="C91" s="128"/>
      <c r="D91" s="34">
        <f t="shared" si="4"/>
        <v>4811</v>
      </c>
      <c r="E91" s="144">
        <v>45134</v>
      </c>
      <c r="F91" s="279">
        <v>4823</v>
      </c>
      <c r="G91" s="145">
        <v>45135</v>
      </c>
      <c r="H91" s="76">
        <f t="shared" si="2"/>
        <v>12</v>
      </c>
      <c r="K91" s="134">
        <v>88</v>
      </c>
      <c r="L91" s="679">
        <v>45134</v>
      </c>
      <c r="M91" s="136">
        <v>60</v>
      </c>
      <c r="N91" s="137">
        <f t="shared" si="3"/>
        <v>0</v>
      </c>
      <c r="O91" s="138">
        <v>60</v>
      </c>
      <c r="P91" s="139">
        <f t="shared" si="0"/>
        <v>0</v>
      </c>
      <c r="Q91" s="41"/>
    </row>
    <row r="92" spans="1:17" ht="15.6" x14ac:dyDescent="0.3">
      <c r="A92" s="278">
        <v>88</v>
      </c>
      <c r="B92" s="142">
        <f t="shared" si="6"/>
        <v>4827</v>
      </c>
      <c r="C92" s="128"/>
      <c r="D92" s="34">
        <f t="shared" si="4"/>
        <v>4823</v>
      </c>
      <c r="E92" s="144">
        <v>45135</v>
      </c>
      <c r="F92" s="279">
        <v>4827</v>
      </c>
      <c r="G92" s="145">
        <v>45136</v>
      </c>
      <c r="H92" s="76">
        <f t="shared" si="2"/>
        <v>4</v>
      </c>
      <c r="K92" s="134">
        <v>89</v>
      </c>
      <c r="L92" s="679">
        <v>45135</v>
      </c>
      <c r="M92" s="136"/>
      <c r="N92" s="137">
        <f t="shared" si="3"/>
        <v>60</v>
      </c>
      <c r="O92" s="138">
        <v>0</v>
      </c>
      <c r="P92" s="139">
        <f t="shared" si="0"/>
        <v>60</v>
      </c>
      <c r="Q92" s="41"/>
    </row>
    <row r="93" spans="1:17" ht="15.6" x14ac:dyDescent="0.3">
      <c r="A93" s="278">
        <v>89</v>
      </c>
      <c r="B93" s="142">
        <f t="shared" si="6"/>
        <v>4832</v>
      </c>
      <c r="C93" s="128"/>
      <c r="D93" s="34">
        <f t="shared" si="4"/>
        <v>4827</v>
      </c>
      <c r="E93" s="144">
        <v>45136</v>
      </c>
      <c r="F93" s="279">
        <v>4832</v>
      </c>
      <c r="G93" s="145">
        <v>45137</v>
      </c>
      <c r="H93" s="76">
        <f t="shared" si="2"/>
        <v>5</v>
      </c>
      <c r="K93" s="134">
        <v>90</v>
      </c>
      <c r="L93" s="679">
        <v>45136</v>
      </c>
      <c r="M93" s="136"/>
      <c r="N93" s="137">
        <f t="shared" si="3"/>
        <v>0</v>
      </c>
      <c r="O93" s="138">
        <v>0</v>
      </c>
      <c r="P93" s="139">
        <f t="shared" si="0"/>
        <v>0</v>
      </c>
      <c r="Q93" s="41"/>
    </row>
    <row r="94" spans="1:17" ht="15.6" x14ac:dyDescent="0.3">
      <c r="A94" s="278">
        <v>90</v>
      </c>
      <c r="B94" s="142">
        <f t="shared" si="6"/>
        <v>4833</v>
      </c>
      <c r="C94" s="128"/>
      <c r="D94" s="34">
        <f t="shared" si="4"/>
        <v>4832</v>
      </c>
      <c r="E94" s="144">
        <v>45137</v>
      </c>
      <c r="F94" s="279">
        <v>4833</v>
      </c>
      <c r="G94" s="145">
        <v>45138</v>
      </c>
      <c r="H94" s="76">
        <f t="shared" si="2"/>
        <v>1</v>
      </c>
      <c r="K94" s="134">
        <v>91</v>
      </c>
      <c r="L94" s="679">
        <v>45137</v>
      </c>
      <c r="M94" s="136"/>
      <c r="N94" s="137">
        <f t="shared" si="3"/>
        <v>0</v>
      </c>
      <c r="O94" s="138">
        <v>0</v>
      </c>
      <c r="P94" s="139">
        <f t="shared" si="0"/>
        <v>0</v>
      </c>
      <c r="Q94" s="41"/>
    </row>
    <row r="95" spans="1:17" ht="15.6" x14ac:dyDescent="0.3">
      <c r="A95" s="278">
        <v>91</v>
      </c>
      <c r="B95" s="142">
        <f t="shared" si="6"/>
        <v>4835</v>
      </c>
      <c r="C95" s="128"/>
      <c r="D95" s="34">
        <f t="shared" si="4"/>
        <v>4833</v>
      </c>
      <c r="E95" s="144">
        <v>45138</v>
      </c>
      <c r="F95" s="279">
        <v>4835</v>
      </c>
      <c r="G95" s="145">
        <v>45139</v>
      </c>
      <c r="H95" s="76">
        <f t="shared" si="2"/>
        <v>2</v>
      </c>
      <c r="K95" s="134">
        <v>92</v>
      </c>
      <c r="L95" s="679">
        <v>45138</v>
      </c>
      <c r="M95" s="136"/>
      <c r="N95" s="137">
        <f t="shared" si="3"/>
        <v>0</v>
      </c>
      <c r="O95" s="138">
        <v>0</v>
      </c>
      <c r="P95" s="139">
        <f t="shared" si="0"/>
        <v>0</v>
      </c>
      <c r="Q95" s="41"/>
    </row>
    <row r="96" spans="1:17" ht="15.6" x14ac:dyDescent="0.3">
      <c r="A96" s="278">
        <v>92</v>
      </c>
      <c r="B96" s="142">
        <f t="shared" si="6"/>
        <v>4835</v>
      </c>
      <c r="C96" s="128"/>
      <c r="D96" s="34">
        <f t="shared" si="4"/>
        <v>4835</v>
      </c>
      <c r="E96" s="144">
        <v>45139</v>
      </c>
      <c r="F96" s="279">
        <v>4835</v>
      </c>
      <c r="G96" s="145">
        <v>45140</v>
      </c>
      <c r="H96" s="76">
        <f t="shared" si="2"/>
        <v>0</v>
      </c>
      <c r="K96" s="134">
        <v>93</v>
      </c>
      <c r="L96" s="679">
        <v>45139</v>
      </c>
      <c r="M96" s="136"/>
      <c r="N96" s="137">
        <f t="shared" si="3"/>
        <v>0</v>
      </c>
      <c r="O96" s="138">
        <v>0</v>
      </c>
      <c r="P96" s="139">
        <f t="shared" si="0"/>
        <v>0</v>
      </c>
      <c r="Q96" s="41"/>
    </row>
    <row r="97" spans="1:17" ht="15.6" x14ac:dyDescent="0.3">
      <c r="A97" s="278">
        <v>93</v>
      </c>
      <c r="B97" s="142">
        <f t="shared" si="6"/>
        <v>4836</v>
      </c>
      <c r="C97" s="128"/>
      <c r="D97" s="34">
        <f t="shared" si="4"/>
        <v>4835</v>
      </c>
      <c r="E97" s="144">
        <v>45140</v>
      </c>
      <c r="F97" s="279">
        <v>4836</v>
      </c>
      <c r="G97" s="145">
        <v>45141</v>
      </c>
      <c r="H97" s="76">
        <f t="shared" si="2"/>
        <v>1</v>
      </c>
      <c r="K97" s="134">
        <v>94</v>
      </c>
      <c r="L97" s="679">
        <v>45140</v>
      </c>
      <c r="M97" s="136"/>
      <c r="N97" s="137">
        <f t="shared" si="3"/>
        <v>0</v>
      </c>
      <c r="O97" s="138">
        <v>0</v>
      </c>
      <c r="P97" s="139">
        <f t="shared" si="0"/>
        <v>0</v>
      </c>
      <c r="Q97" s="41"/>
    </row>
    <row r="98" spans="1:17" ht="15.6" x14ac:dyDescent="0.3">
      <c r="A98" s="278">
        <v>94</v>
      </c>
      <c r="B98" s="142">
        <f t="shared" si="6"/>
        <v>4836</v>
      </c>
      <c r="C98" s="128"/>
      <c r="D98" s="34">
        <f t="shared" si="4"/>
        <v>4836</v>
      </c>
      <c r="E98" s="144">
        <v>45141</v>
      </c>
      <c r="F98" s="279">
        <v>4836</v>
      </c>
      <c r="G98" s="145">
        <v>45142</v>
      </c>
      <c r="H98" s="76">
        <f t="shared" si="2"/>
        <v>0</v>
      </c>
      <c r="K98" s="134">
        <v>95</v>
      </c>
      <c r="L98" s="679">
        <v>45141</v>
      </c>
      <c r="M98" s="136"/>
      <c r="N98" s="137">
        <f t="shared" si="3"/>
        <v>0</v>
      </c>
      <c r="O98" s="138">
        <v>0</v>
      </c>
      <c r="P98" s="139">
        <f t="shared" si="0"/>
        <v>0</v>
      </c>
      <c r="Q98" s="41"/>
    </row>
    <row r="99" spans="1:17" ht="15.6" x14ac:dyDescent="0.3">
      <c r="A99" s="278">
        <v>95</v>
      </c>
      <c r="B99" s="142">
        <f t="shared" si="6"/>
        <v>4836</v>
      </c>
      <c r="C99" s="128"/>
      <c r="D99" s="34">
        <f t="shared" si="4"/>
        <v>4836</v>
      </c>
      <c r="E99" s="144">
        <v>45142</v>
      </c>
      <c r="F99" s="279">
        <v>4836</v>
      </c>
      <c r="G99" s="145">
        <v>45143</v>
      </c>
      <c r="H99" s="76">
        <f t="shared" si="2"/>
        <v>0</v>
      </c>
      <c r="K99" s="134">
        <v>96</v>
      </c>
      <c r="L99" s="679">
        <v>45142</v>
      </c>
      <c r="M99" s="136"/>
      <c r="N99" s="137">
        <f t="shared" si="3"/>
        <v>0</v>
      </c>
      <c r="O99" s="138">
        <v>0</v>
      </c>
      <c r="P99" s="139">
        <f t="shared" si="0"/>
        <v>0</v>
      </c>
      <c r="Q99" s="41"/>
    </row>
    <row r="100" spans="1:17" ht="15.6" x14ac:dyDescent="0.3">
      <c r="A100" s="278">
        <v>96</v>
      </c>
      <c r="B100" s="142">
        <f t="shared" si="6"/>
        <v>4836</v>
      </c>
      <c r="C100" s="128"/>
      <c r="D100" s="34">
        <f t="shared" si="4"/>
        <v>4836</v>
      </c>
      <c r="E100" s="144">
        <v>45143</v>
      </c>
      <c r="F100" s="279">
        <v>4836</v>
      </c>
      <c r="G100" s="145">
        <v>45144</v>
      </c>
      <c r="H100" s="76">
        <f t="shared" si="2"/>
        <v>0</v>
      </c>
      <c r="K100" s="134">
        <v>97</v>
      </c>
      <c r="L100" s="679">
        <v>45143</v>
      </c>
      <c r="M100" s="136"/>
      <c r="N100" s="137">
        <f t="shared" si="3"/>
        <v>0</v>
      </c>
      <c r="O100" s="138">
        <v>0</v>
      </c>
      <c r="P100" s="139">
        <f t="shared" si="0"/>
        <v>0</v>
      </c>
      <c r="Q100" s="41"/>
    </row>
    <row r="101" spans="1:17" ht="15.6" x14ac:dyDescent="0.3">
      <c r="A101" s="278">
        <v>97</v>
      </c>
      <c r="B101" s="142">
        <f t="shared" si="6"/>
        <v>4836</v>
      </c>
      <c r="C101" s="128"/>
      <c r="D101" s="34">
        <f t="shared" si="4"/>
        <v>4836</v>
      </c>
      <c r="E101" s="144">
        <v>45144</v>
      </c>
      <c r="F101" s="279">
        <v>4836</v>
      </c>
      <c r="G101" s="145">
        <v>45145</v>
      </c>
      <c r="H101" s="76">
        <f t="shared" si="2"/>
        <v>0</v>
      </c>
      <c r="K101" s="134">
        <v>98</v>
      </c>
      <c r="L101" s="679">
        <v>45144</v>
      </c>
      <c r="M101" s="136"/>
      <c r="N101" s="137">
        <f t="shared" si="3"/>
        <v>0</v>
      </c>
      <c r="O101" s="138">
        <v>0</v>
      </c>
      <c r="P101" s="139">
        <f t="shared" si="0"/>
        <v>0</v>
      </c>
      <c r="Q101" s="41"/>
    </row>
    <row r="102" spans="1:17" ht="15.6" x14ac:dyDescent="0.3">
      <c r="A102" s="278">
        <v>98</v>
      </c>
      <c r="B102" s="142">
        <f t="shared" si="6"/>
        <v>4839</v>
      </c>
      <c r="C102" s="128"/>
      <c r="D102" s="34">
        <f t="shared" si="4"/>
        <v>4836</v>
      </c>
      <c r="E102" s="144">
        <v>45145</v>
      </c>
      <c r="F102" s="279">
        <v>4839</v>
      </c>
      <c r="G102" s="145">
        <v>45146</v>
      </c>
      <c r="H102" s="76">
        <f t="shared" si="2"/>
        <v>3</v>
      </c>
      <c r="K102" s="134">
        <v>99</v>
      </c>
      <c r="L102" s="679">
        <v>45145</v>
      </c>
      <c r="M102" s="136"/>
      <c r="N102" s="137">
        <f t="shared" si="3"/>
        <v>0</v>
      </c>
      <c r="O102" s="138">
        <v>0</v>
      </c>
      <c r="P102" s="139">
        <f t="shared" si="0"/>
        <v>0</v>
      </c>
      <c r="Q102" s="41"/>
    </row>
    <row r="103" spans="1:17" ht="15.6" x14ac:dyDescent="0.3">
      <c r="A103" s="278">
        <v>99</v>
      </c>
      <c r="B103" s="142">
        <f t="shared" si="6"/>
        <v>4844</v>
      </c>
      <c r="C103" s="128"/>
      <c r="D103" s="34">
        <f t="shared" si="4"/>
        <v>4839</v>
      </c>
      <c r="E103" s="144">
        <v>45146</v>
      </c>
      <c r="F103" s="279">
        <v>4844</v>
      </c>
      <c r="G103" s="145">
        <v>45147</v>
      </c>
      <c r="H103" s="76">
        <f t="shared" si="2"/>
        <v>5</v>
      </c>
      <c r="K103" s="134">
        <v>100</v>
      </c>
      <c r="L103" s="679">
        <v>45146</v>
      </c>
      <c r="M103" s="136"/>
      <c r="N103" s="137">
        <f t="shared" si="3"/>
        <v>0</v>
      </c>
      <c r="O103" s="138">
        <v>0</v>
      </c>
      <c r="P103" s="139">
        <f t="shared" si="0"/>
        <v>0</v>
      </c>
      <c r="Q103" s="41"/>
    </row>
    <row r="104" spans="1:17" ht="15.6" x14ac:dyDescent="0.3">
      <c r="A104" s="278">
        <v>100</v>
      </c>
      <c r="B104" s="142">
        <f t="shared" si="6"/>
        <v>4850</v>
      </c>
      <c r="C104" s="128"/>
      <c r="D104" s="34">
        <f t="shared" si="4"/>
        <v>4844</v>
      </c>
      <c r="E104" s="144">
        <v>45147</v>
      </c>
      <c r="F104" s="279">
        <v>4850</v>
      </c>
      <c r="G104" s="145">
        <v>45148</v>
      </c>
      <c r="H104" s="76">
        <f t="shared" si="2"/>
        <v>6</v>
      </c>
      <c r="K104" s="134">
        <v>101</v>
      </c>
      <c r="L104" s="679">
        <v>45147</v>
      </c>
      <c r="M104" s="136">
        <v>40</v>
      </c>
      <c r="N104" s="137">
        <f t="shared" si="3"/>
        <v>0</v>
      </c>
      <c r="O104" s="138">
        <v>0</v>
      </c>
      <c r="P104" s="139">
        <f t="shared" si="0"/>
        <v>40</v>
      </c>
      <c r="Q104" s="41"/>
    </row>
    <row r="105" spans="1:17" ht="15.6" x14ac:dyDescent="0.3">
      <c r="A105" s="278">
        <v>101</v>
      </c>
      <c r="B105" s="142">
        <f t="shared" si="6"/>
        <v>4854</v>
      </c>
      <c r="C105" s="128"/>
      <c r="D105" s="34">
        <f t="shared" si="4"/>
        <v>4850</v>
      </c>
      <c r="E105" s="144">
        <v>45148</v>
      </c>
      <c r="F105" s="279">
        <v>4854</v>
      </c>
      <c r="G105" s="145">
        <v>45149</v>
      </c>
      <c r="H105" s="76">
        <f t="shared" si="2"/>
        <v>4</v>
      </c>
      <c r="K105" s="134">
        <v>102</v>
      </c>
      <c r="L105" s="679">
        <v>45148</v>
      </c>
      <c r="M105" s="136"/>
      <c r="N105" s="137">
        <f t="shared" si="3"/>
        <v>0</v>
      </c>
      <c r="O105" s="138">
        <v>0</v>
      </c>
      <c r="P105" s="139">
        <f t="shared" si="0"/>
        <v>0</v>
      </c>
      <c r="Q105" s="41"/>
    </row>
    <row r="106" spans="1:17" ht="15.6" x14ac:dyDescent="0.3">
      <c r="A106" s="278">
        <v>102</v>
      </c>
      <c r="B106" s="142">
        <f t="shared" si="6"/>
        <v>4855</v>
      </c>
      <c r="C106" s="128"/>
      <c r="D106" s="34">
        <f t="shared" si="4"/>
        <v>4854</v>
      </c>
      <c r="E106" s="144">
        <v>45149</v>
      </c>
      <c r="F106" s="279">
        <v>4855</v>
      </c>
      <c r="G106" s="145">
        <v>45150</v>
      </c>
      <c r="H106" s="76">
        <f t="shared" si="2"/>
        <v>1</v>
      </c>
      <c r="K106" s="134">
        <v>103</v>
      </c>
      <c r="L106" s="679">
        <v>45149</v>
      </c>
      <c r="M106" s="136"/>
      <c r="N106" s="137">
        <f t="shared" si="3"/>
        <v>0</v>
      </c>
      <c r="O106" s="138">
        <v>0</v>
      </c>
      <c r="P106" s="139">
        <f t="shared" si="0"/>
        <v>0</v>
      </c>
      <c r="Q106" s="41"/>
    </row>
    <row r="107" spans="1:17" ht="15.6" x14ac:dyDescent="0.3">
      <c r="A107" s="278">
        <v>103</v>
      </c>
      <c r="B107" s="142">
        <f t="shared" si="6"/>
        <v>4857</v>
      </c>
      <c r="C107" s="128"/>
      <c r="D107" s="34">
        <f t="shared" si="4"/>
        <v>4855</v>
      </c>
      <c r="E107" s="144">
        <v>45150</v>
      </c>
      <c r="F107" s="279">
        <v>4857</v>
      </c>
      <c r="G107" s="145">
        <v>45151</v>
      </c>
      <c r="H107" s="76">
        <f t="shared" si="2"/>
        <v>2</v>
      </c>
      <c r="K107" s="134">
        <v>104</v>
      </c>
      <c r="L107" s="679">
        <v>45150</v>
      </c>
      <c r="M107" s="136"/>
      <c r="N107" s="137">
        <f t="shared" si="3"/>
        <v>0</v>
      </c>
      <c r="O107" s="138">
        <v>0</v>
      </c>
      <c r="P107" s="139">
        <f t="shared" si="0"/>
        <v>0</v>
      </c>
      <c r="Q107" s="41"/>
    </row>
    <row r="108" spans="1:17" ht="15.6" x14ac:dyDescent="0.3">
      <c r="A108" s="278">
        <v>104</v>
      </c>
      <c r="B108" s="142">
        <f t="shared" si="6"/>
        <v>4866</v>
      </c>
      <c r="C108" s="128"/>
      <c r="D108" s="34">
        <f t="shared" si="4"/>
        <v>4857</v>
      </c>
      <c r="E108" s="144">
        <v>45151</v>
      </c>
      <c r="F108" s="279">
        <v>4866</v>
      </c>
      <c r="G108" s="145">
        <v>45152</v>
      </c>
      <c r="H108" s="76">
        <f t="shared" si="2"/>
        <v>9</v>
      </c>
      <c r="K108" s="134">
        <v>105</v>
      </c>
      <c r="L108" s="679">
        <v>45151</v>
      </c>
      <c r="M108" s="136"/>
      <c r="N108" s="137">
        <f t="shared" si="3"/>
        <v>0</v>
      </c>
      <c r="O108" s="138">
        <v>0</v>
      </c>
      <c r="P108" s="139">
        <f t="shared" si="0"/>
        <v>0</v>
      </c>
      <c r="Q108" s="41"/>
    </row>
    <row r="109" spans="1:17" ht="15.6" x14ac:dyDescent="0.3">
      <c r="A109" s="278">
        <v>105</v>
      </c>
      <c r="B109" s="142">
        <f t="shared" si="6"/>
        <v>4872</v>
      </c>
      <c r="C109" s="128"/>
      <c r="D109" s="34">
        <f t="shared" si="4"/>
        <v>4866</v>
      </c>
      <c r="E109" s="144">
        <v>45152</v>
      </c>
      <c r="F109" s="279">
        <v>4872</v>
      </c>
      <c r="G109" s="145">
        <v>45153</v>
      </c>
      <c r="H109" s="76">
        <f t="shared" si="2"/>
        <v>6</v>
      </c>
      <c r="K109" s="134">
        <v>106</v>
      </c>
      <c r="L109" s="679">
        <v>45152</v>
      </c>
      <c r="M109" s="136"/>
      <c r="N109" s="137">
        <f t="shared" si="3"/>
        <v>0</v>
      </c>
      <c r="O109" s="138">
        <v>0</v>
      </c>
      <c r="P109" s="139">
        <f t="shared" si="0"/>
        <v>0</v>
      </c>
      <c r="Q109" s="41"/>
    </row>
    <row r="110" spans="1:17" ht="15.6" x14ac:dyDescent="0.3">
      <c r="A110" s="278">
        <v>106</v>
      </c>
      <c r="B110" s="142">
        <f t="shared" si="6"/>
        <v>4872</v>
      </c>
      <c r="C110" s="128"/>
      <c r="D110" s="34">
        <f t="shared" si="4"/>
        <v>4872</v>
      </c>
      <c r="E110" s="144">
        <v>45153</v>
      </c>
      <c r="F110" s="279">
        <v>4872</v>
      </c>
      <c r="G110" s="145">
        <v>45154</v>
      </c>
      <c r="H110" s="76">
        <f t="shared" si="2"/>
        <v>0</v>
      </c>
      <c r="K110" s="134">
        <v>107</v>
      </c>
      <c r="L110" s="679">
        <v>45153</v>
      </c>
      <c r="M110" s="136"/>
      <c r="N110" s="137">
        <f t="shared" si="3"/>
        <v>0</v>
      </c>
      <c r="O110" s="138">
        <v>0</v>
      </c>
      <c r="P110" s="139">
        <f t="shared" si="0"/>
        <v>0</v>
      </c>
      <c r="Q110" s="41"/>
    </row>
    <row r="111" spans="1:17" ht="15.6" x14ac:dyDescent="0.3">
      <c r="A111" s="278">
        <v>107</v>
      </c>
      <c r="B111" s="142">
        <f t="shared" si="6"/>
        <v>4890</v>
      </c>
      <c r="C111" s="128"/>
      <c r="D111" s="34">
        <f t="shared" si="4"/>
        <v>4872</v>
      </c>
      <c r="E111" s="144">
        <v>45154</v>
      </c>
      <c r="F111" s="279">
        <v>4890</v>
      </c>
      <c r="G111" s="145">
        <v>45155</v>
      </c>
      <c r="H111" s="76">
        <f t="shared" si="2"/>
        <v>18</v>
      </c>
      <c r="K111" s="134">
        <v>108</v>
      </c>
      <c r="L111" s="679">
        <v>45154</v>
      </c>
      <c r="M111" s="136"/>
      <c r="N111" s="137">
        <f t="shared" si="3"/>
        <v>0</v>
      </c>
      <c r="O111" s="138">
        <v>0</v>
      </c>
      <c r="P111" s="139">
        <f t="shared" si="0"/>
        <v>0</v>
      </c>
      <c r="Q111" s="41"/>
    </row>
    <row r="112" spans="1:17" ht="15.6" x14ac:dyDescent="0.3">
      <c r="A112" s="278">
        <v>108</v>
      </c>
      <c r="B112" s="142">
        <f t="shared" si="6"/>
        <v>4890</v>
      </c>
      <c r="C112" s="128"/>
      <c r="D112" s="34">
        <f t="shared" si="4"/>
        <v>4890</v>
      </c>
      <c r="E112" s="144">
        <v>45155</v>
      </c>
      <c r="F112" s="279">
        <v>4890</v>
      </c>
      <c r="G112" s="145">
        <v>45156</v>
      </c>
      <c r="H112" s="76">
        <f t="shared" si="2"/>
        <v>0</v>
      </c>
      <c r="K112" s="134">
        <v>109</v>
      </c>
      <c r="L112" s="679">
        <v>45155</v>
      </c>
      <c r="M112" s="136">
        <v>120</v>
      </c>
      <c r="N112" s="137">
        <f t="shared" si="3"/>
        <v>0</v>
      </c>
      <c r="O112" s="138">
        <v>0</v>
      </c>
      <c r="P112" s="139">
        <f t="shared" si="0"/>
        <v>120</v>
      </c>
      <c r="Q112" s="41"/>
    </row>
    <row r="113" spans="1:17" ht="15.6" x14ac:dyDescent="0.3">
      <c r="A113" s="278">
        <v>109</v>
      </c>
      <c r="B113" s="142">
        <f t="shared" si="6"/>
        <v>4902</v>
      </c>
      <c r="C113" s="128"/>
      <c r="D113" s="34">
        <f t="shared" si="4"/>
        <v>4890</v>
      </c>
      <c r="E113" s="144">
        <v>45156</v>
      </c>
      <c r="F113" s="279">
        <v>4902</v>
      </c>
      <c r="G113" s="145">
        <v>45157</v>
      </c>
      <c r="H113" s="76">
        <f t="shared" si="2"/>
        <v>12</v>
      </c>
      <c r="K113" s="134">
        <v>110</v>
      </c>
      <c r="L113" s="679">
        <v>45156</v>
      </c>
      <c r="M113" s="136"/>
      <c r="N113" s="137">
        <f t="shared" si="3"/>
        <v>0</v>
      </c>
      <c r="O113" s="138">
        <v>0</v>
      </c>
      <c r="P113" s="139">
        <f t="shared" si="0"/>
        <v>0</v>
      </c>
      <c r="Q113" s="41"/>
    </row>
    <row r="114" spans="1:17" ht="15.6" x14ac:dyDescent="0.3">
      <c r="A114" s="278">
        <v>110</v>
      </c>
      <c r="B114" s="142">
        <f t="shared" si="6"/>
        <v>4908</v>
      </c>
      <c r="C114" s="128"/>
      <c r="D114" s="34">
        <f t="shared" si="4"/>
        <v>4902</v>
      </c>
      <c r="E114" s="144">
        <v>45157</v>
      </c>
      <c r="F114" s="279">
        <v>4908</v>
      </c>
      <c r="G114" s="145">
        <v>45158</v>
      </c>
      <c r="H114" s="76">
        <f t="shared" si="2"/>
        <v>6</v>
      </c>
      <c r="K114" s="134">
        <v>111</v>
      </c>
      <c r="L114" s="679">
        <v>45157</v>
      </c>
      <c r="M114" s="136"/>
      <c r="N114" s="137">
        <f t="shared" si="3"/>
        <v>0</v>
      </c>
      <c r="O114" s="138">
        <v>0</v>
      </c>
      <c r="P114" s="139">
        <f t="shared" si="0"/>
        <v>0</v>
      </c>
      <c r="Q114" s="41"/>
    </row>
    <row r="115" spans="1:17" ht="15.6" x14ac:dyDescent="0.3">
      <c r="A115" s="278">
        <v>111</v>
      </c>
      <c r="B115" s="142">
        <f t="shared" si="6"/>
        <v>4911</v>
      </c>
      <c r="C115" s="128"/>
      <c r="D115" s="34">
        <f t="shared" si="4"/>
        <v>4908</v>
      </c>
      <c r="E115" s="144">
        <v>45158</v>
      </c>
      <c r="F115" s="279">
        <v>4911</v>
      </c>
      <c r="G115" s="145">
        <v>45159</v>
      </c>
      <c r="H115" s="76">
        <f t="shared" si="2"/>
        <v>3</v>
      </c>
      <c r="K115" s="134">
        <v>112</v>
      </c>
      <c r="L115" s="679">
        <v>45158</v>
      </c>
      <c r="M115" s="136"/>
      <c r="N115" s="137">
        <f t="shared" si="3"/>
        <v>0</v>
      </c>
      <c r="O115" s="138">
        <v>0</v>
      </c>
      <c r="P115" s="139">
        <f t="shared" si="0"/>
        <v>0</v>
      </c>
      <c r="Q115" s="41"/>
    </row>
    <row r="116" spans="1:17" ht="15.6" x14ac:dyDescent="0.3">
      <c r="A116" s="278">
        <v>112</v>
      </c>
      <c r="B116" s="142">
        <f t="shared" si="6"/>
        <v>4912</v>
      </c>
      <c r="C116" s="128"/>
      <c r="D116" s="34">
        <f t="shared" si="4"/>
        <v>4911</v>
      </c>
      <c r="E116" s="144">
        <v>45159</v>
      </c>
      <c r="F116" s="279">
        <v>4912</v>
      </c>
      <c r="G116" s="145">
        <v>45160</v>
      </c>
      <c r="H116" s="76">
        <f t="shared" si="2"/>
        <v>1</v>
      </c>
      <c r="K116" s="134">
        <v>113</v>
      </c>
      <c r="L116" s="679">
        <v>45159</v>
      </c>
      <c r="M116" s="136"/>
      <c r="N116" s="137">
        <f t="shared" si="3"/>
        <v>0</v>
      </c>
      <c r="O116" s="138">
        <v>0</v>
      </c>
      <c r="P116" s="139">
        <f t="shared" si="0"/>
        <v>0</v>
      </c>
      <c r="Q116" s="41"/>
    </row>
    <row r="117" spans="1:17" ht="15.6" x14ac:dyDescent="0.3">
      <c r="A117" s="278">
        <v>113</v>
      </c>
      <c r="B117" s="142">
        <f t="shared" si="6"/>
        <v>4924</v>
      </c>
      <c r="C117" s="128"/>
      <c r="D117" s="34">
        <f t="shared" si="4"/>
        <v>4912</v>
      </c>
      <c r="E117" s="144">
        <v>45160</v>
      </c>
      <c r="F117" s="279">
        <v>4924</v>
      </c>
      <c r="G117" s="145">
        <v>45161</v>
      </c>
      <c r="H117" s="76">
        <f t="shared" si="2"/>
        <v>12</v>
      </c>
      <c r="K117" s="134">
        <v>114</v>
      </c>
      <c r="L117" s="679">
        <v>45160</v>
      </c>
      <c r="M117" s="136"/>
      <c r="N117" s="137">
        <f t="shared" si="3"/>
        <v>0</v>
      </c>
      <c r="O117" s="138">
        <v>0</v>
      </c>
      <c r="P117" s="139">
        <f t="shared" si="0"/>
        <v>0</v>
      </c>
      <c r="Q117" s="41"/>
    </row>
    <row r="118" spans="1:17" ht="15.6" x14ac:dyDescent="0.3">
      <c r="A118" s="278">
        <v>114</v>
      </c>
      <c r="B118" s="142">
        <f t="shared" si="6"/>
        <v>4940</v>
      </c>
      <c r="C118" s="128"/>
      <c r="D118" s="34">
        <f t="shared" si="4"/>
        <v>4924</v>
      </c>
      <c r="E118" s="144">
        <v>45161</v>
      </c>
      <c r="F118" s="279">
        <v>4940</v>
      </c>
      <c r="G118" s="145">
        <v>45162</v>
      </c>
      <c r="H118" s="76">
        <f t="shared" si="2"/>
        <v>16</v>
      </c>
      <c r="K118" s="134">
        <v>115</v>
      </c>
      <c r="L118" s="679">
        <v>45161</v>
      </c>
      <c r="M118" s="136">
        <v>90</v>
      </c>
      <c r="N118" s="137">
        <f t="shared" si="3"/>
        <v>0</v>
      </c>
      <c r="O118" s="138">
        <v>0</v>
      </c>
      <c r="P118" s="139">
        <f t="shared" si="0"/>
        <v>90</v>
      </c>
      <c r="Q118" s="41"/>
    </row>
    <row r="119" spans="1:17" ht="15.6" x14ac:dyDescent="0.3">
      <c r="A119" s="278">
        <v>115</v>
      </c>
      <c r="B119" s="142">
        <f t="shared" si="6"/>
        <v>4945</v>
      </c>
      <c r="C119" s="128"/>
      <c r="D119" s="34">
        <f t="shared" si="4"/>
        <v>4940</v>
      </c>
      <c r="E119" s="144">
        <v>45162</v>
      </c>
      <c r="F119" s="279">
        <v>4945</v>
      </c>
      <c r="G119" s="145">
        <v>45163</v>
      </c>
      <c r="H119" s="76">
        <f t="shared" si="2"/>
        <v>5</v>
      </c>
      <c r="K119" s="134">
        <v>116</v>
      </c>
      <c r="L119" s="679">
        <v>45162</v>
      </c>
      <c r="M119" s="136"/>
      <c r="N119" s="137">
        <f t="shared" si="3"/>
        <v>0</v>
      </c>
      <c r="O119" s="138">
        <v>0</v>
      </c>
      <c r="P119" s="139">
        <f t="shared" si="0"/>
        <v>0</v>
      </c>
      <c r="Q119" s="41"/>
    </row>
    <row r="120" spans="1:17" ht="15.6" x14ac:dyDescent="0.3">
      <c r="A120" s="278">
        <v>116</v>
      </c>
      <c r="B120" s="142">
        <f t="shared" si="6"/>
        <v>4945</v>
      </c>
      <c r="C120" s="128"/>
      <c r="D120" s="34">
        <f t="shared" si="4"/>
        <v>4945</v>
      </c>
      <c r="E120" s="144">
        <v>45163</v>
      </c>
      <c r="F120" s="279">
        <v>4945</v>
      </c>
      <c r="G120" s="145">
        <v>45164</v>
      </c>
      <c r="H120" s="76">
        <f t="shared" si="2"/>
        <v>0</v>
      </c>
      <c r="K120" s="134">
        <v>117</v>
      </c>
      <c r="L120" s="679">
        <v>45163</v>
      </c>
      <c r="M120" s="136">
        <v>50</v>
      </c>
      <c r="N120" s="137">
        <f t="shared" si="3"/>
        <v>0</v>
      </c>
      <c r="O120" s="138">
        <v>50</v>
      </c>
      <c r="P120" s="139">
        <f t="shared" si="0"/>
        <v>0</v>
      </c>
      <c r="Q120" s="41"/>
    </row>
    <row r="121" spans="1:17" ht="15.6" x14ac:dyDescent="0.3">
      <c r="A121" s="278">
        <v>117</v>
      </c>
      <c r="B121" s="142">
        <f t="shared" si="6"/>
        <v>4946</v>
      </c>
      <c r="C121" s="128"/>
      <c r="D121" s="34">
        <f t="shared" si="4"/>
        <v>4945</v>
      </c>
      <c r="E121" s="144">
        <v>45164</v>
      </c>
      <c r="F121" s="279">
        <v>4946</v>
      </c>
      <c r="G121" s="145">
        <v>45165</v>
      </c>
      <c r="H121" s="76">
        <f t="shared" si="2"/>
        <v>1</v>
      </c>
      <c r="K121" s="134">
        <v>118</v>
      </c>
      <c r="L121" s="679">
        <v>45164</v>
      </c>
      <c r="M121" s="136">
        <v>50</v>
      </c>
      <c r="N121" s="137">
        <f t="shared" si="3"/>
        <v>50</v>
      </c>
      <c r="O121" s="138">
        <v>50</v>
      </c>
      <c r="P121" s="139">
        <f t="shared" si="0"/>
        <v>50</v>
      </c>
      <c r="Q121" s="41"/>
    </row>
    <row r="122" spans="1:17" ht="15.6" x14ac:dyDescent="0.3">
      <c r="A122" s="278">
        <v>118</v>
      </c>
      <c r="B122" s="142">
        <f t="shared" si="6"/>
        <v>4951</v>
      </c>
      <c r="C122" s="128"/>
      <c r="D122" s="34">
        <f t="shared" si="4"/>
        <v>4946</v>
      </c>
      <c r="E122" s="144">
        <v>45165</v>
      </c>
      <c r="F122" s="279">
        <v>4951</v>
      </c>
      <c r="G122" s="145">
        <v>45166</v>
      </c>
      <c r="H122" s="76">
        <f t="shared" si="2"/>
        <v>5</v>
      </c>
      <c r="K122" s="134">
        <v>119</v>
      </c>
      <c r="L122" s="679">
        <v>45165</v>
      </c>
      <c r="M122" s="136"/>
      <c r="N122" s="137">
        <f t="shared" si="3"/>
        <v>50</v>
      </c>
      <c r="O122" s="138">
        <v>0</v>
      </c>
      <c r="P122" s="139">
        <f t="shared" si="0"/>
        <v>50</v>
      </c>
      <c r="Q122" s="41"/>
    </row>
    <row r="123" spans="1:17" ht="15.6" x14ac:dyDescent="0.3">
      <c r="A123" s="278">
        <v>119</v>
      </c>
      <c r="B123" s="142">
        <f t="shared" si="6"/>
        <v>4952</v>
      </c>
      <c r="C123" s="128"/>
      <c r="D123" s="34">
        <f t="shared" si="4"/>
        <v>4951</v>
      </c>
      <c r="E123" s="144">
        <v>45166</v>
      </c>
      <c r="F123" s="279">
        <v>4952</v>
      </c>
      <c r="G123" s="145">
        <v>45167</v>
      </c>
      <c r="H123" s="76">
        <f t="shared" si="2"/>
        <v>1</v>
      </c>
      <c r="K123" s="134">
        <v>120</v>
      </c>
      <c r="L123" s="679">
        <v>45166</v>
      </c>
      <c r="M123" s="136"/>
      <c r="N123" s="137">
        <f t="shared" si="3"/>
        <v>0</v>
      </c>
      <c r="O123" s="138">
        <v>0</v>
      </c>
      <c r="P123" s="139">
        <f t="shared" si="0"/>
        <v>0</v>
      </c>
      <c r="Q123" s="41"/>
    </row>
    <row r="124" spans="1:17" ht="15.6" x14ac:dyDescent="0.3">
      <c r="A124" s="278">
        <v>120</v>
      </c>
      <c r="B124" s="142">
        <f t="shared" si="6"/>
        <v>4952</v>
      </c>
      <c r="C124" s="128"/>
      <c r="D124" s="34">
        <f t="shared" si="4"/>
        <v>4952</v>
      </c>
      <c r="E124" s="144">
        <v>45167</v>
      </c>
      <c r="F124" s="279">
        <v>4952</v>
      </c>
      <c r="G124" s="145">
        <v>45168</v>
      </c>
      <c r="H124" s="76">
        <f t="shared" si="2"/>
        <v>0</v>
      </c>
      <c r="K124" s="134">
        <v>121</v>
      </c>
      <c r="L124" s="679">
        <v>45167</v>
      </c>
      <c r="M124" s="136"/>
      <c r="N124" s="137">
        <f t="shared" si="3"/>
        <v>0</v>
      </c>
      <c r="O124" s="138">
        <v>0</v>
      </c>
      <c r="P124" s="139">
        <f t="shared" si="0"/>
        <v>0</v>
      </c>
      <c r="Q124" s="41"/>
    </row>
    <row r="125" spans="1:17" ht="15.6" x14ac:dyDescent="0.3">
      <c r="A125" s="278">
        <v>121</v>
      </c>
      <c r="B125" s="142">
        <f t="shared" si="6"/>
        <v>4952</v>
      </c>
      <c r="C125" s="128"/>
      <c r="D125" s="34">
        <f t="shared" si="4"/>
        <v>4952</v>
      </c>
      <c r="E125" s="144">
        <v>45168</v>
      </c>
      <c r="F125" s="279">
        <v>4952</v>
      </c>
      <c r="G125" s="145">
        <v>45169</v>
      </c>
      <c r="H125" s="76">
        <f t="shared" si="2"/>
        <v>0</v>
      </c>
      <c r="K125" s="134">
        <v>122</v>
      </c>
      <c r="L125" s="679">
        <v>45168</v>
      </c>
      <c r="M125" s="136"/>
      <c r="N125" s="137">
        <f t="shared" si="3"/>
        <v>0</v>
      </c>
      <c r="O125" s="138">
        <v>0</v>
      </c>
      <c r="P125" s="139">
        <f t="shared" si="0"/>
        <v>0</v>
      </c>
      <c r="Q125" s="41"/>
    </row>
    <row r="126" spans="1:17" ht="15.6" x14ac:dyDescent="0.3">
      <c r="A126" s="278">
        <v>122</v>
      </c>
      <c r="B126" s="142">
        <f t="shared" si="6"/>
        <v>4952</v>
      </c>
      <c r="C126" s="128"/>
      <c r="D126" s="34">
        <f t="shared" si="4"/>
        <v>4952</v>
      </c>
      <c r="E126" s="144">
        <v>45169</v>
      </c>
      <c r="F126" s="279">
        <v>4952</v>
      </c>
      <c r="G126" s="145">
        <v>45170</v>
      </c>
      <c r="H126" s="76">
        <f t="shared" si="2"/>
        <v>0</v>
      </c>
      <c r="K126" s="134">
        <v>123</v>
      </c>
      <c r="L126" s="679">
        <v>45169</v>
      </c>
      <c r="M126" s="136"/>
      <c r="N126" s="137">
        <f t="shared" si="3"/>
        <v>0</v>
      </c>
      <c r="O126" s="138">
        <v>0</v>
      </c>
      <c r="P126" s="139">
        <f t="shared" si="0"/>
        <v>0</v>
      </c>
      <c r="Q126" s="41"/>
    </row>
    <row r="127" spans="1:17" ht="15.6" x14ac:dyDescent="0.3">
      <c r="A127" s="278">
        <v>123</v>
      </c>
      <c r="B127" s="142">
        <f t="shared" si="6"/>
        <v>4952</v>
      </c>
      <c r="C127" s="128"/>
      <c r="D127" s="34">
        <f t="shared" si="4"/>
        <v>4952</v>
      </c>
      <c r="E127" s="144">
        <v>45170</v>
      </c>
      <c r="F127" s="279">
        <v>4952</v>
      </c>
      <c r="G127" s="145">
        <v>45171</v>
      </c>
      <c r="H127" s="76">
        <f t="shared" si="2"/>
        <v>0</v>
      </c>
      <c r="K127" s="134">
        <v>124</v>
      </c>
      <c r="L127" s="679">
        <v>45170</v>
      </c>
      <c r="M127" s="136"/>
      <c r="N127" s="137">
        <f t="shared" si="3"/>
        <v>0</v>
      </c>
      <c r="O127" s="138">
        <v>0</v>
      </c>
      <c r="P127" s="139">
        <f t="shared" si="0"/>
        <v>0</v>
      </c>
      <c r="Q127" s="41"/>
    </row>
    <row r="128" spans="1:17" ht="15.6" x14ac:dyDescent="0.3">
      <c r="A128" s="278">
        <v>124</v>
      </c>
      <c r="B128" s="142">
        <f t="shared" si="6"/>
        <v>4952</v>
      </c>
      <c r="C128" s="128"/>
      <c r="D128" s="34">
        <f t="shared" si="4"/>
        <v>4952</v>
      </c>
      <c r="E128" s="144">
        <v>45171</v>
      </c>
      <c r="F128" s="279">
        <v>4952</v>
      </c>
      <c r="G128" s="145">
        <v>45172</v>
      </c>
      <c r="H128" s="76">
        <f t="shared" si="2"/>
        <v>0</v>
      </c>
      <c r="K128" s="134">
        <v>125</v>
      </c>
      <c r="L128" s="679">
        <v>45171</v>
      </c>
      <c r="M128" s="136"/>
      <c r="N128" s="137">
        <f t="shared" si="3"/>
        <v>0</v>
      </c>
      <c r="O128" s="138">
        <v>0</v>
      </c>
      <c r="P128" s="139">
        <f t="shared" si="0"/>
        <v>0</v>
      </c>
      <c r="Q128" s="41"/>
    </row>
    <row r="129" spans="1:17" ht="15.6" x14ac:dyDescent="0.3">
      <c r="A129" s="278">
        <v>125</v>
      </c>
      <c r="B129" s="142">
        <f t="shared" si="6"/>
        <v>4952</v>
      </c>
      <c r="C129" s="128"/>
      <c r="D129" s="34">
        <f t="shared" si="4"/>
        <v>4952</v>
      </c>
      <c r="E129" s="144">
        <v>45172</v>
      </c>
      <c r="F129" s="279">
        <v>4952</v>
      </c>
      <c r="G129" s="145">
        <v>45173</v>
      </c>
      <c r="H129" s="76">
        <f t="shared" si="2"/>
        <v>0</v>
      </c>
      <c r="K129" s="134">
        <v>126</v>
      </c>
      <c r="L129" s="679">
        <v>45172</v>
      </c>
      <c r="M129" s="136"/>
      <c r="N129" s="137">
        <f t="shared" si="3"/>
        <v>0</v>
      </c>
      <c r="O129" s="138">
        <v>0</v>
      </c>
      <c r="P129" s="139">
        <f t="shared" si="0"/>
        <v>0</v>
      </c>
      <c r="Q129" s="41"/>
    </row>
    <row r="130" spans="1:17" ht="15.6" x14ac:dyDescent="0.3">
      <c r="A130" s="278">
        <v>126</v>
      </c>
      <c r="B130" s="142">
        <f t="shared" si="6"/>
        <v>4952</v>
      </c>
      <c r="C130" s="128"/>
      <c r="D130" s="34">
        <f t="shared" si="4"/>
        <v>4952</v>
      </c>
      <c r="E130" s="144">
        <v>45173</v>
      </c>
      <c r="F130" s="279">
        <v>4952</v>
      </c>
      <c r="G130" s="145">
        <v>45174</v>
      </c>
      <c r="H130" s="76">
        <f t="shared" si="2"/>
        <v>0</v>
      </c>
      <c r="K130" s="134">
        <v>127</v>
      </c>
      <c r="L130" s="679">
        <v>45173</v>
      </c>
      <c r="M130" s="136"/>
      <c r="N130" s="137">
        <f t="shared" si="3"/>
        <v>0</v>
      </c>
      <c r="O130" s="138">
        <v>0</v>
      </c>
      <c r="P130" s="139">
        <f t="shared" si="0"/>
        <v>0</v>
      </c>
      <c r="Q130" s="41"/>
    </row>
    <row r="131" spans="1:17" ht="15.6" x14ac:dyDescent="0.3">
      <c r="A131" s="278">
        <v>127</v>
      </c>
      <c r="B131" s="142">
        <f t="shared" si="6"/>
        <v>4955</v>
      </c>
      <c r="C131" s="128"/>
      <c r="D131" s="34">
        <f t="shared" si="4"/>
        <v>4952</v>
      </c>
      <c r="E131" s="144">
        <v>45174</v>
      </c>
      <c r="F131" s="279">
        <v>4955</v>
      </c>
      <c r="G131" s="145">
        <v>45175</v>
      </c>
      <c r="H131" s="76">
        <f t="shared" si="2"/>
        <v>3</v>
      </c>
      <c r="K131" s="134">
        <v>128</v>
      </c>
      <c r="L131" s="679">
        <v>45174</v>
      </c>
      <c r="M131" s="136"/>
      <c r="N131" s="137">
        <f t="shared" si="3"/>
        <v>0</v>
      </c>
      <c r="O131" s="138">
        <v>0</v>
      </c>
      <c r="P131" s="139">
        <f t="shared" si="0"/>
        <v>0</v>
      </c>
      <c r="Q131" s="41"/>
    </row>
    <row r="132" spans="1:17" ht="15.6" x14ac:dyDescent="0.3">
      <c r="A132" s="278">
        <v>128</v>
      </c>
      <c r="B132" s="142">
        <f t="shared" si="6"/>
        <v>4970</v>
      </c>
      <c r="C132" s="128"/>
      <c r="D132" s="34">
        <f t="shared" si="4"/>
        <v>4955</v>
      </c>
      <c r="E132" s="144">
        <v>45175</v>
      </c>
      <c r="F132" s="279">
        <v>4970</v>
      </c>
      <c r="G132" s="145">
        <v>45176</v>
      </c>
      <c r="H132" s="76">
        <f t="shared" si="2"/>
        <v>15</v>
      </c>
      <c r="K132" s="134">
        <v>129</v>
      </c>
      <c r="L132" s="679">
        <v>45175</v>
      </c>
      <c r="M132" s="136">
        <v>50</v>
      </c>
      <c r="N132" s="137">
        <f t="shared" si="3"/>
        <v>0</v>
      </c>
      <c r="O132" s="138">
        <v>0</v>
      </c>
      <c r="P132" s="139">
        <f t="shared" si="0"/>
        <v>50</v>
      </c>
      <c r="Q132" s="41"/>
    </row>
    <row r="133" spans="1:17" ht="15.6" x14ac:dyDescent="0.3">
      <c r="A133" s="278">
        <v>129</v>
      </c>
      <c r="B133" s="142">
        <f t="shared" si="6"/>
        <v>4980</v>
      </c>
      <c r="C133" s="128"/>
      <c r="D133" s="34">
        <f t="shared" si="4"/>
        <v>4970</v>
      </c>
      <c r="E133" s="144">
        <v>45176</v>
      </c>
      <c r="F133" s="279">
        <v>4980</v>
      </c>
      <c r="G133" s="145">
        <v>45177</v>
      </c>
      <c r="H133" s="76">
        <f t="shared" si="2"/>
        <v>10</v>
      </c>
      <c r="K133" s="134">
        <v>130</v>
      </c>
      <c r="L133" s="679">
        <v>45176</v>
      </c>
      <c r="M133" s="136"/>
      <c r="N133" s="137">
        <f t="shared" si="3"/>
        <v>0</v>
      </c>
      <c r="O133" s="138">
        <v>0</v>
      </c>
      <c r="P133" s="139">
        <f t="shared" si="0"/>
        <v>0</v>
      </c>
      <c r="Q133" s="41"/>
    </row>
    <row r="134" spans="1:17" ht="15.6" x14ac:dyDescent="0.3">
      <c r="A134" s="278">
        <v>130</v>
      </c>
      <c r="B134" s="142">
        <f t="shared" si="6"/>
        <v>4980</v>
      </c>
      <c r="C134" s="128"/>
      <c r="D134" s="34">
        <f t="shared" si="4"/>
        <v>4980</v>
      </c>
      <c r="E134" s="144">
        <v>45177</v>
      </c>
      <c r="F134" s="279">
        <v>4980</v>
      </c>
      <c r="G134" s="145">
        <v>45178</v>
      </c>
      <c r="H134" s="76">
        <f t="shared" si="2"/>
        <v>0</v>
      </c>
      <c r="K134" s="134">
        <v>131</v>
      </c>
      <c r="L134" s="679">
        <v>45177</v>
      </c>
      <c r="M134" s="136"/>
      <c r="N134" s="137">
        <f t="shared" si="3"/>
        <v>0</v>
      </c>
      <c r="O134" s="138">
        <v>0</v>
      </c>
      <c r="P134" s="139">
        <f t="shared" si="0"/>
        <v>0</v>
      </c>
      <c r="Q134" s="41"/>
    </row>
    <row r="135" spans="1:17" ht="15.6" x14ac:dyDescent="0.3">
      <c r="A135" s="278">
        <v>131</v>
      </c>
      <c r="B135" s="142">
        <f t="shared" si="6"/>
        <v>4980</v>
      </c>
      <c r="C135" s="128"/>
      <c r="D135" s="34">
        <f t="shared" si="4"/>
        <v>4980</v>
      </c>
      <c r="E135" s="144">
        <v>45178</v>
      </c>
      <c r="F135" s="279">
        <v>4980</v>
      </c>
      <c r="G135" s="145">
        <v>45179</v>
      </c>
      <c r="H135" s="76">
        <f t="shared" si="2"/>
        <v>0</v>
      </c>
      <c r="K135" s="134">
        <v>132</v>
      </c>
      <c r="L135" s="679">
        <v>45178</v>
      </c>
      <c r="M135" s="136"/>
      <c r="N135" s="137">
        <f t="shared" si="3"/>
        <v>0</v>
      </c>
      <c r="O135" s="138">
        <v>0</v>
      </c>
      <c r="P135" s="139">
        <f t="shared" si="0"/>
        <v>0</v>
      </c>
      <c r="Q135" s="41"/>
    </row>
    <row r="136" spans="1:17" ht="15.6" x14ac:dyDescent="0.3">
      <c r="A136" s="278">
        <v>132</v>
      </c>
      <c r="B136" s="142">
        <f t="shared" si="6"/>
        <v>4982</v>
      </c>
      <c r="C136" s="128"/>
      <c r="D136" s="34">
        <f t="shared" si="4"/>
        <v>4980</v>
      </c>
      <c r="E136" s="144">
        <v>45179</v>
      </c>
      <c r="F136" s="279">
        <v>4982</v>
      </c>
      <c r="G136" s="145">
        <v>45180</v>
      </c>
      <c r="H136" s="76">
        <f t="shared" si="2"/>
        <v>2</v>
      </c>
      <c r="K136" s="134">
        <v>133</v>
      </c>
      <c r="L136" s="679">
        <v>45179</v>
      </c>
      <c r="M136" s="136"/>
      <c r="N136" s="137">
        <f t="shared" si="3"/>
        <v>0</v>
      </c>
      <c r="O136" s="138">
        <v>0</v>
      </c>
      <c r="P136" s="139">
        <f t="shared" si="0"/>
        <v>0</v>
      </c>
      <c r="Q136" s="41"/>
    </row>
    <row r="137" spans="1:17" ht="15.6" x14ac:dyDescent="0.3">
      <c r="A137" s="278">
        <v>133</v>
      </c>
      <c r="B137" s="142">
        <f t="shared" si="6"/>
        <v>4983</v>
      </c>
      <c r="C137" s="128"/>
      <c r="D137" s="34">
        <f t="shared" si="4"/>
        <v>4982</v>
      </c>
      <c r="E137" s="144">
        <v>45180</v>
      </c>
      <c r="F137" s="279">
        <v>4983</v>
      </c>
      <c r="G137" s="145">
        <v>45181</v>
      </c>
      <c r="H137" s="76">
        <f t="shared" si="2"/>
        <v>1</v>
      </c>
      <c r="K137" s="134">
        <v>134</v>
      </c>
      <c r="L137" s="679">
        <v>45180</v>
      </c>
      <c r="M137" s="136"/>
      <c r="N137" s="137">
        <f t="shared" si="3"/>
        <v>0</v>
      </c>
      <c r="O137" s="138">
        <v>0</v>
      </c>
      <c r="P137" s="139">
        <f t="shared" si="0"/>
        <v>0</v>
      </c>
      <c r="Q137" s="41"/>
    </row>
    <row r="138" spans="1:17" ht="15.6" x14ac:dyDescent="0.3">
      <c r="A138" s="278">
        <v>134</v>
      </c>
      <c r="B138" s="142">
        <f t="shared" si="6"/>
        <v>4984</v>
      </c>
      <c r="C138" s="128"/>
      <c r="D138" s="34">
        <f t="shared" si="4"/>
        <v>4983</v>
      </c>
      <c r="E138" s="144">
        <v>45181</v>
      </c>
      <c r="F138" s="279">
        <v>4984</v>
      </c>
      <c r="G138" s="145">
        <v>45182</v>
      </c>
      <c r="H138" s="76">
        <f t="shared" si="2"/>
        <v>1</v>
      </c>
      <c r="K138" s="134">
        <v>135</v>
      </c>
      <c r="L138" s="679">
        <v>45181</v>
      </c>
      <c r="M138" s="136"/>
      <c r="N138" s="137">
        <f t="shared" si="3"/>
        <v>0</v>
      </c>
      <c r="O138" s="138">
        <v>0</v>
      </c>
      <c r="P138" s="139">
        <f t="shared" si="0"/>
        <v>0</v>
      </c>
      <c r="Q138" s="41"/>
    </row>
    <row r="139" spans="1:17" ht="15.6" x14ac:dyDescent="0.3">
      <c r="A139" s="278">
        <v>135</v>
      </c>
      <c r="B139" s="142">
        <f t="shared" si="6"/>
        <v>4992</v>
      </c>
      <c r="C139" s="128"/>
      <c r="D139" s="34">
        <f t="shared" si="4"/>
        <v>4984</v>
      </c>
      <c r="E139" s="144">
        <v>45182</v>
      </c>
      <c r="F139" s="279">
        <v>4992</v>
      </c>
      <c r="G139" s="145">
        <v>45183</v>
      </c>
      <c r="H139" s="76">
        <f t="shared" si="2"/>
        <v>8</v>
      </c>
      <c r="K139" s="134">
        <v>136</v>
      </c>
      <c r="L139" s="679">
        <v>45182</v>
      </c>
      <c r="M139" s="136"/>
      <c r="N139" s="137">
        <f t="shared" si="3"/>
        <v>0</v>
      </c>
      <c r="O139" s="138">
        <v>0</v>
      </c>
      <c r="P139" s="139">
        <f t="shared" si="0"/>
        <v>0</v>
      </c>
      <c r="Q139" s="41"/>
    </row>
    <row r="140" spans="1:17" ht="15.6" x14ac:dyDescent="0.3">
      <c r="A140" s="278">
        <v>136</v>
      </c>
      <c r="B140" s="142">
        <f t="shared" si="6"/>
        <v>4996</v>
      </c>
      <c r="C140" s="128"/>
      <c r="D140" s="34">
        <f t="shared" si="4"/>
        <v>4992</v>
      </c>
      <c r="E140" s="144">
        <v>45183</v>
      </c>
      <c r="F140" s="279">
        <v>4996</v>
      </c>
      <c r="G140" s="145">
        <v>45184</v>
      </c>
      <c r="H140" s="76">
        <f t="shared" si="2"/>
        <v>4</v>
      </c>
      <c r="K140" s="134">
        <v>137</v>
      </c>
      <c r="L140" s="679">
        <v>45183</v>
      </c>
      <c r="M140" s="136"/>
      <c r="N140" s="137">
        <f t="shared" si="3"/>
        <v>0</v>
      </c>
      <c r="O140" s="138">
        <v>0</v>
      </c>
      <c r="P140" s="139">
        <f t="shared" si="0"/>
        <v>0</v>
      </c>
      <c r="Q140" s="41"/>
    </row>
    <row r="141" spans="1:17" ht="15.6" x14ac:dyDescent="0.3">
      <c r="A141" s="278">
        <v>137</v>
      </c>
      <c r="B141" s="142">
        <f t="shared" si="6"/>
        <v>5001</v>
      </c>
      <c r="C141" s="128"/>
      <c r="D141" s="34">
        <f t="shared" si="4"/>
        <v>4996</v>
      </c>
      <c r="E141" s="144">
        <v>45184</v>
      </c>
      <c r="F141" s="279">
        <v>5001</v>
      </c>
      <c r="G141" s="145">
        <v>45185</v>
      </c>
      <c r="H141" s="76">
        <f t="shared" si="2"/>
        <v>5</v>
      </c>
      <c r="K141" s="134">
        <v>138</v>
      </c>
      <c r="L141" s="679">
        <v>45184</v>
      </c>
      <c r="M141" s="136"/>
      <c r="N141" s="137">
        <f t="shared" si="3"/>
        <v>0</v>
      </c>
      <c r="O141" s="138">
        <v>0</v>
      </c>
      <c r="P141" s="139">
        <f t="shared" si="0"/>
        <v>0</v>
      </c>
      <c r="Q141" s="41"/>
    </row>
    <row r="142" spans="1:17" ht="15.6" x14ac:dyDescent="0.3">
      <c r="A142" s="278">
        <v>138</v>
      </c>
      <c r="B142" s="142">
        <f t="shared" si="6"/>
        <v>5001</v>
      </c>
      <c r="C142" s="128"/>
      <c r="D142" s="34">
        <f t="shared" si="4"/>
        <v>5001</v>
      </c>
      <c r="E142" s="144">
        <v>45185</v>
      </c>
      <c r="F142" s="279">
        <v>5001</v>
      </c>
      <c r="G142" s="145">
        <v>45186</v>
      </c>
      <c r="H142" s="76">
        <f t="shared" si="2"/>
        <v>0</v>
      </c>
      <c r="K142" s="134">
        <v>139</v>
      </c>
      <c r="L142" s="679">
        <v>45185</v>
      </c>
      <c r="M142" s="136"/>
      <c r="N142" s="137">
        <f t="shared" si="3"/>
        <v>0</v>
      </c>
      <c r="O142" s="138">
        <v>0</v>
      </c>
      <c r="P142" s="139">
        <f t="shared" si="0"/>
        <v>0</v>
      </c>
      <c r="Q142" s="41"/>
    </row>
    <row r="143" spans="1:17" ht="15.6" x14ac:dyDescent="0.3">
      <c r="A143" s="278">
        <v>139</v>
      </c>
      <c r="B143" s="142">
        <f t="shared" si="6"/>
        <v>5001</v>
      </c>
      <c r="C143" s="128"/>
      <c r="D143" s="34">
        <f t="shared" si="4"/>
        <v>5001</v>
      </c>
      <c r="E143" s="144">
        <v>45186</v>
      </c>
      <c r="F143" s="279">
        <v>5001</v>
      </c>
      <c r="G143" s="145">
        <v>45187</v>
      </c>
      <c r="H143" s="76">
        <f t="shared" si="2"/>
        <v>0</v>
      </c>
      <c r="K143" s="134">
        <v>140</v>
      </c>
      <c r="L143" s="679">
        <v>45186</v>
      </c>
      <c r="M143" s="136"/>
      <c r="N143" s="137">
        <f t="shared" si="3"/>
        <v>0</v>
      </c>
      <c r="O143" s="138">
        <v>0</v>
      </c>
      <c r="P143" s="139">
        <f t="shared" si="0"/>
        <v>0</v>
      </c>
      <c r="Q143" s="41"/>
    </row>
    <row r="144" spans="1:17" ht="15.6" x14ac:dyDescent="0.3">
      <c r="A144" s="278">
        <v>140</v>
      </c>
      <c r="B144" s="142">
        <f t="shared" si="6"/>
        <v>5001</v>
      </c>
      <c r="C144" s="128"/>
      <c r="D144" s="34">
        <f t="shared" si="4"/>
        <v>5001</v>
      </c>
      <c r="E144" s="144">
        <v>45187</v>
      </c>
      <c r="F144" s="279">
        <v>5001</v>
      </c>
      <c r="G144" s="145">
        <v>45188</v>
      </c>
      <c r="H144" s="76">
        <f t="shared" si="2"/>
        <v>0</v>
      </c>
      <c r="K144" s="134">
        <v>141</v>
      </c>
      <c r="L144" s="679">
        <v>45187</v>
      </c>
      <c r="M144" s="136"/>
      <c r="N144" s="137">
        <f t="shared" si="3"/>
        <v>0</v>
      </c>
      <c r="O144" s="138">
        <v>0</v>
      </c>
      <c r="P144" s="139">
        <f t="shared" si="0"/>
        <v>0</v>
      </c>
      <c r="Q144" s="41"/>
    </row>
    <row r="145" spans="1:19" ht="15.6" x14ac:dyDescent="0.3">
      <c r="A145" s="278">
        <v>141</v>
      </c>
      <c r="B145" s="142">
        <f t="shared" si="6"/>
        <v>5003</v>
      </c>
      <c r="C145" s="128"/>
      <c r="D145" s="34">
        <f t="shared" si="4"/>
        <v>5001</v>
      </c>
      <c r="E145" s="144">
        <v>45188</v>
      </c>
      <c r="F145" s="279">
        <v>5003</v>
      </c>
      <c r="G145" s="145">
        <v>45189</v>
      </c>
      <c r="H145" s="76">
        <f t="shared" si="2"/>
        <v>2</v>
      </c>
      <c r="K145" s="134">
        <v>142</v>
      </c>
      <c r="L145" s="679">
        <v>45188</v>
      </c>
      <c r="M145" s="136"/>
      <c r="N145" s="137">
        <f t="shared" si="3"/>
        <v>0</v>
      </c>
      <c r="O145" s="138">
        <v>0</v>
      </c>
      <c r="P145" s="139">
        <f t="shared" si="0"/>
        <v>0</v>
      </c>
      <c r="Q145" s="41"/>
    </row>
    <row r="146" spans="1:19" ht="15.6" x14ac:dyDescent="0.3">
      <c r="A146" s="278">
        <v>142</v>
      </c>
      <c r="B146" s="142">
        <f t="shared" si="6"/>
        <v>5004</v>
      </c>
      <c r="C146" s="128"/>
      <c r="D146" s="34">
        <f t="shared" si="4"/>
        <v>5003</v>
      </c>
      <c r="E146" s="144">
        <v>45189</v>
      </c>
      <c r="F146" s="279">
        <v>5004</v>
      </c>
      <c r="G146" s="145">
        <v>45190</v>
      </c>
      <c r="H146" s="76">
        <f t="shared" si="2"/>
        <v>1</v>
      </c>
      <c r="K146" s="134">
        <v>143</v>
      </c>
      <c r="L146" s="679">
        <v>45189</v>
      </c>
      <c r="M146" s="136"/>
      <c r="N146" s="137">
        <f t="shared" si="3"/>
        <v>0</v>
      </c>
      <c r="O146" s="138">
        <v>0</v>
      </c>
      <c r="P146" s="139">
        <f t="shared" si="0"/>
        <v>0</v>
      </c>
      <c r="Q146" s="41"/>
    </row>
    <row r="147" spans="1:19" ht="15.6" x14ac:dyDescent="0.3">
      <c r="A147" s="278">
        <v>143</v>
      </c>
      <c r="B147" s="142">
        <f t="shared" si="6"/>
        <v>5006</v>
      </c>
      <c r="C147" s="128"/>
      <c r="D147" s="34">
        <f t="shared" si="4"/>
        <v>5004</v>
      </c>
      <c r="E147" s="144">
        <v>45190</v>
      </c>
      <c r="F147" s="279">
        <v>5006</v>
      </c>
      <c r="G147" s="145">
        <v>45191</v>
      </c>
      <c r="H147" s="76">
        <f t="shared" si="2"/>
        <v>2</v>
      </c>
      <c r="K147" s="134"/>
      <c r="L147" s="679">
        <v>45190</v>
      </c>
      <c r="M147" s="136"/>
      <c r="N147" s="137">
        <f t="shared" si="3"/>
        <v>0</v>
      </c>
      <c r="O147" s="138">
        <v>0</v>
      </c>
      <c r="P147" s="139">
        <f t="shared" si="0"/>
        <v>0</v>
      </c>
      <c r="Q147" s="41"/>
    </row>
    <row r="148" spans="1:19" ht="15.6" x14ac:dyDescent="0.3">
      <c r="A148" s="278">
        <v>144</v>
      </c>
      <c r="B148" s="142">
        <f t="shared" si="6"/>
        <v>5006</v>
      </c>
      <c r="C148" s="128"/>
      <c r="D148" s="34">
        <f t="shared" si="4"/>
        <v>5006</v>
      </c>
      <c r="E148" s="144">
        <v>45191</v>
      </c>
      <c r="F148" s="279">
        <v>5006</v>
      </c>
      <c r="G148" s="145">
        <v>45192</v>
      </c>
      <c r="H148" s="76">
        <f t="shared" si="2"/>
        <v>0</v>
      </c>
      <c r="K148" s="134"/>
      <c r="L148" s="679">
        <v>45191</v>
      </c>
      <c r="M148" s="136"/>
      <c r="N148" s="137">
        <f t="shared" si="3"/>
        <v>0</v>
      </c>
      <c r="O148" s="138">
        <v>0</v>
      </c>
      <c r="P148" s="139">
        <f t="shared" si="0"/>
        <v>0</v>
      </c>
      <c r="Q148" s="41"/>
    </row>
    <row r="149" spans="1:19" ht="15.6" x14ac:dyDescent="0.3">
      <c r="A149" s="278">
        <v>145</v>
      </c>
      <c r="B149" s="142">
        <f t="shared" si="6"/>
        <v>5007</v>
      </c>
      <c r="C149" s="128"/>
      <c r="D149" s="34">
        <f t="shared" si="4"/>
        <v>5006</v>
      </c>
      <c r="E149" s="144">
        <v>45192</v>
      </c>
      <c r="F149" s="279">
        <v>5007</v>
      </c>
      <c r="G149" s="145">
        <v>45193</v>
      </c>
      <c r="H149" s="76">
        <f t="shared" si="2"/>
        <v>1</v>
      </c>
      <c r="K149" s="134"/>
      <c r="L149" s="679">
        <v>45192</v>
      </c>
      <c r="M149" s="136"/>
      <c r="N149" s="137">
        <f t="shared" si="3"/>
        <v>0</v>
      </c>
      <c r="O149" s="138">
        <v>0</v>
      </c>
      <c r="P149" s="139">
        <f t="shared" si="0"/>
        <v>0</v>
      </c>
      <c r="Q149" s="41"/>
    </row>
    <row r="150" spans="1:19" ht="15.6" x14ac:dyDescent="0.3">
      <c r="A150" s="278">
        <v>146</v>
      </c>
      <c r="B150" s="142">
        <f t="shared" si="6"/>
        <v>5007</v>
      </c>
      <c r="C150" s="128"/>
      <c r="D150" s="34">
        <f t="shared" si="4"/>
        <v>5007</v>
      </c>
      <c r="E150" s="144">
        <v>45193</v>
      </c>
      <c r="F150" s="279">
        <v>5007</v>
      </c>
      <c r="G150" s="145">
        <v>45194</v>
      </c>
      <c r="H150" s="76">
        <f t="shared" si="2"/>
        <v>0</v>
      </c>
      <c r="K150" s="134"/>
      <c r="L150" s="679">
        <v>45193</v>
      </c>
      <c r="M150" s="136"/>
      <c r="N150" s="137">
        <f t="shared" si="3"/>
        <v>0</v>
      </c>
      <c r="O150" s="138">
        <v>0</v>
      </c>
      <c r="P150" s="139">
        <f t="shared" si="0"/>
        <v>0</v>
      </c>
      <c r="Q150" s="41"/>
    </row>
    <row r="151" spans="1:19" ht="15.6" x14ac:dyDescent="0.3">
      <c r="A151" s="278">
        <v>147</v>
      </c>
      <c r="B151" s="142">
        <f t="shared" si="6"/>
        <v>5007</v>
      </c>
      <c r="C151" s="128"/>
      <c r="D151" s="34">
        <f t="shared" si="4"/>
        <v>5007</v>
      </c>
      <c r="E151" s="144">
        <v>45194</v>
      </c>
      <c r="F151" s="279">
        <v>5007</v>
      </c>
      <c r="G151" s="145">
        <v>45195</v>
      </c>
      <c r="H151" s="76">
        <f t="shared" si="2"/>
        <v>0</v>
      </c>
      <c r="K151" s="134"/>
      <c r="L151" s="679">
        <v>45194</v>
      </c>
      <c r="M151" s="136"/>
      <c r="N151" s="137">
        <f t="shared" si="3"/>
        <v>0</v>
      </c>
      <c r="O151" s="138">
        <v>0</v>
      </c>
      <c r="P151" s="139">
        <f t="shared" si="0"/>
        <v>0</v>
      </c>
      <c r="Q151" s="41"/>
    </row>
    <row r="152" spans="1:19" ht="15.6" x14ac:dyDescent="0.3">
      <c r="A152" s="278">
        <v>148</v>
      </c>
      <c r="B152" s="142">
        <f t="shared" si="6"/>
        <v>5009</v>
      </c>
      <c r="C152" s="128"/>
      <c r="D152" s="34">
        <f t="shared" si="4"/>
        <v>5007</v>
      </c>
      <c r="E152" s="144">
        <v>45195</v>
      </c>
      <c r="F152" s="279">
        <v>5009</v>
      </c>
      <c r="G152" s="145">
        <v>45196</v>
      </c>
      <c r="H152" s="76">
        <f t="shared" si="2"/>
        <v>2</v>
      </c>
      <c r="K152" s="134"/>
      <c r="L152" s="679">
        <v>45195</v>
      </c>
      <c r="M152" s="136">
        <v>30</v>
      </c>
      <c r="N152" s="137">
        <f t="shared" si="3"/>
        <v>0</v>
      </c>
      <c r="O152" s="138">
        <v>0</v>
      </c>
      <c r="P152" s="139">
        <f t="shared" si="0"/>
        <v>30</v>
      </c>
      <c r="Q152" s="41"/>
    </row>
    <row r="153" spans="1:19" ht="15.6" x14ac:dyDescent="0.3">
      <c r="A153" s="278">
        <v>149</v>
      </c>
      <c r="B153" s="142">
        <f t="shared" si="6"/>
        <v>5025</v>
      </c>
      <c r="C153" s="128"/>
      <c r="D153" s="34">
        <f t="shared" si="4"/>
        <v>5009</v>
      </c>
      <c r="E153" s="144">
        <v>45196</v>
      </c>
      <c r="F153" s="279">
        <v>5025</v>
      </c>
      <c r="G153" s="145">
        <v>45197</v>
      </c>
      <c r="H153" s="76">
        <f t="shared" si="2"/>
        <v>16</v>
      </c>
      <c r="K153" s="134"/>
      <c r="L153" s="679">
        <v>45196</v>
      </c>
      <c r="M153" s="136">
        <v>90</v>
      </c>
      <c r="N153" s="137">
        <f t="shared" si="3"/>
        <v>0</v>
      </c>
      <c r="O153" s="138">
        <v>0</v>
      </c>
      <c r="P153" s="139">
        <f t="shared" si="0"/>
        <v>90</v>
      </c>
      <c r="Q153" s="56"/>
    </row>
    <row r="154" spans="1:19" ht="15.6" x14ac:dyDescent="0.3">
      <c r="A154" s="278">
        <v>150</v>
      </c>
      <c r="B154" s="142">
        <f t="shared" si="6"/>
        <v>5027</v>
      </c>
      <c r="C154" s="128"/>
      <c r="D154" s="34">
        <f t="shared" si="4"/>
        <v>5025</v>
      </c>
      <c r="E154" s="144">
        <v>45197</v>
      </c>
      <c r="F154" s="279">
        <v>5027</v>
      </c>
      <c r="G154" s="145">
        <v>45198</v>
      </c>
      <c r="H154" s="76">
        <f t="shared" si="2"/>
        <v>2</v>
      </c>
      <c r="K154" s="134"/>
      <c r="L154" s="679">
        <v>45197</v>
      </c>
      <c r="M154" s="136"/>
      <c r="N154" s="137">
        <f t="shared" si="3"/>
        <v>0</v>
      </c>
      <c r="O154" s="138">
        <v>0</v>
      </c>
      <c r="P154" s="139">
        <f t="shared" si="0"/>
        <v>0</v>
      </c>
      <c r="Q154" s="56"/>
    </row>
    <row r="155" spans="1:19" ht="15.6" x14ac:dyDescent="0.3">
      <c r="A155" s="278">
        <v>151</v>
      </c>
      <c r="B155" s="142">
        <f t="shared" si="6"/>
        <v>5027</v>
      </c>
      <c r="C155" s="128"/>
      <c r="D155" s="34">
        <f t="shared" si="4"/>
        <v>5027</v>
      </c>
      <c r="E155" s="144">
        <v>45198</v>
      </c>
      <c r="F155" s="279">
        <v>5027</v>
      </c>
      <c r="G155" s="145">
        <v>45199</v>
      </c>
      <c r="H155" s="76">
        <f t="shared" si="2"/>
        <v>0</v>
      </c>
      <c r="K155" s="134"/>
      <c r="L155" s="679">
        <v>45198</v>
      </c>
      <c r="M155" s="136"/>
      <c r="N155" s="137">
        <f t="shared" si="3"/>
        <v>0</v>
      </c>
      <c r="O155" s="138">
        <v>0</v>
      </c>
      <c r="P155" s="139">
        <f t="shared" si="0"/>
        <v>0</v>
      </c>
      <c r="Q155" s="41"/>
    </row>
    <row r="156" spans="1:19" ht="15.6" x14ac:dyDescent="0.3">
      <c r="A156" s="278">
        <v>152</v>
      </c>
      <c r="B156" s="142">
        <f t="shared" si="6"/>
        <v>5028</v>
      </c>
      <c r="C156" s="128"/>
      <c r="D156" s="34">
        <f t="shared" si="4"/>
        <v>5027</v>
      </c>
      <c r="E156" s="144">
        <v>45199</v>
      </c>
      <c r="F156" s="279">
        <v>5028</v>
      </c>
      <c r="G156" s="145">
        <v>45200</v>
      </c>
      <c r="H156" s="76">
        <f t="shared" si="2"/>
        <v>1</v>
      </c>
      <c r="K156" s="134"/>
      <c r="L156" s="679">
        <v>45199</v>
      </c>
      <c r="M156" s="136">
        <v>60</v>
      </c>
      <c r="N156" s="137">
        <f t="shared" si="3"/>
        <v>0</v>
      </c>
      <c r="O156" s="138">
        <v>60</v>
      </c>
      <c r="P156" s="139">
        <f t="shared" si="0"/>
        <v>0</v>
      </c>
      <c r="Q156" s="41"/>
      <c r="S156" s="48">
        <f>SUM(P157:P248)</f>
        <v>1114</v>
      </c>
    </row>
    <row r="157" spans="1:19" ht="15.6" x14ac:dyDescent="0.3">
      <c r="A157" s="278">
        <v>153</v>
      </c>
      <c r="B157" s="142">
        <f t="shared" si="6"/>
        <v>5034</v>
      </c>
      <c r="C157" s="128"/>
      <c r="D157" s="34">
        <f t="shared" si="4"/>
        <v>5028</v>
      </c>
      <c r="E157" s="144">
        <v>45200</v>
      </c>
      <c r="F157" s="279">
        <v>5034</v>
      </c>
      <c r="G157" s="145">
        <v>45201</v>
      </c>
      <c r="H157" s="76">
        <f t="shared" si="2"/>
        <v>6</v>
      </c>
      <c r="I157" s="280">
        <f>SUM(H157:H248)</f>
        <v>172</v>
      </c>
      <c r="K157" s="134"/>
      <c r="L157" s="679">
        <v>45200</v>
      </c>
      <c r="M157" s="136"/>
      <c r="N157" s="137">
        <f t="shared" si="3"/>
        <v>60</v>
      </c>
      <c r="O157" s="138">
        <v>0</v>
      </c>
      <c r="P157" s="139">
        <f t="shared" si="0"/>
        <v>60</v>
      </c>
      <c r="Q157" s="41"/>
    </row>
    <row r="158" spans="1:19" ht="15.6" x14ac:dyDescent="0.3">
      <c r="A158" s="278">
        <v>154</v>
      </c>
      <c r="B158" s="142">
        <f t="shared" si="6"/>
        <v>5043</v>
      </c>
      <c r="C158" s="128"/>
      <c r="D158" s="34">
        <f t="shared" si="4"/>
        <v>5034</v>
      </c>
      <c r="E158" s="144">
        <v>45201</v>
      </c>
      <c r="F158" s="279">
        <v>5043</v>
      </c>
      <c r="G158" s="145">
        <v>45202</v>
      </c>
      <c r="H158" s="76">
        <f t="shared" si="2"/>
        <v>9</v>
      </c>
      <c r="K158" s="134"/>
      <c r="L158" s="679">
        <v>45201</v>
      </c>
      <c r="M158" s="136"/>
      <c r="N158" s="137">
        <f t="shared" si="3"/>
        <v>0</v>
      </c>
      <c r="O158" s="138">
        <v>0</v>
      </c>
      <c r="P158" s="139">
        <f t="shared" si="0"/>
        <v>0</v>
      </c>
      <c r="Q158" s="41"/>
    </row>
    <row r="159" spans="1:19" ht="15.6" x14ac:dyDescent="0.3">
      <c r="A159" s="278">
        <v>155</v>
      </c>
      <c r="B159" s="142">
        <f t="shared" si="6"/>
        <v>5043</v>
      </c>
      <c r="C159" s="128"/>
      <c r="D159" s="34">
        <f t="shared" si="4"/>
        <v>5043</v>
      </c>
      <c r="E159" s="144">
        <v>45202</v>
      </c>
      <c r="F159" s="279">
        <v>5043</v>
      </c>
      <c r="G159" s="145">
        <v>45203</v>
      </c>
      <c r="H159" s="76">
        <f t="shared" si="2"/>
        <v>0</v>
      </c>
      <c r="K159" s="134"/>
      <c r="L159" s="679">
        <v>45202</v>
      </c>
      <c r="M159" s="136"/>
      <c r="N159" s="137">
        <f t="shared" si="3"/>
        <v>0</v>
      </c>
      <c r="O159" s="138">
        <v>0</v>
      </c>
      <c r="P159" s="139">
        <f t="shared" si="0"/>
        <v>0</v>
      </c>
      <c r="Q159" s="41"/>
    </row>
    <row r="160" spans="1:19" ht="15.6" x14ac:dyDescent="0.3">
      <c r="A160" s="278">
        <v>156</v>
      </c>
      <c r="B160" s="142">
        <f t="shared" si="6"/>
        <v>5043</v>
      </c>
      <c r="C160" s="128"/>
      <c r="D160" s="34">
        <f t="shared" si="4"/>
        <v>5043</v>
      </c>
      <c r="E160" s="144">
        <v>45203</v>
      </c>
      <c r="F160" s="279">
        <v>5043</v>
      </c>
      <c r="G160" s="145">
        <v>45204</v>
      </c>
      <c r="H160" s="76">
        <f t="shared" si="2"/>
        <v>0</v>
      </c>
      <c r="K160" s="134"/>
      <c r="L160" s="679">
        <v>45203</v>
      </c>
      <c r="M160" s="136"/>
      <c r="N160" s="137">
        <f t="shared" si="3"/>
        <v>0</v>
      </c>
      <c r="O160" s="138">
        <v>0</v>
      </c>
      <c r="P160" s="139">
        <f t="shared" si="0"/>
        <v>0</v>
      </c>
      <c r="Q160" s="41"/>
    </row>
    <row r="161" spans="1:17" ht="15.6" x14ac:dyDescent="0.3">
      <c r="A161" s="278">
        <v>157</v>
      </c>
      <c r="B161" s="142">
        <f t="shared" si="6"/>
        <v>5044</v>
      </c>
      <c r="C161" s="128"/>
      <c r="D161" s="34">
        <f t="shared" si="4"/>
        <v>5043</v>
      </c>
      <c r="E161" s="144">
        <v>45204</v>
      </c>
      <c r="F161" s="279">
        <v>5044</v>
      </c>
      <c r="G161" s="145">
        <v>45205</v>
      </c>
      <c r="H161" s="76">
        <f t="shared" si="2"/>
        <v>1</v>
      </c>
      <c r="K161" s="134"/>
      <c r="L161" s="679">
        <v>45204</v>
      </c>
      <c r="M161" s="136"/>
      <c r="N161" s="137">
        <f t="shared" si="3"/>
        <v>0</v>
      </c>
      <c r="O161" s="138">
        <v>0</v>
      </c>
      <c r="P161" s="139">
        <f t="shared" si="0"/>
        <v>0</v>
      </c>
      <c r="Q161" s="41"/>
    </row>
    <row r="162" spans="1:17" ht="15.6" x14ac:dyDescent="0.3">
      <c r="A162" s="278">
        <v>158</v>
      </c>
      <c r="B162" s="142">
        <f t="shared" si="6"/>
        <v>5062</v>
      </c>
      <c r="C162" s="128"/>
      <c r="D162" s="34">
        <f t="shared" si="4"/>
        <v>5044</v>
      </c>
      <c r="E162" s="144">
        <v>45205</v>
      </c>
      <c r="F162" s="279">
        <v>5062</v>
      </c>
      <c r="G162" s="145">
        <v>45206</v>
      </c>
      <c r="H162" s="76">
        <f t="shared" si="2"/>
        <v>18</v>
      </c>
      <c r="K162" s="134"/>
      <c r="L162" s="679">
        <v>45205</v>
      </c>
      <c r="M162" s="136">
        <v>110</v>
      </c>
      <c r="N162" s="137">
        <f t="shared" si="3"/>
        <v>0</v>
      </c>
      <c r="O162" s="138">
        <v>110</v>
      </c>
      <c r="P162" s="139">
        <f t="shared" si="0"/>
        <v>0</v>
      </c>
      <c r="Q162" s="41"/>
    </row>
    <row r="163" spans="1:17" ht="15.6" x14ac:dyDescent="0.3">
      <c r="A163" s="278">
        <v>159</v>
      </c>
      <c r="B163" s="142">
        <f t="shared" si="6"/>
        <v>5062</v>
      </c>
      <c r="C163" s="128"/>
      <c r="D163" s="34">
        <f t="shared" si="4"/>
        <v>5062</v>
      </c>
      <c r="E163" s="144">
        <v>45206</v>
      </c>
      <c r="F163" s="279">
        <v>5062</v>
      </c>
      <c r="G163" s="145">
        <v>45207</v>
      </c>
      <c r="H163" s="76">
        <f t="shared" si="2"/>
        <v>0</v>
      </c>
      <c r="K163" s="134"/>
      <c r="L163" s="679">
        <v>45206</v>
      </c>
      <c r="M163" s="136"/>
      <c r="N163" s="137">
        <f t="shared" si="3"/>
        <v>110</v>
      </c>
      <c r="O163" s="138">
        <v>0</v>
      </c>
      <c r="P163" s="139">
        <f t="shared" si="0"/>
        <v>110</v>
      </c>
      <c r="Q163" s="41"/>
    </row>
    <row r="164" spans="1:17" ht="15.6" x14ac:dyDescent="0.3">
      <c r="A164" s="278">
        <v>160</v>
      </c>
      <c r="B164" s="142">
        <f t="shared" si="6"/>
        <v>5062</v>
      </c>
      <c r="C164" s="128"/>
      <c r="D164" s="34">
        <f t="shared" si="4"/>
        <v>5062</v>
      </c>
      <c r="E164" s="144">
        <v>45207</v>
      </c>
      <c r="F164" s="279">
        <v>5062</v>
      </c>
      <c r="G164" s="145">
        <v>45208</v>
      </c>
      <c r="H164" s="76">
        <f t="shared" si="2"/>
        <v>0</v>
      </c>
      <c r="K164" s="134"/>
      <c r="L164" s="679">
        <v>45207</v>
      </c>
      <c r="M164" s="136">
        <v>100</v>
      </c>
      <c r="N164" s="137">
        <f t="shared" si="3"/>
        <v>0</v>
      </c>
      <c r="O164" s="138">
        <v>100</v>
      </c>
      <c r="P164" s="139">
        <f t="shared" si="0"/>
        <v>0</v>
      </c>
      <c r="Q164" s="41"/>
    </row>
    <row r="165" spans="1:17" ht="15.6" x14ac:dyDescent="0.3">
      <c r="A165" s="278">
        <v>161</v>
      </c>
      <c r="B165" s="142">
        <f t="shared" si="6"/>
        <v>5062</v>
      </c>
      <c r="C165" s="128"/>
      <c r="D165" s="34">
        <f t="shared" si="4"/>
        <v>5062</v>
      </c>
      <c r="E165" s="144">
        <v>45208</v>
      </c>
      <c r="F165" s="279">
        <v>5062</v>
      </c>
      <c r="G165" s="145">
        <v>45209</v>
      </c>
      <c r="H165" s="76">
        <f t="shared" si="2"/>
        <v>0</v>
      </c>
      <c r="K165" s="134"/>
      <c r="L165" s="679">
        <v>45208</v>
      </c>
      <c r="M165" s="136"/>
      <c r="N165" s="137">
        <f t="shared" si="3"/>
        <v>100</v>
      </c>
      <c r="O165" s="138">
        <v>100</v>
      </c>
      <c r="P165" s="139">
        <f t="shared" ref="P165:P272" si="7">(M165+N165-O165)</f>
        <v>0</v>
      </c>
      <c r="Q165" s="41"/>
    </row>
    <row r="166" spans="1:17" ht="15.6" x14ac:dyDescent="0.3">
      <c r="A166" s="278">
        <v>162</v>
      </c>
      <c r="B166" s="142">
        <f t="shared" si="6"/>
        <v>5062</v>
      </c>
      <c r="C166" s="128"/>
      <c r="D166" s="34">
        <f t="shared" si="4"/>
        <v>5062</v>
      </c>
      <c r="E166" s="144">
        <v>45209</v>
      </c>
      <c r="F166" s="279">
        <v>5062</v>
      </c>
      <c r="G166" s="145">
        <v>45210</v>
      </c>
      <c r="H166" s="76">
        <f t="shared" si="2"/>
        <v>0</v>
      </c>
      <c r="K166" s="134"/>
      <c r="L166" s="679">
        <v>45209</v>
      </c>
      <c r="M166" s="136"/>
      <c r="N166" s="137">
        <f t="shared" si="3"/>
        <v>100</v>
      </c>
      <c r="O166" s="138">
        <v>100</v>
      </c>
      <c r="P166" s="139">
        <f t="shared" si="7"/>
        <v>0</v>
      </c>
      <c r="Q166" s="41"/>
    </row>
    <row r="167" spans="1:17" ht="15.6" x14ac:dyDescent="0.3">
      <c r="A167" s="278">
        <v>163</v>
      </c>
      <c r="B167" s="142">
        <f t="shared" si="6"/>
        <v>5063</v>
      </c>
      <c r="C167" s="128"/>
      <c r="D167" s="34">
        <f t="shared" si="4"/>
        <v>5062</v>
      </c>
      <c r="E167" s="144">
        <v>45210</v>
      </c>
      <c r="F167" s="279">
        <v>5063</v>
      </c>
      <c r="G167" s="145">
        <v>45211</v>
      </c>
      <c r="H167" s="76">
        <f t="shared" si="2"/>
        <v>1</v>
      </c>
      <c r="K167" s="134"/>
      <c r="L167" s="679">
        <v>45210</v>
      </c>
      <c r="M167" s="136"/>
      <c r="N167" s="137">
        <f t="shared" si="3"/>
        <v>100</v>
      </c>
      <c r="O167" s="138">
        <v>89</v>
      </c>
      <c r="P167" s="139">
        <f t="shared" si="7"/>
        <v>11</v>
      </c>
      <c r="Q167" s="41"/>
    </row>
    <row r="168" spans="1:17" ht="15.6" x14ac:dyDescent="0.3">
      <c r="A168" s="278">
        <v>164</v>
      </c>
      <c r="B168" s="142">
        <f t="shared" si="6"/>
        <v>5066</v>
      </c>
      <c r="C168" s="128"/>
      <c r="D168" s="34">
        <f t="shared" si="4"/>
        <v>5063</v>
      </c>
      <c r="E168" s="144">
        <v>45211</v>
      </c>
      <c r="F168" s="279">
        <v>5066</v>
      </c>
      <c r="G168" s="145">
        <v>45212</v>
      </c>
      <c r="H168" s="76">
        <f t="shared" si="2"/>
        <v>3</v>
      </c>
      <c r="K168" s="134"/>
      <c r="L168" s="679">
        <v>45211</v>
      </c>
      <c r="M168" s="136"/>
      <c r="N168" s="137">
        <f t="shared" si="3"/>
        <v>89</v>
      </c>
      <c r="O168" s="138">
        <v>68</v>
      </c>
      <c r="P168" s="139">
        <f t="shared" si="7"/>
        <v>21</v>
      </c>
      <c r="Q168" s="41"/>
    </row>
    <row r="169" spans="1:17" ht="15.6" x14ac:dyDescent="0.3">
      <c r="A169" s="278">
        <v>165</v>
      </c>
      <c r="B169" s="142">
        <f t="shared" si="6"/>
        <v>5066</v>
      </c>
      <c r="C169" s="128"/>
      <c r="D169" s="34">
        <f t="shared" si="4"/>
        <v>5066</v>
      </c>
      <c r="E169" s="144">
        <v>45212</v>
      </c>
      <c r="F169" s="279">
        <v>5066</v>
      </c>
      <c r="G169" s="145">
        <v>45213</v>
      </c>
      <c r="H169" s="76">
        <f t="shared" si="2"/>
        <v>0</v>
      </c>
      <c r="K169" s="134"/>
      <c r="L169" s="679">
        <v>45212</v>
      </c>
      <c r="M169" s="136"/>
      <c r="N169" s="137">
        <f t="shared" si="3"/>
        <v>68</v>
      </c>
      <c r="O169" s="138">
        <v>33</v>
      </c>
      <c r="P169" s="139">
        <f t="shared" si="7"/>
        <v>35</v>
      </c>
      <c r="Q169" s="41"/>
    </row>
    <row r="170" spans="1:17" ht="15.6" x14ac:dyDescent="0.3">
      <c r="A170" s="278">
        <v>166</v>
      </c>
      <c r="B170" s="142">
        <f t="shared" si="6"/>
        <v>5072</v>
      </c>
      <c r="C170" s="128"/>
      <c r="D170" s="34">
        <f t="shared" si="4"/>
        <v>5066</v>
      </c>
      <c r="E170" s="144">
        <v>45213</v>
      </c>
      <c r="F170" s="279">
        <v>5072</v>
      </c>
      <c r="G170" s="145">
        <v>45214</v>
      </c>
      <c r="H170" s="76">
        <f t="shared" si="2"/>
        <v>6</v>
      </c>
      <c r="K170" s="134"/>
      <c r="L170" s="679">
        <v>45213</v>
      </c>
      <c r="M170" s="136"/>
      <c r="N170" s="137">
        <f t="shared" si="3"/>
        <v>33</v>
      </c>
      <c r="O170" s="138">
        <v>33</v>
      </c>
      <c r="P170" s="139">
        <f t="shared" si="7"/>
        <v>0</v>
      </c>
      <c r="Q170" s="41"/>
    </row>
    <row r="171" spans="1:17" ht="15.6" x14ac:dyDescent="0.3">
      <c r="A171" s="278">
        <v>167</v>
      </c>
      <c r="B171" s="142">
        <f t="shared" si="6"/>
        <v>5072</v>
      </c>
      <c r="C171" s="128"/>
      <c r="D171" s="34">
        <f t="shared" si="4"/>
        <v>5072</v>
      </c>
      <c r="E171" s="144">
        <v>45214</v>
      </c>
      <c r="F171" s="279">
        <v>5072</v>
      </c>
      <c r="G171" s="145">
        <v>45215</v>
      </c>
      <c r="H171" s="76">
        <f t="shared" si="2"/>
        <v>0</v>
      </c>
      <c r="K171" s="134"/>
      <c r="L171" s="679">
        <v>45214</v>
      </c>
      <c r="M171" s="136"/>
      <c r="N171" s="137">
        <f t="shared" si="3"/>
        <v>33</v>
      </c>
      <c r="O171" s="138">
        <v>33</v>
      </c>
      <c r="P171" s="139">
        <f t="shared" si="7"/>
        <v>0</v>
      </c>
      <c r="Q171" s="41"/>
    </row>
    <row r="172" spans="1:17" ht="15.6" x14ac:dyDescent="0.3">
      <c r="A172" s="278">
        <v>168</v>
      </c>
      <c r="B172" s="142">
        <f t="shared" si="6"/>
        <v>5073</v>
      </c>
      <c r="C172" s="128"/>
      <c r="D172" s="34">
        <f t="shared" si="4"/>
        <v>5072</v>
      </c>
      <c r="E172" s="144">
        <v>45215</v>
      </c>
      <c r="F172" s="279">
        <v>5073</v>
      </c>
      <c r="G172" s="145">
        <v>45216</v>
      </c>
      <c r="H172" s="76">
        <f t="shared" si="2"/>
        <v>1</v>
      </c>
      <c r="K172" s="134"/>
      <c r="L172" s="679">
        <v>45215</v>
      </c>
      <c r="M172" s="136"/>
      <c r="N172" s="137">
        <f t="shared" si="3"/>
        <v>33</v>
      </c>
      <c r="O172" s="138">
        <v>25</v>
      </c>
      <c r="P172" s="139">
        <f t="shared" si="7"/>
        <v>8</v>
      </c>
      <c r="Q172" s="41"/>
    </row>
    <row r="173" spans="1:17" ht="15.6" x14ac:dyDescent="0.3">
      <c r="A173" s="278">
        <v>169</v>
      </c>
      <c r="B173" s="142">
        <f t="shared" si="6"/>
        <v>5074</v>
      </c>
      <c r="C173" s="128"/>
      <c r="D173" s="34">
        <f t="shared" si="4"/>
        <v>5073</v>
      </c>
      <c r="E173" s="144">
        <v>45216</v>
      </c>
      <c r="F173" s="279">
        <v>5074</v>
      </c>
      <c r="G173" s="145">
        <v>45217</v>
      </c>
      <c r="H173" s="76">
        <f t="shared" si="2"/>
        <v>1</v>
      </c>
      <c r="K173" s="134"/>
      <c r="L173" s="679">
        <v>45216</v>
      </c>
      <c r="M173" s="136">
        <v>60</v>
      </c>
      <c r="N173" s="137">
        <f t="shared" si="3"/>
        <v>25</v>
      </c>
      <c r="O173" s="138">
        <v>76</v>
      </c>
      <c r="P173" s="139">
        <f t="shared" si="7"/>
        <v>9</v>
      </c>
      <c r="Q173" s="41"/>
    </row>
    <row r="174" spans="1:17" ht="15.6" x14ac:dyDescent="0.3">
      <c r="A174" s="278">
        <v>170</v>
      </c>
      <c r="B174" s="142">
        <f t="shared" si="6"/>
        <v>5074</v>
      </c>
      <c r="C174" s="128"/>
      <c r="D174" s="34">
        <f t="shared" si="4"/>
        <v>5074</v>
      </c>
      <c r="E174" s="144">
        <v>45217</v>
      </c>
      <c r="F174" s="279">
        <v>5074</v>
      </c>
      <c r="G174" s="145">
        <v>45218</v>
      </c>
      <c r="H174" s="76">
        <f t="shared" si="2"/>
        <v>0</v>
      </c>
      <c r="K174" s="134"/>
      <c r="L174" s="679">
        <v>45217</v>
      </c>
      <c r="M174" s="136"/>
      <c r="N174" s="137">
        <f t="shared" si="3"/>
        <v>76</v>
      </c>
      <c r="O174" s="138">
        <v>76</v>
      </c>
      <c r="P174" s="139">
        <f t="shared" si="7"/>
        <v>0</v>
      </c>
      <c r="Q174" s="41"/>
    </row>
    <row r="175" spans="1:17" ht="15.6" x14ac:dyDescent="0.3">
      <c r="A175" s="278">
        <v>171</v>
      </c>
      <c r="B175" s="142">
        <f t="shared" si="6"/>
        <v>5075</v>
      </c>
      <c r="C175" s="128"/>
      <c r="D175" s="34">
        <f t="shared" si="4"/>
        <v>5074</v>
      </c>
      <c r="E175" s="144">
        <v>45218</v>
      </c>
      <c r="F175" s="279">
        <v>5075</v>
      </c>
      <c r="G175" s="145">
        <v>45219</v>
      </c>
      <c r="H175" s="76">
        <f t="shared" si="2"/>
        <v>1</v>
      </c>
      <c r="K175" s="134"/>
      <c r="L175" s="679">
        <v>45218</v>
      </c>
      <c r="M175" s="136"/>
      <c r="N175" s="137">
        <f t="shared" si="3"/>
        <v>76</v>
      </c>
      <c r="O175" s="138">
        <v>69</v>
      </c>
      <c r="P175" s="139">
        <f t="shared" si="7"/>
        <v>7</v>
      </c>
      <c r="Q175" s="41"/>
    </row>
    <row r="176" spans="1:17" ht="15.6" x14ac:dyDescent="0.3">
      <c r="A176" s="278">
        <v>172</v>
      </c>
      <c r="B176" s="142">
        <f t="shared" si="6"/>
        <v>5079</v>
      </c>
      <c r="C176" s="128"/>
      <c r="D176" s="34">
        <f t="shared" si="4"/>
        <v>5075</v>
      </c>
      <c r="E176" s="144">
        <v>45219</v>
      </c>
      <c r="F176" s="279">
        <v>5079</v>
      </c>
      <c r="G176" s="145">
        <v>45220</v>
      </c>
      <c r="H176" s="76">
        <f t="shared" si="2"/>
        <v>4</v>
      </c>
      <c r="K176" s="134"/>
      <c r="L176" s="679">
        <v>45219</v>
      </c>
      <c r="M176" s="136"/>
      <c r="N176" s="137">
        <f t="shared" si="3"/>
        <v>69</v>
      </c>
      <c r="O176" s="138">
        <v>43</v>
      </c>
      <c r="P176" s="139">
        <f t="shared" si="7"/>
        <v>26</v>
      </c>
      <c r="Q176" s="41"/>
    </row>
    <row r="177" spans="1:17" ht="15.6" x14ac:dyDescent="0.3">
      <c r="A177" s="278">
        <v>173</v>
      </c>
      <c r="B177" s="142">
        <f t="shared" si="6"/>
        <v>5085</v>
      </c>
      <c r="C177" s="128"/>
      <c r="D177" s="34">
        <f t="shared" si="4"/>
        <v>5079</v>
      </c>
      <c r="E177" s="144">
        <v>45220</v>
      </c>
      <c r="F177" s="279">
        <v>5085</v>
      </c>
      <c r="G177" s="145">
        <v>45221</v>
      </c>
      <c r="H177" s="76">
        <f t="shared" si="2"/>
        <v>6</v>
      </c>
      <c r="K177" s="134"/>
      <c r="L177" s="679">
        <v>45220</v>
      </c>
      <c r="M177" s="136">
        <v>90</v>
      </c>
      <c r="N177" s="137">
        <f t="shared" si="3"/>
        <v>43</v>
      </c>
      <c r="O177" s="138">
        <v>98</v>
      </c>
      <c r="P177" s="139">
        <f t="shared" si="7"/>
        <v>35</v>
      </c>
      <c r="Q177" s="41"/>
    </row>
    <row r="178" spans="1:17" ht="15.6" x14ac:dyDescent="0.3">
      <c r="A178" s="278">
        <v>174</v>
      </c>
      <c r="B178" s="142">
        <f t="shared" si="6"/>
        <v>5096</v>
      </c>
      <c r="C178" s="128"/>
      <c r="D178" s="34">
        <f t="shared" si="4"/>
        <v>5085</v>
      </c>
      <c r="E178" s="144">
        <v>45221</v>
      </c>
      <c r="F178" s="279">
        <v>5096</v>
      </c>
      <c r="G178" s="145">
        <v>45222</v>
      </c>
      <c r="H178" s="76">
        <f t="shared" si="2"/>
        <v>11</v>
      </c>
      <c r="K178" s="134"/>
      <c r="L178" s="679">
        <v>45221</v>
      </c>
      <c r="M178" s="136"/>
      <c r="N178" s="137">
        <f t="shared" si="3"/>
        <v>98</v>
      </c>
      <c r="O178" s="138">
        <v>22</v>
      </c>
      <c r="P178" s="139">
        <f t="shared" si="7"/>
        <v>76</v>
      </c>
      <c r="Q178" s="41"/>
    </row>
    <row r="179" spans="1:17" ht="15.6" x14ac:dyDescent="0.3">
      <c r="A179" s="278">
        <v>175</v>
      </c>
      <c r="B179" s="142">
        <f t="shared" si="6"/>
        <v>5098</v>
      </c>
      <c r="C179" s="128"/>
      <c r="D179" s="34">
        <f t="shared" si="4"/>
        <v>5096</v>
      </c>
      <c r="E179" s="144">
        <v>45222</v>
      </c>
      <c r="F179" s="279">
        <v>5098</v>
      </c>
      <c r="G179" s="145">
        <v>45223</v>
      </c>
      <c r="H179" s="76">
        <f t="shared" si="2"/>
        <v>2</v>
      </c>
      <c r="K179" s="134"/>
      <c r="L179" s="679">
        <v>45222</v>
      </c>
      <c r="M179" s="136">
        <v>90</v>
      </c>
      <c r="N179" s="137">
        <f t="shared" si="3"/>
        <v>22</v>
      </c>
      <c r="O179" s="138">
        <v>87</v>
      </c>
      <c r="P179" s="139">
        <f t="shared" si="7"/>
        <v>25</v>
      </c>
      <c r="Q179" s="41"/>
    </row>
    <row r="180" spans="1:17" ht="15.6" x14ac:dyDescent="0.3">
      <c r="A180" s="278">
        <v>176</v>
      </c>
      <c r="B180" s="142">
        <f t="shared" si="6"/>
        <v>5101</v>
      </c>
      <c r="C180" s="128"/>
      <c r="D180" s="34">
        <f t="shared" si="4"/>
        <v>5098</v>
      </c>
      <c r="E180" s="144">
        <v>45223</v>
      </c>
      <c r="F180" s="279">
        <v>5101</v>
      </c>
      <c r="G180" s="145">
        <v>45224</v>
      </c>
      <c r="H180" s="76">
        <f t="shared" si="2"/>
        <v>3</v>
      </c>
      <c r="K180" s="134"/>
      <c r="L180" s="679">
        <v>45223</v>
      </c>
      <c r="M180" s="136"/>
      <c r="N180" s="137">
        <f t="shared" si="3"/>
        <v>87</v>
      </c>
      <c r="O180" s="138">
        <v>66</v>
      </c>
      <c r="P180" s="139">
        <f t="shared" si="7"/>
        <v>21</v>
      </c>
      <c r="Q180" s="41"/>
    </row>
    <row r="181" spans="1:17" ht="15.6" x14ac:dyDescent="0.3">
      <c r="A181" s="278">
        <v>177</v>
      </c>
      <c r="B181" s="142">
        <f t="shared" si="6"/>
        <v>5106</v>
      </c>
      <c r="C181" s="128"/>
      <c r="D181" s="34">
        <f t="shared" si="4"/>
        <v>5101</v>
      </c>
      <c r="E181" s="144">
        <v>45224</v>
      </c>
      <c r="F181" s="279">
        <v>5106</v>
      </c>
      <c r="G181" s="145">
        <v>45225</v>
      </c>
      <c r="H181" s="76">
        <f t="shared" si="2"/>
        <v>5</v>
      </c>
      <c r="K181" s="134"/>
      <c r="L181" s="679">
        <v>45224</v>
      </c>
      <c r="M181" s="136"/>
      <c r="N181" s="137">
        <f t="shared" si="3"/>
        <v>66</v>
      </c>
      <c r="O181" s="138">
        <v>29</v>
      </c>
      <c r="P181" s="139">
        <f t="shared" si="7"/>
        <v>37</v>
      </c>
      <c r="Q181" s="41"/>
    </row>
    <row r="182" spans="1:17" ht="15.6" x14ac:dyDescent="0.3">
      <c r="A182" s="278">
        <v>178</v>
      </c>
      <c r="B182" s="142">
        <f t="shared" si="6"/>
        <v>5107</v>
      </c>
      <c r="C182" s="128"/>
      <c r="D182" s="34">
        <f t="shared" si="4"/>
        <v>5106</v>
      </c>
      <c r="E182" s="144">
        <v>45225</v>
      </c>
      <c r="F182" s="279">
        <v>5107</v>
      </c>
      <c r="G182" s="145">
        <v>45226</v>
      </c>
      <c r="H182" s="76">
        <f t="shared" si="2"/>
        <v>1</v>
      </c>
      <c r="K182" s="134"/>
      <c r="L182" s="679">
        <v>45225</v>
      </c>
      <c r="M182" s="136">
        <v>78</v>
      </c>
      <c r="N182" s="137">
        <f t="shared" si="3"/>
        <v>29</v>
      </c>
      <c r="O182" s="138">
        <v>95</v>
      </c>
      <c r="P182" s="139">
        <f t="shared" si="7"/>
        <v>12</v>
      </c>
      <c r="Q182" s="41"/>
    </row>
    <row r="183" spans="1:17" ht="15.6" x14ac:dyDescent="0.3">
      <c r="A183" s="278">
        <v>179</v>
      </c>
      <c r="B183" s="142">
        <f t="shared" si="6"/>
        <v>5110</v>
      </c>
      <c r="C183" s="128"/>
      <c r="D183" s="34">
        <f t="shared" si="4"/>
        <v>5107</v>
      </c>
      <c r="E183" s="144">
        <v>45226</v>
      </c>
      <c r="F183" s="279">
        <v>5110</v>
      </c>
      <c r="G183" s="145">
        <v>45227</v>
      </c>
      <c r="H183" s="76">
        <f t="shared" si="2"/>
        <v>3</v>
      </c>
      <c r="K183" s="134"/>
      <c r="L183" s="679">
        <v>45226</v>
      </c>
      <c r="M183" s="136"/>
      <c r="N183" s="137">
        <f t="shared" si="3"/>
        <v>95</v>
      </c>
      <c r="O183" s="138">
        <v>74</v>
      </c>
      <c r="P183" s="139">
        <f t="shared" si="7"/>
        <v>21</v>
      </c>
      <c r="Q183" s="41"/>
    </row>
    <row r="184" spans="1:17" ht="15.6" x14ac:dyDescent="0.3">
      <c r="A184" s="278">
        <v>180</v>
      </c>
      <c r="B184" s="142">
        <f t="shared" si="6"/>
        <v>5115</v>
      </c>
      <c r="C184" s="128"/>
      <c r="D184" s="34">
        <f t="shared" si="4"/>
        <v>5110</v>
      </c>
      <c r="E184" s="144">
        <v>45227</v>
      </c>
      <c r="F184" s="279">
        <v>5115</v>
      </c>
      <c r="G184" s="145">
        <v>45228</v>
      </c>
      <c r="H184" s="76">
        <f t="shared" si="2"/>
        <v>5</v>
      </c>
      <c r="K184" s="134"/>
      <c r="L184" s="679">
        <v>45227</v>
      </c>
      <c r="M184" s="136"/>
      <c r="N184" s="137">
        <f t="shared" si="3"/>
        <v>74</v>
      </c>
      <c r="O184" s="138">
        <v>45</v>
      </c>
      <c r="P184" s="139">
        <f t="shared" si="7"/>
        <v>29</v>
      </c>
      <c r="Q184" s="41"/>
    </row>
    <row r="185" spans="1:17" ht="15.6" x14ac:dyDescent="0.3">
      <c r="A185" s="278">
        <v>181</v>
      </c>
      <c r="B185" s="142">
        <f t="shared" si="6"/>
        <v>5115</v>
      </c>
      <c r="C185" s="128"/>
      <c r="D185" s="34">
        <f t="shared" si="4"/>
        <v>5115</v>
      </c>
      <c r="E185" s="144">
        <v>45228</v>
      </c>
      <c r="F185" s="279">
        <v>5115</v>
      </c>
      <c r="G185" s="145">
        <v>45229</v>
      </c>
      <c r="H185" s="76">
        <f t="shared" si="2"/>
        <v>0</v>
      </c>
      <c r="K185" s="134"/>
      <c r="L185" s="679">
        <v>45228</v>
      </c>
      <c r="M185" s="136"/>
      <c r="N185" s="137">
        <f t="shared" si="3"/>
        <v>45</v>
      </c>
      <c r="O185" s="138">
        <v>45</v>
      </c>
      <c r="P185" s="139">
        <f t="shared" si="7"/>
        <v>0</v>
      </c>
      <c r="Q185" s="41"/>
    </row>
    <row r="186" spans="1:17" ht="15.6" x14ac:dyDescent="0.3">
      <c r="A186" s="278">
        <v>182</v>
      </c>
      <c r="B186" s="142">
        <f t="shared" si="6"/>
        <v>5115</v>
      </c>
      <c r="C186" s="128"/>
      <c r="D186" s="34">
        <f t="shared" si="4"/>
        <v>5115</v>
      </c>
      <c r="E186" s="144">
        <v>45229</v>
      </c>
      <c r="F186" s="279">
        <v>5115</v>
      </c>
      <c r="G186" s="145">
        <v>45230</v>
      </c>
      <c r="H186" s="76">
        <f t="shared" si="2"/>
        <v>0</v>
      </c>
      <c r="K186" s="134"/>
      <c r="L186" s="679">
        <v>45229</v>
      </c>
      <c r="M186" s="136"/>
      <c r="N186" s="137">
        <f t="shared" si="3"/>
        <v>45</v>
      </c>
      <c r="O186" s="138">
        <v>45</v>
      </c>
      <c r="P186" s="139">
        <f t="shared" si="7"/>
        <v>0</v>
      </c>
      <c r="Q186" s="41"/>
    </row>
    <row r="187" spans="1:17" ht="15.6" x14ac:dyDescent="0.3">
      <c r="A187" s="278">
        <v>183</v>
      </c>
      <c r="B187" s="142">
        <f t="shared" si="6"/>
        <v>5118</v>
      </c>
      <c r="C187" s="128"/>
      <c r="D187" s="34">
        <f t="shared" si="4"/>
        <v>5115</v>
      </c>
      <c r="E187" s="144">
        <v>45230</v>
      </c>
      <c r="F187" s="279">
        <v>5118</v>
      </c>
      <c r="G187" s="145">
        <v>45231</v>
      </c>
      <c r="H187" s="76">
        <f t="shared" si="2"/>
        <v>3</v>
      </c>
      <c r="K187" s="134"/>
      <c r="L187" s="679">
        <v>45230</v>
      </c>
      <c r="M187" s="136">
        <v>70</v>
      </c>
      <c r="N187" s="137">
        <f t="shared" si="3"/>
        <v>45</v>
      </c>
      <c r="O187" s="138">
        <v>82</v>
      </c>
      <c r="P187" s="139">
        <f t="shared" si="7"/>
        <v>33</v>
      </c>
      <c r="Q187" s="41"/>
    </row>
    <row r="188" spans="1:17" ht="15.6" x14ac:dyDescent="0.3">
      <c r="A188" s="278">
        <v>184</v>
      </c>
      <c r="B188" s="142">
        <f t="shared" si="6"/>
        <v>5122</v>
      </c>
      <c r="C188" s="128"/>
      <c r="D188" s="34">
        <f t="shared" si="4"/>
        <v>5118</v>
      </c>
      <c r="E188" s="144">
        <v>45231</v>
      </c>
      <c r="F188" s="279">
        <v>5122</v>
      </c>
      <c r="G188" s="145">
        <v>45232</v>
      </c>
      <c r="H188" s="76">
        <f t="shared" si="2"/>
        <v>4</v>
      </c>
      <c r="K188" s="134"/>
      <c r="L188" s="679">
        <v>45231</v>
      </c>
      <c r="M188" s="136"/>
      <c r="N188" s="137">
        <f t="shared" si="3"/>
        <v>82</v>
      </c>
      <c r="O188" s="138">
        <v>76</v>
      </c>
      <c r="P188" s="139">
        <f t="shared" si="7"/>
        <v>6</v>
      </c>
      <c r="Q188" s="41"/>
    </row>
    <row r="189" spans="1:17" ht="15.6" x14ac:dyDescent="0.3">
      <c r="A189" s="278">
        <v>185</v>
      </c>
      <c r="B189" s="142">
        <f t="shared" si="6"/>
        <v>5124</v>
      </c>
      <c r="C189" s="128"/>
      <c r="D189" s="34">
        <f t="shared" si="4"/>
        <v>5122</v>
      </c>
      <c r="E189" s="144">
        <v>45232</v>
      </c>
      <c r="F189" s="279">
        <v>5124</v>
      </c>
      <c r="G189" s="145">
        <v>45233</v>
      </c>
      <c r="H189" s="76">
        <f t="shared" si="2"/>
        <v>2</v>
      </c>
      <c r="K189" s="134"/>
      <c r="L189" s="679">
        <v>45232</v>
      </c>
      <c r="M189" s="136"/>
      <c r="N189" s="137">
        <f t="shared" si="3"/>
        <v>76</v>
      </c>
      <c r="O189" s="138">
        <v>60</v>
      </c>
      <c r="P189" s="139">
        <f t="shared" si="7"/>
        <v>16</v>
      </c>
      <c r="Q189" s="41"/>
    </row>
    <row r="190" spans="1:17" ht="15.6" x14ac:dyDescent="0.3">
      <c r="A190" s="278">
        <v>186</v>
      </c>
      <c r="B190" s="142">
        <f t="shared" si="6"/>
        <v>5127</v>
      </c>
      <c r="C190" s="128"/>
      <c r="D190" s="34">
        <f t="shared" si="4"/>
        <v>5124</v>
      </c>
      <c r="E190" s="144">
        <v>45233</v>
      </c>
      <c r="F190" s="279">
        <v>5127</v>
      </c>
      <c r="G190" s="145">
        <v>45234</v>
      </c>
      <c r="H190" s="76">
        <f t="shared" si="2"/>
        <v>3</v>
      </c>
      <c r="K190" s="134"/>
      <c r="L190" s="679">
        <v>45233</v>
      </c>
      <c r="M190" s="136"/>
      <c r="N190" s="137">
        <f t="shared" si="3"/>
        <v>60</v>
      </c>
      <c r="O190" s="138">
        <v>44</v>
      </c>
      <c r="P190" s="139">
        <f t="shared" si="7"/>
        <v>16</v>
      </c>
      <c r="Q190" s="41"/>
    </row>
    <row r="191" spans="1:17" ht="15.6" x14ac:dyDescent="0.3">
      <c r="A191" s="278">
        <v>187</v>
      </c>
      <c r="B191" s="142">
        <f t="shared" si="6"/>
        <v>5132</v>
      </c>
      <c r="C191" s="128"/>
      <c r="D191" s="34">
        <f t="shared" si="4"/>
        <v>5127</v>
      </c>
      <c r="E191" s="144">
        <v>45234</v>
      </c>
      <c r="F191" s="279">
        <v>5132</v>
      </c>
      <c r="G191" s="145">
        <v>45235</v>
      </c>
      <c r="H191" s="76">
        <f t="shared" si="2"/>
        <v>5</v>
      </c>
      <c r="K191" s="134"/>
      <c r="L191" s="679">
        <v>45234</v>
      </c>
      <c r="M191" s="136">
        <v>55</v>
      </c>
      <c r="N191" s="137">
        <f t="shared" si="3"/>
        <v>44</v>
      </c>
      <c r="O191" s="138">
        <v>58</v>
      </c>
      <c r="P191" s="139">
        <f t="shared" si="7"/>
        <v>41</v>
      </c>
      <c r="Q191" s="41"/>
    </row>
    <row r="192" spans="1:17" ht="15.6" x14ac:dyDescent="0.3">
      <c r="A192" s="278">
        <v>188</v>
      </c>
      <c r="B192" s="142">
        <f t="shared" si="6"/>
        <v>5134</v>
      </c>
      <c r="C192" s="128"/>
      <c r="D192" s="34">
        <f t="shared" si="4"/>
        <v>5132</v>
      </c>
      <c r="E192" s="144">
        <v>45235</v>
      </c>
      <c r="F192" s="279">
        <v>5134</v>
      </c>
      <c r="G192" s="145">
        <v>45236</v>
      </c>
      <c r="H192" s="76">
        <f t="shared" si="2"/>
        <v>2</v>
      </c>
      <c r="K192" s="134"/>
      <c r="L192" s="679">
        <v>45235</v>
      </c>
      <c r="M192" s="136"/>
      <c r="N192" s="137">
        <f t="shared" si="3"/>
        <v>58</v>
      </c>
      <c r="O192" s="138">
        <v>49</v>
      </c>
      <c r="P192" s="139">
        <f t="shared" si="7"/>
        <v>9</v>
      </c>
      <c r="Q192" s="41"/>
    </row>
    <row r="193" spans="1:17" ht="15.6" x14ac:dyDescent="0.3">
      <c r="A193" s="278">
        <v>189</v>
      </c>
      <c r="B193" s="142">
        <f t="shared" si="6"/>
        <v>5134</v>
      </c>
      <c r="C193" s="128"/>
      <c r="D193" s="34">
        <f t="shared" si="4"/>
        <v>5134</v>
      </c>
      <c r="E193" s="144">
        <v>45236</v>
      </c>
      <c r="F193" s="279">
        <v>5134</v>
      </c>
      <c r="G193" s="145">
        <v>45237</v>
      </c>
      <c r="H193" s="76">
        <f t="shared" si="2"/>
        <v>0</v>
      </c>
      <c r="K193" s="134"/>
      <c r="L193" s="679">
        <v>45236</v>
      </c>
      <c r="M193" s="136"/>
      <c r="N193" s="137">
        <f t="shared" si="3"/>
        <v>49</v>
      </c>
      <c r="O193" s="138">
        <v>49</v>
      </c>
      <c r="P193" s="139">
        <f t="shared" si="7"/>
        <v>0</v>
      </c>
      <c r="Q193" s="41"/>
    </row>
    <row r="194" spans="1:17" ht="15.6" x14ac:dyDescent="0.3">
      <c r="A194" s="278">
        <v>190</v>
      </c>
      <c r="B194" s="142">
        <f t="shared" si="6"/>
        <v>5134</v>
      </c>
      <c r="C194" s="128"/>
      <c r="D194" s="34">
        <f t="shared" si="4"/>
        <v>5134</v>
      </c>
      <c r="E194" s="144">
        <v>45237</v>
      </c>
      <c r="F194" s="279">
        <v>5134</v>
      </c>
      <c r="G194" s="145">
        <v>45238</v>
      </c>
      <c r="H194" s="76">
        <f t="shared" si="2"/>
        <v>0</v>
      </c>
      <c r="K194" s="134"/>
      <c r="L194" s="679">
        <v>45237</v>
      </c>
      <c r="M194" s="136"/>
      <c r="N194" s="137">
        <f t="shared" si="3"/>
        <v>49</v>
      </c>
      <c r="O194" s="138">
        <v>49</v>
      </c>
      <c r="P194" s="139">
        <f t="shared" si="7"/>
        <v>0</v>
      </c>
      <c r="Q194" s="41"/>
    </row>
    <row r="195" spans="1:17" ht="15.6" x14ac:dyDescent="0.3">
      <c r="A195" s="278">
        <v>191</v>
      </c>
      <c r="B195" s="142">
        <f t="shared" si="6"/>
        <v>5136</v>
      </c>
      <c r="C195" s="128"/>
      <c r="D195" s="34">
        <f t="shared" si="4"/>
        <v>5134</v>
      </c>
      <c r="E195" s="144">
        <v>45238</v>
      </c>
      <c r="F195" s="279">
        <v>5136</v>
      </c>
      <c r="G195" s="145">
        <v>45239</v>
      </c>
      <c r="H195" s="76">
        <f t="shared" si="2"/>
        <v>2</v>
      </c>
      <c r="K195" s="134"/>
      <c r="L195" s="679">
        <v>45238</v>
      </c>
      <c r="M195" s="136"/>
      <c r="N195" s="137">
        <f t="shared" si="3"/>
        <v>49</v>
      </c>
      <c r="O195" s="138">
        <v>30</v>
      </c>
      <c r="P195" s="139">
        <f t="shared" si="7"/>
        <v>19</v>
      </c>
      <c r="Q195" s="41"/>
    </row>
    <row r="196" spans="1:17" ht="15.6" x14ac:dyDescent="0.3">
      <c r="A196" s="278">
        <v>192</v>
      </c>
      <c r="B196" s="142">
        <f t="shared" si="6"/>
        <v>5139</v>
      </c>
      <c r="C196" s="128"/>
      <c r="D196" s="34">
        <f t="shared" si="4"/>
        <v>5136</v>
      </c>
      <c r="E196" s="144">
        <v>45239</v>
      </c>
      <c r="F196" s="279">
        <v>5139</v>
      </c>
      <c r="G196" s="145">
        <v>45240</v>
      </c>
      <c r="H196" s="76">
        <f t="shared" si="2"/>
        <v>3</v>
      </c>
      <c r="K196" s="134"/>
      <c r="L196" s="679">
        <v>45239</v>
      </c>
      <c r="M196" s="136"/>
      <c r="N196" s="137">
        <f t="shared" si="3"/>
        <v>30</v>
      </c>
      <c r="O196" s="138">
        <v>18</v>
      </c>
      <c r="P196" s="139">
        <f t="shared" si="7"/>
        <v>12</v>
      </c>
      <c r="Q196" s="41"/>
    </row>
    <row r="197" spans="1:17" ht="15.6" x14ac:dyDescent="0.3">
      <c r="A197" s="278">
        <v>193</v>
      </c>
      <c r="B197" s="142">
        <f t="shared" si="6"/>
        <v>5139</v>
      </c>
      <c r="C197" s="128"/>
      <c r="D197" s="34">
        <f t="shared" si="4"/>
        <v>5139</v>
      </c>
      <c r="E197" s="144">
        <v>45240</v>
      </c>
      <c r="F197" s="279">
        <v>5139</v>
      </c>
      <c r="G197" s="145">
        <v>45241</v>
      </c>
      <c r="H197" s="76">
        <f t="shared" si="2"/>
        <v>0</v>
      </c>
      <c r="K197" s="134"/>
      <c r="L197" s="679">
        <v>45240</v>
      </c>
      <c r="M197" s="136"/>
      <c r="N197" s="137">
        <f t="shared" si="3"/>
        <v>18</v>
      </c>
      <c r="O197" s="138">
        <v>18</v>
      </c>
      <c r="P197" s="139">
        <f t="shared" si="7"/>
        <v>0</v>
      </c>
      <c r="Q197" s="41"/>
    </row>
    <row r="198" spans="1:17" ht="15.6" x14ac:dyDescent="0.3">
      <c r="A198" s="278">
        <v>194</v>
      </c>
      <c r="B198" s="142">
        <f t="shared" si="6"/>
        <v>5139</v>
      </c>
      <c r="C198" s="128"/>
      <c r="D198" s="34">
        <f t="shared" si="4"/>
        <v>5139</v>
      </c>
      <c r="E198" s="144">
        <v>45241</v>
      </c>
      <c r="F198" s="279">
        <v>5139</v>
      </c>
      <c r="G198" s="145">
        <v>45242</v>
      </c>
      <c r="H198" s="76">
        <f t="shared" si="2"/>
        <v>0</v>
      </c>
      <c r="K198" s="134"/>
      <c r="L198" s="679">
        <v>45241</v>
      </c>
      <c r="M198" s="136"/>
      <c r="N198" s="137">
        <f t="shared" si="3"/>
        <v>18</v>
      </c>
      <c r="O198" s="138">
        <v>18</v>
      </c>
      <c r="P198" s="139">
        <f t="shared" si="7"/>
        <v>0</v>
      </c>
      <c r="Q198" s="41"/>
    </row>
    <row r="199" spans="1:17" ht="15.6" x14ac:dyDescent="0.3">
      <c r="A199" s="278">
        <v>195</v>
      </c>
      <c r="B199" s="142">
        <f t="shared" si="6"/>
        <v>5139</v>
      </c>
      <c r="C199" s="128"/>
      <c r="D199" s="34">
        <f t="shared" si="4"/>
        <v>5139</v>
      </c>
      <c r="E199" s="144">
        <v>45242</v>
      </c>
      <c r="F199" s="279">
        <v>5139</v>
      </c>
      <c r="G199" s="145">
        <v>45243</v>
      </c>
      <c r="H199" s="76">
        <f t="shared" si="2"/>
        <v>0</v>
      </c>
      <c r="K199" s="134"/>
      <c r="L199" s="679">
        <v>45242</v>
      </c>
      <c r="M199" s="136"/>
      <c r="N199" s="137">
        <f t="shared" si="3"/>
        <v>18</v>
      </c>
      <c r="O199" s="138">
        <v>18</v>
      </c>
      <c r="P199" s="139">
        <f t="shared" si="7"/>
        <v>0</v>
      </c>
      <c r="Q199" s="41"/>
    </row>
    <row r="200" spans="1:17" ht="15.6" x14ac:dyDescent="0.3">
      <c r="A200" s="278">
        <v>196</v>
      </c>
      <c r="B200" s="142">
        <f t="shared" si="6"/>
        <v>5139</v>
      </c>
      <c r="C200" s="128"/>
      <c r="D200" s="34">
        <f t="shared" si="4"/>
        <v>5139</v>
      </c>
      <c r="E200" s="144">
        <v>45243</v>
      </c>
      <c r="F200" s="279">
        <v>5139</v>
      </c>
      <c r="G200" s="145">
        <v>45244</v>
      </c>
      <c r="H200" s="76">
        <f t="shared" si="2"/>
        <v>0</v>
      </c>
      <c r="K200" s="134"/>
      <c r="L200" s="679">
        <v>45243</v>
      </c>
      <c r="M200" s="136">
        <v>120</v>
      </c>
      <c r="N200" s="137">
        <f t="shared" si="3"/>
        <v>18</v>
      </c>
      <c r="O200" s="138">
        <v>138</v>
      </c>
      <c r="P200" s="139">
        <f t="shared" si="7"/>
        <v>0</v>
      </c>
      <c r="Q200" s="41"/>
    </row>
    <row r="201" spans="1:17" ht="15.6" x14ac:dyDescent="0.3">
      <c r="A201" s="278">
        <v>197</v>
      </c>
      <c r="B201" s="142">
        <f t="shared" si="6"/>
        <v>5139</v>
      </c>
      <c r="C201" s="128"/>
      <c r="D201" s="34">
        <f t="shared" si="4"/>
        <v>5139</v>
      </c>
      <c r="E201" s="144">
        <v>45244</v>
      </c>
      <c r="F201" s="279">
        <v>5139</v>
      </c>
      <c r="G201" s="145">
        <v>45245</v>
      </c>
      <c r="H201" s="76">
        <f t="shared" si="2"/>
        <v>0</v>
      </c>
      <c r="K201" s="134"/>
      <c r="L201" s="679">
        <v>45244</v>
      </c>
      <c r="M201" s="136"/>
      <c r="N201" s="137">
        <f t="shared" si="3"/>
        <v>138</v>
      </c>
      <c r="O201" s="138">
        <v>138</v>
      </c>
      <c r="P201" s="139">
        <f t="shared" si="7"/>
        <v>0</v>
      </c>
      <c r="Q201" s="41"/>
    </row>
    <row r="202" spans="1:17" ht="15.6" x14ac:dyDescent="0.3">
      <c r="A202" s="278">
        <v>198</v>
      </c>
      <c r="B202" s="142">
        <f t="shared" si="6"/>
        <v>5146</v>
      </c>
      <c r="C202" s="128"/>
      <c r="D202" s="34">
        <f t="shared" si="4"/>
        <v>5139</v>
      </c>
      <c r="E202" s="144">
        <v>45245</v>
      </c>
      <c r="F202" s="279">
        <v>5146</v>
      </c>
      <c r="G202" s="145">
        <v>45246</v>
      </c>
      <c r="H202" s="76">
        <f t="shared" si="2"/>
        <v>7</v>
      </c>
      <c r="K202" s="134"/>
      <c r="L202" s="679">
        <v>45245</v>
      </c>
      <c r="M202" s="136"/>
      <c r="N202" s="137">
        <f t="shared" si="3"/>
        <v>138</v>
      </c>
      <c r="O202" s="138">
        <v>62</v>
      </c>
      <c r="P202" s="139">
        <f t="shared" si="7"/>
        <v>76</v>
      </c>
      <c r="Q202" s="41"/>
    </row>
    <row r="203" spans="1:17" ht="15.6" x14ac:dyDescent="0.3">
      <c r="A203" s="278">
        <v>199</v>
      </c>
      <c r="B203" s="142">
        <f t="shared" si="6"/>
        <v>5148</v>
      </c>
      <c r="C203" s="128"/>
      <c r="D203" s="34">
        <f t="shared" si="4"/>
        <v>5146</v>
      </c>
      <c r="E203" s="144">
        <v>45246</v>
      </c>
      <c r="F203" s="279">
        <v>5148</v>
      </c>
      <c r="G203" s="145">
        <v>45247</v>
      </c>
      <c r="H203" s="76">
        <f t="shared" si="2"/>
        <v>2</v>
      </c>
      <c r="K203" s="134"/>
      <c r="L203" s="679">
        <v>45246</v>
      </c>
      <c r="M203" s="136"/>
      <c r="N203" s="137">
        <f t="shared" si="3"/>
        <v>62</v>
      </c>
      <c r="O203" s="138">
        <v>46</v>
      </c>
      <c r="P203" s="139">
        <f t="shared" si="7"/>
        <v>16</v>
      </c>
      <c r="Q203" s="41"/>
    </row>
    <row r="204" spans="1:17" ht="15.6" x14ac:dyDescent="0.3">
      <c r="A204" s="278">
        <v>200</v>
      </c>
      <c r="B204" s="142">
        <f t="shared" si="6"/>
        <v>5148</v>
      </c>
      <c r="C204" s="128"/>
      <c r="D204" s="34">
        <f t="shared" si="4"/>
        <v>5148</v>
      </c>
      <c r="E204" s="144">
        <v>45247</v>
      </c>
      <c r="F204" s="279">
        <v>5148</v>
      </c>
      <c r="G204" s="145">
        <v>45248</v>
      </c>
      <c r="H204" s="76">
        <f t="shared" si="2"/>
        <v>0</v>
      </c>
      <c r="K204" s="134"/>
      <c r="L204" s="679">
        <v>45247</v>
      </c>
      <c r="M204" s="136"/>
      <c r="N204" s="137">
        <f t="shared" si="3"/>
        <v>46</v>
      </c>
      <c r="O204" s="138">
        <v>46</v>
      </c>
      <c r="P204" s="139">
        <f t="shared" si="7"/>
        <v>0</v>
      </c>
      <c r="Q204" s="41"/>
    </row>
    <row r="205" spans="1:17" ht="15.6" x14ac:dyDescent="0.3">
      <c r="A205" s="278">
        <v>201</v>
      </c>
      <c r="B205" s="142">
        <f t="shared" si="6"/>
        <v>5149</v>
      </c>
      <c r="C205" s="128"/>
      <c r="D205" s="34">
        <f t="shared" si="4"/>
        <v>5148</v>
      </c>
      <c r="E205" s="144">
        <v>45248</v>
      </c>
      <c r="F205" s="279">
        <v>5149</v>
      </c>
      <c r="G205" s="145">
        <v>45249</v>
      </c>
      <c r="H205" s="76">
        <f t="shared" si="2"/>
        <v>1</v>
      </c>
      <c r="K205" s="134"/>
      <c r="L205" s="679">
        <v>45248</v>
      </c>
      <c r="M205" s="136"/>
      <c r="N205" s="137">
        <f t="shared" si="3"/>
        <v>46</v>
      </c>
      <c r="O205" s="138">
        <v>37</v>
      </c>
      <c r="P205" s="139">
        <f t="shared" si="7"/>
        <v>9</v>
      </c>
      <c r="Q205" s="41"/>
    </row>
    <row r="206" spans="1:17" ht="15.6" x14ac:dyDescent="0.3">
      <c r="A206" s="278">
        <v>202</v>
      </c>
      <c r="B206" s="142">
        <f t="shared" si="6"/>
        <v>5153</v>
      </c>
      <c r="C206" s="128"/>
      <c r="D206" s="34">
        <f t="shared" si="4"/>
        <v>5149</v>
      </c>
      <c r="E206" s="144">
        <v>45249</v>
      </c>
      <c r="F206" s="279">
        <v>5153</v>
      </c>
      <c r="G206" s="145">
        <v>45250</v>
      </c>
      <c r="H206" s="76">
        <f t="shared" si="2"/>
        <v>4</v>
      </c>
      <c r="K206" s="134"/>
      <c r="L206" s="679">
        <v>45249</v>
      </c>
      <c r="M206" s="136"/>
      <c r="N206" s="137">
        <f t="shared" si="3"/>
        <v>37</v>
      </c>
      <c r="O206" s="138">
        <v>11</v>
      </c>
      <c r="P206" s="139">
        <f t="shared" si="7"/>
        <v>26</v>
      </c>
      <c r="Q206" s="41"/>
    </row>
    <row r="207" spans="1:17" ht="15.6" x14ac:dyDescent="0.3">
      <c r="A207" s="278">
        <v>203</v>
      </c>
      <c r="B207" s="142">
        <f t="shared" si="6"/>
        <v>5155</v>
      </c>
      <c r="C207" s="128"/>
      <c r="D207" s="34">
        <f t="shared" si="4"/>
        <v>5153</v>
      </c>
      <c r="E207" s="144">
        <v>45250</v>
      </c>
      <c r="F207" s="279">
        <v>5155</v>
      </c>
      <c r="G207" s="145">
        <v>45251</v>
      </c>
      <c r="H207" s="76">
        <f t="shared" si="2"/>
        <v>2</v>
      </c>
      <c r="K207" s="134"/>
      <c r="L207" s="679">
        <v>45250</v>
      </c>
      <c r="M207" s="136">
        <v>90</v>
      </c>
      <c r="N207" s="137">
        <f t="shared" si="3"/>
        <v>11</v>
      </c>
      <c r="O207" s="138">
        <v>80</v>
      </c>
      <c r="P207" s="139">
        <f t="shared" si="7"/>
        <v>21</v>
      </c>
      <c r="Q207" s="41"/>
    </row>
    <row r="208" spans="1:17" ht="15.6" x14ac:dyDescent="0.3">
      <c r="A208" s="278">
        <v>204</v>
      </c>
      <c r="B208" s="142">
        <f t="shared" si="6"/>
        <v>5156</v>
      </c>
      <c r="C208" s="128"/>
      <c r="D208" s="34">
        <f t="shared" si="4"/>
        <v>5155</v>
      </c>
      <c r="E208" s="144">
        <v>45251</v>
      </c>
      <c r="F208" s="279">
        <v>5156</v>
      </c>
      <c r="G208" s="145">
        <v>45252</v>
      </c>
      <c r="H208" s="76">
        <f t="shared" si="2"/>
        <v>1</v>
      </c>
      <c r="K208" s="134"/>
      <c r="L208" s="679">
        <v>45251</v>
      </c>
      <c r="M208" s="136"/>
      <c r="N208" s="137">
        <f t="shared" si="3"/>
        <v>80</v>
      </c>
      <c r="O208" s="138">
        <v>77</v>
      </c>
      <c r="P208" s="139">
        <f t="shared" si="7"/>
        <v>3</v>
      </c>
      <c r="Q208" s="41"/>
    </row>
    <row r="209" spans="1:18" ht="15.6" x14ac:dyDescent="0.3">
      <c r="A209" s="278">
        <v>205</v>
      </c>
      <c r="B209" s="142">
        <f t="shared" si="6"/>
        <v>5161</v>
      </c>
      <c r="C209" s="128"/>
      <c r="D209" s="34">
        <f t="shared" si="4"/>
        <v>5156</v>
      </c>
      <c r="E209" s="144">
        <v>45252</v>
      </c>
      <c r="F209" s="279">
        <v>5161</v>
      </c>
      <c r="G209" s="145">
        <v>45253</v>
      </c>
      <c r="H209" s="76">
        <f t="shared" si="2"/>
        <v>5</v>
      </c>
      <c r="K209" s="134"/>
      <c r="L209" s="679">
        <v>45252</v>
      </c>
      <c r="M209" s="136"/>
      <c r="N209" s="137">
        <f t="shared" si="3"/>
        <v>77</v>
      </c>
      <c r="O209" s="138">
        <v>44</v>
      </c>
      <c r="P209" s="139">
        <f t="shared" si="7"/>
        <v>33</v>
      </c>
      <c r="Q209" s="41"/>
    </row>
    <row r="210" spans="1:18" ht="15.6" x14ac:dyDescent="0.3">
      <c r="A210" s="278">
        <v>206</v>
      </c>
      <c r="B210" s="142">
        <f t="shared" si="6"/>
        <v>5161</v>
      </c>
      <c r="C210" s="128"/>
      <c r="D210" s="34">
        <f t="shared" si="4"/>
        <v>5161</v>
      </c>
      <c r="E210" s="144">
        <v>45253</v>
      </c>
      <c r="F210" s="279">
        <v>5161</v>
      </c>
      <c r="G210" s="145">
        <v>45254</v>
      </c>
      <c r="H210" s="76">
        <f t="shared" si="2"/>
        <v>0</v>
      </c>
      <c r="K210" s="134"/>
      <c r="L210" s="679">
        <v>45253</v>
      </c>
      <c r="M210" s="136"/>
      <c r="N210" s="137">
        <f t="shared" si="3"/>
        <v>44</v>
      </c>
      <c r="O210" s="138">
        <v>44</v>
      </c>
      <c r="P210" s="139">
        <f t="shared" si="7"/>
        <v>0</v>
      </c>
      <c r="Q210" s="41"/>
    </row>
    <row r="211" spans="1:18" ht="15.6" x14ac:dyDescent="0.3">
      <c r="A211" s="278">
        <v>207</v>
      </c>
      <c r="B211" s="142">
        <f t="shared" si="6"/>
        <v>5166</v>
      </c>
      <c r="C211" s="128"/>
      <c r="D211" s="34">
        <f t="shared" si="4"/>
        <v>5161</v>
      </c>
      <c r="E211" s="144">
        <v>45254</v>
      </c>
      <c r="F211" s="279">
        <v>5166</v>
      </c>
      <c r="G211" s="145">
        <v>45255</v>
      </c>
      <c r="H211" s="76">
        <f t="shared" si="2"/>
        <v>5</v>
      </c>
      <c r="K211" s="134"/>
      <c r="L211" s="679">
        <v>45254</v>
      </c>
      <c r="M211" s="136"/>
      <c r="N211" s="137">
        <f t="shared" si="3"/>
        <v>44</v>
      </c>
      <c r="O211" s="138">
        <v>42</v>
      </c>
      <c r="P211" s="139">
        <f t="shared" si="7"/>
        <v>2</v>
      </c>
      <c r="Q211" s="41"/>
    </row>
    <row r="212" spans="1:18" ht="15.6" x14ac:dyDescent="0.3">
      <c r="A212" s="278">
        <v>208</v>
      </c>
      <c r="B212" s="142">
        <f t="shared" si="6"/>
        <v>5169</v>
      </c>
      <c r="C212" s="128"/>
      <c r="D212" s="34">
        <f t="shared" si="4"/>
        <v>5166</v>
      </c>
      <c r="E212" s="144">
        <v>45255</v>
      </c>
      <c r="F212" s="279">
        <v>5169</v>
      </c>
      <c r="G212" s="145">
        <v>45256</v>
      </c>
      <c r="H212" s="76">
        <f t="shared" si="2"/>
        <v>3</v>
      </c>
      <c r="K212" s="134"/>
      <c r="L212" s="679">
        <v>45255</v>
      </c>
      <c r="M212" s="136"/>
      <c r="N212" s="137">
        <f t="shared" si="3"/>
        <v>42</v>
      </c>
      <c r="O212" s="138">
        <v>26</v>
      </c>
      <c r="P212" s="139">
        <f t="shared" si="7"/>
        <v>16</v>
      </c>
      <c r="Q212" s="41"/>
    </row>
    <row r="213" spans="1:18" ht="15.6" x14ac:dyDescent="0.3">
      <c r="A213" s="278">
        <v>209</v>
      </c>
      <c r="B213" s="142">
        <f t="shared" si="6"/>
        <v>5169</v>
      </c>
      <c r="C213" s="128"/>
      <c r="D213" s="34">
        <f t="shared" si="4"/>
        <v>5169</v>
      </c>
      <c r="E213" s="144">
        <v>45256</v>
      </c>
      <c r="F213" s="279">
        <v>5169</v>
      </c>
      <c r="G213" s="145">
        <v>45257</v>
      </c>
      <c r="H213" s="76">
        <f t="shared" si="2"/>
        <v>0</v>
      </c>
      <c r="K213" s="134"/>
      <c r="L213" s="679">
        <v>45256</v>
      </c>
      <c r="M213" s="281"/>
      <c r="N213" s="137">
        <f t="shared" si="3"/>
        <v>26</v>
      </c>
      <c r="O213" s="138">
        <v>26</v>
      </c>
      <c r="P213" s="139">
        <f t="shared" si="7"/>
        <v>0</v>
      </c>
      <c r="Q213" s="41"/>
    </row>
    <row r="214" spans="1:18" ht="15.6" x14ac:dyDescent="0.3">
      <c r="A214" s="278">
        <v>210</v>
      </c>
      <c r="B214" s="142">
        <f t="shared" si="6"/>
        <v>5169</v>
      </c>
      <c r="C214" s="128"/>
      <c r="D214" s="34">
        <f t="shared" si="4"/>
        <v>5169</v>
      </c>
      <c r="E214" s="144">
        <v>45257</v>
      </c>
      <c r="F214" s="279">
        <v>5169</v>
      </c>
      <c r="G214" s="145">
        <v>45258</v>
      </c>
      <c r="H214" s="76">
        <f t="shared" si="2"/>
        <v>0</v>
      </c>
      <c r="K214" s="134"/>
      <c r="L214" s="679">
        <v>45257</v>
      </c>
      <c r="M214" s="163">
        <v>80</v>
      </c>
      <c r="N214" s="137">
        <f t="shared" si="3"/>
        <v>26</v>
      </c>
      <c r="O214" s="165">
        <v>106</v>
      </c>
      <c r="P214" s="139">
        <f t="shared" si="7"/>
        <v>0</v>
      </c>
      <c r="Q214" s="41"/>
      <c r="R214" s="48" t="s">
        <v>351</v>
      </c>
    </row>
    <row r="215" spans="1:18" ht="15.6" x14ac:dyDescent="0.3">
      <c r="A215" s="278">
        <v>211</v>
      </c>
      <c r="B215" s="142">
        <f t="shared" si="6"/>
        <v>5169</v>
      </c>
      <c r="C215" s="128"/>
      <c r="D215" s="34">
        <f t="shared" si="4"/>
        <v>5169</v>
      </c>
      <c r="E215" s="144">
        <v>45258</v>
      </c>
      <c r="F215" s="279">
        <v>5169</v>
      </c>
      <c r="G215" s="145">
        <v>45259</v>
      </c>
      <c r="H215" s="76">
        <f t="shared" si="2"/>
        <v>0</v>
      </c>
      <c r="K215" s="134"/>
      <c r="L215" s="679">
        <v>45258</v>
      </c>
      <c r="M215" s="136"/>
      <c r="N215" s="137">
        <f t="shared" si="3"/>
        <v>106</v>
      </c>
      <c r="O215" s="138">
        <v>106</v>
      </c>
      <c r="P215" s="139">
        <f t="shared" si="7"/>
        <v>0</v>
      </c>
      <c r="Q215" s="41"/>
    </row>
    <row r="216" spans="1:18" ht="15.6" x14ac:dyDescent="0.3">
      <c r="A216" s="278">
        <v>212</v>
      </c>
      <c r="B216" s="142">
        <f t="shared" si="6"/>
        <v>5173</v>
      </c>
      <c r="C216" s="128"/>
      <c r="D216" s="34">
        <f t="shared" si="4"/>
        <v>5169</v>
      </c>
      <c r="E216" s="144">
        <v>45259</v>
      </c>
      <c r="F216" s="279">
        <v>5173</v>
      </c>
      <c r="G216" s="145">
        <v>45260</v>
      </c>
      <c r="H216" s="76">
        <f t="shared" si="2"/>
        <v>4</v>
      </c>
      <c r="K216" s="134"/>
      <c r="L216" s="679">
        <v>45259</v>
      </c>
      <c r="M216" s="136"/>
      <c r="N216" s="137">
        <f t="shared" si="3"/>
        <v>106</v>
      </c>
      <c r="O216" s="138">
        <v>93</v>
      </c>
      <c r="P216" s="139">
        <f t="shared" si="7"/>
        <v>13</v>
      </c>
      <c r="Q216" s="41"/>
    </row>
    <row r="217" spans="1:18" ht="15.6" x14ac:dyDescent="0.3">
      <c r="A217" s="278">
        <v>213</v>
      </c>
      <c r="B217" s="142">
        <f t="shared" si="6"/>
        <v>5173</v>
      </c>
      <c r="C217" s="128"/>
      <c r="D217" s="34">
        <f t="shared" si="4"/>
        <v>5173</v>
      </c>
      <c r="E217" s="144">
        <v>45260</v>
      </c>
      <c r="F217" s="279">
        <v>5173</v>
      </c>
      <c r="G217" s="145">
        <v>45261</v>
      </c>
      <c r="H217" s="76">
        <f t="shared" si="2"/>
        <v>0</v>
      </c>
      <c r="K217" s="134"/>
      <c r="L217" s="679">
        <v>45260</v>
      </c>
      <c r="M217" s="136"/>
      <c r="N217" s="137">
        <f t="shared" si="3"/>
        <v>93</v>
      </c>
      <c r="O217" s="138">
        <v>92</v>
      </c>
      <c r="P217" s="139">
        <f t="shared" si="7"/>
        <v>1</v>
      </c>
      <c r="Q217" s="41"/>
    </row>
    <row r="218" spans="1:18" ht="15.6" x14ac:dyDescent="0.3">
      <c r="A218" s="278">
        <v>214</v>
      </c>
      <c r="B218" s="142">
        <f t="shared" si="6"/>
        <v>5174</v>
      </c>
      <c r="C218" s="128"/>
      <c r="D218" s="34">
        <f t="shared" si="4"/>
        <v>5173</v>
      </c>
      <c r="E218" s="144">
        <v>45261</v>
      </c>
      <c r="F218" s="279">
        <v>5174</v>
      </c>
      <c r="G218" s="145">
        <v>45262</v>
      </c>
      <c r="H218" s="76">
        <f t="shared" si="2"/>
        <v>1</v>
      </c>
      <c r="K218" s="134"/>
      <c r="L218" s="679">
        <v>45261</v>
      </c>
      <c r="M218" s="136"/>
      <c r="N218" s="137">
        <f t="shared" si="3"/>
        <v>92</v>
      </c>
      <c r="O218" s="138">
        <v>67</v>
      </c>
      <c r="P218" s="139">
        <f t="shared" si="7"/>
        <v>25</v>
      </c>
      <c r="Q218" s="41"/>
      <c r="R218" s="48" t="s">
        <v>22</v>
      </c>
    </row>
    <row r="219" spans="1:18" ht="15.6" x14ac:dyDescent="0.3">
      <c r="A219" s="278">
        <v>215</v>
      </c>
      <c r="B219" s="142">
        <f t="shared" si="6"/>
        <v>5174</v>
      </c>
      <c r="C219" s="128"/>
      <c r="D219" s="34">
        <f t="shared" si="4"/>
        <v>5174</v>
      </c>
      <c r="E219" s="144">
        <v>45262</v>
      </c>
      <c r="F219" s="279">
        <v>5174</v>
      </c>
      <c r="G219" s="145">
        <v>45263</v>
      </c>
      <c r="H219" s="76">
        <f t="shared" si="2"/>
        <v>0</v>
      </c>
      <c r="K219" s="134"/>
      <c r="L219" s="679">
        <v>45262</v>
      </c>
      <c r="M219" s="136"/>
      <c r="N219" s="137">
        <f t="shared" si="3"/>
        <v>67</v>
      </c>
      <c r="O219" s="138">
        <v>67</v>
      </c>
      <c r="P219" s="139">
        <f t="shared" si="7"/>
        <v>0</v>
      </c>
      <c r="Q219" s="41"/>
    </row>
    <row r="220" spans="1:18" ht="15.6" x14ac:dyDescent="0.3">
      <c r="A220" s="278">
        <v>216</v>
      </c>
      <c r="B220" s="142">
        <f t="shared" si="6"/>
        <v>5178</v>
      </c>
      <c r="C220" s="128"/>
      <c r="D220" s="34">
        <f t="shared" si="4"/>
        <v>5174</v>
      </c>
      <c r="E220" s="144">
        <v>45263</v>
      </c>
      <c r="F220" s="279">
        <v>5178</v>
      </c>
      <c r="G220" s="145">
        <v>45264</v>
      </c>
      <c r="H220" s="76">
        <f t="shared" si="2"/>
        <v>4</v>
      </c>
      <c r="K220" s="134"/>
      <c r="L220" s="679">
        <v>45263</v>
      </c>
      <c r="M220" s="136"/>
      <c r="N220" s="137">
        <f t="shared" si="3"/>
        <v>67</v>
      </c>
      <c r="O220" s="138">
        <v>39</v>
      </c>
      <c r="P220" s="139">
        <f t="shared" si="7"/>
        <v>28</v>
      </c>
      <c r="Q220" s="41"/>
    </row>
    <row r="221" spans="1:18" ht="15.6" x14ac:dyDescent="0.3">
      <c r="A221" s="278">
        <v>217</v>
      </c>
      <c r="B221" s="142">
        <f t="shared" si="6"/>
        <v>5178</v>
      </c>
      <c r="C221" s="128"/>
      <c r="D221" s="34">
        <f t="shared" si="4"/>
        <v>5178</v>
      </c>
      <c r="E221" s="144">
        <v>45264</v>
      </c>
      <c r="F221" s="279">
        <v>5178</v>
      </c>
      <c r="G221" s="145">
        <v>45265</v>
      </c>
      <c r="H221" s="76">
        <f t="shared" si="2"/>
        <v>0</v>
      </c>
      <c r="K221" s="134"/>
      <c r="L221" s="679">
        <v>45264</v>
      </c>
      <c r="M221" s="136"/>
      <c r="N221" s="137">
        <f t="shared" si="3"/>
        <v>39</v>
      </c>
      <c r="O221" s="138">
        <v>39</v>
      </c>
      <c r="P221" s="139">
        <f t="shared" si="7"/>
        <v>0</v>
      </c>
      <c r="Q221" s="41"/>
    </row>
    <row r="222" spans="1:18" ht="15.6" x14ac:dyDescent="0.3">
      <c r="A222" s="282"/>
      <c r="B222" s="142">
        <f t="shared" si="6"/>
        <v>5178</v>
      </c>
      <c r="C222" s="128"/>
      <c r="D222" s="34">
        <f t="shared" si="4"/>
        <v>5178</v>
      </c>
      <c r="E222" s="144">
        <v>45265</v>
      </c>
      <c r="F222" s="279">
        <v>5178</v>
      </c>
      <c r="G222" s="145">
        <v>45266</v>
      </c>
      <c r="H222" s="76">
        <f t="shared" si="2"/>
        <v>0</v>
      </c>
      <c r="K222" s="134"/>
      <c r="L222" s="679">
        <v>45265</v>
      </c>
      <c r="M222" s="136"/>
      <c r="N222" s="137">
        <f t="shared" si="3"/>
        <v>39</v>
      </c>
      <c r="O222" s="138">
        <v>39</v>
      </c>
      <c r="P222" s="139">
        <f t="shared" si="7"/>
        <v>0</v>
      </c>
      <c r="Q222" s="41"/>
    </row>
    <row r="223" spans="1:18" ht="15.6" x14ac:dyDescent="0.3">
      <c r="A223" s="282"/>
      <c r="B223" s="142">
        <f t="shared" si="6"/>
        <v>5179</v>
      </c>
      <c r="C223" s="128"/>
      <c r="D223" s="34">
        <f t="shared" si="4"/>
        <v>5178</v>
      </c>
      <c r="E223" s="144">
        <v>45266</v>
      </c>
      <c r="F223" s="279">
        <v>5179</v>
      </c>
      <c r="G223" s="145">
        <v>45267</v>
      </c>
      <c r="H223" s="76">
        <f t="shared" si="2"/>
        <v>1</v>
      </c>
      <c r="K223" s="134"/>
      <c r="L223" s="679">
        <v>45266</v>
      </c>
      <c r="M223" s="136"/>
      <c r="N223" s="137">
        <f t="shared" si="3"/>
        <v>39</v>
      </c>
      <c r="O223" s="138">
        <v>34</v>
      </c>
      <c r="P223" s="139">
        <f t="shared" si="7"/>
        <v>5</v>
      </c>
      <c r="Q223" s="41"/>
    </row>
    <row r="224" spans="1:18" ht="15.6" x14ac:dyDescent="0.3">
      <c r="A224" s="282"/>
      <c r="B224" s="142">
        <f t="shared" si="6"/>
        <v>5181</v>
      </c>
      <c r="C224" s="128"/>
      <c r="D224" s="34">
        <f t="shared" si="4"/>
        <v>5179</v>
      </c>
      <c r="E224" s="144">
        <v>45267</v>
      </c>
      <c r="F224" s="279">
        <v>5181</v>
      </c>
      <c r="G224" s="145">
        <v>45268</v>
      </c>
      <c r="H224" s="76">
        <f t="shared" si="2"/>
        <v>2</v>
      </c>
      <c r="K224" s="134"/>
      <c r="L224" s="679">
        <v>45267</v>
      </c>
      <c r="M224" s="136"/>
      <c r="N224" s="137">
        <f t="shared" si="3"/>
        <v>34</v>
      </c>
      <c r="O224" s="138">
        <v>22</v>
      </c>
      <c r="P224" s="139">
        <f t="shared" si="7"/>
        <v>12</v>
      </c>
      <c r="Q224" s="41"/>
    </row>
    <row r="225" spans="1:19" ht="15.6" x14ac:dyDescent="0.3">
      <c r="A225" s="282"/>
      <c r="B225" s="142">
        <f t="shared" si="6"/>
        <v>5181</v>
      </c>
      <c r="C225" s="128"/>
      <c r="D225" s="34">
        <f t="shared" si="4"/>
        <v>5181</v>
      </c>
      <c r="E225" s="144">
        <v>45268</v>
      </c>
      <c r="F225" s="279">
        <v>5181</v>
      </c>
      <c r="G225" s="145">
        <v>45269</v>
      </c>
      <c r="H225" s="76">
        <f t="shared" si="2"/>
        <v>0</v>
      </c>
      <c r="K225" s="134"/>
      <c r="L225" s="679">
        <v>45268</v>
      </c>
      <c r="M225" s="136">
        <v>63</v>
      </c>
      <c r="N225" s="137">
        <f t="shared" si="3"/>
        <v>22</v>
      </c>
      <c r="O225" s="138">
        <v>83</v>
      </c>
      <c r="P225" s="139">
        <f t="shared" si="7"/>
        <v>2</v>
      </c>
      <c r="Q225" s="41"/>
      <c r="R225" s="48" t="s">
        <v>352</v>
      </c>
    </row>
    <row r="226" spans="1:19" ht="15.6" x14ac:dyDescent="0.3">
      <c r="A226" s="282"/>
      <c r="B226" s="142">
        <f t="shared" si="6"/>
        <v>5181</v>
      </c>
      <c r="C226" s="128"/>
      <c r="D226" s="34">
        <f t="shared" si="4"/>
        <v>5181</v>
      </c>
      <c r="E226" s="144">
        <v>45269</v>
      </c>
      <c r="F226" s="279">
        <v>5181</v>
      </c>
      <c r="G226" s="145">
        <v>45270</v>
      </c>
      <c r="H226" s="76">
        <f t="shared" si="2"/>
        <v>0</v>
      </c>
      <c r="K226" s="134"/>
      <c r="L226" s="679">
        <v>45269</v>
      </c>
      <c r="M226" s="136"/>
      <c r="N226" s="137">
        <f t="shared" si="3"/>
        <v>83</v>
      </c>
      <c r="O226" s="138">
        <v>83</v>
      </c>
      <c r="P226" s="139">
        <f t="shared" si="7"/>
        <v>0</v>
      </c>
      <c r="Q226" s="41"/>
    </row>
    <row r="227" spans="1:19" ht="15.6" x14ac:dyDescent="0.3">
      <c r="A227" s="282"/>
      <c r="B227" s="142">
        <f t="shared" si="6"/>
        <v>5181</v>
      </c>
      <c r="C227" s="128"/>
      <c r="D227" s="34">
        <f t="shared" si="4"/>
        <v>5181</v>
      </c>
      <c r="E227" s="144">
        <v>45270</v>
      </c>
      <c r="F227" s="279">
        <v>5181</v>
      </c>
      <c r="G227" s="145">
        <v>45271</v>
      </c>
      <c r="H227" s="76">
        <f t="shared" si="2"/>
        <v>0</v>
      </c>
      <c r="K227" s="134"/>
      <c r="L227" s="679">
        <v>45270</v>
      </c>
      <c r="M227" s="136"/>
      <c r="N227" s="137">
        <f t="shared" si="3"/>
        <v>83</v>
      </c>
      <c r="O227" s="138">
        <v>82</v>
      </c>
      <c r="P227" s="139">
        <f t="shared" si="7"/>
        <v>1</v>
      </c>
      <c r="Q227" s="41"/>
    </row>
    <row r="228" spans="1:19" ht="15.6" x14ac:dyDescent="0.3">
      <c r="A228" s="282"/>
      <c r="B228" s="142">
        <f t="shared" si="6"/>
        <v>5186</v>
      </c>
      <c r="C228" s="128"/>
      <c r="D228" s="34">
        <f t="shared" si="4"/>
        <v>5181</v>
      </c>
      <c r="E228" s="144">
        <v>45271</v>
      </c>
      <c r="F228" s="279">
        <v>5186</v>
      </c>
      <c r="G228" s="145">
        <v>45272</v>
      </c>
      <c r="H228" s="76">
        <f t="shared" si="2"/>
        <v>5</v>
      </c>
      <c r="K228" s="134"/>
      <c r="L228" s="679">
        <v>45271</v>
      </c>
      <c r="M228" s="136"/>
      <c r="N228" s="137">
        <f t="shared" si="3"/>
        <v>82</v>
      </c>
      <c r="O228" s="138">
        <v>48</v>
      </c>
      <c r="P228" s="139">
        <f t="shared" si="7"/>
        <v>34</v>
      </c>
      <c r="Q228" s="41"/>
    </row>
    <row r="229" spans="1:19" ht="15.6" x14ac:dyDescent="0.3">
      <c r="A229" s="282"/>
      <c r="B229" s="142">
        <f t="shared" si="6"/>
        <v>5186</v>
      </c>
      <c r="C229" s="128"/>
      <c r="D229" s="34">
        <f t="shared" si="4"/>
        <v>5186</v>
      </c>
      <c r="E229" s="144">
        <v>45272</v>
      </c>
      <c r="F229" s="279">
        <v>5186</v>
      </c>
      <c r="G229" s="145">
        <v>45273</v>
      </c>
      <c r="H229" s="76">
        <f t="shared" si="2"/>
        <v>0</v>
      </c>
      <c r="K229" s="134"/>
      <c r="L229" s="679">
        <v>45272</v>
      </c>
      <c r="M229" s="136"/>
      <c r="N229" s="137">
        <f t="shared" si="3"/>
        <v>48</v>
      </c>
      <c r="O229" s="138">
        <v>48</v>
      </c>
      <c r="P229" s="139">
        <f t="shared" si="7"/>
        <v>0</v>
      </c>
      <c r="Q229" s="41"/>
    </row>
    <row r="230" spans="1:19" ht="15.6" x14ac:dyDescent="0.3">
      <c r="A230" s="282"/>
      <c r="B230" s="142">
        <f t="shared" si="6"/>
        <v>5191</v>
      </c>
      <c r="C230" s="128"/>
      <c r="D230" s="34">
        <f t="shared" si="4"/>
        <v>5186</v>
      </c>
      <c r="E230" s="144">
        <v>45273</v>
      </c>
      <c r="F230" s="279">
        <v>5191</v>
      </c>
      <c r="G230" s="145">
        <v>45274</v>
      </c>
      <c r="H230" s="76">
        <f t="shared" si="2"/>
        <v>5</v>
      </c>
      <c r="K230" s="134"/>
      <c r="L230" s="679">
        <v>45273</v>
      </c>
      <c r="M230" s="136"/>
      <c r="N230" s="137">
        <f t="shared" si="3"/>
        <v>48</v>
      </c>
      <c r="O230" s="138">
        <v>16</v>
      </c>
      <c r="P230" s="139">
        <f t="shared" si="7"/>
        <v>32</v>
      </c>
      <c r="Q230" s="41"/>
    </row>
    <row r="231" spans="1:19" ht="15.6" x14ac:dyDescent="0.3">
      <c r="A231" s="282"/>
      <c r="B231" s="142">
        <f t="shared" si="6"/>
        <v>5191</v>
      </c>
      <c r="C231" s="128"/>
      <c r="D231" s="34">
        <f t="shared" si="4"/>
        <v>5191</v>
      </c>
      <c r="E231" s="144">
        <v>45274</v>
      </c>
      <c r="F231" s="279">
        <v>5191</v>
      </c>
      <c r="G231" s="145">
        <v>45275</v>
      </c>
      <c r="H231" s="76">
        <f t="shared" si="2"/>
        <v>0</v>
      </c>
      <c r="K231" s="134"/>
      <c r="L231" s="679">
        <v>45274</v>
      </c>
      <c r="M231" s="136">
        <v>75</v>
      </c>
      <c r="N231" s="137">
        <f t="shared" si="3"/>
        <v>16</v>
      </c>
      <c r="O231" s="138">
        <v>82</v>
      </c>
      <c r="P231" s="139">
        <f t="shared" si="7"/>
        <v>9</v>
      </c>
      <c r="Q231" s="41"/>
      <c r="R231" s="48" t="s">
        <v>327</v>
      </c>
      <c r="S231" s="48" t="s">
        <v>353</v>
      </c>
    </row>
    <row r="232" spans="1:19" ht="15.6" x14ac:dyDescent="0.3">
      <c r="A232" s="282"/>
      <c r="B232" s="142">
        <f t="shared" si="6"/>
        <v>5191</v>
      </c>
      <c r="C232" s="128"/>
      <c r="D232" s="34">
        <f t="shared" si="4"/>
        <v>5191</v>
      </c>
      <c r="E232" s="144">
        <v>45275</v>
      </c>
      <c r="F232" s="279">
        <v>5191</v>
      </c>
      <c r="G232" s="145">
        <v>45276</v>
      </c>
      <c r="H232" s="76">
        <f t="shared" si="2"/>
        <v>0</v>
      </c>
      <c r="K232" s="134"/>
      <c r="L232" s="679">
        <v>45275</v>
      </c>
      <c r="M232" s="136"/>
      <c r="N232" s="137">
        <f t="shared" si="3"/>
        <v>82</v>
      </c>
      <c r="O232" s="138">
        <v>82</v>
      </c>
      <c r="P232" s="139">
        <f t="shared" si="7"/>
        <v>0</v>
      </c>
      <c r="Q232" s="41"/>
    </row>
    <row r="233" spans="1:19" ht="15.6" x14ac:dyDescent="0.3">
      <c r="A233" s="282"/>
      <c r="B233" s="142">
        <f t="shared" si="6"/>
        <v>5191</v>
      </c>
      <c r="C233" s="128"/>
      <c r="D233" s="34">
        <f t="shared" si="4"/>
        <v>5191</v>
      </c>
      <c r="E233" s="144">
        <v>45276</v>
      </c>
      <c r="F233" s="279">
        <v>5191</v>
      </c>
      <c r="G233" s="145">
        <v>45277</v>
      </c>
      <c r="H233" s="76">
        <f t="shared" si="2"/>
        <v>0</v>
      </c>
      <c r="K233" s="134"/>
      <c r="L233" s="679">
        <v>45276</v>
      </c>
      <c r="M233" s="136"/>
      <c r="N233" s="137">
        <f t="shared" si="3"/>
        <v>82</v>
      </c>
      <c r="O233" s="138">
        <v>82</v>
      </c>
      <c r="P233" s="139">
        <f t="shared" si="7"/>
        <v>0</v>
      </c>
      <c r="Q233" s="41"/>
    </row>
    <row r="234" spans="1:19" ht="15.6" x14ac:dyDescent="0.3">
      <c r="A234" s="282"/>
      <c r="B234" s="142">
        <f t="shared" si="6"/>
        <v>5191</v>
      </c>
      <c r="C234" s="128"/>
      <c r="D234" s="34">
        <f t="shared" si="4"/>
        <v>5191</v>
      </c>
      <c r="E234" s="144">
        <v>45277</v>
      </c>
      <c r="F234" s="279">
        <v>5191</v>
      </c>
      <c r="G234" s="145">
        <v>45278</v>
      </c>
      <c r="H234" s="76">
        <f t="shared" si="2"/>
        <v>0</v>
      </c>
      <c r="K234" s="134"/>
      <c r="L234" s="679">
        <v>45277</v>
      </c>
      <c r="M234" s="136"/>
      <c r="N234" s="137">
        <f t="shared" si="3"/>
        <v>82</v>
      </c>
      <c r="O234" s="138">
        <v>82</v>
      </c>
      <c r="P234" s="139">
        <f t="shared" si="7"/>
        <v>0</v>
      </c>
      <c r="Q234" s="41"/>
    </row>
    <row r="235" spans="1:19" ht="15.6" x14ac:dyDescent="0.3">
      <c r="A235" s="282"/>
      <c r="B235" s="142">
        <f t="shared" si="6"/>
        <v>5191</v>
      </c>
      <c r="C235" s="128"/>
      <c r="D235" s="34">
        <f t="shared" si="4"/>
        <v>5191</v>
      </c>
      <c r="E235" s="144">
        <v>45278</v>
      </c>
      <c r="F235" s="279">
        <v>5191</v>
      </c>
      <c r="G235" s="145">
        <v>45279</v>
      </c>
      <c r="H235" s="76">
        <f t="shared" si="2"/>
        <v>0</v>
      </c>
      <c r="K235" s="134"/>
      <c r="L235" s="679">
        <v>45278</v>
      </c>
      <c r="M235" s="136"/>
      <c r="N235" s="137">
        <f t="shared" si="3"/>
        <v>82</v>
      </c>
      <c r="O235" s="138">
        <v>80</v>
      </c>
      <c r="P235" s="139">
        <f t="shared" si="7"/>
        <v>2</v>
      </c>
      <c r="Q235" s="41"/>
    </row>
    <row r="236" spans="1:19" ht="15.6" x14ac:dyDescent="0.3">
      <c r="A236" s="282"/>
      <c r="B236" s="142">
        <f t="shared" si="6"/>
        <v>5191</v>
      </c>
      <c r="C236" s="128"/>
      <c r="D236" s="34">
        <f t="shared" si="4"/>
        <v>5191</v>
      </c>
      <c r="E236" s="144">
        <v>45279</v>
      </c>
      <c r="F236" s="279">
        <v>5191</v>
      </c>
      <c r="G236" s="145">
        <v>45280</v>
      </c>
      <c r="H236" s="76">
        <f t="shared" si="2"/>
        <v>0</v>
      </c>
      <c r="K236" s="134"/>
      <c r="L236" s="679">
        <v>45279</v>
      </c>
      <c r="M236" s="136"/>
      <c r="N236" s="137">
        <f t="shared" si="3"/>
        <v>80</v>
      </c>
      <c r="O236" s="138">
        <v>80</v>
      </c>
      <c r="P236" s="139">
        <f t="shared" si="7"/>
        <v>0</v>
      </c>
      <c r="Q236" s="41"/>
    </row>
    <row r="237" spans="1:19" ht="15.6" x14ac:dyDescent="0.3">
      <c r="A237" s="282"/>
      <c r="B237" s="142">
        <f t="shared" si="6"/>
        <v>5191</v>
      </c>
      <c r="C237" s="128"/>
      <c r="D237" s="34">
        <f t="shared" si="4"/>
        <v>5191</v>
      </c>
      <c r="E237" s="144">
        <v>45280</v>
      </c>
      <c r="F237" s="279">
        <v>5191</v>
      </c>
      <c r="G237" s="145">
        <v>45281</v>
      </c>
      <c r="H237" s="76">
        <f t="shared" si="2"/>
        <v>0</v>
      </c>
      <c r="K237" s="134"/>
      <c r="L237" s="679">
        <v>45280</v>
      </c>
      <c r="M237" s="136"/>
      <c r="N237" s="137">
        <f t="shared" si="3"/>
        <v>80</v>
      </c>
      <c r="O237" s="138">
        <v>80</v>
      </c>
      <c r="P237" s="139">
        <f t="shared" si="7"/>
        <v>0</v>
      </c>
      <c r="Q237" s="41"/>
    </row>
    <row r="238" spans="1:19" ht="15.6" x14ac:dyDescent="0.3">
      <c r="A238" s="282"/>
      <c r="B238" s="142">
        <f t="shared" si="6"/>
        <v>5191</v>
      </c>
      <c r="C238" s="128"/>
      <c r="D238" s="34">
        <f t="shared" si="4"/>
        <v>5191</v>
      </c>
      <c r="E238" s="144">
        <v>45281</v>
      </c>
      <c r="F238" s="279">
        <v>5191</v>
      </c>
      <c r="G238" s="145">
        <v>45282</v>
      </c>
      <c r="H238" s="76">
        <f t="shared" si="2"/>
        <v>0</v>
      </c>
      <c r="K238" s="134"/>
      <c r="L238" s="679">
        <v>45281</v>
      </c>
      <c r="M238" s="136"/>
      <c r="N238" s="137">
        <f t="shared" si="3"/>
        <v>80</v>
      </c>
      <c r="O238" s="138">
        <v>80</v>
      </c>
      <c r="P238" s="139">
        <f t="shared" si="7"/>
        <v>0</v>
      </c>
      <c r="Q238" s="41"/>
    </row>
    <row r="239" spans="1:19" ht="15.6" x14ac:dyDescent="0.3">
      <c r="A239" s="282"/>
      <c r="B239" s="142">
        <f t="shared" si="6"/>
        <v>5194</v>
      </c>
      <c r="C239" s="128"/>
      <c r="D239" s="34">
        <f t="shared" si="4"/>
        <v>5191</v>
      </c>
      <c r="E239" s="144">
        <v>45282</v>
      </c>
      <c r="F239" s="279">
        <v>5194</v>
      </c>
      <c r="G239" s="145">
        <v>45283</v>
      </c>
      <c r="H239" s="76">
        <f t="shared" si="2"/>
        <v>3</v>
      </c>
      <c r="K239" s="134"/>
      <c r="L239" s="679">
        <v>45282</v>
      </c>
      <c r="M239" s="136"/>
      <c r="N239" s="137">
        <f t="shared" si="3"/>
        <v>80</v>
      </c>
      <c r="O239" s="138">
        <v>65</v>
      </c>
      <c r="P239" s="139">
        <f t="shared" si="7"/>
        <v>15</v>
      </c>
      <c r="Q239" s="41"/>
    </row>
    <row r="240" spans="1:19" ht="15.6" x14ac:dyDescent="0.3">
      <c r="A240" s="282"/>
      <c r="B240" s="142">
        <f t="shared" si="6"/>
        <v>5195</v>
      </c>
      <c r="C240" s="128"/>
      <c r="D240" s="34">
        <f t="shared" si="4"/>
        <v>5194</v>
      </c>
      <c r="E240" s="144">
        <v>45283</v>
      </c>
      <c r="F240" s="279">
        <v>5195</v>
      </c>
      <c r="G240" s="145">
        <v>45284</v>
      </c>
      <c r="H240" s="76">
        <f t="shared" si="2"/>
        <v>1</v>
      </c>
      <c r="K240" s="134"/>
      <c r="L240" s="679">
        <v>45283</v>
      </c>
      <c r="M240" s="136"/>
      <c r="N240" s="137">
        <f t="shared" si="3"/>
        <v>65</v>
      </c>
      <c r="O240" s="138">
        <v>53</v>
      </c>
      <c r="P240" s="139">
        <f t="shared" si="7"/>
        <v>12</v>
      </c>
      <c r="Q240" s="41"/>
    </row>
    <row r="241" spans="1:18" ht="15.6" x14ac:dyDescent="0.3">
      <c r="A241" s="282"/>
      <c r="B241" s="142">
        <f t="shared" si="6"/>
        <v>5196</v>
      </c>
      <c r="C241" s="128"/>
      <c r="D241" s="34">
        <f t="shared" si="4"/>
        <v>5195</v>
      </c>
      <c r="E241" s="144">
        <v>45284</v>
      </c>
      <c r="F241" s="279">
        <v>5196</v>
      </c>
      <c r="G241" s="145">
        <v>45285</v>
      </c>
      <c r="H241" s="76">
        <f t="shared" si="2"/>
        <v>1</v>
      </c>
      <c r="K241" s="134"/>
      <c r="L241" s="679">
        <v>45284</v>
      </c>
      <c r="M241" s="136"/>
      <c r="N241" s="137">
        <f t="shared" si="3"/>
        <v>53</v>
      </c>
      <c r="O241" s="138">
        <v>50</v>
      </c>
      <c r="P241" s="139">
        <f t="shared" si="7"/>
        <v>3</v>
      </c>
      <c r="Q241" s="41"/>
    </row>
    <row r="242" spans="1:18" ht="15.6" x14ac:dyDescent="0.3">
      <c r="A242" s="282"/>
      <c r="B242" s="142">
        <f t="shared" si="6"/>
        <v>5198</v>
      </c>
      <c r="C242" s="128"/>
      <c r="D242" s="34">
        <f t="shared" si="4"/>
        <v>5196</v>
      </c>
      <c r="E242" s="144">
        <v>45285</v>
      </c>
      <c r="F242" s="279">
        <v>5198</v>
      </c>
      <c r="G242" s="145">
        <v>45286</v>
      </c>
      <c r="H242" s="76">
        <f t="shared" si="2"/>
        <v>2</v>
      </c>
      <c r="K242" s="134"/>
      <c r="L242" s="679">
        <v>45285</v>
      </c>
      <c r="M242" s="136"/>
      <c r="N242" s="137">
        <f t="shared" si="3"/>
        <v>50</v>
      </c>
      <c r="O242" s="138">
        <v>37</v>
      </c>
      <c r="P242" s="139">
        <f t="shared" si="7"/>
        <v>13</v>
      </c>
      <c r="Q242" s="41"/>
    </row>
    <row r="243" spans="1:18" ht="15.6" x14ac:dyDescent="0.3">
      <c r="A243" s="282"/>
      <c r="B243" s="142">
        <f t="shared" si="6"/>
        <v>5198</v>
      </c>
      <c r="C243" s="128"/>
      <c r="D243" s="34">
        <f t="shared" si="4"/>
        <v>5198</v>
      </c>
      <c r="E243" s="144">
        <v>45286</v>
      </c>
      <c r="F243" s="279">
        <v>5198</v>
      </c>
      <c r="G243" s="145">
        <v>45287</v>
      </c>
      <c r="H243" s="76">
        <f t="shared" si="2"/>
        <v>0</v>
      </c>
      <c r="K243" s="134"/>
      <c r="L243" s="679">
        <v>45286</v>
      </c>
      <c r="M243" s="136"/>
      <c r="N243" s="137">
        <f t="shared" si="3"/>
        <v>37</v>
      </c>
      <c r="O243" s="138">
        <v>37</v>
      </c>
      <c r="P243" s="139">
        <f t="shared" si="7"/>
        <v>0</v>
      </c>
      <c r="Q243" s="41"/>
    </row>
    <row r="244" spans="1:18" ht="15.6" x14ac:dyDescent="0.3">
      <c r="A244" s="282"/>
      <c r="B244" s="142">
        <f t="shared" si="6"/>
        <v>5198</v>
      </c>
      <c r="C244" s="128"/>
      <c r="D244" s="34">
        <f t="shared" si="4"/>
        <v>5198</v>
      </c>
      <c r="E244" s="144">
        <v>45287</v>
      </c>
      <c r="F244" s="279">
        <v>5198</v>
      </c>
      <c r="G244" s="145">
        <v>45288</v>
      </c>
      <c r="H244" s="76">
        <f t="shared" si="2"/>
        <v>0</v>
      </c>
      <c r="K244" s="134"/>
      <c r="L244" s="679">
        <v>45287</v>
      </c>
      <c r="M244" s="136"/>
      <c r="N244" s="137">
        <f t="shared" si="3"/>
        <v>37</v>
      </c>
      <c r="O244" s="138">
        <v>37</v>
      </c>
      <c r="P244" s="139">
        <f t="shared" si="7"/>
        <v>0</v>
      </c>
      <c r="Q244" s="41"/>
      <c r="R244" s="48" t="s">
        <v>354</v>
      </c>
    </row>
    <row r="245" spans="1:18" ht="15.6" x14ac:dyDescent="0.3">
      <c r="A245" s="282"/>
      <c r="B245" s="142">
        <f t="shared" si="6"/>
        <v>5200</v>
      </c>
      <c r="C245" s="128"/>
      <c r="D245" s="34">
        <f t="shared" si="4"/>
        <v>5198</v>
      </c>
      <c r="E245" s="144">
        <v>45288</v>
      </c>
      <c r="F245" s="279">
        <v>5200</v>
      </c>
      <c r="G245" s="145">
        <v>45289</v>
      </c>
      <c r="H245" s="76">
        <f t="shared" si="2"/>
        <v>2</v>
      </c>
      <c r="K245" s="134"/>
      <c r="L245" s="679">
        <v>45288</v>
      </c>
      <c r="M245" s="136"/>
      <c r="N245" s="137">
        <f t="shared" si="3"/>
        <v>37</v>
      </c>
      <c r="O245" s="138">
        <v>29</v>
      </c>
      <c r="P245" s="139">
        <f t="shared" si="7"/>
        <v>8</v>
      </c>
      <c r="Q245" s="41"/>
    </row>
    <row r="246" spans="1:18" ht="15.6" x14ac:dyDescent="0.3">
      <c r="A246" s="282"/>
      <c r="B246" s="142">
        <f t="shared" si="6"/>
        <v>5200</v>
      </c>
      <c r="C246" s="128"/>
      <c r="D246" s="34">
        <f t="shared" si="4"/>
        <v>5200</v>
      </c>
      <c r="E246" s="144">
        <v>45289</v>
      </c>
      <c r="F246" s="279">
        <v>5200</v>
      </c>
      <c r="G246" s="145">
        <v>45290</v>
      </c>
      <c r="H246" s="76">
        <f t="shared" si="2"/>
        <v>0</v>
      </c>
      <c r="K246" s="134"/>
      <c r="L246" s="679">
        <v>45289</v>
      </c>
      <c r="M246" s="136"/>
      <c r="N246" s="137">
        <f t="shared" si="3"/>
        <v>29</v>
      </c>
      <c r="O246" s="138">
        <v>29</v>
      </c>
      <c r="P246" s="139">
        <f t="shared" si="7"/>
        <v>0</v>
      </c>
      <c r="Q246" s="41"/>
    </row>
    <row r="247" spans="1:18" ht="15.6" x14ac:dyDescent="0.3">
      <c r="A247" s="282"/>
      <c r="B247" s="142">
        <f t="shared" si="6"/>
        <v>5200</v>
      </c>
      <c r="C247" s="128"/>
      <c r="D247" s="34">
        <f t="shared" si="4"/>
        <v>5200</v>
      </c>
      <c r="E247" s="144">
        <v>45290</v>
      </c>
      <c r="F247" s="279">
        <v>5200</v>
      </c>
      <c r="G247" s="145">
        <v>45291</v>
      </c>
      <c r="H247" s="76">
        <f t="shared" si="2"/>
        <v>0</v>
      </c>
      <c r="K247" s="134"/>
      <c r="L247" s="679">
        <v>45290</v>
      </c>
      <c r="M247" s="136"/>
      <c r="N247" s="137">
        <f t="shared" si="3"/>
        <v>29</v>
      </c>
      <c r="O247" s="138">
        <v>29</v>
      </c>
      <c r="P247" s="139">
        <f t="shared" si="7"/>
        <v>0</v>
      </c>
      <c r="Q247" s="41"/>
    </row>
    <row r="248" spans="1:18" ht="15.6" x14ac:dyDescent="0.3">
      <c r="A248" s="282"/>
      <c r="B248" s="142">
        <f t="shared" si="6"/>
        <v>5200</v>
      </c>
      <c r="C248" s="128"/>
      <c r="D248" s="34">
        <f t="shared" si="4"/>
        <v>5200</v>
      </c>
      <c r="E248" s="144">
        <v>45291</v>
      </c>
      <c r="F248" s="279">
        <v>5200</v>
      </c>
      <c r="G248" s="145">
        <v>45292</v>
      </c>
      <c r="H248" s="76">
        <f t="shared" si="2"/>
        <v>0</v>
      </c>
      <c r="K248" s="134"/>
      <c r="L248" s="679">
        <v>45291</v>
      </c>
      <c r="M248" s="136"/>
      <c r="N248" s="137">
        <f t="shared" si="3"/>
        <v>29</v>
      </c>
      <c r="O248" s="138">
        <v>27</v>
      </c>
      <c r="P248" s="139">
        <f t="shared" si="7"/>
        <v>2</v>
      </c>
      <c r="Q248" s="41"/>
      <c r="R248" s="48" t="s">
        <v>22</v>
      </c>
    </row>
    <row r="249" spans="1:18" ht="15.6" x14ac:dyDescent="0.3">
      <c r="A249" s="282"/>
      <c r="B249" s="142">
        <f t="shared" si="6"/>
        <v>5200</v>
      </c>
      <c r="C249" s="128"/>
      <c r="D249" s="34">
        <f t="shared" si="4"/>
        <v>5200</v>
      </c>
      <c r="E249" s="144">
        <v>45292</v>
      </c>
      <c r="F249" s="279">
        <v>5200</v>
      </c>
      <c r="G249" s="145">
        <v>45293</v>
      </c>
      <c r="H249" s="76">
        <f t="shared" si="2"/>
        <v>0</v>
      </c>
      <c r="K249" s="134"/>
      <c r="L249" s="679">
        <v>45292</v>
      </c>
      <c r="M249" s="136"/>
      <c r="N249" s="137">
        <f t="shared" si="3"/>
        <v>27</v>
      </c>
      <c r="O249" s="138">
        <v>27</v>
      </c>
      <c r="P249" s="139">
        <f t="shared" si="7"/>
        <v>0</v>
      </c>
      <c r="Q249" s="41"/>
    </row>
    <row r="250" spans="1:18" ht="15.6" x14ac:dyDescent="0.3">
      <c r="A250" s="282"/>
      <c r="B250" s="142">
        <f t="shared" si="6"/>
        <v>5200</v>
      </c>
      <c r="C250" s="128"/>
      <c r="D250" s="34">
        <f t="shared" si="4"/>
        <v>5200</v>
      </c>
      <c r="E250" s="144">
        <v>45293</v>
      </c>
      <c r="F250" s="279">
        <v>5200</v>
      </c>
      <c r="G250" s="145">
        <v>45294</v>
      </c>
      <c r="H250" s="76">
        <f t="shared" si="2"/>
        <v>0</v>
      </c>
      <c r="K250" s="134"/>
      <c r="L250" s="679">
        <v>45293</v>
      </c>
      <c r="M250" s="136"/>
      <c r="N250" s="137">
        <f t="shared" si="3"/>
        <v>27</v>
      </c>
      <c r="O250" s="138">
        <v>27</v>
      </c>
      <c r="P250" s="139">
        <f t="shared" si="7"/>
        <v>0</v>
      </c>
      <c r="Q250" s="41"/>
    </row>
    <row r="251" spans="1:18" ht="15.6" x14ac:dyDescent="0.3">
      <c r="A251" s="282"/>
      <c r="B251" s="142">
        <f t="shared" si="6"/>
        <v>5201</v>
      </c>
      <c r="C251" s="128"/>
      <c r="D251" s="34">
        <f t="shared" si="4"/>
        <v>5200</v>
      </c>
      <c r="E251" s="144">
        <v>45294</v>
      </c>
      <c r="F251" s="279">
        <v>5201</v>
      </c>
      <c r="G251" s="145">
        <v>45295</v>
      </c>
      <c r="H251" s="76">
        <f t="shared" si="2"/>
        <v>1</v>
      </c>
      <c r="K251" s="134"/>
      <c r="L251" s="679">
        <v>45294</v>
      </c>
      <c r="M251" s="136"/>
      <c r="N251" s="137">
        <f t="shared" si="3"/>
        <v>27</v>
      </c>
      <c r="O251" s="138">
        <v>25</v>
      </c>
      <c r="P251" s="139">
        <f t="shared" si="7"/>
        <v>2</v>
      </c>
      <c r="Q251" s="41"/>
    </row>
    <row r="252" spans="1:18" ht="15.6" x14ac:dyDescent="0.3">
      <c r="A252" s="282"/>
      <c r="B252" s="142">
        <f t="shared" si="6"/>
        <v>5201</v>
      </c>
      <c r="C252" s="128"/>
      <c r="D252" s="34">
        <f t="shared" si="4"/>
        <v>5201</v>
      </c>
      <c r="E252" s="144">
        <v>45295</v>
      </c>
      <c r="F252" s="279">
        <v>5201</v>
      </c>
      <c r="G252" s="145">
        <v>45296</v>
      </c>
      <c r="H252" s="76">
        <f t="shared" si="2"/>
        <v>0</v>
      </c>
      <c r="K252" s="134"/>
      <c r="L252" s="679">
        <v>45295</v>
      </c>
      <c r="M252" s="136"/>
      <c r="N252" s="137">
        <f t="shared" si="3"/>
        <v>25</v>
      </c>
      <c r="O252" s="138">
        <v>25</v>
      </c>
      <c r="P252" s="139">
        <f t="shared" si="7"/>
        <v>0</v>
      </c>
      <c r="Q252" s="41"/>
    </row>
    <row r="253" spans="1:18" ht="15.6" x14ac:dyDescent="0.3">
      <c r="A253" s="282"/>
      <c r="B253" s="142">
        <f t="shared" si="6"/>
        <v>5201</v>
      </c>
      <c r="C253" s="128"/>
      <c r="D253" s="34">
        <f t="shared" si="4"/>
        <v>5201</v>
      </c>
      <c r="E253" s="144">
        <v>45296</v>
      </c>
      <c r="F253" s="279">
        <v>5201</v>
      </c>
      <c r="G253" s="145">
        <v>45297</v>
      </c>
      <c r="H253" s="76">
        <f t="shared" si="2"/>
        <v>0</v>
      </c>
      <c r="K253" s="134"/>
      <c r="L253" s="679">
        <v>45296</v>
      </c>
      <c r="M253" s="136"/>
      <c r="N253" s="137">
        <f t="shared" si="3"/>
        <v>25</v>
      </c>
      <c r="O253" s="138">
        <v>25</v>
      </c>
      <c r="P253" s="139">
        <f t="shared" si="7"/>
        <v>0</v>
      </c>
      <c r="Q253" s="41"/>
    </row>
    <row r="254" spans="1:18" ht="15.6" x14ac:dyDescent="0.3">
      <c r="A254" s="282"/>
      <c r="B254" s="142">
        <f t="shared" si="6"/>
        <v>5203</v>
      </c>
      <c r="C254" s="128"/>
      <c r="D254" s="34">
        <f t="shared" si="4"/>
        <v>5201</v>
      </c>
      <c r="E254" s="144">
        <v>45297</v>
      </c>
      <c r="F254" s="279">
        <v>5203</v>
      </c>
      <c r="G254" s="145">
        <v>45298</v>
      </c>
      <c r="H254" s="76">
        <f t="shared" si="2"/>
        <v>2</v>
      </c>
      <c r="K254" s="134"/>
      <c r="L254" s="679">
        <v>45297</v>
      </c>
      <c r="M254" s="136"/>
      <c r="N254" s="137">
        <f t="shared" si="3"/>
        <v>25</v>
      </c>
      <c r="O254" s="138">
        <v>10</v>
      </c>
      <c r="P254" s="139">
        <f t="shared" si="7"/>
        <v>15</v>
      </c>
      <c r="Q254" s="41"/>
    </row>
    <row r="255" spans="1:18" ht="15.6" x14ac:dyDescent="0.3">
      <c r="A255" s="282"/>
      <c r="B255" s="142">
        <f t="shared" si="6"/>
        <v>5203</v>
      </c>
      <c r="C255" s="128"/>
      <c r="D255" s="34">
        <f t="shared" si="4"/>
        <v>5203</v>
      </c>
      <c r="E255" s="144">
        <v>45298</v>
      </c>
      <c r="F255" s="279">
        <v>5203</v>
      </c>
      <c r="G255" s="145">
        <v>45299</v>
      </c>
      <c r="H255" s="76">
        <f t="shared" si="2"/>
        <v>0</v>
      </c>
      <c r="K255" s="134"/>
      <c r="L255" s="679">
        <v>45298</v>
      </c>
      <c r="M255" s="136"/>
      <c r="N255" s="137">
        <f t="shared" si="3"/>
        <v>10</v>
      </c>
      <c r="O255" s="138">
        <v>10</v>
      </c>
      <c r="P255" s="139">
        <f t="shared" si="7"/>
        <v>0</v>
      </c>
      <c r="Q255" s="41"/>
    </row>
    <row r="256" spans="1:18" ht="15.6" x14ac:dyDescent="0.3">
      <c r="A256" s="282"/>
      <c r="B256" s="142">
        <f t="shared" si="6"/>
        <v>5204</v>
      </c>
      <c r="C256" s="128"/>
      <c r="D256" s="34">
        <f t="shared" si="4"/>
        <v>5203</v>
      </c>
      <c r="E256" s="144">
        <v>45299</v>
      </c>
      <c r="F256" s="279">
        <v>5204</v>
      </c>
      <c r="G256" s="145">
        <v>45300</v>
      </c>
      <c r="H256" s="76">
        <f t="shared" si="2"/>
        <v>1</v>
      </c>
      <c r="K256" s="134"/>
      <c r="L256" s="679">
        <v>45299</v>
      </c>
      <c r="M256" s="136">
        <v>30</v>
      </c>
      <c r="N256" s="137">
        <f t="shared" si="3"/>
        <v>10</v>
      </c>
      <c r="O256" s="138">
        <v>34</v>
      </c>
      <c r="P256" s="139">
        <f t="shared" si="7"/>
        <v>6</v>
      </c>
      <c r="Q256" s="41"/>
      <c r="R256" s="48" t="s">
        <v>355</v>
      </c>
    </row>
    <row r="257" spans="1:18" ht="15.6" x14ac:dyDescent="0.3">
      <c r="A257" s="282"/>
      <c r="B257" s="142">
        <f t="shared" si="6"/>
        <v>5207</v>
      </c>
      <c r="C257" s="128"/>
      <c r="D257" s="34">
        <f t="shared" si="4"/>
        <v>5204</v>
      </c>
      <c r="E257" s="144">
        <v>45300</v>
      </c>
      <c r="F257" s="279">
        <v>5207</v>
      </c>
      <c r="G257" s="145">
        <v>45301</v>
      </c>
      <c r="H257" s="76">
        <f t="shared" si="2"/>
        <v>3</v>
      </c>
      <c r="K257" s="134"/>
      <c r="L257" s="679">
        <v>45300</v>
      </c>
      <c r="M257" s="136"/>
      <c r="N257" s="137">
        <f t="shared" si="3"/>
        <v>34</v>
      </c>
      <c r="O257" s="138">
        <v>13</v>
      </c>
      <c r="P257" s="139">
        <f t="shared" si="7"/>
        <v>21</v>
      </c>
      <c r="Q257" s="41"/>
      <c r="R257" s="48" t="s">
        <v>22</v>
      </c>
    </row>
    <row r="258" spans="1:18" ht="15.6" x14ac:dyDescent="0.3">
      <c r="A258" s="282"/>
      <c r="B258" s="142">
        <f t="shared" si="6"/>
        <v>5207</v>
      </c>
      <c r="C258" s="128"/>
      <c r="D258" s="34">
        <f t="shared" si="4"/>
        <v>5207</v>
      </c>
      <c r="E258" s="144">
        <v>45301</v>
      </c>
      <c r="F258" s="279">
        <v>5207</v>
      </c>
      <c r="G258" s="145">
        <v>45302</v>
      </c>
      <c r="H258" s="76">
        <f t="shared" si="2"/>
        <v>0</v>
      </c>
      <c r="K258" s="134"/>
      <c r="L258" s="679">
        <v>45301</v>
      </c>
      <c r="M258" s="136"/>
      <c r="N258" s="137">
        <f t="shared" si="3"/>
        <v>13</v>
      </c>
      <c r="O258" s="138">
        <v>13</v>
      </c>
      <c r="P258" s="139">
        <f t="shared" si="7"/>
        <v>0</v>
      </c>
      <c r="Q258" s="41"/>
    </row>
    <row r="259" spans="1:18" ht="15.6" x14ac:dyDescent="0.3">
      <c r="A259" s="282"/>
      <c r="B259" s="142">
        <f t="shared" si="6"/>
        <v>5207</v>
      </c>
      <c r="C259" s="128"/>
      <c r="D259" s="34">
        <f t="shared" si="4"/>
        <v>5207</v>
      </c>
      <c r="E259" s="144">
        <v>45302</v>
      </c>
      <c r="F259" s="279">
        <v>5207</v>
      </c>
      <c r="G259" s="145">
        <v>45303</v>
      </c>
      <c r="H259" s="76">
        <f t="shared" si="2"/>
        <v>0</v>
      </c>
      <c r="K259" s="134"/>
      <c r="L259" s="679">
        <v>45302</v>
      </c>
      <c r="M259" s="136"/>
      <c r="N259" s="137">
        <f t="shared" si="3"/>
        <v>13</v>
      </c>
      <c r="O259" s="138">
        <v>13</v>
      </c>
      <c r="P259" s="139">
        <f t="shared" si="7"/>
        <v>0</v>
      </c>
      <c r="Q259" s="41"/>
    </row>
    <row r="260" spans="1:18" ht="15.6" x14ac:dyDescent="0.3">
      <c r="A260" s="282"/>
      <c r="B260" s="142">
        <f t="shared" si="6"/>
        <v>5207</v>
      </c>
      <c r="C260" s="128"/>
      <c r="D260" s="34">
        <f t="shared" si="4"/>
        <v>5207</v>
      </c>
      <c r="E260" s="144">
        <v>45303</v>
      </c>
      <c r="F260" s="279">
        <v>5207</v>
      </c>
      <c r="G260" s="145">
        <v>45304</v>
      </c>
      <c r="H260" s="76">
        <f t="shared" si="2"/>
        <v>0</v>
      </c>
      <c r="K260" s="134"/>
      <c r="L260" s="679">
        <v>45303</v>
      </c>
      <c r="M260" s="136"/>
      <c r="N260" s="137">
        <f t="shared" si="3"/>
        <v>13</v>
      </c>
      <c r="O260" s="138">
        <v>13</v>
      </c>
      <c r="P260" s="139">
        <f t="shared" si="7"/>
        <v>0</v>
      </c>
      <c r="Q260" s="41"/>
    </row>
    <row r="261" spans="1:18" ht="15.6" x14ac:dyDescent="0.3">
      <c r="A261" s="282"/>
      <c r="B261" s="142">
        <f t="shared" si="6"/>
        <v>5207</v>
      </c>
      <c r="C261" s="128"/>
      <c r="D261" s="34">
        <f t="shared" si="4"/>
        <v>5207</v>
      </c>
      <c r="E261" s="144">
        <v>45304</v>
      </c>
      <c r="F261" s="279">
        <v>5207</v>
      </c>
      <c r="G261" s="145">
        <v>45305</v>
      </c>
      <c r="H261" s="76">
        <f t="shared" ref="H261:H515" si="8">F261-D261</f>
        <v>0</v>
      </c>
      <c r="K261" s="134"/>
      <c r="L261" s="679">
        <v>45304</v>
      </c>
      <c r="M261" s="136"/>
      <c r="N261" s="137">
        <f t="shared" ref="N261:N515" si="9">O260</f>
        <v>13</v>
      </c>
      <c r="O261" s="138">
        <v>13</v>
      </c>
      <c r="P261" s="139">
        <f t="shared" si="7"/>
        <v>0</v>
      </c>
      <c r="Q261" s="41"/>
    </row>
    <row r="262" spans="1:18" ht="15.6" x14ac:dyDescent="0.3">
      <c r="A262" s="282"/>
      <c r="B262" s="142">
        <f t="shared" si="6"/>
        <v>5207</v>
      </c>
      <c r="C262" s="128"/>
      <c r="D262" s="34">
        <f t="shared" ref="D262:D516" si="10">F261</f>
        <v>5207</v>
      </c>
      <c r="E262" s="144">
        <v>45305</v>
      </c>
      <c r="F262" s="279">
        <v>5207</v>
      </c>
      <c r="G262" s="145">
        <v>45306</v>
      </c>
      <c r="H262" s="76">
        <f t="shared" si="8"/>
        <v>0</v>
      </c>
      <c r="K262" s="134"/>
      <c r="L262" s="679">
        <v>45305</v>
      </c>
      <c r="M262" s="136"/>
      <c r="N262" s="137">
        <f t="shared" si="9"/>
        <v>13</v>
      </c>
      <c r="O262" s="138">
        <v>13</v>
      </c>
      <c r="P262" s="139">
        <f t="shared" si="7"/>
        <v>0</v>
      </c>
      <c r="Q262" s="41"/>
      <c r="R262" s="48" t="s">
        <v>356</v>
      </c>
    </row>
    <row r="263" spans="1:18" ht="15.6" x14ac:dyDescent="0.3">
      <c r="A263" s="282"/>
      <c r="B263" s="142">
        <f t="shared" si="6"/>
        <v>5207</v>
      </c>
      <c r="C263" s="128"/>
      <c r="D263" s="34">
        <f t="shared" si="10"/>
        <v>5207</v>
      </c>
      <c r="E263" s="144">
        <v>45306</v>
      </c>
      <c r="F263" s="279">
        <v>5207</v>
      </c>
      <c r="G263" s="145">
        <v>45307</v>
      </c>
      <c r="H263" s="76">
        <f t="shared" si="8"/>
        <v>0</v>
      </c>
      <c r="K263" s="134"/>
      <c r="L263" s="679">
        <v>45306</v>
      </c>
      <c r="M263" s="136"/>
      <c r="N263" s="137">
        <f t="shared" si="9"/>
        <v>13</v>
      </c>
      <c r="O263" s="138">
        <v>13</v>
      </c>
      <c r="P263" s="139">
        <f t="shared" si="7"/>
        <v>0</v>
      </c>
      <c r="Q263" s="41"/>
      <c r="R263" s="48" t="s">
        <v>357</v>
      </c>
    </row>
    <row r="264" spans="1:18" ht="15.6" x14ac:dyDescent="0.3">
      <c r="A264" s="282"/>
      <c r="B264" s="142">
        <f t="shared" si="6"/>
        <v>5207</v>
      </c>
      <c r="C264" s="128"/>
      <c r="D264" s="34">
        <f t="shared" si="10"/>
        <v>5207</v>
      </c>
      <c r="E264" s="144">
        <v>45307</v>
      </c>
      <c r="F264" s="279">
        <v>5207</v>
      </c>
      <c r="G264" s="145">
        <v>45308</v>
      </c>
      <c r="H264" s="76">
        <f t="shared" si="8"/>
        <v>0</v>
      </c>
      <c r="K264" s="134"/>
      <c r="L264" s="679">
        <v>45307</v>
      </c>
      <c r="M264" s="136"/>
      <c r="N264" s="137">
        <f t="shared" si="9"/>
        <v>13</v>
      </c>
      <c r="O264" s="138">
        <v>13</v>
      </c>
      <c r="P264" s="139">
        <f t="shared" si="7"/>
        <v>0</v>
      </c>
      <c r="Q264" s="41"/>
      <c r="R264" s="48" t="s">
        <v>358</v>
      </c>
    </row>
    <row r="265" spans="1:18" ht="15.6" x14ac:dyDescent="0.3">
      <c r="A265" s="282"/>
      <c r="B265" s="142">
        <f t="shared" si="6"/>
        <v>5207</v>
      </c>
      <c r="C265" s="128"/>
      <c r="D265" s="34">
        <f t="shared" si="10"/>
        <v>5207</v>
      </c>
      <c r="E265" s="144">
        <v>45308</v>
      </c>
      <c r="F265" s="279">
        <v>5207</v>
      </c>
      <c r="G265" s="145">
        <v>45309</v>
      </c>
      <c r="H265" s="76">
        <f t="shared" si="8"/>
        <v>0</v>
      </c>
      <c r="K265" s="134"/>
      <c r="L265" s="679">
        <v>45308</v>
      </c>
      <c r="M265" s="136">
        <v>85</v>
      </c>
      <c r="N265" s="137">
        <f t="shared" si="9"/>
        <v>13</v>
      </c>
      <c r="O265" s="138">
        <v>98</v>
      </c>
      <c r="P265" s="139">
        <f t="shared" si="7"/>
        <v>0</v>
      </c>
      <c r="Q265" s="41"/>
      <c r="R265" s="48" t="s">
        <v>359</v>
      </c>
    </row>
    <row r="266" spans="1:18" ht="15.6" x14ac:dyDescent="0.3">
      <c r="A266" s="282"/>
      <c r="B266" s="142">
        <f t="shared" si="6"/>
        <v>5207</v>
      </c>
      <c r="C266" s="128"/>
      <c r="D266" s="34">
        <f t="shared" si="10"/>
        <v>5207</v>
      </c>
      <c r="E266" s="144">
        <v>45309</v>
      </c>
      <c r="F266" s="279">
        <v>5207</v>
      </c>
      <c r="G266" s="145">
        <v>45310</v>
      </c>
      <c r="H266" s="76">
        <f t="shared" si="8"/>
        <v>0</v>
      </c>
      <c r="K266" s="134"/>
      <c r="L266" s="679">
        <v>45309</v>
      </c>
      <c r="M266" s="136"/>
      <c r="N266" s="137">
        <f t="shared" si="9"/>
        <v>98</v>
      </c>
      <c r="O266" s="138">
        <v>94</v>
      </c>
      <c r="P266" s="139">
        <f t="shared" si="7"/>
        <v>4</v>
      </c>
      <c r="Q266" s="41"/>
    </row>
    <row r="267" spans="1:18" ht="15.6" x14ac:dyDescent="0.3">
      <c r="A267" s="282"/>
      <c r="B267" s="142">
        <f t="shared" si="6"/>
        <v>5210</v>
      </c>
      <c r="C267" s="128"/>
      <c r="D267" s="34">
        <f t="shared" si="10"/>
        <v>5207</v>
      </c>
      <c r="E267" s="144">
        <v>45310</v>
      </c>
      <c r="F267" s="279">
        <v>5210</v>
      </c>
      <c r="G267" s="145">
        <v>45311</v>
      </c>
      <c r="H267" s="76">
        <f t="shared" si="8"/>
        <v>3</v>
      </c>
      <c r="K267" s="134"/>
      <c r="L267" s="679">
        <v>45310</v>
      </c>
      <c r="M267" s="136"/>
      <c r="N267" s="137">
        <f t="shared" si="9"/>
        <v>94</v>
      </c>
      <c r="O267" s="138">
        <v>79</v>
      </c>
      <c r="P267" s="139">
        <f t="shared" si="7"/>
        <v>15</v>
      </c>
      <c r="Q267" s="41"/>
      <c r="R267" s="48" t="s">
        <v>360</v>
      </c>
    </row>
    <row r="268" spans="1:18" ht="15.6" x14ac:dyDescent="0.3">
      <c r="A268" s="282"/>
      <c r="B268" s="142">
        <f t="shared" si="6"/>
        <v>5210</v>
      </c>
      <c r="C268" s="128"/>
      <c r="D268" s="34">
        <f t="shared" si="10"/>
        <v>5210</v>
      </c>
      <c r="E268" s="144">
        <v>45311</v>
      </c>
      <c r="F268" s="279">
        <v>5210</v>
      </c>
      <c r="G268" s="145">
        <v>45312</v>
      </c>
      <c r="H268" s="76">
        <f t="shared" si="8"/>
        <v>0</v>
      </c>
      <c r="K268" s="134"/>
      <c r="L268" s="679">
        <v>45311</v>
      </c>
      <c r="M268" s="136"/>
      <c r="N268" s="137">
        <f t="shared" si="9"/>
        <v>79</v>
      </c>
      <c r="O268" s="138">
        <v>77</v>
      </c>
      <c r="P268" s="139">
        <f t="shared" si="7"/>
        <v>2</v>
      </c>
      <c r="Q268" s="41"/>
    </row>
    <row r="269" spans="1:18" ht="15.6" x14ac:dyDescent="0.3">
      <c r="A269" s="282"/>
      <c r="B269" s="142">
        <f t="shared" si="6"/>
        <v>5212</v>
      </c>
      <c r="C269" s="128"/>
      <c r="D269" s="34">
        <f t="shared" si="10"/>
        <v>5210</v>
      </c>
      <c r="E269" s="144">
        <v>45312</v>
      </c>
      <c r="F269" s="279">
        <v>5212</v>
      </c>
      <c r="G269" s="145">
        <v>45313</v>
      </c>
      <c r="H269" s="76">
        <f t="shared" si="8"/>
        <v>2</v>
      </c>
      <c r="K269" s="134"/>
      <c r="L269" s="679">
        <v>45312</v>
      </c>
      <c r="M269" s="136"/>
      <c r="N269" s="137">
        <f t="shared" si="9"/>
        <v>77</v>
      </c>
      <c r="O269" s="138">
        <v>62</v>
      </c>
      <c r="P269" s="139">
        <f t="shared" si="7"/>
        <v>15</v>
      </c>
      <c r="Q269" s="41"/>
    </row>
    <row r="270" spans="1:18" ht="15.6" x14ac:dyDescent="0.3">
      <c r="A270" s="282"/>
      <c r="B270" s="142">
        <f t="shared" si="6"/>
        <v>5212</v>
      </c>
      <c r="C270" s="128"/>
      <c r="D270" s="34">
        <f t="shared" si="10"/>
        <v>5212</v>
      </c>
      <c r="E270" s="144">
        <v>45313</v>
      </c>
      <c r="F270" s="279">
        <v>5212</v>
      </c>
      <c r="G270" s="145">
        <v>45314</v>
      </c>
      <c r="H270" s="76">
        <f t="shared" si="8"/>
        <v>0</v>
      </c>
      <c r="K270" s="134"/>
      <c r="L270" s="679">
        <v>45313</v>
      </c>
      <c r="M270" s="136"/>
      <c r="N270" s="137">
        <f t="shared" si="9"/>
        <v>62</v>
      </c>
      <c r="O270" s="138">
        <v>62</v>
      </c>
      <c r="P270" s="139">
        <f t="shared" si="7"/>
        <v>0</v>
      </c>
      <c r="Q270" s="41"/>
    </row>
    <row r="271" spans="1:18" ht="15.6" x14ac:dyDescent="0.3">
      <c r="A271" s="282"/>
      <c r="B271" s="142">
        <f t="shared" si="6"/>
        <v>5219</v>
      </c>
      <c r="C271" s="128"/>
      <c r="D271" s="34">
        <f t="shared" si="10"/>
        <v>5212</v>
      </c>
      <c r="E271" s="144">
        <v>45314</v>
      </c>
      <c r="F271" s="279">
        <v>5219</v>
      </c>
      <c r="G271" s="145">
        <v>45315</v>
      </c>
      <c r="H271" s="76">
        <f t="shared" si="8"/>
        <v>7</v>
      </c>
      <c r="K271" s="134"/>
      <c r="L271" s="679">
        <v>45314</v>
      </c>
      <c r="M271" s="136"/>
      <c r="N271" s="137">
        <f t="shared" si="9"/>
        <v>62</v>
      </c>
      <c r="O271" s="138">
        <v>25</v>
      </c>
      <c r="P271" s="139">
        <f t="shared" si="7"/>
        <v>37</v>
      </c>
      <c r="Q271" s="41"/>
    </row>
    <row r="272" spans="1:18" ht="15.6" x14ac:dyDescent="0.3">
      <c r="A272" s="282"/>
      <c r="B272" s="142">
        <f t="shared" si="6"/>
        <v>5221</v>
      </c>
      <c r="C272" s="128"/>
      <c r="D272" s="34">
        <f t="shared" si="10"/>
        <v>5219</v>
      </c>
      <c r="E272" s="144">
        <v>45315</v>
      </c>
      <c r="F272" s="279">
        <v>5221</v>
      </c>
      <c r="G272" s="145">
        <v>45316</v>
      </c>
      <c r="H272" s="76">
        <f t="shared" si="8"/>
        <v>2</v>
      </c>
      <c r="K272" s="134"/>
      <c r="L272" s="679">
        <v>45315</v>
      </c>
      <c r="M272" s="136"/>
      <c r="N272" s="137">
        <f t="shared" si="9"/>
        <v>25</v>
      </c>
      <c r="O272" s="138">
        <v>10</v>
      </c>
      <c r="P272" s="139">
        <f t="shared" si="7"/>
        <v>15</v>
      </c>
      <c r="Q272" s="41"/>
      <c r="R272" s="48" t="s">
        <v>361</v>
      </c>
    </row>
    <row r="273" spans="1:19" ht="15.6" x14ac:dyDescent="0.3">
      <c r="A273" s="282"/>
      <c r="B273" s="142">
        <f t="shared" si="6"/>
        <v>5221</v>
      </c>
      <c r="C273" s="128"/>
      <c r="D273" s="34">
        <f t="shared" si="10"/>
        <v>5221</v>
      </c>
      <c r="E273" s="144">
        <v>45316</v>
      </c>
      <c r="F273" s="279">
        <v>5221</v>
      </c>
      <c r="G273" s="145">
        <v>45317</v>
      </c>
      <c r="H273" s="76">
        <f t="shared" si="8"/>
        <v>0</v>
      </c>
      <c r="K273" s="134"/>
      <c r="L273" s="679">
        <v>45316</v>
      </c>
      <c r="M273" s="136">
        <v>64</v>
      </c>
      <c r="N273" s="137">
        <f t="shared" si="9"/>
        <v>10</v>
      </c>
      <c r="O273" s="138">
        <v>78</v>
      </c>
      <c r="P273" s="139">
        <v>0</v>
      </c>
      <c r="Q273" s="41"/>
      <c r="R273" s="48" t="s">
        <v>362</v>
      </c>
      <c r="S273" s="48" t="s">
        <v>363</v>
      </c>
    </row>
    <row r="274" spans="1:19" ht="15.6" x14ac:dyDescent="0.3">
      <c r="A274" s="282"/>
      <c r="B274" s="142">
        <f t="shared" si="6"/>
        <v>5221</v>
      </c>
      <c r="C274" s="128"/>
      <c r="D274" s="34">
        <f t="shared" si="10"/>
        <v>5221</v>
      </c>
      <c r="E274" s="144">
        <v>45317</v>
      </c>
      <c r="F274" s="279">
        <v>5221</v>
      </c>
      <c r="G274" s="145">
        <v>45318</v>
      </c>
      <c r="H274" s="76">
        <f t="shared" si="8"/>
        <v>0</v>
      </c>
      <c r="K274" s="134"/>
      <c r="L274" s="679">
        <v>45317</v>
      </c>
      <c r="M274" s="136">
        <v>0</v>
      </c>
      <c r="N274" s="137">
        <f t="shared" si="9"/>
        <v>78</v>
      </c>
      <c r="O274" s="138">
        <v>78</v>
      </c>
      <c r="P274" s="139">
        <f t="shared" ref="P274:P397" si="11">(M274+N274-O274)</f>
        <v>0</v>
      </c>
      <c r="Q274" s="41"/>
    </row>
    <row r="275" spans="1:19" ht="15.6" x14ac:dyDescent="0.3">
      <c r="A275" s="282"/>
      <c r="B275" s="142">
        <f t="shared" si="6"/>
        <v>5225</v>
      </c>
      <c r="C275" s="128"/>
      <c r="D275" s="34">
        <f t="shared" si="10"/>
        <v>5221</v>
      </c>
      <c r="E275" s="144">
        <v>45318</v>
      </c>
      <c r="F275" s="279">
        <v>5225</v>
      </c>
      <c r="G275" s="145">
        <v>45319</v>
      </c>
      <c r="H275" s="76">
        <f t="shared" si="8"/>
        <v>4</v>
      </c>
      <c r="K275" s="134"/>
      <c r="L275" s="679">
        <v>45318</v>
      </c>
      <c r="M275" s="136">
        <v>0</v>
      </c>
      <c r="N275" s="137">
        <f t="shared" si="9"/>
        <v>78</v>
      </c>
      <c r="O275" s="138">
        <v>52</v>
      </c>
      <c r="P275" s="139">
        <f t="shared" si="11"/>
        <v>26</v>
      </c>
      <c r="Q275" s="41"/>
    </row>
    <row r="276" spans="1:19" ht="15.6" x14ac:dyDescent="0.3">
      <c r="A276" s="282"/>
      <c r="B276" s="142">
        <f t="shared" si="6"/>
        <v>5225</v>
      </c>
      <c r="C276" s="128"/>
      <c r="D276" s="34">
        <f t="shared" si="10"/>
        <v>5225</v>
      </c>
      <c r="E276" s="144">
        <v>45319</v>
      </c>
      <c r="F276" s="279">
        <v>5225</v>
      </c>
      <c r="G276" s="145">
        <v>45320</v>
      </c>
      <c r="H276" s="76">
        <f t="shared" si="8"/>
        <v>0</v>
      </c>
      <c r="K276" s="134"/>
      <c r="L276" s="679">
        <v>45319</v>
      </c>
      <c r="M276" s="136">
        <v>0</v>
      </c>
      <c r="N276" s="137">
        <f t="shared" si="9"/>
        <v>52</v>
      </c>
      <c r="O276" s="138">
        <v>51</v>
      </c>
      <c r="P276" s="139">
        <f t="shared" si="11"/>
        <v>1</v>
      </c>
      <c r="Q276" s="41"/>
    </row>
    <row r="277" spans="1:19" ht="15.6" x14ac:dyDescent="0.3">
      <c r="A277" s="282"/>
      <c r="B277" s="142">
        <f t="shared" si="6"/>
        <v>5226</v>
      </c>
      <c r="C277" s="128"/>
      <c r="D277" s="34">
        <f t="shared" si="10"/>
        <v>5225</v>
      </c>
      <c r="E277" s="144">
        <v>45320</v>
      </c>
      <c r="F277" s="279">
        <v>5226</v>
      </c>
      <c r="G277" s="145">
        <v>45321</v>
      </c>
      <c r="H277" s="76">
        <f t="shared" si="8"/>
        <v>1</v>
      </c>
      <c r="K277" s="134"/>
      <c r="L277" s="679">
        <v>45320</v>
      </c>
      <c r="M277" s="136">
        <v>0</v>
      </c>
      <c r="N277" s="137">
        <f t="shared" si="9"/>
        <v>51</v>
      </c>
      <c r="O277" s="138">
        <v>49</v>
      </c>
      <c r="P277" s="139">
        <f t="shared" si="11"/>
        <v>2</v>
      </c>
      <c r="Q277" s="41"/>
    </row>
    <row r="278" spans="1:19" ht="15.6" x14ac:dyDescent="0.3">
      <c r="A278" s="282"/>
      <c r="B278" s="142">
        <f t="shared" si="6"/>
        <v>5231</v>
      </c>
      <c r="C278" s="128"/>
      <c r="D278" s="34">
        <f t="shared" si="10"/>
        <v>5226</v>
      </c>
      <c r="E278" s="144">
        <v>45321</v>
      </c>
      <c r="F278" s="279">
        <v>5231</v>
      </c>
      <c r="G278" s="145">
        <v>45322</v>
      </c>
      <c r="H278" s="76">
        <f t="shared" si="8"/>
        <v>5</v>
      </c>
      <c r="K278" s="134"/>
      <c r="L278" s="679">
        <v>45321</v>
      </c>
      <c r="M278" s="136">
        <v>0</v>
      </c>
      <c r="N278" s="137">
        <f t="shared" si="9"/>
        <v>49</v>
      </c>
      <c r="O278" s="138">
        <v>22</v>
      </c>
      <c r="P278" s="139">
        <f t="shared" si="11"/>
        <v>27</v>
      </c>
      <c r="Q278" s="41"/>
    </row>
    <row r="279" spans="1:19" ht="15.6" x14ac:dyDescent="0.3">
      <c r="A279" s="282"/>
      <c r="B279" s="142">
        <f t="shared" si="6"/>
        <v>5236</v>
      </c>
      <c r="C279" s="128"/>
      <c r="D279" s="34">
        <f t="shared" si="10"/>
        <v>5231</v>
      </c>
      <c r="E279" s="144">
        <v>45322</v>
      </c>
      <c r="F279" s="279">
        <v>5236</v>
      </c>
      <c r="G279" s="145">
        <v>45323</v>
      </c>
      <c r="H279" s="76">
        <f t="shared" si="8"/>
        <v>5</v>
      </c>
      <c r="K279" s="134"/>
      <c r="L279" s="679">
        <v>45322</v>
      </c>
      <c r="M279" s="136">
        <v>60</v>
      </c>
      <c r="N279" s="137">
        <f t="shared" si="9"/>
        <v>22</v>
      </c>
      <c r="O279" s="138">
        <v>51</v>
      </c>
      <c r="P279" s="139">
        <f t="shared" si="11"/>
        <v>31</v>
      </c>
      <c r="Q279" s="41"/>
      <c r="R279" s="48" t="s">
        <v>364</v>
      </c>
    </row>
    <row r="280" spans="1:19" ht="15.6" x14ac:dyDescent="0.3">
      <c r="A280" s="282"/>
      <c r="B280" s="142">
        <f t="shared" si="6"/>
        <v>5236</v>
      </c>
      <c r="C280" s="128"/>
      <c r="D280" s="34">
        <f t="shared" si="10"/>
        <v>5236</v>
      </c>
      <c r="E280" s="144">
        <v>45323</v>
      </c>
      <c r="F280" s="279">
        <v>5236</v>
      </c>
      <c r="G280" s="145">
        <v>45324</v>
      </c>
      <c r="H280" s="76">
        <f t="shared" si="8"/>
        <v>0</v>
      </c>
      <c r="K280" s="134"/>
      <c r="L280" s="679">
        <v>45323</v>
      </c>
      <c r="M280" s="136">
        <v>0</v>
      </c>
      <c r="N280" s="137">
        <f t="shared" si="9"/>
        <v>51</v>
      </c>
      <c r="O280" s="138">
        <v>50</v>
      </c>
      <c r="P280" s="139">
        <f t="shared" si="11"/>
        <v>1</v>
      </c>
      <c r="Q280" s="41"/>
    </row>
    <row r="281" spans="1:19" ht="15.6" x14ac:dyDescent="0.3">
      <c r="A281" s="282"/>
      <c r="B281" s="142">
        <f t="shared" si="6"/>
        <v>5242</v>
      </c>
      <c r="C281" s="128"/>
      <c r="D281" s="34">
        <f t="shared" si="10"/>
        <v>5236</v>
      </c>
      <c r="E281" s="144">
        <v>45324</v>
      </c>
      <c r="F281" s="279">
        <v>5242</v>
      </c>
      <c r="G281" s="145">
        <v>45325</v>
      </c>
      <c r="H281" s="76">
        <f t="shared" si="8"/>
        <v>6</v>
      </c>
      <c r="K281" s="134"/>
      <c r="L281" s="679">
        <v>45324</v>
      </c>
      <c r="M281" s="136">
        <v>0</v>
      </c>
      <c r="N281" s="137">
        <f t="shared" si="9"/>
        <v>50</v>
      </c>
      <c r="O281" s="138">
        <v>10</v>
      </c>
      <c r="P281" s="139">
        <f t="shared" si="11"/>
        <v>40</v>
      </c>
      <c r="Q281" s="41"/>
    </row>
    <row r="282" spans="1:19" ht="15.6" x14ac:dyDescent="0.3">
      <c r="A282" s="282"/>
      <c r="B282" s="142">
        <f t="shared" si="6"/>
        <v>5242</v>
      </c>
      <c r="C282" s="128"/>
      <c r="D282" s="34">
        <f t="shared" si="10"/>
        <v>5242</v>
      </c>
      <c r="E282" s="144">
        <v>45325</v>
      </c>
      <c r="F282" s="279">
        <v>5242</v>
      </c>
      <c r="G282" s="145">
        <v>45326</v>
      </c>
      <c r="H282" s="76">
        <f t="shared" si="8"/>
        <v>0</v>
      </c>
      <c r="K282" s="134"/>
      <c r="L282" s="679">
        <v>45325</v>
      </c>
      <c r="M282" s="136">
        <v>60</v>
      </c>
      <c r="N282" s="137">
        <f t="shared" si="9"/>
        <v>10</v>
      </c>
      <c r="O282" s="138">
        <v>67</v>
      </c>
      <c r="P282" s="139">
        <f t="shared" si="11"/>
        <v>3</v>
      </c>
      <c r="Q282" s="41"/>
      <c r="R282" s="48" t="s">
        <v>365</v>
      </c>
      <c r="S282" s="48" t="s">
        <v>366</v>
      </c>
    </row>
    <row r="283" spans="1:19" ht="15.6" x14ac:dyDescent="0.3">
      <c r="A283" s="282"/>
      <c r="B283" s="142">
        <f t="shared" si="6"/>
        <v>5249</v>
      </c>
      <c r="C283" s="128"/>
      <c r="D283" s="34">
        <f t="shared" si="10"/>
        <v>5242</v>
      </c>
      <c r="E283" s="144">
        <v>45326</v>
      </c>
      <c r="F283" s="279">
        <v>5249</v>
      </c>
      <c r="G283" s="145">
        <v>45327</v>
      </c>
      <c r="H283" s="76">
        <f t="shared" si="8"/>
        <v>7</v>
      </c>
      <c r="K283" s="134"/>
      <c r="L283" s="679">
        <v>45326</v>
      </c>
      <c r="M283" s="136">
        <v>0</v>
      </c>
      <c r="N283" s="137">
        <f t="shared" si="9"/>
        <v>67</v>
      </c>
      <c r="O283" s="138">
        <v>22</v>
      </c>
      <c r="P283" s="139">
        <f t="shared" si="11"/>
        <v>45</v>
      </c>
      <c r="Q283" s="41"/>
    </row>
    <row r="284" spans="1:19" ht="15.6" x14ac:dyDescent="0.3">
      <c r="A284" s="282"/>
      <c r="B284" s="142">
        <f t="shared" si="6"/>
        <v>5252</v>
      </c>
      <c r="C284" s="128"/>
      <c r="D284" s="34">
        <f t="shared" si="10"/>
        <v>5249</v>
      </c>
      <c r="E284" s="144">
        <v>45327</v>
      </c>
      <c r="F284" s="279">
        <v>5252</v>
      </c>
      <c r="G284" s="145">
        <v>45328</v>
      </c>
      <c r="H284" s="76">
        <f t="shared" si="8"/>
        <v>3</v>
      </c>
      <c r="K284" s="134"/>
      <c r="L284" s="679">
        <v>45327</v>
      </c>
      <c r="M284" s="136">
        <v>30</v>
      </c>
      <c r="N284" s="137">
        <f t="shared" si="9"/>
        <v>22</v>
      </c>
      <c r="O284" s="138">
        <v>35</v>
      </c>
      <c r="P284" s="139">
        <f t="shared" si="11"/>
        <v>17</v>
      </c>
      <c r="Q284" s="41"/>
      <c r="R284" s="48" t="s">
        <v>367</v>
      </c>
    </row>
    <row r="285" spans="1:19" ht="15.6" x14ac:dyDescent="0.3">
      <c r="A285" s="282"/>
      <c r="B285" s="142">
        <f t="shared" si="6"/>
        <v>5255</v>
      </c>
      <c r="C285" s="128"/>
      <c r="D285" s="34">
        <f t="shared" si="10"/>
        <v>5252</v>
      </c>
      <c r="E285" s="144">
        <v>45328</v>
      </c>
      <c r="F285" s="279">
        <v>5255</v>
      </c>
      <c r="G285" s="145">
        <v>45329</v>
      </c>
      <c r="H285" s="76">
        <f t="shared" si="8"/>
        <v>3</v>
      </c>
      <c r="K285" s="134"/>
      <c r="L285" s="679">
        <v>45328</v>
      </c>
      <c r="M285" s="136">
        <v>32</v>
      </c>
      <c r="N285" s="137">
        <f t="shared" si="9"/>
        <v>35</v>
      </c>
      <c r="O285" s="138">
        <v>40</v>
      </c>
      <c r="P285" s="139">
        <f t="shared" si="11"/>
        <v>27</v>
      </c>
      <c r="Q285" s="41"/>
      <c r="R285" s="48" t="s">
        <v>368</v>
      </c>
    </row>
    <row r="286" spans="1:19" ht="15.6" x14ac:dyDescent="0.3">
      <c r="A286" s="282"/>
      <c r="B286" s="142">
        <f t="shared" si="6"/>
        <v>5256</v>
      </c>
      <c r="C286" s="128"/>
      <c r="D286" s="34">
        <f t="shared" si="10"/>
        <v>5255</v>
      </c>
      <c r="E286" s="144">
        <v>45329</v>
      </c>
      <c r="F286" s="279">
        <v>5256</v>
      </c>
      <c r="G286" s="145">
        <v>45330</v>
      </c>
      <c r="H286" s="76">
        <f t="shared" si="8"/>
        <v>1</v>
      </c>
      <c r="K286" s="134"/>
      <c r="L286" s="679">
        <v>45329</v>
      </c>
      <c r="M286" s="136">
        <v>0</v>
      </c>
      <c r="N286" s="137">
        <f t="shared" si="9"/>
        <v>40</v>
      </c>
      <c r="O286" s="138">
        <v>37</v>
      </c>
      <c r="P286" s="139">
        <f t="shared" si="11"/>
        <v>3</v>
      </c>
      <c r="Q286" s="41"/>
    </row>
    <row r="287" spans="1:19" ht="15.6" x14ac:dyDescent="0.3">
      <c r="A287" s="282"/>
      <c r="B287" s="142">
        <f t="shared" si="6"/>
        <v>5260</v>
      </c>
      <c r="C287" s="128"/>
      <c r="D287" s="34">
        <f t="shared" si="10"/>
        <v>5256</v>
      </c>
      <c r="E287" s="144">
        <v>45330</v>
      </c>
      <c r="F287" s="279">
        <v>5260</v>
      </c>
      <c r="G287" s="145">
        <v>45331</v>
      </c>
      <c r="H287" s="76">
        <f t="shared" si="8"/>
        <v>4</v>
      </c>
      <c r="K287" s="134"/>
      <c r="L287" s="679">
        <v>45330</v>
      </c>
      <c r="M287" s="136">
        <v>0</v>
      </c>
      <c r="N287" s="137">
        <f t="shared" si="9"/>
        <v>37</v>
      </c>
      <c r="O287" s="138">
        <v>15</v>
      </c>
      <c r="P287" s="139">
        <f t="shared" si="11"/>
        <v>22</v>
      </c>
      <c r="Q287" s="41"/>
    </row>
    <row r="288" spans="1:19" ht="15.6" x14ac:dyDescent="0.3">
      <c r="A288" s="282"/>
      <c r="B288" s="142">
        <f t="shared" si="6"/>
        <v>5268</v>
      </c>
      <c r="C288" s="128"/>
      <c r="D288" s="34">
        <f t="shared" si="10"/>
        <v>5260</v>
      </c>
      <c r="E288" s="144">
        <v>45331</v>
      </c>
      <c r="F288" s="279">
        <v>5268</v>
      </c>
      <c r="G288" s="145">
        <v>45332</v>
      </c>
      <c r="H288" s="76">
        <f t="shared" si="8"/>
        <v>8</v>
      </c>
      <c r="K288" s="134"/>
      <c r="L288" s="679">
        <v>45331</v>
      </c>
      <c r="M288" s="136">
        <v>80</v>
      </c>
      <c r="N288" s="137">
        <f t="shared" si="9"/>
        <v>15</v>
      </c>
      <c r="O288" s="138">
        <v>37</v>
      </c>
      <c r="P288" s="139">
        <f t="shared" si="11"/>
        <v>58</v>
      </c>
      <c r="Q288" s="41"/>
      <c r="R288" s="48" t="s">
        <v>369</v>
      </c>
    </row>
    <row r="289" spans="1:19" ht="15.6" x14ac:dyDescent="0.3">
      <c r="A289" s="282"/>
      <c r="B289" s="142">
        <f t="shared" si="6"/>
        <v>5270</v>
      </c>
      <c r="C289" s="128"/>
      <c r="D289" s="34">
        <f t="shared" si="10"/>
        <v>5268</v>
      </c>
      <c r="E289" s="144">
        <v>45332</v>
      </c>
      <c r="F289" s="279">
        <v>5270</v>
      </c>
      <c r="G289" s="145">
        <v>45333</v>
      </c>
      <c r="H289" s="76">
        <f t="shared" si="8"/>
        <v>2</v>
      </c>
      <c r="K289" s="134"/>
      <c r="L289" s="679">
        <v>45332</v>
      </c>
      <c r="M289" s="136"/>
      <c r="N289" s="137">
        <f t="shared" si="9"/>
        <v>37</v>
      </c>
      <c r="O289" s="138">
        <v>22</v>
      </c>
      <c r="P289" s="139">
        <f t="shared" si="11"/>
        <v>15</v>
      </c>
      <c r="Q289" s="41"/>
    </row>
    <row r="290" spans="1:19" ht="15.6" x14ac:dyDescent="0.3">
      <c r="A290" s="282"/>
      <c r="B290" s="142">
        <f t="shared" si="6"/>
        <v>5273</v>
      </c>
      <c r="C290" s="128"/>
      <c r="D290" s="34">
        <f t="shared" si="10"/>
        <v>5270</v>
      </c>
      <c r="E290" s="144">
        <v>45333</v>
      </c>
      <c r="F290" s="279">
        <v>5273</v>
      </c>
      <c r="G290" s="145">
        <v>45334</v>
      </c>
      <c r="H290" s="76">
        <f t="shared" si="8"/>
        <v>3</v>
      </c>
      <c r="K290" s="134"/>
      <c r="L290" s="679">
        <v>45333</v>
      </c>
      <c r="M290" s="136"/>
      <c r="N290" s="137">
        <f t="shared" si="9"/>
        <v>22</v>
      </c>
      <c r="O290" s="138">
        <v>0</v>
      </c>
      <c r="P290" s="139">
        <f t="shared" si="11"/>
        <v>22</v>
      </c>
      <c r="Q290" s="41"/>
    </row>
    <row r="291" spans="1:19" ht="15.6" x14ac:dyDescent="0.3">
      <c r="A291" s="282"/>
      <c r="B291" s="142">
        <f t="shared" si="6"/>
        <v>5273</v>
      </c>
      <c r="C291" s="128"/>
      <c r="D291" s="34">
        <f t="shared" si="10"/>
        <v>5273</v>
      </c>
      <c r="E291" s="144">
        <v>45334</v>
      </c>
      <c r="F291" s="279">
        <v>5273</v>
      </c>
      <c r="G291" s="145">
        <v>45335</v>
      </c>
      <c r="H291" s="76">
        <f t="shared" si="8"/>
        <v>0</v>
      </c>
      <c r="K291" s="134"/>
      <c r="L291" s="679">
        <v>45334</v>
      </c>
      <c r="M291" s="136">
        <v>97</v>
      </c>
      <c r="N291" s="137">
        <f t="shared" si="9"/>
        <v>0</v>
      </c>
      <c r="O291" s="138">
        <v>100</v>
      </c>
      <c r="P291" s="139">
        <f t="shared" si="11"/>
        <v>-3</v>
      </c>
      <c r="Q291" s="41"/>
      <c r="R291" s="48" t="s">
        <v>370</v>
      </c>
      <c r="S291" s="48" t="s">
        <v>371</v>
      </c>
    </row>
    <row r="292" spans="1:19" ht="15.6" x14ac:dyDescent="0.3">
      <c r="A292" s="282"/>
      <c r="B292" s="142">
        <f t="shared" si="6"/>
        <v>5275</v>
      </c>
      <c r="C292" s="128"/>
      <c r="D292" s="34">
        <f t="shared" si="10"/>
        <v>5273</v>
      </c>
      <c r="E292" s="144">
        <v>45335</v>
      </c>
      <c r="F292" s="279">
        <v>5275</v>
      </c>
      <c r="G292" s="145">
        <v>45336</v>
      </c>
      <c r="H292" s="76">
        <f t="shared" si="8"/>
        <v>2</v>
      </c>
      <c r="K292" s="134"/>
      <c r="L292" s="679">
        <v>45335</v>
      </c>
      <c r="M292" s="136"/>
      <c r="N292" s="137">
        <f t="shared" si="9"/>
        <v>100</v>
      </c>
      <c r="O292" s="138">
        <v>95</v>
      </c>
      <c r="P292" s="139">
        <f t="shared" si="11"/>
        <v>5</v>
      </c>
      <c r="Q292" s="41"/>
    </row>
    <row r="293" spans="1:19" ht="15.6" x14ac:dyDescent="0.3">
      <c r="A293" s="282"/>
      <c r="B293" s="142">
        <f t="shared" si="6"/>
        <v>5283</v>
      </c>
      <c r="C293" s="128"/>
      <c r="D293" s="34">
        <f t="shared" si="10"/>
        <v>5275</v>
      </c>
      <c r="E293" s="144">
        <v>45336</v>
      </c>
      <c r="F293" s="279">
        <v>5283</v>
      </c>
      <c r="G293" s="145">
        <v>45337</v>
      </c>
      <c r="H293" s="76">
        <f t="shared" si="8"/>
        <v>8</v>
      </c>
      <c r="K293" s="134"/>
      <c r="L293" s="679">
        <v>45336</v>
      </c>
      <c r="M293" s="136"/>
      <c r="N293" s="137">
        <f t="shared" si="9"/>
        <v>95</v>
      </c>
      <c r="O293" s="138">
        <v>33</v>
      </c>
      <c r="P293" s="139">
        <f t="shared" si="11"/>
        <v>62</v>
      </c>
      <c r="Q293" s="41"/>
    </row>
    <row r="294" spans="1:19" ht="15.6" x14ac:dyDescent="0.3">
      <c r="A294" s="282"/>
      <c r="B294" s="142">
        <f t="shared" si="6"/>
        <v>5287</v>
      </c>
      <c r="C294" s="128"/>
      <c r="D294" s="34">
        <f t="shared" si="10"/>
        <v>5283</v>
      </c>
      <c r="E294" s="144">
        <v>45337</v>
      </c>
      <c r="F294" s="279">
        <v>5287</v>
      </c>
      <c r="G294" s="145">
        <v>45338</v>
      </c>
      <c r="H294" s="76">
        <f t="shared" si="8"/>
        <v>4</v>
      </c>
      <c r="K294" s="134"/>
      <c r="L294" s="679">
        <v>45337</v>
      </c>
      <c r="M294" s="136"/>
      <c r="N294" s="137">
        <f t="shared" si="9"/>
        <v>33</v>
      </c>
      <c r="O294" s="138">
        <v>10</v>
      </c>
      <c r="P294" s="139">
        <f t="shared" si="11"/>
        <v>23</v>
      </c>
      <c r="Q294" s="41"/>
    </row>
    <row r="295" spans="1:19" ht="15.6" x14ac:dyDescent="0.3">
      <c r="A295" s="282"/>
      <c r="B295" s="142">
        <f t="shared" si="6"/>
        <v>5290</v>
      </c>
      <c r="C295" s="128"/>
      <c r="D295" s="34">
        <f t="shared" si="10"/>
        <v>5287</v>
      </c>
      <c r="E295" s="144">
        <v>45338</v>
      </c>
      <c r="F295" s="279">
        <v>5290</v>
      </c>
      <c r="G295" s="145">
        <v>45339</v>
      </c>
      <c r="H295" s="76">
        <f t="shared" si="8"/>
        <v>3</v>
      </c>
      <c r="K295" s="134"/>
      <c r="L295" s="679">
        <v>45338</v>
      </c>
      <c r="M295" s="136">
        <v>83</v>
      </c>
      <c r="N295" s="137">
        <f t="shared" si="9"/>
        <v>10</v>
      </c>
      <c r="O295" s="138">
        <v>75</v>
      </c>
      <c r="P295" s="139">
        <f t="shared" si="11"/>
        <v>18</v>
      </c>
      <c r="Q295" s="41"/>
      <c r="R295" s="48" t="s">
        <v>372</v>
      </c>
    </row>
    <row r="296" spans="1:19" ht="15.6" x14ac:dyDescent="0.3">
      <c r="A296" s="282"/>
      <c r="B296" s="142">
        <f t="shared" si="6"/>
        <v>5292</v>
      </c>
      <c r="C296" s="128"/>
      <c r="D296" s="34">
        <f t="shared" si="10"/>
        <v>5290</v>
      </c>
      <c r="E296" s="144">
        <v>45339</v>
      </c>
      <c r="F296" s="279">
        <v>5292</v>
      </c>
      <c r="G296" s="145">
        <v>45340</v>
      </c>
      <c r="H296" s="76">
        <f t="shared" si="8"/>
        <v>2</v>
      </c>
      <c r="K296" s="134"/>
      <c r="L296" s="679">
        <v>45339</v>
      </c>
      <c r="M296" s="136"/>
      <c r="N296" s="137">
        <f t="shared" si="9"/>
        <v>75</v>
      </c>
      <c r="O296" s="138">
        <v>65</v>
      </c>
      <c r="P296" s="139">
        <f t="shared" si="11"/>
        <v>10</v>
      </c>
      <c r="Q296" s="41"/>
    </row>
    <row r="297" spans="1:19" ht="15.6" x14ac:dyDescent="0.3">
      <c r="A297" s="282"/>
      <c r="B297" s="142">
        <f t="shared" si="6"/>
        <v>5292</v>
      </c>
      <c r="C297" s="128"/>
      <c r="D297" s="34">
        <f t="shared" si="10"/>
        <v>5292</v>
      </c>
      <c r="E297" s="144">
        <v>45340</v>
      </c>
      <c r="F297" s="279">
        <v>5292</v>
      </c>
      <c r="G297" s="145">
        <v>45341</v>
      </c>
      <c r="H297" s="76">
        <f t="shared" si="8"/>
        <v>0</v>
      </c>
      <c r="K297" s="134"/>
      <c r="L297" s="679">
        <v>45340</v>
      </c>
      <c r="M297" s="136"/>
      <c r="N297" s="137">
        <f t="shared" si="9"/>
        <v>65</v>
      </c>
      <c r="O297" s="138">
        <v>65</v>
      </c>
      <c r="P297" s="139">
        <f t="shared" si="11"/>
        <v>0</v>
      </c>
      <c r="Q297" s="41"/>
    </row>
    <row r="298" spans="1:19" ht="15.6" x14ac:dyDescent="0.3">
      <c r="A298" s="282"/>
      <c r="B298" s="142">
        <f t="shared" si="6"/>
        <v>5295</v>
      </c>
      <c r="C298" s="128"/>
      <c r="D298" s="34">
        <f t="shared" si="10"/>
        <v>5292</v>
      </c>
      <c r="E298" s="144">
        <v>45341</v>
      </c>
      <c r="F298" s="279">
        <v>5295</v>
      </c>
      <c r="G298" s="145">
        <v>45342</v>
      </c>
      <c r="H298" s="76">
        <f t="shared" si="8"/>
        <v>3</v>
      </c>
      <c r="K298" s="134"/>
      <c r="L298" s="679">
        <v>45341</v>
      </c>
      <c r="M298" s="136"/>
      <c r="N298" s="137">
        <f t="shared" si="9"/>
        <v>65</v>
      </c>
      <c r="O298" s="138">
        <v>48</v>
      </c>
      <c r="P298" s="139">
        <f t="shared" si="11"/>
        <v>17</v>
      </c>
      <c r="Q298" s="41"/>
    </row>
    <row r="299" spans="1:19" ht="15.6" x14ac:dyDescent="0.3">
      <c r="A299" s="282"/>
      <c r="B299" s="142">
        <f t="shared" si="6"/>
        <v>5301</v>
      </c>
      <c r="C299" s="128"/>
      <c r="D299" s="34">
        <f t="shared" si="10"/>
        <v>5295</v>
      </c>
      <c r="E299" s="144">
        <v>45342</v>
      </c>
      <c r="F299" s="279">
        <v>5301</v>
      </c>
      <c r="G299" s="145">
        <v>45343</v>
      </c>
      <c r="H299" s="76">
        <f t="shared" si="8"/>
        <v>6</v>
      </c>
      <c r="K299" s="134"/>
      <c r="L299" s="679">
        <v>45342</v>
      </c>
      <c r="M299" s="136"/>
      <c r="N299" s="137">
        <f t="shared" si="9"/>
        <v>48</v>
      </c>
      <c r="O299" s="138">
        <v>10</v>
      </c>
      <c r="P299" s="139">
        <f t="shared" si="11"/>
        <v>38</v>
      </c>
      <c r="Q299" s="41"/>
    </row>
    <row r="300" spans="1:19" ht="15.6" x14ac:dyDescent="0.3">
      <c r="A300" s="282"/>
      <c r="B300" s="142">
        <f t="shared" si="6"/>
        <v>5307</v>
      </c>
      <c r="C300" s="128"/>
      <c r="D300" s="34">
        <f t="shared" si="10"/>
        <v>5301</v>
      </c>
      <c r="E300" s="144">
        <v>45343</v>
      </c>
      <c r="F300" s="279">
        <v>5307</v>
      </c>
      <c r="G300" s="145">
        <v>45344</v>
      </c>
      <c r="H300" s="76">
        <f t="shared" si="8"/>
        <v>6</v>
      </c>
      <c r="K300" s="134"/>
      <c r="L300" s="679">
        <v>45343</v>
      </c>
      <c r="M300" s="136">
        <v>80</v>
      </c>
      <c r="N300" s="137">
        <f t="shared" si="9"/>
        <v>10</v>
      </c>
      <c r="O300" s="138">
        <v>45</v>
      </c>
      <c r="P300" s="139">
        <f t="shared" si="11"/>
        <v>45</v>
      </c>
      <c r="Q300" s="41"/>
      <c r="R300" s="48" t="s">
        <v>373</v>
      </c>
    </row>
    <row r="301" spans="1:19" ht="15.6" x14ac:dyDescent="0.3">
      <c r="A301" s="282"/>
      <c r="B301" s="142">
        <f t="shared" si="6"/>
        <v>5311</v>
      </c>
      <c r="C301" s="128"/>
      <c r="D301" s="34">
        <f t="shared" si="10"/>
        <v>5307</v>
      </c>
      <c r="E301" s="144">
        <v>45344</v>
      </c>
      <c r="F301" s="279">
        <v>5311</v>
      </c>
      <c r="G301" s="145">
        <v>45345</v>
      </c>
      <c r="H301" s="76">
        <f t="shared" si="8"/>
        <v>4</v>
      </c>
      <c r="K301" s="134"/>
      <c r="L301" s="679">
        <v>45344</v>
      </c>
      <c r="M301" s="136"/>
      <c r="N301" s="137">
        <f t="shared" si="9"/>
        <v>45</v>
      </c>
      <c r="O301" s="138">
        <v>20</v>
      </c>
      <c r="P301" s="139">
        <f t="shared" si="11"/>
        <v>25</v>
      </c>
      <c r="Q301" s="41"/>
    </row>
    <row r="302" spans="1:19" ht="15.6" x14ac:dyDescent="0.3">
      <c r="A302" s="282"/>
      <c r="B302" s="142">
        <f t="shared" si="6"/>
        <v>5311</v>
      </c>
      <c r="C302" s="128"/>
      <c r="D302" s="34">
        <f t="shared" si="10"/>
        <v>5311</v>
      </c>
      <c r="E302" s="144">
        <v>45345</v>
      </c>
      <c r="F302" s="279">
        <v>5311</v>
      </c>
      <c r="G302" s="145">
        <v>45346</v>
      </c>
      <c r="H302" s="76">
        <f t="shared" si="8"/>
        <v>0</v>
      </c>
      <c r="K302" s="134"/>
      <c r="L302" s="679">
        <v>45345</v>
      </c>
      <c r="M302" s="136"/>
      <c r="N302" s="137">
        <f t="shared" si="9"/>
        <v>20</v>
      </c>
      <c r="O302" s="138">
        <v>20</v>
      </c>
      <c r="P302" s="139">
        <f t="shared" si="11"/>
        <v>0</v>
      </c>
      <c r="Q302" s="41"/>
      <c r="R302" s="48" t="s">
        <v>374</v>
      </c>
    </row>
    <row r="303" spans="1:19" ht="15.6" x14ac:dyDescent="0.3">
      <c r="A303" s="282"/>
      <c r="B303" s="142">
        <f t="shared" si="6"/>
        <v>5311</v>
      </c>
      <c r="C303" s="128"/>
      <c r="D303" s="34">
        <f t="shared" si="10"/>
        <v>5311</v>
      </c>
      <c r="E303" s="144">
        <v>45346</v>
      </c>
      <c r="F303" s="279">
        <v>5311</v>
      </c>
      <c r="G303" s="145">
        <v>45347</v>
      </c>
      <c r="H303" s="76">
        <f t="shared" si="8"/>
        <v>0</v>
      </c>
      <c r="K303" s="134"/>
      <c r="L303" s="679">
        <v>45346</v>
      </c>
      <c r="M303" s="136"/>
      <c r="N303" s="137">
        <f t="shared" si="9"/>
        <v>20</v>
      </c>
      <c r="O303" s="138">
        <v>20</v>
      </c>
      <c r="P303" s="139">
        <f t="shared" si="11"/>
        <v>0</v>
      </c>
      <c r="Q303" s="41"/>
    </row>
    <row r="304" spans="1:19" ht="15.6" x14ac:dyDescent="0.3">
      <c r="A304" s="282"/>
      <c r="B304" s="142">
        <f t="shared" si="6"/>
        <v>5311</v>
      </c>
      <c r="C304" s="128"/>
      <c r="D304" s="34">
        <f t="shared" si="10"/>
        <v>5311</v>
      </c>
      <c r="E304" s="144">
        <v>45347</v>
      </c>
      <c r="F304" s="279">
        <v>5311</v>
      </c>
      <c r="G304" s="145">
        <v>45348</v>
      </c>
      <c r="H304" s="76">
        <f t="shared" si="8"/>
        <v>0</v>
      </c>
      <c r="K304" s="134"/>
      <c r="L304" s="679">
        <v>45347</v>
      </c>
      <c r="M304" s="136"/>
      <c r="N304" s="137">
        <f t="shared" si="9"/>
        <v>20</v>
      </c>
      <c r="O304" s="138">
        <v>20</v>
      </c>
      <c r="P304" s="139">
        <f t="shared" si="11"/>
        <v>0</v>
      </c>
      <c r="Q304" s="41"/>
      <c r="R304" s="48" t="s">
        <v>375</v>
      </c>
    </row>
    <row r="305" spans="1:19" ht="15.6" x14ac:dyDescent="0.3">
      <c r="A305" s="282"/>
      <c r="B305" s="142">
        <f t="shared" si="6"/>
        <v>5315</v>
      </c>
      <c r="C305" s="128"/>
      <c r="D305" s="34">
        <f t="shared" si="10"/>
        <v>5311</v>
      </c>
      <c r="E305" s="144">
        <v>45348</v>
      </c>
      <c r="F305" s="279">
        <v>5315</v>
      </c>
      <c r="G305" s="145">
        <v>45349</v>
      </c>
      <c r="H305" s="76">
        <f t="shared" si="8"/>
        <v>4</v>
      </c>
      <c r="K305" s="134"/>
      <c r="L305" s="679">
        <v>45348</v>
      </c>
      <c r="M305" s="136">
        <v>90</v>
      </c>
      <c r="N305" s="137">
        <f t="shared" si="9"/>
        <v>20</v>
      </c>
      <c r="O305" s="138">
        <v>80</v>
      </c>
      <c r="P305" s="139">
        <f t="shared" si="11"/>
        <v>30</v>
      </c>
      <c r="Q305" s="41"/>
      <c r="R305" s="48" t="s">
        <v>376</v>
      </c>
      <c r="S305" s="48" t="s">
        <v>377</v>
      </c>
    </row>
    <row r="306" spans="1:19" ht="15.6" x14ac:dyDescent="0.3">
      <c r="A306" s="282"/>
      <c r="B306" s="142">
        <f t="shared" si="6"/>
        <v>5320</v>
      </c>
      <c r="C306" s="128"/>
      <c r="D306" s="34">
        <f t="shared" si="10"/>
        <v>5315</v>
      </c>
      <c r="E306" s="144">
        <v>45349</v>
      </c>
      <c r="F306" s="279">
        <v>5320</v>
      </c>
      <c r="G306" s="145">
        <v>45350</v>
      </c>
      <c r="H306" s="76">
        <f t="shared" si="8"/>
        <v>5</v>
      </c>
      <c r="K306" s="134"/>
      <c r="L306" s="679">
        <v>45349</v>
      </c>
      <c r="M306" s="136"/>
      <c r="N306" s="137">
        <f t="shared" si="9"/>
        <v>80</v>
      </c>
      <c r="O306" s="138">
        <v>38</v>
      </c>
      <c r="P306" s="139">
        <f t="shared" si="11"/>
        <v>42</v>
      </c>
      <c r="Q306" s="41"/>
    </row>
    <row r="307" spans="1:19" ht="15.6" x14ac:dyDescent="0.3">
      <c r="A307" s="282"/>
      <c r="B307" s="142">
        <f t="shared" ref="B307:B561" si="12">F307</f>
        <v>5323</v>
      </c>
      <c r="C307" s="128"/>
      <c r="D307" s="34">
        <f t="shared" si="10"/>
        <v>5320</v>
      </c>
      <c r="E307" s="144">
        <v>45350</v>
      </c>
      <c r="F307" s="279">
        <v>5323</v>
      </c>
      <c r="G307" s="145">
        <v>45351</v>
      </c>
      <c r="H307" s="76">
        <f t="shared" si="8"/>
        <v>3</v>
      </c>
      <c r="K307" s="134"/>
      <c r="L307" s="679">
        <v>45350</v>
      </c>
      <c r="M307" s="136"/>
      <c r="N307" s="137">
        <f t="shared" si="9"/>
        <v>38</v>
      </c>
      <c r="O307" s="138">
        <v>10</v>
      </c>
      <c r="P307" s="139">
        <f t="shared" si="11"/>
        <v>28</v>
      </c>
      <c r="Q307" s="41"/>
      <c r="R307" s="48" t="s">
        <v>378</v>
      </c>
    </row>
    <row r="308" spans="1:19" ht="15.6" x14ac:dyDescent="0.3">
      <c r="A308" s="282"/>
      <c r="B308" s="142">
        <f t="shared" si="12"/>
        <v>5331</v>
      </c>
      <c r="C308" s="128"/>
      <c r="D308" s="34">
        <f t="shared" si="10"/>
        <v>5323</v>
      </c>
      <c r="E308" s="144">
        <v>45351</v>
      </c>
      <c r="F308" s="279">
        <v>5331</v>
      </c>
      <c r="G308" s="145">
        <v>45352</v>
      </c>
      <c r="H308" s="76">
        <f t="shared" si="8"/>
        <v>8</v>
      </c>
      <c r="K308" s="134"/>
      <c r="L308" s="679">
        <v>45351</v>
      </c>
      <c r="M308" s="136">
        <v>147</v>
      </c>
      <c r="N308" s="137">
        <f t="shared" si="9"/>
        <v>10</v>
      </c>
      <c r="O308" s="138">
        <v>60</v>
      </c>
      <c r="P308" s="139">
        <f t="shared" si="11"/>
        <v>97</v>
      </c>
      <c r="Q308" s="41"/>
      <c r="R308" s="48" t="s">
        <v>379</v>
      </c>
    </row>
    <row r="309" spans="1:19" ht="15.6" x14ac:dyDescent="0.3">
      <c r="A309" s="282"/>
      <c r="B309" s="142">
        <f t="shared" si="12"/>
        <v>5336</v>
      </c>
      <c r="C309" s="128"/>
      <c r="D309" s="34">
        <f t="shared" si="10"/>
        <v>5331</v>
      </c>
      <c r="E309" s="144">
        <v>45352</v>
      </c>
      <c r="F309" s="279">
        <v>5336</v>
      </c>
      <c r="G309" s="145">
        <v>45353</v>
      </c>
      <c r="H309" s="76">
        <f t="shared" si="8"/>
        <v>5</v>
      </c>
      <c r="K309" s="134"/>
      <c r="L309" s="679">
        <v>45352</v>
      </c>
      <c r="M309" s="136"/>
      <c r="N309" s="137">
        <f t="shared" si="9"/>
        <v>60</v>
      </c>
      <c r="O309" s="138">
        <v>20</v>
      </c>
      <c r="P309" s="139">
        <f t="shared" si="11"/>
        <v>40</v>
      </c>
      <c r="Q309" s="41"/>
    </row>
    <row r="310" spans="1:19" ht="15.6" x14ac:dyDescent="0.3">
      <c r="A310" s="282"/>
      <c r="B310" s="142">
        <f t="shared" si="12"/>
        <v>5337</v>
      </c>
      <c r="C310" s="128"/>
      <c r="D310" s="34">
        <f t="shared" si="10"/>
        <v>5336</v>
      </c>
      <c r="E310" s="144">
        <v>45353</v>
      </c>
      <c r="F310" s="279">
        <v>5337</v>
      </c>
      <c r="G310" s="145">
        <v>45354</v>
      </c>
      <c r="H310" s="76">
        <f t="shared" si="8"/>
        <v>1</v>
      </c>
      <c r="K310" s="134"/>
      <c r="L310" s="679">
        <v>45353</v>
      </c>
      <c r="M310" s="136"/>
      <c r="N310" s="137">
        <f t="shared" si="9"/>
        <v>20</v>
      </c>
      <c r="O310" s="138">
        <v>17</v>
      </c>
      <c r="P310" s="139">
        <f t="shared" si="11"/>
        <v>3</v>
      </c>
      <c r="Q310" s="41"/>
    </row>
    <row r="311" spans="1:19" ht="15.6" x14ac:dyDescent="0.3">
      <c r="A311" s="282"/>
      <c r="B311" s="142">
        <f t="shared" si="12"/>
        <v>5337</v>
      </c>
      <c r="C311" s="128"/>
      <c r="D311" s="34">
        <f t="shared" si="10"/>
        <v>5337</v>
      </c>
      <c r="E311" s="144">
        <v>45354</v>
      </c>
      <c r="F311" s="279">
        <v>5337</v>
      </c>
      <c r="G311" s="145">
        <v>45355</v>
      </c>
      <c r="H311" s="76">
        <f t="shared" si="8"/>
        <v>0</v>
      </c>
      <c r="K311" s="134"/>
      <c r="L311" s="679">
        <v>45354</v>
      </c>
      <c r="M311" s="136"/>
      <c r="N311" s="137">
        <f t="shared" si="9"/>
        <v>17</v>
      </c>
      <c r="O311" s="138">
        <v>17</v>
      </c>
      <c r="P311" s="139">
        <f t="shared" si="11"/>
        <v>0</v>
      </c>
      <c r="Q311" s="41"/>
    </row>
    <row r="312" spans="1:19" ht="15.6" x14ac:dyDescent="0.3">
      <c r="A312" s="282"/>
      <c r="B312" s="142">
        <f t="shared" si="12"/>
        <v>5337</v>
      </c>
      <c r="C312" s="128"/>
      <c r="D312" s="34">
        <f t="shared" si="10"/>
        <v>5337</v>
      </c>
      <c r="E312" s="144">
        <v>45355</v>
      </c>
      <c r="F312" s="279">
        <v>5337</v>
      </c>
      <c r="G312" s="145">
        <v>45356</v>
      </c>
      <c r="H312" s="76">
        <f t="shared" si="8"/>
        <v>0</v>
      </c>
      <c r="K312" s="134"/>
      <c r="L312" s="679">
        <v>45355</v>
      </c>
      <c r="M312" s="136"/>
      <c r="N312" s="137">
        <f t="shared" si="9"/>
        <v>17</v>
      </c>
      <c r="O312" s="138">
        <v>17</v>
      </c>
      <c r="P312" s="139">
        <f t="shared" si="11"/>
        <v>0</v>
      </c>
      <c r="Q312" s="41"/>
    </row>
    <row r="313" spans="1:19" ht="15.6" x14ac:dyDescent="0.3">
      <c r="A313" s="282"/>
      <c r="B313" s="142">
        <f t="shared" si="12"/>
        <v>5340</v>
      </c>
      <c r="C313" s="128"/>
      <c r="D313" s="34">
        <f t="shared" si="10"/>
        <v>5337</v>
      </c>
      <c r="E313" s="144">
        <v>45356</v>
      </c>
      <c r="F313" s="279">
        <v>5340</v>
      </c>
      <c r="G313" s="145">
        <v>45357</v>
      </c>
      <c r="H313" s="76">
        <f t="shared" si="8"/>
        <v>3</v>
      </c>
      <c r="K313" s="134"/>
      <c r="L313" s="679">
        <v>45356</v>
      </c>
      <c r="M313" s="136">
        <v>90</v>
      </c>
      <c r="N313" s="137">
        <f t="shared" si="9"/>
        <v>17</v>
      </c>
      <c r="O313" s="138">
        <v>67</v>
      </c>
      <c r="P313" s="139">
        <f t="shared" si="11"/>
        <v>40</v>
      </c>
      <c r="Q313" s="41"/>
      <c r="R313" s="48" t="s">
        <v>380</v>
      </c>
    </row>
    <row r="314" spans="1:19" ht="15.6" x14ac:dyDescent="0.3">
      <c r="A314" s="282"/>
      <c r="B314" s="142">
        <f t="shared" si="12"/>
        <v>5345</v>
      </c>
      <c r="C314" s="128"/>
      <c r="D314" s="34">
        <f t="shared" si="10"/>
        <v>5340</v>
      </c>
      <c r="E314" s="144">
        <v>45357</v>
      </c>
      <c r="F314" s="279">
        <v>5345</v>
      </c>
      <c r="G314" s="145">
        <v>45358</v>
      </c>
      <c r="H314" s="76">
        <f t="shared" si="8"/>
        <v>5</v>
      </c>
      <c r="K314" s="134"/>
      <c r="L314" s="679">
        <v>45357</v>
      </c>
      <c r="M314" s="136"/>
      <c r="N314" s="137">
        <f t="shared" si="9"/>
        <v>67</v>
      </c>
      <c r="O314" s="138">
        <v>18</v>
      </c>
      <c r="P314" s="139">
        <f t="shared" si="11"/>
        <v>49</v>
      </c>
      <c r="Q314" s="41"/>
      <c r="R314" s="48" t="s">
        <v>381</v>
      </c>
    </row>
    <row r="315" spans="1:19" ht="15.6" x14ac:dyDescent="0.3">
      <c r="A315" s="282"/>
      <c r="B315" s="142">
        <f t="shared" si="12"/>
        <v>5348</v>
      </c>
      <c r="C315" s="128"/>
      <c r="D315" s="34">
        <f t="shared" si="10"/>
        <v>5345</v>
      </c>
      <c r="E315" s="144">
        <v>45358</v>
      </c>
      <c r="F315" s="279">
        <v>5348</v>
      </c>
      <c r="G315" s="145">
        <v>45359</v>
      </c>
      <c r="H315" s="76">
        <f t="shared" si="8"/>
        <v>3</v>
      </c>
      <c r="K315" s="134"/>
      <c r="L315" s="679">
        <v>45358</v>
      </c>
      <c r="M315" s="136">
        <v>60</v>
      </c>
      <c r="N315" s="137">
        <f t="shared" si="9"/>
        <v>18</v>
      </c>
      <c r="O315" s="138">
        <v>60</v>
      </c>
      <c r="P315" s="139">
        <f t="shared" si="11"/>
        <v>18</v>
      </c>
      <c r="Q315" s="41"/>
      <c r="R315" s="48" t="s">
        <v>382</v>
      </c>
    </row>
    <row r="316" spans="1:19" ht="15.6" x14ac:dyDescent="0.3">
      <c r="A316" s="282"/>
      <c r="B316" s="142">
        <f t="shared" si="12"/>
        <v>5348</v>
      </c>
      <c r="C316" s="128"/>
      <c r="D316" s="34">
        <f t="shared" si="10"/>
        <v>5348</v>
      </c>
      <c r="E316" s="144">
        <v>45359</v>
      </c>
      <c r="F316" s="279">
        <v>5348</v>
      </c>
      <c r="G316" s="145">
        <v>45360</v>
      </c>
      <c r="H316" s="76">
        <f t="shared" si="8"/>
        <v>0</v>
      </c>
      <c r="K316" s="134"/>
      <c r="L316" s="679">
        <v>45359</v>
      </c>
      <c r="M316" s="136">
        <v>50</v>
      </c>
      <c r="N316" s="137">
        <f t="shared" si="9"/>
        <v>60</v>
      </c>
      <c r="O316" s="138">
        <v>100</v>
      </c>
      <c r="P316" s="139">
        <f t="shared" si="11"/>
        <v>10</v>
      </c>
      <c r="Q316" s="41"/>
      <c r="R316" s="48" t="s">
        <v>383</v>
      </c>
    </row>
    <row r="317" spans="1:19" ht="15.6" x14ac:dyDescent="0.3">
      <c r="A317" s="282"/>
      <c r="B317" s="142">
        <f t="shared" si="12"/>
        <v>5351</v>
      </c>
      <c r="C317" s="128"/>
      <c r="D317" s="34">
        <f t="shared" si="10"/>
        <v>5348</v>
      </c>
      <c r="E317" s="144">
        <v>45360</v>
      </c>
      <c r="F317" s="279">
        <v>5351</v>
      </c>
      <c r="G317" s="145">
        <v>45361</v>
      </c>
      <c r="H317" s="76">
        <f t="shared" si="8"/>
        <v>3</v>
      </c>
      <c r="K317" s="134"/>
      <c r="L317" s="679">
        <v>45360</v>
      </c>
      <c r="M317" s="136"/>
      <c r="N317" s="137">
        <f t="shared" si="9"/>
        <v>100</v>
      </c>
      <c r="O317" s="138">
        <v>78</v>
      </c>
      <c r="P317" s="139">
        <f t="shared" si="11"/>
        <v>22</v>
      </c>
      <c r="Q317" s="41"/>
    </row>
    <row r="318" spans="1:19" ht="15.6" x14ac:dyDescent="0.3">
      <c r="A318" s="282"/>
      <c r="B318" s="142">
        <f t="shared" si="12"/>
        <v>5355</v>
      </c>
      <c r="C318" s="128"/>
      <c r="D318" s="34">
        <f t="shared" si="10"/>
        <v>5351</v>
      </c>
      <c r="E318" s="144">
        <v>45361</v>
      </c>
      <c r="F318" s="279">
        <v>5355</v>
      </c>
      <c r="G318" s="145">
        <v>45362</v>
      </c>
      <c r="H318" s="76">
        <f t="shared" si="8"/>
        <v>4</v>
      </c>
      <c r="K318" s="134"/>
      <c r="L318" s="679">
        <v>45361</v>
      </c>
      <c r="M318" s="136"/>
      <c r="N318" s="137">
        <f t="shared" si="9"/>
        <v>78</v>
      </c>
      <c r="O318" s="138">
        <v>37</v>
      </c>
      <c r="P318" s="139">
        <f t="shared" si="11"/>
        <v>41</v>
      </c>
      <c r="Q318" s="41"/>
    </row>
    <row r="319" spans="1:19" ht="15.6" x14ac:dyDescent="0.3">
      <c r="A319" s="282"/>
      <c r="B319" s="142">
        <f t="shared" si="12"/>
        <v>5357</v>
      </c>
      <c r="C319" s="128"/>
      <c r="D319" s="34">
        <f t="shared" si="10"/>
        <v>5355</v>
      </c>
      <c r="E319" s="144">
        <v>45362</v>
      </c>
      <c r="F319" s="279">
        <v>5357</v>
      </c>
      <c r="G319" s="145">
        <v>45363</v>
      </c>
      <c r="H319" s="76">
        <f t="shared" si="8"/>
        <v>2</v>
      </c>
      <c r="K319" s="134"/>
      <c r="L319" s="679">
        <v>45362</v>
      </c>
      <c r="M319" s="136"/>
      <c r="N319" s="137">
        <f t="shared" si="9"/>
        <v>37</v>
      </c>
      <c r="O319" s="138">
        <v>21</v>
      </c>
      <c r="P319" s="139">
        <f t="shared" si="11"/>
        <v>16</v>
      </c>
      <c r="Q319" s="41"/>
    </row>
    <row r="320" spans="1:19" ht="15.6" x14ac:dyDescent="0.3">
      <c r="A320" s="282"/>
      <c r="B320" s="142">
        <f t="shared" si="12"/>
        <v>5357</v>
      </c>
      <c r="C320" s="128"/>
      <c r="D320" s="34">
        <f t="shared" si="10"/>
        <v>5357</v>
      </c>
      <c r="E320" s="144">
        <v>45363</v>
      </c>
      <c r="F320" s="279">
        <v>5357</v>
      </c>
      <c r="G320" s="145">
        <v>45364</v>
      </c>
      <c r="H320" s="76">
        <f t="shared" si="8"/>
        <v>0</v>
      </c>
      <c r="K320" s="134"/>
      <c r="L320" s="679">
        <v>45363</v>
      </c>
      <c r="M320" s="136"/>
      <c r="N320" s="137">
        <f t="shared" si="9"/>
        <v>21</v>
      </c>
      <c r="O320" s="138">
        <v>21</v>
      </c>
      <c r="P320" s="139">
        <f t="shared" si="11"/>
        <v>0</v>
      </c>
      <c r="Q320" s="41"/>
    </row>
    <row r="321" spans="1:20" ht="15.6" x14ac:dyDescent="0.3">
      <c r="A321" s="282"/>
      <c r="B321" s="142">
        <f t="shared" si="12"/>
        <v>5359</v>
      </c>
      <c r="C321" s="128"/>
      <c r="D321" s="34">
        <f t="shared" si="10"/>
        <v>5357</v>
      </c>
      <c r="E321" s="144">
        <v>45364</v>
      </c>
      <c r="F321" s="279">
        <v>5359</v>
      </c>
      <c r="G321" s="145">
        <v>45365</v>
      </c>
      <c r="H321" s="76">
        <f t="shared" si="8"/>
        <v>2</v>
      </c>
      <c r="K321" s="134"/>
      <c r="L321" s="679">
        <v>45364</v>
      </c>
      <c r="M321" s="136"/>
      <c r="N321" s="137">
        <f t="shared" si="9"/>
        <v>21</v>
      </c>
      <c r="O321" s="138">
        <v>0</v>
      </c>
      <c r="P321" s="139">
        <f t="shared" si="11"/>
        <v>21</v>
      </c>
      <c r="Q321" s="41"/>
    </row>
    <row r="322" spans="1:20" ht="15.6" x14ac:dyDescent="0.3">
      <c r="A322" s="282"/>
      <c r="B322" s="142">
        <f t="shared" si="12"/>
        <v>5365</v>
      </c>
      <c r="C322" s="128"/>
      <c r="D322" s="34">
        <f t="shared" si="10"/>
        <v>5359</v>
      </c>
      <c r="E322" s="144">
        <v>45365</v>
      </c>
      <c r="F322" s="279">
        <v>5365</v>
      </c>
      <c r="G322" s="145">
        <v>45366</v>
      </c>
      <c r="H322" s="76">
        <f t="shared" si="8"/>
        <v>6</v>
      </c>
      <c r="K322" s="134"/>
      <c r="L322" s="679">
        <v>45365</v>
      </c>
      <c r="M322" s="136">
        <v>130</v>
      </c>
      <c r="N322" s="137">
        <f t="shared" si="9"/>
        <v>0</v>
      </c>
      <c r="O322" s="138">
        <v>70</v>
      </c>
      <c r="P322" s="139">
        <f t="shared" si="11"/>
        <v>60</v>
      </c>
      <c r="Q322" s="41"/>
      <c r="R322" s="48" t="s">
        <v>384</v>
      </c>
      <c r="S322" s="48" t="s">
        <v>385</v>
      </c>
      <c r="T322" s="48" t="s">
        <v>386</v>
      </c>
    </row>
    <row r="323" spans="1:20" ht="15.6" x14ac:dyDescent="0.3">
      <c r="A323" s="282"/>
      <c r="B323" s="142">
        <f t="shared" si="12"/>
        <v>5368</v>
      </c>
      <c r="C323" s="128"/>
      <c r="D323" s="34">
        <f t="shared" si="10"/>
        <v>5365</v>
      </c>
      <c r="E323" s="144">
        <v>45366</v>
      </c>
      <c r="F323" s="279">
        <v>5368</v>
      </c>
      <c r="G323" s="145">
        <v>45367</v>
      </c>
      <c r="H323" s="76">
        <f t="shared" si="8"/>
        <v>3</v>
      </c>
      <c r="K323" s="134"/>
      <c r="L323" s="679">
        <v>45366</v>
      </c>
      <c r="M323" s="136">
        <v>40</v>
      </c>
      <c r="N323" s="137">
        <f t="shared" si="9"/>
        <v>70</v>
      </c>
      <c r="O323" s="138">
        <v>88</v>
      </c>
      <c r="P323" s="139">
        <f t="shared" si="11"/>
        <v>22</v>
      </c>
      <c r="Q323" s="41"/>
    </row>
    <row r="324" spans="1:20" ht="15.6" x14ac:dyDescent="0.3">
      <c r="A324" s="282"/>
      <c r="B324" s="142">
        <f t="shared" si="12"/>
        <v>5371</v>
      </c>
      <c r="C324" s="128"/>
      <c r="D324" s="34">
        <f t="shared" si="10"/>
        <v>5368</v>
      </c>
      <c r="E324" s="144">
        <v>45367</v>
      </c>
      <c r="F324" s="279">
        <v>5371</v>
      </c>
      <c r="G324" s="145">
        <v>45368</v>
      </c>
      <c r="H324" s="76">
        <f t="shared" si="8"/>
        <v>3</v>
      </c>
      <c r="K324" s="134"/>
      <c r="L324" s="679">
        <v>45367</v>
      </c>
      <c r="M324" s="136"/>
      <c r="N324" s="137">
        <f t="shared" si="9"/>
        <v>88</v>
      </c>
      <c r="O324" s="138">
        <v>60</v>
      </c>
      <c r="P324" s="139">
        <f t="shared" si="11"/>
        <v>28</v>
      </c>
      <c r="Q324" s="41"/>
    </row>
    <row r="325" spans="1:20" ht="15.6" x14ac:dyDescent="0.3">
      <c r="A325" s="282"/>
      <c r="B325" s="142">
        <f t="shared" si="12"/>
        <v>5373</v>
      </c>
      <c r="C325" s="128"/>
      <c r="D325" s="34">
        <f t="shared" si="10"/>
        <v>5371</v>
      </c>
      <c r="E325" s="144">
        <v>45368</v>
      </c>
      <c r="F325" s="279">
        <v>5373</v>
      </c>
      <c r="G325" s="145">
        <v>45369</v>
      </c>
      <c r="H325" s="76">
        <f t="shared" si="8"/>
        <v>2</v>
      </c>
      <c r="K325" s="134"/>
      <c r="L325" s="679">
        <v>45368</v>
      </c>
      <c r="M325" s="136">
        <v>40</v>
      </c>
      <c r="N325" s="137">
        <f t="shared" si="9"/>
        <v>60</v>
      </c>
      <c r="O325" s="138">
        <v>83</v>
      </c>
      <c r="P325" s="139">
        <f t="shared" si="11"/>
        <v>17</v>
      </c>
      <c r="Q325" s="41"/>
    </row>
    <row r="326" spans="1:20" ht="15.6" x14ac:dyDescent="0.3">
      <c r="A326" s="282"/>
      <c r="B326" s="142">
        <f t="shared" si="12"/>
        <v>5373</v>
      </c>
      <c r="C326" s="128"/>
      <c r="D326" s="34">
        <f t="shared" si="10"/>
        <v>5373</v>
      </c>
      <c r="E326" s="144">
        <v>45369</v>
      </c>
      <c r="F326" s="279">
        <v>5373</v>
      </c>
      <c r="G326" s="145">
        <v>45370</v>
      </c>
      <c r="H326" s="76">
        <f t="shared" si="8"/>
        <v>0</v>
      </c>
      <c r="K326" s="134"/>
      <c r="L326" s="679">
        <v>45369</v>
      </c>
      <c r="M326" s="136"/>
      <c r="N326" s="137">
        <f t="shared" si="9"/>
        <v>83</v>
      </c>
      <c r="O326" s="138">
        <v>83</v>
      </c>
      <c r="P326" s="139">
        <f t="shared" si="11"/>
        <v>0</v>
      </c>
      <c r="Q326" s="41"/>
    </row>
    <row r="327" spans="1:20" ht="15.6" x14ac:dyDescent="0.3">
      <c r="A327" s="282"/>
      <c r="B327" s="142">
        <f t="shared" si="12"/>
        <v>5375</v>
      </c>
      <c r="C327" s="128"/>
      <c r="D327" s="34">
        <f t="shared" si="10"/>
        <v>5373</v>
      </c>
      <c r="E327" s="144">
        <v>45370</v>
      </c>
      <c r="F327" s="279">
        <v>5375</v>
      </c>
      <c r="G327" s="145">
        <v>45371</v>
      </c>
      <c r="H327" s="76">
        <f t="shared" si="8"/>
        <v>2</v>
      </c>
      <c r="K327" s="134"/>
      <c r="L327" s="679">
        <v>45370</v>
      </c>
      <c r="M327" s="136"/>
      <c r="N327" s="137">
        <f t="shared" si="9"/>
        <v>83</v>
      </c>
      <c r="O327" s="138">
        <v>70</v>
      </c>
      <c r="P327" s="139">
        <f t="shared" si="11"/>
        <v>13</v>
      </c>
      <c r="Q327" s="41"/>
    </row>
    <row r="328" spans="1:20" ht="15.6" x14ac:dyDescent="0.3">
      <c r="A328" s="282"/>
      <c r="B328" s="142">
        <f t="shared" si="12"/>
        <v>5380</v>
      </c>
      <c r="C328" s="128"/>
      <c r="D328" s="34">
        <f t="shared" si="10"/>
        <v>5375</v>
      </c>
      <c r="E328" s="144">
        <v>45371</v>
      </c>
      <c r="F328" s="279">
        <v>5380</v>
      </c>
      <c r="G328" s="145">
        <v>45372</v>
      </c>
      <c r="H328" s="76">
        <f t="shared" si="8"/>
        <v>5</v>
      </c>
      <c r="K328" s="134"/>
      <c r="L328" s="679">
        <v>45371</v>
      </c>
      <c r="M328" s="136"/>
      <c r="N328" s="137">
        <f t="shared" si="9"/>
        <v>70</v>
      </c>
      <c r="O328" s="138">
        <v>18</v>
      </c>
      <c r="P328" s="139">
        <f t="shared" si="11"/>
        <v>52</v>
      </c>
      <c r="Q328" s="41"/>
    </row>
    <row r="329" spans="1:20" ht="15.6" x14ac:dyDescent="0.3">
      <c r="A329" s="282"/>
      <c r="B329" s="142">
        <f t="shared" si="12"/>
        <v>5381</v>
      </c>
      <c r="C329" s="128"/>
      <c r="D329" s="34">
        <f t="shared" si="10"/>
        <v>5380</v>
      </c>
      <c r="E329" s="144">
        <v>45372</v>
      </c>
      <c r="F329" s="279">
        <v>5381</v>
      </c>
      <c r="G329" s="145">
        <v>45373</v>
      </c>
      <c r="H329" s="76">
        <f t="shared" si="8"/>
        <v>1</v>
      </c>
      <c r="K329" s="134"/>
      <c r="L329" s="679">
        <v>45372</v>
      </c>
      <c r="M329" s="136"/>
      <c r="N329" s="137">
        <f t="shared" si="9"/>
        <v>18</v>
      </c>
      <c r="O329" s="138">
        <v>16</v>
      </c>
      <c r="P329" s="139">
        <f t="shared" si="11"/>
        <v>2</v>
      </c>
      <c r="Q329" s="41"/>
    </row>
    <row r="330" spans="1:20" ht="15.6" x14ac:dyDescent="0.3">
      <c r="A330" s="282"/>
      <c r="B330" s="142">
        <f t="shared" si="12"/>
        <v>5381</v>
      </c>
      <c r="C330" s="128"/>
      <c r="D330" s="34">
        <f t="shared" si="10"/>
        <v>5381</v>
      </c>
      <c r="E330" s="144">
        <v>45373</v>
      </c>
      <c r="F330" s="279">
        <v>5381</v>
      </c>
      <c r="G330" s="145">
        <v>45374</v>
      </c>
      <c r="H330" s="76">
        <f t="shared" si="8"/>
        <v>0</v>
      </c>
      <c r="K330" s="134"/>
      <c r="L330" s="679">
        <v>45373</v>
      </c>
      <c r="M330" s="136">
        <v>90</v>
      </c>
      <c r="N330" s="137">
        <f t="shared" si="9"/>
        <v>16</v>
      </c>
      <c r="O330" s="138">
        <v>100</v>
      </c>
      <c r="P330" s="139">
        <f t="shared" si="11"/>
        <v>6</v>
      </c>
      <c r="Q330" s="41"/>
    </row>
    <row r="331" spans="1:20" ht="15.6" x14ac:dyDescent="0.3">
      <c r="A331" s="282"/>
      <c r="B331" s="142">
        <f t="shared" si="12"/>
        <v>5386</v>
      </c>
      <c r="C331" s="128"/>
      <c r="D331" s="34">
        <f t="shared" si="10"/>
        <v>5381</v>
      </c>
      <c r="E331" s="144">
        <v>45374</v>
      </c>
      <c r="F331" s="279">
        <v>5386</v>
      </c>
      <c r="G331" s="145">
        <v>45375</v>
      </c>
      <c r="H331" s="76">
        <f t="shared" si="8"/>
        <v>5</v>
      </c>
      <c r="K331" s="134"/>
      <c r="L331" s="679">
        <v>45374</v>
      </c>
      <c r="M331" s="136"/>
      <c r="N331" s="137">
        <f t="shared" si="9"/>
        <v>100</v>
      </c>
      <c r="O331" s="138">
        <v>62</v>
      </c>
      <c r="P331" s="139">
        <f t="shared" si="11"/>
        <v>38</v>
      </c>
      <c r="Q331" s="41"/>
    </row>
    <row r="332" spans="1:20" ht="15.6" x14ac:dyDescent="0.3">
      <c r="A332" s="282"/>
      <c r="B332" s="142">
        <f t="shared" si="12"/>
        <v>5386</v>
      </c>
      <c r="C332" s="128"/>
      <c r="D332" s="34">
        <f t="shared" si="10"/>
        <v>5386</v>
      </c>
      <c r="E332" s="144">
        <v>45375</v>
      </c>
      <c r="F332" s="279">
        <v>5386</v>
      </c>
      <c r="G332" s="145">
        <v>45376</v>
      </c>
      <c r="H332" s="76">
        <f t="shared" si="8"/>
        <v>0</v>
      </c>
      <c r="K332" s="134"/>
      <c r="L332" s="679">
        <v>45375</v>
      </c>
      <c r="M332" s="136"/>
      <c r="N332" s="137">
        <f t="shared" si="9"/>
        <v>62</v>
      </c>
      <c r="O332" s="138">
        <v>62</v>
      </c>
      <c r="P332" s="139">
        <f t="shared" si="11"/>
        <v>0</v>
      </c>
      <c r="Q332" s="41"/>
    </row>
    <row r="333" spans="1:20" ht="15.6" x14ac:dyDescent="0.3">
      <c r="A333" s="282"/>
      <c r="B333" s="142">
        <f t="shared" si="12"/>
        <v>5386</v>
      </c>
      <c r="C333" s="128"/>
      <c r="D333" s="34">
        <f t="shared" si="10"/>
        <v>5386</v>
      </c>
      <c r="E333" s="144">
        <v>45376</v>
      </c>
      <c r="F333" s="279">
        <v>5386</v>
      </c>
      <c r="G333" s="145">
        <v>45377</v>
      </c>
      <c r="H333" s="76">
        <f t="shared" si="8"/>
        <v>0</v>
      </c>
      <c r="K333" s="134"/>
      <c r="L333" s="679">
        <v>45376</v>
      </c>
      <c r="M333" s="136"/>
      <c r="N333" s="137">
        <f t="shared" si="9"/>
        <v>62</v>
      </c>
      <c r="O333" s="138">
        <v>55</v>
      </c>
      <c r="P333" s="139">
        <f t="shared" si="11"/>
        <v>7</v>
      </c>
      <c r="Q333" s="41"/>
    </row>
    <row r="334" spans="1:20" ht="15.6" x14ac:dyDescent="0.3">
      <c r="A334" s="282"/>
      <c r="B334" s="142">
        <f t="shared" si="12"/>
        <v>5387</v>
      </c>
      <c r="C334" s="128"/>
      <c r="D334" s="34">
        <f t="shared" si="10"/>
        <v>5386</v>
      </c>
      <c r="E334" s="144">
        <v>45377</v>
      </c>
      <c r="F334" s="279">
        <v>5387</v>
      </c>
      <c r="G334" s="145">
        <v>45378</v>
      </c>
      <c r="H334" s="76">
        <f t="shared" si="8"/>
        <v>1</v>
      </c>
      <c r="K334" s="134"/>
      <c r="L334" s="679">
        <v>45377</v>
      </c>
      <c r="M334" s="136"/>
      <c r="N334" s="137">
        <f t="shared" si="9"/>
        <v>55</v>
      </c>
      <c r="O334" s="138">
        <v>50</v>
      </c>
      <c r="P334" s="139">
        <f t="shared" si="11"/>
        <v>5</v>
      </c>
      <c r="Q334" s="41"/>
    </row>
    <row r="335" spans="1:20" ht="15.6" x14ac:dyDescent="0.3">
      <c r="A335" s="282"/>
      <c r="B335" s="142">
        <f t="shared" si="12"/>
        <v>5393</v>
      </c>
      <c r="C335" s="128"/>
      <c r="D335" s="34">
        <f t="shared" si="10"/>
        <v>5387</v>
      </c>
      <c r="E335" s="144">
        <v>45378</v>
      </c>
      <c r="F335" s="279">
        <v>5393</v>
      </c>
      <c r="G335" s="145">
        <v>45379</v>
      </c>
      <c r="H335" s="76">
        <f t="shared" si="8"/>
        <v>6</v>
      </c>
      <c r="K335" s="134"/>
      <c r="L335" s="679">
        <v>45378</v>
      </c>
      <c r="M335" s="136"/>
      <c r="N335" s="137">
        <f t="shared" si="9"/>
        <v>50</v>
      </c>
      <c r="O335" s="138">
        <v>10</v>
      </c>
      <c r="P335" s="139">
        <f t="shared" si="11"/>
        <v>40</v>
      </c>
      <c r="Q335" s="41"/>
    </row>
    <row r="336" spans="1:20" ht="15.6" x14ac:dyDescent="0.3">
      <c r="A336" s="282"/>
      <c r="B336" s="142">
        <f t="shared" si="12"/>
        <v>5393</v>
      </c>
      <c r="C336" s="128"/>
      <c r="D336" s="34">
        <f t="shared" si="10"/>
        <v>5393</v>
      </c>
      <c r="E336" s="144">
        <v>45379</v>
      </c>
      <c r="F336" s="279">
        <v>5393</v>
      </c>
      <c r="G336" s="145">
        <v>45380</v>
      </c>
      <c r="H336" s="76">
        <f t="shared" si="8"/>
        <v>0</v>
      </c>
      <c r="K336" s="134"/>
      <c r="L336" s="679">
        <v>45379</v>
      </c>
      <c r="M336" s="136"/>
      <c r="N336" s="137">
        <f t="shared" si="9"/>
        <v>10</v>
      </c>
      <c r="O336" s="138">
        <v>10</v>
      </c>
      <c r="P336" s="139">
        <f t="shared" si="11"/>
        <v>0</v>
      </c>
      <c r="Q336" s="41"/>
    </row>
    <row r="337" spans="1:20" ht="15.6" x14ac:dyDescent="0.3">
      <c r="A337" s="282"/>
      <c r="B337" s="142">
        <f t="shared" si="12"/>
        <v>5393</v>
      </c>
      <c r="C337" s="128"/>
      <c r="D337" s="34">
        <f t="shared" si="10"/>
        <v>5393</v>
      </c>
      <c r="E337" s="144">
        <v>45380</v>
      </c>
      <c r="F337" s="279">
        <v>5393</v>
      </c>
      <c r="G337" s="145">
        <v>45381</v>
      </c>
      <c r="H337" s="76">
        <f t="shared" si="8"/>
        <v>0</v>
      </c>
      <c r="K337" s="134"/>
      <c r="L337" s="679">
        <v>45380</v>
      </c>
      <c r="M337" s="136">
        <v>90</v>
      </c>
      <c r="N337" s="137">
        <f t="shared" si="9"/>
        <v>10</v>
      </c>
      <c r="O337" s="138">
        <v>98</v>
      </c>
      <c r="P337" s="139">
        <f t="shared" si="11"/>
        <v>2</v>
      </c>
      <c r="Q337" s="41"/>
      <c r="R337" s="48" t="s">
        <v>387</v>
      </c>
    </row>
    <row r="338" spans="1:20" ht="15.6" x14ac:dyDescent="0.3">
      <c r="A338" s="282"/>
      <c r="B338" s="142">
        <f t="shared" si="12"/>
        <v>5393</v>
      </c>
      <c r="C338" s="128"/>
      <c r="D338" s="34">
        <f t="shared" si="10"/>
        <v>5393</v>
      </c>
      <c r="E338" s="144">
        <v>45381</v>
      </c>
      <c r="F338" s="279">
        <v>5393</v>
      </c>
      <c r="G338" s="145">
        <v>45382</v>
      </c>
      <c r="H338" s="76">
        <f t="shared" si="8"/>
        <v>0</v>
      </c>
      <c r="K338" s="134"/>
      <c r="L338" s="679">
        <v>45381</v>
      </c>
      <c r="M338" s="136"/>
      <c r="N338" s="137">
        <f t="shared" si="9"/>
        <v>98</v>
      </c>
      <c r="O338" s="138">
        <v>97</v>
      </c>
      <c r="P338" s="139">
        <f t="shared" si="11"/>
        <v>1</v>
      </c>
      <c r="Q338" s="41"/>
      <c r="R338" s="48" t="s">
        <v>388</v>
      </c>
    </row>
    <row r="339" spans="1:20" ht="15.6" x14ac:dyDescent="0.3">
      <c r="A339" s="282"/>
      <c r="B339" s="142">
        <f t="shared" si="12"/>
        <v>5393</v>
      </c>
      <c r="C339" s="128"/>
      <c r="D339" s="34">
        <f t="shared" si="10"/>
        <v>5393</v>
      </c>
      <c r="E339" s="144">
        <v>45382</v>
      </c>
      <c r="F339" s="279">
        <v>5393</v>
      </c>
      <c r="G339" s="145">
        <v>45383</v>
      </c>
      <c r="H339" s="76">
        <f t="shared" si="8"/>
        <v>0</v>
      </c>
      <c r="I339" s="280">
        <f>SUM(H249:H339)</f>
        <v>193</v>
      </c>
      <c r="K339" s="134"/>
      <c r="L339" s="679">
        <v>45382</v>
      </c>
      <c r="M339" s="136"/>
      <c r="N339" s="137">
        <f t="shared" si="9"/>
        <v>97</v>
      </c>
      <c r="O339" s="138">
        <v>97</v>
      </c>
      <c r="P339" s="139">
        <f t="shared" si="11"/>
        <v>0</v>
      </c>
      <c r="Q339" s="41"/>
      <c r="R339" s="48" t="s">
        <v>388</v>
      </c>
    </row>
    <row r="340" spans="1:20" ht="15.6" x14ac:dyDescent="0.3">
      <c r="A340" s="282"/>
      <c r="B340" s="142">
        <f t="shared" si="12"/>
        <v>5393</v>
      </c>
      <c r="C340" s="128"/>
      <c r="D340" s="34">
        <f t="shared" si="10"/>
        <v>5393</v>
      </c>
      <c r="E340" s="144">
        <v>45383</v>
      </c>
      <c r="F340" s="279">
        <v>5393</v>
      </c>
      <c r="G340" s="145">
        <v>45384</v>
      </c>
      <c r="H340" s="76">
        <f t="shared" si="8"/>
        <v>0</v>
      </c>
      <c r="K340" s="134"/>
      <c r="L340" s="679">
        <v>45383</v>
      </c>
      <c r="M340" s="136"/>
      <c r="N340" s="137">
        <f t="shared" si="9"/>
        <v>97</v>
      </c>
      <c r="O340" s="138">
        <v>95</v>
      </c>
      <c r="P340" s="139">
        <f t="shared" si="11"/>
        <v>2</v>
      </c>
      <c r="Q340" s="41"/>
      <c r="R340" s="48" t="s">
        <v>388</v>
      </c>
      <c r="T340" s="48">
        <f>SUM(P247:P339)</f>
        <v>1464</v>
      </c>
    </row>
    <row r="341" spans="1:20" ht="15.6" x14ac:dyDescent="0.3">
      <c r="A341" s="282"/>
      <c r="B341" s="142">
        <f t="shared" si="12"/>
        <v>5393</v>
      </c>
      <c r="C341" s="128"/>
      <c r="D341" s="34">
        <f t="shared" si="10"/>
        <v>5393</v>
      </c>
      <c r="E341" s="144">
        <v>45384</v>
      </c>
      <c r="F341" s="279">
        <v>5393</v>
      </c>
      <c r="G341" s="145">
        <v>45385</v>
      </c>
      <c r="H341" s="76">
        <f t="shared" si="8"/>
        <v>0</v>
      </c>
      <c r="K341" s="134"/>
      <c r="L341" s="679">
        <v>45384</v>
      </c>
      <c r="M341" s="136"/>
      <c r="N341" s="137">
        <f t="shared" si="9"/>
        <v>95</v>
      </c>
      <c r="O341" s="138">
        <v>92</v>
      </c>
      <c r="P341" s="139">
        <f t="shared" si="11"/>
        <v>3</v>
      </c>
      <c r="Q341" s="41"/>
    </row>
    <row r="342" spans="1:20" ht="15.6" x14ac:dyDescent="0.3">
      <c r="A342" s="282"/>
      <c r="B342" s="142">
        <f t="shared" si="12"/>
        <v>5393</v>
      </c>
      <c r="C342" s="128"/>
      <c r="D342" s="34">
        <f t="shared" si="10"/>
        <v>5393</v>
      </c>
      <c r="E342" s="144">
        <v>45385</v>
      </c>
      <c r="F342" s="279">
        <v>5393</v>
      </c>
      <c r="G342" s="145">
        <v>45386</v>
      </c>
      <c r="H342" s="76">
        <f t="shared" si="8"/>
        <v>0</v>
      </c>
      <c r="K342" s="134"/>
      <c r="L342" s="679">
        <v>45385</v>
      </c>
      <c r="M342" s="136"/>
      <c r="N342" s="137">
        <f t="shared" si="9"/>
        <v>92</v>
      </c>
      <c r="O342" s="138">
        <v>92</v>
      </c>
      <c r="P342" s="139">
        <f t="shared" si="11"/>
        <v>0</v>
      </c>
      <c r="Q342" s="41"/>
    </row>
    <row r="343" spans="1:20" ht="15.6" x14ac:dyDescent="0.3">
      <c r="A343" s="282"/>
      <c r="B343" s="142">
        <f t="shared" si="12"/>
        <v>5397</v>
      </c>
      <c r="C343" s="128"/>
      <c r="D343" s="34">
        <f t="shared" si="10"/>
        <v>5393</v>
      </c>
      <c r="E343" s="144">
        <v>45386</v>
      </c>
      <c r="F343" s="279">
        <v>5397</v>
      </c>
      <c r="G343" s="145">
        <v>45387</v>
      </c>
      <c r="H343" s="76">
        <f t="shared" si="8"/>
        <v>4</v>
      </c>
      <c r="K343" s="134"/>
      <c r="L343" s="679">
        <v>45386</v>
      </c>
      <c r="M343" s="136"/>
      <c r="N343" s="137">
        <f t="shared" si="9"/>
        <v>92</v>
      </c>
      <c r="O343" s="138">
        <v>62</v>
      </c>
      <c r="P343" s="139">
        <f t="shared" si="11"/>
        <v>30</v>
      </c>
      <c r="Q343" s="41"/>
    </row>
    <row r="344" spans="1:20" ht="15.6" x14ac:dyDescent="0.3">
      <c r="A344" s="282"/>
      <c r="B344" s="142">
        <f t="shared" si="12"/>
        <v>5397</v>
      </c>
      <c r="C344" s="128"/>
      <c r="D344" s="34">
        <f t="shared" si="10"/>
        <v>5397</v>
      </c>
      <c r="E344" s="144">
        <v>45387</v>
      </c>
      <c r="F344" s="279">
        <v>5397</v>
      </c>
      <c r="G344" s="145">
        <v>45388</v>
      </c>
      <c r="H344" s="76">
        <f t="shared" si="8"/>
        <v>0</v>
      </c>
      <c r="K344" s="134"/>
      <c r="L344" s="679">
        <v>45387</v>
      </c>
      <c r="M344" s="136"/>
      <c r="N344" s="137">
        <f t="shared" si="9"/>
        <v>62</v>
      </c>
      <c r="O344" s="138">
        <v>60</v>
      </c>
      <c r="P344" s="139">
        <f t="shared" si="11"/>
        <v>2</v>
      </c>
      <c r="Q344" s="41"/>
    </row>
    <row r="345" spans="1:20" ht="15.6" x14ac:dyDescent="0.3">
      <c r="A345" s="282"/>
      <c r="B345" s="142">
        <f t="shared" si="12"/>
        <v>5397</v>
      </c>
      <c r="C345" s="128"/>
      <c r="D345" s="34">
        <f t="shared" si="10"/>
        <v>5397</v>
      </c>
      <c r="E345" s="144">
        <v>45388</v>
      </c>
      <c r="F345" s="279">
        <v>5397</v>
      </c>
      <c r="G345" s="145">
        <v>45389</v>
      </c>
      <c r="H345" s="76">
        <f t="shared" si="8"/>
        <v>0</v>
      </c>
      <c r="K345" s="134"/>
      <c r="L345" s="679">
        <v>45388</v>
      </c>
      <c r="M345" s="136"/>
      <c r="N345" s="137">
        <f t="shared" si="9"/>
        <v>60</v>
      </c>
      <c r="O345" s="138">
        <v>60</v>
      </c>
      <c r="P345" s="139">
        <f t="shared" si="11"/>
        <v>0</v>
      </c>
      <c r="Q345" s="41"/>
    </row>
    <row r="346" spans="1:20" ht="15.6" x14ac:dyDescent="0.3">
      <c r="A346" s="282"/>
      <c r="B346" s="142">
        <f t="shared" si="12"/>
        <v>5398</v>
      </c>
      <c r="C346" s="128"/>
      <c r="D346" s="34">
        <f t="shared" si="10"/>
        <v>5397</v>
      </c>
      <c r="E346" s="144">
        <v>45389</v>
      </c>
      <c r="F346" s="279">
        <v>5398</v>
      </c>
      <c r="G346" s="145">
        <v>45390</v>
      </c>
      <c r="H346" s="76">
        <f t="shared" si="8"/>
        <v>1</v>
      </c>
      <c r="K346" s="134"/>
      <c r="L346" s="679">
        <v>45389</v>
      </c>
      <c r="M346" s="136"/>
      <c r="N346" s="137">
        <f t="shared" si="9"/>
        <v>60</v>
      </c>
      <c r="O346" s="138">
        <v>60</v>
      </c>
      <c r="P346" s="139">
        <f t="shared" si="11"/>
        <v>0</v>
      </c>
      <c r="Q346" s="41"/>
    </row>
    <row r="347" spans="1:20" ht="15.6" x14ac:dyDescent="0.3">
      <c r="A347" s="282"/>
      <c r="B347" s="142">
        <f t="shared" si="12"/>
        <v>5399</v>
      </c>
      <c r="C347" s="128"/>
      <c r="D347" s="34">
        <f t="shared" si="10"/>
        <v>5398</v>
      </c>
      <c r="E347" s="144">
        <v>45390</v>
      </c>
      <c r="F347" s="279">
        <v>5399</v>
      </c>
      <c r="G347" s="145">
        <v>45391</v>
      </c>
      <c r="H347" s="76">
        <f t="shared" si="8"/>
        <v>1</v>
      </c>
      <c r="K347" s="134"/>
      <c r="L347" s="679">
        <v>45390</v>
      </c>
      <c r="M347" s="136"/>
      <c r="N347" s="137">
        <f t="shared" si="9"/>
        <v>60</v>
      </c>
      <c r="O347" s="138">
        <v>50</v>
      </c>
      <c r="P347" s="139">
        <f t="shared" si="11"/>
        <v>10</v>
      </c>
      <c r="Q347" s="41"/>
    </row>
    <row r="348" spans="1:20" ht="15.6" x14ac:dyDescent="0.3">
      <c r="A348" s="282"/>
      <c r="B348" s="142">
        <f t="shared" si="12"/>
        <v>5399</v>
      </c>
      <c r="C348" s="128"/>
      <c r="D348" s="34">
        <f t="shared" si="10"/>
        <v>5399</v>
      </c>
      <c r="E348" s="144">
        <v>45391</v>
      </c>
      <c r="F348" s="279">
        <v>5399</v>
      </c>
      <c r="G348" s="145">
        <v>45392</v>
      </c>
      <c r="H348" s="76">
        <f t="shared" si="8"/>
        <v>0</v>
      </c>
      <c r="K348" s="134"/>
      <c r="L348" s="679">
        <v>45391</v>
      </c>
      <c r="M348" s="136"/>
      <c r="N348" s="137">
        <f t="shared" si="9"/>
        <v>50</v>
      </c>
      <c r="O348" s="138">
        <v>50</v>
      </c>
      <c r="P348" s="139">
        <f t="shared" si="11"/>
        <v>0</v>
      </c>
      <c r="Q348" s="41"/>
    </row>
    <row r="349" spans="1:20" ht="15.6" x14ac:dyDescent="0.3">
      <c r="A349" s="282"/>
      <c r="B349" s="142">
        <f t="shared" si="12"/>
        <v>5399</v>
      </c>
      <c r="C349" s="128"/>
      <c r="D349" s="34">
        <f t="shared" si="10"/>
        <v>5399</v>
      </c>
      <c r="E349" s="144">
        <v>45392</v>
      </c>
      <c r="F349" s="279">
        <v>5399</v>
      </c>
      <c r="G349" s="145">
        <v>45393</v>
      </c>
      <c r="H349" s="76">
        <f t="shared" si="8"/>
        <v>0</v>
      </c>
      <c r="K349" s="134"/>
      <c r="L349" s="679">
        <v>45392</v>
      </c>
      <c r="M349" s="136"/>
      <c r="N349" s="137">
        <f t="shared" si="9"/>
        <v>50</v>
      </c>
      <c r="O349" s="138">
        <v>50</v>
      </c>
      <c r="P349" s="139">
        <f t="shared" si="11"/>
        <v>0</v>
      </c>
      <c r="Q349" s="41"/>
    </row>
    <row r="350" spans="1:20" ht="15.6" x14ac:dyDescent="0.3">
      <c r="A350" s="282"/>
      <c r="B350" s="142">
        <f t="shared" si="12"/>
        <v>5399</v>
      </c>
      <c r="C350" s="128"/>
      <c r="D350" s="34">
        <f t="shared" si="10"/>
        <v>5399</v>
      </c>
      <c r="E350" s="144">
        <v>45393</v>
      </c>
      <c r="F350" s="279">
        <v>5399</v>
      </c>
      <c r="G350" s="145">
        <v>45394</v>
      </c>
      <c r="H350" s="76">
        <f t="shared" si="8"/>
        <v>0</v>
      </c>
      <c r="K350" s="134"/>
      <c r="L350" s="679">
        <v>45393</v>
      </c>
      <c r="M350" s="136"/>
      <c r="N350" s="137">
        <f t="shared" si="9"/>
        <v>50</v>
      </c>
      <c r="O350" s="138">
        <v>50</v>
      </c>
      <c r="P350" s="139">
        <f t="shared" si="11"/>
        <v>0</v>
      </c>
      <c r="Q350" s="41"/>
    </row>
    <row r="351" spans="1:20" ht="15.6" x14ac:dyDescent="0.3">
      <c r="A351" s="282"/>
      <c r="B351" s="142">
        <f t="shared" si="12"/>
        <v>5399</v>
      </c>
      <c r="C351" s="128"/>
      <c r="D351" s="34">
        <f t="shared" si="10"/>
        <v>5399</v>
      </c>
      <c r="E351" s="144">
        <v>45394</v>
      </c>
      <c r="F351" s="279">
        <v>5399</v>
      </c>
      <c r="G351" s="145">
        <v>45395</v>
      </c>
      <c r="H351" s="76">
        <f t="shared" si="8"/>
        <v>0</v>
      </c>
      <c r="K351" s="134"/>
      <c r="L351" s="679">
        <v>45394</v>
      </c>
      <c r="M351" s="136"/>
      <c r="N351" s="137">
        <f t="shared" si="9"/>
        <v>50</v>
      </c>
      <c r="O351" s="138">
        <v>50</v>
      </c>
      <c r="P351" s="139">
        <f t="shared" si="11"/>
        <v>0</v>
      </c>
      <c r="Q351" s="41"/>
    </row>
    <row r="352" spans="1:20" ht="15.6" x14ac:dyDescent="0.3">
      <c r="A352" s="282"/>
      <c r="B352" s="142">
        <f t="shared" si="12"/>
        <v>5399</v>
      </c>
      <c r="C352" s="128"/>
      <c r="D352" s="34">
        <f t="shared" si="10"/>
        <v>5399</v>
      </c>
      <c r="E352" s="144">
        <v>45395</v>
      </c>
      <c r="F352" s="279">
        <v>5399</v>
      </c>
      <c r="G352" s="145">
        <v>45396</v>
      </c>
      <c r="H352" s="76">
        <f t="shared" si="8"/>
        <v>0</v>
      </c>
      <c r="K352" s="134"/>
      <c r="L352" s="679">
        <v>45395</v>
      </c>
      <c r="M352" s="136"/>
      <c r="N352" s="137">
        <f t="shared" si="9"/>
        <v>50</v>
      </c>
      <c r="O352" s="138">
        <v>50</v>
      </c>
      <c r="P352" s="139">
        <f t="shared" si="11"/>
        <v>0</v>
      </c>
      <c r="Q352" s="41"/>
    </row>
    <row r="353" spans="1:17" ht="15.6" x14ac:dyDescent="0.3">
      <c r="A353" s="282"/>
      <c r="B353" s="142">
        <f t="shared" si="12"/>
        <v>5399</v>
      </c>
      <c r="C353" s="128"/>
      <c r="D353" s="34">
        <f t="shared" si="10"/>
        <v>5399</v>
      </c>
      <c r="E353" s="144">
        <v>45396</v>
      </c>
      <c r="F353" s="279">
        <v>5399</v>
      </c>
      <c r="G353" s="145">
        <v>45397</v>
      </c>
      <c r="H353" s="76">
        <f t="shared" si="8"/>
        <v>0</v>
      </c>
      <c r="K353" s="134"/>
      <c r="L353" s="679">
        <v>45396</v>
      </c>
      <c r="M353" s="136"/>
      <c r="N353" s="137">
        <f t="shared" si="9"/>
        <v>50</v>
      </c>
      <c r="O353" s="138">
        <v>50</v>
      </c>
      <c r="P353" s="139">
        <f t="shared" si="11"/>
        <v>0</v>
      </c>
      <c r="Q353" s="41"/>
    </row>
    <row r="354" spans="1:17" ht="15.6" x14ac:dyDescent="0.3">
      <c r="A354" s="282"/>
      <c r="B354" s="142">
        <f t="shared" si="12"/>
        <v>5399</v>
      </c>
      <c r="C354" s="128"/>
      <c r="D354" s="34">
        <f t="shared" si="10"/>
        <v>5399</v>
      </c>
      <c r="E354" s="144">
        <v>45397</v>
      </c>
      <c r="F354" s="279">
        <v>5399</v>
      </c>
      <c r="G354" s="145">
        <v>45398</v>
      </c>
      <c r="H354" s="76">
        <f t="shared" si="8"/>
        <v>0</v>
      </c>
      <c r="K354" s="134"/>
      <c r="L354" s="679">
        <v>45397</v>
      </c>
      <c r="M354" s="136"/>
      <c r="N354" s="137">
        <f t="shared" si="9"/>
        <v>50</v>
      </c>
      <c r="O354" s="138">
        <v>50</v>
      </c>
      <c r="P354" s="139">
        <f t="shared" si="11"/>
        <v>0</v>
      </c>
      <c r="Q354" s="41"/>
    </row>
    <row r="355" spans="1:17" ht="15.6" x14ac:dyDescent="0.3">
      <c r="A355" s="282"/>
      <c r="B355" s="142">
        <f t="shared" si="12"/>
        <v>5399</v>
      </c>
      <c r="C355" s="128"/>
      <c r="D355" s="34">
        <f t="shared" si="10"/>
        <v>5399</v>
      </c>
      <c r="E355" s="144">
        <v>45398</v>
      </c>
      <c r="F355" s="279">
        <v>5399</v>
      </c>
      <c r="G355" s="145">
        <v>45399</v>
      </c>
      <c r="H355" s="76">
        <f t="shared" si="8"/>
        <v>0</v>
      </c>
      <c r="K355" s="134"/>
      <c r="L355" s="679">
        <v>45398</v>
      </c>
      <c r="M355" s="136"/>
      <c r="N355" s="137">
        <f t="shared" si="9"/>
        <v>50</v>
      </c>
      <c r="O355" s="138">
        <v>50</v>
      </c>
      <c r="P355" s="139">
        <f t="shared" si="11"/>
        <v>0</v>
      </c>
      <c r="Q355" s="41"/>
    </row>
    <row r="356" spans="1:17" ht="15.6" x14ac:dyDescent="0.3">
      <c r="A356" s="282"/>
      <c r="B356" s="142">
        <f t="shared" si="12"/>
        <v>5401</v>
      </c>
      <c r="C356" s="128"/>
      <c r="D356" s="34">
        <f t="shared" si="10"/>
        <v>5399</v>
      </c>
      <c r="E356" s="144">
        <v>45399</v>
      </c>
      <c r="F356" s="279">
        <v>5401</v>
      </c>
      <c r="G356" s="145">
        <v>45400</v>
      </c>
      <c r="H356" s="76">
        <f t="shared" si="8"/>
        <v>2</v>
      </c>
      <c r="K356" s="134"/>
      <c r="L356" s="679">
        <v>45399</v>
      </c>
      <c r="M356" s="136">
        <v>60</v>
      </c>
      <c r="N356" s="137">
        <f t="shared" si="9"/>
        <v>50</v>
      </c>
      <c r="O356" s="138">
        <v>95</v>
      </c>
      <c r="P356" s="139">
        <f t="shared" si="11"/>
        <v>15</v>
      </c>
      <c r="Q356" s="41"/>
    </row>
    <row r="357" spans="1:17" ht="15.6" x14ac:dyDescent="0.3">
      <c r="A357" s="282"/>
      <c r="B357" s="142">
        <f t="shared" si="12"/>
        <v>5406</v>
      </c>
      <c r="C357" s="128"/>
      <c r="D357" s="34">
        <f t="shared" si="10"/>
        <v>5401</v>
      </c>
      <c r="E357" s="144">
        <v>45400</v>
      </c>
      <c r="F357" s="279">
        <v>5406</v>
      </c>
      <c r="G357" s="145">
        <v>45401</v>
      </c>
      <c r="H357" s="76">
        <f t="shared" si="8"/>
        <v>5</v>
      </c>
      <c r="K357" s="134"/>
      <c r="L357" s="679">
        <v>45400</v>
      </c>
      <c r="M357" s="136"/>
      <c r="N357" s="137">
        <f t="shared" si="9"/>
        <v>95</v>
      </c>
      <c r="O357" s="138">
        <v>55</v>
      </c>
      <c r="P357" s="139">
        <f t="shared" si="11"/>
        <v>40</v>
      </c>
      <c r="Q357" s="41"/>
    </row>
    <row r="358" spans="1:17" ht="15.6" x14ac:dyDescent="0.3">
      <c r="A358" s="282"/>
      <c r="B358" s="142">
        <f t="shared" si="12"/>
        <v>5411</v>
      </c>
      <c r="C358" s="128"/>
      <c r="D358" s="34">
        <f t="shared" si="10"/>
        <v>5406</v>
      </c>
      <c r="E358" s="144">
        <v>45401</v>
      </c>
      <c r="F358" s="279">
        <v>5411</v>
      </c>
      <c r="G358" s="145">
        <v>45402</v>
      </c>
      <c r="H358" s="76">
        <f t="shared" si="8"/>
        <v>5</v>
      </c>
      <c r="K358" s="134"/>
      <c r="L358" s="679">
        <v>45401</v>
      </c>
      <c r="M358" s="136">
        <v>30</v>
      </c>
      <c r="N358" s="137">
        <f t="shared" si="9"/>
        <v>55</v>
      </c>
      <c r="O358" s="138">
        <v>50</v>
      </c>
      <c r="P358" s="139">
        <f t="shared" si="11"/>
        <v>35</v>
      </c>
      <c r="Q358" s="41"/>
    </row>
    <row r="359" spans="1:17" ht="15.6" x14ac:dyDescent="0.3">
      <c r="A359" s="282"/>
      <c r="B359" s="142">
        <f t="shared" si="12"/>
        <v>5415</v>
      </c>
      <c r="C359" s="128"/>
      <c r="D359" s="34">
        <f t="shared" si="10"/>
        <v>5411</v>
      </c>
      <c r="E359" s="144">
        <v>45402</v>
      </c>
      <c r="F359" s="279">
        <v>5415</v>
      </c>
      <c r="G359" s="145">
        <v>45403</v>
      </c>
      <c r="H359" s="76">
        <f t="shared" si="8"/>
        <v>4</v>
      </c>
      <c r="K359" s="134"/>
      <c r="L359" s="679">
        <v>45402</v>
      </c>
      <c r="M359" s="136">
        <v>60</v>
      </c>
      <c r="N359" s="137">
        <f t="shared" si="9"/>
        <v>50</v>
      </c>
      <c r="O359" s="138">
        <v>80</v>
      </c>
      <c r="P359" s="139">
        <f t="shared" si="11"/>
        <v>30</v>
      </c>
      <c r="Q359" s="41"/>
    </row>
    <row r="360" spans="1:17" ht="15.6" x14ac:dyDescent="0.3">
      <c r="A360" s="282"/>
      <c r="B360" s="142">
        <f t="shared" si="12"/>
        <v>5415</v>
      </c>
      <c r="C360" s="128"/>
      <c r="D360" s="34">
        <f t="shared" si="10"/>
        <v>5415</v>
      </c>
      <c r="E360" s="144">
        <v>45403</v>
      </c>
      <c r="F360" s="279">
        <v>5415</v>
      </c>
      <c r="G360" s="145">
        <v>45404</v>
      </c>
      <c r="H360" s="76">
        <f t="shared" si="8"/>
        <v>0</v>
      </c>
      <c r="K360" s="134"/>
      <c r="L360" s="679">
        <v>45403</v>
      </c>
      <c r="M360" s="136"/>
      <c r="N360" s="137">
        <f t="shared" si="9"/>
        <v>80</v>
      </c>
      <c r="O360" s="138">
        <v>80</v>
      </c>
      <c r="P360" s="139">
        <f t="shared" si="11"/>
        <v>0</v>
      </c>
      <c r="Q360" s="41"/>
    </row>
    <row r="361" spans="1:17" ht="15.6" x14ac:dyDescent="0.3">
      <c r="A361" s="282"/>
      <c r="B361" s="142">
        <f t="shared" si="12"/>
        <v>5415</v>
      </c>
      <c r="C361" s="128"/>
      <c r="D361" s="34">
        <f t="shared" si="10"/>
        <v>5415</v>
      </c>
      <c r="E361" s="144">
        <v>45404</v>
      </c>
      <c r="F361" s="279">
        <v>5415</v>
      </c>
      <c r="G361" s="145">
        <v>45405</v>
      </c>
      <c r="H361" s="76">
        <f t="shared" si="8"/>
        <v>0</v>
      </c>
      <c r="K361" s="134"/>
      <c r="L361" s="679">
        <v>45404</v>
      </c>
      <c r="M361" s="136"/>
      <c r="N361" s="137">
        <f t="shared" si="9"/>
        <v>80</v>
      </c>
      <c r="O361" s="138">
        <v>80</v>
      </c>
      <c r="P361" s="139">
        <f t="shared" si="11"/>
        <v>0</v>
      </c>
      <c r="Q361" s="41"/>
    </row>
    <row r="362" spans="1:17" ht="15.6" x14ac:dyDescent="0.3">
      <c r="A362" s="282"/>
      <c r="B362" s="142">
        <f t="shared" si="12"/>
        <v>5415</v>
      </c>
      <c r="C362" s="128"/>
      <c r="D362" s="34">
        <f t="shared" si="10"/>
        <v>5415</v>
      </c>
      <c r="E362" s="144">
        <v>45405</v>
      </c>
      <c r="F362" s="279">
        <v>5415</v>
      </c>
      <c r="G362" s="145">
        <v>45406</v>
      </c>
      <c r="H362" s="76">
        <f t="shared" si="8"/>
        <v>0</v>
      </c>
      <c r="K362" s="134"/>
      <c r="L362" s="679">
        <v>45405</v>
      </c>
      <c r="M362" s="136"/>
      <c r="N362" s="137">
        <f t="shared" si="9"/>
        <v>80</v>
      </c>
      <c r="O362" s="138">
        <v>80</v>
      </c>
      <c r="P362" s="139">
        <f t="shared" si="11"/>
        <v>0</v>
      </c>
      <c r="Q362" s="41"/>
    </row>
    <row r="363" spans="1:17" ht="15.6" x14ac:dyDescent="0.3">
      <c r="A363" s="282"/>
      <c r="B363" s="142">
        <f t="shared" si="12"/>
        <v>5415</v>
      </c>
      <c r="C363" s="128"/>
      <c r="D363" s="34">
        <f t="shared" si="10"/>
        <v>5415</v>
      </c>
      <c r="E363" s="144">
        <v>45406</v>
      </c>
      <c r="F363" s="279">
        <v>5415</v>
      </c>
      <c r="G363" s="145">
        <v>45407</v>
      </c>
      <c r="H363" s="76">
        <f t="shared" si="8"/>
        <v>0</v>
      </c>
      <c r="K363" s="134"/>
      <c r="L363" s="679">
        <v>45406</v>
      </c>
      <c r="M363" s="136"/>
      <c r="N363" s="137">
        <f t="shared" si="9"/>
        <v>80</v>
      </c>
      <c r="O363" s="138">
        <v>80</v>
      </c>
      <c r="P363" s="139">
        <f t="shared" si="11"/>
        <v>0</v>
      </c>
      <c r="Q363" s="41"/>
    </row>
    <row r="364" spans="1:17" ht="15.6" x14ac:dyDescent="0.3">
      <c r="A364" s="282"/>
      <c r="B364" s="142">
        <f t="shared" si="12"/>
        <v>5417</v>
      </c>
      <c r="C364" s="128"/>
      <c r="D364" s="34">
        <f t="shared" si="10"/>
        <v>5415</v>
      </c>
      <c r="E364" s="144">
        <v>45407</v>
      </c>
      <c r="F364" s="279">
        <v>5417</v>
      </c>
      <c r="G364" s="145">
        <v>45408</v>
      </c>
      <c r="H364" s="76">
        <f t="shared" si="8"/>
        <v>2</v>
      </c>
      <c r="K364" s="134"/>
      <c r="L364" s="679">
        <v>45407</v>
      </c>
      <c r="M364" s="136"/>
      <c r="N364" s="137">
        <f t="shared" si="9"/>
        <v>80</v>
      </c>
      <c r="O364" s="138">
        <v>70</v>
      </c>
      <c r="P364" s="139">
        <f t="shared" si="11"/>
        <v>10</v>
      </c>
      <c r="Q364" s="41"/>
    </row>
    <row r="365" spans="1:17" ht="15.6" x14ac:dyDescent="0.3">
      <c r="A365" s="282"/>
      <c r="B365" s="142">
        <f t="shared" si="12"/>
        <v>5417</v>
      </c>
      <c r="C365" s="128"/>
      <c r="D365" s="34">
        <f t="shared" si="10"/>
        <v>5417</v>
      </c>
      <c r="E365" s="144">
        <v>45408</v>
      </c>
      <c r="F365" s="279">
        <v>5417</v>
      </c>
      <c r="G365" s="145">
        <v>45409</v>
      </c>
      <c r="H365" s="76">
        <f t="shared" si="8"/>
        <v>0</v>
      </c>
      <c r="K365" s="134"/>
      <c r="L365" s="679">
        <v>45408</v>
      </c>
      <c r="M365" s="136"/>
      <c r="N365" s="137">
        <f t="shared" si="9"/>
        <v>70</v>
      </c>
      <c r="O365" s="138">
        <v>67</v>
      </c>
      <c r="P365" s="139">
        <f t="shared" si="11"/>
        <v>3</v>
      </c>
      <c r="Q365" s="41"/>
    </row>
    <row r="366" spans="1:17" ht="15.6" x14ac:dyDescent="0.3">
      <c r="A366" s="282"/>
      <c r="B366" s="142">
        <f t="shared" si="12"/>
        <v>5418</v>
      </c>
      <c r="C366" s="128"/>
      <c r="D366" s="34">
        <f t="shared" si="10"/>
        <v>5417</v>
      </c>
      <c r="E366" s="144">
        <v>45409</v>
      </c>
      <c r="F366" s="279">
        <v>5418</v>
      </c>
      <c r="G366" s="145">
        <v>45410</v>
      </c>
      <c r="H366" s="76">
        <f t="shared" si="8"/>
        <v>1</v>
      </c>
      <c r="K366" s="134"/>
      <c r="L366" s="679">
        <v>45409</v>
      </c>
      <c r="M366" s="136"/>
      <c r="N366" s="137">
        <f t="shared" si="9"/>
        <v>67</v>
      </c>
      <c r="O366" s="138">
        <v>60</v>
      </c>
      <c r="P366" s="139">
        <f t="shared" si="11"/>
        <v>7</v>
      </c>
      <c r="Q366" s="41"/>
    </row>
    <row r="367" spans="1:17" ht="15.6" x14ac:dyDescent="0.3">
      <c r="A367" s="282"/>
      <c r="B367" s="142">
        <f t="shared" si="12"/>
        <v>5427</v>
      </c>
      <c r="C367" s="128"/>
      <c r="D367" s="34">
        <f t="shared" si="10"/>
        <v>5418</v>
      </c>
      <c r="E367" s="144">
        <v>45410</v>
      </c>
      <c r="F367" s="279">
        <v>5427</v>
      </c>
      <c r="G367" s="145">
        <v>45411</v>
      </c>
      <c r="H367" s="76">
        <f t="shared" si="8"/>
        <v>9</v>
      </c>
      <c r="K367" s="134"/>
      <c r="L367" s="679">
        <v>45410</v>
      </c>
      <c r="M367" s="136"/>
      <c r="N367" s="137">
        <f t="shared" si="9"/>
        <v>60</v>
      </c>
      <c r="O367" s="138">
        <v>10</v>
      </c>
      <c r="P367" s="139">
        <f t="shared" si="11"/>
        <v>50</v>
      </c>
      <c r="Q367" s="41"/>
    </row>
    <row r="368" spans="1:17" ht="15.6" x14ac:dyDescent="0.3">
      <c r="A368" s="282"/>
      <c r="B368" s="142">
        <f t="shared" si="12"/>
        <v>5427</v>
      </c>
      <c r="C368" s="128"/>
      <c r="D368" s="34">
        <f t="shared" si="10"/>
        <v>5427</v>
      </c>
      <c r="E368" s="144">
        <v>45411</v>
      </c>
      <c r="F368" s="279">
        <v>5427</v>
      </c>
      <c r="G368" s="145">
        <v>45412</v>
      </c>
      <c r="H368" s="76">
        <f t="shared" si="8"/>
        <v>0</v>
      </c>
      <c r="K368" s="134"/>
      <c r="L368" s="679">
        <v>45411</v>
      </c>
      <c r="M368" s="136"/>
      <c r="N368" s="137">
        <f t="shared" si="9"/>
        <v>10</v>
      </c>
      <c r="O368" s="138">
        <v>10</v>
      </c>
      <c r="P368" s="139">
        <f t="shared" si="11"/>
        <v>0</v>
      </c>
      <c r="Q368" s="41"/>
    </row>
    <row r="369" spans="1:20" ht="15.6" x14ac:dyDescent="0.3">
      <c r="A369" s="282"/>
      <c r="B369" s="142">
        <f t="shared" si="12"/>
        <v>5439</v>
      </c>
      <c r="C369" s="128"/>
      <c r="D369" s="34">
        <f t="shared" si="10"/>
        <v>5427</v>
      </c>
      <c r="E369" s="144">
        <v>45412</v>
      </c>
      <c r="F369" s="279">
        <v>5439</v>
      </c>
      <c r="G369" s="145">
        <v>45413</v>
      </c>
      <c r="H369" s="76">
        <f t="shared" si="8"/>
        <v>12</v>
      </c>
      <c r="K369" s="134"/>
      <c r="L369" s="679">
        <v>45412</v>
      </c>
      <c r="M369" s="136">
        <v>120</v>
      </c>
      <c r="N369" s="137">
        <f t="shared" si="9"/>
        <v>10</v>
      </c>
      <c r="O369" s="138">
        <v>20</v>
      </c>
      <c r="P369" s="139">
        <f t="shared" si="11"/>
        <v>110</v>
      </c>
      <c r="Q369" s="41"/>
      <c r="R369" s="48" t="s">
        <v>389</v>
      </c>
      <c r="S369" s="48" t="s">
        <v>390</v>
      </c>
    </row>
    <row r="370" spans="1:20" ht="15.6" x14ac:dyDescent="0.3">
      <c r="A370" s="282"/>
      <c r="B370" s="142">
        <f t="shared" si="12"/>
        <v>5447</v>
      </c>
      <c r="C370" s="128"/>
      <c r="D370" s="34">
        <f t="shared" si="10"/>
        <v>5439</v>
      </c>
      <c r="E370" s="144">
        <v>45413</v>
      </c>
      <c r="F370" s="279">
        <v>5447</v>
      </c>
      <c r="G370" s="145">
        <v>45414</v>
      </c>
      <c r="H370" s="76">
        <f t="shared" si="8"/>
        <v>8</v>
      </c>
      <c r="K370" s="134"/>
      <c r="L370" s="679">
        <v>45413</v>
      </c>
      <c r="M370" s="136">
        <v>160</v>
      </c>
      <c r="N370" s="137">
        <f t="shared" si="9"/>
        <v>20</v>
      </c>
      <c r="O370" s="138">
        <v>96</v>
      </c>
      <c r="P370" s="139">
        <f t="shared" si="11"/>
        <v>84</v>
      </c>
      <c r="Q370" s="41"/>
      <c r="R370" s="48" t="s">
        <v>391</v>
      </c>
      <c r="S370" s="48" t="s">
        <v>392</v>
      </c>
    </row>
    <row r="371" spans="1:20" ht="15.6" x14ac:dyDescent="0.3">
      <c r="A371" s="282"/>
      <c r="B371" s="142">
        <f t="shared" si="12"/>
        <v>5458</v>
      </c>
      <c r="C371" s="128"/>
      <c r="D371" s="34">
        <f t="shared" si="10"/>
        <v>5447</v>
      </c>
      <c r="E371" s="144">
        <v>45414</v>
      </c>
      <c r="F371" s="279">
        <v>5458</v>
      </c>
      <c r="G371" s="145">
        <v>45415</v>
      </c>
      <c r="H371" s="76">
        <f t="shared" si="8"/>
        <v>11</v>
      </c>
      <c r="K371" s="134"/>
      <c r="L371" s="679">
        <v>45414</v>
      </c>
      <c r="M371" s="136">
        <v>80</v>
      </c>
      <c r="N371" s="137">
        <f t="shared" si="9"/>
        <v>96</v>
      </c>
      <c r="O371" s="138">
        <v>30</v>
      </c>
      <c r="P371" s="139">
        <f t="shared" si="11"/>
        <v>146</v>
      </c>
      <c r="Q371" s="41"/>
    </row>
    <row r="372" spans="1:20" ht="15.6" x14ac:dyDescent="0.3">
      <c r="A372" s="282"/>
      <c r="B372" s="142">
        <f t="shared" si="12"/>
        <v>5459</v>
      </c>
      <c r="C372" s="128"/>
      <c r="D372" s="34">
        <f t="shared" si="10"/>
        <v>5458</v>
      </c>
      <c r="E372" s="144">
        <v>45415</v>
      </c>
      <c r="F372" s="279">
        <v>5459</v>
      </c>
      <c r="G372" s="145">
        <v>45416</v>
      </c>
      <c r="H372" s="76">
        <f t="shared" si="8"/>
        <v>1</v>
      </c>
      <c r="K372" s="134"/>
      <c r="L372" s="679">
        <v>45415</v>
      </c>
      <c r="M372" s="136">
        <v>80</v>
      </c>
      <c r="N372" s="137">
        <f t="shared" si="9"/>
        <v>30</v>
      </c>
      <c r="O372" s="138">
        <v>95</v>
      </c>
      <c r="P372" s="139">
        <f t="shared" si="11"/>
        <v>15</v>
      </c>
      <c r="Q372" s="41"/>
      <c r="R372" s="48" t="s">
        <v>393</v>
      </c>
      <c r="S372" s="280">
        <f>SUM(H319:H368)</f>
        <v>72</v>
      </c>
      <c r="T372" s="48">
        <f>SUM(P319:P368)</f>
        <v>567</v>
      </c>
    </row>
    <row r="373" spans="1:20" ht="15.6" x14ac:dyDescent="0.3">
      <c r="A373" s="282"/>
      <c r="B373" s="142">
        <f t="shared" si="12"/>
        <v>5459</v>
      </c>
      <c r="C373" s="128"/>
      <c r="D373" s="34">
        <f t="shared" si="10"/>
        <v>5459</v>
      </c>
      <c r="E373" s="144">
        <v>45416</v>
      </c>
      <c r="F373" s="279">
        <v>5459</v>
      </c>
      <c r="G373" s="145">
        <v>45417</v>
      </c>
      <c r="H373" s="76">
        <f t="shared" si="8"/>
        <v>0</v>
      </c>
      <c r="K373" s="134"/>
      <c r="L373" s="679">
        <v>45416</v>
      </c>
      <c r="M373" s="136"/>
      <c r="N373" s="137">
        <f t="shared" si="9"/>
        <v>95</v>
      </c>
      <c r="O373" s="138">
        <v>95</v>
      </c>
      <c r="P373" s="139">
        <f t="shared" si="11"/>
        <v>0</v>
      </c>
      <c r="Q373" s="41"/>
      <c r="R373" s="48" t="s">
        <v>394</v>
      </c>
    </row>
    <row r="374" spans="1:20" ht="15.6" x14ac:dyDescent="0.3">
      <c r="A374" s="282"/>
      <c r="B374" s="142">
        <f t="shared" si="12"/>
        <v>5471</v>
      </c>
      <c r="C374" s="128"/>
      <c r="D374" s="34">
        <f t="shared" si="10"/>
        <v>5459</v>
      </c>
      <c r="E374" s="144">
        <v>45417</v>
      </c>
      <c r="F374" s="279">
        <v>5471</v>
      </c>
      <c r="G374" s="145">
        <v>45418</v>
      </c>
      <c r="H374" s="76">
        <f t="shared" si="8"/>
        <v>12</v>
      </c>
      <c r="K374" s="134"/>
      <c r="L374" s="679">
        <v>45417</v>
      </c>
      <c r="M374" s="136">
        <v>60</v>
      </c>
      <c r="N374" s="137">
        <f t="shared" si="9"/>
        <v>95</v>
      </c>
      <c r="O374" s="138">
        <v>90</v>
      </c>
      <c r="P374" s="139">
        <f t="shared" si="11"/>
        <v>65</v>
      </c>
      <c r="Q374" s="41"/>
    </row>
    <row r="375" spans="1:20" ht="15.6" x14ac:dyDescent="0.3">
      <c r="A375" s="282"/>
      <c r="B375" s="142">
        <f t="shared" si="12"/>
        <v>5472</v>
      </c>
      <c r="C375" s="128"/>
      <c r="D375" s="34">
        <f t="shared" si="10"/>
        <v>5471</v>
      </c>
      <c r="E375" s="144">
        <v>45418</v>
      </c>
      <c r="F375" s="279">
        <v>5472</v>
      </c>
      <c r="G375" s="145">
        <v>45419</v>
      </c>
      <c r="H375" s="76">
        <f t="shared" si="8"/>
        <v>1</v>
      </c>
      <c r="K375" s="134"/>
      <c r="L375" s="679">
        <v>45418</v>
      </c>
      <c r="M375" s="136"/>
      <c r="N375" s="137">
        <f t="shared" si="9"/>
        <v>90</v>
      </c>
      <c r="O375" s="138">
        <v>82</v>
      </c>
      <c r="P375" s="139">
        <f t="shared" si="11"/>
        <v>8</v>
      </c>
      <c r="Q375" s="41"/>
      <c r="S375" s="48" t="s">
        <v>395</v>
      </c>
    </row>
    <row r="376" spans="1:20" ht="15.6" x14ac:dyDescent="0.3">
      <c r="A376" s="282"/>
      <c r="B376" s="142">
        <f t="shared" si="12"/>
        <v>5473</v>
      </c>
      <c r="C376" s="128"/>
      <c r="D376" s="34">
        <f t="shared" si="10"/>
        <v>5472</v>
      </c>
      <c r="E376" s="144">
        <v>45419</v>
      </c>
      <c r="F376" s="279">
        <v>5473</v>
      </c>
      <c r="G376" s="145">
        <v>45420</v>
      </c>
      <c r="H376" s="76">
        <f t="shared" si="8"/>
        <v>1</v>
      </c>
      <c r="K376" s="134"/>
      <c r="L376" s="679">
        <v>45419</v>
      </c>
      <c r="M376" s="136"/>
      <c r="N376" s="137">
        <f t="shared" si="9"/>
        <v>82</v>
      </c>
      <c r="O376" s="138">
        <v>77</v>
      </c>
      <c r="P376" s="139">
        <f t="shared" si="11"/>
        <v>5</v>
      </c>
      <c r="Q376" s="41"/>
    </row>
    <row r="377" spans="1:20" ht="15.6" x14ac:dyDescent="0.3">
      <c r="A377" s="282"/>
      <c r="B377" s="142">
        <f t="shared" si="12"/>
        <v>5476</v>
      </c>
      <c r="C377" s="128"/>
      <c r="D377" s="34">
        <f t="shared" si="10"/>
        <v>5473</v>
      </c>
      <c r="E377" s="144">
        <v>45420</v>
      </c>
      <c r="F377" s="279">
        <v>5476</v>
      </c>
      <c r="G377" s="145">
        <v>45421</v>
      </c>
      <c r="H377" s="76">
        <f t="shared" si="8"/>
        <v>3</v>
      </c>
      <c r="K377" s="134"/>
      <c r="L377" s="679">
        <v>45420</v>
      </c>
      <c r="M377" s="136"/>
      <c r="N377" s="137">
        <f t="shared" si="9"/>
        <v>77</v>
      </c>
      <c r="O377" s="138">
        <v>58</v>
      </c>
      <c r="P377" s="139">
        <f t="shared" si="11"/>
        <v>19</v>
      </c>
      <c r="Q377" s="41"/>
    </row>
    <row r="378" spans="1:20" ht="15.6" x14ac:dyDescent="0.3">
      <c r="A378" s="282"/>
      <c r="B378" s="142">
        <f t="shared" si="12"/>
        <v>5476</v>
      </c>
      <c r="C378" s="128"/>
      <c r="D378" s="34">
        <f t="shared" si="10"/>
        <v>5476</v>
      </c>
      <c r="E378" s="144">
        <v>45421</v>
      </c>
      <c r="F378" s="279">
        <v>5476</v>
      </c>
      <c r="G378" s="145">
        <v>45422</v>
      </c>
      <c r="H378" s="76">
        <f t="shared" si="8"/>
        <v>0</v>
      </c>
      <c r="K378" s="134"/>
      <c r="L378" s="679">
        <v>45421</v>
      </c>
      <c r="M378" s="136"/>
      <c r="N378" s="137">
        <f t="shared" si="9"/>
        <v>58</v>
      </c>
      <c r="O378" s="138">
        <v>58</v>
      </c>
      <c r="P378" s="139">
        <f t="shared" si="11"/>
        <v>0</v>
      </c>
      <c r="Q378" s="41"/>
    </row>
    <row r="379" spans="1:20" ht="15.6" x14ac:dyDescent="0.3">
      <c r="A379" s="282"/>
      <c r="B379" s="142">
        <f t="shared" si="12"/>
        <v>5476</v>
      </c>
      <c r="C379" s="128"/>
      <c r="D379" s="34">
        <f t="shared" si="10"/>
        <v>5476</v>
      </c>
      <c r="E379" s="144">
        <v>45422</v>
      </c>
      <c r="F379" s="279">
        <v>5476</v>
      </c>
      <c r="G379" s="145">
        <v>45423</v>
      </c>
      <c r="H379" s="76">
        <f t="shared" si="8"/>
        <v>0</v>
      </c>
      <c r="K379" s="134"/>
      <c r="L379" s="679">
        <v>45422</v>
      </c>
      <c r="M379" s="136">
        <v>30</v>
      </c>
      <c r="N379" s="137">
        <f t="shared" si="9"/>
        <v>58</v>
      </c>
      <c r="O379" s="138">
        <v>85</v>
      </c>
      <c r="P379" s="139">
        <f t="shared" si="11"/>
        <v>3</v>
      </c>
      <c r="Q379" s="41"/>
    </row>
    <row r="380" spans="1:20" ht="15.6" x14ac:dyDescent="0.3">
      <c r="A380" s="282"/>
      <c r="B380" s="142">
        <f t="shared" si="12"/>
        <v>5477</v>
      </c>
      <c r="C380" s="128"/>
      <c r="D380" s="34">
        <f t="shared" si="10"/>
        <v>5476</v>
      </c>
      <c r="E380" s="144">
        <v>45423</v>
      </c>
      <c r="F380" s="279">
        <v>5477</v>
      </c>
      <c r="G380" s="145">
        <v>45424</v>
      </c>
      <c r="H380" s="76">
        <f t="shared" si="8"/>
        <v>1</v>
      </c>
      <c r="K380" s="134"/>
      <c r="L380" s="679">
        <v>45423</v>
      </c>
      <c r="M380" s="136"/>
      <c r="N380" s="137">
        <f t="shared" si="9"/>
        <v>85</v>
      </c>
      <c r="O380" s="138">
        <v>80</v>
      </c>
      <c r="P380" s="139">
        <f t="shared" si="11"/>
        <v>5</v>
      </c>
      <c r="Q380" s="41"/>
    </row>
    <row r="381" spans="1:20" ht="15.6" x14ac:dyDescent="0.3">
      <c r="A381" s="282"/>
      <c r="B381" s="142">
        <f t="shared" si="12"/>
        <v>5479</v>
      </c>
      <c r="C381" s="128"/>
      <c r="D381" s="34">
        <f t="shared" si="10"/>
        <v>5477</v>
      </c>
      <c r="E381" s="144">
        <v>45424</v>
      </c>
      <c r="F381" s="279">
        <v>5479</v>
      </c>
      <c r="G381" s="145">
        <v>45425</v>
      </c>
      <c r="H381" s="76">
        <f t="shared" si="8"/>
        <v>2</v>
      </c>
      <c r="K381" s="134"/>
      <c r="L381" s="679">
        <v>45424</v>
      </c>
      <c r="M381" s="136">
        <v>30</v>
      </c>
      <c r="N381" s="137">
        <f t="shared" si="9"/>
        <v>80</v>
      </c>
      <c r="O381" s="138">
        <v>92</v>
      </c>
      <c r="P381" s="139">
        <f t="shared" si="11"/>
        <v>18</v>
      </c>
      <c r="Q381" s="41"/>
    </row>
    <row r="382" spans="1:20" ht="15.6" x14ac:dyDescent="0.3">
      <c r="A382" s="282"/>
      <c r="B382" s="142">
        <f t="shared" si="12"/>
        <v>5479</v>
      </c>
      <c r="C382" s="128"/>
      <c r="D382" s="34">
        <f t="shared" si="10"/>
        <v>5479</v>
      </c>
      <c r="E382" s="144">
        <v>45425</v>
      </c>
      <c r="F382" s="279">
        <v>5479</v>
      </c>
      <c r="G382" s="145">
        <v>45426</v>
      </c>
      <c r="H382" s="76">
        <f t="shared" si="8"/>
        <v>0</v>
      </c>
      <c r="K382" s="134"/>
      <c r="L382" s="679">
        <v>45425</v>
      </c>
      <c r="M382" s="136"/>
      <c r="N382" s="137">
        <f t="shared" si="9"/>
        <v>92</v>
      </c>
      <c r="O382" s="138">
        <v>86</v>
      </c>
      <c r="P382" s="139">
        <f t="shared" si="11"/>
        <v>6</v>
      </c>
      <c r="Q382" s="41"/>
    </row>
    <row r="383" spans="1:20" ht="15.6" x14ac:dyDescent="0.3">
      <c r="A383" s="282"/>
      <c r="B383" s="142">
        <f t="shared" si="12"/>
        <v>5480</v>
      </c>
      <c r="C383" s="128"/>
      <c r="D383" s="34">
        <f t="shared" si="10"/>
        <v>5479</v>
      </c>
      <c r="E383" s="144">
        <v>45426</v>
      </c>
      <c r="F383" s="279">
        <v>5480</v>
      </c>
      <c r="G383" s="145">
        <v>45427</v>
      </c>
      <c r="H383" s="76">
        <f t="shared" si="8"/>
        <v>1</v>
      </c>
      <c r="K383" s="134"/>
      <c r="L383" s="679">
        <v>45426</v>
      </c>
      <c r="M383" s="136"/>
      <c r="N383" s="137">
        <f t="shared" si="9"/>
        <v>86</v>
      </c>
      <c r="O383" s="138">
        <v>85</v>
      </c>
      <c r="P383" s="139">
        <f t="shared" si="11"/>
        <v>1</v>
      </c>
      <c r="Q383" s="41"/>
    </row>
    <row r="384" spans="1:20" ht="15.6" x14ac:dyDescent="0.3">
      <c r="A384" s="282"/>
      <c r="B384" s="142">
        <f t="shared" si="12"/>
        <v>5484</v>
      </c>
      <c r="C384" s="128"/>
      <c r="D384" s="34">
        <f t="shared" si="10"/>
        <v>5480</v>
      </c>
      <c r="E384" s="144">
        <v>45427</v>
      </c>
      <c r="F384" s="279">
        <v>5484</v>
      </c>
      <c r="G384" s="145">
        <v>45428</v>
      </c>
      <c r="H384" s="76">
        <f t="shared" si="8"/>
        <v>4</v>
      </c>
      <c r="K384" s="134"/>
      <c r="L384" s="679">
        <v>45427</v>
      </c>
      <c r="M384" s="136"/>
      <c r="N384" s="137">
        <f t="shared" si="9"/>
        <v>85</v>
      </c>
      <c r="O384" s="138">
        <v>63</v>
      </c>
      <c r="P384" s="139">
        <f t="shared" si="11"/>
        <v>22</v>
      </c>
      <c r="Q384" s="41"/>
    </row>
    <row r="385" spans="1:20" ht="15.6" x14ac:dyDescent="0.3">
      <c r="A385" s="282"/>
      <c r="B385" s="142">
        <f t="shared" si="12"/>
        <v>5486</v>
      </c>
      <c r="C385" s="128"/>
      <c r="D385" s="34">
        <f t="shared" si="10"/>
        <v>5484</v>
      </c>
      <c r="E385" s="144">
        <v>45428</v>
      </c>
      <c r="F385" s="279">
        <v>5486</v>
      </c>
      <c r="G385" s="145">
        <v>45429</v>
      </c>
      <c r="H385" s="76">
        <f t="shared" si="8"/>
        <v>2</v>
      </c>
      <c r="K385" s="134"/>
      <c r="L385" s="679">
        <v>45428</v>
      </c>
      <c r="M385" s="136">
        <v>65</v>
      </c>
      <c r="N385" s="137">
        <f t="shared" si="9"/>
        <v>63</v>
      </c>
      <c r="O385" s="138">
        <v>110</v>
      </c>
      <c r="P385" s="139">
        <f t="shared" si="11"/>
        <v>18</v>
      </c>
      <c r="Q385" s="41"/>
    </row>
    <row r="386" spans="1:20" ht="15.6" x14ac:dyDescent="0.3">
      <c r="A386" s="282"/>
      <c r="B386" s="142">
        <f t="shared" si="12"/>
        <v>5484</v>
      </c>
      <c r="C386" s="128"/>
      <c r="D386" s="34">
        <f t="shared" si="10"/>
        <v>5486</v>
      </c>
      <c r="E386" s="144">
        <v>45429</v>
      </c>
      <c r="F386" s="279">
        <v>5484</v>
      </c>
      <c r="G386" s="145">
        <v>45430</v>
      </c>
      <c r="H386" s="76">
        <f t="shared" si="8"/>
        <v>-2</v>
      </c>
      <c r="K386" s="134"/>
      <c r="L386" s="679">
        <v>45429</v>
      </c>
      <c r="M386" s="136"/>
      <c r="N386" s="137">
        <f t="shared" si="9"/>
        <v>110</v>
      </c>
      <c r="O386" s="138">
        <v>110</v>
      </c>
      <c r="P386" s="139">
        <f t="shared" si="11"/>
        <v>0</v>
      </c>
      <c r="Q386" s="41"/>
    </row>
    <row r="387" spans="1:20" ht="15.6" x14ac:dyDescent="0.3">
      <c r="A387" s="282"/>
      <c r="B387" s="142">
        <f t="shared" si="12"/>
        <v>5487</v>
      </c>
      <c r="C387" s="128"/>
      <c r="D387" s="34">
        <f t="shared" si="10"/>
        <v>5484</v>
      </c>
      <c r="E387" s="144">
        <v>45430</v>
      </c>
      <c r="F387" s="279">
        <v>5487</v>
      </c>
      <c r="G387" s="145">
        <v>45431</v>
      </c>
      <c r="H387" s="76">
        <f t="shared" si="8"/>
        <v>3</v>
      </c>
      <c r="K387" s="134"/>
      <c r="L387" s="679">
        <v>45430</v>
      </c>
      <c r="M387" s="136"/>
      <c r="N387" s="137">
        <f t="shared" si="9"/>
        <v>110</v>
      </c>
      <c r="O387" s="138">
        <v>85</v>
      </c>
      <c r="P387" s="139">
        <f t="shared" si="11"/>
        <v>25</v>
      </c>
      <c r="Q387" s="41"/>
    </row>
    <row r="388" spans="1:20" ht="15.6" x14ac:dyDescent="0.3">
      <c r="A388" s="282"/>
      <c r="B388" s="142">
        <f t="shared" si="12"/>
        <v>5487</v>
      </c>
      <c r="C388" s="128"/>
      <c r="D388" s="34">
        <f t="shared" si="10"/>
        <v>5487</v>
      </c>
      <c r="E388" s="144">
        <v>45431</v>
      </c>
      <c r="F388" s="279">
        <v>5487</v>
      </c>
      <c r="G388" s="145">
        <v>45432</v>
      </c>
      <c r="H388" s="76">
        <f t="shared" si="8"/>
        <v>0</v>
      </c>
      <c r="K388" s="134"/>
      <c r="L388" s="679">
        <v>45431</v>
      </c>
      <c r="M388" s="136"/>
      <c r="N388" s="137">
        <f t="shared" si="9"/>
        <v>85</v>
      </c>
      <c r="O388" s="138">
        <v>85</v>
      </c>
      <c r="P388" s="139">
        <f t="shared" si="11"/>
        <v>0</v>
      </c>
      <c r="Q388" s="41"/>
    </row>
    <row r="389" spans="1:20" ht="15.6" x14ac:dyDescent="0.3">
      <c r="A389" s="282"/>
      <c r="B389" s="142">
        <f t="shared" si="12"/>
        <v>5491</v>
      </c>
      <c r="C389" s="128"/>
      <c r="D389" s="34">
        <f t="shared" si="10"/>
        <v>5487</v>
      </c>
      <c r="E389" s="144">
        <v>45432</v>
      </c>
      <c r="F389" s="279">
        <v>5491</v>
      </c>
      <c r="G389" s="145">
        <v>45433</v>
      </c>
      <c r="H389" s="76">
        <f t="shared" si="8"/>
        <v>4</v>
      </c>
      <c r="K389" s="134"/>
      <c r="L389" s="679">
        <v>45432</v>
      </c>
      <c r="M389" s="136"/>
      <c r="N389" s="137">
        <f t="shared" si="9"/>
        <v>85</v>
      </c>
      <c r="O389" s="138">
        <v>63</v>
      </c>
      <c r="P389" s="139">
        <f t="shared" si="11"/>
        <v>22</v>
      </c>
      <c r="Q389" s="41"/>
    </row>
    <row r="390" spans="1:20" ht="15.6" x14ac:dyDescent="0.3">
      <c r="A390" s="282"/>
      <c r="B390" s="142">
        <f t="shared" si="12"/>
        <v>5493</v>
      </c>
      <c r="C390" s="128"/>
      <c r="D390" s="34">
        <f t="shared" si="10"/>
        <v>5491</v>
      </c>
      <c r="E390" s="144">
        <v>45433</v>
      </c>
      <c r="F390" s="279">
        <v>5493</v>
      </c>
      <c r="G390" s="145">
        <v>45434</v>
      </c>
      <c r="H390" s="76">
        <f t="shared" si="8"/>
        <v>2</v>
      </c>
      <c r="K390" s="134"/>
      <c r="L390" s="679">
        <v>45433</v>
      </c>
      <c r="M390" s="136"/>
      <c r="N390" s="137">
        <f t="shared" si="9"/>
        <v>63</v>
      </c>
      <c r="O390" s="138">
        <v>48</v>
      </c>
      <c r="P390" s="139">
        <f t="shared" si="11"/>
        <v>15</v>
      </c>
      <c r="Q390" s="41"/>
    </row>
    <row r="391" spans="1:20" ht="15.6" x14ac:dyDescent="0.3">
      <c r="A391" s="282"/>
      <c r="B391" s="142">
        <f t="shared" si="12"/>
        <v>5493</v>
      </c>
      <c r="C391" s="128"/>
      <c r="D391" s="34">
        <f t="shared" si="10"/>
        <v>5493</v>
      </c>
      <c r="E391" s="144">
        <v>45434</v>
      </c>
      <c r="F391" s="279">
        <v>5493</v>
      </c>
      <c r="G391" s="145">
        <v>45435</v>
      </c>
      <c r="H391" s="76">
        <f t="shared" si="8"/>
        <v>0</v>
      </c>
      <c r="K391" s="134"/>
      <c r="L391" s="679">
        <v>45434</v>
      </c>
      <c r="M391" s="136"/>
      <c r="N391" s="137">
        <f t="shared" si="9"/>
        <v>48</v>
      </c>
      <c r="O391" s="138">
        <v>48</v>
      </c>
      <c r="P391" s="139">
        <f t="shared" si="11"/>
        <v>0</v>
      </c>
      <c r="Q391" s="41"/>
    </row>
    <row r="392" spans="1:20" ht="15.6" x14ac:dyDescent="0.3">
      <c r="A392" s="282"/>
      <c r="B392" s="142">
        <f t="shared" si="12"/>
        <v>5495</v>
      </c>
      <c r="C392" s="128"/>
      <c r="D392" s="34">
        <f t="shared" si="10"/>
        <v>5493</v>
      </c>
      <c r="E392" s="144">
        <v>45435</v>
      </c>
      <c r="F392" s="279">
        <v>5495</v>
      </c>
      <c r="G392" s="145">
        <v>45436</v>
      </c>
      <c r="H392" s="76">
        <f t="shared" si="8"/>
        <v>2</v>
      </c>
      <c r="K392" s="134"/>
      <c r="L392" s="679">
        <v>45435</v>
      </c>
      <c r="M392" s="136"/>
      <c r="N392" s="137">
        <f t="shared" si="9"/>
        <v>48</v>
      </c>
      <c r="O392" s="138">
        <v>35</v>
      </c>
      <c r="P392" s="139">
        <f t="shared" si="11"/>
        <v>13</v>
      </c>
      <c r="Q392" s="41"/>
    </row>
    <row r="393" spans="1:20" ht="15.6" x14ac:dyDescent="0.3">
      <c r="A393" s="282"/>
      <c r="B393" s="142">
        <f t="shared" si="12"/>
        <v>5495</v>
      </c>
      <c r="C393" s="128"/>
      <c r="D393" s="34">
        <f t="shared" si="10"/>
        <v>5495</v>
      </c>
      <c r="E393" s="144">
        <v>45436</v>
      </c>
      <c r="F393" s="279">
        <v>5495</v>
      </c>
      <c r="G393" s="145">
        <v>45437</v>
      </c>
      <c r="H393" s="76">
        <f t="shared" si="8"/>
        <v>0</v>
      </c>
      <c r="K393" s="134"/>
      <c r="L393" s="679">
        <v>45436</v>
      </c>
      <c r="M393" s="136">
        <v>60</v>
      </c>
      <c r="N393" s="137">
        <f t="shared" si="9"/>
        <v>35</v>
      </c>
      <c r="O393" s="138">
        <v>92</v>
      </c>
      <c r="P393" s="139">
        <f t="shared" si="11"/>
        <v>3</v>
      </c>
      <c r="Q393" s="41"/>
    </row>
    <row r="394" spans="1:20" ht="15.6" x14ac:dyDescent="0.3">
      <c r="A394" s="282"/>
      <c r="B394" s="142">
        <f t="shared" si="12"/>
        <v>5495</v>
      </c>
      <c r="C394" s="128"/>
      <c r="D394" s="34">
        <f t="shared" si="10"/>
        <v>5495</v>
      </c>
      <c r="E394" s="144">
        <v>45437</v>
      </c>
      <c r="F394" s="279">
        <v>5495</v>
      </c>
      <c r="G394" s="145">
        <v>45438</v>
      </c>
      <c r="H394" s="76">
        <f t="shared" si="8"/>
        <v>0</v>
      </c>
      <c r="K394" s="134"/>
      <c r="L394" s="679">
        <v>45437</v>
      </c>
      <c r="M394" s="136"/>
      <c r="N394" s="137">
        <f t="shared" si="9"/>
        <v>92</v>
      </c>
      <c r="O394" s="138">
        <v>92</v>
      </c>
      <c r="P394" s="139">
        <f t="shared" si="11"/>
        <v>0</v>
      </c>
      <c r="Q394" s="41"/>
    </row>
    <row r="395" spans="1:20" ht="15.6" x14ac:dyDescent="0.3">
      <c r="A395" s="282"/>
      <c r="B395" s="142">
        <f t="shared" si="12"/>
        <v>5495</v>
      </c>
      <c r="C395" s="128"/>
      <c r="D395" s="34">
        <f t="shared" si="10"/>
        <v>5495</v>
      </c>
      <c r="E395" s="144">
        <v>45438</v>
      </c>
      <c r="F395" s="279">
        <v>5495</v>
      </c>
      <c r="G395" s="145">
        <v>45439</v>
      </c>
      <c r="H395" s="76">
        <f t="shared" si="8"/>
        <v>0</v>
      </c>
      <c r="K395" s="134"/>
      <c r="L395" s="679">
        <v>45438</v>
      </c>
      <c r="M395" s="136"/>
      <c r="N395" s="137">
        <f t="shared" si="9"/>
        <v>92</v>
      </c>
      <c r="O395" s="138">
        <v>92</v>
      </c>
      <c r="P395" s="139">
        <f t="shared" si="11"/>
        <v>0</v>
      </c>
      <c r="Q395" s="41"/>
    </row>
    <row r="396" spans="1:20" ht="15.6" x14ac:dyDescent="0.3">
      <c r="A396" s="282"/>
      <c r="B396" s="142">
        <f t="shared" si="12"/>
        <v>5495</v>
      </c>
      <c r="C396" s="128"/>
      <c r="D396" s="34">
        <f t="shared" si="10"/>
        <v>5495</v>
      </c>
      <c r="E396" s="144">
        <v>45439</v>
      </c>
      <c r="F396" s="279">
        <v>5495</v>
      </c>
      <c r="G396" s="145">
        <v>45440</v>
      </c>
      <c r="H396" s="76">
        <f t="shared" si="8"/>
        <v>0</v>
      </c>
      <c r="K396" s="134"/>
      <c r="L396" s="679">
        <v>45439</v>
      </c>
      <c r="M396" s="136"/>
      <c r="N396" s="137">
        <f t="shared" si="9"/>
        <v>92</v>
      </c>
      <c r="O396" s="138">
        <v>90</v>
      </c>
      <c r="P396" s="139">
        <f t="shared" si="11"/>
        <v>2</v>
      </c>
      <c r="Q396" s="41"/>
    </row>
    <row r="397" spans="1:20" ht="15.6" x14ac:dyDescent="0.3">
      <c r="A397" s="282"/>
      <c r="B397" s="142">
        <f t="shared" si="12"/>
        <v>5506</v>
      </c>
      <c r="C397" s="128"/>
      <c r="D397" s="34">
        <f t="shared" si="10"/>
        <v>5495</v>
      </c>
      <c r="E397" s="144">
        <v>45440</v>
      </c>
      <c r="F397" s="279">
        <v>5506</v>
      </c>
      <c r="G397" s="145">
        <v>45441</v>
      </c>
      <c r="H397" s="76">
        <f t="shared" si="8"/>
        <v>11</v>
      </c>
      <c r="K397" s="134"/>
      <c r="L397" s="679">
        <v>45440</v>
      </c>
      <c r="M397" s="136"/>
      <c r="N397" s="137">
        <f t="shared" si="9"/>
        <v>90</v>
      </c>
      <c r="O397" s="138">
        <v>22</v>
      </c>
      <c r="P397" s="139">
        <f t="shared" si="11"/>
        <v>68</v>
      </c>
      <c r="Q397" s="41"/>
    </row>
    <row r="398" spans="1:20" ht="15.6" x14ac:dyDescent="0.3">
      <c r="A398" s="282"/>
      <c r="B398" s="142">
        <f t="shared" si="12"/>
        <v>5506</v>
      </c>
      <c r="C398" s="128"/>
      <c r="D398" s="34">
        <f t="shared" si="10"/>
        <v>5506</v>
      </c>
      <c r="E398" s="144">
        <v>45441</v>
      </c>
      <c r="F398" s="279">
        <v>5506</v>
      </c>
      <c r="G398" s="145">
        <v>45442</v>
      </c>
      <c r="H398" s="76">
        <f t="shared" si="8"/>
        <v>0</v>
      </c>
      <c r="K398" s="134"/>
      <c r="L398" s="679">
        <v>45441</v>
      </c>
      <c r="M398" s="136">
        <v>90</v>
      </c>
      <c r="N398" s="137">
        <f t="shared" si="9"/>
        <v>22</v>
      </c>
      <c r="O398" s="138">
        <v>110</v>
      </c>
      <c r="P398" s="139">
        <v>0</v>
      </c>
      <c r="Q398" s="41"/>
      <c r="S398" s="280">
        <f>SUM(H377:H396)</f>
        <v>22</v>
      </c>
      <c r="T398" s="48">
        <f>SUM(P377:P396)</f>
        <v>172</v>
      </c>
    </row>
    <row r="399" spans="1:20" ht="15.6" x14ac:dyDescent="0.3">
      <c r="A399" s="282"/>
      <c r="B399" s="142">
        <f t="shared" si="12"/>
        <v>5506</v>
      </c>
      <c r="C399" s="128"/>
      <c r="D399" s="34">
        <f t="shared" si="10"/>
        <v>5506</v>
      </c>
      <c r="E399" s="144">
        <v>45442</v>
      </c>
      <c r="F399" s="279">
        <v>5506</v>
      </c>
      <c r="G399" s="145">
        <v>45443</v>
      </c>
      <c r="H399" s="76">
        <f t="shared" si="8"/>
        <v>0</v>
      </c>
      <c r="K399" s="134"/>
      <c r="L399" s="679">
        <v>45442</v>
      </c>
      <c r="M399" s="136"/>
      <c r="N399" s="137">
        <f t="shared" si="9"/>
        <v>110</v>
      </c>
      <c r="O399" s="138">
        <v>110</v>
      </c>
      <c r="P399" s="139">
        <f t="shared" ref="P399:P627" si="13">(M399+N399-O399)</f>
        <v>0</v>
      </c>
      <c r="Q399" s="41"/>
    </row>
    <row r="400" spans="1:20" ht="15.6" x14ac:dyDescent="0.3">
      <c r="A400" s="282"/>
      <c r="B400" s="142">
        <f t="shared" si="12"/>
        <v>5506</v>
      </c>
      <c r="C400" s="128"/>
      <c r="D400" s="34">
        <f t="shared" si="10"/>
        <v>5506</v>
      </c>
      <c r="E400" s="144">
        <v>45443</v>
      </c>
      <c r="F400" s="279">
        <v>5506</v>
      </c>
      <c r="G400" s="145">
        <v>45444</v>
      </c>
      <c r="H400" s="76">
        <f t="shared" si="8"/>
        <v>0</v>
      </c>
      <c r="K400" s="134"/>
      <c r="L400" s="679">
        <v>45443</v>
      </c>
      <c r="M400" s="136"/>
      <c r="N400" s="137">
        <f t="shared" si="9"/>
        <v>110</v>
      </c>
      <c r="O400" s="138">
        <v>110</v>
      </c>
      <c r="P400" s="139">
        <f t="shared" si="13"/>
        <v>0</v>
      </c>
      <c r="Q400" s="41"/>
    </row>
    <row r="401" spans="1:20" ht="15.6" x14ac:dyDescent="0.3">
      <c r="A401" s="282"/>
      <c r="B401" s="142">
        <f t="shared" si="12"/>
        <v>5520</v>
      </c>
      <c r="C401" s="128"/>
      <c r="D401" s="34">
        <f t="shared" si="10"/>
        <v>5506</v>
      </c>
      <c r="E401" s="144">
        <v>45444</v>
      </c>
      <c r="F401" s="279">
        <v>5520</v>
      </c>
      <c r="G401" s="145">
        <v>45445</v>
      </c>
      <c r="H401" s="76">
        <f t="shared" si="8"/>
        <v>14</v>
      </c>
      <c r="K401" s="134"/>
      <c r="L401" s="679">
        <v>45444</v>
      </c>
      <c r="M401" s="136">
        <v>80</v>
      </c>
      <c r="N401" s="137">
        <f t="shared" si="9"/>
        <v>110</v>
      </c>
      <c r="O401" s="138">
        <v>110</v>
      </c>
      <c r="P401" s="139">
        <f t="shared" si="13"/>
        <v>80</v>
      </c>
      <c r="Q401" s="41"/>
    </row>
    <row r="402" spans="1:20" ht="15.6" x14ac:dyDescent="0.3">
      <c r="A402" s="282"/>
      <c r="B402" s="142">
        <f t="shared" si="12"/>
        <v>5530</v>
      </c>
      <c r="C402" s="128"/>
      <c r="D402" s="34">
        <f t="shared" si="10"/>
        <v>5520</v>
      </c>
      <c r="E402" s="144">
        <v>45445</v>
      </c>
      <c r="F402" s="279">
        <v>5530</v>
      </c>
      <c r="G402" s="145">
        <v>45446</v>
      </c>
      <c r="H402" s="76">
        <f t="shared" si="8"/>
        <v>10</v>
      </c>
      <c r="K402" s="134"/>
      <c r="L402" s="679">
        <v>45445</v>
      </c>
      <c r="M402" s="136"/>
      <c r="N402" s="137">
        <f t="shared" si="9"/>
        <v>110</v>
      </c>
      <c r="O402" s="138">
        <v>29</v>
      </c>
      <c r="P402" s="139">
        <f t="shared" si="13"/>
        <v>81</v>
      </c>
      <c r="Q402" s="41"/>
    </row>
    <row r="403" spans="1:20" ht="15.6" x14ac:dyDescent="0.3">
      <c r="A403" s="282"/>
      <c r="B403" s="142">
        <f t="shared" si="12"/>
        <v>5545</v>
      </c>
      <c r="C403" s="128"/>
      <c r="D403" s="34">
        <f t="shared" si="10"/>
        <v>5530</v>
      </c>
      <c r="E403" s="144">
        <v>45446</v>
      </c>
      <c r="F403" s="279">
        <v>5545</v>
      </c>
      <c r="G403" s="145">
        <v>45447</v>
      </c>
      <c r="H403" s="76">
        <f t="shared" si="8"/>
        <v>15</v>
      </c>
      <c r="K403" s="134"/>
      <c r="L403" s="679">
        <v>45446</v>
      </c>
      <c r="M403" s="136">
        <v>150</v>
      </c>
      <c r="N403" s="137">
        <f t="shared" si="9"/>
        <v>29</v>
      </c>
      <c r="O403" s="138">
        <v>63</v>
      </c>
      <c r="P403" s="139">
        <f t="shared" si="13"/>
        <v>116</v>
      </c>
      <c r="Q403" s="41"/>
      <c r="R403" s="48" t="s">
        <v>396</v>
      </c>
    </row>
    <row r="404" spans="1:20" ht="15.6" x14ac:dyDescent="0.3">
      <c r="A404" s="282"/>
      <c r="B404" s="142">
        <f t="shared" si="12"/>
        <v>5559</v>
      </c>
      <c r="C404" s="128"/>
      <c r="D404" s="34">
        <f t="shared" si="10"/>
        <v>5545</v>
      </c>
      <c r="E404" s="144">
        <v>45447</v>
      </c>
      <c r="F404" s="279">
        <v>5559</v>
      </c>
      <c r="G404" s="145">
        <v>45448</v>
      </c>
      <c r="H404" s="76">
        <f t="shared" si="8"/>
        <v>14</v>
      </c>
      <c r="K404" s="134"/>
      <c r="L404" s="679">
        <v>45447</v>
      </c>
      <c r="M404" s="136">
        <v>91</v>
      </c>
      <c r="N404" s="137">
        <f t="shared" si="9"/>
        <v>63</v>
      </c>
      <c r="O404" s="138">
        <v>60</v>
      </c>
      <c r="P404" s="139">
        <f t="shared" si="13"/>
        <v>94</v>
      </c>
      <c r="Q404" s="41"/>
    </row>
    <row r="405" spans="1:20" ht="15.6" x14ac:dyDescent="0.3">
      <c r="A405" s="282"/>
      <c r="B405" s="142">
        <f t="shared" si="12"/>
        <v>5560</v>
      </c>
      <c r="C405" s="128"/>
      <c r="D405" s="34">
        <f t="shared" si="10"/>
        <v>5559</v>
      </c>
      <c r="E405" s="144">
        <v>45448</v>
      </c>
      <c r="F405" s="279">
        <v>5560</v>
      </c>
      <c r="G405" s="145">
        <v>45449</v>
      </c>
      <c r="H405" s="76">
        <f t="shared" si="8"/>
        <v>1</v>
      </c>
      <c r="K405" s="134"/>
      <c r="L405" s="679">
        <v>45448</v>
      </c>
      <c r="M405" s="136"/>
      <c r="N405" s="137">
        <f t="shared" si="9"/>
        <v>60</v>
      </c>
      <c r="O405" s="138">
        <v>54</v>
      </c>
      <c r="P405" s="139">
        <f t="shared" si="13"/>
        <v>6</v>
      </c>
      <c r="Q405" s="41"/>
    </row>
    <row r="406" spans="1:20" ht="15.6" x14ac:dyDescent="0.3">
      <c r="A406" s="282"/>
      <c r="B406" s="142">
        <f t="shared" si="12"/>
        <v>5568</v>
      </c>
      <c r="C406" s="128"/>
      <c r="D406" s="34">
        <f t="shared" si="10"/>
        <v>5560</v>
      </c>
      <c r="E406" s="144">
        <v>45449</v>
      </c>
      <c r="F406" s="279">
        <v>5568</v>
      </c>
      <c r="G406" s="145">
        <v>45450</v>
      </c>
      <c r="H406" s="76">
        <f t="shared" si="8"/>
        <v>8</v>
      </c>
      <c r="K406" s="134"/>
      <c r="L406" s="679">
        <v>45449</v>
      </c>
      <c r="M406" s="136">
        <v>85</v>
      </c>
      <c r="N406" s="137">
        <f t="shared" si="9"/>
        <v>54</v>
      </c>
      <c r="O406" s="138">
        <v>92</v>
      </c>
      <c r="P406" s="139">
        <f t="shared" si="13"/>
        <v>47</v>
      </c>
      <c r="Q406" s="41"/>
      <c r="S406" s="280">
        <f>SUM(H370:H400)</f>
        <v>67</v>
      </c>
      <c r="T406" s="48">
        <f>SUM(P370:P400)</f>
        <v>563</v>
      </c>
    </row>
    <row r="407" spans="1:20" ht="15.6" x14ac:dyDescent="0.3">
      <c r="A407" s="282"/>
      <c r="B407" s="142">
        <f t="shared" si="12"/>
        <v>5568</v>
      </c>
      <c r="C407" s="128"/>
      <c r="D407" s="34">
        <f t="shared" si="10"/>
        <v>5568</v>
      </c>
      <c r="E407" s="144">
        <v>45450</v>
      </c>
      <c r="F407" s="279">
        <v>5568</v>
      </c>
      <c r="G407" s="145">
        <v>45451</v>
      </c>
      <c r="H407" s="76">
        <f t="shared" si="8"/>
        <v>0</v>
      </c>
      <c r="K407" s="134"/>
      <c r="L407" s="679">
        <v>45450</v>
      </c>
      <c r="M407" s="136"/>
      <c r="N407" s="137">
        <f t="shared" si="9"/>
        <v>92</v>
      </c>
      <c r="O407" s="138">
        <v>92</v>
      </c>
      <c r="P407" s="139">
        <f t="shared" si="13"/>
        <v>0</v>
      </c>
      <c r="Q407" s="41"/>
    </row>
    <row r="408" spans="1:20" ht="15.6" x14ac:dyDescent="0.3">
      <c r="A408" s="282"/>
      <c r="B408" s="142">
        <f t="shared" si="12"/>
        <v>5569</v>
      </c>
      <c r="C408" s="128"/>
      <c r="D408" s="34">
        <f t="shared" si="10"/>
        <v>5568</v>
      </c>
      <c r="E408" s="144">
        <v>45451</v>
      </c>
      <c r="F408" s="279">
        <v>5569</v>
      </c>
      <c r="G408" s="145">
        <v>45452</v>
      </c>
      <c r="H408" s="76">
        <f t="shared" si="8"/>
        <v>1</v>
      </c>
      <c r="K408" s="134"/>
      <c r="L408" s="679">
        <v>45451</v>
      </c>
      <c r="M408" s="136"/>
      <c r="N408" s="137">
        <f t="shared" si="9"/>
        <v>92</v>
      </c>
      <c r="O408" s="138">
        <v>86</v>
      </c>
      <c r="P408" s="139">
        <f t="shared" si="13"/>
        <v>6</v>
      </c>
      <c r="Q408" s="41"/>
    </row>
    <row r="409" spans="1:20" ht="15.6" x14ac:dyDescent="0.3">
      <c r="A409" s="282"/>
      <c r="B409" s="142">
        <f t="shared" si="12"/>
        <v>5569</v>
      </c>
      <c r="C409" s="128"/>
      <c r="D409" s="34">
        <f t="shared" si="10"/>
        <v>5569</v>
      </c>
      <c r="E409" s="144">
        <v>45452</v>
      </c>
      <c r="F409" s="279">
        <v>5569</v>
      </c>
      <c r="G409" s="145">
        <v>45453</v>
      </c>
      <c r="H409" s="76">
        <f t="shared" si="8"/>
        <v>0</v>
      </c>
      <c r="K409" s="134"/>
      <c r="L409" s="679">
        <v>45452</v>
      </c>
      <c r="M409" s="136"/>
      <c r="N409" s="137">
        <f t="shared" si="9"/>
        <v>86</v>
      </c>
      <c r="O409" s="138">
        <v>86</v>
      </c>
      <c r="P409" s="139">
        <f t="shared" si="13"/>
        <v>0</v>
      </c>
      <c r="Q409" s="41"/>
    </row>
    <row r="410" spans="1:20" ht="15.6" x14ac:dyDescent="0.3">
      <c r="A410" s="282"/>
      <c r="B410" s="142">
        <f t="shared" si="12"/>
        <v>5569</v>
      </c>
      <c r="C410" s="128"/>
      <c r="D410" s="34">
        <f t="shared" si="10"/>
        <v>5569</v>
      </c>
      <c r="E410" s="144">
        <v>45453</v>
      </c>
      <c r="F410" s="279">
        <v>5569</v>
      </c>
      <c r="G410" s="145">
        <v>45454</v>
      </c>
      <c r="H410" s="76">
        <f t="shared" si="8"/>
        <v>0</v>
      </c>
      <c r="K410" s="134"/>
      <c r="L410" s="679">
        <v>45453</v>
      </c>
      <c r="M410" s="136"/>
      <c r="N410" s="137">
        <f t="shared" si="9"/>
        <v>86</v>
      </c>
      <c r="O410" s="138">
        <v>86</v>
      </c>
      <c r="P410" s="139">
        <f t="shared" si="13"/>
        <v>0</v>
      </c>
      <c r="Q410" s="41"/>
    </row>
    <row r="411" spans="1:20" ht="15.6" x14ac:dyDescent="0.3">
      <c r="A411" s="282"/>
      <c r="B411" s="142">
        <f t="shared" si="12"/>
        <v>5569</v>
      </c>
      <c r="C411" s="128"/>
      <c r="D411" s="34">
        <f t="shared" si="10"/>
        <v>5569</v>
      </c>
      <c r="E411" s="144">
        <v>45454</v>
      </c>
      <c r="F411" s="279">
        <v>5569</v>
      </c>
      <c r="G411" s="145">
        <v>45455</v>
      </c>
      <c r="H411" s="76">
        <f t="shared" si="8"/>
        <v>0</v>
      </c>
      <c r="K411" s="134"/>
      <c r="L411" s="679">
        <v>45454</v>
      </c>
      <c r="M411" s="136"/>
      <c r="N411" s="137">
        <f t="shared" si="9"/>
        <v>86</v>
      </c>
      <c r="O411" s="138">
        <v>82</v>
      </c>
      <c r="P411" s="139">
        <f t="shared" si="13"/>
        <v>4</v>
      </c>
      <c r="Q411" s="41"/>
    </row>
    <row r="412" spans="1:20" ht="15.6" x14ac:dyDescent="0.3">
      <c r="A412" s="282"/>
      <c r="B412" s="142">
        <f t="shared" si="12"/>
        <v>5569</v>
      </c>
      <c r="C412" s="128"/>
      <c r="D412" s="34">
        <f t="shared" si="10"/>
        <v>5569</v>
      </c>
      <c r="E412" s="144">
        <v>45455</v>
      </c>
      <c r="F412" s="279">
        <v>5569</v>
      </c>
      <c r="G412" s="145">
        <v>45456</v>
      </c>
      <c r="H412" s="76">
        <f t="shared" si="8"/>
        <v>0</v>
      </c>
      <c r="K412" s="134"/>
      <c r="L412" s="679">
        <v>45455</v>
      </c>
      <c r="M412" s="136"/>
      <c r="N412" s="137">
        <f t="shared" si="9"/>
        <v>82</v>
      </c>
      <c r="O412" s="138">
        <v>79</v>
      </c>
      <c r="P412" s="139">
        <f t="shared" si="13"/>
        <v>3</v>
      </c>
      <c r="Q412" s="41"/>
    </row>
    <row r="413" spans="1:20" ht="15.6" x14ac:dyDescent="0.3">
      <c r="A413" s="282"/>
      <c r="B413" s="142">
        <f t="shared" si="12"/>
        <v>5575</v>
      </c>
      <c r="C413" s="128"/>
      <c r="D413" s="34">
        <f t="shared" si="10"/>
        <v>5569</v>
      </c>
      <c r="E413" s="144">
        <v>45456</v>
      </c>
      <c r="F413" s="279">
        <v>5575</v>
      </c>
      <c r="G413" s="145">
        <v>45457</v>
      </c>
      <c r="H413" s="76">
        <f t="shared" si="8"/>
        <v>6</v>
      </c>
      <c r="K413" s="134"/>
      <c r="L413" s="679">
        <v>45456</v>
      </c>
      <c r="M413" s="136"/>
      <c r="N413" s="137">
        <f t="shared" si="9"/>
        <v>79</v>
      </c>
      <c r="O413" s="138">
        <v>42</v>
      </c>
      <c r="P413" s="139">
        <f t="shared" si="13"/>
        <v>37</v>
      </c>
      <c r="Q413" s="41"/>
    </row>
    <row r="414" spans="1:20" ht="15.6" x14ac:dyDescent="0.3">
      <c r="A414" s="282"/>
      <c r="B414" s="142">
        <f t="shared" si="12"/>
        <v>5581</v>
      </c>
      <c r="C414" s="128"/>
      <c r="D414" s="34">
        <f t="shared" si="10"/>
        <v>5575</v>
      </c>
      <c r="E414" s="144">
        <v>45457</v>
      </c>
      <c r="F414" s="279">
        <v>5581</v>
      </c>
      <c r="G414" s="145">
        <v>45458</v>
      </c>
      <c r="H414" s="76">
        <f t="shared" si="8"/>
        <v>6</v>
      </c>
      <c r="K414" s="134"/>
      <c r="L414" s="679">
        <v>45457</v>
      </c>
      <c r="M414" s="136">
        <v>60</v>
      </c>
      <c r="N414" s="137">
        <f t="shared" si="9"/>
        <v>42</v>
      </c>
      <c r="O414" s="138">
        <v>62</v>
      </c>
      <c r="P414" s="139">
        <f t="shared" si="13"/>
        <v>40</v>
      </c>
      <c r="Q414" s="41"/>
    </row>
    <row r="415" spans="1:20" ht="15.6" x14ac:dyDescent="0.3">
      <c r="A415" s="282"/>
      <c r="B415" s="142">
        <f t="shared" si="12"/>
        <v>5581</v>
      </c>
      <c r="C415" s="128"/>
      <c r="D415" s="34">
        <f t="shared" si="10"/>
        <v>5581</v>
      </c>
      <c r="E415" s="144">
        <v>45458</v>
      </c>
      <c r="F415" s="279">
        <v>5581</v>
      </c>
      <c r="G415" s="145">
        <v>45459</v>
      </c>
      <c r="H415" s="76">
        <f t="shared" si="8"/>
        <v>0</v>
      </c>
      <c r="K415" s="134"/>
      <c r="L415" s="679">
        <v>45458</v>
      </c>
      <c r="M415" s="136"/>
      <c r="N415" s="137">
        <f t="shared" si="9"/>
        <v>62</v>
      </c>
      <c r="O415" s="138">
        <v>62</v>
      </c>
      <c r="P415" s="139">
        <f t="shared" si="13"/>
        <v>0</v>
      </c>
      <c r="Q415" s="41"/>
    </row>
    <row r="416" spans="1:20" ht="15.6" x14ac:dyDescent="0.3">
      <c r="A416" s="282"/>
      <c r="B416" s="142">
        <f t="shared" si="12"/>
        <v>5581</v>
      </c>
      <c r="C416" s="128"/>
      <c r="D416" s="34">
        <f t="shared" si="10"/>
        <v>5581</v>
      </c>
      <c r="E416" s="144">
        <v>45459</v>
      </c>
      <c r="F416" s="279">
        <v>5581</v>
      </c>
      <c r="G416" s="145">
        <v>45460</v>
      </c>
      <c r="H416" s="76">
        <f t="shared" si="8"/>
        <v>0</v>
      </c>
      <c r="K416" s="134"/>
      <c r="L416" s="679">
        <v>45459</v>
      </c>
      <c r="M416" s="136"/>
      <c r="N416" s="137">
        <f t="shared" si="9"/>
        <v>62</v>
      </c>
      <c r="O416" s="138">
        <v>62</v>
      </c>
      <c r="P416" s="139">
        <f t="shared" si="13"/>
        <v>0</v>
      </c>
      <c r="Q416" s="41"/>
    </row>
    <row r="417" spans="1:20" ht="15.6" x14ac:dyDescent="0.3">
      <c r="A417" s="282"/>
      <c r="B417" s="142">
        <f t="shared" si="12"/>
        <v>5584</v>
      </c>
      <c r="C417" s="128"/>
      <c r="D417" s="34">
        <f t="shared" si="10"/>
        <v>5581</v>
      </c>
      <c r="E417" s="144">
        <v>45460</v>
      </c>
      <c r="F417" s="279">
        <v>5584</v>
      </c>
      <c r="G417" s="145">
        <v>45461</v>
      </c>
      <c r="H417" s="76">
        <f t="shared" si="8"/>
        <v>3</v>
      </c>
      <c r="K417" s="134"/>
      <c r="L417" s="679">
        <v>45460</v>
      </c>
      <c r="M417" s="136"/>
      <c r="N417" s="137">
        <f t="shared" si="9"/>
        <v>62</v>
      </c>
      <c r="O417" s="138">
        <v>43</v>
      </c>
      <c r="P417" s="139">
        <f t="shared" si="13"/>
        <v>19</v>
      </c>
      <c r="Q417" s="41"/>
    </row>
    <row r="418" spans="1:20" ht="15.6" x14ac:dyDescent="0.3">
      <c r="A418" s="282"/>
      <c r="B418" s="142">
        <f t="shared" si="12"/>
        <v>5584</v>
      </c>
      <c r="C418" s="128"/>
      <c r="D418" s="34">
        <f t="shared" si="10"/>
        <v>5584</v>
      </c>
      <c r="E418" s="144">
        <v>45461</v>
      </c>
      <c r="F418" s="279">
        <v>5584</v>
      </c>
      <c r="G418" s="145">
        <v>45462</v>
      </c>
      <c r="H418" s="76">
        <f t="shared" si="8"/>
        <v>0</v>
      </c>
      <c r="K418" s="134"/>
      <c r="L418" s="679">
        <v>45461</v>
      </c>
      <c r="M418" s="136"/>
      <c r="N418" s="137">
        <f t="shared" si="9"/>
        <v>43</v>
      </c>
      <c r="O418" s="138">
        <v>43</v>
      </c>
      <c r="P418" s="139">
        <f t="shared" si="13"/>
        <v>0</v>
      </c>
      <c r="Q418" s="41"/>
    </row>
    <row r="419" spans="1:20" ht="15.6" x14ac:dyDescent="0.3">
      <c r="A419" s="282"/>
      <c r="B419" s="142">
        <f t="shared" si="12"/>
        <v>5586</v>
      </c>
      <c r="C419" s="128"/>
      <c r="D419" s="34">
        <f t="shared" si="10"/>
        <v>5584</v>
      </c>
      <c r="E419" s="144">
        <v>45462</v>
      </c>
      <c r="F419" s="279">
        <v>5586</v>
      </c>
      <c r="G419" s="145">
        <v>45463</v>
      </c>
      <c r="H419" s="76">
        <f t="shared" si="8"/>
        <v>2</v>
      </c>
      <c r="K419" s="134"/>
      <c r="L419" s="679">
        <v>45462</v>
      </c>
      <c r="M419" s="136"/>
      <c r="N419" s="137">
        <f t="shared" si="9"/>
        <v>43</v>
      </c>
      <c r="O419" s="138">
        <v>36</v>
      </c>
      <c r="P419" s="139">
        <f t="shared" si="13"/>
        <v>7</v>
      </c>
      <c r="Q419" s="41"/>
    </row>
    <row r="420" spans="1:20" ht="15.6" x14ac:dyDescent="0.3">
      <c r="A420" s="282"/>
      <c r="B420" s="142">
        <f t="shared" si="12"/>
        <v>5586</v>
      </c>
      <c r="C420" s="128"/>
      <c r="D420" s="34">
        <f t="shared" si="10"/>
        <v>5586</v>
      </c>
      <c r="E420" s="144">
        <v>45463</v>
      </c>
      <c r="F420" s="279">
        <v>5586</v>
      </c>
      <c r="G420" s="145">
        <v>45464</v>
      </c>
      <c r="H420" s="76">
        <f t="shared" si="8"/>
        <v>0</v>
      </c>
      <c r="K420" s="134"/>
      <c r="L420" s="679">
        <v>45463</v>
      </c>
      <c r="M420" s="136"/>
      <c r="N420" s="137">
        <f t="shared" si="9"/>
        <v>36</v>
      </c>
      <c r="O420" s="138">
        <v>36</v>
      </c>
      <c r="P420" s="139">
        <f t="shared" si="13"/>
        <v>0</v>
      </c>
      <c r="Q420" s="41"/>
    </row>
    <row r="421" spans="1:20" ht="15.6" x14ac:dyDescent="0.3">
      <c r="A421" s="282"/>
      <c r="B421" s="142">
        <f t="shared" si="12"/>
        <v>5586</v>
      </c>
      <c r="C421" s="128"/>
      <c r="D421" s="34">
        <f t="shared" si="10"/>
        <v>5586</v>
      </c>
      <c r="E421" s="144">
        <v>45464</v>
      </c>
      <c r="F421" s="279">
        <v>5586</v>
      </c>
      <c r="G421" s="145">
        <v>45465</v>
      </c>
      <c r="H421" s="76">
        <f t="shared" si="8"/>
        <v>0</v>
      </c>
      <c r="K421" s="134"/>
      <c r="L421" s="679">
        <v>45464</v>
      </c>
      <c r="M421" s="136"/>
      <c r="N421" s="137">
        <f t="shared" si="9"/>
        <v>36</v>
      </c>
      <c r="O421" s="138">
        <v>36</v>
      </c>
      <c r="P421" s="139">
        <f t="shared" si="13"/>
        <v>0</v>
      </c>
      <c r="Q421" s="41"/>
    </row>
    <row r="422" spans="1:20" ht="15.6" x14ac:dyDescent="0.3">
      <c r="A422" s="282"/>
      <c r="B422" s="142">
        <f t="shared" si="12"/>
        <v>5587</v>
      </c>
      <c r="C422" s="128"/>
      <c r="D422" s="34">
        <f t="shared" si="10"/>
        <v>5586</v>
      </c>
      <c r="E422" s="144">
        <v>45465</v>
      </c>
      <c r="F422" s="279">
        <v>5587</v>
      </c>
      <c r="G422" s="145">
        <v>45466</v>
      </c>
      <c r="H422" s="76">
        <f t="shared" si="8"/>
        <v>1</v>
      </c>
      <c r="K422" s="134"/>
      <c r="L422" s="679">
        <v>45465</v>
      </c>
      <c r="M422" s="136"/>
      <c r="N422" s="137">
        <f t="shared" si="9"/>
        <v>36</v>
      </c>
      <c r="O422" s="138">
        <v>27</v>
      </c>
      <c r="P422" s="139">
        <f t="shared" si="13"/>
        <v>9</v>
      </c>
      <c r="Q422" s="41"/>
    </row>
    <row r="423" spans="1:20" ht="15.6" x14ac:dyDescent="0.3">
      <c r="A423" s="282"/>
      <c r="B423" s="142">
        <f t="shared" si="12"/>
        <v>5587</v>
      </c>
      <c r="C423" s="128"/>
      <c r="D423" s="34">
        <f t="shared" si="10"/>
        <v>5587</v>
      </c>
      <c r="E423" s="144">
        <v>45466</v>
      </c>
      <c r="F423" s="279">
        <v>5587</v>
      </c>
      <c r="G423" s="145">
        <v>45467</v>
      </c>
      <c r="H423" s="76">
        <f t="shared" si="8"/>
        <v>0</v>
      </c>
      <c r="K423" s="134"/>
      <c r="L423" s="679">
        <v>45466</v>
      </c>
      <c r="M423" s="136"/>
      <c r="N423" s="137">
        <f t="shared" si="9"/>
        <v>27</v>
      </c>
      <c r="O423" s="138">
        <v>27</v>
      </c>
      <c r="P423" s="139">
        <f t="shared" si="13"/>
        <v>0</v>
      </c>
      <c r="Q423" s="41"/>
    </row>
    <row r="424" spans="1:20" ht="15.6" x14ac:dyDescent="0.3">
      <c r="A424" s="282"/>
      <c r="B424" s="142">
        <f t="shared" si="12"/>
        <v>5588</v>
      </c>
      <c r="C424" s="128"/>
      <c r="D424" s="34">
        <f t="shared" si="10"/>
        <v>5587</v>
      </c>
      <c r="E424" s="144">
        <v>45467</v>
      </c>
      <c r="F424" s="279">
        <v>5588</v>
      </c>
      <c r="G424" s="145">
        <v>45468</v>
      </c>
      <c r="H424" s="76">
        <f t="shared" si="8"/>
        <v>1</v>
      </c>
      <c r="K424" s="134"/>
      <c r="L424" s="679">
        <v>45467</v>
      </c>
      <c r="M424" s="136"/>
      <c r="N424" s="137">
        <f t="shared" si="9"/>
        <v>27</v>
      </c>
      <c r="O424" s="138">
        <v>20</v>
      </c>
      <c r="P424" s="139">
        <f t="shared" si="13"/>
        <v>7</v>
      </c>
      <c r="Q424" s="41"/>
    </row>
    <row r="425" spans="1:20" ht="15.6" x14ac:dyDescent="0.3">
      <c r="A425" s="282"/>
      <c r="B425" s="142">
        <f t="shared" si="12"/>
        <v>5601</v>
      </c>
      <c r="C425" s="128"/>
      <c r="D425" s="34">
        <f t="shared" si="10"/>
        <v>5588</v>
      </c>
      <c r="E425" s="144">
        <v>45468</v>
      </c>
      <c r="F425" s="279">
        <v>5601</v>
      </c>
      <c r="G425" s="145">
        <v>45469</v>
      </c>
      <c r="H425" s="76">
        <f t="shared" si="8"/>
        <v>13</v>
      </c>
      <c r="K425" s="134"/>
      <c r="L425" s="679">
        <v>45468</v>
      </c>
      <c r="M425" s="136">
        <v>120</v>
      </c>
      <c r="N425" s="137">
        <f t="shared" si="9"/>
        <v>20</v>
      </c>
      <c r="O425" s="138">
        <v>60</v>
      </c>
      <c r="P425" s="139">
        <f t="shared" si="13"/>
        <v>80</v>
      </c>
      <c r="Q425" s="41"/>
      <c r="R425" s="48" t="s">
        <v>397</v>
      </c>
    </row>
    <row r="426" spans="1:20" ht="15.6" x14ac:dyDescent="0.3">
      <c r="A426" s="282"/>
      <c r="B426" s="142">
        <f t="shared" si="12"/>
        <v>5604</v>
      </c>
      <c r="C426" s="128"/>
      <c r="D426" s="34">
        <f t="shared" si="10"/>
        <v>5601</v>
      </c>
      <c r="E426" s="144">
        <v>45469</v>
      </c>
      <c r="F426" s="279">
        <v>5604</v>
      </c>
      <c r="G426" s="145">
        <v>45470</v>
      </c>
      <c r="H426" s="76">
        <f t="shared" si="8"/>
        <v>3</v>
      </c>
      <c r="K426" s="134"/>
      <c r="L426" s="679">
        <v>45469</v>
      </c>
      <c r="M426" s="136"/>
      <c r="N426" s="137">
        <f t="shared" si="9"/>
        <v>60</v>
      </c>
      <c r="O426" s="138">
        <v>40</v>
      </c>
      <c r="P426" s="139">
        <f t="shared" si="13"/>
        <v>20</v>
      </c>
      <c r="Q426" s="41"/>
    </row>
    <row r="427" spans="1:20" ht="15.6" x14ac:dyDescent="0.3">
      <c r="A427" s="282"/>
      <c r="B427" s="142">
        <f t="shared" si="12"/>
        <v>5606</v>
      </c>
      <c r="C427" s="128"/>
      <c r="D427" s="34">
        <f t="shared" si="10"/>
        <v>5604</v>
      </c>
      <c r="E427" s="144">
        <v>45470</v>
      </c>
      <c r="F427" s="279">
        <v>5606</v>
      </c>
      <c r="G427" s="145">
        <v>45471</v>
      </c>
      <c r="H427" s="76">
        <f t="shared" si="8"/>
        <v>2</v>
      </c>
      <c r="K427" s="134"/>
      <c r="L427" s="679">
        <v>45470</v>
      </c>
      <c r="M427" s="136"/>
      <c r="N427" s="137">
        <f t="shared" si="9"/>
        <v>40</v>
      </c>
      <c r="O427" s="138">
        <v>35</v>
      </c>
      <c r="P427" s="139">
        <f t="shared" si="13"/>
        <v>5</v>
      </c>
      <c r="Q427" s="41"/>
    </row>
    <row r="428" spans="1:20" ht="15.6" x14ac:dyDescent="0.3">
      <c r="A428" s="282"/>
      <c r="B428" s="142">
        <f t="shared" si="12"/>
        <v>5613</v>
      </c>
      <c r="C428" s="128"/>
      <c r="D428" s="34">
        <f t="shared" si="10"/>
        <v>5606</v>
      </c>
      <c r="E428" s="144">
        <v>45471</v>
      </c>
      <c r="F428" s="279">
        <v>5613</v>
      </c>
      <c r="G428" s="145">
        <v>45472</v>
      </c>
      <c r="H428" s="76">
        <f t="shared" si="8"/>
        <v>7</v>
      </c>
      <c r="K428" s="134"/>
      <c r="L428" s="679">
        <v>45471</v>
      </c>
      <c r="M428" s="136">
        <v>60</v>
      </c>
      <c r="N428" s="137">
        <f t="shared" si="9"/>
        <v>35</v>
      </c>
      <c r="O428" s="138">
        <v>60</v>
      </c>
      <c r="P428" s="139">
        <f t="shared" si="13"/>
        <v>35</v>
      </c>
      <c r="Q428" s="41"/>
      <c r="R428" s="48" t="s">
        <v>398</v>
      </c>
    </row>
    <row r="429" spans="1:20" ht="15.6" x14ac:dyDescent="0.3">
      <c r="A429" s="282"/>
      <c r="B429" s="142">
        <f t="shared" si="12"/>
        <v>5616</v>
      </c>
      <c r="C429" s="128"/>
      <c r="D429" s="34">
        <f t="shared" si="10"/>
        <v>5613</v>
      </c>
      <c r="E429" s="144">
        <v>45472</v>
      </c>
      <c r="F429" s="279">
        <v>5616</v>
      </c>
      <c r="G429" s="145">
        <v>45473</v>
      </c>
      <c r="H429" s="76">
        <f t="shared" si="8"/>
        <v>3</v>
      </c>
      <c r="K429" s="134"/>
      <c r="L429" s="679">
        <v>45472</v>
      </c>
      <c r="M429" s="136"/>
      <c r="N429" s="137">
        <f t="shared" si="9"/>
        <v>60</v>
      </c>
      <c r="O429" s="138">
        <v>35</v>
      </c>
      <c r="P429" s="139">
        <f t="shared" si="13"/>
        <v>25</v>
      </c>
      <c r="Q429" s="41"/>
    </row>
    <row r="430" spans="1:20" ht="15.6" x14ac:dyDescent="0.3">
      <c r="A430" s="282"/>
      <c r="B430" s="142">
        <f t="shared" si="12"/>
        <v>5618</v>
      </c>
      <c r="C430" s="128"/>
      <c r="D430" s="34">
        <f t="shared" si="10"/>
        <v>5616</v>
      </c>
      <c r="E430" s="144">
        <v>45473</v>
      </c>
      <c r="F430" s="279">
        <v>5618</v>
      </c>
      <c r="G430" s="145">
        <v>45474</v>
      </c>
      <c r="H430" s="76">
        <f t="shared" si="8"/>
        <v>2</v>
      </c>
      <c r="I430" s="509">
        <f>SUM(H340:H430)</f>
        <v>225</v>
      </c>
      <c r="K430" s="134"/>
      <c r="L430" s="679">
        <v>45473</v>
      </c>
      <c r="M430" s="136"/>
      <c r="N430" s="137">
        <f t="shared" si="9"/>
        <v>35</v>
      </c>
      <c r="O430" s="138">
        <v>20</v>
      </c>
      <c r="P430" s="139">
        <f t="shared" si="13"/>
        <v>15</v>
      </c>
      <c r="Q430" s="41"/>
      <c r="T430" t="s">
        <v>1177</v>
      </c>
    </row>
    <row r="431" spans="1:20" ht="15.6" x14ac:dyDescent="0.3">
      <c r="A431" s="282"/>
      <c r="B431" s="142">
        <f t="shared" si="12"/>
        <v>5618</v>
      </c>
      <c r="C431" s="128"/>
      <c r="D431" s="34">
        <f t="shared" si="10"/>
        <v>5618</v>
      </c>
      <c r="E431" s="144">
        <v>45474</v>
      </c>
      <c r="F431" s="279">
        <v>5618</v>
      </c>
      <c r="G431" s="145">
        <v>45475</v>
      </c>
      <c r="H431" s="76">
        <f t="shared" si="8"/>
        <v>0</v>
      </c>
      <c r="K431" s="134"/>
      <c r="L431" s="679">
        <v>45474</v>
      </c>
      <c r="M431" s="136"/>
      <c r="N431" s="137">
        <f t="shared" si="9"/>
        <v>20</v>
      </c>
      <c r="O431" s="138">
        <v>20</v>
      </c>
      <c r="P431" s="139">
        <f t="shared" si="13"/>
        <v>0</v>
      </c>
      <c r="Q431" s="41"/>
      <c r="T431">
        <f>SUM(P340:P430)</f>
        <v>1646</v>
      </c>
    </row>
    <row r="432" spans="1:20" ht="15.6" x14ac:dyDescent="0.3">
      <c r="A432" s="282"/>
      <c r="B432" s="142">
        <f t="shared" si="12"/>
        <v>5620</v>
      </c>
      <c r="C432" s="128"/>
      <c r="D432" s="34">
        <f t="shared" si="10"/>
        <v>5618</v>
      </c>
      <c r="E432" s="144">
        <v>45475</v>
      </c>
      <c r="F432" s="279">
        <v>5620</v>
      </c>
      <c r="G432" s="145">
        <v>45476</v>
      </c>
      <c r="H432" s="76">
        <f t="shared" si="8"/>
        <v>2</v>
      </c>
      <c r="K432" s="134"/>
      <c r="L432" s="679">
        <v>45475</v>
      </c>
      <c r="M432" s="136">
        <v>60</v>
      </c>
      <c r="N432" s="137">
        <f t="shared" si="9"/>
        <v>20</v>
      </c>
      <c r="O432" s="138">
        <v>68</v>
      </c>
      <c r="P432" s="139">
        <f t="shared" si="13"/>
        <v>12</v>
      </c>
      <c r="Q432" s="41"/>
    </row>
    <row r="433" spans="1:20" ht="15.6" x14ac:dyDescent="0.3">
      <c r="A433" s="282"/>
      <c r="B433" s="142">
        <f t="shared" si="12"/>
        <v>5621</v>
      </c>
      <c r="C433" s="128"/>
      <c r="D433" s="34">
        <f t="shared" si="10"/>
        <v>5620</v>
      </c>
      <c r="E433" s="144">
        <v>45476</v>
      </c>
      <c r="F433" s="279">
        <v>5621</v>
      </c>
      <c r="G433" s="145">
        <v>45477</v>
      </c>
      <c r="H433" s="76">
        <f t="shared" si="8"/>
        <v>1</v>
      </c>
      <c r="K433" s="134"/>
      <c r="L433" s="679">
        <v>45476</v>
      </c>
      <c r="M433" s="136"/>
      <c r="N433" s="137">
        <f t="shared" si="9"/>
        <v>68</v>
      </c>
      <c r="O433" s="138">
        <v>61</v>
      </c>
      <c r="P433" s="139">
        <f t="shared" si="13"/>
        <v>7</v>
      </c>
      <c r="Q433" s="41"/>
    </row>
    <row r="434" spans="1:20" ht="15.6" x14ac:dyDescent="0.3">
      <c r="A434" s="282"/>
      <c r="B434" s="142">
        <f t="shared" si="12"/>
        <v>5629</v>
      </c>
      <c r="C434" s="128"/>
      <c r="D434" s="34">
        <f t="shared" si="10"/>
        <v>5621</v>
      </c>
      <c r="E434" s="144">
        <v>45477</v>
      </c>
      <c r="F434" s="279">
        <v>5629</v>
      </c>
      <c r="G434" s="145">
        <v>45478</v>
      </c>
      <c r="H434" s="76">
        <f t="shared" si="8"/>
        <v>8</v>
      </c>
      <c r="K434" s="134"/>
      <c r="L434" s="679">
        <v>45477</v>
      </c>
      <c r="M434" s="136">
        <v>64</v>
      </c>
      <c r="N434" s="137">
        <f t="shared" si="9"/>
        <v>61</v>
      </c>
      <c r="O434" s="138">
        <v>75</v>
      </c>
      <c r="P434" s="139">
        <f t="shared" si="13"/>
        <v>50</v>
      </c>
      <c r="Q434" s="41"/>
    </row>
    <row r="435" spans="1:20" ht="15.6" x14ac:dyDescent="0.3">
      <c r="A435" s="282"/>
      <c r="B435" s="142">
        <f t="shared" si="12"/>
        <v>5637</v>
      </c>
      <c r="C435" s="128"/>
      <c r="D435" s="34">
        <f t="shared" si="10"/>
        <v>5629</v>
      </c>
      <c r="E435" s="144">
        <v>45478</v>
      </c>
      <c r="F435" s="279">
        <v>5637</v>
      </c>
      <c r="G435" s="145">
        <v>45479</v>
      </c>
      <c r="H435" s="76">
        <f t="shared" si="8"/>
        <v>8</v>
      </c>
      <c r="K435" s="134"/>
      <c r="L435" s="679">
        <v>45478</v>
      </c>
      <c r="M435" s="136"/>
      <c r="N435" s="137">
        <f t="shared" si="9"/>
        <v>75</v>
      </c>
      <c r="O435" s="138">
        <v>29</v>
      </c>
      <c r="P435" s="139">
        <f t="shared" si="13"/>
        <v>46</v>
      </c>
      <c r="Q435" s="41"/>
    </row>
    <row r="436" spans="1:20" ht="15.6" x14ac:dyDescent="0.3">
      <c r="A436" s="282"/>
      <c r="B436" s="142">
        <f t="shared" si="12"/>
        <v>5653</v>
      </c>
      <c r="C436" s="128"/>
      <c r="D436" s="34">
        <f t="shared" si="10"/>
        <v>5637</v>
      </c>
      <c r="E436" s="144">
        <v>45479</v>
      </c>
      <c r="F436" s="279">
        <v>5653</v>
      </c>
      <c r="G436" s="145">
        <v>45480</v>
      </c>
      <c r="H436" s="76">
        <f t="shared" si="8"/>
        <v>16</v>
      </c>
      <c r="K436" s="134"/>
      <c r="L436" s="679">
        <v>45479</v>
      </c>
      <c r="M436" s="136">
        <v>124</v>
      </c>
      <c r="N436" s="137">
        <f t="shared" si="9"/>
        <v>29</v>
      </c>
      <c r="O436" s="138">
        <v>42</v>
      </c>
      <c r="P436" s="139">
        <f t="shared" si="13"/>
        <v>111</v>
      </c>
      <c r="Q436" s="41"/>
    </row>
    <row r="437" spans="1:20" ht="15.6" x14ac:dyDescent="0.3">
      <c r="A437" s="282"/>
      <c r="B437" s="142">
        <f t="shared" si="12"/>
        <v>5655</v>
      </c>
      <c r="C437" s="128"/>
      <c r="D437" s="34">
        <f t="shared" si="10"/>
        <v>5653</v>
      </c>
      <c r="E437" s="144">
        <v>45480</v>
      </c>
      <c r="F437" s="279">
        <v>5655</v>
      </c>
      <c r="G437" s="145">
        <v>45481</v>
      </c>
      <c r="H437" s="76">
        <f t="shared" si="8"/>
        <v>2</v>
      </c>
      <c r="K437" s="134"/>
      <c r="L437" s="679">
        <v>45480</v>
      </c>
      <c r="M437" s="136"/>
      <c r="N437" s="137">
        <f t="shared" si="9"/>
        <v>42</v>
      </c>
      <c r="O437" s="138">
        <v>30</v>
      </c>
      <c r="P437" s="139">
        <f t="shared" si="13"/>
        <v>12</v>
      </c>
      <c r="Q437" s="41"/>
    </row>
    <row r="438" spans="1:20" ht="15.6" x14ac:dyDescent="0.3">
      <c r="A438" s="282"/>
      <c r="B438" s="142">
        <f t="shared" si="12"/>
        <v>5655</v>
      </c>
      <c r="C438" s="128"/>
      <c r="D438" s="34">
        <f t="shared" si="10"/>
        <v>5655</v>
      </c>
      <c r="E438" s="144">
        <v>45481</v>
      </c>
      <c r="F438" s="279">
        <v>5655</v>
      </c>
      <c r="G438" s="145">
        <v>45482</v>
      </c>
      <c r="H438" s="76">
        <f t="shared" si="8"/>
        <v>0</v>
      </c>
      <c r="K438" s="134"/>
      <c r="L438" s="679">
        <v>45481</v>
      </c>
      <c r="M438" s="136"/>
      <c r="N438" s="137">
        <f t="shared" si="9"/>
        <v>30</v>
      </c>
      <c r="O438" s="138">
        <v>30</v>
      </c>
      <c r="P438" s="139">
        <f t="shared" si="13"/>
        <v>0</v>
      </c>
      <c r="Q438" s="41"/>
    </row>
    <row r="439" spans="1:20" ht="15.6" x14ac:dyDescent="0.3">
      <c r="A439" s="282"/>
      <c r="B439" s="142">
        <f t="shared" si="12"/>
        <v>5655</v>
      </c>
      <c r="C439" s="128"/>
      <c r="D439" s="34">
        <f t="shared" si="10"/>
        <v>5655</v>
      </c>
      <c r="E439" s="144">
        <v>45482</v>
      </c>
      <c r="F439" s="279">
        <v>5655</v>
      </c>
      <c r="G439" s="145">
        <v>45483</v>
      </c>
      <c r="H439" s="76">
        <f t="shared" si="8"/>
        <v>0</v>
      </c>
      <c r="K439" s="134"/>
      <c r="L439" s="679">
        <v>45482</v>
      </c>
      <c r="M439" s="136"/>
      <c r="N439" s="137">
        <f t="shared" si="9"/>
        <v>30</v>
      </c>
      <c r="O439" s="138">
        <v>30</v>
      </c>
      <c r="P439" s="139">
        <f t="shared" si="13"/>
        <v>0</v>
      </c>
      <c r="Q439" s="41"/>
    </row>
    <row r="440" spans="1:20" ht="15.6" x14ac:dyDescent="0.3">
      <c r="A440" s="282"/>
      <c r="B440" s="142">
        <f t="shared" si="12"/>
        <v>5661</v>
      </c>
      <c r="C440" s="128"/>
      <c r="D440" s="34">
        <f t="shared" si="10"/>
        <v>5655</v>
      </c>
      <c r="E440" s="144">
        <v>45483</v>
      </c>
      <c r="F440" s="279">
        <v>5661</v>
      </c>
      <c r="G440" s="145">
        <v>45484</v>
      </c>
      <c r="H440" s="76">
        <f t="shared" si="8"/>
        <v>6</v>
      </c>
      <c r="K440" s="134"/>
      <c r="L440" s="679">
        <v>45483</v>
      </c>
      <c r="M440" s="136">
        <v>60</v>
      </c>
      <c r="N440" s="137">
        <f t="shared" si="9"/>
        <v>30</v>
      </c>
      <c r="O440" s="138">
        <v>45</v>
      </c>
      <c r="P440" s="139">
        <f t="shared" si="13"/>
        <v>45</v>
      </c>
      <c r="Q440" s="41"/>
      <c r="S440" s="509">
        <f>SUM(H430:H439)</f>
        <v>39</v>
      </c>
      <c r="T440">
        <f>SUM(P430:P439)</f>
        <v>253</v>
      </c>
    </row>
    <row r="441" spans="1:20" ht="15.6" x14ac:dyDescent="0.3">
      <c r="A441" s="282"/>
      <c r="B441" s="142">
        <f t="shared" si="12"/>
        <v>5661</v>
      </c>
      <c r="C441" s="128"/>
      <c r="D441" s="34">
        <f t="shared" si="10"/>
        <v>5661</v>
      </c>
      <c r="E441" s="144">
        <v>45484</v>
      </c>
      <c r="F441" s="279">
        <v>5661</v>
      </c>
      <c r="G441" s="145">
        <v>45485</v>
      </c>
      <c r="H441" s="76">
        <f t="shared" si="8"/>
        <v>0</v>
      </c>
      <c r="K441" s="134"/>
      <c r="L441" s="679">
        <v>45484</v>
      </c>
      <c r="M441" s="136"/>
      <c r="N441" s="137">
        <f t="shared" si="9"/>
        <v>45</v>
      </c>
      <c r="O441" s="138">
        <v>45</v>
      </c>
      <c r="P441" s="139">
        <f t="shared" si="13"/>
        <v>0</v>
      </c>
      <c r="Q441" s="41"/>
    </row>
    <row r="442" spans="1:20" ht="15.6" x14ac:dyDescent="0.3">
      <c r="A442" s="282"/>
      <c r="B442" s="142">
        <f t="shared" si="12"/>
        <v>5667</v>
      </c>
      <c r="C442" s="128"/>
      <c r="D442" s="34">
        <f t="shared" si="10"/>
        <v>5661</v>
      </c>
      <c r="E442" s="144">
        <v>45485</v>
      </c>
      <c r="F442" s="279">
        <v>5667</v>
      </c>
      <c r="G442" s="145">
        <v>45486</v>
      </c>
      <c r="H442" s="76">
        <f t="shared" si="8"/>
        <v>6</v>
      </c>
      <c r="K442" s="134"/>
      <c r="L442" s="679">
        <v>45485</v>
      </c>
      <c r="M442" s="136">
        <v>60</v>
      </c>
      <c r="N442" s="137">
        <f t="shared" si="9"/>
        <v>45</v>
      </c>
      <c r="O442" s="138">
        <v>65</v>
      </c>
      <c r="P442" s="139">
        <f t="shared" si="13"/>
        <v>40</v>
      </c>
      <c r="Q442" s="41"/>
      <c r="R442" s="48" t="s">
        <v>1149</v>
      </c>
    </row>
    <row r="443" spans="1:20" ht="15.6" x14ac:dyDescent="0.3">
      <c r="A443" s="282"/>
      <c r="B443" s="142">
        <f t="shared" si="12"/>
        <v>5671</v>
      </c>
      <c r="C443" s="128"/>
      <c r="D443" s="34">
        <f t="shared" si="10"/>
        <v>5667</v>
      </c>
      <c r="E443" s="144">
        <v>45486</v>
      </c>
      <c r="F443" s="279">
        <v>5671</v>
      </c>
      <c r="G443" s="145">
        <v>45487</v>
      </c>
      <c r="H443" s="76">
        <f t="shared" si="8"/>
        <v>4</v>
      </c>
      <c r="K443" s="134"/>
      <c r="L443" s="679">
        <v>45486</v>
      </c>
      <c r="M443" s="136"/>
      <c r="N443" s="137">
        <f t="shared" si="9"/>
        <v>65</v>
      </c>
      <c r="O443" s="138">
        <v>34</v>
      </c>
      <c r="P443" s="139">
        <f t="shared" si="13"/>
        <v>31</v>
      </c>
      <c r="Q443" s="41"/>
    </row>
    <row r="444" spans="1:20" ht="15.6" x14ac:dyDescent="0.3">
      <c r="A444" s="282"/>
      <c r="B444" s="142">
        <f t="shared" si="12"/>
        <v>5672</v>
      </c>
      <c r="C444" s="128"/>
      <c r="D444" s="34">
        <f t="shared" si="10"/>
        <v>5671</v>
      </c>
      <c r="E444" s="144">
        <v>45487</v>
      </c>
      <c r="F444" s="279">
        <v>5672</v>
      </c>
      <c r="G444" s="145">
        <v>45488</v>
      </c>
      <c r="H444" s="76">
        <f t="shared" si="8"/>
        <v>1</v>
      </c>
      <c r="K444" s="134"/>
      <c r="L444" s="679">
        <v>45487</v>
      </c>
      <c r="M444" s="136"/>
      <c r="N444" s="137">
        <f t="shared" si="9"/>
        <v>34</v>
      </c>
      <c r="O444" s="138">
        <v>27</v>
      </c>
      <c r="P444" s="139">
        <f t="shared" si="13"/>
        <v>7</v>
      </c>
      <c r="Q444" s="41"/>
    </row>
    <row r="445" spans="1:20" ht="15.6" x14ac:dyDescent="0.3">
      <c r="A445" s="282"/>
      <c r="B445" s="142">
        <f t="shared" si="12"/>
        <v>5678</v>
      </c>
      <c r="C445" s="128"/>
      <c r="D445" s="34">
        <f t="shared" si="10"/>
        <v>5672</v>
      </c>
      <c r="E445" s="144">
        <v>45488</v>
      </c>
      <c r="F445" s="279">
        <v>5678</v>
      </c>
      <c r="G445" s="145">
        <v>45489</v>
      </c>
      <c r="H445" s="76">
        <f t="shared" si="8"/>
        <v>6</v>
      </c>
      <c r="K445" s="134"/>
      <c r="L445" s="679">
        <v>45488</v>
      </c>
      <c r="M445" s="136">
        <v>60</v>
      </c>
      <c r="N445" s="137">
        <f t="shared" si="9"/>
        <v>27</v>
      </c>
      <c r="O445" s="138">
        <v>48</v>
      </c>
      <c r="P445" s="139">
        <f t="shared" si="13"/>
        <v>39</v>
      </c>
      <c r="Q445" s="41"/>
      <c r="R445" s="48" t="s">
        <v>1150</v>
      </c>
    </row>
    <row r="446" spans="1:20" ht="15.6" x14ac:dyDescent="0.3">
      <c r="A446" s="282"/>
      <c r="B446" s="142">
        <f t="shared" si="12"/>
        <v>5681</v>
      </c>
      <c r="C446" s="128"/>
      <c r="D446" s="34">
        <f t="shared" si="10"/>
        <v>5678</v>
      </c>
      <c r="E446" s="144">
        <v>45489</v>
      </c>
      <c r="F446" s="279">
        <v>5681</v>
      </c>
      <c r="G446" s="145">
        <v>45490</v>
      </c>
      <c r="H446" s="76">
        <f t="shared" si="8"/>
        <v>3</v>
      </c>
      <c r="K446" s="134"/>
      <c r="L446" s="679">
        <v>45489</v>
      </c>
      <c r="M446" s="136"/>
      <c r="N446" s="137">
        <f t="shared" si="9"/>
        <v>48</v>
      </c>
      <c r="O446" s="138">
        <v>28</v>
      </c>
      <c r="P446" s="139">
        <f t="shared" si="13"/>
        <v>20</v>
      </c>
      <c r="Q446" s="41"/>
      <c r="R446" t="s">
        <v>1151</v>
      </c>
    </row>
    <row r="447" spans="1:20" ht="15.6" x14ac:dyDescent="0.3">
      <c r="A447" s="282"/>
      <c r="B447" s="142">
        <f t="shared" si="12"/>
        <v>5682</v>
      </c>
      <c r="C447" s="128"/>
      <c r="D447" s="34">
        <f t="shared" si="10"/>
        <v>5681</v>
      </c>
      <c r="E447" s="144">
        <v>45490</v>
      </c>
      <c r="F447" s="279">
        <v>5682</v>
      </c>
      <c r="G447" s="145">
        <v>45491</v>
      </c>
      <c r="H447" s="76">
        <f t="shared" si="8"/>
        <v>1</v>
      </c>
      <c r="K447" s="134"/>
      <c r="L447" s="679">
        <v>45490</v>
      </c>
      <c r="M447" s="136">
        <v>42</v>
      </c>
      <c r="N447" s="137">
        <f t="shared" si="9"/>
        <v>28</v>
      </c>
      <c r="O447" s="138">
        <v>56</v>
      </c>
      <c r="P447" s="139">
        <f t="shared" si="13"/>
        <v>14</v>
      </c>
      <c r="Q447" s="41"/>
      <c r="R447" t="s">
        <v>1154</v>
      </c>
    </row>
    <row r="448" spans="1:20" ht="15.6" x14ac:dyDescent="0.3">
      <c r="A448" s="282"/>
      <c r="B448" s="142">
        <f t="shared" si="12"/>
        <v>5683</v>
      </c>
      <c r="C448" s="128"/>
      <c r="D448" s="34">
        <f t="shared" si="10"/>
        <v>5682</v>
      </c>
      <c r="E448" s="144">
        <v>45491</v>
      </c>
      <c r="F448" s="279">
        <v>5683</v>
      </c>
      <c r="G448" s="145">
        <v>45492</v>
      </c>
      <c r="H448" s="76">
        <f t="shared" si="8"/>
        <v>1</v>
      </c>
      <c r="K448" s="134"/>
      <c r="L448" s="679">
        <v>45491</v>
      </c>
      <c r="M448" s="136">
        <v>52</v>
      </c>
      <c r="N448" s="137">
        <f t="shared" si="9"/>
        <v>56</v>
      </c>
      <c r="O448" s="138">
        <v>100</v>
      </c>
      <c r="P448" s="139">
        <f t="shared" si="13"/>
        <v>8</v>
      </c>
      <c r="Q448" s="41"/>
      <c r="R448" t="s">
        <v>1155</v>
      </c>
    </row>
    <row r="449" spans="1:18" ht="15.6" x14ac:dyDescent="0.3">
      <c r="A449" s="282"/>
      <c r="B449" s="142">
        <f t="shared" si="12"/>
        <v>5691</v>
      </c>
      <c r="C449" s="128"/>
      <c r="D449" s="34">
        <f t="shared" si="10"/>
        <v>5683</v>
      </c>
      <c r="E449" s="144">
        <v>45492</v>
      </c>
      <c r="F449" s="279">
        <v>5691</v>
      </c>
      <c r="G449" s="145">
        <v>45493</v>
      </c>
      <c r="H449" s="76">
        <f t="shared" si="8"/>
        <v>8</v>
      </c>
      <c r="K449" s="134"/>
      <c r="L449" s="679">
        <v>45492</v>
      </c>
      <c r="M449" s="136"/>
      <c r="N449" s="137">
        <f t="shared" si="9"/>
        <v>100</v>
      </c>
      <c r="O449" s="138">
        <v>54</v>
      </c>
      <c r="P449" s="139">
        <f t="shared" si="13"/>
        <v>46</v>
      </c>
      <c r="Q449" s="41"/>
    </row>
    <row r="450" spans="1:18" ht="15.6" x14ac:dyDescent="0.3">
      <c r="A450" s="282"/>
      <c r="B450" s="142">
        <f t="shared" si="12"/>
        <v>5700</v>
      </c>
      <c r="C450" s="128"/>
      <c r="D450" s="34">
        <f t="shared" si="10"/>
        <v>5691</v>
      </c>
      <c r="E450" s="144">
        <v>45493</v>
      </c>
      <c r="F450" s="279">
        <v>5700</v>
      </c>
      <c r="G450" s="145">
        <v>45494</v>
      </c>
      <c r="H450" s="76">
        <f t="shared" si="8"/>
        <v>9</v>
      </c>
      <c r="K450" s="134"/>
      <c r="L450" s="679">
        <v>45493</v>
      </c>
      <c r="M450" s="136">
        <v>60</v>
      </c>
      <c r="N450" s="137">
        <f t="shared" si="9"/>
        <v>54</v>
      </c>
      <c r="O450" s="138">
        <v>48</v>
      </c>
      <c r="P450" s="139">
        <f t="shared" si="13"/>
        <v>66</v>
      </c>
      <c r="Q450" s="41"/>
      <c r="R450" t="s">
        <v>1161</v>
      </c>
    </row>
    <row r="451" spans="1:18" ht="15.6" x14ac:dyDescent="0.3">
      <c r="A451" s="282"/>
      <c r="B451" s="142">
        <f t="shared" si="12"/>
        <v>5702</v>
      </c>
      <c r="C451" s="128"/>
      <c r="D451" s="34">
        <f t="shared" si="10"/>
        <v>5700</v>
      </c>
      <c r="E451" s="144">
        <v>45494</v>
      </c>
      <c r="F451" s="279">
        <v>5702</v>
      </c>
      <c r="G451" s="145">
        <v>45495</v>
      </c>
      <c r="H451" s="76">
        <f t="shared" si="8"/>
        <v>2</v>
      </c>
      <c r="K451" s="134"/>
      <c r="L451" s="679">
        <v>45494</v>
      </c>
      <c r="M451" s="136"/>
      <c r="N451" s="137">
        <f t="shared" si="9"/>
        <v>48</v>
      </c>
      <c r="O451" s="138">
        <v>40</v>
      </c>
      <c r="P451" s="139">
        <f t="shared" si="13"/>
        <v>8</v>
      </c>
      <c r="Q451" s="41"/>
    </row>
    <row r="452" spans="1:18" ht="15.6" x14ac:dyDescent="0.3">
      <c r="A452" s="282"/>
      <c r="B452" s="142">
        <f t="shared" si="12"/>
        <v>5703</v>
      </c>
      <c r="C452" s="128"/>
      <c r="D452" s="34">
        <f t="shared" si="10"/>
        <v>5702</v>
      </c>
      <c r="E452" s="144">
        <v>45495</v>
      </c>
      <c r="F452" s="279">
        <v>5703</v>
      </c>
      <c r="G452" s="145">
        <v>45496</v>
      </c>
      <c r="H452" s="76">
        <f t="shared" si="8"/>
        <v>1</v>
      </c>
      <c r="K452" s="134"/>
      <c r="L452" s="679">
        <v>45495</v>
      </c>
      <c r="M452" s="136"/>
      <c r="N452" s="137">
        <f t="shared" si="9"/>
        <v>40</v>
      </c>
      <c r="O452" s="138">
        <v>36</v>
      </c>
      <c r="P452" s="139">
        <f t="shared" si="13"/>
        <v>4</v>
      </c>
      <c r="Q452" s="41"/>
    </row>
    <row r="453" spans="1:18" ht="15.6" x14ac:dyDescent="0.3">
      <c r="A453" s="282"/>
      <c r="B453" s="142">
        <f t="shared" si="12"/>
        <v>5704</v>
      </c>
      <c r="C453" s="128"/>
      <c r="D453" s="34">
        <f t="shared" si="10"/>
        <v>5703</v>
      </c>
      <c r="E453" s="144">
        <v>45496</v>
      </c>
      <c r="F453" s="279">
        <v>5704</v>
      </c>
      <c r="G453" s="145">
        <v>45497</v>
      </c>
      <c r="H453" s="76">
        <f t="shared" si="8"/>
        <v>1</v>
      </c>
      <c r="K453" s="134"/>
      <c r="L453" s="679">
        <v>45496</v>
      </c>
      <c r="M453" s="136"/>
      <c r="N453" s="137">
        <f t="shared" si="9"/>
        <v>36</v>
      </c>
      <c r="O453" s="138">
        <v>26</v>
      </c>
      <c r="P453" s="139">
        <f t="shared" si="13"/>
        <v>10</v>
      </c>
      <c r="Q453" s="41"/>
    </row>
    <row r="454" spans="1:18" ht="15.6" x14ac:dyDescent="0.3">
      <c r="A454" s="282"/>
      <c r="B454" s="142">
        <f t="shared" si="12"/>
        <v>5713</v>
      </c>
      <c r="C454" s="128"/>
      <c r="D454" s="34">
        <f t="shared" si="10"/>
        <v>5704</v>
      </c>
      <c r="E454" s="144">
        <v>45497</v>
      </c>
      <c r="F454" s="279">
        <v>5713</v>
      </c>
      <c r="G454" s="145">
        <v>45498</v>
      </c>
      <c r="H454" s="76">
        <f t="shared" si="8"/>
        <v>9</v>
      </c>
      <c r="K454" s="134"/>
      <c r="L454" s="679">
        <v>45497</v>
      </c>
      <c r="M454" s="136">
        <v>90</v>
      </c>
      <c r="N454" s="137">
        <f t="shared" si="9"/>
        <v>26</v>
      </c>
      <c r="O454" s="138">
        <v>60</v>
      </c>
      <c r="P454" s="139">
        <f t="shared" si="13"/>
        <v>56</v>
      </c>
      <c r="Q454" s="41"/>
      <c r="R454" t="s">
        <v>1174</v>
      </c>
    </row>
    <row r="455" spans="1:18" ht="15.6" x14ac:dyDescent="0.3">
      <c r="A455" s="282"/>
      <c r="B455" s="142">
        <f t="shared" si="12"/>
        <v>5715</v>
      </c>
      <c r="C455" s="128"/>
      <c r="D455" s="34">
        <f t="shared" si="10"/>
        <v>5713</v>
      </c>
      <c r="E455" s="144">
        <v>45498</v>
      </c>
      <c r="F455" s="279">
        <v>5715</v>
      </c>
      <c r="G455" s="145">
        <v>45499</v>
      </c>
      <c r="H455" s="76">
        <f t="shared" si="8"/>
        <v>2</v>
      </c>
      <c r="K455" s="134"/>
      <c r="L455" s="679">
        <v>45498</v>
      </c>
      <c r="M455" s="136"/>
      <c r="N455" s="137">
        <f t="shared" si="9"/>
        <v>60</v>
      </c>
      <c r="O455" s="138">
        <v>52</v>
      </c>
      <c r="P455" s="139">
        <f t="shared" si="13"/>
        <v>8</v>
      </c>
      <c r="Q455" s="41"/>
    </row>
    <row r="456" spans="1:18" ht="15.6" x14ac:dyDescent="0.3">
      <c r="A456" s="282"/>
      <c r="B456" s="142">
        <f t="shared" si="12"/>
        <v>5715</v>
      </c>
      <c r="C456" s="128"/>
      <c r="D456" s="34">
        <f t="shared" si="10"/>
        <v>5715</v>
      </c>
      <c r="E456" s="144">
        <v>45499</v>
      </c>
      <c r="F456" s="279">
        <v>5715</v>
      </c>
      <c r="G456" s="145">
        <v>45500</v>
      </c>
      <c r="H456" s="76">
        <f t="shared" si="8"/>
        <v>0</v>
      </c>
      <c r="K456" s="134"/>
      <c r="L456" s="679">
        <v>45499</v>
      </c>
      <c r="M456" s="136"/>
      <c r="N456" s="137">
        <f t="shared" si="9"/>
        <v>52</v>
      </c>
      <c r="O456" s="138">
        <v>50</v>
      </c>
      <c r="P456" s="139">
        <f t="shared" si="13"/>
        <v>2</v>
      </c>
      <c r="Q456" s="41"/>
      <c r="R456" s="48"/>
    </row>
    <row r="457" spans="1:18" ht="15.6" x14ac:dyDescent="0.3">
      <c r="A457" s="282"/>
      <c r="B457" s="142">
        <f t="shared" si="12"/>
        <v>5723</v>
      </c>
      <c r="C457" s="128"/>
      <c r="D457" s="34">
        <f t="shared" si="10"/>
        <v>5715</v>
      </c>
      <c r="E457" s="144">
        <v>45500</v>
      </c>
      <c r="F457" s="279">
        <v>5723</v>
      </c>
      <c r="G457" s="145">
        <v>45501</v>
      </c>
      <c r="H457" s="76">
        <f t="shared" si="8"/>
        <v>8</v>
      </c>
      <c r="K457" s="134"/>
      <c r="L457" s="679">
        <v>45500</v>
      </c>
      <c r="M457" s="136">
        <v>60</v>
      </c>
      <c r="N457" s="137">
        <f t="shared" si="9"/>
        <v>50</v>
      </c>
      <c r="O457" s="138">
        <v>58</v>
      </c>
      <c r="P457" s="139">
        <f t="shared" si="13"/>
        <v>52</v>
      </c>
      <c r="Q457" s="41"/>
      <c r="R457" s="48" t="s">
        <v>1183</v>
      </c>
    </row>
    <row r="458" spans="1:18" ht="15.6" x14ac:dyDescent="0.3">
      <c r="A458" s="282"/>
      <c r="B458" s="142">
        <f t="shared" si="12"/>
        <v>5727</v>
      </c>
      <c r="C458" s="128"/>
      <c r="D458" s="34">
        <f t="shared" si="10"/>
        <v>5723</v>
      </c>
      <c r="E458" s="144">
        <v>45501</v>
      </c>
      <c r="F458" s="279">
        <v>5727</v>
      </c>
      <c r="G458" s="145">
        <v>45502</v>
      </c>
      <c r="H458" s="76">
        <f t="shared" si="8"/>
        <v>4</v>
      </c>
      <c r="K458" s="134"/>
      <c r="L458" s="679">
        <v>45501</v>
      </c>
      <c r="M458" s="136"/>
      <c r="N458" s="137">
        <f t="shared" si="9"/>
        <v>58</v>
      </c>
      <c r="O458" s="138">
        <v>34</v>
      </c>
      <c r="P458" s="139">
        <f t="shared" si="13"/>
        <v>24</v>
      </c>
      <c r="Q458" s="41"/>
    </row>
    <row r="459" spans="1:18" ht="15.6" x14ac:dyDescent="0.3">
      <c r="A459" s="282"/>
      <c r="B459" s="142">
        <f t="shared" si="12"/>
        <v>5727</v>
      </c>
      <c r="C459" s="128"/>
      <c r="D459" s="34">
        <f t="shared" si="10"/>
        <v>5727</v>
      </c>
      <c r="E459" s="144">
        <v>45502</v>
      </c>
      <c r="F459" s="279">
        <v>5727</v>
      </c>
      <c r="G459" s="145">
        <v>45503</v>
      </c>
      <c r="H459" s="76">
        <f t="shared" si="8"/>
        <v>0</v>
      </c>
      <c r="K459" s="134"/>
      <c r="L459" s="679">
        <v>45502</v>
      </c>
      <c r="M459" s="136">
        <v>28</v>
      </c>
      <c r="N459" s="137">
        <f t="shared" si="9"/>
        <v>34</v>
      </c>
      <c r="O459" s="138">
        <v>54</v>
      </c>
      <c r="P459" s="139">
        <f t="shared" si="13"/>
        <v>8</v>
      </c>
      <c r="Q459" s="41"/>
      <c r="R459" t="s">
        <v>1192</v>
      </c>
    </row>
    <row r="460" spans="1:18" ht="15.6" x14ac:dyDescent="0.3">
      <c r="A460" s="282"/>
      <c r="B460" s="142">
        <f t="shared" si="12"/>
        <v>5727</v>
      </c>
      <c r="C460" s="128"/>
      <c r="D460" s="34">
        <f t="shared" si="10"/>
        <v>5727</v>
      </c>
      <c r="E460" s="144">
        <v>45503</v>
      </c>
      <c r="F460" s="279">
        <v>5727</v>
      </c>
      <c r="G460" s="145">
        <v>45504</v>
      </c>
      <c r="H460" s="76">
        <f t="shared" si="8"/>
        <v>0</v>
      </c>
      <c r="K460" s="134"/>
      <c r="L460" s="679">
        <v>45503</v>
      </c>
      <c r="M460" s="136"/>
      <c r="N460" s="137">
        <f t="shared" si="9"/>
        <v>54</v>
      </c>
      <c r="O460" s="138">
        <v>54</v>
      </c>
      <c r="P460" s="139">
        <f t="shared" si="13"/>
        <v>0</v>
      </c>
      <c r="Q460" s="41"/>
    </row>
    <row r="461" spans="1:18" ht="15.6" x14ac:dyDescent="0.3">
      <c r="A461" s="282"/>
      <c r="B461" s="142">
        <f t="shared" si="12"/>
        <v>5731</v>
      </c>
      <c r="C461" s="128"/>
      <c r="D461" s="34">
        <f t="shared" si="10"/>
        <v>5727</v>
      </c>
      <c r="E461" s="144">
        <v>45504</v>
      </c>
      <c r="F461" s="279">
        <v>5731</v>
      </c>
      <c r="G461" s="145">
        <v>45505</v>
      </c>
      <c r="H461" s="76">
        <f t="shared" si="8"/>
        <v>4</v>
      </c>
      <c r="K461" s="134"/>
      <c r="L461" s="679">
        <v>45504</v>
      </c>
      <c r="M461" s="136">
        <v>80</v>
      </c>
      <c r="N461" s="137">
        <f t="shared" si="9"/>
        <v>54</v>
      </c>
      <c r="O461" s="138">
        <v>100</v>
      </c>
      <c r="P461" s="139">
        <f t="shared" si="13"/>
        <v>34</v>
      </c>
      <c r="Q461" s="41"/>
    </row>
    <row r="462" spans="1:18" ht="15.6" x14ac:dyDescent="0.3">
      <c r="A462" s="282"/>
      <c r="B462" s="142">
        <f t="shared" si="12"/>
        <v>5731</v>
      </c>
      <c r="C462" s="128"/>
      <c r="D462" s="34">
        <f t="shared" si="10"/>
        <v>5731</v>
      </c>
      <c r="E462" s="144">
        <v>45505</v>
      </c>
      <c r="F462" s="279">
        <v>5731</v>
      </c>
      <c r="G462" s="145">
        <v>45506</v>
      </c>
      <c r="H462" s="76">
        <f t="shared" si="8"/>
        <v>0</v>
      </c>
      <c r="K462" s="134"/>
      <c r="L462" s="679">
        <v>45505</v>
      </c>
      <c r="M462" s="136"/>
      <c r="N462" s="137">
        <f t="shared" si="9"/>
        <v>100</v>
      </c>
      <c r="O462" s="138">
        <v>100</v>
      </c>
      <c r="P462" s="139">
        <f t="shared" si="13"/>
        <v>0</v>
      </c>
      <c r="Q462" s="41"/>
    </row>
    <row r="463" spans="1:18" ht="15.6" x14ac:dyDescent="0.3">
      <c r="A463" s="282"/>
      <c r="B463" s="142">
        <f t="shared" si="12"/>
        <v>5732</v>
      </c>
      <c r="C463" s="128"/>
      <c r="D463" s="34">
        <f t="shared" si="10"/>
        <v>5731</v>
      </c>
      <c r="E463" s="144">
        <v>45506</v>
      </c>
      <c r="F463" s="279">
        <v>5732</v>
      </c>
      <c r="G463" s="145">
        <v>45507</v>
      </c>
      <c r="H463" s="76">
        <f t="shared" si="8"/>
        <v>1</v>
      </c>
      <c r="K463" s="134"/>
      <c r="L463" s="679">
        <v>45506</v>
      </c>
      <c r="M463" s="136"/>
      <c r="N463" s="137">
        <f t="shared" si="9"/>
        <v>100</v>
      </c>
      <c r="O463" s="138">
        <v>98</v>
      </c>
      <c r="P463" s="139">
        <f t="shared" si="13"/>
        <v>2</v>
      </c>
      <c r="Q463" s="41"/>
    </row>
    <row r="464" spans="1:18" ht="15.6" x14ac:dyDescent="0.3">
      <c r="A464" s="282"/>
      <c r="B464" s="142">
        <f t="shared" si="12"/>
        <v>5732</v>
      </c>
      <c r="C464" s="128"/>
      <c r="D464" s="34">
        <f t="shared" si="10"/>
        <v>5732</v>
      </c>
      <c r="E464" s="144">
        <v>45507</v>
      </c>
      <c r="F464" s="279">
        <v>5732</v>
      </c>
      <c r="G464" s="145">
        <v>45508</v>
      </c>
      <c r="H464" s="76">
        <f t="shared" si="8"/>
        <v>0</v>
      </c>
      <c r="K464" s="134"/>
      <c r="L464" s="679">
        <v>45507</v>
      </c>
      <c r="M464" s="136"/>
      <c r="N464" s="137">
        <f t="shared" si="9"/>
        <v>98</v>
      </c>
      <c r="O464" s="138">
        <v>98</v>
      </c>
      <c r="P464" s="139">
        <f t="shared" si="13"/>
        <v>0</v>
      </c>
      <c r="Q464" s="41"/>
    </row>
    <row r="465" spans="1:18" ht="15.6" x14ac:dyDescent="0.3">
      <c r="A465" s="282"/>
      <c r="B465" s="142">
        <f t="shared" si="12"/>
        <v>5733</v>
      </c>
      <c r="C465" s="128"/>
      <c r="D465" s="34">
        <f t="shared" si="10"/>
        <v>5732</v>
      </c>
      <c r="E465" s="144">
        <v>45508</v>
      </c>
      <c r="F465" s="279">
        <v>5733</v>
      </c>
      <c r="G465" s="145">
        <v>45509</v>
      </c>
      <c r="H465" s="76">
        <f t="shared" si="8"/>
        <v>1</v>
      </c>
      <c r="K465" s="134"/>
      <c r="L465" s="679">
        <v>45508</v>
      </c>
      <c r="M465" s="136"/>
      <c r="N465" s="137">
        <f t="shared" si="9"/>
        <v>98</v>
      </c>
      <c r="O465" s="138">
        <v>95</v>
      </c>
      <c r="P465" s="139">
        <f t="shared" si="13"/>
        <v>3</v>
      </c>
      <c r="Q465" s="41"/>
    </row>
    <row r="466" spans="1:18" ht="15.6" x14ac:dyDescent="0.3">
      <c r="A466" s="282"/>
      <c r="B466" s="142">
        <f t="shared" si="12"/>
        <v>5741</v>
      </c>
      <c r="C466" s="128"/>
      <c r="D466" s="34">
        <f t="shared" si="10"/>
        <v>5733</v>
      </c>
      <c r="E466" s="144">
        <v>45509</v>
      </c>
      <c r="F466" s="279">
        <v>5741</v>
      </c>
      <c r="G466" s="145">
        <v>45510</v>
      </c>
      <c r="H466" s="76">
        <f t="shared" si="8"/>
        <v>8</v>
      </c>
      <c r="K466" s="134"/>
      <c r="L466" s="679">
        <v>45509</v>
      </c>
      <c r="M466" s="136"/>
      <c r="N466" s="137">
        <f t="shared" si="9"/>
        <v>95</v>
      </c>
      <c r="O466" s="138">
        <v>50</v>
      </c>
      <c r="P466" s="139">
        <f t="shared" si="13"/>
        <v>45</v>
      </c>
      <c r="Q466" s="41"/>
    </row>
    <row r="467" spans="1:18" ht="15.6" x14ac:dyDescent="0.3">
      <c r="A467" s="282"/>
      <c r="B467" s="142">
        <f t="shared" si="12"/>
        <v>5743</v>
      </c>
      <c r="C467" s="128"/>
      <c r="D467" s="34">
        <f t="shared" si="10"/>
        <v>5741</v>
      </c>
      <c r="E467" s="144">
        <v>45510</v>
      </c>
      <c r="F467" s="279">
        <v>5743</v>
      </c>
      <c r="G467" s="145">
        <v>45511</v>
      </c>
      <c r="H467" s="76">
        <f t="shared" si="8"/>
        <v>2</v>
      </c>
      <c r="K467" s="134"/>
      <c r="L467" s="679">
        <v>45510</v>
      </c>
      <c r="M467" s="136"/>
      <c r="N467" s="137">
        <f t="shared" si="9"/>
        <v>50</v>
      </c>
      <c r="O467" s="138">
        <v>36</v>
      </c>
      <c r="P467" s="139">
        <f t="shared" si="13"/>
        <v>14</v>
      </c>
      <c r="Q467" s="41"/>
    </row>
    <row r="468" spans="1:18" ht="15.6" x14ac:dyDescent="0.3">
      <c r="A468" s="282"/>
      <c r="B468" s="142">
        <f t="shared" si="12"/>
        <v>5749</v>
      </c>
      <c r="C468" s="128"/>
      <c r="D468" s="34">
        <f t="shared" si="10"/>
        <v>5743</v>
      </c>
      <c r="E468" s="144">
        <v>45511</v>
      </c>
      <c r="F468" s="279">
        <v>5749</v>
      </c>
      <c r="G468" s="145">
        <v>45512</v>
      </c>
      <c r="H468" s="76">
        <f t="shared" si="8"/>
        <v>6</v>
      </c>
      <c r="K468" s="134"/>
      <c r="L468" s="679">
        <v>45511</v>
      </c>
      <c r="M468" s="136">
        <v>60</v>
      </c>
      <c r="N468" s="137">
        <f t="shared" si="9"/>
        <v>36</v>
      </c>
      <c r="O468" s="138">
        <v>59</v>
      </c>
      <c r="P468" s="139">
        <f t="shared" si="13"/>
        <v>37</v>
      </c>
      <c r="Q468" s="41"/>
      <c r="R468" t="s">
        <v>1213</v>
      </c>
    </row>
    <row r="469" spans="1:18" ht="15.6" x14ac:dyDescent="0.3">
      <c r="A469" s="282"/>
      <c r="B469" s="142">
        <f t="shared" si="12"/>
        <v>5754</v>
      </c>
      <c r="C469" s="128"/>
      <c r="D469" s="34">
        <f t="shared" si="10"/>
        <v>5749</v>
      </c>
      <c r="E469" s="144">
        <v>45512</v>
      </c>
      <c r="F469" s="279">
        <v>5754</v>
      </c>
      <c r="G469" s="145">
        <v>45513</v>
      </c>
      <c r="H469" s="76">
        <f t="shared" si="8"/>
        <v>5</v>
      </c>
      <c r="K469" s="134"/>
      <c r="L469" s="679">
        <v>45512</v>
      </c>
      <c r="M469" s="136">
        <v>60</v>
      </c>
      <c r="N469" s="137">
        <f t="shared" si="9"/>
        <v>59</v>
      </c>
      <c r="O469" s="138">
        <v>89</v>
      </c>
      <c r="P469" s="139">
        <f t="shared" si="13"/>
        <v>30</v>
      </c>
      <c r="Q469" s="41"/>
      <c r="R469" t="s">
        <v>1214</v>
      </c>
    </row>
    <row r="470" spans="1:18" ht="15.6" x14ac:dyDescent="0.3">
      <c r="A470" s="282"/>
      <c r="B470" s="142">
        <f t="shared" si="12"/>
        <v>5756</v>
      </c>
      <c r="C470" s="128"/>
      <c r="D470" s="34">
        <f t="shared" si="10"/>
        <v>5754</v>
      </c>
      <c r="E470" s="144">
        <v>45513</v>
      </c>
      <c r="F470" s="279">
        <v>5756</v>
      </c>
      <c r="G470" s="145">
        <v>45514</v>
      </c>
      <c r="H470" s="76">
        <f t="shared" si="8"/>
        <v>2</v>
      </c>
      <c r="K470" s="134"/>
      <c r="L470" s="679">
        <v>45513</v>
      </c>
      <c r="M470" s="136"/>
      <c r="N470" s="137">
        <f t="shared" si="9"/>
        <v>89</v>
      </c>
      <c r="O470" s="138">
        <v>75</v>
      </c>
      <c r="P470" s="139">
        <f t="shared" si="13"/>
        <v>14</v>
      </c>
      <c r="Q470" s="41"/>
    </row>
    <row r="471" spans="1:18" ht="15.6" x14ac:dyDescent="0.3">
      <c r="A471" s="282"/>
      <c r="B471" s="142">
        <f t="shared" si="12"/>
        <v>5766</v>
      </c>
      <c r="C471" s="128"/>
      <c r="D471" s="34">
        <f t="shared" si="10"/>
        <v>5756</v>
      </c>
      <c r="E471" s="144">
        <v>45514</v>
      </c>
      <c r="F471" s="279">
        <v>5766</v>
      </c>
      <c r="G471" s="145">
        <v>45515</v>
      </c>
      <c r="H471" s="76">
        <f t="shared" si="8"/>
        <v>10</v>
      </c>
      <c r="K471" s="134"/>
      <c r="L471" s="679">
        <v>45514</v>
      </c>
      <c r="M471" s="136">
        <v>60</v>
      </c>
      <c r="N471" s="137">
        <f t="shared" si="9"/>
        <v>75</v>
      </c>
      <c r="O471" s="138">
        <v>80</v>
      </c>
      <c r="P471" s="139">
        <f t="shared" si="13"/>
        <v>55</v>
      </c>
      <c r="Q471" s="41"/>
      <c r="R471" t="s">
        <v>1218</v>
      </c>
    </row>
    <row r="472" spans="1:18" ht="15.6" x14ac:dyDescent="0.3">
      <c r="A472" s="282"/>
      <c r="B472" s="142">
        <f t="shared" si="12"/>
        <v>5770</v>
      </c>
      <c r="C472" s="128"/>
      <c r="D472" s="34">
        <f t="shared" si="10"/>
        <v>5766</v>
      </c>
      <c r="E472" s="144">
        <v>45515</v>
      </c>
      <c r="F472" s="279">
        <v>5770</v>
      </c>
      <c r="G472" s="145">
        <v>45516</v>
      </c>
      <c r="H472" s="76">
        <f t="shared" si="8"/>
        <v>4</v>
      </c>
      <c r="K472" s="134"/>
      <c r="L472" s="679">
        <v>45515</v>
      </c>
      <c r="M472" s="136"/>
      <c r="N472" s="137">
        <f t="shared" si="9"/>
        <v>80</v>
      </c>
      <c r="O472" s="138">
        <v>58</v>
      </c>
      <c r="P472" s="139">
        <f t="shared" si="13"/>
        <v>22</v>
      </c>
      <c r="Q472" s="41"/>
    </row>
    <row r="473" spans="1:18" ht="15.6" x14ac:dyDescent="0.3">
      <c r="A473" s="282"/>
      <c r="B473" s="142">
        <f t="shared" si="12"/>
        <v>5773</v>
      </c>
      <c r="C473" s="128"/>
      <c r="D473" s="34">
        <f t="shared" si="10"/>
        <v>5770</v>
      </c>
      <c r="E473" s="144">
        <v>45516</v>
      </c>
      <c r="F473" s="279">
        <v>5773</v>
      </c>
      <c r="G473" s="145">
        <v>45517</v>
      </c>
      <c r="H473" s="76">
        <f t="shared" si="8"/>
        <v>3</v>
      </c>
      <c r="K473" s="134"/>
      <c r="L473" s="679">
        <v>45516</v>
      </c>
      <c r="M473" s="136">
        <v>60</v>
      </c>
      <c r="N473" s="137">
        <f t="shared" si="9"/>
        <v>58</v>
      </c>
      <c r="O473" s="138">
        <v>93</v>
      </c>
      <c r="P473" s="139">
        <f t="shared" si="13"/>
        <v>25</v>
      </c>
      <c r="Q473" s="41"/>
      <c r="R473" t="s">
        <v>1225</v>
      </c>
    </row>
    <row r="474" spans="1:18" ht="15.6" x14ac:dyDescent="0.3">
      <c r="A474" s="282"/>
      <c r="B474" s="142">
        <f t="shared" si="12"/>
        <v>5777</v>
      </c>
      <c r="C474" s="128"/>
      <c r="D474" s="34">
        <f t="shared" si="10"/>
        <v>5773</v>
      </c>
      <c r="E474" s="144">
        <v>45517</v>
      </c>
      <c r="F474" s="279">
        <v>5777</v>
      </c>
      <c r="G474" s="145">
        <v>45518</v>
      </c>
      <c r="H474" s="76">
        <f t="shared" si="8"/>
        <v>4</v>
      </c>
      <c r="K474" s="134"/>
      <c r="L474" s="679">
        <v>45517</v>
      </c>
      <c r="M474" s="136"/>
      <c r="N474" s="137">
        <f t="shared" si="9"/>
        <v>93</v>
      </c>
      <c r="O474" s="138">
        <v>72</v>
      </c>
      <c r="P474" s="139">
        <f t="shared" si="13"/>
        <v>21</v>
      </c>
      <c r="Q474" s="41"/>
    </row>
    <row r="475" spans="1:18" ht="15.6" x14ac:dyDescent="0.3">
      <c r="A475" s="282"/>
      <c r="B475" s="142">
        <f t="shared" si="12"/>
        <v>5777</v>
      </c>
      <c r="C475" s="128"/>
      <c r="D475" s="34">
        <f t="shared" si="10"/>
        <v>5777</v>
      </c>
      <c r="E475" s="144">
        <v>45518</v>
      </c>
      <c r="F475" s="279">
        <v>5777</v>
      </c>
      <c r="G475" s="145">
        <v>45519</v>
      </c>
      <c r="H475" s="76">
        <f t="shared" si="8"/>
        <v>0</v>
      </c>
      <c r="K475" s="134"/>
      <c r="L475" s="679">
        <v>45518</v>
      </c>
      <c r="M475" s="136"/>
      <c r="N475" s="137">
        <f t="shared" si="9"/>
        <v>72</v>
      </c>
      <c r="O475" s="138">
        <v>72</v>
      </c>
      <c r="P475" s="139">
        <f t="shared" si="13"/>
        <v>0</v>
      </c>
      <c r="Q475" s="41"/>
    </row>
    <row r="476" spans="1:18" ht="15.6" x14ac:dyDescent="0.3">
      <c r="A476" s="282"/>
      <c r="B476" s="142">
        <f t="shared" si="12"/>
        <v>5781</v>
      </c>
      <c r="C476" s="128"/>
      <c r="D476" s="34">
        <f t="shared" si="10"/>
        <v>5777</v>
      </c>
      <c r="E476" s="144">
        <v>45519</v>
      </c>
      <c r="F476" s="279">
        <v>5781</v>
      </c>
      <c r="G476" s="145">
        <v>45520</v>
      </c>
      <c r="H476" s="76">
        <f t="shared" si="8"/>
        <v>4</v>
      </c>
      <c r="K476" s="134"/>
      <c r="L476" s="679">
        <v>45519</v>
      </c>
      <c r="M476" s="136"/>
      <c r="N476" s="137">
        <f t="shared" si="9"/>
        <v>72</v>
      </c>
      <c r="O476" s="138">
        <v>46</v>
      </c>
      <c r="P476" s="139">
        <f t="shared" si="13"/>
        <v>26</v>
      </c>
      <c r="Q476" s="41"/>
    </row>
    <row r="477" spans="1:18" ht="15.6" x14ac:dyDescent="0.3">
      <c r="A477" s="282"/>
      <c r="B477" s="142">
        <f t="shared" si="12"/>
        <v>5785</v>
      </c>
      <c r="C477" s="128"/>
      <c r="D477" s="34">
        <f t="shared" si="10"/>
        <v>5781</v>
      </c>
      <c r="E477" s="144">
        <v>45520</v>
      </c>
      <c r="F477" s="279">
        <v>5785</v>
      </c>
      <c r="G477" s="145">
        <v>45521</v>
      </c>
      <c r="H477" s="76">
        <f t="shared" si="8"/>
        <v>4</v>
      </c>
      <c r="K477" s="134"/>
      <c r="L477" s="679">
        <v>45520</v>
      </c>
      <c r="M477" s="136">
        <v>60</v>
      </c>
      <c r="N477" s="137">
        <f t="shared" si="9"/>
        <v>46</v>
      </c>
      <c r="O477" s="138">
        <v>77</v>
      </c>
      <c r="P477" s="139">
        <f t="shared" si="13"/>
        <v>29</v>
      </c>
      <c r="Q477" s="41"/>
      <c r="R477" s="48" t="s">
        <v>1235</v>
      </c>
    </row>
    <row r="478" spans="1:18" ht="15.6" x14ac:dyDescent="0.3">
      <c r="A478" s="282"/>
      <c r="B478" s="142">
        <f t="shared" si="12"/>
        <v>5786</v>
      </c>
      <c r="C478" s="128"/>
      <c r="D478" s="34">
        <f t="shared" si="10"/>
        <v>5785</v>
      </c>
      <c r="E478" s="144">
        <v>45521</v>
      </c>
      <c r="F478" s="279">
        <v>5786</v>
      </c>
      <c r="G478" s="145">
        <v>45522</v>
      </c>
      <c r="H478" s="76">
        <f t="shared" si="8"/>
        <v>1</v>
      </c>
      <c r="K478" s="134"/>
      <c r="L478" s="679">
        <v>45521</v>
      </c>
      <c r="M478" s="136">
        <v>10</v>
      </c>
      <c r="N478" s="137">
        <f t="shared" si="9"/>
        <v>77</v>
      </c>
      <c r="O478" s="138">
        <v>80</v>
      </c>
      <c r="P478" s="139">
        <f t="shared" si="13"/>
        <v>7</v>
      </c>
      <c r="Q478" s="41"/>
      <c r="R478" s="48" t="s">
        <v>1236</v>
      </c>
    </row>
    <row r="479" spans="1:18" ht="15.6" x14ac:dyDescent="0.3">
      <c r="A479" s="282"/>
      <c r="B479" s="142">
        <f t="shared" si="12"/>
        <v>5786</v>
      </c>
      <c r="C479" s="128"/>
      <c r="D479" s="34">
        <f t="shared" si="10"/>
        <v>5786</v>
      </c>
      <c r="E479" s="144">
        <v>45522</v>
      </c>
      <c r="F479" s="279">
        <v>5786</v>
      </c>
      <c r="G479" s="145">
        <v>45523</v>
      </c>
      <c r="H479" s="76">
        <f t="shared" si="8"/>
        <v>0</v>
      </c>
      <c r="K479" s="134"/>
      <c r="L479" s="679">
        <v>45522</v>
      </c>
      <c r="M479" s="136"/>
      <c r="N479" s="137">
        <f t="shared" si="9"/>
        <v>80</v>
      </c>
      <c r="O479" s="138">
        <v>80</v>
      </c>
      <c r="P479" s="139">
        <f t="shared" si="13"/>
        <v>0</v>
      </c>
      <c r="Q479" s="41"/>
    </row>
    <row r="480" spans="1:18" ht="15.6" x14ac:dyDescent="0.3">
      <c r="A480" s="282"/>
      <c r="B480" s="142">
        <f t="shared" si="12"/>
        <v>5790</v>
      </c>
      <c r="C480" s="128"/>
      <c r="D480" s="34">
        <f t="shared" si="10"/>
        <v>5786</v>
      </c>
      <c r="E480" s="144">
        <v>45523</v>
      </c>
      <c r="F480" s="279">
        <v>5790</v>
      </c>
      <c r="G480" s="145">
        <v>45524</v>
      </c>
      <c r="H480" s="76">
        <f t="shared" si="8"/>
        <v>4</v>
      </c>
      <c r="K480" s="134"/>
      <c r="L480" s="679">
        <v>45523</v>
      </c>
      <c r="M480" s="136"/>
      <c r="N480" s="137">
        <f t="shared" si="9"/>
        <v>80</v>
      </c>
      <c r="O480" s="138">
        <v>55</v>
      </c>
      <c r="P480" s="139">
        <f t="shared" si="13"/>
        <v>25</v>
      </c>
      <c r="Q480" s="41"/>
      <c r="R480" t="s">
        <v>1239</v>
      </c>
    </row>
    <row r="481" spans="1:18" ht="15.6" x14ac:dyDescent="0.3">
      <c r="A481" s="282"/>
      <c r="B481" s="142">
        <f t="shared" si="12"/>
        <v>5790</v>
      </c>
      <c r="C481" s="128"/>
      <c r="D481" s="34">
        <f t="shared" si="10"/>
        <v>5790</v>
      </c>
      <c r="E481" s="144">
        <v>45524</v>
      </c>
      <c r="F481" s="279">
        <v>5790</v>
      </c>
      <c r="G481" s="145">
        <v>45525</v>
      </c>
      <c r="H481" s="76">
        <f t="shared" si="8"/>
        <v>0</v>
      </c>
      <c r="K481" s="134"/>
      <c r="L481" s="679">
        <v>45524</v>
      </c>
      <c r="M481" s="136"/>
      <c r="N481" s="137">
        <f t="shared" si="9"/>
        <v>55</v>
      </c>
      <c r="O481" s="138">
        <v>55</v>
      </c>
      <c r="P481" s="139">
        <f t="shared" si="13"/>
        <v>0</v>
      </c>
      <c r="Q481" s="41"/>
    </row>
    <row r="482" spans="1:18" ht="15.6" x14ac:dyDescent="0.3">
      <c r="A482" s="282"/>
      <c r="B482" s="142">
        <f t="shared" si="12"/>
        <v>5790</v>
      </c>
      <c r="C482" s="128"/>
      <c r="D482" s="34">
        <f t="shared" si="10"/>
        <v>5790</v>
      </c>
      <c r="E482" s="144">
        <v>45525</v>
      </c>
      <c r="F482" s="279">
        <v>5790</v>
      </c>
      <c r="G482" s="145">
        <v>45526</v>
      </c>
      <c r="H482" s="76">
        <f t="shared" si="8"/>
        <v>0</v>
      </c>
      <c r="K482" s="134"/>
      <c r="L482" s="679">
        <v>45525</v>
      </c>
      <c r="M482" s="136"/>
      <c r="N482" s="137">
        <f t="shared" si="9"/>
        <v>55</v>
      </c>
      <c r="O482" s="138">
        <v>55</v>
      </c>
      <c r="P482" s="139">
        <f t="shared" si="13"/>
        <v>0</v>
      </c>
      <c r="Q482" s="41"/>
    </row>
    <row r="483" spans="1:18" ht="15.6" x14ac:dyDescent="0.3">
      <c r="A483" s="282"/>
      <c r="B483" s="142">
        <f t="shared" si="12"/>
        <v>5792</v>
      </c>
      <c r="C483" s="128"/>
      <c r="D483" s="34">
        <f t="shared" si="10"/>
        <v>5790</v>
      </c>
      <c r="E483" s="144">
        <v>45526</v>
      </c>
      <c r="F483" s="279">
        <v>5792</v>
      </c>
      <c r="G483" s="145">
        <v>45527</v>
      </c>
      <c r="H483" s="76">
        <f t="shared" si="8"/>
        <v>2</v>
      </c>
      <c r="K483" s="134"/>
      <c r="L483" s="679">
        <v>45526</v>
      </c>
      <c r="M483" s="136"/>
      <c r="N483" s="137">
        <f t="shared" si="9"/>
        <v>55</v>
      </c>
      <c r="O483" s="138">
        <v>43</v>
      </c>
      <c r="P483" s="139">
        <f t="shared" si="13"/>
        <v>12</v>
      </c>
      <c r="Q483" s="41"/>
    </row>
    <row r="484" spans="1:18" ht="15.6" x14ac:dyDescent="0.3">
      <c r="A484" s="282"/>
      <c r="B484" s="142">
        <f t="shared" si="12"/>
        <v>5793</v>
      </c>
      <c r="C484" s="128"/>
      <c r="D484" s="34">
        <f t="shared" si="10"/>
        <v>5792</v>
      </c>
      <c r="E484" s="144">
        <v>45527</v>
      </c>
      <c r="F484" s="279">
        <v>5793</v>
      </c>
      <c r="G484" s="145">
        <v>45528</v>
      </c>
      <c r="H484" s="76">
        <f t="shared" si="8"/>
        <v>1</v>
      </c>
      <c r="K484" s="134"/>
      <c r="L484" s="679">
        <v>45527</v>
      </c>
      <c r="M484" s="136">
        <v>60</v>
      </c>
      <c r="N484" s="137">
        <f t="shared" si="9"/>
        <v>43</v>
      </c>
      <c r="O484" s="138">
        <v>98</v>
      </c>
      <c r="P484" s="139">
        <f t="shared" si="13"/>
        <v>5</v>
      </c>
      <c r="Q484" s="41"/>
      <c r="R484" s="48" t="s">
        <v>1264</v>
      </c>
    </row>
    <row r="485" spans="1:18" ht="15.6" x14ac:dyDescent="0.3">
      <c r="A485" s="282"/>
      <c r="B485" s="142">
        <f t="shared" si="12"/>
        <v>5793</v>
      </c>
      <c r="C485" s="128"/>
      <c r="D485" s="34">
        <f t="shared" si="10"/>
        <v>5793</v>
      </c>
      <c r="E485" s="144">
        <v>45528</v>
      </c>
      <c r="F485" s="279">
        <v>5793</v>
      </c>
      <c r="G485" s="145">
        <v>45529</v>
      </c>
      <c r="H485" s="76">
        <f t="shared" si="8"/>
        <v>0</v>
      </c>
      <c r="K485" s="134"/>
      <c r="L485" s="679">
        <v>45528</v>
      </c>
      <c r="M485" s="136"/>
      <c r="N485" s="137">
        <f t="shared" si="9"/>
        <v>98</v>
      </c>
      <c r="O485" s="138">
        <v>95</v>
      </c>
      <c r="P485" s="139">
        <f t="shared" si="13"/>
        <v>3</v>
      </c>
      <c r="Q485" s="41"/>
    </row>
    <row r="486" spans="1:18" ht="15.6" x14ac:dyDescent="0.3">
      <c r="A486" s="282"/>
      <c r="B486" s="142">
        <f t="shared" si="12"/>
        <v>5802</v>
      </c>
      <c r="C486" s="128"/>
      <c r="D486" s="34">
        <f t="shared" si="10"/>
        <v>5793</v>
      </c>
      <c r="E486" s="144">
        <v>45529</v>
      </c>
      <c r="F486" s="279">
        <v>5802</v>
      </c>
      <c r="G486" s="145">
        <v>45530</v>
      </c>
      <c r="H486" s="76">
        <f t="shared" si="8"/>
        <v>9</v>
      </c>
      <c r="K486" s="134"/>
      <c r="L486" s="679">
        <v>45529</v>
      </c>
      <c r="M486" s="136"/>
      <c r="N486" s="137">
        <f t="shared" si="9"/>
        <v>95</v>
      </c>
      <c r="O486" s="138">
        <v>45</v>
      </c>
      <c r="P486" s="139">
        <f t="shared" si="13"/>
        <v>50</v>
      </c>
      <c r="Q486" s="41"/>
    </row>
    <row r="487" spans="1:18" ht="15.6" x14ac:dyDescent="0.3">
      <c r="A487" s="282"/>
      <c r="B487" s="142">
        <f t="shared" si="12"/>
        <v>5813</v>
      </c>
      <c r="C487" s="128"/>
      <c r="D487" s="34">
        <f t="shared" si="10"/>
        <v>5802</v>
      </c>
      <c r="E487" s="144">
        <v>45530</v>
      </c>
      <c r="F487" s="279">
        <v>5813</v>
      </c>
      <c r="G487" s="145">
        <v>45531</v>
      </c>
      <c r="H487" s="76">
        <f t="shared" si="8"/>
        <v>11</v>
      </c>
      <c r="K487" s="134"/>
      <c r="L487" s="679">
        <v>45530</v>
      </c>
      <c r="M487" s="136">
        <v>120</v>
      </c>
      <c r="N487" s="137">
        <f t="shared" si="9"/>
        <v>45</v>
      </c>
      <c r="O487" s="138">
        <v>100</v>
      </c>
      <c r="P487" s="139">
        <f t="shared" si="13"/>
        <v>65</v>
      </c>
      <c r="Q487" s="41"/>
      <c r="R487" s="48" t="s">
        <v>1265</v>
      </c>
    </row>
    <row r="488" spans="1:18" ht="15.6" x14ac:dyDescent="0.3">
      <c r="A488" s="282"/>
      <c r="B488" s="142">
        <f t="shared" si="12"/>
        <v>5824</v>
      </c>
      <c r="C488" s="128"/>
      <c r="D488" s="34">
        <f t="shared" si="10"/>
        <v>5813</v>
      </c>
      <c r="E488" s="144">
        <v>45531</v>
      </c>
      <c r="F488" s="279">
        <v>5824</v>
      </c>
      <c r="G488" s="145">
        <v>45532</v>
      </c>
      <c r="H488" s="76">
        <f t="shared" si="8"/>
        <v>11</v>
      </c>
      <c r="K488" s="134"/>
      <c r="L488" s="679">
        <v>45531</v>
      </c>
      <c r="M488" s="136">
        <v>50</v>
      </c>
      <c r="N488" s="137">
        <f t="shared" si="9"/>
        <v>100</v>
      </c>
      <c r="O488" s="138">
        <v>77</v>
      </c>
      <c r="P488" s="139">
        <f t="shared" si="13"/>
        <v>73</v>
      </c>
      <c r="Q488" s="41"/>
    </row>
    <row r="489" spans="1:18" ht="15.6" x14ac:dyDescent="0.3">
      <c r="A489" s="282"/>
      <c r="B489" s="142">
        <f t="shared" si="12"/>
        <v>5829</v>
      </c>
      <c r="C489" s="128"/>
      <c r="D489" s="34">
        <f t="shared" si="10"/>
        <v>5824</v>
      </c>
      <c r="E489" s="144">
        <v>45532</v>
      </c>
      <c r="F489" s="279">
        <v>5829</v>
      </c>
      <c r="G489" s="145">
        <v>45533</v>
      </c>
      <c r="H489" s="76">
        <f t="shared" si="8"/>
        <v>5</v>
      </c>
      <c r="K489" s="134"/>
      <c r="L489" s="679">
        <v>45532</v>
      </c>
      <c r="M489" s="136">
        <v>60</v>
      </c>
      <c r="N489" s="137">
        <f t="shared" si="9"/>
        <v>77</v>
      </c>
      <c r="O489" s="138">
        <v>100</v>
      </c>
      <c r="P489" s="139">
        <f t="shared" si="13"/>
        <v>37</v>
      </c>
      <c r="Q489" s="41"/>
      <c r="R489" s="48" t="s">
        <v>1271</v>
      </c>
    </row>
    <row r="490" spans="1:18" ht="15.6" x14ac:dyDescent="0.3">
      <c r="A490" s="282"/>
      <c r="B490" s="142">
        <f t="shared" si="12"/>
        <v>5830</v>
      </c>
      <c r="C490" s="128"/>
      <c r="D490" s="34">
        <f t="shared" si="10"/>
        <v>5829</v>
      </c>
      <c r="E490" s="144">
        <v>45533</v>
      </c>
      <c r="F490" s="279">
        <v>5830</v>
      </c>
      <c r="G490" s="145">
        <v>45534</v>
      </c>
      <c r="H490" s="76">
        <f t="shared" si="8"/>
        <v>1</v>
      </c>
      <c r="K490" s="134"/>
      <c r="L490" s="679">
        <v>45533</v>
      </c>
      <c r="M490" s="136"/>
      <c r="N490" s="137">
        <f t="shared" si="9"/>
        <v>100</v>
      </c>
      <c r="O490" s="138">
        <v>95</v>
      </c>
      <c r="P490" s="139">
        <f t="shared" si="13"/>
        <v>5</v>
      </c>
      <c r="Q490" s="41"/>
    </row>
    <row r="491" spans="1:18" ht="15.6" x14ac:dyDescent="0.3">
      <c r="A491" s="282"/>
      <c r="B491" s="142">
        <f t="shared" si="12"/>
        <v>5831</v>
      </c>
      <c r="C491" s="128"/>
      <c r="D491" s="34">
        <f t="shared" si="10"/>
        <v>5830</v>
      </c>
      <c r="E491" s="144">
        <v>45534</v>
      </c>
      <c r="F491" s="279">
        <v>5831</v>
      </c>
      <c r="G491" s="145">
        <v>45535</v>
      </c>
      <c r="H491" s="76">
        <f t="shared" si="8"/>
        <v>1</v>
      </c>
      <c r="K491" s="134"/>
      <c r="L491" s="679">
        <v>45534</v>
      </c>
      <c r="M491" s="136"/>
      <c r="N491" s="137">
        <f t="shared" si="9"/>
        <v>95</v>
      </c>
      <c r="O491" s="138">
        <v>88</v>
      </c>
      <c r="P491" s="139">
        <f t="shared" si="13"/>
        <v>7</v>
      </c>
      <c r="Q491" s="41"/>
    </row>
    <row r="492" spans="1:18" ht="15.6" x14ac:dyDescent="0.3">
      <c r="A492" s="282"/>
      <c r="B492" s="142">
        <f t="shared" si="12"/>
        <v>5831</v>
      </c>
      <c r="C492" s="128"/>
      <c r="D492" s="34">
        <f t="shared" si="10"/>
        <v>5831</v>
      </c>
      <c r="E492" s="144">
        <v>45535</v>
      </c>
      <c r="F492" s="279">
        <v>5831</v>
      </c>
      <c r="G492" s="145">
        <v>45536</v>
      </c>
      <c r="H492" s="76">
        <f t="shared" si="8"/>
        <v>0</v>
      </c>
      <c r="K492" s="134"/>
      <c r="L492" s="679">
        <v>45535</v>
      </c>
      <c r="M492" s="136"/>
      <c r="N492" s="137">
        <f t="shared" si="9"/>
        <v>88</v>
      </c>
      <c r="O492" s="138">
        <v>84</v>
      </c>
      <c r="P492" s="139">
        <f t="shared" si="13"/>
        <v>4</v>
      </c>
      <c r="Q492" s="41"/>
    </row>
    <row r="493" spans="1:18" ht="15.6" x14ac:dyDescent="0.3">
      <c r="A493" s="282"/>
      <c r="B493" s="142">
        <f t="shared" si="12"/>
        <v>5838</v>
      </c>
      <c r="C493" s="128"/>
      <c r="D493" s="34">
        <f t="shared" si="10"/>
        <v>5831</v>
      </c>
      <c r="E493" s="144">
        <v>45536</v>
      </c>
      <c r="F493" s="279">
        <v>5838</v>
      </c>
      <c r="G493" s="145">
        <v>45537</v>
      </c>
      <c r="H493" s="76">
        <f t="shared" si="8"/>
        <v>7</v>
      </c>
      <c r="K493" s="134"/>
      <c r="L493" s="679">
        <v>45536</v>
      </c>
      <c r="M493" s="136">
        <v>40</v>
      </c>
      <c r="N493" s="137">
        <f t="shared" si="9"/>
        <v>84</v>
      </c>
      <c r="O493" s="138">
        <v>87</v>
      </c>
      <c r="P493" s="139">
        <f t="shared" si="13"/>
        <v>37</v>
      </c>
      <c r="Q493" s="41"/>
      <c r="R493" s="48" t="s">
        <v>1277</v>
      </c>
    </row>
    <row r="494" spans="1:18" ht="15.6" x14ac:dyDescent="0.3">
      <c r="A494" s="282"/>
      <c r="B494" s="142">
        <f t="shared" si="12"/>
        <v>5838</v>
      </c>
      <c r="C494" s="128"/>
      <c r="D494" s="34">
        <f t="shared" si="10"/>
        <v>5838</v>
      </c>
      <c r="E494" s="144">
        <v>45537</v>
      </c>
      <c r="F494" s="279">
        <v>5838</v>
      </c>
      <c r="G494" s="145">
        <v>45538</v>
      </c>
      <c r="H494" s="76">
        <f t="shared" si="8"/>
        <v>0</v>
      </c>
      <c r="K494" s="134"/>
      <c r="L494" s="679">
        <v>45537</v>
      </c>
      <c r="M494" s="136"/>
      <c r="N494" s="137">
        <f t="shared" si="9"/>
        <v>87</v>
      </c>
      <c r="O494" s="138">
        <v>87</v>
      </c>
      <c r="P494" s="139">
        <f t="shared" si="13"/>
        <v>0</v>
      </c>
      <c r="Q494" s="41"/>
    </row>
    <row r="495" spans="1:18" ht="15.6" x14ac:dyDescent="0.3">
      <c r="A495" s="282"/>
      <c r="B495" s="142">
        <f t="shared" si="12"/>
        <v>5838</v>
      </c>
      <c r="C495" s="128"/>
      <c r="D495" s="34">
        <f t="shared" si="10"/>
        <v>5838</v>
      </c>
      <c r="E495" s="144">
        <v>45538</v>
      </c>
      <c r="F495" s="279">
        <v>5838</v>
      </c>
      <c r="G495" s="145">
        <v>45539</v>
      </c>
      <c r="H495" s="76">
        <f t="shared" si="8"/>
        <v>0</v>
      </c>
      <c r="K495" s="134"/>
      <c r="L495" s="679">
        <v>45538</v>
      </c>
      <c r="M495" s="136"/>
      <c r="N495" s="137">
        <f t="shared" si="9"/>
        <v>87</v>
      </c>
      <c r="O495" s="138">
        <v>87</v>
      </c>
      <c r="P495" s="139">
        <f t="shared" si="13"/>
        <v>0</v>
      </c>
      <c r="Q495" s="41"/>
    </row>
    <row r="496" spans="1:18" ht="15.6" x14ac:dyDescent="0.3">
      <c r="A496" s="282"/>
      <c r="B496" s="142">
        <f t="shared" si="12"/>
        <v>5843</v>
      </c>
      <c r="C496" s="128"/>
      <c r="D496" s="34">
        <f t="shared" si="10"/>
        <v>5838</v>
      </c>
      <c r="E496" s="144">
        <v>45539</v>
      </c>
      <c r="F496" s="279">
        <v>5843</v>
      </c>
      <c r="G496" s="145">
        <v>45540</v>
      </c>
      <c r="H496" s="76">
        <f t="shared" si="8"/>
        <v>5</v>
      </c>
      <c r="K496" s="134"/>
      <c r="L496" s="679">
        <v>45539</v>
      </c>
      <c r="M496" s="136"/>
      <c r="N496" s="137">
        <f t="shared" si="9"/>
        <v>87</v>
      </c>
      <c r="O496" s="138">
        <v>50</v>
      </c>
      <c r="P496" s="139">
        <f t="shared" si="13"/>
        <v>37</v>
      </c>
      <c r="Q496" s="41"/>
    </row>
    <row r="497" spans="1:22" ht="15.6" x14ac:dyDescent="0.3">
      <c r="A497" s="282"/>
      <c r="B497" s="142">
        <f t="shared" si="12"/>
        <v>5854</v>
      </c>
      <c r="C497" s="128"/>
      <c r="D497" s="34">
        <f t="shared" si="10"/>
        <v>5843</v>
      </c>
      <c r="E497" s="144">
        <v>45540</v>
      </c>
      <c r="F497" s="279">
        <v>5854</v>
      </c>
      <c r="G497" s="145">
        <v>45541</v>
      </c>
      <c r="H497" s="76">
        <f t="shared" si="8"/>
        <v>11</v>
      </c>
      <c r="K497" s="134"/>
      <c r="L497" s="679">
        <v>45540</v>
      </c>
      <c r="M497" s="136">
        <v>60</v>
      </c>
      <c r="N497" s="137">
        <f t="shared" si="9"/>
        <v>50</v>
      </c>
      <c r="O497" s="138">
        <v>43</v>
      </c>
      <c r="P497" s="139">
        <f t="shared" si="13"/>
        <v>67</v>
      </c>
      <c r="Q497" s="41"/>
      <c r="R497" t="s">
        <v>1280</v>
      </c>
    </row>
    <row r="498" spans="1:22" ht="15.6" x14ac:dyDescent="0.3">
      <c r="A498" s="282"/>
      <c r="B498" s="142">
        <f t="shared" si="12"/>
        <v>5865</v>
      </c>
      <c r="C498" s="128"/>
      <c r="D498" s="34">
        <f t="shared" si="10"/>
        <v>5854</v>
      </c>
      <c r="E498" s="144">
        <v>45541</v>
      </c>
      <c r="F498" s="279">
        <v>5865</v>
      </c>
      <c r="G498" s="145">
        <v>45542</v>
      </c>
      <c r="H498" s="76">
        <f t="shared" si="8"/>
        <v>11</v>
      </c>
      <c r="K498" s="134"/>
      <c r="L498" s="679">
        <v>45541</v>
      </c>
      <c r="M498" s="136">
        <v>90</v>
      </c>
      <c r="N498" s="137">
        <f t="shared" si="9"/>
        <v>43</v>
      </c>
      <c r="O498" s="138">
        <v>79</v>
      </c>
      <c r="P498" s="139">
        <f t="shared" si="13"/>
        <v>54</v>
      </c>
      <c r="Q498" s="41"/>
      <c r="R498" t="s">
        <v>1281</v>
      </c>
      <c r="V498" t="s">
        <v>1298</v>
      </c>
    </row>
    <row r="499" spans="1:22" ht="15.6" x14ac:dyDescent="0.3">
      <c r="A499" s="282"/>
      <c r="B499" s="142">
        <f t="shared" si="12"/>
        <v>5868</v>
      </c>
      <c r="C499" s="128"/>
      <c r="D499" s="34">
        <f t="shared" si="10"/>
        <v>5865</v>
      </c>
      <c r="E499" s="144">
        <v>45542</v>
      </c>
      <c r="F499" s="279">
        <v>5868</v>
      </c>
      <c r="G499" s="145">
        <v>45543</v>
      </c>
      <c r="H499" s="76">
        <f t="shared" si="8"/>
        <v>3</v>
      </c>
      <c r="K499" s="134"/>
      <c r="L499" s="679">
        <v>45542</v>
      </c>
      <c r="M499" s="136"/>
      <c r="N499" s="137">
        <f t="shared" si="9"/>
        <v>79</v>
      </c>
      <c r="O499" s="138">
        <v>65</v>
      </c>
      <c r="P499" s="139">
        <f t="shared" si="13"/>
        <v>14</v>
      </c>
      <c r="Q499" s="41"/>
    </row>
    <row r="500" spans="1:22" ht="15.6" x14ac:dyDescent="0.3">
      <c r="A500" s="282"/>
      <c r="B500" s="142">
        <f t="shared" si="12"/>
        <v>5868</v>
      </c>
      <c r="C500" s="128"/>
      <c r="D500" s="34">
        <f t="shared" si="10"/>
        <v>5868</v>
      </c>
      <c r="E500" s="144">
        <v>45543</v>
      </c>
      <c r="F500" s="279">
        <v>5868</v>
      </c>
      <c r="G500" s="145">
        <v>45544</v>
      </c>
      <c r="H500" s="76">
        <f t="shared" si="8"/>
        <v>0</v>
      </c>
      <c r="K500" s="134"/>
      <c r="L500" s="679">
        <v>45543</v>
      </c>
      <c r="M500" s="136"/>
      <c r="N500" s="137">
        <f t="shared" si="9"/>
        <v>65</v>
      </c>
      <c r="O500" s="138">
        <v>65</v>
      </c>
      <c r="P500" s="139">
        <f t="shared" si="13"/>
        <v>0</v>
      </c>
      <c r="Q500" s="41"/>
    </row>
    <row r="501" spans="1:22" ht="15.6" x14ac:dyDescent="0.3">
      <c r="A501" s="282"/>
      <c r="B501" s="142">
        <f t="shared" si="12"/>
        <v>5874</v>
      </c>
      <c r="C501" s="128"/>
      <c r="D501" s="34">
        <f t="shared" si="10"/>
        <v>5868</v>
      </c>
      <c r="E501" s="144">
        <v>45544</v>
      </c>
      <c r="F501" s="279">
        <v>5874</v>
      </c>
      <c r="G501" s="145">
        <v>45545</v>
      </c>
      <c r="H501" s="76">
        <f t="shared" si="8"/>
        <v>6</v>
      </c>
      <c r="K501" s="134"/>
      <c r="L501" s="679">
        <v>45544</v>
      </c>
      <c r="M501" s="136"/>
      <c r="N501" s="137">
        <f t="shared" si="9"/>
        <v>65</v>
      </c>
      <c r="O501" s="138">
        <v>29</v>
      </c>
      <c r="P501" s="139">
        <f t="shared" si="13"/>
        <v>36</v>
      </c>
      <c r="Q501" s="41"/>
      <c r="R501" t="s">
        <v>1296</v>
      </c>
    </row>
    <row r="502" spans="1:22" ht="15.6" x14ac:dyDescent="0.3">
      <c r="A502" s="282"/>
      <c r="B502" s="142">
        <f t="shared" si="12"/>
        <v>5880</v>
      </c>
      <c r="C502" s="128"/>
      <c r="D502" s="34">
        <f t="shared" si="10"/>
        <v>5874</v>
      </c>
      <c r="E502" s="144">
        <v>45545</v>
      </c>
      <c r="F502" s="279">
        <v>5880</v>
      </c>
      <c r="G502" s="145">
        <v>45546</v>
      </c>
      <c r="H502" s="76">
        <f t="shared" si="8"/>
        <v>6</v>
      </c>
      <c r="K502" s="134"/>
      <c r="L502" s="679">
        <v>45545</v>
      </c>
      <c r="M502" s="136">
        <v>50</v>
      </c>
      <c r="N502" s="137">
        <f t="shared" si="9"/>
        <v>29</v>
      </c>
      <c r="O502" s="138">
        <v>51</v>
      </c>
      <c r="P502" s="139">
        <f t="shared" si="13"/>
        <v>28</v>
      </c>
      <c r="Q502" s="41"/>
      <c r="S502" t="s">
        <v>1293</v>
      </c>
      <c r="T502" t="s">
        <v>1297</v>
      </c>
    </row>
    <row r="503" spans="1:22" ht="15.6" x14ac:dyDescent="0.3">
      <c r="A503" s="282"/>
      <c r="B503" s="142">
        <f t="shared" si="12"/>
        <v>5880</v>
      </c>
      <c r="C503" s="128"/>
      <c r="D503" s="34">
        <f t="shared" si="10"/>
        <v>5880</v>
      </c>
      <c r="E503" s="144">
        <v>45546</v>
      </c>
      <c r="F503" s="279">
        <v>5880</v>
      </c>
      <c r="G503" s="145">
        <v>45547</v>
      </c>
      <c r="H503" s="76">
        <f t="shared" si="8"/>
        <v>0</v>
      </c>
      <c r="K503" s="134"/>
      <c r="L503" s="679">
        <v>45546</v>
      </c>
      <c r="M503" s="136">
        <v>30</v>
      </c>
      <c r="N503" s="137">
        <f t="shared" si="9"/>
        <v>51</v>
      </c>
      <c r="O503" s="138">
        <v>81</v>
      </c>
      <c r="P503" s="139">
        <f t="shared" si="13"/>
        <v>0</v>
      </c>
      <c r="Q503" s="41"/>
      <c r="S503" t="s">
        <v>1299</v>
      </c>
    </row>
    <row r="504" spans="1:22" ht="15.6" x14ac:dyDescent="0.3">
      <c r="A504" s="282"/>
      <c r="B504" s="142">
        <f t="shared" si="12"/>
        <v>5880</v>
      </c>
      <c r="C504" s="128"/>
      <c r="D504" s="34">
        <f t="shared" si="10"/>
        <v>5880</v>
      </c>
      <c r="E504" s="144">
        <v>45547</v>
      </c>
      <c r="F504" s="279">
        <v>5880</v>
      </c>
      <c r="G504" s="145">
        <v>45548</v>
      </c>
      <c r="H504" s="76">
        <f t="shared" si="8"/>
        <v>0</v>
      </c>
      <c r="K504" s="134"/>
      <c r="L504" s="679">
        <v>45547</v>
      </c>
      <c r="M504" s="136"/>
      <c r="N504" s="137">
        <f t="shared" si="9"/>
        <v>81</v>
      </c>
      <c r="O504" s="138">
        <v>77</v>
      </c>
      <c r="P504" s="139">
        <f t="shared" si="13"/>
        <v>4</v>
      </c>
      <c r="Q504" s="41"/>
    </row>
    <row r="505" spans="1:22" ht="15.6" x14ac:dyDescent="0.3">
      <c r="A505" s="282"/>
      <c r="B505" s="142">
        <f t="shared" si="12"/>
        <v>5889</v>
      </c>
      <c r="C505" s="128"/>
      <c r="D505" s="34">
        <f t="shared" si="10"/>
        <v>5880</v>
      </c>
      <c r="E505" s="144">
        <v>45548</v>
      </c>
      <c r="F505" s="279">
        <v>5889</v>
      </c>
      <c r="G505" s="145">
        <v>45549</v>
      </c>
      <c r="H505" s="76">
        <f t="shared" si="8"/>
        <v>9</v>
      </c>
      <c r="K505" s="134"/>
      <c r="L505" s="679">
        <v>45548</v>
      </c>
      <c r="M505" s="136">
        <v>30</v>
      </c>
      <c r="N505" s="137">
        <f t="shared" si="9"/>
        <v>77</v>
      </c>
      <c r="O505" s="138">
        <v>50</v>
      </c>
      <c r="P505" s="139">
        <f t="shared" si="13"/>
        <v>57</v>
      </c>
      <c r="Q505" s="41"/>
      <c r="R505" t="s">
        <v>1305</v>
      </c>
    </row>
    <row r="506" spans="1:22" ht="15.6" x14ac:dyDescent="0.3">
      <c r="A506" s="282"/>
      <c r="B506" s="142">
        <f t="shared" si="12"/>
        <v>5889</v>
      </c>
      <c r="C506" s="128"/>
      <c r="D506" s="34">
        <f t="shared" si="10"/>
        <v>5889</v>
      </c>
      <c r="E506" s="144">
        <v>45549</v>
      </c>
      <c r="F506" s="279">
        <v>5889</v>
      </c>
      <c r="G506" s="145">
        <v>45550</v>
      </c>
      <c r="H506" s="76">
        <f t="shared" si="8"/>
        <v>0</v>
      </c>
      <c r="K506" s="134"/>
      <c r="L506" s="679">
        <v>45549</v>
      </c>
      <c r="M506" s="136"/>
      <c r="N506" s="137">
        <f t="shared" si="9"/>
        <v>50</v>
      </c>
      <c r="O506" s="138">
        <v>48</v>
      </c>
      <c r="P506" s="139">
        <f t="shared" si="13"/>
        <v>2</v>
      </c>
      <c r="Q506" s="41"/>
    </row>
    <row r="507" spans="1:22" ht="15.6" x14ac:dyDescent="0.3">
      <c r="A507" s="282"/>
      <c r="B507" s="142">
        <f t="shared" si="12"/>
        <v>5889</v>
      </c>
      <c r="C507" s="128"/>
      <c r="D507" s="34">
        <f t="shared" si="10"/>
        <v>5889</v>
      </c>
      <c r="E507" s="144">
        <v>45550</v>
      </c>
      <c r="F507" s="279">
        <v>5889</v>
      </c>
      <c r="G507" s="145">
        <v>45551</v>
      </c>
      <c r="H507" s="76">
        <f t="shared" si="8"/>
        <v>0</v>
      </c>
      <c r="K507" s="134"/>
      <c r="L507" s="679">
        <v>45550</v>
      </c>
      <c r="M507" s="136"/>
      <c r="N507" s="137">
        <f t="shared" si="9"/>
        <v>48</v>
      </c>
      <c r="O507" s="138">
        <v>48</v>
      </c>
      <c r="P507" s="139">
        <f t="shared" si="13"/>
        <v>0</v>
      </c>
      <c r="Q507" s="41"/>
    </row>
    <row r="508" spans="1:22" ht="15.6" x14ac:dyDescent="0.3">
      <c r="A508" s="282"/>
      <c r="B508" s="142">
        <f t="shared" si="12"/>
        <v>5903</v>
      </c>
      <c r="C508" s="128"/>
      <c r="D508" s="34">
        <f t="shared" si="10"/>
        <v>5889</v>
      </c>
      <c r="E508" s="144">
        <v>45551</v>
      </c>
      <c r="F508" s="279">
        <v>5903</v>
      </c>
      <c r="G508" s="145">
        <v>45552</v>
      </c>
      <c r="H508" s="76">
        <f t="shared" si="8"/>
        <v>14</v>
      </c>
      <c r="K508" s="134"/>
      <c r="L508" s="679">
        <v>45551</v>
      </c>
      <c r="M508" s="136">
        <v>120</v>
      </c>
      <c r="N508" s="137">
        <f t="shared" si="9"/>
        <v>48</v>
      </c>
      <c r="O508" s="138">
        <v>61</v>
      </c>
      <c r="P508" s="139">
        <f t="shared" si="13"/>
        <v>107</v>
      </c>
      <c r="Q508" s="41"/>
      <c r="R508" s="48" t="s">
        <v>1314</v>
      </c>
    </row>
    <row r="509" spans="1:22" ht="15.6" x14ac:dyDescent="0.3">
      <c r="A509" s="282"/>
      <c r="B509" s="142">
        <f t="shared" si="12"/>
        <v>5923</v>
      </c>
      <c r="C509" s="128"/>
      <c r="D509" s="34">
        <f t="shared" si="10"/>
        <v>5903</v>
      </c>
      <c r="E509" s="144">
        <v>45552</v>
      </c>
      <c r="F509" s="279">
        <v>5923</v>
      </c>
      <c r="G509" s="145">
        <v>45553</v>
      </c>
      <c r="H509" s="76">
        <f t="shared" si="8"/>
        <v>20</v>
      </c>
      <c r="K509" s="134"/>
      <c r="L509" s="679">
        <v>45552</v>
      </c>
      <c r="M509" s="136">
        <v>120</v>
      </c>
      <c r="N509" s="137">
        <f t="shared" si="9"/>
        <v>61</v>
      </c>
      <c r="O509" s="138">
        <v>51</v>
      </c>
      <c r="P509" s="139">
        <f t="shared" si="13"/>
        <v>130</v>
      </c>
      <c r="Q509" s="41"/>
      <c r="R509" t="s">
        <v>1318</v>
      </c>
      <c r="S509" t="s">
        <v>1317</v>
      </c>
    </row>
    <row r="510" spans="1:22" ht="15.6" x14ac:dyDescent="0.3">
      <c r="A510" s="282"/>
      <c r="B510" s="142">
        <f t="shared" si="12"/>
        <v>5927</v>
      </c>
      <c r="C510" s="128"/>
      <c r="D510" s="34">
        <f t="shared" si="10"/>
        <v>5923</v>
      </c>
      <c r="E510" s="144">
        <v>45553</v>
      </c>
      <c r="F510" s="279">
        <v>5927</v>
      </c>
      <c r="G510" s="145">
        <v>45554</v>
      </c>
      <c r="H510" s="76">
        <f t="shared" si="8"/>
        <v>4</v>
      </c>
      <c r="K510" s="134"/>
      <c r="L510" s="679">
        <v>45553</v>
      </c>
      <c r="M510" s="136">
        <v>65</v>
      </c>
      <c r="N510" s="137">
        <f t="shared" si="9"/>
        <v>51</v>
      </c>
      <c r="O510" s="138">
        <v>95</v>
      </c>
      <c r="P510" s="139">
        <f t="shared" si="13"/>
        <v>21</v>
      </c>
      <c r="Q510" s="41"/>
      <c r="R510" t="s">
        <v>1320</v>
      </c>
    </row>
    <row r="511" spans="1:22" ht="15.6" x14ac:dyDescent="0.3">
      <c r="A511" s="282"/>
      <c r="B511" s="142">
        <f t="shared" si="12"/>
        <v>5930</v>
      </c>
      <c r="C511" s="128"/>
      <c r="D511" s="34">
        <f t="shared" si="10"/>
        <v>5927</v>
      </c>
      <c r="E511" s="144">
        <v>45554</v>
      </c>
      <c r="F511" s="279">
        <v>5930</v>
      </c>
      <c r="G511" s="145">
        <v>45555</v>
      </c>
      <c r="H511" s="76">
        <f t="shared" si="8"/>
        <v>3</v>
      </c>
      <c r="K511" s="134"/>
      <c r="L511" s="679">
        <v>45554</v>
      </c>
      <c r="M511" s="136"/>
      <c r="N511" s="137">
        <f t="shared" si="9"/>
        <v>95</v>
      </c>
      <c r="O511" s="138">
        <v>76</v>
      </c>
      <c r="P511" s="139">
        <f t="shared" si="13"/>
        <v>19</v>
      </c>
      <c r="Q511" s="41"/>
    </row>
    <row r="512" spans="1:22" ht="15.6" x14ac:dyDescent="0.3">
      <c r="A512" s="282"/>
      <c r="B512" s="142">
        <f t="shared" si="12"/>
        <v>5930</v>
      </c>
      <c r="C512" s="128"/>
      <c r="D512" s="34">
        <f t="shared" si="10"/>
        <v>5930</v>
      </c>
      <c r="E512" s="144">
        <v>45555</v>
      </c>
      <c r="F512" s="279">
        <v>5930</v>
      </c>
      <c r="G512" s="145">
        <v>45556</v>
      </c>
      <c r="H512" s="76">
        <f t="shared" si="8"/>
        <v>0</v>
      </c>
      <c r="K512" s="134"/>
      <c r="L512" s="679">
        <v>45555</v>
      </c>
      <c r="M512" s="136"/>
      <c r="N512" s="137">
        <f t="shared" si="9"/>
        <v>76</v>
      </c>
      <c r="O512" s="138">
        <v>76</v>
      </c>
      <c r="P512" s="139">
        <f t="shared" si="13"/>
        <v>0</v>
      </c>
      <c r="Q512" s="41"/>
      <c r="R512" t="s">
        <v>1328</v>
      </c>
    </row>
    <row r="513" spans="1:24" ht="15.6" x14ac:dyDescent="0.3">
      <c r="A513" s="282"/>
      <c r="B513" s="142">
        <f t="shared" si="12"/>
        <v>5945</v>
      </c>
      <c r="C513" s="128"/>
      <c r="D513" s="34">
        <f t="shared" si="10"/>
        <v>5930</v>
      </c>
      <c r="E513" s="144">
        <v>45556</v>
      </c>
      <c r="F513" s="279">
        <v>5945</v>
      </c>
      <c r="G513" s="145">
        <v>45557</v>
      </c>
      <c r="H513" s="76">
        <f t="shared" si="8"/>
        <v>15</v>
      </c>
      <c r="K513" s="134"/>
      <c r="L513" s="679">
        <v>45556</v>
      </c>
      <c r="M513" s="136">
        <v>60</v>
      </c>
      <c r="N513" s="137">
        <f t="shared" si="9"/>
        <v>76</v>
      </c>
      <c r="O513" s="138">
        <v>42</v>
      </c>
      <c r="P513" s="139">
        <f t="shared" si="13"/>
        <v>94</v>
      </c>
      <c r="Q513" s="41"/>
      <c r="R513" t="s">
        <v>1329</v>
      </c>
    </row>
    <row r="514" spans="1:24" ht="15.6" x14ac:dyDescent="0.3">
      <c r="A514" s="282"/>
      <c r="B514" s="142">
        <f t="shared" si="12"/>
        <v>5945</v>
      </c>
      <c r="C514" s="128"/>
      <c r="D514" s="34">
        <f t="shared" si="10"/>
        <v>5945</v>
      </c>
      <c r="E514" s="144">
        <v>45557</v>
      </c>
      <c r="F514" s="279">
        <v>5945</v>
      </c>
      <c r="G514" s="145">
        <v>45558</v>
      </c>
      <c r="H514" s="76">
        <f t="shared" si="8"/>
        <v>0</v>
      </c>
      <c r="K514" s="134"/>
      <c r="L514" s="679">
        <v>45557</v>
      </c>
      <c r="M514" s="136"/>
      <c r="N514" s="137">
        <f t="shared" si="9"/>
        <v>42</v>
      </c>
      <c r="O514" s="138">
        <v>42</v>
      </c>
      <c r="P514" s="139">
        <f t="shared" si="13"/>
        <v>0</v>
      </c>
      <c r="Q514" s="41"/>
    </row>
    <row r="515" spans="1:24" ht="15.6" x14ac:dyDescent="0.3">
      <c r="A515" s="282"/>
      <c r="B515" s="142">
        <f t="shared" si="12"/>
        <v>5945</v>
      </c>
      <c r="C515" s="128"/>
      <c r="D515" s="34">
        <f t="shared" si="10"/>
        <v>5945</v>
      </c>
      <c r="E515" s="144">
        <v>45558</v>
      </c>
      <c r="F515" s="279">
        <v>5945</v>
      </c>
      <c r="G515" s="145">
        <v>45559</v>
      </c>
      <c r="H515" s="76">
        <f t="shared" si="8"/>
        <v>0</v>
      </c>
      <c r="K515" s="134"/>
      <c r="L515" s="679">
        <v>45558</v>
      </c>
      <c r="M515" s="136"/>
      <c r="N515" s="137">
        <f t="shared" si="9"/>
        <v>42</v>
      </c>
      <c r="O515" s="138">
        <v>38</v>
      </c>
      <c r="P515" s="139">
        <f t="shared" si="13"/>
        <v>4</v>
      </c>
      <c r="Q515" s="41"/>
    </row>
    <row r="516" spans="1:24" ht="15.6" x14ac:dyDescent="0.3">
      <c r="A516" s="282"/>
      <c r="B516" s="142">
        <f t="shared" si="12"/>
        <v>5946</v>
      </c>
      <c r="C516" s="128"/>
      <c r="D516" s="34">
        <f t="shared" si="10"/>
        <v>5945</v>
      </c>
      <c r="E516" s="144">
        <v>45559</v>
      </c>
      <c r="F516" s="279">
        <v>5946</v>
      </c>
      <c r="G516" s="145">
        <v>45560</v>
      </c>
      <c r="H516" s="76">
        <f t="shared" ref="H516:H604" si="14">F516-D516</f>
        <v>1</v>
      </c>
      <c r="K516" s="134"/>
      <c r="L516" s="679">
        <v>45559</v>
      </c>
      <c r="M516" s="136"/>
      <c r="N516" s="137">
        <f t="shared" ref="N516:N534" si="15">O515</f>
        <v>38</v>
      </c>
      <c r="O516" s="138">
        <v>38</v>
      </c>
      <c r="P516" s="139">
        <f t="shared" si="13"/>
        <v>0</v>
      </c>
      <c r="Q516" s="41"/>
    </row>
    <row r="517" spans="1:24" ht="15.6" x14ac:dyDescent="0.3">
      <c r="A517" s="282"/>
      <c r="B517" s="142">
        <f t="shared" si="12"/>
        <v>5946</v>
      </c>
      <c r="C517" s="128"/>
      <c r="D517" s="34">
        <f t="shared" ref="D517:D604" si="16">F516</f>
        <v>5946</v>
      </c>
      <c r="E517" s="144">
        <v>45560</v>
      </c>
      <c r="F517" s="279">
        <v>5946</v>
      </c>
      <c r="G517" s="145">
        <v>45561</v>
      </c>
      <c r="H517" s="76">
        <f t="shared" si="14"/>
        <v>0</v>
      </c>
      <c r="K517" s="134"/>
      <c r="L517" s="679">
        <v>45560</v>
      </c>
      <c r="M517" s="136"/>
      <c r="N517" s="137">
        <f t="shared" si="15"/>
        <v>38</v>
      </c>
      <c r="O517" s="138">
        <v>30</v>
      </c>
      <c r="P517" s="139">
        <f t="shared" si="13"/>
        <v>8</v>
      </c>
      <c r="Q517" s="41"/>
      <c r="T517" s="509">
        <f>SUM(H506:H515)</f>
        <v>56</v>
      </c>
      <c r="U517">
        <f>SUM(P506:P515)</f>
        <v>377</v>
      </c>
    </row>
    <row r="518" spans="1:24" ht="15.6" x14ac:dyDescent="0.3">
      <c r="A518" s="282"/>
      <c r="B518" s="142">
        <f t="shared" si="12"/>
        <v>5949</v>
      </c>
      <c r="C518" s="128"/>
      <c r="D518" s="34">
        <f t="shared" si="16"/>
        <v>5946</v>
      </c>
      <c r="E518" s="144">
        <v>45561</v>
      </c>
      <c r="F518" s="279">
        <v>5949</v>
      </c>
      <c r="G518" s="145">
        <v>45562</v>
      </c>
      <c r="H518" s="76">
        <f t="shared" si="14"/>
        <v>3</v>
      </c>
      <c r="K518" s="134"/>
      <c r="L518" s="679">
        <v>45561</v>
      </c>
      <c r="M518" s="136">
        <v>60</v>
      </c>
      <c r="N518" s="137">
        <f t="shared" si="15"/>
        <v>30</v>
      </c>
      <c r="O518" s="138">
        <v>70</v>
      </c>
      <c r="P518" s="139">
        <f t="shared" si="13"/>
        <v>20</v>
      </c>
      <c r="Q518" s="41"/>
      <c r="R518" s="48" t="s">
        <v>1347</v>
      </c>
    </row>
    <row r="519" spans="1:24" ht="15.6" x14ac:dyDescent="0.3">
      <c r="A519" s="282"/>
      <c r="B519" s="142">
        <f t="shared" si="12"/>
        <v>5950</v>
      </c>
      <c r="C519" s="128"/>
      <c r="D519" s="34">
        <f t="shared" si="16"/>
        <v>5949</v>
      </c>
      <c r="E519" s="144">
        <v>45562</v>
      </c>
      <c r="F519" s="279">
        <v>5950</v>
      </c>
      <c r="G519" s="145">
        <v>45563</v>
      </c>
      <c r="H519" s="76">
        <f t="shared" si="14"/>
        <v>1</v>
      </c>
      <c r="K519" s="134"/>
      <c r="L519" s="679">
        <v>45562</v>
      </c>
      <c r="M519" s="136"/>
      <c r="N519" s="137">
        <f t="shared" si="15"/>
        <v>70</v>
      </c>
      <c r="O519" s="138">
        <v>58</v>
      </c>
      <c r="P519" s="139">
        <f t="shared" si="13"/>
        <v>12</v>
      </c>
      <c r="Q519" s="41"/>
      <c r="U519" s="513">
        <f>U517/T517</f>
        <v>6.7321428571428568</v>
      </c>
    </row>
    <row r="520" spans="1:24" ht="15.6" x14ac:dyDescent="0.3">
      <c r="A520" s="282"/>
      <c r="B520" s="142">
        <f t="shared" si="12"/>
        <v>5952</v>
      </c>
      <c r="C520" s="128"/>
      <c r="D520" s="34">
        <f t="shared" si="16"/>
        <v>5950</v>
      </c>
      <c r="E520" s="144">
        <v>45563</v>
      </c>
      <c r="F520" s="279">
        <v>5952</v>
      </c>
      <c r="G520" s="145">
        <v>45564</v>
      </c>
      <c r="H520" s="76">
        <f t="shared" si="14"/>
        <v>2</v>
      </c>
      <c r="K520" s="134"/>
      <c r="L520" s="679">
        <v>45563</v>
      </c>
      <c r="M520" s="136"/>
      <c r="N520" s="137">
        <f t="shared" si="15"/>
        <v>58</v>
      </c>
      <c r="O520" s="138">
        <v>43</v>
      </c>
      <c r="P520" s="139">
        <f t="shared" si="13"/>
        <v>15</v>
      </c>
      <c r="Q520" s="41"/>
    </row>
    <row r="521" spans="1:24" ht="15.6" x14ac:dyDescent="0.3">
      <c r="A521" s="282"/>
      <c r="B521" s="142">
        <f t="shared" si="12"/>
        <v>5952</v>
      </c>
      <c r="C521" s="128"/>
      <c r="D521" s="34">
        <f t="shared" si="16"/>
        <v>5952</v>
      </c>
      <c r="E521" s="144">
        <v>45564</v>
      </c>
      <c r="F521" s="279">
        <v>5952</v>
      </c>
      <c r="G521" s="145">
        <v>45565</v>
      </c>
      <c r="H521" s="76">
        <f t="shared" si="14"/>
        <v>0</v>
      </c>
      <c r="K521" s="134"/>
      <c r="L521" s="679">
        <v>45564</v>
      </c>
      <c r="M521" s="136"/>
      <c r="N521" s="137">
        <f t="shared" si="15"/>
        <v>43</v>
      </c>
      <c r="O521" s="138">
        <v>40</v>
      </c>
      <c r="P521" s="139">
        <f t="shared" si="13"/>
        <v>3</v>
      </c>
      <c r="Q521" s="41"/>
    </row>
    <row r="522" spans="1:24" ht="15.6" x14ac:dyDescent="0.3">
      <c r="A522" s="282"/>
      <c r="B522" s="142">
        <f t="shared" si="12"/>
        <v>5953</v>
      </c>
      <c r="C522" s="128"/>
      <c r="D522" s="34">
        <f t="shared" si="16"/>
        <v>5952</v>
      </c>
      <c r="E522" s="144">
        <v>45565</v>
      </c>
      <c r="F522" s="279">
        <v>5953</v>
      </c>
      <c r="G522" s="145">
        <v>45566</v>
      </c>
      <c r="H522" s="76">
        <f t="shared" si="14"/>
        <v>1</v>
      </c>
      <c r="K522" s="134"/>
      <c r="L522" s="679">
        <v>45565</v>
      </c>
      <c r="M522" s="136"/>
      <c r="N522" s="137">
        <f t="shared" si="15"/>
        <v>40</v>
      </c>
      <c r="O522" s="138">
        <v>35</v>
      </c>
      <c r="P522" s="139">
        <f t="shared" si="13"/>
        <v>5</v>
      </c>
      <c r="Q522" s="41"/>
      <c r="T522" s="509">
        <f>SUM(H496:H515)</f>
        <v>107</v>
      </c>
      <c r="U522">
        <f>SUM(P496:P515)</f>
        <v>674</v>
      </c>
      <c r="W522" t="s">
        <v>1369</v>
      </c>
      <c r="X522" t="s">
        <v>1368</v>
      </c>
    </row>
    <row r="523" spans="1:24" ht="15.6" x14ac:dyDescent="0.3">
      <c r="A523" s="282"/>
      <c r="B523" s="142">
        <f t="shared" si="12"/>
        <v>5953</v>
      </c>
      <c r="C523" s="128"/>
      <c r="D523" s="34">
        <f t="shared" si="16"/>
        <v>5953</v>
      </c>
      <c r="E523" s="144">
        <v>45566</v>
      </c>
      <c r="F523" s="279">
        <v>5953</v>
      </c>
      <c r="G523" s="145">
        <v>45567</v>
      </c>
      <c r="H523" s="76">
        <f t="shared" si="14"/>
        <v>0</v>
      </c>
      <c r="I523" s="509">
        <f>SUM(H523:H614)</f>
        <v>136</v>
      </c>
      <c r="K523" s="134"/>
      <c r="L523" s="679">
        <v>45566</v>
      </c>
      <c r="M523" s="136"/>
      <c r="N523" s="137">
        <f t="shared" si="15"/>
        <v>35</v>
      </c>
      <c r="O523" s="138">
        <v>35</v>
      </c>
      <c r="P523" s="139">
        <f t="shared" si="13"/>
        <v>0</v>
      </c>
      <c r="Q523" s="41"/>
      <c r="R523">
        <f>SUM(P523:P614)</f>
        <v>897</v>
      </c>
      <c r="W523" s="509">
        <f>SUM(H431:H522)</f>
        <v>335</v>
      </c>
      <c r="X523">
        <f>SUM(P431:P522)</f>
        <v>2150</v>
      </c>
    </row>
    <row r="524" spans="1:24" ht="15.6" x14ac:dyDescent="0.3">
      <c r="A524" s="282"/>
      <c r="B524" s="142">
        <f t="shared" si="12"/>
        <v>5953</v>
      </c>
      <c r="C524" s="128"/>
      <c r="D524" s="34">
        <f t="shared" si="16"/>
        <v>5953</v>
      </c>
      <c r="E524" s="144">
        <v>45567</v>
      </c>
      <c r="F524" s="279">
        <v>5953</v>
      </c>
      <c r="G524" s="145">
        <v>45568</v>
      </c>
      <c r="H524" s="76">
        <f t="shared" si="14"/>
        <v>0</v>
      </c>
      <c r="K524" s="134"/>
      <c r="L524" s="679">
        <v>45567</v>
      </c>
      <c r="M524" s="136"/>
      <c r="N524" s="137">
        <f t="shared" si="15"/>
        <v>35</v>
      </c>
      <c r="O524" s="138">
        <v>35</v>
      </c>
      <c r="P524" s="139">
        <f t="shared" si="13"/>
        <v>0</v>
      </c>
      <c r="Q524" s="41"/>
      <c r="T524" s="509">
        <f>SUM(H510:H524)</f>
        <v>30</v>
      </c>
      <c r="U524">
        <f>SUM(P510:P524)</f>
        <v>201</v>
      </c>
    </row>
    <row r="525" spans="1:24" ht="15.6" x14ac:dyDescent="0.3">
      <c r="A525" s="282"/>
      <c r="B525" s="142">
        <f t="shared" si="12"/>
        <v>5964</v>
      </c>
      <c r="C525" s="128"/>
      <c r="D525" s="34">
        <f t="shared" si="16"/>
        <v>5953</v>
      </c>
      <c r="E525" s="144">
        <v>45568</v>
      </c>
      <c r="F525" s="279">
        <v>5964</v>
      </c>
      <c r="G525" s="145">
        <v>45569</v>
      </c>
      <c r="H525" s="76">
        <f t="shared" si="14"/>
        <v>11</v>
      </c>
      <c r="K525" s="134"/>
      <c r="L525" s="679">
        <v>45568</v>
      </c>
      <c r="M525" s="136">
        <v>120</v>
      </c>
      <c r="N525" s="137">
        <f t="shared" si="15"/>
        <v>35</v>
      </c>
      <c r="O525" s="138">
        <v>75</v>
      </c>
      <c r="P525" s="139">
        <f t="shared" si="13"/>
        <v>80</v>
      </c>
      <c r="Q525" s="41"/>
      <c r="R525" s="48" t="s">
        <v>1348</v>
      </c>
      <c r="U525" s="513"/>
    </row>
    <row r="526" spans="1:24" ht="15.6" x14ac:dyDescent="0.3">
      <c r="A526" s="282"/>
      <c r="B526" s="142">
        <f t="shared" si="12"/>
        <v>5966</v>
      </c>
      <c r="C526" s="128"/>
      <c r="D526" s="34">
        <f t="shared" si="16"/>
        <v>5964</v>
      </c>
      <c r="E526" s="144">
        <v>45569</v>
      </c>
      <c r="F526" s="279">
        <v>5966</v>
      </c>
      <c r="G526" s="145">
        <v>45570</v>
      </c>
      <c r="H526" s="76">
        <f t="shared" si="14"/>
        <v>2</v>
      </c>
      <c r="K526" s="134"/>
      <c r="L526" s="679">
        <v>45569</v>
      </c>
      <c r="M526" s="136">
        <v>47</v>
      </c>
      <c r="N526" s="137">
        <f t="shared" si="15"/>
        <v>75</v>
      </c>
      <c r="O526" s="138">
        <v>100</v>
      </c>
      <c r="P526" s="139">
        <f t="shared" si="13"/>
        <v>22</v>
      </c>
      <c r="Q526" s="41"/>
      <c r="R526" s="48" t="s">
        <v>1353</v>
      </c>
    </row>
    <row r="527" spans="1:24" ht="15.6" x14ac:dyDescent="0.3">
      <c r="A527" s="282"/>
      <c r="B527" s="142">
        <f t="shared" si="12"/>
        <v>5966</v>
      </c>
      <c r="C527" s="128"/>
      <c r="D527" s="34">
        <f t="shared" si="16"/>
        <v>5966</v>
      </c>
      <c r="E527" s="144">
        <v>45570</v>
      </c>
      <c r="F527" s="279">
        <v>5966</v>
      </c>
      <c r="G527" s="145">
        <v>45571</v>
      </c>
      <c r="H527" s="76">
        <f t="shared" si="14"/>
        <v>0</v>
      </c>
      <c r="K527" s="134"/>
      <c r="L527" s="679">
        <v>45570</v>
      </c>
      <c r="M527" s="136"/>
      <c r="N527" s="137">
        <f t="shared" si="15"/>
        <v>100</v>
      </c>
      <c r="O527" s="138">
        <v>81</v>
      </c>
      <c r="P527" s="139">
        <f t="shared" si="13"/>
        <v>19</v>
      </c>
      <c r="Q527" s="41"/>
      <c r="R527" t="s">
        <v>56</v>
      </c>
    </row>
    <row r="528" spans="1:24" ht="15.6" x14ac:dyDescent="0.3">
      <c r="A528" s="282"/>
      <c r="B528" s="142">
        <f t="shared" si="12"/>
        <v>5967</v>
      </c>
      <c r="C528" s="128"/>
      <c r="D528" s="34">
        <f t="shared" si="16"/>
        <v>5966</v>
      </c>
      <c r="E528" s="144">
        <v>45571</v>
      </c>
      <c r="F528" s="279">
        <v>5967</v>
      </c>
      <c r="G528" s="515">
        <v>45572</v>
      </c>
      <c r="H528" s="76">
        <f t="shared" si="14"/>
        <v>1</v>
      </c>
      <c r="K528" s="134"/>
      <c r="L528" s="679">
        <v>45571</v>
      </c>
      <c r="M528" s="136"/>
      <c r="N528" s="137">
        <f t="shared" si="15"/>
        <v>81</v>
      </c>
      <c r="O528" s="138">
        <v>64</v>
      </c>
      <c r="P528" s="139">
        <f t="shared" si="13"/>
        <v>17</v>
      </c>
      <c r="Q528" s="41"/>
    </row>
    <row r="529" spans="1:18" ht="15.6" x14ac:dyDescent="0.3">
      <c r="A529" s="282"/>
      <c r="B529" s="142">
        <f t="shared" si="12"/>
        <v>5967</v>
      </c>
      <c r="C529" s="128"/>
      <c r="D529" s="34">
        <f t="shared" si="16"/>
        <v>5967</v>
      </c>
      <c r="E529" s="514">
        <v>45572</v>
      </c>
      <c r="F529" s="279">
        <v>5967</v>
      </c>
      <c r="G529" s="515">
        <v>45573</v>
      </c>
      <c r="H529" s="76">
        <f t="shared" si="14"/>
        <v>0</v>
      </c>
      <c r="K529" s="134"/>
      <c r="L529" s="680">
        <v>45572</v>
      </c>
      <c r="M529" s="136"/>
      <c r="N529" s="137">
        <v>64</v>
      </c>
      <c r="O529" s="138">
        <v>62</v>
      </c>
      <c r="P529" s="139">
        <f t="shared" si="13"/>
        <v>2</v>
      </c>
      <c r="Q529" s="41"/>
    </row>
    <row r="530" spans="1:18" ht="15.6" x14ac:dyDescent="0.3">
      <c r="A530" s="282"/>
      <c r="B530" s="142">
        <f t="shared" si="12"/>
        <v>5969</v>
      </c>
      <c r="C530" s="128"/>
      <c r="D530" s="34">
        <f t="shared" si="16"/>
        <v>5967</v>
      </c>
      <c r="E530" s="514">
        <v>45573</v>
      </c>
      <c r="F530" s="279">
        <v>5969</v>
      </c>
      <c r="G530" s="515">
        <v>45574</v>
      </c>
      <c r="H530" s="76">
        <f t="shared" si="14"/>
        <v>2</v>
      </c>
      <c r="K530" s="134"/>
      <c r="L530" s="680">
        <v>45573</v>
      </c>
      <c r="M530" s="136"/>
      <c r="N530" s="137">
        <f t="shared" si="15"/>
        <v>62</v>
      </c>
      <c r="O530" s="138">
        <v>45</v>
      </c>
      <c r="P530" s="139">
        <f t="shared" si="13"/>
        <v>17</v>
      </c>
      <c r="Q530" s="41"/>
    </row>
    <row r="531" spans="1:18" ht="15.6" x14ac:dyDescent="0.3">
      <c r="A531" s="282"/>
      <c r="B531" s="142">
        <f t="shared" si="12"/>
        <v>5972</v>
      </c>
      <c r="C531" s="128"/>
      <c r="D531" s="34">
        <f t="shared" si="16"/>
        <v>5969</v>
      </c>
      <c r="E531" s="514">
        <v>45574</v>
      </c>
      <c r="F531" s="279">
        <v>5972</v>
      </c>
      <c r="G531" s="515">
        <v>45575</v>
      </c>
      <c r="H531" s="76">
        <f t="shared" si="14"/>
        <v>3</v>
      </c>
      <c r="K531" s="134"/>
      <c r="L531" s="680">
        <v>45574</v>
      </c>
      <c r="M531" s="136"/>
      <c r="N531" s="137">
        <f t="shared" si="15"/>
        <v>45</v>
      </c>
      <c r="O531" s="138">
        <v>34</v>
      </c>
      <c r="P531" s="139">
        <f t="shared" si="13"/>
        <v>11</v>
      </c>
      <c r="Q531" s="41"/>
    </row>
    <row r="532" spans="1:18" ht="15.6" x14ac:dyDescent="0.3">
      <c r="A532" s="282"/>
      <c r="B532" s="142">
        <f t="shared" si="12"/>
        <v>5972</v>
      </c>
      <c r="C532" s="128"/>
      <c r="D532" s="34">
        <f t="shared" si="16"/>
        <v>5972</v>
      </c>
      <c r="E532" s="514">
        <v>45575</v>
      </c>
      <c r="F532" s="279">
        <v>5972</v>
      </c>
      <c r="G532" s="515">
        <v>45576</v>
      </c>
      <c r="H532" s="76">
        <f t="shared" si="14"/>
        <v>0</v>
      </c>
      <c r="K532" s="134"/>
      <c r="L532" s="680">
        <v>45575</v>
      </c>
      <c r="M532" s="136"/>
      <c r="N532" s="137">
        <f t="shared" si="15"/>
        <v>34</v>
      </c>
      <c r="O532" s="138">
        <v>34</v>
      </c>
      <c r="P532" s="139">
        <f t="shared" si="13"/>
        <v>0</v>
      </c>
      <c r="Q532" s="41"/>
    </row>
    <row r="533" spans="1:18" ht="15.6" x14ac:dyDescent="0.3">
      <c r="A533" s="282"/>
      <c r="B533" s="142">
        <f t="shared" si="12"/>
        <v>5972</v>
      </c>
      <c r="C533" s="128"/>
      <c r="D533" s="34">
        <f t="shared" si="16"/>
        <v>5972</v>
      </c>
      <c r="E533" s="514">
        <v>45576</v>
      </c>
      <c r="F533" s="279">
        <v>5972</v>
      </c>
      <c r="G533" s="515">
        <v>45577</v>
      </c>
      <c r="H533" s="76">
        <f t="shared" si="14"/>
        <v>0</v>
      </c>
      <c r="K533" s="134"/>
      <c r="L533" s="680">
        <v>45576</v>
      </c>
      <c r="M533" s="136"/>
      <c r="N533" s="137">
        <f t="shared" si="15"/>
        <v>34</v>
      </c>
      <c r="O533" s="138">
        <v>34</v>
      </c>
      <c r="P533" s="139">
        <f t="shared" si="13"/>
        <v>0</v>
      </c>
      <c r="Q533" s="41"/>
    </row>
    <row r="534" spans="1:18" ht="15.6" x14ac:dyDescent="0.3">
      <c r="A534" s="282"/>
      <c r="B534" s="142">
        <f t="shared" si="12"/>
        <v>5972</v>
      </c>
      <c r="C534" s="128"/>
      <c r="D534" s="34">
        <f t="shared" si="16"/>
        <v>5972</v>
      </c>
      <c r="E534" s="514">
        <v>45577</v>
      </c>
      <c r="F534" s="279">
        <v>5972</v>
      </c>
      <c r="G534" s="515">
        <v>45578</v>
      </c>
      <c r="H534" s="76">
        <f t="shared" si="14"/>
        <v>0</v>
      </c>
      <c r="K534" s="134"/>
      <c r="L534" s="680">
        <v>45577</v>
      </c>
      <c r="M534" s="136">
        <v>60</v>
      </c>
      <c r="N534" s="137">
        <f t="shared" si="15"/>
        <v>34</v>
      </c>
      <c r="O534" s="138">
        <v>94</v>
      </c>
      <c r="P534" s="139">
        <f t="shared" si="13"/>
        <v>0</v>
      </c>
      <c r="Q534" s="41"/>
    </row>
    <row r="535" spans="1:18" ht="15.6" x14ac:dyDescent="0.3">
      <c r="A535" s="282"/>
      <c r="B535" s="142">
        <f t="shared" si="12"/>
        <v>5972</v>
      </c>
      <c r="C535" s="128"/>
      <c r="D535" s="34">
        <f t="shared" si="16"/>
        <v>5972</v>
      </c>
      <c r="E535" s="514">
        <v>45578</v>
      </c>
      <c r="F535" s="279">
        <v>5972</v>
      </c>
      <c r="G535" s="515">
        <v>45579</v>
      </c>
      <c r="H535" s="76">
        <f t="shared" si="14"/>
        <v>0</v>
      </c>
      <c r="K535" s="134"/>
      <c r="L535" s="680">
        <v>45578</v>
      </c>
      <c r="M535" s="136"/>
      <c r="N535" s="137">
        <f>O534</f>
        <v>94</v>
      </c>
      <c r="O535" s="138">
        <v>94</v>
      </c>
      <c r="P535" s="139">
        <f t="shared" si="13"/>
        <v>0</v>
      </c>
      <c r="Q535" s="41"/>
    </row>
    <row r="536" spans="1:18" ht="15.6" x14ac:dyDescent="0.3">
      <c r="A536" s="282"/>
      <c r="B536" s="142">
        <f t="shared" si="12"/>
        <v>5973</v>
      </c>
      <c r="C536" s="128"/>
      <c r="D536" s="34">
        <f t="shared" si="16"/>
        <v>5972</v>
      </c>
      <c r="E536" s="514">
        <v>45579</v>
      </c>
      <c r="F536" s="279">
        <v>5973</v>
      </c>
      <c r="G536" s="515">
        <v>45580</v>
      </c>
      <c r="H536" s="76">
        <f t="shared" si="14"/>
        <v>1</v>
      </c>
      <c r="K536" s="134"/>
      <c r="L536" s="680">
        <v>45579</v>
      </c>
      <c r="M536" s="136"/>
      <c r="N536" s="137">
        <f>O535</f>
        <v>94</v>
      </c>
      <c r="O536" s="138">
        <v>83</v>
      </c>
      <c r="P536" s="139">
        <f t="shared" si="13"/>
        <v>11</v>
      </c>
      <c r="Q536" s="41"/>
    </row>
    <row r="537" spans="1:18" ht="15.6" x14ac:dyDescent="0.3">
      <c r="A537" s="282"/>
      <c r="B537" s="142">
        <f t="shared" si="12"/>
        <v>5973</v>
      </c>
      <c r="C537" s="128"/>
      <c r="D537" s="34">
        <f t="shared" si="16"/>
        <v>5973</v>
      </c>
      <c r="E537" s="514">
        <v>45580</v>
      </c>
      <c r="F537" s="279">
        <v>5973</v>
      </c>
      <c r="G537" s="515">
        <v>45581</v>
      </c>
      <c r="H537" s="76">
        <f t="shared" si="14"/>
        <v>0</v>
      </c>
      <c r="K537" s="134"/>
      <c r="L537" s="680">
        <v>45580</v>
      </c>
      <c r="M537" s="136"/>
      <c r="N537" s="137">
        <f>O536</f>
        <v>83</v>
      </c>
      <c r="O537" s="138">
        <v>83</v>
      </c>
      <c r="P537" s="139">
        <f t="shared" si="13"/>
        <v>0</v>
      </c>
      <c r="Q537" s="41"/>
    </row>
    <row r="538" spans="1:18" ht="15.6" x14ac:dyDescent="0.3">
      <c r="A538" s="282"/>
      <c r="B538" s="142">
        <f t="shared" si="12"/>
        <v>5973</v>
      </c>
      <c r="C538" s="128"/>
      <c r="D538" s="34">
        <f t="shared" si="16"/>
        <v>5973</v>
      </c>
      <c r="E538" s="514">
        <v>45581</v>
      </c>
      <c r="F538" s="279">
        <v>5973</v>
      </c>
      <c r="G538" s="515">
        <v>45582</v>
      </c>
      <c r="H538" s="76">
        <f t="shared" si="14"/>
        <v>0</v>
      </c>
      <c r="K538" s="134"/>
      <c r="L538" s="680">
        <v>45581</v>
      </c>
      <c r="M538" s="136"/>
      <c r="N538" s="137">
        <f>O537</f>
        <v>83</v>
      </c>
      <c r="O538" s="138">
        <v>83</v>
      </c>
      <c r="P538" s="139">
        <f t="shared" si="13"/>
        <v>0</v>
      </c>
      <c r="Q538" s="41"/>
    </row>
    <row r="539" spans="1:18" ht="15.6" x14ac:dyDescent="0.3">
      <c r="A539" s="282"/>
      <c r="B539" s="142">
        <f t="shared" si="12"/>
        <v>5973</v>
      </c>
      <c r="C539" s="128"/>
      <c r="D539" s="34">
        <f t="shared" si="16"/>
        <v>5973</v>
      </c>
      <c r="E539" s="514">
        <v>45582</v>
      </c>
      <c r="F539" s="279">
        <v>5973</v>
      </c>
      <c r="G539" s="515">
        <v>45583</v>
      </c>
      <c r="H539" s="76">
        <f t="shared" si="14"/>
        <v>0</v>
      </c>
      <c r="K539" s="134"/>
      <c r="L539" s="680">
        <v>45582</v>
      </c>
      <c r="M539" s="136"/>
      <c r="N539" s="137">
        <f t="shared" ref="N539:N602" si="17">O538</f>
        <v>83</v>
      </c>
      <c r="O539" s="138">
        <v>83</v>
      </c>
      <c r="P539" s="139">
        <f t="shared" si="13"/>
        <v>0</v>
      </c>
      <c r="Q539" s="41"/>
    </row>
    <row r="540" spans="1:18" ht="15.6" x14ac:dyDescent="0.3">
      <c r="A540" s="282"/>
      <c r="B540" s="142">
        <f t="shared" si="12"/>
        <v>5973</v>
      </c>
      <c r="C540" s="128"/>
      <c r="D540" s="34">
        <f t="shared" si="16"/>
        <v>5973</v>
      </c>
      <c r="E540" s="514">
        <v>45583</v>
      </c>
      <c r="F540" s="279">
        <v>5973</v>
      </c>
      <c r="G540" s="515">
        <v>45584</v>
      </c>
      <c r="H540" s="76">
        <f t="shared" si="14"/>
        <v>0</v>
      </c>
      <c r="K540" s="134"/>
      <c r="L540" s="680">
        <v>45583</v>
      </c>
      <c r="M540" s="136"/>
      <c r="N540" s="137">
        <f t="shared" si="17"/>
        <v>83</v>
      </c>
      <c r="O540" s="138">
        <v>83</v>
      </c>
      <c r="P540" s="139">
        <f t="shared" si="13"/>
        <v>0</v>
      </c>
      <c r="Q540" s="41"/>
    </row>
    <row r="541" spans="1:18" ht="15.6" x14ac:dyDescent="0.3">
      <c r="A541" s="282"/>
      <c r="B541" s="142">
        <f t="shared" si="12"/>
        <v>5973</v>
      </c>
      <c r="C541" s="128"/>
      <c r="D541" s="34">
        <f t="shared" si="16"/>
        <v>5973</v>
      </c>
      <c r="E541" s="514">
        <v>45584</v>
      </c>
      <c r="F541" s="279">
        <v>5973</v>
      </c>
      <c r="G541" s="515">
        <v>45585</v>
      </c>
      <c r="H541" s="76">
        <f t="shared" si="14"/>
        <v>0</v>
      </c>
      <c r="K541" s="134"/>
      <c r="L541" s="680">
        <v>45584</v>
      </c>
      <c r="M541" s="136"/>
      <c r="N541" s="137">
        <f t="shared" si="17"/>
        <v>83</v>
      </c>
      <c r="O541" s="138">
        <v>83</v>
      </c>
      <c r="P541" s="139">
        <f t="shared" si="13"/>
        <v>0</v>
      </c>
      <c r="Q541" s="41"/>
    </row>
    <row r="542" spans="1:18" ht="15.6" x14ac:dyDescent="0.3">
      <c r="A542" s="282"/>
      <c r="B542" s="142">
        <f t="shared" si="12"/>
        <v>5973</v>
      </c>
      <c r="C542" s="128"/>
      <c r="D542" s="34">
        <f t="shared" si="16"/>
        <v>5973</v>
      </c>
      <c r="E542" s="514">
        <v>45585</v>
      </c>
      <c r="F542" s="279">
        <v>5973</v>
      </c>
      <c r="G542" s="515">
        <v>45586</v>
      </c>
      <c r="H542" s="76">
        <f t="shared" si="14"/>
        <v>0</v>
      </c>
      <c r="K542" s="134"/>
      <c r="L542" s="680">
        <v>45585</v>
      </c>
      <c r="M542" s="136"/>
      <c r="N542" s="137">
        <f t="shared" si="17"/>
        <v>83</v>
      </c>
      <c r="O542" s="138">
        <v>83</v>
      </c>
      <c r="P542" s="139">
        <f t="shared" si="13"/>
        <v>0</v>
      </c>
      <c r="Q542" s="41"/>
      <c r="R542" t="s">
        <v>1386</v>
      </c>
    </row>
    <row r="543" spans="1:18" ht="15.6" x14ac:dyDescent="0.3">
      <c r="A543" s="282"/>
      <c r="B543" s="142">
        <f t="shared" si="12"/>
        <v>5973</v>
      </c>
      <c r="C543" s="128"/>
      <c r="D543" s="34">
        <f t="shared" si="16"/>
        <v>5973</v>
      </c>
      <c r="E543" s="514">
        <v>45586</v>
      </c>
      <c r="F543" s="279">
        <v>5973</v>
      </c>
      <c r="G543" s="515">
        <v>45587</v>
      </c>
      <c r="H543" s="76">
        <f t="shared" si="14"/>
        <v>0</v>
      </c>
      <c r="K543" s="134"/>
      <c r="L543" s="680">
        <v>45586</v>
      </c>
      <c r="M543" s="136">
        <v>30</v>
      </c>
      <c r="N543" s="137">
        <f t="shared" si="17"/>
        <v>83</v>
      </c>
      <c r="O543" s="138">
        <v>113</v>
      </c>
      <c r="P543" s="139">
        <f t="shared" si="13"/>
        <v>0</v>
      </c>
      <c r="Q543" s="41"/>
      <c r="R543" t="s">
        <v>1385</v>
      </c>
    </row>
    <row r="544" spans="1:18" ht="15.6" x14ac:dyDescent="0.3">
      <c r="A544" s="282"/>
      <c r="B544" s="142">
        <f t="shared" si="12"/>
        <v>5973</v>
      </c>
      <c r="C544" s="128"/>
      <c r="D544" s="34">
        <f t="shared" si="16"/>
        <v>5973</v>
      </c>
      <c r="E544" s="514">
        <v>45587</v>
      </c>
      <c r="F544" s="279">
        <v>5973</v>
      </c>
      <c r="G544" s="515">
        <v>45588</v>
      </c>
      <c r="H544" s="76">
        <f t="shared" si="14"/>
        <v>0</v>
      </c>
      <c r="K544" s="134"/>
      <c r="L544" s="680">
        <v>45587</v>
      </c>
      <c r="M544" s="136"/>
      <c r="N544" s="137">
        <f t="shared" si="17"/>
        <v>113</v>
      </c>
      <c r="O544" s="138">
        <v>113</v>
      </c>
      <c r="P544" s="139">
        <f t="shared" si="13"/>
        <v>0</v>
      </c>
      <c r="Q544" s="41"/>
    </row>
    <row r="545" spans="1:18" ht="15.6" x14ac:dyDescent="0.3">
      <c r="A545" s="282"/>
      <c r="B545" s="142">
        <f t="shared" si="12"/>
        <v>5973</v>
      </c>
      <c r="C545" s="128"/>
      <c r="D545" s="34">
        <f t="shared" si="16"/>
        <v>5973</v>
      </c>
      <c r="E545" s="514">
        <v>45588</v>
      </c>
      <c r="F545" s="279">
        <v>5973</v>
      </c>
      <c r="G545" s="515">
        <v>45589</v>
      </c>
      <c r="H545" s="76">
        <f t="shared" si="14"/>
        <v>0</v>
      </c>
      <c r="K545" s="134"/>
      <c r="L545" s="680">
        <v>45588</v>
      </c>
      <c r="M545" s="136"/>
      <c r="N545" s="137">
        <f t="shared" si="17"/>
        <v>113</v>
      </c>
      <c r="O545" s="138">
        <v>113</v>
      </c>
      <c r="P545" s="139">
        <f t="shared" si="13"/>
        <v>0</v>
      </c>
      <c r="Q545" s="41"/>
    </row>
    <row r="546" spans="1:18" ht="15.6" x14ac:dyDescent="0.3">
      <c r="A546" s="282"/>
      <c r="B546" s="142">
        <f t="shared" si="12"/>
        <v>5973</v>
      </c>
      <c r="C546" s="128"/>
      <c r="D546" s="34">
        <f t="shared" si="16"/>
        <v>5973</v>
      </c>
      <c r="E546" s="514">
        <v>45589</v>
      </c>
      <c r="F546" s="279">
        <v>5973</v>
      </c>
      <c r="G546" s="515">
        <v>45590</v>
      </c>
      <c r="H546" s="76">
        <f t="shared" si="14"/>
        <v>0</v>
      </c>
      <c r="K546" s="134"/>
      <c r="L546" s="680">
        <v>45589</v>
      </c>
      <c r="M546" s="136"/>
      <c r="N546" s="137">
        <f t="shared" si="17"/>
        <v>113</v>
      </c>
      <c r="O546" s="138">
        <v>98</v>
      </c>
      <c r="P546" s="139">
        <f t="shared" si="13"/>
        <v>15</v>
      </c>
      <c r="Q546" s="41"/>
    </row>
    <row r="547" spans="1:18" ht="15.6" x14ac:dyDescent="0.3">
      <c r="A547" s="282"/>
      <c r="B547" s="142">
        <f t="shared" si="12"/>
        <v>5973</v>
      </c>
      <c r="C547" s="128"/>
      <c r="D547" s="34">
        <f t="shared" si="16"/>
        <v>5973</v>
      </c>
      <c r="E547" s="514">
        <v>45590</v>
      </c>
      <c r="F547" s="279">
        <v>5973</v>
      </c>
      <c r="G547" s="515">
        <v>45591</v>
      </c>
      <c r="H547" s="76">
        <f t="shared" si="14"/>
        <v>0</v>
      </c>
      <c r="K547" s="134"/>
      <c r="L547" s="680">
        <v>45590</v>
      </c>
      <c r="M547" s="136"/>
      <c r="N547" s="137">
        <f t="shared" si="17"/>
        <v>98</v>
      </c>
      <c r="O547" s="138">
        <v>98</v>
      </c>
      <c r="P547" s="139">
        <f t="shared" si="13"/>
        <v>0</v>
      </c>
      <c r="Q547" s="41"/>
    </row>
    <row r="548" spans="1:18" ht="15.6" x14ac:dyDescent="0.3">
      <c r="A548" s="282"/>
      <c r="B548" s="142">
        <f t="shared" si="12"/>
        <v>5973</v>
      </c>
      <c r="C548" s="128"/>
      <c r="D548" s="34">
        <f t="shared" si="16"/>
        <v>5973</v>
      </c>
      <c r="E548" s="514">
        <v>45591</v>
      </c>
      <c r="F548" s="279">
        <v>5973</v>
      </c>
      <c r="G548" s="515">
        <v>45592</v>
      </c>
      <c r="H548" s="76">
        <f t="shared" si="14"/>
        <v>0</v>
      </c>
      <c r="K548" s="134"/>
      <c r="L548" s="680">
        <v>45591</v>
      </c>
      <c r="M548" s="136"/>
      <c r="N548" s="137">
        <f t="shared" si="17"/>
        <v>98</v>
      </c>
      <c r="O548" s="138">
        <v>98</v>
      </c>
      <c r="P548" s="139">
        <f t="shared" si="13"/>
        <v>0</v>
      </c>
      <c r="Q548" s="41"/>
    </row>
    <row r="549" spans="1:18" ht="15.6" x14ac:dyDescent="0.3">
      <c r="A549" s="282"/>
      <c r="B549" s="142">
        <f t="shared" si="12"/>
        <v>5973</v>
      </c>
      <c r="C549" s="128"/>
      <c r="D549" s="34">
        <f t="shared" si="16"/>
        <v>5973</v>
      </c>
      <c r="E549" s="514">
        <v>45592</v>
      </c>
      <c r="F549" s="279">
        <v>5973</v>
      </c>
      <c r="G549" s="515">
        <v>45593</v>
      </c>
      <c r="H549" s="76">
        <f t="shared" si="14"/>
        <v>0</v>
      </c>
      <c r="K549" s="134"/>
      <c r="L549" s="680">
        <v>45592</v>
      </c>
      <c r="M549" s="136"/>
      <c r="N549" s="137">
        <f t="shared" si="17"/>
        <v>98</v>
      </c>
      <c r="O549" s="138">
        <v>98</v>
      </c>
      <c r="P549" s="139">
        <f t="shared" si="13"/>
        <v>0</v>
      </c>
      <c r="Q549" s="41"/>
    </row>
    <row r="550" spans="1:18" ht="15.6" x14ac:dyDescent="0.3">
      <c r="A550" s="282"/>
      <c r="B550" s="142">
        <f t="shared" si="12"/>
        <v>5973</v>
      </c>
      <c r="C550" s="128"/>
      <c r="D550" s="34">
        <f t="shared" si="16"/>
        <v>5973</v>
      </c>
      <c r="E550" s="514">
        <v>45593</v>
      </c>
      <c r="F550" s="279">
        <v>5973</v>
      </c>
      <c r="G550" s="515">
        <v>45594</v>
      </c>
      <c r="H550" s="76">
        <f t="shared" si="14"/>
        <v>0</v>
      </c>
      <c r="K550" s="134"/>
      <c r="L550" s="680">
        <v>45593</v>
      </c>
      <c r="M550" s="136"/>
      <c r="N550" s="137">
        <f t="shared" si="17"/>
        <v>98</v>
      </c>
      <c r="O550" s="138">
        <v>98</v>
      </c>
      <c r="P550" s="139">
        <f t="shared" si="13"/>
        <v>0</v>
      </c>
      <c r="Q550" s="41"/>
    </row>
    <row r="551" spans="1:18" ht="15.6" x14ac:dyDescent="0.3">
      <c r="A551" s="282"/>
      <c r="B551" s="142">
        <f t="shared" si="12"/>
        <v>5973</v>
      </c>
      <c r="C551" s="128"/>
      <c r="D551" s="34">
        <f t="shared" si="16"/>
        <v>5973</v>
      </c>
      <c r="E551" s="514">
        <v>45594</v>
      </c>
      <c r="F551" s="279">
        <v>5973</v>
      </c>
      <c r="G551" s="515">
        <v>45595</v>
      </c>
      <c r="H551" s="76">
        <f t="shared" si="14"/>
        <v>0</v>
      </c>
      <c r="K551" s="134"/>
      <c r="L551" s="680">
        <v>45594</v>
      </c>
      <c r="M551" s="136"/>
      <c r="N551" s="137">
        <f t="shared" si="17"/>
        <v>98</v>
      </c>
      <c r="O551" s="138">
        <v>98</v>
      </c>
      <c r="P551" s="139">
        <f t="shared" si="13"/>
        <v>0</v>
      </c>
      <c r="Q551" s="41"/>
    </row>
    <row r="552" spans="1:18" ht="15.6" x14ac:dyDescent="0.3">
      <c r="A552" s="282"/>
      <c r="B552" s="142">
        <f t="shared" si="12"/>
        <v>5978</v>
      </c>
      <c r="C552" s="128"/>
      <c r="D552" s="34">
        <f t="shared" si="16"/>
        <v>5973</v>
      </c>
      <c r="E552" s="514">
        <v>45595</v>
      </c>
      <c r="F552" s="279">
        <v>5978</v>
      </c>
      <c r="G552" s="515">
        <v>45596</v>
      </c>
      <c r="H552" s="76">
        <f t="shared" si="14"/>
        <v>5</v>
      </c>
      <c r="K552" s="134"/>
      <c r="L552" s="680">
        <v>45595</v>
      </c>
      <c r="M552" s="136"/>
      <c r="N552" s="137">
        <f t="shared" si="17"/>
        <v>98</v>
      </c>
      <c r="O552" s="138">
        <v>72</v>
      </c>
      <c r="P552" s="139">
        <f t="shared" si="13"/>
        <v>26</v>
      </c>
      <c r="Q552" s="41"/>
    </row>
    <row r="553" spans="1:18" ht="15.6" x14ac:dyDescent="0.3">
      <c r="A553" s="282"/>
      <c r="B553" s="142">
        <f t="shared" si="12"/>
        <v>5980</v>
      </c>
      <c r="C553" s="128"/>
      <c r="D553" s="34">
        <f t="shared" si="16"/>
        <v>5978</v>
      </c>
      <c r="E553" s="514">
        <v>45596</v>
      </c>
      <c r="F553" s="279">
        <v>5980</v>
      </c>
      <c r="G553" s="515">
        <v>45597</v>
      </c>
      <c r="H553" s="76">
        <f t="shared" si="14"/>
        <v>2</v>
      </c>
      <c r="K553" s="134"/>
      <c r="L553" s="680">
        <v>45596</v>
      </c>
      <c r="M553" s="136"/>
      <c r="N553" s="137">
        <f t="shared" si="17"/>
        <v>72</v>
      </c>
      <c r="O553" s="138">
        <v>60</v>
      </c>
      <c r="P553" s="139">
        <f t="shared" si="13"/>
        <v>12</v>
      </c>
      <c r="Q553" s="41"/>
    </row>
    <row r="554" spans="1:18" ht="15.6" x14ac:dyDescent="0.3">
      <c r="A554" s="282"/>
      <c r="B554" s="142">
        <f t="shared" si="12"/>
        <v>5980</v>
      </c>
      <c r="C554" s="128"/>
      <c r="D554" s="34">
        <f t="shared" si="16"/>
        <v>5980</v>
      </c>
      <c r="E554" s="514">
        <v>45597</v>
      </c>
      <c r="F554" s="279">
        <v>5980</v>
      </c>
      <c r="G554" s="515">
        <v>45598</v>
      </c>
      <c r="H554" s="76">
        <f t="shared" si="14"/>
        <v>0</v>
      </c>
      <c r="K554" s="134"/>
      <c r="L554" s="680">
        <v>45597</v>
      </c>
      <c r="M554" s="136"/>
      <c r="N554" s="137">
        <f t="shared" si="17"/>
        <v>60</v>
      </c>
      <c r="O554" s="138">
        <v>60</v>
      </c>
      <c r="P554" s="139">
        <f t="shared" si="13"/>
        <v>0</v>
      </c>
      <c r="Q554" s="41"/>
    </row>
    <row r="555" spans="1:18" ht="15.6" x14ac:dyDescent="0.3">
      <c r="A555" s="282"/>
      <c r="B555" s="142">
        <f t="shared" si="12"/>
        <v>5980</v>
      </c>
      <c r="C555" s="128"/>
      <c r="D555" s="34">
        <f t="shared" si="16"/>
        <v>5980</v>
      </c>
      <c r="E555" s="514">
        <v>45598</v>
      </c>
      <c r="F555" s="279">
        <v>5980</v>
      </c>
      <c r="G555" s="515">
        <v>45599</v>
      </c>
      <c r="H555" s="76">
        <f t="shared" si="14"/>
        <v>0</v>
      </c>
      <c r="K555" s="134"/>
      <c r="L555" s="680">
        <v>45598</v>
      </c>
      <c r="M555" s="136"/>
      <c r="N555" s="137">
        <f t="shared" si="17"/>
        <v>60</v>
      </c>
      <c r="O555" s="138">
        <v>60</v>
      </c>
      <c r="P555" s="139">
        <f t="shared" si="13"/>
        <v>0</v>
      </c>
      <c r="Q555" s="41"/>
    </row>
    <row r="556" spans="1:18" ht="15.6" x14ac:dyDescent="0.3">
      <c r="A556" s="282"/>
      <c r="B556" s="142">
        <f t="shared" si="12"/>
        <v>5980</v>
      </c>
      <c r="C556" s="128"/>
      <c r="D556" s="34">
        <f t="shared" si="16"/>
        <v>5980</v>
      </c>
      <c r="E556" s="514">
        <v>45599</v>
      </c>
      <c r="F556" s="279">
        <v>5980</v>
      </c>
      <c r="G556" s="515">
        <v>45600</v>
      </c>
      <c r="H556" s="76">
        <f t="shared" si="14"/>
        <v>0</v>
      </c>
      <c r="K556" s="134"/>
      <c r="L556" s="680">
        <v>45599</v>
      </c>
      <c r="M556" s="136"/>
      <c r="N556" s="137">
        <f t="shared" si="17"/>
        <v>60</v>
      </c>
      <c r="O556" s="138">
        <v>60</v>
      </c>
      <c r="P556" s="139">
        <f t="shared" si="13"/>
        <v>0</v>
      </c>
      <c r="Q556" s="41"/>
    </row>
    <row r="557" spans="1:18" ht="15.6" x14ac:dyDescent="0.3">
      <c r="A557" s="282"/>
      <c r="B557" s="142">
        <f t="shared" si="12"/>
        <v>5980</v>
      </c>
      <c r="C557" s="128"/>
      <c r="D557" s="34">
        <f t="shared" si="16"/>
        <v>5980</v>
      </c>
      <c r="E557" s="514">
        <v>45600</v>
      </c>
      <c r="F557" s="279">
        <v>5980</v>
      </c>
      <c r="G557" s="515">
        <v>45601</v>
      </c>
      <c r="H557" s="76">
        <f t="shared" si="14"/>
        <v>0</v>
      </c>
      <c r="K557" s="134"/>
      <c r="L557" s="680">
        <v>45600</v>
      </c>
      <c r="M557" s="136"/>
      <c r="N557" s="137">
        <f t="shared" si="17"/>
        <v>60</v>
      </c>
      <c r="O557" s="138">
        <v>58</v>
      </c>
      <c r="P557" s="139">
        <f t="shared" si="13"/>
        <v>2</v>
      </c>
      <c r="Q557" s="41"/>
    </row>
    <row r="558" spans="1:18" ht="15.6" x14ac:dyDescent="0.3">
      <c r="A558" s="282"/>
      <c r="B558" s="142">
        <f t="shared" si="12"/>
        <v>5989</v>
      </c>
      <c r="C558" s="128"/>
      <c r="D558" s="34">
        <f t="shared" si="16"/>
        <v>5980</v>
      </c>
      <c r="E558" s="514">
        <v>45601</v>
      </c>
      <c r="F558" s="279">
        <v>5989</v>
      </c>
      <c r="G558" s="515">
        <v>45602</v>
      </c>
      <c r="H558" s="76">
        <f t="shared" si="14"/>
        <v>9</v>
      </c>
      <c r="K558" s="134"/>
      <c r="L558" s="680">
        <v>45601</v>
      </c>
      <c r="M558" s="136">
        <v>60</v>
      </c>
      <c r="N558" s="137">
        <f t="shared" si="17"/>
        <v>58</v>
      </c>
      <c r="O558" s="138">
        <v>67</v>
      </c>
      <c r="P558" s="139">
        <f t="shared" si="13"/>
        <v>51</v>
      </c>
      <c r="Q558" s="41"/>
      <c r="R558" t="s">
        <v>1400</v>
      </c>
    </row>
    <row r="559" spans="1:18" ht="15.6" x14ac:dyDescent="0.3">
      <c r="A559" s="282"/>
      <c r="B559" s="142">
        <f t="shared" si="12"/>
        <v>5989</v>
      </c>
      <c r="C559" s="128"/>
      <c r="D559" s="34">
        <f t="shared" si="16"/>
        <v>5989</v>
      </c>
      <c r="E559" s="514">
        <v>45602</v>
      </c>
      <c r="F559" s="279">
        <v>5989</v>
      </c>
      <c r="G559" s="515">
        <v>45603</v>
      </c>
      <c r="H559" s="76">
        <f t="shared" si="14"/>
        <v>0</v>
      </c>
      <c r="K559" s="134"/>
      <c r="L559" s="680">
        <v>45602</v>
      </c>
      <c r="M559" s="136"/>
      <c r="N559" s="137">
        <f t="shared" si="17"/>
        <v>67</v>
      </c>
      <c r="O559" s="138">
        <v>67</v>
      </c>
      <c r="P559" s="139">
        <f t="shared" si="13"/>
        <v>0</v>
      </c>
      <c r="Q559" s="41"/>
    </row>
    <row r="560" spans="1:18" ht="15.6" x14ac:dyDescent="0.3">
      <c r="A560" s="282"/>
      <c r="B560" s="142">
        <f t="shared" si="12"/>
        <v>5999</v>
      </c>
      <c r="C560" s="128"/>
      <c r="D560" s="34">
        <f t="shared" si="16"/>
        <v>5989</v>
      </c>
      <c r="E560" s="514">
        <v>45603</v>
      </c>
      <c r="F560" s="279">
        <v>5999</v>
      </c>
      <c r="G560" s="515">
        <v>45604</v>
      </c>
      <c r="H560" s="76">
        <f t="shared" si="14"/>
        <v>10</v>
      </c>
      <c r="K560" s="134"/>
      <c r="L560" s="680">
        <v>45603</v>
      </c>
      <c r="M560" s="136">
        <v>30</v>
      </c>
      <c r="N560" s="137">
        <f t="shared" si="17"/>
        <v>67</v>
      </c>
      <c r="O560" s="138">
        <v>41</v>
      </c>
      <c r="P560" s="139">
        <f t="shared" si="13"/>
        <v>56</v>
      </c>
      <c r="Q560" s="41"/>
      <c r="R560" t="s">
        <v>1405</v>
      </c>
    </row>
    <row r="561" spans="1:18" ht="15.6" x14ac:dyDescent="0.3">
      <c r="A561" s="282"/>
      <c r="B561" s="142">
        <f t="shared" si="12"/>
        <v>5999</v>
      </c>
      <c r="C561" s="128"/>
      <c r="D561" s="34">
        <f t="shared" si="16"/>
        <v>5999</v>
      </c>
      <c r="E561" s="514">
        <v>45604</v>
      </c>
      <c r="F561" s="279">
        <v>5999</v>
      </c>
      <c r="G561" s="515">
        <v>45605</v>
      </c>
      <c r="H561" s="76">
        <f t="shared" si="14"/>
        <v>0</v>
      </c>
      <c r="K561" s="134"/>
      <c r="L561" s="680">
        <v>45604</v>
      </c>
      <c r="M561" s="136"/>
      <c r="N561" s="137">
        <f t="shared" si="17"/>
        <v>41</v>
      </c>
      <c r="O561" s="138">
        <v>38</v>
      </c>
      <c r="P561" s="139">
        <f t="shared" si="13"/>
        <v>3</v>
      </c>
      <c r="Q561" s="41"/>
    </row>
    <row r="562" spans="1:18" ht="15.6" x14ac:dyDescent="0.3">
      <c r="A562" s="282"/>
      <c r="B562" s="142">
        <f t="shared" ref="B562:B604" si="18">F562</f>
        <v>6003</v>
      </c>
      <c r="C562" s="128"/>
      <c r="D562" s="34">
        <f t="shared" si="16"/>
        <v>5999</v>
      </c>
      <c r="E562" s="514">
        <v>45605</v>
      </c>
      <c r="F562" s="279">
        <v>6003</v>
      </c>
      <c r="G562" s="515">
        <v>45606</v>
      </c>
      <c r="H562" s="76">
        <f t="shared" si="14"/>
        <v>4</v>
      </c>
      <c r="K562" s="134"/>
      <c r="L562" s="680">
        <v>45605</v>
      </c>
      <c r="M562" s="136">
        <v>60</v>
      </c>
      <c r="N562" s="137">
        <f t="shared" si="17"/>
        <v>38</v>
      </c>
      <c r="O562" s="138">
        <v>72</v>
      </c>
      <c r="P562" s="139">
        <f t="shared" si="13"/>
        <v>26</v>
      </c>
      <c r="Q562" s="41"/>
      <c r="R562" t="s">
        <v>1412</v>
      </c>
    </row>
    <row r="563" spans="1:18" ht="15.6" x14ac:dyDescent="0.3">
      <c r="A563" s="282"/>
      <c r="B563" s="142">
        <f t="shared" si="18"/>
        <v>6003</v>
      </c>
      <c r="C563" s="128"/>
      <c r="D563" s="34">
        <f t="shared" si="16"/>
        <v>6003</v>
      </c>
      <c r="E563" s="514">
        <v>45606</v>
      </c>
      <c r="F563" s="279">
        <v>6003</v>
      </c>
      <c r="G563" s="515">
        <v>45607</v>
      </c>
      <c r="H563" s="76">
        <f t="shared" si="14"/>
        <v>0</v>
      </c>
      <c r="K563" s="134"/>
      <c r="L563" s="680">
        <v>45606</v>
      </c>
      <c r="M563" s="136"/>
      <c r="N563" s="137">
        <f t="shared" si="17"/>
        <v>72</v>
      </c>
      <c r="O563" s="138">
        <v>72</v>
      </c>
      <c r="P563" s="139">
        <f t="shared" si="13"/>
        <v>0</v>
      </c>
      <c r="Q563" s="41"/>
    </row>
    <row r="564" spans="1:18" ht="15.6" x14ac:dyDescent="0.3">
      <c r="A564" s="282"/>
      <c r="B564" s="142">
        <f t="shared" si="18"/>
        <v>6003</v>
      </c>
      <c r="C564" s="128"/>
      <c r="D564" s="34">
        <f t="shared" si="16"/>
        <v>6003</v>
      </c>
      <c r="E564" s="514">
        <v>45607</v>
      </c>
      <c r="F564" s="279">
        <v>6003</v>
      </c>
      <c r="G564" s="515">
        <v>45608</v>
      </c>
      <c r="H564" s="76">
        <f t="shared" si="14"/>
        <v>0</v>
      </c>
      <c r="K564" s="134"/>
      <c r="L564" s="680">
        <v>45607</v>
      </c>
      <c r="M564" s="136"/>
      <c r="N564" s="137">
        <f t="shared" si="17"/>
        <v>72</v>
      </c>
      <c r="O564" s="138">
        <v>72</v>
      </c>
      <c r="P564" s="139">
        <f t="shared" si="13"/>
        <v>0</v>
      </c>
      <c r="Q564" s="41"/>
    </row>
    <row r="565" spans="1:18" ht="15.6" x14ac:dyDescent="0.3">
      <c r="A565" s="282"/>
      <c r="B565" s="142">
        <f t="shared" si="18"/>
        <v>6003</v>
      </c>
      <c r="C565" s="128"/>
      <c r="D565" s="34">
        <f t="shared" si="16"/>
        <v>6003</v>
      </c>
      <c r="E565" s="514">
        <v>45608</v>
      </c>
      <c r="F565" s="279">
        <v>6003</v>
      </c>
      <c r="G565" s="515">
        <v>45609</v>
      </c>
      <c r="H565" s="76">
        <f t="shared" si="14"/>
        <v>0</v>
      </c>
      <c r="K565" s="134"/>
      <c r="L565" s="680">
        <v>45608</v>
      </c>
      <c r="M565" s="136"/>
      <c r="N565" s="137">
        <f t="shared" si="17"/>
        <v>72</v>
      </c>
      <c r="O565" s="138">
        <v>70</v>
      </c>
      <c r="P565" s="139">
        <f t="shared" si="13"/>
        <v>2</v>
      </c>
      <c r="Q565" s="41"/>
    </row>
    <row r="566" spans="1:18" ht="15.6" x14ac:dyDescent="0.3">
      <c r="A566" s="282"/>
      <c r="B566" s="142">
        <f t="shared" si="18"/>
        <v>6007</v>
      </c>
      <c r="C566" s="128"/>
      <c r="D566" s="34">
        <f t="shared" si="16"/>
        <v>6003</v>
      </c>
      <c r="E566" s="514">
        <v>45609</v>
      </c>
      <c r="F566" s="279">
        <v>6007</v>
      </c>
      <c r="G566" s="515">
        <v>45610</v>
      </c>
      <c r="H566" s="76">
        <f t="shared" si="14"/>
        <v>4</v>
      </c>
      <c r="K566" s="134"/>
      <c r="L566" s="680">
        <v>45609</v>
      </c>
      <c r="M566" s="136"/>
      <c r="N566" s="137">
        <f t="shared" si="17"/>
        <v>70</v>
      </c>
      <c r="O566" s="138">
        <v>47</v>
      </c>
      <c r="P566" s="139">
        <f t="shared" si="13"/>
        <v>23</v>
      </c>
      <c r="Q566" s="41"/>
    </row>
    <row r="567" spans="1:18" ht="15.6" x14ac:dyDescent="0.3">
      <c r="A567" s="282"/>
      <c r="B567" s="142">
        <f t="shared" si="18"/>
        <v>6008</v>
      </c>
      <c r="C567" s="128"/>
      <c r="D567" s="34">
        <f t="shared" si="16"/>
        <v>6007</v>
      </c>
      <c r="E567" s="514">
        <v>45610</v>
      </c>
      <c r="F567" s="279">
        <v>6008</v>
      </c>
      <c r="G567" s="515">
        <v>45611</v>
      </c>
      <c r="H567" s="76">
        <f t="shared" si="14"/>
        <v>1</v>
      </c>
      <c r="K567" s="134"/>
      <c r="L567" s="680">
        <v>45610</v>
      </c>
      <c r="M567" s="136"/>
      <c r="N567" s="137">
        <f t="shared" si="17"/>
        <v>47</v>
      </c>
      <c r="O567" s="138">
        <v>39</v>
      </c>
      <c r="P567" s="139">
        <f t="shared" si="13"/>
        <v>8</v>
      </c>
      <c r="Q567" s="41"/>
    </row>
    <row r="568" spans="1:18" ht="15.6" x14ac:dyDescent="0.3">
      <c r="A568" s="282"/>
      <c r="B568" s="142">
        <f t="shared" si="18"/>
        <v>6008</v>
      </c>
      <c r="C568" s="128"/>
      <c r="D568" s="34">
        <f t="shared" si="16"/>
        <v>6008</v>
      </c>
      <c r="E568" s="514">
        <v>45611</v>
      </c>
      <c r="F568" s="279">
        <v>6008</v>
      </c>
      <c r="G568" s="515">
        <v>45612</v>
      </c>
      <c r="H568" s="76">
        <f t="shared" si="14"/>
        <v>0</v>
      </c>
      <c r="K568" s="134"/>
      <c r="L568" s="680">
        <v>45611</v>
      </c>
      <c r="M568" s="136"/>
      <c r="N568" s="137">
        <f t="shared" si="17"/>
        <v>39</v>
      </c>
      <c r="O568" s="138">
        <v>39</v>
      </c>
      <c r="P568" s="139">
        <f t="shared" si="13"/>
        <v>0</v>
      </c>
      <c r="Q568" s="41"/>
    </row>
    <row r="569" spans="1:18" ht="15.6" x14ac:dyDescent="0.3">
      <c r="A569" s="282"/>
      <c r="B569" s="142">
        <f t="shared" si="18"/>
        <v>6012</v>
      </c>
      <c r="C569" s="128"/>
      <c r="D569" s="34">
        <f t="shared" si="16"/>
        <v>6008</v>
      </c>
      <c r="E569" s="514">
        <v>45612</v>
      </c>
      <c r="F569" s="279">
        <v>6012</v>
      </c>
      <c r="G569" s="515">
        <v>45613</v>
      </c>
      <c r="H569" s="76">
        <f t="shared" si="14"/>
        <v>4</v>
      </c>
      <c r="K569" s="134"/>
      <c r="L569" s="680">
        <v>45612</v>
      </c>
      <c r="M569" s="136">
        <v>60</v>
      </c>
      <c r="N569" s="137">
        <f t="shared" si="17"/>
        <v>39</v>
      </c>
      <c r="O569" s="138">
        <v>76</v>
      </c>
      <c r="P569" s="139">
        <f t="shared" si="13"/>
        <v>23</v>
      </c>
      <c r="Q569" s="41"/>
      <c r="R569" t="s">
        <v>1423</v>
      </c>
    </row>
    <row r="570" spans="1:18" ht="15.6" x14ac:dyDescent="0.3">
      <c r="A570" s="282"/>
      <c r="B570" s="142">
        <f t="shared" si="18"/>
        <v>6012</v>
      </c>
      <c r="C570" s="128"/>
      <c r="D570" s="34">
        <f t="shared" si="16"/>
        <v>6012</v>
      </c>
      <c r="E570" s="514">
        <v>45613</v>
      </c>
      <c r="F570" s="279">
        <v>6012</v>
      </c>
      <c r="G570" s="515">
        <v>45614</v>
      </c>
      <c r="H570" s="76">
        <f t="shared" si="14"/>
        <v>0</v>
      </c>
      <c r="K570" s="134"/>
      <c r="L570" s="680">
        <v>45613</v>
      </c>
      <c r="M570" s="136"/>
      <c r="N570" s="137">
        <f t="shared" si="17"/>
        <v>76</v>
      </c>
      <c r="O570" s="138">
        <v>73</v>
      </c>
      <c r="P570" s="139">
        <f t="shared" si="13"/>
        <v>3</v>
      </c>
      <c r="Q570" s="41"/>
    </row>
    <row r="571" spans="1:18" ht="15.6" x14ac:dyDescent="0.3">
      <c r="A571" s="282"/>
      <c r="B571" s="142">
        <f t="shared" si="18"/>
        <v>6013</v>
      </c>
      <c r="C571" s="128"/>
      <c r="D571" s="34">
        <f t="shared" si="16"/>
        <v>6012</v>
      </c>
      <c r="E571" s="514">
        <v>45614</v>
      </c>
      <c r="F571" s="279">
        <v>6013</v>
      </c>
      <c r="G571" s="515">
        <v>45615</v>
      </c>
      <c r="H571" s="76">
        <f t="shared" si="14"/>
        <v>1</v>
      </c>
      <c r="K571" s="134"/>
      <c r="L571" s="680">
        <v>45614</v>
      </c>
      <c r="M571" s="136"/>
      <c r="N571" s="137">
        <f t="shared" si="17"/>
        <v>73</v>
      </c>
      <c r="O571" s="138">
        <v>67</v>
      </c>
      <c r="P571" s="139">
        <f t="shared" si="13"/>
        <v>6</v>
      </c>
      <c r="Q571" s="41"/>
    </row>
    <row r="572" spans="1:18" ht="15.6" x14ac:dyDescent="0.3">
      <c r="A572" s="282"/>
      <c r="B572" s="142">
        <f t="shared" si="18"/>
        <v>6013</v>
      </c>
      <c r="C572" s="128"/>
      <c r="D572" s="34">
        <f t="shared" si="16"/>
        <v>6013</v>
      </c>
      <c r="E572" s="514">
        <v>45615</v>
      </c>
      <c r="F572" s="279">
        <v>6013</v>
      </c>
      <c r="G572" s="515">
        <v>45616</v>
      </c>
      <c r="H572" s="76">
        <f t="shared" si="14"/>
        <v>0</v>
      </c>
      <c r="K572" s="134"/>
      <c r="L572" s="680">
        <v>45615</v>
      </c>
      <c r="M572" s="136"/>
      <c r="N572" s="137">
        <f t="shared" si="17"/>
        <v>67</v>
      </c>
      <c r="O572" s="138">
        <v>65</v>
      </c>
      <c r="P572" s="139">
        <f t="shared" si="13"/>
        <v>2</v>
      </c>
      <c r="Q572" s="41"/>
    </row>
    <row r="573" spans="1:18" ht="15.6" x14ac:dyDescent="0.3">
      <c r="A573" s="282"/>
      <c r="B573" s="142">
        <f t="shared" si="18"/>
        <v>6014</v>
      </c>
      <c r="C573" s="128"/>
      <c r="D573" s="34">
        <f t="shared" si="16"/>
        <v>6013</v>
      </c>
      <c r="E573" s="514">
        <v>45616</v>
      </c>
      <c r="F573" s="279">
        <v>6014</v>
      </c>
      <c r="G573" s="515">
        <v>45617</v>
      </c>
      <c r="H573" s="76">
        <f t="shared" si="14"/>
        <v>1</v>
      </c>
      <c r="K573" s="134"/>
      <c r="L573" s="680">
        <v>45616</v>
      </c>
      <c r="M573" s="136"/>
      <c r="N573" s="137">
        <f t="shared" si="17"/>
        <v>65</v>
      </c>
      <c r="O573" s="138">
        <v>58</v>
      </c>
      <c r="P573" s="139">
        <f t="shared" si="13"/>
        <v>7</v>
      </c>
      <c r="Q573" s="41"/>
    </row>
    <row r="574" spans="1:18" ht="15.6" x14ac:dyDescent="0.3">
      <c r="A574" s="282"/>
      <c r="B574" s="142">
        <f t="shared" si="18"/>
        <v>6014</v>
      </c>
      <c r="C574" s="128"/>
      <c r="D574" s="34">
        <f t="shared" si="16"/>
        <v>6014</v>
      </c>
      <c r="E574" s="514">
        <v>45617</v>
      </c>
      <c r="F574" s="279">
        <v>6014</v>
      </c>
      <c r="G574" s="515">
        <v>45618</v>
      </c>
      <c r="H574" s="76">
        <f t="shared" si="14"/>
        <v>0</v>
      </c>
      <c r="K574" s="134"/>
      <c r="L574" s="680">
        <v>45617</v>
      </c>
      <c r="M574" s="136"/>
      <c r="N574" s="137">
        <f t="shared" si="17"/>
        <v>58</v>
      </c>
      <c r="O574" s="138">
        <v>58</v>
      </c>
      <c r="P574" s="139">
        <f t="shared" si="13"/>
        <v>0</v>
      </c>
      <c r="Q574" s="41"/>
    </row>
    <row r="575" spans="1:18" ht="15.6" x14ac:dyDescent="0.3">
      <c r="A575" s="282"/>
      <c r="B575" s="142">
        <f t="shared" si="18"/>
        <v>6014</v>
      </c>
      <c r="C575" s="128"/>
      <c r="D575" s="34">
        <f t="shared" si="16"/>
        <v>6014</v>
      </c>
      <c r="E575" s="514">
        <v>45618</v>
      </c>
      <c r="F575" s="279">
        <v>6014</v>
      </c>
      <c r="G575" s="515">
        <v>45619</v>
      </c>
      <c r="H575" s="76">
        <f t="shared" si="14"/>
        <v>0</v>
      </c>
      <c r="K575" s="134"/>
      <c r="L575" s="680">
        <v>45618</v>
      </c>
      <c r="M575" s="136"/>
      <c r="N575" s="137">
        <f t="shared" si="17"/>
        <v>58</v>
      </c>
      <c r="O575" s="138">
        <v>58</v>
      </c>
      <c r="P575" s="139">
        <f t="shared" si="13"/>
        <v>0</v>
      </c>
      <c r="Q575" s="41"/>
    </row>
    <row r="576" spans="1:18" ht="15.6" x14ac:dyDescent="0.3">
      <c r="A576" s="282"/>
      <c r="B576" s="142">
        <f t="shared" si="18"/>
        <v>6018</v>
      </c>
      <c r="C576" s="128"/>
      <c r="D576" s="34">
        <f t="shared" si="16"/>
        <v>6014</v>
      </c>
      <c r="E576" s="514">
        <v>45619</v>
      </c>
      <c r="F576" s="279">
        <v>6018</v>
      </c>
      <c r="G576" s="515">
        <v>45620</v>
      </c>
      <c r="H576" s="76">
        <f t="shared" si="14"/>
        <v>4</v>
      </c>
      <c r="K576" s="134"/>
      <c r="L576" s="680">
        <v>45619</v>
      </c>
      <c r="M576" s="136"/>
      <c r="N576" s="137">
        <f t="shared" si="17"/>
        <v>58</v>
      </c>
      <c r="O576" s="138">
        <v>33</v>
      </c>
      <c r="P576" s="139">
        <f t="shared" si="13"/>
        <v>25</v>
      </c>
      <c r="Q576" s="41"/>
    </row>
    <row r="577" spans="1:18" ht="15.6" x14ac:dyDescent="0.3">
      <c r="A577" s="282"/>
      <c r="B577" s="142">
        <f t="shared" si="18"/>
        <v>6018</v>
      </c>
      <c r="C577" s="128"/>
      <c r="D577" s="34">
        <f t="shared" si="16"/>
        <v>6018</v>
      </c>
      <c r="E577" s="514">
        <v>45620</v>
      </c>
      <c r="F577" s="279">
        <v>6018</v>
      </c>
      <c r="G577" s="515">
        <v>45621</v>
      </c>
      <c r="H577" s="76">
        <f t="shared" si="14"/>
        <v>0</v>
      </c>
      <c r="K577" s="134"/>
      <c r="L577" s="680">
        <v>45620</v>
      </c>
      <c r="M577" s="136"/>
      <c r="N577" s="137">
        <f t="shared" si="17"/>
        <v>33</v>
      </c>
      <c r="O577" s="138">
        <v>33</v>
      </c>
      <c r="P577" s="139">
        <f t="shared" si="13"/>
        <v>0</v>
      </c>
      <c r="Q577" s="41"/>
    </row>
    <row r="578" spans="1:18" ht="15.6" x14ac:dyDescent="0.3">
      <c r="A578" s="282"/>
      <c r="B578" s="142">
        <f t="shared" si="18"/>
        <v>6018</v>
      </c>
      <c r="C578" s="128"/>
      <c r="D578" s="34">
        <f t="shared" si="16"/>
        <v>6018</v>
      </c>
      <c r="E578" s="514">
        <v>45621</v>
      </c>
      <c r="F578" s="279">
        <v>6018</v>
      </c>
      <c r="G578" s="515">
        <v>45622</v>
      </c>
      <c r="H578" s="76">
        <f t="shared" si="14"/>
        <v>0</v>
      </c>
      <c r="K578" s="134"/>
      <c r="L578" s="680">
        <v>45621</v>
      </c>
      <c r="M578" s="136"/>
      <c r="N578" s="137">
        <f t="shared" si="17"/>
        <v>33</v>
      </c>
      <c r="O578" s="138">
        <v>33</v>
      </c>
      <c r="P578" s="139">
        <f t="shared" si="13"/>
        <v>0</v>
      </c>
      <c r="Q578" s="41"/>
    </row>
    <row r="579" spans="1:18" ht="15.6" x14ac:dyDescent="0.3">
      <c r="A579" s="282"/>
      <c r="B579" s="142">
        <f t="shared" si="18"/>
        <v>6020</v>
      </c>
      <c r="C579" s="128"/>
      <c r="D579" s="34">
        <f t="shared" si="16"/>
        <v>6018</v>
      </c>
      <c r="E579" s="514">
        <v>45622</v>
      </c>
      <c r="F579" s="279">
        <v>6020</v>
      </c>
      <c r="G579" s="515">
        <v>45623</v>
      </c>
      <c r="H579" s="76">
        <f t="shared" si="14"/>
        <v>2</v>
      </c>
      <c r="K579" s="134"/>
      <c r="L579" s="680">
        <v>45622</v>
      </c>
      <c r="M579" s="136">
        <v>60</v>
      </c>
      <c r="N579" s="137">
        <f t="shared" si="17"/>
        <v>33</v>
      </c>
      <c r="O579" s="138">
        <v>82</v>
      </c>
      <c r="P579" s="139">
        <f t="shared" si="13"/>
        <v>11</v>
      </c>
      <c r="Q579" s="41"/>
      <c r="R579" t="s">
        <v>1434</v>
      </c>
    </row>
    <row r="580" spans="1:18" ht="15.6" x14ac:dyDescent="0.3">
      <c r="A580" s="282"/>
      <c r="B580" s="142">
        <f t="shared" si="18"/>
        <v>6022</v>
      </c>
      <c r="C580" s="128"/>
      <c r="D580" s="34">
        <f t="shared" si="16"/>
        <v>6020</v>
      </c>
      <c r="E580" s="514">
        <v>45623</v>
      </c>
      <c r="F580" s="279">
        <v>6022</v>
      </c>
      <c r="G580" s="515">
        <v>45624</v>
      </c>
      <c r="H580" s="76">
        <f t="shared" si="14"/>
        <v>2</v>
      </c>
      <c r="K580" s="134"/>
      <c r="L580" s="680">
        <v>45623</v>
      </c>
      <c r="M580" s="136"/>
      <c r="N580" s="137">
        <f t="shared" si="17"/>
        <v>82</v>
      </c>
      <c r="O580" s="138">
        <v>72</v>
      </c>
      <c r="P580" s="139">
        <f t="shared" si="13"/>
        <v>10</v>
      </c>
      <c r="Q580" s="41"/>
    </row>
    <row r="581" spans="1:18" ht="15.6" x14ac:dyDescent="0.3">
      <c r="A581" s="282"/>
      <c r="B581" s="142">
        <f t="shared" si="18"/>
        <v>6025</v>
      </c>
      <c r="C581" s="128"/>
      <c r="D581" s="34">
        <f t="shared" si="16"/>
        <v>6022</v>
      </c>
      <c r="E581" s="514">
        <v>45624</v>
      </c>
      <c r="F581" s="279">
        <v>6025</v>
      </c>
      <c r="G581" s="515">
        <v>45625</v>
      </c>
      <c r="H581" s="76">
        <f t="shared" si="14"/>
        <v>3</v>
      </c>
      <c r="K581" s="134"/>
      <c r="L581" s="680">
        <v>45624</v>
      </c>
      <c r="M581" s="136"/>
      <c r="N581" s="137">
        <f t="shared" si="17"/>
        <v>72</v>
      </c>
      <c r="O581" s="138">
        <v>51</v>
      </c>
      <c r="P581" s="139">
        <f t="shared" si="13"/>
        <v>21</v>
      </c>
      <c r="Q581" s="41"/>
    </row>
    <row r="582" spans="1:18" ht="15.6" x14ac:dyDescent="0.3">
      <c r="A582" s="282"/>
      <c r="B582" s="142">
        <f t="shared" si="18"/>
        <v>6025</v>
      </c>
      <c r="C582" s="128"/>
      <c r="D582" s="34">
        <f t="shared" si="16"/>
        <v>6025</v>
      </c>
      <c r="E582" s="514">
        <v>45625</v>
      </c>
      <c r="F582" s="279">
        <v>6025</v>
      </c>
      <c r="G582" s="515">
        <v>45626</v>
      </c>
      <c r="H582" s="76">
        <f t="shared" si="14"/>
        <v>0</v>
      </c>
      <c r="K582" s="134"/>
      <c r="L582" s="680">
        <v>45625</v>
      </c>
      <c r="M582" s="136"/>
      <c r="N582" s="137">
        <f t="shared" si="17"/>
        <v>51</v>
      </c>
      <c r="O582" s="138">
        <v>50</v>
      </c>
      <c r="P582" s="139">
        <f t="shared" si="13"/>
        <v>1</v>
      </c>
      <c r="Q582" s="41"/>
    </row>
    <row r="583" spans="1:18" ht="15.6" x14ac:dyDescent="0.3">
      <c r="A583" s="282"/>
      <c r="B583" s="142">
        <f t="shared" si="18"/>
        <v>6025</v>
      </c>
      <c r="C583" s="128"/>
      <c r="D583" s="34">
        <f t="shared" si="16"/>
        <v>6025</v>
      </c>
      <c r="E583" s="514">
        <v>45626</v>
      </c>
      <c r="F583" s="279">
        <v>6025</v>
      </c>
      <c r="G583" s="515">
        <v>45627</v>
      </c>
      <c r="H583" s="76">
        <f t="shared" si="14"/>
        <v>0</v>
      </c>
      <c r="K583" s="134"/>
      <c r="L583" s="680">
        <v>45626</v>
      </c>
      <c r="M583" s="136"/>
      <c r="N583" s="137">
        <f t="shared" si="17"/>
        <v>50</v>
      </c>
      <c r="O583" s="138">
        <v>48</v>
      </c>
      <c r="P583" s="139">
        <f t="shared" si="13"/>
        <v>2</v>
      </c>
      <c r="Q583" s="41"/>
    </row>
    <row r="584" spans="1:18" ht="15.6" x14ac:dyDescent="0.3">
      <c r="A584" s="282"/>
      <c r="B584" s="142">
        <f t="shared" si="18"/>
        <v>6037</v>
      </c>
      <c r="C584" s="128"/>
      <c r="D584" s="34">
        <f t="shared" si="16"/>
        <v>6025</v>
      </c>
      <c r="E584" s="514">
        <v>45627</v>
      </c>
      <c r="F584" s="279">
        <v>6037</v>
      </c>
      <c r="G584" s="515">
        <v>45628</v>
      </c>
      <c r="H584" s="76">
        <f t="shared" si="14"/>
        <v>12</v>
      </c>
      <c r="K584" s="134"/>
      <c r="L584" s="680">
        <v>45627</v>
      </c>
      <c r="M584" s="136">
        <v>90</v>
      </c>
      <c r="N584" s="137">
        <f t="shared" si="17"/>
        <v>48</v>
      </c>
      <c r="O584" s="138">
        <v>61</v>
      </c>
      <c r="P584" s="139">
        <f t="shared" si="13"/>
        <v>77</v>
      </c>
      <c r="Q584" s="41"/>
      <c r="R584" t="s">
        <v>1442</v>
      </c>
    </row>
    <row r="585" spans="1:18" ht="15.6" x14ac:dyDescent="0.3">
      <c r="A585" s="282"/>
      <c r="B585" s="142">
        <f t="shared" si="18"/>
        <v>6037</v>
      </c>
      <c r="C585" s="128"/>
      <c r="D585" s="34">
        <f t="shared" si="16"/>
        <v>6037</v>
      </c>
      <c r="E585" s="514">
        <v>45628</v>
      </c>
      <c r="F585" s="279">
        <v>6037</v>
      </c>
      <c r="G585" s="515">
        <v>45629</v>
      </c>
      <c r="H585" s="76">
        <f t="shared" si="14"/>
        <v>0</v>
      </c>
      <c r="K585" s="134"/>
      <c r="L585" s="680">
        <v>45628</v>
      </c>
      <c r="M585" s="136"/>
      <c r="N585" s="137">
        <f t="shared" si="17"/>
        <v>61</v>
      </c>
      <c r="O585" s="138">
        <v>60</v>
      </c>
      <c r="P585" s="139">
        <f t="shared" si="13"/>
        <v>1</v>
      </c>
      <c r="Q585" s="41"/>
    </row>
    <row r="586" spans="1:18" ht="15.6" x14ac:dyDescent="0.3">
      <c r="A586" s="282"/>
      <c r="B586" s="142">
        <f t="shared" si="18"/>
        <v>6037</v>
      </c>
      <c r="C586" s="128"/>
      <c r="D586" s="34">
        <f t="shared" si="16"/>
        <v>6037</v>
      </c>
      <c r="E586" s="514">
        <v>45629</v>
      </c>
      <c r="F586" s="279">
        <v>6037</v>
      </c>
      <c r="G586" s="515">
        <v>45630</v>
      </c>
      <c r="H586" s="76">
        <f t="shared" si="14"/>
        <v>0</v>
      </c>
      <c r="K586" s="134"/>
      <c r="L586" s="680">
        <v>45629</v>
      </c>
      <c r="M586" s="136"/>
      <c r="N586" s="137">
        <f t="shared" si="17"/>
        <v>60</v>
      </c>
      <c r="O586" s="138">
        <v>60</v>
      </c>
      <c r="P586" s="139">
        <f t="shared" si="13"/>
        <v>0</v>
      </c>
      <c r="Q586" s="41"/>
    </row>
    <row r="587" spans="1:18" ht="15.6" x14ac:dyDescent="0.3">
      <c r="A587" s="282"/>
      <c r="B587" s="142">
        <f t="shared" si="18"/>
        <v>6040</v>
      </c>
      <c r="C587" s="128"/>
      <c r="D587" s="34">
        <f t="shared" si="16"/>
        <v>6037</v>
      </c>
      <c r="E587" s="514">
        <v>45630</v>
      </c>
      <c r="F587" s="279">
        <v>6040</v>
      </c>
      <c r="G587" s="515">
        <v>45631</v>
      </c>
      <c r="H587" s="76">
        <f t="shared" si="14"/>
        <v>3</v>
      </c>
      <c r="K587" s="134"/>
      <c r="L587" s="680">
        <v>45630</v>
      </c>
      <c r="M587" s="136"/>
      <c r="N587" s="137">
        <f t="shared" si="17"/>
        <v>60</v>
      </c>
      <c r="O587" s="138">
        <v>45</v>
      </c>
      <c r="P587" s="139">
        <f t="shared" si="13"/>
        <v>15</v>
      </c>
      <c r="Q587" s="41"/>
    </row>
    <row r="588" spans="1:18" ht="15.6" x14ac:dyDescent="0.3">
      <c r="A588" s="282"/>
      <c r="B588" s="142">
        <f t="shared" si="18"/>
        <v>6041</v>
      </c>
      <c r="C588" s="128"/>
      <c r="D588" s="34">
        <f t="shared" si="16"/>
        <v>6040</v>
      </c>
      <c r="E588" s="514">
        <v>45631</v>
      </c>
      <c r="F588" s="279">
        <v>6041</v>
      </c>
      <c r="G588" s="515">
        <v>45632</v>
      </c>
      <c r="H588" s="76">
        <f t="shared" si="14"/>
        <v>1</v>
      </c>
      <c r="K588" s="134"/>
      <c r="L588" s="680">
        <v>45631</v>
      </c>
      <c r="M588" s="136"/>
      <c r="N588" s="137">
        <f t="shared" si="17"/>
        <v>45</v>
      </c>
      <c r="O588" s="138">
        <v>37</v>
      </c>
      <c r="P588" s="139">
        <f t="shared" si="13"/>
        <v>8</v>
      </c>
      <c r="Q588" s="41"/>
    </row>
    <row r="589" spans="1:18" ht="15.6" x14ac:dyDescent="0.3">
      <c r="A589" s="282"/>
      <c r="B589" s="142">
        <f t="shared" si="18"/>
        <v>6042</v>
      </c>
      <c r="C589" s="128"/>
      <c r="D589" s="34">
        <f t="shared" si="16"/>
        <v>6041</v>
      </c>
      <c r="E589" s="514">
        <v>45632</v>
      </c>
      <c r="F589" s="279">
        <v>6042</v>
      </c>
      <c r="G589" s="515">
        <v>45633</v>
      </c>
      <c r="H589" s="76">
        <f t="shared" si="14"/>
        <v>1</v>
      </c>
      <c r="K589" s="134"/>
      <c r="L589" s="680">
        <v>45632</v>
      </c>
      <c r="M589" s="136"/>
      <c r="N589" s="137">
        <f t="shared" si="17"/>
        <v>37</v>
      </c>
      <c r="O589" s="138">
        <v>37</v>
      </c>
      <c r="P589" s="139">
        <f t="shared" si="13"/>
        <v>0</v>
      </c>
      <c r="Q589" s="41"/>
    </row>
    <row r="590" spans="1:18" ht="15.6" x14ac:dyDescent="0.3">
      <c r="A590" s="282"/>
      <c r="B590" s="142">
        <f t="shared" si="18"/>
        <v>6046</v>
      </c>
      <c r="C590" s="128"/>
      <c r="D590" s="34">
        <f t="shared" si="16"/>
        <v>6042</v>
      </c>
      <c r="E590" s="514">
        <v>45633</v>
      </c>
      <c r="F590" s="279">
        <v>6046</v>
      </c>
      <c r="G590" s="515">
        <v>45634</v>
      </c>
      <c r="H590" s="76">
        <f t="shared" si="14"/>
        <v>4</v>
      </c>
      <c r="K590" s="134"/>
      <c r="L590" s="680">
        <v>45633</v>
      </c>
      <c r="M590" s="136">
        <v>30</v>
      </c>
      <c r="N590" s="137">
        <f t="shared" si="17"/>
        <v>37</v>
      </c>
      <c r="O590" s="138">
        <v>40</v>
      </c>
      <c r="P590" s="139">
        <f t="shared" si="13"/>
        <v>27</v>
      </c>
      <c r="Q590" s="41"/>
      <c r="R590" t="s">
        <v>1449</v>
      </c>
    </row>
    <row r="591" spans="1:18" ht="15.6" x14ac:dyDescent="0.3">
      <c r="A591" s="282"/>
      <c r="B591" s="142">
        <f t="shared" si="18"/>
        <v>6049</v>
      </c>
      <c r="C591" s="128"/>
      <c r="D591" s="34">
        <f t="shared" si="16"/>
        <v>6046</v>
      </c>
      <c r="E591" s="514">
        <v>45634</v>
      </c>
      <c r="F591" s="279">
        <v>6049</v>
      </c>
      <c r="G591" s="515">
        <v>45635</v>
      </c>
      <c r="H591" s="76">
        <f t="shared" si="14"/>
        <v>3</v>
      </c>
      <c r="K591" s="134"/>
      <c r="L591" s="680">
        <v>45634</v>
      </c>
      <c r="M591" s="136"/>
      <c r="N591" s="137">
        <f t="shared" si="17"/>
        <v>40</v>
      </c>
      <c r="O591" s="138">
        <v>25</v>
      </c>
      <c r="P591" s="139">
        <f t="shared" si="13"/>
        <v>15</v>
      </c>
      <c r="Q591" s="41"/>
    </row>
    <row r="592" spans="1:18" ht="15.6" x14ac:dyDescent="0.3">
      <c r="A592" s="282"/>
      <c r="B592" s="142">
        <f t="shared" si="18"/>
        <v>6050</v>
      </c>
      <c r="C592" s="128"/>
      <c r="D592" s="34">
        <f t="shared" si="16"/>
        <v>6049</v>
      </c>
      <c r="E592" s="514">
        <v>45635</v>
      </c>
      <c r="F592" s="279">
        <v>6050</v>
      </c>
      <c r="G592" s="515">
        <v>45636</v>
      </c>
      <c r="H592" s="76">
        <f t="shared" si="14"/>
        <v>1</v>
      </c>
      <c r="K592" s="134"/>
      <c r="L592" s="680">
        <v>45635</v>
      </c>
      <c r="M592" s="136">
        <v>60</v>
      </c>
      <c r="N592" s="137">
        <f t="shared" si="17"/>
        <v>25</v>
      </c>
      <c r="O592" s="138">
        <v>75</v>
      </c>
      <c r="P592" s="139">
        <f t="shared" si="13"/>
        <v>10</v>
      </c>
      <c r="Q592" s="41"/>
      <c r="R592" s="48" t="s">
        <v>1456</v>
      </c>
    </row>
    <row r="593" spans="1:21" ht="15.6" x14ac:dyDescent="0.3">
      <c r="A593" s="282"/>
      <c r="B593" s="142">
        <f t="shared" si="18"/>
        <v>6051</v>
      </c>
      <c r="C593" s="128"/>
      <c r="D593" s="34">
        <f t="shared" si="16"/>
        <v>6050</v>
      </c>
      <c r="E593" s="514">
        <v>45636</v>
      </c>
      <c r="F593" s="279">
        <v>6051</v>
      </c>
      <c r="G593" s="515">
        <v>45637</v>
      </c>
      <c r="H593" s="76">
        <f t="shared" si="14"/>
        <v>1</v>
      </c>
      <c r="K593" s="134"/>
      <c r="L593" s="680">
        <v>45636</v>
      </c>
      <c r="M593" s="136"/>
      <c r="N593" s="137">
        <f t="shared" si="17"/>
        <v>75</v>
      </c>
      <c r="O593" s="138">
        <v>68</v>
      </c>
      <c r="P593" s="139">
        <f t="shared" si="13"/>
        <v>7</v>
      </c>
      <c r="Q593" s="41"/>
    </row>
    <row r="594" spans="1:21" ht="15.6" x14ac:dyDescent="0.3">
      <c r="A594" s="282"/>
      <c r="B594" s="142">
        <f t="shared" si="18"/>
        <v>6056</v>
      </c>
      <c r="C594" s="128"/>
      <c r="D594" s="34">
        <f t="shared" si="16"/>
        <v>6051</v>
      </c>
      <c r="E594" s="514">
        <v>45637</v>
      </c>
      <c r="F594" s="279">
        <v>6056</v>
      </c>
      <c r="G594" s="515">
        <v>45638</v>
      </c>
      <c r="H594" s="76">
        <f t="shared" si="14"/>
        <v>5</v>
      </c>
      <c r="K594" s="134"/>
      <c r="L594" s="680">
        <v>45637</v>
      </c>
      <c r="M594" s="136"/>
      <c r="N594" s="137">
        <f t="shared" si="17"/>
        <v>68</v>
      </c>
      <c r="O594" s="138">
        <v>41</v>
      </c>
      <c r="P594" s="139">
        <f t="shared" si="13"/>
        <v>27</v>
      </c>
      <c r="Q594" s="41"/>
      <c r="R594" s="48" t="s">
        <v>1457</v>
      </c>
    </row>
    <row r="595" spans="1:21" ht="15.6" x14ac:dyDescent="0.3">
      <c r="A595" s="282"/>
      <c r="B595" s="142">
        <f t="shared" si="18"/>
        <v>6056</v>
      </c>
      <c r="C595" s="128"/>
      <c r="D595" s="34">
        <f t="shared" si="16"/>
        <v>6056</v>
      </c>
      <c r="E595" s="514">
        <v>45638</v>
      </c>
      <c r="F595" s="279">
        <v>6056</v>
      </c>
      <c r="G595" s="515">
        <v>45639</v>
      </c>
      <c r="H595" s="76">
        <f t="shared" si="14"/>
        <v>0</v>
      </c>
      <c r="K595" s="134"/>
      <c r="L595" s="680">
        <v>45638</v>
      </c>
      <c r="M595" s="136"/>
      <c r="N595" s="137">
        <f t="shared" si="17"/>
        <v>41</v>
      </c>
      <c r="O595" s="138">
        <v>37</v>
      </c>
      <c r="P595" s="139">
        <f t="shared" si="13"/>
        <v>4</v>
      </c>
      <c r="Q595" s="41"/>
    </row>
    <row r="596" spans="1:21" ht="15.6" x14ac:dyDescent="0.3">
      <c r="A596" s="282"/>
      <c r="B596" s="142">
        <f t="shared" si="18"/>
        <v>6059</v>
      </c>
      <c r="C596" s="128"/>
      <c r="D596" s="34">
        <f t="shared" si="16"/>
        <v>6056</v>
      </c>
      <c r="E596" s="514">
        <v>45639</v>
      </c>
      <c r="F596" s="279">
        <v>6059</v>
      </c>
      <c r="G596" s="515">
        <v>45640</v>
      </c>
      <c r="H596" s="76">
        <f t="shared" si="14"/>
        <v>3</v>
      </c>
      <c r="K596" s="134"/>
      <c r="L596" s="680">
        <v>45639</v>
      </c>
      <c r="M596" s="136">
        <v>60</v>
      </c>
      <c r="N596" s="137">
        <f t="shared" si="17"/>
        <v>37</v>
      </c>
      <c r="O596" s="138">
        <v>80</v>
      </c>
      <c r="P596" s="139">
        <f t="shared" si="13"/>
        <v>17</v>
      </c>
      <c r="Q596" s="41"/>
      <c r="R596" s="48" t="s">
        <v>1455</v>
      </c>
    </row>
    <row r="597" spans="1:21" ht="15.6" x14ac:dyDescent="0.3">
      <c r="A597" s="282"/>
      <c r="B597" s="142">
        <f t="shared" si="18"/>
        <v>6059</v>
      </c>
      <c r="C597" s="128"/>
      <c r="D597" s="34">
        <f t="shared" si="16"/>
        <v>6059</v>
      </c>
      <c r="E597" s="514">
        <v>45640</v>
      </c>
      <c r="F597" s="279">
        <v>6059</v>
      </c>
      <c r="G597" s="515">
        <v>45641</v>
      </c>
      <c r="H597" s="76">
        <f t="shared" si="14"/>
        <v>0</v>
      </c>
      <c r="K597" s="134"/>
      <c r="L597" s="680">
        <v>45640</v>
      </c>
      <c r="M597" s="136"/>
      <c r="N597" s="137">
        <f t="shared" si="17"/>
        <v>80</v>
      </c>
      <c r="O597" s="138">
        <v>80</v>
      </c>
      <c r="P597" s="139">
        <f t="shared" si="13"/>
        <v>0</v>
      </c>
      <c r="Q597" s="41"/>
    </row>
    <row r="598" spans="1:21" ht="15.6" x14ac:dyDescent="0.3">
      <c r="A598" s="282"/>
      <c r="B598" s="142">
        <f t="shared" si="18"/>
        <v>6059</v>
      </c>
      <c r="C598" s="128"/>
      <c r="D598" s="34">
        <f t="shared" si="16"/>
        <v>6059</v>
      </c>
      <c r="E598" s="514">
        <v>45641</v>
      </c>
      <c r="F598" s="279">
        <v>6059</v>
      </c>
      <c r="G598" s="515">
        <v>45642</v>
      </c>
      <c r="H598" s="76">
        <f t="shared" si="14"/>
        <v>0</v>
      </c>
      <c r="K598" s="134"/>
      <c r="L598" s="680">
        <v>45641</v>
      </c>
      <c r="M598" s="136"/>
      <c r="N598" s="137">
        <f t="shared" si="17"/>
        <v>80</v>
      </c>
      <c r="O598" s="138">
        <v>80</v>
      </c>
      <c r="P598" s="139">
        <f t="shared" si="13"/>
        <v>0</v>
      </c>
      <c r="Q598" s="41"/>
    </row>
    <row r="599" spans="1:21" ht="15.6" x14ac:dyDescent="0.3">
      <c r="A599" s="282"/>
      <c r="B599" s="142">
        <f t="shared" si="18"/>
        <v>6059</v>
      </c>
      <c r="C599" s="128"/>
      <c r="D599" s="34">
        <f t="shared" si="16"/>
        <v>6059</v>
      </c>
      <c r="E599" s="514">
        <v>45642</v>
      </c>
      <c r="F599" s="279">
        <v>6059</v>
      </c>
      <c r="G599" s="515">
        <v>45643</v>
      </c>
      <c r="H599" s="76">
        <f t="shared" si="14"/>
        <v>0</v>
      </c>
      <c r="K599" s="134"/>
      <c r="L599" s="680">
        <v>45642</v>
      </c>
      <c r="M599" s="136"/>
      <c r="N599" s="137">
        <f t="shared" si="17"/>
        <v>80</v>
      </c>
      <c r="O599" s="138">
        <v>78</v>
      </c>
      <c r="P599" s="139">
        <f t="shared" si="13"/>
        <v>2</v>
      </c>
      <c r="Q599" s="41"/>
    </row>
    <row r="600" spans="1:21" ht="15.6" x14ac:dyDescent="0.3">
      <c r="A600" s="282"/>
      <c r="B600" s="142">
        <f t="shared" si="18"/>
        <v>6066</v>
      </c>
      <c r="C600" s="128"/>
      <c r="D600" s="34">
        <f t="shared" si="16"/>
        <v>6059</v>
      </c>
      <c r="E600" s="514">
        <v>45643</v>
      </c>
      <c r="F600" s="279">
        <v>6066</v>
      </c>
      <c r="G600" s="515">
        <v>45644</v>
      </c>
      <c r="H600" s="76">
        <f t="shared" si="14"/>
        <v>7</v>
      </c>
      <c r="K600" s="134"/>
      <c r="L600" s="680">
        <v>45643</v>
      </c>
      <c r="M600" s="136"/>
      <c r="N600" s="137">
        <f t="shared" si="17"/>
        <v>78</v>
      </c>
      <c r="O600" s="138">
        <v>35</v>
      </c>
      <c r="P600" s="139">
        <f t="shared" si="13"/>
        <v>43</v>
      </c>
      <c r="Q600" s="41"/>
      <c r="R600" t="s">
        <v>56</v>
      </c>
    </row>
    <row r="601" spans="1:21" ht="15.6" x14ac:dyDescent="0.3">
      <c r="A601" s="282"/>
      <c r="B601" s="142">
        <f t="shared" si="18"/>
        <v>6074</v>
      </c>
      <c r="C601" s="128"/>
      <c r="D601" s="34">
        <f t="shared" si="16"/>
        <v>6066</v>
      </c>
      <c r="E601" s="514">
        <v>45644</v>
      </c>
      <c r="F601" s="279">
        <v>6074</v>
      </c>
      <c r="G601" s="515">
        <v>45645</v>
      </c>
      <c r="H601" s="76">
        <f t="shared" si="14"/>
        <v>8</v>
      </c>
      <c r="K601" s="134"/>
      <c r="L601" s="680">
        <v>45644</v>
      </c>
      <c r="M601" s="136">
        <v>60</v>
      </c>
      <c r="N601" s="137">
        <f t="shared" si="17"/>
        <v>35</v>
      </c>
      <c r="O601" s="138">
        <v>46</v>
      </c>
      <c r="P601" s="139">
        <f t="shared" si="13"/>
        <v>49</v>
      </c>
      <c r="Q601" s="41"/>
      <c r="R601" s="48" t="s">
        <v>1470</v>
      </c>
      <c r="S601" s="509">
        <f>SUM(H585:H599)</f>
        <v>22</v>
      </c>
      <c r="T601">
        <f>SUM(P585:P599)</f>
        <v>133</v>
      </c>
    </row>
    <row r="602" spans="1:21" ht="15.6" x14ac:dyDescent="0.3">
      <c r="A602" s="282"/>
      <c r="B602" s="142">
        <f t="shared" si="18"/>
        <v>6074</v>
      </c>
      <c r="C602" s="128"/>
      <c r="D602" s="34">
        <f t="shared" si="16"/>
        <v>6074</v>
      </c>
      <c r="E602" s="514">
        <v>45645</v>
      </c>
      <c r="F602" s="279">
        <v>6074</v>
      </c>
      <c r="G602" s="515">
        <v>45646</v>
      </c>
      <c r="H602" s="76">
        <f t="shared" si="14"/>
        <v>0</v>
      </c>
      <c r="K602" s="134"/>
      <c r="L602" s="680">
        <v>45645</v>
      </c>
      <c r="M602" s="136"/>
      <c r="N602" s="137">
        <f t="shared" si="17"/>
        <v>46</v>
      </c>
      <c r="O602" s="138">
        <v>46</v>
      </c>
      <c r="P602" s="139">
        <f t="shared" si="13"/>
        <v>0</v>
      </c>
      <c r="Q602" s="41"/>
      <c r="U602" s="513">
        <f>T601/S601</f>
        <v>6.0454545454545459</v>
      </c>
    </row>
    <row r="603" spans="1:21" ht="15.6" x14ac:dyDescent="0.3">
      <c r="A603" s="282"/>
      <c r="B603" s="142">
        <f t="shared" si="18"/>
        <v>6075</v>
      </c>
      <c r="C603" s="128"/>
      <c r="D603" s="34">
        <f t="shared" si="16"/>
        <v>6074</v>
      </c>
      <c r="E603" s="514">
        <v>45646</v>
      </c>
      <c r="F603" s="279">
        <v>6075</v>
      </c>
      <c r="G603" s="515">
        <v>45647</v>
      </c>
      <c r="H603" s="76">
        <f t="shared" si="14"/>
        <v>1</v>
      </c>
      <c r="K603" s="134"/>
      <c r="L603" s="680">
        <v>45646</v>
      </c>
      <c r="M603" s="136"/>
      <c r="N603" s="137">
        <f t="shared" ref="N603:N627" si="19">O602</f>
        <v>46</v>
      </c>
      <c r="O603" s="138">
        <v>38</v>
      </c>
      <c r="P603" s="139">
        <f t="shared" si="13"/>
        <v>8</v>
      </c>
      <c r="Q603" s="41"/>
    </row>
    <row r="604" spans="1:21" ht="15.6" x14ac:dyDescent="0.3">
      <c r="A604" s="282"/>
      <c r="B604" s="142">
        <f t="shared" si="18"/>
        <v>6076</v>
      </c>
      <c r="C604" s="128"/>
      <c r="D604" s="34">
        <f t="shared" si="16"/>
        <v>6075</v>
      </c>
      <c r="E604" s="514">
        <v>45647</v>
      </c>
      <c r="F604" s="279">
        <v>6076</v>
      </c>
      <c r="G604" s="515">
        <v>45648</v>
      </c>
      <c r="H604" s="76">
        <f t="shared" si="14"/>
        <v>1</v>
      </c>
      <c r="K604" s="134"/>
      <c r="L604" s="680">
        <v>45647</v>
      </c>
      <c r="M604" s="136"/>
      <c r="N604" s="137">
        <f t="shared" si="19"/>
        <v>38</v>
      </c>
      <c r="O604" s="138">
        <v>32</v>
      </c>
      <c r="P604" s="139">
        <f t="shared" si="13"/>
        <v>6</v>
      </c>
      <c r="Q604" s="41"/>
    </row>
    <row r="605" spans="1:21" ht="15.6" x14ac:dyDescent="0.3">
      <c r="A605" s="282"/>
      <c r="B605" s="142">
        <f t="shared" ref="B605:B627" si="20">F605</f>
        <v>6076</v>
      </c>
      <c r="C605" s="128"/>
      <c r="D605" s="34">
        <f t="shared" ref="D605:D627" si="21">F604</f>
        <v>6076</v>
      </c>
      <c r="E605" s="514">
        <v>45648</v>
      </c>
      <c r="F605" s="279">
        <v>6076</v>
      </c>
      <c r="G605" s="515">
        <v>45649</v>
      </c>
      <c r="H605" s="76">
        <f t="shared" ref="H605:H627" si="22">F605-D605</f>
        <v>0</v>
      </c>
      <c r="K605" s="134"/>
      <c r="L605" s="680">
        <v>45648</v>
      </c>
      <c r="M605" s="136"/>
      <c r="N605" s="137">
        <f t="shared" si="19"/>
        <v>32</v>
      </c>
      <c r="O605" s="138">
        <v>32</v>
      </c>
      <c r="P605" s="139">
        <f t="shared" si="13"/>
        <v>0</v>
      </c>
      <c r="Q605" s="41"/>
      <c r="R605" s="48" t="s">
        <v>1471</v>
      </c>
    </row>
    <row r="606" spans="1:21" ht="15.6" x14ac:dyDescent="0.3">
      <c r="A606" s="282"/>
      <c r="B606" s="142">
        <f t="shared" si="20"/>
        <v>6076</v>
      </c>
      <c r="C606" s="128"/>
      <c r="D606" s="34">
        <f t="shared" si="21"/>
        <v>6076</v>
      </c>
      <c r="E606" s="514">
        <v>45649</v>
      </c>
      <c r="F606" s="279">
        <v>6076</v>
      </c>
      <c r="G606" s="515">
        <v>45650</v>
      </c>
      <c r="H606" s="76">
        <f t="shared" si="22"/>
        <v>0</v>
      </c>
      <c r="K606" s="134"/>
      <c r="L606" s="680">
        <v>45649</v>
      </c>
      <c r="M606" s="136"/>
      <c r="N606" s="137">
        <f t="shared" si="19"/>
        <v>32</v>
      </c>
      <c r="O606" s="138">
        <v>32</v>
      </c>
      <c r="P606" s="139">
        <f t="shared" si="13"/>
        <v>0</v>
      </c>
      <c r="Q606" s="41"/>
    </row>
    <row r="607" spans="1:21" ht="15.6" x14ac:dyDescent="0.3">
      <c r="A607" s="282"/>
      <c r="B607" s="142">
        <f t="shared" si="20"/>
        <v>6076</v>
      </c>
      <c r="C607" s="128"/>
      <c r="D607" s="34">
        <f t="shared" si="21"/>
        <v>6076</v>
      </c>
      <c r="E607" s="514">
        <v>45650</v>
      </c>
      <c r="F607" s="279">
        <v>6076</v>
      </c>
      <c r="G607" s="515">
        <v>45651</v>
      </c>
      <c r="H607" s="76">
        <f t="shared" si="22"/>
        <v>0</v>
      </c>
      <c r="K607" s="134"/>
      <c r="L607" s="680">
        <v>45650</v>
      </c>
      <c r="M607" s="136"/>
      <c r="N607" s="137">
        <f t="shared" si="19"/>
        <v>32</v>
      </c>
      <c r="O607" s="138">
        <v>32</v>
      </c>
      <c r="P607" s="139">
        <f t="shared" si="13"/>
        <v>0</v>
      </c>
      <c r="Q607" s="41"/>
    </row>
    <row r="608" spans="1:21" ht="15.6" x14ac:dyDescent="0.3">
      <c r="A608" s="282"/>
      <c r="B608" s="142">
        <f t="shared" si="20"/>
        <v>6076</v>
      </c>
      <c r="C608" s="128"/>
      <c r="D608" s="34">
        <f t="shared" si="21"/>
        <v>6076</v>
      </c>
      <c r="E608" s="514">
        <v>45651</v>
      </c>
      <c r="F608" s="279">
        <v>6076</v>
      </c>
      <c r="G608" s="515">
        <v>45652</v>
      </c>
      <c r="H608" s="76">
        <f t="shared" si="22"/>
        <v>0</v>
      </c>
      <c r="K608" s="134"/>
      <c r="L608" s="680">
        <v>45651</v>
      </c>
      <c r="M608" s="136"/>
      <c r="N608" s="137">
        <f t="shared" si="19"/>
        <v>32</v>
      </c>
      <c r="O608" s="138">
        <v>32</v>
      </c>
      <c r="P608" s="139">
        <f t="shared" si="13"/>
        <v>0</v>
      </c>
      <c r="Q608" s="41"/>
    </row>
    <row r="609" spans="1:18" ht="15.6" x14ac:dyDescent="0.3">
      <c r="A609" s="282"/>
      <c r="B609" s="142">
        <f t="shared" si="20"/>
        <v>6076</v>
      </c>
      <c r="C609" s="128"/>
      <c r="D609" s="34">
        <f t="shared" si="21"/>
        <v>6076</v>
      </c>
      <c r="E609" s="514">
        <v>45652</v>
      </c>
      <c r="F609" s="279">
        <v>6076</v>
      </c>
      <c r="G609" s="515">
        <v>45653</v>
      </c>
      <c r="H609" s="76">
        <f t="shared" si="22"/>
        <v>0</v>
      </c>
      <c r="K609" s="134"/>
      <c r="L609" s="680">
        <v>45652</v>
      </c>
      <c r="M609" s="136"/>
      <c r="N609" s="137">
        <f t="shared" si="19"/>
        <v>32</v>
      </c>
      <c r="O609" s="138">
        <v>32</v>
      </c>
      <c r="P609" s="139">
        <f t="shared" si="13"/>
        <v>0</v>
      </c>
      <c r="Q609" s="41"/>
    </row>
    <row r="610" spans="1:18" ht="15.6" x14ac:dyDescent="0.3">
      <c r="A610" s="282"/>
      <c r="B610" s="142">
        <f t="shared" si="20"/>
        <v>6076</v>
      </c>
      <c r="C610" s="128"/>
      <c r="D610" s="34">
        <f t="shared" si="21"/>
        <v>6076</v>
      </c>
      <c r="E610" s="514">
        <v>45653</v>
      </c>
      <c r="F610" s="279">
        <v>6076</v>
      </c>
      <c r="G610" s="515">
        <v>45654</v>
      </c>
      <c r="H610" s="76">
        <f t="shared" si="22"/>
        <v>0</v>
      </c>
      <c r="K610" s="134"/>
      <c r="L610" s="680">
        <v>45653</v>
      </c>
      <c r="M610" s="136">
        <v>30</v>
      </c>
      <c r="N610" s="137">
        <f t="shared" si="19"/>
        <v>32</v>
      </c>
      <c r="O610" s="138">
        <v>62</v>
      </c>
      <c r="P610" s="139">
        <f t="shared" si="13"/>
        <v>0</v>
      </c>
      <c r="Q610" s="41"/>
      <c r="R610" t="s">
        <v>1476</v>
      </c>
    </row>
    <row r="611" spans="1:18" ht="15.6" x14ac:dyDescent="0.3">
      <c r="A611" s="282"/>
      <c r="B611" s="142">
        <f t="shared" si="20"/>
        <v>6086</v>
      </c>
      <c r="C611" s="128"/>
      <c r="D611" s="34">
        <f t="shared" si="21"/>
        <v>6076</v>
      </c>
      <c r="E611" s="514">
        <v>45654</v>
      </c>
      <c r="F611" s="279">
        <v>6086</v>
      </c>
      <c r="G611" s="515">
        <v>45655</v>
      </c>
      <c r="H611" s="76">
        <f t="shared" si="22"/>
        <v>10</v>
      </c>
      <c r="K611" s="134"/>
      <c r="L611" s="680">
        <v>45654</v>
      </c>
      <c r="M611" s="136">
        <v>60</v>
      </c>
      <c r="N611" s="137">
        <f t="shared" si="19"/>
        <v>62</v>
      </c>
      <c r="O611" s="138">
        <v>65</v>
      </c>
      <c r="P611" s="139">
        <f t="shared" si="13"/>
        <v>57</v>
      </c>
      <c r="Q611" s="41"/>
      <c r="R611" s="48" t="s">
        <v>1479</v>
      </c>
    </row>
    <row r="612" spans="1:18" ht="15.6" x14ac:dyDescent="0.3">
      <c r="A612" s="282"/>
      <c r="B612" s="142">
        <f t="shared" si="20"/>
        <v>6086</v>
      </c>
      <c r="C612" s="128"/>
      <c r="D612" s="34">
        <f t="shared" si="21"/>
        <v>6086</v>
      </c>
      <c r="E612" s="514">
        <v>45655</v>
      </c>
      <c r="F612" s="279">
        <v>6086</v>
      </c>
      <c r="G612" s="515">
        <v>45656</v>
      </c>
      <c r="H612" s="76">
        <f t="shared" si="22"/>
        <v>0</v>
      </c>
      <c r="K612" s="134"/>
      <c r="L612" s="680">
        <v>45655</v>
      </c>
      <c r="M612" s="136"/>
      <c r="N612" s="137">
        <f t="shared" si="19"/>
        <v>65</v>
      </c>
      <c r="O612" s="138">
        <v>65</v>
      </c>
      <c r="P612" s="139">
        <f t="shared" si="13"/>
        <v>0</v>
      </c>
      <c r="Q612" s="41"/>
    </row>
    <row r="613" spans="1:18" ht="15.6" x14ac:dyDescent="0.3">
      <c r="A613" s="282"/>
      <c r="B613" s="142">
        <f t="shared" si="20"/>
        <v>6086</v>
      </c>
      <c r="C613" s="128"/>
      <c r="D613" s="34">
        <f t="shared" si="21"/>
        <v>6086</v>
      </c>
      <c r="E613" s="514">
        <v>45656</v>
      </c>
      <c r="F613" s="279">
        <v>6086</v>
      </c>
      <c r="G613" s="515">
        <v>45657</v>
      </c>
      <c r="H613" s="76">
        <f t="shared" si="22"/>
        <v>0</v>
      </c>
      <c r="K613" s="134"/>
      <c r="L613" s="680">
        <v>45656</v>
      </c>
      <c r="M613" s="136">
        <v>53</v>
      </c>
      <c r="N613" s="137">
        <f t="shared" si="19"/>
        <v>65</v>
      </c>
      <c r="O613" s="138">
        <v>100</v>
      </c>
      <c r="P613" s="139">
        <v>0</v>
      </c>
      <c r="Q613" s="41"/>
      <c r="R613" s="48" t="s">
        <v>1484</v>
      </c>
    </row>
    <row r="614" spans="1:18" ht="15.6" x14ac:dyDescent="0.3">
      <c r="A614" s="282"/>
      <c r="B614" s="142">
        <f t="shared" si="20"/>
        <v>6089</v>
      </c>
      <c r="C614" s="128"/>
      <c r="D614" s="34">
        <f t="shared" si="21"/>
        <v>6086</v>
      </c>
      <c r="E614" s="514">
        <v>45657</v>
      </c>
      <c r="F614" s="279">
        <v>6089</v>
      </c>
      <c r="G614" s="515">
        <v>45658</v>
      </c>
      <c r="H614" s="76">
        <f t="shared" si="22"/>
        <v>3</v>
      </c>
      <c r="K614" s="134"/>
      <c r="L614" s="680">
        <v>45657</v>
      </c>
      <c r="M614" s="136"/>
      <c r="N614" s="137">
        <f t="shared" si="19"/>
        <v>100</v>
      </c>
      <c r="O614" s="138">
        <v>90</v>
      </c>
      <c r="P614" s="139">
        <f t="shared" si="13"/>
        <v>10</v>
      </c>
      <c r="Q614" s="41"/>
    </row>
    <row r="615" spans="1:18" ht="15.6" x14ac:dyDescent="0.3">
      <c r="A615" s="282"/>
      <c r="B615" s="142">
        <f t="shared" si="20"/>
        <v>6094</v>
      </c>
      <c r="C615" s="128"/>
      <c r="D615" s="34">
        <f t="shared" si="21"/>
        <v>6089</v>
      </c>
      <c r="E615" s="514">
        <v>45658</v>
      </c>
      <c r="F615" s="279">
        <v>6094</v>
      </c>
      <c r="G615" s="515">
        <v>45659</v>
      </c>
      <c r="H615" s="76">
        <f t="shared" si="22"/>
        <v>5</v>
      </c>
      <c r="K615" s="134"/>
      <c r="L615" s="680">
        <v>45658</v>
      </c>
      <c r="M615" s="136"/>
      <c r="N615" s="137">
        <f t="shared" si="19"/>
        <v>90</v>
      </c>
      <c r="O615" s="138">
        <v>60</v>
      </c>
      <c r="P615" s="139">
        <f t="shared" si="13"/>
        <v>30</v>
      </c>
      <c r="Q615" s="41"/>
    </row>
    <row r="616" spans="1:18" ht="15.6" x14ac:dyDescent="0.3">
      <c r="A616" s="282"/>
      <c r="B616" s="142">
        <f t="shared" si="20"/>
        <v>6097</v>
      </c>
      <c r="C616" s="128"/>
      <c r="D616" s="34">
        <f t="shared" si="21"/>
        <v>6094</v>
      </c>
      <c r="E616" s="514">
        <v>45659</v>
      </c>
      <c r="F616" s="279">
        <v>6097</v>
      </c>
      <c r="G616" s="515">
        <v>45660</v>
      </c>
      <c r="H616" s="76">
        <f t="shared" si="22"/>
        <v>3</v>
      </c>
      <c r="K616" s="134"/>
      <c r="L616" s="680">
        <v>45659</v>
      </c>
      <c r="M616" s="136"/>
      <c r="N616" s="137">
        <f t="shared" si="19"/>
        <v>60</v>
      </c>
      <c r="O616" s="138">
        <v>41</v>
      </c>
      <c r="P616" s="139">
        <f t="shared" si="13"/>
        <v>19</v>
      </c>
      <c r="Q616" s="41"/>
    </row>
    <row r="617" spans="1:18" ht="15.6" x14ac:dyDescent="0.3">
      <c r="A617" s="282"/>
      <c r="B617" s="142">
        <f t="shared" si="20"/>
        <v>6097</v>
      </c>
      <c r="C617" s="128"/>
      <c r="D617" s="34">
        <f t="shared" si="21"/>
        <v>6097</v>
      </c>
      <c r="E617" s="514">
        <v>45660</v>
      </c>
      <c r="F617" s="279">
        <v>6097</v>
      </c>
      <c r="G617" s="515">
        <v>45661</v>
      </c>
      <c r="H617" s="76">
        <f t="shared" si="22"/>
        <v>0</v>
      </c>
      <c r="K617" s="134"/>
      <c r="L617" s="680">
        <v>45660</v>
      </c>
      <c r="M617" s="136"/>
      <c r="N617" s="137">
        <f t="shared" si="19"/>
        <v>41</v>
      </c>
      <c r="O617" s="138">
        <v>41</v>
      </c>
      <c r="P617" s="139">
        <f t="shared" si="13"/>
        <v>0</v>
      </c>
      <c r="Q617" s="41"/>
    </row>
    <row r="618" spans="1:18" ht="15.6" x14ac:dyDescent="0.3">
      <c r="A618" s="282"/>
      <c r="B618" s="142">
        <f t="shared" si="20"/>
        <v>6111</v>
      </c>
      <c r="C618" s="128"/>
      <c r="D618" s="34">
        <f t="shared" si="21"/>
        <v>6097</v>
      </c>
      <c r="E618" s="514">
        <v>45661</v>
      </c>
      <c r="F618" s="279">
        <v>6111</v>
      </c>
      <c r="G618" s="515">
        <v>45662</v>
      </c>
      <c r="H618" s="76">
        <f t="shared" si="22"/>
        <v>14</v>
      </c>
      <c r="K618" s="134"/>
      <c r="L618" s="680">
        <v>45661</v>
      </c>
      <c r="M618" s="136">
        <v>60</v>
      </c>
      <c r="N618" s="137">
        <f t="shared" si="19"/>
        <v>41</v>
      </c>
      <c r="O618" s="138">
        <v>48</v>
      </c>
      <c r="P618" s="139">
        <f t="shared" si="13"/>
        <v>53</v>
      </c>
      <c r="Q618" s="41"/>
      <c r="R618" t="s">
        <v>1487</v>
      </c>
    </row>
    <row r="619" spans="1:18" ht="15.6" x14ac:dyDescent="0.3">
      <c r="A619" s="282"/>
      <c r="B619" s="142">
        <f t="shared" si="20"/>
        <v>6111</v>
      </c>
      <c r="C619" s="128"/>
      <c r="D619" s="34">
        <f t="shared" si="21"/>
        <v>6111</v>
      </c>
      <c r="E619" s="514">
        <v>45662</v>
      </c>
      <c r="F619" s="279">
        <v>6111</v>
      </c>
      <c r="G619" s="515">
        <v>45663</v>
      </c>
      <c r="H619" s="76">
        <f t="shared" si="22"/>
        <v>0</v>
      </c>
      <c r="K619" s="134"/>
      <c r="L619" s="680">
        <v>45662</v>
      </c>
      <c r="M619" s="136"/>
      <c r="N619" s="137">
        <f t="shared" si="19"/>
        <v>48</v>
      </c>
      <c r="O619" s="138">
        <v>45</v>
      </c>
      <c r="P619" s="139">
        <f t="shared" si="13"/>
        <v>3</v>
      </c>
      <c r="Q619" s="41"/>
    </row>
    <row r="620" spans="1:18" ht="15.6" x14ac:dyDescent="0.3">
      <c r="A620" s="282"/>
      <c r="B620" s="142">
        <f t="shared" si="20"/>
        <v>6112</v>
      </c>
      <c r="C620" s="128"/>
      <c r="D620" s="34">
        <f t="shared" si="21"/>
        <v>6111</v>
      </c>
      <c r="E620" s="514">
        <v>45663</v>
      </c>
      <c r="F620" s="279">
        <v>6112</v>
      </c>
      <c r="G620" s="515">
        <v>45664</v>
      </c>
      <c r="H620" s="76">
        <f t="shared" si="22"/>
        <v>1</v>
      </c>
      <c r="K620" s="134"/>
      <c r="L620" s="680">
        <v>45663</v>
      </c>
      <c r="M620" s="136"/>
      <c r="N620" s="137">
        <f t="shared" si="19"/>
        <v>45</v>
      </c>
      <c r="O620" s="138">
        <v>45</v>
      </c>
      <c r="P620" s="139">
        <f t="shared" si="13"/>
        <v>0</v>
      </c>
      <c r="Q620" s="41"/>
    </row>
    <row r="621" spans="1:18" ht="15.6" x14ac:dyDescent="0.3">
      <c r="A621" s="282"/>
      <c r="B621" s="142">
        <f t="shared" si="20"/>
        <v>6117</v>
      </c>
      <c r="C621" s="128"/>
      <c r="D621" s="34">
        <f t="shared" si="21"/>
        <v>6112</v>
      </c>
      <c r="E621" s="514">
        <v>45664</v>
      </c>
      <c r="F621" s="279">
        <v>6117</v>
      </c>
      <c r="G621" s="515">
        <v>45665</v>
      </c>
      <c r="H621" s="76">
        <f t="shared" si="22"/>
        <v>5</v>
      </c>
      <c r="K621" s="134"/>
      <c r="L621" s="680">
        <v>45664</v>
      </c>
      <c r="M621" s="136">
        <v>60</v>
      </c>
      <c r="N621" s="137">
        <f t="shared" si="19"/>
        <v>45</v>
      </c>
      <c r="O621" s="138">
        <v>63</v>
      </c>
      <c r="P621" s="139">
        <f t="shared" si="13"/>
        <v>42</v>
      </c>
      <c r="Q621" s="41"/>
      <c r="R621" t="s">
        <v>1264</v>
      </c>
    </row>
    <row r="622" spans="1:18" ht="15.6" x14ac:dyDescent="0.3">
      <c r="A622" s="282"/>
      <c r="B622" s="142">
        <f t="shared" si="20"/>
        <v>6124</v>
      </c>
      <c r="C622" s="128"/>
      <c r="D622" s="34">
        <f t="shared" si="21"/>
        <v>6117</v>
      </c>
      <c r="E622" s="514">
        <v>45665</v>
      </c>
      <c r="F622" s="279">
        <v>6124</v>
      </c>
      <c r="G622" s="515">
        <v>45666</v>
      </c>
      <c r="H622" s="76">
        <f t="shared" si="22"/>
        <v>7</v>
      </c>
      <c r="K622" s="134"/>
      <c r="L622" s="680">
        <v>45665</v>
      </c>
      <c r="M622" s="136">
        <v>60</v>
      </c>
      <c r="N622" s="137">
        <f t="shared" si="19"/>
        <v>63</v>
      </c>
      <c r="O622" s="138">
        <v>79</v>
      </c>
      <c r="P622" s="139">
        <f t="shared" si="13"/>
        <v>44</v>
      </c>
      <c r="Q622" s="41"/>
      <c r="R622" s="48" t="s">
        <v>1497</v>
      </c>
    </row>
    <row r="623" spans="1:18" ht="15.6" x14ac:dyDescent="0.3">
      <c r="A623" s="282"/>
      <c r="B623" s="142">
        <f t="shared" si="20"/>
        <v>6133</v>
      </c>
      <c r="C623" s="128"/>
      <c r="D623" s="34">
        <f t="shared" si="21"/>
        <v>6124</v>
      </c>
      <c r="E623" s="514">
        <v>45666</v>
      </c>
      <c r="F623" s="279">
        <v>6133</v>
      </c>
      <c r="G623" s="515">
        <v>45667</v>
      </c>
      <c r="H623" s="76">
        <f t="shared" si="22"/>
        <v>9</v>
      </c>
      <c r="K623" s="134"/>
      <c r="L623" s="680">
        <v>45666</v>
      </c>
      <c r="M623" s="136">
        <v>60</v>
      </c>
      <c r="N623" s="137">
        <f t="shared" si="19"/>
        <v>79</v>
      </c>
      <c r="O623" s="138">
        <v>82</v>
      </c>
      <c r="P623" s="139">
        <f t="shared" si="13"/>
        <v>57</v>
      </c>
      <c r="Q623" s="41"/>
      <c r="R623" s="48" t="s">
        <v>1499</v>
      </c>
    </row>
    <row r="624" spans="1:18" ht="15.6" x14ac:dyDescent="0.3">
      <c r="A624" s="282"/>
      <c r="B624" s="142">
        <f t="shared" si="20"/>
        <v>6138</v>
      </c>
      <c r="C624" s="128"/>
      <c r="D624" s="34">
        <f t="shared" si="21"/>
        <v>6133</v>
      </c>
      <c r="E624" s="514">
        <v>45667</v>
      </c>
      <c r="F624" s="279">
        <v>6138</v>
      </c>
      <c r="G624" s="515">
        <v>45668</v>
      </c>
      <c r="H624" s="76">
        <f t="shared" si="22"/>
        <v>5</v>
      </c>
      <c r="K624" s="134"/>
      <c r="L624" s="680">
        <v>45667</v>
      </c>
      <c r="M624" s="136"/>
      <c r="N624" s="137">
        <f t="shared" si="19"/>
        <v>82</v>
      </c>
      <c r="O624" s="138">
        <v>57</v>
      </c>
      <c r="P624" s="139">
        <f t="shared" si="13"/>
        <v>25</v>
      </c>
      <c r="Q624" s="41"/>
    </row>
    <row r="625" spans="1:18" ht="15.6" x14ac:dyDescent="0.3">
      <c r="A625" s="282"/>
      <c r="B625" s="142">
        <f t="shared" si="20"/>
        <v>6138</v>
      </c>
      <c r="C625" s="128"/>
      <c r="D625" s="34">
        <f t="shared" si="21"/>
        <v>6138</v>
      </c>
      <c r="E625" s="514">
        <v>45668</v>
      </c>
      <c r="F625" s="279">
        <v>6138</v>
      </c>
      <c r="G625" s="515">
        <v>45669</v>
      </c>
      <c r="H625" s="76">
        <f t="shared" si="22"/>
        <v>0</v>
      </c>
      <c r="K625" s="134"/>
      <c r="L625" s="680">
        <v>45668</v>
      </c>
      <c r="M625" s="136"/>
      <c r="N625" s="137">
        <f t="shared" si="19"/>
        <v>57</v>
      </c>
      <c r="O625" s="138">
        <v>57</v>
      </c>
      <c r="P625" s="139">
        <f t="shared" si="13"/>
        <v>0</v>
      </c>
      <c r="Q625" s="41"/>
      <c r="R625" s="48" t="s">
        <v>1508</v>
      </c>
    </row>
    <row r="626" spans="1:18" ht="15.6" x14ac:dyDescent="0.3">
      <c r="A626" s="282"/>
      <c r="B626" s="142">
        <f t="shared" si="20"/>
        <v>6138</v>
      </c>
      <c r="C626" s="128"/>
      <c r="D626" s="34">
        <f t="shared" si="21"/>
        <v>6138</v>
      </c>
      <c r="E626" s="514">
        <v>45669</v>
      </c>
      <c r="F626" s="279">
        <v>6138</v>
      </c>
      <c r="G626" s="515">
        <v>45670</v>
      </c>
      <c r="H626" s="76">
        <f t="shared" si="22"/>
        <v>0</v>
      </c>
      <c r="K626" s="134"/>
      <c r="L626" s="680">
        <v>45669</v>
      </c>
      <c r="M626" s="136"/>
      <c r="N626" s="137">
        <f t="shared" si="19"/>
        <v>57</v>
      </c>
      <c r="O626" s="138">
        <v>57</v>
      </c>
      <c r="P626" s="139">
        <f t="shared" si="13"/>
        <v>0</v>
      </c>
      <c r="Q626" s="41"/>
      <c r="R626" s="48" t="s">
        <v>1509</v>
      </c>
    </row>
    <row r="627" spans="1:18" ht="15.6" x14ac:dyDescent="0.3">
      <c r="A627" s="282"/>
      <c r="B627" s="142">
        <f t="shared" si="20"/>
        <v>6138</v>
      </c>
      <c r="C627" s="128"/>
      <c r="D627" s="34">
        <f t="shared" si="21"/>
        <v>6138</v>
      </c>
      <c r="E627" s="514">
        <v>45670</v>
      </c>
      <c r="F627" s="279">
        <v>6138</v>
      </c>
      <c r="G627" s="515">
        <v>45671</v>
      </c>
      <c r="H627" s="76">
        <f t="shared" si="22"/>
        <v>0</v>
      </c>
      <c r="K627" s="134"/>
      <c r="L627" s="680">
        <v>45670</v>
      </c>
      <c r="M627" s="136"/>
      <c r="N627" s="137">
        <f t="shared" si="19"/>
        <v>57</v>
      </c>
      <c r="O627" s="138">
        <v>55</v>
      </c>
      <c r="P627" s="139">
        <f t="shared" si="13"/>
        <v>2</v>
      </c>
      <c r="Q627" s="41"/>
    </row>
    <row r="628" spans="1:18" ht="15.6" x14ac:dyDescent="0.3">
      <c r="A628" s="282"/>
      <c r="B628" s="142">
        <f t="shared" ref="B628:B691" si="23">F628</f>
        <v>6138</v>
      </c>
      <c r="C628" s="128"/>
      <c r="D628" s="34">
        <f t="shared" ref="D628:D691" si="24">F627</f>
        <v>6138</v>
      </c>
      <c r="E628" s="514">
        <v>45671</v>
      </c>
      <c r="F628" s="279">
        <v>6138</v>
      </c>
      <c r="G628" s="515">
        <v>45672</v>
      </c>
      <c r="H628" s="76">
        <f t="shared" ref="H628:H691" si="25">F628-D628</f>
        <v>0</v>
      </c>
      <c r="K628" s="134"/>
      <c r="L628" s="680">
        <v>45671</v>
      </c>
      <c r="M628" s="136"/>
      <c r="N628" s="137">
        <f t="shared" ref="N628:N691" si="26">O627</f>
        <v>55</v>
      </c>
      <c r="O628" s="138">
        <v>55</v>
      </c>
      <c r="P628" s="139">
        <f t="shared" ref="P628:P691" si="27">(M628+N628-O628)</f>
        <v>0</v>
      </c>
      <c r="Q628" s="41"/>
    </row>
    <row r="629" spans="1:18" ht="15.6" x14ac:dyDescent="0.3">
      <c r="A629" s="282"/>
      <c r="B629" s="142">
        <f t="shared" si="23"/>
        <v>6138</v>
      </c>
      <c r="C629" s="128"/>
      <c r="D629" s="34">
        <f t="shared" si="24"/>
        <v>6138</v>
      </c>
      <c r="E629" s="514">
        <v>45672</v>
      </c>
      <c r="F629" s="279">
        <v>6138</v>
      </c>
      <c r="G629" s="515">
        <v>45673</v>
      </c>
      <c r="H629" s="76">
        <f t="shared" si="25"/>
        <v>0</v>
      </c>
      <c r="K629" s="134"/>
      <c r="L629" s="680">
        <v>45672</v>
      </c>
      <c r="M629" s="136"/>
      <c r="N629" s="137">
        <f t="shared" si="26"/>
        <v>55</v>
      </c>
      <c r="O629" s="138">
        <v>55</v>
      </c>
      <c r="P629" s="139">
        <f t="shared" si="27"/>
        <v>0</v>
      </c>
      <c r="Q629" s="41"/>
    </row>
    <row r="630" spans="1:18" ht="15.6" x14ac:dyDescent="0.3">
      <c r="A630" s="282"/>
      <c r="B630" s="142">
        <f t="shared" si="23"/>
        <v>6138</v>
      </c>
      <c r="C630" s="128"/>
      <c r="D630" s="34">
        <f t="shared" si="24"/>
        <v>6138</v>
      </c>
      <c r="E630" s="514">
        <v>45673</v>
      </c>
      <c r="F630" s="279">
        <v>6138</v>
      </c>
      <c r="G630" s="515">
        <v>45674</v>
      </c>
      <c r="H630" s="76">
        <f t="shared" si="25"/>
        <v>0</v>
      </c>
      <c r="K630" s="134"/>
      <c r="L630" s="680">
        <v>45673</v>
      </c>
      <c r="M630" s="136"/>
      <c r="N630" s="137">
        <f t="shared" si="26"/>
        <v>55</v>
      </c>
      <c r="O630" s="138">
        <v>52</v>
      </c>
      <c r="P630" s="139">
        <f t="shared" si="27"/>
        <v>3</v>
      </c>
      <c r="Q630" s="41"/>
    </row>
    <row r="631" spans="1:18" ht="15.6" x14ac:dyDescent="0.3">
      <c r="A631" s="282"/>
      <c r="B631" s="142">
        <f t="shared" si="23"/>
        <v>6138</v>
      </c>
      <c r="C631" s="128"/>
      <c r="D631" s="34">
        <f t="shared" si="24"/>
        <v>6138</v>
      </c>
      <c r="E631" s="514">
        <v>45674</v>
      </c>
      <c r="F631" s="279">
        <v>6138</v>
      </c>
      <c r="G631" s="515">
        <v>45675</v>
      </c>
      <c r="H631" s="76">
        <f t="shared" si="25"/>
        <v>0</v>
      </c>
      <c r="K631" s="134"/>
      <c r="L631" s="680">
        <v>45674</v>
      </c>
      <c r="M631" s="136"/>
      <c r="N631" s="137">
        <f t="shared" si="26"/>
        <v>52</v>
      </c>
      <c r="O631" s="138">
        <v>52</v>
      </c>
      <c r="P631" s="139">
        <f t="shared" si="27"/>
        <v>0</v>
      </c>
      <c r="Q631" s="41"/>
    </row>
    <row r="632" spans="1:18" ht="15.6" x14ac:dyDescent="0.3">
      <c r="A632" s="282"/>
      <c r="B632" s="142">
        <f t="shared" si="23"/>
        <v>6138</v>
      </c>
      <c r="C632" s="128"/>
      <c r="D632" s="34">
        <f t="shared" si="24"/>
        <v>6138</v>
      </c>
      <c r="E632" s="514">
        <v>45675</v>
      </c>
      <c r="F632" s="279">
        <v>6138</v>
      </c>
      <c r="G632" s="515">
        <v>45676</v>
      </c>
      <c r="H632" s="76">
        <f t="shared" si="25"/>
        <v>0</v>
      </c>
      <c r="K632" s="134"/>
      <c r="L632" s="680">
        <v>45675</v>
      </c>
      <c r="M632" s="136"/>
      <c r="N632" s="137">
        <f t="shared" si="26"/>
        <v>52</v>
      </c>
      <c r="O632" s="138">
        <v>52</v>
      </c>
      <c r="P632" s="139">
        <f t="shared" si="27"/>
        <v>0</v>
      </c>
      <c r="Q632" s="41"/>
      <c r="R632" s="48" t="s">
        <v>1527</v>
      </c>
    </row>
    <row r="633" spans="1:18" ht="15.6" x14ac:dyDescent="0.3">
      <c r="A633" s="282"/>
      <c r="B633" s="142">
        <f t="shared" si="23"/>
        <v>6143</v>
      </c>
      <c r="C633" s="128"/>
      <c r="D633" s="34">
        <f t="shared" si="24"/>
        <v>6138</v>
      </c>
      <c r="E633" s="514">
        <v>45676</v>
      </c>
      <c r="F633" s="279">
        <v>6143</v>
      </c>
      <c r="G633" s="515">
        <v>45677</v>
      </c>
      <c r="H633" s="76">
        <f t="shared" si="25"/>
        <v>5</v>
      </c>
      <c r="K633" s="134"/>
      <c r="L633" s="680">
        <v>45676</v>
      </c>
      <c r="M633" s="136"/>
      <c r="N633" s="137">
        <f t="shared" si="26"/>
        <v>52</v>
      </c>
      <c r="O633" s="138">
        <v>21</v>
      </c>
      <c r="P633" s="139">
        <f t="shared" si="27"/>
        <v>31</v>
      </c>
      <c r="Q633" s="41"/>
      <c r="R633" t="s">
        <v>1531</v>
      </c>
    </row>
    <row r="634" spans="1:18" ht="15.6" x14ac:dyDescent="0.3">
      <c r="A634" s="282"/>
      <c r="B634" s="142">
        <f t="shared" si="23"/>
        <v>6145</v>
      </c>
      <c r="C634" s="128"/>
      <c r="D634" s="34">
        <f t="shared" si="24"/>
        <v>6143</v>
      </c>
      <c r="E634" s="514">
        <v>45677</v>
      </c>
      <c r="F634" s="279">
        <v>6145</v>
      </c>
      <c r="G634" s="515">
        <v>45678</v>
      </c>
      <c r="H634" s="76">
        <f t="shared" si="25"/>
        <v>2</v>
      </c>
      <c r="K634" s="134"/>
      <c r="L634" s="680">
        <v>45677</v>
      </c>
      <c r="M634" s="136">
        <v>60</v>
      </c>
      <c r="N634" s="137">
        <f t="shared" si="26"/>
        <v>21</v>
      </c>
      <c r="O634" s="138">
        <v>67</v>
      </c>
      <c r="P634" s="139">
        <f t="shared" si="27"/>
        <v>14</v>
      </c>
      <c r="Q634" s="41"/>
      <c r="R634" t="s">
        <v>1536</v>
      </c>
    </row>
    <row r="635" spans="1:18" ht="15.6" x14ac:dyDescent="0.3">
      <c r="A635" s="282"/>
      <c r="B635" s="142">
        <f t="shared" si="23"/>
        <v>6151</v>
      </c>
      <c r="C635" s="128"/>
      <c r="D635" s="34">
        <f t="shared" si="24"/>
        <v>6145</v>
      </c>
      <c r="E635" s="514">
        <v>45678</v>
      </c>
      <c r="F635" s="279">
        <v>6151</v>
      </c>
      <c r="G635" s="515">
        <v>45679</v>
      </c>
      <c r="H635" s="76">
        <f t="shared" si="25"/>
        <v>6</v>
      </c>
      <c r="K635" s="134"/>
      <c r="L635" s="680">
        <v>45678</v>
      </c>
      <c r="M635" s="136">
        <v>60</v>
      </c>
      <c r="N635" s="137">
        <f t="shared" si="26"/>
        <v>67</v>
      </c>
      <c r="O635" s="138">
        <v>90</v>
      </c>
      <c r="P635" s="139">
        <f t="shared" si="27"/>
        <v>37</v>
      </c>
      <c r="Q635" s="41"/>
    </row>
    <row r="636" spans="1:18" ht="15.6" x14ac:dyDescent="0.3">
      <c r="A636" s="282"/>
      <c r="B636" s="142">
        <f t="shared" si="23"/>
        <v>6151</v>
      </c>
      <c r="C636" s="128"/>
      <c r="D636" s="34">
        <f t="shared" si="24"/>
        <v>6151</v>
      </c>
      <c r="E636" s="514">
        <v>45679</v>
      </c>
      <c r="F636" s="279">
        <v>6151</v>
      </c>
      <c r="G636" s="515">
        <v>45680</v>
      </c>
      <c r="H636" s="76">
        <f t="shared" si="25"/>
        <v>0</v>
      </c>
      <c r="K636" s="134"/>
      <c r="L636" s="680">
        <v>45679</v>
      </c>
      <c r="M636" s="136"/>
      <c r="N636" s="137">
        <f t="shared" si="26"/>
        <v>90</v>
      </c>
      <c r="O636" s="138">
        <v>90</v>
      </c>
      <c r="P636" s="139">
        <f t="shared" si="27"/>
        <v>0</v>
      </c>
      <c r="Q636" s="41"/>
      <c r="R636" t="s">
        <v>1542</v>
      </c>
    </row>
    <row r="637" spans="1:18" ht="15.6" x14ac:dyDescent="0.3">
      <c r="A637" s="282"/>
      <c r="B637" s="142">
        <f t="shared" si="23"/>
        <v>6151</v>
      </c>
      <c r="C637" s="128"/>
      <c r="D637" s="34">
        <f t="shared" si="24"/>
        <v>6151</v>
      </c>
      <c r="E637" s="514">
        <v>45680</v>
      </c>
      <c r="F637" s="279">
        <v>6151</v>
      </c>
      <c r="G637" s="515">
        <v>45681</v>
      </c>
      <c r="H637" s="76">
        <f t="shared" si="25"/>
        <v>0</v>
      </c>
      <c r="K637" s="134"/>
      <c r="L637" s="680">
        <v>45680</v>
      </c>
      <c r="M637" s="136"/>
      <c r="N637" s="137">
        <f t="shared" si="26"/>
        <v>90</v>
      </c>
      <c r="O637" s="138">
        <v>90</v>
      </c>
      <c r="P637" s="139">
        <f t="shared" si="27"/>
        <v>0</v>
      </c>
      <c r="Q637" s="41"/>
    </row>
    <row r="638" spans="1:18" ht="15.6" x14ac:dyDescent="0.3">
      <c r="A638" s="282"/>
      <c r="B638" s="142">
        <f t="shared" si="23"/>
        <v>6151</v>
      </c>
      <c r="C638" s="128"/>
      <c r="D638" s="34">
        <f t="shared" si="24"/>
        <v>6151</v>
      </c>
      <c r="E638" s="514">
        <v>45681</v>
      </c>
      <c r="F638" s="279">
        <v>6151</v>
      </c>
      <c r="G638" s="515">
        <v>45682</v>
      </c>
      <c r="H638" s="76">
        <f t="shared" si="25"/>
        <v>0</v>
      </c>
      <c r="K638" s="134"/>
      <c r="L638" s="680">
        <v>45681</v>
      </c>
      <c r="M638" s="136"/>
      <c r="N638" s="137">
        <f t="shared" si="26"/>
        <v>90</v>
      </c>
      <c r="O638" s="138">
        <v>90</v>
      </c>
      <c r="P638" s="139">
        <f t="shared" si="27"/>
        <v>0</v>
      </c>
      <c r="Q638" s="41"/>
    </row>
    <row r="639" spans="1:18" ht="15.6" x14ac:dyDescent="0.3">
      <c r="A639" s="282"/>
      <c r="B639" s="142">
        <f t="shared" si="23"/>
        <v>6154</v>
      </c>
      <c r="C639" s="128"/>
      <c r="D639" s="34">
        <f t="shared" si="24"/>
        <v>6151</v>
      </c>
      <c r="E639" s="514">
        <v>45682</v>
      </c>
      <c r="F639" s="279">
        <v>6154</v>
      </c>
      <c r="G639" s="515">
        <v>45683</v>
      </c>
      <c r="H639" s="76">
        <f t="shared" si="25"/>
        <v>3</v>
      </c>
      <c r="K639" s="134"/>
      <c r="L639" s="680">
        <v>45682</v>
      </c>
      <c r="M639" s="136"/>
      <c r="N639" s="137">
        <f t="shared" si="26"/>
        <v>90</v>
      </c>
      <c r="O639" s="138">
        <v>72</v>
      </c>
      <c r="P639" s="139">
        <f t="shared" si="27"/>
        <v>18</v>
      </c>
      <c r="Q639" s="41"/>
    </row>
    <row r="640" spans="1:18" ht="15.6" x14ac:dyDescent="0.3">
      <c r="A640" s="282"/>
      <c r="B640" s="142">
        <f t="shared" si="23"/>
        <v>6154</v>
      </c>
      <c r="C640" s="128"/>
      <c r="D640" s="34">
        <f t="shared" si="24"/>
        <v>6154</v>
      </c>
      <c r="E640" s="514">
        <v>45683</v>
      </c>
      <c r="F640" s="279">
        <v>6154</v>
      </c>
      <c r="G640" s="515">
        <v>45684</v>
      </c>
      <c r="H640" s="76">
        <f t="shared" si="25"/>
        <v>0</v>
      </c>
      <c r="K640" s="134"/>
      <c r="L640" s="680">
        <v>45683</v>
      </c>
      <c r="M640" s="136"/>
      <c r="N640" s="137">
        <f t="shared" si="26"/>
        <v>72</v>
      </c>
      <c r="O640" s="138">
        <v>69</v>
      </c>
      <c r="P640" s="139">
        <f t="shared" si="27"/>
        <v>3</v>
      </c>
      <c r="Q640" s="41"/>
    </row>
    <row r="641" spans="1:18" ht="15.6" x14ac:dyDescent="0.3">
      <c r="A641" s="282"/>
      <c r="B641" s="142">
        <f t="shared" si="23"/>
        <v>6155</v>
      </c>
      <c r="C641" s="128"/>
      <c r="D641" s="34">
        <f t="shared" si="24"/>
        <v>6154</v>
      </c>
      <c r="E641" s="514">
        <v>45684</v>
      </c>
      <c r="F641" s="279">
        <v>6155</v>
      </c>
      <c r="G641" s="515">
        <v>45685</v>
      </c>
      <c r="H641" s="76">
        <f t="shared" si="25"/>
        <v>1</v>
      </c>
      <c r="K641" s="134"/>
      <c r="L641" s="680">
        <v>45684</v>
      </c>
      <c r="M641" s="136"/>
      <c r="N641" s="137">
        <f t="shared" si="26"/>
        <v>69</v>
      </c>
      <c r="O641" s="138">
        <v>65</v>
      </c>
      <c r="P641" s="139">
        <f t="shared" si="27"/>
        <v>4</v>
      </c>
      <c r="Q641" s="41"/>
    </row>
    <row r="642" spans="1:18" ht="15.6" x14ac:dyDescent="0.3">
      <c r="A642" s="282"/>
      <c r="B642" s="142">
        <f t="shared" si="23"/>
        <v>6161</v>
      </c>
      <c r="C642" s="128"/>
      <c r="D642" s="34">
        <f t="shared" si="24"/>
        <v>6155</v>
      </c>
      <c r="E642" s="514">
        <v>45685</v>
      </c>
      <c r="F642" s="279">
        <v>6161</v>
      </c>
      <c r="G642" s="515">
        <v>45686</v>
      </c>
      <c r="H642" s="76">
        <f t="shared" si="25"/>
        <v>6</v>
      </c>
      <c r="K642" s="134"/>
      <c r="L642" s="680">
        <v>45685</v>
      </c>
      <c r="M642" s="136"/>
      <c r="N642" s="137">
        <f t="shared" si="26"/>
        <v>65</v>
      </c>
      <c r="O642" s="138">
        <v>35</v>
      </c>
      <c r="P642" s="139">
        <f t="shared" si="27"/>
        <v>30</v>
      </c>
      <c r="Q642" s="41"/>
    </row>
    <row r="643" spans="1:18" ht="15.6" x14ac:dyDescent="0.3">
      <c r="A643" s="282"/>
      <c r="B643" s="142">
        <f t="shared" si="23"/>
        <v>6162</v>
      </c>
      <c r="C643" s="128"/>
      <c r="D643" s="34">
        <f t="shared" si="24"/>
        <v>6161</v>
      </c>
      <c r="E643" s="514">
        <v>45686</v>
      </c>
      <c r="F643" s="279">
        <v>6162</v>
      </c>
      <c r="G643" s="515">
        <v>45687</v>
      </c>
      <c r="H643" s="76">
        <f t="shared" si="25"/>
        <v>1</v>
      </c>
      <c r="K643" s="134"/>
      <c r="L643" s="680">
        <v>45686</v>
      </c>
      <c r="M643" s="136">
        <v>60</v>
      </c>
      <c r="N643" s="137">
        <f t="shared" si="26"/>
        <v>35</v>
      </c>
      <c r="O643" s="138">
        <v>82</v>
      </c>
      <c r="P643" s="139">
        <f t="shared" si="27"/>
        <v>13</v>
      </c>
      <c r="Q643" s="41"/>
      <c r="R643" t="s">
        <v>1560</v>
      </c>
    </row>
    <row r="644" spans="1:18" ht="15.6" x14ac:dyDescent="0.3">
      <c r="A644" s="282"/>
      <c r="B644" s="142">
        <f t="shared" si="23"/>
        <v>6170</v>
      </c>
      <c r="C644" s="128"/>
      <c r="D644" s="34">
        <f t="shared" si="24"/>
        <v>6162</v>
      </c>
      <c r="E644" s="514">
        <v>45687</v>
      </c>
      <c r="F644" s="279">
        <v>6170</v>
      </c>
      <c r="G644" s="515">
        <v>45688</v>
      </c>
      <c r="H644" s="76">
        <f t="shared" si="25"/>
        <v>8</v>
      </c>
      <c r="K644" s="134"/>
      <c r="L644" s="680">
        <v>45687</v>
      </c>
      <c r="M644" s="136"/>
      <c r="N644" s="137">
        <f t="shared" si="26"/>
        <v>82</v>
      </c>
      <c r="O644" s="138">
        <v>40</v>
      </c>
      <c r="P644" s="139">
        <f t="shared" si="27"/>
        <v>42</v>
      </c>
      <c r="Q644" s="41"/>
    </row>
    <row r="645" spans="1:18" ht="15.6" x14ac:dyDescent="0.3">
      <c r="A645" s="282"/>
      <c r="B645" s="142">
        <f t="shared" si="23"/>
        <v>6174</v>
      </c>
      <c r="C645" s="128"/>
      <c r="D645" s="34">
        <f t="shared" si="24"/>
        <v>6170</v>
      </c>
      <c r="E645" s="514">
        <v>45688</v>
      </c>
      <c r="F645" s="279">
        <v>6174</v>
      </c>
      <c r="G645" s="515">
        <v>45689</v>
      </c>
      <c r="H645" s="76">
        <f t="shared" si="25"/>
        <v>4</v>
      </c>
      <c r="K645" s="134"/>
      <c r="L645" s="680">
        <v>45688</v>
      </c>
      <c r="M645" s="136">
        <v>30</v>
      </c>
      <c r="N645" s="137">
        <f t="shared" si="26"/>
        <v>40</v>
      </c>
      <c r="O645" s="138">
        <v>48</v>
      </c>
      <c r="P645" s="139">
        <f t="shared" si="27"/>
        <v>22</v>
      </c>
      <c r="Q645" s="41"/>
      <c r="R645" s="48">
        <f>SUM(P615:P645)</f>
        <v>492</v>
      </c>
    </row>
    <row r="646" spans="1:18" ht="15.6" x14ac:dyDescent="0.3">
      <c r="A646" s="282"/>
      <c r="B646" s="142">
        <f t="shared" si="23"/>
        <v>6174</v>
      </c>
      <c r="C646" s="128"/>
      <c r="D646" s="34">
        <f t="shared" si="24"/>
        <v>6174</v>
      </c>
      <c r="E646" s="514">
        <v>45689</v>
      </c>
      <c r="F646" s="279">
        <v>6174</v>
      </c>
      <c r="G646" s="515">
        <v>45690</v>
      </c>
      <c r="H646" s="76">
        <f t="shared" si="25"/>
        <v>0</v>
      </c>
      <c r="K646" s="134"/>
      <c r="L646" s="680">
        <v>45689</v>
      </c>
      <c r="M646" s="136"/>
      <c r="N646" s="137">
        <f t="shared" si="26"/>
        <v>48</v>
      </c>
      <c r="O646" s="138">
        <v>44</v>
      </c>
      <c r="P646" s="139">
        <f t="shared" si="27"/>
        <v>4</v>
      </c>
      <c r="Q646" s="41"/>
    </row>
    <row r="647" spans="1:18" ht="15.6" x14ac:dyDescent="0.3">
      <c r="A647" s="282"/>
      <c r="B647" s="142">
        <f t="shared" si="23"/>
        <v>6174</v>
      </c>
      <c r="C647" s="128"/>
      <c r="D647" s="34">
        <f t="shared" si="24"/>
        <v>6174</v>
      </c>
      <c r="E647" s="514">
        <v>45690</v>
      </c>
      <c r="F647" s="279">
        <v>6174</v>
      </c>
      <c r="G647" s="515">
        <v>45691</v>
      </c>
      <c r="H647" s="76">
        <f t="shared" si="25"/>
        <v>0</v>
      </c>
      <c r="K647" s="134"/>
      <c r="L647" s="680">
        <v>45690</v>
      </c>
      <c r="M647" s="136"/>
      <c r="N647" s="137">
        <f t="shared" si="26"/>
        <v>44</v>
      </c>
      <c r="O647" s="138">
        <v>44</v>
      </c>
      <c r="P647" s="139">
        <f t="shared" si="27"/>
        <v>0</v>
      </c>
      <c r="Q647" s="41"/>
    </row>
    <row r="648" spans="1:18" ht="15.6" x14ac:dyDescent="0.3">
      <c r="A648" s="282"/>
      <c r="B648" s="142">
        <f t="shared" si="23"/>
        <v>6176</v>
      </c>
      <c r="C648" s="128"/>
      <c r="D648" s="34">
        <f t="shared" si="24"/>
        <v>6174</v>
      </c>
      <c r="E648" s="514">
        <v>45691</v>
      </c>
      <c r="F648" s="279">
        <v>6176</v>
      </c>
      <c r="G648" s="515">
        <v>45692</v>
      </c>
      <c r="H648" s="76">
        <f t="shared" si="25"/>
        <v>2</v>
      </c>
      <c r="K648" s="134"/>
      <c r="L648" s="680">
        <v>45691</v>
      </c>
      <c r="M648" s="136"/>
      <c r="N648" s="137">
        <f t="shared" si="26"/>
        <v>44</v>
      </c>
      <c r="O648" s="138">
        <v>40</v>
      </c>
      <c r="P648" s="139">
        <f t="shared" si="27"/>
        <v>4</v>
      </c>
      <c r="Q648" s="41"/>
    </row>
    <row r="649" spans="1:18" ht="15.6" x14ac:dyDescent="0.3">
      <c r="A649" s="282"/>
      <c r="B649" s="142">
        <f t="shared" si="23"/>
        <v>6177</v>
      </c>
      <c r="C649" s="128"/>
      <c r="D649" s="34">
        <f t="shared" si="24"/>
        <v>6176</v>
      </c>
      <c r="E649" s="514">
        <v>45692</v>
      </c>
      <c r="F649" s="279">
        <v>6177</v>
      </c>
      <c r="G649" s="515">
        <v>45693</v>
      </c>
      <c r="H649" s="76">
        <f t="shared" si="25"/>
        <v>1</v>
      </c>
      <c r="K649" s="134"/>
      <c r="L649" s="680">
        <v>45692</v>
      </c>
      <c r="M649" s="136"/>
      <c r="N649" s="137">
        <f t="shared" si="26"/>
        <v>40</v>
      </c>
      <c r="O649" s="138">
        <v>31</v>
      </c>
      <c r="P649" s="139">
        <f t="shared" si="27"/>
        <v>9</v>
      </c>
      <c r="Q649" s="41"/>
    </row>
    <row r="650" spans="1:18" ht="15.6" x14ac:dyDescent="0.3">
      <c r="A650" s="282"/>
      <c r="B650" s="142">
        <f t="shared" si="23"/>
        <v>6177</v>
      </c>
      <c r="C650" s="128"/>
      <c r="D650" s="34">
        <f t="shared" si="24"/>
        <v>6177</v>
      </c>
      <c r="E650" s="514">
        <v>45693</v>
      </c>
      <c r="F650" s="279">
        <v>6177</v>
      </c>
      <c r="G650" s="515">
        <v>45694</v>
      </c>
      <c r="H650" s="76">
        <f t="shared" si="25"/>
        <v>0</v>
      </c>
      <c r="K650" s="134"/>
      <c r="L650" s="680">
        <v>45693</v>
      </c>
      <c r="M650" s="136"/>
      <c r="N650" s="137">
        <f t="shared" si="26"/>
        <v>31</v>
      </c>
      <c r="O650" s="138">
        <v>31</v>
      </c>
      <c r="P650" s="139">
        <f t="shared" si="27"/>
        <v>0</v>
      </c>
      <c r="Q650" s="41"/>
    </row>
    <row r="651" spans="1:18" ht="15.6" x14ac:dyDescent="0.3">
      <c r="A651" s="282"/>
      <c r="B651" s="142">
        <f t="shared" si="23"/>
        <v>6177</v>
      </c>
      <c r="C651" s="128"/>
      <c r="D651" s="34">
        <f t="shared" si="24"/>
        <v>6177</v>
      </c>
      <c r="E651" s="514">
        <v>45694</v>
      </c>
      <c r="F651" s="279">
        <v>6177</v>
      </c>
      <c r="G651" s="515">
        <v>45695</v>
      </c>
      <c r="H651" s="76">
        <f t="shared" si="25"/>
        <v>0</v>
      </c>
      <c r="K651" s="134"/>
      <c r="L651" s="680">
        <v>45694</v>
      </c>
      <c r="M651" s="136"/>
      <c r="N651" s="137">
        <f t="shared" si="26"/>
        <v>31</v>
      </c>
      <c r="O651" s="138">
        <v>31</v>
      </c>
      <c r="P651" s="139">
        <f t="shared" si="27"/>
        <v>0</v>
      </c>
      <c r="Q651" s="41"/>
    </row>
    <row r="652" spans="1:18" ht="15.6" x14ac:dyDescent="0.3">
      <c r="A652" s="282"/>
      <c r="B652" s="142">
        <f t="shared" si="23"/>
        <v>6179</v>
      </c>
      <c r="C652" s="128"/>
      <c r="D652" s="34">
        <f t="shared" si="24"/>
        <v>6177</v>
      </c>
      <c r="E652" s="514">
        <v>45695</v>
      </c>
      <c r="F652" s="279">
        <v>6179</v>
      </c>
      <c r="G652" s="515">
        <v>45696</v>
      </c>
      <c r="H652" s="76">
        <f t="shared" si="25"/>
        <v>2</v>
      </c>
      <c r="K652" s="134"/>
      <c r="L652" s="680">
        <v>45695</v>
      </c>
      <c r="M652" s="136">
        <v>60</v>
      </c>
      <c r="N652" s="137">
        <f t="shared" si="26"/>
        <v>31</v>
      </c>
      <c r="O652" s="138">
        <v>75</v>
      </c>
      <c r="P652" s="139">
        <f t="shared" si="27"/>
        <v>16</v>
      </c>
      <c r="Q652" s="41"/>
    </row>
    <row r="653" spans="1:18" ht="15.6" x14ac:dyDescent="0.3">
      <c r="A653" s="282"/>
      <c r="B653" s="142">
        <f t="shared" si="23"/>
        <v>6184</v>
      </c>
      <c r="C653" s="128"/>
      <c r="D653" s="34">
        <f t="shared" si="24"/>
        <v>6179</v>
      </c>
      <c r="E653" s="514">
        <v>45696</v>
      </c>
      <c r="F653" s="279">
        <v>6184</v>
      </c>
      <c r="G653" s="515">
        <v>45697</v>
      </c>
      <c r="H653" s="76">
        <f t="shared" si="25"/>
        <v>5</v>
      </c>
      <c r="K653" s="134"/>
      <c r="L653" s="680">
        <v>45696</v>
      </c>
      <c r="M653" s="136"/>
      <c r="N653" s="137">
        <f t="shared" si="26"/>
        <v>75</v>
      </c>
      <c r="O653" s="138">
        <v>45</v>
      </c>
      <c r="P653" s="139">
        <f t="shared" si="27"/>
        <v>30</v>
      </c>
      <c r="Q653" s="41"/>
    </row>
    <row r="654" spans="1:18" ht="15.6" x14ac:dyDescent="0.3">
      <c r="A654" s="282"/>
      <c r="B654" s="142">
        <f t="shared" si="23"/>
        <v>6185</v>
      </c>
      <c r="C654" s="128"/>
      <c r="D654" s="34">
        <f t="shared" si="24"/>
        <v>6184</v>
      </c>
      <c r="E654" s="514">
        <v>45697</v>
      </c>
      <c r="F654" s="279">
        <v>6185</v>
      </c>
      <c r="G654" s="515">
        <v>45698</v>
      </c>
      <c r="H654" s="76">
        <f t="shared" si="25"/>
        <v>1</v>
      </c>
      <c r="K654" s="134"/>
      <c r="L654" s="680">
        <v>45697</v>
      </c>
      <c r="M654" s="136"/>
      <c r="N654" s="137">
        <f t="shared" si="26"/>
        <v>45</v>
      </c>
      <c r="O654" s="138">
        <v>38</v>
      </c>
      <c r="P654" s="139">
        <f t="shared" si="27"/>
        <v>7</v>
      </c>
      <c r="Q654" s="41"/>
    </row>
    <row r="655" spans="1:18" ht="15.6" x14ac:dyDescent="0.3">
      <c r="A655" s="282"/>
      <c r="B655" s="142">
        <f t="shared" si="23"/>
        <v>6187</v>
      </c>
      <c r="C655" s="128"/>
      <c r="D655" s="34">
        <f t="shared" si="24"/>
        <v>6185</v>
      </c>
      <c r="E655" s="514">
        <v>45698</v>
      </c>
      <c r="F655" s="279">
        <v>6187</v>
      </c>
      <c r="G655" s="515">
        <v>45699</v>
      </c>
      <c r="H655" s="76">
        <f t="shared" si="25"/>
        <v>2</v>
      </c>
      <c r="K655" s="134"/>
      <c r="L655" s="680">
        <v>45698</v>
      </c>
      <c r="M655" s="136">
        <v>60</v>
      </c>
      <c r="N655" s="137">
        <f t="shared" si="26"/>
        <v>38</v>
      </c>
      <c r="O655" s="138">
        <v>85</v>
      </c>
      <c r="P655" s="139">
        <f t="shared" si="27"/>
        <v>13</v>
      </c>
      <c r="Q655" s="41"/>
    </row>
    <row r="656" spans="1:18" ht="15.6" x14ac:dyDescent="0.3">
      <c r="A656" s="282"/>
      <c r="B656" s="142">
        <f t="shared" si="23"/>
        <v>6197</v>
      </c>
      <c r="C656" s="128"/>
      <c r="D656" s="34">
        <f t="shared" si="24"/>
        <v>6187</v>
      </c>
      <c r="E656" s="514">
        <v>45699</v>
      </c>
      <c r="F656" s="279">
        <v>6197</v>
      </c>
      <c r="G656" s="515">
        <v>45700</v>
      </c>
      <c r="H656" s="76">
        <f t="shared" si="25"/>
        <v>10</v>
      </c>
      <c r="K656" s="134"/>
      <c r="L656" s="680">
        <v>45699</v>
      </c>
      <c r="M656" s="136"/>
      <c r="N656" s="137">
        <f t="shared" si="26"/>
        <v>85</v>
      </c>
      <c r="O656" s="138">
        <v>30</v>
      </c>
      <c r="P656" s="139">
        <f t="shared" si="27"/>
        <v>55</v>
      </c>
      <c r="Q656" s="41"/>
    </row>
    <row r="657" spans="1:17" ht="15.6" x14ac:dyDescent="0.3">
      <c r="A657" s="282"/>
      <c r="B657" s="142">
        <f t="shared" si="23"/>
        <v>6206</v>
      </c>
      <c r="C657" s="128"/>
      <c r="D657" s="34">
        <f t="shared" si="24"/>
        <v>6197</v>
      </c>
      <c r="E657" s="514">
        <v>45700</v>
      </c>
      <c r="F657" s="279">
        <v>6206</v>
      </c>
      <c r="G657" s="515">
        <v>45701</v>
      </c>
      <c r="H657" s="76">
        <f t="shared" si="25"/>
        <v>9</v>
      </c>
      <c r="K657" s="134"/>
      <c r="L657" s="680">
        <v>45700</v>
      </c>
      <c r="M657" s="136">
        <v>130</v>
      </c>
      <c r="N657" s="137">
        <f t="shared" si="26"/>
        <v>30</v>
      </c>
      <c r="O657" s="138">
        <v>92</v>
      </c>
      <c r="P657" s="139">
        <f t="shared" si="27"/>
        <v>68</v>
      </c>
      <c r="Q657" s="41"/>
    </row>
    <row r="658" spans="1:17" ht="15.6" x14ac:dyDescent="0.3">
      <c r="A658" s="282"/>
      <c r="B658" s="142">
        <f t="shared" si="23"/>
        <v>6215</v>
      </c>
      <c r="C658" s="128"/>
      <c r="D658" s="34">
        <f t="shared" si="24"/>
        <v>6206</v>
      </c>
      <c r="E658" s="514">
        <v>45701</v>
      </c>
      <c r="F658" s="279">
        <v>6215</v>
      </c>
      <c r="G658" s="515">
        <v>45702</v>
      </c>
      <c r="H658" s="76">
        <f t="shared" si="25"/>
        <v>9</v>
      </c>
      <c r="K658" s="134"/>
      <c r="L658" s="680">
        <v>45701</v>
      </c>
      <c r="M658" s="136"/>
      <c r="N658" s="137">
        <f t="shared" si="26"/>
        <v>92</v>
      </c>
      <c r="O658" s="138">
        <v>38</v>
      </c>
      <c r="P658" s="139">
        <f t="shared" si="27"/>
        <v>54</v>
      </c>
      <c r="Q658" s="41"/>
    </row>
    <row r="659" spans="1:17" ht="15.6" x14ac:dyDescent="0.3">
      <c r="A659" s="282"/>
      <c r="B659" s="142">
        <f t="shared" si="23"/>
        <v>6221</v>
      </c>
      <c r="C659" s="128"/>
      <c r="D659" s="34">
        <f t="shared" si="24"/>
        <v>6215</v>
      </c>
      <c r="E659" s="514">
        <v>45702</v>
      </c>
      <c r="F659" s="279">
        <v>6221</v>
      </c>
      <c r="G659" s="515">
        <v>45703</v>
      </c>
      <c r="H659" s="76">
        <f t="shared" si="25"/>
        <v>6</v>
      </c>
      <c r="K659" s="134"/>
      <c r="L659" s="680">
        <v>45702</v>
      </c>
      <c r="M659" s="136">
        <v>60</v>
      </c>
      <c r="N659" s="137">
        <f t="shared" si="26"/>
        <v>38</v>
      </c>
      <c r="O659" s="138">
        <v>60</v>
      </c>
      <c r="P659" s="139">
        <f t="shared" si="27"/>
        <v>38</v>
      </c>
      <c r="Q659" s="41"/>
    </row>
    <row r="660" spans="1:17" ht="15.6" x14ac:dyDescent="0.3">
      <c r="A660" s="282"/>
      <c r="B660" s="142">
        <f t="shared" si="23"/>
        <v>6229</v>
      </c>
      <c r="C660" s="128"/>
      <c r="D660" s="34">
        <f t="shared" si="24"/>
        <v>6221</v>
      </c>
      <c r="E660" s="514">
        <v>45703</v>
      </c>
      <c r="F660" s="279">
        <v>6229</v>
      </c>
      <c r="G660" s="515">
        <v>45704</v>
      </c>
      <c r="H660" s="76">
        <f t="shared" si="25"/>
        <v>8</v>
      </c>
      <c r="K660" s="134"/>
      <c r="L660" s="680">
        <v>45703</v>
      </c>
      <c r="M660" s="136">
        <v>60</v>
      </c>
      <c r="N660" s="137">
        <f t="shared" si="26"/>
        <v>60</v>
      </c>
      <c r="O660" s="138">
        <v>65</v>
      </c>
      <c r="P660" s="139">
        <f t="shared" si="27"/>
        <v>55</v>
      </c>
      <c r="Q660" s="41"/>
    </row>
    <row r="661" spans="1:17" ht="15.6" x14ac:dyDescent="0.3">
      <c r="A661" s="282"/>
      <c r="B661" s="142">
        <f t="shared" si="23"/>
        <v>6230</v>
      </c>
      <c r="C661" s="128"/>
      <c r="D661" s="34">
        <f t="shared" si="24"/>
        <v>6229</v>
      </c>
      <c r="E661" s="514">
        <v>45704</v>
      </c>
      <c r="F661" s="279">
        <v>6230</v>
      </c>
      <c r="G661" s="515">
        <v>45705</v>
      </c>
      <c r="H661" s="76">
        <f t="shared" si="25"/>
        <v>1</v>
      </c>
      <c r="K661" s="134"/>
      <c r="L661" s="680">
        <v>45704</v>
      </c>
      <c r="M661" s="136"/>
      <c r="N661" s="137">
        <f t="shared" si="26"/>
        <v>65</v>
      </c>
      <c r="O661" s="138">
        <v>62</v>
      </c>
      <c r="P661" s="139">
        <f t="shared" si="27"/>
        <v>3</v>
      </c>
      <c r="Q661" s="41"/>
    </row>
    <row r="662" spans="1:17" ht="15.6" x14ac:dyDescent="0.3">
      <c r="A662" s="282"/>
      <c r="B662" s="142">
        <f t="shared" si="23"/>
        <v>6230</v>
      </c>
      <c r="C662" s="128"/>
      <c r="D662" s="34">
        <f t="shared" si="24"/>
        <v>6230</v>
      </c>
      <c r="E662" s="514">
        <v>45705</v>
      </c>
      <c r="F662" s="279">
        <v>6230</v>
      </c>
      <c r="G662" s="515">
        <v>45706</v>
      </c>
      <c r="H662" s="76">
        <f t="shared" si="25"/>
        <v>0</v>
      </c>
      <c r="K662" s="134"/>
      <c r="L662" s="680">
        <v>45705</v>
      </c>
      <c r="M662" s="136"/>
      <c r="N662" s="137">
        <f t="shared" si="26"/>
        <v>62</v>
      </c>
      <c r="O662" s="138">
        <v>62</v>
      </c>
      <c r="P662" s="139">
        <f t="shared" si="27"/>
        <v>0</v>
      </c>
      <c r="Q662" s="41"/>
    </row>
    <row r="663" spans="1:17" ht="15.6" x14ac:dyDescent="0.3">
      <c r="A663" s="282"/>
      <c r="B663" s="142">
        <f t="shared" si="23"/>
        <v>6232</v>
      </c>
      <c r="C663" s="128"/>
      <c r="D663" s="34">
        <f t="shared" si="24"/>
        <v>6230</v>
      </c>
      <c r="E663" s="514">
        <v>45706</v>
      </c>
      <c r="F663" s="279">
        <v>6232</v>
      </c>
      <c r="G663" s="515">
        <v>45707</v>
      </c>
      <c r="H663" s="76">
        <f t="shared" si="25"/>
        <v>2</v>
      </c>
      <c r="K663" s="134"/>
      <c r="L663" s="680">
        <v>45706</v>
      </c>
      <c r="M663" s="136"/>
      <c r="N663" s="137">
        <f t="shared" si="26"/>
        <v>62</v>
      </c>
      <c r="O663" s="138">
        <v>48</v>
      </c>
      <c r="P663" s="139">
        <f t="shared" si="27"/>
        <v>14</v>
      </c>
      <c r="Q663" s="41"/>
    </row>
    <row r="664" spans="1:17" ht="15.6" x14ac:dyDescent="0.3">
      <c r="A664" s="282"/>
      <c r="B664" s="142">
        <f t="shared" si="23"/>
        <v>6237</v>
      </c>
      <c r="C664" s="128"/>
      <c r="D664" s="34">
        <f t="shared" si="24"/>
        <v>6232</v>
      </c>
      <c r="E664" s="514">
        <v>45707</v>
      </c>
      <c r="F664" s="279">
        <v>6237</v>
      </c>
      <c r="G664" s="515">
        <v>45708</v>
      </c>
      <c r="H664" s="76">
        <f t="shared" si="25"/>
        <v>5</v>
      </c>
      <c r="K664" s="134"/>
      <c r="L664" s="680">
        <v>45707</v>
      </c>
      <c r="M664" s="136">
        <v>60</v>
      </c>
      <c r="N664" s="137">
        <f t="shared" si="26"/>
        <v>48</v>
      </c>
      <c r="O664" s="138">
        <v>68</v>
      </c>
      <c r="P664" s="139">
        <f t="shared" si="27"/>
        <v>40</v>
      </c>
      <c r="Q664" s="41"/>
    </row>
    <row r="665" spans="1:17" ht="15.6" x14ac:dyDescent="0.3">
      <c r="A665" s="282"/>
      <c r="B665" s="142">
        <f t="shared" si="23"/>
        <v>6247</v>
      </c>
      <c r="C665" s="128"/>
      <c r="D665" s="34">
        <f t="shared" si="24"/>
        <v>6237</v>
      </c>
      <c r="E665" s="514">
        <v>45708</v>
      </c>
      <c r="F665" s="279">
        <v>6247</v>
      </c>
      <c r="G665" s="515">
        <v>45709</v>
      </c>
      <c r="H665" s="76">
        <f t="shared" si="25"/>
        <v>10</v>
      </c>
      <c r="K665" s="134"/>
      <c r="L665" s="680">
        <v>45708</v>
      </c>
      <c r="M665" s="136">
        <v>30</v>
      </c>
      <c r="N665" s="137">
        <f t="shared" si="26"/>
        <v>68</v>
      </c>
      <c r="O665" s="138">
        <v>35</v>
      </c>
      <c r="P665" s="139">
        <f t="shared" si="27"/>
        <v>63</v>
      </c>
      <c r="Q665" s="41"/>
    </row>
    <row r="666" spans="1:17" ht="15.6" x14ac:dyDescent="0.3">
      <c r="A666" s="282"/>
      <c r="B666" s="142">
        <f t="shared" si="23"/>
        <v>6248</v>
      </c>
      <c r="C666" s="128"/>
      <c r="D666" s="34">
        <f t="shared" si="24"/>
        <v>6247</v>
      </c>
      <c r="E666" s="514">
        <v>45709</v>
      </c>
      <c r="F666" s="279">
        <v>6248</v>
      </c>
      <c r="G666" s="515">
        <v>45710</v>
      </c>
      <c r="H666" s="76">
        <f t="shared" si="25"/>
        <v>1</v>
      </c>
      <c r="K666" s="134"/>
      <c r="L666" s="680">
        <v>45709</v>
      </c>
      <c r="M666" s="136">
        <v>60</v>
      </c>
      <c r="N666" s="137">
        <f t="shared" si="26"/>
        <v>35</v>
      </c>
      <c r="O666" s="138">
        <v>77</v>
      </c>
      <c r="P666" s="139">
        <f t="shared" si="27"/>
        <v>18</v>
      </c>
      <c r="Q666" s="41"/>
    </row>
    <row r="667" spans="1:17" ht="15.6" x14ac:dyDescent="0.3">
      <c r="A667" s="282"/>
      <c r="B667" s="142">
        <f t="shared" si="23"/>
        <v>6252</v>
      </c>
      <c r="C667" s="128"/>
      <c r="D667" s="34">
        <f t="shared" si="24"/>
        <v>6248</v>
      </c>
      <c r="E667" s="514">
        <v>45710</v>
      </c>
      <c r="F667" s="279">
        <v>6252</v>
      </c>
      <c r="G667" s="515">
        <v>45711</v>
      </c>
      <c r="H667" s="76">
        <f t="shared" si="25"/>
        <v>4</v>
      </c>
      <c r="K667" s="134"/>
      <c r="L667" s="680">
        <v>45710</v>
      </c>
      <c r="M667" s="136"/>
      <c r="N667" s="137">
        <f t="shared" si="26"/>
        <v>77</v>
      </c>
      <c r="O667" s="138">
        <v>45</v>
      </c>
      <c r="P667" s="139">
        <f t="shared" si="27"/>
        <v>32</v>
      </c>
      <c r="Q667" s="41"/>
    </row>
    <row r="668" spans="1:17" ht="15.6" x14ac:dyDescent="0.3">
      <c r="A668" s="282"/>
      <c r="B668" s="142">
        <f t="shared" si="23"/>
        <v>6256</v>
      </c>
      <c r="C668" s="128"/>
      <c r="D668" s="34">
        <f t="shared" si="24"/>
        <v>6252</v>
      </c>
      <c r="E668" s="514">
        <v>45711</v>
      </c>
      <c r="F668" s="279">
        <v>6256</v>
      </c>
      <c r="G668" s="515">
        <v>45712</v>
      </c>
      <c r="H668" s="76">
        <f t="shared" si="25"/>
        <v>4</v>
      </c>
      <c r="K668" s="134"/>
      <c r="L668" s="680">
        <v>45711</v>
      </c>
      <c r="M668" s="136">
        <v>60</v>
      </c>
      <c r="N668" s="137">
        <f t="shared" si="26"/>
        <v>45</v>
      </c>
      <c r="O668" s="138">
        <v>68</v>
      </c>
      <c r="P668" s="139">
        <f t="shared" si="27"/>
        <v>37</v>
      </c>
      <c r="Q668" s="41"/>
    </row>
    <row r="669" spans="1:17" ht="15.6" x14ac:dyDescent="0.3">
      <c r="A669" s="282"/>
      <c r="B669" s="142">
        <f t="shared" si="23"/>
        <v>6256</v>
      </c>
      <c r="C669" s="128"/>
      <c r="D669" s="34">
        <f t="shared" si="24"/>
        <v>6256</v>
      </c>
      <c r="E669" s="514">
        <v>45712</v>
      </c>
      <c r="F669" s="279">
        <v>6256</v>
      </c>
      <c r="G669" s="515">
        <v>45713</v>
      </c>
      <c r="H669" s="76">
        <f t="shared" si="25"/>
        <v>0</v>
      </c>
      <c r="K669" s="134"/>
      <c r="L669" s="680">
        <v>45712</v>
      </c>
      <c r="M669" s="136"/>
      <c r="N669" s="137">
        <f t="shared" si="26"/>
        <v>68</v>
      </c>
      <c r="O669" s="138">
        <v>68</v>
      </c>
      <c r="P669" s="139">
        <f t="shared" si="27"/>
        <v>0</v>
      </c>
      <c r="Q669" s="41"/>
    </row>
    <row r="670" spans="1:17" ht="15.6" x14ac:dyDescent="0.3">
      <c r="A670" s="282"/>
      <c r="B670" s="142">
        <f t="shared" si="23"/>
        <v>6258</v>
      </c>
      <c r="C670" s="128"/>
      <c r="D670" s="34">
        <f t="shared" si="24"/>
        <v>6256</v>
      </c>
      <c r="E670" s="514">
        <v>45713</v>
      </c>
      <c r="F670" s="279">
        <v>6258</v>
      </c>
      <c r="G670" s="515">
        <v>45714</v>
      </c>
      <c r="H670" s="76">
        <f t="shared" si="25"/>
        <v>2</v>
      </c>
      <c r="K670" s="134"/>
      <c r="L670" s="680">
        <v>45713</v>
      </c>
      <c r="M670" s="136"/>
      <c r="N670" s="137">
        <f t="shared" si="26"/>
        <v>68</v>
      </c>
      <c r="O670" s="138">
        <v>58</v>
      </c>
      <c r="P670" s="139">
        <f t="shared" si="27"/>
        <v>10</v>
      </c>
      <c r="Q670" s="41"/>
    </row>
    <row r="671" spans="1:17" ht="15.6" x14ac:dyDescent="0.3">
      <c r="A671" s="282"/>
      <c r="B671" s="142">
        <f t="shared" si="23"/>
        <v>6262</v>
      </c>
      <c r="C671" s="128"/>
      <c r="D671" s="34">
        <f t="shared" si="24"/>
        <v>6258</v>
      </c>
      <c r="E671" s="514">
        <v>45714</v>
      </c>
      <c r="F671" s="279">
        <v>6262</v>
      </c>
      <c r="G671" s="515">
        <v>45715</v>
      </c>
      <c r="H671" s="76">
        <f t="shared" si="25"/>
        <v>4</v>
      </c>
      <c r="K671" s="134"/>
      <c r="L671" s="680">
        <v>45714</v>
      </c>
      <c r="M671" s="136">
        <v>60</v>
      </c>
      <c r="N671" s="137">
        <f t="shared" si="26"/>
        <v>58</v>
      </c>
      <c r="O671" s="138">
        <v>90</v>
      </c>
      <c r="P671" s="139">
        <f t="shared" si="27"/>
        <v>28</v>
      </c>
      <c r="Q671" s="41"/>
    </row>
    <row r="672" spans="1:17" ht="15.6" x14ac:dyDescent="0.3">
      <c r="A672" s="282"/>
      <c r="B672" s="142">
        <f t="shared" si="23"/>
        <v>6262</v>
      </c>
      <c r="C672" s="128"/>
      <c r="D672" s="34">
        <f t="shared" si="24"/>
        <v>6262</v>
      </c>
      <c r="E672" s="514">
        <v>45715</v>
      </c>
      <c r="F672" s="279">
        <v>6262</v>
      </c>
      <c r="G672" s="515">
        <v>45716</v>
      </c>
      <c r="H672" s="76">
        <f t="shared" si="25"/>
        <v>0</v>
      </c>
      <c r="K672" s="134"/>
      <c r="L672" s="680">
        <v>45715</v>
      </c>
      <c r="M672" s="136"/>
      <c r="N672" s="137">
        <f t="shared" si="26"/>
        <v>90</v>
      </c>
      <c r="O672" s="138">
        <v>90</v>
      </c>
      <c r="P672" s="139">
        <f t="shared" si="27"/>
        <v>0</v>
      </c>
      <c r="Q672" s="41"/>
    </row>
    <row r="673" spans="1:18" ht="15.6" x14ac:dyDescent="0.3">
      <c r="A673" s="282"/>
      <c r="B673" s="142">
        <f t="shared" si="23"/>
        <v>6264</v>
      </c>
      <c r="C673" s="128"/>
      <c r="D673" s="34">
        <f t="shared" si="24"/>
        <v>6262</v>
      </c>
      <c r="E673" s="514">
        <v>45716</v>
      </c>
      <c r="F673" s="279">
        <v>6264</v>
      </c>
      <c r="G673" s="515">
        <v>45717</v>
      </c>
      <c r="H673" s="76">
        <f t="shared" si="25"/>
        <v>2</v>
      </c>
      <c r="K673" s="134"/>
      <c r="L673" s="680">
        <v>45716</v>
      </c>
      <c r="M673" s="136"/>
      <c r="N673" s="137">
        <f t="shared" si="26"/>
        <v>90</v>
      </c>
      <c r="O673" s="138">
        <v>80</v>
      </c>
      <c r="P673" s="139">
        <f t="shared" si="27"/>
        <v>10</v>
      </c>
      <c r="Q673" s="41"/>
      <c r="R673" s="48">
        <f>SUM(P646:P673)</f>
        <v>608</v>
      </c>
    </row>
    <row r="674" spans="1:18" ht="15.6" x14ac:dyDescent="0.3">
      <c r="A674" s="282"/>
      <c r="B674" s="142">
        <f t="shared" si="23"/>
        <v>6264</v>
      </c>
      <c r="C674" s="128"/>
      <c r="D674" s="34">
        <f t="shared" si="24"/>
        <v>6264</v>
      </c>
      <c r="E674" s="514">
        <v>45717</v>
      </c>
      <c r="F674" s="279">
        <v>6264</v>
      </c>
      <c r="G674" s="515">
        <v>45718</v>
      </c>
      <c r="H674" s="76">
        <f t="shared" si="25"/>
        <v>0</v>
      </c>
      <c r="K674" s="134"/>
      <c r="L674" s="680">
        <v>45717</v>
      </c>
      <c r="M674" s="136"/>
      <c r="N674" s="137">
        <f t="shared" si="26"/>
        <v>80</v>
      </c>
      <c r="O674" s="138">
        <v>80</v>
      </c>
      <c r="P674" s="139">
        <f t="shared" si="27"/>
        <v>0</v>
      </c>
      <c r="Q674" s="41"/>
    </row>
    <row r="675" spans="1:18" ht="15.6" x14ac:dyDescent="0.3">
      <c r="A675" s="282"/>
      <c r="B675" s="142">
        <f t="shared" si="23"/>
        <v>6265</v>
      </c>
      <c r="C675" s="128"/>
      <c r="D675" s="34">
        <f t="shared" si="24"/>
        <v>6264</v>
      </c>
      <c r="E675" s="514">
        <v>45718</v>
      </c>
      <c r="F675" s="279">
        <v>6265</v>
      </c>
      <c r="G675" s="515">
        <v>45719</v>
      </c>
      <c r="H675" s="76">
        <f t="shared" si="25"/>
        <v>1</v>
      </c>
      <c r="K675" s="134"/>
      <c r="L675" s="680">
        <v>45718</v>
      </c>
      <c r="M675" s="136"/>
      <c r="N675" s="137">
        <f t="shared" si="26"/>
        <v>80</v>
      </c>
      <c r="O675" s="138">
        <v>71</v>
      </c>
      <c r="P675" s="139">
        <f t="shared" si="27"/>
        <v>9</v>
      </c>
      <c r="Q675" s="41"/>
    </row>
    <row r="676" spans="1:18" ht="15.6" x14ac:dyDescent="0.3">
      <c r="A676" s="282"/>
      <c r="B676" s="142">
        <f t="shared" si="23"/>
        <v>6269</v>
      </c>
      <c r="C676" s="128"/>
      <c r="D676" s="34">
        <f t="shared" si="24"/>
        <v>6265</v>
      </c>
      <c r="E676" s="514">
        <v>45719</v>
      </c>
      <c r="F676" s="279">
        <v>6269</v>
      </c>
      <c r="G676" s="515">
        <v>45720</v>
      </c>
      <c r="H676" s="76">
        <f t="shared" si="25"/>
        <v>4</v>
      </c>
      <c r="K676" s="134"/>
      <c r="L676" s="680">
        <v>45719</v>
      </c>
      <c r="M676" s="136"/>
      <c r="N676" s="137">
        <f t="shared" si="26"/>
        <v>71</v>
      </c>
      <c r="O676" s="138">
        <v>41</v>
      </c>
      <c r="P676" s="139">
        <f t="shared" si="27"/>
        <v>30</v>
      </c>
      <c r="Q676" s="41"/>
    </row>
    <row r="677" spans="1:18" ht="15.6" x14ac:dyDescent="0.3">
      <c r="A677" s="282"/>
      <c r="B677" s="142">
        <f t="shared" si="23"/>
        <v>6271</v>
      </c>
      <c r="C677" s="128"/>
      <c r="D677" s="34">
        <f t="shared" si="24"/>
        <v>6269</v>
      </c>
      <c r="E677" s="514">
        <v>45720</v>
      </c>
      <c r="F677" s="279">
        <v>6271</v>
      </c>
      <c r="G677" s="515">
        <v>45721</v>
      </c>
      <c r="H677" s="76">
        <f t="shared" si="25"/>
        <v>2</v>
      </c>
      <c r="K677" s="134"/>
      <c r="L677" s="680">
        <v>45720</v>
      </c>
      <c r="M677" s="136"/>
      <c r="N677" s="137">
        <f t="shared" si="26"/>
        <v>41</v>
      </c>
      <c r="O677" s="138">
        <v>33</v>
      </c>
      <c r="P677" s="139">
        <f t="shared" si="27"/>
        <v>8</v>
      </c>
      <c r="Q677" s="41"/>
    </row>
    <row r="678" spans="1:18" ht="15.6" x14ac:dyDescent="0.3">
      <c r="A678" s="282"/>
      <c r="B678" s="142">
        <f t="shared" si="23"/>
        <v>6273</v>
      </c>
      <c r="C678" s="128"/>
      <c r="D678" s="34">
        <f t="shared" si="24"/>
        <v>6271</v>
      </c>
      <c r="E678" s="514">
        <v>45721</v>
      </c>
      <c r="F678" s="279">
        <v>6273</v>
      </c>
      <c r="G678" s="515">
        <v>45722</v>
      </c>
      <c r="H678" s="76">
        <f t="shared" si="25"/>
        <v>2</v>
      </c>
      <c r="K678" s="134"/>
      <c r="L678" s="680">
        <v>45721</v>
      </c>
      <c r="M678" s="136">
        <v>60</v>
      </c>
      <c r="N678" s="137">
        <f t="shared" si="26"/>
        <v>33</v>
      </c>
      <c r="O678" s="138">
        <v>78</v>
      </c>
      <c r="P678" s="139">
        <f t="shared" si="27"/>
        <v>15</v>
      </c>
      <c r="Q678" s="41"/>
    </row>
    <row r="679" spans="1:18" ht="15.6" x14ac:dyDescent="0.3">
      <c r="A679" s="282"/>
      <c r="B679" s="142">
        <f t="shared" si="23"/>
        <v>6277</v>
      </c>
      <c r="C679" s="128"/>
      <c r="D679" s="34">
        <f t="shared" si="24"/>
        <v>6273</v>
      </c>
      <c r="E679" s="514">
        <v>45722</v>
      </c>
      <c r="F679" s="279">
        <v>6277</v>
      </c>
      <c r="G679" s="515">
        <v>45723</v>
      </c>
      <c r="H679" s="76">
        <f t="shared" si="25"/>
        <v>4</v>
      </c>
      <c r="K679" s="134"/>
      <c r="L679" s="680">
        <v>45722</v>
      </c>
      <c r="M679" s="136"/>
      <c r="N679" s="137">
        <f t="shared" si="26"/>
        <v>78</v>
      </c>
      <c r="O679" s="138">
        <v>48</v>
      </c>
      <c r="P679" s="139">
        <f t="shared" si="27"/>
        <v>30</v>
      </c>
      <c r="Q679" s="41"/>
    </row>
    <row r="680" spans="1:18" ht="15.6" x14ac:dyDescent="0.3">
      <c r="A680" s="282"/>
      <c r="B680" s="142">
        <f t="shared" si="23"/>
        <v>6283</v>
      </c>
      <c r="C680" s="128"/>
      <c r="D680" s="34">
        <f t="shared" si="24"/>
        <v>6277</v>
      </c>
      <c r="E680" s="514">
        <v>45723</v>
      </c>
      <c r="F680" s="279">
        <v>6283</v>
      </c>
      <c r="G680" s="515">
        <v>45724</v>
      </c>
      <c r="H680" s="76">
        <f t="shared" si="25"/>
        <v>6</v>
      </c>
      <c r="K680" s="134"/>
      <c r="L680" s="680">
        <v>45723</v>
      </c>
      <c r="M680" s="136">
        <v>60</v>
      </c>
      <c r="N680" s="137">
        <f t="shared" si="26"/>
        <v>48</v>
      </c>
      <c r="O680" s="138">
        <v>72</v>
      </c>
      <c r="P680" s="139">
        <f t="shared" si="27"/>
        <v>36</v>
      </c>
      <c r="Q680" s="41"/>
    </row>
    <row r="681" spans="1:18" ht="15.6" x14ac:dyDescent="0.3">
      <c r="A681" s="282"/>
      <c r="B681" s="142">
        <f t="shared" si="23"/>
        <v>6283</v>
      </c>
      <c r="C681" s="128"/>
      <c r="D681" s="34">
        <f t="shared" si="24"/>
        <v>6283</v>
      </c>
      <c r="E681" s="514">
        <v>45724</v>
      </c>
      <c r="F681" s="279">
        <v>6283</v>
      </c>
      <c r="G681" s="515">
        <v>45725</v>
      </c>
      <c r="H681" s="76">
        <f t="shared" si="25"/>
        <v>0</v>
      </c>
      <c r="K681" s="134"/>
      <c r="L681" s="680">
        <v>45724</v>
      </c>
      <c r="M681" s="136"/>
      <c r="N681" s="137">
        <f t="shared" si="26"/>
        <v>72</v>
      </c>
      <c r="O681" s="138">
        <v>66</v>
      </c>
      <c r="P681" s="139">
        <f t="shared" si="27"/>
        <v>6</v>
      </c>
      <c r="Q681" s="41"/>
    </row>
    <row r="682" spans="1:18" ht="15.6" x14ac:dyDescent="0.3">
      <c r="A682" s="282"/>
      <c r="B682" s="142">
        <f t="shared" si="23"/>
        <v>6283</v>
      </c>
      <c r="C682" s="128"/>
      <c r="D682" s="34">
        <f t="shared" si="24"/>
        <v>6283</v>
      </c>
      <c r="E682" s="514">
        <v>45725</v>
      </c>
      <c r="F682" s="279">
        <v>6283</v>
      </c>
      <c r="G682" s="515">
        <v>45726</v>
      </c>
      <c r="H682" s="76">
        <f t="shared" si="25"/>
        <v>0</v>
      </c>
      <c r="K682" s="134"/>
      <c r="L682" s="680">
        <v>45725</v>
      </c>
      <c r="M682" s="136"/>
      <c r="N682" s="137">
        <f t="shared" si="26"/>
        <v>66</v>
      </c>
      <c r="O682" s="138">
        <v>66</v>
      </c>
      <c r="P682" s="139">
        <f t="shared" si="27"/>
        <v>0</v>
      </c>
      <c r="Q682" s="41"/>
    </row>
    <row r="683" spans="1:18" ht="15.6" x14ac:dyDescent="0.3">
      <c r="A683" s="282"/>
      <c r="B683" s="142">
        <f t="shared" si="23"/>
        <v>6287</v>
      </c>
      <c r="C683" s="128"/>
      <c r="D683" s="34">
        <f t="shared" si="24"/>
        <v>6283</v>
      </c>
      <c r="E683" s="514">
        <v>45726</v>
      </c>
      <c r="F683" s="279">
        <v>6287</v>
      </c>
      <c r="G683" s="515">
        <v>45727</v>
      </c>
      <c r="H683" s="76">
        <f t="shared" si="25"/>
        <v>4</v>
      </c>
      <c r="K683" s="134"/>
      <c r="L683" s="680">
        <v>45726</v>
      </c>
      <c r="M683" s="136"/>
      <c r="N683" s="137">
        <f t="shared" si="26"/>
        <v>66</v>
      </c>
      <c r="O683" s="138">
        <v>42</v>
      </c>
      <c r="P683" s="139">
        <f t="shared" si="27"/>
        <v>24</v>
      </c>
      <c r="Q683" s="41"/>
    </row>
    <row r="684" spans="1:18" ht="15.6" x14ac:dyDescent="0.3">
      <c r="A684" s="282"/>
      <c r="B684" s="142">
        <f t="shared" si="23"/>
        <v>6293</v>
      </c>
      <c r="C684" s="128"/>
      <c r="D684" s="34">
        <f t="shared" si="24"/>
        <v>6287</v>
      </c>
      <c r="E684" s="514">
        <v>45727</v>
      </c>
      <c r="F684" s="279">
        <v>6293</v>
      </c>
      <c r="G684" s="515">
        <v>45728</v>
      </c>
      <c r="H684" s="76">
        <f t="shared" si="25"/>
        <v>6</v>
      </c>
      <c r="K684" s="134"/>
      <c r="L684" s="680">
        <v>45727</v>
      </c>
      <c r="M684" s="136">
        <v>60</v>
      </c>
      <c r="N684" s="137">
        <f t="shared" si="26"/>
        <v>42</v>
      </c>
      <c r="O684" s="138">
        <v>64</v>
      </c>
      <c r="P684" s="139">
        <f t="shared" si="27"/>
        <v>38</v>
      </c>
      <c r="Q684" s="41"/>
    </row>
    <row r="685" spans="1:18" ht="15.6" x14ac:dyDescent="0.3">
      <c r="A685" s="282"/>
      <c r="B685" s="142">
        <f t="shared" si="23"/>
        <v>6296</v>
      </c>
      <c r="C685" s="128"/>
      <c r="D685" s="34">
        <f t="shared" si="24"/>
        <v>6293</v>
      </c>
      <c r="E685" s="514">
        <v>45728</v>
      </c>
      <c r="F685" s="279">
        <v>6296</v>
      </c>
      <c r="G685" s="515">
        <v>45729</v>
      </c>
      <c r="H685" s="76">
        <f t="shared" si="25"/>
        <v>3</v>
      </c>
      <c r="K685" s="134"/>
      <c r="L685" s="680">
        <v>45728</v>
      </c>
      <c r="M685" s="136"/>
      <c r="N685" s="137">
        <f t="shared" si="26"/>
        <v>64</v>
      </c>
      <c r="O685" s="138">
        <v>44</v>
      </c>
      <c r="P685" s="139">
        <f t="shared" si="27"/>
        <v>20</v>
      </c>
      <c r="Q685" s="41"/>
    </row>
    <row r="686" spans="1:18" ht="15.6" x14ac:dyDescent="0.3">
      <c r="A686" s="282"/>
      <c r="B686" s="142">
        <f t="shared" si="23"/>
        <v>6300</v>
      </c>
      <c r="C686" s="128"/>
      <c r="D686" s="34">
        <f t="shared" si="24"/>
        <v>6296</v>
      </c>
      <c r="E686" s="514">
        <v>45729</v>
      </c>
      <c r="F686" s="279">
        <v>6300</v>
      </c>
      <c r="G686" s="515">
        <v>45730</v>
      </c>
      <c r="H686" s="76">
        <f t="shared" si="25"/>
        <v>4</v>
      </c>
      <c r="K686" s="134"/>
      <c r="L686" s="680">
        <v>45729</v>
      </c>
      <c r="M686" s="136">
        <v>60</v>
      </c>
      <c r="N686" s="137">
        <f t="shared" si="26"/>
        <v>44</v>
      </c>
      <c r="O686" s="138">
        <v>78</v>
      </c>
      <c r="P686" s="139">
        <f t="shared" si="27"/>
        <v>26</v>
      </c>
      <c r="Q686" s="41"/>
    </row>
    <row r="687" spans="1:18" ht="15.6" x14ac:dyDescent="0.3">
      <c r="A687" s="282"/>
      <c r="B687" s="142">
        <f t="shared" si="23"/>
        <v>6306</v>
      </c>
      <c r="C687" s="128"/>
      <c r="D687" s="34">
        <f t="shared" si="24"/>
        <v>6300</v>
      </c>
      <c r="E687" s="514">
        <v>45730</v>
      </c>
      <c r="F687" s="279">
        <v>6306</v>
      </c>
      <c r="G687" s="515">
        <v>45731</v>
      </c>
      <c r="H687" s="76">
        <f t="shared" si="25"/>
        <v>6</v>
      </c>
      <c r="K687" s="134"/>
      <c r="L687" s="680">
        <v>45730</v>
      </c>
      <c r="M687" s="136">
        <v>15</v>
      </c>
      <c r="N687" s="137">
        <f t="shared" si="26"/>
        <v>78</v>
      </c>
      <c r="O687" s="138">
        <v>53</v>
      </c>
      <c r="P687" s="139">
        <f t="shared" si="27"/>
        <v>40</v>
      </c>
      <c r="Q687" s="41"/>
    </row>
    <row r="688" spans="1:18" ht="15.6" x14ac:dyDescent="0.3">
      <c r="A688" s="282"/>
      <c r="B688" s="142">
        <f t="shared" si="23"/>
        <v>6311</v>
      </c>
      <c r="C688" s="128"/>
      <c r="D688" s="34">
        <f t="shared" si="24"/>
        <v>6306</v>
      </c>
      <c r="E688" s="514">
        <v>45731</v>
      </c>
      <c r="F688" s="279">
        <v>6311</v>
      </c>
      <c r="G688" s="515">
        <v>45732</v>
      </c>
      <c r="H688" s="76">
        <f t="shared" si="25"/>
        <v>5</v>
      </c>
      <c r="K688" s="134"/>
      <c r="L688" s="680">
        <v>45731</v>
      </c>
      <c r="M688" s="136">
        <v>60</v>
      </c>
      <c r="N688" s="137">
        <f t="shared" si="26"/>
        <v>53</v>
      </c>
      <c r="O688" s="138">
        <v>77</v>
      </c>
      <c r="P688" s="139">
        <f t="shared" si="27"/>
        <v>36</v>
      </c>
      <c r="Q688" s="41"/>
    </row>
    <row r="689" spans="1:18" ht="15.6" x14ac:dyDescent="0.3">
      <c r="A689" s="282"/>
      <c r="B689" s="142">
        <f t="shared" si="23"/>
        <v>6311</v>
      </c>
      <c r="C689" s="128"/>
      <c r="D689" s="34">
        <f t="shared" si="24"/>
        <v>6311</v>
      </c>
      <c r="E689" s="514">
        <v>45732</v>
      </c>
      <c r="F689" s="279">
        <v>6311</v>
      </c>
      <c r="G689" s="515">
        <v>45733</v>
      </c>
      <c r="H689" s="76">
        <f t="shared" si="25"/>
        <v>0</v>
      </c>
      <c r="K689" s="134"/>
      <c r="L689" s="680">
        <v>45732</v>
      </c>
      <c r="M689" s="136"/>
      <c r="N689" s="137">
        <f t="shared" si="26"/>
        <v>77</v>
      </c>
      <c r="O689" s="138">
        <v>77</v>
      </c>
      <c r="P689" s="139">
        <f t="shared" si="27"/>
        <v>0</v>
      </c>
      <c r="Q689" s="41"/>
    </row>
    <row r="690" spans="1:18" ht="15.6" x14ac:dyDescent="0.3">
      <c r="A690" s="282"/>
      <c r="B690" s="142">
        <f t="shared" si="23"/>
        <v>6315</v>
      </c>
      <c r="C690" s="128"/>
      <c r="D690" s="34">
        <f t="shared" si="24"/>
        <v>6311</v>
      </c>
      <c r="E690" s="514">
        <v>45733</v>
      </c>
      <c r="F690" s="279">
        <v>6315</v>
      </c>
      <c r="G690" s="515">
        <v>45734</v>
      </c>
      <c r="H690" s="76">
        <f t="shared" si="25"/>
        <v>4</v>
      </c>
      <c r="K690" s="134"/>
      <c r="L690" s="680">
        <v>45733</v>
      </c>
      <c r="M690" s="136"/>
      <c r="N690" s="137">
        <f t="shared" si="26"/>
        <v>77</v>
      </c>
      <c r="O690" s="138">
        <v>54</v>
      </c>
      <c r="P690" s="139">
        <f t="shared" si="27"/>
        <v>23</v>
      </c>
      <c r="Q690" s="41"/>
    </row>
    <row r="691" spans="1:18" ht="15.6" x14ac:dyDescent="0.3">
      <c r="A691" s="282"/>
      <c r="B691" s="142">
        <f t="shared" si="23"/>
        <v>6321</v>
      </c>
      <c r="C691" s="128"/>
      <c r="D691" s="34">
        <f t="shared" si="24"/>
        <v>6315</v>
      </c>
      <c r="E691" s="514">
        <v>45734</v>
      </c>
      <c r="F691" s="279">
        <v>6321</v>
      </c>
      <c r="G691" s="515">
        <v>45735</v>
      </c>
      <c r="H691" s="76">
        <f t="shared" si="25"/>
        <v>6</v>
      </c>
      <c r="K691" s="134"/>
      <c r="L691" s="680">
        <v>45734</v>
      </c>
      <c r="M691" s="136">
        <v>60</v>
      </c>
      <c r="N691" s="137">
        <f t="shared" si="26"/>
        <v>54</v>
      </c>
      <c r="O691" s="138">
        <v>74</v>
      </c>
      <c r="P691" s="139">
        <f t="shared" si="27"/>
        <v>40</v>
      </c>
      <c r="Q691" s="41"/>
    </row>
    <row r="692" spans="1:18" ht="15.6" x14ac:dyDescent="0.3">
      <c r="A692" s="282"/>
      <c r="B692" s="142">
        <f t="shared" ref="B692:B755" si="28">F692</f>
        <v>6325</v>
      </c>
      <c r="C692" s="128"/>
      <c r="D692" s="34">
        <f t="shared" ref="D692:D755" si="29">F691</f>
        <v>6321</v>
      </c>
      <c r="E692" s="514">
        <v>45735</v>
      </c>
      <c r="F692" s="279">
        <v>6325</v>
      </c>
      <c r="G692" s="515">
        <v>45736</v>
      </c>
      <c r="H692" s="76">
        <f t="shared" ref="H692:H755" si="30">F692-D692</f>
        <v>4</v>
      </c>
      <c r="K692" s="134"/>
      <c r="L692" s="680">
        <v>45735</v>
      </c>
      <c r="M692" s="136"/>
      <c r="N692" s="137">
        <f t="shared" ref="N692:N755" si="31">O691</f>
        <v>74</v>
      </c>
      <c r="O692" s="138">
        <v>45</v>
      </c>
      <c r="P692" s="139">
        <f t="shared" ref="P692:P755" si="32">(M692+N692-O692)</f>
        <v>29</v>
      </c>
      <c r="Q692" s="41"/>
    </row>
    <row r="693" spans="1:18" ht="15.6" x14ac:dyDescent="0.3">
      <c r="A693" s="282"/>
      <c r="B693" s="142">
        <f t="shared" si="28"/>
        <v>6326</v>
      </c>
      <c r="C693" s="128"/>
      <c r="D693" s="34">
        <f t="shared" si="29"/>
        <v>6325</v>
      </c>
      <c r="E693" s="514">
        <v>45736</v>
      </c>
      <c r="F693" s="279">
        <v>6326</v>
      </c>
      <c r="G693" s="515">
        <v>45737</v>
      </c>
      <c r="H693" s="76">
        <f t="shared" si="30"/>
        <v>1</v>
      </c>
      <c r="K693" s="134"/>
      <c r="L693" s="680">
        <v>45736</v>
      </c>
      <c r="M693" s="136"/>
      <c r="N693" s="137">
        <f t="shared" si="31"/>
        <v>45</v>
      </c>
      <c r="O693" s="138">
        <v>45</v>
      </c>
      <c r="P693" s="139">
        <f t="shared" si="32"/>
        <v>0</v>
      </c>
      <c r="Q693" s="41"/>
    </row>
    <row r="694" spans="1:18" ht="15.6" x14ac:dyDescent="0.3">
      <c r="A694" s="282"/>
      <c r="B694" s="142">
        <f t="shared" si="28"/>
        <v>6328</v>
      </c>
      <c r="C694" s="128"/>
      <c r="D694" s="34">
        <f t="shared" si="29"/>
        <v>6326</v>
      </c>
      <c r="E694" s="514">
        <v>45737</v>
      </c>
      <c r="F694" s="279">
        <v>6328</v>
      </c>
      <c r="G694" s="515">
        <v>45738</v>
      </c>
      <c r="H694" s="76">
        <f t="shared" si="30"/>
        <v>2</v>
      </c>
      <c r="K694" s="134"/>
      <c r="L694" s="680">
        <v>45737</v>
      </c>
      <c r="M694" s="136">
        <v>60</v>
      </c>
      <c r="N694" s="137">
        <f t="shared" si="31"/>
        <v>45</v>
      </c>
      <c r="O694" s="138">
        <v>90</v>
      </c>
      <c r="P694" s="139">
        <f t="shared" si="32"/>
        <v>15</v>
      </c>
      <c r="Q694" s="41"/>
    </row>
    <row r="695" spans="1:18" ht="15.6" x14ac:dyDescent="0.3">
      <c r="A695" s="282"/>
      <c r="B695" s="142">
        <f t="shared" si="28"/>
        <v>6328</v>
      </c>
      <c r="C695" s="128"/>
      <c r="D695" s="34">
        <f t="shared" si="29"/>
        <v>6328</v>
      </c>
      <c r="E695" s="514">
        <v>45738</v>
      </c>
      <c r="F695" s="279">
        <v>6328</v>
      </c>
      <c r="G695" s="515">
        <v>45739</v>
      </c>
      <c r="H695" s="76">
        <f t="shared" si="30"/>
        <v>0</v>
      </c>
      <c r="K695" s="134"/>
      <c r="L695" s="680">
        <v>45738</v>
      </c>
      <c r="M695" s="136"/>
      <c r="N695" s="137">
        <f t="shared" si="31"/>
        <v>90</v>
      </c>
      <c r="O695" s="138">
        <v>88</v>
      </c>
      <c r="P695" s="139">
        <f t="shared" si="32"/>
        <v>2</v>
      </c>
      <c r="Q695" s="41"/>
    </row>
    <row r="696" spans="1:18" ht="15.6" x14ac:dyDescent="0.3">
      <c r="A696" s="282"/>
      <c r="B696" s="142">
        <f t="shared" si="28"/>
        <v>6328</v>
      </c>
      <c r="C696" s="128"/>
      <c r="D696" s="34">
        <f t="shared" si="29"/>
        <v>6328</v>
      </c>
      <c r="E696" s="514">
        <v>45739</v>
      </c>
      <c r="F696" s="279">
        <v>6328</v>
      </c>
      <c r="G696" s="515">
        <v>45740</v>
      </c>
      <c r="H696" s="76">
        <f t="shared" si="30"/>
        <v>0</v>
      </c>
      <c r="K696" s="134"/>
      <c r="L696" s="680">
        <v>45739</v>
      </c>
      <c r="M696" s="136"/>
      <c r="N696" s="137">
        <f t="shared" si="31"/>
        <v>88</v>
      </c>
      <c r="O696" s="138">
        <v>88</v>
      </c>
      <c r="P696" s="139">
        <f t="shared" si="32"/>
        <v>0</v>
      </c>
      <c r="Q696" s="41"/>
    </row>
    <row r="697" spans="1:18" ht="15.6" x14ac:dyDescent="0.3">
      <c r="A697" s="282"/>
      <c r="B697" s="142">
        <f t="shared" si="28"/>
        <v>6332</v>
      </c>
      <c r="C697" s="128"/>
      <c r="D697" s="34">
        <f t="shared" si="29"/>
        <v>6328</v>
      </c>
      <c r="E697" s="514">
        <v>45740</v>
      </c>
      <c r="F697" s="279">
        <v>6332</v>
      </c>
      <c r="G697" s="515">
        <v>45741</v>
      </c>
      <c r="H697" s="76">
        <f t="shared" si="30"/>
        <v>4</v>
      </c>
      <c r="K697" s="134"/>
      <c r="L697" s="680">
        <v>45740</v>
      </c>
      <c r="M697" s="136"/>
      <c r="N697" s="137">
        <f t="shared" si="31"/>
        <v>88</v>
      </c>
      <c r="O697" s="138">
        <v>62</v>
      </c>
      <c r="P697" s="139">
        <f t="shared" si="32"/>
        <v>26</v>
      </c>
      <c r="Q697" s="41"/>
    </row>
    <row r="698" spans="1:18" ht="15.6" x14ac:dyDescent="0.3">
      <c r="A698" s="282"/>
      <c r="B698" s="142">
        <f t="shared" si="28"/>
        <v>6335</v>
      </c>
      <c r="C698" s="128"/>
      <c r="D698" s="34">
        <f t="shared" si="29"/>
        <v>6332</v>
      </c>
      <c r="E698" s="514">
        <v>45741</v>
      </c>
      <c r="F698" s="279">
        <v>6335</v>
      </c>
      <c r="G698" s="515">
        <v>45742</v>
      </c>
      <c r="H698" s="76">
        <f t="shared" si="30"/>
        <v>3</v>
      </c>
      <c r="K698" s="134"/>
      <c r="L698" s="680">
        <v>45741</v>
      </c>
      <c r="M698" s="136"/>
      <c r="N698" s="137">
        <f t="shared" si="31"/>
        <v>62</v>
      </c>
      <c r="O698" s="138">
        <v>32</v>
      </c>
      <c r="P698" s="139">
        <f t="shared" si="32"/>
        <v>30</v>
      </c>
      <c r="Q698" s="41"/>
    </row>
    <row r="699" spans="1:18" ht="15.6" x14ac:dyDescent="0.3">
      <c r="A699" s="282"/>
      <c r="B699" s="142">
        <f t="shared" si="28"/>
        <v>6342</v>
      </c>
      <c r="C699" s="128"/>
      <c r="D699" s="34">
        <f t="shared" si="29"/>
        <v>6335</v>
      </c>
      <c r="E699" s="514">
        <v>45742</v>
      </c>
      <c r="F699" s="279">
        <v>6342</v>
      </c>
      <c r="G699" s="515">
        <v>45743</v>
      </c>
      <c r="H699" s="76">
        <f t="shared" si="30"/>
        <v>7</v>
      </c>
      <c r="K699" s="134"/>
      <c r="L699" s="680">
        <v>45742</v>
      </c>
      <c r="M699" s="136">
        <v>60</v>
      </c>
      <c r="N699" s="137">
        <f t="shared" si="31"/>
        <v>32</v>
      </c>
      <c r="O699" s="138">
        <v>55</v>
      </c>
      <c r="P699" s="139">
        <f t="shared" si="32"/>
        <v>37</v>
      </c>
      <c r="Q699" s="41"/>
    </row>
    <row r="700" spans="1:18" ht="15.6" x14ac:dyDescent="0.3">
      <c r="A700" s="282"/>
      <c r="B700" s="142">
        <f t="shared" si="28"/>
        <v>6345</v>
      </c>
      <c r="C700" s="128"/>
      <c r="D700" s="34">
        <f t="shared" si="29"/>
        <v>6342</v>
      </c>
      <c r="E700" s="514">
        <v>45743</v>
      </c>
      <c r="F700" s="279">
        <v>6345</v>
      </c>
      <c r="G700" s="515">
        <v>45744</v>
      </c>
      <c r="H700" s="76">
        <f t="shared" si="30"/>
        <v>3</v>
      </c>
      <c r="K700" s="134"/>
      <c r="L700" s="680">
        <v>45743</v>
      </c>
      <c r="M700" s="136">
        <v>60</v>
      </c>
      <c r="N700" s="137">
        <f t="shared" si="31"/>
        <v>55</v>
      </c>
      <c r="O700" s="138">
        <v>90</v>
      </c>
      <c r="P700" s="139">
        <f t="shared" si="32"/>
        <v>25</v>
      </c>
      <c r="Q700" s="41"/>
    </row>
    <row r="701" spans="1:18" ht="15.6" x14ac:dyDescent="0.3">
      <c r="A701" s="282"/>
      <c r="B701" s="142">
        <f t="shared" si="28"/>
        <v>6349</v>
      </c>
      <c r="C701" s="128"/>
      <c r="D701" s="34">
        <f t="shared" si="29"/>
        <v>6345</v>
      </c>
      <c r="E701" s="514">
        <v>45744</v>
      </c>
      <c r="F701" s="279">
        <v>6349</v>
      </c>
      <c r="G701" s="515">
        <v>45745</v>
      </c>
      <c r="H701" s="76">
        <f t="shared" si="30"/>
        <v>4</v>
      </c>
      <c r="K701" s="134"/>
      <c r="L701" s="680">
        <v>45744</v>
      </c>
      <c r="M701" s="136"/>
      <c r="N701" s="137">
        <f t="shared" si="31"/>
        <v>90</v>
      </c>
      <c r="O701" s="138">
        <v>70</v>
      </c>
      <c r="P701" s="139">
        <f t="shared" si="32"/>
        <v>20</v>
      </c>
      <c r="Q701" s="41"/>
    </row>
    <row r="702" spans="1:18" ht="15.6" x14ac:dyDescent="0.3">
      <c r="A702" s="282"/>
      <c r="B702" s="142">
        <f t="shared" si="28"/>
        <v>6352</v>
      </c>
      <c r="C702" s="128"/>
      <c r="D702" s="34">
        <f t="shared" si="29"/>
        <v>6349</v>
      </c>
      <c r="E702" s="514">
        <v>45745</v>
      </c>
      <c r="F702" s="279">
        <v>6352</v>
      </c>
      <c r="G702" s="515">
        <v>45746</v>
      </c>
      <c r="H702" s="76">
        <f t="shared" si="30"/>
        <v>3</v>
      </c>
      <c r="K702" s="134"/>
      <c r="L702" s="680">
        <v>45745</v>
      </c>
      <c r="M702" s="136"/>
      <c r="N702" s="137">
        <f t="shared" si="31"/>
        <v>70</v>
      </c>
      <c r="O702" s="138">
        <v>48</v>
      </c>
      <c r="P702" s="139">
        <f t="shared" si="32"/>
        <v>22</v>
      </c>
      <c r="Q702" s="41"/>
    </row>
    <row r="703" spans="1:18" s="592" customFormat="1" ht="15.6" x14ac:dyDescent="0.3">
      <c r="A703" s="622"/>
      <c r="B703" s="599">
        <f t="shared" si="28"/>
        <v>6352</v>
      </c>
      <c r="C703" s="600"/>
      <c r="D703" s="586">
        <f t="shared" si="29"/>
        <v>6352</v>
      </c>
      <c r="E703" s="601">
        <v>45746</v>
      </c>
      <c r="F703" s="623">
        <v>6352</v>
      </c>
      <c r="G703" s="602">
        <v>45747</v>
      </c>
      <c r="H703" s="603">
        <f t="shared" si="30"/>
        <v>0</v>
      </c>
      <c r="I703" s="592">
        <f>SUM(H615:H704)</f>
        <v>263</v>
      </c>
      <c r="K703" s="604"/>
      <c r="L703" s="681">
        <v>45746</v>
      </c>
      <c r="M703" s="624"/>
      <c r="N703" s="625">
        <f t="shared" si="31"/>
        <v>48</v>
      </c>
      <c r="O703" s="626">
        <v>48</v>
      </c>
      <c r="P703" s="627">
        <f t="shared" si="32"/>
        <v>0</v>
      </c>
      <c r="Q703" s="596"/>
      <c r="R703"/>
    </row>
    <row r="704" spans="1:18" ht="15.6" x14ac:dyDescent="0.3">
      <c r="A704" s="282"/>
      <c r="B704" s="142">
        <f t="shared" si="28"/>
        <v>6352</v>
      </c>
      <c r="C704" s="128"/>
      <c r="D704" s="34">
        <f t="shared" si="29"/>
        <v>6352</v>
      </c>
      <c r="E704" s="514">
        <v>45747</v>
      </c>
      <c r="F704" s="279">
        <v>6352</v>
      </c>
      <c r="G704" s="515">
        <v>45748</v>
      </c>
      <c r="H704" s="76">
        <f t="shared" si="30"/>
        <v>0</v>
      </c>
      <c r="K704" s="134"/>
      <c r="L704" s="680">
        <v>45747</v>
      </c>
      <c r="M704" s="136"/>
      <c r="N704" s="137">
        <f t="shared" si="31"/>
        <v>48</v>
      </c>
      <c r="O704" s="138">
        <v>48</v>
      </c>
      <c r="P704" s="139">
        <f t="shared" si="32"/>
        <v>0</v>
      </c>
      <c r="Q704" s="41"/>
      <c r="R704" s="48">
        <f>SUM(P674:P704)</f>
        <v>587</v>
      </c>
    </row>
    <row r="705" spans="1:18" ht="15.6" x14ac:dyDescent="0.3">
      <c r="A705" s="282"/>
      <c r="B705" s="142">
        <f t="shared" si="28"/>
        <v>6352</v>
      </c>
      <c r="C705" s="128"/>
      <c r="D705" s="34">
        <f t="shared" si="29"/>
        <v>6352</v>
      </c>
      <c r="E705" s="514">
        <v>45748</v>
      </c>
      <c r="F705" s="279">
        <v>6352</v>
      </c>
      <c r="G705" s="515">
        <v>45749</v>
      </c>
      <c r="H705" s="76">
        <f t="shared" si="30"/>
        <v>0</v>
      </c>
      <c r="K705" s="134"/>
      <c r="L705" s="680">
        <v>45748</v>
      </c>
      <c r="M705" s="136"/>
      <c r="N705" s="137">
        <f t="shared" si="31"/>
        <v>48</v>
      </c>
      <c r="O705" s="138">
        <v>48</v>
      </c>
      <c r="P705" s="139">
        <f t="shared" si="32"/>
        <v>0</v>
      </c>
      <c r="Q705" s="41"/>
    </row>
    <row r="706" spans="1:18" ht="15.6" x14ac:dyDescent="0.3">
      <c r="A706" s="282"/>
      <c r="B706" s="142">
        <f t="shared" si="28"/>
        <v>6353</v>
      </c>
      <c r="C706" s="128"/>
      <c r="D706" s="34">
        <f t="shared" si="29"/>
        <v>6352</v>
      </c>
      <c r="E706" s="514">
        <v>45749</v>
      </c>
      <c r="F706" s="279">
        <v>6353</v>
      </c>
      <c r="G706" s="515">
        <v>45750</v>
      </c>
      <c r="H706" s="76">
        <f t="shared" si="30"/>
        <v>1</v>
      </c>
      <c r="K706" s="134"/>
      <c r="L706" s="680">
        <v>45749</v>
      </c>
      <c r="M706" s="136"/>
      <c r="N706" s="137">
        <f t="shared" si="31"/>
        <v>48</v>
      </c>
      <c r="O706" s="138">
        <v>38</v>
      </c>
      <c r="P706" s="139">
        <f t="shared" si="32"/>
        <v>10</v>
      </c>
      <c r="Q706" s="41"/>
    </row>
    <row r="707" spans="1:18" ht="15.6" x14ac:dyDescent="0.3">
      <c r="A707" s="282"/>
      <c r="B707" s="142">
        <f t="shared" si="28"/>
        <v>6353</v>
      </c>
      <c r="C707" s="128"/>
      <c r="D707" s="34">
        <f t="shared" si="29"/>
        <v>6353</v>
      </c>
      <c r="E707" s="514">
        <v>45750</v>
      </c>
      <c r="F707" s="279">
        <v>6353</v>
      </c>
      <c r="G707" s="515">
        <v>45751</v>
      </c>
      <c r="H707" s="76">
        <f t="shared" si="30"/>
        <v>0</v>
      </c>
      <c r="K707" s="134"/>
      <c r="L707" s="680">
        <v>45750</v>
      </c>
      <c r="M707" s="136"/>
      <c r="N707" s="137">
        <f t="shared" si="31"/>
        <v>38</v>
      </c>
      <c r="O707" s="138">
        <v>38</v>
      </c>
      <c r="P707" s="139">
        <f t="shared" si="32"/>
        <v>0</v>
      </c>
      <c r="Q707" s="41"/>
    </row>
    <row r="708" spans="1:18" ht="15.6" x14ac:dyDescent="0.3">
      <c r="A708" s="282"/>
      <c r="B708" s="142">
        <f t="shared" si="28"/>
        <v>6358</v>
      </c>
      <c r="C708" s="128"/>
      <c r="D708" s="34">
        <f t="shared" si="29"/>
        <v>6353</v>
      </c>
      <c r="E708" s="514">
        <v>45751</v>
      </c>
      <c r="F708" s="279">
        <v>6358</v>
      </c>
      <c r="G708" s="515">
        <v>45752</v>
      </c>
      <c r="H708" s="76">
        <f t="shared" si="30"/>
        <v>5</v>
      </c>
      <c r="K708" s="134"/>
      <c r="L708" s="680">
        <v>45751</v>
      </c>
      <c r="M708" s="136">
        <v>60</v>
      </c>
      <c r="N708" s="137">
        <f t="shared" si="31"/>
        <v>38</v>
      </c>
      <c r="O708" s="138">
        <v>73</v>
      </c>
      <c r="P708" s="139">
        <f t="shared" si="32"/>
        <v>25</v>
      </c>
      <c r="Q708" s="41"/>
      <c r="R708" s="48" t="s">
        <v>1597</v>
      </c>
    </row>
    <row r="709" spans="1:18" ht="15.6" x14ac:dyDescent="0.3">
      <c r="A709" s="282"/>
      <c r="B709" s="142">
        <f t="shared" si="28"/>
        <v>6356</v>
      </c>
      <c r="C709" s="128"/>
      <c r="D709" s="34">
        <f t="shared" si="29"/>
        <v>6358</v>
      </c>
      <c r="E709" s="514">
        <v>45752</v>
      </c>
      <c r="F709" s="279">
        <v>6356</v>
      </c>
      <c r="G709" s="515">
        <v>45753</v>
      </c>
      <c r="H709" s="76">
        <f t="shared" si="30"/>
        <v>-2</v>
      </c>
      <c r="K709" s="134"/>
      <c r="L709" s="680">
        <v>45752</v>
      </c>
      <c r="M709" s="136"/>
      <c r="N709" s="137">
        <f t="shared" si="31"/>
        <v>73</v>
      </c>
      <c r="O709" s="138">
        <v>55</v>
      </c>
      <c r="P709" s="139">
        <f t="shared" si="32"/>
        <v>18</v>
      </c>
      <c r="Q709" s="41"/>
    </row>
    <row r="710" spans="1:18" ht="15.6" x14ac:dyDescent="0.3">
      <c r="A710" s="282"/>
      <c r="B710" s="142">
        <f t="shared" si="28"/>
        <v>6356</v>
      </c>
      <c r="C710" s="128"/>
      <c r="D710" s="34">
        <f t="shared" si="29"/>
        <v>6356</v>
      </c>
      <c r="E710" s="514">
        <v>45753</v>
      </c>
      <c r="F710" s="279">
        <v>6356</v>
      </c>
      <c r="G710" s="515">
        <v>45754</v>
      </c>
      <c r="H710" s="76">
        <f t="shared" si="30"/>
        <v>0</v>
      </c>
      <c r="K710" s="134"/>
      <c r="L710" s="680">
        <v>45753</v>
      </c>
      <c r="M710" s="136"/>
      <c r="N710" s="137">
        <f t="shared" si="31"/>
        <v>55</v>
      </c>
      <c r="O710" s="138">
        <v>55</v>
      </c>
      <c r="P710" s="139">
        <f t="shared" si="32"/>
        <v>0</v>
      </c>
      <c r="Q710" s="41"/>
    </row>
    <row r="711" spans="1:18" ht="15.6" x14ac:dyDescent="0.3">
      <c r="A711" s="282"/>
      <c r="B711" s="142">
        <f t="shared" si="28"/>
        <v>6356</v>
      </c>
      <c r="C711" s="128"/>
      <c r="D711" s="34">
        <f t="shared" si="29"/>
        <v>6356</v>
      </c>
      <c r="E711" s="514">
        <v>45754</v>
      </c>
      <c r="F711" s="279">
        <v>6356</v>
      </c>
      <c r="G711" s="515">
        <v>45755</v>
      </c>
      <c r="H711" s="76">
        <f t="shared" si="30"/>
        <v>0</v>
      </c>
      <c r="K711" s="134"/>
      <c r="L711" s="680">
        <v>45754</v>
      </c>
      <c r="M711" s="136"/>
      <c r="N711" s="137">
        <f t="shared" si="31"/>
        <v>55</v>
      </c>
      <c r="O711" s="138">
        <v>55</v>
      </c>
      <c r="P711" s="139">
        <f t="shared" si="32"/>
        <v>0</v>
      </c>
      <c r="Q711" s="41"/>
      <c r="R711" s="48" t="s">
        <v>1598</v>
      </c>
    </row>
    <row r="712" spans="1:18" ht="15.6" x14ac:dyDescent="0.3">
      <c r="A712" s="282"/>
      <c r="B712" s="142">
        <f t="shared" si="28"/>
        <v>6369</v>
      </c>
      <c r="C712" s="128"/>
      <c r="D712" s="34">
        <f t="shared" si="29"/>
        <v>6356</v>
      </c>
      <c r="E712" s="514">
        <v>45755</v>
      </c>
      <c r="F712" s="279">
        <v>6369</v>
      </c>
      <c r="G712" s="515">
        <v>45756</v>
      </c>
      <c r="H712" s="76">
        <f t="shared" si="30"/>
        <v>13</v>
      </c>
      <c r="K712" s="134"/>
      <c r="L712" s="680">
        <v>45755</v>
      </c>
      <c r="M712" s="136">
        <v>60</v>
      </c>
      <c r="N712" s="137">
        <f t="shared" si="31"/>
        <v>55</v>
      </c>
      <c r="O712" s="138">
        <v>22</v>
      </c>
      <c r="P712" s="139">
        <f t="shared" si="32"/>
        <v>93</v>
      </c>
      <c r="Q712" s="41"/>
      <c r="R712" s="48" t="s">
        <v>1153</v>
      </c>
    </row>
    <row r="713" spans="1:18" ht="15.6" x14ac:dyDescent="0.3">
      <c r="A713" s="282"/>
      <c r="B713" s="142">
        <f t="shared" si="28"/>
        <v>6379</v>
      </c>
      <c r="C713" s="128"/>
      <c r="D713" s="34">
        <f t="shared" si="29"/>
        <v>6369</v>
      </c>
      <c r="E713" s="514">
        <v>45756</v>
      </c>
      <c r="F713" s="279">
        <v>6379</v>
      </c>
      <c r="G713" s="515">
        <v>45757</v>
      </c>
      <c r="H713" s="76">
        <f t="shared" si="30"/>
        <v>10</v>
      </c>
      <c r="K713" s="134"/>
      <c r="L713" s="680">
        <v>45756</v>
      </c>
      <c r="M713" s="136">
        <v>120</v>
      </c>
      <c r="N713" s="137">
        <f t="shared" si="31"/>
        <v>22</v>
      </c>
      <c r="O713" s="138">
        <v>68</v>
      </c>
      <c r="P713" s="139">
        <f t="shared" si="32"/>
        <v>74</v>
      </c>
      <c r="Q713" s="41"/>
      <c r="R713" s="48" t="s">
        <v>1252</v>
      </c>
    </row>
    <row r="714" spans="1:18" ht="15.6" x14ac:dyDescent="0.3">
      <c r="A714" s="282"/>
      <c r="B714" s="142">
        <f t="shared" si="28"/>
        <v>6386</v>
      </c>
      <c r="C714" s="128"/>
      <c r="D714" s="34">
        <f t="shared" si="29"/>
        <v>6379</v>
      </c>
      <c r="E714" s="514">
        <v>45757</v>
      </c>
      <c r="F714" s="279">
        <v>6386</v>
      </c>
      <c r="G714" s="515">
        <v>45758</v>
      </c>
      <c r="H714" s="76">
        <f t="shared" si="30"/>
        <v>7</v>
      </c>
      <c r="K714" s="134"/>
      <c r="L714" s="680">
        <v>45757</v>
      </c>
      <c r="M714" s="136">
        <v>30</v>
      </c>
      <c r="N714" s="137">
        <f t="shared" si="31"/>
        <v>68</v>
      </c>
      <c r="O714" s="138">
        <v>49</v>
      </c>
      <c r="P714" s="139">
        <f t="shared" si="32"/>
        <v>49</v>
      </c>
      <c r="Q714" s="41"/>
    </row>
    <row r="715" spans="1:18" ht="15.6" x14ac:dyDescent="0.3">
      <c r="A715" s="282"/>
      <c r="B715" s="142">
        <f t="shared" si="28"/>
        <v>6386</v>
      </c>
      <c r="C715" s="128"/>
      <c r="D715" s="34">
        <f t="shared" si="29"/>
        <v>6386</v>
      </c>
      <c r="E715" s="514">
        <v>45758</v>
      </c>
      <c r="F715" s="279">
        <v>6386</v>
      </c>
      <c r="G715" s="515">
        <v>45759</v>
      </c>
      <c r="H715" s="76">
        <f t="shared" si="30"/>
        <v>0</v>
      </c>
      <c r="K715" s="134"/>
      <c r="L715" s="680">
        <v>45758</v>
      </c>
      <c r="M715" s="136"/>
      <c r="N715" s="137">
        <f t="shared" si="31"/>
        <v>49</v>
      </c>
      <c r="O715" s="138">
        <v>49</v>
      </c>
      <c r="P715" s="139">
        <f t="shared" si="32"/>
        <v>0</v>
      </c>
      <c r="Q715" s="41"/>
      <c r="R715" s="48" t="s">
        <v>1600</v>
      </c>
    </row>
    <row r="716" spans="1:18" ht="15.6" x14ac:dyDescent="0.3">
      <c r="A716" s="282"/>
      <c r="B716" s="142">
        <f t="shared" si="28"/>
        <v>6387</v>
      </c>
      <c r="C716" s="128"/>
      <c r="D716" s="34">
        <f t="shared" si="29"/>
        <v>6386</v>
      </c>
      <c r="E716" s="514">
        <v>45759</v>
      </c>
      <c r="F716" s="279">
        <v>6387</v>
      </c>
      <c r="G716" s="515">
        <v>45760</v>
      </c>
      <c r="H716" s="76">
        <f t="shared" si="30"/>
        <v>1</v>
      </c>
      <c r="K716" s="134"/>
      <c r="L716" s="680">
        <v>45759</v>
      </c>
      <c r="M716" s="136"/>
      <c r="N716" s="137">
        <f t="shared" si="31"/>
        <v>49</v>
      </c>
      <c r="O716" s="138">
        <v>60</v>
      </c>
      <c r="P716" s="139">
        <v>0</v>
      </c>
      <c r="Q716" s="41"/>
    </row>
    <row r="717" spans="1:18" ht="15.6" x14ac:dyDescent="0.3">
      <c r="A717" s="282"/>
      <c r="B717" s="142">
        <f t="shared" si="28"/>
        <v>6387</v>
      </c>
      <c r="C717" s="128"/>
      <c r="D717" s="34">
        <f t="shared" si="29"/>
        <v>6387</v>
      </c>
      <c r="E717" s="514">
        <v>45760</v>
      </c>
      <c r="F717" s="279">
        <v>6387</v>
      </c>
      <c r="G717" s="515">
        <v>45761</v>
      </c>
      <c r="H717" s="76">
        <f t="shared" si="30"/>
        <v>0</v>
      </c>
      <c r="K717" s="134"/>
      <c r="L717" s="680">
        <v>45760</v>
      </c>
      <c r="M717" s="136"/>
      <c r="N717" s="137">
        <f t="shared" si="31"/>
        <v>60</v>
      </c>
      <c r="O717" s="138">
        <v>60</v>
      </c>
      <c r="P717" s="139">
        <f t="shared" si="32"/>
        <v>0</v>
      </c>
      <c r="Q717" s="41"/>
    </row>
    <row r="718" spans="1:18" ht="15.6" x14ac:dyDescent="0.3">
      <c r="A718" s="282"/>
      <c r="B718" s="142">
        <f t="shared" si="28"/>
        <v>6388</v>
      </c>
      <c r="C718" s="128"/>
      <c r="D718" s="34">
        <f t="shared" si="29"/>
        <v>6387</v>
      </c>
      <c r="E718" s="514">
        <v>45761</v>
      </c>
      <c r="F718" s="279">
        <v>6388</v>
      </c>
      <c r="G718" s="515">
        <v>45762</v>
      </c>
      <c r="H718" s="76">
        <f t="shared" si="30"/>
        <v>1</v>
      </c>
      <c r="K718" s="134"/>
      <c r="L718" s="680">
        <v>45761</v>
      </c>
      <c r="M718" s="136"/>
      <c r="N718" s="137">
        <f t="shared" si="31"/>
        <v>60</v>
      </c>
      <c r="O718" s="138">
        <v>39</v>
      </c>
      <c r="P718" s="139">
        <f t="shared" si="32"/>
        <v>21</v>
      </c>
      <c r="Q718" s="41"/>
      <c r="R718" t="s">
        <v>1607</v>
      </c>
    </row>
    <row r="719" spans="1:18" ht="15.6" x14ac:dyDescent="0.3">
      <c r="A719" s="282"/>
      <c r="B719" s="142">
        <f t="shared" si="28"/>
        <v>6389</v>
      </c>
      <c r="C719" s="128"/>
      <c r="D719" s="34">
        <f t="shared" si="29"/>
        <v>6388</v>
      </c>
      <c r="E719" s="514">
        <v>45762</v>
      </c>
      <c r="F719" s="279">
        <v>6389</v>
      </c>
      <c r="G719" s="515">
        <v>45763</v>
      </c>
      <c r="H719" s="76">
        <f t="shared" si="30"/>
        <v>1</v>
      </c>
      <c r="K719" s="134"/>
      <c r="L719" s="680">
        <v>45762</v>
      </c>
      <c r="M719" s="136"/>
      <c r="N719" s="137">
        <f t="shared" si="31"/>
        <v>39</v>
      </c>
      <c r="O719" s="138">
        <v>30</v>
      </c>
      <c r="P719" s="139">
        <f t="shared" si="32"/>
        <v>9</v>
      </c>
      <c r="Q719" s="41"/>
    </row>
    <row r="720" spans="1:18" ht="15.6" x14ac:dyDescent="0.3">
      <c r="A720" s="282"/>
      <c r="B720" s="142">
        <f t="shared" si="28"/>
        <v>6392</v>
      </c>
      <c r="C720" s="128"/>
      <c r="D720" s="34">
        <f t="shared" si="29"/>
        <v>6389</v>
      </c>
      <c r="E720" s="514">
        <v>45763</v>
      </c>
      <c r="F720" s="279">
        <v>6392</v>
      </c>
      <c r="G720" s="515">
        <v>45764</v>
      </c>
      <c r="H720" s="76">
        <f t="shared" si="30"/>
        <v>3</v>
      </c>
      <c r="K720" s="134"/>
      <c r="L720" s="680">
        <v>45763</v>
      </c>
      <c r="M720" s="136">
        <v>60</v>
      </c>
      <c r="N720" s="137">
        <f t="shared" si="31"/>
        <v>30</v>
      </c>
      <c r="O720" s="138">
        <v>65</v>
      </c>
      <c r="P720" s="139">
        <f t="shared" si="32"/>
        <v>25</v>
      </c>
      <c r="Q720" s="41"/>
      <c r="R720" s="48" t="s">
        <v>1611</v>
      </c>
    </row>
    <row r="721" spans="1:18" ht="15.6" x14ac:dyDescent="0.3">
      <c r="A721" s="282"/>
      <c r="B721" s="142">
        <f t="shared" si="28"/>
        <v>6394</v>
      </c>
      <c r="C721" s="128"/>
      <c r="D721" s="34">
        <f t="shared" si="29"/>
        <v>6392</v>
      </c>
      <c r="E721" s="514">
        <v>45764</v>
      </c>
      <c r="F721" s="279">
        <v>6394</v>
      </c>
      <c r="G721" s="515">
        <v>45765</v>
      </c>
      <c r="H721" s="76">
        <f t="shared" si="30"/>
        <v>2</v>
      </c>
      <c r="K721" s="134"/>
      <c r="L721" s="680">
        <v>45764</v>
      </c>
      <c r="M721" s="136"/>
      <c r="N721" s="137">
        <f t="shared" si="31"/>
        <v>65</v>
      </c>
      <c r="O721" s="138">
        <v>55</v>
      </c>
      <c r="P721" s="139">
        <f t="shared" si="32"/>
        <v>10</v>
      </c>
      <c r="Q721" s="41"/>
    </row>
    <row r="722" spans="1:18" ht="15.6" x14ac:dyDescent="0.3">
      <c r="A722" s="282"/>
      <c r="B722" s="142">
        <f t="shared" si="28"/>
        <v>6395</v>
      </c>
      <c r="C722" s="128"/>
      <c r="D722" s="34">
        <f t="shared" si="29"/>
        <v>6394</v>
      </c>
      <c r="E722" s="514">
        <v>45765</v>
      </c>
      <c r="F722" s="279">
        <v>6395</v>
      </c>
      <c r="G722" s="515">
        <v>45766</v>
      </c>
      <c r="H722" s="76">
        <f t="shared" si="30"/>
        <v>1</v>
      </c>
      <c r="K722" s="134"/>
      <c r="L722" s="680">
        <v>45765</v>
      </c>
      <c r="M722" s="136"/>
      <c r="N722" s="137">
        <f t="shared" si="31"/>
        <v>55</v>
      </c>
      <c r="O722" s="138">
        <v>45</v>
      </c>
      <c r="P722" s="139">
        <f t="shared" si="32"/>
        <v>10</v>
      </c>
      <c r="Q722" s="41"/>
    </row>
    <row r="723" spans="1:18" ht="15.6" x14ac:dyDescent="0.3">
      <c r="A723" s="282"/>
      <c r="B723" s="142">
        <f t="shared" si="28"/>
        <v>6395</v>
      </c>
      <c r="C723" s="128"/>
      <c r="D723" s="34">
        <f t="shared" si="29"/>
        <v>6395</v>
      </c>
      <c r="E723" s="514">
        <v>45766</v>
      </c>
      <c r="F723" s="279">
        <v>6395</v>
      </c>
      <c r="G723" s="515">
        <v>45767</v>
      </c>
      <c r="H723" s="76">
        <f t="shared" si="30"/>
        <v>0</v>
      </c>
      <c r="K723" s="134"/>
      <c r="L723" s="680">
        <v>45766</v>
      </c>
      <c r="M723" s="136"/>
      <c r="N723" s="137">
        <f t="shared" si="31"/>
        <v>45</v>
      </c>
      <c r="O723" s="138">
        <v>45</v>
      </c>
      <c r="P723" s="139">
        <f t="shared" si="32"/>
        <v>0</v>
      </c>
      <c r="Q723" s="41"/>
      <c r="R723" s="48" t="s">
        <v>1610</v>
      </c>
    </row>
    <row r="724" spans="1:18" ht="15.6" x14ac:dyDescent="0.3">
      <c r="A724" s="282"/>
      <c r="B724" s="142">
        <f t="shared" si="28"/>
        <v>6397</v>
      </c>
      <c r="C724" s="128"/>
      <c r="D724" s="34">
        <f t="shared" si="29"/>
        <v>6395</v>
      </c>
      <c r="E724" s="514">
        <v>45767</v>
      </c>
      <c r="F724" s="279">
        <v>6397</v>
      </c>
      <c r="G724" s="515">
        <v>45768</v>
      </c>
      <c r="H724" s="76">
        <f t="shared" si="30"/>
        <v>2</v>
      </c>
      <c r="K724" s="134"/>
      <c r="L724" s="680">
        <v>45767</v>
      </c>
      <c r="M724" s="136"/>
      <c r="N724" s="137">
        <f t="shared" si="31"/>
        <v>45</v>
      </c>
      <c r="O724" s="138">
        <v>35</v>
      </c>
      <c r="P724" s="139">
        <f t="shared" si="32"/>
        <v>10</v>
      </c>
      <c r="Q724" s="41"/>
    </row>
    <row r="725" spans="1:18" ht="15.6" x14ac:dyDescent="0.3">
      <c r="A725" s="282"/>
      <c r="B725" s="142">
        <f t="shared" si="28"/>
        <v>6397</v>
      </c>
      <c r="C725" s="128"/>
      <c r="D725" s="34">
        <f t="shared" si="29"/>
        <v>6397</v>
      </c>
      <c r="E725" s="514">
        <v>45768</v>
      </c>
      <c r="F725" s="279">
        <v>6397</v>
      </c>
      <c r="G725" s="515">
        <v>45769</v>
      </c>
      <c r="H725" s="76">
        <f t="shared" si="30"/>
        <v>0</v>
      </c>
      <c r="K725" s="134"/>
      <c r="L725" s="680">
        <v>45768</v>
      </c>
      <c r="M725" s="136"/>
      <c r="N725" s="137">
        <f t="shared" si="31"/>
        <v>35</v>
      </c>
      <c r="O725" s="138">
        <v>30</v>
      </c>
      <c r="P725" s="139">
        <f t="shared" si="32"/>
        <v>5</v>
      </c>
      <c r="Q725" s="41"/>
    </row>
    <row r="726" spans="1:18" ht="15.6" x14ac:dyDescent="0.3">
      <c r="A726" s="282"/>
      <c r="B726" s="142">
        <f t="shared" si="28"/>
        <v>6405</v>
      </c>
      <c r="C726" s="128"/>
      <c r="D726" s="34">
        <f t="shared" si="29"/>
        <v>6397</v>
      </c>
      <c r="E726" s="514">
        <v>45769</v>
      </c>
      <c r="F726" s="279">
        <v>6405</v>
      </c>
      <c r="G726" s="515">
        <v>45770</v>
      </c>
      <c r="H726" s="76">
        <f t="shared" si="30"/>
        <v>8</v>
      </c>
      <c r="K726" s="134"/>
      <c r="L726" s="680">
        <v>45769</v>
      </c>
      <c r="M726" s="136">
        <v>60</v>
      </c>
      <c r="N726" s="137">
        <f t="shared" si="31"/>
        <v>30</v>
      </c>
      <c r="O726" s="138">
        <v>30</v>
      </c>
      <c r="P726" s="139">
        <f t="shared" si="32"/>
        <v>60</v>
      </c>
      <c r="Q726" s="41"/>
      <c r="R726" s="48" t="s">
        <v>1613</v>
      </c>
    </row>
    <row r="727" spans="1:18" ht="15.6" x14ac:dyDescent="0.3">
      <c r="A727" s="282"/>
      <c r="B727" s="142">
        <f t="shared" si="28"/>
        <v>6408</v>
      </c>
      <c r="C727" s="128"/>
      <c r="D727" s="34">
        <f t="shared" si="29"/>
        <v>6405</v>
      </c>
      <c r="E727" s="514">
        <v>45770</v>
      </c>
      <c r="F727" s="279">
        <v>6408</v>
      </c>
      <c r="G727" s="515">
        <v>45771</v>
      </c>
      <c r="H727" s="76">
        <f t="shared" si="30"/>
        <v>3</v>
      </c>
      <c r="K727" s="134"/>
      <c r="L727" s="680">
        <v>45770</v>
      </c>
      <c r="M727" s="136">
        <v>60</v>
      </c>
      <c r="N727" s="137">
        <f t="shared" si="31"/>
        <v>30</v>
      </c>
      <c r="O727" s="138">
        <v>70</v>
      </c>
      <c r="P727" s="139">
        <f t="shared" si="32"/>
        <v>20</v>
      </c>
      <c r="Q727" s="41"/>
      <c r="R727" s="48" t="s">
        <v>1614</v>
      </c>
    </row>
    <row r="728" spans="1:18" ht="15.6" x14ac:dyDescent="0.3">
      <c r="A728" s="282"/>
      <c r="B728" s="142">
        <f t="shared" si="28"/>
        <v>6411</v>
      </c>
      <c r="C728" s="128"/>
      <c r="D728" s="34">
        <f t="shared" si="29"/>
        <v>6408</v>
      </c>
      <c r="E728" s="514">
        <v>45771</v>
      </c>
      <c r="F728" s="279">
        <v>6411</v>
      </c>
      <c r="G728" s="515">
        <v>45772</v>
      </c>
      <c r="H728" s="76">
        <f t="shared" si="30"/>
        <v>3</v>
      </c>
      <c r="K728" s="134"/>
      <c r="L728" s="680">
        <v>45771</v>
      </c>
      <c r="M728" s="136"/>
      <c r="N728" s="137">
        <f t="shared" si="31"/>
        <v>70</v>
      </c>
      <c r="O728" s="138">
        <v>45</v>
      </c>
      <c r="P728" s="139">
        <f t="shared" si="32"/>
        <v>25</v>
      </c>
      <c r="Q728" s="41"/>
    </row>
    <row r="729" spans="1:18" ht="15.6" x14ac:dyDescent="0.3">
      <c r="A729" s="282"/>
      <c r="B729" s="142">
        <f t="shared" si="28"/>
        <v>6412</v>
      </c>
      <c r="C729" s="128"/>
      <c r="D729" s="34">
        <f t="shared" si="29"/>
        <v>6411</v>
      </c>
      <c r="E729" s="514">
        <v>45772</v>
      </c>
      <c r="F729" s="279">
        <v>6412</v>
      </c>
      <c r="G729" s="515">
        <v>45773</v>
      </c>
      <c r="H729" s="76">
        <f t="shared" si="30"/>
        <v>1</v>
      </c>
      <c r="K729" s="134"/>
      <c r="L729" s="680">
        <v>45772</v>
      </c>
      <c r="M729" s="136"/>
      <c r="N729" s="137">
        <f t="shared" si="31"/>
        <v>45</v>
      </c>
      <c r="O729" s="138">
        <v>39</v>
      </c>
      <c r="P729" s="139">
        <f t="shared" si="32"/>
        <v>6</v>
      </c>
      <c r="Q729" s="41"/>
    </row>
    <row r="730" spans="1:18" ht="15.6" x14ac:dyDescent="0.3">
      <c r="A730" s="282"/>
      <c r="B730" s="142">
        <f t="shared" si="28"/>
        <v>6416</v>
      </c>
      <c r="C730" s="128"/>
      <c r="D730" s="34">
        <f t="shared" si="29"/>
        <v>6412</v>
      </c>
      <c r="E730" s="514">
        <v>45773</v>
      </c>
      <c r="F730" s="279">
        <v>6416</v>
      </c>
      <c r="G730" s="515">
        <v>45774</v>
      </c>
      <c r="H730" s="76">
        <f t="shared" si="30"/>
        <v>4</v>
      </c>
      <c r="K730" s="134"/>
      <c r="L730" s="680">
        <v>45773</v>
      </c>
      <c r="M730" s="136">
        <v>60</v>
      </c>
      <c r="N730" s="137">
        <f t="shared" si="31"/>
        <v>39</v>
      </c>
      <c r="O730" s="138">
        <v>68</v>
      </c>
      <c r="P730" s="139">
        <f t="shared" si="32"/>
        <v>31</v>
      </c>
      <c r="Q730" s="41"/>
      <c r="R730" s="48" t="s">
        <v>1165</v>
      </c>
    </row>
    <row r="731" spans="1:18" ht="15.6" x14ac:dyDescent="0.3">
      <c r="A731" s="282"/>
      <c r="B731" s="142">
        <f t="shared" si="28"/>
        <v>6421</v>
      </c>
      <c r="C731" s="128"/>
      <c r="D731" s="34">
        <f t="shared" si="29"/>
        <v>6416</v>
      </c>
      <c r="E731" s="514">
        <v>45774</v>
      </c>
      <c r="F731" s="279">
        <v>6421</v>
      </c>
      <c r="G731" s="515">
        <v>45775</v>
      </c>
      <c r="H731" s="76">
        <f t="shared" si="30"/>
        <v>5</v>
      </c>
      <c r="K731" s="134"/>
      <c r="L731" s="680">
        <v>45774</v>
      </c>
      <c r="M731" s="136"/>
      <c r="N731" s="137">
        <f t="shared" si="31"/>
        <v>68</v>
      </c>
      <c r="O731" s="138">
        <v>38</v>
      </c>
      <c r="P731" s="139">
        <f t="shared" si="32"/>
        <v>30</v>
      </c>
      <c r="Q731" s="41"/>
    </row>
    <row r="732" spans="1:18" ht="15.6" x14ac:dyDescent="0.3">
      <c r="A732" s="282"/>
      <c r="B732" s="142">
        <f t="shared" si="28"/>
        <v>6427</v>
      </c>
      <c r="C732" s="128"/>
      <c r="D732" s="34">
        <f t="shared" si="29"/>
        <v>6421</v>
      </c>
      <c r="E732" s="514">
        <v>45775</v>
      </c>
      <c r="F732" s="279">
        <v>6427</v>
      </c>
      <c r="G732" s="515">
        <v>45776</v>
      </c>
      <c r="H732" s="76">
        <f t="shared" si="30"/>
        <v>6</v>
      </c>
      <c r="K732" s="134"/>
      <c r="L732" s="680">
        <v>45775</v>
      </c>
      <c r="M732" s="136">
        <v>60</v>
      </c>
      <c r="N732" s="137">
        <f t="shared" si="31"/>
        <v>38</v>
      </c>
      <c r="O732" s="138">
        <v>64</v>
      </c>
      <c r="P732" s="139">
        <f t="shared" si="32"/>
        <v>34</v>
      </c>
      <c r="Q732" s="41"/>
      <c r="R732" s="48" t="s">
        <v>1336</v>
      </c>
    </row>
    <row r="733" spans="1:18" ht="15.6" x14ac:dyDescent="0.3">
      <c r="A733" s="282"/>
      <c r="B733" s="142">
        <f t="shared" si="28"/>
        <v>6427</v>
      </c>
      <c r="C733" s="128"/>
      <c r="D733" s="34">
        <f t="shared" si="29"/>
        <v>6427</v>
      </c>
      <c r="E733" s="514">
        <v>45776</v>
      </c>
      <c r="F733" s="279">
        <v>6427</v>
      </c>
      <c r="G733" s="515">
        <v>45777</v>
      </c>
      <c r="H733" s="76">
        <f t="shared" si="30"/>
        <v>0</v>
      </c>
      <c r="K733" s="134"/>
      <c r="L733" s="680">
        <v>45776</v>
      </c>
      <c r="M733" s="136"/>
      <c r="N733" s="137">
        <f t="shared" si="31"/>
        <v>64</v>
      </c>
      <c r="O733" s="138">
        <v>60</v>
      </c>
      <c r="P733" s="139">
        <f t="shared" si="32"/>
        <v>4</v>
      </c>
      <c r="Q733" s="41"/>
    </row>
    <row r="734" spans="1:18" ht="15.6" x14ac:dyDescent="0.3">
      <c r="A734" s="282"/>
      <c r="B734" s="142">
        <f t="shared" si="28"/>
        <v>6445</v>
      </c>
      <c r="C734" s="128"/>
      <c r="D734" s="34">
        <f t="shared" si="29"/>
        <v>6427</v>
      </c>
      <c r="E734" s="514">
        <v>45777</v>
      </c>
      <c r="F734" s="279">
        <v>6445</v>
      </c>
      <c r="G734" s="515">
        <v>45778</v>
      </c>
      <c r="H734" s="76">
        <f t="shared" si="30"/>
        <v>18</v>
      </c>
      <c r="K734" s="134"/>
      <c r="L734" s="680">
        <v>45777</v>
      </c>
      <c r="M734" s="136">
        <v>120</v>
      </c>
      <c r="N734" s="137">
        <f t="shared" si="31"/>
        <v>60</v>
      </c>
      <c r="O734" s="138">
        <v>62</v>
      </c>
      <c r="P734" s="139">
        <f t="shared" si="32"/>
        <v>118</v>
      </c>
      <c r="Q734" s="41"/>
      <c r="R734" s="48" t="s">
        <v>1622</v>
      </c>
    </row>
    <row r="735" spans="1:18" ht="15.6" x14ac:dyDescent="0.3">
      <c r="A735" s="282"/>
      <c r="B735" s="142">
        <f t="shared" si="28"/>
        <v>6456</v>
      </c>
      <c r="C735" s="128"/>
      <c r="D735" s="34">
        <f t="shared" si="29"/>
        <v>6445</v>
      </c>
      <c r="E735" s="514">
        <v>45778</v>
      </c>
      <c r="F735" s="279">
        <v>6456</v>
      </c>
      <c r="G735" s="515">
        <v>45779</v>
      </c>
      <c r="H735" s="76">
        <f t="shared" si="30"/>
        <v>11</v>
      </c>
      <c r="K735" s="134"/>
      <c r="L735" s="680">
        <v>45778</v>
      </c>
      <c r="M735" s="136">
        <v>60</v>
      </c>
      <c r="N735" s="137">
        <f t="shared" si="31"/>
        <v>62</v>
      </c>
      <c r="O735" s="138">
        <v>48</v>
      </c>
      <c r="P735" s="139">
        <f t="shared" si="32"/>
        <v>74</v>
      </c>
      <c r="Q735" s="41"/>
      <c r="R735" s="48" t="s">
        <v>1153</v>
      </c>
    </row>
    <row r="736" spans="1:18" ht="15.6" x14ac:dyDescent="0.3">
      <c r="A736" s="282"/>
      <c r="B736" s="142">
        <f t="shared" si="28"/>
        <v>6465</v>
      </c>
      <c r="C736" s="128"/>
      <c r="D736" s="34">
        <f t="shared" si="29"/>
        <v>6456</v>
      </c>
      <c r="E736" s="514">
        <v>45779</v>
      </c>
      <c r="F736" s="279">
        <v>6465</v>
      </c>
      <c r="G736" s="515">
        <v>45780</v>
      </c>
      <c r="H736" s="76">
        <f t="shared" si="30"/>
        <v>9</v>
      </c>
      <c r="K736" s="134"/>
      <c r="L736" s="680">
        <v>45779</v>
      </c>
      <c r="M736" s="136"/>
      <c r="N736" s="137">
        <f t="shared" si="31"/>
        <v>48</v>
      </c>
      <c r="O736" s="138">
        <v>22</v>
      </c>
      <c r="P736" s="139">
        <f t="shared" si="32"/>
        <v>26</v>
      </c>
      <c r="Q736" s="41"/>
    </row>
    <row r="737" spans="1:18" ht="15.6" x14ac:dyDescent="0.3">
      <c r="A737" s="282"/>
      <c r="B737" s="142">
        <f t="shared" si="28"/>
        <v>6468</v>
      </c>
      <c r="C737" s="128"/>
      <c r="D737" s="34">
        <f t="shared" si="29"/>
        <v>6465</v>
      </c>
      <c r="E737" s="514">
        <v>45780</v>
      </c>
      <c r="F737" s="279">
        <v>6468</v>
      </c>
      <c r="G737" s="515">
        <v>45781</v>
      </c>
      <c r="H737" s="76">
        <f t="shared" si="30"/>
        <v>3</v>
      </c>
      <c r="K737" s="134"/>
      <c r="L737" s="680">
        <v>45780</v>
      </c>
      <c r="M737" s="136">
        <v>30</v>
      </c>
      <c r="N737" s="137">
        <f t="shared" si="31"/>
        <v>22</v>
      </c>
      <c r="O737" s="138">
        <v>28</v>
      </c>
      <c r="P737" s="139">
        <f t="shared" si="32"/>
        <v>24</v>
      </c>
      <c r="Q737" s="41"/>
      <c r="R737" s="48" t="s">
        <v>1630</v>
      </c>
    </row>
    <row r="738" spans="1:18" ht="15.6" x14ac:dyDescent="0.3">
      <c r="A738" s="282"/>
      <c r="B738" s="142">
        <f t="shared" si="28"/>
        <v>6471</v>
      </c>
      <c r="C738" s="128"/>
      <c r="D738" s="34">
        <f t="shared" si="29"/>
        <v>6468</v>
      </c>
      <c r="E738" s="514">
        <v>45781</v>
      </c>
      <c r="F738" s="279">
        <v>6471</v>
      </c>
      <c r="G738" s="515">
        <v>45782</v>
      </c>
      <c r="H738" s="76">
        <f t="shared" si="30"/>
        <v>3</v>
      </c>
      <c r="K738" s="134"/>
      <c r="L738" s="680">
        <v>45781</v>
      </c>
      <c r="M738" s="136">
        <v>30</v>
      </c>
      <c r="N738" s="137">
        <f t="shared" si="31"/>
        <v>28</v>
      </c>
      <c r="O738" s="138">
        <v>42</v>
      </c>
      <c r="P738" s="139">
        <f t="shared" si="32"/>
        <v>16</v>
      </c>
      <c r="Q738" s="41"/>
      <c r="R738" s="48" t="s">
        <v>1631</v>
      </c>
    </row>
    <row r="739" spans="1:18" ht="15.6" x14ac:dyDescent="0.3">
      <c r="A739" s="282"/>
      <c r="B739" s="142">
        <f t="shared" si="28"/>
        <v>6472</v>
      </c>
      <c r="C739" s="128"/>
      <c r="D739" s="34">
        <f t="shared" si="29"/>
        <v>6471</v>
      </c>
      <c r="E739" s="514">
        <v>45782</v>
      </c>
      <c r="F739" s="279">
        <v>6472</v>
      </c>
      <c r="G739" s="515">
        <v>45783</v>
      </c>
      <c r="H739" s="76">
        <f t="shared" si="30"/>
        <v>1</v>
      </c>
      <c r="K739" s="134"/>
      <c r="L739" s="680">
        <v>45782</v>
      </c>
      <c r="M739" s="136"/>
      <c r="N739" s="137">
        <f t="shared" si="31"/>
        <v>42</v>
      </c>
      <c r="O739" s="138">
        <v>32</v>
      </c>
      <c r="P739" s="139">
        <f t="shared" si="32"/>
        <v>10</v>
      </c>
      <c r="Q739" s="41"/>
    </row>
    <row r="740" spans="1:18" ht="15.6" x14ac:dyDescent="0.3">
      <c r="A740" s="282"/>
      <c r="B740" s="142">
        <f t="shared" si="28"/>
        <v>6474</v>
      </c>
      <c r="C740" s="128"/>
      <c r="D740" s="34">
        <f t="shared" si="29"/>
        <v>6472</v>
      </c>
      <c r="E740" s="514">
        <v>45783</v>
      </c>
      <c r="F740" s="279">
        <v>6474</v>
      </c>
      <c r="G740" s="515">
        <v>45784</v>
      </c>
      <c r="H740" s="76">
        <f t="shared" si="30"/>
        <v>2</v>
      </c>
      <c r="K740" s="134"/>
      <c r="L740" s="680">
        <v>45783</v>
      </c>
      <c r="M740" s="136"/>
      <c r="N740" s="137">
        <f t="shared" si="31"/>
        <v>32</v>
      </c>
      <c r="O740" s="138">
        <v>32</v>
      </c>
      <c r="P740" s="139">
        <f t="shared" si="32"/>
        <v>0</v>
      </c>
      <c r="Q740" s="41"/>
    </row>
    <row r="741" spans="1:18" ht="15.6" x14ac:dyDescent="0.3">
      <c r="A741" s="282"/>
      <c r="B741" s="142">
        <f t="shared" si="28"/>
        <v>6483</v>
      </c>
      <c r="C741" s="128"/>
      <c r="D741" s="34">
        <f t="shared" si="29"/>
        <v>6474</v>
      </c>
      <c r="E741" s="514">
        <v>45784</v>
      </c>
      <c r="F741" s="279">
        <v>6483</v>
      </c>
      <c r="G741" s="515">
        <v>45785</v>
      </c>
      <c r="H741" s="76">
        <f t="shared" si="30"/>
        <v>9</v>
      </c>
      <c r="K741" s="134"/>
      <c r="L741" s="680">
        <v>45784</v>
      </c>
      <c r="M741" s="136">
        <v>90</v>
      </c>
      <c r="N741" s="137">
        <f t="shared" si="31"/>
        <v>32</v>
      </c>
      <c r="O741" s="138">
        <v>65</v>
      </c>
      <c r="P741" s="139">
        <f t="shared" si="32"/>
        <v>57</v>
      </c>
      <c r="Q741" s="41"/>
    </row>
    <row r="742" spans="1:18" ht="15.6" x14ac:dyDescent="0.3">
      <c r="A742" s="282"/>
      <c r="B742" s="142">
        <f t="shared" si="28"/>
        <v>6490</v>
      </c>
      <c r="C742" s="128"/>
      <c r="D742" s="34">
        <f t="shared" si="29"/>
        <v>6483</v>
      </c>
      <c r="E742" s="514">
        <v>45785</v>
      </c>
      <c r="F742" s="279">
        <v>6490</v>
      </c>
      <c r="G742" s="515">
        <v>45786</v>
      </c>
      <c r="H742" s="76">
        <f t="shared" si="30"/>
        <v>7</v>
      </c>
      <c r="K742" s="134"/>
      <c r="L742" s="680">
        <v>45785</v>
      </c>
      <c r="M742" s="136">
        <v>30</v>
      </c>
      <c r="N742" s="137">
        <f t="shared" si="31"/>
        <v>65</v>
      </c>
      <c r="O742" s="138">
        <v>45</v>
      </c>
      <c r="P742" s="139">
        <f t="shared" si="32"/>
        <v>50</v>
      </c>
      <c r="Q742" s="41"/>
    </row>
    <row r="743" spans="1:18" ht="15.6" x14ac:dyDescent="0.3">
      <c r="A743" s="282"/>
      <c r="B743" s="142">
        <f t="shared" si="28"/>
        <v>6492</v>
      </c>
      <c r="C743" s="128"/>
      <c r="D743" s="34">
        <f t="shared" si="29"/>
        <v>6490</v>
      </c>
      <c r="E743" s="514">
        <v>45786</v>
      </c>
      <c r="F743" s="279">
        <v>6492</v>
      </c>
      <c r="G743" s="515">
        <v>45787</v>
      </c>
      <c r="H743" s="76">
        <f t="shared" si="30"/>
        <v>2</v>
      </c>
      <c r="K743" s="134"/>
      <c r="L743" s="680">
        <v>45786</v>
      </c>
      <c r="M743" s="136"/>
      <c r="N743" s="137">
        <f t="shared" si="31"/>
        <v>45</v>
      </c>
      <c r="O743" s="138">
        <v>30</v>
      </c>
      <c r="P743" s="139">
        <f t="shared" si="32"/>
        <v>15</v>
      </c>
      <c r="Q743" s="41"/>
    </row>
    <row r="744" spans="1:18" ht="15.6" x14ac:dyDescent="0.3">
      <c r="A744" s="282"/>
      <c r="B744" s="142">
        <f t="shared" si="28"/>
        <v>6492</v>
      </c>
      <c r="C744" s="128"/>
      <c r="D744" s="34">
        <f t="shared" si="29"/>
        <v>6492</v>
      </c>
      <c r="E744" s="514">
        <v>45787</v>
      </c>
      <c r="F744" s="279">
        <v>6492</v>
      </c>
      <c r="G744" s="515">
        <v>45788</v>
      </c>
      <c r="H744" s="76">
        <f t="shared" si="30"/>
        <v>0</v>
      </c>
      <c r="K744" s="134"/>
      <c r="L744" s="680">
        <v>45787</v>
      </c>
      <c r="M744" s="136"/>
      <c r="N744" s="137">
        <f t="shared" si="31"/>
        <v>30</v>
      </c>
      <c r="O744" s="138">
        <v>30</v>
      </c>
      <c r="P744" s="139">
        <f t="shared" si="32"/>
        <v>0</v>
      </c>
      <c r="Q744" s="41"/>
      <c r="R744" s="48" t="s">
        <v>1636</v>
      </c>
    </row>
    <row r="745" spans="1:18" ht="15.6" x14ac:dyDescent="0.3">
      <c r="A745" s="282"/>
      <c r="B745" s="142">
        <f t="shared" si="28"/>
        <v>6492</v>
      </c>
      <c r="C745" s="128"/>
      <c r="D745" s="34">
        <f t="shared" si="29"/>
        <v>6492</v>
      </c>
      <c r="E745" s="514">
        <v>45788</v>
      </c>
      <c r="F745" s="279">
        <v>6492</v>
      </c>
      <c r="G745" s="515">
        <v>45789</v>
      </c>
      <c r="H745" s="76">
        <f t="shared" si="30"/>
        <v>0</v>
      </c>
      <c r="K745" s="134"/>
      <c r="L745" s="680">
        <v>45788</v>
      </c>
      <c r="M745" s="136"/>
      <c r="N745" s="137">
        <f t="shared" si="31"/>
        <v>30</v>
      </c>
      <c r="O745" s="138">
        <v>30</v>
      </c>
      <c r="P745" s="139">
        <f t="shared" si="32"/>
        <v>0</v>
      </c>
      <c r="Q745" s="41"/>
    </row>
    <row r="746" spans="1:18" ht="15.6" x14ac:dyDescent="0.3">
      <c r="A746" s="282"/>
      <c r="B746" s="142">
        <f t="shared" si="28"/>
        <v>6492</v>
      </c>
      <c r="C746" s="128"/>
      <c r="D746" s="34">
        <f t="shared" si="29"/>
        <v>6492</v>
      </c>
      <c r="E746" s="514">
        <v>45789</v>
      </c>
      <c r="F746" s="279">
        <v>6492</v>
      </c>
      <c r="G746" s="515">
        <v>45790</v>
      </c>
      <c r="H746" s="76">
        <f t="shared" si="30"/>
        <v>0</v>
      </c>
      <c r="K746" s="134"/>
      <c r="L746" s="680">
        <v>45789</v>
      </c>
      <c r="M746" s="136"/>
      <c r="N746" s="137">
        <f t="shared" si="31"/>
        <v>30</v>
      </c>
      <c r="O746" s="138">
        <v>30</v>
      </c>
      <c r="P746" s="139">
        <f t="shared" si="32"/>
        <v>0</v>
      </c>
      <c r="Q746" s="41"/>
    </row>
    <row r="747" spans="1:18" ht="15.6" x14ac:dyDescent="0.3">
      <c r="A747" s="282"/>
      <c r="B747" s="142">
        <f t="shared" si="28"/>
        <v>6492</v>
      </c>
      <c r="C747" s="128"/>
      <c r="D747" s="34">
        <f t="shared" si="29"/>
        <v>6492</v>
      </c>
      <c r="E747" s="514">
        <v>45790</v>
      </c>
      <c r="F747" s="279">
        <v>6492</v>
      </c>
      <c r="G747" s="515">
        <v>45791</v>
      </c>
      <c r="H747" s="76">
        <f t="shared" si="30"/>
        <v>0</v>
      </c>
      <c r="K747" s="134"/>
      <c r="L747" s="680">
        <v>45790</v>
      </c>
      <c r="M747" s="136"/>
      <c r="N747" s="137">
        <f t="shared" si="31"/>
        <v>30</v>
      </c>
      <c r="O747" s="138">
        <v>28</v>
      </c>
      <c r="P747" s="139">
        <f t="shared" si="32"/>
        <v>2</v>
      </c>
      <c r="Q747" s="41"/>
      <c r="R747" s="48" t="s">
        <v>1637</v>
      </c>
    </row>
    <row r="748" spans="1:18" ht="15.6" x14ac:dyDescent="0.3">
      <c r="A748" s="282"/>
      <c r="B748" s="142">
        <f t="shared" si="28"/>
        <v>6500</v>
      </c>
      <c r="C748" s="128"/>
      <c r="D748" s="34">
        <f t="shared" si="29"/>
        <v>6492</v>
      </c>
      <c r="E748" s="514">
        <v>45791</v>
      </c>
      <c r="F748" s="279">
        <v>6500</v>
      </c>
      <c r="G748" s="515">
        <v>45792</v>
      </c>
      <c r="H748" s="76">
        <f t="shared" si="30"/>
        <v>8</v>
      </c>
      <c r="K748" s="134"/>
      <c r="L748" s="680">
        <v>45791</v>
      </c>
      <c r="M748" s="136">
        <v>60</v>
      </c>
      <c r="N748" s="137">
        <f t="shared" si="31"/>
        <v>28</v>
      </c>
      <c r="O748" s="138">
        <v>38</v>
      </c>
      <c r="P748" s="139">
        <f t="shared" si="32"/>
        <v>50</v>
      </c>
      <c r="Q748" s="41"/>
      <c r="R748" s="48" t="s">
        <v>1214</v>
      </c>
    </row>
    <row r="749" spans="1:18" ht="15.6" x14ac:dyDescent="0.3">
      <c r="A749" s="282"/>
      <c r="B749" s="142">
        <f t="shared" si="28"/>
        <v>6501</v>
      </c>
      <c r="C749" s="128"/>
      <c r="D749" s="34">
        <f t="shared" si="29"/>
        <v>6500</v>
      </c>
      <c r="E749" s="514">
        <v>45792</v>
      </c>
      <c r="F749" s="279">
        <v>6501</v>
      </c>
      <c r="G749" s="515">
        <v>45793</v>
      </c>
      <c r="H749" s="76">
        <f t="shared" si="30"/>
        <v>1</v>
      </c>
      <c r="K749" s="134"/>
      <c r="L749" s="680">
        <v>45792</v>
      </c>
      <c r="M749" s="136">
        <v>60</v>
      </c>
      <c r="N749" s="137">
        <f t="shared" si="31"/>
        <v>38</v>
      </c>
      <c r="O749" s="138">
        <v>85</v>
      </c>
      <c r="P749" s="139">
        <f t="shared" si="32"/>
        <v>13</v>
      </c>
      <c r="Q749" s="41"/>
      <c r="R749" s="48" t="s">
        <v>1218</v>
      </c>
    </row>
    <row r="750" spans="1:18" ht="15.6" x14ac:dyDescent="0.3">
      <c r="A750" s="282"/>
      <c r="B750" s="142">
        <f t="shared" si="28"/>
        <v>6521</v>
      </c>
      <c r="C750" s="128"/>
      <c r="D750" s="34">
        <f t="shared" si="29"/>
        <v>6501</v>
      </c>
      <c r="E750" s="514">
        <v>45793</v>
      </c>
      <c r="F750" s="279">
        <v>6521</v>
      </c>
      <c r="G750" s="515">
        <v>45794</v>
      </c>
      <c r="H750" s="76">
        <f t="shared" si="30"/>
        <v>20</v>
      </c>
      <c r="K750" s="134"/>
      <c r="L750" s="680">
        <v>45793</v>
      </c>
      <c r="M750" s="136">
        <v>90</v>
      </c>
      <c r="N750" s="137">
        <f t="shared" si="31"/>
        <v>85</v>
      </c>
      <c r="O750" s="138">
        <v>40</v>
      </c>
      <c r="P750" s="139">
        <f t="shared" si="32"/>
        <v>135</v>
      </c>
      <c r="Q750" s="41"/>
      <c r="R750" s="48" t="s">
        <v>1646</v>
      </c>
    </row>
    <row r="751" spans="1:18" ht="15.6" x14ac:dyDescent="0.3">
      <c r="A751" s="282"/>
      <c r="B751" s="142">
        <f t="shared" si="28"/>
        <v>6524</v>
      </c>
      <c r="C751" s="128"/>
      <c r="D751" s="34">
        <f t="shared" si="29"/>
        <v>6521</v>
      </c>
      <c r="E751" s="514">
        <v>45794</v>
      </c>
      <c r="F751" s="279">
        <v>6524</v>
      </c>
      <c r="G751" s="515">
        <v>45795</v>
      </c>
      <c r="H751" s="76">
        <f t="shared" si="30"/>
        <v>3</v>
      </c>
      <c r="K751" s="134"/>
      <c r="L751" s="680">
        <v>45794</v>
      </c>
      <c r="M751" s="136"/>
      <c r="N751" s="137">
        <f t="shared" si="31"/>
        <v>40</v>
      </c>
      <c r="O751" s="138">
        <v>22</v>
      </c>
      <c r="P751" s="139">
        <f t="shared" si="32"/>
        <v>18</v>
      </c>
      <c r="Q751" s="41"/>
    </row>
    <row r="752" spans="1:18" ht="15.6" x14ac:dyDescent="0.3">
      <c r="A752" s="282"/>
      <c r="B752" s="142">
        <f t="shared" si="28"/>
        <v>6526</v>
      </c>
      <c r="C752" s="128"/>
      <c r="D752" s="34">
        <f t="shared" si="29"/>
        <v>6524</v>
      </c>
      <c r="E752" s="514">
        <v>45795</v>
      </c>
      <c r="F752" s="279">
        <v>6526</v>
      </c>
      <c r="G752" s="515">
        <v>45796</v>
      </c>
      <c r="H752" s="76">
        <f t="shared" si="30"/>
        <v>2</v>
      </c>
      <c r="K752" s="134"/>
      <c r="L752" s="680">
        <v>45795</v>
      </c>
      <c r="M752" s="136">
        <v>60</v>
      </c>
      <c r="N752" s="137">
        <f t="shared" si="31"/>
        <v>22</v>
      </c>
      <c r="O752" s="138">
        <v>70</v>
      </c>
      <c r="P752" s="139">
        <f t="shared" si="32"/>
        <v>12</v>
      </c>
      <c r="Q752" s="41"/>
      <c r="R752" s="48" t="s">
        <v>1647</v>
      </c>
    </row>
    <row r="753" spans="1:18" ht="15.6" x14ac:dyDescent="0.3">
      <c r="A753" s="282"/>
      <c r="B753" s="142">
        <f t="shared" si="28"/>
        <v>6529</v>
      </c>
      <c r="C753" s="128"/>
      <c r="D753" s="34">
        <f t="shared" si="29"/>
        <v>6526</v>
      </c>
      <c r="E753" s="514">
        <v>45796</v>
      </c>
      <c r="F753" s="279">
        <v>6529</v>
      </c>
      <c r="G753" s="515">
        <v>45797</v>
      </c>
      <c r="H753" s="76">
        <f t="shared" si="30"/>
        <v>3</v>
      </c>
      <c r="K753" s="134"/>
      <c r="L753" s="680">
        <v>45796</v>
      </c>
      <c r="M753" s="136"/>
      <c r="N753" s="137">
        <f t="shared" si="31"/>
        <v>70</v>
      </c>
      <c r="O753" s="138">
        <v>52</v>
      </c>
      <c r="P753" s="139">
        <f t="shared" si="32"/>
        <v>18</v>
      </c>
      <c r="Q753" s="41"/>
    </row>
    <row r="754" spans="1:18" ht="15.6" x14ac:dyDescent="0.3">
      <c r="A754" s="282"/>
      <c r="B754" s="142">
        <f t="shared" si="28"/>
        <v>6530</v>
      </c>
      <c r="C754" s="128"/>
      <c r="D754" s="34">
        <f t="shared" si="29"/>
        <v>6529</v>
      </c>
      <c r="E754" s="514">
        <v>45797</v>
      </c>
      <c r="F754" s="279">
        <v>6530</v>
      </c>
      <c r="G754" s="515">
        <v>45798</v>
      </c>
      <c r="H754" s="76">
        <f t="shared" si="30"/>
        <v>1</v>
      </c>
      <c r="K754" s="134"/>
      <c r="L754" s="680">
        <v>45797</v>
      </c>
      <c r="M754" s="136">
        <v>30</v>
      </c>
      <c r="N754" s="137">
        <f t="shared" si="31"/>
        <v>52</v>
      </c>
      <c r="O754" s="138">
        <v>72</v>
      </c>
      <c r="P754" s="139">
        <f t="shared" si="32"/>
        <v>10</v>
      </c>
      <c r="Q754" s="41"/>
    </row>
    <row r="755" spans="1:18" ht="15.6" x14ac:dyDescent="0.3">
      <c r="A755" s="282"/>
      <c r="B755" s="142">
        <f t="shared" si="28"/>
        <v>6532</v>
      </c>
      <c r="C755" s="128"/>
      <c r="D755" s="34">
        <f t="shared" si="29"/>
        <v>6530</v>
      </c>
      <c r="E755" s="514">
        <v>45798</v>
      </c>
      <c r="F755" s="279">
        <v>6532</v>
      </c>
      <c r="G755" s="515">
        <v>45799</v>
      </c>
      <c r="H755" s="76">
        <f t="shared" si="30"/>
        <v>2</v>
      </c>
      <c r="K755" s="134"/>
      <c r="L755" s="680">
        <v>45798</v>
      </c>
      <c r="M755" s="136"/>
      <c r="N755" s="137">
        <f t="shared" si="31"/>
        <v>72</v>
      </c>
      <c r="O755" s="138">
        <v>63</v>
      </c>
      <c r="P755" s="139">
        <f t="shared" si="32"/>
        <v>9</v>
      </c>
      <c r="Q755" s="41"/>
    </row>
    <row r="756" spans="1:18" ht="15.6" x14ac:dyDescent="0.3">
      <c r="A756" s="282"/>
      <c r="B756" s="142">
        <f t="shared" ref="B756:B819" si="33">F756</f>
        <v>6540</v>
      </c>
      <c r="C756" s="128"/>
      <c r="D756" s="34">
        <f t="shared" ref="D756:D819" si="34">F755</f>
        <v>6532</v>
      </c>
      <c r="E756" s="514">
        <v>45799</v>
      </c>
      <c r="F756" s="279">
        <v>6540</v>
      </c>
      <c r="G756" s="515">
        <v>45800</v>
      </c>
      <c r="H756" s="76">
        <f t="shared" ref="H756:H819" si="35">F756-D756</f>
        <v>8</v>
      </c>
      <c r="K756" s="134"/>
      <c r="L756" s="680">
        <v>45799</v>
      </c>
      <c r="M756" s="136">
        <v>60</v>
      </c>
      <c r="N756" s="137">
        <f t="shared" ref="N756:N819" si="36">O755</f>
        <v>63</v>
      </c>
      <c r="O756" s="138">
        <v>75</v>
      </c>
      <c r="P756" s="139">
        <f t="shared" ref="P756:P819" si="37">(M756+N756-O756)</f>
        <v>48</v>
      </c>
      <c r="Q756" s="41"/>
      <c r="R756" t="s">
        <v>1214</v>
      </c>
    </row>
    <row r="757" spans="1:18" ht="15.6" x14ac:dyDescent="0.3">
      <c r="A757" s="282"/>
      <c r="B757" s="142">
        <f t="shared" si="33"/>
        <v>6543</v>
      </c>
      <c r="C757" s="128"/>
      <c r="D757" s="34">
        <f t="shared" si="34"/>
        <v>6540</v>
      </c>
      <c r="E757" s="514">
        <v>45800</v>
      </c>
      <c r="F757" s="279">
        <v>6543</v>
      </c>
      <c r="G757" s="515">
        <v>45801</v>
      </c>
      <c r="H757" s="76">
        <f t="shared" si="35"/>
        <v>3</v>
      </c>
      <c r="K757" s="134"/>
      <c r="L757" s="680">
        <v>45800</v>
      </c>
      <c r="M757" s="136"/>
      <c r="N757" s="137">
        <f t="shared" si="36"/>
        <v>75</v>
      </c>
      <c r="O757" s="138">
        <v>50</v>
      </c>
      <c r="P757" s="139">
        <f t="shared" si="37"/>
        <v>25</v>
      </c>
      <c r="Q757" s="41"/>
    </row>
    <row r="758" spans="1:18" ht="15.6" x14ac:dyDescent="0.3">
      <c r="A758" s="282"/>
      <c r="B758" s="142">
        <f t="shared" si="33"/>
        <v>6544</v>
      </c>
      <c r="C758" s="128"/>
      <c r="D758" s="34">
        <f t="shared" si="34"/>
        <v>6543</v>
      </c>
      <c r="E758" s="514">
        <v>45801</v>
      </c>
      <c r="F758" s="279">
        <v>6544</v>
      </c>
      <c r="G758" s="515">
        <v>45802</v>
      </c>
      <c r="H758" s="76">
        <f t="shared" si="35"/>
        <v>1</v>
      </c>
      <c r="K758" s="134"/>
      <c r="L758" s="680">
        <v>45801</v>
      </c>
      <c r="M758" s="136"/>
      <c r="N758" s="137">
        <f t="shared" si="36"/>
        <v>50</v>
      </c>
      <c r="O758" s="138">
        <v>43</v>
      </c>
      <c r="P758" s="139">
        <f t="shared" si="37"/>
        <v>7</v>
      </c>
      <c r="Q758" s="41"/>
    </row>
    <row r="759" spans="1:18" ht="15.6" x14ac:dyDescent="0.3">
      <c r="A759" s="282"/>
      <c r="B759" s="142">
        <f t="shared" si="33"/>
        <v>6544</v>
      </c>
      <c r="C759" s="128"/>
      <c r="D759" s="34">
        <f t="shared" si="34"/>
        <v>6544</v>
      </c>
      <c r="E759" s="514">
        <v>45802</v>
      </c>
      <c r="F759" s="279">
        <v>6544</v>
      </c>
      <c r="G759" s="515">
        <v>45803</v>
      </c>
      <c r="H759" s="76">
        <f t="shared" si="35"/>
        <v>0</v>
      </c>
      <c r="K759" s="134"/>
      <c r="L759" s="680">
        <v>45802</v>
      </c>
      <c r="M759" s="136"/>
      <c r="N759" s="137">
        <f t="shared" si="36"/>
        <v>43</v>
      </c>
      <c r="O759" s="138">
        <v>43</v>
      </c>
      <c r="P759" s="139">
        <f t="shared" si="37"/>
        <v>0</v>
      </c>
      <c r="Q759" s="41"/>
    </row>
    <row r="760" spans="1:18" ht="15.6" x14ac:dyDescent="0.3">
      <c r="A760" s="282"/>
      <c r="B760" s="142">
        <f t="shared" si="33"/>
        <v>6550</v>
      </c>
      <c r="C760" s="128"/>
      <c r="D760" s="34">
        <f t="shared" si="34"/>
        <v>6544</v>
      </c>
      <c r="E760" s="514">
        <v>45803</v>
      </c>
      <c r="F760" s="279">
        <v>6550</v>
      </c>
      <c r="G760" s="515">
        <v>45804</v>
      </c>
      <c r="H760" s="76">
        <f t="shared" si="35"/>
        <v>6</v>
      </c>
      <c r="K760" s="134"/>
      <c r="L760" s="680">
        <v>45803</v>
      </c>
      <c r="M760" s="136">
        <v>60</v>
      </c>
      <c r="N760" s="137">
        <f t="shared" si="36"/>
        <v>43</v>
      </c>
      <c r="O760" s="138">
        <v>68</v>
      </c>
      <c r="P760" s="139">
        <f t="shared" si="37"/>
        <v>35</v>
      </c>
      <c r="Q760" s="41"/>
      <c r="R760" t="s">
        <v>1218</v>
      </c>
    </row>
    <row r="761" spans="1:18" ht="15.6" x14ac:dyDescent="0.3">
      <c r="A761" s="282"/>
      <c r="B761" s="142">
        <f t="shared" si="33"/>
        <v>6555</v>
      </c>
      <c r="C761" s="128"/>
      <c r="D761" s="34">
        <f t="shared" si="34"/>
        <v>6550</v>
      </c>
      <c r="E761" s="514">
        <v>45804</v>
      </c>
      <c r="F761" s="279">
        <v>6555</v>
      </c>
      <c r="G761" s="515">
        <v>45805</v>
      </c>
      <c r="H761" s="76">
        <f t="shared" si="35"/>
        <v>5</v>
      </c>
      <c r="K761" s="134"/>
      <c r="L761" s="680">
        <v>45804</v>
      </c>
      <c r="M761" s="136"/>
      <c r="N761" s="137">
        <f t="shared" si="36"/>
        <v>68</v>
      </c>
      <c r="O761" s="138">
        <v>35</v>
      </c>
      <c r="P761" s="139">
        <f t="shared" si="37"/>
        <v>33</v>
      </c>
      <c r="Q761" s="41"/>
    </row>
    <row r="762" spans="1:18" ht="15.6" x14ac:dyDescent="0.3">
      <c r="A762" s="282"/>
      <c r="B762" s="142">
        <f t="shared" si="33"/>
        <v>6567</v>
      </c>
      <c r="C762" s="128"/>
      <c r="D762" s="34">
        <f t="shared" si="34"/>
        <v>6555</v>
      </c>
      <c r="E762" s="514">
        <v>45805</v>
      </c>
      <c r="F762" s="279">
        <v>6567</v>
      </c>
      <c r="G762" s="515">
        <v>45806</v>
      </c>
      <c r="H762" s="76">
        <f t="shared" si="35"/>
        <v>12</v>
      </c>
      <c r="K762" s="134"/>
      <c r="L762" s="680">
        <v>45805</v>
      </c>
      <c r="M762" s="136">
        <v>120</v>
      </c>
      <c r="N762" s="137">
        <f t="shared" si="36"/>
        <v>35</v>
      </c>
      <c r="O762" s="138">
        <v>78</v>
      </c>
      <c r="P762" s="139">
        <f t="shared" si="37"/>
        <v>77</v>
      </c>
      <c r="Q762" s="41"/>
      <c r="R762" t="s">
        <v>1650</v>
      </c>
    </row>
    <row r="763" spans="1:18" ht="15.6" x14ac:dyDescent="0.3">
      <c r="A763" s="282"/>
      <c r="B763" s="142">
        <f t="shared" si="33"/>
        <v>6572</v>
      </c>
      <c r="C763" s="128"/>
      <c r="D763" s="34">
        <f t="shared" si="34"/>
        <v>6567</v>
      </c>
      <c r="E763" s="514">
        <v>45806</v>
      </c>
      <c r="F763" s="279">
        <v>6572</v>
      </c>
      <c r="G763" s="515">
        <v>45807</v>
      </c>
      <c r="H763" s="76">
        <f t="shared" si="35"/>
        <v>5</v>
      </c>
      <c r="K763" s="134"/>
      <c r="L763" s="680">
        <v>45806</v>
      </c>
      <c r="M763" s="136"/>
      <c r="N763" s="137">
        <f t="shared" si="36"/>
        <v>78</v>
      </c>
      <c r="O763" s="138">
        <v>47</v>
      </c>
      <c r="P763" s="139">
        <f t="shared" si="37"/>
        <v>31</v>
      </c>
      <c r="Q763" s="41"/>
    </row>
    <row r="764" spans="1:18" ht="15.6" x14ac:dyDescent="0.3">
      <c r="A764" s="282"/>
      <c r="B764" s="142">
        <f t="shared" si="33"/>
        <v>6576</v>
      </c>
      <c r="C764" s="128"/>
      <c r="D764" s="34">
        <f t="shared" si="34"/>
        <v>6572</v>
      </c>
      <c r="E764" s="514">
        <v>45807</v>
      </c>
      <c r="F764" s="279">
        <v>6576</v>
      </c>
      <c r="G764" s="515">
        <v>45808</v>
      </c>
      <c r="H764" s="76">
        <f t="shared" si="35"/>
        <v>4</v>
      </c>
      <c r="K764" s="134"/>
      <c r="L764" s="680">
        <v>45807</v>
      </c>
      <c r="M764" s="136">
        <v>60</v>
      </c>
      <c r="N764" s="137">
        <f t="shared" si="36"/>
        <v>47</v>
      </c>
      <c r="O764" s="138">
        <v>73</v>
      </c>
      <c r="P764" s="139">
        <f t="shared" si="37"/>
        <v>34</v>
      </c>
      <c r="Q764" s="41"/>
      <c r="R764" s="48" t="s">
        <v>1653</v>
      </c>
    </row>
    <row r="765" spans="1:18" ht="15.6" x14ac:dyDescent="0.3">
      <c r="A765" s="282"/>
      <c r="B765" s="142">
        <f t="shared" si="33"/>
        <v>6584</v>
      </c>
      <c r="C765" s="128"/>
      <c r="D765" s="34">
        <f t="shared" si="34"/>
        <v>6576</v>
      </c>
      <c r="E765" s="514">
        <v>45808</v>
      </c>
      <c r="F765" s="279">
        <v>6584</v>
      </c>
      <c r="G765" s="515">
        <v>45809</v>
      </c>
      <c r="H765" s="76">
        <f t="shared" si="35"/>
        <v>8</v>
      </c>
      <c r="K765" s="134"/>
      <c r="L765" s="680">
        <v>45808</v>
      </c>
      <c r="M765" s="136"/>
      <c r="N765" s="137">
        <f t="shared" si="36"/>
        <v>73</v>
      </c>
      <c r="O765" s="138">
        <v>49</v>
      </c>
      <c r="P765" s="139">
        <f t="shared" si="37"/>
        <v>24</v>
      </c>
      <c r="Q765" s="41"/>
    </row>
    <row r="766" spans="1:18" ht="15.6" x14ac:dyDescent="0.3">
      <c r="A766" s="282"/>
      <c r="B766" s="142">
        <f t="shared" si="33"/>
        <v>6590</v>
      </c>
      <c r="C766" s="128"/>
      <c r="D766" s="34">
        <f t="shared" si="34"/>
        <v>6584</v>
      </c>
      <c r="E766" s="514">
        <v>45809</v>
      </c>
      <c r="F766" s="279">
        <v>6590</v>
      </c>
      <c r="G766" s="515">
        <v>45810</v>
      </c>
      <c r="H766" s="76">
        <f t="shared" si="35"/>
        <v>6</v>
      </c>
      <c r="K766" s="134"/>
      <c r="L766" s="680">
        <v>45809</v>
      </c>
      <c r="M766" s="136">
        <v>60</v>
      </c>
      <c r="N766" s="137">
        <f t="shared" si="36"/>
        <v>49</v>
      </c>
      <c r="O766" s="138">
        <v>62</v>
      </c>
      <c r="P766" s="139">
        <f t="shared" si="37"/>
        <v>47</v>
      </c>
      <c r="Q766" s="41"/>
      <c r="R766" s="48" t="s">
        <v>1660</v>
      </c>
    </row>
    <row r="767" spans="1:18" ht="15.6" x14ac:dyDescent="0.3">
      <c r="A767" s="282"/>
      <c r="B767" s="142">
        <f t="shared" si="33"/>
        <v>6591</v>
      </c>
      <c r="C767" s="128"/>
      <c r="D767" s="34">
        <f t="shared" si="34"/>
        <v>6590</v>
      </c>
      <c r="E767" s="514">
        <v>45810</v>
      </c>
      <c r="F767" s="279">
        <v>6591</v>
      </c>
      <c r="G767" s="515">
        <v>45811</v>
      </c>
      <c r="H767" s="76">
        <f t="shared" si="35"/>
        <v>1</v>
      </c>
      <c r="K767" s="134"/>
      <c r="L767" s="680">
        <v>45810</v>
      </c>
      <c r="M767" s="136"/>
      <c r="N767" s="137">
        <f t="shared" si="36"/>
        <v>62</v>
      </c>
      <c r="O767" s="138">
        <v>53</v>
      </c>
      <c r="P767" s="139">
        <f t="shared" si="37"/>
        <v>9</v>
      </c>
      <c r="Q767" s="41"/>
    </row>
    <row r="768" spans="1:18" ht="15.6" x14ac:dyDescent="0.3">
      <c r="A768" s="282"/>
      <c r="B768" s="142">
        <f t="shared" si="33"/>
        <v>6595</v>
      </c>
      <c r="C768" s="128"/>
      <c r="D768" s="34">
        <f t="shared" si="34"/>
        <v>6591</v>
      </c>
      <c r="E768" s="514">
        <v>45811</v>
      </c>
      <c r="F768" s="279">
        <v>6595</v>
      </c>
      <c r="G768" s="515">
        <v>45812</v>
      </c>
      <c r="H768" s="76">
        <f t="shared" si="35"/>
        <v>4</v>
      </c>
      <c r="K768" s="134"/>
      <c r="L768" s="680">
        <v>45811</v>
      </c>
      <c r="M768" s="136"/>
      <c r="N768" s="137">
        <f t="shared" si="36"/>
        <v>53</v>
      </c>
      <c r="O768" s="138">
        <v>26</v>
      </c>
      <c r="P768" s="139">
        <f t="shared" si="37"/>
        <v>27</v>
      </c>
      <c r="Q768" s="41"/>
    </row>
    <row r="769" spans="1:19" ht="15.6" x14ac:dyDescent="0.3">
      <c r="A769" s="282"/>
      <c r="B769" s="142">
        <f t="shared" si="33"/>
        <v>6595</v>
      </c>
      <c r="C769" s="128"/>
      <c r="D769" s="34">
        <f t="shared" si="34"/>
        <v>6595</v>
      </c>
      <c r="E769" s="514">
        <v>45812</v>
      </c>
      <c r="F769" s="279">
        <v>6595</v>
      </c>
      <c r="G769" s="515">
        <v>45813</v>
      </c>
      <c r="H769" s="76">
        <f t="shared" si="35"/>
        <v>0</v>
      </c>
      <c r="K769" s="134"/>
      <c r="L769" s="680">
        <v>45812</v>
      </c>
      <c r="M769" s="136"/>
      <c r="N769" s="137">
        <f t="shared" si="36"/>
        <v>26</v>
      </c>
      <c r="O769" s="138">
        <v>26</v>
      </c>
      <c r="P769" s="139">
        <f t="shared" si="37"/>
        <v>0</v>
      </c>
      <c r="Q769" s="41"/>
      <c r="R769" s="48" t="s">
        <v>1661</v>
      </c>
    </row>
    <row r="770" spans="1:19" ht="15.6" x14ac:dyDescent="0.3">
      <c r="A770" s="282"/>
      <c r="B770" s="142">
        <f t="shared" si="33"/>
        <v>6596</v>
      </c>
      <c r="C770" s="128"/>
      <c r="D770" s="34">
        <f t="shared" si="34"/>
        <v>6595</v>
      </c>
      <c r="E770" s="514">
        <v>45813</v>
      </c>
      <c r="F770" s="279">
        <v>6596</v>
      </c>
      <c r="G770" s="515">
        <v>45814</v>
      </c>
      <c r="H770" s="76">
        <f t="shared" si="35"/>
        <v>1</v>
      </c>
      <c r="K770" s="134"/>
      <c r="L770" s="680">
        <v>45813</v>
      </c>
      <c r="M770" s="136">
        <v>60</v>
      </c>
      <c r="N770" s="137">
        <f t="shared" si="36"/>
        <v>26</v>
      </c>
      <c r="O770" s="138">
        <v>73</v>
      </c>
      <c r="P770" s="139">
        <f t="shared" si="37"/>
        <v>13</v>
      </c>
      <c r="Q770" s="41"/>
      <c r="R770" s="48" t="s">
        <v>1662</v>
      </c>
    </row>
    <row r="771" spans="1:19" ht="15.6" x14ac:dyDescent="0.3">
      <c r="A771" s="282"/>
      <c r="B771" s="142">
        <f t="shared" si="33"/>
        <v>6596</v>
      </c>
      <c r="C771" s="128"/>
      <c r="D771" s="34">
        <f t="shared" si="34"/>
        <v>6596</v>
      </c>
      <c r="E771" s="514">
        <v>45814</v>
      </c>
      <c r="F771" s="279">
        <v>6596</v>
      </c>
      <c r="G771" s="515">
        <v>45815</v>
      </c>
      <c r="H771" s="76">
        <f t="shared" si="35"/>
        <v>0</v>
      </c>
      <c r="K771" s="134"/>
      <c r="L771" s="680">
        <v>45814</v>
      </c>
      <c r="M771" s="136"/>
      <c r="N771" s="137">
        <f t="shared" si="36"/>
        <v>73</v>
      </c>
      <c r="O771" s="138">
        <v>68</v>
      </c>
      <c r="P771" s="139">
        <f t="shared" si="37"/>
        <v>5</v>
      </c>
      <c r="Q771" s="41"/>
      <c r="R771" s="48" t="s">
        <v>430</v>
      </c>
    </row>
    <row r="772" spans="1:19" ht="15.6" x14ac:dyDescent="0.3">
      <c r="A772" s="282"/>
      <c r="B772" s="142">
        <f t="shared" si="33"/>
        <v>6598</v>
      </c>
      <c r="C772" s="128"/>
      <c r="D772" s="34">
        <f t="shared" si="34"/>
        <v>6596</v>
      </c>
      <c r="E772" s="514">
        <v>45815</v>
      </c>
      <c r="F772" s="279">
        <v>6598</v>
      </c>
      <c r="G772" s="515">
        <v>45816</v>
      </c>
      <c r="H772" s="76">
        <f t="shared" si="35"/>
        <v>2</v>
      </c>
      <c r="K772" s="134"/>
      <c r="L772" s="680">
        <v>45815</v>
      </c>
      <c r="M772" s="136"/>
      <c r="N772" s="137">
        <f t="shared" si="36"/>
        <v>68</v>
      </c>
      <c r="O772" s="138">
        <v>63</v>
      </c>
      <c r="P772" s="139">
        <f t="shared" si="37"/>
        <v>5</v>
      </c>
      <c r="Q772" s="41"/>
    </row>
    <row r="773" spans="1:19" ht="15.6" x14ac:dyDescent="0.3">
      <c r="A773" s="282"/>
      <c r="B773" s="142">
        <f t="shared" si="33"/>
        <v>6601</v>
      </c>
      <c r="C773" s="128"/>
      <c r="D773" s="34">
        <f t="shared" si="34"/>
        <v>6598</v>
      </c>
      <c r="E773" s="514">
        <v>45816</v>
      </c>
      <c r="F773" s="279">
        <v>6601</v>
      </c>
      <c r="G773" s="515">
        <v>45817</v>
      </c>
      <c r="H773" s="76">
        <f t="shared" si="35"/>
        <v>3</v>
      </c>
      <c r="K773" s="134"/>
      <c r="L773" s="680">
        <v>45816</v>
      </c>
      <c r="M773" s="136"/>
      <c r="N773" s="137">
        <f t="shared" si="36"/>
        <v>63</v>
      </c>
      <c r="O773" s="138">
        <v>48</v>
      </c>
      <c r="P773" s="139">
        <f t="shared" si="37"/>
        <v>15</v>
      </c>
      <c r="Q773" s="41"/>
    </row>
    <row r="774" spans="1:19" ht="15.6" x14ac:dyDescent="0.3">
      <c r="A774" s="282"/>
      <c r="B774" s="142">
        <f t="shared" si="33"/>
        <v>6603</v>
      </c>
      <c r="C774" s="128"/>
      <c r="D774" s="34">
        <f t="shared" si="34"/>
        <v>6601</v>
      </c>
      <c r="E774" s="514">
        <v>45817</v>
      </c>
      <c r="F774" s="279">
        <v>6603</v>
      </c>
      <c r="G774" s="515">
        <v>45818</v>
      </c>
      <c r="H774" s="76">
        <f t="shared" si="35"/>
        <v>2</v>
      </c>
      <c r="K774" s="134"/>
      <c r="L774" s="680">
        <v>45817</v>
      </c>
      <c r="M774" s="136"/>
      <c r="N774" s="137">
        <f t="shared" si="36"/>
        <v>48</v>
      </c>
      <c r="O774" s="138">
        <v>42</v>
      </c>
      <c r="P774" s="139">
        <f t="shared" si="37"/>
        <v>6</v>
      </c>
      <c r="Q774" s="41"/>
    </row>
    <row r="775" spans="1:19" ht="15.6" x14ac:dyDescent="0.3">
      <c r="A775" s="282"/>
      <c r="B775" s="142">
        <f t="shared" si="33"/>
        <v>6611</v>
      </c>
      <c r="C775" s="128"/>
      <c r="D775" s="34">
        <f t="shared" si="34"/>
        <v>6603</v>
      </c>
      <c r="E775" s="514">
        <v>45818</v>
      </c>
      <c r="F775" s="279">
        <v>6611</v>
      </c>
      <c r="G775" s="515">
        <v>45819</v>
      </c>
      <c r="H775" s="76">
        <f t="shared" si="35"/>
        <v>8</v>
      </c>
      <c r="K775" s="134"/>
      <c r="L775" s="680">
        <v>45818</v>
      </c>
      <c r="M775" s="136">
        <v>60</v>
      </c>
      <c r="N775" s="137">
        <f t="shared" si="36"/>
        <v>42</v>
      </c>
      <c r="O775" s="138">
        <v>42</v>
      </c>
      <c r="P775" s="139">
        <f t="shared" si="37"/>
        <v>60</v>
      </c>
      <c r="Q775" s="41"/>
    </row>
    <row r="776" spans="1:19" ht="15.6" x14ac:dyDescent="0.3">
      <c r="A776" s="282"/>
      <c r="B776" s="142">
        <f t="shared" si="33"/>
        <v>6634</v>
      </c>
      <c r="C776" s="128"/>
      <c r="D776" s="34">
        <f t="shared" si="34"/>
        <v>6611</v>
      </c>
      <c r="E776" s="514">
        <v>45819</v>
      </c>
      <c r="F776" s="279">
        <v>6634</v>
      </c>
      <c r="G776" s="515">
        <v>45820</v>
      </c>
      <c r="H776" s="76">
        <f t="shared" si="35"/>
        <v>23</v>
      </c>
      <c r="K776" s="134"/>
      <c r="L776" s="680">
        <v>45819</v>
      </c>
      <c r="M776" s="136">
        <v>120</v>
      </c>
      <c r="N776" s="137">
        <f t="shared" si="36"/>
        <v>42</v>
      </c>
      <c r="O776" s="138">
        <v>62</v>
      </c>
      <c r="P776" s="139">
        <f t="shared" si="37"/>
        <v>100</v>
      </c>
      <c r="Q776" s="41"/>
      <c r="R776" t="s">
        <v>1674</v>
      </c>
      <c r="S776" s="509"/>
    </row>
    <row r="777" spans="1:19" ht="15.6" x14ac:dyDescent="0.3">
      <c r="A777" s="282"/>
      <c r="B777" s="142">
        <f t="shared" si="33"/>
        <v>6640</v>
      </c>
      <c r="C777" s="128"/>
      <c r="D777" s="34">
        <f t="shared" si="34"/>
        <v>6634</v>
      </c>
      <c r="E777" s="514">
        <v>45820</v>
      </c>
      <c r="F777" s="279">
        <v>6640</v>
      </c>
      <c r="G777" s="515">
        <v>45821</v>
      </c>
      <c r="H777" s="76">
        <f t="shared" si="35"/>
        <v>6</v>
      </c>
      <c r="K777" s="134"/>
      <c r="L777" s="680">
        <v>45820</v>
      </c>
      <c r="M777" s="136"/>
      <c r="N777" s="137">
        <f t="shared" si="36"/>
        <v>62</v>
      </c>
      <c r="O777" s="138">
        <v>16</v>
      </c>
      <c r="P777" s="139">
        <f t="shared" si="37"/>
        <v>46</v>
      </c>
      <c r="Q777" s="41"/>
    </row>
    <row r="778" spans="1:19" ht="15.6" x14ac:dyDescent="0.3">
      <c r="A778" s="282"/>
      <c r="B778" s="142">
        <f t="shared" si="33"/>
        <v>6640</v>
      </c>
      <c r="C778" s="128"/>
      <c r="D778" s="34">
        <f t="shared" si="34"/>
        <v>6640</v>
      </c>
      <c r="E778" s="514">
        <v>45821</v>
      </c>
      <c r="F778" s="279">
        <v>6640</v>
      </c>
      <c r="G778" s="515">
        <v>45822</v>
      </c>
      <c r="H778" s="76">
        <f t="shared" si="35"/>
        <v>0</v>
      </c>
      <c r="K778" s="134"/>
      <c r="L778" s="680">
        <v>45821</v>
      </c>
      <c r="M778" s="136">
        <v>60</v>
      </c>
      <c r="N778" s="137">
        <f t="shared" si="36"/>
        <v>16</v>
      </c>
      <c r="O778" s="138">
        <v>73</v>
      </c>
      <c r="P778" s="139">
        <f t="shared" si="37"/>
        <v>3</v>
      </c>
      <c r="Q778" s="41"/>
      <c r="R778" s="48" t="s">
        <v>1675</v>
      </c>
    </row>
    <row r="779" spans="1:19" ht="15.6" x14ac:dyDescent="0.3">
      <c r="A779" s="282"/>
      <c r="B779" s="142">
        <f t="shared" si="33"/>
        <v>6640</v>
      </c>
      <c r="C779" s="128"/>
      <c r="D779" s="34">
        <f t="shared" si="34"/>
        <v>6640</v>
      </c>
      <c r="E779" s="514">
        <v>45822</v>
      </c>
      <c r="F779" s="279">
        <v>6640</v>
      </c>
      <c r="G779" s="515">
        <v>45823</v>
      </c>
      <c r="H779" s="76">
        <f t="shared" si="35"/>
        <v>0</v>
      </c>
      <c r="K779" s="134"/>
      <c r="L779" s="680">
        <v>45822</v>
      </c>
      <c r="M779" s="136"/>
      <c r="N779" s="137">
        <f t="shared" si="36"/>
        <v>73</v>
      </c>
      <c r="O779" s="138">
        <v>73</v>
      </c>
      <c r="P779" s="139">
        <f t="shared" si="37"/>
        <v>0</v>
      </c>
      <c r="Q779" s="41"/>
    </row>
    <row r="780" spans="1:19" ht="15.6" x14ac:dyDescent="0.3">
      <c r="A780" s="282"/>
      <c r="B780" s="142">
        <f t="shared" si="33"/>
        <v>6641</v>
      </c>
      <c r="C780" s="128"/>
      <c r="D780" s="34">
        <f t="shared" si="34"/>
        <v>6640</v>
      </c>
      <c r="E780" s="514">
        <v>45823</v>
      </c>
      <c r="F780" s="279">
        <v>6641</v>
      </c>
      <c r="G780" s="515">
        <v>45824</v>
      </c>
      <c r="H780" s="76">
        <f t="shared" si="35"/>
        <v>1</v>
      </c>
      <c r="K780" s="134"/>
      <c r="L780" s="680">
        <v>45823</v>
      </c>
      <c r="M780" s="136"/>
      <c r="N780" s="137">
        <f t="shared" si="36"/>
        <v>73</v>
      </c>
      <c r="O780" s="138">
        <v>66</v>
      </c>
      <c r="P780" s="139">
        <f t="shared" si="37"/>
        <v>7</v>
      </c>
      <c r="Q780" s="41"/>
    </row>
    <row r="781" spans="1:19" ht="15.6" x14ac:dyDescent="0.3">
      <c r="A781" s="282"/>
      <c r="B781" s="142">
        <f t="shared" si="33"/>
        <v>6653</v>
      </c>
      <c r="C781" s="128"/>
      <c r="D781" s="34">
        <f t="shared" si="34"/>
        <v>6641</v>
      </c>
      <c r="E781" s="514">
        <v>45824</v>
      </c>
      <c r="F781" s="279">
        <v>6653</v>
      </c>
      <c r="G781" s="515">
        <v>45825</v>
      </c>
      <c r="H781" s="76">
        <f t="shared" si="35"/>
        <v>12</v>
      </c>
      <c r="K781" s="134"/>
      <c r="L781" s="680">
        <v>45824</v>
      </c>
      <c r="M781" s="136">
        <v>30</v>
      </c>
      <c r="N781" s="137">
        <f t="shared" si="36"/>
        <v>66</v>
      </c>
      <c r="O781" s="138">
        <v>18</v>
      </c>
      <c r="P781" s="139">
        <f t="shared" si="37"/>
        <v>78</v>
      </c>
      <c r="Q781" s="41"/>
      <c r="R781" t="s">
        <v>1676</v>
      </c>
    </row>
    <row r="782" spans="1:19" ht="15.6" x14ac:dyDescent="0.3">
      <c r="A782" s="282"/>
      <c r="B782" s="142">
        <f t="shared" si="33"/>
        <v>6660</v>
      </c>
      <c r="C782" s="128"/>
      <c r="D782" s="34">
        <f t="shared" si="34"/>
        <v>6653</v>
      </c>
      <c r="E782" s="514">
        <v>45825</v>
      </c>
      <c r="F782" s="279">
        <v>6660</v>
      </c>
      <c r="G782" s="515">
        <v>45826</v>
      </c>
      <c r="H782" s="76">
        <f t="shared" si="35"/>
        <v>7</v>
      </c>
      <c r="K782" s="134"/>
      <c r="L782" s="680">
        <v>45825</v>
      </c>
      <c r="M782" s="136">
        <v>60</v>
      </c>
      <c r="N782" s="137">
        <f t="shared" si="36"/>
        <v>18</v>
      </c>
      <c r="O782" s="138">
        <v>43</v>
      </c>
      <c r="P782" s="139">
        <f t="shared" si="37"/>
        <v>35</v>
      </c>
      <c r="Q782" s="41"/>
      <c r="R782" t="s">
        <v>1677</v>
      </c>
    </row>
    <row r="783" spans="1:19" ht="15.6" x14ac:dyDescent="0.3">
      <c r="A783" s="282"/>
      <c r="B783" s="142">
        <f t="shared" si="33"/>
        <v>6662</v>
      </c>
      <c r="C783" s="128"/>
      <c r="D783" s="34">
        <f t="shared" si="34"/>
        <v>6660</v>
      </c>
      <c r="E783" s="514">
        <v>45826</v>
      </c>
      <c r="F783" s="279">
        <v>6662</v>
      </c>
      <c r="G783" s="515">
        <v>45827</v>
      </c>
      <c r="H783" s="76">
        <f t="shared" si="35"/>
        <v>2</v>
      </c>
      <c r="K783" s="134"/>
      <c r="L783" s="680">
        <v>45826</v>
      </c>
      <c r="M783" s="136"/>
      <c r="N783" s="137">
        <f t="shared" si="36"/>
        <v>43</v>
      </c>
      <c r="O783" s="138">
        <v>30</v>
      </c>
      <c r="P783" s="139">
        <f t="shared" si="37"/>
        <v>13</v>
      </c>
      <c r="Q783" s="41"/>
    </row>
    <row r="784" spans="1:19" ht="15.6" x14ac:dyDescent="0.3">
      <c r="A784" s="282"/>
      <c r="B784" s="142">
        <f t="shared" si="33"/>
        <v>6665</v>
      </c>
      <c r="C784" s="128"/>
      <c r="D784" s="34">
        <f t="shared" si="34"/>
        <v>6662</v>
      </c>
      <c r="E784" s="514">
        <v>45827</v>
      </c>
      <c r="F784" s="279">
        <v>6665</v>
      </c>
      <c r="G784" s="515">
        <v>45828</v>
      </c>
      <c r="H784" s="76">
        <f t="shared" si="35"/>
        <v>3</v>
      </c>
      <c r="K784" s="134"/>
      <c r="L784" s="680">
        <v>45827</v>
      </c>
      <c r="M784" s="136">
        <v>60</v>
      </c>
      <c r="N784" s="137">
        <f t="shared" si="36"/>
        <v>30</v>
      </c>
      <c r="O784" s="138">
        <v>73</v>
      </c>
      <c r="P784" s="139">
        <f t="shared" si="37"/>
        <v>17</v>
      </c>
      <c r="Q784" s="41"/>
      <c r="R784" t="s">
        <v>1678</v>
      </c>
    </row>
    <row r="785" spans="1:21" ht="15.6" x14ac:dyDescent="0.3">
      <c r="A785" s="282"/>
      <c r="B785" s="142">
        <f t="shared" si="33"/>
        <v>6668</v>
      </c>
      <c r="C785" s="128"/>
      <c r="D785" s="34">
        <f t="shared" si="34"/>
        <v>6665</v>
      </c>
      <c r="E785" s="514">
        <v>45828</v>
      </c>
      <c r="F785" s="279">
        <v>6668</v>
      </c>
      <c r="G785" s="515">
        <v>45829</v>
      </c>
      <c r="H785" s="76">
        <f t="shared" si="35"/>
        <v>3</v>
      </c>
      <c r="K785" s="134"/>
      <c r="L785" s="680">
        <v>45828</v>
      </c>
      <c r="M785" s="136"/>
      <c r="N785" s="137">
        <f t="shared" si="36"/>
        <v>73</v>
      </c>
      <c r="O785" s="138">
        <v>56</v>
      </c>
      <c r="P785" s="139">
        <f t="shared" si="37"/>
        <v>17</v>
      </c>
      <c r="Q785" s="41"/>
    </row>
    <row r="786" spans="1:21" ht="15.6" x14ac:dyDescent="0.3">
      <c r="A786" s="282"/>
      <c r="B786" s="142">
        <f t="shared" si="33"/>
        <v>6668</v>
      </c>
      <c r="C786" s="128"/>
      <c r="D786" s="34">
        <f t="shared" si="34"/>
        <v>6668</v>
      </c>
      <c r="E786" s="514">
        <v>45829</v>
      </c>
      <c r="F786" s="279">
        <v>6668</v>
      </c>
      <c r="G786" s="515">
        <v>45830</v>
      </c>
      <c r="H786" s="76">
        <f t="shared" si="35"/>
        <v>0</v>
      </c>
      <c r="K786" s="134"/>
      <c r="L786" s="680">
        <v>45829</v>
      </c>
      <c r="M786" s="136"/>
      <c r="N786" s="137">
        <f t="shared" si="36"/>
        <v>56</v>
      </c>
      <c r="O786" s="138">
        <v>56</v>
      </c>
      <c r="P786" s="139">
        <f t="shared" si="37"/>
        <v>0</v>
      </c>
      <c r="Q786" s="41"/>
    </row>
    <row r="787" spans="1:21" ht="15.6" x14ac:dyDescent="0.3">
      <c r="A787" s="282"/>
      <c r="B787" s="142">
        <f t="shared" si="33"/>
        <v>6676</v>
      </c>
      <c r="C787" s="128"/>
      <c r="D787" s="34">
        <f t="shared" si="34"/>
        <v>6668</v>
      </c>
      <c r="E787" s="514">
        <v>45830</v>
      </c>
      <c r="F787" s="279">
        <v>6676</v>
      </c>
      <c r="G787" s="515">
        <v>45831</v>
      </c>
      <c r="H787" s="76">
        <f t="shared" si="35"/>
        <v>8</v>
      </c>
      <c r="K787" s="134"/>
      <c r="L787" s="680">
        <v>45830</v>
      </c>
      <c r="M787" s="136">
        <v>60</v>
      </c>
      <c r="N787" s="137">
        <f t="shared" si="36"/>
        <v>56</v>
      </c>
      <c r="O787" s="138">
        <v>65</v>
      </c>
      <c r="P787" s="139">
        <f t="shared" si="37"/>
        <v>51</v>
      </c>
      <c r="Q787" s="41"/>
    </row>
    <row r="788" spans="1:21" ht="15.6" x14ac:dyDescent="0.3">
      <c r="A788" s="282"/>
      <c r="B788" s="142">
        <f t="shared" si="33"/>
        <v>6677</v>
      </c>
      <c r="C788" s="128"/>
      <c r="D788" s="34">
        <f t="shared" si="34"/>
        <v>6676</v>
      </c>
      <c r="E788" s="514">
        <v>45831</v>
      </c>
      <c r="F788" s="279">
        <v>6677</v>
      </c>
      <c r="G788" s="515">
        <v>45832</v>
      </c>
      <c r="H788" s="76">
        <f t="shared" si="35"/>
        <v>1</v>
      </c>
      <c r="K788" s="134"/>
      <c r="L788" s="680">
        <v>45831</v>
      </c>
      <c r="M788" s="136"/>
      <c r="N788" s="137">
        <f t="shared" si="36"/>
        <v>65</v>
      </c>
      <c r="O788" s="138">
        <v>65</v>
      </c>
      <c r="P788" s="139">
        <f t="shared" si="37"/>
        <v>0</v>
      </c>
      <c r="Q788" s="41"/>
    </row>
    <row r="789" spans="1:21" ht="15.6" x14ac:dyDescent="0.3">
      <c r="A789" s="282"/>
      <c r="B789" s="142">
        <f t="shared" si="33"/>
        <v>6680</v>
      </c>
      <c r="C789" s="128"/>
      <c r="D789" s="34">
        <f t="shared" si="34"/>
        <v>6677</v>
      </c>
      <c r="E789" s="514">
        <v>45832</v>
      </c>
      <c r="F789" s="279">
        <v>6680</v>
      </c>
      <c r="G789" s="515">
        <v>45833</v>
      </c>
      <c r="H789" s="76">
        <f t="shared" si="35"/>
        <v>3</v>
      </c>
      <c r="K789" s="134"/>
      <c r="L789" s="680">
        <v>45832</v>
      </c>
      <c r="M789" s="136"/>
      <c r="N789" s="137">
        <f t="shared" si="36"/>
        <v>65</v>
      </c>
      <c r="O789" s="138">
        <v>47</v>
      </c>
      <c r="P789" s="139">
        <f t="shared" si="37"/>
        <v>18</v>
      </c>
      <c r="Q789" s="41"/>
    </row>
    <row r="790" spans="1:21" ht="15.6" x14ac:dyDescent="0.3">
      <c r="A790" s="282"/>
      <c r="B790" s="142">
        <f t="shared" si="33"/>
        <v>6683</v>
      </c>
      <c r="C790" s="128"/>
      <c r="D790" s="34">
        <f t="shared" si="34"/>
        <v>6680</v>
      </c>
      <c r="E790" s="514">
        <v>45833</v>
      </c>
      <c r="F790" s="279">
        <v>6683</v>
      </c>
      <c r="G790" s="515">
        <v>45834</v>
      </c>
      <c r="H790" s="76">
        <f t="shared" si="35"/>
        <v>3</v>
      </c>
      <c r="K790" s="134"/>
      <c r="L790" s="680">
        <v>45833</v>
      </c>
      <c r="M790" s="136">
        <v>60</v>
      </c>
      <c r="N790" s="137">
        <f t="shared" si="36"/>
        <v>47</v>
      </c>
      <c r="O790" s="138">
        <v>85</v>
      </c>
      <c r="P790" s="139">
        <f t="shared" si="37"/>
        <v>22</v>
      </c>
      <c r="Q790" s="41"/>
      <c r="R790" t="s">
        <v>1688</v>
      </c>
    </row>
    <row r="791" spans="1:21" ht="15.6" x14ac:dyDescent="0.3">
      <c r="A791" s="282"/>
      <c r="B791" s="142">
        <f t="shared" si="33"/>
        <v>6688</v>
      </c>
      <c r="C791" s="128"/>
      <c r="D791" s="34">
        <f t="shared" si="34"/>
        <v>6683</v>
      </c>
      <c r="E791" s="514">
        <v>45834</v>
      </c>
      <c r="F791" s="279">
        <v>6688</v>
      </c>
      <c r="G791" s="515">
        <v>45835</v>
      </c>
      <c r="H791" s="76">
        <f t="shared" si="35"/>
        <v>5</v>
      </c>
      <c r="K791" s="134"/>
      <c r="L791" s="680">
        <v>45834</v>
      </c>
      <c r="M791" s="136"/>
      <c r="N791" s="137">
        <f t="shared" si="36"/>
        <v>85</v>
      </c>
      <c r="O791" s="138">
        <v>60</v>
      </c>
      <c r="P791" s="139">
        <f t="shared" si="37"/>
        <v>25</v>
      </c>
      <c r="Q791" s="41"/>
    </row>
    <row r="792" spans="1:21" ht="15.6" x14ac:dyDescent="0.3">
      <c r="A792" s="282"/>
      <c r="B792" s="142">
        <f t="shared" si="33"/>
        <v>6690</v>
      </c>
      <c r="C792" s="128"/>
      <c r="D792" s="34">
        <f t="shared" si="34"/>
        <v>6688</v>
      </c>
      <c r="E792" s="514">
        <v>45835</v>
      </c>
      <c r="F792" s="279">
        <v>6690</v>
      </c>
      <c r="G792" s="515">
        <v>45836</v>
      </c>
      <c r="H792" s="76">
        <f t="shared" si="35"/>
        <v>2</v>
      </c>
      <c r="K792" s="134"/>
      <c r="L792" s="680">
        <v>45835</v>
      </c>
      <c r="M792" s="136"/>
      <c r="N792" s="137">
        <f t="shared" si="36"/>
        <v>60</v>
      </c>
      <c r="O792" s="138">
        <v>43</v>
      </c>
      <c r="P792" s="139">
        <f t="shared" si="37"/>
        <v>17</v>
      </c>
      <c r="Q792" s="41"/>
    </row>
    <row r="793" spans="1:21" ht="15.6" x14ac:dyDescent="0.3">
      <c r="A793" s="282"/>
      <c r="B793" s="142">
        <f t="shared" si="33"/>
        <v>6700</v>
      </c>
      <c r="C793" s="128"/>
      <c r="D793" s="34">
        <f t="shared" si="34"/>
        <v>6690</v>
      </c>
      <c r="E793" s="514">
        <v>45836</v>
      </c>
      <c r="F793" s="279">
        <v>6700</v>
      </c>
      <c r="G793" s="515">
        <v>45837</v>
      </c>
      <c r="H793" s="76">
        <f t="shared" si="35"/>
        <v>10</v>
      </c>
      <c r="K793" s="134"/>
      <c r="L793" s="680">
        <v>45836</v>
      </c>
      <c r="M793" s="136">
        <v>90</v>
      </c>
      <c r="N793" s="137">
        <f t="shared" si="36"/>
        <v>43</v>
      </c>
      <c r="O793" s="138">
        <v>65</v>
      </c>
      <c r="P793" s="139">
        <f t="shared" si="37"/>
        <v>68</v>
      </c>
      <c r="Q793" s="41"/>
      <c r="R793" t="s">
        <v>1694</v>
      </c>
    </row>
    <row r="794" spans="1:21" s="592" customFormat="1" ht="15.6" x14ac:dyDescent="0.3">
      <c r="A794" s="622"/>
      <c r="B794" s="599">
        <f t="shared" si="33"/>
        <v>6709</v>
      </c>
      <c r="C794" s="600"/>
      <c r="D794" s="586">
        <f t="shared" si="34"/>
        <v>6700</v>
      </c>
      <c r="E794" s="601">
        <v>45837</v>
      </c>
      <c r="F794" s="623">
        <v>6709</v>
      </c>
      <c r="G794" s="602">
        <v>45838</v>
      </c>
      <c r="H794" s="603">
        <f t="shared" si="35"/>
        <v>9</v>
      </c>
      <c r="I794" s="592">
        <f>SUM(H705:H795)</f>
        <v>366</v>
      </c>
      <c r="K794" s="604"/>
      <c r="L794" s="681">
        <v>45837</v>
      </c>
      <c r="M794" s="624">
        <v>60</v>
      </c>
      <c r="N794" s="625">
        <f t="shared" si="36"/>
        <v>65</v>
      </c>
      <c r="O794" s="626">
        <v>55</v>
      </c>
      <c r="P794" s="627">
        <f t="shared" si="37"/>
        <v>70</v>
      </c>
      <c r="Q794" s="596"/>
      <c r="R794" s="592" t="s">
        <v>1695</v>
      </c>
      <c r="U794" s="592">
        <f>SUM(P705:P795)</f>
        <v>2380</v>
      </c>
    </row>
    <row r="795" spans="1:21" ht="15.6" x14ac:dyDescent="0.3">
      <c r="A795" s="282"/>
      <c r="B795" s="142">
        <f t="shared" si="33"/>
        <v>6718</v>
      </c>
      <c r="C795" s="128"/>
      <c r="D795" s="34">
        <f t="shared" si="34"/>
        <v>6709</v>
      </c>
      <c r="E795" s="514">
        <v>45838</v>
      </c>
      <c r="F795" s="279">
        <v>6718</v>
      </c>
      <c r="G795" s="515">
        <v>45839</v>
      </c>
      <c r="H795" s="76">
        <f t="shared" si="35"/>
        <v>9</v>
      </c>
      <c r="K795" s="134"/>
      <c r="L795" s="680">
        <v>45838</v>
      </c>
      <c r="M795" s="136">
        <v>60</v>
      </c>
      <c r="N795" s="137">
        <f t="shared" si="36"/>
        <v>55</v>
      </c>
      <c r="O795" s="138">
        <v>49</v>
      </c>
      <c r="P795" s="139">
        <f t="shared" si="37"/>
        <v>66</v>
      </c>
      <c r="Q795" s="41"/>
      <c r="R795" t="s">
        <v>307</v>
      </c>
    </row>
    <row r="796" spans="1:21" ht="15.6" x14ac:dyDescent="0.3">
      <c r="A796" s="282"/>
      <c r="B796" s="142">
        <f t="shared" si="33"/>
        <v>6724</v>
      </c>
      <c r="C796" s="128"/>
      <c r="D796" s="34">
        <f t="shared" si="34"/>
        <v>6718</v>
      </c>
      <c r="E796" s="514">
        <v>45839</v>
      </c>
      <c r="F796" s="279">
        <v>6724</v>
      </c>
      <c r="G796" s="515">
        <v>45840</v>
      </c>
      <c r="H796" s="76">
        <f t="shared" si="35"/>
        <v>6</v>
      </c>
      <c r="K796" s="134"/>
      <c r="L796" s="680">
        <v>45839</v>
      </c>
      <c r="M796" s="136">
        <v>90</v>
      </c>
      <c r="N796" s="137">
        <f t="shared" si="36"/>
        <v>49</v>
      </c>
      <c r="O796" s="138">
        <v>72</v>
      </c>
      <c r="P796" s="139">
        <f t="shared" si="37"/>
        <v>67</v>
      </c>
      <c r="Q796" s="41"/>
      <c r="R796" t="s">
        <v>148</v>
      </c>
    </row>
    <row r="797" spans="1:21" ht="15.6" x14ac:dyDescent="0.3">
      <c r="A797" s="282"/>
      <c r="B797" s="142">
        <f t="shared" si="33"/>
        <v>6736</v>
      </c>
      <c r="C797" s="128"/>
      <c r="D797" s="34">
        <f t="shared" si="34"/>
        <v>6724</v>
      </c>
      <c r="E797" s="514">
        <v>45840</v>
      </c>
      <c r="F797" s="279">
        <v>6736</v>
      </c>
      <c r="G797" s="515">
        <v>45841</v>
      </c>
      <c r="H797" s="76">
        <f t="shared" si="35"/>
        <v>12</v>
      </c>
      <c r="K797" s="134"/>
      <c r="L797" s="680">
        <v>45840</v>
      </c>
      <c r="M797" s="136">
        <v>60</v>
      </c>
      <c r="N797" s="137">
        <f t="shared" si="36"/>
        <v>72</v>
      </c>
      <c r="O797" s="138">
        <v>78</v>
      </c>
      <c r="P797" s="139">
        <f t="shared" si="37"/>
        <v>54</v>
      </c>
      <c r="Q797" s="41"/>
      <c r="R797" t="s">
        <v>1699</v>
      </c>
    </row>
    <row r="798" spans="1:21" ht="15.6" x14ac:dyDescent="0.3">
      <c r="A798" s="282"/>
      <c r="B798" s="142">
        <f t="shared" si="33"/>
        <v>6742</v>
      </c>
      <c r="C798" s="128"/>
      <c r="D798" s="34">
        <f t="shared" si="34"/>
        <v>6736</v>
      </c>
      <c r="E798" s="514">
        <v>45841</v>
      </c>
      <c r="F798" s="279">
        <v>6742</v>
      </c>
      <c r="G798" s="515">
        <v>45842</v>
      </c>
      <c r="H798" s="76">
        <f t="shared" si="35"/>
        <v>6</v>
      </c>
      <c r="K798" s="134"/>
      <c r="L798" s="680">
        <v>45841</v>
      </c>
      <c r="M798" s="136">
        <v>60</v>
      </c>
      <c r="N798" s="137">
        <f t="shared" si="36"/>
        <v>78</v>
      </c>
      <c r="O798" s="138">
        <v>92</v>
      </c>
      <c r="P798" s="139">
        <f t="shared" si="37"/>
        <v>46</v>
      </c>
      <c r="Q798" s="41"/>
      <c r="R798" t="s">
        <v>1699</v>
      </c>
    </row>
    <row r="799" spans="1:21" ht="15.6" x14ac:dyDescent="0.3">
      <c r="A799" s="282"/>
      <c r="B799" s="142">
        <f t="shared" si="33"/>
        <v>6750</v>
      </c>
      <c r="C799" s="128"/>
      <c r="D799" s="34">
        <f t="shared" si="34"/>
        <v>6742</v>
      </c>
      <c r="E799" s="514">
        <v>45842</v>
      </c>
      <c r="F799" s="279">
        <v>6750</v>
      </c>
      <c r="G799" s="515">
        <v>45843</v>
      </c>
      <c r="H799" s="76">
        <f t="shared" si="35"/>
        <v>8</v>
      </c>
      <c r="K799" s="134"/>
      <c r="L799" s="680">
        <v>45842</v>
      </c>
      <c r="M799" s="136"/>
      <c r="N799" s="137">
        <f t="shared" si="36"/>
        <v>92</v>
      </c>
      <c r="O799" s="138">
        <v>31</v>
      </c>
      <c r="P799" s="139">
        <f t="shared" si="37"/>
        <v>61</v>
      </c>
      <c r="Q799" s="41"/>
    </row>
    <row r="800" spans="1:21" ht="15.6" x14ac:dyDescent="0.3">
      <c r="A800" s="282"/>
      <c r="B800" s="142">
        <f t="shared" si="33"/>
        <v>6750</v>
      </c>
      <c r="C800" s="128"/>
      <c r="D800" s="34">
        <f t="shared" si="34"/>
        <v>6750</v>
      </c>
      <c r="E800" s="514">
        <v>45843</v>
      </c>
      <c r="F800" s="279">
        <v>6750</v>
      </c>
      <c r="G800" s="515">
        <v>45844</v>
      </c>
      <c r="H800" s="76">
        <f t="shared" si="35"/>
        <v>0</v>
      </c>
      <c r="K800" s="134"/>
      <c r="L800" s="680">
        <v>45843</v>
      </c>
      <c r="M800" s="136"/>
      <c r="N800" s="137">
        <f t="shared" si="36"/>
        <v>31</v>
      </c>
      <c r="O800" s="138">
        <v>31</v>
      </c>
      <c r="P800" s="139">
        <f t="shared" si="37"/>
        <v>0</v>
      </c>
      <c r="Q800" s="41"/>
    </row>
    <row r="801" spans="1:18" ht="15.6" x14ac:dyDescent="0.3">
      <c r="A801" s="282"/>
      <c r="B801" s="142">
        <f t="shared" si="33"/>
        <v>6754</v>
      </c>
      <c r="C801" s="128"/>
      <c r="D801" s="34">
        <f t="shared" si="34"/>
        <v>6750</v>
      </c>
      <c r="E801" s="514">
        <v>45844</v>
      </c>
      <c r="F801" s="279">
        <v>6754</v>
      </c>
      <c r="G801" s="515">
        <v>45845</v>
      </c>
      <c r="H801" s="76">
        <f t="shared" si="35"/>
        <v>4</v>
      </c>
      <c r="K801" s="134"/>
      <c r="L801" s="680">
        <v>45844</v>
      </c>
      <c r="M801" s="136">
        <v>60</v>
      </c>
      <c r="N801" s="137">
        <f t="shared" si="36"/>
        <v>31</v>
      </c>
      <c r="O801" s="138">
        <v>68</v>
      </c>
      <c r="P801" s="139">
        <f t="shared" si="37"/>
        <v>23</v>
      </c>
      <c r="Q801" s="41"/>
      <c r="R801" t="s">
        <v>1699</v>
      </c>
    </row>
    <row r="802" spans="1:18" ht="15.6" x14ac:dyDescent="0.3">
      <c r="A802" s="282"/>
      <c r="B802" s="142">
        <f t="shared" si="33"/>
        <v>6764</v>
      </c>
      <c r="C802" s="128"/>
      <c r="D802" s="34">
        <f t="shared" si="34"/>
        <v>6754</v>
      </c>
      <c r="E802" s="514">
        <v>45845</v>
      </c>
      <c r="F802" s="279">
        <v>6764</v>
      </c>
      <c r="G802" s="515">
        <v>45846</v>
      </c>
      <c r="H802" s="76">
        <f t="shared" si="35"/>
        <v>10</v>
      </c>
      <c r="K802" s="134"/>
      <c r="L802" s="680">
        <v>45845</v>
      </c>
      <c r="M802" s="136">
        <v>60</v>
      </c>
      <c r="N802" s="137">
        <f t="shared" si="36"/>
        <v>68</v>
      </c>
      <c r="O802" s="138">
        <v>70</v>
      </c>
      <c r="P802" s="139">
        <f t="shared" si="37"/>
        <v>58</v>
      </c>
      <c r="Q802" s="41"/>
      <c r="R802" t="s">
        <v>1699</v>
      </c>
    </row>
    <row r="803" spans="1:18" ht="15.6" x14ac:dyDescent="0.3">
      <c r="A803" s="282"/>
      <c r="B803" s="142">
        <f t="shared" si="33"/>
        <v>6765</v>
      </c>
      <c r="C803" s="128"/>
      <c r="D803" s="34">
        <f t="shared" si="34"/>
        <v>6764</v>
      </c>
      <c r="E803" s="514">
        <v>45846</v>
      </c>
      <c r="F803" s="279">
        <v>6765</v>
      </c>
      <c r="G803" s="515">
        <v>45847</v>
      </c>
      <c r="H803" s="76">
        <f t="shared" si="35"/>
        <v>1</v>
      </c>
      <c r="K803" s="134"/>
      <c r="L803" s="680">
        <v>45846</v>
      </c>
      <c r="M803" s="136"/>
      <c r="N803" s="137">
        <f t="shared" si="36"/>
        <v>70</v>
      </c>
      <c r="O803" s="138">
        <v>53</v>
      </c>
      <c r="P803" s="139">
        <f t="shared" si="37"/>
        <v>17</v>
      </c>
      <c r="Q803" s="41"/>
    </row>
    <row r="804" spans="1:18" ht="15.6" x14ac:dyDescent="0.3">
      <c r="A804" s="282"/>
      <c r="B804" s="142">
        <f t="shared" si="33"/>
        <v>6765</v>
      </c>
      <c r="C804" s="128"/>
      <c r="D804" s="34">
        <f t="shared" si="34"/>
        <v>6765</v>
      </c>
      <c r="E804" s="514">
        <v>45847</v>
      </c>
      <c r="F804" s="279">
        <v>6765</v>
      </c>
      <c r="G804" s="515">
        <v>45848</v>
      </c>
      <c r="H804" s="76">
        <f t="shared" si="35"/>
        <v>0</v>
      </c>
      <c r="K804" s="134"/>
      <c r="L804" s="680">
        <v>45847</v>
      </c>
      <c r="M804" s="136"/>
      <c r="N804" s="137">
        <f t="shared" si="36"/>
        <v>53</v>
      </c>
      <c r="O804" s="138">
        <v>53</v>
      </c>
      <c r="P804" s="139">
        <f t="shared" si="37"/>
        <v>0</v>
      </c>
      <c r="Q804" s="41"/>
    </row>
    <row r="805" spans="1:18" ht="15.6" x14ac:dyDescent="0.3">
      <c r="A805" s="282"/>
      <c r="B805" s="142">
        <f t="shared" si="33"/>
        <v>6765</v>
      </c>
      <c r="C805" s="128"/>
      <c r="D805" s="34">
        <f t="shared" si="34"/>
        <v>6765</v>
      </c>
      <c r="E805" s="514">
        <v>45848</v>
      </c>
      <c r="F805" s="279">
        <v>6765</v>
      </c>
      <c r="G805" s="515">
        <v>45849</v>
      </c>
      <c r="H805" s="76">
        <f t="shared" si="35"/>
        <v>0</v>
      </c>
      <c r="K805" s="134"/>
      <c r="L805" s="680">
        <v>45848</v>
      </c>
      <c r="M805" s="136"/>
      <c r="N805" s="137">
        <f t="shared" si="36"/>
        <v>53</v>
      </c>
      <c r="O805" s="138">
        <v>53</v>
      </c>
      <c r="P805" s="139">
        <f t="shared" si="37"/>
        <v>0</v>
      </c>
      <c r="Q805" s="41"/>
    </row>
    <row r="806" spans="1:18" ht="15.6" x14ac:dyDescent="0.3">
      <c r="A806" s="282"/>
      <c r="B806" s="142">
        <f t="shared" si="33"/>
        <v>6765</v>
      </c>
      <c r="C806" s="128"/>
      <c r="D806" s="34">
        <f t="shared" si="34"/>
        <v>6765</v>
      </c>
      <c r="E806" s="514">
        <v>45849</v>
      </c>
      <c r="F806" s="279">
        <v>6765</v>
      </c>
      <c r="G806" s="515">
        <v>45850</v>
      </c>
      <c r="H806" s="76">
        <f t="shared" si="35"/>
        <v>0</v>
      </c>
      <c r="K806" s="134"/>
      <c r="L806" s="680">
        <v>45849</v>
      </c>
      <c r="M806" s="136"/>
      <c r="N806" s="137">
        <f t="shared" si="36"/>
        <v>53</v>
      </c>
      <c r="O806" s="138">
        <v>53</v>
      </c>
      <c r="P806" s="139">
        <f t="shared" si="37"/>
        <v>0</v>
      </c>
      <c r="Q806" s="41"/>
    </row>
    <row r="807" spans="1:18" ht="15.6" x14ac:dyDescent="0.3">
      <c r="A807" s="282"/>
      <c r="B807" s="142">
        <f t="shared" si="33"/>
        <v>6772</v>
      </c>
      <c r="C807" s="128"/>
      <c r="D807" s="34">
        <f t="shared" si="34"/>
        <v>6765</v>
      </c>
      <c r="E807" s="514">
        <v>45850</v>
      </c>
      <c r="F807" s="279">
        <v>6772</v>
      </c>
      <c r="G807" s="515">
        <v>45851</v>
      </c>
      <c r="H807" s="76">
        <f t="shared" si="35"/>
        <v>7</v>
      </c>
      <c r="K807" s="134"/>
      <c r="L807" s="680">
        <v>45850</v>
      </c>
      <c r="M807" s="136">
        <v>60</v>
      </c>
      <c r="N807" s="137">
        <f t="shared" si="36"/>
        <v>53</v>
      </c>
      <c r="O807" s="138">
        <v>55</v>
      </c>
      <c r="P807" s="139">
        <f t="shared" si="37"/>
        <v>58</v>
      </c>
      <c r="Q807" s="41"/>
      <c r="R807" t="s">
        <v>1702</v>
      </c>
    </row>
    <row r="808" spans="1:18" ht="15.6" x14ac:dyDescent="0.3">
      <c r="A808" s="282"/>
      <c r="B808" s="142">
        <f t="shared" si="33"/>
        <v>6772</v>
      </c>
      <c r="C808" s="128"/>
      <c r="D808" s="34">
        <f t="shared" si="34"/>
        <v>6772</v>
      </c>
      <c r="E808" s="514">
        <v>45851</v>
      </c>
      <c r="F808" s="279">
        <v>6772</v>
      </c>
      <c r="G808" s="515">
        <v>45852</v>
      </c>
      <c r="H808" s="76">
        <f t="shared" si="35"/>
        <v>0</v>
      </c>
      <c r="K808" s="134"/>
      <c r="L808" s="680">
        <v>45851</v>
      </c>
      <c r="M808" s="136"/>
      <c r="N808" s="137">
        <f t="shared" si="36"/>
        <v>55</v>
      </c>
      <c r="O808" s="138">
        <v>55</v>
      </c>
      <c r="P808" s="139">
        <f t="shared" si="37"/>
        <v>0</v>
      </c>
      <c r="Q808" s="41"/>
    </row>
    <row r="809" spans="1:18" ht="15.6" x14ac:dyDescent="0.3">
      <c r="A809" s="282"/>
      <c r="B809" s="142">
        <f t="shared" si="33"/>
        <v>6795</v>
      </c>
      <c r="C809" s="128"/>
      <c r="D809" s="34">
        <f t="shared" si="34"/>
        <v>6772</v>
      </c>
      <c r="E809" s="514">
        <v>45852</v>
      </c>
      <c r="F809" s="279">
        <v>6795</v>
      </c>
      <c r="G809" s="515">
        <v>45853</v>
      </c>
      <c r="H809" s="76">
        <f t="shared" si="35"/>
        <v>23</v>
      </c>
      <c r="K809" s="134"/>
      <c r="L809" s="680">
        <v>45852</v>
      </c>
      <c r="M809" s="136">
        <v>120</v>
      </c>
      <c r="N809" s="137">
        <f t="shared" si="36"/>
        <v>55</v>
      </c>
      <c r="O809" s="138">
        <v>40</v>
      </c>
      <c r="P809" s="139">
        <f t="shared" si="37"/>
        <v>135</v>
      </c>
      <c r="Q809" s="41"/>
      <c r="R809" t="s">
        <v>1721</v>
      </c>
    </row>
    <row r="810" spans="1:18" ht="15.6" x14ac:dyDescent="0.3">
      <c r="A810" s="282"/>
      <c r="B810" s="142">
        <f t="shared" si="33"/>
        <v>6803</v>
      </c>
      <c r="C810" s="128"/>
      <c r="D810" s="34">
        <f t="shared" si="34"/>
        <v>6795</v>
      </c>
      <c r="E810" s="514">
        <v>45853</v>
      </c>
      <c r="F810" s="279">
        <v>6803</v>
      </c>
      <c r="G810" s="515">
        <v>45854</v>
      </c>
      <c r="H810" s="76">
        <f t="shared" si="35"/>
        <v>8</v>
      </c>
      <c r="K810" s="134"/>
      <c r="L810" s="680">
        <v>45853</v>
      </c>
      <c r="M810" s="136">
        <v>90</v>
      </c>
      <c r="N810" s="137">
        <f t="shared" si="36"/>
        <v>40</v>
      </c>
      <c r="O810" s="138">
        <v>92</v>
      </c>
      <c r="P810" s="139">
        <f t="shared" si="37"/>
        <v>38</v>
      </c>
      <c r="Q810" s="41"/>
      <c r="R810" t="s">
        <v>1722</v>
      </c>
    </row>
    <row r="811" spans="1:18" ht="15.6" x14ac:dyDescent="0.3">
      <c r="A811" s="282"/>
      <c r="B811" s="142">
        <f t="shared" si="33"/>
        <v>6803</v>
      </c>
      <c r="C811" s="128"/>
      <c r="D811" s="34">
        <f t="shared" si="34"/>
        <v>6803</v>
      </c>
      <c r="E811" s="514">
        <v>45854</v>
      </c>
      <c r="F811" s="279">
        <v>6803</v>
      </c>
      <c r="G811" s="515">
        <v>45855</v>
      </c>
      <c r="H811" s="76">
        <f t="shared" si="35"/>
        <v>0</v>
      </c>
      <c r="K811" s="134"/>
      <c r="L811" s="680">
        <v>45854</v>
      </c>
      <c r="M811" s="136"/>
      <c r="N811" s="137">
        <f t="shared" si="36"/>
        <v>92</v>
      </c>
      <c r="O811" s="138">
        <v>92</v>
      </c>
      <c r="P811" s="139">
        <f t="shared" si="37"/>
        <v>0</v>
      </c>
      <c r="Q811" s="41"/>
    </row>
    <row r="812" spans="1:18" ht="15.6" x14ac:dyDescent="0.3">
      <c r="A812" s="282"/>
      <c r="B812" s="142">
        <f t="shared" si="33"/>
        <v>6803</v>
      </c>
      <c r="C812" s="128"/>
      <c r="D812" s="34">
        <f t="shared" si="34"/>
        <v>6803</v>
      </c>
      <c r="E812" s="514">
        <v>45855</v>
      </c>
      <c r="F812" s="279">
        <v>6803</v>
      </c>
      <c r="G812" s="515">
        <v>45856</v>
      </c>
      <c r="H812" s="76">
        <f t="shared" si="35"/>
        <v>0</v>
      </c>
      <c r="K812" s="134"/>
      <c r="L812" s="680">
        <v>45855</v>
      </c>
      <c r="M812" s="136"/>
      <c r="N812" s="137">
        <f t="shared" si="36"/>
        <v>92</v>
      </c>
      <c r="O812" s="138">
        <v>92</v>
      </c>
      <c r="P812" s="139">
        <f t="shared" si="37"/>
        <v>0</v>
      </c>
      <c r="Q812" s="41"/>
    </row>
    <row r="813" spans="1:18" ht="15.6" x14ac:dyDescent="0.3">
      <c r="A813" s="282"/>
      <c r="B813" s="142">
        <f t="shared" si="33"/>
        <v>6807</v>
      </c>
      <c r="C813" s="128"/>
      <c r="D813" s="34">
        <f t="shared" si="34"/>
        <v>6803</v>
      </c>
      <c r="E813" s="514">
        <v>45856</v>
      </c>
      <c r="F813" s="279">
        <v>6807</v>
      </c>
      <c r="G813" s="515">
        <v>45857</v>
      </c>
      <c r="H813" s="76">
        <f t="shared" si="35"/>
        <v>4</v>
      </c>
      <c r="K813" s="134"/>
      <c r="L813" s="680">
        <v>45856</v>
      </c>
      <c r="M813" s="136"/>
      <c r="N813" s="137">
        <f t="shared" si="36"/>
        <v>92</v>
      </c>
      <c r="O813" s="138">
        <v>75</v>
      </c>
      <c r="P813" s="139">
        <f t="shared" si="37"/>
        <v>17</v>
      </c>
      <c r="Q813" s="41"/>
    </row>
    <row r="814" spans="1:18" ht="15.6" x14ac:dyDescent="0.3">
      <c r="A814" s="282"/>
      <c r="B814" s="142">
        <f t="shared" si="33"/>
        <v>6807</v>
      </c>
      <c r="C814" s="128"/>
      <c r="D814" s="34">
        <f t="shared" si="34"/>
        <v>6807</v>
      </c>
      <c r="E814" s="514">
        <v>45857</v>
      </c>
      <c r="F814" s="279">
        <v>6807</v>
      </c>
      <c r="G814" s="515">
        <v>45858</v>
      </c>
      <c r="H814" s="76">
        <f t="shared" si="35"/>
        <v>0</v>
      </c>
      <c r="K814" s="134"/>
      <c r="L814" s="680">
        <v>45857</v>
      </c>
      <c r="M814" s="136"/>
      <c r="N814" s="137">
        <f t="shared" si="36"/>
        <v>75</v>
      </c>
      <c r="O814" s="138">
        <v>75</v>
      </c>
      <c r="P814" s="139">
        <f t="shared" si="37"/>
        <v>0</v>
      </c>
      <c r="Q814" s="41"/>
    </row>
    <row r="815" spans="1:18" ht="15.6" x14ac:dyDescent="0.3">
      <c r="A815" s="282"/>
      <c r="B815" s="142">
        <f t="shared" si="33"/>
        <v>6807</v>
      </c>
      <c r="C815" s="128"/>
      <c r="D815" s="34">
        <f t="shared" si="34"/>
        <v>6807</v>
      </c>
      <c r="E815" s="514">
        <v>45858</v>
      </c>
      <c r="F815" s="279">
        <v>6807</v>
      </c>
      <c r="G815" s="515">
        <v>45859</v>
      </c>
      <c r="H815" s="76">
        <f t="shared" si="35"/>
        <v>0</v>
      </c>
      <c r="K815" s="134"/>
      <c r="L815" s="680">
        <v>45858</v>
      </c>
      <c r="M815" s="136"/>
      <c r="N815" s="137">
        <f t="shared" si="36"/>
        <v>75</v>
      </c>
      <c r="O815" s="138">
        <v>47</v>
      </c>
      <c r="P815" s="139">
        <f t="shared" si="37"/>
        <v>28</v>
      </c>
      <c r="Q815" s="41"/>
    </row>
    <row r="816" spans="1:18" ht="15.6" x14ac:dyDescent="0.3">
      <c r="A816" s="282"/>
      <c r="B816" s="142">
        <f t="shared" si="33"/>
        <v>6812</v>
      </c>
      <c r="C816" s="128"/>
      <c r="D816" s="34">
        <f t="shared" si="34"/>
        <v>6807</v>
      </c>
      <c r="E816" s="514">
        <v>45859</v>
      </c>
      <c r="F816" s="279">
        <v>6812</v>
      </c>
      <c r="G816" s="515">
        <v>45860</v>
      </c>
      <c r="H816" s="76">
        <f t="shared" si="35"/>
        <v>5</v>
      </c>
      <c r="K816" s="134"/>
      <c r="L816" s="680">
        <v>45859</v>
      </c>
      <c r="M816" s="136"/>
      <c r="N816" s="137">
        <f t="shared" si="36"/>
        <v>47</v>
      </c>
      <c r="O816" s="138">
        <v>35</v>
      </c>
      <c r="P816" s="139">
        <f t="shared" si="37"/>
        <v>12</v>
      </c>
      <c r="Q816" s="41"/>
      <c r="R816" t="s">
        <v>430</v>
      </c>
    </row>
    <row r="817" spans="1:18" ht="15.6" x14ac:dyDescent="0.3">
      <c r="A817" s="282"/>
      <c r="B817" s="142">
        <f t="shared" si="33"/>
        <v>6818</v>
      </c>
      <c r="C817" s="128"/>
      <c r="D817" s="34">
        <f t="shared" si="34"/>
        <v>6812</v>
      </c>
      <c r="E817" s="514">
        <v>45860</v>
      </c>
      <c r="F817" s="279">
        <v>6818</v>
      </c>
      <c r="G817" s="515">
        <v>45861</v>
      </c>
      <c r="H817" s="76">
        <f t="shared" si="35"/>
        <v>6</v>
      </c>
      <c r="K817" s="134"/>
      <c r="L817" s="680">
        <v>45860</v>
      </c>
      <c r="M817" s="136">
        <v>60</v>
      </c>
      <c r="N817" s="137">
        <f t="shared" si="36"/>
        <v>35</v>
      </c>
      <c r="O817" s="138">
        <v>48</v>
      </c>
      <c r="P817" s="139">
        <f t="shared" si="37"/>
        <v>47</v>
      </c>
      <c r="Q817" s="41"/>
      <c r="R817" t="s">
        <v>1723</v>
      </c>
    </row>
    <row r="818" spans="1:18" ht="15.6" x14ac:dyDescent="0.3">
      <c r="A818" s="282"/>
      <c r="B818" s="142">
        <f t="shared" si="33"/>
        <v>6823</v>
      </c>
      <c r="C818" s="128"/>
      <c r="D818" s="34">
        <f t="shared" si="34"/>
        <v>6818</v>
      </c>
      <c r="E818" s="514">
        <v>45861</v>
      </c>
      <c r="F818" s="279">
        <v>6823</v>
      </c>
      <c r="G818" s="515">
        <v>45862</v>
      </c>
      <c r="H818" s="76">
        <f t="shared" si="35"/>
        <v>5</v>
      </c>
      <c r="K818" s="134"/>
      <c r="L818" s="680">
        <v>45861</v>
      </c>
      <c r="M818" s="136"/>
      <c r="N818" s="137">
        <f>O817</f>
        <v>48</v>
      </c>
      <c r="O818" s="138">
        <v>20</v>
      </c>
      <c r="P818" s="139">
        <f t="shared" si="37"/>
        <v>28</v>
      </c>
      <c r="Q818" s="41"/>
    </row>
    <row r="819" spans="1:18" ht="15.6" x14ac:dyDescent="0.3">
      <c r="A819" s="282"/>
      <c r="B819" s="142">
        <f t="shared" si="33"/>
        <v>6824</v>
      </c>
      <c r="C819" s="128"/>
      <c r="D819" s="34">
        <f t="shared" si="34"/>
        <v>6823</v>
      </c>
      <c r="E819" s="514">
        <v>45862</v>
      </c>
      <c r="F819" s="279">
        <v>6824</v>
      </c>
      <c r="G819" s="515">
        <v>45863</v>
      </c>
      <c r="H819" s="76">
        <f t="shared" si="35"/>
        <v>1</v>
      </c>
      <c r="K819" s="134"/>
      <c r="L819" s="680">
        <v>45862</v>
      </c>
      <c r="M819" s="136">
        <v>30</v>
      </c>
      <c r="N819" s="137">
        <f t="shared" si="36"/>
        <v>20</v>
      </c>
      <c r="O819" s="138">
        <v>40</v>
      </c>
      <c r="P819" s="139">
        <f t="shared" si="37"/>
        <v>10</v>
      </c>
      <c r="Q819" s="41"/>
      <c r="R819" t="s">
        <v>1724</v>
      </c>
    </row>
    <row r="820" spans="1:18" ht="15.6" x14ac:dyDescent="0.3">
      <c r="A820" s="282"/>
      <c r="B820" s="142">
        <f t="shared" ref="B820:B883" si="38">F820</f>
        <v>6832</v>
      </c>
      <c r="C820" s="128"/>
      <c r="D820" s="34">
        <f t="shared" ref="D820:D883" si="39">F819</f>
        <v>6824</v>
      </c>
      <c r="E820" s="514">
        <v>45863</v>
      </c>
      <c r="F820" s="279">
        <v>6832</v>
      </c>
      <c r="G820" s="515">
        <v>45864</v>
      </c>
      <c r="H820" s="76">
        <f t="shared" ref="H820:H883" si="40">F820-D820</f>
        <v>8</v>
      </c>
      <c r="K820" s="134"/>
      <c r="L820" s="680">
        <v>45863</v>
      </c>
      <c r="M820" s="136">
        <v>60</v>
      </c>
      <c r="N820" s="137">
        <f t="shared" ref="N820:N883" si="41">O819</f>
        <v>40</v>
      </c>
      <c r="O820" s="138">
        <v>48</v>
      </c>
      <c r="P820" s="139">
        <f t="shared" ref="P820:P883" si="42">(M820+N820-O820)</f>
        <v>52</v>
      </c>
      <c r="Q820" s="41"/>
      <c r="R820" t="s">
        <v>1723</v>
      </c>
    </row>
    <row r="821" spans="1:18" ht="15.6" x14ac:dyDescent="0.3">
      <c r="A821" s="282"/>
      <c r="B821" s="142">
        <f t="shared" si="38"/>
        <v>6833</v>
      </c>
      <c r="C821" s="128"/>
      <c r="D821" s="34">
        <f t="shared" si="39"/>
        <v>6832</v>
      </c>
      <c r="E821" s="514">
        <v>45864</v>
      </c>
      <c r="F821" s="279">
        <v>6833</v>
      </c>
      <c r="G821" s="515">
        <v>45865</v>
      </c>
      <c r="H821" s="76">
        <f t="shared" si="40"/>
        <v>1</v>
      </c>
      <c r="K821" s="134"/>
      <c r="L821" s="680">
        <v>45864</v>
      </c>
      <c r="M821" s="136"/>
      <c r="N821" s="137">
        <f t="shared" si="41"/>
        <v>48</v>
      </c>
      <c r="O821" s="138">
        <v>42</v>
      </c>
      <c r="P821" s="139">
        <f t="shared" si="42"/>
        <v>6</v>
      </c>
      <c r="Q821" s="41"/>
    </row>
    <row r="822" spans="1:18" ht="15.6" x14ac:dyDescent="0.3">
      <c r="A822" s="282"/>
      <c r="B822" s="142">
        <f t="shared" si="38"/>
        <v>6835</v>
      </c>
      <c r="C822" s="128"/>
      <c r="D822" s="34">
        <f t="shared" si="39"/>
        <v>6833</v>
      </c>
      <c r="E822" s="514">
        <v>45865</v>
      </c>
      <c r="F822" s="279">
        <v>6835</v>
      </c>
      <c r="G822" s="515">
        <v>45866</v>
      </c>
      <c r="H822" s="76">
        <f t="shared" si="40"/>
        <v>2</v>
      </c>
      <c r="K822" s="134"/>
      <c r="L822" s="680">
        <v>45865</v>
      </c>
      <c r="M822" s="136">
        <v>30</v>
      </c>
      <c r="N822" s="137">
        <f t="shared" si="41"/>
        <v>42</v>
      </c>
      <c r="O822" s="138">
        <v>59</v>
      </c>
      <c r="P822" s="139">
        <f t="shared" si="42"/>
        <v>13</v>
      </c>
      <c r="Q822" s="41"/>
      <c r="R822" t="s">
        <v>1724</v>
      </c>
    </row>
    <row r="823" spans="1:18" ht="15.6" x14ac:dyDescent="0.3">
      <c r="A823" s="282"/>
      <c r="B823" s="142">
        <f t="shared" si="38"/>
        <v>6841</v>
      </c>
      <c r="C823" s="128"/>
      <c r="D823" s="34">
        <f t="shared" si="39"/>
        <v>6835</v>
      </c>
      <c r="E823" s="514">
        <v>45866</v>
      </c>
      <c r="F823" s="279">
        <v>6841</v>
      </c>
      <c r="G823" s="515">
        <v>45867</v>
      </c>
      <c r="H823" s="76">
        <f t="shared" si="40"/>
        <v>6</v>
      </c>
      <c r="K823" s="134"/>
      <c r="L823" s="680">
        <v>45866</v>
      </c>
      <c r="M823" s="136">
        <v>30</v>
      </c>
      <c r="N823" s="137">
        <f t="shared" si="41"/>
        <v>59</v>
      </c>
      <c r="O823" s="138">
        <v>49</v>
      </c>
      <c r="P823" s="139">
        <f t="shared" si="42"/>
        <v>40</v>
      </c>
      <c r="Q823" s="41"/>
      <c r="R823" t="s">
        <v>1724</v>
      </c>
    </row>
    <row r="824" spans="1:18" ht="15.6" x14ac:dyDescent="0.3">
      <c r="A824" s="282"/>
      <c r="B824" s="142">
        <f t="shared" si="38"/>
        <v>6842</v>
      </c>
      <c r="C824" s="128"/>
      <c r="D824" s="34">
        <f t="shared" si="39"/>
        <v>6841</v>
      </c>
      <c r="E824" s="514">
        <v>45867</v>
      </c>
      <c r="F824" s="279">
        <v>6842</v>
      </c>
      <c r="G824" s="515">
        <v>45868</v>
      </c>
      <c r="H824" s="76">
        <f t="shared" si="40"/>
        <v>1</v>
      </c>
      <c r="K824" s="134"/>
      <c r="L824" s="680">
        <v>45867</v>
      </c>
      <c r="M824" s="136"/>
      <c r="N824" s="137">
        <f t="shared" si="41"/>
        <v>49</v>
      </c>
      <c r="O824" s="138">
        <v>40</v>
      </c>
      <c r="P824" s="139">
        <f t="shared" si="42"/>
        <v>9</v>
      </c>
      <c r="Q824" s="41"/>
    </row>
    <row r="825" spans="1:18" ht="15.6" x14ac:dyDescent="0.3">
      <c r="A825" s="282"/>
      <c r="B825" s="142">
        <f t="shared" si="38"/>
        <v>6844</v>
      </c>
      <c r="C825" s="128"/>
      <c r="D825" s="34">
        <f t="shared" si="39"/>
        <v>6842</v>
      </c>
      <c r="E825" s="514">
        <v>45868</v>
      </c>
      <c r="F825" s="279">
        <v>6844</v>
      </c>
      <c r="G825" s="515">
        <v>45869</v>
      </c>
      <c r="H825" s="76">
        <f t="shared" si="40"/>
        <v>2</v>
      </c>
      <c r="K825" s="134"/>
      <c r="L825" s="680">
        <v>45868</v>
      </c>
      <c r="M825" s="136"/>
      <c r="N825" s="137">
        <f t="shared" si="41"/>
        <v>40</v>
      </c>
      <c r="O825" s="138">
        <v>30</v>
      </c>
      <c r="P825" s="139">
        <f t="shared" si="42"/>
        <v>10</v>
      </c>
      <c r="Q825" s="41"/>
    </row>
    <row r="826" spans="1:18" ht="15.6" x14ac:dyDescent="0.3">
      <c r="A826" s="282"/>
      <c r="B826" s="142">
        <f t="shared" si="38"/>
        <v>6854</v>
      </c>
      <c r="C826" s="128"/>
      <c r="D826" s="34">
        <f t="shared" si="39"/>
        <v>6844</v>
      </c>
      <c r="E826" s="514">
        <v>45869</v>
      </c>
      <c r="F826" s="279">
        <v>6854</v>
      </c>
      <c r="G826" s="515">
        <v>45870</v>
      </c>
      <c r="H826" s="76">
        <f t="shared" si="40"/>
        <v>10</v>
      </c>
      <c r="K826" s="134"/>
      <c r="L826" s="680">
        <v>45869</v>
      </c>
      <c r="M826" s="136">
        <v>120</v>
      </c>
      <c r="N826" s="137">
        <f t="shared" si="41"/>
        <v>30</v>
      </c>
      <c r="O826" s="138">
        <v>88</v>
      </c>
      <c r="P826" s="139">
        <f t="shared" si="42"/>
        <v>62</v>
      </c>
      <c r="Q826" s="41"/>
      <c r="R826" t="s">
        <v>1721</v>
      </c>
    </row>
    <row r="827" spans="1:18" ht="15.6" x14ac:dyDescent="0.3">
      <c r="A827" s="282"/>
      <c r="B827" s="142">
        <f t="shared" si="38"/>
        <v>6866</v>
      </c>
      <c r="C827" s="128"/>
      <c r="D827" s="34">
        <f t="shared" si="39"/>
        <v>6854</v>
      </c>
      <c r="E827" s="514">
        <v>45870</v>
      </c>
      <c r="F827" s="279">
        <v>6866</v>
      </c>
      <c r="G827" s="515">
        <v>45871</v>
      </c>
      <c r="H827" s="76">
        <f t="shared" si="40"/>
        <v>12</v>
      </c>
      <c r="K827" s="134"/>
      <c r="L827" s="680">
        <v>45870</v>
      </c>
      <c r="M827" s="136">
        <v>120</v>
      </c>
      <c r="N827" s="137">
        <f t="shared" si="41"/>
        <v>88</v>
      </c>
      <c r="O827" s="138">
        <v>70</v>
      </c>
      <c r="P827" s="139">
        <f t="shared" si="42"/>
        <v>138</v>
      </c>
      <c r="Q827" s="41"/>
      <c r="R827" t="s">
        <v>1721</v>
      </c>
    </row>
    <row r="828" spans="1:18" ht="15.6" x14ac:dyDescent="0.3">
      <c r="A828" s="282"/>
      <c r="B828" s="142">
        <f t="shared" si="38"/>
        <v>6867</v>
      </c>
      <c r="C828" s="128"/>
      <c r="D828" s="34">
        <f t="shared" si="39"/>
        <v>6866</v>
      </c>
      <c r="E828" s="514">
        <v>45871</v>
      </c>
      <c r="F828" s="279">
        <v>6867</v>
      </c>
      <c r="G828" s="515">
        <v>45872</v>
      </c>
      <c r="H828" s="76">
        <f t="shared" si="40"/>
        <v>1</v>
      </c>
      <c r="K828" s="134"/>
      <c r="L828" s="680">
        <v>45871</v>
      </c>
      <c r="M828" s="136"/>
      <c r="N828" s="137">
        <f t="shared" si="41"/>
        <v>70</v>
      </c>
      <c r="O828" s="138">
        <v>62</v>
      </c>
      <c r="P828" s="139">
        <f t="shared" si="42"/>
        <v>8</v>
      </c>
      <c r="Q828" s="41"/>
    </row>
    <row r="829" spans="1:18" ht="15.6" x14ac:dyDescent="0.3">
      <c r="A829" s="282"/>
      <c r="B829" s="142">
        <f t="shared" si="38"/>
        <v>6872</v>
      </c>
      <c r="C829" s="128"/>
      <c r="D829" s="34">
        <f t="shared" si="39"/>
        <v>6867</v>
      </c>
      <c r="E829" s="514">
        <v>45872</v>
      </c>
      <c r="F829" s="279">
        <v>6872</v>
      </c>
      <c r="G829" s="515">
        <v>45873</v>
      </c>
      <c r="H829" s="76">
        <f t="shared" si="40"/>
        <v>5</v>
      </c>
      <c r="K829" s="134"/>
      <c r="L829" s="680">
        <v>45872</v>
      </c>
      <c r="M829" s="136">
        <v>60</v>
      </c>
      <c r="N829" s="137">
        <f t="shared" si="41"/>
        <v>62</v>
      </c>
      <c r="O829" s="138">
        <v>90</v>
      </c>
      <c r="P829" s="139">
        <f t="shared" si="42"/>
        <v>32</v>
      </c>
      <c r="Q829" s="41"/>
      <c r="R829" t="s">
        <v>1723</v>
      </c>
    </row>
    <row r="830" spans="1:18" ht="15.6" x14ac:dyDescent="0.3">
      <c r="A830" s="282"/>
      <c r="B830" s="142">
        <f t="shared" si="38"/>
        <v>6872</v>
      </c>
      <c r="C830" s="128"/>
      <c r="D830" s="34">
        <f t="shared" si="39"/>
        <v>6872</v>
      </c>
      <c r="E830" s="514">
        <v>45873</v>
      </c>
      <c r="F830" s="279">
        <v>6872</v>
      </c>
      <c r="G830" s="515">
        <v>45874</v>
      </c>
      <c r="H830" s="76">
        <f t="shared" si="40"/>
        <v>0</v>
      </c>
      <c r="K830" s="134"/>
      <c r="L830" s="680">
        <v>45873</v>
      </c>
      <c r="M830" s="136"/>
      <c r="N830" s="137">
        <f t="shared" si="41"/>
        <v>90</v>
      </c>
      <c r="O830" s="138">
        <v>90</v>
      </c>
      <c r="P830" s="139">
        <f t="shared" si="42"/>
        <v>0</v>
      </c>
      <c r="Q830" s="41"/>
    </row>
    <row r="831" spans="1:18" ht="15.6" x14ac:dyDescent="0.3">
      <c r="A831" s="282"/>
      <c r="B831" s="142">
        <f t="shared" si="38"/>
        <v>6877</v>
      </c>
      <c r="C831" s="128"/>
      <c r="D831" s="34">
        <f t="shared" si="39"/>
        <v>6872</v>
      </c>
      <c r="E831" s="514">
        <v>45874</v>
      </c>
      <c r="F831" s="279">
        <v>6877</v>
      </c>
      <c r="G831" s="515">
        <v>45875</v>
      </c>
      <c r="H831" s="76">
        <f t="shared" si="40"/>
        <v>5</v>
      </c>
      <c r="K831" s="134"/>
      <c r="L831" s="680">
        <v>45874</v>
      </c>
      <c r="M831" s="136"/>
      <c r="N831" s="137">
        <f t="shared" si="41"/>
        <v>90</v>
      </c>
      <c r="O831" s="138">
        <v>60</v>
      </c>
      <c r="P831" s="139">
        <f t="shared" si="42"/>
        <v>30</v>
      </c>
      <c r="Q831" s="41"/>
    </row>
    <row r="832" spans="1:18" ht="15.6" x14ac:dyDescent="0.3">
      <c r="A832" s="282"/>
      <c r="B832" s="142">
        <f t="shared" si="38"/>
        <v>6879</v>
      </c>
      <c r="C832" s="128"/>
      <c r="D832" s="34">
        <f t="shared" si="39"/>
        <v>6877</v>
      </c>
      <c r="E832" s="514">
        <v>45875</v>
      </c>
      <c r="F832" s="279">
        <v>6879</v>
      </c>
      <c r="G832" s="515">
        <v>45876</v>
      </c>
      <c r="H832" s="76">
        <f t="shared" si="40"/>
        <v>2</v>
      </c>
      <c r="K832" s="134"/>
      <c r="L832" s="680">
        <v>45875</v>
      </c>
      <c r="M832" s="136"/>
      <c r="N832" s="137">
        <f t="shared" si="41"/>
        <v>60</v>
      </c>
      <c r="O832" s="138">
        <v>58</v>
      </c>
      <c r="P832" s="139">
        <f t="shared" si="42"/>
        <v>2</v>
      </c>
      <c r="Q832" s="41"/>
    </row>
    <row r="833" spans="1:18" ht="15.6" x14ac:dyDescent="0.3">
      <c r="A833" s="282"/>
      <c r="B833" s="142">
        <f t="shared" si="38"/>
        <v>6883</v>
      </c>
      <c r="C833" s="128"/>
      <c r="D833" s="34">
        <f t="shared" si="39"/>
        <v>6879</v>
      </c>
      <c r="E833" s="514">
        <v>45876</v>
      </c>
      <c r="F833" s="279">
        <v>6883</v>
      </c>
      <c r="G833" s="515">
        <v>45877</v>
      </c>
      <c r="H833" s="76">
        <f t="shared" si="40"/>
        <v>4</v>
      </c>
      <c r="K833" s="134"/>
      <c r="L833" s="680">
        <v>45876</v>
      </c>
      <c r="M833" s="136">
        <v>60</v>
      </c>
      <c r="N833" s="137">
        <f t="shared" si="41"/>
        <v>58</v>
      </c>
      <c r="O833" s="138">
        <v>100</v>
      </c>
      <c r="P833" s="139">
        <f t="shared" si="42"/>
        <v>18</v>
      </c>
      <c r="Q833" s="41"/>
      <c r="R833" t="s">
        <v>1723</v>
      </c>
    </row>
    <row r="834" spans="1:18" ht="15.6" x14ac:dyDescent="0.3">
      <c r="A834" s="282"/>
      <c r="B834" s="142">
        <f t="shared" si="38"/>
        <v>6887</v>
      </c>
      <c r="C834" s="128"/>
      <c r="D834" s="34">
        <f t="shared" si="39"/>
        <v>6883</v>
      </c>
      <c r="E834" s="514">
        <v>45877</v>
      </c>
      <c r="F834" s="279">
        <v>6887</v>
      </c>
      <c r="G834" s="515">
        <v>45878</v>
      </c>
      <c r="H834" s="76">
        <f t="shared" si="40"/>
        <v>4</v>
      </c>
      <c r="K834" s="134"/>
      <c r="L834" s="680">
        <v>45877</v>
      </c>
      <c r="M834" s="136"/>
      <c r="N834" s="137">
        <f t="shared" si="41"/>
        <v>100</v>
      </c>
      <c r="O834" s="138">
        <v>56</v>
      </c>
      <c r="P834" s="139">
        <f t="shared" si="42"/>
        <v>44</v>
      </c>
      <c r="Q834" s="41"/>
    </row>
    <row r="835" spans="1:18" ht="15.6" x14ac:dyDescent="0.3">
      <c r="A835" s="282"/>
      <c r="B835" s="142">
        <f t="shared" si="38"/>
        <v>6888</v>
      </c>
      <c r="C835" s="128"/>
      <c r="D835" s="34">
        <f t="shared" si="39"/>
        <v>6887</v>
      </c>
      <c r="E835" s="514">
        <v>45878</v>
      </c>
      <c r="F835" s="279">
        <v>6888</v>
      </c>
      <c r="G835" s="515">
        <v>45879</v>
      </c>
      <c r="H835" s="76">
        <f t="shared" si="40"/>
        <v>1</v>
      </c>
      <c r="K835" s="134"/>
      <c r="L835" s="680">
        <v>45878</v>
      </c>
      <c r="M835" s="136">
        <v>30</v>
      </c>
      <c r="N835" s="137">
        <f t="shared" si="41"/>
        <v>56</v>
      </c>
      <c r="O835" s="138">
        <v>80</v>
      </c>
      <c r="P835" s="139">
        <f t="shared" si="42"/>
        <v>6</v>
      </c>
      <c r="Q835" s="41"/>
      <c r="R835" s="48" t="s">
        <v>1724</v>
      </c>
    </row>
    <row r="836" spans="1:18" ht="15.6" x14ac:dyDescent="0.3">
      <c r="A836" s="282"/>
      <c r="B836" s="142">
        <f t="shared" si="38"/>
        <v>6889</v>
      </c>
      <c r="C836" s="128"/>
      <c r="D836" s="34">
        <f t="shared" si="39"/>
        <v>6888</v>
      </c>
      <c r="E836" s="514">
        <v>45879</v>
      </c>
      <c r="F836" s="279">
        <v>6889</v>
      </c>
      <c r="G836" s="515">
        <v>45880</v>
      </c>
      <c r="H836" s="76">
        <f t="shared" si="40"/>
        <v>1</v>
      </c>
      <c r="K836" s="134"/>
      <c r="L836" s="680">
        <v>45879</v>
      </c>
      <c r="M836" s="136"/>
      <c r="N836" s="137">
        <f t="shared" si="41"/>
        <v>80</v>
      </c>
      <c r="O836" s="138">
        <v>70</v>
      </c>
      <c r="P836" s="139">
        <f t="shared" si="42"/>
        <v>10</v>
      </c>
      <c r="Q836" s="41"/>
    </row>
    <row r="837" spans="1:18" ht="15.6" x14ac:dyDescent="0.3">
      <c r="A837" s="282"/>
      <c r="B837" s="142">
        <f t="shared" si="38"/>
        <v>6889</v>
      </c>
      <c r="C837" s="128"/>
      <c r="D837" s="34">
        <f t="shared" si="39"/>
        <v>6889</v>
      </c>
      <c r="E837" s="514">
        <v>45880</v>
      </c>
      <c r="F837" s="279">
        <v>6889</v>
      </c>
      <c r="G837" s="515">
        <v>45881</v>
      </c>
      <c r="H837" s="76">
        <f t="shared" si="40"/>
        <v>0</v>
      </c>
      <c r="K837" s="134"/>
      <c r="L837" s="680">
        <v>45880</v>
      </c>
      <c r="M837" s="136"/>
      <c r="N837" s="137">
        <f t="shared" si="41"/>
        <v>70</v>
      </c>
      <c r="O837" s="138">
        <v>70</v>
      </c>
      <c r="P837" s="139">
        <f t="shared" si="42"/>
        <v>0</v>
      </c>
      <c r="Q837" s="41"/>
    </row>
    <row r="838" spans="1:18" ht="15.6" x14ac:dyDescent="0.3">
      <c r="A838" s="282"/>
      <c r="B838" s="142">
        <f t="shared" si="38"/>
        <v>6895</v>
      </c>
      <c r="C838" s="128"/>
      <c r="D838" s="34">
        <f t="shared" si="39"/>
        <v>6889</v>
      </c>
      <c r="E838" s="514">
        <v>45881</v>
      </c>
      <c r="F838" s="279">
        <v>6895</v>
      </c>
      <c r="G838" s="515">
        <v>45882</v>
      </c>
      <c r="H838" s="76">
        <f t="shared" si="40"/>
        <v>6</v>
      </c>
      <c r="K838" s="134"/>
      <c r="L838" s="680">
        <v>45881</v>
      </c>
      <c r="M838" s="136">
        <v>60</v>
      </c>
      <c r="N838" s="137">
        <f t="shared" si="41"/>
        <v>70</v>
      </c>
      <c r="O838" s="138">
        <v>75</v>
      </c>
      <c r="P838" s="139">
        <f t="shared" si="42"/>
        <v>55</v>
      </c>
      <c r="Q838" s="41"/>
      <c r="R838" t="s">
        <v>1723</v>
      </c>
    </row>
    <row r="839" spans="1:18" ht="15.6" x14ac:dyDescent="0.3">
      <c r="A839" s="282"/>
      <c r="B839" s="142">
        <f t="shared" si="38"/>
        <v>6895</v>
      </c>
      <c r="C839" s="128"/>
      <c r="D839" s="34">
        <f t="shared" si="39"/>
        <v>6895</v>
      </c>
      <c r="E839" s="514">
        <v>45882</v>
      </c>
      <c r="F839" s="279">
        <v>6895</v>
      </c>
      <c r="G839" s="515">
        <v>45883</v>
      </c>
      <c r="H839" s="76">
        <f t="shared" si="40"/>
        <v>0</v>
      </c>
      <c r="K839" s="134"/>
      <c r="L839" s="680">
        <v>45882</v>
      </c>
      <c r="M839" s="136"/>
      <c r="N839" s="137">
        <f t="shared" si="41"/>
        <v>75</v>
      </c>
      <c r="O839" s="138">
        <v>75</v>
      </c>
      <c r="P839" s="139">
        <f t="shared" si="42"/>
        <v>0</v>
      </c>
      <c r="Q839" s="41"/>
    </row>
    <row r="840" spans="1:18" ht="15.6" x14ac:dyDescent="0.3">
      <c r="A840" s="282"/>
      <c r="B840" s="142">
        <f t="shared" si="38"/>
        <v>6895</v>
      </c>
      <c r="C840" s="128"/>
      <c r="D840" s="34">
        <f t="shared" si="39"/>
        <v>6895</v>
      </c>
      <c r="E840" s="514">
        <v>45883</v>
      </c>
      <c r="F840" s="279">
        <v>6895</v>
      </c>
      <c r="G840" s="515">
        <v>45884</v>
      </c>
      <c r="H840" s="76">
        <f t="shared" si="40"/>
        <v>0</v>
      </c>
      <c r="K840" s="134"/>
      <c r="L840" s="680">
        <v>45883</v>
      </c>
      <c r="M840" s="136"/>
      <c r="N840" s="137">
        <f t="shared" si="41"/>
        <v>75</v>
      </c>
      <c r="O840" s="138">
        <v>75</v>
      </c>
      <c r="P840" s="139">
        <f t="shared" si="42"/>
        <v>0</v>
      </c>
      <c r="Q840" s="41"/>
    </row>
    <row r="841" spans="1:18" ht="15.6" x14ac:dyDescent="0.3">
      <c r="A841" s="282"/>
      <c r="B841" s="142">
        <f t="shared" si="38"/>
        <v>6900</v>
      </c>
      <c r="C841" s="128"/>
      <c r="D841" s="34">
        <f t="shared" si="39"/>
        <v>6895</v>
      </c>
      <c r="E841" s="514">
        <v>45884</v>
      </c>
      <c r="F841" s="279">
        <v>6900</v>
      </c>
      <c r="G841" s="515">
        <v>45885</v>
      </c>
      <c r="H841" s="76">
        <f t="shared" si="40"/>
        <v>5</v>
      </c>
      <c r="K841" s="134"/>
      <c r="L841" s="680">
        <v>45884</v>
      </c>
      <c r="M841" s="136">
        <v>30</v>
      </c>
      <c r="N841" s="137">
        <f t="shared" si="41"/>
        <v>75</v>
      </c>
      <c r="O841" s="138">
        <v>75</v>
      </c>
      <c r="P841" s="139">
        <f t="shared" si="42"/>
        <v>30</v>
      </c>
      <c r="Q841" s="41"/>
    </row>
    <row r="842" spans="1:18" ht="15.6" x14ac:dyDescent="0.3">
      <c r="A842" s="282"/>
      <c r="B842" s="142">
        <f t="shared" si="38"/>
        <v>6905</v>
      </c>
      <c r="C842" s="128"/>
      <c r="D842" s="34">
        <f t="shared" si="39"/>
        <v>6900</v>
      </c>
      <c r="E842" s="514">
        <v>45885</v>
      </c>
      <c r="F842" s="279">
        <v>6905</v>
      </c>
      <c r="G842" s="515">
        <v>45886</v>
      </c>
      <c r="H842" s="76">
        <f t="shared" si="40"/>
        <v>5</v>
      </c>
      <c r="K842" s="134"/>
      <c r="L842" s="680">
        <v>45885</v>
      </c>
      <c r="M842" s="136">
        <v>30</v>
      </c>
      <c r="N842" s="137">
        <f t="shared" si="41"/>
        <v>75</v>
      </c>
      <c r="O842" s="138">
        <v>75</v>
      </c>
      <c r="P842" s="139">
        <f t="shared" si="42"/>
        <v>30</v>
      </c>
      <c r="Q842" s="41"/>
    </row>
    <row r="843" spans="1:18" ht="15.6" x14ac:dyDescent="0.3">
      <c r="A843" s="282"/>
      <c r="B843" s="142">
        <f t="shared" si="38"/>
        <v>6905</v>
      </c>
      <c r="C843" s="128"/>
      <c r="D843" s="34">
        <f t="shared" si="39"/>
        <v>6905</v>
      </c>
      <c r="E843" s="514">
        <v>45886</v>
      </c>
      <c r="F843" s="279">
        <v>6905</v>
      </c>
      <c r="G843" s="515">
        <v>45887</v>
      </c>
      <c r="H843" s="76">
        <f t="shared" si="40"/>
        <v>0</v>
      </c>
      <c r="K843" s="134"/>
      <c r="L843" s="680">
        <v>45886</v>
      </c>
      <c r="M843" s="136"/>
      <c r="N843" s="137">
        <f t="shared" si="41"/>
        <v>75</v>
      </c>
      <c r="O843" s="138">
        <v>75</v>
      </c>
      <c r="P843" s="139">
        <f t="shared" si="42"/>
        <v>0</v>
      </c>
      <c r="Q843" s="41"/>
    </row>
    <row r="844" spans="1:18" ht="15.6" x14ac:dyDescent="0.3">
      <c r="A844" s="282"/>
      <c r="B844" s="142">
        <f t="shared" si="38"/>
        <v>6911</v>
      </c>
      <c r="C844" s="128"/>
      <c r="D844" s="34">
        <f t="shared" si="39"/>
        <v>6905</v>
      </c>
      <c r="E844" s="514">
        <v>45887</v>
      </c>
      <c r="F844" s="279">
        <v>6911</v>
      </c>
      <c r="G844" s="515">
        <v>45888</v>
      </c>
      <c r="H844" s="76">
        <f t="shared" si="40"/>
        <v>6</v>
      </c>
      <c r="K844" s="134"/>
      <c r="L844" s="680">
        <v>45887</v>
      </c>
      <c r="M844" s="136">
        <v>30</v>
      </c>
      <c r="N844" s="137">
        <f t="shared" si="41"/>
        <v>75</v>
      </c>
      <c r="O844" s="138">
        <v>60</v>
      </c>
      <c r="P844" s="139">
        <f t="shared" si="42"/>
        <v>45</v>
      </c>
      <c r="Q844" s="41"/>
    </row>
    <row r="845" spans="1:18" ht="15.6" x14ac:dyDescent="0.3">
      <c r="A845" s="282"/>
      <c r="B845" s="142">
        <f t="shared" si="38"/>
        <v>6919</v>
      </c>
      <c r="C845" s="128"/>
      <c r="D845" s="34">
        <f t="shared" si="39"/>
        <v>6911</v>
      </c>
      <c r="E845" s="514">
        <v>45888</v>
      </c>
      <c r="F845" s="279">
        <v>6919</v>
      </c>
      <c r="G845" s="515">
        <v>45889</v>
      </c>
      <c r="H845" s="76">
        <f t="shared" si="40"/>
        <v>8</v>
      </c>
      <c r="K845" s="134"/>
      <c r="L845" s="680">
        <v>45888</v>
      </c>
      <c r="M845" s="136">
        <v>60</v>
      </c>
      <c r="N845" s="137">
        <f t="shared" si="41"/>
        <v>60</v>
      </c>
      <c r="O845" s="138">
        <v>75</v>
      </c>
      <c r="P845" s="139">
        <f t="shared" si="42"/>
        <v>45</v>
      </c>
      <c r="Q845" s="41"/>
    </row>
    <row r="846" spans="1:18" ht="15.6" x14ac:dyDescent="0.3">
      <c r="A846" s="282"/>
      <c r="B846" s="142">
        <f t="shared" si="38"/>
        <v>6919</v>
      </c>
      <c r="C846" s="128"/>
      <c r="D846" s="34">
        <f t="shared" si="39"/>
        <v>6919</v>
      </c>
      <c r="E846" s="514">
        <v>45889</v>
      </c>
      <c r="F846" s="279">
        <v>6919</v>
      </c>
      <c r="G846" s="515">
        <v>45890</v>
      </c>
      <c r="H846" s="76">
        <f t="shared" si="40"/>
        <v>0</v>
      </c>
      <c r="K846" s="134"/>
      <c r="L846" s="680">
        <v>45889</v>
      </c>
      <c r="M846" s="136"/>
      <c r="N846" s="137">
        <f t="shared" si="41"/>
        <v>75</v>
      </c>
      <c r="O846" s="138">
        <v>75</v>
      </c>
      <c r="P846" s="139">
        <f t="shared" si="42"/>
        <v>0</v>
      </c>
      <c r="Q846" s="41"/>
    </row>
    <row r="847" spans="1:18" ht="15.6" x14ac:dyDescent="0.3">
      <c r="A847" s="282"/>
      <c r="B847" s="142">
        <f t="shared" si="38"/>
        <v>6920</v>
      </c>
      <c r="C847" s="128"/>
      <c r="D847" s="34">
        <f t="shared" si="39"/>
        <v>6919</v>
      </c>
      <c r="E847" s="514">
        <v>45890</v>
      </c>
      <c r="F847" s="279">
        <v>6920</v>
      </c>
      <c r="G847" s="515">
        <v>45891</v>
      </c>
      <c r="H847" s="76">
        <f t="shared" si="40"/>
        <v>1</v>
      </c>
      <c r="K847" s="134"/>
      <c r="L847" s="680">
        <v>45890</v>
      </c>
      <c r="M847" s="136"/>
      <c r="N847" s="137">
        <f t="shared" si="41"/>
        <v>75</v>
      </c>
      <c r="O847" s="138">
        <v>55</v>
      </c>
      <c r="P847" s="139">
        <f t="shared" si="42"/>
        <v>20</v>
      </c>
      <c r="Q847" s="41"/>
    </row>
    <row r="848" spans="1:18" ht="15.6" x14ac:dyDescent="0.3">
      <c r="A848" s="282"/>
      <c r="B848" s="142">
        <f t="shared" si="38"/>
        <v>6921</v>
      </c>
      <c r="C848" s="128"/>
      <c r="D848" s="34">
        <f t="shared" si="39"/>
        <v>6920</v>
      </c>
      <c r="E848" s="514">
        <v>45891</v>
      </c>
      <c r="F848" s="279">
        <v>6921</v>
      </c>
      <c r="G848" s="515">
        <v>45892</v>
      </c>
      <c r="H848" s="76">
        <f t="shared" si="40"/>
        <v>1</v>
      </c>
      <c r="K848" s="134"/>
      <c r="L848" s="680">
        <v>45891</v>
      </c>
      <c r="M848" s="136"/>
      <c r="N848" s="137">
        <f t="shared" si="41"/>
        <v>55</v>
      </c>
      <c r="O848" s="138">
        <v>55</v>
      </c>
      <c r="P848" s="139">
        <f t="shared" si="42"/>
        <v>0</v>
      </c>
      <c r="Q848" s="41"/>
    </row>
    <row r="849" spans="1:17" ht="15.6" x14ac:dyDescent="0.3">
      <c r="A849" s="282"/>
      <c r="B849" s="142">
        <f t="shared" si="38"/>
        <v>6925</v>
      </c>
      <c r="C849" s="128"/>
      <c r="D849" s="34">
        <f t="shared" si="39"/>
        <v>6921</v>
      </c>
      <c r="E849" s="514">
        <v>45892</v>
      </c>
      <c r="F849" s="279">
        <v>6925</v>
      </c>
      <c r="G849" s="515">
        <v>45893</v>
      </c>
      <c r="H849" s="76">
        <f t="shared" si="40"/>
        <v>4</v>
      </c>
      <c r="K849" s="134"/>
      <c r="L849" s="680">
        <v>45892</v>
      </c>
      <c r="M849" s="136">
        <v>30</v>
      </c>
      <c r="N849" s="137">
        <f t="shared" si="41"/>
        <v>55</v>
      </c>
      <c r="O849" s="138">
        <v>60</v>
      </c>
      <c r="P849" s="139">
        <f t="shared" si="42"/>
        <v>25</v>
      </c>
      <c r="Q849" s="41"/>
    </row>
    <row r="850" spans="1:17" ht="15.6" x14ac:dyDescent="0.3">
      <c r="A850" s="282"/>
      <c r="B850" s="142">
        <f t="shared" si="38"/>
        <v>6930</v>
      </c>
      <c r="C850" s="128"/>
      <c r="D850" s="34">
        <f t="shared" si="39"/>
        <v>6925</v>
      </c>
      <c r="E850" s="514">
        <v>45893</v>
      </c>
      <c r="F850" s="279">
        <v>6930</v>
      </c>
      <c r="G850" s="515">
        <v>45894</v>
      </c>
      <c r="H850" s="76">
        <f t="shared" si="40"/>
        <v>5</v>
      </c>
      <c r="K850" s="134"/>
      <c r="L850" s="680">
        <v>45893</v>
      </c>
      <c r="M850" s="136">
        <v>30</v>
      </c>
      <c r="N850" s="137">
        <f t="shared" si="41"/>
        <v>60</v>
      </c>
      <c r="O850" s="138">
        <v>55</v>
      </c>
      <c r="P850" s="139">
        <f t="shared" si="42"/>
        <v>35</v>
      </c>
      <c r="Q850" s="41"/>
    </row>
    <row r="851" spans="1:17" ht="15.6" x14ac:dyDescent="0.3">
      <c r="A851" s="282"/>
      <c r="B851" s="142">
        <f t="shared" si="38"/>
        <v>6930</v>
      </c>
      <c r="C851" s="128"/>
      <c r="D851" s="34">
        <f t="shared" si="39"/>
        <v>6930</v>
      </c>
      <c r="E851" s="514">
        <v>45894</v>
      </c>
      <c r="F851" s="279">
        <v>6930</v>
      </c>
      <c r="G851" s="515">
        <v>45895</v>
      </c>
      <c r="H851" s="76">
        <f t="shared" si="40"/>
        <v>0</v>
      </c>
      <c r="K851" s="134"/>
      <c r="L851" s="680">
        <v>45894</v>
      </c>
      <c r="M851" s="136"/>
      <c r="N851" s="137">
        <f t="shared" si="41"/>
        <v>55</v>
      </c>
      <c r="O851" s="138">
        <v>55</v>
      </c>
      <c r="P851" s="139">
        <f t="shared" si="42"/>
        <v>0</v>
      </c>
      <c r="Q851" s="41"/>
    </row>
    <row r="852" spans="1:17" ht="15.6" x14ac:dyDescent="0.3">
      <c r="A852" s="282"/>
      <c r="B852" s="142">
        <f t="shared" si="38"/>
        <v>6942</v>
      </c>
      <c r="C852" s="128"/>
      <c r="D852" s="34">
        <f t="shared" si="39"/>
        <v>6930</v>
      </c>
      <c r="E852" s="514">
        <v>45895</v>
      </c>
      <c r="F852" s="279">
        <v>6942</v>
      </c>
      <c r="G852" s="515">
        <v>45896</v>
      </c>
      <c r="H852" s="76">
        <f t="shared" si="40"/>
        <v>12</v>
      </c>
      <c r="K852" s="134"/>
      <c r="L852" s="680">
        <v>45895</v>
      </c>
      <c r="M852" s="136">
        <v>60</v>
      </c>
      <c r="N852" s="137">
        <f t="shared" si="41"/>
        <v>55</v>
      </c>
      <c r="O852" s="138">
        <v>110</v>
      </c>
      <c r="P852" s="139">
        <f t="shared" si="42"/>
        <v>5</v>
      </c>
      <c r="Q852" s="41"/>
    </row>
    <row r="853" spans="1:17" ht="15.6" x14ac:dyDescent="0.3">
      <c r="A853" s="282"/>
      <c r="B853" s="142">
        <f t="shared" si="38"/>
        <v>6942</v>
      </c>
      <c r="C853" s="128"/>
      <c r="D853" s="34">
        <f t="shared" si="39"/>
        <v>6942</v>
      </c>
      <c r="E853" s="514">
        <v>45896</v>
      </c>
      <c r="F853" s="279">
        <v>6942</v>
      </c>
      <c r="G853" s="515">
        <v>45897</v>
      </c>
      <c r="H853" s="76">
        <f t="shared" si="40"/>
        <v>0</v>
      </c>
      <c r="K853" s="134"/>
      <c r="L853" s="680">
        <v>45896</v>
      </c>
      <c r="M853" s="136"/>
      <c r="N853" s="137">
        <f t="shared" si="41"/>
        <v>110</v>
      </c>
      <c r="O853" s="138">
        <v>45</v>
      </c>
      <c r="P853" s="139">
        <f t="shared" si="42"/>
        <v>65</v>
      </c>
      <c r="Q853" s="41"/>
    </row>
    <row r="854" spans="1:17" ht="15.6" x14ac:dyDescent="0.3">
      <c r="A854" s="282"/>
      <c r="B854" s="142">
        <f t="shared" si="38"/>
        <v>6942</v>
      </c>
      <c r="C854" s="128"/>
      <c r="D854" s="34">
        <f t="shared" si="39"/>
        <v>6942</v>
      </c>
      <c r="E854" s="514">
        <v>45897</v>
      </c>
      <c r="F854" s="279">
        <v>6942</v>
      </c>
      <c r="G854" s="515">
        <v>45898</v>
      </c>
      <c r="H854" s="76">
        <f t="shared" si="40"/>
        <v>0</v>
      </c>
      <c r="K854" s="134"/>
      <c r="L854" s="680">
        <v>45897</v>
      </c>
      <c r="M854" s="136"/>
      <c r="N854" s="137">
        <f t="shared" si="41"/>
        <v>45</v>
      </c>
      <c r="O854" s="138">
        <v>45</v>
      </c>
      <c r="P854" s="139">
        <f t="shared" si="42"/>
        <v>0</v>
      </c>
      <c r="Q854" s="41"/>
    </row>
    <row r="855" spans="1:17" ht="15.6" x14ac:dyDescent="0.3">
      <c r="A855" s="282"/>
      <c r="B855" s="142">
        <f t="shared" si="38"/>
        <v>6942</v>
      </c>
      <c r="C855" s="128"/>
      <c r="D855" s="34">
        <f t="shared" si="39"/>
        <v>6942</v>
      </c>
      <c r="E855" s="514">
        <v>45898</v>
      </c>
      <c r="F855" s="279">
        <v>6942</v>
      </c>
      <c r="G855" s="515">
        <v>45899</v>
      </c>
      <c r="H855" s="76">
        <f t="shared" si="40"/>
        <v>0</v>
      </c>
      <c r="K855" s="134"/>
      <c r="L855" s="680">
        <v>45898</v>
      </c>
      <c r="M855" s="136"/>
      <c r="N855" s="137">
        <f t="shared" si="41"/>
        <v>45</v>
      </c>
      <c r="O855" s="138">
        <v>45</v>
      </c>
      <c r="P855" s="139">
        <f t="shared" si="42"/>
        <v>0</v>
      </c>
      <c r="Q855" s="41"/>
    </row>
    <row r="856" spans="1:17" ht="15.6" x14ac:dyDescent="0.3">
      <c r="A856" s="282"/>
      <c r="B856" s="142">
        <f t="shared" si="38"/>
        <v>6942</v>
      </c>
      <c r="C856" s="128"/>
      <c r="D856" s="34">
        <f t="shared" si="39"/>
        <v>6942</v>
      </c>
      <c r="E856" s="514">
        <v>45899</v>
      </c>
      <c r="F856" s="279">
        <v>6942</v>
      </c>
      <c r="G856" s="515">
        <v>45900</v>
      </c>
      <c r="H856" s="76">
        <f t="shared" si="40"/>
        <v>0</v>
      </c>
      <c r="K856" s="134"/>
      <c r="L856" s="680">
        <v>45899</v>
      </c>
      <c r="M856" s="136"/>
      <c r="N856" s="137">
        <f t="shared" si="41"/>
        <v>45</v>
      </c>
      <c r="O856" s="138">
        <v>45</v>
      </c>
      <c r="P856" s="139">
        <f t="shared" si="42"/>
        <v>0</v>
      </c>
      <c r="Q856" s="41"/>
    </row>
    <row r="857" spans="1:17" ht="15.6" x14ac:dyDescent="0.3">
      <c r="A857" s="282"/>
      <c r="B857" s="142">
        <f t="shared" si="38"/>
        <v>6943.8</v>
      </c>
      <c r="C857" s="128"/>
      <c r="D857" s="34">
        <f t="shared" si="39"/>
        <v>6942</v>
      </c>
      <c r="E857" s="514">
        <v>45900</v>
      </c>
      <c r="F857" s="279">
        <v>6943.8</v>
      </c>
      <c r="G857" s="515">
        <v>45901</v>
      </c>
      <c r="H857" s="76">
        <f t="shared" si="40"/>
        <v>1.8000000000001819</v>
      </c>
      <c r="K857" s="134"/>
      <c r="L857" s="680">
        <v>45900</v>
      </c>
      <c r="M857" s="136"/>
      <c r="N857" s="137">
        <f t="shared" si="41"/>
        <v>45</v>
      </c>
      <c r="O857" s="138">
        <v>45</v>
      </c>
      <c r="P857" s="139">
        <f t="shared" si="42"/>
        <v>0</v>
      </c>
      <c r="Q857" s="41"/>
    </row>
    <row r="858" spans="1:17" ht="15.6" x14ac:dyDescent="0.3">
      <c r="A858" s="282"/>
      <c r="B858" s="142">
        <f t="shared" si="38"/>
        <v>6943.9</v>
      </c>
      <c r="C858" s="128"/>
      <c r="D858" s="34">
        <f t="shared" si="39"/>
        <v>6943.8</v>
      </c>
      <c r="E858" s="514">
        <v>45901</v>
      </c>
      <c r="F858" s="279">
        <v>6943.9</v>
      </c>
      <c r="G858" s="515">
        <v>45902</v>
      </c>
      <c r="H858" s="76">
        <f t="shared" si="40"/>
        <v>9.9999999999454303E-2</v>
      </c>
      <c r="K858" s="134"/>
      <c r="L858" s="680">
        <v>45901</v>
      </c>
      <c r="M858" s="136"/>
      <c r="N858" s="137">
        <f t="shared" si="41"/>
        <v>45</v>
      </c>
      <c r="O858" s="138">
        <v>40</v>
      </c>
      <c r="P858" s="139">
        <f t="shared" si="42"/>
        <v>5</v>
      </c>
      <c r="Q858" s="41"/>
    </row>
    <row r="859" spans="1:17" ht="15.6" x14ac:dyDescent="0.3">
      <c r="A859" s="282"/>
      <c r="B859" s="142">
        <f t="shared" si="38"/>
        <v>6943.9</v>
      </c>
      <c r="C859" s="128"/>
      <c r="D859" s="34">
        <f t="shared" si="39"/>
        <v>6943.9</v>
      </c>
      <c r="E859" s="514">
        <v>45902</v>
      </c>
      <c r="F859" s="279">
        <v>6943.9</v>
      </c>
      <c r="G859" s="515">
        <v>45903</v>
      </c>
      <c r="H859" s="76">
        <f t="shared" si="40"/>
        <v>0</v>
      </c>
      <c r="K859" s="134"/>
      <c r="L859" s="680">
        <v>45902</v>
      </c>
      <c r="M859" s="136"/>
      <c r="N859" s="137">
        <f t="shared" si="41"/>
        <v>40</v>
      </c>
      <c r="O859" s="138">
        <v>38</v>
      </c>
      <c r="P859" s="139">
        <f t="shared" si="42"/>
        <v>2</v>
      </c>
      <c r="Q859" s="41"/>
    </row>
    <row r="860" spans="1:17" ht="15.6" x14ac:dyDescent="0.3">
      <c r="A860" s="282"/>
      <c r="B860" s="142">
        <f t="shared" si="38"/>
        <v>6943.92</v>
      </c>
      <c r="C860" s="128"/>
      <c r="D860" s="34">
        <f t="shared" si="39"/>
        <v>6943.9</v>
      </c>
      <c r="E860" s="514">
        <v>45903</v>
      </c>
      <c r="F860" s="279">
        <v>6943.92</v>
      </c>
      <c r="G860" s="515">
        <v>45904</v>
      </c>
      <c r="H860" s="76">
        <f t="shared" si="40"/>
        <v>2.0000000000436557E-2</v>
      </c>
      <c r="K860" s="134"/>
      <c r="L860" s="680">
        <v>45903</v>
      </c>
      <c r="M860" s="136"/>
      <c r="N860" s="137">
        <f t="shared" si="41"/>
        <v>38</v>
      </c>
      <c r="O860" s="138">
        <v>38</v>
      </c>
      <c r="P860" s="139">
        <f t="shared" si="42"/>
        <v>0</v>
      </c>
      <c r="Q860" s="41"/>
    </row>
    <row r="861" spans="1:17" ht="15.6" x14ac:dyDescent="0.3">
      <c r="A861" s="282"/>
      <c r="B861" s="142">
        <f t="shared" si="38"/>
        <v>6946.31</v>
      </c>
      <c r="C861" s="128"/>
      <c r="D861" s="34">
        <f t="shared" si="39"/>
        <v>6943.92</v>
      </c>
      <c r="E861" s="514">
        <v>45904</v>
      </c>
      <c r="F861" s="279">
        <v>6946.31</v>
      </c>
      <c r="G861" s="515">
        <v>45905</v>
      </c>
      <c r="H861" s="76">
        <f t="shared" si="40"/>
        <v>2.3900000000003274</v>
      </c>
      <c r="K861" s="134"/>
      <c r="L861" s="680">
        <v>45904</v>
      </c>
      <c r="M861" s="136"/>
      <c r="N861" s="137">
        <f t="shared" si="41"/>
        <v>38</v>
      </c>
      <c r="O861" s="138">
        <v>38</v>
      </c>
      <c r="P861" s="139">
        <f t="shared" si="42"/>
        <v>0</v>
      </c>
      <c r="Q861" s="41"/>
    </row>
    <row r="862" spans="1:17" ht="15.6" x14ac:dyDescent="0.3">
      <c r="A862" s="282"/>
      <c r="B862" s="142">
        <f t="shared" si="38"/>
        <v>6946.31</v>
      </c>
      <c r="C862" s="128"/>
      <c r="D862" s="34">
        <f t="shared" si="39"/>
        <v>6946.31</v>
      </c>
      <c r="E862" s="514">
        <v>45905</v>
      </c>
      <c r="F862" s="279">
        <v>6946.31</v>
      </c>
      <c r="G862" s="515">
        <v>45906</v>
      </c>
      <c r="H862" s="76">
        <f t="shared" si="40"/>
        <v>0</v>
      </c>
      <c r="K862" s="134"/>
      <c r="L862" s="680">
        <v>45905</v>
      </c>
      <c r="M862" s="136">
        <v>60</v>
      </c>
      <c r="N862" s="137">
        <f t="shared" si="41"/>
        <v>38</v>
      </c>
      <c r="O862" s="138">
        <v>85</v>
      </c>
      <c r="P862" s="139">
        <f t="shared" si="42"/>
        <v>13</v>
      </c>
      <c r="Q862" s="41"/>
    </row>
    <row r="863" spans="1:17" ht="15.6" x14ac:dyDescent="0.3">
      <c r="A863" s="282"/>
      <c r="B863" s="142">
        <f t="shared" si="38"/>
        <v>6946.31</v>
      </c>
      <c r="C863" s="128"/>
      <c r="D863" s="34">
        <f t="shared" si="39"/>
        <v>6946.31</v>
      </c>
      <c r="E863" s="514">
        <v>45906</v>
      </c>
      <c r="F863" s="279">
        <v>6946.31</v>
      </c>
      <c r="G863" s="515">
        <v>45907</v>
      </c>
      <c r="H863" s="76">
        <f t="shared" si="40"/>
        <v>0</v>
      </c>
      <c r="K863" s="134"/>
      <c r="L863" s="680">
        <v>45906</v>
      </c>
      <c r="M863" s="136"/>
      <c r="N863" s="137">
        <f t="shared" si="41"/>
        <v>85</v>
      </c>
      <c r="O863" s="138">
        <v>85</v>
      </c>
      <c r="P863" s="139">
        <f t="shared" si="42"/>
        <v>0</v>
      </c>
      <c r="Q863" s="41"/>
    </row>
    <row r="864" spans="1:17" ht="15.6" x14ac:dyDescent="0.3">
      <c r="A864" s="282"/>
      <c r="B864" s="142">
        <f t="shared" si="38"/>
        <v>6952.89</v>
      </c>
      <c r="C864" s="128"/>
      <c r="D864" s="34">
        <f t="shared" si="39"/>
        <v>6946.31</v>
      </c>
      <c r="E864" s="514">
        <v>45907</v>
      </c>
      <c r="F864" s="279">
        <v>6952.89</v>
      </c>
      <c r="G864" s="515">
        <v>45908</v>
      </c>
      <c r="H864" s="76">
        <f t="shared" si="40"/>
        <v>6.5799999999999272</v>
      </c>
      <c r="K864" s="134"/>
      <c r="L864" s="680">
        <v>45907</v>
      </c>
      <c r="M864" s="136"/>
      <c r="N864" s="137">
        <f t="shared" si="41"/>
        <v>85</v>
      </c>
      <c r="O864" s="138">
        <v>85</v>
      </c>
      <c r="P864" s="139">
        <f t="shared" si="42"/>
        <v>0</v>
      </c>
      <c r="Q864" s="41"/>
    </row>
    <row r="865" spans="1:17" ht="15.6" x14ac:dyDescent="0.3">
      <c r="A865" s="282"/>
      <c r="B865" s="142">
        <f t="shared" si="38"/>
        <v>6962.39</v>
      </c>
      <c r="C865" s="128"/>
      <c r="D865" s="34">
        <f t="shared" si="39"/>
        <v>6952.89</v>
      </c>
      <c r="E865" s="514">
        <v>45908</v>
      </c>
      <c r="F865" s="279">
        <v>6962.39</v>
      </c>
      <c r="G865" s="515">
        <v>45909</v>
      </c>
      <c r="H865" s="76">
        <f t="shared" si="40"/>
        <v>9.5</v>
      </c>
      <c r="K865" s="134"/>
      <c r="L865" s="680">
        <v>45908</v>
      </c>
      <c r="M865" s="136"/>
      <c r="N865" s="137">
        <f t="shared" si="41"/>
        <v>85</v>
      </c>
      <c r="O865" s="138">
        <v>50</v>
      </c>
      <c r="P865" s="139">
        <f t="shared" si="42"/>
        <v>35</v>
      </c>
      <c r="Q865" s="41"/>
    </row>
    <row r="866" spans="1:17" ht="15.6" x14ac:dyDescent="0.3">
      <c r="A866" s="282"/>
      <c r="B866" s="142">
        <f t="shared" si="38"/>
        <v>6964</v>
      </c>
      <c r="C866" s="128"/>
      <c r="D866" s="34">
        <f t="shared" si="39"/>
        <v>6962.39</v>
      </c>
      <c r="E866" s="514">
        <v>45909</v>
      </c>
      <c r="F866" s="279">
        <v>6964</v>
      </c>
      <c r="G866" s="515">
        <v>45910</v>
      </c>
      <c r="H866" s="76">
        <f t="shared" si="40"/>
        <v>1.6099999999996726</v>
      </c>
      <c r="K866" s="134"/>
      <c r="L866" s="680">
        <v>45909</v>
      </c>
      <c r="M866" s="136">
        <v>60</v>
      </c>
      <c r="N866" s="137">
        <f t="shared" si="41"/>
        <v>50</v>
      </c>
      <c r="O866" s="138">
        <v>75</v>
      </c>
      <c r="P866" s="139">
        <f t="shared" si="42"/>
        <v>35</v>
      </c>
      <c r="Q866" s="41"/>
    </row>
    <row r="867" spans="1:17" ht="15.6" x14ac:dyDescent="0.3">
      <c r="A867" s="282"/>
      <c r="B867" s="142">
        <f t="shared" si="38"/>
        <v>6973</v>
      </c>
      <c r="C867" s="128"/>
      <c r="D867" s="34">
        <f t="shared" si="39"/>
        <v>6964</v>
      </c>
      <c r="E867" s="514">
        <v>45910</v>
      </c>
      <c r="F867" s="279">
        <v>6973</v>
      </c>
      <c r="G867" s="515">
        <v>45911</v>
      </c>
      <c r="H867" s="76">
        <f t="shared" si="40"/>
        <v>9</v>
      </c>
      <c r="K867" s="134"/>
      <c r="L867" s="680">
        <v>45910</v>
      </c>
      <c r="M867" s="136"/>
      <c r="N867" s="137">
        <f t="shared" si="41"/>
        <v>75</v>
      </c>
      <c r="O867" s="138">
        <v>60</v>
      </c>
      <c r="P867" s="139">
        <f t="shared" si="42"/>
        <v>15</v>
      </c>
      <c r="Q867" s="41"/>
    </row>
    <row r="868" spans="1:17" ht="15.6" x14ac:dyDescent="0.3">
      <c r="A868" s="282"/>
      <c r="B868" s="142">
        <f t="shared" si="38"/>
        <v>6974</v>
      </c>
      <c r="C868" s="128"/>
      <c r="D868" s="34">
        <f t="shared" si="39"/>
        <v>6973</v>
      </c>
      <c r="E868" s="514">
        <v>45911</v>
      </c>
      <c r="F868" s="279">
        <v>6974</v>
      </c>
      <c r="G868" s="515">
        <v>45912</v>
      </c>
      <c r="H868" s="76">
        <f t="shared" si="40"/>
        <v>1</v>
      </c>
      <c r="K868" s="134"/>
      <c r="L868" s="680">
        <v>45911</v>
      </c>
      <c r="M868" s="136">
        <v>30</v>
      </c>
      <c r="N868" s="137">
        <f t="shared" si="41"/>
        <v>60</v>
      </c>
      <c r="O868" s="138">
        <v>80</v>
      </c>
      <c r="P868" s="139">
        <f t="shared" si="42"/>
        <v>10</v>
      </c>
      <c r="Q868" s="41"/>
    </row>
    <row r="869" spans="1:17" ht="15.6" x14ac:dyDescent="0.3">
      <c r="A869" s="282"/>
      <c r="B869" s="142">
        <f t="shared" si="38"/>
        <v>6975</v>
      </c>
      <c r="C869" s="128"/>
      <c r="D869" s="34">
        <f t="shared" si="39"/>
        <v>6974</v>
      </c>
      <c r="E869" s="514">
        <v>45912</v>
      </c>
      <c r="F869" s="279">
        <v>6975</v>
      </c>
      <c r="G869" s="515">
        <v>45913</v>
      </c>
      <c r="H869" s="76">
        <f t="shared" si="40"/>
        <v>1</v>
      </c>
      <c r="K869" s="134"/>
      <c r="L869" s="680">
        <v>45912</v>
      </c>
      <c r="M869" s="136"/>
      <c r="N869" s="137">
        <f t="shared" si="41"/>
        <v>80</v>
      </c>
      <c r="O869" s="138">
        <v>80</v>
      </c>
      <c r="P869" s="139">
        <f t="shared" si="42"/>
        <v>0</v>
      </c>
      <c r="Q869" s="41"/>
    </row>
    <row r="870" spans="1:17" ht="15.6" x14ac:dyDescent="0.3">
      <c r="A870" s="282"/>
      <c r="B870" s="142">
        <f t="shared" si="38"/>
        <v>6977</v>
      </c>
      <c r="C870" s="128"/>
      <c r="D870" s="34">
        <f t="shared" si="39"/>
        <v>6975</v>
      </c>
      <c r="E870" s="514">
        <v>45913</v>
      </c>
      <c r="F870" s="279">
        <v>6977</v>
      </c>
      <c r="G870" s="515">
        <v>45914</v>
      </c>
      <c r="H870" s="76">
        <f t="shared" si="40"/>
        <v>2</v>
      </c>
      <c r="K870" s="134"/>
      <c r="L870" s="680">
        <v>45913</v>
      </c>
      <c r="M870" s="136"/>
      <c r="N870" s="137">
        <f t="shared" si="41"/>
        <v>80</v>
      </c>
      <c r="O870" s="138">
        <v>75</v>
      </c>
      <c r="P870" s="139">
        <f t="shared" si="42"/>
        <v>5</v>
      </c>
      <c r="Q870" s="41"/>
    </row>
    <row r="871" spans="1:17" ht="15.6" x14ac:dyDescent="0.3">
      <c r="A871" s="282"/>
      <c r="B871" s="142">
        <f t="shared" si="38"/>
        <v>6980</v>
      </c>
      <c r="C871" s="128"/>
      <c r="D871" s="34">
        <f t="shared" si="39"/>
        <v>6977</v>
      </c>
      <c r="E871" s="514">
        <v>45914</v>
      </c>
      <c r="F871" s="279">
        <v>6980</v>
      </c>
      <c r="G871" s="515">
        <v>45915</v>
      </c>
      <c r="H871" s="76">
        <f t="shared" si="40"/>
        <v>3</v>
      </c>
      <c r="K871" s="134"/>
      <c r="L871" s="680">
        <v>45914</v>
      </c>
      <c r="M871" s="136"/>
      <c r="N871" s="137">
        <f t="shared" si="41"/>
        <v>75</v>
      </c>
      <c r="O871" s="138">
        <v>60</v>
      </c>
      <c r="P871" s="139">
        <f t="shared" si="42"/>
        <v>15</v>
      </c>
      <c r="Q871" s="41"/>
    </row>
    <row r="872" spans="1:17" ht="15.6" x14ac:dyDescent="0.3">
      <c r="A872" s="282"/>
      <c r="B872" s="142">
        <f t="shared" si="38"/>
        <v>6984</v>
      </c>
      <c r="C872" s="128"/>
      <c r="D872" s="34">
        <f t="shared" si="39"/>
        <v>6980</v>
      </c>
      <c r="E872" s="514">
        <v>45915</v>
      </c>
      <c r="F872" s="279">
        <v>6984</v>
      </c>
      <c r="G872" s="515">
        <v>45916</v>
      </c>
      <c r="H872" s="76">
        <f t="shared" si="40"/>
        <v>4</v>
      </c>
      <c r="K872" s="134"/>
      <c r="L872" s="680">
        <v>45915</v>
      </c>
      <c r="M872" s="136">
        <v>60</v>
      </c>
      <c r="N872" s="137">
        <f t="shared" si="41"/>
        <v>60</v>
      </c>
      <c r="O872" s="138">
        <v>110</v>
      </c>
      <c r="P872" s="139">
        <f t="shared" si="42"/>
        <v>10</v>
      </c>
      <c r="Q872" s="41"/>
    </row>
    <row r="873" spans="1:17" ht="15.6" x14ac:dyDescent="0.3">
      <c r="A873" s="282"/>
      <c r="B873" s="142">
        <f t="shared" si="38"/>
        <v>6985</v>
      </c>
      <c r="C873" s="128"/>
      <c r="D873" s="34">
        <f t="shared" si="39"/>
        <v>6984</v>
      </c>
      <c r="E873" s="514">
        <v>45916</v>
      </c>
      <c r="F873" s="279">
        <v>6985</v>
      </c>
      <c r="G873" s="515">
        <v>45917</v>
      </c>
      <c r="H873" s="76">
        <f t="shared" si="40"/>
        <v>1</v>
      </c>
      <c r="K873" s="134"/>
      <c r="L873" s="680">
        <v>45916</v>
      </c>
      <c r="M873" s="136"/>
      <c r="N873" s="137">
        <f t="shared" si="41"/>
        <v>110</v>
      </c>
      <c r="O873" s="138">
        <v>75</v>
      </c>
      <c r="P873" s="139">
        <f t="shared" si="42"/>
        <v>35</v>
      </c>
      <c r="Q873" s="41"/>
    </row>
    <row r="874" spans="1:17" ht="15.6" x14ac:dyDescent="0.3">
      <c r="A874" s="282"/>
      <c r="B874" s="142">
        <f t="shared" si="38"/>
        <v>6985</v>
      </c>
      <c r="C874" s="128"/>
      <c r="D874" s="34">
        <f t="shared" si="39"/>
        <v>6985</v>
      </c>
      <c r="E874" s="514">
        <v>45917</v>
      </c>
      <c r="F874" s="279">
        <v>6985</v>
      </c>
      <c r="G874" s="515">
        <v>45918</v>
      </c>
      <c r="H874" s="76">
        <f t="shared" si="40"/>
        <v>0</v>
      </c>
      <c r="K874" s="134"/>
      <c r="L874" s="680">
        <v>45917</v>
      </c>
      <c r="M874" s="136"/>
      <c r="N874" s="137">
        <f t="shared" si="41"/>
        <v>75</v>
      </c>
      <c r="O874" s="138">
        <v>70</v>
      </c>
      <c r="P874" s="139">
        <f t="shared" si="42"/>
        <v>5</v>
      </c>
      <c r="Q874" s="41"/>
    </row>
    <row r="875" spans="1:17" ht="15.6" x14ac:dyDescent="0.3">
      <c r="A875" s="282"/>
      <c r="B875" s="142">
        <f t="shared" si="38"/>
        <v>6985</v>
      </c>
      <c r="C875" s="128"/>
      <c r="D875" s="34">
        <f t="shared" si="39"/>
        <v>6985</v>
      </c>
      <c r="E875" s="514">
        <v>45918</v>
      </c>
      <c r="F875" s="279">
        <v>6985</v>
      </c>
      <c r="G875" s="515">
        <v>45919</v>
      </c>
      <c r="H875" s="76">
        <f t="shared" si="40"/>
        <v>0</v>
      </c>
      <c r="K875" s="134"/>
      <c r="L875" s="680">
        <v>45918</v>
      </c>
      <c r="M875" s="136"/>
      <c r="N875" s="137">
        <f t="shared" si="41"/>
        <v>70</v>
      </c>
      <c r="O875" s="138">
        <v>70</v>
      </c>
      <c r="P875" s="139">
        <f t="shared" si="42"/>
        <v>0</v>
      </c>
      <c r="Q875" s="41"/>
    </row>
    <row r="876" spans="1:17" ht="15.6" x14ac:dyDescent="0.3">
      <c r="A876" s="282"/>
      <c r="B876" s="142">
        <f t="shared" si="38"/>
        <v>6986</v>
      </c>
      <c r="C876" s="128"/>
      <c r="D876" s="34">
        <f t="shared" si="39"/>
        <v>6985</v>
      </c>
      <c r="E876" s="514">
        <v>45919</v>
      </c>
      <c r="F876" s="279">
        <v>6986</v>
      </c>
      <c r="G876" s="515">
        <v>45920</v>
      </c>
      <c r="H876" s="76">
        <f t="shared" si="40"/>
        <v>1</v>
      </c>
      <c r="K876" s="134"/>
      <c r="L876" s="680">
        <v>45919</v>
      </c>
      <c r="M876" s="136"/>
      <c r="N876" s="137">
        <f t="shared" si="41"/>
        <v>70</v>
      </c>
      <c r="O876" s="138">
        <v>60</v>
      </c>
      <c r="P876" s="139">
        <f t="shared" si="42"/>
        <v>10</v>
      </c>
      <c r="Q876" s="41"/>
    </row>
    <row r="877" spans="1:17" ht="15.6" x14ac:dyDescent="0.3">
      <c r="A877" s="282"/>
      <c r="B877" s="142">
        <f t="shared" si="38"/>
        <v>6986</v>
      </c>
      <c r="C877" s="128"/>
      <c r="D877" s="34">
        <f t="shared" si="39"/>
        <v>6986</v>
      </c>
      <c r="E877" s="514">
        <v>45920</v>
      </c>
      <c r="F877" s="279">
        <v>6986</v>
      </c>
      <c r="G877" s="515">
        <v>45921</v>
      </c>
      <c r="H877" s="76">
        <f t="shared" si="40"/>
        <v>0</v>
      </c>
      <c r="K877" s="134"/>
      <c r="L877" s="680">
        <v>45920</v>
      </c>
      <c r="M877" s="136"/>
      <c r="N877" s="137">
        <f t="shared" si="41"/>
        <v>60</v>
      </c>
      <c r="O877" s="138">
        <v>60</v>
      </c>
      <c r="P877" s="139">
        <f t="shared" si="42"/>
        <v>0</v>
      </c>
      <c r="Q877" s="41"/>
    </row>
    <row r="878" spans="1:17" ht="15.6" x14ac:dyDescent="0.3">
      <c r="A878" s="282"/>
      <c r="B878" s="142">
        <f t="shared" si="38"/>
        <v>6989</v>
      </c>
      <c r="C878" s="128"/>
      <c r="D878" s="34">
        <f t="shared" si="39"/>
        <v>6986</v>
      </c>
      <c r="E878" s="514">
        <v>45921</v>
      </c>
      <c r="F878" s="279">
        <v>6989</v>
      </c>
      <c r="G878" s="515">
        <v>45922</v>
      </c>
      <c r="H878" s="76">
        <f t="shared" si="40"/>
        <v>3</v>
      </c>
      <c r="K878" s="134"/>
      <c r="L878" s="680">
        <v>45921</v>
      </c>
      <c r="M878" s="136"/>
      <c r="N878" s="137">
        <f t="shared" si="41"/>
        <v>60</v>
      </c>
      <c r="O878" s="138">
        <v>45</v>
      </c>
      <c r="P878" s="139">
        <f t="shared" si="42"/>
        <v>15</v>
      </c>
      <c r="Q878" s="41"/>
    </row>
    <row r="879" spans="1:17" ht="15.6" x14ac:dyDescent="0.3">
      <c r="A879" s="282"/>
      <c r="B879" s="142">
        <f t="shared" si="38"/>
        <v>6996</v>
      </c>
      <c r="C879" s="128"/>
      <c r="D879" s="34">
        <f t="shared" si="39"/>
        <v>6989</v>
      </c>
      <c r="E879" s="514">
        <v>45922</v>
      </c>
      <c r="F879" s="279">
        <v>6996</v>
      </c>
      <c r="G879" s="515">
        <v>45923</v>
      </c>
      <c r="H879" s="76">
        <f t="shared" si="40"/>
        <v>7</v>
      </c>
      <c r="K879" s="134"/>
      <c r="L879" s="680">
        <v>45922</v>
      </c>
      <c r="M879" s="136"/>
      <c r="N879" s="137">
        <f t="shared" si="41"/>
        <v>45</v>
      </c>
      <c r="O879" s="138">
        <v>32</v>
      </c>
      <c r="P879" s="139">
        <f t="shared" si="42"/>
        <v>13</v>
      </c>
      <c r="Q879" s="41"/>
    </row>
    <row r="880" spans="1:17" ht="15.6" x14ac:dyDescent="0.3">
      <c r="A880" s="282"/>
      <c r="B880" s="142">
        <f t="shared" si="38"/>
        <v>6998</v>
      </c>
      <c r="C880" s="128"/>
      <c r="D880" s="34">
        <f t="shared" si="39"/>
        <v>6996</v>
      </c>
      <c r="E880" s="514">
        <v>45923</v>
      </c>
      <c r="F880" s="279">
        <v>6998</v>
      </c>
      <c r="G880" s="515">
        <v>45924</v>
      </c>
      <c r="H880" s="76">
        <f t="shared" si="40"/>
        <v>2</v>
      </c>
      <c r="K880" s="134"/>
      <c r="L880" s="680">
        <v>45923</v>
      </c>
      <c r="M880" s="136">
        <v>30</v>
      </c>
      <c r="N880" s="137">
        <f t="shared" si="41"/>
        <v>32</v>
      </c>
      <c r="O880" s="138">
        <v>48</v>
      </c>
      <c r="P880" s="139">
        <f t="shared" si="42"/>
        <v>14</v>
      </c>
      <c r="Q880" s="41"/>
    </row>
    <row r="881" spans="1:18" ht="15.6" x14ac:dyDescent="0.3">
      <c r="A881" s="282"/>
      <c r="B881" s="142">
        <f t="shared" si="38"/>
        <v>6998</v>
      </c>
      <c r="C881" s="128"/>
      <c r="D881" s="34">
        <f t="shared" si="39"/>
        <v>6998</v>
      </c>
      <c r="E881" s="514">
        <v>45924</v>
      </c>
      <c r="F881" s="279">
        <v>6998</v>
      </c>
      <c r="G881" s="515">
        <v>45925</v>
      </c>
      <c r="H881" s="76">
        <f t="shared" si="40"/>
        <v>0</v>
      </c>
      <c r="K881" s="134"/>
      <c r="L881" s="680">
        <v>45924</v>
      </c>
      <c r="M881" s="136">
        <v>90</v>
      </c>
      <c r="N881" s="137">
        <f t="shared" si="41"/>
        <v>48</v>
      </c>
      <c r="O881" s="138">
        <v>100</v>
      </c>
      <c r="P881" s="139">
        <f t="shared" si="42"/>
        <v>38</v>
      </c>
      <c r="Q881" s="41"/>
    </row>
    <row r="882" spans="1:18" ht="15.6" x14ac:dyDescent="0.3">
      <c r="A882" s="282"/>
      <c r="B882" s="142">
        <f t="shared" si="38"/>
        <v>6999.5</v>
      </c>
      <c r="C882" s="128"/>
      <c r="D882" s="34">
        <f t="shared" si="39"/>
        <v>6998</v>
      </c>
      <c r="E882" s="514">
        <v>45925</v>
      </c>
      <c r="F882" s="279">
        <v>6999.5</v>
      </c>
      <c r="G882" s="515">
        <v>45926</v>
      </c>
      <c r="H882" s="76">
        <f t="shared" si="40"/>
        <v>1.5</v>
      </c>
      <c r="K882" s="134"/>
      <c r="L882" s="680">
        <v>45925</v>
      </c>
      <c r="M882" s="136"/>
      <c r="N882" s="137">
        <f t="shared" si="41"/>
        <v>100</v>
      </c>
      <c r="O882" s="138">
        <v>95</v>
      </c>
      <c r="P882" s="139">
        <f t="shared" si="42"/>
        <v>5</v>
      </c>
      <c r="Q882" s="41"/>
    </row>
    <row r="883" spans="1:18" ht="15.6" x14ac:dyDescent="0.3">
      <c r="A883" s="282"/>
      <c r="B883" s="142">
        <f t="shared" si="38"/>
        <v>6999.94</v>
      </c>
      <c r="C883" s="128"/>
      <c r="D883" s="34">
        <f t="shared" si="39"/>
        <v>6999.5</v>
      </c>
      <c r="E883" s="514">
        <v>45926</v>
      </c>
      <c r="F883" s="279">
        <v>6999.94</v>
      </c>
      <c r="G883" s="515">
        <v>45927</v>
      </c>
      <c r="H883" s="76">
        <f t="shared" si="40"/>
        <v>0.43999999999959982</v>
      </c>
      <c r="K883" s="134"/>
      <c r="L883" s="680">
        <v>45926</v>
      </c>
      <c r="M883" s="136"/>
      <c r="N883" s="137">
        <f t="shared" si="41"/>
        <v>95</v>
      </c>
      <c r="O883" s="138">
        <v>60</v>
      </c>
      <c r="P883" s="139">
        <f t="shared" si="42"/>
        <v>35</v>
      </c>
      <c r="Q883" s="41"/>
    </row>
    <row r="884" spans="1:18" ht="15.6" x14ac:dyDescent="0.3">
      <c r="A884" s="282"/>
      <c r="B884" s="142">
        <f t="shared" ref="B884:B947" si="43">F884</f>
        <v>6999.96</v>
      </c>
      <c r="C884" s="128"/>
      <c r="D884" s="34">
        <f t="shared" ref="D884:D947" si="44">F883</f>
        <v>6999.94</v>
      </c>
      <c r="E884" s="514">
        <v>45927</v>
      </c>
      <c r="F884" s="279">
        <v>6999.96</v>
      </c>
      <c r="G884" s="515">
        <v>45928</v>
      </c>
      <c r="H884" s="76">
        <f t="shared" ref="H884:H947" si="45">F884-D884</f>
        <v>2.0000000000436557E-2</v>
      </c>
      <c r="K884" s="134"/>
      <c r="L884" s="680">
        <v>45927</v>
      </c>
      <c r="M884" s="136"/>
      <c r="N884" s="137">
        <f t="shared" ref="N884:N947" si="46">O883</f>
        <v>60</v>
      </c>
      <c r="O884" s="138">
        <v>95</v>
      </c>
      <c r="P884" s="139">
        <f t="shared" ref="P884:P947" si="47">(M884+N884-O884)</f>
        <v>-35</v>
      </c>
      <c r="Q884" s="41"/>
    </row>
    <row r="885" spans="1:18" ht="15.6" x14ac:dyDescent="0.3">
      <c r="A885" s="282"/>
      <c r="B885" s="142">
        <f t="shared" si="43"/>
        <v>7000.42</v>
      </c>
      <c r="C885" s="128"/>
      <c r="D885" s="34">
        <f t="shared" si="44"/>
        <v>6999.96</v>
      </c>
      <c r="E885" s="514">
        <v>45928</v>
      </c>
      <c r="F885" s="279">
        <v>7000.42</v>
      </c>
      <c r="G885" s="515">
        <v>45929</v>
      </c>
      <c r="H885" s="76">
        <f t="shared" si="45"/>
        <v>0.46000000000003638</v>
      </c>
      <c r="K885" s="134"/>
      <c r="L885" s="680">
        <v>45928</v>
      </c>
      <c r="M885" s="136"/>
      <c r="N885" s="137">
        <f t="shared" si="46"/>
        <v>95</v>
      </c>
      <c r="O885" s="138">
        <v>90</v>
      </c>
      <c r="P885" s="139">
        <f t="shared" si="47"/>
        <v>5</v>
      </c>
      <c r="Q885" s="41"/>
    </row>
    <row r="886" spans="1:18" ht="15.6" x14ac:dyDescent="0.3">
      <c r="A886" s="282"/>
      <c r="B886" s="142">
        <f t="shared" si="43"/>
        <v>7001.9</v>
      </c>
      <c r="C886" s="128"/>
      <c r="D886" s="34">
        <f t="shared" si="44"/>
        <v>7000.42</v>
      </c>
      <c r="E886" s="514">
        <v>45929</v>
      </c>
      <c r="F886" s="279">
        <v>7001.9</v>
      </c>
      <c r="G886" s="515">
        <v>45930</v>
      </c>
      <c r="H886" s="76">
        <f t="shared" si="45"/>
        <v>1.4799999999995634</v>
      </c>
      <c r="K886" s="134"/>
      <c r="L886" s="680">
        <v>45929</v>
      </c>
      <c r="M886" s="136"/>
      <c r="N886" s="137">
        <f t="shared" si="46"/>
        <v>90</v>
      </c>
      <c r="O886" s="138">
        <v>80</v>
      </c>
      <c r="P886" s="139">
        <f t="shared" si="47"/>
        <v>10</v>
      </c>
      <c r="Q886" s="41"/>
    </row>
    <row r="887" spans="1:18" ht="15.6" x14ac:dyDescent="0.3">
      <c r="A887" s="282"/>
      <c r="B887" s="142">
        <f t="shared" si="43"/>
        <v>7004.3</v>
      </c>
      <c r="C887" s="128"/>
      <c r="D887" s="34">
        <f t="shared" si="44"/>
        <v>7001.9</v>
      </c>
      <c r="E887" s="514">
        <v>45930</v>
      </c>
      <c r="F887" s="279">
        <v>7004.3</v>
      </c>
      <c r="G887" s="515">
        <v>45931</v>
      </c>
      <c r="H887" s="76">
        <f t="shared" si="45"/>
        <v>2.4000000000005457</v>
      </c>
      <c r="K887" s="134"/>
      <c r="L887" s="680">
        <v>45930</v>
      </c>
      <c r="M887" s="136"/>
      <c r="N887" s="137">
        <f t="shared" si="46"/>
        <v>80</v>
      </c>
      <c r="O887" s="138">
        <v>65</v>
      </c>
      <c r="P887" s="139">
        <f t="shared" si="47"/>
        <v>15</v>
      </c>
      <c r="Q887" s="41"/>
    </row>
    <row r="888" spans="1:18" s="592" customFormat="1" ht="15.6" x14ac:dyDescent="0.3">
      <c r="A888" s="622"/>
      <c r="B888" s="599">
        <f t="shared" si="43"/>
        <v>7004.3</v>
      </c>
      <c r="C888" s="600"/>
      <c r="D888" s="586">
        <f t="shared" si="44"/>
        <v>7004.3</v>
      </c>
      <c r="E888" s="601">
        <v>45931</v>
      </c>
      <c r="F888" s="623">
        <v>7004.3</v>
      </c>
      <c r="G888" s="602">
        <v>45932</v>
      </c>
      <c r="H888" s="603">
        <f t="shared" si="45"/>
        <v>0</v>
      </c>
      <c r="I888" s="592">
        <f>SUM(H796:H887)</f>
        <v>286.30000000000018</v>
      </c>
      <c r="K888" s="604"/>
      <c r="L888" s="681">
        <v>45931</v>
      </c>
      <c r="M888" s="624"/>
      <c r="N888" s="625">
        <f t="shared" si="46"/>
        <v>65</v>
      </c>
      <c r="O888" s="626">
        <v>65</v>
      </c>
      <c r="P888" s="627">
        <f t="shared" si="47"/>
        <v>0</v>
      </c>
      <c r="Q888" s="596"/>
      <c r="R888" s="592">
        <f>SUM(P796:P887)</f>
        <v>1844</v>
      </c>
    </row>
    <row r="889" spans="1:18" ht="15.6" x14ac:dyDescent="0.3">
      <c r="A889" s="282"/>
      <c r="B889" s="142">
        <f t="shared" si="43"/>
        <v>7007.39</v>
      </c>
      <c r="C889" s="128"/>
      <c r="D889" s="34">
        <f t="shared" si="44"/>
        <v>7004.3</v>
      </c>
      <c r="E889" s="514">
        <v>45932</v>
      </c>
      <c r="F889" s="279">
        <v>7007.39</v>
      </c>
      <c r="G889" s="643">
        <v>45933</v>
      </c>
      <c r="H889" s="76">
        <f t="shared" si="45"/>
        <v>3.0900000000001455</v>
      </c>
      <c r="K889" s="134"/>
      <c r="L889" s="680">
        <v>45932</v>
      </c>
      <c r="M889" s="136"/>
      <c r="N889" s="137">
        <f t="shared" si="46"/>
        <v>65</v>
      </c>
      <c r="O889" s="138">
        <v>45</v>
      </c>
      <c r="P889" s="139">
        <f t="shared" si="47"/>
        <v>20</v>
      </c>
      <c r="Q889" s="41"/>
    </row>
    <row r="890" spans="1:18" ht="15.6" x14ac:dyDescent="0.3">
      <c r="A890" s="282"/>
      <c r="B890" s="142">
        <f t="shared" si="43"/>
        <v>7012</v>
      </c>
      <c r="C890" s="128"/>
      <c r="D890" s="34">
        <f t="shared" si="44"/>
        <v>7007.39</v>
      </c>
      <c r="E890" s="514">
        <v>45933</v>
      </c>
      <c r="F890" s="279">
        <v>7012</v>
      </c>
      <c r="G890" s="643">
        <v>45934</v>
      </c>
      <c r="H890" s="76">
        <f t="shared" si="45"/>
        <v>4.6099999999996726</v>
      </c>
      <c r="K890" s="134"/>
      <c r="L890" s="680">
        <v>45933</v>
      </c>
      <c r="M890" s="136"/>
      <c r="N890" s="137">
        <f t="shared" si="46"/>
        <v>45</v>
      </c>
      <c r="O890" s="138">
        <v>40</v>
      </c>
      <c r="P890" s="139">
        <f t="shared" si="47"/>
        <v>5</v>
      </c>
      <c r="Q890" s="41"/>
    </row>
    <row r="891" spans="1:18" ht="15.6" x14ac:dyDescent="0.3">
      <c r="A891" s="282"/>
      <c r="B891" s="142">
        <f t="shared" si="43"/>
        <v>7019.7</v>
      </c>
      <c r="C891" s="128"/>
      <c r="D891" s="34">
        <f t="shared" si="44"/>
        <v>7012</v>
      </c>
      <c r="E891" s="514">
        <v>45934</v>
      </c>
      <c r="F891" s="279">
        <v>7019.7</v>
      </c>
      <c r="G891" s="643">
        <v>45935</v>
      </c>
      <c r="H891" s="76">
        <f t="shared" si="45"/>
        <v>7.6999999999998181</v>
      </c>
      <c r="K891" s="134"/>
      <c r="L891" s="680">
        <v>45934</v>
      </c>
      <c r="M891" s="136">
        <v>60</v>
      </c>
      <c r="N891" s="137">
        <f t="shared" si="46"/>
        <v>40</v>
      </c>
      <c r="O891" s="138">
        <v>53</v>
      </c>
      <c r="P891" s="139">
        <f t="shared" si="47"/>
        <v>47</v>
      </c>
      <c r="Q891" s="41"/>
    </row>
    <row r="892" spans="1:18" ht="15.6" x14ac:dyDescent="0.3">
      <c r="A892" s="282"/>
      <c r="B892" s="142">
        <f t="shared" si="43"/>
        <v>7019.7</v>
      </c>
      <c r="C892" s="128"/>
      <c r="D892" s="34">
        <f t="shared" si="44"/>
        <v>7019.7</v>
      </c>
      <c r="E892" s="514">
        <v>45935</v>
      </c>
      <c r="F892" s="279">
        <v>7019.7</v>
      </c>
      <c r="G892" s="643">
        <v>45936</v>
      </c>
      <c r="H892" s="76">
        <f t="shared" si="45"/>
        <v>0</v>
      </c>
      <c r="K892" s="134"/>
      <c r="L892" s="680">
        <v>45935</v>
      </c>
      <c r="M892" s="136"/>
      <c r="N892" s="137">
        <f t="shared" si="46"/>
        <v>53</v>
      </c>
      <c r="O892" s="138">
        <v>53</v>
      </c>
      <c r="P892" s="139">
        <f t="shared" si="47"/>
        <v>0</v>
      </c>
      <c r="Q892" s="41"/>
    </row>
    <row r="893" spans="1:18" ht="15.6" x14ac:dyDescent="0.3">
      <c r="A893" s="282"/>
      <c r="B893" s="142">
        <f t="shared" si="43"/>
        <v>7021.4</v>
      </c>
      <c r="C893" s="128"/>
      <c r="D893" s="34">
        <f t="shared" si="44"/>
        <v>7019.7</v>
      </c>
      <c r="E893" s="514">
        <v>45936</v>
      </c>
      <c r="F893" s="279">
        <v>7021.4</v>
      </c>
      <c r="G893" s="643">
        <v>45937</v>
      </c>
      <c r="H893" s="76">
        <f t="shared" si="45"/>
        <v>1.6999999999998181</v>
      </c>
      <c r="K893" s="134"/>
      <c r="L893" s="680">
        <v>45936</v>
      </c>
      <c r="M893" s="136">
        <v>60</v>
      </c>
      <c r="N893" s="137">
        <f t="shared" si="46"/>
        <v>53</v>
      </c>
      <c r="O893" s="138">
        <v>85</v>
      </c>
      <c r="P893" s="139">
        <f t="shared" si="47"/>
        <v>28</v>
      </c>
      <c r="Q893" s="41"/>
    </row>
    <row r="894" spans="1:18" ht="15.6" x14ac:dyDescent="0.3">
      <c r="A894" s="282"/>
      <c r="B894" s="142">
        <f t="shared" si="43"/>
        <v>7028.6</v>
      </c>
      <c r="C894" s="128"/>
      <c r="D894" s="34">
        <f t="shared" si="44"/>
        <v>7021.4</v>
      </c>
      <c r="E894" s="514">
        <v>45937</v>
      </c>
      <c r="F894" s="279">
        <v>7028.6</v>
      </c>
      <c r="G894" s="643">
        <v>45938</v>
      </c>
      <c r="H894" s="76">
        <f t="shared" si="45"/>
        <v>7.2000000000007276</v>
      </c>
      <c r="K894" s="134"/>
      <c r="L894" s="680">
        <v>45937</v>
      </c>
      <c r="M894" s="136"/>
      <c r="N894" s="137">
        <f t="shared" si="46"/>
        <v>85</v>
      </c>
      <c r="O894" s="138">
        <v>45</v>
      </c>
      <c r="P894" s="139">
        <f t="shared" si="47"/>
        <v>40</v>
      </c>
      <c r="Q894" s="41"/>
    </row>
    <row r="895" spans="1:18" ht="15.6" x14ac:dyDescent="0.3">
      <c r="A895" s="282"/>
      <c r="B895" s="142">
        <f t="shared" si="43"/>
        <v>7041</v>
      </c>
      <c r="C895" s="128"/>
      <c r="D895" s="34">
        <f t="shared" si="44"/>
        <v>7028.6</v>
      </c>
      <c r="E895" s="514">
        <v>45938</v>
      </c>
      <c r="F895" s="279">
        <v>7041</v>
      </c>
      <c r="G895" s="643">
        <v>45939</v>
      </c>
      <c r="H895" s="76">
        <f t="shared" si="45"/>
        <v>12.399999999999636</v>
      </c>
      <c r="K895" s="134"/>
      <c r="L895" s="680">
        <v>45938</v>
      </c>
      <c r="M895" s="136">
        <v>60</v>
      </c>
      <c r="N895" s="137">
        <f t="shared" si="46"/>
        <v>45</v>
      </c>
      <c r="O895" s="138">
        <v>30</v>
      </c>
      <c r="P895" s="139">
        <f t="shared" si="47"/>
        <v>75</v>
      </c>
      <c r="Q895" s="41"/>
    </row>
    <row r="896" spans="1:18" ht="15.6" x14ac:dyDescent="0.3">
      <c r="A896" s="282"/>
      <c r="B896" s="142">
        <f t="shared" si="43"/>
        <v>7044.71</v>
      </c>
      <c r="C896" s="128"/>
      <c r="D896" s="34">
        <f t="shared" si="44"/>
        <v>7041</v>
      </c>
      <c r="E896" s="514">
        <v>45939</v>
      </c>
      <c r="F896" s="279">
        <v>7044.71</v>
      </c>
      <c r="G896" s="643">
        <v>45940</v>
      </c>
      <c r="H896" s="76">
        <f t="shared" si="45"/>
        <v>3.7100000000000364</v>
      </c>
      <c r="K896" s="134"/>
      <c r="L896" s="680">
        <v>45939</v>
      </c>
      <c r="M896" s="136">
        <v>60</v>
      </c>
      <c r="N896" s="137">
        <f t="shared" si="46"/>
        <v>30</v>
      </c>
      <c r="O896" s="138">
        <v>90</v>
      </c>
      <c r="P896" s="139">
        <f t="shared" si="47"/>
        <v>0</v>
      </c>
      <c r="Q896" s="41"/>
    </row>
    <row r="897" spans="1:17" ht="15.6" x14ac:dyDescent="0.3">
      <c r="A897" s="282"/>
      <c r="B897" s="142">
        <f t="shared" si="43"/>
        <v>7048</v>
      </c>
      <c r="C897" s="128"/>
      <c r="D897" s="34">
        <f t="shared" si="44"/>
        <v>7044.71</v>
      </c>
      <c r="E897" s="514">
        <v>45940</v>
      </c>
      <c r="F897" s="279">
        <v>7048</v>
      </c>
      <c r="G897" s="643">
        <v>45941</v>
      </c>
      <c r="H897" s="76">
        <f t="shared" si="45"/>
        <v>3.2899999999999636</v>
      </c>
      <c r="K897" s="134"/>
      <c r="L897" s="680">
        <v>45940</v>
      </c>
      <c r="M897" s="136"/>
      <c r="N897" s="137">
        <f t="shared" si="46"/>
        <v>90</v>
      </c>
      <c r="O897" s="138">
        <v>70</v>
      </c>
      <c r="P897" s="139">
        <f t="shared" si="47"/>
        <v>20</v>
      </c>
      <c r="Q897" s="41"/>
    </row>
    <row r="898" spans="1:17" ht="15.6" x14ac:dyDescent="0.3">
      <c r="A898" s="282"/>
      <c r="B898" s="142">
        <f t="shared" si="43"/>
        <v>7051</v>
      </c>
      <c r="C898" s="128"/>
      <c r="D898" s="34">
        <f t="shared" si="44"/>
        <v>7048</v>
      </c>
      <c r="E898" s="514">
        <v>45941</v>
      </c>
      <c r="F898" s="279">
        <v>7051</v>
      </c>
      <c r="G898" s="643">
        <v>45942</v>
      </c>
      <c r="H898" s="76">
        <f t="shared" si="45"/>
        <v>3</v>
      </c>
      <c r="K898" s="134"/>
      <c r="L898" s="680">
        <v>45941</v>
      </c>
      <c r="M898" s="136"/>
      <c r="N898" s="137">
        <f t="shared" si="46"/>
        <v>70</v>
      </c>
      <c r="O898" s="138">
        <v>55</v>
      </c>
      <c r="P898" s="139">
        <f t="shared" si="47"/>
        <v>15</v>
      </c>
      <c r="Q898" s="41"/>
    </row>
    <row r="899" spans="1:17" ht="15.6" x14ac:dyDescent="0.3">
      <c r="A899" s="282"/>
      <c r="B899" s="142">
        <f t="shared" si="43"/>
        <v>7058.37</v>
      </c>
      <c r="C899" s="128"/>
      <c r="D899" s="34">
        <f t="shared" si="44"/>
        <v>7051</v>
      </c>
      <c r="E899" s="514">
        <v>45942</v>
      </c>
      <c r="F899" s="279">
        <v>7058.37</v>
      </c>
      <c r="G899" s="643">
        <v>45943</v>
      </c>
      <c r="H899" s="76">
        <f t="shared" si="45"/>
        <v>7.3699999999998909</v>
      </c>
      <c r="K899" s="134"/>
      <c r="L899" s="680">
        <v>45942</v>
      </c>
      <c r="M899" s="136">
        <v>60</v>
      </c>
      <c r="N899" s="137">
        <f t="shared" si="46"/>
        <v>55</v>
      </c>
      <c r="O899" s="138">
        <v>62</v>
      </c>
      <c r="P899" s="139">
        <f t="shared" si="47"/>
        <v>53</v>
      </c>
      <c r="Q899" s="41"/>
    </row>
    <row r="900" spans="1:17" ht="15.6" x14ac:dyDescent="0.3">
      <c r="A900" s="282"/>
      <c r="B900" s="142">
        <f t="shared" si="43"/>
        <v>7064</v>
      </c>
      <c r="C900" s="128"/>
      <c r="D900" s="34">
        <f t="shared" si="44"/>
        <v>7058.37</v>
      </c>
      <c r="E900" s="514">
        <v>45943</v>
      </c>
      <c r="F900" s="279">
        <v>7064</v>
      </c>
      <c r="G900" s="643">
        <v>45944</v>
      </c>
      <c r="H900" s="76">
        <f t="shared" si="45"/>
        <v>5.6300000000001091</v>
      </c>
      <c r="K900" s="134"/>
      <c r="L900" s="680">
        <v>45943</v>
      </c>
      <c r="M900" s="136">
        <v>60</v>
      </c>
      <c r="N900" s="137">
        <f t="shared" si="46"/>
        <v>62</v>
      </c>
      <c r="O900" s="138">
        <v>80</v>
      </c>
      <c r="P900" s="139">
        <f t="shared" si="47"/>
        <v>42</v>
      </c>
      <c r="Q900" s="41"/>
    </row>
    <row r="901" spans="1:17" ht="15.6" x14ac:dyDescent="0.3">
      <c r="A901" s="282"/>
      <c r="B901" s="142">
        <f t="shared" si="43"/>
        <v>7064</v>
      </c>
      <c r="C901" s="128"/>
      <c r="D901" s="34">
        <f t="shared" si="44"/>
        <v>7064</v>
      </c>
      <c r="E901" s="514">
        <v>45944</v>
      </c>
      <c r="F901" s="279">
        <v>7064</v>
      </c>
      <c r="G901" s="643">
        <v>45945</v>
      </c>
      <c r="H901" s="76">
        <f t="shared" si="45"/>
        <v>0</v>
      </c>
      <c r="K901" s="134"/>
      <c r="L901" s="680">
        <v>45944</v>
      </c>
      <c r="M901" s="136">
        <v>40</v>
      </c>
      <c r="N901" s="137">
        <f t="shared" si="46"/>
        <v>80</v>
      </c>
      <c r="O901" s="138">
        <v>100</v>
      </c>
      <c r="P901" s="139">
        <f t="shared" si="47"/>
        <v>20</v>
      </c>
      <c r="Q901" s="41"/>
    </row>
    <row r="902" spans="1:17" ht="15.6" x14ac:dyDescent="0.3">
      <c r="A902" s="282"/>
      <c r="B902" s="142">
        <f t="shared" si="43"/>
        <v>7069</v>
      </c>
      <c r="C902" s="128"/>
      <c r="D902" s="34">
        <f t="shared" si="44"/>
        <v>7064</v>
      </c>
      <c r="E902" s="514">
        <v>45945</v>
      </c>
      <c r="F902" s="279">
        <v>7069</v>
      </c>
      <c r="G902" s="643">
        <v>45946</v>
      </c>
      <c r="H902" s="76">
        <f t="shared" si="45"/>
        <v>5</v>
      </c>
      <c r="K902" s="134"/>
      <c r="L902" s="680">
        <v>45945</v>
      </c>
      <c r="M902" s="136"/>
      <c r="N902" s="137">
        <f t="shared" si="46"/>
        <v>100</v>
      </c>
      <c r="O902" s="138">
        <v>76</v>
      </c>
      <c r="P902" s="139">
        <f t="shared" si="47"/>
        <v>24</v>
      </c>
      <c r="Q902" s="41"/>
    </row>
    <row r="903" spans="1:17" ht="15.6" x14ac:dyDescent="0.3">
      <c r="A903" s="282"/>
      <c r="B903" s="142">
        <f t="shared" si="43"/>
        <v>7069</v>
      </c>
      <c r="C903" s="128"/>
      <c r="D903" s="34">
        <f t="shared" si="44"/>
        <v>7069</v>
      </c>
      <c r="E903" s="514">
        <v>45946</v>
      </c>
      <c r="F903" s="279">
        <v>7069</v>
      </c>
      <c r="G903" s="643">
        <v>45947</v>
      </c>
      <c r="H903" s="76">
        <f t="shared" si="45"/>
        <v>0</v>
      </c>
      <c r="K903" s="134"/>
      <c r="L903" s="680">
        <v>45946</v>
      </c>
      <c r="M903" s="136"/>
      <c r="N903" s="137">
        <f t="shared" si="46"/>
        <v>76</v>
      </c>
      <c r="O903" s="138">
        <v>76</v>
      </c>
      <c r="P903" s="139">
        <f t="shared" si="47"/>
        <v>0</v>
      </c>
      <c r="Q903" s="41"/>
    </row>
    <row r="904" spans="1:17" ht="15.6" x14ac:dyDescent="0.3">
      <c r="A904" s="282"/>
      <c r="B904" s="142">
        <f t="shared" si="43"/>
        <v>7069</v>
      </c>
      <c r="C904" s="128"/>
      <c r="D904" s="34">
        <f t="shared" si="44"/>
        <v>7069</v>
      </c>
      <c r="E904" s="514">
        <v>45947</v>
      </c>
      <c r="F904" s="279">
        <v>7069</v>
      </c>
      <c r="G904" s="643">
        <v>45948</v>
      </c>
      <c r="H904" s="76">
        <f t="shared" si="45"/>
        <v>0</v>
      </c>
      <c r="K904" s="134"/>
      <c r="L904" s="680">
        <v>45947</v>
      </c>
      <c r="M904" s="136"/>
      <c r="N904" s="137">
        <f t="shared" si="46"/>
        <v>76</v>
      </c>
      <c r="O904" s="138">
        <v>76</v>
      </c>
      <c r="P904" s="139">
        <f t="shared" si="47"/>
        <v>0</v>
      </c>
      <c r="Q904" s="41"/>
    </row>
    <row r="905" spans="1:17" ht="15.6" x14ac:dyDescent="0.3">
      <c r="A905" s="282"/>
      <c r="B905" s="142">
        <f t="shared" si="43"/>
        <v>7075</v>
      </c>
      <c r="C905" s="128"/>
      <c r="D905" s="34">
        <f t="shared" si="44"/>
        <v>7069</v>
      </c>
      <c r="E905" s="514">
        <v>45948</v>
      </c>
      <c r="F905" s="279">
        <v>7075</v>
      </c>
      <c r="G905" s="643">
        <v>45949</v>
      </c>
      <c r="H905" s="76">
        <f t="shared" si="45"/>
        <v>6</v>
      </c>
      <c r="K905" s="134"/>
      <c r="L905" s="680">
        <v>45948</v>
      </c>
      <c r="M905" s="136"/>
      <c r="N905" s="137">
        <f t="shared" si="46"/>
        <v>76</v>
      </c>
      <c r="O905" s="138">
        <v>40</v>
      </c>
      <c r="P905" s="139">
        <f t="shared" si="47"/>
        <v>36</v>
      </c>
      <c r="Q905" s="41"/>
    </row>
    <row r="906" spans="1:17" ht="15.6" x14ac:dyDescent="0.3">
      <c r="A906" s="282"/>
      <c r="B906" s="142">
        <f t="shared" si="43"/>
        <v>7080</v>
      </c>
      <c r="C906" s="128"/>
      <c r="D906" s="34">
        <f t="shared" si="44"/>
        <v>7075</v>
      </c>
      <c r="E906" s="514">
        <v>45949</v>
      </c>
      <c r="F906" s="279">
        <v>7080</v>
      </c>
      <c r="G906" s="643">
        <v>45950</v>
      </c>
      <c r="H906" s="76">
        <f t="shared" si="45"/>
        <v>5</v>
      </c>
      <c r="K906" s="134"/>
      <c r="L906" s="680">
        <v>45949</v>
      </c>
      <c r="M906" s="136">
        <v>60</v>
      </c>
      <c r="N906" s="137">
        <f t="shared" si="46"/>
        <v>40</v>
      </c>
      <c r="O906" s="138">
        <v>68</v>
      </c>
      <c r="P906" s="139">
        <f t="shared" si="47"/>
        <v>32</v>
      </c>
      <c r="Q906" s="41"/>
    </row>
    <row r="907" spans="1:17" ht="15.6" x14ac:dyDescent="0.3">
      <c r="A907" s="282"/>
      <c r="B907" s="142">
        <f t="shared" si="43"/>
        <v>7082</v>
      </c>
      <c r="C907" s="128"/>
      <c r="D907" s="34">
        <f t="shared" si="44"/>
        <v>7080</v>
      </c>
      <c r="E907" s="514">
        <v>45950</v>
      </c>
      <c r="F907" s="279">
        <v>7082</v>
      </c>
      <c r="G907" s="643">
        <v>45951</v>
      </c>
      <c r="H907" s="76">
        <f t="shared" si="45"/>
        <v>2</v>
      </c>
      <c r="K907" s="134"/>
      <c r="L907" s="680">
        <v>45950</v>
      </c>
      <c r="M907" s="136"/>
      <c r="N907" s="137">
        <f t="shared" si="46"/>
        <v>68</v>
      </c>
      <c r="O907" s="138">
        <v>51</v>
      </c>
      <c r="P907" s="139">
        <f t="shared" si="47"/>
        <v>17</v>
      </c>
      <c r="Q907" s="41"/>
    </row>
    <row r="908" spans="1:17" ht="15.6" x14ac:dyDescent="0.3">
      <c r="A908" s="282"/>
      <c r="B908" s="142">
        <f t="shared" si="43"/>
        <v>7091</v>
      </c>
      <c r="C908" s="128"/>
      <c r="D908" s="34">
        <f t="shared" si="44"/>
        <v>7082</v>
      </c>
      <c r="E908" s="514">
        <v>45951</v>
      </c>
      <c r="F908" s="279">
        <v>7091</v>
      </c>
      <c r="G908" s="643">
        <v>45952</v>
      </c>
      <c r="H908" s="76">
        <f t="shared" si="45"/>
        <v>9</v>
      </c>
      <c r="K908" s="134"/>
      <c r="L908" s="680">
        <v>45951</v>
      </c>
      <c r="M908" s="136">
        <v>60</v>
      </c>
      <c r="N908" s="137">
        <f t="shared" si="46"/>
        <v>51</v>
      </c>
      <c r="O908" s="138">
        <v>48</v>
      </c>
      <c r="P908" s="139">
        <f t="shared" si="47"/>
        <v>63</v>
      </c>
      <c r="Q908" s="41"/>
    </row>
    <row r="909" spans="1:17" ht="15.6" x14ac:dyDescent="0.3">
      <c r="A909" s="282"/>
      <c r="B909" s="142">
        <f t="shared" si="43"/>
        <v>7095.5</v>
      </c>
      <c r="C909" s="128"/>
      <c r="D909" s="34">
        <f t="shared" si="44"/>
        <v>7091</v>
      </c>
      <c r="E909" s="514">
        <v>45952</v>
      </c>
      <c r="F909" s="279">
        <v>7095.5</v>
      </c>
      <c r="G909" s="643">
        <v>45953</v>
      </c>
      <c r="H909" s="76">
        <f t="shared" si="45"/>
        <v>4.5</v>
      </c>
      <c r="K909" s="134"/>
      <c r="L909" s="680">
        <v>45952</v>
      </c>
      <c r="M909" s="136">
        <v>60</v>
      </c>
      <c r="N909" s="137">
        <f t="shared" si="46"/>
        <v>48</v>
      </c>
      <c r="O909" s="138">
        <v>79</v>
      </c>
      <c r="P909" s="139">
        <f t="shared" si="47"/>
        <v>29</v>
      </c>
      <c r="Q909" s="41"/>
    </row>
    <row r="910" spans="1:17" ht="15.6" x14ac:dyDescent="0.3">
      <c r="A910" s="282"/>
      <c r="B910" s="142">
        <f t="shared" si="43"/>
        <v>7095.5</v>
      </c>
      <c r="C910" s="128"/>
      <c r="D910" s="34">
        <f t="shared" si="44"/>
        <v>7095.5</v>
      </c>
      <c r="E910" s="514">
        <v>45953</v>
      </c>
      <c r="F910" s="279">
        <v>7095.5</v>
      </c>
      <c r="G910" s="643">
        <v>45954</v>
      </c>
      <c r="H910" s="76">
        <f t="shared" si="45"/>
        <v>0</v>
      </c>
      <c r="K910" s="134"/>
      <c r="L910" s="680">
        <v>45953</v>
      </c>
      <c r="M910" s="136"/>
      <c r="N910" s="137">
        <f t="shared" si="46"/>
        <v>79</v>
      </c>
      <c r="O910" s="138">
        <v>79</v>
      </c>
      <c r="P910" s="139">
        <f t="shared" si="47"/>
        <v>0</v>
      </c>
      <c r="Q910" s="41"/>
    </row>
    <row r="911" spans="1:17" ht="15.6" x14ac:dyDescent="0.3">
      <c r="A911" s="282"/>
      <c r="B911" s="142">
        <f t="shared" si="43"/>
        <v>7096.43</v>
      </c>
      <c r="C911" s="128"/>
      <c r="D911" s="34">
        <f t="shared" si="44"/>
        <v>7095.5</v>
      </c>
      <c r="E911" s="514">
        <v>45954</v>
      </c>
      <c r="F911" s="279">
        <v>7096.43</v>
      </c>
      <c r="G911" s="643">
        <v>45955</v>
      </c>
      <c r="H911" s="76">
        <f t="shared" si="45"/>
        <v>0.93000000000029104</v>
      </c>
      <c r="K911" s="134"/>
      <c r="L911" s="680">
        <v>45954</v>
      </c>
      <c r="M911" s="136"/>
      <c r="N911" s="137">
        <f t="shared" si="46"/>
        <v>79</v>
      </c>
      <c r="O911" s="138">
        <v>72</v>
      </c>
      <c r="P911" s="139">
        <f t="shared" si="47"/>
        <v>7</v>
      </c>
      <c r="Q911" s="41"/>
    </row>
    <row r="912" spans="1:17" ht="15.6" x14ac:dyDescent="0.3">
      <c r="A912" s="282"/>
      <c r="B912" s="142">
        <f t="shared" si="43"/>
        <v>7097.4</v>
      </c>
      <c r="C912" s="128"/>
      <c r="D912" s="34">
        <f t="shared" si="44"/>
        <v>7096.43</v>
      </c>
      <c r="E912" s="514">
        <v>45955</v>
      </c>
      <c r="F912" s="279">
        <v>7097.4</v>
      </c>
      <c r="G912" s="643">
        <v>45956</v>
      </c>
      <c r="H912" s="76">
        <f t="shared" si="45"/>
        <v>0.96999999999934516</v>
      </c>
      <c r="K912" s="134"/>
      <c r="L912" s="680">
        <v>45955</v>
      </c>
      <c r="M912" s="136"/>
      <c r="N912" s="137">
        <f t="shared" si="46"/>
        <v>72</v>
      </c>
      <c r="O912" s="138">
        <v>68</v>
      </c>
      <c r="P912" s="139">
        <f t="shared" si="47"/>
        <v>4</v>
      </c>
      <c r="Q912" s="41"/>
    </row>
    <row r="913" spans="1:17" ht="15.6" x14ac:dyDescent="0.3">
      <c r="A913" s="282"/>
      <c r="B913" s="142">
        <f t="shared" si="43"/>
        <v>7101</v>
      </c>
      <c r="C913" s="128"/>
      <c r="D913" s="34">
        <f t="shared" si="44"/>
        <v>7097.4</v>
      </c>
      <c r="E913" s="514">
        <v>45956</v>
      </c>
      <c r="F913" s="279">
        <v>7101</v>
      </c>
      <c r="G913" s="643">
        <v>45957</v>
      </c>
      <c r="H913" s="76">
        <f t="shared" si="45"/>
        <v>3.6000000000003638</v>
      </c>
      <c r="K913" s="134"/>
      <c r="L913" s="680">
        <v>45956</v>
      </c>
      <c r="M913" s="136"/>
      <c r="N913" s="137">
        <f t="shared" si="46"/>
        <v>68</v>
      </c>
      <c r="O913" s="138">
        <v>38</v>
      </c>
      <c r="P913" s="139">
        <f t="shared" si="47"/>
        <v>30</v>
      </c>
      <c r="Q913" s="41"/>
    </row>
    <row r="914" spans="1:17" ht="15.6" x14ac:dyDescent="0.3">
      <c r="A914" s="282"/>
      <c r="B914" s="142">
        <f t="shared" si="43"/>
        <v>7103</v>
      </c>
      <c r="C914" s="128"/>
      <c r="D914" s="34">
        <f t="shared" si="44"/>
        <v>7101</v>
      </c>
      <c r="E914" s="514">
        <v>45957</v>
      </c>
      <c r="F914" s="279">
        <v>7103</v>
      </c>
      <c r="G914" s="643">
        <v>45958</v>
      </c>
      <c r="H914" s="76">
        <f t="shared" si="45"/>
        <v>2</v>
      </c>
      <c r="K914" s="134"/>
      <c r="L914" s="680">
        <v>45957</v>
      </c>
      <c r="M914" s="136">
        <v>60</v>
      </c>
      <c r="N914" s="137">
        <f t="shared" si="46"/>
        <v>38</v>
      </c>
      <c r="O914" s="138">
        <v>80</v>
      </c>
      <c r="P914" s="139">
        <f t="shared" si="47"/>
        <v>18</v>
      </c>
      <c r="Q914" s="41"/>
    </row>
    <row r="915" spans="1:17" ht="15.6" x14ac:dyDescent="0.3">
      <c r="A915" s="282"/>
      <c r="B915" s="142">
        <f t="shared" si="43"/>
        <v>7106</v>
      </c>
      <c r="C915" s="128"/>
      <c r="D915" s="34">
        <f t="shared" si="44"/>
        <v>7103</v>
      </c>
      <c r="E915" s="514">
        <v>45958</v>
      </c>
      <c r="F915" s="279">
        <v>7106</v>
      </c>
      <c r="G915" s="643">
        <v>45959</v>
      </c>
      <c r="H915" s="76">
        <f t="shared" si="45"/>
        <v>3</v>
      </c>
      <c r="K915" s="134"/>
      <c r="L915" s="680">
        <v>45958</v>
      </c>
      <c r="M915" s="136"/>
      <c r="N915" s="137">
        <f t="shared" si="46"/>
        <v>80</v>
      </c>
      <c r="O915" s="138">
        <v>60</v>
      </c>
      <c r="P915" s="139">
        <f t="shared" si="47"/>
        <v>20</v>
      </c>
      <c r="Q915" s="41"/>
    </row>
    <row r="916" spans="1:17" ht="15.6" x14ac:dyDescent="0.3">
      <c r="A916" s="282"/>
      <c r="B916" s="142">
        <f t="shared" si="43"/>
        <v>7110</v>
      </c>
      <c r="C916" s="128"/>
      <c r="D916" s="34">
        <f t="shared" si="44"/>
        <v>7106</v>
      </c>
      <c r="E916" s="514">
        <v>45959</v>
      </c>
      <c r="F916" s="279">
        <v>7110</v>
      </c>
      <c r="G916" s="643">
        <v>45960</v>
      </c>
      <c r="H916" s="76">
        <f t="shared" si="45"/>
        <v>4</v>
      </c>
      <c r="K916" s="134"/>
      <c r="L916" s="680">
        <v>45959</v>
      </c>
      <c r="M916" s="136">
        <v>60</v>
      </c>
      <c r="N916" s="137">
        <f t="shared" si="46"/>
        <v>60</v>
      </c>
      <c r="O916" s="138">
        <v>90</v>
      </c>
      <c r="P916" s="139">
        <f t="shared" si="47"/>
        <v>30</v>
      </c>
      <c r="Q916" s="41"/>
    </row>
    <row r="917" spans="1:17" ht="15.6" x14ac:dyDescent="0.3">
      <c r="A917" s="282"/>
      <c r="B917" s="142">
        <f t="shared" si="43"/>
        <v>7111</v>
      </c>
      <c r="C917" s="128"/>
      <c r="D917" s="34">
        <f t="shared" si="44"/>
        <v>7110</v>
      </c>
      <c r="E917" s="514">
        <v>45960</v>
      </c>
      <c r="F917" s="279">
        <v>7111</v>
      </c>
      <c r="G917" s="643">
        <v>45961</v>
      </c>
      <c r="H917" s="76">
        <f t="shared" si="45"/>
        <v>1</v>
      </c>
      <c r="K917" s="134"/>
      <c r="L917" s="680">
        <v>45960</v>
      </c>
      <c r="M917" s="136"/>
      <c r="N917" s="137">
        <f t="shared" si="46"/>
        <v>90</v>
      </c>
      <c r="O917" s="138">
        <v>80</v>
      </c>
      <c r="P917" s="139">
        <f t="shared" si="47"/>
        <v>10</v>
      </c>
      <c r="Q917" s="41"/>
    </row>
    <row r="918" spans="1:17" ht="15.6" x14ac:dyDescent="0.3">
      <c r="A918" s="282"/>
      <c r="B918" s="142">
        <f t="shared" si="43"/>
        <v>7111</v>
      </c>
      <c r="C918" s="128"/>
      <c r="D918" s="34">
        <f t="shared" si="44"/>
        <v>7111</v>
      </c>
      <c r="E918" s="514">
        <v>45961</v>
      </c>
      <c r="F918" s="279">
        <v>7111</v>
      </c>
      <c r="G918" s="643">
        <v>45962</v>
      </c>
      <c r="H918" s="76">
        <f t="shared" si="45"/>
        <v>0</v>
      </c>
      <c r="K918" s="134"/>
      <c r="L918" s="680">
        <v>45961</v>
      </c>
      <c r="M918" s="136"/>
      <c r="N918" s="137">
        <f t="shared" si="46"/>
        <v>80</v>
      </c>
      <c r="O918" s="138">
        <v>80</v>
      </c>
      <c r="P918" s="139">
        <f t="shared" si="47"/>
        <v>0</v>
      </c>
      <c r="Q918" s="41"/>
    </row>
    <row r="919" spans="1:17" ht="15.6" x14ac:dyDescent="0.3">
      <c r="A919" s="282"/>
      <c r="B919" s="142">
        <f t="shared" si="43"/>
        <v>7111</v>
      </c>
      <c r="C919" s="128"/>
      <c r="D919" s="34">
        <f t="shared" si="44"/>
        <v>7111</v>
      </c>
      <c r="E919" s="514">
        <v>45962</v>
      </c>
      <c r="F919" s="279">
        <v>7111</v>
      </c>
      <c r="G919" s="643">
        <v>45963</v>
      </c>
      <c r="H919" s="76">
        <f t="shared" si="45"/>
        <v>0</v>
      </c>
      <c r="K919" s="134"/>
      <c r="L919" s="680">
        <v>45962</v>
      </c>
      <c r="M919" s="136"/>
      <c r="N919" s="137">
        <f t="shared" si="46"/>
        <v>80</v>
      </c>
      <c r="O919" s="138">
        <v>80</v>
      </c>
      <c r="P919" s="139">
        <f t="shared" si="47"/>
        <v>0</v>
      </c>
      <c r="Q919" s="41"/>
    </row>
    <row r="920" spans="1:17" ht="15.6" x14ac:dyDescent="0.3">
      <c r="A920" s="282"/>
      <c r="B920" s="142">
        <f t="shared" si="43"/>
        <v>7111</v>
      </c>
      <c r="C920" s="128"/>
      <c r="D920" s="34">
        <f t="shared" si="44"/>
        <v>7111</v>
      </c>
      <c r="E920" s="514">
        <v>45963</v>
      </c>
      <c r="F920" s="279">
        <v>7111</v>
      </c>
      <c r="G920" s="643">
        <v>45964</v>
      </c>
      <c r="H920" s="76">
        <f t="shared" si="45"/>
        <v>0</v>
      </c>
      <c r="K920" s="134"/>
      <c r="L920" s="680">
        <v>45963</v>
      </c>
      <c r="M920" s="136"/>
      <c r="N920" s="137">
        <f t="shared" si="46"/>
        <v>80</v>
      </c>
      <c r="O920" s="138">
        <v>80</v>
      </c>
      <c r="P920" s="139">
        <f t="shared" si="47"/>
        <v>0</v>
      </c>
      <c r="Q920" s="41"/>
    </row>
    <row r="921" spans="1:17" ht="15.6" x14ac:dyDescent="0.3">
      <c r="A921" s="282"/>
      <c r="B921" s="142">
        <f t="shared" si="43"/>
        <v>7111</v>
      </c>
      <c r="C921" s="128"/>
      <c r="D921" s="34">
        <f t="shared" si="44"/>
        <v>7111</v>
      </c>
      <c r="E921" s="514">
        <v>45964</v>
      </c>
      <c r="F921" s="279">
        <v>7111</v>
      </c>
      <c r="G921" s="643">
        <v>45965</v>
      </c>
      <c r="H921" s="76">
        <f t="shared" si="45"/>
        <v>0</v>
      </c>
      <c r="K921" s="134"/>
      <c r="L921" s="680">
        <v>45964</v>
      </c>
      <c r="M921" s="136"/>
      <c r="N921" s="137">
        <f t="shared" si="46"/>
        <v>80</v>
      </c>
      <c r="O921" s="138">
        <v>80</v>
      </c>
      <c r="P921" s="139">
        <f t="shared" si="47"/>
        <v>0</v>
      </c>
      <c r="Q921" s="41"/>
    </row>
    <row r="922" spans="1:17" ht="15.6" x14ac:dyDescent="0.3">
      <c r="A922" s="282"/>
      <c r="B922" s="142">
        <f t="shared" si="43"/>
        <v>7115</v>
      </c>
      <c r="C922" s="128"/>
      <c r="D922" s="34">
        <f t="shared" si="44"/>
        <v>7111</v>
      </c>
      <c r="E922" s="514">
        <v>45965</v>
      </c>
      <c r="F922" s="279">
        <v>7115</v>
      </c>
      <c r="G922" s="643">
        <v>45966</v>
      </c>
      <c r="H922" s="76">
        <f t="shared" si="45"/>
        <v>4</v>
      </c>
      <c r="K922" s="134"/>
      <c r="L922" s="680">
        <v>45965</v>
      </c>
      <c r="M922" s="136"/>
      <c r="N922" s="137">
        <f t="shared" si="46"/>
        <v>80</v>
      </c>
      <c r="O922" s="138">
        <v>50</v>
      </c>
      <c r="P922" s="139">
        <f t="shared" si="47"/>
        <v>30</v>
      </c>
      <c r="Q922" s="41"/>
    </row>
    <row r="923" spans="1:17" ht="15.6" x14ac:dyDescent="0.3">
      <c r="A923" s="282"/>
      <c r="B923" s="142">
        <f t="shared" si="43"/>
        <v>7120</v>
      </c>
      <c r="C923" s="128"/>
      <c r="D923" s="34">
        <f t="shared" si="44"/>
        <v>7115</v>
      </c>
      <c r="E923" s="514">
        <v>45966</v>
      </c>
      <c r="F923" s="279">
        <v>7120</v>
      </c>
      <c r="G923" s="643">
        <v>45967</v>
      </c>
      <c r="H923" s="76">
        <f t="shared" si="45"/>
        <v>5</v>
      </c>
      <c r="K923" s="134"/>
      <c r="L923" s="680">
        <v>45966</v>
      </c>
      <c r="M923" s="136">
        <v>60</v>
      </c>
      <c r="N923" s="137">
        <f t="shared" si="46"/>
        <v>50</v>
      </c>
      <c r="O923" s="138">
        <v>68</v>
      </c>
      <c r="P923" s="139">
        <f t="shared" si="47"/>
        <v>42</v>
      </c>
      <c r="Q923" s="41"/>
    </row>
    <row r="924" spans="1:17" ht="15.6" x14ac:dyDescent="0.3">
      <c r="A924" s="282"/>
      <c r="B924" s="142">
        <f t="shared" si="43"/>
        <v>7125</v>
      </c>
      <c r="C924" s="128"/>
      <c r="D924" s="34">
        <f t="shared" si="44"/>
        <v>7120</v>
      </c>
      <c r="E924" s="514">
        <v>45967</v>
      </c>
      <c r="F924" s="279">
        <v>7125</v>
      </c>
      <c r="G924" s="643">
        <v>45968</v>
      </c>
      <c r="H924" s="76">
        <f t="shared" si="45"/>
        <v>5</v>
      </c>
      <c r="K924" s="134"/>
      <c r="L924" s="680">
        <v>45967</v>
      </c>
      <c r="M924" s="136"/>
      <c r="N924" s="137">
        <f t="shared" si="46"/>
        <v>68</v>
      </c>
      <c r="O924" s="138">
        <v>35</v>
      </c>
      <c r="P924" s="139">
        <f t="shared" si="47"/>
        <v>33</v>
      </c>
      <c r="Q924" s="41"/>
    </row>
    <row r="925" spans="1:17" ht="15.6" x14ac:dyDescent="0.3">
      <c r="A925" s="282"/>
      <c r="B925" s="142">
        <f t="shared" si="43"/>
        <v>7125</v>
      </c>
      <c r="C925" s="128"/>
      <c r="D925" s="34">
        <f t="shared" si="44"/>
        <v>7125</v>
      </c>
      <c r="E925" s="514">
        <v>45968</v>
      </c>
      <c r="F925" s="279">
        <v>7125</v>
      </c>
      <c r="G925" s="643">
        <v>45969</v>
      </c>
      <c r="H925" s="76">
        <f t="shared" si="45"/>
        <v>0</v>
      </c>
      <c r="K925" s="134"/>
      <c r="L925" s="680">
        <v>45968</v>
      </c>
      <c r="M925" s="136"/>
      <c r="N925" s="137">
        <f t="shared" si="46"/>
        <v>35</v>
      </c>
      <c r="O925" s="138">
        <v>35</v>
      </c>
      <c r="P925" s="139">
        <f t="shared" si="47"/>
        <v>0</v>
      </c>
      <c r="Q925" s="41"/>
    </row>
    <row r="926" spans="1:17" ht="15.6" x14ac:dyDescent="0.3">
      <c r="A926" s="282"/>
      <c r="B926" s="142">
        <f t="shared" si="43"/>
        <v>7126</v>
      </c>
      <c r="C926" s="128"/>
      <c r="D926" s="34">
        <f t="shared" si="44"/>
        <v>7125</v>
      </c>
      <c r="E926" s="514">
        <v>45969</v>
      </c>
      <c r="F926" s="279">
        <v>7126</v>
      </c>
      <c r="G926" s="643">
        <v>45970</v>
      </c>
      <c r="H926" s="76">
        <f t="shared" si="45"/>
        <v>1</v>
      </c>
      <c r="K926" s="134"/>
      <c r="L926" s="680">
        <v>45969</v>
      </c>
      <c r="M926" s="136">
        <v>60</v>
      </c>
      <c r="N926" s="137">
        <f t="shared" si="46"/>
        <v>35</v>
      </c>
      <c r="O926" s="138">
        <v>80</v>
      </c>
      <c r="P926" s="139">
        <f t="shared" si="47"/>
        <v>15</v>
      </c>
      <c r="Q926" s="41"/>
    </row>
    <row r="927" spans="1:17" ht="15.6" x14ac:dyDescent="0.3">
      <c r="A927" s="282"/>
      <c r="B927" s="142">
        <f t="shared" si="43"/>
        <v>7128</v>
      </c>
      <c r="C927" s="128"/>
      <c r="D927" s="34">
        <f t="shared" si="44"/>
        <v>7126</v>
      </c>
      <c r="E927" s="514">
        <v>45970</v>
      </c>
      <c r="F927" s="279">
        <v>7128</v>
      </c>
      <c r="G927" s="643">
        <v>45971</v>
      </c>
      <c r="H927" s="76">
        <f t="shared" si="45"/>
        <v>2</v>
      </c>
      <c r="K927" s="134"/>
      <c r="L927" s="680">
        <v>45970</v>
      </c>
      <c r="M927" s="136"/>
      <c r="N927" s="137">
        <f t="shared" si="46"/>
        <v>80</v>
      </c>
      <c r="O927" s="138">
        <v>70</v>
      </c>
      <c r="P927" s="139">
        <f t="shared" si="47"/>
        <v>10</v>
      </c>
      <c r="Q927" s="41"/>
    </row>
    <row r="928" spans="1:17" ht="15.6" x14ac:dyDescent="0.3">
      <c r="A928" s="282"/>
      <c r="B928" s="142">
        <f t="shared" si="43"/>
        <v>7133</v>
      </c>
      <c r="C928" s="128"/>
      <c r="D928" s="34">
        <f t="shared" si="44"/>
        <v>7128</v>
      </c>
      <c r="E928" s="514">
        <v>45971</v>
      </c>
      <c r="F928" s="279">
        <v>7133</v>
      </c>
      <c r="G928" s="643">
        <v>45972</v>
      </c>
      <c r="H928" s="76">
        <f t="shared" si="45"/>
        <v>5</v>
      </c>
      <c r="K928" s="134"/>
      <c r="L928" s="680">
        <v>45971</v>
      </c>
      <c r="M928" s="136"/>
      <c r="N928" s="137">
        <f t="shared" si="46"/>
        <v>70</v>
      </c>
      <c r="O928" s="138">
        <v>35</v>
      </c>
      <c r="P928" s="139">
        <f t="shared" si="47"/>
        <v>35</v>
      </c>
      <c r="Q928" s="41"/>
    </row>
    <row r="929" spans="1:17" ht="15.6" x14ac:dyDescent="0.3">
      <c r="A929" s="282"/>
      <c r="B929" s="142">
        <f t="shared" si="43"/>
        <v>7136</v>
      </c>
      <c r="C929" s="128"/>
      <c r="D929" s="34">
        <f t="shared" si="44"/>
        <v>7133</v>
      </c>
      <c r="E929" s="514">
        <v>45972</v>
      </c>
      <c r="F929" s="279">
        <v>7136</v>
      </c>
      <c r="G929" s="643">
        <v>45973</v>
      </c>
      <c r="H929" s="76">
        <f t="shared" si="45"/>
        <v>3</v>
      </c>
      <c r="K929" s="134"/>
      <c r="L929" s="680">
        <v>45972</v>
      </c>
      <c r="M929" s="136">
        <v>60</v>
      </c>
      <c r="N929" s="137">
        <f t="shared" si="46"/>
        <v>35</v>
      </c>
      <c r="O929" s="138">
        <v>62</v>
      </c>
      <c r="P929" s="139">
        <f t="shared" si="47"/>
        <v>33</v>
      </c>
      <c r="Q929" s="41"/>
    </row>
    <row r="930" spans="1:17" ht="15.6" x14ac:dyDescent="0.3">
      <c r="A930" s="282"/>
      <c r="B930" s="142">
        <f t="shared" si="43"/>
        <v>7137</v>
      </c>
      <c r="C930" s="128"/>
      <c r="D930" s="34">
        <f t="shared" si="44"/>
        <v>7136</v>
      </c>
      <c r="E930" s="514">
        <v>45973</v>
      </c>
      <c r="F930" s="279">
        <v>7137</v>
      </c>
      <c r="G930" s="643">
        <v>45974</v>
      </c>
      <c r="H930" s="76">
        <f t="shared" si="45"/>
        <v>1</v>
      </c>
      <c r="K930" s="134"/>
      <c r="L930" s="680">
        <v>45973</v>
      </c>
      <c r="M930" s="136"/>
      <c r="N930" s="137">
        <f t="shared" si="46"/>
        <v>62</v>
      </c>
      <c r="O930" s="138">
        <v>58</v>
      </c>
      <c r="P930" s="139">
        <f t="shared" si="47"/>
        <v>4</v>
      </c>
      <c r="Q930" s="41"/>
    </row>
    <row r="931" spans="1:17" ht="15.6" x14ac:dyDescent="0.3">
      <c r="A931" s="282"/>
      <c r="B931" s="142">
        <f t="shared" si="43"/>
        <v>7143</v>
      </c>
      <c r="C931" s="128"/>
      <c r="D931" s="34">
        <f t="shared" si="44"/>
        <v>7137</v>
      </c>
      <c r="E931" s="514">
        <v>45974</v>
      </c>
      <c r="F931" s="279">
        <v>7143</v>
      </c>
      <c r="G931" s="643">
        <v>45975</v>
      </c>
      <c r="H931" s="76">
        <f t="shared" si="45"/>
        <v>6</v>
      </c>
      <c r="K931" s="134"/>
      <c r="L931" s="680">
        <v>45974</v>
      </c>
      <c r="M931" s="136">
        <v>60</v>
      </c>
      <c r="N931" s="137">
        <f t="shared" si="46"/>
        <v>58</v>
      </c>
      <c r="O931" s="138">
        <v>74</v>
      </c>
      <c r="P931" s="139">
        <f t="shared" si="47"/>
        <v>44</v>
      </c>
      <c r="Q931" s="41"/>
    </row>
    <row r="932" spans="1:17" ht="15.6" x14ac:dyDescent="0.3">
      <c r="A932" s="282"/>
      <c r="B932" s="142">
        <f t="shared" si="43"/>
        <v>7144</v>
      </c>
      <c r="C932" s="128"/>
      <c r="D932" s="34">
        <f t="shared" si="44"/>
        <v>7143</v>
      </c>
      <c r="E932" s="514">
        <v>45975</v>
      </c>
      <c r="F932" s="279">
        <v>7144</v>
      </c>
      <c r="G932" s="643">
        <v>45976</v>
      </c>
      <c r="H932" s="76">
        <f t="shared" si="45"/>
        <v>1</v>
      </c>
      <c r="K932" s="134"/>
      <c r="L932" s="680">
        <v>45975</v>
      </c>
      <c r="M932" s="136"/>
      <c r="N932" s="137">
        <f t="shared" si="46"/>
        <v>74</v>
      </c>
      <c r="O932" s="138">
        <v>64</v>
      </c>
      <c r="P932" s="139">
        <f t="shared" si="47"/>
        <v>10</v>
      </c>
      <c r="Q932" s="41"/>
    </row>
    <row r="933" spans="1:17" ht="15.6" x14ac:dyDescent="0.3">
      <c r="A933" s="282"/>
      <c r="B933" s="142">
        <f t="shared" si="43"/>
        <v>7150</v>
      </c>
      <c r="C933" s="128"/>
      <c r="D933" s="34">
        <f t="shared" si="44"/>
        <v>7144</v>
      </c>
      <c r="E933" s="514">
        <v>45976</v>
      </c>
      <c r="F933" s="279">
        <v>7150</v>
      </c>
      <c r="G933" s="643">
        <v>45977</v>
      </c>
      <c r="H933" s="76">
        <f t="shared" si="45"/>
        <v>6</v>
      </c>
      <c r="K933" s="134"/>
      <c r="L933" s="680">
        <v>45976</v>
      </c>
      <c r="M933" s="136"/>
      <c r="N933" s="137">
        <f t="shared" si="46"/>
        <v>64</v>
      </c>
      <c r="O933" s="138">
        <v>30</v>
      </c>
      <c r="P933" s="139">
        <f t="shared" si="47"/>
        <v>34</v>
      </c>
      <c r="Q933" s="41"/>
    </row>
    <row r="934" spans="1:17" ht="15.6" x14ac:dyDescent="0.3">
      <c r="A934" s="282"/>
      <c r="B934" s="142">
        <f t="shared" si="43"/>
        <v>7150</v>
      </c>
      <c r="C934" s="128"/>
      <c r="D934" s="34">
        <f t="shared" si="44"/>
        <v>7150</v>
      </c>
      <c r="E934" s="514">
        <v>45977</v>
      </c>
      <c r="F934" s="279">
        <v>7150</v>
      </c>
      <c r="G934" s="643">
        <v>45978</v>
      </c>
      <c r="H934" s="76">
        <f t="shared" si="45"/>
        <v>0</v>
      </c>
      <c r="K934" s="134"/>
      <c r="L934" s="680">
        <v>45977</v>
      </c>
      <c r="M934" s="136"/>
      <c r="N934" s="137">
        <f t="shared" si="46"/>
        <v>30</v>
      </c>
      <c r="O934" s="138">
        <v>30</v>
      </c>
      <c r="P934" s="139">
        <f t="shared" si="47"/>
        <v>0</v>
      </c>
      <c r="Q934" s="41"/>
    </row>
    <row r="935" spans="1:17" ht="15.6" x14ac:dyDescent="0.3">
      <c r="A935" s="282"/>
      <c r="B935" s="142">
        <f t="shared" si="43"/>
        <v>7150</v>
      </c>
      <c r="C935" s="128"/>
      <c r="D935" s="34">
        <f t="shared" si="44"/>
        <v>7150</v>
      </c>
      <c r="E935" s="514">
        <v>45978</v>
      </c>
      <c r="F935" s="279">
        <v>7150</v>
      </c>
      <c r="G935" s="643">
        <v>45979</v>
      </c>
      <c r="H935" s="76">
        <f t="shared" si="45"/>
        <v>0</v>
      </c>
      <c r="K935" s="134"/>
      <c r="L935" s="680">
        <v>45978</v>
      </c>
      <c r="M935" s="136"/>
      <c r="N935" s="137">
        <f t="shared" si="46"/>
        <v>30</v>
      </c>
      <c r="O935" s="138">
        <v>30</v>
      </c>
      <c r="P935" s="139">
        <f t="shared" si="47"/>
        <v>0</v>
      </c>
      <c r="Q935" s="41"/>
    </row>
    <row r="936" spans="1:17" ht="15.6" x14ac:dyDescent="0.3">
      <c r="A936" s="282"/>
      <c r="B936" s="142">
        <f t="shared" si="43"/>
        <v>7150</v>
      </c>
      <c r="C936" s="128"/>
      <c r="D936" s="34">
        <f t="shared" si="44"/>
        <v>7150</v>
      </c>
      <c r="E936" s="514">
        <v>45979</v>
      </c>
      <c r="F936" s="279">
        <v>7150</v>
      </c>
      <c r="G936" s="643">
        <v>45980</v>
      </c>
      <c r="H936" s="76">
        <f t="shared" si="45"/>
        <v>0</v>
      </c>
      <c r="K936" s="134"/>
      <c r="L936" s="680">
        <v>45979</v>
      </c>
      <c r="M936" s="136">
        <v>60</v>
      </c>
      <c r="N936" s="137">
        <f t="shared" si="46"/>
        <v>30</v>
      </c>
      <c r="O936" s="138">
        <v>82</v>
      </c>
      <c r="P936" s="139">
        <f t="shared" si="47"/>
        <v>8</v>
      </c>
      <c r="Q936" s="41"/>
    </row>
    <row r="937" spans="1:17" ht="15.6" x14ac:dyDescent="0.3">
      <c r="A937" s="282"/>
      <c r="B937" s="142">
        <f t="shared" si="43"/>
        <v>7152</v>
      </c>
      <c r="C937" s="128"/>
      <c r="D937" s="34">
        <f t="shared" si="44"/>
        <v>7150</v>
      </c>
      <c r="E937" s="514">
        <v>45980</v>
      </c>
      <c r="F937" s="279">
        <v>7152</v>
      </c>
      <c r="G937" s="643">
        <v>45981</v>
      </c>
      <c r="H937" s="76">
        <f t="shared" si="45"/>
        <v>2</v>
      </c>
      <c r="K937" s="134"/>
      <c r="L937" s="680">
        <v>45980</v>
      </c>
      <c r="M937" s="136"/>
      <c r="N937" s="137">
        <f t="shared" si="46"/>
        <v>82</v>
      </c>
      <c r="O937" s="138">
        <v>70</v>
      </c>
      <c r="P937" s="139">
        <f t="shared" si="47"/>
        <v>12</v>
      </c>
      <c r="Q937" s="41"/>
    </row>
    <row r="938" spans="1:17" ht="15.6" x14ac:dyDescent="0.3">
      <c r="A938" s="282"/>
      <c r="B938" s="142">
        <f t="shared" si="43"/>
        <v>7157</v>
      </c>
      <c r="C938" s="128"/>
      <c r="D938" s="34">
        <f t="shared" si="44"/>
        <v>7152</v>
      </c>
      <c r="E938" s="514">
        <v>45981</v>
      </c>
      <c r="F938" s="279">
        <v>7157</v>
      </c>
      <c r="G938" s="643">
        <v>45982</v>
      </c>
      <c r="H938" s="76">
        <f t="shared" si="45"/>
        <v>5</v>
      </c>
      <c r="K938" s="134"/>
      <c r="L938" s="680">
        <v>45981</v>
      </c>
      <c r="M938" s="136">
        <v>30</v>
      </c>
      <c r="N938" s="137">
        <f t="shared" si="46"/>
        <v>70</v>
      </c>
      <c r="O938" s="138">
        <v>68</v>
      </c>
      <c r="P938" s="139">
        <f t="shared" si="47"/>
        <v>32</v>
      </c>
      <c r="Q938" s="41"/>
    </row>
    <row r="939" spans="1:17" ht="15.6" x14ac:dyDescent="0.3">
      <c r="A939" s="282"/>
      <c r="B939" s="142">
        <f t="shared" si="43"/>
        <v>7162</v>
      </c>
      <c r="C939" s="128"/>
      <c r="D939" s="34">
        <f t="shared" si="44"/>
        <v>7157</v>
      </c>
      <c r="E939" s="514">
        <v>45982</v>
      </c>
      <c r="F939" s="279">
        <v>7162</v>
      </c>
      <c r="G939" s="643">
        <v>45983</v>
      </c>
      <c r="H939" s="76">
        <f t="shared" si="45"/>
        <v>5</v>
      </c>
      <c r="K939" s="134"/>
      <c r="L939" s="680">
        <v>45982</v>
      </c>
      <c r="M939" s="136">
        <v>30</v>
      </c>
      <c r="N939" s="137">
        <f t="shared" si="46"/>
        <v>68</v>
      </c>
      <c r="O939" s="138">
        <v>60</v>
      </c>
      <c r="P939" s="139">
        <f t="shared" si="47"/>
        <v>38</v>
      </c>
      <c r="Q939" s="41"/>
    </row>
    <row r="940" spans="1:17" ht="15.6" x14ac:dyDescent="0.3">
      <c r="A940" s="282"/>
      <c r="B940" s="142">
        <f t="shared" si="43"/>
        <v>7162</v>
      </c>
      <c r="C940" s="128"/>
      <c r="D940" s="34">
        <f t="shared" si="44"/>
        <v>7162</v>
      </c>
      <c r="E940" s="514">
        <v>45983</v>
      </c>
      <c r="F940" s="279">
        <v>7162</v>
      </c>
      <c r="G940" s="643">
        <v>45984</v>
      </c>
      <c r="H940" s="76">
        <f t="shared" si="45"/>
        <v>0</v>
      </c>
      <c r="K940" s="134"/>
      <c r="L940" s="680">
        <v>45983</v>
      </c>
      <c r="M940" s="136"/>
      <c r="N940" s="137">
        <f t="shared" si="46"/>
        <v>60</v>
      </c>
      <c r="O940" s="138">
        <v>60</v>
      </c>
      <c r="P940" s="139">
        <f t="shared" si="47"/>
        <v>0</v>
      </c>
      <c r="Q940" s="41"/>
    </row>
    <row r="941" spans="1:17" ht="15.6" x14ac:dyDescent="0.3">
      <c r="A941" s="282"/>
      <c r="B941" s="142">
        <f t="shared" si="43"/>
        <v>7162</v>
      </c>
      <c r="C941" s="128"/>
      <c r="D941" s="34">
        <f t="shared" si="44"/>
        <v>7162</v>
      </c>
      <c r="E941" s="514">
        <v>45984</v>
      </c>
      <c r="F941" s="279">
        <v>7162</v>
      </c>
      <c r="G941" s="643">
        <v>45985</v>
      </c>
      <c r="H941" s="76">
        <f t="shared" si="45"/>
        <v>0</v>
      </c>
      <c r="K941" s="134"/>
      <c r="L941" s="680">
        <v>45984</v>
      </c>
      <c r="M941" s="136"/>
      <c r="N941" s="137">
        <f t="shared" si="46"/>
        <v>60</v>
      </c>
      <c r="O941" s="138">
        <v>60</v>
      </c>
      <c r="P941" s="139">
        <f t="shared" si="47"/>
        <v>0</v>
      </c>
      <c r="Q941" s="41"/>
    </row>
    <row r="942" spans="1:17" ht="15.6" x14ac:dyDescent="0.3">
      <c r="A942" s="282"/>
      <c r="B942" s="142">
        <f t="shared" si="43"/>
        <v>7163</v>
      </c>
      <c r="C942" s="128"/>
      <c r="D942" s="34">
        <f t="shared" si="44"/>
        <v>7162</v>
      </c>
      <c r="E942" s="514">
        <v>45985</v>
      </c>
      <c r="F942" s="279">
        <v>7163</v>
      </c>
      <c r="G942" s="643">
        <v>45986</v>
      </c>
      <c r="H942" s="76">
        <f t="shared" si="45"/>
        <v>1</v>
      </c>
      <c r="K942" s="134"/>
      <c r="L942" s="680">
        <v>45985</v>
      </c>
      <c r="M942" s="136"/>
      <c r="N942" s="137">
        <f t="shared" si="46"/>
        <v>60</v>
      </c>
      <c r="O942" s="138">
        <v>45</v>
      </c>
      <c r="P942" s="139">
        <f t="shared" si="47"/>
        <v>15</v>
      </c>
      <c r="Q942" s="41"/>
    </row>
    <row r="943" spans="1:17" ht="15.6" x14ac:dyDescent="0.3">
      <c r="A943" s="282"/>
      <c r="B943" s="142">
        <f t="shared" si="43"/>
        <v>7166</v>
      </c>
      <c r="C943" s="128"/>
      <c r="D943" s="34">
        <f t="shared" si="44"/>
        <v>7163</v>
      </c>
      <c r="E943" s="514">
        <v>45986</v>
      </c>
      <c r="F943" s="279">
        <v>7166</v>
      </c>
      <c r="G943" s="643">
        <v>45987</v>
      </c>
      <c r="H943" s="76">
        <f t="shared" si="45"/>
        <v>3</v>
      </c>
      <c r="K943" s="134"/>
      <c r="L943" s="680">
        <v>45986</v>
      </c>
      <c r="M943" s="136">
        <v>65</v>
      </c>
      <c r="N943" s="137">
        <f t="shared" si="46"/>
        <v>45</v>
      </c>
      <c r="O943" s="138">
        <v>93</v>
      </c>
      <c r="P943" s="139">
        <f t="shared" si="47"/>
        <v>17</v>
      </c>
      <c r="Q943" s="41"/>
    </row>
    <row r="944" spans="1:17" ht="15.6" x14ac:dyDescent="0.3">
      <c r="A944" s="282"/>
      <c r="B944" s="142">
        <f t="shared" si="43"/>
        <v>7172</v>
      </c>
      <c r="C944" s="128"/>
      <c r="D944" s="34">
        <f t="shared" si="44"/>
        <v>7166</v>
      </c>
      <c r="E944" s="514">
        <v>45987</v>
      </c>
      <c r="F944" s="279">
        <v>7172</v>
      </c>
      <c r="G944" s="643">
        <v>45988</v>
      </c>
      <c r="H944" s="76">
        <f t="shared" si="45"/>
        <v>6</v>
      </c>
      <c r="K944" s="134"/>
      <c r="L944" s="680">
        <v>45987</v>
      </c>
      <c r="M944" s="136"/>
      <c r="N944" s="137">
        <f t="shared" si="46"/>
        <v>93</v>
      </c>
      <c r="O944" s="138">
        <v>45</v>
      </c>
      <c r="P944" s="139">
        <f t="shared" si="47"/>
        <v>48</v>
      </c>
      <c r="Q944" s="41"/>
    </row>
    <row r="945" spans="1:17" ht="15.6" x14ac:dyDescent="0.3">
      <c r="A945" s="282"/>
      <c r="B945" s="142">
        <f t="shared" si="43"/>
        <v>7180</v>
      </c>
      <c r="C945" s="128"/>
      <c r="D945" s="34">
        <f t="shared" si="44"/>
        <v>7172</v>
      </c>
      <c r="E945" s="514">
        <v>45988</v>
      </c>
      <c r="F945" s="279">
        <v>7180</v>
      </c>
      <c r="G945" s="643">
        <v>45989</v>
      </c>
      <c r="H945" s="76">
        <f t="shared" si="45"/>
        <v>8</v>
      </c>
      <c r="K945" s="134"/>
      <c r="L945" s="680">
        <v>45988</v>
      </c>
      <c r="M945" s="136">
        <v>60</v>
      </c>
      <c r="N945" s="137">
        <f t="shared" si="46"/>
        <v>45</v>
      </c>
      <c r="O945" s="138">
        <v>35</v>
      </c>
      <c r="P945" s="139">
        <f t="shared" si="47"/>
        <v>70</v>
      </c>
      <c r="Q945" s="41"/>
    </row>
    <row r="946" spans="1:17" ht="15.6" x14ac:dyDescent="0.3">
      <c r="A946" s="282"/>
      <c r="B946" s="142">
        <f t="shared" si="43"/>
        <v>7183</v>
      </c>
      <c r="C946" s="128"/>
      <c r="D946" s="34">
        <f t="shared" si="44"/>
        <v>7180</v>
      </c>
      <c r="E946" s="514">
        <v>45989</v>
      </c>
      <c r="F946" s="279">
        <v>7183</v>
      </c>
      <c r="G946" s="643">
        <v>45990</v>
      </c>
      <c r="H946" s="76">
        <f t="shared" si="45"/>
        <v>3</v>
      </c>
      <c r="K946" s="134"/>
      <c r="L946" s="680">
        <v>45989</v>
      </c>
      <c r="M946" s="136">
        <v>60</v>
      </c>
      <c r="N946" s="137">
        <f t="shared" si="46"/>
        <v>35</v>
      </c>
      <c r="O946" s="138">
        <v>85</v>
      </c>
      <c r="P946" s="139">
        <f t="shared" si="47"/>
        <v>10</v>
      </c>
      <c r="Q946" s="41"/>
    </row>
    <row r="947" spans="1:17" ht="15.6" x14ac:dyDescent="0.3">
      <c r="A947" s="282"/>
      <c r="B947" s="142">
        <f t="shared" si="43"/>
        <v>7190</v>
      </c>
      <c r="C947" s="128"/>
      <c r="D947" s="34">
        <f t="shared" si="44"/>
        <v>7183</v>
      </c>
      <c r="E947" s="514">
        <v>45990</v>
      </c>
      <c r="F947" s="279">
        <v>7190</v>
      </c>
      <c r="G947" s="643">
        <v>45991</v>
      </c>
      <c r="H947" s="76">
        <f t="shared" si="45"/>
        <v>7</v>
      </c>
      <c r="K947" s="134"/>
      <c r="L947" s="680">
        <v>45990</v>
      </c>
      <c r="M947" s="136"/>
      <c r="N947" s="137">
        <f t="shared" si="46"/>
        <v>85</v>
      </c>
      <c r="O947" s="138">
        <v>35</v>
      </c>
      <c r="P947" s="139">
        <f t="shared" si="47"/>
        <v>50</v>
      </c>
      <c r="Q947" s="41"/>
    </row>
    <row r="948" spans="1:17" ht="15.6" x14ac:dyDescent="0.3">
      <c r="A948" s="282"/>
      <c r="B948" s="142">
        <f t="shared" ref="B948:B1000" si="48">F948</f>
        <v>7190</v>
      </c>
      <c r="C948" s="128"/>
      <c r="D948" s="34">
        <f t="shared" ref="D948:D1000" si="49">F947</f>
        <v>7190</v>
      </c>
      <c r="E948" s="514">
        <v>45991</v>
      </c>
      <c r="F948" s="279">
        <v>7190</v>
      </c>
      <c r="G948" s="643">
        <v>45992</v>
      </c>
      <c r="H948" s="76">
        <f t="shared" ref="H948:H1000" si="50">F948-D948</f>
        <v>0</v>
      </c>
      <c r="K948" s="134"/>
      <c r="L948" s="680">
        <v>45991</v>
      </c>
      <c r="M948" s="136"/>
      <c r="N948" s="137">
        <f t="shared" ref="N948:N1000" si="51">O947</f>
        <v>35</v>
      </c>
      <c r="O948" s="138">
        <v>35</v>
      </c>
      <c r="P948" s="139">
        <f t="shared" ref="P948:P1000" si="52">(M948+N948-O948)</f>
        <v>0</v>
      </c>
      <c r="Q948" s="41"/>
    </row>
    <row r="949" spans="1:17" ht="15.6" x14ac:dyDescent="0.3">
      <c r="A949" s="282"/>
      <c r="B949" s="142">
        <f t="shared" si="48"/>
        <v>7195</v>
      </c>
      <c r="C949" s="128"/>
      <c r="D949" s="34">
        <f t="shared" si="49"/>
        <v>7190</v>
      </c>
      <c r="E949" s="514">
        <v>45992</v>
      </c>
      <c r="F949" s="279">
        <v>7195</v>
      </c>
      <c r="G949" s="643">
        <v>45993</v>
      </c>
      <c r="H949" s="76">
        <f t="shared" si="50"/>
        <v>5</v>
      </c>
      <c r="K949" s="134"/>
      <c r="L949" s="680">
        <v>45992</v>
      </c>
      <c r="M949" s="136">
        <v>60</v>
      </c>
      <c r="N949" s="137">
        <f t="shared" si="51"/>
        <v>35</v>
      </c>
      <c r="O949" s="138">
        <v>50</v>
      </c>
      <c r="P949" s="139">
        <f t="shared" si="52"/>
        <v>45</v>
      </c>
      <c r="Q949" s="41"/>
    </row>
    <row r="950" spans="1:17" ht="15.6" x14ac:dyDescent="0.3">
      <c r="A950" s="282"/>
      <c r="B950" s="142">
        <f t="shared" si="48"/>
        <v>7202</v>
      </c>
      <c r="C950" s="128"/>
      <c r="D950" s="34">
        <f t="shared" si="49"/>
        <v>7195</v>
      </c>
      <c r="E950" s="514">
        <v>45993</v>
      </c>
      <c r="F950" s="279">
        <v>7202</v>
      </c>
      <c r="G950" s="643">
        <v>45994</v>
      </c>
      <c r="H950" s="76">
        <f t="shared" si="50"/>
        <v>7</v>
      </c>
      <c r="K950" s="134"/>
      <c r="L950" s="680">
        <v>45993</v>
      </c>
      <c r="M950" s="136">
        <v>60</v>
      </c>
      <c r="N950" s="137">
        <f t="shared" si="51"/>
        <v>50</v>
      </c>
      <c r="O950" s="138">
        <v>62</v>
      </c>
      <c r="P950" s="139">
        <f t="shared" si="52"/>
        <v>48</v>
      </c>
      <c r="Q950" s="41"/>
    </row>
    <row r="951" spans="1:17" ht="15.6" x14ac:dyDescent="0.3">
      <c r="A951" s="282"/>
      <c r="B951" s="142">
        <f t="shared" si="48"/>
        <v>7202</v>
      </c>
      <c r="C951" s="128"/>
      <c r="D951" s="34">
        <f t="shared" si="49"/>
        <v>7202</v>
      </c>
      <c r="E951" s="514">
        <v>45994</v>
      </c>
      <c r="F951" s="279">
        <v>7202</v>
      </c>
      <c r="G951" s="643">
        <v>45995</v>
      </c>
      <c r="H951" s="76">
        <f t="shared" si="50"/>
        <v>0</v>
      </c>
      <c r="K951" s="134"/>
      <c r="L951" s="680">
        <v>45994</v>
      </c>
      <c r="M951" s="136"/>
      <c r="N951" s="137">
        <f t="shared" si="51"/>
        <v>62</v>
      </c>
      <c r="O951" s="138">
        <v>62</v>
      </c>
      <c r="P951" s="139">
        <f t="shared" si="52"/>
        <v>0</v>
      </c>
      <c r="Q951" s="41"/>
    </row>
    <row r="952" spans="1:17" ht="15.6" x14ac:dyDescent="0.3">
      <c r="A952" s="282"/>
      <c r="B952" s="142">
        <f t="shared" si="48"/>
        <v>7208</v>
      </c>
      <c r="C952" s="128"/>
      <c r="D952" s="34">
        <f t="shared" si="49"/>
        <v>7202</v>
      </c>
      <c r="E952" s="514">
        <v>45995</v>
      </c>
      <c r="F952" s="279">
        <v>7208</v>
      </c>
      <c r="G952" s="643">
        <v>45996</v>
      </c>
      <c r="H952" s="76">
        <f t="shared" si="50"/>
        <v>6</v>
      </c>
      <c r="K952" s="134"/>
      <c r="L952" s="680">
        <v>45995</v>
      </c>
      <c r="M952" s="136"/>
      <c r="N952" s="137">
        <f t="shared" si="51"/>
        <v>62</v>
      </c>
      <c r="O952" s="138">
        <v>22</v>
      </c>
      <c r="P952" s="139">
        <f t="shared" si="52"/>
        <v>40</v>
      </c>
      <c r="Q952" s="41"/>
    </row>
    <row r="953" spans="1:17" ht="15.6" x14ac:dyDescent="0.3">
      <c r="A953" s="282"/>
      <c r="B953" s="142">
        <f t="shared" si="48"/>
        <v>7212</v>
      </c>
      <c r="C953" s="128"/>
      <c r="D953" s="34">
        <f t="shared" si="49"/>
        <v>7208</v>
      </c>
      <c r="E953" s="514">
        <v>45996</v>
      </c>
      <c r="F953" s="279">
        <v>7212</v>
      </c>
      <c r="G953" s="643">
        <v>45997</v>
      </c>
      <c r="H953" s="76">
        <f t="shared" si="50"/>
        <v>4</v>
      </c>
      <c r="K953" s="134"/>
      <c r="L953" s="680">
        <v>45996</v>
      </c>
      <c r="M953" s="136">
        <v>60</v>
      </c>
      <c r="N953" s="137">
        <f t="shared" si="51"/>
        <v>22</v>
      </c>
      <c r="O953" s="138">
        <v>55</v>
      </c>
      <c r="P953" s="139">
        <f t="shared" si="52"/>
        <v>27</v>
      </c>
      <c r="Q953" s="41"/>
    </row>
    <row r="954" spans="1:17" ht="15.6" x14ac:dyDescent="0.3">
      <c r="A954" s="282"/>
      <c r="B954" s="142">
        <f t="shared" si="48"/>
        <v>7212</v>
      </c>
      <c r="C954" s="128"/>
      <c r="D954" s="34">
        <f t="shared" si="49"/>
        <v>7212</v>
      </c>
      <c r="E954" s="514">
        <v>45997</v>
      </c>
      <c r="F954" s="279">
        <v>7212</v>
      </c>
      <c r="G954" s="643">
        <v>45998</v>
      </c>
      <c r="H954" s="76">
        <f t="shared" si="50"/>
        <v>0</v>
      </c>
      <c r="K954" s="134"/>
      <c r="L954" s="680">
        <v>45997</v>
      </c>
      <c r="M954" s="136"/>
      <c r="N954" s="137">
        <f t="shared" si="51"/>
        <v>55</v>
      </c>
      <c r="O954" s="138">
        <v>55</v>
      </c>
      <c r="P954" s="139">
        <f t="shared" si="52"/>
        <v>0</v>
      </c>
      <c r="Q954" s="41"/>
    </row>
    <row r="955" spans="1:17" ht="15.6" x14ac:dyDescent="0.3">
      <c r="A955" s="282"/>
      <c r="B955" s="142">
        <f t="shared" si="48"/>
        <v>7212</v>
      </c>
      <c r="C955" s="128"/>
      <c r="D955" s="34">
        <f t="shared" si="49"/>
        <v>7212</v>
      </c>
      <c r="E955" s="514">
        <v>45998</v>
      </c>
      <c r="F955" s="279">
        <v>7212</v>
      </c>
      <c r="G955" s="643">
        <v>45999</v>
      </c>
      <c r="H955" s="76">
        <f t="shared" si="50"/>
        <v>0</v>
      </c>
      <c r="K955" s="134"/>
      <c r="L955" s="680">
        <v>45998</v>
      </c>
      <c r="M955" s="136"/>
      <c r="N955" s="137">
        <f t="shared" si="51"/>
        <v>55</v>
      </c>
      <c r="O955" s="138">
        <v>55</v>
      </c>
      <c r="P955" s="139">
        <f t="shared" si="52"/>
        <v>0</v>
      </c>
      <c r="Q955" s="41"/>
    </row>
    <row r="956" spans="1:17" ht="15.6" x14ac:dyDescent="0.3">
      <c r="A956" s="282"/>
      <c r="B956" s="142">
        <f t="shared" si="48"/>
        <v>7212</v>
      </c>
      <c r="C956" s="128"/>
      <c r="D956" s="34">
        <f t="shared" si="49"/>
        <v>7212</v>
      </c>
      <c r="E956" s="514">
        <v>45999</v>
      </c>
      <c r="F956" s="279">
        <v>7212</v>
      </c>
      <c r="G956" s="643">
        <v>46000</v>
      </c>
      <c r="H956" s="76">
        <f t="shared" si="50"/>
        <v>0</v>
      </c>
      <c r="K956" s="134"/>
      <c r="L956" s="680">
        <v>45999</v>
      </c>
      <c r="M956" s="136"/>
      <c r="N956" s="137">
        <f t="shared" si="51"/>
        <v>55</v>
      </c>
      <c r="O956" s="138">
        <v>55</v>
      </c>
      <c r="P956" s="139">
        <f t="shared" si="52"/>
        <v>0</v>
      </c>
      <c r="Q956" s="41"/>
    </row>
    <row r="957" spans="1:17" ht="15.6" x14ac:dyDescent="0.3">
      <c r="A957" s="282"/>
      <c r="B957" s="142">
        <f t="shared" si="48"/>
        <v>7216</v>
      </c>
      <c r="C957" s="128"/>
      <c r="D957" s="34">
        <f t="shared" si="49"/>
        <v>7212</v>
      </c>
      <c r="E957" s="514">
        <v>46000</v>
      </c>
      <c r="F957" s="279">
        <v>7216</v>
      </c>
      <c r="G957" s="643">
        <v>46001</v>
      </c>
      <c r="H957" s="76">
        <f t="shared" si="50"/>
        <v>4</v>
      </c>
      <c r="K957" s="134"/>
      <c r="L957" s="680">
        <v>46000</v>
      </c>
      <c r="M957" s="136">
        <v>60</v>
      </c>
      <c r="N957" s="137">
        <f t="shared" si="51"/>
        <v>55</v>
      </c>
      <c r="O957" s="138">
        <v>38</v>
      </c>
      <c r="P957" s="139">
        <f t="shared" si="52"/>
        <v>77</v>
      </c>
      <c r="Q957" s="41"/>
    </row>
    <row r="958" spans="1:17" ht="15.6" x14ac:dyDescent="0.3">
      <c r="A958" s="282"/>
      <c r="B958" s="142">
        <f t="shared" si="48"/>
        <v>7219</v>
      </c>
      <c r="C958" s="128"/>
      <c r="D958" s="34">
        <f t="shared" si="49"/>
        <v>7216</v>
      </c>
      <c r="E958" s="514">
        <v>46001</v>
      </c>
      <c r="F958" s="279">
        <v>7219</v>
      </c>
      <c r="G958" s="643">
        <v>46002</v>
      </c>
      <c r="H958" s="76">
        <f t="shared" si="50"/>
        <v>3</v>
      </c>
      <c r="K958" s="134"/>
      <c r="L958" s="680">
        <v>46001</v>
      </c>
      <c r="M958" s="136">
        <v>60</v>
      </c>
      <c r="N958" s="137">
        <f t="shared" si="51"/>
        <v>38</v>
      </c>
      <c r="O958" s="138">
        <v>62</v>
      </c>
      <c r="P958" s="139">
        <f t="shared" si="52"/>
        <v>36</v>
      </c>
      <c r="Q958" s="41"/>
    </row>
    <row r="959" spans="1:17" ht="15.6" x14ac:dyDescent="0.3">
      <c r="A959" s="282"/>
      <c r="B959" s="142">
        <f t="shared" si="48"/>
        <v>7223</v>
      </c>
      <c r="C959" s="128"/>
      <c r="D959" s="34">
        <f t="shared" si="49"/>
        <v>7219</v>
      </c>
      <c r="E959" s="514">
        <v>46002</v>
      </c>
      <c r="F959" s="279">
        <v>7223</v>
      </c>
      <c r="G959" s="643">
        <v>46003</v>
      </c>
      <c r="H959" s="76">
        <f t="shared" si="50"/>
        <v>4</v>
      </c>
      <c r="K959" s="134"/>
      <c r="L959" s="680">
        <v>46002</v>
      </c>
      <c r="M959" s="136"/>
      <c r="N959" s="137">
        <f t="shared" si="51"/>
        <v>62</v>
      </c>
      <c r="O959" s="138">
        <v>35</v>
      </c>
      <c r="P959" s="139">
        <f t="shared" si="52"/>
        <v>27</v>
      </c>
      <c r="Q959" s="41"/>
    </row>
    <row r="960" spans="1:17" ht="15.6" x14ac:dyDescent="0.3">
      <c r="A960" s="282"/>
      <c r="B960" s="142">
        <f t="shared" si="48"/>
        <v>7225</v>
      </c>
      <c r="C960" s="128"/>
      <c r="D960" s="34">
        <f t="shared" si="49"/>
        <v>7223</v>
      </c>
      <c r="E960" s="514">
        <v>46003</v>
      </c>
      <c r="F960" s="279">
        <v>7225</v>
      </c>
      <c r="G960" s="643">
        <v>46004</v>
      </c>
      <c r="H960" s="76">
        <f t="shared" si="50"/>
        <v>2</v>
      </c>
      <c r="K960" s="134"/>
      <c r="L960" s="680">
        <v>46003</v>
      </c>
      <c r="M960" s="136"/>
      <c r="N960" s="137">
        <f t="shared" si="51"/>
        <v>35</v>
      </c>
      <c r="O960" s="138">
        <v>30</v>
      </c>
      <c r="P960" s="139">
        <f t="shared" si="52"/>
        <v>5</v>
      </c>
      <c r="Q960" s="41"/>
    </row>
    <row r="961" spans="1:17" ht="15.6" x14ac:dyDescent="0.3">
      <c r="A961" s="282"/>
      <c r="B961" s="142">
        <f t="shared" si="48"/>
        <v>7225</v>
      </c>
      <c r="C961" s="128"/>
      <c r="D961" s="34">
        <f t="shared" si="49"/>
        <v>7225</v>
      </c>
      <c r="E961" s="514">
        <v>46004</v>
      </c>
      <c r="F961" s="279">
        <v>7225</v>
      </c>
      <c r="G961" s="643">
        <v>46005</v>
      </c>
      <c r="H961" s="76">
        <f t="shared" si="50"/>
        <v>0</v>
      </c>
      <c r="K961" s="134"/>
      <c r="L961" s="680">
        <v>46004</v>
      </c>
      <c r="M961" s="136"/>
      <c r="N961" s="137">
        <f t="shared" si="51"/>
        <v>30</v>
      </c>
      <c r="O961" s="138">
        <v>30</v>
      </c>
      <c r="P961" s="139">
        <f t="shared" si="52"/>
        <v>0</v>
      </c>
      <c r="Q961" s="41"/>
    </row>
    <row r="962" spans="1:17" ht="15.6" x14ac:dyDescent="0.3">
      <c r="A962" s="282"/>
      <c r="B962" s="142">
        <f t="shared" si="48"/>
        <v>7225</v>
      </c>
      <c r="C962" s="128"/>
      <c r="D962" s="34">
        <f t="shared" si="49"/>
        <v>7225</v>
      </c>
      <c r="E962" s="514">
        <v>46005</v>
      </c>
      <c r="F962" s="279">
        <v>7225</v>
      </c>
      <c r="G962" s="643">
        <v>46006</v>
      </c>
      <c r="H962" s="76">
        <f t="shared" si="50"/>
        <v>0</v>
      </c>
      <c r="K962" s="134"/>
      <c r="L962" s="680">
        <v>46005</v>
      </c>
      <c r="M962" s="136"/>
      <c r="N962" s="137">
        <f t="shared" si="51"/>
        <v>30</v>
      </c>
      <c r="O962" s="138">
        <v>30</v>
      </c>
      <c r="P962" s="139">
        <f t="shared" si="52"/>
        <v>0</v>
      </c>
      <c r="Q962" s="41"/>
    </row>
    <row r="963" spans="1:17" ht="15.6" x14ac:dyDescent="0.3">
      <c r="A963" s="282"/>
      <c r="B963" s="142">
        <f t="shared" si="48"/>
        <v>7225</v>
      </c>
      <c r="C963" s="128"/>
      <c r="D963" s="34">
        <f t="shared" si="49"/>
        <v>7225</v>
      </c>
      <c r="E963" s="514">
        <v>46006</v>
      </c>
      <c r="F963" s="279">
        <v>7225</v>
      </c>
      <c r="G963" s="643">
        <v>46007</v>
      </c>
      <c r="H963" s="76">
        <f t="shared" si="50"/>
        <v>0</v>
      </c>
      <c r="K963" s="134"/>
      <c r="L963" s="680">
        <v>46006</v>
      </c>
      <c r="M963" s="136"/>
      <c r="N963" s="137">
        <f t="shared" si="51"/>
        <v>30</v>
      </c>
      <c r="O963" s="138">
        <v>30</v>
      </c>
      <c r="P963" s="139">
        <f t="shared" si="52"/>
        <v>0</v>
      </c>
      <c r="Q963" s="41"/>
    </row>
    <row r="964" spans="1:17" ht="15.6" x14ac:dyDescent="0.3">
      <c r="A964" s="282"/>
      <c r="B964" s="142">
        <f t="shared" si="48"/>
        <v>7225</v>
      </c>
      <c r="C964" s="128"/>
      <c r="D964" s="34">
        <f t="shared" si="49"/>
        <v>7225</v>
      </c>
      <c r="E964" s="514">
        <v>46007</v>
      </c>
      <c r="F964" s="279">
        <v>7225</v>
      </c>
      <c r="G964" s="643">
        <v>46008</v>
      </c>
      <c r="H964" s="76">
        <f t="shared" si="50"/>
        <v>0</v>
      </c>
      <c r="K964" s="134"/>
      <c r="L964" s="680">
        <v>46007</v>
      </c>
      <c r="M964" s="136"/>
      <c r="N964" s="137">
        <f t="shared" si="51"/>
        <v>30</v>
      </c>
      <c r="O964" s="138">
        <v>30</v>
      </c>
      <c r="P964" s="139">
        <f t="shared" si="52"/>
        <v>0</v>
      </c>
      <c r="Q964" s="41"/>
    </row>
    <row r="965" spans="1:17" ht="15.6" x14ac:dyDescent="0.3">
      <c r="A965" s="282"/>
      <c r="B965" s="142">
        <f t="shared" si="48"/>
        <v>7225</v>
      </c>
      <c r="C965" s="128"/>
      <c r="D965" s="34">
        <f t="shared" si="49"/>
        <v>7225</v>
      </c>
      <c r="E965" s="514">
        <v>46008</v>
      </c>
      <c r="F965" s="279">
        <v>7225</v>
      </c>
      <c r="G965" s="643">
        <v>46009</v>
      </c>
      <c r="H965" s="76">
        <f t="shared" si="50"/>
        <v>0</v>
      </c>
      <c r="K965" s="134"/>
      <c r="L965" s="680">
        <v>46008</v>
      </c>
      <c r="M965" s="136"/>
      <c r="N965" s="137">
        <f t="shared" si="51"/>
        <v>30</v>
      </c>
      <c r="O965" s="138">
        <v>30</v>
      </c>
      <c r="P965" s="139">
        <f t="shared" si="52"/>
        <v>0</v>
      </c>
      <c r="Q965" s="41"/>
    </row>
    <row r="966" spans="1:17" ht="15.6" x14ac:dyDescent="0.3">
      <c r="A966" s="282"/>
      <c r="B966" s="142">
        <f t="shared" si="48"/>
        <v>7225</v>
      </c>
      <c r="C966" s="128"/>
      <c r="D966" s="34">
        <f t="shared" si="49"/>
        <v>7225</v>
      </c>
      <c r="E966" s="514">
        <v>46009</v>
      </c>
      <c r="F966" s="279">
        <v>7225</v>
      </c>
      <c r="G966" s="643">
        <v>46010</v>
      </c>
      <c r="H966" s="76">
        <f t="shared" si="50"/>
        <v>0</v>
      </c>
      <c r="K966" s="134"/>
      <c r="L966" s="680">
        <v>46009</v>
      </c>
      <c r="M966" s="136"/>
      <c r="N966" s="137">
        <f t="shared" si="51"/>
        <v>30</v>
      </c>
      <c r="O966" s="138">
        <v>30</v>
      </c>
      <c r="P966" s="139">
        <f t="shared" si="52"/>
        <v>0</v>
      </c>
      <c r="Q966" s="41"/>
    </row>
    <row r="967" spans="1:17" ht="15.6" x14ac:dyDescent="0.3">
      <c r="A967" s="282"/>
      <c r="B967" s="142">
        <f t="shared" si="48"/>
        <v>7225</v>
      </c>
      <c r="C967" s="128"/>
      <c r="D967" s="34">
        <f t="shared" si="49"/>
        <v>7225</v>
      </c>
      <c r="E967" s="514">
        <v>46010</v>
      </c>
      <c r="F967" s="279">
        <v>7225</v>
      </c>
      <c r="G967" s="643">
        <v>46011</v>
      </c>
      <c r="H967" s="76">
        <f t="shared" si="50"/>
        <v>0</v>
      </c>
      <c r="K967" s="134"/>
      <c r="L967" s="680">
        <v>46010</v>
      </c>
      <c r="M967" s="136"/>
      <c r="N967" s="137">
        <f t="shared" si="51"/>
        <v>30</v>
      </c>
      <c r="O967" s="138">
        <v>30</v>
      </c>
      <c r="P967" s="139">
        <f t="shared" si="52"/>
        <v>0</v>
      </c>
      <c r="Q967" s="41"/>
    </row>
    <row r="968" spans="1:17" ht="15.6" x14ac:dyDescent="0.3">
      <c r="A968" s="282"/>
      <c r="B968" s="142">
        <f t="shared" si="48"/>
        <v>7225</v>
      </c>
      <c r="C968" s="128"/>
      <c r="D968" s="34">
        <f t="shared" si="49"/>
        <v>7225</v>
      </c>
      <c r="E968" s="514">
        <v>46011</v>
      </c>
      <c r="F968" s="279">
        <v>7225</v>
      </c>
      <c r="G968" s="643">
        <v>46012</v>
      </c>
      <c r="H968" s="76">
        <f t="shared" si="50"/>
        <v>0</v>
      </c>
      <c r="K968" s="134"/>
      <c r="L968" s="680">
        <v>46011</v>
      </c>
      <c r="M968" s="136"/>
      <c r="N968" s="137">
        <f t="shared" si="51"/>
        <v>30</v>
      </c>
      <c r="O968" s="138">
        <v>30</v>
      </c>
      <c r="P968" s="139">
        <f t="shared" si="52"/>
        <v>0</v>
      </c>
      <c r="Q968" s="41"/>
    </row>
    <row r="969" spans="1:17" ht="15.6" x14ac:dyDescent="0.3">
      <c r="A969" s="282"/>
      <c r="B969" s="142">
        <f t="shared" si="48"/>
        <v>7225</v>
      </c>
      <c r="C969" s="128"/>
      <c r="D969" s="34">
        <f t="shared" si="49"/>
        <v>7225</v>
      </c>
      <c r="E969" s="514">
        <v>46012</v>
      </c>
      <c r="F969" s="279">
        <v>7225</v>
      </c>
      <c r="G969" s="643">
        <v>46013</v>
      </c>
      <c r="H969" s="76">
        <f t="shared" si="50"/>
        <v>0</v>
      </c>
      <c r="K969" s="134"/>
      <c r="L969" s="680">
        <v>46012</v>
      </c>
      <c r="M969" s="136"/>
      <c r="N969" s="137">
        <f t="shared" si="51"/>
        <v>30</v>
      </c>
      <c r="O969" s="138">
        <v>30</v>
      </c>
      <c r="P969" s="139">
        <f t="shared" si="52"/>
        <v>0</v>
      </c>
      <c r="Q969" s="41"/>
    </row>
    <row r="970" spans="1:17" ht="15.6" x14ac:dyDescent="0.3">
      <c r="A970" s="282"/>
      <c r="B970" s="142">
        <f t="shared" si="48"/>
        <v>7225</v>
      </c>
      <c r="C970" s="128"/>
      <c r="D970" s="34">
        <f t="shared" si="49"/>
        <v>7225</v>
      </c>
      <c r="E970" s="514">
        <v>46013</v>
      </c>
      <c r="F970" s="279">
        <v>7225</v>
      </c>
      <c r="G970" s="643">
        <v>46014</v>
      </c>
      <c r="H970" s="76">
        <f t="shared" si="50"/>
        <v>0</v>
      </c>
      <c r="K970" s="134"/>
      <c r="L970" s="680">
        <v>46013</v>
      </c>
      <c r="M970" s="136"/>
      <c r="N970" s="137">
        <f t="shared" si="51"/>
        <v>30</v>
      </c>
      <c r="O970" s="138">
        <v>30</v>
      </c>
      <c r="P970" s="139">
        <f t="shared" si="52"/>
        <v>0</v>
      </c>
      <c r="Q970" s="41"/>
    </row>
    <row r="971" spans="1:17" ht="15.6" x14ac:dyDescent="0.3">
      <c r="A971" s="282"/>
      <c r="B971" s="142">
        <f t="shared" si="48"/>
        <v>7225</v>
      </c>
      <c r="C971" s="128"/>
      <c r="D971" s="34">
        <f t="shared" si="49"/>
        <v>7225</v>
      </c>
      <c r="E971" s="514">
        <v>46014</v>
      </c>
      <c r="F971" s="279">
        <v>7225</v>
      </c>
      <c r="G971" s="643">
        <v>46015</v>
      </c>
      <c r="H971" s="76">
        <f t="shared" si="50"/>
        <v>0</v>
      </c>
      <c r="K971" s="134"/>
      <c r="L971" s="680">
        <v>46014</v>
      </c>
      <c r="M971" s="136"/>
      <c r="N971" s="137">
        <f t="shared" si="51"/>
        <v>30</v>
      </c>
      <c r="O971" s="138">
        <v>30</v>
      </c>
      <c r="P971" s="139">
        <f t="shared" si="52"/>
        <v>0</v>
      </c>
      <c r="Q971" s="41"/>
    </row>
    <row r="972" spans="1:17" ht="15.6" x14ac:dyDescent="0.3">
      <c r="A972" s="282"/>
      <c r="B972" s="142">
        <f t="shared" si="48"/>
        <v>7225</v>
      </c>
      <c r="C972" s="128"/>
      <c r="D972" s="34">
        <f t="shared" si="49"/>
        <v>7225</v>
      </c>
      <c r="E972" s="514">
        <v>46015</v>
      </c>
      <c r="F972" s="279">
        <v>7225</v>
      </c>
      <c r="G972" s="643">
        <v>46016</v>
      </c>
      <c r="H972" s="76">
        <f t="shared" si="50"/>
        <v>0</v>
      </c>
      <c r="K972" s="134"/>
      <c r="L972" s="680">
        <v>46015</v>
      </c>
      <c r="M972" s="136"/>
      <c r="N972" s="137">
        <f t="shared" si="51"/>
        <v>30</v>
      </c>
      <c r="O972" s="138">
        <v>30</v>
      </c>
      <c r="P972" s="139">
        <f t="shared" si="52"/>
        <v>0</v>
      </c>
      <c r="Q972" s="41"/>
    </row>
    <row r="973" spans="1:17" ht="15.6" x14ac:dyDescent="0.3">
      <c r="A973" s="282"/>
      <c r="B973" s="142">
        <f t="shared" si="48"/>
        <v>7225</v>
      </c>
      <c r="C973" s="128"/>
      <c r="D973" s="34">
        <f t="shared" si="49"/>
        <v>7225</v>
      </c>
      <c r="E973" s="514">
        <v>46016</v>
      </c>
      <c r="F973" s="279">
        <v>7225</v>
      </c>
      <c r="G973" s="643">
        <v>46017</v>
      </c>
      <c r="H973" s="76">
        <f t="shared" si="50"/>
        <v>0</v>
      </c>
      <c r="K973" s="134"/>
      <c r="L973" s="680">
        <v>46016</v>
      </c>
      <c r="M973" s="136"/>
      <c r="N973" s="137">
        <f t="shared" si="51"/>
        <v>30</v>
      </c>
      <c r="O973" s="138">
        <v>30</v>
      </c>
      <c r="P973" s="139">
        <f t="shared" si="52"/>
        <v>0</v>
      </c>
      <c r="Q973" s="41"/>
    </row>
    <row r="974" spans="1:17" ht="15.6" x14ac:dyDescent="0.3">
      <c r="A974" s="282"/>
      <c r="B974" s="142">
        <f t="shared" si="48"/>
        <v>7225</v>
      </c>
      <c r="C974" s="128"/>
      <c r="D974" s="34">
        <f t="shared" si="49"/>
        <v>7225</v>
      </c>
      <c r="E974" s="514">
        <v>46017</v>
      </c>
      <c r="F974" s="279">
        <v>7225</v>
      </c>
      <c r="G974" s="643">
        <v>46018</v>
      </c>
      <c r="H974" s="76">
        <f t="shared" si="50"/>
        <v>0</v>
      </c>
      <c r="K974" s="134"/>
      <c r="L974" s="680">
        <v>46017</v>
      </c>
      <c r="M974" s="136"/>
      <c r="N974" s="137">
        <f t="shared" si="51"/>
        <v>30</v>
      </c>
      <c r="O974" s="138">
        <v>25</v>
      </c>
      <c r="P974" s="139">
        <f t="shared" si="52"/>
        <v>5</v>
      </c>
      <c r="Q974" s="41"/>
    </row>
    <row r="975" spans="1:17" ht="15.6" x14ac:dyDescent="0.3">
      <c r="A975" s="282"/>
      <c r="B975" s="142">
        <f t="shared" si="48"/>
        <v>7225</v>
      </c>
      <c r="C975" s="128"/>
      <c r="D975" s="34">
        <f t="shared" si="49"/>
        <v>7225</v>
      </c>
      <c r="E975" s="514">
        <v>46018</v>
      </c>
      <c r="F975" s="279">
        <v>7225</v>
      </c>
      <c r="G975" s="643">
        <v>46019</v>
      </c>
      <c r="H975" s="76">
        <f t="shared" si="50"/>
        <v>0</v>
      </c>
      <c r="K975" s="134"/>
      <c r="L975" s="680">
        <v>46018</v>
      </c>
      <c r="M975" s="136">
        <v>90</v>
      </c>
      <c r="N975" s="137">
        <f t="shared" si="51"/>
        <v>25</v>
      </c>
      <c r="O975" s="138">
        <v>100</v>
      </c>
      <c r="P975" s="139">
        <f t="shared" si="52"/>
        <v>15</v>
      </c>
      <c r="Q975" s="41"/>
    </row>
    <row r="976" spans="1:17" ht="15.6" x14ac:dyDescent="0.3">
      <c r="A976" s="282"/>
      <c r="B976" s="142">
        <f t="shared" si="48"/>
        <v>7225</v>
      </c>
      <c r="C976" s="128"/>
      <c r="D976" s="34">
        <f t="shared" si="49"/>
        <v>7225</v>
      </c>
      <c r="E976" s="514">
        <v>46019</v>
      </c>
      <c r="F976" s="279">
        <v>7225</v>
      </c>
      <c r="G976" s="643">
        <v>46020</v>
      </c>
      <c r="H976" s="76">
        <f t="shared" si="50"/>
        <v>0</v>
      </c>
      <c r="K976" s="134"/>
      <c r="L976" s="680">
        <v>46019</v>
      </c>
      <c r="M976" s="136"/>
      <c r="N976" s="137">
        <f t="shared" si="51"/>
        <v>100</v>
      </c>
      <c r="O976" s="138">
        <v>100</v>
      </c>
      <c r="P976" s="139">
        <f t="shared" si="52"/>
        <v>0</v>
      </c>
      <c r="Q976" s="41"/>
    </row>
    <row r="977" spans="1:18" ht="15.6" x14ac:dyDescent="0.3">
      <c r="A977" s="282"/>
      <c r="B977" s="142">
        <f t="shared" si="48"/>
        <v>7228</v>
      </c>
      <c r="C977" s="128"/>
      <c r="D977" s="34">
        <f t="shared" si="49"/>
        <v>7225</v>
      </c>
      <c r="E977" s="514">
        <v>46020</v>
      </c>
      <c r="F977" s="279">
        <v>7228</v>
      </c>
      <c r="G977" s="643">
        <v>46021</v>
      </c>
      <c r="H977" s="76">
        <f t="shared" si="50"/>
        <v>3</v>
      </c>
      <c r="K977" s="134"/>
      <c r="L977" s="680">
        <v>46020</v>
      </c>
      <c r="M977" s="136"/>
      <c r="N977" s="137">
        <f t="shared" si="51"/>
        <v>100</v>
      </c>
      <c r="O977" s="138">
        <v>100</v>
      </c>
      <c r="P977" s="139">
        <f t="shared" si="52"/>
        <v>0</v>
      </c>
      <c r="Q977" s="41"/>
    </row>
    <row r="978" spans="1:18" ht="15.6" x14ac:dyDescent="0.3">
      <c r="A978" s="282"/>
      <c r="B978" s="142">
        <f t="shared" si="48"/>
        <v>7228</v>
      </c>
      <c r="C978" s="128"/>
      <c r="D978" s="34">
        <f t="shared" si="49"/>
        <v>7228</v>
      </c>
      <c r="E978" s="514">
        <v>46021</v>
      </c>
      <c r="F978" s="279">
        <v>7228</v>
      </c>
      <c r="G978" s="643">
        <v>46022</v>
      </c>
      <c r="H978" s="76">
        <f t="shared" si="50"/>
        <v>0</v>
      </c>
      <c r="I978" s="48">
        <f>SUM(H614:H978)</f>
        <v>1142</v>
      </c>
      <c r="K978" s="134"/>
      <c r="L978" s="680">
        <v>46021</v>
      </c>
      <c r="M978" s="136"/>
      <c r="N978" s="137">
        <f t="shared" si="51"/>
        <v>100</v>
      </c>
      <c r="O978" s="138">
        <v>100</v>
      </c>
      <c r="P978" s="139">
        <f t="shared" si="52"/>
        <v>0</v>
      </c>
      <c r="Q978" s="41"/>
    </row>
    <row r="979" spans="1:18" ht="15.6" x14ac:dyDescent="0.3">
      <c r="A979" s="282"/>
      <c r="B979" s="142">
        <f t="shared" si="48"/>
        <v>7232</v>
      </c>
      <c r="C979" s="128"/>
      <c r="D979" s="34">
        <f t="shared" si="49"/>
        <v>7228</v>
      </c>
      <c r="E979" s="514">
        <v>46022</v>
      </c>
      <c r="F979" s="279">
        <v>7232</v>
      </c>
      <c r="G979" s="643">
        <v>46023</v>
      </c>
      <c r="H979" s="76">
        <f t="shared" si="50"/>
        <v>4</v>
      </c>
      <c r="K979" s="134"/>
      <c r="L979" s="680">
        <v>46022</v>
      </c>
      <c r="M979" s="136"/>
      <c r="N979" s="137">
        <f t="shared" si="51"/>
        <v>100</v>
      </c>
      <c r="O979" s="138">
        <v>82</v>
      </c>
      <c r="P979" s="139">
        <f t="shared" si="52"/>
        <v>18</v>
      </c>
      <c r="Q979" s="41"/>
      <c r="R979" s="48">
        <f>SUM(P615:P979)</f>
        <v>7529</v>
      </c>
    </row>
    <row r="980" spans="1:18" ht="15.6" x14ac:dyDescent="0.3">
      <c r="A980" s="282"/>
      <c r="B980" s="142">
        <f t="shared" si="48"/>
        <v>7240</v>
      </c>
      <c r="C980" s="128"/>
      <c r="D980" s="34">
        <f t="shared" si="49"/>
        <v>7232</v>
      </c>
      <c r="E980" s="514">
        <v>46023</v>
      </c>
      <c r="F980" s="279">
        <v>7240</v>
      </c>
      <c r="G980" s="643">
        <v>46024</v>
      </c>
      <c r="H980" s="76">
        <f t="shared" si="50"/>
        <v>8</v>
      </c>
      <c r="K980" s="134"/>
      <c r="L980" s="680">
        <v>46023</v>
      </c>
      <c r="M980" s="136">
        <v>60</v>
      </c>
      <c r="N980" s="137">
        <f t="shared" si="51"/>
        <v>82</v>
      </c>
      <c r="O980" s="138">
        <v>70</v>
      </c>
      <c r="P980" s="139">
        <f t="shared" si="52"/>
        <v>72</v>
      </c>
      <c r="Q980" s="41"/>
    </row>
    <row r="981" spans="1:18" ht="15.6" x14ac:dyDescent="0.3">
      <c r="A981" s="282"/>
      <c r="B981" s="142">
        <f t="shared" si="48"/>
        <v>7243</v>
      </c>
      <c r="C981" s="128"/>
      <c r="D981" s="34">
        <f t="shared" si="49"/>
        <v>7240</v>
      </c>
      <c r="E981" s="514">
        <v>46024</v>
      </c>
      <c r="F981" s="279">
        <v>7243</v>
      </c>
      <c r="G981" s="643">
        <v>46025</v>
      </c>
      <c r="H981" s="76">
        <f t="shared" si="50"/>
        <v>3</v>
      </c>
      <c r="K981" s="134"/>
      <c r="L981" s="680">
        <v>46024</v>
      </c>
      <c r="M981" s="136"/>
      <c r="N981" s="137">
        <f t="shared" si="51"/>
        <v>70</v>
      </c>
      <c r="O981" s="138">
        <v>55</v>
      </c>
      <c r="P981" s="139">
        <f t="shared" si="52"/>
        <v>15</v>
      </c>
      <c r="Q981" s="41"/>
    </row>
    <row r="982" spans="1:18" ht="15.6" x14ac:dyDescent="0.3">
      <c r="A982" s="282"/>
      <c r="B982" s="142">
        <f t="shared" si="48"/>
        <v>7244</v>
      </c>
      <c r="C982" s="128"/>
      <c r="D982" s="34">
        <f t="shared" si="49"/>
        <v>7243</v>
      </c>
      <c r="E982" s="514">
        <v>46025</v>
      </c>
      <c r="F982" s="279">
        <v>7244</v>
      </c>
      <c r="G982" s="643">
        <v>46026</v>
      </c>
      <c r="H982" s="76">
        <f t="shared" si="50"/>
        <v>1</v>
      </c>
      <c r="K982" s="134"/>
      <c r="L982" s="680">
        <v>46025</v>
      </c>
      <c r="M982" s="136"/>
      <c r="N982" s="137">
        <f t="shared" si="51"/>
        <v>55</v>
      </c>
      <c r="O982" s="138">
        <v>48</v>
      </c>
      <c r="P982" s="139">
        <f t="shared" si="52"/>
        <v>7</v>
      </c>
      <c r="Q982" s="41"/>
    </row>
    <row r="983" spans="1:18" ht="15.6" x14ac:dyDescent="0.3">
      <c r="A983" s="282"/>
      <c r="B983" s="142">
        <f t="shared" si="48"/>
        <v>7244</v>
      </c>
      <c r="C983" s="128"/>
      <c r="D983" s="34">
        <f t="shared" si="49"/>
        <v>7244</v>
      </c>
      <c r="E983" s="514">
        <v>46026</v>
      </c>
      <c r="F983" s="279">
        <v>7244</v>
      </c>
      <c r="G983" s="643">
        <v>46027</v>
      </c>
      <c r="H983" s="76">
        <f t="shared" si="50"/>
        <v>0</v>
      </c>
      <c r="K983" s="134"/>
      <c r="L983" s="680">
        <v>46026</v>
      </c>
      <c r="M983" s="136"/>
      <c r="N983" s="137">
        <f t="shared" si="51"/>
        <v>48</v>
      </c>
      <c r="O983" s="138">
        <v>48</v>
      </c>
      <c r="P983" s="139">
        <f t="shared" si="52"/>
        <v>0</v>
      </c>
      <c r="Q983" s="41"/>
    </row>
    <row r="984" spans="1:18" ht="15.6" x14ac:dyDescent="0.3">
      <c r="A984" s="282"/>
      <c r="B984" s="142">
        <f t="shared" si="48"/>
        <v>7246</v>
      </c>
      <c r="C984" s="128"/>
      <c r="D984" s="34">
        <f t="shared" si="49"/>
        <v>7244</v>
      </c>
      <c r="E984" s="514">
        <v>46027</v>
      </c>
      <c r="F984" s="279">
        <v>7246</v>
      </c>
      <c r="G984" s="643">
        <v>46028</v>
      </c>
      <c r="H984" s="76">
        <f t="shared" si="50"/>
        <v>2</v>
      </c>
      <c r="K984" s="134"/>
      <c r="L984" s="680">
        <v>46027</v>
      </c>
      <c r="M984" s="136"/>
      <c r="N984" s="137">
        <f t="shared" si="51"/>
        <v>48</v>
      </c>
      <c r="O984" s="138">
        <v>33</v>
      </c>
      <c r="P984" s="139">
        <f t="shared" si="52"/>
        <v>15</v>
      </c>
      <c r="Q984" s="41"/>
    </row>
    <row r="985" spans="1:18" ht="15.6" x14ac:dyDescent="0.3">
      <c r="A985" s="282"/>
      <c r="B985" s="142">
        <f t="shared" si="48"/>
        <v>7250</v>
      </c>
      <c r="C985" s="128"/>
      <c r="D985" s="34">
        <f t="shared" si="49"/>
        <v>7246</v>
      </c>
      <c r="E985" s="514">
        <v>46028</v>
      </c>
      <c r="F985" s="279">
        <v>7250</v>
      </c>
      <c r="G985" s="643">
        <v>46029</v>
      </c>
      <c r="H985" s="76">
        <f t="shared" si="50"/>
        <v>4</v>
      </c>
      <c r="K985" s="134"/>
      <c r="L985" s="680">
        <v>46028</v>
      </c>
      <c r="M985" s="136"/>
      <c r="N985" s="137">
        <f t="shared" si="51"/>
        <v>33</v>
      </c>
      <c r="O985" s="138">
        <v>0</v>
      </c>
      <c r="P985" s="139">
        <f t="shared" si="52"/>
        <v>33</v>
      </c>
      <c r="Q985" s="41"/>
    </row>
    <row r="986" spans="1:18" ht="15.6" x14ac:dyDescent="0.3">
      <c r="A986" s="282"/>
      <c r="B986" s="142">
        <f t="shared" si="48"/>
        <v>7250</v>
      </c>
      <c r="C986" s="128"/>
      <c r="D986" s="34">
        <f t="shared" si="49"/>
        <v>7250</v>
      </c>
      <c r="E986" s="514">
        <v>46029</v>
      </c>
      <c r="F986" s="279">
        <v>7250</v>
      </c>
      <c r="G986" s="643">
        <v>46030</v>
      </c>
      <c r="H986" s="76">
        <f t="shared" si="50"/>
        <v>0</v>
      </c>
      <c r="K986" s="134"/>
      <c r="L986" s="680">
        <v>46029</v>
      </c>
      <c r="M986" s="136">
        <v>90</v>
      </c>
      <c r="N986" s="137">
        <f t="shared" si="51"/>
        <v>0</v>
      </c>
      <c r="O986" s="138">
        <v>90</v>
      </c>
      <c r="P986" s="139">
        <f t="shared" si="52"/>
        <v>0</v>
      </c>
      <c r="Q986" s="41"/>
    </row>
    <row r="987" spans="1:18" ht="15.6" x14ac:dyDescent="0.3">
      <c r="A987" s="282"/>
      <c r="B987" s="142">
        <f t="shared" si="48"/>
        <v>7259</v>
      </c>
      <c r="C987" s="128"/>
      <c r="D987" s="34">
        <f t="shared" si="49"/>
        <v>7250</v>
      </c>
      <c r="E987" s="514">
        <v>46030</v>
      </c>
      <c r="F987" s="279">
        <v>7259</v>
      </c>
      <c r="G987" s="643">
        <v>46031</v>
      </c>
      <c r="H987" s="76">
        <f t="shared" si="50"/>
        <v>9</v>
      </c>
      <c r="K987" s="134"/>
      <c r="L987" s="680">
        <v>46030</v>
      </c>
      <c r="M987" s="136">
        <v>60</v>
      </c>
      <c r="N987" s="137">
        <f t="shared" si="51"/>
        <v>90</v>
      </c>
      <c r="O987" s="138">
        <v>30</v>
      </c>
      <c r="P987" s="139">
        <f t="shared" si="52"/>
        <v>120</v>
      </c>
      <c r="Q987" s="41"/>
    </row>
    <row r="988" spans="1:18" ht="15.6" x14ac:dyDescent="0.3">
      <c r="A988" s="282"/>
      <c r="B988" s="142">
        <f t="shared" si="48"/>
        <v>7262</v>
      </c>
      <c r="C988" s="128"/>
      <c r="D988" s="34">
        <f t="shared" si="49"/>
        <v>7259</v>
      </c>
      <c r="E988" s="514">
        <v>46031</v>
      </c>
      <c r="F988" s="279">
        <v>7262</v>
      </c>
      <c r="G988" s="643">
        <v>46032</v>
      </c>
      <c r="H988" s="76">
        <f t="shared" si="50"/>
        <v>3</v>
      </c>
      <c r="K988" s="134"/>
      <c r="L988" s="680">
        <v>46031</v>
      </c>
      <c r="M988" s="136"/>
      <c r="N988" s="137">
        <f t="shared" si="51"/>
        <v>30</v>
      </c>
      <c r="O988" s="138">
        <v>40</v>
      </c>
      <c r="P988" s="139">
        <f t="shared" si="52"/>
        <v>-10</v>
      </c>
      <c r="Q988" s="41"/>
    </row>
    <row r="989" spans="1:18" ht="15.6" x14ac:dyDescent="0.3">
      <c r="A989" s="282"/>
      <c r="B989" s="142">
        <f t="shared" si="48"/>
        <v>7267</v>
      </c>
      <c r="C989" s="128"/>
      <c r="D989" s="34">
        <f t="shared" si="49"/>
        <v>7262</v>
      </c>
      <c r="E989" s="514">
        <v>46032</v>
      </c>
      <c r="F989" s="279">
        <v>7267</v>
      </c>
      <c r="G989" s="643">
        <v>46033</v>
      </c>
      <c r="H989" s="76">
        <f t="shared" si="50"/>
        <v>5</v>
      </c>
      <c r="K989" s="134"/>
      <c r="L989" s="680">
        <v>46032</v>
      </c>
      <c r="M989" s="136">
        <v>60</v>
      </c>
      <c r="N989" s="137">
        <f t="shared" si="51"/>
        <v>40</v>
      </c>
      <c r="O989" s="138">
        <v>100</v>
      </c>
      <c r="P989" s="139">
        <f t="shared" si="52"/>
        <v>0</v>
      </c>
      <c r="Q989" s="41"/>
    </row>
    <row r="990" spans="1:18" ht="15.6" x14ac:dyDescent="0.3">
      <c r="A990" s="282"/>
      <c r="B990" s="142">
        <f t="shared" si="48"/>
        <v>7275</v>
      </c>
      <c r="C990" s="128"/>
      <c r="D990" s="34">
        <f t="shared" si="49"/>
        <v>7267</v>
      </c>
      <c r="E990" s="514">
        <v>46033</v>
      </c>
      <c r="F990" s="279">
        <v>7275</v>
      </c>
      <c r="G990" s="643">
        <v>46034</v>
      </c>
      <c r="H990" s="76">
        <f t="shared" si="50"/>
        <v>8</v>
      </c>
      <c r="K990" s="134"/>
      <c r="L990" s="680">
        <v>46033</v>
      </c>
      <c r="M990" s="136"/>
      <c r="N990" s="137">
        <f t="shared" si="51"/>
        <v>100</v>
      </c>
      <c r="O990" s="138">
        <v>35</v>
      </c>
      <c r="P990" s="139">
        <f t="shared" si="52"/>
        <v>65</v>
      </c>
      <c r="Q990" s="41"/>
    </row>
    <row r="991" spans="1:18" ht="15.6" x14ac:dyDescent="0.3">
      <c r="A991" s="282"/>
      <c r="B991" s="142">
        <f t="shared" si="48"/>
        <v>7279</v>
      </c>
      <c r="C991" s="128"/>
      <c r="D991" s="34">
        <f t="shared" si="49"/>
        <v>7275</v>
      </c>
      <c r="E991" s="514">
        <v>46034</v>
      </c>
      <c r="F991" s="279">
        <v>7279</v>
      </c>
      <c r="G991" s="643">
        <v>46035</v>
      </c>
      <c r="H991" s="76">
        <f t="shared" si="50"/>
        <v>4</v>
      </c>
      <c r="K991" s="134"/>
      <c r="L991" s="680">
        <v>46034</v>
      </c>
      <c r="M991" s="136"/>
      <c r="N991" s="137">
        <f t="shared" si="51"/>
        <v>35</v>
      </c>
      <c r="O991" s="138">
        <v>28</v>
      </c>
      <c r="P991" s="139">
        <f t="shared" si="52"/>
        <v>7</v>
      </c>
      <c r="Q991" s="41"/>
    </row>
    <row r="992" spans="1:18" ht="15.6" x14ac:dyDescent="0.3">
      <c r="A992" s="282"/>
      <c r="B992" s="142">
        <f t="shared" si="48"/>
        <v>7279</v>
      </c>
      <c r="C992" s="128"/>
      <c r="D992" s="34">
        <f t="shared" si="49"/>
        <v>7279</v>
      </c>
      <c r="E992" s="514">
        <v>46035</v>
      </c>
      <c r="F992" s="279">
        <v>7279</v>
      </c>
      <c r="G992" s="643">
        <v>46036</v>
      </c>
      <c r="H992" s="76">
        <f t="shared" si="50"/>
        <v>0</v>
      </c>
      <c r="K992" s="134"/>
      <c r="L992" s="680">
        <v>46035</v>
      </c>
      <c r="M992" s="136"/>
      <c r="N992" s="137">
        <f t="shared" si="51"/>
        <v>28</v>
      </c>
      <c r="O992" s="138">
        <v>28</v>
      </c>
      <c r="P992" s="139">
        <f t="shared" si="52"/>
        <v>0</v>
      </c>
      <c r="Q992" s="41"/>
    </row>
    <row r="993" spans="1:17" ht="15.6" x14ac:dyDescent="0.3">
      <c r="A993" s="282"/>
      <c r="B993" s="142">
        <f t="shared" si="48"/>
        <v>7279</v>
      </c>
      <c r="C993" s="128"/>
      <c r="D993" s="34">
        <f t="shared" si="49"/>
        <v>7279</v>
      </c>
      <c r="E993" s="514">
        <v>46036</v>
      </c>
      <c r="F993" s="279">
        <v>7279</v>
      </c>
      <c r="G993" s="643">
        <v>46037</v>
      </c>
      <c r="H993" s="76">
        <f t="shared" si="50"/>
        <v>0</v>
      </c>
      <c r="K993" s="134"/>
      <c r="L993" s="680">
        <v>46036</v>
      </c>
      <c r="M993" s="136"/>
      <c r="N993" s="137">
        <f t="shared" si="51"/>
        <v>28</v>
      </c>
      <c r="O993" s="138">
        <v>28</v>
      </c>
      <c r="P993" s="139">
        <f t="shared" si="52"/>
        <v>0</v>
      </c>
      <c r="Q993" s="41"/>
    </row>
    <row r="994" spans="1:17" ht="15.6" x14ac:dyDescent="0.3">
      <c r="A994" s="282"/>
      <c r="B994" s="142">
        <f t="shared" si="48"/>
        <v>7279</v>
      </c>
      <c r="C994" s="128"/>
      <c r="D994" s="34">
        <f t="shared" si="49"/>
        <v>7279</v>
      </c>
      <c r="E994" s="514">
        <v>46037</v>
      </c>
      <c r="F994" s="279">
        <v>7279</v>
      </c>
      <c r="G994" s="643">
        <v>46038</v>
      </c>
      <c r="H994" s="76">
        <f t="shared" si="50"/>
        <v>0</v>
      </c>
      <c r="K994" s="134"/>
      <c r="L994" s="680">
        <v>46037</v>
      </c>
      <c r="M994" s="136">
        <v>60</v>
      </c>
      <c r="N994" s="137">
        <f t="shared" si="51"/>
        <v>28</v>
      </c>
      <c r="O994" s="138">
        <v>85</v>
      </c>
      <c r="P994" s="139">
        <f t="shared" si="52"/>
        <v>3</v>
      </c>
      <c r="Q994" s="41"/>
    </row>
    <row r="995" spans="1:17" ht="15.6" x14ac:dyDescent="0.3">
      <c r="A995" s="282"/>
      <c r="B995" s="142">
        <f t="shared" si="48"/>
        <v>7279</v>
      </c>
      <c r="C995" s="128"/>
      <c r="D995" s="34">
        <f t="shared" si="49"/>
        <v>7279</v>
      </c>
      <c r="E995" s="514">
        <v>46038</v>
      </c>
      <c r="F995" s="279">
        <v>7279</v>
      </c>
      <c r="G995" s="643">
        <v>46039</v>
      </c>
      <c r="H995" s="76">
        <f t="shared" si="50"/>
        <v>0</v>
      </c>
      <c r="K995" s="134"/>
      <c r="L995" s="680">
        <v>46038</v>
      </c>
      <c r="M995" s="136"/>
      <c r="N995" s="137">
        <f t="shared" si="51"/>
        <v>85</v>
      </c>
      <c r="O995" s="138">
        <v>85</v>
      </c>
      <c r="P995" s="139">
        <f t="shared" si="52"/>
        <v>0</v>
      </c>
      <c r="Q995" s="41"/>
    </row>
    <row r="996" spans="1:17" ht="15.6" x14ac:dyDescent="0.3">
      <c r="A996" s="282"/>
      <c r="B996" s="142">
        <f t="shared" si="48"/>
        <v>7279</v>
      </c>
      <c r="C996" s="128"/>
      <c r="D996" s="34">
        <f t="shared" si="49"/>
        <v>7279</v>
      </c>
      <c r="E996" s="514">
        <v>46039</v>
      </c>
      <c r="F996" s="279">
        <v>7279</v>
      </c>
      <c r="G996" s="643">
        <v>46040</v>
      </c>
      <c r="H996" s="76">
        <f t="shared" si="50"/>
        <v>0</v>
      </c>
      <c r="K996" s="134"/>
      <c r="L996" s="680">
        <v>46039</v>
      </c>
      <c r="M996" s="136"/>
      <c r="N996" s="137">
        <f t="shared" si="51"/>
        <v>85</v>
      </c>
      <c r="O996" s="138">
        <v>85</v>
      </c>
      <c r="P996" s="139">
        <f t="shared" si="52"/>
        <v>0</v>
      </c>
      <c r="Q996" s="41"/>
    </row>
    <row r="997" spans="1:17" ht="15.6" x14ac:dyDescent="0.3">
      <c r="A997" s="282"/>
      <c r="B997" s="142">
        <f t="shared" si="48"/>
        <v>7279</v>
      </c>
      <c r="C997" s="128"/>
      <c r="D997" s="34">
        <f t="shared" si="49"/>
        <v>7279</v>
      </c>
      <c r="E997" s="514">
        <v>46040</v>
      </c>
      <c r="F997" s="279">
        <v>7279</v>
      </c>
      <c r="G997" s="643">
        <v>46041</v>
      </c>
      <c r="H997" s="76">
        <f t="shared" si="50"/>
        <v>0</v>
      </c>
      <c r="K997" s="134"/>
      <c r="L997" s="680">
        <v>46040</v>
      </c>
      <c r="M997" s="136"/>
      <c r="N997" s="137">
        <f t="shared" si="51"/>
        <v>85</v>
      </c>
      <c r="O997" s="138">
        <v>85</v>
      </c>
      <c r="P997" s="139">
        <f t="shared" si="52"/>
        <v>0</v>
      </c>
      <c r="Q997" s="41"/>
    </row>
    <row r="998" spans="1:17" ht="15.6" x14ac:dyDescent="0.3">
      <c r="A998" s="282"/>
      <c r="B998" s="142">
        <f t="shared" si="48"/>
        <v>7279</v>
      </c>
      <c r="C998" s="128"/>
      <c r="D998" s="34">
        <f t="shared" si="49"/>
        <v>7279</v>
      </c>
      <c r="E998" s="514">
        <v>46041</v>
      </c>
      <c r="F998" s="279">
        <v>7279</v>
      </c>
      <c r="G998" s="643">
        <v>46042</v>
      </c>
      <c r="H998" s="76">
        <f t="shared" si="50"/>
        <v>0</v>
      </c>
      <c r="K998" s="134"/>
      <c r="L998" s="680">
        <v>46041</v>
      </c>
      <c r="M998" s="136"/>
      <c r="N998" s="137">
        <f t="shared" si="51"/>
        <v>85</v>
      </c>
      <c r="O998" s="138">
        <v>85</v>
      </c>
      <c r="P998" s="139">
        <f t="shared" si="52"/>
        <v>0</v>
      </c>
      <c r="Q998" s="41"/>
    </row>
    <row r="999" spans="1:17" ht="15.6" x14ac:dyDescent="0.3">
      <c r="A999" s="282"/>
      <c r="B999" s="142">
        <f t="shared" si="48"/>
        <v>7286</v>
      </c>
      <c r="C999" s="128"/>
      <c r="D999" s="34">
        <f t="shared" si="49"/>
        <v>7279</v>
      </c>
      <c r="E999" s="514">
        <v>46042</v>
      </c>
      <c r="F999" s="279">
        <v>7286</v>
      </c>
      <c r="G999" s="643">
        <v>46043</v>
      </c>
      <c r="H999" s="76">
        <f t="shared" si="50"/>
        <v>7</v>
      </c>
      <c r="K999" s="134"/>
      <c r="L999" s="680">
        <v>46042</v>
      </c>
      <c r="M999" s="136">
        <v>30</v>
      </c>
      <c r="N999" s="137">
        <f t="shared" si="51"/>
        <v>85</v>
      </c>
      <c r="O999" s="138">
        <v>53</v>
      </c>
      <c r="P999" s="139">
        <f t="shared" si="52"/>
        <v>62</v>
      </c>
      <c r="Q999" s="41"/>
    </row>
    <row r="1000" spans="1:17" ht="15.6" x14ac:dyDescent="0.3">
      <c r="A1000" s="282"/>
      <c r="B1000" s="142">
        <f t="shared" si="48"/>
        <v>7295</v>
      </c>
      <c r="C1000" s="128"/>
      <c r="D1000" s="34">
        <f t="shared" si="49"/>
        <v>7286</v>
      </c>
      <c r="E1000" s="514">
        <v>46043</v>
      </c>
      <c r="F1000" s="279">
        <v>7295</v>
      </c>
      <c r="G1000" s="643">
        <v>46044</v>
      </c>
      <c r="H1000" s="76">
        <f t="shared" si="50"/>
        <v>9</v>
      </c>
      <c r="K1000" s="134"/>
      <c r="L1000" s="680">
        <v>46043</v>
      </c>
      <c r="M1000" s="136"/>
      <c r="N1000" s="137">
        <f t="shared" si="51"/>
        <v>53</v>
      </c>
      <c r="O1000" s="138">
        <v>30</v>
      </c>
      <c r="P1000" s="139">
        <f t="shared" si="52"/>
        <v>23</v>
      </c>
      <c r="Q1000" s="41"/>
    </row>
    <row r="1001" spans="1:17" ht="15" customHeight="1" x14ac:dyDescent="0.3">
      <c r="A1001" s="282"/>
      <c r="B1001" s="142">
        <f t="shared" ref="B1001:B1047" si="53">F1001</f>
        <v>7295</v>
      </c>
      <c r="C1001" s="128"/>
      <c r="D1001" s="34">
        <f t="shared" ref="D1001:D1047" si="54">F1000</f>
        <v>7295</v>
      </c>
      <c r="E1001" s="514">
        <v>46044</v>
      </c>
      <c r="F1001" s="279">
        <v>7295</v>
      </c>
      <c r="G1001" s="643">
        <v>46045</v>
      </c>
      <c r="H1001" s="76">
        <f t="shared" ref="H1001:H1047" si="55">F1001-D1001</f>
        <v>0</v>
      </c>
      <c r="K1001" s="134"/>
      <c r="L1001" s="680">
        <v>46044</v>
      </c>
      <c r="M1001" s="136"/>
      <c r="N1001" s="137">
        <f t="shared" ref="N1001:N1047" si="56">O1000</f>
        <v>30</v>
      </c>
      <c r="O1001" s="138">
        <v>30</v>
      </c>
      <c r="P1001" s="139">
        <f t="shared" ref="P1001:P1047" si="57">(M1001+N1001-O1001)</f>
        <v>0</v>
      </c>
      <c r="Q1001" s="41"/>
    </row>
    <row r="1002" spans="1:17" ht="15" customHeight="1" x14ac:dyDescent="0.3">
      <c r="A1002" s="282"/>
      <c r="B1002" s="142">
        <f t="shared" si="53"/>
        <v>7307</v>
      </c>
      <c r="C1002" s="128"/>
      <c r="D1002" s="34">
        <f t="shared" si="54"/>
        <v>7295</v>
      </c>
      <c r="E1002" s="514">
        <v>46045</v>
      </c>
      <c r="F1002" s="279">
        <v>7307</v>
      </c>
      <c r="G1002" s="643">
        <v>46046</v>
      </c>
      <c r="H1002" s="76">
        <f t="shared" si="55"/>
        <v>12</v>
      </c>
      <c r="K1002" s="134"/>
      <c r="L1002" s="680">
        <v>46045</v>
      </c>
      <c r="M1002" s="136">
        <v>60</v>
      </c>
      <c r="N1002" s="137">
        <f t="shared" si="56"/>
        <v>30</v>
      </c>
      <c r="O1002" s="138">
        <v>25</v>
      </c>
      <c r="P1002" s="139">
        <f t="shared" si="57"/>
        <v>65</v>
      </c>
      <c r="Q1002" s="41"/>
    </row>
    <row r="1003" spans="1:17" ht="15" customHeight="1" x14ac:dyDescent="0.3">
      <c r="A1003" s="282"/>
      <c r="B1003" s="142">
        <f t="shared" si="53"/>
        <v>7310</v>
      </c>
      <c r="C1003" s="128"/>
      <c r="D1003" s="34">
        <f t="shared" si="54"/>
        <v>7307</v>
      </c>
      <c r="E1003" s="514">
        <v>46046</v>
      </c>
      <c r="F1003" s="279">
        <v>7310</v>
      </c>
      <c r="G1003" s="643">
        <v>46047</v>
      </c>
      <c r="H1003" s="76">
        <f t="shared" si="55"/>
        <v>3</v>
      </c>
      <c r="K1003" s="134"/>
      <c r="L1003" s="680">
        <v>46046</v>
      </c>
      <c r="M1003" s="136">
        <v>30</v>
      </c>
      <c r="N1003" s="137">
        <f t="shared" si="56"/>
        <v>25</v>
      </c>
      <c r="O1003" s="138">
        <v>42</v>
      </c>
      <c r="P1003" s="139">
        <f t="shared" si="57"/>
        <v>13</v>
      </c>
      <c r="Q1003" s="41"/>
    </row>
    <row r="1004" spans="1:17" ht="15" customHeight="1" x14ac:dyDescent="0.3">
      <c r="A1004" s="282"/>
      <c r="B1004" s="142">
        <f t="shared" si="53"/>
        <v>7310</v>
      </c>
      <c r="C1004" s="128"/>
      <c r="D1004" s="34">
        <f t="shared" si="54"/>
        <v>7310</v>
      </c>
      <c r="E1004" s="514">
        <v>46047</v>
      </c>
      <c r="F1004" s="279">
        <v>7310</v>
      </c>
      <c r="G1004" s="643">
        <v>46048</v>
      </c>
      <c r="H1004" s="76">
        <f t="shared" si="55"/>
        <v>0</v>
      </c>
      <c r="K1004" s="134"/>
      <c r="L1004" s="680">
        <v>46047</v>
      </c>
      <c r="M1004" s="136"/>
      <c r="N1004" s="137">
        <f t="shared" si="56"/>
        <v>42</v>
      </c>
      <c r="O1004" s="138">
        <v>42</v>
      </c>
      <c r="P1004" s="139">
        <f t="shared" si="57"/>
        <v>0</v>
      </c>
      <c r="Q1004" s="41"/>
    </row>
    <row r="1005" spans="1:17" ht="15" customHeight="1" x14ac:dyDescent="0.3">
      <c r="A1005" s="282"/>
      <c r="B1005" s="142">
        <f t="shared" si="53"/>
        <v>7313</v>
      </c>
      <c r="C1005" s="128"/>
      <c r="D1005" s="34">
        <f t="shared" si="54"/>
        <v>7310</v>
      </c>
      <c r="E1005" s="514">
        <v>46048</v>
      </c>
      <c r="F1005" s="279">
        <v>7313</v>
      </c>
      <c r="G1005" s="643">
        <v>46049</v>
      </c>
      <c r="H1005" s="76">
        <f t="shared" si="55"/>
        <v>3</v>
      </c>
      <c r="K1005" s="134"/>
      <c r="L1005" s="680">
        <v>46048</v>
      </c>
      <c r="M1005" s="136">
        <v>30</v>
      </c>
      <c r="N1005" s="137">
        <f t="shared" si="56"/>
        <v>42</v>
      </c>
      <c r="O1005" s="138">
        <v>50</v>
      </c>
      <c r="P1005" s="139">
        <f t="shared" si="57"/>
        <v>22</v>
      </c>
      <c r="Q1005" s="41"/>
    </row>
    <row r="1006" spans="1:17" ht="15" customHeight="1" x14ac:dyDescent="0.3">
      <c r="A1006" s="282"/>
      <c r="B1006" s="142">
        <f t="shared" si="53"/>
        <v>7321</v>
      </c>
      <c r="C1006" s="128"/>
      <c r="D1006" s="34">
        <f t="shared" si="54"/>
        <v>7313</v>
      </c>
      <c r="E1006" s="514">
        <v>46049</v>
      </c>
      <c r="F1006" s="279">
        <v>7321</v>
      </c>
      <c r="G1006" s="643">
        <v>46050</v>
      </c>
      <c r="H1006" s="76">
        <f t="shared" si="55"/>
        <v>8</v>
      </c>
      <c r="K1006" s="134"/>
      <c r="L1006" s="680">
        <v>46049</v>
      </c>
      <c r="M1006" s="136"/>
      <c r="N1006" s="137">
        <f t="shared" si="56"/>
        <v>50</v>
      </c>
      <c r="O1006" s="138">
        <v>35</v>
      </c>
      <c r="P1006" s="139">
        <f t="shared" si="57"/>
        <v>15</v>
      </c>
      <c r="Q1006" s="41"/>
    </row>
    <row r="1007" spans="1:17" ht="15" customHeight="1" x14ac:dyDescent="0.3">
      <c r="A1007" s="282"/>
      <c r="B1007" s="142">
        <f t="shared" si="53"/>
        <v>7323</v>
      </c>
      <c r="C1007" s="128"/>
      <c r="D1007" s="34">
        <f t="shared" si="54"/>
        <v>7321</v>
      </c>
      <c r="E1007" s="514">
        <v>46050</v>
      </c>
      <c r="F1007" s="279">
        <v>7323</v>
      </c>
      <c r="G1007" s="643">
        <v>46051</v>
      </c>
      <c r="H1007" s="76">
        <f t="shared" si="55"/>
        <v>2</v>
      </c>
      <c r="K1007" s="134"/>
      <c r="L1007" s="680">
        <v>46050</v>
      </c>
      <c r="M1007" s="136">
        <v>30</v>
      </c>
      <c r="N1007" s="137">
        <f t="shared" si="56"/>
        <v>35</v>
      </c>
      <c r="O1007" s="138">
        <v>54</v>
      </c>
      <c r="P1007" s="139">
        <f t="shared" si="57"/>
        <v>11</v>
      </c>
      <c r="Q1007" s="41"/>
    </row>
    <row r="1008" spans="1:17" ht="15" customHeight="1" x14ac:dyDescent="0.3">
      <c r="A1008" s="282"/>
      <c r="B1008" s="142">
        <f t="shared" si="53"/>
        <v>7326</v>
      </c>
      <c r="C1008" s="128"/>
      <c r="D1008" s="34">
        <f t="shared" si="54"/>
        <v>7323</v>
      </c>
      <c r="E1008" s="514">
        <v>46051</v>
      </c>
      <c r="F1008" s="279">
        <v>7326</v>
      </c>
      <c r="G1008" s="643">
        <v>46052</v>
      </c>
      <c r="H1008" s="76">
        <f t="shared" si="55"/>
        <v>3</v>
      </c>
      <c r="K1008" s="134"/>
      <c r="L1008" s="680">
        <v>46051</v>
      </c>
      <c r="M1008" s="136"/>
      <c r="N1008" s="137">
        <f t="shared" si="56"/>
        <v>54</v>
      </c>
      <c r="O1008" s="138">
        <v>35</v>
      </c>
      <c r="P1008" s="139">
        <f t="shared" si="57"/>
        <v>19</v>
      </c>
      <c r="Q1008" s="41"/>
    </row>
    <row r="1009" spans="1:18" ht="15" customHeight="1" x14ac:dyDescent="0.3">
      <c r="A1009" s="282"/>
      <c r="B1009" s="142">
        <f t="shared" si="53"/>
        <v>7326</v>
      </c>
      <c r="C1009" s="128"/>
      <c r="D1009" s="34">
        <f t="shared" si="54"/>
        <v>7326</v>
      </c>
      <c r="E1009" s="514">
        <v>46052</v>
      </c>
      <c r="F1009" s="279">
        <v>7326</v>
      </c>
      <c r="G1009" s="643">
        <v>46053</v>
      </c>
      <c r="H1009" s="76">
        <f t="shared" si="55"/>
        <v>0</v>
      </c>
      <c r="I1009">
        <f>SUM(H979:H1009)</f>
        <v>98</v>
      </c>
      <c r="K1009" s="134"/>
      <c r="L1009" s="680">
        <v>46052</v>
      </c>
      <c r="M1009" s="136"/>
      <c r="N1009" s="137">
        <f t="shared" si="56"/>
        <v>35</v>
      </c>
      <c r="O1009" s="138">
        <v>35</v>
      </c>
      <c r="P1009" s="139">
        <f t="shared" si="57"/>
        <v>0</v>
      </c>
      <c r="Q1009" s="41"/>
    </row>
    <row r="1010" spans="1:18" ht="15" customHeight="1" x14ac:dyDescent="0.3">
      <c r="A1010" s="282"/>
      <c r="B1010" s="142">
        <f t="shared" si="53"/>
        <v>7333</v>
      </c>
      <c r="C1010" s="128"/>
      <c r="D1010" s="34">
        <f t="shared" si="54"/>
        <v>7326</v>
      </c>
      <c r="E1010" s="514">
        <v>46053</v>
      </c>
      <c r="F1010" s="279">
        <v>7333</v>
      </c>
      <c r="G1010" s="643">
        <v>46054</v>
      </c>
      <c r="H1010" s="76">
        <f t="shared" si="55"/>
        <v>7</v>
      </c>
      <c r="K1010" s="134"/>
      <c r="L1010" s="680">
        <v>46053</v>
      </c>
      <c r="M1010" s="136">
        <v>30</v>
      </c>
      <c r="N1010" s="137">
        <f t="shared" si="56"/>
        <v>35</v>
      </c>
      <c r="O1010" s="138">
        <v>30</v>
      </c>
      <c r="P1010" s="139">
        <f t="shared" si="57"/>
        <v>35</v>
      </c>
      <c r="Q1010" s="41"/>
      <c r="R1010" s="48">
        <f>SUM(P980:P1010)</f>
        <v>592</v>
      </c>
    </row>
    <row r="1011" spans="1:18" ht="15" customHeight="1" x14ac:dyDescent="0.3">
      <c r="A1011" s="282"/>
      <c r="B1011" s="142">
        <f t="shared" si="53"/>
        <v>7335</v>
      </c>
      <c r="C1011" s="128"/>
      <c r="D1011" s="34">
        <f t="shared" si="54"/>
        <v>7333</v>
      </c>
      <c r="E1011" s="514">
        <v>46054</v>
      </c>
      <c r="F1011" s="279">
        <v>7335</v>
      </c>
      <c r="G1011" s="643">
        <v>46055</v>
      </c>
      <c r="H1011" s="76">
        <f t="shared" si="55"/>
        <v>2</v>
      </c>
      <c r="K1011" s="134"/>
      <c r="L1011" s="680">
        <v>46054</v>
      </c>
      <c r="M1011" s="136">
        <v>30</v>
      </c>
      <c r="N1011" s="137">
        <f t="shared" si="56"/>
        <v>30</v>
      </c>
      <c r="O1011" s="138">
        <v>50</v>
      </c>
      <c r="P1011" s="139">
        <f t="shared" si="57"/>
        <v>10</v>
      </c>
      <c r="Q1011" s="41"/>
    </row>
    <row r="1012" spans="1:18" ht="15" customHeight="1" x14ac:dyDescent="0.3">
      <c r="A1012" s="282"/>
      <c r="B1012" s="142">
        <f t="shared" si="53"/>
        <v>7339</v>
      </c>
      <c r="C1012" s="128"/>
      <c r="D1012" s="34">
        <f t="shared" si="54"/>
        <v>7335</v>
      </c>
      <c r="E1012" s="514">
        <v>46055</v>
      </c>
      <c r="F1012" s="279">
        <v>7339</v>
      </c>
      <c r="G1012" s="643">
        <v>46056</v>
      </c>
      <c r="H1012" s="76">
        <f t="shared" si="55"/>
        <v>4</v>
      </c>
      <c r="K1012" s="134"/>
      <c r="L1012" s="680">
        <v>46055</v>
      </c>
      <c r="M1012" s="136"/>
      <c r="N1012" s="137">
        <f t="shared" si="56"/>
        <v>50</v>
      </c>
      <c r="O1012" s="138">
        <v>30</v>
      </c>
      <c r="P1012" s="139">
        <f t="shared" si="57"/>
        <v>20</v>
      </c>
      <c r="Q1012" s="41"/>
    </row>
    <row r="1013" spans="1:18" ht="15" customHeight="1" x14ac:dyDescent="0.3">
      <c r="A1013" s="282"/>
      <c r="B1013" s="142">
        <f t="shared" si="53"/>
        <v>7342</v>
      </c>
      <c r="C1013" s="128"/>
      <c r="D1013" s="34">
        <f t="shared" si="54"/>
        <v>7339</v>
      </c>
      <c r="E1013" s="514">
        <v>46056</v>
      </c>
      <c r="F1013" s="279">
        <v>7342</v>
      </c>
      <c r="G1013" s="643">
        <v>46057</v>
      </c>
      <c r="H1013" s="76">
        <f t="shared" si="55"/>
        <v>3</v>
      </c>
      <c r="K1013" s="134"/>
      <c r="L1013" s="680">
        <v>46056</v>
      </c>
      <c r="M1013" s="136">
        <v>30</v>
      </c>
      <c r="N1013" s="137">
        <f t="shared" si="56"/>
        <v>30</v>
      </c>
      <c r="O1013" s="138">
        <v>55</v>
      </c>
      <c r="P1013" s="139">
        <f t="shared" si="57"/>
        <v>5</v>
      </c>
      <c r="Q1013" s="41"/>
    </row>
    <row r="1014" spans="1:18" ht="15" customHeight="1" x14ac:dyDescent="0.3">
      <c r="A1014" s="282"/>
      <c r="B1014" s="142">
        <f t="shared" si="53"/>
        <v>7347</v>
      </c>
      <c r="C1014" s="128"/>
      <c r="D1014" s="34">
        <f t="shared" si="54"/>
        <v>7342</v>
      </c>
      <c r="E1014" s="514">
        <v>46057</v>
      </c>
      <c r="F1014" s="279">
        <v>7347</v>
      </c>
      <c r="G1014" s="643">
        <v>46058</v>
      </c>
      <c r="H1014" s="76">
        <f t="shared" si="55"/>
        <v>5</v>
      </c>
      <c r="K1014" s="134"/>
      <c r="L1014" s="680">
        <v>46057</v>
      </c>
      <c r="M1014" s="136">
        <v>30</v>
      </c>
      <c r="N1014" s="137">
        <f t="shared" si="56"/>
        <v>55</v>
      </c>
      <c r="O1014" s="138">
        <v>62</v>
      </c>
      <c r="P1014" s="139">
        <f t="shared" si="57"/>
        <v>23</v>
      </c>
      <c r="Q1014" s="41"/>
    </row>
    <row r="1015" spans="1:18" ht="15" customHeight="1" x14ac:dyDescent="0.3">
      <c r="A1015" s="282"/>
      <c r="B1015" s="142">
        <f t="shared" si="53"/>
        <v>7348</v>
      </c>
      <c r="C1015" s="128"/>
      <c r="D1015" s="34">
        <f t="shared" si="54"/>
        <v>7347</v>
      </c>
      <c r="E1015" s="514">
        <v>46058</v>
      </c>
      <c r="F1015" s="279">
        <v>7348</v>
      </c>
      <c r="G1015" s="643">
        <v>46059</v>
      </c>
      <c r="H1015" s="76">
        <f t="shared" si="55"/>
        <v>1</v>
      </c>
      <c r="K1015" s="134"/>
      <c r="L1015" s="680">
        <v>46058</v>
      </c>
      <c r="M1015" s="136"/>
      <c r="N1015" s="137">
        <f t="shared" si="56"/>
        <v>62</v>
      </c>
      <c r="O1015" s="138">
        <v>50</v>
      </c>
      <c r="P1015" s="139">
        <f t="shared" si="57"/>
        <v>12</v>
      </c>
      <c r="Q1015" s="41"/>
    </row>
    <row r="1016" spans="1:18" ht="15" customHeight="1" x14ac:dyDescent="0.3">
      <c r="A1016" s="282"/>
      <c r="B1016" s="142">
        <f t="shared" si="53"/>
        <v>7348</v>
      </c>
      <c r="C1016" s="128"/>
      <c r="D1016" s="34">
        <f t="shared" si="54"/>
        <v>7348</v>
      </c>
      <c r="E1016" s="514">
        <v>46059</v>
      </c>
      <c r="F1016" s="279">
        <v>7348</v>
      </c>
      <c r="G1016" s="643">
        <v>46060</v>
      </c>
      <c r="H1016" s="76">
        <f t="shared" si="55"/>
        <v>0</v>
      </c>
      <c r="K1016" s="134"/>
      <c r="L1016" s="680">
        <v>46059</v>
      </c>
      <c r="M1016" s="136"/>
      <c r="N1016" s="137">
        <f t="shared" si="56"/>
        <v>50</v>
      </c>
      <c r="O1016" s="138">
        <v>50</v>
      </c>
      <c r="P1016" s="139">
        <f t="shared" si="57"/>
        <v>0</v>
      </c>
      <c r="Q1016" s="41"/>
    </row>
    <row r="1017" spans="1:18" ht="15" customHeight="1" x14ac:dyDescent="0.3">
      <c r="A1017" s="282"/>
      <c r="B1017" s="142">
        <f t="shared" si="53"/>
        <v>7360</v>
      </c>
      <c r="C1017" s="128"/>
      <c r="D1017" s="34">
        <f t="shared" si="54"/>
        <v>7348</v>
      </c>
      <c r="E1017" s="514">
        <v>46060</v>
      </c>
      <c r="F1017" s="279">
        <v>7360</v>
      </c>
      <c r="G1017" s="643">
        <v>46061</v>
      </c>
      <c r="H1017" s="76">
        <f t="shared" si="55"/>
        <v>12</v>
      </c>
      <c r="K1017" s="134"/>
      <c r="L1017" s="680">
        <v>46060</v>
      </c>
      <c r="M1017" s="136">
        <v>60</v>
      </c>
      <c r="N1017" s="137">
        <f t="shared" si="56"/>
        <v>50</v>
      </c>
      <c r="O1017" s="138">
        <v>35</v>
      </c>
      <c r="P1017" s="139">
        <f t="shared" si="57"/>
        <v>75</v>
      </c>
      <c r="Q1017" s="41"/>
    </row>
    <row r="1018" spans="1:18" ht="15" customHeight="1" x14ac:dyDescent="0.3">
      <c r="A1018" s="282"/>
      <c r="B1018" s="142">
        <f t="shared" si="53"/>
        <v>7363</v>
      </c>
      <c r="C1018" s="128"/>
      <c r="D1018" s="34">
        <f t="shared" si="54"/>
        <v>7360</v>
      </c>
      <c r="E1018" s="514">
        <v>46061</v>
      </c>
      <c r="F1018" s="279">
        <v>7363</v>
      </c>
      <c r="G1018" s="643">
        <v>46062</v>
      </c>
      <c r="H1018" s="76">
        <f t="shared" si="55"/>
        <v>3</v>
      </c>
      <c r="K1018" s="134"/>
      <c r="L1018" s="680">
        <v>46061</v>
      </c>
      <c r="M1018" s="136"/>
      <c r="N1018" s="137">
        <f t="shared" si="56"/>
        <v>35</v>
      </c>
      <c r="O1018" s="138">
        <v>32</v>
      </c>
      <c r="P1018" s="139">
        <f t="shared" si="57"/>
        <v>3</v>
      </c>
      <c r="Q1018" s="41"/>
    </row>
    <row r="1019" spans="1:18" ht="15" customHeight="1" x14ac:dyDescent="0.3">
      <c r="A1019" s="282"/>
      <c r="B1019" s="142">
        <f t="shared" si="53"/>
        <v>7365</v>
      </c>
      <c r="C1019" s="128"/>
      <c r="D1019" s="34">
        <f t="shared" si="54"/>
        <v>7363</v>
      </c>
      <c r="E1019" s="514">
        <v>46062</v>
      </c>
      <c r="F1019" s="279">
        <v>7365</v>
      </c>
      <c r="G1019" s="643">
        <v>46063</v>
      </c>
      <c r="H1019" s="76">
        <f t="shared" si="55"/>
        <v>2</v>
      </c>
      <c r="K1019" s="134"/>
      <c r="L1019" s="680">
        <v>46062</v>
      </c>
      <c r="M1019" s="136">
        <v>30</v>
      </c>
      <c r="N1019" s="137">
        <f t="shared" si="56"/>
        <v>32</v>
      </c>
      <c r="O1019" s="138">
        <v>42</v>
      </c>
      <c r="P1019" s="139">
        <f t="shared" si="57"/>
        <v>20</v>
      </c>
      <c r="Q1019" s="41"/>
    </row>
    <row r="1020" spans="1:18" ht="15" customHeight="1" x14ac:dyDescent="0.3">
      <c r="A1020" s="282"/>
      <c r="B1020" s="142">
        <f t="shared" si="53"/>
        <v>7369</v>
      </c>
      <c r="C1020" s="128"/>
      <c r="D1020" s="34">
        <f t="shared" si="54"/>
        <v>7365</v>
      </c>
      <c r="E1020" s="514">
        <v>46063</v>
      </c>
      <c r="F1020" s="279">
        <v>7369</v>
      </c>
      <c r="G1020" s="643">
        <v>46064</v>
      </c>
      <c r="H1020" s="76">
        <f t="shared" si="55"/>
        <v>4</v>
      </c>
      <c r="K1020" s="134"/>
      <c r="L1020" s="680">
        <v>46063</v>
      </c>
      <c r="M1020" s="136">
        <v>30</v>
      </c>
      <c r="N1020" s="137">
        <f t="shared" si="56"/>
        <v>42</v>
      </c>
      <c r="O1020" s="138">
        <v>70</v>
      </c>
      <c r="P1020" s="139">
        <f t="shared" si="57"/>
        <v>2</v>
      </c>
      <c r="Q1020" s="41"/>
    </row>
    <row r="1021" spans="1:18" ht="15" customHeight="1" x14ac:dyDescent="0.3">
      <c r="A1021" s="282"/>
      <c r="B1021" s="142">
        <f t="shared" si="53"/>
        <v>7375</v>
      </c>
      <c r="C1021" s="128"/>
      <c r="D1021" s="34">
        <f t="shared" si="54"/>
        <v>7369</v>
      </c>
      <c r="E1021" s="514">
        <v>46064</v>
      </c>
      <c r="F1021" s="279">
        <v>7375</v>
      </c>
      <c r="G1021" s="643">
        <v>46065</v>
      </c>
      <c r="H1021" s="76">
        <f t="shared" si="55"/>
        <v>6</v>
      </c>
      <c r="K1021" s="134"/>
      <c r="L1021" s="680">
        <v>46064</v>
      </c>
      <c r="M1021" s="136">
        <v>30</v>
      </c>
      <c r="N1021" s="137">
        <f t="shared" si="56"/>
        <v>70</v>
      </c>
      <c r="O1021" s="138">
        <v>50</v>
      </c>
      <c r="P1021" s="139">
        <f t="shared" si="57"/>
        <v>50</v>
      </c>
      <c r="Q1021" s="41"/>
    </row>
    <row r="1022" spans="1:18" ht="15" customHeight="1" x14ac:dyDescent="0.3">
      <c r="A1022" s="282"/>
      <c r="B1022" s="142">
        <f t="shared" si="53"/>
        <v>7378</v>
      </c>
      <c r="C1022" s="128"/>
      <c r="D1022" s="34">
        <f t="shared" si="54"/>
        <v>7375</v>
      </c>
      <c r="E1022" s="514">
        <v>46065</v>
      </c>
      <c r="F1022" s="279">
        <v>7378</v>
      </c>
      <c r="G1022" s="643">
        <v>46066</v>
      </c>
      <c r="H1022" s="76">
        <f t="shared" si="55"/>
        <v>3</v>
      </c>
      <c r="K1022" s="134"/>
      <c r="L1022" s="680">
        <v>46065</v>
      </c>
      <c r="M1022" s="136">
        <v>30</v>
      </c>
      <c r="N1022" s="137">
        <f t="shared" si="56"/>
        <v>50</v>
      </c>
      <c r="O1022" s="138">
        <v>60</v>
      </c>
      <c r="P1022" s="139">
        <f t="shared" si="57"/>
        <v>20</v>
      </c>
      <c r="Q1022" s="41"/>
    </row>
    <row r="1023" spans="1:18" ht="15" customHeight="1" x14ac:dyDescent="0.3">
      <c r="A1023" s="282"/>
      <c r="B1023" s="142">
        <f t="shared" si="53"/>
        <v>7380</v>
      </c>
      <c r="C1023" s="128"/>
      <c r="D1023" s="34">
        <f t="shared" si="54"/>
        <v>7378</v>
      </c>
      <c r="E1023" s="514">
        <v>46066</v>
      </c>
      <c r="F1023" s="279">
        <v>7380</v>
      </c>
      <c r="G1023" s="643">
        <v>46067</v>
      </c>
      <c r="H1023" s="76">
        <f t="shared" si="55"/>
        <v>2</v>
      </c>
      <c r="K1023" s="134"/>
      <c r="L1023" s="680">
        <v>46066</v>
      </c>
      <c r="M1023" s="136">
        <v>30</v>
      </c>
      <c r="N1023" s="137">
        <f t="shared" si="56"/>
        <v>60</v>
      </c>
      <c r="O1023" s="138">
        <v>82</v>
      </c>
      <c r="P1023" s="139">
        <f t="shared" si="57"/>
        <v>8</v>
      </c>
      <c r="Q1023" s="41"/>
    </row>
    <row r="1024" spans="1:18" ht="15" customHeight="1" x14ac:dyDescent="0.3">
      <c r="A1024" s="282"/>
      <c r="B1024" s="142">
        <f t="shared" si="53"/>
        <v>7387</v>
      </c>
      <c r="C1024" s="128"/>
      <c r="D1024" s="34">
        <f t="shared" si="54"/>
        <v>7380</v>
      </c>
      <c r="E1024" s="514">
        <v>46067</v>
      </c>
      <c r="F1024" s="279">
        <v>7387</v>
      </c>
      <c r="G1024" s="643">
        <v>46068</v>
      </c>
      <c r="H1024" s="76">
        <f t="shared" si="55"/>
        <v>7</v>
      </c>
      <c r="K1024" s="134"/>
      <c r="L1024" s="680">
        <v>46067</v>
      </c>
      <c r="M1024" s="136"/>
      <c r="N1024" s="137">
        <f t="shared" si="56"/>
        <v>82</v>
      </c>
      <c r="O1024" s="138">
        <v>45</v>
      </c>
      <c r="P1024" s="139">
        <f t="shared" si="57"/>
        <v>37</v>
      </c>
      <c r="Q1024" s="41"/>
    </row>
    <row r="1025" spans="1:18" ht="15" customHeight="1" x14ac:dyDescent="0.3">
      <c r="A1025" s="282"/>
      <c r="B1025" s="142">
        <f t="shared" si="53"/>
        <v>7391</v>
      </c>
      <c r="C1025" s="128"/>
      <c r="D1025" s="34">
        <f t="shared" si="54"/>
        <v>7387</v>
      </c>
      <c r="E1025" s="514">
        <v>46068</v>
      </c>
      <c r="F1025" s="279">
        <v>7391</v>
      </c>
      <c r="G1025" s="643">
        <v>46069</v>
      </c>
      <c r="H1025" s="76">
        <f t="shared" si="55"/>
        <v>4</v>
      </c>
      <c r="K1025" s="134"/>
      <c r="L1025" s="680">
        <v>46068</v>
      </c>
      <c r="M1025" s="136">
        <v>30</v>
      </c>
      <c r="N1025" s="137">
        <f t="shared" si="56"/>
        <v>45</v>
      </c>
      <c r="O1025" s="138">
        <v>50</v>
      </c>
      <c r="P1025" s="139">
        <f t="shared" si="57"/>
        <v>25</v>
      </c>
      <c r="Q1025" s="41"/>
    </row>
    <row r="1026" spans="1:18" ht="15" customHeight="1" x14ac:dyDescent="0.3">
      <c r="A1026" s="282"/>
      <c r="B1026" s="142">
        <f t="shared" si="53"/>
        <v>7393</v>
      </c>
      <c r="C1026" s="128"/>
      <c r="D1026" s="34">
        <f t="shared" si="54"/>
        <v>7391</v>
      </c>
      <c r="E1026" s="514">
        <v>46069</v>
      </c>
      <c r="F1026" s="279">
        <v>7393</v>
      </c>
      <c r="G1026" s="643">
        <v>46070</v>
      </c>
      <c r="H1026" s="76">
        <f t="shared" si="55"/>
        <v>2</v>
      </c>
      <c r="K1026" s="134"/>
      <c r="L1026" s="680">
        <v>46069</v>
      </c>
      <c r="M1026" s="136">
        <v>30</v>
      </c>
      <c r="N1026" s="137">
        <f t="shared" si="56"/>
        <v>50</v>
      </c>
      <c r="O1026" s="138">
        <v>58</v>
      </c>
      <c r="P1026" s="139">
        <f t="shared" si="57"/>
        <v>22</v>
      </c>
      <c r="Q1026" s="41"/>
    </row>
    <row r="1027" spans="1:18" ht="15" customHeight="1" x14ac:dyDescent="0.3">
      <c r="A1027" s="282"/>
      <c r="B1027" s="142">
        <f t="shared" si="53"/>
        <v>7394</v>
      </c>
      <c r="C1027" s="128"/>
      <c r="D1027" s="34">
        <f t="shared" si="54"/>
        <v>7393</v>
      </c>
      <c r="E1027" s="514">
        <v>46070</v>
      </c>
      <c r="F1027" s="279">
        <v>7394</v>
      </c>
      <c r="G1027" s="643">
        <v>46071</v>
      </c>
      <c r="H1027" s="659">
        <f>F1027-D1027</f>
        <v>1</v>
      </c>
      <c r="K1027" s="134"/>
      <c r="L1027" s="680">
        <v>46070</v>
      </c>
      <c r="M1027" s="136"/>
      <c r="N1027" s="137">
        <f t="shared" si="56"/>
        <v>58</v>
      </c>
      <c r="O1027" s="138">
        <v>50</v>
      </c>
      <c r="P1027" s="139">
        <f t="shared" si="57"/>
        <v>8</v>
      </c>
      <c r="Q1027" s="41"/>
    </row>
    <row r="1028" spans="1:18" ht="15" customHeight="1" x14ac:dyDescent="0.3">
      <c r="A1028" s="282"/>
      <c r="B1028" s="142">
        <f t="shared" si="53"/>
        <v>7399</v>
      </c>
      <c r="C1028" s="128"/>
      <c r="D1028" s="34">
        <f t="shared" si="54"/>
        <v>7394</v>
      </c>
      <c r="E1028" s="514">
        <v>46071</v>
      </c>
      <c r="F1028" s="279">
        <v>7399</v>
      </c>
      <c r="G1028" s="643">
        <v>46072</v>
      </c>
      <c r="H1028" s="76">
        <f t="shared" si="55"/>
        <v>5</v>
      </c>
      <c r="K1028" s="134"/>
      <c r="L1028" s="680">
        <v>46071</v>
      </c>
      <c r="M1028" s="136">
        <v>30</v>
      </c>
      <c r="N1028" s="137">
        <f t="shared" si="56"/>
        <v>50</v>
      </c>
      <c r="O1028" s="138">
        <v>52</v>
      </c>
      <c r="P1028" s="139">
        <f t="shared" si="57"/>
        <v>28</v>
      </c>
      <c r="Q1028" s="41"/>
    </row>
    <row r="1029" spans="1:18" ht="15" customHeight="1" x14ac:dyDescent="0.3">
      <c r="A1029" s="282"/>
      <c r="B1029" s="142">
        <f t="shared" si="53"/>
        <v>7399</v>
      </c>
      <c r="C1029" s="128"/>
      <c r="D1029" s="34">
        <f t="shared" si="54"/>
        <v>7399</v>
      </c>
      <c r="E1029" s="514">
        <v>46072</v>
      </c>
      <c r="F1029" s="279">
        <v>7399</v>
      </c>
      <c r="G1029" s="643">
        <v>46073</v>
      </c>
      <c r="H1029" s="76">
        <f t="shared" si="55"/>
        <v>0</v>
      </c>
      <c r="K1029" s="134"/>
      <c r="L1029" s="680">
        <v>46072</v>
      </c>
      <c r="M1029" s="136"/>
      <c r="N1029" s="137">
        <f t="shared" si="56"/>
        <v>52</v>
      </c>
      <c r="O1029" s="138">
        <v>52</v>
      </c>
      <c r="P1029" s="139">
        <f t="shared" si="57"/>
        <v>0</v>
      </c>
      <c r="Q1029" s="41"/>
    </row>
    <row r="1030" spans="1:18" ht="15" customHeight="1" x14ac:dyDescent="0.3">
      <c r="A1030" s="282"/>
      <c r="B1030" s="142">
        <f t="shared" si="53"/>
        <v>7401</v>
      </c>
      <c r="C1030" s="128"/>
      <c r="D1030" s="34">
        <f t="shared" si="54"/>
        <v>7399</v>
      </c>
      <c r="E1030" s="514">
        <v>46073</v>
      </c>
      <c r="F1030" s="279">
        <v>7401</v>
      </c>
      <c r="G1030" s="643">
        <v>46074</v>
      </c>
      <c r="H1030" s="76">
        <f t="shared" si="55"/>
        <v>2</v>
      </c>
      <c r="K1030" s="134"/>
      <c r="L1030" s="680">
        <v>46073</v>
      </c>
      <c r="M1030" s="136"/>
      <c r="N1030" s="137">
        <f t="shared" si="56"/>
        <v>52</v>
      </c>
      <c r="O1030" s="138">
        <v>42</v>
      </c>
      <c r="P1030" s="139">
        <f t="shared" si="57"/>
        <v>10</v>
      </c>
      <c r="Q1030" s="41"/>
    </row>
    <row r="1031" spans="1:18" ht="15" customHeight="1" x14ac:dyDescent="0.3">
      <c r="A1031" s="282"/>
      <c r="B1031" s="142">
        <f t="shared" si="53"/>
        <v>7401</v>
      </c>
      <c r="C1031" s="128"/>
      <c r="D1031" s="34">
        <f t="shared" si="54"/>
        <v>7401</v>
      </c>
      <c r="E1031" s="514">
        <v>46074</v>
      </c>
      <c r="F1031" s="279">
        <v>7401</v>
      </c>
      <c r="G1031" s="643">
        <v>46075</v>
      </c>
      <c r="H1031" s="76">
        <f t="shared" si="55"/>
        <v>0</v>
      </c>
      <c r="K1031" s="134"/>
      <c r="L1031" s="680">
        <v>46074</v>
      </c>
      <c r="M1031" s="136"/>
      <c r="N1031" s="137">
        <f t="shared" si="56"/>
        <v>42</v>
      </c>
      <c r="O1031" s="138">
        <v>42</v>
      </c>
      <c r="P1031" s="139">
        <f t="shared" si="57"/>
        <v>0</v>
      </c>
      <c r="Q1031" s="41"/>
    </row>
    <row r="1032" spans="1:18" ht="15" customHeight="1" x14ac:dyDescent="0.3">
      <c r="A1032" s="282"/>
      <c r="B1032" s="142">
        <f t="shared" si="53"/>
        <v>7403</v>
      </c>
      <c r="C1032" s="128"/>
      <c r="D1032" s="34">
        <f t="shared" si="54"/>
        <v>7401</v>
      </c>
      <c r="E1032" s="514">
        <v>46075</v>
      </c>
      <c r="F1032" s="279">
        <v>7403</v>
      </c>
      <c r="G1032" s="643">
        <v>46076</v>
      </c>
      <c r="H1032" s="76">
        <f t="shared" si="55"/>
        <v>2</v>
      </c>
      <c r="K1032" s="134"/>
      <c r="L1032" s="680">
        <v>46075</v>
      </c>
      <c r="M1032" s="136"/>
      <c r="N1032" s="137">
        <f t="shared" si="56"/>
        <v>42</v>
      </c>
      <c r="O1032" s="138">
        <v>35</v>
      </c>
      <c r="P1032" s="139">
        <f t="shared" si="57"/>
        <v>7</v>
      </c>
      <c r="Q1032" s="41"/>
    </row>
    <row r="1033" spans="1:18" ht="15" customHeight="1" x14ac:dyDescent="0.3">
      <c r="A1033" s="282"/>
      <c r="B1033" s="142">
        <f t="shared" si="53"/>
        <v>7405</v>
      </c>
      <c r="C1033" s="128"/>
      <c r="D1033" s="34">
        <f t="shared" si="54"/>
        <v>7403</v>
      </c>
      <c r="E1033" s="514">
        <v>46076</v>
      </c>
      <c r="F1033" s="279">
        <v>7405</v>
      </c>
      <c r="G1033" s="643">
        <v>46077</v>
      </c>
      <c r="H1033" s="76">
        <f t="shared" si="55"/>
        <v>2</v>
      </c>
      <c r="K1033" s="134"/>
      <c r="L1033" s="680">
        <v>46076</v>
      </c>
      <c r="M1033" s="136">
        <v>30</v>
      </c>
      <c r="N1033" s="137">
        <f t="shared" si="56"/>
        <v>35</v>
      </c>
      <c r="O1033" s="138">
        <v>46</v>
      </c>
      <c r="P1033" s="139">
        <f t="shared" si="57"/>
        <v>19</v>
      </c>
      <c r="Q1033" s="41"/>
    </row>
    <row r="1034" spans="1:18" ht="15" customHeight="1" x14ac:dyDescent="0.3">
      <c r="A1034" s="282"/>
      <c r="B1034" s="142">
        <f t="shared" si="53"/>
        <v>7414</v>
      </c>
      <c r="C1034" s="128"/>
      <c r="D1034" s="34">
        <f t="shared" si="54"/>
        <v>7405</v>
      </c>
      <c r="E1034" s="514">
        <v>46077</v>
      </c>
      <c r="F1034" s="279">
        <v>7414</v>
      </c>
      <c r="G1034" s="643">
        <v>46078</v>
      </c>
      <c r="H1034" s="76">
        <f t="shared" si="55"/>
        <v>9</v>
      </c>
      <c r="K1034" s="134"/>
      <c r="L1034" s="680">
        <v>46077</v>
      </c>
      <c r="M1034" s="136">
        <v>30</v>
      </c>
      <c r="N1034" s="137">
        <f t="shared" si="56"/>
        <v>46</v>
      </c>
      <c r="O1034" s="138">
        <v>32</v>
      </c>
      <c r="P1034" s="139">
        <f t="shared" si="57"/>
        <v>44</v>
      </c>
      <c r="Q1034" s="41"/>
    </row>
    <row r="1035" spans="1:18" ht="15" customHeight="1" x14ac:dyDescent="0.3">
      <c r="A1035" s="282"/>
      <c r="B1035" s="142">
        <f t="shared" si="53"/>
        <v>7414</v>
      </c>
      <c r="C1035" s="128"/>
      <c r="D1035" s="34">
        <f t="shared" si="54"/>
        <v>7414</v>
      </c>
      <c r="E1035" s="514">
        <v>46078</v>
      </c>
      <c r="F1035" s="279">
        <v>7414</v>
      </c>
      <c r="G1035" s="643">
        <v>46079</v>
      </c>
      <c r="H1035" s="76">
        <f t="shared" si="55"/>
        <v>0</v>
      </c>
      <c r="K1035" s="134"/>
      <c r="L1035" s="680">
        <v>46078</v>
      </c>
      <c r="M1035" s="136"/>
      <c r="N1035" s="137">
        <f t="shared" si="56"/>
        <v>32</v>
      </c>
      <c r="O1035" s="138">
        <v>32</v>
      </c>
      <c r="P1035" s="139">
        <f t="shared" si="57"/>
        <v>0</v>
      </c>
      <c r="Q1035" s="41"/>
    </row>
    <row r="1036" spans="1:18" ht="15" customHeight="1" x14ac:dyDescent="0.3">
      <c r="A1036" s="282"/>
      <c r="B1036" s="142">
        <f t="shared" si="53"/>
        <v>7417</v>
      </c>
      <c r="C1036" s="128"/>
      <c r="D1036" s="34">
        <f t="shared" si="54"/>
        <v>7414</v>
      </c>
      <c r="E1036" s="514">
        <v>46079</v>
      </c>
      <c r="F1036" s="279">
        <v>7417</v>
      </c>
      <c r="G1036" s="643">
        <v>46080</v>
      </c>
      <c r="H1036" s="76">
        <f t="shared" si="55"/>
        <v>3</v>
      </c>
      <c r="K1036" s="134"/>
      <c r="L1036" s="680">
        <v>46079</v>
      </c>
      <c r="M1036" s="136">
        <v>30</v>
      </c>
      <c r="N1036" s="137">
        <f t="shared" si="56"/>
        <v>32</v>
      </c>
      <c r="O1036" s="138">
        <v>40</v>
      </c>
      <c r="P1036" s="139">
        <f t="shared" si="57"/>
        <v>22</v>
      </c>
      <c r="Q1036" s="41"/>
    </row>
    <row r="1037" spans="1:18" ht="15" customHeight="1" x14ac:dyDescent="0.3">
      <c r="A1037" s="282"/>
      <c r="B1037" s="142">
        <f t="shared" si="53"/>
        <v>7420</v>
      </c>
      <c r="C1037" s="128"/>
      <c r="D1037" s="34">
        <f t="shared" si="54"/>
        <v>7417</v>
      </c>
      <c r="E1037" s="514">
        <v>46080</v>
      </c>
      <c r="F1037" s="279">
        <v>7420</v>
      </c>
      <c r="G1037" s="643">
        <v>46081</v>
      </c>
      <c r="H1037" s="76">
        <f t="shared" si="55"/>
        <v>3</v>
      </c>
      <c r="I1037">
        <f>SUM(H1010:H1037)</f>
        <v>94</v>
      </c>
      <c r="K1037" s="134"/>
      <c r="L1037" s="680">
        <v>46080</v>
      </c>
      <c r="M1037" s="136"/>
      <c r="N1037" s="137">
        <f t="shared" si="56"/>
        <v>40</v>
      </c>
      <c r="O1037" s="138">
        <v>30</v>
      </c>
      <c r="P1037" s="139">
        <f t="shared" si="57"/>
        <v>10</v>
      </c>
      <c r="Q1037" s="41"/>
    </row>
    <row r="1038" spans="1:18" ht="15" customHeight="1" x14ac:dyDescent="0.3">
      <c r="A1038" s="282"/>
      <c r="B1038" s="142">
        <f t="shared" si="53"/>
        <v>7422</v>
      </c>
      <c r="C1038" s="128"/>
      <c r="D1038" s="34">
        <f t="shared" si="54"/>
        <v>7420</v>
      </c>
      <c r="E1038" s="514">
        <v>46081</v>
      </c>
      <c r="F1038" s="279">
        <v>7422</v>
      </c>
      <c r="G1038" s="643">
        <v>46082</v>
      </c>
      <c r="H1038" s="76">
        <f t="shared" si="55"/>
        <v>2</v>
      </c>
      <c r="K1038" s="134"/>
      <c r="L1038" s="680">
        <v>46081</v>
      </c>
      <c r="M1038" s="136"/>
      <c r="N1038" s="137">
        <f t="shared" si="56"/>
        <v>30</v>
      </c>
      <c r="O1038" s="138">
        <v>30</v>
      </c>
      <c r="P1038" s="139">
        <f t="shared" si="57"/>
        <v>0</v>
      </c>
      <c r="Q1038" s="41"/>
      <c r="R1038" s="48">
        <f>SUM(P1011:P1038)</f>
        <v>480</v>
      </c>
    </row>
    <row r="1039" spans="1:18" ht="15" customHeight="1" x14ac:dyDescent="0.3">
      <c r="A1039" s="282"/>
      <c r="B1039" s="142">
        <f t="shared" si="53"/>
        <v>7422</v>
      </c>
      <c r="C1039" s="128"/>
      <c r="D1039" s="34">
        <f t="shared" si="54"/>
        <v>7422</v>
      </c>
      <c r="E1039" s="514">
        <v>46082</v>
      </c>
      <c r="F1039" s="279">
        <v>7422</v>
      </c>
      <c r="G1039" s="643">
        <v>46083</v>
      </c>
      <c r="H1039" s="76">
        <f t="shared" si="55"/>
        <v>0</v>
      </c>
      <c r="K1039" s="134"/>
      <c r="L1039" s="680">
        <v>46082</v>
      </c>
      <c r="M1039" s="136">
        <v>30</v>
      </c>
      <c r="N1039" s="137">
        <f t="shared" si="56"/>
        <v>30</v>
      </c>
      <c r="O1039" s="138">
        <v>50</v>
      </c>
      <c r="P1039" s="139">
        <f t="shared" si="57"/>
        <v>10</v>
      </c>
      <c r="Q1039" s="41"/>
    </row>
    <row r="1040" spans="1:18" ht="15" customHeight="1" x14ac:dyDescent="0.3">
      <c r="A1040" s="282"/>
      <c r="B1040" s="142">
        <f t="shared" si="53"/>
        <v>7423</v>
      </c>
      <c r="C1040" s="128"/>
      <c r="D1040" s="34">
        <f t="shared" si="54"/>
        <v>7422</v>
      </c>
      <c r="E1040" s="514">
        <v>46083</v>
      </c>
      <c r="F1040" s="279">
        <v>7423</v>
      </c>
      <c r="G1040" s="643">
        <v>46084</v>
      </c>
      <c r="H1040" s="76">
        <f t="shared" si="55"/>
        <v>1</v>
      </c>
      <c r="K1040" s="134"/>
      <c r="L1040" s="680">
        <v>46083</v>
      </c>
      <c r="M1040" s="136"/>
      <c r="N1040" s="137">
        <f t="shared" si="56"/>
        <v>50</v>
      </c>
      <c r="O1040" s="138">
        <v>40</v>
      </c>
      <c r="P1040" s="139">
        <f t="shared" si="57"/>
        <v>10</v>
      </c>
      <c r="Q1040" s="41"/>
    </row>
    <row r="1041" spans="1:17" ht="15" customHeight="1" x14ac:dyDescent="0.3">
      <c r="A1041" s="282"/>
      <c r="B1041" s="142">
        <f t="shared" si="53"/>
        <v>7426</v>
      </c>
      <c r="C1041" s="128"/>
      <c r="D1041" s="34">
        <f t="shared" si="54"/>
        <v>7423</v>
      </c>
      <c r="E1041" s="514">
        <v>46084</v>
      </c>
      <c r="F1041" s="279">
        <v>7426</v>
      </c>
      <c r="G1041" s="643">
        <v>46085</v>
      </c>
      <c r="H1041" s="76">
        <f t="shared" si="55"/>
        <v>3</v>
      </c>
      <c r="K1041" s="134"/>
      <c r="L1041" s="680">
        <v>46084</v>
      </c>
      <c r="M1041" s="136">
        <v>30</v>
      </c>
      <c r="N1041" s="137">
        <f t="shared" si="56"/>
        <v>40</v>
      </c>
      <c r="O1041" s="138">
        <v>40</v>
      </c>
      <c r="P1041" s="139">
        <f t="shared" si="57"/>
        <v>30</v>
      </c>
      <c r="Q1041" s="41"/>
    </row>
    <row r="1042" spans="1:17" ht="15" customHeight="1" x14ac:dyDescent="0.3">
      <c r="A1042" s="282"/>
      <c r="B1042" s="142">
        <f t="shared" si="53"/>
        <v>7427</v>
      </c>
      <c r="C1042" s="128"/>
      <c r="D1042" s="34">
        <f t="shared" si="54"/>
        <v>7426</v>
      </c>
      <c r="E1042" s="514">
        <v>46085</v>
      </c>
      <c r="F1042" s="279">
        <v>7427</v>
      </c>
      <c r="G1042" s="643">
        <v>46086</v>
      </c>
      <c r="H1042" s="76">
        <f t="shared" si="55"/>
        <v>1</v>
      </c>
      <c r="K1042" s="134"/>
      <c r="L1042" s="680">
        <v>46085</v>
      </c>
      <c r="M1042" s="136"/>
      <c r="N1042" s="137">
        <f t="shared" si="56"/>
        <v>40</v>
      </c>
      <c r="O1042" s="138">
        <v>38</v>
      </c>
      <c r="P1042" s="139">
        <f t="shared" si="57"/>
        <v>2</v>
      </c>
      <c r="Q1042" s="41"/>
    </row>
    <row r="1043" spans="1:17" ht="15" customHeight="1" x14ac:dyDescent="0.3">
      <c r="A1043" s="282"/>
      <c r="B1043" s="142">
        <f t="shared" si="53"/>
        <v>7433</v>
      </c>
      <c r="C1043" s="128"/>
      <c r="D1043" s="34">
        <f t="shared" si="54"/>
        <v>7427</v>
      </c>
      <c r="E1043" s="514">
        <v>46086</v>
      </c>
      <c r="F1043" s="279">
        <v>7433</v>
      </c>
      <c r="G1043" s="643">
        <v>46087</v>
      </c>
      <c r="H1043" s="76">
        <f t="shared" si="55"/>
        <v>6</v>
      </c>
      <c r="K1043" s="134"/>
      <c r="L1043" s="680">
        <v>46086</v>
      </c>
      <c r="M1043" s="136">
        <v>30</v>
      </c>
      <c r="N1043" s="137">
        <f t="shared" si="56"/>
        <v>38</v>
      </c>
      <c r="O1043" s="138">
        <v>50</v>
      </c>
      <c r="P1043" s="139">
        <f t="shared" si="57"/>
        <v>18</v>
      </c>
      <c r="Q1043" s="41"/>
    </row>
    <row r="1044" spans="1:17" ht="15" customHeight="1" x14ac:dyDescent="0.3">
      <c r="A1044" s="282"/>
      <c r="B1044" s="142">
        <f t="shared" si="53"/>
        <v>7433</v>
      </c>
      <c r="C1044" s="128"/>
      <c r="D1044" s="34">
        <f t="shared" si="54"/>
        <v>7433</v>
      </c>
      <c r="E1044" s="514">
        <v>46087</v>
      </c>
      <c r="F1044" s="279">
        <v>7433</v>
      </c>
      <c r="G1044" s="643">
        <v>46088</v>
      </c>
      <c r="H1044" s="76">
        <f t="shared" si="55"/>
        <v>0</v>
      </c>
      <c r="K1044" s="134"/>
      <c r="L1044" s="680">
        <v>46087</v>
      </c>
      <c r="M1044" s="136"/>
      <c r="N1044" s="137">
        <f t="shared" si="56"/>
        <v>50</v>
      </c>
      <c r="O1044" s="138">
        <v>50</v>
      </c>
      <c r="P1044" s="139">
        <f t="shared" si="57"/>
        <v>0</v>
      </c>
      <c r="Q1044" s="41"/>
    </row>
    <row r="1045" spans="1:17" ht="15" customHeight="1" x14ac:dyDescent="0.3">
      <c r="A1045" s="282"/>
      <c r="B1045" s="142">
        <f t="shared" si="53"/>
        <v>7451</v>
      </c>
      <c r="C1045" s="128"/>
      <c r="D1045" s="34">
        <f t="shared" si="54"/>
        <v>7433</v>
      </c>
      <c r="E1045" s="514">
        <v>46088</v>
      </c>
      <c r="F1045" s="279">
        <v>7451</v>
      </c>
      <c r="G1045" s="643">
        <v>46089</v>
      </c>
      <c r="H1045" s="76">
        <f t="shared" si="55"/>
        <v>18</v>
      </c>
      <c r="K1045" s="134"/>
      <c r="L1045" s="680">
        <v>46088</v>
      </c>
      <c r="M1045" s="136">
        <v>60</v>
      </c>
      <c r="N1045" s="137">
        <f t="shared" si="56"/>
        <v>50</v>
      </c>
      <c r="O1045" s="138">
        <v>38</v>
      </c>
      <c r="P1045" s="139">
        <f t="shared" si="57"/>
        <v>72</v>
      </c>
      <c r="Q1045" s="41"/>
    </row>
    <row r="1046" spans="1:17" ht="15" customHeight="1" x14ac:dyDescent="0.3">
      <c r="A1046" s="282"/>
      <c r="B1046" s="142">
        <f t="shared" si="53"/>
        <v>7456</v>
      </c>
      <c r="C1046" s="128"/>
      <c r="D1046" s="34">
        <f t="shared" si="54"/>
        <v>7451</v>
      </c>
      <c r="E1046" s="514">
        <v>46089</v>
      </c>
      <c r="F1046" s="279">
        <v>7456</v>
      </c>
      <c r="G1046" s="643">
        <v>46090</v>
      </c>
      <c r="H1046" s="76">
        <f t="shared" si="55"/>
        <v>5</v>
      </c>
      <c r="K1046" s="134"/>
      <c r="L1046" s="680">
        <v>46089</v>
      </c>
      <c r="M1046" s="136">
        <v>30</v>
      </c>
      <c r="N1046" s="137">
        <f t="shared" si="56"/>
        <v>38</v>
      </c>
      <c r="O1046" s="138">
        <v>48</v>
      </c>
      <c r="P1046" s="139">
        <f t="shared" si="57"/>
        <v>20</v>
      </c>
      <c r="Q1046" s="41"/>
    </row>
    <row r="1047" spans="1:17" ht="15" customHeight="1" x14ac:dyDescent="0.3">
      <c r="A1047" s="282"/>
      <c r="B1047" s="142">
        <f t="shared" si="53"/>
        <v>7457</v>
      </c>
      <c r="C1047" s="128"/>
      <c r="D1047" s="34">
        <f t="shared" si="54"/>
        <v>7456</v>
      </c>
      <c r="E1047" s="514">
        <v>46090</v>
      </c>
      <c r="F1047" s="279">
        <v>7457</v>
      </c>
      <c r="G1047" s="643">
        <v>46091</v>
      </c>
      <c r="H1047" s="76">
        <f t="shared" si="55"/>
        <v>1</v>
      </c>
      <c r="K1047" s="134"/>
      <c r="L1047" s="680">
        <v>46090</v>
      </c>
      <c r="M1047" s="136"/>
      <c r="N1047" s="137">
        <f t="shared" si="56"/>
        <v>48</v>
      </c>
      <c r="O1047" s="138">
        <v>40</v>
      </c>
      <c r="P1047" s="139">
        <f t="shared" si="57"/>
        <v>8</v>
      </c>
      <c r="Q1047" s="41"/>
    </row>
    <row r="1048" spans="1:17" ht="15" customHeight="1" x14ac:dyDescent="0.3">
      <c r="A1048" s="282"/>
      <c r="B1048" s="142">
        <f t="shared" ref="B1048:B1075" si="58">F1048</f>
        <v>7461</v>
      </c>
      <c r="C1048" s="128"/>
      <c r="D1048" s="34">
        <f t="shared" ref="D1048:D1075" si="59">F1047</f>
        <v>7457</v>
      </c>
      <c r="E1048" s="514">
        <v>46091</v>
      </c>
      <c r="F1048" s="279">
        <v>7461</v>
      </c>
      <c r="G1048" s="643">
        <v>46092</v>
      </c>
      <c r="H1048" s="76">
        <f t="shared" ref="H1048:H1075" si="60">F1048-D1048</f>
        <v>4</v>
      </c>
      <c r="K1048" s="134"/>
      <c r="L1048" s="680">
        <v>46091</v>
      </c>
      <c r="M1048" s="136">
        <v>30</v>
      </c>
      <c r="N1048" s="137">
        <f t="shared" ref="N1048:N1081" si="61">O1047</f>
        <v>40</v>
      </c>
      <c r="O1048" s="138">
        <v>38</v>
      </c>
      <c r="P1048" s="139">
        <f t="shared" ref="P1048:P1081" si="62">(M1048+N1048-O1048)</f>
        <v>32</v>
      </c>
      <c r="Q1048" s="41"/>
    </row>
    <row r="1049" spans="1:17" ht="15" customHeight="1" x14ac:dyDescent="0.3">
      <c r="A1049" s="282"/>
      <c r="B1049" s="142">
        <f t="shared" si="58"/>
        <v>7465</v>
      </c>
      <c r="C1049" s="128"/>
      <c r="D1049" s="34">
        <f t="shared" si="59"/>
        <v>7461</v>
      </c>
      <c r="E1049" s="514">
        <v>46092</v>
      </c>
      <c r="F1049" s="279">
        <v>7465</v>
      </c>
      <c r="G1049" s="643">
        <v>46093</v>
      </c>
      <c r="H1049" s="76">
        <f t="shared" si="60"/>
        <v>4</v>
      </c>
      <c r="K1049" s="134"/>
      <c r="L1049" s="680">
        <v>46092</v>
      </c>
      <c r="M1049" s="136">
        <v>30</v>
      </c>
      <c r="N1049" s="137">
        <f t="shared" si="61"/>
        <v>38</v>
      </c>
      <c r="O1049" s="138">
        <v>35</v>
      </c>
      <c r="P1049" s="139">
        <f t="shared" si="62"/>
        <v>33</v>
      </c>
      <c r="Q1049" s="41"/>
    </row>
    <row r="1050" spans="1:17" ht="15" customHeight="1" x14ac:dyDescent="0.3">
      <c r="A1050" s="282"/>
      <c r="B1050" s="142">
        <f t="shared" si="58"/>
        <v>7475</v>
      </c>
      <c r="C1050" s="128"/>
      <c r="D1050" s="34">
        <f t="shared" si="59"/>
        <v>7465</v>
      </c>
      <c r="E1050" s="514">
        <v>46093</v>
      </c>
      <c r="F1050" s="279">
        <v>7475</v>
      </c>
      <c r="G1050" s="643">
        <v>46094</v>
      </c>
      <c r="H1050" s="76">
        <f t="shared" si="60"/>
        <v>10</v>
      </c>
      <c r="K1050" s="134"/>
      <c r="L1050" s="680">
        <v>46093</v>
      </c>
      <c r="M1050" s="136">
        <v>60</v>
      </c>
      <c r="N1050" s="137">
        <f t="shared" si="61"/>
        <v>35</v>
      </c>
      <c r="O1050" s="138">
        <v>50</v>
      </c>
      <c r="P1050" s="139">
        <f t="shared" si="62"/>
        <v>45</v>
      </c>
      <c r="Q1050" s="41"/>
    </row>
    <row r="1051" spans="1:17" ht="15" customHeight="1" x14ac:dyDescent="0.3">
      <c r="A1051" s="282"/>
      <c r="B1051" s="142">
        <f t="shared" si="58"/>
        <v>7475</v>
      </c>
      <c r="C1051" s="128"/>
      <c r="D1051" s="34">
        <f t="shared" si="59"/>
        <v>7475</v>
      </c>
      <c r="E1051" s="514">
        <v>46094</v>
      </c>
      <c r="F1051" s="279">
        <v>7475</v>
      </c>
      <c r="G1051" s="643">
        <v>46095</v>
      </c>
      <c r="H1051" s="76">
        <f t="shared" si="60"/>
        <v>0</v>
      </c>
      <c r="K1051" s="134"/>
      <c r="L1051" s="680">
        <v>46094</v>
      </c>
      <c r="M1051" s="136"/>
      <c r="N1051" s="137">
        <f t="shared" si="61"/>
        <v>50</v>
      </c>
      <c r="O1051" s="138">
        <v>50</v>
      </c>
      <c r="P1051" s="139">
        <f t="shared" si="62"/>
        <v>0</v>
      </c>
      <c r="Q1051" s="41"/>
    </row>
    <row r="1052" spans="1:17" ht="15" customHeight="1" x14ac:dyDescent="0.3">
      <c r="A1052" s="282"/>
      <c r="B1052" s="142">
        <f t="shared" si="58"/>
        <v>7480</v>
      </c>
      <c r="C1052" s="128"/>
      <c r="D1052" s="34">
        <f t="shared" si="59"/>
        <v>7475</v>
      </c>
      <c r="E1052" s="514">
        <v>46095</v>
      </c>
      <c r="F1052" s="279">
        <v>7480</v>
      </c>
      <c r="G1052" s="643">
        <v>46096</v>
      </c>
      <c r="H1052" s="76">
        <f t="shared" si="60"/>
        <v>5</v>
      </c>
      <c r="K1052" s="134"/>
      <c r="L1052" s="680">
        <v>46095</v>
      </c>
      <c r="M1052" s="136"/>
      <c r="N1052" s="137">
        <f t="shared" si="61"/>
        <v>50</v>
      </c>
      <c r="O1052" s="138">
        <v>20</v>
      </c>
      <c r="P1052" s="139">
        <f t="shared" si="62"/>
        <v>30</v>
      </c>
      <c r="Q1052" s="41"/>
    </row>
    <row r="1053" spans="1:17" ht="15" customHeight="1" x14ac:dyDescent="0.3">
      <c r="A1053" s="282"/>
      <c r="B1053" s="142">
        <f t="shared" si="58"/>
        <v>7482</v>
      </c>
      <c r="C1053" s="128"/>
      <c r="D1053" s="34">
        <f t="shared" si="59"/>
        <v>7480</v>
      </c>
      <c r="E1053" s="514">
        <v>46096</v>
      </c>
      <c r="F1053" s="279">
        <v>7482</v>
      </c>
      <c r="G1053" s="643">
        <v>46097</v>
      </c>
      <c r="H1053" s="76">
        <f t="shared" si="60"/>
        <v>2</v>
      </c>
      <c r="K1053" s="134"/>
      <c r="L1053" s="680">
        <v>46096</v>
      </c>
      <c r="M1053" s="136">
        <v>30</v>
      </c>
      <c r="N1053" s="137">
        <f t="shared" si="61"/>
        <v>20</v>
      </c>
      <c r="O1053" s="138">
        <v>42</v>
      </c>
      <c r="P1053" s="139">
        <f t="shared" si="62"/>
        <v>8</v>
      </c>
      <c r="Q1053" s="41"/>
    </row>
    <row r="1054" spans="1:17" ht="15" customHeight="1" x14ac:dyDescent="0.3">
      <c r="A1054" s="282"/>
      <c r="B1054" s="142">
        <f t="shared" si="58"/>
        <v>7484</v>
      </c>
      <c r="C1054" s="128"/>
      <c r="D1054" s="34">
        <f t="shared" si="59"/>
        <v>7482</v>
      </c>
      <c r="E1054" s="514">
        <v>46097</v>
      </c>
      <c r="F1054" s="279">
        <v>7484</v>
      </c>
      <c r="G1054" s="643">
        <v>46098</v>
      </c>
      <c r="H1054" s="76">
        <f t="shared" si="60"/>
        <v>2</v>
      </c>
      <c r="K1054" s="134"/>
      <c r="L1054" s="680">
        <v>46097</v>
      </c>
      <c r="M1054" s="136">
        <v>60</v>
      </c>
      <c r="N1054" s="137">
        <f t="shared" si="61"/>
        <v>42</v>
      </c>
      <c r="O1054" s="138">
        <v>80</v>
      </c>
      <c r="P1054" s="139">
        <f t="shared" si="62"/>
        <v>22</v>
      </c>
      <c r="Q1054" s="41"/>
    </row>
    <row r="1055" spans="1:17" ht="15" customHeight="1" x14ac:dyDescent="0.3">
      <c r="A1055" s="282"/>
      <c r="B1055" s="142">
        <f t="shared" si="58"/>
        <v>7494</v>
      </c>
      <c r="C1055" s="128"/>
      <c r="D1055" s="34">
        <f t="shared" si="59"/>
        <v>7484</v>
      </c>
      <c r="E1055" s="514">
        <v>46098</v>
      </c>
      <c r="F1055" s="279">
        <v>7494</v>
      </c>
      <c r="G1055" s="643">
        <v>46099</v>
      </c>
      <c r="H1055" s="76">
        <f t="shared" si="60"/>
        <v>10</v>
      </c>
      <c r="K1055" s="134"/>
      <c r="L1055" s="680">
        <v>46098</v>
      </c>
      <c r="M1055" s="136">
        <v>60</v>
      </c>
      <c r="N1055" s="137">
        <f t="shared" si="61"/>
        <v>80</v>
      </c>
      <c r="O1055" s="138">
        <v>40</v>
      </c>
      <c r="P1055" s="139">
        <f t="shared" si="62"/>
        <v>100</v>
      </c>
      <c r="Q1055" s="41"/>
    </row>
    <row r="1056" spans="1:17" ht="15" customHeight="1" x14ac:dyDescent="0.3">
      <c r="A1056" s="282"/>
      <c r="B1056" s="142">
        <f t="shared" si="58"/>
        <v>7504</v>
      </c>
      <c r="C1056" s="128"/>
      <c r="D1056" s="34">
        <f t="shared" si="59"/>
        <v>7494</v>
      </c>
      <c r="E1056" s="514">
        <v>46099</v>
      </c>
      <c r="F1056" s="279">
        <v>7504</v>
      </c>
      <c r="G1056" s="643">
        <v>46100</v>
      </c>
      <c r="H1056" s="76">
        <f t="shared" si="60"/>
        <v>10</v>
      </c>
      <c r="K1056" s="134"/>
      <c r="L1056" s="680">
        <v>46099</v>
      </c>
      <c r="M1056" s="136">
        <v>30</v>
      </c>
      <c r="N1056" s="137">
        <f t="shared" si="61"/>
        <v>40</v>
      </c>
      <c r="O1056" s="138">
        <v>35</v>
      </c>
      <c r="P1056" s="139">
        <f t="shared" si="62"/>
        <v>35</v>
      </c>
      <c r="Q1056" s="41"/>
    </row>
    <row r="1057" spans="1:18" ht="15" customHeight="1" x14ac:dyDescent="0.3">
      <c r="A1057" s="282"/>
      <c r="B1057" s="142">
        <f t="shared" si="58"/>
        <v>7504</v>
      </c>
      <c r="C1057" s="128"/>
      <c r="D1057" s="34">
        <f t="shared" si="59"/>
        <v>7504</v>
      </c>
      <c r="E1057" s="514">
        <v>46100</v>
      </c>
      <c r="F1057" s="279">
        <v>7504</v>
      </c>
      <c r="G1057" s="643">
        <v>46101</v>
      </c>
      <c r="H1057" s="76">
        <f t="shared" si="60"/>
        <v>0</v>
      </c>
      <c r="K1057" s="134"/>
      <c r="L1057" s="680">
        <v>46100</v>
      </c>
      <c r="M1057" s="136"/>
      <c r="N1057" s="137">
        <f t="shared" si="61"/>
        <v>35</v>
      </c>
      <c r="O1057" s="138">
        <v>35</v>
      </c>
      <c r="P1057" s="139">
        <f t="shared" si="62"/>
        <v>0</v>
      </c>
      <c r="Q1057" s="41"/>
    </row>
    <row r="1058" spans="1:18" ht="15" customHeight="1" x14ac:dyDescent="0.3">
      <c r="A1058" s="282"/>
      <c r="B1058" s="142">
        <f t="shared" si="58"/>
        <v>7511</v>
      </c>
      <c r="C1058" s="128"/>
      <c r="D1058" s="34">
        <f t="shared" si="59"/>
        <v>7504</v>
      </c>
      <c r="E1058" s="514">
        <v>46101</v>
      </c>
      <c r="F1058" s="279">
        <v>7511</v>
      </c>
      <c r="G1058" s="643">
        <v>46102</v>
      </c>
      <c r="H1058" s="76">
        <f t="shared" si="60"/>
        <v>7</v>
      </c>
      <c r="K1058" s="134"/>
      <c r="L1058" s="680">
        <v>46101</v>
      </c>
      <c r="M1058" s="136">
        <v>60</v>
      </c>
      <c r="N1058" s="137">
        <f t="shared" si="61"/>
        <v>35</v>
      </c>
      <c r="O1058" s="138">
        <v>60</v>
      </c>
      <c r="P1058" s="139">
        <f t="shared" si="62"/>
        <v>35</v>
      </c>
      <c r="Q1058" s="41"/>
    </row>
    <row r="1059" spans="1:18" ht="15" customHeight="1" x14ac:dyDescent="0.3">
      <c r="A1059" s="282"/>
      <c r="B1059" s="142">
        <f t="shared" si="58"/>
        <v>7519</v>
      </c>
      <c r="C1059" s="128"/>
      <c r="D1059" s="34">
        <f t="shared" si="59"/>
        <v>7511</v>
      </c>
      <c r="E1059" s="514">
        <v>46102</v>
      </c>
      <c r="F1059" s="279">
        <v>7519</v>
      </c>
      <c r="G1059" s="643">
        <v>46103</v>
      </c>
      <c r="H1059" s="76">
        <f t="shared" si="60"/>
        <v>8</v>
      </c>
      <c r="K1059" s="134"/>
      <c r="L1059" s="680">
        <v>46102</v>
      </c>
      <c r="M1059" s="136">
        <v>60</v>
      </c>
      <c r="N1059" s="137">
        <f t="shared" si="61"/>
        <v>60</v>
      </c>
      <c r="O1059" s="138">
        <v>28</v>
      </c>
      <c r="P1059" s="139">
        <f t="shared" si="62"/>
        <v>92</v>
      </c>
      <c r="Q1059" s="41"/>
    </row>
    <row r="1060" spans="1:18" ht="15" customHeight="1" x14ac:dyDescent="0.3">
      <c r="A1060" s="282"/>
      <c r="B1060" s="142">
        <f t="shared" si="58"/>
        <v>7519</v>
      </c>
      <c r="C1060" s="128"/>
      <c r="D1060" s="34">
        <f t="shared" si="59"/>
        <v>7519</v>
      </c>
      <c r="E1060" s="514">
        <v>46103</v>
      </c>
      <c r="F1060" s="279">
        <v>7519</v>
      </c>
      <c r="G1060" s="643">
        <v>46104</v>
      </c>
      <c r="H1060" s="76">
        <f t="shared" si="60"/>
        <v>0</v>
      </c>
      <c r="K1060" s="134"/>
      <c r="L1060" s="680">
        <v>46103</v>
      </c>
      <c r="M1060" s="136"/>
      <c r="N1060" s="137">
        <f t="shared" si="61"/>
        <v>28</v>
      </c>
      <c r="O1060" s="138">
        <v>28</v>
      </c>
      <c r="P1060" s="139">
        <f t="shared" si="62"/>
        <v>0</v>
      </c>
      <c r="Q1060" s="41"/>
    </row>
    <row r="1061" spans="1:18" ht="15" customHeight="1" x14ac:dyDescent="0.3">
      <c r="A1061" s="282"/>
      <c r="B1061" s="142">
        <f t="shared" si="58"/>
        <v>7522</v>
      </c>
      <c r="C1061" s="128"/>
      <c r="D1061" s="34">
        <f t="shared" si="59"/>
        <v>7519</v>
      </c>
      <c r="E1061" s="514">
        <v>46104</v>
      </c>
      <c r="F1061" s="279">
        <v>7522</v>
      </c>
      <c r="G1061" s="643">
        <v>46105</v>
      </c>
      <c r="H1061" s="76">
        <f t="shared" si="60"/>
        <v>3</v>
      </c>
      <c r="K1061" s="134"/>
      <c r="L1061" s="680">
        <v>46104</v>
      </c>
      <c r="M1061" s="136">
        <v>30</v>
      </c>
      <c r="N1061" s="137">
        <f t="shared" si="61"/>
        <v>28</v>
      </c>
      <c r="O1061" s="138">
        <v>32</v>
      </c>
      <c r="P1061" s="139">
        <f t="shared" si="62"/>
        <v>26</v>
      </c>
      <c r="Q1061" s="41"/>
    </row>
    <row r="1062" spans="1:18" ht="15" customHeight="1" x14ac:dyDescent="0.3">
      <c r="A1062" s="282"/>
      <c r="B1062" s="142">
        <f t="shared" si="58"/>
        <v>7532</v>
      </c>
      <c r="C1062" s="128"/>
      <c r="D1062" s="34">
        <f t="shared" si="59"/>
        <v>7522</v>
      </c>
      <c r="E1062" s="514">
        <v>46105</v>
      </c>
      <c r="F1062" s="279">
        <v>7532</v>
      </c>
      <c r="G1062" s="643">
        <v>46106</v>
      </c>
      <c r="H1062" s="76">
        <f t="shared" si="60"/>
        <v>10</v>
      </c>
      <c r="K1062" s="134"/>
      <c r="L1062" s="680">
        <v>46105</v>
      </c>
      <c r="M1062" s="136">
        <v>60</v>
      </c>
      <c r="N1062" s="137">
        <f t="shared" si="61"/>
        <v>32</v>
      </c>
      <c r="O1062" s="138">
        <v>40</v>
      </c>
      <c r="P1062" s="139">
        <f t="shared" si="62"/>
        <v>52</v>
      </c>
      <c r="Q1062" s="41"/>
    </row>
    <row r="1063" spans="1:18" ht="15" customHeight="1" x14ac:dyDescent="0.3">
      <c r="A1063" s="282"/>
      <c r="B1063" s="142">
        <f t="shared" si="58"/>
        <v>7534</v>
      </c>
      <c r="C1063" s="128"/>
      <c r="D1063" s="34">
        <f t="shared" si="59"/>
        <v>7532</v>
      </c>
      <c r="E1063" s="514">
        <v>46106</v>
      </c>
      <c r="F1063" s="279">
        <v>7534</v>
      </c>
      <c r="G1063" s="643">
        <v>46107</v>
      </c>
      <c r="H1063" s="76">
        <f t="shared" si="60"/>
        <v>2</v>
      </c>
      <c r="K1063" s="134"/>
      <c r="L1063" s="680">
        <v>46106</v>
      </c>
      <c r="M1063" s="136">
        <v>30</v>
      </c>
      <c r="N1063" s="137">
        <f t="shared" si="61"/>
        <v>40</v>
      </c>
      <c r="O1063" s="138">
        <v>45</v>
      </c>
      <c r="P1063" s="139">
        <f t="shared" si="62"/>
        <v>25</v>
      </c>
      <c r="Q1063" s="41"/>
    </row>
    <row r="1064" spans="1:18" ht="15" customHeight="1" x14ac:dyDescent="0.3">
      <c r="A1064" s="282"/>
      <c r="B1064" s="142">
        <f t="shared" si="58"/>
        <v>7539</v>
      </c>
      <c r="C1064" s="128"/>
      <c r="D1064" s="34">
        <f t="shared" si="59"/>
        <v>7534</v>
      </c>
      <c r="E1064" s="514">
        <v>46107</v>
      </c>
      <c r="F1064" s="279">
        <v>7539</v>
      </c>
      <c r="G1064" s="643">
        <v>46108</v>
      </c>
      <c r="H1064" s="76">
        <f t="shared" si="60"/>
        <v>5</v>
      </c>
      <c r="K1064" s="134"/>
      <c r="L1064" s="680">
        <v>46107</v>
      </c>
      <c r="M1064" s="136">
        <v>30</v>
      </c>
      <c r="N1064" s="137">
        <f t="shared" si="61"/>
        <v>45</v>
      </c>
      <c r="O1064" s="138">
        <v>40</v>
      </c>
      <c r="P1064" s="139">
        <f t="shared" si="62"/>
        <v>35</v>
      </c>
      <c r="Q1064" s="41"/>
    </row>
    <row r="1065" spans="1:18" ht="15" customHeight="1" x14ac:dyDescent="0.3">
      <c r="A1065" s="282"/>
      <c r="B1065" s="142">
        <f t="shared" si="58"/>
        <v>7539</v>
      </c>
      <c r="C1065" s="128"/>
      <c r="D1065" s="34">
        <f t="shared" si="59"/>
        <v>7539</v>
      </c>
      <c r="E1065" s="514">
        <v>46108</v>
      </c>
      <c r="F1065" s="279">
        <v>7539</v>
      </c>
      <c r="G1065" s="643">
        <v>46109</v>
      </c>
      <c r="H1065" s="76">
        <f t="shared" si="60"/>
        <v>0</v>
      </c>
      <c r="K1065" s="134"/>
      <c r="L1065" s="680">
        <v>46108</v>
      </c>
      <c r="M1065" s="136"/>
      <c r="N1065" s="137">
        <f t="shared" si="61"/>
        <v>40</v>
      </c>
      <c r="O1065" s="138">
        <v>40</v>
      </c>
      <c r="P1065" s="139">
        <f t="shared" si="62"/>
        <v>0</v>
      </c>
      <c r="Q1065" s="41"/>
    </row>
    <row r="1066" spans="1:18" ht="15" customHeight="1" x14ac:dyDescent="0.3">
      <c r="A1066" s="282"/>
      <c r="B1066" s="142">
        <f t="shared" si="58"/>
        <v>7549</v>
      </c>
      <c r="C1066" s="128"/>
      <c r="D1066" s="34">
        <f t="shared" si="59"/>
        <v>7539</v>
      </c>
      <c r="E1066" s="514">
        <v>46109</v>
      </c>
      <c r="F1066" s="279">
        <v>7549</v>
      </c>
      <c r="G1066" s="643">
        <v>46110</v>
      </c>
      <c r="H1066" s="76">
        <f t="shared" si="60"/>
        <v>10</v>
      </c>
      <c r="K1066" s="134"/>
      <c r="L1066" s="680">
        <v>46109</v>
      </c>
      <c r="M1066" s="136">
        <v>90</v>
      </c>
      <c r="N1066" s="137">
        <f t="shared" si="61"/>
        <v>40</v>
      </c>
      <c r="O1066" s="138">
        <v>28</v>
      </c>
      <c r="P1066" s="139">
        <f t="shared" si="62"/>
        <v>102</v>
      </c>
      <c r="Q1066" s="41"/>
    </row>
    <row r="1067" spans="1:18" ht="15" customHeight="1" x14ac:dyDescent="0.3">
      <c r="A1067" s="282"/>
      <c r="B1067" s="142">
        <f t="shared" si="58"/>
        <v>7557</v>
      </c>
      <c r="C1067" s="128"/>
      <c r="D1067" s="34">
        <f t="shared" si="59"/>
        <v>7549</v>
      </c>
      <c r="E1067" s="514">
        <v>46110</v>
      </c>
      <c r="F1067" s="279">
        <v>7557</v>
      </c>
      <c r="G1067" s="643">
        <v>46111</v>
      </c>
      <c r="H1067" s="76">
        <f t="shared" si="60"/>
        <v>8</v>
      </c>
      <c r="K1067" s="134"/>
      <c r="L1067" s="680">
        <v>46110</v>
      </c>
      <c r="M1067" s="136">
        <v>30</v>
      </c>
      <c r="N1067" s="137">
        <f t="shared" si="61"/>
        <v>28</v>
      </c>
      <c r="O1067" s="138">
        <v>54</v>
      </c>
      <c r="P1067" s="139">
        <f t="shared" si="62"/>
        <v>4</v>
      </c>
      <c r="Q1067" s="41"/>
    </row>
    <row r="1068" spans="1:18" ht="15" customHeight="1" x14ac:dyDescent="0.3">
      <c r="A1068" s="282"/>
      <c r="B1068" s="142">
        <f t="shared" si="58"/>
        <v>7569</v>
      </c>
      <c r="C1068" s="128"/>
      <c r="D1068" s="34">
        <f t="shared" si="59"/>
        <v>7557</v>
      </c>
      <c r="E1068" s="514">
        <v>46111</v>
      </c>
      <c r="F1068" s="279">
        <v>7569</v>
      </c>
      <c r="G1068" s="643">
        <v>46112</v>
      </c>
      <c r="H1068" s="76">
        <f t="shared" si="60"/>
        <v>12</v>
      </c>
      <c r="I1068">
        <f>SUM(H1038:H1068)</f>
        <v>149</v>
      </c>
      <c r="K1068" s="134"/>
      <c r="L1068" s="680">
        <v>46111</v>
      </c>
      <c r="M1068" s="136">
        <v>60</v>
      </c>
      <c r="N1068" s="137">
        <f t="shared" si="61"/>
        <v>54</v>
      </c>
      <c r="O1068" s="138">
        <v>20</v>
      </c>
      <c r="P1068" s="139">
        <f t="shared" si="62"/>
        <v>94</v>
      </c>
      <c r="Q1068" s="41"/>
    </row>
    <row r="1069" spans="1:18" ht="15" customHeight="1" x14ac:dyDescent="0.3">
      <c r="A1069" s="282"/>
      <c r="B1069" s="142">
        <f t="shared" si="58"/>
        <v>7584</v>
      </c>
      <c r="C1069" s="128"/>
      <c r="D1069" s="34">
        <f t="shared" si="59"/>
        <v>7569</v>
      </c>
      <c r="E1069" s="514">
        <v>46112</v>
      </c>
      <c r="F1069" s="279">
        <v>7584</v>
      </c>
      <c r="G1069" s="643">
        <v>46113</v>
      </c>
      <c r="H1069" s="76">
        <f t="shared" si="60"/>
        <v>15</v>
      </c>
      <c r="K1069" s="134"/>
      <c r="L1069" s="680">
        <v>46112</v>
      </c>
      <c r="M1069" s="136">
        <v>90</v>
      </c>
      <c r="N1069" s="137">
        <f t="shared" si="61"/>
        <v>20</v>
      </c>
      <c r="O1069" s="138">
        <v>30</v>
      </c>
      <c r="P1069" s="139">
        <f t="shared" si="62"/>
        <v>80</v>
      </c>
      <c r="Q1069" s="41"/>
      <c r="R1069" s="48">
        <f>SUM(P1039:P1069)</f>
        <v>1020</v>
      </c>
    </row>
    <row r="1070" spans="1:18" ht="15" customHeight="1" x14ac:dyDescent="0.3">
      <c r="A1070" s="282"/>
      <c r="B1070" s="142">
        <f t="shared" si="58"/>
        <v>7585</v>
      </c>
      <c r="C1070" s="128"/>
      <c r="D1070" s="34">
        <f t="shared" si="59"/>
        <v>7584</v>
      </c>
      <c r="E1070" s="514">
        <v>46113</v>
      </c>
      <c r="F1070" s="279">
        <v>7585</v>
      </c>
      <c r="G1070" s="643">
        <v>46114</v>
      </c>
      <c r="H1070" s="76">
        <f t="shared" si="60"/>
        <v>1</v>
      </c>
      <c r="K1070" s="134"/>
      <c r="L1070" s="680">
        <v>46113</v>
      </c>
      <c r="M1070" s="136">
        <v>60</v>
      </c>
      <c r="N1070" s="137">
        <f t="shared" si="61"/>
        <v>30</v>
      </c>
      <c r="O1070" s="138">
        <v>70</v>
      </c>
      <c r="P1070" s="139">
        <f t="shared" si="62"/>
        <v>20</v>
      </c>
      <c r="Q1070" s="41"/>
    </row>
    <row r="1071" spans="1:18" ht="15" customHeight="1" x14ac:dyDescent="0.3">
      <c r="A1071" s="282"/>
      <c r="B1071" s="142">
        <f t="shared" si="58"/>
        <v>7585</v>
      </c>
      <c r="C1071" s="128"/>
      <c r="D1071" s="34">
        <f t="shared" si="59"/>
        <v>7585</v>
      </c>
      <c r="E1071" s="514">
        <v>46114</v>
      </c>
      <c r="F1071" s="279">
        <v>7585</v>
      </c>
      <c r="G1071" s="643">
        <v>46115</v>
      </c>
      <c r="H1071" s="76">
        <f t="shared" si="60"/>
        <v>0</v>
      </c>
      <c r="K1071" s="134"/>
      <c r="L1071" s="680">
        <v>46114</v>
      </c>
      <c r="M1071" s="136"/>
      <c r="N1071" s="137">
        <f t="shared" si="61"/>
        <v>70</v>
      </c>
      <c r="O1071" s="138">
        <v>70</v>
      </c>
      <c r="P1071" s="139">
        <f t="shared" si="62"/>
        <v>0</v>
      </c>
      <c r="Q1071" s="41"/>
    </row>
    <row r="1072" spans="1:18" ht="15" customHeight="1" x14ac:dyDescent="0.3">
      <c r="A1072" s="282"/>
      <c r="B1072" s="142">
        <f t="shared" si="58"/>
        <v>7585</v>
      </c>
      <c r="C1072" s="128"/>
      <c r="D1072" s="34">
        <f t="shared" si="59"/>
        <v>7585</v>
      </c>
      <c r="E1072" s="514">
        <v>46115</v>
      </c>
      <c r="F1072" s="279">
        <v>7585</v>
      </c>
      <c r="G1072" s="643">
        <v>46116</v>
      </c>
      <c r="H1072" s="76">
        <f t="shared" si="60"/>
        <v>0</v>
      </c>
      <c r="K1072" s="134"/>
      <c r="L1072" s="680">
        <v>46115</v>
      </c>
      <c r="M1072" s="136"/>
      <c r="N1072" s="137">
        <f t="shared" si="61"/>
        <v>70</v>
      </c>
      <c r="O1072" s="138">
        <v>70</v>
      </c>
      <c r="P1072" s="139">
        <f t="shared" si="62"/>
        <v>0</v>
      </c>
      <c r="Q1072" s="41"/>
    </row>
    <row r="1073" spans="1:17" ht="15" customHeight="1" x14ac:dyDescent="0.3">
      <c r="A1073" s="282"/>
      <c r="B1073" s="142">
        <f t="shared" si="58"/>
        <v>7594</v>
      </c>
      <c r="C1073" s="128"/>
      <c r="D1073" s="34">
        <f t="shared" si="59"/>
        <v>7585</v>
      </c>
      <c r="E1073" s="514">
        <v>46116</v>
      </c>
      <c r="F1073" s="279">
        <v>7594</v>
      </c>
      <c r="G1073" s="643">
        <v>46117</v>
      </c>
      <c r="H1073" s="76">
        <f t="shared" si="60"/>
        <v>9</v>
      </c>
      <c r="K1073" s="134"/>
      <c r="L1073" s="680">
        <v>46116</v>
      </c>
      <c r="M1073" s="136"/>
      <c r="N1073" s="137">
        <f t="shared" si="61"/>
        <v>70</v>
      </c>
      <c r="O1073" s="138">
        <v>52</v>
      </c>
      <c r="P1073" s="139">
        <f t="shared" si="62"/>
        <v>18</v>
      </c>
      <c r="Q1073" s="41"/>
    </row>
    <row r="1074" spans="1:17" ht="15" customHeight="1" x14ac:dyDescent="0.3">
      <c r="A1074" s="282"/>
      <c r="B1074" s="142">
        <f t="shared" si="58"/>
        <v>7598</v>
      </c>
      <c r="C1074" s="128"/>
      <c r="D1074" s="34">
        <f t="shared" si="59"/>
        <v>7594</v>
      </c>
      <c r="E1074" s="514">
        <v>46117</v>
      </c>
      <c r="F1074" s="279">
        <v>7598</v>
      </c>
      <c r="G1074" s="643">
        <v>46118</v>
      </c>
      <c r="H1074" s="76">
        <f t="shared" si="60"/>
        <v>4</v>
      </c>
      <c r="K1074" s="134"/>
      <c r="L1074" s="680">
        <v>46117</v>
      </c>
      <c r="M1074" s="136">
        <v>60</v>
      </c>
      <c r="N1074" s="137">
        <f t="shared" si="61"/>
        <v>52</v>
      </c>
      <c r="O1074" s="138">
        <v>55</v>
      </c>
      <c r="P1074" s="139">
        <f t="shared" si="62"/>
        <v>57</v>
      </c>
      <c r="Q1074" s="41"/>
    </row>
    <row r="1075" spans="1:17" ht="15" customHeight="1" x14ac:dyDescent="0.3">
      <c r="A1075" s="282"/>
      <c r="B1075" s="142">
        <f t="shared" si="58"/>
        <v>7600</v>
      </c>
      <c r="C1075" s="128"/>
      <c r="D1075" s="34">
        <f t="shared" si="59"/>
        <v>7598</v>
      </c>
      <c r="E1075" s="514">
        <v>46118</v>
      </c>
      <c r="F1075" s="279">
        <v>7600</v>
      </c>
      <c r="G1075" s="643">
        <v>46119</v>
      </c>
      <c r="H1075" s="76">
        <f t="shared" si="60"/>
        <v>2</v>
      </c>
      <c r="K1075" s="134"/>
      <c r="L1075" s="680">
        <v>46118</v>
      </c>
      <c r="M1075" s="136">
        <v>30</v>
      </c>
      <c r="N1075" s="137">
        <f t="shared" si="61"/>
        <v>55</v>
      </c>
      <c r="O1075" s="138">
        <v>30</v>
      </c>
      <c r="P1075" s="139">
        <f t="shared" si="62"/>
        <v>55</v>
      </c>
      <c r="Q1075" s="41"/>
    </row>
    <row r="1076" spans="1:17" ht="15" customHeight="1" x14ac:dyDescent="0.3">
      <c r="A1076" s="282"/>
      <c r="B1076" s="142">
        <f t="shared" ref="B1076:B1094" si="63">F1076</f>
        <v>7608</v>
      </c>
      <c r="C1076" s="128"/>
      <c r="D1076" s="34">
        <f t="shared" ref="D1076:D1094" si="64">F1075</f>
        <v>7600</v>
      </c>
      <c r="E1076" s="514">
        <v>46119</v>
      </c>
      <c r="F1076" s="279">
        <v>7608</v>
      </c>
      <c r="G1076" s="643">
        <v>46120</v>
      </c>
      <c r="H1076" s="76">
        <f t="shared" ref="H1076:H1094" si="65">F1076-D1076</f>
        <v>8</v>
      </c>
      <c r="K1076" s="134"/>
      <c r="L1076" s="680">
        <v>46119</v>
      </c>
      <c r="M1076" s="136">
        <v>30</v>
      </c>
      <c r="N1076" s="137">
        <f t="shared" si="61"/>
        <v>30</v>
      </c>
      <c r="O1076" s="138">
        <v>50</v>
      </c>
      <c r="P1076" s="139">
        <f t="shared" si="62"/>
        <v>10</v>
      </c>
      <c r="Q1076" s="41"/>
    </row>
    <row r="1077" spans="1:17" ht="15" customHeight="1" x14ac:dyDescent="0.3">
      <c r="A1077" s="282"/>
      <c r="B1077" s="142">
        <f t="shared" si="63"/>
        <v>7616</v>
      </c>
      <c r="C1077" s="128"/>
      <c r="D1077" s="34">
        <f t="shared" si="64"/>
        <v>7608</v>
      </c>
      <c r="E1077" s="514">
        <v>46120</v>
      </c>
      <c r="F1077" s="279">
        <v>7616</v>
      </c>
      <c r="G1077" s="643">
        <v>46121</v>
      </c>
      <c r="H1077" s="76">
        <f t="shared" si="65"/>
        <v>8</v>
      </c>
      <c r="K1077" s="134"/>
      <c r="L1077" s="680">
        <v>46120</v>
      </c>
      <c r="M1077" s="136"/>
      <c r="N1077" s="137">
        <f t="shared" si="61"/>
        <v>50</v>
      </c>
      <c r="O1077" s="138">
        <v>20</v>
      </c>
      <c r="P1077" s="139">
        <f t="shared" si="62"/>
        <v>30</v>
      </c>
      <c r="Q1077" s="41"/>
    </row>
    <row r="1078" spans="1:17" ht="15" customHeight="1" x14ac:dyDescent="0.3">
      <c r="A1078" s="282"/>
      <c r="B1078" s="142">
        <f t="shared" si="63"/>
        <v>7621</v>
      </c>
      <c r="C1078" s="128"/>
      <c r="D1078" s="34">
        <f t="shared" si="64"/>
        <v>7616</v>
      </c>
      <c r="E1078" s="514">
        <v>46121</v>
      </c>
      <c r="F1078" s="279">
        <v>7621</v>
      </c>
      <c r="G1078" s="643">
        <v>46122</v>
      </c>
      <c r="H1078" s="76">
        <f t="shared" si="65"/>
        <v>5</v>
      </c>
      <c r="K1078" s="134"/>
      <c r="L1078" s="680">
        <v>46121</v>
      </c>
      <c r="M1078" s="136">
        <v>60</v>
      </c>
      <c r="N1078" s="137">
        <f t="shared" si="61"/>
        <v>20</v>
      </c>
      <c r="O1078" s="138">
        <v>62</v>
      </c>
      <c r="P1078" s="139">
        <f t="shared" si="62"/>
        <v>18</v>
      </c>
      <c r="Q1078" s="41"/>
    </row>
    <row r="1079" spans="1:17" ht="15" customHeight="1" x14ac:dyDescent="0.3">
      <c r="A1079" s="282"/>
      <c r="B1079" s="142">
        <f t="shared" si="63"/>
        <v>7631</v>
      </c>
      <c r="C1079" s="128"/>
      <c r="D1079" s="34">
        <f t="shared" si="64"/>
        <v>7621</v>
      </c>
      <c r="E1079" s="514">
        <v>46122</v>
      </c>
      <c r="F1079" s="279">
        <v>7631</v>
      </c>
      <c r="G1079" s="643">
        <v>46123</v>
      </c>
      <c r="H1079" s="76">
        <f t="shared" si="65"/>
        <v>10</v>
      </c>
      <c r="K1079" s="134"/>
      <c r="L1079" s="680">
        <v>46122</v>
      </c>
      <c r="M1079" s="136">
        <v>30</v>
      </c>
      <c r="N1079" s="137">
        <f t="shared" si="61"/>
        <v>62</v>
      </c>
      <c r="O1079" s="138">
        <v>36</v>
      </c>
      <c r="P1079" s="139">
        <f t="shared" si="62"/>
        <v>56</v>
      </c>
      <c r="Q1079" s="41"/>
    </row>
    <row r="1080" spans="1:17" ht="15" customHeight="1" x14ac:dyDescent="0.3">
      <c r="A1080" s="282"/>
      <c r="B1080" s="142">
        <f t="shared" si="63"/>
        <v>7637</v>
      </c>
      <c r="C1080" s="128"/>
      <c r="D1080" s="34">
        <f t="shared" si="64"/>
        <v>7631</v>
      </c>
      <c r="E1080" s="514">
        <v>46123</v>
      </c>
      <c r="F1080" s="279">
        <v>7637</v>
      </c>
      <c r="G1080" s="643">
        <v>46124</v>
      </c>
      <c r="H1080" s="76">
        <f t="shared" si="65"/>
        <v>6</v>
      </c>
      <c r="K1080" s="134"/>
      <c r="L1080" s="680">
        <v>46123</v>
      </c>
      <c r="M1080" s="136">
        <v>60</v>
      </c>
      <c r="N1080" s="137">
        <f t="shared" si="61"/>
        <v>36</v>
      </c>
      <c r="O1080" s="138">
        <v>36</v>
      </c>
      <c r="P1080" s="139">
        <f t="shared" si="62"/>
        <v>60</v>
      </c>
      <c r="Q1080" s="41"/>
    </row>
    <row r="1081" spans="1:17" ht="15" customHeight="1" x14ac:dyDescent="0.3">
      <c r="A1081" s="282"/>
      <c r="B1081" s="142">
        <f t="shared" si="63"/>
        <v>7637</v>
      </c>
      <c r="C1081" s="128"/>
      <c r="D1081" s="34">
        <f t="shared" si="64"/>
        <v>7637</v>
      </c>
      <c r="E1081" s="514">
        <v>46124</v>
      </c>
      <c r="F1081" s="279">
        <v>7637</v>
      </c>
      <c r="G1081" s="643">
        <v>46125</v>
      </c>
      <c r="H1081" s="76">
        <f t="shared" si="65"/>
        <v>0</v>
      </c>
      <c r="K1081" s="134"/>
      <c r="L1081" s="680">
        <v>46124</v>
      </c>
      <c r="M1081" s="136"/>
      <c r="N1081" s="137">
        <f t="shared" si="61"/>
        <v>36</v>
      </c>
      <c r="O1081" s="138">
        <v>36</v>
      </c>
      <c r="P1081" s="139">
        <f t="shared" si="62"/>
        <v>0</v>
      </c>
      <c r="Q1081" s="41"/>
    </row>
    <row r="1082" spans="1:17" ht="15" customHeight="1" x14ac:dyDescent="0.3">
      <c r="A1082" s="282"/>
      <c r="B1082" s="142">
        <f t="shared" si="63"/>
        <v>7640</v>
      </c>
      <c r="C1082" s="128"/>
      <c r="D1082" s="34">
        <f t="shared" si="64"/>
        <v>7637</v>
      </c>
      <c r="E1082" s="514">
        <v>46125</v>
      </c>
      <c r="F1082" s="279">
        <v>7640</v>
      </c>
      <c r="G1082" s="643">
        <v>46126</v>
      </c>
      <c r="H1082" s="76">
        <f t="shared" si="65"/>
        <v>3</v>
      </c>
      <c r="K1082" s="134"/>
      <c r="L1082" s="680">
        <v>46125</v>
      </c>
      <c r="M1082" s="136">
        <v>30</v>
      </c>
      <c r="N1082" s="137">
        <f t="shared" ref="N1082:N1094" si="66">O1081</f>
        <v>36</v>
      </c>
      <c r="O1082" s="138">
        <v>35</v>
      </c>
      <c r="P1082" s="139">
        <f t="shared" ref="P1082:P1094" si="67">(M1082+N1082-O1082)</f>
        <v>31</v>
      </c>
      <c r="Q1082" s="41"/>
    </row>
    <row r="1083" spans="1:17" ht="15" customHeight="1" x14ac:dyDescent="0.3">
      <c r="A1083" s="282"/>
      <c r="B1083" s="142">
        <f t="shared" si="63"/>
        <v>7646</v>
      </c>
      <c r="C1083" s="128"/>
      <c r="D1083" s="34">
        <f t="shared" si="64"/>
        <v>7640</v>
      </c>
      <c r="E1083" s="514">
        <v>46126</v>
      </c>
      <c r="F1083" s="279">
        <v>7646</v>
      </c>
      <c r="G1083" s="643">
        <v>46127</v>
      </c>
      <c r="H1083" s="76">
        <f t="shared" si="65"/>
        <v>6</v>
      </c>
      <c r="K1083" s="134"/>
      <c r="L1083" s="680">
        <v>46126</v>
      </c>
      <c r="M1083" s="136">
        <v>90</v>
      </c>
      <c r="N1083" s="137">
        <f t="shared" si="66"/>
        <v>35</v>
      </c>
      <c r="O1083" s="138">
        <v>82</v>
      </c>
      <c r="P1083" s="139">
        <f t="shared" si="67"/>
        <v>43</v>
      </c>
      <c r="Q1083" s="41"/>
    </row>
    <row r="1084" spans="1:17" ht="15" customHeight="1" x14ac:dyDescent="0.3">
      <c r="A1084" s="282"/>
      <c r="B1084" s="142">
        <f t="shared" si="63"/>
        <v>7655</v>
      </c>
      <c r="C1084" s="128"/>
      <c r="D1084" s="34">
        <f t="shared" si="64"/>
        <v>7646</v>
      </c>
      <c r="E1084" s="514">
        <v>46127</v>
      </c>
      <c r="F1084" s="279">
        <v>7655</v>
      </c>
      <c r="G1084" s="643">
        <v>46128</v>
      </c>
      <c r="H1084" s="76">
        <f t="shared" si="65"/>
        <v>9</v>
      </c>
      <c r="K1084" s="134"/>
      <c r="L1084" s="680">
        <v>46127</v>
      </c>
      <c r="M1084" s="136">
        <v>60</v>
      </c>
      <c r="N1084" s="137">
        <f t="shared" si="66"/>
        <v>82</v>
      </c>
      <c r="O1084" s="138">
        <v>72</v>
      </c>
      <c r="P1084" s="139">
        <f t="shared" si="67"/>
        <v>70</v>
      </c>
      <c r="Q1084" s="41"/>
    </row>
    <row r="1085" spans="1:17" ht="15" customHeight="1" x14ac:dyDescent="0.3">
      <c r="A1085" s="282"/>
      <c r="B1085" s="142">
        <f t="shared" si="63"/>
        <v>7659</v>
      </c>
      <c r="C1085" s="128"/>
      <c r="D1085" s="34">
        <f t="shared" si="64"/>
        <v>7655</v>
      </c>
      <c r="E1085" s="514">
        <v>46128</v>
      </c>
      <c r="F1085" s="279">
        <v>7659</v>
      </c>
      <c r="G1085" s="643">
        <v>46129</v>
      </c>
      <c r="H1085" s="76">
        <f t="shared" si="65"/>
        <v>4</v>
      </c>
      <c r="K1085" s="134"/>
      <c r="L1085" s="680">
        <v>46128</v>
      </c>
      <c r="M1085" s="136"/>
      <c r="N1085" s="137">
        <f t="shared" si="66"/>
        <v>72</v>
      </c>
      <c r="O1085" s="138">
        <v>40</v>
      </c>
      <c r="P1085" s="139">
        <f t="shared" si="67"/>
        <v>32</v>
      </c>
      <c r="Q1085" s="41"/>
    </row>
    <row r="1086" spans="1:17" ht="15" customHeight="1" x14ac:dyDescent="0.3">
      <c r="A1086" s="282"/>
      <c r="B1086" s="142">
        <f t="shared" si="63"/>
        <v>7659</v>
      </c>
      <c r="C1086" s="128"/>
      <c r="D1086" s="34">
        <f t="shared" si="64"/>
        <v>7659</v>
      </c>
      <c r="E1086" s="514">
        <v>46129</v>
      </c>
      <c r="F1086" s="279">
        <v>7659</v>
      </c>
      <c r="G1086" s="643">
        <v>46130</v>
      </c>
      <c r="H1086" s="76">
        <f t="shared" si="65"/>
        <v>0</v>
      </c>
      <c r="K1086" s="134"/>
      <c r="L1086" s="680">
        <v>46129</v>
      </c>
      <c r="M1086" s="136"/>
      <c r="N1086" s="137">
        <f t="shared" si="66"/>
        <v>40</v>
      </c>
      <c r="O1086" s="138">
        <v>40</v>
      </c>
      <c r="P1086" s="139">
        <f t="shared" si="67"/>
        <v>0</v>
      </c>
      <c r="Q1086" s="41"/>
    </row>
    <row r="1087" spans="1:17" ht="15" customHeight="1" x14ac:dyDescent="0.3">
      <c r="A1087" s="282"/>
      <c r="B1087" s="142">
        <f t="shared" si="63"/>
        <v>7661</v>
      </c>
      <c r="C1087" s="128"/>
      <c r="D1087" s="34">
        <f t="shared" si="64"/>
        <v>7659</v>
      </c>
      <c r="E1087" s="514">
        <v>46130</v>
      </c>
      <c r="F1087" s="279">
        <v>7661</v>
      </c>
      <c r="G1087" s="643">
        <v>46131</v>
      </c>
      <c r="H1087" s="76">
        <f t="shared" si="65"/>
        <v>2</v>
      </c>
      <c r="K1087" s="134"/>
      <c r="L1087" s="680">
        <v>46130</v>
      </c>
      <c r="M1087" s="136"/>
      <c r="N1087" s="137">
        <f t="shared" si="66"/>
        <v>40</v>
      </c>
      <c r="O1087" s="138">
        <v>32</v>
      </c>
      <c r="P1087" s="139">
        <f t="shared" si="67"/>
        <v>8</v>
      </c>
      <c r="Q1087" s="41"/>
    </row>
    <row r="1088" spans="1:17" ht="15" customHeight="1" x14ac:dyDescent="0.3">
      <c r="A1088" s="282"/>
      <c r="B1088" s="142">
        <f t="shared" si="63"/>
        <v>7661</v>
      </c>
      <c r="C1088" s="128"/>
      <c r="D1088" s="34">
        <f t="shared" si="64"/>
        <v>7661</v>
      </c>
      <c r="E1088" s="514">
        <v>46131</v>
      </c>
      <c r="F1088" s="279">
        <v>7661</v>
      </c>
      <c r="G1088" s="643">
        <v>46132</v>
      </c>
      <c r="H1088" s="76">
        <f t="shared" si="65"/>
        <v>0</v>
      </c>
      <c r="K1088" s="134"/>
      <c r="L1088" s="680">
        <v>46131</v>
      </c>
      <c r="M1088" s="136">
        <v>60</v>
      </c>
      <c r="N1088" s="137">
        <f t="shared" si="66"/>
        <v>32</v>
      </c>
      <c r="O1088" s="138">
        <v>92</v>
      </c>
      <c r="P1088" s="139">
        <f t="shared" si="67"/>
        <v>0</v>
      </c>
      <c r="Q1088" s="41"/>
    </row>
    <row r="1089" spans="1:18" ht="15" customHeight="1" x14ac:dyDescent="0.3">
      <c r="A1089" s="282"/>
      <c r="B1089" s="142">
        <f t="shared" si="63"/>
        <v>7667</v>
      </c>
      <c r="C1089" s="128"/>
      <c r="D1089" s="34">
        <f t="shared" si="64"/>
        <v>7661</v>
      </c>
      <c r="E1089" s="514">
        <v>46132</v>
      </c>
      <c r="F1089" s="279">
        <v>7667</v>
      </c>
      <c r="G1089" s="643">
        <v>46133</v>
      </c>
      <c r="H1089" s="76">
        <f t="shared" si="65"/>
        <v>6</v>
      </c>
      <c r="K1089" s="134"/>
      <c r="L1089" s="680">
        <v>46132</v>
      </c>
      <c r="M1089" s="136"/>
      <c r="N1089" s="137">
        <f t="shared" si="66"/>
        <v>92</v>
      </c>
      <c r="O1089" s="138">
        <v>60</v>
      </c>
      <c r="P1089" s="139">
        <f t="shared" si="67"/>
        <v>32</v>
      </c>
      <c r="Q1089" s="41"/>
    </row>
    <row r="1090" spans="1:18" ht="15" customHeight="1" x14ac:dyDescent="0.3">
      <c r="A1090" s="282"/>
      <c r="B1090" s="142">
        <f t="shared" si="63"/>
        <v>7671</v>
      </c>
      <c r="C1090" s="128"/>
      <c r="D1090" s="34">
        <f t="shared" si="64"/>
        <v>7667</v>
      </c>
      <c r="E1090" s="514">
        <v>46133</v>
      </c>
      <c r="F1090" s="279">
        <v>7671</v>
      </c>
      <c r="G1090" s="643">
        <v>46134</v>
      </c>
      <c r="H1090" s="76">
        <f t="shared" si="65"/>
        <v>4</v>
      </c>
      <c r="K1090" s="134"/>
      <c r="L1090" s="680">
        <v>46133</v>
      </c>
      <c r="M1090" s="136"/>
      <c r="N1090" s="137">
        <f t="shared" si="66"/>
        <v>60</v>
      </c>
      <c r="O1090" s="138">
        <v>30</v>
      </c>
      <c r="P1090" s="139">
        <f t="shared" si="67"/>
        <v>30</v>
      </c>
      <c r="Q1090" s="41"/>
    </row>
    <row r="1091" spans="1:18" ht="15" customHeight="1" x14ac:dyDescent="0.3">
      <c r="A1091" s="282"/>
      <c r="B1091" s="142">
        <f t="shared" si="63"/>
        <v>7675</v>
      </c>
      <c r="C1091" s="128"/>
      <c r="D1091" s="34">
        <f t="shared" si="64"/>
        <v>7671</v>
      </c>
      <c r="E1091" s="514">
        <v>46134</v>
      </c>
      <c r="F1091" s="279">
        <v>7675</v>
      </c>
      <c r="G1091" s="643">
        <v>46135</v>
      </c>
      <c r="H1091" s="76">
        <f t="shared" si="65"/>
        <v>4</v>
      </c>
      <c r="K1091" s="134"/>
      <c r="L1091" s="680">
        <v>46134</v>
      </c>
      <c r="M1091" s="136">
        <v>60</v>
      </c>
      <c r="N1091" s="137">
        <f t="shared" si="66"/>
        <v>30</v>
      </c>
      <c r="O1091" s="138">
        <v>45</v>
      </c>
      <c r="P1091" s="139">
        <f t="shared" si="67"/>
        <v>45</v>
      </c>
      <c r="Q1091" s="41"/>
    </row>
    <row r="1092" spans="1:18" ht="15" customHeight="1" x14ac:dyDescent="0.3">
      <c r="A1092" s="282"/>
      <c r="B1092" s="142">
        <f t="shared" si="63"/>
        <v>7677</v>
      </c>
      <c r="C1092" s="128"/>
      <c r="D1092" s="34">
        <f t="shared" si="64"/>
        <v>7675</v>
      </c>
      <c r="E1092" s="514">
        <v>46135</v>
      </c>
      <c r="F1092" s="279">
        <v>7677</v>
      </c>
      <c r="G1092" s="643">
        <v>46136</v>
      </c>
      <c r="H1092" s="76">
        <f t="shared" si="65"/>
        <v>2</v>
      </c>
      <c r="K1092" s="134"/>
      <c r="L1092" s="680">
        <v>46135</v>
      </c>
      <c r="M1092" s="136">
        <v>60</v>
      </c>
      <c r="N1092" s="137">
        <f t="shared" si="66"/>
        <v>45</v>
      </c>
      <c r="O1092" s="138">
        <v>60</v>
      </c>
      <c r="P1092" s="139">
        <f t="shared" si="67"/>
        <v>45</v>
      </c>
      <c r="Q1092" s="41"/>
    </row>
    <row r="1093" spans="1:18" ht="15" customHeight="1" x14ac:dyDescent="0.3">
      <c r="A1093" s="282"/>
      <c r="B1093" s="142">
        <f t="shared" si="63"/>
        <v>7685</v>
      </c>
      <c r="C1093" s="128"/>
      <c r="D1093" s="34">
        <f t="shared" si="64"/>
        <v>7677</v>
      </c>
      <c r="E1093" s="514">
        <v>46136</v>
      </c>
      <c r="F1093" s="279">
        <v>7685</v>
      </c>
      <c r="G1093" s="643">
        <v>46137</v>
      </c>
      <c r="H1093" s="76">
        <f t="shared" si="65"/>
        <v>8</v>
      </c>
      <c r="K1093" s="134"/>
      <c r="L1093" s="680">
        <v>46136</v>
      </c>
      <c r="M1093" s="136"/>
      <c r="N1093" s="137">
        <f t="shared" si="66"/>
        <v>60</v>
      </c>
      <c r="O1093" s="138">
        <v>30</v>
      </c>
      <c r="P1093" s="139">
        <f t="shared" si="67"/>
        <v>30</v>
      </c>
      <c r="Q1093" s="41"/>
    </row>
    <row r="1094" spans="1:18" ht="15" customHeight="1" x14ac:dyDescent="0.3">
      <c r="A1094" s="282"/>
      <c r="B1094" s="142">
        <f t="shared" si="63"/>
        <v>7685</v>
      </c>
      <c r="C1094" s="128"/>
      <c r="D1094" s="34">
        <f t="shared" si="64"/>
        <v>7685</v>
      </c>
      <c r="E1094" s="514">
        <v>46137</v>
      </c>
      <c r="F1094" s="279">
        <v>7685</v>
      </c>
      <c r="G1094" s="643">
        <v>46138</v>
      </c>
      <c r="H1094" s="76">
        <f t="shared" si="65"/>
        <v>0</v>
      </c>
      <c r="K1094" s="134"/>
      <c r="L1094" s="680">
        <v>46137</v>
      </c>
      <c r="M1094" s="136"/>
      <c r="N1094" s="137">
        <f t="shared" si="66"/>
        <v>30</v>
      </c>
      <c r="O1094" s="138">
        <v>30</v>
      </c>
      <c r="P1094" s="139">
        <f t="shared" si="67"/>
        <v>0</v>
      </c>
      <c r="Q1094" s="41"/>
    </row>
    <row r="1095" spans="1:18" ht="15" customHeight="1" x14ac:dyDescent="0.3">
      <c r="A1095" s="282"/>
      <c r="B1095" s="142">
        <f t="shared" ref="B1095:B1158" si="68">F1095</f>
        <v>7685</v>
      </c>
      <c r="C1095" s="128"/>
      <c r="D1095" s="34">
        <f t="shared" ref="D1095:D1158" si="69">F1094</f>
        <v>7685</v>
      </c>
      <c r="E1095" s="514">
        <v>46138</v>
      </c>
      <c r="F1095" s="279">
        <v>7685</v>
      </c>
      <c r="G1095" s="643">
        <v>46139</v>
      </c>
      <c r="H1095" s="76">
        <f t="shared" ref="H1095:H1158" si="70">F1095-D1095</f>
        <v>0</v>
      </c>
      <c r="K1095" s="134"/>
      <c r="L1095" s="680">
        <v>46138</v>
      </c>
      <c r="M1095" s="136"/>
      <c r="N1095" s="137">
        <f t="shared" ref="N1095:N1158" si="71">O1094</f>
        <v>30</v>
      </c>
      <c r="O1095" s="138">
        <v>30</v>
      </c>
      <c r="P1095" s="139">
        <f t="shared" ref="P1095:P1158" si="72">(M1095+N1095-O1095)</f>
        <v>0</v>
      </c>
      <c r="Q1095" s="41"/>
    </row>
    <row r="1096" spans="1:18" ht="15" customHeight="1" x14ac:dyDescent="0.3">
      <c r="A1096" s="282"/>
      <c r="B1096" s="142">
        <f t="shared" si="68"/>
        <v>7687</v>
      </c>
      <c r="C1096" s="128"/>
      <c r="D1096" s="34">
        <f t="shared" si="69"/>
        <v>7685</v>
      </c>
      <c r="E1096" s="514">
        <v>46139</v>
      </c>
      <c r="F1096" s="279">
        <v>7687</v>
      </c>
      <c r="G1096" s="643">
        <v>46140</v>
      </c>
      <c r="H1096" s="76">
        <f t="shared" si="70"/>
        <v>2</v>
      </c>
      <c r="K1096" s="134"/>
      <c r="L1096" s="680">
        <v>46139</v>
      </c>
      <c r="M1096" s="136">
        <v>30</v>
      </c>
      <c r="N1096" s="137">
        <f t="shared" si="71"/>
        <v>30</v>
      </c>
      <c r="O1096" s="138">
        <v>47</v>
      </c>
      <c r="P1096" s="139">
        <f t="shared" si="72"/>
        <v>13</v>
      </c>
      <c r="Q1096" s="41"/>
    </row>
    <row r="1097" spans="1:18" ht="15" customHeight="1" x14ac:dyDescent="0.3">
      <c r="A1097" s="282"/>
      <c r="B1097" s="142">
        <f t="shared" si="68"/>
        <v>7688</v>
      </c>
      <c r="C1097" s="128"/>
      <c r="D1097" s="34">
        <f t="shared" si="69"/>
        <v>7687</v>
      </c>
      <c r="E1097" s="514">
        <v>46140</v>
      </c>
      <c r="F1097" s="279">
        <v>7688</v>
      </c>
      <c r="G1097" s="643">
        <v>46141</v>
      </c>
      <c r="H1097" s="76">
        <f t="shared" si="70"/>
        <v>1</v>
      </c>
      <c r="K1097" s="134"/>
      <c r="L1097" s="680">
        <v>46140</v>
      </c>
      <c r="M1097" s="136"/>
      <c r="N1097" s="137">
        <f t="shared" si="71"/>
        <v>47</v>
      </c>
      <c r="O1097" s="138">
        <v>40</v>
      </c>
      <c r="P1097" s="139">
        <f t="shared" si="72"/>
        <v>7</v>
      </c>
      <c r="Q1097" s="41"/>
    </row>
    <row r="1098" spans="1:18" ht="15" customHeight="1" x14ac:dyDescent="0.3">
      <c r="A1098" s="282"/>
      <c r="B1098" s="142">
        <f t="shared" si="68"/>
        <v>7691</v>
      </c>
      <c r="C1098" s="128"/>
      <c r="D1098" s="34">
        <f t="shared" si="69"/>
        <v>7688</v>
      </c>
      <c r="E1098" s="514">
        <v>46141</v>
      </c>
      <c r="F1098" s="279">
        <v>7691</v>
      </c>
      <c r="G1098" s="643">
        <v>46142</v>
      </c>
      <c r="H1098" s="76">
        <f t="shared" si="70"/>
        <v>3</v>
      </c>
      <c r="I1098">
        <f>SUM(H1069:H1098)</f>
        <v>122</v>
      </c>
      <c r="K1098" s="134"/>
      <c r="L1098" s="680">
        <v>46141</v>
      </c>
      <c r="M1098" s="136">
        <v>30</v>
      </c>
      <c r="N1098" s="137">
        <f t="shared" si="71"/>
        <v>40</v>
      </c>
      <c r="O1098" s="138">
        <v>48</v>
      </c>
      <c r="P1098" s="139">
        <f t="shared" si="72"/>
        <v>22</v>
      </c>
      <c r="Q1098" s="41"/>
    </row>
    <row r="1099" spans="1:18" ht="15" customHeight="1" x14ac:dyDescent="0.3">
      <c r="A1099" s="282"/>
      <c r="B1099" s="142">
        <f t="shared" si="68"/>
        <v>7695</v>
      </c>
      <c r="C1099" s="128"/>
      <c r="D1099" s="34">
        <f t="shared" si="69"/>
        <v>7691</v>
      </c>
      <c r="E1099" s="514">
        <v>46142</v>
      </c>
      <c r="F1099" s="279">
        <v>7695</v>
      </c>
      <c r="G1099" s="643">
        <v>46143</v>
      </c>
      <c r="H1099" s="76">
        <f t="shared" si="70"/>
        <v>4</v>
      </c>
      <c r="K1099" s="134"/>
      <c r="L1099" s="680">
        <v>46142</v>
      </c>
      <c r="M1099" s="136">
        <v>30</v>
      </c>
      <c r="N1099" s="137">
        <f t="shared" si="71"/>
        <v>48</v>
      </c>
      <c r="O1099" s="138">
        <v>30</v>
      </c>
      <c r="P1099" s="139">
        <f t="shared" si="72"/>
        <v>48</v>
      </c>
      <c r="Q1099" s="41"/>
      <c r="R1099" s="176">
        <f>SUM(P1070:P1099)</f>
        <v>780</v>
      </c>
    </row>
    <row r="1100" spans="1:18" ht="15" customHeight="1" x14ac:dyDescent="0.3">
      <c r="A1100" s="282"/>
      <c r="B1100" s="142">
        <f>F1100</f>
        <v>7698</v>
      </c>
      <c r="C1100" s="128"/>
      <c r="D1100" s="34">
        <f t="shared" si="69"/>
        <v>7695</v>
      </c>
      <c r="E1100" s="514">
        <v>46143</v>
      </c>
      <c r="F1100" s="279">
        <v>7698</v>
      </c>
      <c r="G1100" s="643">
        <v>46144</v>
      </c>
      <c r="H1100" s="76">
        <f>F1100-D1100</f>
        <v>3</v>
      </c>
      <c r="K1100" s="134"/>
      <c r="L1100" s="680">
        <v>46143</v>
      </c>
      <c r="M1100" s="136">
        <v>30</v>
      </c>
      <c r="N1100" s="137">
        <f t="shared" si="71"/>
        <v>30</v>
      </c>
      <c r="O1100" s="138">
        <v>30</v>
      </c>
      <c r="P1100" s="139">
        <f t="shared" si="72"/>
        <v>30</v>
      </c>
      <c r="Q1100" s="41"/>
    </row>
    <row r="1101" spans="1:18" ht="15" customHeight="1" x14ac:dyDescent="0.3">
      <c r="A1101" s="282"/>
      <c r="B1101" s="142">
        <f>F1101</f>
        <v>7698</v>
      </c>
      <c r="C1101" s="128"/>
      <c r="D1101" s="34">
        <f>F1100</f>
        <v>7698</v>
      </c>
      <c r="E1101" s="514">
        <v>46144</v>
      </c>
      <c r="F1101" s="279">
        <v>7698</v>
      </c>
      <c r="G1101" s="643">
        <v>46145</v>
      </c>
      <c r="H1101" s="76">
        <f>F1101-D1101</f>
        <v>0</v>
      </c>
      <c r="I1101">
        <f>I1098+I1068+I1037+I1009</f>
        <v>463</v>
      </c>
      <c r="K1101" s="134"/>
      <c r="L1101" s="680">
        <v>46144</v>
      </c>
      <c r="M1101" s="136"/>
      <c r="N1101" s="137">
        <f t="shared" si="71"/>
        <v>30</v>
      </c>
      <c r="O1101" s="138">
        <v>30</v>
      </c>
      <c r="P1101" s="139">
        <f t="shared" si="72"/>
        <v>0</v>
      </c>
      <c r="Q1101" s="41"/>
    </row>
    <row r="1102" spans="1:18" ht="15" customHeight="1" x14ac:dyDescent="0.3">
      <c r="A1102" s="282"/>
      <c r="B1102" s="142">
        <f t="shared" si="68"/>
        <v>7698</v>
      </c>
      <c r="C1102" s="128"/>
      <c r="D1102" s="34">
        <f>F1101</f>
        <v>7698</v>
      </c>
      <c r="E1102" s="514">
        <v>46145</v>
      </c>
      <c r="F1102" s="279">
        <v>7698</v>
      </c>
      <c r="G1102" s="643">
        <v>46146</v>
      </c>
      <c r="H1102" s="76">
        <f t="shared" si="70"/>
        <v>0</v>
      </c>
      <c r="K1102" s="134"/>
      <c r="L1102" s="680">
        <v>46145</v>
      </c>
      <c r="M1102" s="136"/>
      <c r="N1102" s="137">
        <f t="shared" si="71"/>
        <v>30</v>
      </c>
      <c r="O1102" s="138">
        <v>30</v>
      </c>
      <c r="P1102" s="139">
        <f t="shared" si="72"/>
        <v>0</v>
      </c>
      <c r="Q1102" s="41"/>
    </row>
    <row r="1103" spans="1:18" ht="15" customHeight="1" x14ac:dyDescent="0.3">
      <c r="A1103" s="282"/>
      <c r="B1103" s="142">
        <f t="shared" si="68"/>
        <v>7698</v>
      </c>
      <c r="C1103" s="128"/>
      <c r="D1103" s="34">
        <f t="shared" si="69"/>
        <v>7698</v>
      </c>
      <c r="E1103" s="514">
        <v>46146</v>
      </c>
      <c r="F1103" s="279">
        <v>7698</v>
      </c>
      <c r="G1103" s="643">
        <v>46147</v>
      </c>
      <c r="H1103" s="76">
        <f t="shared" si="70"/>
        <v>0</v>
      </c>
      <c r="I1103">
        <f>I1101/4</f>
        <v>115.75</v>
      </c>
      <c r="K1103" s="134"/>
      <c r="L1103" s="680">
        <v>46146</v>
      </c>
      <c r="M1103" s="136"/>
      <c r="N1103" s="137">
        <f t="shared" si="71"/>
        <v>30</v>
      </c>
      <c r="O1103" s="138">
        <v>30</v>
      </c>
      <c r="P1103" s="139">
        <f t="shared" si="72"/>
        <v>0</v>
      </c>
      <c r="Q1103" s="41"/>
    </row>
    <row r="1104" spans="1:18" ht="15" customHeight="1" x14ac:dyDescent="0.3">
      <c r="A1104" s="282"/>
      <c r="B1104" s="142">
        <f t="shared" si="68"/>
        <v>7698</v>
      </c>
      <c r="C1104" s="128"/>
      <c r="D1104" s="34">
        <f t="shared" si="69"/>
        <v>7698</v>
      </c>
      <c r="E1104" s="514">
        <v>46147</v>
      </c>
      <c r="F1104" s="279">
        <v>7698</v>
      </c>
      <c r="G1104" s="643">
        <v>46148</v>
      </c>
      <c r="H1104" s="76">
        <f t="shared" si="70"/>
        <v>0</v>
      </c>
      <c r="K1104" s="134"/>
      <c r="L1104" s="680">
        <v>46147</v>
      </c>
      <c r="M1104" s="136"/>
      <c r="N1104" s="137">
        <f t="shared" si="71"/>
        <v>30</v>
      </c>
      <c r="O1104" s="138">
        <v>30</v>
      </c>
      <c r="P1104" s="139">
        <f t="shared" si="72"/>
        <v>0</v>
      </c>
      <c r="Q1104" s="41"/>
    </row>
    <row r="1105" spans="1:17" ht="15" customHeight="1" x14ac:dyDescent="0.3">
      <c r="A1105" s="282"/>
      <c r="B1105" s="142">
        <f t="shared" si="68"/>
        <v>7706</v>
      </c>
      <c r="C1105" s="128"/>
      <c r="D1105" s="34">
        <f t="shared" si="69"/>
        <v>7698</v>
      </c>
      <c r="E1105" s="514">
        <v>46148</v>
      </c>
      <c r="F1105" s="279">
        <v>7706</v>
      </c>
      <c r="G1105" s="643">
        <v>46149</v>
      </c>
      <c r="H1105" s="76">
        <f t="shared" si="70"/>
        <v>8</v>
      </c>
      <c r="K1105" s="134"/>
      <c r="L1105" s="680">
        <v>46148</v>
      </c>
      <c r="M1105" s="136">
        <v>60</v>
      </c>
      <c r="N1105" s="137">
        <f t="shared" si="71"/>
        <v>30</v>
      </c>
      <c r="O1105" s="138">
        <v>34</v>
      </c>
      <c r="P1105" s="139">
        <f t="shared" si="72"/>
        <v>56</v>
      </c>
      <c r="Q1105" s="41"/>
    </row>
    <row r="1106" spans="1:17" ht="15" customHeight="1" x14ac:dyDescent="0.3">
      <c r="A1106" s="282"/>
      <c r="B1106" s="142">
        <f t="shared" si="68"/>
        <v>7709</v>
      </c>
      <c r="C1106" s="128"/>
      <c r="D1106" s="34">
        <f t="shared" si="69"/>
        <v>7706</v>
      </c>
      <c r="E1106" s="514">
        <v>46149</v>
      </c>
      <c r="F1106" s="279">
        <v>7709</v>
      </c>
      <c r="G1106" s="643">
        <v>46150</v>
      </c>
      <c r="H1106" s="76">
        <f t="shared" si="70"/>
        <v>3</v>
      </c>
      <c r="K1106" s="134"/>
      <c r="L1106" s="680">
        <v>46149</v>
      </c>
      <c r="M1106" s="136">
        <v>30</v>
      </c>
      <c r="N1106" s="137">
        <f t="shared" si="71"/>
        <v>34</v>
      </c>
      <c r="O1106" s="138">
        <v>40</v>
      </c>
      <c r="P1106" s="139">
        <f t="shared" si="72"/>
        <v>24</v>
      </c>
      <c r="Q1106" s="41"/>
    </row>
    <row r="1107" spans="1:17" ht="15" customHeight="1" x14ac:dyDescent="0.3">
      <c r="A1107" s="282"/>
      <c r="B1107" s="142">
        <f t="shared" si="68"/>
        <v>7709</v>
      </c>
      <c r="C1107" s="128"/>
      <c r="D1107" s="34">
        <f t="shared" si="69"/>
        <v>7709</v>
      </c>
      <c r="E1107" s="514">
        <v>46150</v>
      </c>
      <c r="F1107" s="279">
        <v>7709</v>
      </c>
      <c r="G1107" s="643">
        <v>46151</v>
      </c>
      <c r="H1107" s="76">
        <f t="shared" si="70"/>
        <v>0</v>
      </c>
      <c r="K1107" s="134"/>
      <c r="L1107" s="680">
        <v>46150</v>
      </c>
      <c r="M1107" s="136"/>
      <c r="N1107" s="137">
        <f t="shared" si="71"/>
        <v>40</v>
      </c>
      <c r="O1107" s="138">
        <v>40</v>
      </c>
      <c r="P1107" s="139">
        <f t="shared" si="72"/>
        <v>0</v>
      </c>
      <c r="Q1107" s="41"/>
    </row>
    <row r="1108" spans="1:17" ht="15" customHeight="1" x14ac:dyDescent="0.3">
      <c r="A1108" s="282"/>
      <c r="B1108" s="142">
        <f t="shared" si="68"/>
        <v>7713</v>
      </c>
      <c r="C1108" s="128"/>
      <c r="D1108" s="34">
        <f t="shared" si="69"/>
        <v>7709</v>
      </c>
      <c r="E1108" s="514">
        <v>46151</v>
      </c>
      <c r="F1108" s="279">
        <v>7713</v>
      </c>
      <c r="G1108" s="643">
        <v>46152</v>
      </c>
      <c r="H1108" s="76">
        <f t="shared" si="70"/>
        <v>4</v>
      </c>
      <c r="K1108" s="134"/>
      <c r="L1108" s="680">
        <v>46151</v>
      </c>
      <c r="M1108" s="136">
        <v>30</v>
      </c>
      <c r="N1108" s="137">
        <f t="shared" si="71"/>
        <v>40</v>
      </c>
      <c r="O1108" s="138">
        <v>35</v>
      </c>
      <c r="P1108" s="139">
        <f t="shared" si="72"/>
        <v>35</v>
      </c>
      <c r="Q1108" s="41"/>
    </row>
    <row r="1109" spans="1:17" ht="15" customHeight="1" x14ac:dyDescent="0.3">
      <c r="A1109" s="282"/>
      <c r="B1109" s="142">
        <f t="shared" si="68"/>
        <v>7714</v>
      </c>
      <c r="C1109" s="128"/>
      <c r="D1109" s="34">
        <f t="shared" si="69"/>
        <v>7713</v>
      </c>
      <c r="E1109" s="514">
        <v>46152</v>
      </c>
      <c r="F1109" s="279">
        <v>7714</v>
      </c>
      <c r="G1109" s="643">
        <v>46153</v>
      </c>
      <c r="H1109" s="76">
        <f t="shared" si="70"/>
        <v>1</v>
      </c>
      <c r="K1109" s="134"/>
      <c r="L1109" s="680">
        <v>46152</v>
      </c>
      <c r="M1109" s="136"/>
      <c r="N1109" s="137">
        <f t="shared" si="71"/>
        <v>35</v>
      </c>
      <c r="O1109" s="138">
        <v>20</v>
      </c>
      <c r="P1109" s="139">
        <f t="shared" si="72"/>
        <v>15</v>
      </c>
      <c r="Q1109" s="41"/>
    </row>
    <row r="1110" spans="1:17" ht="15" customHeight="1" x14ac:dyDescent="0.3">
      <c r="A1110" s="282"/>
      <c r="B1110" s="142">
        <f t="shared" si="68"/>
        <v>7718</v>
      </c>
      <c r="C1110" s="128"/>
      <c r="D1110" s="34">
        <f t="shared" si="69"/>
        <v>7714</v>
      </c>
      <c r="E1110" s="514">
        <v>46153</v>
      </c>
      <c r="F1110" s="279">
        <v>7718</v>
      </c>
      <c r="G1110" s="643">
        <v>46154</v>
      </c>
      <c r="H1110" s="76">
        <f t="shared" si="70"/>
        <v>4</v>
      </c>
      <c r="K1110" s="134"/>
      <c r="L1110" s="680">
        <v>46153</v>
      </c>
      <c r="M1110" s="136">
        <v>30</v>
      </c>
      <c r="N1110" s="137">
        <f t="shared" si="71"/>
        <v>20</v>
      </c>
      <c r="O1110" s="138">
        <v>30</v>
      </c>
      <c r="P1110" s="139">
        <f t="shared" si="72"/>
        <v>20</v>
      </c>
      <c r="Q1110" s="41"/>
    </row>
    <row r="1111" spans="1:17" ht="15" customHeight="1" x14ac:dyDescent="0.3">
      <c r="A1111" s="282"/>
      <c r="B1111" s="142">
        <f t="shared" si="68"/>
        <v>7725</v>
      </c>
      <c r="C1111" s="128"/>
      <c r="D1111" s="34">
        <f t="shared" si="69"/>
        <v>7718</v>
      </c>
      <c r="E1111" s="514">
        <v>46154</v>
      </c>
      <c r="F1111" s="279">
        <v>7725</v>
      </c>
      <c r="G1111" s="643">
        <v>46155</v>
      </c>
      <c r="H1111" s="76">
        <f t="shared" si="70"/>
        <v>7</v>
      </c>
      <c r="K1111" s="134"/>
      <c r="L1111" s="680">
        <v>46154</v>
      </c>
      <c r="M1111" s="136">
        <v>30</v>
      </c>
      <c r="N1111" s="137">
        <f t="shared" si="71"/>
        <v>30</v>
      </c>
      <c r="O1111" s="138">
        <v>40</v>
      </c>
      <c r="P1111" s="139">
        <f t="shared" si="72"/>
        <v>20</v>
      </c>
      <c r="Q1111" s="41"/>
    </row>
    <row r="1112" spans="1:17" ht="15" customHeight="1" x14ac:dyDescent="0.3">
      <c r="A1112" s="282"/>
      <c r="B1112" s="142">
        <f t="shared" si="68"/>
        <v>7725</v>
      </c>
      <c r="C1112" s="128"/>
      <c r="D1112" s="34">
        <f t="shared" si="69"/>
        <v>7725</v>
      </c>
      <c r="E1112" s="514">
        <v>46155</v>
      </c>
      <c r="F1112" s="279">
        <v>7725</v>
      </c>
      <c r="G1112" s="643">
        <v>46156</v>
      </c>
      <c r="H1112" s="76">
        <f t="shared" si="70"/>
        <v>0</v>
      </c>
      <c r="K1112" s="134"/>
      <c r="L1112" s="680">
        <v>46155</v>
      </c>
      <c r="M1112" s="136"/>
      <c r="N1112" s="137">
        <f t="shared" si="71"/>
        <v>40</v>
      </c>
      <c r="O1112" s="138">
        <v>40</v>
      </c>
      <c r="P1112" s="139">
        <f t="shared" si="72"/>
        <v>0</v>
      </c>
      <c r="Q1112" s="41"/>
    </row>
    <row r="1113" spans="1:17" ht="15" customHeight="1" x14ac:dyDescent="0.3">
      <c r="A1113" s="282"/>
      <c r="B1113" s="142">
        <f t="shared" si="68"/>
        <v>7731</v>
      </c>
      <c r="C1113" s="128"/>
      <c r="D1113" s="34">
        <f t="shared" si="69"/>
        <v>7725</v>
      </c>
      <c r="E1113" s="514">
        <v>46156</v>
      </c>
      <c r="F1113" s="279">
        <v>7731</v>
      </c>
      <c r="G1113" s="643">
        <v>46157</v>
      </c>
      <c r="H1113" s="76">
        <f t="shared" si="70"/>
        <v>6</v>
      </c>
      <c r="K1113" s="134"/>
      <c r="L1113" s="680">
        <v>46156</v>
      </c>
      <c r="M1113" s="136">
        <v>30</v>
      </c>
      <c r="N1113" s="137">
        <f t="shared" si="71"/>
        <v>40</v>
      </c>
      <c r="O1113" s="138">
        <v>10</v>
      </c>
      <c r="P1113" s="139">
        <f t="shared" si="72"/>
        <v>60</v>
      </c>
      <c r="Q1113" s="41"/>
    </row>
    <row r="1114" spans="1:17" ht="15" customHeight="1" x14ac:dyDescent="0.3">
      <c r="A1114" s="282"/>
      <c r="B1114" s="142">
        <f t="shared" si="68"/>
        <v>7731</v>
      </c>
      <c r="C1114" s="128"/>
      <c r="D1114" s="34">
        <f t="shared" si="69"/>
        <v>7731</v>
      </c>
      <c r="E1114" s="514">
        <v>46157</v>
      </c>
      <c r="F1114" s="279">
        <v>7731</v>
      </c>
      <c r="G1114" s="643">
        <v>46158</v>
      </c>
      <c r="H1114" s="76">
        <f t="shared" si="70"/>
        <v>0</v>
      </c>
      <c r="K1114" s="134"/>
      <c r="L1114" s="680">
        <v>46157</v>
      </c>
      <c r="M1114" s="136">
        <v>30</v>
      </c>
      <c r="N1114" s="137">
        <f t="shared" si="71"/>
        <v>10</v>
      </c>
      <c r="O1114" s="138">
        <v>40</v>
      </c>
      <c r="P1114" s="139">
        <f t="shared" si="72"/>
        <v>0</v>
      </c>
      <c r="Q1114" s="41"/>
    </row>
    <row r="1115" spans="1:17" ht="15" customHeight="1" x14ac:dyDescent="0.3">
      <c r="A1115" s="282"/>
      <c r="B1115" s="142">
        <f t="shared" si="68"/>
        <v>7735</v>
      </c>
      <c r="C1115" s="128"/>
      <c r="D1115" s="34">
        <f t="shared" si="69"/>
        <v>7731</v>
      </c>
      <c r="E1115" s="514">
        <v>46158</v>
      </c>
      <c r="F1115" s="279">
        <v>7735</v>
      </c>
      <c r="G1115" s="643">
        <v>46159</v>
      </c>
      <c r="H1115" s="76">
        <f t="shared" si="70"/>
        <v>4</v>
      </c>
      <c r="K1115" s="134"/>
      <c r="L1115" s="680">
        <v>46158</v>
      </c>
      <c r="M1115" s="136">
        <v>90</v>
      </c>
      <c r="N1115" s="137">
        <f t="shared" si="71"/>
        <v>40</v>
      </c>
      <c r="O1115" s="138">
        <v>84</v>
      </c>
      <c r="P1115" s="139">
        <f t="shared" si="72"/>
        <v>46</v>
      </c>
      <c r="Q1115" s="41"/>
    </row>
    <row r="1116" spans="1:17" ht="15" customHeight="1" x14ac:dyDescent="0.3">
      <c r="A1116" s="282"/>
      <c r="B1116" s="142">
        <f t="shared" si="68"/>
        <v>7742</v>
      </c>
      <c r="C1116" s="128"/>
      <c r="D1116" s="34">
        <f t="shared" si="69"/>
        <v>7735</v>
      </c>
      <c r="E1116" s="514">
        <v>46159</v>
      </c>
      <c r="F1116" s="279">
        <v>7742</v>
      </c>
      <c r="G1116" s="643">
        <v>46160</v>
      </c>
      <c r="H1116" s="76">
        <f t="shared" si="70"/>
        <v>7</v>
      </c>
      <c r="K1116" s="134"/>
      <c r="L1116" s="680">
        <v>46159</v>
      </c>
      <c r="M1116" s="136">
        <v>60</v>
      </c>
      <c r="N1116" s="137">
        <f t="shared" si="71"/>
        <v>84</v>
      </c>
      <c r="O1116" s="138">
        <v>88</v>
      </c>
      <c r="P1116" s="139">
        <f t="shared" si="72"/>
        <v>56</v>
      </c>
      <c r="Q1116" s="41"/>
    </row>
    <row r="1117" spans="1:17" ht="15" customHeight="1" x14ac:dyDescent="0.3">
      <c r="A1117" s="282"/>
      <c r="B1117" s="142">
        <f t="shared" si="68"/>
        <v>7743</v>
      </c>
      <c r="C1117" s="128"/>
      <c r="D1117" s="34">
        <f t="shared" si="69"/>
        <v>7742</v>
      </c>
      <c r="E1117" s="514">
        <v>46160</v>
      </c>
      <c r="F1117" s="279">
        <v>7743</v>
      </c>
      <c r="G1117" s="643">
        <v>46161</v>
      </c>
      <c r="H1117" s="76">
        <f t="shared" si="70"/>
        <v>1</v>
      </c>
      <c r="K1117" s="134"/>
      <c r="L1117" s="680">
        <v>46160</v>
      </c>
      <c r="M1117" s="136"/>
      <c r="N1117" s="137">
        <f t="shared" si="71"/>
        <v>88</v>
      </c>
      <c r="O1117" s="138">
        <v>80</v>
      </c>
      <c r="P1117" s="139">
        <f t="shared" si="72"/>
        <v>8</v>
      </c>
      <c r="Q1117" s="41"/>
    </row>
    <row r="1118" spans="1:17" ht="15" customHeight="1" x14ac:dyDescent="0.3">
      <c r="A1118" s="282"/>
      <c r="B1118" s="142">
        <f t="shared" si="68"/>
        <v>7746</v>
      </c>
      <c r="C1118" s="128"/>
      <c r="D1118" s="34">
        <f t="shared" si="69"/>
        <v>7743</v>
      </c>
      <c r="E1118" s="514">
        <v>46161</v>
      </c>
      <c r="F1118" s="279">
        <v>7746</v>
      </c>
      <c r="G1118" s="643">
        <v>46162</v>
      </c>
      <c r="H1118" s="76">
        <f t="shared" si="70"/>
        <v>3</v>
      </c>
      <c r="K1118" s="134"/>
      <c r="L1118" s="680">
        <v>46161</v>
      </c>
      <c r="M1118" s="136"/>
      <c r="N1118" s="137">
        <f t="shared" si="71"/>
        <v>80</v>
      </c>
      <c r="O1118" s="138">
        <v>46</v>
      </c>
      <c r="P1118" s="139">
        <f t="shared" si="72"/>
        <v>34</v>
      </c>
      <c r="Q1118" s="41"/>
    </row>
    <row r="1119" spans="1:17" ht="15" customHeight="1" x14ac:dyDescent="0.3">
      <c r="A1119" s="282"/>
      <c r="B1119" s="142">
        <f t="shared" si="68"/>
        <v>7750</v>
      </c>
      <c r="C1119" s="128"/>
      <c r="D1119" s="34">
        <f t="shared" si="69"/>
        <v>7746</v>
      </c>
      <c r="E1119" s="514">
        <v>46162</v>
      </c>
      <c r="F1119" s="279">
        <v>7750</v>
      </c>
      <c r="G1119" s="643">
        <v>46163</v>
      </c>
      <c r="H1119" s="76">
        <f t="shared" si="70"/>
        <v>4</v>
      </c>
      <c r="K1119" s="134"/>
      <c r="L1119" s="680">
        <v>46162</v>
      </c>
      <c r="M1119" s="136"/>
      <c r="N1119" s="137">
        <f t="shared" si="71"/>
        <v>46</v>
      </c>
      <c r="O1119" s="138">
        <v>28</v>
      </c>
      <c r="P1119" s="139">
        <f t="shared" si="72"/>
        <v>18</v>
      </c>
      <c r="Q1119" s="41"/>
    </row>
    <row r="1120" spans="1:17" ht="15" customHeight="1" x14ac:dyDescent="0.3">
      <c r="A1120" s="282"/>
      <c r="B1120" s="142">
        <f t="shared" si="68"/>
        <v>7765</v>
      </c>
      <c r="C1120" s="128"/>
      <c r="D1120" s="34">
        <f t="shared" si="69"/>
        <v>7750</v>
      </c>
      <c r="E1120" s="514">
        <v>46163</v>
      </c>
      <c r="F1120" s="279">
        <v>7765</v>
      </c>
      <c r="G1120" s="643">
        <v>46164</v>
      </c>
      <c r="H1120" s="76">
        <f t="shared" si="70"/>
        <v>15</v>
      </c>
      <c r="K1120" s="134"/>
      <c r="L1120" s="680">
        <v>46163</v>
      </c>
      <c r="M1120" s="136">
        <v>120</v>
      </c>
      <c r="N1120" s="137">
        <f t="shared" si="71"/>
        <v>28</v>
      </c>
      <c r="O1120" s="138">
        <v>40</v>
      </c>
      <c r="P1120" s="139">
        <f t="shared" si="72"/>
        <v>108</v>
      </c>
      <c r="Q1120" s="41"/>
    </row>
    <row r="1121" spans="1:19" ht="15" customHeight="1" x14ac:dyDescent="0.3">
      <c r="A1121" s="282"/>
      <c r="B1121" s="142">
        <f t="shared" si="68"/>
        <v>7774</v>
      </c>
      <c r="C1121" s="128"/>
      <c r="D1121" s="34">
        <f t="shared" si="69"/>
        <v>7765</v>
      </c>
      <c r="E1121" s="514">
        <v>46164</v>
      </c>
      <c r="F1121" s="279">
        <v>7774</v>
      </c>
      <c r="G1121" s="643">
        <v>46165</v>
      </c>
      <c r="H1121" s="76">
        <f t="shared" si="70"/>
        <v>9</v>
      </c>
      <c r="K1121" s="134"/>
      <c r="L1121" s="680">
        <v>46164</v>
      </c>
      <c r="M1121" s="136">
        <v>60</v>
      </c>
      <c r="N1121" s="137">
        <f t="shared" si="71"/>
        <v>40</v>
      </c>
      <c r="O1121" s="138">
        <v>25</v>
      </c>
      <c r="P1121" s="139">
        <f t="shared" si="72"/>
        <v>75</v>
      </c>
      <c r="Q1121" s="41"/>
    </row>
    <row r="1122" spans="1:19" ht="15" customHeight="1" x14ac:dyDescent="0.3">
      <c r="A1122" s="282"/>
      <c r="B1122" s="142">
        <f t="shared" si="68"/>
        <v>7774</v>
      </c>
      <c r="C1122" s="128"/>
      <c r="D1122" s="34">
        <f t="shared" si="69"/>
        <v>7774</v>
      </c>
      <c r="E1122" s="514">
        <v>46165</v>
      </c>
      <c r="F1122" s="279">
        <v>7774</v>
      </c>
      <c r="G1122" s="643">
        <v>46166</v>
      </c>
      <c r="H1122" s="76">
        <f t="shared" si="70"/>
        <v>0</v>
      </c>
      <c r="K1122" s="134"/>
      <c r="L1122" s="680">
        <v>46165</v>
      </c>
      <c r="M1122" s="136"/>
      <c r="N1122" s="137">
        <f t="shared" si="71"/>
        <v>25</v>
      </c>
      <c r="O1122" s="138">
        <v>25</v>
      </c>
      <c r="P1122" s="139">
        <f t="shared" si="72"/>
        <v>0</v>
      </c>
      <c r="Q1122" s="41"/>
    </row>
    <row r="1123" spans="1:19" ht="15" customHeight="1" x14ac:dyDescent="0.3">
      <c r="A1123" s="282"/>
      <c r="B1123" s="142">
        <f t="shared" si="68"/>
        <v>7774</v>
      </c>
      <c r="C1123" s="128"/>
      <c r="D1123" s="34">
        <f t="shared" si="69"/>
        <v>7774</v>
      </c>
      <c r="E1123" s="514">
        <v>46166</v>
      </c>
      <c r="F1123" s="279">
        <v>7774</v>
      </c>
      <c r="G1123" s="643">
        <v>46167</v>
      </c>
      <c r="H1123" s="76">
        <f t="shared" si="70"/>
        <v>0</v>
      </c>
      <c r="K1123" s="134"/>
      <c r="L1123" s="680">
        <v>46166</v>
      </c>
      <c r="M1123" s="136"/>
      <c r="N1123" s="137">
        <f t="shared" si="71"/>
        <v>25</v>
      </c>
      <c r="O1123" s="138">
        <v>25</v>
      </c>
      <c r="P1123" s="139">
        <f t="shared" si="72"/>
        <v>0</v>
      </c>
      <c r="Q1123" s="41"/>
    </row>
    <row r="1124" spans="1:19" ht="15" customHeight="1" x14ac:dyDescent="0.3">
      <c r="A1124" s="282"/>
      <c r="B1124" s="142">
        <f t="shared" si="68"/>
        <v>7774</v>
      </c>
      <c r="C1124" s="128"/>
      <c r="D1124" s="34">
        <f t="shared" si="69"/>
        <v>7774</v>
      </c>
      <c r="E1124" s="514">
        <v>46167</v>
      </c>
      <c r="F1124" s="279">
        <v>7774</v>
      </c>
      <c r="G1124" s="643">
        <v>46168</v>
      </c>
      <c r="H1124" s="76">
        <f t="shared" si="70"/>
        <v>0</v>
      </c>
      <c r="K1124" s="134"/>
      <c r="L1124" s="680">
        <v>46167</v>
      </c>
      <c r="M1124" s="136"/>
      <c r="N1124" s="137">
        <f t="shared" si="71"/>
        <v>25</v>
      </c>
      <c r="O1124" s="138">
        <v>25</v>
      </c>
      <c r="P1124" s="139">
        <f t="shared" si="72"/>
        <v>0</v>
      </c>
      <c r="Q1124" s="41"/>
    </row>
    <row r="1125" spans="1:19" ht="15" customHeight="1" x14ac:dyDescent="0.3">
      <c r="A1125" s="282"/>
      <c r="B1125" s="142">
        <f t="shared" si="68"/>
        <v>7774</v>
      </c>
      <c r="C1125" s="128"/>
      <c r="D1125" s="34">
        <f t="shared" si="69"/>
        <v>7774</v>
      </c>
      <c r="E1125" s="514">
        <v>46168</v>
      </c>
      <c r="F1125" s="279">
        <v>7774</v>
      </c>
      <c r="G1125" s="643">
        <v>46169</v>
      </c>
      <c r="H1125" s="76">
        <f t="shared" si="70"/>
        <v>0</v>
      </c>
      <c r="K1125" s="134"/>
      <c r="L1125" s="680">
        <v>46168</v>
      </c>
      <c r="M1125" s="136">
        <v>60</v>
      </c>
      <c r="N1125" s="137">
        <f t="shared" si="71"/>
        <v>25</v>
      </c>
      <c r="O1125" s="138">
        <v>80</v>
      </c>
      <c r="P1125" s="139">
        <f t="shared" si="72"/>
        <v>5</v>
      </c>
      <c r="Q1125" s="41"/>
    </row>
    <row r="1126" spans="1:19" ht="15" customHeight="1" x14ac:dyDescent="0.3">
      <c r="A1126" s="282"/>
      <c r="B1126" s="142">
        <f t="shared" si="68"/>
        <v>7774</v>
      </c>
      <c r="C1126" s="128"/>
      <c r="D1126" s="34">
        <f t="shared" si="69"/>
        <v>7774</v>
      </c>
      <c r="E1126" s="514">
        <v>46169</v>
      </c>
      <c r="F1126" s="279">
        <v>7774</v>
      </c>
      <c r="G1126" s="643">
        <v>46170</v>
      </c>
      <c r="H1126" s="76">
        <f t="shared" si="70"/>
        <v>0</v>
      </c>
      <c r="K1126" s="134"/>
      <c r="L1126" s="680">
        <v>46169</v>
      </c>
      <c r="M1126" s="136"/>
      <c r="N1126" s="137">
        <f t="shared" si="71"/>
        <v>80</v>
      </c>
      <c r="O1126" s="138">
        <v>80</v>
      </c>
      <c r="P1126" s="139">
        <f t="shared" si="72"/>
        <v>0</v>
      </c>
      <c r="Q1126" s="41"/>
    </row>
    <row r="1127" spans="1:19" ht="15" customHeight="1" x14ac:dyDescent="0.3">
      <c r="A1127" s="282"/>
      <c r="B1127" s="142">
        <f t="shared" si="68"/>
        <v>7774</v>
      </c>
      <c r="C1127" s="128"/>
      <c r="D1127" s="34">
        <f t="shared" si="69"/>
        <v>7774</v>
      </c>
      <c r="E1127" s="514">
        <v>46170</v>
      </c>
      <c r="F1127" s="279">
        <v>7774</v>
      </c>
      <c r="G1127" s="643">
        <v>46171</v>
      </c>
      <c r="H1127" s="76">
        <f t="shared" si="70"/>
        <v>0</v>
      </c>
      <c r="K1127" s="134"/>
      <c r="L1127" s="680">
        <v>46170</v>
      </c>
      <c r="M1127" s="136"/>
      <c r="N1127" s="137">
        <f t="shared" si="71"/>
        <v>80</v>
      </c>
      <c r="O1127" s="138">
        <v>80</v>
      </c>
      <c r="P1127" s="139">
        <f t="shared" si="72"/>
        <v>0</v>
      </c>
      <c r="Q1127" s="41"/>
    </row>
    <row r="1128" spans="1:19" ht="15" customHeight="1" x14ac:dyDescent="0.3">
      <c r="A1128" s="282"/>
      <c r="B1128" s="142">
        <f t="shared" si="68"/>
        <v>7777</v>
      </c>
      <c r="C1128" s="128"/>
      <c r="D1128" s="34">
        <f t="shared" si="69"/>
        <v>7774</v>
      </c>
      <c r="E1128" s="514">
        <v>46171</v>
      </c>
      <c r="F1128" s="279">
        <v>7777</v>
      </c>
      <c r="G1128" s="643">
        <v>46172</v>
      </c>
      <c r="H1128" s="76">
        <f t="shared" si="70"/>
        <v>3</v>
      </c>
      <c r="K1128" s="134"/>
      <c r="L1128" s="680">
        <v>46171</v>
      </c>
      <c r="M1128" s="136"/>
      <c r="N1128" s="137">
        <f t="shared" si="71"/>
        <v>80</v>
      </c>
      <c r="O1128" s="138">
        <v>60</v>
      </c>
      <c r="P1128" s="139">
        <f t="shared" si="72"/>
        <v>20</v>
      </c>
      <c r="Q1128" s="41"/>
    </row>
    <row r="1129" spans="1:19" ht="15" customHeight="1" x14ac:dyDescent="0.3">
      <c r="A1129" s="282"/>
      <c r="B1129" s="142">
        <f t="shared" si="68"/>
        <v>7777</v>
      </c>
      <c r="C1129" s="128"/>
      <c r="D1129" s="34">
        <f t="shared" si="69"/>
        <v>7777</v>
      </c>
      <c r="E1129" s="514">
        <v>46172</v>
      </c>
      <c r="F1129" s="279">
        <v>7777</v>
      </c>
      <c r="G1129" s="643">
        <v>46173</v>
      </c>
      <c r="H1129" s="76">
        <f t="shared" si="70"/>
        <v>0</v>
      </c>
      <c r="K1129" s="134"/>
      <c r="L1129" s="680">
        <v>46172</v>
      </c>
      <c r="M1129" s="136">
        <v>30</v>
      </c>
      <c r="N1129" s="137">
        <f t="shared" si="71"/>
        <v>60</v>
      </c>
      <c r="O1129" s="138">
        <v>80</v>
      </c>
      <c r="P1129" s="139">
        <f t="shared" si="72"/>
        <v>10</v>
      </c>
      <c r="Q1129" s="41"/>
    </row>
    <row r="1130" spans="1:19" ht="15" customHeight="1" x14ac:dyDescent="0.3">
      <c r="A1130" s="282"/>
      <c r="B1130" s="142">
        <f t="shared" si="68"/>
        <v>7791</v>
      </c>
      <c r="C1130" s="128"/>
      <c r="D1130" s="34">
        <f t="shared" si="69"/>
        <v>7777</v>
      </c>
      <c r="E1130" s="514">
        <v>46173</v>
      </c>
      <c r="F1130" s="279">
        <v>7791</v>
      </c>
      <c r="G1130" s="643">
        <v>46174</v>
      </c>
      <c r="H1130" s="76">
        <f t="shared" si="70"/>
        <v>14</v>
      </c>
      <c r="K1130" s="134"/>
      <c r="L1130" s="680">
        <v>46173</v>
      </c>
      <c r="M1130" s="136">
        <v>30</v>
      </c>
      <c r="N1130" s="137">
        <f t="shared" si="71"/>
        <v>80</v>
      </c>
      <c r="O1130" s="138">
        <v>30</v>
      </c>
      <c r="P1130" s="139">
        <f t="shared" si="72"/>
        <v>80</v>
      </c>
      <c r="Q1130" s="41"/>
      <c r="R1130" s="48">
        <f>SUM(M1039:M1133)</f>
        <v>2700</v>
      </c>
      <c r="S1130" s="48">
        <f>SUM(P1039:P1130)</f>
        <v>2520</v>
      </c>
    </row>
    <row r="1131" spans="1:19" ht="15" customHeight="1" x14ac:dyDescent="0.3">
      <c r="A1131" s="282"/>
      <c r="B1131" s="142">
        <f t="shared" si="68"/>
        <v>7800</v>
      </c>
      <c r="C1131" s="128"/>
      <c r="D1131" s="34">
        <f t="shared" si="69"/>
        <v>7791</v>
      </c>
      <c r="E1131" s="514">
        <v>46174</v>
      </c>
      <c r="F1131" s="279">
        <v>7800</v>
      </c>
      <c r="G1131" s="643">
        <v>46175</v>
      </c>
      <c r="H1131" s="76">
        <f t="shared" si="70"/>
        <v>9</v>
      </c>
      <c r="K1131" s="134"/>
      <c r="L1131" s="680">
        <v>46174</v>
      </c>
      <c r="M1131" s="136">
        <v>120</v>
      </c>
      <c r="N1131" s="137">
        <f t="shared" si="71"/>
        <v>30</v>
      </c>
      <c r="O1131" s="138">
        <v>70</v>
      </c>
      <c r="P1131" s="139">
        <f t="shared" si="72"/>
        <v>80</v>
      </c>
      <c r="Q1131" s="41"/>
    </row>
    <row r="1132" spans="1:19" ht="15" customHeight="1" x14ac:dyDescent="0.3">
      <c r="A1132" s="282"/>
      <c r="B1132" s="142">
        <f t="shared" si="68"/>
        <v>7803</v>
      </c>
      <c r="C1132" s="128"/>
      <c r="D1132" s="34">
        <f t="shared" si="69"/>
        <v>7800</v>
      </c>
      <c r="E1132" s="514">
        <v>46175</v>
      </c>
      <c r="F1132" s="279">
        <v>7803</v>
      </c>
      <c r="G1132" s="643">
        <v>46176</v>
      </c>
      <c r="H1132" s="76">
        <f t="shared" si="70"/>
        <v>3</v>
      </c>
      <c r="K1132" s="134"/>
      <c r="L1132" s="680">
        <v>46175</v>
      </c>
      <c r="M1132" s="136"/>
      <c r="N1132" s="137">
        <f t="shared" si="71"/>
        <v>70</v>
      </c>
      <c r="O1132" s="138">
        <v>50</v>
      </c>
      <c r="P1132" s="139">
        <f t="shared" si="72"/>
        <v>20</v>
      </c>
      <c r="Q1132" s="41"/>
    </row>
    <row r="1133" spans="1:19" ht="15" customHeight="1" x14ac:dyDescent="0.3">
      <c r="A1133" s="282"/>
      <c r="B1133" s="142">
        <f t="shared" si="68"/>
        <v>7814</v>
      </c>
      <c r="C1133" s="128"/>
      <c r="D1133" s="34">
        <f t="shared" si="69"/>
        <v>7803</v>
      </c>
      <c r="E1133" s="514">
        <v>46176</v>
      </c>
      <c r="F1133" s="279">
        <v>7814</v>
      </c>
      <c r="G1133" s="643">
        <v>46177</v>
      </c>
      <c r="H1133" s="76">
        <f t="shared" si="70"/>
        <v>11</v>
      </c>
      <c r="K1133" s="134"/>
      <c r="L1133" s="680">
        <v>46176</v>
      </c>
      <c r="M1133" s="136">
        <v>60</v>
      </c>
      <c r="N1133" s="137">
        <f t="shared" si="71"/>
        <v>50</v>
      </c>
      <c r="O1133" s="138">
        <v>65</v>
      </c>
      <c r="P1133" s="139">
        <f t="shared" si="72"/>
        <v>45</v>
      </c>
      <c r="Q1133" s="41"/>
    </row>
    <row r="1134" spans="1:19" ht="15" customHeight="1" x14ac:dyDescent="0.3">
      <c r="A1134" s="282"/>
      <c r="B1134" s="142">
        <f t="shared" si="68"/>
        <v>7817</v>
      </c>
      <c r="C1134" s="128"/>
      <c r="D1134" s="34">
        <f t="shared" si="69"/>
        <v>7814</v>
      </c>
      <c r="E1134" s="514">
        <v>46177</v>
      </c>
      <c r="F1134" s="279">
        <v>7817</v>
      </c>
      <c r="G1134" s="643">
        <v>46178</v>
      </c>
      <c r="H1134" s="76">
        <f t="shared" si="70"/>
        <v>3</v>
      </c>
      <c r="K1134" s="134"/>
      <c r="L1134" s="680">
        <v>46177</v>
      </c>
      <c r="M1134" s="136">
        <v>30</v>
      </c>
      <c r="N1134" s="137">
        <f t="shared" si="71"/>
        <v>65</v>
      </c>
      <c r="O1134" s="138">
        <v>45</v>
      </c>
      <c r="P1134" s="139">
        <f t="shared" si="72"/>
        <v>50</v>
      </c>
      <c r="Q1134" s="41"/>
    </row>
    <row r="1135" spans="1:19" ht="15" customHeight="1" x14ac:dyDescent="0.3">
      <c r="A1135" s="282"/>
      <c r="B1135" s="142">
        <f t="shared" si="68"/>
        <v>7827</v>
      </c>
      <c r="C1135" s="128"/>
      <c r="D1135" s="34">
        <f t="shared" si="69"/>
        <v>7817</v>
      </c>
      <c r="E1135" s="514">
        <v>46178</v>
      </c>
      <c r="F1135" s="279">
        <v>7827</v>
      </c>
      <c r="G1135" s="643">
        <v>46179</v>
      </c>
      <c r="H1135" s="76">
        <f t="shared" si="70"/>
        <v>10</v>
      </c>
      <c r="K1135" s="134"/>
      <c r="L1135" s="680">
        <v>46178</v>
      </c>
      <c r="M1135" s="136">
        <v>60</v>
      </c>
      <c r="N1135" s="137">
        <f t="shared" si="71"/>
        <v>45</v>
      </c>
      <c r="O1135" s="138">
        <v>65</v>
      </c>
      <c r="P1135" s="139">
        <f t="shared" si="72"/>
        <v>40</v>
      </c>
      <c r="Q1135" s="41"/>
    </row>
    <row r="1136" spans="1:19" ht="15" customHeight="1" x14ac:dyDescent="0.3">
      <c r="A1136" s="282"/>
      <c r="B1136" s="142">
        <f t="shared" si="68"/>
        <v>7827</v>
      </c>
      <c r="C1136" s="128"/>
      <c r="D1136" s="34">
        <f t="shared" si="69"/>
        <v>7827</v>
      </c>
      <c r="E1136" s="514">
        <v>46179</v>
      </c>
      <c r="F1136" s="279">
        <v>7827</v>
      </c>
      <c r="G1136" s="643">
        <v>46180</v>
      </c>
      <c r="H1136" s="76">
        <f t="shared" si="70"/>
        <v>0</v>
      </c>
      <c r="K1136" s="134"/>
      <c r="L1136" s="680">
        <v>46179</v>
      </c>
      <c r="M1136" s="136"/>
      <c r="N1136" s="137">
        <f t="shared" si="71"/>
        <v>65</v>
      </c>
      <c r="O1136" s="138">
        <v>65</v>
      </c>
      <c r="P1136" s="139">
        <f t="shared" si="72"/>
        <v>0</v>
      </c>
      <c r="Q1136" s="41"/>
    </row>
    <row r="1137" spans="1:17" ht="15" customHeight="1" x14ac:dyDescent="0.3">
      <c r="A1137" s="282"/>
      <c r="B1137" s="142">
        <f t="shared" si="68"/>
        <v>7833</v>
      </c>
      <c r="C1137" s="128"/>
      <c r="D1137" s="34">
        <f t="shared" si="69"/>
        <v>7827</v>
      </c>
      <c r="E1137" s="514">
        <v>46180</v>
      </c>
      <c r="F1137" s="279">
        <v>7833</v>
      </c>
      <c r="G1137" s="643">
        <v>46181</v>
      </c>
      <c r="H1137" s="76">
        <f t="shared" si="70"/>
        <v>6</v>
      </c>
      <c r="K1137" s="134"/>
      <c r="L1137" s="680">
        <v>46180</v>
      </c>
      <c r="M1137" s="136">
        <v>30</v>
      </c>
      <c r="N1137" s="137">
        <f t="shared" si="71"/>
        <v>65</v>
      </c>
      <c r="O1137" s="138">
        <v>50</v>
      </c>
      <c r="P1137" s="139">
        <f t="shared" si="72"/>
        <v>45</v>
      </c>
      <c r="Q1137" s="41"/>
    </row>
    <row r="1138" spans="1:17" ht="15" customHeight="1" x14ac:dyDescent="0.3">
      <c r="A1138" s="282"/>
      <c r="B1138" s="142">
        <f t="shared" si="68"/>
        <v>7846</v>
      </c>
      <c r="C1138" s="128"/>
      <c r="D1138" s="34">
        <f t="shared" si="69"/>
        <v>7833</v>
      </c>
      <c r="E1138" s="514">
        <v>46181</v>
      </c>
      <c r="F1138" s="279">
        <v>7846</v>
      </c>
      <c r="G1138" s="643">
        <v>46182</v>
      </c>
      <c r="H1138" s="76">
        <f t="shared" si="70"/>
        <v>13</v>
      </c>
      <c r="K1138" s="134"/>
      <c r="L1138" s="680">
        <v>46181</v>
      </c>
      <c r="M1138" s="136">
        <v>90</v>
      </c>
      <c r="N1138" s="137">
        <f t="shared" si="71"/>
        <v>50</v>
      </c>
      <c r="O1138" s="138">
        <v>50</v>
      </c>
      <c r="P1138" s="139">
        <f t="shared" si="72"/>
        <v>90</v>
      </c>
      <c r="Q1138" s="41"/>
    </row>
    <row r="1139" spans="1:17" ht="15" customHeight="1" x14ac:dyDescent="0.3">
      <c r="A1139" s="282"/>
      <c r="B1139" s="142">
        <f t="shared" si="68"/>
        <v>7851</v>
      </c>
      <c r="C1139" s="128"/>
      <c r="D1139" s="34">
        <f t="shared" si="69"/>
        <v>7846</v>
      </c>
      <c r="E1139" s="514">
        <v>46182</v>
      </c>
      <c r="F1139" s="279">
        <v>7851</v>
      </c>
      <c r="G1139" s="643">
        <v>46183</v>
      </c>
      <c r="H1139" s="76">
        <f t="shared" si="70"/>
        <v>5</v>
      </c>
      <c r="K1139" s="134"/>
      <c r="L1139" s="680">
        <v>46182</v>
      </c>
      <c r="M1139" s="136">
        <v>30</v>
      </c>
      <c r="N1139" s="137">
        <f t="shared" si="71"/>
        <v>50</v>
      </c>
      <c r="O1139" s="138">
        <v>40</v>
      </c>
      <c r="P1139" s="139">
        <f t="shared" si="72"/>
        <v>40</v>
      </c>
      <c r="Q1139" s="41"/>
    </row>
    <row r="1140" spans="1:17" ht="15" customHeight="1" x14ac:dyDescent="0.3">
      <c r="A1140" s="282"/>
      <c r="B1140" s="142">
        <f t="shared" si="68"/>
        <v>7854</v>
      </c>
      <c r="C1140" s="128"/>
      <c r="D1140" s="34">
        <f t="shared" si="69"/>
        <v>7851</v>
      </c>
      <c r="E1140" s="514">
        <v>46183</v>
      </c>
      <c r="F1140" s="279">
        <v>7854</v>
      </c>
      <c r="G1140" s="643">
        <v>46184</v>
      </c>
      <c r="H1140" s="76">
        <f t="shared" si="70"/>
        <v>3</v>
      </c>
      <c r="K1140" s="134"/>
      <c r="L1140" s="680">
        <v>46183</v>
      </c>
      <c r="M1140" s="136">
        <v>60</v>
      </c>
      <c r="N1140" s="137">
        <f t="shared" si="71"/>
        <v>40</v>
      </c>
      <c r="O1140" s="138">
        <v>80</v>
      </c>
      <c r="P1140" s="139">
        <f t="shared" si="72"/>
        <v>20</v>
      </c>
      <c r="Q1140" s="41"/>
    </row>
    <row r="1141" spans="1:17" ht="15" customHeight="1" x14ac:dyDescent="0.3">
      <c r="A1141" s="282"/>
      <c r="B1141" s="142">
        <f t="shared" si="68"/>
        <v>7858</v>
      </c>
      <c r="C1141" s="128"/>
      <c r="D1141" s="34">
        <f t="shared" si="69"/>
        <v>7854</v>
      </c>
      <c r="E1141" s="514">
        <v>46184</v>
      </c>
      <c r="F1141" s="279">
        <v>7858</v>
      </c>
      <c r="G1141" s="643">
        <v>46185</v>
      </c>
      <c r="H1141" s="76">
        <f t="shared" si="70"/>
        <v>4</v>
      </c>
      <c r="K1141" s="134"/>
      <c r="L1141" s="680">
        <v>46184</v>
      </c>
      <c r="M1141" s="136"/>
      <c r="N1141" s="137">
        <f t="shared" si="71"/>
        <v>80</v>
      </c>
      <c r="O1141" s="138">
        <v>50</v>
      </c>
      <c r="P1141" s="139">
        <f t="shared" si="72"/>
        <v>30</v>
      </c>
      <c r="Q1141" s="41"/>
    </row>
    <row r="1142" spans="1:17" ht="15" customHeight="1" x14ac:dyDescent="0.3">
      <c r="A1142" s="282"/>
      <c r="B1142" s="142">
        <f t="shared" si="68"/>
        <v>7863</v>
      </c>
      <c r="C1142" s="128"/>
      <c r="D1142" s="34">
        <f t="shared" si="69"/>
        <v>7858</v>
      </c>
      <c r="E1142" s="514">
        <v>46185</v>
      </c>
      <c r="F1142" s="279">
        <v>7863</v>
      </c>
      <c r="G1142" s="643">
        <v>46186</v>
      </c>
      <c r="H1142" s="76">
        <f t="shared" si="70"/>
        <v>5</v>
      </c>
      <c r="K1142" s="134"/>
      <c r="L1142" s="680">
        <v>46185</v>
      </c>
      <c r="M1142" s="136">
        <v>30</v>
      </c>
      <c r="N1142" s="137">
        <f t="shared" si="71"/>
        <v>50</v>
      </c>
      <c r="O1142" s="138">
        <v>40</v>
      </c>
      <c r="P1142" s="139">
        <f t="shared" si="72"/>
        <v>40</v>
      </c>
      <c r="Q1142" s="41"/>
    </row>
    <row r="1143" spans="1:17" ht="15" customHeight="1" x14ac:dyDescent="0.3">
      <c r="A1143" s="282"/>
      <c r="B1143" s="142">
        <f t="shared" si="68"/>
        <v>7870</v>
      </c>
      <c r="C1143" s="128"/>
      <c r="D1143" s="34">
        <f t="shared" si="69"/>
        <v>7863</v>
      </c>
      <c r="E1143" s="514">
        <v>46186</v>
      </c>
      <c r="F1143" s="279">
        <v>7870</v>
      </c>
      <c r="G1143" s="643">
        <v>46187</v>
      </c>
      <c r="H1143" s="76">
        <f t="shared" si="70"/>
        <v>7</v>
      </c>
      <c r="K1143" s="134"/>
      <c r="L1143" s="680">
        <v>46186</v>
      </c>
      <c r="M1143" s="136">
        <v>60</v>
      </c>
      <c r="N1143" s="137">
        <f t="shared" si="71"/>
        <v>40</v>
      </c>
      <c r="O1143" s="138">
        <v>42</v>
      </c>
      <c r="P1143" s="139">
        <f t="shared" si="72"/>
        <v>58</v>
      </c>
      <c r="Q1143" s="41"/>
    </row>
    <row r="1144" spans="1:17" ht="15" customHeight="1" x14ac:dyDescent="0.3">
      <c r="A1144" s="282"/>
      <c r="B1144" s="142">
        <f t="shared" si="68"/>
        <v>7870</v>
      </c>
      <c r="C1144" s="128"/>
      <c r="D1144" s="34">
        <f t="shared" si="69"/>
        <v>7870</v>
      </c>
      <c r="E1144" s="514">
        <v>46187</v>
      </c>
      <c r="F1144" s="279">
        <v>7870</v>
      </c>
      <c r="G1144" s="643">
        <v>46188</v>
      </c>
      <c r="H1144" s="76">
        <f t="shared" si="70"/>
        <v>0</v>
      </c>
      <c r="K1144" s="134"/>
      <c r="L1144" s="680">
        <v>46187</v>
      </c>
      <c r="M1144" s="136"/>
      <c r="N1144" s="137">
        <f t="shared" si="71"/>
        <v>42</v>
      </c>
      <c r="O1144" s="138">
        <v>42</v>
      </c>
      <c r="P1144" s="139">
        <f t="shared" si="72"/>
        <v>0</v>
      </c>
      <c r="Q1144" s="41"/>
    </row>
    <row r="1145" spans="1:17" ht="15" customHeight="1" x14ac:dyDescent="0.3">
      <c r="A1145" s="282"/>
      <c r="B1145" s="142">
        <f t="shared" si="68"/>
        <v>7870</v>
      </c>
      <c r="C1145" s="128"/>
      <c r="D1145" s="34">
        <f t="shared" si="69"/>
        <v>7870</v>
      </c>
      <c r="E1145" s="514">
        <v>46188</v>
      </c>
      <c r="F1145" s="279">
        <v>7870</v>
      </c>
      <c r="G1145" s="643">
        <v>46189</v>
      </c>
      <c r="H1145" s="76">
        <f t="shared" si="70"/>
        <v>0</v>
      </c>
      <c r="K1145" s="134"/>
      <c r="L1145" s="680">
        <v>46188</v>
      </c>
      <c r="M1145" s="136"/>
      <c r="N1145" s="137">
        <f t="shared" si="71"/>
        <v>42</v>
      </c>
      <c r="O1145" s="138">
        <v>42</v>
      </c>
      <c r="P1145" s="139">
        <f t="shared" si="72"/>
        <v>0</v>
      </c>
      <c r="Q1145" s="41"/>
    </row>
    <row r="1146" spans="1:17" ht="15" customHeight="1" x14ac:dyDescent="0.3">
      <c r="A1146" s="282"/>
      <c r="B1146" s="142">
        <f t="shared" si="68"/>
        <v>7870</v>
      </c>
      <c r="C1146" s="128"/>
      <c r="D1146" s="34">
        <f t="shared" si="69"/>
        <v>7870</v>
      </c>
      <c r="E1146" s="514">
        <v>46189</v>
      </c>
      <c r="F1146" s="279">
        <v>7870</v>
      </c>
      <c r="G1146" s="643">
        <v>46190</v>
      </c>
      <c r="H1146" s="76">
        <f t="shared" si="70"/>
        <v>0</v>
      </c>
      <c r="K1146" s="134"/>
      <c r="L1146" s="680">
        <v>46189</v>
      </c>
      <c r="M1146" s="136"/>
      <c r="N1146" s="137">
        <f t="shared" si="71"/>
        <v>42</v>
      </c>
      <c r="O1146" s="138">
        <v>42</v>
      </c>
      <c r="P1146" s="139">
        <f t="shared" si="72"/>
        <v>0</v>
      </c>
      <c r="Q1146" s="41"/>
    </row>
    <row r="1147" spans="1:17" ht="15" customHeight="1" x14ac:dyDescent="0.3">
      <c r="A1147" s="282"/>
      <c r="B1147" s="142">
        <f t="shared" si="68"/>
        <v>7870</v>
      </c>
      <c r="C1147" s="128"/>
      <c r="D1147" s="34">
        <f t="shared" si="69"/>
        <v>7870</v>
      </c>
      <c r="E1147" s="514">
        <v>46190</v>
      </c>
      <c r="F1147" s="279">
        <v>7870</v>
      </c>
      <c r="G1147" s="643">
        <v>46191</v>
      </c>
      <c r="H1147" s="76">
        <f t="shared" si="70"/>
        <v>0</v>
      </c>
      <c r="K1147" s="134"/>
      <c r="L1147" s="680">
        <v>46190</v>
      </c>
      <c r="M1147" s="136"/>
      <c r="N1147" s="137">
        <f t="shared" si="71"/>
        <v>42</v>
      </c>
      <c r="O1147" s="138">
        <v>42</v>
      </c>
      <c r="P1147" s="139">
        <f t="shared" si="72"/>
        <v>0</v>
      </c>
      <c r="Q1147" s="41"/>
    </row>
    <row r="1148" spans="1:17" ht="15" customHeight="1" x14ac:dyDescent="0.3">
      <c r="A1148" s="282"/>
      <c r="B1148" s="142">
        <f t="shared" si="68"/>
        <v>7870</v>
      </c>
      <c r="C1148" s="128"/>
      <c r="D1148" s="34">
        <f t="shared" si="69"/>
        <v>7870</v>
      </c>
      <c r="E1148" s="514">
        <v>46191</v>
      </c>
      <c r="F1148" s="279">
        <v>7870</v>
      </c>
      <c r="G1148" s="643">
        <v>46192</v>
      </c>
      <c r="H1148" s="76">
        <f t="shared" si="70"/>
        <v>0</v>
      </c>
      <c r="K1148" s="134"/>
      <c r="L1148" s="680">
        <v>46191</v>
      </c>
      <c r="M1148" s="136"/>
      <c r="N1148" s="137">
        <f t="shared" si="71"/>
        <v>42</v>
      </c>
      <c r="O1148" s="138">
        <v>42</v>
      </c>
      <c r="P1148" s="139">
        <f t="shared" si="72"/>
        <v>0</v>
      </c>
      <c r="Q1148" s="41"/>
    </row>
    <row r="1149" spans="1:17" ht="15" customHeight="1" x14ac:dyDescent="0.3">
      <c r="A1149" s="282"/>
      <c r="B1149" s="142">
        <f t="shared" si="68"/>
        <v>7870</v>
      </c>
      <c r="C1149" s="128"/>
      <c r="D1149" s="34">
        <f t="shared" si="69"/>
        <v>7870</v>
      </c>
      <c r="E1149" s="514">
        <v>46192</v>
      </c>
      <c r="F1149" s="279">
        <v>7870</v>
      </c>
      <c r="G1149" s="643">
        <v>46193</v>
      </c>
      <c r="H1149" s="76">
        <f t="shared" si="70"/>
        <v>0</v>
      </c>
      <c r="K1149" s="134"/>
      <c r="L1149" s="680">
        <v>46192</v>
      </c>
      <c r="M1149" s="136">
        <v>60</v>
      </c>
      <c r="N1149" s="137">
        <f t="shared" si="71"/>
        <v>42</v>
      </c>
      <c r="O1149" s="138">
        <v>100</v>
      </c>
      <c r="P1149" s="139">
        <f t="shared" si="72"/>
        <v>2</v>
      </c>
      <c r="Q1149" s="41"/>
    </row>
    <row r="1150" spans="1:17" ht="15" customHeight="1" x14ac:dyDescent="0.3">
      <c r="A1150" s="282"/>
      <c r="B1150" s="142">
        <f t="shared" si="68"/>
        <v>7872</v>
      </c>
      <c r="C1150" s="128"/>
      <c r="D1150" s="34">
        <f t="shared" si="69"/>
        <v>7870</v>
      </c>
      <c r="E1150" s="514">
        <v>46193</v>
      </c>
      <c r="F1150" s="279">
        <v>7872</v>
      </c>
      <c r="G1150" s="643">
        <v>46194</v>
      </c>
      <c r="H1150" s="76">
        <f t="shared" si="70"/>
        <v>2</v>
      </c>
      <c r="K1150" s="134"/>
      <c r="L1150" s="680">
        <v>46193</v>
      </c>
      <c r="M1150" s="136"/>
      <c r="N1150" s="137">
        <f t="shared" si="71"/>
        <v>100</v>
      </c>
      <c r="O1150" s="138">
        <v>80</v>
      </c>
      <c r="P1150" s="139">
        <f t="shared" si="72"/>
        <v>20</v>
      </c>
      <c r="Q1150" s="41"/>
    </row>
    <row r="1151" spans="1:17" ht="15" customHeight="1" x14ac:dyDescent="0.3">
      <c r="A1151" s="282"/>
      <c r="B1151" s="142">
        <f t="shared" si="68"/>
        <v>7873</v>
      </c>
      <c r="C1151" s="128"/>
      <c r="D1151" s="34">
        <f t="shared" si="69"/>
        <v>7872</v>
      </c>
      <c r="E1151" s="514">
        <v>46194</v>
      </c>
      <c r="F1151" s="279">
        <v>7873</v>
      </c>
      <c r="G1151" s="643">
        <v>46195</v>
      </c>
      <c r="H1151" s="76">
        <f t="shared" si="70"/>
        <v>1</v>
      </c>
      <c r="K1151" s="134"/>
      <c r="L1151" s="680">
        <v>46194</v>
      </c>
      <c r="M1151" s="136"/>
      <c r="N1151" s="137">
        <f t="shared" si="71"/>
        <v>80</v>
      </c>
      <c r="O1151" s="138">
        <v>80</v>
      </c>
      <c r="P1151" s="139">
        <f t="shared" si="72"/>
        <v>0</v>
      </c>
      <c r="Q1151" s="41"/>
    </row>
    <row r="1152" spans="1:17" ht="15" customHeight="1" x14ac:dyDescent="0.3">
      <c r="A1152" s="282"/>
      <c r="B1152" s="142">
        <f t="shared" si="68"/>
        <v>7879</v>
      </c>
      <c r="C1152" s="128"/>
      <c r="D1152" s="34">
        <f t="shared" si="69"/>
        <v>7873</v>
      </c>
      <c r="E1152" s="514">
        <v>46195</v>
      </c>
      <c r="F1152" s="279">
        <v>7879</v>
      </c>
      <c r="G1152" s="643">
        <v>46196</v>
      </c>
      <c r="H1152" s="76">
        <f t="shared" si="70"/>
        <v>6</v>
      </c>
      <c r="K1152" s="134"/>
      <c r="L1152" s="680">
        <v>46195</v>
      </c>
      <c r="M1152" s="136"/>
      <c r="N1152" s="137">
        <f t="shared" si="71"/>
        <v>80</v>
      </c>
      <c r="O1152" s="138">
        <v>50</v>
      </c>
      <c r="P1152" s="139">
        <f t="shared" si="72"/>
        <v>30</v>
      </c>
      <c r="Q1152" s="41"/>
    </row>
    <row r="1153" spans="1:17" ht="15" customHeight="1" x14ac:dyDescent="0.3">
      <c r="A1153" s="282"/>
      <c r="B1153" s="142">
        <f t="shared" si="68"/>
        <v>7881</v>
      </c>
      <c r="C1153" s="128"/>
      <c r="D1153" s="34">
        <f t="shared" si="69"/>
        <v>7879</v>
      </c>
      <c r="E1153" s="514">
        <v>46196</v>
      </c>
      <c r="F1153" s="279">
        <v>7881</v>
      </c>
      <c r="G1153" s="643">
        <v>46197</v>
      </c>
      <c r="H1153" s="76">
        <f t="shared" si="70"/>
        <v>2</v>
      </c>
      <c r="K1153" s="134"/>
      <c r="L1153" s="680">
        <v>46196</v>
      </c>
      <c r="M1153" s="136"/>
      <c r="N1153" s="137">
        <f t="shared" si="71"/>
        <v>50</v>
      </c>
      <c r="O1153" s="138">
        <v>42</v>
      </c>
      <c r="P1153" s="139">
        <f t="shared" si="72"/>
        <v>8</v>
      </c>
      <c r="Q1153" s="41"/>
    </row>
    <row r="1154" spans="1:17" ht="15" customHeight="1" x14ac:dyDescent="0.3">
      <c r="A1154" s="282"/>
      <c r="B1154" s="142">
        <f t="shared" si="68"/>
        <v>7885</v>
      </c>
      <c r="C1154" s="128"/>
      <c r="D1154" s="34">
        <f t="shared" si="69"/>
        <v>7881</v>
      </c>
      <c r="E1154" s="514">
        <v>46197</v>
      </c>
      <c r="F1154" s="279">
        <v>7885</v>
      </c>
      <c r="G1154" s="643">
        <v>46198</v>
      </c>
      <c r="H1154" s="76">
        <f t="shared" si="70"/>
        <v>4</v>
      </c>
      <c r="K1154" s="134"/>
      <c r="L1154" s="680">
        <v>46197</v>
      </c>
      <c r="M1154" s="136">
        <v>60</v>
      </c>
      <c r="N1154" s="137">
        <f t="shared" si="71"/>
        <v>42</v>
      </c>
      <c r="O1154" s="138">
        <v>60</v>
      </c>
      <c r="P1154" s="139">
        <f t="shared" si="72"/>
        <v>42</v>
      </c>
      <c r="Q1154" s="41"/>
    </row>
    <row r="1155" spans="1:17" ht="15" customHeight="1" x14ac:dyDescent="0.3">
      <c r="A1155" s="282"/>
      <c r="B1155" s="142">
        <f t="shared" si="68"/>
        <v>7886</v>
      </c>
      <c r="C1155" s="128"/>
      <c r="D1155" s="34">
        <f t="shared" si="69"/>
        <v>7885</v>
      </c>
      <c r="E1155" s="514">
        <v>46198</v>
      </c>
      <c r="F1155" s="279">
        <v>7886</v>
      </c>
      <c r="G1155" s="643">
        <v>46199</v>
      </c>
      <c r="H1155" s="76">
        <f t="shared" si="70"/>
        <v>1</v>
      </c>
      <c r="K1155" s="134"/>
      <c r="L1155" s="680">
        <v>46198</v>
      </c>
      <c r="M1155" s="136"/>
      <c r="N1155" s="137">
        <f t="shared" si="71"/>
        <v>60</v>
      </c>
      <c r="O1155" s="138">
        <v>60</v>
      </c>
      <c r="P1155" s="139">
        <f t="shared" si="72"/>
        <v>0</v>
      </c>
      <c r="Q1155" s="41"/>
    </row>
    <row r="1156" spans="1:17" ht="15" customHeight="1" x14ac:dyDescent="0.3">
      <c r="A1156" s="282"/>
      <c r="B1156" s="142">
        <f t="shared" si="68"/>
        <v>7894</v>
      </c>
      <c r="C1156" s="128"/>
      <c r="D1156" s="34">
        <f t="shared" si="69"/>
        <v>7886</v>
      </c>
      <c r="E1156" s="514">
        <v>46199</v>
      </c>
      <c r="F1156" s="279">
        <v>7894</v>
      </c>
      <c r="G1156" s="643">
        <v>46200</v>
      </c>
      <c r="H1156" s="76">
        <f t="shared" si="70"/>
        <v>8</v>
      </c>
      <c r="K1156" s="134"/>
      <c r="L1156" s="680">
        <v>46199</v>
      </c>
      <c r="M1156" s="136">
        <v>30</v>
      </c>
      <c r="N1156" s="137">
        <f t="shared" si="71"/>
        <v>60</v>
      </c>
      <c r="O1156" s="138">
        <v>30</v>
      </c>
      <c r="P1156" s="139">
        <f t="shared" si="72"/>
        <v>60</v>
      </c>
      <c r="Q1156" s="41"/>
    </row>
    <row r="1157" spans="1:17" ht="15" customHeight="1" x14ac:dyDescent="0.3">
      <c r="A1157" s="282"/>
      <c r="B1157" s="142">
        <f t="shared" si="68"/>
        <v>7901</v>
      </c>
      <c r="C1157" s="128"/>
      <c r="D1157" s="34">
        <f t="shared" si="69"/>
        <v>7894</v>
      </c>
      <c r="E1157" s="514">
        <v>46200</v>
      </c>
      <c r="F1157" s="279">
        <v>7901</v>
      </c>
      <c r="G1157" s="643">
        <v>46201</v>
      </c>
      <c r="H1157" s="76">
        <f t="shared" si="70"/>
        <v>7</v>
      </c>
      <c r="K1157" s="134"/>
      <c r="L1157" s="680">
        <v>46200</v>
      </c>
      <c r="M1157" s="136">
        <v>60</v>
      </c>
      <c r="N1157" s="137">
        <f t="shared" si="71"/>
        <v>30</v>
      </c>
      <c r="O1157" s="138">
        <v>42</v>
      </c>
      <c r="P1157" s="139">
        <f t="shared" si="72"/>
        <v>48</v>
      </c>
      <c r="Q1157" s="41"/>
    </row>
    <row r="1158" spans="1:17" ht="15" customHeight="1" x14ac:dyDescent="0.3">
      <c r="A1158" s="282"/>
      <c r="B1158" s="142">
        <f t="shared" si="68"/>
        <v>7909</v>
      </c>
      <c r="C1158" s="128"/>
      <c r="D1158" s="34">
        <f t="shared" si="69"/>
        <v>7901</v>
      </c>
      <c r="E1158" s="514">
        <v>46201</v>
      </c>
      <c r="F1158" s="279">
        <v>7909</v>
      </c>
      <c r="G1158" s="643">
        <v>46202</v>
      </c>
      <c r="H1158" s="76">
        <f t="shared" si="70"/>
        <v>8</v>
      </c>
      <c r="K1158" s="134"/>
      <c r="L1158" s="680">
        <v>46201</v>
      </c>
      <c r="M1158" s="136">
        <v>60</v>
      </c>
      <c r="N1158" s="137">
        <f t="shared" si="71"/>
        <v>42</v>
      </c>
      <c r="O1158" s="138">
        <v>40</v>
      </c>
      <c r="P1158" s="139">
        <f t="shared" si="72"/>
        <v>62</v>
      </c>
      <c r="Q1158" s="41"/>
    </row>
    <row r="1159" spans="1:17" ht="15" customHeight="1" x14ac:dyDescent="0.3">
      <c r="A1159" s="282"/>
      <c r="B1159" s="142">
        <f t="shared" ref="B1159:B1178" si="73">F1159</f>
        <v>7915</v>
      </c>
      <c r="C1159" s="128"/>
      <c r="D1159" s="34">
        <f t="shared" ref="D1159:D1177" si="74">F1158</f>
        <v>7909</v>
      </c>
      <c r="E1159" s="514">
        <v>46202</v>
      </c>
      <c r="F1159" s="279">
        <v>7915</v>
      </c>
      <c r="G1159" s="643">
        <v>46203</v>
      </c>
      <c r="H1159" s="76">
        <f t="shared" ref="H1159:H1177" si="75">F1159-D1159</f>
        <v>6</v>
      </c>
      <c r="K1159" s="134"/>
      <c r="L1159" s="680">
        <v>46202</v>
      </c>
      <c r="M1159" s="136">
        <v>60</v>
      </c>
      <c r="N1159" s="137">
        <f t="shared" ref="N1159:N1177" si="76">O1158</f>
        <v>40</v>
      </c>
      <c r="O1159" s="138">
        <v>62</v>
      </c>
      <c r="P1159" s="139">
        <f t="shared" ref="P1159:P1177" si="77">(M1159+N1159-O1159)</f>
        <v>38</v>
      </c>
      <c r="Q1159" s="41"/>
    </row>
    <row r="1160" spans="1:17" ht="15" customHeight="1" x14ac:dyDescent="0.3">
      <c r="A1160" s="282"/>
      <c r="B1160" s="142">
        <f t="shared" si="73"/>
        <v>7922</v>
      </c>
      <c r="C1160" s="128"/>
      <c r="D1160" s="34">
        <f t="shared" si="74"/>
        <v>7915</v>
      </c>
      <c r="E1160" s="514">
        <v>46203</v>
      </c>
      <c r="F1160" s="279">
        <v>7922</v>
      </c>
      <c r="G1160" s="643">
        <v>46204</v>
      </c>
      <c r="H1160" s="76">
        <f t="shared" si="75"/>
        <v>7</v>
      </c>
      <c r="K1160" s="134"/>
      <c r="L1160" s="680">
        <v>46203</v>
      </c>
      <c r="M1160" s="136">
        <v>60</v>
      </c>
      <c r="N1160" s="137">
        <f t="shared" si="76"/>
        <v>62</v>
      </c>
      <c r="O1160" s="138">
        <v>80</v>
      </c>
      <c r="P1160" s="139">
        <f t="shared" si="77"/>
        <v>42</v>
      </c>
      <c r="Q1160" s="41"/>
    </row>
    <row r="1161" spans="1:17" ht="15" customHeight="1" x14ac:dyDescent="0.3">
      <c r="A1161" s="282"/>
      <c r="B1161" s="142">
        <f t="shared" si="73"/>
        <v>7922</v>
      </c>
      <c r="C1161" s="128"/>
      <c r="D1161" s="34">
        <f t="shared" si="74"/>
        <v>7922</v>
      </c>
      <c r="E1161" s="514">
        <v>46204</v>
      </c>
      <c r="F1161" s="279">
        <v>7922</v>
      </c>
      <c r="G1161" s="643">
        <v>46205</v>
      </c>
      <c r="H1161" s="76">
        <f t="shared" si="75"/>
        <v>0</v>
      </c>
      <c r="K1161" s="134"/>
      <c r="L1161" s="680">
        <v>46204</v>
      </c>
      <c r="M1161" s="136"/>
      <c r="N1161" s="137">
        <f t="shared" si="76"/>
        <v>80</v>
      </c>
      <c r="O1161" s="138">
        <v>80</v>
      </c>
      <c r="P1161" s="139">
        <f t="shared" si="77"/>
        <v>0</v>
      </c>
      <c r="Q1161" s="41"/>
    </row>
    <row r="1162" spans="1:17" ht="15" customHeight="1" x14ac:dyDescent="0.3">
      <c r="A1162" s="282"/>
      <c r="B1162" s="142">
        <f t="shared" si="73"/>
        <v>7929</v>
      </c>
      <c r="C1162" s="128"/>
      <c r="D1162" s="34">
        <f t="shared" si="74"/>
        <v>7922</v>
      </c>
      <c r="E1162" s="514">
        <v>46205</v>
      </c>
      <c r="F1162" s="279">
        <v>7929</v>
      </c>
      <c r="G1162" s="643">
        <v>46206</v>
      </c>
      <c r="H1162" s="76">
        <f t="shared" si="75"/>
        <v>7</v>
      </c>
      <c r="K1162" s="134"/>
      <c r="L1162" s="680">
        <v>46205</v>
      </c>
      <c r="M1162" s="136">
        <v>60</v>
      </c>
      <c r="N1162" s="137">
        <f t="shared" si="76"/>
        <v>80</v>
      </c>
      <c r="O1162" s="138">
        <v>80</v>
      </c>
      <c r="P1162" s="139">
        <f t="shared" si="77"/>
        <v>60</v>
      </c>
      <c r="Q1162" s="41"/>
    </row>
    <row r="1163" spans="1:17" ht="15" customHeight="1" x14ac:dyDescent="0.3">
      <c r="A1163" s="282"/>
      <c r="B1163" s="142">
        <f t="shared" si="73"/>
        <v>7930</v>
      </c>
      <c r="C1163" s="128"/>
      <c r="D1163" s="34">
        <f t="shared" si="74"/>
        <v>7929</v>
      </c>
      <c r="E1163" s="514">
        <v>46206</v>
      </c>
      <c r="F1163" s="279">
        <v>7930</v>
      </c>
      <c r="G1163" s="643">
        <v>46207</v>
      </c>
      <c r="H1163" s="76">
        <f t="shared" si="75"/>
        <v>1</v>
      </c>
      <c r="K1163" s="134"/>
      <c r="L1163" s="680">
        <v>46206</v>
      </c>
      <c r="M1163" s="136"/>
      <c r="N1163" s="137">
        <f t="shared" si="76"/>
        <v>80</v>
      </c>
      <c r="O1163" s="138">
        <v>77</v>
      </c>
      <c r="P1163" s="139">
        <f t="shared" si="77"/>
        <v>3</v>
      </c>
      <c r="Q1163" s="41"/>
    </row>
    <row r="1164" spans="1:17" ht="15" customHeight="1" x14ac:dyDescent="0.3">
      <c r="A1164" s="282"/>
      <c r="B1164" s="142">
        <f t="shared" si="73"/>
        <v>7930</v>
      </c>
      <c r="C1164" s="128"/>
      <c r="D1164" s="34">
        <f t="shared" si="74"/>
        <v>7930</v>
      </c>
      <c r="E1164" s="514">
        <v>46207</v>
      </c>
      <c r="F1164" s="279">
        <v>7930</v>
      </c>
      <c r="G1164" s="643">
        <v>46208</v>
      </c>
      <c r="H1164" s="76">
        <f t="shared" si="75"/>
        <v>0</v>
      </c>
      <c r="K1164" s="134"/>
      <c r="L1164" s="680">
        <v>46207</v>
      </c>
      <c r="M1164" s="136"/>
      <c r="N1164" s="137">
        <f t="shared" si="76"/>
        <v>77</v>
      </c>
      <c r="O1164" s="138">
        <v>77</v>
      </c>
      <c r="P1164" s="139">
        <f t="shared" si="77"/>
        <v>0</v>
      </c>
      <c r="Q1164" s="41"/>
    </row>
    <row r="1165" spans="1:17" ht="15" customHeight="1" x14ac:dyDescent="0.3">
      <c r="A1165" s="282"/>
      <c r="B1165" s="142">
        <f t="shared" si="73"/>
        <v>7933</v>
      </c>
      <c r="C1165" s="128"/>
      <c r="D1165" s="34">
        <f t="shared" si="74"/>
        <v>7930</v>
      </c>
      <c r="E1165" s="514">
        <v>46208</v>
      </c>
      <c r="F1165" s="279">
        <v>7933</v>
      </c>
      <c r="G1165" s="643">
        <v>46209</v>
      </c>
      <c r="H1165" s="76">
        <f t="shared" si="75"/>
        <v>3</v>
      </c>
      <c r="K1165" s="134"/>
      <c r="L1165" s="680">
        <v>46208</v>
      </c>
      <c r="M1165" s="136"/>
      <c r="N1165" s="137">
        <f t="shared" si="76"/>
        <v>77</v>
      </c>
      <c r="O1165" s="138">
        <v>60</v>
      </c>
      <c r="P1165" s="139">
        <f t="shared" si="77"/>
        <v>17</v>
      </c>
      <c r="Q1165" s="41"/>
    </row>
    <row r="1166" spans="1:17" ht="15" customHeight="1" x14ac:dyDescent="0.3">
      <c r="A1166" s="282"/>
      <c r="B1166" s="142">
        <f t="shared" si="73"/>
        <v>7937</v>
      </c>
      <c r="C1166" s="128"/>
      <c r="D1166" s="34">
        <f t="shared" si="74"/>
        <v>7933</v>
      </c>
      <c r="E1166" s="514">
        <v>46209</v>
      </c>
      <c r="F1166" s="279">
        <v>7937</v>
      </c>
      <c r="G1166" s="643">
        <v>46210</v>
      </c>
      <c r="H1166" s="76">
        <f t="shared" si="75"/>
        <v>4</v>
      </c>
      <c r="K1166" s="134"/>
      <c r="L1166" s="680">
        <v>46209</v>
      </c>
      <c r="M1166" s="136"/>
      <c r="N1166" s="137">
        <f t="shared" si="76"/>
        <v>60</v>
      </c>
      <c r="O1166" s="138">
        <v>40</v>
      </c>
      <c r="P1166" s="139">
        <f t="shared" si="77"/>
        <v>20</v>
      </c>
      <c r="Q1166" s="41"/>
    </row>
    <row r="1167" spans="1:17" ht="15" customHeight="1" x14ac:dyDescent="0.3">
      <c r="A1167" s="282"/>
      <c r="B1167" s="142">
        <f t="shared" si="73"/>
        <v>7941</v>
      </c>
      <c r="C1167" s="128"/>
      <c r="D1167" s="34">
        <f t="shared" si="74"/>
        <v>7937</v>
      </c>
      <c r="E1167" s="514">
        <v>46210</v>
      </c>
      <c r="F1167" s="279">
        <v>7941</v>
      </c>
      <c r="G1167" s="643">
        <v>46211</v>
      </c>
      <c r="H1167" s="76">
        <f t="shared" si="75"/>
        <v>4</v>
      </c>
      <c r="K1167" s="134"/>
      <c r="L1167" s="680">
        <v>46210</v>
      </c>
      <c r="M1167" s="136">
        <v>30</v>
      </c>
      <c r="N1167" s="137">
        <f t="shared" si="76"/>
        <v>40</v>
      </c>
      <c r="O1167" s="138">
        <v>45</v>
      </c>
      <c r="P1167" s="139">
        <f t="shared" si="77"/>
        <v>25</v>
      </c>
      <c r="Q1167" s="41"/>
    </row>
    <row r="1168" spans="1:17" ht="15" customHeight="1" x14ac:dyDescent="0.3">
      <c r="A1168" s="282"/>
      <c r="B1168" s="142">
        <f t="shared" si="73"/>
        <v>7953</v>
      </c>
      <c r="C1168" s="128"/>
      <c r="D1168" s="34">
        <f t="shared" si="74"/>
        <v>7941</v>
      </c>
      <c r="E1168" s="514">
        <v>46211</v>
      </c>
      <c r="F1168" s="279">
        <v>7953</v>
      </c>
      <c r="G1168" s="643">
        <v>46212</v>
      </c>
      <c r="H1168" s="76">
        <f t="shared" si="75"/>
        <v>12</v>
      </c>
      <c r="K1168" s="134"/>
      <c r="L1168" s="680">
        <v>46211</v>
      </c>
      <c r="M1168" s="136">
        <v>60</v>
      </c>
      <c r="N1168" s="137">
        <f t="shared" si="76"/>
        <v>45</v>
      </c>
      <c r="O1168" s="138">
        <v>70</v>
      </c>
      <c r="P1168" s="139">
        <f t="shared" si="77"/>
        <v>35</v>
      </c>
      <c r="Q1168" s="41"/>
    </row>
    <row r="1169" spans="1:17" ht="15" customHeight="1" x14ac:dyDescent="0.3">
      <c r="A1169" s="282"/>
      <c r="B1169" s="142">
        <f t="shared" si="73"/>
        <v>7963</v>
      </c>
      <c r="C1169" s="128"/>
      <c r="D1169" s="34">
        <f t="shared" si="74"/>
        <v>7953</v>
      </c>
      <c r="E1169" s="514">
        <v>46212</v>
      </c>
      <c r="F1169" s="279">
        <v>7963</v>
      </c>
      <c r="G1169" s="643">
        <v>46213</v>
      </c>
      <c r="H1169" s="76">
        <f t="shared" si="75"/>
        <v>10</v>
      </c>
      <c r="K1169" s="134"/>
      <c r="L1169" s="680">
        <v>46212</v>
      </c>
      <c r="M1169" s="136"/>
      <c r="N1169" s="137">
        <f t="shared" si="76"/>
        <v>70</v>
      </c>
      <c r="O1169" s="138">
        <v>50</v>
      </c>
      <c r="P1169" s="139">
        <f t="shared" si="77"/>
        <v>20</v>
      </c>
      <c r="Q1169" s="41"/>
    </row>
    <row r="1170" spans="1:17" ht="15" customHeight="1" x14ac:dyDescent="0.3">
      <c r="A1170" s="282"/>
      <c r="B1170" s="142">
        <f t="shared" si="73"/>
        <v>7964</v>
      </c>
      <c r="C1170" s="128"/>
      <c r="D1170" s="34">
        <f t="shared" si="74"/>
        <v>7963</v>
      </c>
      <c r="E1170" s="514">
        <v>46213</v>
      </c>
      <c r="F1170" s="279">
        <v>7964</v>
      </c>
      <c r="G1170" s="643">
        <v>46214</v>
      </c>
      <c r="H1170" s="76">
        <f t="shared" si="75"/>
        <v>1</v>
      </c>
      <c r="K1170" s="134"/>
      <c r="L1170" s="680">
        <v>46213</v>
      </c>
      <c r="M1170" s="136"/>
      <c r="N1170" s="137">
        <f t="shared" si="76"/>
        <v>50</v>
      </c>
      <c r="O1170" s="138">
        <v>47</v>
      </c>
      <c r="P1170" s="139">
        <f t="shared" si="77"/>
        <v>3</v>
      </c>
      <c r="Q1170" s="41"/>
    </row>
    <row r="1171" spans="1:17" ht="15" customHeight="1" x14ac:dyDescent="0.3">
      <c r="A1171" s="282"/>
      <c r="B1171" s="142">
        <f t="shared" si="73"/>
        <v>7964.9</v>
      </c>
      <c r="C1171" s="128"/>
      <c r="D1171" s="34">
        <f t="shared" si="74"/>
        <v>7964</v>
      </c>
      <c r="E1171" s="514">
        <v>46214</v>
      </c>
      <c r="F1171" s="279">
        <v>7964.9</v>
      </c>
      <c r="G1171" s="643">
        <v>46215</v>
      </c>
      <c r="H1171" s="76">
        <f t="shared" si="75"/>
        <v>0.8999999999996362</v>
      </c>
      <c r="K1171" s="134"/>
      <c r="L1171" s="680">
        <v>46214</v>
      </c>
      <c r="M1171" s="136">
        <v>60</v>
      </c>
      <c r="N1171" s="137">
        <f t="shared" si="76"/>
        <v>47</v>
      </c>
      <c r="O1171" s="138">
        <v>98</v>
      </c>
      <c r="P1171" s="139">
        <f t="shared" si="77"/>
        <v>9</v>
      </c>
      <c r="Q1171" s="41"/>
    </row>
    <row r="1172" spans="1:17" ht="15" customHeight="1" x14ac:dyDescent="0.3">
      <c r="A1172" s="282"/>
      <c r="B1172" s="142">
        <f t="shared" si="73"/>
        <v>7966</v>
      </c>
      <c r="C1172" s="128"/>
      <c r="D1172" s="34">
        <f t="shared" si="74"/>
        <v>7964.9</v>
      </c>
      <c r="E1172" s="514">
        <v>46215</v>
      </c>
      <c r="F1172" s="279">
        <v>7966</v>
      </c>
      <c r="G1172" s="643">
        <v>46216</v>
      </c>
      <c r="H1172" s="76">
        <f t="shared" si="75"/>
        <v>1.1000000000003638</v>
      </c>
      <c r="K1172" s="134"/>
      <c r="L1172" s="680">
        <v>46215</v>
      </c>
      <c r="M1172" s="136"/>
      <c r="N1172" s="137">
        <f t="shared" si="76"/>
        <v>98</v>
      </c>
      <c r="O1172" s="138">
        <v>90</v>
      </c>
      <c r="P1172" s="139">
        <f t="shared" si="77"/>
        <v>8</v>
      </c>
      <c r="Q1172" s="41"/>
    </row>
    <row r="1173" spans="1:17" ht="15" customHeight="1" x14ac:dyDescent="0.3">
      <c r="A1173" s="282"/>
      <c r="B1173" s="142">
        <f t="shared" si="73"/>
        <v>7971</v>
      </c>
      <c r="C1173" s="128"/>
      <c r="D1173" s="34">
        <f t="shared" si="74"/>
        <v>7966</v>
      </c>
      <c r="E1173" s="514">
        <v>46216</v>
      </c>
      <c r="F1173" s="279">
        <v>7971</v>
      </c>
      <c r="G1173" s="643">
        <v>46217</v>
      </c>
      <c r="H1173" s="76">
        <f t="shared" si="75"/>
        <v>5</v>
      </c>
      <c r="K1173" s="134"/>
      <c r="L1173" s="680">
        <v>46216</v>
      </c>
      <c r="M1173" s="136"/>
      <c r="N1173" s="137">
        <f t="shared" si="76"/>
        <v>90</v>
      </c>
      <c r="O1173" s="138">
        <v>70</v>
      </c>
      <c r="P1173" s="139">
        <f t="shared" si="77"/>
        <v>20</v>
      </c>
      <c r="Q1173" s="41"/>
    </row>
    <row r="1174" spans="1:17" ht="15" customHeight="1" x14ac:dyDescent="0.3">
      <c r="A1174" s="282"/>
      <c r="B1174" s="142">
        <f t="shared" si="73"/>
        <v>7988</v>
      </c>
      <c r="C1174" s="128"/>
      <c r="D1174" s="34">
        <f t="shared" si="74"/>
        <v>7971</v>
      </c>
      <c r="E1174" s="514">
        <v>46217</v>
      </c>
      <c r="F1174" s="279">
        <v>7988</v>
      </c>
      <c r="G1174" s="643">
        <v>46218</v>
      </c>
      <c r="H1174" s="76">
        <f t="shared" si="75"/>
        <v>17</v>
      </c>
      <c r="K1174" s="134"/>
      <c r="L1174" s="680">
        <v>46217</v>
      </c>
      <c r="M1174" s="136"/>
      <c r="N1174" s="137">
        <f t="shared" si="76"/>
        <v>70</v>
      </c>
      <c r="O1174" s="138">
        <v>54</v>
      </c>
      <c r="P1174" s="139">
        <f t="shared" si="77"/>
        <v>16</v>
      </c>
      <c r="Q1174" s="41"/>
    </row>
    <row r="1175" spans="1:17" ht="15" customHeight="1" x14ac:dyDescent="0.3">
      <c r="A1175" s="282"/>
      <c r="B1175" s="142">
        <f t="shared" si="73"/>
        <v>7993</v>
      </c>
      <c r="C1175" s="128"/>
      <c r="D1175" s="34">
        <f t="shared" si="74"/>
        <v>7988</v>
      </c>
      <c r="E1175" s="514">
        <v>46218</v>
      </c>
      <c r="F1175" s="279">
        <v>7993</v>
      </c>
      <c r="G1175" s="643">
        <v>46219</v>
      </c>
      <c r="H1175" s="76">
        <f t="shared" si="75"/>
        <v>5</v>
      </c>
      <c r="K1175" s="134"/>
      <c r="L1175" s="680">
        <v>46218</v>
      </c>
      <c r="M1175" s="136">
        <v>120</v>
      </c>
      <c r="N1175" s="137">
        <f t="shared" si="76"/>
        <v>54</v>
      </c>
      <c r="O1175" s="138">
        <v>77</v>
      </c>
      <c r="P1175" s="139">
        <f t="shared" si="77"/>
        <v>97</v>
      </c>
      <c r="Q1175" s="41"/>
    </row>
    <row r="1176" spans="1:17" ht="15" customHeight="1" x14ac:dyDescent="0.3">
      <c r="A1176" s="282"/>
      <c r="B1176" s="142">
        <f t="shared" si="73"/>
        <v>7998</v>
      </c>
      <c r="C1176" s="128"/>
      <c r="D1176" s="34">
        <f t="shared" si="74"/>
        <v>7993</v>
      </c>
      <c r="E1176" s="514">
        <v>46219</v>
      </c>
      <c r="F1176" s="279">
        <v>7998</v>
      </c>
      <c r="G1176" s="643">
        <v>46220</v>
      </c>
      <c r="H1176" s="76">
        <f t="shared" si="75"/>
        <v>5</v>
      </c>
      <c r="K1176" s="134"/>
      <c r="L1176" s="680">
        <v>46219</v>
      </c>
      <c r="M1176" s="136">
        <v>30</v>
      </c>
      <c r="N1176" s="137">
        <f t="shared" si="76"/>
        <v>77</v>
      </c>
      <c r="O1176" s="138">
        <v>96</v>
      </c>
      <c r="P1176" s="139">
        <f t="shared" si="77"/>
        <v>11</v>
      </c>
      <c r="Q1176" s="41"/>
    </row>
    <row r="1177" spans="1:17" ht="15" customHeight="1" x14ac:dyDescent="0.3">
      <c r="A1177" s="282"/>
      <c r="B1177" s="142">
        <f t="shared" si="73"/>
        <v>8000</v>
      </c>
      <c r="C1177" s="128"/>
      <c r="D1177" s="34">
        <f t="shared" si="74"/>
        <v>7998</v>
      </c>
      <c r="E1177" s="514">
        <v>46220</v>
      </c>
      <c r="F1177" s="279">
        <v>8000</v>
      </c>
      <c r="G1177" s="643">
        <v>46221</v>
      </c>
      <c r="H1177" s="76">
        <f t="shared" si="75"/>
        <v>2</v>
      </c>
      <c r="K1177" s="134"/>
      <c r="L1177" s="680">
        <v>46220</v>
      </c>
      <c r="M1177" s="136"/>
      <c r="N1177" s="137">
        <f t="shared" si="76"/>
        <v>96</v>
      </c>
      <c r="O1177" s="138">
        <v>80</v>
      </c>
      <c r="P1177" s="139">
        <f t="shared" si="77"/>
        <v>16</v>
      </c>
      <c r="Q1177" s="41"/>
    </row>
    <row r="1178" spans="1:17" ht="15" customHeight="1" x14ac:dyDescent="0.3">
      <c r="B1178" s="566">
        <f t="shared" si="73"/>
        <v>8001</v>
      </c>
      <c r="D1178" s="34">
        <f t="shared" ref="D1178:D1241" si="78">F1177</f>
        <v>8000</v>
      </c>
      <c r="E1178" s="514">
        <v>46221</v>
      </c>
      <c r="F1178" s="279">
        <v>8001</v>
      </c>
      <c r="G1178" s="643">
        <v>46222</v>
      </c>
      <c r="H1178" s="76">
        <f t="shared" ref="H1178:H1190" si="79">F1178-D1178</f>
        <v>1</v>
      </c>
      <c r="K1178" s="134"/>
      <c r="L1178" s="680">
        <v>46221</v>
      </c>
      <c r="M1178" s="136"/>
      <c r="N1178" s="137">
        <f t="shared" ref="N1178" si="80">O1177</f>
        <v>80</v>
      </c>
      <c r="O1178" s="138">
        <v>62</v>
      </c>
      <c r="P1178" s="139">
        <f t="shared" ref="P1178" si="81">(M1178+N1178-O1178)</f>
        <v>18</v>
      </c>
      <c r="Q1178" s="41"/>
    </row>
    <row r="1179" spans="1:17" ht="15" customHeight="1" x14ac:dyDescent="0.3">
      <c r="D1179" s="34">
        <f t="shared" si="78"/>
        <v>8001</v>
      </c>
      <c r="E1179" s="514">
        <v>46222</v>
      </c>
      <c r="F1179" s="279">
        <v>8001</v>
      </c>
      <c r="G1179" s="643">
        <v>46223</v>
      </c>
      <c r="H1179" s="76">
        <f t="shared" si="79"/>
        <v>0</v>
      </c>
      <c r="K1179" s="134"/>
      <c r="L1179" s="680">
        <v>46222</v>
      </c>
      <c r="M1179" s="136"/>
      <c r="N1179" s="137">
        <f t="shared" ref="N1179:N1186" si="82">O1178</f>
        <v>62</v>
      </c>
      <c r="O1179" s="138">
        <v>62</v>
      </c>
      <c r="P1179" s="139">
        <f t="shared" ref="P1179:P1186" si="83">(M1179+N1179-O1179)</f>
        <v>0</v>
      </c>
      <c r="Q1179" s="41"/>
    </row>
    <row r="1180" spans="1:17" ht="15" customHeight="1" x14ac:dyDescent="0.3">
      <c r="D1180" s="34">
        <f t="shared" si="78"/>
        <v>8001</v>
      </c>
      <c r="E1180" s="514">
        <v>46223</v>
      </c>
      <c r="F1180" s="279">
        <v>8002</v>
      </c>
      <c r="G1180" s="643">
        <v>46224</v>
      </c>
      <c r="H1180" s="76">
        <f t="shared" si="79"/>
        <v>1</v>
      </c>
      <c r="K1180" s="134"/>
      <c r="L1180" s="680">
        <v>46223</v>
      </c>
      <c r="M1180" s="136">
        <v>60</v>
      </c>
      <c r="N1180" s="137">
        <f t="shared" si="82"/>
        <v>62</v>
      </c>
      <c r="O1180" s="138">
        <v>100</v>
      </c>
      <c r="P1180" s="139">
        <f t="shared" si="83"/>
        <v>22</v>
      </c>
      <c r="Q1180" s="41"/>
    </row>
    <row r="1181" spans="1:17" ht="15" customHeight="1" x14ac:dyDescent="0.3">
      <c r="D1181" s="34">
        <f t="shared" si="78"/>
        <v>8002</v>
      </c>
      <c r="E1181" s="514">
        <v>46224</v>
      </c>
      <c r="F1181" s="279">
        <v>8006</v>
      </c>
      <c r="G1181" s="643">
        <v>46225</v>
      </c>
      <c r="H1181" s="76">
        <f t="shared" si="79"/>
        <v>4</v>
      </c>
      <c r="K1181" s="134"/>
      <c r="L1181" s="680">
        <v>46224</v>
      </c>
      <c r="M1181" s="136"/>
      <c r="N1181" s="137">
        <f t="shared" si="82"/>
        <v>100</v>
      </c>
      <c r="O1181" s="138">
        <v>90</v>
      </c>
      <c r="P1181" s="139">
        <f t="shared" si="83"/>
        <v>10</v>
      </c>
      <c r="Q1181" s="41"/>
    </row>
    <row r="1182" spans="1:17" ht="15" customHeight="1" x14ac:dyDescent="0.3">
      <c r="D1182" s="34">
        <f t="shared" si="78"/>
        <v>8006</v>
      </c>
      <c r="E1182" s="514">
        <v>46225</v>
      </c>
      <c r="F1182" s="279">
        <v>8017</v>
      </c>
      <c r="G1182" s="643">
        <v>46226</v>
      </c>
      <c r="H1182" s="76">
        <f t="shared" si="79"/>
        <v>11</v>
      </c>
      <c r="K1182" s="134"/>
      <c r="L1182" s="680">
        <v>46225</v>
      </c>
      <c r="M1182" s="136"/>
      <c r="N1182" s="137">
        <f t="shared" si="82"/>
        <v>90</v>
      </c>
      <c r="O1182" s="138">
        <v>59</v>
      </c>
      <c r="P1182" s="139">
        <f t="shared" si="83"/>
        <v>31</v>
      </c>
      <c r="Q1182" s="41"/>
    </row>
    <row r="1183" spans="1:17" ht="15" customHeight="1" x14ac:dyDescent="0.3">
      <c r="D1183" s="34">
        <f t="shared" si="78"/>
        <v>8017</v>
      </c>
      <c r="E1183" s="514">
        <v>46226</v>
      </c>
      <c r="F1183" s="279">
        <v>8030</v>
      </c>
      <c r="G1183" s="643">
        <v>46227</v>
      </c>
      <c r="H1183" s="76">
        <f t="shared" si="79"/>
        <v>13</v>
      </c>
      <c r="K1183" s="134"/>
      <c r="L1183" s="680">
        <v>46226</v>
      </c>
      <c r="M1183" s="136">
        <v>60</v>
      </c>
      <c r="N1183" s="137">
        <f t="shared" si="82"/>
        <v>59</v>
      </c>
      <c r="O1183" s="138">
        <v>80</v>
      </c>
      <c r="P1183" s="139">
        <f t="shared" si="83"/>
        <v>39</v>
      </c>
      <c r="Q1183" s="41"/>
    </row>
    <row r="1184" spans="1:17" ht="15" customHeight="1" x14ac:dyDescent="0.3">
      <c r="D1184" s="34">
        <f t="shared" si="78"/>
        <v>8030</v>
      </c>
      <c r="E1184" s="514">
        <v>46227</v>
      </c>
      <c r="F1184" s="279">
        <v>8036</v>
      </c>
      <c r="G1184" s="643">
        <v>46228</v>
      </c>
      <c r="H1184" s="76">
        <f t="shared" si="79"/>
        <v>6</v>
      </c>
      <c r="K1184" s="134"/>
      <c r="L1184" s="680">
        <v>46227</v>
      </c>
      <c r="M1184" s="136">
        <v>60</v>
      </c>
      <c r="N1184" s="137">
        <f t="shared" si="82"/>
        <v>80</v>
      </c>
      <c r="O1184" s="138">
        <v>109</v>
      </c>
      <c r="P1184" s="139">
        <f t="shared" si="83"/>
        <v>31</v>
      </c>
      <c r="Q1184" s="41"/>
    </row>
    <row r="1185" spans="4:17" ht="15" customHeight="1" x14ac:dyDescent="0.3">
      <c r="D1185" s="34">
        <f t="shared" si="78"/>
        <v>8036</v>
      </c>
      <c r="E1185" s="514">
        <v>46228</v>
      </c>
      <c r="F1185" s="279">
        <v>8037</v>
      </c>
      <c r="G1185" s="643">
        <v>46229</v>
      </c>
      <c r="H1185" s="76">
        <f t="shared" si="79"/>
        <v>1</v>
      </c>
      <c r="K1185" s="134"/>
      <c r="L1185" s="680">
        <v>46228</v>
      </c>
      <c r="M1185" s="136"/>
      <c r="N1185" s="137">
        <f t="shared" si="82"/>
        <v>109</v>
      </c>
      <c r="O1185" s="138">
        <v>103</v>
      </c>
      <c r="P1185" s="139">
        <f t="shared" si="83"/>
        <v>6</v>
      </c>
      <c r="Q1185" s="41"/>
    </row>
    <row r="1186" spans="4:17" ht="15" customHeight="1" x14ac:dyDescent="0.3">
      <c r="D1186" s="34">
        <f t="shared" si="78"/>
        <v>8037</v>
      </c>
      <c r="E1186" s="514">
        <v>46229</v>
      </c>
      <c r="F1186" s="279">
        <v>8040</v>
      </c>
      <c r="G1186" s="643">
        <v>46230</v>
      </c>
      <c r="H1186" s="76">
        <f t="shared" si="79"/>
        <v>3</v>
      </c>
      <c r="K1186" s="134"/>
      <c r="L1186" s="680">
        <v>46229</v>
      </c>
      <c r="M1186" s="136"/>
      <c r="N1186" s="137">
        <f t="shared" si="82"/>
        <v>103</v>
      </c>
      <c r="O1186" s="138">
        <v>80</v>
      </c>
      <c r="P1186" s="139">
        <f t="shared" si="83"/>
        <v>23</v>
      </c>
      <c r="Q1186" s="41"/>
    </row>
    <row r="1187" spans="4:17" ht="15" customHeight="1" x14ac:dyDescent="0.3">
      <c r="D1187" s="34">
        <f t="shared" si="78"/>
        <v>8040</v>
      </c>
      <c r="E1187" s="514">
        <v>46230</v>
      </c>
      <c r="F1187" s="279">
        <v>8053</v>
      </c>
      <c r="G1187" s="643">
        <v>46231</v>
      </c>
      <c r="H1187" s="76">
        <f t="shared" si="79"/>
        <v>13</v>
      </c>
      <c r="K1187" s="134"/>
      <c r="L1187" s="680">
        <v>46230</v>
      </c>
      <c r="M1187" s="136">
        <v>60</v>
      </c>
      <c r="N1187" s="137">
        <f t="shared" ref="N1187:N1190" si="84">O1186</f>
        <v>80</v>
      </c>
      <c r="O1187" s="138">
        <v>68</v>
      </c>
      <c r="P1187" s="139">
        <f t="shared" ref="P1187:P1190" si="85">(M1187+N1187-O1187)</f>
        <v>72</v>
      </c>
      <c r="Q1187" s="41"/>
    </row>
    <row r="1188" spans="4:17" ht="15" customHeight="1" x14ac:dyDescent="0.3">
      <c r="D1188" s="34">
        <f t="shared" si="78"/>
        <v>8053</v>
      </c>
      <c r="E1188" s="514">
        <v>46231</v>
      </c>
      <c r="F1188" s="279">
        <v>8058.8</v>
      </c>
      <c r="G1188" s="643">
        <v>46232</v>
      </c>
      <c r="H1188" s="76">
        <f t="shared" si="79"/>
        <v>5.8000000000001819</v>
      </c>
      <c r="K1188" s="134"/>
      <c r="L1188" s="680">
        <v>46231</v>
      </c>
      <c r="M1188" s="136">
        <v>60</v>
      </c>
      <c r="N1188" s="137">
        <f t="shared" si="84"/>
        <v>68</v>
      </c>
      <c r="O1188" s="138">
        <v>80</v>
      </c>
      <c r="P1188" s="139">
        <f t="shared" si="85"/>
        <v>48</v>
      </c>
      <c r="Q1188" s="41"/>
    </row>
    <row r="1189" spans="4:17" ht="15" customHeight="1" x14ac:dyDescent="0.3">
      <c r="D1189" s="34">
        <f t="shared" si="78"/>
        <v>8058.8</v>
      </c>
      <c r="E1189" s="514">
        <v>46232</v>
      </c>
      <c r="F1189" s="279">
        <v>8062</v>
      </c>
      <c r="G1189" s="643">
        <v>46233</v>
      </c>
      <c r="H1189" s="76">
        <f t="shared" si="79"/>
        <v>3.1999999999998181</v>
      </c>
      <c r="K1189" s="134"/>
      <c r="L1189" s="680">
        <v>46232</v>
      </c>
      <c r="M1189" s="136"/>
      <c r="N1189" s="137">
        <f t="shared" si="84"/>
        <v>80</v>
      </c>
      <c r="O1189" s="138">
        <v>60</v>
      </c>
      <c r="P1189" s="139">
        <f t="shared" si="85"/>
        <v>20</v>
      </c>
      <c r="Q1189" s="41"/>
    </row>
    <row r="1190" spans="4:17" ht="15" customHeight="1" x14ac:dyDescent="0.3">
      <c r="D1190" s="34">
        <f t="shared" si="78"/>
        <v>8062</v>
      </c>
      <c r="E1190" s="514">
        <v>46233</v>
      </c>
      <c r="F1190" s="279">
        <v>8062</v>
      </c>
      <c r="G1190" s="643">
        <v>46234</v>
      </c>
      <c r="H1190" s="76">
        <f t="shared" si="79"/>
        <v>0</v>
      </c>
      <c r="K1190" s="134"/>
      <c r="L1190" s="680">
        <v>46233</v>
      </c>
      <c r="M1190" s="136"/>
      <c r="N1190" s="137">
        <f t="shared" si="84"/>
        <v>60</v>
      </c>
      <c r="O1190" s="138">
        <v>60</v>
      </c>
      <c r="P1190" s="139">
        <f t="shared" si="85"/>
        <v>0</v>
      </c>
      <c r="Q1190" s="41"/>
    </row>
    <row r="1191" spans="4:17" ht="15" customHeight="1" x14ac:dyDescent="0.3">
      <c r="D1191" s="34">
        <f t="shared" si="78"/>
        <v>8062</v>
      </c>
      <c r="E1191" s="514">
        <v>46234</v>
      </c>
      <c r="F1191" s="279">
        <v>8066.53</v>
      </c>
      <c r="G1191" s="643">
        <v>46235</v>
      </c>
      <c r="H1191" s="76">
        <f t="shared" ref="H1191" si="86">F1191-D1191</f>
        <v>4.5299999999997453</v>
      </c>
      <c r="K1191" s="134"/>
      <c r="L1191" s="680">
        <v>46234</v>
      </c>
      <c r="M1191" s="136">
        <v>60</v>
      </c>
      <c r="N1191" s="137">
        <f t="shared" ref="N1191:N1211" si="87">O1190</f>
        <v>60</v>
      </c>
      <c r="O1191" s="138">
        <v>78</v>
      </c>
      <c r="P1191" s="139">
        <f t="shared" ref="P1191:P1211" si="88">(M1191+N1191-O1191)</f>
        <v>42</v>
      </c>
      <c r="Q1191" s="41"/>
    </row>
    <row r="1192" spans="4:17" ht="15" customHeight="1" x14ac:dyDescent="0.3">
      <c r="D1192" s="34">
        <f t="shared" si="78"/>
        <v>8066.53</v>
      </c>
      <c r="E1192" s="514">
        <v>46235</v>
      </c>
      <c r="F1192" s="279">
        <v>8074</v>
      </c>
      <c r="G1192" s="643">
        <v>46236</v>
      </c>
      <c r="H1192" s="76">
        <f t="shared" ref="H1192:H1209" si="89">F1192-D1192</f>
        <v>7.4700000000002547</v>
      </c>
      <c r="K1192" s="134"/>
      <c r="L1192" s="680">
        <v>46235</v>
      </c>
      <c r="M1192" s="136"/>
      <c r="N1192" s="137">
        <f t="shared" si="87"/>
        <v>78</v>
      </c>
      <c r="O1192" s="138">
        <v>50</v>
      </c>
      <c r="P1192" s="139">
        <f t="shared" si="88"/>
        <v>28</v>
      </c>
      <c r="Q1192" s="41"/>
    </row>
    <row r="1193" spans="4:17" ht="15" customHeight="1" x14ac:dyDescent="0.3">
      <c r="D1193" s="34">
        <f t="shared" si="78"/>
        <v>8074</v>
      </c>
      <c r="E1193" s="514">
        <v>46236</v>
      </c>
      <c r="F1193" s="279">
        <v>8075.1</v>
      </c>
      <c r="G1193" s="643">
        <v>46237</v>
      </c>
      <c r="H1193" s="76">
        <f t="shared" si="89"/>
        <v>1.1000000000003638</v>
      </c>
      <c r="K1193" s="134"/>
      <c r="L1193" s="680">
        <v>46236</v>
      </c>
      <c r="M1193" s="136"/>
      <c r="N1193" s="137">
        <f t="shared" si="87"/>
        <v>50</v>
      </c>
      <c r="O1193" s="138">
        <v>46</v>
      </c>
      <c r="P1193" s="139">
        <f t="shared" si="88"/>
        <v>4</v>
      </c>
      <c r="Q1193" s="41"/>
    </row>
    <row r="1194" spans="4:17" ht="15" customHeight="1" x14ac:dyDescent="0.3">
      <c r="D1194" s="34">
        <f t="shared" si="78"/>
        <v>8075.1</v>
      </c>
      <c r="E1194" s="514">
        <v>46237</v>
      </c>
      <c r="F1194" s="279">
        <v>8075.3</v>
      </c>
      <c r="G1194" s="643">
        <v>46238</v>
      </c>
      <c r="H1194" s="76">
        <f t="shared" si="89"/>
        <v>0.1999999999998181</v>
      </c>
      <c r="K1194" s="134"/>
      <c r="L1194" s="680">
        <v>46237</v>
      </c>
      <c r="M1194" s="136"/>
      <c r="N1194" s="137">
        <f t="shared" si="87"/>
        <v>46</v>
      </c>
      <c r="O1194" s="138">
        <v>40</v>
      </c>
      <c r="P1194" s="139">
        <f t="shared" si="88"/>
        <v>6</v>
      </c>
      <c r="Q1194" s="41"/>
    </row>
    <row r="1195" spans="4:17" ht="15" customHeight="1" x14ac:dyDescent="0.3">
      <c r="D1195" s="34">
        <f t="shared" si="78"/>
        <v>8075.3</v>
      </c>
      <c r="E1195" s="514">
        <v>46238</v>
      </c>
      <c r="F1195" s="279">
        <v>8079</v>
      </c>
      <c r="G1195" s="643">
        <v>46239</v>
      </c>
      <c r="H1195" s="76">
        <f t="shared" si="89"/>
        <v>3.6999999999998181</v>
      </c>
      <c r="K1195" s="134"/>
      <c r="L1195" s="680">
        <v>46238</v>
      </c>
      <c r="M1195" s="136">
        <v>60</v>
      </c>
      <c r="N1195" s="137">
        <f t="shared" si="87"/>
        <v>40</v>
      </c>
      <c r="O1195" s="138">
        <v>79</v>
      </c>
      <c r="P1195" s="139">
        <f t="shared" si="88"/>
        <v>21</v>
      </c>
      <c r="Q1195" s="41"/>
    </row>
    <row r="1196" spans="4:17" ht="15" customHeight="1" x14ac:dyDescent="0.3">
      <c r="D1196" s="34">
        <f t="shared" si="78"/>
        <v>8079</v>
      </c>
      <c r="E1196" s="514">
        <v>46239</v>
      </c>
      <c r="F1196" s="279">
        <v>8095</v>
      </c>
      <c r="G1196" s="643">
        <v>46240</v>
      </c>
      <c r="H1196" s="76">
        <f t="shared" si="89"/>
        <v>16</v>
      </c>
      <c r="K1196" s="134"/>
      <c r="L1196" s="680">
        <v>46239</v>
      </c>
      <c r="M1196" s="136"/>
      <c r="N1196" s="137">
        <f t="shared" si="87"/>
        <v>79</v>
      </c>
      <c r="O1196" s="138">
        <v>5</v>
      </c>
      <c r="P1196" s="139">
        <f t="shared" si="88"/>
        <v>74</v>
      </c>
      <c r="Q1196" s="41"/>
    </row>
    <row r="1197" spans="4:17" ht="15" customHeight="1" x14ac:dyDescent="0.3">
      <c r="D1197" s="34">
        <f t="shared" si="78"/>
        <v>8095</v>
      </c>
      <c r="E1197" s="514">
        <v>46240</v>
      </c>
      <c r="F1197" s="279">
        <v>8099</v>
      </c>
      <c r="G1197" s="643">
        <v>46241</v>
      </c>
      <c r="H1197" s="76">
        <f t="shared" si="89"/>
        <v>4</v>
      </c>
      <c r="K1197" s="134"/>
      <c r="L1197" s="680">
        <v>46240</v>
      </c>
      <c r="M1197" s="136">
        <v>120</v>
      </c>
      <c r="N1197" s="137">
        <f t="shared" si="87"/>
        <v>5</v>
      </c>
      <c r="O1197" s="138">
        <v>96</v>
      </c>
      <c r="P1197" s="139">
        <f t="shared" si="88"/>
        <v>29</v>
      </c>
      <c r="Q1197" s="41"/>
    </row>
    <row r="1198" spans="4:17" ht="15" customHeight="1" x14ac:dyDescent="0.3">
      <c r="D1198" s="34">
        <f t="shared" si="78"/>
        <v>8099</v>
      </c>
      <c r="E1198" s="514">
        <v>46241</v>
      </c>
      <c r="F1198" s="279">
        <v>8099</v>
      </c>
      <c r="G1198" s="643">
        <v>46242</v>
      </c>
      <c r="H1198" s="76">
        <f t="shared" si="89"/>
        <v>0</v>
      </c>
      <c r="K1198" s="134"/>
      <c r="L1198" s="680">
        <v>46241</v>
      </c>
      <c r="M1198" s="136"/>
      <c r="N1198" s="137">
        <f t="shared" si="87"/>
        <v>96</v>
      </c>
      <c r="O1198" s="138">
        <v>96</v>
      </c>
      <c r="P1198" s="139">
        <f t="shared" si="88"/>
        <v>0</v>
      </c>
      <c r="Q1198" s="41"/>
    </row>
    <row r="1199" spans="4:17" ht="15" customHeight="1" x14ac:dyDescent="0.3">
      <c r="D1199" s="34">
        <f t="shared" si="78"/>
        <v>8099</v>
      </c>
      <c r="E1199" s="514">
        <v>46242</v>
      </c>
      <c r="F1199" s="279">
        <v>8110</v>
      </c>
      <c r="G1199" s="643">
        <v>46243</v>
      </c>
      <c r="H1199" s="76">
        <f t="shared" si="89"/>
        <v>11</v>
      </c>
      <c r="K1199" s="134"/>
      <c r="L1199" s="680">
        <v>46242</v>
      </c>
      <c r="M1199" s="136">
        <v>60</v>
      </c>
      <c r="N1199" s="137">
        <f t="shared" si="87"/>
        <v>96</v>
      </c>
      <c r="O1199" s="138">
        <v>77</v>
      </c>
      <c r="P1199" s="139">
        <f t="shared" si="88"/>
        <v>79</v>
      </c>
      <c r="Q1199" s="41"/>
    </row>
    <row r="1200" spans="4:17" ht="15" customHeight="1" x14ac:dyDescent="0.3">
      <c r="D1200" s="34">
        <f t="shared" si="78"/>
        <v>8110</v>
      </c>
      <c r="E1200" s="514">
        <v>46243</v>
      </c>
      <c r="F1200" s="279">
        <v>8119.8</v>
      </c>
      <c r="G1200" s="643">
        <v>46244</v>
      </c>
      <c r="H1200" s="76">
        <f t="shared" si="89"/>
        <v>9.8000000000001819</v>
      </c>
      <c r="K1200" s="134"/>
      <c r="L1200" s="680">
        <v>46243</v>
      </c>
      <c r="M1200" s="136">
        <v>90</v>
      </c>
      <c r="N1200" s="137">
        <f t="shared" si="87"/>
        <v>77</v>
      </c>
      <c r="O1200" s="138">
        <v>78</v>
      </c>
      <c r="P1200" s="139">
        <f t="shared" si="88"/>
        <v>89</v>
      </c>
      <c r="Q1200" s="41"/>
    </row>
    <row r="1201" spans="4:17" ht="15" customHeight="1" x14ac:dyDescent="0.3">
      <c r="D1201" s="34">
        <f t="shared" si="78"/>
        <v>8119.8</v>
      </c>
      <c r="E1201" s="514">
        <v>46244</v>
      </c>
      <c r="F1201" s="279">
        <v>8133</v>
      </c>
      <c r="G1201" s="643">
        <v>46245</v>
      </c>
      <c r="H1201" s="76">
        <f t="shared" si="89"/>
        <v>13.199999999999818</v>
      </c>
      <c r="K1201" s="134"/>
      <c r="L1201" s="680">
        <v>46244</v>
      </c>
      <c r="M1201" s="136">
        <v>60</v>
      </c>
      <c r="N1201" s="137">
        <f t="shared" si="87"/>
        <v>78</v>
      </c>
      <c r="O1201" s="138">
        <v>38</v>
      </c>
      <c r="P1201" s="139">
        <f t="shared" si="88"/>
        <v>100</v>
      </c>
      <c r="Q1201" s="41"/>
    </row>
    <row r="1202" spans="4:17" ht="15" customHeight="1" x14ac:dyDescent="0.3">
      <c r="D1202" s="34">
        <f t="shared" si="78"/>
        <v>8133</v>
      </c>
      <c r="E1202" s="514">
        <v>46245</v>
      </c>
      <c r="F1202" s="279">
        <v>8139</v>
      </c>
      <c r="G1202" s="643">
        <v>46246</v>
      </c>
      <c r="H1202" s="76">
        <f t="shared" si="89"/>
        <v>6</v>
      </c>
      <c r="K1202" s="134"/>
      <c r="L1202" s="680">
        <v>46245</v>
      </c>
      <c r="M1202" s="136">
        <v>60</v>
      </c>
      <c r="N1202" s="137">
        <f t="shared" si="87"/>
        <v>38</v>
      </c>
      <c r="O1202" s="138">
        <v>80</v>
      </c>
      <c r="P1202" s="139">
        <f t="shared" si="88"/>
        <v>18</v>
      </c>
      <c r="Q1202" s="41"/>
    </row>
    <row r="1203" spans="4:17" ht="15" customHeight="1" x14ac:dyDescent="0.3">
      <c r="D1203" s="34">
        <f t="shared" si="78"/>
        <v>8139</v>
      </c>
      <c r="E1203" s="514">
        <v>46246</v>
      </c>
      <c r="F1203" s="279">
        <v>8144</v>
      </c>
      <c r="G1203" s="643">
        <v>46247</v>
      </c>
      <c r="H1203" s="76">
        <f t="shared" si="89"/>
        <v>5</v>
      </c>
      <c r="K1203" s="134"/>
      <c r="L1203" s="680">
        <v>46246</v>
      </c>
      <c r="M1203" s="136"/>
      <c r="N1203" s="137">
        <f t="shared" si="87"/>
        <v>80</v>
      </c>
      <c r="O1203" s="138">
        <v>67</v>
      </c>
      <c r="P1203" s="139">
        <f t="shared" si="88"/>
        <v>13</v>
      </c>
      <c r="Q1203" s="41"/>
    </row>
    <row r="1204" spans="4:17" ht="15" customHeight="1" x14ac:dyDescent="0.3">
      <c r="D1204" s="34">
        <f t="shared" si="78"/>
        <v>8144</v>
      </c>
      <c r="E1204" s="514">
        <v>46247</v>
      </c>
      <c r="F1204" s="279">
        <v>8146</v>
      </c>
      <c r="G1204" s="643">
        <v>46248</v>
      </c>
      <c r="H1204" s="76">
        <f t="shared" si="89"/>
        <v>2</v>
      </c>
      <c r="K1204" s="134"/>
      <c r="L1204" s="680">
        <v>46247</v>
      </c>
      <c r="M1204" s="136">
        <v>30</v>
      </c>
      <c r="N1204" s="137">
        <f t="shared" si="87"/>
        <v>67</v>
      </c>
      <c r="O1204" s="138">
        <v>68</v>
      </c>
      <c r="P1204" s="139">
        <f t="shared" si="88"/>
        <v>29</v>
      </c>
      <c r="Q1204" s="41"/>
    </row>
    <row r="1205" spans="4:17" ht="15" customHeight="1" x14ac:dyDescent="0.3">
      <c r="D1205" s="34">
        <f t="shared" si="78"/>
        <v>8146</v>
      </c>
      <c r="E1205" s="514">
        <v>46248</v>
      </c>
      <c r="F1205" s="279">
        <v>8146</v>
      </c>
      <c r="G1205" s="643">
        <v>46249</v>
      </c>
      <c r="H1205" s="76">
        <f t="shared" si="89"/>
        <v>0</v>
      </c>
      <c r="K1205" s="134"/>
      <c r="L1205" s="680">
        <v>46248</v>
      </c>
      <c r="M1205" s="136"/>
      <c r="N1205" s="137">
        <f t="shared" si="87"/>
        <v>68</v>
      </c>
      <c r="O1205" s="138">
        <v>68</v>
      </c>
      <c r="P1205" s="139">
        <f t="shared" si="88"/>
        <v>0</v>
      </c>
      <c r="Q1205" s="41"/>
    </row>
    <row r="1206" spans="4:17" ht="15" customHeight="1" x14ac:dyDescent="0.3">
      <c r="D1206" s="34">
        <f t="shared" si="78"/>
        <v>8146</v>
      </c>
      <c r="E1206" s="514">
        <v>46249</v>
      </c>
      <c r="F1206" s="279">
        <v>8153</v>
      </c>
      <c r="G1206" s="643">
        <v>46250</v>
      </c>
      <c r="H1206" s="76">
        <f t="shared" si="89"/>
        <v>7</v>
      </c>
      <c r="K1206" s="134"/>
      <c r="L1206" s="680">
        <v>46249</v>
      </c>
      <c r="M1206" s="136">
        <v>60</v>
      </c>
      <c r="N1206" s="137">
        <f t="shared" si="87"/>
        <v>68</v>
      </c>
      <c r="O1206" s="138">
        <v>86</v>
      </c>
      <c r="P1206" s="139">
        <f t="shared" si="88"/>
        <v>42</v>
      </c>
      <c r="Q1206" s="41"/>
    </row>
    <row r="1207" spans="4:17" ht="15" customHeight="1" x14ac:dyDescent="0.3">
      <c r="D1207" s="34">
        <f t="shared" si="78"/>
        <v>8153</v>
      </c>
      <c r="E1207" s="514">
        <v>46250</v>
      </c>
      <c r="F1207" s="279">
        <v>8160</v>
      </c>
      <c r="G1207" s="643">
        <v>46251</v>
      </c>
      <c r="H1207" s="76">
        <f t="shared" si="89"/>
        <v>7</v>
      </c>
      <c r="K1207" s="134"/>
      <c r="L1207" s="680">
        <v>46250</v>
      </c>
      <c r="M1207" s="136"/>
      <c r="N1207" s="137">
        <f t="shared" si="87"/>
        <v>86</v>
      </c>
      <c r="O1207" s="138">
        <v>50</v>
      </c>
      <c r="P1207" s="139">
        <f t="shared" si="88"/>
        <v>36</v>
      </c>
      <c r="Q1207" s="41"/>
    </row>
    <row r="1208" spans="4:17" ht="15" customHeight="1" x14ac:dyDescent="0.3">
      <c r="D1208" s="34">
        <f t="shared" si="78"/>
        <v>8160</v>
      </c>
      <c r="E1208" s="514">
        <v>46251</v>
      </c>
      <c r="F1208" s="279">
        <v>8167</v>
      </c>
      <c r="G1208" s="643">
        <v>46252</v>
      </c>
      <c r="H1208" s="76">
        <f t="shared" si="89"/>
        <v>7</v>
      </c>
      <c r="K1208" s="134"/>
      <c r="L1208" s="680">
        <v>46251</v>
      </c>
      <c r="M1208" s="136">
        <v>60</v>
      </c>
      <c r="N1208" s="137">
        <f t="shared" si="87"/>
        <v>50</v>
      </c>
      <c r="O1208" s="138">
        <v>69</v>
      </c>
      <c r="P1208" s="139">
        <f t="shared" si="88"/>
        <v>41</v>
      </c>
      <c r="Q1208" s="41"/>
    </row>
    <row r="1209" spans="4:17" ht="15" customHeight="1" x14ac:dyDescent="0.3">
      <c r="D1209" s="34">
        <f t="shared" si="78"/>
        <v>8167</v>
      </c>
      <c r="E1209" s="514">
        <v>46252</v>
      </c>
      <c r="F1209" s="279">
        <v>8173</v>
      </c>
      <c r="G1209" s="643">
        <v>46253</v>
      </c>
      <c r="H1209" s="76">
        <f t="shared" si="89"/>
        <v>6</v>
      </c>
      <c r="K1209" s="134"/>
      <c r="L1209" s="680">
        <v>46252</v>
      </c>
      <c r="M1209" s="136">
        <v>30</v>
      </c>
      <c r="N1209" s="137">
        <f t="shared" si="87"/>
        <v>69</v>
      </c>
      <c r="O1209" s="138">
        <v>61</v>
      </c>
      <c r="P1209" s="139">
        <f t="shared" si="88"/>
        <v>38</v>
      </c>
      <c r="Q1209" s="41"/>
    </row>
    <row r="1210" spans="4:17" ht="15" customHeight="1" x14ac:dyDescent="0.3">
      <c r="D1210" s="34">
        <f t="shared" si="78"/>
        <v>8173</v>
      </c>
      <c r="E1210" s="514">
        <v>46253</v>
      </c>
      <c r="F1210" s="279">
        <v>8176</v>
      </c>
      <c r="G1210" s="643">
        <v>46254</v>
      </c>
      <c r="H1210" s="76">
        <f t="shared" ref="H1210:H1273" si="90">F1210-D1210</f>
        <v>3</v>
      </c>
      <c r="K1210" s="134"/>
      <c r="L1210" s="680">
        <v>46253</v>
      </c>
      <c r="M1210" s="136"/>
      <c r="N1210" s="137">
        <f t="shared" si="87"/>
        <v>61</v>
      </c>
      <c r="O1210" s="138">
        <v>41</v>
      </c>
      <c r="P1210" s="139">
        <f t="shared" si="88"/>
        <v>20</v>
      </c>
      <c r="Q1210" s="41"/>
    </row>
    <row r="1211" spans="4:17" ht="15" customHeight="1" x14ac:dyDescent="0.3">
      <c r="D1211" s="34">
        <f t="shared" si="78"/>
        <v>8176</v>
      </c>
      <c r="E1211" s="514">
        <v>46254</v>
      </c>
      <c r="F1211" s="279">
        <v>8182</v>
      </c>
      <c r="G1211" s="643">
        <v>46255</v>
      </c>
      <c r="H1211" s="76">
        <f t="shared" si="90"/>
        <v>6</v>
      </c>
      <c r="K1211" s="134"/>
      <c r="L1211" s="680">
        <v>46254</v>
      </c>
      <c r="M1211" s="136">
        <v>30</v>
      </c>
      <c r="N1211" s="137">
        <f t="shared" si="87"/>
        <v>41</v>
      </c>
      <c r="O1211" s="138">
        <v>30</v>
      </c>
      <c r="P1211" s="139">
        <f t="shared" si="88"/>
        <v>41</v>
      </c>
      <c r="Q1211" s="41"/>
    </row>
    <row r="1212" spans="4:17" ht="15" customHeight="1" x14ac:dyDescent="0.3">
      <c r="D1212" s="34">
        <f t="shared" si="78"/>
        <v>8182</v>
      </c>
      <c r="E1212" s="514">
        <v>46255</v>
      </c>
      <c r="F1212" s="279">
        <v>8187</v>
      </c>
      <c r="G1212" s="643">
        <v>46256</v>
      </c>
      <c r="H1212" s="76">
        <f t="shared" si="90"/>
        <v>5</v>
      </c>
      <c r="K1212" s="134"/>
      <c r="L1212" s="680">
        <v>46255</v>
      </c>
      <c r="M1212" s="136">
        <v>30</v>
      </c>
      <c r="N1212" s="137">
        <f t="shared" ref="N1212:N1275" si="91">O1211</f>
        <v>30</v>
      </c>
      <c r="O1212" s="138">
        <v>39</v>
      </c>
      <c r="P1212" s="139">
        <f t="shared" ref="P1212:P1275" si="92">(M1212+N1212-O1212)</f>
        <v>21</v>
      </c>
      <c r="Q1212" s="41"/>
    </row>
    <row r="1213" spans="4:17" ht="15" customHeight="1" x14ac:dyDescent="0.3">
      <c r="D1213" s="34">
        <f t="shared" si="78"/>
        <v>8187</v>
      </c>
      <c r="E1213" s="514">
        <v>46256</v>
      </c>
      <c r="F1213" s="279">
        <v>8191</v>
      </c>
      <c r="G1213" s="643">
        <v>46257</v>
      </c>
      <c r="H1213" s="76">
        <f t="shared" si="90"/>
        <v>4</v>
      </c>
      <c r="K1213" s="134"/>
      <c r="L1213" s="680">
        <v>46256</v>
      </c>
      <c r="M1213" s="136">
        <v>30</v>
      </c>
      <c r="N1213" s="137">
        <f t="shared" si="91"/>
        <v>39</v>
      </c>
      <c r="O1213" s="138">
        <v>50</v>
      </c>
      <c r="P1213" s="139">
        <f t="shared" si="92"/>
        <v>19</v>
      </c>
      <c r="Q1213" s="41"/>
    </row>
    <row r="1214" spans="4:17" ht="15" customHeight="1" x14ac:dyDescent="0.3">
      <c r="D1214" s="34">
        <f t="shared" si="78"/>
        <v>8191</v>
      </c>
      <c r="E1214" s="514">
        <v>46257</v>
      </c>
      <c r="F1214" s="279">
        <v>8196</v>
      </c>
      <c r="G1214" s="643">
        <v>46258</v>
      </c>
      <c r="H1214" s="76">
        <f t="shared" si="90"/>
        <v>5</v>
      </c>
      <c r="K1214" s="134"/>
      <c r="L1214" s="680">
        <v>46257</v>
      </c>
      <c r="M1214" s="136">
        <v>30</v>
      </c>
      <c r="N1214" s="137">
        <f t="shared" si="91"/>
        <v>50</v>
      </c>
      <c r="O1214" s="138">
        <v>51</v>
      </c>
      <c r="P1214" s="139">
        <f t="shared" si="92"/>
        <v>29</v>
      </c>
      <c r="Q1214" s="41"/>
    </row>
    <row r="1215" spans="4:17" ht="15" customHeight="1" x14ac:dyDescent="0.3">
      <c r="D1215" s="34">
        <f t="shared" si="78"/>
        <v>8196</v>
      </c>
      <c r="E1215" s="514">
        <v>46258</v>
      </c>
      <c r="F1215" s="279">
        <v>8203</v>
      </c>
      <c r="G1215" s="643">
        <v>46259</v>
      </c>
      <c r="H1215" s="76">
        <f t="shared" si="90"/>
        <v>7</v>
      </c>
      <c r="K1215" s="134"/>
      <c r="L1215" s="680">
        <v>46258</v>
      </c>
      <c r="M1215" s="136">
        <v>30</v>
      </c>
      <c r="N1215" s="137">
        <f t="shared" si="91"/>
        <v>51</v>
      </c>
      <c r="O1215" s="138">
        <v>32</v>
      </c>
      <c r="P1215" s="139">
        <f t="shared" si="92"/>
        <v>49</v>
      </c>
      <c r="Q1215" s="41"/>
    </row>
    <row r="1216" spans="4:17" ht="15" customHeight="1" x14ac:dyDescent="0.3">
      <c r="D1216" s="34">
        <f t="shared" si="78"/>
        <v>8203</v>
      </c>
      <c r="E1216" s="514">
        <v>46259</v>
      </c>
      <c r="F1216" s="279">
        <v>8208.7999999999993</v>
      </c>
      <c r="G1216" s="643">
        <v>46260</v>
      </c>
      <c r="H1216" s="76">
        <f t="shared" si="90"/>
        <v>5.7999999999992724</v>
      </c>
      <c r="K1216" s="134"/>
      <c r="L1216" s="680">
        <v>46259</v>
      </c>
      <c r="M1216" s="136">
        <v>30</v>
      </c>
      <c r="N1216" s="137">
        <f t="shared" si="91"/>
        <v>32</v>
      </c>
      <c r="O1216" s="138">
        <v>30</v>
      </c>
      <c r="P1216" s="139">
        <f t="shared" si="92"/>
        <v>32</v>
      </c>
      <c r="Q1216" s="41"/>
    </row>
    <row r="1217" spans="4:17" ht="15" customHeight="1" x14ac:dyDescent="0.3">
      <c r="D1217" s="34">
        <f t="shared" si="78"/>
        <v>8208.7999999999993</v>
      </c>
      <c r="E1217" s="514">
        <v>46260</v>
      </c>
      <c r="F1217" s="279">
        <v>8212</v>
      </c>
      <c r="G1217" s="643">
        <v>46261</v>
      </c>
      <c r="H1217" s="76">
        <f t="shared" si="90"/>
        <v>3.2000000000007276</v>
      </c>
      <c r="K1217" s="134"/>
      <c r="L1217" s="680">
        <v>46260</v>
      </c>
      <c r="M1217" s="136">
        <v>60</v>
      </c>
      <c r="N1217" s="137">
        <f t="shared" si="91"/>
        <v>30</v>
      </c>
      <c r="O1217" s="138">
        <v>80</v>
      </c>
      <c r="P1217" s="139">
        <f t="shared" si="92"/>
        <v>10</v>
      </c>
      <c r="Q1217" s="41"/>
    </row>
    <row r="1218" spans="4:17" ht="15" customHeight="1" x14ac:dyDescent="0.3">
      <c r="D1218" s="34">
        <f t="shared" si="78"/>
        <v>8212</v>
      </c>
      <c r="E1218" s="514">
        <v>46261</v>
      </c>
      <c r="F1218" s="279">
        <v>8214</v>
      </c>
      <c r="G1218" s="643">
        <v>46262</v>
      </c>
      <c r="H1218" s="76">
        <f t="shared" si="90"/>
        <v>2</v>
      </c>
      <c r="K1218" s="134"/>
      <c r="L1218" s="680">
        <v>46261</v>
      </c>
      <c r="M1218" s="136"/>
      <c r="N1218" s="137">
        <f t="shared" si="91"/>
        <v>80</v>
      </c>
      <c r="O1218" s="138">
        <v>75</v>
      </c>
      <c r="P1218" s="139">
        <f t="shared" si="92"/>
        <v>5</v>
      </c>
      <c r="Q1218" s="41"/>
    </row>
    <row r="1219" spans="4:17" ht="15" customHeight="1" x14ac:dyDescent="0.3">
      <c r="D1219" s="34">
        <f t="shared" si="78"/>
        <v>8214</v>
      </c>
      <c r="E1219" s="514">
        <v>46262</v>
      </c>
      <c r="F1219" s="279">
        <v>8218.2000000000007</v>
      </c>
      <c r="G1219" s="643">
        <v>46263</v>
      </c>
      <c r="H1219" s="76">
        <f t="shared" si="90"/>
        <v>4.2000000000007276</v>
      </c>
      <c r="K1219" s="134"/>
      <c r="L1219" s="680">
        <v>46262</v>
      </c>
      <c r="M1219" s="136"/>
      <c r="N1219" s="137">
        <f t="shared" si="91"/>
        <v>75</v>
      </c>
      <c r="O1219" s="138">
        <v>50</v>
      </c>
      <c r="P1219" s="139">
        <f t="shared" si="92"/>
        <v>25</v>
      </c>
      <c r="Q1219" s="41"/>
    </row>
    <row r="1220" spans="4:17" ht="15" customHeight="1" x14ac:dyDescent="0.3">
      <c r="D1220" s="34">
        <f t="shared" si="78"/>
        <v>8218.2000000000007</v>
      </c>
      <c r="E1220" s="514">
        <v>46263</v>
      </c>
      <c r="F1220" s="279">
        <v>8224.4</v>
      </c>
      <c r="G1220" s="643">
        <v>46264</v>
      </c>
      <c r="H1220" s="76">
        <f t="shared" si="90"/>
        <v>6.1999999999989086</v>
      </c>
      <c r="K1220" s="134"/>
      <c r="L1220" s="680">
        <v>46263</v>
      </c>
      <c r="M1220" s="136">
        <v>60</v>
      </c>
      <c r="N1220" s="137">
        <f t="shared" si="91"/>
        <v>50</v>
      </c>
      <c r="O1220" s="138">
        <v>64</v>
      </c>
      <c r="P1220" s="139">
        <f t="shared" si="92"/>
        <v>46</v>
      </c>
      <c r="Q1220" s="41"/>
    </row>
    <row r="1221" spans="4:17" ht="15" customHeight="1" x14ac:dyDescent="0.3">
      <c r="D1221" s="34">
        <f t="shared" si="78"/>
        <v>8224.4</v>
      </c>
      <c r="E1221" s="514">
        <v>46264</v>
      </c>
      <c r="F1221" s="279">
        <v>8225</v>
      </c>
      <c r="G1221" s="643">
        <v>46265</v>
      </c>
      <c r="H1221" s="76">
        <f t="shared" si="90"/>
        <v>0.6000000000003638</v>
      </c>
      <c r="K1221" s="134"/>
      <c r="L1221" s="680">
        <v>46264</v>
      </c>
      <c r="M1221" s="136"/>
      <c r="N1221" s="137">
        <f t="shared" si="91"/>
        <v>64</v>
      </c>
      <c r="O1221" s="138">
        <v>60</v>
      </c>
      <c r="P1221" s="139">
        <f t="shared" si="92"/>
        <v>4</v>
      </c>
      <c r="Q1221" s="41"/>
    </row>
    <row r="1222" spans="4:17" ht="15" customHeight="1" x14ac:dyDescent="0.3">
      <c r="D1222" s="34">
        <f t="shared" si="78"/>
        <v>8225</v>
      </c>
      <c r="E1222" s="514">
        <v>46265</v>
      </c>
      <c r="F1222" s="279">
        <v>8226</v>
      </c>
      <c r="G1222" s="643">
        <v>46266</v>
      </c>
      <c r="H1222" s="76">
        <f t="shared" si="90"/>
        <v>1</v>
      </c>
      <c r="K1222" s="134"/>
      <c r="L1222" s="680">
        <v>46265</v>
      </c>
      <c r="M1222" s="136"/>
      <c r="N1222" s="137">
        <f t="shared" si="91"/>
        <v>60</v>
      </c>
      <c r="O1222" s="138">
        <v>57</v>
      </c>
      <c r="P1222" s="139">
        <f t="shared" si="92"/>
        <v>3</v>
      </c>
      <c r="Q1222" s="41"/>
    </row>
    <row r="1223" spans="4:17" ht="15" customHeight="1" x14ac:dyDescent="0.3">
      <c r="D1223" s="34">
        <f t="shared" si="78"/>
        <v>8226</v>
      </c>
      <c r="E1223" s="514">
        <v>46266</v>
      </c>
      <c r="F1223" s="279">
        <v>8239</v>
      </c>
      <c r="G1223" s="643">
        <v>46267</v>
      </c>
      <c r="H1223" s="76">
        <f t="shared" si="90"/>
        <v>13</v>
      </c>
      <c r="K1223" s="134"/>
      <c r="L1223" s="680">
        <v>46266</v>
      </c>
      <c r="M1223" s="136">
        <v>60</v>
      </c>
      <c r="N1223" s="137">
        <f t="shared" si="91"/>
        <v>57</v>
      </c>
      <c r="O1223" s="138">
        <v>60</v>
      </c>
      <c r="P1223" s="139">
        <f t="shared" si="92"/>
        <v>57</v>
      </c>
      <c r="Q1223" s="41"/>
    </row>
    <row r="1224" spans="4:17" ht="15" customHeight="1" x14ac:dyDescent="0.3">
      <c r="D1224" s="34">
        <f t="shared" si="78"/>
        <v>8239</v>
      </c>
      <c r="E1224" s="514">
        <v>46267</v>
      </c>
      <c r="F1224" s="279">
        <v>8257.4</v>
      </c>
      <c r="G1224" s="643">
        <v>46268</v>
      </c>
      <c r="H1224" s="76">
        <f t="shared" si="90"/>
        <v>18.399999999999636</v>
      </c>
      <c r="K1224" s="134"/>
      <c r="L1224" s="680">
        <v>46267</v>
      </c>
      <c r="M1224" s="136">
        <v>150</v>
      </c>
      <c r="N1224" s="137">
        <f t="shared" si="91"/>
        <v>60</v>
      </c>
      <c r="O1224" s="138">
        <v>17</v>
      </c>
      <c r="P1224" s="139">
        <f t="shared" si="92"/>
        <v>193</v>
      </c>
      <c r="Q1224" s="41"/>
    </row>
    <row r="1225" spans="4:17" ht="15" customHeight="1" x14ac:dyDescent="0.3">
      <c r="D1225" s="34">
        <f t="shared" si="78"/>
        <v>8257.4</v>
      </c>
      <c r="E1225" s="514">
        <v>46268</v>
      </c>
      <c r="F1225" s="279">
        <v>8259</v>
      </c>
      <c r="G1225" s="643">
        <v>46269</v>
      </c>
      <c r="H1225" s="76">
        <f t="shared" si="90"/>
        <v>1.6000000000003638</v>
      </c>
      <c r="K1225" s="134"/>
      <c r="L1225" s="680">
        <v>46268</v>
      </c>
      <c r="M1225" s="136">
        <v>90</v>
      </c>
      <c r="N1225" s="137">
        <f t="shared" si="91"/>
        <v>17</v>
      </c>
      <c r="O1225" s="138">
        <v>90</v>
      </c>
      <c r="P1225" s="139">
        <f t="shared" si="92"/>
        <v>17</v>
      </c>
      <c r="Q1225" s="41"/>
    </row>
    <row r="1226" spans="4:17" ht="15" customHeight="1" x14ac:dyDescent="0.3">
      <c r="D1226" s="34">
        <f t="shared" si="78"/>
        <v>8259</v>
      </c>
      <c r="E1226" s="514">
        <v>46269</v>
      </c>
      <c r="F1226" s="279">
        <v>8261</v>
      </c>
      <c r="G1226" s="643">
        <v>46270</v>
      </c>
      <c r="H1226" s="76">
        <f t="shared" si="90"/>
        <v>2</v>
      </c>
      <c r="K1226" s="134"/>
      <c r="L1226" s="680">
        <v>46269</v>
      </c>
      <c r="M1226" s="136"/>
      <c r="N1226" s="137">
        <f t="shared" si="91"/>
        <v>90</v>
      </c>
      <c r="O1226" s="138">
        <v>79</v>
      </c>
      <c r="P1226" s="139">
        <f t="shared" si="92"/>
        <v>11</v>
      </c>
      <c r="Q1226" s="41"/>
    </row>
    <row r="1227" spans="4:17" ht="15" customHeight="1" x14ac:dyDescent="0.3">
      <c r="D1227" s="34">
        <f t="shared" si="78"/>
        <v>8261</v>
      </c>
      <c r="E1227" s="514">
        <v>46270</v>
      </c>
      <c r="F1227" s="279">
        <v>8264</v>
      </c>
      <c r="G1227" s="643">
        <v>46271</v>
      </c>
      <c r="H1227" s="76">
        <f t="shared" si="90"/>
        <v>3</v>
      </c>
      <c r="K1227" s="134"/>
      <c r="L1227" s="680">
        <v>46270</v>
      </c>
      <c r="M1227" s="136"/>
      <c r="N1227" s="137">
        <f t="shared" si="91"/>
        <v>79</v>
      </c>
      <c r="O1227" s="138">
        <v>65</v>
      </c>
      <c r="P1227" s="139">
        <f t="shared" si="92"/>
        <v>14</v>
      </c>
      <c r="Q1227" s="41"/>
    </row>
    <row r="1228" spans="4:17" ht="15" customHeight="1" x14ac:dyDescent="0.3">
      <c r="D1228" s="34">
        <f t="shared" si="78"/>
        <v>8264</v>
      </c>
      <c r="E1228" s="514">
        <v>46271</v>
      </c>
      <c r="F1228" s="279">
        <v>8267</v>
      </c>
      <c r="G1228" s="643">
        <v>46272</v>
      </c>
      <c r="H1228" s="76">
        <f t="shared" si="90"/>
        <v>3</v>
      </c>
      <c r="K1228" s="134"/>
      <c r="L1228" s="680">
        <v>46271</v>
      </c>
      <c r="M1228" s="136"/>
      <c r="N1228" s="137">
        <f t="shared" si="91"/>
        <v>65</v>
      </c>
      <c r="O1228" s="138">
        <v>50</v>
      </c>
      <c r="P1228" s="139">
        <f t="shared" si="92"/>
        <v>15</v>
      </c>
      <c r="Q1228" s="41"/>
    </row>
    <row r="1229" spans="4:17" ht="15" customHeight="1" x14ac:dyDescent="0.3">
      <c r="D1229" s="34">
        <f t="shared" si="78"/>
        <v>8267</v>
      </c>
      <c r="E1229" s="514">
        <v>46272</v>
      </c>
      <c r="F1229" s="279"/>
      <c r="G1229" s="643">
        <v>46273</v>
      </c>
      <c r="H1229" s="76">
        <f t="shared" si="90"/>
        <v>-8267</v>
      </c>
      <c r="K1229" s="134"/>
      <c r="L1229" s="680">
        <v>46272</v>
      </c>
      <c r="M1229" s="136"/>
      <c r="N1229" s="137">
        <f t="shared" si="91"/>
        <v>50</v>
      </c>
      <c r="O1229" s="138"/>
      <c r="P1229" s="139">
        <f t="shared" si="92"/>
        <v>50</v>
      </c>
      <c r="Q1229" s="41"/>
    </row>
    <row r="1230" spans="4:17" ht="15" customHeight="1" x14ac:dyDescent="0.3">
      <c r="D1230" s="34">
        <f t="shared" si="78"/>
        <v>0</v>
      </c>
      <c r="E1230" s="514">
        <v>46273</v>
      </c>
      <c r="F1230" s="279"/>
      <c r="G1230" s="643">
        <v>46274</v>
      </c>
      <c r="H1230" s="76">
        <f t="shared" si="90"/>
        <v>0</v>
      </c>
      <c r="K1230" s="134"/>
      <c r="L1230" s="680">
        <v>46273</v>
      </c>
      <c r="M1230" s="136"/>
      <c r="N1230" s="137">
        <f t="shared" si="91"/>
        <v>0</v>
      </c>
      <c r="O1230" s="138"/>
      <c r="P1230" s="139">
        <f t="shared" si="92"/>
        <v>0</v>
      </c>
      <c r="Q1230" s="41"/>
    </row>
    <row r="1231" spans="4:17" ht="15" customHeight="1" x14ac:dyDescent="0.3">
      <c r="D1231" s="34">
        <f t="shared" si="78"/>
        <v>0</v>
      </c>
      <c r="E1231" s="514">
        <v>46274</v>
      </c>
      <c r="F1231" s="279"/>
      <c r="G1231" s="643">
        <v>46275</v>
      </c>
      <c r="H1231" s="76">
        <f t="shared" si="90"/>
        <v>0</v>
      </c>
      <c r="K1231" s="134"/>
      <c r="L1231" s="680">
        <v>46274</v>
      </c>
      <c r="M1231" s="136"/>
      <c r="N1231" s="137">
        <f t="shared" si="91"/>
        <v>0</v>
      </c>
      <c r="O1231" s="138"/>
      <c r="P1231" s="139">
        <f t="shared" si="92"/>
        <v>0</v>
      </c>
      <c r="Q1231" s="41"/>
    </row>
    <row r="1232" spans="4:17" ht="15" customHeight="1" x14ac:dyDescent="0.3">
      <c r="D1232" s="34">
        <f t="shared" si="78"/>
        <v>0</v>
      </c>
      <c r="E1232" s="514">
        <v>46275</v>
      </c>
      <c r="F1232" s="279"/>
      <c r="G1232" s="643">
        <v>46276</v>
      </c>
      <c r="H1232" s="76">
        <f t="shared" si="90"/>
        <v>0</v>
      </c>
      <c r="K1232" s="134"/>
      <c r="L1232" s="680">
        <v>46275</v>
      </c>
      <c r="M1232" s="136"/>
      <c r="N1232" s="137">
        <f t="shared" si="91"/>
        <v>0</v>
      </c>
      <c r="O1232" s="138"/>
      <c r="P1232" s="139">
        <f t="shared" si="92"/>
        <v>0</v>
      </c>
      <c r="Q1232" s="41"/>
    </row>
    <row r="1233" spans="4:17" ht="15" customHeight="1" x14ac:dyDescent="0.3">
      <c r="D1233" s="34">
        <f t="shared" si="78"/>
        <v>0</v>
      </c>
      <c r="E1233" s="514">
        <v>46276</v>
      </c>
      <c r="F1233" s="279"/>
      <c r="G1233" s="643">
        <v>46277</v>
      </c>
      <c r="H1233" s="76">
        <f t="shared" si="90"/>
        <v>0</v>
      </c>
      <c r="K1233" s="134"/>
      <c r="L1233" s="680">
        <v>46276</v>
      </c>
      <c r="M1233" s="136"/>
      <c r="N1233" s="137">
        <f t="shared" si="91"/>
        <v>0</v>
      </c>
      <c r="O1233" s="138"/>
      <c r="P1233" s="139">
        <f t="shared" si="92"/>
        <v>0</v>
      </c>
      <c r="Q1233" s="41"/>
    </row>
    <row r="1234" spans="4:17" ht="15" customHeight="1" x14ac:dyDescent="0.3">
      <c r="D1234" s="34">
        <f t="shared" si="78"/>
        <v>0</v>
      </c>
      <c r="E1234" s="514">
        <v>46277</v>
      </c>
      <c r="F1234" s="279"/>
      <c r="G1234" s="643">
        <v>46278</v>
      </c>
      <c r="H1234" s="76">
        <f t="shared" si="90"/>
        <v>0</v>
      </c>
      <c r="K1234" s="134"/>
      <c r="L1234" s="680">
        <v>46277</v>
      </c>
      <c r="M1234" s="136"/>
      <c r="N1234" s="137">
        <f t="shared" si="91"/>
        <v>0</v>
      </c>
      <c r="O1234" s="138"/>
      <c r="P1234" s="139">
        <f t="shared" si="92"/>
        <v>0</v>
      </c>
      <c r="Q1234" s="41"/>
    </row>
    <row r="1235" spans="4:17" ht="15" customHeight="1" x14ac:dyDescent="0.3">
      <c r="D1235" s="34">
        <f t="shared" si="78"/>
        <v>0</v>
      </c>
      <c r="E1235" s="514">
        <v>46278</v>
      </c>
      <c r="F1235" s="279"/>
      <c r="G1235" s="643">
        <v>46279</v>
      </c>
      <c r="H1235" s="76">
        <f t="shared" si="90"/>
        <v>0</v>
      </c>
      <c r="K1235" s="134"/>
      <c r="L1235" s="680">
        <v>46278</v>
      </c>
      <c r="M1235" s="136"/>
      <c r="N1235" s="137">
        <f t="shared" si="91"/>
        <v>0</v>
      </c>
      <c r="O1235" s="138"/>
      <c r="P1235" s="139">
        <f t="shared" si="92"/>
        <v>0</v>
      </c>
      <c r="Q1235" s="41"/>
    </row>
    <row r="1236" spans="4:17" ht="15" customHeight="1" x14ac:dyDescent="0.3">
      <c r="D1236" s="34">
        <f t="shared" si="78"/>
        <v>0</v>
      </c>
      <c r="E1236" s="514">
        <v>46279</v>
      </c>
      <c r="F1236" s="279"/>
      <c r="G1236" s="643">
        <v>46280</v>
      </c>
      <c r="H1236" s="76">
        <f t="shared" si="90"/>
        <v>0</v>
      </c>
      <c r="K1236" s="134"/>
      <c r="L1236" s="680">
        <v>46279</v>
      </c>
      <c r="M1236" s="136"/>
      <c r="N1236" s="137">
        <f t="shared" si="91"/>
        <v>0</v>
      </c>
      <c r="O1236" s="138"/>
      <c r="P1236" s="139">
        <f t="shared" si="92"/>
        <v>0</v>
      </c>
      <c r="Q1236" s="41"/>
    </row>
    <row r="1237" spans="4:17" ht="15" customHeight="1" x14ac:dyDescent="0.3">
      <c r="D1237" s="34">
        <f t="shared" si="78"/>
        <v>0</v>
      </c>
      <c r="E1237" s="514">
        <v>46280</v>
      </c>
      <c r="F1237" s="279"/>
      <c r="G1237" s="643">
        <v>46281</v>
      </c>
      <c r="H1237" s="76">
        <f t="shared" si="90"/>
        <v>0</v>
      </c>
      <c r="K1237" s="134"/>
      <c r="L1237" s="680">
        <v>46280</v>
      </c>
      <c r="M1237" s="136"/>
      <c r="N1237" s="137">
        <f t="shared" si="91"/>
        <v>0</v>
      </c>
      <c r="O1237" s="138"/>
      <c r="P1237" s="139">
        <f t="shared" si="92"/>
        <v>0</v>
      </c>
      <c r="Q1237" s="41"/>
    </row>
    <row r="1238" spans="4:17" ht="15" customHeight="1" x14ac:dyDescent="0.3">
      <c r="D1238" s="34">
        <f t="shared" si="78"/>
        <v>0</v>
      </c>
      <c r="E1238" s="514">
        <v>46281</v>
      </c>
      <c r="F1238" s="279"/>
      <c r="G1238" s="643">
        <v>46282</v>
      </c>
      <c r="H1238" s="76">
        <f t="shared" si="90"/>
        <v>0</v>
      </c>
      <c r="K1238" s="134"/>
      <c r="L1238" s="680">
        <v>46281</v>
      </c>
      <c r="M1238" s="136"/>
      <c r="N1238" s="137">
        <f t="shared" si="91"/>
        <v>0</v>
      </c>
      <c r="O1238" s="138"/>
      <c r="P1238" s="139">
        <f t="shared" si="92"/>
        <v>0</v>
      </c>
      <c r="Q1238" s="41"/>
    </row>
    <row r="1239" spans="4:17" ht="15" customHeight="1" x14ac:dyDescent="0.3">
      <c r="D1239" s="34">
        <f t="shared" si="78"/>
        <v>0</v>
      </c>
      <c r="E1239" s="514">
        <v>46282</v>
      </c>
      <c r="F1239" s="279"/>
      <c r="G1239" s="643">
        <v>46283</v>
      </c>
      <c r="H1239" s="76">
        <f t="shared" si="90"/>
        <v>0</v>
      </c>
      <c r="K1239" s="134"/>
      <c r="L1239" s="680">
        <v>46282</v>
      </c>
      <c r="M1239" s="136"/>
      <c r="N1239" s="137">
        <f t="shared" si="91"/>
        <v>0</v>
      </c>
      <c r="O1239" s="138"/>
      <c r="P1239" s="139">
        <f t="shared" si="92"/>
        <v>0</v>
      </c>
      <c r="Q1239" s="41"/>
    </row>
    <row r="1240" spans="4:17" ht="15" customHeight="1" x14ac:dyDescent="0.3">
      <c r="D1240" s="34">
        <f t="shared" si="78"/>
        <v>0</v>
      </c>
      <c r="E1240" s="514">
        <v>46283</v>
      </c>
      <c r="F1240" s="279"/>
      <c r="G1240" s="643">
        <v>46284</v>
      </c>
      <c r="H1240" s="76">
        <f t="shared" si="90"/>
        <v>0</v>
      </c>
      <c r="K1240" s="134"/>
      <c r="L1240" s="680">
        <v>46283</v>
      </c>
      <c r="M1240" s="136"/>
      <c r="N1240" s="137">
        <f t="shared" si="91"/>
        <v>0</v>
      </c>
      <c r="O1240" s="138"/>
      <c r="P1240" s="139">
        <f t="shared" si="92"/>
        <v>0</v>
      </c>
      <c r="Q1240" s="41"/>
    </row>
    <row r="1241" spans="4:17" ht="15" customHeight="1" x14ac:dyDescent="0.3">
      <c r="D1241" s="34">
        <f t="shared" si="78"/>
        <v>0</v>
      </c>
      <c r="E1241" s="514">
        <v>46284</v>
      </c>
      <c r="F1241" s="279"/>
      <c r="G1241" s="643">
        <v>46285</v>
      </c>
      <c r="H1241" s="76">
        <f t="shared" si="90"/>
        <v>0</v>
      </c>
      <c r="K1241" s="134"/>
      <c r="L1241" s="680">
        <v>46284</v>
      </c>
      <c r="M1241" s="136"/>
      <c r="N1241" s="137">
        <f t="shared" si="91"/>
        <v>0</v>
      </c>
      <c r="O1241" s="138"/>
      <c r="P1241" s="139">
        <f t="shared" si="92"/>
        <v>0</v>
      </c>
      <c r="Q1241" s="41"/>
    </row>
    <row r="1242" spans="4:17" ht="15" customHeight="1" x14ac:dyDescent="0.3">
      <c r="D1242" s="34">
        <f t="shared" ref="D1242:D1305" si="93">F1241</f>
        <v>0</v>
      </c>
      <c r="E1242" s="514">
        <v>46285</v>
      </c>
      <c r="F1242" s="279"/>
      <c r="G1242" s="643">
        <v>46286</v>
      </c>
      <c r="H1242" s="76">
        <f t="shared" si="90"/>
        <v>0</v>
      </c>
      <c r="K1242" s="134"/>
      <c r="L1242" s="680">
        <v>46285</v>
      </c>
      <c r="M1242" s="136"/>
      <c r="N1242" s="137">
        <f t="shared" si="91"/>
        <v>0</v>
      </c>
      <c r="O1242" s="138"/>
      <c r="P1242" s="139">
        <f t="shared" si="92"/>
        <v>0</v>
      </c>
      <c r="Q1242" s="41"/>
    </row>
    <row r="1243" spans="4:17" ht="15" customHeight="1" x14ac:dyDescent="0.3">
      <c r="D1243" s="34">
        <f t="shared" si="93"/>
        <v>0</v>
      </c>
      <c r="E1243" s="514">
        <v>46286</v>
      </c>
      <c r="F1243" s="279"/>
      <c r="G1243" s="643">
        <v>46287</v>
      </c>
      <c r="H1243" s="76">
        <f t="shared" si="90"/>
        <v>0</v>
      </c>
      <c r="K1243" s="134"/>
      <c r="L1243" s="680">
        <v>46286</v>
      </c>
      <c r="M1243" s="136"/>
      <c r="N1243" s="137">
        <f t="shared" si="91"/>
        <v>0</v>
      </c>
      <c r="O1243" s="138"/>
      <c r="P1243" s="139">
        <f t="shared" si="92"/>
        <v>0</v>
      </c>
      <c r="Q1243" s="41"/>
    </row>
    <row r="1244" spans="4:17" ht="15" customHeight="1" x14ac:dyDescent="0.3">
      <c r="D1244" s="34">
        <f t="shared" si="93"/>
        <v>0</v>
      </c>
      <c r="E1244" s="514">
        <v>46287</v>
      </c>
      <c r="F1244" s="279"/>
      <c r="G1244" s="643">
        <v>46288</v>
      </c>
      <c r="H1244" s="76">
        <f t="shared" si="90"/>
        <v>0</v>
      </c>
      <c r="K1244" s="134"/>
      <c r="L1244" s="680">
        <v>46287</v>
      </c>
      <c r="M1244" s="136"/>
      <c r="N1244" s="137">
        <f t="shared" si="91"/>
        <v>0</v>
      </c>
      <c r="O1244" s="138"/>
      <c r="P1244" s="139">
        <f t="shared" si="92"/>
        <v>0</v>
      </c>
      <c r="Q1244" s="41"/>
    </row>
    <row r="1245" spans="4:17" ht="15" customHeight="1" x14ac:dyDescent="0.3">
      <c r="D1245" s="34">
        <f t="shared" si="93"/>
        <v>0</v>
      </c>
      <c r="E1245" s="514">
        <v>46288</v>
      </c>
      <c r="F1245" s="279"/>
      <c r="G1245" s="643">
        <v>46289</v>
      </c>
      <c r="H1245" s="76">
        <f t="shared" si="90"/>
        <v>0</v>
      </c>
      <c r="K1245" s="134"/>
      <c r="L1245" s="680">
        <v>46288</v>
      </c>
      <c r="M1245" s="136"/>
      <c r="N1245" s="137">
        <f t="shared" si="91"/>
        <v>0</v>
      </c>
      <c r="O1245" s="138"/>
      <c r="P1245" s="139">
        <f t="shared" si="92"/>
        <v>0</v>
      </c>
      <c r="Q1245" s="41"/>
    </row>
    <row r="1246" spans="4:17" ht="15" customHeight="1" x14ac:dyDescent="0.3">
      <c r="D1246" s="34">
        <f t="shared" si="93"/>
        <v>0</v>
      </c>
      <c r="E1246" s="514">
        <v>46289</v>
      </c>
      <c r="F1246" s="279"/>
      <c r="G1246" s="643">
        <v>46290</v>
      </c>
      <c r="H1246" s="76">
        <f t="shared" si="90"/>
        <v>0</v>
      </c>
      <c r="K1246" s="134"/>
      <c r="L1246" s="680">
        <v>46289</v>
      </c>
      <c r="M1246" s="136"/>
      <c r="N1246" s="137">
        <f t="shared" si="91"/>
        <v>0</v>
      </c>
      <c r="O1246" s="138"/>
      <c r="P1246" s="139">
        <f t="shared" si="92"/>
        <v>0</v>
      </c>
      <c r="Q1246" s="41"/>
    </row>
    <row r="1247" spans="4:17" ht="15" customHeight="1" x14ac:dyDescent="0.3">
      <c r="D1247" s="34">
        <f t="shared" si="93"/>
        <v>0</v>
      </c>
      <c r="E1247" s="514">
        <v>46290</v>
      </c>
      <c r="F1247" s="279"/>
      <c r="G1247" s="643">
        <v>46291</v>
      </c>
      <c r="H1247" s="76">
        <f t="shared" si="90"/>
        <v>0</v>
      </c>
      <c r="K1247" s="134"/>
      <c r="L1247" s="680">
        <v>46290</v>
      </c>
      <c r="M1247" s="136"/>
      <c r="N1247" s="137">
        <f t="shared" si="91"/>
        <v>0</v>
      </c>
      <c r="O1247" s="138"/>
      <c r="P1247" s="139">
        <f t="shared" si="92"/>
        <v>0</v>
      </c>
      <c r="Q1247" s="41"/>
    </row>
    <row r="1248" spans="4:17" ht="15" customHeight="1" x14ac:dyDescent="0.3">
      <c r="D1248" s="34">
        <f t="shared" si="93"/>
        <v>0</v>
      </c>
      <c r="E1248" s="514">
        <v>46291</v>
      </c>
      <c r="F1248" s="279"/>
      <c r="G1248" s="643">
        <v>46292</v>
      </c>
      <c r="H1248" s="76">
        <f t="shared" si="90"/>
        <v>0</v>
      </c>
      <c r="K1248" s="134"/>
      <c r="L1248" s="680">
        <v>46291</v>
      </c>
      <c r="M1248" s="136"/>
      <c r="N1248" s="137">
        <f t="shared" si="91"/>
        <v>0</v>
      </c>
      <c r="O1248" s="138"/>
      <c r="P1248" s="139">
        <f t="shared" si="92"/>
        <v>0</v>
      </c>
      <c r="Q1248" s="41"/>
    </row>
    <row r="1249" spans="4:17" ht="15" customHeight="1" x14ac:dyDescent="0.3">
      <c r="D1249" s="34">
        <f t="shared" si="93"/>
        <v>0</v>
      </c>
      <c r="E1249" s="514">
        <v>46292</v>
      </c>
      <c r="F1249" s="279"/>
      <c r="G1249" s="643">
        <v>46293</v>
      </c>
      <c r="H1249" s="76">
        <f t="shared" si="90"/>
        <v>0</v>
      </c>
      <c r="K1249" s="134"/>
      <c r="L1249" s="680">
        <v>46292</v>
      </c>
      <c r="M1249" s="136"/>
      <c r="N1249" s="137">
        <f t="shared" si="91"/>
        <v>0</v>
      </c>
      <c r="O1249" s="138"/>
      <c r="P1249" s="139">
        <f t="shared" si="92"/>
        <v>0</v>
      </c>
      <c r="Q1249" s="41"/>
    </row>
    <row r="1250" spans="4:17" ht="15" customHeight="1" x14ac:dyDescent="0.3">
      <c r="D1250" s="34">
        <f t="shared" si="93"/>
        <v>0</v>
      </c>
      <c r="E1250" s="514">
        <v>46293</v>
      </c>
      <c r="F1250" s="279"/>
      <c r="G1250" s="643">
        <v>46294</v>
      </c>
      <c r="H1250" s="76">
        <f t="shared" si="90"/>
        <v>0</v>
      </c>
      <c r="K1250" s="134"/>
      <c r="L1250" s="680">
        <v>46293</v>
      </c>
      <c r="M1250" s="136"/>
      <c r="N1250" s="137">
        <f t="shared" si="91"/>
        <v>0</v>
      </c>
      <c r="O1250" s="138"/>
      <c r="P1250" s="139">
        <f t="shared" si="92"/>
        <v>0</v>
      </c>
      <c r="Q1250" s="41"/>
    </row>
    <row r="1251" spans="4:17" ht="15" customHeight="1" x14ac:dyDescent="0.3">
      <c r="D1251" s="34">
        <f t="shared" si="93"/>
        <v>0</v>
      </c>
      <c r="E1251" s="514">
        <v>46294</v>
      </c>
      <c r="F1251" s="279"/>
      <c r="G1251" s="643">
        <v>46295</v>
      </c>
      <c r="H1251" s="76">
        <f t="shared" si="90"/>
        <v>0</v>
      </c>
      <c r="K1251" s="134"/>
      <c r="L1251" s="680">
        <v>46294</v>
      </c>
      <c r="M1251" s="136"/>
      <c r="N1251" s="137">
        <f t="shared" si="91"/>
        <v>0</v>
      </c>
      <c r="O1251" s="138"/>
      <c r="P1251" s="139">
        <f t="shared" si="92"/>
        <v>0</v>
      </c>
      <c r="Q1251" s="41"/>
    </row>
    <row r="1252" spans="4:17" ht="15" customHeight="1" x14ac:dyDescent="0.3">
      <c r="D1252" s="34">
        <f t="shared" si="93"/>
        <v>0</v>
      </c>
      <c r="E1252" s="514">
        <v>46295</v>
      </c>
      <c r="F1252" s="279"/>
      <c r="G1252" s="643">
        <v>46296</v>
      </c>
      <c r="H1252" s="76">
        <f t="shared" si="90"/>
        <v>0</v>
      </c>
      <c r="K1252" s="134"/>
      <c r="L1252" s="680">
        <v>46295</v>
      </c>
      <c r="M1252" s="136"/>
      <c r="N1252" s="137">
        <f t="shared" si="91"/>
        <v>0</v>
      </c>
      <c r="O1252" s="138"/>
      <c r="P1252" s="139">
        <f t="shared" si="92"/>
        <v>0</v>
      </c>
      <c r="Q1252" s="41"/>
    </row>
    <row r="1253" spans="4:17" ht="15" customHeight="1" x14ac:dyDescent="0.3">
      <c r="D1253" s="34">
        <f t="shared" si="93"/>
        <v>0</v>
      </c>
      <c r="E1253" s="514">
        <v>46296</v>
      </c>
      <c r="F1253" s="279"/>
      <c r="G1253" s="643">
        <v>46297</v>
      </c>
      <c r="H1253" s="76">
        <f t="shared" si="90"/>
        <v>0</v>
      </c>
      <c r="K1253" s="134"/>
      <c r="L1253" s="680">
        <v>46296</v>
      </c>
      <c r="M1253" s="136"/>
      <c r="N1253" s="137">
        <f t="shared" si="91"/>
        <v>0</v>
      </c>
      <c r="O1253" s="138"/>
      <c r="P1253" s="139">
        <f t="shared" si="92"/>
        <v>0</v>
      </c>
      <c r="Q1253" s="41"/>
    </row>
    <row r="1254" spans="4:17" ht="15" customHeight="1" x14ac:dyDescent="0.3">
      <c r="D1254" s="34">
        <f t="shared" si="93"/>
        <v>0</v>
      </c>
      <c r="E1254" s="514">
        <v>46297</v>
      </c>
      <c r="F1254" s="279"/>
      <c r="G1254" s="643">
        <v>46298</v>
      </c>
      <c r="H1254" s="76">
        <f t="shared" si="90"/>
        <v>0</v>
      </c>
      <c r="K1254" s="134"/>
      <c r="L1254" s="680">
        <v>46297</v>
      </c>
      <c r="M1254" s="136"/>
      <c r="N1254" s="137">
        <f t="shared" si="91"/>
        <v>0</v>
      </c>
      <c r="O1254" s="138"/>
      <c r="P1254" s="139">
        <f t="shared" si="92"/>
        <v>0</v>
      </c>
      <c r="Q1254" s="41"/>
    </row>
    <row r="1255" spans="4:17" ht="15" customHeight="1" x14ac:dyDescent="0.3">
      <c r="D1255" s="34">
        <f t="shared" si="93"/>
        <v>0</v>
      </c>
      <c r="E1255" s="514">
        <v>46298</v>
      </c>
      <c r="F1255" s="279"/>
      <c r="G1255" s="643">
        <v>46299</v>
      </c>
      <c r="H1255" s="76">
        <f t="shared" si="90"/>
        <v>0</v>
      </c>
      <c r="K1255" s="134"/>
      <c r="L1255" s="680">
        <v>46298</v>
      </c>
      <c r="M1255" s="136"/>
      <c r="N1255" s="137">
        <f t="shared" si="91"/>
        <v>0</v>
      </c>
      <c r="O1255" s="138"/>
      <c r="P1255" s="139">
        <f t="shared" si="92"/>
        <v>0</v>
      </c>
      <c r="Q1255" s="41"/>
    </row>
    <row r="1256" spans="4:17" ht="15" customHeight="1" x14ac:dyDescent="0.3">
      <c r="D1256" s="34">
        <f t="shared" si="93"/>
        <v>0</v>
      </c>
      <c r="E1256" s="514">
        <v>46299</v>
      </c>
      <c r="F1256" s="279"/>
      <c r="G1256" s="643">
        <v>46300</v>
      </c>
      <c r="H1256" s="76">
        <f t="shared" si="90"/>
        <v>0</v>
      </c>
      <c r="K1256" s="134"/>
      <c r="L1256" s="680">
        <v>46299</v>
      </c>
      <c r="M1256" s="136"/>
      <c r="N1256" s="137">
        <f t="shared" si="91"/>
        <v>0</v>
      </c>
      <c r="O1256" s="138"/>
      <c r="P1256" s="139">
        <f t="shared" si="92"/>
        <v>0</v>
      </c>
      <c r="Q1256" s="41"/>
    </row>
    <row r="1257" spans="4:17" ht="15" customHeight="1" x14ac:dyDescent="0.3">
      <c r="D1257" s="34">
        <f t="shared" si="93"/>
        <v>0</v>
      </c>
      <c r="E1257" s="514">
        <v>46300</v>
      </c>
      <c r="F1257" s="279"/>
      <c r="G1257" s="643">
        <v>46301</v>
      </c>
      <c r="H1257" s="76">
        <f t="shared" si="90"/>
        <v>0</v>
      </c>
      <c r="K1257" s="134"/>
      <c r="L1257" s="680">
        <v>46300</v>
      </c>
      <c r="M1257" s="136"/>
      <c r="N1257" s="137">
        <f t="shared" si="91"/>
        <v>0</v>
      </c>
      <c r="O1257" s="138"/>
      <c r="P1257" s="139">
        <f t="shared" si="92"/>
        <v>0</v>
      </c>
      <c r="Q1257" s="41"/>
    </row>
    <row r="1258" spans="4:17" ht="15" customHeight="1" x14ac:dyDescent="0.3">
      <c r="D1258" s="34">
        <f t="shared" si="93"/>
        <v>0</v>
      </c>
      <c r="E1258" s="514">
        <v>46301</v>
      </c>
      <c r="F1258" s="279"/>
      <c r="G1258" s="643">
        <v>46302</v>
      </c>
      <c r="H1258" s="76">
        <f t="shared" si="90"/>
        <v>0</v>
      </c>
      <c r="K1258" s="134"/>
      <c r="L1258" s="680">
        <v>46301</v>
      </c>
      <c r="M1258" s="136"/>
      <c r="N1258" s="137">
        <f t="shared" si="91"/>
        <v>0</v>
      </c>
      <c r="O1258" s="138"/>
      <c r="P1258" s="139">
        <f t="shared" si="92"/>
        <v>0</v>
      </c>
      <c r="Q1258" s="41"/>
    </row>
    <row r="1259" spans="4:17" ht="15" customHeight="1" x14ac:dyDescent="0.3">
      <c r="D1259" s="34">
        <f t="shared" si="93"/>
        <v>0</v>
      </c>
      <c r="E1259" s="514">
        <v>46302</v>
      </c>
      <c r="F1259" s="279"/>
      <c r="G1259" s="643">
        <v>46303</v>
      </c>
      <c r="H1259" s="76">
        <f t="shared" si="90"/>
        <v>0</v>
      </c>
      <c r="K1259" s="134"/>
      <c r="L1259" s="680">
        <v>46302</v>
      </c>
      <c r="M1259" s="136"/>
      <c r="N1259" s="137">
        <f t="shared" si="91"/>
        <v>0</v>
      </c>
      <c r="O1259" s="138"/>
      <c r="P1259" s="139">
        <f t="shared" si="92"/>
        <v>0</v>
      </c>
      <c r="Q1259" s="41"/>
    </row>
    <row r="1260" spans="4:17" ht="15" customHeight="1" x14ac:dyDescent="0.3">
      <c r="D1260" s="34">
        <f t="shared" si="93"/>
        <v>0</v>
      </c>
      <c r="E1260" s="514">
        <v>46303</v>
      </c>
      <c r="F1260" s="279"/>
      <c r="G1260" s="643">
        <v>46304</v>
      </c>
      <c r="H1260" s="76">
        <f t="shared" si="90"/>
        <v>0</v>
      </c>
      <c r="K1260" s="134"/>
      <c r="L1260" s="680">
        <v>46303</v>
      </c>
      <c r="M1260" s="136"/>
      <c r="N1260" s="137">
        <f t="shared" si="91"/>
        <v>0</v>
      </c>
      <c r="O1260" s="138"/>
      <c r="P1260" s="139">
        <f t="shared" si="92"/>
        <v>0</v>
      </c>
      <c r="Q1260" s="41"/>
    </row>
    <row r="1261" spans="4:17" ht="15" customHeight="1" x14ac:dyDescent="0.3">
      <c r="D1261" s="34">
        <f t="shared" si="93"/>
        <v>0</v>
      </c>
      <c r="E1261" s="514">
        <v>46304</v>
      </c>
      <c r="F1261" s="279"/>
      <c r="G1261" s="643">
        <v>46305</v>
      </c>
      <c r="H1261" s="76">
        <f t="shared" si="90"/>
        <v>0</v>
      </c>
      <c r="K1261" s="134"/>
      <c r="L1261" s="680">
        <v>46304</v>
      </c>
      <c r="M1261" s="136"/>
      <c r="N1261" s="137">
        <f t="shared" si="91"/>
        <v>0</v>
      </c>
      <c r="O1261" s="138"/>
      <c r="P1261" s="139">
        <f t="shared" si="92"/>
        <v>0</v>
      </c>
      <c r="Q1261" s="41"/>
    </row>
    <row r="1262" spans="4:17" ht="15" customHeight="1" x14ac:dyDescent="0.3">
      <c r="D1262" s="34">
        <f t="shared" si="93"/>
        <v>0</v>
      </c>
      <c r="E1262" s="514">
        <v>46305</v>
      </c>
      <c r="F1262" s="279"/>
      <c r="G1262" s="643">
        <v>46306</v>
      </c>
      <c r="H1262" s="76">
        <f t="shared" si="90"/>
        <v>0</v>
      </c>
      <c r="K1262" s="134"/>
      <c r="L1262" s="680">
        <v>46305</v>
      </c>
      <c r="M1262" s="136"/>
      <c r="N1262" s="137">
        <f t="shared" si="91"/>
        <v>0</v>
      </c>
      <c r="O1262" s="138"/>
      <c r="P1262" s="139">
        <f t="shared" si="92"/>
        <v>0</v>
      </c>
      <c r="Q1262" s="41"/>
    </row>
    <row r="1263" spans="4:17" ht="15" customHeight="1" x14ac:dyDescent="0.3">
      <c r="D1263" s="34">
        <f t="shared" si="93"/>
        <v>0</v>
      </c>
      <c r="E1263" s="514">
        <v>46306</v>
      </c>
      <c r="F1263" s="279"/>
      <c r="G1263" s="643">
        <v>46307</v>
      </c>
      <c r="H1263" s="76">
        <f t="shared" si="90"/>
        <v>0</v>
      </c>
      <c r="K1263" s="134"/>
      <c r="L1263" s="680">
        <v>46306</v>
      </c>
      <c r="M1263" s="136"/>
      <c r="N1263" s="137">
        <f t="shared" si="91"/>
        <v>0</v>
      </c>
      <c r="O1263" s="138"/>
      <c r="P1263" s="139">
        <f t="shared" si="92"/>
        <v>0</v>
      </c>
      <c r="Q1263" s="41"/>
    </row>
    <row r="1264" spans="4:17" ht="15" customHeight="1" x14ac:dyDescent="0.3">
      <c r="D1264" s="34">
        <f t="shared" si="93"/>
        <v>0</v>
      </c>
      <c r="E1264" s="514">
        <v>46307</v>
      </c>
      <c r="F1264" s="279"/>
      <c r="G1264" s="643">
        <v>46308</v>
      </c>
      <c r="H1264" s="76">
        <f t="shared" si="90"/>
        <v>0</v>
      </c>
      <c r="K1264" s="134"/>
      <c r="L1264" s="680">
        <v>46307</v>
      </c>
      <c r="M1264" s="136"/>
      <c r="N1264" s="137">
        <f t="shared" si="91"/>
        <v>0</v>
      </c>
      <c r="O1264" s="138"/>
      <c r="P1264" s="139">
        <f t="shared" si="92"/>
        <v>0</v>
      </c>
      <c r="Q1264" s="41"/>
    </row>
    <row r="1265" spans="4:17" ht="15" customHeight="1" x14ac:dyDescent="0.3">
      <c r="D1265" s="34">
        <f t="shared" si="93"/>
        <v>0</v>
      </c>
      <c r="E1265" s="514">
        <v>46308</v>
      </c>
      <c r="F1265" s="279"/>
      <c r="G1265" s="643">
        <v>46309</v>
      </c>
      <c r="H1265" s="76">
        <f t="shared" si="90"/>
        <v>0</v>
      </c>
      <c r="K1265" s="134"/>
      <c r="L1265" s="680">
        <v>46308</v>
      </c>
      <c r="M1265" s="136"/>
      <c r="N1265" s="137">
        <f t="shared" si="91"/>
        <v>0</v>
      </c>
      <c r="O1265" s="138"/>
      <c r="P1265" s="139">
        <f t="shared" si="92"/>
        <v>0</v>
      </c>
      <c r="Q1265" s="41"/>
    </row>
    <row r="1266" spans="4:17" ht="15" customHeight="1" x14ac:dyDescent="0.3">
      <c r="D1266" s="34">
        <f t="shared" si="93"/>
        <v>0</v>
      </c>
      <c r="E1266" s="514">
        <v>46309</v>
      </c>
      <c r="F1266" s="279"/>
      <c r="G1266" s="643">
        <v>46310</v>
      </c>
      <c r="H1266" s="76">
        <f t="shared" si="90"/>
        <v>0</v>
      </c>
      <c r="K1266" s="134"/>
      <c r="L1266" s="680">
        <v>46309</v>
      </c>
      <c r="M1266" s="136"/>
      <c r="N1266" s="137">
        <f t="shared" si="91"/>
        <v>0</v>
      </c>
      <c r="O1266" s="138"/>
      <c r="P1266" s="139">
        <f t="shared" si="92"/>
        <v>0</v>
      </c>
      <c r="Q1266" s="41"/>
    </row>
    <row r="1267" spans="4:17" ht="15" customHeight="1" x14ac:dyDescent="0.3">
      <c r="D1267" s="34">
        <f t="shared" si="93"/>
        <v>0</v>
      </c>
      <c r="E1267" s="514">
        <v>46310</v>
      </c>
      <c r="F1267" s="279"/>
      <c r="G1267" s="643">
        <v>46311</v>
      </c>
      <c r="H1267" s="76">
        <f t="shared" si="90"/>
        <v>0</v>
      </c>
      <c r="K1267" s="134"/>
      <c r="L1267" s="680">
        <v>46310</v>
      </c>
      <c r="M1267" s="136"/>
      <c r="N1267" s="137">
        <f t="shared" si="91"/>
        <v>0</v>
      </c>
      <c r="O1267" s="138"/>
      <c r="P1267" s="139">
        <f t="shared" si="92"/>
        <v>0</v>
      </c>
      <c r="Q1267" s="41"/>
    </row>
    <row r="1268" spans="4:17" ht="15" customHeight="1" x14ac:dyDescent="0.3">
      <c r="D1268" s="34">
        <f t="shared" si="93"/>
        <v>0</v>
      </c>
      <c r="E1268" s="514">
        <v>46311</v>
      </c>
      <c r="F1268" s="279"/>
      <c r="G1268" s="643">
        <v>46312</v>
      </c>
      <c r="H1268" s="76">
        <f t="shared" si="90"/>
        <v>0</v>
      </c>
      <c r="K1268" s="134"/>
      <c r="L1268" s="680">
        <v>46311</v>
      </c>
      <c r="M1268" s="136"/>
      <c r="N1268" s="137">
        <f t="shared" si="91"/>
        <v>0</v>
      </c>
      <c r="O1268" s="138"/>
      <c r="P1268" s="139">
        <f t="shared" si="92"/>
        <v>0</v>
      </c>
      <c r="Q1268" s="41"/>
    </row>
    <row r="1269" spans="4:17" ht="15" customHeight="1" x14ac:dyDescent="0.3">
      <c r="D1269" s="34">
        <f t="shared" si="93"/>
        <v>0</v>
      </c>
      <c r="E1269" s="514">
        <v>46312</v>
      </c>
      <c r="F1269" s="279"/>
      <c r="G1269" s="643">
        <v>46313</v>
      </c>
      <c r="H1269" s="76">
        <f t="shared" si="90"/>
        <v>0</v>
      </c>
      <c r="K1269" s="134"/>
      <c r="L1269" s="680">
        <v>46312</v>
      </c>
      <c r="M1269" s="136"/>
      <c r="N1269" s="137">
        <f t="shared" si="91"/>
        <v>0</v>
      </c>
      <c r="O1269" s="138"/>
      <c r="P1269" s="139">
        <f t="shared" si="92"/>
        <v>0</v>
      </c>
      <c r="Q1269" s="41"/>
    </row>
    <row r="1270" spans="4:17" ht="15" customHeight="1" x14ac:dyDescent="0.3">
      <c r="D1270" s="34">
        <f t="shared" si="93"/>
        <v>0</v>
      </c>
      <c r="E1270" s="514">
        <v>46313</v>
      </c>
      <c r="F1270" s="279"/>
      <c r="G1270" s="643">
        <v>46314</v>
      </c>
      <c r="H1270" s="76">
        <f t="shared" si="90"/>
        <v>0</v>
      </c>
      <c r="K1270" s="134"/>
      <c r="L1270" s="680">
        <v>46313</v>
      </c>
      <c r="M1270" s="136"/>
      <c r="N1270" s="137">
        <f t="shared" si="91"/>
        <v>0</v>
      </c>
      <c r="O1270" s="138"/>
      <c r="P1270" s="139">
        <f t="shared" si="92"/>
        <v>0</v>
      </c>
      <c r="Q1270" s="41"/>
    </row>
    <row r="1271" spans="4:17" ht="15" customHeight="1" x14ac:dyDescent="0.3">
      <c r="D1271" s="34">
        <f t="shared" si="93"/>
        <v>0</v>
      </c>
      <c r="E1271" s="514">
        <v>46314</v>
      </c>
      <c r="F1271" s="279"/>
      <c r="G1271" s="643">
        <v>46315</v>
      </c>
      <c r="H1271" s="76">
        <f t="shared" si="90"/>
        <v>0</v>
      </c>
      <c r="K1271" s="134"/>
      <c r="L1271" s="680">
        <v>46314</v>
      </c>
      <c r="M1271" s="136"/>
      <c r="N1271" s="137">
        <f t="shared" si="91"/>
        <v>0</v>
      </c>
      <c r="O1271" s="138"/>
      <c r="P1271" s="139">
        <f t="shared" si="92"/>
        <v>0</v>
      </c>
      <c r="Q1271" s="41"/>
    </row>
    <row r="1272" spans="4:17" ht="15" customHeight="1" x14ac:dyDescent="0.3">
      <c r="D1272" s="34">
        <f t="shared" si="93"/>
        <v>0</v>
      </c>
      <c r="E1272" s="514">
        <v>46315</v>
      </c>
      <c r="F1272" s="279"/>
      <c r="G1272" s="643">
        <v>46316</v>
      </c>
      <c r="H1272" s="76">
        <f t="shared" si="90"/>
        <v>0</v>
      </c>
      <c r="K1272" s="134"/>
      <c r="L1272" s="680">
        <v>46315</v>
      </c>
      <c r="M1272" s="136"/>
      <c r="N1272" s="137">
        <f t="shared" si="91"/>
        <v>0</v>
      </c>
      <c r="O1272" s="138"/>
      <c r="P1272" s="139">
        <f t="shared" si="92"/>
        <v>0</v>
      </c>
      <c r="Q1272" s="41"/>
    </row>
    <row r="1273" spans="4:17" ht="15" customHeight="1" x14ac:dyDescent="0.3">
      <c r="D1273" s="34">
        <f t="shared" si="93"/>
        <v>0</v>
      </c>
      <c r="E1273" s="514">
        <v>46316</v>
      </c>
      <c r="F1273" s="279"/>
      <c r="G1273" s="643">
        <v>46317</v>
      </c>
      <c r="H1273" s="76">
        <f t="shared" si="90"/>
        <v>0</v>
      </c>
      <c r="K1273" s="134"/>
      <c r="L1273" s="680">
        <v>46316</v>
      </c>
      <c r="M1273" s="136"/>
      <c r="N1273" s="137">
        <f t="shared" si="91"/>
        <v>0</v>
      </c>
      <c r="O1273" s="138"/>
      <c r="P1273" s="139">
        <f t="shared" si="92"/>
        <v>0</v>
      </c>
      <c r="Q1273" s="41"/>
    </row>
    <row r="1274" spans="4:17" ht="15" customHeight="1" x14ac:dyDescent="0.3">
      <c r="D1274" s="34">
        <f t="shared" si="93"/>
        <v>0</v>
      </c>
      <c r="E1274" s="514">
        <v>46317</v>
      </c>
      <c r="F1274" s="279"/>
      <c r="G1274" s="643">
        <v>46318</v>
      </c>
      <c r="H1274" s="76">
        <f t="shared" ref="H1274:H1337" si="94">F1274-D1274</f>
        <v>0</v>
      </c>
      <c r="K1274" s="134"/>
      <c r="L1274" s="680">
        <v>46317</v>
      </c>
      <c r="M1274" s="136"/>
      <c r="N1274" s="137">
        <f t="shared" si="91"/>
        <v>0</v>
      </c>
      <c r="O1274" s="138"/>
      <c r="P1274" s="139">
        <f t="shared" si="92"/>
        <v>0</v>
      </c>
      <c r="Q1274" s="41"/>
    </row>
    <row r="1275" spans="4:17" ht="15" customHeight="1" x14ac:dyDescent="0.3">
      <c r="D1275" s="34">
        <f t="shared" si="93"/>
        <v>0</v>
      </c>
      <c r="E1275" s="514">
        <v>46318</v>
      </c>
      <c r="F1275" s="279"/>
      <c r="G1275" s="643">
        <v>46319</v>
      </c>
      <c r="H1275" s="76">
        <f t="shared" si="94"/>
        <v>0</v>
      </c>
      <c r="K1275" s="134"/>
      <c r="L1275" s="680">
        <v>46318</v>
      </c>
      <c r="M1275" s="136"/>
      <c r="N1275" s="137">
        <f t="shared" si="91"/>
        <v>0</v>
      </c>
      <c r="O1275" s="138"/>
      <c r="P1275" s="139">
        <f t="shared" si="92"/>
        <v>0</v>
      </c>
      <c r="Q1275" s="41"/>
    </row>
    <row r="1276" spans="4:17" ht="15" customHeight="1" x14ac:dyDescent="0.3">
      <c r="D1276" s="34">
        <f t="shared" si="93"/>
        <v>0</v>
      </c>
      <c r="E1276" s="514">
        <v>46319</v>
      </c>
      <c r="F1276" s="279"/>
      <c r="G1276" s="643">
        <v>46320</v>
      </c>
      <c r="H1276" s="76">
        <f t="shared" si="94"/>
        <v>0</v>
      </c>
      <c r="K1276" s="134"/>
      <c r="L1276" s="680">
        <v>46319</v>
      </c>
      <c r="M1276" s="136"/>
      <c r="N1276" s="137">
        <f t="shared" ref="N1276:N1339" si="95">O1275</f>
        <v>0</v>
      </c>
      <c r="O1276" s="138"/>
      <c r="P1276" s="139">
        <f t="shared" ref="P1276:P1339" si="96">(M1276+N1276-O1276)</f>
        <v>0</v>
      </c>
      <c r="Q1276" s="41"/>
    </row>
    <row r="1277" spans="4:17" ht="15" customHeight="1" x14ac:dyDescent="0.3">
      <c r="D1277" s="34">
        <f t="shared" si="93"/>
        <v>0</v>
      </c>
      <c r="E1277" s="514">
        <v>46320</v>
      </c>
      <c r="F1277" s="279"/>
      <c r="G1277" s="643">
        <v>46321</v>
      </c>
      <c r="H1277" s="76">
        <f t="shared" si="94"/>
        <v>0</v>
      </c>
      <c r="K1277" s="134"/>
      <c r="L1277" s="680">
        <v>46320</v>
      </c>
      <c r="M1277" s="136"/>
      <c r="N1277" s="137">
        <f t="shared" si="95"/>
        <v>0</v>
      </c>
      <c r="O1277" s="138"/>
      <c r="P1277" s="139">
        <f t="shared" si="96"/>
        <v>0</v>
      </c>
      <c r="Q1277" s="41"/>
    </row>
    <row r="1278" spans="4:17" ht="15" customHeight="1" x14ac:dyDescent="0.3">
      <c r="D1278" s="34">
        <f t="shared" si="93"/>
        <v>0</v>
      </c>
      <c r="E1278" s="514">
        <v>46321</v>
      </c>
      <c r="F1278" s="279"/>
      <c r="G1278" s="643">
        <v>46322</v>
      </c>
      <c r="H1278" s="76">
        <f t="shared" si="94"/>
        <v>0</v>
      </c>
      <c r="K1278" s="134"/>
      <c r="L1278" s="680">
        <v>46321</v>
      </c>
      <c r="M1278" s="136"/>
      <c r="N1278" s="137">
        <f t="shared" si="95"/>
        <v>0</v>
      </c>
      <c r="O1278" s="138"/>
      <c r="P1278" s="139">
        <f t="shared" si="96"/>
        <v>0</v>
      </c>
      <c r="Q1278" s="41"/>
    </row>
    <row r="1279" spans="4:17" ht="15" customHeight="1" x14ac:dyDescent="0.3">
      <c r="D1279" s="34">
        <f t="shared" si="93"/>
        <v>0</v>
      </c>
      <c r="E1279" s="514">
        <v>46322</v>
      </c>
      <c r="F1279" s="279"/>
      <c r="G1279" s="643">
        <v>46323</v>
      </c>
      <c r="H1279" s="76">
        <f t="shared" si="94"/>
        <v>0</v>
      </c>
      <c r="K1279" s="134"/>
      <c r="L1279" s="680">
        <v>46322</v>
      </c>
      <c r="M1279" s="136"/>
      <c r="N1279" s="137">
        <f t="shared" si="95"/>
        <v>0</v>
      </c>
      <c r="O1279" s="138"/>
      <c r="P1279" s="139">
        <f t="shared" si="96"/>
        <v>0</v>
      </c>
      <c r="Q1279" s="41"/>
    </row>
    <row r="1280" spans="4:17" ht="15" customHeight="1" x14ac:dyDescent="0.3">
      <c r="D1280" s="34">
        <f t="shared" si="93"/>
        <v>0</v>
      </c>
      <c r="E1280" s="514">
        <v>46323</v>
      </c>
      <c r="F1280" s="279"/>
      <c r="G1280" s="643">
        <v>46324</v>
      </c>
      <c r="H1280" s="76">
        <f t="shared" si="94"/>
        <v>0</v>
      </c>
      <c r="K1280" s="134"/>
      <c r="L1280" s="680">
        <v>46323</v>
      </c>
      <c r="M1280" s="136"/>
      <c r="N1280" s="137">
        <f t="shared" si="95"/>
        <v>0</v>
      </c>
      <c r="O1280" s="138"/>
      <c r="P1280" s="139">
        <f t="shared" si="96"/>
        <v>0</v>
      </c>
      <c r="Q1280" s="41"/>
    </row>
    <row r="1281" spans="4:17" ht="15" customHeight="1" x14ac:dyDescent="0.3">
      <c r="D1281" s="34">
        <f t="shared" si="93"/>
        <v>0</v>
      </c>
      <c r="E1281" s="514">
        <v>46324</v>
      </c>
      <c r="F1281" s="279"/>
      <c r="G1281" s="643">
        <v>46325</v>
      </c>
      <c r="H1281" s="76">
        <f t="shared" si="94"/>
        <v>0</v>
      </c>
      <c r="K1281" s="134"/>
      <c r="L1281" s="680">
        <v>46324</v>
      </c>
      <c r="M1281" s="136"/>
      <c r="N1281" s="137">
        <f t="shared" si="95"/>
        <v>0</v>
      </c>
      <c r="O1281" s="138"/>
      <c r="P1281" s="139">
        <f t="shared" si="96"/>
        <v>0</v>
      </c>
      <c r="Q1281" s="41"/>
    </row>
    <row r="1282" spans="4:17" ht="15" customHeight="1" x14ac:dyDescent="0.3">
      <c r="D1282" s="34">
        <f t="shared" si="93"/>
        <v>0</v>
      </c>
      <c r="E1282" s="514">
        <v>46325</v>
      </c>
      <c r="F1282" s="279"/>
      <c r="G1282" s="643">
        <v>46326</v>
      </c>
      <c r="H1282" s="76">
        <f t="shared" si="94"/>
        <v>0</v>
      </c>
      <c r="K1282" s="134"/>
      <c r="L1282" s="680">
        <v>46325</v>
      </c>
      <c r="M1282" s="136"/>
      <c r="N1282" s="137">
        <f t="shared" si="95"/>
        <v>0</v>
      </c>
      <c r="O1282" s="138"/>
      <c r="P1282" s="139">
        <f t="shared" si="96"/>
        <v>0</v>
      </c>
      <c r="Q1282" s="41"/>
    </row>
    <row r="1283" spans="4:17" ht="15" customHeight="1" x14ac:dyDescent="0.3">
      <c r="D1283" s="34">
        <f t="shared" si="93"/>
        <v>0</v>
      </c>
      <c r="E1283" s="514">
        <v>46326</v>
      </c>
      <c r="F1283" s="279"/>
      <c r="G1283" s="643">
        <v>46327</v>
      </c>
      <c r="H1283" s="76">
        <f t="shared" si="94"/>
        <v>0</v>
      </c>
      <c r="K1283" s="134"/>
      <c r="L1283" s="680">
        <v>46326</v>
      </c>
      <c r="M1283" s="136"/>
      <c r="N1283" s="137">
        <f t="shared" si="95"/>
        <v>0</v>
      </c>
      <c r="O1283" s="138"/>
      <c r="P1283" s="139">
        <f t="shared" si="96"/>
        <v>0</v>
      </c>
      <c r="Q1283" s="41"/>
    </row>
    <row r="1284" spans="4:17" ht="15" customHeight="1" x14ac:dyDescent="0.3">
      <c r="D1284" s="34">
        <f t="shared" si="93"/>
        <v>0</v>
      </c>
      <c r="E1284" s="514">
        <v>46327</v>
      </c>
      <c r="F1284" s="279"/>
      <c r="G1284" s="643">
        <v>46328</v>
      </c>
      <c r="H1284" s="76">
        <f t="shared" si="94"/>
        <v>0</v>
      </c>
      <c r="K1284" s="134"/>
      <c r="L1284" s="680">
        <v>46327</v>
      </c>
      <c r="M1284" s="136"/>
      <c r="N1284" s="137">
        <f t="shared" si="95"/>
        <v>0</v>
      </c>
      <c r="O1284" s="138"/>
      <c r="P1284" s="139">
        <f t="shared" si="96"/>
        <v>0</v>
      </c>
      <c r="Q1284" s="41"/>
    </row>
    <row r="1285" spans="4:17" ht="15" customHeight="1" x14ac:dyDescent="0.3">
      <c r="D1285" s="34">
        <f t="shared" si="93"/>
        <v>0</v>
      </c>
      <c r="E1285" s="514">
        <v>46328</v>
      </c>
      <c r="F1285" s="279"/>
      <c r="G1285" s="643">
        <v>46329</v>
      </c>
      <c r="H1285" s="76">
        <f t="shared" si="94"/>
        <v>0</v>
      </c>
      <c r="K1285" s="134"/>
      <c r="L1285" s="680">
        <v>46328</v>
      </c>
      <c r="M1285" s="136"/>
      <c r="N1285" s="137">
        <f t="shared" si="95"/>
        <v>0</v>
      </c>
      <c r="O1285" s="138"/>
      <c r="P1285" s="139">
        <f t="shared" si="96"/>
        <v>0</v>
      </c>
      <c r="Q1285" s="41"/>
    </row>
    <row r="1286" spans="4:17" ht="15" customHeight="1" x14ac:dyDescent="0.3">
      <c r="D1286" s="34">
        <f t="shared" si="93"/>
        <v>0</v>
      </c>
      <c r="E1286" s="514">
        <v>46329</v>
      </c>
      <c r="F1286" s="279"/>
      <c r="G1286" s="643">
        <v>46330</v>
      </c>
      <c r="H1286" s="76">
        <f t="shared" si="94"/>
        <v>0</v>
      </c>
      <c r="K1286" s="134"/>
      <c r="L1286" s="680">
        <v>46329</v>
      </c>
      <c r="M1286" s="136"/>
      <c r="N1286" s="137">
        <f t="shared" si="95"/>
        <v>0</v>
      </c>
      <c r="O1286" s="138"/>
      <c r="P1286" s="139">
        <f t="shared" si="96"/>
        <v>0</v>
      </c>
      <c r="Q1286" s="41"/>
    </row>
    <row r="1287" spans="4:17" ht="15" customHeight="1" x14ac:dyDescent="0.3">
      <c r="D1287" s="34">
        <f t="shared" si="93"/>
        <v>0</v>
      </c>
      <c r="E1287" s="514">
        <v>46330</v>
      </c>
      <c r="F1287" s="279"/>
      <c r="G1287" s="643">
        <v>46331</v>
      </c>
      <c r="H1287" s="76">
        <f t="shared" si="94"/>
        <v>0</v>
      </c>
      <c r="K1287" s="134"/>
      <c r="L1287" s="680">
        <v>46330</v>
      </c>
      <c r="M1287" s="136"/>
      <c r="N1287" s="137">
        <f t="shared" si="95"/>
        <v>0</v>
      </c>
      <c r="O1287" s="138"/>
      <c r="P1287" s="139">
        <f t="shared" si="96"/>
        <v>0</v>
      </c>
      <c r="Q1287" s="41"/>
    </row>
    <row r="1288" spans="4:17" ht="15" customHeight="1" x14ac:dyDescent="0.3">
      <c r="D1288" s="34">
        <f t="shared" si="93"/>
        <v>0</v>
      </c>
      <c r="E1288" s="514">
        <v>46331</v>
      </c>
      <c r="F1288" s="279"/>
      <c r="G1288" s="643">
        <v>46332</v>
      </c>
      <c r="H1288" s="76">
        <f t="shared" si="94"/>
        <v>0</v>
      </c>
      <c r="K1288" s="134"/>
      <c r="L1288" s="680">
        <v>46331</v>
      </c>
      <c r="M1288" s="136"/>
      <c r="N1288" s="137">
        <f t="shared" si="95"/>
        <v>0</v>
      </c>
      <c r="O1288" s="138"/>
      <c r="P1288" s="139">
        <f t="shared" si="96"/>
        <v>0</v>
      </c>
      <c r="Q1288" s="41"/>
    </row>
    <row r="1289" spans="4:17" ht="15" customHeight="1" x14ac:dyDescent="0.3">
      <c r="D1289" s="34">
        <f t="shared" si="93"/>
        <v>0</v>
      </c>
      <c r="E1289" s="514">
        <v>46332</v>
      </c>
      <c r="F1289" s="279"/>
      <c r="G1289" s="643">
        <v>46333</v>
      </c>
      <c r="H1289" s="76">
        <f t="shared" si="94"/>
        <v>0</v>
      </c>
      <c r="K1289" s="134"/>
      <c r="L1289" s="680">
        <v>46332</v>
      </c>
      <c r="M1289" s="136"/>
      <c r="N1289" s="137">
        <f t="shared" si="95"/>
        <v>0</v>
      </c>
      <c r="O1289" s="138"/>
      <c r="P1289" s="139">
        <f t="shared" si="96"/>
        <v>0</v>
      </c>
      <c r="Q1289" s="41"/>
    </row>
    <row r="1290" spans="4:17" ht="15" customHeight="1" x14ac:dyDescent="0.3">
      <c r="D1290" s="34">
        <f t="shared" si="93"/>
        <v>0</v>
      </c>
      <c r="E1290" s="514">
        <v>46333</v>
      </c>
      <c r="F1290" s="279"/>
      <c r="G1290" s="643">
        <v>46334</v>
      </c>
      <c r="H1290" s="76">
        <f t="shared" si="94"/>
        <v>0</v>
      </c>
      <c r="K1290" s="134"/>
      <c r="L1290" s="680">
        <v>46333</v>
      </c>
      <c r="M1290" s="136"/>
      <c r="N1290" s="137">
        <f t="shared" si="95"/>
        <v>0</v>
      </c>
      <c r="O1290" s="138"/>
      <c r="P1290" s="139">
        <f t="shared" si="96"/>
        <v>0</v>
      </c>
      <c r="Q1290" s="41"/>
    </row>
    <row r="1291" spans="4:17" ht="15" customHeight="1" x14ac:dyDescent="0.3">
      <c r="D1291" s="34">
        <f t="shared" si="93"/>
        <v>0</v>
      </c>
      <c r="E1291" s="514">
        <v>46334</v>
      </c>
      <c r="F1291" s="279"/>
      <c r="G1291" s="643">
        <v>46335</v>
      </c>
      <c r="H1291" s="76">
        <f t="shared" si="94"/>
        <v>0</v>
      </c>
      <c r="K1291" s="134"/>
      <c r="L1291" s="680">
        <v>46334</v>
      </c>
      <c r="M1291" s="136"/>
      <c r="N1291" s="137">
        <f t="shared" si="95"/>
        <v>0</v>
      </c>
      <c r="O1291" s="138"/>
      <c r="P1291" s="139">
        <f t="shared" si="96"/>
        <v>0</v>
      </c>
      <c r="Q1291" s="41"/>
    </row>
    <row r="1292" spans="4:17" ht="15" customHeight="1" x14ac:dyDescent="0.3">
      <c r="D1292" s="34">
        <f t="shared" si="93"/>
        <v>0</v>
      </c>
      <c r="E1292" s="514">
        <v>46335</v>
      </c>
      <c r="F1292" s="279"/>
      <c r="G1292" s="643">
        <v>46336</v>
      </c>
      <c r="H1292" s="76">
        <f t="shared" si="94"/>
        <v>0</v>
      </c>
      <c r="K1292" s="134"/>
      <c r="L1292" s="680">
        <v>46335</v>
      </c>
      <c r="M1292" s="136"/>
      <c r="N1292" s="137">
        <f t="shared" si="95"/>
        <v>0</v>
      </c>
      <c r="O1292" s="138"/>
      <c r="P1292" s="139">
        <f t="shared" si="96"/>
        <v>0</v>
      </c>
      <c r="Q1292" s="41"/>
    </row>
    <row r="1293" spans="4:17" ht="15" customHeight="1" x14ac:dyDescent="0.3">
      <c r="D1293" s="34">
        <f t="shared" si="93"/>
        <v>0</v>
      </c>
      <c r="E1293" s="514">
        <v>46336</v>
      </c>
      <c r="F1293" s="279"/>
      <c r="G1293" s="643">
        <v>46337</v>
      </c>
      <c r="H1293" s="76">
        <f t="shared" si="94"/>
        <v>0</v>
      </c>
      <c r="K1293" s="134"/>
      <c r="L1293" s="680">
        <v>46336</v>
      </c>
      <c r="M1293" s="136"/>
      <c r="N1293" s="137">
        <f t="shared" si="95"/>
        <v>0</v>
      </c>
      <c r="O1293" s="138"/>
      <c r="P1293" s="139">
        <f t="shared" si="96"/>
        <v>0</v>
      </c>
      <c r="Q1293" s="41"/>
    </row>
    <row r="1294" spans="4:17" ht="15" customHeight="1" x14ac:dyDescent="0.3">
      <c r="D1294" s="34">
        <f t="shared" si="93"/>
        <v>0</v>
      </c>
      <c r="E1294" s="514">
        <v>46337</v>
      </c>
      <c r="F1294" s="279"/>
      <c r="G1294" s="643">
        <v>46338</v>
      </c>
      <c r="H1294" s="76">
        <f t="shared" si="94"/>
        <v>0</v>
      </c>
      <c r="K1294" s="134"/>
      <c r="L1294" s="680">
        <v>46337</v>
      </c>
      <c r="M1294" s="136"/>
      <c r="N1294" s="137">
        <f t="shared" si="95"/>
        <v>0</v>
      </c>
      <c r="O1294" s="138"/>
      <c r="P1294" s="139">
        <f t="shared" si="96"/>
        <v>0</v>
      </c>
      <c r="Q1294" s="41"/>
    </row>
    <row r="1295" spans="4:17" ht="15" customHeight="1" x14ac:dyDescent="0.3">
      <c r="D1295" s="34">
        <f t="shared" si="93"/>
        <v>0</v>
      </c>
      <c r="E1295" s="514">
        <v>46338</v>
      </c>
      <c r="F1295" s="279"/>
      <c r="G1295" s="643">
        <v>46339</v>
      </c>
      <c r="H1295" s="76">
        <f t="shared" si="94"/>
        <v>0</v>
      </c>
      <c r="K1295" s="134"/>
      <c r="L1295" s="680">
        <v>46338</v>
      </c>
      <c r="M1295" s="136"/>
      <c r="N1295" s="137">
        <f t="shared" si="95"/>
        <v>0</v>
      </c>
      <c r="O1295" s="138"/>
      <c r="P1295" s="139">
        <f t="shared" si="96"/>
        <v>0</v>
      </c>
      <c r="Q1295" s="41"/>
    </row>
    <row r="1296" spans="4:17" ht="15" customHeight="1" x14ac:dyDescent="0.3">
      <c r="D1296" s="34">
        <f t="shared" si="93"/>
        <v>0</v>
      </c>
      <c r="E1296" s="514">
        <v>46339</v>
      </c>
      <c r="F1296" s="279"/>
      <c r="G1296" s="643">
        <v>46340</v>
      </c>
      <c r="H1296" s="76">
        <f t="shared" si="94"/>
        <v>0</v>
      </c>
      <c r="K1296" s="134"/>
      <c r="L1296" s="680">
        <v>46339</v>
      </c>
      <c r="M1296" s="136"/>
      <c r="N1296" s="137">
        <f t="shared" si="95"/>
        <v>0</v>
      </c>
      <c r="O1296" s="138"/>
      <c r="P1296" s="139">
        <f t="shared" si="96"/>
        <v>0</v>
      </c>
      <c r="Q1296" s="41"/>
    </row>
    <row r="1297" spans="4:17" ht="15" customHeight="1" x14ac:dyDescent="0.3">
      <c r="D1297" s="34">
        <f t="shared" si="93"/>
        <v>0</v>
      </c>
      <c r="E1297" s="514">
        <v>46340</v>
      </c>
      <c r="F1297" s="279"/>
      <c r="G1297" s="643">
        <v>46341</v>
      </c>
      <c r="H1297" s="76">
        <f t="shared" si="94"/>
        <v>0</v>
      </c>
      <c r="K1297" s="134"/>
      <c r="L1297" s="680">
        <v>46340</v>
      </c>
      <c r="M1297" s="136"/>
      <c r="N1297" s="137">
        <f t="shared" si="95"/>
        <v>0</v>
      </c>
      <c r="O1297" s="138"/>
      <c r="P1297" s="139">
        <f t="shared" si="96"/>
        <v>0</v>
      </c>
      <c r="Q1297" s="41"/>
    </row>
    <row r="1298" spans="4:17" ht="15" customHeight="1" x14ac:dyDescent="0.3">
      <c r="D1298" s="34">
        <f t="shared" si="93"/>
        <v>0</v>
      </c>
      <c r="E1298" s="514">
        <v>46341</v>
      </c>
      <c r="F1298" s="279"/>
      <c r="G1298" s="643">
        <v>46342</v>
      </c>
      <c r="H1298" s="76">
        <f t="shared" si="94"/>
        <v>0</v>
      </c>
      <c r="K1298" s="134"/>
      <c r="L1298" s="680">
        <v>46341</v>
      </c>
      <c r="M1298" s="136"/>
      <c r="N1298" s="137">
        <f t="shared" si="95"/>
        <v>0</v>
      </c>
      <c r="O1298" s="138"/>
      <c r="P1298" s="139">
        <f t="shared" si="96"/>
        <v>0</v>
      </c>
      <c r="Q1298" s="41"/>
    </row>
    <row r="1299" spans="4:17" ht="15" customHeight="1" x14ac:dyDescent="0.3">
      <c r="D1299" s="34">
        <f t="shared" si="93"/>
        <v>0</v>
      </c>
      <c r="E1299" s="514">
        <v>46342</v>
      </c>
      <c r="F1299" s="279"/>
      <c r="G1299" s="643">
        <v>46343</v>
      </c>
      <c r="H1299" s="76">
        <f t="shared" si="94"/>
        <v>0</v>
      </c>
      <c r="K1299" s="134"/>
      <c r="L1299" s="680">
        <v>46342</v>
      </c>
      <c r="M1299" s="136"/>
      <c r="N1299" s="137">
        <f t="shared" si="95"/>
        <v>0</v>
      </c>
      <c r="O1299" s="138"/>
      <c r="P1299" s="139">
        <f t="shared" si="96"/>
        <v>0</v>
      </c>
      <c r="Q1299" s="41"/>
    </row>
    <row r="1300" spans="4:17" ht="15" customHeight="1" x14ac:dyDescent="0.3">
      <c r="D1300" s="34">
        <f t="shared" si="93"/>
        <v>0</v>
      </c>
      <c r="E1300" s="514">
        <v>46343</v>
      </c>
      <c r="F1300" s="279"/>
      <c r="G1300" s="643">
        <v>46344</v>
      </c>
      <c r="H1300" s="76">
        <f t="shared" si="94"/>
        <v>0</v>
      </c>
      <c r="K1300" s="134"/>
      <c r="L1300" s="680">
        <v>46343</v>
      </c>
      <c r="M1300" s="136"/>
      <c r="N1300" s="137">
        <f t="shared" si="95"/>
        <v>0</v>
      </c>
      <c r="O1300" s="138"/>
      <c r="P1300" s="139">
        <f t="shared" si="96"/>
        <v>0</v>
      </c>
      <c r="Q1300" s="41"/>
    </row>
    <row r="1301" spans="4:17" ht="15" customHeight="1" x14ac:dyDescent="0.3">
      <c r="D1301" s="34">
        <f t="shared" si="93"/>
        <v>0</v>
      </c>
      <c r="E1301" s="514">
        <v>46344</v>
      </c>
      <c r="F1301" s="279"/>
      <c r="G1301" s="643">
        <v>46345</v>
      </c>
      <c r="H1301" s="76">
        <f t="shared" si="94"/>
        <v>0</v>
      </c>
      <c r="K1301" s="134"/>
      <c r="L1301" s="680">
        <v>46344</v>
      </c>
      <c r="M1301" s="136"/>
      <c r="N1301" s="137">
        <f t="shared" si="95"/>
        <v>0</v>
      </c>
      <c r="O1301" s="138"/>
      <c r="P1301" s="139">
        <f t="shared" si="96"/>
        <v>0</v>
      </c>
      <c r="Q1301" s="41"/>
    </row>
    <row r="1302" spans="4:17" ht="15" customHeight="1" x14ac:dyDescent="0.3">
      <c r="D1302" s="34">
        <f t="shared" si="93"/>
        <v>0</v>
      </c>
      <c r="E1302" s="514">
        <v>46345</v>
      </c>
      <c r="F1302" s="279"/>
      <c r="G1302" s="643">
        <v>46346</v>
      </c>
      <c r="H1302" s="76">
        <f t="shared" si="94"/>
        <v>0</v>
      </c>
      <c r="K1302" s="134"/>
      <c r="L1302" s="680">
        <v>46345</v>
      </c>
      <c r="M1302" s="136"/>
      <c r="N1302" s="137">
        <f t="shared" si="95"/>
        <v>0</v>
      </c>
      <c r="O1302" s="138"/>
      <c r="P1302" s="139">
        <f t="shared" si="96"/>
        <v>0</v>
      </c>
      <c r="Q1302" s="41"/>
    </row>
    <row r="1303" spans="4:17" ht="15" customHeight="1" x14ac:dyDescent="0.3">
      <c r="D1303" s="34">
        <f t="shared" si="93"/>
        <v>0</v>
      </c>
      <c r="E1303" s="514">
        <v>46346</v>
      </c>
      <c r="F1303" s="279"/>
      <c r="G1303" s="643">
        <v>46347</v>
      </c>
      <c r="H1303" s="76">
        <f t="shared" si="94"/>
        <v>0</v>
      </c>
      <c r="K1303" s="134"/>
      <c r="L1303" s="680">
        <v>46346</v>
      </c>
      <c r="M1303" s="136"/>
      <c r="N1303" s="137">
        <f t="shared" si="95"/>
        <v>0</v>
      </c>
      <c r="O1303" s="138"/>
      <c r="P1303" s="139">
        <f t="shared" si="96"/>
        <v>0</v>
      </c>
      <c r="Q1303" s="41"/>
    </row>
    <row r="1304" spans="4:17" ht="15" customHeight="1" x14ac:dyDescent="0.3">
      <c r="D1304" s="34">
        <f t="shared" si="93"/>
        <v>0</v>
      </c>
      <c r="E1304" s="514">
        <v>46347</v>
      </c>
      <c r="F1304" s="279"/>
      <c r="G1304" s="643">
        <v>46348</v>
      </c>
      <c r="H1304" s="76">
        <f t="shared" si="94"/>
        <v>0</v>
      </c>
      <c r="K1304" s="134"/>
      <c r="L1304" s="680">
        <v>46347</v>
      </c>
      <c r="M1304" s="136"/>
      <c r="N1304" s="137">
        <f t="shared" si="95"/>
        <v>0</v>
      </c>
      <c r="O1304" s="138"/>
      <c r="P1304" s="139">
        <f t="shared" si="96"/>
        <v>0</v>
      </c>
      <c r="Q1304" s="41"/>
    </row>
    <row r="1305" spans="4:17" ht="15" customHeight="1" x14ac:dyDescent="0.3">
      <c r="D1305" s="34">
        <f t="shared" si="93"/>
        <v>0</v>
      </c>
      <c r="E1305" s="514">
        <v>46348</v>
      </c>
      <c r="F1305" s="279"/>
      <c r="G1305" s="643">
        <v>46349</v>
      </c>
      <c r="H1305" s="76">
        <f t="shared" si="94"/>
        <v>0</v>
      </c>
      <c r="K1305" s="134"/>
      <c r="L1305" s="680">
        <v>46348</v>
      </c>
      <c r="M1305" s="136"/>
      <c r="N1305" s="137">
        <f t="shared" si="95"/>
        <v>0</v>
      </c>
      <c r="O1305" s="138"/>
      <c r="P1305" s="139">
        <f t="shared" si="96"/>
        <v>0</v>
      </c>
      <c r="Q1305" s="41"/>
    </row>
    <row r="1306" spans="4:17" ht="15" customHeight="1" x14ac:dyDescent="0.3">
      <c r="D1306" s="34">
        <f t="shared" ref="D1306:D1369" si="97">F1305</f>
        <v>0</v>
      </c>
      <c r="E1306" s="514">
        <v>46349</v>
      </c>
      <c r="F1306" s="279"/>
      <c r="G1306" s="643">
        <v>46350</v>
      </c>
      <c r="H1306" s="76">
        <f t="shared" si="94"/>
        <v>0</v>
      </c>
      <c r="K1306" s="134"/>
      <c r="L1306" s="680">
        <v>46349</v>
      </c>
      <c r="M1306" s="136"/>
      <c r="N1306" s="137">
        <f t="shared" si="95"/>
        <v>0</v>
      </c>
      <c r="O1306" s="138"/>
      <c r="P1306" s="139">
        <f t="shared" si="96"/>
        <v>0</v>
      </c>
      <c r="Q1306" s="41"/>
    </row>
    <row r="1307" spans="4:17" ht="15" customHeight="1" x14ac:dyDescent="0.3">
      <c r="D1307" s="34">
        <f t="shared" si="97"/>
        <v>0</v>
      </c>
      <c r="E1307" s="514">
        <v>46350</v>
      </c>
      <c r="F1307" s="279"/>
      <c r="G1307" s="643">
        <v>46351</v>
      </c>
      <c r="H1307" s="76">
        <f t="shared" si="94"/>
        <v>0</v>
      </c>
      <c r="K1307" s="134"/>
      <c r="L1307" s="680">
        <v>46350</v>
      </c>
      <c r="M1307" s="136"/>
      <c r="N1307" s="137">
        <f t="shared" si="95"/>
        <v>0</v>
      </c>
      <c r="O1307" s="138"/>
      <c r="P1307" s="139">
        <f t="shared" si="96"/>
        <v>0</v>
      </c>
      <c r="Q1307" s="41"/>
    </row>
    <row r="1308" spans="4:17" ht="15" customHeight="1" x14ac:dyDescent="0.3">
      <c r="D1308" s="34">
        <f t="shared" si="97"/>
        <v>0</v>
      </c>
      <c r="E1308" s="514">
        <v>46351</v>
      </c>
      <c r="F1308" s="279"/>
      <c r="G1308" s="643">
        <v>46352</v>
      </c>
      <c r="H1308" s="76">
        <f t="shared" si="94"/>
        <v>0</v>
      </c>
      <c r="K1308" s="134"/>
      <c r="L1308" s="680">
        <v>46351</v>
      </c>
      <c r="M1308" s="136"/>
      <c r="N1308" s="137">
        <f t="shared" si="95"/>
        <v>0</v>
      </c>
      <c r="O1308" s="138"/>
      <c r="P1308" s="139">
        <f t="shared" si="96"/>
        <v>0</v>
      </c>
      <c r="Q1308" s="41"/>
    </row>
    <row r="1309" spans="4:17" ht="15" customHeight="1" x14ac:dyDescent="0.3">
      <c r="D1309" s="34">
        <f t="shared" si="97"/>
        <v>0</v>
      </c>
      <c r="E1309" s="514">
        <v>46352</v>
      </c>
      <c r="F1309" s="279"/>
      <c r="G1309" s="643">
        <v>46353</v>
      </c>
      <c r="H1309" s="76">
        <f t="shared" si="94"/>
        <v>0</v>
      </c>
      <c r="K1309" s="134"/>
      <c r="L1309" s="680">
        <v>46352</v>
      </c>
      <c r="M1309" s="136"/>
      <c r="N1309" s="137">
        <f t="shared" si="95"/>
        <v>0</v>
      </c>
      <c r="O1309" s="138"/>
      <c r="P1309" s="139">
        <f t="shared" si="96"/>
        <v>0</v>
      </c>
      <c r="Q1309" s="41"/>
    </row>
    <row r="1310" spans="4:17" ht="15" customHeight="1" x14ac:dyDescent="0.3">
      <c r="D1310" s="34">
        <f t="shared" si="97"/>
        <v>0</v>
      </c>
      <c r="E1310" s="514">
        <v>46353</v>
      </c>
      <c r="F1310" s="279"/>
      <c r="G1310" s="643">
        <v>46354</v>
      </c>
      <c r="H1310" s="76">
        <f t="shared" si="94"/>
        <v>0</v>
      </c>
      <c r="K1310" s="134"/>
      <c r="L1310" s="680">
        <v>46353</v>
      </c>
      <c r="M1310" s="136"/>
      <c r="N1310" s="137">
        <f t="shared" si="95"/>
        <v>0</v>
      </c>
      <c r="O1310" s="138"/>
      <c r="P1310" s="139">
        <f t="shared" si="96"/>
        <v>0</v>
      </c>
      <c r="Q1310" s="41"/>
    </row>
    <row r="1311" spans="4:17" ht="15" customHeight="1" x14ac:dyDescent="0.3">
      <c r="D1311" s="34">
        <f t="shared" si="97"/>
        <v>0</v>
      </c>
      <c r="E1311" s="514">
        <v>46354</v>
      </c>
      <c r="F1311" s="279"/>
      <c r="G1311" s="643">
        <v>46355</v>
      </c>
      <c r="H1311" s="76">
        <f t="shared" si="94"/>
        <v>0</v>
      </c>
      <c r="K1311" s="134"/>
      <c r="L1311" s="680">
        <v>46354</v>
      </c>
      <c r="M1311" s="136"/>
      <c r="N1311" s="137">
        <f t="shared" si="95"/>
        <v>0</v>
      </c>
      <c r="O1311" s="138"/>
      <c r="P1311" s="139">
        <f t="shared" si="96"/>
        <v>0</v>
      </c>
      <c r="Q1311" s="41"/>
    </row>
    <row r="1312" spans="4:17" ht="15" customHeight="1" x14ac:dyDescent="0.3">
      <c r="D1312" s="34">
        <f t="shared" si="97"/>
        <v>0</v>
      </c>
      <c r="E1312" s="514">
        <v>46355</v>
      </c>
      <c r="F1312" s="279"/>
      <c r="G1312" s="643">
        <v>46356</v>
      </c>
      <c r="H1312" s="76">
        <f t="shared" si="94"/>
        <v>0</v>
      </c>
      <c r="K1312" s="134"/>
      <c r="L1312" s="680">
        <v>46355</v>
      </c>
      <c r="M1312" s="136"/>
      <c r="N1312" s="137">
        <f t="shared" si="95"/>
        <v>0</v>
      </c>
      <c r="O1312" s="138"/>
      <c r="P1312" s="139">
        <f t="shared" si="96"/>
        <v>0</v>
      </c>
      <c r="Q1312" s="41"/>
    </row>
    <row r="1313" spans="4:17" ht="15" customHeight="1" x14ac:dyDescent="0.3">
      <c r="D1313" s="34">
        <f t="shared" si="97"/>
        <v>0</v>
      </c>
      <c r="E1313" s="514">
        <v>46356</v>
      </c>
      <c r="F1313" s="279"/>
      <c r="G1313" s="643">
        <v>46357</v>
      </c>
      <c r="H1313" s="76">
        <f t="shared" si="94"/>
        <v>0</v>
      </c>
      <c r="K1313" s="134"/>
      <c r="L1313" s="680">
        <v>46356</v>
      </c>
      <c r="M1313" s="136"/>
      <c r="N1313" s="137">
        <f t="shared" si="95"/>
        <v>0</v>
      </c>
      <c r="O1313" s="138"/>
      <c r="P1313" s="139">
        <f t="shared" si="96"/>
        <v>0</v>
      </c>
      <c r="Q1313" s="41"/>
    </row>
    <row r="1314" spans="4:17" ht="15" customHeight="1" x14ac:dyDescent="0.3">
      <c r="D1314" s="34">
        <f t="shared" si="97"/>
        <v>0</v>
      </c>
      <c r="E1314" s="514">
        <v>46357</v>
      </c>
      <c r="F1314" s="279"/>
      <c r="G1314" s="643">
        <v>46358</v>
      </c>
      <c r="H1314" s="76">
        <f t="shared" si="94"/>
        <v>0</v>
      </c>
      <c r="K1314" s="134"/>
      <c r="L1314" s="680">
        <v>46357</v>
      </c>
      <c r="M1314" s="136"/>
      <c r="N1314" s="137">
        <f t="shared" si="95"/>
        <v>0</v>
      </c>
      <c r="O1314" s="138"/>
      <c r="P1314" s="139">
        <f t="shared" si="96"/>
        <v>0</v>
      </c>
      <c r="Q1314" s="41"/>
    </row>
    <row r="1315" spans="4:17" ht="15" customHeight="1" x14ac:dyDescent="0.3">
      <c r="D1315" s="34">
        <f t="shared" si="97"/>
        <v>0</v>
      </c>
      <c r="E1315" s="514">
        <v>46358</v>
      </c>
      <c r="F1315" s="279"/>
      <c r="G1315" s="643">
        <v>46359</v>
      </c>
      <c r="H1315" s="76">
        <f t="shared" si="94"/>
        <v>0</v>
      </c>
      <c r="K1315" s="134"/>
      <c r="L1315" s="680">
        <v>46358</v>
      </c>
      <c r="M1315" s="136"/>
      <c r="N1315" s="137">
        <f t="shared" si="95"/>
        <v>0</v>
      </c>
      <c r="O1315" s="138"/>
      <c r="P1315" s="139">
        <f t="shared" si="96"/>
        <v>0</v>
      </c>
      <c r="Q1315" s="41"/>
    </row>
    <row r="1316" spans="4:17" ht="15" customHeight="1" x14ac:dyDescent="0.3">
      <c r="D1316" s="34">
        <f t="shared" si="97"/>
        <v>0</v>
      </c>
      <c r="E1316" s="514">
        <v>46359</v>
      </c>
      <c r="F1316" s="279"/>
      <c r="G1316" s="643">
        <v>46360</v>
      </c>
      <c r="H1316" s="76">
        <f t="shared" si="94"/>
        <v>0</v>
      </c>
      <c r="K1316" s="134"/>
      <c r="L1316" s="680">
        <v>46359</v>
      </c>
      <c r="M1316" s="136"/>
      <c r="N1316" s="137">
        <f t="shared" si="95"/>
        <v>0</v>
      </c>
      <c r="O1316" s="138"/>
      <c r="P1316" s="139">
        <f t="shared" si="96"/>
        <v>0</v>
      </c>
      <c r="Q1316" s="41"/>
    </row>
    <row r="1317" spans="4:17" ht="15" customHeight="1" x14ac:dyDescent="0.3">
      <c r="D1317" s="34">
        <f t="shared" si="97"/>
        <v>0</v>
      </c>
      <c r="E1317" s="514">
        <v>46360</v>
      </c>
      <c r="F1317" s="279"/>
      <c r="G1317" s="643">
        <v>46361</v>
      </c>
      <c r="H1317" s="76">
        <f t="shared" si="94"/>
        <v>0</v>
      </c>
      <c r="K1317" s="134"/>
      <c r="L1317" s="680">
        <v>46360</v>
      </c>
      <c r="M1317" s="136"/>
      <c r="N1317" s="137">
        <f t="shared" si="95"/>
        <v>0</v>
      </c>
      <c r="O1317" s="138"/>
      <c r="P1317" s="139">
        <f t="shared" si="96"/>
        <v>0</v>
      </c>
      <c r="Q1317" s="41"/>
    </row>
    <row r="1318" spans="4:17" ht="15" customHeight="1" x14ac:dyDescent="0.3">
      <c r="D1318" s="34">
        <f t="shared" si="97"/>
        <v>0</v>
      </c>
      <c r="E1318" s="514">
        <v>46361</v>
      </c>
      <c r="F1318" s="279"/>
      <c r="G1318" s="643">
        <v>46362</v>
      </c>
      <c r="H1318" s="76">
        <f t="shared" si="94"/>
        <v>0</v>
      </c>
      <c r="K1318" s="134"/>
      <c r="L1318" s="680">
        <v>46361</v>
      </c>
      <c r="M1318" s="136"/>
      <c r="N1318" s="137">
        <f t="shared" si="95"/>
        <v>0</v>
      </c>
      <c r="O1318" s="138"/>
      <c r="P1318" s="139">
        <f t="shared" si="96"/>
        <v>0</v>
      </c>
      <c r="Q1318" s="41"/>
    </row>
    <row r="1319" spans="4:17" ht="15" customHeight="1" x14ac:dyDescent="0.3">
      <c r="D1319" s="34">
        <f t="shared" si="97"/>
        <v>0</v>
      </c>
      <c r="E1319" s="514">
        <v>46362</v>
      </c>
      <c r="F1319" s="279"/>
      <c r="G1319" s="643">
        <v>46363</v>
      </c>
      <c r="H1319" s="76">
        <f t="shared" si="94"/>
        <v>0</v>
      </c>
      <c r="K1319" s="134"/>
      <c r="L1319" s="680">
        <v>46362</v>
      </c>
      <c r="M1319" s="136"/>
      <c r="N1319" s="137">
        <f t="shared" si="95"/>
        <v>0</v>
      </c>
      <c r="O1319" s="138"/>
      <c r="P1319" s="139">
        <f t="shared" si="96"/>
        <v>0</v>
      </c>
      <c r="Q1319" s="41"/>
    </row>
    <row r="1320" spans="4:17" ht="15" customHeight="1" x14ac:dyDescent="0.3">
      <c r="D1320" s="34">
        <f t="shared" si="97"/>
        <v>0</v>
      </c>
      <c r="E1320" s="514">
        <v>46363</v>
      </c>
      <c r="F1320" s="279"/>
      <c r="G1320" s="643">
        <v>46364</v>
      </c>
      <c r="H1320" s="76">
        <f t="shared" si="94"/>
        <v>0</v>
      </c>
      <c r="K1320" s="134"/>
      <c r="L1320" s="680">
        <v>46363</v>
      </c>
      <c r="M1320" s="136"/>
      <c r="N1320" s="137">
        <f t="shared" si="95"/>
        <v>0</v>
      </c>
      <c r="O1320" s="138"/>
      <c r="P1320" s="139">
        <f t="shared" si="96"/>
        <v>0</v>
      </c>
      <c r="Q1320" s="41"/>
    </row>
    <row r="1321" spans="4:17" ht="15" customHeight="1" x14ac:dyDescent="0.3">
      <c r="D1321" s="34">
        <f t="shared" si="97"/>
        <v>0</v>
      </c>
      <c r="E1321" s="514">
        <v>46364</v>
      </c>
      <c r="F1321" s="279"/>
      <c r="G1321" s="643">
        <v>46365</v>
      </c>
      <c r="H1321" s="76">
        <f t="shared" si="94"/>
        <v>0</v>
      </c>
      <c r="K1321" s="134"/>
      <c r="L1321" s="680">
        <v>46364</v>
      </c>
      <c r="M1321" s="136"/>
      <c r="N1321" s="137">
        <f t="shared" si="95"/>
        <v>0</v>
      </c>
      <c r="O1321" s="138"/>
      <c r="P1321" s="139">
        <f t="shared" si="96"/>
        <v>0</v>
      </c>
      <c r="Q1321" s="41"/>
    </row>
    <row r="1322" spans="4:17" ht="15" customHeight="1" x14ac:dyDescent="0.3">
      <c r="D1322" s="34">
        <f t="shared" si="97"/>
        <v>0</v>
      </c>
      <c r="E1322" s="514">
        <v>46365</v>
      </c>
      <c r="F1322" s="279"/>
      <c r="G1322" s="643">
        <v>46366</v>
      </c>
      <c r="H1322" s="76">
        <f t="shared" si="94"/>
        <v>0</v>
      </c>
      <c r="K1322" s="134"/>
      <c r="L1322" s="680">
        <v>46365</v>
      </c>
      <c r="M1322" s="136"/>
      <c r="N1322" s="137">
        <f t="shared" si="95"/>
        <v>0</v>
      </c>
      <c r="O1322" s="138"/>
      <c r="P1322" s="139">
        <f t="shared" si="96"/>
        <v>0</v>
      </c>
      <c r="Q1322" s="41"/>
    </row>
    <row r="1323" spans="4:17" ht="15" customHeight="1" x14ac:dyDescent="0.3">
      <c r="D1323" s="34">
        <f t="shared" si="97"/>
        <v>0</v>
      </c>
      <c r="E1323" s="514">
        <v>46366</v>
      </c>
      <c r="F1323" s="279"/>
      <c r="G1323" s="643">
        <v>46367</v>
      </c>
      <c r="H1323" s="76">
        <f t="shared" si="94"/>
        <v>0</v>
      </c>
      <c r="K1323" s="134"/>
      <c r="L1323" s="680">
        <v>46366</v>
      </c>
      <c r="M1323" s="136"/>
      <c r="N1323" s="137">
        <f t="shared" si="95"/>
        <v>0</v>
      </c>
      <c r="O1323" s="138"/>
      <c r="P1323" s="139">
        <f t="shared" si="96"/>
        <v>0</v>
      </c>
      <c r="Q1323" s="41"/>
    </row>
    <row r="1324" spans="4:17" ht="15" customHeight="1" x14ac:dyDescent="0.3">
      <c r="D1324" s="34">
        <f t="shared" si="97"/>
        <v>0</v>
      </c>
      <c r="E1324" s="514">
        <v>46367</v>
      </c>
      <c r="F1324" s="279"/>
      <c r="G1324" s="643">
        <v>46368</v>
      </c>
      <c r="H1324" s="76">
        <f t="shared" si="94"/>
        <v>0</v>
      </c>
      <c r="K1324" s="134"/>
      <c r="L1324" s="680">
        <v>46367</v>
      </c>
      <c r="M1324" s="136"/>
      <c r="N1324" s="137">
        <f t="shared" si="95"/>
        <v>0</v>
      </c>
      <c r="O1324" s="138"/>
      <c r="P1324" s="139">
        <f t="shared" si="96"/>
        <v>0</v>
      </c>
      <c r="Q1324" s="41"/>
    </row>
    <row r="1325" spans="4:17" ht="15" customHeight="1" x14ac:dyDescent="0.3">
      <c r="D1325" s="34">
        <f t="shared" si="97"/>
        <v>0</v>
      </c>
      <c r="E1325" s="514">
        <v>46368</v>
      </c>
      <c r="F1325" s="279"/>
      <c r="G1325" s="643">
        <v>46369</v>
      </c>
      <c r="H1325" s="76">
        <f t="shared" si="94"/>
        <v>0</v>
      </c>
      <c r="K1325" s="134"/>
      <c r="L1325" s="680">
        <v>46368</v>
      </c>
      <c r="M1325" s="136"/>
      <c r="N1325" s="137">
        <f t="shared" si="95"/>
        <v>0</v>
      </c>
      <c r="O1325" s="138"/>
      <c r="P1325" s="139">
        <f t="shared" si="96"/>
        <v>0</v>
      </c>
      <c r="Q1325" s="41"/>
    </row>
    <row r="1326" spans="4:17" ht="15" customHeight="1" x14ac:dyDescent="0.3">
      <c r="D1326" s="34">
        <f t="shared" si="97"/>
        <v>0</v>
      </c>
      <c r="E1326" s="514">
        <v>46369</v>
      </c>
      <c r="F1326" s="279"/>
      <c r="G1326" s="643">
        <v>46370</v>
      </c>
      <c r="H1326" s="76">
        <f t="shared" si="94"/>
        <v>0</v>
      </c>
      <c r="K1326" s="134"/>
      <c r="L1326" s="680">
        <v>46369</v>
      </c>
      <c r="M1326" s="136"/>
      <c r="N1326" s="137">
        <f t="shared" si="95"/>
        <v>0</v>
      </c>
      <c r="O1326" s="138"/>
      <c r="P1326" s="139">
        <f t="shared" si="96"/>
        <v>0</v>
      </c>
      <c r="Q1326" s="41"/>
    </row>
    <row r="1327" spans="4:17" ht="15" customHeight="1" x14ac:dyDescent="0.3">
      <c r="D1327" s="34">
        <f t="shared" si="97"/>
        <v>0</v>
      </c>
      <c r="E1327" s="514">
        <v>46370</v>
      </c>
      <c r="F1327" s="279"/>
      <c r="G1327" s="643">
        <v>46371</v>
      </c>
      <c r="H1327" s="76">
        <f t="shared" si="94"/>
        <v>0</v>
      </c>
      <c r="K1327" s="134"/>
      <c r="L1327" s="680">
        <v>46370</v>
      </c>
      <c r="M1327" s="136"/>
      <c r="N1327" s="137">
        <f t="shared" si="95"/>
        <v>0</v>
      </c>
      <c r="O1327" s="138"/>
      <c r="P1327" s="139">
        <f t="shared" si="96"/>
        <v>0</v>
      </c>
      <c r="Q1327" s="41"/>
    </row>
    <row r="1328" spans="4:17" ht="15" customHeight="1" x14ac:dyDescent="0.3">
      <c r="D1328" s="34">
        <f t="shared" si="97"/>
        <v>0</v>
      </c>
      <c r="E1328" s="514">
        <v>46371</v>
      </c>
      <c r="F1328" s="279"/>
      <c r="G1328" s="643">
        <v>46372</v>
      </c>
      <c r="H1328" s="76">
        <f t="shared" si="94"/>
        <v>0</v>
      </c>
      <c r="K1328" s="134"/>
      <c r="L1328" s="680">
        <v>46371</v>
      </c>
      <c r="M1328" s="136"/>
      <c r="N1328" s="137">
        <f t="shared" si="95"/>
        <v>0</v>
      </c>
      <c r="O1328" s="138"/>
      <c r="P1328" s="139">
        <f t="shared" si="96"/>
        <v>0</v>
      </c>
      <c r="Q1328" s="41"/>
    </row>
    <row r="1329" spans="4:17" ht="15" customHeight="1" x14ac:dyDescent="0.3">
      <c r="D1329" s="34">
        <f t="shared" si="97"/>
        <v>0</v>
      </c>
      <c r="E1329" s="514">
        <v>46372</v>
      </c>
      <c r="F1329" s="279"/>
      <c r="G1329" s="643">
        <v>46373</v>
      </c>
      <c r="H1329" s="76">
        <f t="shared" si="94"/>
        <v>0</v>
      </c>
      <c r="K1329" s="134"/>
      <c r="L1329" s="680">
        <v>46372</v>
      </c>
      <c r="M1329" s="136"/>
      <c r="N1329" s="137">
        <f t="shared" si="95"/>
        <v>0</v>
      </c>
      <c r="O1329" s="138"/>
      <c r="P1329" s="139">
        <f t="shared" si="96"/>
        <v>0</v>
      </c>
      <c r="Q1329" s="41"/>
    </row>
    <row r="1330" spans="4:17" ht="15" customHeight="1" x14ac:dyDescent="0.3">
      <c r="D1330" s="34">
        <f t="shared" si="97"/>
        <v>0</v>
      </c>
      <c r="E1330" s="514">
        <v>46373</v>
      </c>
      <c r="F1330" s="279"/>
      <c r="G1330" s="643">
        <v>46374</v>
      </c>
      <c r="H1330" s="76">
        <f t="shared" si="94"/>
        <v>0</v>
      </c>
      <c r="K1330" s="134"/>
      <c r="L1330" s="680">
        <v>46373</v>
      </c>
      <c r="M1330" s="136"/>
      <c r="N1330" s="137">
        <f t="shared" si="95"/>
        <v>0</v>
      </c>
      <c r="O1330" s="138"/>
      <c r="P1330" s="139">
        <f t="shared" si="96"/>
        <v>0</v>
      </c>
      <c r="Q1330" s="41"/>
    </row>
    <row r="1331" spans="4:17" ht="15" customHeight="1" x14ac:dyDescent="0.3">
      <c r="D1331" s="34">
        <f t="shared" si="97"/>
        <v>0</v>
      </c>
      <c r="E1331" s="514">
        <v>46374</v>
      </c>
      <c r="F1331" s="279"/>
      <c r="G1331" s="643">
        <v>46375</v>
      </c>
      <c r="H1331" s="76">
        <f t="shared" si="94"/>
        <v>0</v>
      </c>
      <c r="K1331" s="134"/>
      <c r="L1331" s="680">
        <v>46374</v>
      </c>
      <c r="M1331" s="136"/>
      <c r="N1331" s="137">
        <f t="shared" si="95"/>
        <v>0</v>
      </c>
      <c r="O1331" s="138"/>
      <c r="P1331" s="139">
        <f t="shared" si="96"/>
        <v>0</v>
      </c>
      <c r="Q1331" s="41"/>
    </row>
    <row r="1332" spans="4:17" ht="15" customHeight="1" x14ac:dyDescent="0.3">
      <c r="D1332" s="34">
        <f t="shared" si="97"/>
        <v>0</v>
      </c>
      <c r="E1332" s="514">
        <v>46375</v>
      </c>
      <c r="F1332" s="279"/>
      <c r="G1332" s="643">
        <v>46376</v>
      </c>
      <c r="H1332" s="76">
        <f t="shared" si="94"/>
        <v>0</v>
      </c>
      <c r="K1332" s="134"/>
      <c r="L1332" s="680">
        <v>46375</v>
      </c>
      <c r="M1332" s="136"/>
      <c r="N1332" s="137">
        <f t="shared" si="95"/>
        <v>0</v>
      </c>
      <c r="O1332" s="138"/>
      <c r="P1332" s="139">
        <f t="shared" si="96"/>
        <v>0</v>
      </c>
      <c r="Q1332" s="41"/>
    </row>
    <row r="1333" spans="4:17" ht="15" customHeight="1" x14ac:dyDescent="0.3">
      <c r="D1333" s="34">
        <f t="shared" si="97"/>
        <v>0</v>
      </c>
      <c r="E1333" s="514">
        <v>46376</v>
      </c>
      <c r="F1333" s="279"/>
      <c r="G1333" s="643">
        <v>46377</v>
      </c>
      <c r="H1333" s="76">
        <f t="shared" si="94"/>
        <v>0</v>
      </c>
      <c r="K1333" s="134"/>
      <c r="L1333" s="680">
        <v>46376</v>
      </c>
      <c r="M1333" s="136"/>
      <c r="N1333" s="137">
        <f t="shared" si="95"/>
        <v>0</v>
      </c>
      <c r="O1333" s="138"/>
      <c r="P1333" s="139">
        <f t="shared" si="96"/>
        <v>0</v>
      </c>
      <c r="Q1333" s="41"/>
    </row>
    <row r="1334" spans="4:17" ht="15" customHeight="1" x14ac:dyDescent="0.3">
      <c r="D1334" s="34">
        <f t="shared" si="97"/>
        <v>0</v>
      </c>
      <c r="E1334" s="514">
        <v>46377</v>
      </c>
      <c r="F1334" s="279"/>
      <c r="G1334" s="643">
        <v>46378</v>
      </c>
      <c r="H1334" s="76">
        <f t="shared" si="94"/>
        <v>0</v>
      </c>
      <c r="K1334" s="134"/>
      <c r="L1334" s="680">
        <v>46377</v>
      </c>
      <c r="M1334" s="136"/>
      <c r="N1334" s="137">
        <f t="shared" si="95"/>
        <v>0</v>
      </c>
      <c r="O1334" s="138"/>
      <c r="P1334" s="139">
        <f t="shared" si="96"/>
        <v>0</v>
      </c>
      <c r="Q1334" s="41"/>
    </row>
    <row r="1335" spans="4:17" ht="15" customHeight="1" x14ac:dyDescent="0.3">
      <c r="D1335" s="34">
        <f t="shared" si="97"/>
        <v>0</v>
      </c>
      <c r="E1335" s="514">
        <v>46378</v>
      </c>
      <c r="F1335" s="279"/>
      <c r="G1335" s="643">
        <v>46379</v>
      </c>
      <c r="H1335" s="76">
        <f t="shared" si="94"/>
        <v>0</v>
      </c>
      <c r="K1335" s="134"/>
      <c r="L1335" s="680">
        <v>46378</v>
      </c>
      <c r="M1335" s="136"/>
      <c r="N1335" s="137">
        <f t="shared" si="95"/>
        <v>0</v>
      </c>
      <c r="O1335" s="138"/>
      <c r="P1335" s="139">
        <f t="shared" si="96"/>
        <v>0</v>
      </c>
      <c r="Q1335" s="41"/>
    </row>
    <row r="1336" spans="4:17" ht="15" customHeight="1" x14ac:dyDescent="0.3">
      <c r="D1336" s="34">
        <f t="shared" si="97"/>
        <v>0</v>
      </c>
      <c r="E1336" s="514">
        <v>46379</v>
      </c>
      <c r="F1336" s="279"/>
      <c r="G1336" s="643">
        <v>46380</v>
      </c>
      <c r="H1336" s="76">
        <f t="shared" si="94"/>
        <v>0</v>
      </c>
      <c r="K1336" s="134"/>
      <c r="L1336" s="680">
        <v>46379</v>
      </c>
      <c r="M1336" s="136"/>
      <c r="N1336" s="137">
        <f t="shared" si="95"/>
        <v>0</v>
      </c>
      <c r="O1336" s="138"/>
      <c r="P1336" s="139">
        <f t="shared" si="96"/>
        <v>0</v>
      </c>
      <c r="Q1336" s="41"/>
    </row>
    <row r="1337" spans="4:17" ht="15" customHeight="1" x14ac:dyDescent="0.3">
      <c r="D1337" s="34">
        <f t="shared" si="97"/>
        <v>0</v>
      </c>
      <c r="E1337" s="514">
        <v>46380</v>
      </c>
      <c r="F1337" s="279"/>
      <c r="G1337" s="643">
        <v>46381</v>
      </c>
      <c r="H1337" s="76">
        <f t="shared" si="94"/>
        <v>0</v>
      </c>
      <c r="K1337" s="134"/>
      <c r="L1337" s="680">
        <v>46380</v>
      </c>
      <c r="M1337" s="136"/>
      <c r="N1337" s="137">
        <f t="shared" si="95"/>
        <v>0</v>
      </c>
      <c r="O1337" s="138"/>
      <c r="P1337" s="139">
        <f t="shared" si="96"/>
        <v>0</v>
      </c>
      <c r="Q1337" s="41"/>
    </row>
    <row r="1338" spans="4:17" ht="15" customHeight="1" x14ac:dyDescent="0.3">
      <c r="D1338" s="34">
        <f t="shared" si="97"/>
        <v>0</v>
      </c>
      <c r="E1338" s="514">
        <v>46381</v>
      </c>
      <c r="F1338" s="279"/>
      <c r="G1338" s="643">
        <v>46382</v>
      </c>
      <c r="H1338" s="76">
        <f t="shared" ref="H1338:H1401" si="98">F1338-D1338</f>
        <v>0</v>
      </c>
      <c r="K1338" s="134"/>
      <c r="L1338" s="680">
        <v>46381</v>
      </c>
      <c r="M1338" s="136"/>
      <c r="N1338" s="137">
        <f t="shared" si="95"/>
        <v>0</v>
      </c>
      <c r="O1338" s="138"/>
      <c r="P1338" s="139">
        <f t="shared" si="96"/>
        <v>0</v>
      </c>
      <c r="Q1338" s="41"/>
    </row>
    <row r="1339" spans="4:17" ht="15" customHeight="1" x14ac:dyDescent="0.3">
      <c r="D1339" s="34">
        <f t="shared" si="97"/>
        <v>0</v>
      </c>
      <c r="E1339" s="514">
        <v>46382</v>
      </c>
      <c r="F1339" s="279"/>
      <c r="G1339" s="643">
        <v>46383</v>
      </c>
      <c r="H1339" s="76">
        <f t="shared" si="98"/>
        <v>0</v>
      </c>
      <c r="K1339" s="134"/>
      <c r="L1339" s="680">
        <v>46382</v>
      </c>
      <c r="M1339" s="136"/>
      <c r="N1339" s="137">
        <f t="shared" si="95"/>
        <v>0</v>
      </c>
      <c r="O1339" s="138"/>
      <c r="P1339" s="139">
        <f t="shared" si="96"/>
        <v>0</v>
      </c>
      <c r="Q1339" s="41"/>
    </row>
    <row r="1340" spans="4:17" ht="15" customHeight="1" x14ac:dyDescent="0.3">
      <c r="D1340" s="34">
        <f t="shared" si="97"/>
        <v>0</v>
      </c>
      <c r="E1340" s="514">
        <v>46383</v>
      </c>
      <c r="F1340" s="279"/>
      <c r="G1340" s="643">
        <v>46384</v>
      </c>
      <c r="H1340" s="76">
        <f t="shared" si="98"/>
        <v>0</v>
      </c>
      <c r="K1340" s="134"/>
      <c r="L1340" s="680">
        <v>46383</v>
      </c>
      <c r="M1340" s="136"/>
      <c r="N1340" s="137">
        <f t="shared" ref="N1340:N1403" si="99">O1339</f>
        <v>0</v>
      </c>
      <c r="O1340" s="138"/>
      <c r="P1340" s="139">
        <f t="shared" ref="P1340:P1403" si="100">(M1340+N1340-O1340)</f>
        <v>0</v>
      </c>
      <c r="Q1340" s="41"/>
    </row>
    <row r="1341" spans="4:17" ht="15" customHeight="1" x14ac:dyDescent="0.3">
      <c r="D1341" s="34">
        <f t="shared" si="97"/>
        <v>0</v>
      </c>
      <c r="E1341" s="514">
        <v>46384</v>
      </c>
      <c r="F1341" s="279"/>
      <c r="G1341" s="643">
        <v>46385</v>
      </c>
      <c r="H1341" s="76">
        <f t="shared" si="98"/>
        <v>0</v>
      </c>
      <c r="K1341" s="134"/>
      <c r="L1341" s="680">
        <v>46384</v>
      </c>
      <c r="M1341" s="136"/>
      <c r="N1341" s="137">
        <f t="shared" si="99"/>
        <v>0</v>
      </c>
      <c r="O1341" s="138"/>
      <c r="P1341" s="139">
        <f t="shared" si="100"/>
        <v>0</v>
      </c>
      <c r="Q1341" s="41"/>
    </row>
    <row r="1342" spans="4:17" ht="15" customHeight="1" x14ac:dyDescent="0.3">
      <c r="D1342" s="34">
        <f t="shared" si="97"/>
        <v>0</v>
      </c>
      <c r="E1342" s="514">
        <v>46385</v>
      </c>
      <c r="F1342" s="279"/>
      <c r="G1342" s="643">
        <v>46386</v>
      </c>
      <c r="H1342" s="76">
        <f t="shared" si="98"/>
        <v>0</v>
      </c>
      <c r="K1342" s="134"/>
      <c r="L1342" s="680">
        <v>46385</v>
      </c>
      <c r="M1342" s="136"/>
      <c r="N1342" s="137">
        <f t="shared" si="99"/>
        <v>0</v>
      </c>
      <c r="O1342" s="138"/>
      <c r="P1342" s="139">
        <f t="shared" si="100"/>
        <v>0</v>
      </c>
      <c r="Q1342" s="41"/>
    </row>
    <row r="1343" spans="4:17" ht="15" customHeight="1" x14ac:dyDescent="0.3">
      <c r="D1343" s="34">
        <f t="shared" si="97"/>
        <v>0</v>
      </c>
      <c r="E1343" s="514">
        <v>46386</v>
      </c>
      <c r="F1343" s="279"/>
      <c r="G1343" s="643">
        <v>46387</v>
      </c>
      <c r="H1343" s="76">
        <f t="shared" si="98"/>
        <v>0</v>
      </c>
      <c r="K1343" s="134"/>
      <c r="L1343" s="680">
        <v>46386</v>
      </c>
      <c r="M1343" s="136"/>
      <c r="N1343" s="137">
        <f t="shared" si="99"/>
        <v>0</v>
      </c>
      <c r="O1343" s="138"/>
      <c r="P1343" s="139">
        <f t="shared" si="100"/>
        <v>0</v>
      </c>
      <c r="Q1343" s="41"/>
    </row>
    <row r="1344" spans="4:17" ht="15" customHeight="1" x14ac:dyDescent="0.3">
      <c r="D1344" s="34">
        <f t="shared" si="97"/>
        <v>0</v>
      </c>
      <c r="E1344" s="514">
        <v>46387</v>
      </c>
      <c r="F1344" s="279"/>
      <c r="G1344" s="643">
        <v>46388</v>
      </c>
      <c r="H1344" s="76">
        <f t="shared" si="98"/>
        <v>0</v>
      </c>
      <c r="K1344" s="134"/>
      <c r="L1344" s="680">
        <v>46387</v>
      </c>
      <c r="M1344" s="136"/>
      <c r="N1344" s="137">
        <f t="shared" si="99"/>
        <v>0</v>
      </c>
      <c r="O1344" s="138"/>
      <c r="P1344" s="139">
        <f t="shared" si="100"/>
        <v>0</v>
      </c>
      <c r="Q1344" s="41"/>
    </row>
    <row r="1345" spans="4:17" ht="15" customHeight="1" x14ac:dyDescent="0.3">
      <c r="D1345" s="34">
        <f t="shared" si="97"/>
        <v>0</v>
      </c>
      <c r="E1345" s="514">
        <v>46388</v>
      </c>
      <c r="F1345" s="279"/>
      <c r="G1345" s="643">
        <v>46389</v>
      </c>
      <c r="H1345" s="76">
        <f t="shared" si="98"/>
        <v>0</v>
      </c>
      <c r="K1345" s="134"/>
      <c r="L1345" s="680">
        <v>46388</v>
      </c>
      <c r="M1345" s="136"/>
      <c r="N1345" s="137">
        <f t="shared" si="99"/>
        <v>0</v>
      </c>
      <c r="O1345" s="138"/>
      <c r="P1345" s="139">
        <f t="shared" si="100"/>
        <v>0</v>
      </c>
      <c r="Q1345" s="41"/>
    </row>
    <row r="1346" spans="4:17" ht="15" customHeight="1" x14ac:dyDescent="0.3">
      <c r="D1346" s="34">
        <f t="shared" si="97"/>
        <v>0</v>
      </c>
      <c r="E1346" s="514">
        <v>46389</v>
      </c>
      <c r="F1346" s="279"/>
      <c r="G1346" s="643">
        <v>46390</v>
      </c>
      <c r="H1346" s="76">
        <f t="shared" si="98"/>
        <v>0</v>
      </c>
      <c r="K1346" s="134"/>
      <c r="L1346" s="680">
        <v>46389</v>
      </c>
      <c r="M1346" s="136"/>
      <c r="N1346" s="137">
        <f t="shared" si="99"/>
        <v>0</v>
      </c>
      <c r="O1346" s="138"/>
      <c r="P1346" s="139">
        <f t="shared" si="100"/>
        <v>0</v>
      </c>
      <c r="Q1346" s="41"/>
    </row>
    <row r="1347" spans="4:17" ht="15" customHeight="1" x14ac:dyDescent="0.3">
      <c r="D1347" s="34">
        <f t="shared" si="97"/>
        <v>0</v>
      </c>
      <c r="E1347" s="514">
        <v>46390</v>
      </c>
      <c r="F1347" s="279"/>
      <c r="G1347" s="643">
        <v>46391</v>
      </c>
      <c r="H1347" s="76">
        <f t="shared" si="98"/>
        <v>0</v>
      </c>
      <c r="K1347" s="134"/>
      <c r="L1347" s="680">
        <v>46390</v>
      </c>
      <c r="M1347" s="136"/>
      <c r="N1347" s="137">
        <f t="shared" si="99"/>
        <v>0</v>
      </c>
      <c r="O1347" s="138"/>
      <c r="P1347" s="139">
        <f t="shared" si="100"/>
        <v>0</v>
      </c>
      <c r="Q1347" s="41"/>
    </row>
    <row r="1348" spans="4:17" ht="15" customHeight="1" x14ac:dyDescent="0.3">
      <c r="D1348" s="34">
        <f t="shared" si="97"/>
        <v>0</v>
      </c>
      <c r="E1348" s="514">
        <v>46391</v>
      </c>
      <c r="F1348" s="279"/>
      <c r="G1348" s="643">
        <v>46392</v>
      </c>
      <c r="H1348" s="76">
        <f t="shared" si="98"/>
        <v>0</v>
      </c>
      <c r="K1348" s="134"/>
      <c r="L1348" s="680">
        <v>46391</v>
      </c>
      <c r="M1348" s="136"/>
      <c r="N1348" s="137">
        <f t="shared" si="99"/>
        <v>0</v>
      </c>
      <c r="O1348" s="138"/>
      <c r="P1348" s="139">
        <f t="shared" si="100"/>
        <v>0</v>
      </c>
      <c r="Q1348" s="41"/>
    </row>
    <row r="1349" spans="4:17" ht="15" customHeight="1" x14ac:dyDescent="0.3">
      <c r="D1349" s="34">
        <f t="shared" si="97"/>
        <v>0</v>
      </c>
      <c r="E1349" s="514">
        <v>46392</v>
      </c>
      <c r="F1349" s="279"/>
      <c r="G1349" s="643">
        <v>46393</v>
      </c>
      <c r="H1349" s="76">
        <f t="shared" si="98"/>
        <v>0</v>
      </c>
      <c r="K1349" s="134"/>
      <c r="L1349" s="680">
        <v>46392</v>
      </c>
      <c r="M1349" s="136"/>
      <c r="N1349" s="137">
        <f t="shared" si="99"/>
        <v>0</v>
      </c>
      <c r="O1349" s="138"/>
      <c r="P1349" s="139">
        <f t="shared" si="100"/>
        <v>0</v>
      </c>
      <c r="Q1349" s="41"/>
    </row>
    <row r="1350" spans="4:17" ht="15" customHeight="1" x14ac:dyDescent="0.3">
      <c r="D1350" s="34">
        <f t="shared" si="97"/>
        <v>0</v>
      </c>
      <c r="E1350" s="514">
        <v>46393</v>
      </c>
      <c r="F1350" s="279"/>
      <c r="G1350" s="643">
        <v>46394</v>
      </c>
      <c r="H1350" s="76">
        <f t="shared" si="98"/>
        <v>0</v>
      </c>
      <c r="K1350" s="134"/>
      <c r="L1350" s="680">
        <v>46393</v>
      </c>
      <c r="M1350" s="136"/>
      <c r="N1350" s="137">
        <f t="shared" si="99"/>
        <v>0</v>
      </c>
      <c r="O1350" s="138"/>
      <c r="P1350" s="139">
        <f t="shared" si="100"/>
        <v>0</v>
      </c>
      <c r="Q1350" s="41"/>
    </row>
    <row r="1351" spans="4:17" ht="15" customHeight="1" x14ac:dyDescent="0.3">
      <c r="D1351" s="34">
        <f t="shared" si="97"/>
        <v>0</v>
      </c>
      <c r="E1351" s="514">
        <v>46394</v>
      </c>
      <c r="F1351" s="279"/>
      <c r="G1351" s="643">
        <v>46395</v>
      </c>
      <c r="H1351" s="76">
        <f t="shared" si="98"/>
        <v>0</v>
      </c>
      <c r="K1351" s="134"/>
      <c r="L1351" s="680">
        <v>46394</v>
      </c>
      <c r="M1351" s="136"/>
      <c r="N1351" s="137">
        <f t="shared" si="99"/>
        <v>0</v>
      </c>
      <c r="O1351" s="138"/>
      <c r="P1351" s="139">
        <f t="shared" si="100"/>
        <v>0</v>
      </c>
      <c r="Q1351" s="41"/>
    </row>
    <row r="1352" spans="4:17" ht="15" customHeight="1" x14ac:dyDescent="0.3">
      <c r="D1352" s="34">
        <f t="shared" si="97"/>
        <v>0</v>
      </c>
      <c r="E1352" s="514">
        <v>46395</v>
      </c>
      <c r="F1352" s="279"/>
      <c r="G1352" s="643">
        <v>46396</v>
      </c>
      <c r="H1352" s="76">
        <f t="shared" si="98"/>
        <v>0</v>
      </c>
      <c r="K1352" s="134"/>
      <c r="L1352" s="680">
        <v>46395</v>
      </c>
      <c r="M1352" s="136"/>
      <c r="N1352" s="137">
        <f t="shared" si="99"/>
        <v>0</v>
      </c>
      <c r="O1352" s="138"/>
      <c r="P1352" s="139">
        <f t="shared" si="100"/>
        <v>0</v>
      </c>
      <c r="Q1352" s="41"/>
    </row>
    <row r="1353" spans="4:17" ht="15" customHeight="1" x14ac:dyDescent="0.3">
      <c r="D1353" s="34">
        <f t="shared" si="97"/>
        <v>0</v>
      </c>
      <c r="E1353" s="514">
        <v>46396</v>
      </c>
      <c r="F1353" s="279"/>
      <c r="G1353" s="643">
        <v>46397</v>
      </c>
      <c r="H1353" s="76">
        <f t="shared" si="98"/>
        <v>0</v>
      </c>
      <c r="K1353" s="134"/>
      <c r="L1353" s="680">
        <v>46396</v>
      </c>
      <c r="M1353" s="136"/>
      <c r="N1353" s="137">
        <f t="shared" si="99"/>
        <v>0</v>
      </c>
      <c r="O1353" s="138"/>
      <c r="P1353" s="139">
        <f t="shared" si="100"/>
        <v>0</v>
      </c>
      <c r="Q1353" s="41"/>
    </row>
    <row r="1354" spans="4:17" ht="15" customHeight="1" x14ac:dyDescent="0.3">
      <c r="D1354" s="34">
        <f t="shared" si="97"/>
        <v>0</v>
      </c>
      <c r="E1354" s="514">
        <v>46397</v>
      </c>
      <c r="F1354" s="279"/>
      <c r="G1354" s="643">
        <v>46398</v>
      </c>
      <c r="H1354" s="76">
        <f t="shared" si="98"/>
        <v>0</v>
      </c>
      <c r="K1354" s="134"/>
      <c r="L1354" s="680">
        <v>46397</v>
      </c>
      <c r="M1354" s="136"/>
      <c r="N1354" s="137">
        <f t="shared" si="99"/>
        <v>0</v>
      </c>
      <c r="O1354" s="138"/>
      <c r="P1354" s="139">
        <f t="shared" si="100"/>
        <v>0</v>
      </c>
      <c r="Q1354" s="41"/>
    </row>
    <row r="1355" spans="4:17" ht="15" customHeight="1" x14ac:dyDescent="0.3">
      <c r="D1355" s="34">
        <f t="shared" si="97"/>
        <v>0</v>
      </c>
      <c r="E1355" s="514">
        <v>46398</v>
      </c>
      <c r="F1355" s="279"/>
      <c r="G1355" s="643">
        <v>46399</v>
      </c>
      <c r="H1355" s="76">
        <f t="shared" si="98"/>
        <v>0</v>
      </c>
      <c r="K1355" s="134"/>
      <c r="L1355" s="680">
        <v>46398</v>
      </c>
      <c r="M1355" s="136"/>
      <c r="N1355" s="137">
        <f t="shared" si="99"/>
        <v>0</v>
      </c>
      <c r="O1355" s="138"/>
      <c r="P1355" s="139">
        <f t="shared" si="100"/>
        <v>0</v>
      </c>
      <c r="Q1355" s="41"/>
    </row>
    <row r="1356" spans="4:17" ht="15" customHeight="1" x14ac:dyDescent="0.3">
      <c r="D1356" s="34">
        <f t="shared" si="97"/>
        <v>0</v>
      </c>
      <c r="E1356" s="514">
        <v>46399</v>
      </c>
      <c r="F1356" s="279"/>
      <c r="G1356" s="643">
        <v>46400</v>
      </c>
      <c r="H1356" s="76">
        <f t="shared" si="98"/>
        <v>0</v>
      </c>
      <c r="K1356" s="134"/>
      <c r="L1356" s="680">
        <v>46399</v>
      </c>
      <c r="M1356" s="136"/>
      <c r="N1356" s="137">
        <f t="shared" si="99"/>
        <v>0</v>
      </c>
      <c r="O1356" s="138"/>
      <c r="P1356" s="139">
        <f t="shared" si="100"/>
        <v>0</v>
      </c>
      <c r="Q1356" s="41"/>
    </row>
    <row r="1357" spans="4:17" ht="15" customHeight="1" x14ac:dyDescent="0.3">
      <c r="D1357" s="34">
        <f t="shared" si="97"/>
        <v>0</v>
      </c>
      <c r="E1357" s="514">
        <v>46400</v>
      </c>
      <c r="F1357" s="279"/>
      <c r="G1357" s="643">
        <v>46401</v>
      </c>
      <c r="H1357" s="76">
        <f t="shared" si="98"/>
        <v>0</v>
      </c>
      <c r="K1357" s="134"/>
      <c r="L1357" s="680">
        <v>46400</v>
      </c>
      <c r="M1357" s="136"/>
      <c r="N1357" s="137">
        <f t="shared" si="99"/>
        <v>0</v>
      </c>
      <c r="O1357" s="138"/>
      <c r="P1357" s="139">
        <f t="shared" si="100"/>
        <v>0</v>
      </c>
      <c r="Q1357" s="41"/>
    </row>
    <row r="1358" spans="4:17" ht="15" customHeight="1" x14ac:dyDescent="0.3">
      <c r="D1358" s="34">
        <f t="shared" si="97"/>
        <v>0</v>
      </c>
      <c r="E1358" s="514">
        <v>46401</v>
      </c>
      <c r="F1358" s="279"/>
      <c r="G1358" s="643">
        <v>46402</v>
      </c>
      <c r="H1358" s="76">
        <f t="shared" si="98"/>
        <v>0</v>
      </c>
      <c r="K1358" s="134"/>
      <c r="L1358" s="680">
        <v>46401</v>
      </c>
      <c r="M1358" s="136"/>
      <c r="N1358" s="137">
        <f t="shared" si="99"/>
        <v>0</v>
      </c>
      <c r="O1358" s="138"/>
      <c r="P1358" s="139">
        <f t="shared" si="100"/>
        <v>0</v>
      </c>
      <c r="Q1358" s="41"/>
    </row>
    <row r="1359" spans="4:17" ht="15" customHeight="1" x14ac:dyDescent="0.3">
      <c r="D1359" s="34">
        <f t="shared" si="97"/>
        <v>0</v>
      </c>
      <c r="E1359" s="514">
        <v>46402</v>
      </c>
      <c r="F1359" s="279"/>
      <c r="G1359" s="643">
        <v>46403</v>
      </c>
      <c r="H1359" s="76">
        <f t="shared" si="98"/>
        <v>0</v>
      </c>
      <c r="K1359" s="134"/>
      <c r="L1359" s="680">
        <v>46402</v>
      </c>
      <c r="M1359" s="136"/>
      <c r="N1359" s="137">
        <f t="shared" si="99"/>
        <v>0</v>
      </c>
      <c r="O1359" s="138"/>
      <c r="P1359" s="139">
        <f t="shared" si="100"/>
        <v>0</v>
      </c>
      <c r="Q1359" s="41"/>
    </row>
    <row r="1360" spans="4:17" ht="15" customHeight="1" x14ac:dyDescent="0.3">
      <c r="D1360" s="34">
        <f t="shared" si="97"/>
        <v>0</v>
      </c>
      <c r="E1360" s="514">
        <v>46403</v>
      </c>
      <c r="F1360" s="279"/>
      <c r="G1360" s="643">
        <v>46404</v>
      </c>
      <c r="H1360" s="76">
        <f t="shared" si="98"/>
        <v>0</v>
      </c>
      <c r="K1360" s="134"/>
      <c r="L1360" s="680">
        <v>46403</v>
      </c>
      <c r="M1360" s="136"/>
      <c r="N1360" s="137">
        <f t="shared" si="99"/>
        <v>0</v>
      </c>
      <c r="O1360" s="138"/>
      <c r="P1360" s="139">
        <f t="shared" si="100"/>
        <v>0</v>
      </c>
      <c r="Q1360" s="41"/>
    </row>
    <row r="1361" spans="4:17" ht="15" customHeight="1" x14ac:dyDescent="0.3">
      <c r="D1361" s="34">
        <f t="shared" si="97"/>
        <v>0</v>
      </c>
      <c r="E1361" s="514">
        <v>46404</v>
      </c>
      <c r="F1361" s="279"/>
      <c r="G1361" s="643">
        <v>46405</v>
      </c>
      <c r="H1361" s="76">
        <f t="shared" si="98"/>
        <v>0</v>
      </c>
      <c r="K1361" s="134"/>
      <c r="L1361" s="680">
        <v>46404</v>
      </c>
      <c r="M1361" s="136"/>
      <c r="N1361" s="137">
        <f t="shared" si="99"/>
        <v>0</v>
      </c>
      <c r="O1361" s="138"/>
      <c r="P1361" s="139">
        <f t="shared" si="100"/>
        <v>0</v>
      </c>
      <c r="Q1361" s="41"/>
    </row>
    <row r="1362" spans="4:17" ht="15" customHeight="1" x14ac:dyDescent="0.3">
      <c r="D1362" s="34">
        <f t="shared" si="97"/>
        <v>0</v>
      </c>
      <c r="E1362" s="514">
        <v>46405</v>
      </c>
      <c r="F1362" s="279"/>
      <c r="G1362" s="643">
        <v>46406</v>
      </c>
      <c r="H1362" s="76">
        <f t="shared" si="98"/>
        <v>0</v>
      </c>
      <c r="K1362" s="134"/>
      <c r="L1362" s="680">
        <v>46405</v>
      </c>
      <c r="M1362" s="136"/>
      <c r="N1362" s="137">
        <f t="shared" si="99"/>
        <v>0</v>
      </c>
      <c r="O1362" s="138"/>
      <c r="P1362" s="139">
        <f t="shared" si="100"/>
        <v>0</v>
      </c>
      <c r="Q1362" s="41"/>
    </row>
    <row r="1363" spans="4:17" ht="15" customHeight="1" x14ac:dyDescent="0.3">
      <c r="D1363" s="34">
        <f t="shared" si="97"/>
        <v>0</v>
      </c>
      <c r="E1363" s="514">
        <v>46406</v>
      </c>
      <c r="F1363" s="279"/>
      <c r="G1363" s="643">
        <v>46407</v>
      </c>
      <c r="H1363" s="76">
        <f t="shared" si="98"/>
        <v>0</v>
      </c>
      <c r="K1363" s="134"/>
      <c r="L1363" s="680">
        <v>46406</v>
      </c>
      <c r="M1363" s="136"/>
      <c r="N1363" s="137">
        <f t="shared" si="99"/>
        <v>0</v>
      </c>
      <c r="O1363" s="138"/>
      <c r="P1363" s="139">
        <f t="shared" si="100"/>
        <v>0</v>
      </c>
      <c r="Q1363" s="41"/>
    </row>
    <row r="1364" spans="4:17" ht="15" customHeight="1" x14ac:dyDescent="0.3">
      <c r="D1364" s="34">
        <f t="shared" si="97"/>
        <v>0</v>
      </c>
      <c r="E1364" s="514">
        <v>46407</v>
      </c>
      <c r="F1364" s="279"/>
      <c r="G1364" s="643">
        <v>46408</v>
      </c>
      <c r="H1364" s="76">
        <f t="shared" si="98"/>
        <v>0</v>
      </c>
      <c r="K1364" s="134"/>
      <c r="L1364" s="680">
        <v>46407</v>
      </c>
      <c r="M1364" s="136"/>
      <c r="N1364" s="137">
        <f t="shared" si="99"/>
        <v>0</v>
      </c>
      <c r="O1364" s="138"/>
      <c r="P1364" s="139">
        <f t="shared" si="100"/>
        <v>0</v>
      </c>
      <c r="Q1364" s="41"/>
    </row>
    <row r="1365" spans="4:17" ht="15" customHeight="1" x14ac:dyDescent="0.3">
      <c r="D1365" s="34">
        <f t="shared" si="97"/>
        <v>0</v>
      </c>
      <c r="E1365" s="514">
        <v>46408</v>
      </c>
      <c r="F1365" s="279"/>
      <c r="G1365" s="643">
        <v>46409</v>
      </c>
      <c r="H1365" s="76">
        <f t="shared" si="98"/>
        <v>0</v>
      </c>
      <c r="K1365" s="134"/>
      <c r="L1365" s="680">
        <v>46408</v>
      </c>
      <c r="M1365" s="136"/>
      <c r="N1365" s="137">
        <f t="shared" si="99"/>
        <v>0</v>
      </c>
      <c r="O1365" s="138"/>
      <c r="P1365" s="139">
        <f t="shared" si="100"/>
        <v>0</v>
      </c>
      <c r="Q1365" s="41"/>
    </row>
    <row r="1366" spans="4:17" ht="15" customHeight="1" x14ac:dyDescent="0.3">
      <c r="D1366" s="34">
        <f t="shared" si="97"/>
        <v>0</v>
      </c>
      <c r="E1366" s="514">
        <v>46409</v>
      </c>
      <c r="F1366" s="279"/>
      <c r="G1366" s="643">
        <v>46410</v>
      </c>
      <c r="H1366" s="76">
        <f t="shared" si="98"/>
        <v>0</v>
      </c>
      <c r="K1366" s="134"/>
      <c r="L1366" s="680">
        <v>46409</v>
      </c>
      <c r="M1366" s="136"/>
      <c r="N1366" s="137">
        <f t="shared" si="99"/>
        <v>0</v>
      </c>
      <c r="O1366" s="138"/>
      <c r="P1366" s="139">
        <f t="shared" si="100"/>
        <v>0</v>
      </c>
      <c r="Q1366" s="41"/>
    </row>
    <row r="1367" spans="4:17" ht="15" customHeight="1" x14ac:dyDescent="0.3">
      <c r="D1367" s="34">
        <f t="shared" si="97"/>
        <v>0</v>
      </c>
      <c r="E1367" s="514">
        <v>46410</v>
      </c>
      <c r="F1367" s="279"/>
      <c r="G1367" s="643">
        <v>46411</v>
      </c>
      <c r="H1367" s="76">
        <f t="shared" si="98"/>
        <v>0</v>
      </c>
      <c r="K1367" s="134"/>
      <c r="L1367" s="680">
        <v>46410</v>
      </c>
      <c r="M1367" s="136"/>
      <c r="N1367" s="137">
        <f t="shared" si="99"/>
        <v>0</v>
      </c>
      <c r="O1367" s="138"/>
      <c r="P1367" s="139">
        <f t="shared" si="100"/>
        <v>0</v>
      </c>
      <c r="Q1367" s="41"/>
    </row>
    <row r="1368" spans="4:17" ht="15" customHeight="1" x14ac:dyDescent="0.3">
      <c r="D1368" s="34">
        <f t="shared" si="97"/>
        <v>0</v>
      </c>
      <c r="E1368" s="514">
        <v>46411</v>
      </c>
      <c r="F1368" s="279"/>
      <c r="G1368" s="643">
        <v>46412</v>
      </c>
      <c r="H1368" s="76">
        <f t="shared" si="98"/>
        <v>0</v>
      </c>
      <c r="K1368" s="134"/>
      <c r="L1368" s="680">
        <v>46411</v>
      </c>
      <c r="M1368" s="136"/>
      <c r="N1368" s="137">
        <f t="shared" si="99"/>
        <v>0</v>
      </c>
      <c r="O1368" s="138"/>
      <c r="P1368" s="139">
        <f t="shared" si="100"/>
        <v>0</v>
      </c>
      <c r="Q1368" s="41"/>
    </row>
    <row r="1369" spans="4:17" ht="15" customHeight="1" x14ac:dyDescent="0.3">
      <c r="D1369" s="34">
        <f t="shared" si="97"/>
        <v>0</v>
      </c>
      <c r="E1369" s="514">
        <v>46412</v>
      </c>
      <c r="F1369" s="279"/>
      <c r="G1369" s="643">
        <v>46413</v>
      </c>
      <c r="H1369" s="76">
        <f t="shared" si="98"/>
        <v>0</v>
      </c>
      <c r="K1369" s="134"/>
      <c r="L1369" s="680">
        <v>46412</v>
      </c>
      <c r="M1369" s="136"/>
      <c r="N1369" s="137">
        <f t="shared" si="99"/>
        <v>0</v>
      </c>
      <c r="O1369" s="138"/>
      <c r="P1369" s="139">
        <f t="shared" si="100"/>
        <v>0</v>
      </c>
      <c r="Q1369" s="41"/>
    </row>
    <row r="1370" spans="4:17" ht="15" customHeight="1" x14ac:dyDescent="0.3">
      <c r="D1370" s="34">
        <f t="shared" ref="D1370:D1433" si="101">F1369</f>
        <v>0</v>
      </c>
      <c r="E1370" s="514">
        <v>46413</v>
      </c>
      <c r="F1370" s="279"/>
      <c r="G1370" s="643">
        <v>46414</v>
      </c>
      <c r="H1370" s="76">
        <f t="shared" si="98"/>
        <v>0</v>
      </c>
      <c r="K1370" s="134"/>
      <c r="L1370" s="680">
        <v>46413</v>
      </c>
      <c r="M1370" s="136"/>
      <c r="N1370" s="137">
        <f t="shared" si="99"/>
        <v>0</v>
      </c>
      <c r="O1370" s="138"/>
      <c r="P1370" s="139">
        <f t="shared" si="100"/>
        <v>0</v>
      </c>
      <c r="Q1370" s="41"/>
    </row>
    <row r="1371" spans="4:17" ht="15" customHeight="1" x14ac:dyDescent="0.3">
      <c r="D1371" s="34">
        <f t="shared" si="101"/>
        <v>0</v>
      </c>
      <c r="E1371" s="514">
        <v>46414</v>
      </c>
      <c r="F1371" s="279"/>
      <c r="G1371" s="643">
        <v>46415</v>
      </c>
      <c r="H1371" s="76">
        <f t="shared" si="98"/>
        <v>0</v>
      </c>
      <c r="K1371" s="134"/>
      <c r="L1371" s="680">
        <v>46414</v>
      </c>
      <c r="M1371" s="136"/>
      <c r="N1371" s="137">
        <f t="shared" si="99"/>
        <v>0</v>
      </c>
      <c r="O1371" s="138"/>
      <c r="P1371" s="139">
        <f t="shared" si="100"/>
        <v>0</v>
      </c>
      <c r="Q1371" s="41"/>
    </row>
    <row r="1372" spans="4:17" ht="15" customHeight="1" x14ac:dyDescent="0.3">
      <c r="D1372" s="34">
        <f t="shared" si="101"/>
        <v>0</v>
      </c>
      <c r="E1372" s="514">
        <v>46415</v>
      </c>
      <c r="F1372" s="279"/>
      <c r="G1372" s="643">
        <v>46416</v>
      </c>
      <c r="H1372" s="76">
        <f t="shared" si="98"/>
        <v>0</v>
      </c>
      <c r="K1372" s="134"/>
      <c r="L1372" s="680">
        <v>46415</v>
      </c>
      <c r="M1372" s="136"/>
      <c r="N1372" s="137">
        <f t="shared" si="99"/>
        <v>0</v>
      </c>
      <c r="O1372" s="138"/>
      <c r="P1372" s="139">
        <f t="shared" si="100"/>
        <v>0</v>
      </c>
      <c r="Q1372" s="41"/>
    </row>
    <row r="1373" spans="4:17" ht="15" customHeight="1" x14ac:dyDescent="0.3">
      <c r="D1373" s="34">
        <f t="shared" si="101"/>
        <v>0</v>
      </c>
      <c r="E1373" s="514">
        <v>46416</v>
      </c>
      <c r="F1373" s="279"/>
      <c r="G1373" s="643">
        <v>46417</v>
      </c>
      <c r="H1373" s="76">
        <f t="shared" si="98"/>
        <v>0</v>
      </c>
      <c r="K1373" s="134"/>
      <c r="L1373" s="680">
        <v>46416</v>
      </c>
      <c r="M1373" s="136"/>
      <c r="N1373" s="137">
        <f t="shared" si="99"/>
        <v>0</v>
      </c>
      <c r="O1373" s="138"/>
      <c r="P1373" s="139">
        <f t="shared" si="100"/>
        <v>0</v>
      </c>
      <c r="Q1373" s="41"/>
    </row>
    <row r="1374" spans="4:17" ht="15" customHeight="1" x14ac:dyDescent="0.3">
      <c r="D1374" s="34">
        <f t="shared" si="101"/>
        <v>0</v>
      </c>
      <c r="E1374" s="514">
        <v>46417</v>
      </c>
      <c r="F1374" s="279"/>
      <c r="G1374" s="643">
        <v>46418</v>
      </c>
      <c r="H1374" s="76">
        <f t="shared" si="98"/>
        <v>0</v>
      </c>
      <c r="K1374" s="134"/>
      <c r="L1374" s="680">
        <v>46417</v>
      </c>
      <c r="M1374" s="136"/>
      <c r="N1374" s="137">
        <f t="shared" si="99"/>
        <v>0</v>
      </c>
      <c r="O1374" s="138"/>
      <c r="P1374" s="139">
        <f t="shared" si="100"/>
        <v>0</v>
      </c>
      <c r="Q1374" s="41"/>
    </row>
    <row r="1375" spans="4:17" ht="15" customHeight="1" x14ac:dyDescent="0.3">
      <c r="D1375" s="34">
        <f t="shared" si="101"/>
        <v>0</v>
      </c>
      <c r="E1375" s="514">
        <v>46418</v>
      </c>
      <c r="F1375" s="279"/>
      <c r="G1375" s="643">
        <v>46419</v>
      </c>
      <c r="H1375" s="76">
        <f t="shared" si="98"/>
        <v>0</v>
      </c>
      <c r="K1375" s="134"/>
      <c r="L1375" s="680">
        <v>46418</v>
      </c>
      <c r="M1375" s="136"/>
      <c r="N1375" s="137">
        <f t="shared" si="99"/>
        <v>0</v>
      </c>
      <c r="O1375" s="138"/>
      <c r="P1375" s="139">
        <f t="shared" si="100"/>
        <v>0</v>
      </c>
      <c r="Q1375" s="41"/>
    </row>
    <row r="1376" spans="4:17" ht="15" customHeight="1" x14ac:dyDescent="0.3">
      <c r="D1376" s="34">
        <f t="shared" si="101"/>
        <v>0</v>
      </c>
      <c r="E1376" s="514">
        <v>46419</v>
      </c>
      <c r="F1376" s="279"/>
      <c r="G1376" s="643">
        <v>46420</v>
      </c>
      <c r="H1376" s="76">
        <f t="shared" si="98"/>
        <v>0</v>
      </c>
      <c r="K1376" s="134"/>
      <c r="L1376" s="680">
        <v>46419</v>
      </c>
      <c r="M1376" s="136"/>
      <c r="N1376" s="137">
        <f t="shared" si="99"/>
        <v>0</v>
      </c>
      <c r="O1376" s="138"/>
      <c r="P1376" s="139">
        <f t="shared" si="100"/>
        <v>0</v>
      </c>
      <c r="Q1376" s="41"/>
    </row>
    <row r="1377" spans="4:17" ht="15" customHeight="1" x14ac:dyDescent="0.3">
      <c r="D1377" s="34">
        <f t="shared" si="101"/>
        <v>0</v>
      </c>
      <c r="E1377" s="514">
        <v>46420</v>
      </c>
      <c r="F1377" s="279"/>
      <c r="G1377" s="643">
        <v>46421</v>
      </c>
      <c r="H1377" s="76">
        <f t="shared" si="98"/>
        <v>0</v>
      </c>
      <c r="K1377" s="134"/>
      <c r="L1377" s="680">
        <v>46420</v>
      </c>
      <c r="M1377" s="136"/>
      <c r="N1377" s="137">
        <f t="shared" si="99"/>
        <v>0</v>
      </c>
      <c r="O1377" s="138"/>
      <c r="P1377" s="139">
        <f t="shared" si="100"/>
        <v>0</v>
      </c>
      <c r="Q1377" s="41"/>
    </row>
    <row r="1378" spans="4:17" ht="15" customHeight="1" x14ac:dyDescent="0.3">
      <c r="D1378" s="34">
        <f t="shared" si="101"/>
        <v>0</v>
      </c>
      <c r="E1378" s="514">
        <v>46421</v>
      </c>
      <c r="F1378" s="279"/>
      <c r="G1378" s="643">
        <v>46422</v>
      </c>
      <c r="H1378" s="76">
        <f t="shared" si="98"/>
        <v>0</v>
      </c>
      <c r="K1378" s="134"/>
      <c r="L1378" s="680">
        <v>46421</v>
      </c>
      <c r="M1378" s="136"/>
      <c r="N1378" s="137">
        <f t="shared" si="99"/>
        <v>0</v>
      </c>
      <c r="O1378" s="138"/>
      <c r="P1378" s="139">
        <f t="shared" si="100"/>
        <v>0</v>
      </c>
      <c r="Q1378" s="41"/>
    </row>
    <row r="1379" spans="4:17" ht="15" customHeight="1" x14ac:dyDescent="0.3">
      <c r="D1379" s="34">
        <f t="shared" si="101"/>
        <v>0</v>
      </c>
      <c r="E1379" s="514">
        <v>46422</v>
      </c>
      <c r="F1379" s="279"/>
      <c r="G1379" s="643">
        <v>46423</v>
      </c>
      <c r="H1379" s="76">
        <f t="shared" si="98"/>
        <v>0</v>
      </c>
      <c r="K1379" s="134"/>
      <c r="L1379" s="680">
        <v>46422</v>
      </c>
      <c r="M1379" s="136"/>
      <c r="N1379" s="137">
        <f t="shared" si="99"/>
        <v>0</v>
      </c>
      <c r="O1379" s="138"/>
      <c r="P1379" s="139">
        <f t="shared" si="100"/>
        <v>0</v>
      </c>
      <c r="Q1379" s="41"/>
    </row>
    <row r="1380" spans="4:17" ht="15" customHeight="1" x14ac:dyDescent="0.3">
      <c r="D1380" s="34">
        <f t="shared" si="101"/>
        <v>0</v>
      </c>
      <c r="E1380" s="514">
        <v>46423</v>
      </c>
      <c r="F1380" s="279"/>
      <c r="G1380" s="643">
        <v>46424</v>
      </c>
      <c r="H1380" s="76">
        <f t="shared" si="98"/>
        <v>0</v>
      </c>
      <c r="K1380" s="134"/>
      <c r="L1380" s="680">
        <v>46423</v>
      </c>
      <c r="M1380" s="136"/>
      <c r="N1380" s="137">
        <f t="shared" si="99"/>
        <v>0</v>
      </c>
      <c r="O1380" s="138"/>
      <c r="P1380" s="139">
        <f t="shared" si="100"/>
        <v>0</v>
      </c>
      <c r="Q1380" s="41"/>
    </row>
    <row r="1381" spans="4:17" ht="15" customHeight="1" x14ac:dyDescent="0.3">
      <c r="D1381" s="34">
        <f t="shared" si="101"/>
        <v>0</v>
      </c>
      <c r="E1381" s="514">
        <v>46424</v>
      </c>
      <c r="F1381" s="279"/>
      <c r="G1381" s="643">
        <v>46425</v>
      </c>
      <c r="H1381" s="76">
        <f t="shared" si="98"/>
        <v>0</v>
      </c>
      <c r="K1381" s="134"/>
      <c r="L1381" s="680">
        <v>46424</v>
      </c>
      <c r="M1381" s="136"/>
      <c r="N1381" s="137">
        <f t="shared" si="99"/>
        <v>0</v>
      </c>
      <c r="O1381" s="138"/>
      <c r="P1381" s="139">
        <f t="shared" si="100"/>
        <v>0</v>
      </c>
      <c r="Q1381" s="41"/>
    </row>
    <row r="1382" spans="4:17" ht="15" customHeight="1" x14ac:dyDescent="0.3">
      <c r="D1382" s="34">
        <f t="shared" si="101"/>
        <v>0</v>
      </c>
      <c r="E1382" s="514">
        <v>46425</v>
      </c>
      <c r="F1382" s="279"/>
      <c r="G1382" s="643">
        <v>46426</v>
      </c>
      <c r="H1382" s="76">
        <f t="shared" si="98"/>
        <v>0</v>
      </c>
      <c r="K1382" s="134"/>
      <c r="L1382" s="680">
        <v>46425</v>
      </c>
      <c r="M1382" s="136"/>
      <c r="N1382" s="137">
        <f t="shared" si="99"/>
        <v>0</v>
      </c>
      <c r="O1382" s="138"/>
      <c r="P1382" s="139">
        <f t="shared" si="100"/>
        <v>0</v>
      </c>
      <c r="Q1382" s="41"/>
    </row>
    <row r="1383" spans="4:17" ht="15" customHeight="1" x14ac:dyDescent="0.3">
      <c r="D1383" s="34">
        <f t="shared" si="101"/>
        <v>0</v>
      </c>
      <c r="E1383" s="514">
        <v>46426</v>
      </c>
      <c r="F1383" s="279"/>
      <c r="G1383" s="643">
        <v>46427</v>
      </c>
      <c r="H1383" s="76">
        <f t="shared" si="98"/>
        <v>0</v>
      </c>
      <c r="K1383" s="134"/>
      <c r="L1383" s="680">
        <v>46426</v>
      </c>
      <c r="M1383" s="136"/>
      <c r="N1383" s="137">
        <f t="shared" si="99"/>
        <v>0</v>
      </c>
      <c r="O1383" s="138"/>
      <c r="P1383" s="139">
        <f t="shared" si="100"/>
        <v>0</v>
      </c>
      <c r="Q1383" s="41"/>
    </row>
    <row r="1384" spans="4:17" ht="15" customHeight="1" x14ac:dyDescent="0.3">
      <c r="D1384" s="34">
        <f t="shared" si="101"/>
        <v>0</v>
      </c>
      <c r="E1384" s="514">
        <v>46427</v>
      </c>
      <c r="F1384" s="279"/>
      <c r="G1384" s="643">
        <v>46428</v>
      </c>
      <c r="H1384" s="76">
        <f t="shared" si="98"/>
        <v>0</v>
      </c>
      <c r="K1384" s="134"/>
      <c r="L1384" s="680">
        <v>46427</v>
      </c>
      <c r="M1384" s="136"/>
      <c r="N1384" s="137">
        <f t="shared" si="99"/>
        <v>0</v>
      </c>
      <c r="O1384" s="138"/>
      <c r="P1384" s="139">
        <f t="shared" si="100"/>
        <v>0</v>
      </c>
      <c r="Q1384" s="41"/>
    </row>
    <row r="1385" spans="4:17" ht="15" customHeight="1" x14ac:dyDescent="0.3">
      <c r="D1385" s="34">
        <f t="shared" si="101"/>
        <v>0</v>
      </c>
      <c r="E1385" s="514">
        <v>46428</v>
      </c>
      <c r="F1385" s="279"/>
      <c r="G1385" s="643">
        <v>46429</v>
      </c>
      <c r="H1385" s="76">
        <f t="shared" si="98"/>
        <v>0</v>
      </c>
      <c r="K1385" s="134"/>
      <c r="L1385" s="680">
        <v>46428</v>
      </c>
      <c r="M1385" s="136"/>
      <c r="N1385" s="137">
        <f t="shared" si="99"/>
        <v>0</v>
      </c>
      <c r="O1385" s="138"/>
      <c r="P1385" s="139">
        <f t="shared" si="100"/>
        <v>0</v>
      </c>
      <c r="Q1385" s="41"/>
    </row>
    <row r="1386" spans="4:17" ht="15" customHeight="1" x14ac:dyDescent="0.3">
      <c r="D1386" s="34">
        <f t="shared" si="101"/>
        <v>0</v>
      </c>
      <c r="E1386" s="514">
        <v>46429</v>
      </c>
      <c r="F1386" s="279"/>
      <c r="G1386" s="643">
        <v>46430</v>
      </c>
      <c r="H1386" s="76">
        <f t="shared" si="98"/>
        <v>0</v>
      </c>
      <c r="K1386" s="134"/>
      <c r="L1386" s="680">
        <v>46429</v>
      </c>
      <c r="M1386" s="136"/>
      <c r="N1386" s="137">
        <f t="shared" si="99"/>
        <v>0</v>
      </c>
      <c r="O1386" s="138"/>
      <c r="P1386" s="139">
        <f t="shared" si="100"/>
        <v>0</v>
      </c>
      <c r="Q1386" s="41"/>
    </row>
    <row r="1387" spans="4:17" ht="15" customHeight="1" x14ac:dyDescent="0.3">
      <c r="D1387" s="34">
        <f t="shared" si="101"/>
        <v>0</v>
      </c>
      <c r="E1387" s="514">
        <v>46430</v>
      </c>
      <c r="F1387" s="279"/>
      <c r="G1387" s="643">
        <v>46431</v>
      </c>
      <c r="H1387" s="76">
        <f t="shared" si="98"/>
        <v>0</v>
      </c>
      <c r="K1387" s="134"/>
      <c r="L1387" s="680">
        <v>46430</v>
      </c>
      <c r="M1387" s="136"/>
      <c r="N1387" s="137">
        <f t="shared" si="99"/>
        <v>0</v>
      </c>
      <c r="O1387" s="138"/>
      <c r="P1387" s="139">
        <f t="shared" si="100"/>
        <v>0</v>
      </c>
      <c r="Q1387" s="41"/>
    </row>
    <row r="1388" spans="4:17" ht="15" customHeight="1" x14ac:dyDescent="0.3">
      <c r="D1388" s="34">
        <f t="shared" si="101"/>
        <v>0</v>
      </c>
      <c r="E1388" s="514">
        <v>46431</v>
      </c>
      <c r="F1388" s="279"/>
      <c r="G1388" s="643">
        <v>46432</v>
      </c>
      <c r="H1388" s="76">
        <f t="shared" si="98"/>
        <v>0</v>
      </c>
      <c r="K1388" s="134"/>
      <c r="L1388" s="680">
        <v>46431</v>
      </c>
      <c r="M1388" s="136"/>
      <c r="N1388" s="137">
        <f t="shared" si="99"/>
        <v>0</v>
      </c>
      <c r="O1388" s="138"/>
      <c r="P1388" s="139">
        <f t="shared" si="100"/>
        <v>0</v>
      </c>
      <c r="Q1388" s="41"/>
    </row>
    <row r="1389" spans="4:17" ht="15" customHeight="1" x14ac:dyDescent="0.3">
      <c r="D1389" s="34">
        <f t="shared" si="101"/>
        <v>0</v>
      </c>
      <c r="E1389" s="514">
        <v>46432</v>
      </c>
      <c r="F1389" s="279"/>
      <c r="G1389" s="643">
        <v>46433</v>
      </c>
      <c r="H1389" s="76">
        <f t="shared" si="98"/>
        <v>0</v>
      </c>
      <c r="K1389" s="134"/>
      <c r="L1389" s="680">
        <v>46432</v>
      </c>
      <c r="M1389" s="136"/>
      <c r="N1389" s="137">
        <f t="shared" si="99"/>
        <v>0</v>
      </c>
      <c r="O1389" s="138"/>
      <c r="P1389" s="139">
        <f t="shared" si="100"/>
        <v>0</v>
      </c>
      <c r="Q1389" s="41"/>
    </row>
    <row r="1390" spans="4:17" ht="15" customHeight="1" x14ac:dyDescent="0.3">
      <c r="D1390" s="34">
        <f t="shared" si="101"/>
        <v>0</v>
      </c>
      <c r="E1390" s="514">
        <v>46433</v>
      </c>
      <c r="F1390" s="279"/>
      <c r="G1390" s="643">
        <v>46434</v>
      </c>
      <c r="H1390" s="76">
        <f t="shared" si="98"/>
        <v>0</v>
      </c>
      <c r="K1390" s="134"/>
      <c r="L1390" s="680">
        <v>46433</v>
      </c>
      <c r="M1390" s="136"/>
      <c r="N1390" s="137">
        <f t="shared" si="99"/>
        <v>0</v>
      </c>
      <c r="O1390" s="138"/>
      <c r="P1390" s="139">
        <f t="shared" si="100"/>
        <v>0</v>
      </c>
      <c r="Q1390" s="41"/>
    </row>
    <row r="1391" spans="4:17" ht="15" customHeight="1" x14ac:dyDescent="0.3">
      <c r="D1391" s="34">
        <f t="shared" si="101"/>
        <v>0</v>
      </c>
      <c r="E1391" s="514">
        <v>46434</v>
      </c>
      <c r="F1391" s="279"/>
      <c r="G1391" s="643">
        <v>46435</v>
      </c>
      <c r="H1391" s="76">
        <f t="shared" si="98"/>
        <v>0</v>
      </c>
      <c r="K1391" s="134"/>
      <c r="L1391" s="680">
        <v>46434</v>
      </c>
      <c r="M1391" s="136"/>
      <c r="N1391" s="137">
        <f t="shared" si="99"/>
        <v>0</v>
      </c>
      <c r="O1391" s="138"/>
      <c r="P1391" s="139">
        <f t="shared" si="100"/>
        <v>0</v>
      </c>
      <c r="Q1391" s="41"/>
    </row>
    <row r="1392" spans="4:17" ht="15" customHeight="1" x14ac:dyDescent="0.3">
      <c r="D1392" s="34">
        <f t="shared" si="101"/>
        <v>0</v>
      </c>
      <c r="E1392" s="514">
        <v>46435</v>
      </c>
      <c r="F1392" s="279"/>
      <c r="G1392" s="643">
        <v>46436</v>
      </c>
      <c r="H1392" s="76">
        <f t="shared" si="98"/>
        <v>0</v>
      </c>
      <c r="K1392" s="134"/>
      <c r="L1392" s="680">
        <v>46435</v>
      </c>
      <c r="M1392" s="136"/>
      <c r="N1392" s="137">
        <f t="shared" si="99"/>
        <v>0</v>
      </c>
      <c r="O1392" s="138"/>
      <c r="P1392" s="139">
        <f t="shared" si="100"/>
        <v>0</v>
      </c>
      <c r="Q1392" s="41"/>
    </row>
    <row r="1393" spans="4:17" ht="15" customHeight="1" x14ac:dyDescent="0.3">
      <c r="D1393" s="34">
        <f t="shared" si="101"/>
        <v>0</v>
      </c>
      <c r="E1393" s="514">
        <v>46436</v>
      </c>
      <c r="F1393" s="279"/>
      <c r="G1393" s="643">
        <v>46437</v>
      </c>
      <c r="H1393" s="76">
        <f t="shared" si="98"/>
        <v>0</v>
      </c>
      <c r="K1393" s="134"/>
      <c r="L1393" s="680">
        <v>46436</v>
      </c>
      <c r="M1393" s="136"/>
      <c r="N1393" s="137">
        <f t="shared" si="99"/>
        <v>0</v>
      </c>
      <c r="O1393" s="138"/>
      <c r="P1393" s="139">
        <f t="shared" si="100"/>
        <v>0</v>
      </c>
      <c r="Q1393" s="41"/>
    </row>
    <row r="1394" spans="4:17" ht="15" customHeight="1" x14ac:dyDescent="0.3">
      <c r="D1394" s="34">
        <f t="shared" si="101"/>
        <v>0</v>
      </c>
      <c r="E1394" s="514">
        <v>46437</v>
      </c>
      <c r="F1394" s="279"/>
      <c r="G1394" s="643">
        <v>46438</v>
      </c>
      <c r="H1394" s="76">
        <f t="shared" si="98"/>
        <v>0</v>
      </c>
      <c r="K1394" s="134"/>
      <c r="L1394" s="680">
        <v>46437</v>
      </c>
      <c r="M1394" s="136"/>
      <c r="N1394" s="137">
        <f t="shared" si="99"/>
        <v>0</v>
      </c>
      <c r="O1394" s="138"/>
      <c r="P1394" s="139">
        <f t="shared" si="100"/>
        <v>0</v>
      </c>
      <c r="Q1394" s="41"/>
    </row>
    <row r="1395" spans="4:17" ht="15" customHeight="1" x14ac:dyDescent="0.3">
      <c r="D1395" s="34">
        <f t="shared" si="101"/>
        <v>0</v>
      </c>
      <c r="E1395" s="514">
        <v>46438</v>
      </c>
      <c r="F1395" s="279"/>
      <c r="G1395" s="643">
        <v>46439</v>
      </c>
      <c r="H1395" s="76">
        <f t="shared" si="98"/>
        <v>0</v>
      </c>
      <c r="K1395" s="134"/>
      <c r="L1395" s="680">
        <v>46438</v>
      </c>
      <c r="M1395" s="136"/>
      <c r="N1395" s="137">
        <f t="shared" si="99"/>
        <v>0</v>
      </c>
      <c r="O1395" s="138"/>
      <c r="P1395" s="139">
        <f t="shared" si="100"/>
        <v>0</v>
      </c>
      <c r="Q1395" s="41"/>
    </row>
    <row r="1396" spans="4:17" ht="15" customHeight="1" x14ac:dyDescent="0.3">
      <c r="D1396" s="34">
        <f t="shared" si="101"/>
        <v>0</v>
      </c>
      <c r="E1396" s="514">
        <v>46439</v>
      </c>
      <c r="F1396" s="279"/>
      <c r="G1396" s="643">
        <v>46440</v>
      </c>
      <c r="H1396" s="76">
        <f t="shared" si="98"/>
        <v>0</v>
      </c>
      <c r="K1396" s="134"/>
      <c r="L1396" s="680">
        <v>46439</v>
      </c>
      <c r="M1396" s="136"/>
      <c r="N1396" s="137">
        <f t="shared" si="99"/>
        <v>0</v>
      </c>
      <c r="O1396" s="138"/>
      <c r="P1396" s="139">
        <f t="shared" si="100"/>
        <v>0</v>
      </c>
      <c r="Q1396" s="41"/>
    </row>
    <row r="1397" spans="4:17" ht="15" customHeight="1" x14ac:dyDescent="0.3">
      <c r="D1397" s="34">
        <f t="shared" si="101"/>
        <v>0</v>
      </c>
      <c r="E1397" s="514">
        <v>46440</v>
      </c>
      <c r="F1397" s="279"/>
      <c r="G1397" s="643">
        <v>46441</v>
      </c>
      <c r="H1397" s="76">
        <f t="shared" si="98"/>
        <v>0</v>
      </c>
      <c r="K1397" s="134"/>
      <c r="L1397" s="680">
        <v>46440</v>
      </c>
      <c r="M1397" s="136"/>
      <c r="N1397" s="137">
        <f t="shared" si="99"/>
        <v>0</v>
      </c>
      <c r="O1397" s="138"/>
      <c r="P1397" s="139">
        <f t="shared" si="100"/>
        <v>0</v>
      </c>
      <c r="Q1397" s="41"/>
    </row>
    <row r="1398" spans="4:17" ht="15" customHeight="1" x14ac:dyDescent="0.3">
      <c r="D1398" s="34">
        <f t="shared" si="101"/>
        <v>0</v>
      </c>
      <c r="E1398" s="514">
        <v>46441</v>
      </c>
      <c r="F1398" s="279"/>
      <c r="G1398" s="643">
        <v>46442</v>
      </c>
      <c r="H1398" s="76">
        <f t="shared" si="98"/>
        <v>0</v>
      </c>
      <c r="K1398" s="134"/>
      <c r="L1398" s="680">
        <v>46441</v>
      </c>
      <c r="M1398" s="136"/>
      <c r="N1398" s="137">
        <f t="shared" si="99"/>
        <v>0</v>
      </c>
      <c r="O1398" s="138"/>
      <c r="P1398" s="139">
        <f t="shared" si="100"/>
        <v>0</v>
      </c>
      <c r="Q1398" s="41"/>
    </row>
    <row r="1399" spans="4:17" ht="15" customHeight="1" x14ac:dyDescent="0.3">
      <c r="D1399" s="34">
        <f t="shared" si="101"/>
        <v>0</v>
      </c>
      <c r="E1399" s="514">
        <v>46442</v>
      </c>
      <c r="F1399" s="279"/>
      <c r="G1399" s="643">
        <v>46443</v>
      </c>
      <c r="H1399" s="76">
        <f t="shared" si="98"/>
        <v>0</v>
      </c>
      <c r="K1399" s="134"/>
      <c r="L1399" s="680">
        <v>46442</v>
      </c>
      <c r="M1399" s="136"/>
      <c r="N1399" s="137">
        <f t="shared" si="99"/>
        <v>0</v>
      </c>
      <c r="O1399" s="138"/>
      <c r="P1399" s="139">
        <f t="shared" si="100"/>
        <v>0</v>
      </c>
      <c r="Q1399" s="41"/>
    </row>
    <row r="1400" spans="4:17" ht="15" customHeight="1" x14ac:dyDescent="0.3">
      <c r="D1400" s="34">
        <f t="shared" si="101"/>
        <v>0</v>
      </c>
      <c r="E1400" s="514">
        <v>46443</v>
      </c>
      <c r="F1400" s="279"/>
      <c r="G1400" s="643">
        <v>46444</v>
      </c>
      <c r="H1400" s="76">
        <f t="shared" si="98"/>
        <v>0</v>
      </c>
      <c r="K1400" s="134"/>
      <c r="L1400" s="680">
        <v>46443</v>
      </c>
      <c r="M1400" s="136"/>
      <c r="N1400" s="137">
        <f t="shared" si="99"/>
        <v>0</v>
      </c>
      <c r="O1400" s="138"/>
      <c r="P1400" s="139">
        <f t="shared" si="100"/>
        <v>0</v>
      </c>
      <c r="Q1400" s="41"/>
    </row>
    <row r="1401" spans="4:17" ht="15" customHeight="1" x14ac:dyDescent="0.3">
      <c r="D1401" s="34">
        <f t="shared" si="101"/>
        <v>0</v>
      </c>
      <c r="E1401" s="514">
        <v>46444</v>
      </c>
      <c r="F1401" s="279"/>
      <c r="G1401" s="643">
        <v>46445</v>
      </c>
      <c r="H1401" s="76">
        <f t="shared" si="98"/>
        <v>0</v>
      </c>
      <c r="K1401" s="134"/>
      <c r="L1401" s="680">
        <v>46444</v>
      </c>
      <c r="M1401" s="136"/>
      <c r="N1401" s="137">
        <f t="shared" si="99"/>
        <v>0</v>
      </c>
      <c r="O1401" s="138"/>
      <c r="P1401" s="139">
        <f t="shared" si="100"/>
        <v>0</v>
      </c>
      <c r="Q1401" s="41"/>
    </row>
    <row r="1402" spans="4:17" ht="15" customHeight="1" x14ac:dyDescent="0.3">
      <c r="D1402" s="34">
        <f t="shared" si="101"/>
        <v>0</v>
      </c>
      <c r="E1402" s="514">
        <v>46445</v>
      </c>
      <c r="F1402" s="279"/>
      <c r="G1402" s="643">
        <v>46446</v>
      </c>
      <c r="H1402" s="76">
        <f t="shared" ref="H1402:H1465" si="102">F1402-D1402</f>
        <v>0</v>
      </c>
      <c r="K1402" s="134"/>
      <c r="L1402" s="680">
        <v>46445</v>
      </c>
      <c r="M1402" s="136"/>
      <c r="N1402" s="137">
        <f t="shared" si="99"/>
        <v>0</v>
      </c>
      <c r="O1402" s="138"/>
      <c r="P1402" s="139">
        <f t="shared" si="100"/>
        <v>0</v>
      </c>
      <c r="Q1402" s="41"/>
    </row>
    <row r="1403" spans="4:17" ht="15" customHeight="1" x14ac:dyDescent="0.3">
      <c r="D1403" s="34">
        <f t="shared" si="101"/>
        <v>0</v>
      </c>
      <c r="E1403" s="514">
        <v>46446</v>
      </c>
      <c r="F1403" s="279"/>
      <c r="G1403" s="643">
        <v>46447</v>
      </c>
      <c r="H1403" s="76">
        <f t="shared" si="102"/>
        <v>0</v>
      </c>
      <c r="K1403" s="134"/>
      <c r="L1403" s="680">
        <v>46446</v>
      </c>
      <c r="M1403" s="136"/>
      <c r="N1403" s="137">
        <f t="shared" si="99"/>
        <v>0</v>
      </c>
      <c r="O1403" s="138"/>
      <c r="P1403" s="139">
        <f t="shared" si="100"/>
        <v>0</v>
      </c>
      <c r="Q1403" s="41"/>
    </row>
    <row r="1404" spans="4:17" ht="15" customHeight="1" x14ac:dyDescent="0.3">
      <c r="D1404" s="34">
        <f t="shared" si="101"/>
        <v>0</v>
      </c>
      <c r="E1404" s="514">
        <v>46447</v>
      </c>
      <c r="F1404" s="279"/>
      <c r="G1404" s="643">
        <v>46448</v>
      </c>
      <c r="H1404" s="76">
        <f t="shared" si="102"/>
        <v>0</v>
      </c>
      <c r="K1404" s="134"/>
      <c r="L1404" s="680">
        <v>46447</v>
      </c>
      <c r="M1404" s="136"/>
      <c r="N1404" s="137">
        <f t="shared" ref="N1404:N1467" si="103">O1403</f>
        <v>0</v>
      </c>
      <c r="O1404" s="138"/>
      <c r="P1404" s="139">
        <f t="shared" ref="P1404:P1467" si="104">(M1404+N1404-O1404)</f>
        <v>0</v>
      </c>
      <c r="Q1404" s="41"/>
    </row>
    <row r="1405" spans="4:17" ht="15" customHeight="1" x14ac:dyDescent="0.3">
      <c r="D1405" s="34">
        <f t="shared" si="101"/>
        <v>0</v>
      </c>
      <c r="E1405" s="514">
        <v>46448</v>
      </c>
      <c r="F1405" s="279"/>
      <c r="G1405" s="643">
        <v>46449</v>
      </c>
      <c r="H1405" s="76">
        <f t="shared" si="102"/>
        <v>0</v>
      </c>
      <c r="K1405" s="134"/>
      <c r="L1405" s="680">
        <v>46448</v>
      </c>
      <c r="M1405" s="136"/>
      <c r="N1405" s="137">
        <f t="shared" si="103"/>
        <v>0</v>
      </c>
      <c r="O1405" s="138"/>
      <c r="P1405" s="139">
        <f t="shared" si="104"/>
        <v>0</v>
      </c>
      <c r="Q1405" s="41"/>
    </row>
    <row r="1406" spans="4:17" ht="15" customHeight="1" x14ac:dyDescent="0.3">
      <c r="D1406" s="34">
        <f t="shared" si="101"/>
        <v>0</v>
      </c>
      <c r="E1406" s="514">
        <v>46449</v>
      </c>
      <c r="F1406" s="279"/>
      <c r="G1406" s="643">
        <v>46450</v>
      </c>
      <c r="H1406" s="76">
        <f t="shared" si="102"/>
        <v>0</v>
      </c>
      <c r="K1406" s="134"/>
      <c r="L1406" s="680">
        <v>46449</v>
      </c>
      <c r="M1406" s="136"/>
      <c r="N1406" s="137">
        <f t="shared" si="103"/>
        <v>0</v>
      </c>
      <c r="O1406" s="138"/>
      <c r="P1406" s="139">
        <f t="shared" si="104"/>
        <v>0</v>
      </c>
      <c r="Q1406" s="41"/>
    </row>
    <row r="1407" spans="4:17" ht="15" customHeight="1" x14ac:dyDescent="0.3">
      <c r="D1407" s="34">
        <f t="shared" si="101"/>
        <v>0</v>
      </c>
      <c r="E1407" s="514">
        <v>46450</v>
      </c>
      <c r="F1407" s="279"/>
      <c r="G1407" s="643">
        <v>46451</v>
      </c>
      <c r="H1407" s="76">
        <f t="shared" si="102"/>
        <v>0</v>
      </c>
      <c r="K1407" s="134"/>
      <c r="L1407" s="680">
        <v>46450</v>
      </c>
      <c r="M1407" s="136"/>
      <c r="N1407" s="137">
        <f t="shared" si="103"/>
        <v>0</v>
      </c>
      <c r="O1407" s="138"/>
      <c r="P1407" s="139">
        <f t="shared" si="104"/>
        <v>0</v>
      </c>
      <c r="Q1407" s="41"/>
    </row>
    <row r="1408" spans="4:17" ht="15" customHeight="1" x14ac:dyDescent="0.3">
      <c r="D1408" s="34">
        <f t="shared" si="101"/>
        <v>0</v>
      </c>
      <c r="E1408" s="514">
        <v>46451</v>
      </c>
      <c r="F1408" s="279"/>
      <c r="G1408" s="643">
        <v>46452</v>
      </c>
      <c r="H1408" s="76">
        <f t="shared" si="102"/>
        <v>0</v>
      </c>
      <c r="K1408" s="134"/>
      <c r="L1408" s="680">
        <v>46451</v>
      </c>
      <c r="M1408" s="136"/>
      <c r="N1408" s="137">
        <f t="shared" si="103"/>
        <v>0</v>
      </c>
      <c r="O1408" s="138"/>
      <c r="P1408" s="139">
        <f t="shared" si="104"/>
        <v>0</v>
      </c>
      <c r="Q1408" s="41"/>
    </row>
    <row r="1409" spans="4:17" ht="15" customHeight="1" x14ac:dyDescent="0.3">
      <c r="D1409" s="34">
        <f t="shared" si="101"/>
        <v>0</v>
      </c>
      <c r="E1409" s="514">
        <v>46452</v>
      </c>
      <c r="F1409" s="279"/>
      <c r="G1409" s="643">
        <v>46453</v>
      </c>
      <c r="H1409" s="76">
        <f t="shared" si="102"/>
        <v>0</v>
      </c>
      <c r="K1409" s="134"/>
      <c r="L1409" s="680">
        <v>46452</v>
      </c>
      <c r="M1409" s="136"/>
      <c r="N1409" s="137">
        <f t="shared" si="103"/>
        <v>0</v>
      </c>
      <c r="O1409" s="138"/>
      <c r="P1409" s="139">
        <f t="shared" si="104"/>
        <v>0</v>
      </c>
      <c r="Q1409" s="41"/>
    </row>
    <row r="1410" spans="4:17" ht="15" customHeight="1" x14ac:dyDescent="0.3">
      <c r="D1410" s="34">
        <f t="shared" si="101"/>
        <v>0</v>
      </c>
      <c r="E1410" s="514">
        <v>46453</v>
      </c>
      <c r="F1410" s="279"/>
      <c r="G1410" s="643">
        <v>46454</v>
      </c>
      <c r="H1410" s="76">
        <f t="shared" si="102"/>
        <v>0</v>
      </c>
      <c r="K1410" s="134"/>
      <c r="L1410" s="680">
        <v>46453</v>
      </c>
      <c r="M1410" s="136"/>
      <c r="N1410" s="137">
        <f t="shared" si="103"/>
        <v>0</v>
      </c>
      <c r="O1410" s="138"/>
      <c r="P1410" s="139">
        <f t="shared" si="104"/>
        <v>0</v>
      </c>
      <c r="Q1410" s="41"/>
    </row>
    <row r="1411" spans="4:17" ht="15" customHeight="1" x14ac:dyDescent="0.3">
      <c r="D1411" s="34">
        <f t="shared" si="101"/>
        <v>0</v>
      </c>
      <c r="E1411" s="514">
        <v>46454</v>
      </c>
      <c r="F1411" s="279"/>
      <c r="G1411" s="643">
        <v>46455</v>
      </c>
      <c r="H1411" s="76">
        <f t="shared" si="102"/>
        <v>0</v>
      </c>
      <c r="K1411" s="134"/>
      <c r="L1411" s="680">
        <v>46454</v>
      </c>
      <c r="M1411" s="136"/>
      <c r="N1411" s="137">
        <f t="shared" si="103"/>
        <v>0</v>
      </c>
      <c r="O1411" s="138"/>
      <c r="P1411" s="139">
        <f t="shared" si="104"/>
        <v>0</v>
      </c>
      <c r="Q1411" s="41"/>
    </row>
    <row r="1412" spans="4:17" ht="15" customHeight="1" x14ac:dyDescent="0.3">
      <c r="D1412" s="34">
        <f t="shared" si="101"/>
        <v>0</v>
      </c>
      <c r="E1412" s="514">
        <v>46455</v>
      </c>
      <c r="F1412" s="279"/>
      <c r="G1412" s="643">
        <v>46456</v>
      </c>
      <c r="H1412" s="76">
        <f t="shared" si="102"/>
        <v>0</v>
      </c>
      <c r="K1412" s="134"/>
      <c r="L1412" s="680">
        <v>46455</v>
      </c>
      <c r="M1412" s="136"/>
      <c r="N1412" s="137">
        <f t="shared" si="103"/>
        <v>0</v>
      </c>
      <c r="O1412" s="138"/>
      <c r="P1412" s="139">
        <f t="shared" si="104"/>
        <v>0</v>
      </c>
      <c r="Q1412" s="41"/>
    </row>
    <row r="1413" spans="4:17" ht="15" customHeight="1" x14ac:dyDescent="0.3">
      <c r="D1413" s="34">
        <f t="shared" si="101"/>
        <v>0</v>
      </c>
      <c r="E1413" s="514">
        <v>46456</v>
      </c>
      <c r="F1413" s="279"/>
      <c r="G1413" s="643">
        <v>46457</v>
      </c>
      <c r="H1413" s="76">
        <f t="shared" si="102"/>
        <v>0</v>
      </c>
      <c r="K1413" s="134"/>
      <c r="L1413" s="680">
        <v>46456</v>
      </c>
      <c r="M1413" s="136"/>
      <c r="N1413" s="137">
        <f t="shared" si="103"/>
        <v>0</v>
      </c>
      <c r="O1413" s="138"/>
      <c r="P1413" s="139">
        <f t="shared" si="104"/>
        <v>0</v>
      </c>
      <c r="Q1413" s="41"/>
    </row>
    <row r="1414" spans="4:17" ht="15" customHeight="1" x14ac:dyDescent="0.3">
      <c r="D1414" s="34">
        <f t="shared" si="101"/>
        <v>0</v>
      </c>
      <c r="E1414" s="514">
        <v>46457</v>
      </c>
      <c r="F1414" s="279"/>
      <c r="G1414" s="643">
        <v>46458</v>
      </c>
      <c r="H1414" s="76">
        <f t="shared" si="102"/>
        <v>0</v>
      </c>
      <c r="K1414" s="134"/>
      <c r="L1414" s="680">
        <v>46457</v>
      </c>
      <c r="M1414" s="136"/>
      <c r="N1414" s="137">
        <f t="shared" si="103"/>
        <v>0</v>
      </c>
      <c r="O1414" s="138"/>
      <c r="P1414" s="139">
        <f t="shared" si="104"/>
        <v>0</v>
      </c>
      <c r="Q1414" s="41"/>
    </row>
    <row r="1415" spans="4:17" ht="15" customHeight="1" x14ac:dyDescent="0.3">
      <c r="D1415" s="34">
        <f t="shared" si="101"/>
        <v>0</v>
      </c>
      <c r="E1415" s="514">
        <v>46458</v>
      </c>
      <c r="F1415" s="279"/>
      <c r="G1415" s="643">
        <v>46459</v>
      </c>
      <c r="H1415" s="76">
        <f t="shared" si="102"/>
        <v>0</v>
      </c>
      <c r="K1415" s="134"/>
      <c r="L1415" s="680">
        <v>46458</v>
      </c>
      <c r="M1415" s="136"/>
      <c r="N1415" s="137">
        <f t="shared" si="103"/>
        <v>0</v>
      </c>
      <c r="O1415" s="138"/>
      <c r="P1415" s="139">
        <f t="shared" si="104"/>
        <v>0</v>
      </c>
      <c r="Q1415" s="41"/>
    </row>
    <row r="1416" spans="4:17" ht="15" customHeight="1" x14ac:dyDescent="0.3">
      <c r="D1416" s="34">
        <f t="shared" si="101"/>
        <v>0</v>
      </c>
      <c r="E1416" s="514">
        <v>46459</v>
      </c>
      <c r="F1416" s="279"/>
      <c r="G1416" s="643">
        <v>46460</v>
      </c>
      <c r="H1416" s="76">
        <f t="shared" si="102"/>
        <v>0</v>
      </c>
      <c r="K1416" s="134"/>
      <c r="L1416" s="680">
        <v>46459</v>
      </c>
      <c r="M1416" s="136"/>
      <c r="N1416" s="137">
        <f t="shared" si="103"/>
        <v>0</v>
      </c>
      <c r="O1416" s="138"/>
      <c r="P1416" s="139">
        <f t="shared" si="104"/>
        <v>0</v>
      </c>
      <c r="Q1416" s="41"/>
    </row>
    <row r="1417" spans="4:17" ht="15" customHeight="1" x14ac:dyDescent="0.3">
      <c r="D1417" s="34">
        <f t="shared" si="101"/>
        <v>0</v>
      </c>
      <c r="E1417" s="514">
        <v>46460</v>
      </c>
      <c r="F1417" s="279"/>
      <c r="G1417" s="643">
        <v>46461</v>
      </c>
      <c r="H1417" s="76">
        <f t="shared" si="102"/>
        <v>0</v>
      </c>
      <c r="K1417" s="134"/>
      <c r="L1417" s="680">
        <v>46460</v>
      </c>
      <c r="M1417" s="136"/>
      <c r="N1417" s="137">
        <f t="shared" si="103"/>
        <v>0</v>
      </c>
      <c r="O1417" s="138"/>
      <c r="P1417" s="139">
        <f t="shared" si="104"/>
        <v>0</v>
      </c>
      <c r="Q1417" s="41"/>
    </row>
    <row r="1418" spans="4:17" ht="15" customHeight="1" x14ac:dyDescent="0.3">
      <c r="D1418" s="34">
        <f t="shared" si="101"/>
        <v>0</v>
      </c>
      <c r="E1418" s="514">
        <v>46461</v>
      </c>
      <c r="F1418" s="279"/>
      <c r="G1418" s="643">
        <v>46462</v>
      </c>
      <c r="H1418" s="76">
        <f t="shared" si="102"/>
        <v>0</v>
      </c>
      <c r="K1418" s="134"/>
      <c r="L1418" s="680">
        <v>46461</v>
      </c>
      <c r="M1418" s="136"/>
      <c r="N1418" s="137">
        <f t="shared" si="103"/>
        <v>0</v>
      </c>
      <c r="O1418" s="138"/>
      <c r="P1418" s="139">
        <f t="shared" si="104"/>
        <v>0</v>
      </c>
      <c r="Q1418" s="41"/>
    </row>
    <row r="1419" spans="4:17" ht="15" customHeight="1" x14ac:dyDescent="0.3">
      <c r="D1419" s="34">
        <f t="shared" si="101"/>
        <v>0</v>
      </c>
      <c r="E1419" s="514">
        <v>46462</v>
      </c>
      <c r="F1419" s="279"/>
      <c r="G1419" s="643">
        <v>46463</v>
      </c>
      <c r="H1419" s="76">
        <f t="shared" si="102"/>
        <v>0</v>
      </c>
      <c r="K1419" s="134"/>
      <c r="L1419" s="680">
        <v>46462</v>
      </c>
      <c r="M1419" s="136"/>
      <c r="N1419" s="137">
        <f t="shared" si="103"/>
        <v>0</v>
      </c>
      <c r="O1419" s="138"/>
      <c r="P1419" s="139">
        <f t="shared" si="104"/>
        <v>0</v>
      </c>
      <c r="Q1419" s="41"/>
    </row>
    <row r="1420" spans="4:17" ht="15" customHeight="1" x14ac:dyDescent="0.3">
      <c r="D1420" s="34">
        <f t="shared" si="101"/>
        <v>0</v>
      </c>
      <c r="E1420" s="514">
        <v>46463</v>
      </c>
      <c r="F1420" s="279"/>
      <c r="G1420" s="643">
        <v>46464</v>
      </c>
      <c r="H1420" s="76">
        <f t="shared" si="102"/>
        <v>0</v>
      </c>
      <c r="K1420" s="134"/>
      <c r="L1420" s="680">
        <v>46463</v>
      </c>
      <c r="M1420" s="136"/>
      <c r="N1420" s="137">
        <f t="shared" si="103"/>
        <v>0</v>
      </c>
      <c r="O1420" s="138"/>
      <c r="P1420" s="139">
        <f t="shared" si="104"/>
        <v>0</v>
      </c>
      <c r="Q1420" s="41"/>
    </row>
    <row r="1421" spans="4:17" ht="15" customHeight="1" x14ac:dyDescent="0.3">
      <c r="D1421" s="34">
        <f t="shared" si="101"/>
        <v>0</v>
      </c>
      <c r="E1421" s="514">
        <v>46464</v>
      </c>
      <c r="F1421" s="279"/>
      <c r="G1421" s="643">
        <v>46465</v>
      </c>
      <c r="H1421" s="76">
        <f t="shared" si="102"/>
        <v>0</v>
      </c>
      <c r="K1421" s="134"/>
      <c r="L1421" s="680">
        <v>46464</v>
      </c>
      <c r="M1421" s="136"/>
      <c r="N1421" s="137">
        <f t="shared" si="103"/>
        <v>0</v>
      </c>
      <c r="O1421" s="138"/>
      <c r="P1421" s="139">
        <f t="shared" si="104"/>
        <v>0</v>
      </c>
      <c r="Q1421" s="41"/>
    </row>
    <row r="1422" spans="4:17" ht="15" customHeight="1" x14ac:dyDescent="0.3">
      <c r="D1422" s="34">
        <f t="shared" si="101"/>
        <v>0</v>
      </c>
      <c r="E1422" s="514">
        <v>46465</v>
      </c>
      <c r="F1422" s="279"/>
      <c r="G1422" s="643">
        <v>46466</v>
      </c>
      <c r="H1422" s="76">
        <f t="shared" si="102"/>
        <v>0</v>
      </c>
      <c r="K1422" s="134"/>
      <c r="L1422" s="680">
        <v>46465</v>
      </c>
      <c r="M1422" s="136"/>
      <c r="N1422" s="137">
        <f t="shared" si="103"/>
        <v>0</v>
      </c>
      <c r="O1422" s="138"/>
      <c r="P1422" s="139">
        <f t="shared" si="104"/>
        <v>0</v>
      </c>
      <c r="Q1422" s="41"/>
    </row>
    <row r="1423" spans="4:17" ht="15" customHeight="1" x14ac:dyDescent="0.3">
      <c r="D1423" s="34">
        <f t="shared" si="101"/>
        <v>0</v>
      </c>
      <c r="E1423" s="514">
        <v>46466</v>
      </c>
      <c r="F1423" s="279"/>
      <c r="G1423" s="643">
        <v>46467</v>
      </c>
      <c r="H1423" s="76">
        <f t="shared" si="102"/>
        <v>0</v>
      </c>
      <c r="K1423" s="134"/>
      <c r="L1423" s="680">
        <v>46466</v>
      </c>
      <c r="M1423" s="136"/>
      <c r="N1423" s="137">
        <f t="shared" si="103"/>
        <v>0</v>
      </c>
      <c r="O1423" s="138"/>
      <c r="P1423" s="139">
        <f t="shared" si="104"/>
        <v>0</v>
      </c>
      <c r="Q1423" s="41"/>
    </row>
    <row r="1424" spans="4:17" ht="15" customHeight="1" x14ac:dyDescent="0.3">
      <c r="D1424" s="34">
        <f t="shared" si="101"/>
        <v>0</v>
      </c>
      <c r="E1424" s="514">
        <v>46467</v>
      </c>
      <c r="F1424" s="279"/>
      <c r="G1424" s="643">
        <v>46468</v>
      </c>
      <c r="H1424" s="76">
        <f t="shared" si="102"/>
        <v>0</v>
      </c>
      <c r="K1424" s="134"/>
      <c r="L1424" s="680">
        <v>46467</v>
      </c>
      <c r="M1424" s="136"/>
      <c r="N1424" s="137">
        <f t="shared" si="103"/>
        <v>0</v>
      </c>
      <c r="O1424" s="138"/>
      <c r="P1424" s="139">
        <f t="shared" si="104"/>
        <v>0</v>
      </c>
      <c r="Q1424" s="41"/>
    </row>
    <row r="1425" spans="4:17" ht="15" customHeight="1" x14ac:dyDescent="0.3">
      <c r="D1425" s="34">
        <f t="shared" si="101"/>
        <v>0</v>
      </c>
      <c r="E1425" s="514">
        <v>46468</v>
      </c>
      <c r="F1425" s="279"/>
      <c r="G1425" s="643">
        <v>46469</v>
      </c>
      <c r="H1425" s="76">
        <f t="shared" si="102"/>
        <v>0</v>
      </c>
      <c r="K1425" s="134"/>
      <c r="L1425" s="680">
        <v>46468</v>
      </c>
      <c r="M1425" s="136"/>
      <c r="N1425" s="137">
        <f t="shared" si="103"/>
        <v>0</v>
      </c>
      <c r="O1425" s="138"/>
      <c r="P1425" s="139">
        <f t="shared" si="104"/>
        <v>0</v>
      </c>
      <c r="Q1425" s="41"/>
    </row>
    <row r="1426" spans="4:17" ht="15" customHeight="1" x14ac:dyDescent="0.3">
      <c r="D1426" s="34">
        <f t="shared" si="101"/>
        <v>0</v>
      </c>
      <c r="E1426" s="514">
        <v>46469</v>
      </c>
      <c r="F1426" s="279"/>
      <c r="G1426" s="643">
        <v>46470</v>
      </c>
      <c r="H1426" s="76">
        <f t="shared" si="102"/>
        <v>0</v>
      </c>
      <c r="K1426" s="134"/>
      <c r="L1426" s="680">
        <v>46469</v>
      </c>
      <c r="M1426" s="136"/>
      <c r="N1426" s="137">
        <f t="shared" si="103"/>
        <v>0</v>
      </c>
      <c r="O1426" s="138"/>
      <c r="P1426" s="139">
        <f t="shared" si="104"/>
        <v>0</v>
      </c>
      <c r="Q1426" s="41"/>
    </row>
    <row r="1427" spans="4:17" ht="15" customHeight="1" x14ac:dyDescent="0.3">
      <c r="D1427" s="34">
        <f t="shared" si="101"/>
        <v>0</v>
      </c>
      <c r="E1427" s="514">
        <v>46470</v>
      </c>
      <c r="F1427" s="279"/>
      <c r="G1427" s="643">
        <v>46471</v>
      </c>
      <c r="H1427" s="76">
        <f t="shared" si="102"/>
        <v>0</v>
      </c>
      <c r="K1427" s="134"/>
      <c r="L1427" s="680">
        <v>46470</v>
      </c>
      <c r="M1427" s="136"/>
      <c r="N1427" s="137">
        <f t="shared" si="103"/>
        <v>0</v>
      </c>
      <c r="O1427" s="138"/>
      <c r="P1427" s="139">
        <f t="shared" si="104"/>
        <v>0</v>
      </c>
      <c r="Q1427" s="41"/>
    </row>
    <row r="1428" spans="4:17" ht="15" customHeight="1" x14ac:dyDescent="0.3">
      <c r="D1428" s="34">
        <f t="shared" si="101"/>
        <v>0</v>
      </c>
      <c r="E1428" s="514">
        <v>46471</v>
      </c>
      <c r="F1428" s="279"/>
      <c r="G1428" s="643">
        <v>46472</v>
      </c>
      <c r="H1428" s="76">
        <f t="shared" si="102"/>
        <v>0</v>
      </c>
      <c r="K1428" s="134"/>
      <c r="L1428" s="680">
        <v>46471</v>
      </c>
      <c r="M1428" s="136"/>
      <c r="N1428" s="137">
        <f t="shared" si="103"/>
        <v>0</v>
      </c>
      <c r="O1428" s="138"/>
      <c r="P1428" s="139">
        <f t="shared" si="104"/>
        <v>0</v>
      </c>
      <c r="Q1428" s="41"/>
    </row>
    <row r="1429" spans="4:17" ht="15" customHeight="1" x14ac:dyDescent="0.3">
      <c r="D1429" s="34">
        <f t="shared" si="101"/>
        <v>0</v>
      </c>
      <c r="E1429" s="514">
        <v>46472</v>
      </c>
      <c r="F1429" s="279"/>
      <c r="G1429" s="643">
        <v>46473</v>
      </c>
      <c r="H1429" s="76">
        <f t="shared" si="102"/>
        <v>0</v>
      </c>
      <c r="K1429" s="134"/>
      <c r="L1429" s="680">
        <v>46472</v>
      </c>
      <c r="M1429" s="136"/>
      <c r="N1429" s="137">
        <f t="shared" si="103"/>
        <v>0</v>
      </c>
      <c r="O1429" s="138"/>
      <c r="P1429" s="139">
        <f t="shared" si="104"/>
        <v>0</v>
      </c>
      <c r="Q1429" s="41"/>
    </row>
    <row r="1430" spans="4:17" ht="15" customHeight="1" x14ac:dyDescent="0.3">
      <c r="D1430" s="34">
        <f t="shared" si="101"/>
        <v>0</v>
      </c>
      <c r="E1430" s="514">
        <v>46473</v>
      </c>
      <c r="F1430" s="279"/>
      <c r="G1430" s="643">
        <v>46474</v>
      </c>
      <c r="H1430" s="76">
        <f t="shared" si="102"/>
        <v>0</v>
      </c>
      <c r="K1430" s="134"/>
      <c r="L1430" s="680">
        <v>46473</v>
      </c>
      <c r="M1430" s="136"/>
      <c r="N1430" s="137">
        <f t="shared" si="103"/>
        <v>0</v>
      </c>
      <c r="O1430" s="138"/>
      <c r="P1430" s="139">
        <f t="shared" si="104"/>
        <v>0</v>
      </c>
      <c r="Q1430" s="41"/>
    </row>
    <row r="1431" spans="4:17" ht="15" customHeight="1" x14ac:dyDescent="0.3">
      <c r="D1431" s="34">
        <f t="shared" si="101"/>
        <v>0</v>
      </c>
      <c r="E1431" s="514">
        <v>46474</v>
      </c>
      <c r="F1431" s="279"/>
      <c r="G1431" s="643">
        <v>46475</v>
      </c>
      <c r="H1431" s="76">
        <f t="shared" si="102"/>
        <v>0</v>
      </c>
      <c r="K1431" s="134"/>
      <c r="L1431" s="680">
        <v>46474</v>
      </c>
      <c r="M1431" s="136"/>
      <c r="N1431" s="137">
        <f t="shared" si="103"/>
        <v>0</v>
      </c>
      <c r="O1431" s="138"/>
      <c r="P1431" s="139">
        <f t="shared" si="104"/>
        <v>0</v>
      </c>
      <c r="Q1431" s="41"/>
    </row>
    <row r="1432" spans="4:17" ht="15" customHeight="1" x14ac:dyDescent="0.3">
      <c r="D1432" s="34">
        <f t="shared" si="101"/>
        <v>0</v>
      </c>
      <c r="E1432" s="514">
        <v>46475</v>
      </c>
      <c r="F1432" s="279"/>
      <c r="G1432" s="643">
        <v>46476</v>
      </c>
      <c r="H1432" s="76">
        <f t="shared" si="102"/>
        <v>0</v>
      </c>
      <c r="K1432" s="134"/>
      <c r="L1432" s="680">
        <v>46475</v>
      </c>
      <c r="M1432" s="136"/>
      <c r="N1432" s="137">
        <f t="shared" si="103"/>
        <v>0</v>
      </c>
      <c r="O1432" s="138"/>
      <c r="P1432" s="139">
        <f t="shared" si="104"/>
        <v>0</v>
      </c>
      <c r="Q1432" s="41"/>
    </row>
    <row r="1433" spans="4:17" ht="15" customHeight="1" x14ac:dyDescent="0.3">
      <c r="D1433" s="34">
        <f t="shared" si="101"/>
        <v>0</v>
      </c>
      <c r="E1433" s="514">
        <v>46476</v>
      </c>
      <c r="F1433" s="279"/>
      <c r="G1433" s="643">
        <v>46477</v>
      </c>
      <c r="H1433" s="76">
        <f t="shared" si="102"/>
        <v>0</v>
      </c>
      <c r="K1433" s="134"/>
      <c r="L1433" s="680">
        <v>46476</v>
      </c>
      <c r="M1433" s="136"/>
      <c r="N1433" s="137">
        <f t="shared" si="103"/>
        <v>0</v>
      </c>
      <c r="O1433" s="138"/>
      <c r="P1433" s="139">
        <f t="shared" si="104"/>
        <v>0</v>
      </c>
      <c r="Q1433" s="41"/>
    </row>
    <row r="1434" spans="4:17" ht="15" customHeight="1" x14ac:dyDescent="0.3">
      <c r="D1434" s="34">
        <f t="shared" ref="D1434:D1497" si="105">F1433</f>
        <v>0</v>
      </c>
      <c r="E1434" s="514">
        <v>46477</v>
      </c>
      <c r="F1434" s="279"/>
      <c r="G1434" s="643">
        <v>46478</v>
      </c>
      <c r="H1434" s="76">
        <f t="shared" si="102"/>
        <v>0</v>
      </c>
      <c r="K1434" s="134"/>
      <c r="L1434" s="680">
        <v>46477</v>
      </c>
      <c r="M1434" s="136"/>
      <c r="N1434" s="137">
        <f t="shared" si="103"/>
        <v>0</v>
      </c>
      <c r="O1434" s="138"/>
      <c r="P1434" s="139">
        <f t="shared" si="104"/>
        <v>0</v>
      </c>
      <c r="Q1434" s="41"/>
    </row>
    <row r="1435" spans="4:17" ht="15" customHeight="1" x14ac:dyDescent="0.3">
      <c r="D1435" s="34">
        <f t="shared" si="105"/>
        <v>0</v>
      </c>
      <c r="E1435" s="514">
        <v>46478</v>
      </c>
      <c r="F1435" s="279"/>
      <c r="G1435" s="643">
        <v>46479</v>
      </c>
      <c r="H1435" s="76">
        <f t="shared" si="102"/>
        <v>0</v>
      </c>
      <c r="K1435" s="134"/>
      <c r="L1435" s="680">
        <v>46478</v>
      </c>
      <c r="M1435" s="136"/>
      <c r="N1435" s="137">
        <f t="shared" si="103"/>
        <v>0</v>
      </c>
      <c r="O1435" s="138"/>
      <c r="P1435" s="139">
        <f t="shared" si="104"/>
        <v>0</v>
      </c>
      <c r="Q1435" s="41"/>
    </row>
    <row r="1436" spans="4:17" ht="15" customHeight="1" x14ac:dyDescent="0.3">
      <c r="D1436" s="34">
        <f t="shared" si="105"/>
        <v>0</v>
      </c>
      <c r="E1436" s="514">
        <v>46479</v>
      </c>
      <c r="F1436" s="279"/>
      <c r="G1436" s="643">
        <v>46480</v>
      </c>
      <c r="H1436" s="76">
        <f t="shared" si="102"/>
        <v>0</v>
      </c>
      <c r="K1436" s="134"/>
      <c r="L1436" s="680">
        <v>46479</v>
      </c>
      <c r="M1436" s="136"/>
      <c r="N1436" s="137">
        <f t="shared" si="103"/>
        <v>0</v>
      </c>
      <c r="O1436" s="138"/>
      <c r="P1436" s="139">
        <f t="shared" si="104"/>
        <v>0</v>
      </c>
      <c r="Q1436" s="41"/>
    </row>
    <row r="1437" spans="4:17" ht="15" customHeight="1" x14ac:dyDescent="0.3">
      <c r="D1437" s="34">
        <f t="shared" si="105"/>
        <v>0</v>
      </c>
      <c r="E1437" s="514">
        <v>46480</v>
      </c>
      <c r="F1437" s="279"/>
      <c r="G1437" s="643">
        <v>46481</v>
      </c>
      <c r="H1437" s="76">
        <f t="shared" si="102"/>
        <v>0</v>
      </c>
      <c r="K1437" s="134"/>
      <c r="L1437" s="680">
        <v>46480</v>
      </c>
      <c r="M1437" s="136"/>
      <c r="N1437" s="137">
        <f t="shared" si="103"/>
        <v>0</v>
      </c>
      <c r="O1437" s="138"/>
      <c r="P1437" s="139">
        <f t="shared" si="104"/>
        <v>0</v>
      </c>
      <c r="Q1437" s="41"/>
    </row>
    <row r="1438" spans="4:17" ht="15" customHeight="1" x14ac:dyDescent="0.3">
      <c r="D1438" s="34">
        <f t="shared" si="105"/>
        <v>0</v>
      </c>
      <c r="E1438" s="514">
        <v>46481</v>
      </c>
      <c r="F1438" s="279"/>
      <c r="G1438" s="643">
        <v>46482</v>
      </c>
      <c r="H1438" s="76">
        <f t="shared" si="102"/>
        <v>0</v>
      </c>
      <c r="K1438" s="134"/>
      <c r="L1438" s="680">
        <v>46481</v>
      </c>
      <c r="M1438" s="136"/>
      <c r="N1438" s="137">
        <f t="shared" si="103"/>
        <v>0</v>
      </c>
      <c r="O1438" s="138"/>
      <c r="P1438" s="139">
        <f t="shared" si="104"/>
        <v>0</v>
      </c>
      <c r="Q1438" s="41"/>
    </row>
    <row r="1439" spans="4:17" ht="15" customHeight="1" x14ac:dyDescent="0.3">
      <c r="D1439" s="34">
        <f t="shared" si="105"/>
        <v>0</v>
      </c>
      <c r="E1439" s="514">
        <v>46482</v>
      </c>
      <c r="F1439" s="279"/>
      <c r="G1439" s="643">
        <v>46483</v>
      </c>
      <c r="H1439" s="76">
        <f t="shared" si="102"/>
        <v>0</v>
      </c>
      <c r="K1439" s="134"/>
      <c r="L1439" s="680">
        <v>46482</v>
      </c>
      <c r="M1439" s="136"/>
      <c r="N1439" s="137">
        <f t="shared" si="103"/>
        <v>0</v>
      </c>
      <c r="O1439" s="138"/>
      <c r="P1439" s="139">
        <f t="shared" si="104"/>
        <v>0</v>
      </c>
      <c r="Q1439" s="41"/>
    </row>
    <row r="1440" spans="4:17" ht="15" customHeight="1" x14ac:dyDescent="0.3">
      <c r="D1440" s="34">
        <f t="shared" si="105"/>
        <v>0</v>
      </c>
      <c r="E1440" s="514">
        <v>46483</v>
      </c>
      <c r="F1440" s="279"/>
      <c r="G1440" s="643">
        <v>46484</v>
      </c>
      <c r="H1440" s="76">
        <f t="shared" si="102"/>
        <v>0</v>
      </c>
      <c r="K1440" s="134"/>
      <c r="L1440" s="680">
        <v>46483</v>
      </c>
      <c r="M1440" s="136"/>
      <c r="N1440" s="137">
        <f t="shared" si="103"/>
        <v>0</v>
      </c>
      <c r="O1440" s="138"/>
      <c r="P1440" s="139">
        <f t="shared" si="104"/>
        <v>0</v>
      </c>
      <c r="Q1440" s="41"/>
    </row>
    <row r="1441" spans="4:17" ht="15" customHeight="1" x14ac:dyDescent="0.3">
      <c r="D1441" s="34">
        <f t="shared" si="105"/>
        <v>0</v>
      </c>
      <c r="E1441" s="514">
        <v>46484</v>
      </c>
      <c r="F1441" s="279"/>
      <c r="G1441" s="643">
        <v>46485</v>
      </c>
      <c r="H1441" s="76">
        <f t="shared" si="102"/>
        <v>0</v>
      </c>
      <c r="K1441" s="134"/>
      <c r="L1441" s="680">
        <v>46484</v>
      </c>
      <c r="M1441" s="136"/>
      <c r="N1441" s="137">
        <f t="shared" si="103"/>
        <v>0</v>
      </c>
      <c r="O1441" s="138"/>
      <c r="P1441" s="139">
        <f t="shared" si="104"/>
        <v>0</v>
      </c>
      <c r="Q1441" s="41"/>
    </row>
    <row r="1442" spans="4:17" ht="15" customHeight="1" x14ac:dyDescent="0.3">
      <c r="D1442" s="34">
        <f t="shared" si="105"/>
        <v>0</v>
      </c>
      <c r="E1442" s="514">
        <v>46485</v>
      </c>
      <c r="F1442" s="279"/>
      <c r="G1442" s="643">
        <v>46486</v>
      </c>
      <c r="H1442" s="76">
        <f t="shared" si="102"/>
        <v>0</v>
      </c>
      <c r="K1442" s="134"/>
      <c r="L1442" s="680">
        <v>46485</v>
      </c>
      <c r="M1442" s="136"/>
      <c r="N1442" s="137">
        <f t="shared" si="103"/>
        <v>0</v>
      </c>
      <c r="O1442" s="138"/>
      <c r="P1442" s="139">
        <f t="shared" si="104"/>
        <v>0</v>
      </c>
      <c r="Q1442" s="41"/>
    </row>
    <row r="1443" spans="4:17" ht="15" customHeight="1" x14ac:dyDescent="0.3">
      <c r="D1443" s="34">
        <f t="shared" si="105"/>
        <v>0</v>
      </c>
      <c r="E1443" s="514">
        <v>46486</v>
      </c>
      <c r="F1443" s="279"/>
      <c r="G1443" s="643">
        <v>46487</v>
      </c>
      <c r="H1443" s="76">
        <f t="shared" si="102"/>
        <v>0</v>
      </c>
      <c r="K1443" s="134"/>
      <c r="L1443" s="680">
        <v>46486</v>
      </c>
      <c r="M1443" s="136"/>
      <c r="N1443" s="137">
        <f t="shared" si="103"/>
        <v>0</v>
      </c>
      <c r="O1443" s="138"/>
      <c r="P1443" s="139">
        <f t="shared" si="104"/>
        <v>0</v>
      </c>
      <c r="Q1443" s="41"/>
    </row>
    <row r="1444" spans="4:17" ht="15" customHeight="1" x14ac:dyDescent="0.3">
      <c r="D1444" s="34">
        <f t="shared" si="105"/>
        <v>0</v>
      </c>
      <c r="E1444" s="514">
        <v>46487</v>
      </c>
      <c r="F1444" s="279"/>
      <c r="G1444" s="643">
        <v>46488</v>
      </c>
      <c r="H1444" s="76">
        <f t="shared" si="102"/>
        <v>0</v>
      </c>
      <c r="K1444" s="134"/>
      <c r="L1444" s="680">
        <v>46487</v>
      </c>
      <c r="M1444" s="136"/>
      <c r="N1444" s="137">
        <f t="shared" si="103"/>
        <v>0</v>
      </c>
      <c r="O1444" s="138"/>
      <c r="P1444" s="139">
        <f t="shared" si="104"/>
        <v>0</v>
      </c>
      <c r="Q1444" s="41"/>
    </row>
    <row r="1445" spans="4:17" ht="15" customHeight="1" x14ac:dyDescent="0.3">
      <c r="D1445" s="34">
        <f t="shared" si="105"/>
        <v>0</v>
      </c>
      <c r="E1445" s="514">
        <v>46488</v>
      </c>
      <c r="F1445" s="279"/>
      <c r="G1445" s="643">
        <v>46489</v>
      </c>
      <c r="H1445" s="76">
        <f t="shared" si="102"/>
        <v>0</v>
      </c>
      <c r="K1445" s="134"/>
      <c r="L1445" s="680">
        <v>46488</v>
      </c>
      <c r="M1445" s="136"/>
      <c r="N1445" s="137">
        <f t="shared" si="103"/>
        <v>0</v>
      </c>
      <c r="O1445" s="138"/>
      <c r="P1445" s="139">
        <f t="shared" si="104"/>
        <v>0</v>
      </c>
      <c r="Q1445" s="41"/>
    </row>
    <row r="1446" spans="4:17" ht="15" customHeight="1" x14ac:dyDescent="0.3">
      <c r="D1446" s="34">
        <f t="shared" si="105"/>
        <v>0</v>
      </c>
      <c r="E1446" s="514">
        <v>46489</v>
      </c>
      <c r="F1446" s="279"/>
      <c r="G1446" s="643">
        <v>46490</v>
      </c>
      <c r="H1446" s="76">
        <f t="shared" si="102"/>
        <v>0</v>
      </c>
      <c r="K1446" s="134"/>
      <c r="L1446" s="680">
        <v>46489</v>
      </c>
      <c r="M1446" s="136"/>
      <c r="N1446" s="137">
        <f t="shared" si="103"/>
        <v>0</v>
      </c>
      <c r="O1446" s="138"/>
      <c r="P1446" s="139">
        <f t="shared" si="104"/>
        <v>0</v>
      </c>
      <c r="Q1446" s="41"/>
    </row>
    <row r="1447" spans="4:17" ht="15" customHeight="1" x14ac:dyDescent="0.3">
      <c r="D1447" s="34">
        <f t="shared" si="105"/>
        <v>0</v>
      </c>
      <c r="E1447" s="514">
        <v>46490</v>
      </c>
      <c r="F1447" s="279"/>
      <c r="G1447" s="643">
        <v>46491</v>
      </c>
      <c r="H1447" s="76">
        <f t="shared" si="102"/>
        <v>0</v>
      </c>
      <c r="K1447" s="134"/>
      <c r="L1447" s="680">
        <v>46490</v>
      </c>
      <c r="M1447" s="136"/>
      <c r="N1447" s="137">
        <f t="shared" si="103"/>
        <v>0</v>
      </c>
      <c r="O1447" s="138"/>
      <c r="P1447" s="139">
        <f t="shared" si="104"/>
        <v>0</v>
      </c>
      <c r="Q1447" s="41"/>
    </row>
    <row r="1448" spans="4:17" ht="15" customHeight="1" x14ac:dyDescent="0.3">
      <c r="D1448" s="34">
        <f t="shared" si="105"/>
        <v>0</v>
      </c>
      <c r="E1448" s="514">
        <v>46491</v>
      </c>
      <c r="F1448" s="279"/>
      <c r="G1448" s="643">
        <v>46492</v>
      </c>
      <c r="H1448" s="76">
        <f t="shared" si="102"/>
        <v>0</v>
      </c>
      <c r="K1448" s="134"/>
      <c r="L1448" s="680">
        <v>46491</v>
      </c>
      <c r="M1448" s="136"/>
      <c r="N1448" s="137">
        <f t="shared" si="103"/>
        <v>0</v>
      </c>
      <c r="O1448" s="138"/>
      <c r="P1448" s="139">
        <f t="shared" si="104"/>
        <v>0</v>
      </c>
      <c r="Q1448" s="41"/>
    </row>
    <row r="1449" spans="4:17" ht="15" customHeight="1" x14ac:dyDescent="0.3">
      <c r="D1449" s="34">
        <f t="shared" si="105"/>
        <v>0</v>
      </c>
      <c r="E1449" s="514">
        <v>46492</v>
      </c>
      <c r="F1449" s="279"/>
      <c r="G1449" s="643">
        <v>46493</v>
      </c>
      <c r="H1449" s="76">
        <f t="shared" si="102"/>
        <v>0</v>
      </c>
      <c r="K1449" s="134"/>
      <c r="L1449" s="680">
        <v>46492</v>
      </c>
      <c r="M1449" s="136"/>
      <c r="N1449" s="137">
        <f t="shared" si="103"/>
        <v>0</v>
      </c>
      <c r="O1449" s="138"/>
      <c r="P1449" s="139">
        <f t="shared" si="104"/>
        <v>0</v>
      </c>
      <c r="Q1449" s="41"/>
    </row>
    <row r="1450" spans="4:17" ht="15" customHeight="1" x14ac:dyDescent="0.3">
      <c r="D1450" s="34">
        <f t="shared" si="105"/>
        <v>0</v>
      </c>
      <c r="E1450" s="514">
        <v>46493</v>
      </c>
      <c r="F1450" s="279"/>
      <c r="G1450" s="643">
        <v>46494</v>
      </c>
      <c r="H1450" s="76">
        <f t="shared" si="102"/>
        <v>0</v>
      </c>
      <c r="K1450" s="134"/>
      <c r="L1450" s="680">
        <v>46493</v>
      </c>
      <c r="M1450" s="136"/>
      <c r="N1450" s="137">
        <f t="shared" si="103"/>
        <v>0</v>
      </c>
      <c r="O1450" s="138"/>
      <c r="P1450" s="139">
        <f t="shared" si="104"/>
        <v>0</v>
      </c>
      <c r="Q1450" s="41"/>
    </row>
    <row r="1451" spans="4:17" ht="15" customHeight="1" x14ac:dyDescent="0.3">
      <c r="D1451" s="34">
        <f t="shared" si="105"/>
        <v>0</v>
      </c>
      <c r="E1451" s="514">
        <v>46494</v>
      </c>
      <c r="F1451" s="279"/>
      <c r="G1451" s="643">
        <v>46495</v>
      </c>
      <c r="H1451" s="76">
        <f t="shared" si="102"/>
        <v>0</v>
      </c>
      <c r="K1451" s="134"/>
      <c r="L1451" s="680">
        <v>46494</v>
      </c>
      <c r="M1451" s="136"/>
      <c r="N1451" s="137">
        <f t="shared" si="103"/>
        <v>0</v>
      </c>
      <c r="O1451" s="138"/>
      <c r="P1451" s="139">
        <f t="shared" si="104"/>
        <v>0</v>
      </c>
      <c r="Q1451" s="41"/>
    </row>
    <row r="1452" spans="4:17" ht="15" customHeight="1" x14ac:dyDescent="0.3">
      <c r="D1452" s="34">
        <f t="shared" si="105"/>
        <v>0</v>
      </c>
      <c r="E1452" s="514">
        <v>46495</v>
      </c>
      <c r="F1452" s="279"/>
      <c r="G1452" s="643">
        <v>46496</v>
      </c>
      <c r="H1452" s="76">
        <f t="shared" si="102"/>
        <v>0</v>
      </c>
      <c r="K1452" s="134"/>
      <c r="L1452" s="680">
        <v>46495</v>
      </c>
      <c r="M1452" s="136"/>
      <c r="N1452" s="137">
        <f t="shared" si="103"/>
        <v>0</v>
      </c>
      <c r="O1452" s="138"/>
      <c r="P1452" s="139">
        <f t="shared" si="104"/>
        <v>0</v>
      </c>
      <c r="Q1452" s="41"/>
    </row>
    <row r="1453" spans="4:17" ht="15" customHeight="1" x14ac:dyDescent="0.3">
      <c r="D1453" s="34">
        <f t="shared" si="105"/>
        <v>0</v>
      </c>
      <c r="E1453" s="514">
        <v>46496</v>
      </c>
      <c r="F1453" s="279"/>
      <c r="G1453" s="643">
        <v>46497</v>
      </c>
      <c r="H1453" s="76">
        <f t="shared" si="102"/>
        <v>0</v>
      </c>
      <c r="K1453" s="134"/>
      <c r="L1453" s="680">
        <v>46496</v>
      </c>
      <c r="M1453" s="136"/>
      <c r="N1453" s="137">
        <f t="shared" si="103"/>
        <v>0</v>
      </c>
      <c r="O1453" s="138"/>
      <c r="P1453" s="139">
        <f t="shared" si="104"/>
        <v>0</v>
      </c>
      <c r="Q1453" s="41"/>
    </row>
    <row r="1454" spans="4:17" ht="15" customHeight="1" x14ac:dyDescent="0.3">
      <c r="D1454" s="34">
        <f t="shared" si="105"/>
        <v>0</v>
      </c>
      <c r="E1454" s="514">
        <v>46497</v>
      </c>
      <c r="F1454" s="279"/>
      <c r="G1454" s="643">
        <v>46498</v>
      </c>
      <c r="H1454" s="76">
        <f t="shared" si="102"/>
        <v>0</v>
      </c>
      <c r="K1454" s="134"/>
      <c r="L1454" s="680">
        <v>46497</v>
      </c>
      <c r="M1454" s="136"/>
      <c r="N1454" s="137">
        <f t="shared" si="103"/>
        <v>0</v>
      </c>
      <c r="O1454" s="138"/>
      <c r="P1454" s="139">
        <f t="shared" si="104"/>
        <v>0</v>
      </c>
      <c r="Q1454" s="41"/>
    </row>
    <row r="1455" spans="4:17" ht="15" customHeight="1" x14ac:dyDescent="0.3">
      <c r="D1455" s="34">
        <f t="shared" si="105"/>
        <v>0</v>
      </c>
      <c r="E1455" s="514">
        <v>46498</v>
      </c>
      <c r="F1455" s="279"/>
      <c r="G1455" s="643">
        <v>46499</v>
      </c>
      <c r="H1455" s="76">
        <f t="shared" si="102"/>
        <v>0</v>
      </c>
      <c r="K1455" s="134"/>
      <c r="L1455" s="680">
        <v>46498</v>
      </c>
      <c r="M1455" s="136"/>
      <c r="N1455" s="137">
        <f t="shared" si="103"/>
        <v>0</v>
      </c>
      <c r="O1455" s="138"/>
      <c r="P1455" s="139">
        <f t="shared" si="104"/>
        <v>0</v>
      </c>
      <c r="Q1455" s="41"/>
    </row>
    <row r="1456" spans="4:17" ht="15" customHeight="1" x14ac:dyDescent="0.3">
      <c r="D1456" s="34">
        <f t="shared" si="105"/>
        <v>0</v>
      </c>
      <c r="E1456" s="514">
        <v>46499</v>
      </c>
      <c r="F1456" s="279"/>
      <c r="G1456" s="643">
        <v>46500</v>
      </c>
      <c r="H1456" s="76">
        <f t="shared" si="102"/>
        <v>0</v>
      </c>
      <c r="K1456" s="134"/>
      <c r="L1456" s="680">
        <v>46499</v>
      </c>
      <c r="M1456" s="136"/>
      <c r="N1456" s="137">
        <f t="shared" si="103"/>
        <v>0</v>
      </c>
      <c r="O1456" s="138"/>
      <c r="P1456" s="139">
        <f t="shared" si="104"/>
        <v>0</v>
      </c>
      <c r="Q1456" s="41"/>
    </row>
    <row r="1457" spans="4:17" ht="15" customHeight="1" x14ac:dyDescent="0.3">
      <c r="D1457" s="34">
        <f t="shared" si="105"/>
        <v>0</v>
      </c>
      <c r="E1457" s="514">
        <v>46500</v>
      </c>
      <c r="F1457" s="279"/>
      <c r="G1457" s="643">
        <v>46501</v>
      </c>
      <c r="H1457" s="76">
        <f t="shared" si="102"/>
        <v>0</v>
      </c>
      <c r="K1457" s="134"/>
      <c r="L1457" s="680">
        <v>46500</v>
      </c>
      <c r="M1457" s="136"/>
      <c r="N1457" s="137">
        <f t="shared" si="103"/>
        <v>0</v>
      </c>
      <c r="O1457" s="138"/>
      <c r="P1457" s="139">
        <f t="shared" si="104"/>
        <v>0</v>
      </c>
      <c r="Q1457" s="41"/>
    </row>
    <row r="1458" spans="4:17" ht="15" customHeight="1" x14ac:dyDescent="0.3">
      <c r="D1458" s="34">
        <f t="shared" si="105"/>
        <v>0</v>
      </c>
      <c r="E1458" s="514">
        <v>46501</v>
      </c>
      <c r="F1458" s="279"/>
      <c r="G1458" s="643">
        <v>46502</v>
      </c>
      <c r="H1458" s="76">
        <f t="shared" si="102"/>
        <v>0</v>
      </c>
      <c r="K1458" s="134"/>
      <c r="L1458" s="680">
        <v>46501</v>
      </c>
      <c r="M1458" s="136"/>
      <c r="N1458" s="137">
        <f t="shared" si="103"/>
        <v>0</v>
      </c>
      <c r="O1458" s="138"/>
      <c r="P1458" s="139">
        <f t="shared" si="104"/>
        <v>0</v>
      </c>
      <c r="Q1458" s="41"/>
    </row>
    <row r="1459" spans="4:17" ht="15" customHeight="1" x14ac:dyDescent="0.3">
      <c r="D1459" s="34">
        <f t="shared" si="105"/>
        <v>0</v>
      </c>
      <c r="E1459" s="514">
        <v>46502</v>
      </c>
      <c r="F1459" s="279"/>
      <c r="G1459" s="643">
        <v>46503</v>
      </c>
      <c r="H1459" s="76">
        <f t="shared" si="102"/>
        <v>0</v>
      </c>
      <c r="K1459" s="134"/>
      <c r="L1459" s="680">
        <v>46502</v>
      </c>
      <c r="M1459" s="136"/>
      <c r="N1459" s="137">
        <f t="shared" si="103"/>
        <v>0</v>
      </c>
      <c r="O1459" s="138"/>
      <c r="P1459" s="139">
        <f t="shared" si="104"/>
        <v>0</v>
      </c>
      <c r="Q1459" s="41"/>
    </row>
    <row r="1460" spans="4:17" ht="15" customHeight="1" x14ac:dyDescent="0.3">
      <c r="D1460" s="34">
        <f t="shared" si="105"/>
        <v>0</v>
      </c>
      <c r="E1460" s="514">
        <v>46503</v>
      </c>
      <c r="F1460" s="279"/>
      <c r="G1460" s="643">
        <v>46504</v>
      </c>
      <c r="H1460" s="76">
        <f t="shared" si="102"/>
        <v>0</v>
      </c>
      <c r="K1460" s="134"/>
      <c r="L1460" s="680">
        <v>46503</v>
      </c>
      <c r="M1460" s="136"/>
      <c r="N1460" s="137">
        <f t="shared" si="103"/>
        <v>0</v>
      </c>
      <c r="O1460" s="138"/>
      <c r="P1460" s="139">
        <f t="shared" si="104"/>
        <v>0</v>
      </c>
      <c r="Q1460" s="41"/>
    </row>
    <row r="1461" spans="4:17" ht="15" customHeight="1" x14ac:dyDescent="0.3">
      <c r="D1461" s="34">
        <f t="shared" si="105"/>
        <v>0</v>
      </c>
      <c r="E1461" s="514">
        <v>46504</v>
      </c>
      <c r="F1461" s="279"/>
      <c r="G1461" s="643">
        <v>46505</v>
      </c>
      <c r="H1461" s="76">
        <f t="shared" si="102"/>
        <v>0</v>
      </c>
      <c r="K1461" s="134"/>
      <c r="L1461" s="680">
        <v>46504</v>
      </c>
      <c r="M1461" s="136"/>
      <c r="N1461" s="137">
        <f t="shared" si="103"/>
        <v>0</v>
      </c>
      <c r="O1461" s="138"/>
      <c r="P1461" s="139">
        <f t="shared" si="104"/>
        <v>0</v>
      </c>
      <c r="Q1461" s="41"/>
    </row>
    <row r="1462" spans="4:17" ht="15" customHeight="1" x14ac:dyDescent="0.3">
      <c r="D1462" s="34">
        <f t="shared" si="105"/>
        <v>0</v>
      </c>
      <c r="E1462" s="514">
        <v>46505</v>
      </c>
      <c r="F1462" s="279"/>
      <c r="G1462" s="643">
        <v>46506</v>
      </c>
      <c r="H1462" s="76">
        <f t="shared" si="102"/>
        <v>0</v>
      </c>
      <c r="K1462" s="134"/>
      <c r="L1462" s="680">
        <v>46505</v>
      </c>
      <c r="M1462" s="136"/>
      <c r="N1462" s="137">
        <f t="shared" si="103"/>
        <v>0</v>
      </c>
      <c r="O1462" s="138"/>
      <c r="P1462" s="139">
        <f t="shared" si="104"/>
        <v>0</v>
      </c>
      <c r="Q1462" s="41"/>
    </row>
    <row r="1463" spans="4:17" ht="15" customHeight="1" x14ac:dyDescent="0.3">
      <c r="D1463" s="34">
        <f t="shared" si="105"/>
        <v>0</v>
      </c>
      <c r="E1463" s="514">
        <v>46506</v>
      </c>
      <c r="F1463" s="279"/>
      <c r="G1463" s="643">
        <v>46507</v>
      </c>
      <c r="H1463" s="76">
        <f t="shared" si="102"/>
        <v>0</v>
      </c>
      <c r="K1463" s="134"/>
      <c r="L1463" s="680">
        <v>46506</v>
      </c>
      <c r="M1463" s="136"/>
      <c r="N1463" s="137">
        <f t="shared" si="103"/>
        <v>0</v>
      </c>
      <c r="O1463" s="138"/>
      <c r="P1463" s="139">
        <f t="shared" si="104"/>
        <v>0</v>
      </c>
      <c r="Q1463" s="41"/>
    </row>
    <row r="1464" spans="4:17" ht="15" customHeight="1" x14ac:dyDescent="0.3">
      <c r="D1464" s="34">
        <f t="shared" si="105"/>
        <v>0</v>
      </c>
      <c r="E1464" s="514">
        <v>46507</v>
      </c>
      <c r="F1464" s="279"/>
      <c r="G1464" s="643">
        <v>46508</v>
      </c>
      <c r="H1464" s="76">
        <f t="shared" si="102"/>
        <v>0</v>
      </c>
      <c r="K1464" s="134"/>
      <c r="L1464" s="680">
        <v>46507</v>
      </c>
      <c r="M1464" s="136"/>
      <c r="N1464" s="137">
        <f t="shared" si="103"/>
        <v>0</v>
      </c>
      <c r="O1464" s="138"/>
      <c r="P1464" s="139">
        <f t="shared" si="104"/>
        <v>0</v>
      </c>
      <c r="Q1464" s="41"/>
    </row>
    <row r="1465" spans="4:17" ht="15" customHeight="1" x14ac:dyDescent="0.3">
      <c r="D1465" s="34">
        <f t="shared" si="105"/>
        <v>0</v>
      </c>
      <c r="E1465" s="514">
        <v>46508</v>
      </c>
      <c r="F1465" s="279"/>
      <c r="G1465" s="643">
        <v>46509</v>
      </c>
      <c r="H1465" s="76">
        <f t="shared" si="102"/>
        <v>0</v>
      </c>
      <c r="K1465" s="134"/>
      <c r="L1465" s="680">
        <v>46508</v>
      </c>
      <c r="M1465" s="136"/>
      <c r="N1465" s="137">
        <f t="shared" si="103"/>
        <v>0</v>
      </c>
      <c r="O1465" s="138"/>
      <c r="P1465" s="139">
        <f t="shared" si="104"/>
        <v>0</v>
      </c>
      <c r="Q1465" s="41"/>
    </row>
    <row r="1466" spans="4:17" ht="15" customHeight="1" x14ac:dyDescent="0.3">
      <c r="D1466" s="34">
        <f t="shared" si="105"/>
        <v>0</v>
      </c>
      <c r="E1466" s="514">
        <v>46509</v>
      </c>
      <c r="F1466" s="279"/>
      <c r="G1466" s="643">
        <v>46510</v>
      </c>
      <c r="H1466" s="76">
        <f t="shared" ref="H1466:H1515" si="106">F1466-D1466</f>
        <v>0</v>
      </c>
      <c r="K1466" s="134"/>
      <c r="L1466" s="680">
        <v>46509</v>
      </c>
      <c r="M1466" s="136"/>
      <c r="N1466" s="137">
        <f t="shared" si="103"/>
        <v>0</v>
      </c>
      <c r="O1466" s="138"/>
      <c r="P1466" s="139">
        <f t="shared" si="104"/>
        <v>0</v>
      </c>
      <c r="Q1466" s="41"/>
    </row>
    <row r="1467" spans="4:17" ht="15" customHeight="1" x14ac:dyDescent="0.3">
      <c r="D1467" s="34">
        <f t="shared" si="105"/>
        <v>0</v>
      </c>
      <c r="E1467" s="514">
        <v>46510</v>
      </c>
      <c r="F1467" s="279"/>
      <c r="G1467" s="643">
        <v>46511</v>
      </c>
      <c r="H1467" s="76">
        <f t="shared" si="106"/>
        <v>0</v>
      </c>
      <c r="K1467" s="134"/>
      <c r="L1467" s="680">
        <v>46510</v>
      </c>
      <c r="M1467" s="136"/>
      <c r="N1467" s="137">
        <f t="shared" si="103"/>
        <v>0</v>
      </c>
      <c r="O1467" s="138"/>
      <c r="P1467" s="139">
        <f t="shared" si="104"/>
        <v>0</v>
      </c>
      <c r="Q1467" s="41"/>
    </row>
    <row r="1468" spans="4:17" ht="15" customHeight="1" x14ac:dyDescent="0.3">
      <c r="D1468" s="34">
        <f t="shared" si="105"/>
        <v>0</v>
      </c>
      <c r="E1468" s="514">
        <v>46511</v>
      </c>
      <c r="F1468" s="279"/>
      <c r="G1468" s="643">
        <v>46512</v>
      </c>
      <c r="H1468" s="76">
        <f t="shared" si="106"/>
        <v>0</v>
      </c>
      <c r="K1468" s="134"/>
      <c r="L1468" s="680">
        <v>46511</v>
      </c>
      <c r="M1468" s="136"/>
      <c r="N1468" s="137">
        <f t="shared" ref="N1468:N1515" si="107">O1467</f>
        <v>0</v>
      </c>
      <c r="O1468" s="138"/>
      <c r="P1468" s="139">
        <f t="shared" ref="P1468:P1515" si="108">(M1468+N1468-O1468)</f>
        <v>0</v>
      </c>
      <c r="Q1468" s="41"/>
    </row>
    <row r="1469" spans="4:17" ht="15" customHeight="1" x14ac:dyDescent="0.3">
      <c r="D1469" s="34">
        <f t="shared" si="105"/>
        <v>0</v>
      </c>
      <c r="E1469" s="514">
        <v>46512</v>
      </c>
      <c r="F1469" s="279"/>
      <c r="G1469" s="643">
        <v>46513</v>
      </c>
      <c r="H1469" s="76">
        <f t="shared" si="106"/>
        <v>0</v>
      </c>
      <c r="K1469" s="134"/>
      <c r="L1469" s="680">
        <v>46512</v>
      </c>
      <c r="M1469" s="136"/>
      <c r="N1469" s="137">
        <f t="shared" si="107"/>
        <v>0</v>
      </c>
      <c r="O1469" s="138"/>
      <c r="P1469" s="139">
        <f t="shared" si="108"/>
        <v>0</v>
      </c>
      <c r="Q1469" s="41"/>
    </row>
    <row r="1470" spans="4:17" ht="15" customHeight="1" x14ac:dyDescent="0.3">
      <c r="D1470" s="34">
        <f t="shared" si="105"/>
        <v>0</v>
      </c>
      <c r="E1470" s="514">
        <v>46513</v>
      </c>
      <c r="F1470" s="279"/>
      <c r="G1470" s="643">
        <v>46514</v>
      </c>
      <c r="H1470" s="76">
        <f t="shared" si="106"/>
        <v>0</v>
      </c>
      <c r="K1470" s="134"/>
      <c r="L1470" s="680">
        <v>46513</v>
      </c>
      <c r="M1470" s="136"/>
      <c r="N1470" s="137">
        <f t="shared" si="107"/>
        <v>0</v>
      </c>
      <c r="O1470" s="138"/>
      <c r="P1470" s="139">
        <f t="shared" si="108"/>
        <v>0</v>
      </c>
      <c r="Q1470" s="41"/>
    </row>
    <row r="1471" spans="4:17" ht="15" customHeight="1" x14ac:dyDescent="0.3">
      <c r="D1471" s="34">
        <f t="shared" si="105"/>
        <v>0</v>
      </c>
      <c r="E1471" s="514">
        <v>46514</v>
      </c>
      <c r="F1471" s="279"/>
      <c r="G1471" s="643">
        <v>46515</v>
      </c>
      <c r="H1471" s="76">
        <f t="shared" si="106"/>
        <v>0</v>
      </c>
      <c r="K1471" s="134"/>
      <c r="L1471" s="680">
        <v>46514</v>
      </c>
      <c r="M1471" s="136"/>
      <c r="N1471" s="137">
        <f t="shared" si="107"/>
        <v>0</v>
      </c>
      <c r="O1471" s="138"/>
      <c r="P1471" s="139">
        <f t="shared" si="108"/>
        <v>0</v>
      </c>
      <c r="Q1471" s="41"/>
    </row>
    <row r="1472" spans="4:17" ht="15" customHeight="1" x14ac:dyDescent="0.3">
      <c r="D1472" s="34">
        <f t="shared" si="105"/>
        <v>0</v>
      </c>
      <c r="E1472" s="514">
        <v>46515</v>
      </c>
      <c r="F1472" s="279"/>
      <c r="G1472" s="643">
        <v>46516</v>
      </c>
      <c r="H1472" s="76">
        <f t="shared" si="106"/>
        <v>0</v>
      </c>
      <c r="K1472" s="134"/>
      <c r="L1472" s="680">
        <v>46515</v>
      </c>
      <c r="M1472" s="136"/>
      <c r="N1472" s="137">
        <f t="shared" si="107"/>
        <v>0</v>
      </c>
      <c r="O1472" s="138"/>
      <c r="P1472" s="139">
        <f t="shared" si="108"/>
        <v>0</v>
      </c>
      <c r="Q1472" s="41"/>
    </row>
    <row r="1473" spans="4:17" ht="15" customHeight="1" x14ac:dyDescent="0.3">
      <c r="D1473" s="34">
        <f t="shared" si="105"/>
        <v>0</v>
      </c>
      <c r="E1473" s="514">
        <v>46516</v>
      </c>
      <c r="F1473" s="279"/>
      <c r="G1473" s="643">
        <v>46517</v>
      </c>
      <c r="H1473" s="76">
        <f t="shared" si="106"/>
        <v>0</v>
      </c>
      <c r="K1473" s="134"/>
      <c r="L1473" s="680">
        <v>46516</v>
      </c>
      <c r="M1473" s="136"/>
      <c r="N1473" s="137">
        <f t="shared" si="107"/>
        <v>0</v>
      </c>
      <c r="O1473" s="138"/>
      <c r="P1473" s="139">
        <f t="shared" si="108"/>
        <v>0</v>
      </c>
      <c r="Q1473" s="41"/>
    </row>
    <row r="1474" spans="4:17" ht="15" customHeight="1" x14ac:dyDescent="0.3">
      <c r="D1474" s="34">
        <f t="shared" si="105"/>
        <v>0</v>
      </c>
      <c r="E1474" s="514">
        <v>46517</v>
      </c>
      <c r="F1474" s="279"/>
      <c r="G1474" s="643">
        <v>46518</v>
      </c>
      <c r="H1474" s="76">
        <f t="shared" si="106"/>
        <v>0</v>
      </c>
      <c r="K1474" s="134"/>
      <c r="L1474" s="680">
        <v>46517</v>
      </c>
      <c r="M1474" s="136"/>
      <c r="N1474" s="137">
        <f t="shared" si="107"/>
        <v>0</v>
      </c>
      <c r="O1474" s="138"/>
      <c r="P1474" s="139">
        <f t="shared" si="108"/>
        <v>0</v>
      </c>
      <c r="Q1474" s="41"/>
    </row>
    <row r="1475" spans="4:17" ht="15" customHeight="1" x14ac:dyDescent="0.3">
      <c r="D1475" s="34">
        <f t="shared" si="105"/>
        <v>0</v>
      </c>
      <c r="E1475" s="514">
        <v>46518</v>
      </c>
      <c r="F1475" s="279"/>
      <c r="G1475" s="643">
        <v>46519</v>
      </c>
      <c r="H1475" s="76">
        <f t="shared" si="106"/>
        <v>0</v>
      </c>
      <c r="K1475" s="134"/>
      <c r="L1475" s="680">
        <v>46518</v>
      </c>
      <c r="M1475" s="136"/>
      <c r="N1475" s="137">
        <f t="shared" si="107"/>
        <v>0</v>
      </c>
      <c r="O1475" s="138"/>
      <c r="P1475" s="139">
        <f t="shared" si="108"/>
        <v>0</v>
      </c>
      <c r="Q1475" s="41"/>
    </row>
    <row r="1476" spans="4:17" ht="15" customHeight="1" x14ac:dyDescent="0.3">
      <c r="D1476" s="34">
        <f t="shared" si="105"/>
        <v>0</v>
      </c>
      <c r="E1476" s="514">
        <v>46519</v>
      </c>
      <c r="F1476" s="279"/>
      <c r="G1476" s="643">
        <v>46520</v>
      </c>
      <c r="H1476" s="76">
        <f t="shared" si="106"/>
        <v>0</v>
      </c>
      <c r="K1476" s="134"/>
      <c r="L1476" s="680">
        <v>46519</v>
      </c>
      <c r="M1476" s="136"/>
      <c r="N1476" s="137">
        <f t="shared" si="107"/>
        <v>0</v>
      </c>
      <c r="O1476" s="138"/>
      <c r="P1476" s="139">
        <f t="shared" si="108"/>
        <v>0</v>
      </c>
      <c r="Q1476" s="41"/>
    </row>
    <row r="1477" spans="4:17" ht="15" customHeight="1" x14ac:dyDescent="0.3">
      <c r="D1477" s="34">
        <f t="shared" si="105"/>
        <v>0</v>
      </c>
      <c r="E1477" s="514">
        <v>46520</v>
      </c>
      <c r="F1477" s="279"/>
      <c r="G1477" s="643">
        <v>46521</v>
      </c>
      <c r="H1477" s="76">
        <f t="shared" si="106"/>
        <v>0</v>
      </c>
      <c r="K1477" s="134"/>
      <c r="L1477" s="680">
        <v>46520</v>
      </c>
      <c r="M1477" s="136"/>
      <c r="N1477" s="137">
        <f t="shared" si="107"/>
        <v>0</v>
      </c>
      <c r="O1477" s="138"/>
      <c r="P1477" s="139">
        <f t="shared" si="108"/>
        <v>0</v>
      </c>
      <c r="Q1477" s="41"/>
    </row>
    <row r="1478" spans="4:17" ht="15" customHeight="1" x14ac:dyDescent="0.3">
      <c r="D1478" s="34">
        <f t="shared" si="105"/>
        <v>0</v>
      </c>
      <c r="E1478" s="514">
        <v>46521</v>
      </c>
      <c r="F1478" s="279"/>
      <c r="G1478" s="643">
        <v>46522</v>
      </c>
      <c r="H1478" s="76">
        <f t="shared" si="106"/>
        <v>0</v>
      </c>
      <c r="K1478" s="134"/>
      <c r="L1478" s="680">
        <v>46521</v>
      </c>
      <c r="M1478" s="136"/>
      <c r="N1478" s="137">
        <f t="shared" si="107"/>
        <v>0</v>
      </c>
      <c r="O1478" s="138"/>
      <c r="P1478" s="139">
        <f t="shared" si="108"/>
        <v>0</v>
      </c>
      <c r="Q1478" s="41"/>
    </row>
    <row r="1479" spans="4:17" ht="15" customHeight="1" x14ac:dyDescent="0.3">
      <c r="D1479" s="34">
        <f t="shared" si="105"/>
        <v>0</v>
      </c>
      <c r="E1479" s="514">
        <v>46522</v>
      </c>
      <c r="F1479" s="279"/>
      <c r="G1479" s="643">
        <v>46523</v>
      </c>
      <c r="H1479" s="76">
        <f t="shared" si="106"/>
        <v>0</v>
      </c>
      <c r="K1479" s="134"/>
      <c r="L1479" s="680">
        <v>46522</v>
      </c>
      <c r="M1479" s="136"/>
      <c r="N1479" s="137">
        <f t="shared" si="107"/>
        <v>0</v>
      </c>
      <c r="O1479" s="138"/>
      <c r="P1479" s="139">
        <f t="shared" si="108"/>
        <v>0</v>
      </c>
      <c r="Q1479" s="41"/>
    </row>
    <row r="1480" spans="4:17" ht="15" customHeight="1" x14ac:dyDescent="0.3">
      <c r="D1480" s="34">
        <f t="shared" si="105"/>
        <v>0</v>
      </c>
      <c r="E1480" s="514">
        <v>46523</v>
      </c>
      <c r="F1480" s="279"/>
      <c r="G1480" s="643">
        <v>46524</v>
      </c>
      <c r="H1480" s="76">
        <f t="shared" si="106"/>
        <v>0</v>
      </c>
      <c r="K1480" s="134"/>
      <c r="L1480" s="680">
        <v>46523</v>
      </c>
      <c r="M1480" s="136"/>
      <c r="N1480" s="137">
        <f t="shared" si="107"/>
        <v>0</v>
      </c>
      <c r="O1480" s="138"/>
      <c r="P1480" s="139">
        <f t="shared" si="108"/>
        <v>0</v>
      </c>
      <c r="Q1480" s="41"/>
    </row>
    <row r="1481" spans="4:17" ht="15" customHeight="1" x14ac:dyDescent="0.3">
      <c r="D1481" s="34">
        <f t="shared" si="105"/>
        <v>0</v>
      </c>
      <c r="E1481" s="514">
        <v>46524</v>
      </c>
      <c r="F1481" s="279"/>
      <c r="G1481" s="643">
        <v>46525</v>
      </c>
      <c r="H1481" s="76">
        <f t="shared" si="106"/>
        <v>0</v>
      </c>
      <c r="K1481" s="134"/>
      <c r="L1481" s="680">
        <v>46524</v>
      </c>
      <c r="M1481" s="136"/>
      <c r="N1481" s="137">
        <f t="shared" si="107"/>
        <v>0</v>
      </c>
      <c r="O1481" s="138"/>
      <c r="P1481" s="139">
        <f t="shared" si="108"/>
        <v>0</v>
      </c>
      <c r="Q1481" s="41"/>
    </row>
    <row r="1482" spans="4:17" ht="15" customHeight="1" x14ac:dyDescent="0.3">
      <c r="D1482" s="34">
        <f t="shared" si="105"/>
        <v>0</v>
      </c>
      <c r="E1482" s="514">
        <v>46525</v>
      </c>
      <c r="F1482" s="279"/>
      <c r="G1482" s="643">
        <v>46526</v>
      </c>
      <c r="H1482" s="76">
        <f t="shared" si="106"/>
        <v>0</v>
      </c>
      <c r="K1482" s="134"/>
      <c r="L1482" s="680">
        <v>46525</v>
      </c>
      <c r="M1482" s="136"/>
      <c r="N1482" s="137">
        <f t="shared" si="107"/>
        <v>0</v>
      </c>
      <c r="O1482" s="138"/>
      <c r="P1482" s="139">
        <f t="shared" si="108"/>
        <v>0</v>
      </c>
      <c r="Q1482" s="41"/>
    </row>
    <row r="1483" spans="4:17" ht="15" customHeight="1" x14ac:dyDescent="0.3">
      <c r="D1483" s="34">
        <f t="shared" si="105"/>
        <v>0</v>
      </c>
      <c r="E1483" s="514">
        <v>46526</v>
      </c>
      <c r="F1483" s="279"/>
      <c r="G1483" s="643">
        <v>46527</v>
      </c>
      <c r="H1483" s="76">
        <f t="shared" si="106"/>
        <v>0</v>
      </c>
      <c r="K1483" s="134"/>
      <c r="L1483" s="680">
        <v>46526</v>
      </c>
      <c r="M1483" s="136"/>
      <c r="N1483" s="137">
        <f t="shared" si="107"/>
        <v>0</v>
      </c>
      <c r="O1483" s="138"/>
      <c r="P1483" s="139">
        <f t="shared" si="108"/>
        <v>0</v>
      </c>
      <c r="Q1483" s="41"/>
    </row>
    <row r="1484" spans="4:17" ht="15" customHeight="1" x14ac:dyDescent="0.3">
      <c r="D1484" s="34">
        <f t="shared" si="105"/>
        <v>0</v>
      </c>
      <c r="E1484" s="514">
        <v>46527</v>
      </c>
      <c r="F1484" s="279"/>
      <c r="G1484" s="643">
        <v>46528</v>
      </c>
      <c r="H1484" s="76">
        <f t="shared" si="106"/>
        <v>0</v>
      </c>
      <c r="K1484" s="134"/>
      <c r="L1484" s="680">
        <v>46527</v>
      </c>
      <c r="M1484" s="136"/>
      <c r="N1484" s="137">
        <f t="shared" si="107"/>
        <v>0</v>
      </c>
      <c r="O1484" s="138"/>
      <c r="P1484" s="139">
        <f t="shared" si="108"/>
        <v>0</v>
      </c>
      <c r="Q1484" s="41"/>
    </row>
    <row r="1485" spans="4:17" ht="15" customHeight="1" x14ac:dyDescent="0.3">
      <c r="D1485" s="34">
        <f t="shared" si="105"/>
        <v>0</v>
      </c>
      <c r="E1485" s="514">
        <v>46528</v>
      </c>
      <c r="F1485" s="279"/>
      <c r="G1485" s="643">
        <v>46529</v>
      </c>
      <c r="H1485" s="76">
        <f t="shared" si="106"/>
        <v>0</v>
      </c>
      <c r="K1485" s="134"/>
      <c r="L1485" s="680">
        <v>46528</v>
      </c>
      <c r="M1485" s="136"/>
      <c r="N1485" s="137">
        <f t="shared" si="107"/>
        <v>0</v>
      </c>
      <c r="O1485" s="138"/>
      <c r="P1485" s="139">
        <f t="shared" si="108"/>
        <v>0</v>
      </c>
      <c r="Q1485" s="41"/>
    </row>
    <row r="1486" spans="4:17" ht="15" customHeight="1" x14ac:dyDescent="0.3">
      <c r="D1486" s="34">
        <f t="shared" si="105"/>
        <v>0</v>
      </c>
      <c r="E1486" s="514">
        <v>46529</v>
      </c>
      <c r="F1486" s="279"/>
      <c r="G1486" s="643">
        <v>46530</v>
      </c>
      <c r="H1486" s="76">
        <f t="shared" si="106"/>
        <v>0</v>
      </c>
      <c r="K1486" s="134"/>
      <c r="L1486" s="680">
        <v>46529</v>
      </c>
      <c r="M1486" s="136"/>
      <c r="N1486" s="137">
        <f t="shared" si="107"/>
        <v>0</v>
      </c>
      <c r="O1486" s="138"/>
      <c r="P1486" s="139">
        <f t="shared" si="108"/>
        <v>0</v>
      </c>
      <c r="Q1486" s="41"/>
    </row>
    <row r="1487" spans="4:17" ht="15" customHeight="1" x14ac:dyDescent="0.3">
      <c r="D1487" s="34">
        <f t="shared" si="105"/>
        <v>0</v>
      </c>
      <c r="E1487" s="514">
        <v>46530</v>
      </c>
      <c r="F1487" s="279"/>
      <c r="G1487" s="643">
        <v>46531</v>
      </c>
      <c r="H1487" s="76">
        <f t="shared" si="106"/>
        <v>0</v>
      </c>
      <c r="K1487" s="134"/>
      <c r="L1487" s="680">
        <v>46530</v>
      </c>
      <c r="M1487" s="136"/>
      <c r="N1487" s="137">
        <f t="shared" si="107"/>
        <v>0</v>
      </c>
      <c r="O1487" s="138"/>
      <c r="P1487" s="139">
        <f t="shared" si="108"/>
        <v>0</v>
      </c>
      <c r="Q1487" s="41"/>
    </row>
    <row r="1488" spans="4:17" ht="15" customHeight="1" x14ac:dyDescent="0.3">
      <c r="D1488" s="34">
        <f t="shared" si="105"/>
        <v>0</v>
      </c>
      <c r="E1488" s="514">
        <v>46531</v>
      </c>
      <c r="F1488" s="279"/>
      <c r="G1488" s="643">
        <v>46532</v>
      </c>
      <c r="H1488" s="76">
        <f t="shared" si="106"/>
        <v>0</v>
      </c>
      <c r="K1488" s="134"/>
      <c r="L1488" s="680">
        <v>46531</v>
      </c>
      <c r="M1488" s="136"/>
      <c r="N1488" s="137">
        <f t="shared" si="107"/>
        <v>0</v>
      </c>
      <c r="O1488" s="138"/>
      <c r="P1488" s="139">
        <f t="shared" si="108"/>
        <v>0</v>
      </c>
      <c r="Q1488" s="41"/>
    </row>
    <row r="1489" spans="4:17" ht="15" customHeight="1" x14ac:dyDescent="0.3">
      <c r="D1489" s="34">
        <f t="shared" si="105"/>
        <v>0</v>
      </c>
      <c r="E1489" s="514">
        <v>46532</v>
      </c>
      <c r="F1489" s="279"/>
      <c r="G1489" s="643">
        <v>46533</v>
      </c>
      <c r="H1489" s="76">
        <f t="shared" si="106"/>
        <v>0</v>
      </c>
      <c r="K1489" s="134"/>
      <c r="L1489" s="680">
        <v>46532</v>
      </c>
      <c r="M1489" s="136"/>
      <c r="N1489" s="137">
        <f t="shared" si="107"/>
        <v>0</v>
      </c>
      <c r="O1489" s="138"/>
      <c r="P1489" s="139">
        <f t="shared" si="108"/>
        <v>0</v>
      </c>
      <c r="Q1489" s="41"/>
    </row>
    <row r="1490" spans="4:17" ht="15" customHeight="1" x14ac:dyDescent="0.3">
      <c r="D1490" s="34">
        <f t="shared" si="105"/>
        <v>0</v>
      </c>
      <c r="E1490" s="514">
        <v>46533</v>
      </c>
      <c r="F1490" s="279"/>
      <c r="G1490" s="643">
        <v>46534</v>
      </c>
      <c r="H1490" s="76">
        <f t="shared" si="106"/>
        <v>0</v>
      </c>
      <c r="K1490" s="134"/>
      <c r="L1490" s="680">
        <v>46533</v>
      </c>
      <c r="M1490" s="136"/>
      <c r="N1490" s="137">
        <f t="shared" si="107"/>
        <v>0</v>
      </c>
      <c r="O1490" s="138"/>
      <c r="P1490" s="139">
        <f t="shared" si="108"/>
        <v>0</v>
      </c>
      <c r="Q1490" s="41"/>
    </row>
    <row r="1491" spans="4:17" ht="15" customHeight="1" x14ac:dyDescent="0.3">
      <c r="D1491" s="34">
        <f t="shared" si="105"/>
        <v>0</v>
      </c>
      <c r="E1491" s="514">
        <v>46534</v>
      </c>
      <c r="F1491" s="279"/>
      <c r="G1491" s="643">
        <v>46535</v>
      </c>
      <c r="H1491" s="76">
        <f t="shared" si="106"/>
        <v>0</v>
      </c>
      <c r="K1491" s="134"/>
      <c r="L1491" s="680">
        <v>46534</v>
      </c>
      <c r="M1491" s="136"/>
      <c r="N1491" s="137">
        <f t="shared" si="107"/>
        <v>0</v>
      </c>
      <c r="O1491" s="138"/>
      <c r="P1491" s="139">
        <f t="shared" si="108"/>
        <v>0</v>
      </c>
      <c r="Q1491" s="41"/>
    </row>
    <row r="1492" spans="4:17" ht="15" customHeight="1" x14ac:dyDescent="0.3">
      <c r="D1492" s="34">
        <f t="shared" si="105"/>
        <v>0</v>
      </c>
      <c r="E1492" s="514">
        <v>46535</v>
      </c>
      <c r="F1492" s="279"/>
      <c r="G1492" s="643">
        <v>46536</v>
      </c>
      <c r="H1492" s="76">
        <f t="shared" si="106"/>
        <v>0</v>
      </c>
      <c r="K1492" s="134"/>
      <c r="L1492" s="680">
        <v>46535</v>
      </c>
      <c r="M1492" s="136"/>
      <c r="N1492" s="137">
        <f t="shared" si="107"/>
        <v>0</v>
      </c>
      <c r="O1492" s="138"/>
      <c r="P1492" s="139">
        <f t="shared" si="108"/>
        <v>0</v>
      </c>
      <c r="Q1492" s="41"/>
    </row>
    <row r="1493" spans="4:17" ht="15" customHeight="1" x14ac:dyDescent="0.3">
      <c r="D1493" s="34">
        <f t="shared" si="105"/>
        <v>0</v>
      </c>
      <c r="E1493" s="514">
        <v>46536</v>
      </c>
      <c r="F1493" s="279"/>
      <c r="G1493" s="643">
        <v>46537</v>
      </c>
      <c r="H1493" s="76">
        <f t="shared" si="106"/>
        <v>0</v>
      </c>
      <c r="K1493" s="134"/>
      <c r="L1493" s="680">
        <v>46536</v>
      </c>
      <c r="M1493" s="136"/>
      <c r="N1493" s="137">
        <f t="shared" si="107"/>
        <v>0</v>
      </c>
      <c r="O1493" s="138"/>
      <c r="P1493" s="139">
        <f t="shared" si="108"/>
        <v>0</v>
      </c>
      <c r="Q1493" s="41"/>
    </row>
    <row r="1494" spans="4:17" ht="15" customHeight="1" x14ac:dyDescent="0.3">
      <c r="D1494" s="34">
        <f t="shared" si="105"/>
        <v>0</v>
      </c>
      <c r="E1494" s="514">
        <v>46537</v>
      </c>
      <c r="F1494" s="279"/>
      <c r="G1494" s="643">
        <v>46538</v>
      </c>
      <c r="H1494" s="76">
        <f t="shared" si="106"/>
        <v>0</v>
      </c>
      <c r="K1494" s="134"/>
      <c r="L1494" s="680">
        <v>46537</v>
      </c>
      <c r="M1494" s="136"/>
      <c r="N1494" s="137">
        <f t="shared" si="107"/>
        <v>0</v>
      </c>
      <c r="O1494" s="138"/>
      <c r="P1494" s="139">
        <f t="shared" si="108"/>
        <v>0</v>
      </c>
      <c r="Q1494" s="41"/>
    </row>
    <row r="1495" spans="4:17" ht="15" customHeight="1" x14ac:dyDescent="0.3">
      <c r="D1495" s="34">
        <f t="shared" si="105"/>
        <v>0</v>
      </c>
      <c r="E1495" s="514">
        <v>46538</v>
      </c>
      <c r="F1495" s="279"/>
      <c r="G1495" s="643">
        <v>46539</v>
      </c>
      <c r="H1495" s="76">
        <f t="shared" si="106"/>
        <v>0</v>
      </c>
      <c r="K1495" s="134"/>
      <c r="L1495" s="680">
        <v>46538</v>
      </c>
      <c r="M1495" s="136"/>
      <c r="N1495" s="137">
        <f t="shared" si="107"/>
        <v>0</v>
      </c>
      <c r="O1495" s="138"/>
      <c r="P1495" s="139">
        <f t="shared" si="108"/>
        <v>0</v>
      </c>
      <c r="Q1495" s="41"/>
    </row>
    <row r="1496" spans="4:17" ht="15" customHeight="1" x14ac:dyDescent="0.3">
      <c r="D1496" s="34">
        <f t="shared" si="105"/>
        <v>0</v>
      </c>
      <c r="E1496" s="514">
        <v>46539</v>
      </c>
      <c r="F1496" s="279"/>
      <c r="G1496" s="643">
        <v>46540</v>
      </c>
      <c r="H1496" s="76">
        <f t="shared" si="106"/>
        <v>0</v>
      </c>
      <c r="K1496" s="134"/>
      <c r="L1496" s="680">
        <v>46539</v>
      </c>
      <c r="M1496" s="136"/>
      <c r="N1496" s="137">
        <f t="shared" si="107"/>
        <v>0</v>
      </c>
      <c r="O1496" s="138"/>
      <c r="P1496" s="139">
        <f t="shared" si="108"/>
        <v>0</v>
      </c>
      <c r="Q1496" s="41"/>
    </row>
    <row r="1497" spans="4:17" ht="15" customHeight="1" x14ac:dyDescent="0.3">
      <c r="D1497" s="34">
        <f t="shared" si="105"/>
        <v>0</v>
      </c>
      <c r="E1497" s="514">
        <v>46540</v>
      </c>
      <c r="F1497" s="279"/>
      <c r="G1497" s="643">
        <v>46541</v>
      </c>
      <c r="H1497" s="76">
        <f t="shared" si="106"/>
        <v>0</v>
      </c>
      <c r="K1497" s="134"/>
      <c r="L1497" s="680">
        <v>46540</v>
      </c>
      <c r="M1497" s="136"/>
      <c r="N1497" s="137">
        <f t="shared" si="107"/>
        <v>0</v>
      </c>
      <c r="O1497" s="138"/>
      <c r="P1497" s="139">
        <f t="shared" si="108"/>
        <v>0</v>
      </c>
      <c r="Q1497" s="41"/>
    </row>
    <row r="1498" spans="4:17" ht="15" customHeight="1" x14ac:dyDescent="0.3">
      <c r="D1498" s="34">
        <f t="shared" ref="D1498:D1515" si="109">F1497</f>
        <v>0</v>
      </c>
      <c r="E1498" s="514">
        <v>46541</v>
      </c>
      <c r="F1498" s="279"/>
      <c r="G1498" s="643">
        <v>46542</v>
      </c>
      <c r="H1498" s="76">
        <f t="shared" si="106"/>
        <v>0</v>
      </c>
      <c r="K1498" s="134"/>
      <c r="L1498" s="680">
        <v>46541</v>
      </c>
      <c r="M1498" s="136"/>
      <c r="N1498" s="137">
        <f t="shared" si="107"/>
        <v>0</v>
      </c>
      <c r="O1498" s="138"/>
      <c r="P1498" s="139">
        <f t="shared" si="108"/>
        <v>0</v>
      </c>
      <c r="Q1498" s="41"/>
    </row>
    <row r="1499" spans="4:17" ht="15" customHeight="1" x14ac:dyDescent="0.3">
      <c r="D1499" s="34">
        <f t="shared" si="109"/>
        <v>0</v>
      </c>
      <c r="E1499" s="514">
        <v>46542</v>
      </c>
      <c r="F1499" s="279"/>
      <c r="G1499" s="643">
        <v>46543</v>
      </c>
      <c r="H1499" s="76">
        <f t="shared" si="106"/>
        <v>0</v>
      </c>
      <c r="K1499" s="134"/>
      <c r="L1499" s="680">
        <v>46542</v>
      </c>
      <c r="M1499" s="136"/>
      <c r="N1499" s="137">
        <f t="shared" si="107"/>
        <v>0</v>
      </c>
      <c r="O1499" s="138"/>
      <c r="P1499" s="139">
        <f t="shared" si="108"/>
        <v>0</v>
      </c>
      <c r="Q1499" s="41"/>
    </row>
    <row r="1500" spans="4:17" ht="15" customHeight="1" x14ac:dyDescent="0.3">
      <c r="D1500" s="34">
        <f t="shared" si="109"/>
        <v>0</v>
      </c>
      <c r="E1500" s="514">
        <v>46543</v>
      </c>
      <c r="F1500" s="279"/>
      <c r="G1500" s="643">
        <v>46544</v>
      </c>
      <c r="H1500" s="76">
        <f t="shared" si="106"/>
        <v>0</v>
      </c>
      <c r="K1500" s="134"/>
      <c r="L1500" s="680">
        <v>46543</v>
      </c>
      <c r="M1500" s="136"/>
      <c r="N1500" s="137">
        <f t="shared" si="107"/>
        <v>0</v>
      </c>
      <c r="O1500" s="138"/>
      <c r="P1500" s="139">
        <f t="shared" si="108"/>
        <v>0</v>
      </c>
      <c r="Q1500" s="41"/>
    </row>
    <row r="1501" spans="4:17" ht="15" customHeight="1" x14ac:dyDescent="0.3">
      <c r="D1501" s="34">
        <f t="shared" si="109"/>
        <v>0</v>
      </c>
      <c r="E1501" s="514">
        <v>46544</v>
      </c>
      <c r="F1501" s="279"/>
      <c r="G1501" s="643">
        <v>46545</v>
      </c>
      <c r="H1501" s="76">
        <f t="shared" si="106"/>
        <v>0</v>
      </c>
      <c r="K1501" s="134"/>
      <c r="L1501" s="680">
        <v>46544</v>
      </c>
      <c r="M1501" s="136"/>
      <c r="N1501" s="137">
        <f t="shared" si="107"/>
        <v>0</v>
      </c>
      <c r="O1501" s="138"/>
      <c r="P1501" s="139">
        <f t="shared" si="108"/>
        <v>0</v>
      </c>
      <c r="Q1501" s="41"/>
    </row>
    <row r="1502" spans="4:17" ht="15" customHeight="1" x14ac:dyDescent="0.3">
      <c r="D1502" s="34">
        <f t="shared" si="109"/>
        <v>0</v>
      </c>
      <c r="E1502" s="514">
        <v>46545</v>
      </c>
      <c r="F1502" s="279"/>
      <c r="G1502" s="643">
        <v>46546</v>
      </c>
      <c r="H1502" s="76">
        <f t="shared" si="106"/>
        <v>0</v>
      </c>
      <c r="K1502" s="134"/>
      <c r="L1502" s="680">
        <v>46545</v>
      </c>
      <c r="M1502" s="136"/>
      <c r="N1502" s="137">
        <f t="shared" si="107"/>
        <v>0</v>
      </c>
      <c r="O1502" s="138"/>
      <c r="P1502" s="139">
        <f t="shared" si="108"/>
        <v>0</v>
      </c>
      <c r="Q1502" s="41"/>
    </row>
    <row r="1503" spans="4:17" ht="15" customHeight="1" x14ac:dyDescent="0.3">
      <c r="D1503" s="34">
        <f t="shared" si="109"/>
        <v>0</v>
      </c>
      <c r="E1503" s="514">
        <v>46546</v>
      </c>
      <c r="F1503" s="279"/>
      <c r="G1503" s="643">
        <v>46547</v>
      </c>
      <c r="H1503" s="76">
        <f t="shared" si="106"/>
        <v>0</v>
      </c>
      <c r="K1503" s="134"/>
      <c r="L1503" s="680">
        <v>46546</v>
      </c>
      <c r="M1503" s="136"/>
      <c r="N1503" s="137">
        <f t="shared" si="107"/>
        <v>0</v>
      </c>
      <c r="O1503" s="138"/>
      <c r="P1503" s="139">
        <f t="shared" si="108"/>
        <v>0</v>
      </c>
      <c r="Q1503" s="41"/>
    </row>
    <row r="1504" spans="4:17" ht="15" customHeight="1" x14ac:dyDescent="0.3">
      <c r="D1504" s="34">
        <f t="shared" si="109"/>
        <v>0</v>
      </c>
      <c r="E1504" s="514">
        <v>46547</v>
      </c>
      <c r="F1504" s="279"/>
      <c r="G1504" s="643">
        <v>46548</v>
      </c>
      <c r="H1504" s="76">
        <f t="shared" si="106"/>
        <v>0</v>
      </c>
      <c r="K1504" s="134"/>
      <c r="L1504" s="680">
        <v>46547</v>
      </c>
      <c r="M1504" s="136"/>
      <c r="N1504" s="137">
        <f t="shared" si="107"/>
        <v>0</v>
      </c>
      <c r="O1504" s="138"/>
      <c r="P1504" s="139">
        <f t="shared" si="108"/>
        <v>0</v>
      </c>
      <c r="Q1504" s="41"/>
    </row>
    <row r="1505" spans="4:17" ht="15" customHeight="1" x14ac:dyDescent="0.3">
      <c r="D1505" s="34">
        <f t="shared" si="109"/>
        <v>0</v>
      </c>
      <c r="E1505" s="514">
        <v>46548</v>
      </c>
      <c r="F1505" s="279"/>
      <c r="G1505" s="643">
        <v>46549</v>
      </c>
      <c r="H1505" s="76">
        <f t="shared" si="106"/>
        <v>0</v>
      </c>
      <c r="K1505" s="134"/>
      <c r="L1505" s="680">
        <v>46548</v>
      </c>
      <c r="M1505" s="136"/>
      <c r="N1505" s="137">
        <f t="shared" si="107"/>
        <v>0</v>
      </c>
      <c r="O1505" s="138"/>
      <c r="P1505" s="139">
        <f t="shared" si="108"/>
        <v>0</v>
      </c>
      <c r="Q1505" s="41"/>
    </row>
    <row r="1506" spans="4:17" ht="15" customHeight="1" x14ac:dyDescent="0.3">
      <c r="D1506" s="34">
        <f t="shared" si="109"/>
        <v>0</v>
      </c>
      <c r="E1506" s="514">
        <v>46549</v>
      </c>
      <c r="F1506" s="279"/>
      <c r="G1506" s="643">
        <v>46550</v>
      </c>
      <c r="H1506" s="76">
        <f t="shared" si="106"/>
        <v>0</v>
      </c>
      <c r="K1506" s="134"/>
      <c r="L1506" s="680">
        <v>46549</v>
      </c>
      <c r="M1506" s="136"/>
      <c r="N1506" s="137">
        <f t="shared" si="107"/>
        <v>0</v>
      </c>
      <c r="O1506" s="138"/>
      <c r="P1506" s="139">
        <f t="shared" si="108"/>
        <v>0</v>
      </c>
      <c r="Q1506" s="41"/>
    </row>
    <row r="1507" spans="4:17" ht="15" customHeight="1" x14ac:dyDescent="0.3">
      <c r="D1507" s="34">
        <f t="shared" si="109"/>
        <v>0</v>
      </c>
      <c r="E1507" s="514">
        <v>46550</v>
      </c>
      <c r="F1507" s="279"/>
      <c r="G1507" s="643">
        <v>46551</v>
      </c>
      <c r="H1507" s="76">
        <f t="shared" si="106"/>
        <v>0</v>
      </c>
      <c r="K1507" s="134"/>
      <c r="L1507" s="680">
        <v>46550</v>
      </c>
      <c r="M1507" s="136"/>
      <c r="N1507" s="137">
        <f t="shared" si="107"/>
        <v>0</v>
      </c>
      <c r="O1507" s="138"/>
      <c r="P1507" s="139">
        <f t="shared" si="108"/>
        <v>0</v>
      </c>
      <c r="Q1507" s="41"/>
    </row>
    <row r="1508" spans="4:17" ht="15" customHeight="1" x14ac:dyDescent="0.3">
      <c r="D1508" s="34">
        <f t="shared" si="109"/>
        <v>0</v>
      </c>
      <c r="E1508" s="514">
        <v>46551</v>
      </c>
      <c r="F1508" s="279"/>
      <c r="G1508" s="643">
        <v>46552</v>
      </c>
      <c r="H1508" s="76">
        <f t="shared" si="106"/>
        <v>0</v>
      </c>
      <c r="K1508" s="134"/>
      <c r="L1508" s="680">
        <v>46551</v>
      </c>
      <c r="M1508" s="136"/>
      <c r="N1508" s="137">
        <f t="shared" si="107"/>
        <v>0</v>
      </c>
      <c r="O1508" s="138"/>
      <c r="P1508" s="139">
        <f t="shared" si="108"/>
        <v>0</v>
      </c>
      <c r="Q1508" s="41"/>
    </row>
    <row r="1509" spans="4:17" ht="15" customHeight="1" x14ac:dyDescent="0.3">
      <c r="D1509" s="34">
        <f t="shared" si="109"/>
        <v>0</v>
      </c>
      <c r="E1509" s="514">
        <v>46552</v>
      </c>
      <c r="F1509" s="279"/>
      <c r="G1509" s="643">
        <v>46553</v>
      </c>
      <c r="H1509" s="76">
        <f t="shared" si="106"/>
        <v>0</v>
      </c>
      <c r="K1509" s="134"/>
      <c r="L1509" s="680">
        <v>46552</v>
      </c>
      <c r="M1509" s="136"/>
      <c r="N1509" s="137">
        <f t="shared" si="107"/>
        <v>0</v>
      </c>
      <c r="O1509" s="138"/>
      <c r="P1509" s="139">
        <f t="shared" si="108"/>
        <v>0</v>
      </c>
      <c r="Q1509" s="41"/>
    </row>
    <row r="1510" spans="4:17" ht="15" customHeight="1" x14ac:dyDescent="0.3">
      <c r="D1510" s="34">
        <f t="shared" si="109"/>
        <v>0</v>
      </c>
      <c r="E1510" s="514">
        <v>46553</v>
      </c>
      <c r="F1510" s="279"/>
      <c r="G1510" s="643">
        <v>46554</v>
      </c>
      <c r="H1510" s="76">
        <f t="shared" si="106"/>
        <v>0</v>
      </c>
      <c r="K1510" s="134"/>
      <c r="L1510" s="680">
        <v>46553</v>
      </c>
      <c r="M1510" s="136"/>
      <c r="N1510" s="137">
        <f t="shared" si="107"/>
        <v>0</v>
      </c>
      <c r="O1510" s="138"/>
      <c r="P1510" s="139">
        <f t="shared" si="108"/>
        <v>0</v>
      </c>
      <c r="Q1510" s="41"/>
    </row>
    <row r="1511" spans="4:17" ht="15" customHeight="1" x14ac:dyDescent="0.3">
      <c r="D1511" s="34">
        <f t="shared" si="109"/>
        <v>0</v>
      </c>
      <c r="E1511" s="514">
        <v>46554</v>
      </c>
      <c r="F1511" s="279"/>
      <c r="G1511" s="643">
        <v>46555</v>
      </c>
      <c r="H1511" s="76">
        <f t="shared" si="106"/>
        <v>0</v>
      </c>
      <c r="K1511" s="134"/>
      <c r="L1511" s="680">
        <v>46554</v>
      </c>
      <c r="M1511" s="136"/>
      <c r="N1511" s="137">
        <f t="shared" si="107"/>
        <v>0</v>
      </c>
      <c r="O1511" s="138"/>
      <c r="P1511" s="139">
        <f t="shared" si="108"/>
        <v>0</v>
      </c>
      <c r="Q1511" s="41"/>
    </row>
    <row r="1512" spans="4:17" ht="15" customHeight="1" x14ac:dyDescent="0.3">
      <c r="D1512" s="34">
        <f t="shared" si="109"/>
        <v>0</v>
      </c>
      <c r="E1512" s="514">
        <v>46555</v>
      </c>
      <c r="F1512" s="279"/>
      <c r="G1512" s="643">
        <v>46556</v>
      </c>
      <c r="H1512" s="76">
        <f t="shared" si="106"/>
        <v>0</v>
      </c>
      <c r="K1512" s="134"/>
      <c r="L1512" s="680">
        <v>46555</v>
      </c>
      <c r="M1512" s="136"/>
      <c r="N1512" s="137">
        <f t="shared" si="107"/>
        <v>0</v>
      </c>
      <c r="O1512" s="138"/>
      <c r="P1512" s="139">
        <f t="shared" si="108"/>
        <v>0</v>
      </c>
      <c r="Q1512" s="41"/>
    </row>
    <row r="1513" spans="4:17" ht="15" customHeight="1" x14ac:dyDescent="0.3">
      <c r="D1513" s="34">
        <f t="shared" si="109"/>
        <v>0</v>
      </c>
      <c r="E1513" s="514">
        <v>46556</v>
      </c>
      <c r="F1513" s="279"/>
      <c r="G1513" s="643">
        <v>46557</v>
      </c>
      <c r="H1513" s="76">
        <f t="shared" si="106"/>
        <v>0</v>
      </c>
      <c r="K1513" s="134"/>
      <c r="L1513" s="680">
        <v>46556</v>
      </c>
      <c r="M1513" s="136"/>
      <c r="N1513" s="137">
        <f t="shared" si="107"/>
        <v>0</v>
      </c>
      <c r="O1513" s="138"/>
      <c r="P1513" s="139">
        <f t="shared" si="108"/>
        <v>0</v>
      </c>
      <c r="Q1513" s="41"/>
    </row>
    <row r="1514" spans="4:17" ht="15" customHeight="1" x14ac:dyDescent="0.3">
      <c r="D1514" s="34">
        <f t="shared" si="109"/>
        <v>0</v>
      </c>
      <c r="E1514" s="514">
        <v>46557</v>
      </c>
      <c r="F1514" s="279"/>
      <c r="G1514" s="643">
        <v>46558</v>
      </c>
      <c r="H1514" s="76">
        <f t="shared" si="106"/>
        <v>0</v>
      </c>
      <c r="K1514" s="134"/>
      <c r="L1514" s="680">
        <v>46557</v>
      </c>
      <c r="M1514" s="136"/>
      <c r="N1514" s="137">
        <f t="shared" si="107"/>
        <v>0</v>
      </c>
      <c r="O1514" s="138"/>
      <c r="P1514" s="139">
        <f t="shared" si="108"/>
        <v>0</v>
      </c>
      <c r="Q1514" s="41"/>
    </row>
    <row r="1515" spans="4:17" ht="15" customHeight="1" x14ac:dyDescent="0.3">
      <c r="D1515" s="34">
        <f t="shared" si="109"/>
        <v>0</v>
      </c>
      <c r="E1515" s="514">
        <v>46558</v>
      </c>
      <c r="F1515" s="279"/>
      <c r="G1515" s="643">
        <v>46559</v>
      </c>
      <c r="H1515" s="76">
        <f t="shared" si="106"/>
        <v>0</v>
      </c>
      <c r="K1515" s="134"/>
      <c r="L1515" s="680">
        <v>46558</v>
      </c>
      <c r="M1515" s="136"/>
      <c r="N1515" s="137">
        <f t="shared" si="107"/>
        <v>0</v>
      </c>
      <c r="O1515" s="138"/>
      <c r="P1515" s="139">
        <f t="shared" si="108"/>
        <v>0</v>
      </c>
      <c r="Q1515" s="41"/>
    </row>
  </sheetData>
  <mergeCells count="3">
    <mergeCell ref="A2:H2"/>
    <mergeCell ref="A3:H3"/>
    <mergeCell ref="K3:Q3"/>
  </mergeCells>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300"/>
  <sheetViews>
    <sheetView workbookViewId="0">
      <pane ySplit="4" topLeftCell="A1222" activePane="bottomLeft" state="frozen"/>
      <selection pane="bottomLeft" activeCell="O1230" sqref="O1230"/>
    </sheetView>
  </sheetViews>
  <sheetFormatPr defaultColWidth="11.19921875" defaultRowHeight="15" customHeight="1" x14ac:dyDescent="0.3"/>
  <cols>
    <col min="1" max="1" width="5" customWidth="1"/>
    <col min="2" max="2" width="13.3984375" customWidth="1"/>
    <col min="3" max="3" width="7.19921875" customWidth="1"/>
    <col min="4" max="4" width="10.19921875" customWidth="1"/>
    <col min="5" max="5" width="15.19921875" customWidth="1"/>
    <col min="6" max="6" width="9.19921875" customWidth="1"/>
    <col min="7" max="7" width="13.19921875" customWidth="1"/>
    <col min="8" max="8" width="7.19921875" customWidth="1"/>
    <col min="9" max="9" width="11.59765625" customWidth="1"/>
    <col min="10" max="10" width="4.69921875" customWidth="1"/>
    <col min="11" max="11" width="6.69921875" customWidth="1"/>
    <col min="12" max="12" width="15.59765625" style="525" customWidth="1"/>
    <col min="13" max="13" width="9.3984375" customWidth="1"/>
    <col min="14" max="14" width="9" customWidth="1"/>
    <col min="15" max="15" width="7.69921875" customWidth="1"/>
    <col min="16" max="16" width="10.5" customWidth="1"/>
    <col min="17" max="26" width="11" customWidth="1"/>
  </cols>
  <sheetData>
    <row r="1" spans="1:26" ht="15.6" x14ac:dyDescent="0.3">
      <c r="A1" s="108"/>
      <c r="B1" s="109"/>
      <c r="C1" s="109"/>
      <c r="D1" s="109"/>
      <c r="E1" s="109"/>
      <c r="F1" s="109"/>
      <c r="G1" s="109"/>
      <c r="H1" s="109"/>
      <c r="I1" s="109"/>
      <c r="J1" s="109"/>
      <c r="K1" s="109"/>
      <c r="L1" s="676"/>
      <c r="M1" s="109"/>
      <c r="N1" s="109"/>
      <c r="O1" s="109"/>
      <c r="P1" s="109"/>
      <c r="Q1" s="109"/>
      <c r="R1" s="109"/>
      <c r="S1" s="109"/>
      <c r="T1" s="109"/>
      <c r="U1" s="109"/>
      <c r="V1" s="109"/>
      <c r="W1" s="109"/>
      <c r="X1" s="109"/>
      <c r="Y1" s="109"/>
      <c r="Z1" s="109"/>
    </row>
    <row r="2" spans="1:26" ht="15.6" x14ac:dyDescent="0.3">
      <c r="A2" s="753"/>
      <c r="B2" s="754"/>
      <c r="C2" s="754"/>
      <c r="D2" s="754"/>
      <c r="E2" s="754"/>
      <c r="F2" s="754"/>
      <c r="G2" s="754"/>
      <c r="H2" s="755"/>
      <c r="I2" s="110"/>
      <c r="J2" s="110"/>
      <c r="K2" s="110"/>
      <c r="L2" s="677"/>
      <c r="M2" s="110"/>
      <c r="N2" s="110"/>
      <c r="O2" s="110"/>
      <c r="P2" s="110"/>
      <c r="Q2" s="110"/>
      <c r="R2" s="110"/>
      <c r="S2" s="110"/>
      <c r="T2" s="110"/>
      <c r="U2" s="110"/>
      <c r="V2" s="110"/>
      <c r="W2" s="110"/>
      <c r="X2" s="110"/>
      <c r="Y2" s="110"/>
      <c r="Z2" s="110"/>
    </row>
    <row r="3" spans="1:26" ht="15.6" x14ac:dyDescent="0.3">
      <c r="A3" s="741" t="s">
        <v>399</v>
      </c>
      <c r="B3" s="742"/>
      <c r="C3" s="742"/>
      <c r="D3" s="742"/>
      <c r="E3" s="742"/>
      <c r="F3" s="742"/>
      <c r="G3" s="742"/>
      <c r="H3" s="743"/>
      <c r="I3" s="109"/>
      <c r="J3" s="109"/>
      <c r="K3" s="744" t="s">
        <v>350</v>
      </c>
      <c r="L3" s="742"/>
      <c r="M3" s="742"/>
      <c r="N3" s="742"/>
      <c r="O3" s="742"/>
      <c r="P3" s="742"/>
      <c r="Q3" s="743"/>
      <c r="R3" s="109"/>
      <c r="S3" s="109"/>
      <c r="T3" s="109"/>
      <c r="U3" s="109"/>
      <c r="V3" s="109"/>
      <c r="W3" s="109"/>
      <c r="X3" s="109"/>
      <c r="Y3" s="109"/>
      <c r="Z3" s="109"/>
    </row>
    <row r="4" spans="1:26" ht="50.25" customHeight="1" x14ac:dyDescent="0.35">
      <c r="A4" s="111" t="s">
        <v>2</v>
      </c>
      <c r="B4" s="112" t="s">
        <v>3</v>
      </c>
      <c r="C4" s="113" t="s">
        <v>4</v>
      </c>
      <c r="D4" s="114" t="s">
        <v>5</v>
      </c>
      <c r="E4" s="284" t="s">
        <v>6</v>
      </c>
      <c r="F4" s="116" t="s">
        <v>7</v>
      </c>
      <c r="G4" s="274" t="s">
        <v>8</v>
      </c>
      <c r="H4" s="118" t="s">
        <v>9</v>
      </c>
      <c r="I4" s="110"/>
      <c r="K4" s="119" t="s">
        <v>2</v>
      </c>
      <c r="L4" s="678" t="s">
        <v>11</v>
      </c>
      <c r="M4" s="121" t="s">
        <v>54</v>
      </c>
      <c r="N4" s="122" t="s">
        <v>12</v>
      </c>
      <c r="O4" s="123" t="s">
        <v>14</v>
      </c>
      <c r="P4" s="124" t="s">
        <v>16</v>
      </c>
      <c r="Q4" s="125" t="s">
        <v>17</v>
      </c>
    </row>
    <row r="5" spans="1:26" ht="15.75" customHeight="1" x14ac:dyDescent="0.35">
      <c r="A5" s="217"/>
      <c r="B5" s="218"/>
      <c r="C5" s="219"/>
      <c r="D5" s="220"/>
      <c r="E5" s="221"/>
      <c r="F5" s="222"/>
      <c r="G5" s="219"/>
      <c r="H5" s="277"/>
      <c r="I5" s="110"/>
      <c r="K5" s="134">
        <v>1</v>
      </c>
      <c r="L5" s="679"/>
      <c r="M5" s="136">
        <v>460</v>
      </c>
      <c r="N5" s="137">
        <v>0</v>
      </c>
      <c r="O5" s="138">
        <v>230</v>
      </c>
      <c r="P5" s="139">
        <f t="shared" ref="P5:P259" si="0">M5+N5-O5</f>
        <v>230</v>
      </c>
      <c r="Q5" s="41"/>
      <c r="U5" s="140"/>
      <c r="V5" s="29"/>
      <c r="W5" s="29"/>
      <c r="X5" s="29"/>
      <c r="Y5" s="29"/>
      <c r="Z5" s="29"/>
    </row>
    <row r="6" spans="1:26" ht="15.6" x14ac:dyDescent="0.3">
      <c r="A6" s="141">
        <v>1</v>
      </c>
      <c r="B6" s="142">
        <f t="shared" ref="B6:B19" si="1">F6</f>
        <v>20</v>
      </c>
      <c r="C6" s="143"/>
      <c r="D6" s="24">
        <v>19</v>
      </c>
      <c r="E6" s="144">
        <v>45048</v>
      </c>
      <c r="F6" s="27">
        <v>20</v>
      </c>
      <c r="G6" s="145">
        <v>45049</v>
      </c>
      <c r="H6" s="146">
        <f t="shared" ref="H6:H260" si="2">F6-D6</f>
        <v>1</v>
      </c>
      <c r="J6" s="48">
        <f>SUM(H6:H249)</f>
        <v>163</v>
      </c>
      <c r="K6" s="134">
        <v>2</v>
      </c>
      <c r="L6" s="679">
        <v>45048</v>
      </c>
      <c r="M6" s="136"/>
      <c r="N6" s="137">
        <f t="shared" ref="N6:N260" si="3">O5</f>
        <v>230</v>
      </c>
      <c r="O6" s="138">
        <v>216</v>
      </c>
      <c r="P6" s="139">
        <f t="shared" si="0"/>
        <v>14</v>
      </c>
      <c r="Q6" s="32"/>
      <c r="R6" s="147"/>
      <c r="S6" s="48">
        <f>SUM(P6:P65)</f>
        <v>76</v>
      </c>
    </row>
    <row r="7" spans="1:26" ht="15.6" x14ac:dyDescent="0.3">
      <c r="A7" s="126">
        <v>2</v>
      </c>
      <c r="B7" s="142">
        <f t="shared" si="1"/>
        <v>20</v>
      </c>
      <c r="C7" s="128"/>
      <c r="D7" s="34">
        <f t="shared" ref="D7:D261" si="4">F6</f>
        <v>20</v>
      </c>
      <c r="E7" s="144">
        <v>45049</v>
      </c>
      <c r="F7" s="37">
        <v>20</v>
      </c>
      <c r="G7" s="145">
        <v>45050</v>
      </c>
      <c r="H7" s="76">
        <f t="shared" si="2"/>
        <v>0</v>
      </c>
      <c r="K7" s="134">
        <v>3</v>
      </c>
      <c r="L7" s="679">
        <v>45049</v>
      </c>
      <c r="M7" s="136"/>
      <c r="N7" s="137">
        <f t="shared" si="3"/>
        <v>216</v>
      </c>
      <c r="O7" s="138">
        <v>216</v>
      </c>
      <c r="P7" s="139">
        <f t="shared" si="0"/>
        <v>0</v>
      </c>
      <c r="Q7" s="41"/>
      <c r="R7" s="147"/>
      <c r="S7" s="48" t="s">
        <v>38</v>
      </c>
    </row>
    <row r="8" spans="1:26" ht="15.6" x14ac:dyDescent="0.3">
      <c r="A8" s="126">
        <v>3</v>
      </c>
      <c r="B8" s="142">
        <f t="shared" si="1"/>
        <v>20</v>
      </c>
      <c r="C8" s="128"/>
      <c r="D8" s="34">
        <f t="shared" si="4"/>
        <v>20</v>
      </c>
      <c r="E8" s="144">
        <v>45050</v>
      </c>
      <c r="F8" s="37">
        <v>20</v>
      </c>
      <c r="G8" s="145">
        <v>45051</v>
      </c>
      <c r="H8" s="76">
        <f t="shared" si="2"/>
        <v>0</v>
      </c>
      <c r="K8" s="134">
        <v>4</v>
      </c>
      <c r="L8" s="679">
        <v>45050</v>
      </c>
      <c r="M8" s="136"/>
      <c r="N8" s="137">
        <f t="shared" si="3"/>
        <v>216</v>
      </c>
      <c r="O8" s="138">
        <v>216</v>
      </c>
      <c r="P8" s="139">
        <f t="shared" si="0"/>
        <v>0</v>
      </c>
      <c r="Q8" s="41"/>
    </row>
    <row r="9" spans="1:26" ht="15.6" x14ac:dyDescent="0.3">
      <c r="A9" s="126">
        <v>4</v>
      </c>
      <c r="B9" s="142">
        <f t="shared" si="1"/>
        <v>21</v>
      </c>
      <c r="C9" s="128"/>
      <c r="D9" s="34">
        <f t="shared" si="4"/>
        <v>20</v>
      </c>
      <c r="E9" s="144">
        <v>45051</v>
      </c>
      <c r="F9" s="37">
        <v>21</v>
      </c>
      <c r="G9" s="145">
        <v>45052</v>
      </c>
      <c r="H9" s="76">
        <f t="shared" si="2"/>
        <v>1</v>
      </c>
      <c r="K9" s="134">
        <v>5</v>
      </c>
      <c r="L9" s="679">
        <v>45051</v>
      </c>
      <c r="M9" s="136"/>
      <c r="N9" s="137">
        <f t="shared" si="3"/>
        <v>216</v>
      </c>
      <c r="O9" s="138">
        <v>201</v>
      </c>
      <c r="P9" s="139">
        <f t="shared" si="0"/>
        <v>15</v>
      </c>
      <c r="Q9" s="41"/>
    </row>
    <row r="10" spans="1:26" ht="15.6" x14ac:dyDescent="0.3">
      <c r="A10" s="126">
        <v>5</v>
      </c>
      <c r="B10" s="142">
        <f t="shared" si="1"/>
        <v>21</v>
      </c>
      <c r="C10" s="128"/>
      <c r="D10" s="34">
        <f t="shared" si="4"/>
        <v>21</v>
      </c>
      <c r="E10" s="144">
        <v>45052</v>
      </c>
      <c r="F10" s="37">
        <v>21</v>
      </c>
      <c r="G10" s="145">
        <v>45053</v>
      </c>
      <c r="H10" s="76">
        <f t="shared" si="2"/>
        <v>0</v>
      </c>
      <c r="K10" s="134">
        <v>6</v>
      </c>
      <c r="L10" s="679">
        <v>45052</v>
      </c>
      <c r="M10" s="136"/>
      <c r="N10" s="137">
        <f t="shared" si="3"/>
        <v>201</v>
      </c>
      <c r="O10" s="138">
        <v>187</v>
      </c>
      <c r="P10" s="139">
        <f t="shared" si="0"/>
        <v>14</v>
      </c>
      <c r="Q10" s="41"/>
    </row>
    <row r="11" spans="1:26" ht="15.6" x14ac:dyDescent="0.3">
      <c r="A11" s="126">
        <v>6</v>
      </c>
      <c r="B11" s="142">
        <f t="shared" si="1"/>
        <v>23</v>
      </c>
      <c r="C11" s="128"/>
      <c r="D11" s="34">
        <f t="shared" si="4"/>
        <v>21</v>
      </c>
      <c r="E11" s="144">
        <v>45053</v>
      </c>
      <c r="F11" s="37">
        <v>23</v>
      </c>
      <c r="G11" s="145">
        <v>45054</v>
      </c>
      <c r="H11" s="76">
        <f t="shared" si="2"/>
        <v>2</v>
      </c>
      <c r="K11" s="134">
        <v>7</v>
      </c>
      <c r="L11" s="679">
        <v>45053</v>
      </c>
      <c r="M11" s="136"/>
      <c r="N11" s="137">
        <f t="shared" si="3"/>
        <v>187</v>
      </c>
      <c r="O11" s="138">
        <v>187</v>
      </c>
      <c r="P11" s="139">
        <f t="shared" si="0"/>
        <v>0</v>
      </c>
      <c r="Q11" s="41"/>
    </row>
    <row r="12" spans="1:26" ht="15.6" x14ac:dyDescent="0.3">
      <c r="A12" s="126">
        <v>7</v>
      </c>
      <c r="B12" s="142">
        <f t="shared" si="1"/>
        <v>23</v>
      </c>
      <c r="C12" s="128"/>
      <c r="D12" s="34">
        <f t="shared" si="4"/>
        <v>23</v>
      </c>
      <c r="E12" s="144">
        <v>45054</v>
      </c>
      <c r="F12" s="37">
        <v>23</v>
      </c>
      <c r="G12" s="145">
        <v>45055</v>
      </c>
      <c r="H12" s="76">
        <f t="shared" si="2"/>
        <v>0</v>
      </c>
      <c r="K12" s="134">
        <v>8</v>
      </c>
      <c r="L12" s="679">
        <v>45054</v>
      </c>
      <c r="M12" s="136"/>
      <c r="N12" s="137">
        <f t="shared" si="3"/>
        <v>187</v>
      </c>
      <c r="O12" s="138">
        <v>187</v>
      </c>
      <c r="P12" s="139">
        <f t="shared" si="0"/>
        <v>0</v>
      </c>
      <c r="Q12" s="41"/>
    </row>
    <row r="13" spans="1:26" ht="15.6" x14ac:dyDescent="0.3">
      <c r="A13" s="126">
        <v>8</v>
      </c>
      <c r="B13" s="142">
        <f t="shared" si="1"/>
        <v>23</v>
      </c>
      <c r="C13" s="128"/>
      <c r="D13" s="34">
        <f t="shared" si="4"/>
        <v>23</v>
      </c>
      <c r="E13" s="144">
        <v>45055</v>
      </c>
      <c r="F13" s="37">
        <v>23</v>
      </c>
      <c r="G13" s="145">
        <v>45056</v>
      </c>
      <c r="H13" s="76">
        <f t="shared" si="2"/>
        <v>0</v>
      </c>
      <c r="K13" s="134">
        <v>9</v>
      </c>
      <c r="L13" s="679">
        <v>45055</v>
      </c>
      <c r="M13" s="136"/>
      <c r="N13" s="137">
        <f t="shared" si="3"/>
        <v>187</v>
      </c>
      <c r="O13" s="138">
        <v>187</v>
      </c>
      <c r="P13" s="139">
        <f t="shared" si="0"/>
        <v>0</v>
      </c>
      <c r="Q13" s="41"/>
    </row>
    <row r="14" spans="1:26" ht="15.6" x14ac:dyDescent="0.3">
      <c r="A14" s="126">
        <v>9</v>
      </c>
      <c r="B14" s="142">
        <f t="shared" si="1"/>
        <v>23</v>
      </c>
      <c r="C14" s="128"/>
      <c r="D14" s="34">
        <f t="shared" si="4"/>
        <v>23</v>
      </c>
      <c r="E14" s="144">
        <v>45056</v>
      </c>
      <c r="F14" s="37">
        <v>23</v>
      </c>
      <c r="G14" s="145">
        <v>45057</v>
      </c>
      <c r="H14" s="76">
        <f t="shared" si="2"/>
        <v>0</v>
      </c>
      <c r="K14" s="134">
        <v>10</v>
      </c>
      <c r="L14" s="679">
        <v>45056</v>
      </c>
      <c r="M14" s="136"/>
      <c r="N14" s="137">
        <f t="shared" si="3"/>
        <v>187</v>
      </c>
      <c r="O14" s="138">
        <v>187</v>
      </c>
      <c r="P14" s="139">
        <f t="shared" si="0"/>
        <v>0</v>
      </c>
      <c r="Q14" s="41"/>
    </row>
    <row r="15" spans="1:26" ht="15.6" x14ac:dyDescent="0.3">
      <c r="A15" s="126">
        <v>10</v>
      </c>
      <c r="B15" s="142">
        <f t="shared" si="1"/>
        <v>23</v>
      </c>
      <c r="C15" s="128"/>
      <c r="D15" s="34">
        <f t="shared" si="4"/>
        <v>23</v>
      </c>
      <c r="E15" s="144">
        <v>45057</v>
      </c>
      <c r="F15" s="37">
        <v>23</v>
      </c>
      <c r="G15" s="145">
        <v>45058</v>
      </c>
      <c r="H15" s="76">
        <f t="shared" si="2"/>
        <v>0</v>
      </c>
      <c r="K15" s="134">
        <v>11</v>
      </c>
      <c r="L15" s="679">
        <v>45057</v>
      </c>
      <c r="M15" s="136"/>
      <c r="N15" s="137">
        <f t="shared" si="3"/>
        <v>187</v>
      </c>
      <c r="O15" s="138">
        <v>187</v>
      </c>
      <c r="P15" s="139">
        <f t="shared" si="0"/>
        <v>0</v>
      </c>
      <c r="Q15" s="41"/>
    </row>
    <row r="16" spans="1:26" ht="15.6" x14ac:dyDescent="0.3">
      <c r="A16" s="126">
        <v>11</v>
      </c>
      <c r="B16" s="142">
        <f t="shared" si="1"/>
        <v>23</v>
      </c>
      <c r="C16" s="128"/>
      <c r="D16" s="34">
        <f t="shared" si="4"/>
        <v>23</v>
      </c>
      <c r="E16" s="144">
        <v>45058</v>
      </c>
      <c r="F16" s="37">
        <v>23</v>
      </c>
      <c r="G16" s="145">
        <v>45059</v>
      </c>
      <c r="H16" s="76">
        <f t="shared" si="2"/>
        <v>0</v>
      </c>
      <c r="K16" s="134">
        <v>12</v>
      </c>
      <c r="L16" s="679">
        <v>45058</v>
      </c>
      <c r="M16" s="136"/>
      <c r="N16" s="137">
        <f t="shared" si="3"/>
        <v>187</v>
      </c>
      <c r="O16" s="138">
        <v>187</v>
      </c>
      <c r="P16" s="139">
        <f t="shared" si="0"/>
        <v>0</v>
      </c>
      <c r="Q16" s="41"/>
    </row>
    <row r="17" spans="1:17" ht="15.6" x14ac:dyDescent="0.3">
      <c r="A17" s="126">
        <v>12</v>
      </c>
      <c r="B17" s="142">
        <f t="shared" si="1"/>
        <v>23</v>
      </c>
      <c r="C17" s="128"/>
      <c r="D17" s="34">
        <f t="shared" si="4"/>
        <v>23</v>
      </c>
      <c r="E17" s="144">
        <v>45059</v>
      </c>
      <c r="F17" s="37">
        <v>23</v>
      </c>
      <c r="G17" s="145">
        <v>45060</v>
      </c>
      <c r="H17" s="76">
        <f t="shared" si="2"/>
        <v>0</v>
      </c>
      <c r="K17" s="134">
        <v>13</v>
      </c>
      <c r="L17" s="679">
        <v>45059</v>
      </c>
      <c r="M17" s="136"/>
      <c r="N17" s="137">
        <f t="shared" si="3"/>
        <v>187</v>
      </c>
      <c r="O17" s="138">
        <v>187</v>
      </c>
      <c r="P17" s="139">
        <f t="shared" si="0"/>
        <v>0</v>
      </c>
      <c r="Q17" s="41"/>
    </row>
    <row r="18" spans="1:17" ht="15.6" x14ac:dyDescent="0.3">
      <c r="A18" s="126">
        <v>13</v>
      </c>
      <c r="B18" s="142">
        <f t="shared" si="1"/>
        <v>23</v>
      </c>
      <c r="C18" s="128"/>
      <c r="D18" s="34">
        <f t="shared" si="4"/>
        <v>23</v>
      </c>
      <c r="E18" s="144">
        <v>45060</v>
      </c>
      <c r="F18" s="37">
        <v>23</v>
      </c>
      <c r="G18" s="145">
        <v>45061</v>
      </c>
      <c r="H18" s="76">
        <f t="shared" si="2"/>
        <v>0</v>
      </c>
      <c r="K18" s="134">
        <v>14</v>
      </c>
      <c r="L18" s="679">
        <v>45060</v>
      </c>
      <c r="M18" s="136"/>
      <c r="N18" s="137">
        <f t="shared" si="3"/>
        <v>187</v>
      </c>
      <c r="O18" s="138">
        <v>187</v>
      </c>
      <c r="P18" s="139">
        <f t="shared" si="0"/>
        <v>0</v>
      </c>
      <c r="Q18" s="41"/>
    </row>
    <row r="19" spans="1:17" ht="15.6" x14ac:dyDescent="0.3">
      <c r="A19" s="126">
        <v>14</v>
      </c>
      <c r="B19" s="142">
        <f t="shared" si="1"/>
        <v>27</v>
      </c>
      <c r="C19" s="128"/>
      <c r="D19" s="34">
        <f t="shared" si="4"/>
        <v>23</v>
      </c>
      <c r="E19" s="144">
        <v>45061</v>
      </c>
      <c r="F19" s="37">
        <v>27</v>
      </c>
      <c r="G19" s="145">
        <v>45062</v>
      </c>
      <c r="H19" s="76">
        <f t="shared" si="2"/>
        <v>4</v>
      </c>
      <c r="K19" s="236">
        <v>15</v>
      </c>
      <c r="L19" s="682">
        <v>45061</v>
      </c>
      <c r="M19" s="148">
        <v>180</v>
      </c>
      <c r="N19" s="285">
        <f t="shared" si="3"/>
        <v>187</v>
      </c>
      <c r="O19" s="286">
        <v>460</v>
      </c>
      <c r="P19" s="287">
        <f t="shared" si="0"/>
        <v>-93</v>
      </c>
      <c r="Q19" s="56"/>
    </row>
    <row r="20" spans="1:17" ht="15.6" x14ac:dyDescent="0.3">
      <c r="A20" s="126">
        <v>15</v>
      </c>
      <c r="B20" s="142">
        <f>F19</f>
        <v>27</v>
      </c>
      <c r="C20" s="128"/>
      <c r="D20" s="34">
        <f t="shared" si="4"/>
        <v>27</v>
      </c>
      <c r="E20" s="144">
        <v>45062</v>
      </c>
      <c r="F20" s="37">
        <v>27</v>
      </c>
      <c r="G20" s="145">
        <v>45063</v>
      </c>
      <c r="H20" s="76">
        <f t="shared" si="2"/>
        <v>0</v>
      </c>
      <c r="K20" s="134">
        <v>16</v>
      </c>
      <c r="L20" s="679">
        <v>45062</v>
      </c>
      <c r="M20" s="136"/>
      <c r="N20" s="137">
        <f t="shared" si="3"/>
        <v>460</v>
      </c>
      <c r="O20" s="138">
        <v>460</v>
      </c>
      <c r="P20" s="139">
        <f t="shared" si="0"/>
        <v>0</v>
      </c>
      <c r="Q20" s="41"/>
    </row>
    <row r="21" spans="1:17" ht="15.6" x14ac:dyDescent="0.3">
      <c r="A21" s="126">
        <v>16</v>
      </c>
      <c r="B21" s="142">
        <f>F21</f>
        <v>27</v>
      </c>
      <c r="C21" s="128"/>
      <c r="D21" s="34">
        <f t="shared" si="4"/>
        <v>27</v>
      </c>
      <c r="E21" s="144">
        <v>45063</v>
      </c>
      <c r="F21" s="37">
        <v>27</v>
      </c>
      <c r="G21" s="145">
        <v>45064</v>
      </c>
      <c r="H21" s="76">
        <f t="shared" si="2"/>
        <v>0</v>
      </c>
      <c r="K21" s="134">
        <v>17</v>
      </c>
      <c r="L21" s="679">
        <v>45063</v>
      </c>
      <c r="M21" s="136"/>
      <c r="N21" s="137">
        <f t="shared" si="3"/>
        <v>460</v>
      </c>
      <c r="O21" s="138">
        <v>460</v>
      </c>
      <c r="P21" s="139">
        <f t="shared" si="0"/>
        <v>0</v>
      </c>
      <c r="Q21" s="41"/>
    </row>
    <row r="22" spans="1:17" ht="15.6" x14ac:dyDescent="0.3">
      <c r="A22" s="126">
        <v>17</v>
      </c>
      <c r="B22" s="142">
        <f t="shared" ref="B22:B52" si="5">(F21)</f>
        <v>27</v>
      </c>
      <c r="C22" s="128"/>
      <c r="D22" s="34">
        <f t="shared" si="4"/>
        <v>27</v>
      </c>
      <c r="E22" s="144">
        <v>45064</v>
      </c>
      <c r="F22" s="37">
        <v>27</v>
      </c>
      <c r="G22" s="145">
        <v>45065</v>
      </c>
      <c r="H22" s="76">
        <f t="shared" si="2"/>
        <v>0</v>
      </c>
      <c r="K22" s="134">
        <v>18</v>
      </c>
      <c r="L22" s="679">
        <v>45064</v>
      </c>
      <c r="M22" s="136"/>
      <c r="N22" s="137">
        <f t="shared" si="3"/>
        <v>460</v>
      </c>
      <c r="O22" s="138">
        <v>460</v>
      </c>
      <c r="P22" s="139">
        <f t="shared" si="0"/>
        <v>0</v>
      </c>
      <c r="Q22" s="41"/>
    </row>
    <row r="23" spans="1:17" ht="15.6" x14ac:dyDescent="0.3">
      <c r="A23" s="126">
        <v>18</v>
      </c>
      <c r="B23" s="142">
        <f t="shared" si="5"/>
        <v>27</v>
      </c>
      <c r="C23" s="128"/>
      <c r="D23" s="34">
        <f t="shared" si="4"/>
        <v>27</v>
      </c>
      <c r="E23" s="144">
        <v>45065</v>
      </c>
      <c r="F23" s="37">
        <v>27</v>
      </c>
      <c r="G23" s="145">
        <v>45066</v>
      </c>
      <c r="H23" s="76">
        <f t="shared" si="2"/>
        <v>0</v>
      </c>
      <c r="K23" s="134">
        <v>19</v>
      </c>
      <c r="L23" s="679">
        <v>45065</v>
      </c>
      <c r="M23" s="136"/>
      <c r="N23" s="137">
        <f t="shared" si="3"/>
        <v>460</v>
      </c>
      <c r="O23" s="138">
        <v>460</v>
      </c>
      <c r="P23" s="139">
        <f t="shared" si="0"/>
        <v>0</v>
      </c>
      <c r="Q23" s="41"/>
    </row>
    <row r="24" spans="1:17" ht="15.6" x14ac:dyDescent="0.3">
      <c r="A24" s="126">
        <v>19</v>
      </c>
      <c r="B24" s="142">
        <f t="shared" si="5"/>
        <v>27</v>
      </c>
      <c r="C24" s="128"/>
      <c r="D24" s="34">
        <f t="shared" si="4"/>
        <v>27</v>
      </c>
      <c r="E24" s="144">
        <v>45066</v>
      </c>
      <c r="F24" s="37">
        <v>27</v>
      </c>
      <c r="G24" s="145">
        <v>45067</v>
      </c>
      <c r="H24" s="76">
        <f t="shared" si="2"/>
        <v>0</v>
      </c>
      <c r="K24" s="134">
        <v>20</v>
      </c>
      <c r="L24" s="679">
        <v>45066</v>
      </c>
      <c r="M24" s="136"/>
      <c r="N24" s="137">
        <f t="shared" si="3"/>
        <v>460</v>
      </c>
      <c r="O24" s="138">
        <v>460</v>
      </c>
      <c r="P24" s="139">
        <f t="shared" si="0"/>
        <v>0</v>
      </c>
      <c r="Q24" s="41"/>
    </row>
    <row r="25" spans="1:17" ht="15.6" x14ac:dyDescent="0.3">
      <c r="A25" s="126">
        <v>20</v>
      </c>
      <c r="B25" s="142">
        <f t="shared" si="5"/>
        <v>27</v>
      </c>
      <c r="C25" s="128"/>
      <c r="D25" s="34">
        <f t="shared" si="4"/>
        <v>27</v>
      </c>
      <c r="E25" s="144">
        <v>45067</v>
      </c>
      <c r="F25" s="37">
        <v>27</v>
      </c>
      <c r="G25" s="145">
        <v>45068</v>
      </c>
      <c r="H25" s="76">
        <f t="shared" si="2"/>
        <v>0</v>
      </c>
      <c r="K25" s="134">
        <v>21</v>
      </c>
      <c r="L25" s="679">
        <v>45067</v>
      </c>
      <c r="M25" s="136"/>
      <c r="N25" s="137">
        <f t="shared" si="3"/>
        <v>460</v>
      </c>
      <c r="O25" s="138">
        <v>460</v>
      </c>
      <c r="P25" s="139">
        <f t="shared" si="0"/>
        <v>0</v>
      </c>
      <c r="Q25" s="41"/>
    </row>
    <row r="26" spans="1:17" ht="15.6" x14ac:dyDescent="0.3">
      <c r="A26" s="126">
        <v>21</v>
      </c>
      <c r="B26" s="142">
        <f t="shared" si="5"/>
        <v>27</v>
      </c>
      <c r="C26" s="128"/>
      <c r="D26" s="34">
        <f t="shared" si="4"/>
        <v>27</v>
      </c>
      <c r="E26" s="144">
        <v>45068</v>
      </c>
      <c r="F26" s="37">
        <v>27</v>
      </c>
      <c r="G26" s="145">
        <v>45069</v>
      </c>
      <c r="H26" s="76">
        <f t="shared" si="2"/>
        <v>0</v>
      </c>
      <c r="K26" s="134">
        <v>22</v>
      </c>
      <c r="L26" s="679">
        <v>45068</v>
      </c>
      <c r="M26" s="136"/>
      <c r="N26" s="137">
        <f t="shared" si="3"/>
        <v>460</v>
      </c>
      <c r="O26" s="138">
        <v>460</v>
      </c>
      <c r="P26" s="139">
        <f t="shared" si="0"/>
        <v>0</v>
      </c>
      <c r="Q26" s="41"/>
    </row>
    <row r="27" spans="1:17" ht="15.6" x14ac:dyDescent="0.3">
      <c r="A27" s="126">
        <v>22</v>
      </c>
      <c r="B27" s="142">
        <f t="shared" si="5"/>
        <v>27</v>
      </c>
      <c r="C27" s="128"/>
      <c r="D27" s="34">
        <f t="shared" si="4"/>
        <v>27</v>
      </c>
      <c r="E27" s="144">
        <v>45069</v>
      </c>
      <c r="F27" s="37">
        <v>27</v>
      </c>
      <c r="G27" s="145">
        <v>45070</v>
      </c>
      <c r="H27" s="76">
        <f t="shared" si="2"/>
        <v>0</v>
      </c>
      <c r="K27" s="134">
        <v>23</v>
      </c>
      <c r="L27" s="679">
        <v>45069</v>
      </c>
      <c r="M27" s="136"/>
      <c r="N27" s="137">
        <f t="shared" si="3"/>
        <v>460</v>
      </c>
      <c r="O27" s="138">
        <v>460</v>
      </c>
      <c r="P27" s="139">
        <f t="shared" si="0"/>
        <v>0</v>
      </c>
      <c r="Q27" s="41"/>
    </row>
    <row r="28" spans="1:17" ht="15.6" x14ac:dyDescent="0.3">
      <c r="A28" s="126">
        <v>23</v>
      </c>
      <c r="B28" s="142">
        <f t="shared" si="5"/>
        <v>27</v>
      </c>
      <c r="C28" s="128"/>
      <c r="D28" s="34">
        <f t="shared" si="4"/>
        <v>27</v>
      </c>
      <c r="E28" s="144">
        <v>45070</v>
      </c>
      <c r="F28" s="37">
        <v>27</v>
      </c>
      <c r="G28" s="145">
        <v>45071</v>
      </c>
      <c r="H28" s="76">
        <f t="shared" si="2"/>
        <v>0</v>
      </c>
      <c r="K28" s="134">
        <v>24</v>
      </c>
      <c r="L28" s="679">
        <v>45070</v>
      </c>
      <c r="M28" s="136"/>
      <c r="N28" s="137">
        <f t="shared" si="3"/>
        <v>460</v>
      </c>
      <c r="O28" s="138">
        <v>460</v>
      </c>
      <c r="P28" s="139">
        <f t="shared" si="0"/>
        <v>0</v>
      </c>
      <c r="Q28" s="41"/>
    </row>
    <row r="29" spans="1:17" ht="15.6" x14ac:dyDescent="0.3">
      <c r="A29" s="126">
        <v>24</v>
      </c>
      <c r="B29" s="142">
        <f t="shared" si="5"/>
        <v>27</v>
      </c>
      <c r="C29" s="128"/>
      <c r="D29" s="34">
        <f t="shared" si="4"/>
        <v>27</v>
      </c>
      <c r="E29" s="144">
        <v>45071</v>
      </c>
      <c r="F29" s="37">
        <v>27</v>
      </c>
      <c r="G29" s="145">
        <v>45072</v>
      </c>
      <c r="H29" s="76">
        <f t="shared" si="2"/>
        <v>0</v>
      </c>
      <c r="K29" s="134">
        <v>25</v>
      </c>
      <c r="L29" s="679">
        <v>45071</v>
      </c>
      <c r="M29" s="136"/>
      <c r="N29" s="137">
        <f t="shared" si="3"/>
        <v>460</v>
      </c>
      <c r="O29" s="138">
        <v>460</v>
      </c>
      <c r="P29" s="139">
        <f t="shared" si="0"/>
        <v>0</v>
      </c>
      <c r="Q29" s="41"/>
    </row>
    <row r="30" spans="1:17" ht="15.6" x14ac:dyDescent="0.3">
      <c r="A30" s="126">
        <v>25</v>
      </c>
      <c r="B30" s="142">
        <f t="shared" si="5"/>
        <v>27</v>
      </c>
      <c r="C30" s="128"/>
      <c r="D30" s="34">
        <f t="shared" si="4"/>
        <v>27</v>
      </c>
      <c r="E30" s="144">
        <v>45072</v>
      </c>
      <c r="F30" s="37">
        <v>27</v>
      </c>
      <c r="G30" s="145">
        <v>45073</v>
      </c>
      <c r="H30" s="76">
        <f t="shared" si="2"/>
        <v>0</v>
      </c>
      <c r="K30" s="134">
        <v>26</v>
      </c>
      <c r="L30" s="679">
        <v>45072</v>
      </c>
      <c r="M30" s="136"/>
      <c r="N30" s="137">
        <f t="shared" si="3"/>
        <v>460</v>
      </c>
      <c r="O30" s="138">
        <v>460</v>
      </c>
      <c r="P30" s="139">
        <f t="shared" si="0"/>
        <v>0</v>
      </c>
      <c r="Q30" s="41"/>
    </row>
    <row r="31" spans="1:17" ht="15.6" x14ac:dyDescent="0.3">
      <c r="A31" s="126">
        <v>26</v>
      </c>
      <c r="B31" s="142">
        <f t="shared" si="5"/>
        <v>27</v>
      </c>
      <c r="C31" s="128"/>
      <c r="D31" s="34">
        <f t="shared" si="4"/>
        <v>27</v>
      </c>
      <c r="E31" s="144">
        <v>45073</v>
      </c>
      <c r="F31" s="37">
        <v>28</v>
      </c>
      <c r="G31" s="145">
        <v>45074</v>
      </c>
      <c r="H31" s="76">
        <f t="shared" si="2"/>
        <v>1</v>
      </c>
      <c r="K31" s="134">
        <v>27</v>
      </c>
      <c r="L31" s="679">
        <v>45073</v>
      </c>
      <c r="M31" s="136"/>
      <c r="N31" s="137">
        <f t="shared" si="3"/>
        <v>460</v>
      </c>
      <c r="O31" s="138">
        <v>460</v>
      </c>
      <c r="P31" s="139">
        <f t="shared" si="0"/>
        <v>0</v>
      </c>
      <c r="Q31" s="41"/>
    </row>
    <row r="32" spans="1:17" ht="15.6" x14ac:dyDescent="0.3">
      <c r="A32" s="126">
        <v>27</v>
      </c>
      <c r="B32" s="142">
        <f t="shared" si="5"/>
        <v>28</v>
      </c>
      <c r="C32" s="128"/>
      <c r="D32" s="34">
        <f t="shared" si="4"/>
        <v>28</v>
      </c>
      <c r="E32" s="144">
        <v>45074</v>
      </c>
      <c r="F32" s="37">
        <v>37</v>
      </c>
      <c r="G32" s="145">
        <v>45075</v>
      </c>
      <c r="H32" s="76">
        <f t="shared" si="2"/>
        <v>9</v>
      </c>
      <c r="K32" s="134">
        <v>28</v>
      </c>
      <c r="L32" s="679">
        <v>45074</v>
      </c>
      <c r="M32" s="136"/>
      <c r="N32" s="137">
        <f t="shared" si="3"/>
        <v>460</v>
      </c>
      <c r="O32" s="138">
        <v>316</v>
      </c>
      <c r="P32" s="139">
        <f t="shared" si="0"/>
        <v>144</v>
      </c>
      <c r="Q32" s="41"/>
    </row>
    <row r="33" spans="1:17" ht="15.6" x14ac:dyDescent="0.3">
      <c r="A33" s="126">
        <v>28</v>
      </c>
      <c r="B33" s="142">
        <f t="shared" si="5"/>
        <v>37</v>
      </c>
      <c r="C33" s="128"/>
      <c r="D33" s="34">
        <f t="shared" si="4"/>
        <v>37</v>
      </c>
      <c r="E33" s="144">
        <v>45075</v>
      </c>
      <c r="F33" s="37">
        <v>37</v>
      </c>
      <c r="G33" s="145">
        <v>45076</v>
      </c>
      <c r="H33" s="76">
        <f t="shared" si="2"/>
        <v>0</v>
      </c>
      <c r="K33" s="134">
        <v>29</v>
      </c>
      <c r="L33" s="679">
        <v>45075</v>
      </c>
      <c r="M33" s="136"/>
      <c r="N33" s="137">
        <f t="shared" si="3"/>
        <v>316</v>
      </c>
      <c r="O33" s="138">
        <v>316</v>
      </c>
      <c r="P33" s="139">
        <f t="shared" si="0"/>
        <v>0</v>
      </c>
      <c r="Q33" s="41"/>
    </row>
    <row r="34" spans="1:17" ht="15.6" x14ac:dyDescent="0.3">
      <c r="A34" s="126">
        <v>29</v>
      </c>
      <c r="B34" s="142">
        <f t="shared" si="5"/>
        <v>37</v>
      </c>
      <c r="C34" s="128"/>
      <c r="D34" s="34">
        <f t="shared" si="4"/>
        <v>37</v>
      </c>
      <c r="E34" s="144">
        <v>45076</v>
      </c>
      <c r="F34" s="37">
        <v>37</v>
      </c>
      <c r="G34" s="145">
        <v>45077</v>
      </c>
      <c r="H34" s="76">
        <f t="shared" si="2"/>
        <v>0</v>
      </c>
      <c r="K34" s="134">
        <v>30</v>
      </c>
      <c r="L34" s="679">
        <v>45076</v>
      </c>
      <c r="M34" s="136"/>
      <c r="N34" s="137">
        <f t="shared" si="3"/>
        <v>316</v>
      </c>
      <c r="O34" s="138">
        <v>316</v>
      </c>
      <c r="P34" s="139">
        <f t="shared" si="0"/>
        <v>0</v>
      </c>
      <c r="Q34" s="41"/>
    </row>
    <row r="35" spans="1:17" ht="15.6" x14ac:dyDescent="0.3">
      <c r="A35" s="126">
        <v>30</v>
      </c>
      <c r="B35" s="142">
        <f t="shared" si="5"/>
        <v>37</v>
      </c>
      <c r="C35" s="128"/>
      <c r="D35" s="34">
        <f t="shared" si="4"/>
        <v>37</v>
      </c>
      <c r="E35" s="144">
        <v>45077</v>
      </c>
      <c r="F35" s="37">
        <v>37</v>
      </c>
      <c r="G35" s="145">
        <v>45078</v>
      </c>
      <c r="H35" s="76">
        <f t="shared" si="2"/>
        <v>0</v>
      </c>
      <c r="K35" s="134">
        <v>31</v>
      </c>
      <c r="L35" s="679">
        <v>45077</v>
      </c>
      <c r="M35" s="136">
        <v>126</v>
      </c>
      <c r="N35" s="137">
        <f t="shared" si="3"/>
        <v>316</v>
      </c>
      <c r="O35" s="138">
        <v>460</v>
      </c>
      <c r="P35" s="139">
        <f t="shared" si="0"/>
        <v>-18</v>
      </c>
      <c r="Q35" s="41"/>
    </row>
    <row r="36" spans="1:17" ht="15.6" x14ac:dyDescent="0.3">
      <c r="A36" s="126">
        <v>31</v>
      </c>
      <c r="B36" s="142">
        <f t="shared" si="5"/>
        <v>37</v>
      </c>
      <c r="C36" s="128"/>
      <c r="D36" s="34">
        <f t="shared" si="4"/>
        <v>37</v>
      </c>
      <c r="E36" s="144">
        <v>45078</v>
      </c>
      <c r="F36" s="37">
        <v>37</v>
      </c>
      <c r="G36" s="145">
        <v>45079</v>
      </c>
      <c r="H36" s="76">
        <f t="shared" si="2"/>
        <v>0</v>
      </c>
      <c r="K36" s="134">
        <v>32</v>
      </c>
      <c r="L36" s="679">
        <v>45078</v>
      </c>
      <c r="M36" s="136"/>
      <c r="N36" s="137">
        <f t="shared" si="3"/>
        <v>460</v>
      </c>
      <c r="O36" s="138">
        <v>460</v>
      </c>
      <c r="P36" s="139">
        <f t="shared" si="0"/>
        <v>0</v>
      </c>
      <c r="Q36" s="41"/>
    </row>
    <row r="37" spans="1:17" ht="15.6" x14ac:dyDescent="0.3">
      <c r="A37" s="126">
        <v>32</v>
      </c>
      <c r="B37" s="142">
        <f t="shared" si="5"/>
        <v>37</v>
      </c>
      <c r="C37" s="128"/>
      <c r="D37" s="34">
        <f t="shared" si="4"/>
        <v>37</v>
      </c>
      <c r="E37" s="144">
        <v>45079</v>
      </c>
      <c r="F37" s="37">
        <v>37</v>
      </c>
      <c r="G37" s="145">
        <v>45080</v>
      </c>
      <c r="H37" s="76">
        <f t="shared" si="2"/>
        <v>0</v>
      </c>
      <c r="K37" s="134">
        <v>33</v>
      </c>
      <c r="L37" s="679">
        <v>45079</v>
      </c>
      <c r="M37" s="136"/>
      <c r="N37" s="137">
        <f t="shared" si="3"/>
        <v>460</v>
      </c>
      <c r="O37" s="138">
        <v>460</v>
      </c>
      <c r="P37" s="139">
        <f t="shared" si="0"/>
        <v>0</v>
      </c>
      <c r="Q37" s="41"/>
    </row>
    <row r="38" spans="1:17" ht="15.6" x14ac:dyDescent="0.3">
      <c r="A38" s="126">
        <v>33</v>
      </c>
      <c r="B38" s="142">
        <f t="shared" si="5"/>
        <v>37</v>
      </c>
      <c r="C38" s="128"/>
      <c r="D38" s="34">
        <f t="shared" si="4"/>
        <v>37</v>
      </c>
      <c r="E38" s="144">
        <v>45080</v>
      </c>
      <c r="F38" s="37">
        <v>37</v>
      </c>
      <c r="G38" s="145">
        <v>45081</v>
      </c>
      <c r="H38" s="76">
        <f t="shared" si="2"/>
        <v>0</v>
      </c>
      <c r="K38" s="134">
        <v>34</v>
      </c>
      <c r="L38" s="679">
        <v>45080</v>
      </c>
      <c r="M38" s="136"/>
      <c r="N38" s="137">
        <f t="shared" si="3"/>
        <v>460</v>
      </c>
      <c r="O38" s="138">
        <v>460</v>
      </c>
      <c r="P38" s="139">
        <f t="shared" si="0"/>
        <v>0</v>
      </c>
      <c r="Q38" s="41"/>
    </row>
    <row r="39" spans="1:17" ht="15.6" x14ac:dyDescent="0.3">
      <c r="A39" s="126">
        <v>34</v>
      </c>
      <c r="B39" s="142">
        <f t="shared" si="5"/>
        <v>37</v>
      </c>
      <c r="C39" s="128"/>
      <c r="D39" s="34">
        <f t="shared" si="4"/>
        <v>37</v>
      </c>
      <c r="E39" s="144">
        <v>45081</v>
      </c>
      <c r="F39" s="37">
        <v>37</v>
      </c>
      <c r="G39" s="145">
        <v>45082</v>
      </c>
      <c r="H39" s="76">
        <f t="shared" si="2"/>
        <v>0</v>
      </c>
      <c r="K39" s="134">
        <v>35</v>
      </c>
      <c r="L39" s="679">
        <v>45081</v>
      </c>
      <c r="M39" s="136"/>
      <c r="N39" s="137">
        <f t="shared" si="3"/>
        <v>460</v>
      </c>
      <c r="O39" s="138">
        <v>460</v>
      </c>
      <c r="P39" s="139">
        <f t="shared" si="0"/>
        <v>0</v>
      </c>
      <c r="Q39" s="41"/>
    </row>
    <row r="40" spans="1:17" ht="15.6" x14ac:dyDescent="0.3">
      <c r="A40" s="126">
        <v>35</v>
      </c>
      <c r="B40" s="142">
        <f t="shared" si="5"/>
        <v>37</v>
      </c>
      <c r="C40" s="128"/>
      <c r="D40" s="34">
        <f t="shared" si="4"/>
        <v>37</v>
      </c>
      <c r="E40" s="144">
        <v>45082</v>
      </c>
      <c r="F40" s="37">
        <v>39</v>
      </c>
      <c r="G40" s="145">
        <v>45083</v>
      </c>
      <c r="H40" s="76">
        <f t="shared" si="2"/>
        <v>2</v>
      </c>
      <c r="K40" s="134">
        <v>36</v>
      </c>
      <c r="L40" s="679">
        <v>45082</v>
      </c>
      <c r="M40" s="148"/>
      <c r="N40" s="137">
        <f t="shared" si="3"/>
        <v>460</v>
      </c>
      <c r="O40" s="138">
        <v>460</v>
      </c>
      <c r="P40" s="139">
        <f t="shared" si="0"/>
        <v>0</v>
      </c>
      <c r="Q40" s="41"/>
    </row>
    <row r="41" spans="1:17" ht="15.6" x14ac:dyDescent="0.3">
      <c r="A41" s="126">
        <v>36</v>
      </c>
      <c r="B41" s="142">
        <f t="shared" si="5"/>
        <v>39</v>
      </c>
      <c r="C41" s="128"/>
      <c r="D41" s="34">
        <f t="shared" si="4"/>
        <v>39</v>
      </c>
      <c r="E41" s="144">
        <v>45083</v>
      </c>
      <c r="F41" s="37">
        <v>39</v>
      </c>
      <c r="G41" s="145">
        <v>45084</v>
      </c>
      <c r="H41" s="76">
        <f t="shared" si="2"/>
        <v>0</v>
      </c>
      <c r="K41" s="134">
        <v>37</v>
      </c>
      <c r="L41" s="679">
        <v>45083</v>
      </c>
      <c r="M41" s="136"/>
      <c r="N41" s="137">
        <f t="shared" si="3"/>
        <v>460</v>
      </c>
      <c r="O41" s="138">
        <v>460</v>
      </c>
      <c r="P41" s="139">
        <f t="shared" si="0"/>
        <v>0</v>
      </c>
      <c r="Q41" s="41"/>
    </row>
    <row r="42" spans="1:17" ht="15.6" x14ac:dyDescent="0.3">
      <c r="A42" s="126">
        <v>37</v>
      </c>
      <c r="B42" s="142">
        <f t="shared" si="5"/>
        <v>39</v>
      </c>
      <c r="C42" s="128"/>
      <c r="D42" s="34">
        <f t="shared" si="4"/>
        <v>39</v>
      </c>
      <c r="E42" s="144">
        <v>45084</v>
      </c>
      <c r="F42" s="37">
        <v>39</v>
      </c>
      <c r="G42" s="145">
        <v>45085</v>
      </c>
      <c r="H42" s="76">
        <f t="shared" si="2"/>
        <v>0</v>
      </c>
      <c r="K42" s="134">
        <v>38</v>
      </c>
      <c r="L42" s="679">
        <v>45084</v>
      </c>
      <c r="M42" s="136"/>
      <c r="N42" s="137">
        <f t="shared" si="3"/>
        <v>460</v>
      </c>
      <c r="O42" s="138">
        <v>460</v>
      </c>
      <c r="P42" s="139">
        <f t="shared" si="0"/>
        <v>0</v>
      </c>
      <c r="Q42" s="41"/>
    </row>
    <row r="43" spans="1:17" ht="15.6" x14ac:dyDescent="0.3">
      <c r="A43" s="126">
        <v>38</v>
      </c>
      <c r="B43" s="142">
        <f t="shared" si="5"/>
        <v>39</v>
      </c>
      <c r="C43" s="128"/>
      <c r="D43" s="34">
        <f t="shared" si="4"/>
        <v>39</v>
      </c>
      <c r="E43" s="144">
        <v>45085</v>
      </c>
      <c r="F43" s="37">
        <v>39</v>
      </c>
      <c r="G43" s="145">
        <v>45086</v>
      </c>
      <c r="H43" s="76">
        <f t="shared" si="2"/>
        <v>0</v>
      </c>
      <c r="K43" s="134">
        <v>39</v>
      </c>
      <c r="L43" s="679">
        <v>45085</v>
      </c>
      <c r="M43" s="136"/>
      <c r="N43" s="137">
        <f t="shared" si="3"/>
        <v>460</v>
      </c>
      <c r="O43" s="138">
        <v>460</v>
      </c>
      <c r="P43" s="139">
        <f t="shared" si="0"/>
        <v>0</v>
      </c>
      <c r="Q43" s="41"/>
    </row>
    <row r="44" spans="1:17" ht="15.6" x14ac:dyDescent="0.3">
      <c r="A44" s="126">
        <v>39</v>
      </c>
      <c r="B44" s="142">
        <f t="shared" si="5"/>
        <v>39</v>
      </c>
      <c r="C44" s="128"/>
      <c r="D44" s="34">
        <f t="shared" si="4"/>
        <v>39</v>
      </c>
      <c r="E44" s="144">
        <v>45086</v>
      </c>
      <c r="F44" s="37">
        <v>39</v>
      </c>
      <c r="G44" s="145">
        <v>45087</v>
      </c>
      <c r="H44" s="76">
        <f t="shared" si="2"/>
        <v>0</v>
      </c>
      <c r="K44" s="134">
        <v>40</v>
      </c>
      <c r="L44" s="679">
        <v>45086</v>
      </c>
      <c r="M44" s="136"/>
      <c r="N44" s="137">
        <f t="shared" si="3"/>
        <v>460</v>
      </c>
      <c r="O44" s="138">
        <v>460</v>
      </c>
      <c r="P44" s="139">
        <f t="shared" si="0"/>
        <v>0</v>
      </c>
      <c r="Q44" s="41"/>
    </row>
    <row r="45" spans="1:17" ht="15.6" x14ac:dyDescent="0.3">
      <c r="A45" s="126">
        <v>40</v>
      </c>
      <c r="B45" s="142">
        <f t="shared" si="5"/>
        <v>39</v>
      </c>
      <c r="C45" s="128"/>
      <c r="D45" s="34">
        <f t="shared" si="4"/>
        <v>39</v>
      </c>
      <c r="E45" s="144">
        <v>45087</v>
      </c>
      <c r="F45" s="37">
        <v>39</v>
      </c>
      <c r="G45" s="145">
        <v>45088</v>
      </c>
      <c r="H45" s="76">
        <f t="shared" si="2"/>
        <v>0</v>
      </c>
      <c r="K45" s="134">
        <v>41</v>
      </c>
      <c r="L45" s="679">
        <v>45087</v>
      </c>
      <c r="M45" s="136"/>
      <c r="N45" s="137">
        <f t="shared" si="3"/>
        <v>460</v>
      </c>
      <c r="O45" s="138">
        <v>460</v>
      </c>
      <c r="P45" s="139">
        <f t="shared" si="0"/>
        <v>0</v>
      </c>
      <c r="Q45" s="41"/>
    </row>
    <row r="46" spans="1:17" ht="15.6" x14ac:dyDescent="0.3">
      <c r="A46" s="126">
        <v>41</v>
      </c>
      <c r="B46" s="142">
        <f t="shared" si="5"/>
        <v>39</v>
      </c>
      <c r="C46" s="128"/>
      <c r="D46" s="34">
        <f t="shared" si="4"/>
        <v>39</v>
      </c>
      <c r="E46" s="144">
        <v>45088</v>
      </c>
      <c r="F46" s="37">
        <v>39</v>
      </c>
      <c r="G46" s="145">
        <v>45089</v>
      </c>
      <c r="H46" s="76">
        <f t="shared" si="2"/>
        <v>0</v>
      </c>
      <c r="K46" s="134">
        <v>42</v>
      </c>
      <c r="L46" s="679">
        <v>45088</v>
      </c>
      <c r="M46" s="136"/>
      <c r="N46" s="137">
        <f t="shared" si="3"/>
        <v>460</v>
      </c>
      <c r="O46" s="138">
        <v>460</v>
      </c>
      <c r="P46" s="139">
        <f t="shared" si="0"/>
        <v>0</v>
      </c>
      <c r="Q46" s="41"/>
    </row>
    <row r="47" spans="1:17" ht="15.6" x14ac:dyDescent="0.3">
      <c r="A47" s="149">
        <v>42</v>
      </c>
      <c r="B47" s="142">
        <f t="shared" si="5"/>
        <v>39</v>
      </c>
      <c r="C47" s="128"/>
      <c r="D47" s="34">
        <f t="shared" si="4"/>
        <v>39</v>
      </c>
      <c r="E47" s="144">
        <v>45089</v>
      </c>
      <c r="F47" s="37">
        <v>44</v>
      </c>
      <c r="G47" s="145">
        <v>45090</v>
      </c>
      <c r="H47" s="76">
        <f t="shared" si="2"/>
        <v>5</v>
      </c>
      <c r="K47" s="134">
        <v>43</v>
      </c>
      <c r="L47" s="679">
        <v>45089</v>
      </c>
      <c r="M47" s="136"/>
      <c r="N47" s="137">
        <f t="shared" si="3"/>
        <v>460</v>
      </c>
      <c r="O47" s="138">
        <v>460</v>
      </c>
      <c r="P47" s="139">
        <f t="shared" si="0"/>
        <v>0</v>
      </c>
      <c r="Q47" s="41"/>
    </row>
    <row r="48" spans="1:17" ht="15.6" x14ac:dyDescent="0.3">
      <c r="A48" s="150">
        <v>43</v>
      </c>
      <c r="B48" s="142">
        <f t="shared" si="5"/>
        <v>44</v>
      </c>
      <c r="C48" s="128"/>
      <c r="D48" s="34">
        <f t="shared" si="4"/>
        <v>44</v>
      </c>
      <c r="E48" s="144">
        <v>45090</v>
      </c>
      <c r="F48" s="37">
        <v>44</v>
      </c>
      <c r="G48" s="145">
        <v>45091</v>
      </c>
      <c r="H48" s="76">
        <f t="shared" si="2"/>
        <v>0</v>
      </c>
      <c r="K48" s="134">
        <v>44</v>
      </c>
      <c r="L48" s="679">
        <v>45090</v>
      </c>
      <c r="M48" s="136"/>
      <c r="N48" s="137">
        <f t="shared" si="3"/>
        <v>460</v>
      </c>
      <c r="O48" s="138">
        <v>460</v>
      </c>
      <c r="P48" s="139">
        <f t="shared" si="0"/>
        <v>0</v>
      </c>
      <c r="Q48" s="41"/>
    </row>
    <row r="49" spans="1:17" ht="15.6" x14ac:dyDescent="0.3">
      <c r="A49" s="150">
        <v>44</v>
      </c>
      <c r="B49" s="142">
        <f t="shared" si="5"/>
        <v>44</v>
      </c>
      <c r="C49" s="128"/>
      <c r="D49" s="34">
        <f t="shared" si="4"/>
        <v>44</v>
      </c>
      <c r="E49" s="144">
        <v>45091</v>
      </c>
      <c r="F49" s="37">
        <v>44</v>
      </c>
      <c r="G49" s="145">
        <v>45092</v>
      </c>
      <c r="H49" s="76">
        <f t="shared" si="2"/>
        <v>0</v>
      </c>
      <c r="K49" s="134">
        <v>45</v>
      </c>
      <c r="L49" s="679">
        <v>45091</v>
      </c>
      <c r="M49" s="136"/>
      <c r="N49" s="137">
        <f t="shared" si="3"/>
        <v>460</v>
      </c>
      <c r="O49" s="138">
        <v>460</v>
      </c>
      <c r="P49" s="139">
        <f t="shared" si="0"/>
        <v>0</v>
      </c>
      <c r="Q49" s="41"/>
    </row>
    <row r="50" spans="1:17" ht="15.6" x14ac:dyDescent="0.3">
      <c r="A50" s="150">
        <v>45</v>
      </c>
      <c r="B50" s="142">
        <f t="shared" si="5"/>
        <v>44</v>
      </c>
      <c r="C50" s="128"/>
      <c r="D50" s="34">
        <f t="shared" si="4"/>
        <v>44</v>
      </c>
      <c r="E50" s="144">
        <v>45092</v>
      </c>
      <c r="F50" s="37">
        <v>44</v>
      </c>
      <c r="G50" s="145">
        <v>45093</v>
      </c>
      <c r="H50" s="76">
        <f t="shared" si="2"/>
        <v>0</v>
      </c>
      <c r="K50" s="134">
        <v>46</v>
      </c>
      <c r="L50" s="679">
        <v>45092</v>
      </c>
      <c r="M50" s="136"/>
      <c r="N50" s="137">
        <f t="shared" si="3"/>
        <v>460</v>
      </c>
      <c r="O50" s="138">
        <v>460</v>
      </c>
      <c r="P50" s="139">
        <f t="shared" si="0"/>
        <v>0</v>
      </c>
      <c r="Q50" s="41"/>
    </row>
    <row r="51" spans="1:17" ht="15.6" x14ac:dyDescent="0.3">
      <c r="A51" s="150">
        <v>46</v>
      </c>
      <c r="B51" s="142">
        <f t="shared" si="5"/>
        <v>44</v>
      </c>
      <c r="C51" s="128"/>
      <c r="D51" s="34">
        <f t="shared" si="4"/>
        <v>44</v>
      </c>
      <c r="E51" s="144">
        <v>45093</v>
      </c>
      <c r="F51" s="37">
        <v>44</v>
      </c>
      <c r="G51" s="145">
        <v>45094</v>
      </c>
      <c r="H51" s="76">
        <f t="shared" si="2"/>
        <v>0</v>
      </c>
      <c r="K51" s="134">
        <v>47</v>
      </c>
      <c r="L51" s="679">
        <v>45093</v>
      </c>
      <c r="M51" s="136"/>
      <c r="N51" s="137">
        <f t="shared" si="3"/>
        <v>460</v>
      </c>
      <c r="O51" s="138">
        <v>460</v>
      </c>
      <c r="P51" s="139">
        <f t="shared" si="0"/>
        <v>0</v>
      </c>
      <c r="Q51" s="41"/>
    </row>
    <row r="52" spans="1:17" ht="15.6" x14ac:dyDescent="0.3">
      <c r="A52" s="150">
        <v>47</v>
      </c>
      <c r="B52" s="142">
        <f t="shared" si="5"/>
        <v>44</v>
      </c>
      <c r="C52" s="128"/>
      <c r="D52" s="34">
        <f t="shared" si="4"/>
        <v>44</v>
      </c>
      <c r="E52" s="144">
        <v>45094</v>
      </c>
      <c r="F52" s="37">
        <v>44</v>
      </c>
      <c r="G52" s="145">
        <v>45095</v>
      </c>
      <c r="H52" s="76">
        <f t="shared" si="2"/>
        <v>0</v>
      </c>
      <c r="K52" s="134">
        <v>48</v>
      </c>
      <c r="L52" s="679">
        <v>45094</v>
      </c>
      <c r="M52" s="136"/>
      <c r="N52" s="137">
        <f t="shared" si="3"/>
        <v>460</v>
      </c>
      <c r="O52" s="138">
        <v>460</v>
      </c>
      <c r="P52" s="139">
        <f t="shared" si="0"/>
        <v>0</v>
      </c>
      <c r="Q52" s="41"/>
    </row>
    <row r="53" spans="1:17" ht="15.6" x14ac:dyDescent="0.3">
      <c r="A53" s="150">
        <v>48</v>
      </c>
      <c r="B53" s="142">
        <f t="shared" ref="B53:B307" si="6">F53</f>
        <v>44</v>
      </c>
      <c r="C53" s="128"/>
      <c r="D53" s="34">
        <f t="shared" si="4"/>
        <v>44</v>
      </c>
      <c r="E53" s="144">
        <v>45095</v>
      </c>
      <c r="F53" s="37">
        <v>44</v>
      </c>
      <c r="G53" s="145">
        <v>45096</v>
      </c>
      <c r="H53" s="76">
        <f t="shared" si="2"/>
        <v>0</v>
      </c>
      <c r="K53" s="134">
        <v>49</v>
      </c>
      <c r="L53" s="679">
        <v>45095</v>
      </c>
      <c r="M53" s="136"/>
      <c r="N53" s="137">
        <f t="shared" si="3"/>
        <v>460</v>
      </c>
      <c r="O53" s="138">
        <v>460</v>
      </c>
      <c r="P53" s="139">
        <f t="shared" si="0"/>
        <v>0</v>
      </c>
      <c r="Q53" s="41"/>
    </row>
    <row r="54" spans="1:17" ht="15.6" x14ac:dyDescent="0.3">
      <c r="A54" s="150">
        <v>49</v>
      </c>
      <c r="B54" s="142">
        <f t="shared" si="6"/>
        <v>44</v>
      </c>
      <c r="C54" s="128"/>
      <c r="D54" s="34">
        <f t="shared" si="4"/>
        <v>44</v>
      </c>
      <c r="E54" s="144">
        <v>45096</v>
      </c>
      <c r="F54" s="37">
        <v>44</v>
      </c>
      <c r="G54" s="145">
        <v>45097</v>
      </c>
      <c r="H54" s="76">
        <f t="shared" si="2"/>
        <v>0</v>
      </c>
      <c r="K54" s="134">
        <v>50</v>
      </c>
      <c r="L54" s="679">
        <v>45096</v>
      </c>
      <c r="M54" s="136"/>
      <c r="N54" s="137">
        <f t="shared" si="3"/>
        <v>460</v>
      </c>
      <c r="O54" s="138">
        <v>460</v>
      </c>
      <c r="P54" s="139">
        <f t="shared" si="0"/>
        <v>0</v>
      </c>
      <c r="Q54" s="41"/>
    </row>
    <row r="55" spans="1:17" ht="15.6" x14ac:dyDescent="0.3">
      <c r="A55" s="150">
        <v>50</v>
      </c>
      <c r="B55" s="142">
        <f t="shared" si="6"/>
        <v>44</v>
      </c>
      <c r="C55" s="128"/>
      <c r="D55" s="34">
        <f t="shared" si="4"/>
        <v>44</v>
      </c>
      <c r="E55" s="144">
        <v>45097</v>
      </c>
      <c r="F55" s="37">
        <v>44</v>
      </c>
      <c r="G55" s="145">
        <v>45098</v>
      </c>
      <c r="H55" s="76">
        <f t="shared" si="2"/>
        <v>0</v>
      </c>
      <c r="I55" s="109"/>
      <c r="K55" s="134">
        <v>51</v>
      </c>
      <c r="L55" s="679">
        <v>45097</v>
      </c>
      <c r="M55" s="136"/>
      <c r="N55" s="137">
        <f t="shared" si="3"/>
        <v>460</v>
      </c>
      <c r="O55" s="138">
        <v>460</v>
      </c>
      <c r="P55" s="139">
        <f t="shared" si="0"/>
        <v>0</v>
      </c>
      <c r="Q55" s="151"/>
    </row>
    <row r="56" spans="1:17" ht="15.6" x14ac:dyDescent="0.3">
      <c r="A56" s="150">
        <v>51</v>
      </c>
      <c r="B56" s="142">
        <f t="shared" si="6"/>
        <v>44</v>
      </c>
      <c r="C56" s="128"/>
      <c r="D56" s="34">
        <f t="shared" si="4"/>
        <v>44</v>
      </c>
      <c r="E56" s="144">
        <v>45098</v>
      </c>
      <c r="F56" s="37">
        <v>44</v>
      </c>
      <c r="G56" s="145">
        <v>45099</v>
      </c>
      <c r="H56" s="76">
        <f t="shared" si="2"/>
        <v>0</v>
      </c>
      <c r="K56" s="134">
        <v>52</v>
      </c>
      <c r="L56" s="679">
        <v>45098</v>
      </c>
      <c r="M56" s="136"/>
      <c r="N56" s="137">
        <f t="shared" si="3"/>
        <v>460</v>
      </c>
      <c r="O56" s="138">
        <v>460</v>
      </c>
      <c r="P56" s="139">
        <f t="shared" si="0"/>
        <v>0</v>
      </c>
      <c r="Q56" s="41"/>
    </row>
    <row r="57" spans="1:17" ht="15.6" x14ac:dyDescent="0.3">
      <c r="A57" s="150">
        <v>52</v>
      </c>
      <c r="B57" s="142">
        <f t="shared" si="6"/>
        <v>44</v>
      </c>
      <c r="C57" s="128"/>
      <c r="D57" s="34">
        <f t="shared" si="4"/>
        <v>44</v>
      </c>
      <c r="E57" s="144">
        <v>45099</v>
      </c>
      <c r="F57" s="37">
        <v>44</v>
      </c>
      <c r="G57" s="145">
        <v>45100</v>
      </c>
      <c r="H57" s="76">
        <f t="shared" si="2"/>
        <v>0</v>
      </c>
      <c r="K57" s="134">
        <v>53</v>
      </c>
      <c r="L57" s="679">
        <v>45099</v>
      </c>
      <c r="M57" s="136"/>
      <c r="N57" s="137">
        <f t="shared" si="3"/>
        <v>460</v>
      </c>
      <c r="O57" s="138">
        <v>460</v>
      </c>
      <c r="P57" s="139">
        <f t="shared" si="0"/>
        <v>0</v>
      </c>
      <c r="Q57" s="41"/>
    </row>
    <row r="58" spans="1:17" ht="15.6" x14ac:dyDescent="0.3">
      <c r="A58" s="150">
        <v>53</v>
      </c>
      <c r="B58" s="142">
        <f t="shared" si="6"/>
        <v>44</v>
      </c>
      <c r="C58" s="128"/>
      <c r="D58" s="34">
        <f t="shared" si="4"/>
        <v>44</v>
      </c>
      <c r="E58" s="144">
        <v>45100</v>
      </c>
      <c r="F58" s="37">
        <v>44</v>
      </c>
      <c r="G58" s="145">
        <v>45101</v>
      </c>
      <c r="H58" s="76">
        <f t="shared" si="2"/>
        <v>0</v>
      </c>
      <c r="K58" s="134">
        <v>54</v>
      </c>
      <c r="L58" s="679">
        <v>45100</v>
      </c>
      <c r="M58" s="136"/>
      <c r="N58" s="137">
        <f t="shared" si="3"/>
        <v>460</v>
      </c>
      <c r="O58" s="138">
        <v>460</v>
      </c>
      <c r="P58" s="139">
        <f t="shared" si="0"/>
        <v>0</v>
      </c>
      <c r="Q58" s="41"/>
    </row>
    <row r="59" spans="1:17" ht="15.6" x14ac:dyDescent="0.3">
      <c r="A59" s="150">
        <v>54</v>
      </c>
      <c r="B59" s="142">
        <f t="shared" si="6"/>
        <v>44</v>
      </c>
      <c r="C59" s="128"/>
      <c r="D59" s="34">
        <f t="shared" si="4"/>
        <v>44</v>
      </c>
      <c r="E59" s="144">
        <v>45101</v>
      </c>
      <c r="F59" s="37">
        <v>44</v>
      </c>
      <c r="G59" s="145">
        <v>45102</v>
      </c>
      <c r="H59" s="76">
        <f t="shared" si="2"/>
        <v>0</v>
      </c>
      <c r="K59" s="134">
        <v>55</v>
      </c>
      <c r="L59" s="679">
        <v>45101</v>
      </c>
      <c r="M59" s="136"/>
      <c r="N59" s="137">
        <f t="shared" si="3"/>
        <v>460</v>
      </c>
      <c r="O59" s="138">
        <v>460</v>
      </c>
      <c r="P59" s="139">
        <f t="shared" si="0"/>
        <v>0</v>
      </c>
      <c r="Q59" s="41"/>
    </row>
    <row r="60" spans="1:17" ht="15.6" x14ac:dyDescent="0.3">
      <c r="A60" s="150">
        <v>55</v>
      </c>
      <c r="B60" s="142">
        <f t="shared" si="6"/>
        <v>44</v>
      </c>
      <c r="C60" s="128"/>
      <c r="D60" s="34">
        <f t="shared" si="4"/>
        <v>44</v>
      </c>
      <c r="E60" s="144">
        <v>45102</v>
      </c>
      <c r="F60" s="37">
        <v>44</v>
      </c>
      <c r="G60" s="145">
        <v>45103</v>
      </c>
      <c r="H60" s="76">
        <f t="shared" si="2"/>
        <v>0</v>
      </c>
      <c r="K60" s="134">
        <v>56</v>
      </c>
      <c r="L60" s="679">
        <v>45102</v>
      </c>
      <c r="M60" s="136"/>
      <c r="N60" s="137">
        <f t="shared" si="3"/>
        <v>460</v>
      </c>
      <c r="O60" s="138">
        <v>460</v>
      </c>
      <c r="P60" s="139">
        <f t="shared" si="0"/>
        <v>0</v>
      </c>
      <c r="Q60" s="41"/>
    </row>
    <row r="61" spans="1:17" ht="15.6" x14ac:dyDescent="0.3">
      <c r="A61" s="150">
        <v>56</v>
      </c>
      <c r="B61" s="142">
        <f t="shared" si="6"/>
        <v>45</v>
      </c>
      <c r="C61" s="128"/>
      <c r="D61" s="34">
        <f t="shared" si="4"/>
        <v>44</v>
      </c>
      <c r="E61" s="144">
        <v>45103</v>
      </c>
      <c r="F61" s="37">
        <v>45</v>
      </c>
      <c r="G61" s="145">
        <v>45104</v>
      </c>
      <c r="H61" s="76">
        <f t="shared" si="2"/>
        <v>1</v>
      </c>
      <c r="K61" s="134">
        <v>57</v>
      </c>
      <c r="L61" s="679">
        <v>45103</v>
      </c>
      <c r="M61" s="136"/>
      <c r="N61" s="137">
        <f t="shared" si="3"/>
        <v>460</v>
      </c>
      <c r="O61" s="138">
        <v>460</v>
      </c>
      <c r="P61" s="139">
        <f t="shared" si="0"/>
        <v>0</v>
      </c>
      <c r="Q61" s="41"/>
    </row>
    <row r="62" spans="1:17" ht="15.6" x14ac:dyDescent="0.3">
      <c r="A62" s="150">
        <v>57</v>
      </c>
      <c r="B62" s="142">
        <f t="shared" si="6"/>
        <v>45</v>
      </c>
      <c r="C62" s="128"/>
      <c r="D62" s="34">
        <f t="shared" si="4"/>
        <v>45</v>
      </c>
      <c r="E62" s="144">
        <v>45104</v>
      </c>
      <c r="F62" s="37">
        <v>45</v>
      </c>
      <c r="G62" s="145">
        <v>45105</v>
      </c>
      <c r="H62" s="76">
        <f t="shared" si="2"/>
        <v>0</v>
      </c>
      <c r="K62" s="134">
        <v>58</v>
      </c>
      <c r="L62" s="679">
        <v>45104</v>
      </c>
      <c r="M62" s="136"/>
      <c r="N62" s="137">
        <f t="shared" si="3"/>
        <v>460</v>
      </c>
      <c r="O62" s="138">
        <v>460</v>
      </c>
      <c r="P62" s="139">
        <f t="shared" si="0"/>
        <v>0</v>
      </c>
      <c r="Q62" s="41"/>
    </row>
    <row r="63" spans="1:17" ht="15.6" x14ac:dyDescent="0.3">
      <c r="A63" s="150">
        <v>58</v>
      </c>
      <c r="B63" s="142">
        <f t="shared" si="6"/>
        <v>45</v>
      </c>
      <c r="C63" s="128"/>
      <c r="D63" s="34">
        <f t="shared" si="4"/>
        <v>45</v>
      </c>
      <c r="E63" s="144">
        <v>45105</v>
      </c>
      <c r="F63" s="37">
        <v>45</v>
      </c>
      <c r="G63" s="145">
        <v>45106</v>
      </c>
      <c r="H63" s="76">
        <f t="shared" si="2"/>
        <v>0</v>
      </c>
      <c r="K63" s="134">
        <v>59</v>
      </c>
      <c r="L63" s="679">
        <v>45105</v>
      </c>
      <c r="M63" s="136"/>
      <c r="N63" s="137">
        <f t="shared" si="3"/>
        <v>460</v>
      </c>
      <c r="O63" s="138">
        <v>460</v>
      </c>
      <c r="P63" s="139">
        <f t="shared" si="0"/>
        <v>0</v>
      </c>
      <c r="Q63" s="41"/>
    </row>
    <row r="64" spans="1:17" ht="15.6" x14ac:dyDescent="0.3">
      <c r="A64" s="150">
        <v>59</v>
      </c>
      <c r="B64" s="142">
        <f t="shared" si="6"/>
        <v>45</v>
      </c>
      <c r="C64" s="128"/>
      <c r="D64" s="34">
        <f t="shared" si="4"/>
        <v>45</v>
      </c>
      <c r="E64" s="144">
        <v>45106</v>
      </c>
      <c r="F64" s="37">
        <v>45</v>
      </c>
      <c r="G64" s="145">
        <v>45107</v>
      </c>
      <c r="H64" s="76">
        <f t="shared" si="2"/>
        <v>0</v>
      </c>
      <c r="K64" s="134">
        <v>60</v>
      </c>
      <c r="L64" s="679">
        <v>45106</v>
      </c>
      <c r="M64" s="136"/>
      <c r="N64" s="137">
        <f t="shared" si="3"/>
        <v>460</v>
      </c>
      <c r="O64" s="138">
        <v>460</v>
      </c>
      <c r="P64" s="139">
        <f t="shared" si="0"/>
        <v>0</v>
      </c>
      <c r="Q64" s="41"/>
    </row>
    <row r="65" spans="1:19" ht="15.6" x14ac:dyDescent="0.3">
      <c r="A65" s="150">
        <v>60</v>
      </c>
      <c r="B65" s="142">
        <f t="shared" si="6"/>
        <v>45</v>
      </c>
      <c r="C65" s="128"/>
      <c r="D65" s="34">
        <f t="shared" si="4"/>
        <v>45</v>
      </c>
      <c r="E65" s="144">
        <v>45107</v>
      </c>
      <c r="F65" s="37">
        <v>45</v>
      </c>
      <c r="G65" s="145">
        <v>45108</v>
      </c>
      <c r="H65" s="76">
        <f t="shared" si="2"/>
        <v>0</v>
      </c>
      <c r="K65" s="134">
        <v>61</v>
      </c>
      <c r="L65" s="679">
        <v>45107</v>
      </c>
      <c r="M65" s="136"/>
      <c r="N65" s="137">
        <f t="shared" si="3"/>
        <v>460</v>
      </c>
      <c r="O65" s="138">
        <v>460</v>
      </c>
      <c r="P65" s="139">
        <f t="shared" si="0"/>
        <v>0</v>
      </c>
      <c r="Q65" s="41"/>
    </row>
    <row r="66" spans="1:19" ht="15.6" x14ac:dyDescent="0.3">
      <c r="A66" s="150">
        <v>61</v>
      </c>
      <c r="B66" s="142">
        <f t="shared" si="6"/>
        <v>45</v>
      </c>
      <c r="C66" s="128"/>
      <c r="D66" s="34">
        <f t="shared" si="4"/>
        <v>45</v>
      </c>
      <c r="E66" s="144">
        <v>45108</v>
      </c>
      <c r="F66" s="37">
        <v>45</v>
      </c>
      <c r="G66" s="145">
        <v>45109</v>
      </c>
      <c r="H66" s="76">
        <f t="shared" si="2"/>
        <v>0</v>
      </c>
      <c r="K66" s="134">
        <v>62</v>
      </c>
      <c r="L66" s="679">
        <v>45108</v>
      </c>
      <c r="M66" s="136"/>
      <c r="N66" s="137">
        <f t="shared" si="3"/>
        <v>460</v>
      </c>
      <c r="O66" s="138">
        <v>460</v>
      </c>
      <c r="P66" s="139">
        <f t="shared" si="0"/>
        <v>0</v>
      </c>
      <c r="Q66" s="41"/>
      <c r="S66" s="48">
        <f>SUM(P66:P157)</f>
        <v>712</v>
      </c>
    </row>
    <row r="67" spans="1:19" ht="15.6" x14ac:dyDescent="0.3">
      <c r="A67" s="150">
        <v>62</v>
      </c>
      <c r="B67" s="142">
        <f t="shared" si="6"/>
        <v>45</v>
      </c>
      <c r="C67" s="128"/>
      <c r="D67" s="34">
        <f t="shared" si="4"/>
        <v>45</v>
      </c>
      <c r="E67" s="144">
        <v>45109</v>
      </c>
      <c r="F67" s="37">
        <v>45</v>
      </c>
      <c r="G67" s="145">
        <v>45110</v>
      </c>
      <c r="H67" s="76">
        <f t="shared" si="2"/>
        <v>0</v>
      </c>
      <c r="K67" s="134">
        <v>63</v>
      </c>
      <c r="L67" s="679">
        <v>45109</v>
      </c>
      <c r="M67" s="136"/>
      <c r="N67" s="137">
        <f t="shared" si="3"/>
        <v>460</v>
      </c>
      <c r="O67" s="138">
        <v>460</v>
      </c>
      <c r="P67" s="139">
        <f t="shared" si="0"/>
        <v>0</v>
      </c>
      <c r="Q67" s="41"/>
    </row>
    <row r="68" spans="1:19" ht="15.6" x14ac:dyDescent="0.3">
      <c r="A68" s="150">
        <v>63</v>
      </c>
      <c r="B68" s="142">
        <f t="shared" si="6"/>
        <v>45</v>
      </c>
      <c r="C68" s="128"/>
      <c r="D68" s="34">
        <f t="shared" si="4"/>
        <v>45</v>
      </c>
      <c r="E68" s="144">
        <v>45110</v>
      </c>
      <c r="F68" s="37">
        <v>45</v>
      </c>
      <c r="G68" s="145">
        <v>45111</v>
      </c>
      <c r="H68" s="76">
        <f t="shared" si="2"/>
        <v>0</v>
      </c>
      <c r="K68" s="134">
        <v>64</v>
      </c>
      <c r="L68" s="679">
        <v>45110</v>
      </c>
      <c r="M68" s="136"/>
      <c r="N68" s="137">
        <f t="shared" si="3"/>
        <v>460</v>
      </c>
      <c r="O68" s="138">
        <v>460</v>
      </c>
      <c r="P68" s="139">
        <f t="shared" si="0"/>
        <v>0</v>
      </c>
      <c r="Q68" s="41"/>
    </row>
    <row r="69" spans="1:19" ht="15.6" x14ac:dyDescent="0.3">
      <c r="A69" s="150">
        <v>64</v>
      </c>
      <c r="B69" s="142">
        <f t="shared" si="6"/>
        <v>45</v>
      </c>
      <c r="C69" s="128"/>
      <c r="D69" s="34">
        <f t="shared" si="4"/>
        <v>45</v>
      </c>
      <c r="E69" s="144">
        <v>45111</v>
      </c>
      <c r="F69" s="37">
        <v>45</v>
      </c>
      <c r="G69" s="145">
        <v>45112</v>
      </c>
      <c r="H69" s="76">
        <f t="shared" si="2"/>
        <v>0</v>
      </c>
      <c r="K69" s="134">
        <v>65</v>
      </c>
      <c r="L69" s="679">
        <v>45111</v>
      </c>
      <c r="M69" s="136"/>
      <c r="N69" s="137">
        <f t="shared" si="3"/>
        <v>460</v>
      </c>
      <c r="O69" s="138">
        <v>460</v>
      </c>
      <c r="P69" s="139">
        <f t="shared" si="0"/>
        <v>0</v>
      </c>
      <c r="Q69" s="41"/>
    </row>
    <row r="70" spans="1:19" ht="15.6" x14ac:dyDescent="0.3">
      <c r="A70" s="150">
        <v>65</v>
      </c>
      <c r="B70" s="142">
        <f t="shared" si="6"/>
        <v>45</v>
      </c>
      <c r="C70" s="128"/>
      <c r="D70" s="34">
        <f t="shared" si="4"/>
        <v>45</v>
      </c>
      <c r="E70" s="144">
        <v>45112</v>
      </c>
      <c r="F70" s="37">
        <v>45</v>
      </c>
      <c r="G70" s="145">
        <v>45113</v>
      </c>
      <c r="H70" s="76">
        <f t="shared" si="2"/>
        <v>0</v>
      </c>
      <c r="K70" s="134">
        <v>66</v>
      </c>
      <c r="L70" s="679">
        <v>45112</v>
      </c>
      <c r="M70" s="136"/>
      <c r="N70" s="137">
        <f t="shared" si="3"/>
        <v>460</v>
      </c>
      <c r="O70" s="138">
        <v>460</v>
      </c>
      <c r="P70" s="139">
        <f t="shared" si="0"/>
        <v>0</v>
      </c>
      <c r="Q70" s="41"/>
    </row>
    <row r="71" spans="1:19" ht="15.6" x14ac:dyDescent="0.3">
      <c r="A71" s="150">
        <v>66</v>
      </c>
      <c r="B71" s="142">
        <f t="shared" si="6"/>
        <v>45</v>
      </c>
      <c r="C71" s="128"/>
      <c r="D71" s="34">
        <f t="shared" si="4"/>
        <v>45</v>
      </c>
      <c r="E71" s="144">
        <v>45113</v>
      </c>
      <c r="F71" s="37">
        <v>45</v>
      </c>
      <c r="G71" s="145">
        <v>45114</v>
      </c>
      <c r="H71" s="76">
        <f t="shared" si="2"/>
        <v>0</v>
      </c>
      <c r="K71" s="134">
        <v>67</v>
      </c>
      <c r="L71" s="679">
        <v>45113</v>
      </c>
      <c r="M71" s="136"/>
      <c r="N71" s="137">
        <f t="shared" si="3"/>
        <v>460</v>
      </c>
      <c r="O71" s="138">
        <v>460</v>
      </c>
      <c r="P71" s="139">
        <f t="shared" si="0"/>
        <v>0</v>
      </c>
      <c r="Q71" s="41"/>
    </row>
    <row r="72" spans="1:19" ht="15.6" x14ac:dyDescent="0.3">
      <c r="A72" s="150">
        <v>67</v>
      </c>
      <c r="B72" s="142">
        <f t="shared" si="6"/>
        <v>48</v>
      </c>
      <c r="C72" s="128"/>
      <c r="D72" s="34">
        <f t="shared" si="4"/>
        <v>45</v>
      </c>
      <c r="E72" s="144">
        <v>45114</v>
      </c>
      <c r="F72" s="37">
        <v>48</v>
      </c>
      <c r="G72" s="145">
        <v>45115</v>
      </c>
      <c r="H72" s="76">
        <f t="shared" si="2"/>
        <v>3</v>
      </c>
      <c r="K72" s="134">
        <v>68</v>
      </c>
      <c r="L72" s="679">
        <v>45114</v>
      </c>
      <c r="M72" s="136"/>
      <c r="N72" s="137">
        <f t="shared" si="3"/>
        <v>460</v>
      </c>
      <c r="O72" s="138">
        <v>460</v>
      </c>
      <c r="P72" s="139">
        <f t="shared" si="0"/>
        <v>0</v>
      </c>
      <c r="Q72" s="41"/>
    </row>
    <row r="73" spans="1:19" ht="15.6" x14ac:dyDescent="0.3">
      <c r="A73" s="150">
        <v>68</v>
      </c>
      <c r="B73" s="142">
        <f t="shared" si="6"/>
        <v>48</v>
      </c>
      <c r="C73" s="128"/>
      <c r="D73" s="34">
        <f t="shared" si="4"/>
        <v>48</v>
      </c>
      <c r="E73" s="144">
        <v>45115</v>
      </c>
      <c r="F73" s="37">
        <v>48</v>
      </c>
      <c r="G73" s="145">
        <v>45116</v>
      </c>
      <c r="H73" s="76">
        <f t="shared" si="2"/>
        <v>0</v>
      </c>
      <c r="K73" s="134">
        <v>69</v>
      </c>
      <c r="L73" s="679">
        <v>45115</v>
      </c>
      <c r="M73" s="136"/>
      <c r="N73" s="137">
        <f t="shared" si="3"/>
        <v>460</v>
      </c>
      <c r="O73" s="138">
        <v>460</v>
      </c>
      <c r="P73" s="139">
        <f t="shared" si="0"/>
        <v>0</v>
      </c>
      <c r="Q73" s="41"/>
    </row>
    <row r="74" spans="1:19" ht="15.6" x14ac:dyDescent="0.3">
      <c r="A74" s="150">
        <v>69</v>
      </c>
      <c r="B74" s="142">
        <f t="shared" si="6"/>
        <v>48</v>
      </c>
      <c r="C74" s="128"/>
      <c r="D74" s="34">
        <f t="shared" si="4"/>
        <v>48</v>
      </c>
      <c r="E74" s="144">
        <v>45116</v>
      </c>
      <c r="F74" s="37">
        <v>48</v>
      </c>
      <c r="G74" s="145">
        <v>45117</v>
      </c>
      <c r="H74" s="76">
        <f t="shared" si="2"/>
        <v>0</v>
      </c>
      <c r="K74" s="134">
        <v>70</v>
      </c>
      <c r="L74" s="679">
        <v>45116</v>
      </c>
      <c r="M74" s="136"/>
      <c r="N74" s="137">
        <f t="shared" si="3"/>
        <v>460</v>
      </c>
      <c r="O74" s="138">
        <v>460</v>
      </c>
      <c r="P74" s="139">
        <f t="shared" si="0"/>
        <v>0</v>
      </c>
      <c r="Q74" s="41"/>
    </row>
    <row r="75" spans="1:19" ht="15.6" x14ac:dyDescent="0.3">
      <c r="A75" s="150">
        <v>70</v>
      </c>
      <c r="B75" s="142">
        <f t="shared" si="6"/>
        <v>52</v>
      </c>
      <c r="C75" s="128"/>
      <c r="D75" s="34">
        <f t="shared" si="4"/>
        <v>48</v>
      </c>
      <c r="E75" s="144">
        <v>45117</v>
      </c>
      <c r="F75" s="37">
        <v>52</v>
      </c>
      <c r="G75" s="145">
        <v>45118</v>
      </c>
      <c r="H75" s="76">
        <f t="shared" si="2"/>
        <v>4</v>
      </c>
      <c r="K75" s="134">
        <v>71</v>
      </c>
      <c r="L75" s="679">
        <v>45117</v>
      </c>
      <c r="M75" s="136"/>
      <c r="N75" s="137">
        <f t="shared" si="3"/>
        <v>460</v>
      </c>
      <c r="O75" s="138">
        <v>417</v>
      </c>
      <c r="P75" s="139">
        <f t="shared" si="0"/>
        <v>43</v>
      </c>
      <c r="Q75" s="41"/>
    </row>
    <row r="76" spans="1:19" ht="15.6" x14ac:dyDescent="0.3">
      <c r="A76" s="150">
        <v>71</v>
      </c>
      <c r="B76" s="142">
        <f t="shared" si="6"/>
        <v>53</v>
      </c>
      <c r="C76" s="128"/>
      <c r="D76" s="34">
        <f t="shared" si="4"/>
        <v>52</v>
      </c>
      <c r="E76" s="144">
        <v>45118</v>
      </c>
      <c r="F76" s="37">
        <v>53</v>
      </c>
      <c r="G76" s="145">
        <v>45119</v>
      </c>
      <c r="H76" s="76">
        <f t="shared" si="2"/>
        <v>1</v>
      </c>
      <c r="K76" s="134">
        <v>72</v>
      </c>
      <c r="L76" s="679">
        <v>45118</v>
      </c>
      <c r="M76" s="136"/>
      <c r="N76" s="137">
        <f t="shared" si="3"/>
        <v>417</v>
      </c>
      <c r="O76" s="138">
        <v>403</v>
      </c>
      <c r="P76" s="139">
        <f t="shared" si="0"/>
        <v>14</v>
      </c>
      <c r="Q76" s="41"/>
    </row>
    <row r="77" spans="1:19" ht="15.6" x14ac:dyDescent="0.3">
      <c r="A77" s="150">
        <v>72</v>
      </c>
      <c r="B77" s="142">
        <f t="shared" si="6"/>
        <v>53</v>
      </c>
      <c r="C77" s="128"/>
      <c r="D77" s="34">
        <f t="shared" si="4"/>
        <v>53</v>
      </c>
      <c r="E77" s="144">
        <v>45119</v>
      </c>
      <c r="F77" s="37">
        <v>53</v>
      </c>
      <c r="G77" s="145">
        <v>45120</v>
      </c>
      <c r="H77" s="76">
        <f t="shared" si="2"/>
        <v>0</v>
      </c>
      <c r="K77" s="134">
        <v>73</v>
      </c>
      <c r="L77" s="679">
        <v>45119</v>
      </c>
      <c r="M77" s="136"/>
      <c r="N77" s="137">
        <f t="shared" si="3"/>
        <v>403</v>
      </c>
      <c r="O77" s="138">
        <v>403</v>
      </c>
      <c r="P77" s="139">
        <f t="shared" si="0"/>
        <v>0</v>
      </c>
      <c r="Q77" s="41"/>
    </row>
    <row r="78" spans="1:19" ht="15.6" x14ac:dyDescent="0.3">
      <c r="A78" s="150">
        <v>73</v>
      </c>
      <c r="B78" s="142">
        <f t="shared" si="6"/>
        <v>53</v>
      </c>
      <c r="C78" s="128"/>
      <c r="D78" s="34">
        <f t="shared" si="4"/>
        <v>53</v>
      </c>
      <c r="E78" s="144">
        <v>45120</v>
      </c>
      <c r="F78" s="37">
        <v>53</v>
      </c>
      <c r="G78" s="145">
        <v>45121</v>
      </c>
      <c r="H78" s="76">
        <f t="shared" si="2"/>
        <v>0</v>
      </c>
      <c r="K78" s="134">
        <v>74</v>
      </c>
      <c r="L78" s="679">
        <v>45120</v>
      </c>
      <c r="M78" s="136"/>
      <c r="N78" s="137">
        <f t="shared" si="3"/>
        <v>403</v>
      </c>
      <c r="O78" s="138">
        <v>403</v>
      </c>
      <c r="P78" s="139">
        <f t="shared" si="0"/>
        <v>0</v>
      </c>
      <c r="Q78" s="41"/>
    </row>
    <row r="79" spans="1:19" ht="15.6" x14ac:dyDescent="0.3">
      <c r="A79" s="150">
        <v>73</v>
      </c>
      <c r="B79" s="142">
        <f t="shared" si="6"/>
        <v>53</v>
      </c>
      <c r="C79" s="128"/>
      <c r="D79" s="34">
        <f t="shared" si="4"/>
        <v>53</v>
      </c>
      <c r="E79" s="144">
        <v>45121</v>
      </c>
      <c r="F79" s="37">
        <v>53</v>
      </c>
      <c r="G79" s="145">
        <v>45122</v>
      </c>
      <c r="H79" s="76">
        <f t="shared" si="2"/>
        <v>0</v>
      </c>
      <c r="K79" s="134">
        <v>75</v>
      </c>
      <c r="L79" s="679">
        <v>45121</v>
      </c>
      <c r="M79" s="136"/>
      <c r="N79" s="137">
        <f t="shared" si="3"/>
        <v>403</v>
      </c>
      <c r="O79" s="138">
        <v>403</v>
      </c>
      <c r="P79" s="139">
        <f t="shared" si="0"/>
        <v>0</v>
      </c>
      <c r="Q79" s="41"/>
    </row>
    <row r="80" spans="1:19" ht="15.6" x14ac:dyDescent="0.3">
      <c r="A80" s="150">
        <v>74</v>
      </c>
      <c r="B80" s="142">
        <f t="shared" si="6"/>
        <v>53</v>
      </c>
      <c r="C80" s="128"/>
      <c r="D80" s="34">
        <f t="shared" si="4"/>
        <v>53</v>
      </c>
      <c r="E80" s="144">
        <v>45122</v>
      </c>
      <c r="F80" s="37">
        <v>53</v>
      </c>
      <c r="G80" s="145">
        <v>45123</v>
      </c>
      <c r="H80" s="76">
        <f t="shared" si="2"/>
        <v>0</v>
      </c>
      <c r="K80" s="134">
        <v>76</v>
      </c>
      <c r="L80" s="679">
        <v>45122</v>
      </c>
      <c r="M80" s="136"/>
      <c r="N80" s="137">
        <f t="shared" si="3"/>
        <v>403</v>
      </c>
      <c r="O80" s="138">
        <v>403</v>
      </c>
      <c r="P80" s="139">
        <f t="shared" si="0"/>
        <v>0</v>
      </c>
      <c r="Q80" s="41"/>
    </row>
    <row r="81" spans="1:17" ht="15.6" x14ac:dyDescent="0.3">
      <c r="A81" s="150">
        <v>75</v>
      </c>
      <c r="B81" s="142">
        <f t="shared" si="6"/>
        <v>53</v>
      </c>
      <c r="C81" s="128"/>
      <c r="D81" s="34">
        <f t="shared" si="4"/>
        <v>53</v>
      </c>
      <c r="E81" s="144">
        <v>45123</v>
      </c>
      <c r="F81" s="37">
        <v>53</v>
      </c>
      <c r="G81" s="145">
        <v>45124</v>
      </c>
      <c r="H81" s="76">
        <f t="shared" si="2"/>
        <v>0</v>
      </c>
      <c r="K81" s="134">
        <v>77</v>
      </c>
      <c r="L81" s="679">
        <v>45123</v>
      </c>
      <c r="M81" s="136"/>
      <c r="N81" s="137">
        <f t="shared" si="3"/>
        <v>403</v>
      </c>
      <c r="O81" s="138">
        <v>403</v>
      </c>
      <c r="P81" s="139">
        <f t="shared" si="0"/>
        <v>0</v>
      </c>
      <c r="Q81" s="41"/>
    </row>
    <row r="82" spans="1:17" ht="15.6" x14ac:dyDescent="0.3">
      <c r="A82" s="150">
        <v>76</v>
      </c>
      <c r="B82" s="142">
        <f t="shared" si="6"/>
        <v>53</v>
      </c>
      <c r="C82" s="128"/>
      <c r="D82" s="34">
        <f t="shared" si="4"/>
        <v>53</v>
      </c>
      <c r="E82" s="144">
        <v>45124</v>
      </c>
      <c r="F82" s="37">
        <v>53</v>
      </c>
      <c r="G82" s="145">
        <v>45125</v>
      </c>
      <c r="H82" s="76">
        <f t="shared" si="2"/>
        <v>0</v>
      </c>
      <c r="K82" s="134">
        <v>78</v>
      </c>
      <c r="L82" s="679">
        <v>45124</v>
      </c>
      <c r="M82" s="136"/>
      <c r="N82" s="137">
        <f t="shared" si="3"/>
        <v>403</v>
      </c>
      <c r="O82" s="138">
        <v>403</v>
      </c>
      <c r="P82" s="139">
        <f t="shared" si="0"/>
        <v>0</v>
      </c>
      <c r="Q82" s="41"/>
    </row>
    <row r="83" spans="1:17" ht="15.6" x14ac:dyDescent="0.3">
      <c r="A83" s="150">
        <v>77</v>
      </c>
      <c r="B83" s="142">
        <f t="shared" si="6"/>
        <v>53</v>
      </c>
      <c r="C83" s="128"/>
      <c r="D83" s="34">
        <f t="shared" si="4"/>
        <v>53</v>
      </c>
      <c r="E83" s="144">
        <v>45125</v>
      </c>
      <c r="F83" s="37">
        <v>53</v>
      </c>
      <c r="G83" s="145">
        <v>45126</v>
      </c>
      <c r="H83" s="76">
        <f t="shared" si="2"/>
        <v>0</v>
      </c>
      <c r="K83" s="134">
        <v>79</v>
      </c>
      <c r="L83" s="679">
        <v>45125</v>
      </c>
      <c r="M83" s="136"/>
      <c r="N83" s="137">
        <f t="shared" si="3"/>
        <v>403</v>
      </c>
      <c r="O83" s="138">
        <v>403</v>
      </c>
      <c r="P83" s="139">
        <f t="shared" si="0"/>
        <v>0</v>
      </c>
      <c r="Q83" s="41"/>
    </row>
    <row r="84" spans="1:17" ht="15.6" x14ac:dyDescent="0.3">
      <c r="A84" s="150">
        <v>78</v>
      </c>
      <c r="B84" s="142">
        <f t="shared" si="6"/>
        <v>53</v>
      </c>
      <c r="C84" s="128"/>
      <c r="D84" s="34">
        <f t="shared" si="4"/>
        <v>53</v>
      </c>
      <c r="E84" s="144">
        <v>45126</v>
      </c>
      <c r="F84" s="37">
        <v>53</v>
      </c>
      <c r="G84" s="145">
        <v>45127</v>
      </c>
      <c r="H84" s="76">
        <f t="shared" si="2"/>
        <v>0</v>
      </c>
      <c r="K84" s="134">
        <v>80</v>
      </c>
      <c r="L84" s="679">
        <v>45126</v>
      </c>
      <c r="M84" s="136"/>
      <c r="N84" s="137">
        <f t="shared" si="3"/>
        <v>403</v>
      </c>
      <c r="O84" s="138">
        <v>403</v>
      </c>
      <c r="P84" s="139">
        <f t="shared" si="0"/>
        <v>0</v>
      </c>
      <c r="Q84" s="41"/>
    </row>
    <row r="85" spans="1:17" ht="15.6" x14ac:dyDescent="0.3">
      <c r="A85" s="150">
        <v>79</v>
      </c>
      <c r="B85" s="142">
        <f t="shared" si="6"/>
        <v>53</v>
      </c>
      <c r="C85" s="128"/>
      <c r="D85" s="34">
        <f t="shared" si="4"/>
        <v>53</v>
      </c>
      <c r="E85" s="144">
        <v>45127</v>
      </c>
      <c r="F85" s="37">
        <v>53</v>
      </c>
      <c r="G85" s="145">
        <v>45128</v>
      </c>
      <c r="H85" s="76">
        <f t="shared" si="2"/>
        <v>0</v>
      </c>
      <c r="K85" s="134">
        <v>81</v>
      </c>
      <c r="L85" s="679">
        <v>45127</v>
      </c>
      <c r="M85" s="136"/>
      <c r="N85" s="137">
        <f t="shared" si="3"/>
        <v>403</v>
      </c>
      <c r="O85" s="138">
        <v>403</v>
      </c>
      <c r="P85" s="139">
        <f t="shared" si="0"/>
        <v>0</v>
      </c>
      <c r="Q85" s="41"/>
    </row>
    <row r="86" spans="1:17" ht="15.6" x14ac:dyDescent="0.3">
      <c r="A86" s="150">
        <v>80</v>
      </c>
      <c r="B86" s="142">
        <f t="shared" si="6"/>
        <v>53</v>
      </c>
      <c r="C86" s="128"/>
      <c r="D86" s="34">
        <f t="shared" si="4"/>
        <v>53</v>
      </c>
      <c r="E86" s="144">
        <v>45128</v>
      </c>
      <c r="F86" s="37">
        <v>53</v>
      </c>
      <c r="G86" s="145">
        <v>45129</v>
      </c>
      <c r="H86" s="76">
        <f t="shared" si="2"/>
        <v>0</v>
      </c>
      <c r="K86" s="134">
        <v>82</v>
      </c>
      <c r="L86" s="679">
        <v>45128</v>
      </c>
      <c r="M86" s="136"/>
      <c r="N86" s="137">
        <f t="shared" si="3"/>
        <v>403</v>
      </c>
      <c r="O86" s="138">
        <v>403</v>
      </c>
      <c r="P86" s="139">
        <f t="shared" si="0"/>
        <v>0</v>
      </c>
      <c r="Q86" s="41"/>
    </row>
    <row r="87" spans="1:17" ht="15.6" x14ac:dyDescent="0.3">
      <c r="A87" s="150">
        <v>81</v>
      </c>
      <c r="B87" s="142">
        <f t="shared" si="6"/>
        <v>53</v>
      </c>
      <c r="C87" s="128"/>
      <c r="D87" s="34">
        <f t="shared" si="4"/>
        <v>53</v>
      </c>
      <c r="E87" s="144">
        <v>45129</v>
      </c>
      <c r="F87" s="37">
        <v>53</v>
      </c>
      <c r="G87" s="145">
        <v>45130</v>
      </c>
      <c r="H87" s="76">
        <f t="shared" si="2"/>
        <v>0</v>
      </c>
      <c r="K87" s="134">
        <v>83</v>
      </c>
      <c r="L87" s="679">
        <v>45129</v>
      </c>
      <c r="M87" s="136"/>
      <c r="N87" s="137">
        <f t="shared" si="3"/>
        <v>403</v>
      </c>
      <c r="O87" s="138">
        <v>403</v>
      </c>
      <c r="P87" s="139">
        <f t="shared" si="0"/>
        <v>0</v>
      </c>
      <c r="Q87" s="41"/>
    </row>
    <row r="88" spans="1:17" ht="15.6" x14ac:dyDescent="0.3">
      <c r="A88" s="150">
        <v>82</v>
      </c>
      <c r="B88" s="142">
        <f t="shared" si="6"/>
        <v>53</v>
      </c>
      <c r="C88" s="128"/>
      <c r="D88" s="34">
        <f t="shared" si="4"/>
        <v>53</v>
      </c>
      <c r="E88" s="144">
        <v>45130</v>
      </c>
      <c r="F88" s="37">
        <v>53</v>
      </c>
      <c r="G88" s="145">
        <v>45131</v>
      </c>
      <c r="H88" s="76">
        <f t="shared" si="2"/>
        <v>0</v>
      </c>
      <c r="K88" s="134">
        <v>84</v>
      </c>
      <c r="L88" s="679">
        <v>45130</v>
      </c>
      <c r="M88" s="136"/>
      <c r="N88" s="137">
        <f t="shared" si="3"/>
        <v>403</v>
      </c>
      <c r="O88" s="138">
        <v>403</v>
      </c>
      <c r="P88" s="139">
        <f t="shared" si="0"/>
        <v>0</v>
      </c>
      <c r="Q88" s="41"/>
    </row>
    <row r="89" spans="1:17" ht="15.6" x14ac:dyDescent="0.3">
      <c r="A89" s="150">
        <v>83</v>
      </c>
      <c r="B89" s="142">
        <f t="shared" si="6"/>
        <v>53</v>
      </c>
      <c r="C89" s="128"/>
      <c r="D89" s="34">
        <f t="shared" si="4"/>
        <v>53</v>
      </c>
      <c r="E89" s="144">
        <v>45131</v>
      </c>
      <c r="F89" s="37">
        <v>53</v>
      </c>
      <c r="G89" s="145">
        <v>45132</v>
      </c>
      <c r="H89" s="76">
        <f t="shared" si="2"/>
        <v>0</v>
      </c>
      <c r="K89" s="134">
        <v>85</v>
      </c>
      <c r="L89" s="679">
        <v>45131</v>
      </c>
      <c r="M89" s="136"/>
      <c r="N89" s="137">
        <f t="shared" si="3"/>
        <v>403</v>
      </c>
      <c r="O89" s="138">
        <v>403</v>
      </c>
      <c r="P89" s="139">
        <f t="shared" si="0"/>
        <v>0</v>
      </c>
      <c r="Q89" s="41"/>
    </row>
    <row r="90" spans="1:17" ht="15.6" x14ac:dyDescent="0.3">
      <c r="A90" s="150">
        <v>84</v>
      </c>
      <c r="B90" s="142">
        <f t="shared" si="6"/>
        <v>53</v>
      </c>
      <c r="C90" s="128"/>
      <c r="D90" s="34">
        <f t="shared" si="4"/>
        <v>53</v>
      </c>
      <c r="E90" s="144">
        <v>45132</v>
      </c>
      <c r="F90" s="37">
        <v>53</v>
      </c>
      <c r="G90" s="145">
        <v>45133</v>
      </c>
      <c r="H90" s="76">
        <f t="shared" si="2"/>
        <v>0</v>
      </c>
      <c r="K90" s="134">
        <v>86</v>
      </c>
      <c r="L90" s="679">
        <v>45132</v>
      </c>
      <c r="M90" s="136"/>
      <c r="N90" s="137">
        <f t="shared" si="3"/>
        <v>403</v>
      </c>
      <c r="O90" s="138">
        <v>403</v>
      </c>
      <c r="P90" s="139">
        <f t="shared" si="0"/>
        <v>0</v>
      </c>
      <c r="Q90" s="41"/>
    </row>
    <row r="91" spans="1:17" ht="15.6" x14ac:dyDescent="0.3">
      <c r="A91" s="150">
        <v>85</v>
      </c>
      <c r="B91" s="142">
        <f t="shared" si="6"/>
        <v>53</v>
      </c>
      <c r="C91" s="128"/>
      <c r="D91" s="34">
        <f t="shared" si="4"/>
        <v>53</v>
      </c>
      <c r="E91" s="144">
        <v>45133</v>
      </c>
      <c r="F91" s="37">
        <v>53</v>
      </c>
      <c r="G91" s="145">
        <v>45134</v>
      </c>
      <c r="H91" s="76">
        <f t="shared" si="2"/>
        <v>0</v>
      </c>
      <c r="K91" s="134">
        <v>87</v>
      </c>
      <c r="L91" s="682">
        <v>45133</v>
      </c>
      <c r="M91" s="148">
        <v>70</v>
      </c>
      <c r="N91" s="285">
        <f t="shared" si="3"/>
        <v>403</v>
      </c>
      <c r="O91" s="286">
        <v>460</v>
      </c>
      <c r="P91" s="287">
        <f t="shared" si="0"/>
        <v>13</v>
      </c>
      <c r="Q91" s="41"/>
    </row>
    <row r="92" spans="1:17" ht="15.6" x14ac:dyDescent="0.3">
      <c r="A92" s="150">
        <v>86</v>
      </c>
      <c r="B92" s="142">
        <f t="shared" si="6"/>
        <v>53</v>
      </c>
      <c r="C92" s="128"/>
      <c r="D92" s="34">
        <f t="shared" si="4"/>
        <v>53</v>
      </c>
      <c r="E92" s="144">
        <v>45134</v>
      </c>
      <c r="F92" s="37">
        <v>53</v>
      </c>
      <c r="G92" s="145">
        <v>45135</v>
      </c>
      <c r="H92" s="76">
        <f t="shared" si="2"/>
        <v>0</v>
      </c>
      <c r="K92" s="134">
        <v>88</v>
      </c>
      <c r="L92" s="679">
        <v>45134</v>
      </c>
      <c r="M92" s="136"/>
      <c r="N92" s="137">
        <f t="shared" si="3"/>
        <v>460</v>
      </c>
      <c r="O92" s="138">
        <v>460</v>
      </c>
      <c r="P92" s="139">
        <f t="shared" si="0"/>
        <v>0</v>
      </c>
      <c r="Q92" s="41"/>
    </row>
    <row r="93" spans="1:17" ht="15.6" x14ac:dyDescent="0.3">
      <c r="A93" s="150">
        <v>87</v>
      </c>
      <c r="B93" s="142">
        <f t="shared" si="6"/>
        <v>53</v>
      </c>
      <c r="C93" s="128"/>
      <c r="D93" s="34">
        <f t="shared" si="4"/>
        <v>53</v>
      </c>
      <c r="E93" s="144">
        <v>45135</v>
      </c>
      <c r="F93" s="37">
        <v>53</v>
      </c>
      <c r="G93" s="145">
        <v>45136</v>
      </c>
      <c r="H93" s="76">
        <f t="shared" si="2"/>
        <v>0</v>
      </c>
      <c r="K93" s="134">
        <v>89</v>
      </c>
      <c r="L93" s="679">
        <v>45135</v>
      </c>
      <c r="M93" s="136"/>
      <c r="N93" s="137">
        <f t="shared" si="3"/>
        <v>460</v>
      </c>
      <c r="O93" s="138">
        <v>460</v>
      </c>
      <c r="P93" s="139">
        <f t="shared" si="0"/>
        <v>0</v>
      </c>
      <c r="Q93" s="41"/>
    </row>
    <row r="94" spans="1:17" ht="15.6" x14ac:dyDescent="0.3">
      <c r="A94" s="150">
        <v>88</v>
      </c>
      <c r="B94" s="142">
        <f t="shared" si="6"/>
        <v>53</v>
      </c>
      <c r="C94" s="128"/>
      <c r="D94" s="34">
        <f t="shared" si="4"/>
        <v>53</v>
      </c>
      <c r="E94" s="144">
        <v>45136</v>
      </c>
      <c r="F94" s="37">
        <v>53</v>
      </c>
      <c r="G94" s="145">
        <v>45137</v>
      </c>
      <c r="H94" s="76">
        <f t="shared" si="2"/>
        <v>0</v>
      </c>
      <c r="K94" s="134">
        <v>90</v>
      </c>
      <c r="L94" s="679">
        <v>45136</v>
      </c>
      <c r="M94" s="136"/>
      <c r="N94" s="137">
        <f t="shared" si="3"/>
        <v>460</v>
      </c>
      <c r="O94" s="138">
        <v>460</v>
      </c>
      <c r="P94" s="139">
        <f t="shared" si="0"/>
        <v>0</v>
      </c>
      <c r="Q94" s="41"/>
    </row>
    <row r="95" spans="1:17" ht="15.6" x14ac:dyDescent="0.3">
      <c r="A95" s="150">
        <v>89</v>
      </c>
      <c r="B95" s="142">
        <f t="shared" si="6"/>
        <v>53</v>
      </c>
      <c r="C95" s="128"/>
      <c r="D95" s="34">
        <f t="shared" si="4"/>
        <v>53</v>
      </c>
      <c r="E95" s="144">
        <v>45137</v>
      </c>
      <c r="F95" s="37">
        <v>53</v>
      </c>
      <c r="G95" s="145">
        <v>45138</v>
      </c>
      <c r="H95" s="76">
        <f t="shared" si="2"/>
        <v>0</v>
      </c>
      <c r="K95" s="134">
        <v>91</v>
      </c>
      <c r="L95" s="679">
        <v>45137</v>
      </c>
      <c r="M95" s="136"/>
      <c r="N95" s="137">
        <f t="shared" si="3"/>
        <v>460</v>
      </c>
      <c r="O95" s="138">
        <v>460</v>
      </c>
      <c r="P95" s="139">
        <f t="shared" si="0"/>
        <v>0</v>
      </c>
      <c r="Q95" s="41"/>
    </row>
    <row r="96" spans="1:17" ht="15.6" x14ac:dyDescent="0.3">
      <c r="A96" s="150">
        <v>90</v>
      </c>
      <c r="B96" s="142">
        <f t="shared" si="6"/>
        <v>53</v>
      </c>
      <c r="C96" s="128"/>
      <c r="D96" s="34">
        <f t="shared" si="4"/>
        <v>53</v>
      </c>
      <c r="E96" s="144">
        <v>45138</v>
      </c>
      <c r="F96" s="37">
        <v>53</v>
      </c>
      <c r="G96" s="145">
        <v>45139</v>
      </c>
      <c r="H96" s="76">
        <f t="shared" si="2"/>
        <v>0</v>
      </c>
      <c r="K96" s="134">
        <v>92</v>
      </c>
      <c r="L96" s="679">
        <v>45138</v>
      </c>
      <c r="M96" s="136"/>
      <c r="N96" s="137">
        <f t="shared" si="3"/>
        <v>460</v>
      </c>
      <c r="O96" s="138">
        <v>460</v>
      </c>
      <c r="P96" s="139">
        <f t="shared" si="0"/>
        <v>0</v>
      </c>
      <c r="Q96" s="41"/>
    </row>
    <row r="97" spans="1:17" ht="15.6" x14ac:dyDescent="0.3">
      <c r="A97" s="150">
        <v>91</v>
      </c>
      <c r="B97" s="142">
        <f t="shared" si="6"/>
        <v>53</v>
      </c>
      <c r="C97" s="128"/>
      <c r="D97" s="34">
        <f t="shared" si="4"/>
        <v>53</v>
      </c>
      <c r="E97" s="144">
        <v>45139</v>
      </c>
      <c r="F97" s="37">
        <v>53</v>
      </c>
      <c r="G97" s="145">
        <v>45140</v>
      </c>
      <c r="H97" s="76">
        <f t="shared" si="2"/>
        <v>0</v>
      </c>
      <c r="K97" s="134">
        <v>93</v>
      </c>
      <c r="L97" s="679">
        <v>45139</v>
      </c>
      <c r="M97" s="136"/>
      <c r="N97" s="137">
        <f t="shared" si="3"/>
        <v>460</v>
      </c>
      <c r="O97" s="138">
        <v>460</v>
      </c>
      <c r="P97" s="139">
        <f t="shared" si="0"/>
        <v>0</v>
      </c>
      <c r="Q97" s="41"/>
    </row>
    <row r="98" spans="1:17" ht="15.6" x14ac:dyDescent="0.3">
      <c r="A98" s="150">
        <v>92</v>
      </c>
      <c r="B98" s="142">
        <f t="shared" si="6"/>
        <v>53</v>
      </c>
      <c r="C98" s="128"/>
      <c r="D98" s="34">
        <f t="shared" si="4"/>
        <v>53</v>
      </c>
      <c r="E98" s="144">
        <v>45140</v>
      </c>
      <c r="F98" s="37">
        <v>53</v>
      </c>
      <c r="G98" s="145">
        <v>45141</v>
      </c>
      <c r="H98" s="76">
        <f t="shared" si="2"/>
        <v>0</v>
      </c>
      <c r="K98" s="134">
        <v>94</v>
      </c>
      <c r="L98" s="679">
        <v>45140</v>
      </c>
      <c r="M98" s="136"/>
      <c r="N98" s="137">
        <f t="shared" si="3"/>
        <v>460</v>
      </c>
      <c r="O98" s="138">
        <v>460</v>
      </c>
      <c r="P98" s="139">
        <f t="shared" si="0"/>
        <v>0</v>
      </c>
      <c r="Q98" s="41"/>
    </row>
    <row r="99" spans="1:17" ht="15.6" x14ac:dyDescent="0.3">
      <c r="A99" s="150">
        <v>93</v>
      </c>
      <c r="B99" s="142">
        <f t="shared" si="6"/>
        <v>53</v>
      </c>
      <c r="C99" s="128"/>
      <c r="D99" s="34">
        <f t="shared" si="4"/>
        <v>53</v>
      </c>
      <c r="E99" s="144">
        <v>45141</v>
      </c>
      <c r="F99" s="37">
        <v>53</v>
      </c>
      <c r="G99" s="145">
        <v>45142</v>
      </c>
      <c r="H99" s="76">
        <f t="shared" si="2"/>
        <v>0</v>
      </c>
      <c r="K99" s="134">
        <v>95</v>
      </c>
      <c r="L99" s="679">
        <v>45141</v>
      </c>
      <c r="M99" s="136"/>
      <c r="N99" s="137">
        <f t="shared" si="3"/>
        <v>460</v>
      </c>
      <c r="O99" s="138">
        <v>460</v>
      </c>
      <c r="P99" s="139">
        <f t="shared" si="0"/>
        <v>0</v>
      </c>
      <c r="Q99" s="41"/>
    </row>
    <row r="100" spans="1:17" ht="15.6" x14ac:dyDescent="0.3">
      <c r="A100" s="150">
        <v>94</v>
      </c>
      <c r="B100" s="142">
        <f t="shared" si="6"/>
        <v>53</v>
      </c>
      <c r="C100" s="128"/>
      <c r="D100" s="34">
        <f t="shared" si="4"/>
        <v>53</v>
      </c>
      <c r="E100" s="144">
        <v>45142</v>
      </c>
      <c r="F100" s="37">
        <v>53</v>
      </c>
      <c r="G100" s="145">
        <v>45143</v>
      </c>
      <c r="H100" s="76">
        <f t="shared" si="2"/>
        <v>0</v>
      </c>
      <c r="K100" s="134">
        <v>96</v>
      </c>
      <c r="L100" s="679">
        <v>45142</v>
      </c>
      <c r="M100" s="136"/>
      <c r="N100" s="137">
        <f t="shared" si="3"/>
        <v>460</v>
      </c>
      <c r="O100" s="138">
        <v>460</v>
      </c>
      <c r="P100" s="139">
        <f t="shared" si="0"/>
        <v>0</v>
      </c>
      <c r="Q100" s="41"/>
    </row>
    <row r="101" spans="1:17" ht="15.6" x14ac:dyDescent="0.3">
      <c r="A101" s="150">
        <v>95</v>
      </c>
      <c r="B101" s="142">
        <f t="shared" si="6"/>
        <v>53</v>
      </c>
      <c r="C101" s="128"/>
      <c r="D101" s="34">
        <f t="shared" si="4"/>
        <v>53</v>
      </c>
      <c r="E101" s="144">
        <v>45143</v>
      </c>
      <c r="F101" s="37">
        <v>53</v>
      </c>
      <c r="G101" s="145">
        <v>45144</v>
      </c>
      <c r="H101" s="76">
        <f t="shared" si="2"/>
        <v>0</v>
      </c>
      <c r="K101" s="134">
        <v>97</v>
      </c>
      <c r="L101" s="679">
        <v>45143</v>
      </c>
      <c r="M101" s="136"/>
      <c r="N101" s="137">
        <f t="shared" si="3"/>
        <v>460</v>
      </c>
      <c r="O101" s="138">
        <v>460</v>
      </c>
      <c r="P101" s="139">
        <f t="shared" si="0"/>
        <v>0</v>
      </c>
      <c r="Q101" s="41"/>
    </row>
    <row r="102" spans="1:17" ht="15.6" x14ac:dyDescent="0.3">
      <c r="A102" s="150">
        <v>96</v>
      </c>
      <c r="B102" s="142">
        <f t="shared" si="6"/>
        <v>53</v>
      </c>
      <c r="C102" s="128"/>
      <c r="D102" s="34">
        <f t="shared" si="4"/>
        <v>53</v>
      </c>
      <c r="E102" s="144">
        <v>45144</v>
      </c>
      <c r="F102" s="37">
        <v>53</v>
      </c>
      <c r="G102" s="145">
        <v>45145</v>
      </c>
      <c r="H102" s="76">
        <f t="shared" si="2"/>
        <v>0</v>
      </c>
      <c r="K102" s="134">
        <v>98</v>
      </c>
      <c r="L102" s="679">
        <v>45144</v>
      </c>
      <c r="M102" s="136"/>
      <c r="N102" s="137">
        <f t="shared" si="3"/>
        <v>460</v>
      </c>
      <c r="O102" s="138">
        <v>460</v>
      </c>
      <c r="P102" s="139">
        <f t="shared" si="0"/>
        <v>0</v>
      </c>
      <c r="Q102" s="41"/>
    </row>
    <row r="103" spans="1:17" ht="15.6" x14ac:dyDescent="0.3">
      <c r="A103" s="150">
        <v>97</v>
      </c>
      <c r="B103" s="142">
        <f t="shared" si="6"/>
        <v>53</v>
      </c>
      <c r="C103" s="128"/>
      <c r="D103" s="34">
        <f t="shared" si="4"/>
        <v>53</v>
      </c>
      <c r="E103" s="144">
        <v>45145</v>
      </c>
      <c r="F103" s="37">
        <v>53</v>
      </c>
      <c r="G103" s="145">
        <v>45146</v>
      </c>
      <c r="H103" s="76">
        <f t="shared" si="2"/>
        <v>0</v>
      </c>
      <c r="K103" s="134">
        <v>99</v>
      </c>
      <c r="L103" s="679">
        <v>45145</v>
      </c>
      <c r="M103" s="136"/>
      <c r="N103" s="137">
        <f t="shared" si="3"/>
        <v>460</v>
      </c>
      <c r="O103" s="138">
        <v>460</v>
      </c>
      <c r="P103" s="139">
        <f t="shared" si="0"/>
        <v>0</v>
      </c>
      <c r="Q103" s="41"/>
    </row>
    <row r="104" spans="1:17" ht="15.6" x14ac:dyDescent="0.3">
      <c r="A104" s="150">
        <v>98</v>
      </c>
      <c r="B104" s="142">
        <f t="shared" si="6"/>
        <v>53</v>
      </c>
      <c r="C104" s="128"/>
      <c r="D104" s="34">
        <f t="shared" si="4"/>
        <v>53</v>
      </c>
      <c r="E104" s="144">
        <v>45146</v>
      </c>
      <c r="F104" s="37">
        <v>53</v>
      </c>
      <c r="G104" s="145">
        <v>45147</v>
      </c>
      <c r="H104" s="76">
        <f t="shared" si="2"/>
        <v>0</v>
      </c>
      <c r="K104" s="134">
        <v>100</v>
      </c>
      <c r="L104" s="679">
        <v>45146</v>
      </c>
      <c r="M104" s="136"/>
      <c r="N104" s="137">
        <f t="shared" si="3"/>
        <v>460</v>
      </c>
      <c r="O104" s="138">
        <v>460</v>
      </c>
      <c r="P104" s="139">
        <f t="shared" si="0"/>
        <v>0</v>
      </c>
      <c r="Q104" s="41"/>
    </row>
    <row r="105" spans="1:17" ht="15.6" x14ac:dyDescent="0.3">
      <c r="A105" s="150">
        <v>99</v>
      </c>
      <c r="B105" s="142">
        <f t="shared" si="6"/>
        <v>53</v>
      </c>
      <c r="C105" s="128"/>
      <c r="D105" s="34">
        <f t="shared" si="4"/>
        <v>53</v>
      </c>
      <c r="E105" s="144">
        <v>45147</v>
      </c>
      <c r="F105" s="37">
        <v>53</v>
      </c>
      <c r="G105" s="145">
        <v>45148</v>
      </c>
      <c r="H105" s="76">
        <f t="shared" si="2"/>
        <v>0</v>
      </c>
      <c r="K105" s="134">
        <v>101</v>
      </c>
      <c r="L105" s="679">
        <v>45147</v>
      </c>
      <c r="M105" s="136"/>
      <c r="N105" s="137">
        <f t="shared" si="3"/>
        <v>460</v>
      </c>
      <c r="O105" s="138">
        <v>460</v>
      </c>
      <c r="P105" s="139">
        <f t="shared" si="0"/>
        <v>0</v>
      </c>
      <c r="Q105" s="41"/>
    </row>
    <row r="106" spans="1:17" ht="15.6" x14ac:dyDescent="0.3">
      <c r="A106" s="150">
        <v>100</v>
      </c>
      <c r="B106" s="142">
        <f t="shared" si="6"/>
        <v>53</v>
      </c>
      <c r="C106" s="128"/>
      <c r="D106" s="34">
        <f t="shared" si="4"/>
        <v>53</v>
      </c>
      <c r="E106" s="144">
        <v>45148</v>
      </c>
      <c r="F106" s="37">
        <v>53</v>
      </c>
      <c r="G106" s="145">
        <v>45149</v>
      </c>
      <c r="H106" s="76">
        <f t="shared" si="2"/>
        <v>0</v>
      </c>
      <c r="K106" s="134">
        <v>102</v>
      </c>
      <c r="L106" s="679">
        <v>45148</v>
      </c>
      <c r="M106" s="136"/>
      <c r="N106" s="137">
        <f t="shared" si="3"/>
        <v>460</v>
      </c>
      <c r="O106" s="138">
        <v>460</v>
      </c>
      <c r="P106" s="139">
        <f t="shared" si="0"/>
        <v>0</v>
      </c>
      <c r="Q106" s="41"/>
    </row>
    <row r="107" spans="1:17" ht="15.6" x14ac:dyDescent="0.3">
      <c r="A107" s="150">
        <v>101</v>
      </c>
      <c r="B107" s="142">
        <f t="shared" si="6"/>
        <v>53</v>
      </c>
      <c r="C107" s="128"/>
      <c r="D107" s="34">
        <f t="shared" si="4"/>
        <v>53</v>
      </c>
      <c r="E107" s="144">
        <v>45149</v>
      </c>
      <c r="F107" s="37">
        <v>53</v>
      </c>
      <c r="G107" s="145">
        <v>45150</v>
      </c>
      <c r="H107" s="76">
        <f t="shared" si="2"/>
        <v>0</v>
      </c>
      <c r="K107" s="134">
        <v>103</v>
      </c>
      <c r="L107" s="679">
        <v>45149</v>
      </c>
      <c r="M107" s="136"/>
      <c r="N107" s="137">
        <f t="shared" si="3"/>
        <v>460</v>
      </c>
      <c r="O107" s="138">
        <v>460</v>
      </c>
      <c r="P107" s="139">
        <f t="shared" si="0"/>
        <v>0</v>
      </c>
      <c r="Q107" s="41"/>
    </row>
    <row r="108" spans="1:17" ht="15.6" x14ac:dyDescent="0.3">
      <c r="A108" s="150">
        <v>102</v>
      </c>
      <c r="B108" s="142">
        <f t="shared" si="6"/>
        <v>53</v>
      </c>
      <c r="C108" s="128"/>
      <c r="D108" s="34">
        <f t="shared" si="4"/>
        <v>53</v>
      </c>
      <c r="E108" s="144">
        <v>45150</v>
      </c>
      <c r="F108" s="37">
        <v>53</v>
      </c>
      <c r="G108" s="145">
        <v>45151</v>
      </c>
      <c r="H108" s="76">
        <f t="shared" si="2"/>
        <v>0</v>
      </c>
      <c r="K108" s="134">
        <v>104</v>
      </c>
      <c r="L108" s="679">
        <v>45150</v>
      </c>
      <c r="M108" s="136"/>
      <c r="N108" s="137">
        <f t="shared" si="3"/>
        <v>460</v>
      </c>
      <c r="O108" s="138">
        <v>460</v>
      </c>
      <c r="P108" s="139">
        <f t="shared" si="0"/>
        <v>0</v>
      </c>
      <c r="Q108" s="41"/>
    </row>
    <row r="109" spans="1:17" ht="15.6" x14ac:dyDescent="0.3">
      <c r="A109" s="150">
        <v>103</v>
      </c>
      <c r="B109" s="142">
        <f t="shared" si="6"/>
        <v>53</v>
      </c>
      <c r="C109" s="128"/>
      <c r="D109" s="34">
        <f t="shared" si="4"/>
        <v>53</v>
      </c>
      <c r="E109" s="144">
        <v>45151</v>
      </c>
      <c r="F109" s="37">
        <v>53</v>
      </c>
      <c r="G109" s="145">
        <v>45152</v>
      </c>
      <c r="H109" s="76">
        <f t="shared" si="2"/>
        <v>0</v>
      </c>
      <c r="K109" s="134">
        <v>105</v>
      </c>
      <c r="L109" s="679">
        <v>45151</v>
      </c>
      <c r="M109" s="136"/>
      <c r="N109" s="137">
        <f t="shared" si="3"/>
        <v>460</v>
      </c>
      <c r="O109" s="138">
        <v>460</v>
      </c>
      <c r="P109" s="139">
        <f t="shared" si="0"/>
        <v>0</v>
      </c>
      <c r="Q109" s="41"/>
    </row>
    <row r="110" spans="1:17" ht="15.6" x14ac:dyDescent="0.3">
      <c r="A110" s="150">
        <v>104</v>
      </c>
      <c r="B110" s="142">
        <f t="shared" si="6"/>
        <v>53</v>
      </c>
      <c r="C110" s="128"/>
      <c r="D110" s="34">
        <f t="shared" si="4"/>
        <v>53</v>
      </c>
      <c r="E110" s="144">
        <v>45152</v>
      </c>
      <c r="F110" s="37">
        <v>53</v>
      </c>
      <c r="G110" s="145">
        <v>45153</v>
      </c>
      <c r="H110" s="76">
        <f t="shared" si="2"/>
        <v>0</v>
      </c>
      <c r="K110" s="134">
        <v>106</v>
      </c>
      <c r="L110" s="679">
        <v>45152</v>
      </c>
      <c r="M110" s="136"/>
      <c r="N110" s="137">
        <f t="shared" si="3"/>
        <v>460</v>
      </c>
      <c r="O110" s="138">
        <v>460</v>
      </c>
      <c r="P110" s="139">
        <f t="shared" si="0"/>
        <v>0</v>
      </c>
      <c r="Q110" s="41"/>
    </row>
    <row r="111" spans="1:17" ht="15.6" x14ac:dyDescent="0.3">
      <c r="A111" s="150">
        <v>105</v>
      </c>
      <c r="B111" s="142">
        <f t="shared" si="6"/>
        <v>53</v>
      </c>
      <c r="C111" s="128"/>
      <c r="D111" s="34">
        <f t="shared" si="4"/>
        <v>53</v>
      </c>
      <c r="E111" s="144">
        <v>45153</v>
      </c>
      <c r="F111" s="37">
        <v>53</v>
      </c>
      <c r="G111" s="145">
        <v>45154</v>
      </c>
      <c r="H111" s="76">
        <f t="shared" si="2"/>
        <v>0</v>
      </c>
      <c r="K111" s="134">
        <v>107</v>
      </c>
      <c r="L111" s="679">
        <v>45153</v>
      </c>
      <c r="M111" s="136"/>
      <c r="N111" s="137">
        <f t="shared" si="3"/>
        <v>460</v>
      </c>
      <c r="O111" s="138">
        <v>460</v>
      </c>
      <c r="P111" s="139">
        <f t="shared" si="0"/>
        <v>0</v>
      </c>
      <c r="Q111" s="41"/>
    </row>
    <row r="112" spans="1:17" ht="15.6" x14ac:dyDescent="0.3">
      <c r="A112" s="150">
        <v>106</v>
      </c>
      <c r="B112" s="142">
        <f t="shared" si="6"/>
        <v>53</v>
      </c>
      <c r="C112" s="128"/>
      <c r="D112" s="34">
        <f t="shared" si="4"/>
        <v>53</v>
      </c>
      <c r="E112" s="144">
        <v>45154</v>
      </c>
      <c r="F112" s="37">
        <v>53</v>
      </c>
      <c r="G112" s="145">
        <v>45155</v>
      </c>
      <c r="H112" s="76">
        <f t="shared" si="2"/>
        <v>0</v>
      </c>
      <c r="K112" s="134">
        <v>108</v>
      </c>
      <c r="L112" s="679">
        <v>45154</v>
      </c>
      <c r="M112" s="136"/>
      <c r="N112" s="137">
        <f t="shared" si="3"/>
        <v>460</v>
      </c>
      <c r="O112" s="138">
        <v>460</v>
      </c>
      <c r="P112" s="139">
        <f t="shared" si="0"/>
        <v>0</v>
      </c>
      <c r="Q112" s="41"/>
    </row>
    <row r="113" spans="1:17" ht="15.6" x14ac:dyDescent="0.3">
      <c r="A113" s="150">
        <v>107</v>
      </c>
      <c r="B113" s="142">
        <f t="shared" si="6"/>
        <v>53</v>
      </c>
      <c r="C113" s="128"/>
      <c r="D113" s="34">
        <f t="shared" si="4"/>
        <v>53</v>
      </c>
      <c r="E113" s="144">
        <v>45155</v>
      </c>
      <c r="F113" s="37">
        <v>53</v>
      </c>
      <c r="G113" s="145">
        <v>45156</v>
      </c>
      <c r="H113" s="76">
        <f t="shared" si="2"/>
        <v>0</v>
      </c>
      <c r="K113" s="134">
        <v>109</v>
      </c>
      <c r="L113" s="679">
        <v>45155</v>
      </c>
      <c r="M113" s="136"/>
      <c r="N113" s="137">
        <f t="shared" si="3"/>
        <v>460</v>
      </c>
      <c r="O113" s="138">
        <v>460</v>
      </c>
      <c r="P113" s="139">
        <f t="shared" si="0"/>
        <v>0</v>
      </c>
      <c r="Q113" s="41"/>
    </row>
    <row r="114" spans="1:17" ht="15.6" x14ac:dyDescent="0.3">
      <c r="A114" s="150"/>
      <c r="B114" s="142">
        <f t="shared" si="6"/>
        <v>53</v>
      </c>
      <c r="C114" s="128"/>
      <c r="D114" s="34">
        <f t="shared" si="4"/>
        <v>53</v>
      </c>
      <c r="E114" s="144">
        <v>45156</v>
      </c>
      <c r="F114" s="37">
        <v>53</v>
      </c>
      <c r="G114" s="145">
        <v>45157</v>
      </c>
      <c r="H114" s="76">
        <f t="shared" si="2"/>
        <v>0</v>
      </c>
      <c r="K114" s="134">
        <v>110</v>
      </c>
      <c r="L114" s="679">
        <v>45156</v>
      </c>
      <c r="M114" s="136"/>
      <c r="N114" s="137">
        <f t="shared" si="3"/>
        <v>460</v>
      </c>
      <c r="O114" s="138">
        <v>460</v>
      </c>
      <c r="P114" s="139">
        <f t="shared" si="0"/>
        <v>0</v>
      </c>
      <c r="Q114" s="41"/>
    </row>
    <row r="115" spans="1:17" ht="15.6" x14ac:dyDescent="0.3">
      <c r="A115" s="150"/>
      <c r="B115" s="142">
        <f t="shared" si="6"/>
        <v>59</v>
      </c>
      <c r="C115" s="128"/>
      <c r="D115" s="34">
        <f t="shared" si="4"/>
        <v>53</v>
      </c>
      <c r="E115" s="144">
        <v>45157</v>
      </c>
      <c r="F115" s="37">
        <v>59</v>
      </c>
      <c r="G115" s="145">
        <v>45158</v>
      </c>
      <c r="H115" s="76">
        <f t="shared" si="2"/>
        <v>6</v>
      </c>
      <c r="K115" s="134">
        <v>111</v>
      </c>
      <c r="L115" s="679">
        <v>45157</v>
      </c>
      <c r="M115" s="136"/>
      <c r="N115" s="137">
        <f t="shared" si="3"/>
        <v>460</v>
      </c>
      <c r="O115" s="138">
        <v>447</v>
      </c>
      <c r="P115" s="139">
        <f t="shared" si="0"/>
        <v>13</v>
      </c>
      <c r="Q115" s="41"/>
    </row>
    <row r="116" spans="1:17" ht="15.6" x14ac:dyDescent="0.3">
      <c r="A116" s="150"/>
      <c r="B116" s="142">
        <f t="shared" si="6"/>
        <v>74</v>
      </c>
      <c r="C116" s="128"/>
      <c r="D116" s="34">
        <f t="shared" si="4"/>
        <v>59</v>
      </c>
      <c r="E116" s="144">
        <v>45158</v>
      </c>
      <c r="F116" s="37">
        <v>74</v>
      </c>
      <c r="G116" s="145">
        <v>45159</v>
      </c>
      <c r="H116" s="76">
        <f t="shared" si="2"/>
        <v>15</v>
      </c>
      <c r="K116" s="134">
        <v>112</v>
      </c>
      <c r="L116" s="679">
        <v>45158</v>
      </c>
      <c r="M116" s="136"/>
      <c r="N116" s="137">
        <f t="shared" si="3"/>
        <v>447</v>
      </c>
      <c r="O116" s="138">
        <v>201</v>
      </c>
      <c r="P116" s="139">
        <f t="shared" si="0"/>
        <v>246</v>
      </c>
      <c r="Q116" s="41"/>
    </row>
    <row r="117" spans="1:17" ht="15.6" x14ac:dyDescent="0.3">
      <c r="A117" s="150"/>
      <c r="B117" s="142">
        <f t="shared" si="6"/>
        <v>74</v>
      </c>
      <c r="C117" s="128"/>
      <c r="D117" s="34">
        <f t="shared" si="4"/>
        <v>74</v>
      </c>
      <c r="E117" s="144">
        <v>45159</v>
      </c>
      <c r="F117" s="37">
        <v>74</v>
      </c>
      <c r="G117" s="145">
        <v>45160</v>
      </c>
      <c r="H117" s="76">
        <f t="shared" si="2"/>
        <v>0</v>
      </c>
      <c r="K117" s="134">
        <v>113</v>
      </c>
      <c r="L117" s="679">
        <v>45159</v>
      </c>
      <c r="M117" s="136"/>
      <c r="N117" s="137">
        <f t="shared" si="3"/>
        <v>201</v>
      </c>
      <c r="O117" s="138">
        <v>201</v>
      </c>
      <c r="P117" s="139">
        <f t="shared" si="0"/>
        <v>0</v>
      </c>
      <c r="Q117" s="41"/>
    </row>
    <row r="118" spans="1:17" ht="15.6" x14ac:dyDescent="0.3">
      <c r="A118" s="150"/>
      <c r="B118" s="142">
        <f t="shared" si="6"/>
        <v>74</v>
      </c>
      <c r="C118" s="128"/>
      <c r="D118" s="34">
        <f t="shared" si="4"/>
        <v>74</v>
      </c>
      <c r="E118" s="144">
        <v>45160</v>
      </c>
      <c r="F118" s="37">
        <v>74</v>
      </c>
      <c r="G118" s="145">
        <v>45161</v>
      </c>
      <c r="H118" s="76">
        <f t="shared" si="2"/>
        <v>0</v>
      </c>
      <c r="K118" s="134">
        <v>114</v>
      </c>
      <c r="L118" s="679">
        <v>45160</v>
      </c>
      <c r="M118" s="136"/>
      <c r="N118" s="137">
        <f t="shared" si="3"/>
        <v>201</v>
      </c>
      <c r="O118" s="138">
        <v>201</v>
      </c>
      <c r="P118" s="139">
        <f t="shared" si="0"/>
        <v>0</v>
      </c>
      <c r="Q118" s="41"/>
    </row>
    <row r="119" spans="1:17" ht="15.6" x14ac:dyDescent="0.3">
      <c r="A119" s="150"/>
      <c r="B119" s="142">
        <f t="shared" si="6"/>
        <v>75</v>
      </c>
      <c r="C119" s="128"/>
      <c r="D119" s="34">
        <f t="shared" si="4"/>
        <v>74</v>
      </c>
      <c r="E119" s="144">
        <v>45161</v>
      </c>
      <c r="F119" s="37">
        <v>75</v>
      </c>
      <c r="G119" s="145">
        <v>45162</v>
      </c>
      <c r="H119" s="76">
        <f t="shared" si="2"/>
        <v>1</v>
      </c>
      <c r="K119" s="134">
        <v>115</v>
      </c>
      <c r="L119" s="679">
        <v>45161</v>
      </c>
      <c r="M119" s="136">
        <v>90</v>
      </c>
      <c r="N119" s="137">
        <f t="shared" si="3"/>
        <v>201</v>
      </c>
      <c r="O119" s="138">
        <v>282</v>
      </c>
      <c r="P119" s="139">
        <f t="shared" si="0"/>
        <v>9</v>
      </c>
      <c r="Q119" s="41"/>
    </row>
    <row r="120" spans="1:17" ht="15.6" x14ac:dyDescent="0.3">
      <c r="A120" s="150"/>
      <c r="B120" s="142">
        <f t="shared" si="6"/>
        <v>75</v>
      </c>
      <c r="C120" s="128"/>
      <c r="D120" s="34">
        <f t="shared" si="4"/>
        <v>75</v>
      </c>
      <c r="E120" s="144">
        <v>45162</v>
      </c>
      <c r="F120" s="37">
        <v>75</v>
      </c>
      <c r="G120" s="145">
        <v>45163</v>
      </c>
      <c r="H120" s="76">
        <f t="shared" si="2"/>
        <v>0</v>
      </c>
      <c r="K120" s="134">
        <v>116</v>
      </c>
      <c r="L120" s="679">
        <v>45162</v>
      </c>
      <c r="M120" s="136"/>
      <c r="N120" s="137">
        <f t="shared" si="3"/>
        <v>282</v>
      </c>
      <c r="O120" s="138">
        <v>282</v>
      </c>
      <c r="P120" s="139">
        <f t="shared" si="0"/>
        <v>0</v>
      </c>
      <c r="Q120" s="41"/>
    </row>
    <row r="121" spans="1:17" ht="15.6" x14ac:dyDescent="0.3">
      <c r="A121" s="150"/>
      <c r="B121" s="142">
        <f t="shared" si="6"/>
        <v>77</v>
      </c>
      <c r="C121" s="128"/>
      <c r="D121" s="34">
        <f t="shared" si="4"/>
        <v>75</v>
      </c>
      <c r="E121" s="144">
        <v>45163</v>
      </c>
      <c r="F121" s="37">
        <v>77</v>
      </c>
      <c r="G121" s="145">
        <v>45164</v>
      </c>
      <c r="H121" s="76">
        <f t="shared" si="2"/>
        <v>2</v>
      </c>
      <c r="K121" s="134">
        <v>117</v>
      </c>
      <c r="L121" s="679">
        <v>45163</v>
      </c>
      <c r="M121" s="136"/>
      <c r="N121" s="137">
        <f t="shared" si="3"/>
        <v>282</v>
      </c>
      <c r="O121" s="138">
        <v>260</v>
      </c>
      <c r="P121" s="139">
        <f t="shared" si="0"/>
        <v>22</v>
      </c>
      <c r="Q121" s="41"/>
    </row>
    <row r="122" spans="1:17" ht="15.6" x14ac:dyDescent="0.3">
      <c r="A122" s="150"/>
      <c r="B122" s="142">
        <f t="shared" si="6"/>
        <v>77</v>
      </c>
      <c r="C122" s="128"/>
      <c r="D122" s="34">
        <f t="shared" si="4"/>
        <v>77</v>
      </c>
      <c r="E122" s="144">
        <v>45164</v>
      </c>
      <c r="F122" s="37">
        <v>77</v>
      </c>
      <c r="G122" s="145">
        <v>45165</v>
      </c>
      <c r="H122" s="76">
        <f t="shared" si="2"/>
        <v>0</v>
      </c>
      <c r="K122" s="134">
        <v>118</v>
      </c>
      <c r="L122" s="679">
        <v>45164</v>
      </c>
      <c r="M122" s="136"/>
      <c r="N122" s="137">
        <f t="shared" si="3"/>
        <v>260</v>
      </c>
      <c r="O122" s="138">
        <v>260</v>
      </c>
      <c r="P122" s="139">
        <f t="shared" si="0"/>
        <v>0</v>
      </c>
      <c r="Q122" s="41"/>
    </row>
    <row r="123" spans="1:17" ht="15.6" x14ac:dyDescent="0.3">
      <c r="A123" s="150"/>
      <c r="B123" s="142">
        <f t="shared" si="6"/>
        <v>77</v>
      </c>
      <c r="C123" s="128"/>
      <c r="D123" s="34">
        <f t="shared" si="4"/>
        <v>77</v>
      </c>
      <c r="E123" s="144">
        <v>45165</v>
      </c>
      <c r="F123" s="37">
        <v>77</v>
      </c>
      <c r="G123" s="145">
        <v>45166</v>
      </c>
      <c r="H123" s="76">
        <f t="shared" si="2"/>
        <v>0</v>
      </c>
      <c r="K123" s="134">
        <v>119</v>
      </c>
      <c r="L123" s="679">
        <v>45165</v>
      </c>
      <c r="M123" s="136"/>
      <c r="N123" s="137">
        <f t="shared" si="3"/>
        <v>260</v>
      </c>
      <c r="O123" s="138">
        <v>260</v>
      </c>
      <c r="P123" s="139">
        <f t="shared" si="0"/>
        <v>0</v>
      </c>
      <c r="Q123" s="41"/>
    </row>
    <row r="124" spans="1:17" ht="15.6" x14ac:dyDescent="0.3">
      <c r="A124" s="150"/>
      <c r="B124" s="142">
        <f t="shared" si="6"/>
        <v>77</v>
      </c>
      <c r="C124" s="128"/>
      <c r="D124" s="34">
        <f t="shared" si="4"/>
        <v>77</v>
      </c>
      <c r="E124" s="144">
        <v>45166</v>
      </c>
      <c r="F124" s="37">
        <v>77</v>
      </c>
      <c r="G124" s="145">
        <v>45167</v>
      </c>
      <c r="H124" s="76">
        <f t="shared" si="2"/>
        <v>0</v>
      </c>
      <c r="K124" s="134">
        <v>120</v>
      </c>
      <c r="L124" s="679">
        <v>45166</v>
      </c>
      <c r="M124" s="136"/>
      <c r="N124" s="137">
        <f t="shared" si="3"/>
        <v>260</v>
      </c>
      <c r="O124" s="138">
        <v>260</v>
      </c>
      <c r="P124" s="139">
        <f t="shared" si="0"/>
        <v>0</v>
      </c>
      <c r="Q124" s="41"/>
    </row>
    <row r="125" spans="1:17" ht="15.6" x14ac:dyDescent="0.3">
      <c r="A125" s="150"/>
      <c r="B125" s="142">
        <f t="shared" si="6"/>
        <v>79</v>
      </c>
      <c r="C125" s="128"/>
      <c r="D125" s="34">
        <f t="shared" si="4"/>
        <v>77</v>
      </c>
      <c r="E125" s="144">
        <v>45167</v>
      </c>
      <c r="F125" s="37">
        <v>79</v>
      </c>
      <c r="G125" s="145">
        <v>45168</v>
      </c>
      <c r="H125" s="76">
        <f t="shared" si="2"/>
        <v>2</v>
      </c>
      <c r="K125" s="134">
        <v>121</v>
      </c>
      <c r="L125" s="679">
        <v>45167</v>
      </c>
      <c r="M125" s="136"/>
      <c r="N125" s="137">
        <f t="shared" si="3"/>
        <v>260</v>
      </c>
      <c r="O125" s="138">
        <v>245</v>
      </c>
      <c r="P125" s="139">
        <f t="shared" si="0"/>
        <v>15</v>
      </c>
      <c r="Q125" s="41"/>
    </row>
    <row r="126" spans="1:17" ht="15.6" x14ac:dyDescent="0.3">
      <c r="A126" s="150"/>
      <c r="B126" s="142">
        <f t="shared" si="6"/>
        <v>83</v>
      </c>
      <c r="C126" s="128"/>
      <c r="D126" s="34">
        <f t="shared" si="4"/>
        <v>79</v>
      </c>
      <c r="E126" s="144">
        <v>45168</v>
      </c>
      <c r="F126" s="37">
        <v>83</v>
      </c>
      <c r="G126" s="145">
        <v>45169</v>
      </c>
      <c r="H126" s="76">
        <f t="shared" si="2"/>
        <v>4</v>
      </c>
      <c r="K126" s="134">
        <v>122</v>
      </c>
      <c r="L126" s="679">
        <v>45168</v>
      </c>
      <c r="M126" s="136"/>
      <c r="N126" s="137">
        <f t="shared" si="3"/>
        <v>245</v>
      </c>
      <c r="O126" s="138">
        <v>215</v>
      </c>
      <c r="P126" s="139">
        <f t="shared" si="0"/>
        <v>30</v>
      </c>
      <c r="Q126" s="41"/>
    </row>
    <row r="127" spans="1:17" ht="15.6" x14ac:dyDescent="0.3">
      <c r="A127" s="150"/>
      <c r="B127" s="142">
        <f t="shared" si="6"/>
        <v>85</v>
      </c>
      <c r="C127" s="128"/>
      <c r="D127" s="34">
        <f t="shared" si="4"/>
        <v>83</v>
      </c>
      <c r="E127" s="144">
        <v>45169</v>
      </c>
      <c r="F127" s="37">
        <v>85</v>
      </c>
      <c r="G127" s="145">
        <v>45170</v>
      </c>
      <c r="H127" s="76">
        <f t="shared" si="2"/>
        <v>2</v>
      </c>
      <c r="K127" s="134">
        <v>123</v>
      </c>
      <c r="L127" s="679">
        <v>45169</v>
      </c>
      <c r="M127" s="136"/>
      <c r="N127" s="137">
        <f t="shared" si="3"/>
        <v>215</v>
      </c>
      <c r="O127" s="138">
        <v>190</v>
      </c>
      <c r="P127" s="139">
        <f t="shared" si="0"/>
        <v>25</v>
      </c>
      <c r="Q127" s="41"/>
    </row>
    <row r="128" spans="1:17" ht="15.6" x14ac:dyDescent="0.3">
      <c r="A128" s="150"/>
      <c r="B128" s="142">
        <f t="shared" si="6"/>
        <v>86</v>
      </c>
      <c r="C128" s="128"/>
      <c r="D128" s="34">
        <f t="shared" si="4"/>
        <v>85</v>
      </c>
      <c r="E128" s="144">
        <v>45170</v>
      </c>
      <c r="F128" s="37">
        <v>86</v>
      </c>
      <c r="G128" s="145">
        <v>45171</v>
      </c>
      <c r="H128" s="76">
        <f t="shared" si="2"/>
        <v>1</v>
      </c>
      <c r="K128" s="134">
        <v>124</v>
      </c>
      <c r="L128" s="679">
        <v>45170</v>
      </c>
      <c r="M128" s="136"/>
      <c r="N128" s="137">
        <f t="shared" si="3"/>
        <v>190</v>
      </c>
      <c r="O128" s="138">
        <v>190</v>
      </c>
      <c r="P128" s="139">
        <f t="shared" si="0"/>
        <v>0</v>
      </c>
      <c r="Q128" s="41"/>
    </row>
    <row r="129" spans="1:17" ht="15.6" x14ac:dyDescent="0.3">
      <c r="A129" s="150"/>
      <c r="B129" s="142">
        <f t="shared" si="6"/>
        <v>86</v>
      </c>
      <c r="C129" s="128"/>
      <c r="D129" s="34">
        <f t="shared" si="4"/>
        <v>86</v>
      </c>
      <c r="E129" s="144">
        <v>45171</v>
      </c>
      <c r="F129" s="37">
        <v>86</v>
      </c>
      <c r="G129" s="145">
        <v>45172</v>
      </c>
      <c r="H129" s="76">
        <f t="shared" si="2"/>
        <v>0</v>
      </c>
      <c r="K129" s="134">
        <v>125</v>
      </c>
      <c r="L129" s="679">
        <v>45171</v>
      </c>
      <c r="M129" s="136"/>
      <c r="N129" s="137">
        <f t="shared" si="3"/>
        <v>190</v>
      </c>
      <c r="O129" s="138">
        <v>190</v>
      </c>
      <c r="P129" s="139">
        <f t="shared" si="0"/>
        <v>0</v>
      </c>
      <c r="Q129" s="41"/>
    </row>
    <row r="130" spans="1:17" ht="15.6" x14ac:dyDescent="0.3">
      <c r="A130" s="150"/>
      <c r="B130" s="142">
        <f t="shared" si="6"/>
        <v>93</v>
      </c>
      <c r="C130" s="128"/>
      <c r="D130" s="34">
        <f t="shared" si="4"/>
        <v>86</v>
      </c>
      <c r="E130" s="144">
        <v>45172</v>
      </c>
      <c r="F130" s="37">
        <v>93</v>
      </c>
      <c r="G130" s="145">
        <v>45173</v>
      </c>
      <c r="H130" s="76">
        <f t="shared" si="2"/>
        <v>7</v>
      </c>
      <c r="K130" s="134">
        <v>126</v>
      </c>
      <c r="L130" s="679">
        <v>45172</v>
      </c>
      <c r="M130" s="136"/>
      <c r="N130" s="137">
        <f t="shared" si="3"/>
        <v>190</v>
      </c>
      <c r="O130" s="138">
        <v>91</v>
      </c>
      <c r="P130" s="139">
        <f t="shared" si="0"/>
        <v>99</v>
      </c>
      <c r="Q130" s="41"/>
    </row>
    <row r="131" spans="1:17" ht="15.6" x14ac:dyDescent="0.3">
      <c r="A131" s="150"/>
      <c r="B131" s="142">
        <f t="shared" si="6"/>
        <v>93</v>
      </c>
      <c r="C131" s="128"/>
      <c r="D131" s="34">
        <f t="shared" si="4"/>
        <v>93</v>
      </c>
      <c r="E131" s="144">
        <v>45173</v>
      </c>
      <c r="F131" s="37">
        <v>93</v>
      </c>
      <c r="G131" s="145">
        <v>45174</v>
      </c>
      <c r="H131" s="76">
        <f t="shared" si="2"/>
        <v>0</v>
      </c>
      <c r="K131" s="134">
        <v>127</v>
      </c>
      <c r="L131" s="679">
        <v>45173</v>
      </c>
      <c r="M131" s="136"/>
      <c r="N131" s="137">
        <f t="shared" si="3"/>
        <v>91</v>
      </c>
      <c r="O131" s="138">
        <v>91</v>
      </c>
      <c r="P131" s="139">
        <f t="shared" si="0"/>
        <v>0</v>
      </c>
      <c r="Q131" s="41"/>
    </row>
    <row r="132" spans="1:17" ht="15.6" x14ac:dyDescent="0.3">
      <c r="A132" s="150"/>
      <c r="B132" s="142">
        <f t="shared" si="6"/>
        <v>99</v>
      </c>
      <c r="C132" s="128"/>
      <c r="D132" s="34">
        <f t="shared" si="4"/>
        <v>93</v>
      </c>
      <c r="E132" s="144">
        <v>45174</v>
      </c>
      <c r="F132" s="37">
        <v>99</v>
      </c>
      <c r="G132" s="145">
        <v>45175</v>
      </c>
      <c r="H132" s="76">
        <f t="shared" si="2"/>
        <v>6</v>
      </c>
      <c r="K132" s="134">
        <v>128</v>
      </c>
      <c r="L132" s="679">
        <v>45174</v>
      </c>
      <c r="M132" s="136"/>
      <c r="N132" s="137">
        <f t="shared" si="3"/>
        <v>91</v>
      </c>
      <c r="O132" s="138">
        <v>0</v>
      </c>
      <c r="P132" s="139">
        <f t="shared" si="0"/>
        <v>91</v>
      </c>
      <c r="Q132" s="41"/>
    </row>
    <row r="133" spans="1:17" ht="15.6" x14ac:dyDescent="0.3">
      <c r="A133" s="150"/>
      <c r="B133" s="142">
        <f t="shared" si="6"/>
        <v>99</v>
      </c>
      <c r="C133" s="128"/>
      <c r="D133" s="34">
        <f t="shared" si="4"/>
        <v>99</v>
      </c>
      <c r="E133" s="144">
        <v>45175</v>
      </c>
      <c r="F133" s="37">
        <v>99</v>
      </c>
      <c r="G133" s="145">
        <v>45176</v>
      </c>
      <c r="H133" s="76">
        <f t="shared" si="2"/>
        <v>0</v>
      </c>
      <c r="K133" s="134">
        <v>129</v>
      </c>
      <c r="L133" s="679">
        <v>45175</v>
      </c>
      <c r="M133" s="136"/>
      <c r="N133" s="137">
        <f t="shared" si="3"/>
        <v>0</v>
      </c>
      <c r="O133" s="138">
        <v>0</v>
      </c>
      <c r="P133" s="139">
        <f t="shared" si="0"/>
        <v>0</v>
      </c>
      <c r="Q133" s="41"/>
    </row>
    <row r="134" spans="1:17" ht="15.6" x14ac:dyDescent="0.3">
      <c r="A134" s="150"/>
      <c r="B134" s="142">
        <f t="shared" si="6"/>
        <v>102</v>
      </c>
      <c r="C134" s="128"/>
      <c r="D134" s="34">
        <f t="shared" si="4"/>
        <v>99</v>
      </c>
      <c r="E134" s="144">
        <v>45176</v>
      </c>
      <c r="F134" s="37">
        <v>102</v>
      </c>
      <c r="G134" s="145">
        <v>45177</v>
      </c>
      <c r="H134" s="76">
        <f t="shared" si="2"/>
        <v>3</v>
      </c>
      <c r="K134" s="134">
        <v>130</v>
      </c>
      <c r="L134" s="679">
        <v>45176</v>
      </c>
      <c r="M134" s="136">
        <v>250</v>
      </c>
      <c r="N134" s="137">
        <f t="shared" si="3"/>
        <v>0</v>
      </c>
      <c r="O134" s="138">
        <v>250</v>
      </c>
      <c r="P134" s="139">
        <f t="shared" si="0"/>
        <v>0</v>
      </c>
      <c r="Q134" s="41"/>
    </row>
    <row r="135" spans="1:17" ht="15.6" x14ac:dyDescent="0.3">
      <c r="A135" s="150"/>
      <c r="B135" s="142">
        <f t="shared" si="6"/>
        <v>102</v>
      </c>
      <c r="C135" s="128"/>
      <c r="D135" s="34">
        <f t="shared" si="4"/>
        <v>102</v>
      </c>
      <c r="E135" s="144">
        <v>45177</v>
      </c>
      <c r="F135" s="37">
        <v>102</v>
      </c>
      <c r="G135" s="145">
        <v>45178</v>
      </c>
      <c r="H135" s="76">
        <f t="shared" si="2"/>
        <v>0</v>
      </c>
      <c r="K135" s="134">
        <v>131</v>
      </c>
      <c r="L135" s="679">
        <v>45177</v>
      </c>
      <c r="M135" s="136"/>
      <c r="N135" s="137">
        <f t="shared" si="3"/>
        <v>250</v>
      </c>
      <c r="O135" s="138">
        <v>250</v>
      </c>
      <c r="P135" s="139">
        <f t="shared" si="0"/>
        <v>0</v>
      </c>
      <c r="Q135" s="41"/>
    </row>
    <row r="136" spans="1:17" ht="15.6" x14ac:dyDescent="0.3">
      <c r="A136" s="150"/>
      <c r="B136" s="142">
        <f t="shared" si="6"/>
        <v>107</v>
      </c>
      <c r="C136" s="128"/>
      <c r="D136" s="34">
        <f t="shared" si="4"/>
        <v>102</v>
      </c>
      <c r="E136" s="144">
        <v>45178</v>
      </c>
      <c r="F136" s="37">
        <v>107</v>
      </c>
      <c r="G136" s="145">
        <v>45179</v>
      </c>
      <c r="H136" s="76">
        <f t="shared" si="2"/>
        <v>5</v>
      </c>
      <c r="K136" s="134">
        <v>132</v>
      </c>
      <c r="L136" s="679">
        <v>45178</v>
      </c>
      <c r="M136" s="136"/>
      <c r="N136" s="137">
        <f t="shared" si="3"/>
        <v>250</v>
      </c>
      <c r="O136" s="138">
        <v>218</v>
      </c>
      <c r="P136" s="139">
        <f t="shared" si="0"/>
        <v>32</v>
      </c>
      <c r="Q136" s="41"/>
    </row>
    <row r="137" spans="1:17" ht="15.6" x14ac:dyDescent="0.3">
      <c r="A137" s="150"/>
      <c r="B137" s="142">
        <f t="shared" si="6"/>
        <v>107</v>
      </c>
      <c r="C137" s="128"/>
      <c r="D137" s="34">
        <f t="shared" si="4"/>
        <v>107</v>
      </c>
      <c r="E137" s="144">
        <v>45179</v>
      </c>
      <c r="F137" s="37">
        <v>107</v>
      </c>
      <c r="G137" s="145">
        <v>45180</v>
      </c>
      <c r="H137" s="76">
        <f t="shared" si="2"/>
        <v>0</v>
      </c>
      <c r="K137" s="134">
        <v>133</v>
      </c>
      <c r="L137" s="679">
        <v>45179</v>
      </c>
      <c r="M137" s="136"/>
      <c r="N137" s="137">
        <f t="shared" si="3"/>
        <v>218</v>
      </c>
      <c r="O137" s="138">
        <v>218</v>
      </c>
      <c r="P137" s="139">
        <f t="shared" si="0"/>
        <v>0</v>
      </c>
      <c r="Q137" s="41"/>
    </row>
    <row r="138" spans="1:17" ht="15.6" x14ac:dyDescent="0.3">
      <c r="A138" s="150"/>
      <c r="B138" s="142">
        <f t="shared" si="6"/>
        <v>107</v>
      </c>
      <c r="C138" s="128"/>
      <c r="D138" s="34">
        <f t="shared" si="4"/>
        <v>107</v>
      </c>
      <c r="E138" s="144">
        <v>45180</v>
      </c>
      <c r="F138" s="37">
        <v>107</v>
      </c>
      <c r="G138" s="145">
        <v>45181</v>
      </c>
      <c r="H138" s="76">
        <f t="shared" si="2"/>
        <v>0</v>
      </c>
      <c r="K138" s="134">
        <v>134</v>
      </c>
      <c r="L138" s="679">
        <v>45180</v>
      </c>
      <c r="M138" s="136"/>
      <c r="N138" s="137">
        <f t="shared" si="3"/>
        <v>218</v>
      </c>
      <c r="O138" s="138">
        <v>218</v>
      </c>
      <c r="P138" s="139">
        <f t="shared" si="0"/>
        <v>0</v>
      </c>
      <c r="Q138" s="41"/>
    </row>
    <row r="139" spans="1:17" ht="15.6" x14ac:dyDescent="0.3">
      <c r="A139" s="150"/>
      <c r="B139" s="142">
        <f t="shared" si="6"/>
        <v>107</v>
      </c>
      <c r="C139" s="128"/>
      <c r="D139" s="34">
        <f t="shared" si="4"/>
        <v>107</v>
      </c>
      <c r="E139" s="144">
        <v>45181</v>
      </c>
      <c r="F139" s="37">
        <v>107</v>
      </c>
      <c r="G139" s="145">
        <v>45182</v>
      </c>
      <c r="H139" s="76">
        <f t="shared" si="2"/>
        <v>0</v>
      </c>
      <c r="K139" s="134">
        <v>135</v>
      </c>
      <c r="L139" s="679">
        <v>45181</v>
      </c>
      <c r="M139" s="136"/>
      <c r="N139" s="137">
        <f t="shared" si="3"/>
        <v>218</v>
      </c>
      <c r="O139" s="138">
        <v>218</v>
      </c>
      <c r="P139" s="139">
        <f t="shared" si="0"/>
        <v>0</v>
      </c>
      <c r="Q139" s="41"/>
    </row>
    <row r="140" spans="1:17" ht="15.6" x14ac:dyDescent="0.3">
      <c r="A140" s="150"/>
      <c r="B140" s="142">
        <f t="shared" si="6"/>
        <v>107</v>
      </c>
      <c r="C140" s="128"/>
      <c r="D140" s="34">
        <f t="shared" si="4"/>
        <v>107</v>
      </c>
      <c r="E140" s="144">
        <v>45182</v>
      </c>
      <c r="F140" s="37">
        <v>107</v>
      </c>
      <c r="G140" s="145">
        <v>45183</v>
      </c>
      <c r="H140" s="76">
        <f t="shared" si="2"/>
        <v>0</v>
      </c>
      <c r="K140" s="134">
        <v>136</v>
      </c>
      <c r="L140" s="679">
        <v>45182</v>
      </c>
      <c r="M140" s="136"/>
      <c r="N140" s="137">
        <f t="shared" si="3"/>
        <v>218</v>
      </c>
      <c r="O140" s="138">
        <v>218</v>
      </c>
      <c r="P140" s="139">
        <f t="shared" si="0"/>
        <v>0</v>
      </c>
      <c r="Q140" s="41"/>
    </row>
    <row r="141" spans="1:17" ht="15.6" x14ac:dyDescent="0.3">
      <c r="A141" s="150"/>
      <c r="B141" s="142">
        <f t="shared" si="6"/>
        <v>108</v>
      </c>
      <c r="C141" s="128"/>
      <c r="D141" s="34">
        <f t="shared" si="4"/>
        <v>107</v>
      </c>
      <c r="E141" s="144">
        <v>45183</v>
      </c>
      <c r="F141" s="37">
        <v>108</v>
      </c>
      <c r="G141" s="145">
        <v>45184</v>
      </c>
      <c r="H141" s="76">
        <f t="shared" si="2"/>
        <v>1</v>
      </c>
      <c r="K141" s="134">
        <v>137</v>
      </c>
      <c r="L141" s="679">
        <v>45183</v>
      </c>
      <c r="M141" s="136"/>
      <c r="N141" s="137">
        <f t="shared" si="3"/>
        <v>218</v>
      </c>
      <c r="O141" s="138">
        <v>210</v>
      </c>
      <c r="P141" s="139">
        <f t="shared" si="0"/>
        <v>8</v>
      </c>
      <c r="Q141" s="41"/>
    </row>
    <row r="142" spans="1:17" ht="15.6" x14ac:dyDescent="0.3">
      <c r="A142" s="150"/>
      <c r="B142" s="142">
        <f t="shared" si="6"/>
        <v>108</v>
      </c>
      <c r="C142" s="128"/>
      <c r="D142" s="34">
        <f t="shared" si="4"/>
        <v>108</v>
      </c>
      <c r="E142" s="144">
        <v>45184</v>
      </c>
      <c r="F142" s="37">
        <v>108</v>
      </c>
      <c r="G142" s="145">
        <v>45185</v>
      </c>
      <c r="H142" s="76">
        <f t="shared" si="2"/>
        <v>0</v>
      </c>
      <c r="K142" s="134">
        <v>138</v>
      </c>
      <c r="L142" s="679">
        <v>45184</v>
      </c>
      <c r="M142" s="136"/>
      <c r="N142" s="137">
        <f t="shared" si="3"/>
        <v>210</v>
      </c>
      <c r="O142" s="138">
        <v>210</v>
      </c>
      <c r="P142" s="139">
        <f t="shared" si="0"/>
        <v>0</v>
      </c>
      <c r="Q142" s="41"/>
    </row>
    <row r="143" spans="1:17" ht="15.6" x14ac:dyDescent="0.3">
      <c r="A143" s="150"/>
      <c r="B143" s="142">
        <f t="shared" si="6"/>
        <v>108</v>
      </c>
      <c r="C143" s="128"/>
      <c r="D143" s="34">
        <f t="shared" si="4"/>
        <v>108</v>
      </c>
      <c r="E143" s="144">
        <v>45185</v>
      </c>
      <c r="F143" s="37">
        <v>108</v>
      </c>
      <c r="G143" s="145">
        <v>45186</v>
      </c>
      <c r="H143" s="76">
        <f t="shared" si="2"/>
        <v>0</v>
      </c>
      <c r="K143" s="134">
        <v>139</v>
      </c>
      <c r="L143" s="679">
        <v>45185</v>
      </c>
      <c r="M143" s="136"/>
      <c r="N143" s="137">
        <f t="shared" si="3"/>
        <v>210</v>
      </c>
      <c r="O143" s="138">
        <v>210</v>
      </c>
      <c r="P143" s="139">
        <f t="shared" si="0"/>
        <v>0</v>
      </c>
      <c r="Q143" s="41"/>
    </row>
    <row r="144" spans="1:17" ht="15.6" x14ac:dyDescent="0.3">
      <c r="A144" s="150"/>
      <c r="B144" s="142">
        <f t="shared" si="6"/>
        <v>111</v>
      </c>
      <c r="C144" s="128"/>
      <c r="D144" s="34">
        <f t="shared" si="4"/>
        <v>108</v>
      </c>
      <c r="E144" s="144">
        <v>45186</v>
      </c>
      <c r="F144" s="37">
        <v>111</v>
      </c>
      <c r="G144" s="145">
        <v>45187</v>
      </c>
      <c r="H144" s="76">
        <f t="shared" si="2"/>
        <v>3</v>
      </c>
      <c r="K144" s="134">
        <v>140</v>
      </c>
      <c r="L144" s="679">
        <v>45186</v>
      </c>
      <c r="M144" s="136"/>
      <c r="N144" s="137">
        <f t="shared" si="3"/>
        <v>210</v>
      </c>
      <c r="O144" s="138">
        <v>180</v>
      </c>
      <c r="P144" s="139">
        <f t="shared" si="0"/>
        <v>30</v>
      </c>
      <c r="Q144" s="41"/>
    </row>
    <row r="145" spans="1:19" ht="15.6" x14ac:dyDescent="0.3">
      <c r="A145" s="150"/>
      <c r="B145" s="142">
        <f t="shared" si="6"/>
        <v>112</v>
      </c>
      <c r="C145" s="128"/>
      <c r="D145" s="34">
        <f t="shared" si="4"/>
        <v>111</v>
      </c>
      <c r="E145" s="144">
        <v>45187</v>
      </c>
      <c r="F145" s="37">
        <v>112</v>
      </c>
      <c r="G145" s="145">
        <v>45188</v>
      </c>
      <c r="H145" s="76">
        <f t="shared" si="2"/>
        <v>1</v>
      </c>
      <c r="K145" s="134">
        <v>141</v>
      </c>
      <c r="L145" s="679">
        <v>45187</v>
      </c>
      <c r="M145" s="136"/>
      <c r="N145" s="137">
        <f t="shared" si="3"/>
        <v>180</v>
      </c>
      <c r="O145" s="138">
        <v>180</v>
      </c>
      <c r="P145" s="139">
        <f t="shared" si="0"/>
        <v>0</v>
      </c>
      <c r="Q145" s="41"/>
    </row>
    <row r="146" spans="1:19" ht="15.6" x14ac:dyDescent="0.3">
      <c r="A146" s="150"/>
      <c r="B146" s="142">
        <f t="shared" si="6"/>
        <v>115</v>
      </c>
      <c r="C146" s="128"/>
      <c r="D146" s="34">
        <f t="shared" si="4"/>
        <v>112</v>
      </c>
      <c r="E146" s="144">
        <v>45188</v>
      </c>
      <c r="F146" s="37">
        <v>115</v>
      </c>
      <c r="G146" s="145">
        <v>45189</v>
      </c>
      <c r="H146" s="76">
        <f t="shared" si="2"/>
        <v>3</v>
      </c>
      <c r="K146" s="134">
        <v>142</v>
      </c>
      <c r="L146" s="679">
        <v>45188</v>
      </c>
      <c r="M146" s="136"/>
      <c r="N146" s="137">
        <f t="shared" si="3"/>
        <v>180</v>
      </c>
      <c r="O146" s="138">
        <v>158</v>
      </c>
      <c r="P146" s="139">
        <f t="shared" si="0"/>
        <v>22</v>
      </c>
      <c r="Q146" s="41"/>
    </row>
    <row r="147" spans="1:19" ht="15.6" x14ac:dyDescent="0.3">
      <c r="A147" s="150"/>
      <c r="B147" s="142">
        <f t="shared" si="6"/>
        <v>115</v>
      </c>
      <c r="C147" s="128"/>
      <c r="D147" s="34">
        <f t="shared" si="4"/>
        <v>115</v>
      </c>
      <c r="E147" s="144">
        <v>45189</v>
      </c>
      <c r="F147" s="37">
        <v>115</v>
      </c>
      <c r="G147" s="145">
        <v>45190</v>
      </c>
      <c r="H147" s="76">
        <f t="shared" si="2"/>
        <v>0</v>
      </c>
      <c r="K147" s="134">
        <v>143</v>
      </c>
      <c r="L147" s="679">
        <v>45189</v>
      </c>
      <c r="M147" s="136"/>
      <c r="N147" s="137">
        <f t="shared" si="3"/>
        <v>158</v>
      </c>
      <c r="O147" s="138">
        <v>158</v>
      </c>
      <c r="P147" s="139">
        <f t="shared" si="0"/>
        <v>0</v>
      </c>
      <c r="Q147" s="41"/>
    </row>
    <row r="148" spans="1:19" ht="15.6" x14ac:dyDescent="0.3">
      <c r="A148" s="150"/>
      <c r="B148" s="142">
        <f t="shared" si="6"/>
        <v>115</v>
      </c>
      <c r="C148" s="128"/>
      <c r="D148" s="34">
        <f t="shared" si="4"/>
        <v>115</v>
      </c>
      <c r="E148" s="144">
        <v>45190</v>
      </c>
      <c r="F148" s="37">
        <v>115</v>
      </c>
      <c r="G148" s="145">
        <v>45191</v>
      </c>
      <c r="H148" s="76">
        <f t="shared" si="2"/>
        <v>0</v>
      </c>
      <c r="K148" s="134">
        <v>144</v>
      </c>
      <c r="L148" s="679">
        <v>45190</v>
      </c>
      <c r="M148" s="136"/>
      <c r="N148" s="137">
        <f t="shared" si="3"/>
        <v>158</v>
      </c>
      <c r="O148" s="138">
        <v>158</v>
      </c>
      <c r="P148" s="139">
        <f t="shared" si="0"/>
        <v>0</v>
      </c>
      <c r="Q148" s="41"/>
    </row>
    <row r="149" spans="1:19" ht="15.6" x14ac:dyDescent="0.3">
      <c r="A149" s="150"/>
      <c r="B149" s="142">
        <f t="shared" si="6"/>
        <v>115</v>
      </c>
      <c r="C149" s="128"/>
      <c r="D149" s="34">
        <f t="shared" si="4"/>
        <v>115</v>
      </c>
      <c r="E149" s="144">
        <v>45191</v>
      </c>
      <c r="F149" s="37">
        <v>115</v>
      </c>
      <c r="G149" s="145">
        <v>45192</v>
      </c>
      <c r="H149" s="76">
        <f t="shared" si="2"/>
        <v>0</v>
      </c>
      <c r="K149" s="134">
        <v>145</v>
      </c>
      <c r="L149" s="679">
        <v>45191</v>
      </c>
      <c r="M149" s="136"/>
      <c r="N149" s="137">
        <f t="shared" si="3"/>
        <v>158</v>
      </c>
      <c r="O149" s="138">
        <v>158</v>
      </c>
      <c r="P149" s="139">
        <f t="shared" si="0"/>
        <v>0</v>
      </c>
      <c r="Q149" s="41"/>
    </row>
    <row r="150" spans="1:19" ht="15.6" x14ac:dyDescent="0.3">
      <c r="A150" s="150"/>
      <c r="B150" s="142">
        <f t="shared" si="6"/>
        <v>115</v>
      </c>
      <c r="C150" s="128"/>
      <c r="D150" s="34">
        <f t="shared" si="4"/>
        <v>115</v>
      </c>
      <c r="E150" s="144">
        <v>45192</v>
      </c>
      <c r="F150" s="37">
        <v>115</v>
      </c>
      <c r="G150" s="145">
        <v>45193</v>
      </c>
      <c r="H150" s="76">
        <f t="shared" si="2"/>
        <v>0</v>
      </c>
      <c r="K150" s="134">
        <v>146</v>
      </c>
      <c r="L150" s="679">
        <v>45192</v>
      </c>
      <c r="M150" s="136"/>
      <c r="N150" s="137">
        <f t="shared" si="3"/>
        <v>158</v>
      </c>
      <c r="O150" s="138">
        <v>158</v>
      </c>
      <c r="P150" s="139">
        <f t="shared" si="0"/>
        <v>0</v>
      </c>
      <c r="Q150" s="41"/>
    </row>
    <row r="151" spans="1:19" ht="15.6" x14ac:dyDescent="0.3">
      <c r="A151" s="150"/>
      <c r="B151" s="142">
        <f t="shared" si="6"/>
        <v>115</v>
      </c>
      <c r="C151" s="128"/>
      <c r="D151" s="34">
        <f t="shared" si="4"/>
        <v>115</v>
      </c>
      <c r="E151" s="144">
        <v>45193</v>
      </c>
      <c r="F151" s="37">
        <v>115</v>
      </c>
      <c r="G151" s="145">
        <v>45194</v>
      </c>
      <c r="H151" s="76">
        <f t="shared" si="2"/>
        <v>0</v>
      </c>
      <c r="K151" s="134">
        <v>147</v>
      </c>
      <c r="L151" s="679">
        <v>45193</v>
      </c>
      <c r="M151" s="136"/>
      <c r="N151" s="137">
        <f t="shared" si="3"/>
        <v>158</v>
      </c>
      <c r="O151" s="138">
        <v>158</v>
      </c>
      <c r="P151" s="139">
        <f t="shared" si="0"/>
        <v>0</v>
      </c>
      <c r="Q151" s="41"/>
    </row>
    <row r="152" spans="1:19" ht="15.6" x14ac:dyDescent="0.3">
      <c r="A152" s="150"/>
      <c r="B152" s="142">
        <f t="shared" si="6"/>
        <v>115</v>
      </c>
      <c r="C152" s="128"/>
      <c r="D152" s="34">
        <f t="shared" si="4"/>
        <v>115</v>
      </c>
      <c r="E152" s="144">
        <v>45194</v>
      </c>
      <c r="F152" s="37">
        <v>115</v>
      </c>
      <c r="G152" s="145">
        <v>45195</v>
      </c>
      <c r="H152" s="76">
        <f t="shared" si="2"/>
        <v>0</v>
      </c>
      <c r="K152" s="134">
        <v>148</v>
      </c>
      <c r="L152" s="679">
        <v>45194</v>
      </c>
      <c r="M152" s="136"/>
      <c r="N152" s="137">
        <f t="shared" si="3"/>
        <v>158</v>
      </c>
      <c r="O152" s="138">
        <v>158</v>
      </c>
      <c r="P152" s="139">
        <f t="shared" si="0"/>
        <v>0</v>
      </c>
      <c r="Q152" s="41"/>
    </row>
    <row r="153" spans="1:19" ht="15.6" x14ac:dyDescent="0.3">
      <c r="A153" s="150"/>
      <c r="B153" s="142">
        <f t="shared" si="6"/>
        <v>115</v>
      </c>
      <c r="C153" s="128"/>
      <c r="D153" s="34">
        <f t="shared" si="4"/>
        <v>115</v>
      </c>
      <c r="E153" s="144">
        <v>45195</v>
      </c>
      <c r="F153" s="37">
        <v>115</v>
      </c>
      <c r="G153" s="145">
        <v>45196</v>
      </c>
      <c r="H153" s="76">
        <f t="shared" si="2"/>
        <v>0</v>
      </c>
      <c r="K153" s="134">
        <v>149</v>
      </c>
      <c r="L153" s="679">
        <v>45195</v>
      </c>
      <c r="M153" s="136"/>
      <c r="N153" s="137">
        <f t="shared" si="3"/>
        <v>158</v>
      </c>
      <c r="O153" s="138">
        <v>158</v>
      </c>
      <c r="P153" s="139">
        <f t="shared" si="0"/>
        <v>0</v>
      </c>
      <c r="Q153" s="41"/>
    </row>
    <row r="154" spans="1:19" ht="15.6" x14ac:dyDescent="0.3">
      <c r="A154" s="150"/>
      <c r="B154" s="142">
        <f t="shared" si="6"/>
        <v>115</v>
      </c>
      <c r="C154" s="128"/>
      <c r="D154" s="34">
        <f t="shared" si="4"/>
        <v>115</v>
      </c>
      <c r="E154" s="144">
        <v>45196</v>
      </c>
      <c r="F154" s="37">
        <v>115</v>
      </c>
      <c r="G154" s="145">
        <v>45197</v>
      </c>
      <c r="H154" s="76">
        <f t="shared" si="2"/>
        <v>0</v>
      </c>
      <c r="K154" s="134">
        <v>150</v>
      </c>
      <c r="L154" s="679">
        <v>45196</v>
      </c>
      <c r="M154" s="136"/>
      <c r="N154" s="137">
        <f t="shared" si="3"/>
        <v>158</v>
      </c>
      <c r="O154" s="138">
        <v>158</v>
      </c>
      <c r="P154" s="139">
        <f t="shared" si="0"/>
        <v>0</v>
      </c>
      <c r="Q154" s="56"/>
    </row>
    <row r="155" spans="1:19" ht="15.6" x14ac:dyDescent="0.3">
      <c r="A155" s="150"/>
      <c r="B155" s="142">
        <f t="shared" si="6"/>
        <v>116</v>
      </c>
      <c r="C155" s="128"/>
      <c r="D155" s="34">
        <f t="shared" si="4"/>
        <v>115</v>
      </c>
      <c r="E155" s="144">
        <v>45197</v>
      </c>
      <c r="F155" s="37">
        <v>116</v>
      </c>
      <c r="G155" s="145">
        <v>45198</v>
      </c>
      <c r="H155" s="76">
        <f t="shared" si="2"/>
        <v>1</v>
      </c>
      <c r="K155" s="134">
        <v>151</v>
      </c>
      <c r="L155" s="679">
        <v>45197</v>
      </c>
      <c r="M155" s="136"/>
      <c r="N155" s="137">
        <f t="shared" si="3"/>
        <v>158</v>
      </c>
      <c r="O155" s="138">
        <v>158</v>
      </c>
      <c r="P155" s="139">
        <f t="shared" si="0"/>
        <v>0</v>
      </c>
      <c r="Q155" s="56"/>
    </row>
    <row r="156" spans="1:19" ht="15.6" x14ac:dyDescent="0.3">
      <c r="A156" s="150"/>
      <c r="B156" s="142">
        <f t="shared" si="6"/>
        <v>116</v>
      </c>
      <c r="C156" s="128"/>
      <c r="D156" s="34">
        <f t="shared" si="4"/>
        <v>116</v>
      </c>
      <c r="E156" s="144">
        <v>45198</v>
      </c>
      <c r="F156" s="37">
        <v>116</v>
      </c>
      <c r="G156" s="145">
        <v>45199</v>
      </c>
      <c r="H156" s="76">
        <f t="shared" si="2"/>
        <v>0</v>
      </c>
      <c r="K156" s="134">
        <v>152</v>
      </c>
      <c r="L156" s="679">
        <v>45198</v>
      </c>
      <c r="M156" s="136"/>
      <c r="N156" s="137">
        <f t="shared" si="3"/>
        <v>158</v>
      </c>
      <c r="O156" s="138">
        <v>158</v>
      </c>
      <c r="P156" s="139">
        <f t="shared" si="0"/>
        <v>0</v>
      </c>
      <c r="Q156" s="41"/>
    </row>
    <row r="157" spans="1:19" ht="15.6" x14ac:dyDescent="0.3">
      <c r="A157" s="150"/>
      <c r="B157" s="142">
        <f t="shared" si="6"/>
        <v>116</v>
      </c>
      <c r="C157" s="128"/>
      <c r="D157" s="34">
        <f t="shared" si="4"/>
        <v>116</v>
      </c>
      <c r="E157" s="144">
        <v>45199</v>
      </c>
      <c r="F157" s="37">
        <v>116</v>
      </c>
      <c r="G157" s="145">
        <v>45200</v>
      </c>
      <c r="H157" s="76">
        <f t="shared" si="2"/>
        <v>0</v>
      </c>
      <c r="K157" s="134">
        <v>153</v>
      </c>
      <c r="L157" s="679">
        <v>45199</v>
      </c>
      <c r="M157" s="136"/>
      <c r="N157" s="137">
        <f t="shared" si="3"/>
        <v>158</v>
      </c>
      <c r="O157" s="138">
        <v>158</v>
      </c>
      <c r="P157" s="139">
        <f t="shared" si="0"/>
        <v>0</v>
      </c>
      <c r="Q157" s="41"/>
    </row>
    <row r="158" spans="1:19" ht="15.6" x14ac:dyDescent="0.3">
      <c r="A158" s="150"/>
      <c r="B158" s="142">
        <f t="shared" si="6"/>
        <v>118</v>
      </c>
      <c r="C158" s="128"/>
      <c r="D158" s="34">
        <f t="shared" si="4"/>
        <v>116</v>
      </c>
      <c r="E158" s="144">
        <v>45200</v>
      </c>
      <c r="F158" s="37">
        <v>118</v>
      </c>
      <c r="G158" s="145">
        <v>45201</v>
      </c>
      <c r="H158" s="76">
        <f t="shared" si="2"/>
        <v>2</v>
      </c>
      <c r="I158" s="48">
        <f>SUM(H158:H249)</f>
        <v>66</v>
      </c>
      <c r="K158" s="134">
        <v>154</v>
      </c>
      <c r="L158" s="679">
        <v>45200</v>
      </c>
      <c r="M158" s="136"/>
      <c r="N158" s="137">
        <f t="shared" si="3"/>
        <v>158</v>
      </c>
      <c r="O158" s="138">
        <v>158</v>
      </c>
      <c r="P158" s="139">
        <f t="shared" si="0"/>
        <v>0</v>
      </c>
      <c r="Q158" s="41"/>
      <c r="S158" s="48">
        <f>SUM(P158:P249)</f>
        <v>399</v>
      </c>
    </row>
    <row r="159" spans="1:19" ht="15.6" x14ac:dyDescent="0.3">
      <c r="A159" s="150"/>
      <c r="B159" s="142">
        <f t="shared" si="6"/>
        <v>124</v>
      </c>
      <c r="C159" s="128"/>
      <c r="D159" s="34">
        <f t="shared" si="4"/>
        <v>118</v>
      </c>
      <c r="E159" s="144">
        <v>45201</v>
      </c>
      <c r="F159" s="37">
        <v>124</v>
      </c>
      <c r="G159" s="145">
        <v>45202</v>
      </c>
      <c r="H159" s="76">
        <f t="shared" si="2"/>
        <v>6</v>
      </c>
      <c r="K159" s="134">
        <v>155</v>
      </c>
      <c r="L159" s="679">
        <v>45201</v>
      </c>
      <c r="M159" s="136"/>
      <c r="N159" s="137">
        <f t="shared" si="3"/>
        <v>158</v>
      </c>
      <c r="O159" s="138">
        <v>105</v>
      </c>
      <c r="P159" s="139">
        <f t="shared" si="0"/>
        <v>53</v>
      </c>
      <c r="Q159" s="41"/>
    </row>
    <row r="160" spans="1:19" ht="15.6" x14ac:dyDescent="0.3">
      <c r="A160" s="150"/>
      <c r="B160" s="142">
        <f t="shared" si="6"/>
        <v>125</v>
      </c>
      <c r="C160" s="128"/>
      <c r="D160" s="34">
        <f t="shared" si="4"/>
        <v>124</v>
      </c>
      <c r="E160" s="144">
        <v>45202</v>
      </c>
      <c r="F160" s="37">
        <v>125</v>
      </c>
      <c r="G160" s="145">
        <v>45203</v>
      </c>
      <c r="H160" s="76">
        <f t="shared" si="2"/>
        <v>1</v>
      </c>
      <c r="K160" s="134">
        <v>156</v>
      </c>
      <c r="L160" s="679">
        <v>45202</v>
      </c>
      <c r="M160" s="136"/>
      <c r="N160" s="137">
        <f t="shared" si="3"/>
        <v>105</v>
      </c>
      <c r="O160" s="138">
        <v>98</v>
      </c>
      <c r="P160" s="139">
        <f t="shared" si="0"/>
        <v>7</v>
      </c>
      <c r="Q160" s="41"/>
    </row>
    <row r="161" spans="1:17" ht="15.6" x14ac:dyDescent="0.3">
      <c r="A161" s="150"/>
      <c r="B161" s="142">
        <f t="shared" si="6"/>
        <v>129</v>
      </c>
      <c r="C161" s="128"/>
      <c r="D161" s="34">
        <f t="shared" si="4"/>
        <v>125</v>
      </c>
      <c r="E161" s="144">
        <v>45203</v>
      </c>
      <c r="F161" s="37">
        <v>129</v>
      </c>
      <c r="G161" s="145">
        <v>45204</v>
      </c>
      <c r="H161" s="76">
        <f t="shared" si="2"/>
        <v>4</v>
      </c>
      <c r="K161" s="134">
        <v>157</v>
      </c>
      <c r="L161" s="679">
        <v>45203</v>
      </c>
      <c r="M161" s="136"/>
      <c r="N161" s="137">
        <f t="shared" si="3"/>
        <v>98</v>
      </c>
      <c r="O161" s="138">
        <v>60</v>
      </c>
      <c r="P161" s="139">
        <f t="shared" si="0"/>
        <v>38</v>
      </c>
      <c r="Q161" s="41"/>
    </row>
    <row r="162" spans="1:17" ht="15.6" x14ac:dyDescent="0.3">
      <c r="A162" s="150"/>
      <c r="B162" s="142">
        <f t="shared" si="6"/>
        <v>134</v>
      </c>
      <c r="C162" s="128"/>
      <c r="D162" s="34">
        <f t="shared" si="4"/>
        <v>129</v>
      </c>
      <c r="E162" s="144">
        <v>45204</v>
      </c>
      <c r="F162" s="37">
        <v>134</v>
      </c>
      <c r="G162" s="145">
        <v>45205</v>
      </c>
      <c r="H162" s="76">
        <f t="shared" si="2"/>
        <v>5</v>
      </c>
      <c r="K162" s="134">
        <v>158</v>
      </c>
      <c r="L162" s="679">
        <v>45204</v>
      </c>
      <c r="M162" s="136"/>
      <c r="N162" s="137">
        <f t="shared" si="3"/>
        <v>60</v>
      </c>
      <c r="O162" s="138">
        <v>30</v>
      </c>
      <c r="P162" s="139">
        <f t="shared" si="0"/>
        <v>30</v>
      </c>
      <c r="Q162" s="41"/>
    </row>
    <row r="163" spans="1:17" ht="15.6" x14ac:dyDescent="0.3">
      <c r="A163" s="150"/>
      <c r="B163" s="142">
        <f t="shared" si="6"/>
        <v>137</v>
      </c>
      <c r="C163" s="128"/>
      <c r="D163" s="34">
        <f t="shared" si="4"/>
        <v>134</v>
      </c>
      <c r="E163" s="144">
        <v>45205</v>
      </c>
      <c r="F163" s="37">
        <v>137</v>
      </c>
      <c r="G163" s="145">
        <v>45206</v>
      </c>
      <c r="H163" s="76">
        <f t="shared" si="2"/>
        <v>3</v>
      </c>
      <c r="K163" s="134">
        <v>159</v>
      </c>
      <c r="L163" s="679">
        <v>45205</v>
      </c>
      <c r="M163" s="136">
        <v>130</v>
      </c>
      <c r="N163" s="137">
        <f t="shared" si="3"/>
        <v>30</v>
      </c>
      <c r="O163" s="138">
        <v>120</v>
      </c>
      <c r="P163" s="139">
        <f t="shared" si="0"/>
        <v>40</v>
      </c>
      <c r="Q163" s="41"/>
    </row>
    <row r="164" spans="1:17" ht="15.6" x14ac:dyDescent="0.3">
      <c r="A164" s="150"/>
      <c r="B164" s="142">
        <f t="shared" si="6"/>
        <v>140</v>
      </c>
      <c r="C164" s="128"/>
      <c r="D164" s="34">
        <f t="shared" si="4"/>
        <v>137</v>
      </c>
      <c r="E164" s="144">
        <v>45206</v>
      </c>
      <c r="F164" s="37">
        <v>140</v>
      </c>
      <c r="G164" s="145">
        <v>45207</v>
      </c>
      <c r="H164" s="76">
        <f t="shared" si="2"/>
        <v>3</v>
      </c>
      <c r="K164" s="134">
        <v>160</v>
      </c>
      <c r="L164" s="679">
        <v>45206</v>
      </c>
      <c r="M164" s="136"/>
      <c r="N164" s="137">
        <f t="shared" si="3"/>
        <v>120</v>
      </c>
      <c r="O164" s="138">
        <v>98</v>
      </c>
      <c r="P164" s="139">
        <f t="shared" si="0"/>
        <v>22</v>
      </c>
      <c r="Q164" s="41"/>
    </row>
    <row r="165" spans="1:17" ht="15.6" x14ac:dyDescent="0.3">
      <c r="A165" s="150"/>
      <c r="B165" s="142">
        <f t="shared" si="6"/>
        <v>140</v>
      </c>
      <c r="C165" s="128"/>
      <c r="D165" s="34">
        <f t="shared" si="4"/>
        <v>140</v>
      </c>
      <c r="E165" s="144">
        <v>45207</v>
      </c>
      <c r="F165" s="37">
        <v>140</v>
      </c>
      <c r="G165" s="145">
        <v>45208</v>
      </c>
      <c r="H165" s="76">
        <f t="shared" si="2"/>
        <v>0</v>
      </c>
      <c r="K165" s="134">
        <v>161</v>
      </c>
      <c r="L165" s="679">
        <v>45207</v>
      </c>
      <c r="M165" s="136"/>
      <c r="N165" s="137">
        <f t="shared" si="3"/>
        <v>98</v>
      </c>
      <c r="O165" s="138">
        <v>98</v>
      </c>
      <c r="P165" s="139">
        <f t="shared" si="0"/>
        <v>0</v>
      </c>
      <c r="Q165" s="41"/>
    </row>
    <row r="166" spans="1:17" ht="15.6" x14ac:dyDescent="0.3">
      <c r="A166" s="150"/>
      <c r="B166" s="142">
        <f t="shared" si="6"/>
        <v>140</v>
      </c>
      <c r="C166" s="128"/>
      <c r="D166" s="34">
        <f t="shared" si="4"/>
        <v>140</v>
      </c>
      <c r="E166" s="144">
        <v>45208</v>
      </c>
      <c r="F166" s="37">
        <v>140</v>
      </c>
      <c r="G166" s="145">
        <v>45209</v>
      </c>
      <c r="H166" s="76">
        <f t="shared" si="2"/>
        <v>0</v>
      </c>
      <c r="K166" s="134">
        <v>162</v>
      </c>
      <c r="L166" s="679">
        <v>45208</v>
      </c>
      <c r="M166" s="136"/>
      <c r="N166" s="137">
        <f t="shared" si="3"/>
        <v>98</v>
      </c>
      <c r="O166" s="138">
        <v>98</v>
      </c>
      <c r="P166" s="139">
        <f t="shared" si="0"/>
        <v>0</v>
      </c>
      <c r="Q166" s="41"/>
    </row>
    <row r="167" spans="1:17" ht="15.6" x14ac:dyDescent="0.3">
      <c r="A167" s="150"/>
      <c r="B167" s="142">
        <f t="shared" si="6"/>
        <v>140</v>
      </c>
      <c r="C167" s="128"/>
      <c r="D167" s="34">
        <f t="shared" si="4"/>
        <v>140</v>
      </c>
      <c r="E167" s="144">
        <v>45209</v>
      </c>
      <c r="F167" s="37">
        <v>140</v>
      </c>
      <c r="G167" s="145">
        <v>45210</v>
      </c>
      <c r="H167" s="76">
        <f t="shared" si="2"/>
        <v>0</v>
      </c>
      <c r="K167" s="134">
        <v>163</v>
      </c>
      <c r="L167" s="679">
        <v>45209</v>
      </c>
      <c r="M167" s="136"/>
      <c r="N167" s="137">
        <f t="shared" si="3"/>
        <v>98</v>
      </c>
      <c r="O167" s="138">
        <v>98</v>
      </c>
      <c r="P167" s="139">
        <f t="shared" si="0"/>
        <v>0</v>
      </c>
      <c r="Q167" s="41"/>
    </row>
    <row r="168" spans="1:17" ht="15.6" x14ac:dyDescent="0.3">
      <c r="A168" s="150"/>
      <c r="B168" s="142">
        <f t="shared" si="6"/>
        <v>141</v>
      </c>
      <c r="C168" s="128"/>
      <c r="D168" s="34">
        <f t="shared" si="4"/>
        <v>140</v>
      </c>
      <c r="E168" s="144">
        <v>45210</v>
      </c>
      <c r="F168" s="37">
        <v>141</v>
      </c>
      <c r="G168" s="145">
        <v>45211</v>
      </c>
      <c r="H168" s="76">
        <f t="shared" si="2"/>
        <v>1</v>
      </c>
      <c r="K168" s="134">
        <v>164</v>
      </c>
      <c r="L168" s="679">
        <v>45210</v>
      </c>
      <c r="M168" s="136"/>
      <c r="N168" s="137">
        <f t="shared" si="3"/>
        <v>98</v>
      </c>
      <c r="O168" s="138">
        <v>90</v>
      </c>
      <c r="P168" s="139">
        <f t="shared" si="0"/>
        <v>8</v>
      </c>
      <c r="Q168" s="41"/>
    </row>
    <row r="169" spans="1:17" ht="15.6" x14ac:dyDescent="0.3">
      <c r="A169" s="150"/>
      <c r="B169" s="142">
        <f t="shared" si="6"/>
        <v>141</v>
      </c>
      <c r="C169" s="128"/>
      <c r="D169" s="34">
        <f t="shared" si="4"/>
        <v>141</v>
      </c>
      <c r="E169" s="144">
        <v>45211</v>
      </c>
      <c r="F169" s="37">
        <v>141</v>
      </c>
      <c r="G169" s="145">
        <v>45212</v>
      </c>
      <c r="H169" s="76">
        <f t="shared" si="2"/>
        <v>0</v>
      </c>
      <c r="K169" s="134">
        <v>165</v>
      </c>
      <c r="L169" s="679">
        <v>45211</v>
      </c>
      <c r="M169" s="136"/>
      <c r="N169" s="137">
        <f t="shared" si="3"/>
        <v>90</v>
      </c>
      <c r="O169" s="138">
        <v>90</v>
      </c>
      <c r="P169" s="139">
        <f t="shared" si="0"/>
        <v>0</v>
      </c>
      <c r="Q169" s="41"/>
    </row>
    <row r="170" spans="1:17" ht="15.6" x14ac:dyDescent="0.3">
      <c r="A170" s="150"/>
      <c r="B170" s="142">
        <f t="shared" si="6"/>
        <v>143</v>
      </c>
      <c r="C170" s="128"/>
      <c r="D170" s="34">
        <f t="shared" si="4"/>
        <v>141</v>
      </c>
      <c r="E170" s="144">
        <v>45212</v>
      </c>
      <c r="F170" s="37">
        <v>143</v>
      </c>
      <c r="G170" s="145">
        <v>45213</v>
      </c>
      <c r="H170" s="76">
        <f t="shared" si="2"/>
        <v>2</v>
      </c>
      <c r="K170" s="134">
        <v>166</v>
      </c>
      <c r="L170" s="679">
        <v>45212</v>
      </c>
      <c r="M170" s="136"/>
      <c r="N170" s="137">
        <f t="shared" si="3"/>
        <v>90</v>
      </c>
      <c r="O170" s="138">
        <v>68</v>
      </c>
      <c r="P170" s="139">
        <f t="shared" si="0"/>
        <v>22</v>
      </c>
      <c r="Q170" s="41"/>
    </row>
    <row r="171" spans="1:17" ht="15.6" x14ac:dyDescent="0.3">
      <c r="A171" s="150"/>
      <c r="B171" s="142">
        <f t="shared" si="6"/>
        <v>143</v>
      </c>
      <c r="C171" s="128"/>
      <c r="D171" s="34">
        <f t="shared" si="4"/>
        <v>143</v>
      </c>
      <c r="E171" s="144">
        <v>45213</v>
      </c>
      <c r="F171" s="37">
        <v>143</v>
      </c>
      <c r="G171" s="145">
        <v>45214</v>
      </c>
      <c r="H171" s="76">
        <f t="shared" si="2"/>
        <v>0</v>
      </c>
      <c r="K171" s="134">
        <v>167</v>
      </c>
      <c r="L171" s="679">
        <v>45213</v>
      </c>
      <c r="M171" s="136">
        <v>40</v>
      </c>
      <c r="N171" s="137">
        <f t="shared" si="3"/>
        <v>68</v>
      </c>
      <c r="O171" s="138">
        <v>108</v>
      </c>
      <c r="P171" s="139">
        <f t="shared" si="0"/>
        <v>0</v>
      </c>
      <c r="Q171" s="41"/>
    </row>
    <row r="172" spans="1:17" ht="15.6" x14ac:dyDescent="0.3">
      <c r="A172" s="150"/>
      <c r="B172" s="142">
        <f t="shared" si="6"/>
        <v>149</v>
      </c>
      <c r="C172" s="128"/>
      <c r="D172" s="34">
        <f t="shared" si="4"/>
        <v>143</v>
      </c>
      <c r="E172" s="144">
        <v>45214</v>
      </c>
      <c r="F172" s="37">
        <v>149</v>
      </c>
      <c r="G172" s="145">
        <v>45215</v>
      </c>
      <c r="H172" s="76">
        <f t="shared" si="2"/>
        <v>6</v>
      </c>
      <c r="K172" s="134">
        <v>168</v>
      </c>
      <c r="L172" s="679">
        <v>45214</v>
      </c>
      <c r="M172" s="136"/>
      <c r="N172" s="137">
        <f t="shared" si="3"/>
        <v>108</v>
      </c>
      <c r="O172" s="138">
        <v>68</v>
      </c>
      <c r="P172" s="139">
        <f t="shared" si="0"/>
        <v>40</v>
      </c>
      <c r="Q172" s="41"/>
    </row>
    <row r="173" spans="1:17" ht="15.6" x14ac:dyDescent="0.3">
      <c r="A173" s="150"/>
      <c r="B173" s="142">
        <f t="shared" si="6"/>
        <v>152</v>
      </c>
      <c r="C173" s="128"/>
      <c r="D173" s="34">
        <f t="shared" si="4"/>
        <v>149</v>
      </c>
      <c r="E173" s="144">
        <v>45215</v>
      </c>
      <c r="F173" s="37">
        <v>152</v>
      </c>
      <c r="G173" s="145">
        <v>45216</v>
      </c>
      <c r="H173" s="76">
        <f t="shared" si="2"/>
        <v>3</v>
      </c>
      <c r="K173" s="134">
        <v>169</v>
      </c>
      <c r="L173" s="679">
        <v>45215</v>
      </c>
      <c r="M173" s="136"/>
      <c r="N173" s="137">
        <f t="shared" si="3"/>
        <v>68</v>
      </c>
      <c r="O173" s="138">
        <v>41</v>
      </c>
      <c r="P173" s="139">
        <f t="shared" si="0"/>
        <v>27</v>
      </c>
      <c r="Q173" s="41"/>
    </row>
    <row r="174" spans="1:17" ht="15.6" x14ac:dyDescent="0.3">
      <c r="A174" s="150"/>
      <c r="B174" s="142">
        <f t="shared" si="6"/>
        <v>152</v>
      </c>
      <c r="C174" s="128"/>
      <c r="D174" s="34">
        <f t="shared" si="4"/>
        <v>152</v>
      </c>
      <c r="E174" s="144">
        <v>45216</v>
      </c>
      <c r="F174" s="37">
        <v>152</v>
      </c>
      <c r="G174" s="145">
        <v>45217</v>
      </c>
      <c r="H174" s="76">
        <f t="shared" si="2"/>
        <v>0</v>
      </c>
      <c r="K174" s="134">
        <v>170</v>
      </c>
      <c r="L174" s="679">
        <v>45216</v>
      </c>
      <c r="M174" s="136"/>
      <c r="N174" s="137">
        <f t="shared" si="3"/>
        <v>41</v>
      </c>
      <c r="O174" s="138">
        <v>41</v>
      </c>
      <c r="P174" s="139">
        <f t="shared" si="0"/>
        <v>0</v>
      </c>
      <c r="Q174" s="41"/>
    </row>
    <row r="175" spans="1:17" ht="15.6" x14ac:dyDescent="0.3">
      <c r="A175" s="150"/>
      <c r="B175" s="142">
        <f t="shared" si="6"/>
        <v>152</v>
      </c>
      <c r="C175" s="128"/>
      <c r="D175" s="34">
        <f t="shared" si="4"/>
        <v>152</v>
      </c>
      <c r="E175" s="144">
        <v>45217</v>
      </c>
      <c r="F175" s="37">
        <v>152</v>
      </c>
      <c r="G175" s="145">
        <v>45218</v>
      </c>
      <c r="H175" s="76">
        <f t="shared" si="2"/>
        <v>0</v>
      </c>
      <c r="K175" s="134">
        <v>171</v>
      </c>
      <c r="L175" s="679">
        <v>45217</v>
      </c>
      <c r="M175" s="136"/>
      <c r="N175" s="137">
        <f t="shared" si="3"/>
        <v>41</v>
      </c>
      <c r="O175" s="138">
        <v>41</v>
      </c>
      <c r="P175" s="139">
        <f t="shared" si="0"/>
        <v>0</v>
      </c>
      <c r="Q175" s="41"/>
    </row>
    <row r="176" spans="1:17" ht="15.6" x14ac:dyDescent="0.3">
      <c r="A176" s="150"/>
      <c r="B176" s="142">
        <f t="shared" si="6"/>
        <v>152</v>
      </c>
      <c r="C176" s="128"/>
      <c r="D176" s="34">
        <f t="shared" si="4"/>
        <v>152</v>
      </c>
      <c r="E176" s="144">
        <v>45218</v>
      </c>
      <c r="F176" s="37">
        <v>152</v>
      </c>
      <c r="G176" s="145">
        <v>45219</v>
      </c>
      <c r="H176" s="76">
        <f t="shared" si="2"/>
        <v>0</v>
      </c>
      <c r="K176" s="134">
        <v>172</v>
      </c>
      <c r="L176" s="679">
        <v>45218</v>
      </c>
      <c r="M176" s="136"/>
      <c r="N176" s="137">
        <f t="shared" si="3"/>
        <v>41</v>
      </c>
      <c r="O176" s="138">
        <v>41</v>
      </c>
      <c r="P176" s="139">
        <f t="shared" si="0"/>
        <v>0</v>
      </c>
      <c r="Q176" s="41"/>
    </row>
    <row r="177" spans="1:17" ht="15.6" x14ac:dyDescent="0.3">
      <c r="A177" s="150"/>
      <c r="B177" s="142">
        <f t="shared" si="6"/>
        <v>152</v>
      </c>
      <c r="C177" s="128"/>
      <c r="D177" s="34">
        <f t="shared" si="4"/>
        <v>152</v>
      </c>
      <c r="E177" s="144">
        <v>45219</v>
      </c>
      <c r="F177" s="37">
        <v>152</v>
      </c>
      <c r="G177" s="145">
        <v>45220</v>
      </c>
      <c r="H177" s="76">
        <f t="shared" si="2"/>
        <v>0</v>
      </c>
      <c r="K177" s="134">
        <v>173</v>
      </c>
      <c r="L177" s="679">
        <v>45219</v>
      </c>
      <c r="M177" s="136"/>
      <c r="N177" s="137">
        <f t="shared" si="3"/>
        <v>41</v>
      </c>
      <c r="O177" s="138">
        <v>41</v>
      </c>
      <c r="P177" s="139">
        <f t="shared" si="0"/>
        <v>0</v>
      </c>
      <c r="Q177" s="41"/>
    </row>
    <row r="178" spans="1:17" ht="15.6" x14ac:dyDescent="0.3">
      <c r="A178" s="150"/>
      <c r="B178" s="142">
        <f t="shared" si="6"/>
        <v>163</v>
      </c>
      <c r="C178" s="128"/>
      <c r="D178" s="34">
        <f t="shared" si="4"/>
        <v>152</v>
      </c>
      <c r="E178" s="144">
        <v>45220</v>
      </c>
      <c r="F178" s="37">
        <v>163</v>
      </c>
      <c r="G178" s="145">
        <v>45221</v>
      </c>
      <c r="H178" s="76">
        <f t="shared" si="2"/>
        <v>11</v>
      </c>
      <c r="K178" s="134">
        <v>174</v>
      </c>
      <c r="L178" s="679">
        <v>45220</v>
      </c>
      <c r="M178" s="136">
        <v>67</v>
      </c>
      <c r="N178" s="137">
        <f t="shared" si="3"/>
        <v>41</v>
      </c>
      <c r="O178" s="138">
        <v>75</v>
      </c>
      <c r="P178" s="139">
        <f t="shared" si="0"/>
        <v>33</v>
      </c>
      <c r="Q178" s="41"/>
    </row>
    <row r="179" spans="1:17" ht="15.6" x14ac:dyDescent="0.3">
      <c r="A179" s="150"/>
      <c r="B179" s="142">
        <f t="shared" si="6"/>
        <v>163</v>
      </c>
      <c r="C179" s="128"/>
      <c r="D179" s="34">
        <f t="shared" si="4"/>
        <v>163</v>
      </c>
      <c r="E179" s="144">
        <v>45221</v>
      </c>
      <c r="F179" s="37">
        <v>163</v>
      </c>
      <c r="G179" s="145">
        <v>45222</v>
      </c>
      <c r="H179" s="76">
        <f t="shared" si="2"/>
        <v>0</v>
      </c>
      <c r="K179" s="134">
        <v>175</v>
      </c>
      <c r="L179" s="679">
        <v>45221</v>
      </c>
      <c r="M179" s="136"/>
      <c r="N179" s="137">
        <f t="shared" si="3"/>
        <v>75</v>
      </c>
      <c r="O179" s="138">
        <v>75</v>
      </c>
      <c r="P179" s="139">
        <f t="shared" si="0"/>
        <v>0</v>
      </c>
      <c r="Q179" s="41"/>
    </row>
    <row r="180" spans="1:17" ht="15.6" x14ac:dyDescent="0.3">
      <c r="A180" s="150"/>
      <c r="B180" s="142">
        <f t="shared" si="6"/>
        <v>163</v>
      </c>
      <c r="C180" s="128"/>
      <c r="D180" s="34">
        <f t="shared" si="4"/>
        <v>163</v>
      </c>
      <c r="E180" s="144">
        <v>45222</v>
      </c>
      <c r="F180" s="37">
        <v>163</v>
      </c>
      <c r="G180" s="145">
        <v>45223</v>
      </c>
      <c r="H180" s="76">
        <f t="shared" si="2"/>
        <v>0</v>
      </c>
      <c r="K180" s="134">
        <v>176</v>
      </c>
      <c r="L180" s="679">
        <v>45222</v>
      </c>
      <c r="M180" s="136"/>
      <c r="N180" s="137">
        <f t="shared" si="3"/>
        <v>75</v>
      </c>
      <c r="O180" s="138">
        <v>75</v>
      </c>
      <c r="P180" s="139">
        <f t="shared" si="0"/>
        <v>0</v>
      </c>
      <c r="Q180" s="41"/>
    </row>
    <row r="181" spans="1:17" ht="15.6" x14ac:dyDescent="0.3">
      <c r="A181" s="150"/>
      <c r="B181" s="142">
        <f t="shared" si="6"/>
        <v>163</v>
      </c>
      <c r="C181" s="128"/>
      <c r="D181" s="34">
        <f t="shared" si="4"/>
        <v>163</v>
      </c>
      <c r="E181" s="144">
        <v>45223</v>
      </c>
      <c r="F181" s="37">
        <v>163</v>
      </c>
      <c r="G181" s="145">
        <v>45224</v>
      </c>
      <c r="H181" s="76">
        <f t="shared" si="2"/>
        <v>0</v>
      </c>
      <c r="K181" s="134">
        <v>177</v>
      </c>
      <c r="L181" s="679">
        <v>45223</v>
      </c>
      <c r="M181" s="136"/>
      <c r="N181" s="137">
        <f t="shared" si="3"/>
        <v>75</v>
      </c>
      <c r="O181" s="138">
        <v>75</v>
      </c>
      <c r="P181" s="139">
        <f t="shared" si="0"/>
        <v>0</v>
      </c>
      <c r="Q181" s="41"/>
    </row>
    <row r="182" spans="1:17" ht="15.6" x14ac:dyDescent="0.3">
      <c r="A182" s="150"/>
      <c r="B182" s="142">
        <f t="shared" si="6"/>
        <v>163</v>
      </c>
      <c r="C182" s="128"/>
      <c r="D182" s="34">
        <f t="shared" si="4"/>
        <v>163</v>
      </c>
      <c r="E182" s="144">
        <v>45224</v>
      </c>
      <c r="F182" s="37">
        <v>163</v>
      </c>
      <c r="G182" s="145">
        <v>45225</v>
      </c>
      <c r="H182" s="76">
        <f t="shared" si="2"/>
        <v>0</v>
      </c>
      <c r="K182" s="134">
        <v>178</v>
      </c>
      <c r="L182" s="679">
        <v>45224</v>
      </c>
      <c r="M182" s="136"/>
      <c r="N182" s="137">
        <f t="shared" si="3"/>
        <v>75</v>
      </c>
      <c r="O182" s="138">
        <v>75</v>
      </c>
      <c r="P182" s="139">
        <f t="shared" si="0"/>
        <v>0</v>
      </c>
      <c r="Q182" s="41"/>
    </row>
    <row r="183" spans="1:17" ht="15.6" x14ac:dyDescent="0.3">
      <c r="A183" s="150"/>
      <c r="B183" s="142">
        <f t="shared" si="6"/>
        <v>163</v>
      </c>
      <c r="C183" s="128"/>
      <c r="D183" s="34">
        <f t="shared" si="4"/>
        <v>163</v>
      </c>
      <c r="E183" s="144">
        <v>45225</v>
      </c>
      <c r="F183" s="37">
        <v>163</v>
      </c>
      <c r="G183" s="145">
        <v>45226</v>
      </c>
      <c r="H183" s="76">
        <f t="shared" si="2"/>
        <v>0</v>
      </c>
      <c r="K183" s="134">
        <v>179</v>
      </c>
      <c r="L183" s="679">
        <v>45225</v>
      </c>
      <c r="M183" s="136"/>
      <c r="N183" s="137">
        <f t="shared" si="3"/>
        <v>75</v>
      </c>
      <c r="O183" s="138">
        <v>75</v>
      </c>
      <c r="P183" s="139">
        <f t="shared" si="0"/>
        <v>0</v>
      </c>
      <c r="Q183" s="41"/>
    </row>
    <row r="184" spans="1:17" ht="15.6" x14ac:dyDescent="0.3">
      <c r="A184" s="150"/>
      <c r="B184" s="142">
        <f t="shared" si="6"/>
        <v>163</v>
      </c>
      <c r="C184" s="128"/>
      <c r="D184" s="34">
        <f t="shared" si="4"/>
        <v>163</v>
      </c>
      <c r="E184" s="144">
        <v>45226</v>
      </c>
      <c r="F184" s="37">
        <v>163</v>
      </c>
      <c r="G184" s="145">
        <v>45227</v>
      </c>
      <c r="H184" s="76">
        <f t="shared" si="2"/>
        <v>0</v>
      </c>
      <c r="K184" s="134">
        <v>180</v>
      </c>
      <c r="L184" s="679">
        <v>45226</v>
      </c>
      <c r="M184" s="136"/>
      <c r="N184" s="137">
        <f t="shared" si="3"/>
        <v>75</v>
      </c>
      <c r="O184" s="138">
        <v>75</v>
      </c>
      <c r="P184" s="139">
        <f t="shared" si="0"/>
        <v>0</v>
      </c>
      <c r="Q184" s="41"/>
    </row>
    <row r="185" spans="1:17" ht="15.6" x14ac:dyDescent="0.3">
      <c r="A185" s="150"/>
      <c r="B185" s="142">
        <f t="shared" si="6"/>
        <v>163</v>
      </c>
      <c r="C185" s="128"/>
      <c r="D185" s="34">
        <f t="shared" si="4"/>
        <v>163</v>
      </c>
      <c r="E185" s="144">
        <v>45227</v>
      </c>
      <c r="F185" s="37">
        <v>163</v>
      </c>
      <c r="G185" s="145">
        <v>45228</v>
      </c>
      <c r="H185" s="76">
        <f t="shared" si="2"/>
        <v>0</v>
      </c>
      <c r="K185" s="134">
        <v>181</v>
      </c>
      <c r="L185" s="679">
        <v>45227</v>
      </c>
      <c r="M185" s="136"/>
      <c r="N185" s="137">
        <f t="shared" si="3"/>
        <v>75</v>
      </c>
      <c r="O185" s="138">
        <v>75</v>
      </c>
      <c r="P185" s="139">
        <f t="shared" si="0"/>
        <v>0</v>
      </c>
      <c r="Q185" s="41"/>
    </row>
    <row r="186" spans="1:17" ht="15.6" x14ac:dyDescent="0.3">
      <c r="A186" s="150"/>
      <c r="B186" s="142">
        <f t="shared" si="6"/>
        <v>163</v>
      </c>
      <c r="C186" s="128"/>
      <c r="D186" s="34">
        <f t="shared" si="4"/>
        <v>163</v>
      </c>
      <c r="E186" s="144">
        <v>45228</v>
      </c>
      <c r="F186" s="37">
        <v>163</v>
      </c>
      <c r="G186" s="145">
        <v>45229</v>
      </c>
      <c r="H186" s="76">
        <f t="shared" si="2"/>
        <v>0</v>
      </c>
      <c r="K186" s="134">
        <v>182</v>
      </c>
      <c r="L186" s="679">
        <v>45228</v>
      </c>
      <c r="M186" s="136"/>
      <c r="N186" s="137">
        <f t="shared" si="3"/>
        <v>75</v>
      </c>
      <c r="O186" s="138">
        <v>75</v>
      </c>
      <c r="P186" s="139">
        <f t="shared" si="0"/>
        <v>0</v>
      </c>
      <c r="Q186" s="41"/>
    </row>
    <row r="187" spans="1:17" ht="15.6" x14ac:dyDescent="0.3">
      <c r="A187" s="150"/>
      <c r="B187" s="142">
        <f t="shared" si="6"/>
        <v>163</v>
      </c>
      <c r="C187" s="128"/>
      <c r="D187" s="34">
        <f t="shared" si="4"/>
        <v>163</v>
      </c>
      <c r="E187" s="144">
        <v>45229</v>
      </c>
      <c r="F187" s="37">
        <v>163</v>
      </c>
      <c r="G187" s="145">
        <v>45230</v>
      </c>
      <c r="H187" s="76">
        <f t="shared" si="2"/>
        <v>0</v>
      </c>
      <c r="K187" s="134">
        <v>183</v>
      </c>
      <c r="L187" s="679">
        <v>45229</v>
      </c>
      <c r="M187" s="136"/>
      <c r="N187" s="137">
        <f t="shared" si="3"/>
        <v>75</v>
      </c>
      <c r="O187" s="138">
        <v>75</v>
      </c>
      <c r="P187" s="139">
        <f t="shared" si="0"/>
        <v>0</v>
      </c>
      <c r="Q187" s="41"/>
    </row>
    <row r="188" spans="1:17" ht="15.6" x14ac:dyDescent="0.3">
      <c r="A188" s="150"/>
      <c r="B188" s="142">
        <f t="shared" si="6"/>
        <v>163</v>
      </c>
      <c r="C188" s="128"/>
      <c r="D188" s="34">
        <f t="shared" si="4"/>
        <v>163</v>
      </c>
      <c r="E188" s="144">
        <v>45230</v>
      </c>
      <c r="F188" s="37">
        <v>163</v>
      </c>
      <c r="G188" s="145">
        <v>45231</v>
      </c>
      <c r="H188" s="76">
        <f t="shared" si="2"/>
        <v>0</v>
      </c>
      <c r="K188" s="134">
        <v>184</v>
      </c>
      <c r="L188" s="679">
        <v>45230</v>
      </c>
      <c r="M188" s="136"/>
      <c r="N188" s="137">
        <f t="shared" si="3"/>
        <v>75</v>
      </c>
      <c r="O188" s="138">
        <v>75</v>
      </c>
      <c r="P188" s="139">
        <f t="shared" si="0"/>
        <v>0</v>
      </c>
      <c r="Q188" s="41"/>
    </row>
    <row r="189" spans="1:17" ht="15.6" x14ac:dyDescent="0.3">
      <c r="A189" s="150"/>
      <c r="B189" s="142">
        <f t="shared" si="6"/>
        <v>163</v>
      </c>
      <c r="C189" s="128"/>
      <c r="D189" s="34">
        <f t="shared" si="4"/>
        <v>163</v>
      </c>
      <c r="E189" s="144">
        <v>45231</v>
      </c>
      <c r="F189" s="37">
        <v>163</v>
      </c>
      <c r="G189" s="145">
        <v>45232</v>
      </c>
      <c r="H189" s="76">
        <f t="shared" si="2"/>
        <v>0</v>
      </c>
      <c r="K189" s="134">
        <v>185</v>
      </c>
      <c r="L189" s="679">
        <v>45231</v>
      </c>
      <c r="M189" s="136"/>
      <c r="N189" s="137">
        <f t="shared" si="3"/>
        <v>75</v>
      </c>
      <c r="O189" s="138">
        <v>75</v>
      </c>
      <c r="P189" s="139">
        <f t="shared" si="0"/>
        <v>0</v>
      </c>
      <c r="Q189" s="41"/>
    </row>
    <row r="190" spans="1:17" ht="15.6" x14ac:dyDescent="0.3">
      <c r="A190" s="150"/>
      <c r="B190" s="142">
        <f t="shared" si="6"/>
        <v>163</v>
      </c>
      <c r="C190" s="128"/>
      <c r="D190" s="34">
        <f t="shared" si="4"/>
        <v>163</v>
      </c>
      <c r="E190" s="144">
        <v>45232</v>
      </c>
      <c r="F190" s="37">
        <v>163</v>
      </c>
      <c r="G190" s="145">
        <v>45233</v>
      </c>
      <c r="H190" s="76">
        <f t="shared" si="2"/>
        <v>0</v>
      </c>
      <c r="K190" s="134">
        <v>186</v>
      </c>
      <c r="L190" s="679">
        <v>45232</v>
      </c>
      <c r="M190" s="136"/>
      <c r="N190" s="137">
        <f t="shared" si="3"/>
        <v>75</v>
      </c>
      <c r="O190" s="138">
        <v>75</v>
      </c>
      <c r="P190" s="139">
        <f t="shared" si="0"/>
        <v>0</v>
      </c>
      <c r="Q190" s="41"/>
    </row>
    <row r="191" spans="1:17" ht="15.6" x14ac:dyDescent="0.3">
      <c r="A191" s="150"/>
      <c r="B191" s="142">
        <f t="shared" si="6"/>
        <v>163</v>
      </c>
      <c r="C191" s="128"/>
      <c r="D191" s="34">
        <f t="shared" si="4"/>
        <v>163</v>
      </c>
      <c r="E191" s="144">
        <v>45233</v>
      </c>
      <c r="F191" s="37">
        <v>163</v>
      </c>
      <c r="G191" s="145">
        <v>45234</v>
      </c>
      <c r="H191" s="76">
        <f t="shared" si="2"/>
        <v>0</v>
      </c>
      <c r="K191" s="134">
        <v>187</v>
      </c>
      <c r="L191" s="679">
        <v>45233</v>
      </c>
      <c r="M191" s="136"/>
      <c r="N191" s="137">
        <f t="shared" si="3"/>
        <v>75</v>
      </c>
      <c r="O191" s="138">
        <v>75</v>
      </c>
      <c r="P191" s="139">
        <f t="shared" si="0"/>
        <v>0</v>
      </c>
      <c r="Q191" s="41"/>
    </row>
    <row r="192" spans="1:17" ht="15.6" x14ac:dyDescent="0.3">
      <c r="A192" s="150"/>
      <c r="B192" s="142">
        <f t="shared" si="6"/>
        <v>163</v>
      </c>
      <c r="C192" s="128"/>
      <c r="D192" s="34">
        <f t="shared" si="4"/>
        <v>163</v>
      </c>
      <c r="E192" s="144">
        <v>45234</v>
      </c>
      <c r="F192" s="37">
        <v>163</v>
      </c>
      <c r="G192" s="145">
        <v>45235</v>
      </c>
      <c r="H192" s="76">
        <f t="shared" si="2"/>
        <v>0</v>
      </c>
      <c r="K192" s="134">
        <v>188</v>
      </c>
      <c r="L192" s="679">
        <v>45234</v>
      </c>
      <c r="M192" s="136"/>
      <c r="N192" s="137">
        <f t="shared" si="3"/>
        <v>75</v>
      </c>
      <c r="O192" s="138">
        <v>75</v>
      </c>
      <c r="P192" s="139">
        <f t="shared" si="0"/>
        <v>0</v>
      </c>
      <c r="Q192" s="41"/>
    </row>
    <row r="193" spans="1:17" ht="15.6" x14ac:dyDescent="0.3">
      <c r="A193" s="150"/>
      <c r="B193" s="142">
        <f t="shared" si="6"/>
        <v>163</v>
      </c>
      <c r="C193" s="128"/>
      <c r="D193" s="34">
        <f t="shared" si="4"/>
        <v>163</v>
      </c>
      <c r="E193" s="144">
        <v>45235</v>
      </c>
      <c r="F193" s="37">
        <v>163</v>
      </c>
      <c r="G193" s="145">
        <v>45236</v>
      </c>
      <c r="H193" s="76">
        <f t="shared" si="2"/>
        <v>0</v>
      </c>
      <c r="K193" s="134">
        <v>189</v>
      </c>
      <c r="L193" s="679">
        <v>45235</v>
      </c>
      <c r="M193" s="136"/>
      <c r="N193" s="137">
        <f t="shared" si="3"/>
        <v>75</v>
      </c>
      <c r="O193" s="138">
        <v>75</v>
      </c>
      <c r="P193" s="139">
        <f t="shared" si="0"/>
        <v>0</v>
      </c>
      <c r="Q193" s="41"/>
    </row>
    <row r="194" spans="1:17" ht="15.6" x14ac:dyDescent="0.3">
      <c r="A194" s="150"/>
      <c r="B194" s="142">
        <f t="shared" si="6"/>
        <v>163</v>
      </c>
      <c r="C194" s="128"/>
      <c r="D194" s="34">
        <f t="shared" si="4"/>
        <v>163</v>
      </c>
      <c r="E194" s="144">
        <v>45236</v>
      </c>
      <c r="F194" s="37">
        <v>163</v>
      </c>
      <c r="G194" s="145">
        <v>45237</v>
      </c>
      <c r="H194" s="76">
        <f t="shared" si="2"/>
        <v>0</v>
      </c>
      <c r="K194" s="134">
        <v>190</v>
      </c>
      <c r="L194" s="679">
        <v>45236</v>
      </c>
      <c r="M194" s="136"/>
      <c r="N194" s="137">
        <f t="shared" si="3"/>
        <v>75</v>
      </c>
      <c r="O194" s="138">
        <v>75</v>
      </c>
      <c r="P194" s="139">
        <f t="shared" si="0"/>
        <v>0</v>
      </c>
      <c r="Q194" s="41"/>
    </row>
    <row r="195" spans="1:17" ht="15.6" x14ac:dyDescent="0.3">
      <c r="A195" s="150"/>
      <c r="B195" s="142">
        <f t="shared" si="6"/>
        <v>163</v>
      </c>
      <c r="C195" s="128"/>
      <c r="D195" s="34">
        <f t="shared" si="4"/>
        <v>163</v>
      </c>
      <c r="E195" s="144">
        <v>45237</v>
      </c>
      <c r="F195" s="37">
        <v>163</v>
      </c>
      <c r="G195" s="145">
        <v>45238</v>
      </c>
      <c r="H195" s="76">
        <f t="shared" si="2"/>
        <v>0</v>
      </c>
      <c r="K195" s="134">
        <v>191</v>
      </c>
      <c r="L195" s="679">
        <v>45237</v>
      </c>
      <c r="M195" s="136"/>
      <c r="N195" s="137">
        <f t="shared" si="3"/>
        <v>75</v>
      </c>
      <c r="O195" s="138">
        <v>75</v>
      </c>
      <c r="P195" s="139">
        <f t="shared" si="0"/>
        <v>0</v>
      </c>
      <c r="Q195" s="41"/>
    </row>
    <row r="196" spans="1:17" ht="15.6" x14ac:dyDescent="0.3">
      <c r="A196" s="150"/>
      <c r="B196" s="142">
        <f t="shared" si="6"/>
        <v>163</v>
      </c>
      <c r="C196" s="128"/>
      <c r="D196" s="34">
        <f t="shared" si="4"/>
        <v>163</v>
      </c>
      <c r="E196" s="144">
        <v>45238</v>
      </c>
      <c r="F196" s="37">
        <v>163</v>
      </c>
      <c r="G196" s="145">
        <v>45239</v>
      </c>
      <c r="H196" s="76">
        <f t="shared" si="2"/>
        <v>0</v>
      </c>
      <c r="K196" s="134">
        <v>192</v>
      </c>
      <c r="L196" s="679">
        <v>45238</v>
      </c>
      <c r="M196" s="136"/>
      <c r="N196" s="137">
        <f t="shared" si="3"/>
        <v>75</v>
      </c>
      <c r="O196" s="138">
        <v>75</v>
      </c>
      <c r="P196" s="139">
        <f t="shared" si="0"/>
        <v>0</v>
      </c>
      <c r="Q196" s="41"/>
    </row>
    <row r="197" spans="1:17" ht="15.6" x14ac:dyDescent="0.3">
      <c r="A197" s="150"/>
      <c r="B197" s="142">
        <f t="shared" si="6"/>
        <v>163</v>
      </c>
      <c r="C197" s="128"/>
      <c r="D197" s="34">
        <f t="shared" si="4"/>
        <v>163</v>
      </c>
      <c r="E197" s="144">
        <v>45239</v>
      </c>
      <c r="F197" s="37">
        <v>163</v>
      </c>
      <c r="G197" s="145">
        <v>45240</v>
      </c>
      <c r="H197" s="76">
        <f t="shared" si="2"/>
        <v>0</v>
      </c>
      <c r="K197" s="134">
        <v>193</v>
      </c>
      <c r="L197" s="679">
        <v>45239</v>
      </c>
      <c r="M197" s="136"/>
      <c r="N197" s="137">
        <f t="shared" si="3"/>
        <v>75</v>
      </c>
      <c r="O197" s="138">
        <v>75</v>
      </c>
      <c r="P197" s="139">
        <f t="shared" si="0"/>
        <v>0</v>
      </c>
      <c r="Q197" s="41"/>
    </row>
    <row r="198" spans="1:17" ht="15.6" x14ac:dyDescent="0.3">
      <c r="A198" s="150"/>
      <c r="B198" s="142">
        <f t="shared" si="6"/>
        <v>163</v>
      </c>
      <c r="C198" s="128"/>
      <c r="D198" s="34">
        <f t="shared" si="4"/>
        <v>163</v>
      </c>
      <c r="E198" s="144">
        <v>45240</v>
      </c>
      <c r="F198" s="37">
        <v>163</v>
      </c>
      <c r="G198" s="145">
        <v>45241</v>
      </c>
      <c r="H198" s="76">
        <f t="shared" si="2"/>
        <v>0</v>
      </c>
      <c r="K198" s="134">
        <v>194</v>
      </c>
      <c r="L198" s="679">
        <v>45240</v>
      </c>
      <c r="M198" s="136"/>
      <c r="N198" s="137">
        <f t="shared" si="3"/>
        <v>75</v>
      </c>
      <c r="O198" s="138">
        <v>75</v>
      </c>
      <c r="P198" s="139">
        <f t="shared" si="0"/>
        <v>0</v>
      </c>
      <c r="Q198" s="41"/>
    </row>
    <row r="199" spans="1:17" ht="15.6" x14ac:dyDescent="0.3">
      <c r="A199" s="150"/>
      <c r="B199" s="142">
        <f t="shared" si="6"/>
        <v>163</v>
      </c>
      <c r="C199" s="128"/>
      <c r="D199" s="34">
        <f t="shared" si="4"/>
        <v>163</v>
      </c>
      <c r="E199" s="144">
        <v>45241</v>
      </c>
      <c r="F199" s="37">
        <v>163</v>
      </c>
      <c r="G199" s="145">
        <v>45242</v>
      </c>
      <c r="H199" s="76">
        <f t="shared" si="2"/>
        <v>0</v>
      </c>
      <c r="K199" s="134">
        <v>195</v>
      </c>
      <c r="L199" s="679">
        <v>45241</v>
      </c>
      <c r="M199" s="136"/>
      <c r="N199" s="137">
        <f t="shared" si="3"/>
        <v>75</v>
      </c>
      <c r="O199" s="138">
        <v>75</v>
      </c>
      <c r="P199" s="139">
        <f t="shared" si="0"/>
        <v>0</v>
      </c>
      <c r="Q199" s="41"/>
    </row>
    <row r="200" spans="1:17" ht="15.6" x14ac:dyDescent="0.3">
      <c r="A200" s="150"/>
      <c r="B200" s="142">
        <f t="shared" si="6"/>
        <v>163</v>
      </c>
      <c r="C200" s="128"/>
      <c r="D200" s="34">
        <f t="shared" si="4"/>
        <v>163</v>
      </c>
      <c r="E200" s="144">
        <v>45242</v>
      </c>
      <c r="F200" s="37">
        <v>163</v>
      </c>
      <c r="G200" s="145">
        <v>45243</v>
      </c>
      <c r="H200" s="76">
        <f t="shared" si="2"/>
        <v>0</v>
      </c>
      <c r="K200" s="134">
        <v>196</v>
      </c>
      <c r="L200" s="679">
        <v>45242</v>
      </c>
      <c r="M200" s="136"/>
      <c r="N200" s="137">
        <f t="shared" si="3"/>
        <v>75</v>
      </c>
      <c r="O200" s="138">
        <v>75</v>
      </c>
      <c r="P200" s="139">
        <f t="shared" si="0"/>
        <v>0</v>
      </c>
      <c r="Q200" s="41"/>
    </row>
    <row r="201" spans="1:17" ht="15.6" x14ac:dyDescent="0.3">
      <c r="A201" s="150"/>
      <c r="B201" s="142">
        <f t="shared" si="6"/>
        <v>163</v>
      </c>
      <c r="C201" s="128"/>
      <c r="D201" s="34">
        <f t="shared" si="4"/>
        <v>163</v>
      </c>
      <c r="E201" s="144">
        <v>45243</v>
      </c>
      <c r="F201" s="37">
        <v>163</v>
      </c>
      <c r="G201" s="145">
        <v>45244</v>
      </c>
      <c r="H201" s="76">
        <f t="shared" si="2"/>
        <v>0</v>
      </c>
      <c r="K201" s="134">
        <v>197</v>
      </c>
      <c r="L201" s="679">
        <v>45243</v>
      </c>
      <c r="M201" s="136"/>
      <c r="N201" s="137">
        <f t="shared" si="3"/>
        <v>75</v>
      </c>
      <c r="O201" s="138">
        <v>75</v>
      </c>
      <c r="P201" s="139">
        <f t="shared" si="0"/>
        <v>0</v>
      </c>
      <c r="Q201" s="41"/>
    </row>
    <row r="202" spans="1:17" ht="15.6" x14ac:dyDescent="0.3">
      <c r="A202" s="150"/>
      <c r="B202" s="142">
        <f t="shared" si="6"/>
        <v>163</v>
      </c>
      <c r="C202" s="128"/>
      <c r="D202" s="34">
        <f t="shared" si="4"/>
        <v>163</v>
      </c>
      <c r="E202" s="144">
        <v>45244</v>
      </c>
      <c r="F202" s="37">
        <v>163</v>
      </c>
      <c r="G202" s="145">
        <v>45245</v>
      </c>
      <c r="H202" s="76">
        <f t="shared" si="2"/>
        <v>0</v>
      </c>
      <c r="K202" s="134">
        <v>198</v>
      </c>
      <c r="L202" s="679">
        <v>45244</v>
      </c>
      <c r="M202" s="136"/>
      <c r="N202" s="137">
        <f t="shared" si="3"/>
        <v>75</v>
      </c>
      <c r="O202" s="138">
        <v>75</v>
      </c>
      <c r="P202" s="139">
        <f t="shared" si="0"/>
        <v>0</v>
      </c>
      <c r="Q202" s="41"/>
    </row>
    <row r="203" spans="1:17" ht="15.6" x14ac:dyDescent="0.3">
      <c r="A203" s="150"/>
      <c r="B203" s="142">
        <f t="shared" si="6"/>
        <v>163</v>
      </c>
      <c r="C203" s="128"/>
      <c r="D203" s="34">
        <f t="shared" si="4"/>
        <v>163</v>
      </c>
      <c r="E203" s="144">
        <v>45245</v>
      </c>
      <c r="F203" s="37">
        <v>163</v>
      </c>
      <c r="G203" s="145">
        <v>45246</v>
      </c>
      <c r="H203" s="76">
        <f t="shared" si="2"/>
        <v>0</v>
      </c>
      <c r="K203" s="134">
        <v>199</v>
      </c>
      <c r="L203" s="679">
        <v>45245</v>
      </c>
      <c r="M203" s="136"/>
      <c r="N203" s="137">
        <f t="shared" si="3"/>
        <v>75</v>
      </c>
      <c r="O203" s="138">
        <v>75</v>
      </c>
      <c r="P203" s="139">
        <f t="shared" si="0"/>
        <v>0</v>
      </c>
      <c r="Q203" s="41"/>
    </row>
    <row r="204" spans="1:17" ht="15.6" x14ac:dyDescent="0.3">
      <c r="A204" s="150"/>
      <c r="B204" s="142">
        <f t="shared" si="6"/>
        <v>163</v>
      </c>
      <c r="C204" s="128"/>
      <c r="D204" s="34">
        <f t="shared" si="4"/>
        <v>163</v>
      </c>
      <c r="E204" s="144">
        <v>45246</v>
      </c>
      <c r="F204" s="37">
        <v>163</v>
      </c>
      <c r="G204" s="145">
        <v>45247</v>
      </c>
      <c r="H204" s="76">
        <f t="shared" si="2"/>
        <v>0</v>
      </c>
      <c r="K204" s="134">
        <v>200</v>
      </c>
      <c r="L204" s="679">
        <v>45246</v>
      </c>
      <c r="M204" s="136"/>
      <c r="N204" s="137">
        <f t="shared" si="3"/>
        <v>75</v>
      </c>
      <c r="O204" s="138">
        <v>75</v>
      </c>
      <c r="P204" s="139">
        <f t="shared" si="0"/>
        <v>0</v>
      </c>
      <c r="Q204" s="41"/>
    </row>
    <row r="205" spans="1:17" ht="15.6" x14ac:dyDescent="0.3">
      <c r="A205" s="150"/>
      <c r="B205" s="142">
        <f t="shared" si="6"/>
        <v>163</v>
      </c>
      <c r="C205" s="128"/>
      <c r="D205" s="34">
        <f t="shared" si="4"/>
        <v>163</v>
      </c>
      <c r="E205" s="144">
        <v>45247</v>
      </c>
      <c r="F205" s="37">
        <v>163</v>
      </c>
      <c r="G205" s="145">
        <v>45248</v>
      </c>
      <c r="H205" s="76">
        <f t="shared" si="2"/>
        <v>0</v>
      </c>
      <c r="K205" s="134">
        <v>201</v>
      </c>
      <c r="L205" s="679">
        <v>45247</v>
      </c>
      <c r="M205" s="136"/>
      <c r="N205" s="137">
        <f t="shared" si="3"/>
        <v>75</v>
      </c>
      <c r="O205" s="138">
        <v>75</v>
      </c>
      <c r="P205" s="139">
        <f t="shared" si="0"/>
        <v>0</v>
      </c>
      <c r="Q205" s="41"/>
    </row>
    <row r="206" spans="1:17" ht="15.6" x14ac:dyDescent="0.3">
      <c r="A206" s="150"/>
      <c r="B206" s="142">
        <f t="shared" si="6"/>
        <v>163</v>
      </c>
      <c r="C206" s="128"/>
      <c r="D206" s="34">
        <f t="shared" si="4"/>
        <v>163</v>
      </c>
      <c r="E206" s="144">
        <v>45248</v>
      </c>
      <c r="F206" s="37">
        <v>163</v>
      </c>
      <c r="G206" s="145">
        <v>45249</v>
      </c>
      <c r="H206" s="76">
        <f t="shared" si="2"/>
        <v>0</v>
      </c>
      <c r="K206" s="134">
        <v>202</v>
      </c>
      <c r="L206" s="679">
        <v>45248</v>
      </c>
      <c r="M206" s="136"/>
      <c r="N206" s="137">
        <f t="shared" si="3"/>
        <v>75</v>
      </c>
      <c r="O206" s="138">
        <v>75</v>
      </c>
      <c r="P206" s="139">
        <f t="shared" si="0"/>
        <v>0</v>
      </c>
      <c r="Q206" s="41"/>
    </row>
    <row r="207" spans="1:17" ht="15.6" x14ac:dyDescent="0.3">
      <c r="A207" s="150"/>
      <c r="B207" s="142">
        <f t="shared" si="6"/>
        <v>169</v>
      </c>
      <c r="C207" s="128"/>
      <c r="D207" s="34">
        <f t="shared" si="4"/>
        <v>163</v>
      </c>
      <c r="E207" s="144">
        <v>45249</v>
      </c>
      <c r="F207" s="37">
        <v>169</v>
      </c>
      <c r="G207" s="145">
        <v>45250</v>
      </c>
      <c r="H207" s="76">
        <f t="shared" si="2"/>
        <v>6</v>
      </c>
      <c r="K207" s="134">
        <v>203</v>
      </c>
      <c r="L207" s="679">
        <v>45249</v>
      </c>
      <c r="M207" s="136">
        <v>92</v>
      </c>
      <c r="N207" s="137">
        <f t="shared" si="3"/>
        <v>75</v>
      </c>
      <c r="O207" s="138">
        <v>135</v>
      </c>
      <c r="P207" s="139">
        <f t="shared" si="0"/>
        <v>32</v>
      </c>
      <c r="Q207" s="41"/>
    </row>
    <row r="208" spans="1:17" ht="15.6" x14ac:dyDescent="0.3">
      <c r="A208" s="150"/>
      <c r="B208" s="142">
        <f t="shared" si="6"/>
        <v>172</v>
      </c>
      <c r="C208" s="128"/>
      <c r="D208" s="34">
        <f t="shared" si="4"/>
        <v>169</v>
      </c>
      <c r="E208" s="144">
        <v>45250</v>
      </c>
      <c r="F208" s="37">
        <v>172</v>
      </c>
      <c r="G208" s="145">
        <v>45251</v>
      </c>
      <c r="H208" s="76">
        <f t="shared" si="2"/>
        <v>3</v>
      </c>
      <c r="K208" s="134">
        <v>204</v>
      </c>
      <c r="L208" s="679">
        <v>45250</v>
      </c>
      <c r="M208" s="136"/>
      <c r="N208" s="137">
        <f t="shared" si="3"/>
        <v>135</v>
      </c>
      <c r="O208" s="138">
        <v>113</v>
      </c>
      <c r="P208" s="139">
        <f t="shared" si="0"/>
        <v>22</v>
      </c>
      <c r="Q208" s="41"/>
    </row>
    <row r="209" spans="1:18" ht="15.6" x14ac:dyDescent="0.3">
      <c r="A209" s="150"/>
      <c r="B209" s="142">
        <f t="shared" si="6"/>
        <v>172</v>
      </c>
      <c r="C209" s="128"/>
      <c r="D209" s="34">
        <f t="shared" si="4"/>
        <v>172</v>
      </c>
      <c r="E209" s="144">
        <v>45251</v>
      </c>
      <c r="F209" s="37">
        <v>172</v>
      </c>
      <c r="G209" s="145">
        <v>45252</v>
      </c>
      <c r="H209" s="76">
        <f t="shared" si="2"/>
        <v>0</v>
      </c>
      <c r="K209" s="134">
        <v>205</v>
      </c>
      <c r="L209" s="679">
        <v>45251</v>
      </c>
      <c r="M209" s="136"/>
      <c r="N209" s="137">
        <f t="shared" si="3"/>
        <v>113</v>
      </c>
      <c r="O209" s="138">
        <v>113</v>
      </c>
      <c r="P209" s="139">
        <f t="shared" si="0"/>
        <v>0</v>
      </c>
      <c r="Q209" s="41"/>
    </row>
    <row r="210" spans="1:18" ht="15.6" x14ac:dyDescent="0.3">
      <c r="A210" s="150"/>
      <c r="B210" s="142">
        <f t="shared" si="6"/>
        <v>172</v>
      </c>
      <c r="C210" s="128"/>
      <c r="D210" s="34">
        <f t="shared" si="4"/>
        <v>172</v>
      </c>
      <c r="E210" s="144">
        <v>45252</v>
      </c>
      <c r="F210" s="37">
        <v>172</v>
      </c>
      <c r="G210" s="145">
        <v>45253</v>
      </c>
      <c r="H210" s="76">
        <f t="shared" si="2"/>
        <v>0</v>
      </c>
      <c r="K210" s="134">
        <v>206</v>
      </c>
      <c r="L210" s="679">
        <v>45252</v>
      </c>
      <c r="M210" s="136"/>
      <c r="N210" s="137">
        <f t="shared" si="3"/>
        <v>113</v>
      </c>
      <c r="O210" s="138">
        <v>113</v>
      </c>
      <c r="P210" s="139">
        <f t="shared" si="0"/>
        <v>0</v>
      </c>
      <c r="Q210" s="41"/>
    </row>
    <row r="211" spans="1:18" ht="15.6" x14ac:dyDescent="0.3">
      <c r="A211" s="150"/>
      <c r="B211" s="142">
        <f t="shared" si="6"/>
        <v>172</v>
      </c>
      <c r="C211" s="128"/>
      <c r="D211" s="34">
        <f t="shared" si="4"/>
        <v>172</v>
      </c>
      <c r="E211" s="144">
        <v>45253</v>
      </c>
      <c r="F211" s="37">
        <v>172</v>
      </c>
      <c r="G211" s="145">
        <v>45254</v>
      </c>
      <c r="H211" s="76">
        <f t="shared" si="2"/>
        <v>0</v>
      </c>
      <c r="K211" s="134">
        <v>207</v>
      </c>
      <c r="L211" s="679">
        <v>45253</v>
      </c>
      <c r="M211" s="136"/>
      <c r="N211" s="137">
        <f t="shared" si="3"/>
        <v>113</v>
      </c>
      <c r="O211" s="138">
        <v>113</v>
      </c>
      <c r="P211" s="139">
        <f t="shared" si="0"/>
        <v>0</v>
      </c>
      <c r="Q211" s="41"/>
    </row>
    <row r="212" spans="1:18" ht="15.6" x14ac:dyDescent="0.3">
      <c r="A212" s="150"/>
      <c r="B212" s="142">
        <f t="shared" si="6"/>
        <v>172</v>
      </c>
      <c r="C212" s="128"/>
      <c r="D212" s="34">
        <f t="shared" si="4"/>
        <v>172</v>
      </c>
      <c r="E212" s="144">
        <v>45254</v>
      </c>
      <c r="F212" s="37">
        <v>172</v>
      </c>
      <c r="G212" s="145">
        <v>45255</v>
      </c>
      <c r="H212" s="76">
        <f t="shared" si="2"/>
        <v>0</v>
      </c>
      <c r="K212" s="134">
        <v>208</v>
      </c>
      <c r="L212" s="679">
        <v>45254</v>
      </c>
      <c r="M212" s="136"/>
      <c r="N212" s="137">
        <f t="shared" si="3"/>
        <v>113</v>
      </c>
      <c r="O212" s="138">
        <v>150</v>
      </c>
      <c r="P212" s="139">
        <f t="shared" si="0"/>
        <v>-37</v>
      </c>
      <c r="Q212" s="41"/>
    </row>
    <row r="213" spans="1:18" ht="15.6" x14ac:dyDescent="0.3">
      <c r="A213" s="150"/>
      <c r="B213" s="142">
        <f t="shared" si="6"/>
        <v>176</v>
      </c>
      <c r="C213" s="128"/>
      <c r="D213" s="34">
        <f t="shared" si="4"/>
        <v>172</v>
      </c>
      <c r="E213" s="144">
        <v>45255</v>
      </c>
      <c r="F213" s="37">
        <v>176</v>
      </c>
      <c r="G213" s="145">
        <v>45256</v>
      </c>
      <c r="H213" s="76">
        <f t="shared" si="2"/>
        <v>4</v>
      </c>
      <c r="K213" s="134">
        <v>209</v>
      </c>
      <c r="L213" s="679">
        <v>45255</v>
      </c>
      <c r="M213" s="136"/>
      <c r="N213" s="137">
        <f t="shared" si="3"/>
        <v>150</v>
      </c>
      <c r="O213" s="138">
        <v>140</v>
      </c>
      <c r="P213" s="139">
        <f t="shared" si="0"/>
        <v>10</v>
      </c>
      <c r="Q213" s="41"/>
    </row>
    <row r="214" spans="1:18" ht="15.6" x14ac:dyDescent="0.3">
      <c r="A214" s="150"/>
      <c r="B214" s="142">
        <f t="shared" si="6"/>
        <v>177</v>
      </c>
      <c r="C214" s="128"/>
      <c r="D214" s="34">
        <f t="shared" si="4"/>
        <v>176</v>
      </c>
      <c r="E214" s="144">
        <v>45256</v>
      </c>
      <c r="F214" s="37">
        <v>177</v>
      </c>
      <c r="G214" s="145">
        <v>45257</v>
      </c>
      <c r="H214" s="76">
        <f t="shared" si="2"/>
        <v>1</v>
      </c>
      <c r="K214" s="134">
        <v>210</v>
      </c>
      <c r="L214" s="679">
        <v>45256</v>
      </c>
      <c r="M214" s="281"/>
      <c r="N214" s="137">
        <f t="shared" si="3"/>
        <v>140</v>
      </c>
      <c r="O214" s="138">
        <v>130</v>
      </c>
      <c r="P214" s="139">
        <f t="shared" si="0"/>
        <v>10</v>
      </c>
      <c r="Q214" s="41"/>
    </row>
    <row r="215" spans="1:18" ht="15.6" x14ac:dyDescent="0.3">
      <c r="A215" s="150"/>
      <c r="B215" s="142">
        <f t="shared" si="6"/>
        <v>177</v>
      </c>
      <c r="C215" s="128"/>
      <c r="D215" s="34">
        <f t="shared" si="4"/>
        <v>177</v>
      </c>
      <c r="E215" s="144">
        <v>45257</v>
      </c>
      <c r="F215" s="37">
        <v>177</v>
      </c>
      <c r="G215" s="145">
        <v>45258</v>
      </c>
      <c r="H215" s="76">
        <f t="shared" si="2"/>
        <v>0</v>
      </c>
      <c r="K215" s="134">
        <v>211</v>
      </c>
      <c r="L215" s="679">
        <v>45257</v>
      </c>
      <c r="M215" s="163"/>
      <c r="N215" s="137">
        <f t="shared" si="3"/>
        <v>130</v>
      </c>
      <c r="O215" s="165">
        <v>130</v>
      </c>
      <c r="P215" s="139">
        <f t="shared" si="0"/>
        <v>0</v>
      </c>
      <c r="Q215" s="41"/>
      <c r="R215" s="48" t="s">
        <v>351</v>
      </c>
    </row>
    <row r="216" spans="1:18" ht="15.6" x14ac:dyDescent="0.3">
      <c r="A216" s="150"/>
      <c r="B216" s="142">
        <f t="shared" si="6"/>
        <v>177</v>
      </c>
      <c r="C216" s="128"/>
      <c r="D216" s="34">
        <f t="shared" si="4"/>
        <v>177</v>
      </c>
      <c r="E216" s="144">
        <v>45258</v>
      </c>
      <c r="F216" s="37">
        <v>177</v>
      </c>
      <c r="G216" s="145">
        <v>45259</v>
      </c>
      <c r="H216" s="76">
        <f t="shared" si="2"/>
        <v>0</v>
      </c>
      <c r="K216" s="134">
        <v>212</v>
      </c>
      <c r="L216" s="679">
        <v>45258</v>
      </c>
      <c r="M216" s="136"/>
      <c r="N216" s="137">
        <f t="shared" si="3"/>
        <v>130</v>
      </c>
      <c r="O216" s="138">
        <v>130</v>
      </c>
      <c r="P216" s="139">
        <f t="shared" si="0"/>
        <v>0</v>
      </c>
      <c r="Q216" s="41"/>
      <c r="R216" s="48" t="s">
        <v>400</v>
      </c>
    </row>
    <row r="217" spans="1:18" ht="15.6" x14ac:dyDescent="0.3">
      <c r="A217" s="150"/>
      <c r="B217" s="142">
        <f t="shared" si="6"/>
        <v>177</v>
      </c>
      <c r="C217" s="128"/>
      <c r="D217" s="34">
        <f t="shared" si="4"/>
        <v>177</v>
      </c>
      <c r="E217" s="144">
        <v>45259</v>
      </c>
      <c r="F217" s="37">
        <v>177</v>
      </c>
      <c r="G217" s="145">
        <v>45260</v>
      </c>
      <c r="H217" s="76">
        <f t="shared" si="2"/>
        <v>0</v>
      </c>
      <c r="K217" s="134">
        <v>213</v>
      </c>
      <c r="L217" s="679">
        <v>45259</v>
      </c>
      <c r="M217" s="136"/>
      <c r="N217" s="137">
        <f t="shared" si="3"/>
        <v>130</v>
      </c>
      <c r="O217" s="138">
        <v>130</v>
      </c>
      <c r="P217" s="139">
        <f t="shared" si="0"/>
        <v>0</v>
      </c>
      <c r="Q217" s="41"/>
    </row>
    <row r="218" spans="1:18" ht="15.6" x14ac:dyDescent="0.3">
      <c r="A218" s="150"/>
      <c r="B218" s="142">
        <f t="shared" si="6"/>
        <v>177</v>
      </c>
      <c r="C218" s="128"/>
      <c r="D218" s="34">
        <f t="shared" si="4"/>
        <v>177</v>
      </c>
      <c r="E218" s="144">
        <v>45260</v>
      </c>
      <c r="F218" s="37">
        <v>177</v>
      </c>
      <c r="G218" s="145">
        <v>45261</v>
      </c>
      <c r="H218" s="76">
        <f t="shared" si="2"/>
        <v>0</v>
      </c>
      <c r="K218" s="134">
        <v>214</v>
      </c>
      <c r="L218" s="679">
        <v>45260</v>
      </c>
      <c r="M218" s="136"/>
      <c r="N218" s="137">
        <f t="shared" si="3"/>
        <v>130</v>
      </c>
      <c r="O218" s="138">
        <v>130</v>
      </c>
      <c r="P218" s="139">
        <f t="shared" si="0"/>
        <v>0</v>
      </c>
      <c r="Q218" s="41"/>
    </row>
    <row r="219" spans="1:18" ht="15.6" x14ac:dyDescent="0.3">
      <c r="A219" s="150"/>
      <c r="B219" s="142">
        <f t="shared" si="6"/>
        <v>177</v>
      </c>
      <c r="C219" s="128"/>
      <c r="D219" s="34">
        <f t="shared" si="4"/>
        <v>177</v>
      </c>
      <c r="E219" s="144">
        <v>45261</v>
      </c>
      <c r="F219" s="37">
        <v>177</v>
      </c>
      <c r="G219" s="145">
        <v>45262</v>
      </c>
      <c r="H219" s="76">
        <f t="shared" si="2"/>
        <v>0</v>
      </c>
      <c r="K219" s="134">
        <v>215</v>
      </c>
      <c r="L219" s="679">
        <v>45261</v>
      </c>
      <c r="M219" s="136"/>
      <c r="N219" s="137">
        <f t="shared" si="3"/>
        <v>130</v>
      </c>
      <c r="O219" s="138">
        <v>130</v>
      </c>
      <c r="P219" s="139">
        <f t="shared" si="0"/>
        <v>0</v>
      </c>
      <c r="Q219" s="41"/>
    </row>
    <row r="220" spans="1:18" ht="15.6" x14ac:dyDescent="0.3">
      <c r="A220" s="150"/>
      <c r="B220" s="142">
        <f t="shared" si="6"/>
        <v>177</v>
      </c>
      <c r="C220" s="128"/>
      <c r="D220" s="34">
        <f t="shared" si="4"/>
        <v>177</v>
      </c>
      <c r="E220" s="144">
        <v>45262</v>
      </c>
      <c r="F220" s="37">
        <v>177</v>
      </c>
      <c r="G220" s="145">
        <v>45263</v>
      </c>
      <c r="H220" s="76">
        <f t="shared" si="2"/>
        <v>0</v>
      </c>
      <c r="K220" s="134">
        <v>216</v>
      </c>
      <c r="L220" s="679">
        <v>45262</v>
      </c>
      <c r="M220" s="136"/>
      <c r="N220" s="137">
        <f t="shared" si="3"/>
        <v>130</v>
      </c>
      <c r="O220" s="138">
        <v>130</v>
      </c>
      <c r="P220" s="139">
        <f t="shared" si="0"/>
        <v>0</v>
      </c>
      <c r="Q220" s="41"/>
    </row>
    <row r="221" spans="1:18" ht="15.6" x14ac:dyDescent="0.3">
      <c r="A221" s="150"/>
      <c r="B221" s="142">
        <f t="shared" si="6"/>
        <v>177</v>
      </c>
      <c r="C221" s="128"/>
      <c r="D221" s="34">
        <f t="shared" si="4"/>
        <v>177</v>
      </c>
      <c r="E221" s="144">
        <v>45263</v>
      </c>
      <c r="F221" s="37">
        <v>177</v>
      </c>
      <c r="G221" s="145">
        <v>45264</v>
      </c>
      <c r="H221" s="76">
        <f t="shared" si="2"/>
        <v>0</v>
      </c>
      <c r="K221" s="134">
        <v>217</v>
      </c>
      <c r="L221" s="679">
        <v>45263</v>
      </c>
      <c r="M221" s="136"/>
      <c r="N221" s="137">
        <f t="shared" si="3"/>
        <v>130</v>
      </c>
      <c r="O221" s="138">
        <v>120</v>
      </c>
      <c r="P221" s="139">
        <f t="shared" si="0"/>
        <v>10</v>
      </c>
      <c r="Q221" s="41"/>
    </row>
    <row r="222" spans="1:18" ht="15.6" x14ac:dyDescent="0.3">
      <c r="A222" s="150"/>
      <c r="B222" s="142">
        <f t="shared" si="6"/>
        <v>177</v>
      </c>
      <c r="C222" s="128"/>
      <c r="D222" s="34">
        <f t="shared" si="4"/>
        <v>177</v>
      </c>
      <c r="E222" s="144">
        <v>45264</v>
      </c>
      <c r="F222" s="37">
        <v>177</v>
      </c>
      <c r="G222" s="145">
        <v>45265</v>
      </c>
      <c r="H222" s="76">
        <f t="shared" si="2"/>
        <v>0</v>
      </c>
      <c r="K222" s="134">
        <v>218</v>
      </c>
      <c r="L222" s="679">
        <v>45264</v>
      </c>
      <c r="M222" s="136"/>
      <c r="N222" s="137">
        <f t="shared" si="3"/>
        <v>120</v>
      </c>
      <c r="O222" s="138">
        <v>120</v>
      </c>
      <c r="P222" s="139">
        <f t="shared" si="0"/>
        <v>0</v>
      </c>
      <c r="Q222" s="41"/>
    </row>
    <row r="223" spans="1:18" ht="15.6" x14ac:dyDescent="0.3">
      <c r="A223" s="150"/>
      <c r="B223" s="142">
        <f t="shared" si="6"/>
        <v>177</v>
      </c>
      <c r="C223" s="128"/>
      <c r="D223" s="34">
        <f t="shared" si="4"/>
        <v>177</v>
      </c>
      <c r="E223" s="144">
        <v>45265</v>
      </c>
      <c r="F223" s="37">
        <v>177</v>
      </c>
      <c r="G223" s="145">
        <v>45266</v>
      </c>
      <c r="H223" s="76">
        <f t="shared" si="2"/>
        <v>0</v>
      </c>
      <c r="K223" s="134">
        <v>219</v>
      </c>
      <c r="L223" s="679">
        <v>45265</v>
      </c>
      <c r="M223" s="136"/>
      <c r="N223" s="137">
        <f t="shared" si="3"/>
        <v>120</v>
      </c>
      <c r="O223" s="138">
        <v>120</v>
      </c>
      <c r="P223" s="139">
        <f t="shared" si="0"/>
        <v>0</v>
      </c>
      <c r="Q223" s="41"/>
    </row>
    <row r="224" spans="1:18" ht="15.6" x14ac:dyDescent="0.3">
      <c r="A224" s="150"/>
      <c r="B224" s="142">
        <f t="shared" si="6"/>
        <v>177</v>
      </c>
      <c r="C224" s="128"/>
      <c r="D224" s="34">
        <f t="shared" si="4"/>
        <v>177</v>
      </c>
      <c r="E224" s="144">
        <v>45266</v>
      </c>
      <c r="F224" s="37">
        <v>177</v>
      </c>
      <c r="G224" s="145">
        <v>45267</v>
      </c>
      <c r="H224" s="76">
        <f t="shared" si="2"/>
        <v>0</v>
      </c>
      <c r="K224" s="134">
        <v>220</v>
      </c>
      <c r="L224" s="679">
        <v>45266</v>
      </c>
      <c r="M224" s="136"/>
      <c r="N224" s="137">
        <f t="shared" si="3"/>
        <v>120</v>
      </c>
      <c r="O224" s="138">
        <v>120</v>
      </c>
      <c r="P224" s="139">
        <f t="shared" si="0"/>
        <v>0</v>
      </c>
      <c r="Q224" s="41"/>
    </row>
    <row r="225" spans="1:19" ht="15.6" x14ac:dyDescent="0.3">
      <c r="A225" s="150"/>
      <c r="B225" s="142">
        <f t="shared" si="6"/>
        <v>178</v>
      </c>
      <c r="C225" s="128"/>
      <c r="D225" s="34">
        <f t="shared" si="4"/>
        <v>177</v>
      </c>
      <c r="E225" s="144">
        <v>45267</v>
      </c>
      <c r="F225" s="37">
        <v>178</v>
      </c>
      <c r="G225" s="145">
        <v>45268</v>
      </c>
      <c r="H225" s="76">
        <f t="shared" si="2"/>
        <v>1</v>
      </c>
      <c r="K225" s="134">
        <v>221</v>
      </c>
      <c r="L225" s="679">
        <v>45267</v>
      </c>
      <c r="M225" s="136"/>
      <c r="N225" s="137">
        <f t="shared" si="3"/>
        <v>120</v>
      </c>
      <c r="O225" s="138">
        <v>120</v>
      </c>
      <c r="P225" s="139">
        <f t="shared" si="0"/>
        <v>0</v>
      </c>
      <c r="Q225" s="41"/>
    </row>
    <row r="226" spans="1:19" ht="15.6" x14ac:dyDescent="0.3">
      <c r="A226" s="150"/>
      <c r="B226" s="142">
        <f t="shared" si="6"/>
        <v>178</v>
      </c>
      <c r="C226" s="128"/>
      <c r="D226" s="34">
        <f t="shared" si="4"/>
        <v>178</v>
      </c>
      <c r="E226" s="144">
        <v>45268</v>
      </c>
      <c r="F226" s="37">
        <v>178</v>
      </c>
      <c r="G226" s="145">
        <v>45269</v>
      </c>
      <c r="H226" s="76">
        <f t="shared" si="2"/>
        <v>0</v>
      </c>
      <c r="K226" s="134">
        <v>222</v>
      </c>
      <c r="L226" s="679">
        <v>45268</v>
      </c>
      <c r="M226" s="136">
        <v>42</v>
      </c>
      <c r="N226" s="137">
        <f t="shared" si="3"/>
        <v>120</v>
      </c>
      <c r="O226" s="138">
        <v>157.5</v>
      </c>
      <c r="P226" s="139">
        <f t="shared" si="0"/>
        <v>4.5</v>
      </c>
      <c r="Q226" s="41"/>
      <c r="R226" s="48" t="s">
        <v>401</v>
      </c>
      <c r="S226" s="48" t="s">
        <v>352</v>
      </c>
    </row>
    <row r="227" spans="1:19" ht="15.6" x14ac:dyDescent="0.3">
      <c r="A227" s="150"/>
      <c r="B227" s="142">
        <f t="shared" si="6"/>
        <v>178</v>
      </c>
      <c r="C227" s="128"/>
      <c r="D227" s="34">
        <f t="shared" si="4"/>
        <v>178</v>
      </c>
      <c r="E227" s="144">
        <v>45269</v>
      </c>
      <c r="F227" s="37">
        <v>178</v>
      </c>
      <c r="G227" s="145">
        <v>45270</v>
      </c>
      <c r="H227" s="76">
        <f t="shared" si="2"/>
        <v>0</v>
      </c>
      <c r="K227" s="134">
        <v>223</v>
      </c>
      <c r="L227" s="679">
        <v>45269</v>
      </c>
      <c r="M227" s="136"/>
      <c r="N227" s="137">
        <f t="shared" si="3"/>
        <v>157.5</v>
      </c>
      <c r="O227" s="138">
        <v>157.5</v>
      </c>
      <c r="P227" s="139">
        <f t="shared" si="0"/>
        <v>0</v>
      </c>
      <c r="Q227" s="41"/>
    </row>
    <row r="228" spans="1:19" ht="15.6" x14ac:dyDescent="0.3">
      <c r="A228" s="150"/>
      <c r="B228" s="142">
        <f t="shared" si="6"/>
        <v>178</v>
      </c>
      <c r="C228" s="128"/>
      <c r="D228" s="34">
        <f t="shared" si="4"/>
        <v>178</v>
      </c>
      <c r="E228" s="144">
        <v>45270</v>
      </c>
      <c r="F228" s="37">
        <v>178</v>
      </c>
      <c r="G228" s="145">
        <v>45271</v>
      </c>
      <c r="H228" s="76">
        <f t="shared" si="2"/>
        <v>0</v>
      </c>
      <c r="K228" s="134">
        <v>224</v>
      </c>
      <c r="L228" s="679">
        <v>45270</v>
      </c>
      <c r="M228" s="136"/>
      <c r="N228" s="137">
        <f t="shared" si="3"/>
        <v>157.5</v>
      </c>
      <c r="O228" s="138">
        <v>157.5</v>
      </c>
      <c r="P228" s="139">
        <f t="shared" si="0"/>
        <v>0</v>
      </c>
      <c r="Q228" s="41"/>
    </row>
    <row r="229" spans="1:19" ht="15.6" x14ac:dyDescent="0.3">
      <c r="A229" s="150"/>
      <c r="B229" s="142">
        <f t="shared" si="6"/>
        <v>178</v>
      </c>
      <c r="C229" s="128"/>
      <c r="D229" s="34">
        <f t="shared" si="4"/>
        <v>178</v>
      </c>
      <c r="E229" s="144">
        <v>45271</v>
      </c>
      <c r="F229" s="37">
        <v>178</v>
      </c>
      <c r="G229" s="145">
        <v>45272</v>
      </c>
      <c r="H229" s="76">
        <f t="shared" si="2"/>
        <v>0</v>
      </c>
      <c r="K229" s="134">
        <v>225</v>
      </c>
      <c r="L229" s="679">
        <v>45271</v>
      </c>
      <c r="M229" s="136"/>
      <c r="N229" s="137">
        <f t="shared" si="3"/>
        <v>157.5</v>
      </c>
      <c r="O229" s="138">
        <v>157.5</v>
      </c>
      <c r="P229" s="288">
        <f t="shared" si="0"/>
        <v>0</v>
      </c>
      <c r="Q229" s="41"/>
    </row>
    <row r="230" spans="1:19" ht="15.6" x14ac:dyDescent="0.3">
      <c r="A230" s="150"/>
      <c r="B230" s="142">
        <f t="shared" si="6"/>
        <v>178</v>
      </c>
      <c r="C230" s="128"/>
      <c r="D230" s="34">
        <f t="shared" si="4"/>
        <v>178</v>
      </c>
      <c r="E230" s="144">
        <v>45272</v>
      </c>
      <c r="F230" s="37">
        <v>178</v>
      </c>
      <c r="G230" s="145">
        <v>45273</v>
      </c>
      <c r="H230" s="76">
        <f t="shared" si="2"/>
        <v>0</v>
      </c>
      <c r="K230" s="134">
        <v>226</v>
      </c>
      <c r="L230" s="679">
        <v>45272</v>
      </c>
      <c r="M230" s="136"/>
      <c r="N230" s="137">
        <f t="shared" si="3"/>
        <v>157.5</v>
      </c>
      <c r="O230" s="138">
        <v>157.5</v>
      </c>
      <c r="P230" s="288">
        <f t="shared" si="0"/>
        <v>0</v>
      </c>
      <c r="Q230" s="41"/>
    </row>
    <row r="231" spans="1:19" ht="15.6" x14ac:dyDescent="0.3">
      <c r="A231" s="150"/>
      <c r="B231" s="142">
        <f t="shared" si="6"/>
        <v>181</v>
      </c>
      <c r="C231" s="128"/>
      <c r="D231" s="34">
        <f t="shared" si="4"/>
        <v>178</v>
      </c>
      <c r="E231" s="144">
        <v>45273</v>
      </c>
      <c r="F231" s="37">
        <v>181</v>
      </c>
      <c r="G231" s="145">
        <v>45274</v>
      </c>
      <c r="H231" s="76">
        <f t="shared" si="2"/>
        <v>3</v>
      </c>
      <c r="K231" s="134">
        <v>227</v>
      </c>
      <c r="L231" s="679">
        <v>45273</v>
      </c>
      <c r="M231" s="136"/>
      <c r="N231" s="137">
        <f t="shared" si="3"/>
        <v>157.5</v>
      </c>
      <c r="O231" s="138">
        <v>135</v>
      </c>
      <c r="P231" s="288">
        <f t="shared" si="0"/>
        <v>22.5</v>
      </c>
      <c r="Q231" s="41"/>
    </row>
    <row r="232" spans="1:19" ht="15.6" x14ac:dyDescent="0.3">
      <c r="A232" s="150"/>
      <c r="B232" s="142">
        <f t="shared" si="6"/>
        <v>181</v>
      </c>
      <c r="C232" s="128"/>
      <c r="D232" s="34">
        <f t="shared" si="4"/>
        <v>181</v>
      </c>
      <c r="E232" s="144">
        <v>45274</v>
      </c>
      <c r="F232" s="37">
        <v>181</v>
      </c>
      <c r="G232" s="145">
        <v>45275</v>
      </c>
      <c r="H232" s="76">
        <f t="shared" si="2"/>
        <v>0</v>
      </c>
      <c r="K232" s="134">
        <v>228</v>
      </c>
      <c r="L232" s="679">
        <v>45274</v>
      </c>
      <c r="M232" s="136"/>
      <c r="N232" s="137">
        <f t="shared" si="3"/>
        <v>135</v>
      </c>
      <c r="O232" s="138">
        <v>135</v>
      </c>
      <c r="P232" s="288">
        <f t="shared" si="0"/>
        <v>0</v>
      </c>
      <c r="Q232" s="41"/>
    </row>
    <row r="233" spans="1:19" ht="15.6" x14ac:dyDescent="0.3">
      <c r="A233" s="150"/>
      <c r="B233" s="142">
        <f t="shared" si="6"/>
        <v>181</v>
      </c>
      <c r="C233" s="128"/>
      <c r="D233" s="34">
        <f t="shared" si="4"/>
        <v>181</v>
      </c>
      <c r="E233" s="144">
        <v>45275</v>
      </c>
      <c r="F233" s="37">
        <v>181</v>
      </c>
      <c r="G233" s="145">
        <v>45276</v>
      </c>
      <c r="H233" s="76">
        <f t="shared" si="2"/>
        <v>0</v>
      </c>
      <c r="K233" s="134">
        <v>229</v>
      </c>
      <c r="L233" s="679">
        <v>45275</v>
      </c>
      <c r="M233" s="136"/>
      <c r="N233" s="137">
        <f t="shared" si="3"/>
        <v>135</v>
      </c>
      <c r="O233" s="138">
        <v>135</v>
      </c>
      <c r="P233" s="288">
        <f t="shared" si="0"/>
        <v>0</v>
      </c>
      <c r="Q233" s="41"/>
    </row>
    <row r="234" spans="1:19" ht="15.6" x14ac:dyDescent="0.3">
      <c r="A234" s="150"/>
      <c r="B234" s="142">
        <f t="shared" si="6"/>
        <v>181</v>
      </c>
      <c r="C234" s="128"/>
      <c r="D234" s="34">
        <f t="shared" si="4"/>
        <v>181</v>
      </c>
      <c r="E234" s="144">
        <v>45276</v>
      </c>
      <c r="F234" s="37">
        <v>181</v>
      </c>
      <c r="G234" s="145">
        <v>45277</v>
      </c>
      <c r="H234" s="76">
        <f t="shared" si="2"/>
        <v>0</v>
      </c>
      <c r="K234" s="134">
        <v>230</v>
      </c>
      <c r="L234" s="679">
        <v>45276</v>
      </c>
      <c r="M234" s="136"/>
      <c r="N234" s="137">
        <f t="shared" si="3"/>
        <v>135</v>
      </c>
      <c r="O234" s="138">
        <v>135</v>
      </c>
      <c r="P234" s="288">
        <f t="shared" si="0"/>
        <v>0</v>
      </c>
      <c r="Q234" s="41"/>
    </row>
    <row r="235" spans="1:19" ht="15.6" x14ac:dyDescent="0.3">
      <c r="A235" s="150"/>
      <c r="B235" s="142">
        <f t="shared" si="6"/>
        <v>182</v>
      </c>
      <c r="C235" s="128"/>
      <c r="D235" s="34">
        <f t="shared" si="4"/>
        <v>181</v>
      </c>
      <c r="E235" s="144">
        <v>45277</v>
      </c>
      <c r="F235" s="37">
        <v>182</v>
      </c>
      <c r="G235" s="145">
        <v>45278</v>
      </c>
      <c r="H235" s="76">
        <f t="shared" si="2"/>
        <v>1</v>
      </c>
      <c r="K235" s="134">
        <v>231</v>
      </c>
      <c r="L235" s="679">
        <v>45277</v>
      </c>
      <c r="M235" s="136"/>
      <c r="N235" s="137">
        <f t="shared" si="3"/>
        <v>135</v>
      </c>
      <c r="O235" s="138">
        <v>130</v>
      </c>
      <c r="P235" s="288">
        <f t="shared" si="0"/>
        <v>5</v>
      </c>
      <c r="Q235" s="41"/>
    </row>
    <row r="236" spans="1:19" ht="15.6" x14ac:dyDescent="0.3">
      <c r="A236" s="150"/>
      <c r="B236" s="142">
        <f t="shared" si="6"/>
        <v>182</v>
      </c>
      <c r="C236" s="128"/>
      <c r="D236" s="34">
        <f t="shared" si="4"/>
        <v>182</v>
      </c>
      <c r="E236" s="144">
        <v>45278</v>
      </c>
      <c r="F236" s="37">
        <v>182</v>
      </c>
      <c r="G236" s="145">
        <v>45279</v>
      </c>
      <c r="H236" s="76">
        <f t="shared" si="2"/>
        <v>0</v>
      </c>
      <c r="K236" s="134">
        <v>232</v>
      </c>
      <c r="L236" s="679">
        <v>45278</v>
      </c>
      <c r="M236" s="136"/>
      <c r="N236" s="137">
        <f t="shared" si="3"/>
        <v>130</v>
      </c>
      <c r="O236" s="138">
        <v>130</v>
      </c>
      <c r="P236" s="288">
        <f t="shared" si="0"/>
        <v>0</v>
      </c>
      <c r="Q236" s="41"/>
    </row>
    <row r="237" spans="1:19" ht="15.6" x14ac:dyDescent="0.3">
      <c r="A237" s="150"/>
      <c r="B237" s="142">
        <f t="shared" si="6"/>
        <v>182</v>
      </c>
      <c r="C237" s="128"/>
      <c r="D237" s="34">
        <f t="shared" si="4"/>
        <v>182</v>
      </c>
      <c r="E237" s="144">
        <v>45279</v>
      </c>
      <c r="F237" s="37">
        <v>182</v>
      </c>
      <c r="G237" s="145">
        <v>45280</v>
      </c>
      <c r="H237" s="76">
        <f t="shared" si="2"/>
        <v>0</v>
      </c>
      <c r="K237" s="134">
        <v>233</v>
      </c>
      <c r="L237" s="679">
        <v>45279</v>
      </c>
      <c r="M237" s="136"/>
      <c r="N237" s="137">
        <f t="shared" si="3"/>
        <v>130</v>
      </c>
      <c r="O237" s="138">
        <v>130</v>
      </c>
      <c r="P237" s="288">
        <f t="shared" si="0"/>
        <v>0</v>
      </c>
      <c r="Q237" s="41"/>
    </row>
    <row r="238" spans="1:19" ht="15.6" x14ac:dyDescent="0.3">
      <c r="A238" s="150"/>
      <c r="B238" s="142">
        <f t="shared" si="6"/>
        <v>182</v>
      </c>
      <c r="C238" s="128"/>
      <c r="D238" s="34">
        <f t="shared" si="4"/>
        <v>182</v>
      </c>
      <c r="E238" s="144">
        <v>45280</v>
      </c>
      <c r="F238" s="37">
        <v>182</v>
      </c>
      <c r="G238" s="145">
        <v>45281</v>
      </c>
      <c r="H238" s="76">
        <f t="shared" si="2"/>
        <v>0</v>
      </c>
      <c r="K238" s="134">
        <v>234</v>
      </c>
      <c r="L238" s="679">
        <v>45280</v>
      </c>
      <c r="M238" s="136"/>
      <c r="N238" s="137">
        <f t="shared" si="3"/>
        <v>130</v>
      </c>
      <c r="O238" s="138">
        <v>130</v>
      </c>
      <c r="P238" s="288">
        <f t="shared" si="0"/>
        <v>0</v>
      </c>
      <c r="Q238" s="41"/>
    </row>
    <row r="239" spans="1:19" ht="15.6" x14ac:dyDescent="0.3">
      <c r="A239" s="150"/>
      <c r="B239" s="142">
        <f t="shared" si="6"/>
        <v>182</v>
      </c>
      <c r="C239" s="128"/>
      <c r="D239" s="34">
        <f t="shared" si="4"/>
        <v>182</v>
      </c>
      <c r="E239" s="144">
        <v>45281</v>
      </c>
      <c r="F239" s="37">
        <v>182</v>
      </c>
      <c r="G239" s="145">
        <v>45282</v>
      </c>
      <c r="H239" s="76">
        <f t="shared" si="2"/>
        <v>0</v>
      </c>
      <c r="K239" s="134">
        <v>235</v>
      </c>
      <c r="L239" s="679">
        <v>45281</v>
      </c>
      <c r="M239" s="136"/>
      <c r="N239" s="137">
        <f t="shared" si="3"/>
        <v>130</v>
      </c>
      <c r="O239" s="138">
        <v>130</v>
      </c>
      <c r="P239" s="288">
        <f t="shared" si="0"/>
        <v>0</v>
      </c>
      <c r="Q239" s="41"/>
    </row>
    <row r="240" spans="1:19" ht="15.6" x14ac:dyDescent="0.3">
      <c r="A240" s="150"/>
      <c r="B240" s="142">
        <f t="shared" si="6"/>
        <v>182</v>
      </c>
      <c r="C240" s="128"/>
      <c r="D240" s="34">
        <f t="shared" si="4"/>
        <v>182</v>
      </c>
      <c r="E240" s="144">
        <v>45282</v>
      </c>
      <c r="F240" s="37">
        <v>182</v>
      </c>
      <c r="G240" s="145">
        <v>45283</v>
      </c>
      <c r="H240" s="76">
        <f t="shared" si="2"/>
        <v>0</v>
      </c>
      <c r="K240" s="134">
        <v>236</v>
      </c>
      <c r="L240" s="679">
        <v>45282</v>
      </c>
      <c r="M240" s="136"/>
      <c r="N240" s="137">
        <f t="shared" si="3"/>
        <v>130</v>
      </c>
      <c r="O240" s="138">
        <v>130</v>
      </c>
      <c r="P240" s="288">
        <f t="shared" si="0"/>
        <v>0</v>
      </c>
      <c r="Q240" s="41"/>
    </row>
    <row r="241" spans="1:18" ht="15.6" x14ac:dyDescent="0.3">
      <c r="A241" s="150"/>
      <c r="B241" s="142">
        <f t="shared" si="6"/>
        <v>182</v>
      </c>
      <c r="C241" s="128"/>
      <c r="D241" s="34">
        <f t="shared" si="4"/>
        <v>182</v>
      </c>
      <c r="E241" s="144">
        <v>45283</v>
      </c>
      <c r="F241" s="37">
        <v>182</v>
      </c>
      <c r="G241" s="145">
        <v>45284</v>
      </c>
      <c r="H241" s="76">
        <f t="shared" si="2"/>
        <v>0</v>
      </c>
      <c r="K241" s="134">
        <v>237</v>
      </c>
      <c r="L241" s="679">
        <v>45283</v>
      </c>
      <c r="M241" s="136"/>
      <c r="N241" s="137">
        <f t="shared" si="3"/>
        <v>130</v>
      </c>
      <c r="O241" s="138">
        <v>130</v>
      </c>
      <c r="P241" s="288">
        <f t="shared" si="0"/>
        <v>0</v>
      </c>
      <c r="Q241" s="41"/>
    </row>
    <row r="242" spans="1:18" ht="15.6" x14ac:dyDescent="0.3">
      <c r="A242" s="150"/>
      <c r="B242" s="142">
        <f t="shared" si="6"/>
        <v>182</v>
      </c>
      <c r="C242" s="128"/>
      <c r="D242" s="34">
        <f t="shared" si="4"/>
        <v>182</v>
      </c>
      <c r="E242" s="144">
        <v>45284</v>
      </c>
      <c r="F242" s="37">
        <v>182</v>
      </c>
      <c r="G242" s="145">
        <v>45285</v>
      </c>
      <c r="H242" s="76">
        <f t="shared" si="2"/>
        <v>0</v>
      </c>
      <c r="K242" s="134">
        <v>238</v>
      </c>
      <c r="L242" s="679">
        <v>45284</v>
      </c>
      <c r="M242" s="136"/>
      <c r="N242" s="137">
        <f t="shared" si="3"/>
        <v>130</v>
      </c>
      <c r="O242" s="138">
        <v>130</v>
      </c>
      <c r="P242" s="288">
        <f t="shared" si="0"/>
        <v>0</v>
      </c>
      <c r="Q242" s="41"/>
    </row>
    <row r="243" spans="1:18" ht="15.6" x14ac:dyDescent="0.3">
      <c r="A243" s="150"/>
      <c r="B243" s="142">
        <f t="shared" si="6"/>
        <v>182</v>
      </c>
      <c r="C243" s="128"/>
      <c r="D243" s="34">
        <f t="shared" si="4"/>
        <v>182</v>
      </c>
      <c r="E243" s="144">
        <v>45285</v>
      </c>
      <c r="F243" s="37">
        <v>182</v>
      </c>
      <c r="G243" s="145">
        <v>45286</v>
      </c>
      <c r="H243" s="76">
        <f t="shared" si="2"/>
        <v>0</v>
      </c>
      <c r="K243" s="134">
        <v>239</v>
      </c>
      <c r="L243" s="679">
        <v>45285</v>
      </c>
      <c r="M243" s="136"/>
      <c r="N243" s="137">
        <f t="shared" si="3"/>
        <v>130</v>
      </c>
      <c r="O243" s="138">
        <v>130</v>
      </c>
      <c r="P243" s="288">
        <f t="shared" si="0"/>
        <v>0</v>
      </c>
      <c r="Q243" s="41"/>
    </row>
    <row r="244" spans="1:18" ht="15.6" x14ac:dyDescent="0.3">
      <c r="A244" s="150"/>
      <c r="B244" s="142">
        <f t="shared" si="6"/>
        <v>182</v>
      </c>
      <c r="C244" s="128"/>
      <c r="D244" s="34">
        <f t="shared" si="4"/>
        <v>182</v>
      </c>
      <c r="E244" s="144">
        <v>45286</v>
      </c>
      <c r="F244" s="37">
        <v>182</v>
      </c>
      <c r="G244" s="145">
        <v>45287</v>
      </c>
      <c r="H244" s="76">
        <f t="shared" si="2"/>
        <v>0</v>
      </c>
      <c r="K244" s="134">
        <v>240</v>
      </c>
      <c r="L244" s="679">
        <v>45286</v>
      </c>
      <c r="M244" s="136"/>
      <c r="N244" s="137">
        <f t="shared" si="3"/>
        <v>130</v>
      </c>
      <c r="O244" s="138">
        <v>130</v>
      </c>
      <c r="P244" s="288">
        <f t="shared" si="0"/>
        <v>0</v>
      </c>
      <c r="Q244" s="41"/>
    </row>
    <row r="245" spans="1:18" ht="15.6" x14ac:dyDescent="0.3">
      <c r="A245" s="150"/>
      <c r="B245" s="142">
        <f t="shared" si="6"/>
        <v>182</v>
      </c>
      <c r="C245" s="128"/>
      <c r="D245" s="34">
        <f t="shared" si="4"/>
        <v>182</v>
      </c>
      <c r="E245" s="144">
        <v>45287</v>
      </c>
      <c r="F245" s="37">
        <v>182</v>
      </c>
      <c r="G245" s="145">
        <v>45288</v>
      </c>
      <c r="H245" s="76">
        <f t="shared" si="2"/>
        <v>0</v>
      </c>
      <c r="K245" s="134">
        <v>241</v>
      </c>
      <c r="L245" s="679">
        <v>45287</v>
      </c>
      <c r="M245" s="136"/>
      <c r="N245" s="137">
        <f t="shared" si="3"/>
        <v>130</v>
      </c>
      <c r="O245" s="138">
        <v>130</v>
      </c>
      <c r="P245" s="288">
        <f t="shared" si="0"/>
        <v>0</v>
      </c>
      <c r="Q245" s="41"/>
      <c r="R245" s="48" t="s">
        <v>354</v>
      </c>
    </row>
    <row r="246" spans="1:18" ht="15.6" x14ac:dyDescent="0.3">
      <c r="A246" s="150"/>
      <c r="B246" s="142">
        <f t="shared" si="6"/>
        <v>182</v>
      </c>
      <c r="C246" s="128"/>
      <c r="D246" s="34">
        <f t="shared" si="4"/>
        <v>182</v>
      </c>
      <c r="E246" s="144">
        <v>45288</v>
      </c>
      <c r="F246" s="37">
        <v>182</v>
      </c>
      <c r="G246" s="145">
        <v>45289</v>
      </c>
      <c r="H246" s="76">
        <f t="shared" si="2"/>
        <v>0</v>
      </c>
      <c r="K246" s="134">
        <v>242</v>
      </c>
      <c r="L246" s="679">
        <v>45288</v>
      </c>
      <c r="M246" s="136"/>
      <c r="N246" s="137">
        <f t="shared" si="3"/>
        <v>130</v>
      </c>
      <c r="O246" s="138">
        <v>130</v>
      </c>
      <c r="P246" s="288">
        <f t="shared" si="0"/>
        <v>0</v>
      </c>
      <c r="Q246" s="41"/>
    </row>
    <row r="247" spans="1:18" ht="15.6" x14ac:dyDescent="0.3">
      <c r="A247" s="150"/>
      <c r="B247" s="142">
        <f t="shared" si="6"/>
        <v>182</v>
      </c>
      <c r="C247" s="128"/>
      <c r="D247" s="34">
        <f t="shared" si="4"/>
        <v>182</v>
      </c>
      <c r="E247" s="144">
        <v>45289</v>
      </c>
      <c r="F247" s="37">
        <v>182</v>
      </c>
      <c r="G247" s="145">
        <v>45290</v>
      </c>
      <c r="H247" s="76">
        <f t="shared" si="2"/>
        <v>0</v>
      </c>
      <c r="K247" s="134">
        <v>243</v>
      </c>
      <c r="L247" s="679">
        <v>45289</v>
      </c>
      <c r="M247" s="136"/>
      <c r="N247" s="137">
        <f t="shared" si="3"/>
        <v>130</v>
      </c>
      <c r="O247" s="138">
        <v>130</v>
      </c>
      <c r="P247" s="288">
        <f t="shared" si="0"/>
        <v>0</v>
      </c>
      <c r="Q247" s="41"/>
    </row>
    <row r="248" spans="1:18" ht="15.6" x14ac:dyDescent="0.3">
      <c r="A248" s="150"/>
      <c r="B248" s="142">
        <f t="shared" si="6"/>
        <v>182</v>
      </c>
      <c r="C248" s="128"/>
      <c r="D248" s="34">
        <f t="shared" si="4"/>
        <v>182</v>
      </c>
      <c r="E248" s="144">
        <v>45290</v>
      </c>
      <c r="F248" s="37">
        <v>182</v>
      </c>
      <c r="G248" s="145">
        <v>45291</v>
      </c>
      <c r="H248" s="76">
        <f t="shared" si="2"/>
        <v>0</v>
      </c>
      <c r="K248" s="134">
        <v>244</v>
      </c>
      <c r="L248" s="679">
        <v>45290</v>
      </c>
      <c r="M248" s="136"/>
      <c r="N248" s="137">
        <f t="shared" si="3"/>
        <v>130</v>
      </c>
      <c r="O248" s="138">
        <v>130</v>
      </c>
      <c r="P248" s="288">
        <f t="shared" si="0"/>
        <v>0</v>
      </c>
      <c r="Q248" s="41"/>
    </row>
    <row r="249" spans="1:18" ht="15.6" x14ac:dyDescent="0.3">
      <c r="A249" s="150"/>
      <c r="B249" s="142">
        <f t="shared" si="6"/>
        <v>182</v>
      </c>
      <c r="C249" s="128"/>
      <c r="D249" s="34">
        <f t="shared" si="4"/>
        <v>182</v>
      </c>
      <c r="E249" s="144">
        <v>45291</v>
      </c>
      <c r="F249" s="37">
        <v>182</v>
      </c>
      <c r="G249" s="145">
        <v>45292</v>
      </c>
      <c r="H249" s="76">
        <f t="shared" si="2"/>
        <v>0</v>
      </c>
      <c r="K249" s="134">
        <v>245</v>
      </c>
      <c r="L249" s="679">
        <v>45291</v>
      </c>
      <c r="M249" s="136"/>
      <c r="N249" s="137">
        <f t="shared" si="3"/>
        <v>130</v>
      </c>
      <c r="O249" s="138">
        <v>130</v>
      </c>
      <c r="P249" s="288">
        <f t="shared" si="0"/>
        <v>0</v>
      </c>
      <c r="Q249" s="41"/>
    </row>
    <row r="250" spans="1:18" ht="15.6" x14ac:dyDescent="0.3">
      <c r="A250" s="150"/>
      <c r="B250" s="142">
        <f t="shared" si="6"/>
        <v>182</v>
      </c>
      <c r="C250" s="128"/>
      <c r="D250" s="34">
        <f t="shared" si="4"/>
        <v>182</v>
      </c>
      <c r="E250" s="144">
        <v>45292</v>
      </c>
      <c r="F250" s="37">
        <v>182</v>
      </c>
      <c r="G250" s="145">
        <v>45293</v>
      </c>
      <c r="H250" s="76">
        <f t="shared" si="2"/>
        <v>0</v>
      </c>
      <c r="K250" s="134">
        <v>246</v>
      </c>
      <c r="L250" s="679">
        <v>45292</v>
      </c>
      <c r="M250" s="136"/>
      <c r="N250" s="137">
        <f t="shared" si="3"/>
        <v>130</v>
      </c>
      <c r="O250" s="138">
        <v>130</v>
      </c>
      <c r="P250" s="288">
        <f t="shared" si="0"/>
        <v>0</v>
      </c>
      <c r="Q250" s="41"/>
    </row>
    <row r="251" spans="1:18" ht="15.6" x14ac:dyDescent="0.3">
      <c r="A251" s="150"/>
      <c r="B251" s="142">
        <f t="shared" si="6"/>
        <v>182</v>
      </c>
      <c r="C251" s="128"/>
      <c r="D251" s="34">
        <f t="shared" si="4"/>
        <v>182</v>
      </c>
      <c r="E251" s="144">
        <v>45293</v>
      </c>
      <c r="F251" s="37">
        <v>182</v>
      </c>
      <c r="G251" s="145">
        <v>45294</v>
      </c>
      <c r="H251" s="76">
        <f t="shared" si="2"/>
        <v>0</v>
      </c>
      <c r="K251" s="134">
        <v>247</v>
      </c>
      <c r="L251" s="679">
        <v>45293</v>
      </c>
      <c r="M251" s="136"/>
      <c r="N251" s="137">
        <f t="shared" si="3"/>
        <v>130</v>
      </c>
      <c r="O251" s="138">
        <v>130</v>
      </c>
      <c r="P251" s="288">
        <f t="shared" si="0"/>
        <v>0</v>
      </c>
      <c r="Q251" s="41"/>
    </row>
    <row r="252" spans="1:18" ht="15.6" x14ac:dyDescent="0.3">
      <c r="A252" s="150"/>
      <c r="B252" s="142">
        <f t="shared" si="6"/>
        <v>182</v>
      </c>
      <c r="C252" s="128"/>
      <c r="D252" s="34">
        <f t="shared" si="4"/>
        <v>182</v>
      </c>
      <c r="E252" s="144">
        <v>45294</v>
      </c>
      <c r="F252" s="37">
        <v>182</v>
      </c>
      <c r="G252" s="145">
        <v>45295</v>
      </c>
      <c r="H252" s="76">
        <f t="shared" si="2"/>
        <v>0</v>
      </c>
      <c r="K252" s="134">
        <v>248</v>
      </c>
      <c r="L252" s="679">
        <v>45294</v>
      </c>
      <c r="M252" s="136"/>
      <c r="N252" s="137">
        <f t="shared" si="3"/>
        <v>130</v>
      </c>
      <c r="O252" s="138">
        <v>130</v>
      </c>
      <c r="P252" s="288">
        <f t="shared" si="0"/>
        <v>0</v>
      </c>
      <c r="Q252" s="41"/>
    </row>
    <row r="253" spans="1:18" ht="15.6" x14ac:dyDescent="0.3">
      <c r="A253" s="150"/>
      <c r="B253" s="142">
        <f t="shared" si="6"/>
        <v>182</v>
      </c>
      <c r="C253" s="128"/>
      <c r="D253" s="34">
        <f t="shared" si="4"/>
        <v>182</v>
      </c>
      <c r="E253" s="144">
        <v>45295</v>
      </c>
      <c r="F253" s="37">
        <v>182</v>
      </c>
      <c r="G253" s="145">
        <v>45296</v>
      </c>
      <c r="H253" s="76">
        <f t="shared" si="2"/>
        <v>0</v>
      </c>
      <c r="K253" s="134">
        <v>249</v>
      </c>
      <c r="L253" s="679">
        <v>45295</v>
      </c>
      <c r="M253" s="136"/>
      <c r="N253" s="137">
        <f t="shared" si="3"/>
        <v>130</v>
      </c>
      <c r="O253" s="138">
        <v>130</v>
      </c>
      <c r="P253" s="288">
        <f t="shared" si="0"/>
        <v>0</v>
      </c>
      <c r="Q253" s="41"/>
    </row>
    <row r="254" spans="1:18" ht="15.6" x14ac:dyDescent="0.3">
      <c r="A254" s="150"/>
      <c r="B254" s="142">
        <f t="shared" si="6"/>
        <v>182</v>
      </c>
      <c r="C254" s="128"/>
      <c r="D254" s="34">
        <f t="shared" si="4"/>
        <v>182</v>
      </c>
      <c r="E254" s="144">
        <v>45296</v>
      </c>
      <c r="F254" s="37">
        <v>182</v>
      </c>
      <c r="G254" s="145">
        <v>45297</v>
      </c>
      <c r="H254" s="76">
        <f t="shared" si="2"/>
        <v>0</v>
      </c>
      <c r="K254" s="134">
        <v>250</v>
      </c>
      <c r="L254" s="679">
        <v>45296</v>
      </c>
      <c r="M254" s="136"/>
      <c r="N254" s="137">
        <f t="shared" si="3"/>
        <v>130</v>
      </c>
      <c r="O254" s="138">
        <v>130</v>
      </c>
      <c r="P254" s="288">
        <f t="shared" si="0"/>
        <v>0</v>
      </c>
      <c r="Q254" s="41"/>
    </row>
    <row r="255" spans="1:18" ht="15.6" x14ac:dyDescent="0.3">
      <c r="A255" s="150"/>
      <c r="B255" s="142">
        <f t="shared" si="6"/>
        <v>184</v>
      </c>
      <c r="C255" s="128"/>
      <c r="D255" s="34">
        <f t="shared" si="4"/>
        <v>182</v>
      </c>
      <c r="E255" s="144">
        <v>45297</v>
      </c>
      <c r="F255" s="37">
        <v>184</v>
      </c>
      <c r="G255" s="145">
        <v>45298</v>
      </c>
      <c r="H255" s="76">
        <f t="shared" si="2"/>
        <v>2</v>
      </c>
      <c r="K255" s="134">
        <v>251</v>
      </c>
      <c r="L255" s="679">
        <v>45297</v>
      </c>
      <c r="M255" s="136"/>
      <c r="N255" s="137">
        <f t="shared" si="3"/>
        <v>130</v>
      </c>
      <c r="O255" s="138">
        <v>112.5</v>
      </c>
      <c r="P255" s="288">
        <f t="shared" si="0"/>
        <v>17.5</v>
      </c>
      <c r="Q255" s="41"/>
    </row>
    <row r="256" spans="1:18" ht="15.6" x14ac:dyDescent="0.3">
      <c r="A256" s="150"/>
      <c r="B256" s="142">
        <f t="shared" si="6"/>
        <v>186</v>
      </c>
      <c r="C256" s="128"/>
      <c r="D256" s="34">
        <f t="shared" si="4"/>
        <v>184</v>
      </c>
      <c r="E256" s="144">
        <v>45298</v>
      </c>
      <c r="F256" s="37">
        <v>186</v>
      </c>
      <c r="G256" s="145">
        <v>45299</v>
      </c>
      <c r="H256" s="76">
        <f t="shared" si="2"/>
        <v>2</v>
      </c>
      <c r="K256" s="134">
        <v>252</v>
      </c>
      <c r="L256" s="679">
        <v>45298</v>
      </c>
      <c r="M256" s="136"/>
      <c r="N256" s="137">
        <f t="shared" si="3"/>
        <v>112.5</v>
      </c>
      <c r="O256" s="138">
        <v>100</v>
      </c>
      <c r="P256" s="288">
        <f t="shared" si="0"/>
        <v>12.5</v>
      </c>
      <c r="Q256" s="41"/>
    </row>
    <row r="257" spans="1:19" ht="15.6" x14ac:dyDescent="0.3">
      <c r="A257" s="150"/>
      <c r="B257" s="142">
        <f t="shared" si="6"/>
        <v>186</v>
      </c>
      <c r="C257" s="128"/>
      <c r="D257" s="34">
        <f t="shared" si="4"/>
        <v>186</v>
      </c>
      <c r="E257" s="144">
        <v>45299</v>
      </c>
      <c r="F257" s="37">
        <v>186</v>
      </c>
      <c r="G257" s="145">
        <v>45300</v>
      </c>
      <c r="H257" s="76">
        <f t="shared" si="2"/>
        <v>0</v>
      </c>
      <c r="K257" s="134">
        <v>253</v>
      </c>
      <c r="L257" s="679">
        <v>45299</v>
      </c>
      <c r="M257" s="136"/>
      <c r="N257" s="137">
        <f t="shared" si="3"/>
        <v>100</v>
      </c>
      <c r="O257" s="138">
        <v>100</v>
      </c>
      <c r="P257" s="288">
        <f t="shared" si="0"/>
        <v>0</v>
      </c>
      <c r="Q257" s="41"/>
      <c r="R257" s="48" t="s">
        <v>355</v>
      </c>
    </row>
    <row r="258" spans="1:19" ht="15.6" x14ac:dyDescent="0.3">
      <c r="A258" s="150"/>
      <c r="B258" s="142">
        <f t="shared" si="6"/>
        <v>186</v>
      </c>
      <c r="C258" s="128"/>
      <c r="D258" s="34">
        <f t="shared" si="4"/>
        <v>186</v>
      </c>
      <c r="E258" s="144">
        <v>45300</v>
      </c>
      <c r="F258" s="37">
        <v>186</v>
      </c>
      <c r="G258" s="145">
        <v>45301</v>
      </c>
      <c r="H258" s="76">
        <f t="shared" si="2"/>
        <v>0</v>
      </c>
      <c r="K258" s="134">
        <v>254</v>
      </c>
      <c r="L258" s="679">
        <v>45300</v>
      </c>
      <c r="M258" s="136"/>
      <c r="N258" s="137">
        <f t="shared" si="3"/>
        <v>100</v>
      </c>
      <c r="O258" s="138">
        <v>97.5</v>
      </c>
      <c r="P258" s="288">
        <f t="shared" si="0"/>
        <v>2.5</v>
      </c>
      <c r="Q258" s="41"/>
      <c r="R258" s="48" t="s">
        <v>22</v>
      </c>
    </row>
    <row r="259" spans="1:19" ht="15.6" x14ac:dyDescent="0.3">
      <c r="A259" s="150"/>
      <c r="B259" s="142">
        <f t="shared" si="6"/>
        <v>186</v>
      </c>
      <c r="C259" s="128"/>
      <c r="D259" s="34">
        <f t="shared" si="4"/>
        <v>186</v>
      </c>
      <c r="E259" s="144">
        <v>45301</v>
      </c>
      <c r="F259" s="37">
        <v>186</v>
      </c>
      <c r="G259" s="145">
        <v>45302</v>
      </c>
      <c r="H259" s="76">
        <f t="shared" si="2"/>
        <v>0</v>
      </c>
      <c r="K259" s="134">
        <v>255</v>
      </c>
      <c r="L259" s="679">
        <v>45301</v>
      </c>
      <c r="M259" s="136"/>
      <c r="N259" s="137">
        <f t="shared" si="3"/>
        <v>97.5</v>
      </c>
      <c r="O259" s="138">
        <v>97.5</v>
      </c>
      <c r="P259" s="288">
        <f t="shared" si="0"/>
        <v>0</v>
      </c>
      <c r="Q259" s="41"/>
    </row>
    <row r="260" spans="1:19" ht="15.6" x14ac:dyDescent="0.3">
      <c r="A260" s="150"/>
      <c r="B260" s="142">
        <f t="shared" si="6"/>
        <v>187</v>
      </c>
      <c r="C260" s="128"/>
      <c r="D260" s="34">
        <f t="shared" si="4"/>
        <v>186</v>
      </c>
      <c r="E260" s="144">
        <v>45302</v>
      </c>
      <c r="F260" s="37">
        <v>187</v>
      </c>
      <c r="G260" s="145">
        <v>45303</v>
      </c>
      <c r="H260" s="76">
        <f t="shared" si="2"/>
        <v>1</v>
      </c>
      <c r="K260" s="134">
        <v>256</v>
      </c>
      <c r="L260" s="679">
        <v>45302</v>
      </c>
      <c r="M260" s="136"/>
      <c r="N260" s="137">
        <f t="shared" si="3"/>
        <v>97.5</v>
      </c>
      <c r="O260" s="138">
        <v>97.5</v>
      </c>
      <c r="P260" s="288">
        <f t="shared" ref="P260:P267" si="7">M260+N260-O260</f>
        <v>0</v>
      </c>
      <c r="Q260" s="41"/>
    </row>
    <row r="261" spans="1:19" ht="15.6" x14ac:dyDescent="0.3">
      <c r="A261" s="150"/>
      <c r="B261" s="142">
        <f t="shared" si="6"/>
        <v>191</v>
      </c>
      <c r="C261" s="128"/>
      <c r="D261" s="34">
        <f t="shared" si="4"/>
        <v>187</v>
      </c>
      <c r="E261" s="144">
        <v>45303</v>
      </c>
      <c r="F261" s="37">
        <v>191</v>
      </c>
      <c r="G261" s="145">
        <v>45304</v>
      </c>
      <c r="H261" s="76">
        <f t="shared" ref="H261:H515" si="8">F261-D261</f>
        <v>4</v>
      </c>
      <c r="K261" s="134">
        <v>257</v>
      </c>
      <c r="L261" s="679">
        <v>45303</v>
      </c>
      <c r="M261" s="136"/>
      <c r="N261" s="137">
        <f t="shared" ref="N261:N515" si="9">O260</f>
        <v>97.5</v>
      </c>
      <c r="O261" s="138">
        <v>67.5</v>
      </c>
      <c r="P261" s="288">
        <f t="shared" si="7"/>
        <v>30</v>
      </c>
      <c r="Q261" s="41"/>
    </row>
    <row r="262" spans="1:19" ht="15.6" x14ac:dyDescent="0.3">
      <c r="A262" s="150"/>
      <c r="B262" s="142">
        <f t="shared" si="6"/>
        <v>193</v>
      </c>
      <c r="C262" s="128"/>
      <c r="D262" s="34">
        <f t="shared" ref="D262:D516" si="10">F261</f>
        <v>191</v>
      </c>
      <c r="E262" s="144">
        <v>45304</v>
      </c>
      <c r="F262" s="37">
        <v>193</v>
      </c>
      <c r="G262" s="145">
        <v>45305</v>
      </c>
      <c r="H262" s="76">
        <f t="shared" si="8"/>
        <v>2</v>
      </c>
      <c r="K262" s="134">
        <v>258</v>
      </c>
      <c r="L262" s="679">
        <v>45304</v>
      </c>
      <c r="M262" s="136"/>
      <c r="N262" s="137">
        <f t="shared" si="9"/>
        <v>67.5</v>
      </c>
      <c r="O262" s="138">
        <v>53</v>
      </c>
      <c r="P262" s="288">
        <f t="shared" si="7"/>
        <v>14.5</v>
      </c>
      <c r="Q262" s="41"/>
    </row>
    <row r="263" spans="1:19" ht="15.6" x14ac:dyDescent="0.3">
      <c r="A263" s="150"/>
      <c r="B263" s="142">
        <f t="shared" si="6"/>
        <v>199</v>
      </c>
      <c r="C263" s="128"/>
      <c r="D263" s="34">
        <f t="shared" si="10"/>
        <v>193</v>
      </c>
      <c r="E263" s="144">
        <v>45305</v>
      </c>
      <c r="F263" s="37">
        <v>199</v>
      </c>
      <c r="G263" s="145">
        <v>45306</v>
      </c>
      <c r="H263" s="76">
        <f t="shared" si="8"/>
        <v>6</v>
      </c>
      <c r="K263" s="134">
        <v>259</v>
      </c>
      <c r="L263" s="679">
        <v>45305</v>
      </c>
      <c r="M263" s="136">
        <v>45</v>
      </c>
      <c r="N263" s="137">
        <f t="shared" si="9"/>
        <v>53</v>
      </c>
      <c r="O263" s="138">
        <v>56</v>
      </c>
      <c r="P263" s="288">
        <f t="shared" si="7"/>
        <v>42</v>
      </c>
      <c r="Q263" s="41"/>
      <c r="R263" s="48" t="s">
        <v>356</v>
      </c>
    </row>
    <row r="264" spans="1:19" ht="15.6" x14ac:dyDescent="0.3">
      <c r="A264" s="150"/>
      <c r="B264" s="142">
        <f t="shared" si="6"/>
        <v>205</v>
      </c>
      <c r="C264" s="128"/>
      <c r="D264" s="34">
        <f t="shared" si="10"/>
        <v>199</v>
      </c>
      <c r="E264" s="144">
        <v>45306</v>
      </c>
      <c r="F264" s="37">
        <v>205</v>
      </c>
      <c r="G264" s="145">
        <v>45307</v>
      </c>
      <c r="H264" s="76">
        <f t="shared" si="8"/>
        <v>6</v>
      </c>
      <c r="K264" s="134">
        <v>260</v>
      </c>
      <c r="L264" s="679">
        <v>45306</v>
      </c>
      <c r="M264" s="136">
        <v>30</v>
      </c>
      <c r="N264" s="137">
        <f t="shared" si="9"/>
        <v>56</v>
      </c>
      <c r="O264" s="138">
        <v>52.5</v>
      </c>
      <c r="P264" s="288">
        <f t="shared" si="7"/>
        <v>33.5</v>
      </c>
      <c r="Q264" s="41"/>
      <c r="R264" s="48" t="s">
        <v>357</v>
      </c>
    </row>
    <row r="265" spans="1:19" ht="15.6" x14ac:dyDescent="0.3">
      <c r="A265" s="150"/>
      <c r="B265" s="142">
        <f t="shared" si="6"/>
        <v>205</v>
      </c>
      <c r="C265" s="128"/>
      <c r="D265" s="34">
        <f t="shared" si="10"/>
        <v>205</v>
      </c>
      <c r="E265" s="144">
        <v>45307</v>
      </c>
      <c r="F265" s="37">
        <v>205</v>
      </c>
      <c r="G265" s="145">
        <v>45308</v>
      </c>
      <c r="H265" s="76">
        <f t="shared" si="8"/>
        <v>0</v>
      </c>
      <c r="K265" s="134">
        <v>261</v>
      </c>
      <c r="L265" s="679">
        <v>45307</v>
      </c>
      <c r="M265" s="136">
        <v>0</v>
      </c>
      <c r="N265" s="137">
        <f t="shared" si="9"/>
        <v>52.5</v>
      </c>
      <c r="O265" s="138">
        <v>52.5</v>
      </c>
      <c r="P265" s="288">
        <f t="shared" si="7"/>
        <v>0</v>
      </c>
      <c r="Q265" s="41"/>
      <c r="R265" s="48" t="s">
        <v>358</v>
      </c>
    </row>
    <row r="266" spans="1:19" ht="15.6" x14ac:dyDescent="0.3">
      <c r="A266" s="150"/>
      <c r="B266" s="142">
        <f t="shared" si="6"/>
        <v>208</v>
      </c>
      <c r="C266" s="128"/>
      <c r="D266" s="34">
        <f t="shared" si="10"/>
        <v>205</v>
      </c>
      <c r="E266" s="144">
        <v>45308</v>
      </c>
      <c r="F266" s="37">
        <v>208</v>
      </c>
      <c r="G266" s="145">
        <v>45309</v>
      </c>
      <c r="H266" s="76">
        <f t="shared" si="8"/>
        <v>3</v>
      </c>
      <c r="K266" s="134">
        <v>262</v>
      </c>
      <c r="L266" s="679">
        <v>45308</v>
      </c>
      <c r="M266" s="136"/>
      <c r="N266" s="137">
        <f t="shared" si="9"/>
        <v>52.5</v>
      </c>
      <c r="O266" s="138">
        <v>37.5</v>
      </c>
      <c r="P266" s="288">
        <f t="shared" si="7"/>
        <v>15</v>
      </c>
      <c r="Q266" s="41"/>
      <c r="R266" s="48" t="s">
        <v>359</v>
      </c>
    </row>
    <row r="267" spans="1:19" ht="15.6" x14ac:dyDescent="0.3">
      <c r="A267" s="150"/>
      <c r="B267" s="142">
        <f t="shared" si="6"/>
        <v>208</v>
      </c>
      <c r="C267" s="128"/>
      <c r="D267" s="34">
        <f t="shared" si="10"/>
        <v>208</v>
      </c>
      <c r="E267" s="144">
        <v>45309</v>
      </c>
      <c r="F267" s="37">
        <v>208</v>
      </c>
      <c r="G267" s="145">
        <v>45310</v>
      </c>
      <c r="H267" s="76">
        <f t="shared" si="8"/>
        <v>0</v>
      </c>
      <c r="K267" s="134">
        <v>263</v>
      </c>
      <c r="L267" s="679">
        <v>45309</v>
      </c>
      <c r="M267" s="136"/>
      <c r="N267" s="137">
        <f t="shared" si="9"/>
        <v>37.5</v>
      </c>
      <c r="O267" s="138">
        <v>37.5</v>
      </c>
      <c r="P267" s="288">
        <f t="shared" si="7"/>
        <v>0</v>
      </c>
      <c r="Q267" s="41"/>
    </row>
    <row r="268" spans="1:19" ht="15.6" x14ac:dyDescent="0.3">
      <c r="A268" s="150"/>
      <c r="B268" s="142">
        <f t="shared" si="6"/>
        <v>208</v>
      </c>
      <c r="C268" s="128"/>
      <c r="D268" s="34">
        <f t="shared" si="10"/>
        <v>208</v>
      </c>
      <c r="E268" s="144">
        <v>45310</v>
      </c>
      <c r="F268" s="37">
        <v>208</v>
      </c>
      <c r="G268" s="145">
        <v>45311</v>
      </c>
      <c r="H268" s="76">
        <f t="shared" si="8"/>
        <v>0</v>
      </c>
      <c r="K268" s="134">
        <v>264</v>
      </c>
      <c r="L268" s="679">
        <v>45310</v>
      </c>
      <c r="M268" s="136"/>
      <c r="N268" s="137">
        <f t="shared" si="9"/>
        <v>37.5</v>
      </c>
      <c r="O268" s="138">
        <v>40</v>
      </c>
      <c r="P268" s="288">
        <v>0</v>
      </c>
      <c r="Q268" s="41"/>
      <c r="R268" s="48" t="s">
        <v>402</v>
      </c>
      <c r="S268" s="48" t="s">
        <v>360</v>
      </c>
    </row>
    <row r="269" spans="1:19" ht="15.6" x14ac:dyDescent="0.3">
      <c r="A269" s="150"/>
      <c r="B269" s="142">
        <f t="shared" si="6"/>
        <v>208</v>
      </c>
      <c r="C269" s="128"/>
      <c r="D269" s="34">
        <f t="shared" si="10"/>
        <v>208</v>
      </c>
      <c r="E269" s="144">
        <v>45311</v>
      </c>
      <c r="F269" s="37">
        <v>208</v>
      </c>
      <c r="G269" s="145">
        <v>45312</v>
      </c>
      <c r="H269" s="76">
        <f t="shared" si="8"/>
        <v>0</v>
      </c>
      <c r="K269" s="134">
        <v>265</v>
      </c>
      <c r="L269" s="679">
        <v>45311</v>
      </c>
      <c r="M269" s="136"/>
      <c r="N269" s="137">
        <f t="shared" si="9"/>
        <v>40</v>
      </c>
      <c r="O269" s="138">
        <v>40</v>
      </c>
      <c r="P269" s="288">
        <f t="shared" ref="P269:P311" si="11">M269+N269-O269</f>
        <v>0</v>
      </c>
      <c r="Q269" s="41"/>
    </row>
    <row r="270" spans="1:19" ht="15.6" x14ac:dyDescent="0.3">
      <c r="A270" s="150"/>
      <c r="B270" s="142">
        <f t="shared" si="6"/>
        <v>208</v>
      </c>
      <c r="C270" s="128"/>
      <c r="D270" s="34">
        <f t="shared" si="10"/>
        <v>208</v>
      </c>
      <c r="E270" s="144">
        <v>45312</v>
      </c>
      <c r="F270" s="37">
        <v>208</v>
      </c>
      <c r="G270" s="145">
        <v>45313</v>
      </c>
      <c r="H270" s="76">
        <f t="shared" si="8"/>
        <v>0</v>
      </c>
      <c r="K270" s="134">
        <v>266</v>
      </c>
      <c r="L270" s="679">
        <v>45312</v>
      </c>
      <c r="M270" s="136"/>
      <c r="N270" s="137">
        <f t="shared" si="9"/>
        <v>40</v>
      </c>
      <c r="O270" s="138">
        <v>40</v>
      </c>
      <c r="P270" s="288">
        <f t="shared" si="11"/>
        <v>0</v>
      </c>
      <c r="Q270" s="41"/>
    </row>
    <row r="271" spans="1:19" ht="15.6" x14ac:dyDescent="0.3">
      <c r="A271" s="150"/>
      <c r="B271" s="142">
        <f t="shared" si="6"/>
        <v>208</v>
      </c>
      <c r="C271" s="128"/>
      <c r="D271" s="34">
        <f t="shared" si="10"/>
        <v>208</v>
      </c>
      <c r="E271" s="144">
        <v>45313</v>
      </c>
      <c r="F271" s="37">
        <v>208</v>
      </c>
      <c r="G271" s="145">
        <v>45314</v>
      </c>
      <c r="H271" s="76">
        <f t="shared" si="8"/>
        <v>0</v>
      </c>
      <c r="K271" s="134">
        <v>267</v>
      </c>
      <c r="L271" s="679">
        <v>45313</v>
      </c>
      <c r="M271" s="136"/>
      <c r="N271" s="137">
        <f t="shared" si="9"/>
        <v>40</v>
      </c>
      <c r="O271" s="138">
        <v>40</v>
      </c>
      <c r="P271" s="288">
        <f t="shared" si="11"/>
        <v>0</v>
      </c>
      <c r="Q271" s="41"/>
    </row>
    <row r="272" spans="1:19" ht="15.6" x14ac:dyDescent="0.3">
      <c r="A272" s="150"/>
      <c r="B272" s="142">
        <f t="shared" si="6"/>
        <v>208</v>
      </c>
      <c r="C272" s="128"/>
      <c r="D272" s="34">
        <f t="shared" si="10"/>
        <v>208</v>
      </c>
      <c r="E272" s="144">
        <v>45314</v>
      </c>
      <c r="F272" s="37">
        <v>208</v>
      </c>
      <c r="G272" s="145">
        <v>45315</v>
      </c>
      <c r="H272" s="76">
        <f t="shared" si="8"/>
        <v>0</v>
      </c>
      <c r="K272" s="134">
        <v>268</v>
      </c>
      <c r="L272" s="679">
        <v>45314</v>
      </c>
      <c r="M272" s="136"/>
      <c r="N272" s="137">
        <f t="shared" si="9"/>
        <v>40</v>
      </c>
      <c r="O272" s="138">
        <v>40</v>
      </c>
      <c r="P272" s="288">
        <f t="shared" si="11"/>
        <v>0</v>
      </c>
      <c r="Q272" s="41"/>
    </row>
    <row r="273" spans="1:19" ht="15.6" x14ac:dyDescent="0.3">
      <c r="A273" s="150"/>
      <c r="B273" s="142">
        <f t="shared" si="6"/>
        <v>210</v>
      </c>
      <c r="C273" s="128"/>
      <c r="D273" s="34">
        <f t="shared" si="10"/>
        <v>208</v>
      </c>
      <c r="E273" s="144">
        <v>45315</v>
      </c>
      <c r="F273" s="37">
        <v>210</v>
      </c>
      <c r="G273" s="145">
        <v>45316</v>
      </c>
      <c r="H273" s="76">
        <f t="shared" si="8"/>
        <v>2</v>
      </c>
      <c r="K273" s="134">
        <v>269</v>
      </c>
      <c r="L273" s="679">
        <v>45315</v>
      </c>
      <c r="M273" s="136">
        <v>80</v>
      </c>
      <c r="N273" s="137">
        <f t="shared" si="9"/>
        <v>40</v>
      </c>
      <c r="O273" s="138">
        <v>110</v>
      </c>
      <c r="P273" s="288">
        <f t="shared" si="11"/>
        <v>10</v>
      </c>
      <c r="Q273" s="41"/>
      <c r="R273" s="48" t="s">
        <v>361</v>
      </c>
    </row>
    <row r="274" spans="1:19" ht="15.6" x14ac:dyDescent="0.3">
      <c r="A274" s="150"/>
      <c r="B274" s="142">
        <f t="shared" si="6"/>
        <v>210</v>
      </c>
      <c r="C274" s="128"/>
      <c r="D274" s="34">
        <f t="shared" si="10"/>
        <v>210</v>
      </c>
      <c r="E274" s="144">
        <v>45316</v>
      </c>
      <c r="F274" s="37">
        <v>210</v>
      </c>
      <c r="G274" s="145">
        <v>45317</v>
      </c>
      <c r="H274" s="76">
        <f t="shared" si="8"/>
        <v>0</v>
      </c>
      <c r="K274" s="134">
        <v>270</v>
      </c>
      <c r="L274" s="679">
        <v>45316</v>
      </c>
      <c r="M274" s="136"/>
      <c r="N274" s="137">
        <f t="shared" si="9"/>
        <v>110</v>
      </c>
      <c r="O274" s="138">
        <v>110</v>
      </c>
      <c r="P274" s="288">
        <f t="shared" si="11"/>
        <v>0</v>
      </c>
      <c r="Q274" s="41"/>
      <c r="R274" s="48" t="s">
        <v>362</v>
      </c>
    </row>
    <row r="275" spans="1:19" ht="15.6" x14ac:dyDescent="0.3">
      <c r="A275" s="150"/>
      <c r="B275" s="142">
        <f t="shared" si="6"/>
        <v>210</v>
      </c>
      <c r="C275" s="128"/>
      <c r="D275" s="34">
        <f t="shared" si="10"/>
        <v>210</v>
      </c>
      <c r="E275" s="144">
        <v>45317</v>
      </c>
      <c r="F275" s="37">
        <v>210</v>
      </c>
      <c r="G275" s="145">
        <v>45318</v>
      </c>
      <c r="H275" s="76">
        <f t="shared" si="8"/>
        <v>0</v>
      </c>
      <c r="K275" s="134">
        <v>271</v>
      </c>
      <c r="L275" s="679">
        <v>45317</v>
      </c>
      <c r="M275" s="136"/>
      <c r="N275" s="137">
        <f t="shared" si="9"/>
        <v>110</v>
      </c>
      <c r="O275" s="138">
        <v>110</v>
      </c>
      <c r="P275" s="288">
        <f t="shared" si="11"/>
        <v>0</v>
      </c>
      <c r="Q275" s="41"/>
    </row>
    <row r="276" spans="1:19" ht="15.6" x14ac:dyDescent="0.3">
      <c r="A276" s="150"/>
      <c r="B276" s="142">
        <f t="shared" si="6"/>
        <v>210</v>
      </c>
      <c r="C276" s="128"/>
      <c r="D276" s="34">
        <f t="shared" si="10"/>
        <v>210</v>
      </c>
      <c r="E276" s="144">
        <v>45318</v>
      </c>
      <c r="F276" s="37">
        <v>210</v>
      </c>
      <c r="G276" s="145">
        <v>45319</v>
      </c>
      <c r="H276" s="76">
        <f t="shared" si="8"/>
        <v>0</v>
      </c>
      <c r="K276" s="134">
        <v>272</v>
      </c>
      <c r="L276" s="679">
        <v>45318</v>
      </c>
      <c r="M276" s="136"/>
      <c r="N276" s="137">
        <f t="shared" si="9"/>
        <v>110</v>
      </c>
      <c r="O276" s="138">
        <v>110</v>
      </c>
      <c r="P276" s="288">
        <f t="shared" si="11"/>
        <v>0</v>
      </c>
      <c r="Q276" s="41"/>
    </row>
    <row r="277" spans="1:19" ht="15.6" x14ac:dyDescent="0.3">
      <c r="A277" s="150"/>
      <c r="B277" s="142">
        <f t="shared" si="6"/>
        <v>210</v>
      </c>
      <c r="C277" s="128"/>
      <c r="D277" s="34">
        <f t="shared" si="10"/>
        <v>210</v>
      </c>
      <c r="E277" s="144">
        <v>45319</v>
      </c>
      <c r="F277" s="37">
        <v>210</v>
      </c>
      <c r="G277" s="145">
        <v>45320</v>
      </c>
      <c r="H277" s="76">
        <f t="shared" si="8"/>
        <v>0</v>
      </c>
      <c r="K277" s="134">
        <v>273</v>
      </c>
      <c r="L277" s="679">
        <v>45319</v>
      </c>
      <c r="M277" s="136"/>
      <c r="N277" s="137">
        <f t="shared" si="9"/>
        <v>110</v>
      </c>
      <c r="O277" s="138">
        <v>110</v>
      </c>
      <c r="P277" s="288">
        <f t="shared" si="11"/>
        <v>0</v>
      </c>
      <c r="Q277" s="41"/>
    </row>
    <row r="278" spans="1:19" ht="15.6" x14ac:dyDescent="0.3">
      <c r="A278" s="150"/>
      <c r="B278" s="142">
        <f t="shared" si="6"/>
        <v>210</v>
      </c>
      <c r="C278" s="128"/>
      <c r="D278" s="34">
        <f t="shared" si="10"/>
        <v>210</v>
      </c>
      <c r="E278" s="144">
        <v>45320</v>
      </c>
      <c r="F278" s="37">
        <v>210</v>
      </c>
      <c r="G278" s="145">
        <v>45321</v>
      </c>
      <c r="H278" s="76">
        <f t="shared" si="8"/>
        <v>0</v>
      </c>
      <c r="K278" s="134">
        <v>274</v>
      </c>
      <c r="L278" s="679">
        <v>45320</v>
      </c>
      <c r="M278" s="136"/>
      <c r="N278" s="137">
        <f t="shared" si="9"/>
        <v>110</v>
      </c>
      <c r="O278" s="138">
        <v>110</v>
      </c>
      <c r="P278" s="288">
        <f t="shared" si="11"/>
        <v>0</v>
      </c>
      <c r="Q278" s="41"/>
    </row>
    <row r="279" spans="1:19" ht="15.6" x14ac:dyDescent="0.3">
      <c r="A279" s="150"/>
      <c r="B279" s="142">
        <f t="shared" si="6"/>
        <v>210</v>
      </c>
      <c r="C279" s="128"/>
      <c r="D279" s="34">
        <f t="shared" si="10"/>
        <v>210</v>
      </c>
      <c r="E279" s="144">
        <v>45321</v>
      </c>
      <c r="F279" s="37">
        <v>210</v>
      </c>
      <c r="G279" s="145">
        <v>45322</v>
      </c>
      <c r="H279" s="76">
        <f t="shared" si="8"/>
        <v>0</v>
      </c>
      <c r="K279" s="134">
        <v>275</v>
      </c>
      <c r="L279" s="679">
        <v>45321</v>
      </c>
      <c r="M279" s="136"/>
      <c r="N279" s="137">
        <f t="shared" si="9"/>
        <v>110</v>
      </c>
      <c r="O279" s="138">
        <v>110</v>
      </c>
      <c r="P279" s="288">
        <f t="shared" si="11"/>
        <v>0</v>
      </c>
      <c r="Q279" s="41"/>
    </row>
    <row r="280" spans="1:19" ht="15.6" x14ac:dyDescent="0.3">
      <c r="A280" s="150"/>
      <c r="B280" s="142">
        <f t="shared" si="6"/>
        <v>210</v>
      </c>
      <c r="C280" s="128"/>
      <c r="D280" s="34">
        <f t="shared" si="10"/>
        <v>210</v>
      </c>
      <c r="E280" s="144">
        <v>45322</v>
      </c>
      <c r="F280" s="37">
        <v>210</v>
      </c>
      <c r="G280" s="145">
        <v>45323</v>
      </c>
      <c r="H280" s="76">
        <f t="shared" si="8"/>
        <v>0</v>
      </c>
      <c r="K280" s="134">
        <v>276</v>
      </c>
      <c r="L280" s="679">
        <v>45322</v>
      </c>
      <c r="M280" s="136"/>
      <c r="N280" s="137">
        <f t="shared" si="9"/>
        <v>110</v>
      </c>
      <c r="O280" s="138">
        <v>110</v>
      </c>
      <c r="P280" s="288">
        <f t="shared" si="11"/>
        <v>0</v>
      </c>
      <c r="Q280" s="41"/>
      <c r="R280" s="48" t="s">
        <v>364</v>
      </c>
    </row>
    <row r="281" spans="1:19" ht="15.6" x14ac:dyDescent="0.3">
      <c r="A281" s="150"/>
      <c r="B281" s="142">
        <f t="shared" si="6"/>
        <v>210</v>
      </c>
      <c r="C281" s="128"/>
      <c r="D281" s="34">
        <f t="shared" si="10"/>
        <v>210</v>
      </c>
      <c r="E281" s="144">
        <v>45323</v>
      </c>
      <c r="F281" s="37">
        <v>210</v>
      </c>
      <c r="G281" s="145">
        <v>45324</v>
      </c>
      <c r="H281" s="76">
        <f t="shared" si="8"/>
        <v>0</v>
      </c>
      <c r="K281" s="134">
        <v>277</v>
      </c>
      <c r="L281" s="679">
        <v>45323</v>
      </c>
      <c r="M281" s="136"/>
      <c r="N281" s="137">
        <f t="shared" si="9"/>
        <v>110</v>
      </c>
      <c r="O281" s="138">
        <v>110</v>
      </c>
      <c r="P281" s="288">
        <f t="shared" si="11"/>
        <v>0</v>
      </c>
      <c r="Q281" s="41"/>
    </row>
    <row r="282" spans="1:19" ht="15.6" x14ac:dyDescent="0.3">
      <c r="A282" s="150"/>
      <c r="B282" s="142">
        <f t="shared" si="6"/>
        <v>211</v>
      </c>
      <c r="C282" s="128"/>
      <c r="D282" s="34">
        <f t="shared" si="10"/>
        <v>210</v>
      </c>
      <c r="E282" s="144">
        <v>45324</v>
      </c>
      <c r="F282" s="37">
        <v>211</v>
      </c>
      <c r="G282" s="145">
        <v>45325</v>
      </c>
      <c r="H282" s="76">
        <f t="shared" si="8"/>
        <v>1</v>
      </c>
      <c r="K282" s="134">
        <v>278</v>
      </c>
      <c r="L282" s="679">
        <v>45324</v>
      </c>
      <c r="M282" s="136"/>
      <c r="N282" s="137">
        <f t="shared" si="9"/>
        <v>110</v>
      </c>
      <c r="O282" s="138">
        <v>112.5</v>
      </c>
      <c r="P282" s="288">
        <f t="shared" si="11"/>
        <v>-2.5</v>
      </c>
      <c r="Q282" s="41"/>
    </row>
    <row r="283" spans="1:19" ht="15.6" x14ac:dyDescent="0.3">
      <c r="A283" s="150"/>
      <c r="B283" s="142">
        <f t="shared" si="6"/>
        <v>211</v>
      </c>
      <c r="C283" s="128"/>
      <c r="D283" s="34">
        <f t="shared" si="10"/>
        <v>211</v>
      </c>
      <c r="E283" s="144">
        <v>45325</v>
      </c>
      <c r="F283" s="37">
        <v>211</v>
      </c>
      <c r="G283" s="145">
        <v>45326</v>
      </c>
      <c r="H283" s="76">
        <f t="shared" si="8"/>
        <v>0</v>
      </c>
      <c r="K283" s="134">
        <v>279</v>
      </c>
      <c r="L283" s="679">
        <v>45325</v>
      </c>
      <c r="M283" s="136"/>
      <c r="N283" s="137">
        <f t="shared" si="9"/>
        <v>112.5</v>
      </c>
      <c r="O283" s="138">
        <v>112.5</v>
      </c>
      <c r="P283" s="288">
        <f t="shared" si="11"/>
        <v>0</v>
      </c>
      <c r="Q283" s="41"/>
      <c r="R283" s="48" t="s">
        <v>365</v>
      </c>
      <c r="S283" s="48" t="s">
        <v>366</v>
      </c>
    </row>
    <row r="284" spans="1:19" ht="15.6" x14ac:dyDescent="0.3">
      <c r="A284" s="150"/>
      <c r="B284" s="142">
        <f t="shared" si="6"/>
        <v>211</v>
      </c>
      <c r="C284" s="128"/>
      <c r="D284" s="34">
        <f t="shared" si="10"/>
        <v>211</v>
      </c>
      <c r="E284" s="144">
        <v>45326</v>
      </c>
      <c r="F284" s="37">
        <v>211</v>
      </c>
      <c r="G284" s="145">
        <v>45327</v>
      </c>
      <c r="H284" s="76">
        <f t="shared" si="8"/>
        <v>0</v>
      </c>
      <c r="K284" s="134">
        <v>280</v>
      </c>
      <c r="L284" s="679">
        <v>45326</v>
      </c>
      <c r="M284" s="136"/>
      <c r="N284" s="137">
        <f t="shared" si="9"/>
        <v>112.5</v>
      </c>
      <c r="O284" s="138">
        <v>112.5</v>
      </c>
      <c r="P284" s="288">
        <f t="shared" si="11"/>
        <v>0</v>
      </c>
      <c r="Q284" s="41"/>
    </row>
    <row r="285" spans="1:19" ht="15.6" x14ac:dyDescent="0.3">
      <c r="A285" s="150"/>
      <c r="B285" s="142">
        <f t="shared" si="6"/>
        <v>211</v>
      </c>
      <c r="C285" s="128"/>
      <c r="D285" s="34">
        <f t="shared" si="10"/>
        <v>211</v>
      </c>
      <c r="E285" s="144">
        <v>45327</v>
      </c>
      <c r="F285" s="37">
        <v>211</v>
      </c>
      <c r="G285" s="145">
        <v>45328</v>
      </c>
      <c r="H285" s="76">
        <f t="shared" si="8"/>
        <v>0</v>
      </c>
      <c r="K285" s="134">
        <v>281</v>
      </c>
      <c r="L285" s="679">
        <v>45327</v>
      </c>
      <c r="M285" s="136"/>
      <c r="N285" s="137">
        <f t="shared" si="9"/>
        <v>112.5</v>
      </c>
      <c r="O285" s="138">
        <v>112.5</v>
      </c>
      <c r="P285" s="288">
        <f t="shared" si="11"/>
        <v>0</v>
      </c>
      <c r="Q285" s="41"/>
    </row>
    <row r="286" spans="1:19" ht="15.6" x14ac:dyDescent="0.3">
      <c r="A286" s="150"/>
      <c r="B286" s="142">
        <f t="shared" si="6"/>
        <v>211</v>
      </c>
      <c r="C286" s="128"/>
      <c r="D286" s="34">
        <f t="shared" si="10"/>
        <v>211</v>
      </c>
      <c r="E286" s="144">
        <v>45328</v>
      </c>
      <c r="F286" s="37">
        <v>211</v>
      </c>
      <c r="G286" s="145">
        <v>45329</v>
      </c>
      <c r="H286" s="76">
        <f t="shared" si="8"/>
        <v>0</v>
      </c>
      <c r="K286" s="134">
        <v>282</v>
      </c>
      <c r="L286" s="679">
        <v>45328</v>
      </c>
      <c r="M286" s="136"/>
      <c r="N286" s="137">
        <f t="shared" si="9"/>
        <v>112.5</v>
      </c>
      <c r="O286" s="138">
        <v>112.5</v>
      </c>
      <c r="P286" s="288">
        <f t="shared" si="11"/>
        <v>0</v>
      </c>
      <c r="Q286" s="41"/>
      <c r="R286" s="48" t="s">
        <v>368</v>
      </c>
    </row>
    <row r="287" spans="1:19" ht="15.6" x14ac:dyDescent="0.3">
      <c r="A287" s="150"/>
      <c r="B287" s="142">
        <f t="shared" si="6"/>
        <v>211</v>
      </c>
      <c r="C287" s="128"/>
      <c r="D287" s="34">
        <f t="shared" si="10"/>
        <v>211</v>
      </c>
      <c r="E287" s="144">
        <v>45329</v>
      </c>
      <c r="F287" s="37">
        <v>211</v>
      </c>
      <c r="G287" s="145">
        <v>45330</v>
      </c>
      <c r="H287" s="76">
        <f t="shared" si="8"/>
        <v>0</v>
      </c>
      <c r="K287" s="134">
        <v>283</v>
      </c>
      <c r="L287" s="679">
        <v>45329</v>
      </c>
      <c r="M287" s="136"/>
      <c r="N287" s="137">
        <f t="shared" si="9"/>
        <v>112.5</v>
      </c>
      <c r="O287" s="138">
        <v>112.5</v>
      </c>
      <c r="P287" s="288">
        <f t="shared" si="11"/>
        <v>0</v>
      </c>
      <c r="Q287" s="41"/>
    </row>
    <row r="288" spans="1:19" ht="15.6" x14ac:dyDescent="0.3">
      <c r="A288" s="150"/>
      <c r="B288" s="142">
        <f t="shared" si="6"/>
        <v>211</v>
      </c>
      <c r="C288" s="128"/>
      <c r="D288" s="34">
        <f t="shared" si="10"/>
        <v>211</v>
      </c>
      <c r="E288" s="144">
        <v>45330</v>
      </c>
      <c r="F288" s="37">
        <v>211</v>
      </c>
      <c r="G288" s="145">
        <v>45331</v>
      </c>
      <c r="H288" s="76">
        <f t="shared" si="8"/>
        <v>0</v>
      </c>
      <c r="K288" s="134">
        <v>284</v>
      </c>
      <c r="L288" s="679">
        <v>45330</v>
      </c>
      <c r="M288" s="136"/>
      <c r="N288" s="137">
        <f t="shared" si="9"/>
        <v>112.5</v>
      </c>
      <c r="O288" s="138">
        <v>112.5</v>
      </c>
      <c r="P288" s="288">
        <f t="shared" si="11"/>
        <v>0</v>
      </c>
      <c r="Q288" s="41"/>
    </row>
    <row r="289" spans="1:18" ht="15.6" x14ac:dyDescent="0.3">
      <c r="A289" s="150"/>
      <c r="B289" s="142">
        <f t="shared" si="6"/>
        <v>211</v>
      </c>
      <c r="C289" s="128"/>
      <c r="D289" s="34">
        <f t="shared" si="10"/>
        <v>211</v>
      </c>
      <c r="E289" s="144">
        <v>45331</v>
      </c>
      <c r="F289" s="37">
        <v>211</v>
      </c>
      <c r="G289" s="145">
        <v>45332</v>
      </c>
      <c r="H289" s="76">
        <f t="shared" si="8"/>
        <v>0</v>
      </c>
      <c r="K289" s="134">
        <v>285</v>
      </c>
      <c r="L289" s="679">
        <v>45331</v>
      </c>
      <c r="M289" s="136"/>
      <c r="N289" s="137">
        <f t="shared" si="9"/>
        <v>112.5</v>
      </c>
      <c r="O289" s="138">
        <v>110</v>
      </c>
      <c r="P289" s="288">
        <f t="shared" si="11"/>
        <v>2.5</v>
      </c>
      <c r="Q289" s="41"/>
      <c r="R289" s="48" t="s">
        <v>369</v>
      </c>
    </row>
    <row r="290" spans="1:18" ht="15.6" x14ac:dyDescent="0.3">
      <c r="A290" s="150"/>
      <c r="B290" s="142">
        <f t="shared" si="6"/>
        <v>211</v>
      </c>
      <c r="C290" s="128"/>
      <c r="D290" s="34">
        <f t="shared" si="10"/>
        <v>211</v>
      </c>
      <c r="E290" s="144">
        <v>45332</v>
      </c>
      <c r="F290" s="37">
        <v>211</v>
      </c>
      <c r="G290" s="145">
        <v>45333</v>
      </c>
      <c r="H290" s="76">
        <f t="shared" si="8"/>
        <v>0</v>
      </c>
      <c r="K290" s="134">
        <v>286</v>
      </c>
      <c r="L290" s="679">
        <v>45332</v>
      </c>
      <c r="M290" s="136"/>
      <c r="N290" s="137">
        <f t="shared" si="9"/>
        <v>110</v>
      </c>
      <c r="O290" s="138">
        <v>110</v>
      </c>
      <c r="P290" s="288">
        <f t="shared" si="11"/>
        <v>0</v>
      </c>
      <c r="Q290" s="41"/>
    </row>
    <row r="291" spans="1:18" ht="15.6" x14ac:dyDescent="0.3">
      <c r="A291" s="150"/>
      <c r="B291" s="142">
        <f t="shared" si="6"/>
        <v>211</v>
      </c>
      <c r="C291" s="128"/>
      <c r="D291" s="34">
        <f t="shared" si="10"/>
        <v>211</v>
      </c>
      <c r="E291" s="144">
        <v>45333</v>
      </c>
      <c r="F291" s="37">
        <v>211</v>
      </c>
      <c r="G291" s="145">
        <v>45334</v>
      </c>
      <c r="H291" s="76">
        <f t="shared" si="8"/>
        <v>0</v>
      </c>
      <c r="K291" s="134">
        <v>287</v>
      </c>
      <c r="L291" s="679">
        <v>45333</v>
      </c>
      <c r="M291" s="136"/>
      <c r="N291" s="137">
        <f t="shared" si="9"/>
        <v>110</v>
      </c>
      <c r="O291" s="138">
        <v>110</v>
      </c>
      <c r="P291" s="288">
        <f t="shared" si="11"/>
        <v>0</v>
      </c>
      <c r="Q291" s="41"/>
    </row>
    <row r="292" spans="1:18" ht="15.6" x14ac:dyDescent="0.3">
      <c r="A292" s="150"/>
      <c r="B292" s="142">
        <f t="shared" si="6"/>
        <v>211</v>
      </c>
      <c r="C292" s="128"/>
      <c r="D292" s="34">
        <f t="shared" si="10"/>
        <v>211</v>
      </c>
      <c r="E292" s="144">
        <v>45334</v>
      </c>
      <c r="F292" s="37">
        <v>211</v>
      </c>
      <c r="G292" s="145">
        <v>45335</v>
      </c>
      <c r="H292" s="76">
        <f t="shared" si="8"/>
        <v>0</v>
      </c>
      <c r="K292" s="134">
        <v>288</v>
      </c>
      <c r="L292" s="679">
        <v>45334</v>
      </c>
      <c r="M292" s="136"/>
      <c r="N292" s="137">
        <f t="shared" si="9"/>
        <v>110</v>
      </c>
      <c r="O292" s="138">
        <v>110</v>
      </c>
      <c r="P292" s="288">
        <f t="shared" si="11"/>
        <v>0</v>
      </c>
      <c r="Q292" s="41"/>
      <c r="R292" s="48" t="s">
        <v>370</v>
      </c>
    </row>
    <row r="293" spans="1:18" ht="15.6" x14ac:dyDescent="0.3">
      <c r="A293" s="150"/>
      <c r="B293" s="142">
        <f t="shared" si="6"/>
        <v>211</v>
      </c>
      <c r="C293" s="128"/>
      <c r="D293" s="34">
        <f t="shared" si="10"/>
        <v>211</v>
      </c>
      <c r="E293" s="144">
        <v>45335</v>
      </c>
      <c r="F293" s="37">
        <v>211</v>
      </c>
      <c r="G293" s="145">
        <v>45336</v>
      </c>
      <c r="H293" s="76">
        <f t="shared" si="8"/>
        <v>0</v>
      </c>
      <c r="K293" s="134">
        <v>289</v>
      </c>
      <c r="L293" s="679">
        <v>45335</v>
      </c>
      <c r="M293" s="136"/>
      <c r="N293" s="137">
        <f t="shared" si="9"/>
        <v>110</v>
      </c>
      <c r="O293" s="138">
        <v>110</v>
      </c>
      <c r="P293" s="288">
        <f t="shared" si="11"/>
        <v>0</v>
      </c>
      <c r="Q293" s="41"/>
    </row>
    <row r="294" spans="1:18" ht="15.6" x14ac:dyDescent="0.3">
      <c r="A294" s="150"/>
      <c r="B294" s="142">
        <f t="shared" si="6"/>
        <v>211</v>
      </c>
      <c r="C294" s="128"/>
      <c r="D294" s="34">
        <f t="shared" si="10"/>
        <v>211</v>
      </c>
      <c r="E294" s="144">
        <v>45336</v>
      </c>
      <c r="F294" s="37">
        <v>211</v>
      </c>
      <c r="G294" s="145">
        <v>45337</v>
      </c>
      <c r="H294" s="76">
        <f t="shared" si="8"/>
        <v>0</v>
      </c>
      <c r="K294" s="134">
        <v>290</v>
      </c>
      <c r="L294" s="679">
        <v>45336</v>
      </c>
      <c r="M294" s="136"/>
      <c r="N294" s="137">
        <f t="shared" si="9"/>
        <v>110</v>
      </c>
      <c r="O294" s="138">
        <v>110</v>
      </c>
      <c r="P294" s="288">
        <f t="shared" si="11"/>
        <v>0</v>
      </c>
      <c r="Q294" s="41"/>
    </row>
    <row r="295" spans="1:18" ht="15.6" x14ac:dyDescent="0.3">
      <c r="A295" s="150"/>
      <c r="B295" s="142">
        <f t="shared" si="6"/>
        <v>211</v>
      </c>
      <c r="C295" s="128"/>
      <c r="D295" s="34">
        <f t="shared" si="10"/>
        <v>211</v>
      </c>
      <c r="E295" s="144">
        <v>45337</v>
      </c>
      <c r="F295" s="37">
        <v>211</v>
      </c>
      <c r="G295" s="145">
        <v>45338</v>
      </c>
      <c r="H295" s="76">
        <f t="shared" si="8"/>
        <v>0</v>
      </c>
      <c r="K295" s="134">
        <v>291</v>
      </c>
      <c r="L295" s="679">
        <v>45337</v>
      </c>
      <c r="M295" s="136"/>
      <c r="N295" s="137">
        <f t="shared" si="9"/>
        <v>110</v>
      </c>
      <c r="O295" s="138">
        <v>110</v>
      </c>
      <c r="P295" s="288">
        <f t="shared" si="11"/>
        <v>0</v>
      </c>
      <c r="Q295" s="41"/>
    </row>
    <row r="296" spans="1:18" ht="15.6" x14ac:dyDescent="0.3">
      <c r="A296" s="150"/>
      <c r="B296" s="142">
        <f t="shared" si="6"/>
        <v>214</v>
      </c>
      <c r="C296" s="128"/>
      <c r="D296" s="34">
        <f t="shared" si="10"/>
        <v>211</v>
      </c>
      <c r="E296" s="144">
        <v>45338</v>
      </c>
      <c r="F296" s="37">
        <v>214</v>
      </c>
      <c r="G296" s="145">
        <v>45339</v>
      </c>
      <c r="H296" s="76">
        <f t="shared" si="8"/>
        <v>3</v>
      </c>
      <c r="K296" s="134">
        <v>292</v>
      </c>
      <c r="L296" s="679">
        <v>45338</v>
      </c>
      <c r="M296" s="136"/>
      <c r="N296" s="137">
        <f t="shared" si="9"/>
        <v>110</v>
      </c>
      <c r="O296" s="138">
        <v>97.5</v>
      </c>
      <c r="P296" s="288">
        <f t="shared" si="11"/>
        <v>12.5</v>
      </c>
      <c r="Q296" s="41"/>
      <c r="R296" s="48" t="s">
        <v>372</v>
      </c>
    </row>
    <row r="297" spans="1:18" ht="15.6" x14ac:dyDescent="0.3">
      <c r="A297" s="150"/>
      <c r="B297" s="142">
        <f t="shared" si="6"/>
        <v>214</v>
      </c>
      <c r="C297" s="128"/>
      <c r="D297" s="34">
        <f t="shared" si="10"/>
        <v>214</v>
      </c>
      <c r="E297" s="144">
        <v>45339</v>
      </c>
      <c r="F297" s="37">
        <v>214</v>
      </c>
      <c r="G297" s="145">
        <v>45340</v>
      </c>
      <c r="H297" s="76">
        <f t="shared" si="8"/>
        <v>0</v>
      </c>
      <c r="K297" s="134">
        <v>293</v>
      </c>
      <c r="L297" s="679">
        <v>45339</v>
      </c>
      <c r="M297" s="136"/>
      <c r="N297" s="137">
        <f t="shared" si="9"/>
        <v>97.5</v>
      </c>
      <c r="O297" s="138">
        <v>97.5</v>
      </c>
      <c r="P297" s="288">
        <f t="shared" si="11"/>
        <v>0</v>
      </c>
      <c r="Q297" s="41"/>
    </row>
    <row r="298" spans="1:18" ht="15.6" x14ac:dyDescent="0.3">
      <c r="A298" s="150"/>
      <c r="B298" s="142">
        <f t="shared" si="6"/>
        <v>214</v>
      </c>
      <c r="C298" s="128"/>
      <c r="D298" s="34">
        <f t="shared" si="10"/>
        <v>214</v>
      </c>
      <c r="E298" s="144">
        <v>45340</v>
      </c>
      <c r="F298" s="37">
        <v>214</v>
      </c>
      <c r="G298" s="145">
        <v>45341</v>
      </c>
      <c r="H298" s="76">
        <f t="shared" si="8"/>
        <v>0</v>
      </c>
      <c r="K298" s="134">
        <v>294</v>
      </c>
      <c r="L298" s="679">
        <v>45340</v>
      </c>
      <c r="M298" s="136"/>
      <c r="N298" s="137">
        <f t="shared" si="9"/>
        <v>97.5</v>
      </c>
      <c r="O298" s="138">
        <v>97.5</v>
      </c>
      <c r="P298" s="288">
        <f t="shared" si="11"/>
        <v>0</v>
      </c>
      <c r="Q298" s="41"/>
    </row>
    <row r="299" spans="1:18" ht="15.6" x14ac:dyDescent="0.3">
      <c r="A299" s="150"/>
      <c r="B299" s="142">
        <f t="shared" si="6"/>
        <v>214</v>
      </c>
      <c r="C299" s="128"/>
      <c r="D299" s="34">
        <f t="shared" si="10"/>
        <v>214</v>
      </c>
      <c r="E299" s="144">
        <v>45341</v>
      </c>
      <c r="F299" s="37">
        <v>214</v>
      </c>
      <c r="G299" s="145">
        <v>45342</v>
      </c>
      <c r="H299" s="76">
        <f t="shared" si="8"/>
        <v>0</v>
      </c>
      <c r="K299" s="134">
        <v>295</v>
      </c>
      <c r="L299" s="679">
        <v>45341</v>
      </c>
      <c r="M299" s="136"/>
      <c r="N299" s="137">
        <f t="shared" si="9"/>
        <v>97.5</v>
      </c>
      <c r="O299" s="138">
        <v>97.5</v>
      </c>
      <c r="P299" s="288">
        <f t="shared" si="11"/>
        <v>0</v>
      </c>
      <c r="Q299" s="41"/>
    </row>
    <row r="300" spans="1:18" ht="15.6" x14ac:dyDescent="0.3">
      <c r="A300" s="150"/>
      <c r="B300" s="142">
        <f t="shared" si="6"/>
        <v>214</v>
      </c>
      <c r="C300" s="128"/>
      <c r="D300" s="34">
        <f t="shared" si="10"/>
        <v>214</v>
      </c>
      <c r="E300" s="144">
        <v>45342</v>
      </c>
      <c r="F300" s="37">
        <v>214</v>
      </c>
      <c r="G300" s="145">
        <v>45343</v>
      </c>
      <c r="H300" s="76">
        <f t="shared" si="8"/>
        <v>0</v>
      </c>
      <c r="K300" s="134">
        <v>296</v>
      </c>
      <c r="L300" s="679">
        <v>45342</v>
      </c>
      <c r="M300" s="136"/>
      <c r="N300" s="137">
        <f t="shared" si="9"/>
        <v>97.5</v>
      </c>
      <c r="O300" s="138">
        <v>97.5</v>
      </c>
      <c r="P300" s="288">
        <f t="shared" si="11"/>
        <v>0</v>
      </c>
      <c r="Q300" s="41"/>
    </row>
    <row r="301" spans="1:18" ht="15.6" x14ac:dyDescent="0.3">
      <c r="A301" s="150"/>
      <c r="B301" s="142">
        <f t="shared" si="6"/>
        <v>214</v>
      </c>
      <c r="C301" s="128"/>
      <c r="D301" s="34">
        <f t="shared" si="10"/>
        <v>214</v>
      </c>
      <c r="E301" s="144">
        <v>45343</v>
      </c>
      <c r="F301" s="37">
        <v>214</v>
      </c>
      <c r="G301" s="145">
        <v>45344</v>
      </c>
      <c r="H301" s="76">
        <f t="shared" si="8"/>
        <v>0</v>
      </c>
      <c r="K301" s="134">
        <v>297</v>
      </c>
      <c r="L301" s="679">
        <v>45343</v>
      </c>
      <c r="M301" s="136"/>
      <c r="N301" s="137">
        <f t="shared" si="9"/>
        <v>97.5</v>
      </c>
      <c r="O301" s="138">
        <v>97.5</v>
      </c>
      <c r="P301" s="288">
        <f t="shared" si="11"/>
        <v>0</v>
      </c>
      <c r="Q301" s="41"/>
      <c r="R301" s="48" t="s">
        <v>373</v>
      </c>
    </row>
    <row r="302" spans="1:18" ht="15.6" x14ac:dyDescent="0.3">
      <c r="A302" s="150"/>
      <c r="B302" s="142">
        <f t="shared" si="6"/>
        <v>214</v>
      </c>
      <c r="C302" s="128"/>
      <c r="D302" s="34">
        <f t="shared" si="10"/>
        <v>214</v>
      </c>
      <c r="E302" s="144">
        <v>45344</v>
      </c>
      <c r="F302" s="37">
        <v>214</v>
      </c>
      <c r="G302" s="145">
        <v>45345</v>
      </c>
      <c r="H302" s="76">
        <f t="shared" si="8"/>
        <v>0</v>
      </c>
      <c r="K302" s="134">
        <v>298</v>
      </c>
      <c r="L302" s="679">
        <v>45344</v>
      </c>
      <c r="M302" s="136"/>
      <c r="N302" s="137">
        <f t="shared" si="9"/>
        <v>97.5</v>
      </c>
      <c r="O302" s="138">
        <v>97.5</v>
      </c>
      <c r="P302" s="288">
        <f t="shared" si="11"/>
        <v>0</v>
      </c>
      <c r="Q302" s="41"/>
    </row>
    <row r="303" spans="1:18" ht="15.6" x14ac:dyDescent="0.3">
      <c r="A303" s="150"/>
      <c r="B303" s="142">
        <f t="shared" si="6"/>
        <v>219</v>
      </c>
      <c r="C303" s="128"/>
      <c r="D303" s="34">
        <f t="shared" si="10"/>
        <v>214</v>
      </c>
      <c r="E303" s="144">
        <v>45345</v>
      </c>
      <c r="F303" s="37">
        <v>219</v>
      </c>
      <c r="G303" s="145">
        <v>45346</v>
      </c>
      <c r="H303" s="76">
        <f t="shared" si="8"/>
        <v>5</v>
      </c>
      <c r="K303" s="134">
        <v>299</v>
      </c>
      <c r="L303" s="679">
        <v>45345</v>
      </c>
      <c r="M303" s="136"/>
      <c r="N303" s="137">
        <f t="shared" si="9"/>
        <v>97.5</v>
      </c>
      <c r="O303" s="138">
        <v>56.25</v>
      </c>
      <c r="P303" s="288">
        <f t="shared" si="11"/>
        <v>41.25</v>
      </c>
      <c r="Q303" s="41"/>
      <c r="R303" s="48" t="s">
        <v>374</v>
      </c>
    </row>
    <row r="304" spans="1:18" ht="15.6" x14ac:dyDescent="0.3">
      <c r="A304" s="150"/>
      <c r="B304" s="142">
        <f t="shared" si="6"/>
        <v>221</v>
      </c>
      <c r="C304" s="128"/>
      <c r="D304" s="34">
        <f t="shared" si="10"/>
        <v>219</v>
      </c>
      <c r="E304" s="144">
        <v>45346</v>
      </c>
      <c r="F304" s="37">
        <v>221</v>
      </c>
      <c r="G304" s="145">
        <v>45347</v>
      </c>
      <c r="H304" s="76">
        <f t="shared" si="8"/>
        <v>2</v>
      </c>
      <c r="K304" s="134">
        <v>300</v>
      </c>
      <c r="L304" s="679">
        <v>45346</v>
      </c>
      <c r="M304" s="136"/>
      <c r="N304" s="137">
        <f t="shared" si="9"/>
        <v>56.25</v>
      </c>
      <c r="O304" s="138">
        <v>48.75</v>
      </c>
      <c r="P304" s="288">
        <f t="shared" si="11"/>
        <v>7.5</v>
      </c>
      <c r="Q304" s="41"/>
    </row>
    <row r="305" spans="1:19" ht="15.6" x14ac:dyDescent="0.3">
      <c r="A305" s="150"/>
      <c r="B305" s="142">
        <f t="shared" si="6"/>
        <v>221</v>
      </c>
      <c r="C305" s="128"/>
      <c r="D305" s="34">
        <f t="shared" si="10"/>
        <v>221</v>
      </c>
      <c r="E305" s="144">
        <v>45347</v>
      </c>
      <c r="F305" s="37">
        <v>221</v>
      </c>
      <c r="G305" s="145">
        <v>45348</v>
      </c>
      <c r="H305" s="76">
        <f t="shared" si="8"/>
        <v>0</v>
      </c>
      <c r="K305" s="134">
        <v>301</v>
      </c>
      <c r="L305" s="679">
        <v>45347</v>
      </c>
      <c r="M305" s="136"/>
      <c r="N305" s="137">
        <f t="shared" si="9"/>
        <v>48.75</v>
      </c>
      <c r="O305" s="138">
        <v>45</v>
      </c>
      <c r="P305" s="288">
        <f t="shared" si="11"/>
        <v>3.75</v>
      </c>
      <c r="Q305" s="41"/>
    </row>
    <row r="306" spans="1:19" ht="15.6" x14ac:dyDescent="0.3">
      <c r="A306" s="150"/>
      <c r="B306" s="142">
        <f t="shared" si="6"/>
        <v>224</v>
      </c>
      <c r="C306" s="128"/>
      <c r="D306" s="34">
        <f t="shared" si="10"/>
        <v>221</v>
      </c>
      <c r="E306" s="144">
        <v>45348</v>
      </c>
      <c r="F306" s="37">
        <v>224</v>
      </c>
      <c r="G306" s="145">
        <v>45349</v>
      </c>
      <c r="H306" s="76">
        <f t="shared" si="8"/>
        <v>3</v>
      </c>
      <c r="K306" s="134">
        <v>302</v>
      </c>
      <c r="L306" s="679">
        <v>45348</v>
      </c>
      <c r="M306" s="136">
        <v>60</v>
      </c>
      <c r="N306" s="137">
        <f t="shared" si="9"/>
        <v>45</v>
      </c>
      <c r="O306" s="138">
        <v>67.5</v>
      </c>
      <c r="P306" s="288">
        <f t="shared" si="11"/>
        <v>37.5</v>
      </c>
      <c r="Q306" s="41"/>
      <c r="R306" s="48" t="s">
        <v>376</v>
      </c>
      <c r="S306" s="48" t="s">
        <v>377</v>
      </c>
    </row>
    <row r="307" spans="1:19" ht="15.6" x14ac:dyDescent="0.3">
      <c r="A307" s="150"/>
      <c r="B307" s="142">
        <f t="shared" si="6"/>
        <v>224</v>
      </c>
      <c r="C307" s="128"/>
      <c r="D307" s="34">
        <f t="shared" si="10"/>
        <v>224</v>
      </c>
      <c r="E307" s="144">
        <v>45349</v>
      </c>
      <c r="F307" s="37">
        <v>224</v>
      </c>
      <c r="G307" s="145">
        <v>45350</v>
      </c>
      <c r="H307" s="76">
        <f t="shared" si="8"/>
        <v>0</v>
      </c>
      <c r="K307" s="134">
        <v>303</v>
      </c>
      <c r="L307" s="679">
        <v>45349</v>
      </c>
      <c r="M307" s="136"/>
      <c r="N307" s="137">
        <f t="shared" si="9"/>
        <v>67.5</v>
      </c>
      <c r="O307" s="138">
        <v>67.5</v>
      </c>
      <c r="P307" s="288">
        <f t="shared" si="11"/>
        <v>0</v>
      </c>
      <c r="Q307" s="41"/>
    </row>
    <row r="308" spans="1:19" ht="15.6" x14ac:dyDescent="0.3">
      <c r="A308" s="150"/>
      <c r="B308" s="142">
        <f t="shared" ref="B308:B562" si="12">F308</f>
        <v>228</v>
      </c>
      <c r="C308" s="128"/>
      <c r="D308" s="34">
        <f t="shared" si="10"/>
        <v>224</v>
      </c>
      <c r="E308" s="144">
        <v>45350</v>
      </c>
      <c r="F308" s="37">
        <v>228</v>
      </c>
      <c r="G308" s="145">
        <v>45351</v>
      </c>
      <c r="H308" s="76">
        <f t="shared" si="8"/>
        <v>4</v>
      </c>
      <c r="K308" s="134">
        <v>304</v>
      </c>
      <c r="L308" s="679">
        <v>45350</v>
      </c>
      <c r="M308" s="136"/>
      <c r="N308" s="137">
        <f t="shared" si="9"/>
        <v>67.5</v>
      </c>
      <c r="O308" s="138">
        <v>48.75</v>
      </c>
      <c r="P308" s="288">
        <f t="shared" si="11"/>
        <v>18.75</v>
      </c>
      <c r="Q308" s="41"/>
    </row>
    <row r="309" spans="1:19" ht="15.6" x14ac:dyDescent="0.3">
      <c r="A309" s="150"/>
      <c r="B309" s="142">
        <f t="shared" si="12"/>
        <v>228</v>
      </c>
      <c r="C309" s="128"/>
      <c r="D309" s="34">
        <f t="shared" si="10"/>
        <v>228</v>
      </c>
      <c r="E309" s="144">
        <v>45351</v>
      </c>
      <c r="F309" s="37">
        <v>228</v>
      </c>
      <c r="G309" s="145">
        <v>45352</v>
      </c>
      <c r="H309" s="76">
        <f t="shared" si="8"/>
        <v>0</v>
      </c>
      <c r="K309" s="134">
        <v>305</v>
      </c>
      <c r="L309" s="679">
        <v>45351</v>
      </c>
      <c r="M309" s="136">
        <v>90</v>
      </c>
      <c r="N309" s="137">
        <f t="shared" si="9"/>
        <v>48.75</v>
      </c>
      <c r="O309" s="138">
        <v>114</v>
      </c>
      <c r="P309" s="288">
        <f t="shared" si="11"/>
        <v>24.75</v>
      </c>
      <c r="Q309" s="41"/>
      <c r="R309" s="48" t="s">
        <v>379</v>
      </c>
    </row>
    <row r="310" spans="1:19" ht="15.6" x14ac:dyDescent="0.3">
      <c r="A310" s="150"/>
      <c r="B310" s="142">
        <f t="shared" si="12"/>
        <v>228</v>
      </c>
      <c r="C310" s="128"/>
      <c r="D310" s="34">
        <f t="shared" si="10"/>
        <v>228</v>
      </c>
      <c r="E310" s="144">
        <v>45352</v>
      </c>
      <c r="F310" s="37">
        <v>228</v>
      </c>
      <c r="G310" s="145">
        <v>45353</v>
      </c>
      <c r="H310" s="76">
        <f t="shared" si="8"/>
        <v>0</v>
      </c>
      <c r="K310" s="134">
        <v>306</v>
      </c>
      <c r="L310" s="679">
        <v>45352</v>
      </c>
      <c r="M310" s="136"/>
      <c r="N310" s="137">
        <f t="shared" si="9"/>
        <v>114</v>
      </c>
      <c r="O310" s="138">
        <v>114</v>
      </c>
      <c r="P310" s="288">
        <f t="shared" si="11"/>
        <v>0</v>
      </c>
      <c r="Q310" s="41"/>
    </row>
    <row r="311" spans="1:19" ht="15.6" x14ac:dyDescent="0.3">
      <c r="A311" s="150"/>
      <c r="B311" s="142">
        <f t="shared" si="12"/>
        <v>228</v>
      </c>
      <c r="C311" s="128"/>
      <c r="D311" s="34">
        <f t="shared" si="10"/>
        <v>228</v>
      </c>
      <c r="E311" s="144">
        <v>45353</v>
      </c>
      <c r="F311" s="37">
        <v>228</v>
      </c>
      <c r="G311" s="145">
        <v>45354</v>
      </c>
      <c r="H311" s="76">
        <f t="shared" si="8"/>
        <v>0</v>
      </c>
      <c r="K311" s="134">
        <v>307</v>
      </c>
      <c r="L311" s="679">
        <v>45353</v>
      </c>
      <c r="M311" s="136"/>
      <c r="N311" s="137">
        <f t="shared" si="9"/>
        <v>114</v>
      </c>
      <c r="O311" s="138">
        <v>114</v>
      </c>
      <c r="P311" s="288">
        <f t="shared" si="11"/>
        <v>0</v>
      </c>
      <c r="Q311" s="41"/>
    </row>
    <row r="312" spans="1:19" ht="15.6" x14ac:dyDescent="0.3">
      <c r="A312" s="150"/>
      <c r="B312" s="142">
        <f t="shared" si="12"/>
        <v>229</v>
      </c>
      <c r="C312" s="128"/>
      <c r="D312" s="34">
        <f t="shared" si="10"/>
        <v>228</v>
      </c>
      <c r="E312" s="144">
        <v>45354</v>
      </c>
      <c r="F312" s="37">
        <v>229</v>
      </c>
      <c r="G312" s="145">
        <v>45355</v>
      </c>
      <c r="H312" s="76">
        <f t="shared" si="8"/>
        <v>1</v>
      </c>
      <c r="K312" s="134">
        <v>308</v>
      </c>
      <c r="L312" s="679">
        <v>45354</v>
      </c>
      <c r="M312" s="136"/>
      <c r="N312" s="137">
        <f t="shared" si="9"/>
        <v>114</v>
      </c>
      <c r="O312" s="138">
        <v>120</v>
      </c>
      <c r="P312" s="288">
        <v>0</v>
      </c>
      <c r="Q312" s="41"/>
    </row>
    <row r="313" spans="1:19" ht="15.6" x14ac:dyDescent="0.3">
      <c r="A313" s="150"/>
      <c r="B313" s="142">
        <f t="shared" si="12"/>
        <v>233</v>
      </c>
      <c r="C313" s="128"/>
      <c r="D313" s="34">
        <f t="shared" si="10"/>
        <v>229</v>
      </c>
      <c r="E313" s="144">
        <v>45355</v>
      </c>
      <c r="F313" s="37">
        <v>233</v>
      </c>
      <c r="G313" s="145">
        <v>45356</v>
      </c>
      <c r="H313" s="76">
        <f t="shared" si="8"/>
        <v>4</v>
      </c>
      <c r="K313" s="134">
        <v>309</v>
      </c>
      <c r="L313" s="679">
        <v>45355</v>
      </c>
      <c r="M313" s="136"/>
      <c r="N313" s="137">
        <f t="shared" si="9"/>
        <v>120</v>
      </c>
      <c r="O313" s="138">
        <v>90</v>
      </c>
      <c r="P313" s="288">
        <f t="shared" ref="P313:P323" si="13">M313+N313-O313</f>
        <v>30</v>
      </c>
      <c r="Q313" s="41"/>
    </row>
    <row r="314" spans="1:19" ht="15.6" x14ac:dyDescent="0.3">
      <c r="A314" s="150"/>
      <c r="B314" s="142">
        <f t="shared" si="12"/>
        <v>235</v>
      </c>
      <c r="C314" s="128"/>
      <c r="D314" s="34">
        <f t="shared" si="10"/>
        <v>233</v>
      </c>
      <c r="E314" s="144">
        <v>45356</v>
      </c>
      <c r="F314" s="37">
        <v>235</v>
      </c>
      <c r="G314" s="145">
        <v>45357</v>
      </c>
      <c r="H314" s="76">
        <f t="shared" si="8"/>
        <v>2</v>
      </c>
      <c r="K314" s="134">
        <v>310</v>
      </c>
      <c r="L314" s="679">
        <v>45356</v>
      </c>
      <c r="M314" s="136"/>
      <c r="N314" s="137">
        <f t="shared" si="9"/>
        <v>90</v>
      </c>
      <c r="O314" s="138">
        <v>75</v>
      </c>
      <c r="P314" s="288">
        <f t="shared" si="13"/>
        <v>15</v>
      </c>
      <c r="Q314" s="41"/>
      <c r="R314" s="48" t="s">
        <v>380</v>
      </c>
    </row>
    <row r="315" spans="1:19" ht="15.6" x14ac:dyDescent="0.3">
      <c r="A315" s="150"/>
      <c r="B315" s="142">
        <f t="shared" si="12"/>
        <v>235</v>
      </c>
      <c r="C315" s="128"/>
      <c r="D315" s="34">
        <f t="shared" si="10"/>
        <v>235</v>
      </c>
      <c r="E315" s="144">
        <v>45357</v>
      </c>
      <c r="F315" s="37">
        <v>235</v>
      </c>
      <c r="G315" s="145">
        <v>45358</v>
      </c>
      <c r="H315" s="76">
        <f t="shared" si="8"/>
        <v>0</v>
      </c>
      <c r="K315" s="134">
        <v>311</v>
      </c>
      <c r="L315" s="679">
        <v>45357</v>
      </c>
      <c r="M315" s="136"/>
      <c r="N315" s="137">
        <f t="shared" si="9"/>
        <v>75</v>
      </c>
      <c r="O315" s="138">
        <v>75</v>
      </c>
      <c r="P315" s="288">
        <f t="shared" si="13"/>
        <v>0</v>
      </c>
      <c r="Q315" s="41"/>
    </row>
    <row r="316" spans="1:19" ht="15.6" x14ac:dyDescent="0.3">
      <c r="A316" s="150"/>
      <c r="B316" s="142">
        <f t="shared" si="12"/>
        <v>239</v>
      </c>
      <c r="C316" s="128"/>
      <c r="D316" s="34">
        <f t="shared" si="10"/>
        <v>235</v>
      </c>
      <c r="E316" s="144">
        <v>45358</v>
      </c>
      <c r="F316" s="37">
        <v>239</v>
      </c>
      <c r="G316" s="145">
        <v>45359</v>
      </c>
      <c r="H316" s="76">
        <f t="shared" si="8"/>
        <v>4</v>
      </c>
      <c r="K316" s="134">
        <v>312</v>
      </c>
      <c r="L316" s="679">
        <v>45358</v>
      </c>
      <c r="M316" s="136"/>
      <c r="N316" s="137">
        <f t="shared" si="9"/>
        <v>75</v>
      </c>
      <c r="O316" s="138">
        <v>40</v>
      </c>
      <c r="P316" s="288">
        <f t="shared" si="13"/>
        <v>35</v>
      </c>
      <c r="Q316" s="41"/>
    </row>
    <row r="317" spans="1:19" ht="15.6" x14ac:dyDescent="0.3">
      <c r="A317" s="150"/>
      <c r="B317" s="142">
        <f t="shared" si="12"/>
        <v>247</v>
      </c>
      <c r="C317" s="128"/>
      <c r="D317" s="34">
        <f t="shared" si="10"/>
        <v>239</v>
      </c>
      <c r="E317" s="144">
        <v>45359</v>
      </c>
      <c r="F317" s="37">
        <v>247</v>
      </c>
      <c r="G317" s="145">
        <v>45360</v>
      </c>
      <c r="H317" s="76">
        <f t="shared" si="8"/>
        <v>8</v>
      </c>
      <c r="K317" s="134">
        <v>313</v>
      </c>
      <c r="L317" s="679">
        <v>45359</v>
      </c>
      <c r="M317" s="136">
        <v>150</v>
      </c>
      <c r="N317" s="137">
        <f t="shared" si="9"/>
        <v>40</v>
      </c>
      <c r="O317" s="138">
        <v>100</v>
      </c>
      <c r="P317" s="288">
        <f t="shared" si="13"/>
        <v>90</v>
      </c>
      <c r="Q317" s="41"/>
      <c r="R317" s="48" t="s">
        <v>383</v>
      </c>
    </row>
    <row r="318" spans="1:19" ht="15.6" x14ac:dyDescent="0.3">
      <c r="A318" s="150"/>
      <c r="B318" s="142">
        <f t="shared" si="12"/>
        <v>247</v>
      </c>
      <c r="C318" s="128"/>
      <c r="D318" s="34">
        <f t="shared" si="10"/>
        <v>247</v>
      </c>
      <c r="E318" s="144">
        <v>45360</v>
      </c>
      <c r="F318" s="37">
        <v>247</v>
      </c>
      <c r="G318" s="145">
        <v>45361</v>
      </c>
      <c r="H318" s="76">
        <f t="shared" si="8"/>
        <v>0</v>
      </c>
      <c r="K318" s="134">
        <v>314</v>
      </c>
      <c r="L318" s="679">
        <v>45360</v>
      </c>
      <c r="M318" s="136"/>
      <c r="N318" s="137">
        <f t="shared" si="9"/>
        <v>100</v>
      </c>
      <c r="O318" s="138">
        <v>100</v>
      </c>
      <c r="P318" s="288">
        <f t="shared" si="13"/>
        <v>0</v>
      </c>
      <c r="Q318" s="41"/>
    </row>
    <row r="319" spans="1:19" ht="15.6" x14ac:dyDescent="0.3">
      <c r="A319" s="150"/>
      <c r="B319" s="142">
        <f t="shared" si="12"/>
        <v>250</v>
      </c>
      <c r="C319" s="128"/>
      <c r="D319" s="34">
        <f t="shared" si="10"/>
        <v>247</v>
      </c>
      <c r="E319" s="144">
        <v>45361</v>
      </c>
      <c r="F319" s="37">
        <v>250</v>
      </c>
      <c r="G319" s="145">
        <v>45362</v>
      </c>
      <c r="H319" s="76">
        <f t="shared" si="8"/>
        <v>3</v>
      </c>
      <c r="K319" s="134">
        <v>315</v>
      </c>
      <c r="L319" s="679">
        <v>45361</v>
      </c>
      <c r="M319" s="136"/>
      <c r="N319" s="137">
        <f t="shared" si="9"/>
        <v>100</v>
      </c>
      <c r="O319" s="138">
        <v>60</v>
      </c>
      <c r="P319" s="288">
        <f t="shared" si="13"/>
        <v>40</v>
      </c>
      <c r="Q319" s="41"/>
    </row>
    <row r="320" spans="1:19" ht="15.6" x14ac:dyDescent="0.3">
      <c r="A320" s="150"/>
      <c r="B320" s="142">
        <f t="shared" si="12"/>
        <v>251</v>
      </c>
      <c r="C320" s="128"/>
      <c r="D320" s="34">
        <f t="shared" si="10"/>
        <v>250</v>
      </c>
      <c r="E320" s="144">
        <v>45362</v>
      </c>
      <c r="F320" s="37">
        <v>251</v>
      </c>
      <c r="G320" s="145">
        <v>45363</v>
      </c>
      <c r="H320" s="76">
        <f t="shared" si="8"/>
        <v>1</v>
      </c>
      <c r="K320" s="134">
        <v>316</v>
      </c>
      <c r="L320" s="679">
        <v>45362</v>
      </c>
      <c r="M320" s="136">
        <v>100</v>
      </c>
      <c r="N320" s="137">
        <f t="shared" si="9"/>
        <v>60</v>
      </c>
      <c r="O320" s="138">
        <v>135</v>
      </c>
      <c r="P320" s="288">
        <f t="shared" si="13"/>
        <v>25</v>
      </c>
      <c r="Q320" s="41"/>
    </row>
    <row r="321" spans="1:18" ht="15.6" x14ac:dyDescent="0.3">
      <c r="A321" s="150"/>
      <c r="B321" s="142">
        <f t="shared" si="12"/>
        <v>256</v>
      </c>
      <c r="C321" s="128"/>
      <c r="D321" s="34">
        <f t="shared" si="10"/>
        <v>251</v>
      </c>
      <c r="E321" s="144">
        <v>45363</v>
      </c>
      <c r="F321" s="37">
        <v>256</v>
      </c>
      <c r="G321" s="145">
        <v>45364</v>
      </c>
      <c r="H321" s="76">
        <f t="shared" si="8"/>
        <v>5</v>
      </c>
      <c r="K321" s="134">
        <v>317</v>
      </c>
      <c r="L321" s="679">
        <v>45363</v>
      </c>
      <c r="M321" s="136"/>
      <c r="N321" s="137">
        <f t="shared" si="9"/>
        <v>135</v>
      </c>
      <c r="O321" s="138">
        <v>112.5</v>
      </c>
      <c r="P321" s="288">
        <f t="shared" si="13"/>
        <v>22.5</v>
      </c>
      <c r="Q321" s="41"/>
    </row>
    <row r="322" spans="1:18" ht="15.6" x14ac:dyDescent="0.3">
      <c r="A322" s="150"/>
      <c r="B322" s="142">
        <f t="shared" si="12"/>
        <v>267</v>
      </c>
      <c r="C322" s="128"/>
      <c r="D322" s="34">
        <f t="shared" si="10"/>
        <v>256</v>
      </c>
      <c r="E322" s="144">
        <v>45364</v>
      </c>
      <c r="F322" s="37">
        <v>267</v>
      </c>
      <c r="G322" s="145">
        <v>45365</v>
      </c>
      <c r="H322" s="76">
        <f t="shared" si="8"/>
        <v>11</v>
      </c>
      <c r="K322" s="134">
        <v>318</v>
      </c>
      <c r="L322" s="679">
        <v>45364</v>
      </c>
      <c r="M322" s="136"/>
      <c r="N322" s="137">
        <f t="shared" si="9"/>
        <v>112.5</v>
      </c>
      <c r="O322" s="138">
        <v>5</v>
      </c>
      <c r="P322" s="288">
        <f t="shared" si="13"/>
        <v>107.5</v>
      </c>
      <c r="Q322" s="41"/>
    </row>
    <row r="323" spans="1:18" ht="15.6" x14ac:dyDescent="0.3">
      <c r="A323" s="150"/>
      <c r="B323" s="142">
        <f t="shared" si="12"/>
        <v>269</v>
      </c>
      <c r="C323" s="128"/>
      <c r="D323" s="34">
        <f t="shared" si="10"/>
        <v>267</v>
      </c>
      <c r="E323" s="144">
        <v>45365</v>
      </c>
      <c r="F323" s="37">
        <v>269</v>
      </c>
      <c r="G323" s="145">
        <v>45366</v>
      </c>
      <c r="H323" s="76">
        <f t="shared" si="8"/>
        <v>2</v>
      </c>
      <c r="K323" s="134">
        <v>319</v>
      </c>
      <c r="L323" s="679">
        <v>45365</v>
      </c>
      <c r="M323" s="136"/>
      <c r="N323" s="137">
        <f t="shared" si="9"/>
        <v>5</v>
      </c>
      <c r="O323" s="138">
        <v>5</v>
      </c>
      <c r="P323" s="288">
        <f t="shared" si="13"/>
        <v>0</v>
      </c>
      <c r="Q323" s="41"/>
      <c r="R323" s="48" t="s">
        <v>384</v>
      </c>
    </row>
    <row r="324" spans="1:18" ht="15.6" x14ac:dyDescent="0.3">
      <c r="A324" s="150"/>
      <c r="B324" s="142">
        <f t="shared" si="12"/>
        <v>269</v>
      </c>
      <c r="C324" s="128"/>
      <c r="D324" s="34">
        <f t="shared" si="10"/>
        <v>269</v>
      </c>
      <c r="E324" s="144">
        <v>45366</v>
      </c>
      <c r="F324" s="37">
        <v>269</v>
      </c>
      <c r="G324" s="145">
        <v>45367</v>
      </c>
      <c r="H324" s="76">
        <f t="shared" si="8"/>
        <v>0</v>
      </c>
      <c r="K324" s="134">
        <v>320</v>
      </c>
      <c r="L324" s="679">
        <v>45366</v>
      </c>
      <c r="M324" s="136">
        <v>60</v>
      </c>
      <c r="N324" s="137">
        <f t="shared" si="9"/>
        <v>5</v>
      </c>
      <c r="O324" s="138">
        <v>40</v>
      </c>
      <c r="P324" s="288">
        <v>0</v>
      </c>
      <c r="Q324" s="41"/>
      <c r="R324" s="48" t="s">
        <v>403</v>
      </c>
    </row>
    <row r="325" spans="1:18" ht="15.6" x14ac:dyDescent="0.3">
      <c r="A325" s="150"/>
      <c r="B325" s="142">
        <f t="shared" si="12"/>
        <v>269</v>
      </c>
      <c r="C325" s="128"/>
      <c r="D325" s="34">
        <f t="shared" si="10"/>
        <v>269</v>
      </c>
      <c r="E325" s="144">
        <v>45367</v>
      </c>
      <c r="F325" s="37">
        <v>269</v>
      </c>
      <c r="G325" s="145">
        <v>45368</v>
      </c>
      <c r="H325" s="76">
        <f t="shared" si="8"/>
        <v>0</v>
      </c>
      <c r="K325" s="134">
        <v>321</v>
      </c>
      <c r="L325" s="679">
        <v>45367</v>
      </c>
      <c r="M325" s="136"/>
      <c r="N325" s="137">
        <f t="shared" si="9"/>
        <v>40</v>
      </c>
      <c r="O325" s="138">
        <v>40</v>
      </c>
      <c r="P325" s="288">
        <f t="shared" ref="P325:P330" si="14">M325+N325-O325</f>
        <v>0</v>
      </c>
      <c r="Q325" s="41"/>
    </row>
    <row r="326" spans="1:18" ht="15.6" x14ac:dyDescent="0.3">
      <c r="A326" s="150"/>
      <c r="B326" s="142">
        <f t="shared" si="12"/>
        <v>269</v>
      </c>
      <c r="C326" s="128"/>
      <c r="D326" s="34">
        <f t="shared" si="10"/>
        <v>269</v>
      </c>
      <c r="E326" s="144">
        <v>45368</v>
      </c>
      <c r="F326" s="37">
        <v>269</v>
      </c>
      <c r="G326" s="145">
        <v>45369</v>
      </c>
      <c r="H326" s="76">
        <f t="shared" si="8"/>
        <v>0</v>
      </c>
      <c r="K326" s="134">
        <v>322</v>
      </c>
      <c r="L326" s="679">
        <v>45368</v>
      </c>
      <c r="M326" s="136">
        <v>210</v>
      </c>
      <c r="N326" s="137">
        <f t="shared" si="9"/>
        <v>40</v>
      </c>
      <c r="O326" s="138">
        <v>250</v>
      </c>
      <c r="P326" s="288">
        <f t="shared" si="14"/>
        <v>0</v>
      </c>
      <c r="Q326" s="41"/>
    </row>
    <row r="327" spans="1:18" ht="15.6" x14ac:dyDescent="0.3">
      <c r="A327" s="150"/>
      <c r="B327" s="142">
        <f t="shared" si="12"/>
        <v>269</v>
      </c>
      <c r="C327" s="128"/>
      <c r="D327" s="34">
        <f t="shared" si="10"/>
        <v>269</v>
      </c>
      <c r="E327" s="144">
        <v>45369</v>
      </c>
      <c r="F327" s="37">
        <v>269</v>
      </c>
      <c r="G327" s="145">
        <v>45370</v>
      </c>
      <c r="H327" s="76">
        <f t="shared" si="8"/>
        <v>0</v>
      </c>
      <c r="K327" s="134">
        <v>323</v>
      </c>
      <c r="L327" s="679">
        <v>45369</v>
      </c>
      <c r="M327" s="136"/>
      <c r="N327" s="137">
        <f t="shared" si="9"/>
        <v>250</v>
      </c>
      <c r="O327" s="138">
        <v>250</v>
      </c>
      <c r="P327" s="288">
        <f t="shared" si="14"/>
        <v>0</v>
      </c>
      <c r="Q327" s="41"/>
    </row>
    <row r="328" spans="1:18" ht="15.6" x14ac:dyDescent="0.3">
      <c r="A328" s="150"/>
      <c r="B328" s="142">
        <f t="shared" si="12"/>
        <v>269</v>
      </c>
      <c r="C328" s="128"/>
      <c r="D328" s="34">
        <f t="shared" si="10"/>
        <v>269</v>
      </c>
      <c r="E328" s="144">
        <v>45370</v>
      </c>
      <c r="F328" s="37">
        <v>269</v>
      </c>
      <c r="G328" s="145">
        <v>45371</v>
      </c>
      <c r="H328" s="76">
        <f t="shared" si="8"/>
        <v>0</v>
      </c>
      <c r="K328" s="134">
        <v>324</v>
      </c>
      <c r="L328" s="679">
        <v>45370</v>
      </c>
      <c r="M328" s="136"/>
      <c r="N328" s="137">
        <f t="shared" si="9"/>
        <v>250</v>
      </c>
      <c r="O328" s="138">
        <v>250</v>
      </c>
      <c r="P328" s="288">
        <f t="shared" si="14"/>
        <v>0</v>
      </c>
      <c r="Q328" s="41"/>
    </row>
    <row r="329" spans="1:18" ht="15.6" x14ac:dyDescent="0.3">
      <c r="A329" s="150"/>
      <c r="B329" s="142">
        <f t="shared" si="12"/>
        <v>269</v>
      </c>
      <c r="C329" s="128"/>
      <c r="D329" s="34">
        <f t="shared" si="10"/>
        <v>269</v>
      </c>
      <c r="E329" s="144">
        <v>45371</v>
      </c>
      <c r="F329" s="37">
        <v>269</v>
      </c>
      <c r="G329" s="145">
        <v>45372</v>
      </c>
      <c r="H329" s="76">
        <f t="shared" si="8"/>
        <v>0</v>
      </c>
      <c r="K329" s="134">
        <v>325</v>
      </c>
      <c r="L329" s="679">
        <v>45371</v>
      </c>
      <c r="M329" s="136"/>
      <c r="N329" s="137">
        <f t="shared" si="9"/>
        <v>250</v>
      </c>
      <c r="O329" s="138">
        <v>250</v>
      </c>
      <c r="P329" s="288">
        <f t="shared" si="14"/>
        <v>0</v>
      </c>
      <c r="Q329" s="41"/>
    </row>
    <row r="330" spans="1:18" ht="15.6" x14ac:dyDescent="0.3">
      <c r="A330" s="150"/>
      <c r="B330" s="142">
        <f t="shared" si="12"/>
        <v>270</v>
      </c>
      <c r="C330" s="128"/>
      <c r="D330" s="34">
        <f t="shared" si="10"/>
        <v>269</v>
      </c>
      <c r="E330" s="144">
        <v>45372</v>
      </c>
      <c r="F330" s="37">
        <v>270</v>
      </c>
      <c r="G330" s="145">
        <v>45373</v>
      </c>
      <c r="H330" s="76">
        <f t="shared" si="8"/>
        <v>1</v>
      </c>
      <c r="K330" s="134">
        <v>326</v>
      </c>
      <c r="L330" s="679">
        <v>45372</v>
      </c>
      <c r="M330" s="136"/>
      <c r="N330" s="137">
        <f t="shared" si="9"/>
        <v>250</v>
      </c>
      <c r="O330" s="138">
        <v>250</v>
      </c>
      <c r="P330" s="288">
        <f t="shared" si="14"/>
        <v>0</v>
      </c>
      <c r="Q330" s="41"/>
    </row>
    <row r="331" spans="1:18" ht="15.6" x14ac:dyDescent="0.3">
      <c r="A331" s="150"/>
      <c r="B331" s="142">
        <f t="shared" si="12"/>
        <v>270</v>
      </c>
      <c r="C331" s="128"/>
      <c r="D331" s="34">
        <f t="shared" si="10"/>
        <v>270</v>
      </c>
      <c r="E331" s="144">
        <v>45373</v>
      </c>
      <c r="F331" s="37">
        <v>270</v>
      </c>
      <c r="G331" s="145">
        <v>45374</v>
      </c>
      <c r="H331" s="76">
        <f t="shared" si="8"/>
        <v>0</v>
      </c>
      <c r="K331" s="134">
        <v>327</v>
      </c>
      <c r="L331" s="679">
        <v>45373</v>
      </c>
      <c r="M331" s="136">
        <v>45</v>
      </c>
      <c r="N331" s="137">
        <f t="shared" si="9"/>
        <v>250</v>
      </c>
      <c r="O331" s="138">
        <v>250</v>
      </c>
      <c r="P331" s="288">
        <v>0</v>
      </c>
      <c r="Q331" s="41"/>
    </row>
    <row r="332" spans="1:18" ht="15.6" x14ac:dyDescent="0.3">
      <c r="A332" s="150"/>
      <c r="B332" s="142">
        <f t="shared" si="12"/>
        <v>274</v>
      </c>
      <c r="C332" s="128"/>
      <c r="D332" s="34">
        <f t="shared" si="10"/>
        <v>270</v>
      </c>
      <c r="E332" s="144">
        <v>45374</v>
      </c>
      <c r="F332" s="37">
        <v>274</v>
      </c>
      <c r="G332" s="145">
        <v>45375</v>
      </c>
      <c r="H332" s="76">
        <f t="shared" si="8"/>
        <v>4</v>
      </c>
      <c r="K332" s="134">
        <v>328</v>
      </c>
      <c r="L332" s="679">
        <v>45374</v>
      </c>
      <c r="M332" s="136"/>
      <c r="N332" s="137">
        <f t="shared" si="9"/>
        <v>250</v>
      </c>
      <c r="O332" s="138">
        <v>250</v>
      </c>
      <c r="P332" s="288">
        <f t="shared" ref="P332:P376" si="15">M332+N332-O332</f>
        <v>0</v>
      </c>
      <c r="Q332" s="41"/>
    </row>
    <row r="333" spans="1:18" ht="15.6" x14ac:dyDescent="0.3">
      <c r="A333" s="150"/>
      <c r="B333" s="142">
        <f t="shared" si="12"/>
        <v>274</v>
      </c>
      <c r="C333" s="128"/>
      <c r="D333" s="34">
        <f t="shared" si="10"/>
        <v>274</v>
      </c>
      <c r="E333" s="144">
        <v>45375</v>
      </c>
      <c r="F333" s="37">
        <v>274</v>
      </c>
      <c r="G333" s="145">
        <v>45376</v>
      </c>
      <c r="H333" s="76">
        <f t="shared" si="8"/>
        <v>0</v>
      </c>
      <c r="K333" s="134">
        <v>329</v>
      </c>
      <c r="L333" s="679">
        <v>45375</v>
      </c>
      <c r="M333" s="136"/>
      <c r="N333" s="137">
        <f t="shared" si="9"/>
        <v>250</v>
      </c>
      <c r="O333" s="138">
        <v>250</v>
      </c>
      <c r="P333" s="288">
        <f t="shared" si="15"/>
        <v>0</v>
      </c>
      <c r="Q333" s="41"/>
    </row>
    <row r="334" spans="1:18" ht="15.6" x14ac:dyDescent="0.3">
      <c r="A334" s="150"/>
      <c r="B334" s="142">
        <f t="shared" si="12"/>
        <v>274</v>
      </c>
      <c r="C334" s="128"/>
      <c r="D334" s="34">
        <f t="shared" si="10"/>
        <v>274</v>
      </c>
      <c r="E334" s="144">
        <v>45376</v>
      </c>
      <c r="F334" s="37">
        <v>274</v>
      </c>
      <c r="G334" s="145">
        <v>45377</v>
      </c>
      <c r="H334" s="76">
        <f t="shared" si="8"/>
        <v>0</v>
      </c>
      <c r="K334" s="134">
        <v>330</v>
      </c>
      <c r="L334" s="679">
        <v>45376</v>
      </c>
      <c r="M334" s="136"/>
      <c r="N334" s="137">
        <f t="shared" si="9"/>
        <v>250</v>
      </c>
      <c r="O334" s="138">
        <v>250</v>
      </c>
      <c r="P334" s="288">
        <f t="shared" si="15"/>
        <v>0</v>
      </c>
      <c r="Q334" s="41"/>
    </row>
    <row r="335" spans="1:18" ht="15.6" x14ac:dyDescent="0.3">
      <c r="A335" s="150"/>
      <c r="B335" s="142">
        <f t="shared" si="12"/>
        <v>274</v>
      </c>
      <c r="C335" s="128"/>
      <c r="D335" s="34">
        <f t="shared" si="10"/>
        <v>274</v>
      </c>
      <c r="E335" s="144">
        <v>45377</v>
      </c>
      <c r="F335" s="37">
        <v>274</v>
      </c>
      <c r="G335" s="145">
        <v>45378</v>
      </c>
      <c r="H335" s="76">
        <f t="shared" si="8"/>
        <v>0</v>
      </c>
      <c r="K335" s="134">
        <v>331</v>
      </c>
      <c r="L335" s="679">
        <v>45377</v>
      </c>
      <c r="M335" s="136"/>
      <c r="N335" s="137">
        <f t="shared" si="9"/>
        <v>250</v>
      </c>
      <c r="O335" s="138">
        <v>250</v>
      </c>
      <c r="P335" s="288">
        <f t="shared" si="15"/>
        <v>0</v>
      </c>
      <c r="Q335" s="41"/>
    </row>
    <row r="336" spans="1:18" ht="15.6" x14ac:dyDescent="0.3">
      <c r="A336" s="150"/>
      <c r="B336" s="142">
        <f t="shared" si="12"/>
        <v>274</v>
      </c>
      <c r="C336" s="128"/>
      <c r="D336" s="34">
        <f t="shared" si="10"/>
        <v>274</v>
      </c>
      <c r="E336" s="144">
        <v>45378</v>
      </c>
      <c r="F336" s="37">
        <v>274</v>
      </c>
      <c r="G336" s="145">
        <v>45379</v>
      </c>
      <c r="H336" s="76">
        <f t="shared" si="8"/>
        <v>0</v>
      </c>
      <c r="K336" s="134">
        <v>332</v>
      </c>
      <c r="L336" s="679">
        <v>45378</v>
      </c>
      <c r="M336" s="136"/>
      <c r="N336" s="137">
        <f t="shared" si="9"/>
        <v>250</v>
      </c>
      <c r="O336" s="138">
        <v>250</v>
      </c>
      <c r="P336" s="288">
        <f t="shared" si="15"/>
        <v>0</v>
      </c>
      <c r="Q336" s="41"/>
    </row>
    <row r="337" spans="1:20" ht="15.6" x14ac:dyDescent="0.3">
      <c r="A337" s="150"/>
      <c r="B337" s="142">
        <f t="shared" si="12"/>
        <v>280</v>
      </c>
      <c r="C337" s="128"/>
      <c r="D337" s="34">
        <f t="shared" si="10"/>
        <v>274</v>
      </c>
      <c r="E337" s="144">
        <v>45379</v>
      </c>
      <c r="F337" s="37">
        <v>280</v>
      </c>
      <c r="G337" s="145">
        <v>45380</v>
      </c>
      <c r="H337" s="76">
        <f t="shared" si="8"/>
        <v>6</v>
      </c>
      <c r="K337" s="134">
        <v>333</v>
      </c>
      <c r="L337" s="679">
        <v>45379</v>
      </c>
      <c r="M337" s="136"/>
      <c r="N337" s="137">
        <f t="shared" si="9"/>
        <v>250</v>
      </c>
      <c r="O337" s="138">
        <v>217.5</v>
      </c>
      <c r="P337" s="288">
        <f t="shared" si="15"/>
        <v>32.5</v>
      </c>
      <c r="Q337" s="41"/>
    </row>
    <row r="338" spans="1:20" ht="15.6" x14ac:dyDescent="0.3">
      <c r="A338" s="150"/>
      <c r="B338" s="142">
        <f t="shared" si="12"/>
        <v>281</v>
      </c>
      <c r="C338" s="128"/>
      <c r="D338" s="34">
        <f t="shared" si="10"/>
        <v>280</v>
      </c>
      <c r="E338" s="144">
        <v>45380</v>
      </c>
      <c r="F338" s="37">
        <v>281</v>
      </c>
      <c r="G338" s="145">
        <v>45381</v>
      </c>
      <c r="H338" s="76">
        <f t="shared" si="8"/>
        <v>1</v>
      </c>
      <c r="K338" s="134">
        <v>334</v>
      </c>
      <c r="L338" s="679">
        <v>45380</v>
      </c>
      <c r="M338" s="136">
        <v>60</v>
      </c>
      <c r="N338" s="137">
        <f t="shared" si="9"/>
        <v>217.5</v>
      </c>
      <c r="O338" s="138">
        <v>250</v>
      </c>
      <c r="P338" s="288">
        <f t="shared" si="15"/>
        <v>27.5</v>
      </c>
      <c r="Q338" s="41"/>
      <c r="R338" s="48" t="s">
        <v>387</v>
      </c>
    </row>
    <row r="339" spans="1:20" ht="15.6" x14ac:dyDescent="0.3">
      <c r="A339" s="150"/>
      <c r="B339" s="142">
        <f t="shared" si="12"/>
        <v>283</v>
      </c>
      <c r="C339" s="128"/>
      <c r="D339" s="34">
        <f t="shared" si="10"/>
        <v>281</v>
      </c>
      <c r="E339" s="144">
        <v>45381</v>
      </c>
      <c r="F339" s="37">
        <v>283</v>
      </c>
      <c r="G339" s="145">
        <v>45382</v>
      </c>
      <c r="H339" s="76">
        <f t="shared" si="8"/>
        <v>2</v>
      </c>
      <c r="K339" s="134">
        <v>335</v>
      </c>
      <c r="L339" s="679">
        <v>45381</v>
      </c>
      <c r="M339" s="136"/>
      <c r="N339" s="137">
        <f t="shared" si="9"/>
        <v>250</v>
      </c>
      <c r="O339" s="138">
        <v>250</v>
      </c>
      <c r="P339" s="288">
        <f t="shared" si="15"/>
        <v>0</v>
      </c>
      <c r="Q339" s="41"/>
    </row>
    <row r="340" spans="1:20" ht="15.6" x14ac:dyDescent="0.3">
      <c r="A340" s="150"/>
      <c r="B340" s="142">
        <f t="shared" si="12"/>
        <v>283</v>
      </c>
      <c r="C340" s="128"/>
      <c r="D340" s="34">
        <f t="shared" si="10"/>
        <v>283</v>
      </c>
      <c r="E340" s="144">
        <v>45382</v>
      </c>
      <c r="F340" s="37">
        <v>283</v>
      </c>
      <c r="G340" s="145">
        <v>45383</v>
      </c>
      <c r="H340" s="76">
        <f t="shared" si="8"/>
        <v>0</v>
      </c>
      <c r="I340" s="48">
        <f>SUM(H250:H340)</f>
        <v>101</v>
      </c>
      <c r="K340" s="134">
        <v>336</v>
      </c>
      <c r="L340" s="679">
        <v>45382</v>
      </c>
      <c r="M340" s="136"/>
      <c r="N340" s="137">
        <f t="shared" si="9"/>
        <v>250</v>
      </c>
      <c r="O340" s="138">
        <v>250</v>
      </c>
      <c r="P340" s="288">
        <f t="shared" si="15"/>
        <v>0</v>
      </c>
      <c r="Q340" s="41"/>
      <c r="T340" s="48">
        <f>SUM(P249:P340)</f>
        <v>748.5</v>
      </c>
    </row>
    <row r="341" spans="1:20" ht="15.6" x14ac:dyDescent="0.3">
      <c r="A341" s="150"/>
      <c r="B341" s="142">
        <f t="shared" si="12"/>
        <v>283</v>
      </c>
      <c r="C341" s="128"/>
      <c r="D341" s="34">
        <f t="shared" si="10"/>
        <v>283</v>
      </c>
      <c r="E341" s="144">
        <v>45383</v>
      </c>
      <c r="F341" s="37">
        <v>283</v>
      </c>
      <c r="G341" s="145">
        <v>45384</v>
      </c>
      <c r="H341" s="76">
        <f t="shared" si="8"/>
        <v>0</v>
      </c>
      <c r="K341" s="134">
        <v>337</v>
      </c>
      <c r="L341" s="679">
        <v>45383</v>
      </c>
      <c r="M341" s="136"/>
      <c r="N341" s="137">
        <f t="shared" si="9"/>
        <v>250</v>
      </c>
      <c r="O341" s="138">
        <v>250</v>
      </c>
      <c r="P341" s="288">
        <f t="shared" si="15"/>
        <v>0</v>
      </c>
      <c r="Q341" s="41"/>
    </row>
    <row r="342" spans="1:20" ht="15.6" x14ac:dyDescent="0.3">
      <c r="A342" s="150"/>
      <c r="B342" s="142">
        <f t="shared" si="12"/>
        <v>283</v>
      </c>
      <c r="C342" s="128"/>
      <c r="D342" s="34">
        <f t="shared" si="10"/>
        <v>283</v>
      </c>
      <c r="E342" s="144">
        <v>45384</v>
      </c>
      <c r="F342" s="37">
        <v>283</v>
      </c>
      <c r="G342" s="145">
        <v>45385</v>
      </c>
      <c r="H342" s="76">
        <f t="shared" si="8"/>
        <v>0</v>
      </c>
      <c r="K342" s="134">
        <v>338</v>
      </c>
      <c r="L342" s="679">
        <v>45384</v>
      </c>
      <c r="M342" s="136"/>
      <c r="N342" s="137">
        <f t="shared" si="9"/>
        <v>250</v>
      </c>
      <c r="O342" s="138">
        <v>250</v>
      </c>
      <c r="P342" s="288">
        <f t="shared" si="15"/>
        <v>0</v>
      </c>
      <c r="Q342" s="41"/>
    </row>
    <row r="343" spans="1:20" ht="15.6" x14ac:dyDescent="0.3">
      <c r="A343" s="150"/>
      <c r="B343" s="142">
        <f t="shared" si="12"/>
        <v>283</v>
      </c>
      <c r="C343" s="128"/>
      <c r="D343" s="34">
        <f t="shared" si="10"/>
        <v>283</v>
      </c>
      <c r="E343" s="144">
        <v>45385</v>
      </c>
      <c r="F343" s="37">
        <v>283</v>
      </c>
      <c r="G343" s="145">
        <v>45386</v>
      </c>
      <c r="H343" s="76">
        <f t="shared" si="8"/>
        <v>0</v>
      </c>
      <c r="K343" s="134">
        <v>339</v>
      </c>
      <c r="L343" s="679">
        <v>45385</v>
      </c>
      <c r="M343" s="136"/>
      <c r="N343" s="137">
        <f t="shared" si="9"/>
        <v>250</v>
      </c>
      <c r="O343" s="138">
        <v>250</v>
      </c>
      <c r="P343" s="288">
        <f t="shared" si="15"/>
        <v>0</v>
      </c>
      <c r="Q343" s="41"/>
    </row>
    <row r="344" spans="1:20" ht="15.6" x14ac:dyDescent="0.3">
      <c r="A344" s="150"/>
      <c r="B344" s="142">
        <f t="shared" si="12"/>
        <v>283</v>
      </c>
      <c r="C344" s="128"/>
      <c r="D344" s="34">
        <f t="shared" si="10"/>
        <v>283</v>
      </c>
      <c r="E344" s="144">
        <v>45386</v>
      </c>
      <c r="F344" s="37">
        <v>283</v>
      </c>
      <c r="G344" s="145">
        <v>45387</v>
      </c>
      <c r="H344" s="76">
        <f t="shared" si="8"/>
        <v>0</v>
      </c>
      <c r="K344" s="134">
        <v>340</v>
      </c>
      <c r="L344" s="679">
        <v>45386</v>
      </c>
      <c r="M344" s="136"/>
      <c r="N344" s="137">
        <f t="shared" si="9"/>
        <v>250</v>
      </c>
      <c r="O344" s="138">
        <v>250</v>
      </c>
      <c r="P344" s="288">
        <f t="shared" si="15"/>
        <v>0</v>
      </c>
      <c r="Q344" s="41"/>
    </row>
    <row r="345" spans="1:20" ht="15.6" x14ac:dyDescent="0.3">
      <c r="A345" s="150"/>
      <c r="B345" s="142">
        <f t="shared" si="12"/>
        <v>284</v>
      </c>
      <c r="C345" s="128"/>
      <c r="D345" s="34">
        <f t="shared" si="10"/>
        <v>283</v>
      </c>
      <c r="E345" s="144">
        <v>45387</v>
      </c>
      <c r="F345" s="37">
        <v>284</v>
      </c>
      <c r="G345" s="145">
        <v>45388</v>
      </c>
      <c r="H345" s="76">
        <f t="shared" si="8"/>
        <v>1</v>
      </c>
      <c r="K345" s="134">
        <v>341</v>
      </c>
      <c r="L345" s="679">
        <v>45387</v>
      </c>
      <c r="M345" s="136"/>
      <c r="N345" s="137">
        <f t="shared" si="9"/>
        <v>250</v>
      </c>
      <c r="O345" s="138">
        <v>250</v>
      </c>
      <c r="P345" s="288">
        <f t="shared" si="15"/>
        <v>0</v>
      </c>
      <c r="Q345" s="41"/>
    </row>
    <row r="346" spans="1:20" ht="15.6" x14ac:dyDescent="0.3">
      <c r="A346" s="150"/>
      <c r="B346" s="142">
        <f t="shared" si="12"/>
        <v>284</v>
      </c>
      <c r="C346" s="128"/>
      <c r="D346" s="34">
        <f t="shared" si="10"/>
        <v>284</v>
      </c>
      <c r="E346" s="144">
        <v>45388</v>
      </c>
      <c r="F346" s="37">
        <v>284</v>
      </c>
      <c r="G346" s="145">
        <v>45389</v>
      </c>
      <c r="H346" s="76">
        <f t="shared" si="8"/>
        <v>0</v>
      </c>
      <c r="K346" s="134">
        <v>342</v>
      </c>
      <c r="L346" s="679">
        <v>45388</v>
      </c>
      <c r="M346" s="136"/>
      <c r="N346" s="137">
        <f t="shared" si="9"/>
        <v>250</v>
      </c>
      <c r="O346" s="138">
        <v>250</v>
      </c>
      <c r="P346" s="288">
        <f t="shared" si="15"/>
        <v>0</v>
      </c>
      <c r="Q346" s="41"/>
    </row>
    <row r="347" spans="1:20" ht="15.6" x14ac:dyDescent="0.3">
      <c r="A347" s="150"/>
      <c r="B347" s="142">
        <f t="shared" si="12"/>
        <v>287</v>
      </c>
      <c r="C347" s="128"/>
      <c r="D347" s="34">
        <f t="shared" si="10"/>
        <v>284</v>
      </c>
      <c r="E347" s="144">
        <v>45389</v>
      </c>
      <c r="F347" s="37">
        <v>287</v>
      </c>
      <c r="G347" s="145">
        <v>45390</v>
      </c>
      <c r="H347" s="76">
        <f t="shared" si="8"/>
        <v>3</v>
      </c>
      <c r="K347" s="134">
        <v>343</v>
      </c>
      <c r="L347" s="679">
        <v>45389</v>
      </c>
      <c r="M347" s="136"/>
      <c r="N347" s="137">
        <f t="shared" si="9"/>
        <v>250</v>
      </c>
      <c r="O347" s="138">
        <v>225</v>
      </c>
      <c r="P347" s="288">
        <f t="shared" si="15"/>
        <v>25</v>
      </c>
      <c r="Q347" s="41"/>
    </row>
    <row r="348" spans="1:20" ht="15.6" x14ac:dyDescent="0.3">
      <c r="A348" s="150"/>
      <c r="B348" s="142">
        <f t="shared" si="12"/>
        <v>291</v>
      </c>
      <c r="C348" s="128"/>
      <c r="D348" s="34">
        <f t="shared" si="10"/>
        <v>287</v>
      </c>
      <c r="E348" s="144">
        <v>45390</v>
      </c>
      <c r="F348" s="37">
        <v>291</v>
      </c>
      <c r="G348" s="145">
        <v>45391</v>
      </c>
      <c r="H348" s="76">
        <f t="shared" si="8"/>
        <v>4</v>
      </c>
      <c r="K348" s="134">
        <v>344</v>
      </c>
      <c r="L348" s="679">
        <v>45390</v>
      </c>
      <c r="M348" s="136"/>
      <c r="N348" s="137">
        <f t="shared" si="9"/>
        <v>225</v>
      </c>
      <c r="O348" s="138">
        <v>203</v>
      </c>
      <c r="P348" s="288">
        <f t="shared" si="15"/>
        <v>22</v>
      </c>
      <c r="Q348" s="41"/>
    </row>
    <row r="349" spans="1:20" ht="15.6" x14ac:dyDescent="0.3">
      <c r="A349" s="150"/>
      <c r="B349" s="142">
        <f t="shared" si="12"/>
        <v>296</v>
      </c>
      <c r="C349" s="128"/>
      <c r="D349" s="34">
        <f t="shared" si="10"/>
        <v>291</v>
      </c>
      <c r="E349" s="144">
        <v>45391</v>
      </c>
      <c r="F349" s="37">
        <v>296</v>
      </c>
      <c r="G349" s="145">
        <v>45392</v>
      </c>
      <c r="H349" s="76">
        <f t="shared" si="8"/>
        <v>5</v>
      </c>
      <c r="K349" s="134">
        <v>345</v>
      </c>
      <c r="L349" s="679">
        <v>45391</v>
      </c>
      <c r="M349" s="136"/>
      <c r="N349" s="137">
        <f t="shared" si="9"/>
        <v>203</v>
      </c>
      <c r="O349" s="138">
        <v>165</v>
      </c>
      <c r="P349" s="288">
        <f t="shared" si="15"/>
        <v>38</v>
      </c>
      <c r="Q349" s="41"/>
    </row>
    <row r="350" spans="1:20" ht="15.6" x14ac:dyDescent="0.3">
      <c r="A350" s="150"/>
      <c r="B350" s="142">
        <f t="shared" si="12"/>
        <v>296</v>
      </c>
      <c r="C350" s="128"/>
      <c r="D350" s="34">
        <f t="shared" si="10"/>
        <v>296</v>
      </c>
      <c r="E350" s="144">
        <v>45392</v>
      </c>
      <c r="F350" s="37">
        <v>296</v>
      </c>
      <c r="G350" s="145">
        <v>45393</v>
      </c>
      <c r="H350" s="76">
        <f t="shared" si="8"/>
        <v>0</v>
      </c>
      <c r="K350" s="134">
        <v>346</v>
      </c>
      <c r="L350" s="679">
        <v>45392</v>
      </c>
      <c r="M350" s="136"/>
      <c r="N350" s="137">
        <f t="shared" si="9"/>
        <v>165</v>
      </c>
      <c r="O350" s="138">
        <v>155</v>
      </c>
      <c r="P350" s="288">
        <f t="shared" si="15"/>
        <v>10</v>
      </c>
      <c r="Q350" s="41"/>
    </row>
    <row r="351" spans="1:20" ht="15.6" x14ac:dyDescent="0.3">
      <c r="A351" s="150"/>
      <c r="B351" s="142">
        <f t="shared" si="12"/>
        <v>296</v>
      </c>
      <c r="C351" s="128"/>
      <c r="D351" s="34">
        <f t="shared" si="10"/>
        <v>296</v>
      </c>
      <c r="E351" s="144">
        <v>45393</v>
      </c>
      <c r="F351" s="37">
        <v>296</v>
      </c>
      <c r="G351" s="145">
        <v>45394</v>
      </c>
      <c r="H351" s="76">
        <f t="shared" si="8"/>
        <v>0</v>
      </c>
      <c r="K351" s="134">
        <v>347</v>
      </c>
      <c r="L351" s="679">
        <v>45393</v>
      </c>
      <c r="M351" s="136"/>
      <c r="N351" s="137">
        <f t="shared" si="9"/>
        <v>155</v>
      </c>
      <c r="O351" s="138">
        <v>155</v>
      </c>
      <c r="P351" s="288">
        <f t="shared" si="15"/>
        <v>0</v>
      </c>
      <c r="Q351" s="41"/>
    </row>
    <row r="352" spans="1:20" ht="15.6" x14ac:dyDescent="0.3">
      <c r="A352" s="150"/>
      <c r="B352" s="142">
        <f t="shared" si="12"/>
        <v>297</v>
      </c>
      <c r="C352" s="128"/>
      <c r="D352" s="34">
        <f t="shared" si="10"/>
        <v>296</v>
      </c>
      <c r="E352" s="144">
        <v>45394</v>
      </c>
      <c r="F352" s="37">
        <v>297</v>
      </c>
      <c r="G352" s="145">
        <v>45395</v>
      </c>
      <c r="H352" s="76">
        <f t="shared" si="8"/>
        <v>1</v>
      </c>
      <c r="K352" s="134">
        <v>348</v>
      </c>
      <c r="L352" s="679">
        <v>45394</v>
      </c>
      <c r="M352" s="136"/>
      <c r="N352" s="137">
        <f t="shared" si="9"/>
        <v>155</v>
      </c>
      <c r="O352" s="138">
        <v>150</v>
      </c>
      <c r="P352" s="288">
        <f t="shared" si="15"/>
        <v>5</v>
      </c>
      <c r="Q352" s="41"/>
      <c r="R352" s="48" t="s">
        <v>404</v>
      </c>
    </row>
    <row r="353" spans="1:20" ht="15.6" x14ac:dyDescent="0.3">
      <c r="A353" s="150"/>
      <c r="B353" s="142">
        <f t="shared" si="12"/>
        <v>297</v>
      </c>
      <c r="C353" s="128"/>
      <c r="D353" s="34">
        <f t="shared" si="10"/>
        <v>297</v>
      </c>
      <c r="E353" s="144">
        <v>45395</v>
      </c>
      <c r="F353" s="37">
        <v>297</v>
      </c>
      <c r="G353" s="145">
        <v>45396</v>
      </c>
      <c r="H353" s="76">
        <f t="shared" si="8"/>
        <v>0</v>
      </c>
      <c r="K353" s="134">
        <v>349</v>
      </c>
      <c r="L353" s="679">
        <v>45395</v>
      </c>
      <c r="M353" s="136"/>
      <c r="N353" s="137">
        <f t="shared" si="9"/>
        <v>150</v>
      </c>
      <c r="O353" s="138">
        <v>150</v>
      </c>
      <c r="P353" s="288">
        <f t="shared" si="15"/>
        <v>0</v>
      </c>
      <c r="Q353" s="41"/>
    </row>
    <row r="354" spans="1:20" ht="15.6" x14ac:dyDescent="0.3">
      <c r="A354" s="150"/>
      <c r="B354" s="142">
        <f t="shared" si="12"/>
        <v>303</v>
      </c>
      <c r="C354" s="128"/>
      <c r="D354" s="34">
        <f t="shared" si="10"/>
        <v>297</v>
      </c>
      <c r="E354" s="144">
        <v>45396</v>
      </c>
      <c r="F354" s="37">
        <v>303</v>
      </c>
      <c r="G354" s="145">
        <v>45397</v>
      </c>
      <c r="H354" s="76">
        <f t="shared" si="8"/>
        <v>6</v>
      </c>
      <c r="K354" s="134">
        <v>350</v>
      </c>
      <c r="L354" s="679">
        <v>45396</v>
      </c>
      <c r="M354" s="136"/>
      <c r="N354" s="137">
        <f t="shared" si="9"/>
        <v>150</v>
      </c>
      <c r="O354" s="138">
        <v>112.5</v>
      </c>
      <c r="P354" s="288">
        <f t="shared" si="15"/>
        <v>37.5</v>
      </c>
      <c r="Q354" s="41"/>
    </row>
    <row r="355" spans="1:20" ht="15.6" x14ac:dyDescent="0.3">
      <c r="A355" s="150"/>
      <c r="B355" s="142">
        <f t="shared" si="12"/>
        <v>309</v>
      </c>
      <c r="C355" s="128"/>
      <c r="D355" s="34">
        <f t="shared" si="10"/>
        <v>303</v>
      </c>
      <c r="E355" s="144">
        <v>45397</v>
      </c>
      <c r="F355" s="37">
        <v>309</v>
      </c>
      <c r="G355" s="145">
        <v>45398</v>
      </c>
      <c r="H355" s="76">
        <f t="shared" si="8"/>
        <v>6</v>
      </c>
      <c r="K355" s="134">
        <v>351</v>
      </c>
      <c r="L355" s="679">
        <v>45397</v>
      </c>
      <c r="M355" s="136"/>
      <c r="N355" s="137">
        <f t="shared" si="9"/>
        <v>112.5</v>
      </c>
      <c r="O355" s="138">
        <v>67.5</v>
      </c>
      <c r="P355" s="288">
        <f t="shared" si="15"/>
        <v>45</v>
      </c>
      <c r="Q355" s="41"/>
    </row>
    <row r="356" spans="1:20" ht="15.6" x14ac:dyDescent="0.3">
      <c r="A356" s="150"/>
      <c r="B356" s="142">
        <f t="shared" si="12"/>
        <v>313</v>
      </c>
      <c r="C356" s="128"/>
      <c r="D356" s="34">
        <f t="shared" si="10"/>
        <v>309</v>
      </c>
      <c r="E356" s="144">
        <v>45398</v>
      </c>
      <c r="F356" s="37">
        <v>313</v>
      </c>
      <c r="G356" s="145">
        <v>45399</v>
      </c>
      <c r="H356" s="76">
        <f t="shared" si="8"/>
        <v>4</v>
      </c>
      <c r="K356" s="134">
        <v>352</v>
      </c>
      <c r="L356" s="679">
        <v>45398</v>
      </c>
      <c r="M356" s="136"/>
      <c r="N356" s="137">
        <f t="shared" si="9"/>
        <v>67.5</v>
      </c>
      <c r="O356" s="138">
        <v>30</v>
      </c>
      <c r="P356" s="288">
        <f t="shared" si="15"/>
        <v>37.5</v>
      </c>
      <c r="Q356" s="41"/>
      <c r="R356" s="48" t="s">
        <v>405</v>
      </c>
    </row>
    <row r="357" spans="1:20" ht="15.6" x14ac:dyDescent="0.3">
      <c r="A357" s="150"/>
      <c r="B357" s="142">
        <f t="shared" si="12"/>
        <v>316</v>
      </c>
      <c r="C357" s="128"/>
      <c r="D357" s="34">
        <f t="shared" si="10"/>
        <v>313</v>
      </c>
      <c r="E357" s="144">
        <v>45399</v>
      </c>
      <c r="F357" s="37">
        <v>316</v>
      </c>
      <c r="G357" s="145">
        <v>45400</v>
      </c>
      <c r="H357" s="76">
        <f t="shared" si="8"/>
        <v>3</v>
      </c>
      <c r="K357" s="134">
        <v>353</v>
      </c>
      <c r="L357" s="679">
        <v>45399</v>
      </c>
      <c r="M357" s="136">
        <v>60</v>
      </c>
      <c r="N357" s="137">
        <f t="shared" si="9"/>
        <v>30</v>
      </c>
      <c r="O357" s="138">
        <v>60</v>
      </c>
      <c r="P357" s="288">
        <f t="shared" si="15"/>
        <v>30</v>
      </c>
      <c r="Q357" s="41"/>
    </row>
    <row r="358" spans="1:20" ht="15.6" x14ac:dyDescent="0.3">
      <c r="A358" s="150"/>
      <c r="B358" s="142">
        <f t="shared" si="12"/>
        <v>319</v>
      </c>
      <c r="C358" s="128"/>
      <c r="D358" s="34">
        <f t="shared" si="10"/>
        <v>316</v>
      </c>
      <c r="E358" s="144">
        <v>45400</v>
      </c>
      <c r="F358" s="37">
        <v>319</v>
      </c>
      <c r="G358" s="145">
        <v>45401</v>
      </c>
      <c r="H358" s="76">
        <f t="shared" si="8"/>
        <v>3</v>
      </c>
      <c r="K358" s="134">
        <v>354</v>
      </c>
      <c r="L358" s="679">
        <v>45400</v>
      </c>
      <c r="M358" s="136"/>
      <c r="N358" s="137">
        <f t="shared" si="9"/>
        <v>60</v>
      </c>
      <c r="O358" s="138">
        <v>48.75</v>
      </c>
      <c r="P358" s="288">
        <f t="shared" si="15"/>
        <v>11.25</v>
      </c>
      <c r="Q358" s="41"/>
    </row>
    <row r="359" spans="1:20" ht="15.6" x14ac:dyDescent="0.3">
      <c r="A359" s="150"/>
      <c r="B359" s="142">
        <f t="shared" si="12"/>
        <v>324</v>
      </c>
      <c r="C359" s="128"/>
      <c r="D359" s="34">
        <f t="shared" si="10"/>
        <v>319</v>
      </c>
      <c r="E359" s="144">
        <v>45401</v>
      </c>
      <c r="F359" s="37">
        <v>324</v>
      </c>
      <c r="G359" s="145">
        <v>45402</v>
      </c>
      <c r="H359" s="76">
        <f t="shared" si="8"/>
        <v>5</v>
      </c>
      <c r="K359" s="134">
        <v>355</v>
      </c>
      <c r="L359" s="679">
        <v>45401</v>
      </c>
      <c r="M359" s="136"/>
      <c r="N359" s="137">
        <f t="shared" si="9"/>
        <v>48.75</v>
      </c>
      <c r="O359" s="138">
        <v>0</v>
      </c>
      <c r="P359" s="288">
        <f t="shared" si="15"/>
        <v>48.75</v>
      </c>
      <c r="Q359" s="41"/>
      <c r="S359" s="48">
        <f>SUM(H349:H358)</f>
        <v>28</v>
      </c>
      <c r="T359" s="48">
        <f>SUM(P349:P358)</f>
        <v>214.25</v>
      </c>
    </row>
    <row r="360" spans="1:20" ht="15.6" x14ac:dyDescent="0.3">
      <c r="A360" s="150"/>
      <c r="B360" s="142">
        <f t="shared" si="12"/>
        <v>326</v>
      </c>
      <c r="C360" s="128"/>
      <c r="D360" s="34">
        <f t="shared" si="10"/>
        <v>324</v>
      </c>
      <c r="E360" s="144">
        <v>45402</v>
      </c>
      <c r="F360" s="37">
        <v>326</v>
      </c>
      <c r="G360" s="145">
        <v>45403</v>
      </c>
      <c r="H360" s="76">
        <f t="shared" si="8"/>
        <v>2</v>
      </c>
      <c r="K360" s="134">
        <v>356</v>
      </c>
      <c r="L360" s="679">
        <v>45402</v>
      </c>
      <c r="M360" s="136">
        <v>120</v>
      </c>
      <c r="N360" s="137">
        <f t="shared" si="9"/>
        <v>0</v>
      </c>
      <c r="O360" s="138">
        <v>120</v>
      </c>
      <c r="P360" s="288">
        <f t="shared" si="15"/>
        <v>0</v>
      </c>
      <c r="Q360" s="41"/>
    </row>
    <row r="361" spans="1:20" ht="15.6" x14ac:dyDescent="0.3">
      <c r="A361" s="150"/>
      <c r="B361" s="142">
        <f t="shared" si="12"/>
        <v>326</v>
      </c>
      <c r="C361" s="128"/>
      <c r="D361" s="34">
        <f t="shared" si="10"/>
        <v>326</v>
      </c>
      <c r="E361" s="144">
        <v>45403</v>
      </c>
      <c r="F361" s="37">
        <v>326</v>
      </c>
      <c r="G361" s="145">
        <v>45404</v>
      </c>
      <c r="H361" s="76">
        <f t="shared" si="8"/>
        <v>0</v>
      </c>
      <c r="K361" s="134">
        <v>357</v>
      </c>
      <c r="L361" s="679">
        <v>45403</v>
      </c>
      <c r="M361" s="136"/>
      <c r="N361" s="137">
        <f t="shared" si="9"/>
        <v>120</v>
      </c>
      <c r="O361" s="138">
        <v>112.5</v>
      </c>
      <c r="P361" s="288">
        <f t="shared" si="15"/>
        <v>7.5</v>
      </c>
      <c r="Q361" s="41"/>
    </row>
    <row r="362" spans="1:20" ht="15.6" x14ac:dyDescent="0.3">
      <c r="A362" s="150"/>
      <c r="B362" s="142">
        <f t="shared" si="12"/>
        <v>335</v>
      </c>
      <c r="C362" s="128"/>
      <c r="D362" s="34">
        <f t="shared" si="10"/>
        <v>326</v>
      </c>
      <c r="E362" s="144">
        <v>45404</v>
      </c>
      <c r="F362" s="37">
        <v>335</v>
      </c>
      <c r="G362" s="145">
        <v>45405</v>
      </c>
      <c r="H362" s="76">
        <f t="shared" si="8"/>
        <v>9</v>
      </c>
      <c r="K362" s="134">
        <v>358</v>
      </c>
      <c r="L362" s="679">
        <v>45404</v>
      </c>
      <c r="M362" s="136"/>
      <c r="N362" s="137">
        <f t="shared" si="9"/>
        <v>112.5</v>
      </c>
      <c r="O362" s="138">
        <v>30</v>
      </c>
      <c r="P362" s="288">
        <f t="shared" si="15"/>
        <v>82.5</v>
      </c>
      <c r="Q362" s="41"/>
    </row>
    <row r="363" spans="1:20" ht="15.6" x14ac:dyDescent="0.3">
      <c r="A363" s="150"/>
      <c r="B363" s="142">
        <f t="shared" si="12"/>
        <v>338</v>
      </c>
      <c r="C363" s="128"/>
      <c r="D363" s="34">
        <f t="shared" si="10"/>
        <v>335</v>
      </c>
      <c r="E363" s="144">
        <v>45405</v>
      </c>
      <c r="F363" s="37">
        <v>338</v>
      </c>
      <c r="G363" s="145">
        <v>45406</v>
      </c>
      <c r="H363" s="76">
        <f t="shared" si="8"/>
        <v>3</v>
      </c>
      <c r="K363" s="134">
        <v>359</v>
      </c>
      <c r="L363" s="679">
        <v>45405</v>
      </c>
      <c r="M363" s="136">
        <v>240</v>
      </c>
      <c r="N363" s="137">
        <f t="shared" si="9"/>
        <v>30</v>
      </c>
      <c r="O363" s="138">
        <v>250</v>
      </c>
      <c r="P363" s="288">
        <f t="shared" si="15"/>
        <v>20</v>
      </c>
      <c r="Q363" s="41"/>
    </row>
    <row r="364" spans="1:20" ht="15.6" x14ac:dyDescent="0.3">
      <c r="A364" s="150"/>
      <c r="B364" s="142">
        <f t="shared" si="12"/>
        <v>340</v>
      </c>
      <c r="C364" s="128"/>
      <c r="D364" s="34">
        <f t="shared" si="10"/>
        <v>338</v>
      </c>
      <c r="E364" s="144">
        <v>45406</v>
      </c>
      <c r="F364" s="37">
        <v>340</v>
      </c>
      <c r="G364" s="145">
        <v>45407</v>
      </c>
      <c r="H364" s="76">
        <f t="shared" si="8"/>
        <v>2</v>
      </c>
      <c r="K364" s="134">
        <v>360</v>
      </c>
      <c r="L364" s="679">
        <v>45406</v>
      </c>
      <c r="M364" s="136"/>
      <c r="N364" s="137">
        <f t="shared" si="9"/>
        <v>250</v>
      </c>
      <c r="O364" s="138">
        <v>210</v>
      </c>
      <c r="P364" s="288">
        <f t="shared" si="15"/>
        <v>40</v>
      </c>
      <c r="Q364" s="41"/>
    </row>
    <row r="365" spans="1:20" ht="15.6" x14ac:dyDescent="0.3">
      <c r="A365" s="150"/>
      <c r="B365" s="142">
        <f t="shared" si="12"/>
        <v>341</v>
      </c>
      <c r="C365" s="128"/>
      <c r="D365" s="34">
        <f t="shared" si="10"/>
        <v>340</v>
      </c>
      <c r="E365" s="144">
        <v>45407</v>
      </c>
      <c r="F365" s="37">
        <v>341</v>
      </c>
      <c r="G365" s="145">
        <v>45408</v>
      </c>
      <c r="H365" s="76">
        <f t="shared" si="8"/>
        <v>1</v>
      </c>
      <c r="K365" s="134">
        <v>361</v>
      </c>
      <c r="L365" s="679">
        <v>45407</v>
      </c>
      <c r="M365" s="136"/>
      <c r="N365" s="137">
        <f t="shared" si="9"/>
        <v>210</v>
      </c>
      <c r="O365" s="138">
        <v>210</v>
      </c>
      <c r="P365" s="288">
        <f t="shared" si="15"/>
        <v>0</v>
      </c>
      <c r="Q365" s="41"/>
    </row>
    <row r="366" spans="1:20" ht="15.6" x14ac:dyDescent="0.3">
      <c r="A366" s="150"/>
      <c r="B366" s="142">
        <f t="shared" si="12"/>
        <v>341</v>
      </c>
      <c r="C366" s="128"/>
      <c r="D366" s="34">
        <f t="shared" si="10"/>
        <v>341</v>
      </c>
      <c r="E366" s="144">
        <v>45408</v>
      </c>
      <c r="F366" s="37">
        <v>341</v>
      </c>
      <c r="G366" s="145">
        <v>45409</v>
      </c>
      <c r="H366" s="76">
        <f t="shared" si="8"/>
        <v>0</v>
      </c>
      <c r="K366" s="134">
        <v>362</v>
      </c>
      <c r="L366" s="679">
        <v>45408</v>
      </c>
      <c r="M366" s="136"/>
      <c r="N366" s="137">
        <f t="shared" si="9"/>
        <v>210</v>
      </c>
      <c r="O366" s="138">
        <v>210</v>
      </c>
      <c r="P366" s="288">
        <f t="shared" si="15"/>
        <v>0</v>
      </c>
      <c r="Q366" s="41"/>
    </row>
    <row r="367" spans="1:20" ht="15.6" x14ac:dyDescent="0.3">
      <c r="A367" s="150"/>
      <c r="B367" s="142">
        <f t="shared" si="12"/>
        <v>341</v>
      </c>
      <c r="C367" s="128"/>
      <c r="D367" s="34">
        <f t="shared" si="10"/>
        <v>341</v>
      </c>
      <c r="E367" s="144">
        <v>45409</v>
      </c>
      <c r="F367" s="37">
        <v>341</v>
      </c>
      <c r="G367" s="145">
        <v>45410</v>
      </c>
      <c r="H367" s="76">
        <f t="shared" si="8"/>
        <v>0</v>
      </c>
      <c r="K367" s="134">
        <v>363</v>
      </c>
      <c r="L367" s="679">
        <v>45409</v>
      </c>
      <c r="M367" s="136"/>
      <c r="N367" s="137">
        <f t="shared" si="9"/>
        <v>210</v>
      </c>
      <c r="O367" s="138">
        <v>210</v>
      </c>
      <c r="P367" s="288">
        <f t="shared" si="15"/>
        <v>0</v>
      </c>
      <c r="Q367" s="41"/>
    </row>
    <row r="368" spans="1:20" ht="15.6" x14ac:dyDescent="0.3">
      <c r="A368" s="150"/>
      <c r="B368" s="142">
        <f t="shared" si="12"/>
        <v>348</v>
      </c>
      <c r="C368" s="128"/>
      <c r="D368" s="34">
        <f t="shared" si="10"/>
        <v>341</v>
      </c>
      <c r="E368" s="144">
        <v>45410</v>
      </c>
      <c r="F368" s="37">
        <v>348</v>
      </c>
      <c r="G368" s="145">
        <v>45411</v>
      </c>
      <c r="H368" s="76">
        <f t="shared" si="8"/>
        <v>7</v>
      </c>
      <c r="K368" s="134">
        <v>364</v>
      </c>
      <c r="L368" s="679">
        <v>45410</v>
      </c>
      <c r="M368" s="136"/>
      <c r="N368" s="137">
        <f t="shared" si="9"/>
        <v>210</v>
      </c>
      <c r="O368" s="138">
        <v>173</v>
      </c>
      <c r="P368" s="288">
        <f t="shared" si="15"/>
        <v>37</v>
      </c>
      <c r="Q368" s="41"/>
    </row>
    <row r="369" spans="1:18" ht="15.6" x14ac:dyDescent="0.3">
      <c r="A369" s="150"/>
      <c r="B369" s="142">
        <f t="shared" si="12"/>
        <v>372</v>
      </c>
      <c r="C369" s="128"/>
      <c r="D369" s="34">
        <f t="shared" si="10"/>
        <v>348</v>
      </c>
      <c r="E369" s="144">
        <v>45411</v>
      </c>
      <c r="F369" s="37">
        <v>372</v>
      </c>
      <c r="G369" s="145">
        <v>45412</v>
      </c>
      <c r="H369" s="76">
        <f t="shared" si="8"/>
        <v>24</v>
      </c>
      <c r="K369" s="134">
        <v>365</v>
      </c>
      <c r="L369" s="679">
        <v>45411</v>
      </c>
      <c r="M369" s="136">
        <v>150</v>
      </c>
      <c r="N369" s="137">
        <f t="shared" si="9"/>
        <v>173</v>
      </c>
      <c r="O369" s="138">
        <v>127.5</v>
      </c>
      <c r="P369" s="288">
        <f t="shared" si="15"/>
        <v>195.5</v>
      </c>
      <c r="Q369" s="41"/>
      <c r="R369" s="48" t="s">
        <v>406</v>
      </c>
    </row>
    <row r="370" spans="1:18" ht="15.6" x14ac:dyDescent="0.3">
      <c r="A370" s="150"/>
      <c r="B370" s="142">
        <f t="shared" si="12"/>
        <v>380</v>
      </c>
      <c r="C370" s="128"/>
      <c r="D370" s="34">
        <f t="shared" si="10"/>
        <v>372</v>
      </c>
      <c r="E370" s="144">
        <v>45412</v>
      </c>
      <c r="F370" s="37">
        <v>380</v>
      </c>
      <c r="G370" s="145">
        <v>45413</v>
      </c>
      <c r="H370" s="76">
        <f t="shared" si="8"/>
        <v>8</v>
      </c>
      <c r="K370" s="134">
        <v>366</v>
      </c>
      <c r="L370" s="679">
        <v>45412</v>
      </c>
      <c r="M370" s="136"/>
      <c r="N370" s="137">
        <f t="shared" si="9"/>
        <v>127.5</v>
      </c>
      <c r="O370" s="138">
        <v>52.5</v>
      </c>
      <c r="P370" s="288">
        <f t="shared" si="15"/>
        <v>75</v>
      </c>
      <c r="Q370" s="41"/>
    </row>
    <row r="371" spans="1:18" ht="15.6" x14ac:dyDescent="0.3">
      <c r="A371" s="150"/>
      <c r="B371" s="142">
        <f t="shared" si="12"/>
        <v>382</v>
      </c>
      <c r="C371" s="128"/>
      <c r="D371" s="34">
        <f t="shared" si="10"/>
        <v>380</v>
      </c>
      <c r="E371" s="144">
        <v>45413</v>
      </c>
      <c r="F371" s="37">
        <v>382</v>
      </c>
      <c r="G371" s="145">
        <v>45414</v>
      </c>
      <c r="H371" s="76">
        <f t="shared" si="8"/>
        <v>2</v>
      </c>
      <c r="K371" s="134">
        <v>367</v>
      </c>
      <c r="L371" s="679">
        <v>45413</v>
      </c>
      <c r="M371" s="136"/>
      <c r="N371" s="137">
        <f t="shared" si="9"/>
        <v>52.5</v>
      </c>
      <c r="O371" s="138">
        <v>52.5</v>
      </c>
      <c r="P371" s="288">
        <f t="shared" si="15"/>
        <v>0</v>
      </c>
      <c r="Q371" s="41"/>
    </row>
    <row r="372" spans="1:18" ht="15.6" x14ac:dyDescent="0.3">
      <c r="A372" s="150"/>
      <c r="B372" s="142">
        <f t="shared" si="12"/>
        <v>382</v>
      </c>
      <c r="C372" s="128"/>
      <c r="D372" s="34">
        <f t="shared" si="10"/>
        <v>382</v>
      </c>
      <c r="E372" s="144">
        <v>45414</v>
      </c>
      <c r="F372" s="37">
        <v>382</v>
      </c>
      <c r="G372" s="145">
        <v>45415</v>
      </c>
      <c r="H372" s="76">
        <f t="shared" si="8"/>
        <v>0</v>
      </c>
      <c r="K372" s="134">
        <v>368</v>
      </c>
      <c r="L372" s="679">
        <v>45414</v>
      </c>
      <c r="M372" s="136"/>
      <c r="N372" s="137">
        <f t="shared" si="9"/>
        <v>52.5</v>
      </c>
      <c r="O372" s="138">
        <v>48.75</v>
      </c>
      <c r="P372" s="288">
        <f t="shared" si="15"/>
        <v>3.75</v>
      </c>
      <c r="Q372" s="41"/>
    </row>
    <row r="373" spans="1:18" ht="15.6" x14ac:dyDescent="0.3">
      <c r="A373" s="150"/>
      <c r="B373" s="142">
        <f t="shared" si="12"/>
        <v>383</v>
      </c>
      <c r="C373" s="128"/>
      <c r="D373" s="34">
        <f t="shared" si="10"/>
        <v>382</v>
      </c>
      <c r="E373" s="144">
        <v>45415</v>
      </c>
      <c r="F373" s="37">
        <v>383</v>
      </c>
      <c r="G373" s="145">
        <v>45416</v>
      </c>
      <c r="H373" s="76">
        <f t="shared" si="8"/>
        <v>1</v>
      </c>
      <c r="K373" s="134">
        <v>369</v>
      </c>
      <c r="L373" s="679">
        <v>45415</v>
      </c>
      <c r="M373" s="136"/>
      <c r="N373" s="137">
        <f t="shared" si="9"/>
        <v>48.75</v>
      </c>
      <c r="O373" s="138">
        <v>45</v>
      </c>
      <c r="P373" s="288">
        <f t="shared" si="15"/>
        <v>3.75</v>
      </c>
      <c r="Q373" s="41"/>
    </row>
    <row r="374" spans="1:18" ht="15.6" x14ac:dyDescent="0.3">
      <c r="A374" s="150"/>
      <c r="B374" s="142">
        <f t="shared" si="12"/>
        <v>383</v>
      </c>
      <c r="C374" s="128"/>
      <c r="D374" s="34">
        <f t="shared" si="10"/>
        <v>383</v>
      </c>
      <c r="E374" s="144">
        <v>45416</v>
      </c>
      <c r="F374" s="37">
        <v>383</v>
      </c>
      <c r="G374" s="145">
        <v>45417</v>
      </c>
      <c r="H374" s="76">
        <f t="shared" si="8"/>
        <v>0</v>
      </c>
      <c r="K374" s="134">
        <v>370</v>
      </c>
      <c r="L374" s="679">
        <v>45416</v>
      </c>
      <c r="M374" s="136"/>
      <c r="N374" s="137">
        <f t="shared" si="9"/>
        <v>45</v>
      </c>
      <c r="O374" s="138">
        <v>45</v>
      </c>
      <c r="P374" s="288">
        <f t="shared" si="15"/>
        <v>0</v>
      </c>
      <c r="Q374" s="41"/>
    </row>
    <row r="375" spans="1:18" ht="15.6" x14ac:dyDescent="0.3">
      <c r="A375" s="150"/>
      <c r="B375" s="142">
        <f t="shared" si="12"/>
        <v>383</v>
      </c>
      <c r="C375" s="128"/>
      <c r="D375" s="34">
        <f t="shared" si="10"/>
        <v>383</v>
      </c>
      <c r="E375" s="144">
        <v>45417</v>
      </c>
      <c r="F375" s="37">
        <v>383</v>
      </c>
      <c r="G375" s="145">
        <v>45418</v>
      </c>
      <c r="H375" s="76">
        <f t="shared" si="8"/>
        <v>0</v>
      </c>
      <c r="K375" s="134">
        <v>371</v>
      </c>
      <c r="L375" s="679">
        <v>45417</v>
      </c>
      <c r="M375" s="136"/>
      <c r="N375" s="137">
        <f t="shared" si="9"/>
        <v>45</v>
      </c>
      <c r="O375" s="138">
        <v>45</v>
      </c>
      <c r="P375" s="288">
        <f t="shared" si="15"/>
        <v>0</v>
      </c>
      <c r="Q375" s="41"/>
    </row>
    <row r="376" spans="1:18" ht="15.6" x14ac:dyDescent="0.3">
      <c r="A376" s="150"/>
      <c r="B376" s="142">
        <f t="shared" si="12"/>
        <v>383</v>
      </c>
      <c r="C376" s="128"/>
      <c r="D376" s="34">
        <f t="shared" si="10"/>
        <v>383</v>
      </c>
      <c r="E376" s="144">
        <v>45418</v>
      </c>
      <c r="F376" s="37">
        <v>383</v>
      </c>
      <c r="G376" s="145">
        <v>45419</v>
      </c>
      <c r="H376" s="76">
        <f t="shared" si="8"/>
        <v>0</v>
      </c>
      <c r="K376" s="134">
        <v>372</v>
      </c>
      <c r="L376" s="679">
        <v>45418</v>
      </c>
      <c r="M376" s="136"/>
      <c r="N376" s="137">
        <f t="shared" si="9"/>
        <v>45</v>
      </c>
      <c r="O376" s="138">
        <v>45</v>
      </c>
      <c r="P376" s="288">
        <f t="shared" si="15"/>
        <v>0</v>
      </c>
      <c r="Q376" s="41"/>
    </row>
    <row r="377" spans="1:18" ht="15.6" x14ac:dyDescent="0.3">
      <c r="A377" s="150"/>
      <c r="B377" s="142">
        <f t="shared" si="12"/>
        <v>383</v>
      </c>
      <c r="C377" s="128"/>
      <c r="D377" s="34">
        <f t="shared" si="10"/>
        <v>383</v>
      </c>
      <c r="E377" s="144">
        <v>45419</v>
      </c>
      <c r="F377" s="37">
        <v>383</v>
      </c>
      <c r="G377" s="145">
        <v>45420</v>
      </c>
      <c r="H377" s="76">
        <f t="shared" si="8"/>
        <v>0</v>
      </c>
      <c r="K377" s="134">
        <v>373</v>
      </c>
      <c r="L377" s="679">
        <v>45419</v>
      </c>
      <c r="M377" s="136">
        <v>120</v>
      </c>
      <c r="N377" s="137">
        <f t="shared" si="9"/>
        <v>45</v>
      </c>
      <c r="O377" s="138">
        <v>135</v>
      </c>
      <c r="P377" s="288">
        <v>0</v>
      </c>
      <c r="Q377" s="41"/>
    </row>
    <row r="378" spans="1:18" ht="15.6" x14ac:dyDescent="0.3">
      <c r="A378" s="150"/>
      <c r="B378" s="142">
        <f t="shared" si="12"/>
        <v>383</v>
      </c>
      <c r="C378" s="128"/>
      <c r="D378" s="34">
        <f t="shared" si="10"/>
        <v>383</v>
      </c>
      <c r="E378" s="144">
        <v>45420</v>
      </c>
      <c r="F378" s="37">
        <v>383</v>
      </c>
      <c r="G378" s="145">
        <v>45421</v>
      </c>
      <c r="H378" s="76">
        <f t="shared" si="8"/>
        <v>0</v>
      </c>
      <c r="K378" s="134">
        <v>374</v>
      </c>
      <c r="L378" s="679">
        <v>45420</v>
      </c>
      <c r="M378" s="136"/>
      <c r="N378" s="137">
        <f t="shared" si="9"/>
        <v>135</v>
      </c>
      <c r="O378" s="138">
        <v>135</v>
      </c>
      <c r="P378" s="288">
        <f t="shared" ref="P378:P632" si="16">M378+N378-O378</f>
        <v>0</v>
      </c>
      <c r="Q378" s="41"/>
    </row>
    <row r="379" spans="1:18" ht="15.6" x14ac:dyDescent="0.3">
      <c r="A379" s="150"/>
      <c r="B379" s="142">
        <f t="shared" si="12"/>
        <v>383</v>
      </c>
      <c r="C379" s="128"/>
      <c r="D379" s="34">
        <f t="shared" si="10"/>
        <v>383</v>
      </c>
      <c r="E379" s="144">
        <v>45421</v>
      </c>
      <c r="F379" s="37">
        <v>383</v>
      </c>
      <c r="G379" s="145">
        <v>45422</v>
      </c>
      <c r="H379" s="76">
        <f t="shared" si="8"/>
        <v>0</v>
      </c>
      <c r="K379" s="134">
        <v>375</v>
      </c>
      <c r="L379" s="679">
        <v>45421</v>
      </c>
      <c r="M379" s="136"/>
      <c r="N379" s="137">
        <f t="shared" si="9"/>
        <v>135</v>
      </c>
      <c r="O379" s="138">
        <v>135</v>
      </c>
      <c r="P379" s="288">
        <f t="shared" si="16"/>
        <v>0</v>
      </c>
      <c r="Q379" s="41"/>
    </row>
    <row r="380" spans="1:18" ht="15.6" x14ac:dyDescent="0.3">
      <c r="A380" s="150"/>
      <c r="B380" s="142">
        <f t="shared" si="12"/>
        <v>383</v>
      </c>
      <c r="C380" s="128"/>
      <c r="D380" s="34">
        <f t="shared" si="10"/>
        <v>383</v>
      </c>
      <c r="E380" s="144">
        <v>45422</v>
      </c>
      <c r="F380" s="37">
        <v>383</v>
      </c>
      <c r="G380" s="145">
        <v>45423</v>
      </c>
      <c r="H380" s="76">
        <f t="shared" si="8"/>
        <v>0</v>
      </c>
      <c r="K380" s="134">
        <v>376</v>
      </c>
      <c r="L380" s="679">
        <v>45422</v>
      </c>
      <c r="M380" s="136"/>
      <c r="N380" s="137">
        <f t="shared" si="9"/>
        <v>135</v>
      </c>
      <c r="O380" s="138">
        <v>135</v>
      </c>
      <c r="P380" s="288">
        <f t="shared" si="16"/>
        <v>0</v>
      </c>
      <c r="Q380" s="41"/>
    </row>
    <row r="381" spans="1:18" ht="15.6" x14ac:dyDescent="0.3">
      <c r="A381" s="150"/>
      <c r="B381" s="142">
        <f t="shared" si="12"/>
        <v>383</v>
      </c>
      <c r="C381" s="128"/>
      <c r="D381" s="34">
        <f t="shared" si="10"/>
        <v>383</v>
      </c>
      <c r="E381" s="144">
        <v>45423</v>
      </c>
      <c r="F381" s="37">
        <v>383</v>
      </c>
      <c r="G381" s="145">
        <v>45424</v>
      </c>
      <c r="H381" s="76">
        <f t="shared" si="8"/>
        <v>0</v>
      </c>
      <c r="K381" s="134">
        <v>377</v>
      </c>
      <c r="L381" s="679">
        <v>45423</v>
      </c>
      <c r="M381" s="136"/>
      <c r="N381" s="137">
        <f t="shared" si="9"/>
        <v>135</v>
      </c>
      <c r="O381" s="138">
        <v>135</v>
      </c>
      <c r="P381" s="288">
        <f t="shared" si="16"/>
        <v>0</v>
      </c>
      <c r="Q381" s="41"/>
    </row>
    <row r="382" spans="1:18" ht="15.6" x14ac:dyDescent="0.3">
      <c r="A382" s="150"/>
      <c r="B382" s="142">
        <f t="shared" si="12"/>
        <v>383</v>
      </c>
      <c r="C382" s="128"/>
      <c r="D382" s="34">
        <f t="shared" si="10"/>
        <v>383</v>
      </c>
      <c r="E382" s="144">
        <v>45424</v>
      </c>
      <c r="F382" s="37">
        <v>383</v>
      </c>
      <c r="G382" s="145">
        <v>45425</v>
      </c>
      <c r="H382" s="76">
        <f t="shared" si="8"/>
        <v>0</v>
      </c>
      <c r="K382" s="134">
        <v>378</v>
      </c>
      <c r="L382" s="679">
        <v>45424</v>
      </c>
      <c r="M382" s="136"/>
      <c r="N382" s="137">
        <f t="shared" si="9"/>
        <v>135</v>
      </c>
      <c r="O382" s="138">
        <v>135</v>
      </c>
      <c r="P382" s="288">
        <f t="shared" si="16"/>
        <v>0</v>
      </c>
      <c r="Q382" s="41"/>
    </row>
    <row r="383" spans="1:18" ht="15.6" x14ac:dyDescent="0.3">
      <c r="A383" s="150"/>
      <c r="B383" s="142">
        <f t="shared" si="12"/>
        <v>383</v>
      </c>
      <c r="C383" s="128"/>
      <c r="D383" s="34">
        <f t="shared" si="10"/>
        <v>383</v>
      </c>
      <c r="E383" s="144">
        <v>45425</v>
      </c>
      <c r="F383" s="37">
        <v>383</v>
      </c>
      <c r="G383" s="145">
        <v>45426</v>
      </c>
      <c r="H383" s="76">
        <f t="shared" si="8"/>
        <v>0</v>
      </c>
      <c r="K383" s="134">
        <v>379</v>
      </c>
      <c r="L383" s="679">
        <v>45425</v>
      </c>
      <c r="M383" s="136"/>
      <c r="N383" s="137">
        <f t="shared" si="9"/>
        <v>135</v>
      </c>
      <c r="O383" s="138">
        <v>135</v>
      </c>
      <c r="P383" s="288">
        <f t="shared" si="16"/>
        <v>0</v>
      </c>
      <c r="Q383" s="41"/>
    </row>
    <row r="384" spans="1:18" ht="15.6" x14ac:dyDescent="0.3">
      <c r="A384" s="150"/>
      <c r="B384" s="142">
        <f t="shared" si="12"/>
        <v>383</v>
      </c>
      <c r="C384" s="128"/>
      <c r="D384" s="34">
        <f t="shared" si="10"/>
        <v>383</v>
      </c>
      <c r="E384" s="144">
        <v>45426</v>
      </c>
      <c r="F384" s="37">
        <v>383</v>
      </c>
      <c r="G384" s="145">
        <v>45427</v>
      </c>
      <c r="H384" s="76">
        <f t="shared" si="8"/>
        <v>0</v>
      </c>
      <c r="K384" s="134">
        <v>380</v>
      </c>
      <c r="L384" s="679">
        <v>45426</v>
      </c>
      <c r="M384" s="136"/>
      <c r="N384" s="137">
        <f t="shared" si="9"/>
        <v>135</v>
      </c>
      <c r="O384" s="138">
        <v>135</v>
      </c>
      <c r="P384" s="288">
        <f t="shared" si="16"/>
        <v>0</v>
      </c>
      <c r="Q384" s="41"/>
    </row>
    <row r="385" spans="1:17" ht="15.6" x14ac:dyDescent="0.3">
      <c r="A385" s="150"/>
      <c r="B385" s="142">
        <f t="shared" si="12"/>
        <v>383</v>
      </c>
      <c r="C385" s="128"/>
      <c r="D385" s="34">
        <f t="shared" si="10"/>
        <v>383</v>
      </c>
      <c r="E385" s="144">
        <v>45427</v>
      </c>
      <c r="F385" s="37">
        <v>383</v>
      </c>
      <c r="G385" s="145">
        <v>45428</v>
      </c>
      <c r="H385" s="76">
        <f t="shared" si="8"/>
        <v>0</v>
      </c>
      <c r="K385" s="134">
        <v>381</v>
      </c>
      <c r="L385" s="679">
        <v>45427</v>
      </c>
      <c r="M385" s="136"/>
      <c r="N385" s="137">
        <f t="shared" si="9"/>
        <v>135</v>
      </c>
      <c r="O385" s="138">
        <v>135</v>
      </c>
      <c r="P385" s="288">
        <f t="shared" si="16"/>
        <v>0</v>
      </c>
      <c r="Q385" s="41"/>
    </row>
    <row r="386" spans="1:17" ht="15.6" x14ac:dyDescent="0.3">
      <c r="A386" s="150"/>
      <c r="B386" s="142">
        <f t="shared" si="12"/>
        <v>383</v>
      </c>
      <c r="C386" s="128"/>
      <c r="D386" s="34">
        <f t="shared" si="10"/>
        <v>383</v>
      </c>
      <c r="E386" s="144">
        <v>45428</v>
      </c>
      <c r="F386" s="37">
        <v>383</v>
      </c>
      <c r="G386" s="145">
        <v>45429</v>
      </c>
      <c r="H386" s="76">
        <f t="shared" si="8"/>
        <v>0</v>
      </c>
      <c r="K386" s="134">
        <v>382</v>
      </c>
      <c r="L386" s="679">
        <v>45428</v>
      </c>
      <c r="M386" s="136"/>
      <c r="N386" s="137">
        <f t="shared" si="9"/>
        <v>135</v>
      </c>
      <c r="O386" s="138">
        <v>135</v>
      </c>
      <c r="P386" s="288">
        <f t="shared" si="16"/>
        <v>0</v>
      </c>
      <c r="Q386" s="41"/>
    </row>
    <row r="387" spans="1:17" ht="15.6" x14ac:dyDescent="0.3">
      <c r="A387" s="150"/>
      <c r="B387" s="142">
        <f t="shared" si="12"/>
        <v>383</v>
      </c>
      <c r="C387" s="128"/>
      <c r="D387" s="34">
        <f t="shared" si="10"/>
        <v>383</v>
      </c>
      <c r="E387" s="144">
        <v>45429</v>
      </c>
      <c r="F387" s="37">
        <v>383</v>
      </c>
      <c r="G387" s="145">
        <v>45430</v>
      </c>
      <c r="H387" s="76">
        <f t="shared" si="8"/>
        <v>0</v>
      </c>
      <c r="K387" s="134">
        <v>383</v>
      </c>
      <c r="L387" s="679">
        <v>45429</v>
      </c>
      <c r="M387" s="136"/>
      <c r="N387" s="137">
        <f t="shared" si="9"/>
        <v>135</v>
      </c>
      <c r="O387" s="138">
        <v>135</v>
      </c>
      <c r="P387" s="288">
        <f t="shared" si="16"/>
        <v>0</v>
      </c>
      <c r="Q387" s="41"/>
    </row>
    <row r="388" spans="1:17" ht="15.6" x14ac:dyDescent="0.3">
      <c r="A388" s="150"/>
      <c r="B388" s="142">
        <f t="shared" si="12"/>
        <v>383</v>
      </c>
      <c r="C388" s="128"/>
      <c r="D388" s="34">
        <f t="shared" si="10"/>
        <v>383</v>
      </c>
      <c r="E388" s="144">
        <v>45430</v>
      </c>
      <c r="F388" s="37">
        <v>383</v>
      </c>
      <c r="G388" s="145">
        <v>45431</v>
      </c>
      <c r="H388" s="76">
        <f t="shared" si="8"/>
        <v>0</v>
      </c>
      <c r="K388" s="134">
        <v>384</v>
      </c>
      <c r="L388" s="679">
        <v>45430</v>
      </c>
      <c r="M388" s="136"/>
      <c r="N388" s="137">
        <f t="shared" si="9"/>
        <v>135</v>
      </c>
      <c r="O388" s="138">
        <v>135</v>
      </c>
      <c r="P388" s="288">
        <f t="shared" si="16"/>
        <v>0</v>
      </c>
      <c r="Q388" s="41"/>
    </row>
    <row r="389" spans="1:17" ht="15.6" x14ac:dyDescent="0.3">
      <c r="A389" s="150"/>
      <c r="B389" s="142">
        <f t="shared" si="12"/>
        <v>383</v>
      </c>
      <c r="C389" s="128"/>
      <c r="D389" s="34">
        <f t="shared" si="10"/>
        <v>383</v>
      </c>
      <c r="E389" s="144">
        <v>45431</v>
      </c>
      <c r="F389" s="37">
        <v>383</v>
      </c>
      <c r="G389" s="145">
        <v>45432</v>
      </c>
      <c r="H389" s="76">
        <f t="shared" si="8"/>
        <v>0</v>
      </c>
      <c r="K389" s="134">
        <v>385</v>
      </c>
      <c r="L389" s="679">
        <v>45431</v>
      </c>
      <c r="M389" s="136"/>
      <c r="N389" s="137">
        <f t="shared" si="9"/>
        <v>135</v>
      </c>
      <c r="O389" s="138">
        <v>135</v>
      </c>
      <c r="P389" s="288">
        <f t="shared" si="16"/>
        <v>0</v>
      </c>
      <c r="Q389" s="41"/>
    </row>
    <row r="390" spans="1:17" ht="15.6" x14ac:dyDescent="0.3">
      <c r="A390" s="150"/>
      <c r="B390" s="142">
        <f t="shared" si="12"/>
        <v>383</v>
      </c>
      <c r="C390" s="128"/>
      <c r="D390" s="34">
        <f t="shared" si="10"/>
        <v>383</v>
      </c>
      <c r="E390" s="144">
        <v>45432</v>
      </c>
      <c r="F390" s="37">
        <v>383</v>
      </c>
      <c r="G390" s="145">
        <v>45433</v>
      </c>
      <c r="H390" s="76">
        <f t="shared" si="8"/>
        <v>0</v>
      </c>
      <c r="K390" s="134">
        <v>386</v>
      </c>
      <c r="L390" s="679">
        <v>45432</v>
      </c>
      <c r="M390" s="136"/>
      <c r="N390" s="137">
        <f t="shared" si="9"/>
        <v>135</v>
      </c>
      <c r="O390" s="138">
        <v>135</v>
      </c>
      <c r="P390" s="288">
        <f t="shared" si="16"/>
        <v>0</v>
      </c>
      <c r="Q390" s="41"/>
    </row>
    <row r="391" spans="1:17" ht="15.6" x14ac:dyDescent="0.3">
      <c r="A391" s="150"/>
      <c r="B391" s="142">
        <f t="shared" si="12"/>
        <v>383</v>
      </c>
      <c r="C391" s="128"/>
      <c r="D391" s="34">
        <f t="shared" si="10"/>
        <v>383</v>
      </c>
      <c r="E391" s="144">
        <v>45433</v>
      </c>
      <c r="F391" s="37">
        <v>383</v>
      </c>
      <c r="G391" s="145">
        <v>45434</v>
      </c>
      <c r="H391" s="76">
        <f t="shared" si="8"/>
        <v>0</v>
      </c>
      <c r="K391" s="134">
        <v>387</v>
      </c>
      <c r="L391" s="679">
        <v>45433</v>
      </c>
      <c r="M391" s="136"/>
      <c r="N391" s="137">
        <f t="shared" si="9"/>
        <v>135</v>
      </c>
      <c r="O391" s="138">
        <v>135</v>
      </c>
      <c r="P391" s="288">
        <f t="shared" si="16"/>
        <v>0</v>
      </c>
      <c r="Q391" s="41"/>
    </row>
    <row r="392" spans="1:17" ht="15.6" x14ac:dyDescent="0.3">
      <c r="A392" s="150"/>
      <c r="B392" s="142">
        <f t="shared" si="12"/>
        <v>383</v>
      </c>
      <c r="C392" s="128"/>
      <c r="D392" s="34">
        <f t="shared" si="10"/>
        <v>383</v>
      </c>
      <c r="E392" s="144">
        <v>45434</v>
      </c>
      <c r="F392" s="37">
        <v>383</v>
      </c>
      <c r="G392" s="145">
        <v>45435</v>
      </c>
      <c r="H392" s="76">
        <f t="shared" si="8"/>
        <v>0</v>
      </c>
      <c r="K392" s="134">
        <v>388</v>
      </c>
      <c r="L392" s="679">
        <v>45434</v>
      </c>
      <c r="M392" s="136"/>
      <c r="N392" s="137">
        <f t="shared" si="9"/>
        <v>135</v>
      </c>
      <c r="O392" s="138">
        <v>135</v>
      </c>
      <c r="P392" s="288">
        <f t="shared" si="16"/>
        <v>0</v>
      </c>
      <c r="Q392" s="41"/>
    </row>
    <row r="393" spans="1:17" ht="15.6" x14ac:dyDescent="0.3">
      <c r="A393" s="150"/>
      <c r="B393" s="142">
        <f t="shared" si="12"/>
        <v>383</v>
      </c>
      <c r="C393" s="128"/>
      <c r="D393" s="34">
        <f t="shared" si="10"/>
        <v>383</v>
      </c>
      <c r="E393" s="144">
        <v>45435</v>
      </c>
      <c r="F393" s="37">
        <v>383</v>
      </c>
      <c r="G393" s="145">
        <v>45436</v>
      </c>
      <c r="H393" s="76">
        <f t="shared" si="8"/>
        <v>0</v>
      </c>
      <c r="K393" s="134">
        <v>389</v>
      </c>
      <c r="L393" s="679">
        <v>45435</v>
      </c>
      <c r="M393" s="136"/>
      <c r="N393" s="137">
        <f t="shared" si="9"/>
        <v>135</v>
      </c>
      <c r="O393" s="138">
        <v>135</v>
      </c>
      <c r="P393" s="288">
        <f t="shared" si="16"/>
        <v>0</v>
      </c>
      <c r="Q393" s="41"/>
    </row>
    <row r="394" spans="1:17" ht="15.6" x14ac:dyDescent="0.3">
      <c r="A394" s="150"/>
      <c r="B394" s="142">
        <f t="shared" si="12"/>
        <v>387</v>
      </c>
      <c r="C394" s="128"/>
      <c r="D394" s="34">
        <f t="shared" si="10"/>
        <v>383</v>
      </c>
      <c r="E394" s="144">
        <v>45436</v>
      </c>
      <c r="F394" s="37">
        <v>387</v>
      </c>
      <c r="G394" s="145">
        <v>45437</v>
      </c>
      <c r="H394" s="76">
        <f t="shared" si="8"/>
        <v>4</v>
      </c>
      <c r="K394" s="134">
        <v>390</v>
      </c>
      <c r="L394" s="679">
        <v>45436</v>
      </c>
      <c r="M394" s="136"/>
      <c r="N394" s="137">
        <f t="shared" si="9"/>
        <v>135</v>
      </c>
      <c r="O394" s="138">
        <v>127.5</v>
      </c>
      <c r="P394" s="288">
        <f t="shared" si="16"/>
        <v>7.5</v>
      </c>
      <c r="Q394" s="41"/>
    </row>
    <row r="395" spans="1:17" ht="15.6" x14ac:dyDescent="0.3">
      <c r="A395" s="150"/>
      <c r="B395" s="142">
        <f t="shared" si="12"/>
        <v>388</v>
      </c>
      <c r="C395" s="128"/>
      <c r="D395" s="34">
        <f t="shared" si="10"/>
        <v>387</v>
      </c>
      <c r="E395" s="144">
        <v>45437</v>
      </c>
      <c r="F395" s="37">
        <v>388</v>
      </c>
      <c r="G395" s="145">
        <v>45438</v>
      </c>
      <c r="H395" s="76">
        <f t="shared" si="8"/>
        <v>1</v>
      </c>
      <c r="K395" s="134">
        <v>391</v>
      </c>
      <c r="L395" s="679">
        <v>45437</v>
      </c>
      <c r="M395" s="136"/>
      <c r="N395" s="137">
        <f t="shared" si="9"/>
        <v>127.5</v>
      </c>
      <c r="O395" s="138">
        <v>112.5</v>
      </c>
      <c r="P395" s="288">
        <f t="shared" si="16"/>
        <v>15</v>
      </c>
      <c r="Q395" s="41"/>
    </row>
    <row r="396" spans="1:17" ht="15.6" x14ac:dyDescent="0.3">
      <c r="A396" s="150"/>
      <c r="B396" s="142">
        <f t="shared" si="12"/>
        <v>388</v>
      </c>
      <c r="C396" s="128"/>
      <c r="D396" s="34">
        <f t="shared" si="10"/>
        <v>388</v>
      </c>
      <c r="E396" s="144">
        <v>45438</v>
      </c>
      <c r="F396" s="37">
        <v>388</v>
      </c>
      <c r="G396" s="145">
        <v>45439</v>
      </c>
      <c r="H396" s="76">
        <f t="shared" si="8"/>
        <v>0</v>
      </c>
      <c r="K396" s="134">
        <v>392</v>
      </c>
      <c r="L396" s="679">
        <v>45438</v>
      </c>
      <c r="M396" s="136"/>
      <c r="N396" s="137">
        <f t="shared" si="9"/>
        <v>112.5</v>
      </c>
      <c r="O396" s="138">
        <v>112.5</v>
      </c>
      <c r="P396" s="288">
        <f t="shared" si="16"/>
        <v>0</v>
      </c>
      <c r="Q396" s="41"/>
    </row>
    <row r="397" spans="1:17" ht="15.6" x14ac:dyDescent="0.3">
      <c r="A397" s="150"/>
      <c r="B397" s="142">
        <f t="shared" si="12"/>
        <v>388</v>
      </c>
      <c r="C397" s="128"/>
      <c r="D397" s="34">
        <f t="shared" si="10"/>
        <v>388</v>
      </c>
      <c r="E397" s="144">
        <v>45439</v>
      </c>
      <c r="F397" s="37">
        <v>388</v>
      </c>
      <c r="G397" s="145">
        <v>45440</v>
      </c>
      <c r="H397" s="76">
        <f t="shared" si="8"/>
        <v>0</v>
      </c>
      <c r="K397" s="134">
        <v>393</v>
      </c>
      <c r="L397" s="679">
        <v>45439</v>
      </c>
      <c r="M397" s="136"/>
      <c r="N397" s="137">
        <f t="shared" si="9"/>
        <v>112.5</v>
      </c>
      <c r="O397" s="138">
        <v>112.5</v>
      </c>
      <c r="P397" s="288">
        <f t="shared" si="16"/>
        <v>0</v>
      </c>
      <c r="Q397" s="41"/>
    </row>
    <row r="398" spans="1:17" ht="15.6" x14ac:dyDescent="0.3">
      <c r="A398" s="150"/>
      <c r="B398" s="142">
        <f t="shared" si="12"/>
        <v>392</v>
      </c>
      <c r="C398" s="128"/>
      <c r="D398" s="34">
        <f t="shared" si="10"/>
        <v>388</v>
      </c>
      <c r="E398" s="144">
        <v>45440</v>
      </c>
      <c r="F398" s="37">
        <v>392</v>
      </c>
      <c r="G398" s="145">
        <v>45441</v>
      </c>
      <c r="H398" s="76">
        <f t="shared" si="8"/>
        <v>4</v>
      </c>
      <c r="K398" s="134">
        <v>394</v>
      </c>
      <c r="L398" s="679">
        <v>45440</v>
      </c>
      <c r="M398" s="136"/>
      <c r="N398" s="137">
        <f t="shared" si="9"/>
        <v>112.5</v>
      </c>
      <c r="O398" s="138">
        <v>97.5</v>
      </c>
      <c r="P398" s="288">
        <f t="shared" si="16"/>
        <v>15</v>
      </c>
      <c r="Q398" s="41"/>
    </row>
    <row r="399" spans="1:17" ht="15.6" x14ac:dyDescent="0.3">
      <c r="A399" s="150"/>
      <c r="B399" s="142">
        <f t="shared" si="12"/>
        <v>394</v>
      </c>
      <c r="C399" s="128"/>
      <c r="D399" s="34">
        <f t="shared" si="10"/>
        <v>392</v>
      </c>
      <c r="E399" s="144">
        <v>45441</v>
      </c>
      <c r="F399" s="37">
        <v>394</v>
      </c>
      <c r="G399" s="145">
        <v>45442</v>
      </c>
      <c r="H399" s="76">
        <f t="shared" si="8"/>
        <v>2</v>
      </c>
      <c r="K399" s="134">
        <v>395</v>
      </c>
      <c r="L399" s="679">
        <v>45441</v>
      </c>
      <c r="M399" s="136"/>
      <c r="N399" s="137">
        <f t="shared" si="9"/>
        <v>97.5</v>
      </c>
      <c r="O399" s="138">
        <v>82.5</v>
      </c>
      <c r="P399" s="288">
        <f t="shared" si="16"/>
        <v>15</v>
      </c>
      <c r="Q399" s="41"/>
    </row>
    <row r="400" spans="1:17" ht="15.6" x14ac:dyDescent="0.3">
      <c r="A400" s="150"/>
      <c r="B400" s="142">
        <f t="shared" si="12"/>
        <v>394</v>
      </c>
      <c r="C400" s="128"/>
      <c r="D400" s="34">
        <f t="shared" si="10"/>
        <v>394</v>
      </c>
      <c r="E400" s="144">
        <v>45442</v>
      </c>
      <c r="F400" s="37">
        <v>394</v>
      </c>
      <c r="G400" s="145">
        <v>45443</v>
      </c>
      <c r="H400" s="76">
        <f t="shared" si="8"/>
        <v>0</v>
      </c>
      <c r="K400" s="134">
        <v>396</v>
      </c>
      <c r="L400" s="679">
        <v>45442</v>
      </c>
      <c r="M400" s="136"/>
      <c r="N400" s="137">
        <f t="shared" si="9"/>
        <v>82.5</v>
      </c>
      <c r="O400" s="138">
        <v>82.5</v>
      </c>
      <c r="P400" s="288">
        <f t="shared" si="16"/>
        <v>0</v>
      </c>
      <c r="Q400" s="41"/>
    </row>
    <row r="401" spans="1:20" ht="15.6" x14ac:dyDescent="0.3">
      <c r="A401" s="150"/>
      <c r="B401" s="142">
        <f t="shared" si="12"/>
        <v>394</v>
      </c>
      <c r="C401" s="128"/>
      <c r="D401" s="34">
        <f t="shared" si="10"/>
        <v>394</v>
      </c>
      <c r="E401" s="144">
        <v>45443</v>
      </c>
      <c r="F401" s="37">
        <v>394</v>
      </c>
      <c r="G401" s="145">
        <v>45444</v>
      </c>
      <c r="H401" s="76">
        <f t="shared" si="8"/>
        <v>0</v>
      </c>
      <c r="K401" s="134">
        <v>397</v>
      </c>
      <c r="L401" s="679">
        <v>45443</v>
      </c>
      <c r="M401" s="136"/>
      <c r="N401" s="137">
        <f t="shared" si="9"/>
        <v>82.5</v>
      </c>
      <c r="O401" s="138">
        <v>82.5</v>
      </c>
      <c r="P401" s="288">
        <f t="shared" si="16"/>
        <v>0</v>
      </c>
      <c r="Q401" s="41"/>
      <c r="S401" s="48">
        <f>SUM(H371:H401)</f>
        <v>14</v>
      </c>
      <c r="T401" s="48">
        <f>SUM(P371:P401)</f>
        <v>60</v>
      </c>
    </row>
    <row r="402" spans="1:20" ht="15.6" x14ac:dyDescent="0.3">
      <c r="A402" s="150"/>
      <c r="B402" s="142">
        <f t="shared" si="12"/>
        <v>394</v>
      </c>
      <c r="C402" s="128"/>
      <c r="D402" s="34">
        <f t="shared" si="10"/>
        <v>394</v>
      </c>
      <c r="E402" s="144">
        <v>45444</v>
      </c>
      <c r="F402" s="37">
        <v>394</v>
      </c>
      <c r="G402" s="145">
        <v>45445</v>
      </c>
      <c r="H402" s="76">
        <f t="shared" si="8"/>
        <v>0</v>
      </c>
      <c r="K402" s="134">
        <v>398</v>
      </c>
      <c r="L402" s="679">
        <v>45444</v>
      </c>
      <c r="M402" s="136"/>
      <c r="N402" s="137">
        <f t="shared" si="9"/>
        <v>82.5</v>
      </c>
      <c r="O402" s="138">
        <v>82.5</v>
      </c>
      <c r="P402" s="288">
        <f t="shared" si="16"/>
        <v>0</v>
      </c>
      <c r="Q402" s="41"/>
    </row>
    <row r="403" spans="1:20" ht="15.6" x14ac:dyDescent="0.3">
      <c r="A403" s="150"/>
      <c r="B403" s="142">
        <f t="shared" si="12"/>
        <v>394</v>
      </c>
      <c r="C403" s="128"/>
      <c r="D403" s="34">
        <f t="shared" si="10"/>
        <v>394</v>
      </c>
      <c r="E403" s="144">
        <v>45445</v>
      </c>
      <c r="F403" s="37">
        <v>394</v>
      </c>
      <c r="G403" s="145">
        <v>45446</v>
      </c>
      <c r="H403" s="76">
        <f t="shared" si="8"/>
        <v>0</v>
      </c>
      <c r="K403" s="134">
        <v>399</v>
      </c>
      <c r="L403" s="679">
        <v>45445</v>
      </c>
      <c r="M403" s="136"/>
      <c r="N403" s="137">
        <f t="shared" si="9"/>
        <v>82.5</v>
      </c>
      <c r="O403" s="138">
        <v>82.5</v>
      </c>
      <c r="P403" s="288">
        <f t="shared" si="16"/>
        <v>0</v>
      </c>
      <c r="Q403" s="41"/>
    </row>
    <row r="404" spans="1:20" ht="15.6" x14ac:dyDescent="0.3">
      <c r="A404" s="150"/>
      <c r="B404" s="142">
        <f t="shared" si="12"/>
        <v>402</v>
      </c>
      <c r="C404" s="128"/>
      <c r="D404" s="34">
        <f t="shared" si="10"/>
        <v>394</v>
      </c>
      <c r="E404" s="144">
        <v>45446</v>
      </c>
      <c r="F404" s="37">
        <v>402</v>
      </c>
      <c r="G404" s="145">
        <v>45447</v>
      </c>
      <c r="H404" s="76">
        <f t="shared" si="8"/>
        <v>8</v>
      </c>
      <c r="K404" s="134">
        <v>400</v>
      </c>
      <c r="L404" s="679">
        <v>45446</v>
      </c>
      <c r="M404" s="136"/>
      <c r="N404" s="137">
        <f t="shared" si="9"/>
        <v>82.5</v>
      </c>
      <c r="O404" s="138">
        <v>48.75</v>
      </c>
      <c r="P404" s="288">
        <f t="shared" si="16"/>
        <v>33.75</v>
      </c>
      <c r="Q404" s="41"/>
    </row>
    <row r="405" spans="1:20" ht="15.6" x14ac:dyDescent="0.3">
      <c r="A405" s="150"/>
      <c r="B405" s="142">
        <f t="shared" si="12"/>
        <v>404</v>
      </c>
      <c r="C405" s="128"/>
      <c r="D405" s="34">
        <f t="shared" si="10"/>
        <v>402</v>
      </c>
      <c r="E405" s="144">
        <v>45447</v>
      </c>
      <c r="F405" s="37">
        <v>404</v>
      </c>
      <c r="G405" s="145">
        <v>45448</v>
      </c>
      <c r="H405" s="76">
        <f t="shared" si="8"/>
        <v>2</v>
      </c>
      <c r="K405" s="134">
        <v>401</v>
      </c>
      <c r="L405" s="679">
        <v>45447</v>
      </c>
      <c r="M405" s="136"/>
      <c r="N405" s="137">
        <f t="shared" si="9"/>
        <v>48.75</v>
      </c>
      <c r="O405" s="138">
        <v>45</v>
      </c>
      <c r="P405" s="288">
        <f t="shared" si="16"/>
        <v>3.75</v>
      </c>
      <c r="Q405" s="41"/>
    </row>
    <row r="406" spans="1:20" ht="15.6" x14ac:dyDescent="0.3">
      <c r="A406" s="150"/>
      <c r="B406" s="142">
        <f t="shared" si="12"/>
        <v>404</v>
      </c>
      <c r="C406" s="128"/>
      <c r="D406" s="34">
        <f t="shared" si="10"/>
        <v>404</v>
      </c>
      <c r="E406" s="144">
        <v>45448</v>
      </c>
      <c r="F406" s="37">
        <v>404</v>
      </c>
      <c r="G406" s="145">
        <v>45449</v>
      </c>
      <c r="H406" s="76">
        <f t="shared" si="8"/>
        <v>0</v>
      </c>
      <c r="K406" s="134">
        <v>402</v>
      </c>
      <c r="L406" s="679">
        <v>45448</v>
      </c>
      <c r="M406" s="136"/>
      <c r="N406" s="137">
        <f t="shared" si="9"/>
        <v>45</v>
      </c>
      <c r="O406" s="138">
        <v>45</v>
      </c>
      <c r="P406" s="288">
        <f t="shared" si="16"/>
        <v>0</v>
      </c>
      <c r="Q406" s="41"/>
    </row>
    <row r="407" spans="1:20" ht="15.6" x14ac:dyDescent="0.3">
      <c r="A407" s="150"/>
      <c r="B407" s="142">
        <f t="shared" si="12"/>
        <v>404</v>
      </c>
      <c r="C407" s="128"/>
      <c r="D407" s="34">
        <f t="shared" si="10"/>
        <v>404</v>
      </c>
      <c r="E407" s="144">
        <v>45449</v>
      </c>
      <c r="F407" s="37">
        <v>404</v>
      </c>
      <c r="G407" s="145">
        <v>45450</v>
      </c>
      <c r="H407" s="76">
        <f t="shared" si="8"/>
        <v>0</v>
      </c>
      <c r="K407" s="134">
        <v>403</v>
      </c>
      <c r="L407" s="679">
        <v>45449</v>
      </c>
      <c r="M407" s="136"/>
      <c r="N407" s="137">
        <f t="shared" si="9"/>
        <v>45</v>
      </c>
      <c r="O407" s="138">
        <v>45</v>
      </c>
      <c r="P407" s="288">
        <f t="shared" si="16"/>
        <v>0</v>
      </c>
      <c r="Q407" s="41"/>
    </row>
    <row r="408" spans="1:20" ht="15.6" x14ac:dyDescent="0.3">
      <c r="A408" s="150"/>
      <c r="B408" s="142">
        <f t="shared" si="12"/>
        <v>404</v>
      </c>
      <c r="C408" s="128"/>
      <c r="D408" s="34">
        <f t="shared" si="10"/>
        <v>404</v>
      </c>
      <c r="E408" s="144">
        <v>45450</v>
      </c>
      <c r="F408" s="37">
        <v>404</v>
      </c>
      <c r="G408" s="145">
        <v>45451</v>
      </c>
      <c r="H408" s="76">
        <f t="shared" si="8"/>
        <v>0</v>
      </c>
      <c r="K408" s="134">
        <v>404</v>
      </c>
      <c r="L408" s="679">
        <v>45450</v>
      </c>
      <c r="M408" s="136"/>
      <c r="N408" s="137">
        <f t="shared" si="9"/>
        <v>45</v>
      </c>
      <c r="O408" s="138">
        <v>45</v>
      </c>
      <c r="P408" s="288">
        <f t="shared" si="16"/>
        <v>0</v>
      </c>
      <c r="Q408" s="41"/>
    </row>
    <row r="409" spans="1:20" ht="15.6" x14ac:dyDescent="0.3">
      <c r="A409" s="150"/>
      <c r="B409" s="142">
        <f t="shared" si="12"/>
        <v>404</v>
      </c>
      <c r="C409" s="128"/>
      <c r="D409" s="34">
        <f t="shared" si="10"/>
        <v>404</v>
      </c>
      <c r="E409" s="144">
        <v>45451</v>
      </c>
      <c r="F409" s="37">
        <v>404</v>
      </c>
      <c r="G409" s="145">
        <v>45452</v>
      </c>
      <c r="H409" s="76">
        <f t="shared" si="8"/>
        <v>0</v>
      </c>
      <c r="K409" s="134">
        <v>405</v>
      </c>
      <c r="L409" s="679">
        <v>45451</v>
      </c>
      <c r="M409" s="136"/>
      <c r="N409" s="137">
        <f t="shared" si="9"/>
        <v>45</v>
      </c>
      <c r="O409" s="138">
        <v>45</v>
      </c>
      <c r="P409" s="288">
        <f t="shared" si="16"/>
        <v>0</v>
      </c>
      <c r="Q409" s="41"/>
    </row>
    <row r="410" spans="1:20" ht="15.6" x14ac:dyDescent="0.3">
      <c r="A410" s="150"/>
      <c r="B410" s="142">
        <f t="shared" si="12"/>
        <v>404</v>
      </c>
      <c r="C410" s="128"/>
      <c r="D410" s="34">
        <f t="shared" si="10"/>
        <v>404</v>
      </c>
      <c r="E410" s="144">
        <v>45452</v>
      </c>
      <c r="F410" s="37">
        <v>404</v>
      </c>
      <c r="G410" s="145">
        <v>45453</v>
      </c>
      <c r="H410" s="76">
        <f t="shared" si="8"/>
        <v>0</v>
      </c>
      <c r="K410" s="134">
        <v>406</v>
      </c>
      <c r="L410" s="679">
        <v>45452</v>
      </c>
      <c r="M410" s="136"/>
      <c r="N410" s="137">
        <f t="shared" si="9"/>
        <v>45</v>
      </c>
      <c r="O410" s="138">
        <v>45</v>
      </c>
      <c r="P410" s="288">
        <f t="shared" si="16"/>
        <v>0</v>
      </c>
      <c r="Q410" s="41"/>
    </row>
    <row r="411" spans="1:20" ht="15.6" x14ac:dyDescent="0.3">
      <c r="A411" s="150"/>
      <c r="B411" s="142">
        <f t="shared" si="12"/>
        <v>404</v>
      </c>
      <c r="C411" s="128"/>
      <c r="D411" s="34">
        <f t="shared" si="10"/>
        <v>404</v>
      </c>
      <c r="E411" s="144">
        <v>45453</v>
      </c>
      <c r="F411" s="37">
        <v>404</v>
      </c>
      <c r="G411" s="145">
        <v>45454</v>
      </c>
      <c r="H411" s="76">
        <f t="shared" si="8"/>
        <v>0</v>
      </c>
      <c r="K411" s="134">
        <v>407</v>
      </c>
      <c r="L411" s="679">
        <v>45453</v>
      </c>
      <c r="M411" s="136"/>
      <c r="N411" s="137">
        <f t="shared" si="9"/>
        <v>45</v>
      </c>
      <c r="O411" s="138">
        <v>45</v>
      </c>
      <c r="P411" s="288">
        <f t="shared" si="16"/>
        <v>0</v>
      </c>
      <c r="Q411" s="41"/>
    </row>
    <row r="412" spans="1:20" ht="15.6" x14ac:dyDescent="0.3">
      <c r="A412" s="150"/>
      <c r="B412" s="142">
        <f t="shared" si="12"/>
        <v>404</v>
      </c>
      <c r="C412" s="128"/>
      <c r="D412" s="34">
        <f t="shared" si="10"/>
        <v>404</v>
      </c>
      <c r="E412" s="144">
        <v>45454</v>
      </c>
      <c r="F412" s="37">
        <v>404</v>
      </c>
      <c r="G412" s="145">
        <v>45455</v>
      </c>
      <c r="H412" s="76">
        <f t="shared" si="8"/>
        <v>0</v>
      </c>
      <c r="K412" s="134">
        <v>408</v>
      </c>
      <c r="L412" s="679">
        <v>45454</v>
      </c>
      <c r="M412" s="136"/>
      <c r="N412" s="137">
        <f t="shared" si="9"/>
        <v>45</v>
      </c>
      <c r="O412" s="138">
        <v>45</v>
      </c>
      <c r="P412" s="288">
        <f t="shared" si="16"/>
        <v>0</v>
      </c>
      <c r="Q412" s="41"/>
    </row>
    <row r="413" spans="1:20" ht="15.6" x14ac:dyDescent="0.3">
      <c r="A413" s="150"/>
      <c r="B413" s="142">
        <f t="shared" si="12"/>
        <v>404</v>
      </c>
      <c r="C413" s="128"/>
      <c r="D413" s="34">
        <f t="shared" si="10"/>
        <v>404</v>
      </c>
      <c r="E413" s="144">
        <v>45455</v>
      </c>
      <c r="F413" s="37">
        <v>404</v>
      </c>
      <c r="G413" s="145">
        <v>45456</v>
      </c>
      <c r="H413" s="76">
        <f t="shared" si="8"/>
        <v>0</v>
      </c>
      <c r="K413" s="134">
        <v>409</v>
      </c>
      <c r="L413" s="679">
        <v>45455</v>
      </c>
      <c r="M413" s="136"/>
      <c r="N413" s="137">
        <f t="shared" si="9"/>
        <v>45</v>
      </c>
      <c r="O413" s="138">
        <v>45</v>
      </c>
      <c r="P413" s="288">
        <f t="shared" si="16"/>
        <v>0</v>
      </c>
      <c r="Q413" s="41"/>
    </row>
    <row r="414" spans="1:20" ht="15.6" x14ac:dyDescent="0.3">
      <c r="A414" s="150"/>
      <c r="B414" s="142">
        <f t="shared" si="12"/>
        <v>405</v>
      </c>
      <c r="C414" s="128"/>
      <c r="D414" s="34">
        <f t="shared" si="10"/>
        <v>404</v>
      </c>
      <c r="E414" s="144">
        <v>45456</v>
      </c>
      <c r="F414" s="37">
        <v>405</v>
      </c>
      <c r="G414" s="145">
        <v>45457</v>
      </c>
      <c r="H414" s="76">
        <f t="shared" si="8"/>
        <v>1</v>
      </c>
      <c r="K414" s="134">
        <v>410</v>
      </c>
      <c r="L414" s="679">
        <v>45456</v>
      </c>
      <c r="M414" s="136"/>
      <c r="N414" s="137">
        <f t="shared" si="9"/>
        <v>45</v>
      </c>
      <c r="O414" s="138">
        <v>45</v>
      </c>
      <c r="P414" s="288">
        <f t="shared" si="16"/>
        <v>0</v>
      </c>
      <c r="Q414" s="41"/>
    </row>
    <row r="415" spans="1:20" ht="15.6" x14ac:dyDescent="0.3">
      <c r="A415" s="150"/>
      <c r="B415" s="142">
        <f t="shared" si="12"/>
        <v>405</v>
      </c>
      <c r="C415" s="128"/>
      <c r="D415" s="34">
        <f t="shared" si="10"/>
        <v>405</v>
      </c>
      <c r="E415" s="144">
        <v>45457</v>
      </c>
      <c r="F415" s="37">
        <v>405</v>
      </c>
      <c r="G415" s="145">
        <v>45458</v>
      </c>
      <c r="H415" s="76">
        <f t="shared" si="8"/>
        <v>0</v>
      </c>
      <c r="K415" s="134">
        <v>411</v>
      </c>
      <c r="L415" s="679">
        <v>45457</v>
      </c>
      <c r="M415" s="136"/>
      <c r="N415" s="137">
        <f t="shared" si="9"/>
        <v>45</v>
      </c>
      <c r="O415" s="138">
        <v>45</v>
      </c>
      <c r="P415" s="288">
        <f t="shared" si="16"/>
        <v>0</v>
      </c>
      <c r="Q415" s="41"/>
    </row>
    <row r="416" spans="1:20" ht="15.6" x14ac:dyDescent="0.3">
      <c r="A416" s="150"/>
      <c r="B416" s="142">
        <f t="shared" si="12"/>
        <v>405</v>
      </c>
      <c r="C416" s="128"/>
      <c r="D416" s="34">
        <f t="shared" si="10"/>
        <v>405</v>
      </c>
      <c r="E416" s="144">
        <v>45458</v>
      </c>
      <c r="F416" s="37">
        <v>405</v>
      </c>
      <c r="G416" s="145">
        <v>45459</v>
      </c>
      <c r="H416" s="76">
        <f t="shared" si="8"/>
        <v>0</v>
      </c>
      <c r="K416" s="134">
        <v>412</v>
      </c>
      <c r="L416" s="679">
        <v>45458</v>
      </c>
      <c r="M416" s="136"/>
      <c r="N416" s="137">
        <f t="shared" si="9"/>
        <v>45</v>
      </c>
      <c r="O416" s="138">
        <v>45</v>
      </c>
      <c r="P416" s="288">
        <f t="shared" si="16"/>
        <v>0</v>
      </c>
      <c r="Q416" s="41"/>
    </row>
    <row r="417" spans="1:19" ht="15.6" x14ac:dyDescent="0.3">
      <c r="A417" s="150"/>
      <c r="B417" s="142">
        <f t="shared" si="12"/>
        <v>405</v>
      </c>
      <c r="C417" s="128"/>
      <c r="D417" s="34">
        <f t="shared" si="10"/>
        <v>405</v>
      </c>
      <c r="E417" s="144">
        <v>45459</v>
      </c>
      <c r="F417" s="37">
        <v>405</v>
      </c>
      <c r="G417" s="145">
        <v>45460</v>
      </c>
      <c r="H417" s="76">
        <f t="shared" si="8"/>
        <v>0</v>
      </c>
      <c r="K417" s="134">
        <v>413</v>
      </c>
      <c r="L417" s="679">
        <v>45459</v>
      </c>
      <c r="M417" s="136"/>
      <c r="N417" s="137">
        <f t="shared" si="9"/>
        <v>45</v>
      </c>
      <c r="O417" s="138">
        <v>45</v>
      </c>
      <c r="P417" s="288">
        <f t="shared" si="16"/>
        <v>0</v>
      </c>
      <c r="Q417" s="41"/>
    </row>
    <row r="418" spans="1:19" ht="15.6" x14ac:dyDescent="0.3">
      <c r="A418" s="150"/>
      <c r="B418" s="142">
        <f t="shared" si="12"/>
        <v>405</v>
      </c>
      <c r="C418" s="128"/>
      <c r="D418" s="34">
        <f t="shared" si="10"/>
        <v>405</v>
      </c>
      <c r="E418" s="144">
        <v>45460</v>
      </c>
      <c r="F418" s="37">
        <v>405</v>
      </c>
      <c r="G418" s="145">
        <v>45461</v>
      </c>
      <c r="H418" s="76">
        <f t="shared" si="8"/>
        <v>0</v>
      </c>
      <c r="K418" s="134">
        <v>414</v>
      </c>
      <c r="L418" s="679">
        <v>45460</v>
      </c>
      <c r="M418" s="136"/>
      <c r="N418" s="137">
        <f t="shared" si="9"/>
        <v>45</v>
      </c>
      <c r="O418" s="138">
        <v>45</v>
      </c>
      <c r="P418" s="288">
        <f t="shared" si="16"/>
        <v>0</v>
      </c>
      <c r="Q418" s="41"/>
    </row>
    <row r="419" spans="1:19" ht="15.6" x14ac:dyDescent="0.3">
      <c r="A419" s="150"/>
      <c r="B419" s="142">
        <f t="shared" si="12"/>
        <v>405</v>
      </c>
      <c r="C419" s="128"/>
      <c r="D419" s="34">
        <f t="shared" si="10"/>
        <v>405</v>
      </c>
      <c r="E419" s="144">
        <v>45461</v>
      </c>
      <c r="F419" s="37">
        <v>405</v>
      </c>
      <c r="G419" s="145">
        <v>45462</v>
      </c>
      <c r="H419" s="76">
        <f t="shared" si="8"/>
        <v>0</v>
      </c>
      <c r="K419" s="134">
        <v>415</v>
      </c>
      <c r="L419" s="679">
        <v>45461</v>
      </c>
      <c r="M419" s="136"/>
      <c r="N419" s="137">
        <f t="shared" si="9"/>
        <v>45</v>
      </c>
      <c r="O419" s="138">
        <v>45</v>
      </c>
      <c r="P419" s="288">
        <f t="shared" si="16"/>
        <v>0</v>
      </c>
      <c r="Q419" s="41"/>
    </row>
    <row r="420" spans="1:19" ht="15.6" x14ac:dyDescent="0.3">
      <c r="A420" s="150"/>
      <c r="B420" s="142">
        <f t="shared" si="12"/>
        <v>405</v>
      </c>
      <c r="C420" s="128"/>
      <c r="D420" s="34">
        <f t="shared" si="10"/>
        <v>405</v>
      </c>
      <c r="E420" s="144">
        <v>45462</v>
      </c>
      <c r="F420" s="37">
        <v>405</v>
      </c>
      <c r="G420" s="145">
        <v>45463</v>
      </c>
      <c r="H420" s="76">
        <f t="shared" si="8"/>
        <v>0</v>
      </c>
      <c r="K420" s="134">
        <v>416</v>
      </c>
      <c r="L420" s="679">
        <v>45462</v>
      </c>
      <c r="M420" s="136"/>
      <c r="N420" s="137">
        <f t="shared" si="9"/>
        <v>45</v>
      </c>
      <c r="O420" s="138">
        <v>45</v>
      </c>
      <c r="P420" s="288">
        <f t="shared" si="16"/>
        <v>0</v>
      </c>
      <c r="Q420" s="41"/>
    </row>
    <row r="421" spans="1:19" ht="15.6" x14ac:dyDescent="0.3">
      <c r="A421" s="150"/>
      <c r="B421" s="142">
        <f t="shared" si="12"/>
        <v>405</v>
      </c>
      <c r="C421" s="128"/>
      <c r="D421" s="34">
        <f t="shared" si="10"/>
        <v>405</v>
      </c>
      <c r="E421" s="144">
        <v>45463</v>
      </c>
      <c r="F421" s="37">
        <v>405</v>
      </c>
      <c r="G421" s="145">
        <v>45464</v>
      </c>
      <c r="H421" s="76">
        <f t="shared" si="8"/>
        <v>0</v>
      </c>
      <c r="K421" s="134">
        <v>417</v>
      </c>
      <c r="L421" s="679">
        <v>45463</v>
      </c>
      <c r="M421" s="136"/>
      <c r="N421" s="137">
        <f t="shared" si="9"/>
        <v>45</v>
      </c>
      <c r="O421" s="138">
        <v>45</v>
      </c>
      <c r="P421" s="288">
        <f t="shared" si="16"/>
        <v>0</v>
      </c>
      <c r="Q421" s="41"/>
    </row>
    <row r="422" spans="1:19" ht="15.6" x14ac:dyDescent="0.3">
      <c r="A422" s="150"/>
      <c r="B422" s="142">
        <f t="shared" si="12"/>
        <v>405</v>
      </c>
      <c r="C422" s="128"/>
      <c r="D422" s="34">
        <f t="shared" si="10"/>
        <v>405</v>
      </c>
      <c r="E422" s="144">
        <v>45464</v>
      </c>
      <c r="F422" s="37">
        <v>405</v>
      </c>
      <c r="G422" s="145">
        <v>45465</v>
      </c>
      <c r="H422" s="76">
        <f t="shared" si="8"/>
        <v>0</v>
      </c>
      <c r="K422" s="134">
        <v>418</v>
      </c>
      <c r="L422" s="679">
        <v>45464</v>
      </c>
      <c r="M422" s="136"/>
      <c r="N422" s="137">
        <f t="shared" si="9"/>
        <v>45</v>
      </c>
      <c r="O422" s="138">
        <v>45</v>
      </c>
      <c r="P422" s="288">
        <f t="shared" si="16"/>
        <v>0</v>
      </c>
      <c r="Q422" s="41"/>
    </row>
    <row r="423" spans="1:19" ht="15.6" x14ac:dyDescent="0.3">
      <c r="A423" s="150"/>
      <c r="B423" s="142">
        <f t="shared" si="12"/>
        <v>405</v>
      </c>
      <c r="C423" s="128"/>
      <c r="D423" s="34">
        <f t="shared" si="10"/>
        <v>405</v>
      </c>
      <c r="E423" s="144">
        <v>45465</v>
      </c>
      <c r="F423" s="37">
        <v>405</v>
      </c>
      <c r="G423" s="145">
        <v>45466</v>
      </c>
      <c r="H423" s="76">
        <f t="shared" si="8"/>
        <v>0</v>
      </c>
      <c r="K423" s="134">
        <v>419</v>
      </c>
      <c r="L423" s="679">
        <v>45465</v>
      </c>
      <c r="M423" s="136"/>
      <c r="N423" s="137">
        <f t="shared" si="9"/>
        <v>45</v>
      </c>
      <c r="O423" s="138">
        <v>45</v>
      </c>
      <c r="P423" s="288">
        <f t="shared" si="16"/>
        <v>0</v>
      </c>
      <c r="Q423" s="41"/>
    </row>
    <row r="424" spans="1:19" ht="15.6" x14ac:dyDescent="0.3">
      <c r="A424" s="150"/>
      <c r="B424" s="142">
        <f t="shared" si="12"/>
        <v>405</v>
      </c>
      <c r="C424" s="128"/>
      <c r="D424" s="34">
        <f t="shared" si="10"/>
        <v>405</v>
      </c>
      <c r="E424" s="144">
        <v>45466</v>
      </c>
      <c r="F424" s="37">
        <v>405</v>
      </c>
      <c r="G424" s="145">
        <v>45467</v>
      </c>
      <c r="H424" s="76">
        <f t="shared" si="8"/>
        <v>0</v>
      </c>
      <c r="K424" s="134">
        <v>420</v>
      </c>
      <c r="L424" s="679">
        <v>45466</v>
      </c>
      <c r="M424" s="136"/>
      <c r="N424" s="137">
        <f t="shared" si="9"/>
        <v>45</v>
      </c>
      <c r="O424" s="138">
        <v>45</v>
      </c>
      <c r="P424" s="288">
        <f t="shared" si="16"/>
        <v>0</v>
      </c>
      <c r="Q424" s="41"/>
    </row>
    <row r="425" spans="1:19" ht="15.6" x14ac:dyDescent="0.3">
      <c r="A425" s="150"/>
      <c r="B425" s="142">
        <f t="shared" si="12"/>
        <v>405</v>
      </c>
      <c r="C425" s="128"/>
      <c r="D425" s="34">
        <f t="shared" si="10"/>
        <v>405</v>
      </c>
      <c r="E425" s="144">
        <v>45467</v>
      </c>
      <c r="F425" s="37">
        <v>405</v>
      </c>
      <c r="G425" s="145">
        <v>45468</v>
      </c>
      <c r="H425" s="76">
        <f t="shared" si="8"/>
        <v>0</v>
      </c>
      <c r="K425" s="134">
        <v>421</v>
      </c>
      <c r="L425" s="679">
        <v>45467</v>
      </c>
      <c r="M425" s="136"/>
      <c r="N425" s="137">
        <f t="shared" si="9"/>
        <v>45</v>
      </c>
      <c r="O425" s="138">
        <v>45</v>
      </c>
      <c r="P425" s="288">
        <f t="shared" si="16"/>
        <v>0</v>
      </c>
      <c r="Q425" s="41"/>
    </row>
    <row r="426" spans="1:19" ht="15.6" x14ac:dyDescent="0.3">
      <c r="A426" s="150"/>
      <c r="B426" s="142">
        <f t="shared" si="12"/>
        <v>405</v>
      </c>
      <c r="C426" s="128"/>
      <c r="D426" s="34">
        <f t="shared" si="10"/>
        <v>405</v>
      </c>
      <c r="E426" s="144">
        <v>45468</v>
      </c>
      <c r="F426" s="37">
        <v>405</v>
      </c>
      <c r="G426" s="145">
        <v>45469</v>
      </c>
      <c r="H426" s="76">
        <f t="shared" si="8"/>
        <v>0</v>
      </c>
      <c r="K426" s="134">
        <v>422</v>
      </c>
      <c r="L426" s="679">
        <v>45468</v>
      </c>
      <c r="M426" s="136"/>
      <c r="N426" s="137">
        <f t="shared" si="9"/>
        <v>45</v>
      </c>
      <c r="O426" s="138">
        <v>45</v>
      </c>
      <c r="P426" s="288">
        <f t="shared" si="16"/>
        <v>0</v>
      </c>
      <c r="Q426" s="41"/>
    </row>
    <row r="427" spans="1:19" ht="15.6" x14ac:dyDescent="0.3">
      <c r="A427" s="150"/>
      <c r="B427" s="142">
        <f t="shared" si="12"/>
        <v>405</v>
      </c>
      <c r="C427" s="128"/>
      <c r="D427" s="34">
        <f t="shared" si="10"/>
        <v>405</v>
      </c>
      <c r="E427" s="144">
        <v>45469</v>
      </c>
      <c r="F427" s="37">
        <v>405</v>
      </c>
      <c r="G427" s="145">
        <v>45470</v>
      </c>
      <c r="H427" s="76">
        <f t="shared" si="8"/>
        <v>0</v>
      </c>
      <c r="K427" s="134">
        <v>423</v>
      </c>
      <c r="L427" s="679">
        <v>45469</v>
      </c>
      <c r="M427" s="136"/>
      <c r="N427" s="137">
        <f t="shared" si="9"/>
        <v>45</v>
      </c>
      <c r="O427" s="138">
        <v>45</v>
      </c>
      <c r="P427" s="288">
        <f t="shared" si="16"/>
        <v>0</v>
      </c>
      <c r="Q427" s="41"/>
    </row>
    <row r="428" spans="1:19" ht="15.6" x14ac:dyDescent="0.3">
      <c r="A428" s="150"/>
      <c r="B428" s="142">
        <f t="shared" si="12"/>
        <v>405</v>
      </c>
      <c r="C428" s="128"/>
      <c r="D428" s="34">
        <f t="shared" si="10"/>
        <v>405</v>
      </c>
      <c r="E428" s="144">
        <v>45470</v>
      </c>
      <c r="F428" s="37">
        <v>405</v>
      </c>
      <c r="G428" s="145">
        <v>45471</v>
      </c>
      <c r="H428" s="76">
        <f t="shared" si="8"/>
        <v>0</v>
      </c>
      <c r="K428" s="134">
        <v>424</v>
      </c>
      <c r="L428" s="679">
        <v>45470</v>
      </c>
      <c r="M428" s="136"/>
      <c r="N428" s="137">
        <f t="shared" si="9"/>
        <v>45</v>
      </c>
      <c r="O428" s="138">
        <v>45</v>
      </c>
      <c r="P428" s="288">
        <f t="shared" si="16"/>
        <v>0</v>
      </c>
      <c r="Q428" s="41"/>
    </row>
    <row r="429" spans="1:19" ht="15.6" x14ac:dyDescent="0.3">
      <c r="A429" s="150"/>
      <c r="B429" s="142">
        <f t="shared" si="12"/>
        <v>405</v>
      </c>
      <c r="C429" s="128"/>
      <c r="D429" s="34">
        <f t="shared" si="10"/>
        <v>405</v>
      </c>
      <c r="E429" s="144">
        <v>45471</v>
      </c>
      <c r="F429" s="37">
        <v>405</v>
      </c>
      <c r="G429" s="145">
        <v>45472</v>
      </c>
      <c r="H429" s="76">
        <f t="shared" si="8"/>
        <v>0</v>
      </c>
      <c r="K429" s="134">
        <v>425</v>
      </c>
      <c r="L429" s="679">
        <v>45471</v>
      </c>
      <c r="M429" s="136"/>
      <c r="N429" s="137">
        <f t="shared" si="9"/>
        <v>45</v>
      </c>
      <c r="O429" s="138">
        <v>45</v>
      </c>
      <c r="P429" s="288">
        <f t="shared" si="16"/>
        <v>0</v>
      </c>
      <c r="Q429" s="41"/>
    </row>
    <row r="430" spans="1:19" ht="15.6" x14ac:dyDescent="0.3">
      <c r="A430" s="150"/>
      <c r="B430" s="142">
        <f t="shared" si="12"/>
        <v>405</v>
      </c>
      <c r="C430" s="128"/>
      <c r="D430" s="34">
        <f t="shared" si="10"/>
        <v>405</v>
      </c>
      <c r="E430" s="144">
        <v>45472</v>
      </c>
      <c r="F430" s="37">
        <v>405</v>
      </c>
      <c r="G430" s="145">
        <v>45473</v>
      </c>
      <c r="H430" s="76">
        <f t="shared" si="8"/>
        <v>0</v>
      </c>
      <c r="K430" s="134">
        <v>426</v>
      </c>
      <c r="L430" s="679">
        <v>45472</v>
      </c>
      <c r="M430" s="136"/>
      <c r="N430" s="137">
        <f t="shared" si="9"/>
        <v>45</v>
      </c>
      <c r="O430" s="138">
        <v>45</v>
      </c>
      <c r="P430" s="288">
        <f t="shared" si="16"/>
        <v>0</v>
      </c>
      <c r="Q430" s="41"/>
      <c r="S430" t="s">
        <v>1177</v>
      </c>
    </row>
    <row r="431" spans="1:19" ht="15.6" x14ac:dyDescent="0.3">
      <c r="A431" s="150"/>
      <c r="B431" s="142">
        <f t="shared" si="12"/>
        <v>405</v>
      </c>
      <c r="C431" s="128"/>
      <c r="D431" s="34">
        <f t="shared" si="10"/>
        <v>405</v>
      </c>
      <c r="E431" s="144">
        <v>45473</v>
      </c>
      <c r="F431" s="37">
        <v>405</v>
      </c>
      <c r="G431" s="145">
        <v>45474</v>
      </c>
      <c r="H431" s="76">
        <f t="shared" si="8"/>
        <v>0</v>
      </c>
      <c r="I431">
        <f>SUM(H341:H431)</f>
        <v>122</v>
      </c>
      <c r="K431" s="134">
        <v>427</v>
      </c>
      <c r="L431" s="679">
        <v>45473</v>
      </c>
      <c r="M431" s="136"/>
      <c r="N431" s="137">
        <f t="shared" si="9"/>
        <v>45</v>
      </c>
      <c r="O431" s="138">
        <v>45</v>
      </c>
      <c r="P431" s="288">
        <f t="shared" si="16"/>
        <v>0</v>
      </c>
      <c r="Q431" s="41"/>
      <c r="S431">
        <f>SUM(P341:P431)</f>
        <v>865</v>
      </c>
    </row>
    <row r="432" spans="1:19" ht="15.6" x14ac:dyDescent="0.3">
      <c r="A432" s="150"/>
      <c r="B432" s="142">
        <f t="shared" si="12"/>
        <v>405</v>
      </c>
      <c r="C432" s="128"/>
      <c r="D432" s="34">
        <f t="shared" si="10"/>
        <v>405</v>
      </c>
      <c r="E432" s="144">
        <v>45474</v>
      </c>
      <c r="F432" s="37">
        <v>405</v>
      </c>
      <c r="G432" s="145">
        <v>45475</v>
      </c>
      <c r="H432" s="76">
        <f t="shared" si="8"/>
        <v>0</v>
      </c>
      <c r="K432" s="134">
        <v>428</v>
      </c>
      <c r="L432" s="679">
        <v>45474</v>
      </c>
      <c r="M432" s="136"/>
      <c r="N432" s="137">
        <f t="shared" si="9"/>
        <v>45</v>
      </c>
      <c r="O432" s="138">
        <v>45</v>
      </c>
      <c r="P432" s="288">
        <f t="shared" si="16"/>
        <v>0</v>
      </c>
      <c r="Q432" s="41"/>
    </row>
    <row r="433" spans="1:18" ht="15.6" x14ac:dyDescent="0.3">
      <c r="A433" s="150"/>
      <c r="B433" s="142">
        <f t="shared" si="12"/>
        <v>405</v>
      </c>
      <c r="C433" s="128"/>
      <c r="D433" s="34">
        <f t="shared" si="10"/>
        <v>405</v>
      </c>
      <c r="E433" s="144">
        <v>45475</v>
      </c>
      <c r="F433" s="37">
        <v>405</v>
      </c>
      <c r="G433" s="145">
        <v>45476</v>
      </c>
      <c r="H433" s="76">
        <f t="shared" si="8"/>
        <v>0</v>
      </c>
      <c r="K433" s="134">
        <v>429</v>
      </c>
      <c r="L433" s="679">
        <v>45475</v>
      </c>
      <c r="M433" s="136"/>
      <c r="N433" s="137">
        <f t="shared" si="9"/>
        <v>45</v>
      </c>
      <c r="O433" s="138">
        <v>45</v>
      </c>
      <c r="P433" s="288">
        <f t="shared" si="16"/>
        <v>0</v>
      </c>
      <c r="Q433" s="41"/>
    </row>
    <row r="434" spans="1:18" ht="15.6" x14ac:dyDescent="0.3">
      <c r="A434" s="150"/>
      <c r="B434" s="142">
        <f t="shared" si="12"/>
        <v>405</v>
      </c>
      <c r="C434" s="128"/>
      <c r="D434" s="34">
        <f t="shared" si="10"/>
        <v>405</v>
      </c>
      <c r="E434" s="144">
        <v>45476</v>
      </c>
      <c r="F434" s="37">
        <v>405</v>
      </c>
      <c r="G434" s="145">
        <v>45477</v>
      </c>
      <c r="H434" s="76">
        <f t="shared" si="8"/>
        <v>0</v>
      </c>
      <c r="K434" s="134">
        <v>430</v>
      </c>
      <c r="L434" s="679">
        <v>45476</v>
      </c>
      <c r="M434" s="136"/>
      <c r="N434" s="137">
        <f t="shared" si="9"/>
        <v>45</v>
      </c>
      <c r="O434" s="138">
        <v>45</v>
      </c>
      <c r="P434" s="288">
        <f t="shared" si="16"/>
        <v>0</v>
      </c>
      <c r="Q434" s="41"/>
    </row>
    <row r="435" spans="1:18" ht="15.6" x14ac:dyDescent="0.3">
      <c r="A435" s="150"/>
      <c r="B435" s="142">
        <f t="shared" si="12"/>
        <v>405</v>
      </c>
      <c r="C435" s="128"/>
      <c r="D435" s="34">
        <f t="shared" si="10"/>
        <v>405</v>
      </c>
      <c r="E435" s="144">
        <v>45477</v>
      </c>
      <c r="F435" s="37">
        <v>405</v>
      </c>
      <c r="G435" s="145">
        <v>45478</v>
      </c>
      <c r="H435" s="76">
        <f t="shared" si="8"/>
        <v>0</v>
      </c>
      <c r="K435" s="134">
        <v>431</v>
      </c>
      <c r="L435" s="679">
        <v>45477</v>
      </c>
      <c r="M435" s="136"/>
      <c r="N435" s="137">
        <f t="shared" si="9"/>
        <v>45</v>
      </c>
      <c r="O435" s="138">
        <v>45</v>
      </c>
      <c r="P435" s="288">
        <f t="shared" si="16"/>
        <v>0</v>
      </c>
      <c r="Q435" s="41"/>
    </row>
    <row r="436" spans="1:18" ht="15.6" x14ac:dyDescent="0.3">
      <c r="A436" s="150"/>
      <c r="B436" s="142">
        <f t="shared" si="12"/>
        <v>407</v>
      </c>
      <c r="C436" s="128"/>
      <c r="D436" s="34">
        <f t="shared" si="10"/>
        <v>405</v>
      </c>
      <c r="E436" s="144">
        <v>45478</v>
      </c>
      <c r="F436" s="37">
        <v>407</v>
      </c>
      <c r="G436" s="145">
        <v>45479</v>
      </c>
      <c r="H436" s="76">
        <f t="shared" si="8"/>
        <v>2</v>
      </c>
      <c r="K436" s="134">
        <v>432</v>
      </c>
      <c r="L436" s="679">
        <v>45478</v>
      </c>
      <c r="M436" s="136"/>
      <c r="N436" s="137">
        <f t="shared" si="9"/>
        <v>45</v>
      </c>
      <c r="O436" s="138">
        <v>25</v>
      </c>
      <c r="P436" s="288">
        <f t="shared" si="16"/>
        <v>20</v>
      </c>
      <c r="Q436" s="41"/>
    </row>
    <row r="437" spans="1:18" ht="15.6" x14ac:dyDescent="0.3">
      <c r="A437" s="150"/>
      <c r="B437" s="142">
        <f t="shared" si="12"/>
        <v>407</v>
      </c>
      <c r="C437" s="128"/>
      <c r="D437" s="34">
        <f t="shared" si="10"/>
        <v>407</v>
      </c>
      <c r="E437" s="144">
        <v>45479</v>
      </c>
      <c r="F437" s="37">
        <v>407</v>
      </c>
      <c r="G437" s="145">
        <v>45480</v>
      </c>
      <c r="H437" s="76">
        <f t="shared" si="8"/>
        <v>0</v>
      </c>
      <c r="K437" s="134">
        <v>433</v>
      </c>
      <c r="L437" s="679">
        <v>45479</v>
      </c>
      <c r="M437" s="136"/>
      <c r="N437" s="137">
        <f t="shared" si="9"/>
        <v>25</v>
      </c>
      <c r="O437" s="138">
        <v>25</v>
      </c>
      <c r="P437" s="288">
        <f t="shared" si="16"/>
        <v>0</v>
      </c>
      <c r="Q437" s="41"/>
    </row>
    <row r="438" spans="1:18" ht="15.6" x14ac:dyDescent="0.3">
      <c r="A438" s="150"/>
      <c r="B438" s="142">
        <f t="shared" si="12"/>
        <v>409</v>
      </c>
      <c r="C438" s="128"/>
      <c r="D438" s="34">
        <f t="shared" si="10"/>
        <v>407</v>
      </c>
      <c r="E438" s="144">
        <v>45480</v>
      </c>
      <c r="F438" s="37">
        <v>409</v>
      </c>
      <c r="G438" s="145">
        <v>45481</v>
      </c>
      <c r="H438" s="76">
        <f t="shared" si="8"/>
        <v>2</v>
      </c>
      <c r="K438" s="134">
        <v>434</v>
      </c>
      <c r="L438" s="679">
        <v>45480</v>
      </c>
      <c r="M438" s="136"/>
      <c r="N438" s="137">
        <f t="shared" si="9"/>
        <v>25</v>
      </c>
      <c r="O438" s="138">
        <v>0</v>
      </c>
      <c r="P438" s="288">
        <f t="shared" si="16"/>
        <v>25</v>
      </c>
      <c r="Q438" s="41"/>
    </row>
    <row r="439" spans="1:18" ht="15.6" x14ac:dyDescent="0.3">
      <c r="A439" s="150"/>
      <c r="B439" s="142">
        <f t="shared" si="12"/>
        <v>409</v>
      </c>
      <c r="C439" s="128"/>
      <c r="D439" s="34">
        <f t="shared" si="10"/>
        <v>409</v>
      </c>
      <c r="E439" s="144">
        <v>45481</v>
      </c>
      <c r="F439" s="37">
        <v>409</v>
      </c>
      <c r="G439" s="145">
        <v>45482</v>
      </c>
      <c r="H439" s="76">
        <f t="shared" si="8"/>
        <v>0</v>
      </c>
      <c r="K439" s="134">
        <v>435</v>
      </c>
      <c r="L439" s="679">
        <v>45481</v>
      </c>
      <c r="M439" s="136"/>
      <c r="N439" s="137">
        <f t="shared" si="9"/>
        <v>0</v>
      </c>
      <c r="O439" s="138">
        <v>0</v>
      </c>
      <c r="P439" s="288">
        <f t="shared" si="16"/>
        <v>0</v>
      </c>
      <c r="Q439" s="41"/>
    </row>
    <row r="440" spans="1:18" ht="15.6" x14ac:dyDescent="0.3">
      <c r="A440" s="150"/>
      <c r="B440" s="142">
        <f t="shared" si="12"/>
        <v>409</v>
      </c>
      <c r="C440" s="128"/>
      <c r="D440" s="34">
        <f t="shared" si="10"/>
        <v>409</v>
      </c>
      <c r="E440" s="144">
        <v>45482</v>
      </c>
      <c r="F440" s="37">
        <v>409</v>
      </c>
      <c r="G440" s="145">
        <v>45483</v>
      </c>
      <c r="H440" s="76">
        <f t="shared" si="8"/>
        <v>0</v>
      </c>
      <c r="K440" s="134">
        <v>436</v>
      </c>
      <c r="L440" s="679">
        <v>45482</v>
      </c>
      <c r="M440" s="136"/>
      <c r="N440" s="137">
        <f t="shared" si="9"/>
        <v>0</v>
      </c>
      <c r="O440" s="138">
        <v>0</v>
      </c>
      <c r="P440" s="288">
        <f t="shared" si="16"/>
        <v>0</v>
      </c>
      <c r="Q440" s="41"/>
    </row>
    <row r="441" spans="1:18" ht="15.6" x14ac:dyDescent="0.3">
      <c r="A441" s="150"/>
      <c r="B441" s="142">
        <f t="shared" si="12"/>
        <v>409</v>
      </c>
      <c r="C441" s="128"/>
      <c r="D441" s="34">
        <f t="shared" si="10"/>
        <v>409</v>
      </c>
      <c r="E441" s="144">
        <v>45483</v>
      </c>
      <c r="F441" s="37">
        <v>409</v>
      </c>
      <c r="G441" s="145">
        <v>45484</v>
      </c>
      <c r="H441" s="76">
        <f t="shared" si="8"/>
        <v>0</v>
      </c>
      <c r="K441" s="134">
        <v>437</v>
      </c>
      <c r="L441" s="679">
        <v>45483</v>
      </c>
      <c r="M441" s="136"/>
      <c r="N441" s="137">
        <f t="shared" si="9"/>
        <v>0</v>
      </c>
      <c r="O441" s="138">
        <v>0</v>
      </c>
      <c r="P441" s="288">
        <f t="shared" si="16"/>
        <v>0</v>
      </c>
      <c r="Q441" s="41"/>
    </row>
    <row r="442" spans="1:18" ht="15.6" x14ac:dyDescent="0.3">
      <c r="A442" s="150"/>
      <c r="B442" s="142">
        <f t="shared" si="12"/>
        <v>409</v>
      </c>
      <c r="C442" s="128"/>
      <c r="D442" s="34">
        <f t="shared" si="10"/>
        <v>409</v>
      </c>
      <c r="E442" s="144">
        <v>45484</v>
      </c>
      <c r="F442" s="37">
        <v>409</v>
      </c>
      <c r="G442" s="145">
        <v>45485</v>
      </c>
      <c r="H442" s="76">
        <f t="shared" si="8"/>
        <v>0</v>
      </c>
      <c r="K442" s="134">
        <v>438</v>
      </c>
      <c r="L442" s="679">
        <v>45484</v>
      </c>
      <c r="M442" s="136"/>
      <c r="N442" s="137">
        <f t="shared" si="9"/>
        <v>0</v>
      </c>
      <c r="O442" s="138">
        <v>0</v>
      </c>
      <c r="P442" s="288">
        <f t="shared" si="16"/>
        <v>0</v>
      </c>
      <c r="Q442" s="41"/>
    </row>
    <row r="443" spans="1:18" ht="15.6" x14ac:dyDescent="0.3">
      <c r="A443" s="150"/>
      <c r="B443" s="142">
        <f t="shared" si="12"/>
        <v>409</v>
      </c>
      <c r="C443" s="128"/>
      <c r="D443" s="34">
        <f t="shared" si="10"/>
        <v>409</v>
      </c>
      <c r="E443" s="144">
        <v>45485</v>
      </c>
      <c r="F443" s="37">
        <v>409</v>
      </c>
      <c r="G443" s="145">
        <v>45486</v>
      </c>
      <c r="H443" s="76">
        <f t="shared" si="8"/>
        <v>0</v>
      </c>
      <c r="K443" s="134">
        <v>439</v>
      </c>
      <c r="L443" s="679">
        <v>45485</v>
      </c>
      <c r="M443" s="136"/>
      <c r="N443" s="137">
        <f t="shared" si="9"/>
        <v>0</v>
      </c>
      <c r="O443" s="138">
        <v>0</v>
      </c>
      <c r="P443" s="288">
        <f t="shared" si="16"/>
        <v>0</v>
      </c>
      <c r="Q443" s="41"/>
    </row>
    <row r="444" spans="1:18" ht="15.6" x14ac:dyDescent="0.3">
      <c r="A444" s="150"/>
      <c r="B444" s="142">
        <f t="shared" si="12"/>
        <v>409</v>
      </c>
      <c r="C444" s="128"/>
      <c r="D444" s="34">
        <f t="shared" si="10"/>
        <v>409</v>
      </c>
      <c r="E444" s="144">
        <v>45486</v>
      </c>
      <c r="F444" s="37">
        <v>409</v>
      </c>
      <c r="G444" s="145">
        <v>45487</v>
      </c>
      <c r="H444" s="76">
        <f t="shared" si="8"/>
        <v>0</v>
      </c>
      <c r="K444" s="134">
        <v>440</v>
      </c>
      <c r="L444" s="679">
        <v>45486</v>
      </c>
      <c r="M444" s="136"/>
      <c r="N444" s="137">
        <f t="shared" si="9"/>
        <v>0</v>
      </c>
      <c r="O444" s="138">
        <v>0</v>
      </c>
      <c r="P444" s="288">
        <f t="shared" si="16"/>
        <v>0</v>
      </c>
      <c r="Q444" s="41"/>
    </row>
    <row r="445" spans="1:18" ht="15.6" x14ac:dyDescent="0.3">
      <c r="A445" s="150"/>
      <c r="B445" s="142">
        <f t="shared" si="12"/>
        <v>409</v>
      </c>
      <c r="C445" s="128"/>
      <c r="D445" s="34">
        <f t="shared" si="10"/>
        <v>409</v>
      </c>
      <c r="E445" s="144">
        <v>45487</v>
      </c>
      <c r="F445" s="37">
        <v>409</v>
      </c>
      <c r="G445" s="145">
        <v>45488</v>
      </c>
      <c r="H445" s="76">
        <f t="shared" si="8"/>
        <v>0</v>
      </c>
      <c r="K445" s="134">
        <v>441</v>
      </c>
      <c r="L445" s="679">
        <v>45487</v>
      </c>
      <c r="M445" s="136"/>
      <c r="N445" s="137">
        <f t="shared" si="9"/>
        <v>0</v>
      </c>
      <c r="O445" s="138">
        <v>0</v>
      </c>
      <c r="P445" s="288">
        <f t="shared" si="16"/>
        <v>0</v>
      </c>
      <c r="Q445" s="41"/>
    </row>
    <row r="446" spans="1:18" ht="15.6" x14ac:dyDescent="0.3">
      <c r="A446" s="150"/>
      <c r="B446" s="142">
        <f t="shared" si="12"/>
        <v>409</v>
      </c>
      <c r="C446" s="128"/>
      <c r="D446" s="34">
        <f t="shared" si="10"/>
        <v>409</v>
      </c>
      <c r="E446" s="144">
        <v>45488</v>
      </c>
      <c r="F446" s="37">
        <v>409</v>
      </c>
      <c r="G446" s="145">
        <v>45489</v>
      </c>
      <c r="H446" s="76">
        <f t="shared" si="8"/>
        <v>0</v>
      </c>
      <c r="K446" s="134">
        <v>442</v>
      </c>
      <c r="L446" s="679">
        <v>45488</v>
      </c>
      <c r="M446" s="136"/>
      <c r="N446" s="137">
        <f t="shared" si="9"/>
        <v>0</v>
      </c>
      <c r="O446" s="138">
        <v>0</v>
      </c>
      <c r="P446" s="288">
        <f t="shared" si="16"/>
        <v>0</v>
      </c>
      <c r="Q446" s="41"/>
    </row>
    <row r="447" spans="1:18" ht="15.6" x14ac:dyDescent="0.3">
      <c r="A447" s="150"/>
      <c r="B447" s="142">
        <f t="shared" si="12"/>
        <v>410</v>
      </c>
      <c r="C447" s="128"/>
      <c r="D447" s="34">
        <f t="shared" si="10"/>
        <v>409</v>
      </c>
      <c r="E447" s="144">
        <v>45489</v>
      </c>
      <c r="F447" s="37">
        <v>410</v>
      </c>
      <c r="G447" s="145">
        <v>45490</v>
      </c>
      <c r="H447" s="76">
        <f t="shared" si="8"/>
        <v>1</v>
      </c>
      <c r="K447" s="134">
        <v>443</v>
      </c>
      <c r="L447" s="679">
        <v>45489</v>
      </c>
      <c r="M447" s="136">
        <v>70</v>
      </c>
      <c r="N447" s="137">
        <f t="shared" si="9"/>
        <v>0</v>
      </c>
      <c r="O447" s="138">
        <v>45</v>
      </c>
      <c r="P447" s="288">
        <f t="shared" si="16"/>
        <v>25</v>
      </c>
      <c r="Q447" s="41"/>
      <c r="R447" t="s">
        <v>1151</v>
      </c>
    </row>
    <row r="448" spans="1:18" ht="15.6" x14ac:dyDescent="0.3">
      <c r="A448" s="150"/>
      <c r="B448" s="142">
        <f t="shared" si="12"/>
        <v>412</v>
      </c>
      <c r="C448" s="128"/>
      <c r="D448" s="34">
        <f t="shared" si="10"/>
        <v>410</v>
      </c>
      <c r="E448" s="144">
        <v>45490</v>
      </c>
      <c r="F448" s="37">
        <v>412</v>
      </c>
      <c r="G448" s="145">
        <v>45491</v>
      </c>
      <c r="H448" s="76">
        <f t="shared" si="8"/>
        <v>2</v>
      </c>
      <c r="K448" s="134">
        <v>444</v>
      </c>
      <c r="L448" s="679">
        <v>45490</v>
      </c>
      <c r="M448" s="136"/>
      <c r="N448" s="137">
        <f t="shared" si="9"/>
        <v>45</v>
      </c>
      <c r="O448" s="138">
        <v>45</v>
      </c>
      <c r="P448" s="288">
        <f t="shared" si="16"/>
        <v>0</v>
      </c>
      <c r="Q448" s="41"/>
      <c r="R448" t="s">
        <v>1154</v>
      </c>
    </row>
    <row r="449" spans="1:18" ht="15.6" x14ac:dyDescent="0.3">
      <c r="A449" s="150"/>
      <c r="B449" s="142">
        <f t="shared" si="12"/>
        <v>412</v>
      </c>
      <c r="C449" s="128"/>
      <c r="D449" s="34">
        <f t="shared" si="10"/>
        <v>412</v>
      </c>
      <c r="E449" s="144">
        <v>45491</v>
      </c>
      <c r="F449" s="37">
        <v>412</v>
      </c>
      <c r="G449" s="145">
        <v>45492</v>
      </c>
      <c r="H449" s="76">
        <f t="shared" si="8"/>
        <v>0</v>
      </c>
      <c r="K449" s="134">
        <v>445</v>
      </c>
      <c r="L449" s="679">
        <v>45491</v>
      </c>
      <c r="M449" s="136">
        <v>24</v>
      </c>
      <c r="N449" s="137">
        <f t="shared" si="9"/>
        <v>45</v>
      </c>
      <c r="O449" s="138">
        <v>52.5</v>
      </c>
      <c r="P449" s="288">
        <f t="shared" si="16"/>
        <v>16.5</v>
      </c>
      <c r="Q449" s="41"/>
      <c r="R449" t="s">
        <v>1155</v>
      </c>
    </row>
    <row r="450" spans="1:18" ht="15.6" x14ac:dyDescent="0.3">
      <c r="A450" s="150"/>
      <c r="B450" s="142">
        <f t="shared" si="12"/>
        <v>412</v>
      </c>
      <c r="C450" s="128"/>
      <c r="D450" s="34">
        <f t="shared" si="10"/>
        <v>412</v>
      </c>
      <c r="E450" s="144">
        <v>45492</v>
      </c>
      <c r="F450" s="37">
        <v>412</v>
      </c>
      <c r="G450" s="145">
        <v>45493</v>
      </c>
      <c r="H450" s="76">
        <f t="shared" si="8"/>
        <v>0</v>
      </c>
      <c r="K450" s="134">
        <v>446</v>
      </c>
      <c r="L450" s="679">
        <v>45492</v>
      </c>
      <c r="M450" s="136"/>
      <c r="N450" s="137">
        <f t="shared" si="9"/>
        <v>52.5</v>
      </c>
      <c r="O450" s="138">
        <v>52.5</v>
      </c>
      <c r="P450" s="288">
        <f t="shared" si="16"/>
        <v>0</v>
      </c>
      <c r="Q450" s="41"/>
    </row>
    <row r="451" spans="1:18" ht="15.6" x14ac:dyDescent="0.3">
      <c r="A451" s="150"/>
      <c r="B451" s="142">
        <f t="shared" si="12"/>
        <v>412</v>
      </c>
      <c r="C451" s="128"/>
      <c r="D451" s="34">
        <f t="shared" si="10"/>
        <v>412</v>
      </c>
      <c r="E451" s="144">
        <v>45493</v>
      </c>
      <c r="F451" s="37">
        <v>412</v>
      </c>
      <c r="G451" s="145">
        <v>45494</v>
      </c>
      <c r="H451" s="76">
        <f t="shared" si="8"/>
        <v>0</v>
      </c>
      <c r="K451" s="134">
        <v>447</v>
      </c>
      <c r="L451" s="679">
        <v>45493</v>
      </c>
      <c r="M451" s="136"/>
      <c r="N451" s="137">
        <f t="shared" si="9"/>
        <v>52.5</v>
      </c>
      <c r="O451" s="138">
        <v>52.5</v>
      </c>
      <c r="P451" s="288">
        <f t="shared" si="16"/>
        <v>0</v>
      </c>
      <c r="Q451" s="41"/>
      <c r="R451" t="s">
        <v>1161</v>
      </c>
    </row>
    <row r="452" spans="1:18" ht="15.6" x14ac:dyDescent="0.3">
      <c r="A452" s="150"/>
      <c r="B452" s="142">
        <f t="shared" si="12"/>
        <v>412</v>
      </c>
      <c r="C452" s="128"/>
      <c r="D452" s="34">
        <f t="shared" si="10"/>
        <v>412</v>
      </c>
      <c r="E452" s="144">
        <v>45494</v>
      </c>
      <c r="F452" s="37">
        <v>412</v>
      </c>
      <c r="G452" s="145">
        <v>45495</v>
      </c>
      <c r="H452" s="76">
        <f t="shared" si="8"/>
        <v>0</v>
      </c>
      <c r="K452" s="134">
        <v>448</v>
      </c>
      <c r="L452" s="679">
        <v>45494</v>
      </c>
      <c r="M452" s="136"/>
      <c r="N452" s="137">
        <f t="shared" si="9"/>
        <v>52.5</v>
      </c>
      <c r="O452" s="138">
        <v>52.5</v>
      </c>
      <c r="P452" s="288">
        <f t="shared" si="16"/>
        <v>0</v>
      </c>
      <c r="Q452" s="41"/>
    </row>
    <row r="453" spans="1:18" ht="15.6" x14ac:dyDescent="0.3">
      <c r="A453" s="150"/>
      <c r="B453" s="142">
        <f t="shared" si="12"/>
        <v>412</v>
      </c>
      <c r="C453" s="128"/>
      <c r="D453" s="34">
        <f t="shared" si="10"/>
        <v>412</v>
      </c>
      <c r="E453" s="144">
        <v>45495</v>
      </c>
      <c r="F453" s="37">
        <v>412</v>
      </c>
      <c r="G453" s="145">
        <v>45496</v>
      </c>
      <c r="H453" s="76">
        <f t="shared" si="8"/>
        <v>0</v>
      </c>
      <c r="K453" s="134">
        <v>449</v>
      </c>
      <c r="L453" s="679">
        <v>45495</v>
      </c>
      <c r="M453" s="136"/>
      <c r="N453" s="137">
        <f t="shared" si="9"/>
        <v>52.5</v>
      </c>
      <c r="O453" s="138">
        <v>52.5</v>
      </c>
      <c r="P453" s="288">
        <f t="shared" si="16"/>
        <v>0</v>
      </c>
      <c r="Q453" s="41"/>
    </row>
    <row r="454" spans="1:18" ht="15.6" x14ac:dyDescent="0.3">
      <c r="A454" s="150"/>
      <c r="B454" s="142">
        <f t="shared" si="12"/>
        <v>412</v>
      </c>
      <c r="C454" s="128"/>
      <c r="D454" s="34">
        <f t="shared" si="10"/>
        <v>412</v>
      </c>
      <c r="E454" s="144">
        <v>45496</v>
      </c>
      <c r="F454" s="37">
        <v>412</v>
      </c>
      <c r="G454" s="145">
        <v>45497</v>
      </c>
      <c r="H454" s="76">
        <f t="shared" si="8"/>
        <v>0</v>
      </c>
      <c r="K454" s="134">
        <v>450</v>
      </c>
      <c r="L454" s="679">
        <v>45496</v>
      </c>
      <c r="M454" s="136"/>
      <c r="N454" s="137">
        <f t="shared" si="9"/>
        <v>52.5</v>
      </c>
      <c r="O454" s="138">
        <v>52.5</v>
      </c>
      <c r="P454" s="288">
        <f t="shared" si="16"/>
        <v>0</v>
      </c>
      <c r="Q454" s="41"/>
    </row>
    <row r="455" spans="1:18" ht="15.6" x14ac:dyDescent="0.3">
      <c r="A455" s="150"/>
      <c r="B455" s="142">
        <f t="shared" si="12"/>
        <v>412</v>
      </c>
      <c r="C455" s="128"/>
      <c r="D455" s="34">
        <f t="shared" si="10"/>
        <v>412</v>
      </c>
      <c r="E455" s="144">
        <v>45497</v>
      </c>
      <c r="F455" s="37">
        <v>412</v>
      </c>
      <c r="G455" s="145">
        <v>45498</v>
      </c>
      <c r="H455" s="76">
        <f t="shared" si="8"/>
        <v>0</v>
      </c>
      <c r="K455" s="134">
        <v>451</v>
      </c>
      <c r="L455" s="679">
        <v>45497</v>
      </c>
      <c r="M455" s="136"/>
      <c r="N455" s="137">
        <f t="shared" si="9"/>
        <v>52.5</v>
      </c>
      <c r="O455" s="138">
        <v>52.5</v>
      </c>
      <c r="P455" s="288">
        <f t="shared" si="16"/>
        <v>0</v>
      </c>
      <c r="Q455" s="41"/>
      <c r="R455" t="s">
        <v>1174</v>
      </c>
    </row>
    <row r="456" spans="1:18" ht="15.6" x14ac:dyDescent="0.3">
      <c r="A456" s="150"/>
      <c r="B456" s="142">
        <f t="shared" si="12"/>
        <v>412</v>
      </c>
      <c r="C456" s="128"/>
      <c r="D456" s="34">
        <f t="shared" si="10"/>
        <v>412</v>
      </c>
      <c r="E456" s="144">
        <v>45498</v>
      </c>
      <c r="F456" s="37">
        <v>412</v>
      </c>
      <c r="G456" s="145">
        <v>45499</v>
      </c>
      <c r="H456" s="76">
        <f t="shared" si="8"/>
        <v>0</v>
      </c>
      <c r="K456" s="134">
        <v>452</v>
      </c>
      <c r="L456" s="679">
        <v>45498</v>
      </c>
      <c r="M456" s="136"/>
      <c r="N456" s="137">
        <f t="shared" si="9"/>
        <v>52.5</v>
      </c>
      <c r="O456" s="138">
        <v>52.5</v>
      </c>
      <c r="P456" s="288">
        <f t="shared" si="16"/>
        <v>0</v>
      </c>
      <c r="Q456" s="41"/>
    </row>
    <row r="457" spans="1:18" ht="15.6" x14ac:dyDescent="0.3">
      <c r="A457" s="150"/>
      <c r="B457" s="142">
        <f t="shared" si="12"/>
        <v>412</v>
      </c>
      <c r="C457" s="128"/>
      <c r="D457" s="34">
        <f t="shared" si="10"/>
        <v>412</v>
      </c>
      <c r="E457" s="144">
        <v>45499</v>
      </c>
      <c r="F457" s="37">
        <v>412</v>
      </c>
      <c r="G457" s="145">
        <v>45500</v>
      </c>
      <c r="H457" s="76">
        <f t="shared" si="8"/>
        <v>0</v>
      </c>
      <c r="K457" s="134">
        <v>453</v>
      </c>
      <c r="L457" s="679">
        <v>45499</v>
      </c>
      <c r="M457" s="136"/>
      <c r="N457" s="137">
        <f t="shared" si="9"/>
        <v>52.5</v>
      </c>
      <c r="O457" s="138">
        <v>52.5</v>
      </c>
      <c r="P457" s="288">
        <f t="shared" si="16"/>
        <v>0</v>
      </c>
      <c r="Q457" s="41"/>
    </row>
    <row r="458" spans="1:18" ht="15.6" x14ac:dyDescent="0.3">
      <c r="A458" s="150"/>
      <c r="B458" s="142">
        <f t="shared" si="12"/>
        <v>414</v>
      </c>
      <c r="C458" s="128"/>
      <c r="D458" s="34">
        <f t="shared" si="10"/>
        <v>412</v>
      </c>
      <c r="E458" s="144">
        <v>45500</v>
      </c>
      <c r="F458" s="37">
        <v>414</v>
      </c>
      <c r="G458" s="145">
        <v>45501</v>
      </c>
      <c r="H458" s="76">
        <f t="shared" si="8"/>
        <v>2</v>
      </c>
      <c r="K458" s="134">
        <v>454</v>
      </c>
      <c r="L458" s="679">
        <v>45500</v>
      </c>
      <c r="M458" s="136">
        <v>60</v>
      </c>
      <c r="N458" s="137">
        <f t="shared" si="9"/>
        <v>52.5</v>
      </c>
      <c r="O458" s="138">
        <v>105</v>
      </c>
      <c r="P458" s="288">
        <f t="shared" si="16"/>
        <v>7.5</v>
      </c>
      <c r="Q458" s="41"/>
      <c r="R458" s="48" t="s">
        <v>1183</v>
      </c>
    </row>
    <row r="459" spans="1:18" ht="15.6" x14ac:dyDescent="0.3">
      <c r="A459" s="150"/>
      <c r="B459" s="142">
        <f t="shared" si="12"/>
        <v>416</v>
      </c>
      <c r="C459" s="128"/>
      <c r="D459" s="34">
        <f t="shared" si="10"/>
        <v>414</v>
      </c>
      <c r="E459" s="144">
        <v>45501</v>
      </c>
      <c r="F459" s="37">
        <v>416</v>
      </c>
      <c r="G459" s="145">
        <v>45502</v>
      </c>
      <c r="H459" s="76">
        <f t="shared" si="8"/>
        <v>2</v>
      </c>
      <c r="K459" s="134">
        <v>455</v>
      </c>
      <c r="L459" s="679">
        <v>45501</v>
      </c>
      <c r="M459" s="136"/>
      <c r="N459" s="137">
        <f t="shared" si="9"/>
        <v>105</v>
      </c>
      <c r="O459" s="138">
        <v>97.5</v>
      </c>
      <c r="P459" s="288">
        <f t="shared" si="16"/>
        <v>7.5</v>
      </c>
      <c r="Q459" s="41"/>
    </row>
    <row r="460" spans="1:18" ht="15.6" x14ac:dyDescent="0.3">
      <c r="A460" s="150"/>
      <c r="B460" s="142">
        <f t="shared" si="12"/>
        <v>416</v>
      </c>
      <c r="C460" s="128"/>
      <c r="D460" s="34">
        <f t="shared" si="10"/>
        <v>416</v>
      </c>
      <c r="E460" s="144">
        <v>45502</v>
      </c>
      <c r="F460" s="37">
        <v>416</v>
      </c>
      <c r="G460" s="145">
        <v>45503</v>
      </c>
      <c r="H460" s="76">
        <f t="shared" si="8"/>
        <v>0</v>
      </c>
      <c r="K460" s="134">
        <v>456</v>
      </c>
      <c r="L460" s="679">
        <v>45502</v>
      </c>
      <c r="M460" s="136">
        <v>40</v>
      </c>
      <c r="N460" s="137">
        <f t="shared" si="9"/>
        <v>97.5</v>
      </c>
      <c r="O460" s="138">
        <v>120</v>
      </c>
      <c r="P460" s="288">
        <v>0</v>
      </c>
      <c r="Q460" s="41"/>
      <c r="R460" t="s">
        <v>1192</v>
      </c>
    </row>
    <row r="461" spans="1:18" ht="15.6" x14ac:dyDescent="0.3">
      <c r="A461" s="150"/>
      <c r="B461" s="142">
        <f t="shared" si="12"/>
        <v>416</v>
      </c>
      <c r="C461" s="128"/>
      <c r="D461" s="34">
        <f t="shared" si="10"/>
        <v>416</v>
      </c>
      <c r="E461" s="144">
        <v>45503</v>
      </c>
      <c r="F461" s="37">
        <v>416</v>
      </c>
      <c r="G461" s="145">
        <v>45504</v>
      </c>
      <c r="H461" s="76">
        <f t="shared" si="8"/>
        <v>0</v>
      </c>
      <c r="K461" s="134">
        <v>457</v>
      </c>
      <c r="L461" s="679">
        <v>45503</v>
      </c>
      <c r="M461" s="136"/>
      <c r="N461" s="137">
        <f t="shared" si="9"/>
        <v>120</v>
      </c>
      <c r="O461" s="138">
        <v>120</v>
      </c>
      <c r="P461" s="288">
        <f t="shared" si="16"/>
        <v>0</v>
      </c>
      <c r="Q461" s="41"/>
    </row>
    <row r="462" spans="1:18" ht="15.6" x14ac:dyDescent="0.3">
      <c r="A462" s="150"/>
      <c r="B462" s="142">
        <f t="shared" si="12"/>
        <v>416</v>
      </c>
      <c r="C462" s="128"/>
      <c r="D462" s="34">
        <f t="shared" si="10"/>
        <v>416</v>
      </c>
      <c r="E462" s="144">
        <v>45504</v>
      </c>
      <c r="F462" s="37">
        <v>416</v>
      </c>
      <c r="G462" s="145">
        <v>45505</v>
      </c>
      <c r="H462" s="76">
        <f t="shared" si="8"/>
        <v>0</v>
      </c>
      <c r="K462" s="134">
        <v>458</v>
      </c>
      <c r="L462" s="679">
        <v>45504</v>
      </c>
      <c r="M462" s="136">
        <v>140</v>
      </c>
      <c r="N462" s="137">
        <f t="shared" si="9"/>
        <v>120</v>
      </c>
      <c r="O462" s="138">
        <v>250</v>
      </c>
      <c r="P462" s="288">
        <v>0</v>
      </c>
      <c r="Q462" s="41"/>
    </row>
    <row r="463" spans="1:18" ht="15.6" x14ac:dyDescent="0.3">
      <c r="A463" s="150"/>
      <c r="B463" s="142">
        <f t="shared" si="12"/>
        <v>416</v>
      </c>
      <c r="C463" s="128"/>
      <c r="D463" s="34">
        <f t="shared" si="10"/>
        <v>416</v>
      </c>
      <c r="E463" s="144">
        <v>45505</v>
      </c>
      <c r="F463" s="37">
        <v>416</v>
      </c>
      <c r="G463" s="145">
        <v>45506</v>
      </c>
      <c r="H463" s="76">
        <f t="shared" si="8"/>
        <v>0</v>
      </c>
      <c r="K463" s="134">
        <v>459</v>
      </c>
      <c r="L463" s="679">
        <v>45505</v>
      </c>
      <c r="M463" s="136"/>
      <c r="N463" s="137">
        <f t="shared" si="9"/>
        <v>250</v>
      </c>
      <c r="O463" s="138">
        <v>250</v>
      </c>
      <c r="P463" s="288">
        <f t="shared" si="16"/>
        <v>0</v>
      </c>
      <c r="Q463" s="41"/>
    </row>
    <row r="464" spans="1:18" ht="15.6" x14ac:dyDescent="0.3">
      <c r="A464" s="150"/>
      <c r="B464" s="142">
        <f t="shared" si="12"/>
        <v>416</v>
      </c>
      <c r="C464" s="128"/>
      <c r="D464" s="34">
        <f t="shared" si="10"/>
        <v>416</v>
      </c>
      <c r="E464" s="144">
        <v>45506</v>
      </c>
      <c r="F464" s="37">
        <v>416</v>
      </c>
      <c r="G464" s="145">
        <v>45507</v>
      </c>
      <c r="H464" s="76">
        <f t="shared" si="8"/>
        <v>0</v>
      </c>
      <c r="K464" s="134">
        <v>460</v>
      </c>
      <c r="L464" s="679">
        <v>45506</v>
      </c>
      <c r="M464" s="136"/>
      <c r="N464" s="137">
        <f t="shared" si="9"/>
        <v>250</v>
      </c>
      <c r="O464" s="138">
        <v>250</v>
      </c>
      <c r="P464" s="288">
        <f t="shared" si="16"/>
        <v>0</v>
      </c>
      <c r="Q464" s="41"/>
    </row>
    <row r="465" spans="1:17" ht="15.6" x14ac:dyDescent="0.3">
      <c r="A465" s="150"/>
      <c r="B465" s="142">
        <f t="shared" si="12"/>
        <v>416</v>
      </c>
      <c r="C465" s="128"/>
      <c r="D465" s="34">
        <f t="shared" si="10"/>
        <v>416</v>
      </c>
      <c r="E465" s="144">
        <v>45507</v>
      </c>
      <c r="F465" s="37">
        <v>416</v>
      </c>
      <c r="G465" s="145">
        <v>45508</v>
      </c>
      <c r="H465" s="76">
        <f t="shared" si="8"/>
        <v>0</v>
      </c>
      <c r="K465" s="134">
        <v>461</v>
      </c>
      <c r="L465" s="679">
        <v>45507</v>
      </c>
      <c r="M465" s="136"/>
      <c r="N465" s="137">
        <f t="shared" si="9"/>
        <v>250</v>
      </c>
      <c r="O465" s="138">
        <v>250</v>
      </c>
      <c r="P465" s="288">
        <f t="shared" si="16"/>
        <v>0</v>
      </c>
      <c r="Q465" s="41"/>
    </row>
    <row r="466" spans="1:17" ht="15.6" x14ac:dyDescent="0.3">
      <c r="A466" s="150"/>
      <c r="B466" s="142">
        <f t="shared" si="12"/>
        <v>416</v>
      </c>
      <c r="C466" s="128"/>
      <c r="D466" s="34">
        <f t="shared" si="10"/>
        <v>416</v>
      </c>
      <c r="E466" s="144">
        <v>45508</v>
      </c>
      <c r="F466" s="37">
        <v>416</v>
      </c>
      <c r="G466" s="145">
        <v>45509</v>
      </c>
      <c r="H466" s="76">
        <f t="shared" si="8"/>
        <v>0</v>
      </c>
      <c r="K466" s="134">
        <v>462</v>
      </c>
      <c r="L466" s="679">
        <v>45508</v>
      </c>
      <c r="M466" s="136"/>
      <c r="N466" s="137">
        <f t="shared" si="9"/>
        <v>250</v>
      </c>
      <c r="O466" s="138">
        <v>250</v>
      </c>
      <c r="P466" s="288">
        <f t="shared" si="16"/>
        <v>0</v>
      </c>
      <c r="Q466" s="41"/>
    </row>
    <row r="467" spans="1:17" ht="15.6" x14ac:dyDescent="0.3">
      <c r="A467" s="150"/>
      <c r="B467" s="142">
        <f t="shared" si="12"/>
        <v>416</v>
      </c>
      <c r="C467" s="128"/>
      <c r="D467" s="34">
        <f t="shared" si="10"/>
        <v>416</v>
      </c>
      <c r="E467" s="144">
        <v>45509</v>
      </c>
      <c r="F467" s="37">
        <v>416</v>
      </c>
      <c r="G467" s="145">
        <v>45510</v>
      </c>
      <c r="H467" s="76">
        <f t="shared" si="8"/>
        <v>0</v>
      </c>
      <c r="K467" s="134">
        <v>463</v>
      </c>
      <c r="L467" s="679">
        <v>45509</v>
      </c>
      <c r="M467" s="136"/>
      <c r="N467" s="137">
        <f t="shared" si="9"/>
        <v>250</v>
      </c>
      <c r="O467" s="138">
        <v>250</v>
      </c>
      <c r="P467" s="288">
        <f t="shared" si="16"/>
        <v>0</v>
      </c>
      <c r="Q467" s="41"/>
    </row>
    <row r="468" spans="1:17" ht="15.6" x14ac:dyDescent="0.3">
      <c r="A468" s="150"/>
      <c r="B468" s="142">
        <f t="shared" si="12"/>
        <v>416</v>
      </c>
      <c r="C468" s="128"/>
      <c r="D468" s="34">
        <f t="shared" si="10"/>
        <v>416</v>
      </c>
      <c r="E468" s="144">
        <v>45510</v>
      </c>
      <c r="F468" s="37">
        <v>416</v>
      </c>
      <c r="G468" s="145">
        <v>45511</v>
      </c>
      <c r="H468" s="76">
        <f t="shared" si="8"/>
        <v>0</v>
      </c>
      <c r="K468" s="134">
        <v>464</v>
      </c>
      <c r="L468" s="679">
        <v>45510</v>
      </c>
      <c r="M468" s="136"/>
      <c r="N468" s="137">
        <f t="shared" si="9"/>
        <v>250</v>
      </c>
      <c r="O468" s="138">
        <v>250</v>
      </c>
      <c r="P468" s="288">
        <f t="shared" si="16"/>
        <v>0</v>
      </c>
      <c r="Q468" s="41"/>
    </row>
    <row r="469" spans="1:17" ht="15.6" x14ac:dyDescent="0.3">
      <c r="A469" s="150"/>
      <c r="B469" s="142">
        <f t="shared" si="12"/>
        <v>416</v>
      </c>
      <c r="C469" s="128"/>
      <c r="D469" s="34">
        <f t="shared" si="10"/>
        <v>416</v>
      </c>
      <c r="E469" s="144">
        <v>45511</v>
      </c>
      <c r="F469" s="37">
        <v>416</v>
      </c>
      <c r="G469" s="145">
        <v>45512</v>
      </c>
      <c r="H469" s="76">
        <f t="shared" si="8"/>
        <v>0</v>
      </c>
      <c r="K469" s="134">
        <v>465</v>
      </c>
      <c r="L469" s="679">
        <v>45511</v>
      </c>
      <c r="M469" s="136"/>
      <c r="N469" s="137">
        <f t="shared" si="9"/>
        <v>250</v>
      </c>
      <c r="O469" s="138">
        <v>250</v>
      </c>
      <c r="P469" s="288">
        <f t="shared" si="16"/>
        <v>0</v>
      </c>
      <c r="Q469" s="41"/>
    </row>
    <row r="470" spans="1:17" ht="15.6" x14ac:dyDescent="0.3">
      <c r="A470" s="150"/>
      <c r="B470" s="142">
        <f t="shared" si="12"/>
        <v>416</v>
      </c>
      <c r="C470" s="128"/>
      <c r="D470" s="34">
        <f t="shared" si="10"/>
        <v>416</v>
      </c>
      <c r="E470" s="144">
        <v>45512</v>
      </c>
      <c r="F470" s="37">
        <v>416</v>
      </c>
      <c r="G470" s="145">
        <v>45513</v>
      </c>
      <c r="H470" s="76">
        <f t="shared" si="8"/>
        <v>0</v>
      </c>
      <c r="K470" s="134">
        <v>466</v>
      </c>
      <c r="L470" s="679">
        <v>45512</v>
      </c>
      <c r="M470" s="136"/>
      <c r="N470" s="137">
        <f t="shared" si="9"/>
        <v>250</v>
      </c>
      <c r="O470" s="138">
        <v>250</v>
      </c>
      <c r="P470" s="288">
        <f t="shared" si="16"/>
        <v>0</v>
      </c>
      <c r="Q470" s="41"/>
    </row>
    <row r="471" spans="1:17" ht="15.6" x14ac:dyDescent="0.3">
      <c r="A471" s="150"/>
      <c r="B471" s="142">
        <f t="shared" si="12"/>
        <v>416</v>
      </c>
      <c r="C471" s="128"/>
      <c r="D471" s="34">
        <f t="shared" si="10"/>
        <v>416</v>
      </c>
      <c r="E471" s="144">
        <v>45513</v>
      </c>
      <c r="F471" s="37">
        <v>416</v>
      </c>
      <c r="G471" s="145">
        <v>45514</v>
      </c>
      <c r="H471" s="76">
        <f t="shared" si="8"/>
        <v>0</v>
      </c>
      <c r="K471" s="134">
        <v>467</v>
      </c>
      <c r="L471" s="679">
        <v>45513</v>
      </c>
      <c r="M471" s="136"/>
      <c r="N471" s="137">
        <f t="shared" si="9"/>
        <v>250</v>
      </c>
      <c r="O471" s="138">
        <v>250</v>
      </c>
      <c r="P471" s="288">
        <f t="shared" si="16"/>
        <v>0</v>
      </c>
      <c r="Q471" s="41"/>
    </row>
    <row r="472" spans="1:17" ht="15.6" x14ac:dyDescent="0.3">
      <c r="A472" s="150"/>
      <c r="B472" s="142">
        <f t="shared" si="12"/>
        <v>416</v>
      </c>
      <c r="C472" s="128"/>
      <c r="D472" s="34">
        <f t="shared" si="10"/>
        <v>416</v>
      </c>
      <c r="E472" s="144">
        <v>45514</v>
      </c>
      <c r="F472" s="37">
        <v>416</v>
      </c>
      <c r="G472" s="145">
        <v>45515</v>
      </c>
      <c r="H472" s="76">
        <f t="shared" si="8"/>
        <v>0</v>
      </c>
      <c r="K472" s="134">
        <v>468</v>
      </c>
      <c r="L472" s="679">
        <v>45514</v>
      </c>
      <c r="M472" s="136"/>
      <c r="N472" s="137">
        <f t="shared" si="9"/>
        <v>250</v>
      </c>
      <c r="O472" s="138">
        <v>250</v>
      </c>
      <c r="P472" s="288">
        <f t="shared" si="16"/>
        <v>0</v>
      </c>
      <c r="Q472" s="41"/>
    </row>
    <row r="473" spans="1:17" ht="15.6" x14ac:dyDescent="0.3">
      <c r="A473" s="150"/>
      <c r="B473" s="142">
        <f t="shared" si="12"/>
        <v>416</v>
      </c>
      <c r="C473" s="128"/>
      <c r="D473" s="34">
        <f t="shared" si="10"/>
        <v>416</v>
      </c>
      <c r="E473" s="144">
        <v>45515</v>
      </c>
      <c r="F473" s="37">
        <v>416</v>
      </c>
      <c r="G473" s="145">
        <v>45516</v>
      </c>
      <c r="H473" s="76">
        <f t="shared" si="8"/>
        <v>0</v>
      </c>
      <c r="K473" s="134">
        <v>469</v>
      </c>
      <c r="L473" s="679">
        <v>45515</v>
      </c>
      <c r="M473" s="136"/>
      <c r="N473" s="137">
        <f t="shared" si="9"/>
        <v>250</v>
      </c>
      <c r="O473" s="138">
        <v>250</v>
      </c>
      <c r="P473" s="288">
        <f t="shared" si="16"/>
        <v>0</v>
      </c>
      <c r="Q473" s="41"/>
    </row>
    <row r="474" spans="1:17" ht="15.6" x14ac:dyDescent="0.3">
      <c r="A474" s="150"/>
      <c r="B474" s="142">
        <f t="shared" si="12"/>
        <v>416</v>
      </c>
      <c r="C474" s="128"/>
      <c r="D474" s="34">
        <f t="shared" si="10"/>
        <v>416</v>
      </c>
      <c r="E474" s="144">
        <v>45516</v>
      </c>
      <c r="F474" s="37">
        <v>416</v>
      </c>
      <c r="G474" s="145">
        <v>45517</v>
      </c>
      <c r="H474" s="76">
        <f t="shared" si="8"/>
        <v>0</v>
      </c>
      <c r="K474" s="134">
        <v>470</v>
      </c>
      <c r="L474" s="679">
        <v>45516</v>
      </c>
      <c r="M474" s="136"/>
      <c r="N474" s="137">
        <f t="shared" si="9"/>
        <v>250</v>
      </c>
      <c r="O474" s="138">
        <v>250</v>
      </c>
      <c r="P474" s="288">
        <f t="shared" si="16"/>
        <v>0</v>
      </c>
      <c r="Q474" s="41"/>
    </row>
    <row r="475" spans="1:17" ht="15.6" x14ac:dyDescent="0.3">
      <c r="A475" s="150"/>
      <c r="B475" s="142">
        <f t="shared" si="12"/>
        <v>416</v>
      </c>
      <c r="C475" s="128"/>
      <c r="D475" s="34">
        <f t="shared" si="10"/>
        <v>416</v>
      </c>
      <c r="E475" s="144">
        <v>45517</v>
      </c>
      <c r="F475" s="37">
        <v>416</v>
      </c>
      <c r="G475" s="145">
        <v>45518</v>
      </c>
      <c r="H475" s="76">
        <f t="shared" si="8"/>
        <v>0</v>
      </c>
      <c r="K475" s="134">
        <v>471</v>
      </c>
      <c r="L475" s="679">
        <v>45517</v>
      </c>
      <c r="M475" s="136"/>
      <c r="N475" s="137">
        <f t="shared" si="9"/>
        <v>250</v>
      </c>
      <c r="O475" s="138">
        <v>250</v>
      </c>
      <c r="P475" s="288">
        <f t="shared" si="16"/>
        <v>0</v>
      </c>
      <c r="Q475" s="41"/>
    </row>
    <row r="476" spans="1:17" ht="15.6" x14ac:dyDescent="0.3">
      <c r="A476" s="150"/>
      <c r="B476" s="142">
        <f t="shared" si="12"/>
        <v>416</v>
      </c>
      <c r="C476" s="128"/>
      <c r="D476" s="34">
        <f t="shared" si="10"/>
        <v>416</v>
      </c>
      <c r="E476" s="144">
        <v>45518</v>
      </c>
      <c r="F476" s="37">
        <v>416</v>
      </c>
      <c r="G476" s="145">
        <v>45519</v>
      </c>
      <c r="H476" s="76">
        <f t="shared" si="8"/>
        <v>0</v>
      </c>
      <c r="K476" s="134">
        <v>472</v>
      </c>
      <c r="L476" s="679">
        <v>45518</v>
      </c>
      <c r="M476" s="136"/>
      <c r="N476" s="137">
        <f t="shared" si="9"/>
        <v>250</v>
      </c>
      <c r="O476" s="138">
        <v>250</v>
      </c>
      <c r="P476" s="288">
        <f t="shared" si="16"/>
        <v>0</v>
      </c>
      <c r="Q476" s="41"/>
    </row>
    <row r="477" spans="1:17" ht="15.6" x14ac:dyDescent="0.3">
      <c r="A477" s="150"/>
      <c r="B477" s="142">
        <f t="shared" si="12"/>
        <v>416</v>
      </c>
      <c r="C477" s="128"/>
      <c r="D477" s="34">
        <f t="shared" si="10"/>
        <v>416</v>
      </c>
      <c r="E477" s="144">
        <v>45519</v>
      </c>
      <c r="F477" s="37">
        <v>416</v>
      </c>
      <c r="G477" s="145">
        <v>45520</v>
      </c>
      <c r="H477" s="76">
        <f t="shared" si="8"/>
        <v>0</v>
      </c>
      <c r="K477" s="134">
        <v>473</v>
      </c>
      <c r="L477" s="679">
        <v>45519</v>
      </c>
      <c r="M477" s="136"/>
      <c r="N477" s="137">
        <f t="shared" si="9"/>
        <v>250</v>
      </c>
      <c r="O477" s="138">
        <v>250</v>
      </c>
      <c r="P477" s="288">
        <f t="shared" si="16"/>
        <v>0</v>
      </c>
      <c r="Q477" s="41"/>
    </row>
    <row r="478" spans="1:17" ht="15.6" x14ac:dyDescent="0.3">
      <c r="A478" s="150"/>
      <c r="B478" s="142">
        <f t="shared" si="12"/>
        <v>416</v>
      </c>
      <c r="C478" s="128"/>
      <c r="D478" s="34">
        <f t="shared" si="10"/>
        <v>416</v>
      </c>
      <c r="E478" s="144">
        <v>45520</v>
      </c>
      <c r="F478" s="37">
        <v>416</v>
      </c>
      <c r="G478" s="145">
        <v>45521</v>
      </c>
      <c r="H478" s="76">
        <f t="shared" si="8"/>
        <v>0</v>
      </c>
      <c r="K478" s="134">
        <v>474</v>
      </c>
      <c r="L478" s="679">
        <v>45520</v>
      </c>
      <c r="M478" s="136"/>
      <c r="N478" s="137">
        <f t="shared" si="9"/>
        <v>250</v>
      </c>
      <c r="O478" s="138">
        <v>250</v>
      </c>
      <c r="P478" s="288">
        <f t="shared" si="16"/>
        <v>0</v>
      </c>
      <c r="Q478" s="41"/>
    </row>
    <row r="479" spans="1:17" ht="15.6" x14ac:dyDescent="0.3">
      <c r="A479" s="150"/>
      <c r="B479" s="142">
        <f t="shared" si="12"/>
        <v>416</v>
      </c>
      <c r="C479" s="128"/>
      <c r="D479" s="34">
        <f t="shared" si="10"/>
        <v>416</v>
      </c>
      <c r="E479" s="144">
        <v>45521</v>
      </c>
      <c r="F479" s="37">
        <v>416</v>
      </c>
      <c r="G479" s="145">
        <v>45522</v>
      </c>
      <c r="H479" s="76">
        <f t="shared" si="8"/>
        <v>0</v>
      </c>
      <c r="K479" s="134">
        <v>475</v>
      </c>
      <c r="L479" s="679">
        <v>45521</v>
      </c>
      <c r="M479" s="136"/>
      <c r="N479" s="137">
        <f t="shared" si="9"/>
        <v>250</v>
      </c>
      <c r="O479" s="138">
        <v>250</v>
      </c>
      <c r="P479" s="288">
        <f t="shared" si="16"/>
        <v>0</v>
      </c>
      <c r="Q479" s="41"/>
    </row>
    <row r="480" spans="1:17" ht="15.6" x14ac:dyDescent="0.3">
      <c r="A480" s="150"/>
      <c r="B480" s="142">
        <f t="shared" si="12"/>
        <v>416</v>
      </c>
      <c r="C480" s="128"/>
      <c r="D480" s="34">
        <f t="shared" si="10"/>
        <v>416</v>
      </c>
      <c r="E480" s="144">
        <v>45522</v>
      </c>
      <c r="F480" s="37">
        <v>416</v>
      </c>
      <c r="G480" s="145">
        <v>45523</v>
      </c>
      <c r="H480" s="76">
        <f t="shared" si="8"/>
        <v>0</v>
      </c>
      <c r="K480" s="134">
        <v>476</v>
      </c>
      <c r="L480" s="679">
        <v>45522</v>
      </c>
      <c r="M480" s="136"/>
      <c r="N480" s="137">
        <f t="shared" si="9"/>
        <v>250</v>
      </c>
      <c r="O480" s="138">
        <v>250</v>
      </c>
      <c r="P480" s="288">
        <f t="shared" si="16"/>
        <v>0</v>
      </c>
      <c r="Q480" s="41"/>
    </row>
    <row r="481" spans="1:17" ht="15.6" x14ac:dyDescent="0.3">
      <c r="A481" s="150"/>
      <c r="B481" s="142">
        <f t="shared" si="12"/>
        <v>416</v>
      </c>
      <c r="C481" s="128"/>
      <c r="D481" s="34">
        <f t="shared" si="10"/>
        <v>416</v>
      </c>
      <c r="E481" s="144">
        <v>45523</v>
      </c>
      <c r="F481" s="37">
        <v>416</v>
      </c>
      <c r="G481" s="145">
        <v>45524</v>
      </c>
      <c r="H481" s="76">
        <f t="shared" si="8"/>
        <v>0</v>
      </c>
      <c r="K481" s="134">
        <v>477</v>
      </c>
      <c r="L481" s="679">
        <v>45523</v>
      </c>
      <c r="M481" s="136"/>
      <c r="N481" s="137">
        <f t="shared" si="9"/>
        <v>250</v>
      </c>
      <c r="O481" s="138">
        <v>250</v>
      </c>
      <c r="P481" s="288">
        <f t="shared" si="16"/>
        <v>0</v>
      </c>
      <c r="Q481" s="41"/>
    </row>
    <row r="482" spans="1:17" ht="15.6" x14ac:dyDescent="0.3">
      <c r="A482" s="150"/>
      <c r="B482" s="142">
        <f t="shared" si="12"/>
        <v>416</v>
      </c>
      <c r="C482" s="128"/>
      <c r="D482" s="34">
        <f t="shared" si="10"/>
        <v>416</v>
      </c>
      <c r="E482" s="144">
        <v>45524</v>
      </c>
      <c r="F482" s="37">
        <v>416</v>
      </c>
      <c r="G482" s="145">
        <v>45525</v>
      </c>
      <c r="H482" s="76">
        <f t="shared" si="8"/>
        <v>0</v>
      </c>
      <c r="K482" s="134">
        <v>478</v>
      </c>
      <c r="L482" s="679">
        <v>45524</v>
      </c>
      <c r="M482" s="136"/>
      <c r="N482" s="137">
        <f t="shared" si="9"/>
        <v>250</v>
      </c>
      <c r="O482" s="138">
        <v>250</v>
      </c>
      <c r="P482" s="288">
        <f t="shared" si="16"/>
        <v>0</v>
      </c>
      <c r="Q482" s="41"/>
    </row>
    <row r="483" spans="1:17" ht="15.6" x14ac:dyDescent="0.3">
      <c r="A483" s="150"/>
      <c r="B483" s="142">
        <f t="shared" si="12"/>
        <v>416</v>
      </c>
      <c r="C483" s="128"/>
      <c r="D483" s="34">
        <f t="shared" si="10"/>
        <v>416</v>
      </c>
      <c r="E483" s="144">
        <v>45525</v>
      </c>
      <c r="F483" s="37">
        <v>416</v>
      </c>
      <c r="G483" s="145">
        <v>45526</v>
      </c>
      <c r="H483" s="76">
        <f t="shared" si="8"/>
        <v>0</v>
      </c>
      <c r="K483" s="134">
        <v>479</v>
      </c>
      <c r="L483" s="679">
        <v>45525</v>
      </c>
      <c r="M483" s="136"/>
      <c r="N483" s="137">
        <f t="shared" si="9"/>
        <v>250</v>
      </c>
      <c r="O483" s="138">
        <v>250</v>
      </c>
      <c r="P483" s="288">
        <f t="shared" si="16"/>
        <v>0</v>
      </c>
      <c r="Q483" s="41"/>
    </row>
    <row r="484" spans="1:17" ht="15.6" x14ac:dyDescent="0.3">
      <c r="A484" s="150"/>
      <c r="B484" s="142">
        <f t="shared" si="12"/>
        <v>416</v>
      </c>
      <c r="C484" s="128"/>
      <c r="D484" s="34">
        <f t="shared" si="10"/>
        <v>416</v>
      </c>
      <c r="E484" s="144">
        <v>45526</v>
      </c>
      <c r="F484" s="37">
        <v>416</v>
      </c>
      <c r="G484" s="145">
        <v>45527</v>
      </c>
      <c r="H484" s="76">
        <f t="shared" si="8"/>
        <v>0</v>
      </c>
      <c r="K484" s="134">
        <v>480</v>
      </c>
      <c r="L484" s="679">
        <v>45526</v>
      </c>
      <c r="M484" s="136"/>
      <c r="N484" s="137">
        <f t="shared" si="9"/>
        <v>250</v>
      </c>
      <c r="O484" s="138">
        <v>250</v>
      </c>
      <c r="P484" s="288">
        <f t="shared" si="16"/>
        <v>0</v>
      </c>
      <c r="Q484" s="41"/>
    </row>
    <row r="485" spans="1:17" ht="15.6" x14ac:dyDescent="0.3">
      <c r="A485" s="150"/>
      <c r="B485" s="142">
        <f t="shared" si="12"/>
        <v>416</v>
      </c>
      <c r="C485" s="128"/>
      <c r="D485" s="34">
        <f t="shared" si="10"/>
        <v>416</v>
      </c>
      <c r="E485" s="144">
        <v>45527</v>
      </c>
      <c r="F485" s="37">
        <v>416</v>
      </c>
      <c r="G485" s="145">
        <v>45528</v>
      </c>
      <c r="H485" s="76">
        <f t="shared" si="8"/>
        <v>0</v>
      </c>
      <c r="K485" s="134">
        <v>481</v>
      </c>
      <c r="L485" s="679">
        <v>45527</v>
      </c>
      <c r="M485" s="136"/>
      <c r="N485" s="137">
        <f t="shared" si="9"/>
        <v>250</v>
      </c>
      <c r="O485" s="138">
        <v>250</v>
      </c>
      <c r="P485" s="288">
        <f t="shared" si="16"/>
        <v>0</v>
      </c>
      <c r="Q485" s="41"/>
    </row>
    <row r="486" spans="1:17" ht="15.6" x14ac:dyDescent="0.3">
      <c r="A486" s="150"/>
      <c r="B486" s="142">
        <f t="shared" si="12"/>
        <v>416</v>
      </c>
      <c r="C486" s="128"/>
      <c r="D486" s="34">
        <f t="shared" si="10"/>
        <v>416</v>
      </c>
      <c r="E486" s="144">
        <v>45528</v>
      </c>
      <c r="F486" s="37">
        <v>416</v>
      </c>
      <c r="G486" s="145">
        <v>45529</v>
      </c>
      <c r="H486" s="76">
        <f t="shared" si="8"/>
        <v>0</v>
      </c>
      <c r="K486" s="134">
        <v>482</v>
      </c>
      <c r="L486" s="679">
        <v>45528</v>
      </c>
      <c r="M486" s="136"/>
      <c r="N486" s="137">
        <f t="shared" si="9"/>
        <v>250</v>
      </c>
      <c r="O486" s="138">
        <v>250</v>
      </c>
      <c r="P486" s="288">
        <f t="shared" si="16"/>
        <v>0</v>
      </c>
      <c r="Q486" s="41"/>
    </row>
    <row r="487" spans="1:17" ht="15.6" x14ac:dyDescent="0.3">
      <c r="A487" s="150"/>
      <c r="B487" s="142">
        <f t="shared" si="12"/>
        <v>416</v>
      </c>
      <c r="C487" s="128"/>
      <c r="D487" s="34">
        <f t="shared" si="10"/>
        <v>416</v>
      </c>
      <c r="E487" s="144">
        <v>45529</v>
      </c>
      <c r="F487" s="37">
        <v>416</v>
      </c>
      <c r="G487" s="145">
        <v>45530</v>
      </c>
      <c r="H487" s="76">
        <f t="shared" si="8"/>
        <v>0</v>
      </c>
      <c r="K487" s="134">
        <v>483</v>
      </c>
      <c r="L487" s="679">
        <v>45529</v>
      </c>
      <c r="M487" s="136"/>
      <c r="N487" s="137">
        <f t="shared" si="9"/>
        <v>250</v>
      </c>
      <c r="O487" s="138">
        <v>250</v>
      </c>
      <c r="P487" s="288">
        <f t="shared" si="16"/>
        <v>0</v>
      </c>
      <c r="Q487" s="41"/>
    </row>
    <row r="488" spans="1:17" ht="15.6" x14ac:dyDescent="0.3">
      <c r="A488" s="150"/>
      <c r="B488" s="142">
        <f t="shared" si="12"/>
        <v>430</v>
      </c>
      <c r="C488" s="128"/>
      <c r="D488" s="34">
        <f t="shared" si="10"/>
        <v>416</v>
      </c>
      <c r="E488" s="144">
        <v>45530</v>
      </c>
      <c r="F488" s="37">
        <v>430</v>
      </c>
      <c r="G488" s="145">
        <v>45531</v>
      </c>
      <c r="H488" s="76">
        <f t="shared" si="8"/>
        <v>14</v>
      </c>
      <c r="K488" s="134">
        <v>484</v>
      </c>
      <c r="L488" s="679">
        <v>45530</v>
      </c>
      <c r="M488" s="136"/>
      <c r="N488" s="137">
        <f t="shared" si="9"/>
        <v>250</v>
      </c>
      <c r="O488" s="138">
        <v>165</v>
      </c>
      <c r="P488" s="288">
        <f t="shared" si="16"/>
        <v>85</v>
      </c>
      <c r="Q488" s="41"/>
    </row>
    <row r="489" spans="1:17" ht="15.6" x14ac:dyDescent="0.3">
      <c r="A489" s="150"/>
      <c r="B489" s="142">
        <f t="shared" si="12"/>
        <v>442</v>
      </c>
      <c r="C489" s="128"/>
      <c r="D489" s="34">
        <f t="shared" si="10"/>
        <v>430</v>
      </c>
      <c r="E489" s="144">
        <v>45531</v>
      </c>
      <c r="F489" s="37">
        <v>442</v>
      </c>
      <c r="G489" s="145">
        <v>45532</v>
      </c>
      <c r="H489" s="76">
        <f t="shared" si="8"/>
        <v>12</v>
      </c>
      <c r="K489" s="134">
        <v>485</v>
      </c>
      <c r="L489" s="679">
        <v>45531</v>
      </c>
      <c r="M489" s="136"/>
      <c r="N489" s="137">
        <f t="shared" si="9"/>
        <v>165</v>
      </c>
      <c r="O489" s="138">
        <v>67.5</v>
      </c>
      <c r="P489" s="288">
        <f t="shared" si="16"/>
        <v>97.5</v>
      </c>
      <c r="Q489" s="41"/>
    </row>
    <row r="490" spans="1:17" ht="15.6" x14ac:dyDescent="0.3">
      <c r="A490" s="150"/>
      <c r="B490" s="142">
        <f t="shared" si="12"/>
        <v>442</v>
      </c>
      <c r="C490" s="128"/>
      <c r="D490" s="34">
        <f t="shared" si="10"/>
        <v>442</v>
      </c>
      <c r="E490" s="144">
        <v>45532</v>
      </c>
      <c r="F490" s="37">
        <v>442</v>
      </c>
      <c r="G490" s="145">
        <v>45533</v>
      </c>
      <c r="H490" s="76">
        <f t="shared" si="8"/>
        <v>0</v>
      </c>
      <c r="K490" s="134">
        <v>486</v>
      </c>
      <c r="L490" s="679">
        <v>45532</v>
      </c>
      <c r="M490" s="136">
        <v>120</v>
      </c>
      <c r="N490" s="137">
        <f t="shared" si="9"/>
        <v>67.5</v>
      </c>
      <c r="O490" s="138">
        <v>180</v>
      </c>
      <c r="P490" s="288">
        <f t="shared" si="16"/>
        <v>7.5</v>
      </c>
      <c r="Q490" s="41"/>
    </row>
    <row r="491" spans="1:17" ht="15.6" x14ac:dyDescent="0.3">
      <c r="A491" s="150"/>
      <c r="B491" s="142">
        <f t="shared" si="12"/>
        <v>442</v>
      </c>
      <c r="C491" s="128"/>
      <c r="D491" s="34">
        <f t="shared" si="10"/>
        <v>442</v>
      </c>
      <c r="E491" s="144">
        <v>45533</v>
      </c>
      <c r="F491" s="37">
        <v>442</v>
      </c>
      <c r="G491" s="145">
        <v>45534</v>
      </c>
      <c r="H491" s="76">
        <f t="shared" si="8"/>
        <v>0</v>
      </c>
      <c r="K491" s="134">
        <v>487</v>
      </c>
      <c r="L491" s="679">
        <v>45533</v>
      </c>
      <c r="M491" s="136"/>
      <c r="N491" s="137">
        <f t="shared" si="9"/>
        <v>180</v>
      </c>
      <c r="O491" s="138">
        <v>180</v>
      </c>
      <c r="P491" s="288">
        <f t="shared" si="16"/>
        <v>0</v>
      </c>
      <c r="Q491" s="41"/>
    </row>
    <row r="492" spans="1:17" ht="15.6" x14ac:dyDescent="0.3">
      <c r="A492" s="150"/>
      <c r="B492" s="142">
        <f t="shared" si="12"/>
        <v>442</v>
      </c>
      <c r="C492" s="128"/>
      <c r="D492" s="34">
        <f t="shared" si="10"/>
        <v>442</v>
      </c>
      <c r="E492" s="144">
        <v>45534</v>
      </c>
      <c r="F492" s="37">
        <v>442</v>
      </c>
      <c r="G492" s="145">
        <v>45535</v>
      </c>
      <c r="H492" s="76">
        <f t="shared" si="8"/>
        <v>0</v>
      </c>
      <c r="K492" s="134">
        <v>488</v>
      </c>
      <c r="L492" s="679">
        <v>45534</v>
      </c>
      <c r="M492" s="136"/>
      <c r="N492" s="137">
        <f t="shared" si="9"/>
        <v>180</v>
      </c>
      <c r="O492" s="138">
        <v>180</v>
      </c>
      <c r="P492" s="288">
        <f t="shared" si="16"/>
        <v>0</v>
      </c>
      <c r="Q492" s="41"/>
    </row>
    <row r="493" spans="1:17" ht="15.6" x14ac:dyDescent="0.3">
      <c r="A493" s="150"/>
      <c r="B493" s="142">
        <f t="shared" si="12"/>
        <v>442</v>
      </c>
      <c r="C493" s="128"/>
      <c r="D493" s="34">
        <f t="shared" si="10"/>
        <v>442</v>
      </c>
      <c r="E493" s="144">
        <v>45535</v>
      </c>
      <c r="F493" s="37">
        <v>442</v>
      </c>
      <c r="G493" s="145">
        <v>45536</v>
      </c>
      <c r="H493" s="76">
        <f t="shared" si="8"/>
        <v>0</v>
      </c>
      <c r="K493" s="134">
        <v>489</v>
      </c>
      <c r="L493" s="679">
        <v>45535</v>
      </c>
      <c r="M493" s="136"/>
      <c r="N493" s="137">
        <f t="shared" si="9"/>
        <v>180</v>
      </c>
      <c r="O493" s="138">
        <v>180</v>
      </c>
      <c r="P493" s="288">
        <f t="shared" si="16"/>
        <v>0</v>
      </c>
      <c r="Q493" s="41"/>
    </row>
    <row r="494" spans="1:17" ht="15.6" x14ac:dyDescent="0.3">
      <c r="A494" s="150"/>
      <c r="B494" s="142">
        <f t="shared" si="12"/>
        <v>442</v>
      </c>
      <c r="C494" s="128"/>
      <c r="D494" s="34">
        <f t="shared" si="10"/>
        <v>442</v>
      </c>
      <c r="E494" s="144">
        <v>45536</v>
      </c>
      <c r="F494" s="37">
        <v>442</v>
      </c>
      <c r="G494" s="145">
        <v>45537</v>
      </c>
      <c r="H494" s="76">
        <f t="shared" si="8"/>
        <v>0</v>
      </c>
      <c r="K494" s="134">
        <v>490</v>
      </c>
      <c r="L494" s="679">
        <v>45536</v>
      </c>
      <c r="M494" s="136"/>
      <c r="N494" s="137">
        <f t="shared" si="9"/>
        <v>180</v>
      </c>
      <c r="O494" s="138">
        <v>180</v>
      </c>
      <c r="P494" s="288">
        <f t="shared" si="16"/>
        <v>0</v>
      </c>
      <c r="Q494" s="41"/>
    </row>
    <row r="495" spans="1:17" ht="15.6" x14ac:dyDescent="0.3">
      <c r="A495" s="150"/>
      <c r="B495" s="142">
        <f t="shared" si="12"/>
        <v>442</v>
      </c>
      <c r="C495" s="128"/>
      <c r="D495" s="34">
        <f t="shared" si="10"/>
        <v>442</v>
      </c>
      <c r="E495" s="144">
        <v>45537</v>
      </c>
      <c r="F495" s="37">
        <v>442</v>
      </c>
      <c r="G495" s="145">
        <v>45538</v>
      </c>
      <c r="H495" s="76">
        <f t="shared" si="8"/>
        <v>0</v>
      </c>
      <c r="K495" s="134">
        <v>491</v>
      </c>
      <c r="L495" s="679">
        <v>45537</v>
      </c>
      <c r="M495" s="136"/>
      <c r="N495" s="137">
        <f t="shared" si="9"/>
        <v>180</v>
      </c>
      <c r="O495" s="138">
        <v>180</v>
      </c>
      <c r="P495" s="288">
        <f t="shared" si="16"/>
        <v>0</v>
      </c>
      <c r="Q495" s="41"/>
    </row>
    <row r="496" spans="1:17" ht="15.6" x14ac:dyDescent="0.3">
      <c r="A496" s="150"/>
      <c r="B496" s="142">
        <f t="shared" si="12"/>
        <v>442</v>
      </c>
      <c r="C496" s="128"/>
      <c r="D496" s="34">
        <f t="shared" si="10"/>
        <v>442</v>
      </c>
      <c r="E496" s="144">
        <v>45538</v>
      </c>
      <c r="F496" s="37">
        <v>442</v>
      </c>
      <c r="G496" s="145">
        <v>45539</v>
      </c>
      <c r="H496" s="76">
        <f t="shared" si="8"/>
        <v>0</v>
      </c>
      <c r="K496" s="134">
        <v>492</v>
      </c>
      <c r="L496" s="679">
        <v>45538</v>
      </c>
      <c r="M496" s="136"/>
      <c r="N496" s="137">
        <f t="shared" si="9"/>
        <v>180</v>
      </c>
      <c r="O496" s="138">
        <v>180</v>
      </c>
      <c r="P496" s="288">
        <f t="shared" si="16"/>
        <v>0</v>
      </c>
      <c r="Q496" s="41"/>
    </row>
    <row r="497" spans="1:17" ht="15.6" x14ac:dyDescent="0.3">
      <c r="A497" s="150"/>
      <c r="B497" s="142">
        <f t="shared" si="12"/>
        <v>442</v>
      </c>
      <c r="C497" s="128"/>
      <c r="D497" s="34">
        <f t="shared" si="10"/>
        <v>442</v>
      </c>
      <c r="E497" s="144">
        <v>45539</v>
      </c>
      <c r="F497" s="37">
        <v>442</v>
      </c>
      <c r="G497" s="145">
        <v>45540</v>
      </c>
      <c r="H497" s="76">
        <f t="shared" si="8"/>
        <v>0</v>
      </c>
      <c r="K497" s="134">
        <v>493</v>
      </c>
      <c r="L497" s="679">
        <v>45539</v>
      </c>
      <c r="M497" s="136"/>
      <c r="N497" s="137">
        <f t="shared" si="9"/>
        <v>180</v>
      </c>
      <c r="O497" s="138">
        <v>180</v>
      </c>
      <c r="P497" s="288">
        <f t="shared" si="16"/>
        <v>0</v>
      </c>
      <c r="Q497" s="41"/>
    </row>
    <row r="498" spans="1:17" ht="15.6" x14ac:dyDescent="0.3">
      <c r="A498" s="150"/>
      <c r="B498" s="142">
        <f t="shared" si="12"/>
        <v>442</v>
      </c>
      <c r="C498" s="128"/>
      <c r="D498" s="34">
        <f t="shared" si="10"/>
        <v>442</v>
      </c>
      <c r="E498" s="144">
        <v>45540</v>
      </c>
      <c r="F498" s="37">
        <v>442</v>
      </c>
      <c r="G498" s="145">
        <v>45541</v>
      </c>
      <c r="H498" s="76">
        <f t="shared" si="8"/>
        <v>0</v>
      </c>
      <c r="K498" s="134">
        <v>494</v>
      </c>
      <c r="L498" s="679">
        <v>45540</v>
      </c>
      <c r="M498" s="136"/>
      <c r="N498" s="137">
        <f t="shared" si="9"/>
        <v>180</v>
      </c>
      <c r="O498" s="138">
        <v>180</v>
      </c>
      <c r="P498" s="288">
        <f t="shared" si="16"/>
        <v>0</v>
      </c>
      <c r="Q498" s="41"/>
    </row>
    <row r="499" spans="1:17" ht="15.6" x14ac:dyDescent="0.3">
      <c r="A499" s="150"/>
      <c r="B499" s="142">
        <f t="shared" si="12"/>
        <v>442</v>
      </c>
      <c r="C499" s="128"/>
      <c r="D499" s="34">
        <f t="shared" si="10"/>
        <v>442</v>
      </c>
      <c r="E499" s="144">
        <v>45541</v>
      </c>
      <c r="F499" s="37">
        <v>442</v>
      </c>
      <c r="G499" s="145">
        <v>45542</v>
      </c>
      <c r="H499" s="76">
        <f t="shared" si="8"/>
        <v>0</v>
      </c>
      <c r="K499" s="134">
        <v>495</v>
      </c>
      <c r="L499" s="679">
        <v>45541</v>
      </c>
      <c r="M499" s="136"/>
      <c r="N499" s="137">
        <f t="shared" si="9"/>
        <v>180</v>
      </c>
      <c r="O499" s="138">
        <v>180</v>
      </c>
      <c r="P499" s="288">
        <f t="shared" si="16"/>
        <v>0</v>
      </c>
      <c r="Q499" s="41"/>
    </row>
    <row r="500" spans="1:17" ht="15.6" x14ac:dyDescent="0.3">
      <c r="A500" s="150"/>
      <c r="B500" s="142">
        <f t="shared" si="12"/>
        <v>442</v>
      </c>
      <c r="C500" s="128"/>
      <c r="D500" s="34">
        <f t="shared" si="10"/>
        <v>442</v>
      </c>
      <c r="E500" s="144">
        <v>45542</v>
      </c>
      <c r="F500" s="37">
        <v>442</v>
      </c>
      <c r="G500" s="145">
        <v>45543</v>
      </c>
      <c r="H500" s="76">
        <f t="shared" si="8"/>
        <v>0</v>
      </c>
      <c r="K500" s="134">
        <v>496</v>
      </c>
      <c r="L500" s="679">
        <v>45542</v>
      </c>
      <c r="M500" s="136"/>
      <c r="N500" s="137">
        <f t="shared" si="9"/>
        <v>180</v>
      </c>
      <c r="O500" s="138">
        <v>180</v>
      </c>
      <c r="P500" s="288">
        <f t="shared" si="16"/>
        <v>0</v>
      </c>
      <c r="Q500" s="41"/>
    </row>
    <row r="501" spans="1:17" ht="15.6" x14ac:dyDescent="0.3">
      <c r="A501" s="150"/>
      <c r="B501" s="142">
        <f t="shared" si="12"/>
        <v>442</v>
      </c>
      <c r="C501" s="128"/>
      <c r="D501" s="34">
        <f t="shared" si="10"/>
        <v>442</v>
      </c>
      <c r="E501" s="144">
        <v>45543</v>
      </c>
      <c r="F501" s="37">
        <v>442</v>
      </c>
      <c r="G501" s="145">
        <v>45544</v>
      </c>
      <c r="H501" s="76">
        <f t="shared" si="8"/>
        <v>0</v>
      </c>
      <c r="K501" s="134">
        <v>497</v>
      </c>
      <c r="L501" s="679">
        <v>45543</v>
      </c>
      <c r="M501" s="136"/>
      <c r="N501" s="137">
        <f t="shared" si="9"/>
        <v>180</v>
      </c>
      <c r="O501" s="138">
        <v>180</v>
      </c>
      <c r="P501" s="288">
        <f t="shared" si="16"/>
        <v>0</v>
      </c>
      <c r="Q501" s="41"/>
    </row>
    <row r="502" spans="1:17" ht="15.6" x14ac:dyDescent="0.3">
      <c r="A502" s="150"/>
      <c r="B502" s="142">
        <f t="shared" si="12"/>
        <v>442</v>
      </c>
      <c r="C502" s="128"/>
      <c r="D502" s="34">
        <f t="shared" si="10"/>
        <v>442</v>
      </c>
      <c r="E502" s="144">
        <v>45544</v>
      </c>
      <c r="F502" s="37">
        <v>442</v>
      </c>
      <c r="G502" s="145">
        <v>45545</v>
      </c>
      <c r="H502" s="76">
        <f t="shared" si="8"/>
        <v>0</v>
      </c>
      <c r="K502" s="134">
        <v>498</v>
      </c>
      <c r="L502" s="679">
        <v>45544</v>
      </c>
      <c r="M502" s="136"/>
      <c r="N502" s="137">
        <f t="shared" si="9"/>
        <v>180</v>
      </c>
      <c r="O502" s="138">
        <v>180</v>
      </c>
      <c r="P502" s="288">
        <f t="shared" si="16"/>
        <v>0</v>
      </c>
      <c r="Q502" s="41"/>
    </row>
    <row r="503" spans="1:17" ht="15.6" x14ac:dyDescent="0.3">
      <c r="A503" s="150"/>
      <c r="B503" s="142">
        <f t="shared" si="12"/>
        <v>444</v>
      </c>
      <c r="C503" s="128"/>
      <c r="D503" s="34">
        <f t="shared" si="10"/>
        <v>442</v>
      </c>
      <c r="E503" s="144">
        <v>45545</v>
      </c>
      <c r="F503" s="37">
        <v>444</v>
      </c>
      <c r="G503" s="145">
        <v>45546</v>
      </c>
      <c r="H503" s="76">
        <f t="shared" si="8"/>
        <v>2</v>
      </c>
      <c r="K503" s="134">
        <v>499</v>
      </c>
      <c r="L503" s="679">
        <v>45545</v>
      </c>
      <c r="M503" s="136"/>
      <c r="N503" s="137">
        <f t="shared" si="9"/>
        <v>180</v>
      </c>
      <c r="O503" s="138">
        <v>187.5</v>
      </c>
      <c r="P503" s="288">
        <v>0</v>
      </c>
      <c r="Q503" s="41"/>
    </row>
    <row r="504" spans="1:17" ht="15.6" x14ac:dyDescent="0.3">
      <c r="A504" s="150"/>
      <c r="B504" s="142">
        <f t="shared" si="12"/>
        <v>445</v>
      </c>
      <c r="C504" s="128"/>
      <c r="D504" s="34">
        <f t="shared" si="10"/>
        <v>444</v>
      </c>
      <c r="E504" s="144">
        <v>45546</v>
      </c>
      <c r="F504" s="37">
        <v>445</v>
      </c>
      <c r="G504" s="145">
        <v>45547</v>
      </c>
      <c r="H504" s="76">
        <f t="shared" si="8"/>
        <v>1</v>
      </c>
      <c r="K504" s="134">
        <v>500</v>
      </c>
      <c r="L504" s="679">
        <v>45546</v>
      </c>
      <c r="M504" s="136"/>
      <c r="N504" s="137">
        <f t="shared" si="9"/>
        <v>187.5</v>
      </c>
      <c r="O504" s="138">
        <v>180</v>
      </c>
      <c r="P504" s="288">
        <f t="shared" si="16"/>
        <v>7.5</v>
      </c>
      <c r="Q504" s="41"/>
    </row>
    <row r="505" spans="1:17" ht="15.6" x14ac:dyDescent="0.3">
      <c r="A505" s="150"/>
      <c r="B505" s="142">
        <f t="shared" si="12"/>
        <v>445</v>
      </c>
      <c r="C505" s="128"/>
      <c r="D505" s="34">
        <f t="shared" si="10"/>
        <v>445</v>
      </c>
      <c r="E505" s="144">
        <v>45547</v>
      </c>
      <c r="F505" s="37">
        <v>445</v>
      </c>
      <c r="G505" s="145">
        <v>45548</v>
      </c>
      <c r="H505" s="76">
        <f t="shared" si="8"/>
        <v>0</v>
      </c>
      <c r="K505" s="134">
        <v>501</v>
      </c>
      <c r="L505" s="679">
        <v>45547</v>
      </c>
      <c r="M505" s="136"/>
      <c r="N505" s="137">
        <f t="shared" si="9"/>
        <v>180</v>
      </c>
      <c r="O505" s="138">
        <v>180</v>
      </c>
      <c r="P505" s="288">
        <f t="shared" si="16"/>
        <v>0</v>
      </c>
      <c r="Q505" s="41"/>
    </row>
    <row r="506" spans="1:17" ht="15.6" x14ac:dyDescent="0.3">
      <c r="A506" s="150"/>
      <c r="B506" s="142">
        <f t="shared" si="12"/>
        <v>445</v>
      </c>
      <c r="C506" s="128"/>
      <c r="D506" s="34">
        <f t="shared" si="10"/>
        <v>445</v>
      </c>
      <c r="E506" s="144">
        <v>45548</v>
      </c>
      <c r="F506" s="37">
        <v>445</v>
      </c>
      <c r="G506" s="145">
        <v>45549</v>
      </c>
      <c r="H506" s="76">
        <f t="shared" si="8"/>
        <v>0</v>
      </c>
      <c r="K506" s="134">
        <v>502</v>
      </c>
      <c r="L506" s="679">
        <v>45548</v>
      </c>
      <c r="M506" s="136"/>
      <c r="N506" s="137">
        <f t="shared" si="9"/>
        <v>180</v>
      </c>
      <c r="O506" s="138">
        <v>180</v>
      </c>
      <c r="P506" s="288">
        <f t="shared" si="16"/>
        <v>0</v>
      </c>
      <c r="Q506" s="41"/>
    </row>
    <row r="507" spans="1:17" ht="15.6" x14ac:dyDescent="0.3">
      <c r="A507" s="150"/>
      <c r="B507" s="142">
        <f t="shared" si="12"/>
        <v>445</v>
      </c>
      <c r="C507" s="128"/>
      <c r="D507" s="34">
        <f t="shared" si="10"/>
        <v>445</v>
      </c>
      <c r="E507" s="144">
        <v>45549</v>
      </c>
      <c r="F507" s="37">
        <v>445</v>
      </c>
      <c r="G507" s="145">
        <v>45550</v>
      </c>
      <c r="H507" s="76">
        <f t="shared" si="8"/>
        <v>0</v>
      </c>
      <c r="K507" s="134">
        <v>503</v>
      </c>
      <c r="L507" s="679">
        <v>45549</v>
      </c>
      <c r="M507" s="136"/>
      <c r="N507" s="137">
        <f t="shared" si="9"/>
        <v>180</v>
      </c>
      <c r="O507" s="138">
        <v>180</v>
      </c>
      <c r="P507" s="288">
        <f t="shared" si="16"/>
        <v>0</v>
      </c>
      <c r="Q507" s="41"/>
    </row>
    <row r="508" spans="1:17" ht="15.6" x14ac:dyDescent="0.3">
      <c r="A508" s="150"/>
      <c r="B508" s="142">
        <f t="shared" si="12"/>
        <v>445</v>
      </c>
      <c r="C508" s="128"/>
      <c r="D508" s="34">
        <f t="shared" si="10"/>
        <v>445</v>
      </c>
      <c r="E508" s="144">
        <v>45550</v>
      </c>
      <c r="F508" s="37">
        <v>445</v>
      </c>
      <c r="G508" s="145">
        <v>45551</v>
      </c>
      <c r="H508" s="76">
        <f t="shared" si="8"/>
        <v>0</v>
      </c>
      <c r="K508" s="134">
        <v>504</v>
      </c>
      <c r="L508" s="679">
        <v>45550</v>
      </c>
      <c r="M508" s="136"/>
      <c r="N508" s="137">
        <f t="shared" si="9"/>
        <v>180</v>
      </c>
      <c r="O508" s="138">
        <v>180</v>
      </c>
      <c r="P508" s="288">
        <f t="shared" si="16"/>
        <v>0</v>
      </c>
      <c r="Q508" s="41"/>
    </row>
    <row r="509" spans="1:17" ht="15.6" x14ac:dyDescent="0.3">
      <c r="A509" s="150"/>
      <c r="B509" s="142">
        <f t="shared" si="12"/>
        <v>445</v>
      </c>
      <c r="C509" s="128"/>
      <c r="D509" s="34">
        <f t="shared" si="10"/>
        <v>445</v>
      </c>
      <c r="E509" s="144">
        <v>45551</v>
      </c>
      <c r="F509" s="37">
        <v>445</v>
      </c>
      <c r="G509" s="145">
        <v>45552</v>
      </c>
      <c r="H509" s="76">
        <f t="shared" si="8"/>
        <v>0</v>
      </c>
      <c r="K509" s="134">
        <v>505</v>
      </c>
      <c r="L509" s="679">
        <v>45551</v>
      </c>
      <c r="M509" s="136"/>
      <c r="N509" s="137">
        <f t="shared" si="9"/>
        <v>180</v>
      </c>
      <c r="O509" s="138">
        <v>180</v>
      </c>
      <c r="P509" s="288">
        <f t="shared" si="16"/>
        <v>0</v>
      </c>
      <c r="Q509" s="41"/>
    </row>
    <row r="510" spans="1:17" ht="15.6" x14ac:dyDescent="0.3">
      <c r="A510" s="150"/>
      <c r="B510" s="142">
        <f t="shared" si="12"/>
        <v>445</v>
      </c>
      <c r="C510" s="128"/>
      <c r="D510" s="34">
        <f t="shared" si="10"/>
        <v>445</v>
      </c>
      <c r="E510" s="144">
        <v>45552</v>
      </c>
      <c r="F510" s="37">
        <v>445</v>
      </c>
      <c r="G510" s="145">
        <v>45553</v>
      </c>
      <c r="H510" s="76">
        <f t="shared" si="8"/>
        <v>0</v>
      </c>
      <c r="K510" s="134">
        <v>506</v>
      </c>
      <c r="L510" s="679">
        <v>45552</v>
      </c>
      <c r="M510" s="136">
        <v>90</v>
      </c>
      <c r="N510" s="137">
        <f t="shared" si="9"/>
        <v>180</v>
      </c>
      <c r="O510" s="138">
        <v>250</v>
      </c>
      <c r="P510" s="288">
        <v>0</v>
      </c>
      <c r="Q510" s="41"/>
    </row>
    <row r="511" spans="1:17" ht="15.6" x14ac:dyDescent="0.3">
      <c r="A511" s="150"/>
      <c r="B511" s="142">
        <f t="shared" si="12"/>
        <v>451</v>
      </c>
      <c r="C511" s="128"/>
      <c r="D511" s="34">
        <f t="shared" si="10"/>
        <v>445</v>
      </c>
      <c r="E511" s="144">
        <v>45553</v>
      </c>
      <c r="F511" s="37">
        <v>451</v>
      </c>
      <c r="G511" s="145">
        <v>45554</v>
      </c>
      <c r="H511" s="76">
        <f t="shared" si="8"/>
        <v>6</v>
      </c>
      <c r="K511" s="134">
        <v>507</v>
      </c>
      <c r="L511" s="679">
        <v>45553</v>
      </c>
      <c r="M511" s="136"/>
      <c r="N511" s="137">
        <f t="shared" si="9"/>
        <v>250</v>
      </c>
      <c r="O511" s="138">
        <v>225</v>
      </c>
      <c r="P511" s="288">
        <f t="shared" si="16"/>
        <v>25</v>
      </c>
      <c r="Q511" s="41"/>
    </row>
    <row r="512" spans="1:17" ht="15.6" x14ac:dyDescent="0.3">
      <c r="A512" s="150"/>
      <c r="B512" s="142">
        <f t="shared" si="12"/>
        <v>451</v>
      </c>
      <c r="C512" s="128"/>
      <c r="D512" s="34">
        <f t="shared" si="10"/>
        <v>451</v>
      </c>
      <c r="E512" s="144">
        <v>45554</v>
      </c>
      <c r="F512" s="37">
        <v>451</v>
      </c>
      <c r="G512" s="145">
        <v>45555</v>
      </c>
      <c r="H512" s="76">
        <f t="shared" si="8"/>
        <v>0</v>
      </c>
      <c r="I512" t="s">
        <v>1325</v>
      </c>
      <c r="K512" s="134">
        <v>508</v>
      </c>
      <c r="L512" s="679">
        <v>45554</v>
      </c>
      <c r="M512" s="136"/>
      <c r="N512" s="137">
        <f t="shared" si="9"/>
        <v>225</v>
      </c>
      <c r="O512" s="138">
        <v>225</v>
      </c>
      <c r="P512" s="288">
        <f t="shared" si="16"/>
        <v>0</v>
      </c>
      <c r="Q512" s="41"/>
    </row>
    <row r="513" spans="1:21" ht="15.6" x14ac:dyDescent="0.3">
      <c r="A513" s="150"/>
      <c r="B513" s="142">
        <f t="shared" si="12"/>
        <v>451</v>
      </c>
      <c r="C513" s="128"/>
      <c r="D513" s="34">
        <f t="shared" si="10"/>
        <v>451</v>
      </c>
      <c r="E513" s="144">
        <v>45555</v>
      </c>
      <c r="F513" s="37">
        <v>451</v>
      </c>
      <c r="G513" s="145">
        <v>45556</v>
      </c>
      <c r="H513" s="76">
        <f t="shared" si="8"/>
        <v>0</v>
      </c>
      <c r="K513" s="134">
        <v>509</v>
      </c>
      <c r="L513" s="679">
        <v>45555</v>
      </c>
      <c r="M513" s="136"/>
      <c r="N513" s="137">
        <f t="shared" si="9"/>
        <v>225</v>
      </c>
      <c r="O513" s="138">
        <v>225</v>
      </c>
      <c r="P513" s="288">
        <f t="shared" si="16"/>
        <v>0</v>
      </c>
      <c r="Q513" s="41"/>
    </row>
    <row r="514" spans="1:21" ht="15.6" x14ac:dyDescent="0.3">
      <c r="A514" s="150"/>
      <c r="B514" s="142">
        <f t="shared" si="12"/>
        <v>452</v>
      </c>
      <c r="C514" s="128"/>
      <c r="D514" s="34">
        <f t="shared" si="10"/>
        <v>451</v>
      </c>
      <c r="E514" s="144">
        <v>45556</v>
      </c>
      <c r="F514" s="37">
        <v>452</v>
      </c>
      <c r="G514" s="145">
        <v>45557</v>
      </c>
      <c r="H514" s="76">
        <f t="shared" si="8"/>
        <v>1</v>
      </c>
      <c r="K514" s="134">
        <v>510</v>
      </c>
      <c r="L514" s="679">
        <v>45556</v>
      </c>
      <c r="M514" s="136"/>
      <c r="N514" s="137">
        <f t="shared" si="9"/>
        <v>225</v>
      </c>
      <c r="O514" s="138">
        <v>217.5</v>
      </c>
      <c r="P514" s="288">
        <f t="shared" si="16"/>
        <v>7.5</v>
      </c>
      <c r="Q514" s="41"/>
    </row>
    <row r="515" spans="1:21" ht="15.6" x14ac:dyDescent="0.3">
      <c r="A515" s="150"/>
      <c r="B515" s="142">
        <f t="shared" si="12"/>
        <v>452</v>
      </c>
      <c r="C515" s="128"/>
      <c r="D515" s="34">
        <f t="shared" si="10"/>
        <v>452</v>
      </c>
      <c r="E515" s="144">
        <v>45557</v>
      </c>
      <c r="F515" s="37">
        <v>452</v>
      </c>
      <c r="G515" s="145">
        <v>45558</v>
      </c>
      <c r="H515" s="76">
        <f t="shared" si="8"/>
        <v>0</v>
      </c>
      <c r="K515" s="134">
        <v>511</v>
      </c>
      <c r="L515" s="679">
        <v>45557</v>
      </c>
      <c r="M515" s="136"/>
      <c r="N515" s="137">
        <f t="shared" si="9"/>
        <v>217.5</v>
      </c>
      <c r="O515" s="138">
        <v>217.5</v>
      </c>
      <c r="P515" s="288">
        <f t="shared" si="16"/>
        <v>0</v>
      </c>
      <c r="Q515" s="41"/>
    </row>
    <row r="516" spans="1:21" ht="15.6" x14ac:dyDescent="0.3">
      <c r="A516" s="150"/>
      <c r="B516" s="142">
        <f t="shared" si="12"/>
        <v>455</v>
      </c>
      <c r="C516" s="128"/>
      <c r="D516" s="34">
        <f t="shared" si="10"/>
        <v>452</v>
      </c>
      <c r="E516" s="144">
        <v>45558</v>
      </c>
      <c r="F516" s="37">
        <v>455</v>
      </c>
      <c r="G516" s="145">
        <v>45559</v>
      </c>
      <c r="H516" s="76">
        <f t="shared" ref="H516:H770" si="17">F516-D516</f>
        <v>3</v>
      </c>
      <c r="K516" s="134">
        <v>512</v>
      </c>
      <c r="L516" s="679">
        <v>45558</v>
      </c>
      <c r="M516" s="136"/>
      <c r="N516" s="137">
        <f t="shared" ref="N516:N770" si="18">O515</f>
        <v>217.5</v>
      </c>
      <c r="O516" s="138">
        <v>195</v>
      </c>
      <c r="P516" s="288">
        <f t="shared" si="16"/>
        <v>22.5</v>
      </c>
      <c r="Q516" s="41"/>
    </row>
    <row r="517" spans="1:21" ht="15.6" x14ac:dyDescent="0.3">
      <c r="A517" s="150"/>
      <c r="B517" s="142">
        <f t="shared" si="12"/>
        <v>455</v>
      </c>
      <c r="C517" s="128"/>
      <c r="D517" s="34">
        <f t="shared" ref="D517:D771" si="19">F516</f>
        <v>455</v>
      </c>
      <c r="E517" s="144">
        <v>45559</v>
      </c>
      <c r="F517" s="37">
        <v>455</v>
      </c>
      <c r="G517" s="145">
        <v>45560</v>
      </c>
      <c r="H517" s="76">
        <f t="shared" si="17"/>
        <v>0</v>
      </c>
      <c r="K517" s="134">
        <v>513</v>
      </c>
      <c r="L517" s="679">
        <v>45559</v>
      </c>
      <c r="M517" s="136"/>
      <c r="N517" s="137">
        <f t="shared" si="18"/>
        <v>195</v>
      </c>
      <c r="O517" s="138">
        <v>195</v>
      </c>
      <c r="P517" s="288">
        <f t="shared" si="16"/>
        <v>0</v>
      </c>
      <c r="Q517" s="41"/>
    </row>
    <row r="518" spans="1:21" ht="15.6" x14ac:dyDescent="0.3">
      <c r="A518" s="150"/>
      <c r="B518" s="142">
        <f t="shared" si="12"/>
        <v>455</v>
      </c>
      <c r="C518" s="128"/>
      <c r="D518" s="34">
        <f t="shared" si="19"/>
        <v>455</v>
      </c>
      <c r="E518" s="144">
        <v>45560</v>
      </c>
      <c r="F518" s="37">
        <v>455</v>
      </c>
      <c r="G518" s="145">
        <v>45561</v>
      </c>
      <c r="H518" s="76">
        <f t="shared" si="17"/>
        <v>0</v>
      </c>
      <c r="K518" s="134">
        <v>514</v>
      </c>
      <c r="L518" s="679">
        <v>45560</v>
      </c>
      <c r="M518" s="136"/>
      <c r="N518" s="137">
        <f t="shared" si="18"/>
        <v>195</v>
      </c>
      <c r="O518" s="138">
        <v>195</v>
      </c>
      <c r="P518" s="288">
        <f t="shared" si="16"/>
        <v>0</v>
      </c>
      <c r="Q518" s="41"/>
    </row>
    <row r="519" spans="1:21" ht="15.6" x14ac:dyDescent="0.3">
      <c r="A519" s="150"/>
      <c r="B519" s="142">
        <f t="shared" si="12"/>
        <v>456</v>
      </c>
      <c r="C519" s="128"/>
      <c r="D519" s="34">
        <f t="shared" si="19"/>
        <v>455</v>
      </c>
      <c r="E519" s="144">
        <v>45561</v>
      </c>
      <c r="F519" s="37">
        <v>456</v>
      </c>
      <c r="G519" s="145">
        <v>45562</v>
      </c>
      <c r="H519" s="76">
        <f t="shared" si="17"/>
        <v>1</v>
      </c>
      <c r="K519" s="134">
        <v>515</v>
      </c>
      <c r="L519" s="679">
        <v>45561</v>
      </c>
      <c r="M519" s="136"/>
      <c r="N519" s="137">
        <f t="shared" si="18"/>
        <v>195</v>
      </c>
      <c r="O519" s="138">
        <v>195</v>
      </c>
      <c r="P519" s="288">
        <f t="shared" si="16"/>
        <v>0</v>
      </c>
      <c r="Q519" s="41"/>
    </row>
    <row r="520" spans="1:21" ht="15.6" x14ac:dyDescent="0.3">
      <c r="A520" s="150"/>
      <c r="B520" s="142">
        <f t="shared" si="12"/>
        <v>456</v>
      </c>
      <c r="C520" s="128"/>
      <c r="D520" s="34">
        <f t="shared" si="19"/>
        <v>456</v>
      </c>
      <c r="E520" s="144">
        <v>45562</v>
      </c>
      <c r="F520" s="37">
        <v>456</v>
      </c>
      <c r="G520" s="145">
        <v>45563</v>
      </c>
      <c r="H520" s="76">
        <f t="shared" si="17"/>
        <v>0</v>
      </c>
      <c r="K520" s="134">
        <v>516</v>
      </c>
      <c r="L520" s="679">
        <v>45562</v>
      </c>
      <c r="M520" s="136"/>
      <c r="N520" s="137">
        <f t="shared" si="18"/>
        <v>195</v>
      </c>
      <c r="O520" s="138">
        <v>195</v>
      </c>
      <c r="P520" s="288">
        <f t="shared" si="16"/>
        <v>0</v>
      </c>
      <c r="Q520" s="41"/>
    </row>
    <row r="521" spans="1:21" ht="15.6" x14ac:dyDescent="0.3">
      <c r="A521" s="150"/>
      <c r="B521" s="142">
        <f t="shared" si="12"/>
        <v>456</v>
      </c>
      <c r="C521" s="128"/>
      <c r="D521" s="34">
        <f t="shared" si="19"/>
        <v>456</v>
      </c>
      <c r="E521" s="144">
        <v>45563</v>
      </c>
      <c r="F521" s="37">
        <v>456</v>
      </c>
      <c r="G521" s="145">
        <v>45564</v>
      </c>
      <c r="H521" s="76">
        <f t="shared" si="17"/>
        <v>0</v>
      </c>
      <c r="K521" s="134">
        <v>517</v>
      </c>
      <c r="L521" s="679">
        <v>45563</v>
      </c>
      <c r="M521" s="136"/>
      <c r="N521" s="137">
        <f t="shared" si="18"/>
        <v>195</v>
      </c>
      <c r="O521" s="138">
        <v>195</v>
      </c>
      <c r="P521" s="288">
        <f t="shared" si="16"/>
        <v>0</v>
      </c>
      <c r="Q521" s="41"/>
    </row>
    <row r="522" spans="1:21" ht="15.6" x14ac:dyDescent="0.3">
      <c r="A522" s="150"/>
      <c r="B522" s="142">
        <f t="shared" si="12"/>
        <v>456</v>
      </c>
      <c r="C522" s="128"/>
      <c r="D522" s="34">
        <f t="shared" si="19"/>
        <v>456</v>
      </c>
      <c r="E522" s="144">
        <v>45564</v>
      </c>
      <c r="F522" s="37">
        <v>456</v>
      </c>
      <c r="G522" s="145">
        <v>45565</v>
      </c>
      <c r="H522" s="76">
        <f t="shared" si="17"/>
        <v>0</v>
      </c>
      <c r="K522" s="134">
        <v>518</v>
      </c>
      <c r="L522" s="679">
        <v>45564</v>
      </c>
      <c r="M522" s="136"/>
      <c r="N522" s="137">
        <f t="shared" si="18"/>
        <v>195</v>
      </c>
      <c r="O522" s="138">
        <v>195</v>
      </c>
      <c r="P522" s="288">
        <f t="shared" si="16"/>
        <v>0</v>
      </c>
      <c r="Q522" s="41"/>
    </row>
    <row r="523" spans="1:21" ht="15.6" x14ac:dyDescent="0.3">
      <c r="A523" s="150"/>
      <c r="B523" s="142">
        <f t="shared" si="12"/>
        <v>456</v>
      </c>
      <c r="C523" s="128"/>
      <c r="D523" s="34">
        <f t="shared" si="19"/>
        <v>456</v>
      </c>
      <c r="E523" s="144">
        <v>45565</v>
      </c>
      <c r="F523" s="37">
        <v>456</v>
      </c>
      <c r="G523" s="145">
        <v>45566</v>
      </c>
      <c r="H523" s="76">
        <f t="shared" si="17"/>
        <v>0</v>
      </c>
      <c r="K523" s="134">
        <v>519</v>
      </c>
      <c r="L523" s="679">
        <v>45565</v>
      </c>
      <c r="M523" s="136"/>
      <c r="N523" s="137">
        <f t="shared" si="18"/>
        <v>195</v>
      </c>
      <c r="O523" s="138">
        <v>195</v>
      </c>
      <c r="P523" s="288">
        <f t="shared" si="16"/>
        <v>0</v>
      </c>
      <c r="Q523" s="41"/>
      <c r="T523" t="s">
        <v>1369</v>
      </c>
      <c r="U523" t="s">
        <v>1368</v>
      </c>
    </row>
    <row r="524" spans="1:21" ht="15.6" x14ac:dyDescent="0.3">
      <c r="A524" s="150"/>
      <c r="B524" s="142">
        <f t="shared" si="12"/>
        <v>456</v>
      </c>
      <c r="C524" s="128"/>
      <c r="D524" s="34">
        <f t="shared" si="19"/>
        <v>456</v>
      </c>
      <c r="E524" s="144">
        <v>45566</v>
      </c>
      <c r="F524" s="37">
        <v>456</v>
      </c>
      <c r="G524" s="145">
        <v>45567</v>
      </c>
      <c r="H524" s="76">
        <f t="shared" si="17"/>
        <v>0</v>
      </c>
      <c r="I524">
        <f>SUM(H524:H615)</f>
        <v>56</v>
      </c>
      <c r="K524" s="134">
        <v>520</v>
      </c>
      <c r="L524" s="679">
        <v>45566</v>
      </c>
      <c r="M524" s="136"/>
      <c r="N524" s="137">
        <f t="shared" si="18"/>
        <v>195</v>
      </c>
      <c r="O524" s="138">
        <v>195</v>
      </c>
      <c r="P524" s="288">
        <f t="shared" si="16"/>
        <v>0</v>
      </c>
      <c r="Q524" s="41"/>
      <c r="R524">
        <f>SUM(P524:P615)</f>
        <v>421</v>
      </c>
      <c r="T524">
        <f>SUM(H432:H523)</f>
        <v>51</v>
      </c>
      <c r="U524">
        <f>SUM(P432:P523)</f>
        <v>354</v>
      </c>
    </row>
    <row r="525" spans="1:21" ht="15.6" x14ac:dyDescent="0.3">
      <c r="A525" s="150"/>
      <c r="B525" s="142">
        <f t="shared" si="12"/>
        <v>456</v>
      </c>
      <c r="C525" s="128"/>
      <c r="D525" s="34">
        <f t="shared" si="19"/>
        <v>456</v>
      </c>
      <c r="E525" s="144">
        <v>45567</v>
      </c>
      <c r="F525" s="37">
        <v>456</v>
      </c>
      <c r="G525" s="145">
        <v>45568</v>
      </c>
      <c r="H525" s="76">
        <f t="shared" si="17"/>
        <v>0</v>
      </c>
      <c r="K525" s="134">
        <v>521</v>
      </c>
      <c r="L525" s="679">
        <v>45567</v>
      </c>
      <c r="M525" s="136"/>
      <c r="N525" s="137">
        <f t="shared" si="18"/>
        <v>195</v>
      </c>
      <c r="O525" s="138">
        <v>195</v>
      </c>
      <c r="P525" s="288">
        <f t="shared" si="16"/>
        <v>0</v>
      </c>
      <c r="Q525" s="41"/>
    </row>
    <row r="526" spans="1:21" ht="15.6" x14ac:dyDescent="0.3">
      <c r="A526" s="150"/>
      <c r="B526" s="142">
        <f t="shared" si="12"/>
        <v>456</v>
      </c>
      <c r="C526" s="128"/>
      <c r="D526" s="34">
        <f t="shared" si="19"/>
        <v>456</v>
      </c>
      <c r="E526" s="144">
        <v>45568</v>
      </c>
      <c r="F526" s="37">
        <v>456</v>
      </c>
      <c r="G526" s="145">
        <v>45569</v>
      </c>
      <c r="H526" s="76">
        <f t="shared" si="17"/>
        <v>0</v>
      </c>
      <c r="K526" s="134">
        <v>522</v>
      </c>
      <c r="L526" s="679">
        <v>45568</v>
      </c>
      <c r="M526" s="136"/>
      <c r="N526" s="137">
        <f t="shared" si="18"/>
        <v>195</v>
      </c>
      <c r="O526" s="138">
        <v>195</v>
      </c>
      <c r="P526" s="288">
        <f t="shared" si="16"/>
        <v>0</v>
      </c>
      <c r="Q526" s="41"/>
    </row>
    <row r="527" spans="1:21" ht="15.6" x14ac:dyDescent="0.3">
      <c r="A527" s="150"/>
      <c r="B527" s="142">
        <f t="shared" si="12"/>
        <v>456</v>
      </c>
      <c r="C527" s="128"/>
      <c r="D527" s="34">
        <f t="shared" si="19"/>
        <v>456</v>
      </c>
      <c r="E527" s="144">
        <v>45569</v>
      </c>
      <c r="F527" s="37">
        <v>456</v>
      </c>
      <c r="G527" s="145">
        <v>45570</v>
      </c>
      <c r="H527" s="76">
        <f t="shared" si="17"/>
        <v>0</v>
      </c>
      <c r="K527" s="134">
        <v>523</v>
      </c>
      <c r="L527" s="679">
        <v>45569</v>
      </c>
      <c r="M527" s="136"/>
      <c r="N527" s="137">
        <f t="shared" si="18"/>
        <v>195</v>
      </c>
      <c r="O527" s="138">
        <v>195</v>
      </c>
      <c r="P527" s="288">
        <f t="shared" si="16"/>
        <v>0</v>
      </c>
      <c r="Q527" s="41"/>
    </row>
    <row r="528" spans="1:21" ht="15.6" x14ac:dyDescent="0.3">
      <c r="A528" s="150"/>
      <c r="B528" s="142">
        <f t="shared" si="12"/>
        <v>456</v>
      </c>
      <c r="C528" s="128"/>
      <c r="D528" s="34">
        <f t="shared" si="19"/>
        <v>456</v>
      </c>
      <c r="E528" s="144">
        <v>45570</v>
      </c>
      <c r="F528" s="37">
        <v>456</v>
      </c>
      <c r="G528" s="145">
        <v>45571</v>
      </c>
      <c r="H528" s="76">
        <f t="shared" si="17"/>
        <v>0</v>
      </c>
      <c r="K528" s="134">
        <v>524</v>
      </c>
      <c r="L528" s="679">
        <v>45570</v>
      </c>
      <c r="M528" s="136"/>
      <c r="N528" s="137">
        <f t="shared" si="18"/>
        <v>195</v>
      </c>
      <c r="O528" s="138">
        <v>180</v>
      </c>
      <c r="P528" s="288">
        <f t="shared" si="16"/>
        <v>15</v>
      </c>
      <c r="Q528" s="41"/>
      <c r="R528" t="s">
        <v>1371</v>
      </c>
    </row>
    <row r="529" spans="1:18" ht="15.6" x14ac:dyDescent="0.3">
      <c r="A529" s="150"/>
      <c r="B529" s="142">
        <f t="shared" si="12"/>
        <v>456</v>
      </c>
      <c r="C529" s="128"/>
      <c r="D529" s="34">
        <f t="shared" si="19"/>
        <v>456</v>
      </c>
      <c r="E529" s="144">
        <v>45571</v>
      </c>
      <c r="F529" s="37">
        <v>456</v>
      </c>
      <c r="G529" s="515">
        <v>45572</v>
      </c>
      <c r="H529" s="76">
        <f t="shared" si="17"/>
        <v>0</v>
      </c>
      <c r="K529" s="134">
        <v>525</v>
      </c>
      <c r="L529" s="679">
        <v>45571</v>
      </c>
      <c r="M529" s="136"/>
      <c r="N529" s="137">
        <f t="shared" si="18"/>
        <v>180</v>
      </c>
      <c r="O529" s="138">
        <v>180</v>
      </c>
      <c r="P529" s="288">
        <f t="shared" si="16"/>
        <v>0</v>
      </c>
      <c r="Q529" s="41"/>
    </row>
    <row r="530" spans="1:18" ht="15.6" x14ac:dyDescent="0.3">
      <c r="A530" s="150"/>
      <c r="B530" s="142">
        <f t="shared" si="12"/>
        <v>456</v>
      </c>
      <c r="C530" s="128"/>
      <c r="D530" s="34">
        <f t="shared" si="19"/>
        <v>456</v>
      </c>
      <c r="E530" s="514">
        <v>45572</v>
      </c>
      <c r="F530" s="37">
        <v>456</v>
      </c>
      <c r="G530" s="515">
        <v>45573</v>
      </c>
      <c r="H530" s="76">
        <f t="shared" si="17"/>
        <v>0</v>
      </c>
      <c r="K530" s="134">
        <v>526</v>
      </c>
      <c r="L530" s="680">
        <v>45572</v>
      </c>
      <c r="M530" s="136"/>
      <c r="N530" s="137">
        <v>180</v>
      </c>
      <c r="O530" s="138">
        <v>180</v>
      </c>
      <c r="P530" s="288">
        <f t="shared" si="16"/>
        <v>0</v>
      </c>
      <c r="Q530" s="41"/>
    </row>
    <row r="531" spans="1:18" ht="15.6" x14ac:dyDescent="0.3">
      <c r="A531" s="150"/>
      <c r="B531" s="142">
        <f t="shared" si="12"/>
        <v>456</v>
      </c>
      <c r="C531" s="128"/>
      <c r="D531" s="34">
        <f t="shared" si="19"/>
        <v>456</v>
      </c>
      <c r="E531" s="514">
        <v>45573</v>
      </c>
      <c r="F531" s="37">
        <v>456</v>
      </c>
      <c r="G531" s="515">
        <v>45574</v>
      </c>
      <c r="H531" s="76">
        <f t="shared" si="17"/>
        <v>0</v>
      </c>
      <c r="K531" s="134">
        <v>527</v>
      </c>
      <c r="L531" s="680">
        <v>45573</v>
      </c>
      <c r="M531" s="136"/>
      <c r="N531" s="137">
        <f t="shared" si="18"/>
        <v>180</v>
      </c>
      <c r="O531" s="138">
        <v>180</v>
      </c>
      <c r="P531" s="288">
        <f t="shared" si="16"/>
        <v>0</v>
      </c>
      <c r="Q531" s="41"/>
    </row>
    <row r="532" spans="1:18" ht="15.6" x14ac:dyDescent="0.3">
      <c r="A532" s="150"/>
      <c r="B532" s="142">
        <f t="shared" si="12"/>
        <v>456</v>
      </c>
      <c r="C532" s="128"/>
      <c r="D532" s="34">
        <f t="shared" si="19"/>
        <v>456</v>
      </c>
      <c r="E532" s="514">
        <v>45574</v>
      </c>
      <c r="F532" s="37">
        <v>456</v>
      </c>
      <c r="G532" s="515">
        <v>45575</v>
      </c>
      <c r="H532" s="76">
        <f t="shared" si="17"/>
        <v>0</v>
      </c>
      <c r="K532" s="134">
        <v>528</v>
      </c>
      <c r="L532" s="680">
        <v>45574</v>
      </c>
      <c r="M532" s="136"/>
      <c r="N532" s="137">
        <f t="shared" si="18"/>
        <v>180</v>
      </c>
      <c r="O532" s="138">
        <v>180</v>
      </c>
      <c r="P532" s="288">
        <f t="shared" si="16"/>
        <v>0</v>
      </c>
      <c r="Q532" s="41"/>
    </row>
    <row r="533" spans="1:18" ht="15.6" x14ac:dyDescent="0.3">
      <c r="A533" s="150"/>
      <c r="B533" s="142">
        <f t="shared" si="12"/>
        <v>456</v>
      </c>
      <c r="C533" s="128"/>
      <c r="D533" s="34">
        <f t="shared" si="19"/>
        <v>456</v>
      </c>
      <c r="E533" s="514">
        <v>45575</v>
      </c>
      <c r="F533" s="37">
        <v>456</v>
      </c>
      <c r="G533" s="515">
        <v>45576</v>
      </c>
      <c r="H533" s="76">
        <f t="shared" si="17"/>
        <v>0</v>
      </c>
      <c r="K533" s="134">
        <v>529</v>
      </c>
      <c r="L533" s="680">
        <v>45575</v>
      </c>
      <c r="M533" s="136"/>
      <c r="N533" s="137">
        <f t="shared" si="18"/>
        <v>180</v>
      </c>
      <c r="O533" s="138">
        <v>180</v>
      </c>
      <c r="P533" s="288">
        <f t="shared" si="16"/>
        <v>0</v>
      </c>
      <c r="Q533" s="41"/>
    </row>
    <row r="534" spans="1:18" ht="15.6" x14ac:dyDescent="0.3">
      <c r="A534" s="150"/>
      <c r="B534" s="142">
        <f t="shared" si="12"/>
        <v>457</v>
      </c>
      <c r="C534" s="128"/>
      <c r="D534" s="34">
        <f t="shared" si="19"/>
        <v>456</v>
      </c>
      <c r="E534" s="514">
        <v>45576</v>
      </c>
      <c r="F534" s="37">
        <v>457</v>
      </c>
      <c r="G534" s="515">
        <v>45577</v>
      </c>
      <c r="H534" s="76">
        <f t="shared" si="17"/>
        <v>1</v>
      </c>
      <c r="K534" s="134">
        <v>530</v>
      </c>
      <c r="L534" s="680">
        <v>45576</v>
      </c>
      <c r="M534" s="136"/>
      <c r="N534" s="137">
        <f t="shared" si="18"/>
        <v>180</v>
      </c>
      <c r="O534" s="138">
        <v>180</v>
      </c>
      <c r="P534" s="288">
        <f>M534+N534-O534</f>
        <v>0</v>
      </c>
      <c r="Q534" s="41"/>
    </row>
    <row r="535" spans="1:18" ht="15.6" x14ac:dyDescent="0.3">
      <c r="A535" s="150"/>
      <c r="B535" s="142">
        <f t="shared" si="12"/>
        <v>468</v>
      </c>
      <c r="C535" s="128"/>
      <c r="D535" s="34">
        <f t="shared" si="19"/>
        <v>457</v>
      </c>
      <c r="E535" s="514">
        <v>45577</v>
      </c>
      <c r="F535" s="37">
        <v>468</v>
      </c>
      <c r="G535" s="515">
        <v>45578</v>
      </c>
      <c r="H535" s="76">
        <f t="shared" si="17"/>
        <v>11</v>
      </c>
      <c r="K535" s="134">
        <v>531</v>
      </c>
      <c r="L535" s="680">
        <v>45577</v>
      </c>
      <c r="M535" s="136"/>
      <c r="N535" s="137">
        <f t="shared" si="18"/>
        <v>180</v>
      </c>
      <c r="O535" s="138">
        <v>110</v>
      </c>
      <c r="P535" s="288">
        <f t="shared" si="16"/>
        <v>70</v>
      </c>
      <c r="Q535" s="41"/>
    </row>
    <row r="536" spans="1:18" ht="15.6" x14ac:dyDescent="0.3">
      <c r="A536" s="150"/>
      <c r="B536" s="142">
        <f t="shared" si="12"/>
        <v>468</v>
      </c>
      <c r="C536" s="128"/>
      <c r="D536" s="34">
        <f t="shared" si="19"/>
        <v>468</v>
      </c>
      <c r="E536" s="514">
        <v>45578</v>
      </c>
      <c r="F536" s="37">
        <v>468</v>
      </c>
      <c r="G536" s="515">
        <v>45579</v>
      </c>
      <c r="H536" s="76">
        <f t="shared" si="17"/>
        <v>0</v>
      </c>
      <c r="K536" s="134">
        <v>532</v>
      </c>
      <c r="L536" s="680">
        <v>45578</v>
      </c>
      <c r="M536" s="136"/>
      <c r="N536" s="137">
        <f t="shared" si="18"/>
        <v>110</v>
      </c>
      <c r="O536" s="138">
        <v>110</v>
      </c>
      <c r="P536" s="288">
        <f t="shared" si="16"/>
        <v>0</v>
      </c>
      <c r="Q536" s="41"/>
    </row>
    <row r="537" spans="1:18" ht="15.6" x14ac:dyDescent="0.3">
      <c r="A537" s="150"/>
      <c r="B537" s="142">
        <f t="shared" si="12"/>
        <v>473</v>
      </c>
      <c r="C537" s="128"/>
      <c r="D537" s="34">
        <f t="shared" si="19"/>
        <v>468</v>
      </c>
      <c r="E537" s="514">
        <v>45579</v>
      </c>
      <c r="F537" s="37">
        <v>473</v>
      </c>
      <c r="G537" s="515">
        <v>45580</v>
      </c>
      <c r="H537" s="76">
        <f t="shared" si="17"/>
        <v>5</v>
      </c>
      <c r="K537" s="134">
        <v>533</v>
      </c>
      <c r="L537" s="680">
        <v>45579</v>
      </c>
      <c r="M537" s="136"/>
      <c r="N537" s="137">
        <f t="shared" si="18"/>
        <v>110</v>
      </c>
      <c r="O537" s="138">
        <v>30</v>
      </c>
      <c r="P537" s="288">
        <f t="shared" si="16"/>
        <v>80</v>
      </c>
      <c r="Q537" s="41"/>
    </row>
    <row r="538" spans="1:18" ht="15.6" x14ac:dyDescent="0.3">
      <c r="A538" s="150"/>
      <c r="B538" s="142">
        <f t="shared" si="12"/>
        <v>482</v>
      </c>
      <c r="C538" s="128"/>
      <c r="D538" s="34">
        <f t="shared" si="19"/>
        <v>473</v>
      </c>
      <c r="E538" s="514">
        <v>45580</v>
      </c>
      <c r="F538" s="37">
        <v>482</v>
      </c>
      <c r="G538" s="515">
        <v>45581</v>
      </c>
      <c r="H538" s="76">
        <f t="shared" si="17"/>
        <v>9</v>
      </c>
      <c r="K538" s="134">
        <v>534</v>
      </c>
      <c r="L538" s="680">
        <v>45580</v>
      </c>
      <c r="M538" s="136">
        <v>120</v>
      </c>
      <c r="N538" s="137">
        <f t="shared" si="18"/>
        <v>30</v>
      </c>
      <c r="O538" s="138">
        <v>105</v>
      </c>
      <c r="P538" s="288">
        <f t="shared" si="16"/>
        <v>45</v>
      </c>
      <c r="Q538" s="41"/>
    </row>
    <row r="539" spans="1:18" ht="15.6" x14ac:dyDescent="0.3">
      <c r="A539" s="150"/>
      <c r="B539" s="142">
        <f t="shared" si="12"/>
        <v>487</v>
      </c>
      <c r="C539" s="128"/>
      <c r="D539" s="34">
        <f t="shared" si="19"/>
        <v>482</v>
      </c>
      <c r="E539" s="514">
        <v>45581</v>
      </c>
      <c r="F539" s="37">
        <v>487</v>
      </c>
      <c r="G539" s="515">
        <v>45582</v>
      </c>
      <c r="H539" s="76">
        <f t="shared" si="17"/>
        <v>5</v>
      </c>
      <c r="K539" s="134">
        <v>535</v>
      </c>
      <c r="L539" s="680">
        <v>45581</v>
      </c>
      <c r="M539" s="136"/>
      <c r="N539" s="137">
        <f t="shared" si="18"/>
        <v>105</v>
      </c>
      <c r="O539" s="138">
        <v>65</v>
      </c>
      <c r="P539" s="288">
        <f t="shared" si="16"/>
        <v>40</v>
      </c>
      <c r="Q539" s="41"/>
    </row>
    <row r="540" spans="1:18" ht="15.6" x14ac:dyDescent="0.3">
      <c r="A540" s="150"/>
      <c r="B540" s="142">
        <f t="shared" si="12"/>
        <v>489</v>
      </c>
      <c r="C540" s="128"/>
      <c r="D540" s="34">
        <f t="shared" si="19"/>
        <v>487</v>
      </c>
      <c r="E540" s="514">
        <v>45582</v>
      </c>
      <c r="F540" s="37">
        <v>489</v>
      </c>
      <c r="G540" s="515">
        <v>45583</v>
      </c>
      <c r="H540" s="76">
        <f t="shared" si="17"/>
        <v>2</v>
      </c>
      <c r="K540" s="134">
        <v>536</v>
      </c>
      <c r="L540" s="680">
        <v>45582</v>
      </c>
      <c r="M540" s="136">
        <v>196</v>
      </c>
      <c r="N540" s="137">
        <f t="shared" si="18"/>
        <v>65</v>
      </c>
      <c r="O540" s="138">
        <v>225</v>
      </c>
      <c r="P540" s="288">
        <f t="shared" si="16"/>
        <v>36</v>
      </c>
      <c r="Q540" s="41"/>
      <c r="R540" t="s">
        <v>1376</v>
      </c>
    </row>
    <row r="541" spans="1:18" ht="15.6" x14ac:dyDescent="0.3">
      <c r="A541" s="150"/>
      <c r="B541" s="142">
        <f t="shared" si="12"/>
        <v>489</v>
      </c>
      <c r="C541" s="128"/>
      <c r="D541" s="34">
        <f t="shared" si="19"/>
        <v>489</v>
      </c>
      <c r="E541" s="514">
        <v>45583</v>
      </c>
      <c r="F541" s="37">
        <v>489</v>
      </c>
      <c r="G541" s="515">
        <v>45584</v>
      </c>
      <c r="H541" s="76">
        <f t="shared" si="17"/>
        <v>0</v>
      </c>
      <c r="K541" s="134">
        <v>537</v>
      </c>
      <c r="L541" s="680">
        <v>45583</v>
      </c>
      <c r="M541" s="136"/>
      <c r="N541" s="137">
        <f t="shared" si="18"/>
        <v>225</v>
      </c>
      <c r="O541" s="138">
        <v>225</v>
      </c>
      <c r="P541" s="288">
        <f t="shared" si="16"/>
        <v>0</v>
      </c>
      <c r="Q541" s="41"/>
    </row>
    <row r="542" spans="1:18" ht="15.6" x14ac:dyDescent="0.3">
      <c r="A542" s="150"/>
      <c r="B542" s="142">
        <f t="shared" si="12"/>
        <v>497</v>
      </c>
      <c r="C542" s="128"/>
      <c r="D542" s="34">
        <f t="shared" si="19"/>
        <v>489</v>
      </c>
      <c r="E542" s="514">
        <v>45584</v>
      </c>
      <c r="F542" s="37">
        <v>497</v>
      </c>
      <c r="G542" s="515">
        <v>45585</v>
      </c>
      <c r="H542" s="76">
        <f t="shared" si="17"/>
        <v>8</v>
      </c>
      <c r="K542" s="134">
        <v>538</v>
      </c>
      <c r="L542" s="680">
        <v>45584</v>
      </c>
      <c r="M542" s="136"/>
      <c r="N542" s="137">
        <f t="shared" si="18"/>
        <v>225</v>
      </c>
      <c r="O542" s="138">
        <v>181</v>
      </c>
      <c r="P542" s="288">
        <f t="shared" si="16"/>
        <v>44</v>
      </c>
      <c r="Q542" s="41"/>
    </row>
    <row r="543" spans="1:18" ht="15.6" x14ac:dyDescent="0.3">
      <c r="A543" s="150"/>
      <c r="B543" s="142">
        <f t="shared" si="12"/>
        <v>497</v>
      </c>
      <c r="C543" s="128"/>
      <c r="D543" s="34">
        <f t="shared" si="19"/>
        <v>497</v>
      </c>
      <c r="E543" s="514">
        <v>45585</v>
      </c>
      <c r="F543" s="37">
        <v>497</v>
      </c>
      <c r="G543" s="515">
        <v>45586</v>
      </c>
      <c r="H543" s="76">
        <f t="shared" si="17"/>
        <v>0</v>
      </c>
      <c r="K543" s="134">
        <v>539</v>
      </c>
      <c r="L543" s="680">
        <v>45585</v>
      </c>
      <c r="M543" s="136"/>
      <c r="N543" s="137">
        <f t="shared" si="18"/>
        <v>181</v>
      </c>
      <c r="O543" s="138">
        <v>181</v>
      </c>
      <c r="P543" s="288">
        <f t="shared" si="16"/>
        <v>0</v>
      </c>
      <c r="Q543" s="41"/>
    </row>
    <row r="544" spans="1:18" ht="15.6" x14ac:dyDescent="0.3">
      <c r="A544" s="150"/>
      <c r="B544" s="142">
        <f t="shared" si="12"/>
        <v>500</v>
      </c>
      <c r="C544" s="128"/>
      <c r="D544" s="34">
        <f t="shared" si="19"/>
        <v>497</v>
      </c>
      <c r="E544" s="514">
        <v>45586</v>
      </c>
      <c r="F544" s="37">
        <v>500</v>
      </c>
      <c r="G544" s="515">
        <v>45587</v>
      </c>
      <c r="H544" s="76">
        <f t="shared" si="17"/>
        <v>3</v>
      </c>
      <c r="K544" s="134">
        <v>540</v>
      </c>
      <c r="L544" s="680">
        <v>45586</v>
      </c>
      <c r="M544" s="136">
        <v>60</v>
      </c>
      <c r="N544" s="137">
        <f t="shared" si="18"/>
        <v>181</v>
      </c>
      <c r="O544" s="138">
        <v>220</v>
      </c>
      <c r="P544" s="288">
        <f t="shared" si="16"/>
        <v>21</v>
      </c>
      <c r="Q544" s="41"/>
    </row>
    <row r="545" spans="1:17" ht="15.6" x14ac:dyDescent="0.3">
      <c r="A545" s="150"/>
      <c r="B545" s="142">
        <f t="shared" si="12"/>
        <v>500</v>
      </c>
      <c r="C545" s="128"/>
      <c r="D545" s="34">
        <f t="shared" si="19"/>
        <v>500</v>
      </c>
      <c r="E545" s="514">
        <v>45587</v>
      </c>
      <c r="F545" s="37">
        <v>500</v>
      </c>
      <c r="G545" s="515">
        <v>45588</v>
      </c>
      <c r="H545" s="76">
        <f t="shared" si="17"/>
        <v>0</v>
      </c>
      <c r="K545" s="134">
        <v>541</v>
      </c>
      <c r="L545" s="680">
        <v>45587</v>
      </c>
      <c r="M545" s="136"/>
      <c r="N545" s="137">
        <f t="shared" si="18"/>
        <v>220</v>
      </c>
      <c r="O545" s="138">
        <v>220</v>
      </c>
      <c r="P545" s="288">
        <f t="shared" si="16"/>
        <v>0</v>
      </c>
      <c r="Q545" s="41"/>
    </row>
    <row r="546" spans="1:17" ht="15.6" x14ac:dyDescent="0.3">
      <c r="A546" s="150"/>
      <c r="B546" s="142">
        <f t="shared" si="12"/>
        <v>500</v>
      </c>
      <c r="C546" s="128"/>
      <c r="D546" s="34">
        <f t="shared" si="19"/>
        <v>500</v>
      </c>
      <c r="E546" s="514">
        <v>45588</v>
      </c>
      <c r="F546" s="37">
        <v>500</v>
      </c>
      <c r="G546" s="515">
        <v>45589</v>
      </c>
      <c r="H546" s="76">
        <f t="shared" si="17"/>
        <v>0</v>
      </c>
      <c r="K546" s="134">
        <v>542</v>
      </c>
      <c r="L546" s="680">
        <v>45588</v>
      </c>
      <c r="M546" s="136"/>
      <c r="N546" s="137">
        <f t="shared" si="18"/>
        <v>220</v>
      </c>
      <c r="O546" s="138">
        <v>220</v>
      </c>
      <c r="P546" s="288">
        <f t="shared" si="16"/>
        <v>0</v>
      </c>
      <c r="Q546" s="41"/>
    </row>
    <row r="547" spans="1:17" ht="15.6" x14ac:dyDescent="0.3">
      <c r="A547" s="150"/>
      <c r="B547" s="142">
        <f t="shared" si="12"/>
        <v>502</v>
      </c>
      <c r="C547" s="128"/>
      <c r="D547" s="34">
        <f t="shared" si="19"/>
        <v>500</v>
      </c>
      <c r="E547" s="514">
        <v>45589</v>
      </c>
      <c r="F547" s="37">
        <v>502</v>
      </c>
      <c r="G547" s="515">
        <v>45590</v>
      </c>
      <c r="H547" s="76">
        <f t="shared" si="17"/>
        <v>2</v>
      </c>
      <c r="K547" s="134">
        <v>543</v>
      </c>
      <c r="L547" s="680">
        <v>45589</v>
      </c>
      <c r="M547" s="136"/>
      <c r="N547" s="137">
        <f t="shared" si="18"/>
        <v>220</v>
      </c>
      <c r="O547" s="138">
        <v>220</v>
      </c>
      <c r="P547" s="288">
        <f t="shared" si="16"/>
        <v>0</v>
      </c>
      <c r="Q547" s="41"/>
    </row>
    <row r="548" spans="1:17" ht="15.6" x14ac:dyDescent="0.3">
      <c r="A548" s="150"/>
      <c r="B548" s="142">
        <f t="shared" si="12"/>
        <v>506</v>
      </c>
      <c r="C548" s="128"/>
      <c r="D548" s="34">
        <f t="shared" si="19"/>
        <v>502</v>
      </c>
      <c r="E548" s="514">
        <v>45590</v>
      </c>
      <c r="F548" s="37">
        <v>506</v>
      </c>
      <c r="G548" s="515">
        <v>45591</v>
      </c>
      <c r="H548" s="76">
        <f t="shared" si="17"/>
        <v>4</v>
      </c>
      <c r="K548" s="134">
        <v>544</v>
      </c>
      <c r="L548" s="680">
        <v>45590</v>
      </c>
      <c r="M548" s="136"/>
      <c r="N548" s="137">
        <f t="shared" si="18"/>
        <v>220</v>
      </c>
      <c r="O548" s="138">
        <v>195</v>
      </c>
      <c r="P548" s="288">
        <f t="shared" si="16"/>
        <v>25</v>
      </c>
      <c r="Q548" s="41"/>
    </row>
    <row r="549" spans="1:17" ht="15.6" x14ac:dyDescent="0.3">
      <c r="A549" s="150"/>
      <c r="B549" s="142">
        <f t="shared" si="12"/>
        <v>506</v>
      </c>
      <c r="C549" s="128"/>
      <c r="D549" s="34">
        <f t="shared" si="19"/>
        <v>506</v>
      </c>
      <c r="E549" s="514">
        <v>45591</v>
      </c>
      <c r="F549" s="37">
        <v>506</v>
      </c>
      <c r="G549" s="515">
        <v>45592</v>
      </c>
      <c r="H549" s="76">
        <f t="shared" si="17"/>
        <v>0</v>
      </c>
      <c r="K549" s="134">
        <v>545</v>
      </c>
      <c r="L549" s="680">
        <v>45591</v>
      </c>
      <c r="M549" s="136"/>
      <c r="N549" s="137">
        <f t="shared" si="18"/>
        <v>195</v>
      </c>
      <c r="O549" s="138">
        <v>195</v>
      </c>
      <c r="P549" s="288">
        <f t="shared" si="16"/>
        <v>0</v>
      </c>
      <c r="Q549" s="41"/>
    </row>
    <row r="550" spans="1:17" ht="15.6" x14ac:dyDescent="0.3">
      <c r="A550" s="150"/>
      <c r="B550" s="142">
        <f t="shared" si="12"/>
        <v>506</v>
      </c>
      <c r="C550" s="128"/>
      <c r="D550" s="34">
        <f t="shared" si="19"/>
        <v>506</v>
      </c>
      <c r="E550" s="514">
        <v>45592</v>
      </c>
      <c r="F550" s="37">
        <v>506</v>
      </c>
      <c r="G550" s="515">
        <v>45593</v>
      </c>
      <c r="H550" s="76">
        <f t="shared" si="17"/>
        <v>0</v>
      </c>
      <c r="K550" s="134">
        <v>546</v>
      </c>
      <c r="L550" s="680">
        <v>45592</v>
      </c>
      <c r="M550" s="136"/>
      <c r="N550" s="137">
        <f t="shared" si="18"/>
        <v>195</v>
      </c>
      <c r="O550" s="138">
        <v>195</v>
      </c>
      <c r="P550" s="288">
        <f t="shared" si="16"/>
        <v>0</v>
      </c>
      <c r="Q550" s="41"/>
    </row>
    <row r="551" spans="1:17" ht="15.6" x14ac:dyDescent="0.3">
      <c r="A551" s="150"/>
      <c r="B551" s="142">
        <f t="shared" si="12"/>
        <v>506</v>
      </c>
      <c r="C551" s="128"/>
      <c r="D551" s="34">
        <f t="shared" si="19"/>
        <v>506</v>
      </c>
      <c r="E551" s="514">
        <v>45593</v>
      </c>
      <c r="F551" s="37">
        <v>506</v>
      </c>
      <c r="G551" s="515">
        <v>45594</v>
      </c>
      <c r="H551" s="76">
        <f t="shared" si="17"/>
        <v>0</v>
      </c>
      <c r="K551" s="134">
        <v>547</v>
      </c>
      <c r="L551" s="680">
        <v>45593</v>
      </c>
      <c r="M551" s="136"/>
      <c r="N551" s="137">
        <f t="shared" si="18"/>
        <v>195</v>
      </c>
      <c r="O551" s="138">
        <v>180</v>
      </c>
      <c r="P551" s="288">
        <f t="shared" si="16"/>
        <v>15</v>
      </c>
      <c r="Q551" s="41"/>
    </row>
    <row r="552" spans="1:17" ht="15.6" x14ac:dyDescent="0.3">
      <c r="A552" s="150"/>
      <c r="B552" s="142">
        <f t="shared" si="12"/>
        <v>506</v>
      </c>
      <c r="C552" s="128"/>
      <c r="D552" s="34">
        <f t="shared" si="19"/>
        <v>506</v>
      </c>
      <c r="E552" s="514">
        <v>45594</v>
      </c>
      <c r="F552" s="37">
        <v>506</v>
      </c>
      <c r="G552" s="515">
        <v>45595</v>
      </c>
      <c r="H552" s="76">
        <f t="shared" si="17"/>
        <v>0</v>
      </c>
      <c r="K552" s="134">
        <v>548</v>
      </c>
      <c r="L552" s="680">
        <v>45594</v>
      </c>
      <c r="M552" s="136"/>
      <c r="N552" s="137">
        <f t="shared" si="18"/>
        <v>180</v>
      </c>
      <c r="O552" s="138">
        <v>180</v>
      </c>
      <c r="P552" s="288">
        <f t="shared" si="16"/>
        <v>0</v>
      </c>
      <c r="Q552" s="41"/>
    </row>
    <row r="553" spans="1:17" ht="15.6" x14ac:dyDescent="0.3">
      <c r="A553" s="150"/>
      <c r="B553" s="142">
        <f t="shared" si="12"/>
        <v>506</v>
      </c>
      <c r="C553" s="128"/>
      <c r="D553" s="34">
        <f t="shared" si="19"/>
        <v>506</v>
      </c>
      <c r="E553" s="514">
        <v>45595</v>
      </c>
      <c r="F553" s="37">
        <v>506</v>
      </c>
      <c r="G553" s="515">
        <v>45596</v>
      </c>
      <c r="H553" s="76">
        <f t="shared" si="17"/>
        <v>0</v>
      </c>
      <c r="K553" s="134">
        <v>549</v>
      </c>
      <c r="L553" s="680">
        <v>45595</v>
      </c>
      <c r="M553" s="136"/>
      <c r="N553" s="137">
        <f t="shared" si="18"/>
        <v>180</v>
      </c>
      <c r="O553" s="138">
        <v>180</v>
      </c>
      <c r="P553" s="288">
        <f t="shared" si="16"/>
        <v>0</v>
      </c>
      <c r="Q553" s="41"/>
    </row>
    <row r="554" spans="1:17" ht="15.6" x14ac:dyDescent="0.3">
      <c r="A554" s="150"/>
      <c r="B554" s="142">
        <f t="shared" si="12"/>
        <v>506</v>
      </c>
      <c r="C554" s="128"/>
      <c r="D554" s="34">
        <f t="shared" si="19"/>
        <v>506</v>
      </c>
      <c r="E554" s="514">
        <v>45596</v>
      </c>
      <c r="F554" s="37">
        <v>506</v>
      </c>
      <c r="G554" s="515">
        <v>45597</v>
      </c>
      <c r="H554" s="76">
        <f t="shared" si="17"/>
        <v>0</v>
      </c>
      <c r="K554" s="134">
        <v>550</v>
      </c>
      <c r="L554" s="680">
        <v>45596</v>
      </c>
      <c r="M554" s="136"/>
      <c r="N554" s="137">
        <f t="shared" si="18"/>
        <v>180</v>
      </c>
      <c r="O554" s="138">
        <v>180</v>
      </c>
      <c r="P554" s="288">
        <f t="shared" si="16"/>
        <v>0</v>
      </c>
      <c r="Q554" s="41"/>
    </row>
    <row r="555" spans="1:17" ht="15.6" x14ac:dyDescent="0.3">
      <c r="A555" s="150"/>
      <c r="B555" s="142">
        <f t="shared" si="12"/>
        <v>506</v>
      </c>
      <c r="C555" s="128"/>
      <c r="D555" s="34">
        <f t="shared" si="19"/>
        <v>506</v>
      </c>
      <c r="E555" s="514">
        <v>45597</v>
      </c>
      <c r="F555" s="37">
        <v>506</v>
      </c>
      <c r="G555" s="515">
        <v>45598</v>
      </c>
      <c r="H555" s="76">
        <f t="shared" si="17"/>
        <v>0</v>
      </c>
      <c r="K555" s="134">
        <v>551</v>
      </c>
      <c r="L555" s="680">
        <v>45597</v>
      </c>
      <c r="M555" s="136"/>
      <c r="N555" s="137">
        <f t="shared" si="18"/>
        <v>180</v>
      </c>
      <c r="O555" s="138">
        <v>180</v>
      </c>
      <c r="P555" s="288">
        <f t="shared" si="16"/>
        <v>0</v>
      </c>
      <c r="Q555" s="41"/>
    </row>
    <row r="556" spans="1:17" ht="15.6" x14ac:dyDescent="0.3">
      <c r="A556" s="150"/>
      <c r="B556" s="142">
        <f t="shared" si="12"/>
        <v>506</v>
      </c>
      <c r="C556" s="128"/>
      <c r="D556" s="34">
        <f t="shared" si="19"/>
        <v>506</v>
      </c>
      <c r="E556" s="514">
        <v>45598</v>
      </c>
      <c r="F556" s="37">
        <v>506</v>
      </c>
      <c r="G556" s="515">
        <v>45599</v>
      </c>
      <c r="H556" s="76">
        <f t="shared" si="17"/>
        <v>0</v>
      </c>
      <c r="K556" s="134">
        <v>552</v>
      </c>
      <c r="L556" s="680">
        <v>45598</v>
      </c>
      <c r="M556" s="136"/>
      <c r="N556" s="137">
        <f t="shared" si="18"/>
        <v>180</v>
      </c>
      <c r="O556" s="138">
        <v>180</v>
      </c>
      <c r="P556" s="288">
        <f t="shared" si="16"/>
        <v>0</v>
      </c>
      <c r="Q556" s="41"/>
    </row>
    <row r="557" spans="1:17" ht="15.6" x14ac:dyDescent="0.3">
      <c r="A557" s="150"/>
      <c r="B557" s="142">
        <f t="shared" si="12"/>
        <v>506</v>
      </c>
      <c r="C557" s="128"/>
      <c r="D557" s="34">
        <f t="shared" si="19"/>
        <v>506</v>
      </c>
      <c r="E557" s="514">
        <v>45599</v>
      </c>
      <c r="F557" s="37">
        <v>506</v>
      </c>
      <c r="G557" s="515">
        <v>45600</v>
      </c>
      <c r="H557" s="76">
        <f t="shared" si="17"/>
        <v>0</v>
      </c>
      <c r="K557" s="134">
        <v>553</v>
      </c>
      <c r="L557" s="680">
        <v>45599</v>
      </c>
      <c r="M557" s="136"/>
      <c r="N557" s="137">
        <f t="shared" si="18"/>
        <v>180</v>
      </c>
      <c r="O557" s="138">
        <v>180</v>
      </c>
      <c r="P557" s="288">
        <f t="shared" si="16"/>
        <v>0</v>
      </c>
      <c r="Q557" s="41"/>
    </row>
    <row r="558" spans="1:17" ht="15.6" x14ac:dyDescent="0.3">
      <c r="A558" s="150"/>
      <c r="B558" s="142">
        <f t="shared" si="12"/>
        <v>506</v>
      </c>
      <c r="C558" s="128"/>
      <c r="D558" s="34">
        <f t="shared" si="19"/>
        <v>506</v>
      </c>
      <c r="E558" s="514">
        <v>45600</v>
      </c>
      <c r="F558" s="37">
        <v>506</v>
      </c>
      <c r="G558" s="515">
        <v>45601</v>
      </c>
      <c r="H558" s="76">
        <f t="shared" si="17"/>
        <v>0</v>
      </c>
      <c r="K558" s="134">
        <v>554</v>
      </c>
      <c r="L558" s="680">
        <v>45600</v>
      </c>
      <c r="M558" s="136"/>
      <c r="N558" s="137">
        <f t="shared" si="18"/>
        <v>180</v>
      </c>
      <c r="O558" s="138">
        <v>180</v>
      </c>
      <c r="P558" s="288">
        <f t="shared" si="16"/>
        <v>0</v>
      </c>
      <c r="Q558" s="41"/>
    </row>
    <row r="559" spans="1:17" ht="15.6" x14ac:dyDescent="0.3">
      <c r="A559" s="150"/>
      <c r="B559" s="142">
        <f t="shared" si="12"/>
        <v>506</v>
      </c>
      <c r="C559" s="128"/>
      <c r="D559" s="34">
        <f t="shared" si="19"/>
        <v>506</v>
      </c>
      <c r="E559" s="514">
        <v>45601</v>
      </c>
      <c r="F559" s="37">
        <v>506</v>
      </c>
      <c r="G559" s="515">
        <v>45602</v>
      </c>
      <c r="H559" s="76">
        <f t="shared" si="17"/>
        <v>0</v>
      </c>
      <c r="K559" s="134">
        <v>555</v>
      </c>
      <c r="L559" s="680">
        <v>45601</v>
      </c>
      <c r="M559" s="136"/>
      <c r="N559" s="137">
        <f t="shared" si="18"/>
        <v>180</v>
      </c>
      <c r="O559" s="138">
        <v>180</v>
      </c>
      <c r="P559" s="288">
        <f t="shared" si="16"/>
        <v>0</v>
      </c>
      <c r="Q559" s="41"/>
    </row>
    <row r="560" spans="1:17" ht="15.6" x14ac:dyDescent="0.3">
      <c r="A560" s="150"/>
      <c r="B560" s="142">
        <f t="shared" si="12"/>
        <v>506</v>
      </c>
      <c r="C560" s="128"/>
      <c r="D560" s="34">
        <f t="shared" si="19"/>
        <v>506</v>
      </c>
      <c r="E560" s="514">
        <v>45602</v>
      </c>
      <c r="F560" s="37">
        <v>506</v>
      </c>
      <c r="G560" s="515">
        <v>45603</v>
      </c>
      <c r="H560" s="76">
        <f t="shared" si="17"/>
        <v>0</v>
      </c>
      <c r="K560" s="134">
        <v>556</v>
      </c>
      <c r="L560" s="680">
        <v>45602</v>
      </c>
      <c r="M560" s="136"/>
      <c r="N560" s="137">
        <f t="shared" si="18"/>
        <v>180</v>
      </c>
      <c r="O560" s="138">
        <v>180</v>
      </c>
      <c r="P560" s="288">
        <f t="shared" si="16"/>
        <v>0</v>
      </c>
      <c r="Q560" s="41"/>
    </row>
    <row r="561" spans="1:17" ht="15.6" x14ac:dyDescent="0.3">
      <c r="A561" s="150"/>
      <c r="B561" s="142">
        <f t="shared" si="12"/>
        <v>506</v>
      </c>
      <c r="C561" s="128"/>
      <c r="D561" s="34">
        <f t="shared" si="19"/>
        <v>506</v>
      </c>
      <c r="E561" s="514">
        <v>45603</v>
      </c>
      <c r="F561" s="37">
        <v>506</v>
      </c>
      <c r="G561" s="515">
        <v>45604</v>
      </c>
      <c r="H561" s="76">
        <f t="shared" si="17"/>
        <v>0</v>
      </c>
      <c r="K561" s="134">
        <v>557</v>
      </c>
      <c r="L561" s="680">
        <v>45603</v>
      </c>
      <c r="M561" s="136"/>
      <c r="N561" s="137">
        <f t="shared" si="18"/>
        <v>180</v>
      </c>
      <c r="O561" s="138">
        <v>180</v>
      </c>
      <c r="P561" s="288">
        <f t="shared" si="16"/>
        <v>0</v>
      </c>
      <c r="Q561" s="41"/>
    </row>
    <row r="562" spans="1:17" ht="15.6" x14ac:dyDescent="0.3">
      <c r="A562" s="150"/>
      <c r="B562" s="142">
        <f t="shared" si="12"/>
        <v>506</v>
      </c>
      <c r="C562" s="128"/>
      <c r="D562" s="34">
        <f t="shared" si="19"/>
        <v>506</v>
      </c>
      <c r="E562" s="514">
        <v>45604</v>
      </c>
      <c r="F562" s="37">
        <v>506</v>
      </c>
      <c r="G562" s="515">
        <v>45605</v>
      </c>
      <c r="H562" s="76">
        <f t="shared" si="17"/>
        <v>0</v>
      </c>
      <c r="K562" s="134">
        <v>558</v>
      </c>
      <c r="L562" s="680">
        <v>45604</v>
      </c>
      <c r="M562" s="136"/>
      <c r="N562" s="137">
        <f t="shared" si="18"/>
        <v>180</v>
      </c>
      <c r="O562" s="138">
        <v>180</v>
      </c>
      <c r="P562" s="288">
        <f t="shared" si="16"/>
        <v>0</v>
      </c>
      <c r="Q562" s="41"/>
    </row>
    <row r="563" spans="1:17" ht="15.6" x14ac:dyDescent="0.3">
      <c r="A563" s="150"/>
      <c r="B563" s="142">
        <f t="shared" ref="B563:B817" si="20">F563</f>
        <v>506</v>
      </c>
      <c r="C563" s="128"/>
      <c r="D563" s="34">
        <f t="shared" si="19"/>
        <v>506</v>
      </c>
      <c r="E563" s="514">
        <v>45605</v>
      </c>
      <c r="F563" s="37">
        <v>506</v>
      </c>
      <c r="G563" s="515">
        <v>45606</v>
      </c>
      <c r="H563" s="76">
        <f t="shared" si="17"/>
        <v>0</v>
      </c>
      <c r="K563" s="134">
        <v>559</v>
      </c>
      <c r="L563" s="680">
        <v>45605</v>
      </c>
      <c r="M563" s="136"/>
      <c r="N563" s="137">
        <f t="shared" si="18"/>
        <v>180</v>
      </c>
      <c r="O563" s="138">
        <v>180</v>
      </c>
      <c r="P563" s="288">
        <f t="shared" si="16"/>
        <v>0</v>
      </c>
      <c r="Q563" s="41"/>
    </row>
    <row r="564" spans="1:17" ht="15.6" x14ac:dyDescent="0.3">
      <c r="A564" s="150"/>
      <c r="B564" s="142">
        <f t="shared" si="20"/>
        <v>506</v>
      </c>
      <c r="C564" s="128"/>
      <c r="D564" s="34">
        <f t="shared" si="19"/>
        <v>506</v>
      </c>
      <c r="E564" s="514">
        <v>45606</v>
      </c>
      <c r="F564" s="37">
        <v>506</v>
      </c>
      <c r="G564" s="515">
        <v>45607</v>
      </c>
      <c r="H564" s="76">
        <f t="shared" si="17"/>
        <v>0</v>
      </c>
      <c r="K564" s="134">
        <v>560</v>
      </c>
      <c r="L564" s="680">
        <v>45606</v>
      </c>
      <c r="M564" s="136"/>
      <c r="N564" s="137">
        <f t="shared" si="18"/>
        <v>180</v>
      </c>
      <c r="O564" s="138">
        <v>180</v>
      </c>
      <c r="P564" s="288">
        <f t="shared" si="16"/>
        <v>0</v>
      </c>
      <c r="Q564" s="41"/>
    </row>
    <row r="565" spans="1:17" ht="15.6" x14ac:dyDescent="0.3">
      <c r="A565" s="150"/>
      <c r="B565" s="142">
        <f t="shared" si="20"/>
        <v>506</v>
      </c>
      <c r="C565" s="128"/>
      <c r="D565" s="34">
        <f t="shared" si="19"/>
        <v>506</v>
      </c>
      <c r="E565" s="514">
        <v>45607</v>
      </c>
      <c r="F565" s="37">
        <v>506</v>
      </c>
      <c r="G565" s="515">
        <v>45608</v>
      </c>
      <c r="H565" s="76">
        <f t="shared" si="17"/>
        <v>0</v>
      </c>
      <c r="K565" s="134">
        <v>561</v>
      </c>
      <c r="L565" s="680">
        <v>45607</v>
      </c>
      <c r="M565" s="136"/>
      <c r="N565" s="137">
        <f t="shared" si="18"/>
        <v>180</v>
      </c>
      <c r="O565" s="138">
        <v>180</v>
      </c>
      <c r="P565" s="288">
        <f t="shared" si="16"/>
        <v>0</v>
      </c>
      <c r="Q565" s="41"/>
    </row>
    <row r="566" spans="1:17" ht="15.6" x14ac:dyDescent="0.3">
      <c r="A566" s="150"/>
      <c r="B566" s="142">
        <f t="shared" si="20"/>
        <v>506</v>
      </c>
      <c r="C566" s="128"/>
      <c r="D566" s="34">
        <f t="shared" si="19"/>
        <v>506</v>
      </c>
      <c r="E566" s="514">
        <v>45608</v>
      </c>
      <c r="F566" s="37">
        <v>506</v>
      </c>
      <c r="G566" s="515">
        <v>45609</v>
      </c>
      <c r="H566" s="76">
        <f t="shared" si="17"/>
        <v>0</v>
      </c>
      <c r="K566" s="134">
        <v>562</v>
      </c>
      <c r="L566" s="680">
        <v>45608</v>
      </c>
      <c r="M566" s="136"/>
      <c r="N566" s="137">
        <f t="shared" si="18"/>
        <v>180</v>
      </c>
      <c r="O566" s="138">
        <v>180</v>
      </c>
      <c r="P566" s="288">
        <f t="shared" si="16"/>
        <v>0</v>
      </c>
      <c r="Q566" s="41"/>
    </row>
    <row r="567" spans="1:17" ht="15.6" x14ac:dyDescent="0.3">
      <c r="A567" s="150"/>
      <c r="B567" s="142">
        <f t="shared" si="20"/>
        <v>506</v>
      </c>
      <c r="C567" s="128"/>
      <c r="D567" s="34">
        <f t="shared" si="19"/>
        <v>506</v>
      </c>
      <c r="E567" s="514">
        <v>45609</v>
      </c>
      <c r="F567" s="37">
        <v>506</v>
      </c>
      <c r="G567" s="515">
        <v>45610</v>
      </c>
      <c r="H567" s="76">
        <f t="shared" si="17"/>
        <v>0</v>
      </c>
      <c r="K567" s="134">
        <v>563</v>
      </c>
      <c r="L567" s="680">
        <v>45609</v>
      </c>
      <c r="M567" s="136"/>
      <c r="N567" s="137">
        <f t="shared" si="18"/>
        <v>180</v>
      </c>
      <c r="O567" s="138">
        <v>180</v>
      </c>
      <c r="P567" s="288">
        <f t="shared" si="16"/>
        <v>0</v>
      </c>
      <c r="Q567" s="41"/>
    </row>
    <row r="568" spans="1:17" ht="15.6" x14ac:dyDescent="0.3">
      <c r="A568" s="150"/>
      <c r="B568" s="142">
        <f t="shared" si="20"/>
        <v>506</v>
      </c>
      <c r="C568" s="128"/>
      <c r="D568" s="34">
        <f t="shared" si="19"/>
        <v>506</v>
      </c>
      <c r="E568" s="514">
        <v>45610</v>
      </c>
      <c r="F568" s="37">
        <v>506</v>
      </c>
      <c r="G568" s="515">
        <v>45611</v>
      </c>
      <c r="H568" s="76">
        <f t="shared" si="17"/>
        <v>0</v>
      </c>
      <c r="K568" s="134">
        <v>564</v>
      </c>
      <c r="L568" s="680">
        <v>45610</v>
      </c>
      <c r="M568" s="136"/>
      <c r="N568" s="137">
        <f t="shared" si="18"/>
        <v>180</v>
      </c>
      <c r="O568" s="138">
        <v>180</v>
      </c>
      <c r="P568" s="288">
        <f t="shared" si="16"/>
        <v>0</v>
      </c>
      <c r="Q568" s="41"/>
    </row>
    <row r="569" spans="1:17" ht="15.6" x14ac:dyDescent="0.3">
      <c r="A569" s="150"/>
      <c r="B569" s="142">
        <f t="shared" si="20"/>
        <v>506</v>
      </c>
      <c r="C569" s="128"/>
      <c r="D569" s="34">
        <f t="shared" si="19"/>
        <v>506</v>
      </c>
      <c r="E569" s="514">
        <v>45611</v>
      </c>
      <c r="F569" s="37">
        <v>506</v>
      </c>
      <c r="G569" s="515">
        <v>45612</v>
      </c>
      <c r="H569" s="76">
        <f t="shared" si="17"/>
        <v>0</v>
      </c>
      <c r="K569" s="134">
        <v>565</v>
      </c>
      <c r="L569" s="680">
        <v>45611</v>
      </c>
      <c r="M569" s="136"/>
      <c r="N569" s="137">
        <f t="shared" si="18"/>
        <v>180</v>
      </c>
      <c r="O569" s="138">
        <v>180</v>
      </c>
      <c r="P569" s="288">
        <f t="shared" si="16"/>
        <v>0</v>
      </c>
      <c r="Q569" s="41"/>
    </row>
    <row r="570" spans="1:17" ht="15.6" x14ac:dyDescent="0.3">
      <c r="A570" s="150"/>
      <c r="B570" s="142">
        <f t="shared" si="20"/>
        <v>506</v>
      </c>
      <c r="C570" s="128"/>
      <c r="D570" s="34">
        <f t="shared" si="19"/>
        <v>506</v>
      </c>
      <c r="E570" s="514">
        <v>45612</v>
      </c>
      <c r="F570" s="37">
        <v>506</v>
      </c>
      <c r="G570" s="515">
        <v>45613</v>
      </c>
      <c r="H570" s="76">
        <f t="shared" si="17"/>
        <v>0</v>
      </c>
      <c r="K570" s="134">
        <v>566</v>
      </c>
      <c r="L570" s="680">
        <v>45612</v>
      </c>
      <c r="M570" s="136"/>
      <c r="N570" s="137">
        <f t="shared" si="18"/>
        <v>180</v>
      </c>
      <c r="O570" s="138">
        <v>180</v>
      </c>
      <c r="P570" s="288">
        <f t="shared" si="16"/>
        <v>0</v>
      </c>
      <c r="Q570" s="41"/>
    </row>
    <row r="571" spans="1:17" ht="15.6" x14ac:dyDescent="0.3">
      <c r="A571" s="150"/>
      <c r="B571" s="142">
        <f t="shared" si="20"/>
        <v>506</v>
      </c>
      <c r="C571" s="128"/>
      <c r="D571" s="34">
        <f t="shared" si="19"/>
        <v>506</v>
      </c>
      <c r="E571" s="514">
        <v>45613</v>
      </c>
      <c r="F571" s="37">
        <v>506</v>
      </c>
      <c r="G571" s="515">
        <v>45614</v>
      </c>
      <c r="H571" s="76">
        <f t="shared" si="17"/>
        <v>0</v>
      </c>
      <c r="K571" s="134">
        <v>567</v>
      </c>
      <c r="L571" s="680">
        <v>45613</v>
      </c>
      <c r="M571" s="136"/>
      <c r="N571" s="137">
        <f t="shared" si="18"/>
        <v>180</v>
      </c>
      <c r="O571" s="138">
        <v>180</v>
      </c>
      <c r="P571" s="288">
        <f t="shared" si="16"/>
        <v>0</v>
      </c>
      <c r="Q571" s="41"/>
    </row>
    <row r="572" spans="1:17" ht="15.6" x14ac:dyDescent="0.3">
      <c r="A572" s="150"/>
      <c r="B572" s="142">
        <f t="shared" si="20"/>
        <v>506</v>
      </c>
      <c r="C572" s="128"/>
      <c r="D572" s="34">
        <f t="shared" si="19"/>
        <v>506</v>
      </c>
      <c r="E572" s="514">
        <v>45614</v>
      </c>
      <c r="F572" s="37">
        <v>506</v>
      </c>
      <c r="G572" s="515">
        <v>45615</v>
      </c>
      <c r="H572" s="76">
        <f t="shared" si="17"/>
        <v>0</v>
      </c>
      <c r="K572" s="134">
        <v>568</v>
      </c>
      <c r="L572" s="680">
        <v>45614</v>
      </c>
      <c r="M572" s="136"/>
      <c r="N572" s="137">
        <f t="shared" si="18"/>
        <v>180</v>
      </c>
      <c r="O572" s="138">
        <v>180</v>
      </c>
      <c r="P572" s="288">
        <f t="shared" si="16"/>
        <v>0</v>
      </c>
      <c r="Q572" s="41"/>
    </row>
    <row r="573" spans="1:17" ht="15.6" x14ac:dyDescent="0.3">
      <c r="A573" s="150"/>
      <c r="B573" s="142">
        <f t="shared" si="20"/>
        <v>506</v>
      </c>
      <c r="C573" s="128"/>
      <c r="D573" s="34">
        <f t="shared" si="19"/>
        <v>506</v>
      </c>
      <c r="E573" s="514">
        <v>45615</v>
      </c>
      <c r="F573" s="37">
        <v>506</v>
      </c>
      <c r="G573" s="515">
        <v>45616</v>
      </c>
      <c r="H573" s="76">
        <f t="shared" si="17"/>
        <v>0</v>
      </c>
      <c r="K573" s="134">
        <v>569</v>
      </c>
      <c r="L573" s="680">
        <v>45615</v>
      </c>
      <c r="M573" s="136"/>
      <c r="N573" s="137">
        <f t="shared" si="18"/>
        <v>180</v>
      </c>
      <c r="O573" s="138">
        <v>180</v>
      </c>
      <c r="P573" s="288">
        <f t="shared" si="16"/>
        <v>0</v>
      </c>
      <c r="Q573" s="41"/>
    </row>
    <row r="574" spans="1:17" ht="15.6" x14ac:dyDescent="0.3">
      <c r="A574" s="150"/>
      <c r="B574" s="142">
        <f t="shared" si="20"/>
        <v>506</v>
      </c>
      <c r="C574" s="128"/>
      <c r="D574" s="34">
        <f t="shared" si="19"/>
        <v>506</v>
      </c>
      <c r="E574" s="514">
        <v>45616</v>
      </c>
      <c r="F574" s="37">
        <v>506</v>
      </c>
      <c r="G574" s="515">
        <v>45617</v>
      </c>
      <c r="H574" s="76">
        <f t="shared" si="17"/>
        <v>0</v>
      </c>
      <c r="K574" s="134">
        <v>570</v>
      </c>
      <c r="L574" s="680">
        <v>45616</v>
      </c>
      <c r="M574" s="136"/>
      <c r="N574" s="137">
        <f t="shared" si="18"/>
        <v>180</v>
      </c>
      <c r="O574" s="138">
        <v>180</v>
      </c>
      <c r="P574" s="288">
        <f t="shared" si="16"/>
        <v>0</v>
      </c>
      <c r="Q574" s="41"/>
    </row>
    <row r="575" spans="1:17" ht="15.6" x14ac:dyDescent="0.3">
      <c r="A575" s="150"/>
      <c r="B575" s="142">
        <f t="shared" si="20"/>
        <v>506</v>
      </c>
      <c r="C575" s="128"/>
      <c r="D575" s="34">
        <f t="shared" si="19"/>
        <v>506</v>
      </c>
      <c r="E575" s="514">
        <v>45617</v>
      </c>
      <c r="F575" s="37">
        <v>506</v>
      </c>
      <c r="G575" s="515">
        <v>45618</v>
      </c>
      <c r="H575" s="76">
        <f t="shared" si="17"/>
        <v>0</v>
      </c>
      <c r="K575" s="134">
        <v>571</v>
      </c>
      <c r="L575" s="680">
        <v>45617</v>
      </c>
      <c r="M575" s="136"/>
      <c r="N575" s="137">
        <f t="shared" si="18"/>
        <v>180</v>
      </c>
      <c r="O575" s="138">
        <v>180</v>
      </c>
      <c r="P575" s="288">
        <f t="shared" si="16"/>
        <v>0</v>
      </c>
      <c r="Q575" s="41"/>
    </row>
    <row r="576" spans="1:17" ht="15.6" x14ac:dyDescent="0.3">
      <c r="A576" s="150"/>
      <c r="B576" s="142">
        <f t="shared" si="20"/>
        <v>506</v>
      </c>
      <c r="C576" s="128"/>
      <c r="D576" s="34">
        <f t="shared" si="19"/>
        <v>506</v>
      </c>
      <c r="E576" s="514">
        <v>45618</v>
      </c>
      <c r="F576" s="37">
        <v>506</v>
      </c>
      <c r="G576" s="515">
        <v>45619</v>
      </c>
      <c r="H576" s="76">
        <f t="shared" si="17"/>
        <v>0</v>
      </c>
      <c r="K576" s="134">
        <v>572</v>
      </c>
      <c r="L576" s="680">
        <v>45618</v>
      </c>
      <c r="M576" s="136"/>
      <c r="N576" s="137">
        <f t="shared" si="18"/>
        <v>180</v>
      </c>
      <c r="O576" s="138">
        <v>180</v>
      </c>
      <c r="P576" s="288">
        <f t="shared" si="16"/>
        <v>0</v>
      </c>
      <c r="Q576" s="41"/>
    </row>
    <row r="577" spans="1:17" ht="15.6" x14ac:dyDescent="0.3">
      <c r="A577" s="150"/>
      <c r="B577" s="142">
        <f t="shared" si="20"/>
        <v>506</v>
      </c>
      <c r="C577" s="128"/>
      <c r="D577" s="34">
        <f t="shared" si="19"/>
        <v>506</v>
      </c>
      <c r="E577" s="514">
        <v>45619</v>
      </c>
      <c r="F577" s="37">
        <v>506</v>
      </c>
      <c r="G577" s="515">
        <v>45620</v>
      </c>
      <c r="H577" s="76">
        <f t="shared" si="17"/>
        <v>0</v>
      </c>
      <c r="K577" s="134">
        <v>573</v>
      </c>
      <c r="L577" s="680">
        <v>45619</v>
      </c>
      <c r="M577" s="136"/>
      <c r="N577" s="137">
        <f t="shared" si="18"/>
        <v>180</v>
      </c>
      <c r="O577" s="138">
        <v>180</v>
      </c>
      <c r="P577" s="288">
        <f t="shared" si="16"/>
        <v>0</v>
      </c>
      <c r="Q577" s="41"/>
    </row>
    <row r="578" spans="1:17" ht="15.6" x14ac:dyDescent="0.3">
      <c r="A578" s="150"/>
      <c r="B578" s="142">
        <f t="shared" si="20"/>
        <v>506</v>
      </c>
      <c r="C578" s="128"/>
      <c r="D578" s="34">
        <f t="shared" si="19"/>
        <v>506</v>
      </c>
      <c r="E578" s="514">
        <v>45620</v>
      </c>
      <c r="F578" s="37">
        <v>506</v>
      </c>
      <c r="G578" s="515">
        <v>45621</v>
      </c>
      <c r="H578" s="76">
        <f t="shared" si="17"/>
        <v>0</v>
      </c>
      <c r="K578" s="134">
        <v>574</v>
      </c>
      <c r="L578" s="680">
        <v>45620</v>
      </c>
      <c r="M578" s="136"/>
      <c r="N578" s="137">
        <f t="shared" si="18"/>
        <v>180</v>
      </c>
      <c r="O578" s="138">
        <v>180</v>
      </c>
      <c r="P578" s="288">
        <f t="shared" si="16"/>
        <v>0</v>
      </c>
      <c r="Q578" s="41"/>
    </row>
    <row r="579" spans="1:17" ht="15.6" x14ac:dyDescent="0.3">
      <c r="A579" s="150"/>
      <c r="B579" s="142">
        <f t="shared" si="20"/>
        <v>506</v>
      </c>
      <c r="C579" s="128"/>
      <c r="D579" s="34">
        <f t="shared" si="19"/>
        <v>506</v>
      </c>
      <c r="E579" s="514">
        <v>45621</v>
      </c>
      <c r="F579" s="37">
        <v>506</v>
      </c>
      <c r="G579" s="515">
        <v>45622</v>
      </c>
      <c r="H579" s="76">
        <f t="shared" si="17"/>
        <v>0</v>
      </c>
      <c r="K579" s="134">
        <v>575</v>
      </c>
      <c r="L579" s="680">
        <v>45621</v>
      </c>
      <c r="M579" s="136"/>
      <c r="N579" s="137">
        <f t="shared" si="18"/>
        <v>180</v>
      </c>
      <c r="O579" s="138">
        <v>180</v>
      </c>
      <c r="P579" s="288">
        <f t="shared" si="16"/>
        <v>0</v>
      </c>
      <c r="Q579" s="41"/>
    </row>
    <row r="580" spans="1:17" ht="15.6" x14ac:dyDescent="0.3">
      <c r="A580" s="150"/>
      <c r="B580" s="142">
        <f t="shared" si="20"/>
        <v>506</v>
      </c>
      <c r="C580" s="128"/>
      <c r="D580" s="34">
        <f t="shared" si="19"/>
        <v>506</v>
      </c>
      <c r="E580" s="514">
        <v>45622</v>
      </c>
      <c r="F580" s="37">
        <v>506</v>
      </c>
      <c r="G580" s="515">
        <v>45623</v>
      </c>
      <c r="H580" s="76">
        <f t="shared" si="17"/>
        <v>0</v>
      </c>
      <c r="K580" s="134">
        <v>576</v>
      </c>
      <c r="L580" s="680">
        <v>45622</v>
      </c>
      <c r="M580" s="136"/>
      <c r="N580" s="137">
        <f t="shared" si="18"/>
        <v>180</v>
      </c>
      <c r="O580" s="138">
        <v>180</v>
      </c>
      <c r="P580" s="288">
        <f t="shared" si="16"/>
        <v>0</v>
      </c>
      <c r="Q580" s="41"/>
    </row>
    <row r="581" spans="1:17" ht="15.6" x14ac:dyDescent="0.3">
      <c r="A581" s="150"/>
      <c r="B581" s="142">
        <f t="shared" si="20"/>
        <v>506</v>
      </c>
      <c r="C581" s="128"/>
      <c r="D581" s="34">
        <f t="shared" si="19"/>
        <v>506</v>
      </c>
      <c r="E581" s="514">
        <v>45623</v>
      </c>
      <c r="F581" s="37">
        <v>506</v>
      </c>
      <c r="G581" s="515">
        <v>45624</v>
      </c>
      <c r="H581" s="76">
        <f t="shared" si="17"/>
        <v>0</v>
      </c>
      <c r="K581" s="134">
        <v>577</v>
      </c>
      <c r="L581" s="680">
        <v>45623</v>
      </c>
      <c r="M581" s="136"/>
      <c r="N581" s="137">
        <f t="shared" si="18"/>
        <v>180</v>
      </c>
      <c r="O581" s="138">
        <v>180</v>
      </c>
      <c r="P581" s="288">
        <f t="shared" si="16"/>
        <v>0</v>
      </c>
      <c r="Q581" s="41"/>
    </row>
    <row r="582" spans="1:17" ht="15.6" x14ac:dyDescent="0.3">
      <c r="A582" s="150"/>
      <c r="B582" s="142">
        <f t="shared" si="20"/>
        <v>506</v>
      </c>
      <c r="C582" s="128"/>
      <c r="D582" s="34">
        <f t="shared" si="19"/>
        <v>506</v>
      </c>
      <c r="E582" s="514">
        <v>45624</v>
      </c>
      <c r="F582" s="37">
        <v>506</v>
      </c>
      <c r="G582" s="515">
        <v>45625</v>
      </c>
      <c r="H582" s="76">
        <f t="shared" si="17"/>
        <v>0</v>
      </c>
      <c r="K582" s="134">
        <v>578</v>
      </c>
      <c r="L582" s="680">
        <v>45624</v>
      </c>
      <c r="M582" s="136"/>
      <c r="N582" s="137">
        <f t="shared" si="18"/>
        <v>180</v>
      </c>
      <c r="O582" s="138">
        <v>180</v>
      </c>
      <c r="P582" s="288">
        <f t="shared" si="16"/>
        <v>0</v>
      </c>
      <c r="Q582" s="41"/>
    </row>
    <row r="583" spans="1:17" ht="15.6" x14ac:dyDescent="0.3">
      <c r="A583" s="150"/>
      <c r="B583" s="142">
        <f t="shared" si="20"/>
        <v>506</v>
      </c>
      <c r="C583" s="128"/>
      <c r="D583" s="34">
        <f t="shared" si="19"/>
        <v>506</v>
      </c>
      <c r="E583" s="514">
        <v>45625</v>
      </c>
      <c r="F583" s="37">
        <v>506</v>
      </c>
      <c r="G583" s="515">
        <v>45626</v>
      </c>
      <c r="H583" s="76">
        <f t="shared" si="17"/>
        <v>0</v>
      </c>
      <c r="K583" s="134">
        <v>579</v>
      </c>
      <c r="L583" s="680">
        <v>45625</v>
      </c>
      <c r="M583" s="136"/>
      <c r="N583" s="137">
        <f t="shared" si="18"/>
        <v>180</v>
      </c>
      <c r="O583" s="138">
        <v>180</v>
      </c>
      <c r="P583" s="288">
        <f t="shared" si="16"/>
        <v>0</v>
      </c>
      <c r="Q583" s="41"/>
    </row>
    <row r="584" spans="1:17" ht="15.6" x14ac:dyDescent="0.3">
      <c r="A584" s="150"/>
      <c r="B584" s="142">
        <f t="shared" si="20"/>
        <v>506</v>
      </c>
      <c r="C584" s="128"/>
      <c r="D584" s="34">
        <f t="shared" si="19"/>
        <v>506</v>
      </c>
      <c r="E584" s="514">
        <v>45626</v>
      </c>
      <c r="F584" s="37">
        <v>506</v>
      </c>
      <c r="G584" s="515">
        <v>45627</v>
      </c>
      <c r="H584" s="76">
        <f t="shared" si="17"/>
        <v>0</v>
      </c>
      <c r="K584" s="134">
        <v>580</v>
      </c>
      <c r="L584" s="680">
        <v>45626</v>
      </c>
      <c r="M584" s="136"/>
      <c r="N584" s="137">
        <f t="shared" si="18"/>
        <v>180</v>
      </c>
      <c r="O584" s="138">
        <v>180</v>
      </c>
      <c r="P584" s="288">
        <f t="shared" si="16"/>
        <v>0</v>
      </c>
      <c r="Q584" s="41"/>
    </row>
    <row r="585" spans="1:17" ht="15.6" x14ac:dyDescent="0.3">
      <c r="A585" s="150"/>
      <c r="B585" s="142">
        <f t="shared" si="20"/>
        <v>506</v>
      </c>
      <c r="C585" s="128"/>
      <c r="D585" s="34">
        <f t="shared" si="19"/>
        <v>506</v>
      </c>
      <c r="E585" s="514">
        <v>45627</v>
      </c>
      <c r="F585" s="37">
        <v>506</v>
      </c>
      <c r="G585" s="515">
        <v>45628</v>
      </c>
      <c r="H585" s="76">
        <f t="shared" si="17"/>
        <v>0</v>
      </c>
      <c r="K585" s="134">
        <v>581</v>
      </c>
      <c r="L585" s="680">
        <v>45627</v>
      </c>
      <c r="M585" s="136"/>
      <c r="N585" s="137">
        <f t="shared" si="18"/>
        <v>180</v>
      </c>
      <c r="O585" s="138">
        <v>180</v>
      </c>
      <c r="P585" s="288">
        <f t="shared" si="16"/>
        <v>0</v>
      </c>
      <c r="Q585" s="41"/>
    </row>
    <row r="586" spans="1:17" ht="15.6" x14ac:dyDescent="0.3">
      <c r="A586" s="150"/>
      <c r="B586" s="142">
        <f t="shared" si="20"/>
        <v>506</v>
      </c>
      <c r="C586" s="128"/>
      <c r="D586" s="34">
        <f t="shared" si="19"/>
        <v>506</v>
      </c>
      <c r="E586" s="514">
        <v>45628</v>
      </c>
      <c r="F586" s="37">
        <v>506</v>
      </c>
      <c r="G586" s="515">
        <v>45629</v>
      </c>
      <c r="H586" s="76">
        <f t="shared" si="17"/>
        <v>0</v>
      </c>
      <c r="K586" s="134">
        <v>582</v>
      </c>
      <c r="L586" s="680">
        <v>45628</v>
      </c>
      <c r="M586" s="136"/>
      <c r="N586" s="137">
        <f t="shared" si="18"/>
        <v>180</v>
      </c>
      <c r="O586" s="138">
        <v>180</v>
      </c>
      <c r="P586" s="288">
        <f t="shared" si="16"/>
        <v>0</v>
      </c>
      <c r="Q586" s="41"/>
    </row>
    <row r="587" spans="1:17" ht="15.6" x14ac:dyDescent="0.3">
      <c r="A587" s="150"/>
      <c r="B587" s="142">
        <f t="shared" si="20"/>
        <v>506</v>
      </c>
      <c r="C587" s="128"/>
      <c r="D587" s="34">
        <f t="shared" si="19"/>
        <v>506</v>
      </c>
      <c r="E587" s="514">
        <v>45629</v>
      </c>
      <c r="F587" s="37">
        <v>506</v>
      </c>
      <c r="G587" s="515">
        <v>45630</v>
      </c>
      <c r="H587" s="76">
        <f t="shared" si="17"/>
        <v>0</v>
      </c>
      <c r="K587" s="134">
        <v>583</v>
      </c>
      <c r="L587" s="680">
        <v>45629</v>
      </c>
      <c r="M587" s="136"/>
      <c r="N587" s="137">
        <f t="shared" si="18"/>
        <v>180</v>
      </c>
      <c r="O587" s="138">
        <v>180</v>
      </c>
      <c r="P587" s="288">
        <f t="shared" si="16"/>
        <v>0</v>
      </c>
      <c r="Q587" s="41"/>
    </row>
    <row r="588" spans="1:17" ht="15.6" x14ac:dyDescent="0.3">
      <c r="A588" s="150"/>
      <c r="B588" s="142">
        <f t="shared" si="20"/>
        <v>506</v>
      </c>
      <c r="C588" s="128"/>
      <c r="D588" s="34">
        <f t="shared" si="19"/>
        <v>506</v>
      </c>
      <c r="E588" s="514">
        <v>45630</v>
      </c>
      <c r="F588" s="37">
        <v>506</v>
      </c>
      <c r="G588" s="515">
        <v>45631</v>
      </c>
      <c r="H588" s="76">
        <f t="shared" si="17"/>
        <v>0</v>
      </c>
      <c r="K588" s="134">
        <v>584</v>
      </c>
      <c r="L588" s="680">
        <v>45630</v>
      </c>
      <c r="M588" s="136"/>
      <c r="N588" s="137">
        <f t="shared" si="18"/>
        <v>180</v>
      </c>
      <c r="O588" s="138">
        <v>180</v>
      </c>
      <c r="P588" s="288">
        <f t="shared" si="16"/>
        <v>0</v>
      </c>
      <c r="Q588" s="41"/>
    </row>
    <row r="589" spans="1:17" ht="15.6" x14ac:dyDescent="0.3">
      <c r="A589" s="150"/>
      <c r="B589" s="142">
        <f t="shared" si="20"/>
        <v>506</v>
      </c>
      <c r="C589" s="128"/>
      <c r="D589" s="34">
        <f t="shared" si="19"/>
        <v>506</v>
      </c>
      <c r="E589" s="514">
        <v>45631</v>
      </c>
      <c r="F589" s="37">
        <v>506</v>
      </c>
      <c r="G589" s="515">
        <v>45632</v>
      </c>
      <c r="H589" s="76">
        <f t="shared" si="17"/>
        <v>0</v>
      </c>
      <c r="K589" s="134">
        <v>585</v>
      </c>
      <c r="L589" s="680">
        <v>45631</v>
      </c>
      <c r="M589" s="136"/>
      <c r="N589" s="137">
        <f t="shared" si="18"/>
        <v>180</v>
      </c>
      <c r="O589" s="138">
        <v>180</v>
      </c>
      <c r="P589" s="288">
        <f t="shared" si="16"/>
        <v>0</v>
      </c>
      <c r="Q589" s="41"/>
    </row>
    <row r="590" spans="1:17" ht="15.6" x14ac:dyDescent="0.3">
      <c r="A590" s="150"/>
      <c r="B590" s="142">
        <f t="shared" si="20"/>
        <v>506</v>
      </c>
      <c r="C590" s="128"/>
      <c r="D590" s="34">
        <f t="shared" si="19"/>
        <v>506</v>
      </c>
      <c r="E590" s="514">
        <v>45632</v>
      </c>
      <c r="F590" s="37">
        <v>506</v>
      </c>
      <c r="G590" s="515">
        <v>45633</v>
      </c>
      <c r="H590" s="76">
        <f t="shared" si="17"/>
        <v>0</v>
      </c>
      <c r="K590" s="134">
        <v>586</v>
      </c>
      <c r="L590" s="680">
        <v>45632</v>
      </c>
      <c r="M590" s="136"/>
      <c r="N590" s="137">
        <f t="shared" si="18"/>
        <v>180</v>
      </c>
      <c r="O590" s="138">
        <v>180</v>
      </c>
      <c r="P590" s="288">
        <f t="shared" si="16"/>
        <v>0</v>
      </c>
      <c r="Q590" s="41"/>
    </row>
    <row r="591" spans="1:17" ht="15.6" x14ac:dyDescent="0.3">
      <c r="A591" s="150"/>
      <c r="B591" s="142">
        <f t="shared" si="20"/>
        <v>506</v>
      </c>
      <c r="C591" s="128"/>
      <c r="D591" s="34">
        <f t="shared" si="19"/>
        <v>506</v>
      </c>
      <c r="E591" s="514">
        <v>45633</v>
      </c>
      <c r="F591" s="37">
        <v>506</v>
      </c>
      <c r="G591" s="515">
        <v>45634</v>
      </c>
      <c r="H591" s="76">
        <f t="shared" si="17"/>
        <v>0</v>
      </c>
      <c r="K591" s="134">
        <v>587</v>
      </c>
      <c r="L591" s="680">
        <v>45633</v>
      </c>
      <c r="M591" s="136"/>
      <c r="N591" s="137">
        <f t="shared" si="18"/>
        <v>180</v>
      </c>
      <c r="O591" s="138">
        <v>180</v>
      </c>
      <c r="P591" s="288">
        <f t="shared" si="16"/>
        <v>0</v>
      </c>
      <c r="Q591" s="41"/>
    </row>
    <row r="592" spans="1:17" ht="15.6" x14ac:dyDescent="0.3">
      <c r="A592" s="150"/>
      <c r="B592" s="142">
        <f t="shared" si="20"/>
        <v>506</v>
      </c>
      <c r="C592" s="128"/>
      <c r="D592" s="34">
        <f t="shared" si="19"/>
        <v>506</v>
      </c>
      <c r="E592" s="514">
        <v>45634</v>
      </c>
      <c r="F592" s="37">
        <v>506</v>
      </c>
      <c r="G592" s="515">
        <v>45635</v>
      </c>
      <c r="H592" s="76">
        <f t="shared" si="17"/>
        <v>0</v>
      </c>
      <c r="K592" s="134">
        <v>588</v>
      </c>
      <c r="L592" s="680">
        <v>45634</v>
      </c>
      <c r="M592" s="136"/>
      <c r="N592" s="137">
        <f t="shared" si="18"/>
        <v>180</v>
      </c>
      <c r="O592" s="138">
        <v>180</v>
      </c>
      <c r="P592" s="288">
        <f t="shared" si="16"/>
        <v>0</v>
      </c>
      <c r="Q592" s="41"/>
    </row>
    <row r="593" spans="1:17" ht="15.6" x14ac:dyDescent="0.3">
      <c r="A593" s="150"/>
      <c r="B593" s="142">
        <f t="shared" si="20"/>
        <v>506</v>
      </c>
      <c r="C593" s="128"/>
      <c r="D593" s="34">
        <f t="shared" si="19"/>
        <v>506</v>
      </c>
      <c r="E593" s="514">
        <v>45635</v>
      </c>
      <c r="F593" s="37">
        <v>506</v>
      </c>
      <c r="G593" s="515">
        <v>45636</v>
      </c>
      <c r="H593" s="76">
        <f t="shared" si="17"/>
        <v>0</v>
      </c>
      <c r="K593" s="134">
        <v>589</v>
      </c>
      <c r="L593" s="680">
        <v>45635</v>
      </c>
      <c r="M593" s="136"/>
      <c r="N593" s="137">
        <f t="shared" si="18"/>
        <v>180</v>
      </c>
      <c r="O593" s="138">
        <v>180</v>
      </c>
      <c r="P593" s="288">
        <f t="shared" si="16"/>
        <v>0</v>
      </c>
      <c r="Q593" s="41"/>
    </row>
    <row r="594" spans="1:17" ht="15.6" x14ac:dyDescent="0.3">
      <c r="A594" s="150"/>
      <c r="B594" s="142">
        <f t="shared" si="20"/>
        <v>506</v>
      </c>
      <c r="C594" s="128"/>
      <c r="D594" s="34">
        <f t="shared" si="19"/>
        <v>506</v>
      </c>
      <c r="E594" s="514">
        <v>45636</v>
      </c>
      <c r="F594" s="37">
        <v>506</v>
      </c>
      <c r="G594" s="515">
        <v>45637</v>
      </c>
      <c r="H594" s="76">
        <f t="shared" si="17"/>
        <v>0</v>
      </c>
      <c r="K594" s="134">
        <v>590</v>
      </c>
      <c r="L594" s="680">
        <v>45636</v>
      </c>
      <c r="M594" s="136"/>
      <c r="N594" s="137">
        <f t="shared" si="18"/>
        <v>180</v>
      </c>
      <c r="O594" s="138">
        <v>180</v>
      </c>
      <c r="P594" s="288">
        <f t="shared" si="16"/>
        <v>0</v>
      </c>
      <c r="Q594" s="41"/>
    </row>
    <row r="595" spans="1:17" ht="15.6" x14ac:dyDescent="0.3">
      <c r="A595" s="150"/>
      <c r="B595" s="142">
        <f t="shared" si="20"/>
        <v>506</v>
      </c>
      <c r="C595" s="128"/>
      <c r="D595" s="34">
        <f t="shared" si="19"/>
        <v>506</v>
      </c>
      <c r="E595" s="514">
        <v>45637</v>
      </c>
      <c r="F595" s="37">
        <v>506</v>
      </c>
      <c r="G595" s="515">
        <v>45638</v>
      </c>
      <c r="H595" s="76">
        <f t="shared" si="17"/>
        <v>0</v>
      </c>
      <c r="K595" s="134">
        <v>591</v>
      </c>
      <c r="L595" s="680">
        <v>45637</v>
      </c>
      <c r="M595" s="136"/>
      <c r="N595" s="137">
        <f t="shared" si="18"/>
        <v>180</v>
      </c>
      <c r="O595" s="138">
        <v>180</v>
      </c>
      <c r="P595" s="288">
        <f t="shared" si="16"/>
        <v>0</v>
      </c>
      <c r="Q595" s="41"/>
    </row>
    <row r="596" spans="1:17" ht="15.6" x14ac:dyDescent="0.3">
      <c r="A596" s="150"/>
      <c r="B596" s="142">
        <f t="shared" si="20"/>
        <v>506</v>
      </c>
      <c r="C596" s="128"/>
      <c r="D596" s="34">
        <f t="shared" si="19"/>
        <v>506</v>
      </c>
      <c r="E596" s="514">
        <v>45638</v>
      </c>
      <c r="F596" s="37">
        <v>506</v>
      </c>
      <c r="G596" s="515">
        <v>45639</v>
      </c>
      <c r="H596" s="76">
        <f t="shared" si="17"/>
        <v>0</v>
      </c>
      <c r="K596" s="134">
        <v>592</v>
      </c>
      <c r="L596" s="680">
        <v>45638</v>
      </c>
      <c r="M596" s="136"/>
      <c r="N596" s="137">
        <f t="shared" si="18"/>
        <v>180</v>
      </c>
      <c r="O596" s="138">
        <v>180</v>
      </c>
      <c r="P596" s="288">
        <f t="shared" si="16"/>
        <v>0</v>
      </c>
      <c r="Q596" s="41"/>
    </row>
    <row r="597" spans="1:17" ht="15.6" x14ac:dyDescent="0.3">
      <c r="A597" s="150"/>
      <c r="B597" s="142">
        <f t="shared" si="20"/>
        <v>506</v>
      </c>
      <c r="C597" s="128"/>
      <c r="D597" s="34">
        <f t="shared" si="19"/>
        <v>506</v>
      </c>
      <c r="E597" s="514">
        <v>45639</v>
      </c>
      <c r="F597" s="37">
        <v>506</v>
      </c>
      <c r="G597" s="515">
        <v>45640</v>
      </c>
      <c r="H597" s="76">
        <f t="shared" si="17"/>
        <v>0</v>
      </c>
      <c r="K597" s="134">
        <v>593</v>
      </c>
      <c r="L597" s="680">
        <v>45639</v>
      </c>
      <c r="M597" s="136"/>
      <c r="N597" s="137">
        <f t="shared" si="18"/>
        <v>180</v>
      </c>
      <c r="O597" s="138">
        <v>180</v>
      </c>
      <c r="P597" s="288">
        <f t="shared" si="16"/>
        <v>0</v>
      </c>
      <c r="Q597" s="41"/>
    </row>
    <row r="598" spans="1:17" ht="15.6" x14ac:dyDescent="0.3">
      <c r="A598" s="150"/>
      <c r="B598" s="142">
        <f t="shared" si="20"/>
        <v>506</v>
      </c>
      <c r="C598" s="128"/>
      <c r="D598" s="34">
        <f t="shared" si="19"/>
        <v>506</v>
      </c>
      <c r="E598" s="514">
        <v>45640</v>
      </c>
      <c r="F598" s="37">
        <v>506</v>
      </c>
      <c r="G598" s="515">
        <v>45641</v>
      </c>
      <c r="H598" s="76">
        <f t="shared" si="17"/>
        <v>0</v>
      </c>
      <c r="K598" s="134">
        <v>594</v>
      </c>
      <c r="L598" s="680">
        <v>45640</v>
      </c>
      <c r="M598" s="136"/>
      <c r="N598" s="137">
        <f t="shared" si="18"/>
        <v>180</v>
      </c>
      <c r="O598" s="138">
        <v>180</v>
      </c>
      <c r="P598" s="288">
        <f t="shared" si="16"/>
        <v>0</v>
      </c>
      <c r="Q598" s="41"/>
    </row>
    <row r="599" spans="1:17" ht="15.6" x14ac:dyDescent="0.3">
      <c r="A599" s="150"/>
      <c r="B599" s="142">
        <f t="shared" si="20"/>
        <v>506</v>
      </c>
      <c r="C599" s="128"/>
      <c r="D599" s="34">
        <f t="shared" si="19"/>
        <v>506</v>
      </c>
      <c r="E599" s="514">
        <v>45641</v>
      </c>
      <c r="F599" s="37">
        <v>506</v>
      </c>
      <c r="G599" s="515">
        <v>45642</v>
      </c>
      <c r="H599" s="76">
        <f t="shared" si="17"/>
        <v>0</v>
      </c>
      <c r="K599" s="134">
        <v>595</v>
      </c>
      <c r="L599" s="680">
        <v>45641</v>
      </c>
      <c r="M599" s="136"/>
      <c r="N599" s="137">
        <f t="shared" si="18"/>
        <v>180</v>
      </c>
      <c r="O599" s="138">
        <v>180</v>
      </c>
      <c r="P599" s="288">
        <f t="shared" si="16"/>
        <v>0</v>
      </c>
      <c r="Q599" s="41"/>
    </row>
    <row r="600" spans="1:17" ht="15.6" x14ac:dyDescent="0.3">
      <c r="A600" s="150"/>
      <c r="B600" s="142">
        <f t="shared" si="20"/>
        <v>506</v>
      </c>
      <c r="C600" s="128"/>
      <c r="D600" s="34">
        <f t="shared" si="19"/>
        <v>506</v>
      </c>
      <c r="E600" s="514">
        <v>45642</v>
      </c>
      <c r="F600" s="37">
        <v>506</v>
      </c>
      <c r="G600" s="515">
        <v>45643</v>
      </c>
      <c r="H600" s="76">
        <f t="shared" si="17"/>
        <v>0</v>
      </c>
      <c r="K600" s="134">
        <v>596</v>
      </c>
      <c r="L600" s="680">
        <v>45642</v>
      </c>
      <c r="M600" s="136"/>
      <c r="N600" s="137">
        <f t="shared" si="18"/>
        <v>180</v>
      </c>
      <c r="O600" s="138">
        <v>180</v>
      </c>
      <c r="P600" s="288">
        <f t="shared" si="16"/>
        <v>0</v>
      </c>
      <c r="Q600" s="41"/>
    </row>
    <row r="601" spans="1:17" ht="15.6" x14ac:dyDescent="0.3">
      <c r="A601" s="150"/>
      <c r="B601" s="142">
        <f t="shared" si="20"/>
        <v>506</v>
      </c>
      <c r="C601" s="128"/>
      <c r="D601" s="34">
        <f t="shared" si="19"/>
        <v>506</v>
      </c>
      <c r="E601" s="514">
        <v>45643</v>
      </c>
      <c r="F601" s="37">
        <v>506</v>
      </c>
      <c r="G601" s="515">
        <v>45644</v>
      </c>
      <c r="H601" s="76">
        <f t="shared" si="17"/>
        <v>0</v>
      </c>
      <c r="K601" s="134">
        <v>597</v>
      </c>
      <c r="L601" s="680">
        <v>45643</v>
      </c>
      <c r="M601" s="136"/>
      <c r="N601" s="137">
        <f t="shared" si="18"/>
        <v>180</v>
      </c>
      <c r="O601" s="138">
        <v>180</v>
      </c>
      <c r="P601" s="288">
        <f t="shared" si="16"/>
        <v>0</v>
      </c>
      <c r="Q601" s="41"/>
    </row>
    <row r="602" spans="1:17" ht="15.6" x14ac:dyDescent="0.3">
      <c r="A602" s="150"/>
      <c r="B602" s="142">
        <f t="shared" si="20"/>
        <v>507</v>
      </c>
      <c r="C602" s="128"/>
      <c r="D602" s="34">
        <f t="shared" si="19"/>
        <v>506</v>
      </c>
      <c r="E602" s="514">
        <v>45644</v>
      </c>
      <c r="F602" s="37">
        <v>507</v>
      </c>
      <c r="G602" s="515">
        <v>45645</v>
      </c>
      <c r="H602" s="76">
        <f t="shared" si="17"/>
        <v>1</v>
      </c>
      <c r="K602" s="134">
        <v>598</v>
      </c>
      <c r="L602" s="680">
        <v>45644</v>
      </c>
      <c r="M602" s="136"/>
      <c r="N602" s="137">
        <f t="shared" si="18"/>
        <v>180</v>
      </c>
      <c r="O602" s="138">
        <v>180</v>
      </c>
      <c r="P602" s="288">
        <f t="shared" si="16"/>
        <v>0</v>
      </c>
      <c r="Q602" s="41"/>
    </row>
    <row r="603" spans="1:17" ht="15.6" x14ac:dyDescent="0.3">
      <c r="A603" s="150"/>
      <c r="B603" s="142">
        <f t="shared" si="20"/>
        <v>507</v>
      </c>
      <c r="C603" s="128"/>
      <c r="D603" s="34">
        <f t="shared" si="19"/>
        <v>507</v>
      </c>
      <c r="E603" s="514">
        <v>45645</v>
      </c>
      <c r="F603" s="37">
        <v>507</v>
      </c>
      <c r="G603" s="515">
        <v>45646</v>
      </c>
      <c r="H603" s="76">
        <f t="shared" si="17"/>
        <v>0</v>
      </c>
      <c r="K603" s="134">
        <v>599</v>
      </c>
      <c r="L603" s="680">
        <v>45645</v>
      </c>
      <c r="M603" s="136"/>
      <c r="N603" s="137">
        <f t="shared" si="18"/>
        <v>180</v>
      </c>
      <c r="O603" s="138">
        <v>180</v>
      </c>
      <c r="P603" s="288">
        <f t="shared" si="16"/>
        <v>0</v>
      </c>
      <c r="Q603" s="41"/>
    </row>
    <row r="604" spans="1:17" ht="15.6" x14ac:dyDescent="0.3">
      <c r="A604" s="150"/>
      <c r="B604" s="142">
        <f t="shared" si="20"/>
        <v>507</v>
      </c>
      <c r="C604" s="128"/>
      <c r="D604" s="34">
        <f t="shared" si="19"/>
        <v>507</v>
      </c>
      <c r="E604" s="514">
        <v>45646</v>
      </c>
      <c r="F604" s="37">
        <v>507</v>
      </c>
      <c r="G604" s="515">
        <v>45647</v>
      </c>
      <c r="H604" s="76">
        <f t="shared" si="17"/>
        <v>0</v>
      </c>
      <c r="K604" s="134">
        <v>600</v>
      </c>
      <c r="L604" s="680">
        <v>45646</v>
      </c>
      <c r="M604" s="136"/>
      <c r="N604" s="137">
        <f t="shared" si="18"/>
        <v>180</v>
      </c>
      <c r="O604" s="138">
        <v>180</v>
      </c>
      <c r="P604" s="288">
        <f t="shared" si="16"/>
        <v>0</v>
      </c>
      <c r="Q604" s="41"/>
    </row>
    <row r="605" spans="1:17" ht="15.6" x14ac:dyDescent="0.3">
      <c r="A605" s="150"/>
      <c r="B605" s="142">
        <f t="shared" si="20"/>
        <v>507</v>
      </c>
      <c r="C605" s="128"/>
      <c r="D605" s="34">
        <f t="shared" si="19"/>
        <v>507</v>
      </c>
      <c r="E605" s="514">
        <v>45647</v>
      </c>
      <c r="F605" s="37">
        <v>507</v>
      </c>
      <c r="G605" s="515">
        <v>45648</v>
      </c>
      <c r="H605" s="76">
        <f t="shared" si="17"/>
        <v>0</v>
      </c>
      <c r="K605" s="134">
        <v>601</v>
      </c>
      <c r="L605" s="680">
        <v>45647</v>
      </c>
      <c r="M605" s="136"/>
      <c r="N605" s="137">
        <f t="shared" si="18"/>
        <v>180</v>
      </c>
      <c r="O605" s="138">
        <v>180</v>
      </c>
      <c r="P605" s="288">
        <f t="shared" si="16"/>
        <v>0</v>
      </c>
      <c r="Q605" s="41"/>
    </row>
    <row r="606" spans="1:17" ht="15.6" x14ac:dyDescent="0.3">
      <c r="A606" s="150"/>
      <c r="B606" s="142">
        <f t="shared" si="20"/>
        <v>508</v>
      </c>
      <c r="C606" s="128"/>
      <c r="D606" s="34">
        <f t="shared" si="19"/>
        <v>507</v>
      </c>
      <c r="E606" s="514">
        <v>45648</v>
      </c>
      <c r="F606" s="37">
        <v>508</v>
      </c>
      <c r="G606" s="515">
        <v>45649</v>
      </c>
      <c r="H606" s="76">
        <f t="shared" si="17"/>
        <v>1</v>
      </c>
      <c r="K606" s="134">
        <v>602</v>
      </c>
      <c r="L606" s="680">
        <v>45648</v>
      </c>
      <c r="M606" s="136"/>
      <c r="N606" s="137">
        <f t="shared" si="18"/>
        <v>180</v>
      </c>
      <c r="O606" s="138">
        <v>173</v>
      </c>
      <c r="P606" s="288">
        <f t="shared" si="16"/>
        <v>7</v>
      </c>
      <c r="Q606" s="41"/>
    </row>
    <row r="607" spans="1:17" ht="15.6" x14ac:dyDescent="0.3">
      <c r="A607" s="150"/>
      <c r="B607" s="142">
        <f t="shared" si="20"/>
        <v>508</v>
      </c>
      <c r="C607" s="128"/>
      <c r="D607" s="34">
        <f t="shared" si="19"/>
        <v>508</v>
      </c>
      <c r="E607" s="514">
        <v>45649</v>
      </c>
      <c r="F607" s="37">
        <v>508</v>
      </c>
      <c r="G607" s="515">
        <v>45650</v>
      </c>
      <c r="H607" s="76">
        <f t="shared" si="17"/>
        <v>0</v>
      </c>
      <c r="K607" s="134">
        <v>603</v>
      </c>
      <c r="L607" s="680">
        <v>45649</v>
      </c>
      <c r="M607" s="136"/>
      <c r="N607" s="137">
        <f t="shared" si="18"/>
        <v>173</v>
      </c>
      <c r="O607" s="138">
        <v>173</v>
      </c>
      <c r="P607" s="288">
        <f t="shared" si="16"/>
        <v>0</v>
      </c>
      <c r="Q607" s="41"/>
    </row>
    <row r="608" spans="1:17" ht="15.6" x14ac:dyDescent="0.3">
      <c r="A608" s="150"/>
      <c r="B608" s="142">
        <f t="shared" si="20"/>
        <v>508</v>
      </c>
      <c r="C608" s="128"/>
      <c r="D608" s="34">
        <f t="shared" si="19"/>
        <v>508</v>
      </c>
      <c r="E608" s="514">
        <v>45650</v>
      </c>
      <c r="F608" s="37">
        <v>508</v>
      </c>
      <c r="G608" s="515">
        <v>45651</v>
      </c>
      <c r="H608" s="76">
        <f t="shared" si="17"/>
        <v>0</v>
      </c>
      <c r="K608" s="134">
        <v>604</v>
      </c>
      <c r="L608" s="680">
        <v>45650</v>
      </c>
      <c r="M608" s="136"/>
      <c r="N608" s="137">
        <f t="shared" si="18"/>
        <v>173</v>
      </c>
      <c r="O608" s="138">
        <v>173</v>
      </c>
      <c r="P608" s="288">
        <f t="shared" si="16"/>
        <v>0</v>
      </c>
      <c r="Q608" s="41"/>
    </row>
    <row r="609" spans="1:18" ht="15.6" x14ac:dyDescent="0.3">
      <c r="A609" s="150"/>
      <c r="B609" s="142">
        <f t="shared" si="20"/>
        <v>509</v>
      </c>
      <c r="C609" s="128"/>
      <c r="D609" s="34">
        <f t="shared" si="19"/>
        <v>508</v>
      </c>
      <c r="E609" s="514">
        <v>45651</v>
      </c>
      <c r="F609" s="37">
        <v>509</v>
      </c>
      <c r="G609" s="515">
        <v>45652</v>
      </c>
      <c r="H609" s="76">
        <f t="shared" si="17"/>
        <v>1</v>
      </c>
      <c r="K609" s="134">
        <v>605</v>
      </c>
      <c r="L609" s="680">
        <v>45651</v>
      </c>
      <c r="M609" s="136"/>
      <c r="N609" s="137">
        <f t="shared" si="18"/>
        <v>173</v>
      </c>
      <c r="O609" s="138">
        <v>173</v>
      </c>
      <c r="P609" s="288">
        <f t="shared" si="16"/>
        <v>0</v>
      </c>
      <c r="Q609" s="41"/>
    </row>
    <row r="610" spans="1:18" ht="15.6" x14ac:dyDescent="0.3">
      <c r="A610" s="150"/>
      <c r="B610" s="142">
        <f t="shared" si="20"/>
        <v>510</v>
      </c>
      <c r="C610" s="128"/>
      <c r="D610" s="34">
        <f t="shared" si="19"/>
        <v>509</v>
      </c>
      <c r="E610" s="514">
        <v>45652</v>
      </c>
      <c r="F610" s="37">
        <v>510</v>
      </c>
      <c r="G610" s="515">
        <v>45653</v>
      </c>
      <c r="H610" s="76">
        <f t="shared" si="17"/>
        <v>1</v>
      </c>
      <c r="K610" s="134">
        <v>606</v>
      </c>
      <c r="L610" s="680">
        <v>45652</v>
      </c>
      <c r="M610" s="136"/>
      <c r="N610" s="137">
        <f t="shared" si="18"/>
        <v>173</v>
      </c>
      <c r="O610" s="138">
        <v>167</v>
      </c>
      <c r="P610" s="288">
        <f t="shared" si="16"/>
        <v>6</v>
      </c>
      <c r="Q610" s="41"/>
    </row>
    <row r="611" spans="1:18" ht="15.6" x14ac:dyDescent="0.3">
      <c r="A611" s="150"/>
      <c r="B611" s="142">
        <f t="shared" si="20"/>
        <v>512</v>
      </c>
      <c r="C611" s="128"/>
      <c r="D611" s="34">
        <f t="shared" si="19"/>
        <v>510</v>
      </c>
      <c r="E611" s="514">
        <v>45653</v>
      </c>
      <c r="F611" s="37">
        <v>512</v>
      </c>
      <c r="G611" s="515">
        <v>45654</v>
      </c>
      <c r="H611" s="76">
        <f t="shared" si="17"/>
        <v>2</v>
      </c>
      <c r="K611" s="134">
        <v>607</v>
      </c>
      <c r="L611" s="680">
        <v>45653</v>
      </c>
      <c r="M611" s="136"/>
      <c r="N611" s="137">
        <f t="shared" si="18"/>
        <v>167</v>
      </c>
      <c r="O611" s="138">
        <v>155</v>
      </c>
      <c r="P611" s="288">
        <f t="shared" si="16"/>
        <v>12</v>
      </c>
      <c r="Q611" s="41"/>
    </row>
    <row r="612" spans="1:18" ht="15.6" x14ac:dyDescent="0.3">
      <c r="A612" s="150"/>
      <c r="B612" s="142">
        <f t="shared" si="20"/>
        <v>512</v>
      </c>
      <c r="C612" s="128"/>
      <c r="D612" s="34">
        <f t="shared" si="19"/>
        <v>512</v>
      </c>
      <c r="E612" s="514">
        <v>45654</v>
      </c>
      <c r="F612" s="37">
        <v>512</v>
      </c>
      <c r="G612" s="515">
        <v>45655</v>
      </c>
      <c r="H612" s="76">
        <f t="shared" si="17"/>
        <v>0</v>
      </c>
      <c r="K612" s="134">
        <v>608</v>
      </c>
      <c r="L612" s="680">
        <v>45654</v>
      </c>
      <c r="M612" s="136"/>
      <c r="N612" s="137">
        <f t="shared" si="18"/>
        <v>155</v>
      </c>
      <c r="O612" s="138">
        <v>150</v>
      </c>
      <c r="P612" s="288">
        <f t="shared" si="16"/>
        <v>5</v>
      </c>
      <c r="Q612" s="41"/>
    </row>
    <row r="613" spans="1:18" ht="15.6" x14ac:dyDescent="0.3">
      <c r="A613" s="150"/>
      <c r="B613" s="142">
        <f t="shared" si="20"/>
        <v>512</v>
      </c>
      <c r="C613" s="128"/>
      <c r="D613" s="34">
        <f t="shared" si="19"/>
        <v>512</v>
      </c>
      <c r="E613" s="514">
        <v>45655</v>
      </c>
      <c r="F613" s="37">
        <v>512</v>
      </c>
      <c r="G613" s="515">
        <v>45656</v>
      </c>
      <c r="H613" s="76">
        <f t="shared" si="17"/>
        <v>0</v>
      </c>
      <c r="K613" s="134">
        <v>609</v>
      </c>
      <c r="L613" s="680">
        <v>45655</v>
      </c>
      <c r="M613" s="136"/>
      <c r="N613" s="137">
        <f t="shared" si="18"/>
        <v>150</v>
      </c>
      <c r="O613" s="138">
        <v>150</v>
      </c>
      <c r="P613" s="288">
        <f t="shared" si="16"/>
        <v>0</v>
      </c>
      <c r="Q613" s="41"/>
    </row>
    <row r="614" spans="1:18" ht="15.6" x14ac:dyDescent="0.3">
      <c r="A614" s="150"/>
      <c r="B614" s="142">
        <f t="shared" si="20"/>
        <v>512</v>
      </c>
      <c r="C614" s="128"/>
      <c r="D614" s="34">
        <f t="shared" si="19"/>
        <v>512</v>
      </c>
      <c r="E614" s="514">
        <v>45656</v>
      </c>
      <c r="F614" s="37">
        <v>512</v>
      </c>
      <c r="G614" s="515">
        <v>45657</v>
      </c>
      <c r="H614" s="76">
        <f t="shared" si="17"/>
        <v>0</v>
      </c>
      <c r="K614" s="134">
        <v>610</v>
      </c>
      <c r="L614" s="680">
        <v>45656</v>
      </c>
      <c r="M614" s="136"/>
      <c r="N614" s="137">
        <f t="shared" si="18"/>
        <v>150</v>
      </c>
      <c r="O614" s="138">
        <v>150</v>
      </c>
      <c r="P614" s="288">
        <f>M614+N614-O614</f>
        <v>0</v>
      </c>
      <c r="Q614" s="41"/>
    </row>
    <row r="615" spans="1:18" ht="15.6" x14ac:dyDescent="0.3">
      <c r="A615" s="150"/>
      <c r="B615" s="142">
        <f t="shared" si="20"/>
        <v>512</v>
      </c>
      <c r="C615" s="128"/>
      <c r="D615" s="34">
        <f t="shared" si="19"/>
        <v>512</v>
      </c>
      <c r="E615" s="514">
        <v>45657</v>
      </c>
      <c r="F615" s="37">
        <v>512</v>
      </c>
      <c r="G615" s="515">
        <v>45658</v>
      </c>
      <c r="H615" s="76">
        <f t="shared" si="17"/>
        <v>0</v>
      </c>
      <c r="K615" s="134">
        <v>611</v>
      </c>
      <c r="L615" s="680">
        <v>45657</v>
      </c>
      <c r="M615" s="136">
        <v>162</v>
      </c>
      <c r="N615" s="137">
        <f t="shared" si="18"/>
        <v>150</v>
      </c>
      <c r="O615" s="138">
        <v>250</v>
      </c>
      <c r="P615" s="288">
        <v>0</v>
      </c>
      <c r="Q615" s="41"/>
      <c r="R615" s="48" t="s">
        <v>1482</v>
      </c>
    </row>
    <row r="616" spans="1:18" ht="15.6" x14ac:dyDescent="0.3">
      <c r="A616" s="150"/>
      <c r="B616" s="142">
        <f t="shared" si="20"/>
        <v>512</v>
      </c>
      <c r="C616" s="128"/>
      <c r="D616" s="34">
        <f t="shared" si="19"/>
        <v>512</v>
      </c>
      <c r="E616" s="514">
        <v>45658</v>
      </c>
      <c r="F616" s="37">
        <v>512</v>
      </c>
      <c r="G616" s="515">
        <v>45659</v>
      </c>
      <c r="H616" s="76">
        <f t="shared" si="17"/>
        <v>0</v>
      </c>
      <c r="K616" s="134">
        <v>612</v>
      </c>
      <c r="L616" s="680">
        <v>45658</v>
      </c>
      <c r="M616" s="136"/>
      <c r="N616" s="137">
        <f t="shared" si="18"/>
        <v>250</v>
      </c>
      <c r="O616" s="138">
        <v>250</v>
      </c>
      <c r="P616" s="288">
        <f t="shared" si="16"/>
        <v>0</v>
      </c>
      <c r="Q616" s="41"/>
    </row>
    <row r="617" spans="1:18" ht="15.6" x14ac:dyDescent="0.3">
      <c r="A617" s="150"/>
      <c r="B617" s="142">
        <f t="shared" si="20"/>
        <v>512</v>
      </c>
      <c r="C617" s="128"/>
      <c r="D617" s="34">
        <f t="shared" si="19"/>
        <v>512</v>
      </c>
      <c r="E617" s="514">
        <v>45659</v>
      </c>
      <c r="F617" s="37">
        <v>512</v>
      </c>
      <c r="G617" s="515">
        <v>45660</v>
      </c>
      <c r="H617" s="76">
        <f t="shared" si="17"/>
        <v>0</v>
      </c>
      <c r="K617" s="134">
        <v>613</v>
      </c>
      <c r="L617" s="680">
        <v>45659</v>
      </c>
      <c r="M617" s="136"/>
      <c r="N617" s="137">
        <f t="shared" si="18"/>
        <v>250</v>
      </c>
      <c r="O617" s="138">
        <v>250</v>
      </c>
      <c r="P617" s="288">
        <f t="shared" si="16"/>
        <v>0</v>
      </c>
      <c r="Q617" s="41"/>
    </row>
    <row r="618" spans="1:18" ht="15.6" x14ac:dyDescent="0.3">
      <c r="A618" s="150"/>
      <c r="B618" s="142">
        <f t="shared" si="20"/>
        <v>512</v>
      </c>
      <c r="C618" s="128"/>
      <c r="D618" s="34">
        <f t="shared" si="19"/>
        <v>512</v>
      </c>
      <c r="E618" s="514">
        <v>45660</v>
      </c>
      <c r="F618" s="37">
        <v>512</v>
      </c>
      <c r="G618" s="515">
        <v>45661</v>
      </c>
      <c r="H618" s="76">
        <f t="shared" si="17"/>
        <v>0</v>
      </c>
      <c r="K618" s="134">
        <v>614</v>
      </c>
      <c r="L618" s="680">
        <v>45660</v>
      </c>
      <c r="M618" s="136"/>
      <c r="N618" s="137">
        <f t="shared" si="18"/>
        <v>250</v>
      </c>
      <c r="O618" s="138">
        <v>250</v>
      </c>
      <c r="P618" s="288">
        <f t="shared" si="16"/>
        <v>0</v>
      </c>
      <c r="Q618" s="41"/>
    </row>
    <row r="619" spans="1:18" ht="15.6" x14ac:dyDescent="0.3">
      <c r="A619" s="150"/>
      <c r="B619" s="142">
        <f t="shared" si="20"/>
        <v>512</v>
      </c>
      <c r="C619" s="128"/>
      <c r="D619" s="34">
        <f t="shared" si="19"/>
        <v>512</v>
      </c>
      <c r="E619" s="514">
        <v>45661</v>
      </c>
      <c r="F619" s="37">
        <v>512</v>
      </c>
      <c r="G619" s="515">
        <v>45662</v>
      </c>
      <c r="H619" s="76">
        <f t="shared" si="17"/>
        <v>0</v>
      </c>
      <c r="K619" s="134">
        <v>615</v>
      </c>
      <c r="L619" s="680">
        <v>45661</v>
      </c>
      <c r="M619" s="136"/>
      <c r="N619" s="137">
        <f t="shared" si="18"/>
        <v>250</v>
      </c>
      <c r="O619" s="138">
        <v>250</v>
      </c>
      <c r="P619" s="288">
        <f t="shared" si="16"/>
        <v>0</v>
      </c>
      <c r="Q619" s="41"/>
    </row>
    <row r="620" spans="1:18" ht="15.6" x14ac:dyDescent="0.3">
      <c r="A620" s="150"/>
      <c r="B620" s="142">
        <f t="shared" si="20"/>
        <v>515</v>
      </c>
      <c r="C620" s="128"/>
      <c r="D620" s="34">
        <f t="shared" si="19"/>
        <v>512</v>
      </c>
      <c r="E620" s="514">
        <v>45662</v>
      </c>
      <c r="F620" s="37">
        <v>515</v>
      </c>
      <c r="G620" s="515">
        <v>45663</v>
      </c>
      <c r="H620" s="76">
        <f t="shared" si="17"/>
        <v>3</v>
      </c>
      <c r="K620" s="134">
        <v>616</v>
      </c>
      <c r="L620" s="680">
        <v>45662</v>
      </c>
      <c r="M620" s="136"/>
      <c r="N620" s="137">
        <f t="shared" si="18"/>
        <v>250</v>
      </c>
      <c r="O620" s="138">
        <v>250</v>
      </c>
      <c r="P620" s="288">
        <f t="shared" si="16"/>
        <v>0</v>
      </c>
      <c r="Q620" s="41"/>
    </row>
    <row r="621" spans="1:18" ht="15.6" x14ac:dyDescent="0.3">
      <c r="A621" s="150"/>
      <c r="B621" s="142">
        <f t="shared" si="20"/>
        <v>515</v>
      </c>
      <c r="C621" s="128"/>
      <c r="D621" s="34">
        <f t="shared" si="19"/>
        <v>515</v>
      </c>
      <c r="E621" s="514">
        <v>45663</v>
      </c>
      <c r="F621" s="37">
        <v>515</v>
      </c>
      <c r="G621" s="515">
        <v>45664</v>
      </c>
      <c r="H621" s="76">
        <f t="shared" si="17"/>
        <v>0</v>
      </c>
      <c r="K621" s="134">
        <v>617</v>
      </c>
      <c r="L621" s="680">
        <v>45663</v>
      </c>
      <c r="M621" s="136"/>
      <c r="N621" s="137">
        <f t="shared" si="18"/>
        <v>250</v>
      </c>
      <c r="O621" s="138">
        <v>250</v>
      </c>
      <c r="P621" s="288">
        <f t="shared" si="16"/>
        <v>0</v>
      </c>
      <c r="Q621" s="41"/>
    </row>
    <row r="622" spans="1:18" ht="15.6" x14ac:dyDescent="0.3">
      <c r="A622" s="150"/>
      <c r="B622" s="142">
        <f t="shared" si="20"/>
        <v>515</v>
      </c>
      <c r="C622" s="128"/>
      <c r="D622" s="34">
        <f t="shared" si="19"/>
        <v>515</v>
      </c>
      <c r="E622" s="514">
        <v>45664</v>
      </c>
      <c r="F622" s="37">
        <v>515</v>
      </c>
      <c r="G622" s="515">
        <v>45665</v>
      </c>
      <c r="H622" s="76">
        <f t="shared" si="17"/>
        <v>0</v>
      </c>
      <c r="K622" s="134">
        <v>618</v>
      </c>
      <c r="L622" s="680">
        <v>45664</v>
      </c>
      <c r="M622" s="136"/>
      <c r="N622" s="137">
        <f t="shared" si="18"/>
        <v>250</v>
      </c>
      <c r="O622" s="138">
        <v>250</v>
      </c>
      <c r="P622" s="288">
        <f t="shared" si="16"/>
        <v>0</v>
      </c>
      <c r="Q622" s="41"/>
    </row>
    <row r="623" spans="1:18" ht="15.6" x14ac:dyDescent="0.3">
      <c r="A623" s="150"/>
      <c r="B623" s="142">
        <f t="shared" si="20"/>
        <v>515</v>
      </c>
      <c r="C623" s="128"/>
      <c r="D623" s="34">
        <f t="shared" si="19"/>
        <v>515</v>
      </c>
      <c r="E623" s="514">
        <v>45665</v>
      </c>
      <c r="F623" s="37">
        <v>515</v>
      </c>
      <c r="G623" s="515">
        <v>45666</v>
      </c>
      <c r="H623" s="76">
        <f t="shared" si="17"/>
        <v>0</v>
      </c>
      <c r="K623" s="134">
        <v>619</v>
      </c>
      <c r="L623" s="680">
        <v>45665</v>
      </c>
      <c r="M623" s="136"/>
      <c r="N623" s="137">
        <f t="shared" si="18"/>
        <v>250</v>
      </c>
      <c r="O623" s="138">
        <v>250</v>
      </c>
      <c r="P623" s="288">
        <f t="shared" si="16"/>
        <v>0</v>
      </c>
      <c r="Q623" s="41"/>
    </row>
    <row r="624" spans="1:18" ht="15.6" x14ac:dyDescent="0.3">
      <c r="A624" s="150"/>
      <c r="B624" s="142">
        <f t="shared" si="20"/>
        <v>515</v>
      </c>
      <c r="C624" s="128"/>
      <c r="D624" s="34">
        <f t="shared" si="19"/>
        <v>515</v>
      </c>
      <c r="E624" s="514">
        <v>45666</v>
      </c>
      <c r="F624" s="37">
        <v>515</v>
      </c>
      <c r="G624" s="515">
        <v>45667</v>
      </c>
      <c r="H624" s="76">
        <f t="shared" si="17"/>
        <v>0</v>
      </c>
      <c r="K624" s="134">
        <v>620</v>
      </c>
      <c r="L624" s="680">
        <v>45666</v>
      </c>
      <c r="M624" s="136"/>
      <c r="N624" s="137">
        <f t="shared" si="18"/>
        <v>250</v>
      </c>
      <c r="O624" s="138">
        <v>250</v>
      </c>
      <c r="P624" s="288">
        <f t="shared" si="16"/>
        <v>0</v>
      </c>
      <c r="Q624" s="41"/>
    </row>
    <row r="625" spans="1:17" ht="15.6" x14ac:dyDescent="0.3">
      <c r="A625" s="150"/>
      <c r="B625" s="142">
        <f t="shared" si="20"/>
        <v>515</v>
      </c>
      <c r="C625" s="128"/>
      <c r="D625" s="34">
        <f t="shared" si="19"/>
        <v>515</v>
      </c>
      <c r="E625" s="514">
        <v>45667</v>
      </c>
      <c r="F625" s="37">
        <v>515</v>
      </c>
      <c r="G625" s="515">
        <v>45668</v>
      </c>
      <c r="H625" s="76">
        <f t="shared" si="17"/>
        <v>0</v>
      </c>
      <c r="K625" s="134">
        <v>621</v>
      </c>
      <c r="L625" s="680">
        <v>45667</v>
      </c>
      <c r="M625" s="136"/>
      <c r="N625" s="137">
        <f t="shared" si="18"/>
        <v>250</v>
      </c>
      <c r="O625" s="138">
        <v>250</v>
      </c>
      <c r="P625" s="288">
        <f t="shared" si="16"/>
        <v>0</v>
      </c>
      <c r="Q625" s="41"/>
    </row>
    <row r="626" spans="1:17" ht="15.6" x14ac:dyDescent="0.3">
      <c r="A626" s="150"/>
      <c r="B626" s="142">
        <f t="shared" si="20"/>
        <v>515</v>
      </c>
      <c r="C626" s="128"/>
      <c r="D626" s="34">
        <f t="shared" si="19"/>
        <v>515</v>
      </c>
      <c r="E626" s="514">
        <v>45668</v>
      </c>
      <c r="F626" s="37">
        <v>515</v>
      </c>
      <c r="G626" s="515">
        <v>45669</v>
      </c>
      <c r="H626" s="76">
        <f t="shared" si="17"/>
        <v>0</v>
      </c>
      <c r="K626" s="134">
        <v>622</v>
      </c>
      <c r="L626" s="680">
        <v>45668</v>
      </c>
      <c r="M626" s="136"/>
      <c r="N626" s="137">
        <f t="shared" si="18"/>
        <v>250</v>
      </c>
      <c r="O626" s="138">
        <v>250</v>
      </c>
      <c r="P626" s="288">
        <f t="shared" si="16"/>
        <v>0</v>
      </c>
      <c r="Q626" s="41"/>
    </row>
    <row r="627" spans="1:17" ht="15.6" x14ac:dyDescent="0.3">
      <c r="A627" s="150"/>
      <c r="B627" s="142">
        <f t="shared" si="20"/>
        <v>515</v>
      </c>
      <c r="C627" s="128"/>
      <c r="D627" s="34">
        <f t="shared" si="19"/>
        <v>515</v>
      </c>
      <c r="E627" s="514">
        <v>45669</v>
      </c>
      <c r="F627" s="37">
        <v>515</v>
      </c>
      <c r="G627" s="515">
        <v>45670</v>
      </c>
      <c r="H627" s="76">
        <f t="shared" si="17"/>
        <v>0</v>
      </c>
      <c r="K627" s="134">
        <v>623</v>
      </c>
      <c r="L627" s="680">
        <v>45669</v>
      </c>
      <c r="M627" s="136"/>
      <c r="N627" s="137">
        <f t="shared" si="18"/>
        <v>250</v>
      </c>
      <c r="O627" s="138">
        <v>250</v>
      </c>
      <c r="P627" s="288">
        <f t="shared" si="16"/>
        <v>0</v>
      </c>
      <c r="Q627" s="41"/>
    </row>
    <row r="628" spans="1:17" ht="15.6" x14ac:dyDescent="0.3">
      <c r="A628" s="150"/>
      <c r="B628" s="142">
        <f t="shared" si="20"/>
        <v>515</v>
      </c>
      <c r="C628" s="128"/>
      <c r="D628" s="34">
        <f t="shared" si="19"/>
        <v>515</v>
      </c>
      <c r="E628" s="514">
        <v>45670</v>
      </c>
      <c r="F628" s="37">
        <v>515</v>
      </c>
      <c r="G628" s="515">
        <v>45671</v>
      </c>
      <c r="H628" s="76">
        <f t="shared" si="17"/>
        <v>0</v>
      </c>
      <c r="K628" s="134">
        <v>624</v>
      </c>
      <c r="L628" s="680">
        <v>45670</v>
      </c>
      <c r="M628" s="136"/>
      <c r="N628" s="137">
        <f t="shared" si="18"/>
        <v>250</v>
      </c>
      <c r="O628" s="138">
        <v>250</v>
      </c>
      <c r="P628" s="288">
        <f t="shared" si="16"/>
        <v>0</v>
      </c>
      <c r="Q628" s="41"/>
    </row>
    <row r="629" spans="1:17" ht="15.6" x14ac:dyDescent="0.3">
      <c r="A629" s="150"/>
      <c r="B629" s="142">
        <f t="shared" si="20"/>
        <v>515</v>
      </c>
      <c r="C629" s="128"/>
      <c r="D629" s="34">
        <f t="shared" si="19"/>
        <v>515</v>
      </c>
      <c r="E629" s="514">
        <v>45671</v>
      </c>
      <c r="F629" s="37">
        <v>515</v>
      </c>
      <c r="G629" s="515">
        <v>45672</v>
      </c>
      <c r="H629" s="76">
        <f t="shared" si="17"/>
        <v>0</v>
      </c>
      <c r="K629" s="134">
        <v>625</v>
      </c>
      <c r="L629" s="680">
        <v>45671</v>
      </c>
      <c r="M629" s="136"/>
      <c r="N629" s="137">
        <f t="shared" si="18"/>
        <v>250</v>
      </c>
      <c r="O629" s="138">
        <v>250</v>
      </c>
      <c r="P629" s="288">
        <f t="shared" si="16"/>
        <v>0</v>
      </c>
      <c r="Q629" s="41"/>
    </row>
    <row r="630" spans="1:17" ht="15.6" x14ac:dyDescent="0.3">
      <c r="A630" s="150"/>
      <c r="B630" s="142">
        <f t="shared" si="20"/>
        <v>515</v>
      </c>
      <c r="C630" s="128"/>
      <c r="D630" s="34">
        <f t="shared" si="19"/>
        <v>515</v>
      </c>
      <c r="E630" s="514">
        <v>45672</v>
      </c>
      <c r="F630" s="37">
        <v>515</v>
      </c>
      <c r="G630" s="515">
        <v>45673</v>
      </c>
      <c r="H630" s="76">
        <f t="shared" si="17"/>
        <v>0</v>
      </c>
      <c r="K630" s="134">
        <v>626</v>
      </c>
      <c r="L630" s="680">
        <v>45672</v>
      </c>
      <c r="M630" s="136"/>
      <c r="N630" s="137">
        <f t="shared" si="18"/>
        <v>250</v>
      </c>
      <c r="O630" s="138">
        <v>250</v>
      </c>
      <c r="P630" s="288">
        <f t="shared" si="16"/>
        <v>0</v>
      </c>
      <c r="Q630" s="41"/>
    </row>
    <row r="631" spans="1:17" ht="15.6" x14ac:dyDescent="0.3">
      <c r="A631" s="150"/>
      <c r="B631" s="142">
        <f t="shared" si="20"/>
        <v>515</v>
      </c>
      <c r="C631" s="128"/>
      <c r="D631" s="34">
        <f t="shared" si="19"/>
        <v>515</v>
      </c>
      <c r="E631" s="514">
        <v>45673</v>
      </c>
      <c r="F631" s="37">
        <v>515</v>
      </c>
      <c r="G631" s="515">
        <v>45674</v>
      </c>
      <c r="H631" s="76">
        <f t="shared" si="17"/>
        <v>0</v>
      </c>
      <c r="K631" s="134">
        <v>627</v>
      </c>
      <c r="L631" s="680">
        <v>45673</v>
      </c>
      <c r="M631" s="136"/>
      <c r="N631" s="137">
        <f t="shared" si="18"/>
        <v>250</v>
      </c>
      <c r="O631" s="138">
        <v>250</v>
      </c>
      <c r="P631" s="288">
        <f t="shared" si="16"/>
        <v>0</v>
      </c>
      <c r="Q631" s="41"/>
    </row>
    <row r="632" spans="1:17" ht="15.6" x14ac:dyDescent="0.3">
      <c r="A632" s="150"/>
      <c r="B632" s="142">
        <f t="shared" si="20"/>
        <v>515</v>
      </c>
      <c r="C632" s="128"/>
      <c r="D632" s="34">
        <f t="shared" si="19"/>
        <v>515</v>
      </c>
      <c r="E632" s="514">
        <v>45674</v>
      </c>
      <c r="F632" s="37">
        <v>515</v>
      </c>
      <c r="G632" s="515">
        <v>45675</v>
      </c>
      <c r="H632" s="76">
        <f t="shared" si="17"/>
        <v>0</v>
      </c>
      <c r="K632" s="134">
        <v>628</v>
      </c>
      <c r="L632" s="680">
        <v>45674</v>
      </c>
      <c r="M632" s="136"/>
      <c r="N632" s="137">
        <f t="shared" si="18"/>
        <v>250</v>
      </c>
      <c r="O632" s="138">
        <v>250</v>
      </c>
      <c r="P632" s="288">
        <f t="shared" si="16"/>
        <v>0</v>
      </c>
      <c r="Q632" s="41"/>
    </row>
    <row r="633" spans="1:17" ht="15.6" x14ac:dyDescent="0.3">
      <c r="A633" s="150"/>
      <c r="B633" s="142">
        <f t="shared" si="20"/>
        <v>515</v>
      </c>
      <c r="C633" s="128"/>
      <c r="D633" s="34">
        <f t="shared" si="19"/>
        <v>515</v>
      </c>
      <c r="E633" s="514">
        <v>45675</v>
      </c>
      <c r="F633" s="37">
        <v>515</v>
      </c>
      <c r="G633" s="515">
        <v>45676</v>
      </c>
      <c r="H633" s="76">
        <f t="shared" si="17"/>
        <v>0</v>
      </c>
      <c r="K633" s="134">
        <v>629</v>
      </c>
      <c r="L633" s="680">
        <v>45675</v>
      </c>
      <c r="M633" s="136"/>
      <c r="N633" s="137">
        <f t="shared" si="18"/>
        <v>250</v>
      </c>
      <c r="O633" s="138">
        <v>250</v>
      </c>
      <c r="P633" s="288">
        <f t="shared" ref="P633:P888" si="21">M633+N633-O633</f>
        <v>0</v>
      </c>
      <c r="Q633" s="41"/>
    </row>
    <row r="634" spans="1:17" ht="15.6" x14ac:dyDescent="0.3">
      <c r="A634" s="150"/>
      <c r="B634" s="142">
        <f t="shared" si="20"/>
        <v>515</v>
      </c>
      <c r="C634" s="128"/>
      <c r="D634" s="34">
        <f t="shared" si="19"/>
        <v>515</v>
      </c>
      <c r="E634" s="514">
        <v>45676</v>
      </c>
      <c r="F634" s="37">
        <v>515</v>
      </c>
      <c r="G634" s="515">
        <v>45677</v>
      </c>
      <c r="H634" s="76">
        <f t="shared" si="17"/>
        <v>0</v>
      </c>
      <c r="K634" s="134">
        <v>630</v>
      </c>
      <c r="L634" s="680">
        <v>45676</v>
      </c>
      <c r="M634" s="136"/>
      <c r="N634" s="137">
        <f t="shared" si="18"/>
        <v>250</v>
      </c>
      <c r="O634" s="138">
        <v>250</v>
      </c>
      <c r="P634" s="288">
        <f t="shared" si="21"/>
        <v>0</v>
      </c>
      <c r="Q634" s="41"/>
    </row>
    <row r="635" spans="1:17" ht="15.6" x14ac:dyDescent="0.3">
      <c r="A635" s="150"/>
      <c r="B635" s="142">
        <f t="shared" si="20"/>
        <v>517</v>
      </c>
      <c r="C635" s="128"/>
      <c r="D635" s="34">
        <f t="shared" si="19"/>
        <v>515</v>
      </c>
      <c r="E635" s="514">
        <v>45677</v>
      </c>
      <c r="F635" s="37">
        <v>517</v>
      </c>
      <c r="G635" s="515">
        <v>45678</v>
      </c>
      <c r="H635" s="76">
        <f t="shared" si="17"/>
        <v>2</v>
      </c>
      <c r="K635" s="134">
        <v>631</v>
      </c>
      <c r="L635" s="680">
        <v>45677</v>
      </c>
      <c r="M635" s="136"/>
      <c r="N635" s="137">
        <f t="shared" si="18"/>
        <v>250</v>
      </c>
      <c r="O635" s="138">
        <v>225</v>
      </c>
      <c r="P635" s="288">
        <f t="shared" si="21"/>
        <v>25</v>
      </c>
      <c r="Q635" s="41"/>
    </row>
    <row r="636" spans="1:17" ht="15.6" x14ac:dyDescent="0.3">
      <c r="A636" s="150"/>
      <c r="B636" s="142">
        <f t="shared" si="20"/>
        <v>517</v>
      </c>
      <c r="C636" s="128"/>
      <c r="D636" s="34">
        <f t="shared" si="19"/>
        <v>517</v>
      </c>
      <c r="E636" s="514">
        <v>45678</v>
      </c>
      <c r="F636" s="37">
        <v>517</v>
      </c>
      <c r="G636" s="515">
        <v>45679</v>
      </c>
      <c r="H636" s="76">
        <f t="shared" si="17"/>
        <v>0</v>
      </c>
      <c r="K636" s="134">
        <v>632</v>
      </c>
      <c r="L636" s="680">
        <v>45678</v>
      </c>
      <c r="M636" s="136"/>
      <c r="N636" s="137">
        <f t="shared" si="18"/>
        <v>225</v>
      </c>
      <c r="O636" s="138">
        <v>225</v>
      </c>
      <c r="P636" s="288">
        <f t="shared" si="21"/>
        <v>0</v>
      </c>
      <c r="Q636" s="41"/>
    </row>
    <row r="637" spans="1:17" ht="15.6" x14ac:dyDescent="0.3">
      <c r="A637" s="150"/>
      <c r="B637" s="142">
        <f t="shared" si="20"/>
        <v>521</v>
      </c>
      <c r="C637" s="128"/>
      <c r="D637" s="34">
        <f t="shared" si="19"/>
        <v>517</v>
      </c>
      <c r="E637" s="514">
        <v>45679</v>
      </c>
      <c r="F637" s="37">
        <v>521</v>
      </c>
      <c r="G637" s="515">
        <v>45680</v>
      </c>
      <c r="H637" s="76">
        <f t="shared" si="17"/>
        <v>4</v>
      </c>
      <c r="K637" s="134">
        <v>633</v>
      </c>
      <c r="L637" s="680">
        <v>45679</v>
      </c>
      <c r="M637" s="136"/>
      <c r="N637" s="137">
        <f t="shared" si="18"/>
        <v>225</v>
      </c>
      <c r="O637" s="138">
        <v>195</v>
      </c>
      <c r="P637" s="288">
        <f t="shared" si="21"/>
        <v>30</v>
      </c>
      <c r="Q637" s="41"/>
    </row>
    <row r="638" spans="1:17" ht="15.6" x14ac:dyDescent="0.3">
      <c r="A638" s="150"/>
      <c r="B638" s="142">
        <f t="shared" si="20"/>
        <v>525</v>
      </c>
      <c r="C638" s="128"/>
      <c r="D638" s="34">
        <f t="shared" si="19"/>
        <v>521</v>
      </c>
      <c r="E638" s="514">
        <v>45680</v>
      </c>
      <c r="F638" s="37">
        <v>525</v>
      </c>
      <c r="G638" s="515">
        <v>45681</v>
      </c>
      <c r="H638" s="76">
        <f t="shared" si="17"/>
        <v>4</v>
      </c>
      <c r="K638" s="134">
        <v>634</v>
      </c>
      <c r="L638" s="680">
        <v>45680</v>
      </c>
      <c r="M638" s="136"/>
      <c r="N638" s="137">
        <f t="shared" si="18"/>
        <v>195</v>
      </c>
      <c r="O638" s="138">
        <v>173</v>
      </c>
      <c r="P638" s="288">
        <f t="shared" si="21"/>
        <v>22</v>
      </c>
      <c r="Q638" s="41"/>
    </row>
    <row r="639" spans="1:17" ht="15.6" x14ac:dyDescent="0.3">
      <c r="A639" s="150"/>
      <c r="B639" s="142">
        <f t="shared" si="20"/>
        <v>530</v>
      </c>
      <c r="C639" s="128"/>
      <c r="D639" s="34">
        <f t="shared" si="19"/>
        <v>525</v>
      </c>
      <c r="E639" s="514">
        <v>45681</v>
      </c>
      <c r="F639" s="37">
        <v>530</v>
      </c>
      <c r="G639" s="515">
        <v>45682</v>
      </c>
      <c r="H639" s="76">
        <f t="shared" si="17"/>
        <v>5</v>
      </c>
      <c r="K639" s="134">
        <v>635</v>
      </c>
      <c r="L639" s="680">
        <v>45681</v>
      </c>
      <c r="M639" s="136"/>
      <c r="N639" s="137">
        <f t="shared" si="18"/>
        <v>173</v>
      </c>
      <c r="O639" s="138">
        <v>130</v>
      </c>
      <c r="P639" s="288">
        <f t="shared" si="21"/>
        <v>43</v>
      </c>
      <c r="Q639" s="41"/>
    </row>
    <row r="640" spans="1:17" ht="15.6" x14ac:dyDescent="0.3">
      <c r="A640" s="150"/>
      <c r="B640" s="142">
        <f t="shared" si="20"/>
        <v>530</v>
      </c>
      <c r="C640" s="128"/>
      <c r="D640" s="34">
        <f t="shared" si="19"/>
        <v>530</v>
      </c>
      <c r="E640" s="514">
        <v>45682</v>
      </c>
      <c r="F640" s="37">
        <v>530</v>
      </c>
      <c r="G640" s="515">
        <v>45683</v>
      </c>
      <c r="H640" s="76">
        <f t="shared" si="17"/>
        <v>0</v>
      </c>
      <c r="K640" s="134">
        <v>636</v>
      </c>
      <c r="L640" s="680">
        <v>45682</v>
      </c>
      <c r="M640" s="136"/>
      <c r="N640" s="137">
        <f t="shared" si="18"/>
        <v>130</v>
      </c>
      <c r="O640" s="138">
        <v>130</v>
      </c>
      <c r="P640" s="288">
        <f t="shared" si="21"/>
        <v>0</v>
      </c>
      <c r="Q640" s="41"/>
    </row>
    <row r="641" spans="1:18" ht="15.6" x14ac:dyDescent="0.3">
      <c r="A641" s="150"/>
      <c r="B641" s="142">
        <f t="shared" si="20"/>
        <v>530</v>
      </c>
      <c r="C641" s="128"/>
      <c r="D641" s="34">
        <f t="shared" si="19"/>
        <v>530</v>
      </c>
      <c r="E641" s="514">
        <v>45683</v>
      </c>
      <c r="F641" s="37">
        <v>530</v>
      </c>
      <c r="G641" s="515">
        <v>45684</v>
      </c>
      <c r="H641" s="76">
        <f t="shared" si="17"/>
        <v>0</v>
      </c>
      <c r="K641" s="134">
        <v>637</v>
      </c>
      <c r="L641" s="680">
        <v>45683</v>
      </c>
      <c r="M641" s="136"/>
      <c r="N641" s="137">
        <f t="shared" si="18"/>
        <v>130</v>
      </c>
      <c r="O641" s="138">
        <v>130</v>
      </c>
      <c r="P641" s="288">
        <f t="shared" si="21"/>
        <v>0</v>
      </c>
      <c r="Q641" s="41"/>
    </row>
    <row r="642" spans="1:18" ht="15.6" x14ac:dyDescent="0.3">
      <c r="A642" s="150"/>
      <c r="B642" s="142">
        <f t="shared" si="20"/>
        <v>530</v>
      </c>
      <c r="C642" s="128"/>
      <c r="D642" s="34">
        <f t="shared" si="19"/>
        <v>530</v>
      </c>
      <c r="E642" s="514">
        <v>45684</v>
      </c>
      <c r="F642" s="37">
        <v>530</v>
      </c>
      <c r="G642" s="515">
        <v>45685</v>
      </c>
      <c r="H642" s="76">
        <f t="shared" si="17"/>
        <v>0</v>
      </c>
      <c r="K642" s="134">
        <v>638</v>
      </c>
      <c r="L642" s="680">
        <v>45684</v>
      </c>
      <c r="M642" s="136"/>
      <c r="N642" s="137">
        <f t="shared" si="18"/>
        <v>130</v>
      </c>
      <c r="O642" s="138">
        <v>130</v>
      </c>
      <c r="P642" s="288">
        <f t="shared" si="21"/>
        <v>0</v>
      </c>
      <c r="Q642" s="41"/>
    </row>
    <row r="643" spans="1:18" ht="15.6" x14ac:dyDescent="0.3">
      <c r="A643" s="150"/>
      <c r="B643" s="142">
        <f t="shared" si="20"/>
        <v>530</v>
      </c>
      <c r="C643" s="128"/>
      <c r="D643" s="34">
        <f t="shared" si="19"/>
        <v>530</v>
      </c>
      <c r="E643" s="514">
        <v>45685</v>
      </c>
      <c r="F643" s="37">
        <v>530</v>
      </c>
      <c r="G643" s="515">
        <v>45686</v>
      </c>
      <c r="H643" s="76">
        <f t="shared" si="17"/>
        <v>0</v>
      </c>
      <c r="K643" s="134">
        <v>639</v>
      </c>
      <c r="L643" s="680">
        <v>45685</v>
      </c>
      <c r="M643" s="136"/>
      <c r="N643" s="137">
        <f t="shared" si="18"/>
        <v>130</v>
      </c>
      <c r="O643" s="138">
        <v>130</v>
      </c>
      <c r="P643" s="288">
        <f t="shared" si="21"/>
        <v>0</v>
      </c>
      <c r="Q643" s="41"/>
    </row>
    <row r="644" spans="1:18" ht="15.6" x14ac:dyDescent="0.3">
      <c r="A644" s="150"/>
      <c r="B644" s="142">
        <f t="shared" si="20"/>
        <v>530</v>
      </c>
      <c r="C644" s="128"/>
      <c r="D644" s="34">
        <f t="shared" si="19"/>
        <v>530</v>
      </c>
      <c r="E644" s="514">
        <v>45686</v>
      </c>
      <c r="F644" s="37">
        <v>530</v>
      </c>
      <c r="G644" s="515">
        <v>45687</v>
      </c>
      <c r="H644" s="76">
        <f t="shared" si="17"/>
        <v>0</v>
      </c>
      <c r="K644" s="134">
        <v>640</v>
      </c>
      <c r="L644" s="680">
        <v>45686</v>
      </c>
      <c r="M644" s="136"/>
      <c r="N644" s="137">
        <f t="shared" si="18"/>
        <v>130</v>
      </c>
      <c r="O644" s="138">
        <v>130</v>
      </c>
      <c r="P644" s="288">
        <f t="shared" si="21"/>
        <v>0</v>
      </c>
      <c r="Q644" s="41"/>
    </row>
    <row r="645" spans="1:18" ht="15.6" x14ac:dyDescent="0.3">
      <c r="A645" s="150"/>
      <c r="B645" s="142">
        <f t="shared" si="20"/>
        <v>530</v>
      </c>
      <c r="C645" s="128"/>
      <c r="D645" s="34">
        <f t="shared" si="19"/>
        <v>530</v>
      </c>
      <c r="E645" s="514">
        <v>45687</v>
      </c>
      <c r="F645" s="37">
        <v>530</v>
      </c>
      <c r="G645" s="515">
        <v>45688</v>
      </c>
      <c r="H645" s="76">
        <f t="shared" si="17"/>
        <v>0</v>
      </c>
      <c r="K645" s="134">
        <v>641</v>
      </c>
      <c r="L645" s="680">
        <v>45687</v>
      </c>
      <c r="M645" s="136"/>
      <c r="N645" s="137">
        <f t="shared" si="18"/>
        <v>130</v>
      </c>
      <c r="O645" s="138">
        <v>130</v>
      </c>
      <c r="P645" s="288">
        <f t="shared" si="21"/>
        <v>0</v>
      </c>
      <c r="Q645" s="41"/>
    </row>
    <row r="646" spans="1:18" ht="15.6" x14ac:dyDescent="0.3">
      <c r="A646" s="150"/>
      <c r="B646" s="142">
        <f t="shared" si="20"/>
        <v>530</v>
      </c>
      <c r="C646" s="128"/>
      <c r="D646" s="34">
        <f t="shared" si="19"/>
        <v>530</v>
      </c>
      <c r="E646" s="514">
        <v>45688</v>
      </c>
      <c r="F646" s="37">
        <v>530</v>
      </c>
      <c r="G646" s="515">
        <v>45689</v>
      </c>
      <c r="H646" s="76">
        <f t="shared" si="17"/>
        <v>0</v>
      </c>
      <c r="K646" s="134">
        <v>642</v>
      </c>
      <c r="L646" s="680">
        <v>45688</v>
      </c>
      <c r="M646" s="136"/>
      <c r="N646" s="137">
        <f t="shared" si="18"/>
        <v>130</v>
      </c>
      <c r="O646" s="138">
        <v>130</v>
      </c>
      <c r="P646" s="288">
        <f t="shared" si="21"/>
        <v>0</v>
      </c>
      <c r="Q646" s="41"/>
      <c r="R646" s="48">
        <f>SUM(P616:P646)</f>
        <v>120</v>
      </c>
    </row>
    <row r="647" spans="1:18" ht="15.6" x14ac:dyDescent="0.3">
      <c r="A647" s="150"/>
      <c r="B647" s="142">
        <f t="shared" si="20"/>
        <v>531</v>
      </c>
      <c r="C647" s="128"/>
      <c r="D647" s="34">
        <f t="shared" si="19"/>
        <v>530</v>
      </c>
      <c r="E647" s="514">
        <v>45689</v>
      </c>
      <c r="F647" s="37">
        <v>531</v>
      </c>
      <c r="G647" s="515">
        <v>45690</v>
      </c>
      <c r="H647" s="76">
        <f t="shared" si="17"/>
        <v>1</v>
      </c>
      <c r="K647" s="134">
        <v>643</v>
      </c>
      <c r="L647" s="680">
        <v>45689</v>
      </c>
      <c r="M647" s="136"/>
      <c r="N647" s="137">
        <f t="shared" si="18"/>
        <v>130</v>
      </c>
      <c r="O647" s="138">
        <v>120</v>
      </c>
      <c r="P647" s="288">
        <f t="shared" si="21"/>
        <v>10</v>
      </c>
      <c r="Q647" s="41"/>
    </row>
    <row r="648" spans="1:18" ht="15.6" x14ac:dyDescent="0.3">
      <c r="A648" s="150"/>
      <c r="B648" s="142">
        <f t="shared" si="20"/>
        <v>532</v>
      </c>
      <c r="C648" s="128"/>
      <c r="D648" s="34">
        <f t="shared" si="19"/>
        <v>531</v>
      </c>
      <c r="E648" s="514">
        <v>45690</v>
      </c>
      <c r="F648" s="37">
        <v>532</v>
      </c>
      <c r="G648" s="515">
        <v>45691</v>
      </c>
      <c r="H648" s="76">
        <f t="shared" si="17"/>
        <v>1</v>
      </c>
      <c r="K648" s="134">
        <v>644</v>
      </c>
      <c r="L648" s="680">
        <v>45690</v>
      </c>
      <c r="M648" s="136"/>
      <c r="N648" s="137">
        <f t="shared" si="18"/>
        <v>120</v>
      </c>
      <c r="O648" s="138">
        <v>112.5</v>
      </c>
      <c r="P648" s="288">
        <f t="shared" si="21"/>
        <v>7.5</v>
      </c>
      <c r="Q648" s="41"/>
    </row>
    <row r="649" spans="1:18" ht="15.6" x14ac:dyDescent="0.3">
      <c r="A649" s="150"/>
      <c r="B649" s="142">
        <f t="shared" si="20"/>
        <v>536</v>
      </c>
      <c r="C649" s="128"/>
      <c r="D649" s="34">
        <f t="shared" si="19"/>
        <v>532</v>
      </c>
      <c r="E649" s="514">
        <v>45691</v>
      </c>
      <c r="F649" s="37">
        <v>536</v>
      </c>
      <c r="G649" s="515">
        <v>45692</v>
      </c>
      <c r="H649" s="76">
        <f t="shared" si="17"/>
        <v>4</v>
      </c>
      <c r="K649" s="134">
        <v>645</v>
      </c>
      <c r="L649" s="680">
        <v>45691</v>
      </c>
      <c r="M649" s="136"/>
      <c r="N649" s="137">
        <f t="shared" si="18"/>
        <v>112.5</v>
      </c>
      <c r="O649" s="138">
        <v>90</v>
      </c>
      <c r="P649" s="288">
        <f t="shared" si="21"/>
        <v>22.5</v>
      </c>
      <c r="Q649" s="41"/>
    </row>
    <row r="650" spans="1:18" ht="15.6" x14ac:dyDescent="0.3">
      <c r="A650" s="150"/>
      <c r="B650" s="142">
        <f t="shared" si="20"/>
        <v>540</v>
      </c>
      <c r="C650" s="128"/>
      <c r="D650" s="34">
        <f t="shared" si="19"/>
        <v>536</v>
      </c>
      <c r="E650" s="514">
        <v>45692</v>
      </c>
      <c r="F650" s="37">
        <v>540</v>
      </c>
      <c r="G650" s="515">
        <v>45693</v>
      </c>
      <c r="H650" s="76">
        <f t="shared" si="17"/>
        <v>4</v>
      </c>
      <c r="K650" s="134">
        <v>646</v>
      </c>
      <c r="L650" s="680">
        <v>45692</v>
      </c>
      <c r="M650" s="136"/>
      <c r="N650" s="137">
        <f t="shared" si="18"/>
        <v>90</v>
      </c>
      <c r="O650" s="138">
        <v>45</v>
      </c>
      <c r="P650" s="288">
        <f t="shared" si="21"/>
        <v>45</v>
      </c>
      <c r="Q650" s="41"/>
    </row>
    <row r="651" spans="1:18" ht="15.6" x14ac:dyDescent="0.3">
      <c r="A651" s="150"/>
      <c r="B651" s="142">
        <f t="shared" si="20"/>
        <v>547</v>
      </c>
      <c r="C651" s="128"/>
      <c r="D651" s="34">
        <f t="shared" si="19"/>
        <v>540</v>
      </c>
      <c r="E651" s="514">
        <v>45693</v>
      </c>
      <c r="F651" s="37">
        <v>547</v>
      </c>
      <c r="G651" s="515">
        <v>45694</v>
      </c>
      <c r="H651" s="76">
        <f t="shared" si="17"/>
        <v>7</v>
      </c>
      <c r="K651" s="134">
        <v>647</v>
      </c>
      <c r="L651" s="680">
        <v>45693</v>
      </c>
      <c r="M651" s="136"/>
      <c r="N651" s="137">
        <f t="shared" si="18"/>
        <v>45</v>
      </c>
      <c r="O651" s="138">
        <v>0</v>
      </c>
      <c r="P651" s="288">
        <f t="shared" si="21"/>
        <v>45</v>
      </c>
      <c r="Q651" s="41"/>
    </row>
    <row r="652" spans="1:18" ht="15.6" x14ac:dyDescent="0.3">
      <c r="A652" s="150"/>
      <c r="B652" s="142">
        <f t="shared" si="20"/>
        <v>553</v>
      </c>
      <c r="C652" s="128"/>
      <c r="D652" s="34">
        <f t="shared" si="19"/>
        <v>547</v>
      </c>
      <c r="E652" s="514">
        <v>45694</v>
      </c>
      <c r="F652" s="37">
        <v>553</v>
      </c>
      <c r="G652" s="515">
        <v>45695</v>
      </c>
      <c r="H652" s="76">
        <f t="shared" si="17"/>
        <v>6</v>
      </c>
      <c r="K652" s="134">
        <v>648</v>
      </c>
      <c r="L652" s="680">
        <v>45694</v>
      </c>
      <c r="M652" s="136">
        <v>240</v>
      </c>
      <c r="N652" s="137">
        <f t="shared" si="18"/>
        <v>0</v>
      </c>
      <c r="O652" s="138">
        <v>180</v>
      </c>
      <c r="P652" s="288">
        <f t="shared" si="21"/>
        <v>60</v>
      </c>
      <c r="Q652" s="41"/>
    </row>
    <row r="653" spans="1:18" ht="15.6" x14ac:dyDescent="0.3">
      <c r="A653" s="150"/>
      <c r="B653" s="142">
        <f t="shared" si="20"/>
        <v>553</v>
      </c>
      <c r="C653" s="128"/>
      <c r="D653" s="34">
        <f t="shared" si="19"/>
        <v>553</v>
      </c>
      <c r="E653" s="514">
        <v>45695</v>
      </c>
      <c r="F653" s="37">
        <v>553</v>
      </c>
      <c r="G653" s="515">
        <v>45696</v>
      </c>
      <c r="H653" s="76">
        <f t="shared" si="17"/>
        <v>0</v>
      </c>
      <c r="K653" s="134">
        <v>649</v>
      </c>
      <c r="L653" s="680">
        <v>45695</v>
      </c>
      <c r="M653" s="136"/>
      <c r="N653" s="137">
        <f t="shared" si="18"/>
        <v>180</v>
      </c>
      <c r="O653" s="138">
        <v>180</v>
      </c>
      <c r="P653" s="288">
        <f t="shared" si="21"/>
        <v>0</v>
      </c>
      <c r="Q653" s="41"/>
    </row>
    <row r="654" spans="1:18" ht="15.6" x14ac:dyDescent="0.3">
      <c r="A654" s="150"/>
      <c r="B654" s="142">
        <f t="shared" si="20"/>
        <v>553</v>
      </c>
      <c r="C654" s="128"/>
      <c r="D654" s="34">
        <f t="shared" si="19"/>
        <v>553</v>
      </c>
      <c r="E654" s="514">
        <v>45696</v>
      </c>
      <c r="F654" s="37">
        <v>553</v>
      </c>
      <c r="G654" s="515">
        <v>45697</v>
      </c>
      <c r="H654" s="76">
        <f t="shared" si="17"/>
        <v>0</v>
      </c>
      <c r="K654" s="134">
        <v>650</v>
      </c>
      <c r="L654" s="680">
        <v>45696</v>
      </c>
      <c r="M654" s="136"/>
      <c r="N654" s="137">
        <f t="shared" si="18"/>
        <v>180</v>
      </c>
      <c r="O654" s="138">
        <v>180</v>
      </c>
      <c r="P654" s="288">
        <f t="shared" si="21"/>
        <v>0</v>
      </c>
      <c r="Q654" s="41"/>
    </row>
    <row r="655" spans="1:18" ht="15.6" x14ac:dyDescent="0.3">
      <c r="A655" s="150"/>
      <c r="B655" s="142">
        <f t="shared" si="20"/>
        <v>554</v>
      </c>
      <c r="C655" s="128"/>
      <c r="D655" s="34">
        <f t="shared" si="19"/>
        <v>553</v>
      </c>
      <c r="E655" s="514">
        <v>45697</v>
      </c>
      <c r="F655" s="37">
        <v>554</v>
      </c>
      <c r="G655" s="515">
        <v>45698</v>
      </c>
      <c r="H655" s="76">
        <f t="shared" si="17"/>
        <v>1</v>
      </c>
      <c r="K655" s="134">
        <v>651</v>
      </c>
      <c r="L655" s="680">
        <v>45697</v>
      </c>
      <c r="M655" s="136"/>
      <c r="N655" s="137">
        <f t="shared" si="18"/>
        <v>180</v>
      </c>
      <c r="O655" s="138">
        <v>175</v>
      </c>
      <c r="P655" s="288">
        <f t="shared" si="21"/>
        <v>5</v>
      </c>
      <c r="Q655" s="41"/>
    </row>
    <row r="656" spans="1:18" ht="15.6" x14ac:dyDescent="0.3">
      <c r="A656" s="150"/>
      <c r="B656" s="142">
        <f t="shared" si="20"/>
        <v>554</v>
      </c>
      <c r="C656" s="128"/>
      <c r="D656" s="34">
        <f t="shared" si="19"/>
        <v>554</v>
      </c>
      <c r="E656" s="514">
        <v>45698</v>
      </c>
      <c r="F656" s="37">
        <v>554</v>
      </c>
      <c r="G656" s="515">
        <v>45699</v>
      </c>
      <c r="H656" s="76">
        <f t="shared" si="17"/>
        <v>0</v>
      </c>
      <c r="K656" s="134">
        <v>652</v>
      </c>
      <c r="L656" s="680">
        <v>45698</v>
      </c>
      <c r="M656" s="136"/>
      <c r="N656" s="137">
        <f t="shared" si="18"/>
        <v>175</v>
      </c>
      <c r="O656" s="138">
        <v>175</v>
      </c>
      <c r="P656" s="288">
        <f t="shared" si="21"/>
        <v>0</v>
      </c>
      <c r="Q656" s="41"/>
    </row>
    <row r="657" spans="1:17" ht="15.6" x14ac:dyDescent="0.3">
      <c r="A657" s="150"/>
      <c r="B657" s="142">
        <f t="shared" si="20"/>
        <v>558</v>
      </c>
      <c r="C657" s="128"/>
      <c r="D657" s="34">
        <f t="shared" si="19"/>
        <v>554</v>
      </c>
      <c r="E657" s="514">
        <v>45699</v>
      </c>
      <c r="F657" s="37">
        <v>558</v>
      </c>
      <c r="G657" s="515">
        <v>45700</v>
      </c>
      <c r="H657" s="76">
        <f t="shared" si="17"/>
        <v>4</v>
      </c>
      <c r="K657" s="134">
        <v>653</v>
      </c>
      <c r="L657" s="680">
        <v>45699</v>
      </c>
      <c r="M657" s="136"/>
      <c r="N657" s="137">
        <f t="shared" si="18"/>
        <v>175</v>
      </c>
      <c r="O657" s="138">
        <v>150</v>
      </c>
      <c r="P657" s="288">
        <f t="shared" si="21"/>
        <v>25</v>
      </c>
      <c r="Q657" s="41"/>
    </row>
    <row r="658" spans="1:17" ht="15.6" x14ac:dyDescent="0.3">
      <c r="A658" s="150"/>
      <c r="B658" s="142">
        <f t="shared" si="20"/>
        <v>570</v>
      </c>
      <c r="C658" s="128"/>
      <c r="D658" s="34">
        <f t="shared" si="19"/>
        <v>558</v>
      </c>
      <c r="E658" s="514">
        <v>45700</v>
      </c>
      <c r="F658" s="37">
        <v>570</v>
      </c>
      <c r="G658" s="515">
        <v>45701</v>
      </c>
      <c r="H658" s="76">
        <f t="shared" si="17"/>
        <v>12</v>
      </c>
      <c r="K658" s="134">
        <v>654</v>
      </c>
      <c r="L658" s="680">
        <v>45700</v>
      </c>
      <c r="M658" s="136"/>
      <c r="N658" s="137">
        <f t="shared" si="18"/>
        <v>150</v>
      </c>
      <c r="O658" s="138">
        <v>50</v>
      </c>
      <c r="P658" s="288">
        <f t="shared" si="21"/>
        <v>100</v>
      </c>
      <c r="Q658" s="41"/>
    </row>
    <row r="659" spans="1:17" ht="15.6" x14ac:dyDescent="0.3">
      <c r="A659" s="150"/>
      <c r="B659" s="142">
        <f t="shared" si="20"/>
        <v>571</v>
      </c>
      <c r="C659" s="128"/>
      <c r="D659" s="34">
        <f t="shared" si="19"/>
        <v>570</v>
      </c>
      <c r="E659" s="514">
        <v>45701</v>
      </c>
      <c r="F659" s="37">
        <v>571</v>
      </c>
      <c r="G659" s="515">
        <v>45702</v>
      </c>
      <c r="H659" s="76">
        <f t="shared" si="17"/>
        <v>1</v>
      </c>
      <c r="K659" s="134">
        <v>655</v>
      </c>
      <c r="L659" s="680">
        <v>45701</v>
      </c>
      <c r="M659" s="136">
        <v>60</v>
      </c>
      <c r="N659" s="137">
        <f t="shared" si="18"/>
        <v>50</v>
      </c>
      <c r="O659" s="138">
        <v>97.5</v>
      </c>
      <c r="P659" s="288">
        <f t="shared" si="21"/>
        <v>12.5</v>
      </c>
      <c r="Q659" s="41"/>
    </row>
    <row r="660" spans="1:17" ht="15.6" x14ac:dyDescent="0.3">
      <c r="A660" s="150"/>
      <c r="B660" s="142">
        <f t="shared" si="20"/>
        <v>571</v>
      </c>
      <c r="C660" s="128"/>
      <c r="D660" s="34">
        <f t="shared" si="19"/>
        <v>571</v>
      </c>
      <c r="E660" s="514">
        <v>45702</v>
      </c>
      <c r="F660" s="37">
        <v>571</v>
      </c>
      <c r="G660" s="515">
        <v>45703</v>
      </c>
      <c r="H660" s="76">
        <f t="shared" si="17"/>
        <v>0</v>
      </c>
      <c r="K660" s="134">
        <v>656</v>
      </c>
      <c r="L660" s="680">
        <v>45702</v>
      </c>
      <c r="M660" s="136"/>
      <c r="N660" s="137">
        <f t="shared" si="18"/>
        <v>97.5</v>
      </c>
      <c r="O660" s="138">
        <v>97.5</v>
      </c>
      <c r="P660" s="288">
        <f t="shared" si="21"/>
        <v>0</v>
      </c>
      <c r="Q660" s="41"/>
    </row>
    <row r="661" spans="1:17" ht="15.6" x14ac:dyDescent="0.3">
      <c r="A661" s="150"/>
      <c r="B661" s="142">
        <f t="shared" si="20"/>
        <v>571</v>
      </c>
      <c r="C661" s="128"/>
      <c r="D661" s="34">
        <f t="shared" si="19"/>
        <v>571</v>
      </c>
      <c r="E661" s="514">
        <v>45703</v>
      </c>
      <c r="F661" s="37">
        <v>571</v>
      </c>
      <c r="G661" s="515">
        <v>45704</v>
      </c>
      <c r="H661" s="76">
        <f t="shared" si="17"/>
        <v>0</v>
      </c>
      <c r="K661" s="134">
        <v>657</v>
      </c>
      <c r="L661" s="680">
        <v>45703</v>
      </c>
      <c r="M661" s="136"/>
      <c r="N661" s="137">
        <f t="shared" si="18"/>
        <v>97.5</v>
      </c>
      <c r="O661" s="138">
        <v>97.5</v>
      </c>
      <c r="P661" s="288">
        <f t="shared" si="21"/>
        <v>0</v>
      </c>
      <c r="Q661" s="41"/>
    </row>
    <row r="662" spans="1:17" ht="15.6" x14ac:dyDescent="0.3">
      <c r="A662" s="150"/>
      <c r="B662" s="142">
        <f t="shared" si="20"/>
        <v>571</v>
      </c>
      <c r="C662" s="128"/>
      <c r="D662" s="34">
        <f t="shared" si="19"/>
        <v>571</v>
      </c>
      <c r="E662" s="514">
        <v>45704</v>
      </c>
      <c r="F662" s="37">
        <v>571</v>
      </c>
      <c r="G662" s="515">
        <v>45705</v>
      </c>
      <c r="H662" s="76">
        <f t="shared" si="17"/>
        <v>0</v>
      </c>
      <c r="K662" s="134">
        <v>658</v>
      </c>
      <c r="L662" s="680">
        <v>45704</v>
      </c>
      <c r="M662" s="136"/>
      <c r="N662" s="137">
        <f t="shared" si="18"/>
        <v>97.5</v>
      </c>
      <c r="O662" s="138">
        <v>97.5</v>
      </c>
      <c r="P662" s="288">
        <f t="shared" si="21"/>
        <v>0</v>
      </c>
      <c r="Q662" s="41"/>
    </row>
    <row r="663" spans="1:17" ht="15.6" x14ac:dyDescent="0.3">
      <c r="A663" s="150"/>
      <c r="B663" s="142">
        <f t="shared" si="20"/>
        <v>575</v>
      </c>
      <c r="C663" s="128"/>
      <c r="D663" s="34">
        <f t="shared" si="19"/>
        <v>571</v>
      </c>
      <c r="E663" s="514">
        <v>45705</v>
      </c>
      <c r="F663" s="37">
        <v>575</v>
      </c>
      <c r="G663" s="515">
        <v>45706</v>
      </c>
      <c r="H663" s="76">
        <f t="shared" si="17"/>
        <v>4</v>
      </c>
      <c r="K663" s="134">
        <v>659</v>
      </c>
      <c r="L663" s="680">
        <v>45705</v>
      </c>
      <c r="M663" s="136"/>
      <c r="N663" s="137">
        <f t="shared" si="18"/>
        <v>97.5</v>
      </c>
      <c r="O663" s="138">
        <v>75</v>
      </c>
      <c r="P663" s="288">
        <f t="shared" si="21"/>
        <v>22.5</v>
      </c>
      <c r="Q663" s="41"/>
    </row>
    <row r="664" spans="1:17" ht="15.6" x14ac:dyDescent="0.3">
      <c r="A664" s="150"/>
      <c r="B664" s="142">
        <f t="shared" si="20"/>
        <v>575</v>
      </c>
      <c r="C664" s="128"/>
      <c r="D664" s="34">
        <f t="shared" si="19"/>
        <v>575</v>
      </c>
      <c r="E664" s="514">
        <v>45706</v>
      </c>
      <c r="F664" s="37">
        <v>575</v>
      </c>
      <c r="G664" s="515">
        <v>45707</v>
      </c>
      <c r="H664" s="76">
        <f t="shared" si="17"/>
        <v>0</v>
      </c>
      <c r="K664" s="134">
        <v>660</v>
      </c>
      <c r="L664" s="680">
        <v>45706</v>
      </c>
      <c r="M664" s="136"/>
      <c r="N664" s="137">
        <f t="shared" si="18"/>
        <v>75</v>
      </c>
      <c r="O664" s="138">
        <v>75</v>
      </c>
      <c r="P664" s="288">
        <f t="shared" si="21"/>
        <v>0</v>
      </c>
      <c r="Q664" s="41"/>
    </row>
    <row r="665" spans="1:17" ht="15.6" x14ac:dyDescent="0.3">
      <c r="A665" s="150"/>
      <c r="B665" s="142">
        <f t="shared" si="20"/>
        <v>575</v>
      </c>
      <c r="C665" s="128"/>
      <c r="D665" s="34">
        <f t="shared" si="19"/>
        <v>575</v>
      </c>
      <c r="E665" s="514">
        <v>45707</v>
      </c>
      <c r="F665" s="37">
        <v>575</v>
      </c>
      <c r="G665" s="515">
        <v>45708</v>
      </c>
      <c r="H665" s="76">
        <f t="shared" si="17"/>
        <v>0</v>
      </c>
      <c r="K665" s="134">
        <v>661</v>
      </c>
      <c r="L665" s="680">
        <v>45707</v>
      </c>
      <c r="M665" s="136"/>
      <c r="N665" s="137">
        <f t="shared" si="18"/>
        <v>75</v>
      </c>
      <c r="O665" s="138">
        <v>75</v>
      </c>
      <c r="P665" s="288">
        <f t="shared" si="21"/>
        <v>0</v>
      </c>
      <c r="Q665" s="41"/>
    </row>
    <row r="666" spans="1:17" ht="15.6" x14ac:dyDescent="0.3">
      <c r="A666" s="150"/>
      <c r="B666" s="142">
        <f t="shared" si="20"/>
        <v>575</v>
      </c>
      <c r="C666" s="128"/>
      <c r="D666" s="34">
        <f t="shared" si="19"/>
        <v>575</v>
      </c>
      <c r="E666" s="514">
        <v>45708</v>
      </c>
      <c r="F666" s="37">
        <v>575</v>
      </c>
      <c r="G666" s="515">
        <v>45709</v>
      </c>
      <c r="H666" s="76">
        <f t="shared" si="17"/>
        <v>0</v>
      </c>
      <c r="K666" s="134">
        <v>662</v>
      </c>
      <c r="L666" s="680">
        <v>45708</v>
      </c>
      <c r="M666" s="136"/>
      <c r="N666" s="137">
        <f t="shared" si="18"/>
        <v>75</v>
      </c>
      <c r="O666" s="138">
        <v>75</v>
      </c>
      <c r="P666" s="288">
        <f t="shared" si="21"/>
        <v>0</v>
      </c>
      <c r="Q666" s="41"/>
    </row>
    <row r="667" spans="1:17" ht="15.6" x14ac:dyDescent="0.3">
      <c r="A667" s="150"/>
      <c r="B667" s="142">
        <f t="shared" si="20"/>
        <v>575</v>
      </c>
      <c r="C667" s="128"/>
      <c r="D667" s="34">
        <f t="shared" si="19"/>
        <v>575</v>
      </c>
      <c r="E667" s="514">
        <v>45709</v>
      </c>
      <c r="F667" s="37">
        <v>575</v>
      </c>
      <c r="G667" s="515">
        <v>45710</v>
      </c>
      <c r="H667" s="76">
        <f t="shared" si="17"/>
        <v>0</v>
      </c>
      <c r="K667" s="134">
        <v>663</v>
      </c>
      <c r="L667" s="680">
        <v>45709</v>
      </c>
      <c r="M667" s="136"/>
      <c r="N667" s="137">
        <f t="shared" si="18"/>
        <v>75</v>
      </c>
      <c r="O667" s="138">
        <v>67.5</v>
      </c>
      <c r="P667" s="288">
        <f t="shared" si="21"/>
        <v>7.5</v>
      </c>
      <c r="Q667" s="41"/>
    </row>
    <row r="668" spans="1:17" ht="15.6" x14ac:dyDescent="0.3">
      <c r="A668" s="150"/>
      <c r="B668" s="142">
        <f t="shared" si="20"/>
        <v>576</v>
      </c>
      <c r="C668" s="128"/>
      <c r="D668" s="34">
        <f t="shared" si="19"/>
        <v>575</v>
      </c>
      <c r="E668" s="514">
        <v>45710</v>
      </c>
      <c r="F668" s="37">
        <v>576</v>
      </c>
      <c r="G668" s="515">
        <v>45711</v>
      </c>
      <c r="H668" s="76">
        <f t="shared" si="17"/>
        <v>1</v>
      </c>
      <c r="K668" s="134">
        <v>664</v>
      </c>
      <c r="L668" s="680">
        <v>45710</v>
      </c>
      <c r="M668" s="136"/>
      <c r="N668" s="137">
        <f t="shared" si="18"/>
        <v>67.5</v>
      </c>
      <c r="O668" s="138">
        <v>60</v>
      </c>
      <c r="P668" s="288">
        <f t="shared" si="21"/>
        <v>7.5</v>
      </c>
      <c r="Q668" s="41"/>
    </row>
    <row r="669" spans="1:17" ht="15.6" x14ac:dyDescent="0.3">
      <c r="A669" s="150"/>
      <c r="B669" s="142">
        <f t="shared" si="20"/>
        <v>577</v>
      </c>
      <c r="C669" s="128"/>
      <c r="D669" s="34">
        <f t="shared" si="19"/>
        <v>576</v>
      </c>
      <c r="E669" s="514">
        <v>45711</v>
      </c>
      <c r="F669" s="37">
        <v>577</v>
      </c>
      <c r="G669" s="515">
        <v>45712</v>
      </c>
      <c r="H669" s="76">
        <f t="shared" si="17"/>
        <v>1</v>
      </c>
      <c r="K669" s="134">
        <v>665</v>
      </c>
      <c r="L669" s="680">
        <v>45711</v>
      </c>
      <c r="M669" s="136"/>
      <c r="N669" s="137">
        <f t="shared" si="18"/>
        <v>60</v>
      </c>
      <c r="O669" s="138">
        <v>60</v>
      </c>
      <c r="P669" s="288">
        <f t="shared" si="21"/>
        <v>0</v>
      </c>
      <c r="Q669" s="41"/>
    </row>
    <row r="670" spans="1:17" ht="15.6" x14ac:dyDescent="0.3">
      <c r="A670" s="150"/>
      <c r="B670" s="142">
        <f t="shared" si="20"/>
        <v>577</v>
      </c>
      <c r="C670" s="128"/>
      <c r="D670" s="34">
        <f t="shared" si="19"/>
        <v>577</v>
      </c>
      <c r="E670" s="514">
        <v>45712</v>
      </c>
      <c r="F670" s="37">
        <v>577</v>
      </c>
      <c r="G670" s="515">
        <v>45713</v>
      </c>
      <c r="H670" s="76">
        <f t="shared" si="17"/>
        <v>0</v>
      </c>
      <c r="K670" s="134">
        <v>666</v>
      </c>
      <c r="L670" s="680">
        <v>45712</v>
      </c>
      <c r="M670" s="136"/>
      <c r="N670" s="137">
        <f t="shared" si="18"/>
        <v>60</v>
      </c>
      <c r="O670" s="138">
        <v>60</v>
      </c>
      <c r="P670" s="288">
        <f t="shared" si="21"/>
        <v>0</v>
      </c>
      <c r="Q670" s="41"/>
    </row>
    <row r="671" spans="1:17" ht="15.6" x14ac:dyDescent="0.3">
      <c r="A671" s="150"/>
      <c r="B671" s="142">
        <f t="shared" si="20"/>
        <v>577</v>
      </c>
      <c r="C671" s="128"/>
      <c r="D671" s="34">
        <f t="shared" si="19"/>
        <v>577</v>
      </c>
      <c r="E671" s="514">
        <v>45713</v>
      </c>
      <c r="F671" s="37">
        <v>577</v>
      </c>
      <c r="G671" s="515">
        <v>45714</v>
      </c>
      <c r="H671" s="76">
        <f t="shared" si="17"/>
        <v>0</v>
      </c>
      <c r="K671" s="134">
        <v>667</v>
      </c>
      <c r="L671" s="680">
        <v>45713</v>
      </c>
      <c r="M671" s="136"/>
      <c r="N671" s="137">
        <f t="shared" si="18"/>
        <v>60</v>
      </c>
      <c r="O671" s="138">
        <v>60</v>
      </c>
      <c r="P671" s="288">
        <f t="shared" si="21"/>
        <v>0</v>
      </c>
      <c r="Q671" s="41"/>
    </row>
    <row r="672" spans="1:17" ht="15.6" x14ac:dyDescent="0.3">
      <c r="A672" s="150"/>
      <c r="B672" s="142">
        <f t="shared" si="20"/>
        <v>577</v>
      </c>
      <c r="C672" s="128"/>
      <c r="D672" s="34">
        <f t="shared" si="19"/>
        <v>577</v>
      </c>
      <c r="E672" s="514">
        <v>45714</v>
      </c>
      <c r="F672" s="37">
        <v>577</v>
      </c>
      <c r="G672" s="515">
        <v>45715</v>
      </c>
      <c r="H672" s="76">
        <f t="shared" si="17"/>
        <v>0</v>
      </c>
      <c r="K672" s="134">
        <v>668</v>
      </c>
      <c r="L672" s="680">
        <v>45714</v>
      </c>
      <c r="M672" s="136"/>
      <c r="N672" s="137">
        <f t="shared" si="18"/>
        <v>60</v>
      </c>
      <c r="O672" s="138">
        <v>60</v>
      </c>
      <c r="P672" s="288">
        <f t="shared" si="21"/>
        <v>0</v>
      </c>
      <c r="Q672" s="41"/>
    </row>
    <row r="673" spans="1:18" ht="15.6" x14ac:dyDescent="0.3">
      <c r="A673" s="150"/>
      <c r="B673" s="142">
        <f t="shared" si="20"/>
        <v>577</v>
      </c>
      <c r="C673" s="128"/>
      <c r="D673" s="34">
        <f t="shared" si="19"/>
        <v>577</v>
      </c>
      <c r="E673" s="514">
        <v>45715</v>
      </c>
      <c r="F673" s="37">
        <v>577</v>
      </c>
      <c r="G673" s="515">
        <v>45716</v>
      </c>
      <c r="H673" s="76">
        <f t="shared" si="17"/>
        <v>0</v>
      </c>
      <c r="K673" s="134">
        <v>669</v>
      </c>
      <c r="L673" s="680">
        <v>45715</v>
      </c>
      <c r="M673" s="136"/>
      <c r="N673" s="137">
        <f t="shared" si="18"/>
        <v>60</v>
      </c>
      <c r="O673" s="138">
        <v>60</v>
      </c>
      <c r="P673" s="288">
        <f t="shared" si="21"/>
        <v>0</v>
      </c>
      <c r="Q673" s="41"/>
    </row>
    <row r="674" spans="1:18" ht="15.6" x14ac:dyDescent="0.3">
      <c r="A674" s="150"/>
      <c r="B674" s="142">
        <f t="shared" si="20"/>
        <v>577</v>
      </c>
      <c r="C674" s="128"/>
      <c r="D674" s="34">
        <f t="shared" si="19"/>
        <v>577</v>
      </c>
      <c r="E674" s="514">
        <v>45716</v>
      </c>
      <c r="F674" s="37">
        <v>577</v>
      </c>
      <c r="G674" s="515">
        <v>45717</v>
      </c>
      <c r="H674" s="76">
        <f t="shared" si="17"/>
        <v>0</v>
      </c>
      <c r="K674" s="134">
        <v>670</v>
      </c>
      <c r="L674" s="680">
        <v>45716</v>
      </c>
      <c r="M674" s="136"/>
      <c r="N674" s="137">
        <f t="shared" si="18"/>
        <v>60</v>
      </c>
      <c r="O674" s="138">
        <v>60</v>
      </c>
      <c r="P674" s="288">
        <f t="shared" si="21"/>
        <v>0</v>
      </c>
      <c r="Q674" s="41"/>
      <c r="R674" s="48">
        <f>SUM(P647:P674)</f>
        <v>370</v>
      </c>
    </row>
    <row r="675" spans="1:18" ht="15.6" x14ac:dyDescent="0.3">
      <c r="A675" s="150"/>
      <c r="B675" s="142">
        <f t="shared" si="20"/>
        <v>577</v>
      </c>
      <c r="C675" s="128"/>
      <c r="D675" s="34">
        <f t="shared" si="19"/>
        <v>577</v>
      </c>
      <c r="E675" s="514">
        <v>45717</v>
      </c>
      <c r="F675" s="37">
        <v>577</v>
      </c>
      <c r="G675" s="515">
        <v>45718</v>
      </c>
      <c r="H675" s="76">
        <f t="shared" si="17"/>
        <v>0</v>
      </c>
      <c r="K675" s="134">
        <v>671</v>
      </c>
      <c r="L675" s="680">
        <v>45717</v>
      </c>
      <c r="M675" s="136"/>
      <c r="N675" s="137">
        <f t="shared" si="18"/>
        <v>60</v>
      </c>
      <c r="O675" s="138">
        <v>60</v>
      </c>
      <c r="P675" s="288">
        <f t="shared" si="21"/>
        <v>0</v>
      </c>
      <c r="Q675" s="41"/>
    </row>
    <row r="676" spans="1:18" ht="15.6" x14ac:dyDescent="0.3">
      <c r="A676" s="150"/>
      <c r="B676" s="142">
        <f t="shared" si="20"/>
        <v>577</v>
      </c>
      <c r="C676" s="128"/>
      <c r="D676" s="34">
        <f t="shared" si="19"/>
        <v>577</v>
      </c>
      <c r="E676" s="514">
        <v>45718</v>
      </c>
      <c r="F676" s="37">
        <v>577</v>
      </c>
      <c r="G676" s="515">
        <v>45719</v>
      </c>
      <c r="H676" s="76">
        <f t="shared" si="17"/>
        <v>0</v>
      </c>
      <c r="K676" s="134">
        <v>672</v>
      </c>
      <c r="L676" s="680">
        <v>45718</v>
      </c>
      <c r="M676" s="136"/>
      <c r="N676" s="137">
        <f t="shared" si="18"/>
        <v>60</v>
      </c>
      <c r="O676" s="138">
        <v>60</v>
      </c>
      <c r="P676" s="288">
        <f t="shared" si="21"/>
        <v>0</v>
      </c>
      <c r="Q676" s="41"/>
    </row>
    <row r="677" spans="1:18" ht="15.6" x14ac:dyDescent="0.3">
      <c r="A677" s="150"/>
      <c r="B677" s="142">
        <f t="shared" si="20"/>
        <v>577</v>
      </c>
      <c r="C677" s="128"/>
      <c r="D677" s="34">
        <f t="shared" si="19"/>
        <v>577</v>
      </c>
      <c r="E677" s="514">
        <v>45719</v>
      </c>
      <c r="F677" s="37">
        <v>577</v>
      </c>
      <c r="G677" s="515">
        <v>45720</v>
      </c>
      <c r="H677" s="76">
        <f t="shared" si="17"/>
        <v>0</v>
      </c>
      <c r="K677" s="134">
        <v>673</v>
      </c>
      <c r="L677" s="680">
        <v>45719</v>
      </c>
      <c r="M677" s="136"/>
      <c r="N677" s="137">
        <f t="shared" si="18"/>
        <v>60</v>
      </c>
      <c r="O677" s="138">
        <v>60</v>
      </c>
      <c r="P677" s="288">
        <f t="shared" si="21"/>
        <v>0</v>
      </c>
      <c r="Q677" s="41"/>
    </row>
    <row r="678" spans="1:18" ht="15.6" x14ac:dyDescent="0.3">
      <c r="A678" s="150"/>
      <c r="B678" s="142">
        <f t="shared" si="20"/>
        <v>577</v>
      </c>
      <c r="C678" s="128"/>
      <c r="D678" s="34">
        <f t="shared" si="19"/>
        <v>577</v>
      </c>
      <c r="E678" s="514">
        <v>45720</v>
      </c>
      <c r="F678" s="37">
        <v>577</v>
      </c>
      <c r="G678" s="515">
        <v>45721</v>
      </c>
      <c r="H678" s="76">
        <f t="shared" si="17"/>
        <v>0</v>
      </c>
      <c r="K678" s="134">
        <v>674</v>
      </c>
      <c r="L678" s="680">
        <v>45720</v>
      </c>
      <c r="M678" s="136"/>
      <c r="N678" s="137">
        <f t="shared" si="18"/>
        <v>60</v>
      </c>
      <c r="O678" s="138">
        <v>60</v>
      </c>
      <c r="P678" s="288">
        <f t="shared" si="21"/>
        <v>0</v>
      </c>
      <c r="Q678" s="41"/>
    </row>
    <row r="679" spans="1:18" ht="15.6" x14ac:dyDescent="0.3">
      <c r="A679" s="150"/>
      <c r="B679" s="142">
        <f t="shared" si="20"/>
        <v>577</v>
      </c>
      <c r="C679" s="128"/>
      <c r="D679" s="34">
        <f t="shared" si="19"/>
        <v>577</v>
      </c>
      <c r="E679" s="514">
        <v>45721</v>
      </c>
      <c r="F679" s="37">
        <v>577</v>
      </c>
      <c r="G679" s="515">
        <v>45722</v>
      </c>
      <c r="H679" s="76">
        <f t="shared" si="17"/>
        <v>0</v>
      </c>
      <c r="K679" s="134">
        <v>675</v>
      </c>
      <c r="L679" s="680">
        <v>45721</v>
      </c>
      <c r="M679" s="136"/>
      <c r="N679" s="137">
        <f t="shared" si="18"/>
        <v>60</v>
      </c>
      <c r="O679" s="138">
        <v>60</v>
      </c>
      <c r="P679" s="288">
        <f t="shared" si="21"/>
        <v>0</v>
      </c>
      <c r="Q679" s="41"/>
    </row>
    <row r="680" spans="1:18" ht="15.6" x14ac:dyDescent="0.3">
      <c r="A680" s="150"/>
      <c r="B680" s="142">
        <f t="shared" si="20"/>
        <v>577</v>
      </c>
      <c r="C680" s="128"/>
      <c r="D680" s="34">
        <f t="shared" si="19"/>
        <v>577</v>
      </c>
      <c r="E680" s="514">
        <v>45722</v>
      </c>
      <c r="F680" s="37">
        <v>577</v>
      </c>
      <c r="G680" s="515">
        <v>45723</v>
      </c>
      <c r="H680" s="76">
        <f t="shared" si="17"/>
        <v>0</v>
      </c>
      <c r="K680" s="134">
        <v>676</v>
      </c>
      <c r="L680" s="680">
        <v>45722</v>
      </c>
      <c r="M680" s="136"/>
      <c r="N680" s="137">
        <f t="shared" si="18"/>
        <v>60</v>
      </c>
      <c r="O680" s="138">
        <v>60</v>
      </c>
      <c r="P680" s="288">
        <f t="shared" si="21"/>
        <v>0</v>
      </c>
      <c r="Q680" s="41"/>
    </row>
    <row r="681" spans="1:18" ht="15.6" x14ac:dyDescent="0.3">
      <c r="A681" s="150"/>
      <c r="B681" s="142">
        <f t="shared" si="20"/>
        <v>577</v>
      </c>
      <c r="C681" s="128"/>
      <c r="D681" s="34">
        <f t="shared" si="19"/>
        <v>577</v>
      </c>
      <c r="E681" s="514">
        <v>45723</v>
      </c>
      <c r="F681" s="37">
        <v>577</v>
      </c>
      <c r="G681" s="515">
        <v>45724</v>
      </c>
      <c r="H681" s="76">
        <f t="shared" si="17"/>
        <v>0</v>
      </c>
      <c r="K681" s="134">
        <v>677</v>
      </c>
      <c r="L681" s="680">
        <v>45723</v>
      </c>
      <c r="M681" s="136"/>
      <c r="N681" s="137">
        <f t="shared" si="18"/>
        <v>60</v>
      </c>
      <c r="O681" s="138">
        <v>60</v>
      </c>
      <c r="P681" s="288">
        <f t="shared" si="21"/>
        <v>0</v>
      </c>
      <c r="Q681" s="41"/>
    </row>
    <row r="682" spans="1:18" ht="15.6" x14ac:dyDescent="0.3">
      <c r="A682" s="150"/>
      <c r="B682" s="142">
        <f t="shared" si="20"/>
        <v>577</v>
      </c>
      <c r="C682" s="128"/>
      <c r="D682" s="34">
        <f t="shared" si="19"/>
        <v>577</v>
      </c>
      <c r="E682" s="514">
        <v>45724</v>
      </c>
      <c r="F682" s="37">
        <v>577</v>
      </c>
      <c r="G682" s="515">
        <v>45725</v>
      </c>
      <c r="H682" s="76">
        <f t="shared" si="17"/>
        <v>0</v>
      </c>
      <c r="K682" s="134">
        <v>678</v>
      </c>
      <c r="L682" s="680">
        <v>45724</v>
      </c>
      <c r="M682" s="136"/>
      <c r="N682" s="137">
        <f t="shared" si="18"/>
        <v>60</v>
      </c>
      <c r="O682" s="138">
        <v>60</v>
      </c>
      <c r="P682" s="288">
        <f t="shared" si="21"/>
        <v>0</v>
      </c>
      <c r="Q682" s="41"/>
    </row>
    <row r="683" spans="1:18" ht="15.6" x14ac:dyDescent="0.3">
      <c r="A683" s="150"/>
      <c r="B683" s="142">
        <f t="shared" si="20"/>
        <v>577</v>
      </c>
      <c r="C683" s="128"/>
      <c r="D683" s="34">
        <f t="shared" si="19"/>
        <v>577</v>
      </c>
      <c r="E683" s="514">
        <v>45725</v>
      </c>
      <c r="F683" s="37">
        <v>577</v>
      </c>
      <c r="G683" s="515">
        <v>45726</v>
      </c>
      <c r="H683" s="76">
        <f t="shared" si="17"/>
        <v>0</v>
      </c>
      <c r="K683" s="134">
        <v>679</v>
      </c>
      <c r="L683" s="680">
        <v>45725</v>
      </c>
      <c r="M683" s="136">
        <v>30</v>
      </c>
      <c r="N683" s="137">
        <f t="shared" si="18"/>
        <v>60</v>
      </c>
      <c r="O683" s="138">
        <v>90</v>
      </c>
      <c r="P683" s="288">
        <f t="shared" si="21"/>
        <v>0</v>
      </c>
      <c r="Q683" s="41"/>
    </row>
    <row r="684" spans="1:18" ht="15.6" x14ac:dyDescent="0.3">
      <c r="A684" s="150"/>
      <c r="B684" s="142">
        <f t="shared" si="20"/>
        <v>577</v>
      </c>
      <c r="C684" s="128"/>
      <c r="D684" s="34">
        <f t="shared" si="19"/>
        <v>577</v>
      </c>
      <c r="E684" s="514">
        <v>45726</v>
      </c>
      <c r="F684" s="37">
        <v>577</v>
      </c>
      <c r="G684" s="515">
        <v>45727</v>
      </c>
      <c r="H684" s="76">
        <f t="shared" si="17"/>
        <v>0</v>
      </c>
      <c r="K684" s="134">
        <v>680</v>
      </c>
      <c r="L684" s="680">
        <v>45726</v>
      </c>
      <c r="M684" s="136"/>
      <c r="N684" s="137">
        <f t="shared" si="18"/>
        <v>90</v>
      </c>
      <c r="O684" s="138">
        <v>90</v>
      </c>
      <c r="P684" s="288">
        <f t="shared" si="21"/>
        <v>0</v>
      </c>
      <c r="Q684" s="41"/>
    </row>
    <row r="685" spans="1:18" ht="15.6" x14ac:dyDescent="0.3">
      <c r="A685" s="150"/>
      <c r="B685" s="142">
        <f t="shared" si="20"/>
        <v>577</v>
      </c>
      <c r="C685" s="128"/>
      <c r="D685" s="34">
        <f t="shared" si="19"/>
        <v>577</v>
      </c>
      <c r="E685" s="514">
        <v>45727</v>
      </c>
      <c r="F685" s="37">
        <v>577</v>
      </c>
      <c r="G685" s="515">
        <v>45728</v>
      </c>
      <c r="H685" s="76">
        <f t="shared" si="17"/>
        <v>0</v>
      </c>
      <c r="K685" s="134">
        <v>681</v>
      </c>
      <c r="L685" s="680">
        <v>45727</v>
      </c>
      <c r="M685" s="136"/>
      <c r="N685" s="137">
        <f t="shared" si="18"/>
        <v>90</v>
      </c>
      <c r="O685" s="138">
        <v>90</v>
      </c>
      <c r="P685" s="288">
        <f t="shared" si="21"/>
        <v>0</v>
      </c>
      <c r="Q685" s="41"/>
    </row>
    <row r="686" spans="1:18" ht="15.6" x14ac:dyDescent="0.3">
      <c r="A686" s="150"/>
      <c r="B686" s="142">
        <f t="shared" si="20"/>
        <v>577</v>
      </c>
      <c r="C686" s="128"/>
      <c r="D686" s="34">
        <f t="shared" si="19"/>
        <v>577</v>
      </c>
      <c r="E686" s="514">
        <v>45728</v>
      </c>
      <c r="F686" s="37">
        <v>577</v>
      </c>
      <c r="G686" s="515">
        <v>45729</v>
      </c>
      <c r="H686" s="76">
        <f t="shared" si="17"/>
        <v>0</v>
      </c>
      <c r="K686" s="134">
        <v>682</v>
      </c>
      <c r="L686" s="680">
        <v>45728</v>
      </c>
      <c r="M686" s="136"/>
      <c r="N686" s="137">
        <f t="shared" si="18"/>
        <v>90</v>
      </c>
      <c r="O686" s="138">
        <v>90</v>
      </c>
      <c r="P686" s="288">
        <f t="shared" si="21"/>
        <v>0</v>
      </c>
      <c r="Q686" s="41"/>
    </row>
    <row r="687" spans="1:18" ht="15.6" x14ac:dyDescent="0.3">
      <c r="A687" s="150"/>
      <c r="B687" s="142">
        <f t="shared" si="20"/>
        <v>577</v>
      </c>
      <c r="C687" s="128"/>
      <c r="D687" s="34">
        <f t="shared" si="19"/>
        <v>577</v>
      </c>
      <c r="E687" s="514">
        <v>45729</v>
      </c>
      <c r="F687" s="37">
        <v>577</v>
      </c>
      <c r="G687" s="515">
        <v>45730</v>
      </c>
      <c r="H687" s="76">
        <f t="shared" si="17"/>
        <v>0</v>
      </c>
      <c r="K687" s="134">
        <v>683</v>
      </c>
      <c r="L687" s="680">
        <v>45729</v>
      </c>
      <c r="M687" s="136"/>
      <c r="N687" s="137">
        <f t="shared" si="18"/>
        <v>90</v>
      </c>
      <c r="O687" s="138">
        <v>90</v>
      </c>
      <c r="P687" s="288">
        <f t="shared" si="21"/>
        <v>0</v>
      </c>
      <c r="Q687" s="41"/>
    </row>
    <row r="688" spans="1:18" ht="15.6" x14ac:dyDescent="0.3">
      <c r="A688" s="150"/>
      <c r="B688" s="142">
        <f t="shared" si="20"/>
        <v>577</v>
      </c>
      <c r="C688" s="128"/>
      <c r="D688" s="34">
        <f t="shared" si="19"/>
        <v>577</v>
      </c>
      <c r="E688" s="514">
        <v>45730</v>
      </c>
      <c r="F688" s="37">
        <v>577</v>
      </c>
      <c r="G688" s="515">
        <v>45731</v>
      </c>
      <c r="H688" s="76">
        <f t="shared" si="17"/>
        <v>0</v>
      </c>
      <c r="K688" s="134">
        <v>684</v>
      </c>
      <c r="L688" s="680">
        <v>45730</v>
      </c>
      <c r="M688" s="136"/>
      <c r="N688" s="137">
        <f t="shared" si="18"/>
        <v>90</v>
      </c>
      <c r="O688" s="138">
        <v>90</v>
      </c>
      <c r="P688" s="288">
        <f t="shared" si="21"/>
        <v>0</v>
      </c>
      <c r="Q688" s="41"/>
    </row>
    <row r="689" spans="1:17" ht="15.6" x14ac:dyDescent="0.3">
      <c r="A689" s="150"/>
      <c r="B689" s="142">
        <f t="shared" si="20"/>
        <v>577</v>
      </c>
      <c r="C689" s="128"/>
      <c r="D689" s="34">
        <f t="shared" si="19"/>
        <v>577</v>
      </c>
      <c r="E689" s="514">
        <v>45731</v>
      </c>
      <c r="F689" s="37">
        <v>577</v>
      </c>
      <c r="G689" s="515">
        <v>45732</v>
      </c>
      <c r="H689" s="76">
        <f t="shared" si="17"/>
        <v>0</v>
      </c>
      <c r="K689" s="134">
        <v>685</v>
      </c>
      <c r="L689" s="680">
        <v>45731</v>
      </c>
      <c r="M689" s="136"/>
      <c r="N689" s="137">
        <f t="shared" si="18"/>
        <v>90</v>
      </c>
      <c r="O689" s="138">
        <v>90</v>
      </c>
      <c r="P689" s="288">
        <f t="shared" si="21"/>
        <v>0</v>
      </c>
      <c r="Q689" s="41"/>
    </row>
    <row r="690" spans="1:17" ht="15.6" x14ac:dyDescent="0.3">
      <c r="A690" s="150"/>
      <c r="B690" s="142">
        <f t="shared" si="20"/>
        <v>577</v>
      </c>
      <c r="C690" s="128"/>
      <c r="D690" s="34">
        <f t="shared" si="19"/>
        <v>577</v>
      </c>
      <c r="E690" s="514">
        <v>45732</v>
      </c>
      <c r="F690" s="37">
        <v>577</v>
      </c>
      <c r="G690" s="515">
        <v>45733</v>
      </c>
      <c r="H690" s="76">
        <f t="shared" si="17"/>
        <v>0</v>
      </c>
      <c r="K690" s="134">
        <v>686</v>
      </c>
      <c r="L690" s="680">
        <v>45732</v>
      </c>
      <c r="M690" s="136"/>
      <c r="N690" s="137">
        <f t="shared" si="18"/>
        <v>90</v>
      </c>
      <c r="O690" s="138">
        <v>90</v>
      </c>
      <c r="P690" s="288">
        <f t="shared" si="21"/>
        <v>0</v>
      </c>
      <c r="Q690" s="41"/>
    </row>
    <row r="691" spans="1:17" ht="15.6" x14ac:dyDescent="0.3">
      <c r="A691" s="150"/>
      <c r="B691" s="142">
        <f t="shared" si="20"/>
        <v>577</v>
      </c>
      <c r="C691" s="128"/>
      <c r="D691" s="34">
        <f t="shared" si="19"/>
        <v>577</v>
      </c>
      <c r="E691" s="514">
        <v>45733</v>
      </c>
      <c r="F691" s="37">
        <v>577</v>
      </c>
      <c r="G691" s="515">
        <v>45734</v>
      </c>
      <c r="H691" s="76">
        <f t="shared" si="17"/>
        <v>0</v>
      </c>
      <c r="K691" s="134">
        <v>687</v>
      </c>
      <c r="L691" s="680">
        <v>45733</v>
      </c>
      <c r="M691" s="136"/>
      <c r="N691" s="137">
        <f t="shared" si="18"/>
        <v>90</v>
      </c>
      <c r="O691" s="138">
        <v>90</v>
      </c>
      <c r="P691" s="288">
        <f t="shared" si="21"/>
        <v>0</v>
      </c>
      <c r="Q691" s="41"/>
    </row>
    <row r="692" spans="1:17" ht="15.6" x14ac:dyDescent="0.3">
      <c r="A692" s="150"/>
      <c r="B692" s="142">
        <f t="shared" si="20"/>
        <v>577</v>
      </c>
      <c r="C692" s="128"/>
      <c r="D692" s="34">
        <f t="shared" si="19"/>
        <v>577</v>
      </c>
      <c r="E692" s="514">
        <v>45734</v>
      </c>
      <c r="F692" s="37">
        <v>577</v>
      </c>
      <c r="G692" s="515">
        <v>45735</v>
      </c>
      <c r="H692" s="76">
        <f t="shared" si="17"/>
        <v>0</v>
      </c>
      <c r="K692" s="134">
        <v>688</v>
      </c>
      <c r="L692" s="680">
        <v>45734</v>
      </c>
      <c r="M692" s="136"/>
      <c r="N692" s="137">
        <f t="shared" si="18"/>
        <v>90</v>
      </c>
      <c r="O692" s="138">
        <v>90</v>
      </c>
      <c r="P692" s="288">
        <f t="shared" si="21"/>
        <v>0</v>
      </c>
      <c r="Q692" s="41"/>
    </row>
    <row r="693" spans="1:17" ht="15.6" x14ac:dyDescent="0.3">
      <c r="A693" s="150"/>
      <c r="B693" s="142">
        <f t="shared" si="20"/>
        <v>577</v>
      </c>
      <c r="C693" s="128"/>
      <c r="D693" s="34">
        <f t="shared" si="19"/>
        <v>577</v>
      </c>
      <c r="E693" s="514">
        <v>45735</v>
      </c>
      <c r="F693" s="37">
        <v>577</v>
      </c>
      <c r="G693" s="515">
        <v>45736</v>
      </c>
      <c r="H693" s="76">
        <f t="shared" si="17"/>
        <v>0</v>
      </c>
      <c r="K693" s="134">
        <v>689</v>
      </c>
      <c r="L693" s="680">
        <v>45735</v>
      </c>
      <c r="M693" s="136"/>
      <c r="N693" s="137">
        <f t="shared" si="18"/>
        <v>90</v>
      </c>
      <c r="O693" s="138">
        <v>90</v>
      </c>
      <c r="P693" s="288">
        <f t="shared" si="21"/>
        <v>0</v>
      </c>
      <c r="Q693" s="41"/>
    </row>
    <row r="694" spans="1:17" ht="15.6" x14ac:dyDescent="0.3">
      <c r="A694" s="150"/>
      <c r="B694" s="142">
        <f t="shared" si="20"/>
        <v>577</v>
      </c>
      <c r="C694" s="128"/>
      <c r="D694" s="34">
        <f t="shared" si="19"/>
        <v>577</v>
      </c>
      <c r="E694" s="514">
        <v>45736</v>
      </c>
      <c r="F694" s="37">
        <v>577</v>
      </c>
      <c r="G694" s="515">
        <v>45737</v>
      </c>
      <c r="H694" s="76">
        <f t="shared" si="17"/>
        <v>0</v>
      </c>
      <c r="K694" s="134">
        <v>690</v>
      </c>
      <c r="L694" s="680">
        <v>45736</v>
      </c>
      <c r="M694" s="136"/>
      <c r="N694" s="137">
        <f t="shared" si="18"/>
        <v>90</v>
      </c>
      <c r="O694" s="138">
        <v>90</v>
      </c>
      <c r="P694" s="288">
        <f t="shared" si="21"/>
        <v>0</v>
      </c>
      <c r="Q694" s="41"/>
    </row>
    <row r="695" spans="1:17" ht="15.6" x14ac:dyDescent="0.3">
      <c r="A695" s="150"/>
      <c r="B695" s="142">
        <f t="shared" si="20"/>
        <v>577</v>
      </c>
      <c r="C695" s="128"/>
      <c r="D695" s="34">
        <f t="shared" si="19"/>
        <v>577</v>
      </c>
      <c r="E695" s="514">
        <v>45737</v>
      </c>
      <c r="F695" s="37">
        <v>577</v>
      </c>
      <c r="G695" s="515">
        <v>45738</v>
      </c>
      <c r="H695" s="76">
        <f t="shared" si="17"/>
        <v>0</v>
      </c>
      <c r="K695" s="134">
        <v>691</v>
      </c>
      <c r="L695" s="680">
        <v>45737</v>
      </c>
      <c r="M695" s="136"/>
      <c r="N695" s="137">
        <f t="shared" si="18"/>
        <v>90</v>
      </c>
      <c r="O695" s="138">
        <v>90</v>
      </c>
      <c r="P695" s="288">
        <f t="shared" si="21"/>
        <v>0</v>
      </c>
      <c r="Q695" s="41"/>
    </row>
    <row r="696" spans="1:17" ht="15.6" x14ac:dyDescent="0.3">
      <c r="A696" s="150"/>
      <c r="B696" s="142">
        <f t="shared" si="20"/>
        <v>577</v>
      </c>
      <c r="C696" s="128"/>
      <c r="D696" s="34">
        <f t="shared" si="19"/>
        <v>577</v>
      </c>
      <c r="E696" s="514">
        <v>45738</v>
      </c>
      <c r="F696" s="37">
        <v>577</v>
      </c>
      <c r="G696" s="515">
        <v>45739</v>
      </c>
      <c r="H696" s="76">
        <f t="shared" si="17"/>
        <v>0</v>
      </c>
      <c r="K696" s="134">
        <v>692</v>
      </c>
      <c r="L696" s="680">
        <v>45738</v>
      </c>
      <c r="M696" s="136"/>
      <c r="N696" s="137">
        <f t="shared" si="18"/>
        <v>90</v>
      </c>
      <c r="O696" s="138">
        <v>90</v>
      </c>
      <c r="P696" s="288">
        <f t="shared" si="21"/>
        <v>0</v>
      </c>
      <c r="Q696" s="41"/>
    </row>
    <row r="697" spans="1:17" ht="15.6" x14ac:dyDescent="0.3">
      <c r="A697" s="150"/>
      <c r="B697" s="142">
        <f t="shared" si="20"/>
        <v>577</v>
      </c>
      <c r="C697" s="128"/>
      <c r="D697" s="34">
        <f t="shared" si="19"/>
        <v>577</v>
      </c>
      <c r="E697" s="514">
        <v>45739</v>
      </c>
      <c r="F697" s="37">
        <v>577</v>
      </c>
      <c r="G697" s="515">
        <v>45740</v>
      </c>
      <c r="H697" s="76">
        <f t="shared" si="17"/>
        <v>0</v>
      </c>
      <c r="K697" s="134">
        <v>693</v>
      </c>
      <c r="L697" s="680">
        <v>45739</v>
      </c>
      <c r="M697" s="136"/>
      <c r="N697" s="137">
        <f t="shared" si="18"/>
        <v>90</v>
      </c>
      <c r="O697" s="138">
        <v>90</v>
      </c>
      <c r="P697" s="288">
        <f t="shared" si="21"/>
        <v>0</v>
      </c>
      <c r="Q697" s="41"/>
    </row>
    <row r="698" spans="1:17" ht="15.6" x14ac:dyDescent="0.3">
      <c r="A698" s="150"/>
      <c r="B698" s="142">
        <f t="shared" si="20"/>
        <v>577</v>
      </c>
      <c r="C698" s="128"/>
      <c r="D698" s="34">
        <f t="shared" si="19"/>
        <v>577</v>
      </c>
      <c r="E698" s="514">
        <v>45740</v>
      </c>
      <c r="F698" s="37">
        <v>577</v>
      </c>
      <c r="G698" s="515">
        <v>45741</v>
      </c>
      <c r="H698" s="76">
        <f t="shared" si="17"/>
        <v>0</v>
      </c>
      <c r="K698" s="134">
        <v>694</v>
      </c>
      <c r="L698" s="680">
        <v>45740</v>
      </c>
      <c r="M698" s="136"/>
      <c r="N698" s="137">
        <f t="shared" si="18"/>
        <v>90</v>
      </c>
      <c r="O698" s="138">
        <v>90</v>
      </c>
      <c r="P698" s="288">
        <f t="shared" si="21"/>
        <v>0</v>
      </c>
      <c r="Q698" s="41"/>
    </row>
    <row r="699" spans="1:17" ht="15.6" x14ac:dyDescent="0.3">
      <c r="A699" s="150"/>
      <c r="B699" s="142">
        <f t="shared" si="20"/>
        <v>577</v>
      </c>
      <c r="C699" s="128"/>
      <c r="D699" s="34">
        <f t="shared" si="19"/>
        <v>577</v>
      </c>
      <c r="E699" s="514">
        <v>45741</v>
      </c>
      <c r="F699" s="37">
        <v>577</v>
      </c>
      <c r="G699" s="515">
        <v>45742</v>
      </c>
      <c r="H699" s="76">
        <f t="shared" si="17"/>
        <v>0</v>
      </c>
      <c r="K699" s="134">
        <v>695</v>
      </c>
      <c r="L699" s="680">
        <v>45741</v>
      </c>
      <c r="M699" s="136"/>
      <c r="N699" s="137">
        <f t="shared" si="18"/>
        <v>90</v>
      </c>
      <c r="O699" s="138">
        <v>90</v>
      </c>
      <c r="P699" s="288">
        <f t="shared" si="21"/>
        <v>0</v>
      </c>
      <c r="Q699" s="41"/>
    </row>
    <row r="700" spans="1:17" ht="15.6" x14ac:dyDescent="0.3">
      <c r="A700" s="150"/>
      <c r="B700" s="142">
        <f t="shared" si="20"/>
        <v>577</v>
      </c>
      <c r="C700" s="128"/>
      <c r="D700" s="34">
        <f t="shared" si="19"/>
        <v>577</v>
      </c>
      <c r="E700" s="514">
        <v>45742</v>
      </c>
      <c r="F700" s="37">
        <v>577</v>
      </c>
      <c r="G700" s="515">
        <v>45743</v>
      </c>
      <c r="H700" s="76">
        <f t="shared" si="17"/>
        <v>0</v>
      </c>
      <c r="K700" s="134">
        <v>696</v>
      </c>
      <c r="L700" s="680">
        <v>45742</v>
      </c>
      <c r="M700" s="136"/>
      <c r="N700" s="137">
        <f t="shared" si="18"/>
        <v>90</v>
      </c>
      <c r="O700" s="138">
        <v>90</v>
      </c>
      <c r="P700" s="288">
        <f t="shared" si="21"/>
        <v>0</v>
      </c>
      <c r="Q700" s="41"/>
    </row>
    <row r="701" spans="1:17" ht="15.6" x14ac:dyDescent="0.3">
      <c r="A701" s="150"/>
      <c r="B701" s="142">
        <f t="shared" si="20"/>
        <v>577</v>
      </c>
      <c r="C701" s="128"/>
      <c r="D701" s="34">
        <f t="shared" si="19"/>
        <v>577</v>
      </c>
      <c r="E701" s="514">
        <v>45743</v>
      </c>
      <c r="F701" s="37">
        <v>577</v>
      </c>
      <c r="G701" s="515">
        <v>45744</v>
      </c>
      <c r="H701" s="76">
        <f t="shared" si="17"/>
        <v>0</v>
      </c>
      <c r="K701" s="134">
        <v>697</v>
      </c>
      <c r="L701" s="680">
        <v>45743</v>
      </c>
      <c r="M701" s="136"/>
      <c r="N701" s="137">
        <f t="shared" si="18"/>
        <v>90</v>
      </c>
      <c r="O701" s="138">
        <v>90</v>
      </c>
      <c r="P701" s="288">
        <f t="shared" si="21"/>
        <v>0</v>
      </c>
      <c r="Q701" s="41"/>
    </row>
    <row r="702" spans="1:17" ht="15.6" x14ac:dyDescent="0.3">
      <c r="A702" s="150"/>
      <c r="B702" s="142">
        <f t="shared" si="20"/>
        <v>577</v>
      </c>
      <c r="C702" s="128"/>
      <c r="D702" s="34">
        <f t="shared" si="19"/>
        <v>577</v>
      </c>
      <c r="E702" s="514">
        <v>45744</v>
      </c>
      <c r="F702" s="37">
        <v>577</v>
      </c>
      <c r="G702" s="515">
        <v>45745</v>
      </c>
      <c r="H702" s="76">
        <f t="shared" si="17"/>
        <v>0</v>
      </c>
      <c r="K702" s="134">
        <v>698</v>
      </c>
      <c r="L702" s="680">
        <v>45744</v>
      </c>
      <c r="M702" s="136"/>
      <c r="N702" s="137">
        <f t="shared" si="18"/>
        <v>90</v>
      </c>
      <c r="O702" s="138">
        <v>90</v>
      </c>
      <c r="P702" s="288">
        <f t="shared" si="21"/>
        <v>0</v>
      </c>
      <c r="Q702" s="41"/>
    </row>
    <row r="703" spans="1:17" ht="15.6" x14ac:dyDescent="0.3">
      <c r="A703" s="150"/>
      <c r="B703" s="142">
        <f t="shared" si="20"/>
        <v>579</v>
      </c>
      <c r="C703" s="128"/>
      <c r="D703" s="34">
        <f t="shared" si="19"/>
        <v>577</v>
      </c>
      <c r="E703" s="514">
        <v>45745</v>
      </c>
      <c r="F703" s="37">
        <v>579</v>
      </c>
      <c r="G703" s="515">
        <v>45746</v>
      </c>
      <c r="H703" s="76">
        <f t="shared" si="17"/>
        <v>2</v>
      </c>
      <c r="K703" s="134">
        <v>699</v>
      </c>
      <c r="L703" s="680">
        <v>45745</v>
      </c>
      <c r="M703" s="136">
        <v>30</v>
      </c>
      <c r="N703" s="137">
        <f t="shared" si="18"/>
        <v>90</v>
      </c>
      <c r="O703" s="138">
        <v>112.5</v>
      </c>
      <c r="P703" s="288">
        <f t="shared" si="21"/>
        <v>7.5</v>
      </c>
      <c r="Q703" s="41"/>
    </row>
    <row r="704" spans="1:17" ht="15.6" x14ac:dyDescent="0.3">
      <c r="A704" s="150"/>
      <c r="B704" s="142">
        <f t="shared" si="20"/>
        <v>579</v>
      </c>
      <c r="C704" s="128"/>
      <c r="D704" s="34">
        <f t="shared" si="19"/>
        <v>579</v>
      </c>
      <c r="E704" s="514">
        <v>45746</v>
      </c>
      <c r="F704" s="37">
        <v>579</v>
      </c>
      <c r="G704" s="515">
        <v>45747</v>
      </c>
      <c r="H704" s="76">
        <f t="shared" si="17"/>
        <v>0</v>
      </c>
      <c r="K704" s="134">
        <v>700</v>
      </c>
      <c r="L704" s="680">
        <v>45746</v>
      </c>
      <c r="M704" s="136"/>
      <c r="N704" s="137">
        <f t="shared" si="18"/>
        <v>112.5</v>
      </c>
      <c r="O704" s="138">
        <v>112.5</v>
      </c>
      <c r="P704" s="288">
        <f t="shared" si="21"/>
        <v>0</v>
      </c>
      <c r="Q704" s="41"/>
    </row>
    <row r="705" spans="1:18" s="592" customFormat="1" ht="15.6" x14ac:dyDescent="0.3">
      <c r="A705" s="598"/>
      <c r="B705" s="599">
        <f t="shared" si="20"/>
        <v>579</v>
      </c>
      <c r="C705" s="600"/>
      <c r="D705" s="586">
        <f t="shared" si="19"/>
        <v>579</v>
      </c>
      <c r="E705" s="601">
        <v>45747</v>
      </c>
      <c r="F705" s="589">
        <v>579</v>
      </c>
      <c r="G705" s="602">
        <v>45748</v>
      </c>
      <c r="H705" s="603">
        <f t="shared" si="17"/>
        <v>0</v>
      </c>
      <c r="I705" s="592">
        <f>SUM(H616:H705)</f>
        <v>67</v>
      </c>
      <c r="K705" s="604">
        <v>701</v>
      </c>
      <c r="L705" s="681">
        <v>45747</v>
      </c>
      <c r="M705" s="624"/>
      <c r="N705" s="625">
        <f t="shared" si="18"/>
        <v>112.5</v>
      </c>
      <c r="O705" s="626">
        <v>112.5</v>
      </c>
      <c r="P705" s="628">
        <f t="shared" si="21"/>
        <v>0</v>
      </c>
      <c r="Q705" s="596"/>
      <c r="R705" s="48">
        <f>SUM(P675:P705)</f>
        <v>7.5</v>
      </c>
    </row>
    <row r="706" spans="1:18" ht="15.6" x14ac:dyDescent="0.3">
      <c r="A706" s="150"/>
      <c r="B706" s="142">
        <f t="shared" si="20"/>
        <v>579</v>
      </c>
      <c r="C706" s="128"/>
      <c r="D706" s="34">
        <f t="shared" si="19"/>
        <v>579</v>
      </c>
      <c r="E706" s="514">
        <v>45748</v>
      </c>
      <c r="F706" s="37">
        <v>579</v>
      </c>
      <c r="G706" s="515">
        <v>45749</v>
      </c>
      <c r="H706" s="76">
        <f t="shared" si="17"/>
        <v>0</v>
      </c>
      <c r="K706" s="134">
        <v>702</v>
      </c>
      <c r="L706" s="680">
        <v>45748</v>
      </c>
      <c r="M706" s="136"/>
      <c r="N706" s="137">
        <f t="shared" si="18"/>
        <v>112.5</v>
      </c>
      <c r="O706" s="138">
        <v>112.5</v>
      </c>
      <c r="P706" s="288">
        <f t="shared" si="21"/>
        <v>0</v>
      </c>
      <c r="Q706" s="41"/>
    </row>
    <row r="707" spans="1:18" ht="15.6" x14ac:dyDescent="0.3">
      <c r="A707" s="150"/>
      <c r="B707" s="142">
        <f t="shared" si="20"/>
        <v>579</v>
      </c>
      <c r="C707" s="128"/>
      <c r="D707" s="34">
        <f t="shared" si="19"/>
        <v>579</v>
      </c>
      <c r="E707" s="514">
        <v>45749</v>
      </c>
      <c r="F707" s="37">
        <v>579</v>
      </c>
      <c r="G707" s="515">
        <v>45750</v>
      </c>
      <c r="H707" s="76">
        <f t="shared" si="17"/>
        <v>0</v>
      </c>
      <c r="K707" s="134">
        <v>703</v>
      </c>
      <c r="L707" s="680">
        <v>45749</v>
      </c>
      <c r="M707" s="136"/>
      <c r="N707" s="137">
        <f t="shared" si="18"/>
        <v>112.5</v>
      </c>
      <c r="O707" s="138">
        <v>112.5</v>
      </c>
      <c r="P707" s="288">
        <f t="shared" si="21"/>
        <v>0</v>
      </c>
      <c r="Q707" s="41"/>
    </row>
    <row r="708" spans="1:18" ht="15.6" x14ac:dyDescent="0.3">
      <c r="A708" s="150"/>
      <c r="B708" s="142">
        <f t="shared" si="20"/>
        <v>579</v>
      </c>
      <c r="C708" s="128"/>
      <c r="D708" s="34">
        <f t="shared" si="19"/>
        <v>579</v>
      </c>
      <c r="E708" s="514">
        <v>45750</v>
      </c>
      <c r="F708" s="37">
        <v>579</v>
      </c>
      <c r="G708" s="515">
        <v>45751</v>
      </c>
      <c r="H708" s="76">
        <f t="shared" si="17"/>
        <v>0</v>
      </c>
      <c r="K708" s="134">
        <v>704</v>
      </c>
      <c r="L708" s="680">
        <v>45750</v>
      </c>
      <c r="M708" s="136"/>
      <c r="N708" s="137">
        <f t="shared" si="18"/>
        <v>112.5</v>
      </c>
      <c r="O708" s="138">
        <v>112.5</v>
      </c>
      <c r="P708" s="288">
        <f t="shared" si="21"/>
        <v>0</v>
      </c>
      <c r="Q708" s="41"/>
    </row>
    <row r="709" spans="1:18" ht="15.6" x14ac:dyDescent="0.3">
      <c r="A709" s="150"/>
      <c r="B709" s="142">
        <f t="shared" si="20"/>
        <v>579</v>
      </c>
      <c r="C709" s="128"/>
      <c r="D709" s="34">
        <f t="shared" si="19"/>
        <v>579</v>
      </c>
      <c r="E709" s="514">
        <v>45751</v>
      </c>
      <c r="F709" s="37">
        <v>579</v>
      </c>
      <c r="G709" s="515">
        <v>45752</v>
      </c>
      <c r="H709" s="76">
        <f t="shared" si="17"/>
        <v>0</v>
      </c>
      <c r="K709" s="134">
        <v>705</v>
      </c>
      <c r="L709" s="680">
        <v>45751</v>
      </c>
      <c r="M709" s="136"/>
      <c r="N709" s="137">
        <f t="shared" si="18"/>
        <v>112.5</v>
      </c>
      <c r="O709" s="138">
        <v>112.5</v>
      </c>
      <c r="P709" s="288">
        <f t="shared" si="21"/>
        <v>0</v>
      </c>
      <c r="Q709" s="41"/>
      <c r="R709" s="48" t="s">
        <v>1597</v>
      </c>
    </row>
    <row r="710" spans="1:18" ht="15.6" x14ac:dyDescent="0.3">
      <c r="A710" s="150"/>
      <c r="B710" s="142">
        <f t="shared" si="20"/>
        <v>579</v>
      </c>
      <c r="C710" s="128"/>
      <c r="D710" s="34">
        <f t="shared" si="19"/>
        <v>579</v>
      </c>
      <c r="E710" s="514">
        <v>45752</v>
      </c>
      <c r="F710" s="37">
        <v>579</v>
      </c>
      <c r="G710" s="515">
        <v>45753</v>
      </c>
      <c r="H710" s="76">
        <f t="shared" si="17"/>
        <v>0</v>
      </c>
      <c r="K710" s="134">
        <v>706</v>
      </c>
      <c r="L710" s="680">
        <v>45752</v>
      </c>
      <c r="M710" s="136"/>
      <c r="N710" s="137">
        <f t="shared" si="18"/>
        <v>112.5</v>
      </c>
      <c r="O710" s="138">
        <v>112.5</v>
      </c>
      <c r="P710" s="288">
        <f t="shared" si="21"/>
        <v>0</v>
      </c>
      <c r="Q710" s="41"/>
    </row>
    <row r="711" spans="1:18" ht="15.6" x14ac:dyDescent="0.3">
      <c r="A711" s="150"/>
      <c r="B711" s="142">
        <f t="shared" si="20"/>
        <v>579</v>
      </c>
      <c r="C711" s="128"/>
      <c r="D711" s="34">
        <f t="shared" si="19"/>
        <v>579</v>
      </c>
      <c r="E711" s="514">
        <v>45753</v>
      </c>
      <c r="F711" s="37">
        <v>579</v>
      </c>
      <c r="G711" s="515">
        <v>45754</v>
      </c>
      <c r="H711" s="76">
        <f t="shared" si="17"/>
        <v>0</v>
      </c>
      <c r="K711" s="134">
        <v>707</v>
      </c>
      <c r="L711" s="680">
        <v>45753</v>
      </c>
      <c r="M711" s="136"/>
      <c r="N711" s="137">
        <f t="shared" si="18"/>
        <v>112.5</v>
      </c>
      <c r="O711" s="138">
        <v>112.5</v>
      </c>
      <c r="P711" s="288">
        <f t="shared" si="21"/>
        <v>0</v>
      </c>
      <c r="Q711" s="41"/>
    </row>
    <row r="712" spans="1:18" ht="15.6" x14ac:dyDescent="0.3">
      <c r="A712" s="150"/>
      <c r="B712" s="142">
        <f t="shared" si="20"/>
        <v>579</v>
      </c>
      <c r="C712" s="128"/>
      <c r="D712" s="34">
        <f t="shared" si="19"/>
        <v>579</v>
      </c>
      <c r="E712" s="514">
        <v>45754</v>
      </c>
      <c r="F712" s="37">
        <v>579</v>
      </c>
      <c r="G712" s="515">
        <v>45755</v>
      </c>
      <c r="H712" s="76">
        <f t="shared" si="17"/>
        <v>0</v>
      </c>
      <c r="K712" s="134">
        <v>708</v>
      </c>
      <c r="L712" s="680">
        <v>45754</v>
      </c>
      <c r="M712" s="136"/>
      <c r="N712" s="137">
        <f t="shared" si="18"/>
        <v>112.5</v>
      </c>
      <c r="O712" s="138">
        <v>112.5</v>
      </c>
      <c r="P712" s="288">
        <f t="shared" si="21"/>
        <v>0</v>
      </c>
      <c r="Q712" s="41"/>
    </row>
    <row r="713" spans="1:18" ht="15.6" x14ac:dyDescent="0.3">
      <c r="A713" s="150"/>
      <c r="B713" s="142">
        <f t="shared" si="20"/>
        <v>584</v>
      </c>
      <c r="C713" s="128"/>
      <c r="D713" s="34">
        <f t="shared" si="19"/>
        <v>579</v>
      </c>
      <c r="E713" s="514">
        <v>45755</v>
      </c>
      <c r="F713" s="37">
        <v>584</v>
      </c>
      <c r="G713" s="515">
        <v>45756</v>
      </c>
      <c r="H713" s="76">
        <f t="shared" si="17"/>
        <v>5</v>
      </c>
      <c r="K713" s="134">
        <v>709</v>
      </c>
      <c r="L713" s="680">
        <v>45755</v>
      </c>
      <c r="M713" s="136"/>
      <c r="N713" s="137">
        <f t="shared" si="18"/>
        <v>112.5</v>
      </c>
      <c r="O713" s="138">
        <v>60</v>
      </c>
      <c r="P713" s="288">
        <f t="shared" si="21"/>
        <v>52.5</v>
      </c>
      <c r="Q713" s="41"/>
    </row>
    <row r="714" spans="1:18" ht="15.6" x14ac:dyDescent="0.3">
      <c r="A714" s="150"/>
      <c r="B714" s="142">
        <f t="shared" si="20"/>
        <v>587</v>
      </c>
      <c r="C714" s="128"/>
      <c r="D714" s="34">
        <f t="shared" si="19"/>
        <v>584</v>
      </c>
      <c r="E714" s="514">
        <v>45756</v>
      </c>
      <c r="F714" s="37">
        <v>587</v>
      </c>
      <c r="G714" s="515">
        <v>45757</v>
      </c>
      <c r="H714" s="76">
        <f t="shared" si="17"/>
        <v>3</v>
      </c>
      <c r="K714" s="134">
        <v>710</v>
      </c>
      <c r="L714" s="680">
        <v>45756</v>
      </c>
      <c r="M714" s="136"/>
      <c r="N714" s="137">
        <f t="shared" si="18"/>
        <v>60</v>
      </c>
      <c r="O714" s="138">
        <v>35</v>
      </c>
      <c r="P714" s="288">
        <f t="shared" si="21"/>
        <v>25</v>
      </c>
      <c r="Q714" s="41"/>
    </row>
    <row r="715" spans="1:18" ht="15.6" x14ac:dyDescent="0.3">
      <c r="A715" s="150"/>
      <c r="B715" s="142">
        <f t="shared" si="20"/>
        <v>587</v>
      </c>
      <c r="C715" s="128"/>
      <c r="D715" s="34">
        <f t="shared" si="19"/>
        <v>587</v>
      </c>
      <c r="E715" s="514">
        <v>45757</v>
      </c>
      <c r="F715" s="37">
        <v>587</v>
      </c>
      <c r="G715" s="515">
        <v>45758</v>
      </c>
      <c r="H715" s="76">
        <f t="shared" si="17"/>
        <v>0</v>
      </c>
      <c r="K715" s="134">
        <v>711</v>
      </c>
      <c r="L715" s="680">
        <v>45757</v>
      </c>
      <c r="M715" s="136">
        <v>30</v>
      </c>
      <c r="N715" s="137">
        <f t="shared" si="18"/>
        <v>35</v>
      </c>
      <c r="O715" s="138">
        <v>65</v>
      </c>
      <c r="P715" s="288">
        <f t="shared" si="21"/>
        <v>0</v>
      </c>
      <c r="Q715" s="41"/>
    </row>
    <row r="716" spans="1:18" ht="15.6" x14ac:dyDescent="0.3">
      <c r="A716" s="150"/>
      <c r="B716" s="142">
        <f t="shared" si="20"/>
        <v>592</v>
      </c>
      <c r="C716" s="128"/>
      <c r="D716" s="34">
        <f t="shared" si="19"/>
        <v>587</v>
      </c>
      <c r="E716" s="514">
        <v>45758</v>
      </c>
      <c r="F716" s="37">
        <v>592</v>
      </c>
      <c r="G716" s="515">
        <v>45759</v>
      </c>
      <c r="H716" s="76">
        <f t="shared" si="17"/>
        <v>5</v>
      </c>
      <c r="K716" s="134">
        <v>712</v>
      </c>
      <c r="L716" s="680">
        <v>45758</v>
      </c>
      <c r="M716" s="136">
        <v>30</v>
      </c>
      <c r="N716" s="137">
        <f t="shared" si="18"/>
        <v>65</v>
      </c>
      <c r="O716" s="138">
        <v>55</v>
      </c>
      <c r="P716" s="288">
        <f t="shared" si="21"/>
        <v>40</v>
      </c>
      <c r="Q716" s="41"/>
      <c r="R716" t="s">
        <v>1600</v>
      </c>
    </row>
    <row r="717" spans="1:18" ht="15.6" x14ac:dyDescent="0.3">
      <c r="A717" s="150"/>
      <c r="B717" s="142">
        <f t="shared" si="20"/>
        <v>598</v>
      </c>
      <c r="C717" s="128"/>
      <c r="D717" s="34">
        <f t="shared" si="19"/>
        <v>592</v>
      </c>
      <c r="E717" s="514">
        <v>45759</v>
      </c>
      <c r="F717" s="37">
        <v>598</v>
      </c>
      <c r="G717" s="515">
        <v>45760</v>
      </c>
      <c r="H717" s="76">
        <f t="shared" si="17"/>
        <v>6</v>
      </c>
      <c r="K717" s="134">
        <v>713</v>
      </c>
      <c r="L717" s="680">
        <v>45759</v>
      </c>
      <c r="M717" s="136"/>
      <c r="N717" s="137">
        <f t="shared" si="18"/>
        <v>55</v>
      </c>
      <c r="O717" s="138">
        <v>0</v>
      </c>
      <c r="P717" s="288">
        <f t="shared" si="21"/>
        <v>55</v>
      </c>
      <c r="Q717" s="41"/>
    </row>
    <row r="718" spans="1:18" ht="15.6" x14ac:dyDescent="0.3">
      <c r="A718" s="150"/>
      <c r="B718" s="142">
        <f t="shared" si="20"/>
        <v>598</v>
      </c>
      <c r="C718" s="128"/>
      <c r="D718" s="34">
        <f t="shared" si="19"/>
        <v>598</v>
      </c>
      <c r="E718" s="514">
        <v>45760</v>
      </c>
      <c r="F718" s="37">
        <v>598</v>
      </c>
      <c r="G718" s="515">
        <v>45761</v>
      </c>
      <c r="H718" s="76">
        <f t="shared" si="17"/>
        <v>0</v>
      </c>
      <c r="K718" s="134">
        <v>714</v>
      </c>
      <c r="L718" s="680">
        <v>45760</v>
      </c>
      <c r="M718" s="136"/>
      <c r="N718" s="137">
        <f t="shared" si="18"/>
        <v>0</v>
      </c>
      <c r="O718" s="138">
        <v>0</v>
      </c>
      <c r="P718" s="288">
        <f t="shared" si="21"/>
        <v>0</v>
      </c>
      <c r="Q718" s="41"/>
    </row>
    <row r="719" spans="1:18" ht="15.6" x14ac:dyDescent="0.3">
      <c r="A719" s="150"/>
      <c r="B719" s="142">
        <f t="shared" si="20"/>
        <v>601</v>
      </c>
      <c r="C719" s="128"/>
      <c r="D719" s="34">
        <f t="shared" si="19"/>
        <v>598</v>
      </c>
      <c r="E719" s="514">
        <v>45761</v>
      </c>
      <c r="F719" s="37">
        <v>601</v>
      </c>
      <c r="G719" s="515">
        <v>45762</v>
      </c>
      <c r="H719" s="76">
        <f t="shared" si="17"/>
        <v>3</v>
      </c>
      <c r="K719" s="134">
        <v>715</v>
      </c>
      <c r="L719" s="680">
        <v>45761</v>
      </c>
      <c r="M719" s="136">
        <v>60</v>
      </c>
      <c r="N719" s="137">
        <f t="shared" si="18"/>
        <v>0</v>
      </c>
      <c r="O719" s="138">
        <v>52.5</v>
      </c>
      <c r="P719" s="288">
        <f t="shared" si="21"/>
        <v>7.5</v>
      </c>
      <c r="Q719" s="41"/>
      <c r="R719" s="48" t="s">
        <v>1607</v>
      </c>
    </row>
    <row r="720" spans="1:18" ht="15.6" x14ac:dyDescent="0.3">
      <c r="A720" s="150"/>
      <c r="B720" s="142">
        <f t="shared" si="20"/>
        <v>602</v>
      </c>
      <c r="C720" s="128"/>
      <c r="D720" s="34">
        <f t="shared" si="19"/>
        <v>601</v>
      </c>
      <c r="E720" s="514">
        <v>45762</v>
      </c>
      <c r="F720" s="37">
        <v>602</v>
      </c>
      <c r="G720" s="515">
        <v>45763</v>
      </c>
      <c r="H720" s="76">
        <f t="shared" si="17"/>
        <v>1</v>
      </c>
      <c r="K720" s="134">
        <v>716</v>
      </c>
      <c r="L720" s="680">
        <v>45762</v>
      </c>
      <c r="M720" s="136"/>
      <c r="N720" s="137">
        <f t="shared" si="18"/>
        <v>52.5</v>
      </c>
      <c r="O720" s="138">
        <v>52.5</v>
      </c>
      <c r="P720" s="288">
        <f t="shared" si="21"/>
        <v>0</v>
      </c>
      <c r="Q720" s="41"/>
    </row>
    <row r="721" spans="1:18" ht="15.6" x14ac:dyDescent="0.3">
      <c r="A721" s="150"/>
      <c r="B721" s="142">
        <f t="shared" si="20"/>
        <v>604</v>
      </c>
      <c r="C721" s="128"/>
      <c r="D721" s="34">
        <f t="shared" si="19"/>
        <v>602</v>
      </c>
      <c r="E721" s="514">
        <v>45763</v>
      </c>
      <c r="F721" s="37">
        <v>604</v>
      </c>
      <c r="G721" s="515">
        <v>45764</v>
      </c>
      <c r="H721" s="76">
        <f t="shared" si="17"/>
        <v>2</v>
      </c>
      <c r="K721" s="134">
        <v>717</v>
      </c>
      <c r="L721" s="680">
        <v>45763</v>
      </c>
      <c r="M721" s="136"/>
      <c r="N721" s="137">
        <f t="shared" si="18"/>
        <v>52.5</v>
      </c>
      <c r="O721" s="138">
        <v>30</v>
      </c>
      <c r="P721" s="288">
        <f t="shared" si="21"/>
        <v>22.5</v>
      </c>
      <c r="Q721" s="41"/>
      <c r="R721" s="48" t="s">
        <v>1611</v>
      </c>
    </row>
    <row r="722" spans="1:18" ht="15.6" x14ac:dyDescent="0.3">
      <c r="A722" s="150"/>
      <c r="B722" s="142">
        <f t="shared" si="20"/>
        <v>604</v>
      </c>
      <c r="C722" s="128"/>
      <c r="D722" s="34">
        <f t="shared" si="19"/>
        <v>604</v>
      </c>
      <c r="E722" s="514">
        <v>45764</v>
      </c>
      <c r="F722" s="37">
        <v>604</v>
      </c>
      <c r="G722" s="515">
        <v>45765</v>
      </c>
      <c r="H722" s="76">
        <f t="shared" si="17"/>
        <v>0</v>
      </c>
      <c r="K722" s="134">
        <v>718</v>
      </c>
      <c r="L722" s="680">
        <v>45764</v>
      </c>
      <c r="M722" s="136"/>
      <c r="N722" s="137">
        <f t="shared" si="18"/>
        <v>30</v>
      </c>
      <c r="O722" s="138">
        <v>30</v>
      </c>
      <c r="P722" s="288">
        <f t="shared" si="21"/>
        <v>0</v>
      </c>
      <c r="Q722" s="41"/>
    </row>
    <row r="723" spans="1:18" ht="15.6" x14ac:dyDescent="0.3">
      <c r="A723" s="150"/>
      <c r="B723" s="142">
        <f t="shared" si="20"/>
        <v>604</v>
      </c>
      <c r="C723" s="128"/>
      <c r="D723" s="34">
        <f t="shared" si="19"/>
        <v>604</v>
      </c>
      <c r="E723" s="514">
        <v>45765</v>
      </c>
      <c r="F723" s="37">
        <v>604</v>
      </c>
      <c r="G723" s="515">
        <v>45766</v>
      </c>
      <c r="H723" s="76">
        <f t="shared" si="17"/>
        <v>0</v>
      </c>
      <c r="K723" s="134">
        <v>719</v>
      </c>
      <c r="L723" s="680">
        <v>45765</v>
      </c>
      <c r="M723" s="136"/>
      <c r="N723" s="137">
        <f t="shared" si="18"/>
        <v>30</v>
      </c>
      <c r="O723" s="138">
        <v>30</v>
      </c>
      <c r="P723" s="288">
        <f t="shared" si="21"/>
        <v>0</v>
      </c>
      <c r="Q723" s="41"/>
    </row>
    <row r="724" spans="1:18" ht="15.6" x14ac:dyDescent="0.3">
      <c r="A724" s="150"/>
      <c r="B724" s="142">
        <f t="shared" si="20"/>
        <v>606</v>
      </c>
      <c r="C724" s="128"/>
      <c r="D724" s="34">
        <f t="shared" si="19"/>
        <v>604</v>
      </c>
      <c r="E724" s="514">
        <v>45766</v>
      </c>
      <c r="F724" s="37">
        <v>606</v>
      </c>
      <c r="G724" s="515">
        <v>45767</v>
      </c>
      <c r="H724" s="76">
        <f t="shared" si="17"/>
        <v>2</v>
      </c>
      <c r="K724" s="134">
        <v>720</v>
      </c>
      <c r="L724" s="680">
        <v>45766</v>
      </c>
      <c r="M724" s="136">
        <v>60</v>
      </c>
      <c r="N724" s="137">
        <f t="shared" si="18"/>
        <v>30</v>
      </c>
      <c r="O724" s="138">
        <v>60</v>
      </c>
      <c r="P724" s="288">
        <f t="shared" si="21"/>
        <v>30</v>
      </c>
      <c r="Q724" s="41"/>
      <c r="R724" s="48" t="s">
        <v>1610</v>
      </c>
    </row>
    <row r="725" spans="1:18" ht="15.6" x14ac:dyDescent="0.3">
      <c r="A725" s="150"/>
      <c r="B725" s="142">
        <f t="shared" si="20"/>
        <v>606</v>
      </c>
      <c r="C725" s="128"/>
      <c r="D725" s="34">
        <f t="shared" si="19"/>
        <v>606</v>
      </c>
      <c r="E725" s="514">
        <v>45767</v>
      </c>
      <c r="F725" s="37">
        <v>606</v>
      </c>
      <c r="G725" s="515">
        <v>45768</v>
      </c>
      <c r="H725" s="76">
        <f t="shared" si="17"/>
        <v>0</v>
      </c>
      <c r="K725" s="134">
        <v>721</v>
      </c>
      <c r="L725" s="680">
        <v>45767</v>
      </c>
      <c r="M725" s="136"/>
      <c r="N725" s="137">
        <f t="shared" si="18"/>
        <v>60</v>
      </c>
      <c r="O725" s="138">
        <v>60</v>
      </c>
      <c r="P725" s="288">
        <f t="shared" si="21"/>
        <v>0</v>
      </c>
      <c r="Q725" s="41"/>
    </row>
    <row r="726" spans="1:18" ht="15.6" x14ac:dyDescent="0.3">
      <c r="A726" s="150"/>
      <c r="B726" s="142">
        <f t="shared" si="20"/>
        <v>606</v>
      </c>
      <c r="C726" s="128"/>
      <c r="D726" s="34">
        <f t="shared" si="19"/>
        <v>606</v>
      </c>
      <c r="E726" s="514">
        <v>45768</v>
      </c>
      <c r="F726" s="37">
        <v>606</v>
      </c>
      <c r="G726" s="515">
        <v>45769</v>
      </c>
      <c r="H726" s="76">
        <f t="shared" si="17"/>
        <v>0</v>
      </c>
      <c r="K726" s="134">
        <v>722</v>
      </c>
      <c r="L726" s="680">
        <v>45768</v>
      </c>
      <c r="M726" s="136"/>
      <c r="N726" s="137">
        <f t="shared" si="18"/>
        <v>60</v>
      </c>
      <c r="O726" s="138">
        <v>60</v>
      </c>
      <c r="P726" s="288">
        <f t="shared" si="21"/>
        <v>0</v>
      </c>
      <c r="Q726" s="41"/>
    </row>
    <row r="727" spans="1:18" ht="15.6" x14ac:dyDescent="0.3">
      <c r="A727" s="150"/>
      <c r="B727" s="142">
        <f t="shared" si="20"/>
        <v>607</v>
      </c>
      <c r="C727" s="128"/>
      <c r="D727" s="34">
        <f t="shared" si="19"/>
        <v>606</v>
      </c>
      <c r="E727" s="514">
        <v>45769</v>
      </c>
      <c r="F727" s="37">
        <v>607</v>
      </c>
      <c r="G727" s="515">
        <v>45770</v>
      </c>
      <c r="H727" s="76">
        <f t="shared" si="17"/>
        <v>1</v>
      </c>
      <c r="K727" s="134">
        <v>723</v>
      </c>
      <c r="L727" s="680">
        <v>45769</v>
      </c>
      <c r="M727" s="136"/>
      <c r="N727" s="137">
        <f t="shared" si="18"/>
        <v>60</v>
      </c>
      <c r="O727" s="138">
        <v>60</v>
      </c>
      <c r="P727" s="288">
        <f t="shared" si="21"/>
        <v>0</v>
      </c>
      <c r="Q727" s="41"/>
      <c r="R727" s="48" t="s">
        <v>1613</v>
      </c>
    </row>
    <row r="728" spans="1:18" ht="15.6" x14ac:dyDescent="0.3">
      <c r="A728" s="150"/>
      <c r="B728" s="142">
        <f t="shared" si="20"/>
        <v>607</v>
      </c>
      <c r="C728" s="128"/>
      <c r="D728" s="34">
        <f t="shared" si="19"/>
        <v>607</v>
      </c>
      <c r="E728" s="514">
        <v>45770</v>
      </c>
      <c r="F728" s="37">
        <v>607</v>
      </c>
      <c r="G728" s="515">
        <v>45771</v>
      </c>
      <c r="H728" s="76">
        <f t="shared" si="17"/>
        <v>0</v>
      </c>
      <c r="K728" s="134">
        <v>724</v>
      </c>
      <c r="L728" s="680">
        <v>45770</v>
      </c>
      <c r="M728" s="136"/>
      <c r="N728" s="137">
        <f t="shared" si="18"/>
        <v>60</v>
      </c>
      <c r="O728" s="138">
        <v>60</v>
      </c>
      <c r="P728" s="288">
        <f t="shared" si="21"/>
        <v>0</v>
      </c>
      <c r="Q728" s="41"/>
      <c r="R728" s="48" t="s">
        <v>1614</v>
      </c>
    </row>
    <row r="729" spans="1:18" ht="15.6" x14ac:dyDescent="0.3">
      <c r="A729" s="150"/>
      <c r="B729" s="142">
        <f t="shared" si="20"/>
        <v>607</v>
      </c>
      <c r="C729" s="128"/>
      <c r="D729" s="34">
        <f t="shared" si="19"/>
        <v>607</v>
      </c>
      <c r="E729" s="514">
        <v>45771</v>
      </c>
      <c r="F729" s="37">
        <v>607</v>
      </c>
      <c r="G729" s="515">
        <v>45772</v>
      </c>
      <c r="H729" s="76">
        <f t="shared" si="17"/>
        <v>0</v>
      </c>
      <c r="K729" s="134">
        <v>725</v>
      </c>
      <c r="L729" s="680">
        <v>45771</v>
      </c>
      <c r="M729" s="136"/>
      <c r="N729" s="137">
        <f t="shared" si="18"/>
        <v>60</v>
      </c>
      <c r="O729" s="138">
        <v>60</v>
      </c>
      <c r="P729" s="288">
        <f t="shared" si="21"/>
        <v>0</v>
      </c>
      <c r="Q729" s="41"/>
    </row>
    <row r="730" spans="1:18" ht="15.6" x14ac:dyDescent="0.3">
      <c r="A730" s="150"/>
      <c r="B730" s="142">
        <f t="shared" si="20"/>
        <v>611</v>
      </c>
      <c r="C730" s="128"/>
      <c r="D730" s="34">
        <f t="shared" si="19"/>
        <v>607</v>
      </c>
      <c r="E730" s="514">
        <v>45772</v>
      </c>
      <c r="F730" s="37">
        <v>611</v>
      </c>
      <c r="G730" s="515">
        <v>45773</v>
      </c>
      <c r="H730" s="76">
        <f t="shared" si="17"/>
        <v>4</v>
      </c>
      <c r="K730" s="134">
        <v>726</v>
      </c>
      <c r="L730" s="680">
        <v>45772</v>
      </c>
      <c r="M730" s="136"/>
      <c r="N730" s="137">
        <f t="shared" si="18"/>
        <v>60</v>
      </c>
      <c r="O730" s="138">
        <v>30</v>
      </c>
      <c r="P730" s="288">
        <f t="shared" si="21"/>
        <v>30</v>
      </c>
      <c r="Q730" s="41"/>
    </row>
    <row r="731" spans="1:18" ht="15.6" x14ac:dyDescent="0.3">
      <c r="A731" s="150"/>
      <c r="B731" s="142">
        <f t="shared" si="20"/>
        <v>611</v>
      </c>
      <c r="C731" s="128"/>
      <c r="D731" s="34">
        <f t="shared" si="19"/>
        <v>611</v>
      </c>
      <c r="E731" s="514">
        <v>45773</v>
      </c>
      <c r="F731" s="37">
        <v>611</v>
      </c>
      <c r="G731" s="515">
        <v>45774</v>
      </c>
      <c r="H731" s="76">
        <f t="shared" si="17"/>
        <v>0</v>
      </c>
      <c r="K731" s="134">
        <v>727</v>
      </c>
      <c r="L731" s="680">
        <v>45773</v>
      </c>
      <c r="M731" s="136"/>
      <c r="N731" s="137">
        <f t="shared" si="18"/>
        <v>30</v>
      </c>
      <c r="O731" s="138">
        <v>30</v>
      </c>
      <c r="P731" s="288">
        <f t="shared" si="21"/>
        <v>0</v>
      </c>
      <c r="Q731" s="41"/>
    </row>
    <row r="732" spans="1:18" ht="15.6" x14ac:dyDescent="0.3">
      <c r="A732" s="150"/>
      <c r="B732" s="142">
        <f t="shared" si="20"/>
        <v>611</v>
      </c>
      <c r="C732" s="128"/>
      <c r="D732" s="34">
        <f t="shared" si="19"/>
        <v>611</v>
      </c>
      <c r="E732" s="514">
        <v>45774</v>
      </c>
      <c r="F732" s="37">
        <v>611</v>
      </c>
      <c r="G732" s="515">
        <v>45775</v>
      </c>
      <c r="H732" s="76">
        <f t="shared" si="17"/>
        <v>0</v>
      </c>
      <c r="K732" s="134">
        <v>728</v>
      </c>
      <c r="L732" s="680">
        <v>45774</v>
      </c>
      <c r="M732" s="136"/>
      <c r="N732" s="137">
        <f t="shared" si="18"/>
        <v>30</v>
      </c>
      <c r="O732" s="138">
        <v>30</v>
      </c>
      <c r="P732" s="288">
        <f t="shared" si="21"/>
        <v>0</v>
      </c>
      <c r="Q732" s="41"/>
    </row>
    <row r="733" spans="1:18" ht="15.6" x14ac:dyDescent="0.3">
      <c r="A733" s="150"/>
      <c r="B733" s="142">
        <f t="shared" si="20"/>
        <v>611</v>
      </c>
      <c r="C733" s="128"/>
      <c r="D733" s="34">
        <f t="shared" si="19"/>
        <v>611</v>
      </c>
      <c r="E733" s="514">
        <v>45775</v>
      </c>
      <c r="F733" s="37">
        <v>611</v>
      </c>
      <c r="G733" s="515">
        <v>45776</v>
      </c>
      <c r="H733" s="76">
        <f t="shared" si="17"/>
        <v>0</v>
      </c>
      <c r="K733" s="134">
        <v>729</v>
      </c>
      <c r="L733" s="680">
        <v>45775</v>
      </c>
      <c r="M733" s="136"/>
      <c r="N733" s="137">
        <f t="shared" si="18"/>
        <v>30</v>
      </c>
      <c r="O733" s="138">
        <v>30</v>
      </c>
      <c r="P733" s="288">
        <f t="shared" si="21"/>
        <v>0</v>
      </c>
      <c r="Q733" s="41"/>
    </row>
    <row r="734" spans="1:18" ht="15.6" x14ac:dyDescent="0.3">
      <c r="A734" s="150"/>
      <c r="B734" s="142">
        <f t="shared" si="20"/>
        <v>611</v>
      </c>
      <c r="C734" s="128"/>
      <c r="D734" s="34">
        <f t="shared" si="19"/>
        <v>611</v>
      </c>
      <c r="E734" s="514">
        <v>45776</v>
      </c>
      <c r="F734" s="37">
        <v>611</v>
      </c>
      <c r="G734" s="515">
        <v>45777</v>
      </c>
      <c r="H734" s="76">
        <f t="shared" si="17"/>
        <v>0</v>
      </c>
      <c r="K734" s="134">
        <v>730</v>
      </c>
      <c r="L734" s="680">
        <v>45776</v>
      </c>
      <c r="M734" s="136"/>
      <c r="N734" s="137">
        <f t="shared" si="18"/>
        <v>30</v>
      </c>
      <c r="O734" s="138">
        <v>30</v>
      </c>
      <c r="P734" s="288">
        <f t="shared" si="21"/>
        <v>0</v>
      </c>
      <c r="Q734" s="41"/>
    </row>
    <row r="735" spans="1:18" ht="15.6" x14ac:dyDescent="0.3">
      <c r="A735" s="150"/>
      <c r="B735" s="142">
        <f t="shared" si="20"/>
        <v>611</v>
      </c>
      <c r="C735" s="128"/>
      <c r="D735" s="34">
        <f t="shared" si="19"/>
        <v>611</v>
      </c>
      <c r="E735" s="514">
        <v>45777</v>
      </c>
      <c r="F735" s="37">
        <v>611</v>
      </c>
      <c r="G735" s="515">
        <v>45778</v>
      </c>
      <c r="H735" s="76">
        <f t="shared" si="17"/>
        <v>0</v>
      </c>
      <c r="K735" s="134">
        <v>731</v>
      </c>
      <c r="L735" s="680">
        <v>45777</v>
      </c>
      <c r="M735" s="136"/>
      <c r="N735" s="137">
        <f t="shared" si="18"/>
        <v>30</v>
      </c>
      <c r="O735" s="138">
        <v>30</v>
      </c>
      <c r="P735" s="288">
        <f t="shared" si="21"/>
        <v>0</v>
      </c>
      <c r="Q735" s="41"/>
    </row>
    <row r="736" spans="1:18" ht="15.6" x14ac:dyDescent="0.3">
      <c r="A736" s="150"/>
      <c r="B736" s="142">
        <f t="shared" si="20"/>
        <v>611</v>
      </c>
      <c r="C736" s="128"/>
      <c r="D736" s="34">
        <f t="shared" si="19"/>
        <v>611</v>
      </c>
      <c r="E736" s="514">
        <v>45778</v>
      </c>
      <c r="F736" s="37">
        <v>611</v>
      </c>
      <c r="G736" s="515">
        <v>45779</v>
      </c>
      <c r="H736" s="76">
        <f t="shared" si="17"/>
        <v>0</v>
      </c>
      <c r="K736" s="134">
        <v>732</v>
      </c>
      <c r="L736" s="680">
        <v>45778</v>
      </c>
      <c r="M736" s="136"/>
      <c r="N736" s="137">
        <f t="shared" si="18"/>
        <v>30</v>
      </c>
      <c r="O736" s="138">
        <v>30</v>
      </c>
      <c r="P736" s="288">
        <f t="shared" si="21"/>
        <v>0</v>
      </c>
      <c r="Q736" s="41"/>
    </row>
    <row r="737" spans="1:18" ht="15.6" x14ac:dyDescent="0.3">
      <c r="A737" s="150"/>
      <c r="B737" s="142">
        <f t="shared" si="20"/>
        <v>611</v>
      </c>
      <c r="C737" s="128"/>
      <c r="D737" s="34">
        <f t="shared" si="19"/>
        <v>611</v>
      </c>
      <c r="E737" s="514">
        <v>45779</v>
      </c>
      <c r="F737" s="37">
        <v>611</v>
      </c>
      <c r="G737" s="515">
        <v>45780</v>
      </c>
      <c r="H737" s="76">
        <f t="shared" si="17"/>
        <v>0</v>
      </c>
      <c r="K737" s="134">
        <v>733</v>
      </c>
      <c r="L737" s="680">
        <v>45779</v>
      </c>
      <c r="M737" s="136"/>
      <c r="N737" s="137">
        <f t="shared" si="18"/>
        <v>30</v>
      </c>
      <c r="O737" s="138">
        <v>30</v>
      </c>
      <c r="P737" s="288">
        <f t="shared" si="21"/>
        <v>0</v>
      </c>
      <c r="Q737" s="41"/>
    </row>
    <row r="738" spans="1:18" ht="15.6" x14ac:dyDescent="0.3">
      <c r="A738" s="150"/>
      <c r="B738" s="142">
        <f t="shared" si="20"/>
        <v>611</v>
      </c>
      <c r="C738" s="128"/>
      <c r="D738" s="34">
        <f t="shared" si="19"/>
        <v>611</v>
      </c>
      <c r="E738" s="514">
        <v>45780</v>
      </c>
      <c r="F738" s="37">
        <v>611</v>
      </c>
      <c r="G738" s="515">
        <v>45781</v>
      </c>
      <c r="H738" s="76">
        <f t="shared" si="17"/>
        <v>0</v>
      </c>
      <c r="K738" s="134">
        <v>734</v>
      </c>
      <c r="L738" s="680">
        <v>45780</v>
      </c>
      <c r="M738" s="136"/>
      <c r="N738" s="137">
        <f t="shared" si="18"/>
        <v>30</v>
      </c>
      <c r="O738" s="138">
        <v>30</v>
      </c>
      <c r="P738" s="288">
        <f t="shared" si="21"/>
        <v>0</v>
      </c>
      <c r="Q738" s="41"/>
    </row>
    <row r="739" spans="1:18" ht="15.6" x14ac:dyDescent="0.3">
      <c r="A739" s="150"/>
      <c r="B739" s="142">
        <f t="shared" si="20"/>
        <v>611</v>
      </c>
      <c r="C739" s="128"/>
      <c r="D739" s="34">
        <f t="shared" si="19"/>
        <v>611</v>
      </c>
      <c r="E739" s="514">
        <v>45781</v>
      </c>
      <c r="F739" s="37">
        <v>611</v>
      </c>
      <c r="G739" s="515">
        <v>45782</v>
      </c>
      <c r="H739" s="76">
        <f t="shared" si="17"/>
        <v>0</v>
      </c>
      <c r="K739" s="134">
        <v>735</v>
      </c>
      <c r="L739" s="680">
        <v>45781</v>
      </c>
      <c r="M739" s="136"/>
      <c r="N739" s="137">
        <f t="shared" si="18"/>
        <v>30</v>
      </c>
      <c r="O739" s="138">
        <v>30</v>
      </c>
      <c r="P739" s="288">
        <f t="shared" si="21"/>
        <v>0</v>
      </c>
      <c r="Q739" s="41"/>
    </row>
    <row r="740" spans="1:18" ht="15.6" x14ac:dyDescent="0.3">
      <c r="A740" s="150"/>
      <c r="B740" s="142">
        <f t="shared" si="20"/>
        <v>611</v>
      </c>
      <c r="C740" s="128"/>
      <c r="D740" s="34">
        <f t="shared" si="19"/>
        <v>611</v>
      </c>
      <c r="E740" s="514">
        <v>45782</v>
      </c>
      <c r="F740" s="37">
        <v>611</v>
      </c>
      <c r="G740" s="515">
        <v>45783</v>
      </c>
      <c r="H740" s="76">
        <f t="shared" si="17"/>
        <v>0</v>
      </c>
      <c r="K740" s="134">
        <v>736</v>
      </c>
      <c r="L740" s="680">
        <v>45782</v>
      </c>
      <c r="M740" s="136"/>
      <c r="N740" s="137">
        <f t="shared" si="18"/>
        <v>30</v>
      </c>
      <c r="O740" s="138">
        <v>30</v>
      </c>
      <c r="P740" s="288">
        <f t="shared" si="21"/>
        <v>0</v>
      </c>
      <c r="Q740" s="41"/>
    </row>
    <row r="741" spans="1:18" ht="15.6" x14ac:dyDescent="0.3">
      <c r="A741" s="150"/>
      <c r="B741" s="142">
        <f t="shared" si="20"/>
        <v>611</v>
      </c>
      <c r="C741" s="128"/>
      <c r="D741" s="34">
        <f t="shared" si="19"/>
        <v>611</v>
      </c>
      <c r="E741" s="514">
        <v>45783</v>
      </c>
      <c r="F741" s="37">
        <v>611</v>
      </c>
      <c r="G741" s="515">
        <v>45784</v>
      </c>
      <c r="H741" s="76">
        <f t="shared" si="17"/>
        <v>0</v>
      </c>
      <c r="K741" s="134">
        <v>737</v>
      </c>
      <c r="L741" s="680">
        <v>45783</v>
      </c>
      <c r="M741" s="136"/>
      <c r="N741" s="137">
        <f t="shared" si="18"/>
        <v>30</v>
      </c>
      <c r="O741" s="138">
        <v>15</v>
      </c>
      <c r="P741" s="288">
        <f t="shared" si="21"/>
        <v>15</v>
      </c>
      <c r="Q741" s="41"/>
      <c r="R741" s="48" t="s">
        <v>430</v>
      </c>
    </row>
    <row r="742" spans="1:18" ht="15.6" x14ac:dyDescent="0.3">
      <c r="A742" s="150"/>
      <c r="B742" s="142">
        <f t="shared" si="20"/>
        <v>611</v>
      </c>
      <c r="C742" s="128"/>
      <c r="D742" s="34">
        <f t="shared" si="19"/>
        <v>611</v>
      </c>
      <c r="E742" s="514">
        <v>45784</v>
      </c>
      <c r="F742" s="37">
        <v>611</v>
      </c>
      <c r="G742" s="515">
        <v>45785</v>
      </c>
      <c r="H742" s="76">
        <f t="shared" si="17"/>
        <v>0</v>
      </c>
      <c r="K742" s="134">
        <v>738</v>
      </c>
      <c r="L742" s="680">
        <v>45784</v>
      </c>
      <c r="M742" s="136"/>
      <c r="N742" s="137">
        <f t="shared" si="18"/>
        <v>15</v>
      </c>
      <c r="O742" s="138">
        <v>15</v>
      </c>
      <c r="P742" s="288">
        <f t="shared" si="21"/>
        <v>0</v>
      </c>
      <c r="Q742" s="41"/>
    </row>
    <row r="743" spans="1:18" ht="15.6" x14ac:dyDescent="0.3">
      <c r="A743" s="150"/>
      <c r="B743" s="142">
        <f t="shared" si="20"/>
        <v>611</v>
      </c>
      <c r="C743" s="128"/>
      <c r="D743" s="34">
        <f t="shared" si="19"/>
        <v>611</v>
      </c>
      <c r="E743" s="514">
        <v>45785</v>
      </c>
      <c r="F743" s="37">
        <v>611</v>
      </c>
      <c r="G743" s="515">
        <v>45786</v>
      </c>
      <c r="H743" s="76">
        <f t="shared" si="17"/>
        <v>0</v>
      </c>
      <c r="K743" s="134">
        <v>739</v>
      </c>
      <c r="L743" s="680">
        <v>45785</v>
      </c>
      <c r="M743" s="136"/>
      <c r="N743" s="137">
        <f t="shared" si="18"/>
        <v>15</v>
      </c>
      <c r="O743" s="138">
        <v>15</v>
      </c>
      <c r="P743" s="288">
        <f t="shared" si="21"/>
        <v>0</v>
      </c>
      <c r="Q743" s="41"/>
    </row>
    <row r="744" spans="1:18" ht="15.6" x14ac:dyDescent="0.3">
      <c r="A744" s="150"/>
      <c r="B744" s="142">
        <f t="shared" si="20"/>
        <v>611</v>
      </c>
      <c r="C744" s="128"/>
      <c r="D744" s="34">
        <f t="shared" si="19"/>
        <v>611</v>
      </c>
      <c r="E744" s="514">
        <v>45786</v>
      </c>
      <c r="F744" s="37">
        <v>611</v>
      </c>
      <c r="G744" s="515">
        <v>45787</v>
      </c>
      <c r="H744" s="76">
        <f t="shared" si="17"/>
        <v>0</v>
      </c>
      <c r="K744" s="134">
        <v>740</v>
      </c>
      <c r="L744" s="680">
        <v>45786</v>
      </c>
      <c r="M744" s="136"/>
      <c r="N744" s="137">
        <f t="shared" si="18"/>
        <v>15</v>
      </c>
      <c r="O744" s="138">
        <v>15</v>
      </c>
      <c r="P744" s="288">
        <f t="shared" si="21"/>
        <v>0</v>
      </c>
      <c r="Q744" s="41"/>
    </row>
    <row r="745" spans="1:18" ht="15.6" x14ac:dyDescent="0.3">
      <c r="A745" s="150"/>
      <c r="B745" s="142">
        <f t="shared" si="20"/>
        <v>614</v>
      </c>
      <c r="C745" s="128"/>
      <c r="D745" s="34">
        <f t="shared" si="19"/>
        <v>611</v>
      </c>
      <c r="E745" s="514">
        <v>45787</v>
      </c>
      <c r="F745" s="37">
        <v>614</v>
      </c>
      <c r="G745" s="515">
        <v>45788</v>
      </c>
      <c r="H745" s="76">
        <f t="shared" si="17"/>
        <v>3</v>
      </c>
      <c r="K745" s="134">
        <v>741</v>
      </c>
      <c r="L745" s="680">
        <v>45787</v>
      </c>
      <c r="M745" s="136">
        <v>60</v>
      </c>
      <c r="N745" s="137">
        <f t="shared" si="18"/>
        <v>15</v>
      </c>
      <c r="O745" s="138">
        <v>60</v>
      </c>
      <c r="P745" s="288">
        <f t="shared" si="21"/>
        <v>15</v>
      </c>
      <c r="Q745" s="41"/>
      <c r="R745" s="48" t="s">
        <v>1636</v>
      </c>
    </row>
    <row r="746" spans="1:18" ht="15.6" x14ac:dyDescent="0.3">
      <c r="A746" s="150"/>
      <c r="B746" s="142">
        <f t="shared" si="20"/>
        <v>615</v>
      </c>
      <c r="C746" s="128"/>
      <c r="D746" s="34">
        <f t="shared" si="19"/>
        <v>614</v>
      </c>
      <c r="E746" s="514">
        <v>45788</v>
      </c>
      <c r="F746" s="37">
        <v>615</v>
      </c>
      <c r="G746" s="515">
        <v>45789</v>
      </c>
      <c r="H746" s="76">
        <f t="shared" si="17"/>
        <v>1</v>
      </c>
      <c r="K746" s="134">
        <v>742</v>
      </c>
      <c r="L746" s="680">
        <v>45788</v>
      </c>
      <c r="M746" s="136"/>
      <c r="N746" s="137">
        <f t="shared" si="18"/>
        <v>60</v>
      </c>
      <c r="O746" s="138">
        <v>55</v>
      </c>
      <c r="P746" s="288">
        <f t="shared" si="21"/>
        <v>5</v>
      </c>
      <c r="Q746" s="41"/>
    </row>
    <row r="747" spans="1:18" ht="15.6" x14ac:dyDescent="0.3">
      <c r="A747" s="150"/>
      <c r="B747" s="142">
        <f t="shared" si="20"/>
        <v>619</v>
      </c>
      <c r="C747" s="128"/>
      <c r="D747" s="34">
        <f t="shared" si="19"/>
        <v>615</v>
      </c>
      <c r="E747" s="514">
        <v>45789</v>
      </c>
      <c r="F747" s="37">
        <v>619</v>
      </c>
      <c r="G747" s="515">
        <v>45790</v>
      </c>
      <c r="H747" s="76">
        <f t="shared" si="17"/>
        <v>4</v>
      </c>
      <c r="K747" s="134">
        <v>743</v>
      </c>
      <c r="L747" s="680">
        <v>45789</v>
      </c>
      <c r="M747" s="136"/>
      <c r="N747" s="137">
        <f t="shared" si="18"/>
        <v>55</v>
      </c>
      <c r="O747" s="138">
        <v>15</v>
      </c>
      <c r="P747" s="288">
        <f t="shared" si="21"/>
        <v>40</v>
      </c>
      <c r="Q747" s="41"/>
    </row>
    <row r="748" spans="1:18" ht="15.6" x14ac:dyDescent="0.3">
      <c r="A748" s="150"/>
      <c r="B748" s="142">
        <f t="shared" si="20"/>
        <v>622</v>
      </c>
      <c r="C748" s="128"/>
      <c r="D748" s="34">
        <f t="shared" si="19"/>
        <v>619</v>
      </c>
      <c r="E748" s="514">
        <v>45790</v>
      </c>
      <c r="F748" s="37">
        <v>622</v>
      </c>
      <c r="G748" s="515">
        <v>45791</v>
      </c>
      <c r="H748" s="76">
        <f t="shared" si="17"/>
        <v>3</v>
      </c>
      <c r="K748" s="134">
        <v>744</v>
      </c>
      <c r="L748" s="680">
        <v>45790</v>
      </c>
      <c r="M748" s="136">
        <v>60</v>
      </c>
      <c r="N748" s="137">
        <f t="shared" si="18"/>
        <v>15</v>
      </c>
      <c r="O748" s="138">
        <v>47</v>
      </c>
      <c r="P748" s="288">
        <f t="shared" si="21"/>
        <v>28</v>
      </c>
      <c r="Q748" s="41"/>
      <c r="R748" s="48" t="s">
        <v>1638</v>
      </c>
    </row>
    <row r="749" spans="1:18" ht="15.6" x14ac:dyDescent="0.3">
      <c r="A749" s="150"/>
      <c r="B749" s="142">
        <f t="shared" si="20"/>
        <v>622</v>
      </c>
      <c r="C749" s="128"/>
      <c r="D749" s="34">
        <f t="shared" si="19"/>
        <v>622</v>
      </c>
      <c r="E749" s="514">
        <v>45791</v>
      </c>
      <c r="F749" s="37">
        <v>622</v>
      </c>
      <c r="G749" s="515">
        <v>45792</v>
      </c>
      <c r="H749" s="76">
        <f t="shared" si="17"/>
        <v>0</v>
      </c>
      <c r="K749" s="134">
        <v>745</v>
      </c>
      <c r="L749" s="680">
        <v>45791</v>
      </c>
      <c r="M749" s="136"/>
      <c r="N749" s="137">
        <f t="shared" si="18"/>
        <v>47</v>
      </c>
      <c r="O749" s="138">
        <v>47</v>
      </c>
      <c r="P749" s="288">
        <f t="shared" si="21"/>
        <v>0</v>
      </c>
      <c r="Q749" s="41"/>
      <c r="R749" s="48" t="s">
        <v>1214</v>
      </c>
    </row>
    <row r="750" spans="1:18" ht="15.6" x14ac:dyDescent="0.3">
      <c r="A750" s="150"/>
      <c r="B750" s="142">
        <f t="shared" si="20"/>
        <v>622</v>
      </c>
      <c r="C750" s="128"/>
      <c r="D750" s="34">
        <f t="shared" si="19"/>
        <v>622</v>
      </c>
      <c r="E750" s="514">
        <v>45792</v>
      </c>
      <c r="F750" s="37">
        <v>622</v>
      </c>
      <c r="G750" s="515">
        <v>45793</v>
      </c>
      <c r="H750" s="76">
        <f t="shared" si="17"/>
        <v>0</v>
      </c>
      <c r="K750" s="134">
        <v>746</v>
      </c>
      <c r="L750" s="680">
        <v>45792</v>
      </c>
      <c r="M750" s="136"/>
      <c r="N750" s="137">
        <f t="shared" si="18"/>
        <v>47</v>
      </c>
      <c r="O750" s="138">
        <v>47</v>
      </c>
      <c r="P750" s="288">
        <f t="shared" si="21"/>
        <v>0</v>
      </c>
      <c r="Q750" s="41"/>
      <c r="R750" s="48" t="s">
        <v>1218</v>
      </c>
    </row>
    <row r="751" spans="1:18" ht="15.6" x14ac:dyDescent="0.3">
      <c r="A751" s="150"/>
      <c r="B751" s="142">
        <f t="shared" si="20"/>
        <v>626</v>
      </c>
      <c r="C751" s="128"/>
      <c r="D751" s="34">
        <f t="shared" si="19"/>
        <v>622</v>
      </c>
      <c r="E751" s="514">
        <v>45793</v>
      </c>
      <c r="F751" s="37">
        <v>626</v>
      </c>
      <c r="G751" s="515">
        <v>45794</v>
      </c>
      <c r="H751" s="76">
        <f t="shared" si="17"/>
        <v>4</v>
      </c>
      <c r="K751" s="134">
        <v>747</v>
      </c>
      <c r="L751" s="680">
        <v>45793</v>
      </c>
      <c r="M751" s="136"/>
      <c r="N751" s="137">
        <f t="shared" si="18"/>
        <v>47</v>
      </c>
      <c r="O751" s="138">
        <v>15</v>
      </c>
      <c r="P751" s="288">
        <f t="shared" si="21"/>
        <v>32</v>
      </c>
      <c r="Q751" s="41"/>
      <c r="R751" s="48" t="s">
        <v>1646</v>
      </c>
    </row>
    <row r="752" spans="1:18" ht="15.6" x14ac:dyDescent="0.3">
      <c r="A752" s="150"/>
      <c r="B752" s="142">
        <f t="shared" si="20"/>
        <v>626</v>
      </c>
      <c r="C752" s="128"/>
      <c r="D752" s="34">
        <f t="shared" si="19"/>
        <v>626</v>
      </c>
      <c r="E752" s="514">
        <v>45794</v>
      </c>
      <c r="F752" s="37">
        <v>626</v>
      </c>
      <c r="G752" s="515">
        <v>45795</v>
      </c>
      <c r="H752" s="76">
        <f t="shared" si="17"/>
        <v>0</v>
      </c>
      <c r="K752" s="134">
        <v>748</v>
      </c>
      <c r="L752" s="680">
        <v>45794</v>
      </c>
      <c r="M752" s="136"/>
      <c r="N752" s="137">
        <f t="shared" si="18"/>
        <v>15</v>
      </c>
      <c r="O752" s="138">
        <v>15</v>
      </c>
      <c r="P752" s="288">
        <f t="shared" si="21"/>
        <v>0</v>
      </c>
      <c r="Q752" s="41"/>
    </row>
    <row r="753" spans="1:18" ht="15.6" x14ac:dyDescent="0.3">
      <c r="A753" s="150"/>
      <c r="B753" s="142">
        <f t="shared" si="20"/>
        <v>626</v>
      </c>
      <c r="C753" s="128"/>
      <c r="D753" s="34">
        <f t="shared" si="19"/>
        <v>626</v>
      </c>
      <c r="E753" s="514">
        <v>45795</v>
      </c>
      <c r="F753" s="37">
        <v>626</v>
      </c>
      <c r="G753" s="515">
        <v>45796</v>
      </c>
      <c r="H753" s="76">
        <f t="shared" si="17"/>
        <v>0</v>
      </c>
      <c r="K753" s="134">
        <v>749</v>
      </c>
      <c r="L753" s="680">
        <v>45795</v>
      </c>
      <c r="M753" s="136"/>
      <c r="N753" s="137">
        <f t="shared" si="18"/>
        <v>15</v>
      </c>
      <c r="O753" s="138">
        <v>15</v>
      </c>
      <c r="P753" s="288">
        <f t="shared" si="21"/>
        <v>0</v>
      </c>
      <c r="Q753" s="41"/>
    </row>
    <row r="754" spans="1:18" ht="15.6" x14ac:dyDescent="0.3">
      <c r="A754" s="150"/>
      <c r="B754" s="142">
        <f t="shared" si="20"/>
        <v>626</v>
      </c>
      <c r="C754" s="128"/>
      <c r="D754" s="34">
        <f t="shared" si="19"/>
        <v>626</v>
      </c>
      <c r="E754" s="514">
        <v>45796</v>
      </c>
      <c r="F754" s="37">
        <v>626</v>
      </c>
      <c r="G754" s="515">
        <v>45797</v>
      </c>
      <c r="H754" s="76">
        <f t="shared" si="17"/>
        <v>0</v>
      </c>
      <c r="K754" s="134">
        <v>750</v>
      </c>
      <c r="L754" s="680">
        <v>45796</v>
      </c>
      <c r="M754" s="136"/>
      <c r="N754" s="137">
        <f t="shared" si="18"/>
        <v>15</v>
      </c>
      <c r="O754" s="138">
        <v>15</v>
      </c>
      <c r="P754" s="288">
        <f t="shared" si="21"/>
        <v>0</v>
      </c>
      <c r="Q754" s="41"/>
    </row>
    <row r="755" spans="1:18" ht="15.6" x14ac:dyDescent="0.3">
      <c r="A755" s="150"/>
      <c r="B755" s="142">
        <f t="shared" si="20"/>
        <v>626</v>
      </c>
      <c r="C755" s="128"/>
      <c r="D755" s="34">
        <f t="shared" si="19"/>
        <v>626</v>
      </c>
      <c r="E755" s="514">
        <v>45797</v>
      </c>
      <c r="F755" s="37">
        <v>626</v>
      </c>
      <c r="G755" s="515">
        <v>45798</v>
      </c>
      <c r="H755" s="76">
        <f t="shared" si="17"/>
        <v>0</v>
      </c>
      <c r="K755" s="134">
        <v>751</v>
      </c>
      <c r="L755" s="680">
        <v>45797</v>
      </c>
      <c r="M755" s="136"/>
      <c r="N755" s="137">
        <f t="shared" si="18"/>
        <v>15</v>
      </c>
      <c r="O755" s="138">
        <v>15</v>
      </c>
      <c r="P755" s="288">
        <f t="shared" si="21"/>
        <v>0</v>
      </c>
      <c r="Q755" s="41"/>
    </row>
    <row r="756" spans="1:18" ht="15.6" x14ac:dyDescent="0.3">
      <c r="A756" s="150"/>
      <c r="B756" s="142">
        <f t="shared" si="20"/>
        <v>626</v>
      </c>
      <c r="C756" s="128"/>
      <c r="D756" s="34">
        <f t="shared" si="19"/>
        <v>626</v>
      </c>
      <c r="E756" s="514">
        <v>45798</v>
      </c>
      <c r="F756" s="37">
        <v>626</v>
      </c>
      <c r="G756" s="515">
        <v>45799</v>
      </c>
      <c r="H756" s="76">
        <f t="shared" si="17"/>
        <v>0</v>
      </c>
      <c r="K756" s="134">
        <v>752</v>
      </c>
      <c r="L756" s="680">
        <v>45798</v>
      </c>
      <c r="M756" s="136"/>
      <c r="N756" s="137">
        <f t="shared" si="18"/>
        <v>15</v>
      </c>
      <c r="O756" s="138">
        <v>15</v>
      </c>
      <c r="P756" s="288">
        <f t="shared" si="21"/>
        <v>0</v>
      </c>
      <c r="Q756" s="41"/>
    </row>
    <row r="757" spans="1:18" ht="15.6" x14ac:dyDescent="0.3">
      <c r="A757" s="150"/>
      <c r="B757" s="142">
        <f t="shared" si="20"/>
        <v>626</v>
      </c>
      <c r="C757" s="128"/>
      <c r="D757" s="34">
        <f t="shared" si="19"/>
        <v>626</v>
      </c>
      <c r="E757" s="514">
        <v>45799</v>
      </c>
      <c r="F757" s="37">
        <v>626</v>
      </c>
      <c r="G757" s="515">
        <v>45800</v>
      </c>
      <c r="H757" s="76">
        <f t="shared" si="17"/>
        <v>0</v>
      </c>
      <c r="K757" s="134">
        <v>753</v>
      </c>
      <c r="L757" s="680">
        <v>45799</v>
      </c>
      <c r="M757" s="136"/>
      <c r="N757" s="137">
        <f t="shared" si="18"/>
        <v>15</v>
      </c>
      <c r="O757" s="138">
        <v>15</v>
      </c>
      <c r="P757" s="288">
        <f t="shared" si="21"/>
        <v>0</v>
      </c>
      <c r="Q757" s="41"/>
      <c r="R757" t="s">
        <v>1214</v>
      </c>
    </row>
    <row r="758" spans="1:18" ht="15.6" x14ac:dyDescent="0.3">
      <c r="A758" s="150"/>
      <c r="B758" s="142">
        <f t="shared" si="20"/>
        <v>626</v>
      </c>
      <c r="C758" s="128"/>
      <c r="D758" s="34">
        <f t="shared" si="19"/>
        <v>626</v>
      </c>
      <c r="E758" s="514">
        <v>45800</v>
      </c>
      <c r="F758" s="37">
        <v>626</v>
      </c>
      <c r="G758" s="515">
        <v>45801</v>
      </c>
      <c r="H758" s="76">
        <f t="shared" si="17"/>
        <v>0</v>
      </c>
      <c r="K758" s="134">
        <v>754</v>
      </c>
      <c r="L758" s="680">
        <v>45800</v>
      </c>
      <c r="M758" s="136"/>
      <c r="N758" s="137">
        <f t="shared" si="18"/>
        <v>15</v>
      </c>
      <c r="O758" s="138">
        <v>15</v>
      </c>
      <c r="P758" s="288">
        <f t="shared" si="21"/>
        <v>0</v>
      </c>
      <c r="Q758" s="41"/>
    </row>
    <row r="759" spans="1:18" ht="15.6" x14ac:dyDescent="0.3">
      <c r="A759" s="150"/>
      <c r="B759" s="142">
        <f t="shared" si="20"/>
        <v>626</v>
      </c>
      <c r="C759" s="128"/>
      <c r="D759" s="34">
        <f t="shared" si="19"/>
        <v>626</v>
      </c>
      <c r="E759" s="514">
        <v>45801</v>
      </c>
      <c r="F759" s="37">
        <v>626</v>
      </c>
      <c r="G759" s="515">
        <v>45802</v>
      </c>
      <c r="H759" s="76">
        <f t="shared" si="17"/>
        <v>0</v>
      </c>
      <c r="K759" s="134">
        <v>755</v>
      </c>
      <c r="L759" s="680">
        <v>45801</v>
      </c>
      <c r="M759" s="136"/>
      <c r="N759" s="137">
        <f t="shared" si="18"/>
        <v>15</v>
      </c>
      <c r="O759" s="138">
        <v>15</v>
      </c>
      <c r="P759" s="288">
        <f t="shared" si="21"/>
        <v>0</v>
      </c>
      <c r="Q759" s="41"/>
    </row>
    <row r="760" spans="1:18" ht="15.6" x14ac:dyDescent="0.3">
      <c r="A760" s="150"/>
      <c r="B760" s="142">
        <f t="shared" si="20"/>
        <v>626</v>
      </c>
      <c r="C760" s="128"/>
      <c r="D760" s="34">
        <f t="shared" si="19"/>
        <v>626</v>
      </c>
      <c r="E760" s="514">
        <v>45802</v>
      </c>
      <c r="F760" s="37">
        <v>626</v>
      </c>
      <c r="G760" s="515">
        <v>45803</v>
      </c>
      <c r="H760" s="76">
        <f t="shared" si="17"/>
        <v>0</v>
      </c>
      <c r="K760" s="134">
        <v>756</v>
      </c>
      <c r="L760" s="680">
        <v>45802</v>
      </c>
      <c r="M760" s="136"/>
      <c r="N760" s="137">
        <f t="shared" si="18"/>
        <v>15</v>
      </c>
      <c r="O760" s="138">
        <v>15</v>
      </c>
      <c r="P760" s="288">
        <f t="shared" si="21"/>
        <v>0</v>
      </c>
      <c r="Q760" s="41"/>
    </row>
    <row r="761" spans="1:18" ht="15.6" x14ac:dyDescent="0.3">
      <c r="A761" s="150"/>
      <c r="B761" s="142">
        <f t="shared" si="20"/>
        <v>626</v>
      </c>
      <c r="C761" s="128"/>
      <c r="D761" s="34">
        <f t="shared" si="19"/>
        <v>626</v>
      </c>
      <c r="E761" s="514">
        <v>45803</v>
      </c>
      <c r="F761" s="37">
        <v>626</v>
      </c>
      <c r="G761" s="515">
        <v>45804</v>
      </c>
      <c r="H761" s="76">
        <f t="shared" si="17"/>
        <v>0</v>
      </c>
      <c r="K761" s="134">
        <v>757</v>
      </c>
      <c r="L761" s="680">
        <v>45803</v>
      </c>
      <c r="M761" s="136"/>
      <c r="N761" s="137">
        <f t="shared" si="18"/>
        <v>15</v>
      </c>
      <c r="O761" s="138">
        <v>15</v>
      </c>
      <c r="P761" s="288">
        <f t="shared" si="21"/>
        <v>0</v>
      </c>
      <c r="Q761" s="41"/>
      <c r="R761" t="s">
        <v>1218</v>
      </c>
    </row>
    <row r="762" spans="1:18" ht="15.6" x14ac:dyDescent="0.3">
      <c r="A762" s="150"/>
      <c r="B762" s="142">
        <f t="shared" si="20"/>
        <v>626</v>
      </c>
      <c r="C762" s="128"/>
      <c r="D762" s="34">
        <f t="shared" si="19"/>
        <v>626</v>
      </c>
      <c r="E762" s="514">
        <v>45804</v>
      </c>
      <c r="F762" s="37">
        <v>626</v>
      </c>
      <c r="G762" s="515">
        <v>45805</v>
      </c>
      <c r="H762" s="76">
        <f t="shared" si="17"/>
        <v>0</v>
      </c>
      <c r="K762" s="134">
        <v>758</v>
      </c>
      <c r="L762" s="680">
        <v>45804</v>
      </c>
      <c r="M762" s="136"/>
      <c r="N762" s="137">
        <f t="shared" si="18"/>
        <v>15</v>
      </c>
      <c r="O762" s="138">
        <v>15</v>
      </c>
      <c r="P762" s="288">
        <f t="shared" si="21"/>
        <v>0</v>
      </c>
      <c r="Q762" s="41"/>
    </row>
    <row r="763" spans="1:18" ht="15.6" x14ac:dyDescent="0.3">
      <c r="A763" s="150"/>
      <c r="B763" s="142">
        <f t="shared" si="20"/>
        <v>626</v>
      </c>
      <c r="C763" s="128"/>
      <c r="D763" s="34">
        <f t="shared" si="19"/>
        <v>626</v>
      </c>
      <c r="E763" s="514">
        <v>45805</v>
      </c>
      <c r="F763" s="37">
        <v>626</v>
      </c>
      <c r="G763" s="515">
        <v>45806</v>
      </c>
      <c r="H763" s="76">
        <f t="shared" si="17"/>
        <v>0</v>
      </c>
      <c r="K763" s="134">
        <v>759</v>
      </c>
      <c r="L763" s="680">
        <v>45805</v>
      </c>
      <c r="M763" s="136"/>
      <c r="N763" s="137">
        <f t="shared" si="18"/>
        <v>15</v>
      </c>
      <c r="O763" s="138">
        <v>15</v>
      </c>
      <c r="P763" s="288">
        <f t="shared" si="21"/>
        <v>0</v>
      </c>
      <c r="Q763" s="41"/>
    </row>
    <row r="764" spans="1:18" ht="15.6" x14ac:dyDescent="0.3">
      <c r="A764" s="150"/>
      <c r="B764" s="142">
        <f t="shared" si="20"/>
        <v>626</v>
      </c>
      <c r="C764" s="128"/>
      <c r="D764" s="34">
        <f t="shared" si="19"/>
        <v>626</v>
      </c>
      <c r="E764" s="514">
        <v>45806</v>
      </c>
      <c r="F764" s="37">
        <v>626</v>
      </c>
      <c r="G764" s="515">
        <v>45807</v>
      </c>
      <c r="H764" s="76">
        <f t="shared" si="17"/>
        <v>0</v>
      </c>
      <c r="K764" s="134">
        <v>760</v>
      </c>
      <c r="L764" s="680">
        <v>45806</v>
      </c>
      <c r="M764" s="136"/>
      <c r="N764" s="137">
        <f t="shared" si="18"/>
        <v>15</v>
      </c>
      <c r="O764" s="138">
        <v>15</v>
      </c>
      <c r="P764" s="288">
        <f t="shared" si="21"/>
        <v>0</v>
      </c>
      <c r="Q764" s="41"/>
    </row>
    <row r="765" spans="1:18" ht="15.6" x14ac:dyDescent="0.3">
      <c r="A765" s="150"/>
      <c r="B765" s="142">
        <f t="shared" si="20"/>
        <v>626</v>
      </c>
      <c r="C765" s="128"/>
      <c r="D765" s="34">
        <f t="shared" si="19"/>
        <v>626</v>
      </c>
      <c r="E765" s="514">
        <v>45807</v>
      </c>
      <c r="F765" s="37">
        <v>626</v>
      </c>
      <c r="G765" s="515">
        <v>45808</v>
      </c>
      <c r="H765" s="76">
        <f t="shared" si="17"/>
        <v>0</v>
      </c>
      <c r="K765" s="134">
        <v>761</v>
      </c>
      <c r="L765" s="680">
        <v>45807</v>
      </c>
      <c r="M765" s="136"/>
      <c r="N765" s="137">
        <f t="shared" si="18"/>
        <v>15</v>
      </c>
      <c r="O765" s="138">
        <v>15</v>
      </c>
      <c r="P765" s="288">
        <f t="shared" si="21"/>
        <v>0</v>
      </c>
      <c r="Q765" s="41"/>
    </row>
    <row r="766" spans="1:18" ht="15.6" x14ac:dyDescent="0.3">
      <c r="A766" s="150"/>
      <c r="B766" s="142">
        <f t="shared" si="20"/>
        <v>626</v>
      </c>
      <c r="C766" s="128"/>
      <c r="D766" s="34">
        <f t="shared" si="19"/>
        <v>626</v>
      </c>
      <c r="E766" s="514">
        <v>45808</v>
      </c>
      <c r="F766" s="37">
        <v>626</v>
      </c>
      <c r="G766" s="515">
        <v>45809</v>
      </c>
      <c r="H766" s="76">
        <f t="shared" si="17"/>
        <v>0</v>
      </c>
      <c r="K766" s="134">
        <v>762</v>
      </c>
      <c r="L766" s="680">
        <v>45808</v>
      </c>
      <c r="M766" s="136"/>
      <c r="N766" s="137">
        <f t="shared" si="18"/>
        <v>15</v>
      </c>
      <c r="O766" s="138">
        <v>15</v>
      </c>
      <c r="P766" s="288">
        <f t="shared" si="21"/>
        <v>0</v>
      </c>
      <c r="Q766" s="41"/>
    </row>
    <row r="767" spans="1:18" ht="15.6" x14ac:dyDescent="0.3">
      <c r="A767" s="150"/>
      <c r="B767" s="142">
        <f t="shared" si="20"/>
        <v>626</v>
      </c>
      <c r="C767" s="128"/>
      <c r="D767" s="34">
        <f t="shared" si="19"/>
        <v>626</v>
      </c>
      <c r="E767" s="514">
        <v>45809</v>
      </c>
      <c r="F767" s="37">
        <v>626</v>
      </c>
      <c r="G767" s="515">
        <v>45810</v>
      </c>
      <c r="H767" s="76">
        <f t="shared" si="17"/>
        <v>0</v>
      </c>
      <c r="K767" s="134">
        <v>763</v>
      </c>
      <c r="L767" s="680">
        <v>45809</v>
      </c>
      <c r="M767" s="136"/>
      <c r="N767" s="137">
        <f t="shared" si="18"/>
        <v>15</v>
      </c>
      <c r="O767" s="138">
        <v>15</v>
      </c>
      <c r="P767" s="288">
        <f t="shared" si="21"/>
        <v>0</v>
      </c>
      <c r="Q767" s="41"/>
      <c r="R767" s="48" t="s">
        <v>1660</v>
      </c>
    </row>
    <row r="768" spans="1:18" ht="15.6" x14ac:dyDescent="0.3">
      <c r="A768" s="150"/>
      <c r="B768" s="142">
        <f t="shared" si="20"/>
        <v>626</v>
      </c>
      <c r="C768" s="128"/>
      <c r="D768" s="34">
        <f t="shared" si="19"/>
        <v>626</v>
      </c>
      <c r="E768" s="514">
        <v>45810</v>
      </c>
      <c r="F768" s="37">
        <v>626</v>
      </c>
      <c r="G768" s="515">
        <v>45811</v>
      </c>
      <c r="H768" s="76">
        <f t="shared" si="17"/>
        <v>0</v>
      </c>
      <c r="K768" s="134">
        <v>764</v>
      </c>
      <c r="L768" s="680">
        <v>45810</v>
      </c>
      <c r="M768" s="136"/>
      <c r="N768" s="137">
        <f t="shared" si="18"/>
        <v>15</v>
      </c>
      <c r="O768" s="138">
        <v>15</v>
      </c>
      <c r="P768" s="288">
        <f t="shared" si="21"/>
        <v>0</v>
      </c>
      <c r="Q768" s="41"/>
    </row>
    <row r="769" spans="1:18" ht="15.6" x14ac:dyDescent="0.3">
      <c r="A769" s="150"/>
      <c r="B769" s="142">
        <f t="shared" si="20"/>
        <v>626</v>
      </c>
      <c r="C769" s="128"/>
      <c r="D769" s="34">
        <f t="shared" si="19"/>
        <v>626</v>
      </c>
      <c r="E769" s="514">
        <v>45811</v>
      </c>
      <c r="F769" s="37">
        <v>626</v>
      </c>
      <c r="G769" s="515">
        <v>45812</v>
      </c>
      <c r="H769" s="76">
        <f t="shared" si="17"/>
        <v>0</v>
      </c>
      <c r="K769" s="134">
        <v>765</v>
      </c>
      <c r="L769" s="680">
        <v>45811</v>
      </c>
      <c r="M769" s="136"/>
      <c r="N769" s="137">
        <f t="shared" si="18"/>
        <v>15</v>
      </c>
      <c r="O769" s="138">
        <v>15</v>
      </c>
      <c r="P769" s="288">
        <f t="shared" si="21"/>
        <v>0</v>
      </c>
      <c r="Q769" s="41"/>
    </row>
    <row r="770" spans="1:18" ht="15.6" x14ac:dyDescent="0.3">
      <c r="A770" s="150"/>
      <c r="B770" s="142">
        <f t="shared" si="20"/>
        <v>627</v>
      </c>
      <c r="C770" s="128"/>
      <c r="D770" s="34">
        <f t="shared" si="19"/>
        <v>626</v>
      </c>
      <c r="E770" s="514">
        <v>45812</v>
      </c>
      <c r="F770" s="37">
        <v>627</v>
      </c>
      <c r="G770" s="515">
        <v>45813</v>
      </c>
      <c r="H770" s="76">
        <f t="shared" si="17"/>
        <v>1</v>
      </c>
      <c r="K770" s="134">
        <v>766</v>
      </c>
      <c r="L770" s="680">
        <v>45812</v>
      </c>
      <c r="M770" s="136">
        <v>30</v>
      </c>
      <c r="N770" s="137">
        <f t="shared" si="18"/>
        <v>15</v>
      </c>
      <c r="O770" s="138">
        <v>40</v>
      </c>
      <c r="P770" s="288">
        <f t="shared" si="21"/>
        <v>5</v>
      </c>
      <c r="Q770" s="41"/>
      <c r="R770" s="48" t="s">
        <v>1661</v>
      </c>
    </row>
    <row r="771" spans="1:18" ht="15.6" x14ac:dyDescent="0.3">
      <c r="A771" s="150"/>
      <c r="B771" s="142">
        <f t="shared" si="20"/>
        <v>628</v>
      </c>
      <c r="C771" s="128"/>
      <c r="D771" s="34">
        <f t="shared" si="19"/>
        <v>627</v>
      </c>
      <c r="E771" s="514">
        <v>45813</v>
      </c>
      <c r="F771" s="37">
        <v>628</v>
      </c>
      <c r="G771" s="515">
        <v>45814</v>
      </c>
      <c r="H771" s="76">
        <f t="shared" ref="H771:H887" si="22">F771-D771</f>
        <v>1</v>
      </c>
      <c r="K771" s="134">
        <v>767</v>
      </c>
      <c r="L771" s="680">
        <v>45813</v>
      </c>
      <c r="M771" s="136"/>
      <c r="N771" s="137">
        <f t="shared" ref="N771:N888" si="23">O770</f>
        <v>40</v>
      </c>
      <c r="O771" s="138">
        <v>40</v>
      </c>
      <c r="P771" s="288">
        <f t="shared" si="21"/>
        <v>0</v>
      </c>
      <c r="Q771" s="41"/>
    </row>
    <row r="772" spans="1:18" ht="15.6" x14ac:dyDescent="0.3">
      <c r="A772" s="150"/>
      <c r="B772" s="142">
        <f t="shared" si="20"/>
        <v>628</v>
      </c>
      <c r="C772" s="128"/>
      <c r="D772" s="34">
        <f t="shared" ref="D772:D887" si="24">F771</f>
        <v>628</v>
      </c>
      <c r="E772" s="514">
        <v>45814</v>
      </c>
      <c r="F772" s="37">
        <v>628</v>
      </c>
      <c r="G772" s="515">
        <v>45815</v>
      </c>
      <c r="H772" s="76">
        <f t="shared" si="22"/>
        <v>0</v>
      </c>
      <c r="K772" s="134">
        <v>768</v>
      </c>
      <c r="L772" s="680">
        <v>45814</v>
      </c>
      <c r="M772" s="136"/>
      <c r="N772" s="137">
        <f t="shared" si="23"/>
        <v>40</v>
      </c>
      <c r="O772" s="138">
        <v>40</v>
      </c>
      <c r="P772" s="288">
        <f t="shared" si="21"/>
        <v>0</v>
      </c>
      <c r="Q772" s="41"/>
    </row>
    <row r="773" spans="1:18" ht="15.6" x14ac:dyDescent="0.3">
      <c r="A773" s="150"/>
      <c r="B773" s="142">
        <f t="shared" si="20"/>
        <v>628</v>
      </c>
      <c r="C773" s="128"/>
      <c r="D773" s="34">
        <f t="shared" si="24"/>
        <v>628</v>
      </c>
      <c r="E773" s="514">
        <v>45815</v>
      </c>
      <c r="F773" s="37">
        <v>628</v>
      </c>
      <c r="G773" s="515">
        <v>45816</v>
      </c>
      <c r="H773" s="76">
        <f t="shared" si="22"/>
        <v>0</v>
      </c>
      <c r="K773" s="134">
        <v>769</v>
      </c>
      <c r="L773" s="680">
        <v>45815</v>
      </c>
      <c r="M773" s="136"/>
      <c r="N773" s="137">
        <f t="shared" si="23"/>
        <v>40</v>
      </c>
      <c r="O773" s="138">
        <v>40</v>
      </c>
      <c r="P773" s="288">
        <f t="shared" si="21"/>
        <v>0</v>
      </c>
      <c r="Q773" s="41"/>
    </row>
    <row r="774" spans="1:18" ht="15.6" x14ac:dyDescent="0.3">
      <c r="A774" s="150"/>
      <c r="B774" s="142">
        <f t="shared" si="20"/>
        <v>628</v>
      </c>
      <c r="C774" s="128"/>
      <c r="D774" s="34">
        <f t="shared" si="24"/>
        <v>628</v>
      </c>
      <c r="E774" s="514">
        <v>45816</v>
      </c>
      <c r="F774" s="37">
        <v>628</v>
      </c>
      <c r="G774" s="515">
        <v>45817</v>
      </c>
      <c r="H774" s="76">
        <f t="shared" si="22"/>
        <v>0</v>
      </c>
      <c r="K774" s="134">
        <v>770</v>
      </c>
      <c r="L774" s="680">
        <v>45816</v>
      </c>
      <c r="M774" s="136"/>
      <c r="N774" s="137">
        <f t="shared" si="23"/>
        <v>40</v>
      </c>
      <c r="O774" s="138">
        <v>40</v>
      </c>
      <c r="P774" s="288">
        <f t="shared" si="21"/>
        <v>0</v>
      </c>
      <c r="Q774" s="41"/>
    </row>
    <row r="775" spans="1:18" ht="15.6" x14ac:dyDescent="0.3">
      <c r="A775" s="150"/>
      <c r="B775" s="142">
        <f t="shared" si="20"/>
        <v>628</v>
      </c>
      <c r="C775" s="128"/>
      <c r="D775" s="34">
        <f t="shared" si="24"/>
        <v>628</v>
      </c>
      <c r="E775" s="514">
        <v>45817</v>
      </c>
      <c r="F775" s="37">
        <v>628</v>
      </c>
      <c r="G775" s="515">
        <v>45818</v>
      </c>
      <c r="H775" s="76">
        <f t="shared" si="22"/>
        <v>0</v>
      </c>
      <c r="K775" s="134">
        <v>771</v>
      </c>
      <c r="L775" s="680">
        <v>45817</v>
      </c>
      <c r="M775" s="136"/>
      <c r="N775" s="137">
        <f t="shared" si="23"/>
        <v>40</v>
      </c>
      <c r="O775" s="138">
        <v>40</v>
      </c>
      <c r="P775" s="288">
        <f t="shared" si="21"/>
        <v>0</v>
      </c>
      <c r="Q775" s="41"/>
    </row>
    <row r="776" spans="1:18" ht="15.6" x14ac:dyDescent="0.3">
      <c r="A776" s="150"/>
      <c r="B776" s="142">
        <f t="shared" si="20"/>
        <v>628</v>
      </c>
      <c r="C776" s="128"/>
      <c r="D776" s="34">
        <f t="shared" si="24"/>
        <v>628</v>
      </c>
      <c r="E776" s="514">
        <v>45818</v>
      </c>
      <c r="F776" s="37">
        <v>628</v>
      </c>
      <c r="G776" s="515">
        <v>45819</v>
      </c>
      <c r="H776" s="76">
        <f t="shared" si="22"/>
        <v>0</v>
      </c>
      <c r="K776" s="134">
        <v>772</v>
      </c>
      <c r="L776" s="680">
        <v>45818</v>
      </c>
      <c r="M776" s="136"/>
      <c r="N776" s="137">
        <f t="shared" si="23"/>
        <v>40</v>
      </c>
      <c r="O776" s="138">
        <v>40</v>
      </c>
      <c r="P776" s="288">
        <f t="shared" si="21"/>
        <v>0</v>
      </c>
      <c r="Q776" s="41"/>
    </row>
    <row r="777" spans="1:18" ht="15.6" x14ac:dyDescent="0.3">
      <c r="A777" s="150"/>
      <c r="B777" s="142">
        <f t="shared" si="20"/>
        <v>628</v>
      </c>
      <c r="C777" s="128"/>
      <c r="D777" s="34">
        <f t="shared" si="24"/>
        <v>628</v>
      </c>
      <c r="E777" s="514">
        <v>45819</v>
      </c>
      <c r="F777" s="37">
        <v>628</v>
      </c>
      <c r="G777" s="515">
        <v>45820</v>
      </c>
      <c r="H777" s="76">
        <f t="shared" si="22"/>
        <v>0</v>
      </c>
      <c r="K777" s="134">
        <v>773</v>
      </c>
      <c r="L777" s="680">
        <v>45819</v>
      </c>
      <c r="M777" s="136"/>
      <c r="N777" s="137">
        <f t="shared" si="23"/>
        <v>40</v>
      </c>
      <c r="O777" s="138">
        <v>40</v>
      </c>
      <c r="P777" s="288">
        <f t="shared" si="21"/>
        <v>0</v>
      </c>
      <c r="Q777" s="41"/>
    </row>
    <row r="778" spans="1:18" ht="15.6" x14ac:dyDescent="0.3">
      <c r="A778" s="150"/>
      <c r="B778" s="142">
        <f t="shared" si="20"/>
        <v>628</v>
      </c>
      <c r="C778" s="128"/>
      <c r="D778" s="34">
        <f t="shared" si="24"/>
        <v>628</v>
      </c>
      <c r="E778" s="514">
        <v>45820</v>
      </c>
      <c r="F778" s="37">
        <v>628</v>
      </c>
      <c r="G778" s="515">
        <v>45821</v>
      </c>
      <c r="H778" s="76">
        <f t="shared" si="22"/>
        <v>0</v>
      </c>
      <c r="K778" s="134">
        <v>774</v>
      </c>
      <c r="L778" s="680">
        <v>45820</v>
      </c>
      <c r="M778" s="136"/>
      <c r="N778" s="137">
        <f t="shared" si="23"/>
        <v>40</v>
      </c>
      <c r="O778" s="138">
        <v>40</v>
      </c>
      <c r="P778" s="288">
        <f t="shared" si="21"/>
        <v>0</v>
      </c>
      <c r="Q778" s="41"/>
    </row>
    <row r="779" spans="1:18" ht="15.6" x14ac:dyDescent="0.3">
      <c r="A779" s="150"/>
      <c r="B779" s="142">
        <f t="shared" si="20"/>
        <v>633</v>
      </c>
      <c r="C779" s="128"/>
      <c r="D779" s="34">
        <f t="shared" si="24"/>
        <v>628</v>
      </c>
      <c r="E779" s="514">
        <v>45821</v>
      </c>
      <c r="F779" s="37">
        <v>633</v>
      </c>
      <c r="G779" s="515">
        <v>45822</v>
      </c>
      <c r="H779" s="76">
        <f t="shared" si="22"/>
        <v>5</v>
      </c>
      <c r="K779" s="134">
        <v>775</v>
      </c>
      <c r="L779" s="680">
        <v>45821</v>
      </c>
      <c r="M779" s="136">
        <v>60</v>
      </c>
      <c r="N779" s="137">
        <f t="shared" si="23"/>
        <v>40</v>
      </c>
      <c r="O779" s="138">
        <v>60</v>
      </c>
      <c r="P779" s="288">
        <f t="shared" si="21"/>
        <v>40</v>
      </c>
      <c r="Q779" s="41"/>
      <c r="R779" s="48" t="s">
        <v>1671</v>
      </c>
    </row>
    <row r="780" spans="1:18" ht="15.6" x14ac:dyDescent="0.3">
      <c r="A780" s="150"/>
      <c r="B780" s="142">
        <f t="shared" si="20"/>
        <v>635</v>
      </c>
      <c r="C780" s="128"/>
      <c r="D780" s="34">
        <f t="shared" si="24"/>
        <v>633</v>
      </c>
      <c r="E780" s="514">
        <v>45822</v>
      </c>
      <c r="F780" s="37">
        <v>635</v>
      </c>
      <c r="G780" s="515">
        <v>45823</v>
      </c>
      <c r="H780" s="76">
        <f t="shared" si="22"/>
        <v>2</v>
      </c>
      <c r="K780" s="134">
        <v>776</v>
      </c>
      <c r="L780" s="680">
        <v>45822</v>
      </c>
      <c r="M780" s="136"/>
      <c r="N780" s="137">
        <f t="shared" si="23"/>
        <v>60</v>
      </c>
      <c r="O780" s="138">
        <v>45</v>
      </c>
      <c r="P780" s="288">
        <f t="shared" si="21"/>
        <v>15</v>
      </c>
      <c r="Q780" s="41"/>
    </row>
    <row r="781" spans="1:18" ht="15.6" x14ac:dyDescent="0.3">
      <c r="A781" s="150"/>
      <c r="B781" s="142">
        <f t="shared" si="20"/>
        <v>636</v>
      </c>
      <c r="C781" s="128"/>
      <c r="D781" s="34">
        <f t="shared" si="24"/>
        <v>635</v>
      </c>
      <c r="E781" s="514">
        <v>45823</v>
      </c>
      <c r="F781" s="37">
        <v>636</v>
      </c>
      <c r="G781" s="515">
        <v>45824</v>
      </c>
      <c r="H781" s="76">
        <f t="shared" si="22"/>
        <v>1</v>
      </c>
      <c r="K781" s="134">
        <v>777</v>
      </c>
      <c r="L781" s="680">
        <v>45823</v>
      </c>
      <c r="M781" s="136"/>
      <c r="N781" s="137">
        <f t="shared" si="23"/>
        <v>45</v>
      </c>
      <c r="O781" s="138">
        <v>40</v>
      </c>
      <c r="P781" s="288">
        <f t="shared" si="21"/>
        <v>5</v>
      </c>
      <c r="Q781" s="41"/>
    </row>
    <row r="782" spans="1:18" ht="15.6" x14ac:dyDescent="0.3">
      <c r="A782" s="150"/>
      <c r="B782" s="142">
        <f t="shared" si="20"/>
        <v>636</v>
      </c>
      <c r="C782" s="128"/>
      <c r="D782" s="34">
        <f t="shared" si="24"/>
        <v>636</v>
      </c>
      <c r="E782" s="514">
        <v>45824</v>
      </c>
      <c r="F782" s="37">
        <v>636</v>
      </c>
      <c r="G782" s="515">
        <v>45825</v>
      </c>
      <c r="H782" s="76">
        <f t="shared" si="22"/>
        <v>0</v>
      </c>
      <c r="K782" s="134">
        <v>778</v>
      </c>
      <c r="L782" s="680">
        <v>45824</v>
      </c>
      <c r="M782" s="136">
        <v>30</v>
      </c>
      <c r="N782" s="137">
        <f t="shared" si="23"/>
        <v>40</v>
      </c>
      <c r="O782" s="138">
        <v>45</v>
      </c>
      <c r="P782" s="288">
        <f t="shared" si="21"/>
        <v>25</v>
      </c>
      <c r="Q782" s="41"/>
      <c r="R782" t="s">
        <v>56</v>
      </c>
    </row>
    <row r="783" spans="1:18" ht="15.6" x14ac:dyDescent="0.3">
      <c r="A783" s="150"/>
      <c r="B783" s="142">
        <f t="shared" si="20"/>
        <v>637</v>
      </c>
      <c r="C783" s="128"/>
      <c r="D783" s="34">
        <f t="shared" si="24"/>
        <v>636</v>
      </c>
      <c r="E783" s="514">
        <v>45825</v>
      </c>
      <c r="F783" s="37">
        <v>637</v>
      </c>
      <c r="G783" s="515">
        <v>45826</v>
      </c>
      <c r="H783" s="76">
        <f t="shared" si="22"/>
        <v>1</v>
      </c>
      <c r="K783" s="134">
        <v>779</v>
      </c>
      <c r="L783" s="680">
        <v>45825</v>
      </c>
      <c r="M783" s="136"/>
      <c r="N783" s="137">
        <f t="shared" si="23"/>
        <v>45</v>
      </c>
      <c r="O783" s="138">
        <v>45</v>
      </c>
      <c r="P783" s="288">
        <f t="shared" si="21"/>
        <v>0</v>
      </c>
      <c r="Q783" s="41"/>
    </row>
    <row r="784" spans="1:18" ht="15.6" x14ac:dyDescent="0.3">
      <c r="A784" s="150"/>
      <c r="B784" s="142">
        <f t="shared" si="20"/>
        <v>637</v>
      </c>
      <c r="C784" s="128"/>
      <c r="D784" s="34">
        <f t="shared" si="24"/>
        <v>637</v>
      </c>
      <c r="E784" s="514">
        <v>45826</v>
      </c>
      <c r="F784" s="37">
        <v>637</v>
      </c>
      <c r="G784" s="515">
        <v>45827</v>
      </c>
      <c r="H784" s="76">
        <f t="shared" si="22"/>
        <v>0</v>
      </c>
      <c r="K784" s="134">
        <v>780</v>
      </c>
      <c r="L784" s="680">
        <v>45826</v>
      </c>
      <c r="M784" s="136"/>
      <c r="N784" s="137">
        <f t="shared" si="23"/>
        <v>45</v>
      </c>
      <c r="O784" s="138">
        <v>45</v>
      </c>
      <c r="P784" s="288">
        <f t="shared" si="21"/>
        <v>0</v>
      </c>
      <c r="Q784" s="41"/>
    </row>
    <row r="785" spans="1:18" ht="15.6" x14ac:dyDescent="0.3">
      <c r="A785" s="150"/>
      <c r="B785" s="142">
        <f t="shared" si="20"/>
        <v>637</v>
      </c>
      <c r="C785" s="128"/>
      <c r="D785" s="34">
        <f t="shared" si="24"/>
        <v>637</v>
      </c>
      <c r="E785" s="514">
        <v>45827</v>
      </c>
      <c r="F785" s="37">
        <v>637</v>
      </c>
      <c r="G785" s="515">
        <v>45828</v>
      </c>
      <c r="H785" s="76">
        <f t="shared" si="22"/>
        <v>0</v>
      </c>
      <c r="K785" s="134">
        <v>781</v>
      </c>
      <c r="L785" s="680">
        <v>45827</v>
      </c>
      <c r="M785" s="136"/>
      <c r="N785" s="137">
        <f t="shared" si="23"/>
        <v>45</v>
      </c>
      <c r="O785" s="138">
        <v>45</v>
      </c>
      <c r="P785" s="288">
        <f t="shared" si="21"/>
        <v>0</v>
      </c>
      <c r="Q785" s="41"/>
    </row>
    <row r="786" spans="1:18" ht="15.6" x14ac:dyDescent="0.3">
      <c r="A786" s="150"/>
      <c r="B786" s="142">
        <f t="shared" si="20"/>
        <v>637</v>
      </c>
      <c r="C786" s="128"/>
      <c r="D786" s="34">
        <f t="shared" si="24"/>
        <v>637</v>
      </c>
      <c r="E786" s="514">
        <v>45828</v>
      </c>
      <c r="F786" s="37">
        <v>637</v>
      </c>
      <c r="G786" s="515">
        <v>45829</v>
      </c>
      <c r="H786" s="76">
        <f t="shared" si="22"/>
        <v>0</v>
      </c>
      <c r="K786" s="134">
        <v>782</v>
      </c>
      <c r="L786" s="680">
        <v>45828</v>
      </c>
      <c r="M786" s="136"/>
      <c r="N786" s="137">
        <f t="shared" si="23"/>
        <v>45</v>
      </c>
      <c r="O786" s="138">
        <v>45</v>
      </c>
      <c r="P786" s="288">
        <f t="shared" si="21"/>
        <v>0</v>
      </c>
      <c r="Q786" s="41"/>
    </row>
    <row r="787" spans="1:18" ht="15.6" x14ac:dyDescent="0.3">
      <c r="A787" s="150"/>
      <c r="B787" s="142">
        <f t="shared" si="20"/>
        <v>637</v>
      </c>
      <c r="C787" s="128"/>
      <c r="D787" s="34">
        <f t="shared" si="24"/>
        <v>637</v>
      </c>
      <c r="E787" s="514">
        <v>45829</v>
      </c>
      <c r="F787" s="37">
        <v>637</v>
      </c>
      <c r="G787" s="515">
        <v>45830</v>
      </c>
      <c r="H787" s="76">
        <f t="shared" si="22"/>
        <v>0</v>
      </c>
      <c r="K787" s="134">
        <v>783</v>
      </c>
      <c r="L787" s="680">
        <v>45829</v>
      </c>
      <c r="M787" s="136"/>
      <c r="N787" s="137">
        <f t="shared" si="23"/>
        <v>45</v>
      </c>
      <c r="O787" s="138">
        <v>45</v>
      </c>
      <c r="P787" s="288">
        <f t="shared" si="21"/>
        <v>0</v>
      </c>
      <c r="Q787" s="41"/>
    </row>
    <row r="788" spans="1:18" ht="15.6" x14ac:dyDescent="0.3">
      <c r="A788" s="150"/>
      <c r="B788" s="142">
        <f t="shared" si="20"/>
        <v>637</v>
      </c>
      <c r="C788" s="128"/>
      <c r="D788" s="34">
        <f t="shared" si="24"/>
        <v>637</v>
      </c>
      <c r="E788" s="514">
        <v>45830</v>
      </c>
      <c r="F788" s="37">
        <v>637</v>
      </c>
      <c r="G788" s="515">
        <v>45831</v>
      </c>
      <c r="H788" s="76">
        <f t="shared" si="22"/>
        <v>0</v>
      </c>
      <c r="K788" s="134">
        <v>784</v>
      </c>
      <c r="L788" s="680">
        <v>45830</v>
      </c>
      <c r="M788" s="136">
        <v>30</v>
      </c>
      <c r="N788" s="137">
        <f t="shared" si="23"/>
        <v>45</v>
      </c>
      <c r="O788" s="138">
        <v>75</v>
      </c>
      <c r="P788" s="288">
        <f t="shared" si="21"/>
        <v>0</v>
      </c>
      <c r="Q788" s="41"/>
    </row>
    <row r="789" spans="1:18" ht="15.6" x14ac:dyDescent="0.3">
      <c r="A789" s="150"/>
      <c r="B789" s="142">
        <f t="shared" si="20"/>
        <v>637</v>
      </c>
      <c r="C789" s="128"/>
      <c r="D789" s="34">
        <f t="shared" si="24"/>
        <v>637</v>
      </c>
      <c r="E789" s="514">
        <v>45831</v>
      </c>
      <c r="F789" s="37">
        <v>637</v>
      </c>
      <c r="G789" s="515">
        <v>45832</v>
      </c>
      <c r="H789" s="76">
        <f t="shared" si="22"/>
        <v>0</v>
      </c>
      <c r="K789" s="134">
        <v>785</v>
      </c>
      <c r="L789" s="680">
        <v>45831</v>
      </c>
      <c r="M789" s="136"/>
      <c r="N789" s="137">
        <f t="shared" si="23"/>
        <v>75</v>
      </c>
      <c r="O789" s="138">
        <v>75</v>
      </c>
      <c r="P789" s="288">
        <f t="shared" si="21"/>
        <v>0</v>
      </c>
      <c r="Q789" s="41"/>
    </row>
    <row r="790" spans="1:18" ht="15.6" x14ac:dyDescent="0.3">
      <c r="A790" s="150"/>
      <c r="B790" s="142">
        <f t="shared" si="20"/>
        <v>637</v>
      </c>
      <c r="C790" s="128"/>
      <c r="D790" s="34">
        <f t="shared" si="24"/>
        <v>637</v>
      </c>
      <c r="E790" s="514">
        <v>45832</v>
      </c>
      <c r="F790" s="37">
        <v>637</v>
      </c>
      <c r="G790" s="515">
        <v>45833</v>
      </c>
      <c r="H790" s="76">
        <f t="shared" si="22"/>
        <v>0</v>
      </c>
      <c r="K790" s="134">
        <v>786</v>
      </c>
      <c r="L790" s="680">
        <v>45832</v>
      </c>
      <c r="M790" s="136"/>
      <c r="N790" s="137">
        <f t="shared" si="23"/>
        <v>75</v>
      </c>
      <c r="O790" s="138">
        <v>75</v>
      </c>
      <c r="P790" s="288">
        <f t="shared" si="21"/>
        <v>0</v>
      </c>
      <c r="Q790" s="41"/>
    </row>
    <row r="791" spans="1:18" ht="15.6" x14ac:dyDescent="0.3">
      <c r="A791" s="150"/>
      <c r="B791" s="142">
        <f t="shared" si="20"/>
        <v>638</v>
      </c>
      <c r="C791" s="128"/>
      <c r="D791" s="34">
        <f t="shared" si="24"/>
        <v>637</v>
      </c>
      <c r="E791" s="514">
        <v>45833</v>
      </c>
      <c r="F791" s="37">
        <v>638</v>
      </c>
      <c r="G791" s="515">
        <v>45834</v>
      </c>
      <c r="H791" s="76">
        <f t="shared" si="22"/>
        <v>1</v>
      </c>
      <c r="K791" s="134">
        <v>787</v>
      </c>
      <c r="L791" s="680">
        <v>45833</v>
      </c>
      <c r="M791" s="136">
        <v>30</v>
      </c>
      <c r="N791" s="137">
        <f t="shared" si="23"/>
        <v>75</v>
      </c>
      <c r="O791" s="138">
        <v>105</v>
      </c>
      <c r="P791" s="288">
        <f t="shared" si="21"/>
        <v>0</v>
      </c>
      <c r="Q791" s="41"/>
    </row>
    <row r="792" spans="1:18" ht="15.6" x14ac:dyDescent="0.3">
      <c r="A792" s="150"/>
      <c r="B792" s="142">
        <f t="shared" si="20"/>
        <v>640</v>
      </c>
      <c r="C792" s="128"/>
      <c r="D792" s="34">
        <f t="shared" si="24"/>
        <v>638</v>
      </c>
      <c r="E792" s="514">
        <v>45834</v>
      </c>
      <c r="F792" s="37">
        <v>640</v>
      </c>
      <c r="G792" s="515">
        <v>45835</v>
      </c>
      <c r="H792" s="76">
        <f t="shared" si="22"/>
        <v>2</v>
      </c>
      <c r="K792" s="134">
        <v>788</v>
      </c>
      <c r="L792" s="680">
        <v>45834</v>
      </c>
      <c r="M792" s="136"/>
      <c r="N792" s="137">
        <f t="shared" si="23"/>
        <v>105</v>
      </c>
      <c r="O792" s="138">
        <v>97.5</v>
      </c>
      <c r="P792" s="288">
        <f t="shared" si="21"/>
        <v>7.5</v>
      </c>
      <c r="Q792" s="41"/>
    </row>
    <row r="793" spans="1:18" ht="15.6" x14ac:dyDescent="0.3">
      <c r="A793" s="150"/>
      <c r="B793" s="142">
        <f t="shared" si="20"/>
        <v>640</v>
      </c>
      <c r="C793" s="128"/>
      <c r="D793" s="34">
        <f t="shared" si="24"/>
        <v>640</v>
      </c>
      <c r="E793" s="514">
        <v>45835</v>
      </c>
      <c r="F793" s="37">
        <v>640</v>
      </c>
      <c r="G793" s="515">
        <v>45836</v>
      </c>
      <c r="H793" s="76">
        <f t="shared" si="22"/>
        <v>0</v>
      </c>
      <c r="K793" s="134">
        <v>789</v>
      </c>
      <c r="L793" s="680">
        <v>45835</v>
      </c>
      <c r="M793" s="136"/>
      <c r="N793" s="137">
        <f t="shared" si="23"/>
        <v>97.5</v>
      </c>
      <c r="O793" s="138">
        <v>97.5</v>
      </c>
      <c r="P793" s="288">
        <f t="shared" si="21"/>
        <v>0</v>
      </c>
      <c r="Q793" s="41"/>
    </row>
    <row r="794" spans="1:18" ht="15.6" x14ac:dyDescent="0.3">
      <c r="A794" s="150"/>
      <c r="B794" s="142">
        <f t="shared" si="20"/>
        <v>640</v>
      </c>
      <c r="C794" s="128"/>
      <c r="D794" s="34">
        <f t="shared" si="24"/>
        <v>640</v>
      </c>
      <c r="E794" s="514">
        <v>45836</v>
      </c>
      <c r="F794" s="37">
        <v>640</v>
      </c>
      <c r="G794" s="515">
        <v>45837</v>
      </c>
      <c r="H794" s="76">
        <f t="shared" si="22"/>
        <v>0</v>
      </c>
      <c r="K794" s="134">
        <v>790</v>
      </c>
      <c r="L794" s="680">
        <v>45836</v>
      </c>
      <c r="M794" s="136"/>
      <c r="N794" s="137">
        <f t="shared" si="23"/>
        <v>97.5</v>
      </c>
      <c r="O794" s="138">
        <v>97.5</v>
      </c>
      <c r="P794" s="288">
        <f>M794+N794-O794</f>
        <v>0</v>
      </c>
      <c r="Q794" s="41"/>
    </row>
    <row r="795" spans="1:18" ht="15.6" x14ac:dyDescent="0.3">
      <c r="A795" s="150"/>
      <c r="B795" s="142">
        <f t="shared" si="20"/>
        <v>640</v>
      </c>
      <c r="C795" s="128"/>
      <c r="D795" s="34">
        <f t="shared" si="24"/>
        <v>640</v>
      </c>
      <c r="E795" s="514">
        <v>45837</v>
      </c>
      <c r="F795" s="37">
        <v>640</v>
      </c>
      <c r="G795" s="515">
        <v>45838</v>
      </c>
      <c r="H795" s="76">
        <f t="shared" si="22"/>
        <v>0</v>
      </c>
      <c r="K795" s="134">
        <v>791</v>
      </c>
      <c r="L795" s="680">
        <v>45837</v>
      </c>
      <c r="M795" s="136"/>
      <c r="N795" s="137">
        <f t="shared" si="23"/>
        <v>97.5</v>
      </c>
      <c r="O795" s="138">
        <v>97.5</v>
      </c>
      <c r="P795" s="288">
        <f t="shared" si="21"/>
        <v>0</v>
      </c>
      <c r="Q795" s="41"/>
    </row>
    <row r="796" spans="1:18" s="592" customFormat="1" ht="15.6" x14ac:dyDescent="0.3">
      <c r="A796" s="598"/>
      <c r="B796" s="599">
        <f t="shared" si="20"/>
        <v>647</v>
      </c>
      <c r="C796" s="600"/>
      <c r="D796" s="586">
        <f t="shared" si="24"/>
        <v>640</v>
      </c>
      <c r="E796" s="601">
        <v>45838</v>
      </c>
      <c r="F796" s="589">
        <v>647</v>
      </c>
      <c r="G796" s="602">
        <v>45839</v>
      </c>
      <c r="H796" s="603">
        <f t="shared" si="22"/>
        <v>7</v>
      </c>
      <c r="I796" s="592">
        <f>SUM(H706:H796)</f>
        <v>68</v>
      </c>
      <c r="K796" s="604">
        <v>792</v>
      </c>
      <c r="L796" s="681">
        <v>45838</v>
      </c>
      <c r="M796" s="624"/>
      <c r="N796" s="625">
        <f t="shared" si="23"/>
        <v>97.5</v>
      </c>
      <c r="O796" s="626">
        <v>45</v>
      </c>
      <c r="P796" s="628">
        <f t="shared" si="21"/>
        <v>52.5</v>
      </c>
      <c r="Q796" s="596"/>
      <c r="R796" s="592">
        <f>SUM(P706:P796)</f>
        <v>547.5</v>
      </c>
    </row>
    <row r="797" spans="1:18" ht="15.6" x14ac:dyDescent="0.3">
      <c r="A797" s="150"/>
      <c r="B797" s="142">
        <f t="shared" si="20"/>
        <v>647</v>
      </c>
      <c r="C797" s="128"/>
      <c r="D797" s="34">
        <f t="shared" si="24"/>
        <v>647</v>
      </c>
      <c r="E797" s="514">
        <v>45839</v>
      </c>
      <c r="F797" s="37">
        <v>647</v>
      </c>
      <c r="G797" s="515">
        <v>45840</v>
      </c>
      <c r="H797" s="76">
        <f t="shared" si="22"/>
        <v>0</v>
      </c>
      <c r="K797" s="134">
        <v>793</v>
      </c>
      <c r="L797" s="680">
        <v>45839</v>
      </c>
      <c r="M797" s="136"/>
      <c r="N797" s="137">
        <f t="shared" si="23"/>
        <v>45</v>
      </c>
      <c r="O797" s="138">
        <v>45</v>
      </c>
      <c r="P797" s="288">
        <f t="shared" si="21"/>
        <v>0</v>
      </c>
      <c r="Q797" s="41"/>
    </row>
    <row r="798" spans="1:18" ht="15.6" x14ac:dyDescent="0.3">
      <c r="A798" s="150"/>
      <c r="B798" s="142">
        <f t="shared" si="20"/>
        <v>674</v>
      </c>
      <c r="C798" s="128"/>
      <c r="D798" s="34">
        <f t="shared" si="24"/>
        <v>647</v>
      </c>
      <c r="E798" s="514">
        <v>45840</v>
      </c>
      <c r="F798" s="37">
        <v>674</v>
      </c>
      <c r="G798" s="515">
        <v>45841</v>
      </c>
      <c r="H798" s="76">
        <f t="shared" si="22"/>
        <v>27</v>
      </c>
      <c r="K798" s="134">
        <v>794</v>
      </c>
      <c r="L798" s="680">
        <v>45840</v>
      </c>
      <c r="M798" s="136">
        <v>60</v>
      </c>
      <c r="N798" s="137">
        <f t="shared" si="23"/>
        <v>45</v>
      </c>
      <c r="O798" s="138">
        <v>0</v>
      </c>
      <c r="P798" s="288">
        <v>105</v>
      </c>
      <c r="Q798" s="41"/>
    </row>
    <row r="799" spans="1:18" ht="15.6" x14ac:dyDescent="0.3">
      <c r="A799" s="150"/>
      <c r="B799" s="142">
        <f t="shared" si="20"/>
        <v>676</v>
      </c>
      <c r="C799" s="128"/>
      <c r="D799" s="34">
        <f t="shared" si="24"/>
        <v>674</v>
      </c>
      <c r="E799" s="514">
        <v>45841</v>
      </c>
      <c r="F799" s="37">
        <v>676</v>
      </c>
      <c r="G799" s="515">
        <v>45842</v>
      </c>
      <c r="H799" s="76">
        <f t="shared" si="22"/>
        <v>2</v>
      </c>
      <c r="K799" s="134">
        <v>795</v>
      </c>
      <c r="L799" s="680">
        <v>45841</v>
      </c>
      <c r="M799" s="136">
        <v>30</v>
      </c>
      <c r="N799" s="137">
        <f t="shared" si="23"/>
        <v>0</v>
      </c>
      <c r="O799" s="138">
        <v>10</v>
      </c>
      <c r="P799" s="288">
        <f t="shared" si="21"/>
        <v>20</v>
      </c>
      <c r="Q799" s="41"/>
    </row>
    <row r="800" spans="1:18" ht="15.6" x14ac:dyDescent="0.3">
      <c r="A800" s="150"/>
      <c r="B800" s="142">
        <f t="shared" si="20"/>
        <v>676</v>
      </c>
      <c r="C800" s="128"/>
      <c r="D800" s="34">
        <f t="shared" si="24"/>
        <v>676</v>
      </c>
      <c r="E800" s="514">
        <v>45842</v>
      </c>
      <c r="F800" s="37">
        <v>676</v>
      </c>
      <c r="G800" s="515">
        <v>45843</v>
      </c>
      <c r="H800" s="76">
        <f t="shared" si="22"/>
        <v>0</v>
      </c>
      <c r="K800" s="134">
        <v>796</v>
      </c>
      <c r="L800" s="680">
        <v>45842</v>
      </c>
      <c r="M800" s="136"/>
      <c r="N800" s="137">
        <f t="shared" si="23"/>
        <v>10</v>
      </c>
      <c r="O800" s="138">
        <v>10</v>
      </c>
      <c r="P800" s="288">
        <f t="shared" si="21"/>
        <v>0</v>
      </c>
      <c r="Q800" s="41"/>
    </row>
    <row r="801" spans="1:18" ht="15.6" x14ac:dyDescent="0.3">
      <c r="A801" s="150"/>
      <c r="B801" s="142">
        <f t="shared" si="20"/>
        <v>677</v>
      </c>
      <c r="C801" s="128"/>
      <c r="D801" s="34">
        <f t="shared" si="24"/>
        <v>676</v>
      </c>
      <c r="E801" s="514">
        <v>45843</v>
      </c>
      <c r="F801" s="37">
        <v>677</v>
      </c>
      <c r="G801" s="515">
        <v>45844</v>
      </c>
      <c r="H801" s="76">
        <f t="shared" si="22"/>
        <v>1</v>
      </c>
      <c r="K801" s="134">
        <v>797</v>
      </c>
      <c r="L801" s="680">
        <v>45843</v>
      </c>
      <c r="M801" s="136"/>
      <c r="N801" s="137">
        <f t="shared" si="23"/>
        <v>10</v>
      </c>
      <c r="O801" s="138">
        <v>10</v>
      </c>
      <c r="P801" s="288">
        <f t="shared" si="21"/>
        <v>0</v>
      </c>
      <c r="Q801" s="41"/>
    </row>
    <row r="802" spans="1:18" ht="15.6" x14ac:dyDescent="0.3">
      <c r="A802" s="150"/>
      <c r="B802" s="142">
        <f t="shared" si="20"/>
        <v>677</v>
      </c>
      <c r="C802" s="128"/>
      <c r="D802" s="34">
        <f t="shared" si="24"/>
        <v>677</v>
      </c>
      <c r="E802" s="514">
        <v>45844</v>
      </c>
      <c r="F802" s="37">
        <v>677</v>
      </c>
      <c r="G802" s="515">
        <v>45845</v>
      </c>
      <c r="H802" s="76">
        <f t="shared" si="22"/>
        <v>0</v>
      </c>
      <c r="K802" s="134">
        <v>798</v>
      </c>
      <c r="L802" s="680">
        <v>45844</v>
      </c>
      <c r="M802" s="136">
        <v>30</v>
      </c>
      <c r="N802" s="137">
        <f t="shared" si="23"/>
        <v>10</v>
      </c>
      <c r="O802" s="138">
        <v>30</v>
      </c>
      <c r="P802" s="288">
        <f t="shared" si="21"/>
        <v>10</v>
      </c>
      <c r="Q802" s="41"/>
      <c r="R802" s="48" t="s">
        <v>56</v>
      </c>
    </row>
    <row r="803" spans="1:18" ht="15.6" x14ac:dyDescent="0.3">
      <c r="A803" s="150"/>
      <c r="B803" s="142">
        <f t="shared" si="20"/>
        <v>677</v>
      </c>
      <c r="C803" s="128"/>
      <c r="D803" s="34">
        <f t="shared" si="24"/>
        <v>677</v>
      </c>
      <c r="E803" s="514">
        <v>45845</v>
      </c>
      <c r="F803" s="37">
        <v>677</v>
      </c>
      <c r="G803" s="515">
        <v>45846</v>
      </c>
      <c r="H803" s="76">
        <f t="shared" si="22"/>
        <v>0</v>
      </c>
      <c r="K803" s="134">
        <v>799</v>
      </c>
      <c r="L803" s="680">
        <v>45845</v>
      </c>
      <c r="M803" s="136"/>
      <c r="N803" s="137">
        <f t="shared" si="23"/>
        <v>30</v>
      </c>
      <c r="O803" s="138">
        <v>30</v>
      </c>
      <c r="P803" s="288">
        <f t="shared" si="21"/>
        <v>0</v>
      </c>
      <c r="Q803" s="41"/>
    </row>
    <row r="804" spans="1:18" ht="15.6" x14ac:dyDescent="0.3">
      <c r="A804" s="150"/>
      <c r="B804" s="142">
        <f t="shared" si="20"/>
        <v>677</v>
      </c>
      <c r="C804" s="128"/>
      <c r="D804" s="34">
        <f t="shared" si="24"/>
        <v>677</v>
      </c>
      <c r="E804" s="514">
        <v>45846</v>
      </c>
      <c r="F804" s="37">
        <v>677</v>
      </c>
      <c r="G804" s="515">
        <v>45847</v>
      </c>
      <c r="H804" s="76">
        <f t="shared" si="22"/>
        <v>0</v>
      </c>
      <c r="K804" s="134">
        <v>800</v>
      </c>
      <c r="L804" s="680">
        <v>45846</v>
      </c>
      <c r="M804" s="136"/>
      <c r="N804" s="137">
        <f t="shared" si="23"/>
        <v>30</v>
      </c>
      <c r="O804" s="138">
        <v>30</v>
      </c>
      <c r="P804" s="288">
        <f t="shared" si="21"/>
        <v>0</v>
      </c>
      <c r="Q804" s="41"/>
    </row>
    <row r="805" spans="1:18" ht="15.6" x14ac:dyDescent="0.3">
      <c r="A805" s="150"/>
      <c r="B805" s="142">
        <f t="shared" si="20"/>
        <v>677</v>
      </c>
      <c r="C805" s="128"/>
      <c r="D805" s="34">
        <f t="shared" si="24"/>
        <v>677</v>
      </c>
      <c r="E805" s="514">
        <v>45847</v>
      </c>
      <c r="F805" s="37">
        <v>677</v>
      </c>
      <c r="G805" s="515">
        <v>45848</v>
      </c>
      <c r="H805" s="76">
        <f t="shared" si="22"/>
        <v>0</v>
      </c>
      <c r="K805" s="134">
        <v>801</v>
      </c>
      <c r="L805" s="680">
        <v>45847</v>
      </c>
      <c r="M805" s="136"/>
      <c r="N805" s="137">
        <f t="shared" si="23"/>
        <v>30</v>
      </c>
      <c r="O805" s="138">
        <v>30</v>
      </c>
      <c r="P805" s="288">
        <f t="shared" si="21"/>
        <v>0</v>
      </c>
      <c r="Q805" s="41"/>
    </row>
    <row r="806" spans="1:18" ht="15.6" x14ac:dyDescent="0.3">
      <c r="A806" s="150"/>
      <c r="B806" s="142">
        <f t="shared" si="20"/>
        <v>677</v>
      </c>
      <c r="C806" s="128"/>
      <c r="D806" s="34">
        <f t="shared" si="24"/>
        <v>677</v>
      </c>
      <c r="E806" s="514">
        <v>45848</v>
      </c>
      <c r="F806" s="37">
        <v>677</v>
      </c>
      <c r="G806" s="515">
        <v>45849</v>
      </c>
      <c r="H806" s="76">
        <f t="shared" si="22"/>
        <v>0</v>
      </c>
      <c r="K806" s="134">
        <v>802</v>
      </c>
      <c r="L806" s="680">
        <v>45848</v>
      </c>
      <c r="M806" s="136"/>
      <c r="N806" s="137">
        <f t="shared" si="23"/>
        <v>30</v>
      </c>
      <c r="O806" s="138">
        <v>30</v>
      </c>
      <c r="P806" s="288">
        <f t="shared" si="21"/>
        <v>0</v>
      </c>
      <c r="Q806" s="41"/>
    </row>
    <row r="807" spans="1:18" ht="15.6" x14ac:dyDescent="0.3">
      <c r="A807" s="150"/>
      <c r="B807" s="142">
        <f t="shared" si="20"/>
        <v>677</v>
      </c>
      <c r="C807" s="128"/>
      <c r="D807" s="34">
        <f t="shared" si="24"/>
        <v>677</v>
      </c>
      <c r="E807" s="514">
        <v>45849</v>
      </c>
      <c r="F807" s="37">
        <v>677</v>
      </c>
      <c r="G807" s="515">
        <v>45850</v>
      </c>
      <c r="H807" s="76">
        <f t="shared" si="22"/>
        <v>0</v>
      </c>
      <c r="K807" s="134">
        <v>803</v>
      </c>
      <c r="L807" s="680">
        <v>45849</v>
      </c>
      <c r="M807" s="136">
        <v>60</v>
      </c>
      <c r="N807" s="137">
        <f t="shared" si="23"/>
        <v>30</v>
      </c>
      <c r="O807" s="138">
        <v>90</v>
      </c>
      <c r="P807" s="288">
        <f t="shared" si="21"/>
        <v>0</v>
      </c>
      <c r="Q807" s="41"/>
    </row>
    <row r="808" spans="1:18" ht="15.6" x14ac:dyDescent="0.3">
      <c r="A808" s="150"/>
      <c r="B808" s="142">
        <f t="shared" si="20"/>
        <v>677</v>
      </c>
      <c r="C808" s="128"/>
      <c r="D808" s="34">
        <f t="shared" si="24"/>
        <v>677</v>
      </c>
      <c r="E808" s="514">
        <v>45850</v>
      </c>
      <c r="F808" s="37">
        <v>677</v>
      </c>
      <c r="G808" s="515">
        <v>45851</v>
      </c>
      <c r="H808" s="76">
        <f t="shared" si="22"/>
        <v>0</v>
      </c>
      <c r="K808" s="134">
        <v>804</v>
      </c>
      <c r="L808" s="680">
        <v>45850</v>
      </c>
      <c r="M808" s="136"/>
      <c r="N808" s="137">
        <f t="shared" si="23"/>
        <v>90</v>
      </c>
      <c r="O808" s="138">
        <v>90</v>
      </c>
      <c r="P808" s="288">
        <f t="shared" si="21"/>
        <v>0</v>
      </c>
      <c r="Q808" s="41"/>
    </row>
    <row r="809" spans="1:18" ht="15.6" x14ac:dyDescent="0.3">
      <c r="A809" s="150"/>
      <c r="B809" s="142">
        <f t="shared" si="20"/>
        <v>677</v>
      </c>
      <c r="C809" s="128"/>
      <c r="D809" s="34">
        <f t="shared" si="24"/>
        <v>677</v>
      </c>
      <c r="E809" s="514">
        <v>45851</v>
      </c>
      <c r="F809" s="37">
        <v>677</v>
      </c>
      <c r="G809" s="515">
        <v>45852</v>
      </c>
      <c r="H809" s="76">
        <f t="shared" si="22"/>
        <v>0</v>
      </c>
      <c r="K809" s="134">
        <v>805</v>
      </c>
      <c r="L809" s="680">
        <v>45851</v>
      </c>
      <c r="M809" s="136"/>
      <c r="N809" s="137">
        <f t="shared" si="23"/>
        <v>90</v>
      </c>
      <c r="O809" s="138">
        <v>90</v>
      </c>
      <c r="P809" s="288">
        <f t="shared" si="21"/>
        <v>0</v>
      </c>
      <c r="Q809" s="41"/>
    </row>
    <row r="810" spans="1:18" ht="15.6" x14ac:dyDescent="0.3">
      <c r="A810" s="150"/>
      <c r="B810" s="142">
        <f t="shared" si="20"/>
        <v>684</v>
      </c>
      <c r="C810" s="128"/>
      <c r="D810" s="34">
        <f t="shared" si="24"/>
        <v>677</v>
      </c>
      <c r="E810" s="514">
        <v>45852</v>
      </c>
      <c r="F810" s="37">
        <v>684</v>
      </c>
      <c r="G810" s="515">
        <v>45853</v>
      </c>
      <c r="H810" s="76">
        <f t="shared" si="22"/>
        <v>7</v>
      </c>
      <c r="K810" s="134">
        <v>806</v>
      </c>
      <c r="L810" s="680">
        <v>45852</v>
      </c>
      <c r="M810" s="136"/>
      <c r="N810" s="137">
        <f t="shared" si="23"/>
        <v>90</v>
      </c>
      <c r="O810" s="138">
        <v>75</v>
      </c>
      <c r="P810" s="288">
        <f t="shared" si="21"/>
        <v>15</v>
      </c>
      <c r="Q810" s="41"/>
    </row>
    <row r="811" spans="1:18" ht="15.6" x14ac:dyDescent="0.3">
      <c r="A811" s="150"/>
      <c r="B811" s="142">
        <f t="shared" si="20"/>
        <v>684</v>
      </c>
      <c r="C811" s="128"/>
      <c r="D811" s="34">
        <f t="shared" si="24"/>
        <v>684</v>
      </c>
      <c r="E811" s="514">
        <v>45853</v>
      </c>
      <c r="F811" s="37">
        <v>684</v>
      </c>
      <c r="G811" s="515">
        <v>45854</v>
      </c>
      <c r="H811" s="76">
        <f t="shared" si="22"/>
        <v>0</v>
      </c>
      <c r="K811" s="134">
        <v>807</v>
      </c>
      <c r="L811" s="680">
        <v>45853</v>
      </c>
      <c r="M811" s="136">
        <v>30</v>
      </c>
      <c r="N811" s="137">
        <f t="shared" si="23"/>
        <v>75</v>
      </c>
      <c r="O811" s="138">
        <v>75</v>
      </c>
      <c r="P811" s="288">
        <f t="shared" si="21"/>
        <v>30</v>
      </c>
      <c r="Q811" s="41"/>
    </row>
    <row r="812" spans="1:18" ht="15.6" x14ac:dyDescent="0.3">
      <c r="A812" s="150"/>
      <c r="B812" s="142">
        <f t="shared" si="20"/>
        <v>684</v>
      </c>
      <c r="C812" s="128"/>
      <c r="D812" s="34">
        <f t="shared" si="24"/>
        <v>684</v>
      </c>
      <c r="E812" s="514">
        <v>45854</v>
      </c>
      <c r="F812" s="37">
        <v>684</v>
      </c>
      <c r="G812" s="515">
        <v>45855</v>
      </c>
      <c r="H812" s="76">
        <f t="shared" si="22"/>
        <v>0</v>
      </c>
      <c r="K812" s="134">
        <v>808</v>
      </c>
      <c r="L812" s="680">
        <v>45854</v>
      </c>
      <c r="M812" s="136"/>
      <c r="N812" s="137">
        <f t="shared" si="23"/>
        <v>75</v>
      </c>
      <c r="O812" s="138">
        <v>75</v>
      </c>
      <c r="P812" s="288">
        <f t="shared" si="21"/>
        <v>0</v>
      </c>
      <c r="Q812" s="41"/>
    </row>
    <row r="813" spans="1:18" ht="15.6" x14ac:dyDescent="0.3">
      <c r="A813" s="150"/>
      <c r="B813" s="142">
        <f t="shared" si="20"/>
        <v>684</v>
      </c>
      <c r="C813" s="128"/>
      <c r="D813" s="34">
        <f t="shared" si="24"/>
        <v>684</v>
      </c>
      <c r="E813" s="514">
        <v>45855</v>
      </c>
      <c r="F813" s="37">
        <v>684</v>
      </c>
      <c r="G813" s="515">
        <v>45856</v>
      </c>
      <c r="H813" s="76">
        <f t="shared" si="22"/>
        <v>0</v>
      </c>
      <c r="K813" s="134">
        <v>809</v>
      </c>
      <c r="L813" s="680">
        <v>45855</v>
      </c>
      <c r="M813" s="136"/>
      <c r="N813" s="137">
        <f t="shared" si="23"/>
        <v>75</v>
      </c>
      <c r="O813" s="138">
        <v>75</v>
      </c>
      <c r="P813" s="288">
        <f t="shared" si="21"/>
        <v>0</v>
      </c>
      <c r="Q813" s="41"/>
    </row>
    <row r="814" spans="1:18" ht="15.6" x14ac:dyDescent="0.3">
      <c r="A814" s="150"/>
      <c r="B814" s="142">
        <f t="shared" si="20"/>
        <v>684</v>
      </c>
      <c r="C814" s="128"/>
      <c r="D814" s="34">
        <f t="shared" si="24"/>
        <v>684</v>
      </c>
      <c r="E814" s="514">
        <v>45856</v>
      </c>
      <c r="F814" s="37">
        <v>684</v>
      </c>
      <c r="G814" s="515">
        <v>45857</v>
      </c>
      <c r="H814" s="76">
        <f t="shared" si="22"/>
        <v>0</v>
      </c>
      <c r="K814" s="134">
        <v>810</v>
      </c>
      <c r="L814" s="680">
        <v>45856</v>
      </c>
      <c r="M814" s="136"/>
      <c r="N814" s="137">
        <f t="shared" si="23"/>
        <v>75</v>
      </c>
      <c r="O814" s="138">
        <v>75</v>
      </c>
      <c r="P814" s="288">
        <f t="shared" si="21"/>
        <v>0</v>
      </c>
      <c r="Q814" s="41"/>
    </row>
    <row r="815" spans="1:18" ht="15.6" x14ac:dyDescent="0.3">
      <c r="A815" s="150"/>
      <c r="B815" s="142">
        <f t="shared" si="20"/>
        <v>684</v>
      </c>
      <c r="C815" s="128"/>
      <c r="D815" s="34">
        <f t="shared" si="24"/>
        <v>684</v>
      </c>
      <c r="E815" s="514">
        <v>45857</v>
      </c>
      <c r="F815" s="37">
        <v>684</v>
      </c>
      <c r="G815" s="515">
        <v>45858</v>
      </c>
      <c r="H815" s="76">
        <f t="shared" si="22"/>
        <v>0</v>
      </c>
      <c r="K815" s="134">
        <v>811</v>
      </c>
      <c r="L815" s="680">
        <v>45857</v>
      </c>
      <c r="M815" s="136"/>
      <c r="N815" s="137">
        <f t="shared" si="23"/>
        <v>75</v>
      </c>
      <c r="O815" s="138">
        <v>75</v>
      </c>
      <c r="P815" s="288">
        <f t="shared" si="21"/>
        <v>0</v>
      </c>
      <c r="Q815" s="41"/>
    </row>
    <row r="816" spans="1:18" ht="15.6" x14ac:dyDescent="0.3">
      <c r="A816" s="150"/>
      <c r="B816" s="142">
        <f t="shared" si="20"/>
        <v>684</v>
      </c>
      <c r="C816" s="128"/>
      <c r="D816" s="34">
        <f t="shared" si="24"/>
        <v>684</v>
      </c>
      <c r="E816" s="514">
        <v>45858</v>
      </c>
      <c r="F816" s="37">
        <v>684</v>
      </c>
      <c r="G816" s="515">
        <v>45859</v>
      </c>
      <c r="H816" s="76">
        <f t="shared" si="22"/>
        <v>0</v>
      </c>
      <c r="K816" s="134">
        <v>812</v>
      </c>
      <c r="L816" s="680">
        <v>45858</v>
      </c>
      <c r="M816" s="136"/>
      <c r="N816" s="137">
        <f t="shared" si="23"/>
        <v>75</v>
      </c>
      <c r="O816" s="138">
        <v>75</v>
      </c>
      <c r="P816" s="288">
        <f t="shared" si="21"/>
        <v>0</v>
      </c>
      <c r="Q816" s="41"/>
    </row>
    <row r="817" spans="1:17" ht="15.6" x14ac:dyDescent="0.3">
      <c r="A817" s="150"/>
      <c r="B817" s="142">
        <f t="shared" si="20"/>
        <v>684</v>
      </c>
      <c r="C817" s="128"/>
      <c r="D817" s="34">
        <f t="shared" si="24"/>
        <v>684</v>
      </c>
      <c r="E817" s="514">
        <v>45859</v>
      </c>
      <c r="F817" s="37">
        <v>684</v>
      </c>
      <c r="G817" s="515">
        <v>45860</v>
      </c>
      <c r="H817" s="76">
        <f t="shared" si="22"/>
        <v>0</v>
      </c>
      <c r="K817" s="134">
        <v>813</v>
      </c>
      <c r="L817" s="680">
        <v>45859</v>
      </c>
      <c r="M817" s="136"/>
      <c r="N817" s="137">
        <f t="shared" si="23"/>
        <v>75</v>
      </c>
      <c r="O817" s="138">
        <v>75</v>
      </c>
      <c r="P817" s="288">
        <f t="shared" si="21"/>
        <v>0</v>
      </c>
      <c r="Q817" s="41"/>
    </row>
    <row r="818" spans="1:17" ht="15.6" x14ac:dyDescent="0.3">
      <c r="A818" s="150"/>
      <c r="B818" s="142">
        <f t="shared" ref="B818:B887" si="25">F818</f>
        <v>684</v>
      </c>
      <c r="C818" s="128"/>
      <c r="D818" s="34">
        <f t="shared" si="24"/>
        <v>684</v>
      </c>
      <c r="E818" s="514">
        <v>45860</v>
      </c>
      <c r="F818" s="37">
        <v>684</v>
      </c>
      <c r="G818" s="515">
        <v>45861</v>
      </c>
      <c r="H818" s="76">
        <f t="shared" si="22"/>
        <v>0</v>
      </c>
      <c r="K818" s="134">
        <v>814</v>
      </c>
      <c r="L818" s="680">
        <v>45860</v>
      </c>
      <c r="M818" s="136"/>
      <c r="N818" s="137">
        <f t="shared" si="23"/>
        <v>75</v>
      </c>
      <c r="O818" s="138">
        <v>75</v>
      </c>
      <c r="P818" s="288">
        <f t="shared" si="21"/>
        <v>0</v>
      </c>
      <c r="Q818" s="41"/>
    </row>
    <row r="819" spans="1:17" ht="15.6" x14ac:dyDescent="0.3">
      <c r="A819" s="150"/>
      <c r="B819" s="142">
        <f t="shared" si="25"/>
        <v>684</v>
      </c>
      <c r="C819" s="128"/>
      <c r="D819" s="34">
        <f t="shared" si="24"/>
        <v>684</v>
      </c>
      <c r="E819" s="514">
        <v>45861</v>
      </c>
      <c r="F819" s="37">
        <v>684</v>
      </c>
      <c r="G819" s="515">
        <v>45862</v>
      </c>
      <c r="H819" s="76">
        <f t="shared" si="22"/>
        <v>0</v>
      </c>
      <c r="K819" s="134">
        <v>815</v>
      </c>
      <c r="L819" s="680">
        <v>45861</v>
      </c>
      <c r="M819" s="136"/>
      <c r="N819" s="137">
        <f t="shared" si="23"/>
        <v>75</v>
      </c>
      <c r="O819" s="138">
        <v>75</v>
      </c>
      <c r="P819" s="288">
        <f t="shared" si="21"/>
        <v>0</v>
      </c>
      <c r="Q819" s="41"/>
    </row>
    <row r="820" spans="1:17" ht="15.6" x14ac:dyDescent="0.3">
      <c r="A820" s="150"/>
      <c r="B820" s="142">
        <f t="shared" si="25"/>
        <v>684</v>
      </c>
      <c r="C820" s="128"/>
      <c r="D820" s="34">
        <f t="shared" si="24"/>
        <v>684</v>
      </c>
      <c r="E820" s="514">
        <v>45862</v>
      </c>
      <c r="F820" s="37">
        <v>684</v>
      </c>
      <c r="G820" s="515">
        <v>45863</v>
      </c>
      <c r="H820" s="76">
        <f t="shared" si="22"/>
        <v>0</v>
      </c>
      <c r="K820" s="134">
        <v>816</v>
      </c>
      <c r="L820" s="680">
        <v>45862</v>
      </c>
      <c r="M820" s="136"/>
      <c r="N820" s="137">
        <f t="shared" si="23"/>
        <v>75</v>
      </c>
      <c r="O820" s="138">
        <v>75</v>
      </c>
      <c r="P820" s="288">
        <f t="shared" si="21"/>
        <v>0</v>
      </c>
      <c r="Q820" s="41"/>
    </row>
    <row r="821" spans="1:17" ht="15.6" x14ac:dyDescent="0.3">
      <c r="A821" s="150"/>
      <c r="B821" s="142">
        <f t="shared" si="25"/>
        <v>684</v>
      </c>
      <c r="C821" s="128"/>
      <c r="D821" s="34">
        <f t="shared" si="24"/>
        <v>684</v>
      </c>
      <c r="E821" s="514">
        <v>45863</v>
      </c>
      <c r="F821" s="37">
        <v>684</v>
      </c>
      <c r="G821" s="515">
        <v>45864</v>
      </c>
      <c r="H821" s="76">
        <f t="shared" si="22"/>
        <v>0</v>
      </c>
      <c r="K821" s="134">
        <v>817</v>
      </c>
      <c r="L821" s="680">
        <v>45863</v>
      </c>
      <c r="M821" s="136"/>
      <c r="N821" s="137">
        <f t="shared" si="23"/>
        <v>75</v>
      </c>
      <c r="O821" s="138">
        <v>75</v>
      </c>
      <c r="P821" s="288">
        <f t="shared" si="21"/>
        <v>0</v>
      </c>
      <c r="Q821" s="41"/>
    </row>
    <row r="822" spans="1:17" ht="15.6" x14ac:dyDescent="0.3">
      <c r="A822" s="150"/>
      <c r="B822" s="142">
        <f t="shared" si="25"/>
        <v>684</v>
      </c>
      <c r="C822" s="128"/>
      <c r="D822" s="34">
        <f t="shared" si="24"/>
        <v>684</v>
      </c>
      <c r="E822" s="514">
        <v>45864</v>
      </c>
      <c r="F822" s="37">
        <v>684</v>
      </c>
      <c r="G822" s="515">
        <v>45865</v>
      </c>
      <c r="H822" s="76">
        <f t="shared" si="22"/>
        <v>0</v>
      </c>
      <c r="K822" s="134">
        <v>818</v>
      </c>
      <c r="L822" s="680">
        <v>45864</v>
      </c>
      <c r="M822" s="136"/>
      <c r="N822" s="137">
        <f t="shared" si="23"/>
        <v>75</v>
      </c>
      <c r="O822" s="138">
        <v>75</v>
      </c>
      <c r="P822" s="288">
        <f t="shared" si="21"/>
        <v>0</v>
      </c>
      <c r="Q822" s="41"/>
    </row>
    <row r="823" spans="1:17" ht="15.6" x14ac:dyDescent="0.3">
      <c r="A823" s="150"/>
      <c r="B823" s="142">
        <f t="shared" si="25"/>
        <v>684</v>
      </c>
      <c r="C823" s="128"/>
      <c r="D823" s="34">
        <f t="shared" si="24"/>
        <v>684</v>
      </c>
      <c r="E823" s="514">
        <v>45865</v>
      </c>
      <c r="F823" s="37">
        <v>684</v>
      </c>
      <c r="G823" s="515">
        <v>45866</v>
      </c>
      <c r="H823" s="76">
        <f t="shared" si="22"/>
        <v>0</v>
      </c>
      <c r="K823" s="134">
        <v>819</v>
      </c>
      <c r="L823" s="680">
        <v>45865</v>
      </c>
      <c r="M823" s="136"/>
      <c r="N823" s="137">
        <f t="shared" si="23"/>
        <v>75</v>
      </c>
      <c r="O823" s="138">
        <v>75</v>
      </c>
      <c r="P823" s="288">
        <f t="shared" si="21"/>
        <v>0</v>
      </c>
      <c r="Q823" s="41"/>
    </row>
    <row r="824" spans="1:17" ht="15.6" x14ac:dyDescent="0.3">
      <c r="A824" s="150"/>
      <c r="B824" s="142">
        <f t="shared" si="25"/>
        <v>684</v>
      </c>
      <c r="C824" s="128"/>
      <c r="D824" s="34">
        <f t="shared" si="24"/>
        <v>684</v>
      </c>
      <c r="E824" s="514">
        <v>45866</v>
      </c>
      <c r="F824" s="37">
        <v>684</v>
      </c>
      <c r="G824" s="515">
        <v>45867</v>
      </c>
      <c r="H824" s="76">
        <f t="shared" si="22"/>
        <v>0</v>
      </c>
      <c r="K824" s="134">
        <v>820</v>
      </c>
      <c r="L824" s="680">
        <v>45866</v>
      </c>
      <c r="M824" s="136"/>
      <c r="N824" s="137">
        <f t="shared" si="23"/>
        <v>75</v>
      </c>
      <c r="O824" s="138">
        <v>75</v>
      </c>
      <c r="P824" s="288">
        <f t="shared" si="21"/>
        <v>0</v>
      </c>
      <c r="Q824" s="41"/>
    </row>
    <row r="825" spans="1:17" ht="15.6" x14ac:dyDescent="0.3">
      <c r="A825" s="150"/>
      <c r="B825" s="142">
        <f t="shared" si="25"/>
        <v>684</v>
      </c>
      <c r="C825" s="128"/>
      <c r="D825" s="34">
        <f t="shared" si="24"/>
        <v>684</v>
      </c>
      <c r="E825" s="514">
        <v>45867</v>
      </c>
      <c r="F825" s="37">
        <v>684</v>
      </c>
      <c r="G825" s="515">
        <v>45868</v>
      </c>
      <c r="H825" s="76">
        <f t="shared" si="22"/>
        <v>0</v>
      </c>
      <c r="K825" s="134">
        <v>821</v>
      </c>
      <c r="L825" s="680">
        <v>45867</v>
      </c>
      <c r="M825" s="136"/>
      <c r="N825" s="137">
        <f t="shared" si="23"/>
        <v>75</v>
      </c>
      <c r="O825" s="138">
        <v>75</v>
      </c>
      <c r="P825" s="288">
        <f t="shared" si="21"/>
        <v>0</v>
      </c>
      <c r="Q825" s="41"/>
    </row>
    <row r="826" spans="1:17" ht="15.6" x14ac:dyDescent="0.3">
      <c r="A826" s="150"/>
      <c r="B826" s="142">
        <f t="shared" si="25"/>
        <v>684</v>
      </c>
      <c r="C826" s="128"/>
      <c r="D826" s="34">
        <f t="shared" si="24"/>
        <v>684</v>
      </c>
      <c r="E826" s="514">
        <v>45868</v>
      </c>
      <c r="F826" s="37">
        <v>684</v>
      </c>
      <c r="G826" s="515">
        <v>45869</v>
      </c>
      <c r="H826" s="76">
        <f t="shared" si="22"/>
        <v>0</v>
      </c>
      <c r="K826" s="134">
        <v>822</v>
      </c>
      <c r="L826" s="680">
        <v>45868</v>
      </c>
      <c r="M826" s="136"/>
      <c r="N826" s="137">
        <f t="shared" si="23"/>
        <v>75</v>
      </c>
      <c r="O826" s="138">
        <v>75</v>
      </c>
      <c r="P826" s="288">
        <f t="shared" si="21"/>
        <v>0</v>
      </c>
      <c r="Q826" s="41"/>
    </row>
    <row r="827" spans="1:17" ht="15.6" x14ac:dyDescent="0.3">
      <c r="A827" s="150"/>
      <c r="B827" s="142">
        <f t="shared" si="25"/>
        <v>684</v>
      </c>
      <c r="C827" s="128"/>
      <c r="D827" s="34">
        <f t="shared" si="24"/>
        <v>684</v>
      </c>
      <c r="E827" s="514">
        <v>45869</v>
      </c>
      <c r="F827" s="37">
        <v>684</v>
      </c>
      <c r="G827" s="515">
        <v>45870</v>
      </c>
      <c r="H827" s="76">
        <f t="shared" si="22"/>
        <v>0</v>
      </c>
      <c r="K827" s="134">
        <v>823</v>
      </c>
      <c r="L827" s="680">
        <v>45869</v>
      </c>
      <c r="M827" s="136"/>
      <c r="N827" s="137">
        <f t="shared" si="23"/>
        <v>75</v>
      </c>
      <c r="O827" s="138">
        <v>75</v>
      </c>
      <c r="P827" s="288">
        <f t="shared" si="21"/>
        <v>0</v>
      </c>
      <c r="Q827" s="41"/>
    </row>
    <row r="828" spans="1:17" ht="15.6" x14ac:dyDescent="0.3">
      <c r="A828" s="150"/>
      <c r="B828" s="142">
        <f t="shared" si="25"/>
        <v>684</v>
      </c>
      <c r="C828" s="128"/>
      <c r="D828" s="34">
        <f t="shared" si="24"/>
        <v>684</v>
      </c>
      <c r="E828" s="514">
        <v>45870</v>
      </c>
      <c r="F828" s="37">
        <v>684</v>
      </c>
      <c r="G828" s="515">
        <v>45871</v>
      </c>
      <c r="H828" s="76">
        <f t="shared" si="22"/>
        <v>0</v>
      </c>
      <c r="K828" s="134">
        <v>824</v>
      </c>
      <c r="L828" s="680">
        <v>45870</v>
      </c>
      <c r="M828" s="136"/>
      <c r="N828" s="137">
        <f t="shared" si="23"/>
        <v>75</v>
      </c>
      <c r="O828" s="138">
        <v>75</v>
      </c>
      <c r="P828" s="288">
        <f t="shared" si="21"/>
        <v>0</v>
      </c>
      <c r="Q828" s="41"/>
    </row>
    <row r="829" spans="1:17" ht="15.6" x14ac:dyDescent="0.3">
      <c r="A829" s="150"/>
      <c r="B829" s="142">
        <f t="shared" si="25"/>
        <v>684</v>
      </c>
      <c r="C829" s="128"/>
      <c r="D829" s="34">
        <f t="shared" si="24"/>
        <v>684</v>
      </c>
      <c r="E829" s="514">
        <v>45871</v>
      </c>
      <c r="F829" s="37">
        <v>684</v>
      </c>
      <c r="G829" s="515">
        <v>45872</v>
      </c>
      <c r="H829" s="76">
        <f t="shared" si="22"/>
        <v>0</v>
      </c>
      <c r="K829" s="134">
        <v>825</v>
      </c>
      <c r="L829" s="680">
        <v>45871</v>
      </c>
      <c r="M829" s="136"/>
      <c r="N829" s="137">
        <f t="shared" si="23"/>
        <v>75</v>
      </c>
      <c r="O829" s="138">
        <v>75</v>
      </c>
      <c r="P829" s="288">
        <f t="shared" si="21"/>
        <v>0</v>
      </c>
      <c r="Q829" s="41"/>
    </row>
    <row r="830" spans="1:17" ht="15.6" x14ac:dyDescent="0.3">
      <c r="A830" s="150"/>
      <c r="B830" s="142">
        <f t="shared" si="25"/>
        <v>684</v>
      </c>
      <c r="C830" s="128"/>
      <c r="D830" s="34">
        <f t="shared" si="24"/>
        <v>684</v>
      </c>
      <c r="E830" s="514">
        <v>45872</v>
      </c>
      <c r="F830" s="37">
        <v>684</v>
      </c>
      <c r="G830" s="515">
        <v>45873</v>
      </c>
      <c r="H830" s="76">
        <f t="shared" si="22"/>
        <v>0</v>
      </c>
      <c r="K830" s="134">
        <v>826</v>
      </c>
      <c r="L830" s="680">
        <v>45872</v>
      </c>
      <c r="M830" s="136"/>
      <c r="N830" s="137">
        <f t="shared" si="23"/>
        <v>75</v>
      </c>
      <c r="O830" s="138">
        <v>75</v>
      </c>
      <c r="P830" s="288">
        <f t="shared" si="21"/>
        <v>0</v>
      </c>
      <c r="Q830" s="41"/>
    </row>
    <row r="831" spans="1:17" ht="15.6" x14ac:dyDescent="0.3">
      <c r="A831" s="150"/>
      <c r="B831" s="142">
        <f t="shared" si="25"/>
        <v>684</v>
      </c>
      <c r="C831" s="128"/>
      <c r="D831" s="34">
        <f t="shared" si="24"/>
        <v>684</v>
      </c>
      <c r="E831" s="514">
        <v>45873</v>
      </c>
      <c r="F831" s="37">
        <v>684</v>
      </c>
      <c r="G831" s="515">
        <v>45874</v>
      </c>
      <c r="H831" s="76">
        <f t="shared" si="22"/>
        <v>0</v>
      </c>
      <c r="K831" s="134">
        <v>827</v>
      </c>
      <c r="L831" s="680">
        <v>45873</v>
      </c>
      <c r="M831" s="136"/>
      <c r="N831" s="137">
        <f t="shared" si="23"/>
        <v>75</v>
      </c>
      <c r="O831" s="138">
        <v>75</v>
      </c>
      <c r="P831" s="288">
        <f t="shared" si="21"/>
        <v>0</v>
      </c>
      <c r="Q831" s="41"/>
    </row>
    <row r="832" spans="1:17" ht="15.6" x14ac:dyDescent="0.3">
      <c r="A832" s="150"/>
      <c r="B832" s="142">
        <f t="shared" si="25"/>
        <v>684</v>
      </c>
      <c r="C832" s="128"/>
      <c r="D832" s="34">
        <f t="shared" si="24"/>
        <v>684</v>
      </c>
      <c r="E832" s="514">
        <v>45874</v>
      </c>
      <c r="F832" s="37">
        <v>684</v>
      </c>
      <c r="G832" s="515">
        <v>45875</v>
      </c>
      <c r="H832" s="76">
        <f t="shared" si="22"/>
        <v>0</v>
      </c>
      <c r="K832" s="134">
        <v>828</v>
      </c>
      <c r="L832" s="680">
        <v>45874</v>
      </c>
      <c r="M832" s="136"/>
      <c r="N832" s="137">
        <f t="shared" si="23"/>
        <v>75</v>
      </c>
      <c r="O832" s="138">
        <v>75</v>
      </c>
      <c r="P832" s="288">
        <f t="shared" si="21"/>
        <v>0</v>
      </c>
      <c r="Q832" s="41"/>
    </row>
    <row r="833" spans="1:17" ht="15.6" x14ac:dyDescent="0.3">
      <c r="A833" s="150"/>
      <c r="B833" s="142">
        <f t="shared" si="25"/>
        <v>684</v>
      </c>
      <c r="C833" s="128"/>
      <c r="D833" s="34">
        <f t="shared" si="24"/>
        <v>684</v>
      </c>
      <c r="E833" s="514">
        <v>45875</v>
      </c>
      <c r="F833" s="37">
        <v>684</v>
      </c>
      <c r="G833" s="515">
        <v>45876</v>
      </c>
      <c r="H833" s="76">
        <f t="shared" si="22"/>
        <v>0</v>
      </c>
      <c r="K833" s="134">
        <v>829</v>
      </c>
      <c r="L833" s="680">
        <v>45875</v>
      </c>
      <c r="M833" s="136"/>
      <c r="N833" s="137">
        <f t="shared" si="23"/>
        <v>75</v>
      </c>
      <c r="O833" s="138">
        <v>75</v>
      </c>
      <c r="P833" s="288">
        <f t="shared" si="21"/>
        <v>0</v>
      </c>
      <c r="Q833" s="41"/>
    </row>
    <row r="834" spans="1:17" ht="15.6" x14ac:dyDescent="0.3">
      <c r="A834" s="150"/>
      <c r="B834" s="142">
        <f t="shared" si="25"/>
        <v>684</v>
      </c>
      <c r="C834" s="128"/>
      <c r="D834" s="34">
        <f t="shared" si="24"/>
        <v>684</v>
      </c>
      <c r="E834" s="514">
        <v>45876</v>
      </c>
      <c r="F834" s="37">
        <v>684</v>
      </c>
      <c r="G834" s="515">
        <v>45877</v>
      </c>
      <c r="H834" s="76">
        <f t="shared" si="22"/>
        <v>0</v>
      </c>
      <c r="K834" s="134">
        <v>830</v>
      </c>
      <c r="L834" s="680">
        <v>45876</v>
      </c>
      <c r="M834" s="136"/>
      <c r="N834" s="137">
        <f t="shared" si="23"/>
        <v>75</v>
      </c>
      <c r="O834" s="138">
        <v>75</v>
      </c>
      <c r="P834" s="288">
        <f t="shared" si="21"/>
        <v>0</v>
      </c>
      <c r="Q834" s="41"/>
    </row>
    <row r="835" spans="1:17" ht="15.6" x14ac:dyDescent="0.3">
      <c r="A835" s="150"/>
      <c r="B835" s="142">
        <f t="shared" si="25"/>
        <v>684</v>
      </c>
      <c r="C835" s="128"/>
      <c r="D835" s="34">
        <f t="shared" si="24"/>
        <v>684</v>
      </c>
      <c r="E835" s="514">
        <v>45877</v>
      </c>
      <c r="F835" s="37">
        <v>684</v>
      </c>
      <c r="G835" s="515">
        <v>45878</v>
      </c>
      <c r="H835" s="76">
        <f t="shared" si="22"/>
        <v>0</v>
      </c>
      <c r="K835" s="134">
        <v>831</v>
      </c>
      <c r="L835" s="680">
        <v>45877</v>
      </c>
      <c r="M835" s="136"/>
      <c r="N835" s="137">
        <f t="shared" si="23"/>
        <v>75</v>
      </c>
      <c r="O835" s="138">
        <v>75</v>
      </c>
      <c r="P835" s="288">
        <f t="shared" si="21"/>
        <v>0</v>
      </c>
      <c r="Q835" s="41"/>
    </row>
    <row r="836" spans="1:17" ht="15.6" x14ac:dyDescent="0.3">
      <c r="A836" s="150"/>
      <c r="B836" s="142">
        <f t="shared" si="25"/>
        <v>684</v>
      </c>
      <c r="C836" s="128"/>
      <c r="D836" s="34">
        <f t="shared" si="24"/>
        <v>684</v>
      </c>
      <c r="E836" s="514">
        <v>45878</v>
      </c>
      <c r="F836" s="37">
        <v>684</v>
      </c>
      <c r="G836" s="515">
        <v>45879</v>
      </c>
      <c r="H836" s="76">
        <f t="shared" si="22"/>
        <v>0</v>
      </c>
      <c r="K836" s="134">
        <v>832</v>
      </c>
      <c r="L836" s="680">
        <v>45878</v>
      </c>
      <c r="M836" s="136"/>
      <c r="N836" s="137">
        <f t="shared" si="23"/>
        <v>75</v>
      </c>
      <c r="O836" s="138">
        <v>75</v>
      </c>
      <c r="P836" s="288">
        <f t="shared" si="21"/>
        <v>0</v>
      </c>
      <c r="Q836" s="41"/>
    </row>
    <row r="837" spans="1:17" ht="15.6" x14ac:dyDescent="0.3">
      <c r="A837" s="150"/>
      <c r="B837" s="142">
        <f t="shared" si="25"/>
        <v>684</v>
      </c>
      <c r="C837" s="128"/>
      <c r="D837" s="34">
        <f t="shared" si="24"/>
        <v>684</v>
      </c>
      <c r="E837" s="514">
        <v>45879</v>
      </c>
      <c r="F837" s="37">
        <v>684</v>
      </c>
      <c r="G837" s="515">
        <v>45880</v>
      </c>
      <c r="H837" s="76">
        <f t="shared" si="22"/>
        <v>0</v>
      </c>
      <c r="K837" s="134">
        <v>833</v>
      </c>
      <c r="L837" s="680">
        <v>45879</v>
      </c>
      <c r="M837" s="136"/>
      <c r="N837" s="137">
        <f t="shared" si="23"/>
        <v>75</v>
      </c>
      <c r="O837" s="138">
        <v>75</v>
      </c>
      <c r="P837" s="288">
        <f t="shared" si="21"/>
        <v>0</v>
      </c>
      <c r="Q837" s="41"/>
    </row>
    <row r="838" spans="1:17" ht="15.6" x14ac:dyDescent="0.3">
      <c r="A838" s="150"/>
      <c r="B838" s="142">
        <f t="shared" si="25"/>
        <v>684</v>
      </c>
      <c r="C838" s="128"/>
      <c r="D838" s="34">
        <f t="shared" si="24"/>
        <v>684</v>
      </c>
      <c r="E838" s="514">
        <v>45880</v>
      </c>
      <c r="F838" s="37">
        <v>684</v>
      </c>
      <c r="G838" s="515">
        <v>45881</v>
      </c>
      <c r="H838" s="76">
        <f t="shared" si="22"/>
        <v>0</v>
      </c>
      <c r="K838" s="134">
        <v>834</v>
      </c>
      <c r="L838" s="680">
        <v>45880</v>
      </c>
      <c r="M838" s="136"/>
      <c r="N838" s="137">
        <f t="shared" si="23"/>
        <v>75</v>
      </c>
      <c r="O838" s="138">
        <v>75</v>
      </c>
      <c r="P838" s="288">
        <f t="shared" si="21"/>
        <v>0</v>
      </c>
      <c r="Q838" s="41"/>
    </row>
    <row r="839" spans="1:17" ht="15.6" x14ac:dyDescent="0.3">
      <c r="A839" s="150"/>
      <c r="B839" s="142">
        <f t="shared" si="25"/>
        <v>684</v>
      </c>
      <c r="C839" s="128"/>
      <c r="D839" s="34">
        <f t="shared" si="24"/>
        <v>684</v>
      </c>
      <c r="E839" s="514">
        <v>45881</v>
      </c>
      <c r="F839" s="37">
        <v>684</v>
      </c>
      <c r="G839" s="515">
        <v>45882</v>
      </c>
      <c r="H839" s="76">
        <f t="shared" si="22"/>
        <v>0</v>
      </c>
      <c r="K839" s="134">
        <v>835</v>
      </c>
      <c r="L839" s="680">
        <v>45881</v>
      </c>
      <c r="M839" s="136"/>
      <c r="N839" s="137">
        <f t="shared" si="23"/>
        <v>75</v>
      </c>
      <c r="O839" s="138">
        <v>75</v>
      </c>
      <c r="P839" s="288">
        <f t="shared" si="21"/>
        <v>0</v>
      </c>
      <c r="Q839" s="41"/>
    </row>
    <row r="840" spans="1:17" ht="15.6" x14ac:dyDescent="0.3">
      <c r="A840" s="150"/>
      <c r="B840" s="142">
        <f t="shared" si="25"/>
        <v>684</v>
      </c>
      <c r="C840" s="128"/>
      <c r="D840" s="34">
        <f t="shared" si="24"/>
        <v>684</v>
      </c>
      <c r="E840" s="514">
        <v>45882</v>
      </c>
      <c r="F840" s="37">
        <v>684</v>
      </c>
      <c r="G840" s="515">
        <v>45883</v>
      </c>
      <c r="H840" s="76">
        <f t="shared" si="22"/>
        <v>0</v>
      </c>
      <c r="K840" s="134">
        <v>836</v>
      </c>
      <c r="L840" s="680">
        <v>45882</v>
      </c>
      <c r="M840" s="136"/>
      <c r="N840" s="137">
        <f t="shared" si="23"/>
        <v>75</v>
      </c>
      <c r="O840" s="138">
        <v>75</v>
      </c>
      <c r="P840" s="288">
        <f t="shared" si="21"/>
        <v>0</v>
      </c>
      <c r="Q840" s="41"/>
    </row>
    <row r="841" spans="1:17" ht="15.6" x14ac:dyDescent="0.3">
      <c r="A841" s="150"/>
      <c r="B841" s="142">
        <f t="shared" si="25"/>
        <v>684</v>
      </c>
      <c r="C841" s="128"/>
      <c r="D841" s="34">
        <f t="shared" si="24"/>
        <v>684</v>
      </c>
      <c r="E841" s="514">
        <v>45883</v>
      </c>
      <c r="F841" s="37">
        <v>684</v>
      </c>
      <c r="G841" s="515">
        <v>45884</v>
      </c>
      <c r="H841" s="76">
        <f t="shared" si="22"/>
        <v>0</v>
      </c>
      <c r="K841" s="134">
        <v>837</v>
      </c>
      <c r="L841" s="680">
        <v>45883</v>
      </c>
      <c r="M841" s="136"/>
      <c r="N841" s="137">
        <f t="shared" si="23"/>
        <v>75</v>
      </c>
      <c r="O841" s="138">
        <v>75</v>
      </c>
      <c r="P841" s="288">
        <f t="shared" si="21"/>
        <v>0</v>
      </c>
      <c r="Q841" s="41"/>
    </row>
    <row r="842" spans="1:17" ht="15.6" x14ac:dyDescent="0.3">
      <c r="A842" s="150"/>
      <c r="B842" s="142">
        <f t="shared" si="25"/>
        <v>684</v>
      </c>
      <c r="C842" s="128"/>
      <c r="D842" s="34">
        <f t="shared" si="24"/>
        <v>684</v>
      </c>
      <c r="E842" s="514">
        <v>45884</v>
      </c>
      <c r="F842" s="37">
        <v>684</v>
      </c>
      <c r="G842" s="515">
        <v>45885</v>
      </c>
      <c r="H842" s="76">
        <f t="shared" si="22"/>
        <v>0</v>
      </c>
      <c r="K842" s="134">
        <v>838</v>
      </c>
      <c r="L842" s="680">
        <v>45884</v>
      </c>
      <c r="M842" s="136"/>
      <c r="N842" s="137">
        <f t="shared" si="23"/>
        <v>75</v>
      </c>
      <c r="O842" s="138">
        <v>75</v>
      </c>
      <c r="P842" s="288">
        <f t="shared" si="21"/>
        <v>0</v>
      </c>
      <c r="Q842" s="41"/>
    </row>
    <row r="843" spans="1:17" ht="15.6" x14ac:dyDescent="0.3">
      <c r="A843" s="150"/>
      <c r="B843" s="142">
        <f t="shared" si="25"/>
        <v>684</v>
      </c>
      <c r="C843" s="128"/>
      <c r="D843" s="34">
        <f t="shared" si="24"/>
        <v>684</v>
      </c>
      <c r="E843" s="514">
        <v>45885</v>
      </c>
      <c r="F843" s="37">
        <v>684</v>
      </c>
      <c r="G843" s="515">
        <v>45886</v>
      </c>
      <c r="H843" s="76">
        <f t="shared" si="22"/>
        <v>0</v>
      </c>
      <c r="K843" s="134">
        <v>839</v>
      </c>
      <c r="L843" s="680">
        <v>45885</v>
      </c>
      <c r="M843" s="136"/>
      <c r="N843" s="137">
        <f t="shared" si="23"/>
        <v>75</v>
      </c>
      <c r="O843" s="138">
        <v>75</v>
      </c>
      <c r="P843" s="288">
        <f t="shared" si="21"/>
        <v>0</v>
      </c>
      <c r="Q843" s="41"/>
    </row>
    <row r="844" spans="1:17" ht="15.6" x14ac:dyDescent="0.3">
      <c r="A844" s="150"/>
      <c r="B844" s="142">
        <f t="shared" si="25"/>
        <v>684</v>
      </c>
      <c r="C844" s="128"/>
      <c r="D844" s="34">
        <f t="shared" si="24"/>
        <v>684</v>
      </c>
      <c r="E844" s="514">
        <v>45886</v>
      </c>
      <c r="F844" s="37">
        <v>684</v>
      </c>
      <c r="G844" s="515">
        <v>45887</v>
      </c>
      <c r="H844" s="76">
        <f t="shared" si="22"/>
        <v>0</v>
      </c>
      <c r="K844" s="134">
        <v>840</v>
      </c>
      <c r="L844" s="680">
        <v>45886</v>
      </c>
      <c r="M844" s="136"/>
      <c r="N844" s="137">
        <f t="shared" si="23"/>
        <v>75</v>
      </c>
      <c r="O844" s="138">
        <v>75</v>
      </c>
      <c r="P844" s="288">
        <f t="shared" si="21"/>
        <v>0</v>
      </c>
      <c r="Q844" s="41"/>
    </row>
    <row r="845" spans="1:17" ht="15.6" x14ac:dyDescent="0.3">
      <c r="A845" s="150"/>
      <c r="B845" s="142">
        <f t="shared" si="25"/>
        <v>684</v>
      </c>
      <c r="C845" s="128"/>
      <c r="D845" s="34">
        <f t="shared" si="24"/>
        <v>684</v>
      </c>
      <c r="E845" s="514">
        <v>45887</v>
      </c>
      <c r="F845" s="37">
        <v>684</v>
      </c>
      <c r="G845" s="515">
        <v>45888</v>
      </c>
      <c r="H845" s="76">
        <f t="shared" si="22"/>
        <v>0</v>
      </c>
      <c r="K845" s="134">
        <v>841</v>
      </c>
      <c r="L845" s="680">
        <v>45887</v>
      </c>
      <c r="M845" s="136"/>
      <c r="N845" s="137">
        <f t="shared" si="23"/>
        <v>75</v>
      </c>
      <c r="O845" s="138">
        <v>75</v>
      </c>
      <c r="P845" s="288">
        <f t="shared" si="21"/>
        <v>0</v>
      </c>
      <c r="Q845" s="41"/>
    </row>
    <row r="846" spans="1:17" ht="15.6" x14ac:dyDescent="0.3">
      <c r="A846" s="150"/>
      <c r="B846" s="142">
        <f t="shared" si="25"/>
        <v>684</v>
      </c>
      <c r="C846" s="128"/>
      <c r="D846" s="34">
        <f t="shared" si="24"/>
        <v>684</v>
      </c>
      <c r="E846" s="514">
        <v>45888</v>
      </c>
      <c r="F846" s="37">
        <v>684</v>
      </c>
      <c r="G846" s="515">
        <v>45889</v>
      </c>
      <c r="H846" s="76">
        <f t="shared" si="22"/>
        <v>0</v>
      </c>
      <c r="K846" s="134">
        <v>842</v>
      </c>
      <c r="L846" s="680">
        <v>45888</v>
      </c>
      <c r="M846" s="136"/>
      <c r="N846" s="137">
        <f t="shared" si="23"/>
        <v>75</v>
      </c>
      <c r="O846" s="138">
        <v>75</v>
      </c>
      <c r="P846" s="288">
        <f t="shared" si="21"/>
        <v>0</v>
      </c>
      <c r="Q846" s="41"/>
    </row>
    <row r="847" spans="1:17" ht="15.6" x14ac:dyDescent="0.3">
      <c r="A847" s="150"/>
      <c r="B847" s="142">
        <f t="shared" si="25"/>
        <v>687</v>
      </c>
      <c r="C847" s="128"/>
      <c r="D847" s="34">
        <f t="shared" si="24"/>
        <v>684</v>
      </c>
      <c r="E847" s="514">
        <v>45889</v>
      </c>
      <c r="F847" s="37">
        <v>687</v>
      </c>
      <c r="G847" s="515">
        <v>45890</v>
      </c>
      <c r="H847" s="76">
        <f t="shared" si="22"/>
        <v>3</v>
      </c>
      <c r="K847" s="134">
        <v>843</v>
      </c>
      <c r="L847" s="680">
        <v>45889</v>
      </c>
      <c r="M847" s="136"/>
      <c r="N847" s="137">
        <f t="shared" si="23"/>
        <v>75</v>
      </c>
      <c r="O847" s="138">
        <v>60</v>
      </c>
      <c r="P847" s="288">
        <f t="shared" si="21"/>
        <v>15</v>
      </c>
      <c r="Q847" s="41"/>
    </row>
    <row r="848" spans="1:17" ht="15.6" x14ac:dyDescent="0.3">
      <c r="A848" s="150"/>
      <c r="B848" s="142">
        <f t="shared" si="25"/>
        <v>687</v>
      </c>
      <c r="C848" s="128"/>
      <c r="D848" s="34">
        <f t="shared" si="24"/>
        <v>687</v>
      </c>
      <c r="E848" s="514">
        <v>45890</v>
      </c>
      <c r="F848" s="37">
        <v>687</v>
      </c>
      <c r="G848" s="515">
        <v>45891</v>
      </c>
      <c r="H848" s="76">
        <f t="shared" si="22"/>
        <v>0</v>
      </c>
      <c r="K848" s="134">
        <v>844</v>
      </c>
      <c r="L848" s="680">
        <v>45890</v>
      </c>
      <c r="M848" s="136"/>
      <c r="N848" s="137">
        <f t="shared" si="23"/>
        <v>60</v>
      </c>
      <c r="O848" s="138">
        <v>60</v>
      </c>
      <c r="P848" s="288">
        <f t="shared" si="21"/>
        <v>0</v>
      </c>
      <c r="Q848" s="41"/>
    </row>
    <row r="849" spans="1:17" ht="15.6" x14ac:dyDescent="0.3">
      <c r="A849" s="150"/>
      <c r="B849" s="142">
        <f t="shared" si="25"/>
        <v>687</v>
      </c>
      <c r="C849" s="128"/>
      <c r="D849" s="34">
        <f t="shared" si="24"/>
        <v>687</v>
      </c>
      <c r="E849" s="514">
        <v>45891</v>
      </c>
      <c r="F849" s="37">
        <v>687</v>
      </c>
      <c r="G849" s="515">
        <v>45892</v>
      </c>
      <c r="H849" s="76">
        <f t="shared" si="22"/>
        <v>0</v>
      </c>
      <c r="K849" s="134">
        <v>845</v>
      </c>
      <c r="L849" s="680">
        <v>45891</v>
      </c>
      <c r="M849" s="136"/>
      <c r="N849" s="137">
        <f t="shared" si="23"/>
        <v>60</v>
      </c>
      <c r="O849" s="138">
        <v>60</v>
      </c>
      <c r="P849" s="288">
        <f t="shared" si="21"/>
        <v>0</v>
      </c>
      <c r="Q849" s="41"/>
    </row>
    <row r="850" spans="1:17" ht="15.6" x14ac:dyDescent="0.3">
      <c r="A850" s="150"/>
      <c r="B850" s="142">
        <f t="shared" si="25"/>
        <v>687</v>
      </c>
      <c r="C850" s="128"/>
      <c r="D850" s="34">
        <f t="shared" si="24"/>
        <v>687</v>
      </c>
      <c r="E850" s="514">
        <v>45892</v>
      </c>
      <c r="F850" s="37">
        <v>687</v>
      </c>
      <c r="G850" s="515">
        <v>45893</v>
      </c>
      <c r="H850" s="76">
        <f t="shared" si="22"/>
        <v>0</v>
      </c>
      <c r="K850" s="134">
        <v>846</v>
      </c>
      <c r="L850" s="680">
        <v>45892</v>
      </c>
      <c r="M850" s="136"/>
      <c r="N850" s="137">
        <f t="shared" si="23"/>
        <v>60</v>
      </c>
      <c r="O850" s="138">
        <v>60</v>
      </c>
      <c r="P850" s="288">
        <f t="shared" si="21"/>
        <v>0</v>
      </c>
      <c r="Q850" s="41"/>
    </row>
    <row r="851" spans="1:17" ht="15.6" x14ac:dyDescent="0.3">
      <c r="A851" s="150"/>
      <c r="B851" s="142">
        <f t="shared" si="25"/>
        <v>687</v>
      </c>
      <c r="C851" s="128"/>
      <c r="D851" s="34">
        <f t="shared" si="24"/>
        <v>687</v>
      </c>
      <c r="E851" s="514">
        <v>45893</v>
      </c>
      <c r="F851" s="37">
        <v>687</v>
      </c>
      <c r="G851" s="515">
        <v>45894</v>
      </c>
      <c r="H851" s="76">
        <f t="shared" si="22"/>
        <v>0</v>
      </c>
      <c r="K851" s="134">
        <v>847</v>
      </c>
      <c r="L851" s="680">
        <v>45893</v>
      </c>
      <c r="M851" s="136"/>
      <c r="N851" s="137">
        <f t="shared" si="23"/>
        <v>60</v>
      </c>
      <c r="O851" s="138">
        <v>60</v>
      </c>
      <c r="P851" s="288">
        <f t="shared" si="21"/>
        <v>0</v>
      </c>
      <c r="Q851" s="41"/>
    </row>
    <row r="852" spans="1:17" ht="15.6" x14ac:dyDescent="0.3">
      <c r="A852" s="150"/>
      <c r="B852" s="142">
        <f t="shared" si="25"/>
        <v>687</v>
      </c>
      <c r="C852" s="128"/>
      <c r="D852" s="34">
        <f t="shared" si="24"/>
        <v>687</v>
      </c>
      <c r="E852" s="514">
        <v>45894</v>
      </c>
      <c r="F852" s="37">
        <v>687</v>
      </c>
      <c r="G852" s="515">
        <v>45895</v>
      </c>
      <c r="H852" s="76">
        <f t="shared" si="22"/>
        <v>0</v>
      </c>
      <c r="K852" s="134">
        <v>848</v>
      </c>
      <c r="L852" s="680">
        <v>45894</v>
      </c>
      <c r="M852" s="136"/>
      <c r="N852" s="137">
        <f t="shared" si="23"/>
        <v>60</v>
      </c>
      <c r="O852" s="138">
        <v>60</v>
      </c>
      <c r="P852" s="288">
        <f t="shared" si="21"/>
        <v>0</v>
      </c>
      <c r="Q852" s="41"/>
    </row>
    <row r="853" spans="1:17" ht="15.6" x14ac:dyDescent="0.3">
      <c r="A853" s="150"/>
      <c r="B853" s="142">
        <f t="shared" si="25"/>
        <v>687</v>
      </c>
      <c r="C853" s="128"/>
      <c r="D853" s="34">
        <f t="shared" si="24"/>
        <v>687</v>
      </c>
      <c r="E853" s="514">
        <v>45895</v>
      </c>
      <c r="F853" s="37">
        <v>687</v>
      </c>
      <c r="G853" s="515">
        <v>45896</v>
      </c>
      <c r="H853" s="76">
        <f t="shared" si="22"/>
        <v>0</v>
      </c>
      <c r="K853" s="134">
        <v>849</v>
      </c>
      <c r="L853" s="680">
        <v>45895</v>
      </c>
      <c r="M853" s="136"/>
      <c r="N853" s="137">
        <f t="shared" si="23"/>
        <v>60</v>
      </c>
      <c r="O853" s="138">
        <v>60</v>
      </c>
      <c r="P853" s="288">
        <f t="shared" si="21"/>
        <v>0</v>
      </c>
      <c r="Q853" s="41"/>
    </row>
    <row r="854" spans="1:17" ht="15.6" x14ac:dyDescent="0.3">
      <c r="A854" s="150"/>
      <c r="B854" s="142">
        <f t="shared" si="25"/>
        <v>687</v>
      </c>
      <c r="C854" s="128"/>
      <c r="D854" s="34">
        <f t="shared" si="24"/>
        <v>687</v>
      </c>
      <c r="E854" s="514">
        <v>45896</v>
      </c>
      <c r="F854" s="37">
        <v>687</v>
      </c>
      <c r="G854" s="515">
        <v>45897</v>
      </c>
      <c r="H854" s="76">
        <f t="shared" si="22"/>
        <v>0</v>
      </c>
      <c r="K854" s="134">
        <v>850</v>
      </c>
      <c r="L854" s="680">
        <v>45896</v>
      </c>
      <c r="M854" s="136"/>
      <c r="N854" s="137">
        <f t="shared" si="23"/>
        <v>60</v>
      </c>
      <c r="O854" s="138">
        <v>60</v>
      </c>
      <c r="P854" s="288">
        <f t="shared" si="21"/>
        <v>0</v>
      </c>
      <c r="Q854" s="41"/>
    </row>
    <row r="855" spans="1:17" ht="15.6" x14ac:dyDescent="0.3">
      <c r="A855" s="150"/>
      <c r="B855" s="142">
        <f t="shared" si="25"/>
        <v>687</v>
      </c>
      <c r="C855" s="128"/>
      <c r="D855" s="34">
        <f t="shared" si="24"/>
        <v>687</v>
      </c>
      <c r="E855" s="514">
        <v>45897</v>
      </c>
      <c r="F855" s="37">
        <v>687</v>
      </c>
      <c r="G855" s="515">
        <v>45898</v>
      </c>
      <c r="H855" s="76">
        <f t="shared" si="22"/>
        <v>0</v>
      </c>
      <c r="K855" s="134">
        <v>851</v>
      </c>
      <c r="L855" s="680">
        <v>45897</v>
      </c>
      <c r="M855" s="136"/>
      <c r="N855" s="137">
        <f t="shared" si="23"/>
        <v>60</v>
      </c>
      <c r="O855" s="138">
        <v>60</v>
      </c>
      <c r="P855" s="288">
        <f t="shared" si="21"/>
        <v>0</v>
      </c>
      <c r="Q855" s="41"/>
    </row>
    <row r="856" spans="1:17" ht="15.6" x14ac:dyDescent="0.3">
      <c r="A856" s="150"/>
      <c r="B856" s="142">
        <f t="shared" si="25"/>
        <v>687</v>
      </c>
      <c r="C856" s="128"/>
      <c r="D856" s="34">
        <f t="shared" si="24"/>
        <v>687</v>
      </c>
      <c r="E856" s="514">
        <v>45898</v>
      </c>
      <c r="F856" s="37">
        <v>687</v>
      </c>
      <c r="G856" s="515">
        <v>45899</v>
      </c>
      <c r="H856" s="76">
        <f t="shared" si="22"/>
        <v>0</v>
      </c>
      <c r="K856" s="134">
        <v>852</v>
      </c>
      <c r="L856" s="680">
        <v>45898</v>
      </c>
      <c r="M856" s="136"/>
      <c r="N856" s="137">
        <f t="shared" si="23"/>
        <v>60</v>
      </c>
      <c r="O856" s="138">
        <v>60</v>
      </c>
      <c r="P856" s="288">
        <f t="shared" si="21"/>
        <v>0</v>
      </c>
      <c r="Q856" s="41"/>
    </row>
    <row r="857" spans="1:17" ht="15.6" x14ac:dyDescent="0.3">
      <c r="A857" s="150"/>
      <c r="B857" s="142">
        <f t="shared" si="25"/>
        <v>687</v>
      </c>
      <c r="C857" s="128"/>
      <c r="D857" s="34">
        <f t="shared" si="24"/>
        <v>687</v>
      </c>
      <c r="E857" s="514">
        <v>45899</v>
      </c>
      <c r="F857" s="37">
        <v>687</v>
      </c>
      <c r="G857" s="515">
        <v>45900</v>
      </c>
      <c r="H857" s="76">
        <f t="shared" si="22"/>
        <v>0</v>
      </c>
      <c r="K857" s="134">
        <v>853</v>
      </c>
      <c r="L857" s="680">
        <v>45899</v>
      </c>
      <c r="M857" s="136"/>
      <c r="N857" s="137">
        <f t="shared" si="23"/>
        <v>60</v>
      </c>
      <c r="O857" s="138">
        <v>60</v>
      </c>
      <c r="P857" s="288">
        <f t="shared" si="21"/>
        <v>0</v>
      </c>
      <c r="Q857" s="41"/>
    </row>
    <row r="858" spans="1:17" ht="15.6" x14ac:dyDescent="0.3">
      <c r="A858" s="150"/>
      <c r="B858" s="142">
        <f t="shared" si="25"/>
        <v>687</v>
      </c>
      <c r="C858" s="128"/>
      <c r="D858" s="34">
        <f t="shared" si="24"/>
        <v>687</v>
      </c>
      <c r="E858" s="514">
        <v>45900</v>
      </c>
      <c r="F858" s="37">
        <v>687</v>
      </c>
      <c r="G858" s="515">
        <v>45901</v>
      </c>
      <c r="H858" s="76">
        <f t="shared" si="22"/>
        <v>0</v>
      </c>
      <c r="K858" s="134">
        <v>854</v>
      </c>
      <c r="L858" s="680">
        <v>45900</v>
      </c>
      <c r="M858" s="136"/>
      <c r="N858" s="137">
        <f t="shared" si="23"/>
        <v>60</v>
      </c>
      <c r="O858" s="138">
        <v>60</v>
      </c>
      <c r="P858" s="288">
        <f t="shared" si="21"/>
        <v>0</v>
      </c>
      <c r="Q858" s="41"/>
    </row>
    <row r="859" spans="1:17" ht="15.6" x14ac:dyDescent="0.3">
      <c r="A859" s="150"/>
      <c r="B859" s="142">
        <f t="shared" si="25"/>
        <v>687</v>
      </c>
      <c r="C859" s="128"/>
      <c r="D859" s="34">
        <f t="shared" si="24"/>
        <v>687</v>
      </c>
      <c r="E859" s="514">
        <v>45901</v>
      </c>
      <c r="F859" s="37">
        <v>687</v>
      </c>
      <c r="G859" s="515">
        <v>45902</v>
      </c>
      <c r="H859" s="76">
        <f t="shared" si="22"/>
        <v>0</v>
      </c>
      <c r="K859" s="134">
        <v>855</v>
      </c>
      <c r="L859" s="680">
        <v>45901</v>
      </c>
      <c r="M859" s="136"/>
      <c r="N859" s="137">
        <f t="shared" si="23"/>
        <v>60</v>
      </c>
      <c r="O859" s="138">
        <v>60</v>
      </c>
      <c r="P859" s="288">
        <f t="shared" si="21"/>
        <v>0</v>
      </c>
      <c r="Q859" s="41"/>
    </row>
    <row r="860" spans="1:17" ht="15.6" x14ac:dyDescent="0.3">
      <c r="A860" s="150"/>
      <c r="B860" s="142">
        <f t="shared" si="25"/>
        <v>687</v>
      </c>
      <c r="C860" s="128"/>
      <c r="D860" s="34">
        <f t="shared" si="24"/>
        <v>687</v>
      </c>
      <c r="E860" s="514">
        <v>45902</v>
      </c>
      <c r="F860" s="37">
        <v>687</v>
      </c>
      <c r="G860" s="515">
        <v>45903</v>
      </c>
      <c r="H860" s="76">
        <f t="shared" si="22"/>
        <v>0</v>
      </c>
      <c r="K860" s="134">
        <v>856</v>
      </c>
      <c r="L860" s="680">
        <v>45902</v>
      </c>
      <c r="M860" s="136"/>
      <c r="N860" s="137">
        <f t="shared" si="23"/>
        <v>60</v>
      </c>
      <c r="O860" s="138">
        <v>60</v>
      </c>
      <c r="P860" s="288">
        <f t="shared" si="21"/>
        <v>0</v>
      </c>
      <c r="Q860" s="41"/>
    </row>
    <row r="861" spans="1:17" ht="15.6" x14ac:dyDescent="0.3">
      <c r="A861" s="150"/>
      <c r="B861" s="142">
        <f t="shared" si="25"/>
        <v>687</v>
      </c>
      <c r="C861" s="128"/>
      <c r="D861" s="34">
        <f t="shared" si="24"/>
        <v>687</v>
      </c>
      <c r="E861" s="514">
        <v>45903</v>
      </c>
      <c r="F861" s="37">
        <v>687</v>
      </c>
      <c r="G861" s="515">
        <v>45904</v>
      </c>
      <c r="H861" s="76">
        <f t="shared" si="22"/>
        <v>0</v>
      </c>
      <c r="K861" s="134">
        <v>857</v>
      </c>
      <c r="L861" s="680">
        <v>45903</v>
      </c>
      <c r="M861" s="136"/>
      <c r="N861" s="137">
        <f t="shared" si="23"/>
        <v>60</v>
      </c>
      <c r="O861" s="138">
        <v>60</v>
      </c>
      <c r="P861" s="288">
        <f t="shared" si="21"/>
        <v>0</v>
      </c>
      <c r="Q861" s="41"/>
    </row>
    <row r="862" spans="1:17" ht="15.6" x14ac:dyDescent="0.3">
      <c r="A862" s="150"/>
      <c r="B862" s="142">
        <f t="shared" si="25"/>
        <v>687</v>
      </c>
      <c r="C862" s="128"/>
      <c r="D862" s="34">
        <f t="shared" si="24"/>
        <v>687</v>
      </c>
      <c r="E862" s="514">
        <v>45904</v>
      </c>
      <c r="F862" s="37">
        <v>687</v>
      </c>
      <c r="G862" s="515">
        <v>45905</v>
      </c>
      <c r="H862" s="76">
        <f t="shared" si="22"/>
        <v>0</v>
      </c>
      <c r="K862" s="134">
        <v>858</v>
      </c>
      <c r="L862" s="680">
        <v>45904</v>
      </c>
      <c r="M862" s="136"/>
      <c r="N862" s="137">
        <f t="shared" si="23"/>
        <v>60</v>
      </c>
      <c r="O862" s="138">
        <v>60</v>
      </c>
      <c r="P862" s="288">
        <f t="shared" si="21"/>
        <v>0</v>
      </c>
      <c r="Q862" s="41"/>
    </row>
    <row r="863" spans="1:17" ht="15.6" x14ac:dyDescent="0.3">
      <c r="A863" s="150"/>
      <c r="B863" s="142">
        <f t="shared" si="25"/>
        <v>687</v>
      </c>
      <c r="C863" s="128"/>
      <c r="D863" s="34">
        <f t="shared" si="24"/>
        <v>687</v>
      </c>
      <c r="E863" s="514">
        <v>45905</v>
      </c>
      <c r="F863" s="37">
        <v>687</v>
      </c>
      <c r="G863" s="515">
        <v>45906</v>
      </c>
      <c r="H863" s="76">
        <f t="shared" si="22"/>
        <v>0</v>
      </c>
      <c r="K863" s="134">
        <v>859</v>
      </c>
      <c r="L863" s="680">
        <v>45905</v>
      </c>
      <c r="M863" s="136"/>
      <c r="N863" s="137">
        <f t="shared" si="23"/>
        <v>60</v>
      </c>
      <c r="O863" s="138">
        <v>60</v>
      </c>
      <c r="P863" s="288">
        <f t="shared" si="21"/>
        <v>0</v>
      </c>
      <c r="Q863" s="41"/>
    </row>
    <row r="864" spans="1:17" ht="15.6" x14ac:dyDescent="0.3">
      <c r="A864" s="150"/>
      <c r="B864" s="142">
        <f t="shared" si="25"/>
        <v>687</v>
      </c>
      <c r="C864" s="128"/>
      <c r="D864" s="34">
        <f t="shared" si="24"/>
        <v>687</v>
      </c>
      <c r="E864" s="514">
        <v>45906</v>
      </c>
      <c r="F864" s="37">
        <v>687</v>
      </c>
      <c r="G864" s="515">
        <v>45907</v>
      </c>
      <c r="H864" s="76">
        <f t="shared" si="22"/>
        <v>0</v>
      </c>
      <c r="K864" s="134">
        <v>860</v>
      </c>
      <c r="L864" s="680">
        <v>45906</v>
      </c>
      <c r="M864" s="136"/>
      <c r="N864" s="137">
        <f t="shared" si="23"/>
        <v>60</v>
      </c>
      <c r="O864" s="138">
        <v>60</v>
      </c>
      <c r="P864" s="288">
        <f t="shared" si="21"/>
        <v>0</v>
      </c>
      <c r="Q864" s="41"/>
    </row>
    <row r="865" spans="1:17" ht="15.6" x14ac:dyDescent="0.3">
      <c r="A865" s="150"/>
      <c r="B865" s="142">
        <f t="shared" si="25"/>
        <v>687</v>
      </c>
      <c r="C865" s="128"/>
      <c r="D865" s="34">
        <f t="shared" si="24"/>
        <v>687</v>
      </c>
      <c r="E865" s="514">
        <v>45907</v>
      </c>
      <c r="F865" s="37">
        <v>687</v>
      </c>
      <c r="G865" s="515">
        <v>45908</v>
      </c>
      <c r="H865" s="76">
        <f t="shared" si="22"/>
        <v>0</v>
      </c>
      <c r="K865" s="134">
        <v>861</v>
      </c>
      <c r="L865" s="680">
        <v>45907</v>
      </c>
      <c r="M865" s="136"/>
      <c r="N865" s="137">
        <f t="shared" si="23"/>
        <v>60</v>
      </c>
      <c r="O865" s="138">
        <v>60</v>
      </c>
      <c r="P865" s="288">
        <f t="shared" si="21"/>
        <v>0</v>
      </c>
      <c r="Q865" s="41"/>
    </row>
    <row r="866" spans="1:17" ht="15.6" x14ac:dyDescent="0.3">
      <c r="A866" s="150"/>
      <c r="B866" s="142">
        <f t="shared" si="25"/>
        <v>687</v>
      </c>
      <c r="C866" s="128"/>
      <c r="D866" s="34">
        <f t="shared" si="24"/>
        <v>687</v>
      </c>
      <c r="E866" s="514">
        <v>45908</v>
      </c>
      <c r="F866" s="37">
        <v>687</v>
      </c>
      <c r="G866" s="515">
        <v>45909</v>
      </c>
      <c r="H866" s="76">
        <f t="shared" si="22"/>
        <v>0</v>
      </c>
      <c r="K866" s="134">
        <v>862</v>
      </c>
      <c r="L866" s="680">
        <v>45908</v>
      </c>
      <c r="M866" s="136"/>
      <c r="N866" s="137">
        <f t="shared" si="23"/>
        <v>60</v>
      </c>
      <c r="O866" s="138">
        <v>60</v>
      </c>
      <c r="P866" s="288">
        <f t="shared" si="21"/>
        <v>0</v>
      </c>
      <c r="Q866" s="41"/>
    </row>
    <row r="867" spans="1:17" ht="15.6" x14ac:dyDescent="0.3">
      <c r="A867" s="150"/>
      <c r="B867" s="142">
        <f t="shared" si="25"/>
        <v>687</v>
      </c>
      <c r="C867" s="128"/>
      <c r="D867" s="34">
        <f t="shared" si="24"/>
        <v>687</v>
      </c>
      <c r="E867" s="514">
        <v>45909</v>
      </c>
      <c r="F867" s="37">
        <v>687</v>
      </c>
      <c r="G867" s="515">
        <v>45910</v>
      </c>
      <c r="H867" s="76">
        <f t="shared" si="22"/>
        <v>0</v>
      </c>
      <c r="K867" s="134">
        <v>863</v>
      </c>
      <c r="L867" s="680">
        <v>45909</v>
      </c>
      <c r="M867" s="136"/>
      <c r="N867" s="137">
        <f t="shared" si="23"/>
        <v>60</v>
      </c>
      <c r="O867" s="138">
        <v>60</v>
      </c>
      <c r="P867" s="288">
        <f t="shared" si="21"/>
        <v>0</v>
      </c>
      <c r="Q867" s="41"/>
    </row>
    <row r="868" spans="1:17" ht="15.6" x14ac:dyDescent="0.3">
      <c r="A868" s="150"/>
      <c r="B868" s="142">
        <f t="shared" si="25"/>
        <v>687</v>
      </c>
      <c r="C868" s="128"/>
      <c r="D868" s="34">
        <f t="shared" si="24"/>
        <v>687</v>
      </c>
      <c r="E868" s="514">
        <v>45910</v>
      </c>
      <c r="F868" s="37">
        <v>687</v>
      </c>
      <c r="G868" s="515">
        <v>45911</v>
      </c>
      <c r="H868" s="76">
        <f t="shared" si="22"/>
        <v>0</v>
      </c>
      <c r="K868" s="134">
        <v>864</v>
      </c>
      <c r="L868" s="680">
        <v>45910</v>
      </c>
      <c r="M868" s="136"/>
      <c r="N868" s="137">
        <f t="shared" si="23"/>
        <v>60</v>
      </c>
      <c r="O868" s="138">
        <v>60</v>
      </c>
      <c r="P868" s="288">
        <f t="shared" si="21"/>
        <v>0</v>
      </c>
      <c r="Q868" s="41"/>
    </row>
    <row r="869" spans="1:17" ht="15.6" x14ac:dyDescent="0.3">
      <c r="A869" s="150"/>
      <c r="B869" s="142">
        <f t="shared" si="25"/>
        <v>687</v>
      </c>
      <c r="C869" s="128"/>
      <c r="D869" s="34">
        <f t="shared" si="24"/>
        <v>687</v>
      </c>
      <c r="E869" s="514">
        <v>45911</v>
      </c>
      <c r="F869" s="37">
        <v>687</v>
      </c>
      <c r="G869" s="515">
        <v>45912</v>
      </c>
      <c r="H869" s="76">
        <f t="shared" si="22"/>
        <v>0</v>
      </c>
      <c r="K869" s="134">
        <v>865</v>
      </c>
      <c r="L869" s="680">
        <v>45911</v>
      </c>
      <c r="M869" s="136"/>
      <c r="N869" s="137">
        <f t="shared" si="23"/>
        <v>60</v>
      </c>
      <c r="O869" s="138">
        <v>60</v>
      </c>
      <c r="P869" s="288">
        <f t="shared" si="21"/>
        <v>0</v>
      </c>
      <c r="Q869" s="41"/>
    </row>
    <row r="870" spans="1:17" ht="15.6" x14ac:dyDescent="0.3">
      <c r="A870" s="150"/>
      <c r="B870" s="142">
        <f t="shared" si="25"/>
        <v>687</v>
      </c>
      <c r="C870" s="128"/>
      <c r="D870" s="34">
        <f t="shared" si="24"/>
        <v>687</v>
      </c>
      <c r="E870" s="514">
        <v>45912</v>
      </c>
      <c r="F870" s="37">
        <v>687</v>
      </c>
      <c r="G870" s="515">
        <v>45913</v>
      </c>
      <c r="H870" s="76">
        <f t="shared" si="22"/>
        <v>0</v>
      </c>
      <c r="K870" s="134">
        <v>866</v>
      </c>
      <c r="L870" s="680">
        <v>45912</v>
      </c>
      <c r="M870" s="136"/>
      <c r="N870" s="137">
        <f t="shared" si="23"/>
        <v>60</v>
      </c>
      <c r="O870" s="138">
        <v>60</v>
      </c>
      <c r="P870" s="288">
        <f t="shared" si="21"/>
        <v>0</v>
      </c>
      <c r="Q870" s="41"/>
    </row>
    <row r="871" spans="1:17" ht="15.6" x14ac:dyDescent="0.3">
      <c r="A871" s="150"/>
      <c r="B871" s="142">
        <f t="shared" si="25"/>
        <v>687</v>
      </c>
      <c r="C871" s="128"/>
      <c r="D871" s="34">
        <f t="shared" si="24"/>
        <v>687</v>
      </c>
      <c r="E871" s="514">
        <v>45913</v>
      </c>
      <c r="F871" s="37">
        <v>687</v>
      </c>
      <c r="G871" s="515">
        <v>45914</v>
      </c>
      <c r="H871" s="76">
        <f t="shared" si="22"/>
        <v>0</v>
      </c>
      <c r="K871" s="134">
        <v>867</v>
      </c>
      <c r="L871" s="680">
        <v>45913</v>
      </c>
      <c r="M871" s="136"/>
      <c r="N871" s="137">
        <f t="shared" si="23"/>
        <v>60</v>
      </c>
      <c r="O871" s="138">
        <v>60</v>
      </c>
      <c r="P871" s="288">
        <f t="shared" si="21"/>
        <v>0</v>
      </c>
      <c r="Q871" s="41"/>
    </row>
    <row r="872" spans="1:17" ht="15.6" x14ac:dyDescent="0.3">
      <c r="A872" s="150"/>
      <c r="B872" s="142">
        <f t="shared" si="25"/>
        <v>687</v>
      </c>
      <c r="C872" s="128"/>
      <c r="D872" s="34">
        <f t="shared" si="24"/>
        <v>687</v>
      </c>
      <c r="E872" s="514">
        <v>45914</v>
      </c>
      <c r="F872" s="37">
        <v>687</v>
      </c>
      <c r="G872" s="515">
        <v>45915</v>
      </c>
      <c r="H872" s="76">
        <f t="shared" si="22"/>
        <v>0</v>
      </c>
      <c r="K872" s="134">
        <v>868</v>
      </c>
      <c r="L872" s="680">
        <v>45914</v>
      </c>
      <c r="M872" s="136"/>
      <c r="N872" s="137">
        <f t="shared" si="23"/>
        <v>60</v>
      </c>
      <c r="O872" s="138">
        <v>60</v>
      </c>
      <c r="P872" s="288">
        <f t="shared" si="21"/>
        <v>0</v>
      </c>
      <c r="Q872" s="41"/>
    </row>
    <row r="873" spans="1:17" ht="15.6" x14ac:dyDescent="0.3">
      <c r="A873" s="150"/>
      <c r="B873" s="142">
        <f t="shared" si="25"/>
        <v>687</v>
      </c>
      <c r="C873" s="128"/>
      <c r="D873" s="34">
        <f t="shared" si="24"/>
        <v>687</v>
      </c>
      <c r="E873" s="514">
        <v>45915</v>
      </c>
      <c r="F873" s="37">
        <v>687</v>
      </c>
      <c r="G873" s="515">
        <v>45916</v>
      </c>
      <c r="H873" s="76">
        <f t="shared" si="22"/>
        <v>0</v>
      </c>
      <c r="K873" s="134">
        <v>869</v>
      </c>
      <c r="L873" s="680">
        <v>45915</v>
      </c>
      <c r="M873" s="136"/>
      <c r="N873" s="137">
        <f t="shared" si="23"/>
        <v>60</v>
      </c>
      <c r="O873" s="138">
        <v>60</v>
      </c>
      <c r="P873" s="288">
        <f t="shared" si="21"/>
        <v>0</v>
      </c>
      <c r="Q873" s="41"/>
    </row>
    <row r="874" spans="1:17" ht="15.6" x14ac:dyDescent="0.3">
      <c r="A874" s="150"/>
      <c r="B874" s="142">
        <f t="shared" si="25"/>
        <v>687</v>
      </c>
      <c r="C874" s="128"/>
      <c r="D874" s="34">
        <f t="shared" si="24"/>
        <v>687</v>
      </c>
      <c r="E874" s="514">
        <v>45916</v>
      </c>
      <c r="F874" s="37">
        <v>687</v>
      </c>
      <c r="G874" s="515">
        <v>45917</v>
      </c>
      <c r="H874" s="76">
        <f t="shared" si="22"/>
        <v>0</v>
      </c>
      <c r="K874" s="134">
        <v>870</v>
      </c>
      <c r="L874" s="680">
        <v>45916</v>
      </c>
      <c r="M874" s="136"/>
      <c r="N874" s="137">
        <f t="shared" si="23"/>
        <v>60</v>
      </c>
      <c r="O874" s="138">
        <v>60</v>
      </c>
      <c r="P874" s="288">
        <f t="shared" si="21"/>
        <v>0</v>
      </c>
      <c r="Q874" s="41"/>
    </row>
    <row r="875" spans="1:17" ht="15.6" x14ac:dyDescent="0.3">
      <c r="A875" s="150"/>
      <c r="B875" s="142">
        <f t="shared" si="25"/>
        <v>687</v>
      </c>
      <c r="C875" s="128"/>
      <c r="D875" s="34">
        <f t="shared" si="24"/>
        <v>687</v>
      </c>
      <c r="E875" s="514">
        <v>45917</v>
      </c>
      <c r="F875" s="37">
        <v>687</v>
      </c>
      <c r="G875" s="515">
        <v>45918</v>
      </c>
      <c r="H875" s="76">
        <f t="shared" si="22"/>
        <v>0</v>
      </c>
      <c r="K875" s="134">
        <v>871</v>
      </c>
      <c r="L875" s="680">
        <v>45917</v>
      </c>
      <c r="M875" s="136"/>
      <c r="N875" s="137">
        <f t="shared" si="23"/>
        <v>60</v>
      </c>
      <c r="O875" s="138">
        <v>60</v>
      </c>
      <c r="P875" s="288">
        <f t="shared" si="21"/>
        <v>0</v>
      </c>
      <c r="Q875" s="41"/>
    </row>
    <row r="876" spans="1:17" ht="15.6" x14ac:dyDescent="0.3">
      <c r="A876" s="150"/>
      <c r="B876" s="142">
        <f t="shared" si="25"/>
        <v>687</v>
      </c>
      <c r="C876" s="128"/>
      <c r="D876" s="34">
        <f t="shared" si="24"/>
        <v>687</v>
      </c>
      <c r="E876" s="514">
        <v>45918</v>
      </c>
      <c r="F876" s="37">
        <v>687</v>
      </c>
      <c r="G876" s="515">
        <v>45919</v>
      </c>
      <c r="H876" s="76">
        <f t="shared" si="22"/>
        <v>0</v>
      </c>
      <c r="K876" s="134">
        <v>872</v>
      </c>
      <c r="L876" s="680">
        <v>45918</v>
      </c>
      <c r="M876" s="136"/>
      <c r="N876" s="137">
        <f t="shared" si="23"/>
        <v>60</v>
      </c>
      <c r="O876" s="138">
        <v>60</v>
      </c>
      <c r="P876" s="288">
        <f t="shared" si="21"/>
        <v>0</v>
      </c>
      <c r="Q876" s="41"/>
    </row>
    <row r="877" spans="1:17" ht="15.6" x14ac:dyDescent="0.3">
      <c r="A877" s="150"/>
      <c r="B877" s="142">
        <f t="shared" si="25"/>
        <v>687</v>
      </c>
      <c r="C877" s="128"/>
      <c r="D877" s="34">
        <f t="shared" si="24"/>
        <v>687</v>
      </c>
      <c r="E877" s="514">
        <v>45919</v>
      </c>
      <c r="F877" s="37">
        <v>687</v>
      </c>
      <c r="G877" s="515">
        <v>45920</v>
      </c>
      <c r="H877" s="76">
        <f t="shared" si="22"/>
        <v>0</v>
      </c>
      <c r="K877" s="134">
        <v>873</v>
      </c>
      <c r="L877" s="680">
        <v>45919</v>
      </c>
      <c r="M877" s="136"/>
      <c r="N877" s="137">
        <f t="shared" si="23"/>
        <v>60</v>
      </c>
      <c r="O877" s="138">
        <v>60</v>
      </c>
      <c r="P877" s="288">
        <f t="shared" si="21"/>
        <v>0</v>
      </c>
      <c r="Q877" s="41"/>
    </row>
    <row r="878" spans="1:17" ht="15.6" x14ac:dyDescent="0.3">
      <c r="A878" s="150"/>
      <c r="B878" s="142">
        <f t="shared" si="25"/>
        <v>687</v>
      </c>
      <c r="C878" s="128"/>
      <c r="D878" s="34">
        <f t="shared" si="24"/>
        <v>687</v>
      </c>
      <c r="E878" s="514">
        <v>45920</v>
      </c>
      <c r="F878" s="37">
        <v>687</v>
      </c>
      <c r="G878" s="515">
        <v>45921</v>
      </c>
      <c r="H878" s="76">
        <f t="shared" si="22"/>
        <v>0</v>
      </c>
      <c r="K878" s="134">
        <v>874</v>
      </c>
      <c r="L878" s="680">
        <v>45920</v>
      </c>
      <c r="M878" s="136"/>
      <c r="N878" s="137">
        <f t="shared" si="23"/>
        <v>60</v>
      </c>
      <c r="O878" s="138">
        <v>60</v>
      </c>
      <c r="P878" s="288">
        <f t="shared" si="21"/>
        <v>0</v>
      </c>
      <c r="Q878" s="41"/>
    </row>
    <row r="879" spans="1:17" ht="15.6" x14ac:dyDescent="0.3">
      <c r="A879" s="150"/>
      <c r="B879" s="142">
        <f t="shared" si="25"/>
        <v>687</v>
      </c>
      <c r="C879" s="128"/>
      <c r="D879" s="34">
        <f t="shared" si="24"/>
        <v>687</v>
      </c>
      <c r="E879" s="514">
        <v>45921</v>
      </c>
      <c r="F879" s="37">
        <v>687</v>
      </c>
      <c r="G879" s="515">
        <v>45922</v>
      </c>
      <c r="H879" s="76">
        <f t="shared" si="22"/>
        <v>0</v>
      </c>
      <c r="K879" s="134">
        <v>875</v>
      </c>
      <c r="L879" s="680">
        <v>45921</v>
      </c>
      <c r="M879" s="136"/>
      <c r="N879" s="137">
        <f t="shared" si="23"/>
        <v>60</v>
      </c>
      <c r="O879" s="138">
        <v>60</v>
      </c>
      <c r="P879" s="288">
        <f t="shared" si="21"/>
        <v>0</v>
      </c>
      <c r="Q879" s="41"/>
    </row>
    <row r="880" spans="1:17" ht="15.6" x14ac:dyDescent="0.3">
      <c r="A880" s="150"/>
      <c r="B880" s="142">
        <f t="shared" si="25"/>
        <v>687</v>
      </c>
      <c r="C880" s="128"/>
      <c r="D880" s="34">
        <f t="shared" si="24"/>
        <v>687</v>
      </c>
      <c r="E880" s="514">
        <v>45922</v>
      </c>
      <c r="F880" s="37">
        <v>687</v>
      </c>
      <c r="G880" s="515">
        <v>45923</v>
      </c>
      <c r="H880" s="76">
        <f t="shared" si="22"/>
        <v>0</v>
      </c>
      <c r="K880" s="134">
        <v>876</v>
      </c>
      <c r="L880" s="680">
        <v>45922</v>
      </c>
      <c r="M880" s="136"/>
      <c r="N880" s="137">
        <f t="shared" si="23"/>
        <v>60</v>
      </c>
      <c r="O880" s="138">
        <v>60</v>
      </c>
      <c r="P880" s="288">
        <f t="shared" si="21"/>
        <v>0</v>
      </c>
      <c r="Q880" s="41"/>
    </row>
    <row r="881" spans="1:18" ht="15.6" x14ac:dyDescent="0.3">
      <c r="A881" s="150"/>
      <c r="B881" s="142">
        <f t="shared" si="25"/>
        <v>687</v>
      </c>
      <c r="C881" s="128"/>
      <c r="D881" s="34">
        <f t="shared" si="24"/>
        <v>687</v>
      </c>
      <c r="E881" s="514">
        <v>45923</v>
      </c>
      <c r="F881" s="37">
        <v>687</v>
      </c>
      <c r="G881" s="515">
        <v>45924</v>
      </c>
      <c r="H881" s="76">
        <f t="shared" si="22"/>
        <v>0</v>
      </c>
      <c r="K881" s="134">
        <v>877</v>
      </c>
      <c r="L881" s="680">
        <v>45923</v>
      </c>
      <c r="M881" s="136"/>
      <c r="N881" s="137">
        <f t="shared" si="23"/>
        <v>60</v>
      </c>
      <c r="O881" s="138">
        <v>60</v>
      </c>
      <c r="P881" s="288">
        <f t="shared" si="21"/>
        <v>0</v>
      </c>
      <c r="Q881" s="41"/>
    </row>
    <row r="882" spans="1:18" ht="15.6" x14ac:dyDescent="0.3">
      <c r="A882" s="150"/>
      <c r="B882" s="142">
        <f t="shared" si="25"/>
        <v>687</v>
      </c>
      <c r="C882" s="128"/>
      <c r="D882" s="34">
        <f t="shared" si="24"/>
        <v>687</v>
      </c>
      <c r="E882" s="514">
        <v>45924</v>
      </c>
      <c r="F882" s="37">
        <v>687</v>
      </c>
      <c r="G882" s="515">
        <v>45925</v>
      </c>
      <c r="H882" s="76">
        <f t="shared" si="22"/>
        <v>0</v>
      </c>
      <c r="K882" s="134">
        <v>878</v>
      </c>
      <c r="L882" s="680">
        <v>45924</v>
      </c>
      <c r="M882" s="136"/>
      <c r="N882" s="137">
        <f t="shared" si="23"/>
        <v>60</v>
      </c>
      <c r="O882" s="138">
        <v>60</v>
      </c>
      <c r="P882" s="288">
        <f t="shared" si="21"/>
        <v>0</v>
      </c>
      <c r="Q882" s="41"/>
    </row>
    <row r="883" spans="1:18" ht="15.6" x14ac:dyDescent="0.3">
      <c r="A883" s="150"/>
      <c r="B883" s="142">
        <f t="shared" si="25"/>
        <v>687</v>
      </c>
      <c r="C883" s="128"/>
      <c r="D883" s="34">
        <f t="shared" si="24"/>
        <v>687</v>
      </c>
      <c r="E883" s="514">
        <v>45925</v>
      </c>
      <c r="F883" s="37">
        <v>687</v>
      </c>
      <c r="G883" s="515">
        <v>45926</v>
      </c>
      <c r="H883" s="76">
        <f t="shared" si="22"/>
        <v>0</v>
      </c>
      <c r="K883" s="134">
        <v>879</v>
      </c>
      <c r="L883" s="680">
        <v>45925</v>
      </c>
      <c r="M883" s="136"/>
      <c r="N883" s="137">
        <f t="shared" si="23"/>
        <v>60</v>
      </c>
      <c r="O883" s="138">
        <v>60</v>
      </c>
      <c r="P883" s="288">
        <f t="shared" si="21"/>
        <v>0</v>
      </c>
      <c r="Q883" s="41"/>
    </row>
    <row r="884" spans="1:18" ht="15.6" x14ac:dyDescent="0.3">
      <c r="A884" s="150"/>
      <c r="B884" s="142">
        <f t="shared" si="25"/>
        <v>687</v>
      </c>
      <c r="C884" s="128"/>
      <c r="D884" s="34">
        <f t="shared" si="24"/>
        <v>687</v>
      </c>
      <c r="E884" s="514">
        <v>45926</v>
      </c>
      <c r="F884" s="37">
        <v>687</v>
      </c>
      <c r="G884" s="515">
        <v>45927</v>
      </c>
      <c r="H884" s="76">
        <f t="shared" si="22"/>
        <v>0</v>
      </c>
      <c r="K884" s="134">
        <v>880</v>
      </c>
      <c r="L884" s="680">
        <v>45926</v>
      </c>
      <c r="M884" s="136"/>
      <c r="N884" s="137">
        <f t="shared" si="23"/>
        <v>60</v>
      </c>
      <c r="O884" s="138">
        <v>60</v>
      </c>
      <c r="P884" s="288">
        <f t="shared" si="21"/>
        <v>0</v>
      </c>
      <c r="Q884" s="41"/>
    </row>
    <row r="885" spans="1:18" ht="15.6" x14ac:dyDescent="0.3">
      <c r="A885" s="150"/>
      <c r="B885" s="142">
        <f t="shared" si="25"/>
        <v>687</v>
      </c>
      <c r="C885" s="128"/>
      <c r="D885" s="34">
        <f t="shared" si="24"/>
        <v>687</v>
      </c>
      <c r="E885" s="514">
        <v>45927</v>
      </c>
      <c r="F885" s="37">
        <v>687</v>
      </c>
      <c r="G885" s="515">
        <v>45928</v>
      </c>
      <c r="H885" s="76">
        <f t="shared" si="22"/>
        <v>0</v>
      </c>
      <c r="K885" s="134">
        <v>881</v>
      </c>
      <c r="L885" s="680">
        <v>45927</v>
      </c>
      <c r="M885" s="136"/>
      <c r="N885" s="137">
        <f t="shared" si="23"/>
        <v>60</v>
      </c>
      <c r="O885" s="138">
        <v>60</v>
      </c>
      <c r="P885" s="288">
        <f t="shared" si="21"/>
        <v>0</v>
      </c>
      <c r="Q885" s="41"/>
    </row>
    <row r="886" spans="1:18" ht="15.6" x14ac:dyDescent="0.3">
      <c r="A886" s="150"/>
      <c r="B886" s="142">
        <f t="shared" si="25"/>
        <v>688.22</v>
      </c>
      <c r="C886" s="128"/>
      <c r="D886" s="34">
        <f t="shared" si="24"/>
        <v>687</v>
      </c>
      <c r="E886" s="514">
        <v>45928</v>
      </c>
      <c r="F886" s="37">
        <v>688.22</v>
      </c>
      <c r="G886" s="515">
        <v>45929</v>
      </c>
      <c r="H886" s="76">
        <f t="shared" si="22"/>
        <v>1.2200000000000273</v>
      </c>
      <c r="K886" s="134">
        <v>882</v>
      </c>
      <c r="L886" s="680">
        <v>45928</v>
      </c>
      <c r="M886" s="136">
        <v>60</v>
      </c>
      <c r="N886" s="137">
        <f t="shared" si="23"/>
        <v>60</v>
      </c>
      <c r="O886" s="138">
        <v>112.5</v>
      </c>
      <c r="P886" s="288">
        <f t="shared" si="21"/>
        <v>7.5</v>
      </c>
      <c r="Q886" s="41"/>
    </row>
    <row r="887" spans="1:18" ht="15.6" x14ac:dyDescent="0.3">
      <c r="A887" s="150"/>
      <c r="B887" s="142">
        <f t="shared" si="25"/>
        <v>693.08</v>
      </c>
      <c r="C887" s="128"/>
      <c r="D887" s="34">
        <f t="shared" si="24"/>
        <v>688.22</v>
      </c>
      <c r="E887" s="514">
        <v>45929</v>
      </c>
      <c r="F887" s="37">
        <v>693.08</v>
      </c>
      <c r="G887" s="515">
        <v>45930</v>
      </c>
      <c r="H887" s="76">
        <f t="shared" si="22"/>
        <v>4.8600000000000136</v>
      </c>
      <c r="K887" s="134">
        <v>883</v>
      </c>
      <c r="L887" s="680">
        <v>45929</v>
      </c>
      <c r="M887" s="136"/>
      <c r="N887" s="137">
        <f t="shared" si="23"/>
        <v>112.5</v>
      </c>
      <c r="O887" s="138">
        <v>100</v>
      </c>
      <c r="P887" s="288">
        <f t="shared" si="21"/>
        <v>12.5</v>
      </c>
      <c r="Q887" s="41"/>
    </row>
    <row r="888" spans="1:18" s="637" customFormat="1" ht="15.6" x14ac:dyDescent="0.3">
      <c r="A888" s="629"/>
      <c r="B888" s="630">
        <f t="shared" ref="B888:B895" si="26">F888</f>
        <v>693.08</v>
      </c>
      <c r="C888" s="631"/>
      <c r="D888" s="632">
        <f t="shared" ref="D888:D895" si="27">F887</f>
        <v>693.08</v>
      </c>
      <c r="E888" s="633">
        <v>45930</v>
      </c>
      <c r="F888" s="634">
        <v>693.08</v>
      </c>
      <c r="G888" s="635">
        <v>45931</v>
      </c>
      <c r="H888" s="636">
        <f t="shared" ref="H888:H895" si="28">F888-D888</f>
        <v>0</v>
      </c>
      <c r="I888" s="637">
        <f>SUM(H797:H888)</f>
        <v>46.080000000000041</v>
      </c>
      <c r="K888" s="638">
        <v>883</v>
      </c>
      <c r="L888" s="683">
        <v>45930</v>
      </c>
      <c r="M888" s="639"/>
      <c r="N888" s="640">
        <f t="shared" si="23"/>
        <v>100</v>
      </c>
      <c r="O888" s="641">
        <v>100</v>
      </c>
      <c r="P888" s="642">
        <f t="shared" si="21"/>
        <v>0</v>
      </c>
      <c r="R888" s="637">
        <f>SUM(P797:P888)</f>
        <v>215</v>
      </c>
    </row>
    <row r="889" spans="1:18" ht="15.6" x14ac:dyDescent="0.3">
      <c r="A889" s="150"/>
      <c r="B889" s="142">
        <f t="shared" si="26"/>
        <v>693.08</v>
      </c>
      <c r="C889" s="128"/>
      <c r="D889" s="34">
        <f t="shared" si="27"/>
        <v>693.08</v>
      </c>
      <c r="E889" s="514">
        <v>45931</v>
      </c>
      <c r="F889" s="37">
        <v>693.08</v>
      </c>
      <c r="G889" s="515">
        <v>45932</v>
      </c>
      <c r="H889" s="76">
        <f t="shared" si="28"/>
        <v>0</v>
      </c>
      <c r="K889" s="134">
        <v>883</v>
      </c>
      <c r="L889" s="680">
        <v>45931</v>
      </c>
      <c r="M889" s="136"/>
      <c r="N889" s="137">
        <f t="shared" ref="N889:N907" si="29">O888</f>
        <v>100</v>
      </c>
      <c r="O889" s="138">
        <v>100</v>
      </c>
      <c r="P889" s="288">
        <f t="shared" ref="P889:P902" si="30">M889+N889-O889</f>
        <v>0</v>
      </c>
      <c r="Q889" s="41"/>
    </row>
    <row r="890" spans="1:18" ht="15.6" x14ac:dyDescent="0.3">
      <c r="A890" s="150"/>
      <c r="B890" s="142">
        <f t="shared" si="26"/>
        <v>693.08</v>
      </c>
      <c r="C890" s="128"/>
      <c r="D890" s="34">
        <f t="shared" si="27"/>
        <v>693.08</v>
      </c>
      <c r="E890" s="514">
        <v>45932</v>
      </c>
      <c r="F890" s="37">
        <v>693.08</v>
      </c>
      <c r="G890" s="515">
        <v>45933</v>
      </c>
      <c r="H890" s="76">
        <f t="shared" si="28"/>
        <v>0</v>
      </c>
      <c r="K890" s="134">
        <v>883</v>
      </c>
      <c r="L890" s="680">
        <v>45932</v>
      </c>
      <c r="M890" s="136"/>
      <c r="N890" s="137">
        <f t="shared" si="29"/>
        <v>100</v>
      </c>
      <c r="O890" s="138">
        <v>100</v>
      </c>
      <c r="P890" s="288">
        <f t="shared" si="30"/>
        <v>0</v>
      </c>
      <c r="Q890" s="41"/>
    </row>
    <row r="891" spans="1:18" ht="15.6" x14ac:dyDescent="0.3">
      <c r="A891" s="150"/>
      <c r="B891" s="142">
        <f t="shared" si="26"/>
        <v>693.08</v>
      </c>
      <c r="C891" s="128"/>
      <c r="D891" s="34">
        <f t="shared" si="27"/>
        <v>693.08</v>
      </c>
      <c r="E891" s="514">
        <v>45933</v>
      </c>
      <c r="F891" s="37">
        <v>693.08</v>
      </c>
      <c r="G891" s="515">
        <v>45934</v>
      </c>
      <c r="H891" s="76">
        <f t="shared" si="28"/>
        <v>0</v>
      </c>
      <c r="K891" s="134">
        <v>883</v>
      </c>
      <c r="L891" s="680">
        <v>45933</v>
      </c>
      <c r="M891" s="136"/>
      <c r="N891" s="137">
        <f t="shared" si="29"/>
        <v>100</v>
      </c>
      <c r="O891" s="138">
        <v>100</v>
      </c>
      <c r="P891" s="288">
        <f t="shared" si="30"/>
        <v>0</v>
      </c>
      <c r="Q891" s="41"/>
    </row>
    <row r="892" spans="1:18" ht="15.6" x14ac:dyDescent="0.3">
      <c r="A892" s="150"/>
      <c r="B892" s="142">
        <f t="shared" si="26"/>
        <v>693.08</v>
      </c>
      <c r="C892" s="128"/>
      <c r="D892" s="34">
        <f t="shared" si="27"/>
        <v>693.08</v>
      </c>
      <c r="E892" s="514">
        <v>45934</v>
      </c>
      <c r="F892" s="37">
        <v>693.08</v>
      </c>
      <c r="G892" s="515">
        <v>45935</v>
      </c>
      <c r="H892" s="76">
        <f t="shared" si="28"/>
        <v>0</v>
      </c>
      <c r="K892" s="134">
        <v>883</v>
      </c>
      <c r="L892" s="680">
        <v>45934</v>
      </c>
      <c r="M892" s="136"/>
      <c r="N892" s="137">
        <f t="shared" si="29"/>
        <v>100</v>
      </c>
      <c r="O892" s="138">
        <v>100</v>
      </c>
      <c r="P892" s="288">
        <f t="shared" si="30"/>
        <v>0</v>
      </c>
      <c r="Q892" s="41"/>
    </row>
    <row r="893" spans="1:18" ht="15.6" x14ac:dyDescent="0.3">
      <c r="A893" s="150"/>
      <c r="B893" s="142">
        <f t="shared" si="26"/>
        <v>693.08</v>
      </c>
      <c r="C893" s="128"/>
      <c r="D893" s="34">
        <f t="shared" si="27"/>
        <v>693.08</v>
      </c>
      <c r="E893" s="514">
        <v>45935</v>
      </c>
      <c r="F893" s="37">
        <v>693.08</v>
      </c>
      <c r="G893" s="515">
        <v>45936</v>
      </c>
      <c r="H893" s="76">
        <f t="shared" si="28"/>
        <v>0</v>
      </c>
      <c r="K893" s="134">
        <v>883</v>
      </c>
      <c r="L893" s="680">
        <v>45935</v>
      </c>
      <c r="M893" s="136"/>
      <c r="N893" s="137">
        <f t="shared" si="29"/>
        <v>100</v>
      </c>
      <c r="O893" s="138">
        <v>100</v>
      </c>
      <c r="P893" s="288">
        <f t="shared" si="30"/>
        <v>0</v>
      </c>
      <c r="Q893" s="41"/>
    </row>
    <row r="894" spans="1:18" ht="15.6" x14ac:dyDescent="0.3">
      <c r="A894" s="150"/>
      <c r="B894" s="142">
        <f t="shared" si="26"/>
        <v>693.08</v>
      </c>
      <c r="C894" s="128"/>
      <c r="D894" s="34">
        <f t="shared" si="27"/>
        <v>693.08</v>
      </c>
      <c r="E894" s="514">
        <v>45936</v>
      </c>
      <c r="F894" s="37">
        <v>693.08</v>
      </c>
      <c r="G894" s="515">
        <v>45937</v>
      </c>
      <c r="H894" s="76">
        <f t="shared" si="28"/>
        <v>0</v>
      </c>
      <c r="K894" s="134">
        <v>883</v>
      </c>
      <c r="L894" s="680">
        <v>45936</v>
      </c>
      <c r="M894" s="136"/>
      <c r="N894" s="137">
        <f t="shared" si="29"/>
        <v>100</v>
      </c>
      <c r="O894" s="138">
        <v>100</v>
      </c>
      <c r="P894" s="288">
        <f t="shared" si="30"/>
        <v>0</v>
      </c>
      <c r="Q894" s="41"/>
    </row>
    <row r="895" spans="1:18" ht="15.6" x14ac:dyDescent="0.3">
      <c r="A895" s="150"/>
      <c r="B895" s="142">
        <f t="shared" si="26"/>
        <v>699.05</v>
      </c>
      <c r="C895" s="128"/>
      <c r="D895" s="34">
        <f t="shared" si="27"/>
        <v>693.08</v>
      </c>
      <c r="E895" s="514">
        <v>45937</v>
      </c>
      <c r="F895" s="37">
        <v>699.05</v>
      </c>
      <c r="G895" s="515">
        <v>45938</v>
      </c>
      <c r="H895" s="76">
        <f t="shared" si="28"/>
        <v>5.9699999999999136</v>
      </c>
      <c r="K895" s="134">
        <v>883</v>
      </c>
      <c r="L895" s="680">
        <v>45937</v>
      </c>
      <c r="M895" s="136">
        <v>60</v>
      </c>
      <c r="N895" s="137">
        <f t="shared" si="29"/>
        <v>100</v>
      </c>
      <c r="O895" s="138">
        <v>90</v>
      </c>
      <c r="P895" s="288">
        <f t="shared" si="30"/>
        <v>70</v>
      </c>
      <c r="Q895" s="41"/>
    </row>
    <row r="896" spans="1:18" ht="15.6" x14ac:dyDescent="0.3">
      <c r="A896" s="150"/>
      <c r="B896" s="142">
        <f t="shared" ref="B896:B901" si="31">F896</f>
        <v>699.05</v>
      </c>
      <c r="C896" s="128"/>
      <c r="D896" s="34">
        <f t="shared" ref="D896:D901" si="32">F895</f>
        <v>699.05</v>
      </c>
      <c r="E896" s="514">
        <v>45938</v>
      </c>
      <c r="F896" s="37">
        <v>699.05</v>
      </c>
      <c r="G896" s="515">
        <v>45939</v>
      </c>
      <c r="H896" s="76">
        <f t="shared" ref="H896:H901" si="33">F896-D896</f>
        <v>0</v>
      </c>
      <c r="K896" s="134">
        <v>883</v>
      </c>
      <c r="L896" s="680">
        <v>45938</v>
      </c>
      <c r="M896" s="136"/>
      <c r="N896" s="137">
        <f t="shared" si="29"/>
        <v>90</v>
      </c>
      <c r="O896" s="138">
        <v>90</v>
      </c>
      <c r="P896" s="288">
        <f t="shared" si="30"/>
        <v>0</v>
      </c>
      <c r="Q896" s="41"/>
    </row>
    <row r="897" spans="1:17" ht="15.6" x14ac:dyDescent="0.3">
      <c r="A897" s="150"/>
      <c r="B897" s="142">
        <f t="shared" si="31"/>
        <v>699.05</v>
      </c>
      <c r="C897" s="128"/>
      <c r="D897" s="34">
        <f t="shared" si="32"/>
        <v>699.05</v>
      </c>
      <c r="E897" s="514">
        <v>45939</v>
      </c>
      <c r="F897" s="37">
        <v>699.05</v>
      </c>
      <c r="G897" s="515">
        <v>45940</v>
      </c>
      <c r="H897" s="76">
        <f t="shared" si="33"/>
        <v>0</v>
      </c>
      <c r="K897" s="134">
        <v>883</v>
      </c>
      <c r="L897" s="680">
        <v>45939</v>
      </c>
      <c r="M897" s="136"/>
      <c r="N897" s="137">
        <f t="shared" si="29"/>
        <v>90</v>
      </c>
      <c r="O897" s="138">
        <v>90</v>
      </c>
      <c r="P897" s="288">
        <f t="shared" si="30"/>
        <v>0</v>
      </c>
      <c r="Q897" s="41"/>
    </row>
    <row r="898" spans="1:17" ht="15.6" x14ac:dyDescent="0.3">
      <c r="A898" s="150"/>
      <c r="B898" s="142">
        <f t="shared" si="31"/>
        <v>699.05</v>
      </c>
      <c r="C898" s="128"/>
      <c r="D898" s="34">
        <f t="shared" si="32"/>
        <v>699.05</v>
      </c>
      <c r="E898" s="514">
        <v>45940</v>
      </c>
      <c r="F898" s="37">
        <v>699.05</v>
      </c>
      <c r="G898" s="515">
        <v>45941</v>
      </c>
      <c r="H898" s="76">
        <f t="shared" si="33"/>
        <v>0</v>
      </c>
      <c r="K898" s="134">
        <v>883</v>
      </c>
      <c r="L898" s="680">
        <v>45940</v>
      </c>
      <c r="M898" s="136"/>
      <c r="N898" s="137">
        <f t="shared" si="29"/>
        <v>90</v>
      </c>
      <c r="O898" s="138">
        <v>90</v>
      </c>
      <c r="P898" s="288">
        <f t="shared" si="30"/>
        <v>0</v>
      </c>
      <c r="Q898" s="41"/>
    </row>
    <row r="899" spans="1:17" ht="15.6" x14ac:dyDescent="0.3">
      <c r="A899" s="150"/>
      <c r="B899" s="142">
        <f t="shared" si="31"/>
        <v>699.05</v>
      </c>
      <c r="C899" s="128"/>
      <c r="D899" s="34">
        <f t="shared" si="32"/>
        <v>699.05</v>
      </c>
      <c r="E899" s="514">
        <v>45941</v>
      </c>
      <c r="F899" s="37">
        <v>699.05</v>
      </c>
      <c r="G899" s="515">
        <v>45942</v>
      </c>
      <c r="H899" s="76">
        <f t="shared" si="33"/>
        <v>0</v>
      </c>
      <c r="K899" s="134">
        <v>883</v>
      </c>
      <c r="L899" s="680">
        <v>45941</v>
      </c>
      <c r="M899" s="136"/>
      <c r="N899" s="137">
        <f t="shared" si="29"/>
        <v>90</v>
      </c>
      <c r="O899" s="138">
        <v>90</v>
      </c>
      <c r="P899" s="288">
        <f t="shared" si="30"/>
        <v>0</v>
      </c>
      <c r="Q899" s="41"/>
    </row>
    <row r="900" spans="1:17" ht="15.6" x14ac:dyDescent="0.3">
      <c r="A900" s="150"/>
      <c r="B900" s="142">
        <f t="shared" si="31"/>
        <v>699.05</v>
      </c>
      <c r="C900" s="128"/>
      <c r="D900" s="34">
        <f t="shared" si="32"/>
        <v>699.05</v>
      </c>
      <c r="E900" s="514">
        <v>45942</v>
      </c>
      <c r="F900" s="37">
        <v>699.05</v>
      </c>
      <c r="G900" s="515">
        <v>45943</v>
      </c>
      <c r="H900" s="76">
        <f t="shared" si="33"/>
        <v>0</v>
      </c>
      <c r="K900" s="134">
        <v>883</v>
      </c>
      <c r="L900" s="680">
        <v>45942</v>
      </c>
      <c r="M900" s="136"/>
      <c r="N900" s="137">
        <f t="shared" si="29"/>
        <v>90</v>
      </c>
      <c r="O900" s="138">
        <v>90</v>
      </c>
      <c r="P900" s="288">
        <f t="shared" si="30"/>
        <v>0</v>
      </c>
      <c r="Q900" s="41"/>
    </row>
    <row r="901" spans="1:17" ht="15.6" x14ac:dyDescent="0.3">
      <c r="A901" s="150"/>
      <c r="B901" s="142">
        <f t="shared" si="31"/>
        <v>699.05</v>
      </c>
      <c r="C901" s="128"/>
      <c r="D901" s="34">
        <f t="shared" si="32"/>
        <v>699.05</v>
      </c>
      <c r="E901" s="514">
        <v>45943</v>
      </c>
      <c r="F901" s="37">
        <v>699.05</v>
      </c>
      <c r="G901" s="515">
        <v>45944</v>
      </c>
      <c r="H901" s="76">
        <f t="shared" si="33"/>
        <v>0</v>
      </c>
      <c r="K901" s="134">
        <v>883</v>
      </c>
      <c r="L901" s="680">
        <v>45943</v>
      </c>
      <c r="M901" s="136"/>
      <c r="N901" s="137">
        <f t="shared" si="29"/>
        <v>90</v>
      </c>
      <c r="O901" s="138">
        <v>90</v>
      </c>
      <c r="P901" s="288">
        <f t="shared" si="30"/>
        <v>0</v>
      </c>
      <c r="Q901" s="41"/>
    </row>
    <row r="902" spans="1:17" ht="15.6" x14ac:dyDescent="0.3">
      <c r="A902" s="150"/>
      <c r="B902" s="142">
        <f t="shared" ref="B902:B907" si="34">F902</f>
        <v>699.05</v>
      </c>
      <c r="C902" s="128"/>
      <c r="D902" s="34">
        <f t="shared" ref="D902:D907" si="35">F901</f>
        <v>699.05</v>
      </c>
      <c r="E902" s="514">
        <v>45944</v>
      </c>
      <c r="F902" s="37">
        <v>699.05</v>
      </c>
      <c r="G902" s="515">
        <v>45945</v>
      </c>
      <c r="H902" s="76">
        <f t="shared" ref="H902:H907" si="36">F902-D902</f>
        <v>0</v>
      </c>
      <c r="K902" s="134">
        <v>883</v>
      </c>
      <c r="L902" s="680">
        <v>45944</v>
      </c>
      <c r="M902" s="136"/>
      <c r="N902" s="137">
        <f t="shared" si="29"/>
        <v>90</v>
      </c>
      <c r="O902" s="138">
        <v>90</v>
      </c>
      <c r="P902" s="288">
        <f t="shared" si="30"/>
        <v>0</v>
      </c>
      <c r="Q902" s="41"/>
    </row>
    <row r="903" spans="1:17" ht="15.6" x14ac:dyDescent="0.3">
      <c r="A903" s="150"/>
      <c r="B903" s="142">
        <f t="shared" si="34"/>
        <v>699.05</v>
      </c>
      <c r="C903" s="128"/>
      <c r="D903" s="34">
        <f t="shared" si="35"/>
        <v>699.05</v>
      </c>
      <c r="E903" s="514">
        <v>45945</v>
      </c>
      <c r="F903" s="37">
        <v>699.05</v>
      </c>
      <c r="G903" s="515">
        <v>45946</v>
      </c>
      <c r="H903" s="76">
        <f t="shared" si="36"/>
        <v>0</v>
      </c>
      <c r="K903" s="134">
        <v>884</v>
      </c>
      <c r="L903" s="680">
        <v>45945</v>
      </c>
      <c r="M903" s="136"/>
      <c r="N903" s="137">
        <f t="shared" si="29"/>
        <v>90</v>
      </c>
      <c r="O903" s="138">
        <v>90</v>
      </c>
      <c r="P903" s="288">
        <f t="shared" ref="P903:P907" si="37">M903+N903-O903</f>
        <v>0</v>
      </c>
      <c r="Q903" s="41"/>
    </row>
    <row r="904" spans="1:17" ht="15.6" x14ac:dyDescent="0.3">
      <c r="A904" s="150"/>
      <c r="B904" s="142">
        <f t="shared" si="34"/>
        <v>699.05</v>
      </c>
      <c r="C904" s="128"/>
      <c r="D904" s="34">
        <f t="shared" si="35"/>
        <v>699.05</v>
      </c>
      <c r="E904" s="514">
        <v>45946</v>
      </c>
      <c r="F904" s="37">
        <v>699.05</v>
      </c>
      <c r="G904" s="515">
        <v>45947</v>
      </c>
      <c r="H904" s="76">
        <f t="shared" si="36"/>
        <v>0</v>
      </c>
      <c r="K904" s="134">
        <v>885</v>
      </c>
      <c r="L904" s="680">
        <v>45946</v>
      </c>
      <c r="M904" s="136"/>
      <c r="N904" s="137">
        <f t="shared" si="29"/>
        <v>90</v>
      </c>
      <c r="O904" s="138">
        <v>90</v>
      </c>
      <c r="P904" s="288">
        <f t="shared" si="37"/>
        <v>0</v>
      </c>
      <c r="Q904" s="41"/>
    </row>
    <row r="905" spans="1:17" ht="15.6" x14ac:dyDescent="0.3">
      <c r="A905" s="150"/>
      <c r="B905" s="142">
        <f t="shared" si="34"/>
        <v>699.05</v>
      </c>
      <c r="C905" s="128"/>
      <c r="D905" s="34">
        <f t="shared" si="35"/>
        <v>699.05</v>
      </c>
      <c r="E905" s="514">
        <v>45947</v>
      </c>
      <c r="F905" s="37">
        <v>699.05</v>
      </c>
      <c r="G905" s="515">
        <v>45948</v>
      </c>
      <c r="H905" s="76">
        <f t="shared" si="36"/>
        <v>0</v>
      </c>
      <c r="K905" s="134">
        <v>886</v>
      </c>
      <c r="L905" s="680">
        <v>45947</v>
      </c>
      <c r="M905" s="136"/>
      <c r="N905" s="137">
        <f t="shared" si="29"/>
        <v>90</v>
      </c>
      <c r="O905" s="138">
        <v>90</v>
      </c>
      <c r="P905" s="288">
        <f t="shared" si="37"/>
        <v>0</v>
      </c>
      <c r="Q905" s="41"/>
    </row>
    <row r="906" spans="1:17" ht="15.6" x14ac:dyDescent="0.3">
      <c r="A906" s="150"/>
      <c r="B906" s="142">
        <f t="shared" si="34"/>
        <v>699.05</v>
      </c>
      <c r="C906" s="128"/>
      <c r="D906" s="34">
        <f t="shared" si="35"/>
        <v>699.05</v>
      </c>
      <c r="E906" s="514">
        <v>45948</v>
      </c>
      <c r="F906" s="37">
        <v>699.05</v>
      </c>
      <c r="G906" s="515">
        <v>45949</v>
      </c>
      <c r="H906" s="76">
        <f t="shared" si="36"/>
        <v>0</v>
      </c>
      <c r="K906" s="134">
        <v>887</v>
      </c>
      <c r="L906" s="680">
        <v>45948</v>
      </c>
      <c r="M906" s="136"/>
      <c r="N906" s="137">
        <f t="shared" si="29"/>
        <v>90</v>
      </c>
      <c r="O906" s="138">
        <v>90</v>
      </c>
      <c r="P906" s="288">
        <f t="shared" si="37"/>
        <v>0</v>
      </c>
      <c r="Q906" s="41"/>
    </row>
    <row r="907" spans="1:17" ht="15.6" x14ac:dyDescent="0.3">
      <c r="A907" s="150"/>
      <c r="B907" s="142">
        <f t="shared" si="34"/>
        <v>699.05</v>
      </c>
      <c r="C907" s="128"/>
      <c r="D907" s="34">
        <f t="shared" si="35"/>
        <v>699.05</v>
      </c>
      <c r="E907" s="514">
        <v>45949</v>
      </c>
      <c r="F907" s="37">
        <v>699.05</v>
      </c>
      <c r="G907" s="515">
        <v>45950</v>
      </c>
      <c r="H907" s="76">
        <f t="shared" si="36"/>
        <v>0</v>
      </c>
      <c r="K907" s="134">
        <v>888</v>
      </c>
      <c r="L907" s="680">
        <v>45949</v>
      </c>
      <c r="M907" s="136"/>
      <c r="N907" s="137">
        <f t="shared" si="29"/>
        <v>90</v>
      </c>
      <c r="O907" s="138">
        <v>90</v>
      </c>
      <c r="P907" s="288">
        <f t="shared" si="37"/>
        <v>0</v>
      </c>
      <c r="Q907" s="41"/>
    </row>
    <row r="908" spans="1:17" ht="15.6" x14ac:dyDescent="0.3">
      <c r="A908" s="150"/>
      <c r="B908" s="142">
        <f t="shared" ref="B908:B933" si="38">F908</f>
        <v>699.05</v>
      </c>
      <c r="C908" s="128"/>
      <c r="D908" s="34">
        <f t="shared" ref="D908:D933" si="39">F907</f>
        <v>699.05</v>
      </c>
      <c r="E908" s="514">
        <v>45950</v>
      </c>
      <c r="F908" s="37">
        <v>699.05</v>
      </c>
      <c r="G908" s="515">
        <v>45951</v>
      </c>
      <c r="H908" s="76">
        <f t="shared" ref="H908:H933" si="40">F908-D908</f>
        <v>0</v>
      </c>
      <c r="K908" s="134">
        <v>889</v>
      </c>
      <c r="L908" s="680">
        <v>45950</v>
      </c>
      <c r="M908" s="136"/>
      <c r="N908" s="137">
        <f t="shared" ref="N908:N927" si="41">O907</f>
        <v>90</v>
      </c>
      <c r="O908" s="138">
        <v>90</v>
      </c>
      <c r="P908" s="288">
        <f t="shared" ref="P908:P927" si="42">M908+N908-O908</f>
        <v>0</v>
      </c>
      <c r="Q908" s="41"/>
    </row>
    <row r="909" spans="1:17" ht="15.6" x14ac:dyDescent="0.3">
      <c r="A909" s="150"/>
      <c r="B909" s="142">
        <f t="shared" si="38"/>
        <v>699.05</v>
      </c>
      <c r="C909" s="128"/>
      <c r="D909" s="34">
        <f t="shared" si="39"/>
        <v>699.05</v>
      </c>
      <c r="E909" s="514">
        <v>45951</v>
      </c>
      <c r="F909" s="37">
        <v>699.05</v>
      </c>
      <c r="G909" s="515">
        <v>45952</v>
      </c>
      <c r="H909" s="76">
        <f t="shared" si="40"/>
        <v>0</v>
      </c>
      <c r="K909" s="134">
        <v>890</v>
      </c>
      <c r="L909" s="680">
        <v>45951</v>
      </c>
      <c r="M909" s="136"/>
      <c r="N909" s="137">
        <f t="shared" si="41"/>
        <v>90</v>
      </c>
      <c r="O909" s="138">
        <v>90</v>
      </c>
      <c r="P909" s="288">
        <f t="shared" si="42"/>
        <v>0</v>
      </c>
      <c r="Q909" s="41"/>
    </row>
    <row r="910" spans="1:17" ht="15.6" x14ac:dyDescent="0.3">
      <c r="A910" s="150"/>
      <c r="B910" s="142">
        <f t="shared" si="38"/>
        <v>699.05</v>
      </c>
      <c r="C910" s="128"/>
      <c r="D910" s="34">
        <f t="shared" si="39"/>
        <v>699.05</v>
      </c>
      <c r="E910" s="514">
        <v>45952</v>
      </c>
      <c r="F910" s="37">
        <v>699.05</v>
      </c>
      <c r="G910" s="515">
        <v>45953</v>
      </c>
      <c r="H910" s="76">
        <f t="shared" si="40"/>
        <v>0</v>
      </c>
      <c r="K910" s="134">
        <v>891</v>
      </c>
      <c r="L910" s="680">
        <v>45952</v>
      </c>
      <c r="M910" s="136"/>
      <c r="N910" s="137">
        <f t="shared" si="41"/>
        <v>90</v>
      </c>
      <c r="O910" s="138">
        <v>90</v>
      </c>
      <c r="P910" s="288">
        <f t="shared" si="42"/>
        <v>0</v>
      </c>
      <c r="Q910" s="41"/>
    </row>
    <row r="911" spans="1:17" ht="15.6" x14ac:dyDescent="0.3">
      <c r="A911" s="150"/>
      <c r="B911" s="142">
        <f t="shared" si="38"/>
        <v>699.05</v>
      </c>
      <c r="C911" s="128"/>
      <c r="D911" s="34">
        <f t="shared" si="39"/>
        <v>699.05</v>
      </c>
      <c r="E911" s="514">
        <v>45953</v>
      </c>
      <c r="F911" s="37">
        <v>699.05</v>
      </c>
      <c r="G911" s="515">
        <v>45954</v>
      </c>
      <c r="H911" s="76">
        <f t="shared" si="40"/>
        <v>0</v>
      </c>
      <c r="K911" s="134">
        <v>892</v>
      </c>
      <c r="L911" s="680">
        <v>45953</v>
      </c>
      <c r="M911" s="136"/>
      <c r="N911" s="137">
        <f t="shared" si="41"/>
        <v>90</v>
      </c>
      <c r="O911" s="138">
        <v>90</v>
      </c>
      <c r="P911" s="288">
        <f t="shared" si="42"/>
        <v>0</v>
      </c>
      <c r="Q911" s="41"/>
    </row>
    <row r="912" spans="1:17" ht="15.6" x14ac:dyDescent="0.3">
      <c r="A912" s="150"/>
      <c r="B912" s="142">
        <f t="shared" si="38"/>
        <v>699.05</v>
      </c>
      <c r="C912" s="128"/>
      <c r="D912" s="34">
        <f t="shared" si="39"/>
        <v>699.05</v>
      </c>
      <c r="E912" s="514">
        <v>45954</v>
      </c>
      <c r="F912" s="37">
        <v>699.05</v>
      </c>
      <c r="G912" s="515">
        <v>45955</v>
      </c>
      <c r="H912" s="76">
        <f t="shared" si="40"/>
        <v>0</v>
      </c>
      <c r="K912" s="134">
        <v>893</v>
      </c>
      <c r="L912" s="680">
        <v>45954</v>
      </c>
      <c r="M912" s="136"/>
      <c r="N912" s="137">
        <f t="shared" si="41"/>
        <v>90</v>
      </c>
      <c r="O912" s="138">
        <v>90</v>
      </c>
      <c r="P912" s="288">
        <f t="shared" si="42"/>
        <v>0</v>
      </c>
      <c r="Q912" s="41"/>
    </row>
    <row r="913" spans="1:17" ht="15.6" x14ac:dyDescent="0.3">
      <c r="A913" s="150"/>
      <c r="B913" s="142">
        <f t="shared" si="38"/>
        <v>699.05</v>
      </c>
      <c r="C913" s="128"/>
      <c r="D913" s="34">
        <f t="shared" si="39"/>
        <v>699.05</v>
      </c>
      <c r="E913" s="514">
        <v>45955</v>
      </c>
      <c r="F913" s="37">
        <v>699.05</v>
      </c>
      <c r="G913" s="515">
        <v>45956</v>
      </c>
      <c r="H913" s="76">
        <f t="shared" si="40"/>
        <v>0</v>
      </c>
      <c r="K913" s="134">
        <v>894</v>
      </c>
      <c r="L913" s="680">
        <v>45955</v>
      </c>
      <c r="M913" s="136"/>
      <c r="N913" s="137">
        <f t="shared" si="41"/>
        <v>90</v>
      </c>
      <c r="O913" s="138">
        <v>90</v>
      </c>
      <c r="P913" s="288">
        <f t="shared" si="42"/>
        <v>0</v>
      </c>
      <c r="Q913" s="41"/>
    </row>
    <row r="914" spans="1:17" ht="15.6" x14ac:dyDescent="0.3">
      <c r="A914" s="150"/>
      <c r="B914" s="142">
        <f t="shared" si="38"/>
        <v>699.05</v>
      </c>
      <c r="C914" s="128"/>
      <c r="D914" s="34">
        <f t="shared" si="39"/>
        <v>699.05</v>
      </c>
      <c r="E914" s="514">
        <v>45956</v>
      </c>
      <c r="F914" s="37">
        <v>699.05</v>
      </c>
      <c r="G914" s="515">
        <v>45957</v>
      </c>
      <c r="H914" s="76">
        <f t="shared" si="40"/>
        <v>0</v>
      </c>
      <c r="K914" s="134">
        <v>895</v>
      </c>
      <c r="L914" s="680">
        <v>45956</v>
      </c>
      <c r="M914" s="136"/>
      <c r="N914" s="137">
        <f t="shared" si="41"/>
        <v>90</v>
      </c>
      <c r="O914" s="138">
        <v>90</v>
      </c>
      <c r="P914" s="288">
        <f t="shared" si="42"/>
        <v>0</v>
      </c>
      <c r="Q914" s="41"/>
    </row>
    <row r="915" spans="1:17" ht="15.6" x14ac:dyDescent="0.3">
      <c r="A915" s="150"/>
      <c r="B915" s="142">
        <f t="shared" si="38"/>
        <v>699.05</v>
      </c>
      <c r="C915" s="128"/>
      <c r="D915" s="34">
        <f t="shared" si="39"/>
        <v>699.05</v>
      </c>
      <c r="E915" s="514">
        <v>45957</v>
      </c>
      <c r="F915" s="37">
        <v>699.05</v>
      </c>
      <c r="G915" s="515">
        <v>45958</v>
      </c>
      <c r="H915" s="76">
        <f t="shared" si="40"/>
        <v>0</v>
      </c>
      <c r="K915" s="134">
        <v>896</v>
      </c>
      <c r="L915" s="680">
        <v>45957</v>
      </c>
      <c r="M915" s="136"/>
      <c r="N915" s="137">
        <f t="shared" si="41"/>
        <v>90</v>
      </c>
      <c r="O915" s="138">
        <v>90</v>
      </c>
      <c r="P915" s="288">
        <f t="shared" si="42"/>
        <v>0</v>
      </c>
      <c r="Q915" s="41"/>
    </row>
    <row r="916" spans="1:17" ht="15.6" x14ac:dyDescent="0.3">
      <c r="A916" s="150"/>
      <c r="B916" s="142">
        <f t="shared" si="38"/>
        <v>699.05</v>
      </c>
      <c r="C916" s="128"/>
      <c r="D916" s="34">
        <f t="shared" si="39"/>
        <v>699.05</v>
      </c>
      <c r="E916" s="514">
        <v>45958</v>
      </c>
      <c r="F916" s="37">
        <v>699.05</v>
      </c>
      <c r="G916" s="515">
        <v>45959</v>
      </c>
      <c r="H916" s="76">
        <f t="shared" si="40"/>
        <v>0</v>
      </c>
      <c r="K916" s="134">
        <v>897</v>
      </c>
      <c r="L916" s="680">
        <v>45958</v>
      </c>
      <c r="M916" s="136"/>
      <c r="N916" s="137">
        <f t="shared" si="41"/>
        <v>90</v>
      </c>
      <c r="O916" s="138">
        <v>90</v>
      </c>
      <c r="P916" s="288">
        <f t="shared" si="42"/>
        <v>0</v>
      </c>
      <c r="Q916" s="41"/>
    </row>
    <row r="917" spans="1:17" ht="15.6" x14ac:dyDescent="0.3">
      <c r="A917" s="150"/>
      <c r="B917" s="142">
        <f t="shared" si="38"/>
        <v>699.05</v>
      </c>
      <c r="C917" s="128"/>
      <c r="D917" s="34">
        <f t="shared" si="39"/>
        <v>699.05</v>
      </c>
      <c r="E917" s="514">
        <v>45959</v>
      </c>
      <c r="F917" s="37">
        <v>699.05</v>
      </c>
      <c r="G917" s="515">
        <v>45960</v>
      </c>
      <c r="H917" s="76">
        <f t="shared" si="40"/>
        <v>0</v>
      </c>
      <c r="K917" s="134">
        <v>898</v>
      </c>
      <c r="L917" s="680">
        <v>45959</v>
      </c>
      <c r="M917" s="136"/>
      <c r="N917" s="137">
        <f t="shared" si="41"/>
        <v>90</v>
      </c>
      <c r="O917" s="138">
        <v>90</v>
      </c>
      <c r="P917" s="288">
        <f t="shared" si="42"/>
        <v>0</v>
      </c>
      <c r="Q917" s="41"/>
    </row>
    <row r="918" spans="1:17" ht="15.6" x14ac:dyDescent="0.3">
      <c r="A918" s="150"/>
      <c r="B918" s="142">
        <f t="shared" si="38"/>
        <v>699.05</v>
      </c>
      <c r="C918" s="128"/>
      <c r="D918" s="34">
        <f t="shared" si="39"/>
        <v>699.05</v>
      </c>
      <c r="E918" s="514">
        <v>45960</v>
      </c>
      <c r="F918" s="37">
        <v>699.05</v>
      </c>
      <c r="G918" s="515">
        <v>45961</v>
      </c>
      <c r="H918" s="76">
        <f t="shared" si="40"/>
        <v>0</v>
      </c>
      <c r="K918" s="134">
        <v>899</v>
      </c>
      <c r="L918" s="680">
        <v>45960</v>
      </c>
      <c r="M918" s="136"/>
      <c r="N918" s="137">
        <f t="shared" si="41"/>
        <v>90</v>
      </c>
      <c r="O918" s="138">
        <v>90</v>
      </c>
      <c r="P918" s="288">
        <f t="shared" si="42"/>
        <v>0</v>
      </c>
      <c r="Q918" s="41"/>
    </row>
    <row r="919" spans="1:17" ht="15.6" x14ac:dyDescent="0.3">
      <c r="A919" s="150"/>
      <c r="B919" s="142">
        <f t="shared" si="38"/>
        <v>699.05</v>
      </c>
      <c r="C919" s="128"/>
      <c r="D919" s="34">
        <f t="shared" si="39"/>
        <v>699.05</v>
      </c>
      <c r="E919" s="514">
        <v>45961</v>
      </c>
      <c r="F919" s="37">
        <v>699.05</v>
      </c>
      <c r="G919" s="515">
        <v>45962</v>
      </c>
      <c r="H919" s="76">
        <f t="shared" si="40"/>
        <v>0</v>
      </c>
      <c r="K919" s="134">
        <v>900</v>
      </c>
      <c r="L919" s="680">
        <v>45961</v>
      </c>
      <c r="M919" s="136"/>
      <c r="N919" s="137">
        <f t="shared" si="41"/>
        <v>90</v>
      </c>
      <c r="O919" s="138">
        <v>90</v>
      </c>
      <c r="P919" s="288">
        <f t="shared" si="42"/>
        <v>0</v>
      </c>
      <c r="Q919" s="41"/>
    </row>
    <row r="920" spans="1:17" ht="15.6" x14ac:dyDescent="0.3">
      <c r="A920" s="150"/>
      <c r="B920" s="142">
        <f t="shared" si="38"/>
        <v>699.05</v>
      </c>
      <c r="C920" s="128"/>
      <c r="D920" s="34">
        <f t="shared" si="39"/>
        <v>699.05</v>
      </c>
      <c r="E920" s="514">
        <v>45962</v>
      </c>
      <c r="F920" s="37">
        <v>699.05</v>
      </c>
      <c r="G920" s="515">
        <v>45963</v>
      </c>
      <c r="H920" s="76">
        <f t="shared" si="40"/>
        <v>0</v>
      </c>
      <c r="K920" s="134">
        <v>901</v>
      </c>
      <c r="L920" s="680">
        <v>45962</v>
      </c>
      <c r="M920" s="136"/>
      <c r="N920" s="137">
        <f t="shared" si="41"/>
        <v>90</v>
      </c>
      <c r="O920" s="138">
        <v>90</v>
      </c>
      <c r="P920" s="288">
        <f t="shared" si="42"/>
        <v>0</v>
      </c>
      <c r="Q920" s="41"/>
    </row>
    <row r="921" spans="1:17" ht="15.6" x14ac:dyDescent="0.3">
      <c r="A921" s="150"/>
      <c r="B921" s="142">
        <f t="shared" si="38"/>
        <v>699.1</v>
      </c>
      <c r="C921" s="128"/>
      <c r="D921" s="34">
        <f t="shared" si="39"/>
        <v>699.05</v>
      </c>
      <c r="E921" s="514">
        <v>45963</v>
      </c>
      <c r="F921" s="37">
        <v>699.1</v>
      </c>
      <c r="G921" s="515">
        <v>45964</v>
      </c>
      <c r="H921" s="76">
        <f t="shared" si="40"/>
        <v>5.0000000000068212E-2</v>
      </c>
      <c r="K921" s="134">
        <v>902</v>
      </c>
      <c r="L921" s="680">
        <v>45963</v>
      </c>
      <c r="M921" s="136"/>
      <c r="N921" s="137">
        <f t="shared" si="41"/>
        <v>90</v>
      </c>
      <c r="O921" s="138">
        <v>90</v>
      </c>
      <c r="P921" s="288">
        <f t="shared" si="42"/>
        <v>0</v>
      </c>
      <c r="Q921" s="41"/>
    </row>
    <row r="922" spans="1:17" ht="15.6" x14ac:dyDescent="0.3">
      <c r="A922" s="150"/>
      <c r="B922" s="142">
        <f t="shared" si="38"/>
        <v>701.06</v>
      </c>
      <c r="C922" s="128"/>
      <c r="D922" s="34">
        <f t="shared" si="39"/>
        <v>699.1</v>
      </c>
      <c r="E922" s="514">
        <v>45964</v>
      </c>
      <c r="F922" s="37">
        <v>701.06</v>
      </c>
      <c r="G922" s="515">
        <v>45965</v>
      </c>
      <c r="H922" s="76">
        <f t="shared" si="40"/>
        <v>1.9599999999999227</v>
      </c>
      <c r="K922" s="134">
        <v>903</v>
      </c>
      <c r="L922" s="680">
        <v>45964</v>
      </c>
      <c r="M922" s="136"/>
      <c r="N922" s="137">
        <f t="shared" si="41"/>
        <v>90</v>
      </c>
      <c r="O922" s="138">
        <v>90</v>
      </c>
      <c r="P922" s="288">
        <f t="shared" si="42"/>
        <v>0</v>
      </c>
      <c r="Q922" s="41"/>
    </row>
    <row r="923" spans="1:17" ht="15.6" x14ac:dyDescent="0.3">
      <c r="A923" s="150"/>
      <c r="B923" s="142">
        <f t="shared" si="38"/>
        <v>701.06</v>
      </c>
      <c r="C923" s="128"/>
      <c r="D923" s="34">
        <f t="shared" si="39"/>
        <v>701.06</v>
      </c>
      <c r="E923" s="514">
        <v>45965</v>
      </c>
      <c r="F923" s="37">
        <v>701.06</v>
      </c>
      <c r="G923" s="515">
        <v>45966</v>
      </c>
      <c r="H923" s="76">
        <f t="shared" si="40"/>
        <v>0</v>
      </c>
      <c r="K923" s="134">
        <v>904</v>
      </c>
      <c r="L923" s="680">
        <v>45965</v>
      </c>
      <c r="M923" s="136"/>
      <c r="N923" s="137">
        <f t="shared" si="41"/>
        <v>90</v>
      </c>
      <c r="O923" s="138">
        <v>90</v>
      </c>
      <c r="P923" s="288">
        <f t="shared" si="42"/>
        <v>0</v>
      </c>
      <c r="Q923" s="41"/>
    </row>
    <row r="924" spans="1:17" ht="15.6" x14ac:dyDescent="0.3">
      <c r="A924" s="150"/>
      <c r="B924" s="142">
        <f t="shared" si="38"/>
        <v>701.06</v>
      </c>
      <c r="C924" s="128"/>
      <c r="D924" s="34">
        <f t="shared" si="39"/>
        <v>701.06</v>
      </c>
      <c r="E924" s="514">
        <v>45966</v>
      </c>
      <c r="F924" s="37">
        <v>701.06</v>
      </c>
      <c r="G924" s="515">
        <v>45967</v>
      </c>
      <c r="H924" s="76">
        <f t="shared" si="40"/>
        <v>0</v>
      </c>
      <c r="K924" s="134">
        <v>905</v>
      </c>
      <c r="L924" s="680">
        <v>45966</v>
      </c>
      <c r="M924" s="136"/>
      <c r="N924" s="137">
        <f t="shared" si="41"/>
        <v>90</v>
      </c>
      <c r="O924" s="138">
        <v>90</v>
      </c>
      <c r="P924" s="288">
        <f t="shared" si="42"/>
        <v>0</v>
      </c>
      <c r="Q924" s="41"/>
    </row>
    <row r="925" spans="1:17" ht="15.6" x14ac:dyDescent="0.3">
      <c r="A925" s="150"/>
      <c r="B925" s="142">
        <f t="shared" si="38"/>
        <v>701.06</v>
      </c>
      <c r="C925" s="128"/>
      <c r="D925" s="34">
        <f t="shared" si="39"/>
        <v>701.06</v>
      </c>
      <c r="E925" s="514">
        <v>45967</v>
      </c>
      <c r="F925" s="37">
        <v>701.06</v>
      </c>
      <c r="G925" s="515">
        <v>45968</v>
      </c>
      <c r="H925" s="76">
        <f t="shared" si="40"/>
        <v>0</v>
      </c>
      <c r="K925" s="134">
        <v>906</v>
      </c>
      <c r="L925" s="680">
        <v>45967</v>
      </c>
      <c r="M925" s="136"/>
      <c r="N925" s="137">
        <f t="shared" si="41"/>
        <v>90</v>
      </c>
      <c r="O925" s="138">
        <v>90</v>
      </c>
      <c r="P925" s="288">
        <f t="shared" si="42"/>
        <v>0</v>
      </c>
      <c r="Q925" s="41"/>
    </row>
    <row r="926" spans="1:17" ht="15.6" x14ac:dyDescent="0.3">
      <c r="A926" s="150"/>
      <c r="B926" s="142">
        <f t="shared" si="38"/>
        <v>701.06</v>
      </c>
      <c r="C926" s="128"/>
      <c r="D926" s="34">
        <f t="shared" si="39"/>
        <v>701.06</v>
      </c>
      <c r="E926" s="514">
        <v>45968</v>
      </c>
      <c r="F926" s="37">
        <v>701.06</v>
      </c>
      <c r="G926" s="515">
        <v>45969</v>
      </c>
      <c r="H926" s="76">
        <f t="shared" si="40"/>
        <v>0</v>
      </c>
      <c r="K926" s="134">
        <v>907</v>
      </c>
      <c r="L926" s="680">
        <v>45968</v>
      </c>
      <c r="M926" s="136"/>
      <c r="N926" s="137">
        <f t="shared" si="41"/>
        <v>90</v>
      </c>
      <c r="O926" s="138">
        <v>90</v>
      </c>
      <c r="P926" s="288">
        <f t="shared" si="42"/>
        <v>0</v>
      </c>
      <c r="Q926" s="41"/>
    </row>
    <row r="927" spans="1:17" ht="15.6" x14ac:dyDescent="0.3">
      <c r="A927" s="150"/>
      <c r="B927" s="142">
        <f t="shared" si="38"/>
        <v>701.06</v>
      </c>
      <c r="C927" s="128"/>
      <c r="D927" s="34">
        <f t="shared" si="39"/>
        <v>701.06</v>
      </c>
      <c r="E927" s="514">
        <v>45969</v>
      </c>
      <c r="F927" s="37">
        <v>701.06</v>
      </c>
      <c r="G927" s="515">
        <v>45970</v>
      </c>
      <c r="H927" s="76">
        <f t="shared" si="40"/>
        <v>0</v>
      </c>
      <c r="K927" s="134">
        <v>908</v>
      </c>
      <c r="L927" s="680">
        <v>45969</v>
      </c>
      <c r="M927" s="136"/>
      <c r="N927" s="137">
        <f t="shared" si="41"/>
        <v>90</v>
      </c>
      <c r="O927" s="138">
        <v>90</v>
      </c>
      <c r="P927" s="288">
        <f t="shared" si="42"/>
        <v>0</v>
      </c>
      <c r="Q927" s="41"/>
    </row>
    <row r="928" spans="1:17" ht="15.6" x14ac:dyDescent="0.3">
      <c r="A928" s="150"/>
      <c r="B928" s="142">
        <f t="shared" si="38"/>
        <v>701.06</v>
      </c>
      <c r="C928" s="128"/>
      <c r="D928" s="34">
        <f t="shared" si="39"/>
        <v>701.06</v>
      </c>
      <c r="E928" s="514">
        <v>45970</v>
      </c>
      <c r="F928" s="37">
        <v>701.06</v>
      </c>
      <c r="G928" s="515">
        <v>45971</v>
      </c>
      <c r="H928" s="76">
        <f t="shared" si="40"/>
        <v>0</v>
      </c>
      <c r="K928" s="134">
        <v>909</v>
      </c>
      <c r="L928" s="680">
        <v>45970</v>
      </c>
      <c r="M928" s="136"/>
      <c r="N928" s="137">
        <f t="shared" ref="N928:N934" si="43">O927</f>
        <v>90</v>
      </c>
      <c r="O928" s="138">
        <v>90</v>
      </c>
      <c r="P928" s="288">
        <f t="shared" ref="P928:P934" si="44">M928+N928-O928</f>
        <v>0</v>
      </c>
      <c r="Q928" s="41"/>
    </row>
    <row r="929" spans="1:17" ht="15.6" x14ac:dyDescent="0.3">
      <c r="A929" s="150"/>
      <c r="B929" s="142">
        <f t="shared" si="38"/>
        <v>702.45</v>
      </c>
      <c r="C929" s="128"/>
      <c r="D929" s="34">
        <f t="shared" si="39"/>
        <v>701.06</v>
      </c>
      <c r="E929" s="514">
        <v>45971</v>
      </c>
      <c r="F929" s="37">
        <v>702.45</v>
      </c>
      <c r="G929" s="515">
        <v>45972</v>
      </c>
      <c r="H929" s="76">
        <f t="shared" si="40"/>
        <v>1.3900000000001</v>
      </c>
      <c r="K929" s="134">
        <v>910</v>
      </c>
      <c r="L929" s="680">
        <v>45971</v>
      </c>
      <c r="M929" s="136"/>
      <c r="N929" s="137">
        <f t="shared" si="43"/>
        <v>90</v>
      </c>
      <c r="O929" s="138">
        <v>90</v>
      </c>
      <c r="P929" s="288">
        <f t="shared" si="44"/>
        <v>0</v>
      </c>
      <c r="Q929" s="41"/>
    </row>
    <row r="930" spans="1:17" ht="15.6" x14ac:dyDescent="0.3">
      <c r="A930" s="150"/>
      <c r="B930" s="142">
        <f t="shared" si="38"/>
        <v>702.45</v>
      </c>
      <c r="C930" s="128"/>
      <c r="D930" s="34">
        <f t="shared" si="39"/>
        <v>702.45</v>
      </c>
      <c r="E930" s="514">
        <v>45972</v>
      </c>
      <c r="F930" s="37">
        <v>702.45</v>
      </c>
      <c r="G930" s="515">
        <v>45973</v>
      </c>
      <c r="H930" s="76">
        <f t="shared" si="40"/>
        <v>0</v>
      </c>
      <c r="K930" s="134">
        <v>911</v>
      </c>
      <c r="L930" s="680">
        <v>45972</v>
      </c>
      <c r="M930" s="136"/>
      <c r="N930" s="137">
        <f t="shared" si="43"/>
        <v>90</v>
      </c>
      <c r="O930" s="138">
        <v>90</v>
      </c>
      <c r="P930" s="288">
        <f t="shared" si="44"/>
        <v>0</v>
      </c>
      <c r="Q930" s="41"/>
    </row>
    <row r="931" spans="1:17" ht="15.6" x14ac:dyDescent="0.3">
      <c r="A931" s="150"/>
      <c r="B931" s="142">
        <f t="shared" si="38"/>
        <v>702.45</v>
      </c>
      <c r="C931" s="128"/>
      <c r="D931" s="34">
        <f t="shared" si="39"/>
        <v>702.45</v>
      </c>
      <c r="E931" s="514">
        <v>45973</v>
      </c>
      <c r="F931" s="37">
        <v>702.45</v>
      </c>
      <c r="G931" s="515">
        <v>45974</v>
      </c>
      <c r="H931" s="76">
        <f t="shared" si="40"/>
        <v>0</v>
      </c>
      <c r="K931" s="134">
        <v>912</v>
      </c>
      <c r="L931" s="680">
        <v>45973</v>
      </c>
      <c r="M931" s="136"/>
      <c r="N931" s="137">
        <f t="shared" si="43"/>
        <v>90</v>
      </c>
      <c r="O931" s="138">
        <v>90</v>
      </c>
      <c r="P931" s="288">
        <f t="shared" si="44"/>
        <v>0</v>
      </c>
      <c r="Q931" s="41"/>
    </row>
    <row r="932" spans="1:17" ht="15.6" x14ac:dyDescent="0.3">
      <c r="A932" s="150"/>
      <c r="B932" s="142">
        <f t="shared" si="38"/>
        <v>702.45</v>
      </c>
      <c r="C932" s="128"/>
      <c r="D932" s="34">
        <f t="shared" si="39"/>
        <v>702.45</v>
      </c>
      <c r="E932" s="514">
        <v>45974</v>
      </c>
      <c r="F932" s="37">
        <v>702.45</v>
      </c>
      <c r="G932" s="515">
        <v>45975</v>
      </c>
      <c r="H932" s="76">
        <f t="shared" si="40"/>
        <v>0</v>
      </c>
      <c r="K932" s="134">
        <v>913</v>
      </c>
      <c r="L932" s="680">
        <v>45974</v>
      </c>
      <c r="M932" s="136"/>
      <c r="N932" s="137">
        <f t="shared" si="43"/>
        <v>90</v>
      </c>
      <c r="O932" s="138">
        <v>90</v>
      </c>
      <c r="P932" s="288">
        <f t="shared" si="44"/>
        <v>0</v>
      </c>
      <c r="Q932" s="41"/>
    </row>
    <row r="933" spans="1:17" ht="15.6" x14ac:dyDescent="0.3">
      <c r="A933" s="150"/>
      <c r="B933" s="142">
        <f t="shared" si="38"/>
        <v>702.45</v>
      </c>
      <c r="C933" s="128"/>
      <c r="D933" s="34">
        <f t="shared" si="39"/>
        <v>702.45</v>
      </c>
      <c r="E933" s="514">
        <v>45975</v>
      </c>
      <c r="F933" s="37">
        <v>702.45</v>
      </c>
      <c r="G933" s="515">
        <v>45976</v>
      </c>
      <c r="H933" s="76">
        <f t="shared" si="40"/>
        <v>0</v>
      </c>
      <c r="K933" s="134">
        <v>914</v>
      </c>
      <c r="L933" s="680">
        <v>45975</v>
      </c>
      <c r="M933" s="136"/>
      <c r="N933" s="137">
        <f t="shared" si="43"/>
        <v>90</v>
      </c>
      <c r="O933" s="138">
        <v>90</v>
      </c>
      <c r="P933" s="288">
        <f t="shared" si="44"/>
        <v>0</v>
      </c>
      <c r="Q933" s="41"/>
    </row>
    <row r="934" spans="1:17" ht="15.6" x14ac:dyDescent="0.3">
      <c r="A934" s="150"/>
      <c r="B934" s="142">
        <f t="shared" ref="B934:B940" si="45">F934</f>
        <v>702.45</v>
      </c>
      <c r="C934" s="128"/>
      <c r="D934" s="34">
        <f t="shared" ref="D934:D940" si="46">F933</f>
        <v>702.45</v>
      </c>
      <c r="E934" s="514">
        <v>45976</v>
      </c>
      <c r="F934" s="37">
        <v>702.45</v>
      </c>
      <c r="G934" s="515">
        <v>45977</v>
      </c>
      <c r="H934" s="76">
        <f t="shared" ref="H934:H940" si="47">F934-D934</f>
        <v>0</v>
      </c>
      <c r="K934" s="134">
        <v>915</v>
      </c>
      <c r="L934" s="680">
        <v>45976</v>
      </c>
      <c r="M934" s="136"/>
      <c r="N934" s="137">
        <f t="shared" si="43"/>
        <v>90</v>
      </c>
      <c r="O934" s="138">
        <v>90</v>
      </c>
      <c r="P934" s="288">
        <f t="shared" si="44"/>
        <v>0</v>
      </c>
      <c r="Q934" s="41"/>
    </row>
    <row r="935" spans="1:17" ht="15.6" x14ac:dyDescent="0.3">
      <c r="A935" s="150"/>
      <c r="B935" s="142">
        <f>F935</f>
        <v>702.45</v>
      </c>
      <c r="C935" s="128"/>
      <c r="D935" s="34">
        <f t="shared" si="46"/>
        <v>702.45</v>
      </c>
      <c r="E935" s="514">
        <v>45977</v>
      </c>
      <c r="F935" s="37">
        <v>702.45</v>
      </c>
      <c r="G935" s="515">
        <v>45978</v>
      </c>
      <c r="H935" s="76">
        <f>F935-D935</f>
        <v>0</v>
      </c>
      <c r="K935" s="134">
        <v>916</v>
      </c>
      <c r="L935" s="680">
        <v>45977</v>
      </c>
      <c r="M935" s="136"/>
      <c r="N935" s="137">
        <f t="shared" ref="N935:N940" si="48">O934</f>
        <v>90</v>
      </c>
      <c r="O935" s="138">
        <v>90</v>
      </c>
      <c r="P935" s="288">
        <f t="shared" ref="P935:P940" si="49">M935+N935-O935</f>
        <v>0</v>
      </c>
      <c r="Q935" s="41"/>
    </row>
    <row r="936" spans="1:17" ht="15.6" x14ac:dyDescent="0.3">
      <c r="A936" s="150"/>
      <c r="B936" s="142">
        <f>F936</f>
        <v>702.45</v>
      </c>
      <c r="C936" s="128"/>
      <c r="D936" s="34">
        <f>F935</f>
        <v>702.45</v>
      </c>
      <c r="E936" s="514">
        <v>45978</v>
      </c>
      <c r="F936" s="37">
        <v>702.45</v>
      </c>
      <c r="G936" s="515">
        <v>45979</v>
      </c>
      <c r="H936" s="76">
        <f>F936-D936</f>
        <v>0</v>
      </c>
      <c r="K936" s="134">
        <v>917</v>
      </c>
      <c r="L936" s="680">
        <v>45978</v>
      </c>
      <c r="M936" s="136"/>
      <c r="N936" s="137">
        <f t="shared" si="48"/>
        <v>90</v>
      </c>
      <c r="O936" s="138">
        <v>90</v>
      </c>
      <c r="P936" s="288">
        <f t="shared" si="49"/>
        <v>0</v>
      </c>
      <c r="Q936" s="41"/>
    </row>
    <row r="937" spans="1:17" ht="15.6" x14ac:dyDescent="0.3">
      <c r="A937" s="150"/>
      <c r="B937" s="142">
        <f t="shared" si="45"/>
        <v>702.45</v>
      </c>
      <c r="C937" s="128"/>
      <c r="D937" s="34">
        <f>F936</f>
        <v>702.45</v>
      </c>
      <c r="E937" s="514">
        <v>45979</v>
      </c>
      <c r="F937" s="37">
        <v>702.45</v>
      </c>
      <c r="G937" s="515">
        <v>45980</v>
      </c>
      <c r="H937" s="76">
        <f t="shared" si="47"/>
        <v>0</v>
      </c>
      <c r="K937" s="134">
        <v>918</v>
      </c>
      <c r="L937" s="680">
        <v>45979</v>
      </c>
      <c r="M937" s="136"/>
      <c r="N937" s="137">
        <f t="shared" si="48"/>
        <v>90</v>
      </c>
      <c r="O937" s="138">
        <v>90</v>
      </c>
      <c r="P937" s="288">
        <f t="shared" si="49"/>
        <v>0</v>
      </c>
      <c r="Q937" s="41"/>
    </row>
    <row r="938" spans="1:17" ht="15.6" x14ac:dyDescent="0.3">
      <c r="A938" s="150"/>
      <c r="B938" s="142">
        <f t="shared" si="45"/>
        <v>702.45</v>
      </c>
      <c r="C938" s="128"/>
      <c r="D938" s="34">
        <f t="shared" si="46"/>
        <v>702.45</v>
      </c>
      <c r="E938" s="514">
        <v>45980</v>
      </c>
      <c r="F938" s="37">
        <v>702.45</v>
      </c>
      <c r="G938" s="515">
        <v>45981</v>
      </c>
      <c r="H938" s="76">
        <f t="shared" si="47"/>
        <v>0</v>
      </c>
      <c r="K938" s="134">
        <v>919</v>
      </c>
      <c r="L938" s="680">
        <v>45980</v>
      </c>
      <c r="M938" s="136"/>
      <c r="N938" s="137">
        <f t="shared" si="48"/>
        <v>90</v>
      </c>
      <c r="O938" s="138">
        <v>90</v>
      </c>
      <c r="P938" s="288">
        <f t="shared" si="49"/>
        <v>0</v>
      </c>
      <c r="Q938" s="41"/>
    </row>
    <row r="939" spans="1:17" ht="15.6" x14ac:dyDescent="0.3">
      <c r="A939" s="150"/>
      <c r="B939" s="142">
        <f t="shared" si="45"/>
        <v>702.45</v>
      </c>
      <c r="C939" s="128"/>
      <c r="D939" s="34">
        <f t="shared" si="46"/>
        <v>702.45</v>
      </c>
      <c r="E939" s="514">
        <v>45981</v>
      </c>
      <c r="F939" s="37">
        <v>702.45</v>
      </c>
      <c r="G939" s="515">
        <v>45982</v>
      </c>
      <c r="H939" s="76">
        <f t="shared" si="47"/>
        <v>0</v>
      </c>
      <c r="K939" s="134">
        <v>920</v>
      </c>
      <c r="L939" s="680">
        <v>45981</v>
      </c>
      <c r="M939" s="136"/>
      <c r="N939" s="137">
        <f t="shared" si="48"/>
        <v>90</v>
      </c>
      <c r="O939" s="138">
        <v>90</v>
      </c>
      <c r="P939" s="288">
        <f t="shared" si="49"/>
        <v>0</v>
      </c>
      <c r="Q939" s="41"/>
    </row>
    <row r="940" spans="1:17" ht="15.6" x14ac:dyDescent="0.3">
      <c r="A940" s="150"/>
      <c r="B940" s="142">
        <f t="shared" si="45"/>
        <v>702.45</v>
      </c>
      <c r="C940" s="128"/>
      <c r="D940" s="34">
        <f t="shared" si="46"/>
        <v>702.45</v>
      </c>
      <c r="E940" s="514">
        <v>45982</v>
      </c>
      <c r="F940" s="37">
        <v>702.45</v>
      </c>
      <c r="G940" s="515">
        <v>45983</v>
      </c>
      <c r="H940" s="76">
        <f t="shared" si="47"/>
        <v>0</v>
      </c>
      <c r="K940" s="134">
        <v>921</v>
      </c>
      <c r="L940" s="680">
        <v>45982</v>
      </c>
      <c r="M940" s="136"/>
      <c r="N940" s="137">
        <f t="shared" si="48"/>
        <v>90</v>
      </c>
      <c r="O940" s="138">
        <v>90</v>
      </c>
      <c r="P940" s="288">
        <f t="shared" si="49"/>
        <v>0</v>
      </c>
      <c r="Q940" s="41"/>
    </row>
    <row r="941" spans="1:17" ht="15.6" x14ac:dyDescent="0.3">
      <c r="A941" s="150"/>
      <c r="B941" s="142">
        <f t="shared" ref="B941:B981" si="50">F941</f>
        <v>702.45</v>
      </c>
      <c r="C941" s="128"/>
      <c r="D941" s="34">
        <f t="shared" ref="D941:D981" si="51">F940</f>
        <v>702.45</v>
      </c>
      <c r="E941" s="514">
        <v>45983</v>
      </c>
      <c r="F941" s="37">
        <v>702.45</v>
      </c>
      <c r="G941" s="515">
        <v>45984</v>
      </c>
      <c r="H941" s="76">
        <f t="shared" ref="H941:H981" si="52">F941-D941</f>
        <v>0</v>
      </c>
      <c r="K941" s="134">
        <v>922</v>
      </c>
      <c r="L941" s="680">
        <v>45983</v>
      </c>
      <c r="M941" s="136"/>
      <c r="N941" s="137">
        <f t="shared" ref="N941:N963" si="53">O940</f>
        <v>90</v>
      </c>
      <c r="O941" s="138">
        <v>90</v>
      </c>
      <c r="P941" s="288">
        <f t="shared" ref="P941:P962" si="54">M941+N941-O941</f>
        <v>0</v>
      </c>
      <c r="Q941" s="41"/>
    </row>
    <row r="942" spans="1:17" ht="15.6" x14ac:dyDescent="0.3">
      <c r="A942" s="150"/>
      <c r="B942" s="142">
        <f t="shared" si="50"/>
        <v>702.45</v>
      </c>
      <c r="C942" s="128"/>
      <c r="D942" s="34">
        <f t="shared" si="51"/>
        <v>702.45</v>
      </c>
      <c r="E942" s="514">
        <v>45984</v>
      </c>
      <c r="F942" s="37">
        <v>702.45</v>
      </c>
      <c r="G942" s="515">
        <v>45985</v>
      </c>
      <c r="H942" s="76">
        <f t="shared" si="52"/>
        <v>0</v>
      </c>
      <c r="K942" s="134">
        <v>923</v>
      </c>
      <c r="L942" s="680">
        <v>45984</v>
      </c>
      <c r="M942" s="136"/>
      <c r="N942" s="137">
        <f t="shared" si="53"/>
        <v>90</v>
      </c>
      <c r="O942" s="138">
        <v>90</v>
      </c>
      <c r="P942" s="288">
        <f t="shared" si="54"/>
        <v>0</v>
      </c>
      <c r="Q942" s="41"/>
    </row>
    <row r="943" spans="1:17" ht="15.6" x14ac:dyDescent="0.3">
      <c r="A943" s="150"/>
      <c r="B943" s="142">
        <f t="shared" si="50"/>
        <v>702.45</v>
      </c>
      <c r="C943" s="128"/>
      <c r="D943" s="34">
        <f t="shared" si="51"/>
        <v>702.45</v>
      </c>
      <c r="E943" s="514">
        <v>45985</v>
      </c>
      <c r="F943" s="37">
        <v>702.45</v>
      </c>
      <c r="G943" s="515">
        <v>45986</v>
      </c>
      <c r="H943" s="76">
        <f t="shared" si="52"/>
        <v>0</v>
      </c>
      <c r="K943" s="134">
        <v>924</v>
      </c>
      <c r="L943" s="680">
        <v>45985</v>
      </c>
      <c r="M943" s="136"/>
      <c r="N943" s="137">
        <f t="shared" si="53"/>
        <v>90</v>
      </c>
      <c r="O943" s="138">
        <v>90</v>
      </c>
      <c r="P943" s="288">
        <f t="shared" si="54"/>
        <v>0</v>
      </c>
      <c r="Q943" s="41"/>
    </row>
    <row r="944" spans="1:17" ht="15.6" x14ac:dyDescent="0.3">
      <c r="A944" s="150"/>
      <c r="B944" s="142">
        <f t="shared" si="50"/>
        <v>709.3</v>
      </c>
      <c r="C944" s="128"/>
      <c r="D944" s="34">
        <f t="shared" si="51"/>
        <v>702.45</v>
      </c>
      <c r="E944" s="514">
        <v>45986</v>
      </c>
      <c r="F944" s="37">
        <v>709.3</v>
      </c>
      <c r="G944" s="515">
        <v>45987</v>
      </c>
      <c r="H944" s="76">
        <f t="shared" si="52"/>
        <v>6.8499999999999091</v>
      </c>
      <c r="K944" s="134">
        <v>925</v>
      </c>
      <c r="L944" s="680">
        <v>45986</v>
      </c>
      <c r="M944" s="136"/>
      <c r="N944" s="137">
        <f t="shared" si="53"/>
        <v>90</v>
      </c>
      <c r="O944" s="138">
        <v>30</v>
      </c>
      <c r="P944" s="288">
        <f t="shared" si="54"/>
        <v>60</v>
      </c>
      <c r="Q944" s="41"/>
    </row>
    <row r="945" spans="1:17" ht="15.6" x14ac:dyDescent="0.3">
      <c r="A945" s="150"/>
      <c r="B945" s="142">
        <f t="shared" si="50"/>
        <v>709.3</v>
      </c>
      <c r="C945" s="128"/>
      <c r="D945" s="34">
        <f t="shared" si="51"/>
        <v>709.3</v>
      </c>
      <c r="E945" s="514">
        <v>45987</v>
      </c>
      <c r="F945" s="37">
        <v>709.3</v>
      </c>
      <c r="G945" s="515">
        <v>45988</v>
      </c>
      <c r="H945" s="76">
        <f t="shared" si="52"/>
        <v>0</v>
      </c>
      <c r="K945" s="134">
        <v>926</v>
      </c>
      <c r="L945" s="680">
        <v>45987</v>
      </c>
      <c r="M945" s="136"/>
      <c r="N945" s="137">
        <f t="shared" si="53"/>
        <v>30</v>
      </c>
      <c r="O945" s="138">
        <v>30</v>
      </c>
      <c r="P945" s="288">
        <f t="shared" si="54"/>
        <v>0</v>
      </c>
      <c r="Q945" s="41"/>
    </row>
    <row r="946" spans="1:17" ht="15.6" x14ac:dyDescent="0.3">
      <c r="A946" s="150"/>
      <c r="B946" s="142">
        <f t="shared" si="50"/>
        <v>709.3</v>
      </c>
      <c r="C946" s="128"/>
      <c r="D946" s="34">
        <f t="shared" si="51"/>
        <v>709.3</v>
      </c>
      <c r="E946" s="514">
        <v>45988</v>
      </c>
      <c r="F946" s="37">
        <v>709.3</v>
      </c>
      <c r="G946" s="515">
        <v>45989</v>
      </c>
      <c r="H946" s="76">
        <f t="shared" si="52"/>
        <v>0</v>
      </c>
      <c r="K946" s="134">
        <v>927</v>
      </c>
      <c r="L946" s="680">
        <v>45988</v>
      </c>
      <c r="M946" s="136"/>
      <c r="N946" s="137">
        <f t="shared" si="53"/>
        <v>30</v>
      </c>
      <c r="O946" s="138">
        <v>30</v>
      </c>
      <c r="P946" s="288">
        <f t="shared" si="54"/>
        <v>0</v>
      </c>
      <c r="Q946" s="41"/>
    </row>
    <row r="947" spans="1:17" ht="15.6" x14ac:dyDescent="0.3">
      <c r="A947" s="150"/>
      <c r="B947" s="142">
        <f t="shared" si="50"/>
        <v>709.3</v>
      </c>
      <c r="C947" s="128"/>
      <c r="D947" s="34">
        <f t="shared" si="51"/>
        <v>709.3</v>
      </c>
      <c r="E947" s="514">
        <v>45989</v>
      </c>
      <c r="F947" s="37">
        <v>709.3</v>
      </c>
      <c r="G947" s="515">
        <v>45990</v>
      </c>
      <c r="H947" s="76">
        <f t="shared" si="52"/>
        <v>0</v>
      </c>
      <c r="K947" s="134">
        <v>928</v>
      </c>
      <c r="L947" s="680">
        <v>45989</v>
      </c>
      <c r="M947" s="136"/>
      <c r="N947" s="137">
        <f t="shared" si="53"/>
        <v>30</v>
      </c>
      <c r="O947" s="138">
        <v>30</v>
      </c>
      <c r="P947" s="288">
        <f t="shared" si="54"/>
        <v>0</v>
      </c>
      <c r="Q947" s="41"/>
    </row>
    <row r="948" spans="1:17" ht="15.6" x14ac:dyDescent="0.3">
      <c r="A948" s="150"/>
      <c r="B948" s="142">
        <f t="shared" si="50"/>
        <v>709.3</v>
      </c>
      <c r="C948" s="128"/>
      <c r="D948" s="34">
        <f t="shared" si="51"/>
        <v>709.3</v>
      </c>
      <c r="E948" s="514">
        <v>45990</v>
      </c>
      <c r="F948" s="37">
        <v>709.3</v>
      </c>
      <c r="G948" s="515">
        <v>45991</v>
      </c>
      <c r="H948" s="76">
        <f t="shared" si="52"/>
        <v>0</v>
      </c>
      <c r="K948" s="134">
        <v>929</v>
      </c>
      <c r="L948" s="680">
        <v>45990</v>
      </c>
      <c r="M948" s="136"/>
      <c r="N948" s="137">
        <f t="shared" si="53"/>
        <v>30</v>
      </c>
      <c r="O948" s="138">
        <v>30</v>
      </c>
      <c r="P948" s="288">
        <f t="shared" si="54"/>
        <v>0</v>
      </c>
      <c r="Q948" s="41"/>
    </row>
    <row r="949" spans="1:17" ht="15.6" x14ac:dyDescent="0.3">
      <c r="A949" s="150"/>
      <c r="B949" s="142">
        <f t="shared" si="50"/>
        <v>709.3</v>
      </c>
      <c r="C949" s="128"/>
      <c r="D949" s="34">
        <f t="shared" si="51"/>
        <v>709.3</v>
      </c>
      <c r="E949" s="514">
        <v>45991</v>
      </c>
      <c r="F949" s="37">
        <v>709.3</v>
      </c>
      <c r="G949" s="515">
        <v>45992</v>
      </c>
      <c r="H949" s="76">
        <f t="shared" si="52"/>
        <v>0</v>
      </c>
      <c r="K949" s="134">
        <v>930</v>
      </c>
      <c r="L949" s="680">
        <v>45991</v>
      </c>
      <c r="M949" s="136"/>
      <c r="N949" s="137">
        <f t="shared" si="53"/>
        <v>30</v>
      </c>
      <c r="O949" s="138">
        <v>30</v>
      </c>
      <c r="P949" s="288">
        <f t="shared" si="54"/>
        <v>0</v>
      </c>
      <c r="Q949" s="41"/>
    </row>
    <row r="950" spans="1:17" ht="15.6" x14ac:dyDescent="0.3">
      <c r="A950" s="150"/>
      <c r="B950" s="142">
        <f t="shared" si="50"/>
        <v>709.3</v>
      </c>
      <c r="C950" s="128"/>
      <c r="D950" s="34">
        <f t="shared" si="51"/>
        <v>709.3</v>
      </c>
      <c r="E950" s="514">
        <v>45992</v>
      </c>
      <c r="F950" s="37">
        <v>709.3</v>
      </c>
      <c r="G950" s="515">
        <v>45993</v>
      </c>
      <c r="H950" s="76">
        <f t="shared" si="52"/>
        <v>0</v>
      </c>
      <c r="K950" s="134">
        <v>931</v>
      </c>
      <c r="L950" s="680">
        <v>45992</v>
      </c>
      <c r="M950" s="136"/>
      <c r="N950" s="137">
        <f t="shared" si="53"/>
        <v>30</v>
      </c>
      <c r="O950" s="138">
        <v>30</v>
      </c>
      <c r="P950" s="288">
        <f t="shared" si="54"/>
        <v>0</v>
      </c>
      <c r="Q950" s="41"/>
    </row>
    <row r="951" spans="1:17" ht="15.6" x14ac:dyDescent="0.3">
      <c r="A951" s="150"/>
      <c r="B951" s="142">
        <f t="shared" si="50"/>
        <v>709.3</v>
      </c>
      <c r="C951" s="128"/>
      <c r="D951" s="34">
        <f t="shared" si="51"/>
        <v>709.3</v>
      </c>
      <c r="E951" s="514">
        <v>45993</v>
      </c>
      <c r="F951" s="37">
        <v>709.3</v>
      </c>
      <c r="G951" s="515">
        <v>45994</v>
      </c>
      <c r="H951" s="76">
        <f t="shared" si="52"/>
        <v>0</v>
      </c>
      <c r="K951" s="134">
        <v>932</v>
      </c>
      <c r="L951" s="680">
        <v>45993</v>
      </c>
      <c r="M951" s="136"/>
      <c r="N951" s="137">
        <f t="shared" si="53"/>
        <v>30</v>
      </c>
      <c r="O951" s="138">
        <v>30</v>
      </c>
      <c r="P951" s="288">
        <f t="shared" si="54"/>
        <v>0</v>
      </c>
      <c r="Q951" s="41"/>
    </row>
    <row r="952" spans="1:17" ht="15.6" x14ac:dyDescent="0.3">
      <c r="A952" s="150"/>
      <c r="B952" s="142">
        <f t="shared" si="50"/>
        <v>709.3</v>
      </c>
      <c r="C952" s="128"/>
      <c r="D952" s="34">
        <f t="shared" si="51"/>
        <v>709.3</v>
      </c>
      <c r="E952" s="514">
        <v>45994</v>
      </c>
      <c r="F952" s="37">
        <v>709.3</v>
      </c>
      <c r="G952" s="515">
        <v>45995</v>
      </c>
      <c r="H952" s="76">
        <f t="shared" si="52"/>
        <v>0</v>
      </c>
      <c r="K952" s="134">
        <v>933</v>
      </c>
      <c r="L952" s="680">
        <v>45994</v>
      </c>
      <c r="M952" s="136"/>
      <c r="N952" s="137">
        <f t="shared" si="53"/>
        <v>30</v>
      </c>
      <c r="O952" s="138">
        <v>30</v>
      </c>
      <c r="P952" s="288">
        <f t="shared" si="54"/>
        <v>0</v>
      </c>
      <c r="Q952" s="41"/>
    </row>
    <row r="953" spans="1:17" ht="15.6" x14ac:dyDescent="0.3">
      <c r="A953" s="150"/>
      <c r="B953" s="142">
        <f t="shared" si="50"/>
        <v>709.3</v>
      </c>
      <c r="C953" s="128"/>
      <c r="D953" s="34">
        <f t="shared" si="51"/>
        <v>709.3</v>
      </c>
      <c r="E953" s="514">
        <v>45995</v>
      </c>
      <c r="F953" s="37">
        <v>709.3</v>
      </c>
      <c r="G953" s="515">
        <v>45996</v>
      </c>
      <c r="H953" s="76">
        <f t="shared" si="52"/>
        <v>0</v>
      </c>
      <c r="K953" s="134">
        <v>934</v>
      </c>
      <c r="L953" s="680">
        <v>45995</v>
      </c>
      <c r="M953" s="136"/>
      <c r="N953" s="137">
        <f t="shared" si="53"/>
        <v>30</v>
      </c>
      <c r="O953" s="138">
        <v>30</v>
      </c>
      <c r="P953" s="288">
        <f t="shared" si="54"/>
        <v>0</v>
      </c>
      <c r="Q953" s="41"/>
    </row>
    <row r="954" spans="1:17" ht="15.6" x14ac:dyDescent="0.3">
      <c r="A954" s="150"/>
      <c r="B954" s="142">
        <f t="shared" si="50"/>
        <v>709.3</v>
      </c>
      <c r="C954" s="128"/>
      <c r="D954" s="34">
        <f t="shared" si="51"/>
        <v>709.3</v>
      </c>
      <c r="E954" s="514">
        <v>45996</v>
      </c>
      <c r="F954" s="37">
        <v>709.3</v>
      </c>
      <c r="G954" s="515">
        <v>45997</v>
      </c>
      <c r="H954" s="76">
        <f t="shared" si="52"/>
        <v>0</v>
      </c>
      <c r="K954" s="134">
        <v>935</v>
      </c>
      <c r="L954" s="680">
        <v>45996</v>
      </c>
      <c r="M954" s="136"/>
      <c r="N954" s="137">
        <f t="shared" si="53"/>
        <v>30</v>
      </c>
      <c r="O954" s="138">
        <v>30</v>
      </c>
      <c r="P954" s="288">
        <f t="shared" si="54"/>
        <v>0</v>
      </c>
      <c r="Q954" s="41"/>
    </row>
    <row r="955" spans="1:17" ht="15.6" x14ac:dyDescent="0.3">
      <c r="A955" s="150"/>
      <c r="B955" s="142">
        <f t="shared" si="50"/>
        <v>709.3</v>
      </c>
      <c r="C955" s="128"/>
      <c r="D955" s="34">
        <f t="shared" si="51"/>
        <v>709.3</v>
      </c>
      <c r="E955" s="514">
        <v>45997</v>
      </c>
      <c r="F955" s="37">
        <v>709.3</v>
      </c>
      <c r="G955" s="515">
        <v>45998</v>
      </c>
      <c r="H955" s="76">
        <f t="shared" si="52"/>
        <v>0</v>
      </c>
      <c r="K955" s="134">
        <v>936</v>
      </c>
      <c r="L955" s="680">
        <v>45997</v>
      </c>
      <c r="M955" s="136"/>
      <c r="N955" s="137">
        <f t="shared" si="53"/>
        <v>30</v>
      </c>
      <c r="O955" s="138">
        <v>30</v>
      </c>
      <c r="P955" s="288">
        <f t="shared" si="54"/>
        <v>0</v>
      </c>
      <c r="Q955" s="41"/>
    </row>
    <row r="956" spans="1:17" ht="15.6" x14ac:dyDescent="0.3">
      <c r="A956" s="150"/>
      <c r="B956" s="142">
        <f t="shared" si="50"/>
        <v>709.3</v>
      </c>
      <c r="C956" s="128"/>
      <c r="D956" s="34">
        <f t="shared" si="51"/>
        <v>709.3</v>
      </c>
      <c r="E956" s="514">
        <v>45998</v>
      </c>
      <c r="F956" s="37">
        <v>709.3</v>
      </c>
      <c r="G956" s="515">
        <v>45999</v>
      </c>
      <c r="H956" s="76">
        <f t="shared" si="52"/>
        <v>0</v>
      </c>
      <c r="K956" s="134">
        <v>937</v>
      </c>
      <c r="L956" s="680">
        <v>45998</v>
      </c>
      <c r="M956" s="136"/>
      <c r="N956" s="137">
        <f t="shared" si="53"/>
        <v>30</v>
      </c>
      <c r="O956" s="138">
        <v>30</v>
      </c>
      <c r="P956" s="288">
        <f t="shared" si="54"/>
        <v>0</v>
      </c>
      <c r="Q956" s="41"/>
    </row>
    <row r="957" spans="1:17" ht="15.6" x14ac:dyDescent="0.3">
      <c r="A957" s="150"/>
      <c r="B957" s="142">
        <f t="shared" si="50"/>
        <v>709.3</v>
      </c>
      <c r="C957" s="128"/>
      <c r="D957" s="34">
        <f t="shared" si="51"/>
        <v>709.3</v>
      </c>
      <c r="E957" s="514">
        <v>45999</v>
      </c>
      <c r="F957" s="37">
        <v>709.3</v>
      </c>
      <c r="G957" s="515">
        <v>46000</v>
      </c>
      <c r="H957" s="76">
        <f t="shared" si="52"/>
        <v>0</v>
      </c>
      <c r="K957" s="134">
        <v>938</v>
      </c>
      <c r="L957" s="680">
        <v>45999</v>
      </c>
      <c r="M957" s="136"/>
      <c r="N957" s="137">
        <f t="shared" si="53"/>
        <v>30</v>
      </c>
      <c r="O957" s="138">
        <v>30</v>
      </c>
      <c r="P957" s="288">
        <f t="shared" si="54"/>
        <v>0</v>
      </c>
      <c r="Q957" s="41"/>
    </row>
    <row r="958" spans="1:17" ht="15.6" x14ac:dyDescent="0.3">
      <c r="A958" s="150"/>
      <c r="B958" s="142">
        <f t="shared" si="50"/>
        <v>709.3</v>
      </c>
      <c r="C958" s="128"/>
      <c r="D958" s="34">
        <f t="shared" si="51"/>
        <v>709.3</v>
      </c>
      <c r="E958" s="514">
        <v>46000</v>
      </c>
      <c r="F958" s="37">
        <v>709.3</v>
      </c>
      <c r="G958" s="515">
        <v>46001</v>
      </c>
      <c r="H958" s="76">
        <f t="shared" si="52"/>
        <v>0</v>
      </c>
      <c r="K958" s="134">
        <v>939</v>
      </c>
      <c r="L958" s="680">
        <v>46000</v>
      </c>
      <c r="M958" s="136"/>
      <c r="N958" s="137">
        <f t="shared" si="53"/>
        <v>30</v>
      </c>
      <c r="O958" s="138">
        <v>30</v>
      </c>
      <c r="P958" s="288">
        <f t="shared" si="54"/>
        <v>0</v>
      </c>
      <c r="Q958" s="41"/>
    </row>
    <row r="959" spans="1:17" ht="15.6" x14ac:dyDescent="0.3">
      <c r="A959" s="150"/>
      <c r="B959" s="142">
        <f t="shared" si="50"/>
        <v>709.3</v>
      </c>
      <c r="C959" s="128"/>
      <c r="D959" s="34">
        <f t="shared" si="51"/>
        <v>709.3</v>
      </c>
      <c r="E959" s="514">
        <v>46001</v>
      </c>
      <c r="F959" s="37">
        <v>709.3</v>
      </c>
      <c r="G959" s="515">
        <v>46002</v>
      </c>
      <c r="H959" s="76">
        <f t="shared" si="52"/>
        <v>0</v>
      </c>
      <c r="K959" s="134">
        <v>940</v>
      </c>
      <c r="L959" s="680">
        <v>46001</v>
      </c>
      <c r="M959" s="136"/>
      <c r="N959" s="137">
        <f t="shared" si="53"/>
        <v>30</v>
      </c>
      <c r="O959" s="138">
        <v>30</v>
      </c>
      <c r="P959" s="288">
        <f t="shared" si="54"/>
        <v>0</v>
      </c>
      <c r="Q959" s="41"/>
    </row>
    <row r="960" spans="1:17" ht="15.6" x14ac:dyDescent="0.3">
      <c r="A960" s="150"/>
      <c r="B960" s="142">
        <f t="shared" si="50"/>
        <v>709.3</v>
      </c>
      <c r="C960" s="128"/>
      <c r="D960" s="34">
        <f t="shared" si="51"/>
        <v>709.3</v>
      </c>
      <c r="E960" s="514">
        <v>46002</v>
      </c>
      <c r="F960" s="37">
        <v>709.3</v>
      </c>
      <c r="G960" s="515">
        <v>46003</v>
      </c>
      <c r="H960" s="76">
        <f t="shared" si="52"/>
        <v>0</v>
      </c>
      <c r="K960" s="134">
        <v>941</v>
      </c>
      <c r="L960" s="680">
        <v>46002</v>
      </c>
      <c r="M960" s="136"/>
      <c r="N960" s="137">
        <f t="shared" si="53"/>
        <v>30</v>
      </c>
      <c r="O960" s="138">
        <v>30</v>
      </c>
      <c r="P960" s="288">
        <f t="shared" si="54"/>
        <v>0</v>
      </c>
      <c r="Q960" s="41"/>
    </row>
    <row r="961" spans="1:17" ht="15.6" x14ac:dyDescent="0.3">
      <c r="A961" s="150"/>
      <c r="B961" s="142">
        <f t="shared" si="50"/>
        <v>709.3</v>
      </c>
      <c r="C961" s="128"/>
      <c r="D961" s="34">
        <f t="shared" si="51"/>
        <v>709.3</v>
      </c>
      <c r="E961" s="514">
        <v>46003</v>
      </c>
      <c r="F961" s="37">
        <v>709.3</v>
      </c>
      <c r="G961" s="515">
        <v>46004</v>
      </c>
      <c r="H961" s="76">
        <f t="shared" si="52"/>
        <v>0</v>
      </c>
      <c r="K961" s="134">
        <v>942</v>
      </c>
      <c r="L961" s="680">
        <v>46003</v>
      </c>
      <c r="M961" s="136"/>
      <c r="N961" s="137">
        <f t="shared" si="53"/>
        <v>30</v>
      </c>
      <c r="O961" s="138">
        <v>30</v>
      </c>
      <c r="P961" s="288">
        <f t="shared" si="54"/>
        <v>0</v>
      </c>
      <c r="Q961" s="41"/>
    </row>
    <row r="962" spans="1:17" ht="15.6" x14ac:dyDescent="0.3">
      <c r="A962" s="150"/>
      <c r="B962" s="142">
        <f t="shared" si="50"/>
        <v>709.3</v>
      </c>
      <c r="C962" s="128"/>
      <c r="D962" s="34">
        <f t="shared" si="51"/>
        <v>709.3</v>
      </c>
      <c r="E962" s="514">
        <v>46004</v>
      </c>
      <c r="F962" s="37">
        <v>709.3</v>
      </c>
      <c r="G962" s="515">
        <v>46005</v>
      </c>
      <c r="H962" s="76">
        <f t="shared" si="52"/>
        <v>0</v>
      </c>
      <c r="K962" s="134">
        <v>943</v>
      </c>
      <c r="L962" s="680">
        <v>46004</v>
      </c>
      <c r="M962" s="136"/>
      <c r="N962" s="137">
        <f t="shared" si="53"/>
        <v>30</v>
      </c>
      <c r="O962" s="138">
        <v>30</v>
      </c>
      <c r="P962" s="288">
        <f t="shared" si="54"/>
        <v>0</v>
      </c>
      <c r="Q962" s="41"/>
    </row>
    <row r="963" spans="1:17" ht="15.6" x14ac:dyDescent="0.3">
      <c r="A963" s="150"/>
      <c r="B963" s="142">
        <f t="shared" si="50"/>
        <v>709.3</v>
      </c>
      <c r="C963" s="128"/>
      <c r="D963" s="34">
        <f t="shared" si="51"/>
        <v>709.3</v>
      </c>
      <c r="E963" s="514">
        <v>46005</v>
      </c>
      <c r="F963" s="37">
        <v>709.3</v>
      </c>
      <c r="G963" s="515">
        <v>46006</v>
      </c>
      <c r="H963" s="76">
        <f t="shared" si="52"/>
        <v>0</v>
      </c>
      <c r="K963" s="134">
        <v>944</v>
      </c>
      <c r="L963" s="680">
        <v>46005</v>
      </c>
      <c r="M963" s="136"/>
      <c r="N963" s="137">
        <f t="shared" si="53"/>
        <v>30</v>
      </c>
      <c r="O963" s="138">
        <v>30</v>
      </c>
      <c r="P963" s="288">
        <f>M963+N963-O963</f>
        <v>0</v>
      </c>
      <c r="Q963" s="41"/>
    </row>
    <row r="964" spans="1:17" ht="15.6" x14ac:dyDescent="0.3">
      <c r="A964" s="150"/>
      <c r="B964" s="142">
        <f t="shared" si="50"/>
        <v>716.77</v>
      </c>
      <c r="C964" s="128"/>
      <c r="D964" s="34">
        <f t="shared" si="51"/>
        <v>709.3</v>
      </c>
      <c r="E964" s="514">
        <v>46006</v>
      </c>
      <c r="F964" s="37">
        <v>716.77</v>
      </c>
      <c r="G964" s="515">
        <v>46007</v>
      </c>
      <c r="H964" s="76">
        <f t="shared" si="52"/>
        <v>7.4700000000000273</v>
      </c>
      <c r="K964" s="134">
        <v>945</v>
      </c>
      <c r="L964" s="680">
        <v>46006</v>
      </c>
      <c r="M964" s="136"/>
      <c r="N964" s="137">
        <f>O963</f>
        <v>30</v>
      </c>
      <c r="O964" s="138">
        <v>0</v>
      </c>
      <c r="P964" s="288">
        <f>M964+N964-O964</f>
        <v>30</v>
      </c>
      <c r="Q964" s="41"/>
    </row>
    <row r="965" spans="1:17" ht="15.6" x14ac:dyDescent="0.3">
      <c r="A965" s="150"/>
      <c r="B965" s="142">
        <f t="shared" si="50"/>
        <v>716.77</v>
      </c>
      <c r="C965" s="128"/>
      <c r="D965" s="34">
        <f t="shared" si="51"/>
        <v>716.77</v>
      </c>
      <c r="E965" s="514">
        <v>46007</v>
      </c>
      <c r="F965" s="37">
        <v>716.77</v>
      </c>
      <c r="G965" s="515">
        <v>46008</v>
      </c>
      <c r="H965" s="76">
        <f t="shared" si="52"/>
        <v>0</v>
      </c>
      <c r="K965" s="134">
        <v>945</v>
      </c>
      <c r="L965" s="680">
        <v>46007</v>
      </c>
      <c r="M965" s="136"/>
      <c r="N965" s="137">
        <f t="shared" ref="N965:N981" si="55">O964</f>
        <v>0</v>
      </c>
      <c r="O965" s="138">
        <v>0</v>
      </c>
      <c r="P965" s="288">
        <f t="shared" ref="P965:P981" si="56">M965+N965-O965</f>
        <v>0</v>
      </c>
      <c r="Q965" s="41"/>
    </row>
    <row r="966" spans="1:17" ht="15.6" x14ac:dyDescent="0.3">
      <c r="A966" s="150"/>
      <c r="B966" s="142">
        <f t="shared" si="50"/>
        <v>722.3</v>
      </c>
      <c r="C966" s="128"/>
      <c r="D966" s="34">
        <f t="shared" si="51"/>
        <v>716.77</v>
      </c>
      <c r="E966" s="514">
        <v>46008</v>
      </c>
      <c r="F966" s="37">
        <v>722.3</v>
      </c>
      <c r="G966" s="515">
        <v>46009</v>
      </c>
      <c r="H966" s="76">
        <f t="shared" si="52"/>
        <v>5.5299999999999727</v>
      </c>
      <c r="K966" s="134">
        <v>945</v>
      </c>
      <c r="L966" s="680">
        <v>46008</v>
      </c>
      <c r="M966" s="136">
        <v>30</v>
      </c>
      <c r="N966" s="137">
        <f t="shared" si="55"/>
        <v>0</v>
      </c>
      <c r="O966" s="138">
        <v>0</v>
      </c>
      <c r="P966" s="288">
        <f t="shared" si="56"/>
        <v>30</v>
      </c>
      <c r="Q966" s="41"/>
    </row>
    <row r="967" spans="1:17" ht="15.6" x14ac:dyDescent="0.3">
      <c r="A967" s="150"/>
      <c r="B967" s="142">
        <f t="shared" si="50"/>
        <v>722.3</v>
      </c>
      <c r="C967" s="128"/>
      <c r="D967" s="34">
        <f t="shared" si="51"/>
        <v>722.3</v>
      </c>
      <c r="E967" s="514">
        <v>46009</v>
      </c>
      <c r="F967" s="37">
        <v>722.3</v>
      </c>
      <c r="G967" s="515">
        <v>46010</v>
      </c>
      <c r="H967" s="76">
        <f t="shared" si="52"/>
        <v>0</v>
      </c>
      <c r="K967" s="134">
        <v>945</v>
      </c>
      <c r="L967" s="680">
        <v>46009</v>
      </c>
      <c r="M967" s="136"/>
      <c r="N967" s="137">
        <f t="shared" si="55"/>
        <v>0</v>
      </c>
      <c r="O967" s="138">
        <v>0</v>
      </c>
      <c r="P967" s="288">
        <f t="shared" si="56"/>
        <v>0</v>
      </c>
      <c r="Q967" s="41"/>
    </row>
    <row r="968" spans="1:17" ht="15.6" x14ac:dyDescent="0.3">
      <c r="A968" s="150"/>
      <c r="B968" s="142">
        <f t="shared" si="50"/>
        <v>722.3</v>
      </c>
      <c r="C968" s="128"/>
      <c r="D968" s="34">
        <f t="shared" si="51"/>
        <v>722.3</v>
      </c>
      <c r="E968" s="514">
        <v>46010</v>
      </c>
      <c r="F968" s="37">
        <v>722.3</v>
      </c>
      <c r="G968" s="515">
        <v>46011</v>
      </c>
      <c r="H968" s="76">
        <f t="shared" si="52"/>
        <v>0</v>
      </c>
      <c r="K968" s="134">
        <v>945</v>
      </c>
      <c r="L968" s="680">
        <v>46010</v>
      </c>
      <c r="M968" s="136"/>
      <c r="N968" s="137">
        <f t="shared" si="55"/>
        <v>0</v>
      </c>
      <c r="O968" s="138">
        <v>0</v>
      </c>
      <c r="P968" s="288">
        <f t="shared" si="56"/>
        <v>0</v>
      </c>
      <c r="Q968" s="41"/>
    </row>
    <row r="969" spans="1:17" ht="15.6" x14ac:dyDescent="0.3">
      <c r="A969" s="150"/>
      <c r="B969" s="142">
        <f t="shared" si="50"/>
        <v>722.3</v>
      </c>
      <c r="C969" s="128"/>
      <c r="D969" s="34">
        <f t="shared" si="51"/>
        <v>722.3</v>
      </c>
      <c r="E969" s="514">
        <v>46011</v>
      </c>
      <c r="F969" s="37">
        <v>722.3</v>
      </c>
      <c r="G969" s="515">
        <v>46012</v>
      </c>
      <c r="H969" s="76">
        <f t="shared" si="52"/>
        <v>0</v>
      </c>
      <c r="K969" s="134">
        <v>945</v>
      </c>
      <c r="L969" s="680">
        <v>46011</v>
      </c>
      <c r="M969" s="136"/>
      <c r="N969" s="137">
        <f t="shared" si="55"/>
        <v>0</v>
      </c>
      <c r="O969" s="138">
        <v>0</v>
      </c>
      <c r="P969" s="288">
        <f t="shared" si="56"/>
        <v>0</v>
      </c>
      <c r="Q969" s="41"/>
    </row>
    <row r="970" spans="1:17" ht="15.6" x14ac:dyDescent="0.3">
      <c r="A970" s="150"/>
      <c r="B970" s="142">
        <f t="shared" si="50"/>
        <v>722.3</v>
      </c>
      <c r="C970" s="128"/>
      <c r="D970" s="34">
        <f t="shared" si="51"/>
        <v>722.3</v>
      </c>
      <c r="E970" s="514">
        <v>46012</v>
      </c>
      <c r="F970" s="37">
        <v>722.3</v>
      </c>
      <c r="G970" s="515">
        <v>46013</v>
      </c>
      <c r="H970" s="76">
        <f t="shared" si="52"/>
        <v>0</v>
      </c>
      <c r="K970" s="134">
        <v>945</v>
      </c>
      <c r="L970" s="680">
        <v>46012</v>
      </c>
      <c r="M970" s="136"/>
      <c r="N970" s="137">
        <f t="shared" si="55"/>
        <v>0</v>
      </c>
      <c r="O970" s="138">
        <v>0</v>
      </c>
      <c r="P970" s="288">
        <f t="shared" si="56"/>
        <v>0</v>
      </c>
      <c r="Q970" s="41"/>
    </row>
    <row r="971" spans="1:17" ht="15.6" x14ac:dyDescent="0.3">
      <c r="A971" s="150"/>
      <c r="B971" s="142">
        <f t="shared" si="50"/>
        <v>723.11</v>
      </c>
      <c r="C971" s="128"/>
      <c r="D971" s="34">
        <f t="shared" si="51"/>
        <v>722.3</v>
      </c>
      <c r="E971" s="514">
        <v>46013</v>
      </c>
      <c r="F971" s="37">
        <v>723.11</v>
      </c>
      <c r="G971" s="515">
        <v>46014</v>
      </c>
      <c r="H971" s="76">
        <f t="shared" si="52"/>
        <v>0.81000000000005912</v>
      </c>
      <c r="K971" s="134">
        <v>945</v>
      </c>
      <c r="L971" s="680">
        <v>46013</v>
      </c>
      <c r="M971" s="136">
        <v>30</v>
      </c>
      <c r="N971" s="137">
        <f t="shared" si="55"/>
        <v>0</v>
      </c>
      <c r="O971" s="138">
        <v>30</v>
      </c>
      <c r="P971" s="288">
        <f t="shared" si="56"/>
        <v>0</v>
      </c>
      <c r="Q971" s="41"/>
    </row>
    <row r="972" spans="1:17" ht="15.6" x14ac:dyDescent="0.3">
      <c r="A972" s="150"/>
      <c r="B972" s="142">
        <f t="shared" si="50"/>
        <v>727.82</v>
      </c>
      <c r="C972" s="128"/>
      <c r="D972" s="34">
        <f t="shared" si="51"/>
        <v>723.11</v>
      </c>
      <c r="E972" s="514">
        <v>46014</v>
      </c>
      <c r="F972" s="37">
        <v>727.82</v>
      </c>
      <c r="G972" s="515">
        <v>46015</v>
      </c>
      <c r="H972" s="76">
        <f t="shared" si="52"/>
        <v>4.7100000000000364</v>
      </c>
      <c r="K972" s="134">
        <v>945</v>
      </c>
      <c r="L972" s="680">
        <v>46014</v>
      </c>
      <c r="M972" s="136"/>
      <c r="N972" s="137">
        <f t="shared" si="55"/>
        <v>30</v>
      </c>
      <c r="O972" s="138">
        <v>0</v>
      </c>
      <c r="P972" s="288">
        <f t="shared" si="56"/>
        <v>30</v>
      </c>
      <c r="Q972" s="41"/>
    </row>
    <row r="973" spans="1:17" ht="15.6" x14ac:dyDescent="0.3">
      <c r="A973" s="150"/>
      <c r="B973" s="142">
        <f t="shared" si="50"/>
        <v>733.55</v>
      </c>
      <c r="C973" s="128"/>
      <c r="D973" s="34">
        <f t="shared" si="51"/>
        <v>727.82</v>
      </c>
      <c r="E973" s="514">
        <v>46015</v>
      </c>
      <c r="F973" s="37">
        <v>733.55</v>
      </c>
      <c r="G973" s="515">
        <v>46016</v>
      </c>
      <c r="H973" s="76">
        <f t="shared" si="52"/>
        <v>5.7299999999999045</v>
      </c>
      <c r="K973" s="134">
        <v>945</v>
      </c>
      <c r="L973" s="680">
        <v>46015</v>
      </c>
      <c r="M973" s="136">
        <v>30</v>
      </c>
      <c r="N973" s="137">
        <f t="shared" si="55"/>
        <v>0</v>
      </c>
      <c r="O973" s="138">
        <v>0</v>
      </c>
      <c r="P973" s="288">
        <f t="shared" si="56"/>
        <v>30</v>
      </c>
      <c r="Q973" s="41"/>
    </row>
    <row r="974" spans="1:17" ht="15.6" x14ac:dyDescent="0.3">
      <c r="A974" s="150"/>
      <c r="B974" s="142">
        <f t="shared" si="50"/>
        <v>733.55</v>
      </c>
      <c r="C974" s="128"/>
      <c r="D974" s="34">
        <f t="shared" si="51"/>
        <v>733.55</v>
      </c>
      <c r="E974" s="514">
        <v>46016</v>
      </c>
      <c r="F974" s="37">
        <v>733.55</v>
      </c>
      <c r="G974" s="515">
        <v>46017</v>
      </c>
      <c r="H974" s="76">
        <f t="shared" si="52"/>
        <v>0</v>
      </c>
      <c r="K974" s="134">
        <v>945</v>
      </c>
      <c r="L974" s="680">
        <v>46016</v>
      </c>
      <c r="M974" s="136"/>
      <c r="N974" s="137">
        <f t="shared" si="55"/>
        <v>0</v>
      </c>
      <c r="O974" s="138">
        <v>0</v>
      </c>
      <c r="P974" s="288">
        <f t="shared" si="56"/>
        <v>0</v>
      </c>
      <c r="Q974" s="41"/>
    </row>
    <row r="975" spans="1:17" ht="15.6" x14ac:dyDescent="0.3">
      <c r="A975" s="150"/>
      <c r="B975" s="142">
        <f t="shared" si="50"/>
        <v>733.55</v>
      </c>
      <c r="C975" s="128"/>
      <c r="D975" s="34">
        <f t="shared" si="51"/>
        <v>733.55</v>
      </c>
      <c r="E975" s="514">
        <v>46017</v>
      </c>
      <c r="F975" s="37">
        <v>733.55</v>
      </c>
      <c r="G975" s="515">
        <v>46018</v>
      </c>
      <c r="H975" s="76">
        <f t="shared" si="52"/>
        <v>0</v>
      </c>
      <c r="K975" s="134">
        <v>945</v>
      </c>
      <c r="L975" s="680">
        <v>46017</v>
      </c>
      <c r="M975" s="136"/>
      <c r="N975" s="137">
        <f t="shared" si="55"/>
        <v>0</v>
      </c>
      <c r="O975" s="138">
        <v>0</v>
      </c>
      <c r="P975" s="288">
        <f t="shared" si="56"/>
        <v>0</v>
      </c>
      <c r="Q975" s="41"/>
    </row>
    <row r="976" spans="1:17" ht="15.6" x14ac:dyDescent="0.3">
      <c r="A976" s="150"/>
      <c r="B976" s="142">
        <f t="shared" si="50"/>
        <v>733.55</v>
      </c>
      <c r="C976" s="128"/>
      <c r="D976" s="34">
        <f t="shared" si="51"/>
        <v>733.55</v>
      </c>
      <c r="E976" s="514">
        <v>46018</v>
      </c>
      <c r="F976" s="37">
        <v>733.55</v>
      </c>
      <c r="G976" s="515">
        <v>46019</v>
      </c>
      <c r="H976" s="76">
        <f t="shared" si="52"/>
        <v>0</v>
      </c>
      <c r="K976" s="134">
        <v>945</v>
      </c>
      <c r="L976" s="680">
        <v>46018</v>
      </c>
      <c r="M976" s="136">
        <v>60</v>
      </c>
      <c r="N976" s="137">
        <f t="shared" si="55"/>
        <v>0</v>
      </c>
      <c r="O976" s="138">
        <v>30</v>
      </c>
      <c r="P976" s="288">
        <f t="shared" si="56"/>
        <v>30</v>
      </c>
      <c r="Q976" s="41"/>
    </row>
    <row r="977" spans="1:18" ht="15.6" x14ac:dyDescent="0.3">
      <c r="A977" s="150"/>
      <c r="B977" s="142">
        <f t="shared" si="50"/>
        <v>733.55</v>
      </c>
      <c r="C977" s="128"/>
      <c r="D977" s="34">
        <f t="shared" si="51"/>
        <v>733.55</v>
      </c>
      <c r="E977" s="514">
        <v>46019</v>
      </c>
      <c r="F977" s="37">
        <v>733.55</v>
      </c>
      <c r="G977" s="515">
        <v>46020</v>
      </c>
      <c r="H977" s="76">
        <f t="shared" si="52"/>
        <v>0</v>
      </c>
      <c r="K977" s="134">
        <v>945</v>
      </c>
      <c r="L977" s="680">
        <v>46019</v>
      </c>
      <c r="M977" s="136"/>
      <c r="N977" s="137">
        <f t="shared" si="55"/>
        <v>30</v>
      </c>
      <c r="O977" s="138">
        <v>30</v>
      </c>
      <c r="P977" s="288">
        <f t="shared" si="56"/>
        <v>0</v>
      </c>
      <c r="Q977" s="41"/>
    </row>
    <row r="978" spans="1:18" ht="15.6" x14ac:dyDescent="0.3">
      <c r="A978" s="150"/>
      <c r="B978" s="142">
        <f t="shared" si="50"/>
        <v>738.36</v>
      </c>
      <c r="C978" s="128"/>
      <c r="D978" s="34">
        <f t="shared" si="51"/>
        <v>733.55</v>
      </c>
      <c r="E978" s="514">
        <v>46020</v>
      </c>
      <c r="F978" s="37">
        <v>738.36</v>
      </c>
      <c r="G978" s="515">
        <v>46021</v>
      </c>
      <c r="H978" s="76">
        <f t="shared" si="52"/>
        <v>4.8100000000000591</v>
      </c>
      <c r="K978" s="134">
        <v>945</v>
      </c>
      <c r="L978" s="680">
        <v>46020</v>
      </c>
      <c r="M978" s="136"/>
      <c r="N978" s="137">
        <f t="shared" si="55"/>
        <v>30</v>
      </c>
      <c r="O978" s="138">
        <v>0</v>
      </c>
      <c r="P978" s="288">
        <f t="shared" si="56"/>
        <v>30</v>
      </c>
      <c r="Q978" s="41"/>
    </row>
    <row r="979" spans="1:18" ht="15.6" x14ac:dyDescent="0.3">
      <c r="A979" s="150"/>
      <c r="B979" s="142">
        <f t="shared" si="50"/>
        <v>738.36</v>
      </c>
      <c r="C979" s="128"/>
      <c r="D979" s="34">
        <f t="shared" si="51"/>
        <v>738.36</v>
      </c>
      <c r="E979" s="514">
        <v>46021</v>
      </c>
      <c r="F979" s="37">
        <v>738.36</v>
      </c>
      <c r="G979" s="515">
        <v>46022</v>
      </c>
      <c r="H979" s="76">
        <f t="shared" si="52"/>
        <v>0</v>
      </c>
      <c r="I979" s="48">
        <f>SUM(H615:H979)</f>
        <v>226.36</v>
      </c>
      <c r="K979" s="134">
        <v>945</v>
      </c>
      <c r="L979" s="680">
        <v>46021</v>
      </c>
      <c r="M979" s="136"/>
      <c r="N979" s="137">
        <f t="shared" si="55"/>
        <v>0</v>
      </c>
      <c r="O979" s="138">
        <v>0</v>
      </c>
      <c r="P979" s="288">
        <f t="shared" si="56"/>
        <v>0</v>
      </c>
      <c r="Q979" s="41"/>
    </row>
    <row r="980" spans="1:18" ht="15.6" x14ac:dyDescent="0.3">
      <c r="A980" s="150"/>
      <c r="B980" s="142">
        <f t="shared" si="50"/>
        <v>738.36</v>
      </c>
      <c r="C980" s="128"/>
      <c r="D980" s="34">
        <f t="shared" si="51"/>
        <v>738.36</v>
      </c>
      <c r="E980" s="514">
        <v>46022</v>
      </c>
      <c r="F980" s="37">
        <v>738.36</v>
      </c>
      <c r="G980" s="515">
        <v>46023</v>
      </c>
      <c r="H980" s="76">
        <f t="shared" si="52"/>
        <v>0</v>
      </c>
      <c r="K980" s="134">
        <v>945</v>
      </c>
      <c r="L980" s="680">
        <v>46022</v>
      </c>
      <c r="M980" s="136"/>
      <c r="N980" s="137">
        <f t="shared" si="55"/>
        <v>0</v>
      </c>
      <c r="O980" s="138">
        <v>0</v>
      </c>
      <c r="P980" s="288">
        <f t="shared" si="56"/>
        <v>0</v>
      </c>
      <c r="Q980" s="41"/>
      <c r="R980" s="48">
        <f>SUM(P616:P980)</f>
        <v>1570</v>
      </c>
    </row>
    <row r="981" spans="1:18" ht="15.6" x14ac:dyDescent="0.3">
      <c r="A981" s="150"/>
      <c r="B981" s="142">
        <f t="shared" si="50"/>
        <v>738.4</v>
      </c>
      <c r="C981" s="128"/>
      <c r="D981" s="34">
        <f t="shared" si="51"/>
        <v>738.36</v>
      </c>
      <c r="E981" s="514">
        <v>46023</v>
      </c>
      <c r="F981" s="37">
        <v>738.4</v>
      </c>
      <c r="G981" s="515">
        <v>46024</v>
      </c>
      <c r="H981" s="76">
        <f t="shared" si="52"/>
        <v>3.999999999996362E-2</v>
      </c>
      <c r="K981" s="134">
        <v>945</v>
      </c>
      <c r="L981" s="680">
        <v>46023</v>
      </c>
      <c r="M981" s="136"/>
      <c r="N981" s="137">
        <f t="shared" si="55"/>
        <v>0</v>
      </c>
      <c r="O981" s="138">
        <v>0</v>
      </c>
      <c r="P981" s="288">
        <f t="shared" si="56"/>
        <v>0</v>
      </c>
      <c r="Q981" s="41"/>
    </row>
    <row r="982" spans="1:18" ht="15.6" x14ac:dyDescent="0.3">
      <c r="A982" s="150"/>
      <c r="B982" s="142">
        <f t="shared" ref="B982:B997" si="57">F982</f>
        <v>738.4</v>
      </c>
      <c r="C982" s="128"/>
      <c r="D982" s="34">
        <f t="shared" ref="D982:D997" si="58">F981</f>
        <v>738.4</v>
      </c>
      <c r="E982" s="514">
        <v>46024</v>
      </c>
      <c r="F982" s="37">
        <v>738.4</v>
      </c>
      <c r="G982" s="515">
        <v>46025</v>
      </c>
      <c r="H982" s="76">
        <f t="shared" ref="H982:H997" si="59">F982-D982</f>
        <v>0</v>
      </c>
      <c r="K982" s="134">
        <v>946</v>
      </c>
      <c r="L982" s="680">
        <v>46024</v>
      </c>
      <c r="M982" s="136"/>
      <c r="N982" s="137">
        <f t="shared" ref="N982:N997" si="60">O981</f>
        <v>0</v>
      </c>
      <c r="O982" s="138">
        <v>0</v>
      </c>
      <c r="P982" s="288">
        <f t="shared" ref="P982:P997" si="61">M982+N982-O982</f>
        <v>0</v>
      </c>
      <c r="Q982" s="41"/>
    </row>
    <row r="983" spans="1:18" ht="15.6" x14ac:dyDescent="0.3">
      <c r="A983" s="150"/>
      <c r="B983" s="142">
        <f t="shared" si="57"/>
        <v>738.4</v>
      </c>
      <c r="C983" s="128"/>
      <c r="D983" s="34">
        <f t="shared" si="58"/>
        <v>738.4</v>
      </c>
      <c r="E983" s="514">
        <v>46025</v>
      </c>
      <c r="F983" s="37">
        <v>738.4</v>
      </c>
      <c r="G983" s="515">
        <v>46026</v>
      </c>
      <c r="H983" s="76">
        <f t="shared" si="59"/>
        <v>0</v>
      </c>
      <c r="K983" s="134">
        <v>947</v>
      </c>
      <c r="L983" s="680">
        <v>46025</v>
      </c>
      <c r="M983" s="136"/>
      <c r="N983" s="137">
        <f t="shared" si="60"/>
        <v>0</v>
      </c>
      <c r="O983" s="138">
        <v>0</v>
      </c>
      <c r="P983" s="288">
        <f t="shared" si="61"/>
        <v>0</v>
      </c>
      <c r="Q983" s="41"/>
    </row>
    <row r="984" spans="1:18" ht="15.6" x14ac:dyDescent="0.3">
      <c r="A984" s="150"/>
      <c r="B984" s="142">
        <f t="shared" si="57"/>
        <v>738.4</v>
      </c>
      <c r="C984" s="128"/>
      <c r="D984" s="34">
        <f t="shared" si="58"/>
        <v>738.4</v>
      </c>
      <c r="E984" s="514">
        <v>46026</v>
      </c>
      <c r="F984" s="37">
        <v>738.4</v>
      </c>
      <c r="G984" s="515">
        <v>46027</v>
      </c>
      <c r="H984" s="76">
        <f t="shared" si="59"/>
        <v>0</v>
      </c>
      <c r="K984" s="134">
        <v>948</v>
      </c>
      <c r="L984" s="680">
        <v>46026</v>
      </c>
      <c r="M984" s="136"/>
      <c r="N984" s="137">
        <f t="shared" si="60"/>
        <v>0</v>
      </c>
      <c r="O984" s="138">
        <v>0</v>
      </c>
      <c r="P984" s="288">
        <f t="shared" si="61"/>
        <v>0</v>
      </c>
      <c r="Q984" s="41"/>
    </row>
    <row r="985" spans="1:18" ht="15.6" x14ac:dyDescent="0.3">
      <c r="A985" s="150"/>
      <c r="B985" s="142">
        <f t="shared" si="57"/>
        <v>738.4</v>
      </c>
      <c r="C985" s="128"/>
      <c r="D985" s="34">
        <f t="shared" si="58"/>
        <v>738.4</v>
      </c>
      <c r="E985" s="514">
        <v>46027</v>
      </c>
      <c r="F985" s="37">
        <v>738.4</v>
      </c>
      <c r="G985" s="515">
        <v>46028</v>
      </c>
      <c r="H985" s="76">
        <f t="shared" si="59"/>
        <v>0</v>
      </c>
      <c r="K985" s="134">
        <v>949</v>
      </c>
      <c r="L985" s="680">
        <v>46027</v>
      </c>
      <c r="M985" s="136"/>
      <c r="N985" s="137">
        <f t="shared" si="60"/>
        <v>0</v>
      </c>
      <c r="O985" s="138">
        <v>0</v>
      </c>
      <c r="P985" s="288">
        <f t="shared" si="61"/>
        <v>0</v>
      </c>
      <c r="Q985" s="41"/>
    </row>
    <row r="986" spans="1:18" ht="15.6" x14ac:dyDescent="0.3">
      <c r="A986" s="150"/>
      <c r="B986" s="142">
        <f t="shared" si="57"/>
        <v>738.4</v>
      </c>
      <c r="C986" s="128"/>
      <c r="D986" s="34">
        <f t="shared" si="58"/>
        <v>738.4</v>
      </c>
      <c r="E986" s="514">
        <v>46028</v>
      </c>
      <c r="F986" s="37">
        <v>738.4</v>
      </c>
      <c r="G986" s="515">
        <v>46029</v>
      </c>
      <c r="H986" s="76">
        <f t="shared" si="59"/>
        <v>0</v>
      </c>
      <c r="K986" s="134">
        <v>950</v>
      </c>
      <c r="L986" s="680">
        <v>46028</v>
      </c>
      <c r="M986" s="136"/>
      <c r="N986" s="137">
        <f t="shared" si="60"/>
        <v>0</v>
      </c>
      <c r="O986" s="138">
        <v>0</v>
      </c>
      <c r="P986" s="288">
        <f t="shared" si="61"/>
        <v>0</v>
      </c>
      <c r="Q986" s="41"/>
    </row>
    <row r="987" spans="1:18" ht="15.6" x14ac:dyDescent="0.3">
      <c r="A987" s="150"/>
      <c r="B987" s="142">
        <f t="shared" si="57"/>
        <v>738.4</v>
      </c>
      <c r="C987" s="128"/>
      <c r="D987" s="34">
        <f t="shared" si="58"/>
        <v>738.4</v>
      </c>
      <c r="E987" s="514">
        <v>46029</v>
      </c>
      <c r="F987" s="37">
        <v>738.4</v>
      </c>
      <c r="G987" s="515">
        <v>46030</v>
      </c>
      <c r="H987" s="76">
        <f t="shared" si="59"/>
        <v>0</v>
      </c>
      <c r="K987" s="134">
        <v>951</v>
      </c>
      <c r="L987" s="680">
        <v>46029</v>
      </c>
      <c r="M987" s="136"/>
      <c r="N987" s="137">
        <f t="shared" si="60"/>
        <v>0</v>
      </c>
      <c r="O987" s="138">
        <v>0</v>
      </c>
      <c r="P987" s="288">
        <f t="shared" si="61"/>
        <v>0</v>
      </c>
      <c r="Q987" s="41"/>
    </row>
    <row r="988" spans="1:18" ht="15.6" x14ac:dyDescent="0.3">
      <c r="A988" s="150"/>
      <c r="B988" s="142">
        <f t="shared" si="57"/>
        <v>738.4</v>
      </c>
      <c r="C988" s="128"/>
      <c r="D988" s="34">
        <f t="shared" si="58"/>
        <v>738.4</v>
      </c>
      <c r="E988" s="514">
        <v>46030</v>
      </c>
      <c r="F988" s="37">
        <v>738.4</v>
      </c>
      <c r="G988" s="515">
        <v>46031</v>
      </c>
      <c r="H988" s="76">
        <f t="shared" si="59"/>
        <v>0</v>
      </c>
      <c r="K988" s="134">
        <v>952</v>
      </c>
      <c r="L988" s="680">
        <v>46030</v>
      </c>
      <c r="M988" s="136"/>
      <c r="N988" s="137">
        <f t="shared" si="60"/>
        <v>0</v>
      </c>
      <c r="O988" s="138">
        <v>0</v>
      </c>
      <c r="P988" s="288">
        <f t="shared" si="61"/>
        <v>0</v>
      </c>
      <c r="Q988" s="41"/>
    </row>
    <row r="989" spans="1:18" ht="15.6" x14ac:dyDescent="0.3">
      <c r="A989" s="150"/>
      <c r="B989" s="142">
        <f t="shared" si="57"/>
        <v>738.4</v>
      </c>
      <c r="C989" s="128"/>
      <c r="D989" s="34">
        <f t="shared" si="58"/>
        <v>738.4</v>
      </c>
      <c r="E989" s="514">
        <v>46031</v>
      </c>
      <c r="F989" s="37">
        <v>738.4</v>
      </c>
      <c r="G989" s="515">
        <v>46032</v>
      </c>
      <c r="H989" s="76">
        <f t="shared" si="59"/>
        <v>0</v>
      </c>
      <c r="K989" s="134">
        <v>953</v>
      </c>
      <c r="L989" s="680">
        <v>46031</v>
      </c>
      <c r="M989" s="136"/>
      <c r="N989" s="137">
        <f t="shared" si="60"/>
        <v>0</v>
      </c>
      <c r="O989" s="138">
        <v>0</v>
      </c>
      <c r="P989" s="288">
        <f t="shared" si="61"/>
        <v>0</v>
      </c>
      <c r="Q989" s="41"/>
    </row>
    <row r="990" spans="1:18" ht="15.6" x14ac:dyDescent="0.3">
      <c r="A990" s="150"/>
      <c r="B990" s="142">
        <f t="shared" si="57"/>
        <v>738.4</v>
      </c>
      <c r="C990" s="128"/>
      <c r="D990" s="34">
        <f t="shared" si="58"/>
        <v>738.4</v>
      </c>
      <c r="E990" s="514">
        <v>46032</v>
      </c>
      <c r="F990" s="37">
        <v>738.4</v>
      </c>
      <c r="G990" s="515">
        <v>46033</v>
      </c>
      <c r="H990" s="76">
        <f t="shared" si="59"/>
        <v>0</v>
      </c>
      <c r="K990" s="134">
        <v>954</v>
      </c>
      <c r="L990" s="680">
        <v>46032</v>
      </c>
      <c r="M990" s="136">
        <v>60</v>
      </c>
      <c r="N990" s="137">
        <f t="shared" si="60"/>
        <v>0</v>
      </c>
      <c r="O990" s="138">
        <v>60</v>
      </c>
      <c r="P990" s="288">
        <f t="shared" si="61"/>
        <v>0</v>
      </c>
      <c r="Q990" s="41"/>
    </row>
    <row r="991" spans="1:18" ht="15.6" x14ac:dyDescent="0.3">
      <c r="A991" s="150"/>
      <c r="B991" s="142">
        <f t="shared" si="57"/>
        <v>738.4</v>
      </c>
      <c r="C991" s="128"/>
      <c r="D991" s="34">
        <f t="shared" si="58"/>
        <v>738.4</v>
      </c>
      <c r="E991" s="514">
        <v>46033</v>
      </c>
      <c r="F991" s="37">
        <v>738.4</v>
      </c>
      <c r="G991" s="515">
        <v>46034</v>
      </c>
      <c r="H991" s="76">
        <f t="shared" si="59"/>
        <v>0</v>
      </c>
      <c r="K991" s="134">
        <v>955</v>
      </c>
      <c r="L991" s="680">
        <v>46033</v>
      </c>
      <c r="M991" s="136"/>
      <c r="N991" s="137">
        <f t="shared" si="60"/>
        <v>60</v>
      </c>
      <c r="O991" s="138">
        <v>60</v>
      </c>
      <c r="P991" s="288">
        <f t="shared" si="61"/>
        <v>0</v>
      </c>
      <c r="Q991" s="41"/>
    </row>
    <row r="992" spans="1:18" ht="15.6" x14ac:dyDescent="0.3">
      <c r="A992" s="150"/>
      <c r="B992" s="142">
        <f t="shared" si="57"/>
        <v>738.4</v>
      </c>
      <c r="C992" s="128"/>
      <c r="D992" s="34">
        <f t="shared" si="58"/>
        <v>738.4</v>
      </c>
      <c r="E992" s="514">
        <v>46034</v>
      </c>
      <c r="F992" s="37">
        <v>738.4</v>
      </c>
      <c r="G992" s="515">
        <v>46035</v>
      </c>
      <c r="H992" s="76">
        <f t="shared" si="59"/>
        <v>0</v>
      </c>
      <c r="K992" s="134">
        <v>956</v>
      </c>
      <c r="L992" s="680">
        <v>46034</v>
      </c>
      <c r="M992" s="136"/>
      <c r="N992" s="137">
        <f t="shared" si="60"/>
        <v>60</v>
      </c>
      <c r="O992" s="138">
        <v>60</v>
      </c>
      <c r="P992" s="288">
        <f t="shared" si="61"/>
        <v>0</v>
      </c>
      <c r="Q992" s="41"/>
    </row>
    <row r="993" spans="1:17" ht="15.6" x14ac:dyDescent="0.3">
      <c r="A993" s="150"/>
      <c r="B993" s="142">
        <f t="shared" si="57"/>
        <v>738.4</v>
      </c>
      <c r="C993" s="128"/>
      <c r="D993" s="34">
        <f t="shared" si="58"/>
        <v>738.4</v>
      </c>
      <c r="E993" s="514">
        <v>46035</v>
      </c>
      <c r="F993" s="37">
        <v>738.4</v>
      </c>
      <c r="G993" s="515">
        <v>46036</v>
      </c>
      <c r="H993" s="76">
        <f t="shared" si="59"/>
        <v>0</v>
      </c>
      <c r="K993" s="134">
        <v>957</v>
      </c>
      <c r="L993" s="680">
        <v>46035</v>
      </c>
      <c r="M993" s="136"/>
      <c r="N993" s="137">
        <f t="shared" si="60"/>
        <v>60</v>
      </c>
      <c r="O993" s="138">
        <v>60</v>
      </c>
      <c r="P993" s="288">
        <f t="shared" si="61"/>
        <v>0</v>
      </c>
      <c r="Q993" s="41"/>
    </row>
    <row r="994" spans="1:17" ht="15.6" x14ac:dyDescent="0.3">
      <c r="A994" s="150"/>
      <c r="B994" s="142">
        <f t="shared" si="57"/>
        <v>744.25</v>
      </c>
      <c r="C994" s="128"/>
      <c r="D994" s="34">
        <f t="shared" si="58"/>
        <v>738.4</v>
      </c>
      <c r="E994" s="514">
        <v>46036</v>
      </c>
      <c r="F994" s="37">
        <v>744.25</v>
      </c>
      <c r="G994" s="515">
        <v>46037</v>
      </c>
      <c r="H994" s="76">
        <f t="shared" si="59"/>
        <v>5.8500000000000227</v>
      </c>
      <c r="K994" s="134">
        <v>958</v>
      </c>
      <c r="L994" s="680">
        <v>46036</v>
      </c>
      <c r="M994" s="136"/>
      <c r="N994" s="137">
        <f t="shared" si="60"/>
        <v>60</v>
      </c>
      <c r="O994" s="138">
        <v>40</v>
      </c>
      <c r="P994" s="288">
        <f t="shared" si="61"/>
        <v>20</v>
      </c>
      <c r="Q994" s="41"/>
    </row>
    <row r="995" spans="1:17" ht="15.6" x14ac:dyDescent="0.3">
      <c r="A995" s="150"/>
      <c r="B995" s="142">
        <f t="shared" si="57"/>
        <v>747.95</v>
      </c>
      <c r="C995" s="128"/>
      <c r="D995" s="34">
        <f t="shared" si="58"/>
        <v>744.25</v>
      </c>
      <c r="E995" s="514">
        <v>46037</v>
      </c>
      <c r="F995" s="37">
        <v>747.95</v>
      </c>
      <c r="G995" s="515">
        <v>46038</v>
      </c>
      <c r="H995" s="76">
        <f t="shared" si="59"/>
        <v>3.7000000000000455</v>
      </c>
      <c r="K995" s="134">
        <v>959</v>
      </c>
      <c r="L995" s="680">
        <v>46037</v>
      </c>
      <c r="M995" s="136">
        <v>30</v>
      </c>
      <c r="N995" s="137">
        <f t="shared" si="60"/>
        <v>40</v>
      </c>
      <c r="O995" s="138">
        <v>20</v>
      </c>
      <c r="P995" s="288">
        <f t="shared" si="61"/>
        <v>50</v>
      </c>
      <c r="Q995" s="41"/>
    </row>
    <row r="996" spans="1:17" ht="15.6" x14ac:dyDescent="0.3">
      <c r="A996" s="150"/>
      <c r="B996" s="142">
        <f t="shared" si="57"/>
        <v>754.7</v>
      </c>
      <c r="C996" s="128"/>
      <c r="D996" s="34">
        <f t="shared" si="58"/>
        <v>747.95</v>
      </c>
      <c r="E996" s="514">
        <v>46038</v>
      </c>
      <c r="F996" s="37">
        <v>754.7</v>
      </c>
      <c r="G996" s="515">
        <v>46039</v>
      </c>
      <c r="H996" s="76">
        <f t="shared" si="59"/>
        <v>6.75</v>
      </c>
      <c r="K996" s="134">
        <v>960</v>
      </c>
      <c r="L996" s="680">
        <v>46038</v>
      </c>
      <c r="M996" s="136">
        <v>30</v>
      </c>
      <c r="N996" s="137">
        <f t="shared" si="60"/>
        <v>20</v>
      </c>
      <c r="O996" s="138">
        <v>15</v>
      </c>
      <c r="P996" s="288">
        <f t="shared" si="61"/>
        <v>35</v>
      </c>
      <c r="Q996" s="41"/>
    </row>
    <row r="997" spans="1:17" ht="15.6" x14ac:dyDescent="0.3">
      <c r="A997" s="150"/>
      <c r="B997" s="142">
        <f t="shared" si="57"/>
        <v>754.7</v>
      </c>
      <c r="C997" s="128"/>
      <c r="D997" s="34">
        <f t="shared" si="58"/>
        <v>754.7</v>
      </c>
      <c r="E997" s="514">
        <v>46039</v>
      </c>
      <c r="F997" s="37">
        <v>754.7</v>
      </c>
      <c r="G997" s="515">
        <v>46040</v>
      </c>
      <c r="H997" s="76">
        <f t="shared" si="59"/>
        <v>0</v>
      </c>
      <c r="K997" s="134">
        <v>961</v>
      </c>
      <c r="L997" s="680">
        <v>46039</v>
      </c>
      <c r="M997" s="136"/>
      <c r="N997" s="137">
        <f t="shared" si="60"/>
        <v>15</v>
      </c>
      <c r="O997" s="138">
        <v>15</v>
      </c>
      <c r="P997" s="288">
        <f t="shared" si="61"/>
        <v>0</v>
      </c>
      <c r="Q997" s="41"/>
    </row>
    <row r="998" spans="1:17" ht="15.6" x14ac:dyDescent="0.3">
      <c r="A998" s="150"/>
      <c r="B998" s="142">
        <f t="shared" ref="B998:B1061" si="62">F998</f>
        <v>754.7</v>
      </c>
      <c r="C998" s="128"/>
      <c r="D998" s="34">
        <f t="shared" ref="D998:D1061" si="63">F997</f>
        <v>754.7</v>
      </c>
      <c r="E998" s="514">
        <v>46040</v>
      </c>
      <c r="F998" s="37">
        <v>754.7</v>
      </c>
      <c r="G998" s="515">
        <v>46041</v>
      </c>
      <c r="H998" s="76">
        <f t="shared" ref="H998:H1061" si="64">F998-D998</f>
        <v>0</v>
      </c>
      <c r="K998" s="134">
        <v>962</v>
      </c>
      <c r="L998" s="680">
        <v>46040</v>
      </c>
      <c r="M998" s="136"/>
      <c r="N998" s="137">
        <f t="shared" ref="N998:N1061" si="65">O997</f>
        <v>15</v>
      </c>
      <c r="O998" s="138">
        <v>15</v>
      </c>
      <c r="P998" s="288">
        <f t="shared" ref="P998:P1061" si="66">M998+N998-O998</f>
        <v>0</v>
      </c>
      <c r="Q998" s="41"/>
    </row>
    <row r="999" spans="1:17" ht="15.6" x14ac:dyDescent="0.3">
      <c r="A999" s="150"/>
      <c r="B999" s="142">
        <f t="shared" si="62"/>
        <v>755.92</v>
      </c>
      <c r="C999" s="128"/>
      <c r="D999" s="34">
        <f t="shared" si="63"/>
        <v>754.7</v>
      </c>
      <c r="E999" s="514">
        <v>46041</v>
      </c>
      <c r="F999" s="37">
        <v>755.92</v>
      </c>
      <c r="G999" s="515">
        <v>46042</v>
      </c>
      <c r="H999" s="76">
        <f t="shared" si="64"/>
        <v>1.2199999999999136</v>
      </c>
      <c r="K999" s="134">
        <v>963</v>
      </c>
      <c r="L999" s="680">
        <v>46041</v>
      </c>
      <c r="M999" s="136">
        <v>30</v>
      </c>
      <c r="N999" s="137">
        <f t="shared" si="65"/>
        <v>15</v>
      </c>
      <c r="O999" s="138">
        <v>0</v>
      </c>
      <c r="P999" s="288">
        <f t="shared" si="66"/>
        <v>45</v>
      </c>
      <c r="Q999" s="41"/>
    </row>
    <row r="1000" spans="1:17" ht="15.6" x14ac:dyDescent="0.3">
      <c r="A1000" s="150"/>
      <c r="B1000" s="142">
        <f t="shared" si="62"/>
        <v>755.92</v>
      </c>
      <c r="C1000" s="128"/>
      <c r="D1000" s="34">
        <f t="shared" si="63"/>
        <v>755.92</v>
      </c>
      <c r="E1000" s="514">
        <v>46042</v>
      </c>
      <c r="F1000" s="37">
        <v>755.92</v>
      </c>
      <c r="G1000" s="515">
        <v>46043</v>
      </c>
      <c r="H1000" s="76">
        <f t="shared" si="64"/>
        <v>0</v>
      </c>
      <c r="K1000" s="134">
        <v>964</v>
      </c>
      <c r="L1000" s="680">
        <v>46042</v>
      </c>
      <c r="M1000" s="136"/>
      <c r="N1000" s="137">
        <f t="shared" si="65"/>
        <v>0</v>
      </c>
      <c r="O1000" s="138">
        <v>0</v>
      </c>
      <c r="P1000" s="288">
        <f t="shared" si="66"/>
        <v>0</v>
      </c>
      <c r="Q1000" s="41"/>
    </row>
    <row r="1001" spans="1:17" ht="15" customHeight="1" x14ac:dyDescent="0.3">
      <c r="B1001" s="142">
        <f t="shared" si="62"/>
        <v>755.92</v>
      </c>
      <c r="C1001" s="128"/>
      <c r="D1001" s="34">
        <f t="shared" si="63"/>
        <v>755.92</v>
      </c>
      <c r="E1001" s="514">
        <v>46043</v>
      </c>
      <c r="F1001" s="37">
        <v>755.92</v>
      </c>
      <c r="G1001" s="515">
        <v>46044</v>
      </c>
      <c r="H1001" s="76">
        <f t="shared" si="64"/>
        <v>0</v>
      </c>
      <c r="K1001" s="134">
        <v>965</v>
      </c>
      <c r="L1001" s="680">
        <v>46043</v>
      </c>
      <c r="M1001" s="136"/>
      <c r="N1001" s="137">
        <f t="shared" si="65"/>
        <v>0</v>
      </c>
      <c r="O1001" s="138">
        <v>0</v>
      </c>
      <c r="P1001" s="288">
        <f t="shared" si="66"/>
        <v>0</v>
      </c>
      <c r="Q1001" s="41"/>
    </row>
    <row r="1002" spans="1:17" ht="15" customHeight="1" x14ac:dyDescent="0.3">
      <c r="B1002" s="142">
        <f t="shared" si="62"/>
        <v>755.92</v>
      </c>
      <c r="C1002" s="128"/>
      <c r="D1002" s="34">
        <f t="shared" si="63"/>
        <v>755.92</v>
      </c>
      <c r="E1002" s="514">
        <v>46044</v>
      </c>
      <c r="F1002" s="37">
        <v>755.92</v>
      </c>
      <c r="G1002" s="515">
        <v>46045</v>
      </c>
      <c r="H1002" s="76">
        <f t="shared" si="64"/>
        <v>0</v>
      </c>
      <c r="K1002" s="134">
        <v>966</v>
      </c>
      <c r="L1002" s="680">
        <v>46044</v>
      </c>
      <c r="M1002" s="136"/>
      <c r="N1002" s="137">
        <f t="shared" si="65"/>
        <v>0</v>
      </c>
      <c r="O1002" s="138">
        <v>0</v>
      </c>
      <c r="P1002" s="288">
        <f t="shared" si="66"/>
        <v>0</v>
      </c>
      <c r="Q1002" s="41"/>
    </row>
    <row r="1003" spans="1:17" ht="15" customHeight="1" x14ac:dyDescent="0.3">
      <c r="B1003" s="142">
        <f t="shared" si="62"/>
        <v>755.92</v>
      </c>
      <c r="C1003" s="128"/>
      <c r="D1003" s="34">
        <f t="shared" si="63"/>
        <v>755.92</v>
      </c>
      <c r="E1003" s="514">
        <v>46045</v>
      </c>
      <c r="F1003" s="37">
        <v>755.92</v>
      </c>
      <c r="G1003" s="515">
        <v>46046</v>
      </c>
      <c r="H1003" s="76">
        <f t="shared" si="64"/>
        <v>0</v>
      </c>
      <c r="K1003" s="134">
        <v>967</v>
      </c>
      <c r="L1003" s="680">
        <v>46045</v>
      </c>
      <c r="M1003" s="136"/>
      <c r="N1003" s="137">
        <f t="shared" si="65"/>
        <v>0</v>
      </c>
      <c r="O1003" s="138">
        <v>0</v>
      </c>
      <c r="P1003" s="288">
        <f t="shared" si="66"/>
        <v>0</v>
      </c>
      <c r="Q1003" s="41"/>
    </row>
    <row r="1004" spans="1:17" ht="15" customHeight="1" x14ac:dyDescent="0.3">
      <c r="B1004" s="142">
        <f t="shared" si="62"/>
        <v>755.92</v>
      </c>
      <c r="C1004" s="128"/>
      <c r="D1004" s="34">
        <f t="shared" si="63"/>
        <v>755.92</v>
      </c>
      <c r="E1004" s="514">
        <v>46046</v>
      </c>
      <c r="F1004" s="37">
        <v>755.92</v>
      </c>
      <c r="G1004" s="515">
        <v>46047</v>
      </c>
      <c r="H1004" s="76">
        <f t="shared" si="64"/>
        <v>0</v>
      </c>
      <c r="K1004" s="134">
        <v>968</v>
      </c>
      <c r="L1004" s="680">
        <v>46046</v>
      </c>
      <c r="M1004" s="136"/>
      <c r="N1004" s="137">
        <f t="shared" si="65"/>
        <v>0</v>
      </c>
      <c r="O1004" s="138">
        <v>0</v>
      </c>
      <c r="P1004" s="288">
        <f t="shared" si="66"/>
        <v>0</v>
      </c>
      <c r="Q1004" s="41"/>
    </row>
    <row r="1005" spans="1:17" ht="15" customHeight="1" x14ac:dyDescent="0.3">
      <c r="B1005" s="142">
        <f t="shared" si="62"/>
        <v>755.92</v>
      </c>
      <c r="C1005" s="128"/>
      <c r="D1005" s="34">
        <f t="shared" si="63"/>
        <v>755.92</v>
      </c>
      <c r="E1005" s="514">
        <v>46047</v>
      </c>
      <c r="F1005" s="37">
        <v>755.92</v>
      </c>
      <c r="G1005" s="515">
        <v>46048</v>
      </c>
      <c r="H1005" s="76">
        <f t="shared" si="64"/>
        <v>0</v>
      </c>
      <c r="K1005" s="134">
        <v>969</v>
      </c>
      <c r="L1005" s="680">
        <v>46047</v>
      </c>
      <c r="M1005" s="136"/>
      <c r="N1005" s="137">
        <f t="shared" si="65"/>
        <v>0</v>
      </c>
      <c r="O1005" s="138">
        <v>0</v>
      </c>
      <c r="P1005" s="288">
        <f t="shared" si="66"/>
        <v>0</v>
      </c>
      <c r="Q1005" s="41"/>
    </row>
    <row r="1006" spans="1:17" ht="15" customHeight="1" x14ac:dyDescent="0.3">
      <c r="B1006" s="142">
        <f t="shared" si="62"/>
        <v>755.92</v>
      </c>
      <c r="C1006" s="128"/>
      <c r="D1006" s="34">
        <f t="shared" si="63"/>
        <v>755.92</v>
      </c>
      <c r="E1006" s="514">
        <v>46048</v>
      </c>
      <c r="F1006" s="37">
        <v>755.92</v>
      </c>
      <c r="G1006" s="515">
        <v>46049</v>
      </c>
      <c r="H1006" s="76">
        <f t="shared" si="64"/>
        <v>0</v>
      </c>
      <c r="K1006" s="134">
        <v>970</v>
      </c>
      <c r="L1006" s="680">
        <v>46048</v>
      </c>
      <c r="M1006" s="136"/>
      <c r="N1006" s="137">
        <f t="shared" si="65"/>
        <v>0</v>
      </c>
      <c r="O1006" s="138">
        <v>0</v>
      </c>
      <c r="P1006" s="288">
        <f t="shared" si="66"/>
        <v>0</v>
      </c>
      <c r="Q1006" s="41"/>
    </row>
    <row r="1007" spans="1:17" ht="15" customHeight="1" x14ac:dyDescent="0.3">
      <c r="B1007" s="142">
        <f t="shared" si="62"/>
        <v>755.92</v>
      </c>
      <c r="C1007" s="128"/>
      <c r="D1007" s="34">
        <f t="shared" si="63"/>
        <v>755.92</v>
      </c>
      <c r="E1007" s="514">
        <v>46049</v>
      </c>
      <c r="F1007" s="37">
        <v>755.92</v>
      </c>
      <c r="G1007" s="515">
        <v>46050</v>
      </c>
      <c r="H1007" s="76">
        <f t="shared" si="64"/>
        <v>0</v>
      </c>
      <c r="K1007" s="134">
        <v>971</v>
      </c>
      <c r="L1007" s="680">
        <v>46049</v>
      </c>
      <c r="M1007" s="136"/>
      <c r="N1007" s="137">
        <f t="shared" si="65"/>
        <v>0</v>
      </c>
      <c r="O1007" s="138">
        <v>0</v>
      </c>
      <c r="P1007" s="288">
        <f t="shared" si="66"/>
        <v>0</v>
      </c>
      <c r="Q1007" s="41"/>
    </row>
    <row r="1008" spans="1:17" ht="15" customHeight="1" x14ac:dyDescent="0.3">
      <c r="B1008" s="142">
        <f t="shared" si="62"/>
        <v>755.92</v>
      </c>
      <c r="C1008" s="128"/>
      <c r="D1008" s="34">
        <f t="shared" si="63"/>
        <v>755.92</v>
      </c>
      <c r="E1008" s="514">
        <v>46050</v>
      </c>
      <c r="F1008" s="37">
        <v>755.92</v>
      </c>
      <c r="G1008" s="515">
        <v>46051</v>
      </c>
      <c r="H1008" s="76">
        <f t="shared" si="64"/>
        <v>0</v>
      </c>
      <c r="K1008" s="134">
        <v>972</v>
      </c>
      <c r="L1008" s="680">
        <v>46050</v>
      </c>
      <c r="M1008" s="136"/>
      <c r="N1008" s="137">
        <f t="shared" si="65"/>
        <v>0</v>
      </c>
      <c r="O1008" s="138">
        <v>0</v>
      </c>
      <c r="P1008" s="288">
        <f t="shared" si="66"/>
        <v>0</v>
      </c>
      <c r="Q1008" s="41"/>
    </row>
    <row r="1009" spans="2:18" ht="15" customHeight="1" x14ac:dyDescent="0.3">
      <c r="B1009" s="142">
        <f t="shared" si="62"/>
        <v>755.92</v>
      </c>
      <c r="C1009" s="128"/>
      <c r="D1009" s="34">
        <f t="shared" si="63"/>
        <v>755.92</v>
      </c>
      <c r="E1009" s="514">
        <v>46051</v>
      </c>
      <c r="F1009" s="37">
        <v>755.92</v>
      </c>
      <c r="G1009" s="515">
        <v>46052</v>
      </c>
      <c r="H1009" s="76">
        <f t="shared" si="64"/>
        <v>0</v>
      </c>
      <c r="K1009" s="134">
        <v>973</v>
      </c>
      <c r="L1009" s="680">
        <v>46051</v>
      </c>
      <c r="M1009" s="136"/>
      <c r="N1009" s="137">
        <f t="shared" si="65"/>
        <v>0</v>
      </c>
      <c r="O1009" s="138">
        <v>0</v>
      </c>
      <c r="P1009" s="288">
        <f t="shared" si="66"/>
        <v>0</v>
      </c>
      <c r="Q1009" s="41"/>
    </row>
    <row r="1010" spans="2:18" ht="15" customHeight="1" x14ac:dyDescent="0.3">
      <c r="B1010" s="142">
        <f t="shared" si="62"/>
        <v>755.92</v>
      </c>
      <c r="C1010" s="128"/>
      <c r="D1010" s="34">
        <f t="shared" si="63"/>
        <v>755.92</v>
      </c>
      <c r="E1010" s="514">
        <v>46052</v>
      </c>
      <c r="F1010" s="37">
        <v>755.92</v>
      </c>
      <c r="G1010" s="515">
        <v>46053</v>
      </c>
      <c r="H1010" s="76">
        <f t="shared" si="64"/>
        <v>0</v>
      </c>
      <c r="I1010">
        <f>SUM(H980:H1010)</f>
        <v>17.559999999999945</v>
      </c>
      <c r="K1010" s="134">
        <v>974</v>
      </c>
      <c r="L1010" s="680">
        <v>46052</v>
      </c>
      <c r="M1010" s="136"/>
      <c r="N1010" s="137">
        <f t="shared" si="65"/>
        <v>0</v>
      </c>
      <c r="O1010" s="138">
        <v>0</v>
      </c>
      <c r="P1010" s="288">
        <f t="shared" si="66"/>
        <v>0</v>
      </c>
      <c r="Q1010" s="41"/>
    </row>
    <row r="1011" spans="2:18" ht="15" customHeight="1" x14ac:dyDescent="0.3">
      <c r="B1011" s="142">
        <f t="shared" si="62"/>
        <v>755.92</v>
      </c>
      <c r="C1011" s="128"/>
      <c r="D1011" s="34">
        <f t="shared" si="63"/>
        <v>755.92</v>
      </c>
      <c r="E1011" s="514">
        <v>46053</v>
      </c>
      <c r="F1011" s="37">
        <v>755.92</v>
      </c>
      <c r="G1011" s="515">
        <v>46054</v>
      </c>
      <c r="H1011" s="76">
        <f t="shared" si="64"/>
        <v>0</v>
      </c>
      <c r="K1011" s="134">
        <v>975</v>
      </c>
      <c r="L1011" s="680">
        <v>46053</v>
      </c>
      <c r="M1011" s="136"/>
      <c r="N1011" s="137">
        <f t="shared" si="65"/>
        <v>0</v>
      </c>
      <c r="O1011" s="138">
        <v>0</v>
      </c>
      <c r="P1011" s="288">
        <f t="shared" si="66"/>
        <v>0</v>
      </c>
      <c r="Q1011" s="41"/>
      <c r="R1011" s="48">
        <f>SUM(P981:P1011)</f>
        <v>150</v>
      </c>
    </row>
    <row r="1012" spans="2:18" ht="15" customHeight="1" x14ac:dyDescent="0.3">
      <c r="B1012" s="142">
        <f t="shared" si="62"/>
        <v>755.92</v>
      </c>
      <c r="C1012" s="128"/>
      <c r="D1012" s="34">
        <f t="shared" si="63"/>
        <v>755.92</v>
      </c>
      <c r="E1012" s="514">
        <v>46054</v>
      </c>
      <c r="F1012" s="37">
        <v>755.92</v>
      </c>
      <c r="G1012" s="515">
        <v>46055</v>
      </c>
      <c r="H1012" s="76">
        <f t="shared" si="64"/>
        <v>0</v>
      </c>
      <c r="K1012" s="134">
        <v>976</v>
      </c>
      <c r="L1012" s="680">
        <v>46054</v>
      </c>
      <c r="M1012" s="136"/>
      <c r="N1012" s="137">
        <f t="shared" si="65"/>
        <v>0</v>
      </c>
      <c r="O1012" s="138">
        <v>0</v>
      </c>
      <c r="P1012" s="288">
        <f t="shared" si="66"/>
        <v>0</v>
      </c>
      <c r="Q1012" s="41"/>
    </row>
    <row r="1013" spans="2:18" ht="15" customHeight="1" x14ac:dyDescent="0.3">
      <c r="B1013" s="142">
        <f t="shared" si="62"/>
        <v>755.92</v>
      </c>
      <c r="C1013" s="128"/>
      <c r="D1013" s="34">
        <f t="shared" si="63"/>
        <v>755.92</v>
      </c>
      <c r="E1013" s="514">
        <v>46055</v>
      </c>
      <c r="F1013" s="37">
        <v>755.92</v>
      </c>
      <c r="G1013" s="515">
        <v>46056</v>
      </c>
      <c r="H1013" s="76">
        <f t="shared" si="64"/>
        <v>0</v>
      </c>
      <c r="K1013" s="134">
        <v>977</v>
      </c>
      <c r="L1013" s="680">
        <v>46055</v>
      </c>
      <c r="M1013" s="136">
        <v>35</v>
      </c>
      <c r="N1013" s="137">
        <f t="shared" si="65"/>
        <v>0</v>
      </c>
      <c r="O1013" s="138">
        <v>35</v>
      </c>
      <c r="P1013" s="288">
        <f t="shared" si="66"/>
        <v>0</v>
      </c>
      <c r="Q1013" s="41"/>
    </row>
    <row r="1014" spans="2:18" ht="15" customHeight="1" x14ac:dyDescent="0.3">
      <c r="B1014" s="142">
        <f t="shared" si="62"/>
        <v>757.95</v>
      </c>
      <c r="C1014" s="128"/>
      <c r="D1014" s="34">
        <f t="shared" si="63"/>
        <v>755.92</v>
      </c>
      <c r="E1014" s="514">
        <v>46056</v>
      </c>
      <c r="F1014" s="37">
        <v>757.95</v>
      </c>
      <c r="G1014" s="515">
        <v>46057</v>
      </c>
      <c r="H1014" s="76">
        <f t="shared" si="64"/>
        <v>2.0300000000000864</v>
      </c>
      <c r="K1014" s="134">
        <v>978</v>
      </c>
      <c r="L1014" s="680">
        <v>46056</v>
      </c>
      <c r="M1014" s="136"/>
      <c r="N1014" s="137">
        <f t="shared" si="65"/>
        <v>35</v>
      </c>
      <c r="O1014" s="138">
        <v>5</v>
      </c>
      <c r="P1014" s="288">
        <f t="shared" si="66"/>
        <v>30</v>
      </c>
      <c r="Q1014" s="41"/>
    </row>
    <row r="1015" spans="2:18" ht="15" customHeight="1" x14ac:dyDescent="0.3">
      <c r="B1015" s="142">
        <f t="shared" si="62"/>
        <v>757.95</v>
      </c>
      <c r="C1015" s="128"/>
      <c r="D1015" s="34">
        <f t="shared" si="63"/>
        <v>757.95</v>
      </c>
      <c r="E1015" s="514">
        <v>46057</v>
      </c>
      <c r="F1015" s="37">
        <v>757.95</v>
      </c>
      <c r="G1015" s="515">
        <v>46058</v>
      </c>
      <c r="H1015" s="76">
        <f t="shared" si="64"/>
        <v>0</v>
      </c>
      <c r="K1015" s="134">
        <v>979</v>
      </c>
      <c r="L1015" s="680">
        <v>46057</v>
      </c>
      <c r="M1015" s="136"/>
      <c r="N1015" s="137">
        <f t="shared" si="65"/>
        <v>5</v>
      </c>
      <c r="O1015" s="138">
        <v>5</v>
      </c>
      <c r="P1015" s="288">
        <f t="shared" si="66"/>
        <v>0</v>
      </c>
      <c r="Q1015" s="41"/>
    </row>
    <row r="1016" spans="2:18" ht="15" customHeight="1" x14ac:dyDescent="0.3">
      <c r="B1016" s="142">
        <f t="shared" si="62"/>
        <v>757.95</v>
      </c>
      <c r="C1016" s="128"/>
      <c r="D1016" s="34">
        <f t="shared" si="63"/>
        <v>757.95</v>
      </c>
      <c r="E1016" s="514">
        <v>46058</v>
      </c>
      <c r="F1016" s="37">
        <v>757.95</v>
      </c>
      <c r="G1016" s="515">
        <v>46059</v>
      </c>
      <c r="H1016" s="76">
        <f t="shared" si="64"/>
        <v>0</v>
      </c>
      <c r="K1016" s="134">
        <v>980</v>
      </c>
      <c r="L1016" s="680">
        <v>46058</v>
      </c>
      <c r="M1016" s="136"/>
      <c r="N1016" s="137">
        <f t="shared" si="65"/>
        <v>5</v>
      </c>
      <c r="O1016" s="138">
        <v>5</v>
      </c>
      <c r="P1016" s="288">
        <f t="shared" si="66"/>
        <v>0</v>
      </c>
      <c r="Q1016" s="41"/>
    </row>
    <row r="1017" spans="2:18" ht="15" customHeight="1" x14ac:dyDescent="0.3">
      <c r="B1017" s="142">
        <f t="shared" si="62"/>
        <v>757.95</v>
      </c>
      <c r="C1017" s="128"/>
      <c r="D1017" s="34">
        <f t="shared" si="63"/>
        <v>757.95</v>
      </c>
      <c r="E1017" s="514">
        <v>46059</v>
      </c>
      <c r="F1017" s="37">
        <v>757.95</v>
      </c>
      <c r="G1017" s="515">
        <v>46060</v>
      </c>
      <c r="H1017" s="76">
        <f t="shared" si="64"/>
        <v>0</v>
      </c>
      <c r="K1017" s="134">
        <v>981</v>
      </c>
      <c r="L1017" s="680">
        <v>46059</v>
      </c>
      <c r="M1017" s="136"/>
      <c r="N1017" s="137">
        <f t="shared" si="65"/>
        <v>5</v>
      </c>
      <c r="O1017" s="138">
        <v>5</v>
      </c>
      <c r="P1017" s="288">
        <f t="shared" si="66"/>
        <v>0</v>
      </c>
      <c r="Q1017" s="41"/>
    </row>
    <row r="1018" spans="2:18" ht="15" customHeight="1" x14ac:dyDescent="0.3">
      <c r="B1018" s="142">
        <f t="shared" si="62"/>
        <v>757.95</v>
      </c>
      <c r="C1018" s="128"/>
      <c r="D1018" s="34">
        <f t="shared" si="63"/>
        <v>757.95</v>
      </c>
      <c r="E1018" s="514">
        <v>46060</v>
      </c>
      <c r="F1018" s="37">
        <v>757.95</v>
      </c>
      <c r="G1018" s="515">
        <v>46061</v>
      </c>
      <c r="H1018" s="76">
        <f t="shared" si="64"/>
        <v>0</v>
      </c>
      <c r="K1018" s="134">
        <v>982</v>
      </c>
      <c r="L1018" s="680">
        <v>46060</v>
      </c>
      <c r="M1018" s="136"/>
      <c r="N1018" s="137">
        <f t="shared" si="65"/>
        <v>5</v>
      </c>
      <c r="O1018" s="138">
        <v>5</v>
      </c>
      <c r="P1018" s="288">
        <f t="shared" si="66"/>
        <v>0</v>
      </c>
      <c r="Q1018" s="41"/>
    </row>
    <row r="1019" spans="2:18" ht="15" customHeight="1" x14ac:dyDescent="0.3">
      <c r="B1019" s="142">
        <f t="shared" si="62"/>
        <v>757.95</v>
      </c>
      <c r="C1019" s="128"/>
      <c r="D1019" s="34">
        <f t="shared" si="63"/>
        <v>757.95</v>
      </c>
      <c r="E1019" s="514">
        <v>46061</v>
      </c>
      <c r="F1019" s="37">
        <v>757.95</v>
      </c>
      <c r="G1019" s="515">
        <v>46062</v>
      </c>
      <c r="H1019" s="76">
        <f t="shared" si="64"/>
        <v>0</v>
      </c>
      <c r="K1019" s="134">
        <v>983</v>
      </c>
      <c r="L1019" s="680">
        <v>46061</v>
      </c>
      <c r="M1019" s="136"/>
      <c r="N1019" s="137">
        <f t="shared" si="65"/>
        <v>5</v>
      </c>
      <c r="O1019" s="138">
        <v>5</v>
      </c>
      <c r="P1019" s="288">
        <f t="shared" si="66"/>
        <v>0</v>
      </c>
      <c r="Q1019" s="41"/>
    </row>
    <row r="1020" spans="2:18" ht="15" customHeight="1" x14ac:dyDescent="0.3">
      <c r="B1020" s="142">
        <f t="shared" si="62"/>
        <v>757.95</v>
      </c>
      <c r="C1020" s="128"/>
      <c r="D1020" s="34">
        <f t="shared" si="63"/>
        <v>757.95</v>
      </c>
      <c r="E1020" s="514">
        <v>46062</v>
      </c>
      <c r="F1020" s="37">
        <v>757.95</v>
      </c>
      <c r="G1020" s="515">
        <v>46063</v>
      </c>
      <c r="H1020" s="76">
        <f t="shared" si="64"/>
        <v>0</v>
      </c>
      <c r="K1020" s="134">
        <v>984</v>
      </c>
      <c r="L1020" s="680">
        <v>46062</v>
      </c>
      <c r="M1020" s="136"/>
      <c r="N1020" s="137">
        <f t="shared" si="65"/>
        <v>5</v>
      </c>
      <c r="O1020" s="138">
        <v>5</v>
      </c>
      <c r="P1020" s="288">
        <f t="shared" si="66"/>
        <v>0</v>
      </c>
      <c r="Q1020" s="41"/>
    </row>
    <row r="1021" spans="2:18" ht="15" customHeight="1" x14ac:dyDescent="0.3">
      <c r="B1021" s="142">
        <f t="shared" si="62"/>
        <v>757.95</v>
      </c>
      <c r="C1021" s="128"/>
      <c r="D1021" s="34">
        <f t="shared" si="63"/>
        <v>757.95</v>
      </c>
      <c r="E1021" s="514">
        <v>46063</v>
      </c>
      <c r="F1021" s="37">
        <v>757.95</v>
      </c>
      <c r="G1021" s="515">
        <v>46064</v>
      </c>
      <c r="H1021" s="76">
        <f t="shared" si="64"/>
        <v>0</v>
      </c>
      <c r="K1021" s="134">
        <v>985</v>
      </c>
      <c r="L1021" s="680">
        <v>46063</v>
      </c>
      <c r="M1021" s="136"/>
      <c r="N1021" s="137">
        <f t="shared" si="65"/>
        <v>5</v>
      </c>
      <c r="O1021" s="138">
        <v>5</v>
      </c>
      <c r="P1021" s="288">
        <f t="shared" si="66"/>
        <v>0</v>
      </c>
      <c r="Q1021" s="41"/>
    </row>
    <row r="1022" spans="2:18" ht="15" customHeight="1" x14ac:dyDescent="0.3">
      <c r="B1022" s="142">
        <f t="shared" si="62"/>
        <v>758.2</v>
      </c>
      <c r="C1022" s="128"/>
      <c r="D1022" s="34">
        <f t="shared" si="63"/>
        <v>757.95</v>
      </c>
      <c r="E1022" s="514">
        <v>46064</v>
      </c>
      <c r="F1022" s="37">
        <v>758.2</v>
      </c>
      <c r="G1022" s="515">
        <v>46065</v>
      </c>
      <c r="H1022" s="76">
        <f t="shared" si="64"/>
        <v>0.25</v>
      </c>
      <c r="K1022" s="134">
        <v>986</v>
      </c>
      <c r="L1022" s="680">
        <v>46064</v>
      </c>
      <c r="M1022" s="136"/>
      <c r="N1022" s="137">
        <f t="shared" si="65"/>
        <v>5</v>
      </c>
      <c r="O1022" s="138">
        <v>5</v>
      </c>
      <c r="P1022" s="288">
        <f t="shared" si="66"/>
        <v>0</v>
      </c>
      <c r="Q1022" s="41"/>
    </row>
    <row r="1023" spans="2:18" ht="15" customHeight="1" x14ac:dyDescent="0.3">
      <c r="B1023" s="142">
        <f t="shared" si="62"/>
        <v>758.2</v>
      </c>
      <c r="C1023" s="128"/>
      <c r="D1023" s="34">
        <f t="shared" si="63"/>
        <v>758.2</v>
      </c>
      <c r="E1023" s="514">
        <v>46065</v>
      </c>
      <c r="F1023" s="37">
        <v>758.2</v>
      </c>
      <c r="G1023" s="515">
        <v>46066</v>
      </c>
      <c r="H1023" s="76">
        <f t="shared" si="64"/>
        <v>0</v>
      </c>
      <c r="K1023" s="134">
        <v>987</v>
      </c>
      <c r="L1023" s="680">
        <v>46065</v>
      </c>
      <c r="M1023" s="136"/>
      <c r="N1023" s="137">
        <f t="shared" si="65"/>
        <v>5</v>
      </c>
      <c r="O1023" s="138">
        <v>5</v>
      </c>
      <c r="P1023" s="288">
        <f t="shared" si="66"/>
        <v>0</v>
      </c>
      <c r="Q1023" s="41"/>
    </row>
    <row r="1024" spans="2:18" ht="15" customHeight="1" x14ac:dyDescent="0.3">
      <c r="B1024" s="142">
        <f t="shared" si="62"/>
        <v>758.2</v>
      </c>
      <c r="C1024" s="128"/>
      <c r="D1024" s="34">
        <f t="shared" si="63"/>
        <v>758.2</v>
      </c>
      <c r="E1024" s="514">
        <v>46066</v>
      </c>
      <c r="F1024" s="37">
        <v>758.2</v>
      </c>
      <c r="G1024" s="515">
        <v>46067</v>
      </c>
      <c r="H1024" s="76">
        <f t="shared" si="64"/>
        <v>0</v>
      </c>
      <c r="K1024" s="134">
        <v>988</v>
      </c>
      <c r="L1024" s="680">
        <v>46066</v>
      </c>
      <c r="M1024" s="136">
        <v>60</v>
      </c>
      <c r="N1024" s="137">
        <f t="shared" si="65"/>
        <v>5</v>
      </c>
      <c r="O1024" s="138">
        <v>65</v>
      </c>
      <c r="P1024" s="288">
        <f t="shared" si="66"/>
        <v>0</v>
      </c>
      <c r="Q1024" s="41"/>
    </row>
    <row r="1025" spans="2:18" ht="15" customHeight="1" x14ac:dyDescent="0.3">
      <c r="B1025" s="142">
        <f t="shared" si="62"/>
        <v>758.2</v>
      </c>
      <c r="C1025" s="128"/>
      <c r="D1025" s="34">
        <f t="shared" si="63"/>
        <v>758.2</v>
      </c>
      <c r="E1025" s="514">
        <v>46067</v>
      </c>
      <c r="F1025" s="37">
        <v>758.2</v>
      </c>
      <c r="G1025" s="515">
        <v>46068</v>
      </c>
      <c r="H1025" s="76">
        <f t="shared" si="64"/>
        <v>0</v>
      </c>
      <c r="K1025" s="134">
        <v>989</v>
      </c>
      <c r="L1025" s="680">
        <v>46067</v>
      </c>
      <c r="M1025" s="136"/>
      <c r="N1025" s="137">
        <f t="shared" si="65"/>
        <v>65</v>
      </c>
      <c r="O1025" s="138">
        <v>65</v>
      </c>
      <c r="P1025" s="288">
        <f t="shared" si="66"/>
        <v>0</v>
      </c>
      <c r="Q1025" s="41"/>
    </row>
    <row r="1026" spans="2:18" ht="15" customHeight="1" x14ac:dyDescent="0.3">
      <c r="B1026" s="142">
        <f t="shared" si="62"/>
        <v>758.2</v>
      </c>
      <c r="C1026" s="128"/>
      <c r="D1026" s="34">
        <f t="shared" si="63"/>
        <v>758.2</v>
      </c>
      <c r="E1026" s="514">
        <v>46068</v>
      </c>
      <c r="F1026" s="37">
        <v>758.2</v>
      </c>
      <c r="G1026" s="515">
        <v>46069</v>
      </c>
      <c r="H1026" s="76">
        <f t="shared" si="64"/>
        <v>0</v>
      </c>
      <c r="K1026" s="134">
        <v>990</v>
      </c>
      <c r="L1026" s="680">
        <v>46068</v>
      </c>
      <c r="M1026" s="136"/>
      <c r="N1026" s="137">
        <f t="shared" si="65"/>
        <v>65</v>
      </c>
      <c r="O1026" s="138">
        <v>65</v>
      </c>
      <c r="P1026" s="288">
        <f t="shared" si="66"/>
        <v>0</v>
      </c>
      <c r="Q1026" s="41"/>
    </row>
    <row r="1027" spans="2:18" ht="15" customHeight="1" x14ac:dyDescent="0.3">
      <c r="B1027" s="142">
        <f t="shared" si="62"/>
        <v>758.2</v>
      </c>
      <c r="C1027" s="128"/>
      <c r="D1027" s="34">
        <f t="shared" si="63"/>
        <v>758.2</v>
      </c>
      <c r="E1027" s="514">
        <v>46069</v>
      </c>
      <c r="F1027" s="37">
        <v>758.2</v>
      </c>
      <c r="G1027" s="515">
        <v>46070</v>
      </c>
      <c r="H1027" s="76">
        <f t="shared" si="64"/>
        <v>0</v>
      </c>
      <c r="K1027" s="134">
        <v>991</v>
      </c>
      <c r="L1027" s="680">
        <v>46069</v>
      </c>
      <c r="M1027" s="136"/>
      <c r="N1027" s="137">
        <f t="shared" si="65"/>
        <v>65</v>
      </c>
      <c r="O1027" s="138">
        <v>65</v>
      </c>
      <c r="P1027" s="288">
        <f t="shared" si="66"/>
        <v>0</v>
      </c>
      <c r="Q1027" s="41"/>
    </row>
    <row r="1028" spans="2:18" ht="15" customHeight="1" x14ac:dyDescent="0.3">
      <c r="B1028" s="142">
        <f t="shared" si="62"/>
        <v>758.2</v>
      </c>
      <c r="C1028" s="128"/>
      <c r="D1028" s="34">
        <f t="shared" si="63"/>
        <v>758.2</v>
      </c>
      <c r="E1028" s="514">
        <v>46070</v>
      </c>
      <c r="F1028" s="37">
        <v>758.2</v>
      </c>
      <c r="G1028" s="515">
        <v>46071</v>
      </c>
      <c r="H1028" s="76">
        <f t="shared" si="64"/>
        <v>0</v>
      </c>
      <c r="K1028" s="134">
        <v>992</v>
      </c>
      <c r="L1028" s="680">
        <v>46070</v>
      </c>
      <c r="M1028" s="136"/>
      <c r="N1028" s="137">
        <f t="shared" si="65"/>
        <v>65</v>
      </c>
      <c r="O1028" s="138">
        <v>65</v>
      </c>
      <c r="P1028" s="288">
        <f t="shared" si="66"/>
        <v>0</v>
      </c>
      <c r="Q1028" s="41"/>
    </row>
    <row r="1029" spans="2:18" ht="15" customHeight="1" x14ac:dyDescent="0.3">
      <c r="B1029" s="142">
        <f t="shared" si="62"/>
        <v>758.2</v>
      </c>
      <c r="C1029" s="128"/>
      <c r="D1029" s="34">
        <f t="shared" si="63"/>
        <v>758.2</v>
      </c>
      <c r="E1029" s="514">
        <v>46071</v>
      </c>
      <c r="F1029" s="37">
        <v>758.2</v>
      </c>
      <c r="G1029" s="515">
        <v>46072</v>
      </c>
      <c r="H1029" s="76">
        <f t="shared" si="64"/>
        <v>0</v>
      </c>
      <c r="K1029" s="134">
        <v>993</v>
      </c>
      <c r="L1029" s="680">
        <v>46071</v>
      </c>
      <c r="M1029" s="136"/>
      <c r="N1029" s="137">
        <f t="shared" si="65"/>
        <v>65</v>
      </c>
      <c r="O1029" s="138">
        <v>65</v>
      </c>
      <c r="P1029" s="288">
        <f t="shared" si="66"/>
        <v>0</v>
      </c>
      <c r="Q1029" s="41"/>
    </row>
    <row r="1030" spans="2:18" ht="15" customHeight="1" x14ac:dyDescent="0.3">
      <c r="B1030" s="142">
        <f t="shared" si="62"/>
        <v>758.2</v>
      </c>
      <c r="C1030" s="128"/>
      <c r="D1030" s="34">
        <f t="shared" si="63"/>
        <v>758.2</v>
      </c>
      <c r="E1030" s="514">
        <v>46072</v>
      </c>
      <c r="F1030" s="37">
        <v>758.2</v>
      </c>
      <c r="G1030" s="515">
        <v>46073</v>
      </c>
      <c r="H1030" s="76">
        <f t="shared" si="64"/>
        <v>0</v>
      </c>
      <c r="K1030" s="134">
        <v>994</v>
      </c>
      <c r="L1030" s="680">
        <v>46072</v>
      </c>
      <c r="M1030" s="136"/>
      <c r="N1030" s="137">
        <f t="shared" si="65"/>
        <v>65</v>
      </c>
      <c r="O1030" s="138">
        <v>65</v>
      </c>
      <c r="P1030" s="288">
        <f t="shared" si="66"/>
        <v>0</v>
      </c>
      <c r="Q1030" s="41"/>
    </row>
    <row r="1031" spans="2:18" ht="15" customHeight="1" x14ac:dyDescent="0.3">
      <c r="B1031" s="142">
        <f t="shared" si="62"/>
        <v>758.2</v>
      </c>
      <c r="C1031" s="128"/>
      <c r="D1031" s="34">
        <f t="shared" si="63"/>
        <v>758.2</v>
      </c>
      <c r="E1031" s="514">
        <v>46073</v>
      </c>
      <c r="F1031" s="37">
        <v>758.2</v>
      </c>
      <c r="G1031" s="515">
        <v>46074</v>
      </c>
      <c r="H1031" s="76">
        <f t="shared" si="64"/>
        <v>0</v>
      </c>
      <c r="K1031" s="134">
        <v>995</v>
      </c>
      <c r="L1031" s="680">
        <v>46073</v>
      </c>
      <c r="M1031" s="136"/>
      <c r="N1031" s="137">
        <f t="shared" si="65"/>
        <v>65</v>
      </c>
      <c r="O1031" s="138">
        <v>65</v>
      </c>
      <c r="P1031" s="288">
        <f t="shared" si="66"/>
        <v>0</v>
      </c>
      <c r="Q1031" s="41"/>
    </row>
    <row r="1032" spans="2:18" ht="15" customHeight="1" x14ac:dyDescent="0.3">
      <c r="B1032" s="142">
        <f t="shared" si="62"/>
        <v>758.2</v>
      </c>
      <c r="C1032" s="128"/>
      <c r="D1032" s="34">
        <f t="shared" si="63"/>
        <v>758.2</v>
      </c>
      <c r="E1032" s="514">
        <v>46074</v>
      </c>
      <c r="F1032" s="37">
        <v>758.2</v>
      </c>
      <c r="G1032" s="515">
        <v>46075</v>
      </c>
      <c r="H1032" s="76">
        <f t="shared" si="64"/>
        <v>0</v>
      </c>
      <c r="K1032" s="134">
        <v>996</v>
      </c>
      <c r="L1032" s="680">
        <v>46074</v>
      </c>
      <c r="M1032" s="136"/>
      <c r="N1032" s="137">
        <f t="shared" si="65"/>
        <v>65</v>
      </c>
      <c r="O1032" s="138">
        <v>65</v>
      </c>
      <c r="P1032" s="288">
        <f t="shared" si="66"/>
        <v>0</v>
      </c>
      <c r="Q1032" s="41"/>
    </row>
    <row r="1033" spans="2:18" ht="15" customHeight="1" x14ac:dyDescent="0.3">
      <c r="B1033" s="142">
        <f t="shared" si="62"/>
        <v>758.2</v>
      </c>
      <c r="C1033" s="128"/>
      <c r="D1033" s="34">
        <f t="shared" si="63"/>
        <v>758.2</v>
      </c>
      <c r="E1033" s="514">
        <v>46075</v>
      </c>
      <c r="F1033" s="37">
        <v>758.2</v>
      </c>
      <c r="G1033" s="515">
        <v>46076</v>
      </c>
      <c r="H1033" s="76">
        <f t="shared" si="64"/>
        <v>0</v>
      </c>
      <c r="K1033" s="134">
        <v>997</v>
      </c>
      <c r="L1033" s="680">
        <v>46075</v>
      </c>
      <c r="M1033" s="136"/>
      <c r="N1033" s="137">
        <f t="shared" si="65"/>
        <v>65</v>
      </c>
      <c r="O1033" s="138">
        <v>65</v>
      </c>
      <c r="P1033" s="288">
        <f t="shared" si="66"/>
        <v>0</v>
      </c>
      <c r="Q1033" s="41"/>
    </row>
    <row r="1034" spans="2:18" ht="15" customHeight="1" x14ac:dyDescent="0.3">
      <c r="B1034" s="142">
        <f t="shared" si="62"/>
        <v>758.2</v>
      </c>
      <c r="C1034" s="128"/>
      <c r="D1034" s="34">
        <f t="shared" si="63"/>
        <v>758.2</v>
      </c>
      <c r="E1034" s="514">
        <v>46076</v>
      </c>
      <c r="F1034" s="37">
        <v>758.2</v>
      </c>
      <c r="G1034" s="515">
        <v>46077</v>
      </c>
      <c r="H1034" s="76">
        <f t="shared" si="64"/>
        <v>0</v>
      </c>
      <c r="K1034" s="134">
        <v>998</v>
      </c>
      <c r="L1034" s="680">
        <v>46076</v>
      </c>
      <c r="M1034" s="136"/>
      <c r="N1034" s="137">
        <f t="shared" si="65"/>
        <v>65</v>
      </c>
      <c r="O1034" s="138">
        <v>65</v>
      </c>
      <c r="P1034" s="288">
        <f t="shared" si="66"/>
        <v>0</v>
      </c>
      <c r="Q1034" s="41"/>
    </row>
    <row r="1035" spans="2:18" ht="15" customHeight="1" x14ac:dyDescent="0.3">
      <c r="B1035" s="142">
        <f t="shared" si="62"/>
        <v>758.2</v>
      </c>
      <c r="C1035" s="128"/>
      <c r="D1035" s="34">
        <f t="shared" si="63"/>
        <v>758.2</v>
      </c>
      <c r="E1035" s="514">
        <v>46077</v>
      </c>
      <c r="F1035" s="37">
        <v>758.2</v>
      </c>
      <c r="G1035" s="515">
        <v>46078</v>
      </c>
      <c r="H1035" s="76">
        <f t="shared" si="64"/>
        <v>0</v>
      </c>
      <c r="K1035" s="134">
        <v>999</v>
      </c>
      <c r="L1035" s="680">
        <v>46077</v>
      </c>
      <c r="M1035" s="136"/>
      <c r="N1035" s="137">
        <f t="shared" si="65"/>
        <v>65</v>
      </c>
      <c r="O1035" s="138">
        <v>65</v>
      </c>
      <c r="P1035" s="288">
        <f t="shared" si="66"/>
        <v>0</v>
      </c>
      <c r="Q1035" s="41"/>
    </row>
    <row r="1036" spans="2:18" ht="15" customHeight="1" x14ac:dyDescent="0.3">
      <c r="B1036" s="142">
        <f t="shared" si="62"/>
        <v>758.2</v>
      </c>
      <c r="C1036" s="128"/>
      <c r="D1036" s="34">
        <f t="shared" si="63"/>
        <v>758.2</v>
      </c>
      <c r="E1036" s="514">
        <v>46078</v>
      </c>
      <c r="F1036" s="37">
        <v>758.2</v>
      </c>
      <c r="G1036" s="515">
        <v>46079</v>
      </c>
      <c r="H1036" s="76">
        <f t="shared" si="64"/>
        <v>0</v>
      </c>
      <c r="K1036" s="134">
        <v>1000</v>
      </c>
      <c r="L1036" s="680">
        <v>46078</v>
      </c>
      <c r="M1036" s="136"/>
      <c r="N1036" s="137">
        <f t="shared" si="65"/>
        <v>65</v>
      </c>
      <c r="O1036" s="138">
        <v>65</v>
      </c>
      <c r="P1036" s="288">
        <f t="shared" si="66"/>
        <v>0</v>
      </c>
      <c r="Q1036" s="41"/>
    </row>
    <row r="1037" spans="2:18" ht="15" customHeight="1" x14ac:dyDescent="0.3">
      <c r="B1037" s="142">
        <f t="shared" si="62"/>
        <v>758.2</v>
      </c>
      <c r="C1037" s="128"/>
      <c r="D1037" s="34">
        <f t="shared" si="63"/>
        <v>758.2</v>
      </c>
      <c r="E1037" s="514">
        <v>46079</v>
      </c>
      <c r="F1037" s="37">
        <v>758.2</v>
      </c>
      <c r="G1037" s="515">
        <v>46080</v>
      </c>
      <c r="H1037" s="76">
        <f t="shared" si="64"/>
        <v>0</v>
      </c>
      <c r="K1037" s="134">
        <v>1001</v>
      </c>
      <c r="L1037" s="680">
        <v>46079</v>
      </c>
      <c r="M1037" s="136"/>
      <c r="N1037" s="137">
        <f t="shared" si="65"/>
        <v>65</v>
      </c>
      <c r="O1037" s="138">
        <v>65</v>
      </c>
      <c r="P1037" s="288">
        <f t="shared" si="66"/>
        <v>0</v>
      </c>
      <c r="Q1037" s="41"/>
    </row>
    <row r="1038" spans="2:18" ht="15" customHeight="1" x14ac:dyDescent="0.3">
      <c r="B1038" s="142">
        <f t="shared" si="62"/>
        <v>764.05</v>
      </c>
      <c r="C1038" s="128"/>
      <c r="D1038" s="34">
        <f t="shared" si="63"/>
        <v>758.2</v>
      </c>
      <c r="E1038" s="514">
        <v>46080</v>
      </c>
      <c r="F1038" s="37">
        <v>764.05</v>
      </c>
      <c r="G1038" s="515">
        <v>46081</v>
      </c>
      <c r="H1038" s="76">
        <f t="shared" si="64"/>
        <v>5.8499999999999091</v>
      </c>
      <c r="I1038">
        <f>SUM(H1011:H1038)</f>
        <v>8.1299999999999955</v>
      </c>
      <c r="K1038" s="134">
        <v>1002</v>
      </c>
      <c r="L1038" s="680">
        <v>46080</v>
      </c>
      <c r="M1038" s="136"/>
      <c r="N1038" s="137">
        <f t="shared" si="65"/>
        <v>65</v>
      </c>
      <c r="O1038" s="138">
        <v>30</v>
      </c>
      <c r="P1038" s="288">
        <f t="shared" si="66"/>
        <v>35</v>
      </c>
      <c r="Q1038" s="41"/>
    </row>
    <row r="1039" spans="2:18" ht="15" customHeight="1" x14ac:dyDescent="0.3">
      <c r="B1039" s="142">
        <f t="shared" si="62"/>
        <v>764.05</v>
      </c>
      <c r="C1039" s="128"/>
      <c r="D1039" s="34">
        <f t="shared" si="63"/>
        <v>764.05</v>
      </c>
      <c r="E1039" s="514">
        <v>46081</v>
      </c>
      <c r="F1039" s="37">
        <v>764.05</v>
      </c>
      <c r="G1039" s="515">
        <v>46082</v>
      </c>
      <c r="H1039" s="76">
        <f t="shared" si="64"/>
        <v>0</v>
      </c>
      <c r="K1039" s="134">
        <v>1003</v>
      </c>
      <c r="L1039" s="680">
        <v>46081</v>
      </c>
      <c r="M1039" s="136"/>
      <c r="N1039" s="137">
        <f t="shared" si="65"/>
        <v>30</v>
      </c>
      <c r="O1039" s="138">
        <v>30</v>
      </c>
      <c r="P1039" s="288">
        <f t="shared" si="66"/>
        <v>0</v>
      </c>
      <c r="Q1039" s="41"/>
      <c r="R1039" s="48">
        <f>SUM(P1012:P1039)</f>
        <v>65</v>
      </c>
    </row>
    <row r="1040" spans="2:18" ht="15" customHeight="1" x14ac:dyDescent="0.3">
      <c r="B1040" s="142">
        <f t="shared" si="62"/>
        <v>764.3</v>
      </c>
      <c r="C1040" s="128"/>
      <c r="D1040" s="34">
        <f t="shared" si="63"/>
        <v>764.05</v>
      </c>
      <c r="E1040" s="514">
        <v>46082</v>
      </c>
      <c r="F1040" s="37">
        <v>764.3</v>
      </c>
      <c r="G1040" s="515">
        <v>46083</v>
      </c>
      <c r="H1040" s="76">
        <f t="shared" si="64"/>
        <v>0.25</v>
      </c>
      <c r="K1040" s="134">
        <v>1004</v>
      </c>
      <c r="L1040" s="680">
        <v>46082</v>
      </c>
      <c r="M1040" s="136"/>
      <c r="N1040" s="137">
        <f t="shared" si="65"/>
        <v>30</v>
      </c>
      <c r="O1040" s="138">
        <v>30</v>
      </c>
      <c r="P1040" s="288">
        <f t="shared" si="66"/>
        <v>0</v>
      </c>
      <c r="Q1040" s="41"/>
    </row>
    <row r="1041" spans="2:17" ht="15" customHeight="1" x14ac:dyDescent="0.3">
      <c r="B1041" s="142">
        <f t="shared" si="62"/>
        <v>764.3</v>
      </c>
      <c r="C1041" s="128"/>
      <c r="D1041" s="34">
        <f t="shared" si="63"/>
        <v>764.3</v>
      </c>
      <c r="E1041" s="514">
        <v>46083</v>
      </c>
      <c r="F1041" s="37">
        <v>764.3</v>
      </c>
      <c r="G1041" s="515">
        <v>46084</v>
      </c>
      <c r="H1041" s="76">
        <f t="shared" si="64"/>
        <v>0</v>
      </c>
      <c r="K1041" s="134">
        <v>1005</v>
      </c>
      <c r="L1041" s="680">
        <v>46083</v>
      </c>
      <c r="M1041" s="136"/>
      <c r="N1041" s="137">
        <f t="shared" si="65"/>
        <v>30</v>
      </c>
      <c r="O1041" s="138">
        <v>30</v>
      </c>
      <c r="P1041" s="288">
        <f t="shared" si="66"/>
        <v>0</v>
      </c>
      <c r="Q1041" s="41"/>
    </row>
    <row r="1042" spans="2:17" ht="15" customHeight="1" x14ac:dyDescent="0.3">
      <c r="B1042" s="142">
        <f t="shared" si="62"/>
        <v>764.3</v>
      </c>
      <c r="C1042" s="128"/>
      <c r="D1042" s="34">
        <f t="shared" si="63"/>
        <v>764.3</v>
      </c>
      <c r="E1042" s="514">
        <v>46084</v>
      </c>
      <c r="F1042" s="37">
        <v>764.3</v>
      </c>
      <c r="G1042" s="515">
        <v>46085</v>
      </c>
      <c r="H1042" s="76">
        <f t="shared" si="64"/>
        <v>0</v>
      </c>
      <c r="K1042" s="134">
        <v>1006</v>
      </c>
      <c r="L1042" s="680">
        <v>46084</v>
      </c>
      <c r="M1042" s="136"/>
      <c r="N1042" s="137">
        <f t="shared" si="65"/>
        <v>30</v>
      </c>
      <c r="O1042" s="138">
        <v>30</v>
      </c>
      <c r="P1042" s="288">
        <f t="shared" si="66"/>
        <v>0</v>
      </c>
      <c r="Q1042" s="41"/>
    </row>
    <row r="1043" spans="2:17" ht="15" customHeight="1" x14ac:dyDescent="0.3">
      <c r="B1043" s="142">
        <f t="shared" si="62"/>
        <v>764.35</v>
      </c>
      <c r="C1043" s="128"/>
      <c r="D1043" s="34">
        <f t="shared" si="63"/>
        <v>764.3</v>
      </c>
      <c r="E1043" s="514">
        <v>46085</v>
      </c>
      <c r="F1043" s="37">
        <v>764.35</v>
      </c>
      <c r="G1043" s="515">
        <v>46086</v>
      </c>
      <c r="H1043" s="76">
        <f t="shared" si="64"/>
        <v>5.0000000000068212E-2</v>
      </c>
      <c r="K1043" s="134">
        <v>1007</v>
      </c>
      <c r="L1043" s="680">
        <v>46085</v>
      </c>
      <c r="M1043" s="136"/>
      <c r="N1043" s="137">
        <f t="shared" si="65"/>
        <v>30</v>
      </c>
      <c r="O1043" s="138">
        <v>30</v>
      </c>
      <c r="P1043" s="288">
        <f t="shared" si="66"/>
        <v>0</v>
      </c>
      <c r="Q1043" s="41"/>
    </row>
    <row r="1044" spans="2:17" ht="15" customHeight="1" x14ac:dyDescent="0.3">
      <c r="B1044" s="142">
        <f t="shared" si="62"/>
        <v>764.35</v>
      </c>
      <c r="C1044" s="128"/>
      <c r="D1044" s="34">
        <f t="shared" si="63"/>
        <v>764.35</v>
      </c>
      <c r="E1044" s="514">
        <v>46086</v>
      </c>
      <c r="F1044" s="37">
        <v>764.35</v>
      </c>
      <c r="G1044" s="515">
        <v>46087</v>
      </c>
      <c r="H1044" s="76">
        <f t="shared" si="64"/>
        <v>0</v>
      </c>
      <c r="K1044" s="134">
        <v>1008</v>
      </c>
      <c r="L1044" s="680">
        <v>46086</v>
      </c>
      <c r="M1044" s="136"/>
      <c r="N1044" s="137">
        <f t="shared" si="65"/>
        <v>30</v>
      </c>
      <c r="O1044" s="138">
        <v>30</v>
      </c>
      <c r="P1044" s="288">
        <f t="shared" si="66"/>
        <v>0</v>
      </c>
      <c r="Q1044" s="41"/>
    </row>
    <row r="1045" spans="2:17" ht="15" customHeight="1" x14ac:dyDescent="0.3">
      <c r="B1045" s="142">
        <f t="shared" si="62"/>
        <v>764.35</v>
      </c>
      <c r="C1045" s="128"/>
      <c r="D1045" s="34">
        <f t="shared" si="63"/>
        <v>764.35</v>
      </c>
      <c r="E1045" s="514">
        <v>46087</v>
      </c>
      <c r="F1045" s="37">
        <v>764.35</v>
      </c>
      <c r="G1045" s="515">
        <v>46088</v>
      </c>
      <c r="H1045" s="76">
        <f t="shared" si="64"/>
        <v>0</v>
      </c>
      <c r="K1045" s="134">
        <v>1009</v>
      </c>
      <c r="L1045" s="680">
        <v>46087</v>
      </c>
      <c r="M1045" s="136"/>
      <c r="N1045" s="137">
        <f t="shared" si="65"/>
        <v>30</v>
      </c>
      <c r="O1045" s="138">
        <v>30</v>
      </c>
      <c r="P1045" s="288">
        <f t="shared" si="66"/>
        <v>0</v>
      </c>
      <c r="Q1045" s="41"/>
    </row>
    <row r="1046" spans="2:17" ht="15" customHeight="1" x14ac:dyDescent="0.3">
      <c r="B1046" s="142">
        <f t="shared" si="62"/>
        <v>764.35</v>
      </c>
      <c r="C1046" s="128"/>
      <c r="D1046" s="34">
        <f t="shared" si="63"/>
        <v>764.35</v>
      </c>
      <c r="E1046" s="514">
        <v>46088</v>
      </c>
      <c r="F1046" s="37">
        <v>764.35</v>
      </c>
      <c r="G1046" s="515">
        <v>46089</v>
      </c>
      <c r="H1046" s="76">
        <f t="shared" si="64"/>
        <v>0</v>
      </c>
      <c r="K1046" s="134">
        <v>1010</v>
      </c>
      <c r="L1046" s="680">
        <v>46088</v>
      </c>
      <c r="M1046" s="136"/>
      <c r="N1046" s="137">
        <f t="shared" si="65"/>
        <v>30</v>
      </c>
      <c r="O1046" s="138">
        <v>30</v>
      </c>
      <c r="P1046" s="288">
        <f t="shared" si="66"/>
        <v>0</v>
      </c>
      <c r="Q1046" s="41"/>
    </row>
    <row r="1047" spans="2:17" ht="15" customHeight="1" x14ac:dyDescent="0.3">
      <c r="B1047" s="142">
        <f t="shared" si="62"/>
        <v>764.35</v>
      </c>
      <c r="C1047" s="128"/>
      <c r="D1047" s="34">
        <f t="shared" si="63"/>
        <v>764.35</v>
      </c>
      <c r="E1047" s="514">
        <v>46089</v>
      </c>
      <c r="F1047" s="37">
        <v>764.35</v>
      </c>
      <c r="G1047" s="515">
        <v>46090</v>
      </c>
      <c r="H1047" s="76">
        <f t="shared" si="64"/>
        <v>0</v>
      </c>
      <c r="K1047" s="134">
        <v>1011</v>
      </c>
      <c r="L1047" s="680">
        <v>46089</v>
      </c>
      <c r="M1047" s="136"/>
      <c r="N1047" s="137">
        <f t="shared" si="65"/>
        <v>30</v>
      </c>
      <c r="O1047" s="138">
        <v>30</v>
      </c>
      <c r="P1047" s="288">
        <f t="shared" si="66"/>
        <v>0</v>
      </c>
      <c r="Q1047" s="41"/>
    </row>
    <row r="1048" spans="2:17" ht="15" customHeight="1" x14ac:dyDescent="0.3">
      <c r="B1048" s="142">
        <f t="shared" si="62"/>
        <v>764.35</v>
      </c>
      <c r="C1048" s="128"/>
      <c r="D1048" s="34">
        <f t="shared" si="63"/>
        <v>764.35</v>
      </c>
      <c r="E1048" s="514">
        <v>46090</v>
      </c>
      <c r="F1048" s="37">
        <v>764.35</v>
      </c>
      <c r="G1048" s="515">
        <v>46091</v>
      </c>
      <c r="H1048" s="76">
        <f t="shared" si="64"/>
        <v>0</v>
      </c>
      <c r="K1048" s="134">
        <v>1012</v>
      </c>
      <c r="L1048" s="680">
        <v>46090</v>
      </c>
      <c r="M1048" s="136"/>
      <c r="N1048" s="137">
        <f t="shared" si="65"/>
        <v>30</v>
      </c>
      <c r="O1048" s="138">
        <v>30</v>
      </c>
      <c r="P1048" s="288">
        <f t="shared" si="66"/>
        <v>0</v>
      </c>
      <c r="Q1048" s="41"/>
    </row>
    <row r="1049" spans="2:17" ht="15" customHeight="1" x14ac:dyDescent="0.3">
      <c r="B1049" s="142">
        <f t="shared" si="62"/>
        <v>764.35</v>
      </c>
      <c r="C1049" s="128"/>
      <c r="D1049" s="34">
        <f t="shared" si="63"/>
        <v>764.35</v>
      </c>
      <c r="E1049" s="514">
        <v>46091</v>
      </c>
      <c r="F1049" s="37">
        <v>764.35</v>
      </c>
      <c r="G1049" s="515">
        <v>46092</v>
      </c>
      <c r="H1049" s="76">
        <f t="shared" si="64"/>
        <v>0</v>
      </c>
      <c r="K1049" s="134">
        <v>1013</v>
      </c>
      <c r="L1049" s="680">
        <v>46091</v>
      </c>
      <c r="M1049" s="136"/>
      <c r="N1049" s="137">
        <f t="shared" si="65"/>
        <v>30</v>
      </c>
      <c r="O1049" s="138">
        <v>30</v>
      </c>
      <c r="P1049" s="288">
        <f t="shared" si="66"/>
        <v>0</v>
      </c>
      <c r="Q1049" s="41"/>
    </row>
    <row r="1050" spans="2:17" ht="15" customHeight="1" x14ac:dyDescent="0.3">
      <c r="B1050" s="142">
        <f t="shared" si="62"/>
        <v>764.35</v>
      </c>
      <c r="C1050" s="128"/>
      <c r="D1050" s="34">
        <f t="shared" si="63"/>
        <v>764.35</v>
      </c>
      <c r="E1050" s="514">
        <v>46092</v>
      </c>
      <c r="F1050" s="37">
        <v>764.35</v>
      </c>
      <c r="G1050" s="515">
        <v>46093</v>
      </c>
      <c r="H1050" s="76">
        <f t="shared" si="64"/>
        <v>0</v>
      </c>
      <c r="K1050" s="134">
        <v>1014</v>
      </c>
      <c r="L1050" s="680">
        <v>46092</v>
      </c>
      <c r="M1050" s="136"/>
      <c r="N1050" s="137">
        <f t="shared" si="65"/>
        <v>30</v>
      </c>
      <c r="O1050" s="138">
        <v>30</v>
      </c>
      <c r="P1050" s="288">
        <f t="shared" si="66"/>
        <v>0</v>
      </c>
      <c r="Q1050" s="41"/>
    </row>
    <row r="1051" spans="2:17" ht="15" customHeight="1" x14ac:dyDescent="0.3">
      <c r="B1051" s="142">
        <f t="shared" si="62"/>
        <v>764.35</v>
      </c>
      <c r="C1051" s="128"/>
      <c r="D1051" s="34">
        <f t="shared" si="63"/>
        <v>764.35</v>
      </c>
      <c r="E1051" s="514">
        <v>46093</v>
      </c>
      <c r="F1051" s="37">
        <v>764.35</v>
      </c>
      <c r="G1051" s="515">
        <v>46094</v>
      </c>
      <c r="H1051" s="76">
        <f t="shared" si="64"/>
        <v>0</v>
      </c>
      <c r="K1051" s="134">
        <v>1015</v>
      </c>
      <c r="L1051" s="680">
        <v>46093</v>
      </c>
      <c r="M1051" s="136"/>
      <c r="N1051" s="137">
        <f t="shared" si="65"/>
        <v>30</v>
      </c>
      <c r="O1051" s="138">
        <v>30</v>
      </c>
      <c r="P1051" s="288">
        <f t="shared" si="66"/>
        <v>0</v>
      </c>
      <c r="Q1051" s="41"/>
    </row>
    <row r="1052" spans="2:17" ht="15" customHeight="1" x14ac:dyDescent="0.3">
      <c r="B1052" s="142">
        <f t="shared" si="62"/>
        <v>764.35</v>
      </c>
      <c r="C1052" s="128"/>
      <c r="D1052" s="34">
        <f t="shared" si="63"/>
        <v>764.35</v>
      </c>
      <c r="E1052" s="514">
        <v>46094</v>
      </c>
      <c r="F1052" s="37">
        <v>764.35</v>
      </c>
      <c r="G1052" s="515">
        <v>46095</v>
      </c>
      <c r="H1052" s="76">
        <f t="shared" si="64"/>
        <v>0</v>
      </c>
      <c r="K1052" s="134">
        <v>1016</v>
      </c>
      <c r="L1052" s="680">
        <v>46094</v>
      </c>
      <c r="M1052" s="136"/>
      <c r="N1052" s="137">
        <f t="shared" si="65"/>
        <v>30</v>
      </c>
      <c r="O1052" s="138">
        <v>30</v>
      </c>
      <c r="P1052" s="288">
        <f t="shared" si="66"/>
        <v>0</v>
      </c>
      <c r="Q1052" s="41"/>
    </row>
    <row r="1053" spans="2:17" ht="15" customHeight="1" x14ac:dyDescent="0.3">
      <c r="B1053" s="142">
        <f t="shared" si="62"/>
        <v>764.35</v>
      </c>
      <c r="C1053" s="128"/>
      <c r="D1053" s="34">
        <f t="shared" si="63"/>
        <v>764.35</v>
      </c>
      <c r="E1053" s="514">
        <v>46095</v>
      </c>
      <c r="F1053" s="37">
        <v>764.35</v>
      </c>
      <c r="G1053" s="515">
        <v>46096</v>
      </c>
      <c r="H1053" s="76">
        <f t="shared" si="64"/>
        <v>0</v>
      </c>
      <c r="K1053" s="134">
        <v>1017</v>
      </c>
      <c r="L1053" s="680">
        <v>46095</v>
      </c>
      <c r="M1053" s="136"/>
      <c r="N1053" s="137">
        <f t="shared" si="65"/>
        <v>30</v>
      </c>
      <c r="O1053" s="138">
        <v>30</v>
      </c>
      <c r="P1053" s="288">
        <f t="shared" si="66"/>
        <v>0</v>
      </c>
      <c r="Q1053" s="41"/>
    </row>
    <row r="1054" spans="2:17" ht="15" customHeight="1" x14ac:dyDescent="0.3">
      <c r="B1054" s="142">
        <f t="shared" si="62"/>
        <v>764.35</v>
      </c>
      <c r="C1054" s="128"/>
      <c r="D1054" s="34">
        <f t="shared" si="63"/>
        <v>764.35</v>
      </c>
      <c r="E1054" s="514">
        <v>46096</v>
      </c>
      <c r="F1054" s="37">
        <v>764.35</v>
      </c>
      <c r="G1054" s="515">
        <v>46097</v>
      </c>
      <c r="H1054" s="76">
        <f t="shared" si="64"/>
        <v>0</v>
      </c>
      <c r="K1054" s="134">
        <v>1018</v>
      </c>
      <c r="L1054" s="680">
        <v>46096</v>
      </c>
      <c r="M1054" s="136"/>
      <c r="N1054" s="137">
        <f t="shared" si="65"/>
        <v>30</v>
      </c>
      <c r="O1054" s="138">
        <v>30</v>
      </c>
      <c r="P1054" s="288">
        <f t="shared" si="66"/>
        <v>0</v>
      </c>
      <c r="Q1054" s="41"/>
    </row>
    <row r="1055" spans="2:17" ht="15" customHeight="1" x14ac:dyDescent="0.3">
      <c r="B1055" s="142">
        <f t="shared" si="62"/>
        <v>764.35</v>
      </c>
      <c r="C1055" s="128"/>
      <c r="D1055" s="34">
        <f t="shared" si="63"/>
        <v>764.35</v>
      </c>
      <c r="E1055" s="514">
        <v>46097</v>
      </c>
      <c r="F1055" s="37">
        <v>764.35</v>
      </c>
      <c r="G1055" s="515">
        <v>46098</v>
      </c>
      <c r="H1055" s="76">
        <f t="shared" si="64"/>
        <v>0</v>
      </c>
      <c r="K1055" s="134">
        <v>1019</v>
      </c>
      <c r="L1055" s="680">
        <v>46097</v>
      </c>
      <c r="M1055" s="136"/>
      <c r="N1055" s="137">
        <f t="shared" si="65"/>
        <v>30</v>
      </c>
      <c r="O1055" s="138">
        <v>30</v>
      </c>
      <c r="P1055" s="288">
        <f t="shared" si="66"/>
        <v>0</v>
      </c>
      <c r="Q1055" s="41"/>
    </row>
    <row r="1056" spans="2:17" ht="15" customHeight="1" x14ac:dyDescent="0.3">
      <c r="B1056" s="142">
        <f t="shared" si="62"/>
        <v>764.35</v>
      </c>
      <c r="C1056" s="128"/>
      <c r="D1056" s="34">
        <f t="shared" si="63"/>
        <v>764.35</v>
      </c>
      <c r="E1056" s="514">
        <v>46098</v>
      </c>
      <c r="F1056" s="37">
        <v>764.35</v>
      </c>
      <c r="G1056" s="515">
        <v>46099</v>
      </c>
      <c r="H1056" s="76">
        <f t="shared" si="64"/>
        <v>0</v>
      </c>
      <c r="K1056" s="134">
        <v>1020</v>
      </c>
      <c r="L1056" s="680">
        <v>46098</v>
      </c>
      <c r="M1056" s="136"/>
      <c r="N1056" s="137">
        <f t="shared" si="65"/>
        <v>30</v>
      </c>
      <c r="O1056" s="138">
        <v>30</v>
      </c>
      <c r="P1056" s="288">
        <f t="shared" si="66"/>
        <v>0</v>
      </c>
      <c r="Q1056" s="41"/>
    </row>
    <row r="1057" spans="2:18" ht="15" customHeight="1" x14ac:dyDescent="0.3">
      <c r="B1057" s="142">
        <f t="shared" si="62"/>
        <v>764.35</v>
      </c>
      <c r="C1057" s="128"/>
      <c r="D1057" s="34">
        <f t="shared" si="63"/>
        <v>764.35</v>
      </c>
      <c r="E1057" s="514">
        <v>46099</v>
      </c>
      <c r="F1057" s="37">
        <v>764.35</v>
      </c>
      <c r="G1057" s="515">
        <v>46100</v>
      </c>
      <c r="H1057" s="76">
        <f t="shared" si="64"/>
        <v>0</v>
      </c>
      <c r="K1057" s="134">
        <v>1021</v>
      </c>
      <c r="L1057" s="680">
        <v>46099</v>
      </c>
      <c r="M1057" s="136"/>
      <c r="N1057" s="137">
        <f t="shared" si="65"/>
        <v>30</v>
      </c>
      <c r="O1057" s="138">
        <v>30</v>
      </c>
      <c r="P1057" s="288">
        <f t="shared" si="66"/>
        <v>0</v>
      </c>
      <c r="Q1057" s="41"/>
    </row>
    <row r="1058" spans="2:18" ht="15" customHeight="1" x14ac:dyDescent="0.3">
      <c r="B1058" s="142">
        <f t="shared" si="62"/>
        <v>764.35</v>
      </c>
      <c r="C1058" s="128"/>
      <c r="D1058" s="34">
        <f t="shared" si="63"/>
        <v>764.35</v>
      </c>
      <c r="E1058" s="514">
        <v>46100</v>
      </c>
      <c r="F1058" s="37">
        <v>764.35</v>
      </c>
      <c r="G1058" s="515">
        <v>46101</v>
      </c>
      <c r="H1058" s="76">
        <f t="shared" si="64"/>
        <v>0</v>
      </c>
      <c r="K1058" s="134">
        <v>1022</v>
      </c>
      <c r="L1058" s="680">
        <v>46100</v>
      </c>
      <c r="M1058" s="136"/>
      <c r="N1058" s="137">
        <f t="shared" si="65"/>
        <v>30</v>
      </c>
      <c r="O1058" s="138">
        <v>30</v>
      </c>
      <c r="P1058" s="288">
        <f t="shared" si="66"/>
        <v>0</v>
      </c>
      <c r="Q1058" s="41"/>
    </row>
    <row r="1059" spans="2:18" ht="15" customHeight="1" x14ac:dyDescent="0.3">
      <c r="B1059" s="142">
        <f t="shared" si="62"/>
        <v>764.35</v>
      </c>
      <c r="C1059" s="128"/>
      <c r="D1059" s="34">
        <f t="shared" si="63"/>
        <v>764.35</v>
      </c>
      <c r="E1059" s="514">
        <v>46101</v>
      </c>
      <c r="F1059" s="37">
        <v>764.35</v>
      </c>
      <c r="G1059" s="515">
        <v>46102</v>
      </c>
      <c r="H1059" s="76">
        <f t="shared" si="64"/>
        <v>0</v>
      </c>
      <c r="K1059" s="134">
        <v>1023</v>
      </c>
      <c r="L1059" s="680">
        <v>46101</v>
      </c>
      <c r="M1059" s="136"/>
      <c r="N1059" s="137">
        <f t="shared" si="65"/>
        <v>30</v>
      </c>
      <c r="O1059" s="138">
        <v>30</v>
      </c>
      <c r="P1059" s="288">
        <f t="shared" si="66"/>
        <v>0</v>
      </c>
      <c r="Q1059" s="41"/>
    </row>
    <row r="1060" spans="2:18" ht="15" customHeight="1" x14ac:dyDescent="0.3">
      <c r="B1060" s="142">
        <f t="shared" si="62"/>
        <v>764.35</v>
      </c>
      <c r="C1060" s="128"/>
      <c r="D1060" s="34">
        <f t="shared" si="63"/>
        <v>764.35</v>
      </c>
      <c r="E1060" s="514">
        <v>46102</v>
      </c>
      <c r="F1060" s="37">
        <v>764.35</v>
      </c>
      <c r="G1060" s="515">
        <v>46103</v>
      </c>
      <c r="H1060" s="76">
        <f t="shared" si="64"/>
        <v>0</v>
      </c>
      <c r="K1060" s="134">
        <v>1024</v>
      </c>
      <c r="L1060" s="680">
        <v>46102</v>
      </c>
      <c r="M1060" s="136"/>
      <c r="N1060" s="137">
        <f t="shared" si="65"/>
        <v>30</v>
      </c>
      <c r="O1060" s="138">
        <v>30</v>
      </c>
      <c r="P1060" s="288">
        <f t="shared" si="66"/>
        <v>0</v>
      </c>
      <c r="Q1060" s="41"/>
    </row>
    <row r="1061" spans="2:18" ht="15" customHeight="1" x14ac:dyDescent="0.3">
      <c r="B1061" s="142">
        <f t="shared" si="62"/>
        <v>764.35</v>
      </c>
      <c r="C1061" s="128"/>
      <c r="D1061" s="34">
        <f t="shared" si="63"/>
        <v>764.35</v>
      </c>
      <c r="E1061" s="514">
        <v>46103</v>
      </c>
      <c r="F1061" s="37">
        <v>764.35</v>
      </c>
      <c r="G1061" s="515">
        <v>46104</v>
      </c>
      <c r="H1061" s="76">
        <f t="shared" si="64"/>
        <v>0</v>
      </c>
      <c r="K1061" s="134">
        <v>1025</v>
      </c>
      <c r="L1061" s="680">
        <v>46103</v>
      </c>
      <c r="M1061" s="136"/>
      <c r="N1061" s="137">
        <f t="shared" si="65"/>
        <v>30</v>
      </c>
      <c r="O1061" s="138">
        <v>30</v>
      </c>
      <c r="P1061" s="288">
        <f t="shared" si="66"/>
        <v>0</v>
      </c>
      <c r="Q1061" s="41"/>
    </row>
    <row r="1062" spans="2:18" ht="15" customHeight="1" x14ac:dyDescent="0.3">
      <c r="B1062" s="142">
        <f t="shared" ref="B1062:B1099" si="67">F1062</f>
        <v>764.6</v>
      </c>
      <c r="C1062" s="128"/>
      <c r="D1062" s="34">
        <f t="shared" ref="D1062:D1099" si="68">F1061</f>
        <v>764.35</v>
      </c>
      <c r="E1062" s="514">
        <v>46104</v>
      </c>
      <c r="F1062" s="37">
        <v>764.6</v>
      </c>
      <c r="G1062" s="515">
        <v>46105</v>
      </c>
      <c r="H1062" s="76">
        <f t="shared" ref="H1062:H1099" si="69">F1062-D1062</f>
        <v>0.25</v>
      </c>
      <c r="K1062" s="134">
        <v>1026</v>
      </c>
      <c r="L1062" s="680">
        <v>46104</v>
      </c>
      <c r="M1062" s="136"/>
      <c r="N1062" s="137">
        <f t="shared" ref="N1062:N1099" si="70">O1061</f>
        <v>30</v>
      </c>
      <c r="O1062" s="138">
        <v>30</v>
      </c>
      <c r="P1062" s="288">
        <f t="shared" ref="P1062:P1099" si="71">M1062+N1062-O1062</f>
        <v>0</v>
      </c>
      <c r="Q1062" s="41"/>
    </row>
    <row r="1063" spans="2:18" ht="15" customHeight="1" x14ac:dyDescent="0.3">
      <c r="B1063" s="142">
        <f t="shared" si="67"/>
        <v>764.6</v>
      </c>
      <c r="C1063" s="128"/>
      <c r="D1063" s="34">
        <f t="shared" si="68"/>
        <v>764.6</v>
      </c>
      <c r="E1063" s="514">
        <v>46105</v>
      </c>
      <c r="F1063" s="37">
        <v>764.6</v>
      </c>
      <c r="G1063" s="515">
        <v>46106</v>
      </c>
      <c r="H1063" s="76">
        <f t="shared" si="69"/>
        <v>0</v>
      </c>
      <c r="K1063" s="134">
        <v>1027</v>
      </c>
      <c r="L1063" s="680">
        <v>46105</v>
      </c>
      <c r="M1063" s="136"/>
      <c r="N1063" s="137">
        <f t="shared" si="70"/>
        <v>30</v>
      </c>
      <c r="O1063" s="138">
        <v>30</v>
      </c>
      <c r="P1063" s="288">
        <f t="shared" si="71"/>
        <v>0</v>
      </c>
      <c r="Q1063" s="41"/>
    </row>
    <row r="1064" spans="2:18" ht="15" customHeight="1" x14ac:dyDescent="0.3">
      <c r="B1064" s="142">
        <f t="shared" si="67"/>
        <v>764.6</v>
      </c>
      <c r="C1064" s="128"/>
      <c r="D1064" s="34">
        <f t="shared" si="68"/>
        <v>764.6</v>
      </c>
      <c r="E1064" s="514">
        <v>46106</v>
      </c>
      <c r="F1064" s="37">
        <v>764.6</v>
      </c>
      <c r="G1064" s="515">
        <v>46107</v>
      </c>
      <c r="H1064" s="76">
        <f t="shared" si="69"/>
        <v>0</v>
      </c>
      <c r="K1064" s="134">
        <v>1028</v>
      </c>
      <c r="L1064" s="680">
        <v>46106</v>
      </c>
      <c r="M1064" s="136"/>
      <c r="N1064" s="137">
        <f t="shared" si="70"/>
        <v>30</v>
      </c>
      <c r="O1064" s="138">
        <v>30</v>
      </c>
      <c r="P1064" s="288">
        <f t="shared" si="71"/>
        <v>0</v>
      </c>
      <c r="Q1064" s="41"/>
    </row>
    <row r="1065" spans="2:18" ht="15" customHeight="1" x14ac:dyDescent="0.3">
      <c r="B1065" s="142">
        <f t="shared" si="67"/>
        <v>764.6</v>
      </c>
      <c r="C1065" s="128"/>
      <c r="D1065" s="34">
        <f t="shared" si="68"/>
        <v>764.6</v>
      </c>
      <c r="E1065" s="514">
        <v>46107</v>
      </c>
      <c r="F1065" s="37">
        <v>764.6</v>
      </c>
      <c r="G1065" s="515">
        <v>46108</v>
      </c>
      <c r="H1065" s="76">
        <f t="shared" si="69"/>
        <v>0</v>
      </c>
      <c r="K1065" s="134">
        <v>1029</v>
      </c>
      <c r="L1065" s="680">
        <v>46107</v>
      </c>
      <c r="M1065" s="136"/>
      <c r="N1065" s="137">
        <f t="shared" si="70"/>
        <v>30</v>
      </c>
      <c r="O1065" s="138">
        <v>30</v>
      </c>
      <c r="P1065" s="288">
        <f t="shared" si="71"/>
        <v>0</v>
      </c>
      <c r="Q1065" s="41"/>
    </row>
    <row r="1066" spans="2:18" ht="15" customHeight="1" x14ac:dyDescent="0.3">
      <c r="B1066" s="142">
        <f t="shared" si="67"/>
        <v>764.6</v>
      </c>
      <c r="C1066" s="128"/>
      <c r="D1066" s="34">
        <f t="shared" si="68"/>
        <v>764.6</v>
      </c>
      <c r="E1066" s="514">
        <v>46108</v>
      </c>
      <c r="F1066" s="37">
        <v>764.6</v>
      </c>
      <c r="G1066" s="515">
        <v>46109</v>
      </c>
      <c r="H1066" s="76">
        <f t="shared" si="69"/>
        <v>0</v>
      </c>
      <c r="K1066" s="134">
        <v>1030</v>
      </c>
      <c r="L1066" s="680">
        <v>46108</v>
      </c>
      <c r="M1066" s="136"/>
      <c r="N1066" s="137">
        <f t="shared" si="70"/>
        <v>30</v>
      </c>
      <c r="O1066" s="138">
        <v>30</v>
      </c>
      <c r="P1066" s="288">
        <f t="shared" si="71"/>
        <v>0</v>
      </c>
      <c r="Q1066" s="41"/>
    </row>
    <row r="1067" spans="2:18" ht="15" customHeight="1" x14ac:dyDescent="0.3">
      <c r="B1067" s="142">
        <f t="shared" si="67"/>
        <v>764.6</v>
      </c>
      <c r="C1067" s="128"/>
      <c r="D1067" s="34">
        <f t="shared" si="68"/>
        <v>764.6</v>
      </c>
      <c r="E1067" s="514">
        <v>46109</v>
      </c>
      <c r="F1067" s="37">
        <v>764.6</v>
      </c>
      <c r="G1067" s="515">
        <v>46110</v>
      </c>
      <c r="H1067" s="76">
        <f t="shared" si="69"/>
        <v>0</v>
      </c>
      <c r="K1067" s="134">
        <v>1031</v>
      </c>
      <c r="L1067" s="680">
        <v>46109</v>
      </c>
      <c r="M1067" s="136"/>
      <c r="N1067" s="137">
        <f t="shared" si="70"/>
        <v>30</v>
      </c>
      <c r="O1067" s="138">
        <v>30</v>
      </c>
      <c r="P1067" s="288">
        <f t="shared" si="71"/>
        <v>0</v>
      </c>
      <c r="Q1067" s="41"/>
    </row>
    <row r="1068" spans="2:18" ht="15" customHeight="1" x14ac:dyDescent="0.3">
      <c r="B1068" s="142">
        <f t="shared" si="67"/>
        <v>764.6</v>
      </c>
      <c r="C1068" s="128"/>
      <c r="D1068" s="34">
        <f t="shared" si="68"/>
        <v>764.6</v>
      </c>
      <c r="E1068" s="514">
        <v>46110</v>
      </c>
      <c r="F1068" s="37">
        <v>764.6</v>
      </c>
      <c r="G1068" s="515">
        <v>46111</v>
      </c>
      <c r="H1068" s="76">
        <f t="shared" si="69"/>
        <v>0</v>
      </c>
      <c r="K1068" s="134">
        <v>1032</v>
      </c>
      <c r="L1068" s="680">
        <v>46110</v>
      </c>
      <c r="M1068" s="136"/>
      <c r="N1068" s="137">
        <f t="shared" si="70"/>
        <v>30</v>
      </c>
      <c r="O1068" s="138">
        <v>30</v>
      </c>
      <c r="P1068" s="288">
        <f t="shared" si="71"/>
        <v>0</v>
      </c>
      <c r="Q1068" s="41"/>
    </row>
    <row r="1069" spans="2:18" ht="15" customHeight="1" x14ac:dyDescent="0.3">
      <c r="B1069" s="142">
        <f t="shared" si="67"/>
        <v>764.6</v>
      </c>
      <c r="C1069" s="128"/>
      <c r="D1069" s="34">
        <f t="shared" si="68"/>
        <v>764.6</v>
      </c>
      <c r="E1069" s="514">
        <v>46111</v>
      </c>
      <c r="F1069" s="37">
        <v>764.6</v>
      </c>
      <c r="G1069" s="515">
        <v>46112</v>
      </c>
      <c r="H1069" s="76">
        <f t="shared" si="69"/>
        <v>0</v>
      </c>
      <c r="I1069">
        <f>SUM(H1039:H1069)</f>
        <v>0.55000000000006821</v>
      </c>
      <c r="K1069" s="134">
        <v>1033</v>
      </c>
      <c r="L1069" s="680">
        <v>46111</v>
      </c>
      <c r="M1069" s="136"/>
      <c r="N1069" s="137">
        <f t="shared" si="70"/>
        <v>30</v>
      </c>
      <c r="O1069" s="138">
        <v>30</v>
      </c>
      <c r="P1069" s="288">
        <f t="shared" si="71"/>
        <v>0</v>
      </c>
      <c r="Q1069" s="41"/>
    </row>
    <row r="1070" spans="2:18" ht="15" customHeight="1" x14ac:dyDescent="0.3">
      <c r="B1070" s="142">
        <f t="shared" si="67"/>
        <v>768.15</v>
      </c>
      <c r="C1070" s="128"/>
      <c r="D1070" s="34">
        <f t="shared" si="68"/>
        <v>764.6</v>
      </c>
      <c r="E1070" s="514">
        <v>46112</v>
      </c>
      <c r="F1070" s="37">
        <v>768.15</v>
      </c>
      <c r="G1070" s="515">
        <v>46113</v>
      </c>
      <c r="H1070" s="76">
        <f t="shared" si="69"/>
        <v>3.5499999999999545</v>
      </c>
      <c r="K1070" s="134">
        <v>1034</v>
      </c>
      <c r="L1070" s="680">
        <v>46112</v>
      </c>
      <c r="M1070" s="136"/>
      <c r="N1070" s="137">
        <f t="shared" si="70"/>
        <v>30</v>
      </c>
      <c r="O1070" s="138">
        <v>0</v>
      </c>
      <c r="P1070" s="288">
        <f t="shared" si="71"/>
        <v>30</v>
      </c>
      <c r="Q1070" s="41"/>
      <c r="R1070" s="48">
        <f>SUM(P1040:P1070)</f>
        <v>30</v>
      </c>
    </row>
    <row r="1071" spans="2:18" ht="15" customHeight="1" x14ac:dyDescent="0.3">
      <c r="B1071" s="142">
        <f t="shared" si="67"/>
        <v>768.15</v>
      </c>
      <c r="C1071" s="128"/>
      <c r="D1071" s="34">
        <f t="shared" si="68"/>
        <v>768.15</v>
      </c>
      <c r="E1071" s="514">
        <v>46113</v>
      </c>
      <c r="F1071" s="37">
        <v>768.15</v>
      </c>
      <c r="G1071" s="515">
        <v>46114</v>
      </c>
      <c r="H1071" s="76">
        <f t="shared" si="69"/>
        <v>0</v>
      </c>
      <c r="K1071" s="134">
        <v>1035</v>
      </c>
      <c r="L1071" s="680">
        <v>46113</v>
      </c>
      <c r="M1071" s="136"/>
      <c r="N1071" s="137">
        <f t="shared" si="70"/>
        <v>0</v>
      </c>
      <c r="O1071" s="138">
        <v>0</v>
      </c>
      <c r="P1071" s="288">
        <f t="shared" si="71"/>
        <v>0</v>
      </c>
      <c r="Q1071" s="41"/>
    </row>
    <row r="1072" spans="2:18" ht="15" customHeight="1" x14ac:dyDescent="0.3">
      <c r="B1072" s="142">
        <f t="shared" si="67"/>
        <v>768.15</v>
      </c>
      <c r="C1072" s="128"/>
      <c r="D1072" s="34">
        <f t="shared" si="68"/>
        <v>768.15</v>
      </c>
      <c r="E1072" s="514">
        <v>46114</v>
      </c>
      <c r="F1072" s="37">
        <v>768.15</v>
      </c>
      <c r="G1072" s="515">
        <v>46115</v>
      </c>
      <c r="H1072" s="76">
        <f t="shared" si="69"/>
        <v>0</v>
      </c>
      <c r="K1072" s="134">
        <v>1036</v>
      </c>
      <c r="L1072" s="680">
        <v>46114</v>
      </c>
      <c r="M1072" s="136"/>
      <c r="N1072" s="137">
        <f t="shared" si="70"/>
        <v>0</v>
      </c>
      <c r="O1072" s="138">
        <v>0</v>
      </c>
      <c r="P1072" s="288">
        <f t="shared" si="71"/>
        <v>0</v>
      </c>
      <c r="Q1072" s="41"/>
    </row>
    <row r="1073" spans="2:17" ht="15" customHeight="1" x14ac:dyDescent="0.3">
      <c r="B1073" s="142">
        <f t="shared" si="67"/>
        <v>768.15</v>
      </c>
      <c r="C1073" s="128"/>
      <c r="D1073" s="34">
        <f t="shared" si="68"/>
        <v>768.15</v>
      </c>
      <c r="E1073" s="514">
        <v>46115</v>
      </c>
      <c r="F1073" s="37">
        <v>768.15</v>
      </c>
      <c r="G1073" s="515">
        <v>46116</v>
      </c>
      <c r="H1073" s="76">
        <f t="shared" si="69"/>
        <v>0</v>
      </c>
      <c r="K1073" s="134">
        <v>1037</v>
      </c>
      <c r="L1073" s="680">
        <v>46115</v>
      </c>
      <c r="M1073" s="136"/>
      <c r="N1073" s="137">
        <f t="shared" si="70"/>
        <v>0</v>
      </c>
      <c r="O1073" s="138">
        <v>0</v>
      </c>
      <c r="P1073" s="288">
        <f t="shared" si="71"/>
        <v>0</v>
      </c>
      <c r="Q1073" s="41"/>
    </row>
    <row r="1074" spans="2:17" ht="15" customHeight="1" x14ac:dyDescent="0.3">
      <c r="B1074" s="142">
        <f t="shared" si="67"/>
        <v>768.15</v>
      </c>
      <c r="C1074" s="128"/>
      <c r="D1074" s="34">
        <f t="shared" si="68"/>
        <v>768.15</v>
      </c>
      <c r="E1074" s="514">
        <v>46116</v>
      </c>
      <c r="F1074" s="37">
        <v>768.15</v>
      </c>
      <c r="G1074" s="515">
        <v>46117</v>
      </c>
      <c r="H1074" s="76">
        <f t="shared" si="69"/>
        <v>0</v>
      </c>
      <c r="K1074" s="134">
        <v>1038</v>
      </c>
      <c r="L1074" s="680">
        <v>46116</v>
      </c>
      <c r="M1074" s="136"/>
      <c r="N1074" s="137">
        <f t="shared" si="70"/>
        <v>0</v>
      </c>
      <c r="O1074" s="138">
        <v>0</v>
      </c>
      <c r="P1074" s="288">
        <f t="shared" si="71"/>
        <v>0</v>
      </c>
      <c r="Q1074" s="41"/>
    </row>
    <row r="1075" spans="2:17" ht="15" customHeight="1" x14ac:dyDescent="0.3">
      <c r="B1075" s="142">
        <f t="shared" si="67"/>
        <v>768.15</v>
      </c>
      <c r="C1075" s="128"/>
      <c r="D1075" s="34">
        <f t="shared" si="68"/>
        <v>768.15</v>
      </c>
      <c r="E1075" s="514">
        <v>46117</v>
      </c>
      <c r="F1075" s="37">
        <v>768.15</v>
      </c>
      <c r="G1075" s="515">
        <v>46118</v>
      </c>
      <c r="H1075" s="76">
        <f t="shared" si="69"/>
        <v>0</v>
      </c>
      <c r="K1075" s="134">
        <v>1039</v>
      </c>
      <c r="L1075" s="680">
        <v>46117</v>
      </c>
      <c r="M1075" s="136"/>
      <c r="N1075" s="137">
        <f t="shared" si="70"/>
        <v>0</v>
      </c>
      <c r="O1075" s="138">
        <v>0</v>
      </c>
      <c r="P1075" s="288">
        <f t="shared" si="71"/>
        <v>0</v>
      </c>
      <c r="Q1075" s="41"/>
    </row>
    <row r="1076" spans="2:17" ht="15" customHeight="1" x14ac:dyDescent="0.3">
      <c r="B1076" s="142">
        <f t="shared" si="67"/>
        <v>768.15</v>
      </c>
      <c r="C1076" s="128"/>
      <c r="D1076" s="34">
        <f t="shared" si="68"/>
        <v>768.15</v>
      </c>
      <c r="E1076" s="514">
        <v>46118</v>
      </c>
      <c r="F1076" s="37">
        <v>768.15</v>
      </c>
      <c r="G1076" s="515">
        <v>46119</v>
      </c>
      <c r="H1076" s="76">
        <f t="shared" si="69"/>
        <v>0</v>
      </c>
      <c r="K1076" s="134">
        <v>1040</v>
      </c>
      <c r="L1076" s="680">
        <v>46118</v>
      </c>
      <c r="M1076" s="136"/>
      <c r="N1076" s="137">
        <f t="shared" si="70"/>
        <v>0</v>
      </c>
      <c r="O1076" s="138">
        <v>0</v>
      </c>
      <c r="P1076" s="288">
        <f t="shared" si="71"/>
        <v>0</v>
      </c>
      <c r="Q1076" s="41"/>
    </row>
    <row r="1077" spans="2:17" ht="15" customHeight="1" x14ac:dyDescent="0.3">
      <c r="B1077" s="142">
        <f t="shared" si="67"/>
        <v>768.15</v>
      </c>
      <c r="C1077" s="128"/>
      <c r="D1077" s="34">
        <f t="shared" si="68"/>
        <v>768.15</v>
      </c>
      <c r="E1077" s="514">
        <v>46119</v>
      </c>
      <c r="F1077" s="37">
        <v>768.15</v>
      </c>
      <c r="G1077" s="515">
        <v>46120</v>
      </c>
      <c r="H1077" s="76">
        <f t="shared" si="69"/>
        <v>0</v>
      </c>
      <c r="K1077" s="134">
        <v>1041</v>
      </c>
      <c r="L1077" s="680">
        <v>46119</v>
      </c>
      <c r="M1077" s="136"/>
      <c r="N1077" s="137">
        <f t="shared" si="70"/>
        <v>0</v>
      </c>
      <c r="O1077" s="138">
        <v>0</v>
      </c>
      <c r="P1077" s="288">
        <f t="shared" si="71"/>
        <v>0</v>
      </c>
      <c r="Q1077" s="41"/>
    </row>
    <row r="1078" spans="2:17" ht="15" customHeight="1" x14ac:dyDescent="0.3">
      <c r="B1078" s="142">
        <f t="shared" si="67"/>
        <v>768.15</v>
      </c>
      <c r="C1078" s="128"/>
      <c r="D1078" s="34">
        <f t="shared" si="68"/>
        <v>768.15</v>
      </c>
      <c r="E1078" s="514">
        <v>46120</v>
      </c>
      <c r="F1078" s="37">
        <v>768.15</v>
      </c>
      <c r="G1078" s="515">
        <v>46121</v>
      </c>
      <c r="H1078" s="76">
        <f t="shared" si="69"/>
        <v>0</v>
      </c>
      <c r="K1078" s="134">
        <v>1042</v>
      </c>
      <c r="L1078" s="680">
        <v>46120</v>
      </c>
      <c r="M1078" s="136"/>
      <c r="N1078" s="137">
        <f t="shared" si="70"/>
        <v>0</v>
      </c>
      <c r="O1078" s="138">
        <v>0</v>
      </c>
      <c r="P1078" s="288">
        <f t="shared" si="71"/>
        <v>0</v>
      </c>
      <c r="Q1078" s="41"/>
    </row>
    <row r="1079" spans="2:17" ht="15" customHeight="1" x14ac:dyDescent="0.3">
      <c r="B1079" s="142">
        <f t="shared" si="67"/>
        <v>768.15</v>
      </c>
      <c r="C1079" s="128"/>
      <c r="D1079" s="34">
        <f t="shared" si="68"/>
        <v>768.15</v>
      </c>
      <c r="E1079" s="514">
        <v>46121</v>
      </c>
      <c r="F1079" s="37">
        <v>768.15</v>
      </c>
      <c r="G1079" s="515">
        <v>46122</v>
      </c>
      <c r="H1079" s="76">
        <f t="shared" si="69"/>
        <v>0</v>
      </c>
      <c r="K1079" s="134">
        <v>1043</v>
      </c>
      <c r="L1079" s="680">
        <v>46121</v>
      </c>
      <c r="M1079" s="136"/>
      <c r="N1079" s="137">
        <f t="shared" si="70"/>
        <v>0</v>
      </c>
      <c r="O1079" s="138">
        <v>0</v>
      </c>
      <c r="P1079" s="288">
        <f t="shared" si="71"/>
        <v>0</v>
      </c>
      <c r="Q1079" s="41"/>
    </row>
    <row r="1080" spans="2:17" ht="15" customHeight="1" x14ac:dyDescent="0.3">
      <c r="B1080" s="142">
        <f t="shared" si="67"/>
        <v>768.15</v>
      </c>
      <c r="C1080" s="128"/>
      <c r="D1080" s="34">
        <f t="shared" si="68"/>
        <v>768.15</v>
      </c>
      <c r="E1080" s="514">
        <v>46122</v>
      </c>
      <c r="F1080" s="37">
        <v>768.15</v>
      </c>
      <c r="G1080" s="515">
        <v>46123</v>
      </c>
      <c r="H1080" s="76">
        <f t="shared" si="69"/>
        <v>0</v>
      </c>
      <c r="K1080" s="134">
        <v>1044</v>
      </c>
      <c r="L1080" s="680">
        <v>46122</v>
      </c>
      <c r="M1080" s="136"/>
      <c r="N1080" s="137">
        <f t="shared" si="70"/>
        <v>0</v>
      </c>
      <c r="O1080" s="138">
        <v>0</v>
      </c>
      <c r="P1080" s="288">
        <f t="shared" si="71"/>
        <v>0</v>
      </c>
      <c r="Q1080" s="41"/>
    </row>
    <row r="1081" spans="2:17" ht="15" customHeight="1" x14ac:dyDescent="0.3">
      <c r="B1081" s="142">
        <f t="shared" si="67"/>
        <v>768.15</v>
      </c>
      <c r="C1081" s="128"/>
      <c r="D1081" s="34">
        <f t="shared" si="68"/>
        <v>768.15</v>
      </c>
      <c r="E1081" s="514">
        <v>46123</v>
      </c>
      <c r="F1081" s="37">
        <v>768.15</v>
      </c>
      <c r="G1081" s="515">
        <v>46124</v>
      </c>
      <c r="H1081" s="76">
        <f t="shared" si="69"/>
        <v>0</v>
      </c>
      <c r="K1081" s="134">
        <v>1045</v>
      </c>
      <c r="L1081" s="680">
        <v>46123</v>
      </c>
      <c r="M1081" s="136"/>
      <c r="N1081" s="137">
        <f t="shared" si="70"/>
        <v>0</v>
      </c>
      <c r="O1081" s="138">
        <v>0</v>
      </c>
      <c r="P1081" s="288">
        <f t="shared" si="71"/>
        <v>0</v>
      </c>
      <c r="Q1081" s="41"/>
    </row>
    <row r="1082" spans="2:17" ht="15" customHeight="1" x14ac:dyDescent="0.3">
      <c r="B1082" s="142">
        <f t="shared" si="67"/>
        <v>768.15</v>
      </c>
      <c r="C1082" s="128"/>
      <c r="D1082" s="34">
        <f t="shared" si="68"/>
        <v>768.15</v>
      </c>
      <c r="E1082" s="514">
        <v>46124</v>
      </c>
      <c r="F1082" s="37">
        <v>768.15</v>
      </c>
      <c r="G1082" s="515">
        <v>46125</v>
      </c>
      <c r="H1082" s="76">
        <f t="shared" si="69"/>
        <v>0</v>
      </c>
      <c r="K1082" s="134">
        <v>1046</v>
      </c>
      <c r="L1082" s="680">
        <v>46124</v>
      </c>
      <c r="M1082" s="136"/>
      <c r="N1082" s="137">
        <f t="shared" si="70"/>
        <v>0</v>
      </c>
      <c r="O1082" s="138">
        <v>0</v>
      </c>
      <c r="P1082" s="288">
        <f t="shared" si="71"/>
        <v>0</v>
      </c>
      <c r="Q1082" s="41"/>
    </row>
    <row r="1083" spans="2:17" ht="15" customHeight="1" x14ac:dyDescent="0.3">
      <c r="B1083" s="142">
        <f t="shared" si="67"/>
        <v>768.15</v>
      </c>
      <c r="C1083" s="128"/>
      <c r="D1083" s="34">
        <f t="shared" si="68"/>
        <v>768.15</v>
      </c>
      <c r="E1083" s="514">
        <v>46125</v>
      </c>
      <c r="F1083" s="37">
        <v>768.15</v>
      </c>
      <c r="G1083" s="515">
        <v>46126</v>
      </c>
      <c r="H1083" s="76">
        <f t="shared" si="69"/>
        <v>0</v>
      </c>
      <c r="K1083" s="134">
        <v>1047</v>
      </c>
      <c r="L1083" s="680">
        <v>46125</v>
      </c>
      <c r="M1083" s="136"/>
      <c r="N1083" s="137">
        <f t="shared" si="70"/>
        <v>0</v>
      </c>
      <c r="O1083" s="138">
        <v>0</v>
      </c>
      <c r="P1083" s="288">
        <f t="shared" si="71"/>
        <v>0</v>
      </c>
      <c r="Q1083" s="41"/>
    </row>
    <row r="1084" spans="2:17" ht="15" customHeight="1" x14ac:dyDescent="0.3">
      <c r="B1084" s="142">
        <f t="shared" si="67"/>
        <v>768.15</v>
      </c>
      <c r="C1084" s="128"/>
      <c r="D1084" s="34">
        <f t="shared" si="68"/>
        <v>768.15</v>
      </c>
      <c r="E1084" s="514">
        <v>46126</v>
      </c>
      <c r="F1084" s="37">
        <v>768.15</v>
      </c>
      <c r="G1084" s="515">
        <v>46127</v>
      </c>
      <c r="H1084" s="76">
        <f t="shared" si="69"/>
        <v>0</v>
      </c>
      <c r="K1084" s="134">
        <v>1048</v>
      </c>
      <c r="L1084" s="680">
        <v>46126</v>
      </c>
      <c r="M1084" s="136">
        <v>190</v>
      </c>
      <c r="N1084" s="137">
        <f t="shared" si="70"/>
        <v>0</v>
      </c>
      <c r="O1084" s="138">
        <v>160</v>
      </c>
      <c r="P1084" s="288">
        <f t="shared" si="71"/>
        <v>30</v>
      </c>
      <c r="Q1084" s="41"/>
    </row>
    <row r="1085" spans="2:17" ht="15" customHeight="1" x14ac:dyDescent="0.3">
      <c r="B1085" s="142">
        <f t="shared" si="67"/>
        <v>768.15</v>
      </c>
      <c r="C1085" s="128"/>
      <c r="D1085" s="34">
        <f t="shared" si="68"/>
        <v>768.15</v>
      </c>
      <c r="E1085" s="514">
        <v>46127</v>
      </c>
      <c r="F1085" s="37">
        <v>768.15</v>
      </c>
      <c r="G1085" s="515">
        <v>46128</v>
      </c>
      <c r="H1085" s="76">
        <f t="shared" si="69"/>
        <v>0</v>
      </c>
      <c r="K1085" s="134">
        <v>1049</v>
      </c>
      <c r="L1085" s="680">
        <v>46127</v>
      </c>
      <c r="M1085" s="136"/>
      <c r="N1085" s="137">
        <f t="shared" si="70"/>
        <v>160</v>
      </c>
      <c r="O1085" s="138">
        <v>160</v>
      </c>
      <c r="P1085" s="288">
        <f t="shared" si="71"/>
        <v>0</v>
      </c>
      <c r="Q1085" s="41"/>
    </row>
    <row r="1086" spans="2:17" ht="15" customHeight="1" x14ac:dyDescent="0.3">
      <c r="B1086" s="142">
        <f t="shared" si="67"/>
        <v>779.95</v>
      </c>
      <c r="C1086" s="128"/>
      <c r="D1086" s="34">
        <f t="shared" si="68"/>
        <v>768.15</v>
      </c>
      <c r="E1086" s="514">
        <v>46128</v>
      </c>
      <c r="F1086" s="37">
        <v>779.95</v>
      </c>
      <c r="G1086" s="515">
        <v>46129</v>
      </c>
      <c r="H1086" s="76">
        <f t="shared" si="69"/>
        <v>11.800000000000068</v>
      </c>
      <c r="K1086" s="134">
        <v>1050</v>
      </c>
      <c r="L1086" s="680">
        <v>46128</v>
      </c>
      <c r="M1086" s="136"/>
      <c r="N1086" s="137">
        <f t="shared" si="70"/>
        <v>160</v>
      </c>
      <c r="O1086" s="138">
        <v>160</v>
      </c>
      <c r="P1086" s="288">
        <f t="shared" si="71"/>
        <v>0</v>
      </c>
      <c r="Q1086" s="41"/>
    </row>
    <row r="1087" spans="2:17" ht="15" customHeight="1" x14ac:dyDescent="0.3">
      <c r="B1087" s="142">
        <f t="shared" si="67"/>
        <v>785.3</v>
      </c>
      <c r="C1087" s="128"/>
      <c r="D1087" s="34">
        <f t="shared" si="68"/>
        <v>779.95</v>
      </c>
      <c r="E1087" s="514">
        <v>46129</v>
      </c>
      <c r="F1087" s="37">
        <v>785.3</v>
      </c>
      <c r="G1087" s="515">
        <v>46130</v>
      </c>
      <c r="H1087" s="76">
        <f t="shared" si="69"/>
        <v>5.3499999999999091</v>
      </c>
      <c r="K1087" s="134">
        <v>1051</v>
      </c>
      <c r="L1087" s="680">
        <v>46129</v>
      </c>
      <c r="M1087" s="136"/>
      <c r="N1087" s="137">
        <f t="shared" si="70"/>
        <v>160</v>
      </c>
      <c r="O1087" s="138">
        <v>160</v>
      </c>
      <c r="P1087" s="288">
        <f t="shared" si="71"/>
        <v>0</v>
      </c>
      <c r="Q1087" s="41"/>
    </row>
    <row r="1088" spans="2:17" ht="15" customHeight="1" x14ac:dyDescent="0.3">
      <c r="B1088" s="142">
        <f t="shared" si="67"/>
        <v>785.3</v>
      </c>
      <c r="C1088" s="128"/>
      <c r="D1088" s="34">
        <f t="shared" si="68"/>
        <v>785.3</v>
      </c>
      <c r="E1088" s="514">
        <v>46130</v>
      </c>
      <c r="F1088" s="37">
        <v>785.3</v>
      </c>
      <c r="G1088" s="515">
        <v>46131</v>
      </c>
      <c r="H1088" s="76">
        <f t="shared" si="69"/>
        <v>0</v>
      </c>
      <c r="K1088" s="134">
        <v>1052</v>
      </c>
      <c r="L1088" s="680">
        <v>46130</v>
      </c>
      <c r="M1088" s="136"/>
      <c r="N1088" s="137">
        <f t="shared" si="70"/>
        <v>160</v>
      </c>
      <c r="O1088" s="138">
        <v>75</v>
      </c>
      <c r="P1088" s="288">
        <f t="shared" si="71"/>
        <v>85</v>
      </c>
      <c r="Q1088" s="41"/>
    </row>
    <row r="1089" spans="2:18" ht="15" customHeight="1" x14ac:dyDescent="0.3">
      <c r="B1089" s="142">
        <f t="shared" si="67"/>
        <v>785.3</v>
      </c>
      <c r="C1089" s="128"/>
      <c r="D1089" s="34">
        <f t="shared" si="68"/>
        <v>785.3</v>
      </c>
      <c r="E1089" s="514">
        <v>46131</v>
      </c>
      <c r="F1089" s="37">
        <v>785.3</v>
      </c>
      <c r="G1089" s="515">
        <v>46132</v>
      </c>
      <c r="H1089" s="76">
        <f t="shared" si="69"/>
        <v>0</v>
      </c>
      <c r="K1089" s="134">
        <v>1053</v>
      </c>
      <c r="L1089" s="680">
        <v>46131</v>
      </c>
      <c r="M1089" s="136"/>
      <c r="N1089" s="137">
        <f t="shared" si="70"/>
        <v>75</v>
      </c>
      <c r="O1089" s="138">
        <v>0</v>
      </c>
      <c r="P1089" s="288">
        <f t="shared" si="71"/>
        <v>75</v>
      </c>
      <c r="Q1089" s="41"/>
    </row>
    <row r="1090" spans="2:18" ht="15" customHeight="1" x14ac:dyDescent="0.3">
      <c r="B1090" s="142">
        <f t="shared" si="67"/>
        <v>785.3</v>
      </c>
      <c r="C1090" s="128"/>
      <c r="D1090" s="34">
        <f t="shared" si="68"/>
        <v>785.3</v>
      </c>
      <c r="E1090" s="514">
        <v>46132</v>
      </c>
      <c r="F1090" s="37">
        <v>785.3</v>
      </c>
      <c r="G1090" s="515">
        <v>46133</v>
      </c>
      <c r="H1090" s="76">
        <f t="shared" si="69"/>
        <v>0</v>
      </c>
      <c r="K1090" s="134">
        <v>1054</v>
      </c>
      <c r="L1090" s="680">
        <v>46132</v>
      </c>
      <c r="M1090" s="136"/>
      <c r="N1090" s="137">
        <f t="shared" si="70"/>
        <v>0</v>
      </c>
      <c r="O1090" s="138">
        <v>0</v>
      </c>
      <c r="P1090" s="288">
        <f t="shared" si="71"/>
        <v>0</v>
      </c>
      <c r="Q1090" s="41"/>
    </row>
    <row r="1091" spans="2:18" ht="15" customHeight="1" x14ac:dyDescent="0.3">
      <c r="B1091" s="142">
        <f t="shared" si="67"/>
        <v>785.3</v>
      </c>
      <c r="C1091" s="128"/>
      <c r="D1091" s="34">
        <f t="shared" si="68"/>
        <v>785.3</v>
      </c>
      <c r="E1091" s="514">
        <v>46133</v>
      </c>
      <c r="F1091" s="37">
        <v>785.3</v>
      </c>
      <c r="G1091" s="515">
        <v>46134</v>
      </c>
      <c r="H1091" s="76">
        <f t="shared" si="69"/>
        <v>0</v>
      </c>
      <c r="K1091" s="134">
        <v>1055</v>
      </c>
      <c r="L1091" s="680">
        <v>46133</v>
      </c>
      <c r="M1091" s="136"/>
      <c r="N1091" s="137">
        <f t="shared" si="70"/>
        <v>0</v>
      </c>
      <c r="O1091" s="138">
        <v>0</v>
      </c>
      <c r="P1091" s="288">
        <f t="shared" si="71"/>
        <v>0</v>
      </c>
      <c r="Q1091" s="41"/>
    </row>
    <row r="1092" spans="2:18" ht="15" customHeight="1" x14ac:dyDescent="0.3">
      <c r="B1092" s="142">
        <f>F1092</f>
        <v>785.55</v>
      </c>
      <c r="C1092" s="128"/>
      <c r="D1092" s="34">
        <f t="shared" si="68"/>
        <v>785.3</v>
      </c>
      <c r="E1092" s="514">
        <v>46134</v>
      </c>
      <c r="F1092" s="37">
        <v>785.55</v>
      </c>
      <c r="G1092" s="515">
        <v>46135</v>
      </c>
      <c r="H1092" s="76">
        <f>F1092-D1092</f>
        <v>0.25</v>
      </c>
      <c r="K1092" s="134">
        <v>1056</v>
      </c>
      <c r="L1092" s="680">
        <v>46134</v>
      </c>
      <c r="M1092" s="136"/>
      <c r="N1092" s="137">
        <f t="shared" si="70"/>
        <v>0</v>
      </c>
      <c r="O1092" s="138">
        <v>0</v>
      </c>
      <c r="P1092" s="288">
        <f t="shared" si="71"/>
        <v>0</v>
      </c>
      <c r="Q1092" s="41"/>
    </row>
    <row r="1093" spans="2:18" ht="15" customHeight="1" x14ac:dyDescent="0.3">
      <c r="B1093" s="142">
        <f>F1093</f>
        <v>785.55</v>
      </c>
      <c r="C1093" s="128"/>
      <c r="D1093" s="34">
        <f>F1092</f>
        <v>785.55</v>
      </c>
      <c r="E1093" s="514">
        <v>46135</v>
      </c>
      <c r="F1093" s="37">
        <v>785.55</v>
      </c>
      <c r="G1093" s="515">
        <v>46136</v>
      </c>
      <c r="H1093" s="76">
        <f>F1093-D1093</f>
        <v>0</v>
      </c>
      <c r="K1093" s="134">
        <v>1057</v>
      </c>
      <c r="L1093" s="680">
        <v>46135</v>
      </c>
      <c r="M1093" s="136"/>
      <c r="N1093" s="137">
        <f t="shared" si="70"/>
        <v>0</v>
      </c>
      <c r="O1093" s="138">
        <v>0</v>
      </c>
      <c r="P1093" s="288">
        <f t="shared" si="71"/>
        <v>0</v>
      </c>
      <c r="Q1093" s="41"/>
    </row>
    <row r="1094" spans="2:18" ht="15" customHeight="1" x14ac:dyDescent="0.3">
      <c r="B1094" s="142">
        <f t="shared" si="67"/>
        <v>785.55</v>
      </c>
      <c r="C1094" s="128"/>
      <c r="D1094" s="34">
        <f>F1093</f>
        <v>785.55</v>
      </c>
      <c r="E1094" s="514">
        <v>46136</v>
      </c>
      <c r="F1094" s="37">
        <v>785.55</v>
      </c>
      <c r="G1094" s="515">
        <v>46137</v>
      </c>
      <c r="H1094" s="76">
        <f t="shared" si="69"/>
        <v>0</v>
      </c>
      <c r="K1094" s="134">
        <v>1058</v>
      </c>
      <c r="L1094" s="680">
        <v>46136</v>
      </c>
      <c r="M1094" s="136"/>
      <c r="N1094" s="137">
        <f t="shared" si="70"/>
        <v>0</v>
      </c>
      <c r="O1094" s="138">
        <v>0</v>
      </c>
      <c r="P1094" s="288">
        <f t="shared" si="71"/>
        <v>0</v>
      </c>
      <c r="Q1094" s="41"/>
    </row>
    <row r="1095" spans="2:18" ht="15" customHeight="1" x14ac:dyDescent="0.3">
      <c r="B1095" s="142">
        <f t="shared" si="67"/>
        <v>785.55</v>
      </c>
      <c r="C1095" s="128"/>
      <c r="D1095" s="34">
        <f t="shared" si="68"/>
        <v>785.55</v>
      </c>
      <c r="E1095" s="514">
        <v>46137</v>
      </c>
      <c r="F1095" s="37">
        <v>785.55</v>
      </c>
      <c r="G1095" s="515">
        <v>46138</v>
      </c>
      <c r="H1095" s="76">
        <f t="shared" si="69"/>
        <v>0</v>
      </c>
      <c r="K1095" s="134">
        <v>1059</v>
      </c>
      <c r="L1095" s="680">
        <v>46137</v>
      </c>
      <c r="M1095" s="136">
        <v>40</v>
      </c>
      <c r="N1095" s="137">
        <f t="shared" si="70"/>
        <v>0</v>
      </c>
      <c r="O1095" s="138">
        <v>40</v>
      </c>
      <c r="P1095" s="288">
        <f t="shared" si="71"/>
        <v>0</v>
      </c>
      <c r="Q1095" s="41"/>
    </row>
    <row r="1096" spans="2:18" ht="15" customHeight="1" x14ac:dyDescent="0.3">
      <c r="B1096" s="142">
        <f t="shared" si="67"/>
        <v>785.55</v>
      </c>
      <c r="C1096" s="128"/>
      <c r="D1096" s="34">
        <f t="shared" si="68"/>
        <v>785.55</v>
      </c>
      <c r="E1096" s="514">
        <v>46138</v>
      </c>
      <c r="F1096" s="37">
        <v>785.55</v>
      </c>
      <c r="G1096" s="515">
        <v>46139</v>
      </c>
      <c r="H1096" s="76">
        <f t="shared" si="69"/>
        <v>0</v>
      </c>
      <c r="K1096" s="134">
        <v>1060</v>
      </c>
      <c r="L1096" s="680">
        <v>46138</v>
      </c>
      <c r="M1096" s="136"/>
      <c r="N1096" s="137">
        <f t="shared" si="70"/>
        <v>40</v>
      </c>
      <c r="O1096" s="138">
        <v>40</v>
      </c>
      <c r="P1096" s="288">
        <f t="shared" si="71"/>
        <v>0</v>
      </c>
      <c r="Q1096" s="41"/>
    </row>
    <row r="1097" spans="2:18" ht="15" customHeight="1" x14ac:dyDescent="0.3">
      <c r="B1097" s="142">
        <f t="shared" si="67"/>
        <v>786.35</v>
      </c>
      <c r="C1097" s="128"/>
      <c r="D1097" s="34">
        <f t="shared" si="68"/>
        <v>785.55</v>
      </c>
      <c r="E1097" s="514">
        <v>46139</v>
      </c>
      <c r="F1097" s="37">
        <v>786.35</v>
      </c>
      <c r="G1097" s="515">
        <v>46140</v>
      </c>
      <c r="H1097" s="76">
        <f t="shared" si="69"/>
        <v>0.80000000000006821</v>
      </c>
      <c r="K1097" s="134">
        <v>1061</v>
      </c>
      <c r="L1097" s="680">
        <v>46139</v>
      </c>
      <c r="M1097" s="136"/>
      <c r="N1097" s="137">
        <f t="shared" si="70"/>
        <v>40</v>
      </c>
      <c r="O1097" s="138">
        <v>25</v>
      </c>
      <c r="P1097" s="288">
        <f t="shared" si="71"/>
        <v>15</v>
      </c>
      <c r="Q1097" s="41"/>
    </row>
    <row r="1098" spans="2:18" ht="15" customHeight="1" x14ac:dyDescent="0.3">
      <c r="B1098" s="142">
        <f t="shared" si="67"/>
        <v>786.35</v>
      </c>
      <c r="C1098" s="128"/>
      <c r="D1098" s="34">
        <f t="shared" si="68"/>
        <v>786.35</v>
      </c>
      <c r="E1098" s="514">
        <v>46140</v>
      </c>
      <c r="F1098" s="37">
        <v>786.35</v>
      </c>
      <c r="G1098" s="515">
        <v>46141</v>
      </c>
      <c r="H1098" s="76">
        <f t="shared" si="69"/>
        <v>0</v>
      </c>
      <c r="K1098" s="134">
        <v>1062</v>
      </c>
      <c r="L1098" s="680">
        <v>46140</v>
      </c>
      <c r="M1098" s="136"/>
      <c r="N1098" s="137">
        <f t="shared" si="70"/>
        <v>25</v>
      </c>
      <c r="O1098" s="138">
        <v>25</v>
      </c>
      <c r="P1098" s="288">
        <f t="shared" si="71"/>
        <v>0</v>
      </c>
      <c r="Q1098" s="41"/>
    </row>
    <row r="1099" spans="2:18" ht="15" customHeight="1" x14ac:dyDescent="0.3">
      <c r="B1099" s="142">
        <f t="shared" si="67"/>
        <v>786.35</v>
      </c>
      <c r="C1099" s="128"/>
      <c r="D1099" s="34">
        <f t="shared" si="68"/>
        <v>786.35</v>
      </c>
      <c r="E1099" s="514">
        <v>46141</v>
      </c>
      <c r="F1099" s="37">
        <v>786.35</v>
      </c>
      <c r="G1099" s="515">
        <v>46142</v>
      </c>
      <c r="H1099" s="76">
        <f t="shared" si="69"/>
        <v>0</v>
      </c>
      <c r="I1099">
        <f>SUM(H1070:H1099)</f>
        <v>21.75</v>
      </c>
      <c r="K1099" s="134">
        <v>1063</v>
      </c>
      <c r="L1099" s="680">
        <v>46141</v>
      </c>
      <c r="M1099" s="136"/>
      <c r="N1099" s="137">
        <f t="shared" si="70"/>
        <v>25</v>
      </c>
      <c r="O1099" s="138">
        <v>25</v>
      </c>
      <c r="P1099" s="288">
        <f t="shared" si="71"/>
        <v>0</v>
      </c>
      <c r="Q1099" s="41"/>
    </row>
    <row r="1100" spans="2:18" ht="15" customHeight="1" x14ac:dyDescent="0.3">
      <c r="B1100" s="142">
        <f t="shared" ref="B1100:B1119" si="72">F1100</f>
        <v>786.35</v>
      </c>
      <c r="C1100" s="128"/>
      <c r="D1100" s="34">
        <f t="shared" ref="D1100:D1119" si="73">F1099</f>
        <v>786.35</v>
      </c>
      <c r="E1100" s="514">
        <v>46142</v>
      </c>
      <c r="F1100" s="37">
        <v>786.35</v>
      </c>
      <c r="G1100" s="515">
        <v>46143</v>
      </c>
      <c r="H1100" s="76">
        <f t="shared" ref="H1100:H1119" si="74">F1100-D1100</f>
        <v>0</v>
      </c>
      <c r="K1100" s="134">
        <v>1064</v>
      </c>
      <c r="L1100" s="680">
        <v>46142</v>
      </c>
      <c r="M1100" s="136"/>
      <c r="N1100" s="137">
        <f t="shared" ref="N1100:N1119" si="75">O1099</f>
        <v>25</v>
      </c>
      <c r="O1100" s="138">
        <v>25</v>
      </c>
      <c r="P1100" s="288">
        <f t="shared" ref="P1100:P1119" si="76">M1100+N1100-O1100</f>
        <v>0</v>
      </c>
      <c r="Q1100" s="41"/>
      <c r="R1100" s="176">
        <f>SUM(P1071:P1100)</f>
        <v>205</v>
      </c>
    </row>
    <row r="1101" spans="2:18" ht="15" customHeight="1" x14ac:dyDescent="0.3">
      <c r="B1101" s="142">
        <f t="shared" si="72"/>
        <v>786.35</v>
      </c>
      <c r="C1101" s="128"/>
      <c r="D1101" s="34">
        <f t="shared" si="73"/>
        <v>786.35</v>
      </c>
      <c r="E1101" s="514">
        <v>46143</v>
      </c>
      <c r="F1101" s="37">
        <v>786.35</v>
      </c>
      <c r="G1101" s="515">
        <v>46144</v>
      </c>
      <c r="H1101" s="76">
        <f t="shared" si="74"/>
        <v>0</v>
      </c>
      <c r="K1101" s="134">
        <v>1065</v>
      </c>
      <c r="L1101" s="680">
        <v>46143</v>
      </c>
      <c r="M1101" s="136"/>
      <c r="N1101" s="137">
        <f t="shared" si="75"/>
        <v>25</v>
      </c>
      <c r="O1101" s="138">
        <v>25</v>
      </c>
      <c r="P1101" s="288">
        <f t="shared" si="76"/>
        <v>0</v>
      </c>
      <c r="Q1101" s="41"/>
    </row>
    <row r="1102" spans="2:18" ht="15" customHeight="1" x14ac:dyDescent="0.3">
      <c r="B1102" s="142">
        <f t="shared" si="72"/>
        <v>792.25</v>
      </c>
      <c r="C1102" s="128"/>
      <c r="D1102" s="34">
        <f t="shared" si="73"/>
        <v>786.35</v>
      </c>
      <c r="E1102" s="514">
        <v>46144</v>
      </c>
      <c r="F1102" s="37">
        <v>792.25</v>
      </c>
      <c r="G1102" s="515">
        <v>46145</v>
      </c>
      <c r="H1102" s="76">
        <f t="shared" si="74"/>
        <v>5.8999999999999773</v>
      </c>
      <c r="I1102">
        <f>I1099+I1069+I1038+I1010</f>
        <v>47.990000000000009</v>
      </c>
      <c r="K1102" s="134">
        <v>1066</v>
      </c>
      <c r="L1102" s="680">
        <v>46144</v>
      </c>
      <c r="M1102" s="136">
        <v>60</v>
      </c>
      <c r="N1102" s="137">
        <f t="shared" si="75"/>
        <v>25</v>
      </c>
      <c r="O1102" s="138">
        <v>40</v>
      </c>
      <c r="P1102" s="288">
        <f t="shared" si="76"/>
        <v>45</v>
      </c>
      <c r="Q1102" s="41"/>
    </row>
    <row r="1103" spans="2:18" ht="15" customHeight="1" x14ac:dyDescent="0.3">
      <c r="B1103" s="142">
        <f t="shared" si="72"/>
        <v>799.45</v>
      </c>
      <c r="C1103" s="128"/>
      <c r="D1103" s="34">
        <f t="shared" si="73"/>
        <v>792.25</v>
      </c>
      <c r="E1103" s="514">
        <v>46145</v>
      </c>
      <c r="F1103" s="37">
        <v>799.45</v>
      </c>
      <c r="G1103" s="515">
        <v>46146</v>
      </c>
      <c r="H1103" s="76">
        <f t="shared" si="74"/>
        <v>7.2000000000000455</v>
      </c>
      <c r="K1103" s="134">
        <v>1067</v>
      </c>
      <c r="L1103" s="680">
        <v>46145</v>
      </c>
      <c r="M1103" s="136">
        <v>30</v>
      </c>
      <c r="N1103" s="137">
        <f t="shared" si="75"/>
        <v>40</v>
      </c>
      <c r="O1103" s="138">
        <v>0</v>
      </c>
      <c r="P1103" s="288">
        <f t="shared" si="76"/>
        <v>70</v>
      </c>
      <c r="Q1103" s="41"/>
    </row>
    <row r="1104" spans="2:18" ht="15" customHeight="1" x14ac:dyDescent="0.3">
      <c r="B1104" s="142">
        <f t="shared" si="72"/>
        <v>803.25</v>
      </c>
      <c r="C1104" s="128"/>
      <c r="D1104" s="34">
        <f t="shared" si="73"/>
        <v>799.45</v>
      </c>
      <c r="E1104" s="514">
        <v>46146</v>
      </c>
      <c r="F1104" s="37">
        <v>803.25</v>
      </c>
      <c r="G1104" s="515">
        <v>46147</v>
      </c>
      <c r="H1104" s="76">
        <f t="shared" si="74"/>
        <v>3.7999999999999545</v>
      </c>
      <c r="I1104">
        <f>I1102/4</f>
        <v>11.997500000000002</v>
      </c>
      <c r="K1104" s="134">
        <v>1068</v>
      </c>
      <c r="L1104" s="680">
        <v>46146</v>
      </c>
      <c r="M1104" s="136">
        <v>60</v>
      </c>
      <c r="N1104" s="137">
        <f t="shared" si="75"/>
        <v>0</v>
      </c>
      <c r="O1104" s="138">
        <v>0</v>
      </c>
      <c r="P1104" s="288">
        <f t="shared" si="76"/>
        <v>60</v>
      </c>
      <c r="Q1104" s="41"/>
    </row>
    <row r="1105" spans="2:17" ht="15" customHeight="1" x14ac:dyDescent="0.3">
      <c r="B1105" s="142">
        <f t="shared" si="72"/>
        <v>811.65</v>
      </c>
      <c r="C1105" s="128"/>
      <c r="D1105" s="34">
        <f t="shared" si="73"/>
        <v>803.25</v>
      </c>
      <c r="E1105" s="514">
        <v>46147</v>
      </c>
      <c r="F1105" s="37">
        <v>811.65</v>
      </c>
      <c r="G1105" s="515">
        <v>46148</v>
      </c>
      <c r="H1105" s="76">
        <f t="shared" si="74"/>
        <v>8.3999999999999773</v>
      </c>
      <c r="K1105" s="134">
        <v>1069</v>
      </c>
      <c r="L1105" s="680">
        <v>46147</v>
      </c>
      <c r="M1105" s="136">
        <v>60</v>
      </c>
      <c r="N1105" s="137">
        <f t="shared" si="75"/>
        <v>0</v>
      </c>
      <c r="O1105" s="138">
        <v>0</v>
      </c>
      <c r="P1105" s="288">
        <f t="shared" si="76"/>
        <v>60</v>
      </c>
      <c r="Q1105" s="41"/>
    </row>
    <row r="1106" spans="2:17" ht="15" customHeight="1" x14ac:dyDescent="0.3">
      <c r="B1106" s="142">
        <f t="shared" si="72"/>
        <v>811.65</v>
      </c>
      <c r="C1106" s="128"/>
      <c r="D1106" s="34">
        <f t="shared" si="73"/>
        <v>811.65</v>
      </c>
      <c r="E1106" s="514">
        <v>46148</v>
      </c>
      <c r="F1106" s="37">
        <v>811.65</v>
      </c>
      <c r="G1106" s="515">
        <v>46149</v>
      </c>
      <c r="H1106" s="76">
        <f t="shared" si="74"/>
        <v>0</v>
      </c>
      <c r="K1106" s="134">
        <v>1070</v>
      </c>
      <c r="L1106" s="680">
        <v>46148</v>
      </c>
      <c r="M1106" s="136"/>
      <c r="N1106" s="137">
        <f t="shared" si="75"/>
        <v>0</v>
      </c>
      <c r="O1106" s="138">
        <v>0</v>
      </c>
      <c r="P1106" s="288">
        <f t="shared" si="76"/>
        <v>0</v>
      </c>
      <c r="Q1106" s="41"/>
    </row>
    <row r="1107" spans="2:17" ht="15" customHeight="1" x14ac:dyDescent="0.3">
      <c r="B1107" s="142">
        <f t="shared" si="72"/>
        <v>811.65</v>
      </c>
      <c r="C1107" s="128"/>
      <c r="D1107" s="34">
        <f t="shared" si="73"/>
        <v>811.65</v>
      </c>
      <c r="E1107" s="514">
        <v>46149</v>
      </c>
      <c r="F1107" s="37">
        <v>811.65</v>
      </c>
      <c r="G1107" s="515">
        <v>46150</v>
      </c>
      <c r="H1107" s="76">
        <f t="shared" si="74"/>
        <v>0</v>
      </c>
      <c r="K1107" s="134">
        <v>1071</v>
      </c>
      <c r="L1107" s="680">
        <v>46149</v>
      </c>
      <c r="M1107" s="136"/>
      <c r="N1107" s="137">
        <f t="shared" si="75"/>
        <v>0</v>
      </c>
      <c r="O1107" s="138">
        <v>0</v>
      </c>
      <c r="P1107" s="288">
        <f t="shared" si="76"/>
        <v>0</v>
      </c>
      <c r="Q1107" s="41"/>
    </row>
    <row r="1108" spans="2:17" ht="15" customHeight="1" x14ac:dyDescent="0.3">
      <c r="B1108" s="142">
        <f t="shared" si="72"/>
        <v>811.65</v>
      </c>
      <c r="C1108" s="128"/>
      <c r="D1108" s="34">
        <f t="shared" si="73"/>
        <v>811.65</v>
      </c>
      <c r="E1108" s="514">
        <v>46150</v>
      </c>
      <c r="F1108" s="37">
        <v>811.65</v>
      </c>
      <c r="G1108" s="515">
        <v>46151</v>
      </c>
      <c r="H1108" s="76">
        <f t="shared" si="74"/>
        <v>0</v>
      </c>
      <c r="K1108" s="134">
        <v>1072</v>
      </c>
      <c r="L1108" s="680">
        <v>46150</v>
      </c>
      <c r="M1108" s="136"/>
      <c r="N1108" s="137">
        <f t="shared" si="75"/>
        <v>0</v>
      </c>
      <c r="O1108" s="138">
        <v>0</v>
      </c>
      <c r="P1108" s="288">
        <f t="shared" si="76"/>
        <v>0</v>
      </c>
      <c r="Q1108" s="41"/>
    </row>
    <row r="1109" spans="2:17" ht="15" customHeight="1" x14ac:dyDescent="0.3">
      <c r="B1109" s="142">
        <f t="shared" si="72"/>
        <v>811.65</v>
      </c>
      <c r="C1109" s="128"/>
      <c r="D1109" s="34">
        <f t="shared" si="73"/>
        <v>811.65</v>
      </c>
      <c r="E1109" s="514">
        <v>46151</v>
      </c>
      <c r="F1109" s="37">
        <v>811.65</v>
      </c>
      <c r="G1109" s="515">
        <v>46152</v>
      </c>
      <c r="H1109" s="76">
        <f t="shared" si="74"/>
        <v>0</v>
      </c>
      <c r="K1109" s="134">
        <v>1073</v>
      </c>
      <c r="L1109" s="680">
        <v>46151</v>
      </c>
      <c r="M1109" s="136"/>
      <c r="N1109" s="137">
        <f t="shared" si="75"/>
        <v>0</v>
      </c>
      <c r="O1109" s="138">
        <v>0</v>
      </c>
      <c r="P1109" s="288">
        <f t="shared" si="76"/>
        <v>0</v>
      </c>
      <c r="Q1109" s="41"/>
    </row>
    <row r="1110" spans="2:17" ht="15" customHeight="1" x14ac:dyDescent="0.3">
      <c r="B1110" s="142">
        <f t="shared" si="72"/>
        <v>811.65</v>
      </c>
      <c r="C1110" s="128"/>
      <c r="D1110" s="34">
        <f t="shared" si="73"/>
        <v>811.65</v>
      </c>
      <c r="E1110" s="514">
        <v>46152</v>
      </c>
      <c r="F1110" s="37">
        <v>811.65</v>
      </c>
      <c r="G1110" s="515">
        <v>46153</v>
      </c>
      <c r="H1110" s="76">
        <f t="shared" si="74"/>
        <v>0</v>
      </c>
      <c r="K1110" s="134">
        <v>1074</v>
      </c>
      <c r="L1110" s="680">
        <v>46152</v>
      </c>
      <c r="M1110" s="136"/>
      <c r="N1110" s="137">
        <f t="shared" si="75"/>
        <v>0</v>
      </c>
      <c r="O1110" s="138">
        <v>0</v>
      </c>
      <c r="P1110" s="288">
        <f t="shared" si="76"/>
        <v>0</v>
      </c>
      <c r="Q1110" s="41"/>
    </row>
    <row r="1111" spans="2:17" ht="15" customHeight="1" x14ac:dyDescent="0.3">
      <c r="B1111" s="142">
        <f t="shared" si="72"/>
        <v>811.65</v>
      </c>
      <c r="C1111" s="128"/>
      <c r="D1111" s="34">
        <f t="shared" si="73"/>
        <v>811.65</v>
      </c>
      <c r="E1111" s="514">
        <v>46153</v>
      </c>
      <c r="F1111" s="37">
        <v>811.65</v>
      </c>
      <c r="G1111" s="515">
        <v>46154</v>
      </c>
      <c r="H1111" s="76">
        <f t="shared" si="74"/>
        <v>0</v>
      </c>
      <c r="K1111" s="134">
        <v>1075</v>
      </c>
      <c r="L1111" s="680">
        <v>46153</v>
      </c>
      <c r="M1111" s="136"/>
      <c r="N1111" s="137">
        <f t="shared" si="75"/>
        <v>0</v>
      </c>
      <c r="O1111" s="138">
        <v>0</v>
      </c>
      <c r="P1111" s="288">
        <f t="shared" si="76"/>
        <v>0</v>
      </c>
      <c r="Q1111" s="41"/>
    </row>
    <row r="1112" spans="2:17" ht="15" customHeight="1" x14ac:dyDescent="0.3">
      <c r="B1112" s="142">
        <f t="shared" si="72"/>
        <v>811.65</v>
      </c>
      <c r="C1112" s="128"/>
      <c r="D1112" s="34">
        <f t="shared" si="73"/>
        <v>811.65</v>
      </c>
      <c r="E1112" s="514">
        <v>46154</v>
      </c>
      <c r="F1112" s="37">
        <v>811.65</v>
      </c>
      <c r="G1112" s="515">
        <v>46155</v>
      </c>
      <c r="H1112" s="76">
        <f t="shared" si="74"/>
        <v>0</v>
      </c>
      <c r="K1112" s="134">
        <v>1076</v>
      </c>
      <c r="L1112" s="680">
        <v>46154</v>
      </c>
      <c r="M1112" s="136"/>
      <c r="N1112" s="137">
        <f t="shared" si="75"/>
        <v>0</v>
      </c>
      <c r="O1112" s="138">
        <v>0</v>
      </c>
      <c r="P1112" s="288">
        <f t="shared" si="76"/>
        <v>0</v>
      </c>
      <c r="Q1112" s="41"/>
    </row>
    <row r="1113" spans="2:17" ht="15" customHeight="1" x14ac:dyDescent="0.3">
      <c r="B1113" s="142">
        <f t="shared" si="72"/>
        <v>811.65</v>
      </c>
      <c r="C1113" s="128"/>
      <c r="D1113" s="34">
        <f t="shared" si="73"/>
        <v>811.65</v>
      </c>
      <c r="E1113" s="514">
        <v>46155</v>
      </c>
      <c r="F1113" s="37">
        <v>811.65</v>
      </c>
      <c r="G1113" s="515">
        <v>46156</v>
      </c>
      <c r="H1113" s="76">
        <f t="shared" si="74"/>
        <v>0</v>
      </c>
      <c r="K1113" s="134">
        <v>1077</v>
      </c>
      <c r="L1113" s="680">
        <v>46155</v>
      </c>
      <c r="M1113" s="136"/>
      <c r="N1113" s="137">
        <f t="shared" si="75"/>
        <v>0</v>
      </c>
      <c r="O1113" s="138">
        <v>0</v>
      </c>
      <c r="P1113" s="288">
        <f t="shared" si="76"/>
        <v>0</v>
      </c>
      <c r="Q1113" s="41"/>
    </row>
    <row r="1114" spans="2:17" ht="15" customHeight="1" x14ac:dyDescent="0.3">
      <c r="B1114" s="142">
        <f t="shared" si="72"/>
        <v>813.45</v>
      </c>
      <c r="C1114" s="128"/>
      <c r="D1114" s="34">
        <f t="shared" si="73"/>
        <v>811.65</v>
      </c>
      <c r="E1114" s="514">
        <v>46156</v>
      </c>
      <c r="F1114" s="37">
        <v>813.45</v>
      </c>
      <c r="G1114" s="515">
        <v>46157</v>
      </c>
      <c r="H1114" s="76">
        <f t="shared" si="74"/>
        <v>1.8000000000000682</v>
      </c>
      <c r="K1114" s="134">
        <v>1078</v>
      </c>
      <c r="L1114" s="680">
        <v>46156</v>
      </c>
      <c r="M1114" s="136"/>
      <c r="N1114" s="137">
        <f t="shared" si="75"/>
        <v>0</v>
      </c>
      <c r="O1114" s="138">
        <v>0</v>
      </c>
      <c r="P1114" s="288">
        <f t="shared" si="76"/>
        <v>0</v>
      </c>
      <c r="Q1114" s="41"/>
    </row>
    <row r="1115" spans="2:17" ht="15" customHeight="1" x14ac:dyDescent="0.3">
      <c r="B1115" s="142">
        <f t="shared" si="72"/>
        <v>814.47</v>
      </c>
      <c r="C1115" s="128"/>
      <c r="D1115" s="34">
        <f t="shared" si="73"/>
        <v>813.45</v>
      </c>
      <c r="E1115" s="514">
        <v>46157</v>
      </c>
      <c r="F1115" s="37">
        <v>814.47</v>
      </c>
      <c r="G1115" s="515">
        <v>46158</v>
      </c>
      <c r="H1115" s="76">
        <f t="shared" si="74"/>
        <v>1.0199999999999818</v>
      </c>
      <c r="K1115" s="134">
        <v>1079</v>
      </c>
      <c r="L1115" s="680">
        <v>46157</v>
      </c>
      <c r="M1115" s="136">
        <v>30</v>
      </c>
      <c r="N1115" s="137">
        <f t="shared" si="75"/>
        <v>0</v>
      </c>
      <c r="O1115" s="138">
        <v>0</v>
      </c>
      <c r="P1115" s="288">
        <f t="shared" si="76"/>
        <v>30</v>
      </c>
      <c r="Q1115" s="41"/>
    </row>
    <row r="1116" spans="2:17" ht="15" customHeight="1" x14ac:dyDescent="0.3">
      <c r="B1116" s="142">
        <f t="shared" si="72"/>
        <v>814.47</v>
      </c>
      <c r="C1116" s="128"/>
      <c r="D1116" s="34">
        <f t="shared" si="73"/>
        <v>814.47</v>
      </c>
      <c r="E1116" s="514">
        <v>46158</v>
      </c>
      <c r="F1116" s="37">
        <v>814.47</v>
      </c>
      <c r="G1116" s="515">
        <v>46159</v>
      </c>
      <c r="H1116" s="76">
        <f t="shared" si="74"/>
        <v>0</v>
      </c>
      <c r="K1116" s="134">
        <v>1080</v>
      </c>
      <c r="L1116" s="680">
        <v>46158</v>
      </c>
      <c r="M1116" s="136"/>
      <c r="N1116" s="137">
        <f t="shared" si="75"/>
        <v>0</v>
      </c>
      <c r="O1116" s="138">
        <v>0</v>
      </c>
      <c r="P1116" s="288">
        <f t="shared" si="76"/>
        <v>0</v>
      </c>
      <c r="Q1116" s="41"/>
    </row>
    <row r="1117" spans="2:17" ht="15" customHeight="1" x14ac:dyDescent="0.3">
      <c r="B1117" s="142">
        <f t="shared" si="72"/>
        <v>814.47</v>
      </c>
      <c r="C1117" s="128"/>
      <c r="D1117" s="34">
        <f t="shared" si="73"/>
        <v>814.47</v>
      </c>
      <c r="E1117" s="514">
        <v>46159</v>
      </c>
      <c r="F1117" s="37">
        <v>814.47</v>
      </c>
      <c r="G1117" s="515">
        <v>46160</v>
      </c>
      <c r="H1117" s="76">
        <f t="shared" si="74"/>
        <v>0</v>
      </c>
      <c r="K1117" s="134">
        <v>1081</v>
      </c>
      <c r="L1117" s="680">
        <v>46159</v>
      </c>
      <c r="M1117" s="136"/>
      <c r="N1117" s="137">
        <f t="shared" si="75"/>
        <v>0</v>
      </c>
      <c r="O1117" s="138">
        <v>0</v>
      </c>
      <c r="P1117" s="288">
        <f t="shared" si="76"/>
        <v>0</v>
      </c>
      <c r="Q1117" s="41"/>
    </row>
    <row r="1118" spans="2:17" ht="15" customHeight="1" x14ac:dyDescent="0.3">
      <c r="B1118" s="142">
        <f t="shared" si="72"/>
        <v>814.47</v>
      </c>
      <c r="C1118" s="128"/>
      <c r="D1118" s="34">
        <f t="shared" si="73"/>
        <v>814.47</v>
      </c>
      <c r="E1118" s="514">
        <v>46160</v>
      </c>
      <c r="F1118" s="37">
        <v>814.47</v>
      </c>
      <c r="G1118" s="515">
        <v>46161</v>
      </c>
      <c r="H1118" s="76">
        <f t="shared" si="74"/>
        <v>0</v>
      </c>
      <c r="K1118" s="134">
        <v>1082</v>
      </c>
      <c r="L1118" s="680">
        <v>46160</v>
      </c>
      <c r="M1118" s="136"/>
      <c r="N1118" s="137">
        <f t="shared" si="75"/>
        <v>0</v>
      </c>
      <c r="O1118" s="138">
        <v>0</v>
      </c>
      <c r="P1118" s="288">
        <f t="shared" si="76"/>
        <v>0</v>
      </c>
      <c r="Q1118" s="41"/>
    </row>
    <row r="1119" spans="2:17" ht="15" customHeight="1" x14ac:dyDescent="0.3">
      <c r="B1119" s="142">
        <f t="shared" si="72"/>
        <v>814.47</v>
      </c>
      <c r="C1119" s="128"/>
      <c r="D1119" s="34">
        <f t="shared" si="73"/>
        <v>814.47</v>
      </c>
      <c r="E1119" s="514">
        <v>46161</v>
      </c>
      <c r="F1119" s="37">
        <v>814.47</v>
      </c>
      <c r="G1119" s="515">
        <v>46162</v>
      </c>
      <c r="H1119" s="76">
        <f t="shared" si="74"/>
        <v>0</v>
      </c>
      <c r="K1119" s="134">
        <v>1083</v>
      </c>
      <c r="L1119" s="680">
        <v>46161</v>
      </c>
      <c r="M1119" s="136"/>
      <c r="N1119" s="137">
        <f t="shared" si="75"/>
        <v>0</v>
      </c>
      <c r="O1119" s="138">
        <v>0</v>
      </c>
      <c r="P1119" s="288">
        <f t="shared" si="76"/>
        <v>0</v>
      </c>
      <c r="Q1119" s="41"/>
    </row>
    <row r="1120" spans="2:17" ht="15" customHeight="1" x14ac:dyDescent="0.3">
      <c r="B1120" s="142">
        <f t="shared" ref="B1120:B1130" si="77">F1120</f>
        <v>814.47</v>
      </c>
      <c r="C1120" s="128"/>
      <c r="D1120" s="34">
        <f t="shared" ref="D1120:D1130" si="78">F1119</f>
        <v>814.47</v>
      </c>
      <c r="E1120" s="514">
        <v>46162</v>
      </c>
      <c r="F1120" s="37">
        <v>814.47</v>
      </c>
      <c r="G1120" s="515">
        <v>46163</v>
      </c>
      <c r="H1120" s="76">
        <f t="shared" ref="H1120:H1130" si="79">F1120-D1120</f>
        <v>0</v>
      </c>
      <c r="K1120" s="134">
        <v>1084</v>
      </c>
      <c r="L1120" s="680">
        <v>46162</v>
      </c>
      <c r="M1120" s="136"/>
      <c r="N1120" s="137">
        <f t="shared" ref="N1120:N1130" si="80">O1119</f>
        <v>0</v>
      </c>
      <c r="O1120" s="138">
        <v>0</v>
      </c>
      <c r="P1120" s="288">
        <f t="shared" ref="P1120:P1130" si="81">M1120+N1120-O1120</f>
        <v>0</v>
      </c>
      <c r="Q1120" s="41"/>
    </row>
    <row r="1121" spans="2:19" ht="15" customHeight="1" x14ac:dyDescent="0.3">
      <c r="B1121" s="142">
        <f t="shared" si="77"/>
        <v>814.47</v>
      </c>
      <c r="C1121" s="128"/>
      <c r="D1121" s="34">
        <f t="shared" si="78"/>
        <v>814.47</v>
      </c>
      <c r="E1121" s="514">
        <v>46163</v>
      </c>
      <c r="F1121" s="37">
        <v>814.47</v>
      </c>
      <c r="G1121" s="515">
        <v>46164</v>
      </c>
      <c r="H1121" s="76">
        <f t="shared" si="79"/>
        <v>0</v>
      </c>
      <c r="K1121" s="134">
        <v>1085</v>
      </c>
      <c r="L1121" s="680">
        <v>46163</v>
      </c>
      <c r="M1121" s="136"/>
      <c r="N1121" s="137">
        <f t="shared" si="80"/>
        <v>0</v>
      </c>
      <c r="O1121" s="138">
        <v>0</v>
      </c>
      <c r="P1121" s="288">
        <f t="shared" si="81"/>
        <v>0</v>
      </c>
      <c r="Q1121" s="41"/>
    </row>
    <row r="1122" spans="2:19" ht="15" customHeight="1" x14ac:dyDescent="0.3">
      <c r="B1122" s="142">
        <f t="shared" si="77"/>
        <v>817.23</v>
      </c>
      <c r="C1122" s="128"/>
      <c r="D1122" s="34">
        <f t="shared" si="78"/>
        <v>814.47</v>
      </c>
      <c r="E1122" s="514">
        <v>46164</v>
      </c>
      <c r="F1122" s="37">
        <v>817.23</v>
      </c>
      <c r="G1122" s="515">
        <v>46165</v>
      </c>
      <c r="H1122" s="76">
        <f t="shared" si="79"/>
        <v>2.7599999999999909</v>
      </c>
      <c r="K1122" s="134">
        <v>1086</v>
      </c>
      <c r="L1122" s="680">
        <v>46164</v>
      </c>
      <c r="M1122" s="136">
        <v>60</v>
      </c>
      <c r="N1122" s="137">
        <f t="shared" si="80"/>
        <v>0</v>
      </c>
      <c r="O1122" s="138">
        <v>10</v>
      </c>
      <c r="P1122" s="288">
        <f t="shared" si="81"/>
        <v>50</v>
      </c>
      <c r="Q1122" s="41"/>
    </row>
    <row r="1123" spans="2:19" ht="15" customHeight="1" x14ac:dyDescent="0.3">
      <c r="B1123" s="142">
        <f t="shared" si="77"/>
        <v>817.23</v>
      </c>
      <c r="C1123" s="128"/>
      <c r="D1123" s="34">
        <f t="shared" si="78"/>
        <v>817.23</v>
      </c>
      <c r="E1123" s="514">
        <v>46165</v>
      </c>
      <c r="F1123" s="37">
        <v>817.23</v>
      </c>
      <c r="G1123" s="515">
        <v>46166</v>
      </c>
      <c r="H1123" s="76">
        <f t="shared" si="79"/>
        <v>0</v>
      </c>
      <c r="K1123" s="134">
        <v>1087</v>
      </c>
      <c r="L1123" s="680">
        <v>46165</v>
      </c>
      <c r="M1123" s="136"/>
      <c r="N1123" s="137">
        <f t="shared" si="80"/>
        <v>10</v>
      </c>
      <c r="O1123" s="138">
        <v>10</v>
      </c>
      <c r="P1123" s="288">
        <f t="shared" si="81"/>
        <v>0</v>
      </c>
      <c r="Q1123" s="41"/>
    </row>
    <row r="1124" spans="2:19" ht="15" customHeight="1" x14ac:dyDescent="0.3">
      <c r="B1124" s="142">
        <f t="shared" si="77"/>
        <v>817.23</v>
      </c>
      <c r="C1124" s="128"/>
      <c r="D1124" s="34">
        <f t="shared" si="78"/>
        <v>817.23</v>
      </c>
      <c r="E1124" s="514">
        <v>46166</v>
      </c>
      <c r="F1124" s="37">
        <v>817.23</v>
      </c>
      <c r="G1124" s="515">
        <v>46167</v>
      </c>
      <c r="H1124" s="76">
        <f t="shared" si="79"/>
        <v>0</v>
      </c>
      <c r="K1124" s="134">
        <v>1088</v>
      </c>
      <c r="L1124" s="680">
        <v>46166</v>
      </c>
      <c r="M1124" s="136"/>
      <c r="N1124" s="137">
        <f t="shared" si="80"/>
        <v>10</v>
      </c>
      <c r="O1124" s="138">
        <v>10</v>
      </c>
      <c r="P1124" s="288">
        <f t="shared" si="81"/>
        <v>0</v>
      </c>
      <c r="Q1124" s="41"/>
    </row>
    <row r="1125" spans="2:19" ht="15" customHeight="1" x14ac:dyDescent="0.3">
      <c r="B1125" s="142">
        <f t="shared" si="77"/>
        <v>831.7</v>
      </c>
      <c r="C1125" s="128"/>
      <c r="D1125" s="34">
        <f t="shared" si="78"/>
        <v>817.23</v>
      </c>
      <c r="E1125" s="514">
        <v>46167</v>
      </c>
      <c r="F1125" s="37">
        <v>831.7</v>
      </c>
      <c r="G1125" s="515">
        <v>46168</v>
      </c>
      <c r="H1125" s="76">
        <f t="shared" si="79"/>
        <v>14.470000000000027</v>
      </c>
      <c r="K1125" s="134">
        <v>1089</v>
      </c>
      <c r="L1125" s="680">
        <v>46167</v>
      </c>
      <c r="M1125" s="136">
        <v>150</v>
      </c>
      <c r="N1125" s="137">
        <f t="shared" si="80"/>
        <v>10</v>
      </c>
      <c r="O1125" s="138">
        <v>0</v>
      </c>
      <c r="P1125" s="288">
        <f t="shared" si="81"/>
        <v>160</v>
      </c>
      <c r="Q1125" s="41"/>
    </row>
    <row r="1126" spans="2:19" ht="15" customHeight="1" x14ac:dyDescent="0.3">
      <c r="B1126" s="142">
        <f t="shared" si="77"/>
        <v>850.15</v>
      </c>
      <c r="C1126" s="128"/>
      <c r="D1126" s="34">
        <f t="shared" si="78"/>
        <v>831.7</v>
      </c>
      <c r="E1126" s="514">
        <v>46168</v>
      </c>
      <c r="F1126" s="37">
        <v>850.15</v>
      </c>
      <c r="G1126" s="515">
        <v>46169</v>
      </c>
      <c r="H1126" s="76">
        <f t="shared" si="79"/>
        <v>18.449999999999932</v>
      </c>
      <c r="K1126" s="134">
        <v>1090</v>
      </c>
      <c r="L1126" s="680">
        <v>46168</v>
      </c>
      <c r="M1126" s="136">
        <v>60</v>
      </c>
      <c r="N1126" s="137">
        <f t="shared" si="80"/>
        <v>0</v>
      </c>
      <c r="O1126" s="138">
        <v>45</v>
      </c>
      <c r="P1126" s="288">
        <f t="shared" si="81"/>
        <v>15</v>
      </c>
      <c r="Q1126" s="41"/>
    </row>
    <row r="1127" spans="2:19" ht="15" customHeight="1" x14ac:dyDescent="0.3">
      <c r="B1127" s="142">
        <f t="shared" si="77"/>
        <v>851.85</v>
      </c>
      <c r="C1127" s="128"/>
      <c r="D1127" s="34">
        <f t="shared" si="78"/>
        <v>850.15</v>
      </c>
      <c r="E1127" s="514">
        <v>46169</v>
      </c>
      <c r="F1127" s="37">
        <v>851.85</v>
      </c>
      <c r="G1127" s="515">
        <v>46170</v>
      </c>
      <c r="H1127" s="76">
        <f t="shared" si="79"/>
        <v>1.7000000000000455</v>
      </c>
      <c r="K1127" s="134">
        <v>1091</v>
      </c>
      <c r="L1127" s="680">
        <v>46169</v>
      </c>
      <c r="M1127" s="136">
        <v>150</v>
      </c>
      <c r="N1127" s="137">
        <f t="shared" si="80"/>
        <v>45</v>
      </c>
      <c r="O1127" s="138">
        <v>45</v>
      </c>
      <c r="P1127" s="288">
        <f t="shared" si="81"/>
        <v>150</v>
      </c>
      <c r="Q1127" s="41"/>
    </row>
    <row r="1128" spans="2:19" ht="15" customHeight="1" x14ac:dyDescent="0.3">
      <c r="B1128" s="142">
        <f t="shared" si="77"/>
        <v>861.6</v>
      </c>
      <c r="C1128" s="128"/>
      <c r="D1128" s="34">
        <f t="shared" si="78"/>
        <v>851.85</v>
      </c>
      <c r="E1128" s="514">
        <v>46170</v>
      </c>
      <c r="F1128" s="37">
        <v>861.6</v>
      </c>
      <c r="G1128" s="515">
        <v>46171</v>
      </c>
      <c r="H1128" s="76">
        <f t="shared" si="79"/>
        <v>9.75</v>
      </c>
      <c r="K1128" s="134">
        <v>1092</v>
      </c>
      <c r="L1128" s="680">
        <v>46170</v>
      </c>
      <c r="M1128" s="136"/>
      <c r="N1128" s="137">
        <f t="shared" si="80"/>
        <v>45</v>
      </c>
      <c r="O1128" s="138">
        <v>35</v>
      </c>
      <c r="P1128" s="288">
        <f t="shared" si="81"/>
        <v>10</v>
      </c>
      <c r="Q1128" s="41"/>
    </row>
    <row r="1129" spans="2:19" ht="15" customHeight="1" x14ac:dyDescent="0.3">
      <c r="B1129" s="142">
        <f t="shared" si="77"/>
        <v>868.05</v>
      </c>
      <c r="C1129" s="128"/>
      <c r="D1129" s="34">
        <f t="shared" si="78"/>
        <v>861.6</v>
      </c>
      <c r="E1129" s="514">
        <v>46171</v>
      </c>
      <c r="F1129" s="37">
        <v>868.05</v>
      </c>
      <c r="G1129" s="515">
        <v>46172</v>
      </c>
      <c r="H1129" s="76">
        <f t="shared" si="79"/>
        <v>6.4499999999999318</v>
      </c>
      <c r="K1129" s="134">
        <v>1093</v>
      </c>
      <c r="L1129" s="680">
        <v>46171</v>
      </c>
      <c r="M1129" s="136">
        <v>60</v>
      </c>
      <c r="N1129" s="137">
        <f t="shared" si="80"/>
        <v>35</v>
      </c>
      <c r="O1129" s="138">
        <v>0</v>
      </c>
      <c r="P1129" s="288">
        <f t="shared" si="81"/>
        <v>95</v>
      </c>
      <c r="Q1129" s="41"/>
    </row>
    <row r="1130" spans="2:19" ht="15" customHeight="1" x14ac:dyDescent="0.3">
      <c r="B1130" s="142">
        <f t="shared" si="77"/>
        <v>877.95</v>
      </c>
      <c r="C1130" s="128"/>
      <c r="D1130" s="34">
        <f t="shared" si="78"/>
        <v>868.05</v>
      </c>
      <c r="E1130" s="514">
        <v>46172</v>
      </c>
      <c r="F1130" s="37">
        <v>877.95</v>
      </c>
      <c r="G1130" s="515">
        <v>46173</v>
      </c>
      <c r="H1130" s="76">
        <f t="shared" si="79"/>
        <v>9.9000000000000909</v>
      </c>
      <c r="K1130" s="134">
        <v>1094</v>
      </c>
      <c r="L1130" s="680">
        <v>46172</v>
      </c>
      <c r="M1130" s="136">
        <v>90</v>
      </c>
      <c r="N1130" s="137">
        <f t="shared" si="80"/>
        <v>0</v>
      </c>
      <c r="O1130" s="138">
        <v>40</v>
      </c>
      <c r="P1130" s="288">
        <f t="shared" si="81"/>
        <v>50</v>
      </c>
      <c r="Q1130" s="41"/>
    </row>
    <row r="1131" spans="2:19" ht="15" customHeight="1" x14ac:dyDescent="0.3">
      <c r="B1131" s="142">
        <f t="shared" ref="B1131:B1149" si="82">F1131</f>
        <v>881.8</v>
      </c>
      <c r="C1131" s="128"/>
      <c r="D1131" s="34">
        <f t="shared" ref="D1131:D1149" si="83">F1130</f>
        <v>877.95</v>
      </c>
      <c r="E1131" s="514">
        <v>46173</v>
      </c>
      <c r="F1131" s="37">
        <v>881.8</v>
      </c>
      <c r="G1131" s="515">
        <v>46174</v>
      </c>
      <c r="H1131" s="76">
        <f t="shared" ref="H1131:H1149" si="84">F1131-D1131</f>
        <v>3.8499999999999091</v>
      </c>
      <c r="K1131" s="134">
        <v>1095</v>
      </c>
      <c r="L1131" s="680">
        <v>46173</v>
      </c>
      <c r="M1131" s="136">
        <v>60</v>
      </c>
      <c r="N1131" s="137">
        <f t="shared" ref="N1131:N1136" si="85">O1130</f>
        <v>40</v>
      </c>
      <c r="O1131" s="138">
        <v>0</v>
      </c>
      <c r="P1131" s="288">
        <f t="shared" ref="P1131:P1136" si="86">M1131+N1131-O1131</f>
        <v>100</v>
      </c>
      <c r="Q1131" s="41"/>
      <c r="R1131" s="48">
        <f>SUM(M1040:M1134)</f>
        <v>1160</v>
      </c>
      <c r="S1131" s="48">
        <f>SUM(P1040:P1131)</f>
        <v>1130</v>
      </c>
    </row>
    <row r="1132" spans="2:19" ht="15" customHeight="1" x14ac:dyDescent="0.3">
      <c r="B1132" s="142">
        <f t="shared" si="82"/>
        <v>881.8</v>
      </c>
      <c r="C1132" s="128"/>
      <c r="D1132" s="34">
        <f t="shared" si="83"/>
        <v>881.8</v>
      </c>
      <c r="E1132" s="514">
        <v>46174</v>
      </c>
      <c r="F1132" s="37">
        <v>881.8</v>
      </c>
      <c r="G1132" s="515">
        <v>46175</v>
      </c>
      <c r="H1132" s="76">
        <f t="shared" si="84"/>
        <v>0</v>
      </c>
      <c r="K1132" s="134">
        <v>1096</v>
      </c>
      <c r="L1132" s="680">
        <v>46174</v>
      </c>
      <c r="M1132" s="136">
        <v>60</v>
      </c>
      <c r="N1132" s="137">
        <f t="shared" si="85"/>
        <v>0</v>
      </c>
      <c r="O1132" s="138">
        <v>0</v>
      </c>
      <c r="P1132" s="288">
        <f t="shared" si="86"/>
        <v>60</v>
      </c>
      <c r="Q1132" s="41"/>
    </row>
    <row r="1133" spans="2:19" ht="15" customHeight="1" x14ac:dyDescent="0.3">
      <c r="B1133" s="142">
        <f t="shared" si="82"/>
        <v>881.8</v>
      </c>
      <c r="C1133" s="128"/>
      <c r="D1133" s="34">
        <f t="shared" si="83"/>
        <v>881.8</v>
      </c>
      <c r="E1133" s="514">
        <v>46175</v>
      </c>
      <c r="F1133" s="37">
        <v>881.8</v>
      </c>
      <c r="G1133" s="515">
        <v>46176</v>
      </c>
      <c r="H1133" s="76">
        <f t="shared" si="84"/>
        <v>0</v>
      </c>
      <c r="K1133" s="134">
        <v>1097</v>
      </c>
      <c r="L1133" s="680">
        <v>46175</v>
      </c>
      <c r="M1133" s="136"/>
      <c r="N1133" s="137">
        <f t="shared" si="85"/>
        <v>0</v>
      </c>
      <c r="O1133" s="138">
        <v>0</v>
      </c>
      <c r="P1133" s="288">
        <f t="shared" si="86"/>
        <v>0</v>
      </c>
      <c r="Q1133" s="41"/>
    </row>
    <row r="1134" spans="2:19" ht="15" customHeight="1" x14ac:dyDescent="0.3">
      <c r="B1134" s="142">
        <f t="shared" si="82"/>
        <v>881.8</v>
      </c>
      <c r="C1134" s="128"/>
      <c r="D1134" s="34">
        <f t="shared" si="83"/>
        <v>881.8</v>
      </c>
      <c r="E1134" s="514">
        <v>46176</v>
      </c>
      <c r="F1134" s="37">
        <v>881.8</v>
      </c>
      <c r="G1134" s="515">
        <v>46177</v>
      </c>
      <c r="H1134" s="76">
        <f t="shared" si="84"/>
        <v>0</v>
      </c>
      <c r="K1134" s="134">
        <v>1098</v>
      </c>
      <c r="L1134" s="680">
        <v>46176</v>
      </c>
      <c r="M1134" s="136"/>
      <c r="N1134" s="137">
        <f t="shared" si="85"/>
        <v>0</v>
      </c>
      <c r="O1134" s="138">
        <v>0</v>
      </c>
      <c r="P1134" s="288">
        <f t="shared" si="86"/>
        <v>0</v>
      </c>
      <c r="Q1134" s="41"/>
    </row>
    <row r="1135" spans="2:19" ht="15" customHeight="1" x14ac:dyDescent="0.3">
      <c r="B1135" s="142">
        <f t="shared" si="82"/>
        <v>881.8</v>
      </c>
      <c r="C1135" s="128"/>
      <c r="D1135" s="34">
        <f t="shared" si="83"/>
        <v>881.8</v>
      </c>
      <c r="E1135" s="514">
        <v>46177</v>
      </c>
      <c r="F1135" s="37">
        <v>881.8</v>
      </c>
      <c r="G1135" s="515">
        <v>46178</v>
      </c>
      <c r="H1135" s="76">
        <f t="shared" si="84"/>
        <v>0</v>
      </c>
      <c r="K1135" s="134">
        <v>1099</v>
      </c>
      <c r="L1135" s="680">
        <v>46177</v>
      </c>
      <c r="M1135" s="136"/>
      <c r="N1135" s="137">
        <f t="shared" si="85"/>
        <v>0</v>
      </c>
      <c r="O1135" s="138">
        <v>0</v>
      </c>
      <c r="P1135" s="288">
        <f t="shared" si="86"/>
        <v>0</v>
      </c>
      <c r="Q1135" s="41"/>
    </row>
    <row r="1136" spans="2:19" ht="15" customHeight="1" x14ac:dyDescent="0.3">
      <c r="B1136" s="142">
        <f t="shared" si="82"/>
        <v>881.8</v>
      </c>
      <c r="C1136" s="128"/>
      <c r="D1136" s="34">
        <f t="shared" si="83"/>
        <v>881.8</v>
      </c>
      <c r="E1136" s="514">
        <v>46178</v>
      </c>
      <c r="F1136" s="37">
        <v>881.8</v>
      </c>
      <c r="G1136" s="515">
        <v>46179</v>
      </c>
      <c r="H1136" s="76">
        <f t="shared" si="84"/>
        <v>0</v>
      </c>
      <c r="K1136" s="134">
        <v>1100</v>
      </c>
      <c r="L1136" s="680">
        <v>46178</v>
      </c>
      <c r="M1136" s="136"/>
      <c r="N1136" s="137">
        <f t="shared" si="85"/>
        <v>0</v>
      </c>
      <c r="O1136" s="138">
        <v>0</v>
      </c>
      <c r="P1136" s="288">
        <f t="shared" si="86"/>
        <v>0</v>
      </c>
      <c r="Q1136" s="41"/>
    </row>
    <row r="1137" spans="2:17" ht="15" customHeight="1" x14ac:dyDescent="0.3">
      <c r="B1137" s="142">
        <f t="shared" si="82"/>
        <v>881.8</v>
      </c>
      <c r="C1137" s="128"/>
      <c r="D1137" s="34">
        <f t="shared" si="83"/>
        <v>881.8</v>
      </c>
      <c r="E1137" s="514">
        <v>46179</v>
      </c>
      <c r="F1137" s="37">
        <v>881.8</v>
      </c>
      <c r="G1137" s="515">
        <v>46180</v>
      </c>
      <c r="H1137" s="76">
        <f t="shared" si="84"/>
        <v>0</v>
      </c>
      <c r="K1137" s="134">
        <v>1101</v>
      </c>
      <c r="L1137" s="680">
        <v>46179</v>
      </c>
      <c r="M1137" s="136"/>
      <c r="N1137" s="137">
        <f t="shared" ref="N1137:N1149" si="87">O1136</f>
        <v>0</v>
      </c>
      <c r="O1137" s="138">
        <v>0</v>
      </c>
      <c r="P1137" s="288">
        <f t="shared" ref="P1137:P1149" si="88">M1137+N1137-O1137</f>
        <v>0</v>
      </c>
      <c r="Q1137" s="41"/>
    </row>
    <row r="1138" spans="2:17" ht="15" customHeight="1" x14ac:dyDescent="0.3">
      <c r="B1138" s="142">
        <f t="shared" si="82"/>
        <v>881.8</v>
      </c>
      <c r="C1138" s="128"/>
      <c r="D1138" s="34">
        <f t="shared" si="83"/>
        <v>881.8</v>
      </c>
      <c r="E1138" s="514">
        <v>46180</v>
      </c>
      <c r="F1138" s="37">
        <v>881.8</v>
      </c>
      <c r="G1138" s="515">
        <v>46181</v>
      </c>
      <c r="H1138" s="76">
        <f t="shared" si="84"/>
        <v>0</v>
      </c>
      <c r="K1138" s="134">
        <v>1102</v>
      </c>
      <c r="L1138" s="680">
        <v>46180</v>
      </c>
      <c r="M1138" s="136"/>
      <c r="N1138" s="137">
        <f t="shared" si="87"/>
        <v>0</v>
      </c>
      <c r="O1138" s="138">
        <v>0</v>
      </c>
      <c r="P1138" s="288">
        <f t="shared" si="88"/>
        <v>0</v>
      </c>
      <c r="Q1138" s="41"/>
    </row>
    <row r="1139" spans="2:17" ht="15" customHeight="1" x14ac:dyDescent="0.3">
      <c r="B1139" s="142">
        <f t="shared" si="82"/>
        <v>881.8</v>
      </c>
      <c r="C1139" s="128"/>
      <c r="D1139" s="34">
        <f t="shared" si="83"/>
        <v>881.8</v>
      </c>
      <c r="E1139" s="514">
        <v>46181</v>
      </c>
      <c r="F1139" s="37">
        <v>881.8</v>
      </c>
      <c r="G1139" s="515">
        <v>46182</v>
      </c>
      <c r="H1139" s="76">
        <f t="shared" si="84"/>
        <v>0</v>
      </c>
      <c r="K1139" s="134">
        <v>1103</v>
      </c>
      <c r="L1139" s="680">
        <v>46181</v>
      </c>
      <c r="M1139" s="136"/>
      <c r="N1139" s="137">
        <f t="shared" si="87"/>
        <v>0</v>
      </c>
      <c r="O1139" s="138">
        <v>0</v>
      </c>
      <c r="P1139" s="288">
        <f t="shared" si="88"/>
        <v>0</v>
      </c>
      <c r="Q1139" s="41"/>
    </row>
    <row r="1140" spans="2:17" ht="15" customHeight="1" x14ac:dyDescent="0.3">
      <c r="B1140" s="142">
        <f t="shared" si="82"/>
        <v>883.75</v>
      </c>
      <c r="C1140" s="128"/>
      <c r="D1140" s="34">
        <f t="shared" si="83"/>
        <v>881.8</v>
      </c>
      <c r="E1140" s="514">
        <v>46182</v>
      </c>
      <c r="F1140" s="37">
        <v>883.75</v>
      </c>
      <c r="G1140" s="515">
        <v>46183</v>
      </c>
      <c r="H1140" s="76">
        <f t="shared" si="84"/>
        <v>1.9500000000000455</v>
      </c>
      <c r="K1140" s="134">
        <v>1104</v>
      </c>
      <c r="L1140" s="680">
        <v>46182</v>
      </c>
      <c r="M1140" s="136"/>
      <c r="N1140" s="137">
        <f t="shared" si="87"/>
        <v>0</v>
      </c>
      <c r="O1140" s="138">
        <v>0</v>
      </c>
      <c r="P1140" s="288">
        <f t="shared" si="88"/>
        <v>0</v>
      </c>
      <c r="Q1140" s="41"/>
    </row>
    <row r="1141" spans="2:17" ht="15" customHeight="1" x14ac:dyDescent="0.3">
      <c r="B1141" s="142">
        <f t="shared" si="82"/>
        <v>883.75</v>
      </c>
      <c r="C1141" s="128"/>
      <c r="D1141" s="34">
        <f t="shared" si="83"/>
        <v>883.75</v>
      </c>
      <c r="E1141" s="514">
        <v>46183</v>
      </c>
      <c r="F1141" s="37">
        <v>883.75</v>
      </c>
      <c r="G1141" s="515">
        <v>46184</v>
      </c>
      <c r="H1141" s="76">
        <f t="shared" si="84"/>
        <v>0</v>
      </c>
      <c r="K1141" s="134">
        <v>1105</v>
      </c>
      <c r="L1141" s="680">
        <v>46183</v>
      </c>
      <c r="M1141" s="136">
        <v>30</v>
      </c>
      <c r="N1141" s="137">
        <f t="shared" si="87"/>
        <v>0</v>
      </c>
      <c r="O1141" s="138">
        <v>0</v>
      </c>
      <c r="P1141" s="288">
        <f t="shared" si="88"/>
        <v>30</v>
      </c>
      <c r="Q1141" s="41"/>
    </row>
    <row r="1142" spans="2:17" ht="15" customHeight="1" x14ac:dyDescent="0.3">
      <c r="B1142" s="142">
        <f t="shared" si="82"/>
        <v>883.75</v>
      </c>
      <c r="C1142" s="128"/>
      <c r="D1142" s="34">
        <f t="shared" si="83"/>
        <v>883.75</v>
      </c>
      <c r="E1142" s="514">
        <v>46184</v>
      </c>
      <c r="F1142" s="37">
        <v>883.75</v>
      </c>
      <c r="G1142" s="515">
        <v>46185</v>
      </c>
      <c r="H1142" s="76">
        <f t="shared" si="84"/>
        <v>0</v>
      </c>
      <c r="K1142" s="134">
        <v>1106</v>
      </c>
      <c r="L1142" s="680">
        <v>46184</v>
      </c>
      <c r="M1142" s="136"/>
      <c r="N1142" s="137">
        <f t="shared" si="87"/>
        <v>0</v>
      </c>
      <c r="O1142" s="138">
        <v>0</v>
      </c>
      <c r="P1142" s="288">
        <f t="shared" si="88"/>
        <v>0</v>
      </c>
      <c r="Q1142" s="41"/>
    </row>
    <row r="1143" spans="2:17" ht="15" customHeight="1" x14ac:dyDescent="0.3">
      <c r="B1143" s="142">
        <f t="shared" si="82"/>
        <v>883.75</v>
      </c>
      <c r="C1143" s="128"/>
      <c r="D1143" s="34">
        <f t="shared" si="83"/>
        <v>883.75</v>
      </c>
      <c r="E1143" s="514">
        <v>46185</v>
      </c>
      <c r="F1143" s="37">
        <v>883.75</v>
      </c>
      <c r="G1143" s="515">
        <v>46186</v>
      </c>
      <c r="H1143" s="76">
        <f t="shared" si="84"/>
        <v>0</v>
      </c>
      <c r="K1143" s="134">
        <v>1107</v>
      </c>
      <c r="L1143" s="680">
        <v>46185</v>
      </c>
      <c r="M1143" s="136"/>
      <c r="N1143" s="137">
        <f t="shared" si="87"/>
        <v>0</v>
      </c>
      <c r="O1143" s="138">
        <v>0</v>
      </c>
      <c r="P1143" s="288">
        <f t="shared" si="88"/>
        <v>0</v>
      </c>
      <c r="Q1143" s="41"/>
    </row>
    <row r="1144" spans="2:17" ht="15" customHeight="1" x14ac:dyDescent="0.3">
      <c r="B1144" s="142">
        <f t="shared" si="82"/>
        <v>885.4</v>
      </c>
      <c r="C1144" s="128"/>
      <c r="D1144" s="34">
        <f t="shared" si="83"/>
        <v>883.75</v>
      </c>
      <c r="E1144" s="514">
        <v>46186</v>
      </c>
      <c r="F1144" s="37">
        <v>885.4</v>
      </c>
      <c r="G1144" s="515">
        <v>46187</v>
      </c>
      <c r="H1144" s="76">
        <f t="shared" si="84"/>
        <v>1.6499999999999773</v>
      </c>
      <c r="K1144" s="134">
        <v>1108</v>
      </c>
      <c r="L1144" s="680">
        <v>46186</v>
      </c>
      <c r="M1144" s="136">
        <v>30</v>
      </c>
      <c r="N1144" s="137">
        <f t="shared" si="87"/>
        <v>0</v>
      </c>
      <c r="O1144" s="138">
        <v>0</v>
      </c>
      <c r="P1144" s="288">
        <f t="shared" si="88"/>
        <v>30</v>
      </c>
      <c r="Q1144" s="41"/>
    </row>
    <row r="1145" spans="2:17" ht="15" customHeight="1" x14ac:dyDescent="0.3">
      <c r="B1145" s="142">
        <f t="shared" si="82"/>
        <v>888.3</v>
      </c>
      <c r="C1145" s="128"/>
      <c r="D1145" s="34">
        <f t="shared" si="83"/>
        <v>885.4</v>
      </c>
      <c r="E1145" s="514">
        <v>46187</v>
      </c>
      <c r="F1145" s="37">
        <v>888.3</v>
      </c>
      <c r="G1145" s="515">
        <v>46188</v>
      </c>
      <c r="H1145" s="76">
        <f t="shared" si="84"/>
        <v>2.8999999999999773</v>
      </c>
      <c r="K1145" s="134">
        <v>1109</v>
      </c>
      <c r="L1145" s="680">
        <v>46187</v>
      </c>
      <c r="M1145" s="136">
        <v>30</v>
      </c>
      <c r="N1145" s="137">
        <f t="shared" si="87"/>
        <v>0</v>
      </c>
      <c r="O1145" s="138">
        <v>0</v>
      </c>
      <c r="P1145" s="288">
        <f t="shared" si="88"/>
        <v>30</v>
      </c>
      <c r="Q1145" s="41"/>
    </row>
    <row r="1146" spans="2:17" ht="15" customHeight="1" x14ac:dyDescent="0.3">
      <c r="B1146" s="142">
        <f t="shared" si="82"/>
        <v>892.2</v>
      </c>
      <c r="C1146" s="128"/>
      <c r="D1146" s="34">
        <f t="shared" si="83"/>
        <v>888.3</v>
      </c>
      <c r="E1146" s="514">
        <v>46188</v>
      </c>
      <c r="F1146" s="37">
        <v>892.2</v>
      </c>
      <c r="G1146" s="515">
        <v>46189</v>
      </c>
      <c r="H1146" s="76">
        <f t="shared" si="84"/>
        <v>3.9000000000000909</v>
      </c>
      <c r="K1146" s="134">
        <v>1110</v>
      </c>
      <c r="L1146" s="680">
        <v>46188</v>
      </c>
      <c r="M1146" s="136">
        <v>30</v>
      </c>
      <c r="N1146" s="137">
        <f t="shared" si="87"/>
        <v>0</v>
      </c>
      <c r="O1146" s="138">
        <v>0</v>
      </c>
      <c r="P1146" s="288">
        <f t="shared" si="88"/>
        <v>30</v>
      </c>
      <c r="Q1146" s="41"/>
    </row>
    <row r="1147" spans="2:17" ht="15" customHeight="1" x14ac:dyDescent="0.3">
      <c r="B1147" s="142">
        <f t="shared" si="82"/>
        <v>895.1</v>
      </c>
      <c r="C1147" s="128"/>
      <c r="D1147" s="34">
        <f t="shared" si="83"/>
        <v>892.2</v>
      </c>
      <c r="E1147" s="514">
        <v>46189</v>
      </c>
      <c r="F1147" s="37">
        <v>895.1</v>
      </c>
      <c r="G1147" s="515">
        <v>46190</v>
      </c>
      <c r="H1147" s="76">
        <f t="shared" si="84"/>
        <v>2.8999999999999773</v>
      </c>
      <c r="K1147" s="134">
        <v>1111</v>
      </c>
      <c r="L1147" s="680">
        <v>46189</v>
      </c>
      <c r="M1147" s="136">
        <v>60</v>
      </c>
      <c r="N1147" s="137">
        <f t="shared" si="87"/>
        <v>0</v>
      </c>
      <c r="O1147" s="138">
        <v>15</v>
      </c>
      <c r="P1147" s="288">
        <f t="shared" si="88"/>
        <v>45</v>
      </c>
      <c r="Q1147" s="41"/>
    </row>
    <row r="1148" spans="2:17" ht="15" customHeight="1" x14ac:dyDescent="0.3">
      <c r="B1148" s="142">
        <f t="shared" si="82"/>
        <v>899.3</v>
      </c>
      <c r="C1148" s="128"/>
      <c r="D1148" s="34">
        <f t="shared" si="83"/>
        <v>895.1</v>
      </c>
      <c r="E1148" s="514">
        <v>46190</v>
      </c>
      <c r="F1148" s="37">
        <v>899.3</v>
      </c>
      <c r="G1148" s="515">
        <v>46191</v>
      </c>
      <c r="H1148" s="76">
        <f t="shared" si="84"/>
        <v>4.1999999999999318</v>
      </c>
      <c r="K1148" s="134">
        <v>1112</v>
      </c>
      <c r="L1148" s="680">
        <v>46190</v>
      </c>
      <c r="M1148" s="136"/>
      <c r="N1148" s="137">
        <f t="shared" si="87"/>
        <v>15</v>
      </c>
      <c r="O1148" s="138">
        <v>0</v>
      </c>
      <c r="P1148" s="288">
        <f t="shared" si="88"/>
        <v>15</v>
      </c>
      <c r="Q1148" s="41"/>
    </row>
    <row r="1149" spans="2:17" ht="15" customHeight="1" x14ac:dyDescent="0.3">
      <c r="B1149" s="142">
        <f t="shared" si="82"/>
        <v>905.47</v>
      </c>
      <c r="C1149" s="128"/>
      <c r="D1149" s="34">
        <f t="shared" si="83"/>
        <v>899.3</v>
      </c>
      <c r="E1149" s="514">
        <v>46191</v>
      </c>
      <c r="F1149" s="37">
        <v>905.47</v>
      </c>
      <c r="G1149" s="515">
        <v>46192</v>
      </c>
      <c r="H1149" s="76">
        <f t="shared" si="84"/>
        <v>6.1700000000000728</v>
      </c>
      <c r="K1149" s="134">
        <v>1113</v>
      </c>
      <c r="L1149" s="680">
        <v>46191</v>
      </c>
      <c r="M1149" s="136"/>
      <c r="N1149" s="137">
        <f t="shared" si="87"/>
        <v>0</v>
      </c>
      <c r="O1149" s="138">
        <v>0</v>
      </c>
      <c r="P1149" s="288">
        <f t="shared" si="88"/>
        <v>0</v>
      </c>
      <c r="Q1149" s="41"/>
    </row>
    <row r="1150" spans="2:17" ht="15" customHeight="1" x14ac:dyDescent="0.3">
      <c r="B1150" s="142">
        <f t="shared" ref="B1150:B1208" si="89">F1150</f>
        <v>905.47</v>
      </c>
      <c r="C1150" s="128"/>
      <c r="D1150" s="34">
        <f t="shared" ref="D1150:D1209" si="90">F1149</f>
        <v>905.47</v>
      </c>
      <c r="E1150" s="514">
        <v>46192</v>
      </c>
      <c r="F1150" s="37">
        <v>905.47</v>
      </c>
      <c r="G1150" s="515">
        <v>46193</v>
      </c>
      <c r="H1150" s="76">
        <f t="shared" ref="H1150:H1209" si="91">F1150-D1150</f>
        <v>0</v>
      </c>
      <c r="K1150" s="134">
        <v>1114</v>
      </c>
      <c r="L1150" s="680">
        <v>46192</v>
      </c>
      <c r="M1150" s="136"/>
      <c r="N1150" s="137">
        <f t="shared" ref="N1150:N1209" si="92">O1149</f>
        <v>0</v>
      </c>
      <c r="O1150" s="138">
        <v>0</v>
      </c>
      <c r="P1150" s="288">
        <f t="shared" ref="P1150:P1208" si="93">M1150+N1150-O1150</f>
        <v>0</v>
      </c>
      <c r="Q1150" s="41"/>
    </row>
    <row r="1151" spans="2:17" ht="15" customHeight="1" x14ac:dyDescent="0.3">
      <c r="B1151" s="142">
        <f t="shared" si="89"/>
        <v>905.8</v>
      </c>
      <c r="C1151" s="128"/>
      <c r="D1151" s="34">
        <f t="shared" si="90"/>
        <v>905.47</v>
      </c>
      <c r="E1151" s="514">
        <v>46193</v>
      </c>
      <c r="F1151" s="37">
        <v>905.8</v>
      </c>
      <c r="G1151" s="515">
        <v>46194</v>
      </c>
      <c r="H1151" s="76">
        <f t="shared" si="91"/>
        <v>0.32999999999992724</v>
      </c>
      <c r="K1151" s="134">
        <v>1115</v>
      </c>
      <c r="L1151" s="680">
        <v>46193</v>
      </c>
      <c r="M1151" s="136"/>
      <c r="N1151" s="137">
        <f t="shared" si="92"/>
        <v>0</v>
      </c>
      <c r="O1151" s="138">
        <v>0</v>
      </c>
      <c r="P1151" s="288">
        <f t="shared" si="93"/>
        <v>0</v>
      </c>
      <c r="Q1151" s="41"/>
    </row>
    <row r="1152" spans="2:17" ht="15" customHeight="1" x14ac:dyDescent="0.3">
      <c r="B1152" s="142">
        <f t="shared" si="89"/>
        <v>905.8</v>
      </c>
      <c r="C1152" s="128"/>
      <c r="D1152" s="34">
        <f t="shared" si="90"/>
        <v>905.8</v>
      </c>
      <c r="E1152" s="514">
        <v>46194</v>
      </c>
      <c r="F1152" s="37">
        <v>905.8</v>
      </c>
      <c r="G1152" s="515">
        <v>46195</v>
      </c>
      <c r="H1152" s="76">
        <f t="shared" si="91"/>
        <v>0</v>
      </c>
      <c r="K1152" s="134">
        <v>1116</v>
      </c>
      <c r="L1152" s="680">
        <v>46194</v>
      </c>
      <c r="M1152" s="136"/>
      <c r="N1152" s="137">
        <f t="shared" si="92"/>
        <v>0</v>
      </c>
      <c r="O1152" s="138">
        <v>0</v>
      </c>
      <c r="P1152" s="288">
        <f t="shared" si="93"/>
        <v>0</v>
      </c>
      <c r="Q1152" s="41"/>
    </row>
    <row r="1153" spans="2:17" ht="15" customHeight="1" x14ac:dyDescent="0.3">
      <c r="B1153" s="142">
        <f t="shared" si="89"/>
        <v>905.8</v>
      </c>
      <c r="C1153" s="128"/>
      <c r="D1153" s="34">
        <f t="shared" si="90"/>
        <v>905.8</v>
      </c>
      <c r="E1153" s="514">
        <v>46195</v>
      </c>
      <c r="F1153" s="37">
        <v>905.8</v>
      </c>
      <c r="G1153" s="515">
        <v>46196</v>
      </c>
      <c r="H1153" s="76">
        <f t="shared" si="91"/>
        <v>0</v>
      </c>
      <c r="K1153" s="134">
        <v>1117</v>
      </c>
      <c r="L1153" s="680">
        <v>46195</v>
      </c>
      <c r="M1153" s="136"/>
      <c r="N1153" s="137">
        <f t="shared" si="92"/>
        <v>0</v>
      </c>
      <c r="O1153" s="138">
        <v>0</v>
      </c>
      <c r="P1153" s="288">
        <f t="shared" si="93"/>
        <v>0</v>
      </c>
      <c r="Q1153" s="41"/>
    </row>
    <row r="1154" spans="2:17" ht="15" customHeight="1" x14ac:dyDescent="0.3">
      <c r="B1154" s="142">
        <f t="shared" si="89"/>
        <v>905.8</v>
      </c>
      <c r="C1154" s="128"/>
      <c r="D1154" s="34">
        <f t="shared" si="90"/>
        <v>905.8</v>
      </c>
      <c r="E1154" s="514">
        <v>46196</v>
      </c>
      <c r="F1154" s="37">
        <v>905.8</v>
      </c>
      <c r="G1154" s="515">
        <v>46197</v>
      </c>
      <c r="H1154" s="76">
        <f t="shared" si="91"/>
        <v>0</v>
      </c>
      <c r="K1154" s="134">
        <v>1118</v>
      </c>
      <c r="L1154" s="680">
        <v>46196</v>
      </c>
      <c r="M1154" s="136"/>
      <c r="N1154" s="137">
        <f t="shared" si="92"/>
        <v>0</v>
      </c>
      <c r="O1154" s="138">
        <v>0</v>
      </c>
      <c r="P1154" s="288">
        <f t="shared" si="93"/>
        <v>0</v>
      </c>
      <c r="Q1154" s="41"/>
    </row>
    <row r="1155" spans="2:17" ht="15" customHeight="1" x14ac:dyDescent="0.3">
      <c r="B1155" s="142">
        <f t="shared" si="89"/>
        <v>905.8</v>
      </c>
      <c r="C1155" s="128"/>
      <c r="D1155" s="34">
        <f t="shared" si="90"/>
        <v>905.8</v>
      </c>
      <c r="E1155" s="514">
        <v>46197</v>
      </c>
      <c r="F1155" s="37">
        <v>905.8</v>
      </c>
      <c r="G1155" s="515">
        <v>46198</v>
      </c>
      <c r="H1155" s="76">
        <f t="shared" si="91"/>
        <v>0</v>
      </c>
      <c r="K1155" s="134">
        <v>1119</v>
      </c>
      <c r="L1155" s="680">
        <v>46197</v>
      </c>
      <c r="M1155" s="136"/>
      <c r="N1155" s="137">
        <f t="shared" si="92"/>
        <v>0</v>
      </c>
      <c r="O1155" s="138">
        <v>0</v>
      </c>
      <c r="P1155" s="288">
        <f t="shared" si="93"/>
        <v>0</v>
      </c>
      <c r="Q1155" s="41"/>
    </row>
    <row r="1156" spans="2:17" ht="15" customHeight="1" x14ac:dyDescent="0.3">
      <c r="B1156" s="142">
        <f t="shared" si="89"/>
        <v>905.8</v>
      </c>
      <c r="C1156" s="128"/>
      <c r="D1156" s="34">
        <f t="shared" si="90"/>
        <v>905.8</v>
      </c>
      <c r="E1156" s="514">
        <v>46198</v>
      </c>
      <c r="F1156" s="37">
        <v>905.8</v>
      </c>
      <c r="G1156" s="515">
        <v>46199</v>
      </c>
      <c r="H1156" s="76">
        <f t="shared" si="91"/>
        <v>0</v>
      </c>
      <c r="K1156" s="134">
        <v>1120</v>
      </c>
      <c r="L1156" s="680">
        <v>46198</v>
      </c>
      <c r="M1156" s="136"/>
      <c r="N1156" s="137">
        <f t="shared" si="92"/>
        <v>0</v>
      </c>
      <c r="O1156" s="138">
        <v>0</v>
      </c>
      <c r="P1156" s="288">
        <f t="shared" si="93"/>
        <v>0</v>
      </c>
      <c r="Q1156" s="41"/>
    </row>
    <row r="1157" spans="2:17" ht="15" customHeight="1" x14ac:dyDescent="0.3">
      <c r="B1157" s="142">
        <f t="shared" si="89"/>
        <v>909.25</v>
      </c>
      <c r="C1157" s="128"/>
      <c r="D1157" s="34">
        <f t="shared" si="90"/>
        <v>905.8</v>
      </c>
      <c r="E1157" s="514">
        <v>46199</v>
      </c>
      <c r="F1157" s="37">
        <v>909.25</v>
      </c>
      <c r="G1157" s="515">
        <v>46200</v>
      </c>
      <c r="H1157" s="76">
        <f t="shared" si="91"/>
        <v>3.4500000000000455</v>
      </c>
      <c r="K1157" s="134">
        <v>1121</v>
      </c>
      <c r="L1157" s="680">
        <v>46199</v>
      </c>
      <c r="M1157" s="136">
        <v>60</v>
      </c>
      <c r="N1157" s="137">
        <f t="shared" si="92"/>
        <v>0</v>
      </c>
      <c r="O1157" s="138">
        <v>45</v>
      </c>
      <c r="P1157" s="288">
        <f t="shared" si="93"/>
        <v>15</v>
      </c>
      <c r="Q1157" s="41"/>
    </row>
    <row r="1158" spans="2:17" ht="15" customHeight="1" x14ac:dyDescent="0.3">
      <c r="B1158" s="142">
        <f t="shared" si="89"/>
        <v>914.15</v>
      </c>
      <c r="C1158" s="128"/>
      <c r="D1158" s="34">
        <f t="shared" si="90"/>
        <v>909.25</v>
      </c>
      <c r="E1158" s="514">
        <v>46200</v>
      </c>
      <c r="F1158" s="37">
        <v>914.15</v>
      </c>
      <c r="G1158" s="515">
        <v>46201</v>
      </c>
      <c r="H1158" s="76">
        <f t="shared" si="91"/>
        <v>4.8999999999999773</v>
      </c>
      <c r="K1158" s="134">
        <v>1122</v>
      </c>
      <c r="L1158" s="680">
        <v>46200</v>
      </c>
      <c r="M1158" s="136"/>
      <c r="N1158" s="137">
        <f t="shared" si="92"/>
        <v>45</v>
      </c>
      <c r="O1158" s="138">
        <v>0</v>
      </c>
      <c r="P1158" s="288">
        <f t="shared" si="93"/>
        <v>45</v>
      </c>
      <c r="Q1158" s="41"/>
    </row>
    <row r="1159" spans="2:17" ht="15" customHeight="1" x14ac:dyDescent="0.3">
      <c r="B1159" s="142">
        <f t="shared" si="89"/>
        <v>914.15</v>
      </c>
      <c r="C1159" s="128"/>
      <c r="D1159" s="34">
        <f t="shared" si="90"/>
        <v>914.15</v>
      </c>
      <c r="E1159" s="514">
        <v>46201</v>
      </c>
      <c r="F1159" s="37">
        <v>914.15</v>
      </c>
      <c r="G1159" s="515">
        <v>46202</v>
      </c>
      <c r="H1159" s="76">
        <f t="shared" si="91"/>
        <v>0</v>
      </c>
      <c r="K1159" s="134">
        <v>1123</v>
      </c>
      <c r="L1159" s="680">
        <v>46201</v>
      </c>
      <c r="M1159" s="136"/>
      <c r="N1159" s="137">
        <f t="shared" si="92"/>
        <v>0</v>
      </c>
      <c r="O1159" s="138">
        <v>0</v>
      </c>
      <c r="P1159" s="288">
        <f t="shared" si="93"/>
        <v>0</v>
      </c>
      <c r="Q1159" s="41"/>
    </row>
    <row r="1160" spans="2:17" ht="15" customHeight="1" x14ac:dyDescent="0.3">
      <c r="B1160" s="142">
        <f t="shared" si="89"/>
        <v>914.15</v>
      </c>
      <c r="C1160" s="128"/>
      <c r="D1160" s="34">
        <f t="shared" si="90"/>
        <v>914.15</v>
      </c>
      <c r="E1160" s="514">
        <v>46202</v>
      </c>
      <c r="F1160" s="37">
        <v>914.15</v>
      </c>
      <c r="G1160" s="515">
        <v>46203</v>
      </c>
      <c r="H1160" s="76">
        <f t="shared" si="91"/>
        <v>0</v>
      </c>
      <c r="K1160" s="134">
        <v>1124</v>
      </c>
      <c r="L1160" s="680">
        <v>46202</v>
      </c>
      <c r="M1160" s="136"/>
      <c r="N1160" s="137">
        <f t="shared" si="92"/>
        <v>0</v>
      </c>
      <c r="O1160" s="138">
        <v>0</v>
      </c>
      <c r="P1160" s="288">
        <f t="shared" si="93"/>
        <v>0</v>
      </c>
      <c r="Q1160" s="41"/>
    </row>
    <row r="1161" spans="2:17" ht="15" customHeight="1" x14ac:dyDescent="0.3">
      <c r="B1161" s="142">
        <f t="shared" si="89"/>
        <v>914.15</v>
      </c>
      <c r="C1161" s="128"/>
      <c r="D1161" s="34">
        <f t="shared" si="90"/>
        <v>914.15</v>
      </c>
      <c r="E1161" s="514">
        <v>46203</v>
      </c>
      <c r="F1161" s="37">
        <v>914.15</v>
      </c>
      <c r="G1161" s="515">
        <v>46204</v>
      </c>
      <c r="H1161" s="76">
        <f t="shared" si="91"/>
        <v>0</v>
      </c>
      <c r="K1161" s="134">
        <v>1125</v>
      </c>
      <c r="L1161" s="680">
        <v>46203</v>
      </c>
      <c r="M1161" s="136"/>
      <c r="N1161" s="137">
        <f t="shared" si="92"/>
        <v>0</v>
      </c>
      <c r="O1161" s="138">
        <v>0</v>
      </c>
      <c r="P1161" s="288">
        <f t="shared" si="93"/>
        <v>0</v>
      </c>
      <c r="Q1161" s="41"/>
    </row>
    <row r="1162" spans="2:17" ht="15" customHeight="1" x14ac:dyDescent="0.3">
      <c r="B1162" s="142">
        <f t="shared" si="89"/>
        <v>914.15</v>
      </c>
      <c r="C1162" s="128"/>
      <c r="D1162" s="34">
        <f t="shared" si="90"/>
        <v>914.15</v>
      </c>
      <c r="E1162" s="514">
        <v>46204</v>
      </c>
      <c r="F1162" s="37">
        <v>914.15</v>
      </c>
      <c r="G1162" s="515">
        <v>46205</v>
      </c>
      <c r="H1162" s="76">
        <f t="shared" si="91"/>
        <v>0</v>
      </c>
      <c r="K1162" s="134">
        <v>1126</v>
      </c>
      <c r="L1162" s="680">
        <v>46204</v>
      </c>
      <c r="M1162" s="136"/>
      <c r="N1162" s="137">
        <f t="shared" si="92"/>
        <v>0</v>
      </c>
      <c r="O1162" s="138">
        <v>0</v>
      </c>
      <c r="P1162" s="288">
        <f t="shared" si="93"/>
        <v>0</v>
      </c>
      <c r="Q1162" s="41"/>
    </row>
    <row r="1163" spans="2:17" ht="15" customHeight="1" x14ac:dyDescent="0.3">
      <c r="B1163" s="142">
        <f t="shared" si="89"/>
        <v>914.15</v>
      </c>
      <c r="C1163" s="128"/>
      <c r="D1163" s="34">
        <f t="shared" si="90"/>
        <v>914.15</v>
      </c>
      <c r="E1163" s="514">
        <v>46205</v>
      </c>
      <c r="F1163" s="37">
        <v>914.15</v>
      </c>
      <c r="G1163" s="515">
        <v>46206</v>
      </c>
      <c r="H1163" s="76">
        <f t="shared" si="91"/>
        <v>0</v>
      </c>
      <c r="K1163" s="134">
        <v>1127</v>
      </c>
      <c r="L1163" s="680">
        <v>46205</v>
      </c>
      <c r="M1163" s="136"/>
      <c r="N1163" s="137">
        <f t="shared" si="92"/>
        <v>0</v>
      </c>
      <c r="O1163" s="138">
        <v>0</v>
      </c>
      <c r="P1163" s="288">
        <f t="shared" si="93"/>
        <v>0</v>
      </c>
      <c r="Q1163" s="41"/>
    </row>
    <row r="1164" spans="2:17" ht="15" customHeight="1" x14ac:dyDescent="0.3">
      <c r="B1164" s="142">
        <f t="shared" si="89"/>
        <v>914.15</v>
      </c>
      <c r="C1164" s="128"/>
      <c r="D1164" s="34">
        <f t="shared" si="90"/>
        <v>914.15</v>
      </c>
      <c r="E1164" s="514">
        <v>46206</v>
      </c>
      <c r="F1164" s="37">
        <v>914.15</v>
      </c>
      <c r="G1164" s="515">
        <v>46207</v>
      </c>
      <c r="H1164" s="76">
        <f t="shared" si="91"/>
        <v>0</v>
      </c>
      <c r="K1164" s="134">
        <v>1128</v>
      </c>
      <c r="L1164" s="680">
        <v>46206</v>
      </c>
      <c r="M1164" s="136"/>
      <c r="N1164" s="137">
        <f t="shared" si="92"/>
        <v>0</v>
      </c>
      <c r="O1164" s="138">
        <v>0</v>
      </c>
      <c r="P1164" s="288">
        <f t="shared" si="93"/>
        <v>0</v>
      </c>
      <c r="Q1164" s="41"/>
    </row>
    <row r="1165" spans="2:17" ht="15" customHeight="1" x14ac:dyDescent="0.3">
      <c r="B1165" s="142">
        <f t="shared" si="89"/>
        <v>914.15</v>
      </c>
      <c r="C1165" s="128"/>
      <c r="D1165" s="34">
        <f t="shared" si="90"/>
        <v>914.15</v>
      </c>
      <c r="E1165" s="514">
        <v>46207</v>
      </c>
      <c r="F1165" s="37">
        <v>914.15</v>
      </c>
      <c r="G1165" s="515">
        <v>46208</v>
      </c>
      <c r="H1165" s="76">
        <f t="shared" si="91"/>
        <v>0</v>
      </c>
      <c r="K1165" s="134">
        <v>1129</v>
      </c>
      <c r="L1165" s="680">
        <v>46207</v>
      </c>
      <c r="M1165" s="136"/>
      <c r="N1165" s="137">
        <f t="shared" si="92"/>
        <v>0</v>
      </c>
      <c r="O1165" s="138">
        <v>0</v>
      </c>
      <c r="P1165" s="288">
        <f t="shared" si="93"/>
        <v>0</v>
      </c>
      <c r="Q1165" s="41"/>
    </row>
    <row r="1166" spans="2:17" ht="15" customHeight="1" x14ac:dyDescent="0.3">
      <c r="B1166" s="142">
        <f t="shared" si="89"/>
        <v>914.15</v>
      </c>
      <c r="C1166" s="128"/>
      <c r="D1166" s="34">
        <f t="shared" si="90"/>
        <v>914.15</v>
      </c>
      <c r="E1166" s="514">
        <v>46208</v>
      </c>
      <c r="F1166" s="37">
        <v>914.15</v>
      </c>
      <c r="G1166" s="515">
        <v>46209</v>
      </c>
      <c r="H1166" s="76">
        <f t="shared" si="91"/>
        <v>0</v>
      </c>
      <c r="K1166" s="134">
        <v>1130</v>
      </c>
      <c r="L1166" s="680">
        <v>46208</v>
      </c>
      <c r="M1166" s="136"/>
      <c r="N1166" s="137">
        <f t="shared" si="92"/>
        <v>0</v>
      </c>
      <c r="O1166" s="138">
        <v>0</v>
      </c>
      <c r="P1166" s="288">
        <f t="shared" si="93"/>
        <v>0</v>
      </c>
      <c r="Q1166" s="41"/>
    </row>
    <row r="1167" spans="2:17" ht="15" customHeight="1" x14ac:dyDescent="0.3">
      <c r="B1167" s="142">
        <f t="shared" si="89"/>
        <v>914.15</v>
      </c>
      <c r="C1167" s="128"/>
      <c r="D1167" s="34">
        <f t="shared" si="90"/>
        <v>914.15</v>
      </c>
      <c r="E1167" s="514">
        <v>46209</v>
      </c>
      <c r="F1167" s="37">
        <v>914.15</v>
      </c>
      <c r="G1167" s="515">
        <v>46210</v>
      </c>
      <c r="H1167" s="76">
        <f t="shared" si="91"/>
        <v>0</v>
      </c>
      <c r="K1167" s="134">
        <v>1131</v>
      </c>
      <c r="L1167" s="680">
        <v>46209</v>
      </c>
      <c r="M1167" s="136"/>
      <c r="N1167" s="137">
        <f t="shared" si="92"/>
        <v>0</v>
      </c>
      <c r="O1167" s="138">
        <v>0</v>
      </c>
      <c r="P1167" s="288">
        <f t="shared" si="93"/>
        <v>0</v>
      </c>
      <c r="Q1167" s="41"/>
    </row>
    <row r="1168" spans="2:17" ht="15" customHeight="1" x14ac:dyDescent="0.3">
      <c r="B1168" s="142">
        <f t="shared" si="89"/>
        <v>914.15</v>
      </c>
      <c r="C1168" s="128"/>
      <c r="D1168" s="34">
        <f t="shared" si="90"/>
        <v>914.15</v>
      </c>
      <c r="E1168" s="514">
        <v>46210</v>
      </c>
      <c r="F1168" s="37">
        <v>914.15</v>
      </c>
      <c r="G1168" s="515">
        <v>46211</v>
      </c>
      <c r="H1168" s="76">
        <f t="shared" si="91"/>
        <v>0</v>
      </c>
      <c r="K1168" s="134">
        <v>1132</v>
      </c>
      <c r="L1168" s="680">
        <v>46210</v>
      </c>
      <c r="M1168" s="136"/>
      <c r="N1168" s="137">
        <f t="shared" si="92"/>
        <v>0</v>
      </c>
      <c r="O1168" s="138">
        <v>0</v>
      </c>
      <c r="P1168" s="288">
        <f t="shared" si="93"/>
        <v>0</v>
      </c>
      <c r="Q1168" s="41"/>
    </row>
    <row r="1169" spans="2:17" ht="15" customHeight="1" x14ac:dyDescent="0.3">
      <c r="B1169" s="142">
        <f t="shared" si="89"/>
        <v>914.9</v>
      </c>
      <c r="C1169" s="128"/>
      <c r="D1169" s="34">
        <f t="shared" si="90"/>
        <v>914.15</v>
      </c>
      <c r="E1169" s="514">
        <v>46211</v>
      </c>
      <c r="F1169" s="37">
        <v>914.9</v>
      </c>
      <c r="G1169" s="515">
        <v>46212</v>
      </c>
      <c r="H1169" s="76">
        <f t="shared" si="91"/>
        <v>0.75</v>
      </c>
      <c r="K1169" s="134">
        <v>1133</v>
      </c>
      <c r="L1169" s="680">
        <v>46211</v>
      </c>
      <c r="M1169" s="136"/>
      <c r="N1169" s="137">
        <f t="shared" si="92"/>
        <v>0</v>
      </c>
      <c r="O1169" s="138">
        <v>0</v>
      </c>
      <c r="P1169" s="288">
        <f t="shared" si="93"/>
        <v>0</v>
      </c>
      <c r="Q1169" s="41"/>
    </row>
    <row r="1170" spans="2:17" ht="15" customHeight="1" x14ac:dyDescent="0.3">
      <c r="B1170" s="142">
        <f t="shared" si="89"/>
        <v>917.59</v>
      </c>
      <c r="C1170" s="128"/>
      <c r="D1170" s="34">
        <f t="shared" si="90"/>
        <v>914.9</v>
      </c>
      <c r="E1170" s="514">
        <v>46212</v>
      </c>
      <c r="F1170" s="37">
        <v>917.59</v>
      </c>
      <c r="G1170" s="515">
        <v>46213</v>
      </c>
      <c r="H1170" s="76">
        <f t="shared" si="91"/>
        <v>2.6900000000000546</v>
      </c>
      <c r="K1170" s="134">
        <v>1134</v>
      </c>
      <c r="L1170" s="680">
        <v>46212</v>
      </c>
      <c r="M1170" s="136"/>
      <c r="N1170" s="137">
        <f t="shared" si="92"/>
        <v>0</v>
      </c>
      <c r="O1170" s="138">
        <v>0</v>
      </c>
      <c r="P1170" s="288">
        <f t="shared" si="93"/>
        <v>0</v>
      </c>
      <c r="Q1170" s="41"/>
    </row>
    <row r="1171" spans="2:17" ht="15" customHeight="1" x14ac:dyDescent="0.3">
      <c r="B1171" s="142">
        <f t="shared" si="89"/>
        <v>917.59</v>
      </c>
      <c r="C1171" s="128"/>
      <c r="D1171" s="34">
        <f t="shared" si="90"/>
        <v>917.59</v>
      </c>
      <c r="E1171" s="514">
        <v>46213</v>
      </c>
      <c r="F1171" s="37">
        <v>917.59</v>
      </c>
      <c r="G1171" s="515">
        <v>46214</v>
      </c>
      <c r="H1171" s="76">
        <f t="shared" si="91"/>
        <v>0</v>
      </c>
      <c r="K1171" s="134">
        <v>1135</v>
      </c>
      <c r="L1171" s="680">
        <v>46213</v>
      </c>
      <c r="M1171" s="136"/>
      <c r="N1171" s="137">
        <f t="shared" si="92"/>
        <v>0</v>
      </c>
      <c r="O1171" s="138">
        <v>0</v>
      </c>
      <c r="P1171" s="288">
        <f t="shared" si="93"/>
        <v>0</v>
      </c>
      <c r="Q1171" s="41"/>
    </row>
    <row r="1172" spans="2:17" ht="15" customHeight="1" x14ac:dyDescent="0.3">
      <c r="B1172" s="142">
        <f t="shared" si="89"/>
        <v>917.59</v>
      </c>
      <c r="C1172" s="128"/>
      <c r="D1172" s="34">
        <f t="shared" si="90"/>
        <v>917.59</v>
      </c>
      <c r="E1172" s="514">
        <v>46214</v>
      </c>
      <c r="F1172" s="37">
        <v>917.59</v>
      </c>
      <c r="G1172" s="515">
        <v>46215</v>
      </c>
      <c r="H1172" s="76">
        <f t="shared" si="91"/>
        <v>0</v>
      </c>
      <c r="K1172" s="134">
        <v>1136</v>
      </c>
      <c r="L1172" s="680">
        <v>46214</v>
      </c>
      <c r="M1172" s="136"/>
      <c r="N1172" s="137">
        <f t="shared" si="92"/>
        <v>0</v>
      </c>
      <c r="O1172" s="138">
        <v>0</v>
      </c>
      <c r="P1172" s="288">
        <f t="shared" si="93"/>
        <v>0</v>
      </c>
      <c r="Q1172" s="41"/>
    </row>
    <row r="1173" spans="2:17" ht="15" customHeight="1" x14ac:dyDescent="0.3">
      <c r="B1173" s="142">
        <f t="shared" si="89"/>
        <v>917.59</v>
      </c>
      <c r="C1173" s="128"/>
      <c r="D1173" s="34">
        <f t="shared" si="90"/>
        <v>917.59</v>
      </c>
      <c r="E1173" s="514">
        <v>46215</v>
      </c>
      <c r="F1173" s="37">
        <v>917.59</v>
      </c>
      <c r="G1173" s="515">
        <v>46216</v>
      </c>
      <c r="H1173" s="76">
        <f t="shared" si="91"/>
        <v>0</v>
      </c>
      <c r="K1173" s="134">
        <v>1137</v>
      </c>
      <c r="L1173" s="680">
        <v>46215</v>
      </c>
      <c r="M1173" s="136"/>
      <c r="N1173" s="137">
        <f t="shared" si="92"/>
        <v>0</v>
      </c>
      <c r="O1173" s="138">
        <v>0</v>
      </c>
      <c r="P1173" s="288">
        <f t="shared" si="93"/>
        <v>0</v>
      </c>
      <c r="Q1173" s="41"/>
    </row>
    <row r="1174" spans="2:17" ht="15" customHeight="1" x14ac:dyDescent="0.3">
      <c r="B1174" s="142">
        <f t="shared" si="89"/>
        <v>918.4</v>
      </c>
      <c r="C1174" s="128"/>
      <c r="D1174" s="34">
        <f t="shared" si="90"/>
        <v>917.59</v>
      </c>
      <c r="E1174" s="514">
        <v>46216</v>
      </c>
      <c r="F1174" s="37">
        <v>918.4</v>
      </c>
      <c r="G1174" s="515">
        <v>46217</v>
      </c>
      <c r="H1174" s="76">
        <f t="shared" si="91"/>
        <v>0.80999999999994543</v>
      </c>
      <c r="K1174" s="134">
        <v>1138</v>
      </c>
      <c r="L1174" s="680">
        <v>46216</v>
      </c>
      <c r="M1174" s="136"/>
      <c r="N1174" s="137">
        <f t="shared" si="92"/>
        <v>0</v>
      </c>
      <c r="O1174" s="138">
        <v>0</v>
      </c>
      <c r="P1174" s="288">
        <f t="shared" si="93"/>
        <v>0</v>
      </c>
      <c r="Q1174" s="41"/>
    </row>
    <row r="1175" spans="2:17" ht="15" customHeight="1" x14ac:dyDescent="0.3">
      <c r="B1175" s="142">
        <f t="shared" si="89"/>
        <v>918.4</v>
      </c>
      <c r="C1175" s="128"/>
      <c r="D1175" s="34">
        <f t="shared" si="90"/>
        <v>918.4</v>
      </c>
      <c r="E1175" s="514">
        <v>46217</v>
      </c>
      <c r="F1175" s="37">
        <v>918.4</v>
      </c>
      <c r="G1175" s="515">
        <v>46218</v>
      </c>
      <c r="H1175" s="76">
        <f t="shared" si="91"/>
        <v>0</v>
      </c>
      <c r="K1175" s="134">
        <v>1139</v>
      </c>
      <c r="L1175" s="680">
        <v>46217</v>
      </c>
      <c r="M1175" s="136"/>
      <c r="N1175" s="137">
        <f t="shared" si="92"/>
        <v>0</v>
      </c>
      <c r="O1175" s="138">
        <v>0</v>
      </c>
      <c r="P1175" s="288">
        <f t="shared" si="93"/>
        <v>0</v>
      </c>
      <c r="Q1175" s="41"/>
    </row>
    <row r="1176" spans="2:17" ht="15" customHeight="1" x14ac:dyDescent="0.3">
      <c r="B1176" s="142">
        <f t="shared" si="89"/>
        <v>918.4</v>
      </c>
      <c r="C1176" s="128"/>
      <c r="D1176" s="34">
        <f t="shared" si="90"/>
        <v>918.4</v>
      </c>
      <c r="E1176" s="514">
        <v>46218</v>
      </c>
      <c r="F1176" s="37">
        <v>918.4</v>
      </c>
      <c r="G1176" s="515">
        <v>46219</v>
      </c>
      <c r="H1176" s="76">
        <f t="shared" si="91"/>
        <v>0</v>
      </c>
      <c r="K1176" s="134">
        <v>1140</v>
      </c>
      <c r="L1176" s="680">
        <v>46218</v>
      </c>
      <c r="M1176" s="136"/>
      <c r="N1176" s="137">
        <f t="shared" si="92"/>
        <v>0</v>
      </c>
      <c r="O1176" s="138">
        <v>0</v>
      </c>
      <c r="P1176" s="288">
        <f t="shared" si="93"/>
        <v>0</v>
      </c>
      <c r="Q1176" s="41"/>
    </row>
    <row r="1177" spans="2:17" ht="15" customHeight="1" x14ac:dyDescent="0.3">
      <c r="B1177" s="142">
        <f t="shared" si="89"/>
        <v>918.4</v>
      </c>
      <c r="C1177" s="128"/>
      <c r="D1177" s="34">
        <f t="shared" si="90"/>
        <v>918.4</v>
      </c>
      <c r="E1177" s="514">
        <v>46219</v>
      </c>
      <c r="F1177" s="37">
        <v>918.4</v>
      </c>
      <c r="G1177" s="515">
        <v>46220</v>
      </c>
      <c r="H1177" s="76">
        <f t="shared" si="91"/>
        <v>0</v>
      </c>
      <c r="K1177" s="134">
        <v>1141</v>
      </c>
      <c r="L1177" s="680">
        <v>46219</v>
      </c>
      <c r="M1177" s="136"/>
      <c r="N1177" s="137">
        <f t="shared" si="92"/>
        <v>0</v>
      </c>
      <c r="O1177" s="138">
        <v>0</v>
      </c>
      <c r="P1177" s="288">
        <f t="shared" si="93"/>
        <v>0</v>
      </c>
      <c r="Q1177" s="41"/>
    </row>
    <row r="1178" spans="2:17" ht="15" customHeight="1" x14ac:dyDescent="0.3">
      <c r="B1178" s="142">
        <f t="shared" si="89"/>
        <v>918.4</v>
      </c>
      <c r="C1178" s="128"/>
      <c r="D1178" s="34">
        <f t="shared" si="90"/>
        <v>918.4</v>
      </c>
      <c r="E1178" s="514">
        <v>46220</v>
      </c>
      <c r="F1178" s="37">
        <v>918.4</v>
      </c>
      <c r="G1178" s="515">
        <v>46221</v>
      </c>
      <c r="H1178" s="76">
        <f t="shared" si="91"/>
        <v>0</v>
      </c>
      <c r="K1178" s="134">
        <v>1142</v>
      </c>
      <c r="L1178" s="680">
        <v>46220</v>
      </c>
      <c r="M1178" s="136"/>
      <c r="N1178" s="137">
        <f t="shared" si="92"/>
        <v>0</v>
      </c>
      <c r="O1178" s="138">
        <v>0</v>
      </c>
      <c r="P1178" s="288">
        <f t="shared" si="93"/>
        <v>0</v>
      </c>
      <c r="Q1178" s="41"/>
    </row>
    <row r="1179" spans="2:17" ht="15" customHeight="1" x14ac:dyDescent="0.3">
      <c r="B1179" s="142">
        <f t="shared" si="89"/>
        <v>918.4</v>
      </c>
      <c r="C1179" s="128"/>
      <c r="D1179" s="34">
        <f t="shared" si="90"/>
        <v>918.4</v>
      </c>
      <c r="E1179" s="514">
        <v>46221</v>
      </c>
      <c r="F1179" s="37">
        <v>918.4</v>
      </c>
      <c r="G1179" s="515">
        <v>46222</v>
      </c>
      <c r="H1179" s="76">
        <f t="shared" si="91"/>
        <v>0</v>
      </c>
      <c r="K1179" s="134">
        <v>1143</v>
      </c>
      <c r="L1179" s="680">
        <v>46221</v>
      </c>
      <c r="M1179" s="136"/>
      <c r="N1179" s="137">
        <f t="shared" si="92"/>
        <v>0</v>
      </c>
      <c r="O1179" s="138">
        <v>0</v>
      </c>
      <c r="P1179" s="288">
        <f t="shared" si="93"/>
        <v>0</v>
      </c>
      <c r="Q1179" s="41"/>
    </row>
    <row r="1180" spans="2:17" ht="15" customHeight="1" x14ac:dyDescent="0.3">
      <c r="B1180" s="142">
        <f t="shared" si="89"/>
        <v>918.4</v>
      </c>
      <c r="C1180" s="128"/>
      <c r="D1180" s="34">
        <f t="shared" si="90"/>
        <v>918.4</v>
      </c>
      <c r="E1180" s="514">
        <v>46222</v>
      </c>
      <c r="F1180" s="37">
        <v>918.4</v>
      </c>
      <c r="G1180" s="515">
        <v>46223</v>
      </c>
      <c r="H1180" s="76">
        <f t="shared" si="91"/>
        <v>0</v>
      </c>
      <c r="K1180" s="134">
        <v>1144</v>
      </c>
      <c r="L1180" s="680">
        <v>46222</v>
      </c>
      <c r="M1180" s="136"/>
      <c r="N1180" s="137">
        <f t="shared" si="92"/>
        <v>0</v>
      </c>
      <c r="O1180" s="138">
        <v>0</v>
      </c>
      <c r="P1180" s="288">
        <f t="shared" si="93"/>
        <v>0</v>
      </c>
      <c r="Q1180" s="41"/>
    </row>
    <row r="1181" spans="2:17" ht="15" customHeight="1" x14ac:dyDescent="0.3">
      <c r="B1181" s="142">
        <f t="shared" si="89"/>
        <v>918.4</v>
      </c>
      <c r="C1181" s="128"/>
      <c r="D1181" s="34">
        <f t="shared" si="90"/>
        <v>918.4</v>
      </c>
      <c r="E1181" s="514">
        <v>46223</v>
      </c>
      <c r="F1181" s="37">
        <v>918.4</v>
      </c>
      <c r="G1181" s="515">
        <v>46224</v>
      </c>
      <c r="H1181" s="76">
        <f t="shared" si="91"/>
        <v>0</v>
      </c>
      <c r="K1181" s="134">
        <v>1145</v>
      </c>
      <c r="L1181" s="680">
        <v>46223</v>
      </c>
      <c r="M1181" s="136"/>
      <c r="N1181" s="137">
        <f t="shared" si="92"/>
        <v>0</v>
      </c>
      <c r="O1181" s="138">
        <v>0</v>
      </c>
      <c r="P1181" s="288">
        <f t="shared" si="93"/>
        <v>0</v>
      </c>
      <c r="Q1181" s="41"/>
    </row>
    <row r="1182" spans="2:17" ht="15" customHeight="1" x14ac:dyDescent="0.3">
      <c r="B1182" s="142">
        <f t="shared" si="89"/>
        <v>918.4</v>
      </c>
      <c r="C1182" s="128"/>
      <c r="D1182" s="34">
        <f t="shared" si="90"/>
        <v>918.4</v>
      </c>
      <c r="E1182" s="514">
        <v>46224</v>
      </c>
      <c r="F1182" s="37">
        <v>918.4</v>
      </c>
      <c r="G1182" s="515">
        <v>46225</v>
      </c>
      <c r="H1182" s="76">
        <f t="shared" si="91"/>
        <v>0</v>
      </c>
      <c r="K1182" s="134">
        <v>1146</v>
      </c>
      <c r="L1182" s="680">
        <v>46224</v>
      </c>
      <c r="M1182" s="136"/>
      <c r="N1182" s="137">
        <f t="shared" si="92"/>
        <v>0</v>
      </c>
      <c r="O1182" s="138">
        <v>0</v>
      </c>
      <c r="P1182" s="288">
        <f t="shared" si="93"/>
        <v>0</v>
      </c>
      <c r="Q1182" s="41"/>
    </row>
    <row r="1183" spans="2:17" ht="15" customHeight="1" x14ac:dyDescent="0.3">
      <c r="B1183" s="142">
        <f t="shared" si="89"/>
        <v>918.4</v>
      </c>
      <c r="C1183" s="128"/>
      <c r="D1183" s="34">
        <f t="shared" si="90"/>
        <v>918.4</v>
      </c>
      <c r="E1183" s="514">
        <v>46225</v>
      </c>
      <c r="F1183" s="37">
        <v>918.4</v>
      </c>
      <c r="G1183" s="515">
        <v>46226</v>
      </c>
      <c r="H1183" s="76">
        <f t="shared" si="91"/>
        <v>0</v>
      </c>
      <c r="K1183" s="134">
        <v>1147</v>
      </c>
      <c r="L1183" s="680">
        <v>46225</v>
      </c>
      <c r="M1183" s="136"/>
      <c r="N1183" s="137">
        <f t="shared" si="92"/>
        <v>0</v>
      </c>
      <c r="O1183" s="138">
        <v>0</v>
      </c>
      <c r="P1183" s="288">
        <f t="shared" si="93"/>
        <v>0</v>
      </c>
      <c r="Q1183" s="41"/>
    </row>
    <row r="1184" spans="2:17" ht="15" customHeight="1" x14ac:dyDescent="0.3">
      <c r="B1184" s="142">
        <f t="shared" si="89"/>
        <v>921.12</v>
      </c>
      <c r="C1184" s="128"/>
      <c r="D1184" s="34">
        <f t="shared" si="90"/>
        <v>918.4</v>
      </c>
      <c r="E1184" s="514">
        <v>46226</v>
      </c>
      <c r="F1184" s="37">
        <v>921.12</v>
      </c>
      <c r="G1184" s="515">
        <v>46227</v>
      </c>
      <c r="H1184" s="76">
        <f t="shared" si="91"/>
        <v>2.7200000000000273</v>
      </c>
      <c r="K1184" s="134">
        <v>1148</v>
      </c>
      <c r="L1184" s="680">
        <v>46226</v>
      </c>
      <c r="M1184" s="136"/>
      <c r="N1184" s="137">
        <f t="shared" si="92"/>
        <v>0</v>
      </c>
      <c r="O1184" s="138">
        <v>0</v>
      </c>
      <c r="P1184" s="288">
        <f t="shared" si="93"/>
        <v>0</v>
      </c>
      <c r="Q1184" s="41"/>
    </row>
    <row r="1185" spans="2:17" ht="15" customHeight="1" x14ac:dyDescent="0.3">
      <c r="B1185" s="142">
        <f t="shared" si="89"/>
        <v>921.12</v>
      </c>
      <c r="C1185" s="128"/>
      <c r="D1185" s="34">
        <f t="shared" si="90"/>
        <v>921.12</v>
      </c>
      <c r="E1185" s="514">
        <v>46227</v>
      </c>
      <c r="F1185" s="37">
        <v>921.12</v>
      </c>
      <c r="G1185" s="515">
        <v>46228</v>
      </c>
      <c r="H1185" s="76">
        <f t="shared" si="91"/>
        <v>0</v>
      </c>
      <c r="K1185" s="134">
        <v>1149</v>
      </c>
      <c r="L1185" s="680">
        <v>46227</v>
      </c>
      <c r="M1185" s="136">
        <v>90</v>
      </c>
      <c r="N1185" s="137">
        <f t="shared" si="92"/>
        <v>0</v>
      </c>
      <c r="O1185" s="138">
        <v>67.5</v>
      </c>
      <c r="P1185" s="288">
        <f t="shared" si="93"/>
        <v>22.5</v>
      </c>
      <c r="Q1185" s="41"/>
    </row>
    <row r="1186" spans="2:17" ht="15" customHeight="1" x14ac:dyDescent="0.3">
      <c r="B1186" s="142">
        <f t="shared" si="89"/>
        <v>921.12</v>
      </c>
      <c r="C1186" s="128"/>
      <c r="D1186" s="34">
        <f t="shared" si="90"/>
        <v>921.12</v>
      </c>
      <c r="E1186" s="514">
        <v>46228</v>
      </c>
      <c r="F1186" s="37">
        <v>921.12</v>
      </c>
      <c r="G1186" s="515">
        <v>46229</v>
      </c>
      <c r="H1186" s="76">
        <f t="shared" si="91"/>
        <v>0</v>
      </c>
      <c r="K1186" s="134">
        <v>1150</v>
      </c>
      <c r="L1186" s="680">
        <v>46228</v>
      </c>
      <c r="M1186" s="136"/>
      <c r="N1186" s="137">
        <f t="shared" si="92"/>
        <v>67.5</v>
      </c>
      <c r="O1186" s="138">
        <v>67.5</v>
      </c>
      <c r="P1186" s="288">
        <f t="shared" si="93"/>
        <v>0</v>
      </c>
      <c r="Q1186" s="41"/>
    </row>
    <row r="1187" spans="2:17" ht="15" customHeight="1" x14ac:dyDescent="0.3">
      <c r="B1187" s="142">
        <f t="shared" si="89"/>
        <v>921.12</v>
      </c>
      <c r="C1187" s="128"/>
      <c r="D1187" s="34">
        <f t="shared" si="90"/>
        <v>921.12</v>
      </c>
      <c r="E1187" s="514">
        <v>46229</v>
      </c>
      <c r="F1187" s="37">
        <v>921.12</v>
      </c>
      <c r="G1187" s="515">
        <v>46230</v>
      </c>
      <c r="H1187" s="76">
        <f t="shared" si="91"/>
        <v>0</v>
      </c>
      <c r="K1187" s="134">
        <v>1151</v>
      </c>
      <c r="L1187" s="680">
        <v>46229</v>
      </c>
      <c r="M1187" s="136"/>
      <c r="N1187" s="137">
        <f t="shared" si="92"/>
        <v>67.5</v>
      </c>
      <c r="O1187" s="138">
        <v>67.5</v>
      </c>
      <c r="P1187" s="288">
        <f t="shared" si="93"/>
        <v>0</v>
      </c>
      <c r="Q1187" s="41"/>
    </row>
    <row r="1188" spans="2:17" ht="15" customHeight="1" x14ac:dyDescent="0.3">
      <c r="B1188" s="142">
        <f t="shared" si="89"/>
        <v>921.12</v>
      </c>
      <c r="C1188" s="128"/>
      <c r="D1188" s="34">
        <f t="shared" si="90"/>
        <v>921.12</v>
      </c>
      <c r="E1188" s="514">
        <v>46230</v>
      </c>
      <c r="F1188" s="37">
        <v>921.12</v>
      </c>
      <c r="G1188" s="515">
        <v>46231</v>
      </c>
      <c r="H1188" s="76">
        <f t="shared" si="91"/>
        <v>0</v>
      </c>
      <c r="K1188" s="134">
        <v>1152</v>
      </c>
      <c r="L1188" s="680">
        <v>46230</v>
      </c>
      <c r="M1188" s="136"/>
      <c r="N1188" s="137">
        <f t="shared" si="92"/>
        <v>67.5</v>
      </c>
      <c r="O1188" s="138">
        <v>67.5</v>
      </c>
      <c r="P1188" s="288">
        <f t="shared" si="93"/>
        <v>0</v>
      </c>
      <c r="Q1188" s="41"/>
    </row>
    <row r="1189" spans="2:17" ht="15" customHeight="1" x14ac:dyDescent="0.3">
      <c r="B1189" s="142">
        <f t="shared" si="89"/>
        <v>921.12</v>
      </c>
      <c r="C1189" s="128"/>
      <c r="D1189" s="34">
        <f t="shared" si="90"/>
        <v>921.12</v>
      </c>
      <c r="E1189" s="514">
        <v>46231</v>
      </c>
      <c r="F1189" s="37">
        <v>921.12</v>
      </c>
      <c r="G1189" s="515">
        <v>46232</v>
      </c>
      <c r="H1189" s="76">
        <f t="shared" si="91"/>
        <v>0</v>
      </c>
      <c r="K1189" s="134">
        <v>1153</v>
      </c>
      <c r="L1189" s="680">
        <v>46231</v>
      </c>
      <c r="M1189" s="136"/>
      <c r="N1189" s="137">
        <f t="shared" si="92"/>
        <v>67.5</v>
      </c>
      <c r="O1189" s="138">
        <v>67.5</v>
      </c>
      <c r="P1189" s="288">
        <f t="shared" si="93"/>
        <v>0</v>
      </c>
      <c r="Q1189" s="41"/>
    </row>
    <row r="1190" spans="2:17" ht="15" customHeight="1" x14ac:dyDescent="0.3">
      <c r="B1190" s="142">
        <f t="shared" si="89"/>
        <v>921.12</v>
      </c>
      <c r="C1190" s="128"/>
      <c r="D1190" s="34">
        <f t="shared" si="90"/>
        <v>921.12</v>
      </c>
      <c r="E1190" s="514">
        <v>46232</v>
      </c>
      <c r="F1190" s="37">
        <v>921.12</v>
      </c>
      <c r="G1190" s="515">
        <v>46233</v>
      </c>
      <c r="H1190" s="76">
        <f t="shared" si="91"/>
        <v>0</v>
      </c>
      <c r="K1190" s="134">
        <v>1154</v>
      </c>
      <c r="L1190" s="680">
        <v>46232</v>
      </c>
      <c r="M1190" s="136"/>
      <c r="N1190" s="137">
        <f t="shared" si="92"/>
        <v>67.5</v>
      </c>
      <c r="O1190" s="138">
        <v>67.5</v>
      </c>
      <c r="P1190" s="288">
        <f t="shared" si="93"/>
        <v>0</v>
      </c>
      <c r="Q1190" s="41"/>
    </row>
    <row r="1191" spans="2:17" ht="15" customHeight="1" x14ac:dyDescent="0.3">
      <c r="B1191" s="142">
        <f t="shared" si="89"/>
        <v>921.12</v>
      </c>
      <c r="C1191" s="128"/>
      <c r="D1191" s="34">
        <f t="shared" si="90"/>
        <v>921.12</v>
      </c>
      <c r="E1191" s="514">
        <v>46233</v>
      </c>
      <c r="F1191" s="37">
        <v>921.12</v>
      </c>
      <c r="G1191" s="515">
        <v>46234</v>
      </c>
      <c r="H1191" s="76">
        <f t="shared" si="91"/>
        <v>0</v>
      </c>
      <c r="K1191" s="134">
        <v>1155</v>
      </c>
      <c r="L1191" s="680">
        <v>46233</v>
      </c>
      <c r="M1191" s="136"/>
      <c r="N1191" s="137">
        <f t="shared" si="92"/>
        <v>67.5</v>
      </c>
      <c r="O1191" s="138">
        <v>67.5</v>
      </c>
      <c r="P1191" s="288">
        <f t="shared" si="93"/>
        <v>0</v>
      </c>
      <c r="Q1191" s="41"/>
    </row>
    <row r="1192" spans="2:17" ht="15" customHeight="1" x14ac:dyDescent="0.3">
      <c r="B1192" s="142">
        <f t="shared" si="89"/>
        <v>921.12</v>
      </c>
      <c r="C1192" s="128"/>
      <c r="D1192" s="34">
        <f t="shared" si="90"/>
        <v>921.12</v>
      </c>
      <c r="E1192" s="514">
        <v>46234</v>
      </c>
      <c r="F1192" s="37">
        <v>921.12</v>
      </c>
      <c r="G1192" s="515">
        <v>46235</v>
      </c>
      <c r="H1192" s="76">
        <f t="shared" si="91"/>
        <v>0</v>
      </c>
      <c r="K1192" s="134">
        <v>1156</v>
      </c>
      <c r="L1192" s="680">
        <v>46234</v>
      </c>
      <c r="M1192" s="136"/>
      <c r="N1192" s="137">
        <f t="shared" si="92"/>
        <v>67.5</v>
      </c>
      <c r="O1192" s="138">
        <v>67.5</v>
      </c>
      <c r="P1192" s="288">
        <f t="shared" si="93"/>
        <v>0</v>
      </c>
      <c r="Q1192" s="41"/>
    </row>
    <row r="1193" spans="2:17" ht="15" customHeight="1" x14ac:dyDescent="0.3">
      <c r="B1193" s="142">
        <f t="shared" si="89"/>
        <v>921.12</v>
      </c>
      <c r="C1193" s="128"/>
      <c r="D1193" s="34">
        <f t="shared" si="90"/>
        <v>921.12</v>
      </c>
      <c r="E1193" s="514">
        <v>46235</v>
      </c>
      <c r="F1193" s="37">
        <v>921.12</v>
      </c>
      <c r="G1193" s="515">
        <v>46236</v>
      </c>
      <c r="H1193" s="76">
        <f t="shared" si="91"/>
        <v>0</v>
      </c>
      <c r="K1193" s="134">
        <v>1157</v>
      </c>
      <c r="L1193" s="680">
        <v>46235</v>
      </c>
      <c r="M1193" s="136"/>
      <c r="N1193" s="137">
        <f t="shared" si="92"/>
        <v>67.5</v>
      </c>
      <c r="O1193" s="138">
        <v>67.5</v>
      </c>
      <c r="P1193" s="288">
        <f t="shared" si="93"/>
        <v>0</v>
      </c>
      <c r="Q1193" s="41"/>
    </row>
    <row r="1194" spans="2:17" ht="15" customHeight="1" x14ac:dyDescent="0.3">
      <c r="B1194" s="142">
        <f t="shared" si="89"/>
        <v>921.12</v>
      </c>
      <c r="C1194" s="128"/>
      <c r="D1194" s="34">
        <f t="shared" si="90"/>
        <v>921.12</v>
      </c>
      <c r="E1194" s="514">
        <v>46236</v>
      </c>
      <c r="F1194" s="37">
        <v>921.12</v>
      </c>
      <c r="G1194" s="515">
        <v>46237</v>
      </c>
      <c r="H1194" s="76">
        <f t="shared" si="91"/>
        <v>0</v>
      </c>
      <c r="K1194" s="134">
        <v>1158</v>
      </c>
      <c r="L1194" s="680">
        <v>46236</v>
      </c>
      <c r="M1194" s="136"/>
      <c r="N1194" s="137">
        <f t="shared" si="92"/>
        <v>67.5</v>
      </c>
      <c r="O1194" s="138">
        <v>67.5</v>
      </c>
      <c r="P1194" s="288">
        <f t="shared" si="93"/>
        <v>0</v>
      </c>
      <c r="Q1194" s="41"/>
    </row>
    <row r="1195" spans="2:17" ht="15" customHeight="1" x14ac:dyDescent="0.3">
      <c r="B1195" s="142">
        <f t="shared" si="89"/>
        <v>922.47</v>
      </c>
      <c r="C1195" s="128"/>
      <c r="D1195" s="34">
        <f t="shared" si="90"/>
        <v>921.12</v>
      </c>
      <c r="E1195" s="514">
        <v>46237</v>
      </c>
      <c r="F1195" s="37">
        <v>922.47</v>
      </c>
      <c r="G1195" s="515">
        <v>46238</v>
      </c>
      <c r="H1195" s="76">
        <f t="shared" si="91"/>
        <v>1.3500000000000227</v>
      </c>
      <c r="K1195" s="134">
        <v>1159</v>
      </c>
      <c r="L1195" s="680">
        <v>46237</v>
      </c>
      <c r="M1195" s="136"/>
      <c r="N1195" s="137">
        <f t="shared" si="92"/>
        <v>67.5</v>
      </c>
      <c r="O1195" s="138">
        <v>56.25</v>
      </c>
      <c r="P1195" s="288">
        <f t="shared" si="93"/>
        <v>11.25</v>
      </c>
      <c r="Q1195" s="41"/>
    </row>
    <row r="1196" spans="2:17" ht="15" customHeight="1" x14ac:dyDescent="0.3">
      <c r="B1196" s="142">
        <f t="shared" si="89"/>
        <v>930.37</v>
      </c>
      <c r="C1196" s="128"/>
      <c r="D1196" s="34">
        <f t="shared" si="90"/>
        <v>922.47</v>
      </c>
      <c r="E1196" s="514">
        <v>46238</v>
      </c>
      <c r="F1196" s="37">
        <v>930.37</v>
      </c>
      <c r="G1196" s="515">
        <v>46239</v>
      </c>
      <c r="H1196" s="76">
        <f t="shared" si="91"/>
        <v>7.8999999999999773</v>
      </c>
      <c r="K1196" s="134">
        <v>1160</v>
      </c>
      <c r="L1196" s="680">
        <v>46238</v>
      </c>
      <c r="M1196" s="136"/>
      <c r="N1196" s="137">
        <f t="shared" si="92"/>
        <v>56.25</v>
      </c>
      <c r="O1196" s="138">
        <v>7.5</v>
      </c>
      <c r="P1196" s="288">
        <f t="shared" si="93"/>
        <v>48.75</v>
      </c>
      <c r="Q1196" s="41"/>
    </row>
    <row r="1197" spans="2:17" ht="15" customHeight="1" x14ac:dyDescent="0.3">
      <c r="B1197" s="142">
        <f t="shared" si="89"/>
        <v>934.43</v>
      </c>
      <c r="C1197" s="128"/>
      <c r="D1197" s="34">
        <f t="shared" si="90"/>
        <v>930.37</v>
      </c>
      <c r="E1197" s="514">
        <v>46239</v>
      </c>
      <c r="F1197" s="37">
        <v>934.43</v>
      </c>
      <c r="G1197" s="515">
        <v>46240</v>
      </c>
      <c r="H1197" s="76">
        <f t="shared" si="91"/>
        <v>4.0599999999999454</v>
      </c>
      <c r="K1197" s="134">
        <v>1161</v>
      </c>
      <c r="L1197" s="680">
        <v>46239</v>
      </c>
      <c r="M1197" s="136"/>
      <c r="N1197" s="137">
        <f t="shared" si="92"/>
        <v>7.5</v>
      </c>
      <c r="O1197" s="138">
        <v>0</v>
      </c>
      <c r="P1197" s="288">
        <f t="shared" si="93"/>
        <v>7.5</v>
      </c>
      <c r="Q1197" s="41"/>
    </row>
    <row r="1198" spans="2:17" ht="15" customHeight="1" x14ac:dyDescent="0.3">
      <c r="B1198" s="142">
        <f t="shared" si="89"/>
        <v>934.43</v>
      </c>
      <c r="C1198" s="128"/>
      <c r="D1198" s="34">
        <f t="shared" si="90"/>
        <v>934.43</v>
      </c>
      <c r="E1198" s="514">
        <v>46240</v>
      </c>
      <c r="F1198" s="37">
        <v>934.43</v>
      </c>
      <c r="G1198" s="515">
        <v>46241</v>
      </c>
      <c r="H1198" s="76">
        <f t="shared" si="91"/>
        <v>0</v>
      </c>
      <c r="K1198" s="134">
        <v>1162</v>
      </c>
      <c r="L1198" s="680">
        <v>46240</v>
      </c>
      <c r="M1198" s="136"/>
      <c r="N1198" s="137">
        <f t="shared" si="92"/>
        <v>0</v>
      </c>
      <c r="O1198" s="138">
        <v>0</v>
      </c>
      <c r="P1198" s="288">
        <f t="shared" si="93"/>
        <v>0</v>
      </c>
      <c r="Q1198" s="41"/>
    </row>
    <row r="1199" spans="2:17" ht="15" customHeight="1" x14ac:dyDescent="0.3">
      <c r="B1199" s="142">
        <f t="shared" si="89"/>
        <v>934.43</v>
      </c>
      <c r="C1199" s="128"/>
      <c r="D1199" s="34">
        <f t="shared" si="90"/>
        <v>934.43</v>
      </c>
      <c r="E1199" s="514">
        <v>46241</v>
      </c>
      <c r="F1199" s="37">
        <v>934.43</v>
      </c>
      <c r="G1199" s="515">
        <v>46242</v>
      </c>
      <c r="H1199" s="76">
        <f t="shared" si="91"/>
        <v>0</v>
      </c>
      <c r="K1199" s="134">
        <v>1163</v>
      </c>
      <c r="L1199" s="680">
        <v>46241</v>
      </c>
      <c r="M1199" s="136"/>
      <c r="N1199" s="137">
        <f t="shared" si="92"/>
        <v>0</v>
      </c>
      <c r="O1199" s="138">
        <v>0</v>
      </c>
      <c r="P1199" s="288">
        <f t="shared" si="93"/>
        <v>0</v>
      </c>
      <c r="Q1199" s="41"/>
    </row>
    <row r="1200" spans="2:17" ht="15" customHeight="1" x14ac:dyDescent="0.3">
      <c r="B1200" s="142">
        <f t="shared" si="89"/>
        <v>934.43</v>
      </c>
      <c r="C1200" s="128"/>
      <c r="D1200" s="34">
        <f t="shared" si="90"/>
        <v>934.43</v>
      </c>
      <c r="E1200" s="514">
        <v>46242</v>
      </c>
      <c r="F1200" s="37">
        <v>934.43</v>
      </c>
      <c r="G1200" s="515">
        <v>46243</v>
      </c>
      <c r="H1200" s="76">
        <f t="shared" si="91"/>
        <v>0</v>
      </c>
      <c r="K1200" s="134">
        <v>1164</v>
      </c>
      <c r="L1200" s="680">
        <v>46242</v>
      </c>
      <c r="M1200" s="136"/>
      <c r="N1200" s="137">
        <f t="shared" si="92"/>
        <v>0</v>
      </c>
      <c r="O1200" s="138">
        <v>0</v>
      </c>
      <c r="P1200" s="288">
        <f t="shared" si="93"/>
        <v>0</v>
      </c>
      <c r="Q1200" s="41"/>
    </row>
    <row r="1201" spans="2:17" ht="15" customHeight="1" x14ac:dyDescent="0.3">
      <c r="B1201" s="142">
        <f t="shared" si="89"/>
        <v>934.43</v>
      </c>
      <c r="C1201" s="128"/>
      <c r="D1201" s="34">
        <f t="shared" si="90"/>
        <v>934.43</v>
      </c>
      <c r="E1201" s="514">
        <v>46243</v>
      </c>
      <c r="F1201" s="37">
        <v>934.43</v>
      </c>
      <c r="G1201" s="515">
        <v>46244</v>
      </c>
      <c r="H1201" s="76">
        <f t="shared" si="91"/>
        <v>0</v>
      </c>
      <c r="K1201" s="134">
        <v>1165</v>
      </c>
      <c r="L1201" s="680">
        <v>46243</v>
      </c>
      <c r="M1201" s="136"/>
      <c r="N1201" s="137">
        <f t="shared" si="92"/>
        <v>0</v>
      </c>
      <c r="O1201" s="138">
        <v>0</v>
      </c>
      <c r="P1201" s="288">
        <f t="shared" si="93"/>
        <v>0</v>
      </c>
      <c r="Q1201" s="41"/>
    </row>
    <row r="1202" spans="2:17" ht="15" customHeight="1" x14ac:dyDescent="0.3">
      <c r="B1202" s="142">
        <f t="shared" si="89"/>
        <v>934.43</v>
      </c>
      <c r="C1202" s="128"/>
      <c r="D1202" s="34">
        <f t="shared" si="90"/>
        <v>934.43</v>
      </c>
      <c r="E1202" s="514">
        <v>46244</v>
      </c>
      <c r="F1202" s="37">
        <v>934.43</v>
      </c>
      <c r="G1202" s="515">
        <v>46245</v>
      </c>
      <c r="H1202" s="76">
        <f t="shared" si="91"/>
        <v>0</v>
      </c>
      <c r="K1202" s="134">
        <v>1166</v>
      </c>
      <c r="L1202" s="680">
        <v>46244</v>
      </c>
      <c r="M1202" s="136"/>
      <c r="N1202" s="137">
        <f t="shared" si="92"/>
        <v>0</v>
      </c>
      <c r="O1202" s="138">
        <v>0</v>
      </c>
      <c r="P1202" s="288">
        <f t="shared" si="93"/>
        <v>0</v>
      </c>
      <c r="Q1202" s="41"/>
    </row>
    <row r="1203" spans="2:17" ht="15" customHeight="1" x14ac:dyDescent="0.3">
      <c r="B1203" s="142">
        <f t="shared" si="89"/>
        <v>934.43</v>
      </c>
      <c r="C1203" s="128"/>
      <c r="D1203" s="34">
        <f t="shared" si="90"/>
        <v>934.43</v>
      </c>
      <c r="E1203" s="514">
        <v>46245</v>
      </c>
      <c r="F1203" s="37">
        <v>934.43</v>
      </c>
      <c r="G1203" s="515">
        <v>46246</v>
      </c>
      <c r="H1203" s="76">
        <f t="shared" si="91"/>
        <v>0</v>
      </c>
      <c r="K1203" s="134">
        <v>1167</v>
      </c>
      <c r="L1203" s="680">
        <v>46245</v>
      </c>
      <c r="M1203" s="136">
        <v>30</v>
      </c>
      <c r="N1203" s="137">
        <f t="shared" si="92"/>
        <v>0</v>
      </c>
      <c r="O1203" s="138">
        <v>30</v>
      </c>
      <c r="P1203" s="288">
        <f t="shared" si="93"/>
        <v>0</v>
      </c>
      <c r="Q1203" s="41"/>
    </row>
    <row r="1204" spans="2:17" ht="15" customHeight="1" x14ac:dyDescent="0.3">
      <c r="B1204" s="142">
        <f t="shared" si="89"/>
        <v>934.43</v>
      </c>
      <c r="C1204" s="128"/>
      <c r="D1204" s="34">
        <f t="shared" si="90"/>
        <v>934.43</v>
      </c>
      <c r="E1204" s="514">
        <v>46246</v>
      </c>
      <c r="F1204" s="37">
        <v>934.43</v>
      </c>
      <c r="G1204" s="515">
        <v>46247</v>
      </c>
      <c r="H1204" s="76">
        <f t="shared" si="91"/>
        <v>0</v>
      </c>
      <c r="K1204" s="134">
        <v>1168</v>
      </c>
      <c r="L1204" s="680">
        <v>46246</v>
      </c>
      <c r="M1204" s="136"/>
      <c r="N1204" s="137">
        <f t="shared" si="92"/>
        <v>30</v>
      </c>
      <c r="O1204" s="138">
        <v>30</v>
      </c>
      <c r="P1204" s="288">
        <f t="shared" si="93"/>
        <v>0</v>
      </c>
      <c r="Q1204" s="41"/>
    </row>
    <row r="1205" spans="2:17" ht="15" customHeight="1" x14ac:dyDescent="0.3">
      <c r="B1205" s="142">
        <f t="shared" si="89"/>
        <v>934.43</v>
      </c>
      <c r="C1205" s="128"/>
      <c r="D1205" s="34">
        <f t="shared" si="90"/>
        <v>934.43</v>
      </c>
      <c r="E1205" s="514">
        <v>46247</v>
      </c>
      <c r="F1205" s="37">
        <v>934.43</v>
      </c>
      <c r="G1205" s="515">
        <v>46248</v>
      </c>
      <c r="H1205" s="76">
        <f t="shared" si="91"/>
        <v>0</v>
      </c>
      <c r="K1205" s="134">
        <v>1169</v>
      </c>
      <c r="L1205" s="680">
        <v>46247</v>
      </c>
      <c r="M1205" s="136"/>
      <c r="N1205" s="137">
        <f t="shared" si="92"/>
        <v>30</v>
      </c>
      <c r="O1205" s="138">
        <v>30</v>
      </c>
      <c r="P1205" s="288">
        <f t="shared" si="93"/>
        <v>0</v>
      </c>
      <c r="Q1205" s="41"/>
    </row>
    <row r="1206" spans="2:17" ht="15" customHeight="1" x14ac:dyDescent="0.3">
      <c r="B1206" s="142">
        <f t="shared" si="89"/>
        <v>934.43</v>
      </c>
      <c r="C1206" s="128"/>
      <c r="D1206" s="34">
        <f t="shared" si="90"/>
        <v>934.43</v>
      </c>
      <c r="E1206" s="514">
        <v>46248</v>
      </c>
      <c r="F1206" s="37">
        <v>934.43</v>
      </c>
      <c r="G1206" s="515">
        <v>46249</v>
      </c>
      <c r="H1206" s="76">
        <f t="shared" si="91"/>
        <v>0</v>
      </c>
      <c r="K1206" s="134">
        <v>1170</v>
      </c>
      <c r="L1206" s="680">
        <v>46248</v>
      </c>
      <c r="M1206" s="136"/>
      <c r="N1206" s="137">
        <f t="shared" si="92"/>
        <v>30</v>
      </c>
      <c r="O1206" s="138">
        <v>30</v>
      </c>
      <c r="P1206" s="288">
        <f t="shared" si="93"/>
        <v>0</v>
      </c>
      <c r="Q1206" s="41"/>
    </row>
    <row r="1207" spans="2:17" ht="15" customHeight="1" x14ac:dyDescent="0.3">
      <c r="B1207" s="142">
        <f t="shared" si="89"/>
        <v>934.43</v>
      </c>
      <c r="C1207" s="128"/>
      <c r="D1207" s="34">
        <f t="shared" si="90"/>
        <v>934.43</v>
      </c>
      <c r="E1207" s="514">
        <v>46249</v>
      </c>
      <c r="F1207" s="37">
        <v>934.43</v>
      </c>
      <c r="G1207" s="515">
        <v>46250</v>
      </c>
      <c r="H1207" s="76">
        <f t="shared" si="91"/>
        <v>0</v>
      </c>
      <c r="K1207" s="134">
        <v>1171</v>
      </c>
      <c r="L1207" s="680">
        <v>46249</v>
      </c>
      <c r="M1207" s="136"/>
      <c r="N1207" s="137">
        <f t="shared" si="92"/>
        <v>30</v>
      </c>
      <c r="O1207" s="138">
        <v>30</v>
      </c>
      <c r="P1207" s="288">
        <f t="shared" si="93"/>
        <v>0</v>
      </c>
      <c r="Q1207" s="41"/>
    </row>
    <row r="1208" spans="2:17" ht="15" customHeight="1" x14ac:dyDescent="0.3">
      <c r="B1208" s="142">
        <f t="shared" si="89"/>
        <v>934.43</v>
      </c>
      <c r="C1208" s="128"/>
      <c r="D1208" s="34">
        <f t="shared" si="90"/>
        <v>934.43</v>
      </c>
      <c r="E1208" s="514">
        <v>46250</v>
      </c>
      <c r="F1208" s="37">
        <v>934.43</v>
      </c>
      <c r="G1208" s="515">
        <v>46251</v>
      </c>
      <c r="H1208" s="76">
        <f t="shared" si="91"/>
        <v>0</v>
      </c>
      <c r="K1208" s="134">
        <v>1172</v>
      </c>
      <c r="L1208" s="680">
        <v>46250</v>
      </c>
      <c r="M1208" s="136"/>
      <c r="N1208" s="137">
        <f t="shared" si="92"/>
        <v>30</v>
      </c>
      <c r="O1208" s="138">
        <v>30</v>
      </c>
      <c r="P1208" s="288">
        <f t="shared" si="93"/>
        <v>0</v>
      </c>
      <c r="Q1208" s="41"/>
    </row>
    <row r="1209" spans="2:17" ht="15" customHeight="1" x14ac:dyDescent="0.3">
      <c r="B1209" s="142">
        <f>F1209</f>
        <v>934.43</v>
      </c>
      <c r="C1209" s="128"/>
      <c r="D1209" s="34">
        <f t="shared" si="90"/>
        <v>934.43</v>
      </c>
      <c r="E1209" s="514">
        <v>46251</v>
      </c>
      <c r="F1209" s="37">
        <v>934.43</v>
      </c>
      <c r="G1209" s="515">
        <v>46252</v>
      </c>
      <c r="H1209" s="76">
        <f t="shared" si="91"/>
        <v>0</v>
      </c>
      <c r="K1209" s="134">
        <v>1173</v>
      </c>
      <c r="L1209" s="680">
        <v>46251</v>
      </c>
      <c r="M1209" s="136">
        <v>60</v>
      </c>
      <c r="N1209" s="137">
        <f t="shared" si="92"/>
        <v>30</v>
      </c>
      <c r="O1209" s="138">
        <v>90</v>
      </c>
      <c r="P1209" s="288">
        <v>0</v>
      </c>
      <c r="Q1209" s="41"/>
    </row>
    <row r="1210" spans="2:17" ht="15" customHeight="1" x14ac:dyDescent="0.3">
      <c r="B1210" s="142">
        <f>F1210</f>
        <v>934.43</v>
      </c>
      <c r="C1210" s="128"/>
      <c r="D1210" s="34">
        <f t="shared" ref="D1210" si="94">F1209</f>
        <v>934.43</v>
      </c>
      <c r="E1210" s="514">
        <v>46252</v>
      </c>
      <c r="F1210" s="37">
        <v>934.43</v>
      </c>
      <c r="G1210" s="515">
        <v>46253</v>
      </c>
      <c r="H1210" s="76">
        <f t="shared" ref="H1210" si="95">F1210-D1210</f>
        <v>0</v>
      </c>
      <c r="K1210" s="134">
        <v>1174</v>
      </c>
      <c r="L1210" s="680">
        <v>46252</v>
      </c>
      <c r="M1210" s="136"/>
      <c r="N1210" s="137">
        <f t="shared" ref="N1210:N1273" si="96">O1209</f>
        <v>90</v>
      </c>
      <c r="O1210" s="138">
        <v>90</v>
      </c>
      <c r="P1210" s="288">
        <f t="shared" ref="P1210:P1273" si="97">M1210+N1210-O1210</f>
        <v>0</v>
      </c>
      <c r="Q1210" s="41"/>
    </row>
    <row r="1211" spans="2:17" ht="15" customHeight="1" x14ac:dyDescent="0.3">
      <c r="B1211" s="142">
        <f t="shared" ref="B1211:B1274" si="98">F1211</f>
        <v>934.43</v>
      </c>
      <c r="C1211" s="128"/>
      <c r="D1211" s="34">
        <f t="shared" ref="D1211:D1274" si="99">F1210</f>
        <v>934.43</v>
      </c>
      <c r="E1211" s="514">
        <v>46253</v>
      </c>
      <c r="F1211" s="37">
        <v>934.43</v>
      </c>
      <c r="G1211" s="515">
        <v>46254</v>
      </c>
      <c r="H1211" s="76">
        <f t="shared" ref="H1211:H1274" si="100">F1211-D1211</f>
        <v>0</v>
      </c>
      <c r="K1211" s="134">
        <v>1175</v>
      </c>
      <c r="L1211" s="680">
        <v>46253</v>
      </c>
      <c r="M1211" s="136"/>
      <c r="N1211" s="137">
        <f t="shared" si="96"/>
        <v>90</v>
      </c>
      <c r="O1211" s="138">
        <v>90</v>
      </c>
      <c r="P1211" s="288">
        <f t="shared" si="97"/>
        <v>0</v>
      </c>
      <c r="Q1211" s="41"/>
    </row>
    <row r="1212" spans="2:17" ht="15" customHeight="1" x14ac:dyDescent="0.3">
      <c r="B1212" s="142">
        <f t="shared" si="98"/>
        <v>934.43</v>
      </c>
      <c r="C1212" s="128"/>
      <c r="D1212" s="34">
        <f t="shared" si="99"/>
        <v>934.43</v>
      </c>
      <c r="E1212" s="514">
        <v>46254</v>
      </c>
      <c r="F1212" s="37">
        <v>934.43</v>
      </c>
      <c r="G1212" s="515">
        <v>46255</v>
      </c>
      <c r="H1212" s="76">
        <f t="shared" si="100"/>
        <v>0</v>
      </c>
      <c r="K1212" s="134">
        <v>1176</v>
      </c>
      <c r="L1212" s="680">
        <v>46254</v>
      </c>
      <c r="M1212" s="136"/>
      <c r="N1212" s="137">
        <f t="shared" si="96"/>
        <v>90</v>
      </c>
      <c r="O1212" s="138">
        <v>45</v>
      </c>
      <c r="P1212" s="288">
        <f t="shared" si="97"/>
        <v>45</v>
      </c>
      <c r="Q1212" s="41"/>
    </row>
    <row r="1213" spans="2:17" ht="15" customHeight="1" x14ac:dyDescent="0.3">
      <c r="B1213" s="142">
        <f t="shared" si="98"/>
        <v>934.43</v>
      </c>
      <c r="C1213" s="128"/>
      <c r="D1213" s="34">
        <f t="shared" si="99"/>
        <v>934.43</v>
      </c>
      <c r="E1213" s="514">
        <v>46255</v>
      </c>
      <c r="F1213" s="37">
        <v>934.43</v>
      </c>
      <c r="G1213" s="515">
        <v>46256</v>
      </c>
      <c r="H1213" s="76">
        <f t="shared" si="100"/>
        <v>0</v>
      </c>
      <c r="K1213" s="134">
        <v>1177</v>
      </c>
      <c r="L1213" s="680">
        <v>46255</v>
      </c>
      <c r="M1213" s="136"/>
      <c r="N1213" s="137">
        <f t="shared" si="96"/>
        <v>45</v>
      </c>
      <c r="O1213" s="138">
        <v>45</v>
      </c>
      <c r="P1213" s="288">
        <f t="shared" si="97"/>
        <v>0</v>
      </c>
      <c r="Q1213" s="41"/>
    </row>
    <row r="1214" spans="2:17" ht="15" customHeight="1" x14ac:dyDescent="0.3">
      <c r="B1214" s="142">
        <f t="shared" si="98"/>
        <v>934.43</v>
      </c>
      <c r="C1214" s="128"/>
      <c r="D1214" s="34">
        <f t="shared" si="99"/>
        <v>934.43</v>
      </c>
      <c r="E1214" s="514">
        <v>46256</v>
      </c>
      <c r="F1214" s="37">
        <v>934.43</v>
      </c>
      <c r="G1214" s="515">
        <v>46257</v>
      </c>
      <c r="H1214" s="76">
        <f t="shared" si="100"/>
        <v>0</v>
      </c>
      <c r="K1214" s="134">
        <v>1178</v>
      </c>
      <c r="L1214" s="680">
        <v>46256</v>
      </c>
      <c r="M1214" s="136"/>
      <c r="N1214" s="137">
        <f t="shared" si="96"/>
        <v>45</v>
      </c>
      <c r="O1214" s="138">
        <v>45</v>
      </c>
      <c r="P1214" s="288">
        <f t="shared" si="97"/>
        <v>0</v>
      </c>
      <c r="Q1214" s="41"/>
    </row>
    <row r="1215" spans="2:17" ht="15" customHeight="1" x14ac:dyDescent="0.3">
      <c r="B1215" s="142">
        <f t="shared" si="98"/>
        <v>934.43</v>
      </c>
      <c r="C1215" s="128"/>
      <c r="D1215" s="34">
        <f t="shared" si="99"/>
        <v>934.43</v>
      </c>
      <c r="E1215" s="514">
        <v>46257</v>
      </c>
      <c r="F1215" s="37">
        <v>934.43</v>
      </c>
      <c r="G1215" s="515">
        <v>46258</v>
      </c>
      <c r="H1215" s="76">
        <f t="shared" si="100"/>
        <v>0</v>
      </c>
      <c r="K1215" s="134">
        <v>1179</v>
      </c>
      <c r="L1215" s="680">
        <v>46257</v>
      </c>
      <c r="M1215" s="136"/>
      <c r="N1215" s="137">
        <f t="shared" si="96"/>
        <v>45</v>
      </c>
      <c r="O1215" s="138">
        <v>45</v>
      </c>
      <c r="P1215" s="288">
        <f t="shared" si="97"/>
        <v>0</v>
      </c>
      <c r="Q1215" s="41"/>
    </row>
    <row r="1216" spans="2:17" ht="15" customHeight="1" x14ac:dyDescent="0.3">
      <c r="B1216" s="142">
        <f t="shared" si="98"/>
        <v>934.43</v>
      </c>
      <c r="C1216" s="128"/>
      <c r="D1216" s="34">
        <f t="shared" si="99"/>
        <v>934.43</v>
      </c>
      <c r="E1216" s="514">
        <v>46258</v>
      </c>
      <c r="F1216" s="37">
        <v>934.43</v>
      </c>
      <c r="G1216" s="515">
        <v>46259</v>
      </c>
      <c r="H1216" s="76">
        <f t="shared" si="100"/>
        <v>0</v>
      </c>
      <c r="K1216" s="134">
        <v>1180</v>
      </c>
      <c r="L1216" s="680">
        <v>46258</v>
      </c>
      <c r="M1216" s="136"/>
      <c r="N1216" s="137">
        <f t="shared" si="96"/>
        <v>45</v>
      </c>
      <c r="O1216" s="138">
        <v>45</v>
      </c>
      <c r="P1216" s="288">
        <f t="shared" si="97"/>
        <v>0</v>
      </c>
      <c r="Q1216" s="41"/>
    </row>
    <row r="1217" spans="2:17" ht="15" customHeight="1" x14ac:dyDescent="0.3">
      <c r="B1217" s="142">
        <f t="shared" si="98"/>
        <v>934.43</v>
      </c>
      <c r="C1217" s="128"/>
      <c r="D1217" s="34">
        <f t="shared" si="99"/>
        <v>934.43</v>
      </c>
      <c r="E1217" s="514">
        <v>46259</v>
      </c>
      <c r="F1217" s="37">
        <v>934.43</v>
      </c>
      <c r="G1217" s="515">
        <v>46260</v>
      </c>
      <c r="H1217" s="76">
        <f t="shared" si="100"/>
        <v>0</v>
      </c>
      <c r="K1217" s="134">
        <v>1181</v>
      </c>
      <c r="L1217" s="680">
        <v>46259</v>
      </c>
      <c r="M1217" s="136"/>
      <c r="N1217" s="137">
        <f t="shared" si="96"/>
        <v>45</v>
      </c>
      <c r="O1217" s="138">
        <v>45</v>
      </c>
      <c r="P1217" s="288">
        <f t="shared" si="97"/>
        <v>0</v>
      </c>
      <c r="Q1217" s="41"/>
    </row>
    <row r="1218" spans="2:17" ht="15" customHeight="1" x14ac:dyDescent="0.3">
      <c r="B1218" s="142">
        <f t="shared" si="98"/>
        <v>934.43</v>
      </c>
      <c r="C1218" s="128"/>
      <c r="D1218" s="34">
        <f t="shared" si="99"/>
        <v>934.43</v>
      </c>
      <c r="E1218" s="514">
        <v>46260</v>
      </c>
      <c r="F1218" s="37">
        <v>934.43</v>
      </c>
      <c r="G1218" s="515">
        <v>46261</v>
      </c>
      <c r="H1218" s="76">
        <f t="shared" si="100"/>
        <v>0</v>
      </c>
      <c r="K1218" s="134">
        <v>1182</v>
      </c>
      <c r="L1218" s="680">
        <v>46260</v>
      </c>
      <c r="M1218" s="136">
        <v>30</v>
      </c>
      <c r="N1218" s="137">
        <f t="shared" si="96"/>
        <v>45</v>
      </c>
      <c r="O1218" s="138">
        <v>75</v>
      </c>
      <c r="P1218" s="288">
        <f t="shared" si="97"/>
        <v>0</v>
      </c>
      <c r="Q1218" s="41"/>
    </row>
    <row r="1219" spans="2:17" ht="15" customHeight="1" x14ac:dyDescent="0.3">
      <c r="B1219" s="142">
        <f t="shared" si="98"/>
        <v>934.43</v>
      </c>
      <c r="C1219" s="128"/>
      <c r="D1219" s="34">
        <f t="shared" si="99"/>
        <v>934.43</v>
      </c>
      <c r="E1219" s="514">
        <v>46261</v>
      </c>
      <c r="F1219" s="37">
        <v>934.43</v>
      </c>
      <c r="G1219" s="515">
        <v>46262</v>
      </c>
      <c r="H1219" s="76">
        <f t="shared" si="100"/>
        <v>0</v>
      </c>
      <c r="K1219" s="134">
        <v>1183</v>
      </c>
      <c r="L1219" s="680">
        <v>46261</v>
      </c>
      <c r="M1219" s="136"/>
      <c r="N1219" s="137">
        <f t="shared" si="96"/>
        <v>75</v>
      </c>
      <c r="O1219" s="138">
        <v>75</v>
      </c>
      <c r="P1219" s="288">
        <f t="shared" si="97"/>
        <v>0</v>
      </c>
      <c r="Q1219" s="41"/>
    </row>
    <row r="1220" spans="2:17" ht="15" customHeight="1" x14ac:dyDescent="0.3">
      <c r="B1220" s="142">
        <f t="shared" si="98"/>
        <v>934.43</v>
      </c>
      <c r="C1220" s="128"/>
      <c r="D1220" s="34">
        <f t="shared" si="99"/>
        <v>934.43</v>
      </c>
      <c r="E1220" s="514">
        <v>46262</v>
      </c>
      <c r="F1220" s="37">
        <v>934.43</v>
      </c>
      <c r="G1220" s="515">
        <v>46263</v>
      </c>
      <c r="H1220" s="76">
        <f t="shared" si="100"/>
        <v>0</v>
      </c>
      <c r="K1220" s="134">
        <v>1184</v>
      </c>
      <c r="L1220" s="680">
        <v>46262</v>
      </c>
      <c r="M1220" s="136"/>
      <c r="N1220" s="137">
        <f t="shared" si="96"/>
        <v>75</v>
      </c>
      <c r="O1220" s="138">
        <v>75</v>
      </c>
      <c r="P1220" s="288">
        <f t="shared" si="97"/>
        <v>0</v>
      </c>
      <c r="Q1220" s="41"/>
    </row>
    <row r="1221" spans="2:17" ht="15" customHeight="1" x14ac:dyDescent="0.3">
      <c r="B1221" s="142">
        <f t="shared" si="98"/>
        <v>934.43</v>
      </c>
      <c r="C1221" s="128"/>
      <c r="D1221" s="34">
        <f t="shared" si="99"/>
        <v>934.43</v>
      </c>
      <c r="E1221" s="514">
        <v>46263</v>
      </c>
      <c r="F1221" s="37">
        <v>934.43</v>
      </c>
      <c r="G1221" s="515">
        <v>46264</v>
      </c>
      <c r="H1221" s="76">
        <f t="shared" si="100"/>
        <v>0</v>
      </c>
      <c r="K1221" s="134">
        <v>1185</v>
      </c>
      <c r="L1221" s="680">
        <v>46263</v>
      </c>
      <c r="M1221" s="136"/>
      <c r="N1221" s="137">
        <f t="shared" si="96"/>
        <v>75</v>
      </c>
      <c r="O1221" s="138">
        <v>75</v>
      </c>
      <c r="P1221" s="288">
        <f t="shared" si="97"/>
        <v>0</v>
      </c>
      <c r="Q1221" s="41"/>
    </row>
    <row r="1222" spans="2:17" ht="15" customHeight="1" x14ac:dyDescent="0.3">
      <c r="B1222" s="142">
        <f t="shared" si="98"/>
        <v>934.43</v>
      </c>
      <c r="C1222" s="128"/>
      <c r="D1222" s="34">
        <f t="shared" si="99"/>
        <v>934.43</v>
      </c>
      <c r="E1222" s="514">
        <v>46264</v>
      </c>
      <c r="F1222" s="37">
        <v>934.43</v>
      </c>
      <c r="G1222" s="515">
        <v>46265</v>
      </c>
      <c r="H1222" s="76">
        <f t="shared" si="100"/>
        <v>0</v>
      </c>
      <c r="K1222" s="134">
        <v>1186</v>
      </c>
      <c r="L1222" s="680">
        <v>46264</v>
      </c>
      <c r="M1222" s="136"/>
      <c r="N1222" s="137">
        <f t="shared" si="96"/>
        <v>75</v>
      </c>
      <c r="O1222" s="138">
        <v>75</v>
      </c>
      <c r="P1222" s="288">
        <f t="shared" si="97"/>
        <v>0</v>
      </c>
      <c r="Q1222" s="41"/>
    </row>
    <row r="1223" spans="2:17" ht="15" customHeight="1" x14ac:dyDescent="0.3">
      <c r="B1223" s="142">
        <f t="shared" si="98"/>
        <v>934.43</v>
      </c>
      <c r="C1223" s="128"/>
      <c r="D1223" s="34">
        <f t="shared" si="99"/>
        <v>934.43</v>
      </c>
      <c r="E1223" s="514">
        <v>46265</v>
      </c>
      <c r="F1223" s="37">
        <v>934.43</v>
      </c>
      <c r="G1223" s="515">
        <v>46266</v>
      </c>
      <c r="H1223" s="76">
        <f t="shared" si="100"/>
        <v>0</v>
      </c>
      <c r="K1223" s="134">
        <v>1187</v>
      </c>
      <c r="L1223" s="680">
        <v>46265</v>
      </c>
      <c r="M1223" s="136"/>
      <c r="N1223" s="137">
        <f t="shared" si="96"/>
        <v>75</v>
      </c>
      <c r="O1223" s="138">
        <v>75</v>
      </c>
      <c r="P1223" s="288">
        <f t="shared" si="97"/>
        <v>0</v>
      </c>
      <c r="Q1223" s="41"/>
    </row>
    <row r="1224" spans="2:17" ht="15" customHeight="1" x14ac:dyDescent="0.3">
      <c r="B1224" s="142">
        <f t="shared" si="98"/>
        <v>934.43</v>
      </c>
      <c r="C1224" s="128"/>
      <c r="D1224" s="34">
        <f t="shared" si="99"/>
        <v>934.43</v>
      </c>
      <c r="E1224" s="514">
        <v>46266</v>
      </c>
      <c r="F1224" s="37">
        <v>934.43</v>
      </c>
      <c r="G1224" s="515">
        <v>46267</v>
      </c>
      <c r="H1224" s="76">
        <f t="shared" si="100"/>
        <v>0</v>
      </c>
      <c r="K1224" s="134">
        <v>1188</v>
      </c>
      <c r="L1224" s="680">
        <v>46266</v>
      </c>
      <c r="M1224" s="136"/>
      <c r="N1224" s="137">
        <f t="shared" si="96"/>
        <v>75</v>
      </c>
      <c r="O1224" s="138">
        <v>75</v>
      </c>
      <c r="P1224" s="288">
        <f t="shared" si="97"/>
        <v>0</v>
      </c>
      <c r="Q1224" s="41"/>
    </row>
    <row r="1225" spans="2:17" ht="15" customHeight="1" x14ac:dyDescent="0.3">
      <c r="B1225" s="142">
        <f t="shared" si="98"/>
        <v>934.43</v>
      </c>
      <c r="C1225" s="128"/>
      <c r="D1225" s="34">
        <f t="shared" si="99"/>
        <v>934.43</v>
      </c>
      <c r="E1225" s="514">
        <v>46267</v>
      </c>
      <c r="F1225" s="37">
        <v>934.43</v>
      </c>
      <c r="G1225" s="515">
        <v>46268</v>
      </c>
      <c r="H1225" s="76">
        <f t="shared" si="100"/>
        <v>0</v>
      </c>
      <c r="K1225" s="134">
        <v>1189</v>
      </c>
      <c r="L1225" s="680">
        <v>46267</v>
      </c>
      <c r="M1225" s="136"/>
      <c r="N1225" s="137">
        <f t="shared" si="96"/>
        <v>75</v>
      </c>
      <c r="O1225" s="138">
        <v>75</v>
      </c>
      <c r="P1225" s="288">
        <f t="shared" si="97"/>
        <v>0</v>
      </c>
      <c r="Q1225" s="41"/>
    </row>
    <row r="1226" spans="2:17" ht="15" customHeight="1" x14ac:dyDescent="0.3">
      <c r="B1226" s="142">
        <f t="shared" si="98"/>
        <v>934.47</v>
      </c>
      <c r="C1226" s="128"/>
      <c r="D1226" s="34">
        <f t="shared" si="99"/>
        <v>934.43</v>
      </c>
      <c r="E1226" s="514">
        <v>46268</v>
      </c>
      <c r="F1226" s="37">
        <v>934.47</v>
      </c>
      <c r="G1226" s="515">
        <v>46269</v>
      </c>
      <c r="H1226" s="76">
        <f t="shared" si="100"/>
        <v>4.0000000000077307E-2</v>
      </c>
      <c r="K1226" s="134">
        <v>1190</v>
      </c>
      <c r="L1226" s="680">
        <v>46268</v>
      </c>
      <c r="M1226" s="136">
        <v>30</v>
      </c>
      <c r="N1226" s="137">
        <f t="shared" si="96"/>
        <v>75</v>
      </c>
      <c r="O1226" s="138">
        <v>101.25</v>
      </c>
      <c r="P1226" s="288">
        <f t="shared" si="97"/>
        <v>3.75</v>
      </c>
      <c r="Q1226" s="41"/>
    </row>
    <row r="1227" spans="2:17" ht="15" customHeight="1" x14ac:dyDescent="0.3">
      <c r="B1227" s="142">
        <f t="shared" si="98"/>
        <v>935.8</v>
      </c>
      <c r="C1227" s="128"/>
      <c r="D1227" s="34">
        <f t="shared" si="99"/>
        <v>934.47</v>
      </c>
      <c r="E1227" s="514">
        <v>46269</v>
      </c>
      <c r="F1227" s="37">
        <v>935.8</v>
      </c>
      <c r="G1227" s="515">
        <v>46270</v>
      </c>
      <c r="H1227" s="76">
        <f t="shared" si="100"/>
        <v>1.3299999999999272</v>
      </c>
      <c r="K1227" s="134">
        <v>1191</v>
      </c>
      <c r="L1227" s="680">
        <v>46269</v>
      </c>
      <c r="M1227" s="136"/>
      <c r="N1227" s="137">
        <f t="shared" si="96"/>
        <v>101.25</v>
      </c>
      <c r="O1227" s="138">
        <v>101.25</v>
      </c>
      <c r="P1227" s="288">
        <f t="shared" si="97"/>
        <v>0</v>
      </c>
      <c r="Q1227" s="41"/>
    </row>
    <row r="1228" spans="2:17" ht="15" customHeight="1" x14ac:dyDescent="0.3">
      <c r="B1228" s="142">
        <f t="shared" si="98"/>
        <v>935.8</v>
      </c>
      <c r="C1228" s="128"/>
      <c r="D1228" s="34">
        <f t="shared" si="99"/>
        <v>935.8</v>
      </c>
      <c r="E1228" s="514">
        <v>46270</v>
      </c>
      <c r="F1228" s="37">
        <v>935.8</v>
      </c>
      <c r="G1228" s="515">
        <v>46271</v>
      </c>
      <c r="H1228" s="76">
        <f t="shared" si="100"/>
        <v>0</v>
      </c>
      <c r="K1228" s="134">
        <v>1192</v>
      </c>
      <c r="L1228" s="680">
        <v>46270</v>
      </c>
      <c r="M1228" s="136"/>
      <c r="N1228" s="137">
        <f t="shared" si="96"/>
        <v>101.25</v>
      </c>
      <c r="O1228" s="138">
        <v>101.25</v>
      </c>
      <c r="P1228" s="288">
        <f t="shared" si="97"/>
        <v>0</v>
      </c>
      <c r="Q1228" s="41"/>
    </row>
    <row r="1229" spans="2:17" ht="15" customHeight="1" x14ac:dyDescent="0.3">
      <c r="B1229" s="142">
        <f t="shared" si="98"/>
        <v>935.8</v>
      </c>
      <c r="C1229" s="128"/>
      <c r="D1229" s="34">
        <f t="shared" si="99"/>
        <v>935.8</v>
      </c>
      <c r="E1229" s="514">
        <v>46271</v>
      </c>
      <c r="F1229" s="37">
        <v>935.8</v>
      </c>
      <c r="G1229" s="515">
        <v>46272</v>
      </c>
      <c r="H1229" s="76">
        <f t="shared" si="100"/>
        <v>0</v>
      </c>
      <c r="K1229" s="134">
        <v>1193</v>
      </c>
      <c r="L1229" s="680">
        <v>46271</v>
      </c>
      <c r="M1229" s="136"/>
      <c r="N1229" s="137">
        <f t="shared" si="96"/>
        <v>101.25</v>
      </c>
      <c r="O1229" s="138">
        <v>101.25</v>
      </c>
      <c r="P1229" s="288">
        <f t="shared" si="97"/>
        <v>0</v>
      </c>
      <c r="Q1229" s="41"/>
    </row>
    <row r="1230" spans="2:17" ht="15" customHeight="1" x14ac:dyDescent="0.3">
      <c r="B1230" s="142">
        <f t="shared" si="98"/>
        <v>0</v>
      </c>
      <c r="C1230" s="128"/>
      <c r="D1230" s="34">
        <f t="shared" si="99"/>
        <v>935.8</v>
      </c>
      <c r="E1230" s="514">
        <v>46272</v>
      </c>
      <c r="F1230" s="37"/>
      <c r="G1230" s="515">
        <v>46273</v>
      </c>
      <c r="H1230" s="76">
        <f t="shared" si="100"/>
        <v>-935.8</v>
      </c>
      <c r="K1230" s="134">
        <v>1194</v>
      </c>
      <c r="L1230" s="680">
        <v>46272</v>
      </c>
      <c r="M1230" s="136"/>
      <c r="N1230" s="137">
        <f t="shared" si="96"/>
        <v>101.25</v>
      </c>
      <c r="O1230" s="138"/>
      <c r="P1230" s="288">
        <f t="shared" si="97"/>
        <v>101.25</v>
      </c>
      <c r="Q1230" s="41"/>
    </row>
    <row r="1231" spans="2:17" ht="15" customHeight="1" x14ac:dyDescent="0.3">
      <c r="B1231" s="142">
        <f t="shared" si="98"/>
        <v>0</v>
      </c>
      <c r="C1231" s="128"/>
      <c r="D1231" s="34">
        <f t="shared" si="99"/>
        <v>0</v>
      </c>
      <c r="E1231" s="514">
        <v>46273</v>
      </c>
      <c r="F1231" s="37"/>
      <c r="G1231" s="515">
        <v>46274</v>
      </c>
      <c r="H1231" s="76">
        <f t="shared" si="100"/>
        <v>0</v>
      </c>
      <c r="K1231" s="134">
        <v>1195</v>
      </c>
      <c r="L1231" s="680">
        <v>46273</v>
      </c>
      <c r="M1231" s="136"/>
      <c r="N1231" s="137">
        <f t="shared" si="96"/>
        <v>0</v>
      </c>
      <c r="O1231" s="138"/>
      <c r="P1231" s="288">
        <f t="shared" si="97"/>
        <v>0</v>
      </c>
      <c r="Q1231" s="41"/>
    </row>
    <row r="1232" spans="2:17" ht="15" customHeight="1" x14ac:dyDescent="0.3">
      <c r="B1232" s="142">
        <f t="shared" si="98"/>
        <v>0</v>
      </c>
      <c r="C1232" s="128"/>
      <c r="D1232" s="34">
        <f t="shared" si="99"/>
        <v>0</v>
      </c>
      <c r="E1232" s="514">
        <v>46274</v>
      </c>
      <c r="F1232" s="37"/>
      <c r="G1232" s="515">
        <v>46275</v>
      </c>
      <c r="H1232" s="76">
        <f t="shared" si="100"/>
        <v>0</v>
      </c>
      <c r="K1232" s="134">
        <v>1196</v>
      </c>
      <c r="L1232" s="680">
        <v>46274</v>
      </c>
      <c r="M1232" s="136"/>
      <c r="N1232" s="137">
        <f t="shared" si="96"/>
        <v>0</v>
      </c>
      <c r="O1232" s="138"/>
      <c r="P1232" s="288">
        <f t="shared" si="97"/>
        <v>0</v>
      </c>
      <c r="Q1232" s="41"/>
    </row>
    <row r="1233" spans="2:17" ht="15" customHeight="1" x14ac:dyDescent="0.3">
      <c r="B1233" s="142">
        <f t="shared" si="98"/>
        <v>0</v>
      </c>
      <c r="C1233" s="128"/>
      <c r="D1233" s="34">
        <f t="shared" si="99"/>
        <v>0</v>
      </c>
      <c r="E1233" s="514">
        <v>46275</v>
      </c>
      <c r="F1233" s="37"/>
      <c r="G1233" s="515">
        <v>46276</v>
      </c>
      <c r="H1233" s="76">
        <f t="shared" si="100"/>
        <v>0</v>
      </c>
      <c r="K1233" s="134">
        <v>1197</v>
      </c>
      <c r="L1233" s="680">
        <v>46275</v>
      </c>
      <c r="M1233" s="136"/>
      <c r="N1233" s="137">
        <f t="shared" si="96"/>
        <v>0</v>
      </c>
      <c r="O1233" s="138"/>
      <c r="P1233" s="288">
        <f t="shared" si="97"/>
        <v>0</v>
      </c>
      <c r="Q1233" s="41"/>
    </row>
    <row r="1234" spans="2:17" ht="15" customHeight="1" x14ac:dyDescent="0.3">
      <c r="B1234" s="142">
        <f t="shared" si="98"/>
        <v>0</v>
      </c>
      <c r="C1234" s="128"/>
      <c r="D1234" s="34">
        <f t="shared" si="99"/>
        <v>0</v>
      </c>
      <c r="E1234" s="514">
        <v>46276</v>
      </c>
      <c r="F1234" s="37"/>
      <c r="G1234" s="515">
        <v>46277</v>
      </c>
      <c r="H1234" s="76">
        <f t="shared" si="100"/>
        <v>0</v>
      </c>
      <c r="K1234" s="134">
        <v>1198</v>
      </c>
      <c r="L1234" s="680">
        <v>46276</v>
      </c>
      <c r="M1234" s="136"/>
      <c r="N1234" s="137">
        <f t="shared" si="96"/>
        <v>0</v>
      </c>
      <c r="O1234" s="138"/>
      <c r="P1234" s="288">
        <f t="shared" si="97"/>
        <v>0</v>
      </c>
      <c r="Q1234" s="41"/>
    </row>
    <row r="1235" spans="2:17" ht="15" customHeight="1" x14ac:dyDescent="0.3">
      <c r="B1235" s="142">
        <f t="shared" si="98"/>
        <v>0</v>
      </c>
      <c r="C1235" s="128"/>
      <c r="D1235" s="34">
        <f t="shared" si="99"/>
        <v>0</v>
      </c>
      <c r="E1235" s="514">
        <v>46277</v>
      </c>
      <c r="F1235" s="37"/>
      <c r="G1235" s="515">
        <v>46278</v>
      </c>
      <c r="H1235" s="76">
        <f t="shared" si="100"/>
        <v>0</v>
      </c>
      <c r="K1235" s="134">
        <v>1199</v>
      </c>
      <c r="L1235" s="680">
        <v>46277</v>
      </c>
      <c r="M1235" s="136"/>
      <c r="N1235" s="137">
        <f t="shared" si="96"/>
        <v>0</v>
      </c>
      <c r="O1235" s="138"/>
      <c r="P1235" s="288">
        <f t="shared" si="97"/>
        <v>0</v>
      </c>
      <c r="Q1235" s="41"/>
    </row>
    <row r="1236" spans="2:17" ht="15" customHeight="1" x14ac:dyDescent="0.3">
      <c r="B1236" s="142">
        <f t="shared" si="98"/>
        <v>0</v>
      </c>
      <c r="C1236" s="128"/>
      <c r="D1236" s="34">
        <f t="shared" si="99"/>
        <v>0</v>
      </c>
      <c r="E1236" s="514">
        <v>46278</v>
      </c>
      <c r="F1236" s="37"/>
      <c r="G1236" s="515">
        <v>46279</v>
      </c>
      <c r="H1236" s="76">
        <f t="shared" si="100"/>
        <v>0</v>
      </c>
      <c r="K1236" s="134">
        <v>1200</v>
      </c>
      <c r="L1236" s="680">
        <v>46278</v>
      </c>
      <c r="M1236" s="136"/>
      <c r="N1236" s="137">
        <f t="shared" si="96"/>
        <v>0</v>
      </c>
      <c r="O1236" s="138"/>
      <c r="P1236" s="288">
        <f t="shared" si="97"/>
        <v>0</v>
      </c>
      <c r="Q1236" s="41"/>
    </row>
    <row r="1237" spans="2:17" ht="15" customHeight="1" x14ac:dyDescent="0.3">
      <c r="B1237" s="142">
        <f t="shared" si="98"/>
        <v>0</v>
      </c>
      <c r="C1237" s="128"/>
      <c r="D1237" s="34">
        <f t="shared" si="99"/>
        <v>0</v>
      </c>
      <c r="E1237" s="514">
        <v>46279</v>
      </c>
      <c r="F1237" s="37"/>
      <c r="G1237" s="515">
        <v>46280</v>
      </c>
      <c r="H1237" s="76">
        <f t="shared" si="100"/>
        <v>0</v>
      </c>
      <c r="K1237" s="134">
        <v>1201</v>
      </c>
      <c r="L1237" s="680">
        <v>46279</v>
      </c>
      <c r="M1237" s="136"/>
      <c r="N1237" s="137">
        <f t="shared" si="96"/>
        <v>0</v>
      </c>
      <c r="O1237" s="138"/>
      <c r="P1237" s="288">
        <f t="shared" si="97"/>
        <v>0</v>
      </c>
      <c r="Q1237" s="41"/>
    </row>
    <row r="1238" spans="2:17" ht="15" customHeight="1" x14ac:dyDescent="0.3">
      <c r="B1238" s="142">
        <f t="shared" si="98"/>
        <v>0</v>
      </c>
      <c r="C1238" s="128"/>
      <c r="D1238" s="34">
        <f t="shared" si="99"/>
        <v>0</v>
      </c>
      <c r="E1238" s="514">
        <v>46280</v>
      </c>
      <c r="F1238" s="37"/>
      <c r="G1238" s="515">
        <v>46281</v>
      </c>
      <c r="H1238" s="76">
        <f t="shared" si="100"/>
        <v>0</v>
      </c>
      <c r="K1238" s="134">
        <v>1202</v>
      </c>
      <c r="L1238" s="680">
        <v>46280</v>
      </c>
      <c r="M1238" s="136"/>
      <c r="N1238" s="137">
        <f t="shared" si="96"/>
        <v>0</v>
      </c>
      <c r="O1238" s="138"/>
      <c r="P1238" s="288">
        <f t="shared" si="97"/>
        <v>0</v>
      </c>
      <c r="Q1238" s="41"/>
    </row>
    <row r="1239" spans="2:17" ht="15" customHeight="1" x14ac:dyDescent="0.3">
      <c r="B1239" s="142">
        <f t="shared" si="98"/>
        <v>0</v>
      </c>
      <c r="C1239" s="128"/>
      <c r="D1239" s="34">
        <f t="shared" si="99"/>
        <v>0</v>
      </c>
      <c r="E1239" s="514">
        <v>46281</v>
      </c>
      <c r="F1239" s="37"/>
      <c r="G1239" s="515">
        <v>46282</v>
      </c>
      <c r="H1239" s="76">
        <f t="shared" si="100"/>
        <v>0</v>
      </c>
      <c r="K1239" s="134">
        <v>1203</v>
      </c>
      <c r="L1239" s="680">
        <v>46281</v>
      </c>
      <c r="M1239" s="136"/>
      <c r="N1239" s="137">
        <f t="shared" si="96"/>
        <v>0</v>
      </c>
      <c r="O1239" s="138"/>
      <c r="P1239" s="288">
        <f t="shared" si="97"/>
        <v>0</v>
      </c>
      <c r="Q1239" s="41"/>
    </row>
    <row r="1240" spans="2:17" ht="15" customHeight="1" x14ac:dyDescent="0.3">
      <c r="B1240" s="142">
        <f t="shared" si="98"/>
        <v>0</v>
      </c>
      <c r="C1240" s="128"/>
      <c r="D1240" s="34">
        <f t="shared" si="99"/>
        <v>0</v>
      </c>
      <c r="E1240" s="514">
        <v>46282</v>
      </c>
      <c r="F1240" s="37"/>
      <c r="G1240" s="515">
        <v>46283</v>
      </c>
      <c r="H1240" s="76">
        <f t="shared" si="100"/>
        <v>0</v>
      </c>
      <c r="K1240" s="134">
        <v>1204</v>
      </c>
      <c r="L1240" s="680">
        <v>46282</v>
      </c>
      <c r="M1240" s="136"/>
      <c r="N1240" s="137">
        <f t="shared" si="96"/>
        <v>0</v>
      </c>
      <c r="O1240" s="138"/>
      <c r="P1240" s="288">
        <f t="shared" si="97"/>
        <v>0</v>
      </c>
      <c r="Q1240" s="41"/>
    </row>
    <row r="1241" spans="2:17" ht="15" customHeight="1" x14ac:dyDescent="0.3">
      <c r="B1241" s="142">
        <f t="shared" si="98"/>
        <v>0</v>
      </c>
      <c r="C1241" s="128"/>
      <c r="D1241" s="34">
        <f t="shared" si="99"/>
        <v>0</v>
      </c>
      <c r="E1241" s="514">
        <v>46283</v>
      </c>
      <c r="F1241" s="37"/>
      <c r="G1241" s="515">
        <v>46284</v>
      </c>
      <c r="H1241" s="76">
        <f t="shared" si="100"/>
        <v>0</v>
      </c>
      <c r="K1241" s="134">
        <v>1205</v>
      </c>
      <c r="L1241" s="680">
        <v>46283</v>
      </c>
      <c r="M1241" s="136"/>
      <c r="N1241" s="137">
        <f t="shared" si="96"/>
        <v>0</v>
      </c>
      <c r="O1241" s="138"/>
      <c r="P1241" s="288">
        <f t="shared" si="97"/>
        <v>0</v>
      </c>
      <c r="Q1241" s="41"/>
    </row>
    <row r="1242" spans="2:17" ht="15" customHeight="1" x14ac:dyDescent="0.3">
      <c r="B1242" s="142">
        <f t="shared" si="98"/>
        <v>0</v>
      </c>
      <c r="C1242" s="128"/>
      <c r="D1242" s="34">
        <f t="shared" si="99"/>
        <v>0</v>
      </c>
      <c r="E1242" s="514">
        <v>46284</v>
      </c>
      <c r="F1242" s="37"/>
      <c r="G1242" s="515">
        <v>46285</v>
      </c>
      <c r="H1242" s="76">
        <f t="shared" si="100"/>
        <v>0</v>
      </c>
      <c r="K1242" s="134">
        <v>1206</v>
      </c>
      <c r="L1242" s="680">
        <v>46284</v>
      </c>
      <c r="M1242" s="136"/>
      <c r="N1242" s="137">
        <f t="shared" si="96"/>
        <v>0</v>
      </c>
      <c r="O1242" s="138"/>
      <c r="P1242" s="288">
        <f t="shared" si="97"/>
        <v>0</v>
      </c>
      <c r="Q1242" s="41"/>
    </row>
    <row r="1243" spans="2:17" ht="15" customHeight="1" x14ac:dyDescent="0.3">
      <c r="B1243" s="142">
        <f t="shared" si="98"/>
        <v>0</v>
      </c>
      <c r="C1243" s="128"/>
      <c r="D1243" s="34">
        <f t="shared" si="99"/>
        <v>0</v>
      </c>
      <c r="E1243" s="514">
        <v>46285</v>
      </c>
      <c r="F1243" s="37"/>
      <c r="G1243" s="515">
        <v>46286</v>
      </c>
      <c r="H1243" s="76">
        <f t="shared" si="100"/>
        <v>0</v>
      </c>
      <c r="K1243" s="134">
        <v>1207</v>
      </c>
      <c r="L1243" s="680">
        <v>46285</v>
      </c>
      <c r="M1243" s="136"/>
      <c r="N1243" s="137">
        <f t="shared" si="96"/>
        <v>0</v>
      </c>
      <c r="O1243" s="138"/>
      <c r="P1243" s="288">
        <f t="shared" si="97"/>
        <v>0</v>
      </c>
      <c r="Q1243" s="41"/>
    </row>
    <row r="1244" spans="2:17" ht="15" customHeight="1" x14ac:dyDescent="0.3">
      <c r="B1244" s="142">
        <f t="shared" si="98"/>
        <v>0</v>
      </c>
      <c r="C1244" s="128"/>
      <c r="D1244" s="34">
        <f t="shared" si="99"/>
        <v>0</v>
      </c>
      <c r="E1244" s="514">
        <v>46286</v>
      </c>
      <c r="F1244" s="37"/>
      <c r="G1244" s="515">
        <v>46287</v>
      </c>
      <c r="H1244" s="76">
        <f t="shared" si="100"/>
        <v>0</v>
      </c>
      <c r="K1244" s="134">
        <v>1208</v>
      </c>
      <c r="L1244" s="680">
        <v>46286</v>
      </c>
      <c r="M1244" s="136"/>
      <c r="N1244" s="137">
        <f t="shared" si="96"/>
        <v>0</v>
      </c>
      <c r="O1244" s="138"/>
      <c r="P1244" s="288">
        <f t="shared" si="97"/>
        <v>0</v>
      </c>
      <c r="Q1244" s="41"/>
    </row>
    <row r="1245" spans="2:17" ht="15" customHeight="1" x14ac:dyDescent="0.3">
      <c r="B1245" s="142">
        <f t="shared" si="98"/>
        <v>0</v>
      </c>
      <c r="C1245" s="128"/>
      <c r="D1245" s="34">
        <f t="shared" si="99"/>
        <v>0</v>
      </c>
      <c r="E1245" s="514">
        <v>46287</v>
      </c>
      <c r="F1245" s="37"/>
      <c r="G1245" s="515">
        <v>46288</v>
      </c>
      <c r="H1245" s="76">
        <f t="shared" si="100"/>
        <v>0</v>
      </c>
      <c r="K1245" s="134">
        <v>1209</v>
      </c>
      <c r="L1245" s="680">
        <v>46287</v>
      </c>
      <c r="M1245" s="136"/>
      <c r="N1245" s="137">
        <f t="shared" si="96"/>
        <v>0</v>
      </c>
      <c r="O1245" s="138"/>
      <c r="P1245" s="288">
        <f t="shared" si="97"/>
        <v>0</v>
      </c>
      <c r="Q1245" s="41"/>
    </row>
    <row r="1246" spans="2:17" ht="15" customHeight="1" x14ac:dyDescent="0.3">
      <c r="B1246" s="142">
        <f t="shared" si="98"/>
        <v>0</v>
      </c>
      <c r="C1246" s="128"/>
      <c r="D1246" s="34">
        <f t="shared" si="99"/>
        <v>0</v>
      </c>
      <c r="E1246" s="514">
        <v>46288</v>
      </c>
      <c r="F1246" s="37"/>
      <c r="G1246" s="515">
        <v>46289</v>
      </c>
      <c r="H1246" s="76">
        <f t="shared" si="100"/>
        <v>0</v>
      </c>
      <c r="K1246" s="134">
        <v>1210</v>
      </c>
      <c r="L1246" s="680">
        <v>46288</v>
      </c>
      <c r="M1246" s="136"/>
      <c r="N1246" s="137">
        <f t="shared" si="96"/>
        <v>0</v>
      </c>
      <c r="O1246" s="138"/>
      <c r="P1246" s="288">
        <f t="shared" si="97"/>
        <v>0</v>
      </c>
      <c r="Q1246" s="41"/>
    </row>
    <row r="1247" spans="2:17" ht="15" customHeight="1" x14ac:dyDescent="0.3">
      <c r="B1247" s="142">
        <f t="shared" si="98"/>
        <v>0</v>
      </c>
      <c r="C1247" s="128"/>
      <c r="D1247" s="34">
        <f t="shared" si="99"/>
        <v>0</v>
      </c>
      <c r="E1247" s="514">
        <v>46289</v>
      </c>
      <c r="F1247" s="37"/>
      <c r="G1247" s="515">
        <v>46290</v>
      </c>
      <c r="H1247" s="76">
        <f t="shared" si="100"/>
        <v>0</v>
      </c>
      <c r="K1247" s="134">
        <v>1211</v>
      </c>
      <c r="L1247" s="680">
        <v>46289</v>
      </c>
      <c r="M1247" s="136"/>
      <c r="N1247" s="137">
        <f t="shared" si="96"/>
        <v>0</v>
      </c>
      <c r="O1247" s="138"/>
      <c r="P1247" s="288">
        <f t="shared" si="97"/>
        <v>0</v>
      </c>
      <c r="Q1247" s="41"/>
    </row>
    <row r="1248" spans="2:17" ht="15" customHeight="1" x14ac:dyDescent="0.3">
      <c r="B1248" s="142">
        <f t="shared" si="98"/>
        <v>0</v>
      </c>
      <c r="C1248" s="128"/>
      <c r="D1248" s="34">
        <f t="shared" si="99"/>
        <v>0</v>
      </c>
      <c r="E1248" s="514">
        <v>46290</v>
      </c>
      <c r="F1248" s="37"/>
      <c r="G1248" s="515">
        <v>46291</v>
      </c>
      <c r="H1248" s="76">
        <f t="shared" si="100"/>
        <v>0</v>
      </c>
      <c r="K1248" s="134">
        <v>1212</v>
      </c>
      <c r="L1248" s="680">
        <v>46290</v>
      </c>
      <c r="M1248" s="136"/>
      <c r="N1248" s="137">
        <f t="shared" si="96"/>
        <v>0</v>
      </c>
      <c r="O1248" s="138"/>
      <c r="P1248" s="288">
        <f t="shared" si="97"/>
        <v>0</v>
      </c>
      <c r="Q1248" s="41"/>
    </row>
    <row r="1249" spans="2:17" ht="15" customHeight="1" x14ac:dyDescent="0.3">
      <c r="B1249" s="142">
        <f t="shared" si="98"/>
        <v>0</v>
      </c>
      <c r="C1249" s="128"/>
      <c r="D1249" s="34">
        <f t="shared" si="99"/>
        <v>0</v>
      </c>
      <c r="E1249" s="514">
        <v>46291</v>
      </c>
      <c r="F1249" s="37"/>
      <c r="G1249" s="515">
        <v>46292</v>
      </c>
      <c r="H1249" s="76">
        <f t="shared" si="100"/>
        <v>0</v>
      </c>
      <c r="K1249" s="134">
        <v>1213</v>
      </c>
      <c r="L1249" s="680">
        <v>46291</v>
      </c>
      <c r="M1249" s="136"/>
      <c r="N1249" s="137">
        <f t="shared" si="96"/>
        <v>0</v>
      </c>
      <c r="O1249" s="138"/>
      <c r="P1249" s="288">
        <f t="shared" si="97"/>
        <v>0</v>
      </c>
      <c r="Q1249" s="41"/>
    </row>
    <row r="1250" spans="2:17" ht="15" customHeight="1" x14ac:dyDescent="0.3">
      <c r="B1250" s="142">
        <f t="shared" si="98"/>
        <v>0</v>
      </c>
      <c r="C1250" s="128"/>
      <c r="D1250" s="34">
        <f t="shared" si="99"/>
        <v>0</v>
      </c>
      <c r="E1250" s="514">
        <v>46292</v>
      </c>
      <c r="F1250" s="37"/>
      <c r="G1250" s="515">
        <v>46293</v>
      </c>
      <c r="H1250" s="76">
        <f t="shared" si="100"/>
        <v>0</v>
      </c>
      <c r="K1250" s="134">
        <v>1214</v>
      </c>
      <c r="L1250" s="680">
        <v>46292</v>
      </c>
      <c r="M1250" s="136"/>
      <c r="N1250" s="137">
        <f t="shared" si="96"/>
        <v>0</v>
      </c>
      <c r="O1250" s="138"/>
      <c r="P1250" s="288">
        <f t="shared" si="97"/>
        <v>0</v>
      </c>
      <c r="Q1250" s="41"/>
    </row>
    <row r="1251" spans="2:17" ht="15" customHeight="1" x14ac:dyDescent="0.3">
      <c r="B1251" s="142">
        <f t="shared" si="98"/>
        <v>0</v>
      </c>
      <c r="C1251" s="128"/>
      <c r="D1251" s="34">
        <f t="shared" si="99"/>
        <v>0</v>
      </c>
      <c r="E1251" s="514">
        <v>46293</v>
      </c>
      <c r="F1251" s="37"/>
      <c r="G1251" s="515">
        <v>46294</v>
      </c>
      <c r="H1251" s="76">
        <f t="shared" si="100"/>
        <v>0</v>
      </c>
      <c r="K1251" s="134">
        <v>1215</v>
      </c>
      <c r="L1251" s="680">
        <v>46293</v>
      </c>
      <c r="M1251" s="136"/>
      <c r="N1251" s="137">
        <f t="shared" si="96"/>
        <v>0</v>
      </c>
      <c r="O1251" s="138"/>
      <c r="P1251" s="288">
        <f t="shared" si="97"/>
        <v>0</v>
      </c>
      <c r="Q1251" s="41"/>
    </row>
    <row r="1252" spans="2:17" ht="15" customHeight="1" x14ac:dyDescent="0.3">
      <c r="B1252" s="142">
        <f t="shared" si="98"/>
        <v>0</v>
      </c>
      <c r="C1252" s="128"/>
      <c r="D1252" s="34">
        <f t="shared" si="99"/>
        <v>0</v>
      </c>
      <c r="E1252" s="514">
        <v>46294</v>
      </c>
      <c r="F1252" s="37"/>
      <c r="G1252" s="515">
        <v>46295</v>
      </c>
      <c r="H1252" s="76">
        <f t="shared" si="100"/>
        <v>0</v>
      </c>
      <c r="K1252" s="134">
        <v>1216</v>
      </c>
      <c r="L1252" s="680">
        <v>46294</v>
      </c>
      <c r="M1252" s="136"/>
      <c r="N1252" s="137">
        <f t="shared" si="96"/>
        <v>0</v>
      </c>
      <c r="O1252" s="138"/>
      <c r="P1252" s="288">
        <f t="shared" si="97"/>
        <v>0</v>
      </c>
      <c r="Q1252" s="41"/>
    </row>
    <row r="1253" spans="2:17" ht="15" customHeight="1" x14ac:dyDescent="0.3">
      <c r="B1253" s="142">
        <f t="shared" si="98"/>
        <v>0</v>
      </c>
      <c r="C1253" s="128"/>
      <c r="D1253" s="34">
        <f t="shared" si="99"/>
        <v>0</v>
      </c>
      <c r="E1253" s="514">
        <v>46295</v>
      </c>
      <c r="F1253" s="37"/>
      <c r="G1253" s="515">
        <v>46296</v>
      </c>
      <c r="H1253" s="76">
        <f t="shared" si="100"/>
        <v>0</v>
      </c>
      <c r="K1253" s="134">
        <v>1217</v>
      </c>
      <c r="L1253" s="680">
        <v>46295</v>
      </c>
      <c r="M1253" s="136"/>
      <c r="N1253" s="137">
        <f t="shared" si="96"/>
        <v>0</v>
      </c>
      <c r="O1253" s="138"/>
      <c r="P1253" s="288">
        <f t="shared" si="97"/>
        <v>0</v>
      </c>
      <c r="Q1253" s="41"/>
    </row>
    <row r="1254" spans="2:17" ht="15" customHeight="1" x14ac:dyDescent="0.3">
      <c r="B1254" s="142">
        <f t="shared" si="98"/>
        <v>0</v>
      </c>
      <c r="C1254" s="128"/>
      <c r="D1254" s="34">
        <f t="shared" si="99"/>
        <v>0</v>
      </c>
      <c r="E1254" s="514">
        <v>46296</v>
      </c>
      <c r="F1254" s="37"/>
      <c r="G1254" s="515">
        <v>46297</v>
      </c>
      <c r="H1254" s="76">
        <f t="shared" si="100"/>
        <v>0</v>
      </c>
      <c r="K1254" s="134">
        <v>1218</v>
      </c>
      <c r="L1254" s="680">
        <v>46296</v>
      </c>
      <c r="M1254" s="136"/>
      <c r="N1254" s="137">
        <f t="shared" si="96"/>
        <v>0</v>
      </c>
      <c r="O1254" s="138"/>
      <c r="P1254" s="288">
        <f t="shared" si="97"/>
        <v>0</v>
      </c>
      <c r="Q1254" s="41"/>
    </row>
    <row r="1255" spans="2:17" ht="15" customHeight="1" x14ac:dyDescent="0.3">
      <c r="B1255" s="142">
        <f t="shared" si="98"/>
        <v>0</v>
      </c>
      <c r="C1255" s="128"/>
      <c r="D1255" s="34">
        <f t="shared" si="99"/>
        <v>0</v>
      </c>
      <c r="E1255" s="514">
        <v>46297</v>
      </c>
      <c r="F1255" s="37"/>
      <c r="G1255" s="515">
        <v>46298</v>
      </c>
      <c r="H1255" s="76">
        <f t="shared" si="100"/>
        <v>0</v>
      </c>
      <c r="K1255" s="134">
        <v>1219</v>
      </c>
      <c r="L1255" s="680">
        <v>46297</v>
      </c>
      <c r="M1255" s="136"/>
      <c r="N1255" s="137">
        <f t="shared" si="96"/>
        <v>0</v>
      </c>
      <c r="O1255" s="138"/>
      <c r="P1255" s="288">
        <f t="shared" si="97"/>
        <v>0</v>
      </c>
      <c r="Q1255" s="41"/>
    </row>
    <row r="1256" spans="2:17" ht="15" customHeight="1" x14ac:dyDescent="0.3">
      <c r="B1256" s="142">
        <f t="shared" si="98"/>
        <v>0</v>
      </c>
      <c r="C1256" s="128"/>
      <c r="D1256" s="34">
        <f t="shared" si="99"/>
        <v>0</v>
      </c>
      <c r="E1256" s="514">
        <v>46298</v>
      </c>
      <c r="F1256" s="37"/>
      <c r="G1256" s="515">
        <v>46299</v>
      </c>
      <c r="H1256" s="76">
        <f t="shared" si="100"/>
        <v>0</v>
      </c>
      <c r="K1256" s="134">
        <v>1220</v>
      </c>
      <c r="L1256" s="680">
        <v>46298</v>
      </c>
      <c r="M1256" s="136"/>
      <c r="N1256" s="137">
        <f t="shared" si="96"/>
        <v>0</v>
      </c>
      <c r="O1256" s="138"/>
      <c r="P1256" s="288">
        <f t="shared" si="97"/>
        <v>0</v>
      </c>
      <c r="Q1256" s="41"/>
    </row>
    <row r="1257" spans="2:17" ht="15" customHeight="1" x14ac:dyDescent="0.3">
      <c r="B1257" s="142">
        <f t="shared" si="98"/>
        <v>0</v>
      </c>
      <c r="C1257" s="128"/>
      <c r="D1257" s="34">
        <f t="shared" si="99"/>
        <v>0</v>
      </c>
      <c r="E1257" s="514">
        <v>46299</v>
      </c>
      <c r="F1257" s="37"/>
      <c r="G1257" s="515">
        <v>46300</v>
      </c>
      <c r="H1257" s="76">
        <f t="shared" si="100"/>
        <v>0</v>
      </c>
      <c r="K1257" s="134">
        <v>1221</v>
      </c>
      <c r="L1257" s="680">
        <v>46299</v>
      </c>
      <c r="M1257" s="136"/>
      <c r="N1257" s="137">
        <f t="shared" si="96"/>
        <v>0</v>
      </c>
      <c r="O1257" s="138"/>
      <c r="P1257" s="288">
        <f t="shared" si="97"/>
        <v>0</v>
      </c>
      <c r="Q1257" s="41"/>
    </row>
    <row r="1258" spans="2:17" ht="15" customHeight="1" x14ac:dyDescent="0.3">
      <c r="B1258" s="142">
        <f t="shared" si="98"/>
        <v>0</v>
      </c>
      <c r="C1258" s="128"/>
      <c r="D1258" s="34">
        <f t="shared" si="99"/>
        <v>0</v>
      </c>
      <c r="E1258" s="514">
        <v>46300</v>
      </c>
      <c r="F1258" s="37"/>
      <c r="G1258" s="515">
        <v>46301</v>
      </c>
      <c r="H1258" s="76">
        <f t="shared" si="100"/>
        <v>0</v>
      </c>
      <c r="K1258" s="134">
        <v>1222</v>
      </c>
      <c r="L1258" s="680">
        <v>46300</v>
      </c>
      <c r="M1258" s="136"/>
      <c r="N1258" s="137">
        <f t="shared" si="96"/>
        <v>0</v>
      </c>
      <c r="O1258" s="138"/>
      <c r="P1258" s="288">
        <f t="shared" si="97"/>
        <v>0</v>
      </c>
      <c r="Q1258" s="41"/>
    </row>
    <row r="1259" spans="2:17" ht="15" customHeight="1" x14ac:dyDescent="0.3">
      <c r="B1259" s="142">
        <f t="shared" si="98"/>
        <v>0</v>
      </c>
      <c r="C1259" s="128"/>
      <c r="D1259" s="34">
        <f t="shared" si="99"/>
        <v>0</v>
      </c>
      <c r="E1259" s="514">
        <v>46301</v>
      </c>
      <c r="F1259" s="37"/>
      <c r="G1259" s="515">
        <v>46302</v>
      </c>
      <c r="H1259" s="76">
        <f t="shared" si="100"/>
        <v>0</v>
      </c>
      <c r="K1259" s="134">
        <v>1223</v>
      </c>
      <c r="L1259" s="680">
        <v>46301</v>
      </c>
      <c r="M1259" s="136"/>
      <c r="N1259" s="137">
        <f t="shared" si="96"/>
        <v>0</v>
      </c>
      <c r="O1259" s="138"/>
      <c r="P1259" s="288">
        <f t="shared" si="97"/>
        <v>0</v>
      </c>
      <c r="Q1259" s="41"/>
    </row>
    <row r="1260" spans="2:17" ht="15" customHeight="1" x14ac:dyDescent="0.3">
      <c r="B1260" s="142">
        <f t="shared" si="98"/>
        <v>0</v>
      </c>
      <c r="C1260" s="128"/>
      <c r="D1260" s="34">
        <f t="shared" si="99"/>
        <v>0</v>
      </c>
      <c r="E1260" s="514">
        <v>46302</v>
      </c>
      <c r="F1260" s="37"/>
      <c r="G1260" s="515">
        <v>46303</v>
      </c>
      <c r="H1260" s="76">
        <f t="shared" si="100"/>
        <v>0</v>
      </c>
      <c r="K1260" s="134">
        <v>1224</v>
      </c>
      <c r="L1260" s="680">
        <v>46302</v>
      </c>
      <c r="M1260" s="136"/>
      <c r="N1260" s="137">
        <f t="shared" si="96"/>
        <v>0</v>
      </c>
      <c r="O1260" s="138"/>
      <c r="P1260" s="288">
        <f t="shared" si="97"/>
        <v>0</v>
      </c>
      <c r="Q1260" s="41"/>
    </row>
    <row r="1261" spans="2:17" ht="15" customHeight="1" x14ac:dyDescent="0.3">
      <c r="B1261" s="142">
        <f t="shared" si="98"/>
        <v>0</v>
      </c>
      <c r="C1261" s="128"/>
      <c r="D1261" s="34">
        <f t="shared" si="99"/>
        <v>0</v>
      </c>
      <c r="E1261" s="514">
        <v>46303</v>
      </c>
      <c r="F1261" s="37"/>
      <c r="G1261" s="515">
        <v>46304</v>
      </c>
      <c r="H1261" s="76">
        <f t="shared" si="100"/>
        <v>0</v>
      </c>
      <c r="K1261" s="134">
        <v>1225</v>
      </c>
      <c r="L1261" s="680">
        <v>46303</v>
      </c>
      <c r="M1261" s="136"/>
      <c r="N1261" s="137">
        <f t="shared" si="96"/>
        <v>0</v>
      </c>
      <c r="O1261" s="138"/>
      <c r="P1261" s="288">
        <f t="shared" si="97"/>
        <v>0</v>
      </c>
      <c r="Q1261" s="41"/>
    </row>
    <row r="1262" spans="2:17" ht="15" customHeight="1" x14ac:dyDescent="0.3">
      <c r="B1262" s="142">
        <f t="shared" si="98"/>
        <v>0</v>
      </c>
      <c r="C1262" s="128"/>
      <c r="D1262" s="34">
        <f t="shared" si="99"/>
        <v>0</v>
      </c>
      <c r="E1262" s="514">
        <v>46304</v>
      </c>
      <c r="F1262" s="37"/>
      <c r="G1262" s="515">
        <v>46305</v>
      </c>
      <c r="H1262" s="76">
        <f t="shared" si="100"/>
        <v>0</v>
      </c>
      <c r="K1262" s="134">
        <v>1226</v>
      </c>
      <c r="L1262" s="680">
        <v>46304</v>
      </c>
      <c r="M1262" s="136"/>
      <c r="N1262" s="137">
        <f t="shared" si="96"/>
        <v>0</v>
      </c>
      <c r="O1262" s="138"/>
      <c r="P1262" s="288">
        <f t="shared" si="97"/>
        <v>0</v>
      </c>
      <c r="Q1262" s="41"/>
    </row>
    <row r="1263" spans="2:17" ht="15" customHeight="1" x14ac:dyDescent="0.3">
      <c r="B1263" s="142">
        <f t="shared" si="98"/>
        <v>0</v>
      </c>
      <c r="C1263" s="128"/>
      <c r="D1263" s="34">
        <f t="shared" si="99"/>
        <v>0</v>
      </c>
      <c r="E1263" s="514">
        <v>46305</v>
      </c>
      <c r="F1263" s="37"/>
      <c r="G1263" s="515">
        <v>46306</v>
      </c>
      <c r="H1263" s="76">
        <f t="shared" si="100"/>
        <v>0</v>
      </c>
      <c r="K1263" s="134">
        <v>1227</v>
      </c>
      <c r="L1263" s="680">
        <v>46305</v>
      </c>
      <c r="M1263" s="136"/>
      <c r="N1263" s="137">
        <f t="shared" si="96"/>
        <v>0</v>
      </c>
      <c r="O1263" s="138"/>
      <c r="P1263" s="288">
        <f t="shared" si="97"/>
        <v>0</v>
      </c>
      <c r="Q1263" s="41"/>
    </row>
    <row r="1264" spans="2:17" ht="15" customHeight="1" x14ac:dyDescent="0.3">
      <c r="B1264" s="142">
        <f t="shared" si="98"/>
        <v>0</v>
      </c>
      <c r="C1264" s="128"/>
      <c r="D1264" s="34">
        <f t="shared" si="99"/>
        <v>0</v>
      </c>
      <c r="E1264" s="514">
        <v>46306</v>
      </c>
      <c r="F1264" s="37"/>
      <c r="G1264" s="515">
        <v>46307</v>
      </c>
      <c r="H1264" s="76">
        <f t="shared" si="100"/>
        <v>0</v>
      </c>
      <c r="K1264" s="134">
        <v>1228</v>
      </c>
      <c r="L1264" s="680">
        <v>46306</v>
      </c>
      <c r="M1264" s="136"/>
      <c r="N1264" s="137">
        <f t="shared" si="96"/>
        <v>0</v>
      </c>
      <c r="O1264" s="138"/>
      <c r="P1264" s="288">
        <f t="shared" si="97"/>
        <v>0</v>
      </c>
      <c r="Q1264" s="41"/>
    </row>
    <row r="1265" spans="2:17" ht="15" customHeight="1" x14ac:dyDescent="0.3">
      <c r="B1265" s="142">
        <f t="shared" si="98"/>
        <v>0</v>
      </c>
      <c r="C1265" s="128"/>
      <c r="D1265" s="34">
        <f t="shared" si="99"/>
        <v>0</v>
      </c>
      <c r="E1265" s="514">
        <v>46307</v>
      </c>
      <c r="F1265" s="37"/>
      <c r="G1265" s="515">
        <v>46308</v>
      </c>
      <c r="H1265" s="76">
        <f t="shared" si="100"/>
        <v>0</v>
      </c>
      <c r="K1265" s="134">
        <v>1229</v>
      </c>
      <c r="L1265" s="680">
        <v>46307</v>
      </c>
      <c r="M1265" s="136"/>
      <c r="N1265" s="137">
        <f t="shared" si="96"/>
        <v>0</v>
      </c>
      <c r="O1265" s="138"/>
      <c r="P1265" s="288">
        <f t="shared" si="97"/>
        <v>0</v>
      </c>
      <c r="Q1265" s="41"/>
    </row>
    <row r="1266" spans="2:17" ht="15" customHeight="1" x14ac:dyDescent="0.3">
      <c r="B1266" s="142">
        <f t="shared" si="98"/>
        <v>0</v>
      </c>
      <c r="C1266" s="128"/>
      <c r="D1266" s="34">
        <f t="shared" si="99"/>
        <v>0</v>
      </c>
      <c r="E1266" s="514">
        <v>46308</v>
      </c>
      <c r="F1266" s="37"/>
      <c r="G1266" s="515">
        <v>46309</v>
      </c>
      <c r="H1266" s="76">
        <f t="shared" si="100"/>
        <v>0</v>
      </c>
      <c r="K1266" s="134">
        <v>1230</v>
      </c>
      <c r="L1266" s="680">
        <v>46308</v>
      </c>
      <c r="M1266" s="136"/>
      <c r="N1266" s="137">
        <f t="shared" si="96"/>
        <v>0</v>
      </c>
      <c r="O1266" s="138"/>
      <c r="P1266" s="288">
        <f t="shared" si="97"/>
        <v>0</v>
      </c>
      <c r="Q1266" s="41"/>
    </row>
    <row r="1267" spans="2:17" ht="15" customHeight="1" x14ac:dyDescent="0.3">
      <c r="B1267" s="142">
        <f t="shared" si="98"/>
        <v>0</v>
      </c>
      <c r="C1267" s="128"/>
      <c r="D1267" s="34">
        <f t="shared" si="99"/>
        <v>0</v>
      </c>
      <c r="E1267" s="514">
        <v>46309</v>
      </c>
      <c r="F1267" s="37"/>
      <c r="G1267" s="515">
        <v>46310</v>
      </c>
      <c r="H1267" s="76">
        <f t="shared" si="100"/>
        <v>0</v>
      </c>
      <c r="K1267" s="134">
        <v>1231</v>
      </c>
      <c r="L1267" s="680">
        <v>46309</v>
      </c>
      <c r="M1267" s="136"/>
      <c r="N1267" s="137">
        <f t="shared" si="96"/>
        <v>0</v>
      </c>
      <c r="O1267" s="138"/>
      <c r="P1267" s="288">
        <f t="shared" si="97"/>
        <v>0</v>
      </c>
      <c r="Q1267" s="41"/>
    </row>
    <row r="1268" spans="2:17" ht="15" customHeight="1" x14ac:dyDescent="0.3">
      <c r="B1268" s="142">
        <f t="shared" si="98"/>
        <v>0</v>
      </c>
      <c r="C1268" s="128"/>
      <c r="D1268" s="34">
        <f t="shared" si="99"/>
        <v>0</v>
      </c>
      <c r="E1268" s="514">
        <v>46310</v>
      </c>
      <c r="F1268" s="37"/>
      <c r="G1268" s="515">
        <v>46311</v>
      </c>
      <c r="H1268" s="76">
        <f t="shared" si="100"/>
        <v>0</v>
      </c>
      <c r="K1268" s="134">
        <v>1232</v>
      </c>
      <c r="L1268" s="680">
        <v>46310</v>
      </c>
      <c r="M1268" s="136"/>
      <c r="N1268" s="137">
        <f t="shared" si="96"/>
        <v>0</v>
      </c>
      <c r="O1268" s="138"/>
      <c r="P1268" s="288">
        <f t="shared" si="97"/>
        <v>0</v>
      </c>
      <c r="Q1268" s="41"/>
    </row>
    <row r="1269" spans="2:17" ht="15" customHeight="1" x14ac:dyDescent="0.3">
      <c r="B1269" s="142">
        <f t="shared" si="98"/>
        <v>0</v>
      </c>
      <c r="C1269" s="128"/>
      <c r="D1269" s="34">
        <f t="shared" si="99"/>
        <v>0</v>
      </c>
      <c r="E1269" s="514">
        <v>46311</v>
      </c>
      <c r="F1269" s="37"/>
      <c r="G1269" s="515">
        <v>46312</v>
      </c>
      <c r="H1269" s="76">
        <f t="shared" si="100"/>
        <v>0</v>
      </c>
      <c r="K1269" s="134">
        <v>1233</v>
      </c>
      <c r="L1269" s="680">
        <v>46311</v>
      </c>
      <c r="M1269" s="136"/>
      <c r="N1269" s="137">
        <f t="shared" si="96"/>
        <v>0</v>
      </c>
      <c r="O1269" s="138"/>
      <c r="P1269" s="288">
        <f t="shared" si="97"/>
        <v>0</v>
      </c>
      <c r="Q1269" s="41"/>
    </row>
    <row r="1270" spans="2:17" ht="15" customHeight="1" x14ac:dyDescent="0.3">
      <c r="B1270" s="142">
        <f t="shared" si="98"/>
        <v>0</v>
      </c>
      <c r="C1270" s="128"/>
      <c r="D1270" s="34">
        <f t="shared" si="99"/>
        <v>0</v>
      </c>
      <c r="E1270" s="514">
        <v>46312</v>
      </c>
      <c r="F1270" s="37"/>
      <c r="G1270" s="515">
        <v>46313</v>
      </c>
      <c r="H1270" s="76">
        <f t="shared" si="100"/>
        <v>0</v>
      </c>
      <c r="K1270" s="134">
        <v>1234</v>
      </c>
      <c r="L1270" s="680">
        <v>46312</v>
      </c>
      <c r="M1270" s="136"/>
      <c r="N1270" s="137">
        <f t="shared" si="96"/>
        <v>0</v>
      </c>
      <c r="O1270" s="138"/>
      <c r="P1270" s="288">
        <f t="shared" si="97"/>
        <v>0</v>
      </c>
      <c r="Q1270" s="41"/>
    </row>
    <row r="1271" spans="2:17" ht="15" customHeight="1" x14ac:dyDescent="0.3">
      <c r="B1271" s="142">
        <f t="shared" si="98"/>
        <v>0</v>
      </c>
      <c r="C1271" s="128"/>
      <c r="D1271" s="34">
        <f t="shared" si="99"/>
        <v>0</v>
      </c>
      <c r="E1271" s="514">
        <v>46313</v>
      </c>
      <c r="F1271" s="37"/>
      <c r="G1271" s="515">
        <v>46314</v>
      </c>
      <c r="H1271" s="76">
        <f t="shared" si="100"/>
        <v>0</v>
      </c>
      <c r="K1271" s="134">
        <v>1235</v>
      </c>
      <c r="L1271" s="680">
        <v>46313</v>
      </c>
      <c r="M1271" s="136"/>
      <c r="N1271" s="137">
        <f t="shared" si="96"/>
        <v>0</v>
      </c>
      <c r="O1271" s="138"/>
      <c r="P1271" s="288">
        <f t="shared" si="97"/>
        <v>0</v>
      </c>
      <c r="Q1271" s="41"/>
    </row>
    <row r="1272" spans="2:17" ht="15" customHeight="1" x14ac:dyDescent="0.3">
      <c r="B1272" s="142">
        <f t="shared" si="98"/>
        <v>0</v>
      </c>
      <c r="C1272" s="128"/>
      <c r="D1272" s="34">
        <f t="shared" si="99"/>
        <v>0</v>
      </c>
      <c r="E1272" s="514">
        <v>46314</v>
      </c>
      <c r="F1272" s="37"/>
      <c r="G1272" s="515">
        <v>46315</v>
      </c>
      <c r="H1272" s="76">
        <f t="shared" si="100"/>
        <v>0</v>
      </c>
      <c r="K1272" s="134">
        <v>1236</v>
      </c>
      <c r="L1272" s="680">
        <v>46314</v>
      </c>
      <c r="M1272" s="136"/>
      <c r="N1272" s="137">
        <f t="shared" si="96"/>
        <v>0</v>
      </c>
      <c r="O1272" s="138"/>
      <c r="P1272" s="288">
        <f t="shared" si="97"/>
        <v>0</v>
      </c>
      <c r="Q1272" s="41"/>
    </row>
    <row r="1273" spans="2:17" ht="15" customHeight="1" x14ac:dyDescent="0.3">
      <c r="B1273" s="142">
        <f t="shared" si="98"/>
        <v>0</v>
      </c>
      <c r="C1273" s="128"/>
      <c r="D1273" s="34">
        <f t="shared" si="99"/>
        <v>0</v>
      </c>
      <c r="E1273" s="514">
        <v>46315</v>
      </c>
      <c r="F1273" s="37"/>
      <c r="G1273" s="515">
        <v>46316</v>
      </c>
      <c r="H1273" s="76">
        <f t="shared" si="100"/>
        <v>0</v>
      </c>
      <c r="K1273" s="134">
        <v>1237</v>
      </c>
      <c r="L1273" s="680">
        <v>46315</v>
      </c>
      <c r="M1273" s="136"/>
      <c r="N1273" s="137">
        <f t="shared" si="96"/>
        <v>0</v>
      </c>
      <c r="O1273" s="138"/>
      <c r="P1273" s="288">
        <f t="shared" si="97"/>
        <v>0</v>
      </c>
      <c r="Q1273" s="41"/>
    </row>
    <row r="1274" spans="2:17" ht="15" customHeight="1" x14ac:dyDescent="0.3">
      <c r="B1274" s="142">
        <f t="shared" si="98"/>
        <v>0</v>
      </c>
      <c r="C1274" s="128"/>
      <c r="D1274" s="34">
        <f t="shared" si="99"/>
        <v>0</v>
      </c>
      <c r="E1274" s="514">
        <v>46316</v>
      </c>
      <c r="F1274" s="37"/>
      <c r="G1274" s="515">
        <v>46317</v>
      </c>
      <c r="H1274" s="76">
        <f t="shared" si="100"/>
        <v>0</v>
      </c>
      <c r="K1274" s="134">
        <v>1238</v>
      </c>
      <c r="L1274" s="680">
        <v>46316</v>
      </c>
      <c r="M1274" s="136"/>
      <c r="N1274" s="137">
        <f t="shared" ref="N1274:N1300" si="101">O1273</f>
        <v>0</v>
      </c>
      <c r="O1274" s="138"/>
      <c r="P1274" s="288">
        <f t="shared" ref="P1274:P1300" si="102">M1274+N1274-O1274</f>
        <v>0</v>
      </c>
      <c r="Q1274" s="41"/>
    </row>
    <row r="1275" spans="2:17" ht="15" customHeight="1" x14ac:dyDescent="0.3">
      <c r="B1275" s="142">
        <f t="shared" ref="B1275:B1300" si="103">F1275</f>
        <v>0</v>
      </c>
      <c r="C1275" s="128"/>
      <c r="D1275" s="34">
        <f t="shared" ref="D1275:D1300" si="104">F1274</f>
        <v>0</v>
      </c>
      <c r="E1275" s="514">
        <v>46317</v>
      </c>
      <c r="F1275" s="37"/>
      <c r="G1275" s="515">
        <v>46318</v>
      </c>
      <c r="H1275" s="76">
        <f t="shared" ref="H1275:H1300" si="105">F1275-D1275</f>
        <v>0</v>
      </c>
      <c r="K1275" s="134">
        <v>1239</v>
      </c>
      <c r="L1275" s="680">
        <v>46317</v>
      </c>
      <c r="M1275" s="136"/>
      <c r="N1275" s="137">
        <f t="shared" si="101"/>
        <v>0</v>
      </c>
      <c r="O1275" s="138"/>
      <c r="P1275" s="288">
        <f t="shared" si="102"/>
        <v>0</v>
      </c>
      <c r="Q1275" s="41"/>
    </row>
    <row r="1276" spans="2:17" ht="15" customHeight="1" x14ac:dyDescent="0.3">
      <c r="B1276" s="142">
        <f t="shared" si="103"/>
        <v>0</v>
      </c>
      <c r="C1276" s="128"/>
      <c r="D1276" s="34">
        <f t="shared" si="104"/>
        <v>0</v>
      </c>
      <c r="E1276" s="514">
        <v>46318</v>
      </c>
      <c r="F1276" s="37"/>
      <c r="G1276" s="515">
        <v>46319</v>
      </c>
      <c r="H1276" s="76">
        <f t="shared" si="105"/>
        <v>0</v>
      </c>
      <c r="K1276" s="134">
        <v>1240</v>
      </c>
      <c r="L1276" s="680">
        <v>46318</v>
      </c>
      <c r="M1276" s="136"/>
      <c r="N1276" s="137">
        <f t="shared" si="101"/>
        <v>0</v>
      </c>
      <c r="O1276" s="138"/>
      <c r="P1276" s="288">
        <f t="shared" si="102"/>
        <v>0</v>
      </c>
      <c r="Q1276" s="41"/>
    </row>
    <row r="1277" spans="2:17" ht="15" customHeight="1" x14ac:dyDescent="0.3">
      <c r="B1277" s="142">
        <f t="shared" si="103"/>
        <v>0</v>
      </c>
      <c r="C1277" s="128"/>
      <c r="D1277" s="34">
        <f t="shared" si="104"/>
        <v>0</v>
      </c>
      <c r="E1277" s="514">
        <v>46319</v>
      </c>
      <c r="F1277" s="37"/>
      <c r="G1277" s="515">
        <v>46320</v>
      </c>
      <c r="H1277" s="76">
        <f t="shared" si="105"/>
        <v>0</v>
      </c>
      <c r="K1277" s="134">
        <v>1241</v>
      </c>
      <c r="L1277" s="680">
        <v>46319</v>
      </c>
      <c r="M1277" s="136"/>
      <c r="N1277" s="137">
        <f t="shared" si="101"/>
        <v>0</v>
      </c>
      <c r="O1277" s="138"/>
      <c r="P1277" s="288">
        <f t="shared" si="102"/>
        <v>0</v>
      </c>
      <c r="Q1277" s="41"/>
    </row>
    <row r="1278" spans="2:17" ht="15" customHeight="1" x14ac:dyDescent="0.3">
      <c r="B1278" s="142">
        <f t="shared" si="103"/>
        <v>0</v>
      </c>
      <c r="C1278" s="128"/>
      <c r="D1278" s="34">
        <f t="shared" si="104"/>
        <v>0</v>
      </c>
      <c r="E1278" s="514">
        <v>46320</v>
      </c>
      <c r="F1278" s="37"/>
      <c r="G1278" s="515">
        <v>46321</v>
      </c>
      <c r="H1278" s="76">
        <f t="shared" si="105"/>
        <v>0</v>
      </c>
      <c r="K1278" s="134">
        <v>1242</v>
      </c>
      <c r="L1278" s="680">
        <v>46320</v>
      </c>
      <c r="M1278" s="136"/>
      <c r="N1278" s="137">
        <f t="shared" si="101"/>
        <v>0</v>
      </c>
      <c r="O1278" s="138"/>
      <c r="P1278" s="288">
        <f t="shared" si="102"/>
        <v>0</v>
      </c>
      <c r="Q1278" s="41"/>
    </row>
    <row r="1279" spans="2:17" ht="15" customHeight="1" x14ac:dyDescent="0.3">
      <c r="B1279" s="142">
        <f t="shared" si="103"/>
        <v>0</v>
      </c>
      <c r="C1279" s="128"/>
      <c r="D1279" s="34">
        <f t="shared" si="104"/>
        <v>0</v>
      </c>
      <c r="E1279" s="514">
        <v>46321</v>
      </c>
      <c r="F1279" s="37"/>
      <c r="G1279" s="515">
        <v>46322</v>
      </c>
      <c r="H1279" s="76">
        <f t="shared" si="105"/>
        <v>0</v>
      </c>
      <c r="K1279" s="134">
        <v>1243</v>
      </c>
      <c r="L1279" s="680">
        <v>46321</v>
      </c>
      <c r="M1279" s="136"/>
      <c r="N1279" s="137">
        <f t="shared" si="101"/>
        <v>0</v>
      </c>
      <c r="O1279" s="138"/>
      <c r="P1279" s="288">
        <f t="shared" si="102"/>
        <v>0</v>
      </c>
      <c r="Q1279" s="41"/>
    </row>
    <row r="1280" spans="2:17" ht="15" customHeight="1" x14ac:dyDescent="0.3">
      <c r="B1280" s="142">
        <f t="shared" si="103"/>
        <v>0</v>
      </c>
      <c r="C1280" s="128"/>
      <c r="D1280" s="34">
        <f t="shared" si="104"/>
        <v>0</v>
      </c>
      <c r="E1280" s="514">
        <v>46322</v>
      </c>
      <c r="F1280" s="37"/>
      <c r="G1280" s="515">
        <v>46323</v>
      </c>
      <c r="H1280" s="76">
        <f t="shared" si="105"/>
        <v>0</v>
      </c>
      <c r="K1280" s="134">
        <v>1244</v>
      </c>
      <c r="L1280" s="680">
        <v>46322</v>
      </c>
      <c r="M1280" s="136"/>
      <c r="N1280" s="137">
        <f t="shared" si="101"/>
        <v>0</v>
      </c>
      <c r="O1280" s="138"/>
      <c r="P1280" s="288">
        <f t="shared" si="102"/>
        <v>0</v>
      </c>
      <c r="Q1280" s="41"/>
    </row>
    <row r="1281" spans="2:17" ht="15" customHeight="1" x14ac:dyDescent="0.3">
      <c r="B1281" s="142">
        <f t="shared" si="103"/>
        <v>0</v>
      </c>
      <c r="C1281" s="128"/>
      <c r="D1281" s="34">
        <f t="shared" si="104"/>
        <v>0</v>
      </c>
      <c r="E1281" s="514">
        <v>46323</v>
      </c>
      <c r="F1281" s="37"/>
      <c r="G1281" s="515">
        <v>46324</v>
      </c>
      <c r="H1281" s="76">
        <f t="shared" si="105"/>
        <v>0</v>
      </c>
      <c r="K1281" s="134">
        <v>1245</v>
      </c>
      <c r="L1281" s="680">
        <v>46323</v>
      </c>
      <c r="M1281" s="136"/>
      <c r="N1281" s="137">
        <f t="shared" si="101"/>
        <v>0</v>
      </c>
      <c r="O1281" s="138"/>
      <c r="P1281" s="288">
        <f t="shared" si="102"/>
        <v>0</v>
      </c>
      <c r="Q1281" s="41"/>
    </row>
    <row r="1282" spans="2:17" ht="15" customHeight="1" x14ac:dyDescent="0.3">
      <c r="B1282" s="142">
        <f t="shared" si="103"/>
        <v>0</v>
      </c>
      <c r="C1282" s="128"/>
      <c r="D1282" s="34">
        <f t="shared" si="104"/>
        <v>0</v>
      </c>
      <c r="E1282" s="514">
        <v>46324</v>
      </c>
      <c r="F1282" s="37"/>
      <c r="G1282" s="515">
        <v>46325</v>
      </c>
      <c r="H1282" s="76">
        <f t="shared" si="105"/>
        <v>0</v>
      </c>
      <c r="K1282" s="134">
        <v>1246</v>
      </c>
      <c r="L1282" s="680">
        <v>46324</v>
      </c>
      <c r="M1282" s="136"/>
      <c r="N1282" s="137">
        <f t="shared" si="101"/>
        <v>0</v>
      </c>
      <c r="O1282" s="138"/>
      <c r="P1282" s="288">
        <f t="shared" si="102"/>
        <v>0</v>
      </c>
      <c r="Q1282" s="41"/>
    </row>
    <row r="1283" spans="2:17" ht="15" customHeight="1" x14ac:dyDescent="0.3">
      <c r="B1283" s="142">
        <f t="shared" si="103"/>
        <v>0</v>
      </c>
      <c r="C1283" s="128"/>
      <c r="D1283" s="34">
        <f t="shared" si="104"/>
        <v>0</v>
      </c>
      <c r="E1283" s="514">
        <v>46325</v>
      </c>
      <c r="F1283" s="37"/>
      <c r="G1283" s="515">
        <v>46326</v>
      </c>
      <c r="H1283" s="76">
        <f t="shared" si="105"/>
        <v>0</v>
      </c>
      <c r="K1283" s="134">
        <v>1247</v>
      </c>
      <c r="L1283" s="680">
        <v>46325</v>
      </c>
      <c r="M1283" s="136"/>
      <c r="N1283" s="137">
        <f t="shared" si="101"/>
        <v>0</v>
      </c>
      <c r="O1283" s="138"/>
      <c r="P1283" s="288">
        <f t="shared" si="102"/>
        <v>0</v>
      </c>
      <c r="Q1283" s="41"/>
    </row>
    <row r="1284" spans="2:17" ht="15" customHeight="1" x14ac:dyDescent="0.3">
      <c r="B1284" s="142">
        <f t="shared" si="103"/>
        <v>0</v>
      </c>
      <c r="C1284" s="128"/>
      <c r="D1284" s="34">
        <f t="shared" si="104"/>
        <v>0</v>
      </c>
      <c r="E1284" s="514">
        <v>46326</v>
      </c>
      <c r="F1284" s="37"/>
      <c r="G1284" s="515">
        <v>46327</v>
      </c>
      <c r="H1284" s="76">
        <f t="shared" si="105"/>
        <v>0</v>
      </c>
      <c r="K1284" s="134">
        <v>1248</v>
      </c>
      <c r="L1284" s="680">
        <v>46326</v>
      </c>
      <c r="M1284" s="136"/>
      <c r="N1284" s="137">
        <f t="shared" si="101"/>
        <v>0</v>
      </c>
      <c r="O1284" s="138"/>
      <c r="P1284" s="288">
        <f t="shared" si="102"/>
        <v>0</v>
      </c>
      <c r="Q1284" s="41"/>
    </row>
    <row r="1285" spans="2:17" ht="15" customHeight="1" x14ac:dyDescent="0.3">
      <c r="B1285" s="142">
        <f t="shared" si="103"/>
        <v>0</v>
      </c>
      <c r="C1285" s="128"/>
      <c r="D1285" s="34">
        <f t="shared" si="104"/>
        <v>0</v>
      </c>
      <c r="E1285" s="514">
        <v>46327</v>
      </c>
      <c r="F1285" s="37"/>
      <c r="G1285" s="515">
        <v>46328</v>
      </c>
      <c r="H1285" s="76">
        <f t="shared" si="105"/>
        <v>0</v>
      </c>
      <c r="K1285" s="134">
        <v>1249</v>
      </c>
      <c r="L1285" s="680">
        <v>46327</v>
      </c>
      <c r="M1285" s="136"/>
      <c r="N1285" s="137">
        <f t="shared" si="101"/>
        <v>0</v>
      </c>
      <c r="O1285" s="138"/>
      <c r="P1285" s="288">
        <f t="shared" si="102"/>
        <v>0</v>
      </c>
      <c r="Q1285" s="41"/>
    </row>
    <row r="1286" spans="2:17" ht="15" customHeight="1" x14ac:dyDescent="0.3">
      <c r="B1286" s="142">
        <f t="shared" si="103"/>
        <v>0</v>
      </c>
      <c r="C1286" s="128"/>
      <c r="D1286" s="34">
        <f t="shared" si="104"/>
        <v>0</v>
      </c>
      <c r="E1286" s="514">
        <v>46328</v>
      </c>
      <c r="F1286" s="37"/>
      <c r="G1286" s="515">
        <v>46329</v>
      </c>
      <c r="H1286" s="76">
        <f t="shared" si="105"/>
        <v>0</v>
      </c>
      <c r="K1286" s="134">
        <v>1250</v>
      </c>
      <c r="L1286" s="680">
        <v>46328</v>
      </c>
      <c r="M1286" s="136"/>
      <c r="N1286" s="137">
        <f t="shared" si="101"/>
        <v>0</v>
      </c>
      <c r="O1286" s="138"/>
      <c r="P1286" s="288">
        <f t="shared" si="102"/>
        <v>0</v>
      </c>
      <c r="Q1286" s="41"/>
    </row>
    <row r="1287" spans="2:17" ht="15" customHeight="1" x14ac:dyDescent="0.3">
      <c r="B1287" s="142">
        <f t="shared" si="103"/>
        <v>0</v>
      </c>
      <c r="C1287" s="128"/>
      <c r="D1287" s="34">
        <f t="shared" si="104"/>
        <v>0</v>
      </c>
      <c r="E1287" s="514">
        <v>46329</v>
      </c>
      <c r="F1287" s="37"/>
      <c r="G1287" s="515">
        <v>46330</v>
      </c>
      <c r="H1287" s="76">
        <f t="shared" si="105"/>
        <v>0</v>
      </c>
      <c r="K1287" s="134">
        <v>1251</v>
      </c>
      <c r="L1287" s="680">
        <v>46329</v>
      </c>
      <c r="M1287" s="136"/>
      <c r="N1287" s="137">
        <f t="shared" si="101"/>
        <v>0</v>
      </c>
      <c r="O1287" s="138"/>
      <c r="P1287" s="288">
        <f t="shared" si="102"/>
        <v>0</v>
      </c>
      <c r="Q1287" s="41"/>
    </row>
    <row r="1288" spans="2:17" ht="15" customHeight="1" x14ac:dyDescent="0.3">
      <c r="B1288" s="142">
        <f t="shared" si="103"/>
        <v>0</v>
      </c>
      <c r="C1288" s="128"/>
      <c r="D1288" s="34">
        <f t="shared" si="104"/>
        <v>0</v>
      </c>
      <c r="E1288" s="514">
        <v>46330</v>
      </c>
      <c r="F1288" s="37"/>
      <c r="G1288" s="515">
        <v>46331</v>
      </c>
      <c r="H1288" s="76">
        <f t="shared" si="105"/>
        <v>0</v>
      </c>
      <c r="K1288" s="134">
        <v>1252</v>
      </c>
      <c r="L1288" s="680">
        <v>46330</v>
      </c>
      <c r="M1288" s="136"/>
      <c r="N1288" s="137">
        <f t="shared" si="101"/>
        <v>0</v>
      </c>
      <c r="O1288" s="138"/>
      <c r="P1288" s="288">
        <f t="shared" si="102"/>
        <v>0</v>
      </c>
      <c r="Q1288" s="41"/>
    </row>
    <row r="1289" spans="2:17" ht="15" customHeight="1" x14ac:dyDescent="0.3">
      <c r="B1289" s="142">
        <f t="shared" si="103"/>
        <v>0</v>
      </c>
      <c r="C1289" s="128"/>
      <c r="D1289" s="34">
        <f t="shared" si="104"/>
        <v>0</v>
      </c>
      <c r="E1289" s="514">
        <v>46331</v>
      </c>
      <c r="F1289" s="37"/>
      <c r="G1289" s="515">
        <v>46332</v>
      </c>
      <c r="H1289" s="76">
        <f t="shared" si="105"/>
        <v>0</v>
      </c>
      <c r="K1289" s="134">
        <v>1253</v>
      </c>
      <c r="L1289" s="680">
        <v>46331</v>
      </c>
      <c r="M1289" s="136"/>
      <c r="N1289" s="137">
        <f t="shared" si="101"/>
        <v>0</v>
      </c>
      <c r="O1289" s="138"/>
      <c r="P1289" s="288">
        <f t="shared" si="102"/>
        <v>0</v>
      </c>
      <c r="Q1289" s="41"/>
    </row>
    <row r="1290" spans="2:17" ht="15" customHeight="1" x14ac:dyDescent="0.3">
      <c r="B1290" s="142">
        <f t="shared" si="103"/>
        <v>0</v>
      </c>
      <c r="C1290" s="128"/>
      <c r="D1290" s="34">
        <f t="shared" si="104"/>
        <v>0</v>
      </c>
      <c r="E1290" s="514">
        <v>46332</v>
      </c>
      <c r="F1290" s="37"/>
      <c r="G1290" s="515">
        <v>46333</v>
      </c>
      <c r="H1290" s="76">
        <f t="shared" si="105"/>
        <v>0</v>
      </c>
      <c r="K1290" s="134">
        <v>1254</v>
      </c>
      <c r="L1290" s="680">
        <v>46332</v>
      </c>
      <c r="M1290" s="136"/>
      <c r="N1290" s="137">
        <f t="shared" si="101"/>
        <v>0</v>
      </c>
      <c r="O1290" s="138"/>
      <c r="P1290" s="288">
        <f t="shared" si="102"/>
        <v>0</v>
      </c>
      <c r="Q1290" s="41"/>
    </row>
    <row r="1291" spans="2:17" ht="15" customHeight="1" x14ac:dyDescent="0.3">
      <c r="B1291" s="142">
        <f t="shared" si="103"/>
        <v>0</v>
      </c>
      <c r="C1291" s="128"/>
      <c r="D1291" s="34">
        <f t="shared" si="104"/>
        <v>0</v>
      </c>
      <c r="E1291" s="514">
        <v>46333</v>
      </c>
      <c r="F1291" s="37"/>
      <c r="G1291" s="515">
        <v>46334</v>
      </c>
      <c r="H1291" s="76">
        <f t="shared" si="105"/>
        <v>0</v>
      </c>
      <c r="K1291" s="134">
        <v>1255</v>
      </c>
      <c r="L1291" s="680">
        <v>46333</v>
      </c>
      <c r="M1291" s="136"/>
      <c r="N1291" s="137">
        <f t="shared" si="101"/>
        <v>0</v>
      </c>
      <c r="O1291" s="138"/>
      <c r="P1291" s="288">
        <f t="shared" si="102"/>
        <v>0</v>
      </c>
      <c r="Q1291" s="41"/>
    </row>
    <row r="1292" spans="2:17" ht="15" customHeight="1" x14ac:dyDescent="0.3">
      <c r="B1292" s="142">
        <f t="shared" si="103"/>
        <v>0</v>
      </c>
      <c r="C1292" s="128"/>
      <c r="D1292" s="34">
        <f t="shared" si="104"/>
        <v>0</v>
      </c>
      <c r="E1292" s="514">
        <v>46334</v>
      </c>
      <c r="F1292" s="37"/>
      <c r="G1292" s="515">
        <v>46335</v>
      </c>
      <c r="H1292" s="76">
        <f t="shared" si="105"/>
        <v>0</v>
      </c>
      <c r="K1292" s="134">
        <v>1256</v>
      </c>
      <c r="L1292" s="680">
        <v>46334</v>
      </c>
      <c r="M1292" s="136"/>
      <c r="N1292" s="137">
        <f t="shared" si="101"/>
        <v>0</v>
      </c>
      <c r="O1292" s="138"/>
      <c r="P1292" s="288">
        <f t="shared" si="102"/>
        <v>0</v>
      </c>
      <c r="Q1292" s="41"/>
    </row>
    <row r="1293" spans="2:17" ht="15" customHeight="1" x14ac:dyDescent="0.3">
      <c r="B1293" s="142">
        <f t="shared" si="103"/>
        <v>0</v>
      </c>
      <c r="C1293" s="128"/>
      <c r="D1293" s="34">
        <f t="shared" si="104"/>
        <v>0</v>
      </c>
      <c r="E1293" s="514">
        <v>46335</v>
      </c>
      <c r="F1293" s="37"/>
      <c r="G1293" s="515">
        <v>46336</v>
      </c>
      <c r="H1293" s="76">
        <f t="shared" si="105"/>
        <v>0</v>
      </c>
      <c r="K1293" s="134">
        <v>1257</v>
      </c>
      <c r="L1293" s="680">
        <v>46335</v>
      </c>
      <c r="M1293" s="136"/>
      <c r="N1293" s="137">
        <f t="shared" si="101"/>
        <v>0</v>
      </c>
      <c r="O1293" s="138"/>
      <c r="P1293" s="288">
        <f t="shared" si="102"/>
        <v>0</v>
      </c>
      <c r="Q1293" s="41"/>
    </row>
    <row r="1294" spans="2:17" ht="15" customHeight="1" x14ac:dyDescent="0.3">
      <c r="B1294" s="142">
        <f t="shared" si="103"/>
        <v>0</v>
      </c>
      <c r="C1294" s="128"/>
      <c r="D1294" s="34">
        <f t="shared" si="104"/>
        <v>0</v>
      </c>
      <c r="E1294" s="514">
        <v>46336</v>
      </c>
      <c r="F1294" s="37"/>
      <c r="G1294" s="515">
        <v>46337</v>
      </c>
      <c r="H1294" s="76">
        <f t="shared" si="105"/>
        <v>0</v>
      </c>
      <c r="K1294" s="134">
        <v>1258</v>
      </c>
      <c r="L1294" s="680">
        <v>46336</v>
      </c>
      <c r="M1294" s="136"/>
      <c r="N1294" s="137">
        <f t="shared" si="101"/>
        <v>0</v>
      </c>
      <c r="O1294" s="138"/>
      <c r="P1294" s="288">
        <f t="shared" si="102"/>
        <v>0</v>
      </c>
      <c r="Q1294" s="41"/>
    </row>
    <row r="1295" spans="2:17" ht="15" customHeight="1" x14ac:dyDescent="0.3">
      <c r="B1295" s="142">
        <f t="shared" si="103"/>
        <v>0</v>
      </c>
      <c r="C1295" s="128"/>
      <c r="D1295" s="34">
        <f t="shared" si="104"/>
        <v>0</v>
      </c>
      <c r="E1295" s="514">
        <v>46337</v>
      </c>
      <c r="F1295" s="37"/>
      <c r="G1295" s="515">
        <v>46338</v>
      </c>
      <c r="H1295" s="76">
        <f t="shared" si="105"/>
        <v>0</v>
      </c>
      <c r="K1295" s="134">
        <v>1259</v>
      </c>
      <c r="L1295" s="680">
        <v>46337</v>
      </c>
      <c r="M1295" s="136"/>
      <c r="N1295" s="137">
        <f t="shared" si="101"/>
        <v>0</v>
      </c>
      <c r="O1295" s="138"/>
      <c r="P1295" s="288">
        <f t="shared" si="102"/>
        <v>0</v>
      </c>
      <c r="Q1295" s="41"/>
    </row>
    <row r="1296" spans="2:17" ht="15" customHeight="1" x14ac:dyDescent="0.3">
      <c r="B1296" s="142">
        <f t="shared" si="103"/>
        <v>0</v>
      </c>
      <c r="C1296" s="128"/>
      <c r="D1296" s="34">
        <f t="shared" si="104"/>
        <v>0</v>
      </c>
      <c r="E1296" s="514">
        <v>46338</v>
      </c>
      <c r="F1296" s="37"/>
      <c r="G1296" s="515">
        <v>46339</v>
      </c>
      <c r="H1296" s="76">
        <f t="shared" si="105"/>
        <v>0</v>
      </c>
      <c r="K1296" s="134">
        <v>1260</v>
      </c>
      <c r="L1296" s="680">
        <v>46338</v>
      </c>
      <c r="M1296" s="136"/>
      <c r="N1296" s="137">
        <f t="shared" si="101"/>
        <v>0</v>
      </c>
      <c r="O1296" s="138"/>
      <c r="P1296" s="288">
        <f t="shared" si="102"/>
        <v>0</v>
      </c>
      <c r="Q1296" s="41"/>
    </row>
    <row r="1297" spans="2:17" ht="15" customHeight="1" x14ac:dyDescent="0.3">
      <c r="B1297" s="142">
        <f t="shared" si="103"/>
        <v>0</v>
      </c>
      <c r="C1297" s="128"/>
      <c r="D1297" s="34">
        <f t="shared" si="104"/>
        <v>0</v>
      </c>
      <c r="E1297" s="514">
        <v>46339</v>
      </c>
      <c r="F1297" s="37"/>
      <c r="G1297" s="515">
        <v>46340</v>
      </c>
      <c r="H1297" s="76">
        <f t="shared" si="105"/>
        <v>0</v>
      </c>
      <c r="K1297" s="134">
        <v>1261</v>
      </c>
      <c r="L1297" s="680">
        <v>46339</v>
      </c>
      <c r="M1297" s="136"/>
      <c r="N1297" s="137">
        <f t="shared" si="101"/>
        <v>0</v>
      </c>
      <c r="O1297" s="138"/>
      <c r="P1297" s="288">
        <f t="shared" si="102"/>
        <v>0</v>
      </c>
      <c r="Q1297" s="41"/>
    </row>
    <row r="1298" spans="2:17" ht="15" customHeight="1" x14ac:dyDescent="0.3">
      <c r="B1298" s="142">
        <f t="shared" si="103"/>
        <v>0</v>
      </c>
      <c r="C1298" s="128"/>
      <c r="D1298" s="34">
        <f t="shared" si="104"/>
        <v>0</v>
      </c>
      <c r="E1298" s="514">
        <v>46340</v>
      </c>
      <c r="F1298" s="37"/>
      <c r="G1298" s="515">
        <v>46341</v>
      </c>
      <c r="H1298" s="76">
        <f t="shared" si="105"/>
        <v>0</v>
      </c>
      <c r="K1298" s="134">
        <v>1262</v>
      </c>
      <c r="L1298" s="680">
        <v>46340</v>
      </c>
      <c r="M1298" s="136"/>
      <c r="N1298" s="137">
        <f t="shared" si="101"/>
        <v>0</v>
      </c>
      <c r="O1298" s="138"/>
      <c r="P1298" s="288">
        <f t="shared" si="102"/>
        <v>0</v>
      </c>
      <c r="Q1298" s="41"/>
    </row>
    <row r="1299" spans="2:17" ht="15" customHeight="1" x14ac:dyDescent="0.3">
      <c r="B1299" s="142">
        <f t="shared" si="103"/>
        <v>0</v>
      </c>
      <c r="C1299" s="128"/>
      <c r="D1299" s="34">
        <f t="shared" si="104"/>
        <v>0</v>
      </c>
      <c r="E1299" s="514">
        <v>46341</v>
      </c>
      <c r="F1299" s="37"/>
      <c r="G1299" s="515">
        <v>46342</v>
      </c>
      <c r="H1299" s="76">
        <f t="shared" si="105"/>
        <v>0</v>
      </c>
      <c r="K1299" s="134">
        <v>1263</v>
      </c>
      <c r="L1299" s="680">
        <v>46341</v>
      </c>
      <c r="M1299" s="136"/>
      <c r="N1299" s="137">
        <f t="shared" si="101"/>
        <v>0</v>
      </c>
      <c r="O1299" s="138"/>
      <c r="P1299" s="288">
        <f t="shared" si="102"/>
        <v>0</v>
      </c>
      <c r="Q1299" s="41"/>
    </row>
    <row r="1300" spans="2:17" ht="15" customHeight="1" x14ac:dyDescent="0.3">
      <c r="B1300" s="142">
        <f t="shared" si="103"/>
        <v>0</v>
      </c>
      <c r="C1300" s="128"/>
      <c r="D1300" s="34">
        <f t="shared" si="104"/>
        <v>0</v>
      </c>
      <c r="E1300" s="514">
        <v>46342</v>
      </c>
      <c r="F1300" s="37"/>
      <c r="G1300" s="515">
        <v>46343</v>
      </c>
      <c r="H1300" s="76">
        <f t="shared" si="105"/>
        <v>0</v>
      </c>
      <c r="K1300" s="134">
        <v>1264</v>
      </c>
      <c r="L1300" s="680">
        <v>46342</v>
      </c>
      <c r="M1300" s="136"/>
      <c r="N1300" s="137">
        <f t="shared" si="101"/>
        <v>0</v>
      </c>
      <c r="O1300" s="138"/>
      <c r="P1300" s="288">
        <f t="shared" si="102"/>
        <v>0</v>
      </c>
      <c r="Q1300" s="41"/>
    </row>
  </sheetData>
  <mergeCells count="3">
    <mergeCell ref="A2:H2"/>
    <mergeCell ref="A3:H3"/>
    <mergeCell ref="K3:Q3"/>
  </mergeCells>
  <pageMargins left="0.7" right="0.7" top="0.75" bottom="0.75"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1509"/>
  <sheetViews>
    <sheetView zoomScale="93" zoomScaleNormal="100" workbookViewId="0">
      <pane ySplit="3" topLeftCell="A1452" activePane="bottomLeft" state="frozen"/>
      <selection pane="bottomLeft" activeCell="P1464" sqref="P1464"/>
    </sheetView>
  </sheetViews>
  <sheetFormatPr defaultColWidth="11.19921875" defaultRowHeight="15" customHeight="1" x14ac:dyDescent="0.3"/>
  <cols>
    <col min="1" max="1" width="5" customWidth="1"/>
    <col min="2" max="2" width="15.09765625" customWidth="1"/>
    <col min="3" max="3" width="7.19921875" customWidth="1"/>
    <col min="4" max="4" width="11.59765625" customWidth="1"/>
    <col min="5" max="5" width="11.19921875" customWidth="1"/>
    <col min="6" max="6" width="9.69921875" customWidth="1"/>
    <col min="7" max="7" width="12.69921875" customWidth="1"/>
    <col min="8" max="8" width="7.19921875" customWidth="1"/>
    <col min="9" max="9" width="15.69921875" customWidth="1"/>
    <col min="10" max="10" width="13.5" customWidth="1"/>
    <col min="11" max="11" width="4.69921875" customWidth="1"/>
    <col min="12" max="12" width="6.59765625" customWidth="1"/>
    <col min="13" max="13" width="10.09765625" customWidth="1"/>
    <col min="14" max="14" width="7.69921875" customWidth="1"/>
    <col min="15" max="15" width="8.69921875" customWidth="1"/>
    <col min="16" max="16" width="7.3984375" customWidth="1"/>
    <col min="17" max="17" width="9.59765625" customWidth="1"/>
    <col min="18" max="26" width="11" customWidth="1"/>
  </cols>
  <sheetData>
    <row r="1" spans="1:20" ht="15.6" x14ac:dyDescent="0.3">
      <c r="A1" s="752" t="s">
        <v>322</v>
      </c>
      <c r="B1" s="742"/>
      <c r="C1" s="742"/>
      <c r="D1" s="742"/>
      <c r="E1" s="742"/>
      <c r="F1" s="742"/>
      <c r="G1" s="742"/>
      <c r="H1" s="743"/>
      <c r="I1" s="185"/>
      <c r="J1" s="185"/>
    </row>
    <row r="2" spans="1:20" ht="15" customHeight="1" x14ac:dyDescent="0.35">
      <c r="A2" s="242"/>
      <c r="C2" s="103"/>
      <c r="D2" s="103"/>
      <c r="E2" s="103"/>
      <c r="F2" s="103"/>
      <c r="G2" s="103"/>
      <c r="H2" s="32"/>
      <c r="I2" s="1"/>
      <c r="L2" s="752" t="s">
        <v>1805</v>
      </c>
      <c r="M2" s="742"/>
      <c r="N2" s="742"/>
      <c r="O2" s="742"/>
      <c r="P2" s="742"/>
      <c r="Q2" s="742"/>
      <c r="R2" s="743"/>
    </row>
    <row r="3" spans="1:20" ht="15" customHeight="1" x14ac:dyDescent="0.35">
      <c r="A3" s="243" t="s">
        <v>2</v>
      </c>
      <c r="B3" s="244" t="s">
        <v>3</v>
      </c>
      <c r="C3" s="62" t="s">
        <v>4</v>
      </c>
      <c r="D3" s="63" t="s">
        <v>5</v>
      </c>
      <c r="E3" s="64" t="s">
        <v>6</v>
      </c>
      <c r="F3" s="65" t="s">
        <v>7</v>
      </c>
      <c r="G3" s="261" t="s">
        <v>8</v>
      </c>
      <c r="H3" s="66" t="s">
        <v>9</v>
      </c>
      <c r="I3" s="67" t="s">
        <v>10</v>
      </c>
      <c r="J3" s="189"/>
      <c r="L3" s="68" t="s">
        <v>2</v>
      </c>
      <c r="M3" s="69" t="s">
        <v>11</v>
      </c>
      <c r="N3" s="70" t="s">
        <v>12</v>
      </c>
      <c r="O3" s="71" t="s">
        <v>13</v>
      </c>
      <c r="P3" s="72" t="s">
        <v>14</v>
      </c>
      <c r="Q3" s="73" t="s">
        <v>16</v>
      </c>
      <c r="R3" s="74" t="s">
        <v>17</v>
      </c>
    </row>
    <row r="4" spans="1:20" ht="15.6" x14ac:dyDescent="0.3">
      <c r="A4" s="183">
        <v>1</v>
      </c>
      <c r="B4" s="105">
        <v>2745</v>
      </c>
      <c r="C4" s="25">
        <v>2847</v>
      </c>
      <c r="D4" s="34">
        <v>2745</v>
      </c>
      <c r="E4" s="26">
        <v>44798</v>
      </c>
      <c r="F4" s="27">
        <v>2749.4</v>
      </c>
      <c r="G4" s="26">
        <v>44814</v>
      </c>
      <c r="H4" s="76"/>
      <c r="I4" s="5"/>
      <c r="L4" s="23"/>
      <c r="M4" s="262">
        <v>44813</v>
      </c>
      <c r="N4" s="34">
        <v>0</v>
      </c>
      <c r="O4" s="27">
        <f>29</f>
        <v>29</v>
      </c>
      <c r="P4" s="25">
        <v>29</v>
      </c>
      <c r="Q4" s="40">
        <f t="shared" ref="Q4:Q258" si="0">(N4+O4)-P4</f>
        <v>0</v>
      </c>
      <c r="R4" s="32" t="s">
        <v>323</v>
      </c>
    </row>
    <row r="5" spans="1:20" ht="15.6" x14ac:dyDescent="0.3">
      <c r="A5" s="104">
        <v>2</v>
      </c>
      <c r="B5" s="105">
        <f t="shared" ref="B5:B116" si="1">F4</f>
        <v>2749.4</v>
      </c>
      <c r="C5" s="35">
        <v>2908</v>
      </c>
      <c r="D5" s="34">
        <f t="shared" ref="D5:D259" si="2">F4</f>
        <v>2749.4</v>
      </c>
      <c r="E5" s="36">
        <v>44814</v>
      </c>
      <c r="F5" s="27">
        <v>2749.4</v>
      </c>
      <c r="G5" s="26">
        <v>44815</v>
      </c>
      <c r="H5" s="76">
        <f t="shared" ref="H5:H259" si="3">F5-D5</f>
        <v>0</v>
      </c>
      <c r="I5" s="5">
        <f>C6-C5</f>
        <v>0</v>
      </c>
      <c r="L5" s="33"/>
      <c r="M5" s="262">
        <v>44813</v>
      </c>
      <c r="N5" s="34">
        <f t="shared" ref="N5:N6" si="4">P4</f>
        <v>29</v>
      </c>
      <c r="O5" s="37">
        <v>307</v>
      </c>
      <c r="P5" s="35">
        <v>336</v>
      </c>
      <c r="Q5" s="40">
        <f t="shared" si="0"/>
        <v>0</v>
      </c>
      <c r="R5" s="41" t="s">
        <v>19</v>
      </c>
    </row>
    <row r="6" spans="1:20" ht="15.6" x14ac:dyDescent="0.3">
      <c r="A6" s="104">
        <v>3</v>
      </c>
      <c r="B6" s="105">
        <f t="shared" si="1"/>
        <v>2749.4</v>
      </c>
      <c r="C6" s="35">
        <v>2908</v>
      </c>
      <c r="D6" s="34">
        <f t="shared" si="2"/>
        <v>2749.4</v>
      </c>
      <c r="E6" s="36">
        <v>44815</v>
      </c>
      <c r="F6" s="37">
        <v>2749.5</v>
      </c>
      <c r="G6" s="26">
        <v>44816</v>
      </c>
      <c r="H6" s="76">
        <f t="shared" si="3"/>
        <v>9.9999999999909051E-2</v>
      </c>
      <c r="I6" s="5">
        <f t="shared" ref="I6:I260" si="5">C6-C5</f>
        <v>0</v>
      </c>
      <c r="L6" s="33"/>
      <c r="M6" s="262">
        <v>44814</v>
      </c>
      <c r="N6" s="34">
        <f t="shared" si="4"/>
        <v>336</v>
      </c>
      <c r="O6" s="37">
        <v>0</v>
      </c>
      <c r="P6" s="35">
        <v>336</v>
      </c>
      <c r="Q6" s="40">
        <f t="shared" si="0"/>
        <v>0</v>
      </c>
      <c r="R6" s="41"/>
    </row>
    <row r="7" spans="1:20" ht="15.6" x14ac:dyDescent="0.3">
      <c r="A7" s="104">
        <v>4</v>
      </c>
      <c r="B7" s="105">
        <f t="shared" si="1"/>
        <v>2749.5</v>
      </c>
      <c r="C7" s="35">
        <v>2908</v>
      </c>
      <c r="D7" s="34">
        <f t="shared" si="2"/>
        <v>2749.5</v>
      </c>
      <c r="E7" s="36">
        <v>44816</v>
      </c>
      <c r="F7" s="37">
        <v>2751.2</v>
      </c>
      <c r="G7" s="26">
        <v>44817</v>
      </c>
      <c r="H7" s="76">
        <f t="shared" si="3"/>
        <v>1.6999999999998181</v>
      </c>
      <c r="I7" s="5">
        <f t="shared" si="5"/>
        <v>0</v>
      </c>
      <c r="L7" s="33"/>
      <c r="M7" s="262">
        <v>44815</v>
      </c>
      <c r="N7" s="34">
        <v>336</v>
      </c>
      <c r="O7" s="37">
        <v>0</v>
      </c>
      <c r="P7" s="35">
        <v>336</v>
      </c>
      <c r="Q7" s="40">
        <f t="shared" si="0"/>
        <v>0</v>
      </c>
      <c r="R7" s="41"/>
    </row>
    <row r="8" spans="1:20" ht="15.6" x14ac:dyDescent="0.3">
      <c r="A8" s="104">
        <v>5</v>
      </c>
      <c r="B8" s="105">
        <f t="shared" si="1"/>
        <v>2751.2</v>
      </c>
      <c r="C8" s="35">
        <v>2909</v>
      </c>
      <c r="D8" s="34">
        <f t="shared" si="2"/>
        <v>2751.2</v>
      </c>
      <c r="E8" s="36">
        <v>44817</v>
      </c>
      <c r="F8" s="37">
        <v>2752</v>
      </c>
      <c r="G8" s="26">
        <v>44818</v>
      </c>
      <c r="H8" s="76">
        <f t="shared" si="3"/>
        <v>0.8000000000001819</v>
      </c>
      <c r="I8" s="5">
        <f t="shared" si="5"/>
        <v>1</v>
      </c>
      <c r="L8" s="33"/>
      <c r="M8" s="262">
        <v>44816</v>
      </c>
      <c r="N8" s="34">
        <f t="shared" ref="N8:N70" si="6">P7</f>
        <v>336</v>
      </c>
      <c r="O8" s="37">
        <v>0</v>
      </c>
      <c r="P8" s="35">
        <v>324</v>
      </c>
      <c r="Q8" s="40">
        <f t="shared" si="0"/>
        <v>12</v>
      </c>
      <c r="R8" s="41"/>
    </row>
    <row r="9" spans="1:20" ht="15.6" x14ac:dyDescent="0.3">
      <c r="A9" s="104">
        <v>6</v>
      </c>
      <c r="B9" s="105">
        <f t="shared" si="1"/>
        <v>2752</v>
      </c>
      <c r="C9" s="35">
        <v>2910</v>
      </c>
      <c r="D9" s="34">
        <f t="shared" si="2"/>
        <v>2752</v>
      </c>
      <c r="E9" s="36">
        <v>44818</v>
      </c>
      <c r="F9" s="37">
        <v>2754</v>
      </c>
      <c r="G9" s="26">
        <v>44819</v>
      </c>
      <c r="H9" s="76">
        <f t="shared" si="3"/>
        <v>2</v>
      </c>
      <c r="I9" s="5">
        <f t="shared" si="5"/>
        <v>1</v>
      </c>
      <c r="L9" s="33"/>
      <c r="M9" s="262">
        <v>44817</v>
      </c>
      <c r="N9" s="34">
        <f t="shared" si="6"/>
        <v>324</v>
      </c>
      <c r="O9" s="37">
        <v>0</v>
      </c>
      <c r="P9" s="35">
        <v>310</v>
      </c>
      <c r="Q9" s="40">
        <f t="shared" si="0"/>
        <v>14</v>
      </c>
      <c r="R9" s="41"/>
    </row>
    <row r="10" spans="1:20" ht="15.6" x14ac:dyDescent="0.3">
      <c r="A10" s="104">
        <v>7</v>
      </c>
      <c r="B10" s="105">
        <f t="shared" si="1"/>
        <v>2754</v>
      </c>
      <c r="C10" s="35">
        <v>2911</v>
      </c>
      <c r="D10" s="34">
        <f t="shared" si="2"/>
        <v>2754</v>
      </c>
      <c r="E10" s="36">
        <v>44819</v>
      </c>
      <c r="F10" s="37">
        <v>2756</v>
      </c>
      <c r="G10" s="26">
        <v>44820</v>
      </c>
      <c r="H10" s="76">
        <f t="shared" si="3"/>
        <v>2</v>
      </c>
      <c r="I10" s="5">
        <f t="shared" si="5"/>
        <v>1</v>
      </c>
      <c r="L10" s="33"/>
      <c r="M10" s="262">
        <v>44818</v>
      </c>
      <c r="N10" s="34">
        <f t="shared" si="6"/>
        <v>310</v>
      </c>
      <c r="O10" s="37">
        <v>0</v>
      </c>
      <c r="P10" s="35">
        <v>310</v>
      </c>
      <c r="Q10" s="40">
        <f t="shared" si="0"/>
        <v>0</v>
      </c>
      <c r="R10" s="41"/>
    </row>
    <row r="11" spans="1:20" ht="15.6" x14ac:dyDescent="0.3">
      <c r="A11" s="104">
        <v>8</v>
      </c>
      <c r="B11" s="105">
        <f t="shared" si="1"/>
        <v>2756</v>
      </c>
      <c r="C11" s="35">
        <v>2913</v>
      </c>
      <c r="D11" s="34">
        <f t="shared" si="2"/>
        <v>2756</v>
      </c>
      <c r="E11" s="36">
        <v>44820</v>
      </c>
      <c r="F11" s="37">
        <v>2756</v>
      </c>
      <c r="G11" s="26">
        <v>44821</v>
      </c>
      <c r="H11" s="76">
        <f t="shared" si="3"/>
        <v>0</v>
      </c>
      <c r="I11" s="5">
        <f t="shared" si="5"/>
        <v>2</v>
      </c>
      <c r="L11" s="33"/>
      <c r="M11" s="262">
        <v>44819</v>
      </c>
      <c r="N11" s="34">
        <f t="shared" si="6"/>
        <v>310</v>
      </c>
      <c r="O11" s="37">
        <v>0</v>
      </c>
      <c r="P11" s="35">
        <v>272</v>
      </c>
      <c r="Q11" s="40">
        <f t="shared" si="0"/>
        <v>38</v>
      </c>
      <c r="R11" s="41"/>
    </row>
    <row r="12" spans="1:20" ht="15.6" x14ac:dyDescent="0.3">
      <c r="A12" s="104">
        <v>9</v>
      </c>
      <c r="B12" s="105">
        <f t="shared" si="1"/>
        <v>2756</v>
      </c>
      <c r="C12" s="35">
        <v>2915</v>
      </c>
      <c r="D12" s="34">
        <f t="shared" si="2"/>
        <v>2756</v>
      </c>
      <c r="E12" s="36">
        <v>44821</v>
      </c>
      <c r="F12" s="37">
        <v>2762.5</v>
      </c>
      <c r="G12" s="26">
        <v>44822</v>
      </c>
      <c r="H12" s="76">
        <f t="shared" si="3"/>
        <v>6.5</v>
      </c>
      <c r="I12" s="5">
        <f t="shared" si="5"/>
        <v>2</v>
      </c>
      <c r="L12" s="33"/>
      <c r="M12" s="262">
        <v>44820</v>
      </c>
      <c r="N12" s="34">
        <f t="shared" si="6"/>
        <v>272</v>
      </c>
      <c r="O12" s="37">
        <v>0</v>
      </c>
      <c r="P12" s="35">
        <v>272</v>
      </c>
      <c r="Q12" s="40">
        <f t="shared" si="0"/>
        <v>0</v>
      </c>
      <c r="R12" s="41"/>
    </row>
    <row r="13" spans="1:20" ht="15.6" x14ac:dyDescent="0.3">
      <c r="A13" s="104">
        <v>10</v>
      </c>
      <c r="B13" s="105">
        <f t="shared" si="1"/>
        <v>2762.5</v>
      </c>
      <c r="C13" s="35">
        <v>2918</v>
      </c>
      <c r="D13" s="34">
        <f t="shared" si="2"/>
        <v>2762.5</v>
      </c>
      <c r="E13" s="36">
        <v>44822</v>
      </c>
      <c r="F13" s="37">
        <v>2768.3</v>
      </c>
      <c r="G13" s="26">
        <v>44823</v>
      </c>
      <c r="H13" s="76">
        <f t="shared" si="3"/>
        <v>5.8000000000001819</v>
      </c>
      <c r="I13" s="5">
        <f t="shared" si="5"/>
        <v>3</v>
      </c>
      <c r="L13" s="33"/>
      <c r="M13" s="262">
        <v>44821</v>
      </c>
      <c r="N13" s="34">
        <f t="shared" si="6"/>
        <v>272</v>
      </c>
      <c r="O13" s="37">
        <v>0</v>
      </c>
      <c r="P13" s="35">
        <v>222</v>
      </c>
      <c r="Q13" s="47">
        <f t="shared" si="0"/>
        <v>50</v>
      </c>
      <c r="R13" s="41"/>
      <c r="S13" s="48">
        <f>SUM(Q4:Q36)</f>
        <v>379</v>
      </c>
    </row>
    <row r="14" spans="1:20" ht="15.6" x14ac:dyDescent="0.3">
      <c r="A14" s="104">
        <v>11</v>
      </c>
      <c r="B14" s="105">
        <f t="shared" si="1"/>
        <v>2768.3</v>
      </c>
      <c r="C14" s="35">
        <v>2918</v>
      </c>
      <c r="D14" s="34">
        <f t="shared" si="2"/>
        <v>2768.3</v>
      </c>
      <c r="E14" s="36">
        <v>44823</v>
      </c>
      <c r="F14" s="37">
        <v>2768.4</v>
      </c>
      <c r="G14" s="26">
        <v>44824</v>
      </c>
      <c r="H14" s="76">
        <f t="shared" si="3"/>
        <v>9.9999999999909051E-2</v>
      </c>
      <c r="I14" s="5">
        <f t="shared" si="5"/>
        <v>0</v>
      </c>
      <c r="L14" s="33"/>
      <c r="M14" s="262">
        <v>44822</v>
      </c>
      <c r="N14" s="84">
        <f t="shared" si="6"/>
        <v>222</v>
      </c>
      <c r="O14" s="37">
        <v>0</v>
      </c>
      <c r="P14" s="46">
        <f t="shared" ref="P14:P21" si="7">49.8*4</f>
        <v>199.2</v>
      </c>
      <c r="Q14" s="47">
        <f t="shared" si="0"/>
        <v>22.800000000000011</v>
      </c>
      <c r="R14" s="41"/>
    </row>
    <row r="15" spans="1:20" ht="15.6" x14ac:dyDescent="0.3">
      <c r="A15" s="104">
        <v>12</v>
      </c>
      <c r="B15" s="105">
        <f t="shared" si="1"/>
        <v>2768.4</v>
      </c>
      <c r="C15" s="35">
        <v>2918</v>
      </c>
      <c r="D15" s="34">
        <f t="shared" si="2"/>
        <v>2768.4</v>
      </c>
      <c r="E15" s="36">
        <v>44824</v>
      </c>
      <c r="F15" s="37">
        <v>2768.4</v>
      </c>
      <c r="G15" s="26">
        <v>44825</v>
      </c>
      <c r="H15" s="76">
        <f t="shared" si="3"/>
        <v>0</v>
      </c>
      <c r="I15" s="5">
        <f t="shared" si="5"/>
        <v>0</v>
      </c>
      <c r="L15" s="33"/>
      <c r="M15" s="262">
        <v>44823</v>
      </c>
      <c r="N15" s="84">
        <f t="shared" si="6"/>
        <v>199.2</v>
      </c>
      <c r="O15" s="37">
        <v>0</v>
      </c>
      <c r="P15" s="46">
        <f t="shared" si="7"/>
        <v>199.2</v>
      </c>
      <c r="Q15" s="47">
        <f t="shared" si="0"/>
        <v>0</v>
      </c>
      <c r="R15" s="41"/>
    </row>
    <row r="16" spans="1:20" ht="15.6" x14ac:dyDescent="0.3">
      <c r="A16" s="104">
        <v>13</v>
      </c>
      <c r="B16" s="105">
        <f t="shared" si="1"/>
        <v>2768.4</v>
      </c>
      <c r="C16" s="35">
        <v>2918</v>
      </c>
      <c r="D16" s="34">
        <f t="shared" si="2"/>
        <v>2768.4</v>
      </c>
      <c r="E16" s="36">
        <v>44825</v>
      </c>
      <c r="F16" s="37">
        <v>2768.4</v>
      </c>
      <c r="G16" s="26">
        <v>44826</v>
      </c>
      <c r="H16" s="76">
        <f t="shared" si="3"/>
        <v>0</v>
      </c>
      <c r="I16" s="5">
        <f t="shared" si="5"/>
        <v>0</v>
      </c>
      <c r="L16" s="33"/>
      <c r="M16" s="262">
        <v>44824</v>
      </c>
      <c r="N16" s="84">
        <f t="shared" si="6"/>
        <v>199.2</v>
      </c>
      <c r="O16" s="37">
        <v>0</v>
      </c>
      <c r="P16" s="46">
        <f t="shared" si="7"/>
        <v>199.2</v>
      </c>
      <c r="Q16" s="47">
        <f t="shared" si="0"/>
        <v>0</v>
      </c>
      <c r="R16" s="41"/>
      <c r="T16" s="147"/>
    </row>
    <row r="17" spans="1:18" ht="15.6" x14ac:dyDescent="0.3">
      <c r="A17" s="104">
        <v>14</v>
      </c>
      <c r="B17" s="105">
        <f t="shared" si="1"/>
        <v>2768.4</v>
      </c>
      <c r="C17" s="35">
        <v>2918</v>
      </c>
      <c r="D17" s="34">
        <f t="shared" si="2"/>
        <v>2768.4</v>
      </c>
      <c r="E17" s="36">
        <v>44826</v>
      </c>
      <c r="F17" s="37">
        <v>2768.4</v>
      </c>
      <c r="G17" s="26">
        <v>44827</v>
      </c>
      <c r="H17" s="76">
        <f t="shared" si="3"/>
        <v>0</v>
      </c>
      <c r="I17" s="5">
        <f t="shared" si="5"/>
        <v>0</v>
      </c>
      <c r="L17" s="33"/>
      <c r="M17" s="262">
        <v>44825</v>
      </c>
      <c r="N17" s="84">
        <f t="shared" si="6"/>
        <v>199.2</v>
      </c>
      <c r="O17" s="37">
        <v>0</v>
      </c>
      <c r="P17" s="46">
        <f t="shared" si="7"/>
        <v>199.2</v>
      </c>
      <c r="Q17" s="47">
        <f t="shared" si="0"/>
        <v>0</v>
      </c>
      <c r="R17" s="41"/>
    </row>
    <row r="18" spans="1:18" ht="15.6" x14ac:dyDescent="0.3">
      <c r="A18" s="104">
        <v>15</v>
      </c>
      <c r="B18" s="105">
        <f t="shared" si="1"/>
        <v>2768.4</v>
      </c>
      <c r="C18" s="35">
        <v>2918</v>
      </c>
      <c r="D18" s="34">
        <f t="shared" si="2"/>
        <v>2768.4</v>
      </c>
      <c r="E18" s="36">
        <v>44827</v>
      </c>
      <c r="F18" s="37">
        <v>2768.4</v>
      </c>
      <c r="G18" s="26">
        <v>44828</v>
      </c>
      <c r="H18" s="76">
        <f t="shared" si="3"/>
        <v>0</v>
      </c>
      <c r="I18" s="5">
        <f t="shared" si="5"/>
        <v>0</v>
      </c>
      <c r="L18" s="33"/>
      <c r="M18" s="262">
        <v>44826</v>
      </c>
      <c r="N18" s="84">
        <f t="shared" si="6"/>
        <v>199.2</v>
      </c>
      <c r="O18" s="37">
        <v>0</v>
      </c>
      <c r="P18" s="46">
        <f t="shared" si="7"/>
        <v>199.2</v>
      </c>
      <c r="Q18" s="47">
        <f t="shared" si="0"/>
        <v>0</v>
      </c>
      <c r="R18" s="41"/>
    </row>
    <row r="19" spans="1:18" ht="15.6" x14ac:dyDescent="0.3">
      <c r="A19" s="104">
        <v>16</v>
      </c>
      <c r="B19" s="105">
        <f t="shared" si="1"/>
        <v>2768.4</v>
      </c>
      <c r="C19" s="35">
        <v>2918</v>
      </c>
      <c r="D19" s="34">
        <f t="shared" si="2"/>
        <v>2768.4</v>
      </c>
      <c r="E19" s="36">
        <v>44828</v>
      </c>
      <c r="F19" s="37">
        <v>2768.6</v>
      </c>
      <c r="G19" s="26">
        <v>44829</v>
      </c>
      <c r="H19" s="76">
        <f t="shared" si="3"/>
        <v>0.1999999999998181</v>
      </c>
      <c r="I19" s="5">
        <f t="shared" si="5"/>
        <v>0</v>
      </c>
      <c r="L19" s="33"/>
      <c r="M19" s="262">
        <v>44827</v>
      </c>
      <c r="N19" s="84">
        <f t="shared" si="6"/>
        <v>199.2</v>
      </c>
      <c r="O19" s="37">
        <v>0</v>
      </c>
      <c r="P19" s="46">
        <f t="shared" si="7"/>
        <v>199.2</v>
      </c>
      <c r="Q19" s="47">
        <f t="shared" si="0"/>
        <v>0</v>
      </c>
      <c r="R19" s="41"/>
    </row>
    <row r="20" spans="1:18" ht="15.6" x14ac:dyDescent="0.3">
      <c r="A20" s="104">
        <v>17</v>
      </c>
      <c r="B20" s="105">
        <f t="shared" si="1"/>
        <v>2768.6</v>
      </c>
      <c r="C20" s="35">
        <v>2919</v>
      </c>
      <c r="D20" s="34">
        <f t="shared" si="2"/>
        <v>2768.6</v>
      </c>
      <c r="E20" s="36">
        <v>44829</v>
      </c>
      <c r="F20" s="37">
        <v>2770.7</v>
      </c>
      <c r="G20" s="26">
        <v>44830</v>
      </c>
      <c r="H20" s="76">
        <f t="shared" si="3"/>
        <v>2.0999999999999091</v>
      </c>
      <c r="I20" s="5">
        <f t="shared" si="5"/>
        <v>1</v>
      </c>
      <c r="L20" s="33"/>
      <c r="M20" s="262">
        <v>44828</v>
      </c>
      <c r="N20" s="84">
        <f t="shared" si="6"/>
        <v>199.2</v>
      </c>
      <c r="O20" s="37">
        <v>0</v>
      </c>
      <c r="P20" s="46">
        <f t="shared" si="7"/>
        <v>199.2</v>
      </c>
      <c r="Q20" s="47">
        <f t="shared" si="0"/>
        <v>0</v>
      </c>
      <c r="R20" s="41"/>
    </row>
    <row r="21" spans="1:18" ht="15.6" x14ac:dyDescent="0.3">
      <c r="A21" s="104">
        <v>18</v>
      </c>
      <c r="B21" s="105">
        <f t="shared" si="1"/>
        <v>2770.7</v>
      </c>
      <c r="C21" s="35">
        <v>2922</v>
      </c>
      <c r="D21" s="34">
        <f t="shared" si="2"/>
        <v>2770.7</v>
      </c>
      <c r="E21" s="36">
        <v>44830</v>
      </c>
      <c r="F21" s="37">
        <v>2777.4</v>
      </c>
      <c r="G21" s="26">
        <v>44831</v>
      </c>
      <c r="H21" s="76">
        <f t="shared" si="3"/>
        <v>6.7000000000002728</v>
      </c>
      <c r="I21" s="5">
        <f t="shared" si="5"/>
        <v>3</v>
      </c>
      <c r="L21" s="33"/>
      <c r="M21" s="262">
        <v>44829</v>
      </c>
      <c r="N21" s="84">
        <f t="shared" si="6"/>
        <v>199.2</v>
      </c>
      <c r="O21" s="37">
        <v>0</v>
      </c>
      <c r="P21" s="46">
        <f t="shared" si="7"/>
        <v>199.2</v>
      </c>
      <c r="Q21" s="47">
        <f t="shared" si="0"/>
        <v>0</v>
      </c>
      <c r="R21" s="41"/>
    </row>
    <row r="22" spans="1:18" ht="15.6" x14ac:dyDescent="0.3">
      <c r="A22" s="104">
        <v>19</v>
      </c>
      <c r="B22" s="105">
        <f t="shared" si="1"/>
        <v>2777.4</v>
      </c>
      <c r="C22" s="35">
        <v>2925</v>
      </c>
      <c r="D22" s="34">
        <f t="shared" si="2"/>
        <v>2777.4</v>
      </c>
      <c r="E22" s="36">
        <v>44831</v>
      </c>
      <c r="F22" s="37">
        <v>2791.3</v>
      </c>
      <c r="G22" s="26">
        <v>44832</v>
      </c>
      <c r="H22" s="76">
        <f t="shared" si="3"/>
        <v>13.900000000000091</v>
      </c>
      <c r="I22" s="5">
        <f t="shared" si="5"/>
        <v>3</v>
      </c>
      <c r="L22" s="33"/>
      <c r="M22" s="262">
        <v>44830</v>
      </c>
      <c r="N22" s="84">
        <f t="shared" si="6"/>
        <v>199.2</v>
      </c>
      <c r="O22" s="37">
        <v>0</v>
      </c>
      <c r="P22" s="46">
        <f>33.2*4</f>
        <v>132.80000000000001</v>
      </c>
      <c r="Q22" s="47">
        <f t="shared" si="0"/>
        <v>66.399999999999977</v>
      </c>
      <c r="R22" s="41"/>
    </row>
    <row r="23" spans="1:18" ht="15.6" x14ac:dyDescent="0.3">
      <c r="A23" s="104">
        <v>20</v>
      </c>
      <c r="B23" s="105">
        <f t="shared" si="1"/>
        <v>2791.3</v>
      </c>
      <c r="C23" s="35">
        <v>2928</v>
      </c>
      <c r="D23" s="34">
        <f t="shared" si="2"/>
        <v>2791.3</v>
      </c>
      <c r="E23" s="36">
        <v>44832</v>
      </c>
      <c r="F23" s="37">
        <v>2791.3</v>
      </c>
      <c r="G23" s="26">
        <v>44833</v>
      </c>
      <c r="H23" s="76">
        <f t="shared" si="3"/>
        <v>0</v>
      </c>
      <c r="I23" s="5">
        <f t="shared" si="5"/>
        <v>3</v>
      </c>
      <c r="L23" s="33"/>
      <c r="M23" s="262">
        <v>44831</v>
      </c>
      <c r="N23" s="84">
        <f t="shared" si="6"/>
        <v>132.80000000000001</v>
      </c>
      <c r="O23" s="37">
        <v>30</v>
      </c>
      <c r="P23" s="35">
        <v>66</v>
      </c>
      <c r="Q23" s="47">
        <f t="shared" si="0"/>
        <v>96.800000000000011</v>
      </c>
      <c r="R23" s="41"/>
    </row>
    <row r="24" spans="1:18" ht="15.6" x14ac:dyDescent="0.3">
      <c r="A24" s="104">
        <v>21</v>
      </c>
      <c r="B24" s="105">
        <f t="shared" si="1"/>
        <v>2791.3</v>
      </c>
      <c r="C24" s="35">
        <v>2928</v>
      </c>
      <c r="D24" s="34">
        <f t="shared" si="2"/>
        <v>2791.3</v>
      </c>
      <c r="E24" s="36">
        <v>44833</v>
      </c>
      <c r="F24" s="37">
        <v>2791.3</v>
      </c>
      <c r="G24" s="26">
        <v>44834</v>
      </c>
      <c r="H24" s="76">
        <f t="shared" si="3"/>
        <v>0</v>
      </c>
      <c r="I24" s="5">
        <f t="shared" si="5"/>
        <v>0</v>
      </c>
      <c r="L24" s="33"/>
      <c r="M24" s="262">
        <v>44832</v>
      </c>
      <c r="N24" s="34">
        <f t="shared" si="6"/>
        <v>66</v>
      </c>
      <c r="O24" s="37">
        <v>250</v>
      </c>
      <c r="P24" s="46">
        <v>316</v>
      </c>
      <c r="Q24" s="47">
        <f t="shared" si="0"/>
        <v>0</v>
      </c>
      <c r="R24" s="41" t="s">
        <v>324</v>
      </c>
    </row>
    <row r="25" spans="1:18" ht="15.6" x14ac:dyDescent="0.3">
      <c r="A25" s="104">
        <v>22</v>
      </c>
      <c r="B25" s="105">
        <f t="shared" si="1"/>
        <v>2791.3</v>
      </c>
      <c r="C25" s="35">
        <v>2928</v>
      </c>
      <c r="D25" s="34">
        <f t="shared" si="2"/>
        <v>2791.3</v>
      </c>
      <c r="E25" s="36">
        <v>44834</v>
      </c>
      <c r="F25" s="37">
        <v>2791.3</v>
      </c>
      <c r="G25" s="26">
        <v>44835</v>
      </c>
      <c r="H25" s="76">
        <f t="shared" si="3"/>
        <v>0</v>
      </c>
      <c r="I25" s="5">
        <f t="shared" si="5"/>
        <v>0</v>
      </c>
      <c r="L25" s="33"/>
      <c r="M25" s="262">
        <v>44833</v>
      </c>
      <c r="N25" s="84">
        <f t="shared" si="6"/>
        <v>316</v>
      </c>
      <c r="O25" s="37">
        <v>0</v>
      </c>
      <c r="P25" s="46">
        <v>316</v>
      </c>
      <c r="Q25" s="47">
        <f t="shared" si="0"/>
        <v>0</v>
      </c>
      <c r="R25" s="41"/>
    </row>
    <row r="26" spans="1:18" ht="15.6" x14ac:dyDescent="0.3">
      <c r="A26" s="104">
        <v>23</v>
      </c>
      <c r="B26" s="105">
        <f t="shared" si="1"/>
        <v>2791.3</v>
      </c>
      <c r="C26" s="35">
        <v>2928</v>
      </c>
      <c r="D26" s="34">
        <f t="shared" si="2"/>
        <v>2791.3</v>
      </c>
      <c r="E26" s="36">
        <v>44835</v>
      </c>
      <c r="F26" s="37">
        <v>2796</v>
      </c>
      <c r="G26" s="26">
        <v>44836</v>
      </c>
      <c r="H26" s="76">
        <f t="shared" si="3"/>
        <v>4.6999999999998181</v>
      </c>
      <c r="I26" s="5">
        <f t="shared" si="5"/>
        <v>0</v>
      </c>
      <c r="L26" s="33"/>
      <c r="M26" s="262">
        <v>44834</v>
      </c>
      <c r="N26" s="84">
        <f t="shared" si="6"/>
        <v>316</v>
      </c>
      <c r="O26" s="37">
        <v>0</v>
      </c>
      <c r="P26" s="46">
        <v>316</v>
      </c>
      <c r="Q26" s="47">
        <f t="shared" si="0"/>
        <v>0</v>
      </c>
      <c r="R26" s="41"/>
    </row>
    <row r="27" spans="1:18" ht="15.6" x14ac:dyDescent="0.3">
      <c r="A27" s="104">
        <v>24</v>
      </c>
      <c r="B27" s="105">
        <f t="shared" si="1"/>
        <v>2796</v>
      </c>
      <c r="C27" s="35">
        <v>2930</v>
      </c>
      <c r="D27" s="34">
        <f t="shared" si="2"/>
        <v>2796</v>
      </c>
      <c r="E27" s="36">
        <v>44836</v>
      </c>
      <c r="F27" s="37">
        <v>2796</v>
      </c>
      <c r="G27" s="26">
        <v>44837</v>
      </c>
      <c r="H27" s="76">
        <f t="shared" si="3"/>
        <v>0</v>
      </c>
      <c r="I27" s="5">
        <f t="shared" si="5"/>
        <v>2</v>
      </c>
      <c r="L27" s="33"/>
      <c r="M27" s="262">
        <v>44835</v>
      </c>
      <c r="N27" s="84">
        <f t="shared" si="6"/>
        <v>316</v>
      </c>
      <c r="O27" s="37">
        <v>0</v>
      </c>
      <c r="P27" s="35">
        <v>284</v>
      </c>
      <c r="Q27" s="47">
        <f t="shared" si="0"/>
        <v>32</v>
      </c>
      <c r="R27" s="41"/>
    </row>
    <row r="28" spans="1:18" ht="15.6" x14ac:dyDescent="0.3">
      <c r="A28" s="104">
        <v>25</v>
      </c>
      <c r="B28" s="105">
        <f t="shared" si="1"/>
        <v>2796</v>
      </c>
      <c r="C28" s="35">
        <v>2930</v>
      </c>
      <c r="D28" s="34">
        <f t="shared" si="2"/>
        <v>2796</v>
      </c>
      <c r="E28" s="36">
        <v>44837</v>
      </c>
      <c r="F28" s="37">
        <v>2796</v>
      </c>
      <c r="G28" s="26">
        <v>44838</v>
      </c>
      <c r="H28" s="76">
        <f t="shared" si="3"/>
        <v>0</v>
      </c>
      <c r="I28" s="5">
        <f t="shared" si="5"/>
        <v>0</v>
      </c>
      <c r="L28" s="33"/>
      <c r="M28" s="262">
        <v>44836</v>
      </c>
      <c r="N28" s="34">
        <f t="shared" si="6"/>
        <v>284</v>
      </c>
      <c r="O28" s="37">
        <v>0</v>
      </c>
      <c r="P28" s="35">
        <v>284</v>
      </c>
      <c r="Q28" s="40">
        <f t="shared" si="0"/>
        <v>0</v>
      </c>
      <c r="R28" s="41"/>
    </row>
    <row r="29" spans="1:18" ht="15.6" x14ac:dyDescent="0.3">
      <c r="A29" s="104">
        <v>26</v>
      </c>
      <c r="B29" s="105">
        <f t="shared" si="1"/>
        <v>2796</v>
      </c>
      <c r="C29" s="35">
        <v>2930</v>
      </c>
      <c r="D29" s="34">
        <f t="shared" si="2"/>
        <v>2796</v>
      </c>
      <c r="E29" s="36">
        <v>44838</v>
      </c>
      <c r="F29" s="37">
        <v>2796</v>
      </c>
      <c r="G29" s="26">
        <v>44839</v>
      </c>
      <c r="H29" s="76">
        <f t="shared" si="3"/>
        <v>0</v>
      </c>
      <c r="I29" s="5">
        <f t="shared" si="5"/>
        <v>0</v>
      </c>
      <c r="L29" s="33"/>
      <c r="M29" s="262">
        <v>44837</v>
      </c>
      <c r="N29" s="34">
        <f t="shared" si="6"/>
        <v>284</v>
      </c>
      <c r="O29" s="37">
        <v>0</v>
      </c>
      <c r="P29" s="35">
        <v>284</v>
      </c>
      <c r="Q29" s="40">
        <f t="shared" si="0"/>
        <v>0</v>
      </c>
      <c r="R29" s="41"/>
    </row>
    <row r="30" spans="1:18" ht="15.6" x14ac:dyDescent="0.3">
      <c r="A30" s="104">
        <v>27</v>
      </c>
      <c r="B30" s="105">
        <f t="shared" si="1"/>
        <v>2796</v>
      </c>
      <c r="C30" s="35">
        <v>2930</v>
      </c>
      <c r="D30" s="34">
        <f t="shared" si="2"/>
        <v>2796</v>
      </c>
      <c r="E30" s="36">
        <v>44839</v>
      </c>
      <c r="F30" s="37">
        <v>2796</v>
      </c>
      <c r="G30" s="26">
        <v>44840</v>
      </c>
      <c r="H30" s="76">
        <f t="shared" si="3"/>
        <v>0</v>
      </c>
      <c r="I30" s="5">
        <f t="shared" si="5"/>
        <v>0</v>
      </c>
      <c r="L30" s="33"/>
      <c r="M30" s="262">
        <v>44838</v>
      </c>
      <c r="N30" s="34">
        <f t="shared" si="6"/>
        <v>284</v>
      </c>
      <c r="O30" s="37">
        <v>0</v>
      </c>
      <c r="P30" s="35">
        <v>284</v>
      </c>
      <c r="Q30" s="40">
        <f t="shared" si="0"/>
        <v>0</v>
      </c>
      <c r="R30" s="41"/>
    </row>
    <row r="31" spans="1:18" ht="15.6" x14ac:dyDescent="0.3">
      <c r="A31" s="104">
        <v>28</v>
      </c>
      <c r="B31" s="105">
        <f t="shared" si="1"/>
        <v>2796</v>
      </c>
      <c r="C31" s="35">
        <v>2930</v>
      </c>
      <c r="D31" s="34">
        <f t="shared" si="2"/>
        <v>2796</v>
      </c>
      <c r="E31" s="36">
        <v>44840</v>
      </c>
      <c r="F31" s="37">
        <v>2796</v>
      </c>
      <c r="G31" s="26">
        <v>44841</v>
      </c>
      <c r="H31" s="76">
        <f t="shared" si="3"/>
        <v>0</v>
      </c>
      <c r="I31" s="5">
        <f t="shared" si="5"/>
        <v>0</v>
      </c>
      <c r="L31" s="33"/>
      <c r="M31" s="262">
        <v>44839</v>
      </c>
      <c r="N31" s="34">
        <f t="shared" si="6"/>
        <v>284</v>
      </c>
      <c r="O31" s="37">
        <v>0</v>
      </c>
      <c r="P31" s="35">
        <v>284</v>
      </c>
      <c r="Q31" s="40">
        <f t="shared" si="0"/>
        <v>0</v>
      </c>
      <c r="R31" s="41"/>
    </row>
    <row r="32" spans="1:18" ht="15.6" x14ac:dyDescent="0.3">
      <c r="A32" s="104">
        <v>29</v>
      </c>
      <c r="B32" s="105">
        <f t="shared" si="1"/>
        <v>2796</v>
      </c>
      <c r="C32" s="35">
        <v>2930</v>
      </c>
      <c r="D32" s="34">
        <f t="shared" si="2"/>
        <v>2796</v>
      </c>
      <c r="E32" s="36">
        <v>44841</v>
      </c>
      <c r="F32" s="37">
        <v>2796.1</v>
      </c>
      <c r="G32" s="26">
        <v>44842</v>
      </c>
      <c r="H32" s="76">
        <f t="shared" si="3"/>
        <v>9.9999999999909051E-2</v>
      </c>
      <c r="I32" s="5">
        <f t="shared" si="5"/>
        <v>0</v>
      </c>
      <c r="L32" s="33"/>
      <c r="M32" s="262">
        <v>44840</v>
      </c>
      <c r="N32" s="34">
        <f t="shared" si="6"/>
        <v>284</v>
      </c>
      <c r="O32" s="37">
        <v>0</v>
      </c>
      <c r="P32" s="35">
        <v>284</v>
      </c>
      <c r="Q32" s="40">
        <f t="shared" si="0"/>
        <v>0</v>
      </c>
      <c r="R32" s="41"/>
    </row>
    <row r="33" spans="1:18" ht="15.6" x14ac:dyDescent="0.3">
      <c r="A33" s="104">
        <v>30</v>
      </c>
      <c r="B33" s="105">
        <f t="shared" si="1"/>
        <v>2796.1</v>
      </c>
      <c r="C33" s="35">
        <v>2931</v>
      </c>
      <c r="D33" s="34">
        <f t="shared" si="2"/>
        <v>2796.1</v>
      </c>
      <c r="E33" s="36">
        <v>44842</v>
      </c>
      <c r="F33" s="37">
        <v>2800</v>
      </c>
      <c r="G33" s="26">
        <v>44843</v>
      </c>
      <c r="H33" s="76">
        <f t="shared" si="3"/>
        <v>3.9000000000000909</v>
      </c>
      <c r="I33" s="5">
        <f t="shared" si="5"/>
        <v>1</v>
      </c>
      <c r="L33" s="33"/>
      <c r="M33" s="262">
        <v>44841</v>
      </c>
      <c r="N33" s="34">
        <f t="shared" si="6"/>
        <v>284</v>
      </c>
      <c r="O33" s="37">
        <v>0</v>
      </c>
      <c r="P33" s="35">
        <v>284</v>
      </c>
      <c r="Q33" s="40">
        <f t="shared" si="0"/>
        <v>0</v>
      </c>
      <c r="R33" s="41"/>
    </row>
    <row r="34" spans="1:18" ht="15.6" x14ac:dyDescent="0.3">
      <c r="A34" s="104">
        <v>31</v>
      </c>
      <c r="B34" s="105">
        <f t="shared" si="1"/>
        <v>2800</v>
      </c>
      <c r="C34" s="35">
        <v>2932</v>
      </c>
      <c r="D34" s="34">
        <f t="shared" si="2"/>
        <v>2800</v>
      </c>
      <c r="E34" s="36">
        <v>44843</v>
      </c>
      <c r="F34" s="37">
        <v>2800.1</v>
      </c>
      <c r="G34" s="26">
        <v>44844</v>
      </c>
      <c r="H34" s="76">
        <f t="shared" si="3"/>
        <v>9.9999999999909051E-2</v>
      </c>
      <c r="I34" s="5">
        <f t="shared" si="5"/>
        <v>1</v>
      </c>
      <c r="L34" s="33"/>
      <c r="M34" s="262">
        <v>44842</v>
      </c>
      <c r="N34" s="34">
        <f t="shared" si="6"/>
        <v>284</v>
      </c>
      <c r="O34" s="37">
        <v>0</v>
      </c>
      <c r="P34" s="35">
        <v>237</v>
      </c>
      <c r="Q34" s="40">
        <f t="shared" si="0"/>
        <v>47</v>
      </c>
      <c r="R34" s="41"/>
    </row>
    <row r="35" spans="1:18" ht="15.6" x14ac:dyDescent="0.3">
      <c r="A35" s="104">
        <v>32</v>
      </c>
      <c r="B35" s="105">
        <f t="shared" si="1"/>
        <v>2800.1</v>
      </c>
      <c r="C35" s="35">
        <v>2932</v>
      </c>
      <c r="D35" s="34">
        <f t="shared" si="2"/>
        <v>2800.1</v>
      </c>
      <c r="E35" s="36">
        <v>44844</v>
      </c>
      <c r="F35" s="37">
        <v>2800.1</v>
      </c>
      <c r="G35" s="26">
        <v>44845</v>
      </c>
      <c r="H35" s="76">
        <f t="shared" si="3"/>
        <v>0</v>
      </c>
      <c r="I35" s="5">
        <f t="shared" si="5"/>
        <v>0</v>
      </c>
      <c r="L35" s="33"/>
      <c r="M35" s="262">
        <v>44843</v>
      </c>
      <c r="N35" s="34">
        <f t="shared" si="6"/>
        <v>237</v>
      </c>
      <c r="O35" s="37">
        <v>0</v>
      </c>
      <c r="P35" s="35">
        <v>237</v>
      </c>
      <c r="Q35" s="40">
        <f t="shared" si="0"/>
        <v>0</v>
      </c>
      <c r="R35" s="41"/>
    </row>
    <row r="36" spans="1:18" ht="15.6" x14ac:dyDescent="0.3">
      <c r="A36" s="104">
        <v>33</v>
      </c>
      <c r="B36" s="105">
        <f t="shared" si="1"/>
        <v>2800.1</v>
      </c>
      <c r="C36" s="35">
        <v>2932</v>
      </c>
      <c r="D36" s="34">
        <f t="shared" si="2"/>
        <v>2800.1</v>
      </c>
      <c r="E36" s="36">
        <v>44845</v>
      </c>
      <c r="F36" s="37">
        <v>2801</v>
      </c>
      <c r="G36" s="26">
        <v>44846</v>
      </c>
      <c r="H36" s="76">
        <f t="shared" si="3"/>
        <v>0.90000000000009095</v>
      </c>
      <c r="I36" s="5">
        <f t="shared" si="5"/>
        <v>0</v>
      </c>
      <c r="L36" s="33"/>
      <c r="M36" s="262">
        <v>44844</v>
      </c>
      <c r="N36" s="34">
        <f t="shared" si="6"/>
        <v>237</v>
      </c>
      <c r="O36" s="37">
        <v>0</v>
      </c>
      <c r="P36" s="35">
        <v>237</v>
      </c>
      <c r="Q36" s="40">
        <f t="shared" si="0"/>
        <v>0</v>
      </c>
      <c r="R36" s="41"/>
    </row>
    <row r="37" spans="1:18" ht="15.6" x14ac:dyDescent="0.3">
      <c r="A37" s="104">
        <v>34</v>
      </c>
      <c r="B37" s="105">
        <f t="shared" si="1"/>
        <v>2801</v>
      </c>
      <c r="C37" s="35">
        <v>2936</v>
      </c>
      <c r="D37" s="34">
        <f t="shared" si="2"/>
        <v>2801</v>
      </c>
      <c r="E37" s="36">
        <v>44846</v>
      </c>
      <c r="F37" s="37">
        <v>2804</v>
      </c>
      <c r="G37" s="26">
        <v>44847</v>
      </c>
      <c r="H37" s="76">
        <f t="shared" si="3"/>
        <v>3</v>
      </c>
      <c r="I37" s="5">
        <f t="shared" si="5"/>
        <v>4</v>
      </c>
      <c r="L37" s="33"/>
      <c r="M37" s="262">
        <v>44845</v>
      </c>
      <c r="N37" s="34">
        <f t="shared" si="6"/>
        <v>237</v>
      </c>
      <c r="O37" s="37">
        <v>0</v>
      </c>
      <c r="P37" s="35">
        <v>224</v>
      </c>
      <c r="Q37" s="40">
        <f t="shared" si="0"/>
        <v>13</v>
      </c>
      <c r="R37" s="41"/>
    </row>
    <row r="38" spans="1:18" ht="15.6" x14ac:dyDescent="0.3">
      <c r="A38" s="104">
        <v>35</v>
      </c>
      <c r="B38" s="105">
        <f t="shared" si="1"/>
        <v>2804</v>
      </c>
      <c r="C38" s="35">
        <v>2940</v>
      </c>
      <c r="D38" s="34">
        <f t="shared" si="2"/>
        <v>2804</v>
      </c>
      <c r="E38" s="36">
        <v>44847</v>
      </c>
      <c r="F38" s="37">
        <v>2804.1</v>
      </c>
      <c r="G38" s="26">
        <v>44848</v>
      </c>
      <c r="H38" s="76">
        <f t="shared" si="3"/>
        <v>9.9999999999909051E-2</v>
      </c>
      <c r="I38" s="5">
        <f t="shared" si="5"/>
        <v>4</v>
      </c>
      <c r="L38" s="33"/>
      <c r="M38" s="262">
        <v>44846</v>
      </c>
      <c r="N38" s="34">
        <f t="shared" si="6"/>
        <v>224</v>
      </c>
      <c r="O38" s="37">
        <v>0</v>
      </c>
      <c r="P38" s="35">
        <v>206</v>
      </c>
      <c r="Q38" s="40">
        <f t="shared" si="0"/>
        <v>18</v>
      </c>
      <c r="R38" s="41"/>
    </row>
    <row r="39" spans="1:18" ht="15.6" x14ac:dyDescent="0.3">
      <c r="A39" s="104">
        <v>36</v>
      </c>
      <c r="B39" s="105">
        <f t="shared" si="1"/>
        <v>2804.1</v>
      </c>
      <c r="C39" s="35">
        <v>2941</v>
      </c>
      <c r="D39" s="34">
        <f t="shared" si="2"/>
        <v>2804.1</v>
      </c>
      <c r="E39" s="36">
        <v>44848</v>
      </c>
      <c r="F39" s="37">
        <v>2808.6</v>
      </c>
      <c r="G39" s="26">
        <v>44849</v>
      </c>
      <c r="H39" s="76">
        <f t="shared" si="3"/>
        <v>4.5</v>
      </c>
      <c r="I39" s="5">
        <f t="shared" si="5"/>
        <v>1</v>
      </c>
      <c r="L39" s="33"/>
      <c r="M39" s="262">
        <v>44847</v>
      </c>
      <c r="N39" s="34">
        <f t="shared" si="6"/>
        <v>206</v>
      </c>
      <c r="O39" s="37">
        <v>0</v>
      </c>
      <c r="P39" s="35">
        <v>206</v>
      </c>
      <c r="Q39" s="40">
        <f t="shared" si="0"/>
        <v>0</v>
      </c>
      <c r="R39" s="41"/>
    </row>
    <row r="40" spans="1:18" ht="15.6" x14ac:dyDescent="0.3">
      <c r="A40" s="104">
        <v>37</v>
      </c>
      <c r="B40" s="105">
        <f t="shared" si="1"/>
        <v>2808.6</v>
      </c>
      <c r="C40" s="35">
        <v>2947</v>
      </c>
      <c r="D40" s="34">
        <f t="shared" si="2"/>
        <v>2808.6</v>
      </c>
      <c r="E40" s="36">
        <v>44849</v>
      </c>
      <c r="F40" s="37">
        <v>2808.6</v>
      </c>
      <c r="G40" s="26">
        <v>44850</v>
      </c>
      <c r="H40" s="76">
        <f t="shared" si="3"/>
        <v>0</v>
      </c>
      <c r="I40" s="5">
        <f t="shared" si="5"/>
        <v>6</v>
      </c>
      <c r="L40" s="33"/>
      <c r="M40" s="262">
        <v>44848</v>
      </c>
      <c r="N40" s="34">
        <f t="shared" si="6"/>
        <v>206</v>
      </c>
      <c r="O40" s="37">
        <v>0</v>
      </c>
      <c r="P40" s="35">
        <v>181</v>
      </c>
      <c r="Q40" s="40">
        <f t="shared" si="0"/>
        <v>25</v>
      </c>
      <c r="R40" s="41"/>
    </row>
    <row r="41" spans="1:18" ht="15.6" x14ac:dyDescent="0.3">
      <c r="A41" s="104">
        <v>38</v>
      </c>
      <c r="B41" s="105">
        <f t="shared" si="1"/>
        <v>2808.6</v>
      </c>
      <c r="C41" s="35">
        <v>2947</v>
      </c>
      <c r="D41" s="34">
        <f t="shared" si="2"/>
        <v>2808.6</v>
      </c>
      <c r="E41" s="36">
        <v>44850</v>
      </c>
      <c r="F41" s="37">
        <v>2808.9</v>
      </c>
      <c r="G41" s="26">
        <v>44851</v>
      </c>
      <c r="H41" s="76">
        <f t="shared" si="3"/>
        <v>0.3000000000001819</v>
      </c>
      <c r="I41" s="5">
        <f t="shared" si="5"/>
        <v>0</v>
      </c>
      <c r="L41" s="33"/>
      <c r="M41" s="262">
        <v>44849</v>
      </c>
      <c r="N41" s="34">
        <f t="shared" si="6"/>
        <v>181</v>
      </c>
      <c r="O41" s="37">
        <v>0</v>
      </c>
      <c r="P41" s="35">
        <v>181</v>
      </c>
      <c r="Q41" s="40">
        <f t="shared" si="0"/>
        <v>0</v>
      </c>
      <c r="R41" s="41"/>
    </row>
    <row r="42" spans="1:18" ht="15.6" x14ac:dyDescent="0.3">
      <c r="A42" s="104">
        <v>39</v>
      </c>
      <c r="B42" s="105">
        <f t="shared" si="1"/>
        <v>2808.9</v>
      </c>
      <c r="C42" s="35">
        <v>2949</v>
      </c>
      <c r="D42" s="34">
        <f t="shared" si="2"/>
        <v>2808.9</v>
      </c>
      <c r="E42" s="36">
        <v>44851</v>
      </c>
      <c r="F42" s="37">
        <v>2809</v>
      </c>
      <c r="G42" s="26">
        <v>44852</v>
      </c>
      <c r="H42" s="76">
        <f t="shared" si="3"/>
        <v>9.9999999999909051E-2</v>
      </c>
      <c r="I42" s="5">
        <f t="shared" si="5"/>
        <v>2</v>
      </c>
      <c r="L42" s="33"/>
      <c r="M42" s="262">
        <v>44850</v>
      </c>
      <c r="N42" s="34">
        <f t="shared" si="6"/>
        <v>181</v>
      </c>
      <c r="O42" s="37">
        <v>0</v>
      </c>
      <c r="P42" s="35">
        <v>181</v>
      </c>
      <c r="Q42" s="40">
        <f t="shared" si="0"/>
        <v>0</v>
      </c>
      <c r="R42" s="41"/>
    </row>
    <row r="43" spans="1:18" ht="15.6" x14ac:dyDescent="0.3">
      <c r="A43" s="104">
        <v>40</v>
      </c>
      <c r="B43" s="105">
        <f t="shared" si="1"/>
        <v>2809</v>
      </c>
      <c r="C43" s="35">
        <v>2950</v>
      </c>
      <c r="D43" s="34">
        <f t="shared" si="2"/>
        <v>2809</v>
      </c>
      <c r="E43" s="36">
        <v>44852</v>
      </c>
      <c r="F43" s="37">
        <v>2814.9</v>
      </c>
      <c r="G43" s="26">
        <v>44853</v>
      </c>
      <c r="H43" s="76">
        <f t="shared" si="3"/>
        <v>5.9000000000000909</v>
      </c>
      <c r="I43" s="5">
        <f t="shared" si="5"/>
        <v>1</v>
      </c>
      <c r="L43" s="33"/>
      <c r="M43" s="262">
        <v>44851</v>
      </c>
      <c r="N43" s="34">
        <f t="shared" si="6"/>
        <v>181</v>
      </c>
      <c r="O43" s="37">
        <v>0</v>
      </c>
      <c r="P43" s="35">
        <v>181</v>
      </c>
      <c r="Q43" s="40">
        <f t="shared" si="0"/>
        <v>0</v>
      </c>
      <c r="R43" s="41"/>
    </row>
    <row r="44" spans="1:18" ht="15.6" x14ac:dyDescent="0.3">
      <c r="A44" s="104">
        <v>41</v>
      </c>
      <c r="B44" s="105">
        <f t="shared" si="1"/>
        <v>2814.9</v>
      </c>
      <c r="C44" s="35">
        <v>2952</v>
      </c>
      <c r="D44" s="34">
        <f t="shared" si="2"/>
        <v>2814.9</v>
      </c>
      <c r="E44" s="36">
        <v>44853</v>
      </c>
      <c r="F44" s="37">
        <v>2817.2</v>
      </c>
      <c r="G44" s="26">
        <v>44854</v>
      </c>
      <c r="H44" s="76">
        <f t="shared" si="3"/>
        <v>2.2999999999997272</v>
      </c>
      <c r="I44" s="5">
        <f t="shared" si="5"/>
        <v>2</v>
      </c>
      <c r="L44" s="33"/>
      <c r="M44" s="262">
        <v>44852</v>
      </c>
      <c r="N44" s="34">
        <f t="shared" si="6"/>
        <v>181</v>
      </c>
      <c r="O44" s="37">
        <v>0</v>
      </c>
      <c r="P44" s="35">
        <v>156</v>
      </c>
      <c r="Q44" s="40">
        <f t="shared" si="0"/>
        <v>25</v>
      </c>
      <c r="R44" s="41"/>
    </row>
    <row r="45" spans="1:18" ht="15.6" x14ac:dyDescent="0.3">
      <c r="A45" s="104">
        <v>42</v>
      </c>
      <c r="B45" s="105">
        <f t="shared" si="1"/>
        <v>2817.2</v>
      </c>
      <c r="C45" s="35">
        <v>2955</v>
      </c>
      <c r="D45" s="34">
        <f t="shared" si="2"/>
        <v>2817.2</v>
      </c>
      <c r="E45" s="36">
        <v>44854</v>
      </c>
      <c r="F45" s="37">
        <v>2817.2</v>
      </c>
      <c r="G45" s="26">
        <v>44855</v>
      </c>
      <c r="H45" s="76">
        <f t="shared" si="3"/>
        <v>0</v>
      </c>
      <c r="I45" s="5">
        <f t="shared" si="5"/>
        <v>3</v>
      </c>
      <c r="L45" s="33"/>
      <c r="M45" s="262">
        <v>44853</v>
      </c>
      <c r="N45" s="34">
        <f t="shared" si="6"/>
        <v>156</v>
      </c>
      <c r="O45" s="37">
        <v>0</v>
      </c>
      <c r="P45" s="35">
        <v>131</v>
      </c>
      <c r="Q45" s="40">
        <f t="shared" si="0"/>
        <v>25</v>
      </c>
      <c r="R45" s="41"/>
    </row>
    <row r="46" spans="1:18" ht="15.6" x14ac:dyDescent="0.3">
      <c r="A46" s="104">
        <v>43</v>
      </c>
      <c r="B46" s="105">
        <f t="shared" si="1"/>
        <v>2817.2</v>
      </c>
      <c r="C46" s="35">
        <v>2955</v>
      </c>
      <c r="D46" s="34">
        <f t="shared" si="2"/>
        <v>2817.2</v>
      </c>
      <c r="E46" s="36">
        <v>44855</v>
      </c>
      <c r="F46" s="37">
        <v>2817.3</v>
      </c>
      <c r="G46" s="26">
        <v>44856</v>
      </c>
      <c r="H46" s="76">
        <f t="shared" si="3"/>
        <v>0.1000000000003638</v>
      </c>
      <c r="I46" s="5">
        <f t="shared" si="5"/>
        <v>0</v>
      </c>
      <c r="L46" s="33"/>
      <c r="M46" s="262">
        <v>44854</v>
      </c>
      <c r="N46" s="34">
        <f t="shared" si="6"/>
        <v>131</v>
      </c>
      <c r="O46" s="37">
        <v>0</v>
      </c>
      <c r="P46" s="35">
        <v>131</v>
      </c>
      <c r="Q46" s="40">
        <f t="shared" si="0"/>
        <v>0</v>
      </c>
      <c r="R46" s="41"/>
    </row>
    <row r="47" spans="1:18" ht="15.6" x14ac:dyDescent="0.3">
      <c r="A47" s="104">
        <v>44</v>
      </c>
      <c r="B47" s="105">
        <f t="shared" si="1"/>
        <v>2817.3</v>
      </c>
      <c r="C47" s="35">
        <v>2955</v>
      </c>
      <c r="D47" s="34">
        <f t="shared" si="2"/>
        <v>2817.3</v>
      </c>
      <c r="E47" s="36">
        <v>44856</v>
      </c>
      <c r="F47" s="37">
        <v>2817.3</v>
      </c>
      <c r="G47" s="26">
        <v>44857</v>
      </c>
      <c r="H47" s="76">
        <f t="shared" si="3"/>
        <v>0</v>
      </c>
      <c r="I47" s="5">
        <f t="shared" si="5"/>
        <v>0</v>
      </c>
      <c r="L47" s="33"/>
      <c r="M47" s="262">
        <v>44855</v>
      </c>
      <c r="N47" s="34">
        <f t="shared" si="6"/>
        <v>131</v>
      </c>
      <c r="O47" s="37">
        <v>0</v>
      </c>
      <c r="P47" s="35">
        <v>131</v>
      </c>
      <c r="Q47" s="40">
        <f t="shared" si="0"/>
        <v>0</v>
      </c>
      <c r="R47" s="41"/>
    </row>
    <row r="48" spans="1:18" ht="15.6" x14ac:dyDescent="0.3">
      <c r="A48" s="104">
        <v>45</v>
      </c>
      <c r="B48" s="105">
        <f t="shared" si="1"/>
        <v>2817.3</v>
      </c>
      <c r="C48" s="35">
        <v>2955</v>
      </c>
      <c r="D48" s="34">
        <f t="shared" si="2"/>
        <v>2817.3</v>
      </c>
      <c r="E48" s="36">
        <v>44857</v>
      </c>
      <c r="F48" s="37">
        <v>2817.3</v>
      </c>
      <c r="G48" s="26">
        <v>44858</v>
      </c>
      <c r="H48" s="76">
        <f t="shared" si="3"/>
        <v>0</v>
      </c>
      <c r="I48" s="5">
        <f t="shared" si="5"/>
        <v>0</v>
      </c>
      <c r="L48" s="33"/>
      <c r="M48" s="262">
        <v>44856</v>
      </c>
      <c r="N48" s="34">
        <f t="shared" si="6"/>
        <v>131</v>
      </c>
      <c r="O48" s="37">
        <v>0</v>
      </c>
      <c r="P48" s="35">
        <v>131</v>
      </c>
      <c r="Q48" s="40">
        <f t="shared" si="0"/>
        <v>0</v>
      </c>
      <c r="R48" s="41"/>
    </row>
    <row r="49" spans="1:18" ht="15.6" x14ac:dyDescent="0.3">
      <c r="A49" s="104">
        <v>46</v>
      </c>
      <c r="B49" s="105">
        <f t="shared" si="1"/>
        <v>2817.3</v>
      </c>
      <c r="C49" s="35">
        <v>2955</v>
      </c>
      <c r="D49" s="34">
        <f t="shared" si="2"/>
        <v>2817.3</v>
      </c>
      <c r="E49" s="36">
        <v>44858</v>
      </c>
      <c r="F49" s="37">
        <v>2817.3</v>
      </c>
      <c r="G49" s="26">
        <v>44859</v>
      </c>
      <c r="H49" s="76">
        <f t="shared" si="3"/>
        <v>0</v>
      </c>
      <c r="I49" s="5">
        <f t="shared" si="5"/>
        <v>0</v>
      </c>
      <c r="L49" s="33"/>
      <c r="M49" s="262">
        <v>44857</v>
      </c>
      <c r="N49" s="34">
        <f t="shared" si="6"/>
        <v>131</v>
      </c>
      <c r="O49" s="37">
        <v>0</v>
      </c>
      <c r="P49" s="35">
        <v>131</v>
      </c>
      <c r="Q49" s="40">
        <f t="shared" si="0"/>
        <v>0</v>
      </c>
      <c r="R49" s="41"/>
    </row>
    <row r="50" spans="1:18" ht="15.6" x14ac:dyDescent="0.3">
      <c r="A50" s="104">
        <v>47</v>
      </c>
      <c r="B50" s="105">
        <f t="shared" si="1"/>
        <v>2817.3</v>
      </c>
      <c r="C50" s="35">
        <v>2955</v>
      </c>
      <c r="D50" s="34">
        <f t="shared" si="2"/>
        <v>2817.3</v>
      </c>
      <c r="E50" s="36">
        <v>44859</v>
      </c>
      <c r="F50" s="37">
        <v>2817.3</v>
      </c>
      <c r="G50" s="26">
        <v>44860</v>
      </c>
      <c r="H50" s="76">
        <f t="shared" si="3"/>
        <v>0</v>
      </c>
      <c r="I50" s="5">
        <f t="shared" si="5"/>
        <v>0</v>
      </c>
      <c r="L50" s="33"/>
      <c r="M50" s="262">
        <v>44858</v>
      </c>
      <c r="N50" s="34">
        <f t="shared" si="6"/>
        <v>131</v>
      </c>
      <c r="O50" s="37">
        <v>0</v>
      </c>
      <c r="P50" s="35">
        <v>131</v>
      </c>
      <c r="Q50" s="40">
        <f t="shared" si="0"/>
        <v>0</v>
      </c>
      <c r="R50" s="41"/>
    </row>
    <row r="51" spans="1:18" ht="15.6" x14ac:dyDescent="0.3">
      <c r="A51" s="104">
        <v>48</v>
      </c>
      <c r="B51" s="105">
        <f t="shared" si="1"/>
        <v>2817.3</v>
      </c>
      <c r="C51" s="35">
        <v>2956</v>
      </c>
      <c r="D51" s="34">
        <f t="shared" si="2"/>
        <v>2817.3</v>
      </c>
      <c r="E51" s="36">
        <v>44860</v>
      </c>
      <c r="F51" s="37">
        <v>2820.6</v>
      </c>
      <c r="G51" s="26">
        <v>44861</v>
      </c>
      <c r="H51" s="76">
        <f t="shared" si="3"/>
        <v>3.2999999999997272</v>
      </c>
      <c r="I51" s="5">
        <f t="shared" si="5"/>
        <v>1</v>
      </c>
      <c r="L51" s="33"/>
      <c r="M51" s="262">
        <v>44859</v>
      </c>
      <c r="N51" s="34">
        <f t="shared" si="6"/>
        <v>131</v>
      </c>
      <c r="O51" s="37">
        <v>0</v>
      </c>
      <c r="P51" s="35">
        <v>131</v>
      </c>
      <c r="Q51" s="40">
        <f t="shared" si="0"/>
        <v>0</v>
      </c>
      <c r="R51" s="41"/>
    </row>
    <row r="52" spans="1:18" ht="15.6" x14ac:dyDescent="0.3">
      <c r="A52" s="104">
        <v>49</v>
      </c>
      <c r="B52" s="105">
        <f t="shared" si="1"/>
        <v>2820.6</v>
      </c>
      <c r="C52" s="35">
        <v>2958</v>
      </c>
      <c r="D52" s="34">
        <f t="shared" si="2"/>
        <v>2820.6</v>
      </c>
      <c r="E52" s="36">
        <v>44861</v>
      </c>
      <c r="F52" s="37">
        <v>2820.6</v>
      </c>
      <c r="G52" s="26">
        <v>44862</v>
      </c>
      <c r="H52" s="76">
        <f t="shared" si="3"/>
        <v>0</v>
      </c>
      <c r="I52" s="5">
        <f t="shared" si="5"/>
        <v>2</v>
      </c>
      <c r="L52" s="33"/>
      <c r="M52" s="262">
        <v>44860</v>
      </c>
      <c r="N52" s="34">
        <f t="shared" si="6"/>
        <v>131</v>
      </c>
      <c r="O52" s="37">
        <v>0</v>
      </c>
      <c r="P52" s="35">
        <v>112</v>
      </c>
      <c r="Q52" s="40">
        <f t="shared" si="0"/>
        <v>19</v>
      </c>
      <c r="R52" s="41"/>
    </row>
    <row r="53" spans="1:18" ht="15.6" x14ac:dyDescent="0.3">
      <c r="A53" s="104">
        <v>50</v>
      </c>
      <c r="B53" s="105">
        <f t="shared" si="1"/>
        <v>2820.6</v>
      </c>
      <c r="C53" s="35">
        <v>2958</v>
      </c>
      <c r="D53" s="34">
        <f t="shared" si="2"/>
        <v>2820.6</v>
      </c>
      <c r="E53" s="36">
        <v>44862</v>
      </c>
      <c r="F53" s="37">
        <v>2820.6</v>
      </c>
      <c r="G53" s="26">
        <v>44863</v>
      </c>
      <c r="H53" s="76">
        <f t="shared" si="3"/>
        <v>0</v>
      </c>
      <c r="I53" s="5">
        <f t="shared" si="5"/>
        <v>0</v>
      </c>
      <c r="L53" s="33"/>
      <c r="M53" s="262">
        <v>44861</v>
      </c>
      <c r="N53" s="34">
        <f t="shared" si="6"/>
        <v>112</v>
      </c>
      <c r="O53" s="37">
        <v>0</v>
      </c>
      <c r="P53" s="35">
        <v>112</v>
      </c>
      <c r="Q53" s="40">
        <f t="shared" si="0"/>
        <v>0</v>
      </c>
      <c r="R53" s="41"/>
    </row>
    <row r="54" spans="1:18" ht="15.6" x14ac:dyDescent="0.3">
      <c r="A54" s="104">
        <v>51</v>
      </c>
      <c r="B54" s="105">
        <f t="shared" si="1"/>
        <v>2820.6</v>
      </c>
      <c r="C54" s="35">
        <v>2958</v>
      </c>
      <c r="D54" s="34">
        <f t="shared" si="2"/>
        <v>2820.6</v>
      </c>
      <c r="E54" s="36">
        <v>44863</v>
      </c>
      <c r="F54" s="37">
        <v>2820.6</v>
      </c>
      <c r="G54" s="26">
        <v>44864</v>
      </c>
      <c r="H54" s="76">
        <f t="shared" si="3"/>
        <v>0</v>
      </c>
      <c r="I54" s="5">
        <f t="shared" si="5"/>
        <v>0</v>
      </c>
      <c r="L54" s="33"/>
      <c r="M54" s="262">
        <v>44862</v>
      </c>
      <c r="N54" s="34">
        <f t="shared" si="6"/>
        <v>112</v>
      </c>
      <c r="O54" s="37">
        <v>0</v>
      </c>
      <c r="P54" s="35">
        <v>112</v>
      </c>
      <c r="Q54" s="40">
        <f t="shared" si="0"/>
        <v>0</v>
      </c>
      <c r="R54" s="41"/>
    </row>
    <row r="55" spans="1:18" ht="15.6" x14ac:dyDescent="0.3">
      <c r="A55" s="104">
        <v>52</v>
      </c>
      <c r="B55" s="105">
        <f t="shared" si="1"/>
        <v>2820.6</v>
      </c>
      <c r="C55" s="35">
        <v>2958</v>
      </c>
      <c r="D55" s="34">
        <f t="shared" si="2"/>
        <v>2820.6</v>
      </c>
      <c r="E55" s="36">
        <v>44864</v>
      </c>
      <c r="F55" s="37">
        <v>2820.6</v>
      </c>
      <c r="G55" s="26">
        <v>44865</v>
      </c>
      <c r="H55" s="76">
        <f t="shared" si="3"/>
        <v>0</v>
      </c>
      <c r="I55" s="5">
        <f t="shared" si="5"/>
        <v>0</v>
      </c>
      <c r="L55" s="33"/>
      <c r="M55" s="262">
        <v>44863</v>
      </c>
      <c r="N55" s="34">
        <f t="shared" si="6"/>
        <v>112</v>
      </c>
      <c r="O55" s="37">
        <v>0</v>
      </c>
      <c r="P55" s="35">
        <v>112</v>
      </c>
      <c r="Q55" s="40">
        <f t="shared" si="0"/>
        <v>0</v>
      </c>
      <c r="R55" s="41"/>
    </row>
    <row r="56" spans="1:18" ht="15.6" x14ac:dyDescent="0.3">
      <c r="A56" s="104">
        <v>53</v>
      </c>
      <c r="B56" s="105">
        <f t="shared" si="1"/>
        <v>2820.6</v>
      </c>
      <c r="C56" s="35">
        <v>2958</v>
      </c>
      <c r="D56" s="34">
        <f t="shared" si="2"/>
        <v>2820.6</v>
      </c>
      <c r="E56" s="36">
        <v>44865</v>
      </c>
      <c r="F56" s="37">
        <v>2820.9</v>
      </c>
      <c r="G56" s="26">
        <v>44866</v>
      </c>
      <c r="H56" s="76">
        <f t="shared" si="3"/>
        <v>0.3000000000001819</v>
      </c>
      <c r="I56" s="5">
        <f t="shared" si="5"/>
        <v>0</v>
      </c>
      <c r="L56" s="33"/>
      <c r="M56" s="262">
        <v>44864</v>
      </c>
      <c r="N56" s="34">
        <f t="shared" si="6"/>
        <v>112</v>
      </c>
      <c r="O56" s="37">
        <v>0</v>
      </c>
      <c r="P56" s="35">
        <v>112</v>
      </c>
      <c r="Q56" s="40">
        <f t="shared" si="0"/>
        <v>0</v>
      </c>
      <c r="R56" s="41"/>
    </row>
    <row r="57" spans="1:18" ht="15.6" x14ac:dyDescent="0.3">
      <c r="A57" s="104">
        <v>54</v>
      </c>
      <c r="B57" s="105">
        <f t="shared" si="1"/>
        <v>2820.9</v>
      </c>
      <c r="C57" s="35">
        <v>2961</v>
      </c>
      <c r="D57" s="34">
        <f t="shared" si="2"/>
        <v>2820.9</v>
      </c>
      <c r="E57" s="36">
        <v>44866</v>
      </c>
      <c r="F57" s="37">
        <v>2820.9</v>
      </c>
      <c r="G57" s="26">
        <v>44867</v>
      </c>
      <c r="H57" s="76">
        <f t="shared" si="3"/>
        <v>0</v>
      </c>
      <c r="I57" s="5">
        <f t="shared" si="5"/>
        <v>3</v>
      </c>
      <c r="L57" s="33"/>
      <c r="M57" s="262">
        <v>44865</v>
      </c>
      <c r="N57" s="34">
        <f t="shared" si="6"/>
        <v>112</v>
      </c>
      <c r="O57" s="37">
        <v>0</v>
      </c>
      <c r="P57" s="35">
        <v>112</v>
      </c>
      <c r="Q57" s="40">
        <f t="shared" si="0"/>
        <v>0</v>
      </c>
      <c r="R57" s="41"/>
    </row>
    <row r="58" spans="1:18" ht="15.6" x14ac:dyDescent="0.3">
      <c r="A58" s="104">
        <v>55</v>
      </c>
      <c r="B58" s="105">
        <f t="shared" si="1"/>
        <v>2820.9</v>
      </c>
      <c r="C58" s="35">
        <v>2964</v>
      </c>
      <c r="D58" s="34">
        <f t="shared" si="2"/>
        <v>2820.9</v>
      </c>
      <c r="E58" s="36">
        <v>44867</v>
      </c>
      <c r="F58" s="37">
        <v>2820.9</v>
      </c>
      <c r="G58" s="26">
        <v>44868</v>
      </c>
      <c r="H58" s="76">
        <f t="shared" si="3"/>
        <v>0</v>
      </c>
      <c r="I58" s="5">
        <f t="shared" si="5"/>
        <v>3</v>
      </c>
      <c r="L58" s="33"/>
      <c r="M58" s="262">
        <v>44866</v>
      </c>
      <c r="N58" s="34">
        <f t="shared" si="6"/>
        <v>112</v>
      </c>
      <c r="O58" s="37">
        <v>0</v>
      </c>
      <c r="P58" s="35">
        <v>112</v>
      </c>
      <c r="Q58" s="40">
        <f t="shared" si="0"/>
        <v>0</v>
      </c>
      <c r="R58" s="41"/>
    </row>
    <row r="59" spans="1:18" ht="15.6" x14ac:dyDescent="0.3">
      <c r="A59" s="104">
        <v>56</v>
      </c>
      <c r="B59" s="105">
        <f t="shared" si="1"/>
        <v>2820.9</v>
      </c>
      <c r="C59" s="35">
        <v>2964</v>
      </c>
      <c r="D59" s="34">
        <f t="shared" si="2"/>
        <v>2820.9</v>
      </c>
      <c r="E59" s="36">
        <v>44868</v>
      </c>
      <c r="F59" s="37">
        <v>2820.9</v>
      </c>
      <c r="G59" s="26">
        <v>44869</v>
      </c>
      <c r="H59" s="76">
        <f t="shared" si="3"/>
        <v>0</v>
      </c>
      <c r="I59" s="5">
        <f t="shared" si="5"/>
        <v>0</v>
      </c>
      <c r="L59" s="33"/>
      <c r="M59" s="262">
        <v>44867</v>
      </c>
      <c r="N59" s="34">
        <f t="shared" si="6"/>
        <v>112</v>
      </c>
      <c r="O59" s="37">
        <v>0</v>
      </c>
      <c r="P59" s="35">
        <v>112</v>
      </c>
      <c r="Q59" s="40">
        <f t="shared" si="0"/>
        <v>0</v>
      </c>
      <c r="R59" s="41"/>
    </row>
    <row r="60" spans="1:18" ht="15.6" x14ac:dyDescent="0.3">
      <c r="A60" s="104">
        <v>57</v>
      </c>
      <c r="B60" s="105">
        <f t="shared" si="1"/>
        <v>2820.9</v>
      </c>
      <c r="C60" s="35">
        <v>2964</v>
      </c>
      <c r="D60" s="34">
        <f t="shared" si="2"/>
        <v>2820.9</v>
      </c>
      <c r="E60" s="36">
        <v>44869</v>
      </c>
      <c r="F60" s="37">
        <v>2821.2</v>
      </c>
      <c r="G60" s="26">
        <v>44870</v>
      </c>
      <c r="H60" s="76">
        <f t="shared" si="3"/>
        <v>0.29999999999972715</v>
      </c>
      <c r="I60" s="5">
        <f t="shared" si="5"/>
        <v>0</v>
      </c>
      <c r="L60" s="33"/>
      <c r="M60" s="262">
        <v>44868</v>
      </c>
      <c r="N60" s="34">
        <f t="shared" si="6"/>
        <v>112</v>
      </c>
      <c r="O60" s="37">
        <v>0</v>
      </c>
      <c r="P60" s="35">
        <v>112</v>
      </c>
      <c r="Q60" s="40">
        <f t="shared" si="0"/>
        <v>0</v>
      </c>
      <c r="R60" s="41"/>
    </row>
    <row r="61" spans="1:18" ht="15.6" x14ac:dyDescent="0.3">
      <c r="A61" s="104">
        <v>58</v>
      </c>
      <c r="B61" s="105">
        <f t="shared" si="1"/>
        <v>2821.2</v>
      </c>
      <c r="C61" s="35">
        <v>2966</v>
      </c>
      <c r="D61" s="34">
        <f t="shared" si="2"/>
        <v>2821.2</v>
      </c>
      <c r="E61" s="36">
        <v>44870</v>
      </c>
      <c r="F61" s="37">
        <v>2821.2</v>
      </c>
      <c r="G61" s="26">
        <v>44871</v>
      </c>
      <c r="H61" s="76">
        <f t="shared" si="3"/>
        <v>0</v>
      </c>
      <c r="I61" s="5">
        <f t="shared" si="5"/>
        <v>2</v>
      </c>
      <c r="L61" s="33"/>
      <c r="M61" s="262">
        <v>44869</v>
      </c>
      <c r="N61" s="34">
        <f t="shared" si="6"/>
        <v>112</v>
      </c>
      <c r="O61" s="37">
        <v>0</v>
      </c>
      <c r="P61" s="35">
        <v>112</v>
      </c>
      <c r="Q61" s="40">
        <f t="shared" si="0"/>
        <v>0</v>
      </c>
      <c r="R61" s="41"/>
    </row>
    <row r="62" spans="1:18" ht="15.6" x14ac:dyDescent="0.3">
      <c r="A62" s="104">
        <v>59</v>
      </c>
      <c r="B62" s="105">
        <f t="shared" si="1"/>
        <v>2821.2</v>
      </c>
      <c r="C62" s="35">
        <v>2966</v>
      </c>
      <c r="D62" s="34">
        <f t="shared" si="2"/>
        <v>2821.2</v>
      </c>
      <c r="E62" s="36">
        <v>44871</v>
      </c>
      <c r="F62" s="37">
        <v>2821.2</v>
      </c>
      <c r="G62" s="26">
        <v>44872</v>
      </c>
      <c r="H62" s="76">
        <f t="shared" si="3"/>
        <v>0</v>
      </c>
      <c r="I62" s="5">
        <f t="shared" si="5"/>
        <v>0</v>
      </c>
      <c r="L62" s="33"/>
      <c r="M62" s="262">
        <v>44870</v>
      </c>
      <c r="N62" s="34">
        <f t="shared" si="6"/>
        <v>112</v>
      </c>
      <c r="O62" s="37">
        <v>0</v>
      </c>
      <c r="P62" s="35">
        <v>112</v>
      </c>
      <c r="Q62" s="40">
        <f t="shared" si="0"/>
        <v>0</v>
      </c>
      <c r="R62" s="41"/>
    </row>
    <row r="63" spans="1:18" ht="15.6" x14ac:dyDescent="0.3">
      <c r="A63" s="104">
        <v>60</v>
      </c>
      <c r="B63" s="105">
        <f t="shared" si="1"/>
        <v>2821.2</v>
      </c>
      <c r="C63" s="35">
        <v>2966</v>
      </c>
      <c r="D63" s="34">
        <f t="shared" si="2"/>
        <v>2821.2</v>
      </c>
      <c r="E63" s="36">
        <v>44872</v>
      </c>
      <c r="F63" s="37">
        <v>2821.2</v>
      </c>
      <c r="G63" s="26">
        <v>44873</v>
      </c>
      <c r="H63" s="76">
        <f t="shared" si="3"/>
        <v>0</v>
      </c>
      <c r="I63" s="5">
        <f t="shared" si="5"/>
        <v>0</v>
      </c>
      <c r="L63" s="33"/>
      <c r="M63" s="262">
        <v>44871</v>
      </c>
      <c r="N63" s="34">
        <f t="shared" si="6"/>
        <v>112</v>
      </c>
      <c r="O63" s="37">
        <v>0</v>
      </c>
      <c r="P63" s="35">
        <v>112</v>
      </c>
      <c r="Q63" s="40">
        <f t="shared" si="0"/>
        <v>0</v>
      </c>
      <c r="R63" s="41"/>
    </row>
    <row r="64" spans="1:18" ht="15.6" x14ac:dyDescent="0.3">
      <c r="A64" s="104">
        <v>61</v>
      </c>
      <c r="B64" s="105">
        <f t="shared" si="1"/>
        <v>2821.2</v>
      </c>
      <c r="C64" s="35">
        <v>2966</v>
      </c>
      <c r="D64" s="34">
        <f t="shared" si="2"/>
        <v>2821.2</v>
      </c>
      <c r="E64" s="36">
        <v>44873</v>
      </c>
      <c r="F64" s="37">
        <v>2821.3</v>
      </c>
      <c r="G64" s="26">
        <v>44874</v>
      </c>
      <c r="H64" s="76">
        <f t="shared" si="3"/>
        <v>0.1000000000003638</v>
      </c>
      <c r="I64" s="5">
        <f t="shared" si="5"/>
        <v>0</v>
      </c>
      <c r="L64" s="33"/>
      <c r="M64" s="262">
        <v>44872</v>
      </c>
      <c r="N64" s="34">
        <f t="shared" si="6"/>
        <v>112</v>
      </c>
      <c r="O64" s="37">
        <v>0</v>
      </c>
      <c r="P64" s="35">
        <v>112</v>
      </c>
      <c r="Q64" s="40">
        <f t="shared" si="0"/>
        <v>0</v>
      </c>
      <c r="R64" s="41"/>
    </row>
    <row r="65" spans="1:18" ht="15.6" x14ac:dyDescent="0.3">
      <c r="A65" s="104">
        <v>62</v>
      </c>
      <c r="B65" s="105">
        <f t="shared" si="1"/>
        <v>2821.3</v>
      </c>
      <c r="C65" s="35">
        <v>2966</v>
      </c>
      <c r="D65" s="34">
        <f t="shared" si="2"/>
        <v>2821.3</v>
      </c>
      <c r="E65" s="36">
        <v>44874</v>
      </c>
      <c r="F65" s="37">
        <v>2821.3</v>
      </c>
      <c r="G65" s="26">
        <v>44875</v>
      </c>
      <c r="H65" s="76">
        <f t="shared" si="3"/>
        <v>0</v>
      </c>
      <c r="I65" s="5">
        <f t="shared" si="5"/>
        <v>0</v>
      </c>
      <c r="L65" s="33"/>
      <c r="M65" s="262">
        <v>44873</v>
      </c>
      <c r="N65" s="34">
        <f t="shared" si="6"/>
        <v>112</v>
      </c>
      <c r="O65" s="37">
        <v>0</v>
      </c>
      <c r="P65" s="35">
        <v>112</v>
      </c>
      <c r="Q65" s="40">
        <f t="shared" si="0"/>
        <v>0</v>
      </c>
      <c r="R65" s="41"/>
    </row>
    <row r="66" spans="1:18" ht="15.6" x14ac:dyDescent="0.3">
      <c r="A66" s="104">
        <v>63</v>
      </c>
      <c r="B66" s="105">
        <f t="shared" si="1"/>
        <v>2821.3</v>
      </c>
      <c r="C66" s="35">
        <v>2966</v>
      </c>
      <c r="D66" s="34">
        <f t="shared" si="2"/>
        <v>2821.3</v>
      </c>
      <c r="E66" s="36">
        <v>44875</v>
      </c>
      <c r="F66" s="37">
        <v>2821.3</v>
      </c>
      <c r="G66" s="26">
        <v>44876</v>
      </c>
      <c r="H66" s="76">
        <f t="shared" si="3"/>
        <v>0</v>
      </c>
      <c r="I66" s="5">
        <f t="shared" si="5"/>
        <v>0</v>
      </c>
      <c r="L66" s="33"/>
      <c r="M66" s="262">
        <v>44874</v>
      </c>
      <c r="N66" s="34">
        <f t="shared" si="6"/>
        <v>112</v>
      </c>
      <c r="O66" s="37">
        <v>0</v>
      </c>
      <c r="P66" s="35">
        <v>112</v>
      </c>
      <c r="Q66" s="40">
        <f t="shared" si="0"/>
        <v>0</v>
      </c>
      <c r="R66" s="41"/>
    </row>
    <row r="67" spans="1:18" ht="15.6" x14ac:dyDescent="0.3">
      <c r="A67" s="104">
        <v>64</v>
      </c>
      <c r="B67" s="105">
        <f t="shared" si="1"/>
        <v>2821.3</v>
      </c>
      <c r="C67" s="35">
        <v>2966</v>
      </c>
      <c r="D67" s="34">
        <f t="shared" si="2"/>
        <v>2821.3</v>
      </c>
      <c r="E67" s="36">
        <v>44876</v>
      </c>
      <c r="F67" s="37">
        <v>2821.4</v>
      </c>
      <c r="G67" s="26">
        <v>44877</v>
      </c>
      <c r="H67" s="76">
        <f t="shared" si="3"/>
        <v>9.9999999999909051E-2</v>
      </c>
      <c r="I67" s="5">
        <f t="shared" si="5"/>
        <v>0</v>
      </c>
      <c r="L67" s="33"/>
      <c r="M67" s="262">
        <v>44875</v>
      </c>
      <c r="N67" s="34">
        <f t="shared" si="6"/>
        <v>112</v>
      </c>
      <c r="O67" s="37">
        <v>0</v>
      </c>
      <c r="P67" s="35">
        <v>112</v>
      </c>
      <c r="Q67" s="40">
        <f t="shared" si="0"/>
        <v>0</v>
      </c>
      <c r="R67" s="41"/>
    </row>
    <row r="68" spans="1:18" ht="15.6" x14ac:dyDescent="0.3">
      <c r="A68" s="104">
        <v>65</v>
      </c>
      <c r="B68" s="105">
        <f t="shared" si="1"/>
        <v>2821.4</v>
      </c>
      <c r="C68" s="35">
        <v>2967</v>
      </c>
      <c r="D68" s="34">
        <f t="shared" si="2"/>
        <v>2821.4</v>
      </c>
      <c r="E68" s="36">
        <v>44877</v>
      </c>
      <c r="F68" s="37">
        <v>2821.4</v>
      </c>
      <c r="G68" s="26">
        <v>44878</v>
      </c>
      <c r="H68" s="76">
        <f t="shared" si="3"/>
        <v>0</v>
      </c>
      <c r="I68" s="5">
        <f t="shared" si="5"/>
        <v>1</v>
      </c>
      <c r="L68" s="33"/>
      <c r="M68" s="262">
        <v>44876</v>
      </c>
      <c r="N68" s="34">
        <f t="shared" si="6"/>
        <v>112</v>
      </c>
      <c r="O68" s="37">
        <v>0</v>
      </c>
      <c r="P68" s="35">
        <v>112</v>
      </c>
      <c r="Q68" s="40">
        <f t="shared" si="0"/>
        <v>0</v>
      </c>
      <c r="R68" s="41"/>
    </row>
    <row r="69" spans="1:18" ht="15.6" x14ac:dyDescent="0.3">
      <c r="A69" s="104">
        <v>66</v>
      </c>
      <c r="B69" s="105">
        <f t="shared" si="1"/>
        <v>2821.4</v>
      </c>
      <c r="C69" s="35">
        <v>2967</v>
      </c>
      <c r="D69" s="34">
        <f t="shared" si="2"/>
        <v>2821.4</v>
      </c>
      <c r="E69" s="36">
        <v>44878</v>
      </c>
      <c r="F69" s="37">
        <v>2821.4</v>
      </c>
      <c r="G69" s="26">
        <v>44879</v>
      </c>
      <c r="H69" s="76">
        <f t="shared" si="3"/>
        <v>0</v>
      </c>
      <c r="I69" s="5">
        <f t="shared" si="5"/>
        <v>0</v>
      </c>
      <c r="L69" s="33"/>
      <c r="M69" s="262">
        <v>44877</v>
      </c>
      <c r="N69" s="34">
        <f t="shared" si="6"/>
        <v>112</v>
      </c>
      <c r="O69" s="37">
        <v>0</v>
      </c>
      <c r="P69" s="35">
        <v>112</v>
      </c>
      <c r="Q69" s="40">
        <f t="shared" si="0"/>
        <v>0</v>
      </c>
      <c r="R69" s="41"/>
    </row>
    <row r="70" spans="1:18" ht="15.6" x14ac:dyDescent="0.3">
      <c r="A70" s="104">
        <v>67</v>
      </c>
      <c r="B70" s="105">
        <f t="shared" si="1"/>
        <v>2821.4</v>
      </c>
      <c r="C70" s="196">
        <v>2969</v>
      </c>
      <c r="D70" s="34">
        <f t="shared" si="2"/>
        <v>2821.4</v>
      </c>
      <c r="E70" s="36">
        <v>44879</v>
      </c>
      <c r="F70" s="37">
        <v>2821.4</v>
      </c>
      <c r="G70" s="26">
        <v>44880</v>
      </c>
      <c r="H70" s="76">
        <f t="shared" si="3"/>
        <v>0</v>
      </c>
      <c r="I70" s="5">
        <f t="shared" si="5"/>
        <v>2</v>
      </c>
      <c r="L70" s="33"/>
      <c r="M70" s="262">
        <v>44878</v>
      </c>
      <c r="N70" s="34">
        <f t="shared" si="6"/>
        <v>112</v>
      </c>
      <c r="O70" s="37">
        <v>0</v>
      </c>
      <c r="P70" s="35">
        <v>112</v>
      </c>
      <c r="Q70" s="40">
        <f t="shared" si="0"/>
        <v>0</v>
      </c>
      <c r="R70" s="41"/>
    </row>
    <row r="71" spans="1:18" ht="15.6" x14ac:dyDescent="0.3">
      <c r="A71" s="104">
        <v>68</v>
      </c>
      <c r="B71" s="105">
        <f t="shared" si="1"/>
        <v>2821.4</v>
      </c>
      <c r="C71" s="196">
        <v>2969</v>
      </c>
      <c r="D71" s="34">
        <f t="shared" si="2"/>
        <v>2821.4</v>
      </c>
      <c r="E71" s="36">
        <v>44880</v>
      </c>
      <c r="F71" s="37">
        <v>2821.5</v>
      </c>
      <c r="G71" s="26">
        <v>44881</v>
      </c>
      <c r="H71" s="76">
        <f t="shared" si="3"/>
        <v>9.9999999999909051E-2</v>
      </c>
      <c r="I71" s="5">
        <f t="shared" si="5"/>
        <v>0</v>
      </c>
      <c r="L71" s="33"/>
      <c r="M71" s="262">
        <v>44879</v>
      </c>
      <c r="N71" s="34">
        <v>112</v>
      </c>
      <c r="O71" s="37">
        <v>0</v>
      </c>
      <c r="P71" s="35">
        <v>112</v>
      </c>
      <c r="Q71" s="40">
        <f t="shared" si="0"/>
        <v>0</v>
      </c>
      <c r="R71" s="41"/>
    </row>
    <row r="72" spans="1:18" ht="15.6" x14ac:dyDescent="0.3">
      <c r="A72" s="104">
        <v>69</v>
      </c>
      <c r="B72" s="105">
        <f t="shared" si="1"/>
        <v>2821.5</v>
      </c>
      <c r="C72" s="35">
        <v>2970</v>
      </c>
      <c r="D72" s="34">
        <f t="shared" si="2"/>
        <v>2821.5</v>
      </c>
      <c r="E72" s="36">
        <v>44881</v>
      </c>
      <c r="F72" s="37">
        <v>2821.5</v>
      </c>
      <c r="G72" s="26">
        <v>44882</v>
      </c>
      <c r="H72" s="76">
        <f t="shared" si="3"/>
        <v>0</v>
      </c>
      <c r="I72" s="5">
        <f t="shared" si="5"/>
        <v>1</v>
      </c>
      <c r="L72" s="33"/>
      <c r="M72" s="262">
        <v>44880</v>
      </c>
      <c r="N72" s="34">
        <v>112</v>
      </c>
      <c r="O72" s="37">
        <v>0</v>
      </c>
      <c r="P72" s="35">
        <v>112</v>
      </c>
      <c r="Q72" s="40">
        <f t="shared" si="0"/>
        <v>0</v>
      </c>
      <c r="R72" s="41"/>
    </row>
    <row r="73" spans="1:18" ht="15.6" x14ac:dyDescent="0.3">
      <c r="A73" s="104">
        <v>71</v>
      </c>
      <c r="B73" s="105">
        <f t="shared" si="1"/>
        <v>2821.5</v>
      </c>
      <c r="C73" s="35">
        <v>2971</v>
      </c>
      <c r="D73" s="34">
        <f t="shared" si="2"/>
        <v>2821.5</v>
      </c>
      <c r="E73" s="36">
        <v>44882</v>
      </c>
      <c r="F73" s="37">
        <v>2821.5</v>
      </c>
      <c r="G73" s="26">
        <v>44883</v>
      </c>
      <c r="H73" s="76">
        <f t="shared" si="3"/>
        <v>0</v>
      </c>
      <c r="I73" s="5">
        <f t="shared" si="5"/>
        <v>1</v>
      </c>
      <c r="L73" s="33"/>
      <c r="M73" s="262">
        <v>44881</v>
      </c>
      <c r="N73" s="34">
        <v>112</v>
      </c>
      <c r="O73" s="37">
        <v>0</v>
      </c>
      <c r="P73" s="35">
        <v>112</v>
      </c>
      <c r="Q73" s="40">
        <f t="shared" si="0"/>
        <v>0</v>
      </c>
      <c r="R73" s="41"/>
    </row>
    <row r="74" spans="1:18" ht="15.6" x14ac:dyDescent="0.3">
      <c r="A74" s="104">
        <v>72</v>
      </c>
      <c r="B74" s="105">
        <f t="shared" si="1"/>
        <v>2821.5</v>
      </c>
      <c r="C74" s="35">
        <v>2971</v>
      </c>
      <c r="D74" s="34">
        <f t="shared" si="2"/>
        <v>2821.5</v>
      </c>
      <c r="E74" s="36">
        <v>44883</v>
      </c>
      <c r="F74" s="37">
        <v>2821.5</v>
      </c>
      <c r="G74" s="26">
        <v>44884</v>
      </c>
      <c r="H74" s="76">
        <f t="shared" si="3"/>
        <v>0</v>
      </c>
      <c r="I74" s="5">
        <f t="shared" si="5"/>
        <v>0</v>
      </c>
      <c r="L74" s="33"/>
      <c r="M74" s="262">
        <v>44882</v>
      </c>
      <c r="N74" s="34">
        <v>112</v>
      </c>
      <c r="O74" s="37">
        <v>0</v>
      </c>
      <c r="P74" s="35">
        <v>112</v>
      </c>
      <c r="Q74" s="40">
        <f t="shared" si="0"/>
        <v>0</v>
      </c>
      <c r="R74" s="41"/>
    </row>
    <row r="75" spans="1:18" ht="15.6" x14ac:dyDescent="0.3">
      <c r="A75" s="104">
        <v>73</v>
      </c>
      <c r="B75" s="105">
        <f t="shared" si="1"/>
        <v>2821.5</v>
      </c>
      <c r="C75" s="35">
        <v>2971</v>
      </c>
      <c r="D75" s="34">
        <f t="shared" si="2"/>
        <v>2821.5</v>
      </c>
      <c r="E75" s="36">
        <v>44884</v>
      </c>
      <c r="F75" s="37">
        <v>2822.9</v>
      </c>
      <c r="G75" s="26">
        <v>44885</v>
      </c>
      <c r="H75" s="76">
        <f t="shared" si="3"/>
        <v>1.4000000000000909</v>
      </c>
      <c r="I75" s="5">
        <f t="shared" si="5"/>
        <v>0</v>
      </c>
      <c r="L75" s="33"/>
      <c r="M75" s="262">
        <v>44883</v>
      </c>
      <c r="N75" s="34">
        <v>112</v>
      </c>
      <c r="O75" s="37">
        <v>0</v>
      </c>
      <c r="P75" s="35">
        <v>112</v>
      </c>
      <c r="Q75" s="40">
        <f t="shared" si="0"/>
        <v>0</v>
      </c>
      <c r="R75" s="41"/>
    </row>
    <row r="76" spans="1:18" ht="15.6" x14ac:dyDescent="0.3">
      <c r="A76" s="104">
        <v>74</v>
      </c>
      <c r="B76" s="105">
        <f t="shared" si="1"/>
        <v>2822.9</v>
      </c>
      <c r="C76" s="35">
        <v>2973</v>
      </c>
      <c r="D76" s="34">
        <f t="shared" si="2"/>
        <v>2822.9</v>
      </c>
      <c r="E76" s="36">
        <v>44885</v>
      </c>
      <c r="F76" s="37">
        <v>2822.9</v>
      </c>
      <c r="G76" s="26">
        <v>44886</v>
      </c>
      <c r="H76" s="76">
        <f t="shared" si="3"/>
        <v>0</v>
      </c>
      <c r="I76" s="5">
        <f t="shared" si="5"/>
        <v>2</v>
      </c>
      <c r="L76" s="33"/>
      <c r="M76" s="262">
        <v>44884</v>
      </c>
      <c r="N76" s="34">
        <v>112</v>
      </c>
      <c r="O76" s="37">
        <v>0</v>
      </c>
      <c r="P76" s="35">
        <v>97</v>
      </c>
      <c r="Q76" s="40">
        <f t="shared" si="0"/>
        <v>15</v>
      </c>
      <c r="R76" s="41"/>
    </row>
    <row r="77" spans="1:18" ht="15.6" x14ac:dyDescent="0.3">
      <c r="A77" s="104">
        <v>75</v>
      </c>
      <c r="B77" s="105">
        <f t="shared" si="1"/>
        <v>2822.9</v>
      </c>
      <c r="C77" s="35">
        <v>2973</v>
      </c>
      <c r="D77" s="34">
        <f t="shared" si="2"/>
        <v>2822.9</v>
      </c>
      <c r="E77" s="36">
        <v>44886</v>
      </c>
      <c r="F77" s="37">
        <v>2822.9</v>
      </c>
      <c r="G77" s="26">
        <v>44887</v>
      </c>
      <c r="H77" s="76">
        <f t="shared" si="3"/>
        <v>0</v>
      </c>
      <c r="I77" s="5">
        <f t="shared" si="5"/>
        <v>0</v>
      </c>
      <c r="L77" s="33"/>
      <c r="M77" s="262">
        <v>44885</v>
      </c>
      <c r="N77" s="34">
        <v>97</v>
      </c>
      <c r="O77" s="37">
        <v>0</v>
      </c>
      <c r="P77" s="35">
        <v>97</v>
      </c>
      <c r="Q77" s="40">
        <f t="shared" si="0"/>
        <v>0</v>
      </c>
      <c r="R77" s="41"/>
    </row>
    <row r="78" spans="1:18" ht="15.6" x14ac:dyDescent="0.3">
      <c r="A78" s="104">
        <v>76</v>
      </c>
      <c r="B78" s="105">
        <f t="shared" si="1"/>
        <v>2822.9</v>
      </c>
      <c r="C78" s="35">
        <v>2973</v>
      </c>
      <c r="D78" s="34">
        <f t="shared" si="2"/>
        <v>2822.9</v>
      </c>
      <c r="E78" s="36">
        <v>44887</v>
      </c>
      <c r="F78" s="37">
        <v>2822.9</v>
      </c>
      <c r="G78" s="26">
        <v>44888</v>
      </c>
      <c r="H78" s="76">
        <f t="shared" si="3"/>
        <v>0</v>
      </c>
      <c r="I78" s="5">
        <f t="shared" si="5"/>
        <v>0</v>
      </c>
      <c r="L78" s="33"/>
      <c r="M78" s="262">
        <v>44886</v>
      </c>
      <c r="N78" s="34">
        <v>97</v>
      </c>
      <c r="O78" s="37">
        <v>0</v>
      </c>
      <c r="P78" s="35">
        <v>97</v>
      </c>
      <c r="Q78" s="40">
        <f t="shared" si="0"/>
        <v>0</v>
      </c>
      <c r="R78" s="41"/>
    </row>
    <row r="79" spans="1:18" ht="15.6" x14ac:dyDescent="0.3">
      <c r="A79" s="104">
        <v>77</v>
      </c>
      <c r="B79" s="105">
        <f t="shared" si="1"/>
        <v>2822.9</v>
      </c>
      <c r="C79" s="35">
        <v>2973</v>
      </c>
      <c r="D79" s="34">
        <f t="shared" si="2"/>
        <v>2822.9</v>
      </c>
      <c r="E79" s="36">
        <v>44888</v>
      </c>
      <c r="F79" s="37">
        <v>2823</v>
      </c>
      <c r="G79" s="26">
        <v>44889</v>
      </c>
      <c r="H79" s="76">
        <f t="shared" si="3"/>
        <v>9.9999999999909051E-2</v>
      </c>
      <c r="I79" s="5">
        <f t="shared" si="5"/>
        <v>0</v>
      </c>
      <c r="L79" s="33"/>
      <c r="M79" s="262">
        <v>44887</v>
      </c>
      <c r="N79" s="34">
        <v>97</v>
      </c>
      <c r="O79" s="37">
        <v>0</v>
      </c>
      <c r="P79" s="35">
        <v>97</v>
      </c>
      <c r="Q79" s="40">
        <f t="shared" si="0"/>
        <v>0</v>
      </c>
      <c r="R79" s="41"/>
    </row>
    <row r="80" spans="1:18" ht="15.6" x14ac:dyDescent="0.3">
      <c r="A80" s="104">
        <v>78</v>
      </c>
      <c r="B80" s="105">
        <f t="shared" si="1"/>
        <v>2823</v>
      </c>
      <c r="C80" s="35">
        <v>2975</v>
      </c>
      <c r="D80" s="34">
        <f t="shared" si="2"/>
        <v>2823</v>
      </c>
      <c r="E80" s="36">
        <v>44889</v>
      </c>
      <c r="F80" s="37">
        <v>2823</v>
      </c>
      <c r="G80" s="26">
        <v>44890</v>
      </c>
      <c r="H80" s="76">
        <f t="shared" si="3"/>
        <v>0</v>
      </c>
      <c r="I80" s="5">
        <f t="shared" si="5"/>
        <v>2</v>
      </c>
      <c r="L80" s="33"/>
      <c r="M80" s="262">
        <v>44888</v>
      </c>
      <c r="N80" s="34">
        <v>97</v>
      </c>
      <c r="O80" s="37">
        <v>0</v>
      </c>
      <c r="P80" s="35">
        <v>97</v>
      </c>
      <c r="Q80" s="40">
        <f t="shared" si="0"/>
        <v>0</v>
      </c>
      <c r="R80" s="41"/>
    </row>
    <row r="81" spans="1:18" ht="15.6" x14ac:dyDescent="0.3">
      <c r="A81" s="104">
        <v>79</v>
      </c>
      <c r="B81" s="105">
        <f t="shared" si="1"/>
        <v>2823</v>
      </c>
      <c r="C81" s="35">
        <v>2975</v>
      </c>
      <c r="D81" s="34">
        <f t="shared" si="2"/>
        <v>2823</v>
      </c>
      <c r="E81" s="36">
        <v>44890</v>
      </c>
      <c r="F81" s="37">
        <v>2823</v>
      </c>
      <c r="G81" s="26">
        <v>44891</v>
      </c>
      <c r="H81" s="76">
        <f t="shared" si="3"/>
        <v>0</v>
      </c>
      <c r="I81" s="5">
        <f t="shared" si="5"/>
        <v>0</v>
      </c>
      <c r="L81" s="33"/>
      <c r="M81" s="262">
        <v>44889</v>
      </c>
      <c r="N81" s="34">
        <v>97</v>
      </c>
      <c r="O81" s="37">
        <v>0</v>
      </c>
      <c r="P81" s="35">
        <v>97</v>
      </c>
      <c r="Q81" s="40">
        <f t="shared" si="0"/>
        <v>0</v>
      </c>
      <c r="R81" s="41"/>
    </row>
    <row r="82" spans="1:18" ht="15.6" x14ac:dyDescent="0.3">
      <c r="A82" s="104">
        <v>80</v>
      </c>
      <c r="B82" s="105">
        <f t="shared" si="1"/>
        <v>2823</v>
      </c>
      <c r="C82" s="35">
        <v>2975</v>
      </c>
      <c r="D82" s="34">
        <f t="shared" si="2"/>
        <v>2823</v>
      </c>
      <c r="E82" s="36">
        <v>44891</v>
      </c>
      <c r="F82" s="37">
        <v>2823</v>
      </c>
      <c r="G82" s="26">
        <v>44892</v>
      </c>
      <c r="H82" s="76">
        <f t="shared" si="3"/>
        <v>0</v>
      </c>
      <c r="I82" s="5">
        <f t="shared" si="5"/>
        <v>0</v>
      </c>
      <c r="L82" s="33"/>
      <c r="M82" s="262">
        <v>44890</v>
      </c>
      <c r="N82" s="34">
        <v>97</v>
      </c>
      <c r="O82" s="37">
        <v>0</v>
      </c>
      <c r="P82" s="35">
        <v>97</v>
      </c>
      <c r="Q82" s="40">
        <f t="shared" si="0"/>
        <v>0</v>
      </c>
      <c r="R82" s="41"/>
    </row>
    <row r="83" spans="1:18" ht="15.6" x14ac:dyDescent="0.3">
      <c r="A83" s="104">
        <v>81</v>
      </c>
      <c r="B83" s="105">
        <f t="shared" si="1"/>
        <v>2823</v>
      </c>
      <c r="C83" s="35">
        <v>2975</v>
      </c>
      <c r="D83" s="34">
        <f t="shared" si="2"/>
        <v>2823</v>
      </c>
      <c r="E83" s="36">
        <v>44892</v>
      </c>
      <c r="F83" s="37">
        <v>2826.3</v>
      </c>
      <c r="G83" s="26">
        <v>44893</v>
      </c>
      <c r="H83" s="76">
        <f t="shared" si="3"/>
        <v>3.3000000000001819</v>
      </c>
      <c r="I83" s="5">
        <f t="shared" si="5"/>
        <v>0</v>
      </c>
      <c r="L83" s="33"/>
      <c r="M83" s="262">
        <v>44891</v>
      </c>
      <c r="N83" s="34">
        <v>97</v>
      </c>
      <c r="O83" s="37">
        <v>0</v>
      </c>
      <c r="P83" s="35">
        <v>97</v>
      </c>
      <c r="Q83" s="40">
        <f t="shared" si="0"/>
        <v>0</v>
      </c>
      <c r="R83" s="41"/>
    </row>
    <row r="84" spans="1:18" ht="15.6" x14ac:dyDescent="0.3">
      <c r="A84" s="104">
        <v>82</v>
      </c>
      <c r="B84" s="105">
        <f t="shared" si="1"/>
        <v>2826.3</v>
      </c>
      <c r="C84" s="35">
        <v>2978</v>
      </c>
      <c r="D84" s="34">
        <f t="shared" si="2"/>
        <v>2826.3</v>
      </c>
      <c r="E84" s="36">
        <v>44893</v>
      </c>
      <c r="F84" s="37">
        <v>2826.4</v>
      </c>
      <c r="G84" s="26">
        <v>44894</v>
      </c>
      <c r="H84" s="76">
        <f t="shared" si="3"/>
        <v>9.9999999999909051E-2</v>
      </c>
      <c r="I84" s="5">
        <f t="shared" si="5"/>
        <v>3</v>
      </c>
      <c r="L84" s="33"/>
      <c r="M84" s="262">
        <v>44892</v>
      </c>
      <c r="N84" s="34">
        <v>97</v>
      </c>
      <c r="O84" s="37">
        <v>0</v>
      </c>
      <c r="P84" s="35">
        <v>73</v>
      </c>
      <c r="Q84" s="40">
        <f t="shared" si="0"/>
        <v>24</v>
      </c>
      <c r="R84" s="41"/>
    </row>
    <row r="85" spans="1:18" ht="15.6" x14ac:dyDescent="0.3">
      <c r="A85" s="104">
        <v>83</v>
      </c>
      <c r="B85" s="105">
        <f t="shared" si="1"/>
        <v>2826.4</v>
      </c>
      <c r="C85" s="35">
        <v>2979</v>
      </c>
      <c r="D85" s="34">
        <f t="shared" si="2"/>
        <v>2826.4</v>
      </c>
      <c r="E85" s="36">
        <v>44894</v>
      </c>
      <c r="F85" s="37">
        <v>2826.4</v>
      </c>
      <c r="G85" s="26">
        <v>44895</v>
      </c>
      <c r="H85" s="76">
        <f t="shared" si="3"/>
        <v>0</v>
      </c>
      <c r="I85" s="5">
        <f t="shared" si="5"/>
        <v>1</v>
      </c>
      <c r="L85" s="33"/>
      <c r="M85" s="262">
        <v>44893</v>
      </c>
      <c r="N85" s="34">
        <v>73</v>
      </c>
      <c r="O85" s="37">
        <v>0</v>
      </c>
      <c r="P85" s="35">
        <v>73</v>
      </c>
      <c r="Q85" s="40">
        <f t="shared" si="0"/>
        <v>0</v>
      </c>
      <c r="R85" s="41"/>
    </row>
    <row r="86" spans="1:18" ht="15.6" x14ac:dyDescent="0.3">
      <c r="A86" s="104">
        <v>84</v>
      </c>
      <c r="B86" s="105">
        <f t="shared" si="1"/>
        <v>2826.4</v>
      </c>
      <c r="C86" s="35">
        <v>2979</v>
      </c>
      <c r="D86" s="34">
        <f t="shared" si="2"/>
        <v>2826.4</v>
      </c>
      <c r="E86" s="36">
        <v>44895</v>
      </c>
      <c r="F86" s="37">
        <v>2826.4</v>
      </c>
      <c r="G86" s="26">
        <v>44896</v>
      </c>
      <c r="H86" s="76">
        <f t="shared" si="3"/>
        <v>0</v>
      </c>
      <c r="I86" s="5">
        <f t="shared" si="5"/>
        <v>0</v>
      </c>
      <c r="L86" s="33"/>
      <c r="M86" s="262">
        <v>44894</v>
      </c>
      <c r="N86" s="34">
        <v>73</v>
      </c>
      <c r="O86" s="37">
        <v>0</v>
      </c>
      <c r="P86" s="35">
        <v>73</v>
      </c>
      <c r="Q86" s="40">
        <f t="shared" si="0"/>
        <v>0</v>
      </c>
      <c r="R86" s="41"/>
    </row>
    <row r="87" spans="1:18" ht="15.6" x14ac:dyDescent="0.3">
      <c r="A87" s="104">
        <v>85</v>
      </c>
      <c r="B87" s="105">
        <f t="shared" si="1"/>
        <v>2826.4</v>
      </c>
      <c r="C87" s="35">
        <v>2979</v>
      </c>
      <c r="D87" s="34">
        <f t="shared" si="2"/>
        <v>2826.4</v>
      </c>
      <c r="E87" s="36">
        <v>44896</v>
      </c>
      <c r="F87" s="37">
        <v>2826.4</v>
      </c>
      <c r="G87" s="26">
        <v>44897</v>
      </c>
      <c r="H87" s="76">
        <f t="shared" si="3"/>
        <v>0</v>
      </c>
      <c r="I87" s="5">
        <f t="shared" si="5"/>
        <v>0</v>
      </c>
      <c r="L87" s="33"/>
      <c r="M87" s="262">
        <v>44895</v>
      </c>
      <c r="N87" s="34">
        <v>73</v>
      </c>
      <c r="O87" s="37">
        <v>0</v>
      </c>
      <c r="P87" s="35">
        <v>73</v>
      </c>
      <c r="Q87" s="40">
        <f t="shared" si="0"/>
        <v>0</v>
      </c>
      <c r="R87" s="41"/>
    </row>
    <row r="88" spans="1:18" ht="15.6" x14ac:dyDescent="0.3">
      <c r="A88" s="104">
        <v>86</v>
      </c>
      <c r="B88" s="105">
        <f t="shared" si="1"/>
        <v>2826.4</v>
      </c>
      <c r="C88" s="35">
        <v>2979</v>
      </c>
      <c r="D88" s="34">
        <f t="shared" si="2"/>
        <v>2826.4</v>
      </c>
      <c r="E88" s="36">
        <v>44897</v>
      </c>
      <c r="F88" s="37">
        <v>2826.4</v>
      </c>
      <c r="G88" s="26">
        <v>44898</v>
      </c>
      <c r="H88" s="76">
        <f t="shared" si="3"/>
        <v>0</v>
      </c>
      <c r="I88" s="5">
        <f t="shared" si="5"/>
        <v>0</v>
      </c>
      <c r="L88" s="33"/>
      <c r="M88" s="262">
        <v>44896</v>
      </c>
      <c r="N88" s="34">
        <v>73</v>
      </c>
      <c r="O88" s="37">
        <v>0</v>
      </c>
      <c r="P88" s="35">
        <v>73</v>
      </c>
      <c r="Q88" s="40">
        <f t="shared" si="0"/>
        <v>0</v>
      </c>
      <c r="R88" s="41"/>
    </row>
    <row r="89" spans="1:18" ht="15.6" x14ac:dyDescent="0.3">
      <c r="A89" s="104">
        <v>87</v>
      </c>
      <c r="B89" s="105">
        <f t="shared" si="1"/>
        <v>2826.4</v>
      </c>
      <c r="C89" s="35">
        <v>2979</v>
      </c>
      <c r="D89" s="34">
        <f t="shared" si="2"/>
        <v>2826.4</v>
      </c>
      <c r="E89" s="36">
        <v>44898</v>
      </c>
      <c r="F89" s="37">
        <v>2826.4</v>
      </c>
      <c r="G89" s="26">
        <v>44899</v>
      </c>
      <c r="H89" s="76">
        <f t="shared" si="3"/>
        <v>0</v>
      </c>
      <c r="I89" s="5">
        <f t="shared" si="5"/>
        <v>0</v>
      </c>
      <c r="L89" s="33"/>
      <c r="M89" s="262">
        <v>44897</v>
      </c>
      <c r="N89" s="34">
        <v>73</v>
      </c>
      <c r="O89" s="37">
        <v>0</v>
      </c>
      <c r="P89" s="35">
        <v>73</v>
      </c>
      <c r="Q89" s="40">
        <f t="shared" si="0"/>
        <v>0</v>
      </c>
      <c r="R89" s="41"/>
    </row>
    <row r="90" spans="1:18" ht="15.6" x14ac:dyDescent="0.3">
      <c r="A90" s="104">
        <v>88</v>
      </c>
      <c r="B90" s="105">
        <f t="shared" si="1"/>
        <v>2826.4</v>
      </c>
      <c r="C90" s="35">
        <v>2979</v>
      </c>
      <c r="D90" s="34">
        <f t="shared" si="2"/>
        <v>2826.4</v>
      </c>
      <c r="E90" s="36">
        <v>44899</v>
      </c>
      <c r="F90" s="37">
        <v>2826.4</v>
      </c>
      <c r="G90" s="26">
        <v>44900</v>
      </c>
      <c r="H90" s="76">
        <f t="shared" si="3"/>
        <v>0</v>
      </c>
      <c r="I90" s="5">
        <f t="shared" si="5"/>
        <v>0</v>
      </c>
      <c r="L90" s="33"/>
      <c r="M90" s="262">
        <v>44898</v>
      </c>
      <c r="N90" s="34">
        <v>73</v>
      </c>
      <c r="O90" s="37">
        <v>0</v>
      </c>
      <c r="P90" s="35">
        <v>73</v>
      </c>
      <c r="Q90" s="40">
        <f t="shared" si="0"/>
        <v>0</v>
      </c>
      <c r="R90" s="41"/>
    </row>
    <row r="91" spans="1:18" ht="15.6" x14ac:dyDescent="0.3">
      <c r="A91" s="104">
        <v>89</v>
      </c>
      <c r="B91" s="105">
        <f t="shared" si="1"/>
        <v>2826.4</v>
      </c>
      <c r="C91" s="35">
        <v>2979</v>
      </c>
      <c r="D91" s="34">
        <f t="shared" si="2"/>
        <v>2826.4</v>
      </c>
      <c r="E91" s="36">
        <v>44900</v>
      </c>
      <c r="F91" s="37">
        <v>2826.4</v>
      </c>
      <c r="G91" s="26">
        <v>44901</v>
      </c>
      <c r="H91" s="76">
        <f t="shared" si="3"/>
        <v>0</v>
      </c>
      <c r="I91" s="5">
        <f t="shared" si="5"/>
        <v>0</v>
      </c>
      <c r="L91" s="33"/>
      <c r="M91" s="262">
        <v>44899</v>
      </c>
      <c r="N91" s="34">
        <v>73</v>
      </c>
      <c r="O91" s="37">
        <v>0</v>
      </c>
      <c r="P91" s="35">
        <v>73</v>
      </c>
      <c r="Q91" s="40">
        <f t="shared" si="0"/>
        <v>0</v>
      </c>
      <c r="R91" s="41"/>
    </row>
    <row r="92" spans="1:18" ht="15.6" x14ac:dyDescent="0.3">
      <c r="A92" s="104">
        <v>90</v>
      </c>
      <c r="B92" s="105">
        <f t="shared" si="1"/>
        <v>2826.4</v>
      </c>
      <c r="C92" s="35">
        <v>2979</v>
      </c>
      <c r="D92" s="34">
        <f t="shared" si="2"/>
        <v>2826.4</v>
      </c>
      <c r="E92" s="36">
        <v>44901</v>
      </c>
      <c r="F92" s="37">
        <v>2826.4</v>
      </c>
      <c r="G92" s="26">
        <v>44902</v>
      </c>
      <c r="H92" s="76">
        <f t="shared" si="3"/>
        <v>0</v>
      </c>
      <c r="I92" s="5">
        <f t="shared" si="5"/>
        <v>0</v>
      </c>
      <c r="L92" s="33"/>
      <c r="M92" s="262">
        <v>44900</v>
      </c>
      <c r="N92" s="34">
        <v>73</v>
      </c>
      <c r="O92" s="37">
        <v>0</v>
      </c>
      <c r="P92" s="35">
        <v>73</v>
      </c>
      <c r="Q92" s="40">
        <f t="shared" si="0"/>
        <v>0</v>
      </c>
      <c r="R92" s="41"/>
    </row>
    <row r="93" spans="1:18" ht="15.6" x14ac:dyDescent="0.3">
      <c r="A93" s="104">
        <v>91</v>
      </c>
      <c r="B93" s="105">
        <f t="shared" si="1"/>
        <v>2826.4</v>
      </c>
      <c r="C93" s="35">
        <v>2979</v>
      </c>
      <c r="D93" s="34">
        <f t="shared" si="2"/>
        <v>2826.4</v>
      </c>
      <c r="E93" s="36">
        <v>44902</v>
      </c>
      <c r="F93" s="37">
        <v>2826.4</v>
      </c>
      <c r="G93" s="26">
        <v>44903</v>
      </c>
      <c r="H93" s="76">
        <f t="shared" si="3"/>
        <v>0</v>
      </c>
      <c r="I93" s="5">
        <f t="shared" si="5"/>
        <v>0</v>
      </c>
      <c r="L93" s="33"/>
      <c r="M93" s="262">
        <v>44901</v>
      </c>
      <c r="N93" s="34">
        <v>73</v>
      </c>
      <c r="O93" s="37">
        <v>0</v>
      </c>
      <c r="P93" s="35">
        <v>73</v>
      </c>
      <c r="Q93" s="40">
        <f t="shared" si="0"/>
        <v>0</v>
      </c>
      <c r="R93" s="41"/>
    </row>
    <row r="94" spans="1:18" ht="15.6" x14ac:dyDescent="0.3">
      <c r="A94" s="104">
        <v>92</v>
      </c>
      <c r="B94" s="105">
        <f t="shared" si="1"/>
        <v>2826.4</v>
      </c>
      <c r="C94" s="35">
        <v>2979</v>
      </c>
      <c r="D94" s="34">
        <f t="shared" si="2"/>
        <v>2826.4</v>
      </c>
      <c r="E94" s="36">
        <v>44903</v>
      </c>
      <c r="F94" s="37">
        <v>2826.7</v>
      </c>
      <c r="G94" s="26">
        <v>44904</v>
      </c>
      <c r="H94" s="76">
        <f t="shared" si="3"/>
        <v>0.29999999999972715</v>
      </c>
      <c r="I94" s="5">
        <f t="shared" si="5"/>
        <v>0</v>
      </c>
      <c r="L94" s="33"/>
      <c r="M94" s="262">
        <v>44902</v>
      </c>
      <c r="N94" s="34">
        <v>73</v>
      </c>
      <c r="O94" s="37">
        <v>0</v>
      </c>
      <c r="P94" s="35">
        <v>73</v>
      </c>
      <c r="Q94" s="40">
        <f t="shared" si="0"/>
        <v>0</v>
      </c>
      <c r="R94" s="41"/>
    </row>
    <row r="95" spans="1:18" ht="15.6" x14ac:dyDescent="0.3">
      <c r="A95" s="104">
        <v>93</v>
      </c>
      <c r="B95" s="105">
        <f t="shared" si="1"/>
        <v>2826.7</v>
      </c>
      <c r="C95" s="35">
        <v>2981</v>
      </c>
      <c r="D95" s="34">
        <f t="shared" si="2"/>
        <v>2826.7</v>
      </c>
      <c r="E95" s="36">
        <v>44904</v>
      </c>
      <c r="F95" s="37">
        <v>2826.8</v>
      </c>
      <c r="G95" s="26">
        <v>44905</v>
      </c>
      <c r="H95" s="76">
        <f t="shared" si="3"/>
        <v>0.1000000000003638</v>
      </c>
      <c r="I95" s="5">
        <f t="shared" si="5"/>
        <v>2</v>
      </c>
      <c r="L95" s="33"/>
      <c r="M95" s="262">
        <v>44903</v>
      </c>
      <c r="N95" s="34">
        <v>73</v>
      </c>
      <c r="O95" s="37">
        <v>0</v>
      </c>
      <c r="P95" s="35">
        <v>73</v>
      </c>
      <c r="Q95" s="40">
        <f t="shared" si="0"/>
        <v>0</v>
      </c>
      <c r="R95" s="41"/>
    </row>
    <row r="96" spans="1:18" ht="15.6" x14ac:dyDescent="0.3">
      <c r="A96" s="104"/>
      <c r="B96" s="105">
        <f t="shared" si="1"/>
        <v>2826.8</v>
      </c>
      <c r="C96" s="35">
        <v>2981</v>
      </c>
      <c r="D96" s="34">
        <f t="shared" si="2"/>
        <v>2826.8</v>
      </c>
      <c r="E96" s="36">
        <v>44905</v>
      </c>
      <c r="F96" s="37">
        <v>2826.8</v>
      </c>
      <c r="G96" s="26">
        <v>44906</v>
      </c>
      <c r="H96" s="76">
        <f t="shared" si="3"/>
        <v>0</v>
      </c>
      <c r="I96" s="5">
        <f t="shared" si="5"/>
        <v>0</v>
      </c>
      <c r="L96" s="33"/>
      <c r="M96" s="262">
        <v>44904</v>
      </c>
      <c r="N96" s="34">
        <v>73</v>
      </c>
      <c r="O96" s="37">
        <v>0</v>
      </c>
      <c r="P96" s="35">
        <v>73</v>
      </c>
      <c r="Q96" s="40">
        <f t="shared" si="0"/>
        <v>0</v>
      </c>
      <c r="R96" s="41"/>
    </row>
    <row r="97" spans="1:18" ht="15.6" x14ac:dyDescent="0.3">
      <c r="A97" s="104"/>
      <c r="B97" s="105">
        <f t="shared" si="1"/>
        <v>2826.8</v>
      </c>
      <c r="C97" s="35">
        <v>2981</v>
      </c>
      <c r="D97" s="34">
        <f t="shared" si="2"/>
        <v>2826.8</v>
      </c>
      <c r="E97" s="36">
        <v>44906</v>
      </c>
      <c r="F97" s="37">
        <v>2827.5</v>
      </c>
      <c r="G97" s="26">
        <v>44907</v>
      </c>
      <c r="H97" s="76">
        <f t="shared" si="3"/>
        <v>0.6999999999998181</v>
      </c>
      <c r="I97" s="5">
        <f t="shared" si="5"/>
        <v>0</v>
      </c>
      <c r="L97" s="33"/>
      <c r="M97" s="262">
        <v>44905</v>
      </c>
      <c r="N97" s="34">
        <v>73</v>
      </c>
      <c r="O97" s="37">
        <v>0</v>
      </c>
      <c r="P97" s="35">
        <v>68</v>
      </c>
      <c r="Q97" s="40">
        <f t="shared" si="0"/>
        <v>5</v>
      </c>
      <c r="R97" s="41"/>
    </row>
    <row r="98" spans="1:18" ht="15.6" x14ac:dyDescent="0.3">
      <c r="A98" s="104"/>
      <c r="B98" s="105">
        <f t="shared" si="1"/>
        <v>2827.5</v>
      </c>
      <c r="C98" s="35">
        <v>2983</v>
      </c>
      <c r="D98" s="34">
        <f t="shared" si="2"/>
        <v>2827.5</v>
      </c>
      <c r="E98" s="36">
        <v>44907</v>
      </c>
      <c r="F98" s="37">
        <v>2828.6</v>
      </c>
      <c r="G98" s="26">
        <v>44908</v>
      </c>
      <c r="H98" s="76">
        <f t="shared" si="3"/>
        <v>1.0999999999999091</v>
      </c>
      <c r="I98" s="5">
        <f t="shared" si="5"/>
        <v>2</v>
      </c>
      <c r="L98" s="33"/>
      <c r="M98" s="262">
        <v>44906</v>
      </c>
      <c r="N98" s="34">
        <v>68</v>
      </c>
      <c r="O98" s="37">
        <v>0</v>
      </c>
      <c r="P98" s="35">
        <v>68</v>
      </c>
      <c r="Q98" s="40">
        <f t="shared" si="0"/>
        <v>0</v>
      </c>
      <c r="R98" s="41"/>
    </row>
    <row r="99" spans="1:18" ht="15.6" x14ac:dyDescent="0.3">
      <c r="A99" s="104"/>
      <c r="B99" s="105">
        <f t="shared" si="1"/>
        <v>2828.6</v>
      </c>
      <c r="C99" s="35">
        <v>2987</v>
      </c>
      <c r="D99" s="34">
        <f t="shared" si="2"/>
        <v>2828.6</v>
      </c>
      <c r="E99" s="36">
        <v>44908</v>
      </c>
      <c r="F99" s="37">
        <v>2829.4</v>
      </c>
      <c r="G99" s="26">
        <v>44909</v>
      </c>
      <c r="H99" s="76">
        <f t="shared" si="3"/>
        <v>0.8000000000001819</v>
      </c>
      <c r="I99" s="5">
        <f t="shared" si="5"/>
        <v>4</v>
      </c>
      <c r="L99" s="33"/>
      <c r="M99" s="262">
        <v>44907</v>
      </c>
      <c r="N99" s="34">
        <v>68</v>
      </c>
      <c r="O99" s="37">
        <v>212</v>
      </c>
      <c r="P99" s="35">
        <v>293</v>
      </c>
      <c r="Q99" s="40">
        <f t="shared" si="0"/>
        <v>-13</v>
      </c>
      <c r="R99" s="41"/>
    </row>
    <row r="100" spans="1:18" ht="15.6" x14ac:dyDescent="0.3">
      <c r="A100" s="104"/>
      <c r="B100" s="105">
        <f t="shared" si="1"/>
        <v>2829.4</v>
      </c>
      <c r="C100" s="35">
        <v>2990</v>
      </c>
      <c r="D100" s="34">
        <f t="shared" si="2"/>
        <v>2829.4</v>
      </c>
      <c r="E100" s="36">
        <v>44909</v>
      </c>
      <c r="F100" s="37">
        <v>2829.4</v>
      </c>
      <c r="G100" s="26">
        <v>44910</v>
      </c>
      <c r="H100" s="76">
        <f t="shared" si="3"/>
        <v>0</v>
      </c>
      <c r="I100" s="5">
        <f t="shared" si="5"/>
        <v>3</v>
      </c>
      <c r="L100" s="33"/>
      <c r="M100" s="262">
        <v>44908</v>
      </c>
      <c r="N100" s="34">
        <v>293</v>
      </c>
      <c r="O100" s="37">
        <v>0</v>
      </c>
      <c r="P100" s="35">
        <v>293</v>
      </c>
      <c r="Q100" s="40">
        <f t="shared" si="0"/>
        <v>0</v>
      </c>
      <c r="R100" s="41"/>
    </row>
    <row r="101" spans="1:18" ht="15.6" x14ac:dyDescent="0.3">
      <c r="A101" s="104"/>
      <c r="B101" s="105">
        <f t="shared" si="1"/>
        <v>2829.4</v>
      </c>
      <c r="C101" s="35">
        <v>2990</v>
      </c>
      <c r="D101" s="34">
        <f t="shared" si="2"/>
        <v>2829.4</v>
      </c>
      <c r="E101" s="36">
        <v>44910</v>
      </c>
      <c r="F101" s="37">
        <v>2829.8</v>
      </c>
      <c r="G101" s="26">
        <v>44911</v>
      </c>
      <c r="H101" s="76">
        <f t="shared" si="3"/>
        <v>0.40000000000009095</v>
      </c>
      <c r="I101" s="5">
        <f t="shared" si="5"/>
        <v>0</v>
      </c>
      <c r="L101" s="33"/>
      <c r="M101" s="262">
        <v>44909</v>
      </c>
      <c r="N101" s="34">
        <v>293</v>
      </c>
      <c r="O101" s="37">
        <v>0</v>
      </c>
      <c r="P101" s="35">
        <v>293</v>
      </c>
      <c r="Q101" s="40">
        <f t="shared" si="0"/>
        <v>0</v>
      </c>
      <c r="R101" s="41"/>
    </row>
    <row r="102" spans="1:18" ht="15.6" x14ac:dyDescent="0.3">
      <c r="A102" s="104"/>
      <c r="B102" s="105">
        <f t="shared" si="1"/>
        <v>2829.8</v>
      </c>
      <c r="C102" s="35">
        <v>2991</v>
      </c>
      <c r="D102" s="34">
        <f t="shared" si="2"/>
        <v>2829.8</v>
      </c>
      <c r="E102" s="36">
        <v>44911</v>
      </c>
      <c r="F102" s="37">
        <v>2831.5</v>
      </c>
      <c r="G102" s="26">
        <v>44912</v>
      </c>
      <c r="H102" s="76">
        <f t="shared" si="3"/>
        <v>1.6999999999998181</v>
      </c>
      <c r="I102" s="5">
        <f t="shared" si="5"/>
        <v>1</v>
      </c>
      <c r="L102" s="33"/>
      <c r="M102" s="262">
        <v>44910</v>
      </c>
      <c r="N102" s="34">
        <v>293</v>
      </c>
      <c r="O102" s="37">
        <v>0</v>
      </c>
      <c r="P102" s="35">
        <v>293</v>
      </c>
      <c r="Q102" s="40">
        <f t="shared" si="0"/>
        <v>0</v>
      </c>
      <c r="R102" s="41"/>
    </row>
    <row r="103" spans="1:18" ht="15.6" x14ac:dyDescent="0.3">
      <c r="A103" s="104"/>
      <c r="B103" s="105">
        <f t="shared" si="1"/>
        <v>2831.5</v>
      </c>
      <c r="C103" s="35">
        <v>2992</v>
      </c>
      <c r="D103" s="34">
        <f t="shared" si="2"/>
        <v>2831.5</v>
      </c>
      <c r="E103" s="36">
        <v>44912</v>
      </c>
      <c r="F103" s="37">
        <v>2831.5</v>
      </c>
      <c r="G103" s="26">
        <v>44913</v>
      </c>
      <c r="H103" s="76">
        <f t="shared" si="3"/>
        <v>0</v>
      </c>
      <c r="I103" s="5">
        <f t="shared" si="5"/>
        <v>1</v>
      </c>
      <c r="L103" s="33"/>
      <c r="M103" s="262">
        <v>44911</v>
      </c>
      <c r="N103" s="34">
        <v>293</v>
      </c>
      <c r="O103" s="37">
        <v>0</v>
      </c>
      <c r="P103" s="35">
        <v>274</v>
      </c>
      <c r="Q103" s="40">
        <f t="shared" si="0"/>
        <v>19</v>
      </c>
      <c r="R103" s="41"/>
    </row>
    <row r="104" spans="1:18" ht="15.6" x14ac:dyDescent="0.3">
      <c r="A104" s="104"/>
      <c r="B104" s="105">
        <f t="shared" si="1"/>
        <v>2831.5</v>
      </c>
      <c r="C104" s="35">
        <v>2992</v>
      </c>
      <c r="D104" s="34">
        <f t="shared" si="2"/>
        <v>2831.5</v>
      </c>
      <c r="E104" s="36">
        <v>44913</v>
      </c>
      <c r="F104" s="37">
        <v>2831.5</v>
      </c>
      <c r="G104" s="26">
        <v>44914</v>
      </c>
      <c r="H104" s="76">
        <f t="shared" si="3"/>
        <v>0</v>
      </c>
      <c r="I104" s="5">
        <f t="shared" si="5"/>
        <v>0</v>
      </c>
      <c r="L104" s="33"/>
      <c r="M104" s="262">
        <v>44912</v>
      </c>
      <c r="N104" s="34">
        <v>274</v>
      </c>
      <c r="O104" s="37">
        <v>0</v>
      </c>
      <c r="P104" s="35">
        <v>274</v>
      </c>
      <c r="Q104" s="40">
        <f t="shared" si="0"/>
        <v>0</v>
      </c>
      <c r="R104" s="41"/>
    </row>
    <row r="105" spans="1:18" ht="15.6" x14ac:dyDescent="0.3">
      <c r="A105" s="104"/>
      <c r="B105" s="105">
        <f t="shared" si="1"/>
        <v>2831.5</v>
      </c>
      <c r="C105" s="35">
        <v>2992</v>
      </c>
      <c r="D105" s="34">
        <f t="shared" si="2"/>
        <v>2831.5</v>
      </c>
      <c r="E105" s="36">
        <v>44914</v>
      </c>
      <c r="F105" s="37">
        <v>2832.1</v>
      </c>
      <c r="G105" s="26">
        <v>44915</v>
      </c>
      <c r="H105" s="76">
        <f t="shared" si="3"/>
        <v>0.59999999999990905</v>
      </c>
      <c r="I105" s="5">
        <f t="shared" si="5"/>
        <v>0</v>
      </c>
      <c r="L105" s="33"/>
      <c r="M105" s="262">
        <v>44913</v>
      </c>
      <c r="N105" s="34">
        <v>274</v>
      </c>
      <c r="O105" s="37">
        <v>0</v>
      </c>
      <c r="P105" s="35">
        <v>274</v>
      </c>
      <c r="Q105" s="40">
        <f t="shared" si="0"/>
        <v>0</v>
      </c>
      <c r="R105" s="41"/>
    </row>
    <row r="106" spans="1:18" ht="15.6" x14ac:dyDescent="0.3">
      <c r="A106" s="104"/>
      <c r="B106" s="105">
        <f t="shared" si="1"/>
        <v>2832.1</v>
      </c>
      <c r="C106" s="35">
        <v>2993</v>
      </c>
      <c r="D106" s="34">
        <f t="shared" si="2"/>
        <v>2832.1</v>
      </c>
      <c r="E106" s="36">
        <v>44915</v>
      </c>
      <c r="F106" s="37">
        <v>2835.4</v>
      </c>
      <c r="G106" s="26">
        <v>44916</v>
      </c>
      <c r="H106" s="76">
        <f t="shared" si="3"/>
        <v>3.3000000000001819</v>
      </c>
      <c r="I106" s="5">
        <f t="shared" si="5"/>
        <v>1</v>
      </c>
      <c r="L106" s="33"/>
      <c r="M106" s="262">
        <v>44914</v>
      </c>
      <c r="N106" s="34">
        <v>274</v>
      </c>
      <c r="O106" s="37">
        <v>0</v>
      </c>
      <c r="P106" s="35">
        <v>274</v>
      </c>
      <c r="Q106" s="40">
        <f t="shared" si="0"/>
        <v>0</v>
      </c>
      <c r="R106" s="41"/>
    </row>
    <row r="107" spans="1:18" ht="15.6" x14ac:dyDescent="0.3">
      <c r="A107" s="104"/>
      <c r="B107" s="105">
        <f t="shared" si="1"/>
        <v>2835.4</v>
      </c>
      <c r="C107" s="35">
        <v>2995</v>
      </c>
      <c r="D107" s="34">
        <f t="shared" si="2"/>
        <v>2835.4</v>
      </c>
      <c r="E107" s="36">
        <v>44916</v>
      </c>
      <c r="F107" s="37">
        <v>2835.4</v>
      </c>
      <c r="G107" s="26">
        <v>44917</v>
      </c>
      <c r="H107" s="76">
        <f t="shared" si="3"/>
        <v>0</v>
      </c>
      <c r="I107" s="5">
        <f t="shared" si="5"/>
        <v>2</v>
      </c>
      <c r="L107" s="33"/>
      <c r="M107" s="262">
        <v>44915</v>
      </c>
      <c r="N107" s="34">
        <v>274</v>
      </c>
      <c r="O107" s="37">
        <v>0</v>
      </c>
      <c r="P107" s="35">
        <v>237</v>
      </c>
      <c r="Q107" s="40">
        <f t="shared" si="0"/>
        <v>37</v>
      </c>
      <c r="R107" s="41"/>
    </row>
    <row r="108" spans="1:18" ht="15.6" x14ac:dyDescent="0.3">
      <c r="A108" s="104"/>
      <c r="B108" s="105">
        <f t="shared" si="1"/>
        <v>2835.4</v>
      </c>
      <c r="C108" s="35">
        <v>2995</v>
      </c>
      <c r="D108" s="34">
        <f t="shared" si="2"/>
        <v>2835.4</v>
      </c>
      <c r="E108" s="36">
        <v>44917</v>
      </c>
      <c r="F108" s="37">
        <v>2836.2</v>
      </c>
      <c r="G108" s="26">
        <v>44918</v>
      </c>
      <c r="H108" s="76">
        <f t="shared" si="3"/>
        <v>0.79999999999972715</v>
      </c>
      <c r="I108" s="5">
        <f t="shared" si="5"/>
        <v>0</v>
      </c>
      <c r="L108" s="33"/>
      <c r="M108" s="262">
        <v>44916</v>
      </c>
      <c r="N108" s="34">
        <v>237</v>
      </c>
      <c r="O108" s="37">
        <v>0</v>
      </c>
      <c r="P108" s="35">
        <v>237</v>
      </c>
      <c r="Q108" s="40">
        <f t="shared" si="0"/>
        <v>0</v>
      </c>
      <c r="R108" s="41"/>
    </row>
    <row r="109" spans="1:18" ht="15.6" x14ac:dyDescent="0.3">
      <c r="A109" s="104"/>
      <c r="B109" s="105">
        <f t="shared" si="1"/>
        <v>2836.2</v>
      </c>
      <c r="C109" s="35">
        <v>2996</v>
      </c>
      <c r="D109" s="34">
        <f t="shared" si="2"/>
        <v>2836.2</v>
      </c>
      <c r="E109" s="36">
        <v>44918</v>
      </c>
      <c r="F109" s="37">
        <v>2836.2</v>
      </c>
      <c r="G109" s="26">
        <v>44919</v>
      </c>
      <c r="H109" s="76">
        <f t="shared" si="3"/>
        <v>0</v>
      </c>
      <c r="I109" s="5">
        <f t="shared" si="5"/>
        <v>1</v>
      </c>
      <c r="L109" s="33"/>
      <c r="M109" s="262">
        <v>44917</v>
      </c>
      <c r="N109" s="34">
        <v>237</v>
      </c>
      <c r="O109" s="37">
        <v>0</v>
      </c>
      <c r="P109" s="35">
        <v>237</v>
      </c>
      <c r="Q109" s="40">
        <f t="shared" si="0"/>
        <v>0</v>
      </c>
      <c r="R109" s="41"/>
    </row>
    <row r="110" spans="1:18" ht="15.6" x14ac:dyDescent="0.3">
      <c r="A110" s="104"/>
      <c r="B110" s="105">
        <f t="shared" si="1"/>
        <v>2836.2</v>
      </c>
      <c r="C110" s="35">
        <v>2996</v>
      </c>
      <c r="D110" s="34">
        <f t="shared" si="2"/>
        <v>2836.2</v>
      </c>
      <c r="E110" s="36">
        <v>44919</v>
      </c>
      <c r="F110" s="37">
        <v>2836.2</v>
      </c>
      <c r="G110" s="26">
        <v>44920</v>
      </c>
      <c r="H110" s="76">
        <f t="shared" si="3"/>
        <v>0</v>
      </c>
      <c r="I110" s="5">
        <f t="shared" si="5"/>
        <v>0</v>
      </c>
      <c r="L110" s="33"/>
      <c r="M110" s="262">
        <v>44918</v>
      </c>
      <c r="N110" s="34">
        <v>237</v>
      </c>
      <c r="O110" s="37">
        <v>0</v>
      </c>
      <c r="P110" s="35">
        <v>237</v>
      </c>
      <c r="Q110" s="40">
        <f t="shared" si="0"/>
        <v>0</v>
      </c>
      <c r="R110" s="41"/>
    </row>
    <row r="111" spans="1:18" ht="15.6" x14ac:dyDescent="0.3">
      <c r="A111" s="104"/>
      <c r="B111" s="105">
        <f t="shared" si="1"/>
        <v>2836.2</v>
      </c>
      <c r="C111" s="35">
        <v>2996</v>
      </c>
      <c r="D111" s="34">
        <f t="shared" si="2"/>
        <v>2836.2</v>
      </c>
      <c r="E111" s="36">
        <v>44920</v>
      </c>
      <c r="F111" s="37">
        <v>2836.2</v>
      </c>
      <c r="G111" s="26">
        <v>44921</v>
      </c>
      <c r="H111" s="76">
        <f t="shared" si="3"/>
        <v>0</v>
      </c>
      <c r="I111" s="5">
        <f t="shared" si="5"/>
        <v>0</v>
      </c>
      <c r="L111" s="33"/>
      <c r="M111" s="262">
        <v>44919</v>
      </c>
      <c r="N111" s="34">
        <v>237</v>
      </c>
      <c r="O111" s="37">
        <v>0</v>
      </c>
      <c r="P111" s="35">
        <v>237</v>
      </c>
      <c r="Q111" s="40">
        <f t="shared" si="0"/>
        <v>0</v>
      </c>
      <c r="R111" s="41"/>
    </row>
    <row r="112" spans="1:18" ht="15.6" x14ac:dyDescent="0.3">
      <c r="A112" s="104"/>
      <c r="B112" s="105">
        <f t="shared" si="1"/>
        <v>2836.2</v>
      </c>
      <c r="C112" s="35">
        <v>2996</v>
      </c>
      <c r="D112" s="34">
        <f t="shared" si="2"/>
        <v>2836.2</v>
      </c>
      <c r="E112" s="36">
        <v>44921</v>
      </c>
      <c r="F112" s="37">
        <v>2837.2</v>
      </c>
      <c r="G112" s="26">
        <v>44922</v>
      </c>
      <c r="H112" s="76">
        <f t="shared" si="3"/>
        <v>1</v>
      </c>
      <c r="I112" s="5">
        <f t="shared" si="5"/>
        <v>0</v>
      </c>
      <c r="L112" s="33"/>
      <c r="M112" s="262">
        <v>44920</v>
      </c>
      <c r="N112" s="34">
        <v>237</v>
      </c>
      <c r="O112" s="37">
        <v>0</v>
      </c>
      <c r="P112" s="35">
        <v>237</v>
      </c>
      <c r="Q112" s="40">
        <f t="shared" si="0"/>
        <v>0</v>
      </c>
      <c r="R112" s="41"/>
    </row>
    <row r="113" spans="1:21" ht="15.6" x14ac:dyDescent="0.3">
      <c r="A113" s="104"/>
      <c r="B113" s="105">
        <f t="shared" si="1"/>
        <v>2837.2</v>
      </c>
      <c r="C113" s="35">
        <v>2997</v>
      </c>
      <c r="D113" s="34">
        <f t="shared" si="2"/>
        <v>2837.2</v>
      </c>
      <c r="E113" s="36">
        <v>44922</v>
      </c>
      <c r="F113" s="37">
        <v>2837.2</v>
      </c>
      <c r="G113" s="26">
        <v>44923</v>
      </c>
      <c r="H113" s="76">
        <f t="shared" si="3"/>
        <v>0</v>
      </c>
      <c r="I113" s="5">
        <f t="shared" si="5"/>
        <v>1</v>
      </c>
      <c r="L113" s="33"/>
      <c r="M113" s="262">
        <v>44921</v>
      </c>
      <c r="N113" s="34">
        <v>237</v>
      </c>
      <c r="O113" s="37">
        <v>0</v>
      </c>
      <c r="P113" s="35">
        <v>237</v>
      </c>
      <c r="Q113" s="40">
        <f t="shared" si="0"/>
        <v>0</v>
      </c>
      <c r="R113" s="41"/>
    </row>
    <row r="114" spans="1:21" ht="15.6" x14ac:dyDescent="0.3">
      <c r="A114" s="104"/>
      <c r="B114" s="105">
        <f t="shared" si="1"/>
        <v>2837.2</v>
      </c>
      <c r="C114" s="35">
        <v>2997</v>
      </c>
      <c r="D114" s="34">
        <f t="shared" si="2"/>
        <v>2837.2</v>
      </c>
      <c r="E114" s="36">
        <v>44923</v>
      </c>
      <c r="F114" s="37">
        <v>2837.2</v>
      </c>
      <c r="G114" s="26">
        <v>44924</v>
      </c>
      <c r="H114" s="76">
        <f t="shared" si="3"/>
        <v>0</v>
      </c>
      <c r="I114" s="5">
        <f t="shared" si="5"/>
        <v>0</v>
      </c>
      <c r="L114" s="33"/>
      <c r="M114" s="262">
        <v>44922</v>
      </c>
      <c r="N114" s="34">
        <v>237</v>
      </c>
      <c r="O114" s="37">
        <v>0</v>
      </c>
      <c r="P114" s="35">
        <v>228</v>
      </c>
      <c r="Q114" s="40">
        <f t="shared" si="0"/>
        <v>9</v>
      </c>
      <c r="R114" s="41"/>
    </row>
    <row r="115" spans="1:21" ht="15.6" x14ac:dyDescent="0.3">
      <c r="A115" s="104"/>
      <c r="B115" s="105">
        <f t="shared" si="1"/>
        <v>2837.2</v>
      </c>
      <c r="C115" s="35">
        <v>2997</v>
      </c>
      <c r="D115" s="34">
        <f t="shared" si="2"/>
        <v>2837.2</v>
      </c>
      <c r="E115" s="36">
        <v>44924</v>
      </c>
      <c r="F115" s="37">
        <v>2837.2</v>
      </c>
      <c r="G115" s="26">
        <v>44925</v>
      </c>
      <c r="H115" s="76">
        <f t="shared" si="3"/>
        <v>0</v>
      </c>
      <c r="I115" s="5">
        <f t="shared" si="5"/>
        <v>0</v>
      </c>
      <c r="L115" s="33"/>
      <c r="M115" s="262">
        <v>44923</v>
      </c>
      <c r="N115" s="34">
        <v>228</v>
      </c>
      <c r="O115" s="37">
        <v>0</v>
      </c>
      <c r="P115" s="35">
        <v>228</v>
      </c>
      <c r="Q115" s="40">
        <f t="shared" si="0"/>
        <v>0</v>
      </c>
      <c r="R115" s="41"/>
    </row>
    <row r="116" spans="1:21" ht="15.6" x14ac:dyDescent="0.3">
      <c r="A116" s="104"/>
      <c r="B116" s="105">
        <f t="shared" si="1"/>
        <v>2837.2</v>
      </c>
      <c r="C116" s="35">
        <v>2997</v>
      </c>
      <c r="D116" s="34">
        <f t="shared" si="2"/>
        <v>2837.2</v>
      </c>
      <c r="E116" s="36">
        <v>44925</v>
      </c>
      <c r="F116" s="37">
        <v>2837.2</v>
      </c>
      <c r="G116" s="26">
        <v>44926</v>
      </c>
      <c r="H116" s="76">
        <f t="shared" si="3"/>
        <v>0</v>
      </c>
      <c r="I116" s="5">
        <f t="shared" si="5"/>
        <v>0</v>
      </c>
      <c r="L116" s="33"/>
      <c r="M116" s="262">
        <v>44924</v>
      </c>
      <c r="N116" s="34">
        <v>228</v>
      </c>
      <c r="O116" s="37">
        <v>0</v>
      </c>
      <c r="P116" s="35">
        <v>228</v>
      </c>
      <c r="Q116" s="40">
        <f t="shared" si="0"/>
        <v>0</v>
      </c>
      <c r="R116" s="41"/>
    </row>
    <row r="117" spans="1:21" ht="15.6" x14ac:dyDescent="0.3">
      <c r="A117" s="104"/>
      <c r="B117" s="105">
        <f t="shared" ref="B117:B371" si="8">(F116)</f>
        <v>2837.2</v>
      </c>
      <c r="C117" s="35">
        <v>2997</v>
      </c>
      <c r="D117" s="34">
        <f t="shared" si="2"/>
        <v>2837.2</v>
      </c>
      <c r="E117" s="36">
        <v>44926</v>
      </c>
      <c r="F117" s="37">
        <v>2838.2</v>
      </c>
      <c r="G117" s="26">
        <v>44927</v>
      </c>
      <c r="H117" s="76">
        <f t="shared" si="3"/>
        <v>1</v>
      </c>
      <c r="I117" s="5">
        <f t="shared" si="5"/>
        <v>0</v>
      </c>
      <c r="L117" s="33"/>
      <c r="M117" s="262">
        <v>44925</v>
      </c>
      <c r="N117" s="34">
        <v>228</v>
      </c>
      <c r="O117" s="37">
        <v>0</v>
      </c>
      <c r="P117" s="35">
        <v>228</v>
      </c>
      <c r="Q117" s="40">
        <f t="shared" si="0"/>
        <v>0</v>
      </c>
      <c r="R117" s="41"/>
    </row>
    <row r="118" spans="1:21" ht="15.6" x14ac:dyDescent="0.3">
      <c r="A118" s="104"/>
      <c r="B118" s="105">
        <f t="shared" si="8"/>
        <v>2838.2</v>
      </c>
      <c r="C118" s="35">
        <v>3000</v>
      </c>
      <c r="D118" s="34">
        <f t="shared" si="2"/>
        <v>2838.2</v>
      </c>
      <c r="E118" s="36">
        <v>44927</v>
      </c>
      <c r="F118" s="37">
        <v>2838.5</v>
      </c>
      <c r="G118" s="26">
        <v>44928</v>
      </c>
      <c r="H118" s="76">
        <f t="shared" si="3"/>
        <v>0.3000000000001819</v>
      </c>
      <c r="I118" s="5">
        <f t="shared" si="5"/>
        <v>3</v>
      </c>
      <c r="J118" s="48">
        <f>SUM(H118:H482)</f>
        <v>622.30000000000018</v>
      </c>
      <c r="L118" s="33"/>
      <c r="M118" s="262">
        <v>44926</v>
      </c>
      <c r="N118" s="34">
        <f t="shared" ref="N118:N372" si="9">(P117)</f>
        <v>228</v>
      </c>
      <c r="O118" s="37">
        <v>0</v>
      </c>
      <c r="P118" s="35">
        <v>228</v>
      </c>
      <c r="Q118" s="40">
        <f t="shared" si="0"/>
        <v>0</v>
      </c>
      <c r="R118" s="41"/>
    </row>
    <row r="119" spans="1:21" ht="15.6" x14ac:dyDescent="0.3">
      <c r="A119" s="104"/>
      <c r="B119" s="105">
        <f t="shared" si="8"/>
        <v>2838.5</v>
      </c>
      <c r="C119" s="35">
        <v>3001</v>
      </c>
      <c r="D119" s="34">
        <f t="shared" si="2"/>
        <v>2838.5</v>
      </c>
      <c r="E119" s="36">
        <v>44928</v>
      </c>
      <c r="F119" s="37">
        <v>2838.5</v>
      </c>
      <c r="G119" s="26">
        <v>44929</v>
      </c>
      <c r="H119" s="76">
        <f t="shared" si="3"/>
        <v>0</v>
      </c>
      <c r="I119" s="5">
        <f t="shared" si="5"/>
        <v>1</v>
      </c>
      <c r="L119" s="33"/>
      <c r="M119" s="262">
        <v>44927</v>
      </c>
      <c r="N119" s="34">
        <f t="shared" si="9"/>
        <v>228</v>
      </c>
      <c r="O119" s="37">
        <v>0</v>
      </c>
      <c r="P119" s="35">
        <v>224</v>
      </c>
      <c r="Q119" s="40">
        <f t="shared" si="0"/>
        <v>4</v>
      </c>
      <c r="R119" s="41"/>
      <c r="T119" s="48">
        <f>SUM(Q119:Q208)</f>
        <v>715</v>
      </c>
    </row>
    <row r="120" spans="1:21" ht="15.6" x14ac:dyDescent="0.3">
      <c r="A120" s="104"/>
      <c r="B120" s="105">
        <f t="shared" si="8"/>
        <v>2838.5</v>
      </c>
      <c r="C120" s="35">
        <v>3001</v>
      </c>
      <c r="D120" s="34">
        <f t="shared" si="2"/>
        <v>2838.5</v>
      </c>
      <c r="E120" s="36">
        <v>44929</v>
      </c>
      <c r="F120" s="37">
        <v>2838.6</v>
      </c>
      <c r="G120" s="26">
        <v>44930</v>
      </c>
      <c r="H120" s="76">
        <f t="shared" si="3"/>
        <v>9.9999999999909051E-2</v>
      </c>
      <c r="I120" s="5">
        <f t="shared" si="5"/>
        <v>0</v>
      </c>
      <c r="L120" s="33"/>
      <c r="M120" s="262">
        <v>44928</v>
      </c>
      <c r="N120" s="34">
        <f t="shared" si="9"/>
        <v>224</v>
      </c>
      <c r="O120" s="37">
        <v>0</v>
      </c>
      <c r="P120" s="35">
        <v>224</v>
      </c>
      <c r="Q120" s="40">
        <f t="shared" si="0"/>
        <v>0</v>
      </c>
      <c r="R120" s="41"/>
      <c r="U120" s="48">
        <f>SUM(Q119:Q208)</f>
        <v>715</v>
      </c>
    </row>
    <row r="121" spans="1:21" ht="15.6" x14ac:dyDescent="0.3">
      <c r="A121" s="5"/>
      <c r="B121" s="105">
        <f t="shared" si="8"/>
        <v>2838.6</v>
      </c>
      <c r="C121" s="35">
        <v>3001</v>
      </c>
      <c r="D121" s="34">
        <f t="shared" si="2"/>
        <v>2838.6</v>
      </c>
      <c r="E121" s="36">
        <v>44930</v>
      </c>
      <c r="F121" s="37">
        <v>2838.6</v>
      </c>
      <c r="G121" s="26">
        <v>44931</v>
      </c>
      <c r="H121" s="76">
        <f t="shared" si="3"/>
        <v>0</v>
      </c>
      <c r="I121" s="5">
        <f t="shared" si="5"/>
        <v>0</v>
      </c>
      <c r="L121" s="33"/>
      <c r="M121" s="262">
        <v>44929</v>
      </c>
      <c r="N121" s="34">
        <f t="shared" si="9"/>
        <v>224</v>
      </c>
      <c r="O121" s="37">
        <v>0</v>
      </c>
      <c r="P121" s="35">
        <v>224</v>
      </c>
      <c r="Q121" s="40">
        <f t="shared" si="0"/>
        <v>0</v>
      </c>
      <c r="R121" s="41"/>
    </row>
    <row r="122" spans="1:21" ht="15.6" x14ac:dyDescent="0.3">
      <c r="A122" s="5"/>
      <c r="B122" s="105">
        <f t="shared" si="8"/>
        <v>2838.6</v>
      </c>
      <c r="C122" s="35">
        <v>3001</v>
      </c>
      <c r="D122" s="34">
        <f t="shared" si="2"/>
        <v>2838.6</v>
      </c>
      <c r="E122" s="36">
        <v>44931</v>
      </c>
      <c r="F122" s="37">
        <v>2838.6</v>
      </c>
      <c r="G122" s="26">
        <v>44932</v>
      </c>
      <c r="H122" s="76">
        <f t="shared" si="3"/>
        <v>0</v>
      </c>
      <c r="I122" s="5">
        <f t="shared" si="5"/>
        <v>0</v>
      </c>
      <c r="L122" s="33"/>
      <c r="M122" s="262">
        <v>44930</v>
      </c>
      <c r="N122" s="34">
        <f t="shared" si="9"/>
        <v>224</v>
      </c>
      <c r="O122" s="37">
        <v>0</v>
      </c>
      <c r="P122" s="35">
        <v>224</v>
      </c>
      <c r="Q122" s="40">
        <f t="shared" si="0"/>
        <v>0</v>
      </c>
      <c r="R122" s="41"/>
    </row>
    <row r="123" spans="1:21" ht="15.6" x14ac:dyDescent="0.3">
      <c r="A123" s="5"/>
      <c r="B123" s="105">
        <f t="shared" si="8"/>
        <v>2838.6</v>
      </c>
      <c r="C123" s="35">
        <v>3001</v>
      </c>
      <c r="D123" s="34">
        <f t="shared" si="2"/>
        <v>2838.6</v>
      </c>
      <c r="E123" s="36">
        <v>44932</v>
      </c>
      <c r="F123" s="37">
        <v>2838.7</v>
      </c>
      <c r="G123" s="26">
        <v>44933</v>
      </c>
      <c r="H123" s="76">
        <f t="shared" si="3"/>
        <v>9.9999999999909051E-2</v>
      </c>
      <c r="I123" s="5">
        <f t="shared" si="5"/>
        <v>0</v>
      </c>
      <c r="L123" s="33"/>
      <c r="M123" s="262">
        <v>44931</v>
      </c>
      <c r="N123" s="34">
        <f t="shared" si="9"/>
        <v>224</v>
      </c>
      <c r="O123" s="37">
        <v>0</v>
      </c>
      <c r="P123" s="35">
        <v>224</v>
      </c>
      <c r="Q123" s="40">
        <f t="shared" si="0"/>
        <v>0</v>
      </c>
      <c r="R123" s="41"/>
    </row>
    <row r="124" spans="1:21" ht="15.6" x14ac:dyDescent="0.3">
      <c r="A124" s="5"/>
      <c r="B124" s="105">
        <f t="shared" si="8"/>
        <v>2838.7</v>
      </c>
      <c r="C124" s="35">
        <v>3002</v>
      </c>
      <c r="D124" s="34">
        <f t="shared" si="2"/>
        <v>2838.7</v>
      </c>
      <c r="E124" s="36">
        <v>44933</v>
      </c>
      <c r="F124" s="37">
        <v>2838.7</v>
      </c>
      <c r="G124" s="26">
        <v>44934</v>
      </c>
      <c r="H124" s="76">
        <f t="shared" si="3"/>
        <v>0</v>
      </c>
      <c r="I124" s="5">
        <f t="shared" si="5"/>
        <v>1</v>
      </c>
      <c r="L124" s="33"/>
      <c r="M124" s="262">
        <v>44932</v>
      </c>
      <c r="N124" s="34">
        <f t="shared" si="9"/>
        <v>224</v>
      </c>
      <c r="O124" s="37">
        <v>0</v>
      </c>
      <c r="P124" s="35">
        <v>224</v>
      </c>
      <c r="Q124" s="40">
        <f t="shared" si="0"/>
        <v>0</v>
      </c>
      <c r="R124" s="41"/>
    </row>
    <row r="125" spans="1:21" ht="15.6" x14ac:dyDescent="0.3">
      <c r="A125" s="5"/>
      <c r="B125" s="105">
        <f t="shared" si="8"/>
        <v>2838.7</v>
      </c>
      <c r="C125" s="35">
        <v>3002</v>
      </c>
      <c r="D125" s="34">
        <f t="shared" si="2"/>
        <v>2838.7</v>
      </c>
      <c r="E125" s="36">
        <v>44934</v>
      </c>
      <c r="F125" s="37">
        <v>2838.7</v>
      </c>
      <c r="G125" s="26">
        <v>44935</v>
      </c>
      <c r="H125" s="76">
        <f t="shared" si="3"/>
        <v>0</v>
      </c>
      <c r="I125" s="5">
        <f t="shared" si="5"/>
        <v>0</v>
      </c>
      <c r="L125" s="33"/>
      <c r="M125" s="262">
        <v>44933</v>
      </c>
      <c r="N125" s="34">
        <f t="shared" si="9"/>
        <v>224</v>
      </c>
      <c r="O125" s="37">
        <v>0</v>
      </c>
      <c r="P125" s="35">
        <v>224</v>
      </c>
      <c r="Q125" s="40">
        <f t="shared" si="0"/>
        <v>0</v>
      </c>
      <c r="R125" s="41"/>
    </row>
    <row r="126" spans="1:21" ht="15.6" x14ac:dyDescent="0.3">
      <c r="A126" s="5"/>
      <c r="B126" s="105">
        <f t="shared" si="8"/>
        <v>2838.7</v>
      </c>
      <c r="C126" s="35">
        <v>3002</v>
      </c>
      <c r="D126" s="34">
        <f t="shared" si="2"/>
        <v>2838.7</v>
      </c>
      <c r="E126" s="36">
        <v>44935</v>
      </c>
      <c r="F126" s="37">
        <v>2838.8</v>
      </c>
      <c r="G126" s="26">
        <v>44936</v>
      </c>
      <c r="H126" s="76">
        <f t="shared" si="3"/>
        <v>0.1000000000003638</v>
      </c>
      <c r="I126" s="5">
        <f t="shared" si="5"/>
        <v>0</v>
      </c>
      <c r="L126" s="33"/>
      <c r="M126" s="262">
        <v>44934</v>
      </c>
      <c r="N126" s="34">
        <f t="shared" si="9"/>
        <v>224</v>
      </c>
      <c r="O126" s="37">
        <v>0</v>
      </c>
      <c r="P126" s="35">
        <v>224</v>
      </c>
      <c r="Q126" s="40">
        <f t="shared" si="0"/>
        <v>0</v>
      </c>
      <c r="R126" s="41"/>
    </row>
    <row r="127" spans="1:21" ht="15.6" x14ac:dyDescent="0.3">
      <c r="A127" s="5"/>
      <c r="B127" s="105">
        <f t="shared" si="8"/>
        <v>2838.8</v>
      </c>
      <c r="C127" s="35">
        <v>3002</v>
      </c>
      <c r="D127" s="34">
        <f t="shared" si="2"/>
        <v>2838.8</v>
      </c>
      <c r="E127" s="36">
        <v>44936</v>
      </c>
      <c r="F127" s="37">
        <v>2838.9</v>
      </c>
      <c r="G127" s="26">
        <v>44937</v>
      </c>
      <c r="H127" s="76">
        <f t="shared" si="3"/>
        <v>9.9999999999909051E-2</v>
      </c>
      <c r="I127" s="5">
        <f t="shared" si="5"/>
        <v>0</v>
      </c>
      <c r="L127" s="33"/>
      <c r="M127" s="262">
        <v>44935</v>
      </c>
      <c r="N127" s="34">
        <f t="shared" si="9"/>
        <v>224</v>
      </c>
      <c r="O127" s="37">
        <v>0</v>
      </c>
      <c r="P127" s="35">
        <v>224</v>
      </c>
      <c r="Q127" s="40">
        <f t="shared" si="0"/>
        <v>0</v>
      </c>
      <c r="R127" s="41"/>
    </row>
    <row r="128" spans="1:21" ht="15.6" x14ac:dyDescent="0.3">
      <c r="A128" s="5"/>
      <c r="B128" s="105">
        <f t="shared" si="8"/>
        <v>2838.9</v>
      </c>
      <c r="C128" s="35">
        <v>3002</v>
      </c>
      <c r="D128" s="34">
        <f t="shared" si="2"/>
        <v>2838.9</v>
      </c>
      <c r="E128" s="36">
        <v>44937</v>
      </c>
      <c r="F128" s="37">
        <v>2838.9</v>
      </c>
      <c r="G128" s="26">
        <v>44938</v>
      </c>
      <c r="H128" s="76">
        <f t="shared" si="3"/>
        <v>0</v>
      </c>
      <c r="I128" s="5">
        <f t="shared" si="5"/>
        <v>0</v>
      </c>
      <c r="L128" s="33"/>
      <c r="M128" s="262">
        <v>44936</v>
      </c>
      <c r="N128" s="34">
        <f t="shared" si="9"/>
        <v>224</v>
      </c>
      <c r="O128" s="37">
        <v>0</v>
      </c>
      <c r="P128" s="35">
        <v>224</v>
      </c>
      <c r="Q128" s="40">
        <f t="shared" si="0"/>
        <v>0</v>
      </c>
      <c r="R128" s="41"/>
    </row>
    <row r="129" spans="1:18" ht="15.6" x14ac:dyDescent="0.3">
      <c r="A129" s="5"/>
      <c r="B129" s="105">
        <f t="shared" si="8"/>
        <v>2838.9</v>
      </c>
      <c r="C129" s="35">
        <v>3002</v>
      </c>
      <c r="D129" s="34">
        <f t="shared" si="2"/>
        <v>2838.9</v>
      </c>
      <c r="E129" s="36">
        <v>44938</v>
      </c>
      <c r="F129" s="37">
        <v>2838.7</v>
      </c>
      <c r="G129" s="26">
        <v>44939</v>
      </c>
      <c r="H129" s="76">
        <f t="shared" si="3"/>
        <v>-0.20000000000027285</v>
      </c>
      <c r="I129" s="5">
        <f t="shared" si="5"/>
        <v>0</v>
      </c>
      <c r="L129" s="33"/>
      <c r="M129" s="262">
        <v>44937</v>
      </c>
      <c r="N129" s="34">
        <f t="shared" si="9"/>
        <v>224</v>
      </c>
      <c r="O129" s="37">
        <v>0</v>
      </c>
      <c r="P129" s="35">
        <v>224</v>
      </c>
      <c r="Q129" s="40">
        <f t="shared" si="0"/>
        <v>0</v>
      </c>
      <c r="R129" s="41"/>
    </row>
    <row r="130" spans="1:18" ht="15.6" x14ac:dyDescent="0.3">
      <c r="A130" s="5"/>
      <c r="B130" s="105">
        <f t="shared" si="8"/>
        <v>2838.7</v>
      </c>
      <c r="C130" s="35">
        <v>3002</v>
      </c>
      <c r="D130" s="34">
        <f t="shared" si="2"/>
        <v>2838.7</v>
      </c>
      <c r="E130" s="36">
        <v>44939</v>
      </c>
      <c r="F130" s="37">
        <v>2844.1</v>
      </c>
      <c r="G130" s="26">
        <v>44940</v>
      </c>
      <c r="H130" s="76">
        <f t="shared" si="3"/>
        <v>5.4000000000000909</v>
      </c>
      <c r="I130" s="5">
        <f t="shared" si="5"/>
        <v>0</v>
      </c>
      <c r="L130" s="33"/>
      <c r="M130" s="262">
        <v>44938</v>
      </c>
      <c r="N130" s="34">
        <f t="shared" si="9"/>
        <v>224</v>
      </c>
      <c r="O130" s="37">
        <v>0</v>
      </c>
      <c r="P130" s="35">
        <v>224</v>
      </c>
      <c r="Q130" s="40">
        <f t="shared" si="0"/>
        <v>0</v>
      </c>
      <c r="R130" s="41"/>
    </row>
    <row r="131" spans="1:18" ht="15.6" x14ac:dyDescent="0.3">
      <c r="A131" s="5"/>
      <c r="B131" s="105">
        <f t="shared" si="8"/>
        <v>2844.1</v>
      </c>
      <c r="C131" s="35">
        <v>3009</v>
      </c>
      <c r="D131" s="34">
        <f t="shared" si="2"/>
        <v>2844.1</v>
      </c>
      <c r="E131" s="36">
        <v>44940</v>
      </c>
      <c r="F131" s="37">
        <v>2844.2</v>
      </c>
      <c r="G131" s="26">
        <v>44941</v>
      </c>
      <c r="H131" s="76">
        <f t="shared" si="3"/>
        <v>9.9999999999909051E-2</v>
      </c>
      <c r="I131" s="5">
        <f t="shared" si="5"/>
        <v>7</v>
      </c>
      <c r="L131" s="33"/>
      <c r="M131" s="262">
        <v>44939</v>
      </c>
      <c r="N131" s="34">
        <f t="shared" si="9"/>
        <v>224</v>
      </c>
      <c r="O131" s="37">
        <v>0</v>
      </c>
      <c r="P131" s="35">
        <v>205</v>
      </c>
      <c r="Q131" s="40">
        <f t="shared" si="0"/>
        <v>19</v>
      </c>
      <c r="R131" s="41"/>
    </row>
    <row r="132" spans="1:18" ht="15.6" x14ac:dyDescent="0.3">
      <c r="A132" s="5"/>
      <c r="B132" s="105">
        <f t="shared" si="8"/>
        <v>2844.2</v>
      </c>
      <c r="C132" s="35">
        <v>3009</v>
      </c>
      <c r="D132" s="34">
        <f t="shared" si="2"/>
        <v>2844.2</v>
      </c>
      <c r="E132" s="36">
        <v>44941</v>
      </c>
      <c r="F132" s="37">
        <v>2844.2</v>
      </c>
      <c r="G132" s="26">
        <v>44942</v>
      </c>
      <c r="H132" s="76">
        <f t="shared" si="3"/>
        <v>0</v>
      </c>
      <c r="I132" s="5">
        <f t="shared" si="5"/>
        <v>0</v>
      </c>
      <c r="L132" s="33"/>
      <c r="M132" s="262">
        <v>44940</v>
      </c>
      <c r="N132" s="34">
        <f t="shared" si="9"/>
        <v>205</v>
      </c>
      <c r="O132" s="37">
        <v>0</v>
      </c>
      <c r="P132" s="35">
        <v>205</v>
      </c>
      <c r="Q132" s="40">
        <f t="shared" si="0"/>
        <v>0</v>
      </c>
      <c r="R132" s="41"/>
    </row>
    <row r="133" spans="1:18" ht="15.6" x14ac:dyDescent="0.3">
      <c r="A133" s="5"/>
      <c r="B133" s="105">
        <f t="shared" si="8"/>
        <v>2844.2</v>
      </c>
      <c r="C133" s="35">
        <v>3009</v>
      </c>
      <c r="D133" s="34">
        <f t="shared" si="2"/>
        <v>2844.2</v>
      </c>
      <c r="E133" s="36">
        <v>44942</v>
      </c>
      <c r="F133" s="37">
        <v>2844.2</v>
      </c>
      <c r="G133" s="26">
        <v>44943</v>
      </c>
      <c r="H133" s="76">
        <f t="shared" si="3"/>
        <v>0</v>
      </c>
      <c r="I133" s="5">
        <f t="shared" si="5"/>
        <v>0</v>
      </c>
      <c r="L133" s="33"/>
      <c r="M133" s="262">
        <v>44941</v>
      </c>
      <c r="N133" s="34">
        <f t="shared" si="9"/>
        <v>205</v>
      </c>
      <c r="O133" s="37">
        <v>0</v>
      </c>
      <c r="P133" s="35">
        <v>205</v>
      </c>
      <c r="Q133" s="40">
        <f t="shared" si="0"/>
        <v>0</v>
      </c>
      <c r="R133" s="41"/>
    </row>
    <row r="134" spans="1:18" ht="15.6" x14ac:dyDescent="0.3">
      <c r="A134" s="5"/>
      <c r="B134" s="105">
        <f t="shared" si="8"/>
        <v>2844.2</v>
      </c>
      <c r="C134" s="35">
        <v>3009</v>
      </c>
      <c r="D134" s="34">
        <f t="shared" si="2"/>
        <v>2844.2</v>
      </c>
      <c r="E134" s="36">
        <v>44943</v>
      </c>
      <c r="F134" s="37">
        <v>2844.9</v>
      </c>
      <c r="G134" s="26">
        <v>44944</v>
      </c>
      <c r="H134" s="76">
        <f t="shared" si="3"/>
        <v>0.70000000000027285</v>
      </c>
      <c r="I134" s="5">
        <f t="shared" si="5"/>
        <v>0</v>
      </c>
      <c r="L134" s="33"/>
      <c r="M134" s="262">
        <v>44942</v>
      </c>
      <c r="N134" s="34">
        <f t="shared" si="9"/>
        <v>205</v>
      </c>
      <c r="O134" s="37">
        <v>0</v>
      </c>
      <c r="P134" s="35">
        <v>205</v>
      </c>
      <c r="Q134" s="40">
        <f t="shared" si="0"/>
        <v>0</v>
      </c>
      <c r="R134" s="41"/>
    </row>
    <row r="135" spans="1:18" ht="15.6" x14ac:dyDescent="0.3">
      <c r="A135" s="5"/>
      <c r="B135" s="105">
        <f t="shared" si="8"/>
        <v>2844.9</v>
      </c>
      <c r="C135" s="35">
        <v>3010</v>
      </c>
      <c r="D135" s="34">
        <f t="shared" si="2"/>
        <v>2844.9</v>
      </c>
      <c r="E135" s="36">
        <v>44944</v>
      </c>
      <c r="F135" s="37">
        <v>2848.4</v>
      </c>
      <c r="G135" s="26">
        <v>44945</v>
      </c>
      <c r="H135" s="76">
        <f t="shared" si="3"/>
        <v>3.5</v>
      </c>
      <c r="I135" s="5">
        <f t="shared" si="5"/>
        <v>1</v>
      </c>
      <c r="L135" s="33"/>
      <c r="M135" s="262">
        <v>44943</v>
      </c>
      <c r="N135" s="34">
        <f t="shared" si="9"/>
        <v>205</v>
      </c>
      <c r="O135" s="37">
        <v>0</v>
      </c>
      <c r="P135" s="35">
        <v>199</v>
      </c>
      <c r="Q135" s="40">
        <f t="shared" si="0"/>
        <v>6</v>
      </c>
      <c r="R135" s="41"/>
    </row>
    <row r="136" spans="1:18" ht="15.6" x14ac:dyDescent="0.3">
      <c r="A136" s="5"/>
      <c r="B136" s="105">
        <f t="shared" si="8"/>
        <v>2848.4</v>
      </c>
      <c r="C136" s="35">
        <v>3011</v>
      </c>
      <c r="D136" s="34">
        <f t="shared" si="2"/>
        <v>2848.4</v>
      </c>
      <c r="E136" s="36">
        <v>44945</v>
      </c>
      <c r="F136" s="37">
        <v>2848.9</v>
      </c>
      <c r="G136" s="26">
        <v>44946</v>
      </c>
      <c r="H136" s="76">
        <f t="shared" si="3"/>
        <v>0.5</v>
      </c>
      <c r="I136" s="5">
        <f t="shared" si="5"/>
        <v>1</v>
      </c>
      <c r="L136" s="33"/>
      <c r="M136" s="262">
        <v>44944</v>
      </c>
      <c r="N136" s="34">
        <f t="shared" si="9"/>
        <v>199</v>
      </c>
      <c r="O136" s="37">
        <v>0</v>
      </c>
      <c r="P136" s="35">
        <v>180</v>
      </c>
      <c r="Q136" s="40">
        <f t="shared" si="0"/>
        <v>19</v>
      </c>
      <c r="R136" s="41"/>
    </row>
    <row r="137" spans="1:18" ht="15.6" x14ac:dyDescent="0.3">
      <c r="A137" s="5"/>
      <c r="B137" s="105">
        <f t="shared" si="8"/>
        <v>2848.9</v>
      </c>
      <c r="C137" s="35">
        <v>3011</v>
      </c>
      <c r="D137" s="34">
        <f t="shared" si="2"/>
        <v>2848.9</v>
      </c>
      <c r="E137" s="36">
        <v>44946</v>
      </c>
      <c r="F137" s="37">
        <v>2848.9</v>
      </c>
      <c r="G137" s="26">
        <v>44947</v>
      </c>
      <c r="H137" s="76">
        <f t="shared" si="3"/>
        <v>0</v>
      </c>
      <c r="I137" s="5">
        <f t="shared" si="5"/>
        <v>0</v>
      </c>
      <c r="L137" s="33"/>
      <c r="M137" s="262">
        <v>44945</v>
      </c>
      <c r="N137" s="34">
        <f t="shared" si="9"/>
        <v>180</v>
      </c>
      <c r="O137" s="37">
        <v>0</v>
      </c>
      <c r="P137" s="35">
        <v>180</v>
      </c>
      <c r="Q137" s="40">
        <f t="shared" si="0"/>
        <v>0</v>
      </c>
      <c r="R137" s="41"/>
    </row>
    <row r="138" spans="1:18" ht="15.6" x14ac:dyDescent="0.3">
      <c r="A138" s="5"/>
      <c r="B138" s="105">
        <f t="shared" si="8"/>
        <v>2848.9</v>
      </c>
      <c r="C138" s="35">
        <v>3011</v>
      </c>
      <c r="D138" s="34">
        <f t="shared" si="2"/>
        <v>2848.9</v>
      </c>
      <c r="E138" s="36">
        <v>44947</v>
      </c>
      <c r="F138" s="37">
        <v>2849</v>
      </c>
      <c r="G138" s="26">
        <v>44948</v>
      </c>
      <c r="H138" s="76">
        <f t="shared" si="3"/>
        <v>9.9999999999909051E-2</v>
      </c>
      <c r="I138" s="5">
        <f t="shared" si="5"/>
        <v>0</v>
      </c>
      <c r="L138" s="33"/>
      <c r="M138" s="262">
        <v>44946</v>
      </c>
      <c r="N138" s="34">
        <f t="shared" si="9"/>
        <v>180</v>
      </c>
      <c r="O138" s="37">
        <v>0</v>
      </c>
      <c r="P138" s="35">
        <v>180</v>
      </c>
      <c r="Q138" s="40">
        <f t="shared" si="0"/>
        <v>0</v>
      </c>
      <c r="R138" s="41"/>
    </row>
    <row r="139" spans="1:18" ht="15.6" x14ac:dyDescent="0.3">
      <c r="A139" s="5"/>
      <c r="B139" s="105">
        <f t="shared" si="8"/>
        <v>2849</v>
      </c>
      <c r="C139" s="35">
        <v>3012</v>
      </c>
      <c r="D139" s="34">
        <f t="shared" si="2"/>
        <v>2849</v>
      </c>
      <c r="E139" s="36">
        <v>44948</v>
      </c>
      <c r="F139" s="37">
        <v>2849.2</v>
      </c>
      <c r="G139" s="26">
        <v>44949</v>
      </c>
      <c r="H139" s="76">
        <f t="shared" si="3"/>
        <v>0.1999999999998181</v>
      </c>
      <c r="I139" s="5">
        <f t="shared" si="5"/>
        <v>1</v>
      </c>
      <c r="L139" s="33"/>
      <c r="M139" s="262">
        <v>44947</v>
      </c>
      <c r="N139" s="34">
        <f t="shared" si="9"/>
        <v>180</v>
      </c>
      <c r="O139" s="37">
        <v>0</v>
      </c>
      <c r="P139" s="35">
        <v>180</v>
      </c>
      <c r="Q139" s="40">
        <f t="shared" si="0"/>
        <v>0</v>
      </c>
      <c r="R139" s="41"/>
    </row>
    <row r="140" spans="1:18" ht="15.6" x14ac:dyDescent="0.3">
      <c r="A140" s="5"/>
      <c r="B140" s="105">
        <f t="shared" si="8"/>
        <v>2849.2</v>
      </c>
      <c r="C140" s="35">
        <v>3013</v>
      </c>
      <c r="D140" s="34">
        <f t="shared" si="2"/>
        <v>2849.2</v>
      </c>
      <c r="E140" s="36">
        <v>44949</v>
      </c>
      <c r="F140" s="37">
        <v>2849.3</v>
      </c>
      <c r="G140" s="26">
        <v>44950</v>
      </c>
      <c r="H140" s="76">
        <f t="shared" si="3"/>
        <v>0.1000000000003638</v>
      </c>
      <c r="I140" s="5">
        <f t="shared" si="5"/>
        <v>1</v>
      </c>
      <c r="L140" s="33"/>
      <c r="M140" s="262">
        <v>44948</v>
      </c>
      <c r="N140" s="34">
        <f t="shared" si="9"/>
        <v>180</v>
      </c>
      <c r="O140" s="37">
        <v>0</v>
      </c>
      <c r="P140" s="35">
        <v>180</v>
      </c>
      <c r="Q140" s="40">
        <f t="shared" si="0"/>
        <v>0</v>
      </c>
      <c r="R140" s="41"/>
    </row>
    <row r="141" spans="1:18" ht="15.6" x14ac:dyDescent="0.3">
      <c r="A141" s="5"/>
      <c r="B141" s="105">
        <f t="shared" si="8"/>
        <v>2849.3</v>
      </c>
      <c r="C141" s="35">
        <v>3013</v>
      </c>
      <c r="D141" s="34">
        <f t="shared" si="2"/>
        <v>2849.3</v>
      </c>
      <c r="E141" s="36">
        <v>44950</v>
      </c>
      <c r="F141" s="37">
        <v>2849.8</v>
      </c>
      <c r="G141" s="26">
        <v>44951</v>
      </c>
      <c r="H141" s="76">
        <f t="shared" si="3"/>
        <v>0.5</v>
      </c>
      <c r="I141" s="5">
        <f t="shared" si="5"/>
        <v>0</v>
      </c>
      <c r="L141" s="33"/>
      <c r="M141" s="262">
        <v>44949</v>
      </c>
      <c r="N141" s="34">
        <f t="shared" si="9"/>
        <v>180</v>
      </c>
      <c r="O141" s="37">
        <v>0</v>
      </c>
      <c r="P141" s="35">
        <v>180</v>
      </c>
      <c r="Q141" s="40">
        <f t="shared" si="0"/>
        <v>0</v>
      </c>
      <c r="R141" s="41"/>
    </row>
    <row r="142" spans="1:18" ht="15.6" x14ac:dyDescent="0.3">
      <c r="A142" s="5"/>
      <c r="B142" s="105">
        <f t="shared" si="8"/>
        <v>2849.8</v>
      </c>
      <c r="C142" s="35">
        <v>3016</v>
      </c>
      <c r="D142" s="34">
        <f t="shared" si="2"/>
        <v>2849.8</v>
      </c>
      <c r="E142" s="36">
        <v>44951</v>
      </c>
      <c r="F142" s="37">
        <v>2849.8</v>
      </c>
      <c r="G142" s="26">
        <v>44952</v>
      </c>
      <c r="H142" s="76">
        <f t="shared" si="3"/>
        <v>0</v>
      </c>
      <c r="I142" s="5">
        <f t="shared" si="5"/>
        <v>3</v>
      </c>
      <c r="L142" s="33"/>
      <c r="M142" s="262">
        <v>44950</v>
      </c>
      <c r="N142" s="34">
        <f t="shared" si="9"/>
        <v>180</v>
      </c>
      <c r="O142" s="37">
        <v>0</v>
      </c>
      <c r="P142" s="35">
        <v>180</v>
      </c>
      <c r="Q142" s="40">
        <f t="shared" si="0"/>
        <v>0</v>
      </c>
      <c r="R142" s="41"/>
    </row>
    <row r="143" spans="1:18" ht="15.6" x14ac:dyDescent="0.3">
      <c r="A143" s="5"/>
      <c r="B143" s="105">
        <f t="shared" si="8"/>
        <v>2849.8</v>
      </c>
      <c r="C143" s="35">
        <v>3016</v>
      </c>
      <c r="D143" s="34">
        <f t="shared" si="2"/>
        <v>2849.8</v>
      </c>
      <c r="E143" s="36">
        <v>44952</v>
      </c>
      <c r="F143" s="37">
        <v>2852</v>
      </c>
      <c r="G143" s="26">
        <v>44953</v>
      </c>
      <c r="H143" s="76">
        <f t="shared" si="3"/>
        <v>2.1999999999998181</v>
      </c>
      <c r="I143" s="5">
        <f t="shared" si="5"/>
        <v>0</v>
      </c>
      <c r="L143" s="33"/>
      <c r="M143" s="262">
        <v>44951</v>
      </c>
      <c r="N143" s="34">
        <f t="shared" si="9"/>
        <v>180</v>
      </c>
      <c r="O143" s="37">
        <v>0</v>
      </c>
      <c r="P143" s="35">
        <v>180</v>
      </c>
      <c r="Q143" s="40">
        <f t="shared" si="0"/>
        <v>0</v>
      </c>
      <c r="R143" s="41"/>
    </row>
    <row r="144" spans="1:18" ht="15.6" x14ac:dyDescent="0.3">
      <c r="A144" s="5"/>
      <c r="B144" s="105">
        <f t="shared" si="8"/>
        <v>2852</v>
      </c>
      <c r="C144" s="35">
        <v>3017</v>
      </c>
      <c r="D144" s="34">
        <f t="shared" si="2"/>
        <v>2852</v>
      </c>
      <c r="E144" s="36">
        <v>44953</v>
      </c>
      <c r="F144" s="37">
        <v>2852.6</v>
      </c>
      <c r="G144" s="26">
        <v>44954</v>
      </c>
      <c r="H144" s="76">
        <f t="shared" si="3"/>
        <v>0.59999999999990905</v>
      </c>
      <c r="I144" s="5">
        <f t="shared" si="5"/>
        <v>1</v>
      </c>
      <c r="L144" s="33"/>
      <c r="M144" s="262">
        <v>44952</v>
      </c>
      <c r="N144" s="34">
        <f t="shared" si="9"/>
        <v>180</v>
      </c>
      <c r="O144" s="37">
        <v>0</v>
      </c>
      <c r="P144" s="35">
        <v>156</v>
      </c>
      <c r="Q144" s="40">
        <f t="shared" si="0"/>
        <v>24</v>
      </c>
      <c r="R144" s="41"/>
    </row>
    <row r="145" spans="1:18" ht="15.6" x14ac:dyDescent="0.3">
      <c r="A145" s="5"/>
      <c r="B145" s="105">
        <f t="shared" si="8"/>
        <v>2852.6</v>
      </c>
      <c r="C145" s="35">
        <v>3018</v>
      </c>
      <c r="D145" s="34">
        <f t="shared" si="2"/>
        <v>2852.6</v>
      </c>
      <c r="E145" s="36">
        <v>44954</v>
      </c>
      <c r="F145" s="37">
        <v>2852.7</v>
      </c>
      <c r="G145" s="26">
        <v>44955</v>
      </c>
      <c r="H145" s="76">
        <f t="shared" si="3"/>
        <v>9.9999999999909051E-2</v>
      </c>
      <c r="I145" s="5">
        <f t="shared" si="5"/>
        <v>1</v>
      </c>
      <c r="L145" s="33"/>
      <c r="M145" s="262">
        <v>44953</v>
      </c>
      <c r="N145" s="34">
        <f t="shared" si="9"/>
        <v>156</v>
      </c>
      <c r="O145" s="37">
        <v>0</v>
      </c>
      <c r="P145" s="35">
        <v>156</v>
      </c>
      <c r="Q145" s="40">
        <f t="shared" si="0"/>
        <v>0</v>
      </c>
      <c r="R145" s="41"/>
    </row>
    <row r="146" spans="1:18" ht="15.6" x14ac:dyDescent="0.3">
      <c r="A146" s="5"/>
      <c r="B146" s="105">
        <f t="shared" si="8"/>
        <v>2852.7</v>
      </c>
      <c r="C146" s="35">
        <v>3018</v>
      </c>
      <c r="D146" s="34">
        <f t="shared" si="2"/>
        <v>2852.7</v>
      </c>
      <c r="E146" s="36">
        <v>44955</v>
      </c>
      <c r="F146" s="37">
        <v>2860</v>
      </c>
      <c r="G146" s="26">
        <v>44956</v>
      </c>
      <c r="H146" s="76">
        <f t="shared" si="3"/>
        <v>7.3000000000001819</v>
      </c>
      <c r="I146" s="5">
        <f t="shared" si="5"/>
        <v>0</v>
      </c>
      <c r="L146" s="33"/>
      <c r="M146" s="262">
        <v>44954</v>
      </c>
      <c r="N146" s="34">
        <f t="shared" si="9"/>
        <v>156</v>
      </c>
      <c r="O146" s="37">
        <v>0</v>
      </c>
      <c r="P146" s="35">
        <v>156</v>
      </c>
      <c r="Q146" s="40">
        <f t="shared" si="0"/>
        <v>0</v>
      </c>
      <c r="R146" s="41"/>
    </row>
    <row r="147" spans="1:18" ht="15.6" x14ac:dyDescent="0.3">
      <c r="A147" s="5"/>
      <c r="B147" s="105">
        <f t="shared" si="8"/>
        <v>2860</v>
      </c>
      <c r="C147" s="35">
        <v>3019</v>
      </c>
      <c r="D147" s="34">
        <f t="shared" si="2"/>
        <v>2860</v>
      </c>
      <c r="E147" s="36">
        <v>44956</v>
      </c>
      <c r="F147" s="37">
        <v>2860</v>
      </c>
      <c r="G147" s="26">
        <v>44957</v>
      </c>
      <c r="H147" s="76">
        <f t="shared" si="3"/>
        <v>0</v>
      </c>
      <c r="I147" s="5">
        <f t="shared" si="5"/>
        <v>1</v>
      </c>
      <c r="L147" s="33"/>
      <c r="M147" s="262">
        <v>44955</v>
      </c>
      <c r="N147" s="34">
        <f t="shared" si="9"/>
        <v>156</v>
      </c>
      <c r="O147" s="37">
        <v>0</v>
      </c>
      <c r="P147" s="35">
        <v>106</v>
      </c>
      <c r="Q147" s="40">
        <f t="shared" si="0"/>
        <v>50</v>
      </c>
      <c r="R147" s="41"/>
    </row>
    <row r="148" spans="1:18" ht="15.6" x14ac:dyDescent="0.3">
      <c r="A148" s="5"/>
      <c r="B148" s="105">
        <f t="shared" si="8"/>
        <v>2860</v>
      </c>
      <c r="C148" s="35">
        <v>3019</v>
      </c>
      <c r="D148" s="34">
        <f t="shared" si="2"/>
        <v>2860</v>
      </c>
      <c r="E148" s="36">
        <v>44957</v>
      </c>
      <c r="F148" s="37">
        <v>2860</v>
      </c>
      <c r="G148" s="26">
        <v>44958</v>
      </c>
      <c r="H148" s="76">
        <f t="shared" si="3"/>
        <v>0</v>
      </c>
      <c r="I148" s="5">
        <f t="shared" si="5"/>
        <v>0</v>
      </c>
      <c r="L148" s="33"/>
      <c r="M148" s="262">
        <v>44956</v>
      </c>
      <c r="N148" s="34">
        <f t="shared" si="9"/>
        <v>106</v>
      </c>
      <c r="O148" s="37">
        <v>0</v>
      </c>
      <c r="P148" s="35">
        <v>106</v>
      </c>
      <c r="Q148" s="40">
        <f t="shared" si="0"/>
        <v>0</v>
      </c>
      <c r="R148" s="41"/>
    </row>
    <row r="149" spans="1:18" ht="15.6" x14ac:dyDescent="0.3">
      <c r="A149" s="5"/>
      <c r="B149" s="105">
        <f t="shared" si="8"/>
        <v>2860</v>
      </c>
      <c r="C149" s="35">
        <v>3019</v>
      </c>
      <c r="D149" s="34">
        <f t="shared" si="2"/>
        <v>2860</v>
      </c>
      <c r="E149" s="36">
        <v>44958</v>
      </c>
      <c r="F149" s="37">
        <v>2860</v>
      </c>
      <c r="G149" s="26">
        <v>44959</v>
      </c>
      <c r="H149" s="76">
        <f t="shared" si="3"/>
        <v>0</v>
      </c>
      <c r="I149" s="5">
        <f t="shared" si="5"/>
        <v>0</v>
      </c>
      <c r="L149" s="33"/>
      <c r="M149" s="262">
        <v>44957</v>
      </c>
      <c r="N149" s="34">
        <f t="shared" si="9"/>
        <v>106</v>
      </c>
      <c r="O149" s="37">
        <v>0</v>
      </c>
      <c r="P149" s="35">
        <v>106</v>
      </c>
      <c r="Q149" s="40">
        <f t="shared" si="0"/>
        <v>0</v>
      </c>
      <c r="R149" s="41"/>
    </row>
    <row r="150" spans="1:18" ht="15.6" x14ac:dyDescent="0.3">
      <c r="A150" s="5"/>
      <c r="B150" s="105">
        <f t="shared" si="8"/>
        <v>2860</v>
      </c>
      <c r="C150" s="35">
        <v>3019</v>
      </c>
      <c r="D150" s="34">
        <f t="shared" si="2"/>
        <v>2860</v>
      </c>
      <c r="E150" s="36">
        <v>44959</v>
      </c>
      <c r="F150" s="37">
        <v>2860.9</v>
      </c>
      <c r="G150" s="26">
        <v>44960</v>
      </c>
      <c r="H150" s="76">
        <f t="shared" si="3"/>
        <v>0.90000000000009095</v>
      </c>
      <c r="I150" s="5">
        <f t="shared" si="5"/>
        <v>0</v>
      </c>
      <c r="L150" s="33"/>
      <c r="M150" s="262">
        <v>44958</v>
      </c>
      <c r="N150" s="34">
        <f t="shared" si="9"/>
        <v>106</v>
      </c>
      <c r="O150" s="37">
        <v>0</v>
      </c>
      <c r="P150" s="35">
        <v>106</v>
      </c>
      <c r="Q150" s="40">
        <f t="shared" si="0"/>
        <v>0</v>
      </c>
      <c r="R150" s="41"/>
    </row>
    <row r="151" spans="1:18" ht="15.6" x14ac:dyDescent="0.3">
      <c r="A151" s="5"/>
      <c r="B151" s="105">
        <f t="shared" si="8"/>
        <v>2860.9</v>
      </c>
      <c r="C151" s="35">
        <v>3023</v>
      </c>
      <c r="D151" s="34">
        <f t="shared" si="2"/>
        <v>2860.9</v>
      </c>
      <c r="E151" s="36">
        <v>44960</v>
      </c>
      <c r="F151" s="37">
        <v>2861</v>
      </c>
      <c r="G151" s="26">
        <v>44961</v>
      </c>
      <c r="H151" s="76">
        <f t="shared" si="3"/>
        <v>9.9999999999909051E-2</v>
      </c>
      <c r="I151" s="5">
        <f t="shared" si="5"/>
        <v>4</v>
      </c>
      <c r="L151" s="33"/>
      <c r="M151" s="262">
        <v>44959</v>
      </c>
      <c r="N151" s="34">
        <f t="shared" si="9"/>
        <v>106</v>
      </c>
      <c r="O151" s="37">
        <v>0</v>
      </c>
      <c r="P151" s="35">
        <v>102</v>
      </c>
      <c r="Q151" s="40">
        <f t="shared" si="0"/>
        <v>4</v>
      </c>
      <c r="R151" s="41"/>
    </row>
    <row r="152" spans="1:18" ht="15.6" x14ac:dyDescent="0.3">
      <c r="A152" s="5"/>
      <c r="B152" s="105">
        <f t="shared" si="8"/>
        <v>2861</v>
      </c>
      <c r="C152" s="35">
        <v>3024</v>
      </c>
      <c r="D152" s="34">
        <f t="shared" si="2"/>
        <v>2861</v>
      </c>
      <c r="E152" s="36">
        <v>44961</v>
      </c>
      <c r="F152" s="37">
        <v>2861.7</v>
      </c>
      <c r="G152" s="26">
        <v>44962</v>
      </c>
      <c r="H152" s="76">
        <f t="shared" si="3"/>
        <v>0.6999999999998181</v>
      </c>
      <c r="I152" s="5">
        <f t="shared" si="5"/>
        <v>1</v>
      </c>
      <c r="L152" s="33"/>
      <c r="M152" s="262">
        <v>44960</v>
      </c>
      <c r="N152" s="34">
        <f t="shared" si="9"/>
        <v>102</v>
      </c>
      <c r="O152" s="37">
        <v>0</v>
      </c>
      <c r="P152" s="35">
        <v>102</v>
      </c>
      <c r="Q152" s="40">
        <f t="shared" si="0"/>
        <v>0</v>
      </c>
      <c r="R152" s="41"/>
    </row>
    <row r="153" spans="1:18" ht="15.6" x14ac:dyDescent="0.3">
      <c r="A153" s="5"/>
      <c r="B153" s="105">
        <f t="shared" si="8"/>
        <v>2861.7</v>
      </c>
      <c r="C153" s="35">
        <v>3025</v>
      </c>
      <c r="D153" s="34">
        <f t="shared" si="2"/>
        <v>2861.7</v>
      </c>
      <c r="E153" s="36">
        <v>44962</v>
      </c>
      <c r="F153" s="37">
        <v>2861.9</v>
      </c>
      <c r="G153" s="26">
        <v>44963</v>
      </c>
      <c r="H153" s="76">
        <f t="shared" si="3"/>
        <v>0.20000000000027285</v>
      </c>
      <c r="I153" s="5">
        <f t="shared" si="5"/>
        <v>1</v>
      </c>
      <c r="L153" s="33"/>
      <c r="M153" s="262">
        <v>44961</v>
      </c>
      <c r="N153" s="34">
        <f t="shared" si="9"/>
        <v>102</v>
      </c>
      <c r="O153" s="37">
        <v>0</v>
      </c>
      <c r="P153" s="35">
        <v>102</v>
      </c>
      <c r="Q153" s="40">
        <f t="shared" si="0"/>
        <v>0</v>
      </c>
      <c r="R153" s="41"/>
    </row>
    <row r="154" spans="1:18" ht="15.6" x14ac:dyDescent="0.3">
      <c r="A154" s="5"/>
      <c r="B154" s="105">
        <f t="shared" si="8"/>
        <v>2861.9</v>
      </c>
      <c r="C154" s="35">
        <v>3027</v>
      </c>
      <c r="D154" s="34">
        <f t="shared" si="2"/>
        <v>2861.9</v>
      </c>
      <c r="E154" s="36">
        <v>44963</v>
      </c>
      <c r="F154" s="37">
        <v>2863.8</v>
      </c>
      <c r="G154" s="26">
        <v>44964</v>
      </c>
      <c r="H154" s="76">
        <f t="shared" si="3"/>
        <v>1.9000000000000909</v>
      </c>
      <c r="I154" s="5">
        <f t="shared" si="5"/>
        <v>2</v>
      </c>
      <c r="L154" s="33"/>
      <c r="M154" s="262">
        <v>44962</v>
      </c>
      <c r="N154" s="34">
        <f t="shared" si="9"/>
        <v>102</v>
      </c>
      <c r="O154" s="37">
        <v>0</v>
      </c>
      <c r="P154" s="35">
        <v>102</v>
      </c>
      <c r="Q154" s="40">
        <f t="shared" si="0"/>
        <v>0</v>
      </c>
      <c r="R154" s="41"/>
    </row>
    <row r="155" spans="1:18" ht="15.6" x14ac:dyDescent="0.3">
      <c r="A155" s="5"/>
      <c r="B155" s="105">
        <f t="shared" si="8"/>
        <v>2863.8</v>
      </c>
      <c r="C155" s="35">
        <v>3029</v>
      </c>
      <c r="D155" s="34">
        <f t="shared" si="2"/>
        <v>2863.8</v>
      </c>
      <c r="E155" s="36">
        <v>44964</v>
      </c>
      <c r="F155" s="37">
        <v>2871</v>
      </c>
      <c r="G155" s="26">
        <v>44965</v>
      </c>
      <c r="H155" s="76">
        <f t="shared" si="3"/>
        <v>7.1999999999998181</v>
      </c>
      <c r="I155" s="5">
        <f t="shared" si="5"/>
        <v>2</v>
      </c>
      <c r="L155" s="33"/>
      <c r="M155" s="262">
        <v>44963</v>
      </c>
      <c r="N155" s="34">
        <f t="shared" si="9"/>
        <v>102</v>
      </c>
      <c r="O155" s="37">
        <v>0</v>
      </c>
      <c r="P155" s="35">
        <v>73</v>
      </c>
      <c r="Q155" s="40">
        <f t="shared" si="0"/>
        <v>29</v>
      </c>
      <c r="R155" s="41"/>
    </row>
    <row r="156" spans="1:18" ht="15.6" x14ac:dyDescent="0.3">
      <c r="A156" s="5"/>
      <c r="B156" s="105">
        <f t="shared" si="8"/>
        <v>2871</v>
      </c>
      <c r="C156" s="35">
        <v>3031</v>
      </c>
      <c r="D156" s="34">
        <f t="shared" si="2"/>
        <v>2871</v>
      </c>
      <c r="E156" s="36">
        <v>44965</v>
      </c>
      <c r="F156" s="37">
        <v>2873.7</v>
      </c>
      <c r="G156" s="26">
        <v>44966</v>
      </c>
      <c r="H156" s="76">
        <f t="shared" si="3"/>
        <v>2.6999999999998181</v>
      </c>
      <c r="I156" s="5">
        <f t="shared" si="5"/>
        <v>2</v>
      </c>
      <c r="L156" s="33"/>
      <c r="M156" s="262">
        <v>44964</v>
      </c>
      <c r="N156" s="34">
        <f t="shared" si="9"/>
        <v>73</v>
      </c>
      <c r="O156" s="37">
        <v>0</v>
      </c>
      <c r="P156" s="35">
        <v>6</v>
      </c>
      <c r="Q156" s="40">
        <f t="shared" si="0"/>
        <v>67</v>
      </c>
      <c r="R156" s="41"/>
    </row>
    <row r="157" spans="1:18" ht="15.6" x14ac:dyDescent="0.3">
      <c r="A157" s="5"/>
      <c r="B157" s="105">
        <f t="shared" si="8"/>
        <v>2873.7</v>
      </c>
      <c r="C157" s="35">
        <v>3033</v>
      </c>
      <c r="D157" s="34">
        <f t="shared" si="2"/>
        <v>2873.7</v>
      </c>
      <c r="E157" s="36">
        <v>44966</v>
      </c>
      <c r="F157" s="37">
        <v>2873.7</v>
      </c>
      <c r="G157" s="26">
        <v>44967</v>
      </c>
      <c r="H157" s="76">
        <f t="shared" si="3"/>
        <v>0</v>
      </c>
      <c r="I157" s="5">
        <f t="shared" si="5"/>
        <v>2</v>
      </c>
      <c r="L157" s="33"/>
      <c r="M157" s="262">
        <v>44965</v>
      </c>
      <c r="N157" s="34">
        <f t="shared" si="9"/>
        <v>6</v>
      </c>
      <c r="O157" s="37">
        <v>250</v>
      </c>
      <c r="P157" s="35">
        <v>233</v>
      </c>
      <c r="Q157" s="40">
        <f t="shared" si="0"/>
        <v>23</v>
      </c>
      <c r="R157" s="41"/>
    </row>
    <row r="158" spans="1:18" ht="15.6" x14ac:dyDescent="0.3">
      <c r="A158" s="5"/>
      <c r="B158" s="105">
        <f t="shared" si="8"/>
        <v>2873.7</v>
      </c>
      <c r="C158" s="35">
        <v>3033</v>
      </c>
      <c r="D158" s="34">
        <f t="shared" si="2"/>
        <v>2873.7</v>
      </c>
      <c r="E158" s="36">
        <v>44967</v>
      </c>
      <c r="F158" s="37">
        <v>2878.7</v>
      </c>
      <c r="G158" s="26">
        <v>44968</v>
      </c>
      <c r="H158" s="76">
        <f t="shared" si="3"/>
        <v>5</v>
      </c>
      <c r="I158" s="5">
        <f t="shared" si="5"/>
        <v>0</v>
      </c>
      <c r="L158" s="33"/>
      <c r="M158" s="262">
        <v>44966</v>
      </c>
      <c r="N158" s="34">
        <f t="shared" si="9"/>
        <v>233</v>
      </c>
      <c r="O158" s="37">
        <v>0</v>
      </c>
      <c r="P158" s="35">
        <v>233</v>
      </c>
      <c r="Q158" s="40">
        <f t="shared" si="0"/>
        <v>0</v>
      </c>
      <c r="R158" s="41"/>
    </row>
    <row r="159" spans="1:18" ht="15.6" x14ac:dyDescent="0.3">
      <c r="A159" s="5"/>
      <c r="B159" s="105">
        <f t="shared" si="8"/>
        <v>2878.7</v>
      </c>
      <c r="C159" s="35">
        <v>3035</v>
      </c>
      <c r="D159" s="34">
        <f t="shared" si="2"/>
        <v>2878.7</v>
      </c>
      <c r="E159" s="36">
        <v>44968</v>
      </c>
      <c r="F159" s="37">
        <v>2881.3</v>
      </c>
      <c r="G159" s="26">
        <v>44969</v>
      </c>
      <c r="H159" s="76">
        <f t="shared" si="3"/>
        <v>2.6000000000003638</v>
      </c>
      <c r="I159" s="5">
        <f t="shared" si="5"/>
        <v>2</v>
      </c>
      <c r="L159" s="33"/>
      <c r="M159" s="262">
        <v>44967</v>
      </c>
      <c r="N159" s="34">
        <f t="shared" si="9"/>
        <v>233</v>
      </c>
      <c r="O159" s="37">
        <v>0</v>
      </c>
      <c r="P159" s="35">
        <v>213</v>
      </c>
      <c r="Q159" s="40">
        <f t="shared" si="0"/>
        <v>20</v>
      </c>
      <c r="R159" s="41"/>
    </row>
    <row r="160" spans="1:18" ht="15.6" x14ac:dyDescent="0.3">
      <c r="A160" s="5"/>
      <c r="B160" s="105">
        <f t="shared" si="8"/>
        <v>2881.3</v>
      </c>
      <c r="C160" s="35">
        <v>3038</v>
      </c>
      <c r="D160" s="34">
        <f t="shared" si="2"/>
        <v>2881.3</v>
      </c>
      <c r="E160" s="36">
        <v>44969</v>
      </c>
      <c r="F160" s="37">
        <v>2882.3</v>
      </c>
      <c r="G160" s="26">
        <v>44970</v>
      </c>
      <c r="H160" s="76">
        <f t="shared" si="3"/>
        <v>1</v>
      </c>
      <c r="I160" s="5">
        <f t="shared" si="5"/>
        <v>3</v>
      </c>
      <c r="L160" s="33"/>
      <c r="M160" s="262">
        <v>44968</v>
      </c>
      <c r="N160" s="34">
        <f t="shared" si="9"/>
        <v>213</v>
      </c>
      <c r="O160" s="37">
        <v>0</v>
      </c>
      <c r="P160" s="35">
        <v>173</v>
      </c>
      <c r="Q160" s="40">
        <f t="shared" si="0"/>
        <v>40</v>
      </c>
      <c r="R160" s="41"/>
    </row>
    <row r="161" spans="1:18" ht="15.6" x14ac:dyDescent="0.3">
      <c r="A161" s="5"/>
      <c r="B161" s="105">
        <f t="shared" si="8"/>
        <v>2882.3</v>
      </c>
      <c r="C161" s="35">
        <v>3039</v>
      </c>
      <c r="D161" s="34">
        <f t="shared" si="2"/>
        <v>2882.3</v>
      </c>
      <c r="E161" s="36">
        <v>44970</v>
      </c>
      <c r="F161" s="37">
        <v>2883</v>
      </c>
      <c r="G161" s="26">
        <v>44971</v>
      </c>
      <c r="H161" s="76">
        <f t="shared" si="3"/>
        <v>0.6999999999998181</v>
      </c>
      <c r="I161" s="5">
        <f t="shared" si="5"/>
        <v>1</v>
      </c>
      <c r="L161" s="33"/>
      <c r="M161" s="262">
        <v>44969</v>
      </c>
      <c r="N161" s="34">
        <f t="shared" si="9"/>
        <v>173</v>
      </c>
      <c r="O161" s="37">
        <v>0</v>
      </c>
      <c r="P161" s="35">
        <v>173</v>
      </c>
      <c r="Q161" s="40">
        <f t="shared" si="0"/>
        <v>0</v>
      </c>
      <c r="R161" s="41"/>
    </row>
    <row r="162" spans="1:18" ht="15.6" x14ac:dyDescent="0.3">
      <c r="A162" s="5"/>
      <c r="B162" s="105">
        <f t="shared" si="8"/>
        <v>2883</v>
      </c>
      <c r="C162" s="35">
        <v>3040</v>
      </c>
      <c r="D162" s="34">
        <f t="shared" si="2"/>
        <v>2883</v>
      </c>
      <c r="E162" s="36">
        <v>44971</v>
      </c>
      <c r="F162" s="37">
        <v>2883.3</v>
      </c>
      <c r="G162" s="26">
        <v>44972</v>
      </c>
      <c r="H162" s="76">
        <f t="shared" si="3"/>
        <v>0.3000000000001819</v>
      </c>
      <c r="I162" s="5">
        <f t="shared" si="5"/>
        <v>1</v>
      </c>
      <c r="L162" s="33"/>
      <c r="M162" s="262">
        <v>44970</v>
      </c>
      <c r="N162" s="34">
        <f t="shared" si="9"/>
        <v>173</v>
      </c>
      <c r="O162" s="37">
        <v>0</v>
      </c>
      <c r="P162" s="35">
        <v>173</v>
      </c>
      <c r="Q162" s="40">
        <f t="shared" si="0"/>
        <v>0</v>
      </c>
      <c r="R162" s="41"/>
    </row>
    <row r="163" spans="1:18" ht="15.6" x14ac:dyDescent="0.3">
      <c r="A163" s="5"/>
      <c r="B163" s="105">
        <f t="shared" si="8"/>
        <v>2883.3</v>
      </c>
      <c r="C163" s="35">
        <v>3041</v>
      </c>
      <c r="D163" s="34">
        <f t="shared" si="2"/>
        <v>2883.3</v>
      </c>
      <c r="E163" s="36">
        <v>44972</v>
      </c>
      <c r="F163" s="37">
        <v>2883.3</v>
      </c>
      <c r="G163" s="26">
        <v>44973</v>
      </c>
      <c r="H163" s="76">
        <f t="shared" si="3"/>
        <v>0</v>
      </c>
      <c r="I163" s="5">
        <f t="shared" si="5"/>
        <v>1</v>
      </c>
      <c r="L163" s="33"/>
      <c r="M163" s="262">
        <v>44971</v>
      </c>
      <c r="N163" s="34">
        <f t="shared" si="9"/>
        <v>173</v>
      </c>
      <c r="O163" s="37">
        <v>0</v>
      </c>
      <c r="P163" s="35">
        <v>173</v>
      </c>
      <c r="Q163" s="40">
        <f t="shared" si="0"/>
        <v>0</v>
      </c>
      <c r="R163" s="41"/>
    </row>
    <row r="164" spans="1:18" ht="15.6" x14ac:dyDescent="0.3">
      <c r="A164" s="5"/>
      <c r="B164" s="105">
        <f t="shared" si="8"/>
        <v>2883.3</v>
      </c>
      <c r="C164" s="35">
        <v>3041</v>
      </c>
      <c r="D164" s="34">
        <f t="shared" si="2"/>
        <v>2883.3</v>
      </c>
      <c r="E164" s="36">
        <v>44973</v>
      </c>
      <c r="F164" s="37">
        <v>2884.7</v>
      </c>
      <c r="G164" s="26">
        <v>44974</v>
      </c>
      <c r="H164" s="76">
        <f t="shared" si="3"/>
        <v>1.3999999999996362</v>
      </c>
      <c r="I164" s="5">
        <f t="shared" si="5"/>
        <v>0</v>
      </c>
      <c r="L164" s="33"/>
      <c r="M164" s="262">
        <v>44972</v>
      </c>
      <c r="N164" s="34">
        <f t="shared" si="9"/>
        <v>173</v>
      </c>
      <c r="O164" s="37">
        <v>0</v>
      </c>
      <c r="P164" s="35">
        <v>173</v>
      </c>
      <c r="Q164" s="40">
        <f t="shared" si="0"/>
        <v>0</v>
      </c>
      <c r="R164" s="41"/>
    </row>
    <row r="165" spans="1:18" ht="15.6" x14ac:dyDescent="0.3">
      <c r="A165" s="5"/>
      <c r="B165" s="105">
        <f t="shared" si="8"/>
        <v>2884.7</v>
      </c>
      <c r="C165" s="35">
        <v>3044</v>
      </c>
      <c r="D165" s="34">
        <f t="shared" si="2"/>
        <v>2884.7</v>
      </c>
      <c r="E165" s="36">
        <v>44974</v>
      </c>
      <c r="F165" s="37">
        <v>2885.3</v>
      </c>
      <c r="G165" s="26">
        <v>44975</v>
      </c>
      <c r="H165" s="76">
        <f t="shared" si="3"/>
        <v>0.6000000000003638</v>
      </c>
      <c r="I165" s="5">
        <f t="shared" si="5"/>
        <v>3</v>
      </c>
      <c r="L165" s="33"/>
      <c r="M165" s="262">
        <v>44973</v>
      </c>
      <c r="N165" s="34">
        <f t="shared" si="9"/>
        <v>173</v>
      </c>
      <c r="O165" s="37">
        <v>0</v>
      </c>
      <c r="P165" s="35">
        <v>170</v>
      </c>
      <c r="Q165" s="40">
        <f t="shared" si="0"/>
        <v>3</v>
      </c>
      <c r="R165" s="41"/>
    </row>
    <row r="166" spans="1:18" ht="15.6" x14ac:dyDescent="0.3">
      <c r="A166" s="5"/>
      <c r="B166" s="105">
        <f t="shared" si="8"/>
        <v>2885.3</v>
      </c>
      <c r="C166" s="35">
        <v>3045</v>
      </c>
      <c r="D166" s="34">
        <f t="shared" si="2"/>
        <v>2885.3</v>
      </c>
      <c r="E166" s="36">
        <v>44975</v>
      </c>
      <c r="F166" s="37">
        <v>2886</v>
      </c>
      <c r="G166" s="26">
        <v>44976</v>
      </c>
      <c r="H166" s="76">
        <f t="shared" si="3"/>
        <v>0.6999999999998181</v>
      </c>
      <c r="I166" s="5">
        <f t="shared" si="5"/>
        <v>1</v>
      </c>
      <c r="L166" s="33"/>
      <c r="M166" s="262">
        <v>44974</v>
      </c>
      <c r="N166" s="34">
        <f t="shared" si="9"/>
        <v>170</v>
      </c>
      <c r="O166" s="37">
        <v>0</v>
      </c>
      <c r="P166" s="35">
        <v>170</v>
      </c>
      <c r="Q166" s="40">
        <f t="shared" si="0"/>
        <v>0</v>
      </c>
      <c r="R166" s="41"/>
    </row>
    <row r="167" spans="1:18" ht="15.6" x14ac:dyDescent="0.3">
      <c r="A167" s="5"/>
      <c r="B167" s="105">
        <f t="shared" si="8"/>
        <v>2886</v>
      </c>
      <c r="C167" s="35">
        <v>3046</v>
      </c>
      <c r="D167" s="34">
        <f t="shared" si="2"/>
        <v>2886</v>
      </c>
      <c r="E167" s="36">
        <v>44976</v>
      </c>
      <c r="F167" s="37">
        <v>2886</v>
      </c>
      <c r="G167" s="26">
        <v>44977</v>
      </c>
      <c r="H167" s="76">
        <f t="shared" si="3"/>
        <v>0</v>
      </c>
      <c r="I167" s="5">
        <f t="shared" si="5"/>
        <v>1</v>
      </c>
      <c r="L167" s="33"/>
      <c r="M167" s="262">
        <v>44975</v>
      </c>
      <c r="N167" s="34">
        <f t="shared" si="9"/>
        <v>170</v>
      </c>
      <c r="O167" s="37">
        <v>0</v>
      </c>
      <c r="P167" s="35">
        <v>170</v>
      </c>
      <c r="Q167" s="40">
        <f t="shared" si="0"/>
        <v>0</v>
      </c>
      <c r="R167" s="41"/>
    </row>
    <row r="168" spans="1:18" ht="15.6" x14ac:dyDescent="0.3">
      <c r="A168" s="5"/>
      <c r="B168" s="105">
        <f t="shared" si="8"/>
        <v>2886</v>
      </c>
      <c r="C168" s="35">
        <v>3046</v>
      </c>
      <c r="D168" s="34">
        <f t="shared" si="2"/>
        <v>2886</v>
      </c>
      <c r="E168" s="36">
        <v>44977</v>
      </c>
      <c r="F168" s="37">
        <v>2886</v>
      </c>
      <c r="G168" s="26">
        <v>44978</v>
      </c>
      <c r="H168" s="76">
        <f t="shared" si="3"/>
        <v>0</v>
      </c>
      <c r="I168" s="5">
        <f t="shared" si="5"/>
        <v>0</v>
      </c>
      <c r="L168" s="33"/>
      <c r="M168" s="262">
        <v>44976</v>
      </c>
      <c r="N168" s="34">
        <f t="shared" si="9"/>
        <v>170</v>
      </c>
      <c r="O168" s="37">
        <v>0</v>
      </c>
      <c r="P168" s="35">
        <v>170</v>
      </c>
      <c r="Q168" s="40">
        <f t="shared" si="0"/>
        <v>0</v>
      </c>
      <c r="R168" s="41"/>
    </row>
    <row r="169" spans="1:18" ht="15.6" x14ac:dyDescent="0.3">
      <c r="A169" s="5"/>
      <c r="B169" s="105">
        <f t="shared" si="8"/>
        <v>2886</v>
      </c>
      <c r="C169" s="35">
        <v>3048</v>
      </c>
      <c r="D169" s="34">
        <f t="shared" si="2"/>
        <v>2886</v>
      </c>
      <c r="E169" s="36">
        <v>44978</v>
      </c>
      <c r="F169" s="37">
        <v>2886</v>
      </c>
      <c r="G169" s="26">
        <v>44979</v>
      </c>
      <c r="H169" s="76">
        <f t="shared" si="3"/>
        <v>0</v>
      </c>
      <c r="I169" s="5">
        <f t="shared" si="5"/>
        <v>2</v>
      </c>
      <c r="L169" s="33"/>
      <c r="M169" s="262">
        <v>44977</v>
      </c>
      <c r="N169" s="34">
        <f t="shared" si="9"/>
        <v>170</v>
      </c>
      <c r="O169" s="37">
        <v>0</v>
      </c>
      <c r="P169" s="35">
        <v>170</v>
      </c>
      <c r="Q169" s="40">
        <f t="shared" si="0"/>
        <v>0</v>
      </c>
      <c r="R169" s="41"/>
    </row>
    <row r="170" spans="1:18" ht="15.6" x14ac:dyDescent="0.3">
      <c r="A170" s="5"/>
      <c r="B170" s="105">
        <f t="shared" si="8"/>
        <v>2886</v>
      </c>
      <c r="C170" s="35">
        <v>3048</v>
      </c>
      <c r="D170" s="34">
        <f t="shared" si="2"/>
        <v>2886</v>
      </c>
      <c r="E170" s="36">
        <v>44979</v>
      </c>
      <c r="F170" s="37">
        <v>2891</v>
      </c>
      <c r="G170" s="26">
        <v>44980</v>
      </c>
      <c r="H170" s="76">
        <f t="shared" si="3"/>
        <v>5</v>
      </c>
      <c r="I170" s="5">
        <f t="shared" si="5"/>
        <v>0</v>
      </c>
      <c r="L170" s="33"/>
      <c r="M170" s="262">
        <v>44978</v>
      </c>
      <c r="N170" s="34">
        <f t="shared" si="9"/>
        <v>170</v>
      </c>
      <c r="O170" s="37">
        <v>0</v>
      </c>
      <c r="P170" s="35">
        <v>170</v>
      </c>
      <c r="Q170" s="40">
        <f t="shared" si="0"/>
        <v>0</v>
      </c>
      <c r="R170" s="41"/>
    </row>
    <row r="171" spans="1:18" ht="15.6" x14ac:dyDescent="0.3">
      <c r="A171" s="5"/>
      <c r="B171" s="105">
        <f t="shared" si="8"/>
        <v>2891</v>
      </c>
      <c r="C171" s="35">
        <v>3049</v>
      </c>
      <c r="D171" s="34">
        <f t="shared" si="2"/>
        <v>2891</v>
      </c>
      <c r="E171" s="36">
        <v>44980</v>
      </c>
      <c r="F171" s="37">
        <v>2892.3</v>
      </c>
      <c r="G171" s="26">
        <v>44981</v>
      </c>
      <c r="H171" s="76">
        <f t="shared" si="3"/>
        <v>1.3000000000001819</v>
      </c>
      <c r="I171" s="5">
        <f t="shared" si="5"/>
        <v>1</v>
      </c>
      <c r="L171" s="33"/>
      <c r="M171" s="262">
        <v>44979</v>
      </c>
      <c r="N171" s="34">
        <f t="shared" si="9"/>
        <v>170</v>
      </c>
      <c r="O171" s="37">
        <v>0</v>
      </c>
      <c r="P171" s="35">
        <v>170</v>
      </c>
      <c r="Q171" s="40">
        <f t="shared" si="0"/>
        <v>0</v>
      </c>
      <c r="R171" s="41"/>
    </row>
    <row r="172" spans="1:18" ht="15.6" x14ac:dyDescent="0.3">
      <c r="A172" s="5"/>
      <c r="B172" s="105">
        <f t="shared" si="8"/>
        <v>2892.3</v>
      </c>
      <c r="C172" s="35">
        <v>3050</v>
      </c>
      <c r="D172" s="34">
        <f t="shared" si="2"/>
        <v>2892.3</v>
      </c>
      <c r="E172" s="36">
        <v>44981</v>
      </c>
      <c r="F172" s="37">
        <v>2892.3</v>
      </c>
      <c r="G172" s="26">
        <v>44982</v>
      </c>
      <c r="H172" s="76">
        <f t="shared" si="3"/>
        <v>0</v>
      </c>
      <c r="I172" s="5">
        <f t="shared" si="5"/>
        <v>1</v>
      </c>
      <c r="L172" s="33"/>
      <c r="M172" s="262">
        <v>44980</v>
      </c>
      <c r="N172" s="34">
        <f t="shared" si="9"/>
        <v>170</v>
      </c>
      <c r="O172" s="37">
        <v>0</v>
      </c>
      <c r="P172" s="35">
        <v>145</v>
      </c>
      <c r="Q172" s="40">
        <f t="shared" si="0"/>
        <v>25</v>
      </c>
      <c r="R172" s="41"/>
    </row>
    <row r="173" spans="1:18" ht="15.6" x14ac:dyDescent="0.3">
      <c r="A173" s="5"/>
      <c r="B173" s="105">
        <f t="shared" si="8"/>
        <v>2892.3</v>
      </c>
      <c r="C173" s="35">
        <v>3050</v>
      </c>
      <c r="D173" s="34">
        <f t="shared" si="2"/>
        <v>2892.3</v>
      </c>
      <c r="E173" s="36">
        <v>44982</v>
      </c>
      <c r="F173" s="37">
        <v>2892.3</v>
      </c>
      <c r="G173" s="26">
        <v>44983</v>
      </c>
      <c r="H173" s="76">
        <f t="shared" si="3"/>
        <v>0</v>
      </c>
      <c r="I173" s="5">
        <f t="shared" si="5"/>
        <v>0</v>
      </c>
      <c r="L173" s="33"/>
      <c r="M173" s="262">
        <v>44981</v>
      </c>
      <c r="N173" s="34">
        <f t="shared" si="9"/>
        <v>145</v>
      </c>
      <c r="O173" s="37">
        <v>0</v>
      </c>
      <c r="P173" s="35">
        <v>145</v>
      </c>
      <c r="Q173" s="40">
        <f t="shared" si="0"/>
        <v>0</v>
      </c>
      <c r="R173" s="41"/>
    </row>
    <row r="174" spans="1:18" ht="15.6" x14ac:dyDescent="0.3">
      <c r="A174" s="5"/>
      <c r="B174" s="105">
        <f t="shared" si="8"/>
        <v>2892.3</v>
      </c>
      <c r="C174" s="35">
        <v>3051</v>
      </c>
      <c r="D174" s="34">
        <f t="shared" si="2"/>
        <v>2892.3</v>
      </c>
      <c r="E174" s="36">
        <v>44983</v>
      </c>
      <c r="F174" s="37">
        <v>2892.3</v>
      </c>
      <c r="G174" s="26">
        <v>44984</v>
      </c>
      <c r="H174" s="76">
        <f t="shared" si="3"/>
        <v>0</v>
      </c>
      <c r="I174" s="5">
        <f t="shared" si="5"/>
        <v>1</v>
      </c>
      <c r="L174" s="33"/>
      <c r="M174" s="262">
        <v>44982</v>
      </c>
      <c r="N174" s="34">
        <f t="shared" si="9"/>
        <v>145</v>
      </c>
      <c r="O174" s="37">
        <v>0</v>
      </c>
      <c r="P174" s="35">
        <v>145</v>
      </c>
      <c r="Q174" s="40">
        <f t="shared" si="0"/>
        <v>0</v>
      </c>
      <c r="R174" s="41"/>
    </row>
    <row r="175" spans="1:18" ht="15.6" x14ac:dyDescent="0.3">
      <c r="A175" s="5"/>
      <c r="B175" s="105">
        <f t="shared" si="8"/>
        <v>2892.3</v>
      </c>
      <c r="C175" s="35">
        <v>3052</v>
      </c>
      <c r="D175" s="34">
        <f t="shared" si="2"/>
        <v>2892.3</v>
      </c>
      <c r="E175" s="36">
        <v>44984</v>
      </c>
      <c r="F175" s="37">
        <v>2893.3</v>
      </c>
      <c r="G175" s="26">
        <v>44985</v>
      </c>
      <c r="H175" s="76">
        <f t="shared" si="3"/>
        <v>1</v>
      </c>
      <c r="I175" s="5">
        <f t="shared" si="5"/>
        <v>1</v>
      </c>
      <c r="L175" s="33"/>
      <c r="M175" s="262">
        <v>44983</v>
      </c>
      <c r="N175" s="34">
        <f t="shared" si="9"/>
        <v>145</v>
      </c>
      <c r="O175" s="37">
        <v>0</v>
      </c>
      <c r="P175" s="35">
        <v>145</v>
      </c>
      <c r="Q175" s="40">
        <f t="shared" si="0"/>
        <v>0</v>
      </c>
      <c r="R175" s="41"/>
    </row>
    <row r="176" spans="1:18" ht="15.6" x14ac:dyDescent="0.3">
      <c r="A176" s="5"/>
      <c r="B176" s="105">
        <f t="shared" si="8"/>
        <v>2893.3</v>
      </c>
      <c r="C176" s="35">
        <v>3056</v>
      </c>
      <c r="D176" s="34">
        <f t="shared" si="2"/>
        <v>2893.3</v>
      </c>
      <c r="E176" s="36">
        <v>44985</v>
      </c>
      <c r="F176" s="37">
        <v>2894.1</v>
      </c>
      <c r="G176" s="26">
        <v>44986</v>
      </c>
      <c r="H176" s="76">
        <f t="shared" si="3"/>
        <v>0.79999999999972715</v>
      </c>
      <c r="I176" s="5">
        <f t="shared" si="5"/>
        <v>4</v>
      </c>
      <c r="L176" s="33"/>
      <c r="M176" s="262">
        <v>44984</v>
      </c>
      <c r="N176" s="34">
        <f t="shared" si="9"/>
        <v>145</v>
      </c>
      <c r="O176" s="37">
        <v>0</v>
      </c>
      <c r="P176" s="35">
        <v>135</v>
      </c>
      <c r="Q176" s="40">
        <f t="shared" si="0"/>
        <v>10</v>
      </c>
      <c r="R176" s="41"/>
    </row>
    <row r="177" spans="1:18" ht="15.6" x14ac:dyDescent="0.3">
      <c r="A177" s="5"/>
      <c r="B177" s="105">
        <f t="shared" si="8"/>
        <v>2894.1</v>
      </c>
      <c r="C177" s="35">
        <v>3061</v>
      </c>
      <c r="D177" s="34">
        <f t="shared" si="2"/>
        <v>2894.1</v>
      </c>
      <c r="E177" s="36">
        <v>44986</v>
      </c>
      <c r="F177" s="37">
        <v>2894.3</v>
      </c>
      <c r="G177" s="26">
        <v>44987</v>
      </c>
      <c r="H177" s="76">
        <f t="shared" si="3"/>
        <v>0.20000000000027285</v>
      </c>
      <c r="I177" s="5">
        <f t="shared" si="5"/>
        <v>5</v>
      </c>
      <c r="L177" s="33"/>
      <c r="M177" s="262">
        <v>44985</v>
      </c>
      <c r="N177" s="34">
        <f t="shared" si="9"/>
        <v>135</v>
      </c>
      <c r="O177" s="37">
        <v>0</v>
      </c>
      <c r="P177" s="35">
        <v>130</v>
      </c>
      <c r="Q177" s="40">
        <f t="shared" si="0"/>
        <v>5</v>
      </c>
      <c r="R177" s="41"/>
    </row>
    <row r="178" spans="1:18" ht="15.6" x14ac:dyDescent="0.3">
      <c r="A178" s="5"/>
      <c r="B178" s="105">
        <f t="shared" si="8"/>
        <v>2894.3</v>
      </c>
      <c r="C178" s="35">
        <v>3066</v>
      </c>
      <c r="D178" s="34">
        <f t="shared" si="2"/>
        <v>2894.3</v>
      </c>
      <c r="E178" s="36">
        <v>44987</v>
      </c>
      <c r="F178" s="37">
        <v>2897.7</v>
      </c>
      <c r="G178" s="26">
        <v>44988</v>
      </c>
      <c r="H178" s="76">
        <f t="shared" si="3"/>
        <v>3.3999999999996362</v>
      </c>
      <c r="I178" s="5">
        <f t="shared" si="5"/>
        <v>5</v>
      </c>
      <c r="L178" s="33"/>
      <c r="M178" s="262">
        <v>44986</v>
      </c>
      <c r="N178" s="34">
        <f t="shared" si="9"/>
        <v>130</v>
      </c>
      <c r="O178" s="37">
        <v>0</v>
      </c>
      <c r="P178" s="35">
        <v>130</v>
      </c>
      <c r="Q178" s="40">
        <f t="shared" si="0"/>
        <v>0</v>
      </c>
      <c r="R178" s="41"/>
    </row>
    <row r="179" spans="1:18" ht="15.6" x14ac:dyDescent="0.3">
      <c r="A179" s="5"/>
      <c r="B179" s="105">
        <f t="shared" si="8"/>
        <v>2897.7</v>
      </c>
      <c r="C179" s="35">
        <v>3071</v>
      </c>
      <c r="D179" s="34">
        <f t="shared" si="2"/>
        <v>2897.7</v>
      </c>
      <c r="E179" s="36">
        <v>44988</v>
      </c>
      <c r="F179" s="37">
        <v>2897.9</v>
      </c>
      <c r="G179" s="26">
        <v>44989</v>
      </c>
      <c r="H179" s="76">
        <f t="shared" si="3"/>
        <v>0.20000000000027285</v>
      </c>
      <c r="I179" s="5">
        <f t="shared" si="5"/>
        <v>5</v>
      </c>
      <c r="L179" s="33"/>
      <c r="M179" s="262">
        <v>44987</v>
      </c>
      <c r="N179" s="34">
        <f t="shared" si="9"/>
        <v>130</v>
      </c>
      <c r="O179" s="37">
        <v>0</v>
      </c>
      <c r="P179" s="35">
        <v>109</v>
      </c>
      <c r="Q179" s="40">
        <f t="shared" si="0"/>
        <v>21</v>
      </c>
      <c r="R179" s="41"/>
    </row>
    <row r="180" spans="1:18" ht="15.6" x14ac:dyDescent="0.3">
      <c r="A180" s="5"/>
      <c r="B180" s="105">
        <f t="shared" si="8"/>
        <v>2897.9</v>
      </c>
      <c r="C180" s="35">
        <v>3073</v>
      </c>
      <c r="D180" s="34">
        <f t="shared" si="2"/>
        <v>2897.9</v>
      </c>
      <c r="E180" s="36">
        <v>44989</v>
      </c>
      <c r="F180" s="37">
        <v>2897.9</v>
      </c>
      <c r="G180" s="26">
        <v>44990</v>
      </c>
      <c r="H180" s="76">
        <f t="shared" si="3"/>
        <v>0</v>
      </c>
      <c r="I180" s="5">
        <f t="shared" si="5"/>
        <v>2</v>
      </c>
      <c r="L180" s="33"/>
      <c r="M180" s="262">
        <v>44988</v>
      </c>
      <c r="N180" s="34">
        <f t="shared" si="9"/>
        <v>109</v>
      </c>
      <c r="O180" s="37">
        <v>0</v>
      </c>
      <c r="P180" s="35">
        <v>109</v>
      </c>
      <c r="Q180" s="40">
        <f t="shared" si="0"/>
        <v>0</v>
      </c>
      <c r="R180" s="41"/>
    </row>
    <row r="181" spans="1:18" ht="15.6" x14ac:dyDescent="0.3">
      <c r="A181" s="5"/>
      <c r="B181" s="105">
        <f t="shared" si="8"/>
        <v>2897.9</v>
      </c>
      <c r="C181" s="35">
        <v>3073</v>
      </c>
      <c r="D181" s="34">
        <f t="shared" si="2"/>
        <v>2897.9</v>
      </c>
      <c r="E181" s="36">
        <v>44990</v>
      </c>
      <c r="F181" s="37">
        <v>2903.3</v>
      </c>
      <c r="G181" s="26">
        <v>44991</v>
      </c>
      <c r="H181" s="76">
        <f t="shared" si="3"/>
        <v>5.4000000000000909</v>
      </c>
      <c r="I181" s="5">
        <f t="shared" si="5"/>
        <v>0</v>
      </c>
      <c r="L181" s="33"/>
      <c r="M181" s="262">
        <v>44989</v>
      </c>
      <c r="N181" s="34">
        <f t="shared" si="9"/>
        <v>109</v>
      </c>
      <c r="O181" s="37">
        <v>0</v>
      </c>
      <c r="P181" s="35">
        <v>109</v>
      </c>
      <c r="Q181" s="40">
        <f t="shared" si="0"/>
        <v>0</v>
      </c>
      <c r="R181" s="41"/>
    </row>
    <row r="182" spans="1:18" ht="15.6" x14ac:dyDescent="0.3">
      <c r="A182" s="5"/>
      <c r="B182" s="105">
        <f t="shared" si="8"/>
        <v>2903.3</v>
      </c>
      <c r="C182" s="35">
        <v>3078</v>
      </c>
      <c r="D182" s="34">
        <f t="shared" si="2"/>
        <v>2903.3</v>
      </c>
      <c r="E182" s="36">
        <v>44991</v>
      </c>
      <c r="F182" s="37">
        <v>2908.5</v>
      </c>
      <c r="G182" s="26">
        <v>44992</v>
      </c>
      <c r="H182" s="76">
        <f t="shared" si="3"/>
        <v>5.1999999999998181</v>
      </c>
      <c r="I182" s="5">
        <f t="shared" si="5"/>
        <v>5</v>
      </c>
      <c r="L182" s="33"/>
      <c r="M182" s="262">
        <v>44990</v>
      </c>
      <c r="N182" s="34">
        <f t="shared" si="9"/>
        <v>109</v>
      </c>
      <c r="O182" s="37">
        <v>0</v>
      </c>
      <c r="P182" s="35">
        <v>62</v>
      </c>
      <c r="Q182" s="40">
        <f t="shared" si="0"/>
        <v>47</v>
      </c>
      <c r="R182" s="41"/>
    </row>
    <row r="183" spans="1:18" ht="15.6" x14ac:dyDescent="0.3">
      <c r="A183" s="5"/>
      <c r="B183" s="105">
        <f t="shared" si="8"/>
        <v>2908.5</v>
      </c>
      <c r="C183" s="35">
        <v>3081</v>
      </c>
      <c r="D183" s="34">
        <f t="shared" si="2"/>
        <v>2908.5</v>
      </c>
      <c r="E183" s="36">
        <v>44992</v>
      </c>
      <c r="F183" s="37">
        <v>2908.5</v>
      </c>
      <c r="G183" s="26">
        <v>44993</v>
      </c>
      <c r="H183" s="76">
        <f t="shared" si="3"/>
        <v>0</v>
      </c>
      <c r="I183" s="5">
        <f t="shared" si="5"/>
        <v>3</v>
      </c>
      <c r="L183" s="33"/>
      <c r="M183" s="262">
        <v>44991</v>
      </c>
      <c r="N183" s="34">
        <f t="shared" si="9"/>
        <v>62</v>
      </c>
      <c r="O183" s="37">
        <v>0</v>
      </c>
      <c r="P183" s="35">
        <v>26</v>
      </c>
      <c r="Q183" s="40">
        <f t="shared" si="0"/>
        <v>36</v>
      </c>
      <c r="R183" s="41"/>
    </row>
    <row r="184" spans="1:18" ht="15.6" x14ac:dyDescent="0.3">
      <c r="A184" s="5"/>
      <c r="B184" s="105">
        <f t="shared" si="8"/>
        <v>2908.5</v>
      </c>
      <c r="C184" s="35">
        <v>3081</v>
      </c>
      <c r="D184" s="34">
        <f t="shared" si="2"/>
        <v>2908.5</v>
      </c>
      <c r="E184" s="36">
        <v>44993</v>
      </c>
      <c r="F184" s="37">
        <v>2914.6</v>
      </c>
      <c r="G184" s="26">
        <v>44994</v>
      </c>
      <c r="H184" s="76">
        <f t="shared" si="3"/>
        <v>6.0999999999999091</v>
      </c>
      <c r="I184" s="5">
        <f t="shared" si="5"/>
        <v>0</v>
      </c>
      <c r="L184" s="33"/>
      <c r="M184" s="262">
        <v>44992</v>
      </c>
      <c r="N184" s="34">
        <f t="shared" si="9"/>
        <v>26</v>
      </c>
      <c r="O184" s="37">
        <v>240</v>
      </c>
      <c r="P184" s="35">
        <v>223</v>
      </c>
      <c r="Q184" s="40">
        <f t="shared" si="0"/>
        <v>43</v>
      </c>
      <c r="R184" s="41"/>
    </row>
    <row r="185" spans="1:18" ht="15.6" x14ac:dyDescent="0.3">
      <c r="A185" s="5"/>
      <c r="B185" s="105">
        <f t="shared" si="8"/>
        <v>2914.6</v>
      </c>
      <c r="C185" s="35">
        <v>3085</v>
      </c>
      <c r="D185" s="34">
        <f t="shared" si="2"/>
        <v>2914.6</v>
      </c>
      <c r="E185" s="36">
        <v>44994</v>
      </c>
      <c r="F185" s="37">
        <v>2914.7</v>
      </c>
      <c r="G185" s="26">
        <v>44995</v>
      </c>
      <c r="H185" s="76">
        <f t="shared" si="3"/>
        <v>9.9999999999909051E-2</v>
      </c>
      <c r="I185" s="5">
        <f t="shared" si="5"/>
        <v>4</v>
      </c>
      <c r="L185" s="33"/>
      <c r="M185" s="262">
        <v>44993</v>
      </c>
      <c r="N185" s="34">
        <f t="shared" si="9"/>
        <v>223</v>
      </c>
      <c r="O185" s="37">
        <v>0</v>
      </c>
      <c r="P185" s="35">
        <v>214</v>
      </c>
      <c r="Q185" s="40">
        <f t="shared" si="0"/>
        <v>9</v>
      </c>
      <c r="R185" s="41" t="s">
        <v>325</v>
      </c>
    </row>
    <row r="186" spans="1:18" ht="15.6" x14ac:dyDescent="0.3">
      <c r="A186" s="5"/>
      <c r="B186" s="105">
        <f t="shared" si="8"/>
        <v>2914.7</v>
      </c>
      <c r="C186" s="35">
        <v>3088</v>
      </c>
      <c r="D186" s="34">
        <f t="shared" si="2"/>
        <v>2914.7</v>
      </c>
      <c r="E186" s="36">
        <v>44995</v>
      </c>
      <c r="F186" s="37">
        <v>2916.1</v>
      </c>
      <c r="G186" s="26">
        <v>44996</v>
      </c>
      <c r="H186" s="76">
        <f t="shared" si="3"/>
        <v>1.4000000000000909</v>
      </c>
      <c r="I186" s="5">
        <f t="shared" si="5"/>
        <v>3</v>
      </c>
      <c r="L186" s="33"/>
      <c r="M186" s="262">
        <v>44994</v>
      </c>
      <c r="N186" s="34">
        <f t="shared" si="9"/>
        <v>214</v>
      </c>
      <c r="O186" s="37">
        <v>0</v>
      </c>
      <c r="P186" s="35">
        <v>214</v>
      </c>
      <c r="Q186" s="40">
        <f t="shared" si="0"/>
        <v>0</v>
      </c>
      <c r="R186" s="41"/>
    </row>
    <row r="187" spans="1:18" ht="15.6" x14ac:dyDescent="0.3">
      <c r="A187" s="5"/>
      <c r="B187" s="105">
        <f t="shared" si="8"/>
        <v>2916.1</v>
      </c>
      <c r="C187" s="35">
        <v>3090</v>
      </c>
      <c r="D187" s="34">
        <f t="shared" si="2"/>
        <v>2916.1</v>
      </c>
      <c r="E187" s="36">
        <v>44996</v>
      </c>
      <c r="F187" s="37">
        <v>2920.1</v>
      </c>
      <c r="G187" s="26">
        <v>44997</v>
      </c>
      <c r="H187" s="76">
        <f t="shared" si="3"/>
        <v>4</v>
      </c>
      <c r="I187" s="5">
        <f t="shared" si="5"/>
        <v>2</v>
      </c>
      <c r="L187" s="33"/>
      <c r="M187" s="262">
        <v>44995</v>
      </c>
      <c r="N187" s="34">
        <f t="shared" si="9"/>
        <v>214</v>
      </c>
      <c r="O187" s="37">
        <v>0</v>
      </c>
      <c r="P187" s="35">
        <v>202</v>
      </c>
      <c r="Q187" s="40">
        <f t="shared" si="0"/>
        <v>12</v>
      </c>
      <c r="R187" s="41"/>
    </row>
    <row r="188" spans="1:18" ht="15.6" x14ac:dyDescent="0.3">
      <c r="A188" s="5"/>
      <c r="B188" s="105">
        <f t="shared" si="8"/>
        <v>2920.1</v>
      </c>
      <c r="C188" s="35">
        <v>3091</v>
      </c>
      <c r="D188" s="34">
        <f t="shared" si="2"/>
        <v>2920.1</v>
      </c>
      <c r="E188" s="36">
        <v>44997</v>
      </c>
      <c r="F188" s="37">
        <v>2920.1</v>
      </c>
      <c r="G188" s="26">
        <v>44998</v>
      </c>
      <c r="H188" s="76">
        <f t="shared" si="3"/>
        <v>0</v>
      </c>
      <c r="I188" s="5">
        <f t="shared" si="5"/>
        <v>1</v>
      </c>
      <c r="L188" s="33"/>
      <c r="M188" s="262">
        <v>44996</v>
      </c>
      <c r="N188" s="34">
        <f t="shared" si="9"/>
        <v>202</v>
      </c>
      <c r="O188" s="37">
        <v>0</v>
      </c>
      <c r="P188" s="35">
        <v>170</v>
      </c>
      <c r="Q188" s="40">
        <f t="shared" si="0"/>
        <v>32</v>
      </c>
      <c r="R188" s="41"/>
    </row>
    <row r="189" spans="1:18" ht="15.6" x14ac:dyDescent="0.3">
      <c r="A189" s="5"/>
      <c r="B189" s="105">
        <f t="shared" si="8"/>
        <v>2920.1</v>
      </c>
      <c r="C189" s="35">
        <v>3091</v>
      </c>
      <c r="D189" s="34">
        <f t="shared" si="2"/>
        <v>2920.1</v>
      </c>
      <c r="E189" s="36">
        <v>44998</v>
      </c>
      <c r="F189" s="37">
        <v>2922.8</v>
      </c>
      <c r="G189" s="26">
        <v>44999</v>
      </c>
      <c r="H189" s="76">
        <f t="shared" si="3"/>
        <v>2.7000000000002728</v>
      </c>
      <c r="I189" s="5">
        <f t="shared" si="5"/>
        <v>0</v>
      </c>
      <c r="L189" s="33"/>
      <c r="M189" s="262">
        <v>44997</v>
      </c>
      <c r="N189" s="34">
        <f t="shared" si="9"/>
        <v>170</v>
      </c>
      <c r="O189" s="37">
        <v>0</v>
      </c>
      <c r="P189" s="35">
        <v>170</v>
      </c>
      <c r="Q189" s="40">
        <f t="shared" si="0"/>
        <v>0</v>
      </c>
      <c r="R189" s="41"/>
    </row>
    <row r="190" spans="1:18" ht="15.6" x14ac:dyDescent="0.3">
      <c r="A190" s="5"/>
      <c r="B190" s="105">
        <f t="shared" si="8"/>
        <v>2922.8</v>
      </c>
      <c r="C190" s="35">
        <v>3095</v>
      </c>
      <c r="D190" s="34">
        <f t="shared" si="2"/>
        <v>2922.8</v>
      </c>
      <c r="E190" s="36">
        <v>44999</v>
      </c>
      <c r="F190" s="37">
        <v>2925.6</v>
      </c>
      <c r="G190" s="26">
        <v>45000</v>
      </c>
      <c r="H190" s="76">
        <f t="shared" si="3"/>
        <v>2.7999999999997272</v>
      </c>
      <c r="I190" s="5">
        <f t="shared" si="5"/>
        <v>4</v>
      </c>
      <c r="L190" s="33"/>
      <c r="M190" s="262">
        <v>44998</v>
      </c>
      <c r="N190" s="34">
        <f t="shared" si="9"/>
        <v>170</v>
      </c>
      <c r="O190" s="37">
        <v>0</v>
      </c>
      <c r="P190" s="35">
        <v>150</v>
      </c>
      <c r="Q190" s="40">
        <f t="shared" si="0"/>
        <v>20</v>
      </c>
      <c r="R190" s="41"/>
    </row>
    <row r="191" spans="1:18" ht="15.6" x14ac:dyDescent="0.3">
      <c r="A191" s="5"/>
      <c r="B191" s="105">
        <f t="shared" si="8"/>
        <v>2925.6</v>
      </c>
      <c r="C191" s="35">
        <v>3098</v>
      </c>
      <c r="D191" s="34">
        <f t="shared" si="2"/>
        <v>2925.6</v>
      </c>
      <c r="E191" s="36">
        <v>45000</v>
      </c>
      <c r="F191" s="37">
        <v>2926</v>
      </c>
      <c r="G191" s="26">
        <v>45001</v>
      </c>
      <c r="H191" s="76">
        <f t="shared" si="3"/>
        <v>0.40000000000009095</v>
      </c>
      <c r="I191" s="5">
        <f t="shared" si="5"/>
        <v>3</v>
      </c>
      <c r="L191" s="33"/>
      <c r="M191" s="262">
        <v>44999</v>
      </c>
      <c r="N191" s="34">
        <f t="shared" si="9"/>
        <v>150</v>
      </c>
      <c r="O191" s="37">
        <v>0</v>
      </c>
      <c r="P191" s="35">
        <v>130</v>
      </c>
      <c r="Q191" s="40">
        <f t="shared" si="0"/>
        <v>20</v>
      </c>
      <c r="R191" s="41"/>
    </row>
    <row r="192" spans="1:18" ht="15.6" x14ac:dyDescent="0.3">
      <c r="A192" s="5"/>
      <c r="B192" s="105">
        <f t="shared" si="8"/>
        <v>2926</v>
      </c>
      <c r="C192" s="35">
        <v>3101</v>
      </c>
      <c r="D192" s="34">
        <f t="shared" si="2"/>
        <v>2926</v>
      </c>
      <c r="E192" s="36">
        <v>45001</v>
      </c>
      <c r="F192" s="37">
        <v>2928.5</v>
      </c>
      <c r="G192" s="26">
        <v>45002</v>
      </c>
      <c r="H192" s="76">
        <f t="shared" si="3"/>
        <v>2.5</v>
      </c>
      <c r="I192" s="5">
        <f t="shared" si="5"/>
        <v>3</v>
      </c>
      <c r="L192" s="33"/>
      <c r="M192" s="262">
        <v>45000</v>
      </c>
      <c r="N192" s="34">
        <f t="shared" si="9"/>
        <v>130</v>
      </c>
      <c r="O192" s="37">
        <v>0</v>
      </c>
      <c r="P192" s="35">
        <v>130</v>
      </c>
      <c r="Q192" s="40">
        <f t="shared" si="0"/>
        <v>0</v>
      </c>
      <c r="R192" s="41"/>
    </row>
    <row r="193" spans="1:18" ht="15.6" x14ac:dyDescent="0.3">
      <c r="A193" s="5"/>
      <c r="B193" s="105">
        <f t="shared" si="8"/>
        <v>2928.5</v>
      </c>
      <c r="C193" s="35">
        <v>3105</v>
      </c>
      <c r="D193" s="34">
        <f t="shared" si="2"/>
        <v>2928.5</v>
      </c>
      <c r="E193" s="36">
        <v>45002</v>
      </c>
      <c r="F193" s="37">
        <v>2928.6</v>
      </c>
      <c r="G193" s="26">
        <v>45003</v>
      </c>
      <c r="H193" s="76">
        <f t="shared" si="3"/>
        <v>9.9999999999909051E-2</v>
      </c>
      <c r="I193" s="5">
        <f t="shared" si="5"/>
        <v>4</v>
      </c>
      <c r="L193" s="33"/>
      <c r="M193" s="262">
        <v>45001</v>
      </c>
      <c r="N193" s="34">
        <f t="shared" si="9"/>
        <v>130</v>
      </c>
      <c r="O193" s="37">
        <v>0</v>
      </c>
      <c r="P193" s="35">
        <v>114</v>
      </c>
      <c r="Q193" s="40">
        <f t="shared" si="0"/>
        <v>16</v>
      </c>
      <c r="R193" s="41"/>
    </row>
    <row r="194" spans="1:18" ht="15.6" x14ac:dyDescent="0.3">
      <c r="A194" s="5"/>
      <c r="B194" s="105">
        <f t="shared" si="8"/>
        <v>2928.6</v>
      </c>
      <c r="C194" s="35">
        <v>3108</v>
      </c>
      <c r="D194" s="34">
        <f t="shared" si="2"/>
        <v>2928.6</v>
      </c>
      <c r="E194" s="36">
        <v>45003</v>
      </c>
      <c r="F194" s="37">
        <v>2928.6</v>
      </c>
      <c r="G194" s="26">
        <v>45004</v>
      </c>
      <c r="H194" s="76">
        <f t="shared" si="3"/>
        <v>0</v>
      </c>
      <c r="I194" s="5">
        <f t="shared" si="5"/>
        <v>3</v>
      </c>
      <c r="L194" s="33"/>
      <c r="M194" s="262">
        <v>45002</v>
      </c>
      <c r="N194" s="34">
        <f t="shared" si="9"/>
        <v>114</v>
      </c>
      <c r="O194" s="37">
        <v>0</v>
      </c>
      <c r="P194" s="35">
        <v>114</v>
      </c>
      <c r="Q194" s="40">
        <f t="shared" si="0"/>
        <v>0</v>
      </c>
      <c r="R194" s="41"/>
    </row>
    <row r="195" spans="1:18" ht="15.6" x14ac:dyDescent="0.3">
      <c r="A195" s="5"/>
      <c r="B195" s="105">
        <f t="shared" si="8"/>
        <v>2928.6</v>
      </c>
      <c r="C195" s="35">
        <v>3108</v>
      </c>
      <c r="D195" s="34">
        <f t="shared" si="2"/>
        <v>2928.6</v>
      </c>
      <c r="E195" s="36">
        <v>45004</v>
      </c>
      <c r="F195" s="37">
        <v>2928.6</v>
      </c>
      <c r="G195" s="26">
        <v>45005</v>
      </c>
      <c r="H195" s="76">
        <f t="shared" si="3"/>
        <v>0</v>
      </c>
      <c r="I195" s="5">
        <f t="shared" si="5"/>
        <v>0</v>
      </c>
      <c r="L195" s="33"/>
      <c r="M195" s="262">
        <v>45003</v>
      </c>
      <c r="N195" s="34">
        <f t="shared" si="9"/>
        <v>114</v>
      </c>
      <c r="O195" s="37">
        <v>0</v>
      </c>
      <c r="P195" s="35">
        <v>114</v>
      </c>
      <c r="Q195" s="40">
        <f t="shared" si="0"/>
        <v>0</v>
      </c>
      <c r="R195" s="41"/>
    </row>
    <row r="196" spans="1:18" ht="15.6" x14ac:dyDescent="0.3">
      <c r="A196" s="5"/>
      <c r="B196" s="105">
        <f t="shared" si="8"/>
        <v>2928.6</v>
      </c>
      <c r="C196" s="35">
        <v>3109</v>
      </c>
      <c r="D196" s="34">
        <f t="shared" si="2"/>
        <v>2928.6</v>
      </c>
      <c r="E196" s="36">
        <v>45005</v>
      </c>
      <c r="F196" s="37">
        <v>2929</v>
      </c>
      <c r="G196" s="26">
        <v>45006</v>
      </c>
      <c r="H196" s="76">
        <f t="shared" si="3"/>
        <v>0.40000000000009095</v>
      </c>
      <c r="I196" s="5">
        <f t="shared" si="5"/>
        <v>1</v>
      </c>
      <c r="L196" s="33"/>
      <c r="M196" s="262">
        <v>45004</v>
      </c>
      <c r="N196" s="34">
        <f t="shared" si="9"/>
        <v>114</v>
      </c>
      <c r="O196" s="37">
        <v>0</v>
      </c>
      <c r="P196" s="35">
        <v>114</v>
      </c>
      <c r="Q196" s="40">
        <f t="shared" si="0"/>
        <v>0</v>
      </c>
      <c r="R196" s="41"/>
    </row>
    <row r="197" spans="1:18" ht="15.6" x14ac:dyDescent="0.3">
      <c r="A197" s="5"/>
      <c r="B197" s="105">
        <f t="shared" si="8"/>
        <v>2929</v>
      </c>
      <c r="C197" s="35">
        <v>3113</v>
      </c>
      <c r="D197" s="34">
        <f t="shared" si="2"/>
        <v>2929</v>
      </c>
      <c r="E197" s="36">
        <v>45006</v>
      </c>
      <c r="F197" s="37">
        <v>2929.5</v>
      </c>
      <c r="G197" s="26">
        <v>45007</v>
      </c>
      <c r="H197" s="76">
        <f t="shared" si="3"/>
        <v>0.5</v>
      </c>
      <c r="I197" s="5">
        <f t="shared" si="5"/>
        <v>4</v>
      </c>
      <c r="L197" s="33"/>
      <c r="M197" s="262">
        <v>45005</v>
      </c>
      <c r="N197" s="34">
        <f t="shared" si="9"/>
        <v>114</v>
      </c>
      <c r="O197" s="37">
        <v>0</v>
      </c>
      <c r="P197" s="35">
        <v>114</v>
      </c>
      <c r="Q197" s="40">
        <f t="shared" si="0"/>
        <v>0</v>
      </c>
      <c r="R197" s="41"/>
    </row>
    <row r="198" spans="1:18" ht="15.6" x14ac:dyDescent="0.3">
      <c r="A198" s="5"/>
      <c r="B198" s="105">
        <f t="shared" si="8"/>
        <v>2929.5</v>
      </c>
      <c r="C198" s="35">
        <v>3114</v>
      </c>
      <c r="D198" s="34">
        <f t="shared" si="2"/>
        <v>2929.5</v>
      </c>
      <c r="E198" s="36">
        <v>45007</v>
      </c>
      <c r="F198" s="37">
        <v>2930.7</v>
      </c>
      <c r="G198" s="26">
        <v>45008</v>
      </c>
      <c r="H198" s="76">
        <f t="shared" si="3"/>
        <v>1.1999999999998181</v>
      </c>
      <c r="I198" s="5">
        <f t="shared" si="5"/>
        <v>1</v>
      </c>
      <c r="L198" s="33"/>
      <c r="M198" s="262">
        <v>45006</v>
      </c>
      <c r="N198" s="34">
        <f t="shared" si="9"/>
        <v>114</v>
      </c>
      <c r="O198" s="37">
        <v>0</v>
      </c>
      <c r="P198" s="35">
        <v>114</v>
      </c>
      <c r="Q198" s="40">
        <f t="shared" si="0"/>
        <v>0</v>
      </c>
      <c r="R198" s="41"/>
    </row>
    <row r="199" spans="1:18" ht="15.6" x14ac:dyDescent="0.3">
      <c r="A199" s="5"/>
      <c r="B199" s="105">
        <f t="shared" si="8"/>
        <v>2930.7</v>
      </c>
      <c r="C199" s="35">
        <v>3114</v>
      </c>
      <c r="D199" s="34">
        <f t="shared" si="2"/>
        <v>2930.7</v>
      </c>
      <c r="E199" s="36">
        <v>45008</v>
      </c>
      <c r="F199" s="37">
        <v>2931.8</v>
      </c>
      <c r="G199" s="26">
        <v>45009</v>
      </c>
      <c r="H199" s="76">
        <f t="shared" si="3"/>
        <v>1.1000000000003638</v>
      </c>
      <c r="I199" s="5">
        <f t="shared" si="5"/>
        <v>0</v>
      </c>
      <c r="L199" s="33"/>
      <c r="M199" s="262">
        <v>45007</v>
      </c>
      <c r="N199" s="34">
        <f t="shared" si="9"/>
        <v>114</v>
      </c>
      <c r="O199" s="37">
        <v>0</v>
      </c>
      <c r="P199" s="35">
        <v>109</v>
      </c>
      <c r="Q199" s="40">
        <f t="shared" si="0"/>
        <v>5</v>
      </c>
      <c r="R199" s="41"/>
    </row>
    <row r="200" spans="1:18" ht="15.6" x14ac:dyDescent="0.3">
      <c r="A200" s="5"/>
      <c r="B200" s="105">
        <f t="shared" si="8"/>
        <v>2931.8</v>
      </c>
      <c r="C200" s="35">
        <v>3117</v>
      </c>
      <c r="D200" s="34">
        <f t="shared" si="2"/>
        <v>2931.8</v>
      </c>
      <c r="E200" s="36">
        <v>45009</v>
      </c>
      <c r="F200" s="37">
        <v>2931.9</v>
      </c>
      <c r="G200" s="26">
        <v>45010</v>
      </c>
      <c r="H200" s="76">
        <f t="shared" si="3"/>
        <v>9.9999999999909051E-2</v>
      </c>
      <c r="I200" s="5">
        <f t="shared" si="5"/>
        <v>3</v>
      </c>
      <c r="L200" s="33"/>
      <c r="M200" s="262">
        <v>45008</v>
      </c>
      <c r="N200" s="34">
        <f t="shared" si="9"/>
        <v>109</v>
      </c>
      <c r="O200" s="37">
        <v>0</v>
      </c>
      <c r="P200" s="35">
        <v>99</v>
      </c>
      <c r="Q200" s="40">
        <f t="shared" si="0"/>
        <v>10</v>
      </c>
      <c r="R200" s="41"/>
    </row>
    <row r="201" spans="1:18" ht="15.6" x14ac:dyDescent="0.3">
      <c r="A201" s="5"/>
      <c r="B201" s="105">
        <f t="shared" si="8"/>
        <v>2931.9</v>
      </c>
      <c r="C201" s="35">
        <v>3118</v>
      </c>
      <c r="D201" s="34">
        <f t="shared" si="2"/>
        <v>2931.9</v>
      </c>
      <c r="E201" s="36">
        <v>45010</v>
      </c>
      <c r="F201" s="37">
        <v>2931.9</v>
      </c>
      <c r="G201" s="26">
        <v>45011</v>
      </c>
      <c r="H201" s="76">
        <f t="shared" si="3"/>
        <v>0</v>
      </c>
      <c r="I201" s="5">
        <f t="shared" si="5"/>
        <v>1</v>
      </c>
      <c r="L201" s="33"/>
      <c r="M201" s="262">
        <v>45009</v>
      </c>
      <c r="N201" s="34">
        <f t="shared" si="9"/>
        <v>99</v>
      </c>
      <c r="O201" s="37">
        <v>0</v>
      </c>
      <c r="P201" s="35">
        <v>93</v>
      </c>
      <c r="Q201" s="40">
        <f t="shared" si="0"/>
        <v>6</v>
      </c>
      <c r="R201" s="41"/>
    </row>
    <row r="202" spans="1:18" ht="15.6" x14ac:dyDescent="0.3">
      <c r="A202" s="5"/>
      <c r="B202" s="105">
        <f t="shared" si="8"/>
        <v>2931.9</v>
      </c>
      <c r="C202" s="35">
        <v>3118</v>
      </c>
      <c r="D202" s="34">
        <f t="shared" si="2"/>
        <v>2931.9</v>
      </c>
      <c r="E202" s="36">
        <v>45011</v>
      </c>
      <c r="F202" s="37">
        <v>2932.1</v>
      </c>
      <c r="G202" s="26">
        <v>45012</v>
      </c>
      <c r="H202" s="76">
        <f t="shared" si="3"/>
        <v>0.1999999999998181</v>
      </c>
      <c r="I202" s="5">
        <f t="shared" si="5"/>
        <v>0</v>
      </c>
      <c r="L202" s="33"/>
      <c r="M202" s="262">
        <v>45010</v>
      </c>
      <c r="N202" s="34">
        <f t="shared" si="9"/>
        <v>93</v>
      </c>
      <c r="O202" s="37">
        <v>0</v>
      </c>
      <c r="P202" s="35">
        <v>93</v>
      </c>
      <c r="Q202" s="40">
        <f t="shared" si="0"/>
        <v>0</v>
      </c>
      <c r="R202" s="41"/>
    </row>
    <row r="203" spans="1:18" ht="15.6" x14ac:dyDescent="0.3">
      <c r="A203" s="5"/>
      <c r="B203" s="105">
        <f t="shared" si="8"/>
        <v>2932.1</v>
      </c>
      <c r="C203" s="35">
        <v>3119</v>
      </c>
      <c r="D203" s="34">
        <f t="shared" si="2"/>
        <v>2932.1</v>
      </c>
      <c r="E203" s="36">
        <v>45012</v>
      </c>
      <c r="F203" s="37">
        <v>2933.2</v>
      </c>
      <c r="G203" s="26">
        <v>45013</v>
      </c>
      <c r="H203" s="76">
        <f t="shared" si="3"/>
        <v>1.0999999999999091</v>
      </c>
      <c r="I203" s="5">
        <f t="shared" si="5"/>
        <v>1</v>
      </c>
      <c r="L203" s="33"/>
      <c r="M203" s="262">
        <v>45011</v>
      </c>
      <c r="N203" s="34">
        <f t="shared" si="9"/>
        <v>93</v>
      </c>
      <c r="O203" s="37">
        <v>0</v>
      </c>
      <c r="P203" s="35">
        <v>93</v>
      </c>
      <c r="Q203" s="40">
        <f t="shared" si="0"/>
        <v>0</v>
      </c>
      <c r="R203" s="41"/>
    </row>
    <row r="204" spans="1:18" ht="15.6" x14ac:dyDescent="0.3">
      <c r="A204" s="5"/>
      <c r="B204" s="105">
        <f t="shared" si="8"/>
        <v>2933.2</v>
      </c>
      <c r="C204" s="35">
        <v>3123</v>
      </c>
      <c r="D204" s="34">
        <f t="shared" si="2"/>
        <v>2933.2</v>
      </c>
      <c r="E204" s="36">
        <v>45013</v>
      </c>
      <c r="F204" s="37">
        <v>2940.1</v>
      </c>
      <c r="G204" s="26">
        <v>45014</v>
      </c>
      <c r="H204" s="76">
        <f t="shared" si="3"/>
        <v>6.9000000000000909</v>
      </c>
      <c r="I204" s="5">
        <f t="shared" si="5"/>
        <v>4</v>
      </c>
      <c r="L204" s="33"/>
      <c r="M204" s="262">
        <v>45012</v>
      </c>
      <c r="N204" s="34">
        <f t="shared" si="9"/>
        <v>93</v>
      </c>
      <c r="O204" s="37">
        <v>0</v>
      </c>
      <c r="P204" s="35">
        <v>88</v>
      </c>
      <c r="Q204" s="40">
        <f t="shared" si="0"/>
        <v>5</v>
      </c>
      <c r="R204" s="41"/>
    </row>
    <row r="205" spans="1:18" ht="15.6" x14ac:dyDescent="0.3">
      <c r="A205" s="5"/>
      <c r="B205" s="105">
        <f t="shared" si="8"/>
        <v>2940.1</v>
      </c>
      <c r="C205" s="35">
        <v>3126</v>
      </c>
      <c r="D205" s="34">
        <f t="shared" si="2"/>
        <v>2940.1</v>
      </c>
      <c r="E205" s="36">
        <v>45014</v>
      </c>
      <c r="F205" s="37">
        <v>2940.1</v>
      </c>
      <c r="G205" s="26">
        <v>45015</v>
      </c>
      <c r="H205" s="76">
        <f t="shared" si="3"/>
        <v>0</v>
      </c>
      <c r="I205" s="5">
        <f t="shared" si="5"/>
        <v>3</v>
      </c>
      <c r="L205" s="33"/>
      <c r="M205" s="262">
        <v>45013</v>
      </c>
      <c r="N205" s="34">
        <f t="shared" si="9"/>
        <v>88</v>
      </c>
      <c r="O205" s="37">
        <v>0</v>
      </c>
      <c r="P205" s="35">
        <v>36</v>
      </c>
      <c r="Q205" s="40">
        <f t="shared" si="0"/>
        <v>52</v>
      </c>
      <c r="R205" s="41"/>
    </row>
    <row r="206" spans="1:18" ht="15.6" x14ac:dyDescent="0.3">
      <c r="A206" s="5"/>
      <c r="B206" s="105">
        <f t="shared" si="8"/>
        <v>2940.1</v>
      </c>
      <c r="C206" s="35">
        <v>3127</v>
      </c>
      <c r="D206" s="34">
        <f t="shared" si="2"/>
        <v>2940.1</v>
      </c>
      <c r="E206" s="36">
        <v>45015</v>
      </c>
      <c r="F206" s="37">
        <v>2941.1</v>
      </c>
      <c r="G206" s="26">
        <v>45016</v>
      </c>
      <c r="H206" s="76">
        <f t="shared" si="3"/>
        <v>1</v>
      </c>
      <c r="I206" s="5">
        <f t="shared" si="5"/>
        <v>1</v>
      </c>
      <c r="L206" s="33"/>
      <c r="M206" s="262">
        <v>45014</v>
      </c>
      <c r="N206" s="34">
        <f t="shared" si="9"/>
        <v>36</v>
      </c>
      <c r="O206" s="37">
        <v>240</v>
      </c>
      <c r="P206" s="35">
        <v>243</v>
      </c>
      <c r="Q206" s="40">
        <f t="shared" si="0"/>
        <v>33</v>
      </c>
      <c r="R206" s="41"/>
    </row>
    <row r="207" spans="1:18" ht="15.6" x14ac:dyDescent="0.3">
      <c r="A207" s="5"/>
      <c r="B207" s="105">
        <f t="shared" si="8"/>
        <v>2941.1</v>
      </c>
      <c r="C207" s="35">
        <v>3129</v>
      </c>
      <c r="D207" s="34">
        <f t="shared" si="2"/>
        <v>2941.1</v>
      </c>
      <c r="E207" s="36">
        <v>45016</v>
      </c>
      <c r="F207" s="37">
        <v>2941.5</v>
      </c>
      <c r="G207" s="26">
        <v>45017</v>
      </c>
      <c r="H207" s="76">
        <f t="shared" si="3"/>
        <v>0.40000000000009095</v>
      </c>
      <c r="I207" s="5">
        <f t="shared" si="5"/>
        <v>2</v>
      </c>
      <c r="L207" s="33"/>
      <c r="M207" s="262">
        <v>45015</v>
      </c>
      <c r="N207" s="34">
        <f t="shared" si="9"/>
        <v>243</v>
      </c>
      <c r="O207" s="37">
        <v>0</v>
      </c>
      <c r="P207" s="35">
        <v>243</v>
      </c>
      <c r="Q207" s="40">
        <f t="shared" si="0"/>
        <v>0</v>
      </c>
      <c r="R207" s="41"/>
    </row>
    <row r="208" spans="1:18" ht="15.6" x14ac:dyDescent="0.3">
      <c r="A208" s="5"/>
      <c r="B208" s="105">
        <f t="shared" si="8"/>
        <v>2941.5</v>
      </c>
      <c r="C208" s="35">
        <v>3130</v>
      </c>
      <c r="D208" s="34">
        <f t="shared" si="2"/>
        <v>2941.5</v>
      </c>
      <c r="E208" s="36">
        <v>45017</v>
      </c>
      <c r="F208" s="37">
        <v>2941.5</v>
      </c>
      <c r="G208" s="26">
        <v>45018</v>
      </c>
      <c r="H208" s="76">
        <f t="shared" si="3"/>
        <v>0</v>
      </c>
      <c r="I208" s="5">
        <f t="shared" si="5"/>
        <v>1</v>
      </c>
      <c r="L208" s="33"/>
      <c r="M208" s="262">
        <v>45016</v>
      </c>
      <c r="N208" s="34">
        <f t="shared" si="9"/>
        <v>243</v>
      </c>
      <c r="O208" s="37">
        <v>0</v>
      </c>
      <c r="P208" s="35">
        <v>243</v>
      </c>
      <c r="Q208" s="40">
        <f t="shared" si="0"/>
        <v>0</v>
      </c>
      <c r="R208" s="41"/>
    </row>
    <row r="209" spans="1:22" ht="15.6" x14ac:dyDescent="0.3">
      <c r="A209" s="5"/>
      <c r="B209" s="105">
        <f t="shared" si="8"/>
        <v>2941.5</v>
      </c>
      <c r="C209" s="35">
        <v>3130</v>
      </c>
      <c r="D209" s="34">
        <f t="shared" si="2"/>
        <v>2941.5</v>
      </c>
      <c r="E209" s="36">
        <v>45018</v>
      </c>
      <c r="F209" s="37">
        <v>2941.6</v>
      </c>
      <c r="G209" s="26">
        <v>45019</v>
      </c>
      <c r="H209" s="76">
        <f t="shared" si="3"/>
        <v>9.9999999999909051E-2</v>
      </c>
      <c r="I209" s="5">
        <f t="shared" si="5"/>
        <v>0</v>
      </c>
      <c r="L209" s="33"/>
      <c r="M209" s="262">
        <v>45017</v>
      </c>
      <c r="N209" s="34">
        <f t="shared" si="9"/>
        <v>243</v>
      </c>
      <c r="O209" s="37">
        <v>0</v>
      </c>
      <c r="P209" s="35">
        <v>243</v>
      </c>
      <c r="Q209" s="40">
        <f t="shared" si="0"/>
        <v>0</v>
      </c>
      <c r="R209" s="41"/>
      <c r="T209" s="48">
        <f>SUM(Q209:Q422)</f>
        <v>2760</v>
      </c>
      <c r="V209" s="48">
        <f>SUM(Q209:Q299)</f>
        <v>1403</v>
      </c>
    </row>
    <row r="210" spans="1:22" ht="15.6" x14ac:dyDescent="0.3">
      <c r="A210" s="5"/>
      <c r="B210" s="105">
        <f t="shared" si="8"/>
        <v>2941.6</v>
      </c>
      <c r="C210" s="35">
        <v>3132</v>
      </c>
      <c r="D210" s="34">
        <f t="shared" si="2"/>
        <v>2941.6</v>
      </c>
      <c r="E210" s="36">
        <v>45019</v>
      </c>
      <c r="F210" s="37">
        <v>2942.1</v>
      </c>
      <c r="G210" s="26">
        <v>45020</v>
      </c>
      <c r="H210" s="76">
        <f t="shared" si="3"/>
        <v>0.5</v>
      </c>
      <c r="I210" s="5">
        <f t="shared" si="5"/>
        <v>2</v>
      </c>
      <c r="L210" s="33"/>
      <c r="M210" s="262">
        <v>45018</v>
      </c>
      <c r="N210" s="34">
        <f t="shared" si="9"/>
        <v>243</v>
      </c>
      <c r="O210" s="37">
        <v>0</v>
      </c>
      <c r="P210" s="35">
        <v>243</v>
      </c>
      <c r="Q210" s="40">
        <f t="shared" si="0"/>
        <v>0</v>
      </c>
      <c r="R210" s="41"/>
    </row>
    <row r="211" spans="1:22" ht="15.6" x14ac:dyDescent="0.3">
      <c r="A211" s="5"/>
      <c r="B211" s="105">
        <f t="shared" si="8"/>
        <v>2942.1</v>
      </c>
      <c r="C211" s="35">
        <v>3135</v>
      </c>
      <c r="D211" s="34">
        <f t="shared" si="2"/>
        <v>2942.1</v>
      </c>
      <c r="E211" s="36">
        <v>45020</v>
      </c>
      <c r="F211" s="37">
        <v>2943.8</v>
      </c>
      <c r="G211" s="26">
        <v>45021</v>
      </c>
      <c r="H211" s="76">
        <f t="shared" si="3"/>
        <v>1.7000000000002728</v>
      </c>
      <c r="I211" s="5">
        <f t="shared" si="5"/>
        <v>3</v>
      </c>
      <c r="L211" s="33"/>
      <c r="M211" s="262">
        <v>45019</v>
      </c>
      <c r="N211" s="34">
        <f t="shared" si="9"/>
        <v>243</v>
      </c>
      <c r="O211" s="37">
        <v>0</v>
      </c>
      <c r="P211" s="35">
        <v>243</v>
      </c>
      <c r="Q211" s="40">
        <f t="shared" si="0"/>
        <v>0</v>
      </c>
      <c r="R211" s="41"/>
    </row>
    <row r="212" spans="1:22" ht="15.6" x14ac:dyDescent="0.3">
      <c r="A212" s="5"/>
      <c r="B212" s="105">
        <f t="shared" si="8"/>
        <v>2943.8</v>
      </c>
      <c r="C212" s="35">
        <v>3141</v>
      </c>
      <c r="D212" s="34">
        <f t="shared" si="2"/>
        <v>2943.8</v>
      </c>
      <c r="E212" s="36">
        <v>45021</v>
      </c>
      <c r="F212" s="37">
        <v>2944.3</v>
      </c>
      <c r="G212" s="26">
        <v>45022</v>
      </c>
      <c r="H212" s="76">
        <f t="shared" si="3"/>
        <v>0.5</v>
      </c>
      <c r="I212" s="5">
        <f t="shared" si="5"/>
        <v>6</v>
      </c>
      <c r="L212" s="33"/>
      <c r="M212" s="262">
        <v>45020</v>
      </c>
      <c r="N212" s="34">
        <f t="shared" si="9"/>
        <v>243</v>
      </c>
      <c r="O212" s="37">
        <v>0</v>
      </c>
      <c r="P212" s="35">
        <v>213</v>
      </c>
      <c r="Q212" s="40">
        <f t="shared" si="0"/>
        <v>30</v>
      </c>
      <c r="R212" s="41"/>
    </row>
    <row r="213" spans="1:22" ht="15.6" x14ac:dyDescent="0.3">
      <c r="A213" s="5"/>
      <c r="B213" s="105">
        <f t="shared" si="8"/>
        <v>2944.3</v>
      </c>
      <c r="C213" s="35">
        <v>3145</v>
      </c>
      <c r="D213" s="34">
        <f t="shared" si="2"/>
        <v>2944.3</v>
      </c>
      <c r="E213" s="36">
        <v>45022</v>
      </c>
      <c r="F213" s="37">
        <v>2944.5</v>
      </c>
      <c r="G213" s="26">
        <v>45023</v>
      </c>
      <c r="H213" s="76">
        <f t="shared" si="3"/>
        <v>0.1999999999998181</v>
      </c>
      <c r="I213" s="5">
        <f t="shared" si="5"/>
        <v>4</v>
      </c>
      <c r="L213" s="33"/>
      <c r="M213" s="262">
        <v>45021</v>
      </c>
      <c r="N213" s="34">
        <f t="shared" si="9"/>
        <v>213</v>
      </c>
      <c r="O213" s="37">
        <v>0</v>
      </c>
      <c r="P213" s="35">
        <v>213</v>
      </c>
      <c r="Q213" s="40">
        <f t="shared" si="0"/>
        <v>0</v>
      </c>
      <c r="R213" s="41"/>
    </row>
    <row r="214" spans="1:22" ht="15.6" x14ac:dyDescent="0.3">
      <c r="A214" s="5"/>
      <c r="B214" s="105">
        <f t="shared" si="8"/>
        <v>2944.5</v>
      </c>
      <c r="C214" s="35">
        <v>3149</v>
      </c>
      <c r="D214" s="34">
        <f t="shared" si="2"/>
        <v>2944.5</v>
      </c>
      <c r="E214" s="36">
        <v>45023</v>
      </c>
      <c r="F214" s="37">
        <v>2946.6</v>
      </c>
      <c r="G214" s="26">
        <v>45024</v>
      </c>
      <c r="H214" s="76">
        <f t="shared" si="3"/>
        <v>2.0999999999999091</v>
      </c>
      <c r="I214" s="5">
        <f t="shared" si="5"/>
        <v>4</v>
      </c>
      <c r="L214" s="33"/>
      <c r="M214" s="262">
        <v>45022</v>
      </c>
      <c r="N214" s="34">
        <f t="shared" si="9"/>
        <v>213</v>
      </c>
      <c r="O214" s="37">
        <v>0</v>
      </c>
      <c r="P214" s="35">
        <v>213</v>
      </c>
      <c r="Q214" s="40">
        <f t="shared" si="0"/>
        <v>0</v>
      </c>
      <c r="R214" s="41"/>
    </row>
    <row r="215" spans="1:22" ht="15.6" x14ac:dyDescent="0.3">
      <c r="A215" s="5"/>
      <c r="B215" s="105">
        <f t="shared" si="8"/>
        <v>2946.6</v>
      </c>
      <c r="C215" s="35">
        <v>3150</v>
      </c>
      <c r="D215" s="34">
        <f t="shared" si="2"/>
        <v>2946.6</v>
      </c>
      <c r="E215" s="36">
        <v>45024</v>
      </c>
      <c r="F215" s="37">
        <v>2947.9</v>
      </c>
      <c r="G215" s="26">
        <v>45025</v>
      </c>
      <c r="H215" s="76">
        <f t="shared" si="3"/>
        <v>1.3000000000001819</v>
      </c>
      <c r="I215" s="5">
        <f t="shared" si="5"/>
        <v>1</v>
      </c>
      <c r="L215" s="33"/>
      <c r="M215" s="262">
        <v>45023</v>
      </c>
      <c r="N215" s="34">
        <f t="shared" si="9"/>
        <v>213</v>
      </c>
      <c r="O215" s="37">
        <v>0</v>
      </c>
      <c r="P215" s="35">
        <v>208</v>
      </c>
      <c r="Q215" s="40">
        <f t="shared" si="0"/>
        <v>5</v>
      </c>
      <c r="R215" s="41"/>
    </row>
    <row r="216" spans="1:22" ht="15.6" x14ac:dyDescent="0.3">
      <c r="A216" s="5"/>
      <c r="B216" s="105">
        <f t="shared" si="8"/>
        <v>2947.9</v>
      </c>
      <c r="C216" s="35">
        <v>3154</v>
      </c>
      <c r="D216" s="34">
        <f t="shared" si="2"/>
        <v>2947.9</v>
      </c>
      <c r="E216" s="36">
        <v>45025</v>
      </c>
      <c r="F216" s="37">
        <v>2964.4</v>
      </c>
      <c r="G216" s="26">
        <v>45026</v>
      </c>
      <c r="H216" s="76">
        <f t="shared" si="3"/>
        <v>16.5</v>
      </c>
      <c r="I216" s="5">
        <f t="shared" si="5"/>
        <v>4</v>
      </c>
      <c r="L216" s="33"/>
      <c r="M216" s="262">
        <v>45024</v>
      </c>
      <c r="N216" s="34">
        <f t="shared" si="9"/>
        <v>208</v>
      </c>
      <c r="O216" s="37">
        <v>0</v>
      </c>
      <c r="P216" s="35">
        <v>192</v>
      </c>
      <c r="Q216" s="40">
        <f t="shared" si="0"/>
        <v>16</v>
      </c>
      <c r="R216" s="41"/>
    </row>
    <row r="217" spans="1:22" ht="15.6" x14ac:dyDescent="0.3">
      <c r="A217" s="5"/>
      <c r="B217" s="105">
        <f t="shared" si="8"/>
        <v>2964.4</v>
      </c>
      <c r="C217" s="35">
        <v>3156</v>
      </c>
      <c r="D217" s="34">
        <f t="shared" si="2"/>
        <v>2964.4</v>
      </c>
      <c r="E217" s="36">
        <v>45026</v>
      </c>
      <c r="F217" s="37">
        <v>2965</v>
      </c>
      <c r="G217" s="26">
        <v>45027</v>
      </c>
      <c r="H217" s="76">
        <f t="shared" si="3"/>
        <v>0.59999999999990905</v>
      </c>
      <c r="I217" s="5">
        <f t="shared" si="5"/>
        <v>2</v>
      </c>
      <c r="L217" s="33"/>
      <c r="M217" s="262">
        <v>45025</v>
      </c>
      <c r="N217" s="34">
        <f t="shared" si="9"/>
        <v>192</v>
      </c>
      <c r="O217" s="37">
        <v>0</v>
      </c>
      <c r="P217" s="35">
        <v>104</v>
      </c>
      <c r="Q217" s="40">
        <f t="shared" si="0"/>
        <v>88</v>
      </c>
      <c r="R217" s="41"/>
    </row>
    <row r="218" spans="1:22" ht="15.6" x14ac:dyDescent="0.3">
      <c r="A218" s="5"/>
      <c r="B218" s="105">
        <f t="shared" si="8"/>
        <v>2965</v>
      </c>
      <c r="C218" s="35">
        <v>3157</v>
      </c>
      <c r="D218" s="34">
        <f t="shared" si="2"/>
        <v>2965</v>
      </c>
      <c r="E218" s="36">
        <v>45027</v>
      </c>
      <c r="F218" s="37">
        <v>2965.1</v>
      </c>
      <c r="G218" s="26">
        <v>45028</v>
      </c>
      <c r="H218" s="76">
        <f t="shared" si="3"/>
        <v>9.9999999999909051E-2</v>
      </c>
      <c r="I218" s="5">
        <f t="shared" si="5"/>
        <v>1</v>
      </c>
      <c r="L218" s="33"/>
      <c r="M218" s="262">
        <v>45026</v>
      </c>
      <c r="N218" s="34">
        <f t="shared" si="9"/>
        <v>104</v>
      </c>
      <c r="O218" s="37">
        <v>0</v>
      </c>
      <c r="P218" s="35">
        <v>93</v>
      </c>
      <c r="Q218" s="40">
        <f t="shared" si="0"/>
        <v>11</v>
      </c>
      <c r="R218" s="41"/>
    </row>
    <row r="219" spans="1:22" ht="15.6" x14ac:dyDescent="0.3">
      <c r="A219" s="5"/>
      <c r="B219" s="105">
        <f t="shared" si="8"/>
        <v>2965.1</v>
      </c>
      <c r="C219" s="35">
        <v>3158</v>
      </c>
      <c r="D219" s="34">
        <f t="shared" si="2"/>
        <v>2965.1</v>
      </c>
      <c r="E219" s="36">
        <v>45028</v>
      </c>
      <c r="F219" s="37">
        <v>2965.4</v>
      </c>
      <c r="G219" s="26">
        <v>45029</v>
      </c>
      <c r="H219" s="76">
        <f t="shared" si="3"/>
        <v>0.3000000000001819</v>
      </c>
      <c r="I219" s="5">
        <f t="shared" si="5"/>
        <v>1</v>
      </c>
      <c r="L219" s="33"/>
      <c r="M219" s="262">
        <v>45027</v>
      </c>
      <c r="N219" s="34">
        <f t="shared" si="9"/>
        <v>93</v>
      </c>
      <c r="O219" s="37">
        <v>0</v>
      </c>
      <c r="P219" s="35">
        <v>93</v>
      </c>
      <c r="Q219" s="40">
        <f t="shared" si="0"/>
        <v>0</v>
      </c>
      <c r="R219" s="41"/>
    </row>
    <row r="220" spans="1:22" ht="15.6" x14ac:dyDescent="0.3">
      <c r="A220" s="5"/>
      <c r="B220" s="105">
        <f t="shared" si="8"/>
        <v>2965.4</v>
      </c>
      <c r="C220" s="35">
        <v>3162</v>
      </c>
      <c r="D220" s="34">
        <f t="shared" si="2"/>
        <v>2965.4</v>
      </c>
      <c r="E220" s="36">
        <v>45029</v>
      </c>
      <c r="F220" s="37">
        <v>2965.8</v>
      </c>
      <c r="G220" s="26">
        <v>45030</v>
      </c>
      <c r="H220" s="76">
        <f t="shared" si="3"/>
        <v>0.40000000000009095</v>
      </c>
      <c r="I220" s="5">
        <f t="shared" si="5"/>
        <v>4</v>
      </c>
      <c r="L220" s="33"/>
      <c r="M220" s="262">
        <v>45028</v>
      </c>
      <c r="N220" s="34">
        <f t="shared" si="9"/>
        <v>93</v>
      </c>
      <c r="O220" s="37">
        <v>0</v>
      </c>
      <c r="P220" s="35">
        <v>93</v>
      </c>
      <c r="Q220" s="40">
        <f t="shared" si="0"/>
        <v>0</v>
      </c>
      <c r="R220" s="41"/>
    </row>
    <row r="221" spans="1:22" ht="15.6" x14ac:dyDescent="0.3">
      <c r="A221" s="5"/>
      <c r="B221" s="105">
        <f t="shared" si="8"/>
        <v>2965.8</v>
      </c>
      <c r="C221" s="35">
        <v>3165</v>
      </c>
      <c r="D221" s="34">
        <f t="shared" si="2"/>
        <v>2965.8</v>
      </c>
      <c r="E221" s="36">
        <v>45030</v>
      </c>
      <c r="F221" s="37">
        <v>2966.2</v>
      </c>
      <c r="G221" s="26">
        <v>45031</v>
      </c>
      <c r="H221" s="76">
        <f t="shared" si="3"/>
        <v>0.3999999999996362</v>
      </c>
      <c r="I221" s="5">
        <f t="shared" si="5"/>
        <v>3</v>
      </c>
      <c r="L221" s="33"/>
      <c r="M221" s="262">
        <v>45029</v>
      </c>
      <c r="N221" s="34">
        <f t="shared" si="9"/>
        <v>93</v>
      </c>
      <c r="O221" s="37">
        <v>0</v>
      </c>
      <c r="P221" s="35">
        <v>93</v>
      </c>
      <c r="Q221" s="40">
        <f t="shared" si="0"/>
        <v>0</v>
      </c>
      <c r="R221" s="41"/>
    </row>
    <row r="222" spans="1:22" ht="15.6" x14ac:dyDescent="0.3">
      <c r="A222" s="5"/>
      <c r="B222" s="105">
        <f t="shared" si="8"/>
        <v>2966.2</v>
      </c>
      <c r="C222" s="35">
        <v>3169</v>
      </c>
      <c r="D222" s="34">
        <f t="shared" si="2"/>
        <v>2966.2</v>
      </c>
      <c r="E222" s="36">
        <v>45031</v>
      </c>
      <c r="F222" s="37">
        <v>2966.9</v>
      </c>
      <c r="G222" s="26">
        <v>45032</v>
      </c>
      <c r="H222" s="76">
        <f t="shared" si="3"/>
        <v>0.70000000000027285</v>
      </c>
      <c r="I222" s="5">
        <f t="shared" si="5"/>
        <v>4</v>
      </c>
      <c r="L222" s="33"/>
      <c r="M222" s="262">
        <v>45030</v>
      </c>
      <c r="N222" s="34">
        <f t="shared" si="9"/>
        <v>93</v>
      </c>
      <c r="O222" s="37">
        <v>0</v>
      </c>
      <c r="P222" s="35">
        <v>93</v>
      </c>
      <c r="Q222" s="40">
        <f t="shared" si="0"/>
        <v>0</v>
      </c>
      <c r="R222" s="41"/>
    </row>
    <row r="223" spans="1:22" ht="15.6" x14ac:dyDescent="0.3">
      <c r="A223" s="5"/>
      <c r="B223" s="105">
        <f t="shared" si="8"/>
        <v>2966.9</v>
      </c>
      <c r="C223" s="35">
        <v>3170</v>
      </c>
      <c r="D223" s="34">
        <f t="shared" si="2"/>
        <v>2966.9</v>
      </c>
      <c r="E223" s="36">
        <v>45032</v>
      </c>
      <c r="F223" s="37">
        <v>2967</v>
      </c>
      <c r="G223" s="26">
        <v>45033</v>
      </c>
      <c r="H223" s="76">
        <f t="shared" si="3"/>
        <v>9.9999999999909051E-2</v>
      </c>
      <c r="I223" s="5">
        <f t="shared" si="5"/>
        <v>1</v>
      </c>
      <c r="L223" s="33"/>
      <c r="M223" s="262">
        <v>45031</v>
      </c>
      <c r="N223" s="34">
        <f t="shared" si="9"/>
        <v>93</v>
      </c>
      <c r="O223" s="37">
        <v>0</v>
      </c>
      <c r="P223" s="35">
        <v>93</v>
      </c>
      <c r="Q223" s="40">
        <f t="shared" si="0"/>
        <v>0</v>
      </c>
      <c r="R223" s="41"/>
    </row>
    <row r="224" spans="1:22" ht="15.6" x14ac:dyDescent="0.3">
      <c r="A224" s="5"/>
      <c r="B224" s="105">
        <f t="shared" si="8"/>
        <v>2967</v>
      </c>
      <c r="C224" s="35">
        <v>3172</v>
      </c>
      <c r="D224" s="34">
        <f t="shared" si="2"/>
        <v>2967</v>
      </c>
      <c r="E224" s="36">
        <v>45033</v>
      </c>
      <c r="F224" s="37">
        <v>2967.6</v>
      </c>
      <c r="G224" s="26">
        <v>45034</v>
      </c>
      <c r="H224" s="76">
        <f t="shared" si="3"/>
        <v>0.59999999999990905</v>
      </c>
      <c r="I224" s="5">
        <f t="shared" si="5"/>
        <v>2</v>
      </c>
      <c r="L224" s="33"/>
      <c r="M224" s="262">
        <v>45032</v>
      </c>
      <c r="N224" s="34">
        <f t="shared" si="9"/>
        <v>93</v>
      </c>
      <c r="O224" s="37">
        <v>0</v>
      </c>
      <c r="P224" s="35">
        <v>93</v>
      </c>
      <c r="Q224" s="40">
        <f t="shared" si="0"/>
        <v>0</v>
      </c>
      <c r="R224" s="41"/>
    </row>
    <row r="225" spans="1:18" ht="15.6" x14ac:dyDescent="0.3">
      <c r="A225" s="5"/>
      <c r="B225" s="105">
        <f t="shared" si="8"/>
        <v>2967.6</v>
      </c>
      <c r="C225" s="35">
        <v>3176</v>
      </c>
      <c r="D225" s="34">
        <f t="shared" si="2"/>
        <v>2967.6</v>
      </c>
      <c r="E225" s="36">
        <v>45034</v>
      </c>
      <c r="F225" s="37">
        <v>2972.6</v>
      </c>
      <c r="G225" s="26">
        <v>45035</v>
      </c>
      <c r="H225" s="76">
        <f t="shared" si="3"/>
        <v>5</v>
      </c>
      <c r="I225" s="5">
        <f t="shared" si="5"/>
        <v>4</v>
      </c>
      <c r="L225" s="33"/>
      <c r="M225" s="262">
        <v>45033</v>
      </c>
      <c r="N225" s="34">
        <f t="shared" si="9"/>
        <v>93</v>
      </c>
      <c r="O225" s="37">
        <v>0</v>
      </c>
      <c r="P225" s="35">
        <v>93</v>
      </c>
      <c r="Q225" s="40">
        <f t="shared" si="0"/>
        <v>0</v>
      </c>
      <c r="R225" s="41"/>
    </row>
    <row r="226" spans="1:18" ht="15.6" x14ac:dyDescent="0.3">
      <c r="A226" s="5"/>
      <c r="B226" s="105">
        <f t="shared" si="8"/>
        <v>2972.6</v>
      </c>
      <c r="C226" s="35">
        <v>3178</v>
      </c>
      <c r="D226" s="34">
        <f t="shared" si="2"/>
        <v>2972.6</v>
      </c>
      <c r="E226" s="36">
        <v>45035</v>
      </c>
      <c r="F226" s="37">
        <v>2972.8</v>
      </c>
      <c r="G226" s="26">
        <v>45036</v>
      </c>
      <c r="H226" s="76">
        <f t="shared" si="3"/>
        <v>0.20000000000027285</v>
      </c>
      <c r="I226" s="5">
        <f t="shared" si="5"/>
        <v>2</v>
      </c>
      <c r="L226" s="33"/>
      <c r="M226" s="262">
        <v>45034</v>
      </c>
      <c r="N226" s="34">
        <f t="shared" si="9"/>
        <v>93</v>
      </c>
      <c r="O226" s="37">
        <v>0</v>
      </c>
      <c r="P226" s="35">
        <v>40</v>
      </c>
      <c r="Q226" s="40">
        <f t="shared" si="0"/>
        <v>53</v>
      </c>
      <c r="R226" s="41"/>
    </row>
    <row r="227" spans="1:18" ht="15.6" x14ac:dyDescent="0.3">
      <c r="A227" s="5"/>
      <c r="B227" s="105">
        <f t="shared" si="8"/>
        <v>2972.8</v>
      </c>
      <c r="C227" s="35">
        <v>3179</v>
      </c>
      <c r="D227" s="34">
        <f t="shared" si="2"/>
        <v>2972.8</v>
      </c>
      <c r="E227" s="36">
        <v>45036</v>
      </c>
      <c r="F227" s="37">
        <v>2973</v>
      </c>
      <c r="G227" s="26">
        <v>45037</v>
      </c>
      <c r="H227" s="76">
        <f t="shared" si="3"/>
        <v>0.1999999999998181</v>
      </c>
      <c r="I227" s="5">
        <f t="shared" si="5"/>
        <v>1</v>
      </c>
      <c r="L227" s="33"/>
      <c r="M227" s="262">
        <v>45035</v>
      </c>
      <c r="N227" s="34">
        <f t="shared" si="9"/>
        <v>40</v>
      </c>
      <c r="O227" s="37">
        <v>210</v>
      </c>
      <c r="P227" s="35">
        <v>212</v>
      </c>
      <c r="Q227" s="40">
        <f t="shared" si="0"/>
        <v>38</v>
      </c>
      <c r="R227" s="41"/>
    </row>
    <row r="228" spans="1:18" ht="15.6" x14ac:dyDescent="0.3">
      <c r="A228" s="5"/>
      <c r="B228" s="105">
        <f t="shared" si="8"/>
        <v>2973</v>
      </c>
      <c r="C228" s="35">
        <v>3180</v>
      </c>
      <c r="D228" s="34">
        <f t="shared" si="2"/>
        <v>2973</v>
      </c>
      <c r="E228" s="36">
        <v>45037</v>
      </c>
      <c r="F228" s="37">
        <v>2973</v>
      </c>
      <c r="G228" s="26">
        <v>45038</v>
      </c>
      <c r="H228" s="76">
        <f t="shared" si="3"/>
        <v>0</v>
      </c>
      <c r="I228" s="5">
        <f t="shared" si="5"/>
        <v>1</v>
      </c>
      <c r="L228" s="33"/>
      <c r="M228" s="262">
        <v>45036</v>
      </c>
      <c r="N228" s="34">
        <f t="shared" si="9"/>
        <v>212</v>
      </c>
      <c r="O228" s="37">
        <v>0</v>
      </c>
      <c r="P228" s="35">
        <v>212</v>
      </c>
      <c r="Q228" s="40">
        <f t="shared" si="0"/>
        <v>0</v>
      </c>
      <c r="R228" s="41"/>
    </row>
    <row r="229" spans="1:18" ht="15.6" x14ac:dyDescent="0.3">
      <c r="A229" s="5"/>
      <c r="B229" s="105">
        <f t="shared" si="8"/>
        <v>2973</v>
      </c>
      <c r="C229" s="35">
        <v>3180</v>
      </c>
      <c r="D229" s="34">
        <f t="shared" si="2"/>
        <v>2973</v>
      </c>
      <c r="E229" s="36">
        <v>45038</v>
      </c>
      <c r="F229" s="37">
        <v>2973</v>
      </c>
      <c r="G229" s="26">
        <v>45039</v>
      </c>
      <c r="H229" s="76">
        <f t="shared" si="3"/>
        <v>0</v>
      </c>
      <c r="I229" s="5">
        <f t="shared" si="5"/>
        <v>0</v>
      </c>
      <c r="L229" s="33"/>
      <c r="M229" s="262">
        <v>45037</v>
      </c>
      <c r="N229" s="34">
        <f t="shared" si="9"/>
        <v>212</v>
      </c>
      <c r="O229" s="37">
        <v>0</v>
      </c>
      <c r="P229" s="35">
        <v>212</v>
      </c>
      <c r="Q229" s="40">
        <f t="shared" si="0"/>
        <v>0</v>
      </c>
      <c r="R229" s="41"/>
    </row>
    <row r="230" spans="1:18" ht="15.6" x14ac:dyDescent="0.3">
      <c r="A230" s="5"/>
      <c r="B230" s="105">
        <f t="shared" si="8"/>
        <v>2973</v>
      </c>
      <c r="C230" s="35">
        <v>3180</v>
      </c>
      <c r="D230" s="34">
        <f t="shared" si="2"/>
        <v>2973</v>
      </c>
      <c r="E230" s="36">
        <v>45039</v>
      </c>
      <c r="F230" s="37">
        <v>2977</v>
      </c>
      <c r="G230" s="26">
        <v>45040</v>
      </c>
      <c r="H230" s="76">
        <f t="shared" si="3"/>
        <v>4</v>
      </c>
      <c r="I230" s="5">
        <f t="shared" si="5"/>
        <v>0</v>
      </c>
      <c r="L230" s="33"/>
      <c r="M230" s="262">
        <v>45038</v>
      </c>
      <c r="N230" s="34">
        <f t="shared" si="9"/>
        <v>212</v>
      </c>
      <c r="O230" s="37">
        <v>0</v>
      </c>
      <c r="P230" s="35">
        <v>212</v>
      </c>
      <c r="Q230" s="40">
        <f t="shared" si="0"/>
        <v>0</v>
      </c>
      <c r="R230" s="41"/>
    </row>
    <row r="231" spans="1:18" ht="15.6" x14ac:dyDescent="0.3">
      <c r="A231" s="5"/>
      <c r="B231" s="105">
        <f t="shared" si="8"/>
        <v>2977</v>
      </c>
      <c r="C231" s="35">
        <v>3182</v>
      </c>
      <c r="D231" s="34">
        <f t="shared" si="2"/>
        <v>2977</v>
      </c>
      <c r="E231" s="36">
        <v>45040</v>
      </c>
      <c r="F231" s="37">
        <v>2977</v>
      </c>
      <c r="G231" s="26">
        <v>45041</v>
      </c>
      <c r="H231" s="76">
        <f t="shared" si="3"/>
        <v>0</v>
      </c>
      <c r="I231" s="5">
        <f t="shared" si="5"/>
        <v>2</v>
      </c>
      <c r="L231" s="33"/>
      <c r="M231" s="262">
        <v>45039</v>
      </c>
      <c r="N231" s="34">
        <f t="shared" si="9"/>
        <v>212</v>
      </c>
      <c r="O231" s="37">
        <v>0</v>
      </c>
      <c r="P231" s="35">
        <v>212</v>
      </c>
      <c r="Q231" s="40">
        <f t="shared" si="0"/>
        <v>0</v>
      </c>
      <c r="R231" s="41"/>
    </row>
    <row r="232" spans="1:18" ht="15.6" x14ac:dyDescent="0.3">
      <c r="A232" s="5"/>
      <c r="B232" s="105">
        <f t="shared" si="8"/>
        <v>2977</v>
      </c>
      <c r="C232" s="35">
        <v>3182</v>
      </c>
      <c r="D232" s="34">
        <f t="shared" si="2"/>
        <v>2977</v>
      </c>
      <c r="E232" s="36">
        <v>45041</v>
      </c>
      <c r="F232" s="37">
        <v>2979.4</v>
      </c>
      <c r="G232" s="26">
        <v>45042</v>
      </c>
      <c r="H232" s="76">
        <f t="shared" si="3"/>
        <v>2.4000000000000909</v>
      </c>
      <c r="I232" s="5">
        <f t="shared" si="5"/>
        <v>0</v>
      </c>
      <c r="L232" s="33"/>
      <c r="M232" s="262">
        <v>45040</v>
      </c>
      <c r="N232" s="34">
        <f t="shared" si="9"/>
        <v>212</v>
      </c>
      <c r="O232" s="37">
        <v>0</v>
      </c>
      <c r="P232" s="35">
        <v>212</v>
      </c>
      <c r="Q232" s="40">
        <f t="shared" si="0"/>
        <v>0</v>
      </c>
      <c r="R232" s="41"/>
    </row>
    <row r="233" spans="1:18" ht="15.6" x14ac:dyDescent="0.3">
      <c r="A233" s="5"/>
      <c r="B233" s="105">
        <f t="shared" si="8"/>
        <v>2979.4</v>
      </c>
      <c r="C233" s="35">
        <v>3185</v>
      </c>
      <c r="D233" s="34">
        <f t="shared" si="2"/>
        <v>2979.4</v>
      </c>
      <c r="E233" s="36">
        <v>45042</v>
      </c>
      <c r="F233" s="37">
        <v>2979.5</v>
      </c>
      <c r="G233" s="26">
        <v>45043</v>
      </c>
      <c r="H233" s="76">
        <f t="shared" si="3"/>
        <v>9.9999999999909051E-2</v>
      </c>
      <c r="I233" s="5">
        <f t="shared" si="5"/>
        <v>3</v>
      </c>
      <c r="L233" s="33"/>
      <c r="M233" s="262">
        <v>45041</v>
      </c>
      <c r="N233" s="34">
        <f t="shared" si="9"/>
        <v>212</v>
      </c>
      <c r="O233" s="37">
        <v>0</v>
      </c>
      <c r="P233" s="35">
        <v>202</v>
      </c>
      <c r="Q233" s="40">
        <f t="shared" si="0"/>
        <v>10</v>
      </c>
      <c r="R233" s="41"/>
    </row>
    <row r="234" spans="1:18" ht="15.6" x14ac:dyDescent="0.3">
      <c r="A234" s="5"/>
      <c r="B234" s="105">
        <f t="shared" si="8"/>
        <v>2979.5</v>
      </c>
      <c r="C234" s="35">
        <v>3186</v>
      </c>
      <c r="D234" s="34">
        <f t="shared" si="2"/>
        <v>2979.5</v>
      </c>
      <c r="E234" s="36">
        <v>45043</v>
      </c>
      <c r="F234" s="37">
        <v>2979.5</v>
      </c>
      <c r="G234" s="26">
        <v>45044</v>
      </c>
      <c r="H234" s="76">
        <f t="shared" si="3"/>
        <v>0</v>
      </c>
      <c r="I234" s="5">
        <f t="shared" si="5"/>
        <v>1</v>
      </c>
      <c r="L234" s="33"/>
      <c r="M234" s="262">
        <v>45042</v>
      </c>
      <c r="N234" s="34">
        <f t="shared" si="9"/>
        <v>202</v>
      </c>
      <c r="O234" s="37">
        <v>0</v>
      </c>
      <c r="P234" s="35">
        <v>202</v>
      </c>
      <c r="Q234" s="40">
        <f t="shared" si="0"/>
        <v>0</v>
      </c>
      <c r="R234" s="41"/>
    </row>
    <row r="235" spans="1:18" ht="15.6" x14ac:dyDescent="0.3">
      <c r="A235" s="5"/>
      <c r="B235" s="105">
        <f t="shared" si="8"/>
        <v>2979.5</v>
      </c>
      <c r="C235" s="35">
        <v>3186</v>
      </c>
      <c r="D235" s="34">
        <f t="shared" si="2"/>
        <v>2979.5</v>
      </c>
      <c r="E235" s="36">
        <v>45044</v>
      </c>
      <c r="F235" s="37">
        <v>2979.6</v>
      </c>
      <c r="G235" s="26">
        <v>45045</v>
      </c>
      <c r="H235" s="76">
        <f t="shared" si="3"/>
        <v>9.9999999999909051E-2</v>
      </c>
      <c r="I235" s="5">
        <f t="shared" si="5"/>
        <v>0</v>
      </c>
      <c r="L235" s="33"/>
      <c r="M235" s="262">
        <v>45043</v>
      </c>
      <c r="N235" s="34">
        <f t="shared" si="9"/>
        <v>202</v>
      </c>
      <c r="O235" s="37">
        <v>0</v>
      </c>
      <c r="P235" s="35">
        <v>202</v>
      </c>
      <c r="Q235" s="40">
        <f t="shared" si="0"/>
        <v>0</v>
      </c>
      <c r="R235" s="41"/>
    </row>
    <row r="236" spans="1:18" ht="15.6" x14ac:dyDescent="0.3">
      <c r="A236" s="5"/>
      <c r="B236" s="105">
        <f t="shared" si="8"/>
        <v>2979.6</v>
      </c>
      <c r="C236" s="35">
        <v>3187</v>
      </c>
      <c r="D236" s="34">
        <f t="shared" si="2"/>
        <v>2979.6</v>
      </c>
      <c r="E236" s="36">
        <v>45045</v>
      </c>
      <c r="F236" s="37">
        <v>2979.6</v>
      </c>
      <c r="G236" s="26">
        <v>45046</v>
      </c>
      <c r="H236" s="76">
        <f t="shared" si="3"/>
        <v>0</v>
      </c>
      <c r="I236" s="5">
        <f t="shared" si="5"/>
        <v>1</v>
      </c>
      <c r="L236" s="33"/>
      <c r="M236" s="262">
        <v>45044</v>
      </c>
      <c r="N236" s="34">
        <f t="shared" si="9"/>
        <v>202</v>
      </c>
      <c r="O236" s="37">
        <v>0</v>
      </c>
      <c r="P236" s="35">
        <v>202</v>
      </c>
      <c r="Q236" s="40">
        <f t="shared" si="0"/>
        <v>0</v>
      </c>
      <c r="R236" s="41"/>
    </row>
    <row r="237" spans="1:18" ht="15.6" x14ac:dyDescent="0.3">
      <c r="A237" s="5"/>
      <c r="B237" s="105">
        <f t="shared" si="8"/>
        <v>2979.6</v>
      </c>
      <c r="C237" s="35">
        <v>3187</v>
      </c>
      <c r="D237" s="34">
        <f t="shared" si="2"/>
        <v>2979.6</v>
      </c>
      <c r="E237" s="36">
        <v>45046</v>
      </c>
      <c r="F237" s="37">
        <v>2979.6</v>
      </c>
      <c r="G237" s="26">
        <v>45047</v>
      </c>
      <c r="H237" s="76">
        <f t="shared" si="3"/>
        <v>0</v>
      </c>
      <c r="I237" s="5">
        <f t="shared" si="5"/>
        <v>0</v>
      </c>
      <c r="L237" s="33"/>
      <c r="M237" s="262">
        <v>45045</v>
      </c>
      <c r="N237" s="34">
        <f t="shared" si="9"/>
        <v>202</v>
      </c>
      <c r="O237" s="37">
        <v>0</v>
      </c>
      <c r="P237" s="35">
        <v>202</v>
      </c>
      <c r="Q237" s="40">
        <f t="shared" si="0"/>
        <v>0</v>
      </c>
      <c r="R237" s="41"/>
    </row>
    <row r="238" spans="1:18" ht="15.6" x14ac:dyDescent="0.3">
      <c r="A238" s="5"/>
      <c r="B238" s="105">
        <f t="shared" si="8"/>
        <v>2979.6</v>
      </c>
      <c r="C238" s="35">
        <v>3188</v>
      </c>
      <c r="D238" s="34">
        <f t="shared" si="2"/>
        <v>2979.6</v>
      </c>
      <c r="E238" s="36">
        <v>45047</v>
      </c>
      <c r="F238" s="37">
        <v>2989.7</v>
      </c>
      <c r="G238" s="26">
        <v>45048</v>
      </c>
      <c r="H238" s="76">
        <f t="shared" si="3"/>
        <v>10.099999999999909</v>
      </c>
      <c r="I238" s="5">
        <f t="shared" si="5"/>
        <v>1</v>
      </c>
      <c r="L238" s="33"/>
      <c r="M238" s="262">
        <v>45046</v>
      </c>
      <c r="N238" s="34">
        <f t="shared" si="9"/>
        <v>202</v>
      </c>
      <c r="O238" s="37">
        <v>0</v>
      </c>
      <c r="P238" s="35">
        <v>202</v>
      </c>
      <c r="Q238" s="40">
        <f t="shared" si="0"/>
        <v>0</v>
      </c>
      <c r="R238" s="41"/>
    </row>
    <row r="239" spans="1:18" ht="15.6" x14ac:dyDescent="0.3">
      <c r="A239" s="5"/>
      <c r="B239" s="105">
        <f t="shared" si="8"/>
        <v>2989.7</v>
      </c>
      <c r="C239" s="35">
        <v>3195</v>
      </c>
      <c r="D239" s="34">
        <f t="shared" si="2"/>
        <v>2989.7</v>
      </c>
      <c r="E239" s="36">
        <v>45048</v>
      </c>
      <c r="F239" s="37">
        <v>2989.8</v>
      </c>
      <c r="G239" s="26">
        <v>45049</v>
      </c>
      <c r="H239" s="76">
        <f t="shared" si="3"/>
        <v>0.1000000000003638</v>
      </c>
      <c r="I239" s="5">
        <f t="shared" si="5"/>
        <v>7</v>
      </c>
      <c r="L239" s="33"/>
      <c r="M239" s="262">
        <v>45047</v>
      </c>
      <c r="N239" s="34">
        <f t="shared" si="9"/>
        <v>202</v>
      </c>
      <c r="O239" s="37">
        <v>0</v>
      </c>
      <c r="P239" s="35">
        <v>135</v>
      </c>
      <c r="Q239" s="40">
        <f t="shared" si="0"/>
        <v>67</v>
      </c>
      <c r="R239" s="41"/>
    </row>
    <row r="240" spans="1:18" ht="15.6" x14ac:dyDescent="0.3">
      <c r="A240" s="5"/>
      <c r="B240" s="105">
        <f t="shared" si="8"/>
        <v>2989.8</v>
      </c>
      <c r="C240" s="35">
        <v>3196</v>
      </c>
      <c r="D240" s="34">
        <f t="shared" si="2"/>
        <v>2989.8</v>
      </c>
      <c r="E240" s="36">
        <v>45049</v>
      </c>
      <c r="F240" s="37">
        <v>2989.9</v>
      </c>
      <c r="G240" s="26">
        <v>45050</v>
      </c>
      <c r="H240" s="76">
        <f t="shared" si="3"/>
        <v>9.9999999999909051E-2</v>
      </c>
      <c r="I240" s="5">
        <f t="shared" si="5"/>
        <v>1</v>
      </c>
      <c r="L240" s="33"/>
      <c r="M240" s="262">
        <v>45048</v>
      </c>
      <c r="N240" s="34">
        <f t="shared" si="9"/>
        <v>135</v>
      </c>
      <c r="O240" s="37">
        <v>0</v>
      </c>
      <c r="P240" s="35">
        <v>135</v>
      </c>
      <c r="Q240" s="40">
        <f t="shared" si="0"/>
        <v>0</v>
      </c>
      <c r="R240" s="41"/>
    </row>
    <row r="241" spans="1:18" ht="15.6" x14ac:dyDescent="0.3">
      <c r="A241" s="5"/>
      <c r="B241" s="105">
        <f t="shared" si="8"/>
        <v>2989.9</v>
      </c>
      <c r="C241" s="35">
        <v>3196</v>
      </c>
      <c r="D241" s="34">
        <f t="shared" si="2"/>
        <v>2989.9</v>
      </c>
      <c r="E241" s="36">
        <v>45050</v>
      </c>
      <c r="F241" s="37">
        <v>2990</v>
      </c>
      <c r="G241" s="26">
        <v>45051</v>
      </c>
      <c r="H241" s="76">
        <f t="shared" si="3"/>
        <v>9.9999999999909051E-2</v>
      </c>
      <c r="I241" s="5">
        <f t="shared" si="5"/>
        <v>0</v>
      </c>
      <c r="L241" s="33"/>
      <c r="M241" s="262">
        <v>45049</v>
      </c>
      <c r="N241" s="34">
        <f t="shared" si="9"/>
        <v>135</v>
      </c>
      <c r="O241" s="37">
        <v>0</v>
      </c>
      <c r="P241" s="35">
        <v>135</v>
      </c>
      <c r="Q241" s="40">
        <f t="shared" si="0"/>
        <v>0</v>
      </c>
      <c r="R241" s="41"/>
    </row>
    <row r="242" spans="1:18" ht="15.6" x14ac:dyDescent="0.3">
      <c r="A242" s="5"/>
      <c r="B242" s="105">
        <f t="shared" si="8"/>
        <v>2990</v>
      </c>
      <c r="C242" s="35">
        <v>3198</v>
      </c>
      <c r="D242" s="34">
        <f t="shared" si="2"/>
        <v>2990</v>
      </c>
      <c r="E242" s="36">
        <v>45051</v>
      </c>
      <c r="F242" s="37">
        <v>2990.1</v>
      </c>
      <c r="G242" s="26">
        <v>45052</v>
      </c>
      <c r="H242" s="76">
        <f t="shared" si="3"/>
        <v>9.9999999999909051E-2</v>
      </c>
      <c r="I242" s="5">
        <f t="shared" si="5"/>
        <v>2</v>
      </c>
      <c r="L242" s="33"/>
      <c r="M242" s="262">
        <v>45050</v>
      </c>
      <c r="N242" s="34">
        <f t="shared" si="9"/>
        <v>135</v>
      </c>
      <c r="O242" s="37">
        <v>0</v>
      </c>
      <c r="P242" s="35">
        <v>135</v>
      </c>
      <c r="Q242" s="40">
        <f t="shared" si="0"/>
        <v>0</v>
      </c>
      <c r="R242" s="41"/>
    </row>
    <row r="243" spans="1:18" ht="15.6" x14ac:dyDescent="0.3">
      <c r="A243" s="5"/>
      <c r="B243" s="105">
        <f t="shared" si="8"/>
        <v>2990.1</v>
      </c>
      <c r="C243" s="35">
        <v>3200</v>
      </c>
      <c r="D243" s="34">
        <f t="shared" si="2"/>
        <v>2990.1</v>
      </c>
      <c r="E243" s="36">
        <v>45052</v>
      </c>
      <c r="F243" s="37">
        <v>2990.2</v>
      </c>
      <c r="G243" s="26">
        <v>45053</v>
      </c>
      <c r="H243" s="76">
        <f t="shared" si="3"/>
        <v>9.9999999999909051E-2</v>
      </c>
      <c r="I243" s="5">
        <f t="shared" si="5"/>
        <v>2</v>
      </c>
      <c r="L243" s="33"/>
      <c r="M243" s="262">
        <v>45051</v>
      </c>
      <c r="N243" s="34">
        <f t="shared" si="9"/>
        <v>135</v>
      </c>
      <c r="O243" s="37">
        <v>0</v>
      </c>
      <c r="P243" s="35">
        <v>135</v>
      </c>
      <c r="Q243" s="40">
        <f t="shared" si="0"/>
        <v>0</v>
      </c>
      <c r="R243" s="41"/>
    </row>
    <row r="244" spans="1:18" ht="15.6" x14ac:dyDescent="0.3">
      <c r="A244" s="5"/>
      <c r="B244" s="105">
        <f t="shared" si="8"/>
        <v>2990.2</v>
      </c>
      <c r="C244" s="35">
        <v>3200</v>
      </c>
      <c r="D244" s="34">
        <f t="shared" si="2"/>
        <v>2990.2</v>
      </c>
      <c r="E244" s="36">
        <v>45053</v>
      </c>
      <c r="F244" s="37">
        <v>2994.6</v>
      </c>
      <c r="G244" s="26">
        <v>45054</v>
      </c>
      <c r="H244" s="76">
        <f t="shared" si="3"/>
        <v>4.4000000000000909</v>
      </c>
      <c r="I244" s="5">
        <f t="shared" si="5"/>
        <v>0</v>
      </c>
      <c r="L244" s="33"/>
      <c r="M244" s="262">
        <v>45052</v>
      </c>
      <c r="N244" s="34">
        <f t="shared" si="9"/>
        <v>135</v>
      </c>
      <c r="O244" s="37">
        <v>0</v>
      </c>
      <c r="P244" s="35">
        <v>135</v>
      </c>
      <c r="Q244" s="40">
        <f t="shared" si="0"/>
        <v>0</v>
      </c>
      <c r="R244" s="41"/>
    </row>
    <row r="245" spans="1:18" ht="15.6" x14ac:dyDescent="0.3">
      <c r="A245" s="5"/>
      <c r="B245" s="105">
        <f t="shared" si="8"/>
        <v>2994.6</v>
      </c>
      <c r="C245" s="35">
        <v>3202</v>
      </c>
      <c r="D245" s="34">
        <f t="shared" si="2"/>
        <v>2994.6</v>
      </c>
      <c r="E245" s="36">
        <v>45054</v>
      </c>
      <c r="F245" s="37">
        <v>3012.5</v>
      </c>
      <c r="G245" s="26">
        <v>45055</v>
      </c>
      <c r="H245" s="76">
        <f t="shared" si="3"/>
        <v>17.900000000000091</v>
      </c>
      <c r="I245" s="5">
        <f t="shared" si="5"/>
        <v>2</v>
      </c>
      <c r="L245" s="33"/>
      <c r="M245" s="262">
        <v>45053</v>
      </c>
      <c r="N245" s="34">
        <f t="shared" si="9"/>
        <v>135</v>
      </c>
      <c r="O245" s="37">
        <v>0</v>
      </c>
      <c r="P245" s="35">
        <v>110</v>
      </c>
      <c r="Q245" s="40">
        <f t="shared" si="0"/>
        <v>25</v>
      </c>
      <c r="R245" s="41"/>
    </row>
    <row r="246" spans="1:18" ht="15.6" x14ac:dyDescent="0.3">
      <c r="A246" s="5"/>
      <c r="B246" s="105">
        <f t="shared" si="8"/>
        <v>3012.5</v>
      </c>
      <c r="C246" s="35">
        <v>3204</v>
      </c>
      <c r="D246" s="34">
        <f t="shared" si="2"/>
        <v>3012.5</v>
      </c>
      <c r="E246" s="36">
        <v>45055</v>
      </c>
      <c r="F246" s="37">
        <v>3016.3</v>
      </c>
      <c r="G246" s="26">
        <v>45056</v>
      </c>
      <c r="H246" s="76">
        <f t="shared" si="3"/>
        <v>3.8000000000001819</v>
      </c>
      <c r="I246" s="5">
        <f t="shared" si="5"/>
        <v>2</v>
      </c>
      <c r="L246" s="33"/>
      <c r="M246" s="262">
        <v>45054</v>
      </c>
      <c r="N246" s="34">
        <f t="shared" si="9"/>
        <v>110</v>
      </c>
      <c r="O246" s="37">
        <v>400</v>
      </c>
      <c r="P246" s="35">
        <v>268</v>
      </c>
      <c r="Q246" s="40">
        <f t="shared" si="0"/>
        <v>242</v>
      </c>
      <c r="R246" s="41"/>
    </row>
    <row r="247" spans="1:18" ht="15.6" x14ac:dyDescent="0.3">
      <c r="A247" s="5"/>
      <c r="B247" s="105">
        <f t="shared" si="8"/>
        <v>3016.3</v>
      </c>
      <c r="C247" s="35">
        <v>3207</v>
      </c>
      <c r="D247" s="34">
        <f t="shared" si="2"/>
        <v>3016.3</v>
      </c>
      <c r="E247" s="36">
        <v>45056</v>
      </c>
      <c r="F247" s="37">
        <v>3020.5</v>
      </c>
      <c r="G247" s="26">
        <v>45057</v>
      </c>
      <c r="H247" s="76">
        <f t="shared" si="3"/>
        <v>4.1999999999998181</v>
      </c>
      <c r="I247" s="5">
        <f t="shared" si="5"/>
        <v>3</v>
      </c>
      <c r="L247" s="33"/>
      <c r="M247" s="262">
        <v>45055</v>
      </c>
      <c r="N247" s="34">
        <f t="shared" si="9"/>
        <v>268</v>
      </c>
      <c r="O247" s="37">
        <v>0</v>
      </c>
      <c r="P247" s="35">
        <v>228</v>
      </c>
      <c r="Q247" s="40">
        <f t="shared" si="0"/>
        <v>40</v>
      </c>
      <c r="R247" s="41"/>
    </row>
    <row r="248" spans="1:18" ht="15.6" x14ac:dyDescent="0.3">
      <c r="A248" s="5"/>
      <c r="B248" s="105">
        <f t="shared" si="8"/>
        <v>3020.5</v>
      </c>
      <c r="C248" s="35">
        <v>3209</v>
      </c>
      <c r="D248" s="34">
        <f t="shared" si="2"/>
        <v>3020.5</v>
      </c>
      <c r="E248" s="36">
        <v>45057</v>
      </c>
      <c r="F248" s="37">
        <v>3020.5</v>
      </c>
      <c r="G248" s="26">
        <v>45058</v>
      </c>
      <c r="H248" s="76">
        <f t="shared" si="3"/>
        <v>0</v>
      </c>
      <c r="I248" s="5">
        <f t="shared" si="5"/>
        <v>2</v>
      </c>
      <c r="L248" s="33"/>
      <c r="M248" s="262">
        <v>45056</v>
      </c>
      <c r="N248" s="34">
        <f t="shared" si="9"/>
        <v>228</v>
      </c>
      <c r="O248" s="37">
        <v>0</v>
      </c>
      <c r="P248" s="35">
        <v>213</v>
      </c>
      <c r="Q248" s="40">
        <f t="shared" si="0"/>
        <v>15</v>
      </c>
      <c r="R248" s="41"/>
    </row>
    <row r="249" spans="1:18" ht="15.6" x14ac:dyDescent="0.3">
      <c r="A249" s="5"/>
      <c r="B249" s="105">
        <f t="shared" si="8"/>
        <v>3020.5</v>
      </c>
      <c r="C249" s="35">
        <v>3209</v>
      </c>
      <c r="D249" s="34">
        <f t="shared" si="2"/>
        <v>3020.5</v>
      </c>
      <c r="E249" s="36">
        <v>45058</v>
      </c>
      <c r="F249" s="37">
        <v>3020.6</v>
      </c>
      <c r="G249" s="26">
        <v>45059</v>
      </c>
      <c r="H249" s="76">
        <f t="shared" si="3"/>
        <v>9.9999999999909051E-2</v>
      </c>
      <c r="I249" s="5">
        <f t="shared" si="5"/>
        <v>0</v>
      </c>
      <c r="L249" s="33"/>
      <c r="M249" s="262">
        <v>45057</v>
      </c>
      <c r="N249" s="34">
        <f t="shared" si="9"/>
        <v>213</v>
      </c>
      <c r="O249" s="37">
        <v>0</v>
      </c>
      <c r="P249" s="35">
        <v>213</v>
      </c>
      <c r="Q249" s="40">
        <f t="shared" si="0"/>
        <v>0</v>
      </c>
      <c r="R249" s="41"/>
    </row>
    <row r="250" spans="1:18" ht="15.6" x14ac:dyDescent="0.3">
      <c r="A250" s="5"/>
      <c r="B250" s="105">
        <f t="shared" si="8"/>
        <v>3020.6</v>
      </c>
      <c r="C250" s="35">
        <v>3211</v>
      </c>
      <c r="D250" s="34">
        <f t="shared" si="2"/>
        <v>3020.6</v>
      </c>
      <c r="E250" s="36">
        <v>45059</v>
      </c>
      <c r="F250" s="37">
        <v>3028.2</v>
      </c>
      <c r="G250" s="26">
        <v>45060</v>
      </c>
      <c r="H250" s="76">
        <f t="shared" si="3"/>
        <v>7.5999999999999091</v>
      </c>
      <c r="I250" s="5">
        <f t="shared" si="5"/>
        <v>2</v>
      </c>
      <c r="L250" s="33"/>
      <c r="M250" s="262">
        <v>45058</v>
      </c>
      <c r="N250" s="34">
        <f t="shared" si="9"/>
        <v>213</v>
      </c>
      <c r="O250" s="37">
        <v>0</v>
      </c>
      <c r="P250" s="35">
        <v>213</v>
      </c>
      <c r="Q250" s="40">
        <f t="shared" si="0"/>
        <v>0</v>
      </c>
      <c r="R250" s="41"/>
    </row>
    <row r="251" spans="1:18" ht="15.6" x14ac:dyDescent="0.3">
      <c r="A251" s="5"/>
      <c r="B251" s="105">
        <f t="shared" si="8"/>
        <v>3028.2</v>
      </c>
      <c r="C251" s="35">
        <v>3214</v>
      </c>
      <c r="D251" s="34">
        <f t="shared" si="2"/>
        <v>3028.2</v>
      </c>
      <c r="E251" s="36">
        <v>45060</v>
      </c>
      <c r="F251" s="37">
        <v>3029.3</v>
      </c>
      <c r="G251" s="26">
        <v>45061</v>
      </c>
      <c r="H251" s="76">
        <f t="shared" si="3"/>
        <v>1.1000000000003638</v>
      </c>
      <c r="I251" s="5">
        <f t="shared" si="5"/>
        <v>3</v>
      </c>
      <c r="L251" s="33"/>
      <c r="M251" s="262">
        <v>45059</v>
      </c>
      <c r="N251" s="34">
        <f t="shared" si="9"/>
        <v>213</v>
      </c>
      <c r="O251" s="37">
        <v>0</v>
      </c>
      <c r="P251" s="35">
        <v>187</v>
      </c>
      <c r="Q251" s="40">
        <f t="shared" si="0"/>
        <v>26</v>
      </c>
      <c r="R251" s="41"/>
    </row>
    <row r="252" spans="1:18" ht="15.6" x14ac:dyDescent="0.3">
      <c r="A252" s="5"/>
      <c r="B252" s="105">
        <f t="shared" si="8"/>
        <v>3029.3</v>
      </c>
      <c r="C252" s="35">
        <v>3218</v>
      </c>
      <c r="D252" s="34">
        <f t="shared" si="2"/>
        <v>3029.3</v>
      </c>
      <c r="E252" s="36">
        <v>45061</v>
      </c>
      <c r="F252" s="37">
        <v>3034.5</v>
      </c>
      <c r="G252" s="26">
        <v>45062</v>
      </c>
      <c r="H252" s="76">
        <f t="shared" si="3"/>
        <v>5.1999999999998181</v>
      </c>
      <c r="I252" s="5">
        <f t="shared" si="5"/>
        <v>4</v>
      </c>
      <c r="L252" s="33"/>
      <c r="M252" s="262">
        <v>45060</v>
      </c>
      <c r="N252" s="34">
        <f t="shared" si="9"/>
        <v>187</v>
      </c>
      <c r="O252" s="37">
        <v>0</v>
      </c>
      <c r="P252" s="35">
        <v>181</v>
      </c>
      <c r="Q252" s="40">
        <f t="shared" si="0"/>
        <v>6</v>
      </c>
      <c r="R252" s="41"/>
    </row>
    <row r="253" spans="1:18" ht="15.6" x14ac:dyDescent="0.3">
      <c r="A253" s="5"/>
      <c r="B253" s="105">
        <f t="shared" si="8"/>
        <v>3034.5</v>
      </c>
      <c r="C253" s="35">
        <v>3220</v>
      </c>
      <c r="D253" s="34">
        <f t="shared" si="2"/>
        <v>3034.5</v>
      </c>
      <c r="E253" s="36">
        <v>45062</v>
      </c>
      <c r="F253" s="37">
        <v>3034.6</v>
      </c>
      <c r="G253" s="26">
        <v>45063</v>
      </c>
      <c r="H253" s="76">
        <f t="shared" si="3"/>
        <v>9.9999999999909051E-2</v>
      </c>
      <c r="I253" s="5">
        <f t="shared" si="5"/>
        <v>2</v>
      </c>
      <c r="L253" s="33"/>
      <c r="M253" s="262">
        <v>45061</v>
      </c>
      <c r="N253" s="34">
        <f t="shared" si="9"/>
        <v>181</v>
      </c>
      <c r="O253" s="37">
        <v>0</v>
      </c>
      <c r="P253" s="35">
        <v>149</v>
      </c>
      <c r="Q253" s="40">
        <f t="shared" si="0"/>
        <v>32</v>
      </c>
      <c r="R253" s="41"/>
    </row>
    <row r="254" spans="1:18" ht="15.6" x14ac:dyDescent="0.3">
      <c r="A254" s="5"/>
      <c r="B254" s="105">
        <f t="shared" si="8"/>
        <v>3034.6</v>
      </c>
      <c r="C254" s="35">
        <v>3221</v>
      </c>
      <c r="D254" s="34">
        <f t="shared" si="2"/>
        <v>3034.6</v>
      </c>
      <c r="E254" s="36">
        <v>45063</v>
      </c>
      <c r="F254" s="37">
        <v>3038.6</v>
      </c>
      <c r="G254" s="26">
        <v>45064</v>
      </c>
      <c r="H254" s="76">
        <f t="shared" si="3"/>
        <v>4</v>
      </c>
      <c r="I254" s="5">
        <f t="shared" si="5"/>
        <v>1</v>
      </c>
      <c r="L254" s="33"/>
      <c r="M254" s="262">
        <v>45062</v>
      </c>
      <c r="N254" s="34">
        <f t="shared" si="9"/>
        <v>149</v>
      </c>
      <c r="O254" s="37">
        <v>0</v>
      </c>
      <c r="P254" s="35">
        <v>149</v>
      </c>
      <c r="Q254" s="40">
        <f t="shared" si="0"/>
        <v>0</v>
      </c>
      <c r="R254" s="41"/>
    </row>
    <row r="255" spans="1:18" ht="15.6" x14ac:dyDescent="0.3">
      <c r="A255" s="5"/>
      <c r="B255" s="105">
        <f t="shared" si="8"/>
        <v>3038.6</v>
      </c>
      <c r="C255" s="35">
        <v>3228</v>
      </c>
      <c r="D255" s="34">
        <f t="shared" si="2"/>
        <v>3038.6</v>
      </c>
      <c r="E255" s="36">
        <v>45064</v>
      </c>
      <c r="F255" s="37">
        <v>3038.8</v>
      </c>
      <c r="G255" s="26">
        <v>45065</v>
      </c>
      <c r="H255" s="76">
        <f t="shared" si="3"/>
        <v>0.20000000000027285</v>
      </c>
      <c r="I255" s="5">
        <f t="shared" si="5"/>
        <v>7</v>
      </c>
      <c r="L255" s="33"/>
      <c r="M255" s="262">
        <v>45063</v>
      </c>
      <c r="N255" s="34">
        <f t="shared" si="9"/>
        <v>149</v>
      </c>
      <c r="O255" s="37">
        <v>0</v>
      </c>
      <c r="P255" s="35">
        <v>75</v>
      </c>
      <c r="Q255" s="40">
        <f t="shared" si="0"/>
        <v>74</v>
      </c>
      <c r="R255" s="41"/>
    </row>
    <row r="256" spans="1:18" ht="15.6" x14ac:dyDescent="0.3">
      <c r="A256" s="5"/>
      <c r="B256" s="105">
        <f t="shared" si="8"/>
        <v>3038.8</v>
      </c>
      <c r="C256" s="35">
        <v>3231</v>
      </c>
      <c r="D256" s="34">
        <f t="shared" si="2"/>
        <v>3038.8</v>
      </c>
      <c r="E256" s="36">
        <v>45065</v>
      </c>
      <c r="F256" s="37">
        <v>3041.4</v>
      </c>
      <c r="G256" s="26">
        <v>45066</v>
      </c>
      <c r="H256" s="76">
        <f t="shared" si="3"/>
        <v>2.5999999999999091</v>
      </c>
      <c r="I256" s="5">
        <f t="shared" si="5"/>
        <v>3</v>
      </c>
      <c r="L256" s="33"/>
      <c r="M256" s="262">
        <v>45064</v>
      </c>
      <c r="N256" s="34">
        <f t="shared" si="9"/>
        <v>75</v>
      </c>
      <c r="O256" s="37">
        <v>0</v>
      </c>
      <c r="P256" s="35">
        <v>75</v>
      </c>
      <c r="Q256" s="40">
        <f t="shared" si="0"/>
        <v>0</v>
      </c>
      <c r="R256" s="41"/>
    </row>
    <row r="257" spans="1:18" ht="15.6" x14ac:dyDescent="0.3">
      <c r="A257" s="5"/>
      <c r="B257" s="105">
        <f t="shared" si="8"/>
        <v>3041.4</v>
      </c>
      <c r="C257" s="35">
        <v>3233</v>
      </c>
      <c r="D257" s="34">
        <f t="shared" si="2"/>
        <v>3041.4</v>
      </c>
      <c r="E257" s="36">
        <v>45066</v>
      </c>
      <c r="F257" s="37">
        <v>3041.6</v>
      </c>
      <c r="G257" s="26">
        <v>45067</v>
      </c>
      <c r="H257" s="76">
        <f t="shared" si="3"/>
        <v>0.1999999999998181</v>
      </c>
      <c r="I257" s="5">
        <f t="shared" si="5"/>
        <v>2</v>
      </c>
      <c r="L257" s="33"/>
      <c r="M257" s="262">
        <v>45065</v>
      </c>
      <c r="N257" s="34">
        <f t="shared" si="9"/>
        <v>75</v>
      </c>
      <c r="O257" s="37">
        <v>0</v>
      </c>
      <c r="P257" s="35">
        <v>56</v>
      </c>
      <c r="Q257" s="40">
        <f t="shared" si="0"/>
        <v>19</v>
      </c>
      <c r="R257" s="41"/>
    </row>
    <row r="258" spans="1:18" ht="15.6" x14ac:dyDescent="0.3">
      <c r="A258" s="5"/>
      <c r="B258" s="105">
        <f t="shared" si="8"/>
        <v>3041.6</v>
      </c>
      <c r="C258" s="35">
        <v>3235</v>
      </c>
      <c r="D258" s="34">
        <f t="shared" si="2"/>
        <v>3041.6</v>
      </c>
      <c r="E258" s="36">
        <v>45067</v>
      </c>
      <c r="F258" s="37">
        <v>3041.7</v>
      </c>
      <c r="G258" s="26">
        <v>45068</v>
      </c>
      <c r="H258" s="76">
        <f t="shared" si="3"/>
        <v>9.9999999999909051E-2</v>
      </c>
      <c r="I258" s="5">
        <f t="shared" si="5"/>
        <v>2</v>
      </c>
      <c r="L258" s="33"/>
      <c r="M258" s="262">
        <v>45066</v>
      </c>
      <c r="N258" s="34">
        <f t="shared" si="9"/>
        <v>56</v>
      </c>
      <c r="O258" s="37">
        <v>0</v>
      </c>
      <c r="P258" s="35">
        <v>56</v>
      </c>
      <c r="Q258" s="40">
        <f t="shared" si="0"/>
        <v>0</v>
      </c>
      <c r="R258" s="41"/>
    </row>
    <row r="259" spans="1:18" ht="15.6" x14ac:dyDescent="0.3">
      <c r="A259" s="5"/>
      <c r="B259" s="105">
        <f t="shared" si="8"/>
        <v>3041.7</v>
      </c>
      <c r="C259" s="35">
        <v>3236</v>
      </c>
      <c r="D259" s="34">
        <f t="shared" si="2"/>
        <v>3041.7</v>
      </c>
      <c r="E259" s="36">
        <v>45068</v>
      </c>
      <c r="F259" s="37">
        <v>3047.9</v>
      </c>
      <c r="G259" s="26">
        <v>45069</v>
      </c>
      <c r="H259" s="76">
        <f t="shared" si="3"/>
        <v>6.2000000000002728</v>
      </c>
      <c r="I259" s="5">
        <f t="shared" si="5"/>
        <v>1</v>
      </c>
      <c r="L259" s="33"/>
      <c r="M259" s="262">
        <v>45067</v>
      </c>
      <c r="N259" s="34">
        <f t="shared" si="9"/>
        <v>56</v>
      </c>
      <c r="O259" s="37">
        <v>0</v>
      </c>
      <c r="P259" s="35">
        <v>56</v>
      </c>
      <c r="Q259" s="40">
        <f t="shared" ref="Q259:Q513" si="10">(N259+O259)-P259</f>
        <v>0</v>
      </c>
      <c r="R259" s="41"/>
    </row>
    <row r="260" spans="1:18" ht="15.6" x14ac:dyDescent="0.3">
      <c r="A260" s="5"/>
      <c r="B260" s="105">
        <f t="shared" si="8"/>
        <v>3047.9</v>
      </c>
      <c r="C260" s="35">
        <v>3239</v>
      </c>
      <c r="D260" s="34">
        <f t="shared" ref="D260:D514" si="11">F259</f>
        <v>3047.9</v>
      </c>
      <c r="E260" s="36">
        <v>45069</v>
      </c>
      <c r="F260" s="37">
        <v>3048.1</v>
      </c>
      <c r="G260" s="26">
        <v>45070</v>
      </c>
      <c r="H260" s="76">
        <f t="shared" ref="H260:H514" si="12">F260-D260</f>
        <v>0.1999999999998181</v>
      </c>
      <c r="I260" s="5">
        <f t="shared" si="5"/>
        <v>3</v>
      </c>
      <c r="L260" s="33"/>
      <c r="M260" s="262">
        <v>45068</v>
      </c>
      <c r="N260" s="34">
        <f t="shared" si="9"/>
        <v>56</v>
      </c>
      <c r="O260" s="37">
        <v>0</v>
      </c>
      <c r="P260" s="35">
        <v>6</v>
      </c>
      <c r="Q260" s="40">
        <f t="shared" si="10"/>
        <v>50</v>
      </c>
      <c r="R260" s="41"/>
    </row>
    <row r="261" spans="1:18" ht="15.6" x14ac:dyDescent="0.3">
      <c r="A261" s="5"/>
      <c r="B261" s="105">
        <f t="shared" si="8"/>
        <v>3048.1</v>
      </c>
      <c r="C261" s="35">
        <v>3240</v>
      </c>
      <c r="D261" s="34">
        <f t="shared" si="11"/>
        <v>3048.1</v>
      </c>
      <c r="E261" s="36">
        <v>45070</v>
      </c>
      <c r="F261" s="37">
        <v>3056</v>
      </c>
      <c r="G261" s="26">
        <v>45071</v>
      </c>
      <c r="H261" s="76">
        <f t="shared" si="12"/>
        <v>7.9000000000000909</v>
      </c>
      <c r="I261" s="5">
        <f t="shared" ref="I261:I515" si="13">C261-C260</f>
        <v>1</v>
      </c>
      <c r="L261" s="33"/>
      <c r="M261" s="262">
        <v>45069</v>
      </c>
      <c r="N261" s="34">
        <f t="shared" si="9"/>
        <v>6</v>
      </c>
      <c r="O261" s="37">
        <v>280</v>
      </c>
      <c r="P261" s="35">
        <v>286</v>
      </c>
      <c r="Q261" s="40">
        <f t="shared" si="10"/>
        <v>0</v>
      </c>
      <c r="R261" s="41"/>
    </row>
    <row r="262" spans="1:18" ht="15.6" x14ac:dyDescent="0.3">
      <c r="A262" s="5"/>
      <c r="B262" s="105">
        <f t="shared" si="8"/>
        <v>3056</v>
      </c>
      <c r="C262" s="35">
        <v>3244</v>
      </c>
      <c r="D262" s="34">
        <f t="shared" si="11"/>
        <v>3056</v>
      </c>
      <c r="E262" s="36">
        <v>45071</v>
      </c>
      <c r="F262" s="37">
        <v>3056.1</v>
      </c>
      <c r="G262" s="26">
        <v>45072</v>
      </c>
      <c r="H262" s="76">
        <f t="shared" si="12"/>
        <v>9.9999999999909051E-2</v>
      </c>
      <c r="I262" s="5">
        <f t="shared" si="13"/>
        <v>4</v>
      </c>
      <c r="L262" s="33"/>
      <c r="M262" s="262">
        <v>45070</v>
      </c>
      <c r="N262" s="34">
        <f t="shared" si="9"/>
        <v>286</v>
      </c>
      <c r="O262" s="37">
        <v>0</v>
      </c>
      <c r="P262" s="35">
        <v>230</v>
      </c>
      <c r="Q262" s="40">
        <f t="shared" si="10"/>
        <v>56</v>
      </c>
      <c r="R262" s="41"/>
    </row>
    <row r="263" spans="1:18" ht="15.6" x14ac:dyDescent="0.3">
      <c r="A263" s="5"/>
      <c r="B263" s="105">
        <f t="shared" si="8"/>
        <v>3056.1</v>
      </c>
      <c r="C263" s="35">
        <v>3245</v>
      </c>
      <c r="D263" s="34">
        <f t="shared" si="11"/>
        <v>3056.1</v>
      </c>
      <c r="E263" s="36">
        <v>45072</v>
      </c>
      <c r="F263" s="37">
        <v>3058.3</v>
      </c>
      <c r="G263" s="26">
        <v>45073</v>
      </c>
      <c r="H263" s="76">
        <f t="shared" si="12"/>
        <v>2.2000000000002728</v>
      </c>
      <c r="I263" s="5">
        <f t="shared" si="13"/>
        <v>1</v>
      </c>
      <c r="L263" s="33"/>
      <c r="M263" s="262">
        <v>45071</v>
      </c>
      <c r="N263" s="34">
        <f t="shared" si="9"/>
        <v>230</v>
      </c>
      <c r="O263" s="37">
        <v>0</v>
      </c>
      <c r="P263" s="35">
        <v>230</v>
      </c>
      <c r="Q263" s="40">
        <f t="shared" si="10"/>
        <v>0</v>
      </c>
      <c r="R263" s="41"/>
    </row>
    <row r="264" spans="1:18" ht="15.6" x14ac:dyDescent="0.3">
      <c r="A264" s="5"/>
      <c r="B264" s="105">
        <f t="shared" si="8"/>
        <v>3058.3</v>
      </c>
      <c r="C264" s="35">
        <v>3247</v>
      </c>
      <c r="D264" s="34">
        <f t="shared" si="11"/>
        <v>3058.3</v>
      </c>
      <c r="E264" s="36">
        <v>45073</v>
      </c>
      <c r="F264" s="37">
        <v>3073.5</v>
      </c>
      <c r="G264" s="26">
        <v>45074</v>
      </c>
      <c r="H264" s="76">
        <f t="shared" si="12"/>
        <v>15.199999999999818</v>
      </c>
      <c r="I264" s="5">
        <f t="shared" si="13"/>
        <v>2</v>
      </c>
      <c r="L264" s="33"/>
      <c r="M264" s="262">
        <v>45072</v>
      </c>
      <c r="N264" s="34">
        <f t="shared" si="9"/>
        <v>230</v>
      </c>
      <c r="O264" s="37">
        <v>0</v>
      </c>
      <c r="P264" s="35">
        <v>230</v>
      </c>
      <c r="Q264" s="40">
        <f t="shared" si="10"/>
        <v>0</v>
      </c>
      <c r="R264" s="41"/>
    </row>
    <row r="265" spans="1:18" ht="15.6" x14ac:dyDescent="0.3">
      <c r="A265" s="5"/>
      <c r="B265" s="105">
        <f t="shared" si="8"/>
        <v>3073.5</v>
      </c>
      <c r="C265" s="35">
        <v>3252</v>
      </c>
      <c r="D265" s="34">
        <f t="shared" si="11"/>
        <v>3073.5</v>
      </c>
      <c r="E265" s="36">
        <v>45074</v>
      </c>
      <c r="F265" s="37">
        <v>3086.6</v>
      </c>
      <c r="G265" s="26">
        <v>45075</v>
      </c>
      <c r="H265" s="76">
        <f t="shared" si="12"/>
        <v>13.099999999999909</v>
      </c>
      <c r="I265" s="5">
        <f t="shared" si="13"/>
        <v>5</v>
      </c>
      <c r="L265" s="33"/>
      <c r="M265" s="262">
        <v>45073</v>
      </c>
      <c r="N265" s="34">
        <f t="shared" si="9"/>
        <v>230</v>
      </c>
      <c r="O265" s="37">
        <v>0</v>
      </c>
      <c r="P265" s="35">
        <v>131</v>
      </c>
      <c r="Q265" s="40">
        <f t="shared" si="10"/>
        <v>99</v>
      </c>
      <c r="R265" s="41"/>
    </row>
    <row r="266" spans="1:18" ht="15.6" x14ac:dyDescent="0.3">
      <c r="A266" s="5"/>
      <c r="B266" s="105">
        <f t="shared" si="8"/>
        <v>3086.6</v>
      </c>
      <c r="C266" s="35">
        <v>3256</v>
      </c>
      <c r="D266" s="34">
        <f t="shared" si="11"/>
        <v>3086.6</v>
      </c>
      <c r="E266" s="36">
        <v>45075</v>
      </c>
      <c r="F266" s="37">
        <v>3097.5</v>
      </c>
      <c r="G266" s="26">
        <v>45076</v>
      </c>
      <c r="H266" s="76">
        <f t="shared" si="12"/>
        <v>10.900000000000091</v>
      </c>
      <c r="I266" s="5">
        <f t="shared" si="13"/>
        <v>4</v>
      </c>
      <c r="L266" s="33"/>
      <c r="M266" s="262">
        <v>45074</v>
      </c>
      <c r="N266" s="34">
        <f t="shared" si="9"/>
        <v>131</v>
      </c>
      <c r="O266" s="37">
        <v>0</v>
      </c>
      <c r="P266" s="35">
        <v>19</v>
      </c>
      <c r="Q266" s="40">
        <f t="shared" si="10"/>
        <v>112</v>
      </c>
      <c r="R266" s="41"/>
    </row>
    <row r="267" spans="1:18" ht="15.6" x14ac:dyDescent="0.3">
      <c r="A267" s="5"/>
      <c r="B267" s="105">
        <f t="shared" si="8"/>
        <v>3097.5</v>
      </c>
      <c r="C267" s="35">
        <v>3260</v>
      </c>
      <c r="D267" s="34">
        <f t="shared" si="11"/>
        <v>3097.5</v>
      </c>
      <c r="E267" s="36">
        <v>45076</v>
      </c>
      <c r="F267" s="37">
        <v>3097.6</v>
      </c>
      <c r="G267" s="26">
        <v>45077</v>
      </c>
      <c r="H267" s="76">
        <f t="shared" si="12"/>
        <v>9.9999999999909051E-2</v>
      </c>
      <c r="I267" s="5">
        <f t="shared" si="13"/>
        <v>4</v>
      </c>
      <c r="L267" s="33"/>
      <c r="M267" s="262">
        <v>45075</v>
      </c>
      <c r="N267" s="34">
        <f t="shared" si="9"/>
        <v>19</v>
      </c>
      <c r="O267" s="37">
        <v>300</v>
      </c>
      <c r="P267" s="35">
        <v>249</v>
      </c>
      <c r="Q267" s="40">
        <f t="shared" si="10"/>
        <v>70</v>
      </c>
      <c r="R267" s="41"/>
    </row>
    <row r="268" spans="1:18" ht="15.6" x14ac:dyDescent="0.3">
      <c r="A268" s="5"/>
      <c r="B268" s="105">
        <f t="shared" si="8"/>
        <v>3097.6</v>
      </c>
      <c r="C268" s="35">
        <v>3261</v>
      </c>
      <c r="D268" s="34">
        <f t="shared" si="11"/>
        <v>3097.6</v>
      </c>
      <c r="E268" s="36">
        <v>45077</v>
      </c>
      <c r="F268" s="37">
        <v>3097.7</v>
      </c>
      <c r="G268" s="26">
        <v>45078</v>
      </c>
      <c r="H268" s="76">
        <f t="shared" si="12"/>
        <v>9.9999999999909051E-2</v>
      </c>
      <c r="I268" s="5">
        <f t="shared" si="13"/>
        <v>1</v>
      </c>
      <c r="L268" s="33"/>
      <c r="M268" s="262">
        <v>45076</v>
      </c>
      <c r="N268" s="34">
        <f t="shared" si="9"/>
        <v>249</v>
      </c>
      <c r="O268" s="37">
        <v>0</v>
      </c>
      <c r="P268" s="35">
        <v>249</v>
      </c>
      <c r="Q268" s="40">
        <f t="shared" si="10"/>
        <v>0</v>
      </c>
      <c r="R268" s="41"/>
    </row>
    <row r="269" spans="1:18" ht="15.6" x14ac:dyDescent="0.3">
      <c r="A269" s="5"/>
      <c r="B269" s="105">
        <f t="shared" si="8"/>
        <v>3097.7</v>
      </c>
      <c r="C269" s="35">
        <v>3262</v>
      </c>
      <c r="D269" s="34">
        <f t="shared" si="11"/>
        <v>3097.7</v>
      </c>
      <c r="E269" s="36">
        <v>45078</v>
      </c>
      <c r="F269" s="37">
        <v>3097.7</v>
      </c>
      <c r="G269" s="26">
        <v>45079</v>
      </c>
      <c r="H269" s="76">
        <f t="shared" si="12"/>
        <v>0</v>
      </c>
      <c r="I269" s="5">
        <f t="shared" si="13"/>
        <v>1</v>
      </c>
      <c r="L269" s="33"/>
      <c r="M269" s="262">
        <v>45077</v>
      </c>
      <c r="N269" s="34">
        <f t="shared" si="9"/>
        <v>249</v>
      </c>
      <c r="O269" s="37">
        <v>0</v>
      </c>
      <c r="P269" s="35">
        <v>249</v>
      </c>
      <c r="Q269" s="40">
        <f t="shared" si="10"/>
        <v>0</v>
      </c>
      <c r="R269" s="41"/>
    </row>
    <row r="270" spans="1:18" ht="15.6" x14ac:dyDescent="0.3">
      <c r="A270" s="5"/>
      <c r="B270" s="105">
        <f t="shared" si="8"/>
        <v>3097.7</v>
      </c>
      <c r="C270" s="35">
        <v>3262</v>
      </c>
      <c r="D270" s="34">
        <f t="shared" si="11"/>
        <v>3097.7</v>
      </c>
      <c r="E270" s="36">
        <v>45079</v>
      </c>
      <c r="F270" s="37">
        <v>3097.9</v>
      </c>
      <c r="G270" s="26">
        <v>45080</v>
      </c>
      <c r="H270" s="76">
        <f t="shared" si="12"/>
        <v>0.20000000000027285</v>
      </c>
      <c r="I270" s="5">
        <f t="shared" si="13"/>
        <v>0</v>
      </c>
      <c r="L270" s="33"/>
      <c r="M270" s="262">
        <v>45078</v>
      </c>
      <c r="N270" s="34">
        <f t="shared" si="9"/>
        <v>249</v>
      </c>
      <c r="O270" s="37">
        <v>0</v>
      </c>
      <c r="P270" s="35">
        <v>249</v>
      </c>
      <c r="Q270" s="40">
        <f t="shared" si="10"/>
        <v>0</v>
      </c>
      <c r="R270" s="41"/>
    </row>
    <row r="271" spans="1:18" ht="15.6" x14ac:dyDescent="0.3">
      <c r="A271" s="5"/>
      <c r="B271" s="105">
        <f t="shared" si="8"/>
        <v>3097.9</v>
      </c>
      <c r="C271" s="35">
        <v>3264</v>
      </c>
      <c r="D271" s="34">
        <f t="shared" si="11"/>
        <v>3097.9</v>
      </c>
      <c r="E271" s="36">
        <v>45080</v>
      </c>
      <c r="F271" s="37">
        <v>3097.9</v>
      </c>
      <c r="G271" s="26">
        <v>45081</v>
      </c>
      <c r="H271" s="76">
        <f t="shared" si="12"/>
        <v>0</v>
      </c>
      <c r="I271" s="5">
        <f t="shared" si="13"/>
        <v>2</v>
      </c>
      <c r="L271" s="33"/>
      <c r="M271" s="262">
        <v>45079</v>
      </c>
      <c r="N271" s="34">
        <f t="shared" si="9"/>
        <v>249</v>
      </c>
      <c r="O271" s="37">
        <v>0</v>
      </c>
      <c r="P271" s="35">
        <v>249</v>
      </c>
      <c r="Q271" s="40">
        <f t="shared" si="10"/>
        <v>0</v>
      </c>
      <c r="R271" s="41"/>
    </row>
    <row r="272" spans="1:18" ht="15.6" x14ac:dyDescent="0.3">
      <c r="A272" s="5"/>
      <c r="B272" s="105">
        <f t="shared" si="8"/>
        <v>3097.9</v>
      </c>
      <c r="C272" s="35">
        <v>3264</v>
      </c>
      <c r="D272" s="34">
        <f t="shared" si="11"/>
        <v>3097.9</v>
      </c>
      <c r="E272" s="36">
        <v>45081</v>
      </c>
      <c r="F272" s="37">
        <v>3099.2</v>
      </c>
      <c r="G272" s="26">
        <v>45082</v>
      </c>
      <c r="H272" s="76">
        <f t="shared" si="12"/>
        <v>1.2999999999997272</v>
      </c>
      <c r="I272" s="5">
        <f t="shared" si="13"/>
        <v>0</v>
      </c>
      <c r="L272" s="33"/>
      <c r="M272" s="262">
        <v>45080</v>
      </c>
      <c r="N272" s="34">
        <f t="shared" si="9"/>
        <v>249</v>
      </c>
      <c r="O272" s="37">
        <v>0</v>
      </c>
      <c r="P272" s="35">
        <v>249</v>
      </c>
      <c r="Q272" s="40">
        <f t="shared" si="10"/>
        <v>0</v>
      </c>
      <c r="R272" s="41"/>
    </row>
    <row r="273" spans="1:18" ht="15.6" x14ac:dyDescent="0.3">
      <c r="A273" s="5"/>
      <c r="B273" s="105">
        <f t="shared" si="8"/>
        <v>3099.2</v>
      </c>
      <c r="C273" s="35">
        <v>3266</v>
      </c>
      <c r="D273" s="34">
        <f t="shared" si="11"/>
        <v>3099.2</v>
      </c>
      <c r="E273" s="36">
        <v>45082</v>
      </c>
      <c r="F273" s="37">
        <v>3100.1</v>
      </c>
      <c r="G273" s="26">
        <v>45083</v>
      </c>
      <c r="H273" s="76">
        <f t="shared" si="12"/>
        <v>0.90000000000009095</v>
      </c>
      <c r="I273" s="5">
        <f t="shared" si="13"/>
        <v>2</v>
      </c>
      <c r="L273" s="33"/>
      <c r="M273" s="262">
        <v>45081</v>
      </c>
      <c r="N273" s="34">
        <f t="shared" si="9"/>
        <v>249</v>
      </c>
      <c r="O273" s="37">
        <v>0</v>
      </c>
      <c r="P273" s="35">
        <v>226</v>
      </c>
      <c r="Q273" s="40">
        <f t="shared" si="10"/>
        <v>23</v>
      </c>
      <c r="R273" s="41"/>
    </row>
    <row r="274" spans="1:18" ht="15.6" x14ac:dyDescent="0.3">
      <c r="A274" s="5"/>
      <c r="B274" s="105">
        <f t="shared" si="8"/>
        <v>3100.1</v>
      </c>
      <c r="C274" s="35">
        <v>3268</v>
      </c>
      <c r="D274" s="34">
        <f t="shared" si="11"/>
        <v>3100.1</v>
      </c>
      <c r="E274" s="36">
        <v>45083</v>
      </c>
      <c r="F274" s="37">
        <v>3100.1</v>
      </c>
      <c r="G274" s="26">
        <v>45084</v>
      </c>
      <c r="H274" s="76">
        <f t="shared" si="12"/>
        <v>0</v>
      </c>
      <c r="I274" s="5">
        <f t="shared" si="13"/>
        <v>2</v>
      </c>
      <c r="L274" s="33"/>
      <c r="M274" s="262">
        <v>45082</v>
      </c>
      <c r="N274" s="34">
        <f t="shared" si="9"/>
        <v>226</v>
      </c>
      <c r="O274" s="37">
        <v>0</v>
      </c>
      <c r="P274" s="35">
        <v>226</v>
      </c>
      <c r="Q274" s="40">
        <f t="shared" si="10"/>
        <v>0</v>
      </c>
      <c r="R274" s="41"/>
    </row>
    <row r="275" spans="1:18" ht="15.6" x14ac:dyDescent="0.3">
      <c r="A275" s="5"/>
      <c r="B275" s="105">
        <f t="shared" si="8"/>
        <v>3100.1</v>
      </c>
      <c r="C275" s="35">
        <v>3268</v>
      </c>
      <c r="D275" s="34">
        <f t="shared" si="11"/>
        <v>3100.1</v>
      </c>
      <c r="E275" s="36">
        <v>45084</v>
      </c>
      <c r="F275" s="37">
        <v>3107.6</v>
      </c>
      <c r="G275" s="26">
        <v>45085</v>
      </c>
      <c r="H275" s="76">
        <f t="shared" si="12"/>
        <v>7.5</v>
      </c>
      <c r="I275" s="5">
        <f t="shared" si="13"/>
        <v>0</v>
      </c>
      <c r="L275" s="33"/>
      <c r="M275" s="262">
        <v>45083</v>
      </c>
      <c r="N275" s="34">
        <f t="shared" si="9"/>
        <v>226</v>
      </c>
      <c r="O275" s="37">
        <v>0</v>
      </c>
      <c r="P275" s="35">
        <v>226</v>
      </c>
      <c r="Q275" s="40">
        <f t="shared" si="10"/>
        <v>0</v>
      </c>
      <c r="R275" s="41"/>
    </row>
    <row r="276" spans="1:18" ht="15.6" x14ac:dyDescent="0.3">
      <c r="A276" s="5"/>
      <c r="B276" s="105">
        <f t="shared" si="8"/>
        <v>3107.6</v>
      </c>
      <c r="C276" s="35">
        <v>3269</v>
      </c>
      <c r="D276" s="34">
        <f t="shared" si="11"/>
        <v>3107.6</v>
      </c>
      <c r="E276" s="36">
        <v>45085</v>
      </c>
      <c r="F276" s="37">
        <v>3107.6</v>
      </c>
      <c r="G276" s="26">
        <v>45086</v>
      </c>
      <c r="H276" s="76">
        <f t="shared" si="12"/>
        <v>0</v>
      </c>
      <c r="I276" s="5">
        <f t="shared" si="13"/>
        <v>1</v>
      </c>
      <c r="L276" s="33"/>
      <c r="M276" s="262">
        <v>45084</v>
      </c>
      <c r="N276" s="34">
        <f t="shared" si="9"/>
        <v>226</v>
      </c>
      <c r="O276" s="37">
        <v>0</v>
      </c>
      <c r="P276" s="35">
        <v>181</v>
      </c>
      <c r="Q276" s="40">
        <f t="shared" si="10"/>
        <v>45</v>
      </c>
      <c r="R276" s="41"/>
    </row>
    <row r="277" spans="1:18" ht="15.6" x14ac:dyDescent="0.3">
      <c r="A277" s="5"/>
      <c r="B277" s="105">
        <f t="shared" si="8"/>
        <v>3107.6</v>
      </c>
      <c r="C277" s="35">
        <v>3271</v>
      </c>
      <c r="D277" s="34">
        <f t="shared" si="11"/>
        <v>3107.6</v>
      </c>
      <c r="E277" s="36">
        <v>45086</v>
      </c>
      <c r="F277" s="37">
        <v>3107.6</v>
      </c>
      <c r="G277" s="26">
        <v>45087</v>
      </c>
      <c r="H277" s="76">
        <f t="shared" si="12"/>
        <v>0</v>
      </c>
      <c r="I277" s="5">
        <f t="shared" si="13"/>
        <v>2</v>
      </c>
      <c r="L277" s="33"/>
      <c r="M277" s="262">
        <v>45085</v>
      </c>
      <c r="N277" s="34">
        <f t="shared" si="9"/>
        <v>181</v>
      </c>
      <c r="O277" s="37">
        <v>0</v>
      </c>
      <c r="P277" s="35">
        <v>181</v>
      </c>
      <c r="Q277" s="40">
        <f t="shared" si="10"/>
        <v>0</v>
      </c>
      <c r="R277" s="41"/>
    </row>
    <row r="278" spans="1:18" ht="15.6" x14ac:dyDescent="0.3">
      <c r="A278" s="5"/>
      <c r="B278" s="105">
        <f t="shared" si="8"/>
        <v>3107.6</v>
      </c>
      <c r="C278" s="35">
        <v>3272</v>
      </c>
      <c r="D278" s="34">
        <f t="shared" si="11"/>
        <v>3107.6</v>
      </c>
      <c r="E278" s="36">
        <v>45087</v>
      </c>
      <c r="F278" s="37">
        <v>3116</v>
      </c>
      <c r="G278" s="26">
        <v>45088</v>
      </c>
      <c r="H278" s="76">
        <f t="shared" si="12"/>
        <v>8.4000000000000909</v>
      </c>
      <c r="I278" s="5">
        <f t="shared" si="13"/>
        <v>1</v>
      </c>
      <c r="L278" s="33"/>
      <c r="M278" s="262">
        <v>45086</v>
      </c>
      <c r="N278" s="34">
        <f t="shared" si="9"/>
        <v>181</v>
      </c>
      <c r="O278" s="37">
        <v>0</v>
      </c>
      <c r="P278" s="35">
        <v>181</v>
      </c>
      <c r="Q278" s="40">
        <f t="shared" si="10"/>
        <v>0</v>
      </c>
      <c r="R278" s="41"/>
    </row>
    <row r="279" spans="1:18" ht="15.6" x14ac:dyDescent="0.3">
      <c r="A279" s="5"/>
      <c r="B279" s="105">
        <f t="shared" si="8"/>
        <v>3116</v>
      </c>
      <c r="C279" s="35">
        <v>3275</v>
      </c>
      <c r="D279" s="34">
        <f t="shared" si="11"/>
        <v>3116</v>
      </c>
      <c r="E279" s="36">
        <v>45088</v>
      </c>
      <c r="F279" s="37">
        <v>3116</v>
      </c>
      <c r="G279" s="26">
        <v>45089</v>
      </c>
      <c r="H279" s="76">
        <f t="shared" si="12"/>
        <v>0</v>
      </c>
      <c r="I279" s="5">
        <f t="shared" si="13"/>
        <v>3</v>
      </c>
      <c r="L279" s="33"/>
      <c r="M279" s="262">
        <v>45087</v>
      </c>
      <c r="N279" s="34">
        <f t="shared" si="9"/>
        <v>181</v>
      </c>
      <c r="O279" s="37">
        <v>0</v>
      </c>
      <c r="P279" s="35">
        <v>125</v>
      </c>
      <c r="Q279" s="40">
        <f t="shared" si="10"/>
        <v>56</v>
      </c>
      <c r="R279" s="41"/>
    </row>
    <row r="280" spans="1:18" ht="15.6" x14ac:dyDescent="0.3">
      <c r="A280" s="5"/>
      <c r="B280" s="105">
        <f t="shared" si="8"/>
        <v>3116</v>
      </c>
      <c r="C280" s="35">
        <v>3276</v>
      </c>
      <c r="D280" s="34">
        <f t="shared" si="11"/>
        <v>3116</v>
      </c>
      <c r="E280" s="36">
        <v>45089</v>
      </c>
      <c r="F280" s="37">
        <v>3117.4</v>
      </c>
      <c r="G280" s="26">
        <v>45090</v>
      </c>
      <c r="H280" s="76">
        <f t="shared" si="12"/>
        <v>1.4000000000000909</v>
      </c>
      <c r="I280" s="5">
        <f t="shared" si="13"/>
        <v>1</v>
      </c>
      <c r="L280" s="33"/>
      <c r="M280" s="262">
        <v>45088</v>
      </c>
      <c r="N280" s="34">
        <f t="shared" si="9"/>
        <v>125</v>
      </c>
      <c r="O280" s="37">
        <v>0</v>
      </c>
      <c r="P280" s="35">
        <v>118</v>
      </c>
      <c r="Q280" s="40">
        <f t="shared" si="10"/>
        <v>7</v>
      </c>
      <c r="R280" s="41"/>
    </row>
    <row r="281" spans="1:18" ht="15.6" x14ac:dyDescent="0.3">
      <c r="A281" s="5"/>
      <c r="B281" s="105">
        <f t="shared" si="8"/>
        <v>3117.4</v>
      </c>
      <c r="C281" s="35">
        <v>3277</v>
      </c>
      <c r="D281" s="34">
        <f t="shared" si="11"/>
        <v>3117.4</v>
      </c>
      <c r="E281" s="36">
        <v>45090</v>
      </c>
      <c r="F281" s="37">
        <v>3118.4</v>
      </c>
      <c r="G281" s="26">
        <v>45091</v>
      </c>
      <c r="H281" s="76">
        <f t="shared" si="12"/>
        <v>1</v>
      </c>
      <c r="I281" s="5">
        <f t="shared" si="13"/>
        <v>1</v>
      </c>
      <c r="L281" s="33"/>
      <c r="M281" s="262">
        <v>45089</v>
      </c>
      <c r="N281" s="34">
        <f t="shared" si="9"/>
        <v>118</v>
      </c>
      <c r="O281" s="37">
        <v>0</v>
      </c>
      <c r="P281" s="35">
        <v>106</v>
      </c>
      <c r="Q281" s="40">
        <f t="shared" si="10"/>
        <v>12</v>
      </c>
      <c r="R281" s="41"/>
    </row>
    <row r="282" spans="1:18" ht="15.6" x14ac:dyDescent="0.3">
      <c r="A282" s="5"/>
      <c r="B282" s="105">
        <f t="shared" si="8"/>
        <v>3118.4</v>
      </c>
      <c r="C282" s="35">
        <v>3278</v>
      </c>
      <c r="D282" s="34">
        <f t="shared" si="11"/>
        <v>3118.4</v>
      </c>
      <c r="E282" s="36">
        <v>45091</v>
      </c>
      <c r="F282" s="37">
        <v>3126</v>
      </c>
      <c r="G282" s="26">
        <v>45092</v>
      </c>
      <c r="H282" s="76">
        <f t="shared" si="12"/>
        <v>7.5999999999999091</v>
      </c>
      <c r="I282" s="5">
        <f t="shared" si="13"/>
        <v>1</v>
      </c>
      <c r="L282" s="33"/>
      <c r="M282" s="262">
        <v>45090</v>
      </c>
      <c r="N282" s="34">
        <f t="shared" si="9"/>
        <v>106</v>
      </c>
      <c r="O282" s="37">
        <v>0</v>
      </c>
      <c r="P282" s="35">
        <v>106</v>
      </c>
      <c r="Q282" s="40">
        <f t="shared" si="10"/>
        <v>0</v>
      </c>
      <c r="R282" s="41"/>
    </row>
    <row r="283" spans="1:18" ht="15.6" x14ac:dyDescent="0.3">
      <c r="A283" s="5"/>
      <c r="B283" s="105">
        <f t="shared" si="8"/>
        <v>3126</v>
      </c>
      <c r="C283" s="35">
        <v>3280</v>
      </c>
      <c r="D283" s="34">
        <f t="shared" si="11"/>
        <v>3126</v>
      </c>
      <c r="E283" s="36">
        <v>45092</v>
      </c>
      <c r="F283" s="37">
        <v>3126</v>
      </c>
      <c r="G283" s="26">
        <v>45093</v>
      </c>
      <c r="H283" s="76">
        <f t="shared" si="12"/>
        <v>0</v>
      </c>
      <c r="I283" s="5">
        <f t="shared" si="13"/>
        <v>2</v>
      </c>
      <c r="L283" s="33"/>
      <c r="M283" s="262">
        <v>45091</v>
      </c>
      <c r="N283" s="34">
        <f t="shared" si="9"/>
        <v>106</v>
      </c>
      <c r="O283" s="37">
        <v>0</v>
      </c>
      <c r="P283" s="35">
        <v>50</v>
      </c>
      <c r="Q283" s="40">
        <f t="shared" si="10"/>
        <v>56</v>
      </c>
      <c r="R283" s="41"/>
    </row>
    <row r="284" spans="1:18" ht="15.6" x14ac:dyDescent="0.3">
      <c r="A284" s="5"/>
      <c r="B284" s="105">
        <f t="shared" si="8"/>
        <v>3126</v>
      </c>
      <c r="C284" s="35">
        <v>3280</v>
      </c>
      <c r="D284" s="34">
        <f t="shared" si="11"/>
        <v>3126</v>
      </c>
      <c r="E284" s="36">
        <v>45093</v>
      </c>
      <c r="F284" s="37">
        <v>3126</v>
      </c>
      <c r="G284" s="26">
        <v>45094</v>
      </c>
      <c r="H284" s="76">
        <f t="shared" si="12"/>
        <v>0</v>
      </c>
      <c r="I284" s="5">
        <f t="shared" si="13"/>
        <v>0</v>
      </c>
      <c r="L284" s="33"/>
      <c r="M284" s="262">
        <v>45092</v>
      </c>
      <c r="N284" s="34">
        <f t="shared" si="9"/>
        <v>50</v>
      </c>
      <c r="O284" s="37">
        <v>250</v>
      </c>
      <c r="P284" s="35">
        <v>280</v>
      </c>
      <c r="Q284" s="40">
        <f t="shared" si="10"/>
        <v>20</v>
      </c>
      <c r="R284" s="41"/>
    </row>
    <row r="285" spans="1:18" ht="15.6" x14ac:dyDescent="0.3">
      <c r="A285" s="5"/>
      <c r="B285" s="105">
        <f t="shared" si="8"/>
        <v>3126</v>
      </c>
      <c r="C285" s="35">
        <v>3280</v>
      </c>
      <c r="D285" s="34">
        <f t="shared" si="11"/>
        <v>3126</v>
      </c>
      <c r="E285" s="36">
        <v>45094</v>
      </c>
      <c r="F285" s="37">
        <v>3126.1</v>
      </c>
      <c r="G285" s="26">
        <v>45095</v>
      </c>
      <c r="H285" s="76">
        <f t="shared" si="12"/>
        <v>9.9999999999909051E-2</v>
      </c>
      <c r="I285" s="5">
        <f t="shared" si="13"/>
        <v>0</v>
      </c>
      <c r="L285" s="33"/>
      <c r="M285" s="262">
        <v>45093</v>
      </c>
      <c r="N285" s="34">
        <f t="shared" si="9"/>
        <v>280</v>
      </c>
      <c r="O285" s="37">
        <v>0</v>
      </c>
      <c r="P285" s="35">
        <v>280</v>
      </c>
      <c r="Q285" s="40">
        <f t="shared" si="10"/>
        <v>0</v>
      </c>
      <c r="R285" s="41"/>
    </row>
    <row r="286" spans="1:18" ht="15.6" x14ac:dyDescent="0.3">
      <c r="A286" s="5"/>
      <c r="B286" s="105">
        <f t="shared" si="8"/>
        <v>3126.1</v>
      </c>
      <c r="C286" s="35">
        <v>3281</v>
      </c>
      <c r="D286" s="34">
        <f t="shared" si="11"/>
        <v>3126.1</v>
      </c>
      <c r="E286" s="36">
        <v>45095</v>
      </c>
      <c r="F286" s="37">
        <v>3126.1</v>
      </c>
      <c r="G286" s="26">
        <v>45096</v>
      </c>
      <c r="H286" s="76">
        <f t="shared" si="12"/>
        <v>0</v>
      </c>
      <c r="I286" s="5">
        <f t="shared" si="13"/>
        <v>1</v>
      </c>
      <c r="L286" s="33"/>
      <c r="M286" s="262">
        <v>45094</v>
      </c>
      <c r="N286" s="34">
        <f t="shared" si="9"/>
        <v>280</v>
      </c>
      <c r="O286" s="37">
        <v>0</v>
      </c>
      <c r="P286" s="35">
        <v>280</v>
      </c>
      <c r="Q286" s="40">
        <f t="shared" si="10"/>
        <v>0</v>
      </c>
      <c r="R286" s="41"/>
    </row>
    <row r="287" spans="1:18" ht="15.6" x14ac:dyDescent="0.3">
      <c r="A287" s="5"/>
      <c r="B287" s="105">
        <f t="shared" si="8"/>
        <v>3126.1</v>
      </c>
      <c r="C287" s="35">
        <v>3281</v>
      </c>
      <c r="D287" s="34">
        <f t="shared" si="11"/>
        <v>3126.1</v>
      </c>
      <c r="E287" s="36">
        <v>45096</v>
      </c>
      <c r="F287" s="37">
        <v>3126.1</v>
      </c>
      <c r="G287" s="26">
        <v>45097</v>
      </c>
      <c r="H287" s="76">
        <f t="shared" si="12"/>
        <v>0</v>
      </c>
      <c r="I287" s="5">
        <f t="shared" si="13"/>
        <v>0</v>
      </c>
      <c r="L287" s="33"/>
      <c r="M287" s="262">
        <v>45095</v>
      </c>
      <c r="N287" s="34">
        <f t="shared" si="9"/>
        <v>280</v>
      </c>
      <c r="O287" s="37">
        <v>0</v>
      </c>
      <c r="P287" s="35">
        <v>280</v>
      </c>
      <c r="Q287" s="40">
        <f t="shared" si="10"/>
        <v>0</v>
      </c>
      <c r="R287" s="41"/>
    </row>
    <row r="288" spans="1:18" ht="15.6" x14ac:dyDescent="0.3">
      <c r="A288" s="5"/>
      <c r="B288" s="105">
        <f t="shared" si="8"/>
        <v>3126.1</v>
      </c>
      <c r="C288" s="35">
        <v>3281</v>
      </c>
      <c r="D288" s="34">
        <f t="shared" si="11"/>
        <v>3126.1</v>
      </c>
      <c r="E288" s="36">
        <v>45097</v>
      </c>
      <c r="F288" s="37">
        <v>3126.9</v>
      </c>
      <c r="G288" s="26">
        <v>45098</v>
      </c>
      <c r="H288" s="76">
        <f t="shared" si="12"/>
        <v>0.8000000000001819</v>
      </c>
      <c r="I288" s="5">
        <f t="shared" si="13"/>
        <v>0</v>
      </c>
      <c r="L288" s="33"/>
      <c r="M288" s="262">
        <v>45096</v>
      </c>
      <c r="N288" s="34">
        <f t="shared" si="9"/>
        <v>280</v>
      </c>
      <c r="O288" s="37">
        <v>0</v>
      </c>
      <c r="P288" s="35">
        <v>280</v>
      </c>
      <c r="Q288" s="40">
        <f t="shared" si="10"/>
        <v>0</v>
      </c>
      <c r="R288" s="41"/>
    </row>
    <row r="289" spans="1:20" ht="15.6" x14ac:dyDescent="0.3">
      <c r="A289" s="5"/>
      <c r="B289" s="105">
        <f t="shared" si="8"/>
        <v>3126.9</v>
      </c>
      <c r="C289" s="35">
        <v>3283</v>
      </c>
      <c r="D289" s="34">
        <f t="shared" si="11"/>
        <v>3126.9</v>
      </c>
      <c r="E289" s="36">
        <v>45098</v>
      </c>
      <c r="F289" s="37">
        <v>3127</v>
      </c>
      <c r="G289" s="26">
        <v>45099</v>
      </c>
      <c r="H289" s="76">
        <f t="shared" si="12"/>
        <v>9.9999999999909051E-2</v>
      </c>
      <c r="I289" s="5">
        <f t="shared" si="13"/>
        <v>2</v>
      </c>
      <c r="L289" s="33"/>
      <c r="M289" s="262">
        <v>45097</v>
      </c>
      <c r="N289" s="34">
        <f t="shared" si="9"/>
        <v>280</v>
      </c>
      <c r="O289" s="37">
        <v>0</v>
      </c>
      <c r="P289" s="35">
        <v>280</v>
      </c>
      <c r="Q289" s="40">
        <f t="shared" si="10"/>
        <v>0</v>
      </c>
      <c r="R289" s="41"/>
    </row>
    <row r="290" spans="1:20" ht="15.6" x14ac:dyDescent="0.3">
      <c r="A290" s="5"/>
      <c r="B290" s="105">
        <f t="shared" si="8"/>
        <v>3127</v>
      </c>
      <c r="C290" s="35">
        <v>3284</v>
      </c>
      <c r="D290" s="34">
        <f t="shared" si="11"/>
        <v>3127</v>
      </c>
      <c r="E290" s="36">
        <v>45099</v>
      </c>
      <c r="F290" s="37">
        <v>3127</v>
      </c>
      <c r="G290" s="26">
        <v>45100</v>
      </c>
      <c r="H290" s="76">
        <f t="shared" si="12"/>
        <v>0</v>
      </c>
      <c r="I290" s="5">
        <f t="shared" si="13"/>
        <v>1</v>
      </c>
      <c r="L290" s="33"/>
      <c r="M290" s="262">
        <v>45098</v>
      </c>
      <c r="N290" s="34">
        <f t="shared" si="9"/>
        <v>280</v>
      </c>
      <c r="O290" s="37">
        <v>0</v>
      </c>
      <c r="P290" s="35">
        <v>280</v>
      </c>
      <c r="Q290" s="40">
        <f t="shared" si="10"/>
        <v>0</v>
      </c>
      <c r="R290" s="41"/>
    </row>
    <row r="291" spans="1:20" ht="15.6" x14ac:dyDescent="0.3">
      <c r="A291" s="5"/>
      <c r="B291" s="105">
        <f t="shared" si="8"/>
        <v>3127</v>
      </c>
      <c r="C291" s="35">
        <v>3284</v>
      </c>
      <c r="D291" s="34">
        <f t="shared" si="11"/>
        <v>3127</v>
      </c>
      <c r="E291" s="36">
        <v>45100</v>
      </c>
      <c r="F291" s="37">
        <v>3127</v>
      </c>
      <c r="G291" s="26">
        <v>45101</v>
      </c>
      <c r="H291" s="76">
        <f t="shared" si="12"/>
        <v>0</v>
      </c>
      <c r="I291" s="5">
        <f t="shared" si="13"/>
        <v>0</v>
      </c>
      <c r="L291" s="33"/>
      <c r="M291" s="262">
        <v>45099</v>
      </c>
      <c r="N291" s="34">
        <f t="shared" si="9"/>
        <v>280</v>
      </c>
      <c r="O291" s="37">
        <v>0</v>
      </c>
      <c r="P291" s="35">
        <v>280</v>
      </c>
      <c r="Q291" s="40">
        <f t="shared" si="10"/>
        <v>0</v>
      </c>
      <c r="R291" s="41"/>
    </row>
    <row r="292" spans="1:20" ht="15.6" x14ac:dyDescent="0.3">
      <c r="A292" s="5"/>
      <c r="B292" s="105">
        <f t="shared" si="8"/>
        <v>3127</v>
      </c>
      <c r="C292" s="35">
        <v>3285</v>
      </c>
      <c r="D292" s="34">
        <f t="shared" si="11"/>
        <v>3127</v>
      </c>
      <c r="E292" s="36">
        <v>45101</v>
      </c>
      <c r="F292" s="37">
        <v>3127.1</v>
      </c>
      <c r="G292" s="26">
        <v>45102</v>
      </c>
      <c r="H292" s="76">
        <f t="shared" si="12"/>
        <v>9.9999999999909051E-2</v>
      </c>
      <c r="I292" s="5">
        <f t="shared" si="13"/>
        <v>1</v>
      </c>
      <c r="L292" s="33"/>
      <c r="M292" s="262">
        <v>45100</v>
      </c>
      <c r="N292" s="34">
        <f t="shared" si="9"/>
        <v>280</v>
      </c>
      <c r="O292" s="37">
        <v>0</v>
      </c>
      <c r="P292" s="35">
        <v>280</v>
      </c>
      <c r="Q292" s="40">
        <f t="shared" si="10"/>
        <v>0</v>
      </c>
      <c r="R292" s="41"/>
    </row>
    <row r="293" spans="1:20" ht="15.6" x14ac:dyDescent="0.3">
      <c r="A293" s="5"/>
      <c r="B293" s="105">
        <f t="shared" si="8"/>
        <v>3127.1</v>
      </c>
      <c r="C293" s="35">
        <v>3285</v>
      </c>
      <c r="D293" s="34">
        <f t="shared" si="11"/>
        <v>3127.1</v>
      </c>
      <c r="E293" s="36">
        <v>45102</v>
      </c>
      <c r="F293" s="37">
        <v>3127.6</v>
      </c>
      <c r="G293" s="26">
        <v>45103</v>
      </c>
      <c r="H293" s="76">
        <f t="shared" si="12"/>
        <v>0.5</v>
      </c>
      <c r="I293" s="5">
        <f t="shared" si="13"/>
        <v>0</v>
      </c>
      <c r="L293" s="33"/>
      <c r="M293" s="262">
        <v>45101</v>
      </c>
      <c r="N293" s="34">
        <f t="shared" si="9"/>
        <v>280</v>
      </c>
      <c r="O293" s="37">
        <v>0</v>
      </c>
      <c r="P293" s="35">
        <v>280</v>
      </c>
      <c r="Q293" s="40">
        <f t="shared" si="10"/>
        <v>0</v>
      </c>
      <c r="R293" s="41"/>
    </row>
    <row r="294" spans="1:20" ht="15.6" x14ac:dyDescent="0.3">
      <c r="A294" s="5"/>
      <c r="B294" s="105">
        <f t="shared" si="8"/>
        <v>3127.6</v>
      </c>
      <c r="C294" s="35">
        <v>3291</v>
      </c>
      <c r="D294" s="34">
        <f t="shared" si="11"/>
        <v>3127.6</v>
      </c>
      <c r="E294" s="36">
        <v>45103</v>
      </c>
      <c r="F294" s="37">
        <v>3127.6</v>
      </c>
      <c r="G294" s="26">
        <v>45104</v>
      </c>
      <c r="H294" s="76">
        <f t="shared" si="12"/>
        <v>0</v>
      </c>
      <c r="I294" s="5">
        <f t="shared" si="13"/>
        <v>6</v>
      </c>
      <c r="L294" s="33"/>
      <c r="M294" s="262">
        <v>45102</v>
      </c>
      <c r="N294" s="34">
        <f t="shared" si="9"/>
        <v>280</v>
      </c>
      <c r="O294" s="37">
        <v>0</v>
      </c>
      <c r="P294" s="35">
        <v>280</v>
      </c>
      <c r="Q294" s="40">
        <f t="shared" si="10"/>
        <v>0</v>
      </c>
      <c r="R294" s="41"/>
    </row>
    <row r="295" spans="1:20" ht="15.6" x14ac:dyDescent="0.3">
      <c r="A295" s="5"/>
      <c r="B295" s="105">
        <f t="shared" si="8"/>
        <v>3127.6</v>
      </c>
      <c r="C295" s="35">
        <v>3291</v>
      </c>
      <c r="D295" s="34">
        <f t="shared" si="11"/>
        <v>3127.6</v>
      </c>
      <c r="E295" s="36">
        <v>45104</v>
      </c>
      <c r="F295" s="37">
        <v>3128.1</v>
      </c>
      <c r="G295" s="26">
        <v>45105</v>
      </c>
      <c r="H295" s="76">
        <f t="shared" si="12"/>
        <v>0.5</v>
      </c>
      <c r="I295" s="5">
        <f t="shared" si="13"/>
        <v>0</v>
      </c>
      <c r="L295" s="33"/>
      <c r="M295" s="262">
        <v>45103</v>
      </c>
      <c r="N295" s="34">
        <f t="shared" si="9"/>
        <v>280</v>
      </c>
      <c r="O295" s="37">
        <v>0</v>
      </c>
      <c r="P295" s="35">
        <v>280</v>
      </c>
      <c r="Q295" s="40">
        <f t="shared" si="10"/>
        <v>0</v>
      </c>
      <c r="R295" s="41"/>
    </row>
    <row r="296" spans="1:20" ht="15.6" x14ac:dyDescent="0.3">
      <c r="A296" s="5"/>
      <c r="B296" s="105">
        <f t="shared" si="8"/>
        <v>3128.1</v>
      </c>
      <c r="C296" s="35">
        <v>3292</v>
      </c>
      <c r="D296" s="34">
        <f t="shared" si="11"/>
        <v>3128.1</v>
      </c>
      <c r="E296" s="36">
        <v>45105</v>
      </c>
      <c r="F296" s="37">
        <v>3128.2</v>
      </c>
      <c r="G296" s="26">
        <v>45106</v>
      </c>
      <c r="H296" s="76">
        <f t="shared" si="12"/>
        <v>9.9999999999909051E-2</v>
      </c>
      <c r="I296" s="5">
        <f t="shared" si="13"/>
        <v>1</v>
      </c>
      <c r="L296" s="33"/>
      <c r="M296" s="262">
        <v>45104</v>
      </c>
      <c r="N296" s="34">
        <f t="shared" si="9"/>
        <v>280</v>
      </c>
      <c r="O296" s="37">
        <v>0</v>
      </c>
      <c r="P296" s="35">
        <v>280</v>
      </c>
      <c r="Q296" s="40">
        <f t="shared" si="10"/>
        <v>0</v>
      </c>
      <c r="R296" s="41"/>
    </row>
    <row r="297" spans="1:20" ht="15.6" x14ac:dyDescent="0.3">
      <c r="A297" s="5"/>
      <c r="B297" s="105">
        <f t="shared" si="8"/>
        <v>3128.2</v>
      </c>
      <c r="C297" s="35">
        <v>3293</v>
      </c>
      <c r="D297" s="34">
        <f t="shared" si="11"/>
        <v>3128.2</v>
      </c>
      <c r="E297" s="36">
        <v>45106</v>
      </c>
      <c r="F297" s="37">
        <v>3129.1</v>
      </c>
      <c r="G297" s="26">
        <v>45107</v>
      </c>
      <c r="H297" s="76">
        <f t="shared" si="12"/>
        <v>0.90000000000009095</v>
      </c>
      <c r="I297" s="5">
        <f t="shared" si="13"/>
        <v>1</v>
      </c>
      <c r="L297" s="33"/>
      <c r="M297" s="262">
        <v>45105</v>
      </c>
      <c r="N297" s="34">
        <f t="shared" si="9"/>
        <v>280</v>
      </c>
      <c r="O297" s="37">
        <v>0</v>
      </c>
      <c r="P297" s="35">
        <v>280</v>
      </c>
      <c r="Q297" s="40">
        <f t="shared" si="10"/>
        <v>0</v>
      </c>
      <c r="R297" s="41"/>
    </row>
    <row r="298" spans="1:20" ht="15.6" x14ac:dyDescent="0.3">
      <c r="A298" s="5"/>
      <c r="B298" s="105">
        <f t="shared" si="8"/>
        <v>3129.1</v>
      </c>
      <c r="C298" s="35">
        <v>3297</v>
      </c>
      <c r="D298" s="34">
        <f t="shared" si="11"/>
        <v>3129.1</v>
      </c>
      <c r="E298" s="36">
        <v>45107</v>
      </c>
      <c r="F298" s="37">
        <v>3129.3</v>
      </c>
      <c r="G298" s="26">
        <v>45108</v>
      </c>
      <c r="H298" s="76">
        <f t="shared" si="12"/>
        <v>0.20000000000027285</v>
      </c>
      <c r="I298" s="5">
        <f t="shared" si="13"/>
        <v>4</v>
      </c>
      <c r="L298" s="33"/>
      <c r="M298" s="262">
        <v>45106</v>
      </c>
      <c r="N298" s="34">
        <f t="shared" si="9"/>
        <v>280</v>
      </c>
      <c r="O298" s="37">
        <v>0</v>
      </c>
      <c r="P298" s="35">
        <v>280</v>
      </c>
      <c r="Q298" s="40">
        <f t="shared" si="10"/>
        <v>0</v>
      </c>
      <c r="R298" s="41"/>
    </row>
    <row r="299" spans="1:20" ht="15.6" x14ac:dyDescent="0.3">
      <c r="A299" s="5"/>
      <c r="B299" s="105">
        <f t="shared" si="8"/>
        <v>3129.3</v>
      </c>
      <c r="C299" s="35">
        <v>3298</v>
      </c>
      <c r="D299" s="34">
        <f t="shared" si="11"/>
        <v>3129.3</v>
      </c>
      <c r="E299" s="36">
        <v>45108</v>
      </c>
      <c r="F299" s="37">
        <v>3130.7</v>
      </c>
      <c r="G299" s="26">
        <v>45109</v>
      </c>
      <c r="H299" s="76">
        <f t="shared" si="12"/>
        <v>1.3999999999996362</v>
      </c>
      <c r="I299" s="5">
        <f t="shared" si="13"/>
        <v>1</v>
      </c>
      <c r="L299" s="33"/>
      <c r="M299" s="262">
        <v>45107</v>
      </c>
      <c r="N299" s="34">
        <f t="shared" si="9"/>
        <v>280</v>
      </c>
      <c r="O299" s="37">
        <v>0</v>
      </c>
      <c r="P299" s="35">
        <v>280</v>
      </c>
      <c r="Q299" s="40">
        <f t="shared" si="10"/>
        <v>0</v>
      </c>
      <c r="R299" s="41"/>
    </row>
    <row r="300" spans="1:20" ht="15.6" x14ac:dyDescent="0.3">
      <c r="A300" s="5"/>
      <c r="B300" s="105">
        <f t="shared" si="8"/>
        <v>3130.7</v>
      </c>
      <c r="C300" s="35">
        <v>3291</v>
      </c>
      <c r="D300" s="34">
        <f t="shared" si="11"/>
        <v>3130.7</v>
      </c>
      <c r="E300" s="36">
        <v>45109</v>
      </c>
      <c r="F300" s="37">
        <v>3131.5</v>
      </c>
      <c r="G300" s="26">
        <v>45110</v>
      </c>
      <c r="H300" s="76">
        <f t="shared" si="12"/>
        <v>0.8000000000001819</v>
      </c>
      <c r="I300" s="5">
        <f t="shared" si="13"/>
        <v>-7</v>
      </c>
      <c r="L300" s="33"/>
      <c r="M300" s="262">
        <v>45108</v>
      </c>
      <c r="N300" s="34">
        <f t="shared" si="9"/>
        <v>280</v>
      </c>
      <c r="O300" s="37">
        <v>0</v>
      </c>
      <c r="P300" s="35">
        <v>280</v>
      </c>
      <c r="Q300" s="40">
        <f t="shared" si="10"/>
        <v>0</v>
      </c>
      <c r="R300" s="41"/>
      <c r="T300" s="48">
        <f>SUM(Q300:Q391)</f>
        <v>1030</v>
      </c>
    </row>
    <row r="301" spans="1:20" ht="15.6" x14ac:dyDescent="0.3">
      <c r="A301" s="5"/>
      <c r="B301" s="105">
        <f t="shared" si="8"/>
        <v>3131.5</v>
      </c>
      <c r="C301" s="35">
        <v>3302</v>
      </c>
      <c r="D301" s="34">
        <f t="shared" si="11"/>
        <v>3131.5</v>
      </c>
      <c r="E301" s="36">
        <v>45110</v>
      </c>
      <c r="F301" s="37">
        <v>3135</v>
      </c>
      <c r="G301" s="26">
        <v>45111</v>
      </c>
      <c r="H301" s="76">
        <f t="shared" si="12"/>
        <v>3.5</v>
      </c>
      <c r="I301" s="5">
        <f t="shared" si="13"/>
        <v>11</v>
      </c>
      <c r="L301" s="33"/>
      <c r="M301" s="262">
        <v>45109</v>
      </c>
      <c r="N301" s="34">
        <f t="shared" si="9"/>
        <v>280</v>
      </c>
      <c r="O301" s="37">
        <v>0</v>
      </c>
      <c r="P301" s="35">
        <v>280</v>
      </c>
      <c r="Q301" s="40">
        <f t="shared" si="10"/>
        <v>0</v>
      </c>
      <c r="R301" s="41"/>
    </row>
    <row r="302" spans="1:20" ht="15.6" x14ac:dyDescent="0.3">
      <c r="A302" s="5"/>
      <c r="B302" s="105">
        <f t="shared" si="8"/>
        <v>3135</v>
      </c>
      <c r="C302" s="35">
        <v>3305</v>
      </c>
      <c r="D302" s="34">
        <f t="shared" si="11"/>
        <v>3135</v>
      </c>
      <c r="E302" s="36">
        <v>45111</v>
      </c>
      <c r="F302" s="37">
        <v>3136.1</v>
      </c>
      <c r="G302" s="26">
        <v>45112</v>
      </c>
      <c r="H302" s="76">
        <f t="shared" si="12"/>
        <v>1.0999999999999091</v>
      </c>
      <c r="I302" s="5">
        <f t="shared" si="13"/>
        <v>3</v>
      </c>
      <c r="L302" s="33"/>
      <c r="M302" s="262">
        <v>45110</v>
      </c>
      <c r="N302" s="34">
        <f t="shared" si="9"/>
        <v>280</v>
      </c>
      <c r="O302" s="37">
        <v>0</v>
      </c>
      <c r="P302" s="35">
        <v>237</v>
      </c>
      <c r="Q302" s="40">
        <f t="shared" si="10"/>
        <v>43</v>
      </c>
      <c r="R302" s="41"/>
    </row>
    <row r="303" spans="1:20" ht="15.6" x14ac:dyDescent="0.3">
      <c r="A303" s="5"/>
      <c r="B303" s="105">
        <f t="shared" si="8"/>
        <v>3136.1</v>
      </c>
      <c r="C303" s="35">
        <v>3308</v>
      </c>
      <c r="D303" s="34">
        <f t="shared" si="11"/>
        <v>3136.1</v>
      </c>
      <c r="E303" s="36">
        <v>45112</v>
      </c>
      <c r="F303" s="37">
        <v>3138.2</v>
      </c>
      <c r="G303" s="26">
        <v>45113</v>
      </c>
      <c r="H303" s="76">
        <f t="shared" si="12"/>
        <v>2.0999999999999091</v>
      </c>
      <c r="I303" s="5">
        <f t="shared" si="13"/>
        <v>3</v>
      </c>
      <c r="L303" s="33"/>
      <c r="M303" s="262">
        <v>45111</v>
      </c>
      <c r="N303" s="34">
        <f t="shared" si="9"/>
        <v>237</v>
      </c>
      <c r="O303" s="37">
        <v>0</v>
      </c>
      <c r="P303" s="35">
        <v>229</v>
      </c>
      <c r="Q303" s="40">
        <f t="shared" si="10"/>
        <v>8</v>
      </c>
      <c r="R303" s="41"/>
    </row>
    <row r="304" spans="1:20" ht="15.6" x14ac:dyDescent="0.3">
      <c r="A304" s="5"/>
      <c r="B304" s="105">
        <f t="shared" si="8"/>
        <v>3138.2</v>
      </c>
      <c r="C304" s="35">
        <v>3311</v>
      </c>
      <c r="D304" s="34">
        <f t="shared" si="11"/>
        <v>3138.2</v>
      </c>
      <c r="E304" s="36">
        <v>45113</v>
      </c>
      <c r="F304" s="37">
        <v>3138</v>
      </c>
      <c r="G304" s="26">
        <v>45114</v>
      </c>
      <c r="H304" s="76">
        <f t="shared" si="12"/>
        <v>-0.1999999999998181</v>
      </c>
      <c r="I304" s="5">
        <f t="shared" si="13"/>
        <v>3</v>
      </c>
      <c r="L304" s="33"/>
      <c r="M304" s="262">
        <v>45112</v>
      </c>
      <c r="N304" s="34">
        <f t="shared" si="9"/>
        <v>229</v>
      </c>
      <c r="O304" s="37">
        <v>0</v>
      </c>
      <c r="P304" s="35">
        <v>218</v>
      </c>
      <c r="Q304" s="40">
        <f t="shared" si="10"/>
        <v>11</v>
      </c>
      <c r="R304" s="41"/>
    </row>
    <row r="305" spans="1:18" ht="15.6" x14ac:dyDescent="0.3">
      <c r="A305" s="5"/>
      <c r="B305" s="105">
        <f t="shared" si="8"/>
        <v>3138</v>
      </c>
      <c r="C305" s="35">
        <v>3311</v>
      </c>
      <c r="D305" s="34">
        <f t="shared" si="11"/>
        <v>3138</v>
      </c>
      <c r="E305" s="36">
        <v>45114</v>
      </c>
      <c r="F305" s="37">
        <v>3144.1</v>
      </c>
      <c r="G305" s="26">
        <v>45115</v>
      </c>
      <c r="H305" s="76">
        <f t="shared" si="12"/>
        <v>6.0999999999999091</v>
      </c>
      <c r="I305" s="5">
        <f t="shared" si="13"/>
        <v>0</v>
      </c>
      <c r="L305" s="33"/>
      <c r="M305" s="262">
        <v>45113</v>
      </c>
      <c r="N305" s="34">
        <f t="shared" si="9"/>
        <v>218</v>
      </c>
      <c r="O305" s="37">
        <v>0</v>
      </c>
      <c r="P305" s="35">
        <v>218</v>
      </c>
      <c r="Q305" s="40">
        <f t="shared" si="10"/>
        <v>0</v>
      </c>
      <c r="R305" s="41"/>
    </row>
    <row r="306" spans="1:18" ht="15.6" x14ac:dyDescent="0.3">
      <c r="A306" s="5"/>
      <c r="B306" s="105">
        <f t="shared" si="8"/>
        <v>3144.1</v>
      </c>
      <c r="C306" s="35">
        <v>3312</v>
      </c>
      <c r="D306" s="34">
        <f t="shared" si="11"/>
        <v>3144.1</v>
      </c>
      <c r="E306" s="36">
        <v>45115</v>
      </c>
      <c r="F306" s="37">
        <v>3145</v>
      </c>
      <c r="G306" s="26">
        <v>45116</v>
      </c>
      <c r="H306" s="76">
        <f t="shared" si="12"/>
        <v>0.90000000000009095</v>
      </c>
      <c r="I306" s="5">
        <f t="shared" si="13"/>
        <v>1</v>
      </c>
      <c r="L306" s="33"/>
      <c r="M306" s="262">
        <v>45114</v>
      </c>
      <c r="N306" s="34">
        <f t="shared" si="9"/>
        <v>218</v>
      </c>
      <c r="O306" s="37">
        <v>0</v>
      </c>
      <c r="P306" s="35">
        <v>181</v>
      </c>
      <c r="Q306" s="40">
        <f t="shared" si="10"/>
        <v>37</v>
      </c>
      <c r="R306" s="41"/>
    </row>
    <row r="307" spans="1:18" ht="15.6" x14ac:dyDescent="0.3">
      <c r="A307" s="5"/>
      <c r="B307" s="105">
        <f t="shared" si="8"/>
        <v>3145</v>
      </c>
      <c r="C307" s="35">
        <v>3314</v>
      </c>
      <c r="D307" s="34">
        <f t="shared" si="11"/>
        <v>3145</v>
      </c>
      <c r="E307" s="36">
        <v>45116</v>
      </c>
      <c r="F307" s="37">
        <v>3145.1</v>
      </c>
      <c r="G307" s="26">
        <v>45117</v>
      </c>
      <c r="H307" s="76">
        <f t="shared" si="12"/>
        <v>9.9999999999909051E-2</v>
      </c>
      <c r="I307" s="5">
        <f t="shared" si="13"/>
        <v>2</v>
      </c>
      <c r="L307" s="33"/>
      <c r="M307" s="262">
        <v>45115</v>
      </c>
      <c r="N307" s="34">
        <f t="shared" si="9"/>
        <v>181</v>
      </c>
      <c r="O307" s="37">
        <v>0</v>
      </c>
      <c r="P307" s="35">
        <v>181</v>
      </c>
      <c r="Q307" s="40">
        <f t="shared" si="10"/>
        <v>0</v>
      </c>
      <c r="R307" s="41"/>
    </row>
    <row r="308" spans="1:18" ht="15.6" x14ac:dyDescent="0.3">
      <c r="A308" s="5"/>
      <c r="B308" s="105">
        <f t="shared" si="8"/>
        <v>3145.1</v>
      </c>
      <c r="C308" s="35">
        <v>3317</v>
      </c>
      <c r="D308" s="34">
        <f t="shared" si="11"/>
        <v>3145.1</v>
      </c>
      <c r="E308" s="36">
        <v>45117</v>
      </c>
      <c r="F308" s="37">
        <v>3145.1</v>
      </c>
      <c r="G308" s="26">
        <v>45118</v>
      </c>
      <c r="H308" s="76">
        <f t="shared" si="12"/>
        <v>0</v>
      </c>
      <c r="I308" s="5">
        <f t="shared" si="13"/>
        <v>3</v>
      </c>
      <c r="L308" s="33"/>
      <c r="M308" s="262">
        <v>45116</v>
      </c>
      <c r="N308" s="34">
        <f t="shared" si="9"/>
        <v>181</v>
      </c>
      <c r="O308" s="37">
        <v>0</v>
      </c>
      <c r="P308" s="35">
        <v>181</v>
      </c>
      <c r="Q308" s="40">
        <f t="shared" si="10"/>
        <v>0</v>
      </c>
      <c r="R308" s="41"/>
    </row>
    <row r="309" spans="1:18" ht="15.6" x14ac:dyDescent="0.3">
      <c r="A309" s="5"/>
      <c r="B309" s="105">
        <f t="shared" si="8"/>
        <v>3145.1</v>
      </c>
      <c r="C309" s="35">
        <v>3318</v>
      </c>
      <c r="D309" s="34">
        <f t="shared" si="11"/>
        <v>3145.1</v>
      </c>
      <c r="E309" s="36">
        <v>45118</v>
      </c>
      <c r="F309" s="37">
        <v>3145.1</v>
      </c>
      <c r="G309" s="26">
        <v>45119</v>
      </c>
      <c r="H309" s="76">
        <f t="shared" si="12"/>
        <v>0</v>
      </c>
      <c r="I309" s="5">
        <f t="shared" si="13"/>
        <v>1</v>
      </c>
      <c r="L309" s="33"/>
      <c r="M309" s="262">
        <v>45117</v>
      </c>
      <c r="N309" s="34">
        <f t="shared" si="9"/>
        <v>181</v>
      </c>
      <c r="O309" s="37">
        <v>0</v>
      </c>
      <c r="P309" s="35">
        <v>131</v>
      </c>
      <c r="Q309" s="40">
        <f t="shared" si="10"/>
        <v>50</v>
      </c>
      <c r="R309" s="41"/>
    </row>
    <row r="310" spans="1:18" ht="15.6" x14ac:dyDescent="0.3">
      <c r="A310" s="5"/>
      <c r="B310" s="105">
        <f t="shared" si="8"/>
        <v>3145.1</v>
      </c>
      <c r="C310" s="35">
        <v>3318</v>
      </c>
      <c r="D310" s="34">
        <f t="shared" si="11"/>
        <v>3145.1</v>
      </c>
      <c r="E310" s="36">
        <v>45119</v>
      </c>
      <c r="F310" s="37">
        <v>3145.2</v>
      </c>
      <c r="G310" s="26">
        <v>45120</v>
      </c>
      <c r="H310" s="76">
        <f t="shared" si="12"/>
        <v>9.9999999999909051E-2</v>
      </c>
      <c r="I310" s="5">
        <f t="shared" si="13"/>
        <v>0</v>
      </c>
      <c r="L310" s="33"/>
      <c r="M310" s="262">
        <v>45118</v>
      </c>
      <c r="N310" s="34">
        <f t="shared" si="9"/>
        <v>131</v>
      </c>
      <c r="O310" s="37">
        <v>0</v>
      </c>
      <c r="P310" s="35">
        <v>131</v>
      </c>
      <c r="Q310" s="40">
        <f t="shared" si="10"/>
        <v>0</v>
      </c>
      <c r="R310" s="41"/>
    </row>
    <row r="311" spans="1:18" ht="15.6" x14ac:dyDescent="0.3">
      <c r="A311" s="5"/>
      <c r="B311" s="105">
        <f t="shared" si="8"/>
        <v>3145.2</v>
      </c>
      <c r="C311" s="35">
        <v>3318</v>
      </c>
      <c r="D311" s="34">
        <f t="shared" si="11"/>
        <v>3145.2</v>
      </c>
      <c r="E311" s="36">
        <v>45120</v>
      </c>
      <c r="F311" s="37">
        <v>3145.2</v>
      </c>
      <c r="G311" s="26">
        <v>45121</v>
      </c>
      <c r="H311" s="76">
        <f t="shared" si="12"/>
        <v>0</v>
      </c>
      <c r="I311" s="5">
        <f t="shared" si="13"/>
        <v>0</v>
      </c>
      <c r="L311" s="33"/>
      <c r="M311" s="262">
        <v>45119</v>
      </c>
      <c r="N311" s="34">
        <f t="shared" si="9"/>
        <v>131</v>
      </c>
      <c r="O311" s="37">
        <v>0</v>
      </c>
      <c r="P311" s="35">
        <v>131</v>
      </c>
      <c r="Q311" s="40">
        <f t="shared" si="10"/>
        <v>0</v>
      </c>
      <c r="R311" s="41"/>
    </row>
    <row r="312" spans="1:18" ht="15.6" x14ac:dyDescent="0.3">
      <c r="A312" s="5"/>
      <c r="B312" s="105">
        <f t="shared" si="8"/>
        <v>3145.2</v>
      </c>
      <c r="C312" s="35">
        <v>3318</v>
      </c>
      <c r="D312" s="34">
        <f t="shared" si="11"/>
        <v>3145.2</v>
      </c>
      <c r="E312" s="36">
        <v>45121</v>
      </c>
      <c r="F312" s="37">
        <v>3145.2</v>
      </c>
      <c r="G312" s="26">
        <v>45122</v>
      </c>
      <c r="H312" s="76">
        <f t="shared" si="12"/>
        <v>0</v>
      </c>
      <c r="I312" s="5">
        <f t="shared" si="13"/>
        <v>0</v>
      </c>
      <c r="L312" s="33"/>
      <c r="M312" s="262">
        <v>45120</v>
      </c>
      <c r="N312" s="34">
        <f t="shared" si="9"/>
        <v>131</v>
      </c>
      <c r="O312" s="37">
        <v>0</v>
      </c>
      <c r="P312" s="35">
        <v>131</v>
      </c>
      <c r="Q312" s="40">
        <f t="shared" si="10"/>
        <v>0</v>
      </c>
      <c r="R312" s="41"/>
    </row>
    <row r="313" spans="1:18" ht="15.6" x14ac:dyDescent="0.3">
      <c r="A313" s="5"/>
      <c r="B313" s="105">
        <f t="shared" si="8"/>
        <v>3145.2</v>
      </c>
      <c r="C313" s="35">
        <v>3319</v>
      </c>
      <c r="D313" s="34">
        <f t="shared" si="11"/>
        <v>3145.2</v>
      </c>
      <c r="E313" s="36">
        <v>45122</v>
      </c>
      <c r="F313" s="37">
        <v>3145.3</v>
      </c>
      <c r="G313" s="26">
        <v>45123</v>
      </c>
      <c r="H313" s="76">
        <f t="shared" si="12"/>
        <v>0.1000000000003638</v>
      </c>
      <c r="I313" s="5">
        <f t="shared" si="13"/>
        <v>1</v>
      </c>
      <c r="L313" s="33"/>
      <c r="M313" s="262">
        <v>45121</v>
      </c>
      <c r="N313" s="34">
        <f t="shared" si="9"/>
        <v>131</v>
      </c>
      <c r="O313" s="37">
        <v>0</v>
      </c>
      <c r="P313" s="35">
        <v>131</v>
      </c>
      <c r="Q313" s="40">
        <f t="shared" si="10"/>
        <v>0</v>
      </c>
      <c r="R313" s="41"/>
    </row>
    <row r="314" spans="1:18" ht="15.6" x14ac:dyDescent="0.3">
      <c r="A314" s="5"/>
      <c r="B314" s="105">
        <f t="shared" si="8"/>
        <v>3145.3</v>
      </c>
      <c r="C314" s="35">
        <v>3319</v>
      </c>
      <c r="D314" s="34">
        <f t="shared" si="11"/>
        <v>3145.3</v>
      </c>
      <c r="E314" s="36">
        <v>45123</v>
      </c>
      <c r="F314" s="37">
        <v>3145.3</v>
      </c>
      <c r="G314" s="26">
        <v>45124</v>
      </c>
      <c r="H314" s="76">
        <f t="shared" si="12"/>
        <v>0</v>
      </c>
      <c r="I314" s="5">
        <f t="shared" si="13"/>
        <v>0</v>
      </c>
      <c r="L314" s="33"/>
      <c r="M314" s="262">
        <v>45122</v>
      </c>
      <c r="N314" s="34">
        <f t="shared" si="9"/>
        <v>131</v>
      </c>
      <c r="O314" s="37">
        <v>0</v>
      </c>
      <c r="P314" s="35">
        <v>131</v>
      </c>
      <c r="Q314" s="40">
        <f t="shared" si="10"/>
        <v>0</v>
      </c>
      <c r="R314" s="41"/>
    </row>
    <row r="315" spans="1:18" ht="15.6" x14ac:dyDescent="0.3">
      <c r="A315" s="5"/>
      <c r="B315" s="105">
        <f t="shared" si="8"/>
        <v>3145.3</v>
      </c>
      <c r="C315" s="35">
        <v>3320</v>
      </c>
      <c r="D315" s="34">
        <f t="shared" si="11"/>
        <v>3145.3</v>
      </c>
      <c r="E315" s="36">
        <v>45124</v>
      </c>
      <c r="F315" s="37">
        <v>3145.3</v>
      </c>
      <c r="G315" s="26">
        <v>45125</v>
      </c>
      <c r="H315" s="76">
        <f t="shared" si="12"/>
        <v>0</v>
      </c>
      <c r="I315" s="5">
        <f t="shared" si="13"/>
        <v>1</v>
      </c>
      <c r="L315" s="33"/>
      <c r="M315" s="262">
        <v>45123</v>
      </c>
      <c r="N315" s="34">
        <f t="shared" si="9"/>
        <v>131</v>
      </c>
      <c r="O315" s="37">
        <v>0</v>
      </c>
      <c r="P315" s="35">
        <v>131</v>
      </c>
      <c r="Q315" s="40">
        <f t="shared" si="10"/>
        <v>0</v>
      </c>
      <c r="R315" s="41"/>
    </row>
    <row r="316" spans="1:18" ht="15.6" x14ac:dyDescent="0.3">
      <c r="A316" s="5"/>
      <c r="B316" s="105">
        <f t="shared" si="8"/>
        <v>3145.3</v>
      </c>
      <c r="C316" s="35">
        <v>3320</v>
      </c>
      <c r="D316" s="34">
        <f t="shared" si="11"/>
        <v>3145.3</v>
      </c>
      <c r="E316" s="36">
        <v>45125</v>
      </c>
      <c r="F316" s="37">
        <v>3145.3</v>
      </c>
      <c r="G316" s="26">
        <v>45126</v>
      </c>
      <c r="H316" s="76">
        <f t="shared" si="12"/>
        <v>0</v>
      </c>
      <c r="I316" s="5">
        <f t="shared" si="13"/>
        <v>0</v>
      </c>
      <c r="L316" s="33"/>
      <c r="M316" s="262">
        <v>45124</v>
      </c>
      <c r="N316" s="34">
        <f t="shared" si="9"/>
        <v>131</v>
      </c>
      <c r="O316" s="37">
        <v>0</v>
      </c>
      <c r="P316" s="35">
        <v>131</v>
      </c>
      <c r="Q316" s="40">
        <f t="shared" si="10"/>
        <v>0</v>
      </c>
      <c r="R316" s="41"/>
    </row>
    <row r="317" spans="1:18" ht="15.6" x14ac:dyDescent="0.3">
      <c r="A317" s="5"/>
      <c r="B317" s="105">
        <f t="shared" si="8"/>
        <v>3145.3</v>
      </c>
      <c r="C317" s="35">
        <v>3320</v>
      </c>
      <c r="D317" s="34">
        <f t="shared" si="11"/>
        <v>3145.3</v>
      </c>
      <c r="E317" s="36">
        <v>45126</v>
      </c>
      <c r="F317" s="37">
        <v>3145.3</v>
      </c>
      <c r="G317" s="26">
        <v>45127</v>
      </c>
      <c r="H317" s="76">
        <f t="shared" si="12"/>
        <v>0</v>
      </c>
      <c r="I317" s="5">
        <f t="shared" si="13"/>
        <v>0</v>
      </c>
      <c r="L317" s="33"/>
      <c r="M317" s="262">
        <v>45125</v>
      </c>
      <c r="N317" s="34">
        <f t="shared" si="9"/>
        <v>131</v>
      </c>
      <c r="O317" s="37">
        <v>0</v>
      </c>
      <c r="P317" s="35">
        <v>131</v>
      </c>
      <c r="Q317" s="40">
        <f t="shared" si="10"/>
        <v>0</v>
      </c>
      <c r="R317" s="41"/>
    </row>
    <row r="318" spans="1:18" ht="15.6" x14ac:dyDescent="0.3">
      <c r="A318" s="5"/>
      <c r="B318" s="105">
        <f t="shared" si="8"/>
        <v>3145.3</v>
      </c>
      <c r="C318" s="35">
        <v>3320</v>
      </c>
      <c r="D318" s="34">
        <f t="shared" si="11"/>
        <v>3145.3</v>
      </c>
      <c r="E318" s="36">
        <v>45127</v>
      </c>
      <c r="F318" s="37">
        <v>3146.5</v>
      </c>
      <c r="G318" s="26">
        <v>45128</v>
      </c>
      <c r="H318" s="76">
        <f t="shared" si="12"/>
        <v>1.1999999999998181</v>
      </c>
      <c r="I318" s="5">
        <f t="shared" si="13"/>
        <v>0</v>
      </c>
      <c r="L318" s="33"/>
      <c r="M318" s="262">
        <v>45126</v>
      </c>
      <c r="N318" s="34">
        <f t="shared" si="9"/>
        <v>131</v>
      </c>
      <c r="O318" s="37">
        <v>0</v>
      </c>
      <c r="P318" s="35">
        <v>131</v>
      </c>
      <c r="Q318" s="40">
        <f t="shared" si="10"/>
        <v>0</v>
      </c>
      <c r="R318" s="41"/>
    </row>
    <row r="319" spans="1:18" ht="15.6" x14ac:dyDescent="0.3">
      <c r="A319" s="5"/>
      <c r="B319" s="105">
        <f t="shared" si="8"/>
        <v>3146.5</v>
      </c>
      <c r="C319" s="35">
        <v>3322</v>
      </c>
      <c r="D319" s="34">
        <f t="shared" si="11"/>
        <v>3146.5</v>
      </c>
      <c r="E319" s="36">
        <v>45128</v>
      </c>
      <c r="F319" s="37">
        <v>3146.5</v>
      </c>
      <c r="G319" s="26">
        <v>45129</v>
      </c>
      <c r="H319" s="76">
        <f t="shared" si="12"/>
        <v>0</v>
      </c>
      <c r="I319" s="5">
        <f t="shared" si="13"/>
        <v>2</v>
      </c>
      <c r="L319" s="33"/>
      <c r="M319" s="262">
        <v>45127</v>
      </c>
      <c r="N319" s="34">
        <f t="shared" si="9"/>
        <v>131</v>
      </c>
      <c r="O319" s="37">
        <v>0</v>
      </c>
      <c r="P319" s="35">
        <v>131</v>
      </c>
      <c r="Q319" s="40">
        <f t="shared" si="10"/>
        <v>0</v>
      </c>
      <c r="R319" s="41"/>
    </row>
    <row r="320" spans="1:18" ht="15.6" x14ac:dyDescent="0.3">
      <c r="A320" s="5"/>
      <c r="B320" s="105">
        <f t="shared" si="8"/>
        <v>3146.5</v>
      </c>
      <c r="C320" s="35">
        <v>3322</v>
      </c>
      <c r="D320" s="34">
        <f t="shared" si="11"/>
        <v>3146.5</v>
      </c>
      <c r="E320" s="36">
        <v>45129</v>
      </c>
      <c r="F320" s="37">
        <v>3154.3</v>
      </c>
      <c r="G320" s="26">
        <v>45130</v>
      </c>
      <c r="H320" s="76">
        <f t="shared" si="12"/>
        <v>7.8000000000001819</v>
      </c>
      <c r="I320" s="5">
        <f t="shared" si="13"/>
        <v>0</v>
      </c>
      <c r="L320" s="33"/>
      <c r="M320" s="262">
        <v>45128</v>
      </c>
      <c r="N320" s="34">
        <f t="shared" si="9"/>
        <v>131</v>
      </c>
      <c r="O320" s="37">
        <v>0</v>
      </c>
      <c r="P320" s="35">
        <v>131</v>
      </c>
      <c r="Q320" s="40">
        <f t="shared" si="10"/>
        <v>0</v>
      </c>
      <c r="R320" s="41"/>
    </row>
    <row r="321" spans="1:18" ht="15.6" x14ac:dyDescent="0.3">
      <c r="A321" s="5"/>
      <c r="B321" s="105">
        <f t="shared" si="8"/>
        <v>3154.3</v>
      </c>
      <c r="C321" s="35">
        <v>3323</v>
      </c>
      <c r="D321" s="34">
        <f t="shared" si="11"/>
        <v>3154.3</v>
      </c>
      <c r="E321" s="36">
        <v>45130</v>
      </c>
      <c r="F321" s="37">
        <v>3155.7</v>
      </c>
      <c r="G321" s="26">
        <v>45131</v>
      </c>
      <c r="H321" s="76">
        <f t="shared" si="12"/>
        <v>1.3999999999996362</v>
      </c>
      <c r="I321" s="5">
        <f t="shared" si="13"/>
        <v>1</v>
      </c>
      <c r="L321" s="33"/>
      <c r="M321" s="262">
        <v>45129</v>
      </c>
      <c r="N321" s="34">
        <f t="shared" si="9"/>
        <v>131</v>
      </c>
      <c r="O321" s="37">
        <v>0</v>
      </c>
      <c r="P321" s="35">
        <v>106</v>
      </c>
      <c r="Q321" s="40">
        <f t="shared" si="10"/>
        <v>25</v>
      </c>
      <c r="R321" s="41"/>
    </row>
    <row r="322" spans="1:18" ht="15.6" x14ac:dyDescent="0.3">
      <c r="A322" s="5"/>
      <c r="B322" s="105">
        <f t="shared" si="8"/>
        <v>3155.7</v>
      </c>
      <c r="C322" s="35">
        <v>3325</v>
      </c>
      <c r="D322" s="34">
        <f t="shared" si="11"/>
        <v>3155.7</v>
      </c>
      <c r="E322" s="36">
        <v>45131</v>
      </c>
      <c r="F322" s="37">
        <v>3155.7</v>
      </c>
      <c r="G322" s="26">
        <v>45132</v>
      </c>
      <c r="H322" s="76">
        <f t="shared" si="12"/>
        <v>0</v>
      </c>
      <c r="I322" s="5">
        <f t="shared" si="13"/>
        <v>2</v>
      </c>
      <c r="L322" s="33"/>
      <c r="M322" s="262">
        <v>45130</v>
      </c>
      <c r="N322" s="34">
        <f t="shared" si="9"/>
        <v>106</v>
      </c>
      <c r="O322" s="37">
        <v>0</v>
      </c>
      <c r="P322" s="35">
        <v>106</v>
      </c>
      <c r="Q322" s="40">
        <f t="shared" si="10"/>
        <v>0</v>
      </c>
      <c r="R322" s="41"/>
    </row>
    <row r="323" spans="1:18" ht="15.6" x14ac:dyDescent="0.3">
      <c r="A323" s="5"/>
      <c r="B323" s="105">
        <f t="shared" si="8"/>
        <v>3155.7</v>
      </c>
      <c r="C323" s="35">
        <v>3326</v>
      </c>
      <c r="D323" s="34">
        <f t="shared" si="11"/>
        <v>3155.7</v>
      </c>
      <c r="E323" s="36">
        <v>45132</v>
      </c>
      <c r="F323" s="37">
        <v>3155.7</v>
      </c>
      <c r="G323" s="26">
        <v>45133</v>
      </c>
      <c r="H323" s="76">
        <f t="shared" si="12"/>
        <v>0</v>
      </c>
      <c r="I323" s="5">
        <f t="shared" si="13"/>
        <v>1</v>
      </c>
      <c r="L323" s="33"/>
      <c r="M323" s="262">
        <v>45131</v>
      </c>
      <c r="N323" s="34">
        <f t="shared" si="9"/>
        <v>106</v>
      </c>
      <c r="O323" s="37">
        <v>0</v>
      </c>
      <c r="P323" s="35">
        <v>106</v>
      </c>
      <c r="Q323" s="40">
        <f t="shared" si="10"/>
        <v>0</v>
      </c>
      <c r="R323" s="41"/>
    </row>
    <row r="324" spans="1:18" ht="15.6" x14ac:dyDescent="0.3">
      <c r="A324" s="5"/>
      <c r="B324" s="105">
        <f t="shared" si="8"/>
        <v>3155.7</v>
      </c>
      <c r="C324" s="35">
        <v>3326</v>
      </c>
      <c r="D324" s="34">
        <f t="shared" si="11"/>
        <v>3155.7</v>
      </c>
      <c r="E324" s="36">
        <v>45133</v>
      </c>
      <c r="F324" s="37">
        <v>3155.8</v>
      </c>
      <c r="G324" s="26">
        <v>45134</v>
      </c>
      <c r="H324" s="76">
        <f t="shared" si="12"/>
        <v>0.1000000000003638</v>
      </c>
      <c r="I324" s="5">
        <f t="shared" si="13"/>
        <v>0</v>
      </c>
      <c r="L324" s="33"/>
      <c r="M324" s="262">
        <v>45132</v>
      </c>
      <c r="N324" s="34">
        <f t="shared" si="9"/>
        <v>106</v>
      </c>
      <c r="O324" s="37">
        <v>0</v>
      </c>
      <c r="P324" s="35">
        <v>106</v>
      </c>
      <c r="Q324" s="40">
        <f t="shared" si="10"/>
        <v>0</v>
      </c>
      <c r="R324" s="41"/>
    </row>
    <row r="325" spans="1:18" ht="15.6" x14ac:dyDescent="0.3">
      <c r="A325" s="5"/>
      <c r="B325" s="105">
        <f t="shared" si="8"/>
        <v>3155.8</v>
      </c>
      <c r="C325" s="35">
        <v>3327</v>
      </c>
      <c r="D325" s="34">
        <f t="shared" si="11"/>
        <v>3155.8</v>
      </c>
      <c r="E325" s="36">
        <v>45134</v>
      </c>
      <c r="F325" s="37">
        <v>3156.1</v>
      </c>
      <c r="G325" s="26">
        <v>45135</v>
      </c>
      <c r="H325" s="76">
        <f t="shared" si="12"/>
        <v>0.29999999999972715</v>
      </c>
      <c r="I325" s="5">
        <f t="shared" si="13"/>
        <v>1</v>
      </c>
      <c r="L325" s="33"/>
      <c r="M325" s="262">
        <v>45133</v>
      </c>
      <c r="N325" s="34">
        <f t="shared" si="9"/>
        <v>106</v>
      </c>
      <c r="O325" s="37">
        <v>0</v>
      </c>
      <c r="P325" s="35">
        <v>106</v>
      </c>
      <c r="Q325" s="40">
        <f t="shared" si="10"/>
        <v>0</v>
      </c>
      <c r="R325" s="41"/>
    </row>
    <row r="326" spans="1:18" ht="15.6" x14ac:dyDescent="0.3">
      <c r="A326" s="5"/>
      <c r="B326" s="105">
        <f t="shared" si="8"/>
        <v>3156.1</v>
      </c>
      <c r="C326" s="35">
        <v>3338</v>
      </c>
      <c r="D326" s="34">
        <f t="shared" si="11"/>
        <v>3156.1</v>
      </c>
      <c r="E326" s="36">
        <v>45135</v>
      </c>
      <c r="F326" s="37">
        <v>3156.1</v>
      </c>
      <c r="G326" s="26">
        <v>45136</v>
      </c>
      <c r="H326" s="76">
        <f t="shared" si="12"/>
        <v>0</v>
      </c>
      <c r="I326" s="5">
        <f t="shared" si="13"/>
        <v>11</v>
      </c>
      <c r="L326" s="33"/>
      <c r="M326" s="262">
        <v>45134</v>
      </c>
      <c r="N326" s="34">
        <f t="shared" si="9"/>
        <v>106</v>
      </c>
      <c r="O326" s="37">
        <v>0</v>
      </c>
      <c r="P326" s="35">
        <v>106</v>
      </c>
      <c r="Q326" s="40">
        <f t="shared" si="10"/>
        <v>0</v>
      </c>
      <c r="R326" s="41"/>
    </row>
    <row r="327" spans="1:18" ht="15.6" x14ac:dyDescent="0.3">
      <c r="A327" s="5"/>
      <c r="B327" s="105">
        <f t="shared" si="8"/>
        <v>3156.1</v>
      </c>
      <c r="C327" s="35">
        <v>3338</v>
      </c>
      <c r="D327" s="34">
        <f t="shared" si="11"/>
        <v>3156.1</v>
      </c>
      <c r="E327" s="36">
        <v>45136</v>
      </c>
      <c r="F327" s="37">
        <v>3156.1</v>
      </c>
      <c r="G327" s="26">
        <v>45137</v>
      </c>
      <c r="H327" s="76">
        <f t="shared" si="12"/>
        <v>0</v>
      </c>
      <c r="I327" s="5">
        <f t="shared" si="13"/>
        <v>0</v>
      </c>
      <c r="L327" s="33"/>
      <c r="M327" s="262">
        <v>45135</v>
      </c>
      <c r="N327" s="34">
        <f t="shared" si="9"/>
        <v>106</v>
      </c>
      <c r="O327" s="37">
        <v>0</v>
      </c>
      <c r="P327" s="35">
        <v>106</v>
      </c>
      <c r="Q327" s="40">
        <f t="shared" si="10"/>
        <v>0</v>
      </c>
      <c r="R327" s="41"/>
    </row>
    <row r="328" spans="1:18" ht="15.6" x14ac:dyDescent="0.3">
      <c r="A328" s="5"/>
      <c r="B328" s="105">
        <f t="shared" si="8"/>
        <v>3156.1</v>
      </c>
      <c r="C328" s="35">
        <v>3338</v>
      </c>
      <c r="D328" s="34">
        <f t="shared" si="11"/>
        <v>3156.1</v>
      </c>
      <c r="E328" s="36">
        <v>45137</v>
      </c>
      <c r="F328" s="37">
        <v>3157</v>
      </c>
      <c r="G328" s="26">
        <v>45138</v>
      </c>
      <c r="H328" s="76">
        <f t="shared" si="12"/>
        <v>0.90000000000009095</v>
      </c>
      <c r="I328" s="5">
        <f t="shared" si="13"/>
        <v>0</v>
      </c>
      <c r="L328" s="33"/>
      <c r="M328" s="262">
        <v>45136</v>
      </c>
      <c r="N328" s="34">
        <f t="shared" si="9"/>
        <v>106</v>
      </c>
      <c r="O328" s="37">
        <v>0</v>
      </c>
      <c r="P328" s="35">
        <v>106</v>
      </c>
      <c r="Q328" s="40">
        <f t="shared" si="10"/>
        <v>0</v>
      </c>
      <c r="R328" s="41"/>
    </row>
    <row r="329" spans="1:18" ht="15.6" x14ac:dyDescent="0.3">
      <c r="A329" s="5"/>
      <c r="B329" s="105">
        <f t="shared" si="8"/>
        <v>3157</v>
      </c>
      <c r="C329" s="35">
        <v>3341</v>
      </c>
      <c r="D329" s="34">
        <f t="shared" si="11"/>
        <v>3157</v>
      </c>
      <c r="E329" s="36">
        <v>45138</v>
      </c>
      <c r="F329" s="37">
        <v>3157.2</v>
      </c>
      <c r="G329" s="26">
        <v>45139</v>
      </c>
      <c r="H329" s="76">
        <f t="shared" si="12"/>
        <v>0.1999999999998181</v>
      </c>
      <c r="I329" s="5">
        <f t="shared" si="13"/>
        <v>3</v>
      </c>
      <c r="L329" s="33"/>
      <c r="M329" s="262">
        <v>45137</v>
      </c>
      <c r="N329" s="34">
        <f t="shared" si="9"/>
        <v>106</v>
      </c>
      <c r="O329" s="37">
        <v>0</v>
      </c>
      <c r="P329" s="35">
        <v>106</v>
      </c>
      <c r="Q329" s="40">
        <f t="shared" si="10"/>
        <v>0</v>
      </c>
      <c r="R329" s="41"/>
    </row>
    <row r="330" spans="1:18" ht="15.6" x14ac:dyDescent="0.3">
      <c r="A330" s="5"/>
      <c r="B330" s="105">
        <f t="shared" si="8"/>
        <v>3157.2</v>
      </c>
      <c r="C330" s="35">
        <v>3342</v>
      </c>
      <c r="D330" s="34">
        <f t="shared" si="11"/>
        <v>3157.2</v>
      </c>
      <c r="E330" s="36">
        <v>45139</v>
      </c>
      <c r="F330" s="37">
        <v>3157.2</v>
      </c>
      <c r="G330" s="26">
        <v>45140</v>
      </c>
      <c r="H330" s="76">
        <f t="shared" si="12"/>
        <v>0</v>
      </c>
      <c r="I330" s="5">
        <f t="shared" si="13"/>
        <v>1</v>
      </c>
      <c r="L330" s="33"/>
      <c r="M330" s="262">
        <v>45138</v>
      </c>
      <c r="N330" s="34">
        <f t="shared" si="9"/>
        <v>106</v>
      </c>
      <c r="O330" s="37">
        <v>0</v>
      </c>
      <c r="P330" s="35">
        <v>87</v>
      </c>
      <c r="Q330" s="40">
        <f t="shared" si="10"/>
        <v>19</v>
      </c>
      <c r="R330" s="41"/>
    </row>
    <row r="331" spans="1:18" ht="15.6" x14ac:dyDescent="0.3">
      <c r="A331" s="5"/>
      <c r="B331" s="105">
        <f t="shared" si="8"/>
        <v>3157.2</v>
      </c>
      <c r="C331" s="35">
        <v>3342</v>
      </c>
      <c r="D331" s="34">
        <f t="shared" si="11"/>
        <v>3157.2</v>
      </c>
      <c r="E331" s="36">
        <v>45140</v>
      </c>
      <c r="F331" s="37">
        <v>3157.2</v>
      </c>
      <c r="G331" s="26">
        <v>45141</v>
      </c>
      <c r="H331" s="76">
        <f t="shared" si="12"/>
        <v>0</v>
      </c>
      <c r="I331" s="5">
        <f t="shared" si="13"/>
        <v>0</v>
      </c>
      <c r="L331" s="33"/>
      <c r="M331" s="262">
        <v>45139</v>
      </c>
      <c r="N331" s="34">
        <f t="shared" si="9"/>
        <v>87</v>
      </c>
      <c r="O331" s="37">
        <v>0</v>
      </c>
      <c r="P331" s="35">
        <v>87</v>
      </c>
      <c r="Q331" s="40">
        <f t="shared" si="10"/>
        <v>0</v>
      </c>
      <c r="R331" s="41"/>
    </row>
    <row r="332" spans="1:18" ht="15.6" x14ac:dyDescent="0.3">
      <c r="A332" s="5"/>
      <c r="B332" s="105">
        <f t="shared" si="8"/>
        <v>3157.2</v>
      </c>
      <c r="C332" s="35">
        <v>3343</v>
      </c>
      <c r="D332" s="34">
        <f t="shared" si="11"/>
        <v>3157.2</v>
      </c>
      <c r="E332" s="36">
        <v>45141</v>
      </c>
      <c r="F332" s="37">
        <v>3157.2</v>
      </c>
      <c r="G332" s="26">
        <v>45142</v>
      </c>
      <c r="H332" s="76">
        <f t="shared" si="12"/>
        <v>0</v>
      </c>
      <c r="I332" s="5">
        <f t="shared" si="13"/>
        <v>1</v>
      </c>
      <c r="L332" s="33"/>
      <c r="M332" s="262">
        <v>45140</v>
      </c>
      <c r="N332" s="34">
        <f t="shared" si="9"/>
        <v>87</v>
      </c>
      <c r="O332" s="37">
        <v>0</v>
      </c>
      <c r="P332" s="35">
        <v>87</v>
      </c>
      <c r="Q332" s="40">
        <f t="shared" si="10"/>
        <v>0</v>
      </c>
      <c r="R332" s="41"/>
    </row>
    <row r="333" spans="1:18" ht="15.6" x14ac:dyDescent="0.3">
      <c r="A333" s="5"/>
      <c r="B333" s="105">
        <f t="shared" si="8"/>
        <v>3157.2</v>
      </c>
      <c r="C333" s="35">
        <v>3343</v>
      </c>
      <c r="D333" s="34">
        <f t="shared" si="11"/>
        <v>3157.2</v>
      </c>
      <c r="E333" s="36">
        <v>45142</v>
      </c>
      <c r="F333" s="37">
        <v>3157.3</v>
      </c>
      <c r="G333" s="26">
        <v>45143</v>
      </c>
      <c r="H333" s="76">
        <f t="shared" si="12"/>
        <v>0.1000000000003638</v>
      </c>
      <c r="I333" s="5">
        <f t="shared" si="13"/>
        <v>0</v>
      </c>
      <c r="L333" s="33"/>
      <c r="M333" s="262">
        <v>45141</v>
      </c>
      <c r="N333" s="34">
        <f t="shared" si="9"/>
        <v>87</v>
      </c>
      <c r="O333" s="37">
        <v>0</v>
      </c>
      <c r="P333" s="35">
        <v>87</v>
      </c>
      <c r="Q333" s="40">
        <f t="shared" si="10"/>
        <v>0</v>
      </c>
      <c r="R333" s="41"/>
    </row>
    <row r="334" spans="1:18" ht="15.6" x14ac:dyDescent="0.3">
      <c r="A334" s="5"/>
      <c r="B334" s="105">
        <f t="shared" si="8"/>
        <v>3157.3</v>
      </c>
      <c r="C334" s="35">
        <v>3344</v>
      </c>
      <c r="D334" s="34">
        <f t="shared" si="11"/>
        <v>3157.3</v>
      </c>
      <c r="E334" s="36">
        <v>45143</v>
      </c>
      <c r="F334" s="37">
        <v>3158.2</v>
      </c>
      <c r="G334" s="26">
        <v>45144</v>
      </c>
      <c r="H334" s="76">
        <f t="shared" si="12"/>
        <v>0.8999999999996362</v>
      </c>
      <c r="I334" s="5">
        <f t="shared" si="13"/>
        <v>1</v>
      </c>
      <c r="L334" s="33"/>
      <c r="M334" s="262">
        <v>45142</v>
      </c>
      <c r="N334" s="34">
        <f t="shared" si="9"/>
        <v>87</v>
      </c>
      <c r="O334" s="37">
        <v>0</v>
      </c>
      <c r="P334" s="35">
        <v>87</v>
      </c>
      <c r="Q334" s="40">
        <f t="shared" si="10"/>
        <v>0</v>
      </c>
      <c r="R334" s="41"/>
    </row>
    <row r="335" spans="1:18" ht="15.6" x14ac:dyDescent="0.3">
      <c r="A335" s="5"/>
      <c r="B335" s="105">
        <f t="shared" si="8"/>
        <v>3158.2</v>
      </c>
      <c r="C335" s="35">
        <v>3345</v>
      </c>
      <c r="D335" s="34">
        <f t="shared" si="11"/>
        <v>3158.2</v>
      </c>
      <c r="E335" s="36">
        <v>45144</v>
      </c>
      <c r="F335" s="37">
        <v>3158.2</v>
      </c>
      <c r="G335" s="26">
        <v>45145</v>
      </c>
      <c r="H335" s="76">
        <f t="shared" si="12"/>
        <v>0</v>
      </c>
      <c r="I335" s="5">
        <f t="shared" si="13"/>
        <v>1</v>
      </c>
      <c r="L335" s="33"/>
      <c r="M335" s="262">
        <v>45143</v>
      </c>
      <c r="N335" s="34">
        <f t="shared" si="9"/>
        <v>87</v>
      </c>
      <c r="O335" s="37">
        <v>0</v>
      </c>
      <c r="P335" s="35">
        <v>87</v>
      </c>
      <c r="Q335" s="40">
        <f t="shared" si="10"/>
        <v>0</v>
      </c>
      <c r="R335" s="41"/>
    </row>
    <row r="336" spans="1:18" ht="15.6" x14ac:dyDescent="0.3">
      <c r="A336" s="5"/>
      <c r="B336" s="105">
        <f t="shared" si="8"/>
        <v>3158.2</v>
      </c>
      <c r="C336" s="35">
        <v>3346</v>
      </c>
      <c r="D336" s="34">
        <f t="shared" si="11"/>
        <v>3158.2</v>
      </c>
      <c r="E336" s="36">
        <v>45145</v>
      </c>
      <c r="F336" s="37">
        <v>3164.8</v>
      </c>
      <c r="G336" s="26">
        <v>45146</v>
      </c>
      <c r="H336" s="76">
        <f t="shared" si="12"/>
        <v>6.6000000000003638</v>
      </c>
      <c r="I336" s="5">
        <f t="shared" si="13"/>
        <v>1</v>
      </c>
      <c r="L336" s="33"/>
      <c r="M336" s="262">
        <v>45144</v>
      </c>
      <c r="N336" s="34">
        <f t="shared" si="9"/>
        <v>87</v>
      </c>
      <c r="O336" s="37">
        <v>0</v>
      </c>
      <c r="P336" s="35">
        <v>87</v>
      </c>
      <c r="Q336" s="40">
        <f t="shared" si="10"/>
        <v>0</v>
      </c>
      <c r="R336" s="41"/>
    </row>
    <row r="337" spans="1:18" ht="15.6" x14ac:dyDescent="0.3">
      <c r="A337" s="5"/>
      <c r="B337" s="105">
        <f t="shared" si="8"/>
        <v>3164.8</v>
      </c>
      <c r="C337" s="35">
        <v>3357</v>
      </c>
      <c r="D337" s="34">
        <f t="shared" si="11"/>
        <v>3164.8</v>
      </c>
      <c r="E337" s="36">
        <v>45146</v>
      </c>
      <c r="F337" s="37">
        <v>3164.8</v>
      </c>
      <c r="G337" s="26">
        <v>45147</v>
      </c>
      <c r="H337" s="76">
        <f t="shared" si="12"/>
        <v>0</v>
      </c>
      <c r="I337" s="5">
        <f t="shared" si="13"/>
        <v>11</v>
      </c>
      <c r="L337" s="33"/>
      <c r="M337" s="262">
        <v>45145</v>
      </c>
      <c r="N337" s="34">
        <f t="shared" si="9"/>
        <v>87</v>
      </c>
      <c r="O337" s="37">
        <v>0</v>
      </c>
      <c r="P337" s="35">
        <v>25</v>
      </c>
      <c r="Q337" s="40">
        <f t="shared" si="10"/>
        <v>62</v>
      </c>
      <c r="R337" s="41"/>
    </row>
    <row r="338" spans="1:18" ht="15.6" x14ac:dyDescent="0.3">
      <c r="A338" s="5"/>
      <c r="B338" s="105">
        <f t="shared" si="8"/>
        <v>3164.8</v>
      </c>
      <c r="C338" s="35">
        <v>3358</v>
      </c>
      <c r="D338" s="34">
        <f t="shared" si="11"/>
        <v>3164.8</v>
      </c>
      <c r="E338" s="36">
        <v>45147</v>
      </c>
      <c r="F338" s="37">
        <v>3165.1</v>
      </c>
      <c r="G338" s="26">
        <v>45148</v>
      </c>
      <c r="H338" s="76">
        <f t="shared" si="12"/>
        <v>0.29999999999972715</v>
      </c>
      <c r="I338" s="5">
        <f t="shared" si="13"/>
        <v>1</v>
      </c>
      <c r="L338" s="33"/>
      <c r="M338" s="262">
        <v>45146</v>
      </c>
      <c r="N338" s="34">
        <f t="shared" si="9"/>
        <v>25</v>
      </c>
      <c r="O338" s="37">
        <v>250</v>
      </c>
      <c r="P338" s="35">
        <v>268</v>
      </c>
      <c r="Q338" s="40">
        <f t="shared" si="10"/>
        <v>7</v>
      </c>
      <c r="R338" s="41"/>
    </row>
    <row r="339" spans="1:18" ht="15.6" x14ac:dyDescent="0.3">
      <c r="A339" s="5"/>
      <c r="B339" s="105">
        <f t="shared" si="8"/>
        <v>3165.1</v>
      </c>
      <c r="C339" s="35">
        <v>3376</v>
      </c>
      <c r="D339" s="34">
        <f t="shared" si="11"/>
        <v>3165.1</v>
      </c>
      <c r="E339" s="36">
        <v>45148</v>
      </c>
      <c r="F339" s="37">
        <v>3169.2</v>
      </c>
      <c r="G339" s="26">
        <v>45149</v>
      </c>
      <c r="H339" s="76">
        <f t="shared" si="12"/>
        <v>4.0999999999999091</v>
      </c>
      <c r="I339" s="5">
        <f t="shared" si="13"/>
        <v>18</v>
      </c>
      <c r="L339" s="33"/>
      <c r="M339" s="262">
        <v>45147</v>
      </c>
      <c r="N339" s="34">
        <f t="shared" si="9"/>
        <v>268</v>
      </c>
      <c r="O339" s="37">
        <v>0</v>
      </c>
      <c r="P339" s="35">
        <v>268</v>
      </c>
      <c r="Q339" s="40">
        <f t="shared" si="10"/>
        <v>0</v>
      </c>
      <c r="R339" s="41"/>
    </row>
    <row r="340" spans="1:18" ht="15.6" x14ac:dyDescent="0.3">
      <c r="A340" s="5"/>
      <c r="B340" s="105">
        <f t="shared" si="8"/>
        <v>3169.2</v>
      </c>
      <c r="C340" s="35">
        <v>3399</v>
      </c>
      <c r="D340" s="34">
        <f t="shared" si="11"/>
        <v>3169.2</v>
      </c>
      <c r="E340" s="36">
        <v>45149</v>
      </c>
      <c r="F340" s="37">
        <v>3169.7</v>
      </c>
      <c r="G340" s="26">
        <v>45150</v>
      </c>
      <c r="H340" s="76">
        <f t="shared" si="12"/>
        <v>0.5</v>
      </c>
      <c r="I340" s="5">
        <f t="shared" si="13"/>
        <v>23</v>
      </c>
      <c r="L340" s="33"/>
      <c r="M340" s="262">
        <v>45148</v>
      </c>
      <c r="N340" s="34">
        <f t="shared" si="9"/>
        <v>268</v>
      </c>
      <c r="O340" s="37">
        <v>0</v>
      </c>
      <c r="P340" s="35">
        <v>268</v>
      </c>
      <c r="Q340" s="40">
        <f t="shared" si="10"/>
        <v>0</v>
      </c>
      <c r="R340" s="41"/>
    </row>
    <row r="341" spans="1:18" ht="15.6" x14ac:dyDescent="0.3">
      <c r="A341" s="5"/>
      <c r="B341" s="105">
        <f t="shared" si="8"/>
        <v>3169.7</v>
      </c>
      <c r="C341" s="35">
        <v>3401</v>
      </c>
      <c r="D341" s="34">
        <f t="shared" si="11"/>
        <v>3169.7</v>
      </c>
      <c r="E341" s="36">
        <v>45150</v>
      </c>
      <c r="F341" s="37">
        <v>3173.7</v>
      </c>
      <c r="G341" s="26">
        <v>45151</v>
      </c>
      <c r="H341" s="76">
        <f t="shared" si="12"/>
        <v>4</v>
      </c>
      <c r="I341" s="5">
        <f t="shared" si="13"/>
        <v>2</v>
      </c>
      <c r="L341" s="33"/>
      <c r="M341" s="262">
        <v>45149</v>
      </c>
      <c r="N341" s="34">
        <f t="shared" si="9"/>
        <v>268</v>
      </c>
      <c r="O341" s="37">
        <v>0</v>
      </c>
      <c r="P341" s="35">
        <v>268</v>
      </c>
      <c r="Q341" s="40">
        <f t="shared" si="10"/>
        <v>0</v>
      </c>
      <c r="R341" s="41"/>
    </row>
    <row r="342" spans="1:18" ht="15.6" x14ac:dyDescent="0.3">
      <c r="A342" s="5"/>
      <c r="B342" s="105">
        <f t="shared" si="8"/>
        <v>3173.7</v>
      </c>
      <c r="C342" s="35">
        <v>3407</v>
      </c>
      <c r="D342" s="34">
        <f t="shared" si="11"/>
        <v>3173.7</v>
      </c>
      <c r="E342" s="36">
        <v>45151</v>
      </c>
      <c r="F342" s="37">
        <v>3174</v>
      </c>
      <c r="G342" s="26">
        <v>45152</v>
      </c>
      <c r="H342" s="76">
        <f t="shared" si="12"/>
        <v>0.3000000000001819</v>
      </c>
      <c r="I342" s="5">
        <f t="shared" si="13"/>
        <v>6</v>
      </c>
      <c r="L342" s="33"/>
      <c r="M342" s="262">
        <v>45150</v>
      </c>
      <c r="N342" s="34">
        <f t="shared" si="9"/>
        <v>268</v>
      </c>
      <c r="O342" s="37">
        <v>0</v>
      </c>
      <c r="P342" s="35">
        <v>268</v>
      </c>
      <c r="Q342" s="40">
        <f t="shared" si="10"/>
        <v>0</v>
      </c>
      <c r="R342" s="41"/>
    </row>
    <row r="343" spans="1:18" ht="15.6" x14ac:dyDescent="0.3">
      <c r="A343" s="5"/>
      <c r="B343" s="105">
        <f t="shared" si="8"/>
        <v>3174</v>
      </c>
      <c r="C343" s="35">
        <v>3407</v>
      </c>
      <c r="D343" s="34">
        <f t="shared" si="11"/>
        <v>3174</v>
      </c>
      <c r="E343" s="36">
        <v>45152</v>
      </c>
      <c r="F343" s="37">
        <v>3174</v>
      </c>
      <c r="G343" s="26">
        <v>45153</v>
      </c>
      <c r="H343" s="76">
        <f t="shared" si="12"/>
        <v>0</v>
      </c>
      <c r="I343" s="5">
        <f t="shared" si="13"/>
        <v>0</v>
      </c>
      <c r="L343" s="33"/>
      <c r="M343" s="262">
        <v>45151</v>
      </c>
      <c r="N343" s="34">
        <f t="shared" si="9"/>
        <v>268</v>
      </c>
      <c r="O343" s="37">
        <v>0</v>
      </c>
      <c r="P343" s="35">
        <v>237</v>
      </c>
      <c r="Q343" s="40">
        <f t="shared" si="10"/>
        <v>31</v>
      </c>
      <c r="R343" s="41"/>
    </row>
    <row r="344" spans="1:18" ht="15.6" x14ac:dyDescent="0.3">
      <c r="A344" s="5"/>
      <c r="B344" s="105">
        <f t="shared" si="8"/>
        <v>3174</v>
      </c>
      <c r="C344" s="35">
        <v>3407</v>
      </c>
      <c r="D344" s="34">
        <f t="shared" si="11"/>
        <v>3174</v>
      </c>
      <c r="E344" s="36">
        <v>45153</v>
      </c>
      <c r="F344" s="37">
        <v>3174</v>
      </c>
      <c r="G344" s="26">
        <v>45154</v>
      </c>
      <c r="H344" s="76">
        <f t="shared" si="12"/>
        <v>0</v>
      </c>
      <c r="I344" s="5">
        <f t="shared" si="13"/>
        <v>0</v>
      </c>
      <c r="L344" s="33"/>
      <c r="M344" s="262">
        <v>45152</v>
      </c>
      <c r="N344" s="34">
        <f t="shared" si="9"/>
        <v>237</v>
      </c>
      <c r="O344" s="37">
        <v>0</v>
      </c>
      <c r="P344" s="35">
        <v>237</v>
      </c>
      <c r="Q344" s="40">
        <f t="shared" si="10"/>
        <v>0</v>
      </c>
      <c r="R344" s="41"/>
    </row>
    <row r="345" spans="1:18" ht="15.6" x14ac:dyDescent="0.3">
      <c r="A345" s="5"/>
      <c r="B345" s="105">
        <f t="shared" si="8"/>
        <v>3174</v>
      </c>
      <c r="C345" s="35">
        <v>3407</v>
      </c>
      <c r="D345" s="34">
        <f t="shared" si="11"/>
        <v>3174</v>
      </c>
      <c r="E345" s="36">
        <v>45154</v>
      </c>
      <c r="F345" s="37">
        <v>3174.6</v>
      </c>
      <c r="G345" s="26">
        <v>45155</v>
      </c>
      <c r="H345" s="76">
        <f t="shared" si="12"/>
        <v>0.59999999999990905</v>
      </c>
      <c r="I345" s="5">
        <f t="shared" si="13"/>
        <v>0</v>
      </c>
      <c r="L345" s="33"/>
      <c r="M345" s="262">
        <v>45153</v>
      </c>
      <c r="N345" s="34">
        <f t="shared" si="9"/>
        <v>237</v>
      </c>
      <c r="O345" s="37">
        <v>0</v>
      </c>
      <c r="P345" s="35">
        <v>237</v>
      </c>
      <c r="Q345" s="40">
        <f t="shared" si="10"/>
        <v>0</v>
      </c>
      <c r="R345" s="41"/>
    </row>
    <row r="346" spans="1:18" ht="15.6" x14ac:dyDescent="0.3">
      <c r="A346" s="5"/>
      <c r="B346" s="105">
        <f t="shared" si="8"/>
        <v>3174.6</v>
      </c>
      <c r="C346" s="35">
        <v>3409</v>
      </c>
      <c r="D346" s="34">
        <f t="shared" si="11"/>
        <v>3174.6</v>
      </c>
      <c r="E346" s="36">
        <v>45155</v>
      </c>
      <c r="F346" s="37">
        <v>3174.6</v>
      </c>
      <c r="G346" s="26">
        <v>45156</v>
      </c>
      <c r="H346" s="76">
        <f t="shared" si="12"/>
        <v>0</v>
      </c>
      <c r="I346" s="5">
        <f t="shared" si="13"/>
        <v>2</v>
      </c>
      <c r="L346" s="33"/>
      <c r="M346" s="262">
        <v>45154</v>
      </c>
      <c r="N346" s="34">
        <f t="shared" si="9"/>
        <v>237</v>
      </c>
      <c r="O346" s="37">
        <v>0</v>
      </c>
      <c r="P346" s="35">
        <v>229</v>
      </c>
      <c r="Q346" s="40">
        <f t="shared" si="10"/>
        <v>8</v>
      </c>
      <c r="R346" s="41"/>
    </row>
    <row r="347" spans="1:18" ht="15.6" x14ac:dyDescent="0.3">
      <c r="A347" s="5"/>
      <c r="B347" s="105">
        <f t="shared" si="8"/>
        <v>3174.6</v>
      </c>
      <c r="C347" s="35">
        <v>3409</v>
      </c>
      <c r="D347" s="34">
        <f t="shared" si="11"/>
        <v>3174.6</v>
      </c>
      <c r="E347" s="36">
        <v>45156</v>
      </c>
      <c r="F347" s="37">
        <v>3178.2</v>
      </c>
      <c r="G347" s="26">
        <v>45157</v>
      </c>
      <c r="H347" s="76">
        <f t="shared" si="12"/>
        <v>3.5999999999999091</v>
      </c>
      <c r="I347" s="5">
        <f t="shared" si="13"/>
        <v>0</v>
      </c>
      <c r="L347" s="33"/>
      <c r="M347" s="262">
        <v>45155</v>
      </c>
      <c r="N347" s="34">
        <f t="shared" si="9"/>
        <v>229</v>
      </c>
      <c r="O347" s="37">
        <v>0</v>
      </c>
      <c r="P347" s="35">
        <v>229</v>
      </c>
      <c r="Q347" s="40">
        <f t="shared" si="10"/>
        <v>0</v>
      </c>
      <c r="R347" s="41"/>
    </row>
    <row r="348" spans="1:18" ht="15.6" x14ac:dyDescent="0.3">
      <c r="A348" s="5"/>
      <c r="B348" s="105">
        <f t="shared" si="8"/>
        <v>3178.2</v>
      </c>
      <c r="C348" s="35">
        <v>3411</v>
      </c>
      <c r="D348" s="34">
        <f t="shared" si="11"/>
        <v>3178.2</v>
      </c>
      <c r="E348" s="36">
        <v>45157</v>
      </c>
      <c r="F348" s="37">
        <v>3197</v>
      </c>
      <c r="G348" s="26">
        <v>45158</v>
      </c>
      <c r="H348" s="76">
        <f t="shared" si="12"/>
        <v>18.800000000000182</v>
      </c>
      <c r="I348" s="5">
        <f t="shared" si="13"/>
        <v>2</v>
      </c>
      <c r="L348" s="33"/>
      <c r="M348" s="262">
        <v>45156</v>
      </c>
      <c r="N348" s="34">
        <f t="shared" si="9"/>
        <v>229</v>
      </c>
      <c r="O348" s="37">
        <v>0</v>
      </c>
      <c r="P348" s="35">
        <v>199</v>
      </c>
      <c r="Q348" s="40">
        <f t="shared" si="10"/>
        <v>30</v>
      </c>
      <c r="R348" s="41"/>
    </row>
    <row r="349" spans="1:18" ht="15.6" x14ac:dyDescent="0.3">
      <c r="A349" s="5"/>
      <c r="B349" s="105">
        <f t="shared" si="8"/>
        <v>3197</v>
      </c>
      <c r="C349" s="35">
        <v>3413</v>
      </c>
      <c r="D349" s="34">
        <f t="shared" si="11"/>
        <v>3197</v>
      </c>
      <c r="E349" s="36">
        <v>45158</v>
      </c>
      <c r="F349" s="37">
        <v>3200.5</v>
      </c>
      <c r="G349" s="26">
        <v>45159</v>
      </c>
      <c r="H349" s="76">
        <f t="shared" si="12"/>
        <v>3.5</v>
      </c>
      <c r="I349" s="5">
        <f t="shared" si="13"/>
        <v>2</v>
      </c>
      <c r="L349" s="33"/>
      <c r="M349" s="262">
        <v>45157</v>
      </c>
      <c r="N349" s="34">
        <f t="shared" si="9"/>
        <v>199</v>
      </c>
      <c r="O349" s="37">
        <v>0</v>
      </c>
      <c r="P349" s="35">
        <v>75</v>
      </c>
      <c r="Q349" s="40">
        <f t="shared" si="10"/>
        <v>124</v>
      </c>
      <c r="R349" s="41"/>
    </row>
    <row r="350" spans="1:18" ht="15.6" x14ac:dyDescent="0.3">
      <c r="A350" s="5"/>
      <c r="B350" s="105">
        <f t="shared" si="8"/>
        <v>3200.5</v>
      </c>
      <c r="C350" s="35">
        <v>3415</v>
      </c>
      <c r="D350" s="34">
        <f t="shared" si="11"/>
        <v>3200.5</v>
      </c>
      <c r="E350" s="36">
        <v>45159</v>
      </c>
      <c r="F350" s="37">
        <v>3200.8</v>
      </c>
      <c r="G350" s="26">
        <v>45160</v>
      </c>
      <c r="H350" s="76">
        <f t="shared" si="12"/>
        <v>0.3000000000001819</v>
      </c>
      <c r="I350" s="5">
        <f t="shared" si="13"/>
        <v>2</v>
      </c>
      <c r="L350" s="33"/>
      <c r="M350" s="262">
        <v>45158</v>
      </c>
      <c r="N350" s="34">
        <f t="shared" si="9"/>
        <v>75</v>
      </c>
      <c r="O350" s="37">
        <v>250</v>
      </c>
      <c r="P350" s="35">
        <v>255</v>
      </c>
      <c r="Q350" s="40">
        <f t="shared" si="10"/>
        <v>70</v>
      </c>
      <c r="R350" s="41"/>
    </row>
    <row r="351" spans="1:18" ht="15.6" x14ac:dyDescent="0.3">
      <c r="A351" s="5"/>
      <c r="B351" s="105">
        <f t="shared" si="8"/>
        <v>3200.8</v>
      </c>
      <c r="C351" s="35">
        <v>3417</v>
      </c>
      <c r="D351" s="34">
        <f t="shared" si="11"/>
        <v>3200.8</v>
      </c>
      <c r="E351" s="36">
        <v>45160</v>
      </c>
      <c r="F351" s="37">
        <v>3201.1</v>
      </c>
      <c r="G351" s="26">
        <v>45161</v>
      </c>
      <c r="H351" s="76">
        <f t="shared" si="12"/>
        <v>0.29999999999972715</v>
      </c>
      <c r="I351" s="5">
        <f t="shared" si="13"/>
        <v>2</v>
      </c>
      <c r="L351" s="33"/>
      <c r="M351" s="262">
        <v>45159</v>
      </c>
      <c r="N351" s="34">
        <f t="shared" si="9"/>
        <v>255</v>
      </c>
      <c r="O351" s="37">
        <v>0</v>
      </c>
      <c r="P351" s="35">
        <v>255</v>
      </c>
      <c r="Q351" s="40">
        <f t="shared" si="10"/>
        <v>0</v>
      </c>
      <c r="R351" s="41"/>
    </row>
    <row r="352" spans="1:18" ht="15.6" x14ac:dyDescent="0.3">
      <c r="A352" s="5"/>
      <c r="B352" s="105">
        <f t="shared" si="8"/>
        <v>3201.1</v>
      </c>
      <c r="C352" s="35">
        <v>3418</v>
      </c>
      <c r="D352" s="34">
        <f t="shared" si="11"/>
        <v>3201.1</v>
      </c>
      <c r="E352" s="36">
        <v>45161</v>
      </c>
      <c r="F352" s="37">
        <v>3208.6</v>
      </c>
      <c r="G352" s="26">
        <v>45162</v>
      </c>
      <c r="H352" s="76">
        <f t="shared" si="12"/>
        <v>7.5</v>
      </c>
      <c r="I352" s="5">
        <f t="shared" si="13"/>
        <v>1</v>
      </c>
      <c r="L352" s="33"/>
      <c r="M352" s="262">
        <v>45160</v>
      </c>
      <c r="N352" s="34">
        <f t="shared" si="9"/>
        <v>255</v>
      </c>
      <c r="O352" s="37">
        <v>0</v>
      </c>
      <c r="P352" s="35">
        <v>255</v>
      </c>
      <c r="Q352" s="40">
        <f t="shared" si="10"/>
        <v>0</v>
      </c>
      <c r="R352" s="41"/>
    </row>
    <row r="353" spans="1:18" ht="15.6" x14ac:dyDescent="0.3">
      <c r="A353" s="5"/>
      <c r="B353" s="105">
        <f t="shared" si="8"/>
        <v>3208.6</v>
      </c>
      <c r="C353" s="35">
        <v>3422</v>
      </c>
      <c r="D353" s="34">
        <f t="shared" si="11"/>
        <v>3208.6</v>
      </c>
      <c r="E353" s="36">
        <v>45162</v>
      </c>
      <c r="F353" s="37">
        <v>3209</v>
      </c>
      <c r="G353" s="26">
        <v>45163</v>
      </c>
      <c r="H353" s="76">
        <f t="shared" si="12"/>
        <v>0.40000000000009095</v>
      </c>
      <c r="I353" s="5">
        <f t="shared" si="13"/>
        <v>4</v>
      </c>
      <c r="L353" s="33"/>
      <c r="M353" s="262">
        <v>45161</v>
      </c>
      <c r="N353" s="34">
        <f t="shared" si="9"/>
        <v>255</v>
      </c>
      <c r="O353" s="37">
        <v>0</v>
      </c>
      <c r="P353" s="35">
        <v>228</v>
      </c>
      <c r="Q353" s="40">
        <f t="shared" si="10"/>
        <v>27</v>
      </c>
      <c r="R353" s="41"/>
    </row>
    <row r="354" spans="1:18" ht="15.6" x14ac:dyDescent="0.3">
      <c r="A354" s="5"/>
      <c r="B354" s="105">
        <f t="shared" si="8"/>
        <v>3209</v>
      </c>
      <c r="C354" s="35">
        <v>3424</v>
      </c>
      <c r="D354" s="34">
        <f t="shared" si="11"/>
        <v>3209</v>
      </c>
      <c r="E354" s="36">
        <v>45163</v>
      </c>
      <c r="F354" s="37">
        <v>3209.6</v>
      </c>
      <c r="G354" s="26">
        <v>45164</v>
      </c>
      <c r="H354" s="76">
        <f t="shared" si="12"/>
        <v>0.59999999999990905</v>
      </c>
      <c r="I354" s="5">
        <f t="shared" si="13"/>
        <v>2</v>
      </c>
      <c r="L354" s="33"/>
      <c r="M354" s="262">
        <v>45162</v>
      </c>
      <c r="N354" s="34">
        <f t="shared" si="9"/>
        <v>228</v>
      </c>
      <c r="O354" s="37">
        <v>0</v>
      </c>
      <c r="P354" s="35">
        <v>228</v>
      </c>
      <c r="Q354" s="40">
        <f t="shared" si="10"/>
        <v>0</v>
      </c>
      <c r="R354" s="41"/>
    </row>
    <row r="355" spans="1:18" ht="15.6" x14ac:dyDescent="0.3">
      <c r="A355" s="5"/>
      <c r="B355" s="105">
        <f t="shared" si="8"/>
        <v>3209.6</v>
      </c>
      <c r="C355" s="35">
        <v>3424</v>
      </c>
      <c r="D355" s="34">
        <f t="shared" si="11"/>
        <v>3209.6</v>
      </c>
      <c r="E355" s="36">
        <v>45164</v>
      </c>
      <c r="F355" s="37">
        <v>3209.6</v>
      </c>
      <c r="G355" s="26">
        <v>45165</v>
      </c>
      <c r="H355" s="76">
        <f t="shared" si="12"/>
        <v>0</v>
      </c>
      <c r="I355" s="5">
        <f t="shared" si="13"/>
        <v>0</v>
      </c>
      <c r="L355" s="33"/>
      <c r="M355" s="262">
        <v>45163</v>
      </c>
      <c r="N355" s="34">
        <f t="shared" si="9"/>
        <v>228</v>
      </c>
      <c r="O355" s="37">
        <v>0</v>
      </c>
      <c r="P355" s="35">
        <v>228</v>
      </c>
      <c r="Q355" s="40">
        <f t="shared" si="10"/>
        <v>0</v>
      </c>
      <c r="R355" s="41"/>
    </row>
    <row r="356" spans="1:18" ht="15.6" x14ac:dyDescent="0.3">
      <c r="A356" s="5"/>
      <c r="B356" s="105">
        <f t="shared" si="8"/>
        <v>3209.6</v>
      </c>
      <c r="C356" s="35">
        <v>3424</v>
      </c>
      <c r="D356" s="34">
        <f t="shared" si="11"/>
        <v>3209.6</v>
      </c>
      <c r="E356" s="36">
        <v>45165</v>
      </c>
      <c r="F356" s="37">
        <v>3209.6</v>
      </c>
      <c r="G356" s="26">
        <v>45166</v>
      </c>
      <c r="H356" s="76">
        <f t="shared" si="12"/>
        <v>0</v>
      </c>
      <c r="I356" s="5">
        <f t="shared" si="13"/>
        <v>0</v>
      </c>
      <c r="L356" s="33"/>
      <c r="M356" s="262">
        <v>45164</v>
      </c>
      <c r="N356" s="34">
        <f t="shared" si="9"/>
        <v>228</v>
      </c>
      <c r="O356" s="37">
        <v>0</v>
      </c>
      <c r="P356" s="35">
        <v>228</v>
      </c>
      <c r="Q356" s="40">
        <f t="shared" si="10"/>
        <v>0</v>
      </c>
      <c r="R356" s="41"/>
    </row>
    <row r="357" spans="1:18" ht="15.6" x14ac:dyDescent="0.3">
      <c r="A357" s="5"/>
      <c r="B357" s="105">
        <f t="shared" si="8"/>
        <v>3209.6</v>
      </c>
      <c r="C357" s="35">
        <v>3424</v>
      </c>
      <c r="D357" s="34">
        <f t="shared" si="11"/>
        <v>3209.6</v>
      </c>
      <c r="E357" s="36">
        <v>45166</v>
      </c>
      <c r="F357" s="37">
        <v>3209.6</v>
      </c>
      <c r="G357" s="26">
        <v>45167</v>
      </c>
      <c r="H357" s="76">
        <f t="shared" si="12"/>
        <v>0</v>
      </c>
      <c r="I357" s="5">
        <f t="shared" si="13"/>
        <v>0</v>
      </c>
      <c r="L357" s="33"/>
      <c r="M357" s="262">
        <v>45165</v>
      </c>
      <c r="N357" s="34">
        <f t="shared" si="9"/>
        <v>228</v>
      </c>
      <c r="O357" s="37">
        <v>0</v>
      </c>
      <c r="P357" s="35">
        <v>228</v>
      </c>
      <c r="Q357" s="40">
        <f t="shared" si="10"/>
        <v>0</v>
      </c>
      <c r="R357" s="41"/>
    </row>
    <row r="358" spans="1:18" ht="15.6" x14ac:dyDescent="0.3">
      <c r="A358" s="5"/>
      <c r="B358" s="105">
        <f t="shared" si="8"/>
        <v>3209.6</v>
      </c>
      <c r="C358" s="35">
        <v>3424</v>
      </c>
      <c r="D358" s="34">
        <f t="shared" si="11"/>
        <v>3209.6</v>
      </c>
      <c r="E358" s="36">
        <v>45167</v>
      </c>
      <c r="F358" s="37">
        <v>3209.6</v>
      </c>
      <c r="G358" s="26">
        <v>45168</v>
      </c>
      <c r="H358" s="76">
        <f t="shared" si="12"/>
        <v>0</v>
      </c>
      <c r="I358" s="5">
        <f t="shared" si="13"/>
        <v>0</v>
      </c>
      <c r="L358" s="33"/>
      <c r="M358" s="262">
        <v>45166</v>
      </c>
      <c r="N358" s="34">
        <f t="shared" si="9"/>
        <v>228</v>
      </c>
      <c r="O358" s="37">
        <v>0</v>
      </c>
      <c r="P358" s="35">
        <v>228</v>
      </c>
      <c r="Q358" s="40">
        <f t="shared" si="10"/>
        <v>0</v>
      </c>
      <c r="R358" s="41"/>
    </row>
    <row r="359" spans="1:18" ht="15.6" x14ac:dyDescent="0.3">
      <c r="A359" s="5"/>
      <c r="B359" s="105">
        <f t="shared" si="8"/>
        <v>3209.6</v>
      </c>
      <c r="C359" s="35">
        <v>3424</v>
      </c>
      <c r="D359" s="34">
        <f t="shared" si="11"/>
        <v>3209.6</v>
      </c>
      <c r="E359" s="36">
        <v>45168</v>
      </c>
      <c r="F359" s="37">
        <v>3209.8</v>
      </c>
      <c r="G359" s="26">
        <v>45169</v>
      </c>
      <c r="H359" s="76">
        <f t="shared" si="12"/>
        <v>0.20000000000027285</v>
      </c>
      <c r="I359" s="5">
        <f t="shared" si="13"/>
        <v>0</v>
      </c>
      <c r="L359" s="33"/>
      <c r="M359" s="262">
        <v>45167</v>
      </c>
      <c r="N359" s="34">
        <f t="shared" si="9"/>
        <v>228</v>
      </c>
      <c r="O359" s="37">
        <v>0</v>
      </c>
      <c r="P359" s="35">
        <v>228</v>
      </c>
      <c r="Q359" s="40">
        <f t="shared" si="10"/>
        <v>0</v>
      </c>
      <c r="R359" s="41"/>
    </row>
    <row r="360" spans="1:18" ht="15.6" x14ac:dyDescent="0.3">
      <c r="A360" s="5"/>
      <c r="B360" s="105">
        <f t="shared" si="8"/>
        <v>3209.8</v>
      </c>
      <c r="C360" s="35">
        <v>3425</v>
      </c>
      <c r="D360" s="34">
        <f t="shared" si="11"/>
        <v>3209.8</v>
      </c>
      <c r="E360" s="36">
        <v>45169</v>
      </c>
      <c r="F360" s="37">
        <v>3209.8</v>
      </c>
      <c r="G360" s="26">
        <v>45170</v>
      </c>
      <c r="H360" s="76">
        <f t="shared" si="12"/>
        <v>0</v>
      </c>
      <c r="I360" s="5">
        <f t="shared" si="13"/>
        <v>1</v>
      </c>
      <c r="L360" s="33"/>
      <c r="M360" s="262">
        <v>45168</v>
      </c>
      <c r="N360" s="34">
        <f t="shared" si="9"/>
        <v>228</v>
      </c>
      <c r="O360" s="37">
        <v>0</v>
      </c>
      <c r="P360" s="35">
        <v>228</v>
      </c>
      <c r="Q360" s="40">
        <f t="shared" si="10"/>
        <v>0</v>
      </c>
      <c r="R360" s="41"/>
    </row>
    <row r="361" spans="1:18" ht="15.6" x14ac:dyDescent="0.3">
      <c r="A361" s="5"/>
      <c r="B361" s="105">
        <f t="shared" si="8"/>
        <v>3209.8</v>
      </c>
      <c r="C361" s="35">
        <v>3425</v>
      </c>
      <c r="D361" s="34">
        <f t="shared" si="11"/>
        <v>3209.8</v>
      </c>
      <c r="E361" s="36">
        <v>45170</v>
      </c>
      <c r="F361" s="37">
        <v>3210.1</v>
      </c>
      <c r="G361" s="26">
        <v>45171</v>
      </c>
      <c r="H361" s="76">
        <f t="shared" si="12"/>
        <v>0.29999999999972715</v>
      </c>
      <c r="I361" s="5">
        <f t="shared" si="13"/>
        <v>0</v>
      </c>
      <c r="L361" s="33"/>
      <c r="M361" s="262">
        <v>45169</v>
      </c>
      <c r="N361" s="34">
        <f t="shared" si="9"/>
        <v>228</v>
      </c>
      <c r="O361" s="37">
        <v>0</v>
      </c>
      <c r="P361" s="35">
        <v>228</v>
      </c>
      <c r="Q361" s="40">
        <f t="shared" si="10"/>
        <v>0</v>
      </c>
      <c r="R361" s="41"/>
    </row>
    <row r="362" spans="1:18" ht="15.6" x14ac:dyDescent="0.3">
      <c r="A362" s="5"/>
      <c r="B362" s="105">
        <f t="shared" si="8"/>
        <v>3210.1</v>
      </c>
      <c r="C362" s="35">
        <v>3427</v>
      </c>
      <c r="D362" s="34">
        <f t="shared" si="11"/>
        <v>3210.1</v>
      </c>
      <c r="E362" s="36">
        <v>45171</v>
      </c>
      <c r="F362" s="37">
        <v>3210.3</v>
      </c>
      <c r="G362" s="26">
        <v>45172</v>
      </c>
      <c r="H362" s="76">
        <f t="shared" si="12"/>
        <v>0.20000000000027285</v>
      </c>
      <c r="I362" s="5">
        <f t="shared" si="13"/>
        <v>2</v>
      </c>
      <c r="L362" s="33"/>
      <c r="M362" s="262">
        <v>45170</v>
      </c>
      <c r="N362" s="34">
        <f t="shared" si="9"/>
        <v>228</v>
      </c>
      <c r="O362" s="37">
        <v>0</v>
      </c>
      <c r="P362" s="35">
        <v>228</v>
      </c>
      <c r="Q362" s="40">
        <f t="shared" si="10"/>
        <v>0</v>
      </c>
      <c r="R362" s="41"/>
    </row>
    <row r="363" spans="1:18" ht="15.6" x14ac:dyDescent="0.3">
      <c r="A363" s="5"/>
      <c r="B363" s="105">
        <f t="shared" si="8"/>
        <v>3210.3</v>
      </c>
      <c r="C363" s="35">
        <v>3431</v>
      </c>
      <c r="D363" s="34">
        <f t="shared" si="11"/>
        <v>3210.3</v>
      </c>
      <c r="E363" s="36">
        <v>45172</v>
      </c>
      <c r="F363" s="37">
        <v>3210.4</v>
      </c>
      <c r="G363" s="26">
        <v>45173</v>
      </c>
      <c r="H363" s="76">
        <f t="shared" si="12"/>
        <v>9.9999999999909051E-2</v>
      </c>
      <c r="I363" s="5">
        <f t="shared" si="13"/>
        <v>4</v>
      </c>
      <c r="L363" s="33"/>
      <c r="M363" s="262">
        <v>45171</v>
      </c>
      <c r="N363" s="34">
        <f t="shared" si="9"/>
        <v>228</v>
      </c>
      <c r="O363" s="37">
        <v>0</v>
      </c>
      <c r="P363" s="35">
        <v>228</v>
      </c>
      <c r="Q363" s="40">
        <f t="shared" si="10"/>
        <v>0</v>
      </c>
      <c r="R363" s="41"/>
    </row>
    <row r="364" spans="1:18" ht="15.6" x14ac:dyDescent="0.3">
      <c r="A364" s="5"/>
      <c r="B364" s="105">
        <f t="shared" si="8"/>
        <v>3210.4</v>
      </c>
      <c r="C364" s="35">
        <v>3433</v>
      </c>
      <c r="D364" s="34">
        <f t="shared" si="11"/>
        <v>3210.4</v>
      </c>
      <c r="E364" s="36">
        <v>45173</v>
      </c>
      <c r="F364" s="37">
        <v>3211.3</v>
      </c>
      <c r="G364" s="26">
        <v>45174</v>
      </c>
      <c r="H364" s="76">
        <f t="shared" si="12"/>
        <v>0.90000000000009095</v>
      </c>
      <c r="I364" s="5">
        <f t="shared" si="13"/>
        <v>2</v>
      </c>
      <c r="L364" s="33"/>
      <c r="M364" s="262">
        <v>45172</v>
      </c>
      <c r="N364" s="34">
        <f t="shared" si="9"/>
        <v>228</v>
      </c>
      <c r="O364" s="37">
        <v>0</v>
      </c>
      <c r="P364" s="35">
        <v>228</v>
      </c>
      <c r="Q364" s="40">
        <f t="shared" si="10"/>
        <v>0</v>
      </c>
      <c r="R364" s="41"/>
    </row>
    <row r="365" spans="1:18" ht="15.6" x14ac:dyDescent="0.3">
      <c r="A365" s="5"/>
      <c r="B365" s="105">
        <f t="shared" si="8"/>
        <v>3211.3</v>
      </c>
      <c r="C365" s="35">
        <v>3434</v>
      </c>
      <c r="D365" s="34">
        <f t="shared" si="11"/>
        <v>3211.3</v>
      </c>
      <c r="E365" s="36">
        <v>45174</v>
      </c>
      <c r="F365" s="37">
        <v>3225.4</v>
      </c>
      <c r="G365" s="26">
        <v>45175</v>
      </c>
      <c r="H365" s="76">
        <f t="shared" si="12"/>
        <v>14.099999999999909</v>
      </c>
      <c r="I365" s="5">
        <f t="shared" si="13"/>
        <v>1</v>
      </c>
      <c r="L365" s="33"/>
      <c r="M365" s="262">
        <v>45173</v>
      </c>
      <c r="N365" s="34">
        <f t="shared" si="9"/>
        <v>228</v>
      </c>
      <c r="O365" s="37">
        <v>0</v>
      </c>
      <c r="P365" s="35">
        <v>228</v>
      </c>
      <c r="Q365" s="40">
        <f t="shared" si="10"/>
        <v>0</v>
      </c>
      <c r="R365" s="41"/>
    </row>
    <row r="366" spans="1:18" ht="15.6" x14ac:dyDescent="0.3">
      <c r="A366" s="5"/>
      <c r="B366" s="105">
        <f t="shared" si="8"/>
        <v>3225.4</v>
      </c>
      <c r="C366" s="35">
        <v>3438</v>
      </c>
      <c r="D366" s="34">
        <f t="shared" si="11"/>
        <v>3225.4</v>
      </c>
      <c r="E366" s="36">
        <v>45175</v>
      </c>
      <c r="F366" s="37">
        <v>3235</v>
      </c>
      <c r="G366" s="26">
        <v>45176</v>
      </c>
      <c r="H366" s="76">
        <f t="shared" si="12"/>
        <v>9.5999999999999091</v>
      </c>
      <c r="I366" s="5">
        <f t="shared" si="13"/>
        <v>4</v>
      </c>
      <c r="L366" s="33"/>
      <c r="M366" s="262">
        <v>45174</v>
      </c>
      <c r="N366" s="34">
        <f t="shared" si="9"/>
        <v>228</v>
      </c>
      <c r="O366" s="37">
        <v>0</v>
      </c>
      <c r="P366" s="35">
        <v>106</v>
      </c>
      <c r="Q366" s="40">
        <f t="shared" si="10"/>
        <v>122</v>
      </c>
      <c r="R366" s="41"/>
    </row>
    <row r="367" spans="1:18" ht="15.6" x14ac:dyDescent="0.3">
      <c r="A367" s="5"/>
      <c r="B367" s="105">
        <f t="shared" si="8"/>
        <v>3235</v>
      </c>
      <c r="C367" s="35">
        <v>3441</v>
      </c>
      <c r="D367" s="34">
        <f t="shared" si="11"/>
        <v>3235</v>
      </c>
      <c r="E367" s="36">
        <v>45176</v>
      </c>
      <c r="F367" s="37">
        <v>3236</v>
      </c>
      <c r="G367" s="26">
        <v>45177</v>
      </c>
      <c r="H367" s="76">
        <f t="shared" si="12"/>
        <v>1</v>
      </c>
      <c r="I367" s="5">
        <f t="shared" si="13"/>
        <v>3</v>
      </c>
      <c r="L367" s="33"/>
      <c r="M367" s="262">
        <v>45175</v>
      </c>
      <c r="N367" s="34">
        <f t="shared" si="9"/>
        <v>106</v>
      </c>
      <c r="O367" s="37">
        <v>0</v>
      </c>
      <c r="P367" s="35">
        <v>12</v>
      </c>
      <c r="Q367" s="40">
        <f t="shared" si="10"/>
        <v>94</v>
      </c>
      <c r="R367" s="41"/>
    </row>
    <row r="368" spans="1:18" ht="15.6" x14ac:dyDescent="0.3">
      <c r="A368" s="5"/>
      <c r="B368" s="105">
        <f t="shared" si="8"/>
        <v>3236</v>
      </c>
      <c r="C368" s="35">
        <v>3442</v>
      </c>
      <c r="D368" s="34">
        <f t="shared" si="11"/>
        <v>3236</v>
      </c>
      <c r="E368" s="36">
        <v>45177</v>
      </c>
      <c r="F368" s="37">
        <v>3236</v>
      </c>
      <c r="G368" s="26">
        <v>45178</v>
      </c>
      <c r="H368" s="76">
        <f t="shared" si="12"/>
        <v>0</v>
      </c>
      <c r="I368" s="5">
        <f t="shared" si="13"/>
        <v>1</v>
      </c>
      <c r="L368" s="33"/>
      <c r="M368" s="262">
        <v>45176</v>
      </c>
      <c r="N368" s="34">
        <f t="shared" si="9"/>
        <v>12</v>
      </c>
      <c r="O368" s="37">
        <v>280</v>
      </c>
      <c r="P368" s="35">
        <v>279</v>
      </c>
      <c r="Q368" s="40">
        <f t="shared" si="10"/>
        <v>13</v>
      </c>
      <c r="R368" s="41"/>
    </row>
    <row r="369" spans="1:18" ht="15.6" x14ac:dyDescent="0.3">
      <c r="A369" s="5"/>
      <c r="B369" s="105">
        <f t="shared" si="8"/>
        <v>3236</v>
      </c>
      <c r="C369" s="35">
        <v>3442</v>
      </c>
      <c r="D369" s="34">
        <f t="shared" si="11"/>
        <v>3236</v>
      </c>
      <c r="E369" s="36">
        <v>45178</v>
      </c>
      <c r="F369" s="37">
        <v>3236</v>
      </c>
      <c r="G369" s="26">
        <v>45179</v>
      </c>
      <c r="H369" s="76">
        <f t="shared" si="12"/>
        <v>0</v>
      </c>
      <c r="I369" s="5">
        <f t="shared" si="13"/>
        <v>0</v>
      </c>
      <c r="L369" s="33"/>
      <c r="M369" s="262">
        <v>45177</v>
      </c>
      <c r="N369" s="34">
        <f t="shared" si="9"/>
        <v>279</v>
      </c>
      <c r="O369" s="37">
        <v>0</v>
      </c>
      <c r="P369" s="35">
        <v>279</v>
      </c>
      <c r="Q369" s="40">
        <f t="shared" si="10"/>
        <v>0</v>
      </c>
      <c r="R369" s="41"/>
    </row>
    <row r="370" spans="1:18" ht="15.6" x14ac:dyDescent="0.3">
      <c r="A370" s="5"/>
      <c r="B370" s="105">
        <f t="shared" si="8"/>
        <v>3236</v>
      </c>
      <c r="C370" s="35">
        <v>3443</v>
      </c>
      <c r="D370" s="34">
        <f t="shared" si="11"/>
        <v>3236</v>
      </c>
      <c r="E370" s="36">
        <v>45179</v>
      </c>
      <c r="F370" s="37">
        <v>3236</v>
      </c>
      <c r="G370" s="26">
        <v>45180</v>
      </c>
      <c r="H370" s="76">
        <f t="shared" si="12"/>
        <v>0</v>
      </c>
      <c r="I370" s="5">
        <f t="shared" si="13"/>
        <v>1</v>
      </c>
      <c r="L370" s="33"/>
      <c r="M370" s="262">
        <v>45178</v>
      </c>
      <c r="N370" s="34">
        <f t="shared" si="9"/>
        <v>279</v>
      </c>
      <c r="O370" s="37">
        <v>0</v>
      </c>
      <c r="P370" s="35">
        <v>279</v>
      </c>
      <c r="Q370" s="40">
        <f t="shared" si="10"/>
        <v>0</v>
      </c>
      <c r="R370" s="41"/>
    </row>
    <row r="371" spans="1:18" ht="15.6" x14ac:dyDescent="0.3">
      <c r="A371" s="5"/>
      <c r="B371" s="105">
        <f t="shared" si="8"/>
        <v>3236</v>
      </c>
      <c r="C371" s="35">
        <v>3444</v>
      </c>
      <c r="D371" s="34">
        <f t="shared" si="11"/>
        <v>3236</v>
      </c>
      <c r="E371" s="36">
        <v>45180</v>
      </c>
      <c r="F371" s="37">
        <v>3236</v>
      </c>
      <c r="G371" s="26">
        <v>45181</v>
      </c>
      <c r="H371" s="76">
        <f t="shared" si="12"/>
        <v>0</v>
      </c>
      <c r="I371" s="5">
        <f t="shared" si="13"/>
        <v>1</v>
      </c>
      <c r="L371" s="33"/>
      <c r="M371" s="262">
        <v>45179</v>
      </c>
      <c r="N371" s="34">
        <f t="shared" si="9"/>
        <v>279</v>
      </c>
      <c r="O371" s="37">
        <v>0</v>
      </c>
      <c r="P371" s="35">
        <v>279</v>
      </c>
      <c r="Q371" s="40">
        <f t="shared" si="10"/>
        <v>0</v>
      </c>
      <c r="R371" s="41"/>
    </row>
    <row r="372" spans="1:18" ht="15.6" x14ac:dyDescent="0.3">
      <c r="A372" s="5"/>
      <c r="B372" s="105">
        <f t="shared" ref="B372:B626" si="14">(F371)</f>
        <v>3236</v>
      </c>
      <c r="C372" s="35">
        <v>3444</v>
      </c>
      <c r="D372" s="34">
        <f t="shared" si="11"/>
        <v>3236</v>
      </c>
      <c r="E372" s="36">
        <v>45181</v>
      </c>
      <c r="F372" s="37">
        <v>3237</v>
      </c>
      <c r="G372" s="26">
        <v>45182</v>
      </c>
      <c r="H372" s="76">
        <f t="shared" si="12"/>
        <v>1</v>
      </c>
      <c r="I372" s="5">
        <f t="shared" si="13"/>
        <v>0</v>
      </c>
      <c r="L372" s="33"/>
      <c r="M372" s="262">
        <v>45180</v>
      </c>
      <c r="N372" s="34">
        <f t="shared" si="9"/>
        <v>279</v>
      </c>
      <c r="O372" s="37">
        <v>0</v>
      </c>
      <c r="P372" s="35">
        <v>279</v>
      </c>
      <c r="Q372" s="40">
        <f t="shared" si="10"/>
        <v>0</v>
      </c>
      <c r="R372" s="41"/>
    </row>
    <row r="373" spans="1:18" ht="15.6" x14ac:dyDescent="0.3">
      <c r="A373" s="5"/>
      <c r="B373" s="105">
        <f t="shared" si="14"/>
        <v>3237</v>
      </c>
      <c r="C373" s="35">
        <v>3449</v>
      </c>
      <c r="D373" s="34">
        <f t="shared" si="11"/>
        <v>3237</v>
      </c>
      <c r="E373" s="36">
        <v>45182</v>
      </c>
      <c r="F373" s="37">
        <v>3245.2</v>
      </c>
      <c r="G373" s="26">
        <v>45183</v>
      </c>
      <c r="H373" s="76">
        <f t="shared" si="12"/>
        <v>8.1999999999998181</v>
      </c>
      <c r="I373" s="5">
        <f t="shared" si="13"/>
        <v>5</v>
      </c>
      <c r="L373" s="33"/>
      <c r="M373" s="262">
        <v>45181</v>
      </c>
      <c r="N373" s="34">
        <f t="shared" ref="N373:N517" si="15">(P372)</f>
        <v>279</v>
      </c>
      <c r="O373" s="37">
        <v>0</v>
      </c>
      <c r="P373" s="35">
        <v>279</v>
      </c>
      <c r="Q373" s="40">
        <f t="shared" si="10"/>
        <v>0</v>
      </c>
      <c r="R373" s="41"/>
    </row>
    <row r="374" spans="1:18" ht="15.6" x14ac:dyDescent="0.3">
      <c r="A374" s="5"/>
      <c r="B374" s="105">
        <f t="shared" si="14"/>
        <v>3245.2</v>
      </c>
      <c r="C374" s="35">
        <v>3451</v>
      </c>
      <c r="D374" s="34">
        <f t="shared" si="11"/>
        <v>3245.2</v>
      </c>
      <c r="E374" s="36">
        <v>45183</v>
      </c>
      <c r="F374" s="37">
        <v>3246.6</v>
      </c>
      <c r="G374" s="26">
        <v>45184</v>
      </c>
      <c r="H374" s="76">
        <f t="shared" si="12"/>
        <v>1.4000000000000909</v>
      </c>
      <c r="I374" s="5">
        <f t="shared" si="13"/>
        <v>2</v>
      </c>
      <c r="L374" s="33"/>
      <c r="M374" s="262">
        <v>45182</v>
      </c>
      <c r="N374" s="34">
        <f t="shared" si="15"/>
        <v>279</v>
      </c>
      <c r="O374" s="37">
        <v>0</v>
      </c>
      <c r="P374" s="35">
        <v>237</v>
      </c>
      <c r="Q374" s="40">
        <f t="shared" si="10"/>
        <v>42</v>
      </c>
      <c r="R374" s="41"/>
    </row>
    <row r="375" spans="1:18" ht="15.6" x14ac:dyDescent="0.3">
      <c r="A375" s="5"/>
      <c r="B375" s="105">
        <f t="shared" si="14"/>
        <v>3246.6</v>
      </c>
      <c r="C375" s="35">
        <v>3453</v>
      </c>
      <c r="D375" s="34">
        <f t="shared" si="11"/>
        <v>3246.6</v>
      </c>
      <c r="E375" s="36">
        <v>45184</v>
      </c>
      <c r="F375" s="37">
        <v>3246.6</v>
      </c>
      <c r="G375" s="26">
        <v>45185</v>
      </c>
      <c r="H375" s="76">
        <f t="shared" si="12"/>
        <v>0</v>
      </c>
      <c r="I375" s="5">
        <f t="shared" si="13"/>
        <v>2</v>
      </c>
      <c r="L375" s="33"/>
      <c r="M375" s="262">
        <v>45183</v>
      </c>
      <c r="N375" s="34">
        <f t="shared" si="15"/>
        <v>237</v>
      </c>
      <c r="O375" s="37">
        <v>0</v>
      </c>
      <c r="P375" s="35">
        <v>224</v>
      </c>
      <c r="Q375" s="40">
        <f t="shared" si="10"/>
        <v>13</v>
      </c>
      <c r="R375" s="41"/>
    </row>
    <row r="376" spans="1:18" ht="15.6" x14ac:dyDescent="0.3">
      <c r="A376" s="5"/>
      <c r="B376" s="105">
        <f t="shared" si="14"/>
        <v>3246.6</v>
      </c>
      <c r="C376" s="35">
        <v>3453</v>
      </c>
      <c r="D376" s="34">
        <f t="shared" si="11"/>
        <v>3246.6</v>
      </c>
      <c r="E376" s="36">
        <v>45185</v>
      </c>
      <c r="F376" s="37">
        <v>3246.6</v>
      </c>
      <c r="G376" s="26">
        <v>45186</v>
      </c>
      <c r="H376" s="76">
        <f t="shared" si="12"/>
        <v>0</v>
      </c>
      <c r="I376" s="5">
        <f t="shared" si="13"/>
        <v>0</v>
      </c>
      <c r="L376" s="33"/>
      <c r="M376" s="262">
        <v>45184</v>
      </c>
      <c r="N376" s="34">
        <f t="shared" si="15"/>
        <v>224</v>
      </c>
      <c r="O376" s="37">
        <v>0</v>
      </c>
      <c r="P376" s="35">
        <v>224</v>
      </c>
      <c r="Q376" s="40">
        <f t="shared" si="10"/>
        <v>0</v>
      </c>
      <c r="R376" s="41"/>
    </row>
    <row r="377" spans="1:18" ht="15.6" x14ac:dyDescent="0.3">
      <c r="A377" s="5"/>
      <c r="B377" s="105">
        <f t="shared" si="14"/>
        <v>3246.6</v>
      </c>
      <c r="C377" s="35">
        <v>3453</v>
      </c>
      <c r="D377" s="34">
        <f t="shared" si="11"/>
        <v>3246.6</v>
      </c>
      <c r="E377" s="36">
        <v>45186</v>
      </c>
      <c r="F377" s="37">
        <v>3246.8</v>
      </c>
      <c r="G377" s="26">
        <v>45187</v>
      </c>
      <c r="H377" s="76">
        <f t="shared" si="12"/>
        <v>0.20000000000027285</v>
      </c>
      <c r="I377" s="5">
        <f t="shared" si="13"/>
        <v>0</v>
      </c>
      <c r="L377" s="33"/>
      <c r="M377" s="262">
        <v>45185</v>
      </c>
      <c r="N377" s="34">
        <f t="shared" si="15"/>
        <v>224</v>
      </c>
      <c r="O377" s="37">
        <v>0</v>
      </c>
      <c r="P377" s="35">
        <v>224</v>
      </c>
      <c r="Q377" s="40">
        <f t="shared" si="10"/>
        <v>0</v>
      </c>
      <c r="R377" s="41"/>
    </row>
    <row r="378" spans="1:18" ht="15.6" x14ac:dyDescent="0.3">
      <c r="A378" s="5"/>
      <c r="B378" s="105">
        <f t="shared" si="14"/>
        <v>3246.8</v>
      </c>
      <c r="C378" s="35">
        <v>3454</v>
      </c>
      <c r="D378" s="34">
        <f t="shared" si="11"/>
        <v>3246.8</v>
      </c>
      <c r="E378" s="36">
        <v>45187</v>
      </c>
      <c r="F378" s="37">
        <v>3246.9</v>
      </c>
      <c r="G378" s="26">
        <v>45188</v>
      </c>
      <c r="H378" s="76">
        <f t="shared" si="12"/>
        <v>9.9999999999909051E-2</v>
      </c>
      <c r="I378" s="5">
        <f t="shared" si="13"/>
        <v>1</v>
      </c>
      <c r="L378" s="33"/>
      <c r="M378" s="262">
        <v>45186</v>
      </c>
      <c r="N378" s="34">
        <f t="shared" si="15"/>
        <v>224</v>
      </c>
      <c r="O378" s="37">
        <v>0</v>
      </c>
      <c r="P378" s="35">
        <v>224</v>
      </c>
      <c r="Q378" s="40">
        <f t="shared" si="10"/>
        <v>0</v>
      </c>
      <c r="R378" s="41"/>
    </row>
    <row r="379" spans="1:18" ht="15.6" x14ac:dyDescent="0.3">
      <c r="A379" s="5"/>
      <c r="B379" s="105">
        <f t="shared" si="14"/>
        <v>3246.9</v>
      </c>
      <c r="C379" s="35">
        <v>3455</v>
      </c>
      <c r="D379" s="34">
        <f t="shared" si="11"/>
        <v>3246.9</v>
      </c>
      <c r="E379" s="36">
        <v>45188</v>
      </c>
      <c r="F379" s="37">
        <v>3249.9</v>
      </c>
      <c r="G379" s="26">
        <v>45189</v>
      </c>
      <c r="H379" s="76">
        <f t="shared" si="12"/>
        <v>3</v>
      </c>
      <c r="I379" s="5">
        <f t="shared" si="13"/>
        <v>1</v>
      </c>
      <c r="L379" s="33"/>
      <c r="M379" s="262">
        <v>45187</v>
      </c>
      <c r="N379" s="34">
        <f t="shared" si="15"/>
        <v>224</v>
      </c>
      <c r="O379" s="37">
        <v>0</v>
      </c>
      <c r="P379" s="35">
        <v>224</v>
      </c>
      <c r="Q379" s="40">
        <f t="shared" si="10"/>
        <v>0</v>
      </c>
      <c r="R379" s="41"/>
    </row>
    <row r="380" spans="1:18" ht="15.6" x14ac:dyDescent="0.3">
      <c r="A380" s="5"/>
      <c r="B380" s="105">
        <f t="shared" si="14"/>
        <v>3249.9</v>
      </c>
      <c r="C380" s="35">
        <v>3460</v>
      </c>
      <c r="D380" s="34">
        <f t="shared" si="11"/>
        <v>3249.9</v>
      </c>
      <c r="E380" s="36">
        <v>45189</v>
      </c>
      <c r="F380" s="37">
        <v>3250</v>
      </c>
      <c r="G380" s="26">
        <v>45190</v>
      </c>
      <c r="H380" s="76">
        <f t="shared" si="12"/>
        <v>9.9999999999909051E-2</v>
      </c>
      <c r="I380" s="5">
        <f t="shared" si="13"/>
        <v>5</v>
      </c>
      <c r="L380" s="33"/>
      <c r="M380" s="262">
        <v>45188</v>
      </c>
      <c r="N380" s="34">
        <f t="shared" si="15"/>
        <v>224</v>
      </c>
      <c r="O380" s="37">
        <v>0</v>
      </c>
      <c r="P380" s="35">
        <v>199</v>
      </c>
      <c r="Q380" s="40">
        <f t="shared" si="10"/>
        <v>25</v>
      </c>
      <c r="R380" s="41"/>
    </row>
    <row r="381" spans="1:18" ht="15.6" x14ac:dyDescent="0.3">
      <c r="A381" s="5"/>
      <c r="B381" s="105">
        <f t="shared" si="14"/>
        <v>3250</v>
      </c>
      <c r="C381" s="35">
        <v>3461</v>
      </c>
      <c r="D381" s="34">
        <f t="shared" si="11"/>
        <v>3250</v>
      </c>
      <c r="E381" s="36">
        <v>45190</v>
      </c>
      <c r="F381" s="37">
        <v>3251.3</v>
      </c>
      <c r="G381" s="26">
        <v>45191</v>
      </c>
      <c r="H381" s="76">
        <f t="shared" si="12"/>
        <v>1.3000000000001819</v>
      </c>
      <c r="I381" s="5">
        <f t="shared" si="13"/>
        <v>1</v>
      </c>
      <c r="L381" s="33"/>
      <c r="M381" s="262">
        <v>45189</v>
      </c>
      <c r="N381" s="34">
        <f t="shared" si="15"/>
        <v>199</v>
      </c>
      <c r="O381" s="37">
        <v>0</v>
      </c>
      <c r="P381" s="35">
        <v>199</v>
      </c>
      <c r="Q381" s="40">
        <f t="shared" si="10"/>
        <v>0</v>
      </c>
      <c r="R381" s="41"/>
    </row>
    <row r="382" spans="1:18" ht="15.6" x14ac:dyDescent="0.3">
      <c r="A382" s="5"/>
      <c r="B382" s="105">
        <f t="shared" si="14"/>
        <v>3251.3</v>
      </c>
      <c r="C382" s="35">
        <v>3463</v>
      </c>
      <c r="D382" s="34">
        <f t="shared" si="11"/>
        <v>3251.3</v>
      </c>
      <c r="E382" s="36">
        <v>45191</v>
      </c>
      <c r="F382" s="37">
        <v>3251.3</v>
      </c>
      <c r="G382" s="26">
        <v>45192</v>
      </c>
      <c r="H382" s="76">
        <f t="shared" si="12"/>
        <v>0</v>
      </c>
      <c r="I382" s="5">
        <f t="shared" si="13"/>
        <v>2</v>
      </c>
      <c r="L382" s="33"/>
      <c r="M382" s="262">
        <v>45190</v>
      </c>
      <c r="N382" s="34">
        <f t="shared" si="15"/>
        <v>199</v>
      </c>
      <c r="O382" s="37">
        <v>0</v>
      </c>
      <c r="P382" s="35">
        <v>188</v>
      </c>
      <c r="Q382" s="40">
        <f t="shared" si="10"/>
        <v>11</v>
      </c>
      <c r="R382" s="41"/>
    </row>
    <row r="383" spans="1:18" ht="15.6" x14ac:dyDescent="0.3">
      <c r="A383" s="5"/>
      <c r="B383" s="105">
        <f t="shared" si="14"/>
        <v>3251.3</v>
      </c>
      <c r="C383" s="35">
        <v>3463</v>
      </c>
      <c r="D383" s="34">
        <f t="shared" si="11"/>
        <v>3251.3</v>
      </c>
      <c r="E383" s="36">
        <v>45192</v>
      </c>
      <c r="F383" s="37">
        <v>3251.4</v>
      </c>
      <c r="G383" s="26">
        <v>45193</v>
      </c>
      <c r="H383" s="76">
        <f t="shared" si="12"/>
        <v>9.9999999999909051E-2</v>
      </c>
      <c r="I383" s="5">
        <f t="shared" si="13"/>
        <v>0</v>
      </c>
      <c r="L383" s="33"/>
      <c r="M383" s="262">
        <v>45191</v>
      </c>
      <c r="N383" s="34">
        <f t="shared" si="15"/>
        <v>188</v>
      </c>
      <c r="O383" s="37">
        <v>0</v>
      </c>
      <c r="P383" s="35">
        <v>188</v>
      </c>
      <c r="Q383" s="40">
        <f t="shared" si="10"/>
        <v>0</v>
      </c>
      <c r="R383" s="41"/>
    </row>
    <row r="384" spans="1:18" ht="15.6" x14ac:dyDescent="0.3">
      <c r="A384" s="5"/>
      <c r="B384" s="105">
        <f t="shared" si="14"/>
        <v>3251.4</v>
      </c>
      <c r="C384" s="35">
        <v>3464</v>
      </c>
      <c r="D384" s="34">
        <f t="shared" si="11"/>
        <v>3251.4</v>
      </c>
      <c r="E384" s="36">
        <v>45193</v>
      </c>
      <c r="F384" s="37">
        <v>3251.4</v>
      </c>
      <c r="G384" s="26">
        <v>45194</v>
      </c>
      <c r="H384" s="76">
        <f t="shared" si="12"/>
        <v>0</v>
      </c>
      <c r="I384" s="5">
        <f t="shared" si="13"/>
        <v>1</v>
      </c>
      <c r="L384" s="33"/>
      <c r="M384" s="262">
        <v>45192</v>
      </c>
      <c r="N384" s="34">
        <f t="shared" si="15"/>
        <v>188</v>
      </c>
      <c r="O384" s="37">
        <v>0</v>
      </c>
      <c r="P384" s="35">
        <v>188</v>
      </c>
      <c r="Q384" s="40">
        <f t="shared" si="10"/>
        <v>0</v>
      </c>
      <c r="R384" s="41"/>
    </row>
    <row r="385" spans="1:21" ht="15.6" x14ac:dyDescent="0.3">
      <c r="A385" s="5"/>
      <c r="B385" s="105">
        <f t="shared" si="14"/>
        <v>3251.4</v>
      </c>
      <c r="C385" s="35">
        <v>3464</v>
      </c>
      <c r="D385" s="34">
        <f t="shared" si="11"/>
        <v>3251.4</v>
      </c>
      <c r="E385" s="36">
        <v>45194</v>
      </c>
      <c r="F385" s="37">
        <v>3252.1</v>
      </c>
      <c r="G385" s="26">
        <v>45195</v>
      </c>
      <c r="H385" s="76">
        <f t="shared" si="12"/>
        <v>0.6999999999998181</v>
      </c>
      <c r="I385" s="5">
        <f t="shared" si="13"/>
        <v>0</v>
      </c>
      <c r="L385" s="33"/>
      <c r="M385" s="262">
        <v>45193</v>
      </c>
      <c r="N385" s="34">
        <f t="shared" si="15"/>
        <v>188</v>
      </c>
      <c r="O385" s="37">
        <v>0</v>
      </c>
      <c r="P385" s="35">
        <v>188</v>
      </c>
      <c r="Q385" s="40">
        <f t="shared" si="10"/>
        <v>0</v>
      </c>
      <c r="R385" s="41"/>
    </row>
    <row r="386" spans="1:21" ht="15.6" x14ac:dyDescent="0.3">
      <c r="A386" s="5"/>
      <c r="B386" s="105">
        <f t="shared" si="14"/>
        <v>3252.1</v>
      </c>
      <c r="C386" s="35">
        <v>3467</v>
      </c>
      <c r="D386" s="34">
        <f t="shared" si="11"/>
        <v>3252.1</v>
      </c>
      <c r="E386" s="36">
        <v>45195</v>
      </c>
      <c r="F386" s="37">
        <v>3252.2</v>
      </c>
      <c r="G386" s="26">
        <v>45196</v>
      </c>
      <c r="H386" s="76">
        <f t="shared" si="12"/>
        <v>9.9999999999909051E-2</v>
      </c>
      <c r="I386" s="5">
        <f t="shared" si="13"/>
        <v>3</v>
      </c>
      <c r="L386" s="33"/>
      <c r="M386" s="262">
        <v>45194</v>
      </c>
      <c r="N386" s="34">
        <f t="shared" si="15"/>
        <v>188</v>
      </c>
      <c r="O386" s="37">
        <v>0</v>
      </c>
      <c r="P386" s="35">
        <v>181</v>
      </c>
      <c r="Q386" s="40">
        <f t="shared" si="10"/>
        <v>7</v>
      </c>
      <c r="R386" s="41"/>
    </row>
    <row r="387" spans="1:21" ht="15.6" x14ac:dyDescent="0.3">
      <c r="A387" s="5"/>
      <c r="B387" s="105">
        <f t="shared" si="14"/>
        <v>3252.2</v>
      </c>
      <c r="C387" s="35">
        <v>3469</v>
      </c>
      <c r="D387" s="34">
        <f t="shared" si="11"/>
        <v>3252.2</v>
      </c>
      <c r="E387" s="36">
        <v>45196</v>
      </c>
      <c r="F387" s="37">
        <v>3252.9</v>
      </c>
      <c r="G387" s="26">
        <v>45197</v>
      </c>
      <c r="H387" s="76">
        <f t="shared" si="12"/>
        <v>0.70000000000027285</v>
      </c>
      <c r="I387" s="5">
        <f t="shared" si="13"/>
        <v>2</v>
      </c>
      <c r="L387" s="33"/>
      <c r="M387" s="262">
        <v>45195</v>
      </c>
      <c r="N387" s="34">
        <f t="shared" si="15"/>
        <v>181</v>
      </c>
      <c r="O387" s="37">
        <v>0</v>
      </c>
      <c r="P387" s="35">
        <v>181</v>
      </c>
      <c r="Q387" s="40">
        <f t="shared" si="10"/>
        <v>0</v>
      </c>
      <c r="R387" s="41"/>
    </row>
    <row r="388" spans="1:21" ht="15.6" x14ac:dyDescent="0.3">
      <c r="A388" s="5"/>
      <c r="B388" s="105">
        <f t="shared" si="14"/>
        <v>3252.9</v>
      </c>
      <c r="C388" s="35">
        <v>3473</v>
      </c>
      <c r="D388" s="34">
        <f t="shared" si="11"/>
        <v>3252.9</v>
      </c>
      <c r="E388" s="36">
        <v>45197</v>
      </c>
      <c r="F388" s="37">
        <v>3257.1</v>
      </c>
      <c r="G388" s="26">
        <v>45198</v>
      </c>
      <c r="H388" s="76">
        <f t="shared" si="12"/>
        <v>4.1999999999998181</v>
      </c>
      <c r="I388" s="5">
        <f t="shared" si="13"/>
        <v>4</v>
      </c>
      <c r="L388" s="33"/>
      <c r="M388" s="262">
        <v>45196</v>
      </c>
      <c r="N388" s="34">
        <f t="shared" si="15"/>
        <v>181</v>
      </c>
      <c r="O388" s="37">
        <v>0</v>
      </c>
      <c r="P388" s="35">
        <v>181</v>
      </c>
      <c r="Q388" s="40">
        <f t="shared" si="10"/>
        <v>0</v>
      </c>
      <c r="R388" s="41"/>
    </row>
    <row r="389" spans="1:21" ht="15.6" x14ac:dyDescent="0.3">
      <c r="A389" s="5"/>
      <c r="B389" s="105">
        <f t="shared" si="14"/>
        <v>3257.1</v>
      </c>
      <c r="C389" s="35">
        <v>3477</v>
      </c>
      <c r="D389" s="34">
        <f t="shared" si="11"/>
        <v>3257.1</v>
      </c>
      <c r="E389" s="36">
        <v>45198</v>
      </c>
      <c r="F389" s="37">
        <v>3259.8</v>
      </c>
      <c r="G389" s="26">
        <v>45199</v>
      </c>
      <c r="H389" s="76">
        <f t="shared" si="12"/>
        <v>2.7000000000002728</v>
      </c>
      <c r="I389" s="5">
        <f t="shared" si="13"/>
        <v>4</v>
      </c>
      <c r="L389" s="33"/>
      <c r="M389" s="262">
        <v>45197</v>
      </c>
      <c r="N389" s="34">
        <f t="shared" si="15"/>
        <v>181</v>
      </c>
      <c r="O389" s="37">
        <v>0</v>
      </c>
      <c r="P389" s="35">
        <v>143</v>
      </c>
      <c r="Q389" s="40">
        <f t="shared" si="10"/>
        <v>38</v>
      </c>
      <c r="R389" s="41"/>
    </row>
    <row r="390" spans="1:21" ht="15.6" x14ac:dyDescent="0.3">
      <c r="A390" s="5"/>
      <c r="B390" s="105">
        <f t="shared" si="14"/>
        <v>3259.8</v>
      </c>
      <c r="C390" s="35">
        <v>3478</v>
      </c>
      <c r="D390" s="34">
        <f t="shared" si="11"/>
        <v>3259.8</v>
      </c>
      <c r="E390" s="36">
        <v>45199</v>
      </c>
      <c r="F390" s="37">
        <v>3267.8</v>
      </c>
      <c r="G390" s="26">
        <v>45200</v>
      </c>
      <c r="H390" s="76">
        <f t="shared" si="12"/>
        <v>8</v>
      </c>
      <c r="I390" s="5">
        <f t="shared" si="13"/>
        <v>1</v>
      </c>
      <c r="L390" s="33"/>
      <c r="M390" s="262">
        <v>45198</v>
      </c>
      <c r="N390" s="34">
        <f t="shared" si="15"/>
        <v>143</v>
      </c>
      <c r="O390" s="37">
        <v>0</v>
      </c>
      <c r="P390" s="35">
        <v>130</v>
      </c>
      <c r="Q390" s="40">
        <f t="shared" si="10"/>
        <v>13</v>
      </c>
      <c r="R390" s="41"/>
    </row>
    <row r="391" spans="1:21" ht="15.6" x14ac:dyDescent="0.3">
      <c r="A391" s="5"/>
      <c r="B391" s="105">
        <f t="shared" si="14"/>
        <v>3267.8</v>
      </c>
      <c r="C391" s="35">
        <v>3479</v>
      </c>
      <c r="D391" s="34">
        <f t="shared" si="11"/>
        <v>3267.8</v>
      </c>
      <c r="E391" s="36">
        <v>45200</v>
      </c>
      <c r="F391" s="37">
        <v>3267.8</v>
      </c>
      <c r="G391" s="26">
        <v>45201</v>
      </c>
      <c r="H391" s="76">
        <f t="shared" si="12"/>
        <v>0</v>
      </c>
      <c r="I391" s="5">
        <f t="shared" si="13"/>
        <v>1</v>
      </c>
      <c r="J391" s="48">
        <f>SUM(H391:H482)</f>
        <v>192.69999999999982</v>
      </c>
      <c r="L391" s="33"/>
      <c r="M391" s="262">
        <v>45199</v>
      </c>
      <c r="N391" s="34">
        <f t="shared" si="15"/>
        <v>130</v>
      </c>
      <c r="O391" s="37">
        <v>200</v>
      </c>
      <c r="P391" s="35">
        <v>230</v>
      </c>
      <c r="Q391" s="40">
        <f t="shared" si="10"/>
        <v>100</v>
      </c>
      <c r="R391" s="41"/>
    </row>
    <row r="392" spans="1:21" ht="15.6" x14ac:dyDescent="0.3">
      <c r="A392" s="5"/>
      <c r="B392" s="105">
        <f t="shared" si="14"/>
        <v>3267.8</v>
      </c>
      <c r="C392" s="35">
        <v>3479</v>
      </c>
      <c r="D392" s="34">
        <f t="shared" si="11"/>
        <v>3267.8</v>
      </c>
      <c r="E392" s="36">
        <v>45201</v>
      </c>
      <c r="F392" s="37">
        <v>3268.2</v>
      </c>
      <c r="G392" s="26">
        <v>45202</v>
      </c>
      <c r="H392" s="76">
        <f t="shared" si="12"/>
        <v>0.3999999999996362</v>
      </c>
      <c r="I392" s="5">
        <f t="shared" si="13"/>
        <v>0</v>
      </c>
      <c r="L392" s="33"/>
      <c r="M392" s="262">
        <v>45200</v>
      </c>
      <c r="N392" s="34">
        <f t="shared" si="15"/>
        <v>230</v>
      </c>
      <c r="O392" s="37">
        <v>0</v>
      </c>
      <c r="P392" s="35">
        <v>230</v>
      </c>
      <c r="Q392" s="40">
        <f t="shared" si="10"/>
        <v>0</v>
      </c>
      <c r="R392" s="41"/>
      <c r="U392" s="48">
        <f>SUM(Q392:Q483)</f>
        <v>1720.9</v>
      </c>
    </row>
    <row r="393" spans="1:21" ht="15.6" x14ac:dyDescent="0.3">
      <c r="A393" s="5"/>
      <c r="B393" s="105">
        <f t="shared" si="14"/>
        <v>3268.2</v>
      </c>
      <c r="C393" s="35">
        <v>3481</v>
      </c>
      <c r="D393" s="34">
        <f t="shared" si="11"/>
        <v>3268.2</v>
      </c>
      <c r="E393" s="36">
        <v>45202</v>
      </c>
      <c r="F393" s="37">
        <v>3268.2</v>
      </c>
      <c r="G393" s="26">
        <v>45203</v>
      </c>
      <c r="H393" s="76">
        <f t="shared" si="12"/>
        <v>0</v>
      </c>
      <c r="I393" s="5">
        <f t="shared" si="13"/>
        <v>2</v>
      </c>
      <c r="L393" s="33"/>
      <c r="M393" s="262">
        <v>45201</v>
      </c>
      <c r="N393" s="34">
        <f t="shared" si="15"/>
        <v>230</v>
      </c>
      <c r="O393" s="37">
        <v>0</v>
      </c>
      <c r="P393" s="35">
        <v>228</v>
      </c>
      <c r="Q393" s="40">
        <f t="shared" si="10"/>
        <v>2</v>
      </c>
      <c r="R393" s="41"/>
    </row>
    <row r="394" spans="1:21" ht="15.6" x14ac:dyDescent="0.3">
      <c r="A394" s="5"/>
      <c r="B394" s="105">
        <f t="shared" si="14"/>
        <v>3268.2</v>
      </c>
      <c r="C394" s="35">
        <v>3481</v>
      </c>
      <c r="D394" s="34">
        <f t="shared" si="11"/>
        <v>3268.2</v>
      </c>
      <c r="E394" s="36">
        <v>45203</v>
      </c>
      <c r="F394" s="37">
        <v>3273.2</v>
      </c>
      <c r="G394" s="26">
        <v>45204</v>
      </c>
      <c r="H394" s="76">
        <f t="shared" si="12"/>
        <v>5</v>
      </c>
      <c r="I394" s="5">
        <f t="shared" si="13"/>
        <v>0</v>
      </c>
      <c r="L394" s="33"/>
      <c r="M394" s="262">
        <v>45202</v>
      </c>
      <c r="N394" s="34">
        <f t="shared" si="15"/>
        <v>228</v>
      </c>
      <c r="O394" s="37">
        <v>0</v>
      </c>
      <c r="P394" s="35">
        <v>228</v>
      </c>
      <c r="Q394" s="40">
        <f t="shared" si="10"/>
        <v>0</v>
      </c>
      <c r="R394" s="41"/>
    </row>
    <row r="395" spans="1:21" ht="15.6" x14ac:dyDescent="0.3">
      <c r="A395" s="5"/>
      <c r="B395" s="105">
        <f t="shared" si="14"/>
        <v>3273.2</v>
      </c>
      <c r="C395" s="35">
        <v>3482</v>
      </c>
      <c r="D395" s="34">
        <f t="shared" si="11"/>
        <v>3273.2</v>
      </c>
      <c r="E395" s="36">
        <v>45204</v>
      </c>
      <c r="F395" s="37">
        <v>3273.2</v>
      </c>
      <c r="G395" s="26">
        <v>45205</v>
      </c>
      <c r="H395" s="76">
        <f t="shared" si="12"/>
        <v>0</v>
      </c>
      <c r="I395" s="5">
        <f t="shared" si="13"/>
        <v>1</v>
      </c>
      <c r="L395" s="33"/>
      <c r="M395" s="262">
        <v>45203</v>
      </c>
      <c r="N395" s="34">
        <f t="shared" si="15"/>
        <v>228</v>
      </c>
      <c r="O395" s="37">
        <v>0</v>
      </c>
      <c r="P395" s="35">
        <v>228</v>
      </c>
      <c r="Q395" s="40">
        <f t="shared" si="10"/>
        <v>0</v>
      </c>
      <c r="R395" s="41"/>
    </row>
    <row r="396" spans="1:21" ht="15.6" x14ac:dyDescent="0.3">
      <c r="A396" s="5"/>
      <c r="B396" s="105">
        <f t="shared" si="14"/>
        <v>3273.2</v>
      </c>
      <c r="C396" s="35">
        <v>3482</v>
      </c>
      <c r="D396" s="34">
        <f t="shared" si="11"/>
        <v>3273.2</v>
      </c>
      <c r="E396" s="36">
        <v>45205</v>
      </c>
      <c r="F396" s="37">
        <v>3273.2</v>
      </c>
      <c r="G396" s="26">
        <v>45206</v>
      </c>
      <c r="H396" s="76">
        <f t="shared" si="12"/>
        <v>0</v>
      </c>
      <c r="I396" s="5">
        <f t="shared" si="13"/>
        <v>0</v>
      </c>
      <c r="L396" s="33"/>
      <c r="M396" s="262">
        <v>45204</v>
      </c>
      <c r="N396" s="34">
        <f t="shared" si="15"/>
        <v>228</v>
      </c>
      <c r="O396" s="37">
        <v>0</v>
      </c>
      <c r="P396" s="35">
        <v>228</v>
      </c>
      <c r="Q396" s="40">
        <f t="shared" si="10"/>
        <v>0</v>
      </c>
      <c r="R396" s="41"/>
    </row>
    <row r="397" spans="1:21" ht="15.6" x14ac:dyDescent="0.3">
      <c r="A397" s="5"/>
      <c r="B397" s="105">
        <f t="shared" si="14"/>
        <v>3273.2</v>
      </c>
      <c r="C397" s="35">
        <v>3482</v>
      </c>
      <c r="D397" s="34">
        <f t="shared" si="11"/>
        <v>3273.2</v>
      </c>
      <c r="E397" s="36">
        <v>45206</v>
      </c>
      <c r="F397" s="37">
        <v>3275</v>
      </c>
      <c r="G397" s="26">
        <v>45207</v>
      </c>
      <c r="H397" s="76">
        <f t="shared" si="12"/>
        <v>1.8000000000001819</v>
      </c>
      <c r="I397" s="5">
        <f t="shared" si="13"/>
        <v>0</v>
      </c>
      <c r="L397" s="33"/>
      <c r="M397" s="262">
        <v>45205</v>
      </c>
      <c r="N397" s="34">
        <f t="shared" si="15"/>
        <v>228</v>
      </c>
      <c r="O397" s="37">
        <v>0</v>
      </c>
      <c r="P397" s="35">
        <v>228</v>
      </c>
      <c r="Q397" s="40">
        <f t="shared" si="10"/>
        <v>0</v>
      </c>
      <c r="R397" s="41"/>
    </row>
    <row r="398" spans="1:21" ht="15.6" x14ac:dyDescent="0.3">
      <c r="A398" s="5"/>
      <c r="B398" s="105">
        <f t="shared" si="14"/>
        <v>3275</v>
      </c>
      <c r="C398" s="35">
        <v>3483</v>
      </c>
      <c r="D398" s="34">
        <f t="shared" si="11"/>
        <v>3275</v>
      </c>
      <c r="E398" s="36">
        <v>45207</v>
      </c>
      <c r="F398" s="37">
        <v>3275.5</v>
      </c>
      <c r="G398" s="26">
        <v>45208</v>
      </c>
      <c r="H398" s="76">
        <f t="shared" si="12"/>
        <v>0.5</v>
      </c>
      <c r="I398" s="5">
        <f t="shared" si="13"/>
        <v>1</v>
      </c>
      <c r="L398" s="33"/>
      <c r="M398" s="262">
        <v>45206</v>
      </c>
      <c r="N398" s="34">
        <f t="shared" si="15"/>
        <v>228</v>
      </c>
      <c r="O398" s="37">
        <v>0</v>
      </c>
      <c r="P398" s="35">
        <v>204</v>
      </c>
      <c r="Q398" s="40">
        <f t="shared" si="10"/>
        <v>24</v>
      </c>
      <c r="R398" s="41"/>
    </row>
    <row r="399" spans="1:21" ht="15.6" x14ac:dyDescent="0.3">
      <c r="A399" s="5"/>
      <c r="B399" s="105">
        <f t="shared" si="14"/>
        <v>3275.5</v>
      </c>
      <c r="C399" s="35">
        <v>3483</v>
      </c>
      <c r="D399" s="34">
        <f t="shared" si="11"/>
        <v>3275.5</v>
      </c>
      <c r="E399" s="36">
        <v>45208</v>
      </c>
      <c r="F399" s="37">
        <v>3278.3</v>
      </c>
      <c r="G399" s="26">
        <v>45209</v>
      </c>
      <c r="H399" s="76">
        <f t="shared" si="12"/>
        <v>2.8000000000001819</v>
      </c>
      <c r="I399" s="5">
        <f t="shared" si="13"/>
        <v>0</v>
      </c>
      <c r="L399" s="33"/>
      <c r="M399" s="262">
        <v>45207</v>
      </c>
      <c r="N399" s="34">
        <f t="shared" si="15"/>
        <v>204</v>
      </c>
      <c r="O399" s="37">
        <v>0</v>
      </c>
      <c r="P399" s="35">
        <v>204</v>
      </c>
      <c r="Q399" s="40">
        <f t="shared" si="10"/>
        <v>0</v>
      </c>
      <c r="R399" s="41"/>
    </row>
    <row r="400" spans="1:21" ht="15.6" x14ac:dyDescent="0.3">
      <c r="A400" s="5"/>
      <c r="B400" s="105">
        <f t="shared" si="14"/>
        <v>3278.3</v>
      </c>
      <c r="C400" s="35">
        <v>3484</v>
      </c>
      <c r="D400" s="34">
        <f t="shared" si="11"/>
        <v>3278.3</v>
      </c>
      <c r="E400" s="36">
        <v>45209</v>
      </c>
      <c r="F400" s="37">
        <v>3278.3</v>
      </c>
      <c r="G400" s="26">
        <v>45210</v>
      </c>
      <c r="H400" s="76">
        <f t="shared" si="12"/>
        <v>0</v>
      </c>
      <c r="I400" s="5">
        <f t="shared" si="13"/>
        <v>1</v>
      </c>
      <c r="L400" s="33"/>
      <c r="M400" s="262">
        <v>45208</v>
      </c>
      <c r="N400" s="34">
        <f t="shared" si="15"/>
        <v>204</v>
      </c>
      <c r="O400" s="37">
        <v>0</v>
      </c>
      <c r="P400" s="35">
        <v>180</v>
      </c>
      <c r="Q400" s="40">
        <f t="shared" si="10"/>
        <v>24</v>
      </c>
      <c r="R400" s="41"/>
    </row>
    <row r="401" spans="1:18" ht="15.6" x14ac:dyDescent="0.3">
      <c r="A401" s="5"/>
      <c r="B401" s="105">
        <f t="shared" si="14"/>
        <v>3278.3</v>
      </c>
      <c r="C401" s="35">
        <v>3484</v>
      </c>
      <c r="D401" s="34">
        <f t="shared" si="11"/>
        <v>3278.3</v>
      </c>
      <c r="E401" s="36">
        <v>45210</v>
      </c>
      <c r="F401" s="37">
        <v>3278.4</v>
      </c>
      <c r="G401" s="26">
        <v>45211</v>
      </c>
      <c r="H401" s="76">
        <f t="shared" si="12"/>
        <v>9.9999999999909051E-2</v>
      </c>
      <c r="I401" s="5">
        <f t="shared" si="13"/>
        <v>0</v>
      </c>
      <c r="L401" s="33"/>
      <c r="M401" s="262">
        <v>45209</v>
      </c>
      <c r="N401" s="34">
        <f t="shared" si="15"/>
        <v>180</v>
      </c>
      <c r="O401" s="37">
        <v>0</v>
      </c>
      <c r="P401" s="35">
        <v>180</v>
      </c>
      <c r="Q401" s="40">
        <f t="shared" si="10"/>
        <v>0</v>
      </c>
      <c r="R401" s="41"/>
    </row>
    <row r="402" spans="1:18" ht="15.6" x14ac:dyDescent="0.3">
      <c r="A402" s="5"/>
      <c r="B402" s="105">
        <f t="shared" si="14"/>
        <v>3278.4</v>
      </c>
      <c r="C402" s="35">
        <v>3485</v>
      </c>
      <c r="D402" s="34">
        <f t="shared" si="11"/>
        <v>3278.4</v>
      </c>
      <c r="E402" s="36">
        <v>45211</v>
      </c>
      <c r="F402" s="37">
        <v>3280.2</v>
      </c>
      <c r="G402" s="26">
        <v>45212</v>
      </c>
      <c r="H402" s="76">
        <f t="shared" si="12"/>
        <v>1.7999999999997272</v>
      </c>
      <c r="I402" s="5">
        <f t="shared" si="13"/>
        <v>1</v>
      </c>
      <c r="L402" s="33"/>
      <c r="M402" s="262">
        <v>45210</v>
      </c>
      <c r="N402" s="34">
        <f t="shared" si="15"/>
        <v>180</v>
      </c>
      <c r="O402" s="37">
        <v>0</v>
      </c>
      <c r="P402" s="35">
        <v>180</v>
      </c>
      <c r="Q402" s="40">
        <f t="shared" si="10"/>
        <v>0</v>
      </c>
      <c r="R402" s="41"/>
    </row>
    <row r="403" spans="1:18" ht="15.6" x14ac:dyDescent="0.3">
      <c r="A403" s="5"/>
      <c r="B403" s="105">
        <f t="shared" si="14"/>
        <v>3280.2</v>
      </c>
      <c r="C403" s="35">
        <v>3488</v>
      </c>
      <c r="D403" s="34">
        <f t="shared" si="11"/>
        <v>3280.2</v>
      </c>
      <c r="E403" s="36">
        <v>45212</v>
      </c>
      <c r="F403" s="37">
        <v>3281.8</v>
      </c>
      <c r="G403" s="26">
        <v>45213</v>
      </c>
      <c r="H403" s="76">
        <f t="shared" si="12"/>
        <v>1.6000000000003638</v>
      </c>
      <c r="I403" s="5">
        <f t="shared" si="13"/>
        <v>3</v>
      </c>
      <c r="L403" s="33"/>
      <c r="M403" s="262">
        <v>45211</v>
      </c>
      <c r="N403" s="34">
        <f t="shared" si="15"/>
        <v>180</v>
      </c>
      <c r="O403" s="37">
        <v>0</v>
      </c>
      <c r="P403" s="35">
        <v>174</v>
      </c>
      <c r="Q403" s="40">
        <f t="shared" si="10"/>
        <v>6</v>
      </c>
      <c r="R403" s="41"/>
    </row>
    <row r="404" spans="1:18" ht="15.6" x14ac:dyDescent="0.3">
      <c r="A404" s="5"/>
      <c r="B404" s="105">
        <f t="shared" si="14"/>
        <v>3281.8</v>
      </c>
      <c r="C404" s="35">
        <v>3489</v>
      </c>
      <c r="D404" s="34">
        <f t="shared" si="11"/>
        <v>3281.8</v>
      </c>
      <c r="E404" s="36">
        <v>45213</v>
      </c>
      <c r="F404" s="37">
        <v>3281.8</v>
      </c>
      <c r="G404" s="26">
        <v>45214</v>
      </c>
      <c r="H404" s="76">
        <f t="shared" si="12"/>
        <v>0</v>
      </c>
      <c r="I404" s="5">
        <f t="shared" si="13"/>
        <v>1</v>
      </c>
      <c r="L404" s="33"/>
      <c r="M404" s="262">
        <v>45212</v>
      </c>
      <c r="N404" s="34">
        <f t="shared" si="15"/>
        <v>174</v>
      </c>
      <c r="O404" s="37">
        <v>0</v>
      </c>
      <c r="P404" s="35">
        <v>156</v>
      </c>
      <c r="Q404" s="40">
        <f t="shared" si="10"/>
        <v>18</v>
      </c>
      <c r="R404" s="41"/>
    </row>
    <row r="405" spans="1:18" ht="15.6" x14ac:dyDescent="0.3">
      <c r="A405" s="5"/>
      <c r="B405" s="105">
        <f t="shared" si="14"/>
        <v>3281.8</v>
      </c>
      <c r="C405" s="35">
        <v>3490</v>
      </c>
      <c r="D405" s="34">
        <f t="shared" si="11"/>
        <v>3281.8</v>
      </c>
      <c r="E405" s="36">
        <v>45214</v>
      </c>
      <c r="F405" s="37">
        <v>3281.8</v>
      </c>
      <c r="G405" s="26">
        <v>45215</v>
      </c>
      <c r="H405" s="76">
        <f t="shared" si="12"/>
        <v>0</v>
      </c>
      <c r="I405" s="5">
        <f t="shared" si="13"/>
        <v>1</v>
      </c>
      <c r="L405" s="33"/>
      <c r="M405" s="262">
        <v>45213</v>
      </c>
      <c r="N405" s="34">
        <f t="shared" si="15"/>
        <v>156</v>
      </c>
      <c r="O405" s="37">
        <v>0</v>
      </c>
      <c r="P405" s="35">
        <v>156</v>
      </c>
      <c r="Q405" s="40">
        <f t="shared" si="10"/>
        <v>0</v>
      </c>
      <c r="R405" s="41"/>
    </row>
    <row r="406" spans="1:18" ht="15.6" x14ac:dyDescent="0.3">
      <c r="A406" s="5"/>
      <c r="B406" s="105">
        <f t="shared" si="14"/>
        <v>3281.8</v>
      </c>
      <c r="C406" s="35">
        <v>3490</v>
      </c>
      <c r="D406" s="34">
        <f t="shared" si="11"/>
        <v>3281.8</v>
      </c>
      <c r="E406" s="36">
        <v>45215</v>
      </c>
      <c r="F406" s="37">
        <v>3281.9</v>
      </c>
      <c r="G406" s="26">
        <v>45216</v>
      </c>
      <c r="H406" s="76">
        <f t="shared" si="12"/>
        <v>9.9999999999909051E-2</v>
      </c>
      <c r="I406" s="5">
        <f t="shared" si="13"/>
        <v>0</v>
      </c>
      <c r="L406" s="33"/>
      <c r="M406" s="262">
        <v>45214</v>
      </c>
      <c r="N406" s="34">
        <f t="shared" si="15"/>
        <v>156</v>
      </c>
      <c r="O406" s="37">
        <v>0</v>
      </c>
      <c r="P406" s="35">
        <v>156</v>
      </c>
      <c r="Q406" s="40">
        <f t="shared" si="10"/>
        <v>0</v>
      </c>
      <c r="R406" s="41"/>
    </row>
    <row r="407" spans="1:18" ht="15.6" x14ac:dyDescent="0.3">
      <c r="A407" s="5"/>
      <c r="B407" s="105">
        <f t="shared" si="14"/>
        <v>3281.9</v>
      </c>
      <c r="C407" s="35">
        <v>3491</v>
      </c>
      <c r="D407" s="34">
        <f t="shared" si="11"/>
        <v>3281.9</v>
      </c>
      <c r="E407" s="36">
        <v>45216</v>
      </c>
      <c r="F407" s="37">
        <v>3285.9</v>
      </c>
      <c r="G407" s="26">
        <v>45217</v>
      </c>
      <c r="H407" s="76">
        <f t="shared" si="12"/>
        <v>4</v>
      </c>
      <c r="I407" s="5">
        <f t="shared" si="13"/>
        <v>1</v>
      </c>
      <c r="L407" s="33"/>
      <c r="M407" s="262">
        <v>45215</v>
      </c>
      <c r="N407" s="34">
        <f t="shared" si="15"/>
        <v>156</v>
      </c>
      <c r="O407" s="37">
        <v>0</v>
      </c>
      <c r="P407" s="35">
        <v>156</v>
      </c>
      <c r="Q407" s="40">
        <f t="shared" si="10"/>
        <v>0</v>
      </c>
      <c r="R407" s="41"/>
    </row>
    <row r="408" spans="1:18" ht="15.6" x14ac:dyDescent="0.3">
      <c r="A408" s="5"/>
      <c r="B408" s="105">
        <f t="shared" si="14"/>
        <v>3285.9</v>
      </c>
      <c r="C408" s="35">
        <v>3492</v>
      </c>
      <c r="D408" s="34">
        <f t="shared" si="11"/>
        <v>3285.9</v>
      </c>
      <c r="E408" s="36">
        <v>45217</v>
      </c>
      <c r="F408" s="37">
        <v>3286.2</v>
      </c>
      <c r="G408" s="26">
        <v>45218</v>
      </c>
      <c r="H408" s="76">
        <f t="shared" si="12"/>
        <v>0.29999999999972715</v>
      </c>
      <c r="I408" s="5">
        <f t="shared" si="13"/>
        <v>1</v>
      </c>
      <c r="L408" s="33"/>
      <c r="M408" s="262">
        <v>45216</v>
      </c>
      <c r="N408" s="34">
        <f t="shared" si="15"/>
        <v>156</v>
      </c>
      <c r="O408" s="37">
        <v>0</v>
      </c>
      <c r="P408" s="35">
        <v>149</v>
      </c>
      <c r="Q408" s="40">
        <f t="shared" si="10"/>
        <v>7</v>
      </c>
      <c r="R408" s="41"/>
    </row>
    <row r="409" spans="1:18" ht="15.6" x14ac:dyDescent="0.3">
      <c r="A409" s="5"/>
      <c r="B409" s="105">
        <f t="shared" si="14"/>
        <v>3286.2</v>
      </c>
      <c r="C409" s="35">
        <v>3494</v>
      </c>
      <c r="D409" s="34">
        <f t="shared" si="11"/>
        <v>3286.2</v>
      </c>
      <c r="E409" s="36">
        <v>45218</v>
      </c>
      <c r="F409" s="37">
        <v>3289.4</v>
      </c>
      <c r="G409" s="26">
        <v>45219</v>
      </c>
      <c r="H409" s="76">
        <f t="shared" si="12"/>
        <v>3.2000000000002728</v>
      </c>
      <c r="I409" s="5">
        <f t="shared" si="13"/>
        <v>2</v>
      </c>
      <c r="L409" s="33"/>
      <c r="M409" s="262">
        <v>45217</v>
      </c>
      <c r="N409" s="34">
        <f t="shared" si="15"/>
        <v>149</v>
      </c>
      <c r="O409" s="37">
        <v>0</v>
      </c>
      <c r="P409" s="35">
        <v>125</v>
      </c>
      <c r="Q409" s="40">
        <f t="shared" si="10"/>
        <v>24</v>
      </c>
      <c r="R409" s="41"/>
    </row>
    <row r="410" spans="1:18" ht="15.6" x14ac:dyDescent="0.3">
      <c r="A410" s="5"/>
      <c r="B410" s="105">
        <f t="shared" si="14"/>
        <v>3289.4</v>
      </c>
      <c r="C410" s="35">
        <v>3497</v>
      </c>
      <c r="D410" s="34">
        <f t="shared" si="11"/>
        <v>3289.4</v>
      </c>
      <c r="E410" s="36">
        <v>45219</v>
      </c>
      <c r="F410" s="37">
        <v>3289.4</v>
      </c>
      <c r="G410" s="26">
        <v>45220</v>
      </c>
      <c r="H410" s="76">
        <f t="shared" si="12"/>
        <v>0</v>
      </c>
      <c r="I410" s="5">
        <f t="shared" si="13"/>
        <v>3</v>
      </c>
      <c r="L410" s="33"/>
      <c r="M410" s="262">
        <v>45218</v>
      </c>
      <c r="N410" s="34">
        <f t="shared" si="15"/>
        <v>125</v>
      </c>
      <c r="O410" s="37">
        <v>0</v>
      </c>
      <c r="P410" s="35">
        <v>87</v>
      </c>
      <c r="Q410" s="40">
        <f t="shared" si="10"/>
        <v>38</v>
      </c>
      <c r="R410" s="41"/>
    </row>
    <row r="411" spans="1:18" ht="15.6" x14ac:dyDescent="0.3">
      <c r="A411" s="5"/>
      <c r="B411" s="105">
        <f t="shared" si="14"/>
        <v>3289.4</v>
      </c>
      <c r="C411" s="35">
        <v>3499</v>
      </c>
      <c r="D411" s="34">
        <f t="shared" si="11"/>
        <v>3289.4</v>
      </c>
      <c r="E411" s="36">
        <v>45220</v>
      </c>
      <c r="F411" s="37">
        <v>3290.8</v>
      </c>
      <c r="G411" s="26">
        <v>45221</v>
      </c>
      <c r="H411" s="76">
        <f t="shared" si="12"/>
        <v>1.4000000000000909</v>
      </c>
      <c r="I411" s="5">
        <f t="shared" si="13"/>
        <v>2</v>
      </c>
      <c r="L411" s="33"/>
      <c r="M411" s="262">
        <v>45219</v>
      </c>
      <c r="N411" s="34">
        <f t="shared" si="15"/>
        <v>87</v>
      </c>
      <c r="O411" s="37">
        <v>0</v>
      </c>
      <c r="P411" s="35">
        <v>87</v>
      </c>
      <c r="Q411" s="40">
        <f t="shared" si="10"/>
        <v>0</v>
      </c>
      <c r="R411" s="41"/>
    </row>
    <row r="412" spans="1:18" ht="15.6" x14ac:dyDescent="0.3">
      <c r="A412" s="5"/>
      <c r="B412" s="105">
        <f t="shared" si="14"/>
        <v>3290.8</v>
      </c>
      <c r="C412" s="35">
        <v>3500</v>
      </c>
      <c r="D412" s="34">
        <f t="shared" si="11"/>
        <v>3290.8</v>
      </c>
      <c r="E412" s="36">
        <v>45221</v>
      </c>
      <c r="F412" s="37">
        <v>3295</v>
      </c>
      <c r="G412" s="26">
        <v>45222</v>
      </c>
      <c r="H412" s="76">
        <f t="shared" si="12"/>
        <v>4.1999999999998181</v>
      </c>
      <c r="I412" s="5">
        <f t="shared" si="13"/>
        <v>1</v>
      </c>
      <c r="L412" s="33"/>
      <c r="M412" s="262">
        <v>45220</v>
      </c>
      <c r="N412" s="34">
        <f t="shared" si="15"/>
        <v>87</v>
      </c>
      <c r="O412" s="37">
        <v>0</v>
      </c>
      <c r="P412" s="35">
        <v>73</v>
      </c>
      <c r="Q412" s="40">
        <f t="shared" si="10"/>
        <v>14</v>
      </c>
      <c r="R412" s="41"/>
    </row>
    <row r="413" spans="1:18" ht="15.6" x14ac:dyDescent="0.3">
      <c r="A413" s="5"/>
      <c r="B413" s="105">
        <f t="shared" si="14"/>
        <v>3295</v>
      </c>
      <c r="C413" s="35">
        <v>3502</v>
      </c>
      <c r="D413" s="34">
        <f t="shared" si="11"/>
        <v>3295</v>
      </c>
      <c r="E413" s="36">
        <v>45222</v>
      </c>
      <c r="F413" s="37">
        <v>3297.8</v>
      </c>
      <c r="G413" s="26">
        <v>45223</v>
      </c>
      <c r="H413" s="76">
        <f t="shared" si="12"/>
        <v>2.8000000000001819</v>
      </c>
      <c r="I413" s="5">
        <f t="shared" si="13"/>
        <v>2</v>
      </c>
      <c r="L413" s="33"/>
      <c r="M413" s="262">
        <v>45221</v>
      </c>
      <c r="N413" s="34">
        <f t="shared" si="15"/>
        <v>73</v>
      </c>
      <c r="O413" s="37">
        <v>0</v>
      </c>
      <c r="P413" s="35">
        <v>48</v>
      </c>
      <c r="Q413" s="40">
        <f t="shared" si="10"/>
        <v>25</v>
      </c>
      <c r="R413" s="41"/>
    </row>
    <row r="414" spans="1:18" ht="15.6" x14ac:dyDescent="0.3">
      <c r="A414" s="5"/>
      <c r="B414" s="105">
        <f t="shared" si="14"/>
        <v>3297.8</v>
      </c>
      <c r="C414" s="35">
        <v>3506</v>
      </c>
      <c r="D414" s="34">
        <f t="shared" si="11"/>
        <v>3297.8</v>
      </c>
      <c r="E414" s="36">
        <v>45223</v>
      </c>
      <c r="F414" s="37">
        <v>3297.8</v>
      </c>
      <c r="G414" s="26">
        <v>45224</v>
      </c>
      <c r="H414" s="76">
        <f t="shared" si="12"/>
        <v>0</v>
      </c>
      <c r="I414" s="5">
        <f t="shared" si="13"/>
        <v>4</v>
      </c>
      <c r="L414" s="33"/>
      <c r="M414" s="262">
        <v>45222</v>
      </c>
      <c r="N414" s="34">
        <f t="shared" si="15"/>
        <v>48</v>
      </c>
      <c r="O414" s="37">
        <v>0</v>
      </c>
      <c r="P414" s="35">
        <v>12</v>
      </c>
      <c r="Q414" s="40">
        <f t="shared" si="10"/>
        <v>36</v>
      </c>
      <c r="R414" s="41"/>
    </row>
    <row r="415" spans="1:18" ht="15.6" x14ac:dyDescent="0.3">
      <c r="A415" s="5"/>
      <c r="B415" s="105">
        <f t="shared" si="14"/>
        <v>3297.8</v>
      </c>
      <c r="C415" s="35">
        <v>3506</v>
      </c>
      <c r="D415" s="34">
        <f t="shared" si="11"/>
        <v>3297.8</v>
      </c>
      <c r="E415" s="36">
        <v>45224</v>
      </c>
      <c r="F415" s="37">
        <v>3298.7</v>
      </c>
      <c r="G415" s="26">
        <v>45225</v>
      </c>
      <c r="H415" s="76">
        <f t="shared" si="12"/>
        <v>0.8999999999996362</v>
      </c>
      <c r="I415" s="5">
        <f t="shared" si="13"/>
        <v>0</v>
      </c>
      <c r="L415" s="33"/>
      <c r="M415" s="262">
        <v>45223</v>
      </c>
      <c r="N415" s="34">
        <f t="shared" si="15"/>
        <v>12</v>
      </c>
      <c r="O415" s="37">
        <v>0</v>
      </c>
      <c r="P415" s="35">
        <v>12</v>
      </c>
      <c r="Q415" s="40">
        <f t="shared" si="10"/>
        <v>0</v>
      </c>
      <c r="R415" s="41"/>
    </row>
    <row r="416" spans="1:18" ht="15.6" x14ac:dyDescent="0.3">
      <c r="A416" s="5"/>
      <c r="B416" s="105">
        <f t="shared" si="14"/>
        <v>3298.7</v>
      </c>
      <c r="C416" s="35">
        <v>3510</v>
      </c>
      <c r="D416" s="34">
        <f t="shared" si="11"/>
        <v>3298.7</v>
      </c>
      <c r="E416" s="36">
        <v>45225</v>
      </c>
      <c r="F416" s="37">
        <v>3298.9</v>
      </c>
      <c r="G416" s="26">
        <v>45226</v>
      </c>
      <c r="H416" s="76">
        <f t="shared" si="12"/>
        <v>0.20000000000027285</v>
      </c>
      <c r="I416" s="5">
        <f t="shared" si="13"/>
        <v>4</v>
      </c>
      <c r="L416" s="49"/>
      <c r="M416" s="263">
        <v>45224</v>
      </c>
      <c r="N416" s="51">
        <f t="shared" si="15"/>
        <v>12</v>
      </c>
      <c r="O416" s="52">
        <v>250</v>
      </c>
      <c r="P416" s="53">
        <v>169</v>
      </c>
      <c r="Q416" s="55">
        <f t="shared" si="10"/>
        <v>93</v>
      </c>
      <c r="R416" s="56"/>
    </row>
    <row r="417" spans="1:20" ht="15.6" x14ac:dyDescent="0.3">
      <c r="A417" s="5"/>
      <c r="B417" s="105">
        <f t="shared" si="14"/>
        <v>3298.9</v>
      </c>
      <c r="C417" s="35">
        <v>3512</v>
      </c>
      <c r="D417" s="34">
        <f t="shared" si="11"/>
        <v>3298.9</v>
      </c>
      <c r="E417" s="36">
        <v>45226</v>
      </c>
      <c r="F417" s="37">
        <v>3301.1</v>
      </c>
      <c r="G417" s="26">
        <v>45227</v>
      </c>
      <c r="H417" s="76">
        <f t="shared" si="12"/>
        <v>2.1999999999998181</v>
      </c>
      <c r="I417" s="5">
        <f t="shared" si="13"/>
        <v>2</v>
      </c>
      <c r="L417" s="33"/>
      <c r="M417" s="262">
        <v>45225</v>
      </c>
      <c r="N417" s="34">
        <f t="shared" si="15"/>
        <v>169</v>
      </c>
      <c r="O417" s="37">
        <v>0</v>
      </c>
      <c r="P417" s="35">
        <v>153</v>
      </c>
      <c r="Q417" s="40">
        <f t="shared" si="10"/>
        <v>16</v>
      </c>
      <c r="R417" s="41"/>
    </row>
    <row r="418" spans="1:20" ht="15.6" x14ac:dyDescent="0.3">
      <c r="A418" s="5"/>
      <c r="B418" s="105">
        <f t="shared" si="14"/>
        <v>3301.1</v>
      </c>
      <c r="C418" s="35">
        <v>3514</v>
      </c>
      <c r="D418" s="34">
        <f t="shared" si="11"/>
        <v>3301.1</v>
      </c>
      <c r="E418" s="36">
        <v>45227</v>
      </c>
      <c r="F418" s="37">
        <v>3301.1</v>
      </c>
      <c r="G418" s="26">
        <v>45228</v>
      </c>
      <c r="H418" s="76">
        <f t="shared" si="12"/>
        <v>0</v>
      </c>
      <c r="I418" s="5">
        <f t="shared" si="13"/>
        <v>2</v>
      </c>
      <c r="L418" s="33"/>
      <c r="M418" s="262">
        <v>45226</v>
      </c>
      <c r="N418" s="34">
        <f t="shared" si="15"/>
        <v>153</v>
      </c>
      <c r="O418" s="37">
        <v>0</v>
      </c>
      <c r="P418" s="35">
        <v>153</v>
      </c>
      <c r="Q418" s="40">
        <f t="shared" si="10"/>
        <v>0</v>
      </c>
      <c r="R418" s="41"/>
    </row>
    <row r="419" spans="1:20" ht="15.6" x14ac:dyDescent="0.3">
      <c r="A419" s="5"/>
      <c r="B419" s="105">
        <f t="shared" si="14"/>
        <v>3301.1</v>
      </c>
      <c r="C419" s="35">
        <v>3514</v>
      </c>
      <c r="D419" s="34">
        <f t="shared" si="11"/>
        <v>3301.1</v>
      </c>
      <c r="E419" s="36">
        <v>45228</v>
      </c>
      <c r="F419" s="37">
        <v>3301.1</v>
      </c>
      <c r="G419" s="26">
        <v>45229</v>
      </c>
      <c r="H419" s="76">
        <f t="shared" si="12"/>
        <v>0</v>
      </c>
      <c r="I419" s="5">
        <f t="shared" si="13"/>
        <v>0</v>
      </c>
      <c r="L419" s="33"/>
      <c r="M419" s="262">
        <v>45227</v>
      </c>
      <c r="N419" s="34">
        <f t="shared" si="15"/>
        <v>153</v>
      </c>
      <c r="O419" s="37">
        <v>0</v>
      </c>
      <c r="P419" s="35">
        <v>153</v>
      </c>
      <c r="Q419" s="40">
        <f t="shared" si="10"/>
        <v>0</v>
      </c>
      <c r="R419" s="41"/>
    </row>
    <row r="420" spans="1:20" ht="15.6" x14ac:dyDescent="0.3">
      <c r="A420" s="5"/>
      <c r="B420" s="105">
        <f t="shared" si="14"/>
        <v>3301.1</v>
      </c>
      <c r="C420" s="35">
        <v>3516</v>
      </c>
      <c r="D420" s="34">
        <f t="shared" si="11"/>
        <v>3301.1</v>
      </c>
      <c r="E420" s="36">
        <v>45229</v>
      </c>
      <c r="F420" s="37">
        <v>3301.3</v>
      </c>
      <c r="G420" s="26">
        <v>45230</v>
      </c>
      <c r="H420" s="76">
        <f t="shared" si="12"/>
        <v>0.20000000000027285</v>
      </c>
      <c r="I420" s="5">
        <f t="shared" si="13"/>
        <v>2</v>
      </c>
      <c r="L420" s="33"/>
      <c r="M420" s="262">
        <v>45228</v>
      </c>
      <c r="N420" s="34">
        <f t="shared" si="15"/>
        <v>153</v>
      </c>
      <c r="O420" s="37">
        <v>0</v>
      </c>
      <c r="P420" s="35">
        <v>153</v>
      </c>
      <c r="Q420" s="40">
        <f t="shared" si="10"/>
        <v>0</v>
      </c>
      <c r="R420" s="41"/>
    </row>
    <row r="421" spans="1:20" ht="15.6" x14ac:dyDescent="0.3">
      <c r="A421" s="5"/>
      <c r="B421" s="105">
        <f t="shared" si="14"/>
        <v>3301.3</v>
      </c>
      <c r="C421" s="35">
        <v>3517</v>
      </c>
      <c r="D421" s="34">
        <f t="shared" si="11"/>
        <v>3301.3</v>
      </c>
      <c r="E421" s="36">
        <v>45230</v>
      </c>
      <c r="F421" s="37">
        <v>3301.6</v>
      </c>
      <c r="G421" s="26">
        <v>45231</v>
      </c>
      <c r="H421" s="76">
        <f t="shared" si="12"/>
        <v>0.29999999999972715</v>
      </c>
      <c r="I421" s="5">
        <f t="shared" si="13"/>
        <v>1</v>
      </c>
      <c r="L421" s="33"/>
      <c r="M421" s="262">
        <v>45229</v>
      </c>
      <c r="N421" s="34">
        <f t="shared" si="15"/>
        <v>153</v>
      </c>
      <c r="O421" s="37">
        <v>0</v>
      </c>
      <c r="P421" s="35">
        <v>153</v>
      </c>
      <c r="Q421" s="40">
        <f t="shared" si="10"/>
        <v>0</v>
      </c>
      <c r="R421" s="41"/>
    </row>
    <row r="422" spans="1:20" ht="15.6" x14ac:dyDescent="0.3">
      <c r="A422" s="5"/>
      <c r="B422" s="105">
        <f t="shared" si="14"/>
        <v>3301.6</v>
      </c>
      <c r="C422" s="35">
        <v>3519</v>
      </c>
      <c r="D422" s="34">
        <f t="shared" si="11"/>
        <v>3301.6</v>
      </c>
      <c r="E422" s="36">
        <v>45231</v>
      </c>
      <c r="F422" s="37">
        <v>3307.1</v>
      </c>
      <c r="G422" s="26">
        <v>45232</v>
      </c>
      <c r="H422" s="76">
        <f t="shared" si="12"/>
        <v>5.5</v>
      </c>
      <c r="I422" s="5">
        <f t="shared" si="13"/>
        <v>2</v>
      </c>
      <c r="L422" s="33"/>
      <c r="M422" s="262">
        <v>45230</v>
      </c>
      <c r="N422" s="34">
        <f t="shared" si="15"/>
        <v>153</v>
      </c>
      <c r="O422" s="37">
        <v>0</v>
      </c>
      <c r="P422" s="35">
        <v>153</v>
      </c>
      <c r="Q422" s="40">
        <f t="shared" si="10"/>
        <v>0</v>
      </c>
      <c r="R422" s="41"/>
    </row>
    <row r="423" spans="1:20" ht="15.6" x14ac:dyDescent="0.3">
      <c r="A423" s="5"/>
      <c r="B423" s="105">
        <f t="shared" si="14"/>
        <v>3307.1</v>
      </c>
      <c r="C423" s="35">
        <v>3520</v>
      </c>
      <c r="D423" s="34">
        <f t="shared" si="11"/>
        <v>3307.1</v>
      </c>
      <c r="E423" s="36">
        <v>45232</v>
      </c>
      <c r="F423" s="37">
        <v>3307.2</v>
      </c>
      <c r="G423" s="26">
        <v>45233</v>
      </c>
      <c r="H423" s="76">
        <f t="shared" si="12"/>
        <v>9.9999999999909051E-2</v>
      </c>
      <c r="I423" s="5">
        <f t="shared" si="13"/>
        <v>1</v>
      </c>
      <c r="L423" s="33"/>
      <c r="M423" s="262">
        <v>45231</v>
      </c>
      <c r="N423" s="34">
        <f t="shared" si="15"/>
        <v>153</v>
      </c>
      <c r="O423" s="37">
        <v>0</v>
      </c>
      <c r="P423" s="35">
        <v>112</v>
      </c>
      <c r="Q423" s="40">
        <f t="shared" si="10"/>
        <v>41</v>
      </c>
      <c r="R423" s="41"/>
      <c r="T423" s="48">
        <f>SUM(Q423:Q483)</f>
        <v>1393.9</v>
      </c>
    </row>
    <row r="424" spans="1:20" ht="15.6" x14ac:dyDescent="0.3">
      <c r="A424" s="5"/>
      <c r="B424" s="105">
        <f t="shared" si="14"/>
        <v>3307.2</v>
      </c>
      <c r="C424" s="35">
        <v>3521</v>
      </c>
      <c r="D424" s="34">
        <f t="shared" si="11"/>
        <v>3307.2</v>
      </c>
      <c r="E424" s="36">
        <v>45233</v>
      </c>
      <c r="F424" s="37">
        <v>3313.2</v>
      </c>
      <c r="G424" s="26">
        <v>45234</v>
      </c>
      <c r="H424" s="76">
        <f t="shared" si="12"/>
        <v>6</v>
      </c>
      <c r="I424" s="5">
        <f t="shared" si="13"/>
        <v>1</v>
      </c>
      <c r="L424" s="33"/>
      <c r="M424" s="262">
        <v>45232</v>
      </c>
      <c r="N424" s="34">
        <f t="shared" si="15"/>
        <v>112</v>
      </c>
      <c r="O424" s="37">
        <v>0</v>
      </c>
      <c r="P424" s="35">
        <v>112</v>
      </c>
      <c r="Q424" s="40">
        <f t="shared" si="10"/>
        <v>0</v>
      </c>
      <c r="R424" s="41"/>
    </row>
    <row r="425" spans="1:20" ht="15.6" x14ac:dyDescent="0.3">
      <c r="A425" s="5"/>
      <c r="B425" s="105">
        <f t="shared" si="14"/>
        <v>3313.2</v>
      </c>
      <c r="C425" s="35">
        <v>3525</v>
      </c>
      <c r="D425" s="34">
        <f t="shared" si="11"/>
        <v>3313.2</v>
      </c>
      <c r="E425" s="36">
        <v>45234</v>
      </c>
      <c r="F425" s="37">
        <v>3317.2</v>
      </c>
      <c r="G425" s="26">
        <v>45235</v>
      </c>
      <c r="H425" s="76">
        <f t="shared" si="12"/>
        <v>4</v>
      </c>
      <c r="I425" s="5">
        <f t="shared" si="13"/>
        <v>4</v>
      </c>
      <c r="L425" s="33"/>
      <c r="M425" s="262">
        <v>45233</v>
      </c>
      <c r="N425" s="34">
        <f t="shared" si="15"/>
        <v>112</v>
      </c>
      <c r="O425" s="37">
        <v>0</v>
      </c>
      <c r="P425" s="35">
        <v>44</v>
      </c>
      <c r="Q425" s="40">
        <f t="shared" si="10"/>
        <v>68</v>
      </c>
      <c r="R425" s="41"/>
    </row>
    <row r="426" spans="1:20" ht="15.6" x14ac:dyDescent="0.3">
      <c r="A426" s="5"/>
      <c r="B426" s="105">
        <f t="shared" si="14"/>
        <v>3317.2</v>
      </c>
      <c r="C426" s="35">
        <v>3526</v>
      </c>
      <c r="D426" s="34">
        <f t="shared" si="11"/>
        <v>3317.2</v>
      </c>
      <c r="E426" s="36">
        <v>45235</v>
      </c>
      <c r="F426" s="37">
        <v>3317.2</v>
      </c>
      <c r="G426" s="26">
        <v>45236</v>
      </c>
      <c r="H426" s="76">
        <f t="shared" si="12"/>
        <v>0</v>
      </c>
      <c r="I426" s="5">
        <f t="shared" si="13"/>
        <v>1</v>
      </c>
      <c r="L426" s="33"/>
      <c r="M426" s="262">
        <v>45234</v>
      </c>
      <c r="N426" s="34">
        <f t="shared" si="15"/>
        <v>44</v>
      </c>
      <c r="O426" s="37">
        <v>300</v>
      </c>
      <c r="P426" s="35">
        <v>261</v>
      </c>
      <c r="Q426" s="40">
        <f t="shared" si="10"/>
        <v>83</v>
      </c>
      <c r="R426" s="41"/>
    </row>
    <row r="427" spans="1:20" ht="15.6" x14ac:dyDescent="0.3">
      <c r="A427" s="5"/>
      <c r="B427" s="105">
        <f t="shared" si="14"/>
        <v>3317.2</v>
      </c>
      <c r="C427" s="35">
        <v>3526</v>
      </c>
      <c r="D427" s="34">
        <f t="shared" si="11"/>
        <v>3317.2</v>
      </c>
      <c r="E427" s="36">
        <v>45236</v>
      </c>
      <c r="F427" s="37">
        <v>3317.7</v>
      </c>
      <c r="G427" s="26">
        <v>45237</v>
      </c>
      <c r="H427" s="76">
        <f t="shared" si="12"/>
        <v>0.5</v>
      </c>
      <c r="I427" s="5">
        <f t="shared" si="13"/>
        <v>0</v>
      </c>
      <c r="L427" s="33"/>
      <c r="M427" s="262">
        <v>45235</v>
      </c>
      <c r="N427" s="34">
        <f t="shared" si="15"/>
        <v>261</v>
      </c>
      <c r="O427" s="37">
        <v>0</v>
      </c>
      <c r="P427" s="35">
        <v>261</v>
      </c>
      <c r="Q427" s="40">
        <f t="shared" si="10"/>
        <v>0</v>
      </c>
      <c r="R427" s="41"/>
    </row>
    <row r="428" spans="1:20" ht="15.6" x14ac:dyDescent="0.3">
      <c r="A428" s="5"/>
      <c r="B428" s="105">
        <f t="shared" si="14"/>
        <v>3317.7</v>
      </c>
      <c r="C428" s="35">
        <v>3527</v>
      </c>
      <c r="D428" s="34">
        <f t="shared" si="11"/>
        <v>3317.7</v>
      </c>
      <c r="E428" s="36">
        <v>45237</v>
      </c>
      <c r="F428" s="37">
        <v>3317.8</v>
      </c>
      <c r="G428" s="26">
        <v>45238</v>
      </c>
      <c r="H428" s="76">
        <f t="shared" si="12"/>
        <v>0.1000000000003638</v>
      </c>
      <c r="I428" s="5">
        <f t="shared" si="13"/>
        <v>1</v>
      </c>
      <c r="L428" s="33"/>
      <c r="M428" s="262">
        <v>45236</v>
      </c>
      <c r="N428" s="34">
        <f t="shared" si="15"/>
        <v>261</v>
      </c>
      <c r="O428" s="37">
        <v>0</v>
      </c>
      <c r="P428" s="35">
        <v>261</v>
      </c>
      <c r="Q428" s="40">
        <f t="shared" si="10"/>
        <v>0</v>
      </c>
      <c r="R428" s="41"/>
    </row>
    <row r="429" spans="1:20" ht="15.6" x14ac:dyDescent="0.3">
      <c r="A429" s="5"/>
      <c r="B429" s="105">
        <f t="shared" si="14"/>
        <v>3317.8</v>
      </c>
      <c r="C429" s="35">
        <v>3528</v>
      </c>
      <c r="D429" s="34">
        <f t="shared" si="11"/>
        <v>3317.8</v>
      </c>
      <c r="E429" s="36">
        <v>45238</v>
      </c>
      <c r="F429" s="37">
        <v>3318</v>
      </c>
      <c r="G429" s="26">
        <v>45239</v>
      </c>
      <c r="H429" s="76">
        <f t="shared" si="12"/>
        <v>0.1999999999998181</v>
      </c>
      <c r="I429" s="5">
        <f t="shared" si="13"/>
        <v>1</v>
      </c>
      <c r="L429" s="33"/>
      <c r="M429" s="262">
        <v>45237</v>
      </c>
      <c r="N429" s="34">
        <f t="shared" si="15"/>
        <v>261</v>
      </c>
      <c r="O429" s="37">
        <v>0</v>
      </c>
      <c r="P429" s="35">
        <v>261</v>
      </c>
      <c r="Q429" s="40">
        <f t="shared" si="10"/>
        <v>0</v>
      </c>
      <c r="R429" s="41"/>
    </row>
    <row r="430" spans="1:20" ht="15.6" x14ac:dyDescent="0.3">
      <c r="A430" s="5"/>
      <c r="B430" s="105">
        <f t="shared" si="14"/>
        <v>3318</v>
      </c>
      <c r="C430" s="35">
        <v>3529</v>
      </c>
      <c r="D430" s="34">
        <f t="shared" si="11"/>
        <v>3318</v>
      </c>
      <c r="E430" s="36">
        <v>45239</v>
      </c>
      <c r="F430" s="37">
        <v>3318.1</v>
      </c>
      <c r="G430" s="26">
        <v>45240</v>
      </c>
      <c r="H430" s="76">
        <f t="shared" si="12"/>
        <v>9.9999999999909051E-2</v>
      </c>
      <c r="I430" s="5">
        <f t="shared" si="13"/>
        <v>1</v>
      </c>
      <c r="L430" s="33"/>
      <c r="M430" s="262">
        <v>45238</v>
      </c>
      <c r="N430" s="34">
        <f t="shared" si="15"/>
        <v>261</v>
      </c>
      <c r="O430" s="37">
        <v>0</v>
      </c>
      <c r="P430" s="35">
        <v>261</v>
      </c>
      <c r="Q430" s="40">
        <f t="shared" si="10"/>
        <v>0</v>
      </c>
      <c r="R430" s="41"/>
    </row>
    <row r="431" spans="1:20" ht="15.6" x14ac:dyDescent="0.3">
      <c r="A431" s="5"/>
      <c r="B431" s="105">
        <f t="shared" si="14"/>
        <v>3318.1</v>
      </c>
      <c r="C431" s="35">
        <v>3530</v>
      </c>
      <c r="D431" s="34">
        <f t="shared" si="11"/>
        <v>3318.1</v>
      </c>
      <c r="E431" s="36">
        <v>45240</v>
      </c>
      <c r="F431" s="37">
        <v>3318.9</v>
      </c>
      <c r="G431" s="26">
        <v>45241</v>
      </c>
      <c r="H431" s="76">
        <f t="shared" si="12"/>
        <v>0.8000000000001819</v>
      </c>
      <c r="I431" s="5">
        <f t="shared" si="13"/>
        <v>1</v>
      </c>
      <c r="L431" s="33"/>
      <c r="M431" s="262">
        <v>45239</v>
      </c>
      <c r="N431" s="34">
        <f t="shared" si="15"/>
        <v>261</v>
      </c>
      <c r="O431" s="37">
        <v>0</v>
      </c>
      <c r="P431" s="35">
        <v>261</v>
      </c>
      <c r="Q431" s="40">
        <f t="shared" si="10"/>
        <v>0</v>
      </c>
      <c r="R431" s="41"/>
    </row>
    <row r="432" spans="1:20" ht="15.6" x14ac:dyDescent="0.3">
      <c r="A432" s="5"/>
      <c r="B432" s="105">
        <f t="shared" si="14"/>
        <v>3318.9</v>
      </c>
      <c r="C432" s="35">
        <v>3533</v>
      </c>
      <c r="D432" s="34">
        <f t="shared" si="11"/>
        <v>3318.9</v>
      </c>
      <c r="E432" s="36">
        <v>45241</v>
      </c>
      <c r="F432" s="37">
        <v>3318.9</v>
      </c>
      <c r="G432" s="26">
        <v>45242</v>
      </c>
      <c r="H432" s="76">
        <f t="shared" si="12"/>
        <v>0</v>
      </c>
      <c r="I432" s="5">
        <f t="shared" si="13"/>
        <v>3</v>
      </c>
      <c r="L432" s="33"/>
      <c r="M432" s="262">
        <v>45240</v>
      </c>
      <c r="N432" s="34">
        <f t="shared" si="15"/>
        <v>261</v>
      </c>
      <c r="O432" s="37">
        <v>0</v>
      </c>
      <c r="P432" s="35">
        <v>261</v>
      </c>
      <c r="Q432" s="40">
        <f t="shared" si="10"/>
        <v>0</v>
      </c>
      <c r="R432" s="41"/>
    </row>
    <row r="433" spans="1:18" ht="15.6" x14ac:dyDescent="0.3">
      <c r="A433" s="5"/>
      <c r="B433" s="105">
        <f t="shared" si="14"/>
        <v>3318.9</v>
      </c>
      <c r="C433" s="35">
        <v>3533</v>
      </c>
      <c r="D433" s="34">
        <f t="shared" si="11"/>
        <v>3318.9</v>
      </c>
      <c r="E433" s="36">
        <v>45242</v>
      </c>
      <c r="F433" s="37">
        <v>3320.7</v>
      </c>
      <c r="G433" s="26">
        <v>45243</v>
      </c>
      <c r="H433" s="76">
        <f t="shared" si="12"/>
        <v>1.7999999999997272</v>
      </c>
      <c r="I433" s="5">
        <f t="shared" si="13"/>
        <v>0</v>
      </c>
      <c r="L433" s="33"/>
      <c r="M433" s="262">
        <v>45241</v>
      </c>
      <c r="N433" s="34">
        <f t="shared" si="15"/>
        <v>261</v>
      </c>
      <c r="O433" s="37">
        <v>0</v>
      </c>
      <c r="P433" s="35">
        <v>261</v>
      </c>
      <c r="Q433" s="40">
        <f t="shared" si="10"/>
        <v>0</v>
      </c>
      <c r="R433" s="41"/>
    </row>
    <row r="434" spans="1:18" ht="15.6" x14ac:dyDescent="0.3">
      <c r="A434" s="5"/>
      <c r="B434" s="105">
        <f t="shared" si="14"/>
        <v>3320.7</v>
      </c>
      <c r="C434" s="35">
        <v>3534</v>
      </c>
      <c r="D434" s="34">
        <f t="shared" si="11"/>
        <v>3320.7</v>
      </c>
      <c r="E434" s="36">
        <v>45243</v>
      </c>
      <c r="F434" s="37">
        <v>3320.8</v>
      </c>
      <c r="G434" s="26">
        <v>45244</v>
      </c>
      <c r="H434" s="76">
        <f t="shared" si="12"/>
        <v>0.1000000000003638</v>
      </c>
      <c r="I434" s="5">
        <f t="shared" si="13"/>
        <v>1</v>
      </c>
      <c r="L434" s="33"/>
      <c r="M434" s="262">
        <v>45242</v>
      </c>
      <c r="N434" s="34">
        <f t="shared" si="15"/>
        <v>261</v>
      </c>
      <c r="O434" s="37">
        <v>0</v>
      </c>
      <c r="P434" s="35">
        <v>258</v>
      </c>
      <c r="Q434" s="40">
        <f t="shared" si="10"/>
        <v>3</v>
      </c>
      <c r="R434" s="41"/>
    </row>
    <row r="435" spans="1:18" ht="15.6" x14ac:dyDescent="0.3">
      <c r="A435" s="5"/>
      <c r="B435" s="105">
        <f t="shared" si="14"/>
        <v>3320.8</v>
      </c>
      <c r="C435" s="35">
        <v>3536</v>
      </c>
      <c r="D435" s="34">
        <f t="shared" si="11"/>
        <v>3320.8</v>
      </c>
      <c r="E435" s="36">
        <v>45244</v>
      </c>
      <c r="F435" s="37">
        <v>3326.7</v>
      </c>
      <c r="G435" s="26">
        <v>45245</v>
      </c>
      <c r="H435" s="76">
        <f t="shared" si="12"/>
        <v>5.8999999999996362</v>
      </c>
      <c r="I435" s="5">
        <f t="shared" si="13"/>
        <v>2</v>
      </c>
      <c r="L435" s="33"/>
      <c r="M435" s="262">
        <v>45243</v>
      </c>
      <c r="N435" s="34">
        <f t="shared" si="15"/>
        <v>258</v>
      </c>
      <c r="O435" s="37">
        <v>0</v>
      </c>
      <c r="P435" s="35">
        <v>258</v>
      </c>
      <c r="Q435" s="40">
        <f t="shared" si="10"/>
        <v>0</v>
      </c>
      <c r="R435" s="41"/>
    </row>
    <row r="436" spans="1:18" ht="15.6" x14ac:dyDescent="0.3">
      <c r="A436" s="5"/>
      <c r="B436" s="105">
        <f t="shared" si="14"/>
        <v>3326.7</v>
      </c>
      <c r="C436" s="35">
        <v>3539</v>
      </c>
      <c r="D436" s="34">
        <f t="shared" si="11"/>
        <v>3326.7</v>
      </c>
      <c r="E436" s="36">
        <v>45245</v>
      </c>
      <c r="F436" s="37">
        <v>3337.7</v>
      </c>
      <c r="G436" s="26">
        <v>45246</v>
      </c>
      <c r="H436" s="76">
        <f t="shared" si="12"/>
        <v>11</v>
      </c>
      <c r="I436" s="5">
        <f t="shared" si="13"/>
        <v>3</v>
      </c>
      <c r="L436" s="33"/>
      <c r="M436" s="262">
        <v>45244</v>
      </c>
      <c r="N436" s="34">
        <f t="shared" si="15"/>
        <v>258</v>
      </c>
      <c r="O436" s="37">
        <v>0</v>
      </c>
      <c r="P436" s="35">
        <v>204</v>
      </c>
      <c r="Q436" s="40">
        <f t="shared" si="10"/>
        <v>54</v>
      </c>
      <c r="R436" s="41"/>
    </row>
    <row r="437" spans="1:18" ht="15.6" x14ac:dyDescent="0.3">
      <c r="A437" s="5"/>
      <c r="B437" s="105">
        <f t="shared" si="14"/>
        <v>3337.7</v>
      </c>
      <c r="C437" s="35">
        <v>3543</v>
      </c>
      <c r="D437" s="34">
        <f t="shared" si="11"/>
        <v>3337.7</v>
      </c>
      <c r="E437" s="36">
        <v>45246</v>
      </c>
      <c r="F437" s="37">
        <v>3339.1</v>
      </c>
      <c r="G437" s="26">
        <v>45247</v>
      </c>
      <c r="H437" s="76">
        <f t="shared" si="12"/>
        <v>1.4000000000000909</v>
      </c>
      <c r="I437" s="5">
        <f t="shared" si="13"/>
        <v>4</v>
      </c>
      <c r="L437" s="33"/>
      <c r="M437" s="262">
        <v>45245</v>
      </c>
      <c r="N437" s="34">
        <f t="shared" si="15"/>
        <v>204</v>
      </c>
      <c r="O437" s="37">
        <v>0</v>
      </c>
      <c r="P437" s="35">
        <v>93</v>
      </c>
      <c r="Q437" s="40">
        <f t="shared" si="10"/>
        <v>111</v>
      </c>
      <c r="R437" s="41"/>
    </row>
    <row r="438" spans="1:18" ht="15.6" x14ac:dyDescent="0.3">
      <c r="A438" s="5"/>
      <c r="B438" s="105">
        <f t="shared" si="14"/>
        <v>3339.1</v>
      </c>
      <c r="C438" s="35">
        <v>3544</v>
      </c>
      <c r="D438" s="34">
        <f t="shared" si="11"/>
        <v>3339.1</v>
      </c>
      <c r="E438" s="36">
        <v>45247</v>
      </c>
      <c r="F438" s="37">
        <v>3340.5</v>
      </c>
      <c r="G438" s="26">
        <v>45248</v>
      </c>
      <c r="H438" s="76">
        <f t="shared" si="12"/>
        <v>1.4000000000000909</v>
      </c>
      <c r="I438" s="5">
        <f t="shared" si="13"/>
        <v>1</v>
      </c>
      <c r="L438" s="33"/>
      <c r="M438" s="262">
        <v>45246</v>
      </c>
      <c r="N438" s="34">
        <f t="shared" si="15"/>
        <v>93</v>
      </c>
      <c r="O438" s="37">
        <v>0</v>
      </c>
      <c r="P438" s="35">
        <v>73</v>
      </c>
      <c r="Q438" s="40">
        <f t="shared" si="10"/>
        <v>20</v>
      </c>
      <c r="R438" s="41"/>
    </row>
    <row r="439" spans="1:18" ht="15.6" x14ac:dyDescent="0.3">
      <c r="A439" s="5"/>
      <c r="B439" s="105">
        <f t="shared" si="14"/>
        <v>3340.5</v>
      </c>
      <c r="C439" s="35">
        <v>3546</v>
      </c>
      <c r="D439" s="34">
        <f t="shared" si="11"/>
        <v>3340.5</v>
      </c>
      <c r="E439" s="36">
        <v>45248</v>
      </c>
      <c r="F439" s="37">
        <v>3341.9</v>
      </c>
      <c r="G439" s="26">
        <v>45249</v>
      </c>
      <c r="H439" s="76">
        <f t="shared" si="12"/>
        <v>1.4000000000000909</v>
      </c>
      <c r="I439" s="5">
        <f t="shared" si="13"/>
        <v>2</v>
      </c>
      <c r="L439" s="33"/>
      <c r="M439" s="262">
        <v>45247</v>
      </c>
      <c r="N439" s="34">
        <f t="shared" si="15"/>
        <v>73</v>
      </c>
      <c r="O439" s="37">
        <v>0</v>
      </c>
      <c r="P439" s="35">
        <v>56</v>
      </c>
      <c r="Q439" s="40">
        <f t="shared" si="10"/>
        <v>17</v>
      </c>
      <c r="R439" s="41"/>
    </row>
    <row r="440" spans="1:18" ht="15.6" x14ac:dyDescent="0.3">
      <c r="A440" s="5"/>
      <c r="B440" s="105">
        <f t="shared" si="14"/>
        <v>3341.9</v>
      </c>
      <c r="C440" s="35">
        <v>3547</v>
      </c>
      <c r="D440" s="34">
        <f t="shared" si="11"/>
        <v>3341.9</v>
      </c>
      <c r="E440" s="36">
        <v>45249</v>
      </c>
      <c r="F440" s="37">
        <v>3342</v>
      </c>
      <c r="G440" s="26">
        <v>45250</v>
      </c>
      <c r="H440" s="76">
        <f t="shared" si="12"/>
        <v>9.9999999999909051E-2</v>
      </c>
      <c r="I440" s="5">
        <f t="shared" si="13"/>
        <v>1</v>
      </c>
      <c r="L440" s="33"/>
      <c r="M440" s="262">
        <v>45248</v>
      </c>
      <c r="N440" s="34">
        <f t="shared" si="15"/>
        <v>56</v>
      </c>
      <c r="O440" s="37">
        <v>0</v>
      </c>
      <c r="P440" s="35">
        <v>42</v>
      </c>
      <c r="Q440" s="40">
        <f t="shared" si="10"/>
        <v>14</v>
      </c>
      <c r="R440" s="41"/>
    </row>
    <row r="441" spans="1:18" ht="15.6" x14ac:dyDescent="0.3">
      <c r="A441" s="5"/>
      <c r="B441" s="105">
        <f t="shared" si="14"/>
        <v>3342</v>
      </c>
      <c r="C441" s="35">
        <v>3547</v>
      </c>
      <c r="D441" s="34">
        <f t="shared" si="11"/>
        <v>3342</v>
      </c>
      <c r="E441" s="36">
        <v>45250</v>
      </c>
      <c r="F441" s="37">
        <v>3342</v>
      </c>
      <c r="G441" s="26">
        <v>45251</v>
      </c>
      <c r="H441" s="76">
        <f t="shared" si="12"/>
        <v>0</v>
      </c>
      <c r="I441" s="5">
        <f t="shared" si="13"/>
        <v>0</v>
      </c>
      <c r="L441" s="33"/>
      <c r="M441" s="262">
        <v>45249</v>
      </c>
      <c r="N441" s="34">
        <f t="shared" si="15"/>
        <v>42</v>
      </c>
      <c r="O441" s="37">
        <v>0</v>
      </c>
      <c r="P441" s="35">
        <v>42</v>
      </c>
      <c r="Q441" s="40">
        <f t="shared" si="10"/>
        <v>0</v>
      </c>
      <c r="R441" s="41"/>
    </row>
    <row r="442" spans="1:18" ht="15.6" x14ac:dyDescent="0.3">
      <c r="A442" s="5"/>
      <c r="B442" s="105">
        <f t="shared" si="14"/>
        <v>3342</v>
      </c>
      <c r="C442" s="35">
        <v>3547</v>
      </c>
      <c r="D442" s="34">
        <f t="shared" si="11"/>
        <v>3342</v>
      </c>
      <c r="E442" s="36">
        <v>45251</v>
      </c>
      <c r="F442" s="37">
        <v>3342.1</v>
      </c>
      <c r="G442" s="26">
        <v>45252</v>
      </c>
      <c r="H442" s="76">
        <f t="shared" si="12"/>
        <v>9.9999999999909051E-2</v>
      </c>
      <c r="I442" s="5">
        <f t="shared" si="13"/>
        <v>0</v>
      </c>
      <c r="L442" s="33"/>
      <c r="M442" s="262">
        <v>45250</v>
      </c>
      <c r="N442" s="34">
        <f t="shared" si="15"/>
        <v>42</v>
      </c>
      <c r="O442" s="37">
        <v>0</v>
      </c>
      <c r="P442" s="35">
        <v>42</v>
      </c>
      <c r="Q442" s="40">
        <f t="shared" si="10"/>
        <v>0</v>
      </c>
      <c r="R442" s="41"/>
    </row>
    <row r="443" spans="1:18" ht="15.6" x14ac:dyDescent="0.3">
      <c r="A443" s="5"/>
      <c r="B443" s="105">
        <f t="shared" si="14"/>
        <v>3342.1</v>
      </c>
      <c r="C443" s="35">
        <v>3548</v>
      </c>
      <c r="D443" s="34">
        <f t="shared" si="11"/>
        <v>3342.1</v>
      </c>
      <c r="E443" s="36">
        <v>45252</v>
      </c>
      <c r="F443" s="37">
        <v>3345.5</v>
      </c>
      <c r="G443" s="26">
        <v>45253</v>
      </c>
      <c r="H443" s="76">
        <f t="shared" si="12"/>
        <v>3.4000000000000909</v>
      </c>
      <c r="I443" s="5">
        <f t="shared" si="13"/>
        <v>1</v>
      </c>
      <c r="L443" s="33"/>
      <c r="M443" s="262">
        <v>45251</v>
      </c>
      <c r="N443" s="34">
        <f t="shared" si="15"/>
        <v>42</v>
      </c>
      <c r="O443" s="37">
        <v>0</v>
      </c>
      <c r="P443" s="35">
        <v>42</v>
      </c>
      <c r="Q443" s="40">
        <f t="shared" si="10"/>
        <v>0</v>
      </c>
      <c r="R443" s="41"/>
    </row>
    <row r="444" spans="1:18" ht="15.6" x14ac:dyDescent="0.3">
      <c r="A444" s="5"/>
      <c r="B444" s="105">
        <f t="shared" si="14"/>
        <v>3345.5</v>
      </c>
      <c r="C444" s="35">
        <v>3550</v>
      </c>
      <c r="D444" s="34">
        <f t="shared" si="11"/>
        <v>3345.5</v>
      </c>
      <c r="E444" s="36">
        <v>45253</v>
      </c>
      <c r="F444" s="37">
        <v>3345.5</v>
      </c>
      <c r="G444" s="26">
        <v>45254</v>
      </c>
      <c r="H444" s="76">
        <f t="shared" si="12"/>
        <v>0</v>
      </c>
      <c r="I444" s="5">
        <f t="shared" si="13"/>
        <v>2</v>
      </c>
      <c r="L444" s="33"/>
      <c r="M444" s="262">
        <v>45252</v>
      </c>
      <c r="N444" s="34">
        <f t="shared" si="15"/>
        <v>42</v>
      </c>
      <c r="O444" s="37">
        <v>0</v>
      </c>
      <c r="P444" s="35">
        <v>42</v>
      </c>
      <c r="Q444" s="40">
        <f t="shared" si="10"/>
        <v>0</v>
      </c>
      <c r="R444" s="41"/>
    </row>
    <row r="445" spans="1:18" ht="15.6" x14ac:dyDescent="0.3">
      <c r="A445" s="5"/>
      <c r="B445" s="105">
        <f t="shared" si="14"/>
        <v>3345.5</v>
      </c>
      <c r="C445" s="35">
        <v>3552</v>
      </c>
      <c r="D445" s="34">
        <f t="shared" si="11"/>
        <v>3345.5</v>
      </c>
      <c r="E445" s="36">
        <v>45254</v>
      </c>
      <c r="F445" s="37">
        <v>3349.8</v>
      </c>
      <c r="G445" s="26">
        <v>45255</v>
      </c>
      <c r="H445" s="76">
        <f t="shared" si="12"/>
        <v>4.3000000000001819</v>
      </c>
      <c r="I445" s="5">
        <f t="shared" si="13"/>
        <v>2</v>
      </c>
      <c r="L445" s="33"/>
      <c r="M445" s="262">
        <v>45253</v>
      </c>
      <c r="N445" s="34">
        <f t="shared" si="15"/>
        <v>42</v>
      </c>
      <c r="O445" s="37">
        <v>300</v>
      </c>
      <c r="P445" s="35">
        <v>230.1</v>
      </c>
      <c r="Q445" s="40">
        <f t="shared" si="10"/>
        <v>111.9</v>
      </c>
      <c r="R445" s="41" t="s">
        <v>326</v>
      </c>
    </row>
    <row r="446" spans="1:18" ht="15.6" x14ac:dyDescent="0.3">
      <c r="A446" s="5"/>
      <c r="B446" s="105">
        <f t="shared" si="14"/>
        <v>3349.8</v>
      </c>
      <c r="C446" s="35">
        <v>3555</v>
      </c>
      <c r="D446" s="34">
        <f t="shared" si="11"/>
        <v>3349.8</v>
      </c>
      <c r="E446" s="36">
        <v>45255</v>
      </c>
      <c r="F446" s="37">
        <v>3356.2</v>
      </c>
      <c r="G446" s="26">
        <v>45256</v>
      </c>
      <c r="H446" s="76">
        <f t="shared" si="12"/>
        <v>6.3999999999996362</v>
      </c>
      <c r="I446" s="5">
        <f t="shared" si="13"/>
        <v>3</v>
      </c>
      <c r="L446" s="33"/>
      <c r="M446" s="262">
        <v>45254</v>
      </c>
      <c r="N446" s="34">
        <f t="shared" si="15"/>
        <v>230.1</v>
      </c>
      <c r="O446" s="37">
        <v>0</v>
      </c>
      <c r="P446" s="35">
        <v>230.1</v>
      </c>
      <c r="Q446" s="40">
        <f t="shared" si="10"/>
        <v>0</v>
      </c>
      <c r="R446" s="41"/>
    </row>
    <row r="447" spans="1:18" ht="15.6" x14ac:dyDescent="0.3">
      <c r="A447" s="5"/>
      <c r="B447" s="105">
        <f t="shared" si="14"/>
        <v>3356.2</v>
      </c>
      <c r="C447" s="35">
        <v>3556</v>
      </c>
      <c r="D447" s="34">
        <f t="shared" si="11"/>
        <v>3356.2</v>
      </c>
      <c r="E447" s="36">
        <v>45256</v>
      </c>
      <c r="F447" s="37">
        <v>3356.8</v>
      </c>
      <c r="G447" s="26">
        <v>45257</v>
      </c>
      <c r="H447" s="76">
        <f t="shared" si="12"/>
        <v>0.6000000000003638</v>
      </c>
      <c r="I447" s="5">
        <f t="shared" si="13"/>
        <v>1</v>
      </c>
      <c r="L447" s="33"/>
      <c r="M447" s="262">
        <v>45255</v>
      </c>
      <c r="N447" s="34">
        <f t="shared" si="15"/>
        <v>230.1</v>
      </c>
      <c r="O447" s="37">
        <v>0</v>
      </c>
      <c r="P447" s="35">
        <v>180</v>
      </c>
      <c r="Q447" s="40">
        <f t="shared" si="10"/>
        <v>50.099999999999994</v>
      </c>
      <c r="R447" s="41" t="s">
        <v>21</v>
      </c>
    </row>
    <row r="448" spans="1:18" ht="15.6" x14ac:dyDescent="0.3">
      <c r="A448" s="5"/>
      <c r="B448" s="105">
        <f t="shared" si="14"/>
        <v>3356.8</v>
      </c>
      <c r="C448" s="35">
        <v>3559</v>
      </c>
      <c r="D448" s="34">
        <f t="shared" si="11"/>
        <v>3356.8</v>
      </c>
      <c r="E448" s="36">
        <v>45257</v>
      </c>
      <c r="F448" s="37">
        <v>3364.6</v>
      </c>
      <c r="G448" s="26">
        <v>45258</v>
      </c>
      <c r="H448" s="76">
        <f t="shared" si="12"/>
        <v>7.7999999999997272</v>
      </c>
      <c r="I448" s="5">
        <f t="shared" si="13"/>
        <v>3</v>
      </c>
      <c r="L448" s="33"/>
      <c r="M448" s="262">
        <v>45256</v>
      </c>
      <c r="N448" s="34">
        <f t="shared" si="15"/>
        <v>180</v>
      </c>
      <c r="O448" s="37">
        <v>0</v>
      </c>
      <c r="P448" s="35">
        <v>180</v>
      </c>
      <c r="Q448" s="40">
        <f t="shared" si="10"/>
        <v>0</v>
      </c>
      <c r="R448" s="41"/>
    </row>
    <row r="449" spans="1:18" ht="15.6" x14ac:dyDescent="0.3">
      <c r="A449" s="5"/>
      <c r="B449" s="105">
        <f t="shared" si="14"/>
        <v>3364.6</v>
      </c>
      <c r="C449" s="35">
        <v>3563</v>
      </c>
      <c r="D449" s="34">
        <f t="shared" si="11"/>
        <v>3364.6</v>
      </c>
      <c r="E449" s="36">
        <v>45258</v>
      </c>
      <c r="F449" s="37">
        <v>3379.9</v>
      </c>
      <c r="G449" s="26">
        <v>45259</v>
      </c>
      <c r="H449" s="76">
        <f t="shared" si="12"/>
        <v>15.300000000000182</v>
      </c>
      <c r="I449" s="5">
        <f t="shared" si="13"/>
        <v>4</v>
      </c>
      <c r="L449" s="33"/>
      <c r="M449" s="262">
        <v>45257</v>
      </c>
      <c r="N449" s="34">
        <f t="shared" si="15"/>
        <v>180</v>
      </c>
      <c r="O449" s="37">
        <v>0</v>
      </c>
      <c r="P449" s="35">
        <v>124.5</v>
      </c>
      <c r="Q449" s="40">
        <f t="shared" si="10"/>
        <v>55.5</v>
      </c>
      <c r="R449" s="41"/>
    </row>
    <row r="450" spans="1:18" ht="15.6" x14ac:dyDescent="0.3">
      <c r="A450" s="5"/>
      <c r="B450" s="105">
        <f t="shared" si="14"/>
        <v>3379.9</v>
      </c>
      <c r="C450" s="35">
        <v>3569</v>
      </c>
      <c r="D450" s="34">
        <f t="shared" si="11"/>
        <v>3379.9</v>
      </c>
      <c r="E450" s="36">
        <v>45259</v>
      </c>
      <c r="F450" s="37">
        <v>3382.2</v>
      </c>
      <c r="G450" s="26">
        <v>45260</v>
      </c>
      <c r="H450" s="76">
        <f t="shared" si="12"/>
        <v>2.2999999999997272</v>
      </c>
      <c r="I450" s="5">
        <f t="shared" si="13"/>
        <v>6</v>
      </c>
      <c r="L450" s="33"/>
      <c r="M450" s="262">
        <v>45258</v>
      </c>
      <c r="N450" s="34">
        <f t="shared" si="15"/>
        <v>124.5</v>
      </c>
      <c r="O450" s="37">
        <v>0</v>
      </c>
      <c r="P450" s="35">
        <v>0</v>
      </c>
      <c r="Q450" s="40">
        <f t="shared" si="10"/>
        <v>124.5</v>
      </c>
      <c r="R450" s="41"/>
    </row>
    <row r="451" spans="1:18" ht="15.6" x14ac:dyDescent="0.3">
      <c r="A451" s="5"/>
      <c r="B451" s="105">
        <f t="shared" si="14"/>
        <v>3382.2</v>
      </c>
      <c r="C451" s="35">
        <v>3571</v>
      </c>
      <c r="D451" s="34">
        <f t="shared" si="11"/>
        <v>3382.2</v>
      </c>
      <c r="E451" s="36">
        <v>45260</v>
      </c>
      <c r="F451" s="37">
        <v>3383.3</v>
      </c>
      <c r="G451" s="26">
        <v>45261</v>
      </c>
      <c r="H451" s="76">
        <f t="shared" si="12"/>
        <v>1.1000000000003638</v>
      </c>
      <c r="I451" s="5">
        <f t="shared" si="13"/>
        <v>2</v>
      </c>
      <c r="L451" s="33"/>
      <c r="M451" s="262">
        <v>45259</v>
      </c>
      <c r="N451" s="34">
        <f t="shared" si="15"/>
        <v>0</v>
      </c>
      <c r="O451" s="37">
        <v>300</v>
      </c>
      <c r="P451" s="35">
        <v>267.60000000000002</v>
      </c>
      <c r="Q451" s="40">
        <f t="shared" si="10"/>
        <v>32.399999999999977</v>
      </c>
      <c r="R451" s="41"/>
    </row>
    <row r="452" spans="1:18" ht="15.6" x14ac:dyDescent="0.3">
      <c r="A452" s="5"/>
      <c r="B452" s="105">
        <f t="shared" si="14"/>
        <v>3383.3</v>
      </c>
      <c r="C452" s="35">
        <v>3574</v>
      </c>
      <c r="D452" s="34">
        <f t="shared" si="11"/>
        <v>3383.3</v>
      </c>
      <c r="E452" s="36">
        <v>45261</v>
      </c>
      <c r="F452" s="37">
        <v>3386.8</v>
      </c>
      <c r="G452" s="26">
        <v>45262</v>
      </c>
      <c r="H452" s="76">
        <f t="shared" si="12"/>
        <v>3.5</v>
      </c>
      <c r="I452" s="5">
        <f t="shared" si="13"/>
        <v>3</v>
      </c>
      <c r="L452" s="33"/>
      <c r="M452" s="262">
        <v>45260</v>
      </c>
      <c r="N452" s="34">
        <f t="shared" si="15"/>
        <v>267.60000000000002</v>
      </c>
      <c r="O452" s="37">
        <v>0</v>
      </c>
      <c r="P452" s="35">
        <v>267.60000000000002</v>
      </c>
      <c r="Q452" s="40">
        <f t="shared" si="10"/>
        <v>0</v>
      </c>
      <c r="R452" s="41"/>
    </row>
    <row r="453" spans="1:18" ht="15.6" x14ac:dyDescent="0.3">
      <c r="A453" s="5"/>
      <c r="B453" s="105">
        <f t="shared" si="14"/>
        <v>3386.8</v>
      </c>
      <c r="C453" s="35">
        <v>3577</v>
      </c>
      <c r="D453" s="34">
        <f t="shared" si="11"/>
        <v>3386.8</v>
      </c>
      <c r="E453" s="36">
        <v>45262</v>
      </c>
      <c r="F453" s="37">
        <v>3387.1</v>
      </c>
      <c r="G453" s="26">
        <v>45263</v>
      </c>
      <c r="H453" s="76">
        <f t="shared" si="12"/>
        <v>0.29999999999972715</v>
      </c>
      <c r="I453" s="5">
        <f t="shared" si="13"/>
        <v>3</v>
      </c>
      <c r="L453" s="33"/>
      <c r="M453" s="262">
        <v>45261</v>
      </c>
      <c r="N453" s="34">
        <f t="shared" si="15"/>
        <v>267.60000000000002</v>
      </c>
      <c r="O453" s="37">
        <v>0</v>
      </c>
      <c r="P453" s="35">
        <v>242.8</v>
      </c>
      <c r="Q453" s="40">
        <f t="shared" si="10"/>
        <v>24.800000000000011</v>
      </c>
      <c r="R453" s="41"/>
    </row>
    <row r="454" spans="1:18" ht="15.6" x14ac:dyDescent="0.3">
      <c r="A454" s="5"/>
      <c r="B454" s="105">
        <f t="shared" si="14"/>
        <v>3387.1</v>
      </c>
      <c r="C454" s="35">
        <v>3578</v>
      </c>
      <c r="D454" s="34">
        <f t="shared" si="11"/>
        <v>3387.1</v>
      </c>
      <c r="E454" s="36">
        <v>45263</v>
      </c>
      <c r="F454" s="37">
        <v>3387.2</v>
      </c>
      <c r="G454" s="26">
        <v>45264</v>
      </c>
      <c r="H454" s="76">
        <f t="shared" si="12"/>
        <v>9.9999999999909051E-2</v>
      </c>
      <c r="I454" s="5">
        <f t="shared" si="13"/>
        <v>1</v>
      </c>
      <c r="L454" s="33"/>
      <c r="M454" s="262">
        <v>45262</v>
      </c>
      <c r="N454" s="34">
        <f t="shared" si="15"/>
        <v>242.8</v>
      </c>
      <c r="O454" s="37">
        <v>0</v>
      </c>
      <c r="P454" s="35">
        <v>236.55</v>
      </c>
      <c r="Q454" s="40">
        <f t="shared" si="10"/>
        <v>6.25</v>
      </c>
      <c r="R454" s="41"/>
    </row>
    <row r="455" spans="1:18" ht="15.6" x14ac:dyDescent="0.3">
      <c r="A455" s="5"/>
      <c r="B455" s="105">
        <f t="shared" si="14"/>
        <v>3387.2</v>
      </c>
      <c r="C455" s="35">
        <v>3579</v>
      </c>
      <c r="D455" s="34">
        <f t="shared" si="11"/>
        <v>3387.2</v>
      </c>
      <c r="E455" s="36">
        <v>45264</v>
      </c>
      <c r="F455" s="37">
        <v>3395.6</v>
      </c>
      <c r="G455" s="26">
        <v>45265</v>
      </c>
      <c r="H455" s="76">
        <f t="shared" si="12"/>
        <v>8.4000000000000909</v>
      </c>
      <c r="I455" s="5">
        <f t="shared" si="13"/>
        <v>1</v>
      </c>
      <c r="L455" s="33"/>
      <c r="M455" s="262">
        <v>45263</v>
      </c>
      <c r="N455" s="34">
        <f t="shared" si="15"/>
        <v>236.55</v>
      </c>
      <c r="O455" s="37">
        <v>0</v>
      </c>
      <c r="P455" s="35">
        <v>236.55</v>
      </c>
      <c r="Q455" s="40">
        <f t="shared" si="10"/>
        <v>0</v>
      </c>
      <c r="R455" s="41"/>
    </row>
    <row r="456" spans="1:18" ht="15.6" x14ac:dyDescent="0.3">
      <c r="A456" s="5"/>
      <c r="B456" s="105">
        <f t="shared" si="14"/>
        <v>3395.6</v>
      </c>
      <c r="C456" s="35">
        <v>3579</v>
      </c>
      <c r="D456" s="34">
        <f t="shared" si="11"/>
        <v>3395.6</v>
      </c>
      <c r="E456" s="36">
        <v>45265</v>
      </c>
      <c r="F456" s="37">
        <v>3395.6</v>
      </c>
      <c r="G456" s="26">
        <v>45266</v>
      </c>
      <c r="H456" s="76">
        <f t="shared" si="12"/>
        <v>0</v>
      </c>
      <c r="I456" s="5">
        <f t="shared" si="13"/>
        <v>0</v>
      </c>
      <c r="L456" s="33"/>
      <c r="M456" s="262">
        <v>45264</v>
      </c>
      <c r="N456" s="34">
        <f t="shared" si="15"/>
        <v>236.55</v>
      </c>
      <c r="O456" s="37">
        <v>0</v>
      </c>
      <c r="P456" s="35">
        <v>155.61000000000001</v>
      </c>
      <c r="Q456" s="40">
        <f t="shared" si="10"/>
        <v>80.94</v>
      </c>
      <c r="R456" s="41"/>
    </row>
    <row r="457" spans="1:18" ht="15.6" x14ac:dyDescent="0.3">
      <c r="A457" s="5"/>
      <c r="B457" s="105">
        <f t="shared" si="14"/>
        <v>3395.6</v>
      </c>
      <c r="C457" s="35">
        <v>3583</v>
      </c>
      <c r="D457" s="34">
        <f t="shared" si="11"/>
        <v>3395.6</v>
      </c>
      <c r="E457" s="36">
        <v>45266</v>
      </c>
      <c r="F457" s="37">
        <v>3398.7</v>
      </c>
      <c r="G457" s="26">
        <v>45267</v>
      </c>
      <c r="H457" s="76">
        <f t="shared" si="12"/>
        <v>3.0999999999999091</v>
      </c>
      <c r="I457" s="5">
        <f t="shared" si="13"/>
        <v>4</v>
      </c>
      <c r="L457" s="33"/>
      <c r="M457" s="262">
        <v>45265</v>
      </c>
      <c r="N457" s="34">
        <f t="shared" si="15"/>
        <v>155.61000000000001</v>
      </c>
      <c r="O457" s="37">
        <v>0</v>
      </c>
      <c r="P457" s="35">
        <v>155.61000000000001</v>
      </c>
      <c r="Q457" s="40">
        <f t="shared" si="10"/>
        <v>0</v>
      </c>
      <c r="R457" s="41"/>
    </row>
    <row r="458" spans="1:18" ht="15.6" x14ac:dyDescent="0.3">
      <c r="A458" s="5"/>
      <c r="B458" s="105">
        <f t="shared" si="14"/>
        <v>3398.7</v>
      </c>
      <c r="C458" s="35">
        <v>3585</v>
      </c>
      <c r="D458" s="34">
        <f t="shared" si="11"/>
        <v>3398.7</v>
      </c>
      <c r="E458" s="36">
        <v>45267</v>
      </c>
      <c r="F458" s="37">
        <v>3406.4</v>
      </c>
      <c r="G458" s="26">
        <v>45268</v>
      </c>
      <c r="H458" s="76">
        <f t="shared" si="12"/>
        <v>7.7000000000002728</v>
      </c>
      <c r="I458" s="5">
        <f t="shared" si="13"/>
        <v>2</v>
      </c>
      <c r="L458" s="33"/>
      <c r="M458" s="262">
        <v>45266</v>
      </c>
      <c r="N458" s="34">
        <f t="shared" si="15"/>
        <v>155.61000000000001</v>
      </c>
      <c r="O458" s="37">
        <v>0</v>
      </c>
      <c r="P458" s="35">
        <v>130.72499999999999</v>
      </c>
      <c r="Q458" s="40">
        <f t="shared" si="10"/>
        <v>24.885000000000019</v>
      </c>
      <c r="R458" s="41"/>
    </row>
    <row r="459" spans="1:18" ht="15.6" x14ac:dyDescent="0.3">
      <c r="A459" s="5"/>
      <c r="B459" s="105">
        <f t="shared" si="14"/>
        <v>3406.4</v>
      </c>
      <c r="C459" s="35">
        <v>3588</v>
      </c>
      <c r="D459" s="34">
        <f t="shared" si="11"/>
        <v>3406.4</v>
      </c>
      <c r="E459" s="36">
        <v>45268</v>
      </c>
      <c r="F459" s="37">
        <v>3413.7</v>
      </c>
      <c r="G459" s="26">
        <v>45269</v>
      </c>
      <c r="H459" s="76">
        <f t="shared" si="12"/>
        <v>7.2999999999997272</v>
      </c>
      <c r="I459" s="5">
        <f t="shared" si="13"/>
        <v>3</v>
      </c>
      <c r="L459" s="33"/>
      <c r="M459" s="262">
        <v>45267</v>
      </c>
      <c r="N459" s="34">
        <f t="shared" si="15"/>
        <v>130.72499999999999</v>
      </c>
      <c r="O459" s="37">
        <v>0</v>
      </c>
      <c r="P459" s="35">
        <v>73.17</v>
      </c>
      <c r="Q459" s="40">
        <f t="shared" si="10"/>
        <v>57.554999999999993</v>
      </c>
      <c r="R459" s="41"/>
    </row>
    <row r="460" spans="1:18" ht="15.6" x14ac:dyDescent="0.3">
      <c r="A460" s="5"/>
      <c r="B460" s="105">
        <f t="shared" si="14"/>
        <v>3413.7</v>
      </c>
      <c r="C460" s="35">
        <v>3590</v>
      </c>
      <c r="D460" s="34">
        <f t="shared" si="11"/>
        <v>3413.7</v>
      </c>
      <c r="E460" s="36">
        <v>45269</v>
      </c>
      <c r="F460" s="37">
        <v>3424</v>
      </c>
      <c r="G460" s="26">
        <v>45270</v>
      </c>
      <c r="H460" s="76">
        <f t="shared" si="12"/>
        <v>10.300000000000182</v>
      </c>
      <c r="I460" s="5">
        <f t="shared" si="13"/>
        <v>2</v>
      </c>
      <c r="L460" s="33"/>
      <c r="M460" s="262">
        <v>45268</v>
      </c>
      <c r="N460" s="34">
        <f t="shared" si="15"/>
        <v>73.17</v>
      </c>
      <c r="O460" s="37">
        <v>251</v>
      </c>
      <c r="P460" s="35">
        <v>256.2</v>
      </c>
      <c r="Q460" s="40">
        <f t="shared" si="10"/>
        <v>67.970000000000027</v>
      </c>
      <c r="R460" s="41"/>
    </row>
    <row r="461" spans="1:18" ht="15.6" x14ac:dyDescent="0.3">
      <c r="A461" s="5"/>
      <c r="B461" s="105">
        <f t="shared" si="14"/>
        <v>3424</v>
      </c>
      <c r="C461" s="35">
        <v>3590</v>
      </c>
      <c r="D461" s="34">
        <f t="shared" si="11"/>
        <v>3424</v>
      </c>
      <c r="E461" s="36">
        <v>45270</v>
      </c>
      <c r="F461" s="37">
        <v>3424</v>
      </c>
      <c r="G461" s="26">
        <v>45271</v>
      </c>
      <c r="H461" s="76">
        <f t="shared" si="12"/>
        <v>0</v>
      </c>
      <c r="I461" s="5">
        <f t="shared" si="13"/>
        <v>0</v>
      </c>
      <c r="L461" s="33"/>
      <c r="M461" s="262">
        <v>45269</v>
      </c>
      <c r="N461" s="34">
        <f t="shared" si="15"/>
        <v>256.2</v>
      </c>
      <c r="O461" s="37">
        <v>0</v>
      </c>
      <c r="P461" s="35">
        <v>155.61000000000001</v>
      </c>
      <c r="Q461" s="40">
        <f t="shared" si="10"/>
        <v>100.58999999999997</v>
      </c>
      <c r="R461" s="41"/>
    </row>
    <row r="462" spans="1:18" ht="15.6" x14ac:dyDescent="0.3">
      <c r="A462" s="5"/>
      <c r="B462" s="105">
        <f t="shared" si="14"/>
        <v>3424</v>
      </c>
      <c r="C462" s="35">
        <v>3591</v>
      </c>
      <c r="D462" s="34">
        <f t="shared" si="11"/>
        <v>3424</v>
      </c>
      <c r="E462" s="36">
        <v>45271</v>
      </c>
      <c r="F462" s="37">
        <v>3427.4</v>
      </c>
      <c r="G462" s="26">
        <v>45272</v>
      </c>
      <c r="H462" s="76">
        <f t="shared" si="12"/>
        <v>3.4000000000000909</v>
      </c>
      <c r="I462" s="5">
        <f t="shared" si="13"/>
        <v>1</v>
      </c>
      <c r="L462" s="33"/>
      <c r="M462" s="262">
        <v>45270</v>
      </c>
      <c r="N462" s="34">
        <f t="shared" si="15"/>
        <v>155.61000000000001</v>
      </c>
      <c r="O462" s="37">
        <v>0</v>
      </c>
      <c r="P462" s="35">
        <v>149.4</v>
      </c>
      <c r="Q462" s="40">
        <f t="shared" si="10"/>
        <v>6.210000000000008</v>
      </c>
      <c r="R462" s="41"/>
    </row>
    <row r="463" spans="1:18" ht="15.6" x14ac:dyDescent="0.3">
      <c r="A463" s="5"/>
      <c r="B463" s="105">
        <f t="shared" si="14"/>
        <v>3427.4</v>
      </c>
      <c r="C463" s="35">
        <v>3591</v>
      </c>
      <c r="D463" s="34">
        <f t="shared" si="11"/>
        <v>3427.4</v>
      </c>
      <c r="E463" s="36">
        <v>45272</v>
      </c>
      <c r="F463" s="37">
        <v>3427.4</v>
      </c>
      <c r="G463" s="26">
        <v>45273</v>
      </c>
      <c r="H463" s="76">
        <f t="shared" si="12"/>
        <v>0</v>
      </c>
      <c r="I463" s="5">
        <f t="shared" si="13"/>
        <v>0</v>
      </c>
      <c r="L463" s="33"/>
      <c r="M463" s="262">
        <v>45271</v>
      </c>
      <c r="N463" s="34">
        <f t="shared" si="15"/>
        <v>149.4</v>
      </c>
      <c r="O463" s="37">
        <v>0</v>
      </c>
      <c r="P463" s="35">
        <v>130.72999999999999</v>
      </c>
      <c r="Q463" s="40">
        <f t="shared" si="10"/>
        <v>18.670000000000016</v>
      </c>
      <c r="R463" s="41"/>
    </row>
    <row r="464" spans="1:18" ht="15.6" x14ac:dyDescent="0.3">
      <c r="A464" s="5"/>
      <c r="B464" s="105">
        <f t="shared" si="14"/>
        <v>3427.4</v>
      </c>
      <c r="C464" s="35">
        <v>3591</v>
      </c>
      <c r="D464" s="34">
        <f t="shared" si="11"/>
        <v>3427.4</v>
      </c>
      <c r="E464" s="36">
        <v>45273</v>
      </c>
      <c r="F464" s="37">
        <v>3427.4</v>
      </c>
      <c r="G464" s="26">
        <v>45274</v>
      </c>
      <c r="H464" s="76">
        <f t="shared" si="12"/>
        <v>0</v>
      </c>
      <c r="I464" s="5">
        <f t="shared" si="13"/>
        <v>0</v>
      </c>
      <c r="L464" s="33"/>
      <c r="M464" s="262">
        <v>45272</v>
      </c>
      <c r="N464" s="34">
        <f t="shared" si="15"/>
        <v>130.72999999999999</v>
      </c>
      <c r="O464" s="37">
        <v>0</v>
      </c>
      <c r="P464" s="35">
        <v>130.72999999999999</v>
      </c>
      <c r="Q464" s="40">
        <f t="shared" si="10"/>
        <v>0</v>
      </c>
      <c r="R464" s="41"/>
    </row>
    <row r="465" spans="1:19" ht="15.6" x14ac:dyDescent="0.3">
      <c r="A465" s="5"/>
      <c r="B465" s="105">
        <f t="shared" si="14"/>
        <v>3427.4</v>
      </c>
      <c r="C465" s="35">
        <v>3592</v>
      </c>
      <c r="D465" s="34">
        <f t="shared" si="11"/>
        <v>3427.4</v>
      </c>
      <c r="E465" s="36">
        <v>45274</v>
      </c>
      <c r="F465" s="37">
        <v>3434.5</v>
      </c>
      <c r="G465" s="26">
        <v>45275</v>
      </c>
      <c r="H465" s="76">
        <f t="shared" si="12"/>
        <v>7.0999999999999091</v>
      </c>
      <c r="I465" s="5">
        <f t="shared" si="13"/>
        <v>1</v>
      </c>
      <c r="L465" s="33"/>
      <c r="M465" s="262">
        <v>45273</v>
      </c>
      <c r="N465" s="34">
        <f t="shared" si="15"/>
        <v>130.72999999999999</v>
      </c>
      <c r="O465" s="37">
        <v>0</v>
      </c>
      <c r="P465" s="35">
        <v>124.5</v>
      </c>
      <c r="Q465" s="40">
        <f t="shared" si="10"/>
        <v>6.2299999999999898</v>
      </c>
      <c r="R465" s="41"/>
    </row>
    <row r="466" spans="1:19" ht="15.6" x14ac:dyDescent="0.3">
      <c r="A466" s="5"/>
      <c r="B466" s="105">
        <f t="shared" si="14"/>
        <v>3434.5</v>
      </c>
      <c r="C466" s="35">
        <v>3592</v>
      </c>
      <c r="D466" s="34">
        <f t="shared" si="11"/>
        <v>3434.5</v>
      </c>
      <c r="E466" s="36">
        <v>45275</v>
      </c>
      <c r="F466" s="37">
        <v>3434.5</v>
      </c>
      <c r="G466" s="26">
        <v>45276</v>
      </c>
      <c r="H466" s="76">
        <f t="shared" si="12"/>
        <v>0</v>
      </c>
      <c r="I466" s="5">
        <f t="shared" si="13"/>
        <v>0</v>
      </c>
      <c r="L466" s="33"/>
      <c r="M466" s="262">
        <v>45274</v>
      </c>
      <c r="N466" s="34">
        <f t="shared" si="15"/>
        <v>124.5</v>
      </c>
      <c r="O466" s="37">
        <v>0</v>
      </c>
      <c r="P466" s="35">
        <v>49.8</v>
      </c>
      <c r="Q466" s="40">
        <f t="shared" si="10"/>
        <v>74.7</v>
      </c>
      <c r="R466" s="41"/>
    </row>
    <row r="467" spans="1:19" ht="15.6" x14ac:dyDescent="0.3">
      <c r="A467" s="5"/>
      <c r="B467" s="105">
        <f t="shared" si="14"/>
        <v>3434.5</v>
      </c>
      <c r="C467" s="35">
        <v>3593</v>
      </c>
      <c r="D467" s="34">
        <f t="shared" si="11"/>
        <v>3434.5</v>
      </c>
      <c r="E467" s="36">
        <v>45276</v>
      </c>
      <c r="F467" s="37">
        <v>3434.5</v>
      </c>
      <c r="G467" s="26">
        <v>45277</v>
      </c>
      <c r="H467" s="76">
        <f t="shared" si="12"/>
        <v>0</v>
      </c>
      <c r="I467" s="5">
        <f t="shared" si="13"/>
        <v>1</v>
      </c>
      <c r="L467" s="33"/>
      <c r="M467" s="262">
        <v>45275</v>
      </c>
      <c r="N467" s="34">
        <f t="shared" si="15"/>
        <v>49.8</v>
      </c>
      <c r="O467" s="37">
        <v>0</v>
      </c>
      <c r="P467" s="35">
        <v>49.8</v>
      </c>
      <c r="Q467" s="40">
        <f t="shared" si="10"/>
        <v>0</v>
      </c>
      <c r="R467" s="41"/>
    </row>
    <row r="468" spans="1:19" ht="15.6" x14ac:dyDescent="0.3">
      <c r="A468" s="5"/>
      <c r="B468" s="105">
        <f t="shared" si="14"/>
        <v>3434.5</v>
      </c>
      <c r="C468" s="35">
        <v>3593</v>
      </c>
      <c r="D468" s="34">
        <f t="shared" si="11"/>
        <v>3434.5</v>
      </c>
      <c r="E468" s="36">
        <v>45277</v>
      </c>
      <c r="F468" s="37">
        <v>3434.5</v>
      </c>
      <c r="G468" s="26">
        <v>45278</v>
      </c>
      <c r="H468" s="76">
        <f t="shared" si="12"/>
        <v>0</v>
      </c>
      <c r="I468" s="5">
        <f t="shared" si="13"/>
        <v>0</v>
      </c>
      <c r="L468" s="33"/>
      <c r="M468" s="262">
        <v>45276</v>
      </c>
      <c r="N468" s="34">
        <f t="shared" si="15"/>
        <v>49.8</v>
      </c>
      <c r="O468" s="37">
        <v>0</v>
      </c>
      <c r="P468" s="35">
        <v>49.8</v>
      </c>
      <c r="Q468" s="40">
        <f t="shared" si="10"/>
        <v>0</v>
      </c>
      <c r="R468" s="41"/>
    </row>
    <row r="469" spans="1:19" ht="15.6" x14ac:dyDescent="0.3">
      <c r="A469" s="5"/>
      <c r="B469" s="105">
        <f t="shared" si="14"/>
        <v>3434.5</v>
      </c>
      <c r="C469" s="35">
        <v>3594</v>
      </c>
      <c r="D469" s="34">
        <f t="shared" si="11"/>
        <v>3434.5</v>
      </c>
      <c r="E469" s="36">
        <v>45278</v>
      </c>
      <c r="F469" s="37">
        <v>3434.8</v>
      </c>
      <c r="G469" s="26">
        <v>45279</v>
      </c>
      <c r="H469" s="76">
        <f t="shared" si="12"/>
        <v>0.3000000000001819</v>
      </c>
      <c r="I469" s="5">
        <f t="shared" si="13"/>
        <v>1</v>
      </c>
      <c r="L469" s="33"/>
      <c r="M469" s="262">
        <v>45277</v>
      </c>
      <c r="N469" s="34">
        <f t="shared" si="15"/>
        <v>49.8</v>
      </c>
      <c r="O469" s="37">
        <v>0</v>
      </c>
      <c r="P469" s="35">
        <v>49.8</v>
      </c>
      <c r="Q469" s="40">
        <f t="shared" si="10"/>
        <v>0</v>
      </c>
      <c r="R469" s="41"/>
    </row>
    <row r="470" spans="1:19" ht="15.6" x14ac:dyDescent="0.3">
      <c r="A470" s="5"/>
      <c r="B470" s="105">
        <f t="shared" si="14"/>
        <v>3434.8</v>
      </c>
      <c r="C470" s="35">
        <v>3595</v>
      </c>
      <c r="D470" s="34">
        <f t="shared" si="11"/>
        <v>3434.8</v>
      </c>
      <c r="E470" s="36">
        <v>45279</v>
      </c>
      <c r="F470" s="37">
        <v>3435</v>
      </c>
      <c r="G470" s="26">
        <v>45280</v>
      </c>
      <c r="H470" s="76">
        <f t="shared" si="12"/>
        <v>0.1999999999998181</v>
      </c>
      <c r="I470" s="5">
        <f t="shared" si="13"/>
        <v>1</v>
      </c>
      <c r="L470" s="33"/>
      <c r="M470" s="262">
        <v>45278</v>
      </c>
      <c r="N470" s="34">
        <f t="shared" si="15"/>
        <v>49.8</v>
      </c>
      <c r="O470" s="37">
        <v>0</v>
      </c>
      <c r="P470" s="35">
        <v>49.8</v>
      </c>
      <c r="Q470" s="40">
        <f t="shared" si="10"/>
        <v>0</v>
      </c>
      <c r="R470" s="41"/>
    </row>
    <row r="471" spans="1:19" ht="15.6" x14ac:dyDescent="0.3">
      <c r="A471" s="5"/>
      <c r="B471" s="105">
        <f t="shared" si="14"/>
        <v>3435</v>
      </c>
      <c r="C471" s="35">
        <v>3595</v>
      </c>
      <c r="D471" s="34">
        <f t="shared" si="11"/>
        <v>3435</v>
      </c>
      <c r="E471" s="36">
        <v>45280</v>
      </c>
      <c r="F471" s="37">
        <v>3435</v>
      </c>
      <c r="G471" s="26">
        <v>45281</v>
      </c>
      <c r="H471" s="76">
        <f t="shared" si="12"/>
        <v>0</v>
      </c>
      <c r="I471" s="5">
        <f t="shared" si="13"/>
        <v>0</v>
      </c>
      <c r="L471" s="33"/>
      <c r="M471" s="262">
        <v>45279</v>
      </c>
      <c r="N471" s="34">
        <f t="shared" si="15"/>
        <v>49.8</v>
      </c>
      <c r="O471" s="37">
        <v>0</v>
      </c>
      <c r="P471" s="35">
        <v>49.8</v>
      </c>
      <c r="Q471" s="40">
        <f t="shared" si="10"/>
        <v>0</v>
      </c>
      <c r="R471" s="41"/>
    </row>
    <row r="472" spans="1:19" ht="15.6" x14ac:dyDescent="0.3">
      <c r="A472" s="5"/>
      <c r="B472" s="105">
        <f t="shared" si="14"/>
        <v>3435</v>
      </c>
      <c r="C472" s="35">
        <v>3595</v>
      </c>
      <c r="D472" s="34">
        <f t="shared" si="11"/>
        <v>3435</v>
      </c>
      <c r="E472" s="36">
        <v>45281</v>
      </c>
      <c r="F472" s="37">
        <v>3435</v>
      </c>
      <c r="G472" s="26">
        <v>45282</v>
      </c>
      <c r="H472" s="76">
        <f t="shared" si="12"/>
        <v>0</v>
      </c>
      <c r="I472" s="5">
        <f t="shared" si="13"/>
        <v>0</v>
      </c>
      <c r="L472" s="33"/>
      <c r="M472" s="262">
        <v>45280</v>
      </c>
      <c r="N472" s="34">
        <f t="shared" si="15"/>
        <v>49.8</v>
      </c>
      <c r="O472" s="37">
        <v>0</v>
      </c>
      <c r="P472" s="35">
        <v>49.8</v>
      </c>
      <c r="Q472" s="40">
        <f t="shared" si="10"/>
        <v>0</v>
      </c>
      <c r="R472" s="41"/>
    </row>
    <row r="473" spans="1:19" ht="15.6" x14ac:dyDescent="0.3">
      <c r="A473" s="5"/>
      <c r="B473" s="105">
        <f t="shared" si="14"/>
        <v>3435</v>
      </c>
      <c r="C473" s="35">
        <v>3596</v>
      </c>
      <c r="D473" s="34">
        <f t="shared" si="11"/>
        <v>3435</v>
      </c>
      <c r="E473" s="36">
        <v>45282</v>
      </c>
      <c r="F473" s="37">
        <v>3435.1</v>
      </c>
      <c r="G473" s="26">
        <v>45283</v>
      </c>
      <c r="H473" s="76">
        <f t="shared" si="12"/>
        <v>9.9999999999909051E-2</v>
      </c>
      <c r="I473" s="5">
        <f t="shared" si="13"/>
        <v>1</v>
      </c>
      <c r="L473" s="33"/>
      <c r="M473" s="262">
        <v>45281</v>
      </c>
      <c r="N473" s="34">
        <f t="shared" si="15"/>
        <v>49.8</v>
      </c>
      <c r="O473" s="37">
        <v>0</v>
      </c>
      <c r="P473" s="35">
        <v>49.8</v>
      </c>
      <c r="Q473" s="40">
        <f t="shared" si="10"/>
        <v>0</v>
      </c>
      <c r="R473" s="41"/>
    </row>
    <row r="474" spans="1:19" ht="15.6" x14ac:dyDescent="0.3">
      <c r="A474" s="5"/>
      <c r="B474" s="105">
        <f t="shared" si="14"/>
        <v>3435.1</v>
      </c>
      <c r="C474" s="35">
        <v>3602</v>
      </c>
      <c r="D474" s="34">
        <f t="shared" si="11"/>
        <v>3435.1</v>
      </c>
      <c r="E474" s="36">
        <v>45283</v>
      </c>
      <c r="F474" s="37">
        <v>3436.9</v>
      </c>
      <c r="G474" s="26">
        <v>45284</v>
      </c>
      <c r="H474" s="76">
        <f t="shared" si="12"/>
        <v>1.8000000000001819</v>
      </c>
      <c r="I474" s="5">
        <f t="shared" si="13"/>
        <v>6</v>
      </c>
      <c r="L474" s="33"/>
      <c r="M474" s="262">
        <v>45282</v>
      </c>
      <c r="N474" s="34">
        <f t="shared" si="15"/>
        <v>49.8</v>
      </c>
      <c r="O474" s="37">
        <v>0</v>
      </c>
      <c r="P474" s="35">
        <v>49.8</v>
      </c>
      <c r="Q474" s="40">
        <f t="shared" si="10"/>
        <v>0</v>
      </c>
      <c r="R474" s="41"/>
    </row>
    <row r="475" spans="1:19" ht="15.6" x14ac:dyDescent="0.3">
      <c r="A475" s="5"/>
      <c r="B475" s="105">
        <f t="shared" si="14"/>
        <v>3436.9</v>
      </c>
      <c r="C475" s="35">
        <v>3603</v>
      </c>
      <c r="D475" s="34">
        <f t="shared" si="11"/>
        <v>3436.9</v>
      </c>
      <c r="E475" s="36">
        <v>45284</v>
      </c>
      <c r="F475" s="37">
        <v>3439</v>
      </c>
      <c r="G475" s="26">
        <v>45285</v>
      </c>
      <c r="H475" s="76">
        <f t="shared" si="12"/>
        <v>2.0999999999999091</v>
      </c>
      <c r="I475" s="5">
        <f t="shared" si="13"/>
        <v>1</v>
      </c>
      <c r="L475" s="33"/>
      <c r="M475" s="262">
        <v>45283</v>
      </c>
      <c r="N475" s="34">
        <f t="shared" si="15"/>
        <v>49.8</v>
      </c>
      <c r="O475" s="37">
        <v>0</v>
      </c>
      <c r="P475" s="35">
        <v>49.8</v>
      </c>
      <c r="Q475" s="40">
        <f t="shared" si="10"/>
        <v>0</v>
      </c>
      <c r="R475" s="41"/>
    </row>
    <row r="476" spans="1:19" ht="15.6" x14ac:dyDescent="0.3">
      <c r="A476" s="5"/>
      <c r="B476" s="105">
        <f t="shared" si="14"/>
        <v>3439</v>
      </c>
      <c r="C476" s="35">
        <v>3603</v>
      </c>
      <c r="D476" s="34">
        <f t="shared" si="11"/>
        <v>3439</v>
      </c>
      <c r="E476" s="36">
        <v>45285</v>
      </c>
      <c r="F476" s="37">
        <v>3439</v>
      </c>
      <c r="G476" s="26">
        <v>45286</v>
      </c>
      <c r="H476" s="76">
        <f t="shared" si="12"/>
        <v>0</v>
      </c>
      <c r="I476" s="5">
        <f t="shared" si="13"/>
        <v>0</v>
      </c>
      <c r="L476" s="33"/>
      <c r="M476" s="262">
        <v>45284</v>
      </c>
      <c r="N476" s="34">
        <f t="shared" si="15"/>
        <v>49.8</v>
      </c>
      <c r="O476" s="37">
        <v>0</v>
      </c>
      <c r="P476" s="35">
        <v>9.4499999999999993</v>
      </c>
      <c r="Q476" s="40">
        <f t="shared" si="10"/>
        <v>40.349999999999994</v>
      </c>
      <c r="R476" s="41"/>
    </row>
    <row r="477" spans="1:19" ht="15.6" x14ac:dyDescent="0.3">
      <c r="A477" s="5"/>
      <c r="B477" s="105">
        <f t="shared" si="14"/>
        <v>3439</v>
      </c>
      <c r="C477" s="35">
        <v>3604</v>
      </c>
      <c r="D477" s="34">
        <f t="shared" si="11"/>
        <v>3439</v>
      </c>
      <c r="E477" s="36">
        <v>45286</v>
      </c>
      <c r="F477" s="37">
        <v>3439.2</v>
      </c>
      <c r="G477" s="26">
        <v>45287</v>
      </c>
      <c r="H477" s="76">
        <f t="shared" si="12"/>
        <v>0.1999999999998181</v>
      </c>
      <c r="I477" s="5">
        <f t="shared" si="13"/>
        <v>1</v>
      </c>
      <c r="L477" s="33"/>
      <c r="M477" s="262">
        <v>45285</v>
      </c>
      <c r="N477" s="34">
        <f t="shared" si="15"/>
        <v>9.4499999999999993</v>
      </c>
      <c r="O477" s="37">
        <v>0</v>
      </c>
      <c r="P477" s="35">
        <v>9.4499999999999993</v>
      </c>
      <c r="Q477" s="40">
        <f t="shared" si="10"/>
        <v>0</v>
      </c>
      <c r="R477" s="41"/>
    </row>
    <row r="478" spans="1:19" ht="15.6" x14ac:dyDescent="0.3">
      <c r="A478" s="5"/>
      <c r="B478" s="105">
        <f t="shared" si="14"/>
        <v>3439.2</v>
      </c>
      <c r="C478" s="35">
        <v>3608</v>
      </c>
      <c r="D478" s="34">
        <f t="shared" si="11"/>
        <v>3439.2</v>
      </c>
      <c r="E478" s="36">
        <v>45287</v>
      </c>
      <c r="F478" s="37">
        <v>3439.6</v>
      </c>
      <c r="G478" s="26">
        <v>45288</v>
      </c>
      <c r="H478" s="76">
        <f t="shared" si="12"/>
        <v>0.40000000000009095</v>
      </c>
      <c r="I478" s="5">
        <f t="shared" si="13"/>
        <v>4</v>
      </c>
      <c r="L478" s="33"/>
      <c r="M478" s="262">
        <v>45286</v>
      </c>
      <c r="N478" s="34">
        <f t="shared" si="15"/>
        <v>9.4499999999999993</v>
      </c>
      <c r="O478" s="37">
        <v>0</v>
      </c>
      <c r="P478" s="35">
        <v>9.4499999999999993</v>
      </c>
      <c r="Q478" s="40">
        <f t="shared" si="10"/>
        <v>0</v>
      </c>
      <c r="R478" s="41"/>
    </row>
    <row r="479" spans="1:19" ht="15.6" x14ac:dyDescent="0.3">
      <c r="A479" s="5"/>
      <c r="B479" s="105">
        <f t="shared" si="14"/>
        <v>3439.6</v>
      </c>
      <c r="C479" s="35">
        <v>3616</v>
      </c>
      <c r="D479" s="34">
        <f t="shared" si="11"/>
        <v>3439.6</v>
      </c>
      <c r="E479" s="36">
        <v>45288</v>
      </c>
      <c r="F479" s="37">
        <v>3446.2</v>
      </c>
      <c r="G479" s="26">
        <v>45289</v>
      </c>
      <c r="H479" s="76">
        <f t="shared" si="12"/>
        <v>6.5999999999999091</v>
      </c>
      <c r="I479" s="5">
        <f t="shared" si="13"/>
        <v>8</v>
      </c>
      <c r="L479" s="33"/>
      <c r="M479" s="262">
        <v>45287</v>
      </c>
      <c r="N479" s="34">
        <f t="shared" si="15"/>
        <v>9.4499999999999993</v>
      </c>
      <c r="O479" s="37">
        <v>0</v>
      </c>
      <c r="P479" s="35">
        <v>9.4499999999999993</v>
      </c>
      <c r="Q479" s="40">
        <f t="shared" si="10"/>
        <v>0</v>
      </c>
      <c r="R479" s="41"/>
    </row>
    <row r="480" spans="1:19" ht="15.6" x14ac:dyDescent="0.3">
      <c r="A480" s="5"/>
      <c r="B480" s="105">
        <f t="shared" si="14"/>
        <v>3446.2</v>
      </c>
      <c r="C480" s="35">
        <v>3621</v>
      </c>
      <c r="D480" s="34">
        <f t="shared" si="11"/>
        <v>3446.2</v>
      </c>
      <c r="E480" s="36">
        <v>45289</v>
      </c>
      <c r="F480" s="37">
        <v>3453</v>
      </c>
      <c r="G480" s="26">
        <v>45290</v>
      </c>
      <c r="H480" s="76">
        <f t="shared" si="12"/>
        <v>6.8000000000001819</v>
      </c>
      <c r="I480" s="5">
        <f t="shared" si="13"/>
        <v>5</v>
      </c>
      <c r="L480" s="33"/>
      <c r="M480" s="262">
        <v>45288</v>
      </c>
      <c r="N480" s="34">
        <f t="shared" si="15"/>
        <v>9.4499999999999993</v>
      </c>
      <c r="O480" s="37">
        <v>220</v>
      </c>
      <c r="P480" s="35">
        <v>230.1</v>
      </c>
      <c r="Q480" s="40">
        <f t="shared" si="10"/>
        <v>-0.65000000000000568</v>
      </c>
      <c r="R480" s="41"/>
      <c r="S480" s="48" t="s">
        <v>327</v>
      </c>
    </row>
    <row r="481" spans="1:18" ht="15.6" x14ac:dyDescent="0.3">
      <c r="A481" s="5"/>
      <c r="B481" s="105">
        <f t="shared" si="14"/>
        <v>3453</v>
      </c>
      <c r="C481" s="35">
        <v>3622</v>
      </c>
      <c r="D481" s="34">
        <f t="shared" si="11"/>
        <v>3453</v>
      </c>
      <c r="E481" s="36">
        <v>45290</v>
      </c>
      <c r="F481" s="37">
        <v>3457.2</v>
      </c>
      <c r="G481" s="26">
        <v>45291</v>
      </c>
      <c r="H481" s="76">
        <f t="shared" si="12"/>
        <v>4.1999999999998181</v>
      </c>
      <c r="I481" s="5">
        <f t="shared" si="13"/>
        <v>1</v>
      </c>
      <c r="L481" s="33"/>
      <c r="M481" s="262">
        <v>45289</v>
      </c>
      <c r="N481" s="34">
        <f t="shared" si="15"/>
        <v>230.1</v>
      </c>
      <c r="O481" s="37">
        <v>0</v>
      </c>
      <c r="P481" s="35">
        <v>230.1</v>
      </c>
      <c r="Q481" s="40">
        <f t="shared" si="10"/>
        <v>0</v>
      </c>
      <c r="R481" s="41"/>
    </row>
    <row r="482" spans="1:18" ht="15.6" x14ac:dyDescent="0.3">
      <c r="A482" s="5"/>
      <c r="B482" s="105">
        <f t="shared" si="14"/>
        <v>3457.2</v>
      </c>
      <c r="C482" s="35">
        <v>3624</v>
      </c>
      <c r="D482" s="34">
        <f t="shared" si="11"/>
        <v>3457.2</v>
      </c>
      <c r="E482" s="36">
        <v>45291</v>
      </c>
      <c r="F482" s="37">
        <v>3460.5</v>
      </c>
      <c r="G482" s="26">
        <v>45292</v>
      </c>
      <c r="H482" s="76">
        <f t="shared" si="12"/>
        <v>3.3000000000001819</v>
      </c>
      <c r="I482" s="5">
        <f t="shared" si="13"/>
        <v>2</v>
      </c>
      <c r="L482" s="33"/>
      <c r="M482" s="262">
        <v>45290</v>
      </c>
      <c r="N482" s="34">
        <f t="shared" si="15"/>
        <v>230.1</v>
      </c>
      <c r="O482" s="37">
        <v>0</v>
      </c>
      <c r="P482" s="35">
        <v>155.61000000000001</v>
      </c>
      <c r="Q482" s="40">
        <f t="shared" si="10"/>
        <v>74.489999999999981</v>
      </c>
      <c r="R482" s="41"/>
    </row>
    <row r="483" spans="1:18" ht="15.6" x14ac:dyDescent="0.3">
      <c r="A483" s="5"/>
      <c r="B483" s="105">
        <f t="shared" si="14"/>
        <v>3460.5</v>
      </c>
      <c r="C483" s="35">
        <v>3624</v>
      </c>
      <c r="D483" s="34">
        <f t="shared" si="11"/>
        <v>3460.5</v>
      </c>
      <c r="E483" s="36">
        <v>45292</v>
      </c>
      <c r="F483" s="37">
        <v>3460.5</v>
      </c>
      <c r="G483" s="26">
        <v>45293</v>
      </c>
      <c r="H483" s="76">
        <f t="shared" si="12"/>
        <v>0</v>
      </c>
      <c r="I483" s="5">
        <f t="shared" si="13"/>
        <v>0</v>
      </c>
      <c r="L483" s="33"/>
      <c r="M483" s="262">
        <v>45291</v>
      </c>
      <c r="N483" s="34">
        <f t="shared" si="15"/>
        <v>155.61000000000001</v>
      </c>
      <c r="O483" s="37">
        <v>0</v>
      </c>
      <c r="P483" s="35">
        <v>130.1</v>
      </c>
      <c r="Q483" s="40">
        <f t="shared" si="10"/>
        <v>25.510000000000019</v>
      </c>
      <c r="R483" s="41"/>
    </row>
    <row r="484" spans="1:18" ht="15.6" x14ac:dyDescent="0.3">
      <c r="A484" s="5"/>
      <c r="B484" s="105">
        <f t="shared" si="14"/>
        <v>3460.5</v>
      </c>
      <c r="C484" s="35">
        <v>3624</v>
      </c>
      <c r="D484" s="34">
        <f t="shared" si="11"/>
        <v>3460.5</v>
      </c>
      <c r="E484" s="36">
        <v>45293</v>
      </c>
      <c r="F484" s="37">
        <v>3460.5</v>
      </c>
      <c r="G484" s="26">
        <v>45294</v>
      </c>
      <c r="H484" s="76">
        <f t="shared" si="12"/>
        <v>0</v>
      </c>
      <c r="I484" s="5">
        <f t="shared" si="13"/>
        <v>0</v>
      </c>
      <c r="L484" s="33"/>
      <c r="M484" s="262">
        <v>45292</v>
      </c>
      <c r="N484" s="34">
        <f t="shared" si="15"/>
        <v>130.1</v>
      </c>
      <c r="O484" s="37">
        <v>0</v>
      </c>
      <c r="P484" s="35">
        <v>130.1</v>
      </c>
      <c r="Q484" s="40">
        <f t="shared" si="10"/>
        <v>0</v>
      </c>
      <c r="R484" s="41"/>
    </row>
    <row r="485" spans="1:18" ht="15.6" x14ac:dyDescent="0.3">
      <c r="A485" s="5"/>
      <c r="B485" s="105">
        <f t="shared" si="14"/>
        <v>3460.5</v>
      </c>
      <c r="C485" s="35">
        <v>3624</v>
      </c>
      <c r="D485" s="34">
        <f t="shared" si="11"/>
        <v>3460.5</v>
      </c>
      <c r="E485" s="36">
        <v>45294</v>
      </c>
      <c r="F485" s="37">
        <v>3460.5</v>
      </c>
      <c r="G485" s="26">
        <v>45295</v>
      </c>
      <c r="H485" s="76">
        <f t="shared" si="12"/>
        <v>0</v>
      </c>
      <c r="I485" s="5">
        <f t="shared" si="13"/>
        <v>0</v>
      </c>
      <c r="L485" s="33"/>
      <c r="M485" s="262">
        <v>45293</v>
      </c>
      <c r="N485" s="34">
        <f t="shared" si="15"/>
        <v>130.1</v>
      </c>
      <c r="O485" s="37">
        <v>0</v>
      </c>
      <c r="P485" s="35">
        <v>130.1</v>
      </c>
      <c r="Q485" s="40">
        <f t="shared" si="10"/>
        <v>0</v>
      </c>
      <c r="R485" s="41"/>
    </row>
    <row r="486" spans="1:18" ht="15.6" x14ac:dyDescent="0.3">
      <c r="A486" s="5"/>
      <c r="B486" s="105">
        <f t="shared" si="14"/>
        <v>3460.5</v>
      </c>
      <c r="C486" s="35">
        <v>3625</v>
      </c>
      <c r="D486" s="34">
        <f t="shared" si="11"/>
        <v>3460.5</v>
      </c>
      <c r="E486" s="36">
        <v>45295</v>
      </c>
      <c r="F486" s="37">
        <v>3460.6</v>
      </c>
      <c r="G486" s="26">
        <v>45296</v>
      </c>
      <c r="H486" s="76">
        <f t="shared" si="12"/>
        <v>9.9999999999909051E-2</v>
      </c>
      <c r="I486" s="5">
        <f t="shared" si="13"/>
        <v>1</v>
      </c>
      <c r="L486" s="33"/>
      <c r="M486" s="262">
        <v>45294</v>
      </c>
      <c r="N486" s="34">
        <f t="shared" si="15"/>
        <v>130.1</v>
      </c>
      <c r="O486" s="37">
        <v>0</v>
      </c>
      <c r="P486" s="35">
        <v>130.1</v>
      </c>
      <c r="Q486" s="40">
        <f t="shared" si="10"/>
        <v>0</v>
      </c>
      <c r="R486" s="41"/>
    </row>
    <row r="487" spans="1:18" ht="15.6" x14ac:dyDescent="0.3">
      <c r="A487" s="5"/>
      <c r="B487" s="105">
        <f t="shared" si="14"/>
        <v>3460.6</v>
      </c>
      <c r="C487" s="35">
        <v>3626</v>
      </c>
      <c r="D487" s="34">
        <f t="shared" si="11"/>
        <v>3460.6</v>
      </c>
      <c r="E487" s="36">
        <v>45296</v>
      </c>
      <c r="F487" s="37">
        <v>3464.4</v>
      </c>
      <c r="G487" s="26">
        <v>45297</v>
      </c>
      <c r="H487" s="76">
        <f t="shared" si="12"/>
        <v>3.8000000000001819</v>
      </c>
      <c r="I487" s="5">
        <f t="shared" si="13"/>
        <v>1</v>
      </c>
      <c r="L487" s="33"/>
      <c r="M487" s="262">
        <v>45295</v>
      </c>
      <c r="N487" s="34">
        <f t="shared" si="15"/>
        <v>130.1</v>
      </c>
      <c r="O487" s="37">
        <v>0</v>
      </c>
      <c r="P487" s="35">
        <v>130.1</v>
      </c>
      <c r="Q487" s="40">
        <f t="shared" si="10"/>
        <v>0</v>
      </c>
      <c r="R487" s="41"/>
    </row>
    <row r="488" spans="1:18" ht="15.6" x14ac:dyDescent="0.3">
      <c r="A488" s="5"/>
      <c r="B488" s="105">
        <f t="shared" si="14"/>
        <v>3464.4</v>
      </c>
      <c r="C488" s="35">
        <v>3628</v>
      </c>
      <c r="D488" s="34">
        <f t="shared" si="11"/>
        <v>3464.4</v>
      </c>
      <c r="E488" s="36">
        <v>45297</v>
      </c>
      <c r="F488" s="37">
        <v>3466.2</v>
      </c>
      <c r="G488" s="26">
        <v>45298</v>
      </c>
      <c r="H488" s="76">
        <f t="shared" si="12"/>
        <v>1.7999999999997272</v>
      </c>
      <c r="I488" s="5">
        <f t="shared" si="13"/>
        <v>2</v>
      </c>
      <c r="L488" s="33"/>
      <c r="M488" s="262">
        <v>45296</v>
      </c>
      <c r="N488" s="34">
        <f t="shared" si="15"/>
        <v>130.1</v>
      </c>
      <c r="O488" s="37">
        <v>0</v>
      </c>
      <c r="P488" s="35">
        <v>99.6</v>
      </c>
      <c r="Q488" s="40">
        <f t="shared" si="10"/>
        <v>30.5</v>
      </c>
      <c r="R488" s="41"/>
    </row>
    <row r="489" spans="1:18" ht="15.6" x14ac:dyDescent="0.3">
      <c r="A489" s="5"/>
      <c r="B489" s="105">
        <f t="shared" si="14"/>
        <v>3466.2</v>
      </c>
      <c r="C489" s="35">
        <v>3633</v>
      </c>
      <c r="D489" s="34">
        <f t="shared" si="11"/>
        <v>3466.2</v>
      </c>
      <c r="E489" s="36">
        <v>45298</v>
      </c>
      <c r="F489" s="37">
        <v>3468.7</v>
      </c>
      <c r="G489" s="26">
        <v>45299</v>
      </c>
      <c r="H489" s="76">
        <f t="shared" si="12"/>
        <v>2.5</v>
      </c>
      <c r="I489" s="5">
        <f t="shared" si="13"/>
        <v>5</v>
      </c>
      <c r="L489" s="33"/>
      <c r="M489" s="262">
        <v>45297</v>
      </c>
      <c r="N489" s="34">
        <f t="shared" si="15"/>
        <v>99.6</v>
      </c>
      <c r="O489" s="37">
        <v>0</v>
      </c>
      <c r="P489" s="35">
        <v>73.17</v>
      </c>
      <c r="Q489" s="40">
        <f t="shared" si="10"/>
        <v>26.429999999999993</v>
      </c>
      <c r="R489" s="41"/>
    </row>
    <row r="490" spans="1:18" ht="15.6" x14ac:dyDescent="0.3">
      <c r="A490" s="5"/>
      <c r="B490" s="105">
        <f t="shared" si="14"/>
        <v>3468.7</v>
      </c>
      <c r="C490" s="35">
        <v>3634</v>
      </c>
      <c r="D490" s="34">
        <f t="shared" si="11"/>
        <v>3468.7</v>
      </c>
      <c r="E490" s="36">
        <v>45299</v>
      </c>
      <c r="F490" s="37">
        <v>3474.6</v>
      </c>
      <c r="G490" s="26">
        <v>45300</v>
      </c>
      <c r="H490" s="76">
        <f t="shared" si="12"/>
        <v>5.9000000000000909</v>
      </c>
      <c r="I490" s="5">
        <f t="shared" si="13"/>
        <v>1</v>
      </c>
      <c r="L490" s="33"/>
      <c r="M490" s="262">
        <v>45298</v>
      </c>
      <c r="N490" s="34">
        <f t="shared" si="15"/>
        <v>73.17</v>
      </c>
      <c r="O490" s="37">
        <v>0</v>
      </c>
      <c r="P490" s="35">
        <v>56.03</v>
      </c>
      <c r="Q490" s="40">
        <f t="shared" si="10"/>
        <v>17.14</v>
      </c>
      <c r="R490" s="41"/>
    </row>
    <row r="491" spans="1:18" ht="15.6" x14ac:dyDescent="0.3">
      <c r="A491" s="5"/>
      <c r="B491" s="105">
        <f t="shared" si="14"/>
        <v>3474.6</v>
      </c>
      <c r="C491" s="35">
        <v>3636</v>
      </c>
      <c r="D491" s="34">
        <f t="shared" si="11"/>
        <v>3474.6</v>
      </c>
      <c r="E491" s="36">
        <v>45300</v>
      </c>
      <c r="F491" s="37">
        <v>3476.4</v>
      </c>
      <c r="G491" s="26">
        <v>45301</v>
      </c>
      <c r="H491" s="76">
        <f t="shared" si="12"/>
        <v>1.8000000000001819</v>
      </c>
      <c r="I491" s="5">
        <f t="shared" si="13"/>
        <v>2</v>
      </c>
      <c r="L491" s="33"/>
      <c r="M491" s="262">
        <v>45299</v>
      </c>
      <c r="N491" s="34">
        <f t="shared" si="15"/>
        <v>56.03</v>
      </c>
      <c r="O491" s="37">
        <v>250</v>
      </c>
      <c r="P491" s="35">
        <v>199.2</v>
      </c>
      <c r="Q491" s="40">
        <f t="shared" si="10"/>
        <v>106.82999999999998</v>
      </c>
      <c r="R491" s="41"/>
    </row>
    <row r="492" spans="1:18" ht="15.6" x14ac:dyDescent="0.3">
      <c r="A492" s="5"/>
      <c r="B492" s="105">
        <f t="shared" si="14"/>
        <v>3476.4</v>
      </c>
      <c r="C492" s="35">
        <v>3636</v>
      </c>
      <c r="D492" s="34">
        <f t="shared" si="11"/>
        <v>3476.4</v>
      </c>
      <c r="E492" s="36">
        <v>45301</v>
      </c>
      <c r="F492" s="37">
        <v>3476.4</v>
      </c>
      <c r="G492" s="26">
        <v>45302</v>
      </c>
      <c r="H492" s="76">
        <f t="shared" si="12"/>
        <v>0</v>
      </c>
      <c r="I492" s="5">
        <f t="shared" si="13"/>
        <v>0</v>
      </c>
      <c r="L492" s="33"/>
      <c r="M492" s="262">
        <v>45300</v>
      </c>
      <c r="N492" s="34">
        <f t="shared" si="15"/>
        <v>199.2</v>
      </c>
      <c r="O492" s="37">
        <v>0</v>
      </c>
      <c r="P492" s="35">
        <v>199.2</v>
      </c>
      <c r="Q492" s="40">
        <f t="shared" si="10"/>
        <v>0</v>
      </c>
      <c r="R492" s="41"/>
    </row>
    <row r="493" spans="1:18" ht="15.6" x14ac:dyDescent="0.3">
      <c r="A493" s="5"/>
      <c r="B493" s="105">
        <f t="shared" si="14"/>
        <v>3476.4</v>
      </c>
      <c r="C493" s="35">
        <v>3640</v>
      </c>
      <c r="D493" s="34">
        <f t="shared" si="11"/>
        <v>3476.4</v>
      </c>
      <c r="E493" s="36">
        <v>45302</v>
      </c>
      <c r="F493" s="37">
        <v>3477.1</v>
      </c>
      <c r="G493" s="26">
        <v>45303</v>
      </c>
      <c r="H493" s="76">
        <f t="shared" si="12"/>
        <v>0.6999999999998181</v>
      </c>
      <c r="I493" s="5">
        <f t="shared" si="13"/>
        <v>4</v>
      </c>
      <c r="L493" s="33"/>
      <c r="M493" s="262">
        <v>45301</v>
      </c>
      <c r="N493" s="34">
        <f t="shared" si="15"/>
        <v>199.2</v>
      </c>
      <c r="O493" s="37">
        <v>0</v>
      </c>
      <c r="P493" s="35">
        <v>199.2</v>
      </c>
      <c r="Q493" s="40">
        <f t="shared" si="10"/>
        <v>0</v>
      </c>
      <c r="R493" s="41"/>
    </row>
    <row r="494" spans="1:18" ht="15.6" x14ac:dyDescent="0.3">
      <c r="A494" s="5"/>
      <c r="B494" s="105">
        <f t="shared" si="14"/>
        <v>3477.1</v>
      </c>
      <c r="C494" s="35">
        <v>3643</v>
      </c>
      <c r="D494" s="34">
        <f t="shared" si="11"/>
        <v>3477.1</v>
      </c>
      <c r="E494" s="36">
        <v>45303</v>
      </c>
      <c r="F494" s="37">
        <v>3477.8</v>
      </c>
      <c r="G494" s="26">
        <v>45304</v>
      </c>
      <c r="H494" s="76">
        <f t="shared" si="12"/>
        <v>0.70000000000027285</v>
      </c>
      <c r="I494" s="5">
        <f t="shared" si="13"/>
        <v>3</v>
      </c>
      <c r="L494" s="33"/>
      <c r="M494" s="262">
        <v>45302</v>
      </c>
      <c r="N494" s="34">
        <f t="shared" si="15"/>
        <v>199.2</v>
      </c>
      <c r="O494" s="37">
        <v>0</v>
      </c>
      <c r="P494" s="35">
        <v>192.97499999999999</v>
      </c>
      <c r="Q494" s="40">
        <f t="shared" si="10"/>
        <v>6.2249999999999943</v>
      </c>
      <c r="R494" s="41"/>
    </row>
    <row r="495" spans="1:18" ht="15.6" x14ac:dyDescent="0.3">
      <c r="A495" s="5"/>
      <c r="B495" s="105">
        <f t="shared" si="14"/>
        <v>3477.8</v>
      </c>
      <c r="C495" s="35">
        <v>3649</v>
      </c>
      <c r="D495" s="34">
        <f t="shared" si="11"/>
        <v>3477.8</v>
      </c>
      <c r="E495" s="36">
        <v>45304</v>
      </c>
      <c r="F495" s="37">
        <v>3478.6</v>
      </c>
      <c r="G495" s="26">
        <v>45305</v>
      </c>
      <c r="H495" s="76">
        <f t="shared" si="12"/>
        <v>0.79999999999972715</v>
      </c>
      <c r="I495" s="5">
        <f t="shared" si="13"/>
        <v>6</v>
      </c>
      <c r="L495" s="33"/>
      <c r="M495" s="262">
        <v>45303</v>
      </c>
      <c r="N495" s="34">
        <f t="shared" si="15"/>
        <v>192.97499999999999</v>
      </c>
      <c r="O495" s="37">
        <v>0</v>
      </c>
      <c r="P495" s="35">
        <v>169.5</v>
      </c>
      <c r="Q495" s="40">
        <f t="shared" si="10"/>
        <v>23.474999999999994</v>
      </c>
      <c r="R495" s="41"/>
    </row>
    <row r="496" spans="1:18" ht="15.6" x14ac:dyDescent="0.3">
      <c r="A496" s="5"/>
      <c r="B496" s="105">
        <f t="shared" si="14"/>
        <v>3478.6</v>
      </c>
      <c r="C496" s="35">
        <v>3650</v>
      </c>
      <c r="D496" s="34">
        <f t="shared" si="11"/>
        <v>3478.6</v>
      </c>
      <c r="E496" s="36">
        <v>45305</v>
      </c>
      <c r="F496" s="37">
        <v>3491</v>
      </c>
      <c r="G496" s="26">
        <v>45306</v>
      </c>
      <c r="H496" s="76">
        <f t="shared" si="12"/>
        <v>12.400000000000091</v>
      </c>
      <c r="I496" s="5">
        <f t="shared" si="13"/>
        <v>1</v>
      </c>
      <c r="L496" s="33"/>
      <c r="M496" s="262">
        <v>45304</v>
      </c>
      <c r="N496" s="34">
        <f t="shared" si="15"/>
        <v>169.5</v>
      </c>
      <c r="O496" s="37">
        <v>0</v>
      </c>
      <c r="P496" s="35">
        <v>168</v>
      </c>
      <c r="Q496" s="40">
        <f t="shared" si="10"/>
        <v>1.5</v>
      </c>
      <c r="R496" s="41"/>
    </row>
    <row r="497" spans="1:19" ht="15.6" x14ac:dyDescent="0.3">
      <c r="A497" s="5"/>
      <c r="B497" s="105">
        <f t="shared" si="14"/>
        <v>3491</v>
      </c>
      <c r="C497" s="35">
        <v>3653</v>
      </c>
      <c r="D497" s="34">
        <f t="shared" si="11"/>
        <v>3491</v>
      </c>
      <c r="E497" s="36">
        <v>45306</v>
      </c>
      <c r="F497" s="37">
        <v>3494.6</v>
      </c>
      <c r="G497" s="26">
        <v>45307</v>
      </c>
      <c r="H497" s="76">
        <f t="shared" si="12"/>
        <v>3.5999999999999091</v>
      </c>
      <c r="I497" s="5">
        <f t="shared" si="13"/>
        <v>3</v>
      </c>
      <c r="L497" s="33"/>
      <c r="M497" s="262">
        <v>45305</v>
      </c>
      <c r="N497" s="34">
        <f t="shared" si="15"/>
        <v>168</v>
      </c>
      <c r="O497" s="37">
        <v>0</v>
      </c>
      <c r="P497" s="35">
        <v>93.75</v>
      </c>
      <c r="Q497" s="40">
        <f t="shared" si="10"/>
        <v>74.25</v>
      </c>
      <c r="R497" s="41"/>
    </row>
    <row r="498" spans="1:19" ht="15.6" x14ac:dyDescent="0.3">
      <c r="A498" s="5"/>
      <c r="B498" s="105">
        <f t="shared" si="14"/>
        <v>3494.6</v>
      </c>
      <c r="C498" s="35">
        <v>3655</v>
      </c>
      <c r="D498" s="34">
        <f t="shared" si="11"/>
        <v>3494.6</v>
      </c>
      <c r="E498" s="36">
        <v>45307</v>
      </c>
      <c r="F498" s="37">
        <v>3494.8</v>
      </c>
      <c r="G498" s="26">
        <v>45308</v>
      </c>
      <c r="H498" s="76">
        <f t="shared" si="12"/>
        <v>0.20000000000027285</v>
      </c>
      <c r="I498" s="5">
        <f t="shared" si="13"/>
        <v>2</v>
      </c>
      <c r="L498" s="33"/>
      <c r="M498" s="262">
        <v>45306</v>
      </c>
      <c r="N498" s="34">
        <f t="shared" si="15"/>
        <v>93.75</v>
      </c>
      <c r="O498" s="37">
        <v>0</v>
      </c>
      <c r="P498" s="35">
        <v>52.8</v>
      </c>
      <c r="Q498" s="40">
        <f t="shared" si="10"/>
        <v>40.950000000000003</v>
      </c>
      <c r="R498" s="41"/>
    </row>
    <row r="499" spans="1:19" ht="15.6" x14ac:dyDescent="0.3">
      <c r="A499" s="5"/>
      <c r="B499" s="105">
        <f t="shared" si="14"/>
        <v>3494.8</v>
      </c>
      <c r="C499" s="35">
        <v>3656</v>
      </c>
      <c r="D499" s="34">
        <f t="shared" si="11"/>
        <v>3494.8</v>
      </c>
      <c r="E499" s="36">
        <v>45308</v>
      </c>
      <c r="F499" s="37">
        <v>3494.8</v>
      </c>
      <c r="G499" s="26">
        <v>45309</v>
      </c>
      <c r="H499" s="76">
        <f t="shared" si="12"/>
        <v>0</v>
      </c>
      <c r="I499" s="5">
        <f t="shared" si="13"/>
        <v>1</v>
      </c>
      <c r="L499" s="33"/>
      <c r="M499" s="262">
        <v>45307</v>
      </c>
      <c r="N499" s="34">
        <f t="shared" si="15"/>
        <v>52.8</v>
      </c>
      <c r="O499" s="37">
        <v>0</v>
      </c>
      <c r="P499" s="35">
        <v>50.01</v>
      </c>
      <c r="Q499" s="40">
        <f t="shared" si="10"/>
        <v>2.7899999999999991</v>
      </c>
      <c r="R499" s="41"/>
    </row>
    <row r="500" spans="1:19" ht="15.6" x14ac:dyDescent="0.3">
      <c r="A500" s="5"/>
      <c r="B500" s="105">
        <f t="shared" si="14"/>
        <v>3494.8</v>
      </c>
      <c r="C500" s="35">
        <v>3658</v>
      </c>
      <c r="D500" s="34">
        <f t="shared" si="11"/>
        <v>3494.8</v>
      </c>
      <c r="E500" s="36">
        <v>45309</v>
      </c>
      <c r="F500" s="37">
        <v>3494.8</v>
      </c>
      <c r="G500" s="26">
        <v>45310</v>
      </c>
      <c r="H500" s="76">
        <f t="shared" si="12"/>
        <v>0</v>
      </c>
      <c r="I500" s="5">
        <f t="shared" si="13"/>
        <v>2</v>
      </c>
      <c r="L500" s="33"/>
      <c r="M500" s="262">
        <v>45308</v>
      </c>
      <c r="N500" s="34">
        <f t="shared" si="15"/>
        <v>50.01</v>
      </c>
      <c r="O500" s="37">
        <v>0</v>
      </c>
      <c r="P500" s="35">
        <v>50.01</v>
      </c>
      <c r="Q500" s="40">
        <f t="shared" si="10"/>
        <v>0</v>
      </c>
      <c r="R500" s="41"/>
    </row>
    <row r="501" spans="1:19" ht="15.6" x14ac:dyDescent="0.3">
      <c r="A501" s="5"/>
      <c r="B501" s="105">
        <f t="shared" si="14"/>
        <v>3494.8</v>
      </c>
      <c r="C501" s="35">
        <v>3658</v>
      </c>
      <c r="D501" s="34">
        <f t="shared" si="11"/>
        <v>3494.8</v>
      </c>
      <c r="E501" s="36">
        <v>45310</v>
      </c>
      <c r="F501" s="37">
        <v>3494.8</v>
      </c>
      <c r="G501" s="26">
        <v>45311</v>
      </c>
      <c r="H501" s="76">
        <f t="shared" si="12"/>
        <v>0</v>
      </c>
      <c r="I501" s="5">
        <f t="shared" si="13"/>
        <v>0</v>
      </c>
      <c r="L501" s="33"/>
      <c r="M501" s="262">
        <v>45309</v>
      </c>
      <c r="N501" s="34">
        <f t="shared" si="15"/>
        <v>50.01</v>
      </c>
      <c r="O501" s="37">
        <v>0</v>
      </c>
      <c r="P501" s="35">
        <v>50.01</v>
      </c>
      <c r="Q501" s="40">
        <f t="shared" si="10"/>
        <v>0</v>
      </c>
      <c r="R501" s="41"/>
    </row>
    <row r="502" spans="1:19" ht="15.6" x14ac:dyDescent="0.3">
      <c r="A502" s="5"/>
      <c r="B502" s="105">
        <f t="shared" si="14"/>
        <v>3494.8</v>
      </c>
      <c r="C502" s="35">
        <v>3663</v>
      </c>
      <c r="D502" s="34">
        <f t="shared" si="11"/>
        <v>3494.8</v>
      </c>
      <c r="E502" s="36">
        <v>45311</v>
      </c>
      <c r="F502" s="37">
        <v>3499.2</v>
      </c>
      <c r="G502" s="26">
        <v>45312</v>
      </c>
      <c r="H502" s="76">
        <f t="shared" si="12"/>
        <v>4.3999999999996362</v>
      </c>
      <c r="I502" s="5">
        <f t="shared" si="13"/>
        <v>5</v>
      </c>
      <c r="L502" s="33"/>
      <c r="M502" s="262">
        <v>45310</v>
      </c>
      <c r="N502" s="34">
        <f t="shared" si="15"/>
        <v>50.01</v>
      </c>
      <c r="O502" s="37">
        <v>0</v>
      </c>
      <c r="P502" s="35">
        <v>50.01</v>
      </c>
      <c r="Q502" s="40">
        <f t="shared" si="10"/>
        <v>0</v>
      </c>
      <c r="R502" s="41"/>
    </row>
    <row r="503" spans="1:19" ht="15.6" x14ac:dyDescent="0.3">
      <c r="A503" s="5"/>
      <c r="B503" s="105">
        <f t="shared" si="14"/>
        <v>3499.2</v>
      </c>
      <c r="C503" s="35">
        <v>3664</v>
      </c>
      <c r="D503" s="34">
        <f t="shared" si="11"/>
        <v>3499.2</v>
      </c>
      <c r="E503" s="36">
        <v>45312</v>
      </c>
      <c r="F503" s="37">
        <v>3502.5</v>
      </c>
      <c r="G503" s="26">
        <v>45313</v>
      </c>
      <c r="H503" s="76">
        <f t="shared" si="12"/>
        <v>3.3000000000001819</v>
      </c>
      <c r="I503" s="5">
        <f t="shared" si="13"/>
        <v>1</v>
      </c>
      <c r="L503" s="33"/>
      <c r="M503" s="262">
        <v>45311</v>
      </c>
      <c r="N503" s="34">
        <f t="shared" si="15"/>
        <v>50.01</v>
      </c>
      <c r="O503" s="37">
        <v>0</v>
      </c>
      <c r="P503" s="35">
        <v>18.75</v>
      </c>
      <c r="Q503" s="40">
        <f t="shared" si="10"/>
        <v>31.259999999999998</v>
      </c>
      <c r="R503" s="41"/>
    </row>
    <row r="504" spans="1:19" ht="15.6" x14ac:dyDescent="0.3">
      <c r="A504" s="5"/>
      <c r="B504" s="105">
        <f t="shared" si="14"/>
        <v>3502.5</v>
      </c>
      <c r="C504" s="35">
        <v>3666</v>
      </c>
      <c r="D504" s="34">
        <f t="shared" si="11"/>
        <v>3502.5</v>
      </c>
      <c r="E504" s="36">
        <v>45313</v>
      </c>
      <c r="F504" s="37">
        <v>3504.6</v>
      </c>
      <c r="G504" s="26">
        <v>45314</v>
      </c>
      <c r="H504" s="76">
        <f t="shared" si="12"/>
        <v>2.0999999999999091</v>
      </c>
      <c r="I504" s="5">
        <f t="shared" si="13"/>
        <v>2</v>
      </c>
      <c r="L504" s="33"/>
      <c r="M504" s="262">
        <v>45312</v>
      </c>
      <c r="N504" s="34">
        <f t="shared" si="15"/>
        <v>18.75</v>
      </c>
      <c r="O504" s="37">
        <v>300</v>
      </c>
      <c r="P504" s="35">
        <v>249</v>
      </c>
      <c r="Q504" s="40">
        <f t="shared" si="10"/>
        <v>69.75</v>
      </c>
      <c r="R504" s="41"/>
      <c r="S504" s="48" t="s">
        <v>98</v>
      </c>
    </row>
    <row r="505" spans="1:19" ht="15.6" x14ac:dyDescent="0.3">
      <c r="A505" s="5"/>
      <c r="B505" s="105">
        <f t="shared" si="14"/>
        <v>3504.6</v>
      </c>
      <c r="C505" s="35">
        <v>3666</v>
      </c>
      <c r="D505" s="34">
        <f t="shared" si="11"/>
        <v>3504.6</v>
      </c>
      <c r="E505" s="36">
        <v>45314</v>
      </c>
      <c r="F505" s="37">
        <v>3504.6</v>
      </c>
      <c r="G505" s="26">
        <v>45315</v>
      </c>
      <c r="H505" s="76">
        <f t="shared" si="12"/>
        <v>0</v>
      </c>
      <c r="I505" s="5">
        <f t="shared" si="13"/>
        <v>0</v>
      </c>
      <c r="L505" s="33"/>
      <c r="M505" s="262">
        <v>45313</v>
      </c>
      <c r="N505" s="34">
        <f t="shared" si="15"/>
        <v>249</v>
      </c>
      <c r="O505" s="37">
        <v>0</v>
      </c>
      <c r="P505" s="35">
        <v>243</v>
      </c>
      <c r="Q505" s="40">
        <f t="shared" si="10"/>
        <v>6</v>
      </c>
      <c r="R505" s="41"/>
    </row>
    <row r="506" spans="1:19" ht="15.6" x14ac:dyDescent="0.3">
      <c r="A506" s="5"/>
      <c r="B506" s="105">
        <f t="shared" si="14"/>
        <v>3504.6</v>
      </c>
      <c r="C506" s="35">
        <v>3668</v>
      </c>
      <c r="D506" s="34">
        <f t="shared" si="11"/>
        <v>3504.6</v>
      </c>
      <c r="E506" s="36">
        <v>45315</v>
      </c>
      <c r="F506" s="37">
        <v>3505.1</v>
      </c>
      <c r="G506" s="26">
        <v>45316</v>
      </c>
      <c r="H506" s="76">
        <f t="shared" si="12"/>
        <v>0.5</v>
      </c>
      <c r="I506" s="5">
        <f t="shared" si="13"/>
        <v>2</v>
      </c>
      <c r="L506" s="33"/>
      <c r="M506" s="262">
        <v>45314</v>
      </c>
      <c r="N506" s="34">
        <f t="shared" si="15"/>
        <v>243</v>
      </c>
      <c r="O506" s="37">
        <v>0</v>
      </c>
      <c r="P506" s="35">
        <v>243</v>
      </c>
      <c r="Q506" s="40">
        <f t="shared" si="10"/>
        <v>0</v>
      </c>
      <c r="R506" s="41"/>
    </row>
    <row r="507" spans="1:19" ht="15.6" x14ac:dyDescent="0.3">
      <c r="A507" s="5"/>
      <c r="B507" s="105">
        <f t="shared" si="14"/>
        <v>3505.1</v>
      </c>
      <c r="C507" s="35">
        <v>3668</v>
      </c>
      <c r="D507" s="34">
        <f t="shared" si="11"/>
        <v>3505.1</v>
      </c>
      <c r="E507" s="36">
        <v>45316</v>
      </c>
      <c r="F507" s="37">
        <v>3505.1</v>
      </c>
      <c r="G507" s="26">
        <v>45317</v>
      </c>
      <c r="H507" s="76">
        <f t="shared" si="12"/>
        <v>0</v>
      </c>
      <c r="I507" s="5">
        <f t="shared" si="13"/>
        <v>0</v>
      </c>
      <c r="L507" s="33"/>
      <c r="M507" s="262">
        <v>45315</v>
      </c>
      <c r="N507" s="34">
        <f t="shared" si="15"/>
        <v>243</v>
      </c>
      <c r="O507" s="37">
        <v>0</v>
      </c>
      <c r="P507" s="35">
        <v>237</v>
      </c>
      <c r="Q507" s="40">
        <f t="shared" si="10"/>
        <v>6</v>
      </c>
      <c r="R507" s="41"/>
    </row>
    <row r="508" spans="1:19" ht="15.6" x14ac:dyDescent="0.3">
      <c r="A508" s="5"/>
      <c r="B508" s="105">
        <f t="shared" si="14"/>
        <v>3505.1</v>
      </c>
      <c r="C508" s="35">
        <v>3669</v>
      </c>
      <c r="D508" s="34">
        <f t="shared" si="11"/>
        <v>3505.1</v>
      </c>
      <c r="E508" s="36">
        <v>45317</v>
      </c>
      <c r="F508" s="37">
        <v>3510.1</v>
      </c>
      <c r="G508" s="26">
        <v>45318</v>
      </c>
      <c r="H508" s="76">
        <f t="shared" si="12"/>
        <v>5</v>
      </c>
      <c r="I508" s="5">
        <f t="shared" si="13"/>
        <v>1</v>
      </c>
      <c r="L508" s="33"/>
      <c r="M508" s="262">
        <v>45316</v>
      </c>
      <c r="N508" s="34">
        <f t="shared" si="15"/>
        <v>237</v>
      </c>
      <c r="O508" s="37">
        <v>0</v>
      </c>
      <c r="P508" s="35">
        <v>237</v>
      </c>
      <c r="Q508" s="40">
        <f t="shared" si="10"/>
        <v>0</v>
      </c>
      <c r="R508" s="41"/>
    </row>
    <row r="509" spans="1:19" ht="15.6" x14ac:dyDescent="0.3">
      <c r="A509" s="5"/>
      <c r="B509" s="105">
        <f t="shared" si="14"/>
        <v>3510.1</v>
      </c>
      <c r="C509" s="35">
        <v>3669</v>
      </c>
      <c r="D509" s="34">
        <f t="shared" si="11"/>
        <v>3510.1</v>
      </c>
      <c r="E509" s="36">
        <v>45318</v>
      </c>
      <c r="F509" s="37">
        <v>3510.1</v>
      </c>
      <c r="G509" s="26">
        <v>45319</v>
      </c>
      <c r="H509" s="76">
        <f t="shared" si="12"/>
        <v>0</v>
      </c>
      <c r="I509" s="5">
        <f t="shared" si="13"/>
        <v>0</v>
      </c>
      <c r="L509" s="33"/>
      <c r="M509" s="262">
        <v>45317</v>
      </c>
      <c r="N509" s="34">
        <f t="shared" si="15"/>
        <v>237</v>
      </c>
      <c r="O509" s="37">
        <v>0</v>
      </c>
      <c r="P509" s="35">
        <v>199.2</v>
      </c>
      <c r="Q509" s="40">
        <f t="shared" si="10"/>
        <v>37.800000000000011</v>
      </c>
      <c r="R509" s="41"/>
    </row>
    <row r="510" spans="1:19" ht="15.6" x14ac:dyDescent="0.3">
      <c r="A510" s="5"/>
      <c r="B510" s="105">
        <f t="shared" si="14"/>
        <v>3510.1</v>
      </c>
      <c r="C510" s="35">
        <v>3674</v>
      </c>
      <c r="D510" s="34">
        <f t="shared" si="11"/>
        <v>3510.1</v>
      </c>
      <c r="E510" s="36">
        <v>45319</v>
      </c>
      <c r="F510" s="37">
        <v>3510.8</v>
      </c>
      <c r="G510" s="26">
        <v>45320</v>
      </c>
      <c r="H510" s="76">
        <f t="shared" si="12"/>
        <v>0.70000000000027285</v>
      </c>
      <c r="I510" s="5">
        <f t="shared" si="13"/>
        <v>5</v>
      </c>
      <c r="L510" s="33"/>
      <c r="M510" s="262">
        <v>45318</v>
      </c>
      <c r="N510" s="34">
        <f t="shared" si="15"/>
        <v>199.2</v>
      </c>
      <c r="O510" s="37">
        <v>0</v>
      </c>
      <c r="P510" s="35">
        <v>199.2</v>
      </c>
      <c r="Q510" s="40">
        <f t="shared" si="10"/>
        <v>0</v>
      </c>
      <c r="R510" s="41"/>
    </row>
    <row r="511" spans="1:19" ht="15.6" x14ac:dyDescent="0.3">
      <c r="A511" s="5"/>
      <c r="B511" s="105">
        <f t="shared" si="14"/>
        <v>3510.8</v>
      </c>
      <c r="C511" s="35">
        <v>3677</v>
      </c>
      <c r="D511" s="34">
        <f t="shared" si="11"/>
        <v>3510.8</v>
      </c>
      <c r="E511" s="36">
        <v>45320</v>
      </c>
      <c r="F511" s="37">
        <v>3511.2</v>
      </c>
      <c r="G511" s="26">
        <v>45321</v>
      </c>
      <c r="H511" s="76">
        <f t="shared" si="12"/>
        <v>0.3999999999996362</v>
      </c>
      <c r="I511" s="5">
        <f t="shared" si="13"/>
        <v>3</v>
      </c>
      <c r="L511" s="33"/>
      <c r="M511" s="262">
        <v>45319</v>
      </c>
      <c r="N511" s="34">
        <f t="shared" si="15"/>
        <v>199.2</v>
      </c>
      <c r="O511" s="37">
        <v>0</v>
      </c>
      <c r="P511" s="35">
        <v>181.5</v>
      </c>
      <c r="Q511" s="40">
        <f t="shared" si="10"/>
        <v>17.699999999999989</v>
      </c>
      <c r="R511" s="41"/>
    </row>
    <row r="512" spans="1:19" ht="15.6" x14ac:dyDescent="0.3">
      <c r="A512" s="5"/>
      <c r="B512" s="105">
        <f t="shared" si="14"/>
        <v>3511.2</v>
      </c>
      <c r="C512" s="35">
        <v>3679</v>
      </c>
      <c r="D512" s="34">
        <f t="shared" si="11"/>
        <v>3511.2</v>
      </c>
      <c r="E512" s="36">
        <v>45321</v>
      </c>
      <c r="F512" s="37">
        <v>3514.7</v>
      </c>
      <c r="G512" s="26">
        <v>45322</v>
      </c>
      <c r="H512" s="76">
        <f t="shared" si="12"/>
        <v>3.5</v>
      </c>
      <c r="I512" s="5">
        <f t="shared" si="13"/>
        <v>2</v>
      </c>
      <c r="L512" s="33"/>
      <c r="M512" s="262">
        <v>45320</v>
      </c>
      <c r="N512" s="34">
        <f t="shared" si="15"/>
        <v>181.5</v>
      </c>
      <c r="O512" s="37">
        <v>0</v>
      </c>
      <c r="P512" s="35">
        <v>181.5</v>
      </c>
      <c r="Q512" s="40">
        <f t="shared" si="10"/>
        <v>0</v>
      </c>
      <c r="R512" s="41"/>
    </row>
    <row r="513" spans="1:19" ht="15.6" x14ac:dyDescent="0.3">
      <c r="A513" s="5"/>
      <c r="B513" s="105">
        <f t="shared" si="14"/>
        <v>3514.7</v>
      </c>
      <c r="C513" s="35">
        <v>3680</v>
      </c>
      <c r="D513" s="34">
        <f t="shared" si="11"/>
        <v>3514.7</v>
      </c>
      <c r="E513" s="36">
        <v>45322</v>
      </c>
      <c r="F513" s="37">
        <v>3518.9</v>
      </c>
      <c r="G513" s="26">
        <v>45323</v>
      </c>
      <c r="H513" s="76">
        <f t="shared" si="12"/>
        <v>4.2000000000002728</v>
      </c>
      <c r="I513" s="5">
        <f t="shared" si="13"/>
        <v>1</v>
      </c>
      <c r="L513" s="33"/>
      <c r="M513" s="262">
        <v>45321</v>
      </c>
      <c r="N513" s="34">
        <f t="shared" si="15"/>
        <v>181.5</v>
      </c>
      <c r="O513" s="37">
        <v>0</v>
      </c>
      <c r="P513" s="35">
        <v>168.75</v>
      </c>
      <c r="Q513" s="40">
        <f t="shared" si="10"/>
        <v>12.75</v>
      </c>
      <c r="R513" s="41"/>
    </row>
    <row r="514" spans="1:19" ht="15.6" x14ac:dyDescent="0.3">
      <c r="A514" s="5"/>
      <c r="B514" s="105">
        <f t="shared" si="14"/>
        <v>3518.9</v>
      </c>
      <c r="C514" s="35">
        <v>3684</v>
      </c>
      <c r="D514" s="34">
        <f t="shared" si="11"/>
        <v>3518.9</v>
      </c>
      <c r="E514" s="36">
        <v>45323</v>
      </c>
      <c r="F514" s="37">
        <v>3523.7</v>
      </c>
      <c r="G514" s="26">
        <v>45324</v>
      </c>
      <c r="H514" s="76">
        <f t="shared" si="12"/>
        <v>4.7999999999997272</v>
      </c>
      <c r="I514" s="5">
        <f t="shared" si="13"/>
        <v>4</v>
      </c>
      <c r="L514" s="33"/>
      <c r="M514" s="262">
        <v>45322</v>
      </c>
      <c r="N514" s="34">
        <f t="shared" si="15"/>
        <v>168.75</v>
      </c>
      <c r="O514" s="37">
        <v>0</v>
      </c>
      <c r="P514" s="35">
        <v>130.74</v>
      </c>
      <c r="Q514" s="40">
        <f t="shared" ref="Q514:Q519" si="16">(N514+O514)-P514</f>
        <v>38.009999999999991</v>
      </c>
      <c r="R514" s="41"/>
    </row>
    <row r="515" spans="1:19" ht="15.6" x14ac:dyDescent="0.3">
      <c r="A515" s="5"/>
      <c r="B515" s="105">
        <f t="shared" si="14"/>
        <v>3523.7</v>
      </c>
      <c r="C515" s="35">
        <v>3686</v>
      </c>
      <c r="D515" s="34">
        <f t="shared" ref="D515:D769" si="17">F514</f>
        <v>3523.7</v>
      </c>
      <c r="E515" s="36">
        <v>45324</v>
      </c>
      <c r="F515" s="37">
        <v>3526.9</v>
      </c>
      <c r="G515" s="26">
        <v>45325</v>
      </c>
      <c r="H515" s="76">
        <f t="shared" ref="H515:H769" si="18">F515-D515</f>
        <v>3.2000000000002728</v>
      </c>
      <c r="I515" s="5">
        <f t="shared" si="13"/>
        <v>2</v>
      </c>
      <c r="L515" s="33"/>
      <c r="M515" s="262">
        <v>45323</v>
      </c>
      <c r="N515" s="34">
        <f t="shared" si="15"/>
        <v>130.74</v>
      </c>
      <c r="O515" s="37">
        <v>0</v>
      </c>
      <c r="P515" s="35">
        <v>93.75</v>
      </c>
      <c r="Q515" s="40">
        <f t="shared" si="16"/>
        <v>36.990000000000009</v>
      </c>
      <c r="R515" s="41"/>
    </row>
    <row r="516" spans="1:19" ht="15.6" x14ac:dyDescent="0.3">
      <c r="A516" s="5"/>
      <c r="B516" s="105">
        <f t="shared" si="14"/>
        <v>3526.9</v>
      </c>
      <c r="C516" s="35">
        <v>3688</v>
      </c>
      <c r="D516" s="34">
        <f t="shared" si="17"/>
        <v>3526.9</v>
      </c>
      <c r="E516" s="36">
        <v>45325</v>
      </c>
      <c r="F516" s="37">
        <v>3533.2</v>
      </c>
      <c r="G516" s="26">
        <v>45326</v>
      </c>
      <c r="H516" s="76">
        <f t="shared" si="18"/>
        <v>6.2999999999997272</v>
      </c>
      <c r="I516" s="5">
        <f t="shared" ref="I516:I770" si="19">C516-C515</f>
        <v>2</v>
      </c>
      <c r="L516" s="33"/>
      <c r="M516" s="262">
        <v>45324</v>
      </c>
      <c r="N516" s="34">
        <f t="shared" si="15"/>
        <v>93.75</v>
      </c>
      <c r="O516" s="37">
        <v>0</v>
      </c>
      <c r="P516" s="35">
        <v>50.01</v>
      </c>
      <c r="Q516" s="40">
        <f t="shared" si="16"/>
        <v>43.74</v>
      </c>
      <c r="R516" s="41"/>
    </row>
    <row r="517" spans="1:19" ht="15.6" x14ac:dyDescent="0.3">
      <c r="A517" s="5"/>
      <c r="B517" s="105">
        <f t="shared" si="14"/>
        <v>3533.2</v>
      </c>
      <c r="C517" s="35">
        <v>3692</v>
      </c>
      <c r="D517" s="34">
        <f t="shared" si="17"/>
        <v>3533.2</v>
      </c>
      <c r="E517" s="36">
        <v>45326</v>
      </c>
      <c r="F517" s="37">
        <v>3543</v>
      </c>
      <c r="G517" s="26">
        <v>45327</v>
      </c>
      <c r="H517" s="76">
        <f t="shared" si="18"/>
        <v>9.8000000000001819</v>
      </c>
      <c r="I517" s="5">
        <f t="shared" si="19"/>
        <v>4</v>
      </c>
      <c r="L517" s="33"/>
      <c r="M517" s="262">
        <v>45325</v>
      </c>
      <c r="N517" s="34">
        <f t="shared" si="15"/>
        <v>50.01</v>
      </c>
      <c r="O517" s="37">
        <v>0</v>
      </c>
      <c r="P517" s="35">
        <v>0</v>
      </c>
      <c r="Q517" s="40">
        <f t="shared" si="16"/>
        <v>50.01</v>
      </c>
      <c r="R517" s="41"/>
    </row>
    <row r="518" spans="1:19" ht="15.6" x14ac:dyDescent="0.3">
      <c r="A518" s="5"/>
      <c r="B518" s="105">
        <f t="shared" si="14"/>
        <v>3543</v>
      </c>
      <c r="C518" s="35">
        <v>3700</v>
      </c>
      <c r="D518" s="34">
        <f t="shared" si="17"/>
        <v>3543</v>
      </c>
      <c r="E518" s="36">
        <v>45327</v>
      </c>
      <c r="F518" s="37">
        <v>3550.7</v>
      </c>
      <c r="G518" s="26">
        <v>45328</v>
      </c>
      <c r="H518" s="76">
        <f t="shared" si="18"/>
        <v>7.6999999999998181</v>
      </c>
      <c r="I518" s="5">
        <f t="shared" si="19"/>
        <v>8</v>
      </c>
      <c r="L518" s="33"/>
      <c r="M518" s="262">
        <v>45326</v>
      </c>
      <c r="N518" s="34">
        <v>0</v>
      </c>
      <c r="O518" s="37">
        <v>180</v>
      </c>
      <c r="P518" s="35">
        <v>152.61000000000001</v>
      </c>
      <c r="Q518" s="40">
        <f t="shared" si="16"/>
        <v>27.389999999999986</v>
      </c>
      <c r="R518" s="41"/>
      <c r="S518" s="48" t="s">
        <v>328</v>
      </c>
    </row>
    <row r="519" spans="1:19" ht="15.6" x14ac:dyDescent="0.3">
      <c r="A519" s="5"/>
      <c r="B519" s="105">
        <f t="shared" si="14"/>
        <v>3550.7</v>
      </c>
      <c r="C519" s="35">
        <v>3700</v>
      </c>
      <c r="D519" s="34">
        <f t="shared" si="17"/>
        <v>3550.7</v>
      </c>
      <c r="E519" s="36">
        <v>45328</v>
      </c>
      <c r="F519" s="37">
        <v>3550.7</v>
      </c>
      <c r="G519" s="26">
        <v>45329</v>
      </c>
      <c r="H519" s="76">
        <f t="shared" si="18"/>
        <v>0</v>
      </c>
      <c r="I519" s="5">
        <f t="shared" si="19"/>
        <v>0</v>
      </c>
      <c r="L519" s="33"/>
      <c r="M519" s="262">
        <v>45327</v>
      </c>
      <c r="N519" s="34">
        <f t="shared" ref="N519:N773" si="20">(P518)</f>
        <v>152.61000000000001</v>
      </c>
      <c r="O519" s="37">
        <v>0</v>
      </c>
      <c r="P519" s="35">
        <v>73.17</v>
      </c>
      <c r="Q519" s="40">
        <f t="shared" si="16"/>
        <v>79.440000000000012</v>
      </c>
      <c r="R519" s="41"/>
    </row>
    <row r="520" spans="1:19" ht="15.6" x14ac:dyDescent="0.3">
      <c r="A520" s="5"/>
      <c r="B520" s="105">
        <f t="shared" si="14"/>
        <v>3550.7</v>
      </c>
      <c r="C520" s="35">
        <v>3702</v>
      </c>
      <c r="D520" s="34">
        <f t="shared" si="17"/>
        <v>3550.7</v>
      </c>
      <c r="E520" s="36">
        <v>45329</v>
      </c>
      <c r="F520" s="37">
        <v>3556.6</v>
      </c>
      <c r="G520" s="26">
        <v>45330</v>
      </c>
      <c r="H520" s="76">
        <f t="shared" si="18"/>
        <v>5.9000000000000909</v>
      </c>
      <c r="I520" s="5">
        <f t="shared" si="19"/>
        <v>2</v>
      </c>
      <c r="L520" s="33"/>
      <c r="M520" s="262">
        <v>45328</v>
      </c>
      <c r="N520" s="34">
        <f t="shared" si="20"/>
        <v>73.17</v>
      </c>
      <c r="O520" s="37">
        <v>180</v>
      </c>
      <c r="P520" s="35">
        <v>256.2</v>
      </c>
      <c r="Q520" s="40">
        <v>0</v>
      </c>
      <c r="R520" s="41"/>
    </row>
    <row r="521" spans="1:19" ht="15.6" x14ac:dyDescent="0.3">
      <c r="A521" s="5"/>
      <c r="B521" s="105">
        <f t="shared" si="14"/>
        <v>3556.6</v>
      </c>
      <c r="C521" s="35">
        <v>3703</v>
      </c>
      <c r="D521" s="34">
        <f t="shared" si="17"/>
        <v>3556.6</v>
      </c>
      <c r="E521" s="36">
        <v>45330</v>
      </c>
      <c r="F521" s="37">
        <v>3559.1</v>
      </c>
      <c r="G521" s="26">
        <v>45331</v>
      </c>
      <c r="H521" s="76">
        <f t="shared" si="18"/>
        <v>2.5</v>
      </c>
      <c r="I521" s="5">
        <f t="shared" si="19"/>
        <v>1</v>
      </c>
      <c r="L521" s="33"/>
      <c r="M521" s="262">
        <v>45329</v>
      </c>
      <c r="N521" s="34">
        <f t="shared" si="20"/>
        <v>256.2</v>
      </c>
      <c r="O521" s="37">
        <v>0</v>
      </c>
      <c r="P521" s="35">
        <v>205.2</v>
      </c>
      <c r="Q521" s="40">
        <f t="shared" ref="Q521:Q536" si="21">(N521+O521)-P521</f>
        <v>51</v>
      </c>
      <c r="R521" s="41"/>
    </row>
    <row r="522" spans="1:19" ht="15.6" x14ac:dyDescent="0.3">
      <c r="A522" s="5"/>
      <c r="B522" s="105">
        <f t="shared" si="14"/>
        <v>3559.1</v>
      </c>
      <c r="C522" s="35">
        <v>3704</v>
      </c>
      <c r="D522" s="34">
        <f t="shared" si="17"/>
        <v>3559.1</v>
      </c>
      <c r="E522" s="36">
        <v>45331</v>
      </c>
      <c r="F522" s="37">
        <v>3563.8</v>
      </c>
      <c r="G522" s="26">
        <v>45332</v>
      </c>
      <c r="H522" s="76">
        <f t="shared" si="18"/>
        <v>4.7000000000002728</v>
      </c>
      <c r="I522" s="5">
        <f t="shared" si="19"/>
        <v>1</v>
      </c>
      <c r="L522" s="33"/>
      <c r="M522" s="262">
        <v>45330</v>
      </c>
      <c r="N522" s="34">
        <f t="shared" si="20"/>
        <v>205.2</v>
      </c>
      <c r="O522" s="37">
        <v>0</v>
      </c>
      <c r="P522" s="35">
        <v>205.2</v>
      </c>
      <c r="Q522" s="40">
        <f t="shared" si="21"/>
        <v>0</v>
      </c>
      <c r="R522" s="41"/>
    </row>
    <row r="523" spans="1:19" ht="15.6" x14ac:dyDescent="0.3">
      <c r="A523" s="5"/>
      <c r="B523" s="105">
        <f t="shared" si="14"/>
        <v>3563.8</v>
      </c>
      <c r="C523" s="35">
        <v>3705</v>
      </c>
      <c r="D523" s="34">
        <f t="shared" si="17"/>
        <v>3563.8</v>
      </c>
      <c r="E523" s="36">
        <v>45332</v>
      </c>
      <c r="F523" s="37">
        <v>3566.5</v>
      </c>
      <c r="G523" s="26">
        <v>45333</v>
      </c>
      <c r="H523" s="76">
        <f t="shared" si="18"/>
        <v>2.6999999999998181</v>
      </c>
      <c r="I523" s="5">
        <f t="shared" si="19"/>
        <v>1</v>
      </c>
      <c r="L523" s="33"/>
      <c r="M523" s="262">
        <v>45331</v>
      </c>
      <c r="N523" s="34">
        <f t="shared" si="20"/>
        <v>205.2</v>
      </c>
      <c r="O523" s="37">
        <v>0</v>
      </c>
      <c r="P523" s="35">
        <v>171.75</v>
      </c>
      <c r="Q523" s="40">
        <f t="shared" si="21"/>
        <v>33.449999999999989</v>
      </c>
      <c r="R523" s="41"/>
    </row>
    <row r="524" spans="1:19" ht="15.6" x14ac:dyDescent="0.3">
      <c r="A524" s="5"/>
      <c r="B524" s="105">
        <f t="shared" si="14"/>
        <v>3566.5</v>
      </c>
      <c r="C524" s="35">
        <v>3708</v>
      </c>
      <c r="D524" s="34">
        <f t="shared" si="17"/>
        <v>3566.5</v>
      </c>
      <c r="E524" s="36">
        <v>45333</v>
      </c>
      <c r="F524" s="37">
        <v>3568.2</v>
      </c>
      <c r="G524" s="26">
        <v>45334</v>
      </c>
      <c r="H524" s="76">
        <f t="shared" si="18"/>
        <v>1.6999999999998181</v>
      </c>
      <c r="I524" s="5">
        <f t="shared" si="19"/>
        <v>3</v>
      </c>
      <c r="L524" s="33"/>
      <c r="M524" s="262">
        <v>45332</v>
      </c>
      <c r="N524" s="34">
        <f t="shared" si="20"/>
        <v>171.75</v>
      </c>
      <c r="O524" s="37">
        <v>0</v>
      </c>
      <c r="P524" s="35">
        <v>146.4</v>
      </c>
      <c r="Q524" s="40">
        <f t="shared" si="21"/>
        <v>25.349999999999994</v>
      </c>
      <c r="R524" s="41"/>
    </row>
    <row r="525" spans="1:19" ht="15.6" x14ac:dyDescent="0.3">
      <c r="A525" s="5"/>
      <c r="B525" s="105">
        <f t="shared" si="14"/>
        <v>3568.2</v>
      </c>
      <c r="C525" s="35">
        <v>3710</v>
      </c>
      <c r="D525" s="34">
        <f t="shared" si="17"/>
        <v>3568.2</v>
      </c>
      <c r="E525" s="36">
        <v>45334</v>
      </c>
      <c r="F525" s="37">
        <v>3568.6</v>
      </c>
      <c r="G525" s="26">
        <v>45335</v>
      </c>
      <c r="H525" s="76">
        <f t="shared" si="18"/>
        <v>0.40000000000009095</v>
      </c>
      <c r="I525" s="5">
        <f t="shared" si="19"/>
        <v>2</v>
      </c>
      <c r="L525" s="33"/>
      <c r="M525" s="262">
        <v>45333</v>
      </c>
      <c r="N525" s="34">
        <f t="shared" si="20"/>
        <v>146.4</v>
      </c>
      <c r="O525" s="37">
        <v>0</v>
      </c>
      <c r="P525" s="35">
        <v>130.72499999999999</v>
      </c>
      <c r="Q525" s="40">
        <f t="shared" si="21"/>
        <v>15.675000000000011</v>
      </c>
      <c r="R525" s="41"/>
    </row>
    <row r="526" spans="1:19" ht="15.6" x14ac:dyDescent="0.3">
      <c r="A526" s="5"/>
      <c r="B526" s="105">
        <f t="shared" si="14"/>
        <v>3568.6</v>
      </c>
      <c r="C526" s="35">
        <v>3715</v>
      </c>
      <c r="D526" s="34">
        <f t="shared" si="17"/>
        <v>3568.6</v>
      </c>
      <c r="E526" s="36">
        <v>45335</v>
      </c>
      <c r="F526" s="37">
        <v>3571.6</v>
      </c>
      <c r="G526" s="26">
        <v>45336</v>
      </c>
      <c r="H526" s="76">
        <f t="shared" si="18"/>
        <v>3</v>
      </c>
      <c r="I526" s="5">
        <f t="shared" si="19"/>
        <v>5</v>
      </c>
      <c r="L526" s="33"/>
      <c r="M526" s="262">
        <v>45334</v>
      </c>
      <c r="N526" s="34">
        <f t="shared" si="20"/>
        <v>130.72499999999999</v>
      </c>
      <c r="O526" s="37">
        <v>0</v>
      </c>
      <c r="P526" s="35">
        <v>130.72499999999999</v>
      </c>
      <c r="Q526" s="40">
        <f t="shared" si="21"/>
        <v>0</v>
      </c>
      <c r="R526" s="41"/>
    </row>
    <row r="527" spans="1:19" ht="15.6" x14ac:dyDescent="0.3">
      <c r="A527" s="5"/>
      <c r="B527" s="105">
        <f t="shared" si="14"/>
        <v>3571.6</v>
      </c>
      <c r="C527" s="35">
        <v>3720</v>
      </c>
      <c r="D527" s="34">
        <f t="shared" si="17"/>
        <v>3571.6</v>
      </c>
      <c r="E527" s="36">
        <v>45336</v>
      </c>
      <c r="F527" s="37">
        <v>3574.7</v>
      </c>
      <c r="G527" s="26">
        <v>45337</v>
      </c>
      <c r="H527" s="76">
        <f t="shared" si="18"/>
        <v>3.0999999999999091</v>
      </c>
      <c r="I527" s="5">
        <f t="shared" si="19"/>
        <v>5</v>
      </c>
      <c r="L527" s="33"/>
      <c r="M527" s="262">
        <v>45335</v>
      </c>
      <c r="N527" s="34">
        <f t="shared" si="20"/>
        <v>130.72499999999999</v>
      </c>
      <c r="O527" s="37">
        <v>0</v>
      </c>
      <c r="P527" s="35">
        <v>105.81</v>
      </c>
      <c r="Q527" s="40">
        <f t="shared" si="21"/>
        <v>24.914999999999992</v>
      </c>
      <c r="R527" s="41"/>
    </row>
    <row r="528" spans="1:19" ht="15.6" x14ac:dyDescent="0.3">
      <c r="A528" s="5"/>
      <c r="B528" s="105">
        <f t="shared" si="14"/>
        <v>3574.7</v>
      </c>
      <c r="C528" s="35">
        <v>3723</v>
      </c>
      <c r="D528" s="34">
        <f t="shared" si="17"/>
        <v>3574.7</v>
      </c>
      <c r="E528" s="36">
        <v>45337</v>
      </c>
      <c r="F528" s="37">
        <v>3580.7</v>
      </c>
      <c r="G528" s="26">
        <v>45338</v>
      </c>
      <c r="H528" s="76">
        <f t="shared" si="18"/>
        <v>6</v>
      </c>
      <c r="I528" s="5">
        <f t="shared" si="19"/>
        <v>3</v>
      </c>
      <c r="L528" s="33"/>
      <c r="M528" s="262">
        <v>45336</v>
      </c>
      <c r="N528" s="34">
        <f t="shared" si="20"/>
        <v>105.81</v>
      </c>
      <c r="O528" s="37">
        <v>0</v>
      </c>
      <c r="P528" s="35">
        <v>73.17</v>
      </c>
      <c r="Q528" s="40">
        <f t="shared" si="21"/>
        <v>32.64</v>
      </c>
      <c r="R528" s="41"/>
    </row>
    <row r="529" spans="1:20" ht="15.6" x14ac:dyDescent="0.3">
      <c r="A529" s="5"/>
      <c r="B529" s="105">
        <f t="shared" si="14"/>
        <v>3580.7</v>
      </c>
      <c r="C529" s="35">
        <v>3728</v>
      </c>
      <c r="D529" s="34">
        <f t="shared" si="17"/>
        <v>3580.7</v>
      </c>
      <c r="E529" s="36">
        <v>45338</v>
      </c>
      <c r="F529" s="37">
        <v>3585.3</v>
      </c>
      <c r="G529" s="26">
        <v>45339</v>
      </c>
      <c r="H529" s="76">
        <f t="shared" si="18"/>
        <v>4.6000000000003638</v>
      </c>
      <c r="I529" s="5">
        <f t="shared" si="19"/>
        <v>5</v>
      </c>
      <c r="L529" s="33"/>
      <c r="M529" s="262">
        <v>45337</v>
      </c>
      <c r="N529" s="34">
        <f t="shared" si="20"/>
        <v>73.17</v>
      </c>
      <c r="O529" s="37">
        <v>0</v>
      </c>
      <c r="P529" s="35">
        <v>12.45</v>
      </c>
      <c r="Q529" s="40">
        <f t="shared" si="21"/>
        <v>60.72</v>
      </c>
      <c r="R529" s="41"/>
    </row>
    <row r="530" spans="1:20" ht="15.6" x14ac:dyDescent="0.3">
      <c r="A530" s="5"/>
      <c r="B530" s="105">
        <f t="shared" si="14"/>
        <v>3585.3</v>
      </c>
      <c r="C530" s="35">
        <v>3731</v>
      </c>
      <c r="D530" s="34">
        <f t="shared" si="17"/>
        <v>3585.3</v>
      </c>
      <c r="E530" s="36">
        <v>45339</v>
      </c>
      <c r="F530" s="37">
        <v>3588.1</v>
      </c>
      <c r="G530" s="26">
        <v>45340</v>
      </c>
      <c r="H530" s="76">
        <f t="shared" si="18"/>
        <v>2.7999999999997272</v>
      </c>
      <c r="I530" s="5">
        <f t="shared" si="19"/>
        <v>3</v>
      </c>
      <c r="L530" s="33"/>
      <c r="M530" s="262">
        <v>45338</v>
      </c>
      <c r="N530" s="34">
        <f t="shared" si="20"/>
        <v>12.45</v>
      </c>
      <c r="O530" s="37">
        <v>175</v>
      </c>
      <c r="P530" s="35">
        <v>149.4</v>
      </c>
      <c r="Q530" s="40">
        <f t="shared" si="21"/>
        <v>38.049999999999983</v>
      </c>
      <c r="R530" s="41"/>
    </row>
    <row r="531" spans="1:20" ht="15.6" x14ac:dyDescent="0.3">
      <c r="A531" s="5"/>
      <c r="B531" s="105">
        <f t="shared" si="14"/>
        <v>3588.1</v>
      </c>
      <c r="C531" s="35">
        <v>3731</v>
      </c>
      <c r="D531" s="34">
        <f t="shared" si="17"/>
        <v>3588.1</v>
      </c>
      <c r="E531" s="36">
        <v>45340</v>
      </c>
      <c r="F531" s="37">
        <v>3588.1</v>
      </c>
      <c r="G531" s="26">
        <v>45341</v>
      </c>
      <c r="H531" s="76">
        <f t="shared" si="18"/>
        <v>0</v>
      </c>
      <c r="I531" s="5">
        <f t="shared" si="19"/>
        <v>0</v>
      </c>
      <c r="L531" s="33"/>
      <c r="M531" s="262">
        <v>45339</v>
      </c>
      <c r="N531" s="34">
        <f t="shared" si="20"/>
        <v>149.4</v>
      </c>
      <c r="O531" s="37">
        <v>0</v>
      </c>
      <c r="P531" s="35">
        <v>137.25</v>
      </c>
      <c r="Q531" s="40">
        <f t="shared" si="21"/>
        <v>12.150000000000006</v>
      </c>
      <c r="R531" s="41"/>
    </row>
    <row r="532" spans="1:20" ht="15.6" x14ac:dyDescent="0.3">
      <c r="A532" s="5"/>
      <c r="B532" s="105">
        <f t="shared" si="14"/>
        <v>3588.1</v>
      </c>
      <c r="C532" s="35">
        <v>3731</v>
      </c>
      <c r="D532" s="34">
        <f t="shared" si="17"/>
        <v>3588.1</v>
      </c>
      <c r="E532" s="36">
        <v>45341</v>
      </c>
      <c r="F532" s="37">
        <v>3588.1</v>
      </c>
      <c r="G532" s="26">
        <v>45342</v>
      </c>
      <c r="H532" s="76">
        <f t="shared" si="18"/>
        <v>0</v>
      </c>
      <c r="I532" s="5">
        <f t="shared" si="19"/>
        <v>0</v>
      </c>
      <c r="L532" s="33"/>
      <c r="M532" s="262">
        <v>45340</v>
      </c>
      <c r="N532" s="34">
        <f t="shared" si="20"/>
        <v>137.25</v>
      </c>
      <c r="O532" s="37">
        <v>0</v>
      </c>
      <c r="P532" s="35">
        <v>137.25</v>
      </c>
      <c r="Q532" s="40">
        <f t="shared" si="21"/>
        <v>0</v>
      </c>
      <c r="R532" s="41"/>
    </row>
    <row r="533" spans="1:20" ht="15.6" x14ac:dyDescent="0.3">
      <c r="A533" s="5"/>
      <c r="B533" s="105">
        <f t="shared" si="14"/>
        <v>3588.1</v>
      </c>
      <c r="C533" s="35">
        <v>3734</v>
      </c>
      <c r="D533" s="34">
        <f t="shared" si="17"/>
        <v>3588.1</v>
      </c>
      <c r="E533" s="36">
        <v>45342</v>
      </c>
      <c r="F533" s="37">
        <v>3594.1</v>
      </c>
      <c r="G533" s="26">
        <v>45343</v>
      </c>
      <c r="H533" s="76">
        <f t="shared" si="18"/>
        <v>6</v>
      </c>
      <c r="I533" s="5">
        <f t="shared" si="19"/>
        <v>3</v>
      </c>
      <c r="L533" s="33"/>
      <c r="M533" s="262">
        <v>45341</v>
      </c>
      <c r="N533" s="34">
        <f t="shared" si="20"/>
        <v>137.25</v>
      </c>
      <c r="O533" s="37">
        <v>0</v>
      </c>
      <c r="P533" s="35">
        <v>137.25</v>
      </c>
      <c r="Q533" s="40">
        <f t="shared" si="21"/>
        <v>0</v>
      </c>
      <c r="R533" s="41"/>
    </row>
    <row r="534" spans="1:20" ht="15.6" x14ac:dyDescent="0.3">
      <c r="A534" s="5"/>
      <c r="B534" s="105">
        <f t="shared" si="14"/>
        <v>3594.1</v>
      </c>
      <c r="C534" s="35">
        <v>3737</v>
      </c>
      <c r="D534" s="34">
        <f t="shared" si="17"/>
        <v>3594.1</v>
      </c>
      <c r="E534" s="36">
        <v>45343</v>
      </c>
      <c r="F534" s="37">
        <v>3595.7</v>
      </c>
      <c r="G534" s="26">
        <v>45344</v>
      </c>
      <c r="H534" s="76">
        <f t="shared" si="18"/>
        <v>1.5999999999999091</v>
      </c>
      <c r="I534" s="5">
        <f t="shared" si="19"/>
        <v>3</v>
      </c>
      <c r="L534" s="33"/>
      <c r="M534" s="262">
        <v>45342</v>
      </c>
      <c r="N534" s="34">
        <f t="shared" si="20"/>
        <v>137.25</v>
      </c>
      <c r="O534" s="37">
        <v>0</v>
      </c>
      <c r="P534" s="35">
        <v>99.6</v>
      </c>
      <c r="Q534" s="40">
        <f t="shared" si="21"/>
        <v>37.650000000000006</v>
      </c>
      <c r="R534" s="41"/>
    </row>
    <row r="535" spans="1:20" ht="15.6" x14ac:dyDescent="0.3">
      <c r="A535" s="5"/>
      <c r="B535" s="105">
        <f t="shared" si="14"/>
        <v>3595.7</v>
      </c>
      <c r="C535" s="35">
        <v>3738</v>
      </c>
      <c r="D535" s="34">
        <f t="shared" si="17"/>
        <v>3595.7</v>
      </c>
      <c r="E535" s="36">
        <v>45344</v>
      </c>
      <c r="F535" s="37">
        <v>3595.8</v>
      </c>
      <c r="G535" s="26">
        <v>45345</v>
      </c>
      <c r="H535" s="76">
        <f t="shared" si="18"/>
        <v>0.1000000000003638</v>
      </c>
      <c r="I535" s="5">
        <f t="shared" si="19"/>
        <v>1</v>
      </c>
      <c r="L535" s="33"/>
      <c r="M535" s="262">
        <v>45343</v>
      </c>
      <c r="N535" s="34">
        <f t="shared" si="20"/>
        <v>99.6</v>
      </c>
      <c r="O535" s="37">
        <v>0</v>
      </c>
      <c r="P535" s="35">
        <v>73.17</v>
      </c>
      <c r="Q535" s="40">
        <f t="shared" si="21"/>
        <v>26.429999999999993</v>
      </c>
      <c r="R535" s="41"/>
    </row>
    <row r="536" spans="1:20" ht="15.6" x14ac:dyDescent="0.3">
      <c r="A536" s="5"/>
      <c r="B536" s="105">
        <f t="shared" si="14"/>
        <v>3595.8</v>
      </c>
      <c r="C536" s="35">
        <v>3743</v>
      </c>
      <c r="D536" s="34">
        <f t="shared" si="17"/>
        <v>3595.8</v>
      </c>
      <c r="E536" s="36">
        <v>45345</v>
      </c>
      <c r="F536" s="37">
        <v>3598.7</v>
      </c>
      <c r="G536" s="26">
        <v>45346</v>
      </c>
      <c r="H536" s="76">
        <f t="shared" si="18"/>
        <v>2.8999999999996362</v>
      </c>
      <c r="I536" s="5">
        <f t="shared" si="19"/>
        <v>5</v>
      </c>
      <c r="L536" s="33"/>
      <c r="M536" s="262">
        <v>45344</v>
      </c>
      <c r="N536" s="34">
        <f t="shared" si="20"/>
        <v>73.17</v>
      </c>
      <c r="O536" s="37">
        <v>0</v>
      </c>
      <c r="P536" s="35">
        <v>73.17</v>
      </c>
      <c r="Q536" s="40">
        <f t="shared" si="21"/>
        <v>0</v>
      </c>
      <c r="R536" s="41"/>
    </row>
    <row r="537" spans="1:20" ht="15.6" x14ac:dyDescent="0.3">
      <c r="A537" s="5"/>
      <c r="B537" s="105">
        <f t="shared" si="14"/>
        <v>3598.7</v>
      </c>
      <c r="C537" s="35">
        <v>3744</v>
      </c>
      <c r="D537" s="34">
        <f t="shared" si="17"/>
        <v>3598.7</v>
      </c>
      <c r="E537" s="36">
        <v>45346</v>
      </c>
      <c r="F537" s="37">
        <v>3598.8</v>
      </c>
      <c r="G537" s="26">
        <v>45347</v>
      </c>
      <c r="H537" s="76">
        <f t="shared" si="18"/>
        <v>0.1000000000003638</v>
      </c>
      <c r="I537" s="5">
        <f t="shared" si="19"/>
        <v>1</v>
      </c>
      <c r="L537" s="33"/>
      <c r="M537" s="262">
        <v>45345</v>
      </c>
      <c r="N537" s="34">
        <f t="shared" si="20"/>
        <v>73.17</v>
      </c>
      <c r="O537" s="37">
        <v>150</v>
      </c>
      <c r="P537" s="35">
        <v>230.1</v>
      </c>
      <c r="Q537" s="40">
        <v>0</v>
      </c>
      <c r="R537" s="41"/>
      <c r="S537" s="48" t="s">
        <v>329</v>
      </c>
    </row>
    <row r="538" spans="1:20" ht="15.6" x14ac:dyDescent="0.3">
      <c r="A538" s="5"/>
      <c r="B538" s="105">
        <f t="shared" si="14"/>
        <v>3598.8</v>
      </c>
      <c r="C538" s="35">
        <v>3745</v>
      </c>
      <c r="D538" s="34">
        <f t="shared" si="17"/>
        <v>3598.8</v>
      </c>
      <c r="E538" s="36">
        <v>45347</v>
      </c>
      <c r="F538" s="37">
        <v>3599.8</v>
      </c>
      <c r="G538" s="26">
        <v>45348</v>
      </c>
      <c r="H538" s="76">
        <f t="shared" si="18"/>
        <v>1</v>
      </c>
      <c r="I538" s="5">
        <f t="shared" si="19"/>
        <v>1</v>
      </c>
      <c r="L538" s="33"/>
      <c r="M538" s="262">
        <v>45346</v>
      </c>
      <c r="N538" s="34">
        <f t="shared" si="20"/>
        <v>230.1</v>
      </c>
      <c r="O538" s="37">
        <v>0</v>
      </c>
      <c r="P538" s="35">
        <v>230.1</v>
      </c>
      <c r="Q538" s="40">
        <f t="shared" ref="Q538:Q572" si="22">(N538+O538)-P538</f>
        <v>0</v>
      </c>
      <c r="R538" s="41"/>
    </row>
    <row r="539" spans="1:20" ht="15.6" x14ac:dyDescent="0.3">
      <c r="A539" s="5"/>
      <c r="B539" s="105">
        <f t="shared" si="14"/>
        <v>3599.8</v>
      </c>
      <c r="C539" s="35">
        <v>3749</v>
      </c>
      <c r="D539" s="34">
        <f t="shared" si="17"/>
        <v>3599.8</v>
      </c>
      <c r="E539" s="36">
        <v>45348</v>
      </c>
      <c r="F539" s="37">
        <v>3604.8</v>
      </c>
      <c r="G539" s="26">
        <v>45349</v>
      </c>
      <c r="H539" s="76">
        <f t="shared" si="18"/>
        <v>5</v>
      </c>
      <c r="I539" s="5">
        <f t="shared" si="19"/>
        <v>4</v>
      </c>
      <c r="L539" s="33"/>
      <c r="M539" s="262">
        <v>45347</v>
      </c>
      <c r="N539" s="34">
        <f t="shared" si="20"/>
        <v>230.1</v>
      </c>
      <c r="O539" s="37">
        <v>0</v>
      </c>
      <c r="P539" s="35">
        <v>230.1</v>
      </c>
      <c r="Q539" s="40">
        <f t="shared" si="22"/>
        <v>0</v>
      </c>
      <c r="R539" s="41"/>
    </row>
    <row r="540" spans="1:20" ht="15.6" x14ac:dyDescent="0.3">
      <c r="A540" s="5"/>
      <c r="B540" s="105">
        <f t="shared" si="14"/>
        <v>3604.8</v>
      </c>
      <c r="C540" s="35">
        <v>3749</v>
      </c>
      <c r="D540" s="34">
        <f t="shared" si="17"/>
        <v>3604.8</v>
      </c>
      <c r="E540" s="36">
        <v>45349</v>
      </c>
      <c r="F540" s="37">
        <v>3604.8</v>
      </c>
      <c r="G540" s="26">
        <v>45350</v>
      </c>
      <c r="H540" s="76">
        <f t="shared" si="18"/>
        <v>0</v>
      </c>
      <c r="I540" s="5">
        <f t="shared" si="19"/>
        <v>0</v>
      </c>
      <c r="L540" s="33"/>
      <c r="M540" s="262">
        <v>45348</v>
      </c>
      <c r="N540" s="34">
        <f t="shared" si="20"/>
        <v>230.1</v>
      </c>
      <c r="O540" s="37">
        <v>0</v>
      </c>
      <c r="P540" s="35">
        <v>174.3</v>
      </c>
      <c r="Q540" s="40">
        <f t="shared" si="22"/>
        <v>55.799999999999983</v>
      </c>
      <c r="R540" s="41"/>
    </row>
    <row r="541" spans="1:20" ht="15.6" x14ac:dyDescent="0.3">
      <c r="A541" s="5"/>
      <c r="B541" s="105">
        <f t="shared" si="14"/>
        <v>3604.8</v>
      </c>
      <c r="C541" s="35">
        <v>3754</v>
      </c>
      <c r="D541" s="34">
        <f t="shared" si="17"/>
        <v>3604.8</v>
      </c>
      <c r="E541" s="36">
        <v>45350</v>
      </c>
      <c r="F541" s="37">
        <v>3613.6</v>
      </c>
      <c r="G541" s="26">
        <v>45351</v>
      </c>
      <c r="H541" s="76">
        <f t="shared" si="18"/>
        <v>8.7999999999997272</v>
      </c>
      <c r="I541" s="5">
        <f t="shared" si="19"/>
        <v>5</v>
      </c>
      <c r="L541" s="33"/>
      <c r="M541" s="262">
        <v>45349</v>
      </c>
      <c r="N541" s="34">
        <f t="shared" si="20"/>
        <v>174.3</v>
      </c>
      <c r="O541" s="37">
        <v>0</v>
      </c>
      <c r="P541" s="35">
        <v>174.3</v>
      </c>
      <c r="Q541" s="40">
        <f t="shared" si="22"/>
        <v>0</v>
      </c>
      <c r="R541" s="41"/>
    </row>
    <row r="542" spans="1:20" ht="15.6" x14ac:dyDescent="0.3">
      <c r="A542" s="5"/>
      <c r="B542" s="105">
        <f t="shared" si="14"/>
        <v>3613.6</v>
      </c>
      <c r="C542" s="35">
        <v>3762</v>
      </c>
      <c r="D542" s="34">
        <f t="shared" si="17"/>
        <v>3613.6</v>
      </c>
      <c r="E542" s="36">
        <v>45351</v>
      </c>
      <c r="F542" s="37">
        <v>3621.6</v>
      </c>
      <c r="G542" s="26">
        <v>45352</v>
      </c>
      <c r="H542" s="76">
        <f t="shared" si="18"/>
        <v>8</v>
      </c>
      <c r="I542" s="5">
        <f t="shared" si="19"/>
        <v>8</v>
      </c>
      <c r="L542" s="33"/>
      <c r="M542" s="262">
        <v>45350</v>
      </c>
      <c r="N542" s="34">
        <f t="shared" si="20"/>
        <v>174.3</v>
      </c>
      <c r="O542" s="37">
        <v>0</v>
      </c>
      <c r="P542" s="35">
        <v>105.81</v>
      </c>
      <c r="Q542" s="40">
        <f t="shared" si="22"/>
        <v>68.490000000000009</v>
      </c>
      <c r="R542" s="41"/>
    </row>
    <row r="543" spans="1:20" ht="15.6" x14ac:dyDescent="0.3">
      <c r="A543" s="5"/>
      <c r="B543" s="105">
        <f t="shared" si="14"/>
        <v>3621.6</v>
      </c>
      <c r="C543" s="35">
        <v>3768</v>
      </c>
      <c r="D543" s="34">
        <f t="shared" si="17"/>
        <v>3621.6</v>
      </c>
      <c r="E543" s="36">
        <v>45352</v>
      </c>
      <c r="F543" s="37">
        <v>3629</v>
      </c>
      <c r="G543" s="26">
        <v>45353</v>
      </c>
      <c r="H543" s="76">
        <f t="shared" si="18"/>
        <v>7.4000000000000909</v>
      </c>
      <c r="I543" s="5">
        <f t="shared" si="19"/>
        <v>6</v>
      </c>
      <c r="L543" s="33"/>
      <c r="M543" s="262">
        <v>45351</v>
      </c>
      <c r="N543" s="34">
        <f t="shared" si="20"/>
        <v>105.81</v>
      </c>
      <c r="O543" s="37">
        <v>120</v>
      </c>
      <c r="P543" s="35">
        <v>155.61000000000001</v>
      </c>
      <c r="Q543" s="40">
        <f t="shared" si="22"/>
        <v>70.199999999999989</v>
      </c>
      <c r="R543" s="41"/>
      <c r="T543" s="48">
        <v>118.27500000000001</v>
      </c>
    </row>
    <row r="544" spans="1:20" ht="15.6" x14ac:dyDescent="0.3">
      <c r="A544" s="5"/>
      <c r="B544" s="105">
        <f t="shared" si="14"/>
        <v>3629</v>
      </c>
      <c r="C544" s="35">
        <v>3772</v>
      </c>
      <c r="D544" s="34">
        <f t="shared" si="17"/>
        <v>3629</v>
      </c>
      <c r="E544" s="36">
        <v>45353</v>
      </c>
      <c r="F544" s="37">
        <v>3643</v>
      </c>
      <c r="G544" s="26">
        <v>45354</v>
      </c>
      <c r="H544" s="76">
        <f t="shared" si="18"/>
        <v>14</v>
      </c>
      <c r="I544" s="5">
        <f t="shared" si="19"/>
        <v>4</v>
      </c>
      <c r="L544" s="33"/>
      <c r="M544" s="262">
        <v>45352</v>
      </c>
      <c r="N544" s="34">
        <f t="shared" si="20"/>
        <v>155.61000000000001</v>
      </c>
      <c r="O544" s="37">
        <v>200</v>
      </c>
      <c r="P544" s="35">
        <v>249</v>
      </c>
      <c r="Q544" s="40">
        <f t="shared" si="22"/>
        <v>106.61000000000001</v>
      </c>
      <c r="R544" s="41"/>
      <c r="T544" s="48">
        <v>236.55</v>
      </c>
    </row>
    <row r="545" spans="1:20" ht="15.6" x14ac:dyDescent="0.3">
      <c r="A545" s="5"/>
      <c r="B545" s="105">
        <f t="shared" si="14"/>
        <v>3643</v>
      </c>
      <c r="C545" s="35">
        <v>3777</v>
      </c>
      <c r="D545" s="34">
        <f t="shared" si="17"/>
        <v>3643</v>
      </c>
      <c r="E545" s="36">
        <v>45354</v>
      </c>
      <c r="F545" s="37">
        <v>3652.1</v>
      </c>
      <c r="G545" s="26">
        <v>45355</v>
      </c>
      <c r="H545" s="76">
        <f t="shared" si="18"/>
        <v>9.0999999999999091</v>
      </c>
      <c r="I545" s="5">
        <f t="shared" si="19"/>
        <v>5</v>
      </c>
      <c r="L545" s="33"/>
      <c r="M545" s="262">
        <v>45353</v>
      </c>
      <c r="N545" s="34">
        <f t="shared" si="20"/>
        <v>249</v>
      </c>
      <c r="O545" s="37">
        <v>0</v>
      </c>
      <c r="P545" s="35">
        <v>155.61000000000001</v>
      </c>
      <c r="Q545" s="40">
        <f t="shared" si="22"/>
        <v>93.389999999999986</v>
      </c>
      <c r="R545" s="41"/>
      <c r="T545" s="48">
        <f>(T544-T543)</f>
        <v>118.27500000000001</v>
      </c>
    </row>
    <row r="546" spans="1:20" ht="15.6" x14ac:dyDescent="0.3">
      <c r="A546" s="5"/>
      <c r="B546" s="105">
        <f t="shared" si="14"/>
        <v>3652.1</v>
      </c>
      <c r="C546" s="35">
        <v>3780</v>
      </c>
      <c r="D546" s="34">
        <f t="shared" si="17"/>
        <v>3652.1</v>
      </c>
      <c r="E546" s="36">
        <v>45355</v>
      </c>
      <c r="F546" s="37">
        <v>3659.1</v>
      </c>
      <c r="G546" s="26">
        <v>45356</v>
      </c>
      <c r="H546" s="76">
        <f t="shared" si="18"/>
        <v>7</v>
      </c>
      <c r="I546" s="5">
        <f t="shared" si="19"/>
        <v>3</v>
      </c>
      <c r="L546" s="33"/>
      <c r="M546" s="262">
        <v>45354</v>
      </c>
      <c r="N546" s="34">
        <f t="shared" si="20"/>
        <v>155.61000000000001</v>
      </c>
      <c r="O546" s="37">
        <v>0</v>
      </c>
      <c r="P546" s="35">
        <v>73.17</v>
      </c>
      <c r="Q546" s="40">
        <f t="shared" si="22"/>
        <v>82.440000000000012</v>
      </c>
      <c r="R546" s="41"/>
    </row>
    <row r="547" spans="1:20" ht="15.6" x14ac:dyDescent="0.3">
      <c r="A547" s="5"/>
      <c r="B547" s="105">
        <f t="shared" si="14"/>
        <v>3659.1</v>
      </c>
      <c r="C547" s="35">
        <v>3785</v>
      </c>
      <c r="D547" s="34">
        <f t="shared" si="17"/>
        <v>3659.1</v>
      </c>
      <c r="E547" s="36">
        <v>45356</v>
      </c>
      <c r="F547" s="37">
        <v>3662.2</v>
      </c>
      <c r="G547" s="26">
        <v>45357</v>
      </c>
      <c r="H547" s="76">
        <f t="shared" si="18"/>
        <v>3.0999999999999091</v>
      </c>
      <c r="I547" s="5">
        <f t="shared" si="19"/>
        <v>5</v>
      </c>
      <c r="L547" s="33"/>
      <c r="M547" s="262">
        <v>45355</v>
      </c>
      <c r="N547" s="34">
        <f t="shared" si="20"/>
        <v>73.17</v>
      </c>
      <c r="O547" s="37">
        <v>150</v>
      </c>
      <c r="P547" s="35">
        <v>155.61000000000001</v>
      </c>
      <c r="Q547" s="40">
        <f t="shared" si="22"/>
        <v>67.56</v>
      </c>
      <c r="R547" s="41"/>
    </row>
    <row r="548" spans="1:20" ht="15.6" x14ac:dyDescent="0.3">
      <c r="A548" s="5"/>
      <c r="B548" s="105">
        <f t="shared" si="14"/>
        <v>3662.2</v>
      </c>
      <c r="C548" s="35">
        <v>3789</v>
      </c>
      <c r="D548" s="34">
        <f t="shared" si="17"/>
        <v>3662.2</v>
      </c>
      <c r="E548" s="36">
        <v>45357</v>
      </c>
      <c r="F548" s="37">
        <v>3671.3</v>
      </c>
      <c r="G548" s="26">
        <v>45358</v>
      </c>
      <c r="H548" s="76">
        <f t="shared" si="18"/>
        <v>9.1000000000003638</v>
      </c>
      <c r="I548" s="5">
        <f t="shared" si="19"/>
        <v>4</v>
      </c>
      <c r="L548" s="33"/>
      <c r="M548" s="262">
        <v>45356</v>
      </c>
      <c r="N548" s="34">
        <f t="shared" si="20"/>
        <v>155.61000000000001</v>
      </c>
      <c r="O548" s="37">
        <v>0</v>
      </c>
      <c r="P548" s="35">
        <v>149.4</v>
      </c>
      <c r="Q548" s="40">
        <f t="shared" si="22"/>
        <v>6.210000000000008</v>
      </c>
      <c r="R548" s="41"/>
    </row>
    <row r="549" spans="1:20" ht="15.6" x14ac:dyDescent="0.3">
      <c r="A549" s="5"/>
      <c r="B549" s="105">
        <f t="shared" si="14"/>
        <v>3671.3</v>
      </c>
      <c r="C549" s="35">
        <v>3795</v>
      </c>
      <c r="D549" s="34">
        <f t="shared" si="17"/>
        <v>3671.3</v>
      </c>
      <c r="E549" s="36">
        <v>45358</v>
      </c>
      <c r="F549" s="37">
        <v>3677.8</v>
      </c>
      <c r="G549" s="26">
        <v>45359</v>
      </c>
      <c r="H549" s="76">
        <f t="shared" si="18"/>
        <v>6.5</v>
      </c>
      <c r="I549" s="5">
        <f t="shared" si="19"/>
        <v>6</v>
      </c>
      <c r="L549" s="33"/>
      <c r="M549" s="262">
        <v>45357</v>
      </c>
      <c r="N549" s="34">
        <f t="shared" si="20"/>
        <v>149.4</v>
      </c>
      <c r="O549" s="37">
        <v>0</v>
      </c>
      <c r="P549" s="35">
        <v>50.01</v>
      </c>
      <c r="Q549" s="40">
        <f t="shared" si="22"/>
        <v>99.390000000000015</v>
      </c>
      <c r="R549" s="41"/>
    </row>
    <row r="550" spans="1:20" ht="15.6" x14ac:dyDescent="0.3">
      <c r="A550" s="5"/>
      <c r="B550" s="105">
        <f t="shared" si="14"/>
        <v>3677.8</v>
      </c>
      <c r="C550" s="35">
        <v>3799</v>
      </c>
      <c r="D550" s="34">
        <f t="shared" si="17"/>
        <v>3677.8</v>
      </c>
      <c r="E550" s="36">
        <v>45359</v>
      </c>
      <c r="F550" s="37">
        <v>3685.4</v>
      </c>
      <c r="G550" s="26">
        <v>45360</v>
      </c>
      <c r="H550" s="76">
        <f t="shared" si="18"/>
        <v>7.5999999999999091</v>
      </c>
      <c r="I550" s="5">
        <f t="shared" si="19"/>
        <v>4</v>
      </c>
      <c r="L550" s="33"/>
      <c r="M550" s="262">
        <v>45358</v>
      </c>
      <c r="N550" s="34">
        <f t="shared" si="20"/>
        <v>50.01</v>
      </c>
      <c r="O550" s="37">
        <v>250</v>
      </c>
      <c r="P550" s="35">
        <v>236.55</v>
      </c>
      <c r="Q550" s="40">
        <f t="shared" si="22"/>
        <v>63.45999999999998</v>
      </c>
      <c r="R550" s="41"/>
    </row>
    <row r="551" spans="1:20" ht="15.6" x14ac:dyDescent="0.3">
      <c r="A551" s="5"/>
      <c r="B551" s="105">
        <f t="shared" si="14"/>
        <v>3685.4</v>
      </c>
      <c r="C551" s="35">
        <v>3803</v>
      </c>
      <c r="D551" s="34">
        <f t="shared" si="17"/>
        <v>3685.4</v>
      </c>
      <c r="E551" s="36">
        <v>45360</v>
      </c>
      <c r="F551" s="37">
        <v>3686.5</v>
      </c>
      <c r="G551" s="26">
        <v>45361</v>
      </c>
      <c r="H551" s="76">
        <f t="shared" si="18"/>
        <v>1.0999999999999091</v>
      </c>
      <c r="I551" s="5">
        <f t="shared" si="19"/>
        <v>4</v>
      </c>
      <c r="L551" s="33"/>
      <c r="M551" s="262">
        <v>45359</v>
      </c>
      <c r="N551" s="34">
        <f t="shared" si="20"/>
        <v>236.55</v>
      </c>
      <c r="O551" s="37">
        <v>0</v>
      </c>
      <c r="P551" s="35">
        <v>186.75</v>
      </c>
      <c r="Q551" s="40">
        <f t="shared" si="22"/>
        <v>49.800000000000011</v>
      </c>
      <c r="R551" s="41"/>
    </row>
    <row r="552" spans="1:20" ht="15.6" x14ac:dyDescent="0.3">
      <c r="A552" s="5"/>
      <c r="B552" s="105">
        <f t="shared" si="14"/>
        <v>3686.5</v>
      </c>
      <c r="C552" s="35">
        <v>3807</v>
      </c>
      <c r="D552" s="34">
        <f t="shared" si="17"/>
        <v>3686.5</v>
      </c>
      <c r="E552" s="36">
        <v>45361</v>
      </c>
      <c r="F552" s="37">
        <v>3696</v>
      </c>
      <c r="G552" s="26">
        <v>45362</v>
      </c>
      <c r="H552" s="76">
        <f t="shared" si="18"/>
        <v>9.5</v>
      </c>
      <c r="I552" s="5">
        <f t="shared" si="19"/>
        <v>4</v>
      </c>
      <c r="L552" s="33"/>
      <c r="M552" s="262">
        <v>45360</v>
      </c>
      <c r="N552" s="34">
        <f t="shared" si="20"/>
        <v>186.75</v>
      </c>
      <c r="O552" s="37">
        <v>0</v>
      </c>
      <c r="P552" s="35">
        <v>174.3</v>
      </c>
      <c r="Q552" s="40">
        <f t="shared" si="22"/>
        <v>12.449999999999989</v>
      </c>
      <c r="R552" s="41"/>
    </row>
    <row r="553" spans="1:20" ht="15.6" x14ac:dyDescent="0.3">
      <c r="A553" s="5"/>
      <c r="B553" s="105">
        <f t="shared" si="14"/>
        <v>3696</v>
      </c>
      <c r="C553" s="35">
        <v>3816</v>
      </c>
      <c r="D553" s="34">
        <f t="shared" si="17"/>
        <v>3696</v>
      </c>
      <c r="E553" s="36">
        <v>45362</v>
      </c>
      <c r="F553" s="37">
        <v>3705.3</v>
      </c>
      <c r="G553" s="26">
        <v>45363</v>
      </c>
      <c r="H553" s="76">
        <f t="shared" si="18"/>
        <v>9.3000000000001819</v>
      </c>
      <c r="I553" s="5">
        <f t="shared" si="19"/>
        <v>9</v>
      </c>
      <c r="L553" s="33"/>
      <c r="M553" s="262">
        <v>45361</v>
      </c>
      <c r="N553" s="34">
        <f t="shared" si="20"/>
        <v>174.3</v>
      </c>
      <c r="O553" s="37">
        <v>0</v>
      </c>
      <c r="P553" s="35">
        <v>99.6</v>
      </c>
      <c r="Q553" s="40">
        <f t="shared" si="22"/>
        <v>74.700000000000017</v>
      </c>
      <c r="R553" s="41"/>
    </row>
    <row r="554" spans="1:20" ht="15.6" x14ac:dyDescent="0.3">
      <c r="A554" s="5"/>
      <c r="B554" s="105">
        <f t="shared" si="14"/>
        <v>3705.3</v>
      </c>
      <c r="C554" s="35">
        <v>3822</v>
      </c>
      <c r="D554" s="34">
        <f t="shared" si="17"/>
        <v>3705.3</v>
      </c>
      <c r="E554" s="36">
        <v>45363</v>
      </c>
      <c r="F554" s="37">
        <v>3719.4</v>
      </c>
      <c r="G554" s="26">
        <v>45364</v>
      </c>
      <c r="H554" s="76">
        <f t="shared" si="18"/>
        <v>14.099999999999909</v>
      </c>
      <c r="I554" s="5">
        <f t="shared" si="19"/>
        <v>6</v>
      </c>
      <c r="L554" s="33"/>
      <c r="M554" s="262">
        <v>45362</v>
      </c>
      <c r="N554" s="34">
        <f t="shared" si="20"/>
        <v>99.6</v>
      </c>
      <c r="O554" s="37">
        <v>300</v>
      </c>
      <c r="P554" s="35">
        <v>273.89999999999998</v>
      </c>
      <c r="Q554" s="40">
        <f t="shared" si="22"/>
        <v>125.70000000000005</v>
      </c>
      <c r="R554" s="41"/>
    </row>
    <row r="555" spans="1:20" ht="15.6" x14ac:dyDescent="0.3">
      <c r="A555" s="5"/>
      <c r="B555" s="105">
        <f t="shared" si="14"/>
        <v>3719.4</v>
      </c>
      <c r="C555" s="35">
        <v>3827</v>
      </c>
      <c r="D555" s="34">
        <f t="shared" si="17"/>
        <v>3719.4</v>
      </c>
      <c r="E555" s="36">
        <v>45364</v>
      </c>
      <c r="F555" s="37">
        <v>3723.7</v>
      </c>
      <c r="G555" s="26">
        <v>45365</v>
      </c>
      <c r="H555" s="76">
        <f t="shared" si="18"/>
        <v>4.2999999999997272</v>
      </c>
      <c r="I555" s="5">
        <f t="shared" si="19"/>
        <v>5</v>
      </c>
      <c r="L555" s="33"/>
      <c r="M555" s="262">
        <v>45363</v>
      </c>
      <c r="N555" s="34">
        <f t="shared" si="20"/>
        <v>273.89999999999998</v>
      </c>
      <c r="O555" s="37">
        <v>0</v>
      </c>
      <c r="P555" s="35">
        <v>155.61000000000001</v>
      </c>
      <c r="Q555" s="40">
        <f t="shared" si="22"/>
        <v>118.28999999999996</v>
      </c>
      <c r="R555" s="41"/>
    </row>
    <row r="556" spans="1:20" ht="15.6" x14ac:dyDescent="0.3">
      <c r="A556" s="5"/>
      <c r="B556" s="105">
        <f t="shared" si="14"/>
        <v>3723.7</v>
      </c>
      <c r="C556" s="35">
        <v>3833</v>
      </c>
      <c r="D556" s="34">
        <f t="shared" si="17"/>
        <v>3723.7</v>
      </c>
      <c r="E556" s="36">
        <v>45365</v>
      </c>
      <c r="F556" s="37">
        <v>3728.8</v>
      </c>
      <c r="G556" s="26">
        <v>45366</v>
      </c>
      <c r="H556" s="76">
        <f t="shared" si="18"/>
        <v>5.1000000000003638</v>
      </c>
      <c r="I556" s="5">
        <f t="shared" si="19"/>
        <v>6</v>
      </c>
      <c r="L556" s="33"/>
      <c r="M556" s="262">
        <v>45364</v>
      </c>
      <c r="N556" s="34">
        <f t="shared" si="20"/>
        <v>155.61000000000001</v>
      </c>
      <c r="O556" s="37">
        <v>0</v>
      </c>
      <c r="P556" s="35">
        <v>112.48</v>
      </c>
      <c r="Q556" s="40">
        <f t="shared" si="22"/>
        <v>43.13000000000001</v>
      </c>
      <c r="R556" s="41"/>
    </row>
    <row r="557" spans="1:20" ht="15.6" x14ac:dyDescent="0.3">
      <c r="A557" s="5"/>
      <c r="B557" s="105">
        <f t="shared" si="14"/>
        <v>3728.8</v>
      </c>
      <c r="C557" s="35">
        <v>3839</v>
      </c>
      <c r="D557" s="34">
        <f t="shared" si="17"/>
        <v>3728.8</v>
      </c>
      <c r="E557" s="36">
        <v>45366</v>
      </c>
      <c r="F557" s="37">
        <v>3746.5</v>
      </c>
      <c r="G557" s="26">
        <v>45367</v>
      </c>
      <c r="H557" s="76">
        <f t="shared" si="18"/>
        <v>17.699999999999818</v>
      </c>
      <c r="I557" s="5">
        <f t="shared" si="19"/>
        <v>6</v>
      </c>
      <c r="L557" s="33"/>
      <c r="M557" s="262">
        <v>45365</v>
      </c>
      <c r="N557" s="34">
        <f t="shared" si="20"/>
        <v>112.48</v>
      </c>
      <c r="O557" s="37">
        <v>100</v>
      </c>
      <c r="P557" s="35">
        <v>168.75</v>
      </c>
      <c r="Q557" s="40">
        <f t="shared" si="22"/>
        <v>43.730000000000018</v>
      </c>
      <c r="R557" s="41"/>
      <c r="S557" s="48">
        <v>161.85</v>
      </c>
    </row>
    <row r="558" spans="1:20" ht="15.6" x14ac:dyDescent="0.3">
      <c r="A558" s="5"/>
      <c r="B558" s="105">
        <f t="shared" si="14"/>
        <v>3746.5</v>
      </c>
      <c r="C558" s="35">
        <v>3843</v>
      </c>
      <c r="D558" s="34">
        <f t="shared" si="17"/>
        <v>3746.5</v>
      </c>
      <c r="E558" s="36">
        <v>45367</v>
      </c>
      <c r="F558" s="37">
        <v>3756.2</v>
      </c>
      <c r="G558" s="26">
        <v>45368</v>
      </c>
      <c r="H558" s="76">
        <f t="shared" si="18"/>
        <v>9.6999999999998181</v>
      </c>
      <c r="I558" s="5">
        <f t="shared" si="19"/>
        <v>4</v>
      </c>
      <c r="L558" s="33"/>
      <c r="M558" s="262">
        <v>45366</v>
      </c>
      <c r="N558" s="34">
        <f t="shared" si="20"/>
        <v>168.75</v>
      </c>
      <c r="O558" s="37">
        <v>90</v>
      </c>
      <c r="P558" s="35">
        <v>149.4</v>
      </c>
      <c r="Q558" s="40">
        <f t="shared" si="22"/>
        <v>109.35</v>
      </c>
      <c r="R558" s="41"/>
      <c r="S558" s="48">
        <v>118.27500000000001</v>
      </c>
    </row>
    <row r="559" spans="1:20" ht="15.6" x14ac:dyDescent="0.3">
      <c r="A559" s="5"/>
      <c r="B559" s="105">
        <f t="shared" si="14"/>
        <v>3756.2</v>
      </c>
      <c r="C559" s="35">
        <v>3849</v>
      </c>
      <c r="D559" s="34">
        <f t="shared" si="17"/>
        <v>3756.2</v>
      </c>
      <c r="E559" s="36">
        <v>45368</v>
      </c>
      <c r="F559" s="37">
        <v>3765</v>
      </c>
      <c r="G559" s="26">
        <v>45369</v>
      </c>
      <c r="H559" s="76">
        <f t="shared" si="18"/>
        <v>8.8000000000001819</v>
      </c>
      <c r="I559" s="5">
        <f t="shared" si="19"/>
        <v>6</v>
      </c>
      <c r="L559" s="33"/>
      <c r="M559" s="262">
        <v>45367</v>
      </c>
      <c r="N559" s="34">
        <f t="shared" si="20"/>
        <v>149.4</v>
      </c>
      <c r="O559" s="37">
        <v>90</v>
      </c>
      <c r="P559" s="35">
        <v>155.61000000000001</v>
      </c>
      <c r="Q559" s="40">
        <f t="shared" si="22"/>
        <v>83.789999999999992</v>
      </c>
      <c r="R559" s="41"/>
    </row>
    <row r="560" spans="1:20" ht="15.6" x14ac:dyDescent="0.3">
      <c r="A560" s="5"/>
      <c r="B560" s="105">
        <f t="shared" si="14"/>
        <v>3765</v>
      </c>
      <c r="C560" s="35">
        <v>3852</v>
      </c>
      <c r="D560" s="34">
        <f t="shared" si="17"/>
        <v>3765</v>
      </c>
      <c r="E560" s="36">
        <v>45369</v>
      </c>
      <c r="F560" s="37">
        <v>3767</v>
      </c>
      <c r="G560" s="26">
        <v>45370</v>
      </c>
      <c r="H560" s="76">
        <f t="shared" si="18"/>
        <v>2</v>
      </c>
      <c r="I560" s="5">
        <f t="shared" si="19"/>
        <v>3</v>
      </c>
      <c r="L560" s="33"/>
      <c r="M560" s="262">
        <v>45368</v>
      </c>
      <c r="N560" s="34">
        <f t="shared" si="20"/>
        <v>155.61000000000001</v>
      </c>
      <c r="O560" s="37">
        <v>0</v>
      </c>
      <c r="P560" s="35">
        <v>73.17</v>
      </c>
      <c r="Q560" s="40">
        <f t="shared" si="22"/>
        <v>82.440000000000012</v>
      </c>
      <c r="R560" s="41"/>
    </row>
    <row r="561" spans="1:22" ht="15.6" x14ac:dyDescent="0.3">
      <c r="A561" s="5"/>
      <c r="B561" s="105">
        <f t="shared" si="14"/>
        <v>3767</v>
      </c>
      <c r="C561" s="35">
        <v>3859</v>
      </c>
      <c r="D561" s="34">
        <f t="shared" si="17"/>
        <v>3767</v>
      </c>
      <c r="E561" s="36">
        <v>45370</v>
      </c>
      <c r="F561" s="37">
        <v>3775.8</v>
      </c>
      <c r="G561" s="26">
        <v>45371</v>
      </c>
      <c r="H561" s="76">
        <f t="shared" si="18"/>
        <v>8.8000000000001819</v>
      </c>
      <c r="I561" s="5">
        <f t="shared" si="19"/>
        <v>7</v>
      </c>
      <c r="L561" s="33"/>
      <c r="M561" s="262">
        <v>45369</v>
      </c>
      <c r="N561" s="34">
        <f t="shared" si="20"/>
        <v>73.17</v>
      </c>
      <c r="O561" s="37">
        <v>90</v>
      </c>
      <c r="P561" s="35">
        <v>49.8</v>
      </c>
      <c r="Q561" s="40">
        <f t="shared" si="22"/>
        <v>113.37000000000002</v>
      </c>
      <c r="R561" s="41"/>
      <c r="S561" s="48" t="s">
        <v>187</v>
      </c>
    </row>
    <row r="562" spans="1:22" ht="15.6" x14ac:dyDescent="0.3">
      <c r="A562" s="5"/>
      <c r="B562" s="105">
        <f t="shared" si="14"/>
        <v>3775.8</v>
      </c>
      <c r="C562" s="35">
        <v>3862</v>
      </c>
      <c r="D562" s="34">
        <f t="shared" si="17"/>
        <v>3775.8</v>
      </c>
      <c r="E562" s="36">
        <v>45371</v>
      </c>
      <c r="F562" s="37">
        <v>3782.8</v>
      </c>
      <c r="G562" s="26">
        <v>45372</v>
      </c>
      <c r="H562" s="76">
        <f t="shared" si="18"/>
        <v>7</v>
      </c>
      <c r="I562" s="5">
        <f t="shared" si="19"/>
        <v>3</v>
      </c>
      <c r="L562" s="33"/>
      <c r="M562" s="262">
        <v>45370</v>
      </c>
      <c r="N562" s="34">
        <f t="shared" si="20"/>
        <v>49.8</v>
      </c>
      <c r="O562" s="37">
        <v>150</v>
      </c>
      <c r="P562" s="35"/>
      <c r="Q562" s="40">
        <f t="shared" si="22"/>
        <v>199.8</v>
      </c>
      <c r="R562" s="41"/>
    </row>
    <row r="563" spans="1:22" ht="15.6" x14ac:dyDescent="0.3">
      <c r="A563" s="5"/>
      <c r="B563" s="105">
        <f t="shared" si="14"/>
        <v>3782.8</v>
      </c>
      <c r="C563" s="35">
        <v>3865</v>
      </c>
      <c r="D563" s="34">
        <f t="shared" si="17"/>
        <v>3782.8</v>
      </c>
      <c r="E563" s="36">
        <v>45372</v>
      </c>
      <c r="F563" s="37">
        <v>3798.5</v>
      </c>
      <c r="G563" s="26">
        <v>45373</v>
      </c>
      <c r="H563" s="76">
        <f t="shared" si="18"/>
        <v>15.699999999999818</v>
      </c>
      <c r="I563" s="5">
        <f t="shared" si="19"/>
        <v>3</v>
      </c>
      <c r="L563" s="33"/>
      <c r="M563" s="262">
        <v>45371</v>
      </c>
      <c r="N563" s="34">
        <f t="shared" si="20"/>
        <v>0</v>
      </c>
      <c r="O563" s="37"/>
      <c r="P563" s="35"/>
      <c r="Q563" s="40">
        <f t="shared" si="22"/>
        <v>0</v>
      </c>
      <c r="R563" s="41"/>
      <c r="V563" s="48">
        <f>SUM(Q483:Q561)</f>
        <v>2740.77</v>
      </c>
    </row>
    <row r="564" spans="1:22" ht="15.6" x14ac:dyDescent="0.3">
      <c r="A564" s="5"/>
      <c r="B564" s="105">
        <f t="shared" si="14"/>
        <v>3798.5</v>
      </c>
      <c r="C564" s="35">
        <v>3872</v>
      </c>
      <c r="D564" s="34">
        <f t="shared" si="17"/>
        <v>3798.5</v>
      </c>
      <c r="E564" s="36">
        <v>45373</v>
      </c>
      <c r="F564" s="37">
        <v>3804.9</v>
      </c>
      <c r="G564" s="26">
        <v>45374</v>
      </c>
      <c r="H564" s="76">
        <f t="shared" si="18"/>
        <v>6.4000000000000909</v>
      </c>
      <c r="I564" s="5">
        <f t="shared" si="19"/>
        <v>7</v>
      </c>
      <c r="L564" s="33"/>
      <c r="M564" s="262">
        <v>45372</v>
      </c>
      <c r="N564" s="34">
        <f t="shared" si="20"/>
        <v>0</v>
      </c>
      <c r="O564" s="37">
        <v>90</v>
      </c>
      <c r="P564" s="35"/>
      <c r="Q564" s="40">
        <f t="shared" si="22"/>
        <v>90</v>
      </c>
      <c r="R564" s="41"/>
    </row>
    <row r="565" spans="1:22" ht="15.6" x14ac:dyDescent="0.3">
      <c r="A565" s="5"/>
      <c r="B565" s="105">
        <f t="shared" si="14"/>
        <v>3804.9</v>
      </c>
      <c r="C565" s="35">
        <v>3875</v>
      </c>
      <c r="D565" s="34">
        <f t="shared" si="17"/>
        <v>3804.9</v>
      </c>
      <c r="E565" s="36">
        <v>45374</v>
      </c>
      <c r="F565" s="37">
        <v>3806.4</v>
      </c>
      <c r="G565" s="26">
        <v>45375</v>
      </c>
      <c r="H565" s="76">
        <f t="shared" si="18"/>
        <v>1.5</v>
      </c>
      <c r="I565" s="5">
        <f t="shared" si="19"/>
        <v>3</v>
      </c>
      <c r="L565" s="33"/>
      <c r="M565" s="262">
        <v>45373</v>
      </c>
      <c r="N565" s="34">
        <f t="shared" si="20"/>
        <v>0</v>
      </c>
      <c r="O565" s="37"/>
      <c r="P565" s="35"/>
      <c r="Q565" s="40">
        <f t="shared" si="22"/>
        <v>0</v>
      </c>
      <c r="R565" s="41"/>
      <c r="V565" s="48">
        <v>2740.77</v>
      </c>
    </row>
    <row r="566" spans="1:22" ht="15.6" x14ac:dyDescent="0.3">
      <c r="A566" s="5"/>
      <c r="B566" s="105">
        <f t="shared" si="14"/>
        <v>3806.4</v>
      </c>
      <c r="C566" s="35">
        <v>3881</v>
      </c>
      <c r="D566" s="34">
        <f t="shared" si="17"/>
        <v>3806.4</v>
      </c>
      <c r="E566" s="36">
        <v>45375</v>
      </c>
      <c r="F566" s="37">
        <v>3812.2</v>
      </c>
      <c r="G566" s="26">
        <v>45376</v>
      </c>
      <c r="H566" s="76">
        <f t="shared" si="18"/>
        <v>5.7999999999997272</v>
      </c>
      <c r="I566" s="5">
        <f t="shared" si="19"/>
        <v>6</v>
      </c>
      <c r="L566" s="33"/>
      <c r="M566" s="262">
        <v>45374</v>
      </c>
      <c r="N566" s="34">
        <f t="shared" si="20"/>
        <v>0</v>
      </c>
      <c r="O566" s="37">
        <v>120</v>
      </c>
      <c r="P566" s="35"/>
      <c r="Q566" s="40">
        <f t="shared" si="22"/>
        <v>120</v>
      </c>
      <c r="R566" s="41"/>
      <c r="V566" s="48">
        <f>SUM(O562,O564,O566,O568,O573)</f>
        <v>690</v>
      </c>
    </row>
    <row r="567" spans="1:22" ht="15.6" x14ac:dyDescent="0.3">
      <c r="A567" s="5"/>
      <c r="B567" s="105">
        <f t="shared" si="14"/>
        <v>3812.2</v>
      </c>
      <c r="C567" s="35">
        <v>3886</v>
      </c>
      <c r="D567" s="34">
        <f t="shared" si="17"/>
        <v>3812.2</v>
      </c>
      <c r="E567" s="36">
        <v>45376</v>
      </c>
      <c r="F567" s="37">
        <v>3821.2</v>
      </c>
      <c r="G567" s="26">
        <v>45377</v>
      </c>
      <c r="H567" s="76">
        <f t="shared" si="18"/>
        <v>9</v>
      </c>
      <c r="I567" s="5">
        <f t="shared" si="19"/>
        <v>5</v>
      </c>
      <c r="L567" s="33"/>
      <c r="M567" s="262">
        <v>45375</v>
      </c>
      <c r="N567" s="34">
        <f t="shared" si="20"/>
        <v>0</v>
      </c>
      <c r="O567" s="37"/>
      <c r="P567" s="35"/>
      <c r="Q567" s="40">
        <f t="shared" si="22"/>
        <v>0</v>
      </c>
      <c r="R567" s="41"/>
    </row>
    <row r="568" spans="1:22" ht="15.6" x14ac:dyDescent="0.3">
      <c r="A568" s="5"/>
      <c r="B568" s="105">
        <f t="shared" si="14"/>
        <v>3821.2</v>
      </c>
      <c r="C568" s="35">
        <v>3891</v>
      </c>
      <c r="D568" s="34">
        <f t="shared" si="17"/>
        <v>3821.2</v>
      </c>
      <c r="E568" s="36">
        <v>45377</v>
      </c>
      <c r="F568" s="37">
        <v>3829.4</v>
      </c>
      <c r="G568" s="26">
        <v>45378</v>
      </c>
      <c r="H568" s="76">
        <f t="shared" si="18"/>
        <v>8.2000000000002728</v>
      </c>
      <c r="I568" s="5">
        <f t="shared" si="19"/>
        <v>5</v>
      </c>
      <c r="L568" s="33"/>
      <c r="M568" s="262">
        <v>45376</v>
      </c>
      <c r="N568" s="34">
        <f t="shared" si="20"/>
        <v>0</v>
      </c>
      <c r="O568" s="37">
        <v>150</v>
      </c>
      <c r="P568" s="35"/>
      <c r="Q568" s="40">
        <f t="shared" si="22"/>
        <v>150</v>
      </c>
      <c r="R568" s="41"/>
      <c r="V568" s="48">
        <f>SUM(V565,V566)</f>
        <v>3430.77</v>
      </c>
    </row>
    <row r="569" spans="1:22" ht="15.6" x14ac:dyDescent="0.3">
      <c r="A569" s="5"/>
      <c r="B569" s="105">
        <f t="shared" si="14"/>
        <v>3829.4</v>
      </c>
      <c r="C569" s="35">
        <v>3904</v>
      </c>
      <c r="D569" s="34">
        <f t="shared" si="17"/>
        <v>3829.4</v>
      </c>
      <c r="E569" s="36">
        <v>45378</v>
      </c>
      <c r="F569" s="37">
        <v>3832.1</v>
      </c>
      <c r="G569" s="26">
        <v>45379</v>
      </c>
      <c r="H569" s="76">
        <f t="shared" si="18"/>
        <v>2.6999999999998181</v>
      </c>
      <c r="I569" s="5">
        <f t="shared" si="19"/>
        <v>13</v>
      </c>
      <c r="L569" s="33"/>
      <c r="M569" s="262">
        <v>45377</v>
      </c>
      <c r="N569" s="34">
        <f t="shared" si="20"/>
        <v>0</v>
      </c>
      <c r="O569" s="37"/>
      <c r="P569" s="35"/>
      <c r="Q569" s="40">
        <f t="shared" si="22"/>
        <v>0</v>
      </c>
      <c r="R569" s="41"/>
    </row>
    <row r="570" spans="1:22" ht="15.6" x14ac:dyDescent="0.3">
      <c r="A570" s="5"/>
      <c r="B570" s="105">
        <f t="shared" si="14"/>
        <v>3832.1</v>
      </c>
      <c r="C570" s="35">
        <v>3916</v>
      </c>
      <c r="D570" s="34">
        <f t="shared" si="17"/>
        <v>3832.1</v>
      </c>
      <c r="E570" s="36">
        <v>45379</v>
      </c>
      <c r="F570" s="37">
        <v>3843.9</v>
      </c>
      <c r="G570" s="26">
        <v>45380</v>
      </c>
      <c r="H570" s="76">
        <f t="shared" si="18"/>
        <v>11.800000000000182</v>
      </c>
      <c r="I570" s="5">
        <f t="shared" si="19"/>
        <v>12</v>
      </c>
      <c r="L570" s="33"/>
      <c r="M570" s="262">
        <v>45378</v>
      </c>
      <c r="N570" s="34">
        <f t="shared" si="20"/>
        <v>0</v>
      </c>
      <c r="O570" s="37"/>
      <c r="P570" s="35"/>
      <c r="Q570" s="40">
        <f t="shared" si="22"/>
        <v>0</v>
      </c>
      <c r="R570" s="41"/>
    </row>
    <row r="571" spans="1:22" ht="15.6" x14ac:dyDescent="0.3">
      <c r="A571" s="5"/>
      <c r="B571" s="105">
        <f t="shared" si="14"/>
        <v>3843.9</v>
      </c>
      <c r="C571" s="35">
        <v>3916</v>
      </c>
      <c r="D571" s="34">
        <f t="shared" si="17"/>
        <v>3843.9</v>
      </c>
      <c r="E571" s="36">
        <v>45380</v>
      </c>
      <c r="F571" s="37">
        <v>3843.9</v>
      </c>
      <c r="G571" s="26">
        <v>45381</v>
      </c>
      <c r="H571" s="76">
        <f t="shared" si="18"/>
        <v>0</v>
      </c>
      <c r="I571" s="5">
        <f t="shared" si="19"/>
        <v>0</v>
      </c>
      <c r="L571" s="33"/>
      <c r="M571" s="262">
        <v>45379</v>
      </c>
      <c r="N571" s="34">
        <f t="shared" si="20"/>
        <v>0</v>
      </c>
      <c r="O571" s="37"/>
      <c r="P571" s="35"/>
      <c r="Q571" s="40">
        <f t="shared" si="22"/>
        <v>0</v>
      </c>
      <c r="R571" s="41"/>
    </row>
    <row r="572" spans="1:22" ht="15.6" x14ac:dyDescent="0.3">
      <c r="A572" s="5"/>
      <c r="B572" s="105">
        <f t="shared" si="14"/>
        <v>3843.9</v>
      </c>
      <c r="C572" s="35">
        <v>3920</v>
      </c>
      <c r="D572" s="34">
        <f t="shared" si="17"/>
        <v>3843.9</v>
      </c>
      <c r="E572" s="36">
        <v>45381</v>
      </c>
      <c r="F572" s="37">
        <v>3847.9</v>
      </c>
      <c r="G572" s="26">
        <v>45382</v>
      </c>
      <c r="H572" s="76">
        <f t="shared" si="18"/>
        <v>4</v>
      </c>
      <c r="I572" s="5">
        <f t="shared" si="19"/>
        <v>4</v>
      </c>
      <c r="L572" s="33"/>
      <c r="M572" s="262">
        <v>45380</v>
      </c>
      <c r="N572" s="34">
        <f t="shared" si="20"/>
        <v>0</v>
      </c>
      <c r="O572" s="37"/>
      <c r="P572" s="35"/>
      <c r="Q572" s="40">
        <f t="shared" si="22"/>
        <v>0</v>
      </c>
      <c r="R572" s="41"/>
    </row>
    <row r="573" spans="1:22" ht="15.6" x14ac:dyDescent="0.3">
      <c r="A573" s="5"/>
      <c r="B573" s="105">
        <f t="shared" si="14"/>
        <v>3847.9</v>
      </c>
      <c r="C573" s="35">
        <v>3924</v>
      </c>
      <c r="D573" s="34">
        <f t="shared" si="17"/>
        <v>3847.9</v>
      </c>
      <c r="E573" s="36">
        <v>45382</v>
      </c>
      <c r="F573" s="37">
        <v>3851.3</v>
      </c>
      <c r="G573" s="26">
        <v>45383</v>
      </c>
      <c r="H573" s="76">
        <f t="shared" si="18"/>
        <v>3.4000000000000909</v>
      </c>
      <c r="I573" s="5">
        <f t="shared" si="19"/>
        <v>4</v>
      </c>
      <c r="J573" s="48">
        <f>SUM(H483:H573)</f>
        <v>390.80000000000018</v>
      </c>
      <c r="L573" s="33"/>
      <c r="M573" s="262">
        <v>45381</v>
      </c>
      <c r="N573" s="34">
        <f t="shared" si="20"/>
        <v>0</v>
      </c>
      <c r="O573" s="37">
        <v>180</v>
      </c>
      <c r="P573" s="35">
        <v>300</v>
      </c>
      <c r="Q573" s="40">
        <v>0</v>
      </c>
      <c r="R573" s="41"/>
    </row>
    <row r="574" spans="1:22" ht="15.6" x14ac:dyDescent="0.3">
      <c r="A574" s="5"/>
      <c r="B574" s="105">
        <f t="shared" si="14"/>
        <v>3851.3</v>
      </c>
      <c r="C574" s="35">
        <v>3927</v>
      </c>
      <c r="D574" s="34">
        <f t="shared" si="17"/>
        <v>3851.3</v>
      </c>
      <c r="E574" s="36">
        <v>45383</v>
      </c>
      <c r="F574" s="37">
        <v>3852.5</v>
      </c>
      <c r="G574" s="26">
        <v>45384</v>
      </c>
      <c r="H574" s="76">
        <f t="shared" si="18"/>
        <v>1.1999999999998181</v>
      </c>
      <c r="I574" s="5">
        <f t="shared" si="19"/>
        <v>3</v>
      </c>
      <c r="L574" s="33"/>
      <c r="M574" s="262">
        <v>45382</v>
      </c>
      <c r="N574" s="34">
        <f t="shared" si="20"/>
        <v>300</v>
      </c>
      <c r="O574" s="37"/>
      <c r="P574" s="35">
        <v>270</v>
      </c>
      <c r="Q574" s="40">
        <f t="shared" ref="Q574:Q578" si="23">(N574+O574)-P574</f>
        <v>30</v>
      </c>
      <c r="R574" s="41"/>
      <c r="S574">
        <f>SUM(Q484:Q574)</f>
        <v>3305.06</v>
      </c>
    </row>
    <row r="575" spans="1:22" ht="15.6" x14ac:dyDescent="0.3">
      <c r="A575" s="5"/>
      <c r="B575" s="105">
        <f t="shared" si="14"/>
        <v>3852.5</v>
      </c>
      <c r="C575" s="35">
        <v>3930</v>
      </c>
      <c r="D575" s="34">
        <f t="shared" si="17"/>
        <v>3852.5</v>
      </c>
      <c r="E575" s="36">
        <v>45384</v>
      </c>
      <c r="F575" s="37">
        <v>3854</v>
      </c>
      <c r="G575" s="26">
        <v>45385</v>
      </c>
      <c r="H575" s="76">
        <f t="shared" si="18"/>
        <v>1.5</v>
      </c>
      <c r="I575" s="5">
        <f t="shared" si="19"/>
        <v>3</v>
      </c>
      <c r="L575" s="33"/>
      <c r="M575" s="262">
        <v>45383</v>
      </c>
      <c r="N575" s="34">
        <f t="shared" si="20"/>
        <v>270</v>
      </c>
      <c r="O575" s="37"/>
      <c r="P575" s="35">
        <v>255</v>
      </c>
      <c r="Q575" s="40">
        <f t="shared" si="23"/>
        <v>15</v>
      </c>
      <c r="R575" s="41"/>
    </row>
    <row r="576" spans="1:22" ht="15.6" x14ac:dyDescent="0.3">
      <c r="A576" s="5"/>
      <c r="B576" s="105">
        <f t="shared" si="14"/>
        <v>3854</v>
      </c>
      <c r="C576" s="35">
        <v>3932</v>
      </c>
      <c r="D576" s="34">
        <f t="shared" si="17"/>
        <v>3854</v>
      </c>
      <c r="E576" s="36">
        <v>45385</v>
      </c>
      <c r="F576" s="37">
        <v>3856.3</v>
      </c>
      <c r="G576" s="26">
        <v>45386</v>
      </c>
      <c r="H576" s="76">
        <f t="shared" si="18"/>
        <v>2.3000000000001819</v>
      </c>
      <c r="I576" s="5">
        <f t="shared" si="19"/>
        <v>2</v>
      </c>
      <c r="L576" s="33"/>
      <c r="M576" s="262">
        <v>45384</v>
      </c>
      <c r="N576" s="34">
        <f t="shared" si="20"/>
        <v>255</v>
      </c>
      <c r="O576" s="37"/>
      <c r="P576" s="35">
        <v>247.5</v>
      </c>
      <c r="Q576" s="40">
        <f t="shared" si="23"/>
        <v>7.5</v>
      </c>
      <c r="R576" s="41"/>
    </row>
    <row r="577" spans="1:18" ht="15.6" x14ac:dyDescent="0.3">
      <c r="A577" s="5"/>
      <c r="B577" s="105">
        <f t="shared" si="14"/>
        <v>3856.3</v>
      </c>
      <c r="C577" s="35">
        <v>3933</v>
      </c>
      <c r="D577" s="34">
        <f t="shared" si="17"/>
        <v>3856.3</v>
      </c>
      <c r="E577" s="36">
        <v>45386</v>
      </c>
      <c r="F577" s="37">
        <v>3856.6</v>
      </c>
      <c r="G577" s="26">
        <v>45387</v>
      </c>
      <c r="H577" s="76">
        <f t="shared" si="18"/>
        <v>0.29999999999972715</v>
      </c>
      <c r="I577" s="5">
        <f t="shared" si="19"/>
        <v>1</v>
      </c>
      <c r="L577" s="33"/>
      <c r="M577" s="262">
        <v>45385</v>
      </c>
      <c r="N577" s="34">
        <f t="shared" si="20"/>
        <v>247.5</v>
      </c>
      <c r="O577" s="37"/>
      <c r="P577" s="35">
        <v>220</v>
      </c>
      <c r="Q577" s="40">
        <f t="shared" si="23"/>
        <v>27.5</v>
      </c>
      <c r="R577" s="41"/>
    </row>
    <row r="578" spans="1:18" ht="15.6" x14ac:dyDescent="0.3">
      <c r="A578" s="5"/>
      <c r="B578" s="105">
        <f t="shared" si="14"/>
        <v>3856.6</v>
      </c>
      <c r="C578" s="35">
        <v>3934</v>
      </c>
      <c r="D578" s="34">
        <f t="shared" si="17"/>
        <v>3856.6</v>
      </c>
      <c r="E578" s="36">
        <v>45387</v>
      </c>
      <c r="F578" s="37">
        <v>3856.9</v>
      </c>
      <c r="G578" s="26">
        <v>45388</v>
      </c>
      <c r="H578" s="76">
        <f t="shared" si="18"/>
        <v>0.3000000000001819</v>
      </c>
      <c r="I578" s="5">
        <f t="shared" si="19"/>
        <v>1</v>
      </c>
      <c r="L578" s="33"/>
      <c r="M578" s="262">
        <v>45386</v>
      </c>
      <c r="N578" s="34">
        <f t="shared" si="20"/>
        <v>220</v>
      </c>
      <c r="O578" s="37"/>
      <c r="P578" s="35">
        <v>210</v>
      </c>
      <c r="Q578" s="40">
        <f t="shared" si="23"/>
        <v>10</v>
      </c>
      <c r="R578" s="41"/>
    </row>
    <row r="579" spans="1:18" ht="15.6" x14ac:dyDescent="0.3">
      <c r="A579" s="5"/>
      <c r="B579" s="105">
        <f t="shared" si="14"/>
        <v>3856.9</v>
      </c>
      <c r="C579" s="35">
        <v>3937</v>
      </c>
      <c r="D579" s="34">
        <f t="shared" si="17"/>
        <v>3856.9</v>
      </c>
      <c r="E579" s="36">
        <v>45388</v>
      </c>
      <c r="F579" s="37">
        <v>3859.5</v>
      </c>
      <c r="G579" s="26">
        <v>45389</v>
      </c>
      <c r="H579" s="76">
        <f t="shared" si="18"/>
        <v>2.5999999999999091</v>
      </c>
      <c r="I579" s="5">
        <f t="shared" si="19"/>
        <v>3</v>
      </c>
      <c r="L579" s="33"/>
      <c r="M579" s="262">
        <v>45387</v>
      </c>
      <c r="N579" s="34">
        <f t="shared" si="20"/>
        <v>210</v>
      </c>
      <c r="O579" s="37">
        <v>150</v>
      </c>
      <c r="P579" s="35">
        <v>300</v>
      </c>
      <c r="Q579" s="40">
        <v>0</v>
      </c>
      <c r="R579" s="41"/>
    </row>
    <row r="580" spans="1:18" ht="15.6" x14ac:dyDescent="0.3">
      <c r="A580" s="5"/>
      <c r="B580" s="105">
        <f t="shared" si="14"/>
        <v>3859.5</v>
      </c>
      <c r="C580" s="35">
        <v>3937</v>
      </c>
      <c r="D580" s="34">
        <f t="shared" si="17"/>
        <v>3859.5</v>
      </c>
      <c r="E580" s="36">
        <v>45389</v>
      </c>
      <c r="F580" s="37">
        <v>3859.5</v>
      </c>
      <c r="G580" s="26">
        <v>45390</v>
      </c>
      <c r="H580" s="76">
        <f t="shared" si="18"/>
        <v>0</v>
      </c>
      <c r="I580" s="5">
        <f t="shared" si="19"/>
        <v>0</v>
      </c>
      <c r="L580" s="33"/>
      <c r="M580" s="262">
        <v>45388</v>
      </c>
      <c r="N580" s="34">
        <f t="shared" si="20"/>
        <v>300</v>
      </c>
      <c r="O580" s="37"/>
      <c r="P580" s="35">
        <v>290</v>
      </c>
      <c r="Q580" s="40">
        <f t="shared" ref="Q580:Q584" si="24">(N580+O580)-P580</f>
        <v>10</v>
      </c>
      <c r="R580" s="41"/>
    </row>
    <row r="581" spans="1:18" ht="15.6" x14ac:dyDescent="0.3">
      <c r="A581" s="5"/>
      <c r="B581" s="105">
        <f t="shared" si="14"/>
        <v>3859.5</v>
      </c>
      <c r="C581" s="35">
        <v>3940</v>
      </c>
      <c r="D581" s="34">
        <f t="shared" si="17"/>
        <v>3859.5</v>
      </c>
      <c r="E581" s="36">
        <v>45390</v>
      </c>
      <c r="F581" s="37">
        <v>3864.5</v>
      </c>
      <c r="G581" s="26">
        <v>45391</v>
      </c>
      <c r="H581" s="76">
        <f t="shared" si="18"/>
        <v>5</v>
      </c>
      <c r="I581" s="5">
        <f t="shared" si="19"/>
        <v>3</v>
      </c>
      <c r="L581" s="33"/>
      <c r="M581" s="262">
        <v>45389</v>
      </c>
      <c r="N581" s="34">
        <f t="shared" si="20"/>
        <v>290</v>
      </c>
      <c r="O581" s="37"/>
      <c r="P581" s="35">
        <v>290</v>
      </c>
      <c r="Q581" s="40">
        <f t="shared" si="24"/>
        <v>0</v>
      </c>
      <c r="R581" s="41"/>
    </row>
    <row r="582" spans="1:18" ht="15.6" x14ac:dyDescent="0.3">
      <c r="A582" s="5"/>
      <c r="B582" s="105">
        <f t="shared" si="14"/>
        <v>3864.5</v>
      </c>
      <c r="C582" s="35">
        <v>3942</v>
      </c>
      <c r="D582" s="34">
        <f t="shared" si="17"/>
        <v>3864.5</v>
      </c>
      <c r="E582" s="36">
        <v>45391</v>
      </c>
      <c r="F582" s="37">
        <v>3869.9</v>
      </c>
      <c r="G582" s="26">
        <v>45392</v>
      </c>
      <c r="H582" s="76">
        <f t="shared" si="18"/>
        <v>5.4000000000000909</v>
      </c>
      <c r="I582" s="5">
        <f t="shared" si="19"/>
        <v>2</v>
      </c>
      <c r="L582" s="33"/>
      <c r="M582" s="262">
        <v>45390</v>
      </c>
      <c r="N582" s="34">
        <f t="shared" si="20"/>
        <v>290</v>
      </c>
      <c r="O582" s="37"/>
      <c r="P582" s="35">
        <v>270</v>
      </c>
      <c r="Q582" s="40">
        <f t="shared" si="24"/>
        <v>20</v>
      </c>
      <c r="R582" s="41"/>
    </row>
    <row r="583" spans="1:18" ht="15.6" x14ac:dyDescent="0.3">
      <c r="A583" s="5"/>
      <c r="B583" s="105">
        <f t="shared" si="14"/>
        <v>3869.9</v>
      </c>
      <c r="C583" s="35">
        <v>3943</v>
      </c>
      <c r="D583" s="34">
        <f t="shared" si="17"/>
        <v>3869.9</v>
      </c>
      <c r="E583" s="36">
        <v>45392</v>
      </c>
      <c r="F583" s="37">
        <v>3870.1</v>
      </c>
      <c r="G583" s="26">
        <v>45393</v>
      </c>
      <c r="H583" s="76">
        <f t="shared" si="18"/>
        <v>0.1999999999998181</v>
      </c>
      <c r="I583" s="5">
        <f t="shared" si="19"/>
        <v>1</v>
      </c>
      <c r="L583" s="33"/>
      <c r="M583" s="262">
        <v>45391</v>
      </c>
      <c r="N583" s="34">
        <f t="shared" si="20"/>
        <v>270</v>
      </c>
      <c r="O583" s="37"/>
      <c r="P583" s="35">
        <v>240</v>
      </c>
      <c r="Q583" s="40">
        <f t="shared" si="24"/>
        <v>30</v>
      </c>
      <c r="R583" s="41"/>
    </row>
    <row r="584" spans="1:18" ht="15.6" x14ac:dyDescent="0.3">
      <c r="A584" s="5"/>
      <c r="B584" s="105">
        <f t="shared" si="14"/>
        <v>3870.1</v>
      </c>
      <c r="C584" s="35">
        <v>3947</v>
      </c>
      <c r="D584" s="34">
        <f t="shared" si="17"/>
        <v>3870.1</v>
      </c>
      <c r="E584" s="36">
        <v>45393</v>
      </c>
      <c r="F584" s="37">
        <v>3871.2</v>
      </c>
      <c r="G584" s="26">
        <v>45394</v>
      </c>
      <c r="H584" s="76">
        <f t="shared" si="18"/>
        <v>1.0999999999999091</v>
      </c>
      <c r="I584" s="5">
        <f t="shared" si="19"/>
        <v>4</v>
      </c>
      <c r="L584" s="33"/>
      <c r="M584" s="262">
        <v>45392</v>
      </c>
      <c r="N584" s="34">
        <f t="shared" si="20"/>
        <v>240</v>
      </c>
      <c r="O584" s="37"/>
      <c r="P584" s="35">
        <v>240</v>
      </c>
      <c r="Q584" s="40">
        <f t="shared" si="24"/>
        <v>0</v>
      </c>
      <c r="R584" s="41"/>
    </row>
    <row r="585" spans="1:18" ht="15.6" x14ac:dyDescent="0.3">
      <c r="A585" s="5"/>
      <c r="B585" s="105">
        <f t="shared" si="14"/>
        <v>3871.2</v>
      </c>
      <c r="C585" s="35">
        <v>3952</v>
      </c>
      <c r="D585" s="34">
        <f t="shared" si="17"/>
        <v>3871.2</v>
      </c>
      <c r="E585" s="36">
        <v>45394</v>
      </c>
      <c r="F585" s="37">
        <v>3877.2</v>
      </c>
      <c r="G585" s="26">
        <v>45395</v>
      </c>
      <c r="H585" s="76">
        <f t="shared" si="18"/>
        <v>6</v>
      </c>
      <c r="I585" s="5">
        <f t="shared" si="19"/>
        <v>5</v>
      </c>
      <c r="L585" s="33"/>
      <c r="M585" s="262">
        <v>45393</v>
      </c>
      <c r="N585" s="34">
        <f t="shared" si="20"/>
        <v>240</v>
      </c>
      <c r="O585" s="37">
        <v>100</v>
      </c>
      <c r="P585" s="35">
        <v>300</v>
      </c>
      <c r="Q585" s="40">
        <v>0</v>
      </c>
      <c r="R585" s="41"/>
    </row>
    <row r="586" spans="1:18" ht="15.6" x14ac:dyDescent="0.3">
      <c r="A586" s="5"/>
      <c r="B586" s="105">
        <f t="shared" si="14"/>
        <v>3877.2</v>
      </c>
      <c r="C586" s="35">
        <v>3952</v>
      </c>
      <c r="D586" s="34">
        <f t="shared" si="17"/>
        <v>3877.2</v>
      </c>
      <c r="E586" s="36">
        <v>45395</v>
      </c>
      <c r="F586" s="37">
        <v>3878</v>
      </c>
      <c r="G586" s="26">
        <v>45396</v>
      </c>
      <c r="H586" s="76">
        <f t="shared" si="18"/>
        <v>0.8000000000001819</v>
      </c>
      <c r="I586" s="5">
        <f t="shared" si="19"/>
        <v>0</v>
      </c>
      <c r="L586" s="33"/>
      <c r="M586" s="262">
        <v>45394</v>
      </c>
      <c r="N586" s="34">
        <f t="shared" si="20"/>
        <v>300</v>
      </c>
      <c r="O586" s="37"/>
      <c r="P586" s="35">
        <v>250</v>
      </c>
      <c r="Q586" s="40">
        <f t="shared" ref="Q586:Q592" si="25">(N586+O586)-P586</f>
        <v>50</v>
      </c>
      <c r="R586" s="41"/>
    </row>
    <row r="587" spans="1:18" ht="15.6" x14ac:dyDescent="0.3">
      <c r="A587" s="5"/>
      <c r="B587" s="105">
        <f t="shared" si="14"/>
        <v>3878</v>
      </c>
      <c r="C587" s="35">
        <v>3955</v>
      </c>
      <c r="D587" s="34">
        <f t="shared" si="17"/>
        <v>3878</v>
      </c>
      <c r="E587" s="36">
        <v>45396</v>
      </c>
      <c r="F587" s="37">
        <v>3882.8</v>
      </c>
      <c r="G587" s="26">
        <v>45397</v>
      </c>
      <c r="H587" s="76">
        <f t="shared" si="18"/>
        <v>4.8000000000001819</v>
      </c>
      <c r="I587" s="5">
        <f t="shared" si="19"/>
        <v>3</v>
      </c>
      <c r="L587" s="33"/>
      <c r="M587" s="262">
        <v>45395</v>
      </c>
      <c r="N587" s="34">
        <f t="shared" si="20"/>
        <v>250</v>
      </c>
      <c r="O587" s="37"/>
      <c r="P587" s="35">
        <v>250</v>
      </c>
      <c r="Q587" s="40">
        <f t="shared" si="25"/>
        <v>0</v>
      </c>
      <c r="R587" s="41"/>
    </row>
    <row r="588" spans="1:18" ht="15.6" x14ac:dyDescent="0.3">
      <c r="A588" s="5"/>
      <c r="B588" s="105">
        <f t="shared" si="14"/>
        <v>3882.8</v>
      </c>
      <c r="C588" s="35">
        <v>3958</v>
      </c>
      <c r="D588" s="34">
        <f t="shared" si="17"/>
        <v>3882.8</v>
      </c>
      <c r="E588" s="36">
        <v>45397</v>
      </c>
      <c r="F588" s="37">
        <v>3887.8</v>
      </c>
      <c r="G588" s="26">
        <v>45398</v>
      </c>
      <c r="H588" s="76">
        <f t="shared" si="18"/>
        <v>5</v>
      </c>
      <c r="I588" s="5">
        <f t="shared" si="19"/>
        <v>3</v>
      </c>
      <c r="L588" s="33"/>
      <c r="M588" s="262">
        <v>45396</v>
      </c>
      <c r="N588" s="34">
        <f t="shared" si="20"/>
        <v>250</v>
      </c>
      <c r="O588" s="37"/>
      <c r="P588" s="35">
        <v>210</v>
      </c>
      <c r="Q588" s="40">
        <f t="shared" si="25"/>
        <v>40</v>
      </c>
      <c r="R588" s="41"/>
    </row>
    <row r="589" spans="1:18" ht="15.6" x14ac:dyDescent="0.3">
      <c r="A589" s="5"/>
      <c r="B589" s="105">
        <f t="shared" si="14"/>
        <v>3887.8</v>
      </c>
      <c r="C589" s="35">
        <v>3969</v>
      </c>
      <c r="D589" s="34">
        <f t="shared" si="17"/>
        <v>3887.8</v>
      </c>
      <c r="E589" s="36">
        <v>45398</v>
      </c>
      <c r="F589" s="37">
        <v>3889.8</v>
      </c>
      <c r="G589" s="26">
        <v>45399</v>
      </c>
      <c r="H589" s="76">
        <f t="shared" si="18"/>
        <v>2</v>
      </c>
      <c r="I589" s="5">
        <f t="shared" si="19"/>
        <v>11</v>
      </c>
      <c r="L589" s="33"/>
      <c r="M589" s="262">
        <v>45397</v>
      </c>
      <c r="N589" s="34">
        <f t="shared" si="20"/>
        <v>210</v>
      </c>
      <c r="O589" s="37">
        <v>90</v>
      </c>
      <c r="P589" s="35">
        <v>290</v>
      </c>
      <c r="Q589" s="40">
        <f t="shared" si="25"/>
        <v>10</v>
      </c>
      <c r="R589" s="41"/>
    </row>
    <row r="590" spans="1:18" ht="15.6" x14ac:dyDescent="0.3">
      <c r="A590" s="5"/>
      <c r="B590" s="105">
        <f t="shared" si="14"/>
        <v>3889.8</v>
      </c>
      <c r="C590" s="35">
        <v>3971</v>
      </c>
      <c r="D590" s="34">
        <f t="shared" si="17"/>
        <v>3889.8</v>
      </c>
      <c r="E590" s="36">
        <v>45399</v>
      </c>
      <c r="F590" s="37">
        <v>3890.1</v>
      </c>
      <c r="G590" s="26">
        <v>45400</v>
      </c>
      <c r="H590" s="76">
        <f t="shared" si="18"/>
        <v>0.29999999999972715</v>
      </c>
      <c r="I590" s="5">
        <f t="shared" si="19"/>
        <v>2</v>
      </c>
      <c r="L590" s="33"/>
      <c r="M590" s="262">
        <v>45398</v>
      </c>
      <c r="N590" s="34">
        <f t="shared" si="20"/>
        <v>290</v>
      </c>
      <c r="O590" s="37">
        <v>0</v>
      </c>
      <c r="P590" s="35">
        <v>270</v>
      </c>
      <c r="Q590" s="40">
        <f t="shared" si="25"/>
        <v>20</v>
      </c>
      <c r="R590" s="41"/>
    </row>
    <row r="591" spans="1:18" ht="15.6" x14ac:dyDescent="0.3">
      <c r="A591" s="5"/>
      <c r="B591" s="105">
        <f t="shared" si="14"/>
        <v>3890.1</v>
      </c>
      <c r="C591" s="35">
        <v>3979</v>
      </c>
      <c r="D591" s="34">
        <f t="shared" si="17"/>
        <v>3890.1</v>
      </c>
      <c r="E591" s="36">
        <v>45400</v>
      </c>
      <c r="F591" s="37">
        <v>3897.4</v>
      </c>
      <c r="G591" s="26">
        <v>45401</v>
      </c>
      <c r="H591" s="76">
        <f t="shared" si="18"/>
        <v>7.3000000000001819</v>
      </c>
      <c r="I591" s="5">
        <f t="shared" si="19"/>
        <v>8</v>
      </c>
      <c r="L591" s="33"/>
      <c r="M591" s="262">
        <v>45399</v>
      </c>
      <c r="N591" s="34">
        <f t="shared" si="20"/>
        <v>270</v>
      </c>
      <c r="O591" s="37"/>
      <c r="P591" s="35">
        <v>270</v>
      </c>
      <c r="Q591" s="40">
        <f t="shared" si="25"/>
        <v>0</v>
      </c>
      <c r="R591" s="41"/>
    </row>
    <row r="592" spans="1:18" ht="15.6" x14ac:dyDescent="0.3">
      <c r="A592" s="5"/>
      <c r="B592" s="105">
        <f t="shared" si="14"/>
        <v>3897.4</v>
      </c>
      <c r="C592" s="35">
        <v>3984</v>
      </c>
      <c r="D592" s="34">
        <f t="shared" si="17"/>
        <v>3897.4</v>
      </c>
      <c r="E592" s="36">
        <v>45401</v>
      </c>
      <c r="F592" s="37">
        <v>3898.3</v>
      </c>
      <c r="G592" s="26">
        <v>45402</v>
      </c>
      <c r="H592" s="76">
        <f t="shared" si="18"/>
        <v>0.90000000000009095</v>
      </c>
      <c r="I592" s="5">
        <f t="shared" si="19"/>
        <v>5</v>
      </c>
      <c r="L592" s="33"/>
      <c r="M592" s="262">
        <v>45400</v>
      </c>
      <c r="N592" s="34">
        <f t="shared" si="20"/>
        <v>270</v>
      </c>
      <c r="O592" s="37"/>
      <c r="P592" s="35">
        <v>220</v>
      </c>
      <c r="Q592" s="40">
        <f t="shared" si="25"/>
        <v>50</v>
      </c>
      <c r="R592" s="41"/>
    </row>
    <row r="593" spans="1:19" ht="15.6" x14ac:dyDescent="0.3">
      <c r="A593" s="5"/>
      <c r="B593" s="105">
        <f t="shared" si="14"/>
        <v>3898.3</v>
      </c>
      <c r="C593" s="35">
        <v>3984</v>
      </c>
      <c r="D593" s="34">
        <f t="shared" si="17"/>
        <v>3898.3</v>
      </c>
      <c r="E593" s="36">
        <v>45402</v>
      </c>
      <c r="F593" s="37">
        <v>3898.3</v>
      </c>
      <c r="G593" s="26">
        <v>45403</v>
      </c>
      <c r="H593" s="76">
        <f t="shared" si="18"/>
        <v>0</v>
      </c>
      <c r="I593" s="5">
        <f t="shared" si="19"/>
        <v>0</v>
      </c>
      <c r="L593" s="33"/>
      <c r="M593" s="262">
        <v>45401</v>
      </c>
      <c r="N593" s="34">
        <f t="shared" si="20"/>
        <v>220</v>
      </c>
      <c r="O593" s="37">
        <v>150</v>
      </c>
      <c r="P593" s="35">
        <v>300</v>
      </c>
      <c r="Q593" s="40">
        <v>0</v>
      </c>
      <c r="R593" s="41"/>
    </row>
    <row r="594" spans="1:19" ht="15.6" x14ac:dyDescent="0.3">
      <c r="A594" s="5"/>
      <c r="B594" s="105">
        <f t="shared" si="14"/>
        <v>3898.3</v>
      </c>
      <c r="C594" s="35">
        <v>3986</v>
      </c>
      <c r="D594" s="34">
        <f t="shared" si="17"/>
        <v>3898.3</v>
      </c>
      <c r="E594" s="36">
        <v>45403</v>
      </c>
      <c r="F594" s="37">
        <v>3898.8</v>
      </c>
      <c r="G594" s="26">
        <v>45404</v>
      </c>
      <c r="H594" s="76">
        <f t="shared" si="18"/>
        <v>0.5</v>
      </c>
      <c r="I594" s="5">
        <f t="shared" si="19"/>
        <v>2</v>
      </c>
      <c r="L594" s="33"/>
      <c r="M594" s="262">
        <v>45402</v>
      </c>
      <c r="N594" s="34">
        <f t="shared" si="20"/>
        <v>300</v>
      </c>
      <c r="O594" s="37"/>
      <c r="P594" s="35">
        <v>300</v>
      </c>
      <c r="Q594" s="40">
        <f t="shared" ref="Q594:Q794" si="26">(N594+O594)-P594</f>
        <v>0</v>
      </c>
      <c r="R594" s="41"/>
    </row>
    <row r="595" spans="1:19" ht="15.6" x14ac:dyDescent="0.3">
      <c r="A595" s="5"/>
      <c r="B595" s="105">
        <f t="shared" si="14"/>
        <v>3898.8</v>
      </c>
      <c r="C595" s="35">
        <v>3998</v>
      </c>
      <c r="D595" s="34">
        <f t="shared" si="17"/>
        <v>3898.8</v>
      </c>
      <c r="E595" s="36">
        <v>45404</v>
      </c>
      <c r="F595" s="37">
        <v>3904.1</v>
      </c>
      <c r="G595" s="26">
        <v>45405</v>
      </c>
      <c r="H595" s="76">
        <f t="shared" si="18"/>
        <v>5.2999999999997272</v>
      </c>
      <c r="I595" s="5">
        <f t="shared" si="19"/>
        <v>12</v>
      </c>
      <c r="L595" s="33"/>
      <c r="M595" s="262">
        <v>45403</v>
      </c>
      <c r="N595" s="34">
        <f t="shared" si="20"/>
        <v>300</v>
      </c>
      <c r="O595" s="37"/>
      <c r="P595" s="35">
        <v>300</v>
      </c>
      <c r="Q595" s="40">
        <f t="shared" si="26"/>
        <v>0</v>
      </c>
      <c r="R595" s="41"/>
    </row>
    <row r="596" spans="1:19" ht="15.6" x14ac:dyDescent="0.3">
      <c r="A596" s="5"/>
      <c r="B596" s="105">
        <f t="shared" si="14"/>
        <v>3904.1</v>
      </c>
      <c r="C596" s="35">
        <v>4002</v>
      </c>
      <c r="D596" s="34">
        <f t="shared" si="17"/>
        <v>3904.1</v>
      </c>
      <c r="E596" s="36">
        <v>45405</v>
      </c>
      <c r="F596" s="37">
        <v>3915.3</v>
      </c>
      <c r="G596" s="26">
        <v>45406</v>
      </c>
      <c r="H596" s="76">
        <f t="shared" si="18"/>
        <v>11.200000000000273</v>
      </c>
      <c r="I596" s="5">
        <f t="shared" si="19"/>
        <v>4</v>
      </c>
      <c r="L596" s="33"/>
      <c r="M596" s="262">
        <v>45404</v>
      </c>
      <c r="N596" s="34">
        <f t="shared" si="20"/>
        <v>300</v>
      </c>
      <c r="O596" s="37"/>
      <c r="P596" s="35">
        <v>270</v>
      </c>
      <c r="Q596" s="40">
        <f t="shared" si="26"/>
        <v>30</v>
      </c>
      <c r="R596" s="41"/>
    </row>
    <row r="597" spans="1:19" ht="15.6" x14ac:dyDescent="0.3">
      <c r="A597" s="5"/>
      <c r="B597" s="105">
        <f t="shared" si="14"/>
        <v>3915.3</v>
      </c>
      <c r="C597" s="35">
        <v>4008</v>
      </c>
      <c r="D597" s="34">
        <f t="shared" si="17"/>
        <v>3915.3</v>
      </c>
      <c r="E597" s="36">
        <v>45406</v>
      </c>
      <c r="F597" s="37">
        <v>3929</v>
      </c>
      <c r="G597" s="26">
        <v>45407</v>
      </c>
      <c r="H597" s="76">
        <f t="shared" si="18"/>
        <v>13.699999999999818</v>
      </c>
      <c r="I597" s="5">
        <f t="shared" si="19"/>
        <v>6</v>
      </c>
      <c r="L597" s="33"/>
      <c r="M597" s="262">
        <v>45405</v>
      </c>
      <c r="N597" s="34">
        <f t="shared" si="20"/>
        <v>270</v>
      </c>
      <c r="O597" s="37"/>
      <c r="P597" s="35">
        <v>195</v>
      </c>
      <c r="Q597" s="40">
        <f t="shared" si="26"/>
        <v>75</v>
      </c>
      <c r="R597" s="41"/>
    </row>
    <row r="598" spans="1:19" ht="15.6" x14ac:dyDescent="0.3">
      <c r="A598" s="5"/>
      <c r="B598" s="105">
        <f t="shared" si="14"/>
        <v>3929</v>
      </c>
      <c r="C598" s="35">
        <v>4013</v>
      </c>
      <c r="D598" s="34">
        <f t="shared" si="17"/>
        <v>3929</v>
      </c>
      <c r="E598" s="36">
        <v>45407</v>
      </c>
      <c r="F598" s="37">
        <v>3945.9</v>
      </c>
      <c r="G598" s="26">
        <v>45408</v>
      </c>
      <c r="H598" s="76">
        <f t="shared" si="18"/>
        <v>16.900000000000091</v>
      </c>
      <c r="I598" s="5">
        <f t="shared" si="19"/>
        <v>5</v>
      </c>
      <c r="L598" s="33"/>
      <c r="M598" s="262">
        <v>45406</v>
      </c>
      <c r="N598" s="34">
        <f t="shared" si="20"/>
        <v>195</v>
      </c>
      <c r="O598" s="37">
        <v>80</v>
      </c>
      <c r="P598" s="35">
        <v>150</v>
      </c>
      <c r="Q598" s="40">
        <f t="shared" si="26"/>
        <v>125</v>
      </c>
      <c r="R598" s="41"/>
    </row>
    <row r="599" spans="1:19" ht="15.6" x14ac:dyDescent="0.3">
      <c r="A599" s="5"/>
      <c r="B599" s="105">
        <f t="shared" si="14"/>
        <v>3945.9</v>
      </c>
      <c r="C599" s="35">
        <v>4013</v>
      </c>
      <c r="D599" s="34">
        <f t="shared" si="17"/>
        <v>3945.9</v>
      </c>
      <c r="E599" s="36">
        <v>45408</v>
      </c>
      <c r="F599" s="37">
        <v>3949.1</v>
      </c>
      <c r="G599" s="26">
        <v>45409</v>
      </c>
      <c r="H599" s="76">
        <f t="shared" si="18"/>
        <v>3.1999999999998181</v>
      </c>
      <c r="I599" s="5">
        <f t="shared" si="19"/>
        <v>0</v>
      </c>
      <c r="J599" s="48" t="s">
        <v>330</v>
      </c>
      <c r="L599" s="33"/>
      <c r="M599" s="262">
        <v>45407</v>
      </c>
      <c r="N599" s="34">
        <f t="shared" si="20"/>
        <v>150</v>
      </c>
      <c r="O599" s="37">
        <v>180</v>
      </c>
      <c r="P599" s="35">
        <v>225</v>
      </c>
      <c r="Q599" s="40">
        <f t="shared" si="26"/>
        <v>105</v>
      </c>
      <c r="R599" s="41"/>
    </row>
    <row r="600" spans="1:19" ht="15.6" x14ac:dyDescent="0.3">
      <c r="A600" s="5"/>
      <c r="B600" s="105">
        <f t="shared" si="14"/>
        <v>3949.1</v>
      </c>
      <c r="C600" s="35">
        <v>4015</v>
      </c>
      <c r="D600" s="34">
        <f t="shared" si="17"/>
        <v>3949.1</v>
      </c>
      <c r="E600" s="36">
        <v>45409</v>
      </c>
      <c r="F600" s="37">
        <v>3949.8</v>
      </c>
      <c r="G600" s="26">
        <v>45410</v>
      </c>
      <c r="H600" s="76">
        <f t="shared" si="18"/>
        <v>0.70000000000027285</v>
      </c>
      <c r="I600" s="5">
        <f t="shared" si="19"/>
        <v>2</v>
      </c>
      <c r="L600" s="33"/>
      <c r="M600" s="262">
        <v>45408</v>
      </c>
      <c r="N600" s="34">
        <f t="shared" si="20"/>
        <v>225</v>
      </c>
      <c r="O600" s="37"/>
      <c r="P600" s="35">
        <v>200</v>
      </c>
      <c r="Q600" s="40">
        <f t="shared" si="26"/>
        <v>25</v>
      </c>
      <c r="R600" s="41"/>
    </row>
    <row r="601" spans="1:19" ht="15.6" x14ac:dyDescent="0.3">
      <c r="A601" s="5"/>
      <c r="B601" s="105">
        <f t="shared" si="14"/>
        <v>3949.8</v>
      </c>
      <c r="C601" s="35">
        <v>4018</v>
      </c>
      <c r="D601" s="34">
        <f t="shared" si="17"/>
        <v>3949.8</v>
      </c>
      <c r="E601" s="36">
        <v>45410</v>
      </c>
      <c r="F601" s="37">
        <v>3953.5</v>
      </c>
      <c r="G601" s="26">
        <v>45411</v>
      </c>
      <c r="H601" s="76">
        <f t="shared" si="18"/>
        <v>3.6999999999998181</v>
      </c>
      <c r="I601" s="5">
        <f t="shared" si="19"/>
        <v>3</v>
      </c>
      <c r="L601" s="33"/>
      <c r="M601" s="262">
        <v>45409</v>
      </c>
      <c r="N601" s="34">
        <f t="shared" si="20"/>
        <v>200</v>
      </c>
      <c r="O601" s="37"/>
      <c r="P601" s="35">
        <v>195</v>
      </c>
      <c r="Q601" s="40">
        <f t="shared" si="26"/>
        <v>5</v>
      </c>
      <c r="R601" s="41"/>
    </row>
    <row r="602" spans="1:19" ht="15.6" x14ac:dyDescent="0.3">
      <c r="A602" s="5"/>
      <c r="B602" s="105">
        <f t="shared" si="14"/>
        <v>3953.5</v>
      </c>
      <c r="C602" s="35">
        <v>4021</v>
      </c>
      <c r="D602" s="34">
        <f t="shared" si="17"/>
        <v>3953.5</v>
      </c>
      <c r="E602" s="36">
        <v>45411</v>
      </c>
      <c r="F602" s="37">
        <v>3953.9</v>
      </c>
      <c r="G602" s="26">
        <v>45412</v>
      </c>
      <c r="H602" s="76">
        <f t="shared" si="18"/>
        <v>0.40000000000009095</v>
      </c>
      <c r="I602" s="5">
        <f t="shared" si="19"/>
        <v>3</v>
      </c>
      <c r="L602" s="33"/>
      <c r="M602" s="262">
        <v>45410</v>
      </c>
      <c r="N602" s="34">
        <f t="shared" si="20"/>
        <v>195</v>
      </c>
      <c r="O602" s="37"/>
      <c r="P602" s="35">
        <v>180</v>
      </c>
      <c r="Q602" s="40">
        <f t="shared" si="26"/>
        <v>15</v>
      </c>
      <c r="R602" s="41"/>
    </row>
    <row r="603" spans="1:19" ht="15.6" x14ac:dyDescent="0.3">
      <c r="A603" s="5"/>
      <c r="B603" s="105">
        <f t="shared" si="14"/>
        <v>3953.9</v>
      </c>
      <c r="C603" s="35">
        <v>4028</v>
      </c>
      <c r="D603" s="34">
        <f t="shared" si="17"/>
        <v>3953.9</v>
      </c>
      <c r="E603" s="36">
        <v>45412</v>
      </c>
      <c r="F603" s="37">
        <v>3956.6</v>
      </c>
      <c r="G603" s="26">
        <v>45413</v>
      </c>
      <c r="H603" s="76">
        <f t="shared" si="18"/>
        <v>2.6999999999998181</v>
      </c>
      <c r="I603" s="5">
        <f t="shared" si="19"/>
        <v>7</v>
      </c>
      <c r="L603" s="33"/>
      <c r="M603" s="262">
        <v>45411</v>
      </c>
      <c r="N603" s="34">
        <f t="shared" si="20"/>
        <v>180</v>
      </c>
      <c r="O603" s="37">
        <v>150</v>
      </c>
      <c r="P603" s="35">
        <v>300</v>
      </c>
      <c r="Q603" s="40">
        <f t="shared" si="26"/>
        <v>30</v>
      </c>
      <c r="R603" s="41"/>
      <c r="S603" s="48" t="s">
        <v>331</v>
      </c>
    </row>
    <row r="604" spans="1:19" ht="15.6" x14ac:dyDescent="0.3">
      <c r="A604" s="5"/>
      <c r="B604" s="105">
        <f t="shared" si="14"/>
        <v>3956.6</v>
      </c>
      <c r="C604" s="35">
        <v>4030</v>
      </c>
      <c r="D604" s="34">
        <f t="shared" si="17"/>
        <v>3956.6</v>
      </c>
      <c r="E604" s="36">
        <v>45413</v>
      </c>
      <c r="F604" s="37">
        <v>3957.1</v>
      </c>
      <c r="G604" s="26">
        <v>45414</v>
      </c>
      <c r="H604" s="76">
        <f t="shared" si="18"/>
        <v>0.5</v>
      </c>
      <c r="I604" s="5">
        <f t="shared" si="19"/>
        <v>2</v>
      </c>
      <c r="L604" s="33"/>
      <c r="M604" s="262">
        <v>45412</v>
      </c>
      <c r="N604" s="34">
        <f t="shared" si="20"/>
        <v>300</v>
      </c>
      <c r="O604" s="37"/>
      <c r="P604" s="35">
        <v>300</v>
      </c>
      <c r="Q604" s="40">
        <f t="shared" si="26"/>
        <v>0</v>
      </c>
      <c r="R604" s="41"/>
    </row>
    <row r="605" spans="1:19" ht="15.6" x14ac:dyDescent="0.3">
      <c r="A605" s="5"/>
      <c r="B605" s="105">
        <f t="shared" si="14"/>
        <v>3957.1</v>
      </c>
      <c r="C605" s="35">
        <v>4033</v>
      </c>
      <c r="D605" s="34">
        <f t="shared" si="17"/>
        <v>3957.1</v>
      </c>
      <c r="E605" s="36">
        <v>45414</v>
      </c>
      <c r="F605" s="37">
        <v>3957.4</v>
      </c>
      <c r="G605" s="26">
        <v>45415</v>
      </c>
      <c r="H605" s="76">
        <f t="shared" si="18"/>
        <v>0.3000000000001819</v>
      </c>
      <c r="I605" s="5">
        <f t="shared" si="19"/>
        <v>3</v>
      </c>
      <c r="L605" s="33"/>
      <c r="M605" s="262">
        <v>45413</v>
      </c>
      <c r="N605" s="34">
        <f t="shared" si="20"/>
        <v>300</v>
      </c>
      <c r="O605" s="37"/>
      <c r="P605" s="35">
        <v>300</v>
      </c>
      <c r="Q605" s="40">
        <f t="shared" si="26"/>
        <v>0</v>
      </c>
      <c r="R605" s="41"/>
    </row>
    <row r="606" spans="1:19" ht="15.6" x14ac:dyDescent="0.3">
      <c r="A606" s="5"/>
      <c r="B606" s="105">
        <f t="shared" si="14"/>
        <v>3957.4</v>
      </c>
      <c r="C606" s="35">
        <v>4035</v>
      </c>
      <c r="D606" s="34">
        <f t="shared" si="17"/>
        <v>3957.4</v>
      </c>
      <c r="E606" s="36">
        <v>45415</v>
      </c>
      <c r="F606" s="37">
        <v>3958</v>
      </c>
      <c r="G606" s="26">
        <v>45416</v>
      </c>
      <c r="H606" s="76">
        <f t="shared" si="18"/>
        <v>0.59999999999990905</v>
      </c>
      <c r="I606" s="5">
        <f t="shared" si="19"/>
        <v>2</v>
      </c>
      <c r="L606" s="33"/>
      <c r="M606" s="262">
        <v>45414</v>
      </c>
      <c r="N606" s="34">
        <f t="shared" si="20"/>
        <v>300</v>
      </c>
      <c r="O606" s="37"/>
      <c r="P606" s="35">
        <v>300</v>
      </c>
      <c r="Q606" s="40">
        <f t="shared" si="26"/>
        <v>0</v>
      </c>
      <c r="R606" s="41"/>
    </row>
    <row r="607" spans="1:19" ht="15.6" x14ac:dyDescent="0.3">
      <c r="A607" s="5"/>
      <c r="B607" s="105">
        <f t="shared" si="14"/>
        <v>3958</v>
      </c>
      <c r="C607" s="35">
        <v>4036</v>
      </c>
      <c r="D607" s="34">
        <f t="shared" si="17"/>
        <v>3958</v>
      </c>
      <c r="E607" s="36">
        <v>45416</v>
      </c>
      <c r="F607" s="37">
        <v>3958.1</v>
      </c>
      <c r="G607" s="26">
        <v>45417</v>
      </c>
      <c r="H607" s="76">
        <f t="shared" si="18"/>
        <v>9.9999999999909051E-2</v>
      </c>
      <c r="I607" s="5">
        <f t="shared" si="19"/>
        <v>1</v>
      </c>
      <c r="L607" s="33"/>
      <c r="M607" s="262">
        <v>45415</v>
      </c>
      <c r="N607" s="34">
        <f t="shared" si="20"/>
        <v>300</v>
      </c>
      <c r="O607" s="37"/>
      <c r="P607" s="35">
        <v>300</v>
      </c>
      <c r="Q607" s="40">
        <f t="shared" si="26"/>
        <v>0</v>
      </c>
      <c r="R607" s="41"/>
    </row>
    <row r="608" spans="1:19" ht="15.6" x14ac:dyDescent="0.3">
      <c r="A608" s="5"/>
      <c r="B608" s="105">
        <f t="shared" si="14"/>
        <v>3958.1</v>
      </c>
      <c r="C608" s="35">
        <v>4037</v>
      </c>
      <c r="D608" s="34">
        <f t="shared" si="17"/>
        <v>3958.1</v>
      </c>
      <c r="E608" s="36">
        <v>45417</v>
      </c>
      <c r="F608" s="37">
        <v>3960.5</v>
      </c>
      <c r="G608" s="26">
        <v>45418</v>
      </c>
      <c r="H608" s="76">
        <f t="shared" si="18"/>
        <v>2.4000000000000909</v>
      </c>
      <c r="I608" s="5">
        <f t="shared" si="19"/>
        <v>1</v>
      </c>
      <c r="L608" s="33"/>
      <c r="M608" s="262">
        <v>45416</v>
      </c>
      <c r="N608" s="34">
        <f t="shared" si="20"/>
        <v>300</v>
      </c>
      <c r="O608" s="37"/>
      <c r="P608" s="35">
        <v>300</v>
      </c>
      <c r="Q608" s="40">
        <f t="shared" si="26"/>
        <v>0</v>
      </c>
      <c r="R608" s="41"/>
    </row>
    <row r="609" spans="1:19" ht="15.6" x14ac:dyDescent="0.3">
      <c r="A609" s="5"/>
      <c r="B609" s="105">
        <f t="shared" si="14"/>
        <v>3960.5</v>
      </c>
      <c r="C609" s="35">
        <v>4041</v>
      </c>
      <c r="D609" s="34">
        <f t="shared" si="17"/>
        <v>3960.5</v>
      </c>
      <c r="E609" s="36">
        <v>45418</v>
      </c>
      <c r="F609" s="37">
        <v>3960.9</v>
      </c>
      <c r="G609" s="26">
        <v>45419</v>
      </c>
      <c r="H609" s="76">
        <f t="shared" si="18"/>
        <v>0.40000000000009095</v>
      </c>
      <c r="I609" s="5">
        <f t="shared" si="19"/>
        <v>4</v>
      </c>
      <c r="L609" s="33"/>
      <c r="M609" s="262">
        <v>45417</v>
      </c>
      <c r="N609" s="34">
        <f t="shared" si="20"/>
        <v>300</v>
      </c>
      <c r="O609" s="37">
        <v>30</v>
      </c>
      <c r="P609" s="35">
        <v>300</v>
      </c>
      <c r="Q609" s="40">
        <f t="shared" si="26"/>
        <v>30</v>
      </c>
      <c r="R609" s="41"/>
      <c r="S609" s="48" t="s">
        <v>332</v>
      </c>
    </row>
    <row r="610" spans="1:19" ht="15.6" x14ac:dyDescent="0.3">
      <c r="A610" s="5"/>
      <c r="B610" s="105">
        <f t="shared" si="14"/>
        <v>3960.9</v>
      </c>
      <c r="C610" s="35">
        <v>4044</v>
      </c>
      <c r="D610" s="34">
        <f t="shared" si="17"/>
        <v>3960.9</v>
      </c>
      <c r="E610" s="36">
        <v>45419</v>
      </c>
      <c r="F610" s="37">
        <v>3961.5</v>
      </c>
      <c r="G610" s="26">
        <v>45420</v>
      </c>
      <c r="H610" s="76">
        <f t="shared" si="18"/>
        <v>0.59999999999990905</v>
      </c>
      <c r="I610" s="5">
        <f t="shared" si="19"/>
        <v>3</v>
      </c>
      <c r="L610" s="33"/>
      <c r="M610" s="262">
        <v>45418</v>
      </c>
      <c r="N610" s="34">
        <f t="shared" si="20"/>
        <v>300</v>
      </c>
      <c r="O610" s="37"/>
      <c r="P610" s="35">
        <v>300</v>
      </c>
      <c r="Q610" s="40">
        <f t="shared" si="26"/>
        <v>0</v>
      </c>
      <c r="R610" s="41"/>
    </row>
    <row r="611" spans="1:19" ht="15.6" x14ac:dyDescent="0.3">
      <c r="A611" s="5"/>
      <c r="B611" s="105">
        <f t="shared" si="14"/>
        <v>3961.5</v>
      </c>
      <c r="C611" s="35">
        <v>4046</v>
      </c>
      <c r="D611" s="34">
        <f t="shared" si="17"/>
        <v>3961.5</v>
      </c>
      <c r="E611" s="36">
        <v>45420</v>
      </c>
      <c r="F611" s="37">
        <v>3970.2</v>
      </c>
      <c r="G611" s="26">
        <v>45421</v>
      </c>
      <c r="H611" s="76">
        <f t="shared" si="18"/>
        <v>8.6999999999998181</v>
      </c>
      <c r="I611" s="5">
        <f t="shared" si="19"/>
        <v>2</v>
      </c>
      <c r="L611" s="33"/>
      <c r="M611" s="262">
        <v>45419</v>
      </c>
      <c r="N611" s="34">
        <f t="shared" si="20"/>
        <v>300</v>
      </c>
      <c r="O611" s="37"/>
      <c r="P611" s="35">
        <v>300</v>
      </c>
      <c r="Q611" s="40">
        <f t="shared" si="26"/>
        <v>0</v>
      </c>
      <c r="R611" s="41"/>
    </row>
    <row r="612" spans="1:19" ht="15.6" x14ac:dyDescent="0.3">
      <c r="A612" s="5"/>
      <c r="B612" s="105">
        <f t="shared" si="14"/>
        <v>3970.2</v>
      </c>
      <c r="C612" s="35">
        <v>4048</v>
      </c>
      <c r="D612" s="34">
        <f t="shared" si="17"/>
        <v>3970.2</v>
      </c>
      <c r="E612" s="36">
        <v>45421</v>
      </c>
      <c r="F612" s="37">
        <v>3971.9</v>
      </c>
      <c r="G612" s="26">
        <v>45422</v>
      </c>
      <c r="H612" s="76">
        <f t="shared" si="18"/>
        <v>1.7000000000002728</v>
      </c>
      <c r="I612" s="5">
        <f t="shared" si="19"/>
        <v>2</v>
      </c>
      <c r="L612" s="33"/>
      <c r="M612" s="262">
        <v>45420</v>
      </c>
      <c r="N612" s="34">
        <f t="shared" si="20"/>
        <v>300</v>
      </c>
      <c r="O612" s="37"/>
      <c r="P612" s="35">
        <v>240</v>
      </c>
      <c r="Q612" s="40">
        <f t="shared" si="26"/>
        <v>60</v>
      </c>
      <c r="R612" s="41"/>
    </row>
    <row r="613" spans="1:19" ht="15.6" x14ac:dyDescent="0.3">
      <c r="A613" s="5"/>
      <c r="B613" s="105">
        <f t="shared" si="14"/>
        <v>3971.9</v>
      </c>
      <c r="C613" s="35">
        <v>4049</v>
      </c>
      <c r="D613" s="34">
        <f t="shared" si="17"/>
        <v>3971.9</v>
      </c>
      <c r="E613" s="36">
        <v>45422</v>
      </c>
      <c r="F613" s="37">
        <v>3972.1</v>
      </c>
      <c r="G613" s="26">
        <v>45423</v>
      </c>
      <c r="H613" s="76">
        <f t="shared" si="18"/>
        <v>0.1999999999998181</v>
      </c>
      <c r="I613" s="5">
        <f t="shared" si="19"/>
        <v>1</v>
      </c>
      <c r="L613" s="33"/>
      <c r="M613" s="262">
        <v>45421</v>
      </c>
      <c r="N613" s="34">
        <f t="shared" si="20"/>
        <v>240</v>
      </c>
      <c r="O613" s="37"/>
      <c r="P613" s="35">
        <v>230</v>
      </c>
      <c r="Q613" s="40">
        <f t="shared" si="26"/>
        <v>10</v>
      </c>
      <c r="R613" s="41"/>
    </row>
    <row r="614" spans="1:19" ht="15.6" x14ac:dyDescent="0.3">
      <c r="A614" s="5"/>
      <c r="B614" s="105">
        <f t="shared" si="14"/>
        <v>3972.1</v>
      </c>
      <c r="C614" s="35">
        <v>4049</v>
      </c>
      <c r="D614" s="34">
        <f t="shared" si="17"/>
        <v>3972.1</v>
      </c>
      <c r="E614" s="36">
        <v>45423</v>
      </c>
      <c r="F614" s="37">
        <v>3972.1</v>
      </c>
      <c r="G614" s="26">
        <v>45424</v>
      </c>
      <c r="H614" s="76">
        <f t="shared" si="18"/>
        <v>0</v>
      </c>
      <c r="I614" s="5">
        <f t="shared" si="19"/>
        <v>0</v>
      </c>
      <c r="L614" s="33"/>
      <c r="M614" s="262">
        <v>45422</v>
      </c>
      <c r="N614" s="34">
        <f t="shared" si="20"/>
        <v>230</v>
      </c>
      <c r="O614" s="37"/>
      <c r="P614" s="35">
        <v>230</v>
      </c>
      <c r="Q614" s="40">
        <f t="shared" si="26"/>
        <v>0</v>
      </c>
      <c r="R614" s="41"/>
    </row>
    <row r="615" spans="1:19" ht="15.6" x14ac:dyDescent="0.3">
      <c r="A615" s="5"/>
      <c r="B615" s="105">
        <f t="shared" si="14"/>
        <v>3972.1</v>
      </c>
      <c r="C615" s="35">
        <v>4051</v>
      </c>
      <c r="D615" s="34">
        <f t="shared" si="17"/>
        <v>3972.1</v>
      </c>
      <c r="E615" s="36">
        <v>45424</v>
      </c>
      <c r="F615" s="37">
        <v>3972.2</v>
      </c>
      <c r="G615" s="26">
        <v>45425</v>
      </c>
      <c r="H615" s="76">
        <f t="shared" si="18"/>
        <v>9.9999999999909051E-2</v>
      </c>
      <c r="I615" s="5">
        <f t="shared" si="19"/>
        <v>2</v>
      </c>
      <c r="L615" s="33"/>
      <c r="M615" s="262">
        <v>45423</v>
      </c>
      <c r="N615" s="34">
        <f t="shared" si="20"/>
        <v>230</v>
      </c>
      <c r="O615" s="37"/>
      <c r="P615" s="35">
        <v>230</v>
      </c>
      <c r="Q615" s="40">
        <f t="shared" si="26"/>
        <v>0</v>
      </c>
      <c r="R615" s="41"/>
    </row>
    <row r="616" spans="1:19" ht="15.6" x14ac:dyDescent="0.3">
      <c r="A616" s="5"/>
      <c r="B616" s="105">
        <f t="shared" si="14"/>
        <v>3972.2</v>
      </c>
      <c r="C616" s="35">
        <v>4056</v>
      </c>
      <c r="D616" s="34">
        <f t="shared" si="17"/>
        <v>3972.2</v>
      </c>
      <c r="E616" s="36">
        <v>45425</v>
      </c>
      <c r="F616" s="37">
        <v>3975.1</v>
      </c>
      <c r="G616" s="26">
        <v>45426</v>
      </c>
      <c r="H616" s="76">
        <f t="shared" si="18"/>
        <v>2.9000000000000909</v>
      </c>
      <c r="I616" s="5">
        <f t="shared" si="19"/>
        <v>5</v>
      </c>
      <c r="L616" s="33"/>
      <c r="M616" s="262">
        <v>45424</v>
      </c>
      <c r="N616" s="34">
        <f t="shared" si="20"/>
        <v>230</v>
      </c>
      <c r="O616" s="37"/>
      <c r="P616" s="35">
        <v>230</v>
      </c>
      <c r="Q616" s="40">
        <f t="shared" si="26"/>
        <v>0</v>
      </c>
      <c r="R616" s="41"/>
    </row>
    <row r="617" spans="1:19" ht="15.6" x14ac:dyDescent="0.3">
      <c r="A617" s="5"/>
      <c r="B617" s="105">
        <f t="shared" si="14"/>
        <v>3975.1</v>
      </c>
      <c r="C617" s="35">
        <v>4057</v>
      </c>
      <c r="D617" s="34">
        <f t="shared" si="17"/>
        <v>3975.1</v>
      </c>
      <c r="E617" s="36">
        <v>45426</v>
      </c>
      <c r="F617" s="37">
        <v>3976.8</v>
      </c>
      <c r="G617" s="26">
        <v>45427</v>
      </c>
      <c r="H617" s="76">
        <f t="shared" si="18"/>
        <v>1.7000000000002728</v>
      </c>
      <c r="I617" s="5">
        <f t="shared" si="19"/>
        <v>1</v>
      </c>
      <c r="L617" s="33"/>
      <c r="M617" s="262">
        <v>45425</v>
      </c>
      <c r="N617" s="34">
        <f t="shared" si="20"/>
        <v>230</v>
      </c>
      <c r="O617" s="37"/>
      <c r="P617" s="35">
        <v>210</v>
      </c>
      <c r="Q617" s="40">
        <f t="shared" si="26"/>
        <v>20</v>
      </c>
      <c r="R617" s="41"/>
    </row>
    <row r="618" spans="1:19" ht="15.6" x14ac:dyDescent="0.3">
      <c r="A618" s="5"/>
      <c r="B618" s="105">
        <f t="shared" si="14"/>
        <v>3976.8</v>
      </c>
      <c r="C618" s="35">
        <v>4058</v>
      </c>
      <c r="D618" s="34">
        <f t="shared" si="17"/>
        <v>3976.8</v>
      </c>
      <c r="E618" s="36">
        <v>45427</v>
      </c>
      <c r="F618" s="37">
        <v>3978.7</v>
      </c>
      <c r="G618" s="26">
        <v>45428</v>
      </c>
      <c r="H618" s="76">
        <f t="shared" si="18"/>
        <v>1.8999999999996362</v>
      </c>
      <c r="I618" s="5">
        <f t="shared" si="19"/>
        <v>1</v>
      </c>
      <c r="L618" s="33"/>
      <c r="M618" s="262">
        <v>45426</v>
      </c>
      <c r="N618" s="34">
        <f t="shared" si="20"/>
        <v>210</v>
      </c>
      <c r="O618" s="37"/>
      <c r="P618" s="35">
        <v>200</v>
      </c>
      <c r="Q618" s="40">
        <f t="shared" si="26"/>
        <v>10</v>
      </c>
      <c r="R618" s="41"/>
    </row>
    <row r="619" spans="1:19" ht="15.6" x14ac:dyDescent="0.3">
      <c r="A619" s="5"/>
      <c r="B619" s="105">
        <f t="shared" si="14"/>
        <v>3978.7</v>
      </c>
      <c r="C619" s="35">
        <v>4061</v>
      </c>
      <c r="D619" s="34">
        <f t="shared" si="17"/>
        <v>3978.7</v>
      </c>
      <c r="E619" s="36">
        <v>45428</v>
      </c>
      <c r="F619" s="37">
        <v>3979.1</v>
      </c>
      <c r="G619" s="26">
        <v>45429</v>
      </c>
      <c r="H619" s="76">
        <f t="shared" si="18"/>
        <v>0.40000000000009095</v>
      </c>
      <c r="I619" s="5">
        <f t="shared" si="19"/>
        <v>3</v>
      </c>
      <c r="L619" s="33"/>
      <c r="M619" s="262">
        <v>45427</v>
      </c>
      <c r="N619" s="34">
        <f t="shared" si="20"/>
        <v>200</v>
      </c>
      <c r="O619" s="37"/>
      <c r="P619" s="35">
        <v>195</v>
      </c>
      <c r="Q619" s="40">
        <f t="shared" si="26"/>
        <v>5</v>
      </c>
      <c r="R619" s="41"/>
    </row>
    <row r="620" spans="1:19" ht="15.6" x14ac:dyDescent="0.3">
      <c r="A620" s="5"/>
      <c r="B620" s="105">
        <f t="shared" si="14"/>
        <v>3979.1</v>
      </c>
      <c r="C620" s="35">
        <v>4067</v>
      </c>
      <c r="D620" s="34">
        <f t="shared" si="17"/>
        <v>3979.1</v>
      </c>
      <c r="E620" s="36">
        <v>45429</v>
      </c>
      <c r="F620" s="37">
        <v>3979.7</v>
      </c>
      <c r="G620" s="26">
        <v>45430</v>
      </c>
      <c r="H620" s="76">
        <f t="shared" si="18"/>
        <v>0.59999999999990905</v>
      </c>
      <c r="I620" s="5">
        <f t="shared" si="19"/>
        <v>6</v>
      </c>
      <c r="L620" s="33"/>
      <c r="M620" s="262">
        <v>45428</v>
      </c>
      <c r="N620" s="34">
        <f t="shared" si="20"/>
        <v>195</v>
      </c>
      <c r="O620" s="37"/>
      <c r="P620" s="35">
        <v>195</v>
      </c>
      <c r="Q620" s="40">
        <f t="shared" si="26"/>
        <v>0</v>
      </c>
      <c r="R620" s="41"/>
    </row>
    <row r="621" spans="1:19" ht="15.6" x14ac:dyDescent="0.3">
      <c r="A621" s="5"/>
      <c r="B621" s="105">
        <f t="shared" si="14"/>
        <v>3979.7</v>
      </c>
      <c r="C621" s="35">
        <v>4069</v>
      </c>
      <c r="D621" s="34">
        <f t="shared" si="17"/>
        <v>3979.7</v>
      </c>
      <c r="E621" s="36">
        <v>45430</v>
      </c>
      <c r="F621" s="37">
        <v>3979.8</v>
      </c>
      <c r="G621" s="26">
        <v>45431</v>
      </c>
      <c r="H621" s="76">
        <f t="shared" si="18"/>
        <v>0.1000000000003638</v>
      </c>
      <c r="I621" s="5">
        <f t="shared" si="19"/>
        <v>2</v>
      </c>
      <c r="L621" s="33"/>
      <c r="M621" s="262">
        <v>45429</v>
      </c>
      <c r="N621" s="34">
        <f t="shared" si="20"/>
        <v>195</v>
      </c>
      <c r="O621" s="37"/>
      <c r="P621" s="35">
        <v>190</v>
      </c>
      <c r="Q621" s="40">
        <f t="shared" si="26"/>
        <v>5</v>
      </c>
      <c r="R621" s="41"/>
    </row>
    <row r="622" spans="1:19" ht="15.6" x14ac:dyDescent="0.3">
      <c r="A622" s="5"/>
      <c r="B622" s="105">
        <f t="shared" si="14"/>
        <v>3979.8</v>
      </c>
      <c r="C622" s="35">
        <v>4069</v>
      </c>
      <c r="D622" s="34">
        <f t="shared" si="17"/>
        <v>3979.8</v>
      </c>
      <c r="E622" s="36">
        <v>45431</v>
      </c>
      <c r="F622" s="37">
        <v>3979.8</v>
      </c>
      <c r="G622" s="26">
        <v>45432</v>
      </c>
      <c r="H622" s="76">
        <f t="shared" si="18"/>
        <v>0</v>
      </c>
      <c r="I622" s="5">
        <f t="shared" si="19"/>
        <v>0</v>
      </c>
      <c r="L622" s="33"/>
      <c r="M622" s="262">
        <v>45430</v>
      </c>
      <c r="N622" s="34">
        <f t="shared" si="20"/>
        <v>190</v>
      </c>
      <c r="O622" s="37"/>
      <c r="P622" s="35">
        <v>190</v>
      </c>
      <c r="Q622" s="40">
        <f t="shared" si="26"/>
        <v>0</v>
      </c>
      <c r="R622" s="41"/>
    </row>
    <row r="623" spans="1:19" ht="15.6" x14ac:dyDescent="0.3">
      <c r="A623" s="5"/>
      <c r="B623" s="105">
        <f t="shared" si="14"/>
        <v>3979.8</v>
      </c>
      <c r="C623" s="35">
        <v>4070</v>
      </c>
      <c r="D623" s="34">
        <f t="shared" si="17"/>
        <v>3979.8</v>
      </c>
      <c r="E623" s="36">
        <v>45432</v>
      </c>
      <c r="F623" s="37">
        <v>3980.1</v>
      </c>
      <c r="G623" s="26">
        <v>45433</v>
      </c>
      <c r="H623" s="76">
        <f t="shared" si="18"/>
        <v>0.29999999999972715</v>
      </c>
      <c r="I623" s="5">
        <f t="shared" si="19"/>
        <v>1</v>
      </c>
      <c r="L623" s="33"/>
      <c r="M623" s="262">
        <v>45431</v>
      </c>
      <c r="N623" s="34">
        <f t="shared" si="20"/>
        <v>190</v>
      </c>
      <c r="O623" s="37"/>
      <c r="P623" s="35">
        <v>190</v>
      </c>
      <c r="Q623" s="40">
        <f t="shared" si="26"/>
        <v>0</v>
      </c>
      <c r="R623" s="41"/>
      <c r="S623" s="48" t="s">
        <v>333</v>
      </c>
    </row>
    <row r="624" spans="1:19" ht="15.6" x14ac:dyDescent="0.3">
      <c r="A624" s="5"/>
      <c r="B624" s="105">
        <f t="shared" si="14"/>
        <v>3980.1</v>
      </c>
      <c r="C624" s="35">
        <v>4070</v>
      </c>
      <c r="D624" s="34">
        <f t="shared" si="17"/>
        <v>3980.1</v>
      </c>
      <c r="E624" s="36">
        <v>45433</v>
      </c>
      <c r="F624" s="37">
        <v>3991.6</v>
      </c>
      <c r="G624" s="26">
        <v>45434</v>
      </c>
      <c r="H624" s="76">
        <f t="shared" si="18"/>
        <v>11.5</v>
      </c>
      <c r="I624" s="5">
        <f t="shared" si="19"/>
        <v>0</v>
      </c>
      <c r="L624" s="33"/>
      <c r="M624" s="262">
        <v>45432</v>
      </c>
      <c r="N624" s="34">
        <f t="shared" si="20"/>
        <v>190</v>
      </c>
      <c r="O624" s="37">
        <v>90</v>
      </c>
      <c r="P624" s="35">
        <v>280</v>
      </c>
      <c r="Q624" s="40">
        <f t="shared" si="26"/>
        <v>0</v>
      </c>
      <c r="R624" s="41"/>
      <c r="S624" s="48" t="s">
        <v>334</v>
      </c>
    </row>
    <row r="625" spans="1:21" ht="15.6" x14ac:dyDescent="0.3">
      <c r="A625" s="5"/>
      <c r="B625" s="105">
        <f t="shared" si="14"/>
        <v>3991.6</v>
      </c>
      <c r="C625" s="35">
        <v>4075</v>
      </c>
      <c r="D625" s="34">
        <f t="shared" si="17"/>
        <v>3991.6</v>
      </c>
      <c r="E625" s="36">
        <v>45434</v>
      </c>
      <c r="F625" s="37">
        <v>3993.2</v>
      </c>
      <c r="G625" s="26">
        <v>45435</v>
      </c>
      <c r="H625" s="76">
        <f t="shared" si="18"/>
        <v>1.5999999999999091</v>
      </c>
      <c r="I625" s="5">
        <f t="shared" si="19"/>
        <v>5</v>
      </c>
      <c r="L625" s="33"/>
      <c r="M625" s="262">
        <v>45433</v>
      </c>
      <c r="N625" s="34">
        <f t="shared" si="20"/>
        <v>280</v>
      </c>
      <c r="O625" s="37"/>
      <c r="P625" s="35">
        <v>195</v>
      </c>
      <c r="Q625" s="40">
        <f t="shared" si="26"/>
        <v>85</v>
      </c>
      <c r="R625" s="41"/>
    </row>
    <row r="626" spans="1:21" ht="15.6" x14ac:dyDescent="0.3">
      <c r="A626" s="5"/>
      <c r="B626" s="105">
        <f t="shared" si="14"/>
        <v>3993.2</v>
      </c>
      <c r="C626" s="35">
        <v>4078</v>
      </c>
      <c r="D626" s="34">
        <f t="shared" si="17"/>
        <v>3993.2</v>
      </c>
      <c r="E626" s="36">
        <v>45435</v>
      </c>
      <c r="F626" s="37">
        <v>3996.5</v>
      </c>
      <c r="G626" s="26">
        <v>45436</v>
      </c>
      <c r="H626" s="76">
        <f t="shared" si="18"/>
        <v>3.3000000000001819</v>
      </c>
      <c r="I626" s="5">
        <f t="shared" si="19"/>
        <v>3</v>
      </c>
      <c r="L626" s="33"/>
      <c r="M626" s="262">
        <v>45434</v>
      </c>
      <c r="N626" s="34">
        <f t="shared" si="20"/>
        <v>195</v>
      </c>
      <c r="O626" s="37"/>
      <c r="P626" s="35">
        <v>190</v>
      </c>
      <c r="Q626" s="40">
        <f t="shared" si="26"/>
        <v>5</v>
      </c>
      <c r="R626" s="41"/>
    </row>
    <row r="627" spans="1:21" ht="15.6" x14ac:dyDescent="0.3">
      <c r="A627" s="5"/>
      <c r="B627" s="105">
        <f t="shared" ref="B627:B794" si="27">(F626)</f>
        <v>3996.5</v>
      </c>
      <c r="C627" s="35">
        <v>4082</v>
      </c>
      <c r="D627" s="34">
        <f t="shared" si="17"/>
        <v>3996.5</v>
      </c>
      <c r="E627" s="36">
        <v>45436</v>
      </c>
      <c r="F627" s="37">
        <v>4004.1</v>
      </c>
      <c r="G627" s="26">
        <v>45437</v>
      </c>
      <c r="H627" s="76">
        <f t="shared" si="18"/>
        <v>7.5999999999999091</v>
      </c>
      <c r="I627" s="5">
        <f t="shared" si="19"/>
        <v>4</v>
      </c>
      <c r="L627" s="33"/>
      <c r="M627" s="262">
        <v>45435</v>
      </c>
      <c r="N627" s="34">
        <f t="shared" si="20"/>
        <v>190</v>
      </c>
      <c r="O627" s="37"/>
      <c r="P627" s="35">
        <v>165</v>
      </c>
      <c r="Q627" s="40">
        <f t="shared" si="26"/>
        <v>25</v>
      </c>
      <c r="R627" s="41"/>
      <c r="T627" s="48">
        <f>SUM(H614:H623)</f>
        <v>8</v>
      </c>
      <c r="U627" s="48">
        <f>SUM(Q615:Q624)</f>
        <v>40</v>
      </c>
    </row>
    <row r="628" spans="1:21" ht="15.6" x14ac:dyDescent="0.3">
      <c r="A628" s="5"/>
      <c r="B628" s="105">
        <f t="shared" si="27"/>
        <v>4004.1</v>
      </c>
      <c r="C628" s="35">
        <v>4085</v>
      </c>
      <c r="D628" s="34">
        <f t="shared" si="17"/>
        <v>4004.1</v>
      </c>
      <c r="E628" s="36">
        <v>45437</v>
      </c>
      <c r="F628" s="37">
        <v>4004.8</v>
      </c>
      <c r="G628" s="26">
        <v>45438</v>
      </c>
      <c r="H628" s="76">
        <f t="shared" si="18"/>
        <v>0.70000000000027285</v>
      </c>
      <c r="I628" s="5">
        <f t="shared" si="19"/>
        <v>3</v>
      </c>
      <c r="L628" s="33"/>
      <c r="M628" s="262">
        <v>45436</v>
      </c>
      <c r="N628" s="34">
        <f t="shared" si="20"/>
        <v>165</v>
      </c>
      <c r="O628" s="37">
        <v>120</v>
      </c>
      <c r="P628" s="35">
        <v>220</v>
      </c>
      <c r="Q628" s="40">
        <f t="shared" si="26"/>
        <v>65</v>
      </c>
      <c r="R628" s="41"/>
    </row>
    <row r="629" spans="1:21" ht="15.6" x14ac:dyDescent="0.3">
      <c r="A629" s="5"/>
      <c r="B629" s="105">
        <f t="shared" si="27"/>
        <v>4004.8</v>
      </c>
      <c r="C629" s="35">
        <v>4088</v>
      </c>
      <c r="D629" s="34">
        <f t="shared" si="17"/>
        <v>4004.8</v>
      </c>
      <c r="E629" s="36">
        <v>45438</v>
      </c>
      <c r="F629" s="37">
        <v>4005</v>
      </c>
      <c r="G629" s="26">
        <v>45439</v>
      </c>
      <c r="H629" s="76">
        <f t="shared" si="18"/>
        <v>0.1999999999998181</v>
      </c>
      <c r="I629" s="5">
        <f t="shared" si="19"/>
        <v>3</v>
      </c>
      <c r="L629" s="33"/>
      <c r="M629" s="262">
        <v>45437</v>
      </c>
      <c r="N629" s="34">
        <f t="shared" si="20"/>
        <v>220</v>
      </c>
      <c r="O629" s="37"/>
      <c r="P629" s="35">
        <v>210</v>
      </c>
      <c r="Q629" s="40">
        <f t="shared" si="26"/>
        <v>10</v>
      </c>
      <c r="R629" s="41"/>
      <c r="T629" s="48">
        <f>SUM(H614:H623)</f>
        <v>8</v>
      </c>
      <c r="U629" s="48">
        <f>SUM(Q615:Q624)</f>
        <v>40</v>
      </c>
    </row>
    <row r="630" spans="1:21" ht="15.6" x14ac:dyDescent="0.3">
      <c r="A630" s="5"/>
      <c r="B630" s="105">
        <f t="shared" si="27"/>
        <v>4005</v>
      </c>
      <c r="C630" s="35">
        <v>4092</v>
      </c>
      <c r="D630" s="34">
        <f t="shared" si="17"/>
        <v>4005</v>
      </c>
      <c r="E630" s="36">
        <v>45439</v>
      </c>
      <c r="F630" s="37">
        <v>4005.2</v>
      </c>
      <c r="G630" s="26">
        <v>45440</v>
      </c>
      <c r="H630" s="76">
        <f t="shared" si="18"/>
        <v>0.1999999999998181</v>
      </c>
      <c r="I630" s="5">
        <f t="shared" si="19"/>
        <v>4</v>
      </c>
      <c r="L630" s="33"/>
      <c r="M630" s="262">
        <v>45438</v>
      </c>
      <c r="N630" s="34">
        <f t="shared" si="20"/>
        <v>210</v>
      </c>
      <c r="O630" s="37"/>
      <c r="P630" s="35">
        <v>210</v>
      </c>
      <c r="Q630" s="40">
        <f t="shared" si="26"/>
        <v>0</v>
      </c>
      <c r="R630" s="41"/>
    </row>
    <row r="631" spans="1:21" ht="15.6" x14ac:dyDescent="0.3">
      <c r="A631" s="5"/>
      <c r="B631" s="105">
        <f t="shared" si="27"/>
        <v>4005.2</v>
      </c>
      <c r="C631" s="35">
        <v>4093</v>
      </c>
      <c r="D631" s="34">
        <f t="shared" si="17"/>
        <v>4005.2</v>
      </c>
      <c r="E631" s="36">
        <v>45440</v>
      </c>
      <c r="F631" s="37">
        <v>4007.2</v>
      </c>
      <c r="G631" s="26">
        <v>45441</v>
      </c>
      <c r="H631" s="76">
        <f t="shared" si="18"/>
        <v>2</v>
      </c>
      <c r="I631" s="5">
        <f t="shared" si="19"/>
        <v>1</v>
      </c>
      <c r="L631" s="33"/>
      <c r="M631" s="262">
        <v>45439</v>
      </c>
      <c r="N631" s="34">
        <f t="shared" si="20"/>
        <v>210</v>
      </c>
      <c r="O631" s="37"/>
      <c r="P631" s="35">
        <v>210</v>
      </c>
      <c r="Q631" s="40">
        <f t="shared" si="26"/>
        <v>0</v>
      </c>
      <c r="R631" s="41"/>
      <c r="T631" s="48">
        <f>SUM(H604:H623)</f>
        <v>23.5</v>
      </c>
      <c r="U631" s="48">
        <f>SUM(Q605:Q624)</f>
        <v>140</v>
      </c>
    </row>
    <row r="632" spans="1:21" ht="15.6" x14ac:dyDescent="0.3">
      <c r="A632" s="5"/>
      <c r="B632" s="105">
        <f t="shared" si="27"/>
        <v>4007.2</v>
      </c>
      <c r="C632" s="35">
        <v>4095</v>
      </c>
      <c r="D632" s="34">
        <f t="shared" si="17"/>
        <v>4007.2</v>
      </c>
      <c r="E632" s="36">
        <v>45441</v>
      </c>
      <c r="F632" s="37">
        <v>4008.8</v>
      </c>
      <c r="G632" s="26">
        <v>45442</v>
      </c>
      <c r="H632" s="76">
        <f t="shared" si="18"/>
        <v>1.6000000000003638</v>
      </c>
      <c r="I632" s="5">
        <f t="shared" si="19"/>
        <v>2</v>
      </c>
      <c r="L632" s="33"/>
      <c r="M632" s="262">
        <v>45440</v>
      </c>
      <c r="N632" s="34">
        <f t="shared" si="20"/>
        <v>210</v>
      </c>
      <c r="O632" s="37"/>
      <c r="P632" s="35">
        <v>195</v>
      </c>
      <c r="Q632" s="40">
        <f t="shared" si="26"/>
        <v>15</v>
      </c>
      <c r="R632" s="41"/>
    </row>
    <row r="633" spans="1:21" ht="15.6" x14ac:dyDescent="0.3">
      <c r="A633" s="5"/>
      <c r="B633" s="105">
        <f t="shared" si="27"/>
        <v>4008.8</v>
      </c>
      <c r="C633" s="35">
        <v>4096</v>
      </c>
      <c r="D633" s="34">
        <f t="shared" si="17"/>
        <v>4008.8</v>
      </c>
      <c r="E633" s="36">
        <v>45442</v>
      </c>
      <c r="F633" s="37">
        <v>4017.5</v>
      </c>
      <c r="G633" s="26">
        <v>45443</v>
      </c>
      <c r="H633" s="76">
        <f t="shared" si="18"/>
        <v>8.6999999999998181</v>
      </c>
      <c r="I633" s="5">
        <f t="shared" si="19"/>
        <v>1</v>
      </c>
      <c r="L633" s="33"/>
      <c r="M633" s="262">
        <v>45441</v>
      </c>
      <c r="N633" s="34">
        <f t="shared" si="20"/>
        <v>195</v>
      </c>
      <c r="O633" s="37"/>
      <c r="P633" s="35">
        <v>185</v>
      </c>
      <c r="Q633" s="40">
        <f t="shared" si="26"/>
        <v>10</v>
      </c>
      <c r="R633" s="41"/>
      <c r="T633" s="48">
        <f>SUM(H624:H625)</f>
        <v>13.099999999999909</v>
      </c>
    </row>
    <row r="634" spans="1:21" ht="15.6" x14ac:dyDescent="0.3">
      <c r="A634" s="5"/>
      <c r="B634" s="105">
        <f t="shared" si="27"/>
        <v>4017.5</v>
      </c>
      <c r="C634" s="35">
        <v>4098</v>
      </c>
      <c r="D634" s="34">
        <f t="shared" si="17"/>
        <v>4017.5</v>
      </c>
      <c r="E634" s="36">
        <v>45443</v>
      </c>
      <c r="F634" s="37">
        <v>4027.1</v>
      </c>
      <c r="G634" s="26">
        <v>45444</v>
      </c>
      <c r="H634" s="76">
        <f t="shared" si="18"/>
        <v>9.5999999999999091</v>
      </c>
      <c r="I634" s="5">
        <f t="shared" si="19"/>
        <v>2</v>
      </c>
      <c r="L634" s="33"/>
      <c r="M634" s="262">
        <v>45442</v>
      </c>
      <c r="N634" s="34">
        <f t="shared" si="20"/>
        <v>185</v>
      </c>
      <c r="O634" s="37"/>
      <c r="P634" s="35">
        <v>140</v>
      </c>
      <c r="Q634" s="40">
        <f t="shared" si="26"/>
        <v>45</v>
      </c>
      <c r="R634" s="41"/>
      <c r="T634" s="48">
        <f>SUM(H604:H623)</f>
        <v>23.5</v>
      </c>
      <c r="U634" s="48">
        <f>SUM(Q605:Q624)</f>
        <v>140</v>
      </c>
    </row>
    <row r="635" spans="1:21" ht="15.6" x14ac:dyDescent="0.3">
      <c r="A635" s="5"/>
      <c r="B635" s="105">
        <f t="shared" si="27"/>
        <v>4027.1</v>
      </c>
      <c r="C635" s="35">
        <v>4101</v>
      </c>
      <c r="D635" s="34">
        <f t="shared" si="17"/>
        <v>4027.1</v>
      </c>
      <c r="E635" s="36">
        <v>45444</v>
      </c>
      <c r="F635" s="37">
        <v>4033.9</v>
      </c>
      <c r="G635" s="26">
        <v>45445</v>
      </c>
      <c r="H635" s="76">
        <f t="shared" si="18"/>
        <v>6.8000000000001819</v>
      </c>
      <c r="I635" s="5">
        <f t="shared" si="19"/>
        <v>3</v>
      </c>
      <c r="L635" s="33"/>
      <c r="M635" s="262">
        <v>45443</v>
      </c>
      <c r="N635" s="34">
        <f t="shared" si="20"/>
        <v>140</v>
      </c>
      <c r="O635" s="37">
        <v>300</v>
      </c>
      <c r="P635" s="35">
        <v>300</v>
      </c>
      <c r="Q635" s="40">
        <f t="shared" si="26"/>
        <v>140</v>
      </c>
      <c r="R635" s="41"/>
    </row>
    <row r="636" spans="1:21" ht="15.6" x14ac:dyDescent="0.3">
      <c r="A636" s="5"/>
      <c r="B636" s="105">
        <f t="shared" si="27"/>
        <v>4033.9</v>
      </c>
      <c r="C636" s="35">
        <v>4106</v>
      </c>
      <c r="D636" s="34">
        <f t="shared" si="17"/>
        <v>4033.9</v>
      </c>
      <c r="E636" s="36">
        <v>45445</v>
      </c>
      <c r="F636" s="37">
        <v>4039.5</v>
      </c>
      <c r="G636" s="26">
        <v>45446</v>
      </c>
      <c r="H636" s="76">
        <f t="shared" si="18"/>
        <v>5.5999999999999091</v>
      </c>
      <c r="I636" s="5">
        <f t="shared" si="19"/>
        <v>5</v>
      </c>
      <c r="L636" s="33"/>
      <c r="M636" s="262">
        <v>45444</v>
      </c>
      <c r="N636" s="34">
        <f t="shared" si="20"/>
        <v>300</v>
      </c>
      <c r="O636" s="37"/>
      <c r="P636" s="35">
        <v>255</v>
      </c>
      <c r="Q636" s="40">
        <f t="shared" si="26"/>
        <v>45</v>
      </c>
      <c r="R636" s="41"/>
      <c r="S636" s="48">
        <f>SUM(H633:H634)</f>
        <v>18.299999999999727</v>
      </c>
      <c r="T636" s="48">
        <f>SUM(H604:H633)</f>
        <v>60.900000000000091</v>
      </c>
      <c r="U636" s="48">
        <f>SUM(Q605:Q634)</f>
        <v>400</v>
      </c>
    </row>
    <row r="637" spans="1:21" ht="15.6" x14ac:dyDescent="0.3">
      <c r="A637" s="5"/>
      <c r="B637" s="105">
        <f t="shared" si="27"/>
        <v>4039.5</v>
      </c>
      <c r="C637" s="35">
        <v>4107</v>
      </c>
      <c r="D637" s="34">
        <f t="shared" si="17"/>
        <v>4039.5</v>
      </c>
      <c r="E637" s="36">
        <v>45446</v>
      </c>
      <c r="F637" s="37">
        <v>4062</v>
      </c>
      <c r="G637" s="26">
        <v>45447</v>
      </c>
      <c r="H637" s="76">
        <f t="shared" si="18"/>
        <v>22.5</v>
      </c>
      <c r="I637" s="5">
        <f t="shared" si="19"/>
        <v>1</v>
      </c>
      <c r="L637" s="33"/>
      <c r="M637" s="262">
        <v>45445</v>
      </c>
      <c r="N637" s="34">
        <f t="shared" si="20"/>
        <v>255</v>
      </c>
      <c r="O637" s="37"/>
      <c r="P637" s="35">
        <v>230</v>
      </c>
      <c r="Q637" s="40">
        <f t="shared" si="26"/>
        <v>25</v>
      </c>
      <c r="R637" s="41"/>
    </row>
    <row r="638" spans="1:21" ht="15.6" x14ac:dyDescent="0.3">
      <c r="A638" s="5"/>
      <c r="B638" s="105">
        <f t="shared" si="27"/>
        <v>4062</v>
      </c>
      <c r="C638" s="35">
        <v>4111</v>
      </c>
      <c r="D638" s="34">
        <f t="shared" si="17"/>
        <v>4062</v>
      </c>
      <c r="E638" s="36">
        <v>45447</v>
      </c>
      <c r="F638" s="37">
        <v>4067.2</v>
      </c>
      <c r="G638" s="26">
        <v>45448</v>
      </c>
      <c r="H638" s="76">
        <f t="shared" si="18"/>
        <v>5.1999999999998181</v>
      </c>
      <c r="I638" s="5">
        <f t="shared" si="19"/>
        <v>4</v>
      </c>
      <c r="L638" s="33"/>
      <c r="M638" s="262">
        <v>45446</v>
      </c>
      <c r="N638" s="34">
        <f t="shared" si="20"/>
        <v>230</v>
      </c>
      <c r="O638" s="37">
        <v>90</v>
      </c>
      <c r="P638" s="35">
        <v>180</v>
      </c>
      <c r="Q638" s="40">
        <f t="shared" si="26"/>
        <v>140</v>
      </c>
      <c r="R638" s="41"/>
      <c r="S638" s="48" t="s">
        <v>335</v>
      </c>
    </row>
    <row r="639" spans="1:21" ht="15.6" x14ac:dyDescent="0.3">
      <c r="A639" s="5"/>
      <c r="B639" s="105">
        <f t="shared" si="27"/>
        <v>4067.2</v>
      </c>
      <c r="C639" s="35">
        <v>4114</v>
      </c>
      <c r="D639" s="34">
        <f t="shared" si="17"/>
        <v>4067.2</v>
      </c>
      <c r="E639" s="36">
        <v>45448</v>
      </c>
      <c r="F639" s="37">
        <v>4069.9</v>
      </c>
      <c r="G639" s="26">
        <v>45449</v>
      </c>
      <c r="H639" s="76">
        <f t="shared" si="18"/>
        <v>2.7000000000002728</v>
      </c>
      <c r="I639" s="5">
        <f t="shared" si="19"/>
        <v>3</v>
      </c>
      <c r="L639" s="33"/>
      <c r="M639" s="262">
        <v>45447</v>
      </c>
      <c r="N639" s="34">
        <f t="shared" si="20"/>
        <v>180</v>
      </c>
      <c r="O639" s="37"/>
      <c r="P639" s="35">
        <v>155</v>
      </c>
      <c r="Q639" s="40">
        <f t="shared" si="26"/>
        <v>25</v>
      </c>
      <c r="R639" s="41"/>
      <c r="T639" s="48">
        <f>SUM(H604:H634)</f>
        <v>70.5</v>
      </c>
      <c r="U639" s="48">
        <f>SUM(Q605:Q635)</f>
        <v>540</v>
      </c>
    </row>
    <row r="640" spans="1:21" ht="15.6" x14ac:dyDescent="0.3">
      <c r="A640" s="5"/>
      <c r="B640" s="105">
        <f t="shared" si="27"/>
        <v>4069.9</v>
      </c>
      <c r="C640" s="35">
        <v>4114</v>
      </c>
      <c r="D640" s="34">
        <f t="shared" si="17"/>
        <v>4069.9</v>
      </c>
      <c r="E640" s="36">
        <v>45449</v>
      </c>
      <c r="F640" s="37">
        <v>4069.9</v>
      </c>
      <c r="G640" s="26">
        <v>45450</v>
      </c>
      <c r="H640" s="76">
        <f t="shared" si="18"/>
        <v>0</v>
      </c>
      <c r="I640" s="5">
        <f t="shared" si="19"/>
        <v>0</v>
      </c>
      <c r="L640" s="33"/>
      <c r="M640" s="262">
        <v>45448</v>
      </c>
      <c r="N640" s="34">
        <f t="shared" si="20"/>
        <v>155</v>
      </c>
      <c r="O640" s="37"/>
      <c r="P640" s="35">
        <v>140</v>
      </c>
      <c r="Q640" s="40">
        <f t="shared" si="26"/>
        <v>15</v>
      </c>
      <c r="R640" s="41"/>
    </row>
    <row r="641" spans="1:19" ht="15.6" x14ac:dyDescent="0.3">
      <c r="A641" s="5"/>
      <c r="B641" s="105">
        <f t="shared" si="27"/>
        <v>4069.9</v>
      </c>
      <c r="C641" s="35">
        <v>4115</v>
      </c>
      <c r="D641" s="34">
        <f t="shared" si="17"/>
        <v>4069.9</v>
      </c>
      <c r="E641" s="36">
        <v>45450</v>
      </c>
      <c r="F641" s="37">
        <v>4071.9</v>
      </c>
      <c r="G641" s="26">
        <v>45451</v>
      </c>
      <c r="H641" s="76">
        <f t="shared" si="18"/>
        <v>2</v>
      </c>
      <c r="I641" s="5">
        <f t="shared" si="19"/>
        <v>1</v>
      </c>
      <c r="L641" s="33"/>
      <c r="M641" s="262">
        <v>45449</v>
      </c>
      <c r="N641" s="34">
        <f t="shared" si="20"/>
        <v>140</v>
      </c>
      <c r="O641" s="37"/>
      <c r="P641" s="35">
        <v>140</v>
      </c>
      <c r="Q641" s="40">
        <f t="shared" si="26"/>
        <v>0</v>
      </c>
      <c r="R641" s="41"/>
    </row>
    <row r="642" spans="1:19" ht="15.6" x14ac:dyDescent="0.3">
      <c r="A642" s="5"/>
      <c r="B642" s="105">
        <f t="shared" si="27"/>
        <v>4071.9</v>
      </c>
      <c r="C642" s="35">
        <v>4115</v>
      </c>
      <c r="D642" s="34">
        <f t="shared" si="17"/>
        <v>4071.9</v>
      </c>
      <c r="E642" s="36">
        <v>45451</v>
      </c>
      <c r="F642" s="37">
        <v>4071.9</v>
      </c>
      <c r="G642" s="26">
        <v>45452</v>
      </c>
      <c r="H642" s="76">
        <f t="shared" si="18"/>
        <v>0</v>
      </c>
      <c r="I642" s="5">
        <f t="shared" si="19"/>
        <v>0</v>
      </c>
      <c r="L642" s="33"/>
      <c r="M642" s="262">
        <v>45450</v>
      </c>
      <c r="N642" s="34">
        <f t="shared" si="20"/>
        <v>140</v>
      </c>
      <c r="O642" s="37"/>
      <c r="P642" s="35">
        <v>120</v>
      </c>
      <c r="Q642" s="40">
        <f t="shared" si="26"/>
        <v>20</v>
      </c>
      <c r="R642" s="41"/>
    </row>
    <row r="643" spans="1:19" ht="15.6" x14ac:dyDescent="0.3">
      <c r="A643" s="5"/>
      <c r="B643" s="105">
        <f t="shared" si="27"/>
        <v>4071.9</v>
      </c>
      <c r="C643" s="35">
        <v>4115</v>
      </c>
      <c r="D643" s="34">
        <f t="shared" si="17"/>
        <v>4071.9</v>
      </c>
      <c r="E643" s="36">
        <v>45452</v>
      </c>
      <c r="F643" s="37">
        <v>4071.9</v>
      </c>
      <c r="G643" s="26">
        <v>45453</v>
      </c>
      <c r="H643" s="76">
        <f t="shared" si="18"/>
        <v>0</v>
      </c>
      <c r="I643" s="5">
        <f t="shared" si="19"/>
        <v>0</v>
      </c>
      <c r="L643" s="33"/>
      <c r="M643" s="262">
        <v>45451</v>
      </c>
      <c r="N643" s="34">
        <f t="shared" si="20"/>
        <v>120</v>
      </c>
      <c r="O643" s="37">
        <v>120</v>
      </c>
      <c r="P643" s="35">
        <v>240</v>
      </c>
      <c r="Q643" s="40">
        <f t="shared" si="26"/>
        <v>0</v>
      </c>
      <c r="R643" s="41"/>
      <c r="S643" s="48" t="s">
        <v>336</v>
      </c>
    </row>
    <row r="644" spans="1:19" ht="15.6" x14ac:dyDescent="0.3">
      <c r="A644" s="5"/>
      <c r="B644" s="105">
        <f t="shared" si="27"/>
        <v>4071.9</v>
      </c>
      <c r="C644" s="35">
        <v>4118</v>
      </c>
      <c r="D644" s="34">
        <f t="shared" si="17"/>
        <v>4071.9</v>
      </c>
      <c r="E644" s="36">
        <v>45453</v>
      </c>
      <c r="F644" s="37">
        <v>4072.2</v>
      </c>
      <c r="G644" s="26">
        <v>45454</v>
      </c>
      <c r="H644" s="76">
        <f t="shared" si="18"/>
        <v>0.29999999999972715</v>
      </c>
      <c r="I644" s="5">
        <f t="shared" si="19"/>
        <v>3</v>
      </c>
      <c r="L644" s="33"/>
      <c r="M644" s="262">
        <v>45452</v>
      </c>
      <c r="N644" s="34">
        <f t="shared" si="20"/>
        <v>240</v>
      </c>
      <c r="O644" s="37"/>
      <c r="P644" s="35">
        <v>240</v>
      </c>
      <c r="Q644" s="40">
        <f t="shared" si="26"/>
        <v>0</v>
      </c>
      <c r="R644" s="41"/>
    </row>
    <row r="645" spans="1:19" ht="15.6" x14ac:dyDescent="0.3">
      <c r="A645" s="5"/>
      <c r="B645" s="105">
        <f t="shared" si="27"/>
        <v>4072.2</v>
      </c>
      <c r="C645" s="35">
        <v>4119</v>
      </c>
      <c r="D645" s="34">
        <f t="shared" si="17"/>
        <v>4072.2</v>
      </c>
      <c r="E645" s="36">
        <v>45454</v>
      </c>
      <c r="F645" s="37">
        <v>4075.3</v>
      </c>
      <c r="G645" s="26">
        <v>45455</v>
      </c>
      <c r="H645" s="76">
        <f t="shared" si="18"/>
        <v>3.1000000000003638</v>
      </c>
      <c r="I645" s="5">
        <f t="shared" si="19"/>
        <v>1</v>
      </c>
      <c r="L645" s="33"/>
      <c r="M645" s="262">
        <v>45453</v>
      </c>
      <c r="N645" s="34">
        <f t="shared" si="20"/>
        <v>240</v>
      </c>
      <c r="O645" s="37"/>
      <c r="P645" s="35">
        <v>230</v>
      </c>
      <c r="Q645" s="40">
        <f t="shared" si="26"/>
        <v>10</v>
      </c>
      <c r="R645" s="41"/>
    </row>
    <row r="646" spans="1:19" ht="15.6" x14ac:dyDescent="0.3">
      <c r="A646" s="5"/>
      <c r="B646" s="105">
        <f t="shared" si="27"/>
        <v>4075.3</v>
      </c>
      <c r="C646" s="35">
        <v>4119</v>
      </c>
      <c r="D646" s="34">
        <f t="shared" si="17"/>
        <v>4075.3</v>
      </c>
      <c r="E646" s="36">
        <v>45455</v>
      </c>
      <c r="F646" s="37">
        <v>4075.3</v>
      </c>
      <c r="G646" s="26">
        <v>45456</v>
      </c>
      <c r="H646" s="76">
        <f t="shared" si="18"/>
        <v>0</v>
      </c>
      <c r="I646" s="5">
        <f t="shared" si="19"/>
        <v>0</v>
      </c>
      <c r="L646" s="33"/>
      <c r="M646" s="262">
        <v>45454</v>
      </c>
      <c r="N646" s="34">
        <f t="shared" si="20"/>
        <v>230</v>
      </c>
      <c r="O646" s="37">
        <v>90</v>
      </c>
      <c r="P646" s="35">
        <v>280</v>
      </c>
      <c r="Q646" s="40">
        <f t="shared" si="26"/>
        <v>40</v>
      </c>
      <c r="R646" s="41"/>
    </row>
    <row r="647" spans="1:19" ht="15.6" x14ac:dyDescent="0.3">
      <c r="A647" s="5"/>
      <c r="B647" s="105">
        <f t="shared" si="27"/>
        <v>4075.3</v>
      </c>
      <c r="C647" s="35">
        <v>4123</v>
      </c>
      <c r="D647" s="34">
        <f t="shared" si="17"/>
        <v>4075.3</v>
      </c>
      <c r="E647" s="36">
        <v>45456</v>
      </c>
      <c r="F647" s="37">
        <v>4078.7</v>
      </c>
      <c r="G647" s="26">
        <v>45457</v>
      </c>
      <c r="H647" s="76">
        <f t="shared" si="18"/>
        <v>3.3999999999996362</v>
      </c>
      <c r="I647" s="5">
        <f t="shared" si="19"/>
        <v>4</v>
      </c>
      <c r="L647" s="33"/>
      <c r="M647" s="262">
        <v>45455</v>
      </c>
      <c r="N647" s="34">
        <f t="shared" si="20"/>
        <v>280</v>
      </c>
      <c r="O647" s="37"/>
      <c r="P647" s="35">
        <v>280</v>
      </c>
      <c r="Q647" s="40">
        <f t="shared" si="26"/>
        <v>0</v>
      </c>
      <c r="R647" s="41"/>
    </row>
    <row r="648" spans="1:19" ht="15.6" x14ac:dyDescent="0.3">
      <c r="A648" s="5"/>
      <c r="B648" s="105">
        <f t="shared" si="27"/>
        <v>4078.7</v>
      </c>
      <c r="C648" s="35">
        <v>4125</v>
      </c>
      <c r="D648" s="34">
        <f t="shared" si="17"/>
        <v>4078.7</v>
      </c>
      <c r="E648" s="36">
        <v>45457</v>
      </c>
      <c r="F648" s="37">
        <v>4084.7</v>
      </c>
      <c r="G648" s="26">
        <v>45458</v>
      </c>
      <c r="H648" s="76">
        <f t="shared" si="18"/>
        <v>6</v>
      </c>
      <c r="I648" s="5">
        <f t="shared" si="19"/>
        <v>2</v>
      </c>
      <c r="L648" s="33"/>
      <c r="M648" s="262">
        <v>45456</v>
      </c>
      <c r="N648" s="34">
        <f t="shared" si="20"/>
        <v>280</v>
      </c>
      <c r="O648" s="37"/>
      <c r="P648" s="35">
        <v>250</v>
      </c>
      <c r="Q648" s="40">
        <f t="shared" si="26"/>
        <v>30</v>
      </c>
      <c r="R648" s="41"/>
    </row>
    <row r="649" spans="1:19" ht="15.6" x14ac:dyDescent="0.3">
      <c r="A649" s="5"/>
      <c r="B649" s="105">
        <f t="shared" si="27"/>
        <v>4084.7</v>
      </c>
      <c r="C649" s="35">
        <v>4128</v>
      </c>
      <c r="D649" s="34">
        <f t="shared" si="17"/>
        <v>4084.7</v>
      </c>
      <c r="E649" s="36">
        <v>45458</v>
      </c>
      <c r="F649" s="37">
        <v>4085</v>
      </c>
      <c r="G649" s="26">
        <v>45459</v>
      </c>
      <c r="H649" s="76">
        <f t="shared" si="18"/>
        <v>0.3000000000001819</v>
      </c>
      <c r="I649" s="5">
        <f t="shared" si="19"/>
        <v>3</v>
      </c>
      <c r="L649" s="33"/>
      <c r="M649" s="262">
        <v>45457</v>
      </c>
      <c r="N649" s="34">
        <f t="shared" si="20"/>
        <v>250</v>
      </c>
      <c r="O649" s="37"/>
      <c r="P649" s="35">
        <v>220</v>
      </c>
      <c r="Q649" s="40">
        <f t="shared" si="26"/>
        <v>30</v>
      </c>
      <c r="R649" s="41"/>
    </row>
    <row r="650" spans="1:19" ht="15.6" x14ac:dyDescent="0.3">
      <c r="A650" s="5"/>
      <c r="B650" s="105">
        <f t="shared" si="27"/>
        <v>4085</v>
      </c>
      <c r="C650" s="35">
        <v>4128</v>
      </c>
      <c r="D650" s="34">
        <f t="shared" si="17"/>
        <v>4085</v>
      </c>
      <c r="E650" s="36">
        <v>45459</v>
      </c>
      <c r="F650" s="37">
        <v>4085</v>
      </c>
      <c r="G650" s="26">
        <v>45460</v>
      </c>
      <c r="H650" s="76">
        <f t="shared" si="18"/>
        <v>0</v>
      </c>
      <c r="I650" s="5">
        <f t="shared" si="19"/>
        <v>0</v>
      </c>
      <c r="L650" s="33"/>
      <c r="M650" s="262">
        <v>45458</v>
      </c>
      <c r="N650" s="34">
        <f t="shared" si="20"/>
        <v>220</v>
      </c>
      <c r="O650" s="37"/>
      <c r="P650" s="35">
        <v>220</v>
      </c>
      <c r="Q650" s="40">
        <f t="shared" si="26"/>
        <v>0</v>
      </c>
      <c r="R650" s="41"/>
    </row>
    <row r="651" spans="1:19" ht="15.6" x14ac:dyDescent="0.3">
      <c r="A651" s="5"/>
      <c r="B651" s="105">
        <f t="shared" si="27"/>
        <v>4085</v>
      </c>
      <c r="C651" s="35">
        <v>4133</v>
      </c>
      <c r="D651" s="34">
        <f t="shared" si="17"/>
        <v>4085</v>
      </c>
      <c r="E651" s="36">
        <v>45460</v>
      </c>
      <c r="F651" s="37">
        <v>4095.2</v>
      </c>
      <c r="G651" s="26">
        <v>45461</v>
      </c>
      <c r="H651" s="76">
        <f t="shared" si="18"/>
        <v>10.199999999999818</v>
      </c>
      <c r="I651" s="5">
        <f t="shared" si="19"/>
        <v>5</v>
      </c>
      <c r="L651" s="33"/>
      <c r="M651" s="262">
        <v>45459</v>
      </c>
      <c r="N651" s="34">
        <f t="shared" si="20"/>
        <v>220</v>
      </c>
      <c r="O651" s="37"/>
      <c r="P651" s="35">
        <v>220</v>
      </c>
      <c r="Q651" s="40">
        <f t="shared" si="26"/>
        <v>0</v>
      </c>
      <c r="R651" s="41"/>
    </row>
    <row r="652" spans="1:19" ht="15.6" x14ac:dyDescent="0.3">
      <c r="A652" s="5"/>
      <c r="B652" s="105">
        <f t="shared" si="27"/>
        <v>4095.2</v>
      </c>
      <c r="C652" s="35">
        <v>4136</v>
      </c>
      <c r="D652" s="34">
        <f t="shared" si="17"/>
        <v>4095.2</v>
      </c>
      <c r="E652" s="36">
        <v>45461</v>
      </c>
      <c r="F652" s="37">
        <v>4100.6000000000004</v>
      </c>
      <c r="G652" s="26">
        <v>45462</v>
      </c>
      <c r="H652" s="76">
        <f t="shared" si="18"/>
        <v>5.4000000000005457</v>
      </c>
      <c r="I652" s="5">
        <f t="shared" si="19"/>
        <v>3</v>
      </c>
      <c r="L652" s="33"/>
      <c r="M652" s="262">
        <v>45460</v>
      </c>
      <c r="N652" s="34">
        <f t="shared" si="20"/>
        <v>220</v>
      </c>
      <c r="O652" s="37"/>
      <c r="P652" s="35">
        <v>160</v>
      </c>
      <c r="Q652" s="40">
        <f t="shared" si="26"/>
        <v>60</v>
      </c>
      <c r="R652" s="41"/>
    </row>
    <row r="653" spans="1:19" ht="15.6" x14ac:dyDescent="0.3">
      <c r="A653" s="5"/>
      <c r="B653" s="105">
        <f t="shared" si="27"/>
        <v>4100.6000000000004</v>
      </c>
      <c r="C653" s="35">
        <v>4138</v>
      </c>
      <c r="D653" s="34">
        <f t="shared" si="17"/>
        <v>4100.6000000000004</v>
      </c>
      <c r="E653" s="36">
        <v>45462</v>
      </c>
      <c r="F653" s="37">
        <v>4103.3</v>
      </c>
      <c r="G653" s="26">
        <v>45463</v>
      </c>
      <c r="H653" s="76">
        <f t="shared" si="18"/>
        <v>2.6999999999998181</v>
      </c>
      <c r="I653" s="5">
        <f t="shared" si="19"/>
        <v>2</v>
      </c>
      <c r="L653" s="33"/>
      <c r="M653" s="262">
        <v>45461</v>
      </c>
      <c r="N653" s="34">
        <f t="shared" si="20"/>
        <v>160</v>
      </c>
      <c r="O653" s="37">
        <v>150</v>
      </c>
      <c r="P653" s="35">
        <v>270</v>
      </c>
      <c r="Q653" s="40">
        <f t="shared" si="26"/>
        <v>40</v>
      </c>
      <c r="R653" s="41"/>
      <c r="S653" s="48" t="s">
        <v>337</v>
      </c>
    </row>
    <row r="654" spans="1:19" ht="15.6" x14ac:dyDescent="0.3">
      <c r="A654" s="5"/>
      <c r="B654" s="105">
        <f t="shared" si="27"/>
        <v>4103.3</v>
      </c>
      <c r="C654" s="35">
        <v>4140</v>
      </c>
      <c r="D654" s="34">
        <f t="shared" si="17"/>
        <v>4103.3</v>
      </c>
      <c r="E654" s="36">
        <v>45463</v>
      </c>
      <c r="F654" s="37">
        <v>4104.7</v>
      </c>
      <c r="G654" s="26">
        <v>45464</v>
      </c>
      <c r="H654" s="76">
        <f t="shared" si="18"/>
        <v>1.3999999999996362</v>
      </c>
      <c r="I654" s="5">
        <f t="shared" si="19"/>
        <v>2</v>
      </c>
      <c r="L654" s="33"/>
      <c r="M654" s="262">
        <v>45462</v>
      </c>
      <c r="N654" s="34">
        <f t="shared" si="20"/>
        <v>270</v>
      </c>
      <c r="O654" s="37"/>
      <c r="P654" s="35">
        <v>255</v>
      </c>
      <c r="Q654" s="40">
        <f t="shared" si="26"/>
        <v>15</v>
      </c>
      <c r="R654" s="41"/>
    </row>
    <row r="655" spans="1:19" ht="15.6" x14ac:dyDescent="0.3">
      <c r="A655" s="5"/>
      <c r="B655" s="105">
        <f t="shared" si="27"/>
        <v>4104.7</v>
      </c>
      <c r="C655" s="35">
        <v>4141</v>
      </c>
      <c r="D655" s="34">
        <f t="shared" si="17"/>
        <v>4104.7</v>
      </c>
      <c r="E655" s="36">
        <v>45464</v>
      </c>
      <c r="F655" s="37">
        <v>4105.1000000000004</v>
      </c>
      <c r="G655" s="26">
        <v>45465</v>
      </c>
      <c r="H655" s="76">
        <f t="shared" si="18"/>
        <v>0.4000000000005457</v>
      </c>
      <c r="I655" s="5">
        <f t="shared" si="19"/>
        <v>1</v>
      </c>
      <c r="L655" s="33"/>
      <c r="M655" s="262">
        <v>45463</v>
      </c>
      <c r="N655" s="34">
        <f t="shared" si="20"/>
        <v>255</v>
      </c>
      <c r="O655" s="37"/>
      <c r="P655" s="35">
        <v>245</v>
      </c>
      <c r="Q655" s="40">
        <f t="shared" si="26"/>
        <v>10</v>
      </c>
      <c r="R655" s="41"/>
    </row>
    <row r="656" spans="1:19" ht="15.6" x14ac:dyDescent="0.3">
      <c r="A656" s="5"/>
      <c r="B656" s="105">
        <f t="shared" si="27"/>
        <v>4105.1000000000004</v>
      </c>
      <c r="C656" s="35">
        <v>4141</v>
      </c>
      <c r="D656" s="34">
        <f t="shared" si="17"/>
        <v>4105.1000000000004</v>
      </c>
      <c r="E656" s="36">
        <v>45465</v>
      </c>
      <c r="F656" s="37">
        <v>4105.1000000000004</v>
      </c>
      <c r="G656" s="26">
        <v>45466</v>
      </c>
      <c r="H656" s="76">
        <f t="shared" si="18"/>
        <v>0</v>
      </c>
      <c r="I656" s="5">
        <f t="shared" si="19"/>
        <v>0</v>
      </c>
      <c r="L656" s="33"/>
      <c r="M656" s="262">
        <v>45464</v>
      </c>
      <c r="N656" s="34">
        <f t="shared" si="20"/>
        <v>245</v>
      </c>
      <c r="O656" s="37"/>
      <c r="P656" s="35">
        <v>245</v>
      </c>
      <c r="Q656" s="40">
        <f t="shared" si="26"/>
        <v>0</v>
      </c>
      <c r="R656" s="41"/>
    </row>
    <row r="657" spans="1:20" ht="15.6" x14ac:dyDescent="0.3">
      <c r="A657" s="5"/>
      <c r="B657" s="105">
        <f t="shared" si="27"/>
        <v>4105.1000000000004</v>
      </c>
      <c r="C657" s="35">
        <v>4143</v>
      </c>
      <c r="D657" s="34">
        <f t="shared" si="17"/>
        <v>4105.1000000000004</v>
      </c>
      <c r="E657" s="36">
        <v>45466</v>
      </c>
      <c r="F657" s="37">
        <v>4105.7</v>
      </c>
      <c r="G657" s="26">
        <v>45467</v>
      </c>
      <c r="H657" s="76">
        <f t="shared" si="18"/>
        <v>0.5999999999994543</v>
      </c>
      <c r="I657" s="5">
        <f t="shared" si="19"/>
        <v>2</v>
      </c>
      <c r="L657" s="33"/>
      <c r="M657" s="262">
        <v>45465</v>
      </c>
      <c r="N657" s="34">
        <f t="shared" si="20"/>
        <v>245</v>
      </c>
      <c r="O657" s="37"/>
      <c r="P657" s="35">
        <v>245</v>
      </c>
      <c r="Q657" s="40">
        <f t="shared" si="26"/>
        <v>0</v>
      </c>
      <c r="R657" s="41"/>
    </row>
    <row r="658" spans="1:20" ht="15.6" x14ac:dyDescent="0.3">
      <c r="A658" s="5"/>
      <c r="B658" s="105">
        <f t="shared" si="27"/>
        <v>4105.7</v>
      </c>
      <c r="C658" s="35">
        <v>4160</v>
      </c>
      <c r="D658" s="34">
        <f t="shared" si="17"/>
        <v>4105.7</v>
      </c>
      <c r="E658" s="36">
        <v>45467</v>
      </c>
      <c r="F658" s="37">
        <v>4117.5</v>
      </c>
      <c r="G658" s="26">
        <v>45468</v>
      </c>
      <c r="H658" s="76">
        <f t="shared" si="18"/>
        <v>11.800000000000182</v>
      </c>
      <c r="I658" s="5">
        <f t="shared" si="19"/>
        <v>17</v>
      </c>
      <c r="L658" s="33"/>
      <c r="M658" s="262">
        <v>45466</v>
      </c>
      <c r="N658" s="34">
        <f t="shared" si="20"/>
        <v>245</v>
      </c>
      <c r="O658" s="37"/>
      <c r="P658" s="35">
        <v>240</v>
      </c>
      <c r="Q658" s="40">
        <f t="shared" si="26"/>
        <v>5</v>
      </c>
      <c r="R658" s="41"/>
    </row>
    <row r="659" spans="1:20" ht="15.6" x14ac:dyDescent="0.3">
      <c r="A659" s="5"/>
      <c r="B659" s="105">
        <f t="shared" si="27"/>
        <v>4117.5</v>
      </c>
      <c r="C659" s="35">
        <v>4161</v>
      </c>
      <c r="D659" s="34">
        <f t="shared" si="17"/>
        <v>4117.5</v>
      </c>
      <c r="E659" s="36">
        <v>45468</v>
      </c>
      <c r="F659" s="37">
        <v>4118.6000000000004</v>
      </c>
      <c r="G659" s="26">
        <v>45469</v>
      </c>
      <c r="H659" s="76">
        <f t="shared" si="18"/>
        <v>1.1000000000003638</v>
      </c>
      <c r="I659" s="5">
        <f t="shared" si="19"/>
        <v>1</v>
      </c>
      <c r="L659" s="33"/>
      <c r="M659" s="262">
        <v>45467</v>
      </c>
      <c r="N659" s="34">
        <f t="shared" si="20"/>
        <v>240</v>
      </c>
      <c r="O659" s="37"/>
      <c r="P659" s="35">
        <v>180</v>
      </c>
      <c r="Q659" s="40">
        <f t="shared" si="26"/>
        <v>60</v>
      </c>
      <c r="R659" s="41"/>
    </row>
    <row r="660" spans="1:20" ht="15.6" x14ac:dyDescent="0.3">
      <c r="A660" s="5"/>
      <c r="B660" s="105">
        <f t="shared" si="27"/>
        <v>4118.6000000000004</v>
      </c>
      <c r="C660" s="35">
        <v>4163</v>
      </c>
      <c r="D660" s="34">
        <f t="shared" si="17"/>
        <v>4118.6000000000004</v>
      </c>
      <c r="E660" s="36">
        <v>45469</v>
      </c>
      <c r="F660" s="37">
        <v>4121.8</v>
      </c>
      <c r="G660" s="26">
        <v>45470</v>
      </c>
      <c r="H660" s="76">
        <f t="shared" si="18"/>
        <v>3.1999999999998181</v>
      </c>
      <c r="I660" s="5">
        <f t="shared" si="19"/>
        <v>2</v>
      </c>
      <c r="L660" s="33"/>
      <c r="M660" s="262">
        <v>45468</v>
      </c>
      <c r="N660" s="34">
        <f t="shared" si="20"/>
        <v>180</v>
      </c>
      <c r="O660" s="37"/>
      <c r="P660" s="35">
        <v>170</v>
      </c>
      <c r="Q660" s="40">
        <f t="shared" si="26"/>
        <v>10</v>
      </c>
      <c r="R660" s="41"/>
    </row>
    <row r="661" spans="1:20" ht="15.6" x14ac:dyDescent="0.3">
      <c r="A661" s="5"/>
      <c r="B661" s="105">
        <f t="shared" si="27"/>
        <v>4121.8</v>
      </c>
      <c r="C661" s="35">
        <v>4167</v>
      </c>
      <c r="D661" s="34">
        <f t="shared" si="17"/>
        <v>4121.8</v>
      </c>
      <c r="E661" s="36">
        <v>45470</v>
      </c>
      <c r="F661" s="37">
        <v>4123.5</v>
      </c>
      <c r="G661" s="26">
        <v>45471</v>
      </c>
      <c r="H661" s="76">
        <f t="shared" si="18"/>
        <v>1.6999999999998181</v>
      </c>
      <c r="I661" s="5">
        <f t="shared" si="19"/>
        <v>4</v>
      </c>
      <c r="L661" s="33"/>
      <c r="M661" s="262">
        <v>45469</v>
      </c>
      <c r="N661" s="34">
        <f t="shared" si="20"/>
        <v>170</v>
      </c>
      <c r="O661" s="37"/>
      <c r="P661" s="35">
        <v>155</v>
      </c>
      <c r="Q661" s="40">
        <f t="shared" si="26"/>
        <v>15</v>
      </c>
      <c r="R661" s="41"/>
    </row>
    <row r="662" spans="1:20" ht="15.6" x14ac:dyDescent="0.3">
      <c r="A662" s="5"/>
      <c r="B662" s="105">
        <f t="shared" si="27"/>
        <v>4123.5</v>
      </c>
      <c r="C662" s="35">
        <v>4170</v>
      </c>
      <c r="D662" s="34">
        <f t="shared" si="17"/>
        <v>4123.5</v>
      </c>
      <c r="E662" s="36">
        <v>45471</v>
      </c>
      <c r="F662" s="37">
        <v>4124.8</v>
      </c>
      <c r="G662" s="26">
        <v>45472</v>
      </c>
      <c r="H662" s="76">
        <f t="shared" si="18"/>
        <v>1.3000000000001819</v>
      </c>
      <c r="I662" s="5">
        <f t="shared" si="19"/>
        <v>3</v>
      </c>
      <c r="L662" s="33"/>
      <c r="M662" s="262">
        <v>45470</v>
      </c>
      <c r="N662" s="34">
        <f t="shared" si="20"/>
        <v>155</v>
      </c>
      <c r="O662" s="37">
        <v>120</v>
      </c>
      <c r="P662" s="35">
        <v>255</v>
      </c>
      <c r="Q662" s="40">
        <f t="shared" si="26"/>
        <v>20</v>
      </c>
      <c r="R662" s="41"/>
    </row>
    <row r="663" spans="1:20" ht="15.6" x14ac:dyDescent="0.3">
      <c r="A663" s="5"/>
      <c r="B663" s="105">
        <f t="shared" si="27"/>
        <v>4124.8</v>
      </c>
      <c r="C663" s="35">
        <v>4173</v>
      </c>
      <c r="D663" s="34">
        <f t="shared" si="17"/>
        <v>4124.8</v>
      </c>
      <c r="E663" s="36">
        <v>45472</v>
      </c>
      <c r="F663" s="37">
        <v>4125.8999999999996</v>
      </c>
      <c r="G663" s="26">
        <v>45473</v>
      </c>
      <c r="H663" s="76">
        <f t="shared" si="18"/>
        <v>1.0999999999994543</v>
      </c>
      <c r="I663" s="5">
        <f t="shared" si="19"/>
        <v>3</v>
      </c>
      <c r="L663" s="33"/>
      <c r="M663" s="262">
        <v>45471</v>
      </c>
      <c r="N663" s="34">
        <f t="shared" si="20"/>
        <v>255</v>
      </c>
      <c r="O663" s="37"/>
      <c r="P663" s="35">
        <v>240</v>
      </c>
      <c r="Q663" s="40">
        <f t="shared" si="26"/>
        <v>15</v>
      </c>
      <c r="R663" s="41"/>
    </row>
    <row r="664" spans="1:20" ht="15.6" x14ac:dyDescent="0.3">
      <c r="A664" s="5"/>
      <c r="B664" s="105">
        <f t="shared" si="27"/>
        <v>4125.8999999999996</v>
      </c>
      <c r="C664" s="35">
        <v>4176</v>
      </c>
      <c r="D664" s="34">
        <f t="shared" si="17"/>
        <v>4125.8999999999996</v>
      </c>
      <c r="E664" s="36">
        <v>45473</v>
      </c>
      <c r="F664" s="37">
        <v>4126.3</v>
      </c>
      <c r="G664" s="26">
        <v>45474</v>
      </c>
      <c r="H664" s="76">
        <f t="shared" si="18"/>
        <v>0.4000000000005457</v>
      </c>
      <c r="I664" s="5">
        <f t="shared" si="19"/>
        <v>3</v>
      </c>
      <c r="J664">
        <f>SUM(H574:H664)</f>
        <v>275</v>
      </c>
      <c r="L664" s="33"/>
      <c r="M664" s="262">
        <v>45472</v>
      </c>
      <c r="N664" s="34">
        <f t="shared" si="20"/>
        <v>240</v>
      </c>
      <c r="O664" s="37"/>
      <c r="P664" s="35">
        <v>230</v>
      </c>
      <c r="Q664" s="40">
        <f t="shared" si="26"/>
        <v>10</v>
      </c>
      <c r="R664" s="41"/>
      <c r="T664" t="s">
        <v>1177</v>
      </c>
    </row>
    <row r="665" spans="1:20" ht="15.6" x14ac:dyDescent="0.3">
      <c r="A665" s="5"/>
      <c r="B665" s="105">
        <f t="shared" si="27"/>
        <v>4126.3</v>
      </c>
      <c r="C665" s="35">
        <v>4178</v>
      </c>
      <c r="D665" s="34">
        <f t="shared" si="17"/>
        <v>4126.3</v>
      </c>
      <c r="E665" s="36">
        <v>45474</v>
      </c>
      <c r="F665" s="37">
        <v>4126.3999999999996</v>
      </c>
      <c r="G665" s="26">
        <v>45475</v>
      </c>
      <c r="H665" s="76">
        <f t="shared" si="18"/>
        <v>9.9999999999454303E-2</v>
      </c>
      <c r="I665" s="5">
        <f t="shared" si="19"/>
        <v>2</v>
      </c>
      <c r="L665" s="33"/>
      <c r="M665" s="262">
        <v>45473</v>
      </c>
      <c r="N665" s="34">
        <f t="shared" si="20"/>
        <v>230</v>
      </c>
      <c r="O665" s="37"/>
      <c r="P665" s="35">
        <v>230</v>
      </c>
      <c r="Q665" s="40">
        <f t="shared" si="26"/>
        <v>0</v>
      </c>
      <c r="R665" s="41"/>
      <c r="T665">
        <f>SUM(Q575:Q665)</f>
        <v>1880</v>
      </c>
    </row>
    <row r="666" spans="1:20" ht="15.6" x14ac:dyDescent="0.3">
      <c r="A666" s="5"/>
      <c r="B666" s="105">
        <f t="shared" si="27"/>
        <v>4126.3999999999996</v>
      </c>
      <c r="C666" s="35">
        <v>4181</v>
      </c>
      <c r="D666" s="34">
        <f t="shared" si="17"/>
        <v>4126.3999999999996</v>
      </c>
      <c r="E666" s="36">
        <v>45475</v>
      </c>
      <c r="F666" s="37">
        <v>4127.3999999999996</v>
      </c>
      <c r="G666" s="26">
        <v>45476</v>
      </c>
      <c r="H666" s="76">
        <f t="shared" si="18"/>
        <v>1</v>
      </c>
      <c r="I666" s="5">
        <f t="shared" si="19"/>
        <v>3</v>
      </c>
      <c r="L666" s="33"/>
      <c r="M666" s="262">
        <v>45474</v>
      </c>
      <c r="N666" s="34">
        <f t="shared" si="20"/>
        <v>230</v>
      </c>
      <c r="O666" s="37"/>
      <c r="P666" s="35">
        <v>230</v>
      </c>
      <c r="Q666" s="40">
        <f t="shared" si="26"/>
        <v>0</v>
      </c>
      <c r="R666" s="41"/>
    </row>
    <row r="667" spans="1:20" ht="15.6" x14ac:dyDescent="0.3">
      <c r="A667" s="5"/>
      <c r="B667" s="105">
        <f t="shared" si="27"/>
        <v>4127.3999999999996</v>
      </c>
      <c r="C667" s="35">
        <v>4183</v>
      </c>
      <c r="D667" s="34">
        <f t="shared" si="17"/>
        <v>4127.3999999999996</v>
      </c>
      <c r="E667" s="36">
        <v>45476</v>
      </c>
      <c r="F667" s="37">
        <v>4133.2</v>
      </c>
      <c r="G667" s="26">
        <v>45477</v>
      </c>
      <c r="H667" s="76">
        <f t="shared" si="18"/>
        <v>5.8000000000001819</v>
      </c>
      <c r="I667" s="5">
        <f t="shared" si="19"/>
        <v>2</v>
      </c>
      <c r="L667" s="33"/>
      <c r="M667" s="262">
        <v>45475</v>
      </c>
      <c r="N667" s="34">
        <f t="shared" si="20"/>
        <v>230</v>
      </c>
      <c r="O667" s="37"/>
      <c r="P667" s="35">
        <v>215</v>
      </c>
      <c r="Q667" s="40">
        <f t="shared" si="26"/>
        <v>15</v>
      </c>
      <c r="R667" s="41"/>
    </row>
    <row r="668" spans="1:20" ht="15.6" x14ac:dyDescent="0.3">
      <c r="A668" s="5"/>
      <c r="B668" s="105">
        <f t="shared" si="27"/>
        <v>4133.2</v>
      </c>
      <c r="C668" s="35">
        <v>4192</v>
      </c>
      <c r="D668" s="34">
        <f t="shared" si="17"/>
        <v>4133.2</v>
      </c>
      <c r="E668" s="36">
        <v>45477</v>
      </c>
      <c r="F668" s="37">
        <v>4141.3</v>
      </c>
      <c r="G668" s="26">
        <v>45478</v>
      </c>
      <c r="H668" s="76">
        <f t="shared" si="18"/>
        <v>8.1000000000003638</v>
      </c>
      <c r="I668" s="5">
        <f t="shared" si="19"/>
        <v>9</v>
      </c>
      <c r="L668" s="33"/>
      <c r="M668" s="262">
        <v>45476</v>
      </c>
      <c r="N668" s="34">
        <f t="shared" si="20"/>
        <v>215</v>
      </c>
      <c r="O668" s="37"/>
      <c r="P668" s="35">
        <v>190</v>
      </c>
      <c r="Q668" s="40">
        <f t="shared" si="26"/>
        <v>25</v>
      </c>
      <c r="R668" s="41"/>
    </row>
    <row r="669" spans="1:20" ht="15.6" x14ac:dyDescent="0.3">
      <c r="A669" s="5"/>
      <c r="B669" s="105">
        <f t="shared" si="27"/>
        <v>4141.3</v>
      </c>
      <c r="C669" s="35">
        <v>4194</v>
      </c>
      <c r="D669" s="34">
        <f t="shared" si="17"/>
        <v>4141.3</v>
      </c>
      <c r="E669" s="36">
        <v>45478</v>
      </c>
      <c r="F669" s="37">
        <v>4142.1000000000004</v>
      </c>
      <c r="G669" s="26">
        <v>45479</v>
      </c>
      <c r="H669" s="76">
        <f t="shared" si="18"/>
        <v>0.8000000000001819</v>
      </c>
      <c r="I669" s="5">
        <f t="shared" si="19"/>
        <v>2</v>
      </c>
      <c r="L669" s="33"/>
      <c r="M669" s="262">
        <v>45477</v>
      </c>
      <c r="N669" s="34">
        <f t="shared" si="20"/>
        <v>190</v>
      </c>
      <c r="O669" s="37"/>
      <c r="P669" s="35">
        <v>150</v>
      </c>
      <c r="Q669" s="40">
        <f t="shared" si="26"/>
        <v>40</v>
      </c>
      <c r="R669" s="41"/>
    </row>
    <row r="670" spans="1:20" ht="15.6" x14ac:dyDescent="0.3">
      <c r="A670" s="5"/>
      <c r="B670" s="105">
        <f t="shared" si="27"/>
        <v>4142.1000000000004</v>
      </c>
      <c r="C670" s="35">
        <v>4198</v>
      </c>
      <c r="D670" s="34">
        <f t="shared" si="17"/>
        <v>4142.1000000000004</v>
      </c>
      <c r="E670" s="36">
        <v>45479</v>
      </c>
      <c r="F670" s="37">
        <v>4150.2</v>
      </c>
      <c r="G670" s="26">
        <v>45480</v>
      </c>
      <c r="H670" s="76">
        <f t="shared" si="18"/>
        <v>8.0999999999994543</v>
      </c>
      <c r="I670" s="5">
        <f t="shared" si="19"/>
        <v>4</v>
      </c>
      <c r="L670" s="33"/>
      <c r="M670" s="262">
        <v>45478</v>
      </c>
      <c r="N670" s="34">
        <f t="shared" si="20"/>
        <v>150</v>
      </c>
      <c r="O670" s="37"/>
      <c r="P670" s="35">
        <v>150</v>
      </c>
      <c r="Q670" s="40">
        <f t="shared" si="26"/>
        <v>0</v>
      </c>
      <c r="R670" s="41"/>
    </row>
    <row r="671" spans="1:20" ht="15.6" x14ac:dyDescent="0.3">
      <c r="A671" s="5"/>
      <c r="B671" s="105">
        <f t="shared" si="27"/>
        <v>4150.2</v>
      </c>
      <c r="C671" s="35">
        <v>4202</v>
      </c>
      <c r="D671" s="34">
        <f t="shared" si="17"/>
        <v>4150.2</v>
      </c>
      <c r="E671" s="36">
        <v>45480</v>
      </c>
      <c r="F671" s="37">
        <v>4153.6000000000004</v>
      </c>
      <c r="G671" s="26">
        <v>45481</v>
      </c>
      <c r="H671" s="76">
        <f t="shared" si="18"/>
        <v>3.4000000000005457</v>
      </c>
      <c r="I671" s="5">
        <f t="shared" si="19"/>
        <v>4</v>
      </c>
      <c r="L671" s="33"/>
      <c r="M671" s="262">
        <v>45479</v>
      </c>
      <c r="N671" s="34">
        <f t="shared" si="20"/>
        <v>150</v>
      </c>
      <c r="O671" s="37"/>
      <c r="P671" s="35">
        <v>100</v>
      </c>
      <c r="Q671" s="40">
        <f t="shared" si="26"/>
        <v>50</v>
      </c>
      <c r="R671" s="41"/>
    </row>
    <row r="672" spans="1:20" ht="15.6" x14ac:dyDescent="0.3">
      <c r="A672" s="5"/>
      <c r="B672" s="105">
        <f t="shared" si="27"/>
        <v>4153.6000000000004</v>
      </c>
      <c r="C672" s="35">
        <v>4205</v>
      </c>
      <c r="D672" s="34">
        <f t="shared" si="17"/>
        <v>4153.6000000000004</v>
      </c>
      <c r="E672" s="36">
        <v>45481</v>
      </c>
      <c r="F672" s="37">
        <v>4155.7</v>
      </c>
      <c r="G672" s="26">
        <v>45482</v>
      </c>
      <c r="H672" s="76">
        <f t="shared" si="18"/>
        <v>2.0999999999994543</v>
      </c>
      <c r="I672" s="5">
        <f t="shared" si="19"/>
        <v>3</v>
      </c>
      <c r="L672" s="33"/>
      <c r="M672" s="262">
        <v>45480</v>
      </c>
      <c r="N672" s="34">
        <f t="shared" si="20"/>
        <v>100</v>
      </c>
      <c r="O672" s="37"/>
      <c r="P672" s="35">
        <v>85</v>
      </c>
      <c r="Q672" s="40">
        <f t="shared" si="26"/>
        <v>15</v>
      </c>
      <c r="R672" s="41"/>
    </row>
    <row r="673" spans="1:19" ht="15.6" x14ac:dyDescent="0.3">
      <c r="A673" s="5"/>
      <c r="B673" s="105">
        <f t="shared" si="27"/>
        <v>4155.7</v>
      </c>
      <c r="C673" s="35">
        <v>4206</v>
      </c>
      <c r="D673" s="34">
        <f t="shared" si="17"/>
        <v>4155.7</v>
      </c>
      <c r="E673" s="36">
        <v>45482</v>
      </c>
      <c r="F673" s="37">
        <v>4156.5</v>
      </c>
      <c r="G673" s="26">
        <v>45483</v>
      </c>
      <c r="H673" s="76">
        <f t="shared" si="18"/>
        <v>0.8000000000001819</v>
      </c>
      <c r="I673" s="5">
        <f t="shared" si="19"/>
        <v>1</v>
      </c>
      <c r="L673" s="33"/>
      <c r="M673" s="262">
        <v>45481</v>
      </c>
      <c r="N673" s="34">
        <f t="shared" si="20"/>
        <v>85</v>
      </c>
      <c r="O673" s="37">
        <v>120</v>
      </c>
      <c r="P673" s="35">
        <v>195</v>
      </c>
      <c r="Q673" s="40">
        <f t="shared" si="26"/>
        <v>10</v>
      </c>
      <c r="R673" s="41"/>
      <c r="S673" t="s">
        <v>1142</v>
      </c>
    </row>
    <row r="674" spans="1:19" ht="15.6" x14ac:dyDescent="0.3">
      <c r="A674" s="5"/>
      <c r="B674" s="105">
        <f t="shared" si="27"/>
        <v>4156.5</v>
      </c>
      <c r="C674" s="35">
        <v>4211</v>
      </c>
      <c r="D674" s="34">
        <f t="shared" si="17"/>
        <v>4156.5</v>
      </c>
      <c r="E674" s="36">
        <v>45483</v>
      </c>
      <c r="F674" s="37">
        <v>4157.6000000000004</v>
      </c>
      <c r="G674" s="26">
        <v>45484</v>
      </c>
      <c r="H674" s="76">
        <f t="shared" si="18"/>
        <v>1.1000000000003638</v>
      </c>
      <c r="I674" s="5">
        <f t="shared" si="19"/>
        <v>5</v>
      </c>
      <c r="L674" s="33"/>
      <c r="M674" s="262">
        <v>45482</v>
      </c>
      <c r="N674" s="34">
        <f t="shared" si="20"/>
        <v>195</v>
      </c>
      <c r="O674" s="37"/>
      <c r="P674" s="35">
        <v>185</v>
      </c>
      <c r="Q674" s="40">
        <f t="shared" si="26"/>
        <v>10</v>
      </c>
      <c r="R674" s="41"/>
    </row>
    <row r="675" spans="1:19" ht="15.6" x14ac:dyDescent="0.3">
      <c r="A675" s="5"/>
      <c r="B675" s="105">
        <f t="shared" si="27"/>
        <v>4157.6000000000004</v>
      </c>
      <c r="C675" s="35">
        <v>4212</v>
      </c>
      <c r="D675" s="34">
        <f t="shared" si="17"/>
        <v>4157.6000000000004</v>
      </c>
      <c r="E675" s="36">
        <v>45484</v>
      </c>
      <c r="F675" s="37">
        <v>4158.1000000000004</v>
      </c>
      <c r="G675" s="26">
        <v>45485</v>
      </c>
      <c r="H675" s="76">
        <f t="shared" si="18"/>
        <v>0.5</v>
      </c>
      <c r="I675" s="5">
        <f t="shared" si="19"/>
        <v>1</v>
      </c>
      <c r="L675" s="33"/>
      <c r="M675" s="262">
        <v>45483</v>
      </c>
      <c r="N675" s="34">
        <f t="shared" si="20"/>
        <v>185</v>
      </c>
      <c r="O675" s="37"/>
      <c r="P675" s="35">
        <v>175</v>
      </c>
      <c r="Q675" s="40">
        <f t="shared" si="26"/>
        <v>10</v>
      </c>
      <c r="R675" s="41"/>
    </row>
    <row r="676" spans="1:19" ht="15.6" x14ac:dyDescent="0.3">
      <c r="A676" s="5"/>
      <c r="B676" s="105">
        <f t="shared" si="27"/>
        <v>4158.1000000000004</v>
      </c>
      <c r="C676" s="35">
        <v>4213</v>
      </c>
      <c r="D676" s="34">
        <f t="shared" si="17"/>
        <v>4158.1000000000004</v>
      </c>
      <c r="E676" s="36">
        <v>45485</v>
      </c>
      <c r="F676" s="37">
        <v>4158.1000000000004</v>
      </c>
      <c r="G676" s="26">
        <v>45486</v>
      </c>
      <c r="H676" s="76">
        <f t="shared" si="18"/>
        <v>0</v>
      </c>
      <c r="I676" s="5">
        <f t="shared" si="19"/>
        <v>1</v>
      </c>
      <c r="L676" s="33"/>
      <c r="M676" s="262">
        <v>45484</v>
      </c>
      <c r="N676" s="34">
        <f t="shared" si="20"/>
        <v>175</v>
      </c>
      <c r="O676" s="37"/>
      <c r="P676" s="35">
        <v>160</v>
      </c>
      <c r="Q676" s="40">
        <f t="shared" si="26"/>
        <v>15</v>
      </c>
      <c r="R676" s="41"/>
    </row>
    <row r="677" spans="1:19" ht="15.6" x14ac:dyDescent="0.3">
      <c r="A677" s="5"/>
      <c r="B677" s="105">
        <f t="shared" si="27"/>
        <v>4158.1000000000004</v>
      </c>
      <c r="C677" s="35">
        <v>4221</v>
      </c>
      <c r="D677" s="34">
        <f t="shared" si="17"/>
        <v>4158.1000000000004</v>
      </c>
      <c r="E677" s="36">
        <v>45486</v>
      </c>
      <c r="F677" s="37">
        <v>4163.3999999999996</v>
      </c>
      <c r="G677" s="26">
        <v>45487</v>
      </c>
      <c r="H677" s="76">
        <f t="shared" si="18"/>
        <v>5.2999999999992724</v>
      </c>
      <c r="I677" s="5">
        <f t="shared" si="19"/>
        <v>8</v>
      </c>
      <c r="L677" s="33"/>
      <c r="M677" s="262">
        <v>45485</v>
      </c>
      <c r="N677" s="34">
        <f t="shared" si="20"/>
        <v>160</v>
      </c>
      <c r="O677" s="37"/>
      <c r="P677" s="35">
        <v>160</v>
      </c>
      <c r="Q677" s="40">
        <f t="shared" si="26"/>
        <v>0</v>
      </c>
      <c r="R677" s="41"/>
    </row>
    <row r="678" spans="1:19" ht="15.6" x14ac:dyDescent="0.3">
      <c r="A678" s="5"/>
      <c r="B678" s="105">
        <f t="shared" si="27"/>
        <v>4163.3999999999996</v>
      </c>
      <c r="C678" s="35">
        <v>4222</v>
      </c>
      <c r="D678" s="34">
        <f t="shared" si="17"/>
        <v>4163.3999999999996</v>
      </c>
      <c r="E678" s="36">
        <v>45487</v>
      </c>
      <c r="F678" s="37">
        <v>4163.8</v>
      </c>
      <c r="G678" s="26">
        <v>45488</v>
      </c>
      <c r="H678" s="76">
        <f t="shared" si="18"/>
        <v>0.4000000000005457</v>
      </c>
      <c r="I678" s="5">
        <f t="shared" si="19"/>
        <v>1</v>
      </c>
      <c r="L678" s="33"/>
      <c r="M678" s="262">
        <v>45486</v>
      </c>
      <c r="N678" s="34">
        <f t="shared" si="20"/>
        <v>160</v>
      </c>
      <c r="O678" s="37">
        <v>90</v>
      </c>
      <c r="P678" s="35">
        <v>210</v>
      </c>
      <c r="Q678" s="40">
        <f t="shared" si="26"/>
        <v>40</v>
      </c>
      <c r="R678" s="41"/>
    </row>
    <row r="679" spans="1:19" ht="15.6" x14ac:dyDescent="0.3">
      <c r="A679" s="5"/>
      <c r="B679" s="105">
        <f t="shared" si="27"/>
        <v>4163.8</v>
      </c>
      <c r="C679" s="35">
        <v>4227</v>
      </c>
      <c r="D679" s="34">
        <f t="shared" si="17"/>
        <v>4163.8</v>
      </c>
      <c r="E679" s="36">
        <v>45488</v>
      </c>
      <c r="F679" s="37">
        <v>4164.7</v>
      </c>
      <c r="G679" s="26">
        <v>45489</v>
      </c>
      <c r="H679" s="76">
        <f t="shared" si="18"/>
        <v>0.8999999999996362</v>
      </c>
      <c r="I679" s="5">
        <f t="shared" si="19"/>
        <v>5</v>
      </c>
      <c r="L679" s="33"/>
      <c r="M679" s="262">
        <v>45487</v>
      </c>
      <c r="N679" s="34">
        <f t="shared" si="20"/>
        <v>210</v>
      </c>
      <c r="O679" s="37"/>
      <c r="P679" s="35">
        <v>200</v>
      </c>
      <c r="Q679" s="40">
        <f t="shared" si="26"/>
        <v>10</v>
      </c>
      <c r="R679" s="41"/>
    </row>
    <row r="680" spans="1:19" ht="15.6" x14ac:dyDescent="0.3">
      <c r="A680" s="5"/>
      <c r="B680" s="105">
        <f t="shared" si="27"/>
        <v>4164.7</v>
      </c>
      <c r="C680" s="35">
        <v>4230</v>
      </c>
      <c r="D680" s="34">
        <f t="shared" si="17"/>
        <v>4164.7</v>
      </c>
      <c r="E680" s="36">
        <v>45489</v>
      </c>
      <c r="F680" s="37">
        <v>4164.8999999999996</v>
      </c>
      <c r="G680" s="26">
        <v>45490</v>
      </c>
      <c r="H680" s="76">
        <f t="shared" si="18"/>
        <v>0.1999999999998181</v>
      </c>
      <c r="I680" s="5">
        <f t="shared" si="19"/>
        <v>3</v>
      </c>
      <c r="L680" s="33"/>
      <c r="M680" s="262">
        <v>45488</v>
      </c>
      <c r="N680" s="34">
        <f t="shared" si="20"/>
        <v>200</v>
      </c>
      <c r="O680" s="37"/>
      <c r="P680" s="35">
        <v>190</v>
      </c>
      <c r="Q680" s="40">
        <f t="shared" si="26"/>
        <v>10</v>
      </c>
      <c r="R680" s="41"/>
    </row>
    <row r="681" spans="1:19" ht="15.6" x14ac:dyDescent="0.3">
      <c r="A681" s="5"/>
      <c r="B681" s="105">
        <f t="shared" si="27"/>
        <v>4164.8999999999996</v>
      </c>
      <c r="C681" s="35">
        <v>4230</v>
      </c>
      <c r="D681" s="34">
        <f t="shared" si="17"/>
        <v>4164.8999999999996</v>
      </c>
      <c r="E681" s="36">
        <v>45490</v>
      </c>
      <c r="F681" s="37">
        <v>4164.8999999999996</v>
      </c>
      <c r="G681" s="26">
        <v>45491</v>
      </c>
      <c r="H681" s="76">
        <f t="shared" si="18"/>
        <v>0</v>
      </c>
      <c r="I681" s="5">
        <f t="shared" si="19"/>
        <v>0</v>
      </c>
      <c r="L681" s="33"/>
      <c r="M681" s="262">
        <v>45489</v>
      </c>
      <c r="N681" s="34">
        <f t="shared" si="20"/>
        <v>190</v>
      </c>
      <c r="O681" s="37"/>
      <c r="P681" s="35">
        <v>190</v>
      </c>
      <c r="Q681" s="40">
        <f t="shared" si="26"/>
        <v>0</v>
      </c>
      <c r="R681" s="41"/>
    </row>
    <row r="682" spans="1:19" ht="15.6" x14ac:dyDescent="0.3">
      <c r="A682" s="5"/>
      <c r="B682" s="105">
        <f t="shared" si="27"/>
        <v>4164.8999999999996</v>
      </c>
      <c r="C682" s="35">
        <v>4234</v>
      </c>
      <c r="D682" s="34">
        <f t="shared" si="17"/>
        <v>4164.8999999999996</v>
      </c>
      <c r="E682" s="36">
        <v>45491</v>
      </c>
      <c r="F682" s="37">
        <v>4166.3999999999996</v>
      </c>
      <c r="G682" s="26">
        <v>45492</v>
      </c>
      <c r="H682" s="76">
        <f t="shared" si="18"/>
        <v>1.5</v>
      </c>
      <c r="I682" s="5">
        <f t="shared" si="19"/>
        <v>4</v>
      </c>
      <c r="L682" s="33"/>
      <c r="M682" s="262">
        <v>45490</v>
      </c>
      <c r="N682" s="34">
        <f t="shared" si="20"/>
        <v>190</v>
      </c>
      <c r="O682" s="37"/>
      <c r="P682" s="35">
        <v>190</v>
      </c>
      <c r="Q682" s="40">
        <f t="shared" si="26"/>
        <v>0</v>
      </c>
      <c r="R682" s="41"/>
    </row>
    <row r="683" spans="1:19" ht="15.6" x14ac:dyDescent="0.3">
      <c r="A683" s="5"/>
      <c r="B683" s="105">
        <f t="shared" si="27"/>
        <v>4166.3999999999996</v>
      </c>
      <c r="C683" s="35">
        <v>4236</v>
      </c>
      <c r="D683" s="34">
        <f t="shared" si="17"/>
        <v>4166.3999999999996</v>
      </c>
      <c r="E683" s="36">
        <v>45492</v>
      </c>
      <c r="F683" s="37">
        <v>4167.1000000000004</v>
      </c>
      <c r="G683" s="26">
        <v>45493</v>
      </c>
      <c r="H683" s="76">
        <f t="shared" si="18"/>
        <v>0.7000000000007276</v>
      </c>
      <c r="I683" s="5">
        <f t="shared" si="19"/>
        <v>2</v>
      </c>
      <c r="L683" s="33"/>
      <c r="M683" s="262">
        <v>45491</v>
      </c>
      <c r="N683" s="34">
        <f t="shared" si="20"/>
        <v>190</v>
      </c>
      <c r="O683" s="37"/>
      <c r="P683" s="35">
        <v>180</v>
      </c>
      <c r="Q683" s="40">
        <f t="shared" si="26"/>
        <v>10</v>
      </c>
      <c r="R683" s="41"/>
    </row>
    <row r="684" spans="1:19" ht="15.6" x14ac:dyDescent="0.3">
      <c r="A684" s="5"/>
      <c r="B684" s="105">
        <f t="shared" si="27"/>
        <v>4167.1000000000004</v>
      </c>
      <c r="C684" s="35">
        <v>4240</v>
      </c>
      <c r="D684" s="34">
        <f t="shared" si="17"/>
        <v>4167.1000000000004</v>
      </c>
      <c r="E684" s="36">
        <v>45493</v>
      </c>
      <c r="F684" s="37">
        <v>4169.3</v>
      </c>
      <c r="G684" s="26">
        <v>45494</v>
      </c>
      <c r="H684" s="76">
        <f t="shared" si="18"/>
        <v>2.1999999999998181</v>
      </c>
      <c r="I684" s="5">
        <f t="shared" si="19"/>
        <v>4</v>
      </c>
      <c r="L684" s="33"/>
      <c r="M684" s="262">
        <v>45492</v>
      </c>
      <c r="N684" s="34">
        <f t="shared" si="20"/>
        <v>180</v>
      </c>
      <c r="O684" s="37"/>
      <c r="P684" s="35">
        <v>180</v>
      </c>
      <c r="Q684" s="40">
        <f t="shared" si="26"/>
        <v>0</v>
      </c>
      <c r="R684" s="41"/>
    </row>
    <row r="685" spans="1:19" ht="15.6" x14ac:dyDescent="0.3">
      <c r="A685" s="5"/>
      <c r="B685" s="105">
        <f t="shared" si="27"/>
        <v>4169.3</v>
      </c>
      <c r="C685" s="35">
        <v>4241</v>
      </c>
      <c r="D685" s="34">
        <f t="shared" si="17"/>
        <v>4169.3</v>
      </c>
      <c r="E685" s="36">
        <v>45494</v>
      </c>
      <c r="F685" s="37">
        <v>4170.5</v>
      </c>
      <c r="G685" s="26">
        <v>45495</v>
      </c>
      <c r="H685" s="76">
        <f t="shared" si="18"/>
        <v>1.1999999999998181</v>
      </c>
      <c r="I685" s="5">
        <f t="shared" si="19"/>
        <v>1</v>
      </c>
      <c r="L685" s="33"/>
      <c r="M685" s="262">
        <v>45493</v>
      </c>
      <c r="N685" s="34">
        <f t="shared" si="20"/>
        <v>180</v>
      </c>
      <c r="O685" s="37"/>
      <c r="P685" s="35">
        <v>170</v>
      </c>
      <c r="Q685" s="40">
        <f t="shared" si="26"/>
        <v>10</v>
      </c>
      <c r="R685" s="41"/>
    </row>
    <row r="686" spans="1:19" ht="15.6" x14ac:dyDescent="0.3">
      <c r="A686" s="5"/>
      <c r="B686" s="105">
        <f t="shared" si="27"/>
        <v>4170.5</v>
      </c>
      <c r="C686" s="35">
        <v>4247</v>
      </c>
      <c r="D686" s="34">
        <f t="shared" si="17"/>
        <v>4170.5</v>
      </c>
      <c r="E686" s="36">
        <v>45495</v>
      </c>
      <c r="F686" s="37">
        <v>4174.8</v>
      </c>
      <c r="G686" s="26">
        <v>45496</v>
      </c>
      <c r="H686" s="76">
        <f t="shared" si="18"/>
        <v>4.3000000000001819</v>
      </c>
      <c r="I686" s="5">
        <f t="shared" si="19"/>
        <v>6</v>
      </c>
      <c r="L686" s="33"/>
      <c r="M686" s="262">
        <v>45494</v>
      </c>
      <c r="N686" s="34">
        <f t="shared" si="20"/>
        <v>170</v>
      </c>
      <c r="O686" s="37"/>
      <c r="P686" s="35">
        <v>160</v>
      </c>
      <c r="Q686" s="40">
        <f t="shared" si="26"/>
        <v>10</v>
      </c>
      <c r="R686" s="41"/>
    </row>
    <row r="687" spans="1:19" ht="15.6" x14ac:dyDescent="0.3">
      <c r="A687" s="5"/>
      <c r="B687" s="105">
        <f t="shared" si="27"/>
        <v>4174.8</v>
      </c>
      <c r="C687" s="35">
        <v>4247</v>
      </c>
      <c r="D687" s="34">
        <f t="shared" si="17"/>
        <v>4174.8</v>
      </c>
      <c r="E687" s="36">
        <v>45496</v>
      </c>
      <c r="F687" s="37">
        <v>4174.8</v>
      </c>
      <c r="G687" s="26">
        <v>45497</v>
      </c>
      <c r="H687" s="76">
        <f t="shared" si="18"/>
        <v>0</v>
      </c>
      <c r="I687" s="5">
        <f t="shared" si="19"/>
        <v>0</v>
      </c>
      <c r="L687" s="33"/>
      <c r="M687" s="262">
        <v>45495</v>
      </c>
      <c r="N687" s="34">
        <f t="shared" si="20"/>
        <v>160</v>
      </c>
      <c r="O687" s="37"/>
      <c r="P687" s="35">
        <v>130</v>
      </c>
      <c r="Q687" s="40">
        <f t="shared" si="26"/>
        <v>30</v>
      </c>
      <c r="R687" s="41"/>
    </row>
    <row r="688" spans="1:19" ht="15.6" x14ac:dyDescent="0.3">
      <c r="A688" s="5"/>
      <c r="B688" s="105">
        <f t="shared" si="27"/>
        <v>4174.8</v>
      </c>
      <c r="C688" s="35">
        <v>4250</v>
      </c>
      <c r="D688" s="34">
        <f t="shared" si="17"/>
        <v>4174.8</v>
      </c>
      <c r="E688" s="36">
        <v>45497</v>
      </c>
      <c r="F688" s="37">
        <v>4176.7</v>
      </c>
      <c r="G688" s="26">
        <v>45498</v>
      </c>
      <c r="H688" s="76">
        <f t="shared" si="18"/>
        <v>1.8999999999996362</v>
      </c>
      <c r="I688" s="5">
        <f t="shared" si="19"/>
        <v>3</v>
      </c>
      <c r="L688" s="33"/>
      <c r="M688" s="262">
        <v>45496</v>
      </c>
      <c r="N688" s="34">
        <f t="shared" si="20"/>
        <v>130</v>
      </c>
      <c r="O688" s="37"/>
      <c r="P688" s="35">
        <v>130</v>
      </c>
      <c r="Q688" s="40">
        <f t="shared" si="26"/>
        <v>0</v>
      </c>
      <c r="R688" s="41"/>
    </row>
    <row r="689" spans="1:19" ht="15.6" x14ac:dyDescent="0.3">
      <c r="A689" s="5"/>
      <c r="B689" s="105">
        <f t="shared" si="27"/>
        <v>4176.7</v>
      </c>
      <c r="C689" s="35">
        <v>4253</v>
      </c>
      <c r="D689" s="34">
        <f t="shared" si="17"/>
        <v>4176.7</v>
      </c>
      <c r="E689" s="36">
        <v>45498</v>
      </c>
      <c r="F689" s="37">
        <v>4178.3999999999996</v>
      </c>
      <c r="G689" s="26">
        <v>45499</v>
      </c>
      <c r="H689" s="76">
        <f t="shared" si="18"/>
        <v>1.6999999999998181</v>
      </c>
      <c r="I689" s="5">
        <f t="shared" si="19"/>
        <v>3</v>
      </c>
      <c r="L689" s="33"/>
      <c r="M689" s="262">
        <v>45497</v>
      </c>
      <c r="N689" s="34">
        <f t="shared" si="20"/>
        <v>130</v>
      </c>
      <c r="O689" s="37">
        <v>225</v>
      </c>
      <c r="P689" s="35">
        <v>330</v>
      </c>
      <c r="Q689" s="40">
        <f t="shared" si="26"/>
        <v>25</v>
      </c>
      <c r="R689" s="41"/>
      <c r="S689" t="s">
        <v>1167</v>
      </c>
    </row>
    <row r="690" spans="1:19" ht="15.6" x14ac:dyDescent="0.3">
      <c r="A690" s="5"/>
      <c r="B690" s="105">
        <f t="shared" si="27"/>
        <v>4178.3999999999996</v>
      </c>
      <c r="C690" s="35">
        <v>4255</v>
      </c>
      <c r="D690" s="34">
        <f t="shared" si="17"/>
        <v>4178.3999999999996</v>
      </c>
      <c r="E690" s="36">
        <v>45499</v>
      </c>
      <c r="F690" s="37">
        <v>4180.1000000000004</v>
      </c>
      <c r="G690" s="26">
        <v>45500</v>
      </c>
      <c r="H690" s="76">
        <f t="shared" si="18"/>
        <v>1.7000000000007276</v>
      </c>
      <c r="I690" s="5">
        <f t="shared" si="19"/>
        <v>2</v>
      </c>
      <c r="L690" s="33"/>
      <c r="M690" s="262">
        <v>45498</v>
      </c>
      <c r="N690" s="34">
        <f t="shared" si="20"/>
        <v>330</v>
      </c>
      <c r="O690" s="37"/>
      <c r="P690" s="35">
        <v>315</v>
      </c>
      <c r="Q690" s="40">
        <f t="shared" si="26"/>
        <v>15</v>
      </c>
      <c r="R690" s="41"/>
    </row>
    <row r="691" spans="1:19" ht="15.6" x14ac:dyDescent="0.3">
      <c r="A691" s="5"/>
      <c r="B691" s="105">
        <f t="shared" si="27"/>
        <v>4180.1000000000004</v>
      </c>
      <c r="C691" s="35">
        <v>4257</v>
      </c>
      <c r="D691" s="34">
        <f t="shared" si="17"/>
        <v>4180.1000000000004</v>
      </c>
      <c r="E691" s="36">
        <v>45500</v>
      </c>
      <c r="F691" s="37">
        <v>4185.3999999999996</v>
      </c>
      <c r="G691" s="26">
        <v>45501</v>
      </c>
      <c r="H691" s="76">
        <f t="shared" si="18"/>
        <v>5.2999999999992724</v>
      </c>
      <c r="I691" s="5">
        <f t="shared" si="19"/>
        <v>2</v>
      </c>
      <c r="L691" s="33"/>
      <c r="M691" s="262">
        <v>45499</v>
      </c>
      <c r="N691" s="34">
        <f t="shared" si="20"/>
        <v>315</v>
      </c>
      <c r="O691" s="37"/>
      <c r="P691" s="35">
        <v>300</v>
      </c>
      <c r="Q691" s="40">
        <f t="shared" si="26"/>
        <v>15</v>
      </c>
      <c r="R691" s="41"/>
    </row>
    <row r="692" spans="1:19" ht="15.6" x14ac:dyDescent="0.3">
      <c r="A692" s="5"/>
      <c r="B692" s="105">
        <f t="shared" si="27"/>
        <v>4185.3999999999996</v>
      </c>
      <c r="C692" s="35">
        <v>4259</v>
      </c>
      <c r="D692" s="34">
        <f t="shared" si="17"/>
        <v>4185.3999999999996</v>
      </c>
      <c r="E692" s="36">
        <v>45501</v>
      </c>
      <c r="F692" s="37">
        <v>4192</v>
      </c>
      <c r="G692" s="26">
        <v>45502</v>
      </c>
      <c r="H692" s="76">
        <f t="shared" si="18"/>
        <v>6.6000000000003638</v>
      </c>
      <c r="I692" s="5">
        <f t="shared" si="19"/>
        <v>2</v>
      </c>
      <c r="L692" s="33"/>
      <c r="M692" s="262">
        <v>45500</v>
      </c>
      <c r="N692" s="34">
        <f t="shared" si="20"/>
        <v>300</v>
      </c>
      <c r="O692" s="37"/>
      <c r="P692" s="35">
        <v>265</v>
      </c>
      <c r="Q692" s="40">
        <f t="shared" si="26"/>
        <v>35</v>
      </c>
      <c r="R692" s="41"/>
    </row>
    <row r="693" spans="1:19" ht="15.6" x14ac:dyDescent="0.3">
      <c r="A693" s="5"/>
      <c r="B693" s="105">
        <f t="shared" si="27"/>
        <v>4192</v>
      </c>
      <c r="C693" s="35">
        <v>4266</v>
      </c>
      <c r="D693" s="34">
        <f t="shared" si="17"/>
        <v>4192</v>
      </c>
      <c r="E693" s="36">
        <v>45502</v>
      </c>
      <c r="F693" s="37">
        <v>4196.8</v>
      </c>
      <c r="G693" s="26">
        <v>45503</v>
      </c>
      <c r="H693" s="76">
        <f t="shared" si="18"/>
        <v>4.8000000000001819</v>
      </c>
      <c r="I693" s="5">
        <f t="shared" si="19"/>
        <v>7</v>
      </c>
      <c r="L693" s="33"/>
      <c r="M693" s="262">
        <v>45501</v>
      </c>
      <c r="N693" s="34">
        <f t="shared" si="20"/>
        <v>265</v>
      </c>
      <c r="O693" s="37"/>
      <c r="P693" s="35">
        <v>220</v>
      </c>
      <c r="Q693" s="40">
        <f t="shared" si="26"/>
        <v>45</v>
      </c>
      <c r="R693" s="41"/>
    </row>
    <row r="694" spans="1:19" ht="15.6" x14ac:dyDescent="0.3">
      <c r="A694" s="5"/>
      <c r="B694" s="105">
        <f t="shared" si="27"/>
        <v>4196.8</v>
      </c>
      <c r="C694" s="35">
        <v>4268</v>
      </c>
      <c r="D694" s="34">
        <f t="shared" si="17"/>
        <v>4196.8</v>
      </c>
      <c r="E694" s="36">
        <v>45503</v>
      </c>
      <c r="F694" s="37">
        <v>4197.2</v>
      </c>
      <c r="G694" s="26">
        <v>45504</v>
      </c>
      <c r="H694" s="76">
        <f t="shared" si="18"/>
        <v>0.3999999999996362</v>
      </c>
      <c r="I694" s="5">
        <f t="shared" si="19"/>
        <v>2</v>
      </c>
      <c r="L694" s="33"/>
      <c r="M694" s="262">
        <v>45502</v>
      </c>
      <c r="N694" s="34">
        <f t="shared" si="20"/>
        <v>220</v>
      </c>
      <c r="O694" s="37"/>
      <c r="P694" s="35">
        <v>190</v>
      </c>
      <c r="Q694" s="40">
        <f t="shared" si="26"/>
        <v>30</v>
      </c>
      <c r="R694" s="41"/>
    </row>
    <row r="695" spans="1:19" ht="15.6" x14ac:dyDescent="0.3">
      <c r="A695" s="5"/>
      <c r="B695" s="105">
        <f t="shared" si="27"/>
        <v>4197.2</v>
      </c>
      <c r="C695" s="35">
        <v>4269</v>
      </c>
      <c r="D695" s="34">
        <f t="shared" si="17"/>
        <v>4197.2</v>
      </c>
      <c r="E695" s="36">
        <v>45504</v>
      </c>
      <c r="F695" s="37">
        <v>4198.3</v>
      </c>
      <c r="G695" s="26">
        <v>45505</v>
      </c>
      <c r="H695" s="76">
        <f t="shared" si="18"/>
        <v>1.1000000000003638</v>
      </c>
      <c r="I695" s="5">
        <f t="shared" si="19"/>
        <v>1</v>
      </c>
      <c r="L695" s="33"/>
      <c r="M695" s="262">
        <v>45503</v>
      </c>
      <c r="N695" s="34">
        <f t="shared" si="20"/>
        <v>190</v>
      </c>
      <c r="O695" s="37"/>
      <c r="P695" s="35">
        <v>190</v>
      </c>
      <c r="Q695" s="40">
        <f t="shared" si="26"/>
        <v>0</v>
      </c>
      <c r="R695" s="41"/>
    </row>
    <row r="696" spans="1:19" ht="15.6" x14ac:dyDescent="0.3">
      <c r="A696" s="5"/>
      <c r="B696" s="105">
        <f t="shared" si="27"/>
        <v>4198.3</v>
      </c>
      <c r="C696" s="35">
        <v>4271</v>
      </c>
      <c r="D696" s="34">
        <f t="shared" si="17"/>
        <v>4198.3</v>
      </c>
      <c r="E696" s="36">
        <v>45505</v>
      </c>
      <c r="F696" s="37">
        <v>4201.3999999999996</v>
      </c>
      <c r="G696" s="26">
        <v>45506</v>
      </c>
      <c r="H696" s="76">
        <f t="shared" si="18"/>
        <v>3.0999999999994543</v>
      </c>
      <c r="I696" s="5">
        <f t="shared" si="19"/>
        <v>2</v>
      </c>
      <c r="L696" s="33"/>
      <c r="M696" s="262">
        <v>45504</v>
      </c>
      <c r="N696" s="34">
        <f t="shared" si="20"/>
        <v>190</v>
      </c>
      <c r="O696" s="37">
        <v>75</v>
      </c>
      <c r="P696" s="35">
        <v>250</v>
      </c>
      <c r="Q696" s="40">
        <f t="shared" si="26"/>
        <v>15</v>
      </c>
      <c r="R696" s="41"/>
      <c r="S696" s="48" t="s">
        <v>1201</v>
      </c>
    </row>
    <row r="697" spans="1:19" ht="15.6" x14ac:dyDescent="0.3">
      <c r="A697" s="5"/>
      <c r="B697" s="105">
        <f t="shared" si="27"/>
        <v>4201.3999999999996</v>
      </c>
      <c r="C697" s="35">
        <v>4277</v>
      </c>
      <c r="D697" s="34">
        <f t="shared" si="17"/>
        <v>4201.3999999999996</v>
      </c>
      <c r="E697" s="36">
        <v>45506</v>
      </c>
      <c r="F697" s="37">
        <v>4205.3</v>
      </c>
      <c r="G697" s="26">
        <v>45507</v>
      </c>
      <c r="H697" s="76">
        <f t="shared" si="18"/>
        <v>3.9000000000005457</v>
      </c>
      <c r="I697" s="5">
        <f t="shared" si="19"/>
        <v>6</v>
      </c>
      <c r="L697" s="33"/>
      <c r="M697" s="262">
        <v>45505</v>
      </c>
      <c r="N697" s="34">
        <f t="shared" si="20"/>
        <v>250</v>
      </c>
      <c r="O697" s="37"/>
      <c r="P697" s="35">
        <v>220</v>
      </c>
      <c r="Q697" s="40">
        <f t="shared" si="26"/>
        <v>30</v>
      </c>
      <c r="R697" s="41"/>
    </row>
    <row r="698" spans="1:19" ht="15.6" x14ac:dyDescent="0.3">
      <c r="A698" s="5"/>
      <c r="B698" s="105">
        <f t="shared" si="27"/>
        <v>4205.3</v>
      </c>
      <c r="C698" s="35">
        <v>4279</v>
      </c>
      <c r="D698" s="34">
        <f t="shared" si="17"/>
        <v>4205.3</v>
      </c>
      <c r="E698" s="36">
        <v>45507</v>
      </c>
      <c r="F698" s="37">
        <v>4205.6000000000004</v>
      </c>
      <c r="G698" s="26">
        <v>45508</v>
      </c>
      <c r="H698" s="76">
        <f t="shared" si="18"/>
        <v>0.3000000000001819</v>
      </c>
      <c r="I698" s="5">
        <f t="shared" si="19"/>
        <v>2</v>
      </c>
      <c r="L698" s="33"/>
      <c r="M698" s="262">
        <v>45506</v>
      </c>
      <c r="N698" s="34">
        <f t="shared" si="20"/>
        <v>220</v>
      </c>
      <c r="O698" s="37"/>
      <c r="P698" s="35">
        <v>195</v>
      </c>
      <c r="Q698" s="40">
        <f t="shared" si="26"/>
        <v>25</v>
      </c>
      <c r="R698" s="41"/>
    </row>
    <row r="699" spans="1:19" ht="15.6" x14ac:dyDescent="0.3">
      <c r="A699" s="5"/>
      <c r="B699" s="105">
        <f t="shared" si="27"/>
        <v>4205.6000000000004</v>
      </c>
      <c r="C699" s="35">
        <v>4281</v>
      </c>
      <c r="D699" s="34">
        <f t="shared" si="17"/>
        <v>4205.6000000000004</v>
      </c>
      <c r="E699" s="36">
        <v>45508</v>
      </c>
      <c r="F699" s="37">
        <v>4206.3999999999996</v>
      </c>
      <c r="G699" s="26">
        <v>45509</v>
      </c>
      <c r="H699" s="76">
        <f t="shared" si="18"/>
        <v>0.7999999999992724</v>
      </c>
      <c r="I699" s="5">
        <f t="shared" si="19"/>
        <v>2</v>
      </c>
      <c r="L699" s="33"/>
      <c r="M699" s="262">
        <v>45507</v>
      </c>
      <c r="N699" s="34">
        <f t="shared" si="20"/>
        <v>195</v>
      </c>
      <c r="O699" s="37"/>
      <c r="P699" s="35">
        <v>195</v>
      </c>
      <c r="Q699" s="40">
        <f t="shared" si="26"/>
        <v>0</v>
      </c>
      <c r="R699" s="41"/>
    </row>
    <row r="700" spans="1:19" ht="15.6" x14ac:dyDescent="0.3">
      <c r="A700" s="5"/>
      <c r="B700" s="105">
        <f t="shared" si="27"/>
        <v>4206.3999999999996</v>
      </c>
      <c r="C700" s="35">
        <v>4282</v>
      </c>
      <c r="D700" s="34">
        <f t="shared" si="17"/>
        <v>4206.3999999999996</v>
      </c>
      <c r="E700" s="36">
        <v>45509</v>
      </c>
      <c r="F700" s="37">
        <v>4212.5</v>
      </c>
      <c r="G700" s="26">
        <v>45510</v>
      </c>
      <c r="H700" s="76">
        <f t="shared" si="18"/>
        <v>6.1000000000003638</v>
      </c>
      <c r="I700" s="5">
        <f t="shared" si="19"/>
        <v>1</v>
      </c>
      <c r="L700" s="33"/>
      <c r="M700" s="262">
        <v>45508</v>
      </c>
      <c r="N700" s="34">
        <f t="shared" si="20"/>
        <v>195</v>
      </c>
      <c r="O700" s="37"/>
      <c r="P700" s="35">
        <v>195</v>
      </c>
      <c r="Q700" s="40">
        <f t="shared" si="26"/>
        <v>0</v>
      </c>
      <c r="R700" s="41"/>
    </row>
    <row r="701" spans="1:19" ht="15.6" x14ac:dyDescent="0.3">
      <c r="A701" s="5"/>
      <c r="B701" s="105">
        <f t="shared" si="27"/>
        <v>4212.5</v>
      </c>
      <c r="C701" s="35">
        <v>4283</v>
      </c>
      <c r="D701" s="34">
        <f t="shared" si="17"/>
        <v>4212.5</v>
      </c>
      <c r="E701" s="36">
        <v>45510</v>
      </c>
      <c r="F701" s="37">
        <v>4214.3</v>
      </c>
      <c r="G701" s="26">
        <v>45511</v>
      </c>
      <c r="H701" s="76">
        <f t="shared" si="18"/>
        <v>1.8000000000001819</v>
      </c>
      <c r="I701" s="5">
        <f t="shared" si="19"/>
        <v>1</v>
      </c>
      <c r="L701" s="33"/>
      <c r="M701" s="262">
        <v>45509</v>
      </c>
      <c r="N701" s="34">
        <f t="shared" si="20"/>
        <v>195</v>
      </c>
      <c r="O701" s="37"/>
      <c r="P701" s="35">
        <v>170</v>
      </c>
      <c r="Q701" s="40">
        <f t="shared" si="26"/>
        <v>25</v>
      </c>
      <c r="R701" s="41"/>
    </row>
    <row r="702" spans="1:19" ht="15.6" x14ac:dyDescent="0.3">
      <c r="A702" s="5"/>
      <c r="B702" s="105">
        <f t="shared" si="27"/>
        <v>4214.3</v>
      </c>
      <c r="C702" s="35">
        <v>4291</v>
      </c>
      <c r="D702" s="34">
        <f t="shared" si="17"/>
        <v>4214.3</v>
      </c>
      <c r="E702" s="36">
        <v>45511</v>
      </c>
      <c r="F702" s="37">
        <v>4216.6000000000004</v>
      </c>
      <c r="G702" s="26">
        <v>45512</v>
      </c>
      <c r="H702" s="76">
        <f t="shared" si="18"/>
        <v>2.3000000000001819</v>
      </c>
      <c r="I702" s="5">
        <f t="shared" si="19"/>
        <v>8</v>
      </c>
      <c r="L702" s="33"/>
      <c r="M702" s="262">
        <v>45510</v>
      </c>
      <c r="N702" s="34">
        <f t="shared" si="20"/>
        <v>170</v>
      </c>
      <c r="O702" s="37"/>
      <c r="P702" s="35">
        <v>160</v>
      </c>
      <c r="Q702" s="40">
        <f t="shared" si="26"/>
        <v>10</v>
      </c>
      <c r="R702" s="41"/>
    </row>
    <row r="703" spans="1:19" ht="15.6" x14ac:dyDescent="0.3">
      <c r="A703" s="5"/>
      <c r="B703" s="105">
        <f t="shared" si="27"/>
        <v>4216.6000000000004</v>
      </c>
      <c r="C703" s="35">
        <v>4295</v>
      </c>
      <c r="D703" s="34">
        <f t="shared" si="17"/>
        <v>4216.6000000000004</v>
      </c>
      <c r="E703" s="36">
        <v>45512</v>
      </c>
      <c r="F703" s="37">
        <v>4229.3999999999996</v>
      </c>
      <c r="G703" s="26">
        <v>45513</v>
      </c>
      <c r="H703" s="76">
        <f t="shared" si="18"/>
        <v>12.799999999999272</v>
      </c>
      <c r="I703" s="5">
        <f t="shared" si="19"/>
        <v>4</v>
      </c>
      <c r="L703" s="33"/>
      <c r="M703" s="262">
        <v>45511</v>
      </c>
      <c r="N703" s="34">
        <f t="shared" si="20"/>
        <v>160</v>
      </c>
      <c r="O703" s="37">
        <v>60</v>
      </c>
      <c r="P703" s="35">
        <v>200</v>
      </c>
      <c r="Q703" s="40">
        <f t="shared" si="26"/>
        <v>20</v>
      </c>
      <c r="R703" s="41"/>
      <c r="S703" t="s">
        <v>1210</v>
      </c>
    </row>
    <row r="704" spans="1:19" ht="15.6" x14ac:dyDescent="0.3">
      <c r="A704" s="5"/>
      <c r="B704" s="105">
        <f t="shared" si="27"/>
        <v>4229.3999999999996</v>
      </c>
      <c r="C704" s="35">
        <v>4296</v>
      </c>
      <c r="D704" s="34">
        <f t="shared" si="17"/>
        <v>4229.3999999999996</v>
      </c>
      <c r="E704" s="36">
        <v>45513</v>
      </c>
      <c r="F704" s="37">
        <v>4232</v>
      </c>
      <c r="G704" s="26">
        <v>45514</v>
      </c>
      <c r="H704" s="76">
        <f t="shared" si="18"/>
        <v>2.6000000000003638</v>
      </c>
      <c r="I704" s="5">
        <f t="shared" si="19"/>
        <v>1</v>
      </c>
      <c r="L704" s="33"/>
      <c r="M704" s="262">
        <v>45512</v>
      </c>
      <c r="N704" s="34">
        <f t="shared" si="20"/>
        <v>200</v>
      </c>
      <c r="O704" s="37"/>
      <c r="P704" s="35">
        <v>120</v>
      </c>
      <c r="Q704" s="40">
        <f t="shared" si="26"/>
        <v>80</v>
      </c>
      <c r="R704" s="41"/>
    </row>
    <row r="705" spans="1:19" ht="15.6" x14ac:dyDescent="0.3">
      <c r="A705" s="5"/>
      <c r="B705" s="105">
        <f t="shared" si="27"/>
        <v>4232</v>
      </c>
      <c r="C705" s="35">
        <v>4299</v>
      </c>
      <c r="D705" s="34">
        <f t="shared" si="17"/>
        <v>4232</v>
      </c>
      <c r="E705" s="36">
        <v>45514</v>
      </c>
      <c r="F705" s="37">
        <v>4232.3999999999996</v>
      </c>
      <c r="G705" s="26">
        <v>45515</v>
      </c>
      <c r="H705" s="76">
        <f t="shared" si="18"/>
        <v>0.3999999999996362</v>
      </c>
      <c r="I705" s="5">
        <f t="shared" si="19"/>
        <v>3</v>
      </c>
      <c r="L705" s="33"/>
      <c r="M705" s="262">
        <v>45513</v>
      </c>
      <c r="N705" s="34">
        <f t="shared" si="20"/>
        <v>120</v>
      </c>
      <c r="O705" s="37">
        <v>240</v>
      </c>
      <c r="P705" s="35">
        <v>330</v>
      </c>
      <c r="Q705" s="40">
        <f t="shared" si="26"/>
        <v>30</v>
      </c>
      <c r="R705" s="41"/>
      <c r="S705" t="s">
        <v>1243</v>
      </c>
    </row>
    <row r="706" spans="1:19" ht="15.6" x14ac:dyDescent="0.3">
      <c r="A706" s="5"/>
      <c r="B706" s="105">
        <f t="shared" si="27"/>
        <v>4232.3999999999996</v>
      </c>
      <c r="C706" s="35">
        <v>4299</v>
      </c>
      <c r="D706" s="34">
        <f t="shared" si="17"/>
        <v>4232.3999999999996</v>
      </c>
      <c r="E706" s="36">
        <v>45515</v>
      </c>
      <c r="F706" s="37">
        <v>4232.3999999999996</v>
      </c>
      <c r="G706" s="26">
        <v>45516</v>
      </c>
      <c r="H706" s="76">
        <f t="shared" si="18"/>
        <v>0</v>
      </c>
      <c r="I706" s="5">
        <f t="shared" si="19"/>
        <v>0</v>
      </c>
      <c r="L706" s="33"/>
      <c r="M706" s="262">
        <v>45514</v>
      </c>
      <c r="N706" s="34">
        <f t="shared" si="20"/>
        <v>330</v>
      </c>
      <c r="O706" s="37"/>
      <c r="P706" s="35">
        <v>320</v>
      </c>
      <c r="Q706" s="40">
        <f t="shared" si="26"/>
        <v>10</v>
      </c>
      <c r="R706" s="41"/>
    </row>
    <row r="707" spans="1:19" ht="15.6" x14ac:dyDescent="0.3">
      <c r="A707" s="5"/>
      <c r="B707" s="105">
        <f t="shared" si="27"/>
        <v>4232.3999999999996</v>
      </c>
      <c r="C707" s="35">
        <v>4299</v>
      </c>
      <c r="D707" s="34">
        <f t="shared" si="17"/>
        <v>4232.3999999999996</v>
      </c>
      <c r="E707" s="36">
        <v>45516</v>
      </c>
      <c r="F707" s="37">
        <v>4232.3999999999996</v>
      </c>
      <c r="G707" s="26">
        <v>45517</v>
      </c>
      <c r="H707" s="76">
        <f t="shared" si="18"/>
        <v>0</v>
      </c>
      <c r="I707" s="5">
        <f t="shared" si="19"/>
        <v>0</v>
      </c>
      <c r="L707" s="33"/>
      <c r="M707" s="262">
        <v>45515</v>
      </c>
      <c r="N707" s="34">
        <f t="shared" si="20"/>
        <v>320</v>
      </c>
      <c r="O707" s="37"/>
      <c r="P707" s="35">
        <v>320</v>
      </c>
      <c r="Q707" s="40">
        <f t="shared" si="26"/>
        <v>0</v>
      </c>
      <c r="R707" s="41"/>
    </row>
    <row r="708" spans="1:19" ht="15.6" x14ac:dyDescent="0.3">
      <c r="A708" s="5"/>
      <c r="B708" s="105">
        <f t="shared" si="27"/>
        <v>4232.3999999999996</v>
      </c>
      <c r="C708" s="35">
        <v>4301</v>
      </c>
      <c r="D708" s="34">
        <f t="shared" si="17"/>
        <v>4232.3999999999996</v>
      </c>
      <c r="E708" s="36">
        <v>45517</v>
      </c>
      <c r="F708" s="37">
        <v>4236.7</v>
      </c>
      <c r="G708" s="26">
        <v>45518</v>
      </c>
      <c r="H708" s="76">
        <f t="shared" si="18"/>
        <v>4.3000000000001819</v>
      </c>
      <c r="I708" s="5">
        <f t="shared" si="19"/>
        <v>2</v>
      </c>
      <c r="L708" s="33"/>
      <c r="M708" s="262">
        <v>45516</v>
      </c>
      <c r="N708" s="34">
        <f t="shared" si="20"/>
        <v>320</v>
      </c>
      <c r="O708" s="37"/>
      <c r="P708" s="35">
        <v>320</v>
      </c>
      <c r="Q708" s="40">
        <f t="shared" si="26"/>
        <v>0</v>
      </c>
      <c r="R708" s="41"/>
    </row>
    <row r="709" spans="1:19" ht="15.6" x14ac:dyDescent="0.3">
      <c r="A709" s="5"/>
      <c r="B709" s="105">
        <f t="shared" si="27"/>
        <v>4236.7</v>
      </c>
      <c r="C709" s="35">
        <v>4301</v>
      </c>
      <c r="D709" s="34">
        <f t="shared" si="17"/>
        <v>4236.7</v>
      </c>
      <c r="E709" s="36">
        <v>45518</v>
      </c>
      <c r="F709" s="37">
        <v>4237.5</v>
      </c>
      <c r="G709" s="26">
        <v>45519</v>
      </c>
      <c r="H709" s="76">
        <f t="shared" si="18"/>
        <v>0.8000000000001819</v>
      </c>
      <c r="I709" s="5">
        <f t="shared" si="19"/>
        <v>0</v>
      </c>
      <c r="L709" s="33"/>
      <c r="M709" s="262">
        <v>45517</v>
      </c>
      <c r="N709" s="34">
        <f t="shared" si="20"/>
        <v>320</v>
      </c>
      <c r="O709" s="37"/>
      <c r="P709" s="35">
        <v>290</v>
      </c>
      <c r="Q709" s="40">
        <f t="shared" si="26"/>
        <v>30</v>
      </c>
      <c r="R709" s="41"/>
    </row>
    <row r="710" spans="1:19" ht="15.6" x14ac:dyDescent="0.3">
      <c r="A710" s="5"/>
      <c r="B710" s="105">
        <f t="shared" si="27"/>
        <v>4237.5</v>
      </c>
      <c r="C710" s="35">
        <v>4302</v>
      </c>
      <c r="D710" s="34">
        <f t="shared" si="17"/>
        <v>4237.5</v>
      </c>
      <c r="E710" s="36">
        <v>45519</v>
      </c>
      <c r="F710" s="37">
        <v>4238.7</v>
      </c>
      <c r="G710" s="26">
        <v>45520</v>
      </c>
      <c r="H710" s="76">
        <f t="shared" si="18"/>
        <v>1.1999999999998181</v>
      </c>
      <c r="I710" s="5">
        <f t="shared" si="19"/>
        <v>1</v>
      </c>
      <c r="L710" s="33"/>
      <c r="M710" s="262">
        <v>45518</v>
      </c>
      <c r="N710" s="34">
        <f t="shared" si="20"/>
        <v>290</v>
      </c>
      <c r="O710" s="37"/>
      <c r="P710" s="35">
        <v>280</v>
      </c>
      <c r="Q710" s="40">
        <f t="shared" si="26"/>
        <v>10</v>
      </c>
      <c r="R710" s="41"/>
    </row>
    <row r="711" spans="1:19" ht="15.6" x14ac:dyDescent="0.3">
      <c r="A711" s="5"/>
      <c r="B711" s="105">
        <f t="shared" si="27"/>
        <v>4238.7</v>
      </c>
      <c r="C711" s="35">
        <v>4304</v>
      </c>
      <c r="D711" s="34">
        <f t="shared" si="17"/>
        <v>4238.7</v>
      </c>
      <c r="E711" s="36">
        <v>45520</v>
      </c>
      <c r="F711" s="37">
        <v>4246</v>
      </c>
      <c r="G711" s="26">
        <v>45521</v>
      </c>
      <c r="H711" s="76">
        <f t="shared" si="18"/>
        <v>7.3000000000001819</v>
      </c>
      <c r="I711" s="5">
        <f t="shared" si="19"/>
        <v>2</v>
      </c>
      <c r="L711" s="33"/>
      <c r="M711" s="262">
        <v>45519</v>
      </c>
      <c r="N711" s="34">
        <f t="shared" si="20"/>
        <v>280</v>
      </c>
      <c r="O711" s="37"/>
      <c r="P711" s="35">
        <v>270</v>
      </c>
      <c r="Q711" s="40">
        <f t="shared" si="26"/>
        <v>10</v>
      </c>
      <c r="R711" s="41"/>
    </row>
    <row r="712" spans="1:19" ht="15.6" x14ac:dyDescent="0.3">
      <c r="A712" s="5"/>
      <c r="B712" s="105">
        <f t="shared" si="27"/>
        <v>4246</v>
      </c>
      <c r="C712" s="35">
        <v>4306</v>
      </c>
      <c r="D712" s="34">
        <f t="shared" si="17"/>
        <v>4246</v>
      </c>
      <c r="E712" s="36">
        <v>45521</v>
      </c>
      <c r="F712" s="37">
        <v>4247.2</v>
      </c>
      <c r="G712" s="26">
        <v>45522</v>
      </c>
      <c r="H712" s="76">
        <f t="shared" si="18"/>
        <v>1.1999999999998181</v>
      </c>
      <c r="I712" s="5">
        <f t="shared" si="19"/>
        <v>2</v>
      </c>
      <c r="L712" s="33"/>
      <c r="M712" s="262">
        <v>45520</v>
      </c>
      <c r="N712" s="34">
        <f t="shared" si="20"/>
        <v>270</v>
      </c>
      <c r="O712" s="37"/>
      <c r="P712" s="35">
        <v>220</v>
      </c>
      <c r="Q712" s="40">
        <f t="shared" si="26"/>
        <v>50</v>
      </c>
      <c r="R712" s="41"/>
    </row>
    <row r="713" spans="1:19" ht="15.6" x14ac:dyDescent="0.3">
      <c r="A713" s="5"/>
      <c r="B713" s="105">
        <f t="shared" si="27"/>
        <v>4247.2</v>
      </c>
      <c r="C713" s="35">
        <v>4309</v>
      </c>
      <c r="D713" s="34">
        <f t="shared" si="17"/>
        <v>4247.2</v>
      </c>
      <c r="E713" s="36">
        <v>45522</v>
      </c>
      <c r="F713" s="37">
        <v>4250.3999999999996</v>
      </c>
      <c r="G713" s="26">
        <v>45523</v>
      </c>
      <c r="H713" s="76">
        <f t="shared" si="18"/>
        <v>3.1999999999998181</v>
      </c>
      <c r="I713" s="5">
        <f t="shared" si="19"/>
        <v>3</v>
      </c>
      <c r="L713" s="33"/>
      <c r="M713" s="262">
        <v>45521</v>
      </c>
      <c r="N713" s="34">
        <f t="shared" si="20"/>
        <v>220</v>
      </c>
      <c r="O713" s="37"/>
      <c r="P713" s="35">
        <v>220</v>
      </c>
      <c r="Q713" s="40">
        <f t="shared" si="26"/>
        <v>0</v>
      </c>
      <c r="R713" s="41"/>
    </row>
    <row r="714" spans="1:19" ht="15.6" x14ac:dyDescent="0.3">
      <c r="A714" s="5"/>
      <c r="B714" s="105">
        <f t="shared" si="27"/>
        <v>4250.3999999999996</v>
      </c>
      <c r="C714" s="35">
        <v>4315</v>
      </c>
      <c r="D714" s="34">
        <f t="shared" si="17"/>
        <v>4250.3999999999996</v>
      </c>
      <c r="E714" s="36">
        <v>45523</v>
      </c>
      <c r="F714" s="37">
        <v>4257</v>
      </c>
      <c r="G714" s="26">
        <v>45524</v>
      </c>
      <c r="H714" s="76">
        <f t="shared" si="18"/>
        <v>6.6000000000003638</v>
      </c>
      <c r="I714" s="5">
        <f t="shared" si="19"/>
        <v>6</v>
      </c>
      <c r="L714" s="33"/>
      <c r="M714" s="262">
        <v>45522</v>
      </c>
      <c r="N714" s="34">
        <f t="shared" si="20"/>
        <v>220</v>
      </c>
      <c r="O714" s="37"/>
      <c r="P714" s="35">
        <v>200</v>
      </c>
      <c r="Q714" s="40">
        <f t="shared" si="26"/>
        <v>20</v>
      </c>
      <c r="R714" s="41"/>
    </row>
    <row r="715" spans="1:19" ht="15.6" x14ac:dyDescent="0.3">
      <c r="A715" s="5"/>
      <c r="B715" s="105">
        <f t="shared" si="27"/>
        <v>4257</v>
      </c>
      <c r="C715" s="35">
        <v>4318</v>
      </c>
      <c r="D715" s="34">
        <f t="shared" si="17"/>
        <v>4257</v>
      </c>
      <c r="E715" s="36">
        <v>45524</v>
      </c>
      <c r="F715" s="37">
        <v>4260.3999999999996</v>
      </c>
      <c r="G715" s="26">
        <v>45525</v>
      </c>
      <c r="H715" s="76">
        <f t="shared" si="18"/>
        <v>3.3999999999996362</v>
      </c>
      <c r="I715" s="5">
        <f t="shared" si="19"/>
        <v>3</v>
      </c>
      <c r="L715" s="33"/>
      <c r="M715" s="262">
        <v>45523</v>
      </c>
      <c r="N715" s="34">
        <f t="shared" si="20"/>
        <v>200</v>
      </c>
      <c r="O715" s="37"/>
      <c r="P715" s="35">
        <v>180</v>
      </c>
      <c r="Q715" s="40">
        <f t="shared" si="26"/>
        <v>20</v>
      </c>
      <c r="R715" s="41"/>
    </row>
    <row r="716" spans="1:19" ht="15.6" x14ac:dyDescent="0.3">
      <c r="A716" s="5"/>
      <c r="B716" s="105">
        <f t="shared" si="27"/>
        <v>4260.3999999999996</v>
      </c>
      <c r="C716" s="35">
        <v>4323</v>
      </c>
      <c r="D716" s="34">
        <f t="shared" si="17"/>
        <v>4260.3999999999996</v>
      </c>
      <c r="E716" s="36">
        <v>45525</v>
      </c>
      <c r="F716" s="37">
        <v>4261.6000000000004</v>
      </c>
      <c r="G716" s="26">
        <v>45526</v>
      </c>
      <c r="H716" s="76">
        <f t="shared" si="18"/>
        <v>1.2000000000007276</v>
      </c>
      <c r="I716" s="5">
        <f t="shared" si="19"/>
        <v>5</v>
      </c>
      <c r="L716" s="33"/>
      <c r="M716" s="262">
        <v>45524</v>
      </c>
      <c r="N716" s="34">
        <f t="shared" si="20"/>
        <v>180</v>
      </c>
      <c r="O716" s="37">
        <v>60</v>
      </c>
      <c r="P716" s="35">
        <v>220</v>
      </c>
      <c r="Q716" s="40">
        <f t="shared" si="26"/>
        <v>20</v>
      </c>
      <c r="R716" s="41"/>
    </row>
    <row r="717" spans="1:19" ht="15.6" x14ac:dyDescent="0.3">
      <c r="A717" s="5"/>
      <c r="B717" s="105">
        <f t="shared" si="27"/>
        <v>4261.6000000000004</v>
      </c>
      <c r="C717" s="35">
        <v>4325</v>
      </c>
      <c r="D717" s="34">
        <f t="shared" si="17"/>
        <v>4261.6000000000004</v>
      </c>
      <c r="E717" s="36">
        <v>45526</v>
      </c>
      <c r="F717" s="37">
        <v>4262.2</v>
      </c>
      <c r="G717" s="26">
        <v>45527</v>
      </c>
      <c r="H717" s="76">
        <f t="shared" si="18"/>
        <v>0.5999999999994543</v>
      </c>
      <c r="I717" s="5">
        <f t="shared" si="19"/>
        <v>2</v>
      </c>
      <c r="L717" s="33"/>
      <c r="M717" s="262">
        <v>45525</v>
      </c>
      <c r="N717" s="34">
        <f t="shared" si="20"/>
        <v>220</v>
      </c>
      <c r="O717" s="37"/>
      <c r="P717" s="35">
        <v>210</v>
      </c>
      <c r="Q717" s="40">
        <f t="shared" si="26"/>
        <v>10</v>
      </c>
      <c r="R717" s="41"/>
    </row>
    <row r="718" spans="1:19" ht="15.6" x14ac:dyDescent="0.3">
      <c r="A718" s="5"/>
      <c r="B718" s="105">
        <f t="shared" si="27"/>
        <v>4262.2</v>
      </c>
      <c r="C718" s="35">
        <v>4326</v>
      </c>
      <c r="D718" s="34">
        <f t="shared" si="17"/>
        <v>4262.2</v>
      </c>
      <c r="E718" s="36">
        <v>45527</v>
      </c>
      <c r="F718" s="37">
        <v>4262.3999999999996</v>
      </c>
      <c r="G718" s="26">
        <v>45528</v>
      </c>
      <c r="H718" s="76">
        <f t="shared" si="18"/>
        <v>0.1999999999998181</v>
      </c>
      <c r="I718" s="5">
        <f t="shared" si="19"/>
        <v>1</v>
      </c>
      <c r="L718" s="33"/>
      <c r="M718" s="262">
        <v>45526</v>
      </c>
      <c r="N718" s="34">
        <f t="shared" si="20"/>
        <v>210</v>
      </c>
      <c r="O718" s="37"/>
      <c r="P718" s="35">
        <v>210</v>
      </c>
      <c r="Q718" s="40">
        <f t="shared" si="26"/>
        <v>0</v>
      </c>
      <c r="R718" s="41"/>
    </row>
    <row r="719" spans="1:19" ht="15.6" x14ac:dyDescent="0.3">
      <c r="A719" s="5"/>
      <c r="B719" s="105">
        <f t="shared" si="27"/>
        <v>4262.3999999999996</v>
      </c>
      <c r="C719" s="35">
        <v>4327</v>
      </c>
      <c r="D719" s="34">
        <f t="shared" si="17"/>
        <v>4262.3999999999996</v>
      </c>
      <c r="E719" s="36">
        <v>45528</v>
      </c>
      <c r="F719" s="37">
        <v>4265.6000000000004</v>
      </c>
      <c r="G719" s="26">
        <v>45529</v>
      </c>
      <c r="H719" s="76">
        <f t="shared" si="18"/>
        <v>3.2000000000007276</v>
      </c>
      <c r="I719" s="5">
        <f t="shared" si="19"/>
        <v>1</v>
      </c>
      <c r="L719" s="33"/>
      <c r="M719" s="262">
        <v>45527</v>
      </c>
      <c r="N719" s="34">
        <f t="shared" si="20"/>
        <v>210</v>
      </c>
      <c r="O719" s="37"/>
      <c r="P719" s="35">
        <v>200</v>
      </c>
      <c r="Q719" s="40">
        <f t="shared" si="26"/>
        <v>10</v>
      </c>
      <c r="R719" s="41"/>
    </row>
    <row r="720" spans="1:19" ht="15.6" x14ac:dyDescent="0.3">
      <c r="A720" s="5"/>
      <c r="B720" s="105">
        <f t="shared" si="27"/>
        <v>4265.6000000000004</v>
      </c>
      <c r="C720" s="35">
        <v>4331</v>
      </c>
      <c r="D720" s="34">
        <f t="shared" si="17"/>
        <v>4265.6000000000004</v>
      </c>
      <c r="E720" s="36">
        <v>45529</v>
      </c>
      <c r="F720" s="37">
        <v>4278.1000000000004</v>
      </c>
      <c r="G720" s="26">
        <v>45530</v>
      </c>
      <c r="H720" s="76">
        <f t="shared" si="18"/>
        <v>12.5</v>
      </c>
      <c r="I720" s="5">
        <f t="shared" si="19"/>
        <v>4</v>
      </c>
      <c r="L720" s="33"/>
      <c r="M720" s="262">
        <v>45528</v>
      </c>
      <c r="N720" s="34">
        <f t="shared" si="20"/>
        <v>200</v>
      </c>
      <c r="O720" s="37"/>
      <c r="P720" s="35">
        <v>180</v>
      </c>
      <c r="Q720" s="40">
        <f t="shared" si="26"/>
        <v>20</v>
      </c>
      <c r="R720" s="41"/>
    </row>
    <row r="721" spans="1:21" ht="15.6" x14ac:dyDescent="0.3">
      <c r="A721" s="5"/>
      <c r="B721" s="105">
        <f t="shared" si="27"/>
        <v>4278.1000000000004</v>
      </c>
      <c r="C721" s="35">
        <v>4333</v>
      </c>
      <c r="D721" s="34">
        <f t="shared" si="17"/>
        <v>4278.1000000000004</v>
      </c>
      <c r="E721" s="36">
        <v>45530</v>
      </c>
      <c r="F721" s="37">
        <v>4284.7</v>
      </c>
      <c r="G721" s="26">
        <v>45531</v>
      </c>
      <c r="H721" s="76">
        <f t="shared" si="18"/>
        <v>6.5999999999994543</v>
      </c>
      <c r="I721" s="5">
        <f t="shared" si="19"/>
        <v>2</v>
      </c>
      <c r="L721" s="33"/>
      <c r="M721" s="262">
        <v>45529</v>
      </c>
      <c r="N721" s="34">
        <f t="shared" si="20"/>
        <v>180</v>
      </c>
      <c r="O721" s="37"/>
      <c r="P721" s="35">
        <v>120</v>
      </c>
      <c r="Q721" s="40">
        <f t="shared" si="26"/>
        <v>60</v>
      </c>
      <c r="R721" s="41"/>
    </row>
    <row r="722" spans="1:21" ht="15.6" x14ac:dyDescent="0.3">
      <c r="A722" s="5"/>
      <c r="B722" s="105">
        <f t="shared" si="27"/>
        <v>4284.7</v>
      </c>
      <c r="C722" s="35">
        <v>4334</v>
      </c>
      <c r="D722" s="34">
        <f t="shared" si="17"/>
        <v>4284.7</v>
      </c>
      <c r="E722" s="36">
        <v>45531</v>
      </c>
      <c r="F722" s="37">
        <v>4286.3</v>
      </c>
      <c r="G722" s="26">
        <v>45532</v>
      </c>
      <c r="H722" s="76">
        <f t="shared" si="18"/>
        <v>1.6000000000003638</v>
      </c>
      <c r="I722" s="5">
        <f t="shared" si="19"/>
        <v>1</v>
      </c>
      <c r="L722" s="33"/>
      <c r="M722" s="262">
        <v>45530</v>
      </c>
      <c r="N722" s="34">
        <f t="shared" si="20"/>
        <v>120</v>
      </c>
      <c r="O722" s="37"/>
      <c r="P722" s="35">
        <v>90</v>
      </c>
      <c r="Q722" s="40">
        <f t="shared" si="26"/>
        <v>30</v>
      </c>
      <c r="R722" s="41"/>
    </row>
    <row r="723" spans="1:21" ht="15.6" x14ac:dyDescent="0.3">
      <c r="A723" s="5"/>
      <c r="B723" s="105">
        <f t="shared" si="27"/>
        <v>4286.3</v>
      </c>
      <c r="C723" s="35">
        <v>4334</v>
      </c>
      <c r="D723" s="34">
        <f t="shared" si="17"/>
        <v>4286.3</v>
      </c>
      <c r="E723" s="36">
        <v>45532</v>
      </c>
      <c r="F723" s="37">
        <v>4286.3999999999996</v>
      </c>
      <c r="G723" s="26">
        <v>45533</v>
      </c>
      <c r="H723" s="76">
        <f t="shared" si="18"/>
        <v>9.9999999999454303E-2</v>
      </c>
      <c r="I723" s="5">
        <f t="shared" si="19"/>
        <v>0</v>
      </c>
      <c r="L723" s="33"/>
      <c r="M723" s="262">
        <v>45531</v>
      </c>
      <c r="N723" s="34">
        <f t="shared" si="20"/>
        <v>90</v>
      </c>
      <c r="O723" s="37">
        <v>210</v>
      </c>
      <c r="P723" s="35">
        <v>280</v>
      </c>
      <c r="Q723" s="40">
        <f t="shared" si="26"/>
        <v>20</v>
      </c>
      <c r="R723" s="41"/>
    </row>
    <row r="724" spans="1:21" ht="15.6" x14ac:dyDescent="0.3">
      <c r="A724" s="5"/>
      <c r="B724" s="105">
        <f t="shared" si="27"/>
        <v>4286.3999999999996</v>
      </c>
      <c r="C724" s="35">
        <v>4337</v>
      </c>
      <c r="D724" s="34">
        <f t="shared" si="17"/>
        <v>4286.3999999999996</v>
      </c>
      <c r="E724" s="36">
        <v>45533</v>
      </c>
      <c r="F724" s="37">
        <v>4288</v>
      </c>
      <c r="G724" s="26">
        <v>45534</v>
      </c>
      <c r="H724" s="76">
        <f t="shared" si="18"/>
        <v>1.6000000000003638</v>
      </c>
      <c r="I724" s="5">
        <f t="shared" si="19"/>
        <v>3</v>
      </c>
      <c r="L724" s="33"/>
      <c r="M724" s="262">
        <v>45532</v>
      </c>
      <c r="N724" s="34">
        <f t="shared" si="20"/>
        <v>280</v>
      </c>
      <c r="O724" s="37"/>
      <c r="P724" s="35">
        <v>280</v>
      </c>
      <c r="Q724" s="40">
        <f t="shared" si="26"/>
        <v>0</v>
      </c>
      <c r="R724" s="41"/>
    </row>
    <row r="725" spans="1:21" ht="15.6" x14ac:dyDescent="0.3">
      <c r="A725" s="5"/>
      <c r="B725" s="105">
        <f t="shared" si="27"/>
        <v>4288</v>
      </c>
      <c r="C725" s="35">
        <v>4338</v>
      </c>
      <c r="D725" s="34">
        <f t="shared" si="17"/>
        <v>4288</v>
      </c>
      <c r="E725" s="36">
        <v>45534</v>
      </c>
      <c r="F725" s="37">
        <v>4293.5</v>
      </c>
      <c r="G725" s="26">
        <v>45535</v>
      </c>
      <c r="H725" s="76">
        <f t="shared" si="18"/>
        <v>5.5</v>
      </c>
      <c r="I725" s="5">
        <f t="shared" si="19"/>
        <v>1</v>
      </c>
      <c r="L725" s="33"/>
      <c r="M725" s="262">
        <v>45533</v>
      </c>
      <c r="N725" s="34">
        <f t="shared" si="20"/>
        <v>280</v>
      </c>
      <c r="O725" s="37"/>
      <c r="P725" s="35">
        <v>260</v>
      </c>
      <c r="Q725" s="40">
        <f t="shared" si="26"/>
        <v>20</v>
      </c>
      <c r="R725" s="41"/>
    </row>
    <row r="726" spans="1:21" ht="15.6" x14ac:dyDescent="0.3">
      <c r="A726" s="5"/>
      <c r="B726" s="105">
        <f t="shared" si="27"/>
        <v>4293.5</v>
      </c>
      <c r="C726" s="35">
        <v>4338</v>
      </c>
      <c r="D726" s="34">
        <f t="shared" si="17"/>
        <v>4293.5</v>
      </c>
      <c r="E726" s="36">
        <v>45535</v>
      </c>
      <c r="F726" s="37">
        <v>4293.5</v>
      </c>
      <c r="G726" s="26">
        <v>45536</v>
      </c>
      <c r="H726" s="76">
        <f t="shared" si="18"/>
        <v>0</v>
      </c>
      <c r="I726" s="5">
        <f t="shared" si="19"/>
        <v>0</v>
      </c>
      <c r="L726" s="33"/>
      <c r="M726" s="262">
        <v>45534</v>
      </c>
      <c r="N726" s="34">
        <f t="shared" si="20"/>
        <v>260</v>
      </c>
      <c r="O726" s="37"/>
      <c r="P726" s="35">
        <v>220</v>
      </c>
      <c r="Q726" s="40">
        <f t="shared" si="26"/>
        <v>40</v>
      </c>
      <c r="R726" s="41"/>
    </row>
    <row r="727" spans="1:21" ht="15.6" x14ac:dyDescent="0.3">
      <c r="A727" s="5"/>
      <c r="B727" s="105">
        <f t="shared" si="27"/>
        <v>4293.5</v>
      </c>
      <c r="C727" s="35">
        <v>4342</v>
      </c>
      <c r="D727" s="34">
        <f t="shared" si="17"/>
        <v>4293.5</v>
      </c>
      <c r="E727" s="36">
        <v>45536</v>
      </c>
      <c r="F727" s="37">
        <v>4299.2</v>
      </c>
      <c r="G727" s="26">
        <v>45537</v>
      </c>
      <c r="H727" s="76">
        <f t="shared" si="18"/>
        <v>5.6999999999998181</v>
      </c>
      <c r="I727" s="5">
        <f t="shared" si="19"/>
        <v>4</v>
      </c>
      <c r="L727" s="33"/>
      <c r="M727" s="262">
        <v>45535</v>
      </c>
      <c r="N727" s="34">
        <f t="shared" si="20"/>
        <v>220</v>
      </c>
      <c r="O727" s="37"/>
      <c r="P727" s="35">
        <v>220</v>
      </c>
      <c r="Q727" s="40">
        <f t="shared" si="26"/>
        <v>0</v>
      </c>
      <c r="R727" s="41"/>
    </row>
    <row r="728" spans="1:21" ht="15.6" x14ac:dyDescent="0.3">
      <c r="A728" s="5"/>
      <c r="B728" s="105">
        <f t="shared" si="27"/>
        <v>4299.2</v>
      </c>
      <c r="C728" s="35">
        <v>4343</v>
      </c>
      <c r="D728" s="34">
        <f t="shared" si="17"/>
        <v>4299.2</v>
      </c>
      <c r="E728" s="36">
        <v>45537</v>
      </c>
      <c r="F728" s="37">
        <v>4301.8999999999996</v>
      </c>
      <c r="G728" s="26">
        <v>45538</v>
      </c>
      <c r="H728" s="76">
        <f t="shared" si="18"/>
        <v>2.6999999999998181</v>
      </c>
      <c r="I728" s="5">
        <f t="shared" si="19"/>
        <v>1</v>
      </c>
      <c r="L728" s="33"/>
      <c r="M728" s="262">
        <v>45536</v>
      </c>
      <c r="N728" s="34">
        <f t="shared" si="20"/>
        <v>220</v>
      </c>
      <c r="O728" s="37"/>
      <c r="P728" s="35">
        <v>190</v>
      </c>
      <c r="Q728" s="40">
        <f t="shared" si="26"/>
        <v>30</v>
      </c>
      <c r="R728" s="41"/>
    </row>
    <row r="729" spans="1:21" ht="15.6" x14ac:dyDescent="0.3">
      <c r="A729" s="5"/>
      <c r="B729" s="105">
        <f t="shared" si="27"/>
        <v>4301.8999999999996</v>
      </c>
      <c r="C729" s="35">
        <v>4344</v>
      </c>
      <c r="D729" s="34">
        <f t="shared" si="17"/>
        <v>4301.8999999999996</v>
      </c>
      <c r="E729" s="36">
        <v>45538</v>
      </c>
      <c r="F729" s="37">
        <v>4304.5</v>
      </c>
      <c r="G729" s="26">
        <v>45539</v>
      </c>
      <c r="H729" s="76">
        <f t="shared" si="18"/>
        <v>2.6000000000003638</v>
      </c>
      <c r="I729" s="5">
        <f t="shared" si="19"/>
        <v>1</v>
      </c>
      <c r="L729" s="33"/>
      <c r="M729" s="262">
        <v>45537</v>
      </c>
      <c r="N729" s="34">
        <f t="shared" si="20"/>
        <v>190</v>
      </c>
      <c r="O729" s="37"/>
      <c r="P729" s="35">
        <v>180</v>
      </c>
      <c r="Q729" s="40">
        <f t="shared" si="26"/>
        <v>10</v>
      </c>
      <c r="R729" s="41"/>
    </row>
    <row r="730" spans="1:21" ht="15.6" x14ac:dyDescent="0.3">
      <c r="A730" s="5"/>
      <c r="B730" s="105">
        <f t="shared" si="27"/>
        <v>4304.5</v>
      </c>
      <c r="C730" s="35">
        <v>4345</v>
      </c>
      <c r="D730" s="34">
        <f t="shared" si="17"/>
        <v>4304.5</v>
      </c>
      <c r="E730" s="36">
        <v>45539</v>
      </c>
      <c r="F730" s="37">
        <v>4308.1000000000004</v>
      </c>
      <c r="G730" s="26">
        <v>45540</v>
      </c>
      <c r="H730" s="76">
        <f t="shared" si="18"/>
        <v>3.6000000000003638</v>
      </c>
      <c r="I730" s="5">
        <f t="shared" si="19"/>
        <v>1</v>
      </c>
      <c r="L730" s="33"/>
      <c r="M730" s="262">
        <v>45538</v>
      </c>
      <c r="N730" s="34">
        <f t="shared" si="20"/>
        <v>180</v>
      </c>
      <c r="O730" s="37"/>
      <c r="P730" s="35">
        <v>170</v>
      </c>
      <c r="Q730" s="40">
        <f t="shared" si="26"/>
        <v>10</v>
      </c>
      <c r="R730" s="41"/>
      <c r="T730">
        <f>SUM(H720:H729)</f>
        <v>38.899999999999636</v>
      </c>
      <c r="U730">
        <f>SUM(Q721:Q730)</f>
        <v>220</v>
      </c>
    </row>
    <row r="731" spans="1:21" ht="15.6" x14ac:dyDescent="0.3">
      <c r="A731" s="5"/>
      <c r="B731" s="105">
        <f t="shared" si="27"/>
        <v>4308.1000000000004</v>
      </c>
      <c r="C731" s="35">
        <v>4345</v>
      </c>
      <c r="D731" s="34">
        <f t="shared" si="17"/>
        <v>4308.1000000000004</v>
      </c>
      <c r="E731" s="36">
        <v>45540</v>
      </c>
      <c r="F731" s="37">
        <v>4308.1000000000004</v>
      </c>
      <c r="G731" s="26">
        <v>45541</v>
      </c>
      <c r="H731" s="76">
        <f t="shared" si="18"/>
        <v>0</v>
      </c>
      <c r="I731" s="5">
        <f t="shared" si="19"/>
        <v>0</v>
      </c>
      <c r="L731" s="33"/>
      <c r="M731" s="262">
        <v>45539</v>
      </c>
      <c r="N731" s="34">
        <f t="shared" si="20"/>
        <v>170</v>
      </c>
      <c r="O731" s="37"/>
      <c r="P731" s="35">
        <v>170</v>
      </c>
      <c r="Q731" s="40">
        <f t="shared" si="26"/>
        <v>0</v>
      </c>
      <c r="R731" s="41"/>
      <c r="U731">
        <f>(U730/T730)</f>
        <v>5.655526992287971</v>
      </c>
    </row>
    <row r="732" spans="1:21" ht="15.6" x14ac:dyDescent="0.3">
      <c r="A732" s="5"/>
      <c r="B732" s="105">
        <f t="shared" si="27"/>
        <v>4308.1000000000004</v>
      </c>
      <c r="C732" s="35">
        <v>4347</v>
      </c>
      <c r="D732" s="34">
        <f t="shared" si="17"/>
        <v>4308.1000000000004</v>
      </c>
      <c r="E732" s="36">
        <v>45541</v>
      </c>
      <c r="F732" s="37">
        <v>4308.7</v>
      </c>
      <c r="G732" s="26">
        <v>45542</v>
      </c>
      <c r="H732" s="76">
        <f t="shared" si="18"/>
        <v>0.5999999999994543</v>
      </c>
      <c r="I732" s="5">
        <f t="shared" si="19"/>
        <v>2</v>
      </c>
      <c r="L732" s="33"/>
      <c r="M732" s="262">
        <v>45540</v>
      </c>
      <c r="N732" s="34">
        <f t="shared" si="20"/>
        <v>170</v>
      </c>
      <c r="O732" s="37"/>
      <c r="P732" s="35">
        <v>170</v>
      </c>
      <c r="Q732" s="40">
        <f t="shared" si="26"/>
        <v>0</v>
      </c>
      <c r="R732" s="41"/>
    </row>
    <row r="733" spans="1:21" ht="15.6" x14ac:dyDescent="0.3">
      <c r="A733" s="5"/>
      <c r="B733" s="105">
        <f t="shared" si="27"/>
        <v>4308.7</v>
      </c>
      <c r="C733" s="35">
        <v>4348</v>
      </c>
      <c r="D733" s="34">
        <f t="shared" si="17"/>
        <v>4308.7</v>
      </c>
      <c r="E733" s="36">
        <v>45542</v>
      </c>
      <c r="F733" s="37">
        <v>4308.8</v>
      </c>
      <c r="G733" s="26">
        <v>45543</v>
      </c>
      <c r="H733" s="76">
        <f t="shared" si="18"/>
        <v>0.1000000000003638</v>
      </c>
      <c r="I733" s="5">
        <f t="shared" si="19"/>
        <v>1</v>
      </c>
      <c r="L733" s="33"/>
      <c r="M733" s="262">
        <v>45541</v>
      </c>
      <c r="N733" s="34">
        <f t="shared" si="20"/>
        <v>170</v>
      </c>
      <c r="O733" s="37"/>
      <c r="P733" s="35">
        <v>170</v>
      </c>
      <c r="Q733" s="40">
        <f t="shared" si="26"/>
        <v>0</v>
      </c>
      <c r="R733" s="41"/>
      <c r="S733" s="48" t="s">
        <v>1287</v>
      </c>
      <c r="T733">
        <f>SUM(H730:H735)</f>
        <v>5.6999999999998181</v>
      </c>
    </row>
    <row r="734" spans="1:21" ht="15.6" x14ac:dyDescent="0.3">
      <c r="A734" s="5"/>
      <c r="B734" s="105">
        <f t="shared" si="27"/>
        <v>4308.8</v>
      </c>
      <c r="C734" s="35">
        <v>4348</v>
      </c>
      <c r="D734" s="34">
        <f t="shared" si="17"/>
        <v>4308.8</v>
      </c>
      <c r="E734" s="36">
        <v>45543</v>
      </c>
      <c r="F734" s="37">
        <v>4308.8</v>
      </c>
      <c r="G734" s="26">
        <v>45544</v>
      </c>
      <c r="H734" s="76">
        <f t="shared" si="18"/>
        <v>0</v>
      </c>
      <c r="I734" s="5">
        <f t="shared" si="19"/>
        <v>0</v>
      </c>
      <c r="L734" s="33"/>
      <c r="M734" s="262">
        <v>45542</v>
      </c>
      <c r="N734" s="34">
        <f t="shared" si="20"/>
        <v>170</v>
      </c>
      <c r="O734" s="37"/>
      <c r="P734" s="35">
        <v>170</v>
      </c>
      <c r="Q734" s="40">
        <f t="shared" si="26"/>
        <v>0</v>
      </c>
      <c r="R734" s="41"/>
    </row>
    <row r="735" spans="1:21" ht="15.6" x14ac:dyDescent="0.3">
      <c r="A735" s="5"/>
      <c r="B735" s="105">
        <f t="shared" si="27"/>
        <v>4308.8</v>
      </c>
      <c r="C735" s="35">
        <v>4349</v>
      </c>
      <c r="D735" s="34">
        <f t="shared" si="17"/>
        <v>4308.8</v>
      </c>
      <c r="E735" s="36">
        <v>45544</v>
      </c>
      <c r="F735" s="37">
        <v>4310.2</v>
      </c>
      <c r="G735" s="26">
        <v>45545</v>
      </c>
      <c r="H735" s="76">
        <f t="shared" si="18"/>
        <v>1.3999999999996362</v>
      </c>
      <c r="I735" s="5">
        <f t="shared" si="19"/>
        <v>1</v>
      </c>
      <c r="L735" s="33"/>
      <c r="M735" s="262">
        <v>45543</v>
      </c>
      <c r="N735" s="34">
        <f t="shared" si="20"/>
        <v>170</v>
      </c>
      <c r="O735" s="37"/>
      <c r="P735" s="35">
        <v>170</v>
      </c>
      <c r="Q735" s="40">
        <f t="shared" si="26"/>
        <v>0</v>
      </c>
      <c r="R735" s="41"/>
    </row>
    <row r="736" spans="1:21" ht="15.6" x14ac:dyDescent="0.3">
      <c r="A736" s="5"/>
      <c r="B736" s="105">
        <f t="shared" si="27"/>
        <v>4310.2</v>
      </c>
      <c r="C736" s="35">
        <v>4350</v>
      </c>
      <c r="D736" s="34">
        <f t="shared" si="17"/>
        <v>4310.2</v>
      </c>
      <c r="E736" s="36">
        <v>45545</v>
      </c>
      <c r="F736" s="37">
        <v>4310.8</v>
      </c>
      <c r="G736" s="26">
        <v>45546</v>
      </c>
      <c r="H736" s="76">
        <f t="shared" si="18"/>
        <v>0.6000000000003638</v>
      </c>
      <c r="I736" s="5">
        <f t="shared" si="19"/>
        <v>1</v>
      </c>
      <c r="L736" s="33"/>
      <c r="M736" s="262">
        <v>45544</v>
      </c>
      <c r="N736" s="34">
        <f t="shared" si="20"/>
        <v>170</v>
      </c>
      <c r="O736" s="37">
        <v>180</v>
      </c>
      <c r="P736" s="35">
        <v>290</v>
      </c>
      <c r="Q736" s="40">
        <f t="shared" si="26"/>
        <v>60</v>
      </c>
      <c r="R736" s="41"/>
      <c r="S736" s="48" t="s">
        <v>1288</v>
      </c>
      <c r="T736" s="48" t="s">
        <v>1286</v>
      </c>
    </row>
    <row r="737" spans="1:19" ht="15.6" x14ac:dyDescent="0.3">
      <c r="A737" s="5"/>
      <c r="B737" s="105">
        <f t="shared" si="27"/>
        <v>4310.8</v>
      </c>
      <c r="C737" s="35">
        <v>4352</v>
      </c>
      <c r="D737" s="34">
        <f t="shared" si="17"/>
        <v>4310.8</v>
      </c>
      <c r="E737" s="36">
        <v>45546</v>
      </c>
      <c r="F737" s="37">
        <v>4314.8</v>
      </c>
      <c r="G737" s="26">
        <v>45547</v>
      </c>
      <c r="H737" s="76">
        <f t="shared" si="18"/>
        <v>4</v>
      </c>
      <c r="I737" s="5">
        <f t="shared" si="19"/>
        <v>2</v>
      </c>
      <c r="L737" s="33"/>
      <c r="M737" s="262">
        <v>45545</v>
      </c>
      <c r="N737" s="34">
        <f t="shared" si="20"/>
        <v>290</v>
      </c>
      <c r="O737" s="37"/>
      <c r="P737" s="35">
        <v>290</v>
      </c>
      <c r="Q737" s="40">
        <f t="shared" si="26"/>
        <v>0</v>
      </c>
      <c r="R737" s="41"/>
    </row>
    <row r="738" spans="1:19" ht="15.6" x14ac:dyDescent="0.3">
      <c r="A738" s="5"/>
      <c r="B738" s="105">
        <f t="shared" si="27"/>
        <v>4314.8</v>
      </c>
      <c r="C738" s="35">
        <v>4356</v>
      </c>
      <c r="D738" s="34">
        <f t="shared" si="17"/>
        <v>4314.8</v>
      </c>
      <c r="E738" s="36">
        <v>45547</v>
      </c>
      <c r="F738" s="37">
        <v>4319</v>
      </c>
      <c r="G738" s="26">
        <v>45548</v>
      </c>
      <c r="H738" s="76">
        <f t="shared" si="18"/>
        <v>4.1999999999998181</v>
      </c>
      <c r="I738" s="5">
        <f t="shared" si="19"/>
        <v>4</v>
      </c>
      <c r="L738" s="33"/>
      <c r="M738" s="262">
        <v>45546</v>
      </c>
      <c r="N738" s="34">
        <f t="shared" si="20"/>
        <v>290</v>
      </c>
      <c r="O738" s="37"/>
      <c r="P738" s="35">
        <v>260</v>
      </c>
      <c r="Q738" s="40">
        <f t="shared" si="26"/>
        <v>30</v>
      </c>
      <c r="R738" s="41"/>
    </row>
    <row r="739" spans="1:19" ht="15.6" x14ac:dyDescent="0.3">
      <c r="A739" s="5"/>
      <c r="B739" s="105">
        <f t="shared" si="27"/>
        <v>4319</v>
      </c>
      <c r="C739" s="35">
        <v>4359</v>
      </c>
      <c r="D739" s="34">
        <f t="shared" si="17"/>
        <v>4319</v>
      </c>
      <c r="E739" s="36">
        <v>45548</v>
      </c>
      <c r="F739" s="37">
        <v>4322.8999999999996</v>
      </c>
      <c r="G739" s="26">
        <v>45549</v>
      </c>
      <c r="H739" s="76">
        <f t="shared" si="18"/>
        <v>3.8999999999996362</v>
      </c>
      <c r="I739" s="5">
        <f t="shared" si="19"/>
        <v>3</v>
      </c>
      <c r="L739" s="33"/>
      <c r="M739" s="262">
        <v>45547</v>
      </c>
      <c r="N739" s="34">
        <f t="shared" si="20"/>
        <v>260</v>
      </c>
      <c r="O739" s="37"/>
      <c r="P739" s="35">
        <v>230</v>
      </c>
      <c r="Q739" s="40">
        <f t="shared" si="26"/>
        <v>30</v>
      </c>
      <c r="R739" s="41"/>
    </row>
    <row r="740" spans="1:19" ht="15.6" x14ac:dyDescent="0.3">
      <c r="A740" s="5"/>
      <c r="B740" s="105">
        <f t="shared" si="27"/>
        <v>4322.8999999999996</v>
      </c>
      <c r="C740" s="35">
        <v>4360</v>
      </c>
      <c r="D740" s="34">
        <f t="shared" si="17"/>
        <v>4322.8999999999996</v>
      </c>
      <c r="E740" s="36">
        <v>45549</v>
      </c>
      <c r="F740" s="37">
        <v>4324.2</v>
      </c>
      <c r="G740" s="26">
        <v>45550</v>
      </c>
      <c r="H740" s="76">
        <f t="shared" si="18"/>
        <v>1.3000000000001819</v>
      </c>
      <c r="I740" s="5">
        <f t="shared" si="19"/>
        <v>1</v>
      </c>
      <c r="L740" s="33"/>
      <c r="M740" s="262">
        <v>45548</v>
      </c>
      <c r="N740" s="34">
        <f t="shared" si="20"/>
        <v>230</v>
      </c>
      <c r="O740" s="37"/>
      <c r="P740" s="35">
        <v>210</v>
      </c>
      <c r="Q740" s="40">
        <f t="shared" si="26"/>
        <v>20</v>
      </c>
      <c r="R740" s="41"/>
    </row>
    <row r="741" spans="1:19" ht="15.6" x14ac:dyDescent="0.3">
      <c r="A741" s="5"/>
      <c r="B741" s="105">
        <f t="shared" si="27"/>
        <v>4324.2</v>
      </c>
      <c r="C741" s="35">
        <v>4362</v>
      </c>
      <c r="D741" s="34">
        <f t="shared" si="17"/>
        <v>4324.2</v>
      </c>
      <c r="E741" s="36">
        <v>45550</v>
      </c>
      <c r="F741" s="37">
        <v>4341.8</v>
      </c>
      <c r="G741" s="26">
        <v>45551</v>
      </c>
      <c r="H741" s="76">
        <f t="shared" si="18"/>
        <v>17.600000000000364</v>
      </c>
      <c r="I741" s="5">
        <f t="shared" si="19"/>
        <v>2</v>
      </c>
      <c r="L741" s="33"/>
      <c r="M741" s="262">
        <v>45549</v>
      </c>
      <c r="N741" s="34">
        <f t="shared" si="20"/>
        <v>210</v>
      </c>
      <c r="O741" s="37"/>
      <c r="P741" s="35">
        <v>210</v>
      </c>
      <c r="Q741" s="40">
        <f t="shared" si="26"/>
        <v>0</v>
      </c>
      <c r="R741" s="41"/>
    </row>
    <row r="742" spans="1:19" ht="15.6" x14ac:dyDescent="0.3">
      <c r="A742" s="5"/>
      <c r="B742" s="105">
        <f t="shared" si="27"/>
        <v>4341.8</v>
      </c>
      <c r="C742" s="35">
        <v>4365</v>
      </c>
      <c r="D742" s="34">
        <f t="shared" si="17"/>
        <v>4341.8</v>
      </c>
      <c r="E742" s="36">
        <v>45551</v>
      </c>
      <c r="F742" s="37">
        <v>4350.2</v>
      </c>
      <c r="G742" s="26">
        <v>45552</v>
      </c>
      <c r="H742" s="76">
        <f t="shared" si="18"/>
        <v>8.3999999999996362</v>
      </c>
      <c r="I742" s="5">
        <f t="shared" si="19"/>
        <v>3</v>
      </c>
      <c r="L742" s="33"/>
      <c r="M742" s="262">
        <v>45550</v>
      </c>
      <c r="N742" s="34">
        <f t="shared" si="20"/>
        <v>210</v>
      </c>
      <c r="O742" s="37"/>
      <c r="P742" s="35">
        <v>90</v>
      </c>
      <c r="Q742" s="40">
        <f t="shared" si="26"/>
        <v>120</v>
      </c>
      <c r="R742" s="41"/>
    </row>
    <row r="743" spans="1:19" ht="15.6" x14ac:dyDescent="0.3">
      <c r="A743" s="5"/>
      <c r="B743" s="105">
        <f t="shared" si="27"/>
        <v>4350.2</v>
      </c>
      <c r="C743" s="35">
        <v>4372</v>
      </c>
      <c r="D743" s="34">
        <f t="shared" si="17"/>
        <v>4350.2</v>
      </c>
      <c r="E743" s="36">
        <v>45552</v>
      </c>
      <c r="F743" s="37">
        <v>4350.5</v>
      </c>
      <c r="G743" s="26">
        <v>45553</v>
      </c>
      <c r="H743" s="76">
        <f t="shared" si="18"/>
        <v>0.3000000000001819</v>
      </c>
      <c r="I743" s="5">
        <f t="shared" si="19"/>
        <v>7</v>
      </c>
      <c r="L743" s="33"/>
      <c r="M743" s="262">
        <v>45551</v>
      </c>
      <c r="N743" s="34">
        <f t="shared" si="20"/>
        <v>90</v>
      </c>
      <c r="O743" s="37">
        <v>300</v>
      </c>
      <c r="P743" s="35">
        <v>300</v>
      </c>
      <c r="Q743" s="40">
        <f t="shared" si="26"/>
        <v>90</v>
      </c>
      <c r="R743" s="41"/>
      <c r="S743" t="s">
        <v>1307</v>
      </c>
    </row>
    <row r="744" spans="1:19" ht="15.6" x14ac:dyDescent="0.3">
      <c r="A744" s="5"/>
      <c r="B744" s="105">
        <f t="shared" si="27"/>
        <v>4350.5</v>
      </c>
      <c r="C744" s="35">
        <v>4374</v>
      </c>
      <c r="D744" s="34">
        <f t="shared" si="17"/>
        <v>4350.5</v>
      </c>
      <c r="E744" s="36">
        <v>45553</v>
      </c>
      <c r="F744" s="37">
        <v>4350.6000000000004</v>
      </c>
      <c r="G744" s="26">
        <v>45554</v>
      </c>
      <c r="H744" s="76">
        <f t="shared" si="18"/>
        <v>0.1000000000003638</v>
      </c>
      <c r="I744" s="5">
        <f t="shared" si="19"/>
        <v>2</v>
      </c>
      <c r="L744" s="33"/>
      <c r="M744" s="262">
        <v>45552</v>
      </c>
      <c r="N744" s="34">
        <f t="shared" si="20"/>
        <v>300</v>
      </c>
      <c r="O744" s="37"/>
      <c r="P744" s="35">
        <v>290</v>
      </c>
      <c r="Q744" s="40">
        <f t="shared" si="26"/>
        <v>10</v>
      </c>
      <c r="R744" s="41"/>
    </row>
    <row r="745" spans="1:19" ht="15.6" x14ac:dyDescent="0.3">
      <c r="A745" s="5"/>
      <c r="B745" s="105">
        <f t="shared" si="27"/>
        <v>4350.6000000000004</v>
      </c>
      <c r="C745" s="35">
        <v>4375</v>
      </c>
      <c r="D745" s="34">
        <f t="shared" si="17"/>
        <v>4350.6000000000004</v>
      </c>
      <c r="E745" s="36">
        <v>45554</v>
      </c>
      <c r="F745" s="37">
        <v>4350.6000000000004</v>
      </c>
      <c r="G745" s="26">
        <v>45555</v>
      </c>
      <c r="H745" s="76">
        <f t="shared" si="18"/>
        <v>0</v>
      </c>
      <c r="I745" s="5">
        <f t="shared" si="19"/>
        <v>1</v>
      </c>
      <c r="L745" s="33"/>
      <c r="M745" s="262">
        <v>45553</v>
      </c>
      <c r="N745" s="34">
        <f t="shared" si="20"/>
        <v>290</v>
      </c>
      <c r="O745" s="37"/>
      <c r="P745" s="35">
        <v>280</v>
      </c>
      <c r="Q745" s="40">
        <f t="shared" si="26"/>
        <v>10</v>
      </c>
      <c r="R745" s="41"/>
    </row>
    <row r="746" spans="1:19" ht="15.6" x14ac:dyDescent="0.3">
      <c r="A746" s="5"/>
      <c r="B746" s="105">
        <f t="shared" si="27"/>
        <v>4350.6000000000004</v>
      </c>
      <c r="C746" s="35">
        <v>4377</v>
      </c>
      <c r="D746" s="34">
        <f t="shared" si="17"/>
        <v>4350.6000000000004</v>
      </c>
      <c r="E746" s="36">
        <v>45555</v>
      </c>
      <c r="F746" s="37">
        <v>4359.6000000000004</v>
      </c>
      <c r="G746" s="26">
        <v>45556</v>
      </c>
      <c r="H746" s="76">
        <f t="shared" si="18"/>
        <v>9</v>
      </c>
      <c r="I746" s="5">
        <f t="shared" si="19"/>
        <v>2</v>
      </c>
      <c r="L746" s="33"/>
      <c r="M746" s="262">
        <v>45554</v>
      </c>
      <c r="N746" s="34">
        <f t="shared" si="20"/>
        <v>280</v>
      </c>
      <c r="O746" s="37"/>
      <c r="P746" s="35">
        <v>280</v>
      </c>
      <c r="Q746" s="40">
        <f t="shared" si="26"/>
        <v>0</v>
      </c>
      <c r="R746" s="41"/>
    </row>
    <row r="747" spans="1:19" ht="15.6" x14ac:dyDescent="0.3">
      <c r="A747" s="5"/>
      <c r="B747" s="105">
        <f t="shared" si="27"/>
        <v>4359.6000000000004</v>
      </c>
      <c r="C747" s="35">
        <v>4377</v>
      </c>
      <c r="D747" s="34">
        <f t="shared" si="17"/>
        <v>4359.6000000000004</v>
      </c>
      <c r="E747" s="36">
        <v>45556</v>
      </c>
      <c r="F747" s="37">
        <v>4362.7</v>
      </c>
      <c r="G747" s="26">
        <v>45557</v>
      </c>
      <c r="H747" s="76">
        <f t="shared" si="18"/>
        <v>3.0999999999994543</v>
      </c>
      <c r="I747" s="5">
        <f t="shared" si="19"/>
        <v>0</v>
      </c>
      <c r="L747" s="33"/>
      <c r="M747" s="262">
        <v>45555</v>
      </c>
      <c r="N747" s="34">
        <f t="shared" si="20"/>
        <v>280</v>
      </c>
      <c r="O747" s="37"/>
      <c r="P747" s="35">
        <v>210</v>
      </c>
      <c r="Q747" s="40">
        <f t="shared" si="26"/>
        <v>70</v>
      </c>
      <c r="R747" s="41"/>
    </row>
    <row r="748" spans="1:19" ht="15.6" x14ac:dyDescent="0.3">
      <c r="A748" s="5"/>
      <c r="B748" s="105">
        <f t="shared" si="27"/>
        <v>4362.7</v>
      </c>
      <c r="C748" s="35">
        <v>4379</v>
      </c>
      <c r="D748" s="34">
        <f t="shared" si="17"/>
        <v>4362.7</v>
      </c>
      <c r="E748" s="36">
        <v>45557</v>
      </c>
      <c r="F748" s="37">
        <v>4362.8999999999996</v>
      </c>
      <c r="G748" s="26">
        <v>45558</v>
      </c>
      <c r="H748" s="76">
        <f t="shared" si="18"/>
        <v>0.1999999999998181</v>
      </c>
      <c r="I748" s="5">
        <f t="shared" si="19"/>
        <v>2</v>
      </c>
      <c r="L748" s="33"/>
      <c r="M748" s="262">
        <v>45556</v>
      </c>
      <c r="N748" s="34">
        <f t="shared" si="20"/>
        <v>210</v>
      </c>
      <c r="O748" s="37"/>
      <c r="P748" s="35">
        <v>190</v>
      </c>
      <c r="Q748" s="40">
        <f t="shared" si="26"/>
        <v>20</v>
      </c>
      <c r="R748" s="41"/>
    </row>
    <row r="749" spans="1:19" ht="15.6" x14ac:dyDescent="0.3">
      <c r="A749" s="5"/>
      <c r="B749" s="105">
        <f t="shared" si="27"/>
        <v>4362.8999999999996</v>
      </c>
      <c r="C749" s="35">
        <v>4380</v>
      </c>
      <c r="D749" s="34">
        <f t="shared" si="17"/>
        <v>4362.8999999999996</v>
      </c>
      <c r="E749" s="36">
        <v>45558</v>
      </c>
      <c r="F749" s="37">
        <v>4363</v>
      </c>
      <c r="G749" s="26">
        <v>45559</v>
      </c>
      <c r="H749" s="76">
        <f t="shared" si="18"/>
        <v>0.1000000000003638</v>
      </c>
      <c r="I749" s="5">
        <f t="shared" si="19"/>
        <v>1</v>
      </c>
      <c r="L749" s="33"/>
      <c r="M749" s="262">
        <v>45557</v>
      </c>
      <c r="N749" s="34">
        <f t="shared" si="20"/>
        <v>190</v>
      </c>
      <c r="O749" s="37"/>
      <c r="P749" s="35">
        <v>190</v>
      </c>
      <c r="Q749" s="40">
        <f t="shared" si="26"/>
        <v>0</v>
      </c>
      <c r="R749" s="41"/>
    </row>
    <row r="750" spans="1:19" ht="15.6" x14ac:dyDescent="0.3">
      <c r="A750" s="5"/>
      <c r="B750" s="105">
        <f t="shared" si="27"/>
        <v>4363</v>
      </c>
      <c r="C750" s="35">
        <v>4383</v>
      </c>
      <c r="D750" s="34">
        <f t="shared" si="17"/>
        <v>4363</v>
      </c>
      <c r="E750" s="36">
        <v>45559</v>
      </c>
      <c r="F750" s="37">
        <v>4365.3</v>
      </c>
      <c r="G750" s="26">
        <v>45560</v>
      </c>
      <c r="H750" s="76">
        <f t="shared" si="18"/>
        <v>2.3000000000001819</v>
      </c>
      <c r="I750" s="5">
        <f t="shared" si="19"/>
        <v>3</v>
      </c>
      <c r="L750" s="33"/>
      <c r="M750" s="262">
        <v>45558</v>
      </c>
      <c r="N750" s="34">
        <f t="shared" si="20"/>
        <v>190</v>
      </c>
      <c r="O750" s="37"/>
      <c r="P750" s="35">
        <v>190</v>
      </c>
      <c r="Q750" s="40">
        <f t="shared" si="26"/>
        <v>0</v>
      </c>
      <c r="R750" s="41"/>
    </row>
    <row r="751" spans="1:19" ht="15.6" x14ac:dyDescent="0.3">
      <c r="A751" s="5"/>
      <c r="B751" s="105">
        <f t="shared" si="27"/>
        <v>4365.3</v>
      </c>
      <c r="C751" s="35">
        <v>4384</v>
      </c>
      <c r="D751" s="34">
        <f t="shared" si="17"/>
        <v>4365.3</v>
      </c>
      <c r="E751" s="36">
        <v>45560</v>
      </c>
      <c r="F751" s="37">
        <v>4372.6000000000004</v>
      </c>
      <c r="G751" s="26">
        <v>45561</v>
      </c>
      <c r="H751" s="76">
        <f t="shared" si="18"/>
        <v>7.3000000000001819</v>
      </c>
      <c r="I751" s="5">
        <f t="shared" si="19"/>
        <v>1</v>
      </c>
      <c r="L751" s="33"/>
      <c r="M751" s="262">
        <v>45559</v>
      </c>
      <c r="N751" s="34">
        <f t="shared" si="20"/>
        <v>190</v>
      </c>
      <c r="O751" s="37"/>
      <c r="P751" s="35">
        <v>175</v>
      </c>
      <c r="Q751" s="40">
        <f t="shared" si="26"/>
        <v>15</v>
      </c>
      <c r="R751" s="41"/>
    </row>
    <row r="752" spans="1:19" ht="15.6" x14ac:dyDescent="0.3">
      <c r="A752" s="5"/>
      <c r="B752" s="105">
        <f t="shared" si="27"/>
        <v>4372.6000000000004</v>
      </c>
      <c r="C752" s="35">
        <v>4387</v>
      </c>
      <c r="D752" s="34">
        <f t="shared" si="17"/>
        <v>4372.6000000000004</v>
      </c>
      <c r="E752" s="36">
        <v>45561</v>
      </c>
      <c r="F752" s="37">
        <v>4393</v>
      </c>
      <c r="G752" s="26">
        <v>45562</v>
      </c>
      <c r="H752" s="76">
        <f t="shared" si="18"/>
        <v>20.399999999999636</v>
      </c>
      <c r="I752" s="5">
        <f t="shared" si="19"/>
        <v>3</v>
      </c>
      <c r="L752" s="33"/>
      <c r="M752" s="262">
        <v>45560</v>
      </c>
      <c r="N752" s="34">
        <f t="shared" si="20"/>
        <v>175</v>
      </c>
      <c r="O752" s="37"/>
      <c r="P752" s="35">
        <v>140</v>
      </c>
      <c r="Q752" s="40">
        <f t="shared" si="26"/>
        <v>35</v>
      </c>
      <c r="R752" s="41"/>
    </row>
    <row r="753" spans="1:22" ht="15.6" x14ac:dyDescent="0.3">
      <c r="A753" s="5"/>
      <c r="B753" s="105">
        <f t="shared" si="27"/>
        <v>4393</v>
      </c>
      <c r="C753" s="35">
        <v>4388</v>
      </c>
      <c r="D753" s="34">
        <f t="shared" si="17"/>
        <v>4393</v>
      </c>
      <c r="E753" s="36">
        <v>45562</v>
      </c>
      <c r="F753" s="37">
        <v>4396.5</v>
      </c>
      <c r="G753" s="26">
        <v>45563</v>
      </c>
      <c r="H753" s="76">
        <f t="shared" si="18"/>
        <v>3.5</v>
      </c>
      <c r="I753" s="5">
        <f t="shared" si="19"/>
        <v>1</v>
      </c>
      <c r="L753" s="33"/>
      <c r="M753" s="262">
        <v>45561</v>
      </c>
      <c r="N753" s="34">
        <f t="shared" si="20"/>
        <v>140</v>
      </c>
      <c r="O753" s="37">
        <v>60</v>
      </c>
      <c r="P753" s="35">
        <v>60</v>
      </c>
      <c r="Q753" s="40">
        <f t="shared" si="26"/>
        <v>140</v>
      </c>
      <c r="R753" s="41"/>
      <c r="S753" t="s">
        <v>1210</v>
      </c>
    </row>
    <row r="754" spans="1:22" ht="15.6" x14ac:dyDescent="0.3">
      <c r="A754" s="5"/>
      <c r="B754" s="105">
        <f t="shared" si="27"/>
        <v>4396.5</v>
      </c>
      <c r="C754" s="35">
        <v>4389</v>
      </c>
      <c r="D754" s="34">
        <f t="shared" si="17"/>
        <v>4396.5</v>
      </c>
      <c r="E754" s="36">
        <v>45563</v>
      </c>
      <c r="F754" s="37">
        <v>4396.6000000000004</v>
      </c>
      <c r="G754" s="26">
        <v>45564</v>
      </c>
      <c r="H754" s="76">
        <f t="shared" si="18"/>
        <v>0.1000000000003638</v>
      </c>
      <c r="I754" s="5">
        <f t="shared" si="19"/>
        <v>1</v>
      </c>
      <c r="L754" s="33"/>
      <c r="M754" s="262">
        <v>45562</v>
      </c>
      <c r="N754" s="34">
        <f t="shared" si="20"/>
        <v>60</v>
      </c>
      <c r="O754" s="37">
        <v>270</v>
      </c>
      <c r="P754" s="35">
        <v>300</v>
      </c>
      <c r="Q754" s="40">
        <f t="shared" si="26"/>
        <v>30</v>
      </c>
      <c r="R754" s="41"/>
      <c r="S754" t="s">
        <v>1344</v>
      </c>
    </row>
    <row r="755" spans="1:22" ht="15.6" x14ac:dyDescent="0.3">
      <c r="A755" s="5"/>
      <c r="B755" s="105">
        <f t="shared" si="27"/>
        <v>4396.6000000000004</v>
      </c>
      <c r="C755" s="35">
        <v>4389</v>
      </c>
      <c r="D755" s="34">
        <f t="shared" si="17"/>
        <v>4396.6000000000004</v>
      </c>
      <c r="E755" s="36">
        <v>45564</v>
      </c>
      <c r="F755" s="37">
        <v>4396.6000000000004</v>
      </c>
      <c r="G755" s="26">
        <v>45565</v>
      </c>
      <c r="H755" s="76">
        <f t="shared" si="18"/>
        <v>0</v>
      </c>
      <c r="I755" s="5">
        <f t="shared" si="19"/>
        <v>0</v>
      </c>
      <c r="L755" s="33"/>
      <c r="M755" s="262">
        <v>45563</v>
      </c>
      <c r="N755" s="34">
        <f t="shared" si="20"/>
        <v>300</v>
      </c>
      <c r="O755" s="37"/>
      <c r="P755" s="35">
        <v>300</v>
      </c>
      <c r="Q755" s="40">
        <f t="shared" si="26"/>
        <v>0</v>
      </c>
      <c r="R755" s="41"/>
    </row>
    <row r="756" spans="1:22" ht="15.6" x14ac:dyDescent="0.3">
      <c r="A756" s="5"/>
      <c r="B756" s="105">
        <f t="shared" si="27"/>
        <v>4396.6000000000004</v>
      </c>
      <c r="C756" s="35">
        <v>4390</v>
      </c>
      <c r="D756" s="34">
        <f t="shared" si="17"/>
        <v>4396.6000000000004</v>
      </c>
      <c r="E756" s="36">
        <v>45565</v>
      </c>
      <c r="F756" s="37">
        <v>4397.2</v>
      </c>
      <c r="G756" s="26">
        <v>45566</v>
      </c>
      <c r="H756" s="76">
        <f t="shared" si="18"/>
        <v>0.5999999999994543</v>
      </c>
      <c r="I756" s="5">
        <f t="shared" si="19"/>
        <v>1</v>
      </c>
      <c r="L756" s="33"/>
      <c r="M756" s="262">
        <v>45564</v>
      </c>
      <c r="N756" s="34">
        <f t="shared" si="20"/>
        <v>300</v>
      </c>
      <c r="O756" s="37"/>
      <c r="P756" s="35">
        <v>300</v>
      </c>
      <c r="Q756" s="40">
        <f t="shared" si="26"/>
        <v>0</v>
      </c>
      <c r="R756" s="41"/>
    </row>
    <row r="757" spans="1:22" ht="15.6" x14ac:dyDescent="0.3">
      <c r="A757" s="5"/>
      <c r="B757" s="105">
        <f t="shared" si="27"/>
        <v>4397.2</v>
      </c>
      <c r="C757" s="35">
        <v>4390</v>
      </c>
      <c r="D757" s="34">
        <f t="shared" si="17"/>
        <v>4397.2</v>
      </c>
      <c r="E757" s="36">
        <v>45566</v>
      </c>
      <c r="F757" s="37">
        <v>4397.2</v>
      </c>
      <c r="G757" s="26">
        <v>45567</v>
      </c>
      <c r="H757" s="76">
        <f t="shared" si="18"/>
        <v>0</v>
      </c>
      <c r="I757" s="5">
        <f t="shared" si="19"/>
        <v>0</v>
      </c>
      <c r="J757">
        <f>SUM(H757:H848)</f>
        <v>161.19999999999982</v>
      </c>
      <c r="L757" s="33"/>
      <c r="M757" s="262">
        <v>45565</v>
      </c>
      <c r="N757" s="34">
        <f t="shared" si="20"/>
        <v>300</v>
      </c>
      <c r="O757" s="37"/>
      <c r="P757" s="35">
        <v>285</v>
      </c>
      <c r="Q757" s="40">
        <f t="shared" si="26"/>
        <v>15</v>
      </c>
      <c r="R757" s="41"/>
    </row>
    <row r="758" spans="1:22" ht="15.6" x14ac:dyDescent="0.3">
      <c r="A758" s="5"/>
      <c r="B758" s="105">
        <f t="shared" si="27"/>
        <v>4397.2</v>
      </c>
      <c r="C758" s="35">
        <v>4391</v>
      </c>
      <c r="D758" s="34">
        <f t="shared" si="17"/>
        <v>4397.2</v>
      </c>
      <c r="E758" s="36">
        <v>45567</v>
      </c>
      <c r="F758" s="37">
        <v>4398.3999999999996</v>
      </c>
      <c r="G758" s="26">
        <v>45568</v>
      </c>
      <c r="H758" s="76">
        <f t="shared" si="18"/>
        <v>1.1999999999998181</v>
      </c>
      <c r="I758" s="5">
        <f t="shared" si="19"/>
        <v>1</v>
      </c>
      <c r="L758" s="33"/>
      <c r="M758" s="262">
        <v>45566</v>
      </c>
      <c r="N758" s="34">
        <f t="shared" si="20"/>
        <v>285</v>
      </c>
      <c r="O758" s="37"/>
      <c r="P758" s="35">
        <v>285</v>
      </c>
      <c r="Q758" s="40">
        <f t="shared" si="26"/>
        <v>0</v>
      </c>
      <c r="R758" s="41"/>
      <c r="S758">
        <f>SUM(Q758:Q849)</f>
        <v>1185</v>
      </c>
      <c r="U758" t="s">
        <v>1369</v>
      </c>
      <c r="V758" t="s">
        <v>1368</v>
      </c>
    </row>
    <row r="759" spans="1:22" ht="15.6" x14ac:dyDescent="0.3">
      <c r="A759" s="5"/>
      <c r="B759" s="105">
        <f t="shared" si="27"/>
        <v>4398.3999999999996</v>
      </c>
      <c r="C759" s="35"/>
      <c r="D759" s="34">
        <f t="shared" si="17"/>
        <v>4398.3999999999996</v>
      </c>
      <c r="E759" s="36">
        <v>45568</v>
      </c>
      <c r="F759" s="37"/>
      <c r="G759" s="26">
        <v>45569</v>
      </c>
      <c r="H759" s="76">
        <v>0</v>
      </c>
      <c r="I759" s="5">
        <v>0</v>
      </c>
      <c r="J759" t="s">
        <v>1350</v>
      </c>
      <c r="L759" s="33"/>
      <c r="M759" s="262">
        <v>45567</v>
      </c>
      <c r="N759" s="34">
        <f t="shared" si="20"/>
        <v>285</v>
      </c>
      <c r="O759" s="37"/>
      <c r="P759" s="35">
        <v>250</v>
      </c>
      <c r="Q759" s="40">
        <f t="shared" si="26"/>
        <v>35</v>
      </c>
      <c r="R759" s="41"/>
      <c r="U759">
        <f>SUM(H665:H756)</f>
        <v>270.89999999999964</v>
      </c>
      <c r="V759">
        <f>SUM(Q666:Q757)</f>
        <v>1835</v>
      </c>
    </row>
    <row r="760" spans="1:22" ht="15.6" x14ac:dyDescent="0.3">
      <c r="A760" s="5"/>
      <c r="B760" s="105">
        <f t="shared" si="27"/>
        <v>0</v>
      </c>
      <c r="C760" s="35">
        <v>4392</v>
      </c>
      <c r="D760" s="34">
        <f t="shared" si="17"/>
        <v>0</v>
      </c>
      <c r="E760" s="36">
        <v>45569</v>
      </c>
      <c r="F760" s="37">
        <v>4398.6000000000004</v>
      </c>
      <c r="G760" s="26">
        <v>45570</v>
      </c>
      <c r="H760" s="76">
        <v>0</v>
      </c>
      <c r="I760" s="5">
        <f t="shared" si="19"/>
        <v>4392</v>
      </c>
      <c r="L760" s="33"/>
      <c r="M760" s="262">
        <v>45568</v>
      </c>
      <c r="N760" s="34">
        <f t="shared" si="20"/>
        <v>250</v>
      </c>
      <c r="O760" s="37"/>
      <c r="P760" s="35"/>
      <c r="Q760" s="40">
        <v>0</v>
      </c>
      <c r="R760" s="41"/>
    </row>
    <row r="761" spans="1:22" ht="15.6" x14ac:dyDescent="0.3">
      <c r="A761" s="5"/>
      <c r="B761" s="105">
        <f t="shared" si="27"/>
        <v>4398.6000000000004</v>
      </c>
      <c r="C761" s="35">
        <v>4395</v>
      </c>
      <c r="D761" s="34">
        <f t="shared" si="17"/>
        <v>4398.6000000000004</v>
      </c>
      <c r="E761" s="36">
        <v>45570</v>
      </c>
      <c r="F761" s="37">
        <v>4400.5</v>
      </c>
      <c r="G761" s="26">
        <v>45571</v>
      </c>
      <c r="H761" s="76">
        <f t="shared" si="18"/>
        <v>1.8999999999996362</v>
      </c>
      <c r="I761" s="5">
        <f t="shared" si="19"/>
        <v>3</v>
      </c>
      <c r="L761" s="33"/>
      <c r="M761" s="262">
        <v>45569</v>
      </c>
      <c r="N761" s="34">
        <f t="shared" si="20"/>
        <v>0</v>
      </c>
      <c r="O761" s="37">
        <v>30</v>
      </c>
      <c r="P761" s="35">
        <v>250</v>
      </c>
      <c r="Q761" s="40">
        <v>0</v>
      </c>
      <c r="R761" s="41"/>
    </row>
    <row r="762" spans="1:22" ht="15.6" x14ac:dyDescent="0.3">
      <c r="A762" s="5"/>
      <c r="B762" s="105">
        <f t="shared" si="27"/>
        <v>4400.5</v>
      </c>
      <c r="C762" s="35">
        <v>4396</v>
      </c>
      <c r="D762" s="34">
        <f t="shared" si="17"/>
        <v>4400.5</v>
      </c>
      <c r="E762" s="36">
        <v>45571</v>
      </c>
      <c r="F762" s="37">
        <v>4401.3</v>
      </c>
      <c r="G762" s="26">
        <v>45572</v>
      </c>
      <c r="H762" s="76">
        <f t="shared" si="18"/>
        <v>0.8000000000001819</v>
      </c>
      <c r="I762" s="5">
        <f t="shared" si="19"/>
        <v>1</v>
      </c>
      <c r="L762" s="33"/>
      <c r="M762" s="262">
        <v>45570</v>
      </c>
      <c r="N762" s="34">
        <f t="shared" si="20"/>
        <v>250</v>
      </c>
      <c r="O762" s="37"/>
      <c r="P762" s="35">
        <v>220</v>
      </c>
      <c r="Q762" s="40">
        <f t="shared" si="26"/>
        <v>30</v>
      </c>
      <c r="R762" s="41"/>
    </row>
    <row r="763" spans="1:22" ht="15.6" x14ac:dyDescent="0.3">
      <c r="A763" s="5"/>
      <c r="B763" s="105">
        <f t="shared" si="27"/>
        <v>4401.3</v>
      </c>
      <c r="C763" s="35">
        <v>4397</v>
      </c>
      <c r="D763" s="34">
        <f t="shared" si="17"/>
        <v>4401.3</v>
      </c>
      <c r="E763" s="36">
        <v>45572</v>
      </c>
      <c r="F763" s="37">
        <v>4401.8999999999996</v>
      </c>
      <c r="G763" s="26">
        <v>45573</v>
      </c>
      <c r="H763" s="76">
        <f t="shared" si="18"/>
        <v>0.5999999999994543</v>
      </c>
      <c r="I763" s="5">
        <f t="shared" si="19"/>
        <v>1</v>
      </c>
      <c r="L763" s="33"/>
      <c r="M763" s="262">
        <v>45571</v>
      </c>
      <c r="N763" s="34">
        <f t="shared" si="20"/>
        <v>220</v>
      </c>
      <c r="O763" s="37"/>
      <c r="P763" s="35">
        <v>205</v>
      </c>
      <c r="Q763" s="40">
        <f t="shared" si="26"/>
        <v>15</v>
      </c>
      <c r="R763" s="41"/>
    </row>
    <row r="764" spans="1:22" ht="15.6" x14ac:dyDescent="0.3">
      <c r="A764" s="5"/>
      <c r="B764" s="105">
        <f t="shared" si="27"/>
        <v>4401.8999999999996</v>
      </c>
      <c r="C764" s="35">
        <v>4399</v>
      </c>
      <c r="D764" s="34">
        <f t="shared" si="17"/>
        <v>4401.8999999999996</v>
      </c>
      <c r="E764" s="36">
        <v>45573</v>
      </c>
      <c r="F764" s="37">
        <v>4403.6000000000004</v>
      </c>
      <c r="G764" s="26">
        <v>45574</v>
      </c>
      <c r="H764" s="76">
        <f t="shared" si="18"/>
        <v>1.7000000000007276</v>
      </c>
      <c r="I764" s="5">
        <f t="shared" si="19"/>
        <v>2</v>
      </c>
      <c r="L764" s="33"/>
      <c r="M764" s="262">
        <v>45572</v>
      </c>
      <c r="N764" s="34">
        <f t="shared" si="20"/>
        <v>205</v>
      </c>
      <c r="O764" s="37"/>
      <c r="P764" s="35">
        <v>197</v>
      </c>
      <c r="Q764" s="40">
        <f t="shared" si="26"/>
        <v>8</v>
      </c>
      <c r="R764" s="41"/>
    </row>
    <row r="765" spans="1:22" ht="15.6" x14ac:dyDescent="0.3">
      <c r="A765" s="5"/>
      <c r="B765" s="105">
        <f t="shared" si="27"/>
        <v>4403.6000000000004</v>
      </c>
      <c r="C765" s="35">
        <v>4399</v>
      </c>
      <c r="D765" s="34">
        <f t="shared" si="17"/>
        <v>4403.6000000000004</v>
      </c>
      <c r="E765" s="36">
        <v>45574</v>
      </c>
      <c r="F765" s="37">
        <v>4403.6000000000004</v>
      </c>
      <c r="G765" s="26">
        <v>45575</v>
      </c>
      <c r="H765" s="76">
        <f t="shared" si="18"/>
        <v>0</v>
      </c>
      <c r="I765" s="5">
        <f t="shared" si="19"/>
        <v>0</v>
      </c>
      <c r="L765" s="33"/>
      <c r="M765" s="262">
        <v>45573</v>
      </c>
      <c r="N765" s="34">
        <f t="shared" si="20"/>
        <v>197</v>
      </c>
      <c r="O765" s="37">
        <v>120</v>
      </c>
      <c r="P765" s="35">
        <v>280</v>
      </c>
      <c r="Q765" s="40">
        <f t="shared" si="26"/>
        <v>37</v>
      </c>
      <c r="R765" s="41"/>
      <c r="S765" t="s">
        <v>1360</v>
      </c>
    </row>
    <row r="766" spans="1:22" ht="15.6" x14ac:dyDescent="0.3">
      <c r="A766" s="5"/>
      <c r="B766" s="105">
        <f t="shared" si="27"/>
        <v>4403.6000000000004</v>
      </c>
      <c r="C766" s="35">
        <v>4399</v>
      </c>
      <c r="D766" s="34">
        <f t="shared" si="17"/>
        <v>4403.6000000000004</v>
      </c>
      <c r="E766" s="36">
        <v>45575</v>
      </c>
      <c r="F766" s="37">
        <v>4403.6000000000004</v>
      </c>
      <c r="G766" s="26">
        <v>45576</v>
      </c>
      <c r="H766" s="76">
        <f t="shared" si="18"/>
        <v>0</v>
      </c>
      <c r="I766" s="5">
        <f t="shared" si="19"/>
        <v>0</v>
      </c>
      <c r="L766" s="33"/>
      <c r="M766" s="262">
        <v>45574</v>
      </c>
      <c r="N766" s="34">
        <f t="shared" si="20"/>
        <v>280</v>
      </c>
      <c r="O766" s="37"/>
      <c r="P766" s="35">
        <v>280</v>
      </c>
      <c r="Q766" s="40">
        <f t="shared" si="26"/>
        <v>0</v>
      </c>
      <c r="R766" s="41"/>
    </row>
    <row r="767" spans="1:22" ht="15.6" x14ac:dyDescent="0.3">
      <c r="A767" s="5"/>
      <c r="B767" s="105">
        <f t="shared" si="27"/>
        <v>4403.6000000000004</v>
      </c>
      <c r="C767" s="35">
        <v>4401</v>
      </c>
      <c r="D767" s="34">
        <f t="shared" si="17"/>
        <v>4403.6000000000004</v>
      </c>
      <c r="E767" s="36">
        <v>45576</v>
      </c>
      <c r="F767" s="37">
        <v>4404.3</v>
      </c>
      <c r="G767" s="26">
        <v>45577</v>
      </c>
      <c r="H767" s="76">
        <f t="shared" si="18"/>
        <v>0.6999999999998181</v>
      </c>
      <c r="I767" s="5">
        <f t="shared" si="19"/>
        <v>2</v>
      </c>
      <c r="L767" s="33"/>
      <c r="M767" s="262">
        <v>45575</v>
      </c>
      <c r="N767" s="34">
        <f t="shared" si="20"/>
        <v>280</v>
      </c>
      <c r="O767" s="37"/>
      <c r="P767" s="35">
        <v>280</v>
      </c>
      <c r="Q767" s="40">
        <f t="shared" si="26"/>
        <v>0</v>
      </c>
      <c r="R767" s="41"/>
    </row>
    <row r="768" spans="1:22" ht="15.6" x14ac:dyDescent="0.3">
      <c r="A768" s="5"/>
      <c r="B768" s="105">
        <f t="shared" si="27"/>
        <v>4404.3</v>
      </c>
      <c r="C768" s="35">
        <v>4403</v>
      </c>
      <c r="D768" s="34">
        <f t="shared" si="17"/>
        <v>4404.3</v>
      </c>
      <c r="E768" s="36">
        <v>45577</v>
      </c>
      <c r="F768" s="37">
        <v>4410.8999999999996</v>
      </c>
      <c r="G768" s="26">
        <v>45578</v>
      </c>
      <c r="H768" s="76">
        <f t="shared" si="18"/>
        <v>6.5999999999994543</v>
      </c>
      <c r="I768" s="5">
        <f t="shared" si="19"/>
        <v>2</v>
      </c>
      <c r="L768" s="33"/>
      <c r="M768" s="262">
        <v>45576</v>
      </c>
      <c r="N768" s="34">
        <f t="shared" si="20"/>
        <v>280</v>
      </c>
      <c r="O768" s="37"/>
      <c r="P768" s="35">
        <v>280</v>
      </c>
      <c r="Q768" s="40">
        <f t="shared" si="26"/>
        <v>0</v>
      </c>
      <c r="R768" s="41"/>
    </row>
    <row r="769" spans="1:19" ht="15.6" x14ac:dyDescent="0.3">
      <c r="A769" s="5"/>
      <c r="B769" s="105">
        <f t="shared" si="27"/>
        <v>4410.8999999999996</v>
      </c>
      <c r="C769" s="35">
        <v>4403</v>
      </c>
      <c r="D769" s="34">
        <f t="shared" si="17"/>
        <v>4410.8999999999996</v>
      </c>
      <c r="E769" s="36">
        <v>45578</v>
      </c>
      <c r="F769" s="37">
        <v>4410.8999999999996</v>
      </c>
      <c r="G769" s="26">
        <v>45579</v>
      </c>
      <c r="H769" s="76">
        <f t="shared" si="18"/>
        <v>0</v>
      </c>
      <c r="I769" s="5">
        <f t="shared" si="19"/>
        <v>0</v>
      </c>
      <c r="L769" s="33"/>
      <c r="M769" s="262">
        <v>45577</v>
      </c>
      <c r="N769" s="34">
        <f t="shared" si="20"/>
        <v>280</v>
      </c>
      <c r="O769" s="37"/>
      <c r="P769" s="35">
        <v>255</v>
      </c>
      <c r="Q769" s="40">
        <f t="shared" si="26"/>
        <v>25</v>
      </c>
      <c r="R769" s="41"/>
    </row>
    <row r="770" spans="1:19" ht="15.6" x14ac:dyDescent="0.3">
      <c r="A770" s="5"/>
      <c r="B770" s="105">
        <f t="shared" si="27"/>
        <v>4410.8999999999996</v>
      </c>
      <c r="C770" s="35">
        <v>4405</v>
      </c>
      <c r="D770" s="34">
        <f t="shared" ref="D770:D794" si="28">F769</f>
        <v>4410.8999999999996</v>
      </c>
      <c r="E770" s="36">
        <v>45579</v>
      </c>
      <c r="F770" s="37">
        <v>4420.8999999999996</v>
      </c>
      <c r="G770" s="26">
        <v>45580</v>
      </c>
      <c r="H770" s="76">
        <f t="shared" ref="H770:H794" si="29">F770-D770</f>
        <v>10</v>
      </c>
      <c r="I770" s="5">
        <f t="shared" si="19"/>
        <v>2</v>
      </c>
      <c r="L770" s="33"/>
      <c r="M770" s="262">
        <v>45578</v>
      </c>
      <c r="N770" s="34">
        <f t="shared" si="20"/>
        <v>255</v>
      </c>
      <c r="O770" s="37"/>
      <c r="P770" s="35">
        <v>255</v>
      </c>
      <c r="Q770" s="40">
        <f t="shared" si="26"/>
        <v>0</v>
      </c>
      <c r="R770" s="41"/>
    </row>
    <row r="771" spans="1:19" ht="15.6" x14ac:dyDescent="0.3">
      <c r="A771" s="5"/>
      <c r="B771" s="105">
        <f t="shared" si="27"/>
        <v>4420.8999999999996</v>
      </c>
      <c r="C771" s="35">
        <v>4408</v>
      </c>
      <c r="D771" s="34">
        <f t="shared" si="28"/>
        <v>4420.8999999999996</v>
      </c>
      <c r="E771" s="36">
        <v>45580</v>
      </c>
      <c r="F771" s="37">
        <v>4423.8999999999996</v>
      </c>
      <c r="G771" s="26">
        <v>45581</v>
      </c>
      <c r="H771" s="76">
        <f t="shared" si="29"/>
        <v>3</v>
      </c>
      <c r="I771" s="5">
        <f t="shared" ref="I771:I794" si="30">C771-C770</f>
        <v>3</v>
      </c>
      <c r="L771" s="33"/>
      <c r="M771" s="262">
        <v>45579</v>
      </c>
      <c r="N771" s="34">
        <f t="shared" si="20"/>
        <v>255</v>
      </c>
      <c r="O771" s="37"/>
      <c r="P771" s="35">
        <v>200</v>
      </c>
      <c r="Q771" s="40">
        <f t="shared" si="26"/>
        <v>55</v>
      </c>
      <c r="R771" s="41"/>
    </row>
    <row r="772" spans="1:19" ht="15.6" x14ac:dyDescent="0.3">
      <c r="A772" s="5"/>
      <c r="B772" s="105">
        <f t="shared" si="27"/>
        <v>4423.8999999999996</v>
      </c>
      <c r="C772" s="35">
        <v>4408</v>
      </c>
      <c r="D772" s="34">
        <f t="shared" si="28"/>
        <v>4423.8999999999996</v>
      </c>
      <c r="E772" s="36">
        <v>45581</v>
      </c>
      <c r="F772" s="37">
        <v>4423.8999999999996</v>
      </c>
      <c r="G772" s="26">
        <v>45582</v>
      </c>
      <c r="H772" s="76">
        <f t="shared" si="29"/>
        <v>0</v>
      </c>
      <c r="I772" s="5">
        <f t="shared" si="30"/>
        <v>0</v>
      </c>
      <c r="L772" s="33"/>
      <c r="M772" s="262">
        <v>45580</v>
      </c>
      <c r="N772" s="34">
        <f t="shared" si="20"/>
        <v>200</v>
      </c>
      <c r="O772" s="37"/>
      <c r="P772" s="35">
        <v>185</v>
      </c>
      <c r="Q772" s="40">
        <f t="shared" si="26"/>
        <v>15</v>
      </c>
      <c r="R772" s="41"/>
    </row>
    <row r="773" spans="1:19" ht="15.6" x14ac:dyDescent="0.3">
      <c r="A773" s="5"/>
      <c r="B773" s="105">
        <f t="shared" si="27"/>
        <v>4423.8999999999996</v>
      </c>
      <c r="C773" s="35">
        <v>4409</v>
      </c>
      <c r="D773" s="34">
        <f t="shared" si="28"/>
        <v>4423.8999999999996</v>
      </c>
      <c r="E773" s="36">
        <v>45582</v>
      </c>
      <c r="F773" s="37">
        <v>4424.8999999999996</v>
      </c>
      <c r="G773" s="26">
        <v>45583</v>
      </c>
      <c r="H773" s="76">
        <f t="shared" si="29"/>
        <v>1</v>
      </c>
      <c r="I773" s="5">
        <f t="shared" si="30"/>
        <v>1</v>
      </c>
      <c r="L773" s="33"/>
      <c r="M773" s="262">
        <v>45581</v>
      </c>
      <c r="N773" s="34">
        <f t="shared" si="20"/>
        <v>185</v>
      </c>
      <c r="O773" s="37"/>
      <c r="P773" s="35">
        <v>185</v>
      </c>
      <c r="Q773" s="40">
        <f t="shared" si="26"/>
        <v>0</v>
      </c>
      <c r="R773" s="41"/>
    </row>
    <row r="774" spans="1:19" ht="15.6" x14ac:dyDescent="0.3">
      <c r="A774" s="5"/>
      <c r="B774" s="105">
        <f t="shared" si="27"/>
        <v>4424.8999999999996</v>
      </c>
      <c r="C774" s="35">
        <v>4409</v>
      </c>
      <c r="D774" s="34">
        <f t="shared" si="28"/>
        <v>4424.8999999999996</v>
      </c>
      <c r="E774" s="36">
        <v>45583</v>
      </c>
      <c r="F774" s="37">
        <v>4424.8999999999996</v>
      </c>
      <c r="G774" s="26">
        <v>45584</v>
      </c>
      <c r="H774" s="76">
        <f t="shared" si="29"/>
        <v>0</v>
      </c>
      <c r="I774" s="5">
        <f t="shared" si="30"/>
        <v>0</v>
      </c>
      <c r="L774" s="33"/>
      <c r="M774" s="262">
        <v>45582</v>
      </c>
      <c r="N774" s="34">
        <f t="shared" ref="N774:N794" si="31">(P773)</f>
        <v>185</v>
      </c>
      <c r="O774" s="37"/>
      <c r="P774" s="35">
        <v>168</v>
      </c>
      <c r="Q774" s="40">
        <f t="shared" si="26"/>
        <v>17</v>
      </c>
      <c r="R774" s="41"/>
    </row>
    <row r="775" spans="1:19" ht="15.6" x14ac:dyDescent="0.3">
      <c r="A775" s="5"/>
      <c r="B775" s="105">
        <f t="shared" si="27"/>
        <v>4424.8999999999996</v>
      </c>
      <c r="C775" s="35">
        <v>4416</v>
      </c>
      <c r="D775" s="34">
        <f t="shared" si="28"/>
        <v>4424.8999999999996</v>
      </c>
      <c r="E775" s="36">
        <v>45584</v>
      </c>
      <c r="F775" s="37">
        <v>4441.2</v>
      </c>
      <c r="G775" s="26">
        <v>45585</v>
      </c>
      <c r="H775" s="76">
        <f t="shared" si="29"/>
        <v>16.300000000000182</v>
      </c>
      <c r="I775" s="5">
        <f t="shared" si="30"/>
        <v>7</v>
      </c>
      <c r="L775" s="33"/>
      <c r="M775" s="262">
        <v>45583</v>
      </c>
      <c r="N775" s="34">
        <f t="shared" si="31"/>
        <v>168</v>
      </c>
      <c r="O775" s="37"/>
      <c r="P775" s="35">
        <v>168</v>
      </c>
      <c r="Q775" s="40">
        <f t="shared" si="26"/>
        <v>0</v>
      </c>
      <c r="R775" s="41"/>
    </row>
    <row r="776" spans="1:19" ht="15.6" x14ac:dyDescent="0.3">
      <c r="A776" s="5"/>
      <c r="B776" s="105">
        <f t="shared" si="27"/>
        <v>4441.2</v>
      </c>
      <c r="C776" s="35">
        <v>4418</v>
      </c>
      <c r="D776" s="34">
        <f t="shared" si="28"/>
        <v>4441.2</v>
      </c>
      <c r="E776" s="36">
        <v>45585</v>
      </c>
      <c r="F776" s="37">
        <v>4445.7</v>
      </c>
      <c r="G776" s="26">
        <v>45586</v>
      </c>
      <c r="H776" s="76">
        <f t="shared" si="29"/>
        <v>4.5</v>
      </c>
      <c r="I776" s="5">
        <f t="shared" si="30"/>
        <v>2</v>
      </c>
      <c r="L776" s="33"/>
      <c r="M776" s="262">
        <v>45584</v>
      </c>
      <c r="N776" s="34">
        <f t="shared" si="31"/>
        <v>168</v>
      </c>
      <c r="O776" s="37">
        <v>90</v>
      </c>
      <c r="P776" s="35">
        <v>230</v>
      </c>
      <c r="Q776" s="40">
        <f t="shared" si="26"/>
        <v>28</v>
      </c>
      <c r="R776" s="41"/>
      <c r="S776" s="48" t="s">
        <v>1380</v>
      </c>
    </row>
    <row r="777" spans="1:19" ht="15.6" x14ac:dyDescent="0.3">
      <c r="A777" s="5"/>
      <c r="B777" s="105">
        <f t="shared" si="27"/>
        <v>4445.7</v>
      </c>
      <c r="C777" s="35">
        <v>4421</v>
      </c>
      <c r="D777" s="34">
        <f t="shared" si="28"/>
        <v>4445.7</v>
      </c>
      <c r="E777" s="36">
        <v>45586</v>
      </c>
      <c r="F777" s="37">
        <v>4448.5</v>
      </c>
      <c r="G777" s="26">
        <v>45587</v>
      </c>
      <c r="H777" s="76">
        <f>F777-D777</f>
        <v>2.8000000000001819</v>
      </c>
      <c r="I777" s="5">
        <f t="shared" si="30"/>
        <v>3</v>
      </c>
      <c r="L777" s="33"/>
      <c r="M777" s="262">
        <v>45585</v>
      </c>
      <c r="N777" s="34">
        <f t="shared" si="31"/>
        <v>230</v>
      </c>
      <c r="O777" s="37"/>
      <c r="P777" s="35">
        <v>210</v>
      </c>
      <c r="Q777" s="40">
        <f t="shared" si="26"/>
        <v>20</v>
      </c>
      <c r="R777" s="41"/>
    </row>
    <row r="778" spans="1:19" ht="15.6" x14ac:dyDescent="0.3">
      <c r="A778" s="5"/>
      <c r="B778" s="105">
        <f>(F777)</f>
        <v>4448.5</v>
      </c>
      <c r="C778" s="35">
        <v>4421</v>
      </c>
      <c r="D778" s="34">
        <f>F777</f>
        <v>4448.5</v>
      </c>
      <c r="E778" s="36">
        <v>45587</v>
      </c>
      <c r="F778" s="37">
        <v>4449.8</v>
      </c>
      <c r="G778" s="26">
        <v>45588</v>
      </c>
      <c r="H778" s="76">
        <f t="shared" si="29"/>
        <v>1.3000000000001819</v>
      </c>
      <c r="I778" s="5">
        <f t="shared" si="30"/>
        <v>0</v>
      </c>
      <c r="L778" s="33"/>
      <c r="M778" s="262">
        <v>45586</v>
      </c>
      <c r="N778" s="34">
        <f t="shared" si="31"/>
        <v>210</v>
      </c>
      <c r="O778" s="37"/>
      <c r="P778" s="35">
        <v>200</v>
      </c>
      <c r="Q778" s="40">
        <f t="shared" si="26"/>
        <v>10</v>
      </c>
      <c r="R778" s="41"/>
    </row>
    <row r="779" spans="1:19" ht="15.6" x14ac:dyDescent="0.3">
      <c r="A779" s="5"/>
      <c r="B779" s="105">
        <f t="shared" si="27"/>
        <v>4449.8</v>
      </c>
      <c r="C779" s="35">
        <v>4424</v>
      </c>
      <c r="D779" s="34">
        <f t="shared" si="28"/>
        <v>4449.8</v>
      </c>
      <c r="E779" s="36">
        <v>45588</v>
      </c>
      <c r="F779" s="37">
        <v>4450.7</v>
      </c>
      <c r="G779" s="26">
        <v>45589</v>
      </c>
      <c r="H779" s="76">
        <f t="shared" si="29"/>
        <v>0.8999999999996362</v>
      </c>
      <c r="I779" s="5">
        <f t="shared" si="30"/>
        <v>3</v>
      </c>
      <c r="L779" s="33"/>
      <c r="M779" s="262">
        <v>45587</v>
      </c>
      <c r="N779" s="34">
        <f t="shared" si="31"/>
        <v>200</v>
      </c>
      <c r="O779" s="37"/>
      <c r="P779" s="35">
        <v>190</v>
      </c>
      <c r="Q779" s="40">
        <f t="shared" si="26"/>
        <v>10</v>
      </c>
      <c r="R779" s="41"/>
    </row>
    <row r="780" spans="1:19" ht="15.6" x14ac:dyDescent="0.3">
      <c r="A780" s="5"/>
      <c r="B780" s="105">
        <f t="shared" si="27"/>
        <v>4450.7</v>
      </c>
      <c r="C780" s="35">
        <v>4425</v>
      </c>
      <c r="D780" s="34">
        <f t="shared" si="28"/>
        <v>4450.7</v>
      </c>
      <c r="E780" s="36">
        <v>45589</v>
      </c>
      <c r="F780" s="37">
        <v>4453.3</v>
      </c>
      <c r="G780" s="26">
        <v>45590</v>
      </c>
      <c r="H780" s="76">
        <f t="shared" si="29"/>
        <v>2.6000000000003638</v>
      </c>
      <c r="I780" s="5">
        <f t="shared" si="30"/>
        <v>1</v>
      </c>
      <c r="L780" s="33"/>
      <c r="M780" s="262">
        <v>45588</v>
      </c>
      <c r="N780" s="34">
        <f t="shared" si="31"/>
        <v>190</v>
      </c>
      <c r="O780" s="37"/>
      <c r="P780" s="35">
        <v>180</v>
      </c>
      <c r="Q780" s="40">
        <f t="shared" si="26"/>
        <v>10</v>
      </c>
      <c r="R780" s="41"/>
    </row>
    <row r="781" spans="1:19" ht="15.6" x14ac:dyDescent="0.3">
      <c r="A781" s="5"/>
      <c r="B781" s="105">
        <f t="shared" si="27"/>
        <v>4453.3</v>
      </c>
      <c r="C781" s="35">
        <v>4425</v>
      </c>
      <c r="D781" s="34">
        <f t="shared" si="28"/>
        <v>4453.3</v>
      </c>
      <c r="E781" s="36">
        <v>45590</v>
      </c>
      <c r="F781" s="37">
        <v>4456.3999999999996</v>
      </c>
      <c r="G781" s="26">
        <v>45591</v>
      </c>
      <c r="H781" s="76">
        <f t="shared" si="29"/>
        <v>3.0999999999994543</v>
      </c>
      <c r="I781" s="5">
        <f t="shared" si="30"/>
        <v>0</v>
      </c>
      <c r="L781" s="33"/>
      <c r="M781" s="262">
        <v>45589</v>
      </c>
      <c r="N781" s="34">
        <f t="shared" si="31"/>
        <v>180</v>
      </c>
      <c r="O781" s="37"/>
      <c r="P781" s="35">
        <v>170</v>
      </c>
      <c r="Q781" s="40">
        <f t="shared" si="26"/>
        <v>10</v>
      </c>
      <c r="R781" s="41"/>
    </row>
    <row r="782" spans="1:19" ht="15.6" x14ac:dyDescent="0.3">
      <c r="A782" s="5"/>
      <c r="B782" s="105">
        <f t="shared" si="27"/>
        <v>4456.3999999999996</v>
      </c>
      <c r="C782" s="35">
        <v>4425</v>
      </c>
      <c r="D782" s="34">
        <f t="shared" si="28"/>
        <v>4456.3999999999996</v>
      </c>
      <c r="E782" s="36">
        <v>45591</v>
      </c>
      <c r="F782" s="37">
        <v>4456.3999999999996</v>
      </c>
      <c r="G782" s="26">
        <v>45592</v>
      </c>
      <c r="H782" s="76">
        <f t="shared" si="29"/>
        <v>0</v>
      </c>
      <c r="I782" s="5">
        <f t="shared" si="30"/>
        <v>0</v>
      </c>
      <c r="L782" s="33"/>
      <c r="M782" s="262">
        <v>45590</v>
      </c>
      <c r="N782" s="34">
        <f t="shared" si="31"/>
        <v>170</v>
      </c>
      <c r="O782" s="37"/>
      <c r="P782" s="35">
        <v>150</v>
      </c>
      <c r="Q782" s="40">
        <f t="shared" si="26"/>
        <v>20</v>
      </c>
      <c r="R782" s="41"/>
    </row>
    <row r="783" spans="1:19" ht="15.6" x14ac:dyDescent="0.3">
      <c r="A783" s="5"/>
      <c r="B783" s="105">
        <f t="shared" si="27"/>
        <v>4456.3999999999996</v>
      </c>
      <c r="C783" s="35">
        <v>4427</v>
      </c>
      <c r="D783" s="34">
        <f t="shared" si="28"/>
        <v>4456.3999999999996</v>
      </c>
      <c r="E783" s="36">
        <v>45592</v>
      </c>
      <c r="F783" s="37">
        <v>4458.3</v>
      </c>
      <c r="G783" s="26">
        <v>45593</v>
      </c>
      <c r="H783" s="76">
        <f t="shared" si="29"/>
        <v>1.9000000000005457</v>
      </c>
      <c r="I783" s="5">
        <f t="shared" si="30"/>
        <v>2</v>
      </c>
      <c r="L783" s="33"/>
      <c r="M783" s="262">
        <v>45591</v>
      </c>
      <c r="N783" s="34">
        <f t="shared" si="31"/>
        <v>150</v>
      </c>
      <c r="O783" s="37"/>
      <c r="P783" s="35">
        <v>150</v>
      </c>
      <c r="Q783" s="40">
        <f t="shared" si="26"/>
        <v>0</v>
      </c>
      <c r="R783" s="41"/>
    </row>
    <row r="784" spans="1:19" ht="15.6" x14ac:dyDescent="0.3">
      <c r="A784" s="5"/>
      <c r="B784" s="105">
        <f t="shared" si="27"/>
        <v>4458.3</v>
      </c>
      <c r="C784" s="35">
        <v>4428</v>
      </c>
      <c r="D784" s="34">
        <f t="shared" si="28"/>
        <v>4458.3</v>
      </c>
      <c r="E784" s="36">
        <v>45593</v>
      </c>
      <c r="F784" s="37">
        <v>4458.7</v>
      </c>
      <c r="G784" s="26">
        <v>45594</v>
      </c>
      <c r="H784" s="76">
        <f t="shared" si="29"/>
        <v>0.3999999999996362</v>
      </c>
      <c r="I784" s="5">
        <f t="shared" si="30"/>
        <v>1</v>
      </c>
      <c r="L784" s="33"/>
      <c r="M784" s="262">
        <v>45592</v>
      </c>
      <c r="N784" s="34">
        <f t="shared" si="31"/>
        <v>150</v>
      </c>
      <c r="O784" s="37"/>
      <c r="P784" s="35">
        <v>130</v>
      </c>
      <c r="Q784" s="40">
        <f t="shared" si="26"/>
        <v>20</v>
      </c>
      <c r="R784" s="41"/>
    </row>
    <row r="785" spans="1:19" ht="15.6" x14ac:dyDescent="0.3">
      <c r="A785" s="5"/>
      <c r="B785" s="105">
        <f t="shared" si="27"/>
        <v>4458.7</v>
      </c>
      <c r="C785" s="35">
        <v>4431</v>
      </c>
      <c r="D785" s="34">
        <f t="shared" si="28"/>
        <v>4458.7</v>
      </c>
      <c r="E785" s="36">
        <v>45594</v>
      </c>
      <c r="F785" s="37">
        <v>4459.6000000000004</v>
      </c>
      <c r="G785" s="26">
        <v>45595</v>
      </c>
      <c r="H785" s="76">
        <f t="shared" si="29"/>
        <v>0.9000000000005457</v>
      </c>
      <c r="I785" s="5">
        <f t="shared" si="30"/>
        <v>3</v>
      </c>
      <c r="L785" s="33"/>
      <c r="M785" s="262">
        <v>45593</v>
      </c>
      <c r="N785" s="34">
        <f t="shared" si="31"/>
        <v>130</v>
      </c>
      <c r="O785" s="37"/>
      <c r="P785" s="35">
        <v>120</v>
      </c>
      <c r="Q785" s="40">
        <f t="shared" si="26"/>
        <v>10</v>
      </c>
      <c r="R785" s="41"/>
    </row>
    <row r="786" spans="1:19" ht="15.6" x14ac:dyDescent="0.3">
      <c r="A786" s="5"/>
      <c r="B786" s="105">
        <f t="shared" si="27"/>
        <v>4459.6000000000004</v>
      </c>
      <c r="C786" s="35">
        <v>4432</v>
      </c>
      <c r="D786" s="34">
        <f t="shared" si="28"/>
        <v>4459.6000000000004</v>
      </c>
      <c r="E786" s="36">
        <v>45595</v>
      </c>
      <c r="F786" s="37">
        <v>4459.7</v>
      </c>
      <c r="G786" s="26">
        <v>45596</v>
      </c>
      <c r="H786" s="76">
        <f t="shared" si="29"/>
        <v>9.9999999999454303E-2</v>
      </c>
      <c r="I786" s="5">
        <f t="shared" si="30"/>
        <v>1</v>
      </c>
      <c r="L786" s="33"/>
      <c r="M786" s="262">
        <v>45594</v>
      </c>
      <c r="N786" s="34">
        <f t="shared" si="31"/>
        <v>120</v>
      </c>
      <c r="O786" s="37"/>
      <c r="P786" s="35">
        <v>110</v>
      </c>
      <c r="Q786" s="40">
        <f t="shared" si="26"/>
        <v>10</v>
      </c>
      <c r="R786" s="41"/>
    </row>
    <row r="787" spans="1:19" ht="15.6" x14ac:dyDescent="0.3">
      <c r="A787" s="5"/>
      <c r="B787" s="105">
        <f t="shared" si="27"/>
        <v>4459.7</v>
      </c>
      <c r="C787" s="35">
        <v>4434</v>
      </c>
      <c r="D787" s="34">
        <f t="shared" si="28"/>
        <v>4459.7</v>
      </c>
      <c r="E787" s="36">
        <v>45596</v>
      </c>
      <c r="F787" s="37">
        <v>4460.7</v>
      </c>
      <c r="G787" s="26">
        <v>45597</v>
      </c>
      <c r="H787" s="76">
        <f t="shared" si="29"/>
        <v>1</v>
      </c>
      <c r="I787" s="5">
        <f t="shared" si="30"/>
        <v>2</v>
      </c>
      <c r="L787" s="33"/>
      <c r="M787" s="262">
        <v>45595</v>
      </c>
      <c r="N787" s="34">
        <f t="shared" si="31"/>
        <v>110</v>
      </c>
      <c r="O787" s="37"/>
      <c r="P787" s="35">
        <v>110</v>
      </c>
      <c r="Q787" s="40">
        <f t="shared" si="26"/>
        <v>0</v>
      </c>
      <c r="R787" s="41"/>
    </row>
    <row r="788" spans="1:19" ht="15.6" x14ac:dyDescent="0.3">
      <c r="A788" s="5"/>
      <c r="B788" s="105">
        <f t="shared" si="27"/>
        <v>4460.7</v>
      </c>
      <c r="C788" s="35">
        <v>4435</v>
      </c>
      <c r="D788" s="34">
        <f t="shared" si="28"/>
        <v>4460.7</v>
      </c>
      <c r="E788" s="36">
        <v>45597</v>
      </c>
      <c r="F788" s="37">
        <v>4463</v>
      </c>
      <c r="G788" s="26">
        <v>45598</v>
      </c>
      <c r="H788" s="76">
        <f t="shared" si="29"/>
        <v>2.3000000000001819</v>
      </c>
      <c r="I788" s="5">
        <f t="shared" si="30"/>
        <v>1</v>
      </c>
      <c r="L788" s="33"/>
      <c r="M788" s="262">
        <v>45596</v>
      </c>
      <c r="N788" s="34">
        <f t="shared" si="31"/>
        <v>110</v>
      </c>
      <c r="O788" s="37">
        <v>240</v>
      </c>
      <c r="P788" s="35">
        <v>330</v>
      </c>
      <c r="Q788" s="40">
        <f t="shared" si="26"/>
        <v>20</v>
      </c>
      <c r="R788" s="41"/>
      <c r="S788" s="48" t="s">
        <v>1393</v>
      </c>
    </row>
    <row r="789" spans="1:19" ht="15.6" x14ac:dyDescent="0.3">
      <c r="A789" s="5"/>
      <c r="B789" s="105">
        <f t="shared" si="27"/>
        <v>4463</v>
      </c>
      <c r="C789" s="35">
        <v>4437</v>
      </c>
      <c r="D789" s="34">
        <f t="shared" si="28"/>
        <v>4463</v>
      </c>
      <c r="E789" s="36">
        <v>45598</v>
      </c>
      <c r="F789" s="37">
        <v>4464.8</v>
      </c>
      <c r="G789" s="26">
        <v>45599</v>
      </c>
      <c r="H789" s="76">
        <f t="shared" si="29"/>
        <v>1.8000000000001819</v>
      </c>
      <c r="I789" s="5">
        <f t="shared" si="30"/>
        <v>2</v>
      </c>
      <c r="L789" s="33"/>
      <c r="M789" s="262">
        <v>45597</v>
      </c>
      <c r="N789" s="34">
        <f t="shared" si="31"/>
        <v>330</v>
      </c>
      <c r="O789" s="37"/>
      <c r="P789" s="35">
        <v>300</v>
      </c>
      <c r="Q789" s="40">
        <f t="shared" si="26"/>
        <v>30</v>
      </c>
      <c r="R789" s="41"/>
    </row>
    <row r="790" spans="1:19" ht="15.6" x14ac:dyDescent="0.3">
      <c r="A790" s="5"/>
      <c r="B790" s="105">
        <f t="shared" si="27"/>
        <v>4464.8</v>
      </c>
      <c r="C790" s="35">
        <v>4437</v>
      </c>
      <c r="D790" s="34">
        <f t="shared" si="28"/>
        <v>4464.8</v>
      </c>
      <c r="E790" s="36">
        <v>45599</v>
      </c>
      <c r="F790" s="37">
        <v>4464.8</v>
      </c>
      <c r="G790" s="26">
        <v>45600</v>
      </c>
      <c r="H790" s="76">
        <f t="shared" si="29"/>
        <v>0</v>
      </c>
      <c r="I790" s="5">
        <f t="shared" si="30"/>
        <v>0</v>
      </c>
      <c r="L790" s="33"/>
      <c r="M790" s="262">
        <v>45598</v>
      </c>
      <c r="N790" s="34">
        <f t="shared" si="31"/>
        <v>300</v>
      </c>
      <c r="O790" s="37"/>
      <c r="P790" s="35">
        <v>280</v>
      </c>
      <c r="Q790" s="40">
        <f t="shared" si="26"/>
        <v>20</v>
      </c>
      <c r="R790" s="41"/>
    </row>
    <row r="791" spans="1:19" ht="15.6" x14ac:dyDescent="0.3">
      <c r="A791" s="5"/>
      <c r="B791" s="105">
        <f t="shared" si="27"/>
        <v>4464.8</v>
      </c>
      <c r="C791" s="35">
        <v>4437</v>
      </c>
      <c r="D791" s="34">
        <f t="shared" si="28"/>
        <v>4464.8</v>
      </c>
      <c r="E791" s="36">
        <v>45600</v>
      </c>
      <c r="F791" s="37">
        <v>4464.8</v>
      </c>
      <c r="G791" s="26">
        <v>45601</v>
      </c>
      <c r="H791" s="76">
        <f t="shared" si="29"/>
        <v>0</v>
      </c>
      <c r="I791" s="5">
        <f t="shared" si="30"/>
        <v>0</v>
      </c>
      <c r="L791" s="33"/>
      <c r="M791" s="262">
        <v>45599</v>
      </c>
      <c r="N791" s="34">
        <f t="shared" si="31"/>
        <v>280</v>
      </c>
      <c r="O791" s="37"/>
      <c r="P791" s="35">
        <v>280</v>
      </c>
      <c r="Q791" s="40">
        <f t="shared" si="26"/>
        <v>0</v>
      </c>
      <c r="R791" s="41"/>
    </row>
    <row r="792" spans="1:19" ht="15.6" x14ac:dyDescent="0.3">
      <c r="A792" s="5"/>
      <c r="B792" s="105">
        <f t="shared" si="27"/>
        <v>4464.8</v>
      </c>
      <c r="C792" s="35">
        <v>4440</v>
      </c>
      <c r="D792" s="34">
        <f t="shared" si="28"/>
        <v>4464.8</v>
      </c>
      <c r="E792" s="36">
        <v>45601</v>
      </c>
      <c r="F792" s="37">
        <v>4472.3999999999996</v>
      </c>
      <c r="G792" s="26">
        <v>45602</v>
      </c>
      <c r="H792" s="76">
        <f t="shared" si="29"/>
        <v>7.5999999999994543</v>
      </c>
      <c r="I792" s="5">
        <f t="shared" si="30"/>
        <v>3</v>
      </c>
      <c r="L792" s="33"/>
      <c r="M792" s="262">
        <v>45600</v>
      </c>
      <c r="N792" s="34">
        <f t="shared" si="31"/>
        <v>280</v>
      </c>
      <c r="O792" s="37"/>
      <c r="P792" s="35">
        <v>280</v>
      </c>
      <c r="Q792" s="40">
        <f t="shared" si="26"/>
        <v>0</v>
      </c>
      <c r="R792" s="41"/>
    </row>
    <row r="793" spans="1:19" ht="15.6" x14ac:dyDescent="0.3">
      <c r="A793" s="5"/>
      <c r="B793" s="105">
        <f t="shared" si="27"/>
        <v>4472.3999999999996</v>
      </c>
      <c r="C793" s="35">
        <v>4440</v>
      </c>
      <c r="D793" s="34">
        <f t="shared" si="28"/>
        <v>4472.3999999999996</v>
      </c>
      <c r="E793" s="36">
        <v>45602</v>
      </c>
      <c r="F793" s="37">
        <v>4472.3999999999996</v>
      </c>
      <c r="G793" s="26">
        <v>45603</v>
      </c>
      <c r="H793" s="76">
        <f t="shared" si="29"/>
        <v>0</v>
      </c>
      <c r="I793" s="5">
        <f t="shared" si="30"/>
        <v>0</v>
      </c>
      <c r="L793" s="33"/>
      <c r="M793" s="262">
        <v>45601</v>
      </c>
      <c r="N793" s="34">
        <f t="shared" si="31"/>
        <v>280</v>
      </c>
      <c r="O793" s="37"/>
      <c r="P793" s="35">
        <v>240</v>
      </c>
      <c r="Q793" s="40">
        <f t="shared" si="26"/>
        <v>40</v>
      </c>
      <c r="R793" s="41"/>
    </row>
    <row r="794" spans="1:19" ht="15.6" x14ac:dyDescent="0.3">
      <c r="A794" s="5"/>
      <c r="B794" s="105">
        <f t="shared" si="27"/>
        <v>4472.3999999999996</v>
      </c>
      <c r="C794" s="35">
        <v>4443</v>
      </c>
      <c r="D794" s="34">
        <f t="shared" si="28"/>
        <v>4472.3999999999996</v>
      </c>
      <c r="E794" s="36">
        <v>45603</v>
      </c>
      <c r="F794" s="37">
        <v>4481.3999999999996</v>
      </c>
      <c r="G794" s="26">
        <v>45604</v>
      </c>
      <c r="H794" s="76">
        <f t="shared" si="29"/>
        <v>9</v>
      </c>
      <c r="I794" s="5">
        <f t="shared" si="30"/>
        <v>3</v>
      </c>
      <c r="L794" s="33"/>
      <c r="M794" s="262">
        <v>45602</v>
      </c>
      <c r="N794" s="34">
        <f t="shared" si="31"/>
        <v>240</v>
      </c>
      <c r="O794" s="37"/>
      <c r="P794" s="35">
        <v>240</v>
      </c>
      <c r="Q794" s="40">
        <f t="shared" si="26"/>
        <v>0</v>
      </c>
      <c r="R794" s="41"/>
    </row>
    <row r="795" spans="1:19" ht="15.6" x14ac:dyDescent="0.3">
      <c r="A795" s="5"/>
      <c r="B795" s="105">
        <f t="shared" ref="B795:B858" si="32">(F794)</f>
        <v>4481.3999999999996</v>
      </c>
      <c r="C795" s="35">
        <v>4444</v>
      </c>
      <c r="D795" s="34">
        <f t="shared" ref="D795:D858" si="33">F794</f>
        <v>4481.3999999999996</v>
      </c>
      <c r="E795" s="36">
        <v>45604</v>
      </c>
      <c r="F795" s="37">
        <v>4483.3999999999996</v>
      </c>
      <c r="G795" s="26">
        <v>45605</v>
      </c>
      <c r="H795" s="76">
        <f t="shared" ref="H795:H858" si="34">F795-D795</f>
        <v>2</v>
      </c>
      <c r="I795" s="5">
        <f t="shared" ref="I795:I858" si="35">C795-C794</f>
        <v>1</v>
      </c>
      <c r="L795" s="33"/>
      <c r="M795" s="262">
        <v>45603</v>
      </c>
      <c r="N795" s="34">
        <f t="shared" ref="N795:N858" si="36">(P794)</f>
        <v>240</v>
      </c>
      <c r="O795" s="37"/>
      <c r="P795" s="35">
        <v>190</v>
      </c>
      <c r="Q795" s="40">
        <f t="shared" ref="Q795:Q858" si="37">(N795+O795)-P795</f>
        <v>50</v>
      </c>
      <c r="R795" s="41"/>
    </row>
    <row r="796" spans="1:19" ht="15.6" x14ac:dyDescent="0.3">
      <c r="A796" s="5"/>
      <c r="B796" s="105">
        <f t="shared" si="32"/>
        <v>4483.3999999999996</v>
      </c>
      <c r="C796" s="35">
        <v>4445</v>
      </c>
      <c r="D796" s="34">
        <f t="shared" si="33"/>
        <v>4483.3999999999996</v>
      </c>
      <c r="E796" s="36">
        <v>45605</v>
      </c>
      <c r="F796" s="37">
        <v>4487.6000000000004</v>
      </c>
      <c r="G796" s="26">
        <v>45606</v>
      </c>
      <c r="H796" s="76">
        <f t="shared" si="34"/>
        <v>4.2000000000007276</v>
      </c>
      <c r="I796" s="5">
        <f t="shared" si="35"/>
        <v>1</v>
      </c>
      <c r="L796" s="33"/>
      <c r="M796" s="262">
        <v>45604</v>
      </c>
      <c r="N796" s="34">
        <f t="shared" si="36"/>
        <v>190</v>
      </c>
      <c r="O796" s="37"/>
      <c r="P796" s="35">
        <v>180</v>
      </c>
      <c r="Q796" s="40">
        <f t="shared" si="37"/>
        <v>10</v>
      </c>
      <c r="R796" s="41"/>
    </row>
    <row r="797" spans="1:19" ht="15.6" x14ac:dyDescent="0.3">
      <c r="A797" s="5"/>
      <c r="B797" s="105">
        <f t="shared" si="32"/>
        <v>4487.6000000000004</v>
      </c>
      <c r="C797" s="35">
        <v>4445</v>
      </c>
      <c r="D797" s="34">
        <f t="shared" si="33"/>
        <v>4487.6000000000004</v>
      </c>
      <c r="E797" s="36">
        <v>45606</v>
      </c>
      <c r="F797" s="37">
        <v>4487.6000000000004</v>
      </c>
      <c r="G797" s="26">
        <v>45607</v>
      </c>
      <c r="H797" s="76">
        <f t="shared" si="34"/>
        <v>0</v>
      </c>
      <c r="I797" s="5">
        <f t="shared" si="35"/>
        <v>0</v>
      </c>
      <c r="L797" s="33"/>
      <c r="M797" s="262">
        <v>45605</v>
      </c>
      <c r="N797" s="34">
        <f t="shared" si="36"/>
        <v>180</v>
      </c>
      <c r="O797" s="37">
        <v>120</v>
      </c>
      <c r="P797" s="35">
        <v>270</v>
      </c>
      <c r="Q797" s="40">
        <f t="shared" si="37"/>
        <v>30</v>
      </c>
      <c r="R797" s="41"/>
      <c r="S797" t="s">
        <v>1410</v>
      </c>
    </row>
    <row r="798" spans="1:19" ht="15.6" x14ac:dyDescent="0.3">
      <c r="A798" s="5"/>
      <c r="B798" s="105">
        <f t="shared" si="32"/>
        <v>4487.6000000000004</v>
      </c>
      <c r="C798" s="35">
        <v>4445</v>
      </c>
      <c r="D798" s="34">
        <f t="shared" si="33"/>
        <v>4487.6000000000004</v>
      </c>
      <c r="E798" s="36">
        <v>45607</v>
      </c>
      <c r="F798" s="37">
        <v>4487.6000000000004</v>
      </c>
      <c r="G798" s="26">
        <v>45608</v>
      </c>
      <c r="H798" s="76">
        <f t="shared" si="34"/>
        <v>0</v>
      </c>
      <c r="I798" s="5">
        <f t="shared" si="35"/>
        <v>0</v>
      </c>
      <c r="L798" s="33"/>
      <c r="M798" s="262">
        <v>45606</v>
      </c>
      <c r="N798" s="34">
        <f t="shared" si="36"/>
        <v>270</v>
      </c>
      <c r="O798" s="37"/>
      <c r="P798" s="35">
        <v>270</v>
      </c>
      <c r="Q798" s="40">
        <f t="shared" si="37"/>
        <v>0</v>
      </c>
      <c r="R798" s="41"/>
    </row>
    <row r="799" spans="1:19" ht="15.6" x14ac:dyDescent="0.3">
      <c r="A799" s="5"/>
      <c r="B799" s="105">
        <f t="shared" si="32"/>
        <v>4487.6000000000004</v>
      </c>
      <c r="C799" s="35">
        <v>4445</v>
      </c>
      <c r="D799" s="34">
        <f t="shared" si="33"/>
        <v>4487.6000000000004</v>
      </c>
      <c r="E799" s="36">
        <v>45608</v>
      </c>
      <c r="F799" s="37">
        <v>4487.7</v>
      </c>
      <c r="G799" s="26">
        <v>45609</v>
      </c>
      <c r="H799" s="76">
        <f t="shared" si="34"/>
        <v>9.9999999999454303E-2</v>
      </c>
      <c r="I799" s="5">
        <f t="shared" si="35"/>
        <v>0</v>
      </c>
      <c r="L799" s="33"/>
      <c r="M799" s="262">
        <v>45607</v>
      </c>
      <c r="N799" s="34">
        <f t="shared" si="36"/>
        <v>270</v>
      </c>
      <c r="O799" s="37"/>
      <c r="P799" s="35">
        <v>270</v>
      </c>
      <c r="Q799" s="40">
        <f t="shared" si="37"/>
        <v>0</v>
      </c>
      <c r="R799" s="41"/>
    </row>
    <row r="800" spans="1:19" ht="15.6" x14ac:dyDescent="0.3">
      <c r="A800" s="5"/>
      <c r="B800" s="105">
        <f t="shared" si="32"/>
        <v>4487.7</v>
      </c>
      <c r="C800" s="35">
        <v>4447</v>
      </c>
      <c r="D800" s="34">
        <f t="shared" si="33"/>
        <v>4487.7</v>
      </c>
      <c r="E800" s="36">
        <v>45609</v>
      </c>
      <c r="F800" s="37">
        <v>4488.1000000000004</v>
      </c>
      <c r="G800" s="26">
        <v>45610</v>
      </c>
      <c r="H800" s="76">
        <f t="shared" si="34"/>
        <v>0.4000000000005457</v>
      </c>
      <c r="I800" s="5">
        <f t="shared" si="35"/>
        <v>2</v>
      </c>
      <c r="L800" s="33"/>
      <c r="M800" s="262">
        <v>45608</v>
      </c>
      <c r="N800" s="34">
        <f t="shared" si="36"/>
        <v>270</v>
      </c>
      <c r="O800" s="37">
        <v>30</v>
      </c>
      <c r="P800" s="35">
        <v>270</v>
      </c>
      <c r="Q800" s="40">
        <f t="shared" si="37"/>
        <v>30</v>
      </c>
      <c r="R800" s="41"/>
      <c r="S800" t="s">
        <v>1435</v>
      </c>
    </row>
    <row r="801" spans="1:19" ht="15.6" x14ac:dyDescent="0.3">
      <c r="A801" s="5"/>
      <c r="B801" s="105">
        <f t="shared" si="32"/>
        <v>4488.1000000000004</v>
      </c>
      <c r="C801" s="35">
        <v>4448</v>
      </c>
      <c r="D801" s="34">
        <f t="shared" si="33"/>
        <v>4488.1000000000004</v>
      </c>
      <c r="E801" s="36">
        <v>45610</v>
      </c>
      <c r="F801" s="37">
        <v>4488.7</v>
      </c>
      <c r="G801" s="26">
        <v>45611</v>
      </c>
      <c r="H801" s="76">
        <f t="shared" si="34"/>
        <v>0.5999999999994543</v>
      </c>
      <c r="I801" s="5">
        <f t="shared" si="35"/>
        <v>1</v>
      </c>
      <c r="L801" s="33"/>
      <c r="M801" s="262">
        <v>45609</v>
      </c>
      <c r="N801" s="34">
        <f t="shared" si="36"/>
        <v>270</v>
      </c>
      <c r="O801" s="37"/>
      <c r="P801" s="35">
        <v>250</v>
      </c>
      <c r="Q801" s="40">
        <f t="shared" si="37"/>
        <v>20</v>
      </c>
      <c r="R801" s="41"/>
    </row>
    <row r="802" spans="1:19" ht="15.6" x14ac:dyDescent="0.3">
      <c r="A802" s="5"/>
      <c r="B802" s="105">
        <f t="shared" si="32"/>
        <v>4488.7</v>
      </c>
      <c r="C802" s="35">
        <v>4448</v>
      </c>
      <c r="D802" s="34">
        <f t="shared" si="33"/>
        <v>4488.7</v>
      </c>
      <c r="E802" s="36">
        <v>45611</v>
      </c>
      <c r="F802" s="37">
        <v>4488.7</v>
      </c>
      <c r="G802" s="26">
        <v>45612</v>
      </c>
      <c r="H802" s="76">
        <f t="shared" si="34"/>
        <v>0</v>
      </c>
      <c r="I802" s="5">
        <f t="shared" si="35"/>
        <v>0</v>
      </c>
      <c r="L802" s="33"/>
      <c r="M802" s="262">
        <v>45610</v>
      </c>
      <c r="N802" s="34">
        <f t="shared" si="36"/>
        <v>250</v>
      </c>
      <c r="O802" s="37"/>
      <c r="P802" s="35">
        <v>225</v>
      </c>
      <c r="Q802" s="40">
        <f t="shared" si="37"/>
        <v>25</v>
      </c>
      <c r="R802" s="41"/>
      <c r="S802" t="s">
        <v>1217</v>
      </c>
    </row>
    <row r="803" spans="1:19" ht="15.6" x14ac:dyDescent="0.3">
      <c r="A803" s="5"/>
      <c r="B803" s="105">
        <f t="shared" si="32"/>
        <v>4488.7</v>
      </c>
      <c r="C803" s="35">
        <v>4450</v>
      </c>
      <c r="D803" s="34">
        <f t="shared" si="33"/>
        <v>4488.7</v>
      </c>
      <c r="E803" s="36">
        <v>45612</v>
      </c>
      <c r="F803" s="37">
        <v>4494</v>
      </c>
      <c r="G803" s="26">
        <v>45613</v>
      </c>
      <c r="H803" s="76">
        <f t="shared" si="34"/>
        <v>5.3000000000001819</v>
      </c>
      <c r="I803" s="5">
        <f t="shared" si="35"/>
        <v>2</v>
      </c>
      <c r="L803" s="33"/>
      <c r="M803" s="262">
        <v>45611</v>
      </c>
      <c r="N803" s="34">
        <f t="shared" si="36"/>
        <v>225</v>
      </c>
      <c r="O803" s="37"/>
      <c r="P803" s="35">
        <v>225</v>
      </c>
      <c r="Q803" s="40">
        <f t="shared" si="37"/>
        <v>0</v>
      </c>
      <c r="R803" s="41"/>
    </row>
    <row r="804" spans="1:19" ht="15.6" x14ac:dyDescent="0.3">
      <c r="A804" s="5"/>
      <c r="B804" s="105">
        <f t="shared" si="32"/>
        <v>4494</v>
      </c>
      <c r="C804" s="35">
        <v>4450</v>
      </c>
      <c r="D804" s="34">
        <f t="shared" si="33"/>
        <v>4494</v>
      </c>
      <c r="E804" s="36">
        <v>45613</v>
      </c>
      <c r="F804" s="37">
        <v>4494.7</v>
      </c>
      <c r="G804" s="26">
        <v>45614</v>
      </c>
      <c r="H804" s="76">
        <f t="shared" si="34"/>
        <v>0.6999999999998181</v>
      </c>
      <c r="I804" s="5">
        <f t="shared" si="35"/>
        <v>0</v>
      </c>
      <c r="L804" s="33"/>
      <c r="M804" s="262">
        <v>45612</v>
      </c>
      <c r="N804" s="34">
        <f t="shared" si="36"/>
        <v>225</v>
      </c>
      <c r="O804" s="37"/>
      <c r="P804" s="35">
        <v>200</v>
      </c>
      <c r="Q804" s="40">
        <f t="shared" si="37"/>
        <v>25</v>
      </c>
      <c r="R804" s="41"/>
    </row>
    <row r="805" spans="1:19" ht="15.6" x14ac:dyDescent="0.3">
      <c r="A805" s="5"/>
      <c r="B805" s="105">
        <f t="shared" si="32"/>
        <v>4494.7</v>
      </c>
      <c r="C805" s="35">
        <v>4450</v>
      </c>
      <c r="D805" s="34">
        <f t="shared" si="33"/>
        <v>4494.7</v>
      </c>
      <c r="E805" s="36">
        <v>45614</v>
      </c>
      <c r="F805" s="37">
        <v>4494.7</v>
      </c>
      <c r="G805" s="26">
        <v>45615</v>
      </c>
      <c r="H805" s="76">
        <f t="shared" si="34"/>
        <v>0</v>
      </c>
      <c r="I805" s="5">
        <f t="shared" si="35"/>
        <v>0</v>
      </c>
      <c r="L805" s="33"/>
      <c r="M805" s="262">
        <v>45613</v>
      </c>
      <c r="N805" s="34">
        <f t="shared" si="36"/>
        <v>200</v>
      </c>
      <c r="O805" s="37"/>
      <c r="P805" s="35">
        <v>200</v>
      </c>
      <c r="Q805" s="40">
        <f t="shared" si="37"/>
        <v>0</v>
      </c>
      <c r="R805" s="41"/>
    </row>
    <row r="806" spans="1:19" ht="15.6" x14ac:dyDescent="0.3">
      <c r="A806" s="5"/>
      <c r="B806" s="105">
        <f t="shared" si="32"/>
        <v>4494.7</v>
      </c>
      <c r="C806" s="35">
        <v>4450</v>
      </c>
      <c r="D806" s="34">
        <f t="shared" si="33"/>
        <v>4494.7</v>
      </c>
      <c r="E806" s="36">
        <v>45615</v>
      </c>
      <c r="F806" s="37">
        <v>4494.7</v>
      </c>
      <c r="G806" s="26">
        <v>45616</v>
      </c>
      <c r="H806" s="76">
        <f t="shared" si="34"/>
        <v>0</v>
      </c>
      <c r="I806" s="5">
        <f t="shared" si="35"/>
        <v>0</v>
      </c>
      <c r="L806" s="33"/>
      <c r="M806" s="262">
        <v>45614</v>
      </c>
      <c r="N806" s="34">
        <f t="shared" si="36"/>
        <v>200</v>
      </c>
      <c r="O806" s="37"/>
      <c r="P806" s="35">
        <v>200</v>
      </c>
      <c r="Q806" s="40">
        <f t="shared" si="37"/>
        <v>0</v>
      </c>
      <c r="R806" s="41"/>
    </row>
    <row r="807" spans="1:19" ht="15.6" x14ac:dyDescent="0.3">
      <c r="A807" s="5"/>
      <c r="B807" s="105">
        <f t="shared" si="32"/>
        <v>4494.7</v>
      </c>
      <c r="C807" s="35">
        <v>4450</v>
      </c>
      <c r="D807" s="34">
        <f t="shared" si="33"/>
        <v>4494.7</v>
      </c>
      <c r="E807" s="36">
        <v>45616</v>
      </c>
      <c r="F807" s="37">
        <v>4494.7</v>
      </c>
      <c r="G807" s="26">
        <v>45617</v>
      </c>
      <c r="H807" s="76">
        <f t="shared" si="34"/>
        <v>0</v>
      </c>
      <c r="I807" s="5">
        <f t="shared" si="35"/>
        <v>0</v>
      </c>
      <c r="L807" s="33"/>
      <c r="M807" s="262">
        <v>45615</v>
      </c>
      <c r="N807" s="34">
        <f t="shared" si="36"/>
        <v>200</v>
      </c>
      <c r="O807" s="37"/>
      <c r="P807" s="35">
        <v>200</v>
      </c>
      <c r="Q807" s="40">
        <f t="shared" si="37"/>
        <v>0</v>
      </c>
      <c r="R807" s="41"/>
    </row>
    <row r="808" spans="1:19" ht="15.6" x14ac:dyDescent="0.3">
      <c r="A808" s="5"/>
      <c r="B808" s="105">
        <f t="shared" si="32"/>
        <v>4494.7</v>
      </c>
      <c r="C808" s="35">
        <v>4450</v>
      </c>
      <c r="D808" s="34">
        <f t="shared" si="33"/>
        <v>4494.7</v>
      </c>
      <c r="E808" s="36">
        <v>45617</v>
      </c>
      <c r="F808" s="37">
        <v>4494.7</v>
      </c>
      <c r="G808" s="26">
        <v>45618</v>
      </c>
      <c r="H808" s="76">
        <f t="shared" si="34"/>
        <v>0</v>
      </c>
      <c r="I808" s="5">
        <f t="shared" si="35"/>
        <v>0</v>
      </c>
      <c r="L808" s="33"/>
      <c r="M808" s="262">
        <v>45616</v>
      </c>
      <c r="N808" s="34">
        <f t="shared" si="36"/>
        <v>200</v>
      </c>
      <c r="O808" s="37"/>
      <c r="P808" s="35">
        <v>200</v>
      </c>
      <c r="Q808" s="40">
        <f t="shared" si="37"/>
        <v>0</v>
      </c>
      <c r="R808" s="41"/>
    </row>
    <row r="809" spans="1:19" ht="15.6" x14ac:dyDescent="0.3">
      <c r="A809" s="5"/>
      <c r="B809" s="105">
        <f t="shared" si="32"/>
        <v>4494.7</v>
      </c>
      <c r="C809" s="35">
        <v>4450</v>
      </c>
      <c r="D809" s="34">
        <f t="shared" si="33"/>
        <v>4494.7</v>
      </c>
      <c r="E809" s="36">
        <v>45618</v>
      </c>
      <c r="F809" s="37">
        <v>4494.7</v>
      </c>
      <c r="G809" s="26">
        <v>45619</v>
      </c>
      <c r="H809" s="76">
        <f t="shared" si="34"/>
        <v>0</v>
      </c>
      <c r="I809" s="5">
        <f t="shared" si="35"/>
        <v>0</v>
      </c>
      <c r="L809" s="33"/>
      <c r="M809" s="262">
        <v>45617</v>
      </c>
      <c r="N809" s="34">
        <f t="shared" si="36"/>
        <v>200</v>
      </c>
      <c r="O809" s="37"/>
      <c r="P809" s="35">
        <v>200</v>
      </c>
      <c r="Q809" s="40">
        <f t="shared" si="37"/>
        <v>0</v>
      </c>
      <c r="R809" s="41"/>
    </row>
    <row r="810" spans="1:19" ht="15.6" x14ac:dyDescent="0.3">
      <c r="A810" s="5"/>
      <c r="B810" s="105">
        <f t="shared" si="32"/>
        <v>4494.7</v>
      </c>
      <c r="C810" s="35">
        <v>4450</v>
      </c>
      <c r="D810" s="34">
        <f t="shared" si="33"/>
        <v>4494.7</v>
      </c>
      <c r="E810" s="36">
        <v>45619</v>
      </c>
      <c r="F810" s="37">
        <v>4494.7</v>
      </c>
      <c r="G810" s="26">
        <v>45620</v>
      </c>
      <c r="H810" s="76">
        <f t="shared" si="34"/>
        <v>0</v>
      </c>
      <c r="I810" s="5">
        <f t="shared" si="35"/>
        <v>0</v>
      </c>
      <c r="L810" s="33"/>
      <c r="M810" s="262">
        <v>45618</v>
      </c>
      <c r="N810" s="34">
        <f t="shared" si="36"/>
        <v>200</v>
      </c>
      <c r="O810" s="37"/>
      <c r="P810" s="35">
        <v>200</v>
      </c>
      <c r="Q810" s="40">
        <f t="shared" si="37"/>
        <v>0</v>
      </c>
      <c r="R810" s="41"/>
    </row>
    <row r="811" spans="1:19" ht="15.6" x14ac:dyDescent="0.3">
      <c r="A811" s="5"/>
      <c r="B811" s="105">
        <f t="shared" si="32"/>
        <v>4494.7</v>
      </c>
      <c r="C811" s="35">
        <v>4451</v>
      </c>
      <c r="D811" s="34">
        <f t="shared" si="33"/>
        <v>4494.7</v>
      </c>
      <c r="E811" s="36">
        <v>45620</v>
      </c>
      <c r="F811" s="37">
        <v>4494.8</v>
      </c>
      <c r="G811" s="26">
        <v>45621</v>
      </c>
      <c r="H811" s="76">
        <f t="shared" si="34"/>
        <v>0.1000000000003638</v>
      </c>
      <c r="I811" s="5">
        <f t="shared" si="35"/>
        <v>1</v>
      </c>
      <c r="L811" s="33"/>
      <c r="M811" s="262">
        <v>45619</v>
      </c>
      <c r="N811" s="34">
        <f t="shared" si="36"/>
        <v>200</v>
      </c>
      <c r="O811" s="37"/>
      <c r="P811" s="35">
        <v>200</v>
      </c>
      <c r="Q811" s="40">
        <f t="shared" si="37"/>
        <v>0</v>
      </c>
      <c r="R811" s="41"/>
    </row>
    <row r="812" spans="1:19" ht="15.6" x14ac:dyDescent="0.3">
      <c r="A812" s="5"/>
      <c r="B812" s="105">
        <f t="shared" si="32"/>
        <v>4494.8</v>
      </c>
      <c r="C812" s="35">
        <v>4452</v>
      </c>
      <c r="D812" s="34">
        <f t="shared" si="33"/>
        <v>4494.8</v>
      </c>
      <c r="E812" s="36">
        <v>45621</v>
      </c>
      <c r="F812" s="37">
        <v>4494.8999999999996</v>
      </c>
      <c r="G812" s="26">
        <v>45622</v>
      </c>
      <c r="H812" s="76">
        <f t="shared" si="34"/>
        <v>9.9999999999454303E-2</v>
      </c>
      <c r="I812" s="5">
        <f t="shared" si="35"/>
        <v>1</v>
      </c>
      <c r="L812" s="33"/>
      <c r="M812" s="262">
        <v>45620</v>
      </c>
      <c r="N812" s="34">
        <f t="shared" si="36"/>
        <v>200</v>
      </c>
      <c r="O812" s="37"/>
      <c r="P812" s="35">
        <v>200</v>
      </c>
      <c r="Q812" s="40">
        <f t="shared" si="37"/>
        <v>0</v>
      </c>
      <c r="R812" s="41"/>
    </row>
    <row r="813" spans="1:19" ht="15.6" x14ac:dyDescent="0.3">
      <c r="A813" s="5"/>
      <c r="B813" s="105">
        <f t="shared" si="32"/>
        <v>4494.8999999999996</v>
      </c>
      <c r="C813" s="35">
        <v>4453</v>
      </c>
      <c r="D813" s="34">
        <f t="shared" si="33"/>
        <v>4494.8999999999996</v>
      </c>
      <c r="E813" s="36">
        <v>45622</v>
      </c>
      <c r="F813" s="37">
        <v>4495</v>
      </c>
      <c r="G813" s="26">
        <v>45623</v>
      </c>
      <c r="H813" s="76">
        <f t="shared" si="34"/>
        <v>0.1000000000003638</v>
      </c>
      <c r="I813" s="5">
        <f t="shared" si="35"/>
        <v>1</v>
      </c>
      <c r="L813" s="33"/>
      <c r="M813" s="262">
        <v>45621</v>
      </c>
      <c r="N813" s="34">
        <f t="shared" si="36"/>
        <v>200</v>
      </c>
      <c r="O813" s="37"/>
      <c r="P813" s="35">
        <v>200</v>
      </c>
      <c r="Q813" s="40">
        <f t="shared" si="37"/>
        <v>0</v>
      </c>
      <c r="R813" s="41"/>
    </row>
    <row r="814" spans="1:19" ht="15.6" x14ac:dyDescent="0.3">
      <c r="A814" s="5"/>
      <c r="B814" s="105">
        <f t="shared" si="32"/>
        <v>4495</v>
      </c>
      <c r="C814" s="35">
        <v>4455</v>
      </c>
      <c r="D814" s="34">
        <f t="shared" si="33"/>
        <v>4495</v>
      </c>
      <c r="E814" s="36">
        <v>45623</v>
      </c>
      <c r="F814" s="37">
        <v>4497.8999999999996</v>
      </c>
      <c r="G814" s="26">
        <v>45624</v>
      </c>
      <c r="H814" s="76">
        <f t="shared" si="34"/>
        <v>2.8999999999996362</v>
      </c>
      <c r="I814" s="5">
        <f t="shared" si="35"/>
        <v>2</v>
      </c>
      <c r="L814" s="33"/>
      <c r="M814" s="262">
        <v>45622</v>
      </c>
      <c r="N814" s="34">
        <f t="shared" si="36"/>
        <v>200</v>
      </c>
      <c r="O814" s="37"/>
      <c r="P814" s="35">
        <v>200</v>
      </c>
      <c r="Q814" s="40">
        <f t="shared" si="37"/>
        <v>0</v>
      </c>
      <c r="R814" s="41"/>
    </row>
    <row r="815" spans="1:19" ht="15.6" x14ac:dyDescent="0.3">
      <c r="A815" s="5"/>
      <c r="B815" s="105">
        <f t="shared" si="32"/>
        <v>4497.8999999999996</v>
      </c>
      <c r="C815" s="35">
        <v>4457</v>
      </c>
      <c r="D815" s="34">
        <f t="shared" si="33"/>
        <v>4497.8999999999996</v>
      </c>
      <c r="E815" s="36">
        <v>45624</v>
      </c>
      <c r="F815" s="37">
        <v>4500.7</v>
      </c>
      <c r="G815" s="26">
        <v>45625</v>
      </c>
      <c r="H815" s="76">
        <f t="shared" si="34"/>
        <v>2.8000000000001819</v>
      </c>
      <c r="I815" s="5">
        <f t="shared" si="35"/>
        <v>2</v>
      </c>
      <c r="L815" s="33"/>
      <c r="M815" s="262">
        <v>45623</v>
      </c>
      <c r="N815" s="34">
        <f t="shared" si="36"/>
        <v>200</v>
      </c>
      <c r="O815" s="37"/>
      <c r="P815" s="35">
        <v>190</v>
      </c>
      <c r="Q815" s="40">
        <f t="shared" si="37"/>
        <v>10</v>
      </c>
      <c r="R815" s="41"/>
    </row>
    <row r="816" spans="1:19" ht="15.6" x14ac:dyDescent="0.3">
      <c r="A816" s="5"/>
      <c r="B816" s="105">
        <f t="shared" si="32"/>
        <v>4500.7</v>
      </c>
      <c r="C816" s="35">
        <v>4450</v>
      </c>
      <c r="D816" s="34">
        <f t="shared" si="33"/>
        <v>4500.7</v>
      </c>
      <c r="E816" s="36">
        <v>45625</v>
      </c>
      <c r="F816" s="37">
        <v>4501</v>
      </c>
      <c r="G816" s="26">
        <v>45626</v>
      </c>
      <c r="H816" s="76">
        <f t="shared" si="34"/>
        <v>0.3000000000001819</v>
      </c>
      <c r="I816" s="5">
        <f t="shared" si="35"/>
        <v>-7</v>
      </c>
      <c r="L816" s="33"/>
      <c r="M816" s="262">
        <v>45624</v>
      </c>
      <c r="N816" s="34">
        <f t="shared" si="36"/>
        <v>190</v>
      </c>
      <c r="O816" s="37"/>
      <c r="P816" s="35">
        <v>170</v>
      </c>
      <c r="Q816" s="40">
        <f t="shared" si="37"/>
        <v>20</v>
      </c>
      <c r="R816" s="41"/>
    </row>
    <row r="817" spans="1:21" ht="15.6" x14ac:dyDescent="0.3">
      <c r="A817" s="5"/>
      <c r="B817" s="105">
        <f t="shared" si="32"/>
        <v>4501</v>
      </c>
      <c r="C817" s="35">
        <v>4450</v>
      </c>
      <c r="D817" s="34">
        <f t="shared" si="33"/>
        <v>4501</v>
      </c>
      <c r="E817" s="36">
        <v>45626</v>
      </c>
      <c r="F817" s="37">
        <v>4501</v>
      </c>
      <c r="G817" s="26">
        <v>45627</v>
      </c>
      <c r="H817" s="76">
        <f t="shared" si="34"/>
        <v>0</v>
      </c>
      <c r="I817" s="5">
        <f t="shared" si="35"/>
        <v>0</v>
      </c>
      <c r="L817" s="33"/>
      <c r="M817" s="262">
        <v>45625</v>
      </c>
      <c r="N817" s="34">
        <f t="shared" si="36"/>
        <v>170</v>
      </c>
      <c r="O817" s="37"/>
      <c r="P817" s="35">
        <v>170</v>
      </c>
      <c r="Q817" s="40">
        <f t="shared" si="37"/>
        <v>0</v>
      </c>
      <c r="R817" s="41"/>
    </row>
    <row r="818" spans="1:21" ht="15.6" x14ac:dyDescent="0.3">
      <c r="A818" s="5"/>
      <c r="B818" s="105">
        <f t="shared" si="32"/>
        <v>4501</v>
      </c>
      <c r="C818" s="35">
        <v>4459</v>
      </c>
      <c r="D818" s="34">
        <f t="shared" si="33"/>
        <v>4501</v>
      </c>
      <c r="E818" s="36">
        <v>45627</v>
      </c>
      <c r="F818" s="37">
        <v>4503.6000000000004</v>
      </c>
      <c r="G818" s="26">
        <v>45628</v>
      </c>
      <c r="H818" s="76">
        <f t="shared" si="34"/>
        <v>2.6000000000003638</v>
      </c>
      <c r="I818" s="5">
        <f t="shared" si="35"/>
        <v>9</v>
      </c>
      <c r="L818" s="33"/>
      <c r="M818" s="262">
        <v>45626</v>
      </c>
      <c r="N818" s="34">
        <f t="shared" si="36"/>
        <v>170</v>
      </c>
      <c r="O818" s="37"/>
      <c r="P818" s="35">
        <v>170</v>
      </c>
      <c r="Q818" s="40">
        <f t="shared" si="37"/>
        <v>0</v>
      </c>
      <c r="R818" s="41"/>
    </row>
    <row r="819" spans="1:21" ht="15.6" x14ac:dyDescent="0.3">
      <c r="A819" s="5"/>
      <c r="B819" s="105">
        <f t="shared" si="32"/>
        <v>4503.6000000000004</v>
      </c>
      <c r="C819" s="35">
        <v>4461</v>
      </c>
      <c r="D819" s="34">
        <f t="shared" si="33"/>
        <v>4503.6000000000004</v>
      </c>
      <c r="E819" s="36">
        <v>45628</v>
      </c>
      <c r="F819" s="37">
        <v>4507.8</v>
      </c>
      <c r="G819" s="26">
        <v>45629</v>
      </c>
      <c r="H819" s="76">
        <f t="shared" si="34"/>
        <v>4.1999999999998181</v>
      </c>
      <c r="I819" s="5">
        <f t="shared" si="35"/>
        <v>2</v>
      </c>
      <c r="L819" s="33"/>
      <c r="M819" s="262">
        <v>45627</v>
      </c>
      <c r="N819" s="34">
        <f t="shared" si="36"/>
        <v>170</v>
      </c>
      <c r="O819" s="37"/>
      <c r="P819" s="35">
        <v>155</v>
      </c>
      <c r="Q819" s="40">
        <f t="shared" si="37"/>
        <v>15</v>
      </c>
      <c r="R819" s="41"/>
    </row>
    <row r="820" spans="1:21" ht="15.6" x14ac:dyDescent="0.3">
      <c r="A820" s="5"/>
      <c r="B820" s="105">
        <f t="shared" si="32"/>
        <v>4507.8</v>
      </c>
      <c r="C820" s="35">
        <v>4462</v>
      </c>
      <c r="D820" s="34">
        <f t="shared" si="33"/>
        <v>4507.8</v>
      </c>
      <c r="E820" s="36">
        <v>45629</v>
      </c>
      <c r="F820" s="37">
        <v>4507.8999999999996</v>
      </c>
      <c r="G820" s="26">
        <v>45630</v>
      </c>
      <c r="H820" s="76">
        <f t="shared" si="34"/>
        <v>9.9999999999454303E-2</v>
      </c>
      <c r="I820" s="5">
        <f t="shared" si="35"/>
        <v>1</v>
      </c>
      <c r="L820" s="33"/>
      <c r="M820" s="262">
        <v>45628</v>
      </c>
      <c r="N820" s="34">
        <f t="shared" si="36"/>
        <v>155</v>
      </c>
      <c r="O820" s="37"/>
      <c r="P820" s="35">
        <v>130</v>
      </c>
      <c r="Q820" s="40">
        <f t="shared" si="37"/>
        <v>25</v>
      </c>
      <c r="R820" s="41"/>
    </row>
    <row r="821" spans="1:21" ht="15.6" x14ac:dyDescent="0.3">
      <c r="A821" s="5"/>
      <c r="B821" s="105">
        <f t="shared" si="32"/>
        <v>4507.8999999999996</v>
      </c>
      <c r="C821" s="35">
        <v>4462</v>
      </c>
      <c r="D821" s="34">
        <f t="shared" si="33"/>
        <v>4507.8999999999996</v>
      </c>
      <c r="E821" s="36">
        <v>45630</v>
      </c>
      <c r="F821" s="37">
        <v>4507.8999999999996</v>
      </c>
      <c r="G821" s="26">
        <v>45631</v>
      </c>
      <c r="H821" s="76">
        <f t="shared" si="34"/>
        <v>0</v>
      </c>
      <c r="I821" s="5">
        <f t="shared" si="35"/>
        <v>0</v>
      </c>
      <c r="L821" s="33"/>
      <c r="M821" s="262">
        <v>45629</v>
      </c>
      <c r="N821" s="34">
        <f t="shared" si="36"/>
        <v>130</v>
      </c>
      <c r="O821" s="37">
        <v>210</v>
      </c>
      <c r="P821" s="35">
        <v>330</v>
      </c>
      <c r="Q821" s="40">
        <f t="shared" si="37"/>
        <v>10</v>
      </c>
      <c r="R821" s="41"/>
    </row>
    <row r="822" spans="1:21" ht="15.6" x14ac:dyDescent="0.3">
      <c r="A822" s="5"/>
      <c r="B822" s="105">
        <f t="shared" si="32"/>
        <v>4507.8999999999996</v>
      </c>
      <c r="C822" s="35">
        <v>4462</v>
      </c>
      <c r="D822" s="34">
        <f t="shared" si="33"/>
        <v>4507.8999999999996</v>
      </c>
      <c r="E822" s="36">
        <v>45631</v>
      </c>
      <c r="F822" s="37">
        <v>4507.8999999999996</v>
      </c>
      <c r="G822" s="26">
        <v>45632</v>
      </c>
      <c r="H822" s="76">
        <f t="shared" si="34"/>
        <v>0</v>
      </c>
      <c r="I822" s="5">
        <f t="shared" si="35"/>
        <v>0</v>
      </c>
      <c r="L822" s="33"/>
      <c r="M822" s="262">
        <v>45630</v>
      </c>
      <c r="N822" s="34">
        <f t="shared" si="36"/>
        <v>330</v>
      </c>
      <c r="O822" s="37"/>
      <c r="P822" s="35">
        <v>330</v>
      </c>
      <c r="Q822" s="40">
        <f t="shared" si="37"/>
        <v>0</v>
      </c>
      <c r="R822" s="41"/>
    </row>
    <row r="823" spans="1:21" ht="15.6" x14ac:dyDescent="0.3">
      <c r="A823" s="5"/>
      <c r="B823" s="105">
        <f t="shared" si="32"/>
        <v>4507.8999999999996</v>
      </c>
      <c r="C823" s="35">
        <v>4464</v>
      </c>
      <c r="D823" s="34">
        <f t="shared" si="33"/>
        <v>4507.8999999999996</v>
      </c>
      <c r="E823" s="36">
        <v>45632</v>
      </c>
      <c r="F823" s="37">
        <v>4509.5</v>
      </c>
      <c r="G823" s="26">
        <v>45633</v>
      </c>
      <c r="H823" s="76">
        <f t="shared" si="34"/>
        <v>1.6000000000003638</v>
      </c>
      <c r="I823" s="5">
        <f t="shared" si="35"/>
        <v>2</v>
      </c>
      <c r="L823" s="33"/>
      <c r="M823" s="262">
        <v>45631</v>
      </c>
      <c r="N823" s="34">
        <f t="shared" si="36"/>
        <v>330</v>
      </c>
      <c r="O823" s="37"/>
      <c r="P823" s="35">
        <v>330</v>
      </c>
      <c r="Q823" s="40">
        <f t="shared" si="37"/>
        <v>0</v>
      </c>
      <c r="R823" s="41"/>
    </row>
    <row r="824" spans="1:21" ht="15.6" x14ac:dyDescent="0.3">
      <c r="A824" s="5"/>
      <c r="B824" s="105">
        <f t="shared" si="32"/>
        <v>4509.5</v>
      </c>
      <c r="C824" s="35">
        <v>4467</v>
      </c>
      <c r="D824" s="34">
        <f t="shared" si="33"/>
        <v>4509.5</v>
      </c>
      <c r="E824" s="36">
        <v>45633</v>
      </c>
      <c r="F824" s="37">
        <v>4515.2</v>
      </c>
      <c r="G824" s="26">
        <v>45634</v>
      </c>
      <c r="H824" s="76">
        <f t="shared" si="34"/>
        <v>5.6999999999998181</v>
      </c>
      <c r="I824" s="5">
        <f t="shared" si="35"/>
        <v>3</v>
      </c>
      <c r="L824" s="33"/>
      <c r="M824" s="262">
        <v>45632</v>
      </c>
      <c r="N824" s="34">
        <f t="shared" si="36"/>
        <v>330</v>
      </c>
      <c r="O824" s="37"/>
      <c r="P824" s="35">
        <v>315</v>
      </c>
      <c r="Q824" s="40">
        <f t="shared" si="37"/>
        <v>15</v>
      </c>
      <c r="R824" s="41"/>
    </row>
    <row r="825" spans="1:21" ht="15.6" x14ac:dyDescent="0.3">
      <c r="A825" s="5"/>
      <c r="B825" s="105">
        <f t="shared" si="32"/>
        <v>4515.2</v>
      </c>
      <c r="C825" s="35">
        <v>4470</v>
      </c>
      <c r="D825" s="34">
        <f t="shared" si="33"/>
        <v>4515.2</v>
      </c>
      <c r="E825" s="36">
        <v>45634</v>
      </c>
      <c r="F825" s="37">
        <v>4517.3</v>
      </c>
      <c r="G825" s="26">
        <v>45635</v>
      </c>
      <c r="H825" s="76">
        <f t="shared" si="34"/>
        <v>2.1000000000003638</v>
      </c>
      <c r="I825" s="5">
        <f t="shared" si="35"/>
        <v>3</v>
      </c>
      <c r="L825" s="33"/>
      <c r="M825" s="262">
        <v>45633</v>
      </c>
      <c r="N825" s="34">
        <f t="shared" si="36"/>
        <v>315</v>
      </c>
      <c r="O825" s="37"/>
      <c r="P825" s="35">
        <v>270</v>
      </c>
      <c r="Q825" s="40">
        <f t="shared" si="37"/>
        <v>45</v>
      </c>
      <c r="R825" s="41"/>
    </row>
    <row r="826" spans="1:21" ht="15.6" x14ac:dyDescent="0.3">
      <c r="A826" s="5"/>
      <c r="B826" s="105">
        <f t="shared" si="32"/>
        <v>4517.3</v>
      </c>
      <c r="C826" s="35">
        <v>4471</v>
      </c>
      <c r="D826" s="34">
        <f t="shared" si="33"/>
        <v>4517.3</v>
      </c>
      <c r="E826" s="36">
        <v>45635</v>
      </c>
      <c r="F826" s="37">
        <v>4517.7</v>
      </c>
      <c r="G826" s="26">
        <v>45636</v>
      </c>
      <c r="H826" s="76">
        <f t="shared" si="34"/>
        <v>0.3999999999996362</v>
      </c>
      <c r="I826" s="5">
        <f t="shared" si="35"/>
        <v>1</v>
      </c>
      <c r="L826" s="33"/>
      <c r="M826" s="262">
        <v>45634</v>
      </c>
      <c r="N826" s="34">
        <f t="shared" si="36"/>
        <v>270</v>
      </c>
      <c r="O826" s="37"/>
      <c r="P826" s="35">
        <v>250</v>
      </c>
      <c r="Q826" s="40">
        <f t="shared" si="37"/>
        <v>20</v>
      </c>
      <c r="R826" s="41"/>
    </row>
    <row r="827" spans="1:21" ht="15.6" x14ac:dyDescent="0.3">
      <c r="A827" s="5"/>
      <c r="B827" s="105">
        <f t="shared" si="32"/>
        <v>4517.7</v>
      </c>
      <c r="C827" s="35">
        <v>4473</v>
      </c>
      <c r="D827" s="34">
        <f t="shared" si="33"/>
        <v>4517.7</v>
      </c>
      <c r="E827" s="36">
        <v>45636</v>
      </c>
      <c r="F827" s="37">
        <v>4527.7</v>
      </c>
      <c r="G827" s="26">
        <v>45637</v>
      </c>
      <c r="H827" s="76">
        <f t="shared" si="34"/>
        <v>10</v>
      </c>
      <c r="I827" s="5">
        <f t="shared" si="35"/>
        <v>2</v>
      </c>
      <c r="L827" s="33"/>
      <c r="M827" s="262">
        <v>45635</v>
      </c>
      <c r="N827" s="34">
        <f t="shared" si="36"/>
        <v>250</v>
      </c>
      <c r="O827" s="37"/>
      <c r="P827" s="35">
        <v>250</v>
      </c>
      <c r="Q827" s="40">
        <f t="shared" si="37"/>
        <v>0</v>
      </c>
      <c r="R827" s="41"/>
    </row>
    <row r="828" spans="1:21" ht="15.6" x14ac:dyDescent="0.3">
      <c r="A828" s="5"/>
      <c r="B828" s="105">
        <f t="shared" si="32"/>
        <v>4527.7</v>
      </c>
      <c r="C828" s="35">
        <v>4475</v>
      </c>
      <c r="D828" s="34">
        <f t="shared" si="33"/>
        <v>4527.7</v>
      </c>
      <c r="E828" s="36">
        <v>45637</v>
      </c>
      <c r="F828" s="37">
        <v>4534</v>
      </c>
      <c r="G828" s="26">
        <v>45638</v>
      </c>
      <c r="H828" s="76">
        <f t="shared" si="34"/>
        <v>6.3000000000001819</v>
      </c>
      <c r="I828" s="5">
        <f t="shared" si="35"/>
        <v>2</v>
      </c>
      <c r="L828" s="33"/>
      <c r="M828" s="262">
        <v>45636</v>
      </c>
      <c r="N828" s="34">
        <f t="shared" si="36"/>
        <v>250</v>
      </c>
      <c r="O828" s="37"/>
      <c r="P828" s="35">
        <v>190</v>
      </c>
      <c r="Q828" s="40">
        <f t="shared" si="37"/>
        <v>60</v>
      </c>
      <c r="R828" s="41"/>
    </row>
    <row r="829" spans="1:21" ht="15.6" x14ac:dyDescent="0.3">
      <c r="A829" s="5"/>
      <c r="B829" s="105">
        <f t="shared" si="32"/>
        <v>4534</v>
      </c>
      <c r="C829" s="35">
        <v>4476</v>
      </c>
      <c r="D829" s="34">
        <f t="shared" si="33"/>
        <v>4534</v>
      </c>
      <c r="E829" s="36">
        <v>45638</v>
      </c>
      <c r="F829" s="37">
        <v>4539.2</v>
      </c>
      <c r="G829" s="26">
        <v>45639</v>
      </c>
      <c r="H829" s="76">
        <f t="shared" si="34"/>
        <v>5.1999999999998181</v>
      </c>
      <c r="I829" s="5">
        <f t="shared" si="35"/>
        <v>1</v>
      </c>
      <c r="L829" s="33"/>
      <c r="M829" s="262">
        <v>45637</v>
      </c>
      <c r="N829" s="34">
        <f t="shared" si="36"/>
        <v>190</v>
      </c>
      <c r="O829" s="37"/>
      <c r="P829" s="35">
        <v>160</v>
      </c>
      <c r="Q829" s="40">
        <f t="shared" si="37"/>
        <v>30</v>
      </c>
      <c r="R829" s="41"/>
    </row>
    <row r="830" spans="1:21" ht="15.6" x14ac:dyDescent="0.3">
      <c r="A830" s="5"/>
      <c r="B830" s="105">
        <f t="shared" si="32"/>
        <v>4539.2</v>
      </c>
      <c r="C830" s="35">
        <v>4478</v>
      </c>
      <c r="D830" s="34">
        <f t="shared" si="33"/>
        <v>4539.2</v>
      </c>
      <c r="E830" s="36">
        <v>45639</v>
      </c>
      <c r="F830" s="37">
        <v>4542.2</v>
      </c>
      <c r="G830" s="26">
        <v>45640</v>
      </c>
      <c r="H830" s="76">
        <f t="shared" si="34"/>
        <v>3</v>
      </c>
      <c r="I830" s="5">
        <f t="shared" si="35"/>
        <v>2</v>
      </c>
      <c r="L830" s="33"/>
      <c r="M830" s="262">
        <v>45638</v>
      </c>
      <c r="N830" s="34">
        <f t="shared" si="36"/>
        <v>160</v>
      </c>
      <c r="O830" s="37"/>
      <c r="P830" s="35">
        <v>135</v>
      </c>
      <c r="Q830" s="40">
        <f t="shared" si="37"/>
        <v>25</v>
      </c>
      <c r="R830" s="41"/>
    </row>
    <row r="831" spans="1:21" ht="15.6" x14ac:dyDescent="0.3">
      <c r="A831" s="5"/>
      <c r="B831" s="105">
        <f t="shared" si="32"/>
        <v>4542.2</v>
      </c>
      <c r="C831" s="35">
        <v>4479</v>
      </c>
      <c r="D831" s="34">
        <f t="shared" si="33"/>
        <v>4542.2</v>
      </c>
      <c r="E831" s="36">
        <v>45640</v>
      </c>
      <c r="F831" s="37">
        <v>4542.8</v>
      </c>
      <c r="G831" s="26">
        <v>45641</v>
      </c>
      <c r="H831" s="76">
        <f t="shared" si="34"/>
        <v>0.6000000000003638</v>
      </c>
      <c r="I831" s="5">
        <f t="shared" si="35"/>
        <v>1</v>
      </c>
      <c r="L831" s="33"/>
      <c r="M831" s="262">
        <v>45639</v>
      </c>
      <c r="N831" s="34">
        <f t="shared" si="36"/>
        <v>135</v>
      </c>
      <c r="O831" s="37">
        <v>240</v>
      </c>
      <c r="P831" s="35">
        <v>360</v>
      </c>
      <c r="Q831" s="40">
        <f t="shared" si="37"/>
        <v>15</v>
      </c>
      <c r="R831" s="41"/>
      <c r="T831">
        <f>SUM(H821:H830)</f>
        <v>34.300000000000182</v>
      </c>
      <c r="U831">
        <f>SUM(Q822:Q831)</f>
        <v>210</v>
      </c>
    </row>
    <row r="832" spans="1:21" ht="15.6" x14ac:dyDescent="0.3">
      <c r="A832" s="5"/>
      <c r="B832" s="105">
        <f t="shared" si="32"/>
        <v>4542.8</v>
      </c>
      <c r="C832" s="35">
        <v>4479</v>
      </c>
      <c r="D832" s="34">
        <f t="shared" si="33"/>
        <v>4542.8</v>
      </c>
      <c r="E832" s="36">
        <v>45641</v>
      </c>
      <c r="F832" s="37">
        <v>4542.8</v>
      </c>
      <c r="G832" s="26">
        <v>45642</v>
      </c>
      <c r="H832" s="76">
        <f t="shared" si="34"/>
        <v>0</v>
      </c>
      <c r="I832" s="5">
        <f t="shared" si="35"/>
        <v>0</v>
      </c>
      <c r="L832" s="33"/>
      <c r="M832" s="262">
        <v>45640</v>
      </c>
      <c r="N832" s="34">
        <f t="shared" si="36"/>
        <v>360</v>
      </c>
      <c r="O832" s="37"/>
      <c r="P832" s="35">
        <v>250</v>
      </c>
      <c r="Q832" s="40">
        <f t="shared" si="37"/>
        <v>110</v>
      </c>
      <c r="R832" s="41"/>
      <c r="S832" s="48" t="s">
        <v>1458</v>
      </c>
    </row>
    <row r="833" spans="1:21" ht="15.6" x14ac:dyDescent="0.3">
      <c r="A833" s="5"/>
      <c r="B833" s="105">
        <f t="shared" si="32"/>
        <v>4542.8</v>
      </c>
      <c r="C833" s="35">
        <v>4479</v>
      </c>
      <c r="D833" s="34">
        <f t="shared" si="33"/>
        <v>4542.8</v>
      </c>
      <c r="E833" s="36">
        <v>45642</v>
      </c>
      <c r="F833" s="37">
        <v>4542.8</v>
      </c>
      <c r="G833" s="26">
        <v>45643</v>
      </c>
      <c r="H833" s="76">
        <f t="shared" si="34"/>
        <v>0</v>
      </c>
      <c r="I833" s="5">
        <f t="shared" si="35"/>
        <v>0</v>
      </c>
      <c r="L833" s="33"/>
      <c r="M833" s="262">
        <v>45641</v>
      </c>
      <c r="N833" s="34">
        <f t="shared" si="36"/>
        <v>250</v>
      </c>
      <c r="O833" s="37"/>
      <c r="P833" s="35">
        <v>250</v>
      </c>
      <c r="Q833" s="40">
        <f t="shared" si="37"/>
        <v>0</v>
      </c>
      <c r="R833" s="41"/>
      <c r="U833">
        <f>U831/T831</f>
        <v>6.1224489795918045</v>
      </c>
    </row>
    <row r="834" spans="1:21" ht="15.6" x14ac:dyDescent="0.3">
      <c r="A834" s="5"/>
      <c r="B834" s="105">
        <f t="shared" si="32"/>
        <v>4542.8</v>
      </c>
      <c r="C834" s="35">
        <v>4479</v>
      </c>
      <c r="D834" s="34">
        <f t="shared" si="33"/>
        <v>4542.8</v>
      </c>
      <c r="E834" s="36">
        <v>45643</v>
      </c>
      <c r="F834" s="37">
        <v>4542.8</v>
      </c>
      <c r="G834" s="26">
        <v>45644</v>
      </c>
      <c r="H834" s="76">
        <f t="shared" si="34"/>
        <v>0</v>
      </c>
      <c r="I834" s="5">
        <f t="shared" si="35"/>
        <v>0</v>
      </c>
      <c r="L834" s="33"/>
      <c r="M834" s="262">
        <v>45642</v>
      </c>
      <c r="N834" s="34">
        <f t="shared" si="36"/>
        <v>250</v>
      </c>
      <c r="O834" s="37"/>
      <c r="P834" s="35">
        <v>250</v>
      </c>
      <c r="Q834" s="40">
        <f t="shared" si="37"/>
        <v>0</v>
      </c>
      <c r="R834" s="41"/>
    </row>
    <row r="835" spans="1:21" ht="15.6" x14ac:dyDescent="0.3">
      <c r="A835" s="5"/>
      <c r="B835" s="105">
        <f t="shared" si="32"/>
        <v>4542.8</v>
      </c>
      <c r="C835" s="35">
        <v>4480</v>
      </c>
      <c r="D835" s="34">
        <f t="shared" si="33"/>
        <v>4542.8</v>
      </c>
      <c r="E835" s="36">
        <v>45644</v>
      </c>
      <c r="F835" s="37">
        <v>4544</v>
      </c>
      <c r="G835" s="26">
        <v>45645</v>
      </c>
      <c r="H835" s="76">
        <f t="shared" si="34"/>
        <v>1.1999999999998181</v>
      </c>
      <c r="I835" s="5">
        <f t="shared" si="35"/>
        <v>1</v>
      </c>
      <c r="L835" s="33"/>
      <c r="M835" s="262">
        <v>45643</v>
      </c>
      <c r="N835" s="34">
        <f t="shared" si="36"/>
        <v>250</v>
      </c>
      <c r="O835" s="37"/>
      <c r="P835" s="35">
        <v>250</v>
      </c>
      <c r="Q835" s="40">
        <f t="shared" si="37"/>
        <v>0</v>
      </c>
      <c r="R835" s="41"/>
    </row>
    <row r="836" spans="1:21" ht="15.6" x14ac:dyDescent="0.3">
      <c r="A836" s="5"/>
      <c r="B836" s="105">
        <f t="shared" si="32"/>
        <v>4544</v>
      </c>
      <c r="C836" s="35">
        <v>4480</v>
      </c>
      <c r="D836" s="34">
        <f t="shared" si="33"/>
        <v>4544</v>
      </c>
      <c r="E836" s="36">
        <v>45645</v>
      </c>
      <c r="F836" s="37">
        <v>4544</v>
      </c>
      <c r="G836" s="26">
        <v>45646</v>
      </c>
      <c r="H836" s="76">
        <f t="shared" si="34"/>
        <v>0</v>
      </c>
      <c r="I836" s="5">
        <f t="shared" si="35"/>
        <v>0</v>
      </c>
      <c r="L836" s="33"/>
      <c r="M836" s="262">
        <v>45644</v>
      </c>
      <c r="N836" s="34">
        <f t="shared" si="36"/>
        <v>250</v>
      </c>
      <c r="O836" s="37"/>
      <c r="P836" s="35">
        <v>240</v>
      </c>
      <c r="Q836" s="40">
        <f t="shared" si="37"/>
        <v>10</v>
      </c>
      <c r="R836" s="41"/>
    </row>
    <row r="837" spans="1:21" ht="15.6" x14ac:dyDescent="0.3">
      <c r="A837" s="5"/>
      <c r="B837" s="105">
        <f t="shared" si="32"/>
        <v>4544</v>
      </c>
      <c r="C837" s="35">
        <v>4481</v>
      </c>
      <c r="D837" s="34">
        <f t="shared" si="33"/>
        <v>4544</v>
      </c>
      <c r="E837" s="36">
        <v>45646</v>
      </c>
      <c r="F837" s="37">
        <v>4544</v>
      </c>
      <c r="G837" s="26">
        <v>45647</v>
      </c>
      <c r="H837" s="76">
        <f t="shared" si="34"/>
        <v>0</v>
      </c>
      <c r="I837" s="5">
        <f t="shared" si="35"/>
        <v>1</v>
      </c>
      <c r="L837" s="33"/>
      <c r="M837" s="262">
        <v>45645</v>
      </c>
      <c r="N837" s="34">
        <f t="shared" si="36"/>
        <v>240</v>
      </c>
      <c r="O837" s="37"/>
      <c r="P837" s="35">
        <v>240</v>
      </c>
      <c r="Q837" s="40">
        <f t="shared" si="37"/>
        <v>0</v>
      </c>
      <c r="R837" s="41"/>
    </row>
    <row r="838" spans="1:21" ht="15.6" x14ac:dyDescent="0.3">
      <c r="A838" s="5"/>
      <c r="B838" s="105">
        <f t="shared" si="32"/>
        <v>4544</v>
      </c>
      <c r="C838" s="35">
        <v>4484</v>
      </c>
      <c r="D838" s="34">
        <f t="shared" si="33"/>
        <v>4544</v>
      </c>
      <c r="E838" s="36">
        <v>45647</v>
      </c>
      <c r="F838" s="37">
        <v>4548</v>
      </c>
      <c r="G838" s="26">
        <v>45648</v>
      </c>
      <c r="H838" s="76">
        <f t="shared" si="34"/>
        <v>4</v>
      </c>
      <c r="I838" s="5">
        <f t="shared" si="35"/>
        <v>3</v>
      </c>
      <c r="L838" s="33"/>
      <c r="M838" s="262">
        <v>45646</v>
      </c>
      <c r="N838" s="34">
        <f t="shared" si="36"/>
        <v>240</v>
      </c>
      <c r="O838" s="37"/>
      <c r="P838" s="35">
        <v>240</v>
      </c>
      <c r="Q838" s="40">
        <f t="shared" si="37"/>
        <v>0</v>
      </c>
      <c r="R838" s="41"/>
    </row>
    <row r="839" spans="1:21" ht="15.6" x14ac:dyDescent="0.3">
      <c r="A839" s="5"/>
      <c r="B839" s="105">
        <f t="shared" si="32"/>
        <v>4548</v>
      </c>
      <c r="C839" s="35">
        <v>4485</v>
      </c>
      <c r="D839" s="34">
        <f t="shared" si="33"/>
        <v>4548</v>
      </c>
      <c r="E839" s="36">
        <v>45648</v>
      </c>
      <c r="F839" s="37">
        <v>4549.5</v>
      </c>
      <c r="G839" s="26">
        <v>45649</v>
      </c>
      <c r="H839" s="76">
        <f t="shared" si="34"/>
        <v>1.5</v>
      </c>
      <c r="I839" s="5">
        <f t="shared" si="35"/>
        <v>1</v>
      </c>
      <c r="L839" s="33"/>
      <c r="M839" s="262">
        <v>45647</v>
      </c>
      <c r="N839" s="34">
        <f t="shared" si="36"/>
        <v>240</v>
      </c>
      <c r="O839" s="37"/>
      <c r="P839" s="35">
        <v>220</v>
      </c>
      <c r="Q839" s="40">
        <f t="shared" si="37"/>
        <v>20</v>
      </c>
      <c r="R839" s="41"/>
    </row>
    <row r="840" spans="1:21" ht="15.6" x14ac:dyDescent="0.3">
      <c r="A840" s="5"/>
      <c r="B840" s="105">
        <f t="shared" si="32"/>
        <v>4549.5</v>
      </c>
      <c r="C840" s="35">
        <v>4485</v>
      </c>
      <c r="D840" s="34">
        <f t="shared" si="33"/>
        <v>4549.5</v>
      </c>
      <c r="E840" s="36">
        <v>45649</v>
      </c>
      <c r="F840" s="37">
        <v>4549.5</v>
      </c>
      <c r="G840" s="26">
        <v>45650</v>
      </c>
      <c r="H840" s="76">
        <f t="shared" si="34"/>
        <v>0</v>
      </c>
      <c r="I840" s="5">
        <f t="shared" si="35"/>
        <v>0</v>
      </c>
      <c r="L840" s="33"/>
      <c r="M840" s="262">
        <v>45648</v>
      </c>
      <c r="N840" s="34">
        <f t="shared" si="36"/>
        <v>220</v>
      </c>
      <c r="O840" s="37"/>
      <c r="P840" s="35">
        <v>210</v>
      </c>
      <c r="Q840" s="40">
        <f t="shared" si="37"/>
        <v>10</v>
      </c>
      <c r="R840" s="41"/>
    </row>
    <row r="841" spans="1:21" ht="15.6" x14ac:dyDescent="0.3">
      <c r="A841" s="5"/>
      <c r="B841" s="105">
        <f t="shared" si="32"/>
        <v>4549.5</v>
      </c>
      <c r="C841" s="35">
        <v>4405</v>
      </c>
      <c r="D841" s="34">
        <f t="shared" si="33"/>
        <v>4549.5</v>
      </c>
      <c r="E841" s="36">
        <v>45650</v>
      </c>
      <c r="F841" s="37">
        <v>4549.5</v>
      </c>
      <c r="G841" s="26">
        <v>45651</v>
      </c>
      <c r="H841" s="76">
        <f t="shared" si="34"/>
        <v>0</v>
      </c>
      <c r="I841" s="5">
        <f t="shared" si="35"/>
        <v>-80</v>
      </c>
      <c r="L841" s="33"/>
      <c r="M841" s="262">
        <v>45649</v>
      </c>
      <c r="N841" s="34">
        <f t="shared" si="36"/>
        <v>210</v>
      </c>
      <c r="O841" s="37"/>
      <c r="P841" s="35">
        <v>210</v>
      </c>
      <c r="Q841" s="40">
        <f t="shared" si="37"/>
        <v>0</v>
      </c>
      <c r="R841" s="41"/>
    </row>
    <row r="842" spans="1:21" ht="15.6" x14ac:dyDescent="0.3">
      <c r="A842" s="5"/>
      <c r="B842" s="105">
        <f t="shared" si="32"/>
        <v>4549.5</v>
      </c>
      <c r="C842" s="35">
        <v>4485</v>
      </c>
      <c r="D842" s="34">
        <f t="shared" si="33"/>
        <v>4549.5</v>
      </c>
      <c r="E842" s="36">
        <v>45651</v>
      </c>
      <c r="F842" s="37">
        <v>4549.5</v>
      </c>
      <c r="G842" s="26">
        <v>45652</v>
      </c>
      <c r="H842" s="76">
        <f t="shared" si="34"/>
        <v>0</v>
      </c>
      <c r="I842" s="5">
        <f t="shared" si="35"/>
        <v>80</v>
      </c>
      <c r="L842" s="33"/>
      <c r="M842" s="262">
        <v>45650</v>
      </c>
      <c r="N842" s="34">
        <f t="shared" si="36"/>
        <v>210</v>
      </c>
      <c r="O842" s="37">
        <v>120</v>
      </c>
      <c r="P842" s="35">
        <v>300</v>
      </c>
      <c r="Q842" s="40">
        <v>0</v>
      </c>
      <c r="R842" s="41"/>
      <c r="S842" t="s">
        <v>1473</v>
      </c>
    </row>
    <row r="843" spans="1:21" ht="15.6" x14ac:dyDescent="0.3">
      <c r="A843" s="5"/>
      <c r="B843" s="105">
        <f t="shared" si="32"/>
        <v>4549.5</v>
      </c>
      <c r="C843" s="35">
        <v>4485</v>
      </c>
      <c r="D843" s="34">
        <f t="shared" si="33"/>
        <v>4549.5</v>
      </c>
      <c r="E843" s="36">
        <v>45652</v>
      </c>
      <c r="F843" s="37">
        <v>4549.6000000000004</v>
      </c>
      <c r="G843" s="26">
        <v>45653</v>
      </c>
      <c r="H843" s="76">
        <f t="shared" si="34"/>
        <v>0.1000000000003638</v>
      </c>
      <c r="I843" s="5">
        <f t="shared" si="35"/>
        <v>0</v>
      </c>
      <c r="L843" s="33"/>
      <c r="M843" s="262">
        <v>45651</v>
      </c>
      <c r="N843" s="34">
        <f t="shared" si="36"/>
        <v>300</v>
      </c>
      <c r="O843" s="37"/>
      <c r="P843" s="35">
        <v>300</v>
      </c>
      <c r="Q843" s="40">
        <f t="shared" si="37"/>
        <v>0</v>
      </c>
      <c r="R843" s="41"/>
    </row>
    <row r="844" spans="1:21" ht="15.6" x14ac:dyDescent="0.3">
      <c r="A844" s="5"/>
      <c r="B844" s="105">
        <f t="shared" si="32"/>
        <v>4549.6000000000004</v>
      </c>
      <c r="C844" s="35">
        <v>4485</v>
      </c>
      <c r="D844" s="34">
        <f t="shared" si="33"/>
        <v>4549.6000000000004</v>
      </c>
      <c r="E844" s="36">
        <v>45653</v>
      </c>
      <c r="F844" s="37">
        <v>4549.6000000000004</v>
      </c>
      <c r="G844" s="26">
        <v>45654</v>
      </c>
      <c r="H844" s="76">
        <f t="shared" si="34"/>
        <v>0</v>
      </c>
      <c r="I844" s="5">
        <f t="shared" si="35"/>
        <v>0</v>
      </c>
      <c r="L844" s="33"/>
      <c r="M844" s="262">
        <v>45652</v>
      </c>
      <c r="N844" s="34">
        <f t="shared" si="36"/>
        <v>300</v>
      </c>
      <c r="O844" s="37"/>
      <c r="P844" s="35">
        <v>300</v>
      </c>
      <c r="Q844" s="40">
        <f t="shared" si="37"/>
        <v>0</v>
      </c>
      <c r="R844" s="41"/>
    </row>
    <row r="845" spans="1:21" ht="15.6" x14ac:dyDescent="0.3">
      <c r="A845" s="5"/>
      <c r="B845" s="105">
        <f t="shared" si="32"/>
        <v>4549.6000000000004</v>
      </c>
      <c r="C845" s="35">
        <v>4486</v>
      </c>
      <c r="D845" s="34">
        <f t="shared" si="33"/>
        <v>4549.6000000000004</v>
      </c>
      <c r="E845" s="36">
        <v>45654</v>
      </c>
      <c r="F845" s="37">
        <v>4550.1000000000004</v>
      </c>
      <c r="G845" s="26">
        <v>45655</v>
      </c>
      <c r="H845" s="76">
        <f t="shared" si="34"/>
        <v>0.5</v>
      </c>
      <c r="I845" s="5">
        <f t="shared" si="35"/>
        <v>1</v>
      </c>
      <c r="L845" s="33"/>
      <c r="M845" s="262">
        <v>45653</v>
      </c>
      <c r="N845" s="34">
        <f t="shared" si="36"/>
        <v>300</v>
      </c>
      <c r="O845" s="37"/>
      <c r="P845" s="35">
        <v>300</v>
      </c>
      <c r="Q845" s="40">
        <f t="shared" si="37"/>
        <v>0</v>
      </c>
      <c r="R845" s="41"/>
    </row>
    <row r="846" spans="1:21" ht="15.6" x14ac:dyDescent="0.3">
      <c r="A846" s="5"/>
      <c r="B846" s="105">
        <f t="shared" si="32"/>
        <v>4550.1000000000004</v>
      </c>
      <c r="C846" s="35">
        <v>4486</v>
      </c>
      <c r="D846" s="34">
        <f t="shared" si="33"/>
        <v>4550.1000000000004</v>
      </c>
      <c r="E846" s="36">
        <v>45655</v>
      </c>
      <c r="F846" s="37">
        <v>4550.1000000000004</v>
      </c>
      <c r="G846" s="26">
        <v>45656</v>
      </c>
      <c r="H846" s="76">
        <f t="shared" si="34"/>
        <v>0</v>
      </c>
      <c r="I846" s="5">
        <f t="shared" si="35"/>
        <v>0</v>
      </c>
      <c r="L846" s="33"/>
      <c r="M846" s="262">
        <v>45654</v>
      </c>
      <c r="N846" s="34">
        <f t="shared" si="36"/>
        <v>300</v>
      </c>
      <c r="O846" s="37"/>
      <c r="P846" s="35">
        <v>290</v>
      </c>
      <c r="Q846" s="40">
        <f t="shared" si="37"/>
        <v>10</v>
      </c>
      <c r="R846" s="41"/>
    </row>
    <row r="847" spans="1:21" ht="15.6" x14ac:dyDescent="0.3">
      <c r="A847" s="5"/>
      <c r="B847" s="105">
        <f t="shared" si="32"/>
        <v>4550.1000000000004</v>
      </c>
      <c r="C847" s="35">
        <v>4489</v>
      </c>
      <c r="D847" s="34">
        <f t="shared" si="33"/>
        <v>4550.1000000000004</v>
      </c>
      <c r="E847" s="36">
        <v>45656</v>
      </c>
      <c r="F847" s="37">
        <v>4557.3</v>
      </c>
      <c r="G847" s="26">
        <v>45657</v>
      </c>
      <c r="H847" s="76">
        <f t="shared" si="34"/>
        <v>7.1999999999998181</v>
      </c>
      <c r="I847" s="5">
        <f t="shared" si="35"/>
        <v>3</v>
      </c>
      <c r="L847" s="33"/>
      <c r="M847" s="262">
        <v>45655</v>
      </c>
      <c r="N847" s="34">
        <f t="shared" si="36"/>
        <v>290</v>
      </c>
      <c r="O847" s="37"/>
      <c r="P847" s="35">
        <v>290</v>
      </c>
      <c r="Q847" s="40">
        <f t="shared" si="37"/>
        <v>0</v>
      </c>
      <c r="R847" s="41"/>
    </row>
    <row r="848" spans="1:21" ht="15.6" x14ac:dyDescent="0.3">
      <c r="A848" s="5"/>
      <c r="B848" s="105">
        <f t="shared" si="32"/>
        <v>4557.3</v>
      </c>
      <c r="C848" s="35">
        <v>4489</v>
      </c>
      <c r="D848" s="34">
        <f t="shared" si="33"/>
        <v>4557.3</v>
      </c>
      <c r="E848" s="36">
        <v>45657</v>
      </c>
      <c r="F848" s="37">
        <v>4558.6000000000004</v>
      </c>
      <c r="G848" s="26">
        <v>45658</v>
      </c>
      <c r="H848" s="76">
        <f t="shared" si="34"/>
        <v>1.3000000000001819</v>
      </c>
      <c r="I848" s="5">
        <f t="shared" si="35"/>
        <v>0</v>
      </c>
      <c r="L848" s="33"/>
      <c r="M848" s="262">
        <v>45656</v>
      </c>
      <c r="N848" s="34">
        <f t="shared" si="36"/>
        <v>290</v>
      </c>
      <c r="O848" s="37"/>
      <c r="P848" s="35">
        <v>250</v>
      </c>
      <c r="Q848" s="40">
        <f t="shared" si="37"/>
        <v>40</v>
      </c>
      <c r="R848" s="41"/>
    </row>
    <row r="849" spans="1:19" ht="15.6" x14ac:dyDescent="0.3">
      <c r="A849" s="5"/>
      <c r="B849" s="105">
        <f t="shared" si="32"/>
        <v>4558.6000000000004</v>
      </c>
      <c r="C849" s="35">
        <v>4489</v>
      </c>
      <c r="D849" s="34">
        <f t="shared" si="33"/>
        <v>4558.6000000000004</v>
      </c>
      <c r="E849" s="36">
        <v>45658</v>
      </c>
      <c r="F849" s="37">
        <v>4558.6000000000004</v>
      </c>
      <c r="G849" s="26">
        <v>45659</v>
      </c>
      <c r="H849" s="76">
        <f t="shared" si="34"/>
        <v>0</v>
      </c>
      <c r="I849" s="5">
        <f t="shared" si="35"/>
        <v>0</v>
      </c>
      <c r="L849" s="33"/>
      <c r="M849" s="262">
        <v>45657</v>
      </c>
      <c r="N849" s="34">
        <f t="shared" si="36"/>
        <v>250</v>
      </c>
      <c r="O849" s="37"/>
      <c r="P849" s="35">
        <v>240</v>
      </c>
      <c r="Q849" s="40">
        <f t="shared" si="37"/>
        <v>10</v>
      </c>
      <c r="R849" s="41"/>
    </row>
    <row r="850" spans="1:19" ht="15.6" x14ac:dyDescent="0.3">
      <c r="A850" s="5"/>
      <c r="B850" s="105">
        <f t="shared" si="32"/>
        <v>4558.6000000000004</v>
      </c>
      <c r="C850" s="35">
        <v>4489</v>
      </c>
      <c r="D850" s="34">
        <f t="shared" si="33"/>
        <v>4558.6000000000004</v>
      </c>
      <c r="E850" s="36">
        <v>45659</v>
      </c>
      <c r="F850" s="37">
        <v>4558.6000000000004</v>
      </c>
      <c r="G850" s="26">
        <v>45660</v>
      </c>
      <c r="H850" s="76">
        <f t="shared" si="34"/>
        <v>0</v>
      </c>
      <c r="I850" s="5">
        <f t="shared" si="35"/>
        <v>0</v>
      </c>
      <c r="L850" s="33"/>
      <c r="M850" s="262">
        <v>45658</v>
      </c>
      <c r="N850" s="34">
        <f t="shared" si="36"/>
        <v>240</v>
      </c>
      <c r="O850" s="37"/>
      <c r="P850" s="35">
        <v>240</v>
      </c>
      <c r="Q850" s="40">
        <f t="shared" si="37"/>
        <v>0</v>
      </c>
      <c r="R850" s="41"/>
    </row>
    <row r="851" spans="1:19" ht="15.6" x14ac:dyDescent="0.3">
      <c r="A851" s="5"/>
      <c r="B851" s="105">
        <f t="shared" si="32"/>
        <v>4558.6000000000004</v>
      </c>
      <c r="C851" s="35">
        <v>4489</v>
      </c>
      <c r="D851" s="34">
        <f t="shared" si="33"/>
        <v>4558.6000000000004</v>
      </c>
      <c r="E851" s="36">
        <v>45660</v>
      </c>
      <c r="F851" s="37">
        <v>4558.6000000000004</v>
      </c>
      <c r="G851" s="26">
        <v>45661</v>
      </c>
      <c r="H851" s="76">
        <f t="shared" si="34"/>
        <v>0</v>
      </c>
      <c r="I851" s="5">
        <f t="shared" si="35"/>
        <v>0</v>
      </c>
      <c r="L851" s="33"/>
      <c r="M851" s="262">
        <v>45659</v>
      </c>
      <c r="N851" s="34">
        <f t="shared" si="36"/>
        <v>240</v>
      </c>
      <c r="O851" s="37"/>
      <c r="P851" s="35">
        <v>240</v>
      </c>
      <c r="Q851" s="40">
        <f t="shared" si="37"/>
        <v>0</v>
      </c>
      <c r="R851" s="41"/>
    </row>
    <row r="852" spans="1:19" ht="15.6" x14ac:dyDescent="0.3">
      <c r="A852" s="5"/>
      <c r="B852" s="105">
        <f t="shared" si="32"/>
        <v>4558.6000000000004</v>
      </c>
      <c r="C852" s="35">
        <v>4489</v>
      </c>
      <c r="D852" s="34">
        <f t="shared" si="33"/>
        <v>4558.6000000000004</v>
      </c>
      <c r="E852" s="36">
        <v>45661</v>
      </c>
      <c r="F852" s="37">
        <v>4558.6000000000004</v>
      </c>
      <c r="G852" s="26">
        <v>45662</v>
      </c>
      <c r="H852" s="76">
        <f t="shared" si="34"/>
        <v>0</v>
      </c>
      <c r="I852" s="5">
        <f t="shared" si="35"/>
        <v>0</v>
      </c>
      <c r="L852" s="33"/>
      <c r="M852" s="262">
        <v>45660</v>
      </c>
      <c r="N852" s="34">
        <f t="shared" si="36"/>
        <v>240</v>
      </c>
      <c r="O852" s="37"/>
      <c r="P852" s="35">
        <v>240</v>
      </c>
      <c r="Q852" s="40">
        <f t="shared" si="37"/>
        <v>0</v>
      </c>
      <c r="R852" s="41"/>
    </row>
    <row r="853" spans="1:19" ht="15.6" x14ac:dyDescent="0.3">
      <c r="A853" s="5"/>
      <c r="B853" s="105">
        <f t="shared" si="32"/>
        <v>4558.6000000000004</v>
      </c>
      <c r="C853" s="35">
        <v>4489</v>
      </c>
      <c r="D853" s="34">
        <f t="shared" si="33"/>
        <v>4558.6000000000004</v>
      </c>
      <c r="E853" s="36">
        <v>45662</v>
      </c>
      <c r="F853" s="37">
        <v>4558.6000000000004</v>
      </c>
      <c r="G853" s="26">
        <v>45663</v>
      </c>
      <c r="H853" s="76">
        <f t="shared" si="34"/>
        <v>0</v>
      </c>
      <c r="I853" s="5">
        <f t="shared" si="35"/>
        <v>0</v>
      </c>
      <c r="L853" s="33"/>
      <c r="M853" s="262">
        <v>45661</v>
      </c>
      <c r="N853" s="34">
        <f t="shared" si="36"/>
        <v>240</v>
      </c>
      <c r="O853" s="37"/>
      <c r="P853" s="35">
        <v>240</v>
      </c>
      <c r="Q853" s="40">
        <f t="shared" si="37"/>
        <v>0</v>
      </c>
      <c r="R853" s="41"/>
    </row>
    <row r="854" spans="1:19" ht="15.6" x14ac:dyDescent="0.3">
      <c r="A854" s="5"/>
      <c r="B854" s="105">
        <f t="shared" si="32"/>
        <v>4558.6000000000004</v>
      </c>
      <c r="C854" s="35">
        <v>4494</v>
      </c>
      <c r="D854" s="34">
        <f t="shared" si="33"/>
        <v>4558.6000000000004</v>
      </c>
      <c r="E854" s="36">
        <v>45663</v>
      </c>
      <c r="F854" s="37">
        <v>4563</v>
      </c>
      <c r="G854" s="26">
        <v>45664</v>
      </c>
      <c r="H854" s="76">
        <f t="shared" si="34"/>
        <v>4.3999999999996362</v>
      </c>
      <c r="I854" s="5">
        <f t="shared" si="35"/>
        <v>5</v>
      </c>
      <c r="L854" s="33"/>
      <c r="M854" s="262">
        <v>45662</v>
      </c>
      <c r="N854" s="34">
        <f t="shared" si="36"/>
        <v>240</v>
      </c>
      <c r="O854" s="37"/>
      <c r="P854" s="35">
        <v>240</v>
      </c>
      <c r="Q854" s="40">
        <f t="shared" si="37"/>
        <v>0</v>
      </c>
      <c r="R854" s="41"/>
    </row>
    <row r="855" spans="1:19" ht="15.6" x14ac:dyDescent="0.3">
      <c r="A855" s="5"/>
      <c r="B855" s="105">
        <f t="shared" si="32"/>
        <v>4563</v>
      </c>
      <c r="C855" s="35">
        <v>4496</v>
      </c>
      <c r="D855" s="34">
        <f t="shared" si="33"/>
        <v>4563</v>
      </c>
      <c r="E855" s="36">
        <v>45664</v>
      </c>
      <c r="F855" s="37">
        <v>4569</v>
      </c>
      <c r="G855" s="26">
        <v>45665</v>
      </c>
      <c r="H855" s="76">
        <f t="shared" si="34"/>
        <v>6</v>
      </c>
      <c r="I855" s="5">
        <f t="shared" si="35"/>
        <v>2</v>
      </c>
      <c r="L855" s="33"/>
      <c r="M855" s="262">
        <v>45663</v>
      </c>
      <c r="N855" s="34">
        <f t="shared" si="36"/>
        <v>240</v>
      </c>
      <c r="O855" s="37"/>
      <c r="P855" s="35">
        <v>220</v>
      </c>
      <c r="Q855" s="40">
        <f t="shared" si="37"/>
        <v>20</v>
      </c>
      <c r="R855" s="41"/>
    </row>
    <row r="856" spans="1:19" ht="15.6" x14ac:dyDescent="0.3">
      <c r="A856" s="5"/>
      <c r="B856" s="105">
        <f t="shared" si="32"/>
        <v>4569</v>
      </c>
      <c r="C856" s="35">
        <v>4498</v>
      </c>
      <c r="D856" s="34">
        <f t="shared" si="33"/>
        <v>4569</v>
      </c>
      <c r="E856" s="36">
        <v>45665</v>
      </c>
      <c r="F856" s="37">
        <v>4578.1000000000004</v>
      </c>
      <c r="G856" s="26">
        <v>45666</v>
      </c>
      <c r="H856" s="76">
        <f t="shared" si="34"/>
        <v>9.1000000000003638</v>
      </c>
      <c r="I856" s="5">
        <f t="shared" si="35"/>
        <v>2</v>
      </c>
      <c r="L856" s="33"/>
      <c r="M856" s="262">
        <v>45664</v>
      </c>
      <c r="N856" s="34">
        <f t="shared" si="36"/>
        <v>220</v>
      </c>
      <c r="O856" s="37"/>
      <c r="P856" s="35">
        <v>180</v>
      </c>
      <c r="Q856" s="40">
        <f t="shared" si="37"/>
        <v>40</v>
      </c>
      <c r="R856" s="41"/>
    </row>
    <row r="857" spans="1:19" ht="15.6" x14ac:dyDescent="0.3">
      <c r="A857" s="5"/>
      <c r="B857" s="105">
        <f t="shared" si="32"/>
        <v>4578.1000000000004</v>
      </c>
      <c r="C857" s="35">
        <v>4501</v>
      </c>
      <c r="D857" s="34">
        <f t="shared" si="33"/>
        <v>4578.1000000000004</v>
      </c>
      <c r="E857" s="36">
        <v>45666</v>
      </c>
      <c r="F857" s="37">
        <v>4584.8999999999996</v>
      </c>
      <c r="G857" s="26">
        <v>45667</v>
      </c>
      <c r="H857" s="76">
        <f t="shared" si="34"/>
        <v>6.7999999999992724</v>
      </c>
      <c r="I857" s="5">
        <f t="shared" si="35"/>
        <v>3</v>
      </c>
      <c r="L857" s="33"/>
      <c r="M857" s="262">
        <v>45665</v>
      </c>
      <c r="N857" s="34">
        <f t="shared" si="36"/>
        <v>180</v>
      </c>
      <c r="O857" s="37"/>
      <c r="P857" s="35">
        <v>130</v>
      </c>
      <c r="Q857" s="40">
        <f t="shared" si="37"/>
        <v>50</v>
      </c>
      <c r="R857" s="41"/>
    </row>
    <row r="858" spans="1:19" ht="15.6" x14ac:dyDescent="0.3">
      <c r="A858" s="5"/>
      <c r="B858" s="105">
        <f t="shared" si="32"/>
        <v>4584.8999999999996</v>
      </c>
      <c r="C858" s="35">
        <v>4502</v>
      </c>
      <c r="D858" s="34">
        <f t="shared" si="33"/>
        <v>4584.8999999999996</v>
      </c>
      <c r="E858" s="36">
        <v>45667</v>
      </c>
      <c r="F858" s="37">
        <v>4585.1000000000004</v>
      </c>
      <c r="G858" s="26">
        <v>45668</v>
      </c>
      <c r="H858" s="76">
        <f t="shared" si="34"/>
        <v>0.2000000000007276</v>
      </c>
      <c r="I858" s="5">
        <f t="shared" si="35"/>
        <v>1</v>
      </c>
      <c r="L858" s="33"/>
      <c r="M858" s="262">
        <v>45666</v>
      </c>
      <c r="N858" s="34">
        <f t="shared" si="36"/>
        <v>130</v>
      </c>
      <c r="O858" s="37"/>
      <c r="P858" s="35">
        <v>100</v>
      </c>
      <c r="Q858" s="40">
        <f t="shared" si="37"/>
        <v>30</v>
      </c>
      <c r="R858" s="41"/>
    </row>
    <row r="859" spans="1:19" ht="15.6" x14ac:dyDescent="0.3">
      <c r="A859" s="5"/>
      <c r="B859" s="105">
        <f t="shared" ref="B859:B922" si="38">(F858)</f>
        <v>4585.1000000000004</v>
      </c>
      <c r="C859" s="35">
        <v>4503</v>
      </c>
      <c r="D859" s="34">
        <f t="shared" ref="D859:D922" si="39">F858</f>
        <v>4585.1000000000004</v>
      </c>
      <c r="E859" s="36">
        <v>45668</v>
      </c>
      <c r="F859" s="37">
        <v>4592.3999999999996</v>
      </c>
      <c r="G859" s="26">
        <v>45669</v>
      </c>
      <c r="H859" s="76">
        <f t="shared" ref="H859:H922" si="40">F859-D859</f>
        <v>7.2999999999992724</v>
      </c>
      <c r="I859" s="5">
        <f t="shared" ref="I859:I922" si="41">C859-C858</f>
        <v>1</v>
      </c>
      <c r="L859" s="33"/>
      <c r="M859" s="262">
        <v>45667</v>
      </c>
      <c r="N859" s="34">
        <f t="shared" ref="N859:N922" si="42">(P858)</f>
        <v>100</v>
      </c>
      <c r="O859" s="37">
        <v>250</v>
      </c>
      <c r="P859" s="35">
        <v>320</v>
      </c>
      <c r="Q859" s="40">
        <v>0</v>
      </c>
      <c r="R859" s="41"/>
      <c r="S859" s="48" t="s">
        <v>1500</v>
      </c>
    </row>
    <row r="860" spans="1:19" ht="15.6" x14ac:dyDescent="0.3">
      <c r="A860" s="5"/>
      <c r="B860" s="105">
        <f t="shared" si="38"/>
        <v>4592.3999999999996</v>
      </c>
      <c r="C860" s="35">
        <v>4504</v>
      </c>
      <c r="D860" s="34">
        <f t="shared" si="39"/>
        <v>4592.3999999999996</v>
      </c>
      <c r="E860" s="36">
        <v>45669</v>
      </c>
      <c r="F860" s="37">
        <v>4597.1000000000004</v>
      </c>
      <c r="G860" s="26">
        <v>45670</v>
      </c>
      <c r="H860" s="76">
        <f t="shared" si="40"/>
        <v>4.7000000000007276</v>
      </c>
      <c r="I860" s="5">
        <f t="shared" si="41"/>
        <v>1</v>
      </c>
      <c r="L860" s="33"/>
      <c r="M860" s="262">
        <v>45668</v>
      </c>
      <c r="N860" s="34">
        <f t="shared" si="42"/>
        <v>320</v>
      </c>
      <c r="O860" s="37"/>
      <c r="P860" s="35">
        <v>270</v>
      </c>
      <c r="Q860" s="40">
        <f t="shared" ref="Q860:Q922" si="43">(N860+O860)-P860</f>
        <v>50</v>
      </c>
      <c r="R860" s="41"/>
    </row>
    <row r="861" spans="1:19" ht="15.6" x14ac:dyDescent="0.3">
      <c r="A861" s="5"/>
      <c r="B861" s="105">
        <f t="shared" si="38"/>
        <v>4597.1000000000004</v>
      </c>
      <c r="C861" s="35">
        <v>4505</v>
      </c>
      <c r="D861" s="34">
        <f t="shared" si="39"/>
        <v>4597.1000000000004</v>
      </c>
      <c r="E861" s="36">
        <v>45670</v>
      </c>
      <c r="F861" s="37">
        <v>4601.5</v>
      </c>
      <c r="G861" s="26">
        <v>45671</v>
      </c>
      <c r="H861" s="76">
        <f t="shared" si="40"/>
        <v>4.3999999999996362</v>
      </c>
      <c r="I861" s="5">
        <f t="shared" si="41"/>
        <v>1</v>
      </c>
      <c r="L861" s="33"/>
      <c r="M861" s="262">
        <v>45669</v>
      </c>
      <c r="N861" s="34">
        <f t="shared" si="42"/>
        <v>270</v>
      </c>
      <c r="O861" s="37"/>
      <c r="P861" s="35">
        <v>240</v>
      </c>
      <c r="Q861" s="40">
        <f t="shared" si="43"/>
        <v>30</v>
      </c>
      <c r="R861" s="41"/>
    </row>
    <row r="862" spans="1:19" ht="15.6" x14ac:dyDescent="0.3">
      <c r="A862" s="5"/>
      <c r="B862" s="105">
        <f t="shared" si="38"/>
        <v>4601.5</v>
      </c>
      <c r="C862" s="35">
        <v>4505</v>
      </c>
      <c r="D862" s="34">
        <f t="shared" si="39"/>
        <v>4601.5</v>
      </c>
      <c r="E862" s="36">
        <v>45671</v>
      </c>
      <c r="F862" s="37">
        <v>4601.5</v>
      </c>
      <c r="G862" s="26">
        <v>45672</v>
      </c>
      <c r="H862" s="76">
        <f t="shared" si="40"/>
        <v>0</v>
      </c>
      <c r="I862" s="5">
        <f t="shared" si="41"/>
        <v>0</v>
      </c>
      <c r="L862" s="33"/>
      <c r="M862" s="262">
        <v>45670</v>
      </c>
      <c r="N862" s="34">
        <f t="shared" si="42"/>
        <v>240</v>
      </c>
      <c r="O862" s="37"/>
      <c r="P862" s="35">
        <v>210</v>
      </c>
      <c r="Q862" s="40">
        <f t="shared" si="43"/>
        <v>30</v>
      </c>
      <c r="R862" s="41"/>
    </row>
    <row r="863" spans="1:19" ht="15.6" x14ac:dyDescent="0.3">
      <c r="A863" s="5"/>
      <c r="B863" s="105">
        <f t="shared" si="38"/>
        <v>4601.5</v>
      </c>
      <c r="C863" s="35">
        <v>4507</v>
      </c>
      <c r="D863" s="34">
        <f t="shared" si="39"/>
        <v>4601.5</v>
      </c>
      <c r="E863" s="36">
        <v>45672</v>
      </c>
      <c r="F863" s="37">
        <v>4602</v>
      </c>
      <c r="G863" s="26">
        <v>45673</v>
      </c>
      <c r="H863" s="76">
        <f t="shared" si="40"/>
        <v>0.5</v>
      </c>
      <c r="I863" s="5">
        <f t="shared" si="41"/>
        <v>2</v>
      </c>
      <c r="L863" s="33"/>
      <c r="M863" s="262">
        <v>45671</v>
      </c>
      <c r="N863" s="34">
        <f t="shared" si="42"/>
        <v>210</v>
      </c>
      <c r="O863" s="37"/>
      <c r="P863" s="35">
        <v>210</v>
      </c>
      <c r="Q863" s="40">
        <f t="shared" si="43"/>
        <v>0</v>
      </c>
      <c r="R863" s="41"/>
    </row>
    <row r="864" spans="1:19" ht="15.6" x14ac:dyDescent="0.3">
      <c r="A864" s="5"/>
      <c r="B864" s="105">
        <f t="shared" si="38"/>
        <v>4602</v>
      </c>
      <c r="C864" s="35">
        <v>4509</v>
      </c>
      <c r="D864" s="34">
        <f t="shared" si="39"/>
        <v>4602</v>
      </c>
      <c r="E864" s="36">
        <v>45673</v>
      </c>
      <c r="F864" s="37">
        <v>4612.1000000000004</v>
      </c>
      <c r="G864" s="26">
        <v>45674</v>
      </c>
      <c r="H864" s="76">
        <f t="shared" si="40"/>
        <v>10.100000000000364</v>
      </c>
      <c r="I864" s="5">
        <f t="shared" si="41"/>
        <v>2</v>
      </c>
      <c r="L864" s="33"/>
      <c r="M864" s="262">
        <v>45672</v>
      </c>
      <c r="N864" s="34">
        <f t="shared" si="42"/>
        <v>210</v>
      </c>
      <c r="O864" s="37"/>
      <c r="P864" s="35">
        <v>210</v>
      </c>
      <c r="Q864" s="40">
        <f t="shared" si="43"/>
        <v>0</v>
      </c>
      <c r="R864" s="41"/>
    </row>
    <row r="865" spans="1:19" ht="15.6" x14ac:dyDescent="0.3">
      <c r="A865" s="5"/>
      <c r="B865" s="105">
        <f t="shared" si="38"/>
        <v>4612.1000000000004</v>
      </c>
      <c r="C865" s="35">
        <v>4511</v>
      </c>
      <c r="D865" s="34">
        <f t="shared" si="39"/>
        <v>4612.1000000000004</v>
      </c>
      <c r="E865" s="36">
        <v>45674</v>
      </c>
      <c r="F865" s="37">
        <v>4622.2</v>
      </c>
      <c r="G865" s="26">
        <v>45675</v>
      </c>
      <c r="H865" s="76">
        <f t="shared" si="40"/>
        <v>10.099999999999454</v>
      </c>
      <c r="I865" s="5">
        <f t="shared" si="41"/>
        <v>2</v>
      </c>
      <c r="L865" s="33"/>
      <c r="M865" s="262">
        <v>45673</v>
      </c>
      <c r="N865" s="34">
        <f t="shared" si="42"/>
        <v>210</v>
      </c>
      <c r="O865" s="37"/>
      <c r="P865" s="35">
        <v>150</v>
      </c>
      <c r="Q865" s="40">
        <f t="shared" si="43"/>
        <v>60</v>
      </c>
      <c r="R865" s="41"/>
    </row>
    <row r="866" spans="1:19" ht="15.6" x14ac:dyDescent="0.3">
      <c r="A866" s="5"/>
      <c r="B866" s="105">
        <f t="shared" si="38"/>
        <v>4622.2</v>
      </c>
      <c r="C866" s="35">
        <v>4512</v>
      </c>
      <c r="D866" s="34">
        <f t="shared" si="39"/>
        <v>4622.2</v>
      </c>
      <c r="E866" s="36">
        <v>45675</v>
      </c>
      <c r="F866" s="37">
        <v>4632.3</v>
      </c>
      <c r="G866" s="26">
        <v>45676</v>
      </c>
      <c r="H866" s="76">
        <f t="shared" si="40"/>
        <v>10.100000000000364</v>
      </c>
      <c r="I866" s="5">
        <f t="shared" si="41"/>
        <v>1</v>
      </c>
      <c r="L866" s="33"/>
      <c r="M866" s="262">
        <v>45674</v>
      </c>
      <c r="N866" s="34">
        <f t="shared" si="42"/>
        <v>150</v>
      </c>
      <c r="O866" s="37"/>
      <c r="P866" s="35">
        <v>100</v>
      </c>
      <c r="Q866" s="40">
        <f t="shared" si="43"/>
        <v>50</v>
      </c>
      <c r="R866" s="41"/>
    </row>
    <row r="867" spans="1:19" ht="15.6" x14ac:dyDescent="0.3">
      <c r="A867" s="5"/>
      <c r="B867" s="105">
        <f t="shared" si="38"/>
        <v>4632.3</v>
      </c>
      <c r="C867" s="35">
        <v>4517</v>
      </c>
      <c r="D867" s="34">
        <f t="shared" si="39"/>
        <v>4632.3</v>
      </c>
      <c r="E867" s="36">
        <v>45676</v>
      </c>
      <c r="F867" s="37">
        <v>4642.3999999999996</v>
      </c>
      <c r="G867" s="26">
        <v>45677</v>
      </c>
      <c r="H867" s="76">
        <f t="shared" si="40"/>
        <v>10.099999999999454</v>
      </c>
      <c r="I867" s="5">
        <f t="shared" si="41"/>
        <v>5</v>
      </c>
      <c r="J867" t="s">
        <v>1217</v>
      </c>
      <c r="L867" s="33"/>
      <c r="M867" s="262">
        <v>45675</v>
      </c>
      <c r="N867" s="34">
        <f t="shared" si="42"/>
        <v>100</v>
      </c>
      <c r="O867" s="37"/>
      <c r="P867" s="35">
        <v>40</v>
      </c>
      <c r="Q867" s="40">
        <f t="shared" si="43"/>
        <v>60</v>
      </c>
      <c r="R867" s="41"/>
    </row>
    <row r="868" spans="1:19" ht="15.6" x14ac:dyDescent="0.3">
      <c r="A868" s="5"/>
      <c r="B868" s="105">
        <f t="shared" si="38"/>
        <v>4642.3999999999996</v>
      </c>
      <c r="C868" s="35">
        <v>4522</v>
      </c>
      <c r="D868" s="34">
        <f t="shared" si="39"/>
        <v>4642.3999999999996</v>
      </c>
      <c r="E868" s="36">
        <v>45677</v>
      </c>
      <c r="F868" s="37">
        <v>4646.5</v>
      </c>
      <c r="G868" s="26">
        <v>45678</v>
      </c>
      <c r="H868" s="76">
        <f t="shared" si="40"/>
        <v>4.1000000000003638</v>
      </c>
      <c r="I868" s="5">
        <f t="shared" si="41"/>
        <v>5</v>
      </c>
      <c r="L868" s="33"/>
      <c r="M868" s="262">
        <v>45676</v>
      </c>
      <c r="N868" s="34">
        <f t="shared" si="42"/>
        <v>40</v>
      </c>
      <c r="O868" s="37">
        <v>30</v>
      </c>
      <c r="P868" s="35">
        <v>0</v>
      </c>
      <c r="Q868" s="40">
        <f t="shared" si="43"/>
        <v>70</v>
      </c>
      <c r="R868" s="41"/>
    </row>
    <row r="869" spans="1:19" ht="15.6" x14ac:dyDescent="0.3">
      <c r="A869" s="5"/>
      <c r="B869" s="105">
        <f t="shared" si="38"/>
        <v>4646.5</v>
      </c>
      <c r="C869" s="35">
        <v>4523</v>
      </c>
      <c r="D869" s="34">
        <f t="shared" si="39"/>
        <v>4646.5</v>
      </c>
      <c r="E869" s="36">
        <v>45678</v>
      </c>
      <c r="F869" s="37">
        <v>4646.7</v>
      </c>
      <c r="G869" s="26">
        <v>45679</v>
      </c>
      <c r="H869" s="76">
        <f t="shared" si="40"/>
        <v>0.1999999999998181</v>
      </c>
      <c r="I869" s="5">
        <f t="shared" si="41"/>
        <v>1</v>
      </c>
      <c r="L869" s="33"/>
      <c r="M869" s="262">
        <v>45677</v>
      </c>
      <c r="N869" s="34">
        <f t="shared" si="42"/>
        <v>0</v>
      </c>
      <c r="O869" s="37">
        <v>90</v>
      </c>
      <c r="P869" s="35">
        <v>70</v>
      </c>
      <c r="Q869" s="40">
        <f t="shared" si="43"/>
        <v>20</v>
      </c>
      <c r="R869" s="41"/>
      <c r="S869" t="s">
        <v>1533</v>
      </c>
    </row>
    <row r="870" spans="1:19" ht="15.6" x14ac:dyDescent="0.3">
      <c r="A870" s="5"/>
      <c r="B870" s="105">
        <f t="shared" si="38"/>
        <v>4646.7</v>
      </c>
      <c r="C870" s="35">
        <v>4525</v>
      </c>
      <c r="D870" s="34">
        <f t="shared" si="39"/>
        <v>4646.7</v>
      </c>
      <c r="E870" s="36">
        <v>45679</v>
      </c>
      <c r="F870" s="37">
        <v>4655.8999999999996</v>
      </c>
      <c r="G870" s="26">
        <v>45680</v>
      </c>
      <c r="H870" s="76">
        <f t="shared" si="40"/>
        <v>9.1999999999998181</v>
      </c>
      <c r="I870" s="5">
        <f t="shared" si="41"/>
        <v>2</v>
      </c>
      <c r="L870" s="33"/>
      <c r="M870" s="262">
        <v>45678</v>
      </c>
      <c r="N870" s="34">
        <f t="shared" si="42"/>
        <v>70</v>
      </c>
      <c r="O870" s="37">
        <v>240</v>
      </c>
      <c r="P870" s="35">
        <v>300</v>
      </c>
      <c r="Q870" s="40">
        <f t="shared" si="43"/>
        <v>10</v>
      </c>
      <c r="R870" s="41"/>
    </row>
    <row r="871" spans="1:19" ht="15.6" x14ac:dyDescent="0.3">
      <c r="A871" s="5"/>
      <c r="B871" s="105">
        <f t="shared" si="38"/>
        <v>4655.8999999999996</v>
      </c>
      <c r="C871" s="35">
        <v>4532</v>
      </c>
      <c r="D871" s="34">
        <f t="shared" si="39"/>
        <v>4655.8999999999996</v>
      </c>
      <c r="E871" s="36">
        <v>45680</v>
      </c>
      <c r="F871" s="37">
        <v>4656</v>
      </c>
      <c r="G871" s="26">
        <v>45681</v>
      </c>
      <c r="H871" s="76">
        <f t="shared" si="40"/>
        <v>0.1000000000003638</v>
      </c>
      <c r="I871" s="5">
        <f t="shared" si="41"/>
        <v>7</v>
      </c>
      <c r="L871" s="33"/>
      <c r="M871" s="262">
        <v>45679</v>
      </c>
      <c r="N871" s="34">
        <f t="shared" si="42"/>
        <v>300</v>
      </c>
      <c r="O871" s="37"/>
      <c r="P871" s="35">
        <v>230</v>
      </c>
      <c r="Q871" s="40">
        <f t="shared" si="43"/>
        <v>70</v>
      </c>
      <c r="R871" s="41"/>
    </row>
    <row r="872" spans="1:19" ht="15.6" x14ac:dyDescent="0.3">
      <c r="A872" s="5"/>
      <c r="B872" s="105">
        <f t="shared" si="38"/>
        <v>4656</v>
      </c>
      <c r="C872" s="35">
        <v>4533</v>
      </c>
      <c r="D872" s="34">
        <f t="shared" si="39"/>
        <v>4656</v>
      </c>
      <c r="E872" s="36">
        <v>45681</v>
      </c>
      <c r="F872" s="37">
        <v>4656.2</v>
      </c>
      <c r="G872" s="26">
        <v>45682</v>
      </c>
      <c r="H872" s="76">
        <f t="shared" si="40"/>
        <v>0.1999999999998181</v>
      </c>
      <c r="I872" s="5">
        <f t="shared" si="41"/>
        <v>1</v>
      </c>
      <c r="L872" s="33"/>
      <c r="M872" s="262">
        <v>45680</v>
      </c>
      <c r="N872" s="34">
        <f t="shared" si="42"/>
        <v>230</v>
      </c>
      <c r="O872" s="37"/>
      <c r="P872" s="35">
        <v>230</v>
      </c>
      <c r="Q872" s="40">
        <f t="shared" si="43"/>
        <v>0</v>
      </c>
      <c r="R872" s="41"/>
    </row>
    <row r="873" spans="1:19" ht="15.6" x14ac:dyDescent="0.3">
      <c r="A873" s="5"/>
      <c r="B873" s="105">
        <f t="shared" si="38"/>
        <v>4656.2</v>
      </c>
      <c r="C873" s="35">
        <v>4535</v>
      </c>
      <c r="D873" s="34">
        <f t="shared" si="39"/>
        <v>4656.2</v>
      </c>
      <c r="E873" s="36">
        <v>45682</v>
      </c>
      <c r="F873" s="37">
        <v>4669.8999999999996</v>
      </c>
      <c r="G873" s="26">
        <v>45683</v>
      </c>
      <c r="H873" s="76">
        <f t="shared" si="40"/>
        <v>13.699999999999818</v>
      </c>
      <c r="I873" s="5">
        <f t="shared" si="41"/>
        <v>2</v>
      </c>
      <c r="L873" s="33"/>
      <c r="M873" s="262">
        <v>45681</v>
      </c>
      <c r="N873" s="34">
        <f t="shared" si="42"/>
        <v>230</v>
      </c>
      <c r="O873" s="37"/>
      <c r="P873" s="35">
        <v>220</v>
      </c>
      <c r="Q873" s="40">
        <f t="shared" si="43"/>
        <v>10</v>
      </c>
      <c r="R873" s="41"/>
    </row>
    <row r="874" spans="1:19" ht="15.6" x14ac:dyDescent="0.3">
      <c r="A874" s="5"/>
      <c r="B874" s="105">
        <f t="shared" si="38"/>
        <v>4669.8999999999996</v>
      </c>
      <c r="C874" s="35">
        <v>4535</v>
      </c>
      <c r="D874" s="34">
        <f t="shared" si="39"/>
        <v>4669.8999999999996</v>
      </c>
      <c r="E874" s="36">
        <v>45683</v>
      </c>
      <c r="F874" s="37">
        <v>4670</v>
      </c>
      <c r="G874" s="26">
        <v>45684</v>
      </c>
      <c r="H874" s="76">
        <f t="shared" si="40"/>
        <v>0.1000000000003638</v>
      </c>
      <c r="I874" s="5">
        <f t="shared" si="41"/>
        <v>0</v>
      </c>
      <c r="L874" s="33"/>
      <c r="M874" s="262">
        <v>45682</v>
      </c>
      <c r="N874" s="34">
        <f t="shared" si="42"/>
        <v>220</v>
      </c>
      <c r="O874" s="37"/>
      <c r="P874" s="35">
        <v>150</v>
      </c>
      <c r="Q874" s="40">
        <f t="shared" si="43"/>
        <v>70</v>
      </c>
      <c r="R874" s="41"/>
    </row>
    <row r="875" spans="1:19" ht="15.6" x14ac:dyDescent="0.3">
      <c r="A875" s="5"/>
      <c r="B875" s="105">
        <f t="shared" si="38"/>
        <v>4670</v>
      </c>
      <c r="C875" s="35">
        <v>4536</v>
      </c>
      <c r="D875" s="34">
        <f t="shared" si="39"/>
        <v>4670</v>
      </c>
      <c r="E875" s="36">
        <v>45684</v>
      </c>
      <c r="F875" s="37">
        <v>4670</v>
      </c>
      <c r="G875" s="26">
        <v>45685</v>
      </c>
      <c r="H875" s="76">
        <f t="shared" si="40"/>
        <v>0</v>
      </c>
      <c r="I875" s="5">
        <f t="shared" si="41"/>
        <v>1</v>
      </c>
      <c r="L875" s="33"/>
      <c r="M875" s="262">
        <v>45683</v>
      </c>
      <c r="N875" s="34">
        <f t="shared" si="42"/>
        <v>150</v>
      </c>
      <c r="O875" s="37"/>
      <c r="P875" s="35">
        <v>150</v>
      </c>
      <c r="Q875" s="40">
        <f t="shared" si="43"/>
        <v>0</v>
      </c>
      <c r="R875" s="41"/>
    </row>
    <row r="876" spans="1:19" ht="15.6" x14ac:dyDescent="0.3">
      <c r="A876" s="5"/>
      <c r="B876" s="105">
        <f t="shared" si="38"/>
        <v>4670</v>
      </c>
      <c r="C876" s="35">
        <v>4536</v>
      </c>
      <c r="D876" s="34">
        <f t="shared" si="39"/>
        <v>4670</v>
      </c>
      <c r="E876" s="36">
        <v>45685</v>
      </c>
      <c r="F876" s="37">
        <v>4670</v>
      </c>
      <c r="G876" s="26">
        <v>45686</v>
      </c>
      <c r="H876" s="76">
        <f t="shared" si="40"/>
        <v>0</v>
      </c>
      <c r="I876" s="5">
        <f t="shared" si="41"/>
        <v>0</v>
      </c>
      <c r="L876" s="33"/>
      <c r="M876" s="262">
        <v>45684</v>
      </c>
      <c r="N876" s="34">
        <f t="shared" si="42"/>
        <v>150</v>
      </c>
      <c r="O876" s="37"/>
      <c r="P876" s="35">
        <v>150</v>
      </c>
      <c r="Q876" s="40">
        <f t="shared" si="43"/>
        <v>0</v>
      </c>
      <c r="R876" s="41"/>
    </row>
    <row r="877" spans="1:19" ht="15.6" x14ac:dyDescent="0.3">
      <c r="A877" s="5"/>
      <c r="B877" s="105">
        <f t="shared" si="38"/>
        <v>4670</v>
      </c>
      <c r="C877" s="35">
        <v>4536</v>
      </c>
      <c r="D877" s="34">
        <f t="shared" si="39"/>
        <v>4670</v>
      </c>
      <c r="E877" s="36">
        <v>45686</v>
      </c>
      <c r="F877" s="37">
        <v>4670</v>
      </c>
      <c r="G877" s="26">
        <v>45687</v>
      </c>
      <c r="H877" s="76">
        <f t="shared" si="40"/>
        <v>0</v>
      </c>
      <c r="I877" s="5">
        <f t="shared" si="41"/>
        <v>0</v>
      </c>
      <c r="L877" s="33"/>
      <c r="M877" s="262">
        <v>45685</v>
      </c>
      <c r="N877" s="34">
        <f t="shared" si="42"/>
        <v>150</v>
      </c>
      <c r="O877" s="37"/>
      <c r="P877" s="35">
        <v>150</v>
      </c>
      <c r="Q877" s="40">
        <f t="shared" si="43"/>
        <v>0</v>
      </c>
      <c r="R877" s="41"/>
    </row>
    <row r="878" spans="1:19" ht="15.6" x14ac:dyDescent="0.3">
      <c r="A878" s="5"/>
      <c r="B878" s="105">
        <f t="shared" si="38"/>
        <v>4670</v>
      </c>
      <c r="C878" s="35">
        <v>4537</v>
      </c>
      <c r="D878" s="34">
        <f t="shared" si="39"/>
        <v>4670</v>
      </c>
      <c r="E878" s="36">
        <v>45687</v>
      </c>
      <c r="F878" s="37">
        <v>4670.1000000000004</v>
      </c>
      <c r="G878" s="26">
        <v>45688</v>
      </c>
      <c r="H878" s="76">
        <f t="shared" si="40"/>
        <v>0.1000000000003638</v>
      </c>
      <c r="I878" s="5">
        <f t="shared" si="41"/>
        <v>1</v>
      </c>
      <c r="L878" s="33"/>
      <c r="M878" s="262">
        <v>45686</v>
      </c>
      <c r="N878" s="34">
        <f t="shared" si="42"/>
        <v>150</v>
      </c>
      <c r="O878" s="37"/>
      <c r="P878" s="35">
        <v>150</v>
      </c>
      <c r="Q878" s="40">
        <f t="shared" si="43"/>
        <v>0</v>
      </c>
      <c r="R878" s="41"/>
    </row>
    <row r="879" spans="1:19" ht="15.6" x14ac:dyDescent="0.3">
      <c r="A879" s="5"/>
      <c r="B879" s="105">
        <f t="shared" si="38"/>
        <v>4670.1000000000004</v>
      </c>
      <c r="C879" s="35">
        <v>4537</v>
      </c>
      <c r="D879" s="34">
        <f t="shared" si="39"/>
        <v>4670.1000000000004</v>
      </c>
      <c r="E879" s="36">
        <v>45688</v>
      </c>
      <c r="F879" s="37">
        <v>4670.1000000000004</v>
      </c>
      <c r="G879" s="26">
        <v>45689</v>
      </c>
      <c r="H879" s="76">
        <f t="shared" si="40"/>
        <v>0</v>
      </c>
      <c r="I879" s="5">
        <f t="shared" si="41"/>
        <v>0</v>
      </c>
      <c r="L879" s="33"/>
      <c r="M879" s="262">
        <v>45687</v>
      </c>
      <c r="N879" s="34">
        <f t="shared" si="42"/>
        <v>150</v>
      </c>
      <c r="O879" s="37"/>
      <c r="P879" s="35">
        <v>150</v>
      </c>
      <c r="Q879" s="40">
        <f t="shared" si="43"/>
        <v>0</v>
      </c>
      <c r="R879" s="41"/>
    </row>
    <row r="880" spans="1:19" ht="15.6" x14ac:dyDescent="0.3">
      <c r="A880" s="5"/>
      <c r="B880" s="105">
        <f t="shared" si="38"/>
        <v>4670.1000000000004</v>
      </c>
      <c r="C880" s="35">
        <v>4537</v>
      </c>
      <c r="D880" s="34">
        <f t="shared" si="39"/>
        <v>4670.1000000000004</v>
      </c>
      <c r="E880" s="36">
        <v>45689</v>
      </c>
      <c r="F880" s="37">
        <v>4670.1000000000004</v>
      </c>
      <c r="G880" s="26">
        <v>45690</v>
      </c>
      <c r="H880" s="76">
        <f t="shared" si="40"/>
        <v>0</v>
      </c>
      <c r="I880" s="5">
        <f t="shared" si="41"/>
        <v>0</v>
      </c>
      <c r="L880" s="33"/>
      <c r="M880" s="262">
        <v>45688</v>
      </c>
      <c r="N880" s="34">
        <f t="shared" si="42"/>
        <v>150</v>
      </c>
      <c r="O880" s="37"/>
      <c r="P880" s="35">
        <v>150</v>
      </c>
      <c r="Q880" s="40">
        <f t="shared" si="43"/>
        <v>0</v>
      </c>
      <c r="R880" s="41"/>
      <c r="S880" s="48">
        <f>SUM(Q850:Q880)</f>
        <v>670</v>
      </c>
    </row>
    <row r="881" spans="1:18" ht="15.6" x14ac:dyDescent="0.3">
      <c r="A881" s="5"/>
      <c r="B881" s="105">
        <f t="shared" si="38"/>
        <v>4670.1000000000004</v>
      </c>
      <c r="C881" s="35">
        <v>4538</v>
      </c>
      <c r="D881" s="34">
        <f t="shared" si="39"/>
        <v>4670.1000000000004</v>
      </c>
      <c r="E881" s="36">
        <v>45690</v>
      </c>
      <c r="F881" s="37">
        <v>4670.3999999999996</v>
      </c>
      <c r="G881" s="26">
        <v>45691</v>
      </c>
      <c r="H881" s="76">
        <f t="shared" si="40"/>
        <v>0.2999999999992724</v>
      </c>
      <c r="I881" s="5">
        <f t="shared" si="41"/>
        <v>1</v>
      </c>
      <c r="L881" s="33"/>
      <c r="M881" s="262">
        <v>45689</v>
      </c>
      <c r="N881" s="34">
        <f t="shared" si="42"/>
        <v>150</v>
      </c>
      <c r="O881" s="37"/>
      <c r="P881" s="35">
        <v>150</v>
      </c>
      <c r="Q881" s="40">
        <f t="shared" si="43"/>
        <v>0</v>
      </c>
      <c r="R881" s="41"/>
    </row>
    <row r="882" spans="1:18" ht="15.6" x14ac:dyDescent="0.3">
      <c r="A882" s="5"/>
      <c r="B882" s="105">
        <f t="shared" si="38"/>
        <v>4670.3999999999996</v>
      </c>
      <c r="C882" s="35">
        <v>4539</v>
      </c>
      <c r="D882" s="34">
        <f t="shared" si="39"/>
        <v>4670.3999999999996</v>
      </c>
      <c r="E882" s="36">
        <v>45691</v>
      </c>
      <c r="F882" s="37">
        <v>4670.3999999999996</v>
      </c>
      <c r="G882" s="26">
        <v>45692</v>
      </c>
      <c r="H882" s="76">
        <f t="shared" si="40"/>
        <v>0</v>
      </c>
      <c r="I882" s="5">
        <f t="shared" si="41"/>
        <v>1</v>
      </c>
      <c r="L882" s="33"/>
      <c r="M882" s="262">
        <v>45690</v>
      </c>
      <c r="N882" s="34">
        <f t="shared" si="42"/>
        <v>150</v>
      </c>
      <c r="O882" s="37"/>
      <c r="P882" s="35">
        <v>140</v>
      </c>
      <c r="Q882" s="40">
        <f t="shared" si="43"/>
        <v>10</v>
      </c>
      <c r="R882" s="41"/>
    </row>
    <row r="883" spans="1:18" ht="15.6" x14ac:dyDescent="0.3">
      <c r="A883" s="5"/>
      <c r="B883" s="105">
        <f t="shared" si="38"/>
        <v>4670.3999999999996</v>
      </c>
      <c r="C883" s="35">
        <v>4539</v>
      </c>
      <c r="D883" s="34">
        <f t="shared" si="39"/>
        <v>4670.3999999999996</v>
      </c>
      <c r="E883" s="36">
        <v>45692</v>
      </c>
      <c r="F883" s="37">
        <v>4670.3999999999996</v>
      </c>
      <c r="G883" s="26">
        <v>45693</v>
      </c>
      <c r="H883" s="76">
        <f t="shared" si="40"/>
        <v>0</v>
      </c>
      <c r="I883" s="5">
        <f t="shared" si="41"/>
        <v>0</v>
      </c>
      <c r="L883" s="33"/>
      <c r="M883" s="262">
        <v>45691</v>
      </c>
      <c r="N883" s="34">
        <f t="shared" si="42"/>
        <v>140</v>
      </c>
      <c r="O883" s="37"/>
      <c r="P883" s="35">
        <v>140</v>
      </c>
      <c r="Q883" s="40">
        <f t="shared" si="43"/>
        <v>0</v>
      </c>
      <c r="R883" s="41"/>
    </row>
    <row r="884" spans="1:18" ht="15.6" x14ac:dyDescent="0.3">
      <c r="A884" s="5"/>
      <c r="B884" s="105">
        <f t="shared" si="38"/>
        <v>4670.3999999999996</v>
      </c>
      <c r="C884" s="35">
        <v>4539</v>
      </c>
      <c r="D884" s="34">
        <f t="shared" si="39"/>
        <v>4670.3999999999996</v>
      </c>
      <c r="E884" s="36">
        <v>45693</v>
      </c>
      <c r="F884" s="37">
        <v>4670.3999999999996</v>
      </c>
      <c r="G884" s="26">
        <v>45694</v>
      </c>
      <c r="H884" s="76">
        <f t="shared" si="40"/>
        <v>0</v>
      </c>
      <c r="I884" s="5">
        <f t="shared" si="41"/>
        <v>0</v>
      </c>
      <c r="L884" s="33"/>
      <c r="M884" s="262">
        <v>45692</v>
      </c>
      <c r="N884" s="34">
        <f t="shared" si="42"/>
        <v>140</v>
      </c>
      <c r="O884" s="37"/>
      <c r="P884" s="35">
        <v>140</v>
      </c>
      <c r="Q884" s="40">
        <f t="shared" si="43"/>
        <v>0</v>
      </c>
      <c r="R884" s="41"/>
    </row>
    <row r="885" spans="1:18" ht="15.6" x14ac:dyDescent="0.3">
      <c r="A885" s="5"/>
      <c r="B885" s="105">
        <f t="shared" si="38"/>
        <v>4670.3999999999996</v>
      </c>
      <c r="C885" s="35">
        <v>4539</v>
      </c>
      <c r="D885" s="34">
        <f t="shared" si="39"/>
        <v>4670.3999999999996</v>
      </c>
      <c r="E885" s="36">
        <v>45694</v>
      </c>
      <c r="F885" s="37">
        <v>4670.3999999999996</v>
      </c>
      <c r="G885" s="26">
        <v>45695</v>
      </c>
      <c r="H885" s="76">
        <f t="shared" si="40"/>
        <v>0</v>
      </c>
      <c r="I885" s="5">
        <f t="shared" si="41"/>
        <v>0</v>
      </c>
      <c r="L885" s="33"/>
      <c r="M885" s="262">
        <v>45693</v>
      </c>
      <c r="N885" s="34">
        <f t="shared" si="42"/>
        <v>140</v>
      </c>
      <c r="O885" s="37"/>
      <c r="P885" s="35">
        <v>140</v>
      </c>
      <c r="Q885" s="40">
        <f t="shared" si="43"/>
        <v>0</v>
      </c>
      <c r="R885" s="41"/>
    </row>
    <row r="886" spans="1:18" ht="15.6" x14ac:dyDescent="0.3">
      <c r="A886" s="5"/>
      <c r="B886" s="105">
        <f t="shared" si="38"/>
        <v>4670.3999999999996</v>
      </c>
      <c r="C886" s="35">
        <v>4539</v>
      </c>
      <c r="D886" s="34">
        <f t="shared" si="39"/>
        <v>4670.3999999999996</v>
      </c>
      <c r="E886" s="36">
        <v>45695</v>
      </c>
      <c r="F886" s="37">
        <v>4670.3999999999996</v>
      </c>
      <c r="G886" s="26">
        <v>45696</v>
      </c>
      <c r="H886" s="76">
        <f t="shared" si="40"/>
        <v>0</v>
      </c>
      <c r="I886" s="5">
        <f t="shared" si="41"/>
        <v>0</v>
      </c>
      <c r="L886" s="33"/>
      <c r="M886" s="262">
        <v>45694</v>
      </c>
      <c r="N886" s="34">
        <f t="shared" si="42"/>
        <v>140</v>
      </c>
      <c r="O886" s="37"/>
      <c r="P886" s="35">
        <v>140</v>
      </c>
      <c r="Q886" s="40">
        <f t="shared" si="43"/>
        <v>0</v>
      </c>
      <c r="R886" s="41"/>
    </row>
    <row r="887" spans="1:18" ht="15.6" x14ac:dyDescent="0.3">
      <c r="A887" s="5"/>
      <c r="B887" s="105">
        <f t="shared" si="38"/>
        <v>4670.3999999999996</v>
      </c>
      <c r="C887" s="35">
        <v>4541</v>
      </c>
      <c r="D887" s="34">
        <f t="shared" si="39"/>
        <v>4670.3999999999996</v>
      </c>
      <c r="E887" s="36">
        <v>45696</v>
      </c>
      <c r="F887" s="37">
        <v>4673</v>
      </c>
      <c r="G887" s="26">
        <v>45697</v>
      </c>
      <c r="H887" s="76">
        <f t="shared" si="40"/>
        <v>2.6000000000003638</v>
      </c>
      <c r="I887" s="5">
        <f t="shared" si="41"/>
        <v>2</v>
      </c>
      <c r="L887" s="33"/>
      <c r="M887" s="262">
        <v>45695</v>
      </c>
      <c r="N887" s="34">
        <f t="shared" si="42"/>
        <v>140</v>
      </c>
      <c r="O887" s="37"/>
      <c r="P887" s="35">
        <v>140</v>
      </c>
      <c r="Q887" s="40">
        <f t="shared" si="43"/>
        <v>0</v>
      </c>
      <c r="R887" s="41"/>
    </row>
    <row r="888" spans="1:18" ht="15.6" x14ac:dyDescent="0.3">
      <c r="A888" s="5"/>
      <c r="B888" s="105">
        <f t="shared" si="38"/>
        <v>4673</v>
      </c>
      <c r="C888" s="35">
        <v>4542</v>
      </c>
      <c r="D888" s="34">
        <f t="shared" si="39"/>
        <v>4673</v>
      </c>
      <c r="E888" s="36">
        <v>45697</v>
      </c>
      <c r="F888" s="37">
        <v>4673.2</v>
      </c>
      <c r="G888" s="26">
        <v>45698</v>
      </c>
      <c r="H888" s="76">
        <f t="shared" si="40"/>
        <v>0.1999999999998181</v>
      </c>
      <c r="I888" s="5">
        <f t="shared" si="41"/>
        <v>1</v>
      </c>
      <c r="L888" s="33"/>
      <c r="M888" s="262">
        <v>45696</v>
      </c>
      <c r="N888" s="34">
        <f t="shared" si="42"/>
        <v>140</v>
      </c>
      <c r="O888" s="37"/>
      <c r="P888" s="35">
        <v>120</v>
      </c>
      <c r="Q888" s="40">
        <f t="shared" si="43"/>
        <v>20</v>
      </c>
      <c r="R888" s="41"/>
    </row>
    <row r="889" spans="1:18" ht="15.6" x14ac:dyDescent="0.3">
      <c r="A889" s="5"/>
      <c r="B889" s="105">
        <f t="shared" si="38"/>
        <v>4673.2</v>
      </c>
      <c r="C889" s="35">
        <v>4542</v>
      </c>
      <c r="D889" s="34">
        <f t="shared" si="39"/>
        <v>4673.2</v>
      </c>
      <c r="E889" s="36">
        <v>45698</v>
      </c>
      <c r="F889" s="37">
        <v>4673.2</v>
      </c>
      <c r="G889" s="26">
        <v>45699</v>
      </c>
      <c r="H889" s="76">
        <f t="shared" si="40"/>
        <v>0</v>
      </c>
      <c r="I889" s="5">
        <f t="shared" si="41"/>
        <v>0</v>
      </c>
      <c r="L889" s="33"/>
      <c r="M889" s="262">
        <v>45697</v>
      </c>
      <c r="N889" s="34">
        <f t="shared" si="42"/>
        <v>120</v>
      </c>
      <c r="O889" s="37"/>
      <c r="P889" s="35">
        <v>120</v>
      </c>
      <c r="Q889" s="40">
        <f t="shared" si="43"/>
        <v>0</v>
      </c>
      <c r="R889" s="41"/>
    </row>
    <row r="890" spans="1:18" ht="15.6" x14ac:dyDescent="0.3">
      <c r="A890" s="5"/>
      <c r="B890" s="105">
        <f t="shared" si="38"/>
        <v>4673.2</v>
      </c>
      <c r="C890" s="35">
        <v>4545</v>
      </c>
      <c r="D890" s="34">
        <f t="shared" si="39"/>
        <v>4673.2</v>
      </c>
      <c r="E890" s="36">
        <v>45699</v>
      </c>
      <c r="F890" s="37">
        <v>4674.2</v>
      </c>
      <c r="G890" s="26">
        <v>45700</v>
      </c>
      <c r="H890" s="76">
        <f t="shared" si="40"/>
        <v>1</v>
      </c>
      <c r="I890" s="5">
        <f t="shared" si="41"/>
        <v>3</v>
      </c>
      <c r="L890" s="33"/>
      <c r="M890" s="262">
        <v>45698</v>
      </c>
      <c r="N890" s="34">
        <f t="shared" si="42"/>
        <v>120</v>
      </c>
      <c r="O890" s="37">
        <v>105</v>
      </c>
      <c r="P890" s="35">
        <v>225</v>
      </c>
      <c r="Q890" s="40">
        <f t="shared" si="43"/>
        <v>0</v>
      </c>
      <c r="R890" s="41"/>
    </row>
    <row r="891" spans="1:18" ht="15.6" x14ac:dyDescent="0.3">
      <c r="A891" s="5"/>
      <c r="B891" s="105">
        <f t="shared" si="38"/>
        <v>4674.2</v>
      </c>
      <c r="C891" s="35">
        <v>4550</v>
      </c>
      <c r="D891" s="34">
        <f t="shared" si="39"/>
        <v>4674.2</v>
      </c>
      <c r="E891" s="36">
        <v>45700</v>
      </c>
      <c r="F891" s="37">
        <v>4680</v>
      </c>
      <c r="G891" s="26">
        <v>45701</v>
      </c>
      <c r="H891" s="76">
        <f t="shared" si="40"/>
        <v>5.8000000000001819</v>
      </c>
      <c r="I891" s="5">
        <f t="shared" si="41"/>
        <v>5</v>
      </c>
      <c r="L891" s="33"/>
      <c r="M891" s="262">
        <v>45699</v>
      </c>
      <c r="N891" s="34">
        <f t="shared" si="42"/>
        <v>225</v>
      </c>
      <c r="O891" s="37"/>
      <c r="P891" s="35">
        <v>210</v>
      </c>
      <c r="Q891" s="40">
        <f t="shared" si="43"/>
        <v>15</v>
      </c>
      <c r="R891" s="41"/>
    </row>
    <row r="892" spans="1:18" ht="15.6" x14ac:dyDescent="0.3">
      <c r="A892" s="5"/>
      <c r="B892" s="105">
        <f t="shared" si="38"/>
        <v>4680</v>
      </c>
      <c r="C892" s="35">
        <v>4554</v>
      </c>
      <c r="D892" s="34">
        <f t="shared" si="39"/>
        <v>4680</v>
      </c>
      <c r="E892" s="36">
        <v>45701</v>
      </c>
      <c r="F892" s="37">
        <v>4685.6000000000004</v>
      </c>
      <c r="G892" s="26">
        <v>45702</v>
      </c>
      <c r="H892" s="76">
        <f t="shared" si="40"/>
        <v>5.6000000000003638</v>
      </c>
      <c r="I892" s="5">
        <f t="shared" si="41"/>
        <v>4</v>
      </c>
      <c r="L892" s="33"/>
      <c r="M892" s="262">
        <v>45700</v>
      </c>
      <c r="N892" s="34">
        <f t="shared" si="42"/>
        <v>210</v>
      </c>
      <c r="O892" s="37"/>
      <c r="P892" s="35">
        <v>180</v>
      </c>
      <c r="Q892" s="40">
        <f t="shared" si="43"/>
        <v>30</v>
      </c>
      <c r="R892" s="41"/>
    </row>
    <row r="893" spans="1:18" ht="15.6" x14ac:dyDescent="0.3">
      <c r="A893" s="5"/>
      <c r="B893" s="105">
        <f t="shared" si="38"/>
        <v>4685.6000000000004</v>
      </c>
      <c r="C893" s="35">
        <v>4554</v>
      </c>
      <c r="D893" s="34">
        <f t="shared" si="39"/>
        <v>4685.6000000000004</v>
      </c>
      <c r="E893" s="36">
        <v>45702</v>
      </c>
      <c r="F893" s="37">
        <v>4685.6000000000004</v>
      </c>
      <c r="G893" s="26">
        <v>45703</v>
      </c>
      <c r="H893" s="76">
        <f t="shared" si="40"/>
        <v>0</v>
      </c>
      <c r="I893" s="5">
        <f t="shared" si="41"/>
        <v>0</v>
      </c>
      <c r="L893" s="33"/>
      <c r="M893" s="262">
        <v>45701</v>
      </c>
      <c r="N893" s="34">
        <f t="shared" si="42"/>
        <v>180</v>
      </c>
      <c r="O893" s="37"/>
      <c r="P893" s="35">
        <v>150</v>
      </c>
      <c r="Q893" s="40">
        <f t="shared" si="43"/>
        <v>30</v>
      </c>
      <c r="R893" s="41"/>
    </row>
    <row r="894" spans="1:18" ht="15.6" x14ac:dyDescent="0.3">
      <c r="A894" s="5"/>
      <c r="B894" s="105">
        <f t="shared" si="38"/>
        <v>4685.6000000000004</v>
      </c>
      <c r="C894" s="35">
        <v>4555</v>
      </c>
      <c r="D894" s="34">
        <f t="shared" si="39"/>
        <v>4685.6000000000004</v>
      </c>
      <c r="E894" s="36">
        <v>45703</v>
      </c>
      <c r="F894" s="37">
        <v>4685.8999999999996</v>
      </c>
      <c r="G894" s="26">
        <v>45704</v>
      </c>
      <c r="H894" s="76">
        <f t="shared" si="40"/>
        <v>0.2999999999992724</v>
      </c>
      <c r="I894" s="5">
        <f t="shared" si="41"/>
        <v>1</v>
      </c>
      <c r="L894" s="33"/>
      <c r="M894" s="262">
        <v>45702</v>
      </c>
      <c r="N894" s="34">
        <f t="shared" si="42"/>
        <v>150</v>
      </c>
      <c r="O894" s="37"/>
      <c r="P894" s="35">
        <v>150</v>
      </c>
      <c r="Q894" s="40">
        <f t="shared" si="43"/>
        <v>0</v>
      </c>
      <c r="R894" s="41"/>
    </row>
    <row r="895" spans="1:18" ht="15.6" x14ac:dyDescent="0.3">
      <c r="A895" s="5"/>
      <c r="B895" s="105">
        <f t="shared" si="38"/>
        <v>4685.8999999999996</v>
      </c>
      <c r="C895" s="35">
        <v>4555</v>
      </c>
      <c r="D895" s="34">
        <f t="shared" si="39"/>
        <v>4685.8999999999996</v>
      </c>
      <c r="E895" s="36">
        <v>45704</v>
      </c>
      <c r="F895" s="37">
        <v>4685.8999999999996</v>
      </c>
      <c r="G895" s="26">
        <v>45705</v>
      </c>
      <c r="H895" s="76">
        <f t="shared" si="40"/>
        <v>0</v>
      </c>
      <c r="I895" s="5">
        <f t="shared" si="41"/>
        <v>0</v>
      </c>
      <c r="L895" s="33"/>
      <c r="M895" s="262">
        <v>45703</v>
      </c>
      <c r="N895" s="34">
        <f t="shared" si="42"/>
        <v>150</v>
      </c>
      <c r="O895" s="37"/>
      <c r="P895" s="35">
        <v>140</v>
      </c>
      <c r="Q895" s="40">
        <f t="shared" si="43"/>
        <v>10</v>
      </c>
      <c r="R895" s="41"/>
    </row>
    <row r="896" spans="1:18" ht="15.6" x14ac:dyDescent="0.3">
      <c r="A896" s="5"/>
      <c r="B896" s="105">
        <f t="shared" si="38"/>
        <v>4685.8999999999996</v>
      </c>
      <c r="C896" s="35">
        <v>4555</v>
      </c>
      <c r="D896" s="34">
        <f t="shared" si="39"/>
        <v>4685.8999999999996</v>
      </c>
      <c r="E896" s="36">
        <v>45705</v>
      </c>
      <c r="F896" s="37">
        <v>4685.8999999999996</v>
      </c>
      <c r="G896" s="26">
        <v>45706</v>
      </c>
      <c r="H896" s="76">
        <f t="shared" si="40"/>
        <v>0</v>
      </c>
      <c r="I896" s="5">
        <f t="shared" si="41"/>
        <v>0</v>
      </c>
      <c r="L896" s="33"/>
      <c r="M896" s="262">
        <v>45704</v>
      </c>
      <c r="N896" s="34">
        <f t="shared" si="42"/>
        <v>140</v>
      </c>
      <c r="O896" s="37"/>
      <c r="P896" s="35">
        <v>140</v>
      </c>
      <c r="Q896" s="40">
        <f t="shared" si="43"/>
        <v>0</v>
      </c>
      <c r="R896" s="41"/>
    </row>
    <row r="897" spans="1:19" ht="15.6" x14ac:dyDescent="0.3">
      <c r="A897" s="5"/>
      <c r="B897" s="105">
        <f t="shared" si="38"/>
        <v>4685.8999999999996</v>
      </c>
      <c r="C897" s="35">
        <v>4555</v>
      </c>
      <c r="D897" s="34">
        <f t="shared" si="39"/>
        <v>4685.8999999999996</v>
      </c>
      <c r="E897" s="36">
        <v>45706</v>
      </c>
      <c r="F897" s="37">
        <v>4685.8999999999996</v>
      </c>
      <c r="G897" s="26">
        <v>45707</v>
      </c>
      <c r="H897" s="76">
        <f t="shared" si="40"/>
        <v>0</v>
      </c>
      <c r="I897" s="5">
        <f t="shared" si="41"/>
        <v>0</v>
      </c>
      <c r="L897" s="33"/>
      <c r="M897" s="262">
        <v>45705</v>
      </c>
      <c r="N897" s="34">
        <f t="shared" si="42"/>
        <v>140</v>
      </c>
      <c r="O897" s="37"/>
      <c r="P897" s="35">
        <v>140</v>
      </c>
      <c r="Q897" s="40">
        <f t="shared" si="43"/>
        <v>0</v>
      </c>
      <c r="R897" s="41"/>
    </row>
    <row r="898" spans="1:19" ht="15.6" x14ac:dyDescent="0.3">
      <c r="A898" s="5"/>
      <c r="B898" s="105">
        <f t="shared" si="38"/>
        <v>4685.8999999999996</v>
      </c>
      <c r="C898" s="35">
        <v>4555</v>
      </c>
      <c r="D898" s="34">
        <f t="shared" si="39"/>
        <v>4685.8999999999996</v>
      </c>
      <c r="E898" s="36">
        <v>45707</v>
      </c>
      <c r="F898" s="37">
        <v>4685.8999999999996</v>
      </c>
      <c r="G898" s="26">
        <v>45708</v>
      </c>
      <c r="H898" s="76">
        <f t="shared" si="40"/>
        <v>0</v>
      </c>
      <c r="I898" s="5">
        <f t="shared" si="41"/>
        <v>0</v>
      </c>
      <c r="L898" s="33"/>
      <c r="M898" s="262">
        <v>45706</v>
      </c>
      <c r="N898" s="34">
        <f t="shared" si="42"/>
        <v>140</v>
      </c>
      <c r="O898" s="37">
        <v>210</v>
      </c>
      <c r="P898" s="35">
        <v>350</v>
      </c>
      <c r="Q898" s="40">
        <f t="shared" si="43"/>
        <v>0</v>
      </c>
      <c r="R898" s="41"/>
    </row>
    <row r="899" spans="1:19" ht="15.6" x14ac:dyDescent="0.3">
      <c r="A899" s="5"/>
      <c r="B899" s="105">
        <f t="shared" si="38"/>
        <v>4685.8999999999996</v>
      </c>
      <c r="C899" s="35">
        <v>4556</v>
      </c>
      <c r="D899" s="34">
        <f t="shared" si="39"/>
        <v>4685.8999999999996</v>
      </c>
      <c r="E899" s="36">
        <v>45708</v>
      </c>
      <c r="F899" s="37">
        <v>4685.8999999999996</v>
      </c>
      <c r="G899" s="26">
        <v>45709</v>
      </c>
      <c r="H899" s="76">
        <f t="shared" si="40"/>
        <v>0</v>
      </c>
      <c r="I899" s="5">
        <f t="shared" si="41"/>
        <v>1</v>
      </c>
      <c r="L899" s="33"/>
      <c r="M899" s="262">
        <v>45707</v>
      </c>
      <c r="N899" s="34">
        <f t="shared" si="42"/>
        <v>350</v>
      </c>
      <c r="O899" s="37"/>
      <c r="P899" s="35">
        <v>350</v>
      </c>
      <c r="Q899" s="40">
        <f t="shared" si="43"/>
        <v>0</v>
      </c>
      <c r="R899" s="41"/>
    </row>
    <row r="900" spans="1:19" ht="15.6" x14ac:dyDescent="0.3">
      <c r="A900" s="5"/>
      <c r="B900" s="105">
        <f t="shared" si="38"/>
        <v>4685.8999999999996</v>
      </c>
      <c r="C900" s="35">
        <v>4556</v>
      </c>
      <c r="D900" s="34">
        <f t="shared" si="39"/>
        <v>4685.8999999999996</v>
      </c>
      <c r="E900" s="36">
        <v>45709</v>
      </c>
      <c r="F900" s="37">
        <v>4685.8999999999996</v>
      </c>
      <c r="G900" s="26">
        <v>45710</v>
      </c>
      <c r="H900" s="76">
        <f t="shared" si="40"/>
        <v>0</v>
      </c>
      <c r="I900" s="5">
        <f t="shared" si="41"/>
        <v>0</v>
      </c>
      <c r="L900" s="33"/>
      <c r="M900" s="262">
        <v>45708</v>
      </c>
      <c r="N900" s="34">
        <f t="shared" si="42"/>
        <v>350</v>
      </c>
      <c r="O900" s="37"/>
      <c r="P900" s="35">
        <v>350</v>
      </c>
      <c r="Q900" s="40">
        <f t="shared" si="43"/>
        <v>0</v>
      </c>
      <c r="R900" s="41"/>
    </row>
    <row r="901" spans="1:19" ht="15.6" x14ac:dyDescent="0.3">
      <c r="A901" s="5"/>
      <c r="B901" s="105">
        <f t="shared" si="38"/>
        <v>4685.8999999999996</v>
      </c>
      <c r="C901" s="35">
        <v>4557</v>
      </c>
      <c r="D901" s="34">
        <f t="shared" si="39"/>
        <v>4685.8999999999996</v>
      </c>
      <c r="E901" s="36">
        <v>45710</v>
      </c>
      <c r="F901" s="37">
        <v>4687.1000000000004</v>
      </c>
      <c r="G901" s="26">
        <v>45711</v>
      </c>
      <c r="H901" s="76">
        <f t="shared" si="40"/>
        <v>1.2000000000007276</v>
      </c>
      <c r="I901" s="5">
        <f t="shared" si="41"/>
        <v>1</v>
      </c>
      <c r="L901" s="33"/>
      <c r="M901" s="262">
        <v>45709</v>
      </c>
      <c r="N901" s="34">
        <f t="shared" si="42"/>
        <v>350</v>
      </c>
      <c r="O901" s="37"/>
      <c r="P901" s="35">
        <v>350</v>
      </c>
      <c r="Q901" s="40">
        <f t="shared" si="43"/>
        <v>0</v>
      </c>
      <c r="R901" s="41"/>
    </row>
    <row r="902" spans="1:19" ht="15.6" x14ac:dyDescent="0.3">
      <c r="A902" s="5"/>
      <c r="B902" s="105">
        <f t="shared" si="38"/>
        <v>4687.1000000000004</v>
      </c>
      <c r="C902" s="35">
        <v>4560</v>
      </c>
      <c r="D902" s="34">
        <f t="shared" si="39"/>
        <v>4687.1000000000004</v>
      </c>
      <c r="E902" s="36">
        <v>45711</v>
      </c>
      <c r="F902" s="37">
        <v>4695.3999999999996</v>
      </c>
      <c r="G902" s="26">
        <v>45712</v>
      </c>
      <c r="H902" s="76">
        <f t="shared" si="40"/>
        <v>8.2999999999992724</v>
      </c>
      <c r="I902" s="5">
        <f t="shared" si="41"/>
        <v>3</v>
      </c>
      <c r="L902" s="33"/>
      <c r="M902" s="262">
        <v>45710</v>
      </c>
      <c r="N902" s="34">
        <f t="shared" si="42"/>
        <v>350</v>
      </c>
      <c r="O902" s="37"/>
      <c r="P902" s="35">
        <v>340</v>
      </c>
      <c r="Q902" s="40">
        <f t="shared" si="43"/>
        <v>10</v>
      </c>
      <c r="R902" s="41"/>
    </row>
    <row r="903" spans="1:19" ht="15.6" x14ac:dyDescent="0.3">
      <c r="A903" s="5"/>
      <c r="B903" s="105">
        <f t="shared" si="38"/>
        <v>4695.3999999999996</v>
      </c>
      <c r="C903" s="35">
        <v>4562</v>
      </c>
      <c r="D903" s="34">
        <f t="shared" si="39"/>
        <v>4695.3999999999996</v>
      </c>
      <c r="E903" s="36">
        <v>45712</v>
      </c>
      <c r="F903" s="37">
        <v>4698.2</v>
      </c>
      <c r="G903" s="26">
        <v>45713</v>
      </c>
      <c r="H903" s="76">
        <f t="shared" si="40"/>
        <v>2.8000000000001819</v>
      </c>
      <c r="I903" s="5">
        <f t="shared" si="41"/>
        <v>2</v>
      </c>
      <c r="L903" s="33"/>
      <c r="M903" s="262">
        <v>45711</v>
      </c>
      <c r="N903" s="34">
        <f t="shared" si="42"/>
        <v>340</v>
      </c>
      <c r="O903" s="37"/>
      <c r="P903" s="35">
        <v>280</v>
      </c>
      <c r="Q903" s="40">
        <f t="shared" si="43"/>
        <v>60</v>
      </c>
      <c r="R903" s="41"/>
    </row>
    <row r="904" spans="1:19" ht="15.6" x14ac:dyDescent="0.3">
      <c r="A904" s="5"/>
      <c r="B904" s="105">
        <f t="shared" si="38"/>
        <v>4698.2</v>
      </c>
      <c r="C904" s="35">
        <v>4562</v>
      </c>
      <c r="D904" s="34">
        <f t="shared" si="39"/>
        <v>4698.2</v>
      </c>
      <c r="E904" s="36">
        <v>45713</v>
      </c>
      <c r="F904" s="37">
        <v>4698.2</v>
      </c>
      <c r="G904" s="26">
        <v>45714</v>
      </c>
      <c r="H904" s="76">
        <f t="shared" si="40"/>
        <v>0</v>
      </c>
      <c r="I904" s="5">
        <f t="shared" si="41"/>
        <v>0</v>
      </c>
      <c r="L904" s="33"/>
      <c r="M904" s="262">
        <v>45712</v>
      </c>
      <c r="N904" s="34">
        <f t="shared" si="42"/>
        <v>280</v>
      </c>
      <c r="O904" s="37"/>
      <c r="P904" s="35">
        <v>260</v>
      </c>
      <c r="Q904" s="40">
        <f t="shared" si="43"/>
        <v>20</v>
      </c>
      <c r="R904" s="41"/>
    </row>
    <row r="905" spans="1:19" ht="15.6" x14ac:dyDescent="0.3">
      <c r="A905" s="5"/>
      <c r="B905" s="105">
        <f t="shared" si="38"/>
        <v>4698.2</v>
      </c>
      <c r="C905" s="35">
        <v>4562</v>
      </c>
      <c r="D905" s="34">
        <f t="shared" si="39"/>
        <v>4698.2</v>
      </c>
      <c r="E905" s="36">
        <v>45714</v>
      </c>
      <c r="F905" s="37">
        <v>4698.2</v>
      </c>
      <c r="G905" s="26">
        <v>45715</v>
      </c>
      <c r="H905" s="76">
        <f t="shared" si="40"/>
        <v>0</v>
      </c>
      <c r="I905" s="5">
        <f t="shared" si="41"/>
        <v>0</v>
      </c>
      <c r="L905" s="33"/>
      <c r="M905" s="262">
        <v>45713</v>
      </c>
      <c r="N905" s="34">
        <f t="shared" si="42"/>
        <v>260</v>
      </c>
      <c r="O905" s="37"/>
      <c r="P905" s="35">
        <v>260</v>
      </c>
      <c r="Q905" s="40">
        <f t="shared" si="43"/>
        <v>0</v>
      </c>
      <c r="R905" s="41"/>
    </row>
    <row r="906" spans="1:19" ht="15.6" x14ac:dyDescent="0.3">
      <c r="A906" s="5"/>
      <c r="B906" s="105">
        <f t="shared" si="38"/>
        <v>4698.2</v>
      </c>
      <c r="C906" s="35">
        <v>4564</v>
      </c>
      <c r="D906" s="34">
        <f t="shared" si="39"/>
        <v>4698.2</v>
      </c>
      <c r="E906" s="36">
        <v>45715</v>
      </c>
      <c r="F906" s="37">
        <v>4698.8999999999996</v>
      </c>
      <c r="G906" s="26">
        <v>45716</v>
      </c>
      <c r="H906" s="76">
        <f t="shared" si="40"/>
        <v>0.6999999999998181</v>
      </c>
      <c r="I906" s="5">
        <f t="shared" si="41"/>
        <v>2</v>
      </c>
      <c r="L906" s="33"/>
      <c r="M906" s="262">
        <v>45714</v>
      </c>
      <c r="N906" s="34">
        <f t="shared" si="42"/>
        <v>260</v>
      </c>
      <c r="O906" s="37"/>
      <c r="P906" s="35">
        <v>260</v>
      </c>
      <c r="Q906" s="40">
        <f t="shared" si="43"/>
        <v>0</v>
      </c>
      <c r="R906" s="41"/>
    </row>
    <row r="907" spans="1:19" ht="15.6" x14ac:dyDescent="0.3">
      <c r="A907" s="5"/>
      <c r="B907" s="105">
        <f t="shared" si="38"/>
        <v>4698.8999999999996</v>
      </c>
      <c r="C907" s="35">
        <v>4564</v>
      </c>
      <c r="D907" s="34">
        <f t="shared" si="39"/>
        <v>4698.8999999999996</v>
      </c>
      <c r="E907" s="36">
        <v>45716</v>
      </c>
      <c r="F907" s="37">
        <v>4698.8999999999996</v>
      </c>
      <c r="G907" s="26">
        <v>45717</v>
      </c>
      <c r="H907" s="76">
        <f t="shared" si="40"/>
        <v>0</v>
      </c>
      <c r="I907" s="5">
        <f t="shared" si="41"/>
        <v>0</v>
      </c>
      <c r="L907" s="33"/>
      <c r="M907" s="262">
        <v>45715</v>
      </c>
      <c r="N907" s="34">
        <f t="shared" si="42"/>
        <v>260</v>
      </c>
      <c r="O907" s="37"/>
      <c r="P907" s="35">
        <v>250</v>
      </c>
      <c r="Q907" s="40">
        <f t="shared" si="43"/>
        <v>10</v>
      </c>
      <c r="R907" s="41"/>
    </row>
    <row r="908" spans="1:19" ht="15.6" x14ac:dyDescent="0.3">
      <c r="A908" s="5"/>
      <c r="B908" s="105">
        <f t="shared" si="38"/>
        <v>4698.8999999999996</v>
      </c>
      <c r="C908" s="35">
        <v>4565</v>
      </c>
      <c r="D908" s="34">
        <f t="shared" si="39"/>
        <v>4698.8999999999996</v>
      </c>
      <c r="E908" s="36">
        <v>45717</v>
      </c>
      <c r="F908" s="37">
        <v>4699.3</v>
      </c>
      <c r="G908" s="26">
        <v>45718</v>
      </c>
      <c r="H908" s="76">
        <f t="shared" si="40"/>
        <v>0.4000000000005457</v>
      </c>
      <c r="I908" s="5">
        <f t="shared" si="41"/>
        <v>1</v>
      </c>
      <c r="L908" s="33"/>
      <c r="M908" s="262">
        <v>45716</v>
      </c>
      <c r="N908" s="34">
        <f t="shared" si="42"/>
        <v>250</v>
      </c>
      <c r="O908" s="37"/>
      <c r="P908" s="35">
        <v>250</v>
      </c>
      <c r="Q908" s="40">
        <f t="shared" si="43"/>
        <v>0</v>
      </c>
      <c r="R908" s="41"/>
      <c r="S908" s="48">
        <f>SUM(Q881:Q908)</f>
        <v>215</v>
      </c>
    </row>
    <row r="909" spans="1:19" ht="15.6" x14ac:dyDescent="0.3">
      <c r="A909" s="5"/>
      <c r="B909" s="105">
        <f t="shared" si="38"/>
        <v>4699.3</v>
      </c>
      <c r="C909" s="35">
        <v>4565</v>
      </c>
      <c r="D909" s="34">
        <f t="shared" si="39"/>
        <v>4699.3</v>
      </c>
      <c r="E909" s="36">
        <v>45718</v>
      </c>
      <c r="F909" s="37">
        <v>4699.3</v>
      </c>
      <c r="G909" s="26">
        <v>45719</v>
      </c>
      <c r="H909" s="76">
        <f t="shared" si="40"/>
        <v>0</v>
      </c>
      <c r="I909" s="5">
        <f t="shared" si="41"/>
        <v>0</v>
      </c>
      <c r="L909" s="33"/>
      <c r="M909" s="262">
        <v>45717</v>
      </c>
      <c r="N909" s="34">
        <f t="shared" si="42"/>
        <v>250</v>
      </c>
      <c r="O909" s="37"/>
      <c r="P909" s="35">
        <v>240</v>
      </c>
      <c r="Q909" s="40">
        <f t="shared" si="43"/>
        <v>10</v>
      </c>
      <c r="R909" s="41"/>
    </row>
    <row r="910" spans="1:19" ht="15.6" x14ac:dyDescent="0.3">
      <c r="A910" s="5"/>
      <c r="B910" s="105">
        <f t="shared" si="38"/>
        <v>4699.3</v>
      </c>
      <c r="C910" s="35">
        <v>4565</v>
      </c>
      <c r="D910" s="34">
        <f t="shared" si="39"/>
        <v>4699.3</v>
      </c>
      <c r="E910" s="36">
        <v>45719</v>
      </c>
      <c r="F910" s="37">
        <v>4699.3</v>
      </c>
      <c r="G910" s="26">
        <v>45720</v>
      </c>
      <c r="H910" s="76">
        <f t="shared" si="40"/>
        <v>0</v>
      </c>
      <c r="I910" s="5">
        <f t="shared" si="41"/>
        <v>0</v>
      </c>
      <c r="L910" s="33"/>
      <c r="M910" s="262">
        <v>45718</v>
      </c>
      <c r="N910" s="34">
        <f t="shared" si="42"/>
        <v>240</v>
      </c>
      <c r="O910" s="37"/>
      <c r="P910" s="35">
        <v>240</v>
      </c>
      <c r="Q910" s="40">
        <f t="shared" si="43"/>
        <v>0</v>
      </c>
      <c r="R910" s="41"/>
    </row>
    <row r="911" spans="1:19" ht="15.6" x14ac:dyDescent="0.3">
      <c r="A911" s="5"/>
      <c r="B911" s="105">
        <f t="shared" si="38"/>
        <v>4699.3</v>
      </c>
      <c r="C911" s="35">
        <v>4565</v>
      </c>
      <c r="D911" s="34">
        <f t="shared" si="39"/>
        <v>4699.3</v>
      </c>
      <c r="E911" s="36">
        <v>45720</v>
      </c>
      <c r="F911" s="37">
        <v>4699.3</v>
      </c>
      <c r="G911" s="26">
        <v>45721</v>
      </c>
      <c r="H911" s="76">
        <f t="shared" si="40"/>
        <v>0</v>
      </c>
      <c r="I911" s="5">
        <f t="shared" si="41"/>
        <v>0</v>
      </c>
      <c r="L911" s="33"/>
      <c r="M911" s="262">
        <v>45719</v>
      </c>
      <c r="N911" s="34">
        <f t="shared" si="42"/>
        <v>240</v>
      </c>
      <c r="O911" s="37"/>
      <c r="P911" s="35">
        <v>240</v>
      </c>
      <c r="Q911" s="40">
        <f t="shared" si="43"/>
        <v>0</v>
      </c>
      <c r="R911" s="41"/>
    </row>
    <row r="912" spans="1:19" ht="15.6" x14ac:dyDescent="0.3">
      <c r="A912" s="5"/>
      <c r="B912" s="105">
        <f t="shared" si="38"/>
        <v>4699.3</v>
      </c>
      <c r="C912" s="35">
        <v>4566</v>
      </c>
      <c r="D912" s="34">
        <f t="shared" si="39"/>
        <v>4699.3</v>
      </c>
      <c r="E912" s="36">
        <v>45721</v>
      </c>
      <c r="F912" s="37">
        <v>4700</v>
      </c>
      <c r="G912" s="26">
        <v>45722</v>
      </c>
      <c r="H912" s="76">
        <f t="shared" si="40"/>
        <v>0.6999999999998181</v>
      </c>
      <c r="I912" s="5">
        <f t="shared" si="41"/>
        <v>1</v>
      </c>
      <c r="L912" s="33"/>
      <c r="M912" s="262">
        <v>45720</v>
      </c>
      <c r="N912" s="34">
        <f t="shared" si="42"/>
        <v>240</v>
      </c>
      <c r="O912" s="37"/>
      <c r="P912" s="35">
        <v>240</v>
      </c>
      <c r="Q912" s="40">
        <f t="shared" si="43"/>
        <v>0</v>
      </c>
      <c r="R912" s="41"/>
    </row>
    <row r="913" spans="1:18" ht="15.6" x14ac:dyDescent="0.3">
      <c r="A913" s="5"/>
      <c r="B913" s="105">
        <f t="shared" si="38"/>
        <v>4700</v>
      </c>
      <c r="C913" s="35">
        <v>4568</v>
      </c>
      <c r="D913" s="34">
        <f t="shared" si="39"/>
        <v>4700</v>
      </c>
      <c r="E913" s="36">
        <v>45722</v>
      </c>
      <c r="F913" s="37">
        <v>4700.1000000000004</v>
      </c>
      <c r="G913" s="26">
        <v>45723</v>
      </c>
      <c r="H913" s="76">
        <f t="shared" si="40"/>
        <v>0.1000000000003638</v>
      </c>
      <c r="I913" s="5">
        <f t="shared" si="41"/>
        <v>2</v>
      </c>
      <c r="L913" s="33"/>
      <c r="M913" s="262">
        <v>45721</v>
      </c>
      <c r="N913" s="34">
        <f t="shared" si="42"/>
        <v>240</v>
      </c>
      <c r="O913" s="37"/>
      <c r="P913" s="35">
        <v>225</v>
      </c>
      <c r="Q913" s="40">
        <f t="shared" si="43"/>
        <v>15</v>
      </c>
      <c r="R913" s="41"/>
    </row>
    <row r="914" spans="1:18" ht="15.6" x14ac:dyDescent="0.3">
      <c r="A914" s="5"/>
      <c r="B914" s="105">
        <f t="shared" si="38"/>
        <v>4700.1000000000004</v>
      </c>
      <c r="C914" s="35">
        <v>4568</v>
      </c>
      <c r="D914" s="34">
        <f t="shared" si="39"/>
        <v>4700.1000000000004</v>
      </c>
      <c r="E914" s="36">
        <v>45723</v>
      </c>
      <c r="F914" s="37">
        <v>4700.1000000000004</v>
      </c>
      <c r="G914" s="26">
        <v>45724</v>
      </c>
      <c r="H914" s="76">
        <f t="shared" si="40"/>
        <v>0</v>
      </c>
      <c r="I914" s="5">
        <f t="shared" si="41"/>
        <v>0</v>
      </c>
      <c r="J914" s="48" t="s">
        <v>1579</v>
      </c>
      <c r="L914" s="33"/>
      <c r="M914" s="262">
        <v>45722</v>
      </c>
      <c r="N914" s="34">
        <f t="shared" si="42"/>
        <v>225</v>
      </c>
      <c r="O914" s="37"/>
      <c r="P914" s="35">
        <v>225</v>
      </c>
      <c r="Q914" s="40">
        <f t="shared" si="43"/>
        <v>0</v>
      </c>
      <c r="R914" s="41"/>
    </row>
    <row r="915" spans="1:18" ht="15.6" x14ac:dyDescent="0.3">
      <c r="A915" s="5"/>
      <c r="B915" s="105">
        <f t="shared" si="38"/>
        <v>4700.1000000000004</v>
      </c>
      <c r="C915" s="35">
        <v>4568</v>
      </c>
      <c r="D915" s="34">
        <f t="shared" si="39"/>
        <v>4700.1000000000004</v>
      </c>
      <c r="E915" s="36">
        <v>45724</v>
      </c>
      <c r="F915" s="37">
        <v>4700.1000000000004</v>
      </c>
      <c r="G915" s="26">
        <v>45725</v>
      </c>
      <c r="H915" s="76">
        <f t="shared" si="40"/>
        <v>0</v>
      </c>
      <c r="I915" s="5">
        <f t="shared" si="41"/>
        <v>0</v>
      </c>
      <c r="J915" s="48" t="s">
        <v>1579</v>
      </c>
      <c r="L915" s="33"/>
      <c r="M915" s="262">
        <v>45723</v>
      </c>
      <c r="N915" s="34">
        <f t="shared" si="42"/>
        <v>225</v>
      </c>
      <c r="O915" s="37"/>
      <c r="P915" s="35">
        <v>225</v>
      </c>
      <c r="Q915" s="40">
        <f t="shared" si="43"/>
        <v>0</v>
      </c>
      <c r="R915" s="41"/>
    </row>
    <row r="916" spans="1:18" ht="15.6" x14ac:dyDescent="0.3">
      <c r="A916" s="5"/>
      <c r="B916" s="105">
        <f t="shared" si="38"/>
        <v>4700.1000000000004</v>
      </c>
      <c r="C916" s="35">
        <v>4574</v>
      </c>
      <c r="D916" s="34">
        <f t="shared" si="39"/>
        <v>4700.1000000000004</v>
      </c>
      <c r="E916" s="36">
        <v>45725</v>
      </c>
      <c r="F916" s="37">
        <v>4711.2</v>
      </c>
      <c r="G916" s="26">
        <v>45726</v>
      </c>
      <c r="H916" s="76">
        <f t="shared" si="40"/>
        <v>11.099999999999454</v>
      </c>
      <c r="I916" s="5">
        <f t="shared" si="41"/>
        <v>6</v>
      </c>
      <c r="L916" s="33"/>
      <c r="M916" s="262">
        <v>45724</v>
      </c>
      <c r="N916" s="34">
        <f t="shared" si="42"/>
        <v>225</v>
      </c>
      <c r="O916" s="37"/>
      <c r="P916" s="35">
        <v>225</v>
      </c>
      <c r="Q916" s="40">
        <f t="shared" si="43"/>
        <v>0</v>
      </c>
      <c r="R916" s="41"/>
    </row>
    <row r="917" spans="1:18" ht="15.6" x14ac:dyDescent="0.3">
      <c r="A917" s="5"/>
      <c r="B917" s="105">
        <f t="shared" si="38"/>
        <v>4711.2</v>
      </c>
      <c r="C917" s="35">
        <v>4574</v>
      </c>
      <c r="D917" s="34">
        <f t="shared" si="39"/>
        <v>4711.2</v>
      </c>
      <c r="E917" s="36">
        <v>45726</v>
      </c>
      <c r="F917" s="37">
        <v>4711.2</v>
      </c>
      <c r="G917" s="26">
        <v>45727</v>
      </c>
      <c r="H917" s="76">
        <f t="shared" si="40"/>
        <v>0</v>
      </c>
      <c r="I917" s="5">
        <f t="shared" si="41"/>
        <v>0</v>
      </c>
      <c r="L917" s="33"/>
      <c r="M917" s="262">
        <v>45725</v>
      </c>
      <c r="N917" s="34">
        <f t="shared" si="42"/>
        <v>225</v>
      </c>
      <c r="O917" s="37"/>
      <c r="P917" s="35">
        <v>165</v>
      </c>
      <c r="Q917" s="40">
        <f t="shared" si="43"/>
        <v>60</v>
      </c>
      <c r="R917" s="41"/>
    </row>
    <row r="918" spans="1:18" ht="15.6" x14ac:dyDescent="0.3">
      <c r="A918" s="5"/>
      <c r="B918" s="105">
        <f t="shared" si="38"/>
        <v>4711.2</v>
      </c>
      <c r="C918" s="35">
        <v>4574</v>
      </c>
      <c r="D918" s="34">
        <f t="shared" si="39"/>
        <v>4711.2</v>
      </c>
      <c r="E918" s="36">
        <v>45727</v>
      </c>
      <c r="F918" s="37">
        <v>4711.2</v>
      </c>
      <c r="G918" s="26">
        <v>45728</v>
      </c>
      <c r="H918" s="76">
        <f t="shared" si="40"/>
        <v>0</v>
      </c>
      <c r="I918" s="5">
        <f t="shared" si="41"/>
        <v>0</v>
      </c>
      <c r="L918" s="33"/>
      <c r="M918" s="262">
        <v>45726</v>
      </c>
      <c r="N918" s="34">
        <f t="shared" si="42"/>
        <v>165</v>
      </c>
      <c r="O918" s="37"/>
      <c r="P918" s="35">
        <v>165</v>
      </c>
      <c r="Q918" s="40">
        <f t="shared" si="43"/>
        <v>0</v>
      </c>
      <c r="R918" s="41"/>
    </row>
    <row r="919" spans="1:18" ht="15.6" x14ac:dyDescent="0.3">
      <c r="A919" s="5"/>
      <c r="B919" s="105">
        <f t="shared" si="38"/>
        <v>4711.2</v>
      </c>
      <c r="C919" s="35">
        <v>4574</v>
      </c>
      <c r="D919" s="34">
        <f t="shared" si="39"/>
        <v>4711.2</v>
      </c>
      <c r="E919" s="36">
        <v>45728</v>
      </c>
      <c r="F919" s="37">
        <v>4711.2</v>
      </c>
      <c r="G919" s="26">
        <v>45729</v>
      </c>
      <c r="H919" s="76">
        <f t="shared" si="40"/>
        <v>0</v>
      </c>
      <c r="I919" s="5">
        <f t="shared" si="41"/>
        <v>0</v>
      </c>
      <c r="L919" s="33"/>
      <c r="M919" s="262">
        <v>45727</v>
      </c>
      <c r="N919" s="34">
        <f t="shared" si="42"/>
        <v>165</v>
      </c>
      <c r="O919" s="37"/>
      <c r="P919" s="35">
        <v>165</v>
      </c>
      <c r="Q919" s="40">
        <f t="shared" si="43"/>
        <v>0</v>
      </c>
      <c r="R919" s="41"/>
    </row>
    <row r="920" spans="1:18" ht="15.6" x14ac:dyDescent="0.3">
      <c r="A920" s="5"/>
      <c r="B920" s="105">
        <f t="shared" si="38"/>
        <v>4711.2</v>
      </c>
      <c r="C920" s="35">
        <v>4575</v>
      </c>
      <c r="D920" s="34">
        <f t="shared" si="39"/>
        <v>4711.2</v>
      </c>
      <c r="E920" s="36">
        <v>45729</v>
      </c>
      <c r="F920" s="37">
        <v>4711.3999999999996</v>
      </c>
      <c r="G920" s="26">
        <v>45730</v>
      </c>
      <c r="H920" s="76">
        <f t="shared" si="40"/>
        <v>0.1999999999998181</v>
      </c>
      <c r="I920" s="5">
        <f t="shared" si="41"/>
        <v>1</v>
      </c>
      <c r="L920" s="33"/>
      <c r="M920" s="262">
        <v>45728</v>
      </c>
      <c r="N920" s="34">
        <f t="shared" si="42"/>
        <v>165</v>
      </c>
      <c r="O920" s="37"/>
      <c r="P920" s="35">
        <v>165</v>
      </c>
      <c r="Q920" s="40">
        <f t="shared" si="43"/>
        <v>0</v>
      </c>
      <c r="R920" s="41"/>
    </row>
    <row r="921" spans="1:18" ht="15.6" x14ac:dyDescent="0.3">
      <c r="A921" s="5"/>
      <c r="B921" s="105">
        <f t="shared" si="38"/>
        <v>4711.3999999999996</v>
      </c>
      <c r="C921" s="35">
        <v>4575</v>
      </c>
      <c r="D921" s="34">
        <f t="shared" si="39"/>
        <v>4711.3999999999996</v>
      </c>
      <c r="E921" s="36">
        <v>45730</v>
      </c>
      <c r="F921" s="37">
        <v>4711.3999999999996</v>
      </c>
      <c r="G921" s="26">
        <v>45731</v>
      </c>
      <c r="H921" s="76">
        <f t="shared" si="40"/>
        <v>0</v>
      </c>
      <c r="I921" s="5">
        <f t="shared" si="41"/>
        <v>0</v>
      </c>
      <c r="L921" s="33"/>
      <c r="M921" s="262">
        <v>45729</v>
      </c>
      <c r="N921" s="34">
        <f t="shared" si="42"/>
        <v>165</v>
      </c>
      <c r="O921" s="37"/>
      <c r="P921" s="35">
        <v>165</v>
      </c>
      <c r="Q921" s="40">
        <f t="shared" si="43"/>
        <v>0</v>
      </c>
      <c r="R921" s="41"/>
    </row>
    <row r="922" spans="1:18" ht="15.6" x14ac:dyDescent="0.3">
      <c r="A922" s="5"/>
      <c r="B922" s="105">
        <f t="shared" si="38"/>
        <v>4711.3999999999996</v>
      </c>
      <c r="C922" s="35">
        <v>4575</v>
      </c>
      <c r="D922" s="34">
        <f t="shared" si="39"/>
        <v>4711.3999999999996</v>
      </c>
      <c r="E922" s="36">
        <v>45731</v>
      </c>
      <c r="F922" s="37">
        <v>4711.3999999999996</v>
      </c>
      <c r="G922" s="26">
        <v>45732</v>
      </c>
      <c r="H922" s="76">
        <f t="shared" si="40"/>
        <v>0</v>
      </c>
      <c r="I922" s="5">
        <f t="shared" si="41"/>
        <v>0</v>
      </c>
      <c r="L922" s="33"/>
      <c r="M922" s="262">
        <v>45730</v>
      </c>
      <c r="N922" s="34">
        <f t="shared" si="42"/>
        <v>165</v>
      </c>
      <c r="O922" s="37"/>
      <c r="P922" s="35">
        <v>165</v>
      </c>
      <c r="Q922" s="40">
        <f t="shared" si="43"/>
        <v>0</v>
      </c>
      <c r="R922" s="41"/>
    </row>
    <row r="923" spans="1:18" ht="15.6" x14ac:dyDescent="0.3">
      <c r="A923" s="5"/>
      <c r="B923" s="105">
        <f t="shared" ref="B923:B986" si="44">(F922)</f>
        <v>4711.3999999999996</v>
      </c>
      <c r="C923" s="35">
        <v>4575</v>
      </c>
      <c r="D923" s="34">
        <f t="shared" ref="D923:D986" si="45">F922</f>
        <v>4711.3999999999996</v>
      </c>
      <c r="E923" s="36">
        <v>45732</v>
      </c>
      <c r="F923" s="37">
        <v>4711.3999999999996</v>
      </c>
      <c r="G923" s="26">
        <v>45733</v>
      </c>
      <c r="H923" s="76">
        <f t="shared" ref="H923:H986" si="46">F923-D923</f>
        <v>0</v>
      </c>
      <c r="I923" s="5">
        <f t="shared" ref="I923:I986" si="47">C923-C922</f>
        <v>0</v>
      </c>
      <c r="L923" s="33"/>
      <c r="M923" s="262">
        <v>45731</v>
      </c>
      <c r="N923" s="34">
        <f t="shared" ref="N923:N986" si="48">(P922)</f>
        <v>165</v>
      </c>
      <c r="O923" s="37"/>
      <c r="P923" s="35">
        <v>165</v>
      </c>
      <c r="Q923" s="40">
        <f t="shared" ref="Q923:Q986" si="49">(N923+O923)-P923</f>
        <v>0</v>
      </c>
      <c r="R923" s="41"/>
    </row>
    <row r="924" spans="1:18" ht="15.6" x14ac:dyDescent="0.3">
      <c r="A924" s="5"/>
      <c r="B924" s="105">
        <f t="shared" si="44"/>
        <v>4711.3999999999996</v>
      </c>
      <c r="C924" s="35">
        <v>4575</v>
      </c>
      <c r="D924" s="34">
        <f t="shared" si="45"/>
        <v>4711.3999999999996</v>
      </c>
      <c r="E924" s="36">
        <v>45733</v>
      </c>
      <c r="F924" s="37">
        <v>4711.3999999999996</v>
      </c>
      <c r="G924" s="26">
        <v>45734</v>
      </c>
      <c r="H924" s="76">
        <f t="shared" si="46"/>
        <v>0</v>
      </c>
      <c r="I924" s="5">
        <f t="shared" si="47"/>
        <v>0</v>
      </c>
      <c r="L924" s="33"/>
      <c r="M924" s="262">
        <v>45732</v>
      </c>
      <c r="N924" s="34">
        <f t="shared" si="48"/>
        <v>165</v>
      </c>
      <c r="O924" s="37"/>
      <c r="P924" s="35">
        <v>165</v>
      </c>
      <c r="Q924" s="40">
        <f t="shared" si="49"/>
        <v>0</v>
      </c>
      <c r="R924" s="41"/>
    </row>
    <row r="925" spans="1:18" ht="15.6" x14ac:dyDescent="0.3">
      <c r="A925" s="5"/>
      <c r="B925" s="105">
        <f t="shared" si="44"/>
        <v>4711.3999999999996</v>
      </c>
      <c r="C925" s="35">
        <v>4576</v>
      </c>
      <c r="D925" s="34">
        <f t="shared" si="45"/>
        <v>4711.3999999999996</v>
      </c>
      <c r="E925" s="36">
        <v>45734</v>
      </c>
      <c r="F925" s="37">
        <v>4711.6000000000004</v>
      </c>
      <c r="G925" s="26">
        <v>45735</v>
      </c>
      <c r="H925" s="76">
        <f t="shared" si="46"/>
        <v>0.2000000000007276</v>
      </c>
      <c r="I925" s="5">
        <f t="shared" si="47"/>
        <v>1</v>
      </c>
      <c r="L925" s="33"/>
      <c r="M925" s="262">
        <v>45733</v>
      </c>
      <c r="N925" s="34">
        <f t="shared" si="48"/>
        <v>165</v>
      </c>
      <c r="O925" s="37"/>
      <c r="P925" s="35">
        <v>165</v>
      </c>
      <c r="Q925" s="40">
        <f t="shared" si="49"/>
        <v>0</v>
      </c>
      <c r="R925" s="41"/>
    </row>
    <row r="926" spans="1:18" ht="15.6" x14ac:dyDescent="0.3">
      <c r="A926" s="5"/>
      <c r="B926" s="105">
        <f t="shared" si="44"/>
        <v>4711.6000000000004</v>
      </c>
      <c r="C926" s="35">
        <v>4577</v>
      </c>
      <c r="D926" s="34">
        <f t="shared" si="45"/>
        <v>4711.6000000000004</v>
      </c>
      <c r="E926" s="36">
        <v>45735</v>
      </c>
      <c r="F926" s="37">
        <v>4711.7</v>
      </c>
      <c r="G926" s="26">
        <v>45736</v>
      </c>
      <c r="H926" s="76">
        <f t="shared" si="46"/>
        <v>9.9999999999454303E-2</v>
      </c>
      <c r="I926" s="5">
        <f t="shared" si="47"/>
        <v>1</v>
      </c>
      <c r="L926" s="33"/>
      <c r="M926" s="262">
        <v>45734</v>
      </c>
      <c r="N926" s="34">
        <f t="shared" si="48"/>
        <v>165</v>
      </c>
      <c r="O926" s="37">
        <v>210</v>
      </c>
      <c r="P926" s="35">
        <v>330</v>
      </c>
      <c r="Q926" s="40">
        <v>0</v>
      </c>
      <c r="R926" s="41"/>
    </row>
    <row r="927" spans="1:18" ht="15.6" x14ac:dyDescent="0.3">
      <c r="A927" s="5"/>
      <c r="B927" s="105">
        <f t="shared" si="44"/>
        <v>4711.7</v>
      </c>
      <c r="C927" s="35">
        <v>4577</v>
      </c>
      <c r="D927" s="34">
        <f t="shared" si="45"/>
        <v>4711.7</v>
      </c>
      <c r="E927" s="36">
        <v>45736</v>
      </c>
      <c r="F927" s="37">
        <v>4711.7</v>
      </c>
      <c r="G927" s="26">
        <v>45737</v>
      </c>
      <c r="H927" s="76">
        <f t="shared" si="46"/>
        <v>0</v>
      </c>
      <c r="I927" s="5">
        <f t="shared" si="47"/>
        <v>0</v>
      </c>
      <c r="L927" s="33"/>
      <c r="M927" s="262">
        <v>45735</v>
      </c>
      <c r="N927" s="34">
        <f t="shared" si="48"/>
        <v>330</v>
      </c>
      <c r="O927" s="37"/>
      <c r="P927" s="35">
        <v>330</v>
      </c>
      <c r="Q927" s="40">
        <f t="shared" si="49"/>
        <v>0</v>
      </c>
      <c r="R927" s="41"/>
    </row>
    <row r="928" spans="1:18" ht="15.6" x14ac:dyDescent="0.3">
      <c r="A928" s="5"/>
      <c r="B928" s="105">
        <f t="shared" si="44"/>
        <v>4711.7</v>
      </c>
      <c r="C928" s="35">
        <v>4578</v>
      </c>
      <c r="D928" s="34">
        <f t="shared" si="45"/>
        <v>4711.7</v>
      </c>
      <c r="E928" s="36">
        <v>45737</v>
      </c>
      <c r="F928" s="37">
        <v>4711.7</v>
      </c>
      <c r="G928" s="26">
        <v>45738</v>
      </c>
      <c r="H928" s="76">
        <f t="shared" si="46"/>
        <v>0</v>
      </c>
      <c r="I928" s="5">
        <f t="shared" si="47"/>
        <v>1</v>
      </c>
      <c r="L928" s="33"/>
      <c r="M928" s="262">
        <v>45736</v>
      </c>
      <c r="N928" s="34">
        <f t="shared" si="48"/>
        <v>330</v>
      </c>
      <c r="O928" s="37"/>
      <c r="P928" s="35">
        <v>330</v>
      </c>
      <c r="Q928" s="40">
        <f t="shared" si="49"/>
        <v>0</v>
      </c>
      <c r="R928" s="41"/>
    </row>
    <row r="929" spans="1:19" ht="15.6" x14ac:dyDescent="0.3">
      <c r="A929" s="5"/>
      <c r="B929" s="105">
        <f t="shared" si="44"/>
        <v>4711.7</v>
      </c>
      <c r="C929" s="35">
        <v>4578</v>
      </c>
      <c r="D929" s="34">
        <f t="shared" si="45"/>
        <v>4711.7</v>
      </c>
      <c r="E929" s="36">
        <v>45738</v>
      </c>
      <c r="F929" s="37">
        <v>4711.7</v>
      </c>
      <c r="G929" s="26">
        <v>45739</v>
      </c>
      <c r="H929" s="76">
        <f t="shared" si="46"/>
        <v>0</v>
      </c>
      <c r="I929" s="5">
        <f t="shared" si="47"/>
        <v>0</v>
      </c>
      <c r="L929" s="33"/>
      <c r="M929" s="262">
        <v>45737</v>
      </c>
      <c r="N929" s="34">
        <f t="shared" si="48"/>
        <v>330</v>
      </c>
      <c r="O929" s="37"/>
      <c r="P929" s="35">
        <v>330</v>
      </c>
      <c r="Q929" s="40">
        <f t="shared" si="49"/>
        <v>0</v>
      </c>
      <c r="R929" s="41"/>
    </row>
    <row r="930" spans="1:19" ht="15.6" x14ac:dyDescent="0.3">
      <c r="A930" s="5"/>
      <c r="B930" s="105">
        <f t="shared" si="44"/>
        <v>4711.7</v>
      </c>
      <c r="C930" s="35">
        <v>4583</v>
      </c>
      <c r="D930" s="34">
        <f t="shared" si="45"/>
        <v>4711.7</v>
      </c>
      <c r="E930" s="36">
        <v>45739</v>
      </c>
      <c r="F930" s="37">
        <v>4713.6000000000004</v>
      </c>
      <c r="G930" s="26">
        <v>45740</v>
      </c>
      <c r="H930" s="76">
        <f t="shared" si="46"/>
        <v>1.9000000000005457</v>
      </c>
      <c r="I930" s="5">
        <f t="shared" si="47"/>
        <v>5</v>
      </c>
      <c r="L930" s="33"/>
      <c r="M930" s="262">
        <v>45738</v>
      </c>
      <c r="N930" s="34">
        <f t="shared" si="48"/>
        <v>330</v>
      </c>
      <c r="O930" s="37"/>
      <c r="P930" s="35">
        <v>330</v>
      </c>
      <c r="Q930" s="40">
        <f t="shared" si="49"/>
        <v>0</v>
      </c>
      <c r="R930" s="41"/>
    </row>
    <row r="931" spans="1:19" ht="15.6" x14ac:dyDescent="0.3">
      <c r="A931" s="5"/>
      <c r="B931" s="105">
        <f t="shared" si="44"/>
        <v>4713.6000000000004</v>
      </c>
      <c r="C931" s="35">
        <v>4585</v>
      </c>
      <c r="D931" s="34">
        <f t="shared" si="45"/>
        <v>4713.6000000000004</v>
      </c>
      <c r="E931" s="36">
        <v>45740</v>
      </c>
      <c r="F931" s="37">
        <v>4714.3</v>
      </c>
      <c r="G931" s="26">
        <v>45741</v>
      </c>
      <c r="H931" s="76">
        <f t="shared" si="46"/>
        <v>0.6999999999998181</v>
      </c>
      <c r="I931" s="5">
        <f t="shared" si="47"/>
        <v>2</v>
      </c>
      <c r="L931" s="33"/>
      <c r="M931" s="262">
        <v>45739</v>
      </c>
      <c r="N931" s="34">
        <f t="shared" si="48"/>
        <v>330</v>
      </c>
      <c r="O931" s="37"/>
      <c r="P931" s="35">
        <v>310</v>
      </c>
      <c r="Q931" s="40">
        <f t="shared" si="49"/>
        <v>20</v>
      </c>
      <c r="R931" s="41"/>
    </row>
    <row r="932" spans="1:19" ht="15.6" x14ac:dyDescent="0.3">
      <c r="A932" s="5"/>
      <c r="B932" s="105">
        <f t="shared" si="44"/>
        <v>4714.3</v>
      </c>
      <c r="C932" s="35">
        <v>4585</v>
      </c>
      <c r="D932" s="34">
        <f t="shared" si="45"/>
        <v>4714.3</v>
      </c>
      <c r="E932" s="36">
        <v>45741</v>
      </c>
      <c r="F932" s="37">
        <v>4714.3</v>
      </c>
      <c r="G932" s="26">
        <v>45742</v>
      </c>
      <c r="H932" s="76">
        <f t="shared" si="46"/>
        <v>0</v>
      </c>
      <c r="I932" s="5">
        <f t="shared" si="47"/>
        <v>0</v>
      </c>
      <c r="L932" s="33"/>
      <c r="M932" s="262">
        <v>45740</v>
      </c>
      <c r="N932" s="34">
        <f t="shared" si="48"/>
        <v>310</v>
      </c>
      <c r="O932" s="37"/>
      <c r="P932" s="35">
        <v>300</v>
      </c>
      <c r="Q932" s="40">
        <f t="shared" si="49"/>
        <v>10</v>
      </c>
      <c r="R932" s="41"/>
    </row>
    <row r="933" spans="1:19" ht="15.6" x14ac:dyDescent="0.3">
      <c r="A933" s="5"/>
      <c r="B933" s="105">
        <f t="shared" si="44"/>
        <v>4714.3</v>
      </c>
      <c r="C933" s="35">
        <v>4585</v>
      </c>
      <c r="D933" s="34">
        <f t="shared" si="45"/>
        <v>4714.3</v>
      </c>
      <c r="E933" s="36">
        <v>45742</v>
      </c>
      <c r="F933" s="37">
        <v>4714.3</v>
      </c>
      <c r="G933" s="26">
        <v>45743</v>
      </c>
      <c r="H933" s="76">
        <f t="shared" si="46"/>
        <v>0</v>
      </c>
      <c r="I933" s="5">
        <f t="shared" si="47"/>
        <v>0</v>
      </c>
      <c r="L933" s="33"/>
      <c r="M933" s="262">
        <v>45741</v>
      </c>
      <c r="N933" s="34">
        <f t="shared" si="48"/>
        <v>300</v>
      </c>
      <c r="O933" s="37"/>
      <c r="P933" s="35">
        <v>300</v>
      </c>
      <c r="Q933" s="40">
        <f t="shared" si="49"/>
        <v>0</v>
      </c>
      <c r="R933" s="41"/>
    </row>
    <row r="934" spans="1:19" ht="15.6" x14ac:dyDescent="0.3">
      <c r="A934" s="5"/>
      <c r="B934" s="105">
        <f t="shared" si="44"/>
        <v>4714.3</v>
      </c>
      <c r="C934" s="35">
        <v>4585</v>
      </c>
      <c r="D934" s="34">
        <f t="shared" si="45"/>
        <v>4714.3</v>
      </c>
      <c r="E934" s="36">
        <v>45743</v>
      </c>
      <c r="F934" s="37">
        <v>4714.3</v>
      </c>
      <c r="G934" s="26">
        <v>45744</v>
      </c>
      <c r="H934" s="76">
        <f t="shared" si="46"/>
        <v>0</v>
      </c>
      <c r="I934" s="5">
        <f t="shared" si="47"/>
        <v>0</v>
      </c>
      <c r="L934" s="33"/>
      <c r="M934" s="262">
        <v>45742</v>
      </c>
      <c r="N934" s="34">
        <f t="shared" si="48"/>
        <v>300</v>
      </c>
      <c r="O934" s="37"/>
      <c r="P934" s="35">
        <v>300</v>
      </c>
      <c r="Q934" s="40">
        <f t="shared" si="49"/>
        <v>0</v>
      </c>
      <c r="R934" s="41"/>
    </row>
    <row r="935" spans="1:19" ht="15.6" x14ac:dyDescent="0.3">
      <c r="A935" s="5"/>
      <c r="B935" s="105">
        <f t="shared" si="44"/>
        <v>4714.3</v>
      </c>
      <c r="C935" s="35">
        <v>4589</v>
      </c>
      <c r="D935" s="34">
        <f t="shared" si="45"/>
        <v>4714.3</v>
      </c>
      <c r="E935" s="36">
        <v>45744</v>
      </c>
      <c r="F935" s="37">
        <v>4718.1000000000004</v>
      </c>
      <c r="G935" s="26">
        <v>45745</v>
      </c>
      <c r="H935" s="76">
        <f t="shared" si="46"/>
        <v>3.8000000000001819</v>
      </c>
      <c r="I935" s="5">
        <f t="shared" si="47"/>
        <v>4</v>
      </c>
      <c r="L935" s="33"/>
      <c r="M935" s="262">
        <v>45743</v>
      </c>
      <c r="N935" s="34">
        <f t="shared" si="48"/>
        <v>300</v>
      </c>
      <c r="O935" s="37"/>
      <c r="P935" s="35">
        <v>300</v>
      </c>
      <c r="Q935" s="40">
        <f t="shared" si="49"/>
        <v>0</v>
      </c>
      <c r="R935" s="41"/>
    </row>
    <row r="936" spans="1:19" ht="15.6" x14ac:dyDescent="0.3">
      <c r="A936" s="5"/>
      <c r="B936" s="105">
        <f t="shared" si="44"/>
        <v>4718.1000000000004</v>
      </c>
      <c r="C936" s="35">
        <v>4590</v>
      </c>
      <c r="D936" s="34">
        <f t="shared" si="45"/>
        <v>4718.1000000000004</v>
      </c>
      <c r="E936" s="36">
        <v>45745</v>
      </c>
      <c r="F936" s="37">
        <v>4718.6000000000004</v>
      </c>
      <c r="G936" s="26">
        <v>45746</v>
      </c>
      <c r="H936" s="76">
        <f t="shared" si="46"/>
        <v>0.5</v>
      </c>
      <c r="I936" s="5">
        <f t="shared" si="47"/>
        <v>1</v>
      </c>
      <c r="L936" s="33"/>
      <c r="M936" s="262">
        <v>45744</v>
      </c>
      <c r="N936" s="34">
        <f t="shared" si="48"/>
        <v>300</v>
      </c>
      <c r="O936" s="37"/>
      <c r="P936" s="35">
        <v>270</v>
      </c>
      <c r="Q936" s="40">
        <f t="shared" si="49"/>
        <v>30</v>
      </c>
      <c r="R936" s="41"/>
    </row>
    <row r="937" spans="1:19" ht="15.6" x14ac:dyDescent="0.3">
      <c r="A937" s="5"/>
      <c r="B937" s="105">
        <f t="shared" si="44"/>
        <v>4718.6000000000004</v>
      </c>
      <c r="C937" s="35">
        <v>4590</v>
      </c>
      <c r="D937" s="34">
        <f t="shared" si="45"/>
        <v>4718.6000000000004</v>
      </c>
      <c r="E937" s="36">
        <v>45746</v>
      </c>
      <c r="F937" s="37">
        <v>4718.6000000000004</v>
      </c>
      <c r="G937" s="26">
        <v>45747</v>
      </c>
      <c r="H937" s="76">
        <f t="shared" si="46"/>
        <v>0</v>
      </c>
      <c r="I937" s="5">
        <f t="shared" si="47"/>
        <v>0</v>
      </c>
      <c r="L937" s="33"/>
      <c r="M937" s="262">
        <v>45745</v>
      </c>
      <c r="N937" s="34">
        <f t="shared" si="48"/>
        <v>270</v>
      </c>
      <c r="O937" s="37"/>
      <c r="P937" s="35">
        <v>260</v>
      </c>
      <c r="Q937" s="40">
        <f t="shared" si="49"/>
        <v>10</v>
      </c>
      <c r="R937" s="41"/>
    </row>
    <row r="938" spans="1:19" s="592" customFormat="1" ht="15.6" x14ac:dyDescent="0.3">
      <c r="A938" s="617"/>
      <c r="B938" s="618">
        <f t="shared" si="44"/>
        <v>4718.6000000000004</v>
      </c>
      <c r="C938" s="587">
        <v>4591</v>
      </c>
      <c r="D938" s="586">
        <f t="shared" si="45"/>
        <v>4718.6000000000004</v>
      </c>
      <c r="E938" s="588">
        <v>45747</v>
      </c>
      <c r="F938" s="589">
        <v>4719</v>
      </c>
      <c r="G938" s="619">
        <v>45748</v>
      </c>
      <c r="H938" s="603">
        <f t="shared" si="46"/>
        <v>0.3999999999996362</v>
      </c>
      <c r="I938" s="617">
        <f t="shared" si="47"/>
        <v>1</v>
      </c>
      <c r="J938" s="592">
        <f>SUM(H849:H938)</f>
        <v>160.39999999999964</v>
      </c>
      <c r="L938" s="593"/>
      <c r="M938" s="620">
        <v>45746</v>
      </c>
      <c r="N938" s="586">
        <f t="shared" si="48"/>
        <v>260</v>
      </c>
      <c r="O938" s="589"/>
      <c r="P938" s="587">
        <v>260</v>
      </c>
      <c r="Q938" s="621">
        <f t="shared" si="49"/>
        <v>0</v>
      </c>
      <c r="R938" s="596"/>
      <c r="S938"/>
    </row>
    <row r="939" spans="1:19" ht="15.6" x14ac:dyDescent="0.3">
      <c r="A939" s="5"/>
      <c r="B939" s="105">
        <f t="shared" si="44"/>
        <v>4719</v>
      </c>
      <c r="C939" s="35">
        <v>4592</v>
      </c>
      <c r="D939" s="34">
        <f t="shared" si="45"/>
        <v>4719</v>
      </c>
      <c r="E939" s="36">
        <v>45748</v>
      </c>
      <c r="F939" s="37">
        <v>4719.3999999999996</v>
      </c>
      <c r="G939" s="26">
        <v>45749</v>
      </c>
      <c r="H939" s="76">
        <f t="shared" si="46"/>
        <v>0.3999999999996362</v>
      </c>
      <c r="I939" s="5">
        <f t="shared" si="47"/>
        <v>1</v>
      </c>
      <c r="L939" s="33"/>
      <c r="M939" s="262">
        <v>45747</v>
      </c>
      <c r="N939" s="34">
        <f t="shared" si="48"/>
        <v>260</v>
      </c>
      <c r="O939" s="37"/>
      <c r="P939" s="35">
        <v>260</v>
      </c>
      <c r="Q939" s="40">
        <f t="shared" si="49"/>
        <v>0</v>
      </c>
      <c r="R939" s="41"/>
      <c r="S939" s="48">
        <f>SUM(Q909:Q939)</f>
        <v>155</v>
      </c>
    </row>
    <row r="940" spans="1:19" ht="15.6" x14ac:dyDescent="0.3">
      <c r="A940" s="5"/>
      <c r="B940" s="105">
        <f t="shared" si="44"/>
        <v>4719.3999999999996</v>
      </c>
      <c r="C940" s="35">
        <v>4595</v>
      </c>
      <c r="D940" s="34">
        <f t="shared" si="45"/>
        <v>4719.3999999999996</v>
      </c>
      <c r="E940" s="36">
        <v>45749</v>
      </c>
      <c r="F940" s="37">
        <v>4721.8</v>
      </c>
      <c r="G940" s="26">
        <v>45750</v>
      </c>
      <c r="H940" s="76">
        <f t="shared" si="46"/>
        <v>2.4000000000005457</v>
      </c>
      <c r="I940" s="5">
        <f t="shared" si="47"/>
        <v>3</v>
      </c>
      <c r="L940" s="33"/>
      <c r="M940" s="262">
        <v>45748</v>
      </c>
      <c r="N940" s="34">
        <f t="shared" si="48"/>
        <v>260</v>
      </c>
      <c r="O940" s="37"/>
      <c r="P940" s="35">
        <v>260</v>
      </c>
      <c r="Q940" s="40">
        <f t="shared" si="49"/>
        <v>0</v>
      </c>
      <c r="R940" s="41"/>
    </row>
    <row r="941" spans="1:19" ht="15.6" x14ac:dyDescent="0.3">
      <c r="A941" s="5"/>
      <c r="B941" s="105">
        <f t="shared" si="44"/>
        <v>4721.8</v>
      </c>
      <c r="C941" s="35">
        <v>4597</v>
      </c>
      <c r="D941" s="34">
        <f t="shared" si="45"/>
        <v>4721.8</v>
      </c>
      <c r="E941" s="36">
        <v>45750</v>
      </c>
      <c r="F941" s="37">
        <v>4722.2</v>
      </c>
      <c r="G941" s="26">
        <v>45751</v>
      </c>
      <c r="H941" s="76">
        <f t="shared" si="46"/>
        <v>0.3999999999996362</v>
      </c>
      <c r="I941" s="5">
        <f t="shared" si="47"/>
        <v>2</v>
      </c>
      <c r="L941" s="33"/>
      <c r="M941" s="262">
        <v>45749</v>
      </c>
      <c r="N941" s="34">
        <f t="shared" si="48"/>
        <v>260</v>
      </c>
      <c r="O941" s="37"/>
      <c r="P941" s="35">
        <v>240</v>
      </c>
      <c r="Q941" s="40">
        <f t="shared" si="49"/>
        <v>20</v>
      </c>
      <c r="R941" s="41"/>
    </row>
    <row r="942" spans="1:19" ht="15.6" x14ac:dyDescent="0.3">
      <c r="A942" s="5"/>
      <c r="B942" s="105">
        <f t="shared" si="44"/>
        <v>4722.2</v>
      </c>
      <c r="C942" s="35">
        <v>4598</v>
      </c>
      <c r="D942" s="34">
        <f t="shared" si="45"/>
        <v>4722.2</v>
      </c>
      <c r="E942" s="36">
        <v>45751</v>
      </c>
      <c r="F942" s="37">
        <v>4722.8</v>
      </c>
      <c r="G942" s="26">
        <v>45752</v>
      </c>
      <c r="H942" s="76">
        <f t="shared" si="46"/>
        <v>0.6000000000003638</v>
      </c>
      <c r="I942" s="5">
        <f t="shared" si="47"/>
        <v>1</v>
      </c>
      <c r="L942" s="33"/>
      <c r="M942" s="262">
        <v>45750</v>
      </c>
      <c r="N942" s="34">
        <f t="shared" si="48"/>
        <v>240</v>
      </c>
      <c r="O942" s="37"/>
      <c r="P942" s="35">
        <v>240</v>
      </c>
      <c r="Q942" s="40">
        <f t="shared" si="49"/>
        <v>0</v>
      </c>
      <c r="R942" s="41"/>
    </row>
    <row r="943" spans="1:19" ht="15.6" x14ac:dyDescent="0.3">
      <c r="A943" s="5"/>
      <c r="B943" s="105">
        <f t="shared" si="44"/>
        <v>4722.8</v>
      </c>
      <c r="C943" s="35">
        <v>4598</v>
      </c>
      <c r="D943" s="34">
        <f t="shared" si="45"/>
        <v>4722.8</v>
      </c>
      <c r="E943" s="36">
        <v>45752</v>
      </c>
      <c r="F943" s="37">
        <v>4722.8</v>
      </c>
      <c r="G943" s="26">
        <v>45753</v>
      </c>
      <c r="H943" s="76">
        <f t="shared" si="46"/>
        <v>0</v>
      </c>
      <c r="I943" s="5">
        <f t="shared" si="47"/>
        <v>0</v>
      </c>
      <c r="L943" s="33"/>
      <c r="M943" s="262">
        <v>45751</v>
      </c>
      <c r="N943" s="34">
        <f t="shared" si="48"/>
        <v>240</v>
      </c>
      <c r="O943" s="37"/>
      <c r="P943" s="35">
        <v>230</v>
      </c>
      <c r="Q943" s="40">
        <f t="shared" si="49"/>
        <v>10</v>
      </c>
      <c r="R943" s="41"/>
    </row>
    <row r="944" spans="1:19" ht="15.6" x14ac:dyDescent="0.3">
      <c r="A944" s="5"/>
      <c r="B944" s="105">
        <f t="shared" si="44"/>
        <v>4722.8</v>
      </c>
      <c r="C944" s="35">
        <v>4593</v>
      </c>
      <c r="D944" s="34">
        <f t="shared" si="45"/>
        <v>4722.8</v>
      </c>
      <c r="E944" s="36">
        <v>45753</v>
      </c>
      <c r="F944" s="37">
        <v>4726.3</v>
      </c>
      <c r="G944" s="26">
        <v>45754</v>
      </c>
      <c r="H944" s="76">
        <f t="shared" si="46"/>
        <v>3.5</v>
      </c>
      <c r="I944" s="5">
        <f t="shared" si="47"/>
        <v>-5</v>
      </c>
      <c r="L944" s="33"/>
      <c r="M944" s="262">
        <v>45752</v>
      </c>
      <c r="N944" s="34">
        <f t="shared" si="48"/>
        <v>230</v>
      </c>
      <c r="O944" s="37"/>
      <c r="P944" s="35">
        <v>230</v>
      </c>
      <c r="Q944" s="40">
        <f t="shared" si="49"/>
        <v>0</v>
      </c>
      <c r="R944" s="41"/>
    </row>
    <row r="945" spans="1:21" ht="15.6" x14ac:dyDescent="0.3">
      <c r="A945" s="5"/>
      <c r="B945" s="105">
        <f t="shared" si="44"/>
        <v>4726.3</v>
      </c>
      <c r="C945" s="35">
        <v>4603</v>
      </c>
      <c r="D945" s="34">
        <f t="shared" si="45"/>
        <v>4726.3</v>
      </c>
      <c r="E945" s="36">
        <v>45754</v>
      </c>
      <c r="F945" s="37">
        <v>4729</v>
      </c>
      <c r="G945" s="26">
        <v>45755</v>
      </c>
      <c r="H945" s="76">
        <f t="shared" si="46"/>
        <v>2.6999999999998181</v>
      </c>
      <c r="I945" s="5">
        <f t="shared" si="47"/>
        <v>10</v>
      </c>
      <c r="L945" s="33"/>
      <c r="M945" s="262">
        <v>45753</v>
      </c>
      <c r="N945" s="34">
        <f t="shared" si="48"/>
        <v>230</v>
      </c>
      <c r="O945" s="37"/>
      <c r="P945" s="35">
        <v>200</v>
      </c>
      <c r="Q945" s="40">
        <f t="shared" si="49"/>
        <v>30</v>
      </c>
      <c r="R945" s="41"/>
    </row>
    <row r="946" spans="1:21" ht="15.6" x14ac:dyDescent="0.3">
      <c r="A946" s="5"/>
      <c r="B946" s="105">
        <f t="shared" si="44"/>
        <v>4729</v>
      </c>
      <c r="C946" s="35">
        <v>4605</v>
      </c>
      <c r="D946" s="34">
        <f t="shared" si="45"/>
        <v>4729</v>
      </c>
      <c r="E946" s="36">
        <v>45755</v>
      </c>
      <c r="F946" s="37">
        <v>4731.1000000000004</v>
      </c>
      <c r="G946" s="26">
        <v>45756</v>
      </c>
      <c r="H946" s="76">
        <f t="shared" si="46"/>
        <v>2.1000000000003638</v>
      </c>
      <c r="I946" s="5">
        <f t="shared" si="47"/>
        <v>2</v>
      </c>
      <c r="L946" s="33"/>
      <c r="M946" s="262">
        <v>45754</v>
      </c>
      <c r="N946" s="34">
        <f t="shared" si="48"/>
        <v>200</v>
      </c>
      <c r="O946" s="37"/>
      <c r="P946" s="35">
        <v>190</v>
      </c>
      <c r="Q946" s="40">
        <f t="shared" si="49"/>
        <v>10</v>
      </c>
      <c r="R946" s="41"/>
    </row>
    <row r="947" spans="1:21" ht="15.6" x14ac:dyDescent="0.3">
      <c r="A947" s="5"/>
      <c r="B947" s="105">
        <f t="shared" si="44"/>
        <v>4731.1000000000004</v>
      </c>
      <c r="C947" s="35">
        <v>4609</v>
      </c>
      <c r="D947" s="34">
        <f t="shared" si="45"/>
        <v>4731.1000000000004</v>
      </c>
      <c r="E947" s="36">
        <v>45756</v>
      </c>
      <c r="F947" s="37">
        <v>4733</v>
      </c>
      <c r="G947" s="26">
        <v>45757</v>
      </c>
      <c r="H947" s="76">
        <f t="shared" si="46"/>
        <v>1.8999999999996362</v>
      </c>
      <c r="I947" s="5">
        <f t="shared" si="47"/>
        <v>4</v>
      </c>
      <c r="L947" s="33"/>
      <c r="M947" s="262">
        <v>45755</v>
      </c>
      <c r="N947" s="34">
        <f t="shared" si="48"/>
        <v>190</v>
      </c>
      <c r="O947" s="37">
        <v>150</v>
      </c>
      <c r="P947" s="35">
        <v>320</v>
      </c>
      <c r="Q947" s="40">
        <f t="shared" si="49"/>
        <v>20</v>
      </c>
      <c r="R947" s="41"/>
      <c r="T947">
        <f>SUM(H908:H938)</f>
        <v>20.100000000000364</v>
      </c>
      <c r="U947">
        <f>SUM(Q909:Q939)</f>
        <v>155</v>
      </c>
    </row>
    <row r="948" spans="1:21" ht="15.6" x14ac:dyDescent="0.3">
      <c r="A948" s="5"/>
      <c r="B948" s="105">
        <f t="shared" si="44"/>
        <v>4733</v>
      </c>
      <c r="C948" s="35">
        <v>4609</v>
      </c>
      <c r="D948" s="34">
        <f t="shared" si="45"/>
        <v>4733</v>
      </c>
      <c r="E948" s="36">
        <v>45757</v>
      </c>
      <c r="F948" s="37">
        <v>4733</v>
      </c>
      <c r="G948" s="26">
        <v>45758</v>
      </c>
      <c r="H948" s="76">
        <f t="shared" si="46"/>
        <v>0</v>
      </c>
      <c r="I948" s="5">
        <f t="shared" si="47"/>
        <v>0</v>
      </c>
      <c r="L948" s="33"/>
      <c r="M948" s="262">
        <v>45756</v>
      </c>
      <c r="N948" s="34">
        <f t="shared" si="48"/>
        <v>320</v>
      </c>
      <c r="O948" s="37"/>
      <c r="P948" s="35">
        <v>300</v>
      </c>
      <c r="Q948" s="40">
        <f t="shared" si="49"/>
        <v>20</v>
      </c>
      <c r="R948" s="41"/>
      <c r="U948">
        <f>U947/T947</f>
        <v>7.7114427860695125</v>
      </c>
    </row>
    <row r="949" spans="1:21" ht="15.6" x14ac:dyDescent="0.3">
      <c r="A949" s="5"/>
      <c r="B949" s="105">
        <f t="shared" si="44"/>
        <v>4733</v>
      </c>
      <c r="C949" s="35">
        <v>4611</v>
      </c>
      <c r="D949" s="34">
        <f t="shared" si="45"/>
        <v>4733</v>
      </c>
      <c r="E949" s="36">
        <v>45758</v>
      </c>
      <c r="F949" s="37">
        <v>4737.1000000000004</v>
      </c>
      <c r="G949" s="26">
        <v>45759</v>
      </c>
      <c r="H949" s="76">
        <f t="shared" si="46"/>
        <v>4.1000000000003638</v>
      </c>
      <c r="I949" s="5">
        <f t="shared" si="47"/>
        <v>2</v>
      </c>
      <c r="L949" s="33"/>
      <c r="M949" s="262">
        <v>45757</v>
      </c>
      <c r="N949" s="34">
        <f t="shared" si="48"/>
        <v>300</v>
      </c>
      <c r="O949" s="37"/>
      <c r="P949" s="35">
        <v>300</v>
      </c>
      <c r="Q949" s="40">
        <f t="shared" si="49"/>
        <v>0</v>
      </c>
      <c r="R949" s="41"/>
    </row>
    <row r="950" spans="1:21" ht="15.6" x14ac:dyDescent="0.3">
      <c r="A950" s="5"/>
      <c r="B950" s="105">
        <f t="shared" si="44"/>
        <v>4737.1000000000004</v>
      </c>
      <c r="C950" s="35">
        <v>4611</v>
      </c>
      <c r="D950" s="34">
        <f t="shared" si="45"/>
        <v>4737.1000000000004</v>
      </c>
      <c r="E950" s="36">
        <v>45759</v>
      </c>
      <c r="F950" s="37">
        <v>4737.1000000000004</v>
      </c>
      <c r="G950" s="26">
        <v>45760</v>
      </c>
      <c r="H950" s="76">
        <f t="shared" si="46"/>
        <v>0</v>
      </c>
      <c r="I950" s="5">
        <f t="shared" si="47"/>
        <v>0</v>
      </c>
      <c r="L950" s="33"/>
      <c r="M950" s="262">
        <v>45758</v>
      </c>
      <c r="N950" s="34">
        <f t="shared" si="48"/>
        <v>300</v>
      </c>
      <c r="O950" s="37"/>
      <c r="P950" s="35">
        <v>270</v>
      </c>
      <c r="Q950" s="40">
        <f t="shared" si="49"/>
        <v>30</v>
      </c>
      <c r="R950" s="41"/>
    </row>
    <row r="951" spans="1:21" ht="15.6" x14ac:dyDescent="0.3">
      <c r="A951" s="5"/>
      <c r="B951" s="105">
        <f t="shared" si="44"/>
        <v>4737.1000000000004</v>
      </c>
      <c r="C951" s="35">
        <v>4611</v>
      </c>
      <c r="D951" s="34">
        <f t="shared" si="45"/>
        <v>4737.1000000000004</v>
      </c>
      <c r="E951" s="36">
        <v>45760</v>
      </c>
      <c r="F951" s="37">
        <v>4737.2</v>
      </c>
      <c r="G951" s="26">
        <v>45761</v>
      </c>
      <c r="H951" s="76">
        <f t="shared" si="46"/>
        <v>9.9999999999454303E-2</v>
      </c>
      <c r="I951" s="5">
        <f t="shared" si="47"/>
        <v>0</v>
      </c>
      <c r="L951" s="33"/>
      <c r="M951" s="262">
        <v>45759</v>
      </c>
      <c r="N951" s="34">
        <f t="shared" si="48"/>
        <v>270</v>
      </c>
      <c r="O951" s="37"/>
      <c r="P951" s="35">
        <v>270</v>
      </c>
      <c r="Q951" s="40">
        <f t="shared" si="49"/>
        <v>0</v>
      </c>
      <c r="R951" s="41"/>
    </row>
    <row r="952" spans="1:21" ht="15.6" x14ac:dyDescent="0.3">
      <c r="A952" s="5"/>
      <c r="B952" s="105">
        <f t="shared" si="44"/>
        <v>4737.2</v>
      </c>
      <c r="C952" s="35">
        <v>4611</v>
      </c>
      <c r="D952" s="34">
        <f t="shared" si="45"/>
        <v>4737.2</v>
      </c>
      <c r="E952" s="36">
        <v>45761</v>
      </c>
      <c r="F952" s="37">
        <v>4737.2</v>
      </c>
      <c r="G952" s="26">
        <v>45762</v>
      </c>
      <c r="H952" s="76">
        <f t="shared" si="46"/>
        <v>0</v>
      </c>
      <c r="I952" s="5">
        <f t="shared" si="47"/>
        <v>0</v>
      </c>
      <c r="L952" s="33"/>
      <c r="M952" s="262">
        <v>45760</v>
      </c>
      <c r="N952" s="34">
        <f t="shared" si="48"/>
        <v>270</v>
      </c>
      <c r="O952" s="37"/>
      <c r="P952" s="35">
        <v>270</v>
      </c>
      <c r="Q952" s="40">
        <f t="shared" si="49"/>
        <v>0</v>
      </c>
      <c r="R952" s="41"/>
    </row>
    <row r="953" spans="1:21" ht="15.6" x14ac:dyDescent="0.3">
      <c r="A953" s="5"/>
      <c r="B953" s="105">
        <f t="shared" si="44"/>
        <v>4737.2</v>
      </c>
      <c r="C953" s="35">
        <v>4611</v>
      </c>
      <c r="D953" s="34">
        <f t="shared" si="45"/>
        <v>4737.2</v>
      </c>
      <c r="E953" s="36">
        <v>45762</v>
      </c>
      <c r="F953" s="37">
        <v>4737.2</v>
      </c>
      <c r="G953" s="26">
        <v>45763</v>
      </c>
      <c r="H953" s="76">
        <f t="shared" si="46"/>
        <v>0</v>
      </c>
      <c r="I953" s="5">
        <f t="shared" si="47"/>
        <v>0</v>
      </c>
      <c r="L953" s="33"/>
      <c r="M953" s="262">
        <v>45761</v>
      </c>
      <c r="N953" s="34">
        <f t="shared" si="48"/>
        <v>270</v>
      </c>
      <c r="O953" s="37"/>
      <c r="P953" s="35">
        <v>270</v>
      </c>
      <c r="Q953" s="40">
        <f t="shared" si="49"/>
        <v>0</v>
      </c>
      <c r="R953" s="41"/>
    </row>
    <row r="954" spans="1:21" ht="15.6" x14ac:dyDescent="0.3">
      <c r="A954" s="5"/>
      <c r="B954" s="105">
        <f t="shared" si="44"/>
        <v>4737.2</v>
      </c>
      <c r="C954" s="35">
        <v>4612</v>
      </c>
      <c r="D954" s="34">
        <f t="shared" si="45"/>
        <v>4737.2</v>
      </c>
      <c r="E954" s="36">
        <v>45763</v>
      </c>
      <c r="F954" s="37">
        <v>4738.1000000000004</v>
      </c>
      <c r="G954" s="26">
        <v>45764</v>
      </c>
      <c r="H954" s="76">
        <f t="shared" si="46"/>
        <v>0.9000000000005457</v>
      </c>
      <c r="I954" s="5">
        <f t="shared" si="47"/>
        <v>1</v>
      </c>
      <c r="L954" s="33"/>
      <c r="M954" s="262">
        <v>45762</v>
      </c>
      <c r="N954" s="34">
        <f t="shared" si="48"/>
        <v>270</v>
      </c>
      <c r="O954" s="37"/>
      <c r="P954" s="35">
        <v>270</v>
      </c>
      <c r="Q954" s="40">
        <f t="shared" si="49"/>
        <v>0</v>
      </c>
      <c r="R954" s="41"/>
    </row>
    <row r="955" spans="1:21" ht="15.6" x14ac:dyDescent="0.3">
      <c r="A955" s="5"/>
      <c r="B955" s="105">
        <f t="shared" si="44"/>
        <v>4738.1000000000004</v>
      </c>
      <c r="C955" s="35">
        <v>4612</v>
      </c>
      <c r="D955" s="34">
        <f t="shared" si="45"/>
        <v>4738.1000000000004</v>
      </c>
      <c r="E955" s="36">
        <v>45764</v>
      </c>
      <c r="F955" s="37">
        <v>4738.1000000000004</v>
      </c>
      <c r="G955" s="26">
        <v>45765</v>
      </c>
      <c r="H955" s="76">
        <f t="shared" si="46"/>
        <v>0</v>
      </c>
      <c r="I955" s="5">
        <f t="shared" si="47"/>
        <v>0</v>
      </c>
      <c r="L955" s="33"/>
      <c r="M955" s="262">
        <v>45763</v>
      </c>
      <c r="N955" s="34">
        <f t="shared" si="48"/>
        <v>270</v>
      </c>
      <c r="O955" s="37"/>
      <c r="P955" s="35">
        <v>260</v>
      </c>
      <c r="Q955" s="40">
        <f t="shared" si="49"/>
        <v>10</v>
      </c>
      <c r="R955" s="41"/>
    </row>
    <row r="956" spans="1:21" ht="15.6" x14ac:dyDescent="0.3">
      <c r="A956" s="5"/>
      <c r="B956" s="105">
        <f t="shared" si="44"/>
        <v>4738.1000000000004</v>
      </c>
      <c r="C956" s="35">
        <v>4613</v>
      </c>
      <c r="D956" s="34">
        <f t="shared" si="45"/>
        <v>4738.1000000000004</v>
      </c>
      <c r="E956" s="36">
        <v>45765</v>
      </c>
      <c r="F956" s="37">
        <v>4738.6000000000004</v>
      </c>
      <c r="G956" s="26">
        <v>45766</v>
      </c>
      <c r="H956" s="76">
        <f t="shared" si="46"/>
        <v>0.5</v>
      </c>
      <c r="I956" s="5">
        <f t="shared" si="47"/>
        <v>1</v>
      </c>
      <c r="L956" s="33"/>
      <c r="M956" s="262">
        <v>45764</v>
      </c>
      <c r="N956" s="34">
        <f t="shared" si="48"/>
        <v>260</v>
      </c>
      <c r="O956" s="37"/>
      <c r="P956" s="35">
        <v>260</v>
      </c>
      <c r="Q956" s="40">
        <f t="shared" si="49"/>
        <v>0</v>
      </c>
      <c r="R956" s="41"/>
    </row>
    <row r="957" spans="1:21" ht="15.6" x14ac:dyDescent="0.3">
      <c r="A957" s="5"/>
      <c r="B957" s="105">
        <f t="shared" si="44"/>
        <v>4738.6000000000004</v>
      </c>
      <c r="C957" s="35">
        <v>4614</v>
      </c>
      <c r="D957" s="34">
        <f t="shared" si="45"/>
        <v>4738.6000000000004</v>
      </c>
      <c r="E957" s="36">
        <v>45766</v>
      </c>
      <c r="F957" s="37">
        <v>4739.3999999999996</v>
      </c>
      <c r="G957" s="26">
        <v>45767</v>
      </c>
      <c r="H957" s="76">
        <f t="shared" si="46"/>
        <v>0.7999999999992724</v>
      </c>
      <c r="I957" s="5">
        <f t="shared" si="47"/>
        <v>1</v>
      </c>
      <c r="L957" s="33"/>
      <c r="M957" s="262">
        <v>45765</v>
      </c>
      <c r="N957" s="34">
        <f t="shared" si="48"/>
        <v>260</v>
      </c>
      <c r="O957" s="37"/>
      <c r="P957" s="35">
        <v>250</v>
      </c>
      <c r="Q957" s="40">
        <f t="shared" si="49"/>
        <v>10</v>
      </c>
      <c r="R957" s="41"/>
    </row>
    <row r="958" spans="1:21" ht="15.6" x14ac:dyDescent="0.3">
      <c r="A958" s="5"/>
      <c r="B958" s="105">
        <f t="shared" si="44"/>
        <v>4739.3999999999996</v>
      </c>
      <c r="C958" s="35">
        <v>4614</v>
      </c>
      <c r="D958" s="34">
        <f t="shared" si="45"/>
        <v>4739.3999999999996</v>
      </c>
      <c r="E958" s="36">
        <v>45767</v>
      </c>
      <c r="F958" s="37">
        <v>4739.3999999999996</v>
      </c>
      <c r="G958" s="26">
        <v>45768</v>
      </c>
      <c r="H958" s="76">
        <f t="shared" si="46"/>
        <v>0</v>
      </c>
      <c r="I958" s="5">
        <f t="shared" si="47"/>
        <v>0</v>
      </c>
      <c r="L958" s="33"/>
      <c r="M958" s="262">
        <v>45766</v>
      </c>
      <c r="N958" s="34">
        <f t="shared" si="48"/>
        <v>250</v>
      </c>
      <c r="O958" s="37"/>
      <c r="P958" s="35">
        <v>240</v>
      </c>
      <c r="Q958" s="40">
        <f t="shared" si="49"/>
        <v>10</v>
      </c>
      <c r="R958" s="41"/>
    </row>
    <row r="959" spans="1:21" ht="15.6" x14ac:dyDescent="0.3">
      <c r="A959" s="5"/>
      <c r="B959" s="105">
        <f t="shared" si="44"/>
        <v>4739.3999999999996</v>
      </c>
      <c r="C959" s="35">
        <v>4617</v>
      </c>
      <c r="D959" s="34">
        <f t="shared" si="45"/>
        <v>4739.3999999999996</v>
      </c>
      <c r="E959" s="36">
        <v>45768</v>
      </c>
      <c r="F959" s="37">
        <v>4743.3999999999996</v>
      </c>
      <c r="G959" s="26">
        <v>45769</v>
      </c>
      <c r="H959" s="76">
        <f t="shared" si="46"/>
        <v>4</v>
      </c>
      <c r="I959" s="5">
        <f t="shared" si="47"/>
        <v>3</v>
      </c>
      <c r="L959" s="33"/>
      <c r="M959" s="262">
        <v>45767</v>
      </c>
      <c r="N959" s="34">
        <f t="shared" si="48"/>
        <v>240</v>
      </c>
      <c r="O959" s="37"/>
      <c r="P959" s="35">
        <v>240</v>
      </c>
      <c r="Q959" s="40">
        <f t="shared" si="49"/>
        <v>0</v>
      </c>
      <c r="R959" s="41"/>
    </row>
    <row r="960" spans="1:21" ht="15.6" x14ac:dyDescent="0.3">
      <c r="A960" s="5"/>
      <c r="B960" s="105">
        <f t="shared" si="44"/>
        <v>4743.3999999999996</v>
      </c>
      <c r="C960" s="35">
        <v>4619</v>
      </c>
      <c r="D960" s="34">
        <f t="shared" si="45"/>
        <v>4743.3999999999996</v>
      </c>
      <c r="E960" s="36">
        <v>45769</v>
      </c>
      <c r="F960" s="37">
        <v>4744.5</v>
      </c>
      <c r="G960" s="26">
        <v>45770</v>
      </c>
      <c r="H960" s="76">
        <f t="shared" si="46"/>
        <v>1.1000000000003638</v>
      </c>
      <c r="I960" s="5">
        <f t="shared" si="47"/>
        <v>2</v>
      </c>
      <c r="L960" s="33"/>
      <c r="M960" s="262">
        <v>45768</v>
      </c>
      <c r="N960" s="34">
        <f t="shared" si="48"/>
        <v>240</v>
      </c>
      <c r="O960" s="37">
        <v>90</v>
      </c>
      <c r="P960" s="35">
        <v>330</v>
      </c>
      <c r="Q960" s="40">
        <f t="shared" si="49"/>
        <v>0</v>
      </c>
      <c r="R960" s="41"/>
    </row>
    <row r="961" spans="1:18" ht="15.6" x14ac:dyDescent="0.3">
      <c r="A961" s="5"/>
      <c r="B961" s="105">
        <f t="shared" si="44"/>
        <v>4744.5</v>
      </c>
      <c r="C961" s="35">
        <v>4619</v>
      </c>
      <c r="D961" s="34">
        <f t="shared" si="45"/>
        <v>4744.5</v>
      </c>
      <c r="E961" s="36">
        <v>45770</v>
      </c>
      <c r="F961" s="37">
        <v>4744.5</v>
      </c>
      <c r="G961" s="26">
        <v>45771</v>
      </c>
      <c r="H961" s="76">
        <f t="shared" si="46"/>
        <v>0</v>
      </c>
      <c r="I961" s="5">
        <f t="shared" si="47"/>
        <v>0</v>
      </c>
      <c r="L961" s="33"/>
      <c r="M961" s="262">
        <v>45769</v>
      </c>
      <c r="N961" s="34">
        <f t="shared" si="48"/>
        <v>330</v>
      </c>
      <c r="O961" s="37"/>
      <c r="P961" s="35">
        <v>320</v>
      </c>
      <c r="Q961" s="40">
        <f t="shared" si="49"/>
        <v>10</v>
      </c>
      <c r="R961" s="41"/>
    </row>
    <row r="962" spans="1:18" ht="15.6" x14ac:dyDescent="0.3">
      <c r="A962" s="5"/>
      <c r="B962" s="105">
        <f t="shared" si="44"/>
        <v>4744.5</v>
      </c>
      <c r="C962" s="35">
        <v>4619</v>
      </c>
      <c r="D962" s="34">
        <f t="shared" si="45"/>
        <v>4744.5</v>
      </c>
      <c r="E962" s="36">
        <v>45771</v>
      </c>
      <c r="F962" s="37">
        <v>4744.5</v>
      </c>
      <c r="G962" s="26">
        <v>45772</v>
      </c>
      <c r="H962" s="76">
        <f t="shared" si="46"/>
        <v>0</v>
      </c>
      <c r="I962" s="5">
        <f t="shared" si="47"/>
        <v>0</v>
      </c>
      <c r="L962" s="33"/>
      <c r="M962" s="262">
        <v>45770</v>
      </c>
      <c r="N962" s="34">
        <f t="shared" si="48"/>
        <v>320</v>
      </c>
      <c r="O962" s="37"/>
      <c r="P962" s="35">
        <v>320</v>
      </c>
      <c r="Q962" s="40">
        <f t="shared" si="49"/>
        <v>0</v>
      </c>
      <c r="R962" s="41"/>
    </row>
    <row r="963" spans="1:18" ht="15.6" x14ac:dyDescent="0.3">
      <c r="A963" s="5"/>
      <c r="B963" s="105">
        <f t="shared" si="44"/>
        <v>4744.5</v>
      </c>
      <c r="C963" s="35">
        <v>4622</v>
      </c>
      <c r="D963" s="34">
        <f t="shared" si="45"/>
        <v>4744.5</v>
      </c>
      <c r="E963" s="36">
        <v>45772</v>
      </c>
      <c r="F963" s="37">
        <v>4746.1000000000004</v>
      </c>
      <c r="G963" s="26">
        <v>45773</v>
      </c>
      <c r="H963" s="76">
        <f t="shared" si="46"/>
        <v>1.6000000000003638</v>
      </c>
      <c r="I963" s="5">
        <f t="shared" si="47"/>
        <v>3</v>
      </c>
      <c r="L963" s="33"/>
      <c r="M963" s="262">
        <v>45771</v>
      </c>
      <c r="N963" s="34">
        <f t="shared" si="48"/>
        <v>320</v>
      </c>
      <c r="O963" s="37"/>
      <c r="P963" s="35">
        <v>320</v>
      </c>
      <c r="Q963" s="40">
        <f t="shared" si="49"/>
        <v>0</v>
      </c>
      <c r="R963" s="41"/>
    </row>
    <row r="964" spans="1:18" ht="15.6" x14ac:dyDescent="0.3">
      <c r="A964" s="5"/>
      <c r="B964" s="105">
        <f t="shared" si="44"/>
        <v>4746.1000000000004</v>
      </c>
      <c r="C964" s="35">
        <v>4622</v>
      </c>
      <c r="D964" s="34">
        <f t="shared" si="45"/>
        <v>4746.1000000000004</v>
      </c>
      <c r="E964" s="36">
        <v>45773</v>
      </c>
      <c r="F964" s="37">
        <v>4746.1000000000004</v>
      </c>
      <c r="G964" s="26">
        <v>45774</v>
      </c>
      <c r="H964" s="76">
        <f t="shared" si="46"/>
        <v>0</v>
      </c>
      <c r="I964" s="5">
        <f t="shared" si="47"/>
        <v>0</v>
      </c>
      <c r="L964" s="33"/>
      <c r="M964" s="262">
        <v>45772</v>
      </c>
      <c r="N964" s="34">
        <f t="shared" si="48"/>
        <v>320</v>
      </c>
      <c r="O964" s="37"/>
      <c r="P964" s="35">
        <v>310</v>
      </c>
      <c r="Q964" s="40">
        <f t="shared" si="49"/>
        <v>10</v>
      </c>
      <c r="R964" s="41"/>
    </row>
    <row r="965" spans="1:18" ht="15.6" x14ac:dyDescent="0.3">
      <c r="A965" s="5"/>
      <c r="B965" s="105">
        <f t="shared" si="44"/>
        <v>4746.1000000000004</v>
      </c>
      <c r="C965" s="35">
        <v>4622</v>
      </c>
      <c r="D965" s="34">
        <f t="shared" si="45"/>
        <v>4746.1000000000004</v>
      </c>
      <c r="E965" s="36">
        <v>45774</v>
      </c>
      <c r="F965" s="37">
        <v>4746.1000000000004</v>
      </c>
      <c r="G965" s="26">
        <v>45775</v>
      </c>
      <c r="H965" s="76">
        <f t="shared" si="46"/>
        <v>0</v>
      </c>
      <c r="I965" s="5">
        <f t="shared" si="47"/>
        <v>0</v>
      </c>
      <c r="L965" s="33"/>
      <c r="M965" s="262">
        <v>45773</v>
      </c>
      <c r="N965" s="34">
        <f t="shared" si="48"/>
        <v>310</v>
      </c>
      <c r="O965" s="37"/>
      <c r="P965" s="35">
        <v>310</v>
      </c>
      <c r="Q965" s="40">
        <f t="shared" si="49"/>
        <v>0</v>
      </c>
      <c r="R965" s="41"/>
    </row>
    <row r="966" spans="1:18" ht="15.6" x14ac:dyDescent="0.3">
      <c r="A966" s="5"/>
      <c r="B966" s="105">
        <f t="shared" si="44"/>
        <v>4746.1000000000004</v>
      </c>
      <c r="C966" s="35">
        <v>4623</v>
      </c>
      <c r="D966" s="34">
        <f t="shared" si="45"/>
        <v>4746.1000000000004</v>
      </c>
      <c r="E966" s="36">
        <v>45775</v>
      </c>
      <c r="F966" s="37">
        <v>4749</v>
      </c>
      <c r="G966" s="26">
        <v>45776</v>
      </c>
      <c r="H966" s="76">
        <f t="shared" si="46"/>
        <v>2.8999999999996362</v>
      </c>
      <c r="I966" s="5">
        <f t="shared" si="47"/>
        <v>1</v>
      </c>
      <c r="L966" s="33"/>
      <c r="M966" s="262">
        <v>45774</v>
      </c>
      <c r="N966" s="34">
        <f t="shared" si="48"/>
        <v>310</v>
      </c>
      <c r="O966" s="37"/>
      <c r="P966" s="35">
        <v>310</v>
      </c>
      <c r="Q966" s="40">
        <f t="shared" si="49"/>
        <v>0</v>
      </c>
      <c r="R966" s="41"/>
    </row>
    <row r="967" spans="1:18" ht="15.6" x14ac:dyDescent="0.3">
      <c r="A967" s="5"/>
      <c r="B967" s="105">
        <f t="shared" si="44"/>
        <v>4749</v>
      </c>
      <c r="C967" s="35">
        <v>4623</v>
      </c>
      <c r="D967" s="34">
        <f t="shared" si="45"/>
        <v>4749</v>
      </c>
      <c r="E967" s="36">
        <v>45776</v>
      </c>
      <c r="F967" s="37">
        <v>4749</v>
      </c>
      <c r="G967" s="26">
        <v>45777</v>
      </c>
      <c r="H967" s="76">
        <f t="shared" si="46"/>
        <v>0</v>
      </c>
      <c r="I967" s="5">
        <f t="shared" si="47"/>
        <v>0</v>
      </c>
      <c r="L967" s="33"/>
      <c r="M967" s="262">
        <v>45775</v>
      </c>
      <c r="N967" s="34">
        <f t="shared" si="48"/>
        <v>310</v>
      </c>
      <c r="O967" s="37"/>
      <c r="P967" s="35">
        <v>290</v>
      </c>
      <c r="Q967" s="40">
        <f t="shared" si="49"/>
        <v>20</v>
      </c>
      <c r="R967" s="41"/>
    </row>
    <row r="968" spans="1:18" ht="15.6" x14ac:dyDescent="0.3">
      <c r="A968" s="5"/>
      <c r="B968" s="105">
        <f t="shared" si="44"/>
        <v>4749</v>
      </c>
      <c r="C968" s="35">
        <v>4623</v>
      </c>
      <c r="D968" s="34">
        <f t="shared" si="45"/>
        <v>4749</v>
      </c>
      <c r="E968" s="36">
        <v>45777</v>
      </c>
      <c r="F968" s="37">
        <v>4749</v>
      </c>
      <c r="G968" s="26">
        <v>45778</v>
      </c>
      <c r="H968" s="76">
        <f t="shared" si="46"/>
        <v>0</v>
      </c>
      <c r="I968" s="5">
        <f t="shared" si="47"/>
        <v>0</v>
      </c>
      <c r="L968" s="33"/>
      <c r="M968" s="262">
        <v>45776</v>
      </c>
      <c r="N968" s="34">
        <f t="shared" si="48"/>
        <v>290</v>
      </c>
      <c r="O968" s="37"/>
      <c r="P968" s="35">
        <v>290</v>
      </c>
      <c r="Q968" s="40">
        <f t="shared" si="49"/>
        <v>0</v>
      </c>
      <c r="R968" s="41"/>
    </row>
    <row r="969" spans="1:18" ht="15.6" x14ac:dyDescent="0.3">
      <c r="A969" s="5"/>
      <c r="B969" s="105">
        <f t="shared" si="44"/>
        <v>4749</v>
      </c>
      <c r="C969" s="35">
        <v>4623</v>
      </c>
      <c r="D969" s="34">
        <f t="shared" si="45"/>
        <v>4749</v>
      </c>
      <c r="E969" s="36">
        <v>45778</v>
      </c>
      <c r="F969" s="37">
        <v>4749</v>
      </c>
      <c r="G969" s="26">
        <v>45779</v>
      </c>
      <c r="H969" s="76">
        <f t="shared" si="46"/>
        <v>0</v>
      </c>
      <c r="I969" s="5">
        <f t="shared" si="47"/>
        <v>0</v>
      </c>
      <c r="L969" s="33"/>
      <c r="M969" s="262">
        <v>45777</v>
      </c>
      <c r="N969" s="34">
        <f t="shared" si="48"/>
        <v>290</v>
      </c>
      <c r="O969" s="37"/>
      <c r="P969" s="35">
        <v>290</v>
      </c>
      <c r="Q969" s="40">
        <f t="shared" si="49"/>
        <v>0</v>
      </c>
      <c r="R969" s="41"/>
    </row>
    <row r="970" spans="1:18" ht="15.6" x14ac:dyDescent="0.3">
      <c r="A970" s="5"/>
      <c r="B970" s="105">
        <f t="shared" si="44"/>
        <v>4749</v>
      </c>
      <c r="C970" s="35">
        <v>4623</v>
      </c>
      <c r="D970" s="34">
        <f t="shared" si="45"/>
        <v>4749</v>
      </c>
      <c r="E970" s="36">
        <v>45779</v>
      </c>
      <c r="F970" s="37">
        <v>4749</v>
      </c>
      <c r="G970" s="26">
        <v>45780</v>
      </c>
      <c r="H970" s="76">
        <f t="shared" si="46"/>
        <v>0</v>
      </c>
      <c r="I970" s="5">
        <f t="shared" si="47"/>
        <v>0</v>
      </c>
      <c r="L970" s="33"/>
      <c r="M970" s="262">
        <v>45778</v>
      </c>
      <c r="N970" s="34">
        <f t="shared" si="48"/>
        <v>290</v>
      </c>
      <c r="O970" s="37"/>
      <c r="P970" s="35">
        <v>290</v>
      </c>
      <c r="Q970" s="40">
        <f t="shared" si="49"/>
        <v>0</v>
      </c>
      <c r="R970" s="41"/>
    </row>
    <row r="971" spans="1:18" ht="15.6" x14ac:dyDescent="0.3">
      <c r="A971" s="5"/>
      <c r="B971" s="105">
        <f t="shared" si="44"/>
        <v>4749</v>
      </c>
      <c r="C971" s="35">
        <v>4623</v>
      </c>
      <c r="D971" s="34">
        <f t="shared" si="45"/>
        <v>4749</v>
      </c>
      <c r="E971" s="36">
        <v>45780</v>
      </c>
      <c r="F971" s="37">
        <v>4749</v>
      </c>
      <c r="G971" s="26">
        <v>45781</v>
      </c>
      <c r="H971" s="76">
        <f t="shared" si="46"/>
        <v>0</v>
      </c>
      <c r="I971" s="5">
        <f t="shared" si="47"/>
        <v>0</v>
      </c>
      <c r="L971" s="33"/>
      <c r="M971" s="262">
        <v>45779</v>
      </c>
      <c r="N971" s="34">
        <f t="shared" si="48"/>
        <v>290</v>
      </c>
      <c r="O971" s="37"/>
      <c r="P971" s="35">
        <v>290</v>
      </c>
      <c r="Q971" s="40">
        <f t="shared" si="49"/>
        <v>0</v>
      </c>
      <c r="R971" s="41"/>
    </row>
    <row r="972" spans="1:18" ht="15.6" x14ac:dyDescent="0.3">
      <c r="A972" s="5"/>
      <c r="B972" s="105">
        <f t="shared" si="44"/>
        <v>4749</v>
      </c>
      <c r="C972" s="35">
        <v>4624</v>
      </c>
      <c r="D972" s="34">
        <f t="shared" si="45"/>
        <v>4749</v>
      </c>
      <c r="E972" s="36">
        <v>45781</v>
      </c>
      <c r="F972" s="37">
        <v>4751.1000000000004</v>
      </c>
      <c r="G972" s="26">
        <v>45782</v>
      </c>
      <c r="H972" s="76">
        <f t="shared" si="46"/>
        <v>2.1000000000003638</v>
      </c>
      <c r="I972" s="5">
        <f t="shared" si="47"/>
        <v>1</v>
      </c>
      <c r="L972" s="33"/>
      <c r="M972" s="262">
        <v>45780</v>
      </c>
      <c r="N972" s="34">
        <f t="shared" si="48"/>
        <v>290</v>
      </c>
      <c r="O972" s="37"/>
      <c r="P972" s="35">
        <v>290</v>
      </c>
      <c r="Q972" s="40">
        <f t="shared" si="49"/>
        <v>0</v>
      </c>
      <c r="R972" s="41"/>
    </row>
    <row r="973" spans="1:18" ht="15.6" x14ac:dyDescent="0.3">
      <c r="A973" s="5"/>
      <c r="B973" s="105">
        <f t="shared" si="44"/>
        <v>4751.1000000000004</v>
      </c>
      <c r="C973" s="35">
        <v>4625</v>
      </c>
      <c r="D973" s="34">
        <f t="shared" si="45"/>
        <v>4751.1000000000004</v>
      </c>
      <c r="E973" s="36">
        <v>45782</v>
      </c>
      <c r="F973" s="37">
        <v>4753</v>
      </c>
      <c r="G973" s="26">
        <v>45783</v>
      </c>
      <c r="H973" s="76">
        <f t="shared" si="46"/>
        <v>1.8999999999996362</v>
      </c>
      <c r="I973" s="5">
        <f t="shared" si="47"/>
        <v>1</v>
      </c>
      <c r="L973" s="33"/>
      <c r="M973" s="262">
        <v>45781</v>
      </c>
      <c r="N973" s="34">
        <f t="shared" si="48"/>
        <v>290</v>
      </c>
      <c r="O973" s="37"/>
      <c r="P973" s="35">
        <v>260</v>
      </c>
      <c r="Q973" s="40">
        <f t="shared" si="49"/>
        <v>30</v>
      </c>
      <c r="R973" s="41"/>
    </row>
    <row r="974" spans="1:18" ht="15.6" x14ac:dyDescent="0.3">
      <c r="A974" s="5"/>
      <c r="B974" s="105">
        <f t="shared" si="44"/>
        <v>4753</v>
      </c>
      <c r="C974" s="35">
        <v>4625</v>
      </c>
      <c r="D974" s="34">
        <f t="shared" si="45"/>
        <v>4753</v>
      </c>
      <c r="E974" s="36">
        <v>45783</v>
      </c>
      <c r="F974" s="37">
        <v>4753</v>
      </c>
      <c r="G974" s="26">
        <v>45784</v>
      </c>
      <c r="H974" s="76">
        <f t="shared" si="46"/>
        <v>0</v>
      </c>
      <c r="I974" s="5">
        <f t="shared" si="47"/>
        <v>0</v>
      </c>
      <c r="L974" s="33"/>
      <c r="M974" s="262">
        <v>45782</v>
      </c>
      <c r="N974" s="34">
        <f t="shared" si="48"/>
        <v>260</v>
      </c>
      <c r="O974" s="37"/>
      <c r="P974" s="35">
        <v>240</v>
      </c>
      <c r="Q974" s="40">
        <f t="shared" si="49"/>
        <v>20</v>
      </c>
      <c r="R974" s="41"/>
    </row>
    <row r="975" spans="1:18" ht="15.6" x14ac:dyDescent="0.3">
      <c r="A975" s="5"/>
      <c r="B975" s="105">
        <f t="shared" si="44"/>
        <v>4753</v>
      </c>
      <c r="C975" s="35">
        <v>4625</v>
      </c>
      <c r="D975" s="34">
        <f t="shared" si="45"/>
        <v>4753</v>
      </c>
      <c r="E975" s="36">
        <v>45784</v>
      </c>
      <c r="F975" s="37">
        <v>4753</v>
      </c>
      <c r="G975" s="26">
        <v>45785</v>
      </c>
      <c r="H975" s="76">
        <f t="shared" si="46"/>
        <v>0</v>
      </c>
      <c r="I975" s="5">
        <f t="shared" si="47"/>
        <v>0</v>
      </c>
      <c r="L975" s="33"/>
      <c r="M975" s="262">
        <v>45783</v>
      </c>
      <c r="N975" s="34">
        <f t="shared" si="48"/>
        <v>240</v>
      </c>
      <c r="O975" s="37"/>
      <c r="P975" s="35">
        <v>240</v>
      </c>
      <c r="Q975" s="40">
        <f t="shared" si="49"/>
        <v>0</v>
      </c>
      <c r="R975" s="41"/>
    </row>
    <row r="976" spans="1:18" ht="15.6" x14ac:dyDescent="0.3">
      <c r="A976" s="5"/>
      <c r="B976" s="105">
        <f t="shared" si="44"/>
        <v>4753</v>
      </c>
      <c r="C976" s="35">
        <v>4627</v>
      </c>
      <c r="D976" s="34">
        <f t="shared" si="45"/>
        <v>4753</v>
      </c>
      <c r="E976" s="36">
        <v>45785</v>
      </c>
      <c r="F976" s="37">
        <v>4753.2</v>
      </c>
      <c r="G976" s="26">
        <v>45786</v>
      </c>
      <c r="H976" s="76">
        <f t="shared" si="46"/>
        <v>0.1999999999998181</v>
      </c>
      <c r="I976" s="5">
        <f t="shared" si="47"/>
        <v>2</v>
      </c>
      <c r="L976" s="33"/>
      <c r="M976" s="262">
        <v>45784</v>
      </c>
      <c r="N976" s="34">
        <f t="shared" si="48"/>
        <v>240</v>
      </c>
      <c r="O976" s="37"/>
      <c r="P976" s="35">
        <v>240</v>
      </c>
      <c r="Q976" s="40">
        <f t="shared" si="49"/>
        <v>0</v>
      </c>
      <c r="R976" s="41"/>
    </row>
    <row r="977" spans="1:18" ht="15.6" x14ac:dyDescent="0.3">
      <c r="A977" s="5"/>
      <c r="B977" s="105">
        <f t="shared" si="44"/>
        <v>4753.2</v>
      </c>
      <c r="C977" s="35">
        <v>4629</v>
      </c>
      <c r="D977" s="34">
        <f t="shared" si="45"/>
        <v>4753.2</v>
      </c>
      <c r="E977" s="36">
        <v>45786</v>
      </c>
      <c r="F977" s="37">
        <v>4753.5</v>
      </c>
      <c r="G977" s="26">
        <v>45787</v>
      </c>
      <c r="H977" s="76">
        <f t="shared" si="46"/>
        <v>0.3000000000001819</v>
      </c>
      <c r="I977" s="5">
        <f t="shared" si="47"/>
        <v>2</v>
      </c>
      <c r="L977" s="33"/>
      <c r="M977" s="262">
        <v>45785</v>
      </c>
      <c r="N977" s="34">
        <f t="shared" si="48"/>
        <v>240</v>
      </c>
      <c r="O977" s="37"/>
      <c r="P977" s="35">
        <v>240</v>
      </c>
      <c r="Q977" s="40">
        <f t="shared" si="49"/>
        <v>0</v>
      </c>
      <c r="R977" s="41"/>
    </row>
    <row r="978" spans="1:18" ht="15.6" x14ac:dyDescent="0.3">
      <c r="A978" s="5"/>
      <c r="B978" s="105">
        <f t="shared" si="44"/>
        <v>4753.5</v>
      </c>
      <c r="C978" s="35">
        <v>4629</v>
      </c>
      <c r="D978" s="34">
        <f t="shared" si="45"/>
        <v>4753.5</v>
      </c>
      <c r="E978" s="36">
        <v>45787</v>
      </c>
      <c r="F978" s="37">
        <v>4753.5</v>
      </c>
      <c r="G978" s="26">
        <v>45788</v>
      </c>
      <c r="H978" s="76">
        <f t="shared" si="46"/>
        <v>0</v>
      </c>
      <c r="I978" s="5">
        <f t="shared" si="47"/>
        <v>0</v>
      </c>
      <c r="L978" s="33"/>
      <c r="M978" s="262">
        <v>45786</v>
      </c>
      <c r="N978" s="34">
        <f t="shared" si="48"/>
        <v>240</v>
      </c>
      <c r="O978" s="37"/>
      <c r="P978" s="35">
        <v>230</v>
      </c>
      <c r="Q978" s="40">
        <f t="shared" si="49"/>
        <v>10</v>
      </c>
      <c r="R978" s="41"/>
    </row>
    <row r="979" spans="1:18" ht="15.6" x14ac:dyDescent="0.3">
      <c r="A979" s="5"/>
      <c r="B979" s="105">
        <f t="shared" si="44"/>
        <v>4753.5</v>
      </c>
      <c r="C979" s="35">
        <v>4629</v>
      </c>
      <c r="D979" s="34">
        <f t="shared" si="45"/>
        <v>4753.5</v>
      </c>
      <c r="E979" s="36">
        <v>45788</v>
      </c>
      <c r="F979" s="37">
        <v>4753.5</v>
      </c>
      <c r="G979" s="26">
        <v>45789</v>
      </c>
      <c r="H979" s="76">
        <f t="shared" si="46"/>
        <v>0</v>
      </c>
      <c r="I979" s="5">
        <f t="shared" si="47"/>
        <v>0</v>
      </c>
      <c r="L979" s="33"/>
      <c r="M979" s="262">
        <v>45787</v>
      </c>
      <c r="N979" s="34">
        <f t="shared" si="48"/>
        <v>230</v>
      </c>
      <c r="O979" s="37"/>
      <c r="P979" s="35">
        <v>230</v>
      </c>
      <c r="Q979" s="40">
        <f t="shared" si="49"/>
        <v>0</v>
      </c>
      <c r="R979" s="41"/>
    </row>
    <row r="980" spans="1:18" ht="15.6" x14ac:dyDescent="0.3">
      <c r="A980" s="5"/>
      <c r="B980" s="105">
        <f t="shared" si="44"/>
        <v>4753.5</v>
      </c>
      <c r="C980" s="35">
        <v>4633</v>
      </c>
      <c r="D980" s="34">
        <f t="shared" si="45"/>
        <v>4753.5</v>
      </c>
      <c r="E980" s="36">
        <v>45789</v>
      </c>
      <c r="F980" s="37">
        <v>4753.8999999999996</v>
      </c>
      <c r="G980" s="26">
        <v>45790</v>
      </c>
      <c r="H980" s="76">
        <f t="shared" si="46"/>
        <v>0.3999999999996362</v>
      </c>
      <c r="I980" s="5">
        <f t="shared" si="47"/>
        <v>4</v>
      </c>
      <c r="L980" s="33"/>
      <c r="M980" s="262">
        <v>45788</v>
      </c>
      <c r="N980" s="34">
        <f t="shared" si="48"/>
        <v>230</v>
      </c>
      <c r="O980" s="37"/>
      <c r="P980" s="35">
        <v>230</v>
      </c>
      <c r="Q980" s="40">
        <f t="shared" si="49"/>
        <v>0</v>
      </c>
      <c r="R980" s="41"/>
    </row>
    <row r="981" spans="1:18" ht="15.6" x14ac:dyDescent="0.3">
      <c r="A981" s="5"/>
      <c r="B981" s="105">
        <f t="shared" si="44"/>
        <v>4753.8999999999996</v>
      </c>
      <c r="C981" s="35">
        <v>4634</v>
      </c>
      <c r="D981" s="34">
        <f t="shared" si="45"/>
        <v>4753.8999999999996</v>
      </c>
      <c r="E981" s="36">
        <v>45790</v>
      </c>
      <c r="F981" s="37">
        <v>4754.2</v>
      </c>
      <c r="G981" s="26">
        <v>45791</v>
      </c>
      <c r="H981" s="76">
        <f t="shared" si="46"/>
        <v>0.3000000000001819</v>
      </c>
      <c r="I981" s="5">
        <f t="shared" si="47"/>
        <v>1</v>
      </c>
      <c r="L981" s="33"/>
      <c r="M981" s="262">
        <v>45789</v>
      </c>
      <c r="N981" s="34">
        <f t="shared" si="48"/>
        <v>230</v>
      </c>
      <c r="O981" s="37"/>
      <c r="P981" s="35">
        <v>220</v>
      </c>
      <c r="Q981" s="40">
        <f t="shared" si="49"/>
        <v>10</v>
      </c>
      <c r="R981" s="41"/>
    </row>
    <row r="982" spans="1:18" ht="15.6" x14ac:dyDescent="0.3">
      <c r="A982" s="5"/>
      <c r="B982" s="105">
        <f t="shared" si="44"/>
        <v>4754.2</v>
      </c>
      <c r="C982" s="35">
        <v>4637</v>
      </c>
      <c r="D982" s="34">
        <f t="shared" si="45"/>
        <v>4754.2</v>
      </c>
      <c r="E982" s="36">
        <v>45791</v>
      </c>
      <c r="F982" s="37">
        <v>4756</v>
      </c>
      <c r="G982" s="26">
        <v>45792</v>
      </c>
      <c r="H982" s="76">
        <f t="shared" si="46"/>
        <v>1.8000000000001819</v>
      </c>
      <c r="I982" s="5">
        <f t="shared" si="47"/>
        <v>3</v>
      </c>
      <c r="L982" s="33"/>
      <c r="M982" s="262">
        <v>45790</v>
      </c>
      <c r="N982" s="34">
        <f t="shared" si="48"/>
        <v>220</v>
      </c>
      <c r="O982" s="37">
        <v>90</v>
      </c>
      <c r="P982" s="35">
        <v>300</v>
      </c>
      <c r="Q982" s="40">
        <f t="shared" si="49"/>
        <v>10</v>
      </c>
      <c r="R982" s="41"/>
    </row>
    <row r="983" spans="1:18" ht="15.6" x14ac:dyDescent="0.3">
      <c r="A983" s="5"/>
      <c r="B983" s="105">
        <f t="shared" si="44"/>
        <v>4756</v>
      </c>
      <c r="C983" s="35">
        <v>4638</v>
      </c>
      <c r="D983" s="34">
        <f t="shared" si="45"/>
        <v>4756</v>
      </c>
      <c r="E983" s="36">
        <v>45792</v>
      </c>
      <c r="F983" s="37">
        <v>4756.2</v>
      </c>
      <c r="G983" s="26">
        <v>45793</v>
      </c>
      <c r="H983" s="76">
        <f t="shared" si="46"/>
        <v>0.1999999999998181</v>
      </c>
      <c r="I983" s="5">
        <f t="shared" si="47"/>
        <v>1</v>
      </c>
      <c r="L983" s="33"/>
      <c r="M983" s="262">
        <v>45791</v>
      </c>
      <c r="N983" s="34">
        <f t="shared" si="48"/>
        <v>300</v>
      </c>
      <c r="O983" s="37"/>
      <c r="P983" s="35">
        <v>290</v>
      </c>
      <c r="Q983" s="40">
        <f t="shared" si="49"/>
        <v>10</v>
      </c>
      <c r="R983" s="41"/>
    </row>
    <row r="984" spans="1:18" ht="15.6" x14ac:dyDescent="0.3">
      <c r="A984" s="5"/>
      <c r="B984" s="105">
        <f t="shared" si="44"/>
        <v>4756.2</v>
      </c>
      <c r="C984" s="35">
        <v>4639</v>
      </c>
      <c r="D984" s="34">
        <f t="shared" si="45"/>
        <v>4756.2</v>
      </c>
      <c r="E984" s="36">
        <v>45793</v>
      </c>
      <c r="F984" s="37">
        <v>4758.2</v>
      </c>
      <c r="G984" s="26">
        <v>45794</v>
      </c>
      <c r="H984" s="76">
        <f t="shared" si="46"/>
        <v>2</v>
      </c>
      <c r="I984" s="5">
        <f t="shared" si="47"/>
        <v>1</v>
      </c>
      <c r="L984" s="33"/>
      <c r="M984" s="262">
        <v>45792</v>
      </c>
      <c r="N984" s="34">
        <f t="shared" si="48"/>
        <v>290</v>
      </c>
      <c r="O984" s="37"/>
      <c r="P984" s="35">
        <v>290</v>
      </c>
      <c r="Q984" s="40">
        <f t="shared" si="49"/>
        <v>0</v>
      </c>
      <c r="R984" s="41"/>
    </row>
    <row r="985" spans="1:18" ht="15.6" x14ac:dyDescent="0.3">
      <c r="A985" s="5"/>
      <c r="B985" s="105">
        <f t="shared" si="44"/>
        <v>4758.2</v>
      </c>
      <c r="C985" s="35">
        <v>4639</v>
      </c>
      <c r="D985" s="34">
        <f t="shared" si="45"/>
        <v>4758.2</v>
      </c>
      <c r="E985" s="36">
        <v>45794</v>
      </c>
      <c r="F985" s="37">
        <v>4758.7</v>
      </c>
      <c r="G985" s="26">
        <v>45795</v>
      </c>
      <c r="H985" s="76">
        <f t="shared" si="46"/>
        <v>0.5</v>
      </c>
      <c r="I985" s="5">
        <f t="shared" si="47"/>
        <v>0</v>
      </c>
      <c r="L985" s="33"/>
      <c r="M985" s="262">
        <v>45793</v>
      </c>
      <c r="N985" s="34">
        <f t="shared" si="48"/>
        <v>290</v>
      </c>
      <c r="O985" s="37"/>
      <c r="P985" s="35">
        <v>270</v>
      </c>
      <c r="Q985" s="40">
        <f t="shared" si="49"/>
        <v>20</v>
      </c>
      <c r="R985" s="41"/>
    </row>
    <row r="986" spans="1:18" ht="15.6" x14ac:dyDescent="0.3">
      <c r="A986" s="5"/>
      <c r="B986" s="105">
        <f t="shared" si="44"/>
        <v>4758.7</v>
      </c>
      <c r="C986" s="35">
        <v>4639</v>
      </c>
      <c r="D986" s="34">
        <f t="shared" si="45"/>
        <v>4758.7</v>
      </c>
      <c r="E986" s="36">
        <v>45795</v>
      </c>
      <c r="F986" s="37">
        <v>4758.7</v>
      </c>
      <c r="G986" s="26">
        <v>45796</v>
      </c>
      <c r="H986" s="76">
        <f t="shared" si="46"/>
        <v>0</v>
      </c>
      <c r="I986" s="5">
        <f t="shared" si="47"/>
        <v>0</v>
      </c>
      <c r="L986" s="33"/>
      <c r="M986" s="262">
        <v>45794</v>
      </c>
      <c r="N986" s="34">
        <f t="shared" si="48"/>
        <v>270</v>
      </c>
      <c r="O986" s="37"/>
      <c r="P986" s="35">
        <v>260</v>
      </c>
      <c r="Q986" s="40">
        <f t="shared" si="49"/>
        <v>10</v>
      </c>
      <c r="R986" s="41"/>
    </row>
    <row r="987" spans="1:18" ht="15.6" x14ac:dyDescent="0.3">
      <c r="A987" s="5"/>
      <c r="B987" s="105">
        <f t="shared" ref="B987:B995" si="50">(F986)</f>
        <v>4758.7</v>
      </c>
      <c r="C987" s="35">
        <v>4640</v>
      </c>
      <c r="D987" s="34">
        <f t="shared" ref="D987:D995" si="51">F986</f>
        <v>4758.7</v>
      </c>
      <c r="E987" s="36">
        <v>45796</v>
      </c>
      <c r="F987" s="37">
        <v>4763.8</v>
      </c>
      <c r="G987" s="26">
        <v>45797</v>
      </c>
      <c r="H987" s="76">
        <f t="shared" ref="H987:H995" si="52">F987-D987</f>
        <v>5.1000000000003638</v>
      </c>
      <c r="I987" s="5">
        <f t="shared" ref="I987:I995" si="53">C987-C986</f>
        <v>1</v>
      </c>
      <c r="L987" s="33"/>
      <c r="M987" s="262">
        <v>45795</v>
      </c>
      <c r="N987" s="34">
        <f t="shared" ref="N987:N995" si="54">(P986)</f>
        <v>260</v>
      </c>
      <c r="O987" s="37"/>
      <c r="P987" s="35">
        <v>260</v>
      </c>
      <c r="Q987" s="40">
        <f t="shared" ref="Q987:Q995" si="55">(N987+O987)-P987</f>
        <v>0</v>
      </c>
      <c r="R987" s="41"/>
    </row>
    <row r="988" spans="1:18" ht="15.6" x14ac:dyDescent="0.3">
      <c r="A988" s="5"/>
      <c r="B988" s="105">
        <f t="shared" si="50"/>
        <v>4763.8</v>
      </c>
      <c r="C988" s="35">
        <v>4641</v>
      </c>
      <c r="D988" s="34">
        <f t="shared" si="51"/>
        <v>4763.8</v>
      </c>
      <c r="E988" s="36">
        <v>45797</v>
      </c>
      <c r="F988" s="37">
        <v>4765.2</v>
      </c>
      <c r="G988" s="26">
        <v>45798</v>
      </c>
      <c r="H988" s="76">
        <f t="shared" si="52"/>
        <v>1.3999999999996362</v>
      </c>
      <c r="I988" s="5">
        <f t="shared" si="53"/>
        <v>1</v>
      </c>
      <c r="L988" s="33"/>
      <c r="M988" s="262">
        <v>45796</v>
      </c>
      <c r="N988" s="34">
        <f t="shared" si="54"/>
        <v>260</v>
      </c>
      <c r="O988" s="37"/>
      <c r="P988" s="35">
        <v>230</v>
      </c>
      <c r="Q988" s="40">
        <f t="shared" si="55"/>
        <v>30</v>
      </c>
      <c r="R988" s="41"/>
    </row>
    <row r="989" spans="1:18" ht="15.6" x14ac:dyDescent="0.3">
      <c r="A989" s="5"/>
      <c r="B989" s="105">
        <f t="shared" si="50"/>
        <v>4765.2</v>
      </c>
      <c r="C989" s="35">
        <v>4641</v>
      </c>
      <c r="D989" s="34">
        <f t="shared" si="51"/>
        <v>4765.2</v>
      </c>
      <c r="E989" s="36">
        <v>45798</v>
      </c>
      <c r="F989" s="37">
        <v>4765.2</v>
      </c>
      <c r="G989" s="26">
        <v>45799</v>
      </c>
      <c r="H989" s="76">
        <f t="shared" si="52"/>
        <v>0</v>
      </c>
      <c r="I989" s="5">
        <f t="shared" si="53"/>
        <v>0</v>
      </c>
      <c r="L989" s="33"/>
      <c r="M989" s="262">
        <v>45797</v>
      </c>
      <c r="N989" s="34">
        <f t="shared" si="54"/>
        <v>230</v>
      </c>
      <c r="O989" s="37"/>
      <c r="P989" s="35">
        <v>220</v>
      </c>
      <c r="Q989" s="40">
        <f t="shared" si="55"/>
        <v>10</v>
      </c>
      <c r="R989" s="41"/>
    </row>
    <row r="990" spans="1:18" ht="15.6" x14ac:dyDescent="0.3">
      <c r="A990" s="5"/>
      <c r="B990" s="105">
        <f t="shared" si="50"/>
        <v>4765.2</v>
      </c>
      <c r="C990" s="35">
        <v>4642</v>
      </c>
      <c r="D990" s="34">
        <f t="shared" si="51"/>
        <v>4765.2</v>
      </c>
      <c r="E990" s="36">
        <v>45799</v>
      </c>
      <c r="F990" s="37">
        <v>4766.6000000000004</v>
      </c>
      <c r="G990" s="26">
        <v>45800</v>
      </c>
      <c r="H990" s="76">
        <f t="shared" si="52"/>
        <v>1.4000000000005457</v>
      </c>
      <c r="I990" s="5">
        <f t="shared" si="53"/>
        <v>1</v>
      </c>
      <c r="L990" s="33"/>
      <c r="M990" s="262">
        <v>45798</v>
      </c>
      <c r="N990" s="34">
        <f t="shared" si="54"/>
        <v>220</v>
      </c>
      <c r="O990" s="37"/>
      <c r="P990" s="35">
        <v>220</v>
      </c>
      <c r="Q990" s="40">
        <f t="shared" si="55"/>
        <v>0</v>
      </c>
      <c r="R990" s="41"/>
    </row>
    <row r="991" spans="1:18" ht="15.6" x14ac:dyDescent="0.3">
      <c r="A991" s="5"/>
      <c r="B991" s="105">
        <f t="shared" si="50"/>
        <v>4766.6000000000004</v>
      </c>
      <c r="C991" s="35">
        <v>4643</v>
      </c>
      <c r="D991" s="34">
        <f t="shared" si="51"/>
        <v>4766.6000000000004</v>
      </c>
      <c r="E991" s="36">
        <v>45800</v>
      </c>
      <c r="F991" s="37">
        <v>4766.8999999999996</v>
      </c>
      <c r="G991" s="26">
        <v>45801</v>
      </c>
      <c r="H991" s="76">
        <f t="shared" si="52"/>
        <v>0.2999999999992724</v>
      </c>
      <c r="I991" s="5">
        <f t="shared" si="53"/>
        <v>1</v>
      </c>
      <c r="L991" s="33"/>
      <c r="M991" s="262">
        <v>45799</v>
      </c>
      <c r="N991" s="34">
        <f t="shared" si="54"/>
        <v>220</v>
      </c>
      <c r="O991" s="37"/>
      <c r="P991" s="35">
        <v>220</v>
      </c>
      <c r="Q991" s="40">
        <f t="shared" si="55"/>
        <v>0</v>
      </c>
      <c r="R991" s="41"/>
    </row>
    <row r="992" spans="1:18" ht="15.6" x14ac:dyDescent="0.3">
      <c r="A992" s="5"/>
      <c r="B992" s="105">
        <f t="shared" si="50"/>
        <v>4766.8999999999996</v>
      </c>
      <c r="C992" s="35">
        <v>4643</v>
      </c>
      <c r="D992" s="34">
        <f t="shared" si="51"/>
        <v>4766.8999999999996</v>
      </c>
      <c r="E992" s="36">
        <v>45801</v>
      </c>
      <c r="F992" s="37">
        <v>4766.8999999999996</v>
      </c>
      <c r="G992" s="26">
        <v>45802</v>
      </c>
      <c r="H992" s="76">
        <f t="shared" si="52"/>
        <v>0</v>
      </c>
      <c r="I992" s="5">
        <f t="shared" si="53"/>
        <v>0</v>
      </c>
      <c r="L992" s="33"/>
      <c r="M992" s="262">
        <v>45800</v>
      </c>
      <c r="N992" s="34">
        <f t="shared" si="54"/>
        <v>220</v>
      </c>
      <c r="O992" s="37"/>
      <c r="P992" s="35">
        <v>220</v>
      </c>
      <c r="Q992" s="40">
        <f t="shared" si="55"/>
        <v>0</v>
      </c>
      <c r="R992" s="41"/>
    </row>
    <row r="993" spans="1:18" ht="15.6" x14ac:dyDescent="0.3">
      <c r="A993" s="5"/>
      <c r="B993" s="105">
        <f t="shared" si="50"/>
        <v>4766.8999999999996</v>
      </c>
      <c r="C993" s="35">
        <v>4643</v>
      </c>
      <c r="D993" s="34">
        <f t="shared" si="51"/>
        <v>4766.8999999999996</v>
      </c>
      <c r="E993" s="36">
        <v>45802</v>
      </c>
      <c r="F993" s="37">
        <v>4766.8999999999996</v>
      </c>
      <c r="G993" s="26">
        <v>45803</v>
      </c>
      <c r="H993" s="76">
        <f t="shared" si="52"/>
        <v>0</v>
      </c>
      <c r="I993" s="5">
        <f t="shared" si="53"/>
        <v>0</v>
      </c>
      <c r="L993" s="33"/>
      <c r="M993" s="262">
        <v>45801</v>
      </c>
      <c r="N993" s="34">
        <f t="shared" si="54"/>
        <v>220</v>
      </c>
      <c r="O993" s="37"/>
      <c r="P993" s="35">
        <v>220</v>
      </c>
      <c r="Q993" s="40">
        <f t="shared" si="55"/>
        <v>0</v>
      </c>
      <c r="R993" s="41"/>
    </row>
    <row r="994" spans="1:18" ht="15.6" x14ac:dyDescent="0.3">
      <c r="A994" s="5"/>
      <c r="B994" s="105">
        <f t="shared" si="50"/>
        <v>4766.8999999999996</v>
      </c>
      <c r="C994" s="35">
        <v>4643</v>
      </c>
      <c r="D994" s="34">
        <f t="shared" si="51"/>
        <v>4766.8999999999996</v>
      </c>
      <c r="E994" s="36">
        <v>45803</v>
      </c>
      <c r="F994" s="37">
        <v>4766.8999999999996</v>
      </c>
      <c r="G994" s="26">
        <v>45804</v>
      </c>
      <c r="H994" s="76">
        <f t="shared" si="52"/>
        <v>0</v>
      </c>
      <c r="I994" s="5">
        <f t="shared" si="53"/>
        <v>0</v>
      </c>
      <c r="L994" s="33"/>
      <c r="M994" s="262">
        <v>45802</v>
      </c>
      <c r="N994" s="34">
        <f t="shared" si="54"/>
        <v>220</v>
      </c>
      <c r="O994" s="37"/>
      <c r="P994" s="35">
        <v>220</v>
      </c>
      <c r="Q994" s="40">
        <f t="shared" si="55"/>
        <v>0</v>
      </c>
      <c r="R994" s="41"/>
    </row>
    <row r="995" spans="1:18" ht="15.6" x14ac:dyDescent="0.3">
      <c r="A995" s="5"/>
      <c r="B995" s="105">
        <f t="shared" si="50"/>
        <v>4766.8999999999996</v>
      </c>
      <c r="C995" s="35">
        <v>4643</v>
      </c>
      <c r="D995" s="34">
        <f t="shared" si="51"/>
        <v>4766.8999999999996</v>
      </c>
      <c r="E995" s="36">
        <v>45804</v>
      </c>
      <c r="F995" s="37">
        <v>4766.8999999999996</v>
      </c>
      <c r="G995" s="26">
        <v>45805</v>
      </c>
      <c r="H995" s="76">
        <f t="shared" si="52"/>
        <v>0</v>
      </c>
      <c r="I995" s="5">
        <f t="shared" si="53"/>
        <v>0</v>
      </c>
      <c r="L995" s="33"/>
      <c r="M995" s="262">
        <v>45803</v>
      </c>
      <c r="N995" s="34">
        <f t="shared" si="54"/>
        <v>220</v>
      </c>
      <c r="O995" s="37"/>
      <c r="P995" s="35">
        <v>220</v>
      </c>
      <c r="Q995" s="40">
        <f t="shared" si="55"/>
        <v>0</v>
      </c>
      <c r="R995" s="41"/>
    </row>
    <row r="996" spans="1:18" ht="15.6" x14ac:dyDescent="0.3">
      <c r="A996" s="5"/>
      <c r="B996" s="105">
        <f t="shared" ref="B996:B1059" si="56">(F995)</f>
        <v>4766.8999999999996</v>
      </c>
      <c r="C996" s="35">
        <v>4643</v>
      </c>
      <c r="D996" s="34">
        <f t="shared" ref="D996:D1059" si="57">F995</f>
        <v>4766.8999999999996</v>
      </c>
      <c r="E996" s="36">
        <v>45805</v>
      </c>
      <c r="F996" s="37">
        <v>4766.8999999999996</v>
      </c>
      <c r="G996" s="26">
        <v>45806</v>
      </c>
      <c r="H996" s="76">
        <f t="shared" ref="H996:H1059" si="58">F996-D996</f>
        <v>0</v>
      </c>
      <c r="I996" s="5">
        <f t="shared" ref="I996:I1059" si="59">C996-C995</f>
        <v>0</v>
      </c>
      <c r="L996" s="33"/>
      <c r="M996" s="262">
        <v>45804</v>
      </c>
      <c r="N996" s="34">
        <f t="shared" ref="N996:N1059" si="60">(P995)</f>
        <v>220</v>
      </c>
      <c r="O996" s="37"/>
      <c r="P996" s="35">
        <v>220</v>
      </c>
      <c r="Q996" s="40">
        <f t="shared" ref="Q996:Q1059" si="61">(N996+O996)-P996</f>
        <v>0</v>
      </c>
      <c r="R996" s="41"/>
    </row>
    <row r="997" spans="1:18" ht="15.6" x14ac:dyDescent="0.3">
      <c r="A997" s="5"/>
      <c r="B997" s="105">
        <v>4643</v>
      </c>
      <c r="C997" s="35">
        <v>4643</v>
      </c>
      <c r="D997" s="34">
        <f t="shared" si="57"/>
        <v>4766.8999999999996</v>
      </c>
      <c r="E997" s="36">
        <v>45806</v>
      </c>
      <c r="F997" s="37">
        <v>4766.8999999999996</v>
      </c>
      <c r="G997" s="26">
        <v>45807</v>
      </c>
      <c r="H997" s="76">
        <f t="shared" si="58"/>
        <v>0</v>
      </c>
      <c r="I997" s="5">
        <f t="shared" si="59"/>
        <v>0</v>
      </c>
      <c r="L997" s="33"/>
      <c r="M997" s="262">
        <v>45805</v>
      </c>
      <c r="N997" s="34">
        <f t="shared" si="60"/>
        <v>220</v>
      </c>
      <c r="O997" s="37"/>
      <c r="P997" s="35">
        <v>220</v>
      </c>
      <c r="Q997" s="40">
        <f t="shared" si="61"/>
        <v>0</v>
      </c>
      <c r="R997" s="41"/>
    </row>
    <row r="998" spans="1:18" ht="15.6" x14ac:dyDescent="0.3">
      <c r="A998" s="5"/>
      <c r="B998" s="105">
        <f t="shared" si="56"/>
        <v>4766.8999999999996</v>
      </c>
      <c r="C998" s="35">
        <v>4644</v>
      </c>
      <c r="D998" s="34">
        <f t="shared" si="57"/>
        <v>4766.8999999999996</v>
      </c>
      <c r="E998" s="36">
        <v>45807</v>
      </c>
      <c r="F998" s="37">
        <v>4767.7</v>
      </c>
      <c r="G998" s="26">
        <v>45808</v>
      </c>
      <c r="H998" s="76">
        <f t="shared" si="58"/>
        <v>0.8000000000001819</v>
      </c>
      <c r="I998" s="5">
        <f t="shared" si="59"/>
        <v>1</v>
      </c>
      <c r="L998" s="33"/>
      <c r="M998" s="262">
        <v>45806</v>
      </c>
      <c r="N998" s="34">
        <f t="shared" si="60"/>
        <v>220</v>
      </c>
      <c r="O998" s="37"/>
      <c r="P998" s="35">
        <v>220</v>
      </c>
      <c r="Q998" s="40">
        <f t="shared" si="61"/>
        <v>0</v>
      </c>
      <c r="R998" s="41"/>
    </row>
    <row r="999" spans="1:18" ht="15.6" x14ac:dyDescent="0.3">
      <c r="A999" s="5"/>
      <c r="B999" s="105">
        <f t="shared" si="56"/>
        <v>4767.7</v>
      </c>
      <c r="C999" s="35">
        <v>4646</v>
      </c>
      <c r="D999" s="34">
        <f t="shared" si="57"/>
        <v>4767.7</v>
      </c>
      <c r="E999" s="36">
        <v>45808</v>
      </c>
      <c r="F999" s="37">
        <v>4769.2</v>
      </c>
      <c r="G999" s="26">
        <v>45809</v>
      </c>
      <c r="H999" s="76">
        <f t="shared" si="58"/>
        <v>1.5</v>
      </c>
      <c r="I999" s="5">
        <f t="shared" si="59"/>
        <v>2</v>
      </c>
      <c r="L999" s="33"/>
      <c r="M999" s="262">
        <v>45807</v>
      </c>
      <c r="N999" s="34">
        <f t="shared" si="60"/>
        <v>220</v>
      </c>
      <c r="O999" s="37"/>
      <c r="P999" s="35">
        <v>220</v>
      </c>
      <c r="Q999" s="40">
        <f t="shared" si="61"/>
        <v>0</v>
      </c>
      <c r="R999" s="41"/>
    </row>
    <row r="1000" spans="1:18" ht="15.6" x14ac:dyDescent="0.3">
      <c r="A1000" s="5"/>
      <c r="B1000" s="105">
        <f t="shared" si="56"/>
        <v>4769.2</v>
      </c>
      <c r="C1000" s="35">
        <v>4648</v>
      </c>
      <c r="D1000" s="34">
        <f t="shared" si="57"/>
        <v>4769.2</v>
      </c>
      <c r="E1000" s="36">
        <v>45809</v>
      </c>
      <c r="F1000" s="37">
        <v>4769.8999999999996</v>
      </c>
      <c r="G1000" s="26">
        <v>45810</v>
      </c>
      <c r="H1000" s="76">
        <f t="shared" si="58"/>
        <v>0.6999999999998181</v>
      </c>
      <c r="I1000" s="5">
        <f t="shared" si="59"/>
        <v>2</v>
      </c>
      <c r="L1000" s="33"/>
      <c r="M1000" s="262">
        <v>45808</v>
      </c>
      <c r="N1000" s="34">
        <f t="shared" si="60"/>
        <v>220</v>
      </c>
      <c r="O1000" s="37"/>
      <c r="P1000" s="35">
        <v>210</v>
      </c>
      <c r="Q1000" s="40">
        <f t="shared" si="61"/>
        <v>10</v>
      </c>
      <c r="R1000" s="41"/>
    </row>
    <row r="1001" spans="1:18" ht="15" customHeight="1" x14ac:dyDescent="0.3">
      <c r="B1001" s="105">
        <f t="shared" si="56"/>
        <v>4769.8999999999996</v>
      </c>
      <c r="C1001" s="35">
        <v>4683</v>
      </c>
      <c r="D1001" s="34">
        <f t="shared" si="57"/>
        <v>4769.8999999999996</v>
      </c>
      <c r="E1001" s="36">
        <v>45810</v>
      </c>
      <c r="F1001" s="37">
        <v>4771.6000000000004</v>
      </c>
      <c r="G1001" s="26">
        <v>45811</v>
      </c>
      <c r="H1001" s="76">
        <f t="shared" si="58"/>
        <v>1.7000000000007276</v>
      </c>
      <c r="I1001" s="5">
        <f t="shared" si="59"/>
        <v>35</v>
      </c>
      <c r="L1001" s="33"/>
      <c r="M1001" s="262">
        <v>45809</v>
      </c>
      <c r="N1001" s="34">
        <f t="shared" si="60"/>
        <v>210</v>
      </c>
      <c r="O1001" s="37"/>
      <c r="P1001" s="35">
        <v>200</v>
      </c>
      <c r="Q1001" s="40">
        <f t="shared" si="61"/>
        <v>10</v>
      </c>
      <c r="R1001" s="41"/>
    </row>
    <row r="1002" spans="1:18" ht="15" customHeight="1" x14ac:dyDescent="0.3">
      <c r="B1002" s="105">
        <f t="shared" si="56"/>
        <v>4771.6000000000004</v>
      </c>
      <c r="C1002" s="35">
        <v>4654</v>
      </c>
      <c r="D1002" s="34">
        <f t="shared" si="57"/>
        <v>4771.6000000000004</v>
      </c>
      <c r="E1002" s="36">
        <v>45811</v>
      </c>
      <c r="F1002" s="37">
        <v>4775.1000000000004</v>
      </c>
      <c r="G1002" s="26">
        <v>45812</v>
      </c>
      <c r="H1002" s="76">
        <f t="shared" si="58"/>
        <v>3.5</v>
      </c>
      <c r="I1002" s="5">
        <f t="shared" si="59"/>
        <v>-29</v>
      </c>
      <c r="L1002" s="33"/>
      <c r="M1002" s="262">
        <v>45810</v>
      </c>
      <c r="N1002" s="34">
        <f t="shared" si="60"/>
        <v>200</v>
      </c>
      <c r="O1002" s="37"/>
      <c r="P1002" s="35">
        <v>180</v>
      </c>
      <c r="Q1002" s="40">
        <f t="shared" si="61"/>
        <v>20</v>
      </c>
      <c r="R1002" s="41"/>
    </row>
    <row r="1003" spans="1:18" ht="15" customHeight="1" x14ac:dyDescent="0.3">
      <c r="B1003" s="105">
        <f t="shared" si="56"/>
        <v>4775.1000000000004</v>
      </c>
      <c r="C1003" s="35">
        <v>4654</v>
      </c>
      <c r="D1003" s="34">
        <f t="shared" si="57"/>
        <v>4775.1000000000004</v>
      </c>
      <c r="E1003" s="36">
        <v>45812</v>
      </c>
      <c r="F1003" s="37">
        <v>4775.1000000000004</v>
      </c>
      <c r="G1003" s="26">
        <v>45813</v>
      </c>
      <c r="H1003" s="76">
        <f t="shared" si="58"/>
        <v>0</v>
      </c>
      <c r="I1003" s="5">
        <f t="shared" si="59"/>
        <v>0</v>
      </c>
      <c r="L1003" s="33"/>
      <c r="M1003" s="262">
        <v>45811</v>
      </c>
      <c r="N1003" s="34">
        <f t="shared" si="60"/>
        <v>180</v>
      </c>
      <c r="O1003" s="37"/>
      <c r="P1003" s="35">
        <v>160</v>
      </c>
      <c r="Q1003" s="40">
        <f t="shared" si="61"/>
        <v>20</v>
      </c>
      <c r="R1003" s="41"/>
    </row>
    <row r="1004" spans="1:18" ht="15" customHeight="1" x14ac:dyDescent="0.3">
      <c r="B1004" s="105">
        <f t="shared" si="56"/>
        <v>4775.1000000000004</v>
      </c>
      <c r="C1004" s="35">
        <v>4654</v>
      </c>
      <c r="D1004" s="34">
        <f t="shared" si="57"/>
        <v>4775.1000000000004</v>
      </c>
      <c r="E1004" s="36">
        <v>45813</v>
      </c>
      <c r="F1004" s="37">
        <v>4775.1000000000004</v>
      </c>
      <c r="G1004" s="26">
        <v>45814</v>
      </c>
      <c r="H1004" s="76">
        <f t="shared" si="58"/>
        <v>0</v>
      </c>
      <c r="I1004" s="5">
        <f t="shared" si="59"/>
        <v>0</v>
      </c>
      <c r="L1004" s="33"/>
      <c r="M1004" s="262">
        <v>45812</v>
      </c>
      <c r="N1004" s="34">
        <f t="shared" si="60"/>
        <v>160</v>
      </c>
      <c r="O1004" s="37"/>
      <c r="P1004" s="35">
        <v>160</v>
      </c>
      <c r="Q1004" s="40">
        <f t="shared" si="61"/>
        <v>0</v>
      </c>
      <c r="R1004" s="41"/>
    </row>
    <row r="1005" spans="1:18" ht="15" customHeight="1" x14ac:dyDescent="0.3">
      <c r="B1005" s="105">
        <f t="shared" si="56"/>
        <v>4775.1000000000004</v>
      </c>
      <c r="C1005" s="35">
        <v>4655</v>
      </c>
      <c r="D1005" s="34">
        <f t="shared" si="57"/>
        <v>4775.1000000000004</v>
      </c>
      <c r="E1005" s="36">
        <v>45814</v>
      </c>
      <c r="F1005" s="37">
        <v>4775.7</v>
      </c>
      <c r="G1005" s="26">
        <v>45815</v>
      </c>
      <c r="H1005" s="76">
        <f t="shared" si="58"/>
        <v>0.5999999999994543</v>
      </c>
      <c r="I1005" s="5">
        <f t="shared" si="59"/>
        <v>1</v>
      </c>
      <c r="L1005" s="33"/>
      <c r="M1005" s="262">
        <v>45813</v>
      </c>
      <c r="N1005" s="34">
        <f t="shared" si="60"/>
        <v>160</v>
      </c>
      <c r="O1005" s="37"/>
      <c r="P1005" s="35">
        <v>160</v>
      </c>
      <c r="Q1005" s="40">
        <f t="shared" si="61"/>
        <v>0</v>
      </c>
      <c r="R1005" s="41"/>
    </row>
    <row r="1006" spans="1:18" ht="15" customHeight="1" x14ac:dyDescent="0.3">
      <c r="B1006" s="105">
        <f t="shared" si="56"/>
        <v>4775.7</v>
      </c>
      <c r="C1006" s="35">
        <v>4656</v>
      </c>
      <c r="D1006" s="34">
        <f t="shared" si="57"/>
        <v>4775.7</v>
      </c>
      <c r="E1006" s="36">
        <v>45815</v>
      </c>
      <c r="F1006" s="37">
        <v>4775.7</v>
      </c>
      <c r="G1006" s="26">
        <v>45816</v>
      </c>
      <c r="H1006" s="76">
        <f t="shared" si="58"/>
        <v>0</v>
      </c>
      <c r="I1006" s="5">
        <f t="shared" si="59"/>
        <v>1</v>
      </c>
      <c r="L1006" s="33"/>
      <c r="M1006" s="262">
        <v>45814</v>
      </c>
      <c r="N1006" s="34">
        <f t="shared" si="60"/>
        <v>160</v>
      </c>
      <c r="O1006" s="37"/>
      <c r="P1006" s="35">
        <v>160</v>
      </c>
      <c r="Q1006" s="40">
        <f t="shared" si="61"/>
        <v>0</v>
      </c>
      <c r="R1006" s="41"/>
    </row>
    <row r="1007" spans="1:18" ht="15" customHeight="1" x14ac:dyDescent="0.3">
      <c r="B1007" s="105">
        <f t="shared" si="56"/>
        <v>4775.7</v>
      </c>
      <c r="C1007" s="35">
        <v>4656</v>
      </c>
      <c r="D1007" s="34">
        <f t="shared" si="57"/>
        <v>4775.7</v>
      </c>
      <c r="E1007" s="36">
        <v>45816</v>
      </c>
      <c r="F1007" s="37">
        <v>4775.8999999999996</v>
      </c>
      <c r="G1007" s="26">
        <v>45817</v>
      </c>
      <c r="H1007" s="76">
        <f t="shared" si="58"/>
        <v>0.1999999999998181</v>
      </c>
      <c r="I1007" s="5">
        <f t="shared" si="59"/>
        <v>0</v>
      </c>
      <c r="L1007" s="33"/>
      <c r="M1007" s="262">
        <v>45815</v>
      </c>
      <c r="N1007" s="34">
        <f t="shared" si="60"/>
        <v>160</v>
      </c>
      <c r="O1007" s="37"/>
      <c r="P1007" s="35">
        <v>160</v>
      </c>
      <c r="Q1007" s="40">
        <f t="shared" si="61"/>
        <v>0</v>
      </c>
      <c r="R1007" s="41"/>
    </row>
    <row r="1008" spans="1:18" ht="15" customHeight="1" x14ac:dyDescent="0.3">
      <c r="B1008" s="105">
        <f t="shared" si="56"/>
        <v>4775.8999999999996</v>
      </c>
      <c r="C1008" s="35">
        <v>4657</v>
      </c>
      <c r="D1008" s="34">
        <f t="shared" si="57"/>
        <v>4775.8999999999996</v>
      </c>
      <c r="E1008" s="36">
        <v>45817</v>
      </c>
      <c r="F1008" s="37">
        <v>4775.8999999999996</v>
      </c>
      <c r="G1008" s="26">
        <v>45818</v>
      </c>
      <c r="H1008" s="76">
        <f t="shared" si="58"/>
        <v>0</v>
      </c>
      <c r="I1008" s="5">
        <f t="shared" si="59"/>
        <v>1</v>
      </c>
      <c r="L1008" s="33"/>
      <c r="M1008" s="262">
        <v>45816</v>
      </c>
      <c r="N1008" s="34">
        <f t="shared" si="60"/>
        <v>160</v>
      </c>
      <c r="O1008" s="37"/>
      <c r="P1008" s="35">
        <v>160</v>
      </c>
      <c r="Q1008" s="40">
        <f t="shared" si="61"/>
        <v>0</v>
      </c>
      <c r="R1008" s="41"/>
    </row>
    <row r="1009" spans="2:18" ht="15" customHeight="1" x14ac:dyDescent="0.3">
      <c r="B1009" s="105">
        <f t="shared" si="56"/>
        <v>4775.8999999999996</v>
      </c>
      <c r="C1009" s="35">
        <v>4658</v>
      </c>
      <c r="D1009" s="34">
        <f t="shared" si="57"/>
        <v>4775.8999999999996</v>
      </c>
      <c r="E1009" s="36">
        <v>45818</v>
      </c>
      <c r="F1009" s="37">
        <v>4777.8999999999996</v>
      </c>
      <c r="G1009" s="26">
        <v>45819</v>
      </c>
      <c r="H1009" s="76">
        <f t="shared" si="58"/>
        <v>2</v>
      </c>
      <c r="I1009" s="5">
        <f t="shared" si="59"/>
        <v>1</v>
      </c>
      <c r="L1009" s="33"/>
      <c r="M1009" s="262">
        <v>45817</v>
      </c>
      <c r="N1009" s="34">
        <f t="shared" si="60"/>
        <v>160</v>
      </c>
      <c r="O1009" s="37"/>
      <c r="P1009" s="35">
        <v>160</v>
      </c>
      <c r="Q1009" s="40">
        <f t="shared" si="61"/>
        <v>0</v>
      </c>
      <c r="R1009" s="41"/>
    </row>
    <row r="1010" spans="2:18" ht="15" customHeight="1" x14ac:dyDescent="0.3">
      <c r="B1010" s="105">
        <f t="shared" si="56"/>
        <v>4777.8999999999996</v>
      </c>
      <c r="C1010" s="35">
        <v>4659</v>
      </c>
      <c r="D1010" s="34">
        <f t="shared" si="57"/>
        <v>4777.8999999999996</v>
      </c>
      <c r="E1010" s="36">
        <v>45819</v>
      </c>
      <c r="F1010" s="37">
        <v>4778</v>
      </c>
      <c r="G1010" s="26">
        <v>45820</v>
      </c>
      <c r="H1010" s="76">
        <f t="shared" si="58"/>
        <v>0.1000000000003638</v>
      </c>
      <c r="I1010" s="5">
        <f t="shared" si="59"/>
        <v>1</v>
      </c>
      <c r="L1010" s="33"/>
      <c r="M1010" s="262">
        <v>45818</v>
      </c>
      <c r="N1010" s="34">
        <f t="shared" si="60"/>
        <v>160</v>
      </c>
      <c r="O1010" s="37"/>
      <c r="P1010" s="35">
        <v>160</v>
      </c>
      <c r="Q1010" s="40">
        <f t="shared" si="61"/>
        <v>0</v>
      </c>
      <c r="R1010" s="41"/>
    </row>
    <row r="1011" spans="2:18" ht="15" customHeight="1" x14ac:dyDescent="0.3">
      <c r="B1011" s="105">
        <f t="shared" si="56"/>
        <v>4778</v>
      </c>
      <c r="C1011" s="35">
        <v>4660</v>
      </c>
      <c r="D1011" s="34">
        <f t="shared" si="57"/>
        <v>4778</v>
      </c>
      <c r="E1011" s="36">
        <v>45820</v>
      </c>
      <c r="F1011" s="37">
        <v>4778.2</v>
      </c>
      <c r="G1011" s="26">
        <v>45821</v>
      </c>
      <c r="H1011" s="76">
        <f t="shared" si="58"/>
        <v>0.1999999999998181</v>
      </c>
      <c r="I1011" s="5">
        <f t="shared" si="59"/>
        <v>1</v>
      </c>
      <c r="L1011" s="33"/>
      <c r="M1011" s="262">
        <v>45819</v>
      </c>
      <c r="N1011" s="34">
        <f t="shared" si="60"/>
        <v>160</v>
      </c>
      <c r="O1011" s="37"/>
      <c r="P1011" s="35">
        <v>160</v>
      </c>
      <c r="Q1011" s="40">
        <f t="shared" si="61"/>
        <v>0</v>
      </c>
      <c r="R1011" s="41"/>
    </row>
    <row r="1012" spans="2:18" ht="15" customHeight="1" x14ac:dyDescent="0.3">
      <c r="B1012" s="105">
        <f t="shared" si="56"/>
        <v>4778.2</v>
      </c>
      <c r="C1012" s="35">
        <v>4660</v>
      </c>
      <c r="D1012" s="34">
        <f t="shared" si="57"/>
        <v>4778.2</v>
      </c>
      <c r="E1012" s="36">
        <v>45821</v>
      </c>
      <c r="F1012" s="37">
        <v>4778.2</v>
      </c>
      <c r="G1012" s="26">
        <v>45822</v>
      </c>
      <c r="H1012" s="76">
        <f t="shared" si="58"/>
        <v>0</v>
      </c>
      <c r="I1012" s="5">
        <f t="shared" si="59"/>
        <v>0</v>
      </c>
      <c r="L1012" s="33"/>
      <c r="M1012" s="262">
        <v>45820</v>
      </c>
      <c r="N1012" s="34">
        <f t="shared" si="60"/>
        <v>160</v>
      </c>
      <c r="O1012" s="37"/>
      <c r="P1012" s="35">
        <v>160</v>
      </c>
      <c r="Q1012" s="40">
        <f t="shared" si="61"/>
        <v>0</v>
      </c>
      <c r="R1012" s="41"/>
    </row>
    <row r="1013" spans="2:18" ht="15" customHeight="1" x14ac:dyDescent="0.3">
      <c r="B1013" s="105">
        <f t="shared" si="56"/>
        <v>4778.2</v>
      </c>
      <c r="C1013" s="35">
        <v>4661</v>
      </c>
      <c r="D1013" s="34">
        <f t="shared" si="57"/>
        <v>4778.2</v>
      </c>
      <c r="E1013" s="36">
        <v>45822</v>
      </c>
      <c r="F1013" s="37">
        <v>4779.3999999999996</v>
      </c>
      <c r="G1013" s="26">
        <v>45823</v>
      </c>
      <c r="H1013" s="76">
        <f t="shared" si="58"/>
        <v>1.1999999999998181</v>
      </c>
      <c r="I1013" s="5">
        <f t="shared" si="59"/>
        <v>1</v>
      </c>
      <c r="L1013" s="33"/>
      <c r="M1013" s="262">
        <v>45821</v>
      </c>
      <c r="N1013" s="34">
        <f>(P1012)</f>
        <v>160</v>
      </c>
      <c r="O1013" s="37"/>
      <c r="P1013" s="35">
        <v>160</v>
      </c>
      <c r="Q1013" s="40">
        <f>(N1013+O1013)-P1013</f>
        <v>0</v>
      </c>
      <c r="R1013" s="41"/>
    </row>
    <row r="1014" spans="2:18" ht="15" customHeight="1" x14ac:dyDescent="0.3">
      <c r="B1014" s="105">
        <f t="shared" si="56"/>
        <v>4779.3999999999996</v>
      </c>
      <c r="C1014" s="35">
        <v>4664</v>
      </c>
      <c r="D1014" s="34">
        <f t="shared" si="57"/>
        <v>4779.3999999999996</v>
      </c>
      <c r="E1014" s="36">
        <v>45823</v>
      </c>
      <c r="F1014" s="37">
        <v>4781.5</v>
      </c>
      <c r="G1014" s="26">
        <v>45824</v>
      </c>
      <c r="H1014" s="76">
        <f t="shared" si="58"/>
        <v>2.1000000000003638</v>
      </c>
      <c r="I1014" s="5">
        <f t="shared" si="59"/>
        <v>3</v>
      </c>
      <c r="L1014" s="33"/>
      <c r="M1014" s="262">
        <v>45822</v>
      </c>
      <c r="N1014" s="34">
        <v>160</v>
      </c>
      <c r="O1014" s="37"/>
      <c r="P1014" s="35">
        <v>160</v>
      </c>
      <c r="Q1014" s="40">
        <f t="shared" si="61"/>
        <v>0</v>
      </c>
      <c r="R1014" s="41"/>
    </row>
    <row r="1015" spans="2:18" ht="15" customHeight="1" x14ac:dyDescent="0.3">
      <c r="B1015" s="105">
        <f t="shared" si="56"/>
        <v>4781.5</v>
      </c>
      <c r="C1015" s="35">
        <v>4664</v>
      </c>
      <c r="D1015" s="34">
        <f t="shared" si="57"/>
        <v>4781.5</v>
      </c>
      <c r="E1015" s="36">
        <v>45824</v>
      </c>
      <c r="F1015" s="37">
        <v>4781.5</v>
      </c>
      <c r="G1015" s="26">
        <v>45825</v>
      </c>
      <c r="H1015" s="76">
        <f t="shared" si="58"/>
        <v>0</v>
      </c>
      <c r="I1015" s="5">
        <f t="shared" si="59"/>
        <v>0</v>
      </c>
      <c r="L1015" s="33"/>
      <c r="M1015" s="262">
        <v>45823</v>
      </c>
      <c r="N1015" s="34">
        <f t="shared" si="60"/>
        <v>160</v>
      </c>
      <c r="O1015" s="37"/>
      <c r="P1015" s="35">
        <v>160</v>
      </c>
      <c r="Q1015" s="40">
        <f t="shared" si="61"/>
        <v>0</v>
      </c>
      <c r="R1015" s="41"/>
    </row>
    <row r="1016" spans="2:18" ht="15" customHeight="1" x14ac:dyDescent="0.3">
      <c r="B1016" s="105">
        <f t="shared" si="56"/>
        <v>4781.5</v>
      </c>
      <c r="C1016" s="35">
        <v>4664</v>
      </c>
      <c r="D1016" s="34">
        <f t="shared" si="57"/>
        <v>4781.5</v>
      </c>
      <c r="E1016" s="36">
        <v>45825</v>
      </c>
      <c r="F1016" s="37">
        <v>4781.5</v>
      </c>
      <c r="G1016" s="26">
        <v>45826</v>
      </c>
      <c r="H1016" s="76">
        <f t="shared" si="58"/>
        <v>0</v>
      </c>
      <c r="I1016" s="5">
        <f t="shared" si="59"/>
        <v>0</v>
      </c>
      <c r="L1016" s="33"/>
      <c r="M1016" s="262">
        <v>45824</v>
      </c>
      <c r="N1016" s="34">
        <f t="shared" si="60"/>
        <v>160</v>
      </c>
      <c r="O1016" s="37"/>
      <c r="P1016" s="35">
        <v>160</v>
      </c>
      <c r="Q1016" s="40">
        <f t="shared" si="61"/>
        <v>0</v>
      </c>
      <c r="R1016" s="41"/>
    </row>
    <row r="1017" spans="2:18" ht="15" customHeight="1" x14ac:dyDescent="0.3">
      <c r="B1017" s="105">
        <f t="shared" si="56"/>
        <v>4781.5</v>
      </c>
      <c r="C1017" s="35">
        <v>4667</v>
      </c>
      <c r="D1017" s="34">
        <f t="shared" si="57"/>
        <v>4781.5</v>
      </c>
      <c r="E1017" s="36">
        <v>45826</v>
      </c>
      <c r="F1017" s="37">
        <v>4781.6000000000004</v>
      </c>
      <c r="G1017" s="26">
        <v>45827</v>
      </c>
      <c r="H1017" s="76">
        <f t="shared" si="58"/>
        <v>0.1000000000003638</v>
      </c>
      <c r="I1017" s="5">
        <f t="shared" si="59"/>
        <v>3</v>
      </c>
      <c r="L1017" s="33"/>
      <c r="M1017" s="262">
        <v>45825</v>
      </c>
      <c r="N1017" s="34">
        <f t="shared" si="60"/>
        <v>160</v>
      </c>
      <c r="O1017" s="37"/>
      <c r="P1017" s="35">
        <v>160</v>
      </c>
      <c r="Q1017" s="40">
        <f t="shared" si="61"/>
        <v>0</v>
      </c>
      <c r="R1017" s="41"/>
    </row>
    <row r="1018" spans="2:18" ht="15" customHeight="1" x14ac:dyDescent="0.3">
      <c r="B1018" s="105">
        <f t="shared" si="56"/>
        <v>4781.6000000000004</v>
      </c>
      <c r="C1018" s="35">
        <v>4667</v>
      </c>
      <c r="D1018" s="34">
        <f t="shared" si="57"/>
        <v>4781.6000000000004</v>
      </c>
      <c r="E1018" s="36">
        <v>45827</v>
      </c>
      <c r="F1018" s="37">
        <v>4781.6000000000004</v>
      </c>
      <c r="G1018" s="26">
        <v>45828</v>
      </c>
      <c r="H1018" s="76">
        <f t="shared" si="58"/>
        <v>0</v>
      </c>
      <c r="I1018" s="5">
        <f t="shared" si="59"/>
        <v>0</v>
      </c>
      <c r="L1018" s="33"/>
      <c r="M1018" s="262">
        <v>45826</v>
      </c>
      <c r="N1018" s="34">
        <f t="shared" si="60"/>
        <v>160</v>
      </c>
      <c r="O1018" s="37"/>
      <c r="P1018" s="35">
        <v>160</v>
      </c>
      <c r="Q1018" s="40">
        <f t="shared" si="61"/>
        <v>0</v>
      </c>
      <c r="R1018" s="41"/>
    </row>
    <row r="1019" spans="2:18" ht="15" customHeight="1" x14ac:dyDescent="0.3">
      <c r="B1019" s="105">
        <f t="shared" si="56"/>
        <v>4781.6000000000004</v>
      </c>
      <c r="C1019" s="35">
        <v>4671</v>
      </c>
      <c r="D1019" s="34">
        <f t="shared" si="57"/>
        <v>4781.6000000000004</v>
      </c>
      <c r="E1019" s="36">
        <v>45828</v>
      </c>
      <c r="F1019" s="37">
        <v>4784</v>
      </c>
      <c r="G1019" s="26">
        <v>45829</v>
      </c>
      <c r="H1019" s="76">
        <f t="shared" si="58"/>
        <v>2.3999999999996362</v>
      </c>
      <c r="I1019" s="5">
        <f t="shared" si="59"/>
        <v>4</v>
      </c>
      <c r="L1019" s="33"/>
      <c r="M1019" s="262">
        <v>45827</v>
      </c>
      <c r="N1019" s="34">
        <f t="shared" si="60"/>
        <v>160</v>
      </c>
      <c r="O1019" s="37"/>
      <c r="P1019" s="35">
        <v>160</v>
      </c>
      <c r="Q1019" s="40">
        <f t="shared" si="61"/>
        <v>0</v>
      </c>
      <c r="R1019" s="41"/>
    </row>
    <row r="1020" spans="2:18" ht="15.6" x14ac:dyDescent="0.3">
      <c r="B1020" s="105">
        <f t="shared" si="56"/>
        <v>4784</v>
      </c>
      <c r="C1020" s="35">
        <v>4672</v>
      </c>
      <c r="D1020" s="34">
        <f t="shared" si="57"/>
        <v>4784</v>
      </c>
      <c r="E1020" s="36">
        <v>45829</v>
      </c>
      <c r="F1020" s="37">
        <v>4785.1000000000004</v>
      </c>
      <c r="G1020" s="26">
        <v>45830</v>
      </c>
      <c r="H1020" s="76">
        <f t="shared" si="58"/>
        <v>1.1000000000003638</v>
      </c>
      <c r="I1020" s="5">
        <f t="shared" si="59"/>
        <v>1</v>
      </c>
      <c r="L1020" s="33"/>
      <c r="M1020" s="262">
        <v>45828</v>
      </c>
      <c r="N1020" s="34">
        <f t="shared" si="60"/>
        <v>160</v>
      </c>
      <c r="O1020" s="37"/>
      <c r="P1020" s="35">
        <v>150</v>
      </c>
      <c r="Q1020" s="40">
        <f t="shared" si="61"/>
        <v>10</v>
      </c>
      <c r="R1020" s="41"/>
    </row>
    <row r="1021" spans="2:18" ht="15" customHeight="1" x14ac:dyDescent="0.3">
      <c r="B1021" s="105">
        <f t="shared" si="56"/>
        <v>4785.1000000000004</v>
      </c>
      <c r="C1021" s="35">
        <v>4672</v>
      </c>
      <c r="D1021" s="34">
        <f t="shared" si="57"/>
        <v>4785.1000000000004</v>
      </c>
      <c r="E1021" s="36">
        <v>45830</v>
      </c>
      <c r="F1021" s="37">
        <v>4785.1000000000004</v>
      </c>
      <c r="G1021" s="26">
        <v>45831</v>
      </c>
      <c r="H1021" s="76">
        <f t="shared" si="58"/>
        <v>0</v>
      </c>
      <c r="I1021" s="5">
        <f t="shared" si="59"/>
        <v>0</v>
      </c>
      <c r="L1021" s="33"/>
      <c r="M1021" s="262">
        <v>45829</v>
      </c>
      <c r="N1021" s="34">
        <f t="shared" si="60"/>
        <v>150</v>
      </c>
      <c r="O1021" s="37">
        <v>180</v>
      </c>
      <c r="P1021" s="35">
        <v>315</v>
      </c>
      <c r="Q1021" s="40">
        <f>(N1021+O1021)-P1021</f>
        <v>15</v>
      </c>
      <c r="R1021" s="41"/>
    </row>
    <row r="1022" spans="2:18" ht="15" customHeight="1" x14ac:dyDescent="0.3">
      <c r="B1022" s="105">
        <f t="shared" si="56"/>
        <v>4785.1000000000004</v>
      </c>
      <c r="C1022" s="35">
        <v>4673</v>
      </c>
      <c r="D1022" s="34">
        <f t="shared" si="57"/>
        <v>4785.1000000000004</v>
      </c>
      <c r="E1022" s="36">
        <v>45831</v>
      </c>
      <c r="F1022" s="37">
        <v>4785.1000000000004</v>
      </c>
      <c r="G1022" s="26">
        <v>45832</v>
      </c>
      <c r="H1022" s="76">
        <f t="shared" si="58"/>
        <v>0</v>
      </c>
      <c r="I1022" s="5">
        <f t="shared" si="59"/>
        <v>1</v>
      </c>
      <c r="L1022" s="33"/>
      <c r="M1022" s="262">
        <v>45830</v>
      </c>
      <c r="N1022" s="34">
        <f t="shared" si="60"/>
        <v>315</v>
      </c>
      <c r="O1022" s="37"/>
      <c r="P1022" s="35">
        <v>315</v>
      </c>
      <c r="Q1022" s="40">
        <f t="shared" si="61"/>
        <v>0</v>
      </c>
      <c r="R1022" s="41"/>
    </row>
    <row r="1023" spans="2:18" ht="15" customHeight="1" x14ac:dyDescent="0.3">
      <c r="B1023" s="105">
        <f t="shared" si="56"/>
        <v>4785.1000000000004</v>
      </c>
      <c r="C1023" s="35">
        <v>4674</v>
      </c>
      <c r="D1023" s="34">
        <f t="shared" si="57"/>
        <v>4785.1000000000004</v>
      </c>
      <c r="E1023" s="36">
        <v>45832</v>
      </c>
      <c r="F1023" s="37">
        <v>4785.3999999999996</v>
      </c>
      <c r="G1023" s="26">
        <v>45833</v>
      </c>
      <c r="H1023" s="76">
        <f t="shared" si="58"/>
        <v>0.2999999999992724</v>
      </c>
      <c r="I1023" s="5">
        <f t="shared" si="59"/>
        <v>1</v>
      </c>
      <c r="L1023" s="33"/>
      <c r="M1023" s="262">
        <v>45831</v>
      </c>
      <c r="N1023" s="34">
        <f t="shared" si="60"/>
        <v>315</v>
      </c>
      <c r="O1023" s="37"/>
      <c r="P1023" s="35">
        <v>315</v>
      </c>
      <c r="Q1023" s="40">
        <f t="shared" si="61"/>
        <v>0</v>
      </c>
      <c r="R1023" s="41"/>
    </row>
    <row r="1024" spans="2:18" ht="15" customHeight="1" x14ac:dyDescent="0.3">
      <c r="B1024" s="105">
        <f t="shared" si="56"/>
        <v>4785.3999999999996</v>
      </c>
      <c r="C1024" s="35">
        <v>4674</v>
      </c>
      <c r="D1024" s="34">
        <f t="shared" si="57"/>
        <v>4785.3999999999996</v>
      </c>
      <c r="E1024" s="36">
        <v>45833</v>
      </c>
      <c r="F1024" s="37">
        <v>4785.3999999999996</v>
      </c>
      <c r="G1024" s="26">
        <v>45834</v>
      </c>
      <c r="H1024" s="76">
        <f t="shared" si="58"/>
        <v>0</v>
      </c>
      <c r="I1024" s="5">
        <f t="shared" si="59"/>
        <v>0</v>
      </c>
      <c r="L1024" s="33"/>
      <c r="M1024" s="262">
        <v>45832</v>
      </c>
      <c r="N1024" s="34">
        <f t="shared" si="60"/>
        <v>315</v>
      </c>
      <c r="O1024" s="37"/>
      <c r="P1024" s="35">
        <v>315</v>
      </c>
      <c r="Q1024" s="40">
        <f t="shared" si="61"/>
        <v>0</v>
      </c>
      <c r="R1024" s="41"/>
    </row>
    <row r="1025" spans="2:19" ht="15" customHeight="1" x14ac:dyDescent="0.3">
      <c r="B1025" s="105">
        <f t="shared" si="56"/>
        <v>4785.3999999999996</v>
      </c>
      <c r="C1025" s="35">
        <v>4675</v>
      </c>
      <c r="D1025" s="34">
        <f t="shared" si="57"/>
        <v>4785.3999999999996</v>
      </c>
      <c r="E1025" s="36">
        <v>45834</v>
      </c>
      <c r="F1025" s="37">
        <v>4786.3999999999996</v>
      </c>
      <c r="G1025" s="26">
        <v>45835</v>
      </c>
      <c r="H1025" s="76">
        <f t="shared" si="58"/>
        <v>1</v>
      </c>
      <c r="I1025" s="5">
        <f t="shared" si="59"/>
        <v>1</v>
      </c>
      <c r="L1025" s="33"/>
      <c r="M1025" s="262">
        <v>45833</v>
      </c>
      <c r="N1025" s="34">
        <f t="shared" si="60"/>
        <v>315</v>
      </c>
      <c r="O1025" s="37"/>
      <c r="P1025" s="35">
        <v>315</v>
      </c>
      <c r="Q1025" s="40">
        <f t="shared" si="61"/>
        <v>0</v>
      </c>
      <c r="R1025" s="41"/>
    </row>
    <row r="1026" spans="2:19" ht="15" customHeight="1" x14ac:dyDescent="0.3">
      <c r="B1026" s="105">
        <f t="shared" si="56"/>
        <v>4786.3999999999996</v>
      </c>
      <c r="C1026" s="35">
        <v>4677</v>
      </c>
      <c r="D1026" s="34">
        <f t="shared" si="57"/>
        <v>4786.3999999999996</v>
      </c>
      <c r="E1026" s="36">
        <v>45835</v>
      </c>
      <c r="F1026" s="37">
        <v>4786.6000000000004</v>
      </c>
      <c r="G1026" s="26">
        <v>45836</v>
      </c>
      <c r="H1026" s="76">
        <f t="shared" si="58"/>
        <v>0.2000000000007276</v>
      </c>
      <c r="I1026" s="5">
        <f t="shared" si="59"/>
        <v>2</v>
      </c>
      <c r="L1026" s="33"/>
      <c r="M1026" s="262">
        <v>45834</v>
      </c>
      <c r="N1026" s="34">
        <f t="shared" si="60"/>
        <v>315</v>
      </c>
      <c r="O1026" s="37"/>
      <c r="P1026" s="35">
        <v>315</v>
      </c>
      <c r="Q1026" s="40">
        <f t="shared" si="61"/>
        <v>0</v>
      </c>
      <c r="R1026" s="41"/>
    </row>
    <row r="1027" spans="2:19" ht="15" customHeight="1" x14ac:dyDescent="0.3">
      <c r="B1027" s="105">
        <f t="shared" si="56"/>
        <v>4786.6000000000004</v>
      </c>
      <c r="C1027" s="35">
        <v>4677</v>
      </c>
      <c r="D1027" s="34">
        <f t="shared" si="57"/>
        <v>4786.6000000000004</v>
      </c>
      <c r="E1027" s="36">
        <v>45836</v>
      </c>
      <c r="F1027" s="37">
        <v>4789.6000000000004</v>
      </c>
      <c r="G1027" s="26">
        <v>45837</v>
      </c>
      <c r="H1027" s="76">
        <f t="shared" si="58"/>
        <v>3</v>
      </c>
      <c r="I1027" s="5">
        <f t="shared" si="59"/>
        <v>0</v>
      </c>
      <c r="L1027" s="33"/>
      <c r="M1027" s="262">
        <v>45835</v>
      </c>
      <c r="N1027" s="34">
        <f t="shared" si="60"/>
        <v>315</v>
      </c>
      <c r="O1027" s="37"/>
      <c r="P1027" s="35">
        <v>310</v>
      </c>
      <c r="Q1027" s="40">
        <f t="shared" si="61"/>
        <v>5</v>
      </c>
      <c r="R1027" s="41"/>
    </row>
    <row r="1028" spans="2:19" ht="15" customHeight="1" x14ac:dyDescent="0.3">
      <c r="B1028" s="105">
        <f t="shared" si="56"/>
        <v>4789.6000000000004</v>
      </c>
      <c r="C1028" s="35">
        <v>4680</v>
      </c>
      <c r="D1028" s="34">
        <f t="shared" si="57"/>
        <v>4789.6000000000004</v>
      </c>
      <c r="E1028" s="36">
        <v>45837</v>
      </c>
      <c r="F1028" s="37">
        <v>4789.7</v>
      </c>
      <c r="G1028" s="26">
        <v>45838</v>
      </c>
      <c r="H1028" s="76">
        <f t="shared" si="58"/>
        <v>9.9999999999454303E-2</v>
      </c>
      <c r="I1028" s="5">
        <f t="shared" si="59"/>
        <v>3</v>
      </c>
      <c r="L1028" s="33"/>
      <c r="M1028" s="262">
        <v>45836</v>
      </c>
      <c r="N1028" s="34">
        <f t="shared" si="60"/>
        <v>310</v>
      </c>
      <c r="O1028" s="37"/>
      <c r="P1028" s="35">
        <v>310</v>
      </c>
      <c r="Q1028" s="40">
        <f t="shared" si="61"/>
        <v>0</v>
      </c>
      <c r="R1028" s="41"/>
    </row>
    <row r="1029" spans="2:19" s="592" customFormat="1" ht="15" customHeight="1" x14ac:dyDescent="0.3">
      <c r="B1029" s="618">
        <f t="shared" si="56"/>
        <v>4789.7</v>
      </c>
      <c r="C1029" s="587">
        <v>4681</v>
      </c>
      <c r="D1029" s="586">
        <f t="shared" si="57"/>
        <v>4789.7</v>
      </c>
      <c r="E1029" s="588">
        <v>45838</v>
      </c>
      <c r="F1029" s="589">
        <v>4789.8</v>
      </c>
      <c r="G1029" s="619">
        <v>45839</v>
      </c>
      <c r="H1029" s="603">
        <f t="shared" si="58"/>
        <v>0.1000000000003638</v>
      </c>
      <c r="I1029" s="617">
        <f t="shared" si="59"/>
        <v>1</v>
      </c>
      <c r="J1029" s="592">
        <f>SUM(H939:H1029)</f>
        <v>70.800000000000182</v>
      </c>
      <c r="L1029" s="593"/>
      <c r="M1029" s="620">
        <v>45837</v>
      </c>
      <c r="N1029" s="586">
        <f t="shared" si="60"/>
        <v>310</v>
      </c>
      <c r="O1029" s="589"/>
      <c r="P1029" s="587">
        <v>300</v>
      </c>
      <c r="Q1029" s="621">
        <f t="shared" si="61"/>
        <v>10</v>
      </c>
      <c r="R1029" s="596"/>
      <c r="S1029" s="592">
        <f>SUM(Q940:Q1030)</f>
        <v>470</v>
      </c>
    </row>
    <row r="1030" spans="2:19" ht="15" customHeight="1" x14ac:dyDescent="0.3">
      <c r="B1030" s="105">
        <f t="shared" si="56"/>
        <v>4789.8</v>
      </c>
      <c r="C1030" s="35">
        <v>4682</v>
      </c>
      <c r="D1030" s="34">
        <f t="shared" si="57"/>
        <v>4789.8</v>
      </c>
      <c r="E1030" s="36">
        <v>45839</v>
      </c>
      <c r="F1030" s="37">
        <v>4789.8</v>
      </c>
      <c r="G1030" s="26">
        <v>45840</v>
      </c>
      <c r="H1030" s="76">
        <f t="shared" si="58"/>
        <v>0</v>
      </c>
      <c r="I1030" s="5">
        <f t="shared" si="59"/>
        <v>1</v>
      </c>
      <c r="L1030" s="33"/>
      <c r="M1030" s="262">
        <v>45838</v>
      </c>
      <c r="N1030" s="34">
        <f t="shared" si="60"/>
        <v>300</v>
      </c>
      <c r="O1030" s="37"/>
      <c r="P1030" s="35">
        <v>300</v>
      </c>
      <c r="Q1030" s="40">
        <f t="shared" si="61"/>
        <v>0</v>
      </c>
      <c r="R1030" s="41"/>
    </row>
    <row r="1031" spans="2:19" ht="15" customHeight="1" x14ac:dyDescent="0.3">
      <c r="B1031" s="105">
        <f t="shared" si="56"/>
        <v>4789.8</v>
      </c>
      <c r="C1031" s="35">
        <v>4682</v>
      </c>
      <c r="D1031" s="34">
        <f t="shared" si="57"/>
        <v>4789.8</v>
      </c>
      <c r="E1031" s="36">
        <v>45840</v>
      </c>
      <c r="F1031" s="37">
        <v>4789.8</v>
      </c>
      <c r="G1031" s="26">
        <v>45841</v>
      </c>
      <c r="H1031" s="76">
        <f t="shared" si="58"/>
        <v>0</v>
      </c>
      <c r="I1031" s="5">
        <f t="shared" si="59"/>
        <v>0</v>
      </c>
      <c r="L1031" s="33"/>
      <c r="M1031" s="262">
        <v>45839</v>
      </c>
      <c r="N1031" s="34">
        <f t="shared" si="60"/>
        <v>300</v>
      </c>
      <c r="O1031" s="37"/>
      <c r="P1031" s="35">
        <v>300</v>
      </c>
      <c r="Q1031" s="40">
        <f t="shared" si="61"/>
        <v>0</v>
      </c>
      <c r="R1031" s="41"/>
    </row>
    <row r="1032" spans="2:19" ht="15" customHeight="1" x14ac:dyDescent="0.3">
      <c r="B1032" s="105">
        <f t="shared" si="56"/>
        <v>4789.8</v>
      </c>
      <c r="C1032" s="35">
        <v>4684</v>
      </c>
      <c r="D1032" s="34">
        <f t="shared" si="57"/>
        <v>4789.8</v>
      </c>
      <c r="E1032" s="36">
        <v>45841</v>
      </c>
      <c r="F1032" s="37">
        <v>4790.6000000000004</v>
      </c>
      <c r="G1032" s="26">
        <v>45842</v>
      </c>
      <c r="H1032" s="76">
        <f t="shared" si="58"/>
        <v>0.8000000000001819</v>
      </c>
      <c r="I1032" s="5">
        <f t="shared" si="59"/>
        <v>2</v>
      </c>
      <c r="L1032" s="33"/>
      <c r="M1032" s="262">
        <v>45840</v>
      </c>
      <c r="N1032" s="34">
        <f t="shared" si="60"/>
        <v>300</v>
      </c>
      <c r="O1032" s="37"/>
      <c r="P1032" s="35">
        <v>300</v>
      </c>
      <c r="Q1032" s="40">
        <f t="shared" si="61"/>
        <v>0</v>
      </c>
      <c r="R1032" s="41"/>
    </row>
    <row r="1033" spans="2:19" ht="15" customHeight="1" x14ac:dyDescent="0.3">
      <c r="B1033" s="105">
        <f t="shared" si="56"/>
        <v>4790.6000000000004</v>
      </c>
      <c r="C1033" s="35">
        <v>4684</v>
      </c>
      <c r="D1033" s="34">
        <f t="shared" si="57"/>
        <v>4790.6000000000004</v>
      </c>
      <c r="E1033" s="36">
        <v>45842</v>
      </c>
      <c r="F1033" s="37">
        <v>4790.6000000000004</v>
      </c>
      <c r="G1033" s="26">
        <v>45843</v>
      </c>
      <c r="H1033" s="76">
        <f t="shared" si="58"/>
        <v>0</v>
      </c>
      <c r="I1033" s="5">
        <f t="shared" si="59"/>
        <v>0</v>
      </c>
      <c r="L1033" s="33"/>
      <c r="M1033" s="262">
        <v>45841</v>
      </c>
      <c r="N1033" s="34">
        <f t="shared" si="60"/>
        <v>300</v>
      </c>
      <c r="O1033" s="37"/>
      <c r="P1033" s="35">
        <v>295</v>
      </c>
      <c r="Q1033" s="40">
        <f t="shared" si="61"/>
        <v>5</v>
      </c>
      <c r="R1033" s="41"/>
    </row>
    <row r="1034" spans="2:19" ht="15" customHeight="1" x14ac:dyDescent="0.3">
      <c r="B1034" s="105">
        <f t="shared" si="56"/>
        <v>4790.6000000000004</v>
      </c>
      <c r="C1034" s="35">
        <v>4691</v>
      </c>
      <c r="D1034" s="34">
        <f t="shared" si="57"/>
        <v>4790.6000000000004</v>
      </c>
      <c r="E1034" s="36">
        <v>45843</v>
      </c>
      <c r="F1034" s="37">
        <v>4792.8</v>
      </c>
      <c r="G1034" s="26">
        <v>45844</v>
      </c>
      <c r="H1034" s="76">
        <f t="shared" si="58"/>
        <v>2.1999999999998181</v>
      </c>
      <c r="I1034" s="5">
        <f t="shared" si="59"/>
        <v>7</v>
      </c>
      <c r="L1034" s="33"/>
      <c r="M1034" s="262">
        <v>45842</v>
      </c>
      <c r="N1034" s="34">
        <f t="shared" si="60"/>
        <v>295</v>
      </c>
      <c r="O1034" s="37"/>
      <c r="P1034" s="35">
        <v>295</v>
      </c>
      <c r="Q1034" s="40">
        <f t="shared" si="61"/>
        <v>0</v>
      </c>
      <c r="R1034" s="41"/>
    </row>
    <row r="1035" spans="2:19" ht="15" customHeight="1" x14ac:dyDescent="0.3">
      <c r="B1035" s="105">
        <f t="shared" si="56"/>
        <v>4792.8</v>
      </c>
      <c r="C1035" s="35">
        <v>4691</v>
      </c>
      <c r="D1035" s="34">
        <f t="shared" si="57"/>
        <v>4792.8</v>
      </c>
      <c r="E1035" s="36">
        <v>45844</v>
      </c>
      <c r="F1035" s="37">
        <v>4792.8</v>
      </c>
      <c r="G1035" s="26">
        <v>45845</v>
      </c>
      <c r="H1035" s="76">
        <f t="shared" si="58"/>
        <v>0</v>
      </c>
      <c r="I1035" s="5">
        <f t="shared" si="59"/>
        <v>0</v>
      </c>
      <c r="L1035" s="33"/>
      <c r="M1035" s="262">
        <v>45843</v>
      </c>
      <c r="N1035" s="34">
        <f t="shared" si="60"/>
        <v>295</v>
      </c>
      <c r="O1035" s="37"/>
      <c r="P1035" s="35">
        <v>280</v>
      </c>
      <c r="Q1035" s="40">
        <f t="shared" si="61"/>
        <v>15</v>
      </c>
      <c r="R1035" s="41"/>
    </row>
    <row r="1036" spans="2:19" ht="15" customHeight="1" x14ac:dyDescent="0.3">
      <c r="B1036" s="105">
        <f t="shared" si="56"/>
        <v>4792.8</v>
      </c>
      <c r="C1036" s="35">
        <v>4694</v>
      </c>
      <c r="D1036" s="34">
        <f t="shared" si="57"/>
        <v>4792.8</v>
      </c>
      <c r="E1036" s="36">
        <v>45845</v>
      </c>
      <c r="F1036" s="37">
        <v>4792.8</v>
      </c>
      <c r="G1036" s="26">
        <v>45846</v>
      </c>
      <c r="H1036" s="76">
        <f t="shared" si="58"/>
        <v>0</v>
      </c>
      <c r="I1036" s="5">
        <f t="shared" si="59"/>
        <v>3</v>
      </c>
      <c r="L1036" s="33"/>
      <c r="M1036" s="262">
        <v>45844</v>
      </c>
      <c r="N1036" s="34">
        <f t="shared" si="60"/>
        <v>280</v>
      </c>
      <c r="O1036" s="37"/>
      <c r="P1036" s="35">
        <v>280</v>
      </c>
      <c r="Q1036" s="40">
        <f t="shared" si="61"/>
        <v>0</v>
      </c>
      <c r="R1036" s="41"/>
    </row>
    <row r="1037" spans="2:19" ht="15" customHeight="1" x14ac:dyDescent="0.3">
      <c r="B1037" s="105">
        <f t="shared" si="56"/>
        <v>4792.8</v>
      </c>
      <c r="C1037" s="35">
        <v>4697</v>
      </c>
      <c r="D1037" s="34">
        <f t="shared" si="57"/>
        <v>4792.8</v>
      </c>
      <c r="E1037" s="36">
        <v>45846</v>
      </c>
      <c r="F1037" s="37">
        <v>4798.8999999999996</v>
      </c>
      <c r="G1037" s="26">
        <v>45847</v>
      </c>
      <c r="H1037" s="76">
        <f t="shared" si="58"/>
        <v>6.0999999999994543</v>
      </c>
      <c r="I1037" s="5">
        <f t="shared" si="59"/>
        <v>3</v>
      </c>
      <c r="L1037" s="33"/>
      <c r="M1037" s="262">
        <v>45845</v>
      </c>
      <c r="N1037" s="34">
        <f t="shared" si="60"/>
        <v>280</v>
      </c>
      <c r="O1037" s="37"/>
      <c r="P1037" s="35">
        <v>280</v>
      </c>
      <c r="Q1037" s="40">
        <f t="shared" si="61"/>
        <v>0</v>
      </c>
      <c r="R1037" s="41"/>
    </row>
    <row r="1038" spans="2:19" ht="15" customHeight="1" x14ac:dyDescent="0.3">
      <c r="B1038" s="105">
        <f t="shared" si="56"/>
        <v>4798.8999999999996</v>
      </c>
      <c r="C1038" s="35">
        <v>4698</v>
      </c>
      <c r="D1038" s="34">
        <f t="shared" si="57"/>
        <v>4798.8999999999996</v>
      </c>
      <c r="E1038" s="36">
        <v>45847</v>
      </c>
      <c r="F1038" s="37">
        <v>4799.3999999999996</v>
      </c>
      <c r="G1038" s="26">
        <v>45848</v>
      </c>
      <c r="H1038" s="76">
        <f t="shared" si="58"/>
        <v>0.5</v>
      </c>
      <c r="I1038" s="5">
        <f t="shared" si="59"/>
        <v>1</v>
      </c>
      <c r="L1038" s="33"/>
      <c r="M1038" s="262">
        <v>45846</v>
      </c>
      <c r="N1038" s="34">
        <f t="shared" si="60"/>
        <v>280</v>
      </c>
      <c r="O1038" s="37"/>
      <c r="P1038" s="35">
        <v>250</v>
      </c>
      <c r="Q1038" s="40">
        <f t="shared" si="61"/>
        <v>30</v>
      </c>
      <c r="R1038" s="41"/>
    </row>
    <row r="1039" spans="2:19" ht="15" customHeight="1" x14ac:dyDescent="0.3">
      <c r="B1039" s="105">
        <f t="shared" si="56"/>
        <v>4799.3999999999996</v>
      </c>
      <c r="C1039" s="35">
        <v>4698</v>
      </c>
      <c r="D1039" s="34">
        <f t="shared" si="57"/>
        <v>4799.3999999999996</v>
      </c>
      <c r="E1039" s="36">
        <v>45848</v>
      </c>
      <c r="F1039" s="37">
        <v>4799.3999999999996</v>
      </c>
      <c r="G1039" s="26">
        <v>45849</v>
      </c>
      <c r="H1039" s="76">
        <f t="shared" si="58"/>
        <v>0</v>
      </c>
      <c r="I1039" s="5">
        <f t="shared" si="59"/>
        <v>0</v>
      </c>
      <c r="L1039" s="33"/>
      <c r="M1039" s="262">
        <v>45847</v>
      </c>
      <c r="N1039" s="34">
        <f t="shared" si="60"/>
        <v>250</v>
      </c>
      <c r="O1039" s="37"/>
      <c r="P1039" s="35">
        <v>250</v>
      </c>
      <c r="Q1039" s="40">
        <f t="shared" si="61"/>
        <v>0</v>
      </c>
      <c r="R1039" s="41"/>
    </row>
    <row r="1040" spans="2:19" ht="15" customHeight="1" x14ac:dyDescent="0.3">
      <c r="B1040" s="105">
        <f t="shared" si="56"/>
        <v>4799.3999999999996</v>
      </c>
      <c r="C1040" s="35">
        <v>4702</v>
      </c>
      <c r="D1040" s="34">
        <f t="shared" si="57"/>
        <v>4799.3999999999996</v>
      </c>
      <c r="E1040" s="36">
        <v>45849</v>
      </c>
      <c r="F1040" s="37">
        <v>4804</v>
      </c>
      <c r="G1040" s="26">
        <v>45850</v>
      </c>
      <c r="H1040" s="76">
        <f t="shared" si="58"/>
        <v>4.6000000000003638</v>
      </c>
      <c r="I1040" s="5">
        <f t="shared" si="59"/>
        <v>4</v>
      </c>
      <c r="L1040" s="33"/>
      <c r="M1040" s="262">
        <v>45848</v>
      </c>
      <c r="N1040" s="34">
        <f t="shared" si="60"/>
        <v>250</v>
      </c>
      <c r="O1040" s="37"/>
      <c r="P1040" s="35">
        <v>250</v>
      </c>
      <c r="Q1040" s="40">
        <f t="shared" si="61"/>
        <v>0</v>
      </c>
      <c r="R1040" s="41"/>
    </row>
    <row r="1041" spans="2:18" ht="15" customHeight="1" x14ac:dyDescent="0.3">
      <c r="B1041" s="105">
        <f t="shared" si="56"/>
        <v>4804</v>
      </c>
      <c r="C1041" s="35">
        <v>4702</v>
      </c>
      <c r="D1041" s="34">
        <f t="shared" si="57"/>
        <v>4804</v>
      </c>
      <c r="E1041" s="36">
        <v>45850</v>
      </c>
      <c r="F1041" s="37">
        <v>4804.8999999999996</v>
      </c>
      <c r="G1041" s="26">
        <v>45851</v>
      </c>
      <c r="H1041" s="76">
        <f t="shared" si="58"/>
        <v>0.8999999999996362</v>
      </c>
      <c r="I1041" s="5">
        <f t="shared" si="59"/>
        <v>0</v>
      </c>
      <c r="L1041" s="33"/>
      <c r="M1041" s="262">
        <v>45849</v>
      </c>
      <c r="N1041" s="34">
        <f t="shared" si="60"/>
        <v>250</v>
      </c>
      <c r="O1041" s="37"/>
      <c r="P1041" s="35">
        <v>225</v>
      </c>
      <c r="Q1041" s="40">
        <f t="shared" si="61"/>
        <v>25</v>
      </c>
      <c r="R1041" s="41"/>
    </row>
    <row r="1042" spans="2:18" ht="15" customHeight="1" x14ac:dyDescent="0.3">
      <c r="B1042" s="105">
        <f t="shared" si="56"/>
        <v>4804.8999999999996</v>
      </c>
      <c r="C1042" s="35">
        <v>4703</v>
      </c>
      <c r="D1042" s="34">
        <f t="shared" si="57"/>
        <v>4804.8999999999996</v>
      </c>
      <c r="E1042" s="36">
        <v>45851</v>
      </c>
      <c r="F1042" s="37">
        <v>4805.1000000000004</v>
      </c>
      <c r="G1042" s="26">
        <v>45852</v>
      </c>
      <c r="H1042" s="76">
        <f t="shared" si="58"/>
        <v>0.2000000000007276</v>
      </c>
      <c r="I1042" s="5">
        <f t="shared" si="59"/>
        <v>1</v>
      </c>
      <c r="L1042" s="33"/>
      <c r="M1042" s="262">
        <v>45850</v>
      </c>
      <c r="N1042" s="34">
        <f t="shared" si="60"/>
        <v>225</v>
      </c>
      <c r="O1042" s="37">
        <v>90</v>
      </c>
      <c r="P1042" s="35">
        <v>300</v>
      </c>
      <c r="Q1042" s="40">
        <f t="shared" si="61"/>
        <v>15</v>
      </c>
      <c r="R1042" s="41"/>
    </row>
    <row r="1043" spans="2:18" ht="15" customHeight="1" x14ac:dyDescent="0.3">
      <c r="B1043" s="105">
        <f t="shared" si="56"/>
        <v>4805.1000000000004</v>
      </c>
      <c r="C1043" s="35">
        <v>4704</v>
      </c>
      <c r="D1043" s="34">
        <f t="shared" si="57"/>
        <v>4805.1000000000004</v>
      </c>
      <c r="E1043" s="36">
        <v>45852</v>
      </c>
      <c r="F1043" s="37">
        <v>4805.1000000000004</v>
      </c>
      <c r="G1043" s="26">
        <v>45853</v>
      </c>
      <c r="H1043" s="76">
        <f t="shared" si="58"/>
        <v>0</v>
      </c>
      <c r="I1043" s="5">
        <f t="shared" si="59"/>
        <v>1</v>
      </c>
      <c r="L1043" s="33"/>
      <c r="M1043" s="262">
        <v>45851</v>
      </c>
      <c r="N1043" s="34">
        <f t="shared" si="60"/>
        <v>300</v>
      </c>
      <c r="O1043" s="37"/>
      <c r="P1043" s="35">
        <v>300</v>
      </c>
      <c r="Q1043" s="40">
        <f t="shared" si="61"/>
        <v>0</v>
      </c>
      <c r="R1043" s="41"/>
    </row>
    <row r="1044" spans="2:18" ht="15" customHeight="1" x14ac:dyDescent="0.3">
      <c r="B1044" s="105">
        <f t="shared" si="56"/>
        <v>4805.1000000000004</v>
      </c>
      <c r="C1044" s="35">
        <v>4704</v>
      </c>
      <c r="D1044" s="34">
        <f t="shared" si="57"/>
        <v>4805.1000000000004</v>
      </c>
      <c r="E1044" s="36">
        <v>45853</v>
      </c>
      <c r="F1044" s="37">
        <v>4805.1000000000004</v>
      </c>
      <c r="G1044" s="26">
        <v>45854</v>
      </c>
      <c r="H1044" s="76">
        <f t="shared" si="58"/>
        <v>0</v>
      </c>
      <c r="I1044" s="5">
        <f t="shared" si="59"/>
        <v>0</v>
      </c>
      <c r="L1044" s="33"/>
      <c r="M1044" s="262">
        <v>45852</v>
      </c>
      <c r="N1044" s="34">
        <f t="shared" si="60"/>
        <v>300</v>
      </c>
      <c r="O1044" s="37"/>
      <c r="P1044" s="35">
        <v>300</v>
      </c>
      <c r="Q1044" s="40">
        <f t="shared" si="61"/>
        <v>0</v>
      </c>
      <c r="R1044" s="41"/>
    </row>
    <row r="1045" spans="2:18" ht="15" customHeight="1" x14ac:dyDescent="0.3">
      <c r="B1045" s="105">
        <f t="shared" si="56"/>
        <v>4805.1000000000004</v>
      </c>
      <c r="C1045" s="35">
        <v>4707</v>
      </c>
      <c r="D1045" s="34">
        <f t="shared" si="57"/>
        <v>4805.1000000000004</v>
      </c>
      <c r="E1045" s="36">
        <v>45854</v>
      </c>
      <c r="F1045" s="37">
        <v>4807.6000000000004</v>
      </c>
      <c r="G1045" s="26">
        <v>45855</v>
      </c>
      <c r="H1045" s="76">
        <f t="shared" si="58"/>
        <v>2.5</v>
      </c>
      <c r="I1045" s="5">
        <f t="shared" si="59"/>
        <v>3</v>
      </c>
      <c r="L1045" s="33"/>
      <c r="M1045" s="262">
        <v>45853</v>
      </c>
      <c r="N1045" s="34">
        <f t="shared" si="60"/>
        <v>300</v>
      </c>
      <c r="O1045" s="37"/>
      <c r="P1045" s="35">
        <v>300</v>
      </c>
      <c r="Q1045" s="40">
        <f t="shared" si="61"/>
        <v>0</v>
      </c>
      <c r="R1045" s="41"/>
    </row>
    <row r="1046" spans="2:18" ht="15" customHeight="1" x14ac:dyDescent="0.3">
      <c r="B1046" s="105">
        <f t="shared" si="56"/>
        <v>4807.6000000000004</v>
      </c>
      <c r="C1046" s="35">
        <v>4707</v>
      </c>
      <c r="D1046" s="34">
        <f t="shared" si="57"/>
        <v>4807.6000000000004</v>
      </c>
      <c r="E1046" s="36">
        <v>45855</v>
      </c>
      <c r="F1046" s="37">
        <v>4807.6000000000004</v>
      </c>
      <c r="G1046" s="26">
        <v>45856</v>
      </c>
      <c r="H1046" s="76">
        <f t="shared" si="58"/>
        <v>0</v>
      </c>
      <c r="I1046" s="5">
        <f t="shared" si="59"/>
        <v>0</v>
      </c>
      <c r="L1046" s="33"/>
      <c r="M1046" s="262">
        <v>45854</v>
      </c>
      <c r="N1046" s="34">
        <f t="shared" si="60"/>
        <v>300</v>
      </c>
      <c r="O1046" s="37"/>
      <c r="P1046" s="35">
        <v>290</v>
      </c>
      <c r="Q1046" s="40">
        <f t="shared" si="61"/>
        <v>10</v>
      </c>
      <c r="R1046" s="41"/>
    </row>
    <row r="1047" spans="2:18" ht="15" customHeight="1" x14ac:dyDescent="0.3">
      <c r="B1047" s="105">
        <f t="shared" si="56"/>
        <v>4807.6000000000004</v>
      </c>
      <c r="C1047" s="35">
        <v>4707</v>
      </c>
      <c r="D1047" s="34">
        <f t="shared" si="57"/>
        <v>4807.6000000000004</v>
      </c>
      <c r="E1047" s="36">
        <v>45856</v>
      </c>
      <c r="F1047" s="37">
        <v>4807.6000000000004</v>
      </c>
      <c r="G1047" s="26">
        <v>45857</v>
      </c>
      <c r="H1047" s="76">
        <f t="shared" si="58"/>
        <v>0</v>
      </c>
      <c r="I1047" s="5">
        <f t="shared" si="59"/>
        <v>0</v>
      </c>
      <c r="L1047" s="33"/>
      <c r="M1047" s="262">
        <v>45855</v>
      </c>
      <c r="N1047" s="34">
        <f t="shared" si="60"/>
        <v>290</v>
      </c>
      <c r="O1047" s="37"/>
      <c r="P1047" s="35">
        <v>290</v>
      </c>
      <c r="Q1047" s="40">
        <f t="shared" si="61"/>
        <v>0</v>
      </c>
      <c r="R1047" s="41"/>
    </row>
    <row r="1048" spans="2:18" ht="15" customHeight="1" x14ac:dyDescent="0.3">
      <c r="B1048" s="105">
        <f t="shared" si="56"/>
        <v>4807.6000000000004</v>
      </c>
      <c r="C1048" s="35">
        <v>4707</v>
      </c>
      <c r="D1048" s="34">
        <f t="shared" si="57"/>
        <v>4807.6000000000004</v>
      </c>
      <c r="E1048" s="36">
        <v>45857</v>
      </c>
      <c r="F1048" s="37">
        <v>4807.6000000000004</v>
      </c>
      <c r="G1048" s="26">
        <v>45858</v>
      </c>
      <c r="H1048" s="76">
        <f t="shared" si="58"/>
        <v>0</v>
      </c>
      <c r="I1048" s="5">
        <f t="shared" si="59"/>
        <v>0</v>
      </c>
      <c r="L1048" s="33"/>
      <c r="M1048" s="262">
        <v>45856</v>
      </c>
      <c r="N1048" s="34">
        <f t="shared" si="60"/>
        <v>290</v>
      </c>
      <c r="O1048" s="37"/>
      <c r="P1048" s="35">
        <v>290</v>
      </c>
      <c r="Q1048" s="40">
        <f t="shared" si="61"/>
        <v>0</v>
      </c>
      <c r="R1048" s="41"/>
    </row>
    <row r="1049" spans="2:18" ht="15" customHeight="1" x14ac:dyDescent="0.3">
      <c r="B1049" s="105">
        <f t="shared" si="56"/>
        <v>4807.6000000000004</v>
      </c>
      <c r="C1049" s="35">
        <v>4708</v>
      </c>
      <c r="D1049" s="34">
        <f t="shared" si="57"/>
        <v>4807.6000000000004</v>
      </c>
      <c r="E1049" s="36">
        <v>45858</v>
      </c>
      <c r="F1049" s="37">
        <v>4807.6000000000004</v>
      </c>
      <c r="G1049" s="26">
        <v>45859</v>
      </c>
      <c r="H1049" s="76">
        <f t="shared" si="58"/>
        <v>0</v>
      </c>
      <c r="I1049" s="5">
        <f t="shared" si="59"/>
        <v>1</v>
      </c>
      <c r="L1049" s="33"/>
      <c r="M1049" s="262">
        <v>45857</v>
      </c>
      <c r="N1049" s="34">
        <f t="shared" si="60"/>
        <v>290</v>
      </c>
      <c r="O1049" s="37"/>
      <c r="P1049" s="35">
        <v>290</v>
      </c>
      <c r="Q1049" s="40">
        <f t="shared" si="61"/>
        <v>0</v>
      </c>
      <c r="R1049" s="41"/>
    </row>
    <row r="1050" spans="2:18" ht="15" customHeight="1" x14ac:dyDescent="0.3">
      <c r="B1050" s="105">
        <f t="shared" si="56"/>
        <v>4807.6000000000004</v>
      </c>
      <c r="C1050" s="35">
        <v>4708</v>
      </c>
      <c r="D1050" s="34">
        <f t="shared" si="57"/>
        <v>4807.6000000000004</v>
      </c>
      <c r="E1050" s="36">
        <v>45859</v>
      </c>
      <c r="F1050" s="37">
        <v>4807.6000000000004</v>
      </c>
      <c r="G1050" s="26">
        <v>45860</v>
      </c>
      <c r="H1050" s="76">
        <f t="shared" si="58"/>
        <v>0</v>
      </c>
      <c r="I1050" s="5">
        <f t="shared" si="59"/>
        <v>0</v>
      </c>
      <c r="L1050" s="33"/>
      <c r="M1050" s="262">
        <v>45858</v>
      </c>
      <c r="N1050" s="34">
        <f t="shared" si="60"/>
        <v>290</v>
      </c>
      <c r="O1050" s="37"/>
      <c r="P1050" s="35">
        <v>290</v>
      </c>
      <c r="Q1050" s="40">
        <f t="shared" si="61"/>
        <v>0</v>
      </c>
      <c r="R1050" s="41"/>
    </row>
    <row r="1051" spans="2:18" ht="15" customHeight="1" x14ac:dyDescent="0.3">
      <c r="B1051" s="105">
        <f t="shared" si="56"/>
        <v>4807.6000000000004</v>
      </c>
      <c r="C1051" s="35">
        <v>4713</v>
      </c>
      <c r="D1051" s="34">
        <f t="shared" si="57"/>
        <v>4807.6000000000004</v>
      </c>
      <c r="E1051" s="36">
        <v>45860</v>
      </c>
      <c r="F1051" s="37">
        <v>4807.7</v>
      </c>
      <c r="G1051" s="26">
        <v>45861</v>
      </c>
      <c r="H1051" s="76">
        <f t="shared" si="58"/>
        <v>9.9999999999454303E-2</v>
      </c>
      <c r="I1051" s="5">
        <f t="shared" si="59"/>
        <v>5</v>
      </c>
      <c r="L1051" s="33"/>
      <c r="M1051" s="262">
        <v>45859</v>
      </c>
      <c r="N1051" s="34">
        <f t="shared" si="60"/>
        <v>290</v>
      </c>
      <c r="O1051" s="37"/>
      <c r="P1051" s="35">
        <v>290</v>
      </c>
      <c r="Q1051" s="40">
        <f t="shared" si="61"/>
        <v>0</v>
      </c>
      <c r="R1051" s="41"/>
    </row>
    <row r="1052" spans="2:18" ht="15" customHeight="1" x14ac:dyDescent="0.3">
      <c r="B1052" s="105">
        <f t="shared" si="56"/>
        <v>4807.7</v>
      </c>
      <c r="C1052" s="35">
        <v>4723</v>
      </c>
      <c r="D1052" s="34">
        <f t="shared" si="57"/>
        <v>4807.7</v>
      </c>
      <c r="E1052" s="36">
        <v>45861</v>
      </c>
      <c r="F1052" s="37">
        <v>4810.1000000000004</v>
      </c>
      <c r="G1052" s="26">
        <v>45862</v>
      </c>
      <c r="H1052" s="76">
        <f t="shared" si="58"/>
        <v>2.4000000000005457</v>
      </c>
      <c r="I1052" s="5">
        <f t="shared" si="59"/>
        <v>10</v>
      </c>
      <c r="L1052" s="33"/>
      <c r="M1052" s="262">
        <v>45860</v>
      </c>
      <c r="N1052" s="34">
        <f t="shared" si="60"/>
        <v>290</v>
      </c>
      <c r="O1052" s="37"/>
      <c r="P1052" s="35">
        <v>290</v>
      </c>
      <c r="Q1052" s="40">
        <f t="shared" si="61"/>
        <v>0</v>
      </c>
      <c r="R1052" s="41"/>
    </row>
    <row r="1053" spans="2:18" ht="15" customHeight="1" x14ac:dyDescent="0.3">
      <c r="B1053" s="105">
        <f t="shared" si="56"/>
        <v>4810.1000000000004</v>
      </c>
      <c r="C1053" s="35">
        <v>4724</v>
      </c>
      <c r="D1053" s="34">
        <f t="shared" si="57"/>
        <v>4810.1000000000004</v>
      </c>
      <c r="E1053" s="36">
        <v>45862</v>
      </c>
      <c r="F1053" s="37">
        <v>4810.2</v>
      </c>
      <c r="G1053" s="26">
        <v>45863</v>
      </c>
      <c r="H1053" s="76">
        <f t="shared" si="58"/>
        <v>9.9999999999454303E-2</v>
      </c>
      <c r="I1053" s="5">
        <f t="shared" si="59"/>
        <v>1</v>
      </c>
      <c r="L1053" s="33"/>
      <c r="M1053" s="262">
        <v>45861</v>
      </c>
      <c r="N1053" s="34">
        <f t="shared" si="60"/>
        <v>290</v>
      </c>
      <c r="O1053" s="37"/>
      <c r="P1053" s="35">
        <v>260</v>
      </c>
      <c r="Q1053" s="40">
        <f t="shared" si="61"/>
        <v>30</v>
      </c>
      <c r="R1053" s="41"/>
    </row>
    <row r="1054" spans="2:18" ht="15" customHeight="1" x14ac:dyDescent="0.3">
      <c r="B1054" s="105">
        <f t="shared" si="56"/>
        <v>4810.2</v>
      </c>
      <c r="C1054" s="35">
        <v>4724</v>
      </c>
      <c r="D1054" s="34">
        <f t="shared" si="57"/>
        <v>4810.2</v>
      </c>
      <c r="E1054" s="36">
        <v>45863</v>
      </c>
      <c r="F1054" s="37">
        <v>4810.2</v>
      </c>
      <c r="G1054" s="26">
        <v>45864</v>
      </c>
      <c r="H1054" s="76">
        <f t="shared" si="58"/>
        <v>0</v>
      </c>
      <c r="I1054" s="5">
        <f t="shared" si="59"/>
        <v>0</v>
      </c>
      <c r="L1054" s="33"/>
      <c r="M1054" s="262">
        <v>45862</v>
      </c>
      <c r="N1054" s="34">
        <f t="shared" si="60"/>
        <v>260</v>
      </c>
      <c r="O1054" s="37"/>
      <c r="P1054" s="35">
        <v>260</v>
      </c>
      <c r="Q1054" s="40">
        <f t="shared" si="61"/>
        <v>0</v>
      </c>
      <c r="R1054" s="41"/>
    </row>
    <row r="1055" spans="2:18" ht="15" customHeight="1" x14ac:dyDescent="0.3">
      <c r="B1055" s="105">
        <f t="shared" si="56"/>
        <v>4810.2</v>
      </c>
      <c r="C1055" s="35">
        <v>4735</v>
      </c>
      <c r="D1055" s="34">
        <f t="shared" si="57"/>
        <v>4810.2</v>
      </c>
      <c r="E1055" s="36">
        <v>45864</v>
      </c>
      <c r="F1055" s="37">
        <v>4813.6000000000004</v>
      </c>
      <c r="G1055" s="26">
        <v>45865</v>
      </c>
      <c r="H1055" s="76">
        <f t="shared" si="58"/>
        <v>3.4000000000005457</v>
      </c>
      <c r="I1055" s="5">
        <f t="shared" si="59"/>
        <v>11</v>
      </c>
      <c r="L1055" s="33"/>
      <c r="M1055" s="262">
        <v>45863</v>
      </c>
      <c r="N1055" s="34">
        <f t="shared" si="60"/>
        <v>260</v>
      </c>
      <c r="O1055" s="37"/>
      <c r="P1055" s="35">
        <v>260</v>
      </c>
      <c r="Q1055" s="40">
        <f t="shared" si="61"/>
        <v>0</v>
      </c>
      <c r="R1055" s="41"/>
    </row>
    <row r="1056" spans="2:18" ht="15" customHeight="1" x14ac:dyDescent="0.3">
      <c r="B1056" s="105">
        <f t="shared" si="56"/>
        <v>4813.6000000000004</v>
      </c>
      <c r="C1056" s="35">
        <v>4736</v>
      </c>
      <c r="D1056" s="34">
        <f t="shared" si="57"/>
        <v>4813.6000000000004</v>
      </c>
      <c r="E1056" s="36">
        <v>45865</v>
      </c>
      <c r="F1056" s="37">
        <v>4813.8999999999996</v>
      </c>
      <c r="G1056" s="26">
        <v>45866</v>
      </c>
      <c r="H1056" s="76">
        <f t="shared" si="58"/>
        <v>0.2999999999992724</v>
      </c>
      <c r="I1056" s="5">
        <f t="shared" si="59"/>
        <v>1</v>
      </c>
      <c r="L1056" s="33"/>
      <c r="M1056" s="262">
        <v>45864</v>
      </c>
      <c r="N1056" s="34">
        <f t="shared" si="60"/>
        <v>260</v>
      </c>
      <c r="O1056" s="37"/>
      <c r="P1056" s="35">
        <v>250</v>
      </c>
      <c r="Q1056" s="40">
        <f t="shared" si="61"/>
        <v>10</v>
      </c>
      <c r="R1056" s="41"/>
    </row>
    <row r="1057" spans="2:18" ht="15" customHeight="1" x14ac:dyDescent="0.3">
      <c r="B1057" s="105">
        <f t="shared" si="56"/>
        <v>4813.8999999999996</v>
      </c>
      <c r="C1057" s="35">
        <v>4736</v>
      </c>
      <c r="D1057" s="34">
        <f t="shared" si="57"/>
        <v>4813.8999999999996</v>
      </c>
      <c r="E1057" s="36">
        <v>45866</v>
      </c>
      <c r="F1057" s="37">
        <v>4813.8999999999996</v>
      </c>
      <c r="G1057" s="26">
        <v>45867</v>
      </c>
      <c r="H1057" s="76">
        <f t="shared" si="58"/>
        <v>0</v>
      </c>
      <c r="I1057" s="5">
        <f t="shared" si="59"/>
        <v>0</v>
      </c>
      <c r="L1057" s="33"/>
      <c r="M1057" s="262">
        <v>45865</v>
      </c>
      <c r="N1057" s="34">
        <f t="shared" si="60"/>
        <v>250</v>
      </c>
      <c r="O1057" s="37"/>
      <c r="P1057" s="35">
        <v>250</v>
      </c>
      <c r="Q1057" s="40">
        <f t="shared" si="61"/>
        <v>0</v>
      </c>
      <c r="R1057" s="41"/>
    </row>
    <row r="1058" spans="2:18" ht="15" customHeight="1" x14ac:dyDescent="0.3">
      <c r="B1058" s="105">
        <f t="shared" si="56"/>
        <v>4813.8999999999996</v>
      </c>
      <c r="C1058" s="35">
        <v>4739</v>
      </c>
      <c r="D1058" s="34">
        <f t="shared" si="57"/>
        <v>4813.8999999999996</v>
      </c>
      <c r="E1058" s="36">
        <v>45867</v>
      </c>
      <c r="F1058" s="37">
        <v>4814.5</v>
      </c>
      <c r="G1058" s="26">
        <v>45868</v>
      </c>
      <c r="H1058" s="76">
        <f t="shared" si="58"/>
        <v>0.6000000000003638</v>
      </c>
      <c r="I1058" s="5">
        <f t="shared" si="59"/>
        <v>3</v>
      </c>
      <c r="L1058" s="33"/>
      <c r="M1058" s="262">
        <v>45866</v>
      </c>
      <c r="N1058" s="34">
        <f t="shared" si="60"/>
        <v>250</v>
      </c>
      <c r="O1058" s="37"/>
      <c r="P1058" s="35">
        <v>240</v>
      </c>
      <c r="Q1058" s="40">
        <f t="shared" si="61"/>
        <v>10</v>
      </c>
      <c r="R1058" s="41"/>
    </row>
    <row r="1059" spans="2:18" ht="15" customHeight="1" x14ac:dyDescent="0.3">
      <c r="B1059" s="105">
        <f t="shared" si="56"/>
        <v>4814.5</v>
      </c>
      <c r="C1059" s="35">
        <v>4741</v>
      </c>
      <c r="D1059" s="34">
        <f t="shared" si="57"/>
        <v>4814.5</v>
      </c>
      <c r="E1059" s="36">
        <v>45868</v>
      </c>
      <c r="F1059" s="37">
        <v>4814.8</v>
      </c>
      <c r="G1059" s="26">
        <v>45869</v>
      </c>
      <c r="H1059" s="76">
        <f t="shared" si="58"/>
        <v>0.3000000000001819</v>
      </c>
      <c r="I1059" s="5">
        <f t="shared" si="59"/>
        <v>2</v>
      </c>
      <c r="L1059" s="33"/>
      <c r="M1059" s="262">
        <v>45867</v>
      </c>
      <c r="N1059" s="34">
        <f t="shared" si="60"/>
        <v>240</v>
      </c>
      <c r="O1059" s="37"/>
      <c r="P1059" s="35">
        <v>240</v>
      </c>
      <c r="Q1059" s="40">
        <f t="shared" si="61"/>
        <v>0</v>
      </c>
      <c r="R1059" s="41"/>
    </row>
    <row r="1060" spans="2:18" ht="15" customHeight="1" x14ac:dyDescent="0.3">
      <c r="B1060" s="105">
        <f t="shared" ref="B1060:B1076" si="62">(F1059)</f>
        <v>4814.8</v>
      </c>
      <c r="C1060" s="35">
        <v>4745</v>
      </c>
      <c r="D1060" s="34">
        <f t="shared" ref="D1060:D1076" si="63">F1059</f>
        <v>4814.8</v>
      </c>
      <c r="E1060" s="36">
        <v>45869</v>
      </c>
      <c r="F1060" s="37">
        <v>4824.5</v>
      </c>
      <c r="G1060" s="26">
        <v>45870</v>
      </c>
      <c r="H1060" s="76">
        <f t="shared" ref="H1060:H1076" si="64">F1060-D1060</f>
        <v>9.6999999999998181</v>
      </c>
      <c r="I1060" s="5">
        <f t="shared" ref="I1060:I1076" si="65">C1060-C1059</f>
        <v>4</v>
      </c>
      <c r="L1060" s="33"/>
      <c r="M1060" s="262">
        <v>45868</v>
      </c>
      <c r="N1060" s="34">
        <f t="shared" ref="N1060:N1076" si="66">(P1059)</f>
        <v>240</v>
      </c>
      <c r="O1060" s="37"/>
      <c r="P1060" s="35">
        <v>240</v>
      </c>
      <c r="Q1060" s="40">
        <f t="shared" ref="Q1060:Q1076" si="67">(N1060+O1060)-P1060</f>
        <v>0</v>
      </c>
      <c r="R1060" s="41"/>
    </row>
    <row r="1061" spans="2:18" ht="15" customHeight="1" x14ac:dyDescent="0.3">
      <c r="B1061" s="105">
        <f t="shared" si="62"/>
        <v>4824.5</v>
      </c>
      <c r="C1061" s="35">
        <v>4747</v>
      </c>
      <c r="D1061" s="34">
        <f t="shared" si="63"/>
        <v>4824.5</v>
      </c>
      <c r="E1061" s="36">
        <v>45870</v>
      </c>
      <c r="F1061" s="37">
        <v>4829.5</v>
      </c>
      <c r="G1061" s="26">
        <v>45871</v>
      </c>
      <c r="H1061" s="76">
        <f t="shared" si="64"/>
        <v>5</v>
      </c>
      <c r="I1061" s="5">
        <f t="shared" si="65"/>
        <v>2</v>
      </c>
      <c r="L1061" s="33"/>
      <c r="M1061" s="262">
        <v>45869</v>
      </c>
      <c r="N1061" s="34">
        <f t="shared" si="66"/>
        <v>240</v>
      </c>
      <c r="O1061" s="37"/>
      <c r="P1061" s="35">
        <v>210</v>
      </c>
      <c r="Q1061" s="40">
        <f t="shared" si="67"/>
        <v>30</v>
      </c>
      <c r="R1061" s="41"/>
    </row>
    <row r="1062" spans="2:18" ht="15" customHeight="1" x14ac:dyDescent="0.3">
      <c r="B1062" s="105">
        <f t="shared" si="62"/>
        <v>4829.5</v>
      </c>
      <c r="C1062" s="35">
        <v>4749</v>
      </c>
      <c r="D1062" s="34">
        <f t="shared" si="63"/>
        <v>4829.5</v>
      </c>
      <c r="E1062" s="36">
        <v>45871</v>
      </c>
      <c r="F1062" s="37">
        <v>4830.2</v>
      </c>
      <c r="G1062" s="26">
        <v>45872</v>
      </c>
      <c r="H1062" s="76">
        <f t="shared" si="64"/>
        <v>0.6999999999998181</v>
      </c>
      <c r="I1062" s="5">
        <f t="shared" si="65"/>
        <v>2</v>
      </c>
      <c r="L1062" s="33"/>
      <c r="M1062" s="262">
        <v>45870</v>
      </c>
      <c r="N1062" s="34">
        <f t="shared" si="66"/>
        <v>210</v>
      </c>
      <c r="O1062" s="37">
        <v>210</v>
      </c>
      <c r="P1062" s="35">
        <v>330</v>
      </c>
      <c r="Q1062" s="40">
        <f t="shared" si="67"/>
        <v>90</v>
      </c>
      <c r="R1062" s="41"/>
    </row>
    <row r="1063" spans="2:18" ht="15" customHeight="1" x14ac:dyDescent="0.3">
      <c r="B1063" s="105">
        <f t="shared" si="62"/>
        <v>4830.2</v>
      </c>
      <c r="C1063" s="35">
        <v>4750</v>
      </c>
      <c r="D1063" s="34">
        <f t="shared" si="63"/>
        <v>4830.2</v>
      </c>
      <c r="E1063" s="36">
        <v>45872</v>
      </c>
      <c r="F1063" s="37">
        <v>4830.2</v>
      </c>
      <c r="G1063" s="26">
        <v>45873</v>
      </c>
      <c r="H1063" s="76">
        <f t="shared" si="64"/>
        <v>0</v>
      </c>
      <c r="I1063" s="5">
        <f t="shared" si="65"/>
        <v>1</v>
      </c>
      <c r="L1063" s="33"/>
      <c r="M1063" s="262">
        <v>45871</v>
      </c>
      <c r="N1063" s="34">
        <f t="shared" si="66"/>
        <v>330</v>
      </c>
      <c r="O1063" s="37"/>
      <c r="P1063" s="35">
        <v>330</v>
      </c>
      <c r="Q1063" s="40">
        <f t="shared" si="67"/>
        <v>0</v>
      </c>
      <c r="R1063" s="41"/>
    </row>
    <row r="1064" spans="2:18" ht="15" customHeight="1" x14ac:dyDescent="0.3">
      <c r="B1064" s="105">
        <f t="shared" si="62"/>
        <v>4830.2</v>
      </c>
      <c r="C1064" s="35">
        <v>4752</v>
      </c>
      <c r="D1064" s="34">
        <f t="shared" si="63"/>
        <v>4830.2</v>
      </c>
      <c r="E1064" s="36">
        <v>45873</v>
      </c>
      <c r="F1064" s="37">
        <v>4830.8</v>
      </c>
      <c r="G1064" s="26">
        <v>45874</v>
      </c>
      <c r="H1064" s="76">
        <f t="shared" si="64"/>
        <v>0.6000000000003638</v>
      </c>
      <c r="I1064" s="5">
        <f t="shared" si="65"/>
        <v>2</v>
      </c>
      <c r="L1064" s="33"/>
      <c r="M1064" s="262">
        <v>45872</v>
      </c>
      <c r="N1064" s="34">
        <f t="shared" si="66"/>
        <v>330</v>
      </c>
      <c r="O1064" s="37"/>
      <c r="P1064" s="35">
        <v>330</v>
      </c>
      <c r="Q1064" s="40">
        <f t="shared" si="67"/>
        <v>0</v>
      </c>
      <c r="R1064" s="41"/>
    </row>
    <row r="1065" spans="2:18" ht="15" customHeight="1" x14ac:dyDescent="0.3">
      <c r="B1065" s="105">
        <f t="shared" si="62"/>
        <v>4830.8</v>
      </c>
      <c r="C1065" s="35">
        <v>4752</v>
      </c>
      <c r="D1065" s="34">
        <f t="shared" si="63"/>
        <v>4830.8</v>
      </c>
      <c r="E1065" s="36">
        <v>45874</v>
      </c>
      <c r="F1065" s="37">
        <v>4830.8</v>
      </c>
      <c r="G1065" s="26">
        <v>45875</v>
      </c>
      <c r="H1065" s="76">
        <f t="shared" si="64"/>
        <v>0</v>
      </c>
      <c r="I1065" s="5">
        <f t="shared" si="65"/>
        <v>0</v>
      </c>
      <c r="L1065" s="33"/>
      <c r="M1065" s="262">
        <v>45873</v>
      </c>
      <c r="N1065" s="34">
        <f t="shared" si="66"/>
        <v>330</v>
      </c>
      <c r="O1065" s="37"/>
      <c r="P1065" s="35">
        <v>330</v>
      </c>
      <c r="Q1065" s="40">
        <f t="shared" si="67"/>
        <v>0</v>
      </c>
      <c r="R1065" s="41"/>
    </row>
    <row r="1066" spans="2:18" ht="15" customHeight="1" x14ac:dyDescent="0.3">
      <c r="B1066" s="105">
        <f t="shared" si="62"/>
        <v>4830.8</v>
      </c>
      <c r="C1066" s="35">
        <v>4753</v>
      </c>
      <c r="D1066" s="34">
        <f t="shared" si="63"/>
        <v>4830.8</v>
      </c>
      <c r="E1066" s="36">
        <v>45875</v>
      </c>
      <c r="F1066" s="37">
        <v>4831.1000000000004</v>
      </c>
      <c r="G1066" s="26">
        <v>45876</v>
      </c>
      <c r="H1066" s="76">
        <f t="shared" si="64"/>
        <v>0.3000000000001819</v>
      </c>
      <c r="I1066" s="5">
        <f t="shared" si="65"/>
        <v>1</v>
      </c>
      <c r="L1066" s="33"/>
      <c r="M1066" s="262">
        <v>45874</v>
      </c>
      <c r="N1066" s="34">
        <f t="shared" si="66"/>
        <v>330</v>
      </c>
      <c r="O1066" s="37"/>
      <c r="P1066" s="35">
        <v>330</v>
      </c>
      <c r="Q1066" s="40">
        <f t="shared" si="67"/>
        <v>0</v>
      </c>
      <c r="R1066" s="41"/>
    </row>
    <row r="1067" spans="2:18" ht="15" customHeight="1" x14ac:dyDescent="0.3">
      <c r="B1067" s="105">
        <f t="shared" si="62"/>
        <v>4831.1000000000004</v>
      </c>
      <c r="C1067" s="35">
        <v>4753</v>
      </c>
      <c r="D1067" s="34">
        <f t="shared" si="63"/>
        <v>4831.1000000000004</v>
      </c>
      <c r="E1067" s="36">
        <v>45876</v>
      </c>
      <c r="F1067" s="37">
        <v>4831.1000000000004</v>
      </c>
      <c r="G1067" s="26">
        <v>45877</v>
      </c>
      <c r="H1067" s="76">
        <f t="shared" si="64"/>
        <v>0</v>
      </c>
      <c r="I1067" s="5">
        <f t="shared" si="65"/>
        <v>0</v>
      </c>
      <c r="L1067" s="33"/>
      <c r="M1067" s="262">
        <v>45875</v>
      </c>
      <c r="N1067" s="34">
        <f t="shared" si="66"/>
        <v>330</v>
      </c>
      <c r="O1067" s="37"/>
      <c r="P1067" s="35">
        <v>330</v>
      </c>
      <c r="Q1067" s="40">
        <f t="shared" si="67"/>
        <v>0</v>
      </c>
      <c r="R1067" s="41"/>
    </row>
    <row r="1068" spans="2:18" ht="15" customHeight="1" x14ac:dyDescent="0.3">
      <c r="B1068" s="105">
        <f t="shared" si="62"/>
        <v>4831.1000000000004</v>
      </c>
      <c r="C1068" s="35">
        <v>4753</v>
      </c>
      <c r="D1068" s="34">
        <f t="shared" si="63"/>
        <v>4831.1000000000004</v>
      </c>
      <c r="E1068" s="36">
        <v>45877</v>
      </c>
      <c r="F1068" s="37">
        <v>4831.1000000000004</v>
      </c>
      <c r="G1068" s="26">
        <v>45878</v>
      </c>
      <c r="H1068" s="76">
        <f t="shared" si="64"/>
        <v>0</v>
      </c>
      <c r="I1068" s="5">
        <f t="shared" si="65"/>
        <v>0</v>
      </c>
      <c r="L1068" s="33"/>
      <c r="M1068" s="262">
        <v>45876</v>
      </c>
      <c r="N1068" s="34">
        <f t="shared" si="66"/>
        <v>330</v>
      </c>
      <c r="O1068" s="37"/>
      <c r="P1068" s="35">
        <v>300</v>
      </c>
      <c r="Q1068" s="40">
        <f t="shared" si="67"/>
        <v>30</v>
      </c>
      <c r="R1068" s="41"/>
    </row>
    <row r="1069" spans="2:18" ht="15" customHeight="1" x14ac:dyDescent="0.3">
      <c r="B1069" s="105">
        <f t="shared" si="62"/>
        <v>4831.1000000000004</v>
      </c>
      <c r="C1069" s="35">
        <v>4756</v>
      </c>
      <c r="D1069" s="34">
        <f t="shared" si="63"/>
        <v>4831.1000000000004</v>
      </c>
      <c r="E1069" s="36">
        <v>45878</v>
      </c>
      <c r="F1069" s="37">
        <v>4833.3999999999996</v>
      </c>
      <c r="G1069" s="26">
        <v>45879</v>
      </c>
      <c r="H1069" s="76">
        <f t="shared" si="64"/>
        <v>2.2999999999992724</v>
      </c>
      <c r="I1069" s="5">
        <f t="shared" si="65"/>
        <v>3</v>
      </c>
      <c r="L1069" s="33"/>
      <c r="M1069" s="262">
        <v>45877</v>
      </c>
      <c r="N1069" s="34">
        <f t="shared" si="66"/>
        <v>300</v>
      </c>
      <c r="O1069" s="37"/>
      <c r="P1069" s="35">
        <v>300</v>
      </c>
      <c r="Q1069" s="40">
        <f t="shared" si="67"/>
        <v>0</v>
      </c>
      <c r="R1069" s="41"/>
    </row>
    <row r="1070" spans="2:18" ht="15" customHeight="1" x14ac:dyDescent="0.3">
      <c r="B1070" s="105">
        <f t="shared" si="62"/>
        <v>4833.3999999999996</v>
      </c>
      <c r="C1070" s="35">
        <v>4756</v>
      </c>
      <c r="D1070" s="34">
        <f t="shared" si="63"/>
        <v>4833.3999999999996</v>
      </c>
      <c r="E1070" s="36">
        <v>45879</v>
      </c>
      <c r="F1070" s="37">
        <v>4833.3999999999996</v>
      </c>
      <c r="G1070" s="26">
        <v>45880</v>
      </c>
      <c r="H1070" s="76">
        <f t="shared" si="64"/>
        <v>0</v>
      </c>
      <c r="I1070" s="5">
        <f t="shared" si="65"/>
        <v>0</v>
      </c>
      <c r="L1070" s="33"/>
      <c r="M1070" s="262">
        <v>45878</v>
      </c>
      <c r="N1070" s="34">
        <f t="shared" si="66"/>
        <v>300</v>
      </c>
      <c r="O1070" s="37"/>
      <c r="P1070" s="35">
        <v>290</v>
      </c>
      <c r="Q1070" s="40">
        <f t="shared" si="67"/>
        <v>10</v>
      </c>
      <c r="R1070" s="41"/>
    </row>
    <row r="1071" spans="2:18" ht="15" customHeight="1" x14ac:dyDescent="0.3">
      <c r="B1071" s="105">
        <f t="shared" si="62"/>
        <v>4833.3999999999996</v>
      </c>
      <c r="C1071" s="35">
        <v>4757</v>
      </c>
      <c r="D1071" s="34">
        <f t="shared" si="63"/>
        <v>4833.3999999999996</v>
      </c>
      <c r="E1071" s="36">
        <v>45880</v>
      </c>
      <c r="F1071" s="37">
        <v>4833.3999999999996</v>
      </c>
      <c r="G1071" s="26">
        <v>45881</v>
      </c>
      <c r="H1071" s="76">
        <f t="shared" si="64"/>
        <v>0</v>
      </c>
      <c r="I1071" s="5">
        <f t="shared" si="65"/>
        <v>1</v>
      </c>
      <c r="L1071" s="33"/>
      <c r="M1071" s="262">
        <v>45879</v>
      </c>
      <c r="N1071" s="34">
        <f t="shared" si="66"/>
        <v>290</v>
      </c>
      <c r="O1071" s="37"/>
      <c r="P1071" s="35">
        <v>290</v>
      </c>
      <c r="Q1071" s="40">
        <f t="shared" si="67"/>
        <v>0</v>
      </c>
      <c r="R1071" s="41"/>
    </row>
    <row r="1072" spans="2:18" ht="15" customHeight="1" x14ac:dyDescent="0.3">
      <c r="B1072" s="105">
        <f t="shared" si="62"/>
        <v>4833.3999999999996</v>
      </c>
      <c r="C1072" s="35">
        <v>4758</v>
      </c>
      <c r="D1072" s="34">
        <f t="shared" si="63"/>
        <v>4833.3999999999996</v>
      </c>
      <c r="E1072" s="36">
        <v>45881</v>
      </c>
      <c r="F1072" s="37">
        <v>4833.8999999999996</v>
      </c>
      <c r="G1072" s="26">
        <v>45882</v>
      </c>
      <c r="H1072" s="76">
        <f t="shared" si="64"/>
        <v>0.5</v>
      </c>
      <c r="I1072" s="5">
        <f t="shared" si="65"/>
        <v>1</v>
      </c>
      <c r="L1072" s="33"/>
      <c r="M1072" s="262">
        <v>45880</v>
      </c>
      <c r="N1072" s="34">
        <f t="shared" si="66"/>
        <v>290</v>
      </c>
      <c r="O1072" s="37"/>
      <c r="P1072" s="35">
        <v>290</v>
      </c>
      <c r="Q1072" s="40">
        <f t="shared" si="67"/>
        <v>0</v>
      </c>
      <c r="R1072" s="41"/>
    </row>
    <row r="1073" spans="2:18" ht="15" customHeight="1" x14ac:dyDescent="0.3">
      <c r="B1073" s="105">
        <f t="shared" si="62"/>
        <v>4833.8999999999996</v>
      </c>
      <c r="C1073" s="35">
        <v>4758</v>
      </c>
      <c r="D1073" s="34">
        <f t="shared" si="63"/>
        <v>4833.8999999999996</v>
      </c>
      <c r="E1073" s="36">
        <v>45882</v>
      </c>
      <c r="F1073" s="37">
        <v>4833.8999999999996</v>
      </c>
      <c r="G1073" s="26">
        <v>45883</v>
      </c>
      <c r="H1073" s="76">
        <f t="shared" si="64"/>
        <v>0</v>
      </c>
      <c r="I1073" s="5">
        <f t="shared" si="65"/>
        <v>0</v>
      </c>
      <c r="L1073" s="33"/>
      <c r="M1073" s="262">
        <v>45881</v>
      </c>
      <c r="N1073" s="34">
        <f t="shared" si="66"/>
        <v>290</v>
      </c>
      <c r="O1073" s="37"/>
      <c r="P1073" s="35">
        <v>290</v>
      </c>
      <c r="Q1073" s="40">
        <f t="shared" si="67"/>
        <v>0</v>
      </c>
      <c r="R1073" s="41"/>
    </row>
    <row r="1074" spans="2:18" ht="15" customHeight="1" x14ac:dyDescent="0.3">
      <c r="B1074" s="105">
        <f t="shared" si="62"/>
        <v>4833.8999999999996</v>
      </c>
      <c r="C1074" s="35">
        <v>4758</v>
      </c>
      <c r="D1074" s="34">
        <f t="shared" si="63"/>
        <v>4833.8999999999996</v>
      </c>
      <c r="E1074" s="36">
        <v>45883</v>
      </c>
      <c r="F1074" s="37">
        <v>4833.8999999999996</v>
      </c>
      <c r="G1074" s="26">
        <v>45884</v>
      </c>
      <c r="H1074" s="76">
        <f t="shared" si="64"/>
        <v>0</v>
      </c>
      <c r="I1074" s="5">
        <f t="shared" si="65"/>
        <v>0</v>
      </c>
      <c r="L1074" s="33"/>
      <c r="M1074" s="262">
        <v>45882</v>
      </c>
      <c r="N1074" s="34">
        <f t="shared" si="66"/>
        <v>290</v>
      </c>
      <c r="O1074" s="37"/>
      <c r="P1074" s="35">
        <v>290</v>
      </c>
      <c r="Q1074" s="40">
        <f t="shared" si="67"/>
        <v>0</v>
      </c>
      <c r="R1074" s="41"/>
    </row>
    <row r="1075" spans="2:18" ht="15" customHeight="1" x14ac:dyDescent="0.3">
      <c r="B1075" s="105">
        <f t="shared" si="62"/>
        <v>4833.8999999999996</v>
      </c>
      <c r="C1075" s="35">
        <v>4759</v>
      </c>
      <c r="D1075" s="34">
        <f t="shared" si="63"/>
        <v>4833.8999999999996</v>
      </c>
      <c r="E1075" s="36">
        <v>45884</v>
      </c>
      <c r="F1075" s="37">
        <v>4834.1000000000004</v>
      </c>
      <c r="G1075" s="26">
        <v>45885</v>
      </c>
      <c r="H1075" s="76">
        <f t="shared" si="64"/>
        <v>0.2000000000007276</v>
      </c>
      <c r="I1075" s="5">
        <f t="shared" si="65"/>
        <v>1</v>
      </c>
      <c r="L1075" s="33"/>
      <c r="M1075" s="262">
        <v>45883</v>
      </c>
      <c r="N1075" s="34">
        <f t="shared" si="66"/>
        <v>290</v>
      </c>
      <c r="O1075" s="37"/>
      <c r="P1075" s="35">
        <v>290</v>
      </c>
      <c r="Q1075" s="40">
        <f t="shared" si="67"/>
        <v>0</v>
      </c>
      <c r="R1075" s="41"/>
    </row>
    <row r="1076" spans="2:18" ht="15" customHeight="1" x14ac:dyDescent="0.3">
      <c r="B1076" s="105">
        <f t="shared" si="62"/>
        <v>4834.1000000000004</v>
      </c>
      <c r="C1076" s="35">
        <v>4762</v>
      </c>
      <c r="D1076" s="34">
        <f t="shared" si="63"/>
        <v>4834.1000000000004</v>
      </c>
      <c r="E1076" s="36">
        <v>45885</v>
      </c>
      <c r="F1076" s="37">
        <v>4836.6000000000004</v>
      </c>
      <c r="G1076" s="26">
        <v>45886</v>
      </c>
      <c r="H1076" s="76">
        <f t="shared" si="64"/>
        <v>2.5</v>
      </c>
      <c r="I1076" s="5">
        <f t="shared" si="65"/>
        <v>3</v>
      </c>
      <c r="L1076" s="33"/>
      <c r="M1076" s="262">
        <v>45884</v>
      </c>
      <c r="N1076" s="34">
        <f t="shared" si="66"/>
        <v>290</v>
      </c>
      <c r="O1076" s="37"/>
      <c r="P1076" s="35">
        <v>290</v>
      </c>
      <c r="Q1076" s="40">
        <f t="shared" si="67"/>
        <v>0</v>
      </c>
      <c r="R1076" s="41"/>
    </row>
    <row r="1077" spans="2:18" ht="15" customHeight="1" x14ac:dyDescent="0.3">
      <c r="B1077" s="105">
        <f t="shared" ref="B1077:B1082" si="68">(F1076)</f>
        <v>4836.6000000000004</v>
      </c>
      <c r="C1077" s="35">
        <v>4762</v>
      </c>
      <c r="D1077" s="34">
        <f t="shared" ref="D1077:D1082" si="69">F1076</f>
        <v>4836.6000000000004</v>
      </c>
      <c r="E1077" s="36">
        <v>45886</v>
      </c>
      <c r="F1077" s="37">
        <v>4837.7</v>
      </c>
      <c r="G1077" s="26">
        <v>45887</v>
      </c>
      <c r="H1077" s="76">
        <f t="shared" ref="H1077:H1082" si="70">F1077-D1077</f>
        <v>1.0999999999994543</v>
      </c>
      <c r="I1077" s="5">
        <f t="shared" ref="I1077:I1082" si="71">C1077-C1076</f>
        <v>0</v>
      </c>
      <c r="L1077" s="33"/>
      <c r="M1077" s="262">
        <v>45885</v>
      </c>
      <c r="N1077" s="34">
        <f t="shared" ref="N1077:N1082" si="72">(P1076)</f>
        <v>290</v>
      </c>
      <c r="O1077" s="37"/>
      <c r="P1077" s="35">
        <v>285</v>
      </c>
      <c r="Q1077" s="40">
        <f t="shared" ref="Q1077:Q1082" si="73">(N1077+O1077)-P1077</f>
        <v>5</v>
      </c>
      <c r="R1077" s="41"/>
    </row>
    <row r="1078" spans="2:18" ht="15" customHeight="1" x14ac:dyDescent="0.3">
      <c r="B1078" s="105">
        <f t="shared" si="68"/>
        <v>4837.7</v>
      </c>
      <c r="C1078" s="35">
        <v>4762</v>
      </c>
      <c r="D1078" s="34">
        <f t="shared" si="69"/>
        <v>4837.7</v>
      </c>
      <c r="E1078" s="36">
        <v>45887</v>
      </c>
      <c r="F1078" s="37">
        <v>4837.7</v>
      </c>
      <c r="G1078" s="26">
        <v>45888</v>
      </c>
      <c r="H1078" s="76">
        <f t="shared" si="70"/>
        <v>0</v>
      </c>
      <c r="I1078" s="5">
        <f t="shared" si="71"/>
        <v>0</v>
      </c>
      <c r="L1078" s="33"/>
      <c r="M1078" s="262">
        <v>45886</v>
      </c>
      <c r="N1078" s="34">
        <f t="shared" si="72"/>
        <v>285</v>
      </c>
      <c r="O1078" s="37"/>
      <c r="P1078" s="35">
        <v>280</v>
      </c>
      <c r="Q1078" s="40">
        <f t="shared" si="73"/>
        <v>5</v>
      </c>
      <c r="R1078" s="41"/>
    </row>
    <row r="1079" spans="2:18" ht="15" customHeight="1" x14ac:dyDescent="0.3">
      <c r="B1079" s="105">
        <f t="shared" si="68"/>
        <v>4837.7</v>
      </c>
      <c r="C1079" s="35">
        <v>4763</v>
      </c>
      <c r="D1079" s="34">
        <f t="shared" si="69"/>
        <v>4837.7</v>
      </c>
      <c r="E1079" s="36">
        <v>45888</v>
      </c>
      <c r="F1079" s="37">
        <v>4837.7</v>
      </c>
      <c r="G1079" s="26">
        <v>45889</v>
      </c>
      <c r="H1079" s="76">
        <f t="shared" si="70"/>
        <v>0</v>
      </c>
      <c r="I1079" s="5">
        <f t="shared" si="71"/>
        <v>1</v>
      </c>
      <c r="L1079" s="33"/>
      <c r="M1079" s="262">
        <v>45887</v>
      </c>
      <c r="N1079" s="34">
        <f t="shared" si="72"/>
        <v>280</v>
      </c>
      <c r="O1079" s="37"/>
      <c r="P1079" s="35">
        <v>280</v>
      </c>
      <c r="Q1079" s="40">
        <f t="shared" si="73"/>
        <v>0</v>
      </c>
      <c r="R1079" s="41"/>
    </row>
    <row r="1080" spans="2:18" ht="15" customHeight="1" x14ac:dyDescent="0.3">
      <c r="B1080" s="105">
        <f t="shared" si="68"/>
        <v>4837.7</v>
      </c>
      <c r="C1080" s="35">
        <v>4764</v>
      </c>
      <c r="D1080" s="34">
        <f t="shared" si="69"/>
        <v>4837.7</v>
      </c>
      <c r="E1080" s="36">
        <v>45889</v>
      </c>
      <c r="F1080" s="37">
        <v>4838.1000000000004</v>
      </c>
      <c r="G1080" s="26">
        <v>45890</v>
      </c>
      <c r="H1080" s="76">
        <f t="shared" si="70"/>
        <v>0.4000000000005457</v>
      </c>
      <c r="I1080" s="5">
        <f t="shared" si="71"/>
        <v>1</v>
      </c>
      <c r="L1080" s="33"/>
      <c r="M1080" s="262">
        <v>45888</v>
      </c>
      <c r="N1080" s="34">
        <f t="shared" si="72"/>
        <v>280</v>
      </c>
      <c r="O1080" s="37"/>
      <c r="P1080" s="35">
        <v>280</v>
      </c>
      <c r="Q1080" s="40">
        <f t="shared" si="73"/>
        <v>0</v>
      </c>
      <c r="R1080" s="41"/>
    </row>
    <row r="1081" spans="2:18" ht="15" customHeight="1" x14ac:dyDescent="0.3">
      <c r="B1081" s="105">
        <f t="shared" si="68"/>
        <v>4838.1000000000004</v>
      </c>
      <c r="C1081" s="35">
        <v>4764</v>
      </c>
      <c r="D1081" s="34">
        <f t="shared" si="69"/>
        <v>4838.1000000000004</v>
      </c>
      <c r="E1081" s="36">
        <v>45890</v>
      </c>
      <c r="F1081" s="37">
        <v>4838.1000000000004</v>
      </c>
      <c r="G1081" s="26">
        <v>45891</v>
      </c>
      <c r="H1081" s="76">
        <f t="shared" si="70"/>
        <v>0</v>
      </c>
      <c r="I1081" s="5">
        <f t="shared" si="71"/>
        <v>0</v>
      </c>
      <c r="L1081" s="33"/>
      <c r="M1081" s="262">
        <v>45889</v>
      </c>
      <c r="N1081" s="34">
        <f t="shared" si="72"/>
        <v>280</v>
      </c>
      <c r="O1081" s="37"/>
      <c r="P1081" s="35">
        <v>280</v>
      </c>
      <c r="Q1081" s="40">
        <f t="shared" si="73"/>
        <v>0</v>
      </c>
      <c r="R1081" s="41"/>
    </row>
    <row r="1082" spans="2:18" ht="15" customHeight="1" x14ac:dyDescent="0.3">
      <c r="B1082" s="105">
        <f t="shared" si="68"/>
        <v>4838.1000000000004</v>
      </c>
      <c r="C1082" s="35">
        <v>4767</v>
      </c>
      <c r="D1082" s="34">
        <f t="shared" si="69"/>
        <v>4838.1000000000004</v>
      </c>
      <c r="E1082" s="36">
        <v>45891</v>
      </c>
      <c r="F1082" s="37">
        <v>4838.1000000000004</v>
      </c>
      <c r="G1082" s="26">
        <v>45892</v>
      </c>
      <c r="H1082" s="76">
        <f t="shared" si="70"/>
        <v>0</v>
      </c>
      <c r="I1082" s="5">
        <f t="shared" si="71"/>
        <v>3</v>
      </c>
      <c r="L1082" s="33"/>
      <c r="M1082" s="262">
        <v>45890</v>
      </c>
      <c r="N1082" s="34">
        <f t="shared" si="72"/>
        <v>280</v>
      </c>
      <c r="O1082" s="37"/>
      <c r="P1082" s="35">
        <v>280</v>
      </c>
      <c r="Q1082" s="40">
        <f t="shared" si="73"/>
        <v>0</v>
      </c>
      <c r="R1082" s="41"/>
    </row>
    <row r="1083" spans="2:18" ht="15" customHeight="1" x14ac:dyDescent="0.3">
      <c r="B1083" s="105">
        <f t="shared" ref="B1083:B1131" si="74">(F1082)</f>
        <v>4838.1000000000004</v>
      </c>
      <c r="C1083" s="35">
        <v>4769</v>
      </c>
      <c r="D1083" s="34">
        <f t="shared" ref="D1083:D1131" si="75">F1082</f>
        <v>4838.1000000000004</v>
      </c>
      <c r="E1083" s="36">
        <v>45892</v>
      </c>
      <c r="F1083" s="37">
        <v>4838.5</v>
      </c>
      <c r="G1083" s="26">
        <v>45893</v>
      </c>
      <c r="H1083" s="76">
        <f t="shared" ref="H1083:H1131" si="76">F1083-D1083</f>
        <v>0.3999999999996362</v>
      </c>
      <c r="I1083" s="5">
        <f t="shared" ref="I1083:I1131" si="77">C1083-C1082</f>
        <v>2</v>
      </c>
      <c r="L1083" s="33"/>
      <c r="M1083" s="262">
        <v>45891</v>
      </c>
      <c r="N1083" s="34">
        <f t="shared" ref="N1083:N1131" si="78">(P1082)</f>
        <v>280</v>
      </c>
      <c r="O1083" s="37"/>
      <c r="P1083" s="35">
        <v>280</v>
      </c>
      <c r="Q1083" s="40">
        <f t="shared" ref="Q1083:Q1131" si="79">(N1083+O1083)-P1083</f>
        <v>0</v>
      </c>
      <c r="R1083" s="41"/>
    </row>
    <row r="1084" spans="2:18" ht="15" customHeight="1" x14ac:dyDescent="0.3">
      <c r="B1084" s="105">
        <f t="shared" si="74"/>
        <v>4838.5</v>
      </c>
      <c r="C1084" s="35">
        <v>4770</v>
      </c>
      <c r="D1084" s="34">
        <f t="shared" si="75"/>
        <v>4838.5</v>
      </c>
      <c r="E1084" s="36">
        <v>45893</v>
      </c>
      <c r="F1084" s="37">
        <v>4838.5</v>
      </c>
      <c r="G1084" s="26">
        <v>45894</v>
      </c>
      <c r="H1084" s="76">
        <f t="shared" si="76"/>
        <v>0</v>
      </c>
      <c r="I1084" s="5">
        <f t="shared" si="77"/>
        <v>1</v>
      </c>
      <c r="L1084" s="33"/>
      <c r="M1084" s="262">
        <v>45892</v>
      </c>
      <c r="N1084" s="34">
        <f t="shared" si="78"/>
        <v>280</v>
      </c>
      <c r="O1084" s="37"/>
      <c r="P1084" s="35">
        <v>280</v>
      </c>
      <c r="Q1084" s="40">
        <f t="shared" si="79"/>
        <v>0</v>
      </c>
      <c r="R1084" s="41"/>
    </row>
    <row r="1085" spans="2:18" ht="15" customHeight="1" x14ac:dyDescent="0.3">
      <c r="B1085" s="105">
        <f t="shared" si="74"/>
        <v>4838.5</v>
      </c>
      <c r="C1085" s="35">
        <v>4770</v>
      </c>
      <c r="D1085" s="34">
        <f t="shared" si="75"/>
        <v>4838.5</v>
      </c>
      <c r="E1085" s="36">
        <v>45894</v>
      </c>
      <c r="F1085" s="37">
        <v>4838.6000000000004</v>
      </c>
      <c r="G1085" s="26">
        <v>45895</v>
      </c>
      <c r="H1085" s="76">
        <f t="shared" si="76"/>
        <v>0.1000000000003638</v>
      </c>
      <c r="I1085" s="5">
        <f t="shared" si="77"/>
        <v>0</v>
      </c>
      <c r="L1085" s="33"/>
      <c r="M1085" s="262">
        <v>45893</v>
      </c>
      <c r="N1085" s="34">
        <f t="shared" si="78"/>
        <v>280</v>
      </c>
      <c r="O1085" s="37"/>
      <c r="P1085" s="35">
        <v>280</v>
      </c>
      <c r="Q1085" s="40">
        <f t="shared" si="79"/>
        <v>0</v>
      </c>
      <c r="R1085" s="41"/>
    </row>
    <row r="1086" spans="2:18" ht="15" customHeight="1" x14ac:dyDescent="0.3">
      <c r="B1086" s="105">
        <f t="shared" si="74"/>
        <v>4838.6000000000004</v>
      </c>
      <c r="C1086" s="35">
        <v>4773</v>
      </c>
      <c r="D1086" s="34">
        <f t="shared" si="75"/>
        <v>4838.6000000000004</v>
      </c>
      <c r="E1086" s="36">
        <v>45895</v>
      </c>
      <c r="F1086" s="37">
        <v>4847.1000000000004</v>
      </c>
      <c r="G1086" s="26">
        <v>45896</v>
      </c>
      <c r="H1086" s="76">
        <f t="shared" si="76"/>
        <v>8.5</v>
      </c>
      <c r="I1086" s="5">
        <f t="shared" si="77"/>
        <v>3</v>
      </c>
      <c r="L1086" s="33"/>
      <c r="M1086" s="262">
        <v>45894</v>
      </c>
      <c r="N1086" s="34">
        <f t="shared" si="78"/>
        <v>280</v>
      </c>
      <c r="O1086" s="37"/>
      <c r="P1086" s="35">
        <v>280</v>
      </c>
      <c r="Q1086" s="40">
        <f t="shared" si="79"/>
        <v>0</v>
      </c>
      <c r="R1086" s="41"/>
    </row>
    <row r="1087" spans="2:18" ht="15" customHeight="1" x14ac:dyDescent="0.3">
      <c r="B1087" s="105">
        <f t="shared" si="74"/>
        <v>4847.1000000000004</v>
      </c>
      <c r="C1087" s="35">
        <v>4777</v>
      </c>
      <c r="D1087" s="34">
        <f t="shared" si="75"/>
        <v>4847.1000000000004</v>
      </c>
      <c r="E1087" s="36">
        <v>45896</v>
      </c>
      <c r="F1087" s="37">
        <v>4849.3999999999996</v>
      </c>
      <c r="G1087" s="26">
        <v>45897</v>
      </c>
      <c r="H1087" s="76">
        <f t="shared" si="76"/>
        <v>2.2999999999992724</v>
      </c>
      <c r="I1087" s="5">
        <f t="shared" si="77"/>
        <v>4</v>
      </c>
      <c r="L1087" s="33"/>
      <c r="M1087" s="262">
        <v>45895</v>
      </c>
      <c r="N1087" s="34">
        <f t="shared" si="78"/>
        <v>280</v>
      </c>
      <c r="O1087" s="37"/>
      <c r="P1087" s="35">
        <v>215</v>
      </c>
      <c r="Q1087" s="40">
        <f t="shared" si="79"/>
        <v>65</v>
      </c>
      <c r="R1087" s="41"/>
    </row>
    <row r="1088" spans="2:18" ht="15" customHeight="1" x14ac:dyDescent="0.3">
      <c r="B1088" s="105">
        <f t="shared" si="74"/>
        <v>4849.3999999999996</v>
      </c>
      <c r="C1088" s="35">
        <v>4778</v>
      </c>
      <c r="D1088" s="34">
        <f t="shared" si="75"/>
        <v>4849.3999999999996</v>
      </c>
      <c r="E1088" s="36">
        <v>45897</v>
      </c>
      <c r="F1088" s="37">
        <v>4849.5</v>
      </c>
      <c r="G1088" s="26">
        <v>45898</v>
      </c>
      <c r="H1088" s="76">
        <f t="shared" si="76"/>
        <v>0.1000000000003638</v>
      </c>
      <c r="I1088" s="5">
        <f t="shared" si="77"/>
        <v>1</v>
      </c>
      <c r="L1088" s="33"/>
      <c r="M1088" s="262">
        <v>45896</v>
      </c>
      <c r="N1088" s="34">
        <f t="shared" si="78"/>
        <v>215</v>
      </c>
      <c r="O1088" s="37"/>
      <c r="P1088" s="35">
        <v>190</v>
      </c>
      <c r="Q1088" s="40">
        <f t="shared" si="79"/>
        <v>25</v>
      </c>
      <c r="R1088" s="41"/>
    </row>
    <row r="1089" spans="2:18" ht="15" customHeight="1" x14ac:dyDescent="0.3">
      <c r="B1089" s="105">
        <f t="shared" si="74"/>
        <v>4849.5</v>
      </c>
      <c r="C1089" s="35">
        <v>4778</v>
      </c>
      <c r="D1089" s="34">
        <f t="shared" si="75"/>
        <v>4849.5</v>
      </c>
      <c r="E1089" s="36">
        <v>45898</v>
      </c>
      <c r="F1089" s="37">
        <v>4849.6000000000004</v>
      </c>
      <c r="G1089" s="26">
        <v>45899</v>
      </c>
      <c r="H1089" s="76">
        <f t="shared" si="76"/>
        <v>0.1000000000003638</v>
      </c>
      <c r="I1089" s="5">
        <f t="shared" si="77"/>
        <v>0</v>
      </c>
      <c r="L1089" s="33"/>
      <c r="M1089" s="262">
        <v>45897</v>
      </c>
      <c r="N1089" s="34">
        <f t="shared" si="78"/>
        <v>190</v>
      </c>
      <c r="O1089" s="37"/>
      <c r="P1089" s="35">
        <v>190</v>
      </c>
      <c r="Q1089" s="40">
        <f t="shared" si="79"/>
        <v>0</v>
      </c>
      <c r="R1089" s="41"/>
    </row>
    <row r="1090" spans="2:18" ht="15" customHeight="1" x14ac:dyDescent="0.3">
      <c r="B1090" s="105">
        <f t="shared" si="74"/>
        <v>4849.6000000000004</v>
      </c>
      <c r="C1090" s="35">
        <v>4778</v>
      </c>
      <c r="D1090" s="34">
        <f t="shared" si="75"/>
        <v>4849.6000000000004</v>
      </c>
      <c r="E1090" s="36">
        <v>45899</v>
      </c>
      <c r="F1090" s="37">
        <v>4849.6000000000004</v>
      </c>
      <c r="G1090" s="26">
        <v>45900</v>
      </c>
      <c r="H1090" s="76">
        <f t="shared" si="76"/>
        <v>0</v>
      </c>
      <c r="I1090" s="5">
        <f t="shared" si="77"/>
        <v>0</v>
      </c>
      <c r="L1090" s="33"/>
      <c r="M1090" s="262">
        <v>45898</v>
      </c>
      <c r="N1090" s="34">
        <f t="shared" si="78"/>
        <v>190</v>
      </c>
      <c r="O1090" s="37"/>
      <c r="P1090" s="35">
        <v>190</v>
      </c>
      <c r="Q1090" s="40">
        <f t="shared" si="79"/>
        <v>0</v>
      </c>
      <c r="R1090" s="41"/>
    </row>
    <row r="1091" spans="2:18" ht="15" customHeight="1" x14ac:dyDescent="0.3">
      <c r="B1091" s="105">
        <f t="shared" si="74"/>
        <v>4849.6000000000004</v>
      </c>
      <c r="C1091" s="35">
        <v>4779</v>
      </c>
      <c r="D1091" s="34">
        <f t="shared" si="75"/>
        <v>4849.6000000000004</v>
      </c>
      <c r="E1091" s="36">
        <v>45900</v>
      </c>
      <c r="F1091" s="37">
        <v>4849.7</v>
      </c>
      <c r="G1091" s="26">
        <v>45901</v>
      </c>
      <c r="H1091" s="76">
        <f t="shared" si="76"/>
        <v>9.9999999999454303E-2</v>
      </c>
      <c r="I1091" s="5">
        <f t="shared" si="77"/>
        <v>1</v>
      </c>
      <c r="L1091" s="33"/>
      <c r="M1091" s="262">
        <v>45899</v>
      </c>
      <c r="N1091" s="34">
        <f t="shared" si="78"/>
        <v>190</v>
      </c>
      <c r="O1091" s="37"/>
      <c r="P1091" s="35">
        <v>190</v>
      </c>
      <c r="Q1091" s="40">
        <f t="shared" si="79"/>
        <v>0</v>
      </c>
      <c r="R1091" s="41"/>
    </row>
    <row r="1092" spans="2:18" ht="15" customHeight="1" x14ac:dyDescent="0.3">
      <c r="B1092" s="105">
        <f t="shared" si="74"/>
        <v>4849.7</v>
      </c>
      <c r="C1092" s="35">
        <v>4791</v>
      </c>
      <c r="D1092" s="34">
        <f t="shared" si="75"/>
        <v>4849.7</v>
      </c>
      <c r="E1092" s="36">
        <v>45901</v>
      </c>
      <c r="F1092" s="37">
        <v>4850.7</v>
      </c>
      <c r="G1092" s="26">
        <v>45902</v>
      </c>
      <c r="H1092" s="76">
        <f t="shared" si="76"/>
        <v>1</v>
      </c>
      <c r="I1092" s="5">
        <f t="shared" si="77"/>
        <v>12</v>
      </c>
      <c r="L1092" s="33"/>
      <c r="M1092" s="262">
        <v>45900</v>
      </c>
      <c r="N1092" s="34">
        <f t="shared" si="78"/>
        <v>190</v>
      </c>
      <c r="O1092" s="37"/>
      <c r="P1092" s="35">
        <v>190</v>
      </c>
      <c r="Q1092" s="40">
        <f t="shared" si="79"/>
        <v>0</v>
      </c>
      <c r="R1092" s="41"/>
    </row>
    <row r="1093" spans="2:18" ht="15" customHeight="1" x14ac:dyDescent="0.3">
      <c r="B1093" s="105">
        <f t="shared" si="74"/>
        <v>4850.7</v>
      </c>
      <c r="C1093" s="35">
        <v>4792</v>
      </c>
      <c r="D1093" s="34">
        <f t="shared" si="75"/>
        <v>4850.7</v>
      </c>
      <c r="E1093" s="36">
        <v>45902</v>
      </c>
      <c r="F1093" s="37">
        <v>4850.8</v>
      </c>
      <c r="G1093" s="26">
        <v>45903</v>
      </c>
      <c r="H1093" s="76">
        <f t="shared" si="76"/>
        <v>0.1000000000003638</v>
      </c>
      <c r="I1093" s="5">
        <f t="shared" si="77"/>
        <v>1</v>
      </c>
      <c r="L1093" s="33"/>
      <c r="M1093" s="262">
        <v>45901</v>
      </c>
      <c r="N1093" s="34">
        <f t="shared" si="78"/>
        <v>190</v>
      </c>
      <c r="O1093" s="37"/>
      <c r="P1093" s="35">
        <v>190</v>
      </c>
      <c r="Q1093" s="40">
        <f t="shared" si="79"/>
        <v>0</v>
      </c>
      <c r="R1093" s="41"/>
    </row>
    <row r="1094" spans="2:18" ht="15" customHeight="1" x14ac:dyDescent="0.3">
      <c r="B1094" s="105">
        <f t="shared" si="74"/>
        <v>4850.8</v>
      </c>
      <c r="C1094" s="35">
        <v>4792</v>
      </c>
      <c r="D1094" s="34">
        <f t="shared" si="75"/>
        <v>4850.8</v>
      </c>
      <c r="E1094" s="36">
        <v>45903</v>
      </c>
      <c r="F1094" s="37">
        <v>4851.3</v>
      </c>
      <c r="G1094" s="26">
        <v>45904</v>
      </c>
      <c r="H1094" s="76">
        <f t="shared" si="76"/>
        <v>0.5</v>
      </c>
      <c r="I1094" s="5">
        <f t="shared" si="77"/>
        <v>0</v>
      </c>
      <c r="L1094" s="33"/>
      <c r="M1094" s="262">
        <v>45902</v>
      </c>
      <c r="N1094" s="34">
        <f t="shared" si="78"/>
        <v>190</v>
      </c>
      <c r="O1094" s="37"/>
      <c r="P1094" s="35">
        <v>190</v>
      </c>
      <c r="Q1094" s="40">
        <f t="shared" si="79"/>
        <v>0</v>
      </c>
      <c r="R1094" s="41"/>
    </row>
    <row r="1095" spans="2:18" ht="15" customHeight="1" x14ac:dyDescent="0.3">
      <c r="B1095" s="105">
        <f t="shared" si="74"/>
        <v>4851.3</v>
      </c>
      <c r="C1095" s="35">
        <v>4795</v>
      </c>
      <c r="D1095" s="34">
        <f t="shared" si="75"/>
        <v>4851.3</v>
      </c>
      <c r="E1095" s="36">
        <v>45904</v>
      </c>
      <c r="F1095" s="37">
        <v>4852</v>
      </c>
      <c r="G1095" s="26">
        <v>45905</v>
      </c>
      <c r="H1095" s="76">
        <f t="shared" si="76"/>
        <v>0.6999999999998181</v>
      </c>
      <c r="I1095" s="5">
        <f t="shared" si="77"/>
        <v>3</v>
      </c>
      <c r="L1095" s="33"/>
      <c r="M1095" s="262">
        <v>45903</v>
      </c>
      <c r="N1095" s="34">
        <f t="shared" si="78"/>
        <v>190</v>
      </c>
      <c r="O1095" s="37"/>
      <c r="P1095" s="35">
        <v>190</v>
      </c>
      <c r="Q1095" s="40">
        <f t="shared" si="79"/>
        <v>0</v>
      </c>
      <c r="R1095" s="41"/>
    </row>
    <row r="1096" spans="2:18" ht="15" customHeight="1" x14ac:dyDescent="0.3">
      <c r="B1096" s="105">
        <f t="shared" si="74"/>
        <v>4852</v>
      </c>
      <c r="C1096" s="35">
        <v>4795</v>
      </c>
      <c r="D1096" s="34">
        <f t="shared" si="75"/>
        <v>4852</v>
      </c>
      <c r="E1096" s="36">
        <v>45905</v>
      </c>
      <c r="F1096" s="37">
        <v>4852</v>
      </c>
      <c r="G1096" s="26">
        <v>45906</v>
      </c>
      <c r="H1096" s="76">
        <f t="shared" si="76"/>
        <v>0</v>
      </c>
      <c r="I1096" s="5">
        <f t="shared" si="77"/>
        <v>0</v>
      </c>
      <c r="L1096" s="33"/>
      <c r="M1096" s="262">
        <v>45904</v>
      </c>
      <c r="N1096" s="34">
        <f t="shared" si="78"/>
        <v>190</v>
      </c>
      <c r="O1096" s="37"/>
      <c r="P1096" s="35">
        <v>190</v>
      </c>
      <c r="Q1096" s="40">
        <f t="shared" si="79"/>
        <v>0</v>
      </c>
      <c r="R1096" s="41"/>
    </row>
    <row r="1097" spans="2:18" ht="15" customHeight="1" x14ac:dyDescent="0.3">
      <c r="B1097" s="105">
        <f t="shared" si="74"/>
        <v>4852</v>
      </c>
      <c r="C1097" s="35">
        <v>4795</v>
      </c>
      <c r="D1097" s="34">
        <f t="shared" si="75"/>
        <v>4852</v>
      </c>
      <c r="E1097" s="36">
        <v>45906</v>
      </c>
      <c r="F1097" s="37">
        <v>4852</v>
      </c>
      <c r="G1097" s="26">
        <v>45907</v>
      </c>
      <c r="H1097" s="76">
        <f t="shared" si="76"/>
        <v>0</v>
      </c>
      <c r="I1097" s="5">
        <f t="shared" si="77"/>
        <v>0</v>
      </c>
      <c r="L1097" s="33"/>
      <c r="M1097" s="262">
        <v>45905</v>
      </c>
      <c r="N1097" s="34">
        <f t="shared" si="78"/>
        <v>190</v>
      </c>
      <c r="O1097" s="37"/>
      <c r="P1097" s="35">
        <v>190</v>
      </c>
      <c r="Q1097" s="40">
        <f t="shared" si="79"/>
        <v>0</v>
      </c>
      <c r="R1097" s="41"/>
    </row>
    <row r="1098" spans="2:18" ht="15" customHeight="1" x14ac:dyDescent="0.3">
      <c r="B1098" s="105">
        <f t="shared" si="74"/>
        <v>4852</v>
      </c>
      <c r="C1098" s="35">
        <v>4798</v>
      </c>
      <c r="D1098" s="34">
        <f t="shared" si="75"/>
        <v>4852</v>
      </c>
      <c r="E1098" s="36">
        <v>45907</v>
      </c>
      <c r="F1098" s="37">
        <v>4855</v>
      </c>
      <c r="G1098" s="26">
        <v>45908</v>
      </c>
      <c r="H1098" s="76">
        <f t="shared" si="76"/>
        <v>3</v>
      </c>
      <c r="I1098" s="5">
        <f t="shared" si="77"/>
        <v>3</v>
      </c>
      <c r="L1098" s="33"/>
      <c r="M1098" s="262">
        <v>45906</v>
      </c>
      <c r="N1098" s="34">
        <f t="shared" si="78"/>
        <v>190</v>
      </c>
      <c r="O1098" s="37"/>
      <c r="P1098" s="35">
        <v>190</v>
      </c>
      <c r="Q1098" s="40">
        <f t="shared" si="79"/>
        <v>0</v>
      </c>
      <c r="R1098" s="41"/>
    </row>
    <row r="1099" spans="2:18" ht="15" customHeight="1" x14ac:dyDescent="0.3">
      <c r="B1099" s="105">
        <f t="shared" si="74"/>
        <v>4855</v>
      </c>
      <c r="C1099" s="35">
        <v>4801</v>
      </c>
      <c r="D1099" s="34">
        <f t="shared" si="75"/>
        <v>4855</v>
      </c>
      <c r="E1099" s="36">
        <v>45908</v>
      </c>
      <c r="F1099" s="37">
        <v>4864.3999999999996</v>
      </c>
      <c r="G1099" s="26">
        <v>45909</v>
      </c>
      <c r="H1099" s="76">
        <f t="shared" si="76"/>
        <v>9.3999999999996362</v>
      </c>
      <c r="I1099" s="5">
        <f t="shared" si="77"/>
        <v>3</v>
      </c>
      <c r="L1099" s="33"/>
      <c r="M1099" s="262">
        <v>45907</v>
      </c>
      <c r="N1099" s="34">
        <f t="shared" si="78"/>
        <v>190</v>
      </c>
      <c r="O1099" s="37"/>
      <c r="P1099" s="35">
        <v>170</v>
      </c>
      <c r="Q1099" s="40">
        <f t="shared" si="79"/>
        <v>20</v>
      </c>
      <c r="R1099" s="41"/>
    </row>
    <row r="1100" spans="2:18" ht="15" customHeight="1" x14ac:dyDescent="0.3">
      <c r="B1100" s="105">
        <f t="shared" si="74"/>
        <v>4864.3999999999996</v>
      </c>
      <c r="C1100" s="35">
        <v>4801</v>
      </c>
      <c r="D1100" s="34">
        <f t="shared" si="75"/>
        <v>4864.3999999999996</v>
      </c>
      <c r="E1100" s="36">
        <v>45909</v>
      </c>
      <c r="F1100" s="37">
        <v>4864.6000000000004</v>
      </c>
      <c r="G1100" s="26">
        <v>45910</v>
      </c>
      <c r="H1100" s="76">
        <f t="shared" si="76"/>
        <v>0.2000000000007276</v>
      </c>
      <c r="I1100" s="5">
        <f t="shared" si="77"/>
        <v>0</v>
      </c>
      <c r="L1100" s="33"/>
      <c r="M1100" s="262">
        <v>45908</v>
      </c>
      <c r="N1100" s="34">
        <f t="shared" si="78"/>
        <v>170</v>
      </c>
      <c r="O1100" s="37"/>
      <c r="P1100" s="35">
        <v>120</v>
      </c>
      <c r="Q1100" s="40">
        <f t="shared" si="79"/>
        <v>50</v>
      </c>
      <c r="R1100" s="41"/>
    </row>
    <row r="1101" spans="2:18" ht="15" customHeight="1" x14ac:dyDescent="0.3">
      <c r="B1101" s="105">
        <f t="shared" si="74"/>
        <v>4864.6000000000004</v>
      </c>
      <c r="C1101" s="35">
        <v>4809</v>
      </c>
      <c r="D1101" s="34">
        <f t="shared" si="75"/>
        <v>4864.6000000000004</v>
      </c>
      <c r="E1101" s="36">
        <v>45910</v>
      </c>
      <c r="F1101" s="37">
        <v>4875.2</v>
      </c>
      <c r="G1101" s="26">
        <v>45911</v>
      </c>
      <c r="H1101" s="76">
        <f t="shared" si="76"/>
        <v>10.599999999999454</v>
      </c>
      <c r="I1101" s="5">
        <f t="shared" si="77"/>
        <v>8</v>
      </c>
      <c r="L1101" s="33"/>
      <c r="M1101" s="262">
        <v>45909</v>
      </c>
      <c r="N1101" s="34">
        <f t="shared" si="78"/>
        <v>120</v>
      </c>
      <c r="O1101" s="37">
        <v>210</v>
      </c>
      <c r="P1101" s="35">
        <v>300</v>
      </c>
      <c r="Q1101" s="40">
        <f t="shared" si="79"/>
        <v>30</v>
      </c>
      <c r="R1101" s="41"/>
    </row>
    <row r="1102" spans="2:18" ht="15" customHeight="1" x14ac:dyDescent="0.3">
      <c r="B1102" s="105">
        <f t="shared" si="74"/>
        <v>4875.2</v>
      </c>
      <c r="C1102" s="35">
        <v>4810</v>
      </c>
      <c r="D1102" s="34">
        <f t="shared" si="75"/>
        <v>4875.2</v>
      </c>
      <c r="E1102" s="36">
        <v>45911</v>
      </c>
      <c r="F1102" s="37">
        <v>4882.5</v>
      </c>
      <c r="G1102" s="26">
        <v>45912</v>
      </c>
      <c r="H1102" s="76">
        <f t="shared" si="76"/>
        <v>7.3000000000001819</v>
      </c>
      <c r="I1102" s="5">
        <f t="shared" si="77"/>
        <v>1</v>
      </c>
      <c r="L1102" s="33"/>
      <c r="M1102" s="262">
        <v>45910</v>
      </c>
      <c r="N1102" s="34">
        <f t="shared" si="78"/>
        <v>300</v>
      </c>
      <c r="O1102" s="37"/>
      <c r="P1102" s="35">
        <v>250</v>
      </c>
      <c r="Q1102" s="40">
        <f t="shared" si="79"/>
        <v>50</v>
      </c>
      <c r="R1102" s="41"/>
    </row>
    <row r="1103" spans="2:18" ht="15" customHeight="1" x14ac:dyDescent="0.3">
      <c r="B1103" s="105">
        <f t="shared" si="74"/>
        <v>4882.5</v>
      </c>
      <c r="C1103" s="35">
        <v>4811</v>
      </c>
      <c r="D1103" s="34">
        <f t="shared" si="75"/>
        <v>4882.5</v>
      </c>
      <c r="E1103" s="36">
        <v>45912</v>
      </c>
      <c r="F1103" s="37">
        <v>4885.3999999999996</v>
      </c>
      <c r="G1103" s="26">
        <v>45913</v>
      </c>
      <c r="H1103" s="76">
        <f t="shared" si="76"/>
        <v>2.8999999999996362</v>
      </c>
      <c r="I1103" s="5">
        <f t="shared" si="77"/>
        <v>1</v>
      </c>
      <c r="L1103" s="33"/>
      <c r="M1103" s="262">
        <v>45911</v>
      </c>
      <c r="N1103" s="34">
        <f t="shared" si="78"/>
        <v>250</v>
      </c>
      <c r="O1103" s="37"/>
      <c r="P1103" s="35">
        <v>195</v>
      </c>
      <c r="Q1103" s="40">
        <f t="shared" si="79"/>
        <v>55</v>
      </c>
      <c r="R1103" s="41"/>
    </row>
    <row r="1104" spans="2:18" ht="15" customHeight="1" x14ac:dyDescent="0.3">
      <c r="B1104" s="105">
        <f t="shared" si="74"/>
        <v>4885.3999999999996</v>
      </c>
      <c r="C1104" s="35">
        <v>4814</v>
      </c>
      <c r="D1104" s="34">
        <f t="shared" si="75"/>
        <v>4885.3999999999996</v>
      </c>
      <c r="E1104" s="36">
        <v>45913</v>
      </c>
      <c r="F1104" s="37">
        <v>4889</v>
      </c>
      <c r="G1104" s="26">
        <v>45914</v>
      </c>
      <c r="H1104" s="76">
        <f t="shared" si="76"/>
        <v>3.6000000000003638</v>
      </c>
      <c r="I1104" s="5">
        <f t="shared" si="77"/>
        <v>3</v>
      </c>
      <c r="L1104" s="33"/>
      <c r="M1104" s="262">
        <v>45912</v>
      </c>
      <c r="N1104" s="34">
        <f t="shared" si="78"/>
        <v>195</v>
      </c>
      <c r="O1104" s="37"/>
      <c r="P1104" s="35">
        <v>185</v>
      </c>
      <c r="Q1104" s="40">
        <f t="shared" si="79"/>
        <v>10</v>
      </c>
      <c r="R1104" s="41"/>
    </row>
    <row r="1105" spans="2:18" ht="15" customHeight="1" x14ac:dyDescent="0.3">
      <c r="B1105" s="105">
        <f t="shared" si="74"/>
        <v>4889</v>
      </c>
      <c r="C1105" s="35">
        <v>4815</v>
      </c>
      <c r="D1105" s="34">
        <f t="shared" si="75"/>
        <v>4889</v>
      </c>
      <c r="E1105" s="36">
        <v>45914</v>
      </c>
      <c r="F1105" s="37">
        <v>4893.1000000000004</v>
      </c>
      <c r="G1105" s="26">
        <v>45915</v>
      </c>
      <c r="H1105" s="76">
        <f t="shared" si="76"/>
        <v>4.1000000000003638</v>
      </c>
      <c r="I1105" s="5">
        <f t="shared" si="77"/>
        <v>1</v>
      </c>
      <c r="L1105" s="33"/>
      <c r="M1105" s="262">
        <v>45913</v>
      </c>
      <c r="N1105" s="34">
        <f t="shared" si="78"/>
        <v>185</v>
      </c>
      <c r="O1105" s="37"/>
      <c r="P1105" s="35">
        <v>175</v>
      </c>
      <c r="Q1105" s="40">
        <f t="shared" si="79"/>
        <v>10</v>
      </c>
      <c r="R1105" s="41"/>
    </row>
    <row r="1106" spans="2:18" ht="15" customHeight="1" x14ac:dyDescent="0.3">
      <c r="B1106" s="105">
        <f t="shared" si="74"/>
        <v>4893.1000000000004</v>
      </c>
      <c r="C1106" s="35">
        <v>4816</v>
      </c>
      <c r="D1106" s="34">
        <f t="shared" si="75"/>
        <v>4893.1000000000004</v>
      </c>
      <c r="E1106" s="36">
        <v>45915</v>
      </c>
      <c r="F1106" s="37">
        <v>4893.1000000000004</v>
      </c>
      <c r="G1106" s="26">
        <v>45916</v>
      </c>
      <c r="H1106" s="76">
        <f t="shared" si="76"/>
        <v>0</v>
      </c>
      <c r="I1106" s="5">
        <f t="shared" si="77"/>
        <v>1</v>
      </c>
      <c r="L1106" s="33"/>
      <c r="M1106" s="262">
        <v>45914</v>
      </c>
      <c r="N1106" s="34">
        <f t="shared" si="78"/>
        <v>175</v>
      </c>
      <c r="O1106" s="37"/>
      <c r="P1106" s="35">
        <v>160</v>
      </c>
      <c r="Q1106" s="40">
        <f t="shared" si="79"/>
        <v>15</v>
      </c>
      <c r="R1106" s="41"/>
    </row>
    <row r="1107" spans="2:18" ht="15" customHeight="1" x14ac:dyDescent="0.3">
      <c r="B1107" s="105">
        <f t="shared" si="74"/>
        <v>4893.1000000000004</v>
      </c>
      <c r="C1107" s="35">
        <v>4816</v>
      </c>
      <c r="D1107" s="34">
        <f t="shared" si="75"/>
        <v>4893.1000000000004</v>
      </c>
      <c r="E1107" s="36">
        <v>45916</v>
      </c>
      <c r="F1107" s="37">
        <v>4893.2</v>
      </c>
      <c r="G1107" s="26">
        <v>45917</v>
      </c>
      <c r="H1107" s="76">
        <f t="shared" si="76"/>
        <v>9.9999999999454303E-2</v>
      </c>
      <c r="I1107" s="5">
        <f t="shared" si="77"/>
        <v>0</v>
      </c>
      <c r="L1107" s="33"/>
      <c r="M1107" s="262">
        <v>45915</v>
      </c>
      <c r="N1107" s="34">
        <f t="shared" si="78"/>
        <v>160</v>
      </c>
      <c r="O1107" s="37"/>
      <c r="P1107" s="35">
        <v>160</v>
      </c>
      <c r="Q1107" s="40">
        <f t="shared" si="79"/>
        <v>0</v>
      </c>
      <c r="R1107" s="41"/>
    </row>
    <row r="1108" spans="2:18" ht="15" customHeight="1" x14ac:dyDescent="0.3">
      <c r="B1108" s="105">
        <f t="shared" si="74"/>
        <v>4893.2</v>
      </c>
      <c r="C1108" s="35">
        <v>4818</v>
      </c>
      <c r="D1108" s="34">
        <f t="shared" si="75"/>
        <v>4893.2</v>
      </c>
      <c r="E1108" s="36">
        <v>45917</v>
      </c>
      <c r="F1108" s="37">
        <v>4893.3</v>
      </c>
      <c r="G1108" s="26">
        <v>45918</v>
      </c>
      <c r="H1108" s="76">
        <f t="shared" si="76"/>
        <v>0.1000000000003638</v>
      </c>
      <c r="I1108" s="5">
        <f t="shared" si="77"/>
        <v>2</v>
      </c>
      <c r="L1108" s="33"/>
      <c r="M1108" s="262">
        <v>45916</v>
      </c>
      <c r="N1108" s="34">
        <f t="shared" si="78"/>
        <v>160</v>
      </c>
      <c r="O1108" s="37"/>
      <c r="P1108" s="35">
        <v>160</v>
      </c>
      <c r="Q1108" s="40">
        <f t="shared" si="79"/>
        <v>0</v>
      </c>
      <c r="R1108" s="41"/>
    </row>
    <row r="1109" spans="2:18" ht="15" customHeight="1" x14ac:dyDescent="0.3">
      <c r="B1109" s="105">
        <f t="shared" si="74"/>
        <v>4893.3</v>
      </c>
      <c r="C1109" s="35">
        <v>4818</v>
      </c>
      <c r="D1109" s="34">
        <f t="shared" si="75"/>
        <v>4893.3</v>
      </c>
      <c r="E1109" s="36">
        <v>45918</v>
      </c>
      <c r="F1109" s="37">
        <v>4893.3</v>
      </c>
      <c r="G1109" s="26">
        <v>45919</v>
      </c>
      <c r="H1109" s="76">
        <f t="shared" si="76"/>
        <v>0</v>
      </c>
      <c r="I1109" s="5">
        <f t="shared" si="77"/>
        <v>0</v>
      </c>
      <c r="L1109" s="33"/>
      <c r="M1109" s="262">
        <v>45917</v>
      </c>
      <c r="N1109" s="34">
        <f t="shared" si="78"/>
        <v>160</v>
      </c>
      <c r="O1109" s="37"/>
      <c r="P1109" s="35">
        <v>160</v>
      </c>
      <c r="Q1109" s="40">
        <f t="shared" si="79"/>
        <v>0</v>
      </c>
      <c r="R1109" s="41"/>
    </row>
    <row r="1110" spans="2:18" ht="15" customHeight="1" x14ac:dyDescent="0.3">
      <c r="B1110" s="105">
        <f t="shared" si="74"/>
        <v>4893.3</v>
      </c>
      <c r="C1110" s="35">
        <v>4819</v>
      </c>
      <c r="D1110" s="34">
        <f t="shared" si="75"/>
        <v>4893.3</v>
      </c>
      <c r="E1110" s="36">
        <v>45919</v>
      </c>
      <c r="F1110" s="37">
        <v>4896.3</v>
      </c>
      <c r="G1110" s="26">
        <v>45920</v>
      </c>
      <c r="H1110" s="76">
        <f t="shared" si="76"/>
        <v>3</v>
      </c>
      <c r="I1110" s="5">
        <f t="shared" si="77"/>
        <v>1</v>
      </c>
      <c r="L1110" s="33"/>
      <c r="M1110" s="262">
        <v>45918</v>
      </c>
      <c r="N1110" s="34">
        <f t="shared" si="78"/>
        <v>160</v>
      </c>
      <c r="O1110" s="37"/>
      <c r="P1110" s="35">
        <v>160</v>
      </c>
      <c r="Q1110" s="40">
        <f t="shared" si="79"/>
        <v>0</v>
      </c>
      <c r="R1110" s="41"/>
    </row>
    <row r="1111" spans="2:18" ht="15" customHeight="1" x14ac:dyDescent="0.3">
      <c r="B1111" s="105">
        <f t="shared" si="74"/>
        <v>4896.3</v>
      </c>
      <c r="C1111" s="35">
        <v>4819</v>
      </c>
      <c r="D1111" s="34">
        <f t="shared" si="75"/>
        <v>4896.3</v>
      </c>
      <c r="E1111" s="36">
        <v>45920</v>
      </c>
      <c r="F1111" s="37">
        <v>4896.3999999999996</v>
      </c>
      <c r="G1111" s="26">
        <v>45921</v>
      </c>
      <c r="H1111" s="76">
        <f t="shared" si="76"/>
        <v>9.9999999999454303E-2</v>
      </c>
      <c r="I1111" s="5">
        <f t="shared" si="77"/>
        <v>0</v>
      </c>
      <c r="L1111" s="33"/>
      <c r="M1111" s="262">
        <v>45919</v>
      </c>
      <c r="N1111" s="34">
        <f t="shared" si="78"/>
        <v>160</v>
      </c>
      <c r="O1111" s="37"/>
      <c r="P1111" s="35">
        <v>140</v>
      </c>
      <c r="Q1111" s="40">
        <f t="shared" si="79"/>
        <v>20</v>
      </c>
      <c r="R1111" s="41"/>
    </row>
    <row r="1112" spans="2:18" ht="15" customHeight="1" x14ac:dyDescent="0.3">
      <c r="B1112" s="105">
        <f t="shared" si="74"/>
        <v>4896.3999999999996</v>
      </c>
      <c r="C1112" s="35">
        <v>4823</v>
      </c>
      <c r="D1112" s="34">
        <f t="shared" si="75"/>
        <v>4896.3999999999996</v>
      </c>
      <c r="E1112" s="36">
        <v>45921</v>
      </c>
      <c r="F1112" s="37">
        <v>4896.8</v>
      </c>
      <c r="G1112" s="26">
        <v>45922</v>
      </c>
      <c r="H1112" s="76">
        <f t="shared" si="76"/>
        <v>0.4000000000005457</v>
      </c>
      <c r="I1112" s="5">
        <f t="shared" si="77"/>
        <v>4</v>
      </c>
      <c r="L1112" s="33"/>
      <c r="M1112" s="262">
        <v>45920</v>
      </c>
      <c r="N1112" s="34">
        <f t="shared" si="78"/>
        <v>140</v>
      </c>
      <c r="O1112" s="37"/>
      <c r="P1112" s="35">
        <v>140</v>
      </c>
      <c r="Q1112" s="40">
        <f t="shared" si="79"/>
        <v>0</v>
      </c>
      <c r="R1112" s="41"/>
    </row>
    <row r="1113" spans="2:18" ht="15" customHeight="1" x14ac:dyDescent="0.3">
      <c r="B1113" s="105">
        <f t="shared" si="74"/>
        <v>4896.8</v>
      </c>
      <c r="C1113" s="35">
        <v>4824</v>
      </c>
      <c r="D1113" s="34">
        <f t="shared" si="75"/>
        <v>4896.8</v>
      </c>
      <c r="E1113" s="36">
        <v>45922</v>
      </c>
      <c r="F1113" s="37">
        <v>4896.8999999999996</v>
      </c>
      <c r="G1113" s="26">
        <v>45923</v>
      </c>
      <c r="H1113" s="76">
        <f t="shared" si="76"/>
        <v>9.9999999999454303E-2</v>
      </c>
      <c r="I1113" s="5">
        <f t="shared" si="77"/>
        <v>1</v>
      </c>
      <c r="L1113" s="33"/>
      <c r="M1113" s="262">
        <v>45921</v>
      </c>
      <c r="N1113" s="34">
        <f t="shared" si="78"/>
        <v>140</v>
      </c>
      <c r="O1113" s="37"/>
      <c r="P1113" s="35">
        <v>140</v>
      </c>
      <c r="Q1113" s="40">
        <f t="shared" si="79"/>
        <v>0</v>
      </c>
      <c r="R1113" s="41"/>
    </row>
    <row r="1114" spans="2:18" ht="15" customHeight="1" x14ac:dyDescent="0.3">
      <c r="B1114" s="105">
        <f t="shared" si="74"/>
        <v>4896.8999999999996</v>
      </c>
      <c r="C1114" s="35">
        <v>4825</v>
      </c>
      <c r="D1114" s="34">
        <f t="shared" si="75"/>
        <v>4896.8999999999996</v>
      </c>
      <c r="E1114" s="36">
        <v>45923</v>
      </c>
      <c r="F1114" s="37">
        <v>4896.8999999999996</v>
      </c>
      <c r="G1114" s="26">
        <v>45924</v>
      </c>
      <c r="H1114" s="76">
        <f t="shared" si="76"/>
        <v>0</v>
      </c>
      <c r="I1114" s="5">
        <f t="shared" si="77"/>
        <v>1</v>
      </c>
      <c r="L1114" s="33"/>
      <c r="M1114" s="262">
        <v>45922</v>
      </c>
      <c r="N1114" s="34">
        <f t="shared" si="78"/>
        <v>140</v>
      </c>
      <c r="O1114" s="37"/>
      <c r="P1114" s="35">
        <v>140</v>
      </c>
      <c r="Q1114" s="40">
        <f t="shared" si="79"/>
        <v>0</v>
      </c>
      <c r="R1114" s="41"/>
    </row>
    <row r="1115" spans="2:18" ht="15" customHeight="1" x14ac:dyDescent="0.3">
      <c r="B1115" s="105">
        <f t="shared" si="74"/>
        <v>4896.8999999999996</v>
      </c>
      <c r="C1115" s="35">
        <v>4826</v>
      </c>
      <c r="D1115" s="34">
        <f t="shared" si="75"/>
        <v>4896.8999999999996</v>
      </c>
      <c r="E1115" s="36">
        <v>45924</v>
      </c>
      <c r="F1115" s="37">
        <v>4897.1000000000004</v>
      </c>
      <c r="G1115" s="26">
        <v>45925</v>
      </c>
      <c r="H1115" s="76">
        <f t="shared" si="76"/>
        <v>0.2000000000007276</v>
      </c>
      <c r="I1115" s="5">
        <f t="shared" si="77"/>
        <v>1</v>
      </c>
      <c r="L1115" s="33"/>
      <c r="M1115" s="262">
        <v>45923</v>
      </c>
      <c r="N1115" s="34">
        <f t="shared" si="78"/>
        <v>140</v>
      </c>
      <c r="O1115" s="37"/>
      <c r="P1115" s="35">
        <v>140</v>
      </c>
      <c r="Q1115" s="40">
        <f t="shared" si="79"/>
        <v>0</v>
      </c>
      <c r="R1115" s="41"/>
    </row>
    <row r="1116" spans="2:18" ht="15" customHeight="1" x14ac:dyDescent="0.3">
      <c r="B1116" s="105">
        <f t="shared" si="74"/>
        <v>4897.1000000000004</v>
      </c>
      <c r="C1116" s="35">
        <v>4829</v>
      </c>
      <c r="D1116" s="34">
        <f t="shared" si="75"/>
        <v>4897.1000000000004</v>
      </c>
      <c r="E1116" s="36">
        <v>45925</v>
      </c>
      <c r="F1116" s="37">
        <v>4897.6000000000004</v>
      </c>
      <c r="G1116" s="26">
        <v>45926</v>
      </c>
      <c r="H1116" s="76">
        <f t="shared" si="76"/>
        <v>0.5</v>
      </c>
      <c r="I1116" s="5">
        <f t="shared" si="77"/>
        <v>3</v>
      </c>
      <c r="L1116" s="33"/>
      <c r="M1116" s="262">
        <v>45924</v>
      </c>
      <c r="N1116" s="34">
        <f t="shared" si="78"/>
        <v>140</v>
      </c>
      <c r="O1116" s="37"/>
      <c r="P1116" s="35">
        <v>140</v>
      </c>
      <c r="Q1116" s="40">
        <f t="shared" si="79"/>
        <v>0</v>
      </c>
      <c r="R1116" s="41"/>
    </row>
    <row r="1117" spans="2:18" ht="15" customHeight="1" x14ac:dyDescent="0.3">
      <c r="B1117" s="105">
        <f t="shared" si="74"/>
        <v>4897.6000000000004</v>
      </c>
      <c r="C1117" s="35">
        <v>4829</v>
      </c>
      <c r="D1117" s="34">
        <f t="shared" si="75"/>
        <v>4897.6000000000004</v>
      </c>
      <c r="E1117" s="36">
        <v>45926</v>
      </c>
      <c r="F1117" s="37">
        <v>4897.6000000000004</v>
      </c>
      <c r="G1117" s="26">
        <v>45927</v>
      </c>
      <c r="H1117" s="76">
        <f t="shared" si="76"/>
        <v>0</v>
      </c>
      <c r="I1117" s="5">
        <f t="shared" si="77"/>
        <v>0</v>
      </c>
      <c r="L1117" s="33"/>
      <c r="M1117" s="262">
        <v>45925</v>
      </c>
      <c r="N1117" s="34">
        <f t="shared" si="78"/>
        <v>140</v>
      </c>
      <c r="O1117" s="37"/>
      <c r="P1117" s="35">
        <v>135</v>
      </c>
      <c r="Q1117" s="40">
        <f t="shared" si="79"/>
        <v>5</v>
      </c>
      <c r="R1117" s="41"/>
    </row>
    <row r="1118" spans="2:18" ht="15" customHeight="1" x14ac:dyDescent="0.3">
      <c r="B1118" s="105">
        <f t="shared" si="74"/>
        <v>4897.6000000000004</v>
      </c>
      <c r="C1118" s="35">
        <v>4829</v>
      </c>
      <c r="D1118" s="34">
        <f t="shared" si="75"/>
        <v>4897.6000000000004</v>
      </c>
      <c r="E1118" s="36">
        <v>45927</v>
      </c>
      <c r="F1118" s="37">
        <v>4897.6000000000004</v>
      </c>
      <c r="G1118" s="26">
        <v>45928</v>
      </c>
      <c r="H1118" s="76">
        <f t="shared" si="76"/>
        <v>0</v>
      </c>
      <c r="I1118" s="5">
        <f t="shared" si="77"/>
        <v>0</v>
      </c>
      <c r="L1118" s="33"/>
      <c r="M1118" s="262">
        <v>45926</v>
      </c>
      <c r="N1118" s="34">
        <f t="shared" si="78"/>
        <v>135</v>
      </c>
      <c r="O1118" s="37"/>
      <c r="P1118" s="35">
        <v>135</v>
      </c>
      <c r="Q1118" s="40">
        <f t="shared" si="79"/>
        <v>0</v>
      </c>
      <c r="R1118" s="41"/>
    </row>
    <row r="1119" spans="2:18" ht="15" customHeight="1" x14ac:dyDescent="0.3">
      <c r="B1119" s="105">
        <f t="shared" si="74"/>
        <v>4897.6000000000004</v>
      </c>
      <c r="C1119" s="35">
        <v>4829</v>
      </c>
      <c r="D1119" s="34">
        <f t="shared" si="75"/>
        <v>4897.6000000000004</v>
      </c>
      <c r="E1119" s="36">
        <v>45928</v>
      </c>
      <c r="F1119" s="37">
        <v>4897.6000000000004</v>
      </c>
      <c r="G1119" s="26">
        <v>45929</v>
      </c>
      <c r="H1119" s="76">
        <f t="shared" si="76"/>
        <v>0</v>
      </c>
      <c r="I1119" s="5">
        <f t="shared" si="77"/>
        <v>0</v>
      </c>
      <c r="L1119" s="33"/>
      <c r="M1119" s="262">
        <v>45927</v>
      </c>
      <c r="N1119" s="34">
        <f t="shared" si="78"/>
        <v>135</v>
      </c>
      <c r="O1119" s="37"/>
      <c r="P1119" s="35">
        <v>135</v>
      </c>
      <c r="Q1119" s="40">
        <f t="shared" si="79"/>
        <v>0</v>
      </c>
      <c r="R1119" s="41"/>
    </row>
    <row r="1120" spans="2:18" ht="15" customHeight="1" x14ac:dyDescent="0.3">
      <c r="B1120" s="105">
        <f t="shared" si="74"/>
        <v>4897.6000000000004</v>
      </c>
      <c r="C1120" s="35">
        <v>4833</v>
      </c>
      <c r="D1120" s="34">
        <f t="shared" si="75"/>
        <v>4897.6000000000004</v>
      </c>
      <c r="E1120" s="36">
        <v>45929</v>
      </c>
      <c r="F1120" s="37">
        <v>4897.8</v>
      </c>
      <c r="G1120" s="26">
        <v>45930</v>
      </c>
      <c r="H1120" s="76">
        <f t="shared" si="76"/>
        <v>0.1999999999998181</v>
      </c>
      <c r="I1120" s="5">
        <f t="shared" si="77"/>
        <v>4</v>
      </c>
      <c r="L1120" s="33"/>
      <c r="M1120" s="262">
        <v>45928</v>
      </c>
      <c r="N1120" s="34">
        <f t="shared" si="78"/>
        <v>135</v>
      </c>
      <c r="O1120" s="37"/>
      <c r="P1120" s="35">
        <v>135</v>
      </c>
      <c r="Q1120" s="40">
        <f t="shared" si="79"/>
        <v>0</v>
      </c>
      <c r="R1120" s="41"/>
    </row>
    <row r="1121" spans="2:19" s="592" customFormat="1" ht="15" customHeight="1" x14ac:dyDescent="0.3">
      <c r="B1121" s="618">
        <f t="shared" si="74"/>
        <v>4897.8</v>
      </c>
      <c r="C1121" s="587">
        <v>4835</v>
      </c>
      <c r="D1121" s="586">
        <f t="shared" si="75"/>
        <v>4897.8</v>
      </c>
      <c r="E1121" s="588">
        <v>45930</v>
      </c>
      <c r="F1121" s="589">
        <v>4902</v>
      </c>
      <c r="G1121" s="619">
        <v>45931</v>
      </c>
      <c r="H1121" s="603">
        <f t="shared" si="76"/>
        <v>4.1999999999998181</v>
      </c>
      <c r="I1121" s="617">
        <f t="shared" si="77"/>
        <v>2</v>
      </c>
      <c r="J1121" s="592">
        <f>SUM(H1030:H1121)</f>
        <v>112.19999999999982</v>
      </c>
      <c r="L1121" s="593"/>
      <c r="M1121" s="620">
        <v>45929</v>
      </c>
      <c r="N1121" s="586">
        <f t="shared" si="78"/>
        <v>135</v>
      </c>
      <c r="O1121" s="589"/>
      <c r="P1121" s="587">
        <v>135</v>
      </c>
      <c r="Q1121" s="621">
        <f t="shared" si="79"/>
        <v>0</v>
      </c>
      <c r="R1121" s="596"/>
      <c r="S1121" s="592">
        <f>SUM(Q1031:Q1122)</f>
        <v>710</v>
      </c>
    </row>
    <row r="1122" spans="2:19" ht="15" customHeight="1" x14ac:dyDescent="0.3">
      <c r="B1122" s="105">
        <f t="shared" si="74"/>
        <v>4902</v>
      </c>
      <c r="C1122" s="35">
        <v>4837</v>
      </c>
      <c r="D1122" s="34">
        <f t="shared" si="75"/>
        <v>4902</v>
      </c>
      <c r="E1122" s="36">
        <v>45931</v>
      </c>
      <c r="F1122" s="37">
        <v>4902.8</v>
      </c>
      <c r="G1122" s="26">
        <v>45932</v>
      </c>
      <c r="H1122" s="76">
        <f t="shared" si="76"/>
        <v>0.8000000000001819</v>
      </c>
      <c r="I1122" s="5">
        <f t="shared" si="77"/>
        <v>2</v>
      </c>
      <c r="L1122" s="33"/>
      <c r="M1122" s="262">
        <v>45930</v>
      </c>
      <c r="N1122" s="34">
        <f t="shared" si="78"/>
        <v>135</v>
      </c>
      <c r="O1122" s="37"/>
      <c r="P1122" s="35">
        <v>100</v>
      </c>
      <c r="Q1122" s="40">
        <f t="shared" si="79"/>
        <v>35</v>
      </c>
      <c r="R1122" s="41"/>
    </row>
    <row r="1123" spans="2:19" ht="15" customHeight="1" x14ac:dyDescent="0.3">
      <c r="B1123" s="105">
        <f t="shared" si="74"/>
        <v>4902.8</v>
      </c>
      <c r="C1123" s="35">
        <v>4837</v>
      </c>
      <c r="D1123" s="34">
        <f t="shared" si="75"/>
        <v>4902.8</v>
      </c>
      <c r="E1123" s="36">
        <v>45932</v>
      </c>
      <c r="F1123" s="37">
        <v>4902.8999999999996</v>
      </c>
      <c r="G1123" s="26">
        <v>45933</v>
      </c>
      <c r="H1123" s="76">
        <f t="shared" si="76"/>
        <v>9.9999999999454303E-2</v>
      </c>
      <c r="I1123" s="5">
        <f t="shared" si="77"/>
        <v>0</v>
      </c>
      <c r="L1123" s="33"/>
      <c r="M1123" s="262">
        <v>45931</v>
      </c>
      <c r="N1123" s="34">
        <f t="shared" si="78"/>
        <v>100</v>
      </c>
      <c r="O1123" s="37"/>
      <c r="P1123" s="35">
        <v>100</v>
      </c>
      <c r="Q1123" s="40">
        <f t="shared" si="79"/>
        <v>0</v>
      </c>
      <c r="R1123" s="41"/>
    </row>
    <row r="1124" spans="2:19" ht="15" customHeight="1" x14ac:dyDescent="0.3">
      <c r="B1124" s="105">
        <f t="shared" si="74"/>
        <v>4902.8999999999996</v>
      </c>
      <c r="C1124" s="35">
        <v>4839</v>
      </c>
      <c r="D1124" s="34">
        <f t="shared" si="75"/>
        <v>4902.8999999999996</v>
      </c>
      <c r="E1124" s="36">
        <v>45933</v>
      </c>
      <c r="F1124" s="37">
        <v>4903</v>
      </c>
      <c r="G1124" s="26">
        <v>45934</v>
      </c>
      <c r="H1124" s="76">
        <f t="shared" si="76"/>
        <v>0.1000000000003638</v>
      </c>
      <c r="I1124" s="5">
        <f t="shared" si="77"/>
        <v>2</v>
      </c>
      <c r="L1124" s="33"/>
      <c r="M1124" s="262">
        <v>45932</v>
      </c>
      <c r="N1124" s="34">
        <f t="shared" si="78"/>
        <v>100</v>
      </c>
      <c r="O1124" s="37"/>
      <c r="P1124" s="35">
        <v>100</v>
      </c>
      <c r="Q1124" s="40">
        <f t="shared" si="79"/>
        <v>0</v>
      </c>
      <c r="R1124" s="41"/>
    </row>
    <row r="1125" spans="2:19" ht="15" customHeight="1" x14ac:dyDescent="0.3">
      <c r="B1125" s="105">
        <f t="shared" si="74"/>
        <v>4903</v>
      </c>
      <c r="C1125" s="35">
        <v>4841</v>
      </c>
      <c r="D1125" s="34">
        <f t="shared" si="75"/>
        <v>4903</v>
      </c>
      <c r="E1125" s="36">
        <v>45934</v>
      </c>
      <c r="F1125" s="37">
        <v>4912.5</v>
      </c>
      <c r="G1125" s="26">
        <v>45935</v>
      </c>
      <c r="H1125" s="76">
        <f t="shared" si="76"/>
        <v>9.5</v>
      </c>
      <c r="I1125" s="5">
        <f t="shared" si="77"/>
        <v>2</v>
      </c>
      <c r="L1125" s="33"/>
      <c r="M1125" s="262">
        <v>45933</v>
      </c>
      <c r="N1125" s="34">
        <f t="shared" si="78"/>
        <v>100</v>
      </c>
      <c r="O1125" s="37"/>
      <c r="P1125" s="35">
        <v>100</v>
      </c>
      <c r="Q1125" s="40">
        <f t="shared" si="79"/>
        <v>0</v>
      </c>
      <c r="R1125" s="41"/>
    </row>
    <row r="1126" spans="2:19" ht="15" customHeight="1" x14ac:dyDescent="0.3">
      <c r="B1126" s="105">
        <f t="shared" si="74"/>
        <v>4912.5</v>
      </c>
      <c r="C1126" s="35">
        <v>4843</v>
      </c>
      <c r="D1126" s="34">
        <f t="shared" si="75"/>
        <v>4912.5</v>
      </c>
      <c r="E1126" s="36">
        <v>45935</v>
      </c>
      <c r="F1126" s="37">
        <v>4918.8</v>
      </c>
      <c r="G1126" s="26">
        <v>45936</v>
      </c>
      <c r="H1126" s="76">
        <f t="shared" si="76"/>
        <v>6.3000000000001819</v>
      </c>
      <c r="I1126" s="5">
        <f t="shared" si="77"/>
        <v>2</v>
      </c>
      <c r="L1126" s="33"/>
      <c r="M1126" s="262">
        <v>45934</v>
      </c>
      <c r="N1126" s="34">
        <f t="shared" si="78"/>
        <v>100</v>
      </c>
      <c r="O1126" s="37"/>
      <c r="P1126" s="35">
        <v>50</v>
      </c>
      <c r="Q1126" s="40">
        <f t="shared" si="79"/>
        <v>50</v>
      </c>
      <c r="R1126" s="41"/>
    </row>
    <row r="1127" spans="2:19" ht="15" customHeight="1" x14ac:dyDescent="0.3">
      <c r="B1127" s="105">
        <f t="shared" si="74"/>
        <v>4918.8</v>
      </c>
      <c r="C1127" s="35">
        <v>4843</v>
      </c>
      <c r="D1127" s="34">
        <f t="shared" si="75"/>
        <v>4918.8</v>
      </c>
      <c r="E1127" s="36">
        <v>45936</v>
      </c>
      <c r="F1127" s="37">
        <v>4918.8</v>
      </c>
      <c r="G1127" s="26">
        <v>45937</v>
      </c>
      <c r="H1127" s="76">
        <f t="shared" si="76"/>
        <v>0</v>
      </c>
      <c r="I1127" s="5">
        <f t="shared" si="77"/>
        <v>0</v>
      </c>
      <c r="L1127" s="33"/>
      <c r="M1127" s="262">
        <v>45935</v>
      </c>
      <c r="N1127" s="34">
        <f t="shared" si="78"/>
        <v>50</v>
      </c>
      <c r="O1127" s="37"/>
      <c r="P1127" s="35">
        <v>0</v>
      </c>
      <c r="Q1127" s="40">
        <f t="shared" si="79"/>
        <v>50</v>
      </c>
      <c r="R1127" s="41"/>
    </row>
    <row r="1128" spans="2:19" ht="15" customHeight="1" x14ac:dyDescent="0.3">
      <c r="B1128" s="105">
        <f t="shared" si="74"/>
        <v>4918.8</v>
      </c>
      <c r="C1128" s="35">
        <v>4843</v>
      </c>
      <c r="D1128" s="34">
        <f t="shared" si="75"/>
        <v>4918.8</v>
      </c>
      <c r="E1128" s="36">
        <v>45937</v>
      </c>
      <c r="F1128" s="37">
        <v>4918.8</v>
      </c>
      <c r="G1128" s="26">
        <v>45938</v>
      </c>
      <c r="H1128" s="76">
        <f t="shared" si="76"/>
        <v>0</v>
      </c>
      <c r="I1128" s="5">
        <f t="shared" si="77"/>
        <v>0</v>
      </c>
      <c r="L1128" s="33"/>
      <c r="M1128" s="262">
        <v>45936</v>
      </c>
      <c r="N1128" s="34">
        <f t="shared" si="78"/>
        <v>0</v>
      </c>
      <c r="O1128" s="37"/>
      <c r="P1128" s="35">
        <v>0</v>
      </c>
      <c r="Q1128" s="40">
        <f t="shared" si="79"/>
        <v>0</v>
      </c>
      <c r="R1128" s="41"/>
    </row>
    <row r="1129" spans="2:19" ht="15" customHeight="1" x14ac:dyDescent="0.3">
      <c r="B1129" s="105">
        <f t="shared" si="74"/>
        <v>4918.8</v>
      </c>
      <c r="C1129" s="35">
        <v>4843</v>
      </c>
      <c r="D1129" s="34">
        <f t="shared" si="75"/>
        <v>4918.8</v>
      </c>
      <c r="E1129" s="36">
        <v>45938</v>
      </c>
      <c r="F1129" s="37">
        <v>4918.8999999999996</v>
      </c>
      <c r="G1129" s="26">
        <v>45939</v>
      </c>
      <c r="H1129" s="76">
        <f t="shared" si="76"/>
        <v>9.9999999999454303E-2</v>
      </c>
      <c r="I1129" s="5">
        <f t="shared" si="77"/>
        <v>0</v>
      </c>
      <c r="L1129" s="33"/>
      <c r="M1129" s="262">
        <v>45937</v>
      </c>
      <c r="N1129" s="34">
        <f t="shared" si="78"/>
        <v>0</v>
      </c>
      <c r="O1129" s="37">
        <v>210</v>
      </c>
      <c r="P1129" s="35">
        <v>210</v>
      </c>
      <c r="Q1129" s="40">
        <f t="shared" si="79"/>
        <v>0</v>
      </c>
      <c r="R1129" s="41"/>
    </row>
    <row r="1130" spans="2:19" ht="15" customHeight="1" x14ac:dyDescent="0.3">
      <c r="B1130" s="105">
        <f t="shared" si="74"/>
        <v>4918.8999999999996</v>
      </c>
      <c r="C1130" s="35">
        <v>4843</v>
      </c>
      <c r="D1130" s="34">
        <f t="shared" si="75"/>
        <v>4918.8999999999996</v>
      </c>
      <c r="E1130" s="36">
        <v>45939</v>
      </c>
      <c r="F1130" s="37">
        <v>4918.8999999999996</v>
      </c>
      <c r="G1130" s="26">
        <v>45940</v>
      </c>
      <c r="H1130" s="76">
        <f t="shared" si="76"/>
        <v>0</v>
      </c>
      <c r="I1130" s="5">
        <f t="shared" si="77"/>
        <v>0</v>
      </c>
      <c r="L1130" s="33"/>
      <c r="M1130" s="262">
        <v>45938</v>
      </c>
      <c r="N1130" s="34">
        <f t="shared" si="78"/>
        <v>210</v>
      </c>
      <c r="O1130" s="37"/>
      <c r="P1130" s="35">
        <v>210</v>
      </c>
      <c r="Q1130" s="40">
        <f t="shared" si="79"/>
        <v>0</v>
      </c>
      <c r="R1130" s="41"/>
    </row>
    <row r="1131" spans="2:19" ht="15" customHeight="1" x14ac:dyDescent="0.3">
      <c r="B1131" s="105">
        <f t="shared" si="74"/>
        <v>4918.8999999999996</v>
      </c>
      <c r="C1131" s="35">
        <v>4843</v>
      </c>
      <c r="D1131" s="34">
        <f t="shared" si="75"/>
        <v>4918.8999999999996</v>
      </c>
      <c r="E1131" s="36">
        <v>45940</v>
      </c>
      <c r="F1131" s="37">
        <v>4918.8999999999996</v>
      </c>
      <c r="G1131" s="26">
        <v>45941</v>
      </c>
      <c r="H1131" s="76">
        <f t="shared" si="76"/>
        <v>0</v>
      </c>
      <c r="I1131" s="5">
        <f t="shared" si="77"/>
        <v>0</v>
      </c>
      <c r="L1131" s="33"/>
      <c r="M1131" s="262">
        <v>45939</v>
      </c>
      <c r="N1131" s="34">
        <f t="shared" si="78"/>
        <v>210</v>
      </c>
      <c r="O1131" s="37"/>
      <c r="P1131" s="35">
        <v>210</v>
      </c>
      <c r="Q1131" s="40">
        <f t="shared" si="79"/>
        <v>0</v>
      </c>
      <c r="R1131" s="41"/>
    </row>
    <row r="1132" spans="2:19" ht="15" customHeight="1" x14ac:dyDescent="0.3">
      <c r="B1132" s="105">
        <f t="shared" ref="B1132:B1138" si="80">(F1131)</f>
        <v>4918.8999999999996</v>
      </c>
      <c r="C1132" s="35">
        <v>4844</v>
      </c>
      <c r="D1132" s="34">
        <f t="shared" ref="D1132:D1138" si="81">F1131</f>
        <v>4918.8999999999996</v>
      </c>
      <c r="E1132" s="36">
        <v>45941</v>
      </c>
      <c r="F1132" s="37">
        <v>4918.8999999999996</v>
      </c>
      <c r="G1132" s="26">
        <v>45942</v>
      </c>
      <c r="H1132" s="76">
        <f t="shared" ref="H1132:H1138" si="82">F1132-D1132</f>
        <v>0</v>
      </c>
      <c r="I1132" s="5">
        <f t="shared" ref="I1132:I1138" si="83">C1132-C1131</f>
        <v>1</v>
      </c>
      <c r="L1132" s="33"/>
      <c r="M1132" s="262">
        <v>45940</v>
      </c>
      <c r="N1132" s="34">
        <f t="shared" ref="N1132:N1138" si="84">(P1131)</f>
        <v>210</v>
      </c>
      <c r="O1132" s="37"/>
      <c r="P1132" s="35">
        <v>210</v>
      </c>
      <c r="Q1132" s="40">
        <f t="shared" ref="Q1132:Q1138" si="85">(N1132+O1132)-P1132</f>
        <v>0</v>
      </c>
      <c r="R1132" s="41"/>
    </row>
    <row r="1133" spans="2:19" ht="15" customHeight="1" x14ac:dyDescent="0.3">
      <c r="B1133" s="105">
        <f t="shared" si="80"/>
        <v>4918.8999999999996</v>
      </c>
      <c r="C1133" s="35">
        <v>4844</v>
      </c>
      <c r="D1133" s="34">
        <f t="shared" si="81"/>
        <v>4918.8999999999996</v>
      </c>
      <c r="E1133" s="36">
        <v>45942</v>
      </c>
      <c r="F1133" s="37">
        <v>4918.8999999999996</v>
      </c>
      <c r="G1133" s="26">
        <v>45943</v>
      </c>
      <c r="H1133" s="76">
        <f t="shared" si="82"/>
        <v>0</v>
      </c>
      <c r="I1133" s="5">
        <f t="shared" si="83"/>
        <v>0</v>
      </c>
      <c r="L1133" s="33"/>
      <c r="M1133" s="262">
        <v>45941</v>
      </c>
      <c r="N1133" s="34">
        <f t="shared" si="84"/>
        <v>210</v>
      </c>
      <c r="O1133" s="37"/>
      <c r="P1133" s="35">
        <v>210</v>
      </c>
      <c r="Q1133" s="40">
        <f t="shared" si="85"/>
        <v>0</v>
      </c>
      <c r="R1133" s="41"/>
    </row>
    <row r="1134" spans="2:19" ht="15" customHeight="1" x14ac:dyDescent="0.3">
      <c r="B1134" s="105">
        <f t="shared" si="80"/>
        <v>4918.8999999999996</v>
      </c>
      <c r="C1134" s="35">
        <v>4844</v>
      </c>
      <c r="D1134" s="34">
        <f t="shared" si="81"/>
        <v>4918.8999999999996</v>
      </c>
      <c r="E1134" s="36">
        <v>45943</v>
      </c>
      <c r="F1134" s="37">
        <v>4919.1000000000004</v>
      </c>
      <c r="G1134" s="26">
        <v>45944</v>
      </c>
      <c r="H1134" s="76">
        <f t="shared" si="82"/>
        <v>0.2000000000007276</v>
      </c>
      <c r="I1134" s="5">
        <f t="shared" si="83"/>
        <v>0</v>
      </c>
      <c r="L1134" s="33"/>
      <c r="M1134" s="262">
        <v>45942</v>
      </c>
      <c r="N1134" s="34">
        <f t="shared" si="84"/>
        <v>210</v>
      </c>
      <c r="O1134" s="37"/>
      <c r="P1134" s="35">
        <v>210</v>
      </c>
      <c r="Q1134" s="40">
        <f t="shared" si="85"/>
        <v>0</v>
      </c>
      <c r="R1134" s="41"/>
    </row>
    <row r="1135" spans="2:19" ht="15" customHeight="1" x14ac:dyDescent="0.3">
      <c r="B1135" s="105">
        <f t="shared" si="80"/>
        <v>4919.1000000000004</v>
      </c>
      <c r="C1135" s="35">
        <v>4846</v>
      </c>
      <c r="D1135" s="34">
        <f t="shared" si="81"/>
        <v>4919.1000000000004</v>
      </c>
      <c r="E1135" s="36">
        <v>45944</v>
      </c>
      <c r="F1135" s="37">
        <v>4919.1000000000004</v>
      </c>
      <c r="G1135" s="26">
        <v>45945</v>
      </c>
      <c r="H1135" s="76">
        <f t="shared" si="82"/>
        <v>0</v>
      </c>
      <c r="I1135" s="5">
        <f t="shared" si="83"/>
        <v>2</v>
      </c>
      <c r="L1135" s="33"/>
      <c r="M1135" s="262">
        <v>45943</v>
      </c>
      <c r="N1135" s="34">
        <f t="shared" si="84"/>
        <v>210</v>
      </c>
      <c r="O1135" s="37"/>
      <c r="P1135" s="35">
        <v>210</v>
      </c>
      <c r="Q1135" s="40">
        <f t="shared" si="85"/>
        <v>0</v>
      </c>
      <c r="R1135" s="41"/>
    </row>
    <row r="1136" spans="2:19" ht="15" customHeight="1" x14ac:dyDescent="0.3">
      <c r="B1136" s="105">
        <f t="shared" si="80"/>
        <v>4919.1000000000004</v>
      </c>
      <c r="C1136" s="35"/>
      <c r="D1136" s="34">
        <f t="shared" si="81"/>
        <v>4919.1000000000004</v>
      </c>
      <c r="E1136" s="36">
        <v>45945</v>
      </c>
      <c r="F1136" s="37">
        <v>4920.1000000000004</v>
      </c>
      <c r="G1136" s="26">
        <v>45946</v>
      </c>
      <c r="H1136" s="76">
        <f t="shared" si="82"/>
        <v>1</v>
      </c>
      <c r="I1136" s="5">
        <f t="shared" si="83"/>
        <v>-4846</v>
      </c>
      <c r="L1136" s="33"/>
      <c r="M1136" s="262">
        <v>45944</v>
      </c>
      <c r="N1136" s="34">
        <f t="shared" si="84"/>
        <v>210</v>
      </c>
      <c r="O1136" s="37"/>
      <c r="P1136" s="35">
        <v>210</v>
      </c>
      <c r="Q1136" s="40">
        <f t="shared" si="85"/>
        <v>0</v>
      </c>
      <c r="R1136" s="41"/>
    </row>
    <row r="1137" spans="2:18" ht="15" customHeight="1" x14ac:dyDescent="0.3">
      <c r="B1137" s="105">
        <f t="shared" si="80"/>
        <v>4920.1000000000004</v>
      </c>
      <c r="C1137" s="35"/>
      <c r="D1137" s="34">
        <f t="shared" si="81"/>
        <v>4920.1000000000004</v>
      </c>
      <c r="E1137" s="36">
        <v>45946</v>
      </c>
      <c r="F1137" s="37">
        <v>4920.1000000000004</v>
      </c>
      <c r="G1137" s="26">
        <v>45947</v>
      </c>
      <c r="H1137" s="76">
        <f t="shared" si="82"/>
        <v>0</v>
      </c>
      <c r="I1137" s="5">
        <f t="shared" si="83"/>
        <v>0</v>
      </c>
      <c r="L1137" s="33"/>
      <c r="M1137" s="262">
        <v>45945</v>
      </c>
      <c r="N1137" s="34">
        <f t="shared" si="84"/>
        <v>210</v>
      </c>
      <c r="O1137" s="37"/>
      <c r="P1137" s="35">
        <v>210</v>
      </c>
      <c r="Q1137" s="40">
        <f t="shared" si="85"/>
        <v>0</v>
      </c>
      <c r="R1137" s="41"/>
    </row>
    <row r="1138" spans="2:18" ht="15" customHeight="1" x14ac:dyDescent="0.3">
      <c r="B1138" s="105">
        <f t="shared" si="80"/>
        <v>4920.1000000000004</v>
      </c>
      <c r="C1138" s="35"/>
      <c r="D1138" s="34">
        <f t="shared" si="81"/>
        <v>4920.1000000000004</v>
      </c>
      <c r="E1138" s="36">
        <v>45947</v>
      </c>
      <c r="F1138" s="37">
        <v>4920.1000000000004</v>
      </c>
      <c r="G1138" s="26">
        <v>45948</v>
      </c>
      <c r="H1138" s="76">
        <f t="shared" si="82"/>
        <v>0</v>
      </c>
      <c r="I1138" s="5">
        <f t="shared" si="83"/>
        <v>0</v>
      </c>
      <c r="L1138" s="33"/>
      <c r="M1138" s="262">
        <v>45946</v>
      </c>
      <c r="N1138" s="34">
        <f t="shared" si="84"/>
        <v>210</v>
      </c>
      <c r="O1138" s="37"/>
      <c r="P1138" s="35">
        <v>210</v>
      </c>
      <c r="Q1138" s="40">
        <f t="shared" si="85"/>
        <v>0</v>
      </c>
      <c r="R1138" s="41"/>
    </row>
    <row r="1139" spans="2:18" ht="15" customHeight="1" x14ac:dyDescent="0.3">
      <c r="B1139" s="105">
        <f t="shared" ref="B1139:B1158" si="86">(F1138)</f>
        <v>4920.1000000000004</v>
      </c>
      <c r="C1139" s="35"/>
      <c r="D1139" s="34">
        <f t="shared" ref="D1139:D1158" si="87">F1138</f>
        <v>4920.1000000000004</v>
      </c>
      <c r="E1139" s="36">
        <v>45948</v>
      </c>
      <c r="F1139" s="37">
        <v>4920.8</v>
      </c>
      <c r="G1139" s="26">
        <v>45949</v>
      </c>
      <c r="H1139" s="76">
        <f t="shared" ref="H1139:H1158" si="88">F1139-D1139</f>
        <v>0.6999999999998181</v>
      </c>
      <c r="I1139" s="5">
        <f t="shared" ref="I1139:I1158" si="89">C1139-C1138</f>
        <v>0</v>
      </c>
      <c r="L1139" s="33"/>
      <c r="M1139" s="262">
        <v>45947</v>
      </c>
      <c r="N1139" s="34">
        <f t="shared" ref="N1139:N1156" si="90">(P1138)</f>
        <v>210</v>
      </c>
      <c r="O1139" s="37"/>
      <c r="P1139" s="35">
        <v>210</v>
      </c>
      <c r="Q1139" s="40">
        <f t="shared" ref="Q1139:Q1156" si="91">(N1139+O1139)-P1139</f>
        <v>0</v>
      </c>
      <c r="R1139" s="41"/>
    </row>
    <row r="1140" spans="2:18" ht="15" customHeight="1" x14ac:dyDescent="0.3">
      <c r="B1140" s="105">
        <f t="shared" si="86"/>
        <v>4920.8</v>
      </c>
      <c r="C1140" s="35"/>
      <c r="D1140" s="34">
        <f t="shared" si="87"/>
        <v>4920.8</v>
      </c>
      <c r="E1140" s="36">
        <v>45949</v>
      </c>
      <c r="F1140" s="37">
        <v>4922.7</v>
      </c>
      <c r="G1140" s="26">
        <v>45950</v>
      </c>
      <c r="H1140" s="76">
        <f t="shared" si="88"/>
        <v>1.8999999999996362</v>
      </c>
      <c r="I1140" s="5">
        <f t="shared" si="89"/>
        <v>0</v>
      </c>
      <c r="L1140" s="33"/>
      <c r="M1140" s="262">
        <v>45948</v>
      </c>
      <c r="N1140" s="34">
        <f t="shared" si="90"/>
        <v>210</v>
      </c>
      <c r="O1140" s="37"/>
      <c r="P1140" s="35">
        <v>210</v>
      </c>
      <c r="Q1140" s="40">
        <f t="shared" si="91"/>
        <v>0</v>
      </c>
      <c r="R1140" s="41"/>
    </row>
    <row r="1141" spans="2:18" ht="15" customHeight="1" x14ac:dyDescent="0.3">
      <c r="B1141" s="105">
        <f t="shared" si="86"/>
        <v>4922.7</v>
      </c>
      <c r="C1141" s="35">
        <v>4854</v>
      </c>
      <c r="D1141" s="34">
        <f t="shared" si="87"/>
        <v>4922.7</v>
      </c>
      <c r="E1141" s="36">
        <v>45950</v>
      </c>
      <c r="F1141" s="37">
        <v>4926.1000000000004</v>
      </c>
      <c r="G1141" s="26">
        <v>45951</v>
      </c>
      <c r="H1141" s="76">
        <f t="shared" si="88"/>
        <v>3.4000000000005457</v>
      </c>
      <c r="I1141" s="5">
        <f t="shared" si="89"/>
        <v>4854</v>
      </c>
      <c r="L1141" s="33"/>
      <c r="M1141" s="262">
        <v>45949</v>
      </c>
      <c r="N1141" s="34">
        <f t="shared" si="90"/>
        <v>210</v>
      </c>
      <c r="O1141" s="37"/>
      <c r="P1141" s="35">
        <v>200</v>
      </c>
      <c r="Q1141" s="40">
        <f t="shared" si="91"/>
        <v>10</v>
      </c>
      <c r="R1141" s="41"/>
    </row>
    <row r="1142" spans="2:18" ht="15" customHeight="1" x14ac:dyDescent="0.3">
      <c r="B1142" s="105">
        <f t="shared" si="86"/>
        <v>4926.1000000000004</v>
      </c>
      <c r="C1142" s="35">
        <v>4855</v>
      </c>
      <c r="D1142" s="34">
        <f t="shared" si="87"/>
        <v>4926.1000000000004</v>
      </c>
      <c r="E1142" s="36">
        <v>45951</v>
      </c>
      <c r="F1142" s="37">
        <v>4926.3999999999996</v>
      </c>
      <c r="G1142" s="26">
        <v>45952</v>
      </c>
      <c r="H1142" s="76">
        <f t="shared" si="88"/>
        <v>0.2999999999992724</v>
      </c>
      <c r="I1142" s="5">
        <f t="shared" si="89"/>
        <v>1</v>
      </c>
      <c r="L1142" s="33"/>
      <c r="M1142" s="262">
        <v>45950</v>
      </c>
      <c r="N1142" s="34">
        <f t="shared" si="90"/>
        <v>200</v>
      </c>
      <c r="O1142" s="37"/>
      <c r="P1142" s="35">
        <v>185</v>
      </c>
      <c r="Q1142" s="40">
        <f t="shared" si="91"/>
        <v>15</v>
      </c>
      <c r="R1142" s="41"/>
    </row>
    <row r="1143" spans="2:18" ht="15" customHeight="1" x14ac:dyDescent="0.3">
      <c r="B1143" s="105">
        <f t="shared" si="86"/>
        <v>4926.3999999999996</v>
      </c>
      <c r="C1143" s="35">
        <v>4855</v>
      </c>
      <c r="D1143" s="34">
        <f t="shared" si="87"/>
        <v>4926.3999999999996</v>
      </c>
      <c r="E1143" s="36">
        <v>45952</v>
      </c>
      <c r="F1143" s="37">
        <v>4926.3999999999996</v>
      </c>
      <c r="G1143" s="26">
        <v>45953</v>
      </c>
      <c r="H1143" s="76">
        <f t="shared" si="88"/>
        <v>0</v>
      </c>
      <c r="I1143" s="5">
        <f t="shared" si="89"/>
        <v>0</v>
      </c>
      <c r="L1143" s="33"/>
      <c r="M1143" s="262">
        <v>45951</v>
      </c>
      <c r="N1143" s="34">
        <f t="shared" si="90"/>
        <v>185</v>
      </c>
      <c r="O1143" s="37"/>
      <c r="P1143" s="35">
        <v>185</v>
      </c>
      <c r="Q1143" s="40">
        <f t="shared" si="91"/>
        <v>0</v>
      </c>
      <c r="R1143" s="41"/>
    </row>
    <row r="1144" spans="2:18" ht="15" customHeight="1" x14ac:dyDescent="0.3">
      <c r="B1144" s="105">
        <f t="shared" si="86"/>
        <v>4926.3999999999996</v>
      </c>
      <c r="C1144" s="35">
        <v>4855</v>
      </c>
      <c r="D1144" s="34">
        <f t="shared" si="87"/>
        <v>4926.3999999999996</v>
      </c>
      <c r="E1144" s="36">
        <v>45953</v>
      </c>
      <c r="F1144" s="37">
        <v>4926.3999999999996</v>
      </c>
      <c r="G1144" s="26">
        <v>45954</v>
      </c>
      <c r="H1144" s="76">
        <f t="shared" si="88"/>
        <v>0</v>
      </c>
      <c r="I1144" s="5">
        <f t="shared" si="89"/>
        <v>0</v>
      </c>
      <c r="L1144" s="33"/>
      <c r="M1144" s="262">
        <v>45952</v>
      </c>
      <c r="N1144" s="34">
        <f t="shared" si="90"/>
        <v>185</v>
      </c>
      <c r="O1144" s="37"/>
      <c r="P1144" s="35">
        <v>185</v>
      </c>
      <c r="Q1144" s="40">
        <f t="shared" si="91"/>
        <v>0</v>
      </c>
      <c r="R1144" s="41"/>
    </row>
    <row r="1145" spans="2:18" ht="15" customHeight="1" x14ac:dyDescent="0.3">
      <c r="B1145" s="105">
        <f t="shared" si="86"/>
        <v>4926.3999999999996</v>
      </c>
      <c r="C1145" s="35">
        <v>4857</v>
      </c>
      <c r="D1145" s="34">
        <f t="shared" si="87"/>
        <v>4926.3999999999996</v>
      </c>
      <c r="E1145" s="36">
        <v>45954</v>
      </c>
      <c r="F1145" s="37">
        <v>4929.8</v>
      </c>
      <c r="G1145" s="26">
        <v>45955</v>
      </c>
      <c r="H1145" s="76">
        <f t="shared" si="88"/>
        <v>3.4000000000005457</v>
      </c>
      <c r="I1145" s="5">
        <f t="shared" si="89"/>
        <v>2</v>
      </c>
      <c r="L1145" s="33"/>
      <c r="M1145" s="262">
        <v>45953</v>
      </c>
      <c r="N1145" s="34">
        <f t="shared" si="90"/>
        <v>185</v>
      </c>
      <c r="O1145" s="37"/>
      <c r="P1145" s="35">
        <v>185</v>
      </c>
      <c r="Q1145" s="40">
        <f t="shared" si="91"/>
        <v>0</v>
      </c>
      <c r="R1145" s="41"/>
    </row>
    <row r="1146" spans="2:18" ht="15" customHeight="1" x14ac:dyDescent="0.3">
      <c r="B1146" s="105">
        <f t="shared" si="86"/>
        <v>4929.8</v>
      </c>
      <c r="C1146" s="35">
        <v>4858</v>
      </c>
      <c r="D1146" s="34">
        <f t="shared" si="87"/>
        <v>4929.8</v>
      </c>
      <c r="E1146" s="36">
        <v>45955</v>
      </c>
      <c r="F1146" s="37">
        <v>4929.8999999999996</v>
      </c>
      <c r="G1146" s="26">
        <v>45956</v>
      </c>
      <c r="H1146" s="76">
        <f t="shared" si="88"/>
        <v>9.9999999999454303E-2</v>
      </c>
      <c r="I1146" s="5">
        <f t="shared" si="89"/>
        <v>1</v>
      </c>
      <c r="L1146" s="33"/>
      <c r="M1146" s="262">
        <v>45954</v>
      </c>
      <c r="N1146" s="34">
        <f t="shared" si="90"/>
        <v>185</v>
      </c>
      <c r="O1146" s="37"/>
      <c r="P1146" s="35">
        <v>170</v>
      </c>
      <c r="Q1146" s="40">
        <f t="shared" si="91"/>
        <v>15</v>
      </c>
      <c r="R1146" s="41"/>
    </row>
    <row r="1147" spans="2:18" ht="15" customHeight="1" x14ac:dyDescent="0.3">
      <c r="B1147" s="105">
        <f t="shared" si="86"/>
        <v>4929.8999999999996</v>
      </c>
      <c r="C1147" s="35">
        <v>4859</v>
      </c>
      <c r="D1147" s="34">
        <f t="shared" si="87"/>
        <v>4929.8999999999996</v>
      </c>
      <c r="E1147" s="36">
        <v>45956</v>
      </c>
      <c r="F1147" s="37">
        <v>4929.8999999999996</v>
      </c>
      <c r="G1147" s="26">
        <v>45957</v>
      </c>
      <c r="H1147" s="76">
        <f t="shared" si="88"/>
        <v>0</v>
      </c>
      <c r="I1147" s="5">
        <f t="shared" si="89"/>
        <v>1</v>
      </c>
      <c r="L1147" s="33"/>
      <c r="M1147" s="262">
        <v>45955</v>
      </c>
      <c r="N1147" s="34">
        <f t="shared" si="90"/>
        <v>170</v>
      </c>
      <c r="O1147" s="37"/>
      <c r="P1147" s="35">
        <v>170</v>
      </c>
      <c r="Q1147" s="40">
        <f t="shared" si="91"/>
        <v>0</v>
      </c>
      <c r="R1147" s="41"/>
    </row>
    <row r="1148" spans="2:18" ht="15" customHeight="1" x14ac:dyDescent="0.3">
      <c r="B1148" s="105">
        <f t="shared" si="86"/>
        <v>4929.8999999999996</v>
      </c>
      <c r="C1148" s="35">
        <v>4861</v>
      </c>
      <c r="D1148" s="34">
        <f t="shared" si="87"/>
        <v>4929.8999999999996</v>
      </c>
      <c r="E1148" s="36">
        <v>45957</v>
      </c>
      <c r="F1148" s="37">
        <v>4931.2</v>
      </c>
      <c r="G1148" s="26">
        <v>45958</v>
      </c>
      <c r="H1148" s="76">
        <f t="shared" si="88"/>
        <v>1.3000000000001819</v>
      </c>
      <c r="I1148" s="5">
        <f t="shared" si="89"/>
        <v>2</v>
      </c>
      <c r="L1148" s="33"/>
      <c r="M1148" s="262">
        <v>45956</v>
      </c>
      <c r="N1148" s="34">
        <f t="shared" si="90"/>
        <v>170</v>
      </c>
      <c r="O1148" s="37"/>
      <c r="P1148" s="35">
        <v>170</v>
      </c>
      <c r="Q1148" s="40">
        <f t="shared" si="91"/>
        <v>0</v>
      </c>
      <c r="R1148" s="41"/>
    </row>
    <row r="1149" spans="2:18" ht="15" customHeight="1" x14ac:dyDescent="0.3">
      <c r="B1149" s="105">
        <f t="shared" si="86"/>
        <v>4931.2</v>
      </c>
      <c r="C1149" s="35">
        <v>4884</v>
      </c>
      <c r="D1149" s="34">
        <f t="shared" si="87"/>
        <v>4931.2</v>
      </c>
      <c r="E1149" s="36">
        <v>45958</v>
      </c>
      <c r="F1149" s="37">
        <v>4932.5</v>
      </c>
      <c r="G1149" s="26">
        <v>45959</v>
      </c>
      <c r="H1149" s="76">
        <f t="shared" si="88"/>
        <v>1.3000000000001819</v>
      </c>
      <c r="I1149" s="5">
        <f t="shared" si="89"/>
        <v>23</v>
      </c>
      <c r="L1149" s="33"/>
      <c r="M1149" s="262">
        <v>45957</v>
      </c>
      <c r="N1149" s="34">
        <f t="shared" si="90"/>
        <v>170</v>
      </c>
      <c r="O1149" s="37"/>
      <c r="P1149" s="35">
        <v>160</v>
      </c>
      <c r="Q1149" s="40">
        <f t="shared" si="91"/>
        <v>10</v>
      </c>
      <c r="R1149" s="41"/>
    </row>
    <row r="1150" spans="2:18" ht="15" customHeight="1" x14ac:dyDescent="0.3">
      <c r="B1150" s="105">
        <f t="shared" si="86"/>
        <v>4932.5</v>
      </c>
      <c r="C1150" s="35">
        <v>4888</v>
      </c>
      <c r="D1150" s="34">
        <f t="shared" si="87"/>
        <v>4932.5</v>
      </c>
      <c r="E1150" s="36">
        <v>45959</v>
      </c>
      <c r="F1150" s="37">
        <v>4935.1000000000004</v>
      </c>
      <c r="G1150" s="26">
        <v>45960</v>
      </c>
      <c r="H1150" s="76">
        <f t="shared" si="88"/>
        <v>2.6000000000003638</v>
      </c>
      <c r="I1150" s="5">
        <f t="shared" si="89"/>
        <v>4</v>
      </c>
      <c r="L1150" s="33"/>
      <c r="M1150" s="262">
        <v>45958</v>
      </c>
      <c r="N1150" s="34">
        <f t="shared" si="90"/>
        <v>160</v>
      </c>
      <c r="O1150" s="37"/>
      <c r="P1150" s="35">
        <v>160</v>
      </c>
      <c r="Q1150" s="40">
        <f t="shared" si="91"/>
        <v>0</v>
      </c>
      <c r="R1150" s="41"/>
    </row>
    <row r="1151" spans="2:18" ht="15" customHeight="1" x14ac:dyDescent="0.3">
      <c r="B1151" s="105">
        <f t="shared" si="86"/>
        <v>4935.1000000000004</v>
      </c>
      <c r="C1151" s="35">
        <v>4890</v>
      </c>
      <c r="D1151" s="34">
        <f t="shared" si="87"/>
        <v>4935.1000000000004</v>
      </c>
      <c r="E1151" s="36">
        <v>45960</v>
      </c>
      <c r="F1151" s="37">
        <v>4936.3</v>
      </c>
      <c r="G1151" s="26">
        <v>45961</v>
      </c>
      <c r="H1151" s="76">
        <f t="shared" si="88"/>
        <v>1.1999999999998181</v>
      </c>
      <c r="I1151" s="5">
        <f t="shared" si="89"/>
        <v>2</v>
      </c>
      <c r="L1151" s="33"/>
      <c r="M1151" s="262">
        <v>45959</v>
      </c>
      <c r="N1151" s="34">
        <f t="shared" si="90"/>
        <v>160</v>
      </c>
      <c r="O1151" s="37"/>
      <c r="P1151" s="35">
        <v>140</v>
      </c>
      <c r="Q1151" s="40">
        <f t="shared" si="91"/>
        <v>20</v>
      </c>
      <c r="R1151" s="41"/>
    </row>
    <row r="1152" spans="2:18" ht="15" customHeight="1" x14ac:dyDescent="0.3">
      <c r="B1152" s="105">
        <f t="shared" si="86"/>
        <v>4936.3</v>
      </c>
      <c r="C1152" s="35">
        <v>4890</v>
      </c>
      <c r="D1152" s="34">
        <f t="shared" si="87"/>
        <v>4936.3</v>
      </c>
      <c r="E1152" s="36">
        <v>45961</v>
      </c>
      <c r="F1152" s="37">
        <v>4936.3999999999996</v>
      </c>
      <c r="G1152" s="26">
        <v>45962</v>
      </c>
      <c r="H1152" s="76">
        <f t="shared" si="88"/>
        <v>9.9999999999454303E-2</v>
      </c>
      <c r="I1152" s="5">
        <f t="shared" si="89"/>
        <v>0</v>
      </c>
      <c r="L1152" s="33"/>
      <c r="M1152" s="262">
        <v>45960</v>
      </c>
      <c r="N1152" s="34">
        <f t="shared" si="90"/>
        <v>140</v>
      </c>
      <c r="O1152" s="37"/>
      <c r="P1152" s="35">
        <v>130</v>
      </c>
      <c r="Q1152" s="40">
        <f t="shared" si="91"/>
        <v>10</v>
      </c>
      <c r="R1152" s="41"/>
    </row>
    <row r="1153" spans="2:18" ht="15" customHeight="1" x14ac:dyDescent="0.3">
      <c r="B1153" s="105">
        <f t="shared" si="86"/>
        <v>4936.3999999999996</v>
      </c>
      <c r="C1153" s="35">
        <v>4893</v>
      </c>
      <c r="D1153" s="34">
        <f t="shared" si="87"/>
        <v>4936.3999999999996</v>
      </c>
      <c r="E1153" s="36">
        <v>45962</v>
      </c>
      <c r="F1153" s="37">
        <v>4939.2</v>
      </c>
      <c r="G1153" s="26">
        <v>45963</v>
      </c>
      <c r="H1153" s="76">
        <f t="shared" si="88"/>
        <v>2.8000000000001819</v>
      </c>
      <c r="I1153" s="5">
        <f t="shared" si="89"/>
        <v>3</v>
      </c>
      <c r="L1153" s="33"/>
      <c r="M1153" s="262">
        <v>45961</v>
      </c>
      <c r="N1153" s="34">
        <f t="shared" si="90"/>
        <v>130</v>
      </c>
      <c r="O1153" s="37"/>
      <c r="P1153" s="35">
        <v>130</v>
      </c>
      <c r="Q1153" s="40">
        <f t="shared" si="91"/>
        <v>0</v>
      </c>
      <c r="R1153" s="41"/>
    </row>
    <row r="1154" spans="2:18" ht="15" customHeight="1" x14ac:dyDescent="0.3">
      <c r="B1154" s="105">
        <f t="shared" si="86"/>
        <v>4939.2</v>
      </c>
      <c r="C1154" s="35">
        <v>4899</v>
      </c>
      <c r="D1154" s="34">
        <f t="shared" si="87"/>
        <v>4939.2</v>
      </c>
      <c r="E1154" s="36">
        <v>45963</v>
      </c>
      <c r="F1154" s="37">
        <v>4949.1000000000004</v>
      </c>
      <c r="G1154" s="26">
        <v>45964</v>
      </c>
      <c r="H1154" s="76">
        <f t="shared" si="88"/>
        <v>9.9000000000005457</v>
      </c>
      <c r="I1154" s="5">
        <f t="shared" si="89"/>
        <v>6</v>
      </c>
      <c r="L1154" s="33"/>
      <c r="M1154" s="262">
        <v>45962</v>
      </c>
      <c r="N1154" s="34">
        <f t="shared" si="90"/>
        <v>130</v>
      </c>
      <c r="O1154" s="37"/>
      <c r="P1154" s="35">
        <v>120</v>
      </c>
      <c r="Q1154" s="40">
        <f t="shared" si="91"/>
        <v>10</v>
      </c>
      <c r="R1154" s="41"/>
    </row>
    <row r="1155" spans="2:18" ht="15" customHeight="1" x14ac:dyDescent="0.3">
      <c r="B1155" s="105">
        <f t="shared" si="86"/>
        <v>4949.1000000000004</v>
      </c>
      <c r="C1155" s="35">
        <v>4905</v>
      </c>
      <c r="D1155" s="34">
        <f t="shared" si="87"/>
        <v>4949.1000000000004</v>
      </c>
      <c r="E1155" s="36">
        <v>45964</v>
      </c>
      <c r="F1155" s="37">
        <v>4953.7</v>
      </c>
      <c r="G1155" s="26">
        <v>45965</v>
      </c>
      <c r="H1155" s="76">
        <f t="shared" si="88"/>
        <v>4.5999999999994543</v>
      </c>
      <c r="I1155" s="5">
        <f t="shared" si="89"/>
        <v>6</v>
      </c>
      <c r="L1155" s="33"/>
      <c r="M1155" s="262">
        <v>45963</v>
      </c>
      <c r="N1155" s="34">
        <f t="shared" si="90"/>
        <v>120</v>
      </c>
      <c r="O1155" s="37"/>
      <c r="P1155" s="35">
        <v>20</v>
      </c>
      <c r="Q1155" s="40">
        <f t="shared" si="91"/>
        <v>100</v>
      </c>
      <c r="R1155" s="41"/>
    </row>
    <row r="1156" spans="2:18" ht="15" customHeight="1" x14ac:dyDescent="0.3">
      <c r="B1156" s="105">
        <f t="shared" si="86"/>
        <v>4953.7</v>
      </c>
      <c r="C1156" s="35">
        <v>4909</v>
      </c>
      <c r="D1156" s="34">
        <f t="shared" si="87"/>
        <v>4953.7</v>
      </c>
      <c r="E1156" s="36">
        <v>45965</v>
      </c>
      <c r="F1156" s="37">
        <v>4960</v>
      </c>
      <c r="G1156" s="26">
        <v>45966</v>
      </c>
      <c r="H1156" s="76">
        <f t="shared" si="88"/>
        <v>6.3000000000001819</v>
      </c>
      <c r="I1156" s="5">
        <f t="shared" si="89"/>
        <v>4</v>
      </c>
      <c r="L1156" s="33"/>
      <c r="M1156" s="262">
        <v>45964</v>
      </c>
      <c r="N1156" s="34">
        <f t="shared" si="90"/>
        <v>20</v>
      </c>
      <c r="O1156" s="37">
        <v>120</v>
      </c>
      <c r="P1156" s="35">
        <v>110</v>
      </c>
      <c r="Q1156" s="40">
        <f t="shared" si="91"/>
        <v>30</v>
      </c>
      <c r="R1156" s="41"/>
    </row>
    <row r="1157" spans="2:18" ht="15" customHeight="1" x14ac:dyDescent="0.3">
      <c r="B1157" s="105">
        <f t="shared" si="86"/>
        <v>4960</v>
      </c>
      <c r="C1157" s="35">
        <v>4909</v>
      </c>
      <c r="D1157" s="34">
        <f t="shared" si="87"/>
        <v>4960</v>
      </c>
      <c r="E1157" s="36">
        <v>45966</v>
      </c>
      <c r="F1157" s="37">
        <v>4967.3999999999996</v>
      </c>
      <c r="G1157" s="26">
        <v>45967</v>
      </c>
      <c r="H1157" s="76">
        <f t="shared" si="88"/>
        <v>7.3999999999996362</v>
      </c>
      <c r="I1157" s="5">
        <f t="shared" si="89"/>
        <v>0</v>
      </c>
      <c r="L1157" s="33"/>
      <c r="M1157" s="262">
        <v>45965</v>
      </c>
      <c r="N1157" s="34">
        <f t="shared" ref="N1157:N1172" si="92">(P1156)</f>
        <v>110</v>
      </c>
      <c r="O1157" s="37">
        <v>90</v>
      </c>
      <c r="P1157" s="35">
        <v>165</v>
      </c>
      <c r="Q1157" s="40">
        <f t="shared" ref="Q1157:Q1172" si="93">(N1157+O1157)-P1157</f>
        <v>35</v>
      </c>
      <c r="R1157" s="41"/>
    </row>
    <row r="1158" spans="2:18" ht="15" customHeight="1" x14ac:dyDescent="0.3">
      <c r="B1158" s="105">
        <f t="shared" si="86"/>
        <v>4967.3999999999996</v>
      </c>
      <c r="C1158" s="35">
        <v>4909</v>
      </c>
      <c r="D1158" s="34">
        <f t="shared" si="87"/>
        <v>4967.3999999999996</v>
      </c>
      <c r="E1158" s="36">
        <v>45967</v>
      </c>
      <c r="F1158" s="37">
        <v>4967.3999999999996</v>
      </c>
      <c r="G1158" s="26">
        <v>45968</v>
      </c>
      <c r="H1158" s="76">
        <f t="shared" si="88"/>
        <v>0</v>
      </c>
      <c r="I1158" s="5">
        <f t="shared" si="89"/>
        <v>0</v>
      </c>
      <c r="L1158" s="33"/>
      <c r="M1158" s="262">
        <v>45966</v>
      </c>
      <c r="N1158" s="34">
        <f t="shared" si="92"/>
        <v>165</v>
      </c>
      <c r="O1158" s="37"/>
      <c r="P1158" s="35">
        <v>100</v>
      </c>
      <c r="Q1158" s="40">
        <f t="shared" si="93"/>
        <v>65</v>
      </c>
      <c r="R1158" s="41"/>
    </row>
    <row r="1159" spans="2:18" ht="15" customHeight="1" x14ac:dyDescent="0.3">
      <c r="B1159" s="105">
        <f t="shared" ref="B1159:B1172" si="94">(F1158)</f>
        <v>4967.3999999999996</v>
      </c>
      <c r="C1159" s="35">
        <v>4909</v>
      </c>
      <c r="D1159" s="34">
        <f t="shared" ref="D1159:D1172" si="95">F1158</f>
        <v>4967.3999999999996</v>
      </c>
      <c r="E1159" s="36">
        <v>45968</v>
      </c>
      <c r="F1159" s="37">
        <v>4967.3999999999996</v>
      </c>
      <c r="G1159" s="26">
        <v>45969</v>
      </c>
      <c r="H1159" s="76">
        <f t="shared" ref="H1159:H1172" si="96">F1159-D1159</f>
        <v>0</v>
      </c>
      <c r="L1159" s="33"/>
      <c r="M1159" s="262">
        <v>45967</v>
      </c>
      <c r="N1159" s="34">
        <f t="shared" si="92"/>
        <v>100</v>
      </c>
      <c r="O1159" s="37"/>
      <c r="P1159" s="35">
        <v>100</v>
      </c>
      <c r="Q1159" s="40">
        <f t="shared" si="93"/>
        <v>0</v>
      </c>
      <c r="R1159" s="41"/>
    </row>
    <row r="1160" spans="2:18" ht="15" customHeight="1" x14ac:dyDescent="0.3">
      <c r="B1160" s="105">
        <f t="shared" si="94"/>
        <v>4967.3999999999996</v>
      </c>
      <c r="C1160" s="35">
        <v>4909</v>
      </c>
      <c r="D1160" s="34">
        <f t="shared" si="95"/>
        <v>4967.3999999999996</v>
      </c>
      <c r="E1160" s="36">
        <v>45969</v>
      </c>
      <c r="F1160" s="37">
        <v>4967.3999999999996</v>
      </c>
      <c r="G1160" s="26">
        <v>45970</v>
      </c>
      <c r="H1160" s="76">
        <f t="shared" si="96"/>
        <v>0</v>
      </c>
      <c r="L1160" s="33"/>
      <c r="M1160" s="262">
        <v>45968</v>
      </c>
      <c r="N1160" s="34">
        <f t="shared" si="92"/>
        <v>100</v>
      </c>
      <c r="O1160" s="37"/>
      <c r="P1160" s="35">
        <v>100</v>
      </c>
      <c r="Q1160" s="40">
        <f t="shared" si="93"/>
        <v>0</v>
      </c>
      <c r="R1160" s="41"/>
    </row>
    <row r="1161" spans="2:18" ht="15" customHeight="1" x14ac:dyDescent="0.3">
      <c r="B1161" s="105">
        <f t="shared" si="94"/>
        <v>4967.3999999999996</v>
      </c>
      <c r="C1161" s="35">
        <v>4912</v>
      </c>
      <c r="D1161" s="34">
        <f t="shared" si="95"/>
        <v>4967.3999999999996</v>
      </c>
      <c r="E1161" s="36">
        <v>45970</v>
      </c>
      <c r="F1161" s="37">
        <v>4968.2</v>
      </c>
      <c r="G1161" s="26">
        <v>45971</v>
      </c>
      <c r="H1161" s="76">
        <f t="shared" si="96"/>
        <v>0.8000000000001819</v>
      </c>
      <c r="L1161" s="33"/>
      <c r="M1161" s="262">
        <v>45969</v>
      </c>
      <c r="N1161" s="34">
        <f t="shared" si="92"/>
        <v>100</v>
      </c>
      <c r="O1161" s="37"/>
      <c r="P1161" s="35">
        <v>100</v>
      </c>
      <c r="Q1161" s="40">
        <f t="shared" si="93"/>
        <v>0</v>
      </c>
      <c r="R1161" s="41"/>
    </row>
    <row r="1162" spans="2:18" ht="15" customHeight="1" x14ac:dyDescent="0.3">
      <c r="B1162" s="105">
        <f t="shared" si="94"/>
        <v>4968.2</v>
      </c>
      <c r="C1162" s="35">
        <v>4914</v>
      </c>
      <c r="D1162" s="34">
        <f t="shared" si="95"/>
        <v>4968.2</v>
      </c>
      <c r="E1162" s="36">
        <v>45971</v>
      </c>
      <c r="F1162" s="37">
        <v>4970.5</v>
      </c>
      <c r="G1162" s="26">
        <v>45972</v>
      </c>
      <c r="H1162" s="76">
        <f t="shared" si="96"/>
        <v>2.3000000000001819</v>
      </c>
      <c r="L1162" s="33"/>
      <c r="M1162" s="262">
        <v>45970</v>
      </c>
      <c r="N1162" s="34">
        <f t="shared" si="92"/>
        <v>100</v>
      </c>
      <c r="O1162" s="37"/>
      <c r="P1162" s="35">
        <v>92</v>
      </c>
      <c r="Q1162" s="40">
        <f t="shared" si="93"/>
        <v>8</v>
      </c>
      <c r="R1162" s="41"/>
    </row>
    <row r="1163" spans="2:18" ht="15" customHeight="1" x14ac:dyDescent="0.3">
      <c r="B1163" s="105">
        <f t="shared" si="94"/>
        <v>4970.5</v>
      </c>
      <c r="C1163" s="35">
        <v>4916</v>
      </c>
      <c r="D1163" s="34">
        <f t="shared" si="95"/>
        <v>4970.5</v>
      </c>
      <c r="E1163" s="36">
        <v>45972</v>
      </c>
      <c r="F1163" s="37">
        <v>4971.3999999999996</v>
      </c>
      <c r="G1163" s="26">
        <v>45973</v>
      </c>
      <c r="H1163" s="76">
        <f t="shared" si="96"/>
        <v>0.8999999999996362</v>
      </c>
      <c r="L1163" s="33"/>
      <c r="M1163" s="262">
        <v>45971</v>
      </c>
      <c r="N1163" s="34">
        <f t="shared" si="92"/>
        <v>92</v>
      </c>
      <c r="O1163" s="37"/>
      <c r="P1163" s="35">
        <v>90</v>
      </c>
      <c r="Q1163" s="40">
        <f t="shared" si="93"/>
        <v>2</v>
      </c>
      <c r="R1163" s="41"/>
    </row>
    <row r="1164" spans="2:18" ht="15" customHeight="1" x14ac:dyDescent="0.3">
      <c r="B1164" s="105">
        <f t="shared" si="94"/>
        <v>4971.3999999999996</v>
      </c>
      <c r="C1164" s="35">
        <v>4916</v>
      </c>
      <c r="D1164" s="34">
        <f t="shared" si="95"/>
        <v>4971.3999999999996</v>
      </c>
      <c r="E1164" s="36">
        <v>45973</v>
      </c>
      <c r="F1164" s="37">
        <v>4971.3999999999996</v>
      </c>
      <c r="G1164" s="26">
        <v>45974</v>
      </c>
      <c r="H1164" s="76">
        <f t="shared" si="96"/>
        <v>0</v>
      </c>
      <c r="L1164" s="33"/>
      <c r="M1164" s="262">
        <v>45972</v>
      </c>
      <c r="N1164" s="34">
        <f t="shared" si="92"/>
        <v>90</v>
      </c>
      <c r="O1164" s="37">
        <v>210</v>
      </c>
      <c r="P1164" s="35">
        <v>300</v>
      </c>
      <c r="Q1164" s="40">
        <f t="shared" si="93"/>
        <v>0</v>
      </c>
      <c r="R1164" s="41"/>
    </row>
    <row r="1165" spans="2:18" ht="15" customHeight="1" x14ac:dyDescent="0.3">
      <c r="B1165" s="105">
        <f t="shared" si="94"/>
        <v>4971.3999999999996</v>
      </c>
      <c r="C1165" s="35">
        <v>4916</v>
      </c>
      <c r="D1165" s="34">
        <f t="shared" si="95"/>
        <v>4971.3999999999996</v>
      </c>
      <c r="E1165" s="36">
        <v>45974</v>
      </c>
      <c r="F1165" s="37">
        <v>4971.3999999999996</v>
      </c>
      <c r="G1165" s="26">
        <v>45975</v>
      </c>
      <c r="H1165" s="76">
        <f t="shared" si="96"/>
        <v>0</v>
      </c>
      <c r="L1165" s="33"/>
      <c r="M1165" s="262">
        <v>45973</v>
      </c>
      <c r="N1165" s="34">
        <f t="shared" si="92"/>
        <v>300</v>
      </c>
      <c r="O1165" s="37"/>
      <c r="P1165" s="35">
        <v>300</v>
      </c>
      <c r="Q1165" s="40">
        <f t="shared" si="93"/>
        <v>0</v>
      </c>
      <c r="R1165" s="41"/>
    </row>
    <row r="1166" spans="2:18" ht="15" customHeight="1" x14ac:dyDescent="0.3">
      <c r="B1166" s="105">
        <f t="shared" si="94"/>
        <v>4971.3999999999996</v>
      </c>
      <c r="C1166" s="35">
        <v>4916</v>
      </c>
      <c r="D1166" s="34">
        <f t="shared" si="95"/>
        <v>4971.3999999999996</v>
      </c>
      <c r="E1166" s="36">
        <v>45975</v>
      </c>
      <c r="F1166" s="37">
        <v>4971.3999999999996</v>
      </c>
      <c r="G1166" s="26">
        <v>45976</v>
      </c>
      <c r="H1166" s="76">
        <f t="shared" si="96"/>
        <v>0</v>
      </c>
      <c r="L1166" s="33"/>
      <c r="M1166" s="262">
        <v>45974</v>
      </c>
      <c r="N1166" s="34">
        <f t="shared" si="92"/>
        <v>300</v>
      </c>
      <c r="O1166" s="37"/>
      <c r="P1166" s="35">
        <v>300</v>
      </c>
      <c r="Q1166" s="40">
        <f t="shared" si="93"/>
        <v>0</v>
      </c>
      <c r="R1166" s="41"/>
    </row>
    <row r="1167" spans="2:18" ht="15" customHeight="1" x14ac:dyDescent="0.3">
      <c r="B1167" s="105">
        <f t="shared" si="94"/>
        <v>4971.3999999999996</v>
      </c>
      <c r="C1167" s="35">
        <v>4916</v>
      </c>
      <c r="D1167" s="34">
        <f t="shared" si="95"/>
        <v>4971.3999999999996</v>
      </c>
      <c r="E1167" s="36">
        <v>45976</v>
      </c>
      <c r="F1167" s="37">
        <v>4971.5</v>
      </c>
      <c r="G1167" s="26">
        <v>45977</v>
      </c>
      <c r="H1167" s="76">
        <f t="shared" si="96"/>
        <v>0.1000000000003638</v>
      </c>
      <c r="L1167" s="33"/>
      <c r="M1167" s="262">
        <v>45975</v>
      </c>
      <c r="N1167" s="34">
        <f t="shared" si="92"/>
        <v>300</v>
      </c>
      <c r="O1167" s="37"/>
      <c r="P1167" s="35">
        <v>300</v>
      </c>
      <c r="Q1167" s="40">
        <f t="shared" si="93"/>
        <v>0</v>
      </c>
      <c r="R1167" s="41"/>
    </row>
    <row r="1168" spans="2:18" ht="15" customHeight="1" x14ac:dyDescent="0.3">
      <c r="B1168" s="105">
        <f t="shared" si="94"/>
        <v>4971.5</v>
      </c>
      <c r="C1168" s="35">
        <v>4916</v>
      </c>
      <c r="D1168" s="34">
        <f t="shared" si="95"/>
        <v>4971.5</v>
      </c>
      <c r="E1168" s="36">
        <v>45977</v>
      </c>
      <c r="F1168" s="37">
        <v>4971.5</v>
      </c>
      <c r="G1168" s="26">
        <v>45978</v>
      </c>
      <c r="H1168" s="76">
        <f t="shared" si="96"/>
        <v>0</v>
      </c>
      <c r="L1168" s="33"/>
      <c r="M1168" s="262">
        <v>45976</v>
      </c>
      <c r="N1168" s="34">
        <f t="shared" si="92"/>
        <v>300</v>
      </c>
      <c r="O1168" s="37"/>
      <c r="P1168" s="35">
        <v>300</v>
      </c>
      <c r="Q1168" s="40">
        <f t="shared" si="93"/>
        <v>0</v>
      </c>
      <c r="R1168" s="41"/>
    </row>
    <row r="1169" spans="2:18" ht="15" customHeight="1" x14ac:dyDescent="0.3">
      <c r="B1169" s="105">
        <f t="shared" si="94"/>
        <v>4971.5</v>
      </c>
      <c r="C1169" s="35">
        <v>4916</v>
      </c>
      <c r="D1169" s="34">
        <f t="shared" si="95"/>
        <v>4971.5</v>
      </c>
      <c r="E1169" s="36">
        <v>45978</v>
      </c>
      <c r="F1169" s="37">
        <v>4971.5</v>
      </c>
      <c r="G1169" s="26">
        <v>45979</v>
      </c>
      <c r="H1169" s="76">
        <f t="shared" si="96"/>
        <v>0</v>
      </c>
      <c r="L1169" s="33"/>
      <c r="M1169" s="262">
        <v>45977</v>
      </c>
      <c r="N1169" s="34">
        <f t="shared" si="92"/>
        <v>300</v>
      </c>
      <c r="O1169" s="37"/>
      <c r="P1169" s="35">
        <v>300</v>
      </c>
      <c r="Q1169" s="40">
        <f t="shared" si="93"/>
        <v>0</v>
      </c>
      <c r="R1169" s="41"/>
    </row>
    <row r="1170" spans="2:18" ht="15" customHeight="1" x14ac:dyDescent="0.3">
      <c r="B1170" s="105">
        <f t="shared" si="94"/>
        <v>4971.5</v>
      </c>
      <c r="C1170" s="35">
        <v>4916</v>
      </c>
      <c r="D1170" s="34">
        <f t="shared" si="95"/>
        <v>4971.5</v>
      </c>
      <c r="E1170" s="36">
        <v>45979</v>
      </c>
      <c r="F1170" s="37">
        <v>4974.3999999999996</v>
      </c>
      <c r="G1170" s="26">
        <v>45980</v>
      </c>
      <c r="H1170" s="76">
        <f t="shared" si="96"/>
        <v>2.8999999999996362</v>
      </c>
      <c r="L1170" s="33"/>
      <c r="M1170" s="262">
        <v>45978</v>
      </c>
      <c r="N1170" s="34">
        <f t="shared" si="92"/>
        <v>300</v>
      </c>
      <c r="O1170" s="37"/>
      <c r="P1170" s="35">
        <v>300</v>
      </c>
      <c r="Q1170" s="40">
        <f t="shared" si="93"/>
        <v>0</v>
      </c>
      <c r="R1170" s="41"/>
    </row>
    <row r="1171" spans="2:18" ht="15" customHeight="1" x14ac:dyDescent="0.3">
      <c r="B1171" s="105">
        <f t="shared" si="94"/>
        <v>4974.3999999999996</v>
      </c>
      <c r="C1171" s="35">
        <v>4917</v>
      </c>
      <c r="D1171" s="34">
        <f t="shared" si="95"/>
        <v>4974.3999999999996</v>
      </c>
      <c r="E1171" s="36">
        <v>45980</v>
      </c>
      <c r="F1171" s="37">
        <v>4974.3999999999996</v>
      </c>
      <c r="G1171" s="26">
        <v>45981</v>
      </c>
      <c r="H1171" s="76">
        <f t="shared" si="96"/>
        <v>0</v>
      </c>
      <c r="L1171" s="33"/>
      <c r="M1171" s="262">
        <v>45979</v>
      </c>
      <c r="N1171" s="34">
        <f t="shared" si="92"/>
        <v>300</v>
      </c>
      <c r="O1171" s="37"/>
      <c r="P1171" s="35">
        <v>300</v>
      </c>
      <c r="Q1171" s="40">
        <f t="shared" si="93"/>
        <v>0</v>
      </c>
      <c r="R1171" s="41"/>
    </row>
    <row r="1172" spans="2:18" ht="15" customHeight="1" x14ac:dyDescent="0.3">
      <c r="B1172" s="105">
        <f t="shared" si="94"/>
        <v>4974.3999999999996</v>
      </c>
      <c r="C1172" s="35">
        <v>4917</v>
      </c>
      <c r="D1172" s="34">
        <f t="shared" si="95"/>
        <v>4974.3999999999996</v>
      </c>
      <c r="E1172" s="36">
        <v>45981</v>
      </c>
      <c r="F1172" s="37">
        <v>4974.3999999999996</v>
      </c>
      <c r="G1172" s="26">
        <v>45982</v>
      </c>
      <c r="H1172" s="76">
        <f t="shared" si="96"/>
        <v>0</v>
      </c>
      <c r="L1172" s="33"/>
      <c r="M1172" s="262">
        <v>45980</v>
      </c>
      <c r="N1172" s="34">
        <f t="shared" si="92"/>
        <v>300</v>
      </c>
      <c r="O1172" s="37"/>
      <c r="P1172" s="35">
        <v>300</v>
      </c>
      <c r="Q1172" s="40">
        <f t="shared" si="93"/>
        <v>0</v>
      </c>
      <c r="R1172" s="41"/>
    </row>
    <row r="1173" spans="2:18" ht="15" customHeight="1" x14ac:dyDescent="0.3">
      <c r="B1173" s="105">
        <f t="shared" ref="B1173:B1183" si="97">(F1172)</f>
        <v>4974.3999999999996</v>
      </c>
      <c r="C1173" s="35">
        <v>4917</v>
      </c>
      <c r="D1173" s="34">
        <f t="shared" ref="D1173:D1183" si="98">F1172</f>
        <v>4974.3999999999996</v>
      </c>
      <c r="E1173" s="36">
        <v>45982</v>
      </c>
      <c r="F1173" s="37">
        <v>4974.3999999999996</v>
      </c>
      <c r="G1173" s="26">
        <v>45983</v>
      </c>
      <c r="H1173" s="76">
        <f t="shared" ref="H1173:H1183" si="99">F1173-D1173</f>
        <v>0</v>
      </c>
      <c r="L1173" s="33"/>
      <c r="M1173" s="262">
        <v>45981</v>
      </c>
      <c r="N1173" s="34">
        <f t="shared" ref="N1173:N1185" si="100">(P1172)</f>
        <v>300</v>
      </c>
      <c r="O1173" s="37"/>
      <c r="P1173" s="35">
        <v>300</v>
      </c>
      <c r="Q1173" s="40">
        <f t="shared" ref="Q1173:Q1185" si="101">(N1173+O1173)-P1173</f>
        <v>0</v>
      </c>
      <c r="R1173" s="41"/>
    </row>
    <row r="1174" spans="2:18" ht="15" customHeight="1" x14ac:dyDescent="0.3">
      <c r="B1174" s="105">
        <f t="shared" si="97"/>
        <v>4974.3999999999996</v>
      </c>
      <c r="C1174" s="35">
        <v>4917</v>
      </c>
      <c r="D1174" s="34">
        <f t="shared" si="98"/>
        <v>4974.3999999999996</v>
      </c>
      <c r="E1174" s="36">
        <v>45983</v>
      </c>
      <c r="F1174" s="37">
        <v>4974.3999999999996</v>
      </c>
      <c r="G1174" s="26">
        <v>45984</v>
      </c>
      <c r="H1174" s="76">
        <f t="shared" si="99"/>
        <v>0</v>
      </c>
      <c r="L1174" s="33"/>
      <c r="M1174" s="262">
        <v>45982</v>
      </c>
      <c r="N1174" s="34">
        <f t="shared" si="100"/>
        <v>300</v>
      </c>
      <c r="O1174" s="37"/>
      <c r="P1174" s="35">
        <v>300</v>
      </c>
      <c r="Q1174" s="40">
        <f t="shared" si="101"/>
        <v>0</v>
      </c>
      <c r="R1174" s="41"/>
    </row>
    <row r="1175" spans="2:18" ht="15" customHeight="1" x14ac:dyDescent="0.3">
      <c r="B1175" s="105">
        <f t="shared" si="97"/>
        <v>4974.3999999999996</v>
      </c>
      <c r="C1175" s="35">
        <v>4917</v>
      </c>
      <c r="D1175" s="34">
        <f t="shared" si="98"/>
        <v>4974.3999999999996</v>
      </c>
      <c r="E1175" s="36">
        <v>45984</v>
      </c>
      <c r="F1175" s="37">
        <v>4974.3999999999996</v>
      </c>
      <c r="G1175" s="26">
        <v>45985</v>
      </c>
      <c r="H1175" s="76">
        <f t="shared" si="99"/>
        <v>0</v>
      </c>
      <c r="L1175" s="33"/>
      <c r="M1175" s="262">
        <v>45983</v>
      </c>
      <c r="N1175" s="34">
        <f t="shared" si="100"/>
        <v>300</v>
      </c>
      <c r="O1175" s="37"/>
      <c r="P1175" s="35">
        <v>300</v>
      </c>
      <c r="Q1175" s="40">
        <f t="shared" si="101"/>
        <v>0</v>
      </c>
      <c r="R1175" s="41"/>
    </row>
    <row r="1176" spans="2:18" ht="15" customHeight="1" x14ac:dyDescent="0.3">
      <c r="B1176" s="105">
        <f t="shared" si="97"/>
        <v>4974.3999999999996</v>
      </c>
      <c r="C1176" s="35">
        <v>4919</v>
      </c>
      <c r="D1176" s="34">
        <f t="shared" si="98"/>
        <v>4974.3999999999996</v>
      </c>
      <c r="E1176" s="36">
        <v>45985</v>
      </c>
      <c r="F1176" s="37">
        <v>4974.3999999999996</v>
      </c>
      <c r="G1176" s="26">
        <v>45986</v>
      </c>
      <c r="H1176" s="76">
        <f t="shared" si="99"/>
        <v>0</v>
      </c>
      <c r="L1176" s="33"/>
      <c r="M1176" s="262">
        <v>45984</v>
      </c>
      <c r="N1176" s="34">
        <f t="shared" si="100"/>
        <v>300</v>
      </c>
      <c r="O1176" s="37"/>
      <c r="P1176" s="35">
        <v>300</v>
      </c>
      <c r="Q1176" s="40">
        <f t="shared" si="101"/>
        <v>0</v>
      </c>
      <c r="R1176" s="41"/>
    </row>
    <row r="1177" spans="2:18" ht="15" customHeight="1" x14ac:dyDescent="0.3">
      <c r="B1177" s="105">
        <f t="shared" si="97"/>
        <v>4974.3999999999996</v>
      </c>
      <c r="C1177" s="35">
        <v>4919</v>
      </c>
      <c r="D1177" s="34">
        <f t="shared" si="98"/>
        <v>4974.3999999999996</v>
      </c>
      <c r="E1177" s="36">
        <v>45986</v>
      </c>
      <c r="F1177" s="37">
        <v>4974.5</v>
      </c>
      <c r="G1177" s="26">
        <v>45987</v>
      </c>
      <c r="H1177" s="76">
        <f t="shared" si="99"/>
        <v>0.1000000000003638</v>
      </c>
      <c r="L1177" s="33"/>
      <c r="M1177" s="262">
        <v>45985</v>
      </c>
      <c r="N1177" s="34">
        <f t="shared" si="100"/>
        <v>300</v>
      </c>
      <c r="O1177" s="37"/>
      <c r="P1177" s="35">
        <v>300</v>
      </c>
      <c r="Q1177" s="40">
        <f t="shared" si="101"/>
        <v>0</v>
      </c>
      <c r="R1177" s="41"/>
    </row>
    <row r="1178" spans="2:18" ht="15" customHeight="1" x14ac:dyDescent="0.3">
      <c r="B1178" s="105">
        <f t="shared" si="97"/>
        <v>4974.5</v>
      </c>
      <c r="C1178" s="35">
        <v>4919</v>
      </c>
      <c r="D1178" s="34">
        <f t="shared" si="98"/>
        <v>4974.5</v>
      </c>
      <c r="E1178" s="36">
        <v>45987</v>
      </c>
      <c r="F1178" s="37">
        <v>4974.5</v>
      </c>
      <c r="G1178" s="26">
        <v>45988</v>
      </c>
      <c r="H1178" s="76">
        <f t="shared" si="99"/>
        <v>0</v>
      </c>
      <c r="L1178" s="33"/>
      <c r="M1178" s="262">
        <v>45986</v>
      </c>
      <c r="N1178" s="34">
        <f t="shared" si="100"/>
        <v>300</v>
      </c>
      <c r="O1178" s="37"/>
      <c r="P1178" s="35">
        <v>300</v>
      </c>
      <c r="Q1178" s="40">
        <f t="shared" si="101"/>
        <v>0</v>
      </c>
      <c r="R1178" s="41"/>
    </row>
    <row r="1179" spans="2:18" ht="15" customHeight="1" x14ac:dyDescent="0.3">
      <c r="B1179" s="105">
        <f t="shared" si="97"/>
        <v>4974.5</v>
      </c>
      <c r="C1179" s="35">
        <v>4919</v>
      </c>
      <c r="D1179" s="34">
        <f t="shared" si="98"/>
        <v>4974.5</v>
      </c>
      <c r="E1179" s="36">
        <v>45988</v>
      </c>
      <c r="F1179" s="37">
        <v>4974.5</v>
      </c>
      <c r="G1179" s="26">
        <v>45989</v>
      </c>
      <c r="H1179" s="76">
        <f t="shared" si="99"/>
        <v>0</v>
      </c>
      <c r="L1179" s="33"/>
      <c r="M1179" s="262">
        <v>45987</v>
      </c>
      <c r="N1179" s="34">
        <f t="shared" si="100"/>
        <v>300</v>
      </c>
      <c r="O1179" s="37"/>
      <c r="P1179" s="35">
        <v>300</v>
      </c>
      <c r="Q1179" s="40">
        <f t="shared" si="101"/>
        <v>0</v>
      </c>
      <c r="R1179" s="41"/>
    </row>
    <row r="1180" spans="2:18" ht="15" customHeight="1" x14ac:dyDescent="0.3">
      <c r="B1180" s="105">
        <f t="shared" si="97"/>
        <v>4974.5</v>
      </c>
      <c r="C1180" s="35">
        <v>4919</v>
      </c>
      <c r="D1180" s="34">
        <f t="shared" si="98"/>
        <v>4974.5</v>
      </c>
      <c r="E1180" s="36">
        <v>45989</v>
      </c>
      <c r="F1180" s="37">
        <v>4974.5</v>
      </c>
      <c r="G1180" s="26">
        <v>45990</v>
      </c>
      <c r="H1180" s="76">
        <f t="shared" si="99"/>
        <v>0</v>
      </c>
      <c r="L1180" s="33"/>
      <c r="M1180" s="262">
        <v>45988</v>
      </c>
      <c r="N1180" s="34">
        <f t="shared" si="100"/>
        <v>300</v>
      </c>
      <c r="O1180" s="37"/>
      <c r="P1180" s="35">
        <v>300</v>
      </c>
      <c r="Q1180" s="40">
        <f t="shared" si="101"/>
        <v>0</v>
      </c>
      <c r="R1180" s="41"/>
    </row>
    <row r="1181" spans="2:18" ht="15" customHeight="1" x14ac:dyDescent="0.3">
      <c r="B1181" s="105">
        <f t="shared" si="97"/>
        <v>4974.5</v>
      </c>
      <c r="C1181" s="35">
        <v>4919</v>
      </c>
      <c r="D1181" s="34">
        <f t="shared" si="98"/>
        <v>4974.5</v>
      </c>
      <c r="E1181" s="36">
        <v>45990</v>
      </c>
      <c r="F1181" s="37">
        <v>4974.6000000000004</v>
      </c>
      <c r="G1181" s="26">
        <v>45991</v>
      </c>
      <c r="H1181" s="76">
        <f t="shared" si="99"/>
        <v>0.1000000000003638</v>
      </c>
      <c r="L1181" s="33"/>
      <c r="M1181" s="262">
        <v>45989</v>
      </c>
      <c r="N1181" s="34">
        <f t="shared" si="100"/>
        <v>300</v>
      </c>
      <c r="O1181" s="37"/>
      <c r="P1181" s="35">
        <v>300</v>
      </c>
      <c r="Q1181" s="40">
        <f t="shared" si="101"/>
        <v>0</v>
      </c>
      <c r="R1181" s="41"/>
    </row>
    <row r="1182" spans="2:18" ht="15" customHeight="1" x14ac:dyDescent="0.3">
      <c r="B1182" s="105">
        <f t="shared" si="97"/>
        <v>4974.6000000000004</v>
      </c>
      <c r="C1182" s="35">
        <v>4920</v>
      </c>
      <c r="D1182" s="34">
        <f t="shared" si="98"/>
        <v>4974.6000000000004</v>
      </c>
      <c r="E1182" s="36">
        <v>45991</v>
      </c>
      <c r="F1182" s="37">
        <v>4974.6000000000004</v>
      </c>
      <c r="G1182" s="26">
        <v>45992</v>
      </c>
      <c r="H1182" s="76">
        <f t="shared" si="99"/>
        <v>0</v>
      </c>
      <c r="L1182" s="33"/>
      <c r="M1182" s="262">
        <v>45990</v>
      </c>
      <c r="N1182" s="34">
        <f t="shared" si="100"/>
        <v>300</v>
      </c>
      <c r="O1182" s="37"/>
      <c r="P1182" s="35">
        <v>300</v>
      </c>
      <c r="Q1182" s="40">
        <f t="shared" si="101"/>
        <v>0</v>
      </c>
      <c r="R1182" s="41"/>
    </row>
    <row r="1183" spans="2:18" ht="15" customHeight="1" x14ac:dyDescent="0.3">
      <c r="B1183" s="105">
        <f t="shared" si="97"/>
        <v>4974.6000000000004</v>
      </c>
      <c r="C1183" s="35">
        <v>4920</v>
      </c>
      <c r="D1183" s="34">
        <f t="shared" si="98"/>
        <v>4974.6000000000004</v>
      </c>
      <c r="E1183" s="36">
        <v>45992</v>
      </c>
      <c r="F1183" s="37">
        <v>4974.6000000000004</v>
      </c>
      <c r="G1183" s="26">
        <v>45993</v>
      </c>
      <c r="H1183" s="76">
        <f t="shared" si="99"/>
        <v>0</v>
      </c>
      <c r="L1183" s="33"/>
      <c r="M1183" s="262">
        <v>45991</v>
      </c>
      <c r="N1183" s="34">
        <f t="shared" si="100"/>
        <v>300</v>
      </c>
      <c r="O1183" s="37"/>
      <c r="P1183" s="35">
        <v>300</v>
      </c>
      <c r="Q1183" s="40">
        <f t="shared" si="101"/>
        <v>0</v>
      </c>
      <c r="R1183" s="41"/>
    </row>
    <row r="1184" spans="2:18" ht="15" customHeight="1" x14ac:dyDescent="0.3">
      <c r="B1184" s="105">
        <f t="shared" ref="B1184:B1247" si="102">(F1183)</f>
        <v>4974.6000000000004</v>
      </c>
      <c r="C1184" s="35">
        <v>4922</v>
      </c>
      <c r="D1184" s="34">
        <f t="shared" ref="D1184:D1247" si="103">F1183</f>
        <v>4974.6000000000004</v>
      </c>
      <c r="E1184" s="36">
        <v>45993</v>
      </c>
      <c r="F1184" s="37">
        <v>4975.7</v>
      </c>
      <c r="G1184" s="26">
        <v>45994</v>
      </c>
      <c r="H1184" s="76">
        <f t="shared" ref="H1184:H1247" si="104">F1184-D1184</f>
        <v>1.0999999999994543</v>
      </c>
      <c r="L1184" s="33"/>
      <c r="M1184" s="262">
        <v>45992</v>
      </c>
      <c r="N1184" s="34">
        <f t="shared" si="100"/>
        <v>300</v>
      </c>
      <c r="O1184" s="37"/>
      <c r="P1184" s="35">
        <v>300</v>
      </c>
      <c r="Q1184" s="40">
        <f t="shared" si="101"/>
        <v>0</v>
      </c>
      <c r="R1184" s="41"/>
    </row>
    <row r="1185" spans="2:18" ht="15" customHeight="1" x14ac:dyDescent="0.3">
      <c r="B1185" s="105">
        <f t="shared" si="102"/>
        <v>4975.7</v>
      </c>
      <c r="C1185" s="35">
        <v>4923</v>
      </c>
      <c r="D1185" s="34">
        <f t="shared" si="103"/>
        <v>4975.7</v>
      </c>
      <c r="E1185" s="36">
        <v>45994</v>
      </c>
      <c r="F1185" s="37">
        <v>4975.8</v>
      </c>
      <c r="G1185" s="26">
        <v>45995</v>
      </c>
      <c r="H1185" s="76">
        <f t="shared" si="104"/>
        <v>0.1000000000003638</v>
      </c>
      <c r="L1185" s="33"/>
      <c r="M1185" s="262">
        <v>45993</v>
      </c>
      <c r="N1185" s="34">
        <f t="shared" si="100"/>
        <v>300</v>
      </c>
      <c r="O1185" s="37"/>
      <c r="P1185" s="35">
        <v>300</v>
      </c>
      <c r="Q1185" s="40">
        <f t="shared" si="101"/>
        <v>0</v>
      </c>
      <c r="R1185" s="41"/>
    </row>
    <row r="1186" spans="2:18" ht="15" customHeight="1" x14ac:dyDescent="0.3">
      <c r="B1186" s="105">
        <f t="shared" si="102"/>
        <v>4975.8</v>
      </c>
      <c r="C1186" s="35">
        <v>4923</v>
      </c>
      <c r="D1186" s="34">
        <f t="shared" si="103"/>
        <v>4975.8</v>
      </c>
      <c r="E1186" s="36">
        <v>45995</v>
      </c>
      <c r="F1186" s="37">
        <v>4975.8</v>
      </c>
      <c r="G1186" s="26">
        <v>45996</v>
      </c>
      <c r="H1186" s="76">
        <f t="shared" si="104"/>
        <v>0</v>
      </c>
      <c r="L1186" s="33"/>
      <c r="M1186" s="262">
        <v>45994</v>
      </c>
      <c r="N1186" s="34">
        <f t="shared" ref="N1186:N1249" si="105">(P1185)</f>
        <v>300</v>
      </c>
      <c r="O1186" s="37"/>
      <c r="P1186" s="35">
        <v>300</v>
      </c>
      <c r="Q1186" s="40">
        <f t="shared" ref="Q1186:Q1249" si="106">(N1186+O1186)-P1186</f>
        <v>0</v>
      </c>
      <c r="R1186" s="41"/>
    </row>
    <row r="1187" spans="2:18" ht="15" customHeight="1" x14ac:dyDescent="0.3">
      <c r="B1187" s="105">
        <f t="shared" si="102"/>
        <v>4975.8</v>
      </c>
      <c r="C1187" s="35">
        <v>4924</v>
      </c>
      <c r="D1187" s="34">
        <f t="shared" si="103"/>
        <v>4975.8</v>
      </c>
      <c r="E1187" s="36">
        <v>45996</v>
      </c>
      <c r="F1187" s="37">
        <v>4984.5</v>
      </c>
      <c r="G1187" s="26">
        <v>45997</v>
      </c>
      <c r="H1187" s="76">
        <f t="shared" si="104"/>
        <v>8.6999999999998181</v>
      </c>
      <c r="L1187" s="33"/>
      <c r="M1187" s="262">
        <v>45995</v>
      </c>
      <c r="N1187" s="34">
        <f t="shared" si="105"/>
        <v>300</v>
      </c>
      <c r="O1187" s="37"/>
      <c r="P1187" s="35">
        <v>300</v>
      </c>
      <c r="Q1187" s="40">
        <f t="shared" si="106"/>
        <v>0</v>
      </c>
      <c r="R1187" s="41"/>
    </row>
    <row r="1188" spans="2:18" ht="15" customHeight="1" x14ac:dyDescent="0.3">
      <c r="B1188" s="105">
        <f t="shared" si="102"/>
        <v>4984.5</v>
      </c>
      <c r="C1188" s="35">
        <v>4925</v>
      </c>
      <c r="D1188" s="34">
        <f t="shared" si="103"/>
        <v>4984.5</v>
      </c>
      <c r="E1188" s="36">
        <v>45997</v>
      </c>
      <c r="F1188" s="37">
        <v>4986.8999999999996</v>
      </c>
      <c r="G1188" s="26">
        <v>45998</v>
      </c>
      <c r="H1188" s="76">
        <f t="shared" si="104"/>
        <v>2.3999999999996362</v>
      </c>
      <c r="L1188" s="33"/>
      <c r="M1188" s="262">
        <v>45996</v>
      </c>
      <c r="N1188" s="34">
        <f t="shared" si="105"/>
        <v>300</v>
      </c>
      <c r="O1188" s="37"/>
      <c r="P1188" s="35">
        <v>230</v>
      </c>
      <c r="Q1188" s="40">
        <f t="shared" si="106"/>
        <v>70</v>
      </c>
      <c r="R1188" s="41"/>
    </row>
    <row r="1189" spans="2:18" ht="15" customHeight="1" x14ac:dyDescent="0.3">
      <c r="B1189" s="105">
        <f t="shared" si="102"/>
        <v>4986.8999999999996</v>
      </c>
      <c r="C1189" s="35">
        <v>4926</v>
      </c>
      <c r="D1189" s="34">
        <f t="shared" si="103"/>
        <v>4986.8999999999996</v>
      </c>
      <c r="E1189" s="36">
        <v>45998</v>
      </c>
      <c r="F1189" s="37">
        <v>4999.7</v>
      </c>
      <c r="G1189" s="26">
        <v>45999</v>
      </c>
      <c r="H1189" s="76">
        <f t="shared" si="104"/>
        <v>12.800000000000182</v>
      </c>
      <c r="L1189" s="33"/>
      <c r="M1189" s="262">
        <v>45997</v>
      </c>
      <c r="N1189" s="34">
        <f t="shared" si="105"/>
        <v>230</v>
      </c>
      <c r="O1189" s="37"/>
      <c r="P1189" s="35">
        <v>210</v>
      </c>
      <c r="Q1189" s="40">
        <f t="shared" si="106"/>
        <v>20</v>
      </c>
      <c r="R1189" s="41"/>
    </row>
    <row r="1190" spans="2:18" ht="15" customHeight="1" x14ac:dyDescent="0.3">
      <c r="B1190" s="105">
        <f t="shared" si="102"/>
        <v>4999.7</v>
      </c>
      <c r="C1190" s="35">
        <v>4926</v>
      </c>
      <c r="D1190" s="34">
        <f t="shared" si="103"/>
        <v>4999.7</v>
      </c>
      <c r="E1190" s="36">
        <v>45999</v>
      </c>
      <c r="F1190" s="37">
        <v>5001.8999999999996</v>
      </c>
      <c r="G1190" s="26">
        <v>46000</v>
      </c>
      <c r="H1190" s="76">
        <f t="shared" si="104"/>
        <v>2.1999999999998181</v>
      </c>
      <c r="L1190" s="33"/>
      <c r="M1190" s="262">
        <v>45998</v>
      </c>
      <c r="N1190" s="34">
        <f t="shared" si="105"/>
        <v>210</v>
      </c>
      <c r="O1190" s="37"/>
      <c r="P1190" s="35">
        <v>100</v>
      </c>
      <c r="Q1190" s="40">
        <f t="shared" si="106"/>
        <v>110</v>
      </c>
      <c r="R1190" s="41"/>
    </row>
    <row r="1191" spans="2:18" ht="15" customHeight="1" x14ac:dyDescent="0.3">
      <c r="B1191" s="105">
        <f t="shared" si="102"/>
        <v>5001.8999999999996</v>
      </c>
      <c r="C1191" s="35">
        <v>4926</v>
      </c>
      <c r="D1191" s="34">
        <f t="shared" si="103"/>
        <v>5001.8999999999996</v>
      </c>
      <c r="E1191" s="36">
        <v>46000</v>
      </c>
      <c r="F1191" s="37">
        <v>5001.8999999999996</v>
      </c>
      <c r="G1191" s="26">
        <v>46001</v>
      </c>
      <c r="H1191" s="76">
        <f t="shared" si="104"/>
        <v>0</v>
      </c>
      <c r="L1191" s="33"/>
      <c r="M1191" s="262">
        <v>45999</v>
      </c>
      <c r="N1191" s="34">
        <f t="shared" si="105"/>
        <v>100</v>
      </c>
      <c r="O1191" s="37"/>
      <c r="P1191" s="35">
        <v>90</v>
      </c>
      <c r="Q1191" s="40">
        <f t="shared" si="106"/>
        <v>10</v>
      </c>
      <c r="R1191" s="41"/>
    </row>
    <row r="1192" spans="2:18" ht="15" customHeight="1" x14ac:dyDescent="0.3">
      <c r="B1192" s="105">
        <f t="shared" si="102"/>
        <v>5001.8999999999996</v>
      </c>
      <c r="C1192" s="35">
        <v>4928</v>
      </c>
      <c r="D1192" s="34">
        <f t="shared" si="103"/>
        <v>5001.8999999999996</v>
      </c>
      <c r="E1192" s="36">
        <v>46001</v>
      </c>
      <c r="F1192" s="37">
        <v>5004.2</v>
      </c>
      <c r="G1192" s="26">
        <v>46002</v>
      </c>
      <c r="H1192" s="76">
        <f t="shared" si="104"/>
        <v>2.3000000000001819</v>
      </c>
      <c r="L1192" s="33"/>
      <c r="M1192" s="262">
        <v>46000</v>
      </c>
      <c r="N1192" s="34">
        <f t="shared" si="105"/>
        <v>90</v>
      </c>
      <c r="O1192" s="37"/>
      <c r="P1192" s="35">
        <v>90</v>
      </c>
      <c r="Q1192" s="40">
        <f t="shared" si="106"/>
        <v>0</v>
      </c>
      <c r="R1192" s="41"/>
    </row>
    <row r="1193" spans="2:18" ht="15" customHeight="1" x14ac:dyDescent="0.3">
      <c r="B1193" s="105">
        <f t="shared" si="102"/>
        <v>5004.2</v>
      </c>
      <c r="C1193" s="35">
        <v>4928</v>
      </c>
      <c r="D1193" s="34">
        <f t="shared" si="103"/>
        <v>5004.2</v>
      </c>
      <c r="E1193" s="36">
        <v>46002</v>
      </c>
      <c r="F1193" s="37">
        <v>5004.2</v>
      </c>
      <c r="G1193" s="26">
        <v>46003</v>
      </c>
      <c r="H1193" s="76">
        <f t="shared" si="104"/>
        <v>0</v>
      </c>
      <c r="L1193" s="33"/>
      <c r="M1193" s="262">
        <v>46001</v>
      </c>
      <c r="N1193" s="34">
        <f t="shared" si="105"/>
        <v>90</v>
      </c>
      <c r="O1193" s="37"/>
      <c r="P1193" s="35">
        <v>75</v>
      </c>
      <c r="Q1193" s="40">
        <f t="shared" si="106"/>
        <v>15</v>
      </c>
      <c r="R1193" s="41"/>
    </row>
    <row r="1194" spans="2:18" ht="15" customHeight="1" x14ac:dyDescent="0.3">
      <c r="B1194" s="105">
        <f t="shared" si="102"/>
        <v>5004.2</v>
      </c>
      <c r="C1194" s="35">
        <v>4929</v>
      </c>
      <c r="D1194" s="34">
        <f t="shared" si="103"/>
        <v>5004.2</v>
      </c>
      <c r="E1194" s="36">
        <v>46003</v>
      </c>
      <c r="F1194" s="37">
        <v>5006.5</v>
      </c>
      <c r="G1194" s="26">
        <v>46004</v>
      </c>
      <c r="H1194" s="76">
        <f t="shared" si="104"/>
        <v>2.3000000000001819</v>
      </c>
      <c r="L1194" s="33"/>
      <c r="M1194" s="262">
        <v>46002</v>
      </c>
      <c r="N1194" s="34">
        <f t="shared" si="105"/>
        <v>75</v>
      </c>
      <c r="O1194" s="37"/>
      <c r="P1194" s="35">
        <v>75</v>
      </c>
      <c r="Q1194" s="40">
        <f t="shared" si="106"/>
        <v>0</v>
      </c>
      <c r="R1194" s="41"/>
    </row>
    <row r="1195" spans="2:18" ht="15" customHeight="1" x14ac:dyDescent="0.3">
      <c r="B1195" s="105">
        <f t="shared" si="102"/>
        <v>5006.5</v>
      </c>
      <c r="C1195" s="35">
        <v>4929</v>
      </c>
      <c r="D1195" s="34">
        <f t="shared" si="103"/>
        <v>5006.5</v>
      </c>
      <c r="E1195" s="36">
        <v>46004</v>
      </c>
      <c r="F1195" s="37">
        <v>5006.5</v>
      </c>
      <c r="G1195" s="26">
        <v>46005</v>
      </c>
      <c r="H1195" s="76">
        <f t="shared" si="104"/>
        <v>0</v>
      </c>
      <c r="L1195" s="33"/>
      <c r="M1195" s="262">
        <v>46003</v>
      </c>
      <c r="N1195" s="34">
        <f t="shared" si="105"/>
        <v>75</v>
      </c>
      <c r="O1195" s="37"/>
      <c r="P1195" s="35">
        <v>75</v>
      </c>
      <c r="Q1195" s="40">
        <f t="shared" si="106"/>
        <v>0</v>
      </c>
      <c r="R1195" s="41"/>
    </row>
    <row r="1196" spans="2:18" ht="15" customHeight="1" x14ac:dyDescent="0.3">
      <c r="B1196" s="105">
        <f t="shared" si="102"/>
        <v>5006.5</v>
      </c>
      <c r="C1196" s="35">
        <v>4929</v>
      </c>
      <c r="D1196" s="34">
        <f t="shared" si="103"/>
        <v>5006.5</v>
      </c>
      <c r="E1196" s="36">
        <v>46005</v>
      </c>
      <c r="F1196" s="37">
        <v>5012.5</v>
      </c>
      <c r="G1196" s="26">
        <v>46006</v>
      </c>
      <c r="H1196" s="76">
        <f t="shared" si="104"/>
        <v>6</v>
      </c>
      <c r="L1196" s="33"/>
      <c r="M1196" s="262">
        <v>46004</v>
      </c>
      <c r="N1196" s="34">
        <f t="shared" si="105"/>
        <v>75</v>
      </c>
      <c r="O1196" s="37"/>
      <c r="P1196" s="35">
        <v>60</v>
      </c>
      <c r="Q1196" s="40">
        <f t="shared" si="106"/>
        <v>15</v>
      </c>
      <c r="R1196" s="41"/>
    </row>
    <row r="1197" spans="2:18" ht="15" customHeight="1" x14ac:dyDescent="0.3">
      <c r="B1197" s="105">
        <f t="shared" si="102"/>
        <v>5012.5</v>
      </c>
      <c r="C1197" s="35">
        <v>4929</v>
      </c>
      <c r="D1197" s="34">
        <f t="shared" si="103"/>
        <v>5012.5</v>
      </c>
      <c r="E1197" s="36">
        <v>46006</v>
      </c>
      <c r="F1197" s="37">
        <v>5012.8999999999996</v>
      </c>
      <c r="G1197" s="26">
        <v>46007</v>
      </c>
      <c r="H1197" s="76">
        <f t="shared" si="104"/>
        <v>0.3999999999996362</v>
      </c>
      <c r="L1197" s="33"/>
      <c r="M1197" s="262">
        <v>46005</v>
      </c>
      <c r="N1197" s="34">
        <f t="shared" si="105"/>
        <v>60</v>
      </c>
      <c r="O1197" s="37"/>
      <c r="P1197" s="35">
        <v>60</v>
      </c>
      <c r="Q1197" s="40">
        <f t="shared" si="106"/>
        <v>0</v>
      </c>
      <c r="R1197" s="41"/>
    </row>
    <row r="1198" spans="2:18" ht="15" customHeight="1" x14ac:dyDescent="0.3">
      <c r="B1198" s="105">
        <f t="shared" si="102"/>
        <v>5012.8999999999996</v>
      </c>
      <c r="C1198" s="35">
        <v>4936</v>
      </c>
      <c r="D1198" s="34">
        <f t="shared" si="103"/>
        <v>5012.8999999999996</v>
      </c>
      <c r="E1198" s="36">
        <v>46007</v>
      </c>
      <c r="F1198" s="37">
        <v>5024.2</v>
      </c>
      <c r="G1198" s="26">
        <v>46008</v>
      </c>
      <c r="H1198" s="76">
        <f t="shared" si="104"/>
        <v>11.300000000000182</v>
      </c>
      <c r="L1198" s="33"/>
      <c r="M1198" s="262">
        <v>46006</v>
      </c>
      <c r="N1198" s="34">
        <f t="shared" si="105"/>
        <v>60</v>
      </c>
      <c r="O1198" s="37"/>
      <c r="P1198" s="35">
        <v>15</v>
      </c>
      <c r="Q1198" s="40">
        <f t="shared" si="106"/>
        <v>45</v>
      </c>
      <c r="R1198" s="41"/>
    </row>
    <row r="1199" spans="2:18" ht="15" customHeight="1" x14ac:dyDescent="0.3">
      <c r="B1199" s="105">
        <f t="shared" si="102"/>
        <v>5024.2</v>
      </c>
      <c r="C1199" s="35">
        <v>4942</v>
      </c>
      <c r="D1199" s="34">
        <f t="shared" si="103"/>
        <v>5024.2</v>
      </c>
      <c r="E1199" s="36">
        <v>46008</v>
      </c>
      <c r="F1199" s="37">
        <v>5033.2</v>
      </c>
      <c r="G1199" s="26">
        <v>46009</v>
      </c>
      <c r="H1199" s="76">
        <f t="shared" si="104"/>
        <v>9</v>
      </c>
      <c r="L1199" s="33"/>
      <c r="M1199" s="262">
        <v>46007</v>
      </c>
      <c r="N1199" s="34">
        <f t="shared" si="105"/>
        <v>15</v>
      </c>
      <c r="O1199" s="37">
        <v>210</v>
      </c>
      <c r="P1199" s="35">
        <v>165</v>
      </c>
      <c r="Q1199" s="40">
        <f t="shared" si="106"/>
        <v>60</v>
      </c>
      <c r="R1199" s="41"/>
    </row>
    <row r="1200" spans="2:18" ht="15" customHeight="1" x14ac:dyDescent="0.3">
      <c r="B1200" s="105">
        <f t="shared" si="102"/>
        <v>5033.2</v>
      </c>
      <c r="C1200" s="35">
        <v>4942</v>
      </c>
      <c r="D1200" s="34">
        <f t="shared" si="103"/>
        <v>5033.2</v>
      </c>
      <c r="E1200" s="36">
        <v>46009</v>
      </c>
      <c r="F1200" s="37">
        <v>5033.2</v>
      </c>
      <c r="G1200" s="26">
        <v>46010</v>
      </c>
      <c r="H1200" s="76">
        <f t="shared" si="104"/>
        <v>0</v>
      </c>
      <c r="L1200" s="33"/>
      <c r="M1200" s="262">
        <v>46008</v>
      </c>
      <c r="N1200" s="34">
        <f t="shared" si="105"/>
        <v>165</v>
      </c>
      <c r="O1200" s="37"/>
      <c r="P1200" s="35">
        <v>90</v>
      </c>
      <c r="Q1200" s="40">
        <f t="shared" si="106"/>
        <v>75</v>
      </c>
      <c r="R1200" s="41"/>
    </row>
    <row r="1201" spans="2:19" ht="15" customHeight="1" x14ac:dyDescent="0.3">
      <c r="B1201" s="105">
        <f t="shared" si="102"/>
        <v>5033.2</v>
      </c>
      <c r="C1201" s="35">
        <v>4942</v>
      </c>
      <c r="D1201" s="34">
        <f t="shared" si="103"/>
        <v>5033.2</v>
      </c>
      <c r="E1201" s="36">
        <v>46010</v>
      </c>
      <c r="F1201" s="37">
        <v>5033.2</v>
      </c>
      <c r="G1201" s="26">
        <v>46011</v>
      </c>
      <c r="H1201" s="76">
        <f t="shared" si="104"/>
        <v>0</v>
      </c>
      <c r="L1201" s="33"/>
      <c r="M1201" s="262">
        <v>46009</v>
      </c>
      <c r="N1201" s="34">
        <f t="shared" si="105"/>
        <v>90</v>
      </c>
      <c r="O1201" s="37"/>
      <c r="P1201" s="35">
        <v>90</v>
      </c>
      <c r="Q1201" s="40">
        <f t="shared" si="106"/>
        <v>0</v>
      </c>
      <c r="R1201" s="41"/>
    </row>
    <row r="1202" spans="2:19" ht="15" customHeight="1" x14ac:dyDescent="0.3">
      <c r="B1202" s="105">
        <f t="shared" si="102"/>
        <v>5033.2</v>
      </c>
      <c r="C1202" s="35">
        <v>4942</v>
      </c>
      <c r="D1202" s="34">
        <f t="shared" si="103"/>
        <v>5033.2</v>
      </c>
      <c r="E1202" s="36">
        <v>46011</v>
      </c>
      <c r="F1202" s="37">
        <v>5033.2</v>
      </c>
      <c r="G1202" s="26">
        <v>46012</v>
      </c>
      <c r="H1202" s="76">
        <f t="shared" si="104"/>
        <v>0</v>
      </c>
      <c r="L1202" s="33"/>
      <c r="M1202" s="262">
        <v>46010</v>
      </c>
      <c r="N1202" s="34">
        <f t="shared" si="105"/>
        <v>90</v>
      </c>
      <c r="O1202" s="37"/>
      <c r="P1202" s="35">
        <v>90</v>
      </c>
      <c r="Q1202" s="40">
        <f t="shared" si="106"/>
        <v>0</v>
      </c>
      <c r="R1202" s="41"/>
    </row>
    <row r="1203" spans="2:19" ht="15" customHeight="1" x14ac:dyDescent="0.3">
      <c r="B1203" s="105">
        <f t="shared" si="102"/>
        <v>5033.2</v>
      </c>
      <c r="C1203" s="35">
        <v>4846</v>
      </c>
      <c r="D1203" s="34">
        <f t="shared" si="103"/>
        <v>5033.2</v>
      </c>
      <c r="E1203" s="36">
        <v>46012</v>
      </c>
      <c r="F1203" s="37">
        <v>5045.2</v>
      </c>
      <c r="G1203" s="26">
        <v>46013</v>
      </c>
      <c r="H1203" s="76">
        <f t="shared" si="104"/>
        <v>12</v>
      </c>
      <c r="L1203" s="33"/>
      <c r="M1203" s="262">
        <v>46011</v>
      </c>
      <c r="N1203" s="34">
        <f t="shared" si="105"/>
        <v>90</v>
      </c>
      <c r="O1203" s="37"/>
      <c r="P1203" s="35">
        <v>90</v>
      </c>
      <c r="Q1203" s="40">
        <f t="shared" si="106"/>
        <v>0</v>
      </c>
      <c r="R1203" s="41"/>
    </row>
    <row r="1204" spans="2:19" ht="15" customHeight="1" x14ac:dyDescent="0.3">
      <c r="B1204" s="105">
        <f t="shared" si="102"/>
        <v>5045.2</v>
      </c>
      <c r="C1204" s="35">
        <v>4942</v>
      </c>
      <c r="D1204" s="34">
        <f t="shared" si="103"/>
        <v>5045.2</v>
      </c>
      <c r="E1204" s="36">
        <v>46013</v>
      </c>
      <c r="F1204" s="37">
        <v>5045.2</v>
      </c>
      <c r="G1204" s="26">
        <v>46014</v>
      </c>
      <c r="H1204" s="76">
        <f t="shared" si="104"/>
        <v>0</v>
      </c>
      <c r="L1204" s="33"/>
      <c r="M1204" s="262">
        <v>46012</v>
      </c>
      <c r="N1204" s="34">
        <f t="shared" si="105"/>
        <v>90</v>
      </c>
      <c r="O1204" s="37"/>
      <c r="P1204" s="35">
        <v>10</v>
      </c>
      <c r="Q1204" s="40">
        <f t="shared" si="106"/>
        <v>80</v>
      </c>
      <c r="R1204" s="41"/>
    </row>
    <row r="1205" spans="2:19" ht="15" customHeight="1" x14ac:dyDescent="0.3">
      <c r="B1205" s="105">
        <f t="shared" si="102"/>
        <v>5045.2</v>
      </c>
      <c r="C1205" s="35">
        <v>4942</v>
      </c>
      <c r="D1205" s="34">
        <f t="shared" si="103"/>
        <v>5045.2</v>
      </c>
      <c r="E1205" s="36">
        <v>46014</v>
      </c>
      <c r="F1205" s="37">
        <v>5045.2</v>
      </c>
      <c r="G1205" s="26">
        <v>46015</v>
      </c>
      <c r="H1205" s="76">
        <f t="shared" si="104"/>
        <v>0</v>
      </c>
      <c r="L1205" s="33"/>
      <c r="M1205" s="262">
        <v>46013</v>
      </c>
      <c r="N1205" s="34">
        <f t="shared" si="105"/>
        <v>10</v>
      </c>
      <c r="O1205" s="37"/>
      <c r="P1205" s="35">
        <v>10</v>
      </c>
      <c r="Q1205" s="40">
        <f t="shared" si="106"/>
        <v>0</v>
      </c>
      <c r="R1205" s="41"/>
    </row>
    <row r="1206" spans="2:19" ht="15" customHeight="1" x14ac:dyDescent="0.3">
      <c r="B1206" s="105">
        <f t="shared" si="102"/>
        <v>5045.2</v>
      </c>
      <c r="C1206" s="35">
        <v>4942</v>
      </c>
      <c r="D1206" s="34">
        <f t="shared" si="103"/>
        <v>5045.2</v>
      </c>
      <c r="E1206" s="36">
        <v>46015</v>
      </c>
      <c r="F1206" s="37">
        <v>5045.2</v>
      </c>
      <c r="G1206" s="26">
        <v>46016</v>
      </c>
      <c r="H1206" s="76">
        <f t="shared" si="104"/>
        <v>0</v>
      </c>
      <c r="L1206" s="33"/>
      <c r="M1206" s="262">
        <v>46014</v>
      </c>
      <c r="N1206" s="34">
        <f t="shared" si="105"/>
        <v>10</v>
      </c>
      <c r="O1206" s="37"/>
      <c r="P1206" s="35">
        <v>10</v>
      </c>
      <c r="Q1206" s="40">
        <f t="shared" si="106"/>
        <v>0</v>
      </c>
      <c r="R1206" s="41"/>
    </row>
    <row r="1207" spans="2:19" ht="15" customHeight="1" x14ac:dyDescent="0.3">
      <c r="B1207" s="105">
        <f t="shared" si="102"/>
        <v>5045.2</v>
      </c>
      <c r="C1207" s="35">
        <v>4942</v>
      </c>
      <c r="D1207" s="34">
        <f t="shared" si="103"/>
        <v>5045.2</v>
      </c>
      <c r="E1207" s="36">
        <v>46016</v>
      </c>
      <c r="F1207" s="37">
        <v>5045.2</v>
      </c>
      <c r="G1207" s="26">
        <v>46017</v>
      </c>
      <c r="H1207" s="76">
        <f t="shared" si="104"/>
        <v>0</v>
      </c>
      <c r="L1207" s="33"/>
      <c r="M1207" s="262">
        <v>46015</v>
      </c>
      <c r="N1207" s="34">
        <f t="shared" si="105"/>
        <v>10</v>
      </c>
      <c r="O1207" s="37"/>
      <c r="P1207" s="35">
        <v>10</v>
      </c>
      <c r="Q1207" s="40">
        <f t="shared" si="106"/>
        <v>0</v>
      </c>
      <c r="R1207" s="41"/>
    </row>
    <row r="1208" spans="2:19" ht="15" customHeight="1" x14ac:dyDescent="0.3">
      <c r="B1208" s="105">
        <f t="shared" si="102"/>
        <v>5045.2</v>
      </c>
      <c r="C1208" s="35">
        <v>4951</v>
      </c>
      <c r="D1208" s="34">
        <f t="shared" si="103"/>
        <v>5045.2</v>
      </c>
      <c r="E1208" s="36">
        <v>46017</v>
      </c>
      <c r="F1208" s="37">
        <v>5060.1000000000004</v>
      </c>
      <c r="G1208" s="26">
        <v>46018</v>
      </c>
      <c r="H1208" s="76">
        <f t="shared" si="104"/>
        <v>14.900000000000546</v>
      </c>
      <c r="L1208" s="33"/>
      <c r="M1208" s="262">
        <v>46016</v>
      </c>
      <c r="N1208" s="34">
        <f t="shared" si="105"/>
        <v>10</v>
      </c>
      <c r="O1208" s="37"/>
      <c r="P1208" s="35">
        <v>10</v>
      </c>
      <c r="Q1208" s="40">
        <f t="shared" si="106"/>
        <v>0</v>
      </c>
      <c r="R1208" s="41"/>
    </row>
    <row r="1209" spans="2:19" ht="15" customHeight="1" x14ac:dyDescent="0.3">
      <c r="B1209" s="105">
        <f t="shared" si="102"/>
        <v>5060.1000000000004</v>
      </c>
      <c r="C1209" s="35">
        <v>4952</v>
      </c>
      <c r="D1209" s="34">
        <f t="shared" si="103"/>
        <v>5060.1000000000004</v>
      </c>
      <c r="E1209" s="36">
        <v>46018</v>
      </c>
      <c r="F1209" s="37">
        <v>5066.7</v>
      </c>
      <c r="G1209" s="26">
        <v>46019</v>
      </c>
      <c r="H1209" s="76">
        <f t="shared" si="104"/>
        <v>6.5999999999994543</v>
      </c>
      <c r="L1209" s="33"/>
      <c r="M1209" s="262">
        <v>46017</v>
      </c>
      <c r="N1209" s="34">
        <f t="shared" si="105"/>
        <v>10</v>
      </c>
      <c r="O1209" s="37">
        <v>200</v>
      </c>
      <c r="P1209" s="35">
        <v>150</v>
      </c>
      <c r="Q1209" s="40">
        <f t="shared" si="106"/>
        <v>60</v>
      </c>
      <c r="R1209" s="41"/>
    </row>
    <row r="1210" spans="2:19" ht="15" customHeight="1" x14ac:dyDescent="0.3">
      <c r="B1210" s="105">
        <f t="shared" si="102"/>
        <v>5066.7</v>
      </c>
      <c r="C1210" s="35">
        <v>4953</v>
      </c>
      <c r="D1210" s="34">
        <f t="shared" si="103"/>
        <v>5066.7</v>
      </c>
      <c r="E1210" s="36">
        <v>46019</v>
      </c>
      <c r="F1210" s="37">
        <v>5068.7</v>
      </c>
      <c r="G1210" s="26">
        <v>46020</v>
      </c>
      <c r="H1210" s="76">
        <f t="shared" si="104"/>
        <v>2</v>
      </c>
      <c r="L1210" s="33"/>
      <c r="M1210" s="262">
        <v>46018</v>
      </c>
      <c r="N1210" s="34">
        <f t="shared" si="105"/>
        <v>150</v>
      </c>
      <c r="O1210" s="37"/>
      <c r="P1210" s="35">
        <v>115</v>
      </c>
      <c r="Q1210" s="40">
        <f t="shared" si="106"/>
        <v>35</v>
      </c>
      <c r="R1210" s="41"/>
    </row>
    <row r="1211" spans="2:19" ht="15" customHeight="1" x14ac:dyDescent="0.3">
      <c r="B1211" s="105">
        <f t="shared" si="102"/>
        <v>5068.7</v>
      </c>
      <c r="C1211" s="35">
        <v>4955</v>
      </c>
      <c r="D1211" s="34">
        <f t="shared" si="103"/>
        <v>5068.7</v>
      </c>
      <c r="E1211" s="36">
        <v>46020</v>
      </c>
      <c r="F1211" s="37">
        <v>5085</v>
      </c>
      <c r="G1211" s="26">
        <v>46021</v>
      </c>
      <c r="H1211" s="76">
        <f t="shared" si="104"/>
        <v>16.300000000000182</v>
      </c>
      <c r="L1211" s="33"/>
      <c r="M1211" s="262">
        <v>46019</v>
      </c>
      <c r="N1211" s="34">
        <f t="shared" si="105"/>
        <v>115</v>
      </c>
      <c r="O1211" s="37"/>
      <c r="P1211" s="35">
        <v>105</v>
      </c>
      <c r="Q1211" s="40">
        <f t="shared" si="106"/>
        <v>10</v>
      </c>
      <c r="R1211" s="41"/>
    </row>
    <row r="1212" spans="2:19" ht="15" customHeight="1" x14ac:dyDescent="0.3">
      <c r="B1212" s="105">
        <f t="shared" si="102"/>
        <v>5085</v>
      </c>
      <c r="C1212" s="35">
        <v>4957</v>
      </c>
      <c r="D1212" s="34">
        <f t="shared" si="103"/>
        <v>5085</v>
      </c>
      <c r="E1212" s="36">
        <v>46021</v>
      </c>
      <c r="F1212" s="37">
        <v>5086.8999999999996</v>
      </c>
      <c r="G1212" s="26">
        <v>46022</v>
      </c>
      <c r="H1212" s="76">
        <f t="shared" si="104"/>
        <v>1.8999999999996362</v>
      </c>
      <c r="J1212" s="48">
        <f>SUM(H848:H1212)</f>
        <v>529.59999999999945</v>
      </c>
      <c r="L1212" s="33"/>
      <c r="M1212" s="262">
        <v>46020</v>
      </c>
      <c r="N1212" s="34">
        <f t="shared" si="105"/>
        <v>105</v>
      </c>
      <c r="O1212" s="37"/>
      <c r="P1212" s="35">
        <v>0</v>
      </c>
      <c r="Q1212" s="40">
        <f t="shared" si="106"/>
        <v>105</v>
      </c>
      <c r="R1212" s="41"/>
    </row>
    <row r="1213" spans="2:19" ht="15" customHeight="1" x14ac:dyDescent="0.3">
      <c r="B1213" s="105">
        <f t="shared" si="102"/>
        <v>5086.8999999999996</v>
      </c>
      <c r="C1213" s="35">
        <v>4957</v>
      </c>
      <c r="D1213" s="34">
        <f t="shared" si="103"/>
        <v>5086.8999999999996</v>
      </c>
      <c r="E1213" s="36">
        <v>46022</v>
      </c>
      <c r="F1213" s="37">
        <v>5086.8999999999996</v>
      </c>
      <c r="G1213" s="26">
        <v>46023</v>
      </c>
      <c r="H1213" s="76">
        <f t="shared" si="104"/>
        <v>0</v>
      </c>
      <c r="L1213" s="33"/>
      <c r="M1213" s="262">
        <v>46021</v>
      </c>
      <c r="N1213" s="34">
        <f t="shared" si="105"/>
        <v>0</v>
      </c>
      <c r="O1213" s="37">
        <v>210</v>
      </c>
      <c r="P1213" s="35">
        <v>180</v>
      </c>
      <c r="Q1213" s="40">
        <f t="shared" si="106"/>
        <v>30</v>
      </c>
      <c r="R1213" s="41"/>
      <c r="S1213" s="48">
        <f>SUM(Q849:Q1213)</f>
        <v>3400</v>
      </c>
    </row>
    <row r="1214" spans="2:19" ht="15" customHeight="1" x14ac:dyDescent="0.3">
      <c r="B1214" s="105">
        <f t="shared" si="102"/>
        <v>5086.8999999999996</v>
      </c>
      <c r="C1214" s="35">
        <v>4957</v>
      </c>
      <c r="D1214" s="34">
        <f t="shared" si="103"/>
        <v>5086.8999999999996</v>
      </c>
      <c r="E1214" s="36">
        <v>46023</v>
      </c>
      <c r="F1214" s="37">
        <v>5087</v>
      </c>
      <c r="G1214" s="26">
        <v>46024</v>
      </c>
      <c r="H1214" s="76">
        <f t="shared" si="104"/>
        <v>0.1000000000003638</v>
      </c>
      <c r="L1214" s="33"/>
      <c r="M1214" s="262">
        <v>46022</v>
      </c>
      <c r="N1214" s="34">
        <f t="shared" si="105"/>
        <v>180</v>
      </c>
      <c r="O1214" s="37"/>
      <c r="P1214" s="35">
        <v>180</v>
      </c>
      <c r="Q1214" s="40">
        <f t="shared" si="106"/>
        <v>0</v>
      </c>
      <c r="R1214" s="41"/>
    </row>
    <row r="1215" spans="2:19" ht="15" customHeight="1" x14ac:dyDescent="0.3">
      <c r="B1215" s="105">
        <f t="shared" si="102"/>
        <v>5087</v>
      </c>
      <c r="C1215" s="35">
        <v>4957</v>
      </c>
      <c r="D1215" s="34">
        <f t="shared" si="103"/>
        <v>5087</v>
      </c>
      <c r="E1215" s="36">
        <v>46024</v>
      </c>
      <c r="F1215" s="37">
        <v>5087</v>
      </c>
      <c r="G1215" s="26">
        <v>46025</v>
      </c>
      <c r="H1215" s="76">
        <f t="shared" si="104"/>
        <v>0</v>
      </c>
      <c r="L1215" s="33"/>
      <c r="M1215" s="262">
        <v>46023</v>
      </c>
      <c r="N1215" s="34">
        <f t="shared" si="105"/>
        <v>180</v>
      </c>
      <c r="O1215" s="37"/>
      <c r="P1215" s="35">
        <v>180</v>
      </c>
      <c r="Q1215" s="40">
        <f t="shared" si="106"/>
        <v>0</v>
      </c>
      <c r="R1215" s="41"/>
    </row>
    <row r="1216" spans="2:19" ht="15" customHeight="1" x14ac:dyDescent="0.3">
      <c r="B1216" s="105">
        <f t="shared" si="102"/>
        <v>5087</v>
      </c>
      <c r="C1216" s="35">
        <v>4957</v>
      </c>
      <c r="D1216" s="34">
        <f t="shared" si="103"/>
        <v>5087</v>
      </c>
      <c r="E1216" s="36">
        <v>46025</v>
      </c>
      <c r="F1216" s="37">
        <v>5087</v>
      </c>
      <c r="G1216" s="26">
        <v>46026</v>
      </c>
      <c r="H1216" s="76">
        <f>F1216-D1216</f>
        <v>0</v>
      </c>
      <c r="L1216" s="33"/>
      <c r="M1216" s="262">
        <v>46024</v>
      </c>
      <c r="N1216" s="34">
        <f t="shared" si="105"/>
        <v>180</v>
      </c>
      <c r="O1216" s="37"/>
      <c r="P1216" s="35">
        <v>180</v>
      </c>
      <c r="Q1216" s="40">
        <f t="shared" si="106"/>
        <v>0</v>
      </c>
      <c r="R1216" s="41"/>
    </row>
    <row r="1217" spans="2:18" ht="15" customHeight="1" x14ac:dyDescent="0.3">
      <c r="B1217" s="105">
        <f>(F1216)</f>
        <v>5087</v>
      </c>
      <c r="C1217" s="35">
        <v>4957</v>
      </c>
      <c r="D1217" s="34">
        <f>F1216</f>
        <v>5087</v>
      </c>
      <c r="E1217" s="36">
        <v>46026</v>
      </c>
      <c r="F1217" s="37">
        <v>5087</v>
      </c>
      <c r="G1217" s="26">
        <v>46027</v>
      </c>
      <c r="H1217" s="76">
        <f>F1217-D1217</f>
        <v>0</v>
      </c>
      <c r="L1217" s="33"/>
      <c r="M1217" s="262">
        <v>46025</v>
      </c>
      <c r="N1217" s="34">
        <f t="shared" si="105"/>
        <v>180</v>
      </c>
      <c r="O1217" s="37"/>
      <c r="P1217" s="35">
        <v>180</v>
      </c>
      <c r="Q1217" s="40">
        <f t="shared" si="106"/>
        <v>0</v>
      </c>
      <c r="R1217" s="41"/>
    </row>
    <row r="1218" spans="2:18" ht="15" customHeight="1" x14ac:dyDescent="0.3">
      <c r="B1218" s="105">
        <f>(F1217)</f>
        <v>5087</v>
      </c>
      <c r="C1218" s="35">
        <v>4960</v>
      </c>
      <c r="D1218" s="34">
        <f>F1217</f>
        <v>5087</v>
      </c>
      <c r="E1218" s="36">
        <v>46027</v>
      </c>
      <c r="F1218" s="37">
        <v>5090</v>
      </c>
      <c r="G1218" s="26">
        <v>46028</v>
      </c>
      <c r="H1218" s="76">
        <f t="shared" si="104"/>
        <v>3</v>
      </c>
      <c r="L1218" s="33"/>
      <c r="M1218" s="262">
        <v>46026</v>
      </c>
      <c r="N1218" s="34">
        <f t="shared" si="105"/>
        <v>180</v>
      </c>
      <c r="O1218" s="37"/>
      <c r="P1218" s="35">
        <v>180</v>
      </c>
      <c r="Q1218" s="40">
        <f t="shared" si="106"/>
        <v>0</v>
      </c>
      <c r="R1218" s="41"/>
    </row>
    <row r="1219" spans="2:18" ht="15" customHeight="1" x14ac:dyDescent="0.3">
      <c r="B1219" s="105">
        <f t="shared" si="102"/>
        <v>5090</v>
      </c>
      <c r="C1219" s="35">
        <v>4960</v>
      </c>
      <c r="D1219" s="34">
        <f t="shared" si="103"/>
        <v>5090</v>
      </c>
      <c r="E1219" s="36">
        <v>46028</v>
      </c>
      <c r="F1219" s="37">
        <v>5090</v>
      </c>
      <c r="G1219" s="26">
        <v>46029</v>
      </c>
      <c r="H1219" s="76">
        <f t="shared" si="104"/>
        <v>0</v>
      </c>
      <c r="L1219" s="33"/>
      <c r="M1219" s="262">
        <v>46027</v>
      </c>
      <c r="N1219" s="34">
        <f t="shared" si="105"/>
        <v>180</v>
      </c>
      <c r="O1219" s="37"/>
      <c r="P1219" s="35">
        <v>175</v>
      </c>
      <c r="Q1219" s="40">
        <f t="shared" si="106"/>
        <v>5</v>
      </c>
      <c r="R1219" s="41"/>
    </row>
    <row r="1220" spans="2:18" ht="15" customHeight="1" x14ac:dyDescent="0.3">
      <c r="B1220" s="105">
        <f t="shared" si="102"/>
        <v>5090</v>
      </c>
      <c r="C1220" s="35">
        <v>4960</v>
      </c>
      <c r="D1220" s="34">
        <f t="shared" si="103"/>
        <v>5090</v>
      </c>
      <c r="E1220" s="36">
        <v>46029</v>
      </c>
      <c r="F1220" s="37">
        <v>5090</v>
      </c>
      <c r="G1220" s="26">
        <v>46030</v>
      </c>
      <c r="H1220" s="76">
        <f t="shared" si="104"/>
        <v>0</v>
      </c>
      <c r="L1220" s="33"/>
      <c r="M1220" s="262">
        <v>46028</v>
      </c>
      <c r="N1220" s="34">
        <f t="shared" si="105"/>
        <v>175</v>
      </c>
      <c r="O1220" s="37"/>
      <c r="P1220" s="35">
        <v>175</v>
      </c>
      <c r="Q1220" s="40">
        <f t="shared" si="106"/>
        <v>0</v>
      </c>
      <c r="R1220" s="41"/>
    </row>
    <row r="1221" spans="2:18" ht="15" customHeight="1" x14ac:dyDescent="0.3">
      <c r="B1221" s="105">
        <f t="shared" si="102"/>
        <v>5090</v>
      </c>
      <c r="C1221" s="35">
        <v>4960</v>
      </c>
      <c r="D1221" s="34">
        <f t="shared" si="103"/>
        <v>5090</v>
      </c>
      <c r="E1221" s="36">
        <v>46030</v>
      </c>
      <c r="F1221" s="37">
        <v>5090</v>
      </c>
      <c r="G1221" s="26">
        <v>46031</v>
      </c>
      <c r="H1221" s="76">
        <f t="shared" si="104"/>
        <v>0</v>
      </c>
      <c r="L1221" s="33"/>
      <c r="M1221" s="262">
        <v>46029</v>
      </c>
      <c r="N1221" s="34">
        <f t="shared" si="105"/>
        <v>175</v>
      </c>
      <c r="O1221" s="37"/>
      <c r="P1221" s="35">
        <v>175</v>
      </c>
      <c r="Q1221" s="40">
        <f t="shared" si="106"/>
        <v>0</v>
      </c>
      <c r="R1221" s="41"/>
    </row>
    <row r="1222" spans="2:18" ht="15" customHeight="1" x14ac:dyDescent="0.3">
      <c r="B1222" s="105">
        <f t="shared" si="102"/>
        <v>5090</v>
      </c>
      <c r="C1222" s="35">
        <v>4960</v>
      </c>
      <c r="D1222" s="34">
        <f t="shared" si="103"/>
        <v>5090</v>
      </c>
      <c r="E1222" s="36">
        <v>46031</v>
      </c>
      <c r="F1222" s="37">
        <v>5090</v>
      </c>
      <c r="G1222" s="26">
        <v>46032</v>
      </c>
      <c r="H1222" s="76">
        <f t="shared" si="104"/>
        <v>0</v>
      </c>
      <c r="L1222" s="33"/>
      <c r="M1222" s="262">
        <v>46030</v>
      </c>
      <c r="N1222" s="34">
        <f t="shared" si="105"/>
        <v>175</v>
      </c>
      <c r="O1222" s="37"/>
      <c r="P1222" s="35">
        <v>175</v>
      </c>
      <c r="Q1222" s="40">
        <f t="shared" si="106"/>
        <v>0</v>
      </c>
      <c r="R1222" s="41"/>
    </row>
    <row r="1223" spans="2:18" ht="15" customHeight="1" x14ac:dyDescent="0.3">
      <c r="B1223" s="105">
        <f t="shared" si="102"/>
        <v>5090</v>
      </c>
      <c r="C1223" s="35">
        <v>4962</v>
      </c>
      <c r="D1223" s="34">
        <f t="shared" si="103"/>
        <v>5090</v>
      </c>
      <c r="E1223" s="36">
        <v>46032</v>
      </c>
      <c r="F1223" s="37">
        <v>5090</v>
      </c>
      <c r="G1223" s="26">
        <v>46033</v>
      </c>
      <c r="H1223" s="76">
        <f t="shared" si="104"/>
        <v>0</v>
      </c>
      <c r="L1223" s="33"/>
      <c r="M1223" s="262">
        <v>46031</v>
      </c>
      <c r="N1223" s="34">
        <f t="shared" si="105"/>
        <v>175</v>
      </c>
      <c r="O1223" s="37"/>
      <c r="P1223" s="35">
        <v>175</v>
      </c>
      <c r="Q1223" s="40">
        <f t="shared" si="106"/>
        <v>0</v>
      </c>
      <c r="R1223" s="41"/>
    </row>
    <row r="1224" spans="2:18" ht="15" customHeight="1" x14ac:dyDescent="0.3">
      <c r="B1224" s="105">
        <f t="shared" si="102"/>
        <v>5090</v>
      </c>
      <c r="C1224" s="35">
        <v>4962</v>
      </c>
      <c r="D1224" s="34">
        <f t="shared" si="103"/>
        <v>5090</v>
      </c>
      <c r="E1224" s="36">
        <v>46033</v>
      </c>
      <c r="F1224" s="37">
        <v>5090</v>
      </c>
      <c r="G1224" s="26">
        <v>46034</v>
      </c>
      <c r="H1224" s="76">
        <f t="shared" si="104"/>
        <v>0</v>
      </c>
      <c r="L1224" s="33"/>
      <c r="M1224" s="262">
        <v>46032</v>
      </c>
      <c r="N1224" s="34">
        <f t="shared" si="105"/>
        <v>175</v>
      </c>
      <c r="O1224" s="37"/>
      <c r="P1224" s="35">
        <v>175</v>
      </c>
      <c r="Q1224" s="40">
        <f t="shared" si="106"/>
        <v>0</v>
      </c>
      <c r="R1224" s="41"/>
    </row>
    <row r="1225" spans="2:18" ht="15" customHeight="1" x14ac:dyDescent="0.3">
      <c r="B1225" s="105">
        <f t="shared" si="102"/>
        <v>5090</v>
      </c>
      <c r="C1225" s="35">
        <v>4964</v>
      </c>
      <c r="D1225" s="34">
        <f t="shared" si="103"/>
        <v>5090</v>
      </c>
      <c r="E1225" s="36">
        <v>46034</v>
      </c>
      <c r="F1225" s="37">
        <v>5090</v>
      </c>
      <c r="G1225" s="26">
        <v>46035</v>
      </c>
      <c r="H1225" s="76">
        <f t="shared" si="104"/>
        <v>0</v>
      </c>
      <c r="L1225" s="33"/>
      <c r="M1225" s="262">
        <v>46033</v>
      </c>
      <c r="N1225" s="34">
        <f t="shared" si="105"/>
        <v>175</v>
      </c>
      <c r="O1225" s="37"/>
      <c r="P1225" s="35">
        <v>175</v>
      </c>
      <c r="Q1225" s="40">
        <f t="shared" si="106"/>
        <v>0</v>
      </c>
      <c r="R1225" s="41"/>
    </row>
    <row r="1226" spans="2:18" ht="15" customHeight="1" x14ac:dyDescent="0.3">
      <c r="B1226" s="105">
        <f t="shared" si="102"/>
        <v>5090</v>
      </c>
      <c r="C1226" s="35">
        <v>4964</v>
      </c>
      <c r="D1226" s="34">
        <f t="shared" si="103"/>
        <v>5090</v>
      </c>
      <c r="E1226" s="36">
        <v>46035</v>
      </c>
      <c r="F1226" s="37">
        <v>5090</v>
      </c>
      <c r="G1226" s="26">
        <v>46036</v>
      </c>
      <c r="H1226" s="76">
        <f t="shared" si="104"/>
        <v>0</v>
      </c>
      <c r="L1226" s="33"/>
      <c r="M1226" s="262">
        <v>46034</v>
      </c>
      <c r="N1226" s="34">
        <f t="shared" si="105"/>
        <v>175</v>
      </c>
      <c r="O1226" s="37"/>
      <c r="P1226" s="35">
        <v>175</v>
      </c>
      <c r="Q1226" s="40">
        <f t="shared" si="106"/>
        <v>0</v>
      </c>
      <c r="R1226" s="41"/>
    </row>
    <row r="1227" spans="2:18" ht="15" customHeight="1" x14ac:dyDescent="0.3">
      <c r="B1227" s="105">
        <f t="shared" si="102"/>
        <v>5090</v>
      </c>
      <c r="C1227" s="35">
        <v>4965</v>
      </c>
      <c r="D1227" s="34">
        <f t="shared" si="103"/>
        <v>5090</v>
      </c>
      <c r="E1227" s="36">
        <v>46036</v>
      </c>
      <c r="F1227" s="37">
        <v>5093.5</v>
      </c>
      <c r="G1227" s="26">
        <v>46037</v>
      </c>
      <c r="H1227" s="76">
        <f t="shared" si="104"/>
        <v>3.5</v>
      </c>
      <c r="L1227" s="33"/>
      <c r="M1227" s="262">
        <v>46035</v>
      </c>
      <c r="N1227" s="34">
        <f t="shared" si="105"/>
        <v>175</v>
      </c>
      <c r="O1227" s="37"/>
      <c r="P1227" s="35">
        <v>145</v>
      </c>
      <c r="Q1227" s="40">
        <f t="shared" si="106"/>
        <v>30</v>
      </c>
      <c r="R1227" s="41"/>
    </row>
    <row r="1228" spans="2:18" ht="15" customHeight="1" x14ac:dyDescent="0.3">
      <c r="B1228" s="105">
        <f t="shared" si="102"/>
        <v>5093.5</v>
      </c>
      <c r="C1228" s="35">
        <v>4966</v>
      </c>
      <c r="D1228" s="34">
        <f t="shared" si="103"/>
        <v>5093.5</v>
      </c>
      <c r="E1228" s="36">
        <v>46037</v>
      </c>
      <c r="F1228" s="37">
        <v>5093.8999999999996</v>
      </c>
      <c r="G1228" s="26">
        <v>46038</v>
      </c>
      <c r="H1228" s="76">
        <f t="shared" si="104"/>
        <v>0.3999999999996362</v>
      </c>
      <c r="L1228" s="33"/>
      <c r="M1228" s="262">
        <v>46036</v>
      </c>
      <c r="N1228" s="34">
        <f t="shared" si="105"/>
        <v>145</v>
      </c>
      <c r="O1228" s="37"/>
      <c r="P1228" s="35">
        <v>145</v>
      </c>
      <c r="Q1228" s="40">
        <f t="shared" si="106"/>
        <v>0</v>
      </c>
      <c r="R1228" s="41"/>
    </row>
    <row r="1229" spans="2:18" ht="15" customHeight="1" x14ac:dyDescent="0.3">
      <c r="B1229" s="105">
        <f t="shared" si="102"/>
        <v>5093.8999999999996</v>
      </c>
      <c r="C1229" s="35">
        <v>4966</v>
      </c>
      <c r="D1229" s="34">
        <f t="shared" si="103"/>
        <v>5093.8999999999996</v>
      </c>
      <c r="E1229" s="36">
        <v>46038</v>
      </c>
      <c r="F1229" s="37">
        <v>5097.1000000000004</v>
      </c>
      <c r="G1229" s="26">
        <v>46039</v>
      </c>
      <c r="H1229" s="76">
        <f t="shared" si="104"/>
        <v>3.2000000000007276</v>
      </c>
      <c r="L1229" s="33"/>
      <c r="M1229" s="262">
        <v>46037</v>
      </c>
      <c r="N1229" s="34">
        <f t="shared" si="105"/>
        <v>145</v>
      </c>
      <c r="O1229" s="37"/>
      <c r="P1229" s="35">
        <v>120</v>
      </c>
      <c r="Q1229" s="40">
        <f t="shared" si="106"/>
        <v>25</v>
      </c>
      <c r="R1229" s="41"/>
    </row>
    <row r="1230" spans="2:18" ht="15" customHeight="1" x14ac:dyDescent="0.3">
      <c r="B1230" s="105">
        <f t="shared" si="102"/>
        <v>5097.1000000000004</v>
      </c>
      <c r="C1230" s="35">
        <v>4966</v>
      </c>
      <c r="D1230" s="34">
        <f t="shared" si="103"/>
        <v>5097.1000000000004</v>
      </c>
      <c r="E1230" s="36">
        <v>46039</v>
      </c>
      <c r="F1230" s="37">
        <v>5097.1000000000004</v>
      </c>
      <c r="G1230" s="26">
        <v>46040</v>
      </c>
      <c r="H1230" s="76">
        <f t="shared" si="104"/>
        <v>0</v>
      </c>
      <c r="L1230" s="33"/>
      <c r="M1230" s="262">
        <v>46038</v>
      </c>
      <c r="N1230" s="34">
        <f t="shared" si="105"/>
        <v>120</v>
      </c>
      <c r="O1230" s="37"/>
      <c r="P1230" s="35">
        <v>120</v>
      </c>
      <c r="Q1230" s="40">
        <f t="shared" si="106"/>
        <v>0</v>
      </c>
      <c r="R1230" s="41"/>
    </row>
    <row r="1231" spans="2:18" ht="15" customHeight="1" x14ac:dyDescent="0.3">
      <c r="B1231" s="105">
        <f t="shared" si="102"/>
        <v>5097.1000000000004</v>
      </c>
      <c r="C1231" s="35">
        <v>4966</v>
      </c>
      <c r="D1231" s="34">
        <f t="shared" si="103"/>
        <v>5097.1000000000004</v>
      </c>
      <c r="E1231" s="36">
        <v>46040</v>
      </c>
      <c r="F1231" s="37">
        <v>5097.1000000000004</v>
      </c>
      <c r="G1231" s="26">
        <v>46041</v>
      </c>
      <c r="H1231" s="76">
        <f t="shared" si="104"/>
        <v>0</v>
      </c>
      <c r="L1231" s="33"/>
      <c r="M1231" s="262">
        <v>46039</v>
      </c>
      <c r="N1231" s="34">
        <f t="shared" si="105"/>
        <v>120</v>
      </c>
      <c r="O1231" s="37"/>
      <c r="P1231" s="35">
        <v>120</v>
      </c>
      <c r="Q1231" s="40">
        <f t="shared" si="106"/>
        <v>0</v>
      </c>
      <c r="R1231" s="41"/>
    </row>
    <row r="1232" spans="2:18" ht="15" customHeight="1" x14ac:dyDescent="0.3">
      <c r="B1232" s="105">
        <f t="shared" si="102"/>
        <v>5097.1000000000004</v>
      </c>
      <c r="C1232" s="35">
        <v>4966</v>
      </c>
      <c r="D1232" s="34">
        <f t="shared" si="103"/>
        <v>5097.1000000000004</v>
      </c>
      <c r="E1232" s="36">
        <v>46041</v>
      </c>
      <c r="F1232" s="37">
        <v>5097.1000000000004</v>
      </c>
      <c r="G1232" s="26">
        <v>46042</v>
      </c>
      <c r="H1232" s="76">
        <f t="shared" si="104"/>
        <v>0</v>
      </c>
      <c r="L1232" s="33"/>
      <c r="M1232" s="262">
        <v>46040</v>
      </c>
      <c r="N1232" s="34">
        <f t="shared" si="105"/>
        <v>120</v>
      </c>
      <c r="O1232" s="37"/>
      <c r="P1232" s="35">
        <v>120</v>
      </c>
      <c r="Q1232" s="40">
        <f t="shared" si="106"/>
        <v>0</v>
      </c>
      <c r="R1232" s="41"/>
    </row>
    <row r="1233" spans="2:19" ht="15" customHeight="1" x14ac:dyDescent="0.3">
      <c r="B1233" s="105">
        <f t="shared" si="102"/>
        <v>5097.1000000000004</v>
      </c>
      <c r="C1233" s="35">
        <v>4968</v>
      </c>
      <c r="D1233" s="34">
        <f t="shared" si="103"/>
        <v>5097.1000000000004</v>
      </c>
      <c r="E1233" s="36">
        <v>46042</v>
      </c>
      <c r="F1233" s="37">
        <v>5099.5</v>
      </c>
      <c r="G1233" s="26">
        <v>46043</v>
      </c>
      <c r="H1233" s="76">
        <f t="shared" si="104"/>
        <v>2.3999999999996362</v>
      </c>
      <c r="L1233" s="33"/>
      <c r="M1233" s="262">
        <v>46041</v>
      </c>
      <c r="N1233" s="34">
        <f t="shared" si="105"/>
        <v>120</v>
      </c>
      <c r="O1233" s="37"/>
      <c r="P1233" s="35">
        <v>120</v>
      </c>
      <c r="Q1233" s="40">
        <f t="shared" si="106"/>
        <v>0</v>
      </c>
      <c r="R1233" s="41"/>
    </row>
    <row r="1234" spans="2:19" ht="15" customHeight="1" x14ac:dyDescent="0.3">
      <c r="B1234" s="105">
        <f t="shared" si="102"/>
        <v>5099.5</v>
      </c>
      <c r="C1234" s="35">
        <v>4969</v>
      </c>
      <c r="D1234" s="34">
        <f t="shared" si="103"/>
        <v>5099.5</v>
      </c>
      <c r="E1234" s="36">
        <v>46043</v>
      </c>
      <c r="F1234" s="37">
        <v>5099.5</v>
      </c>
      <c r="G1234" s="26">
        <v>46044</v>
      </c>
      <c r="H1234" s="76">
        <f t="shared" si="104"/>
        <v>0</v>
      </c>
      <c r="L1234" s="33"/>
      <c r="M1234" s="262">
        <v>46042</v>
      </c>
      <c r="N1234" s="34">
        <f t="shared" si="105"/>
        <v>120</v>
      </c>
      <c r="O1234" s="37"/>
      <c r="P1234" s="35">
        <v>95</v>
      </c>
      <c r="Q1234" s="40">
        <f t="shared" si="106"/>
        <v>25</v>
      </c>
      <c r="R1234" s="41"/>
    </row>
    <row r="1235" spans="2:19" ht="15" customHeight="1" x14ac:dyDescent="0.3">
      <c r="B1235" s="105">
        <f t="shared" si="102"/>
        <v>5099.5</v>
      </c>
      <c r="C1235" s="35">
        <v>4972</v>
      </c>
      <c r="D1235" s="34">
        <f t="shared" si="103"/>
        <v>5099.5</v>
      </c>
      <c r="E1235" s="36">
        <v>46044</v>
      </c>
      <c r="F1235" s="37">
        <v>5100.8999999999996</v>
      </c>
      <c r="G1235" s="26">
        <v>46045</v>
      </c>
      <c r="H1235" s="76">
        <f t="shared" si="104"/>
        <v>1.3999999999996362</v>
      </c>
      <c r="L1235" s="33"/>
      <c r="M1235" s="262">
        <v>46043</v>
      </c>
      <c r="N1235" s="34">
        <f t="shared" si="105"/>
        <v>95</v>
      </c>
      <c r="O1235" s="37"/>
      <c r="P1235" s="35">
        <v>95</v>
      </c>
      <c r="Q1235" s="40">
        <f t="shared" si="106"/>
        <v>0</v>
      </c>
      <c r="R1235" s="41"/>
    </row>
    <row r="1236" spans="2:19" ht="15" customHeight="1" x14ac:dyDescent="0.3">
      <c r="B1236" s="105">
        <f t="shared" si="102"/>
        <v>5100.8999999999996</v>
      </c>
      <c r="C1236" s="35">
        <v>4975</v>
      </c>
      <c r="D1236" s="34">
        <f t="shared" si="103"/>
        <v>5100.8999999999996</v>
      </c>
      <c r="E1236" s="36">
        <v>46045</v>
      </c>
      <c r="F1236" s="37">
        <v>5109.7</v>
      </c>
      <c r="G1236" s="26">
        <v>46046</v>
      </c>
      <c r="H1236" s="76">
        <f t="shared" si="104"/>
        <v>8.8000000000001819</v>
      </c>
      <c r="L1236" s="33"/>
      <c r="M1236" s="262">
        <v>46044</v>
      </c>
      <c r="N1236" s="34">
        <f t="shared" si="105"/>
        <v>95</v>
      </c>
      <c r="O1236" s="37"/>
      <c r="P1236" s="35">
        <v>90</v>
      </c>
      <c r="Q1236" s="40">
        <f t="shared" si="106"/>
        <v>5</v>
      </c>
      <c r="R1236" s="41"/>
    </row>
    <row r="1237" spans="2:19" ht="15" customHeight="1" x14ac:dyDescent="0.3">
      <c r="B1237" s="105">
        <f t="shared" si="102"/>
        <v>5109.7</v>
      </c>
      <c r="C1237" s="35">
        <v>4975</v>
      </c>
      <c r="D1237" s="34">
        <f t="shared" si="103"/>
        <v>5109.7</v>
      </c>
      <c r="E1237" s="36">
        <v>46046</v>
      </c>
      <c r="F1237" s="37">
        <v>5109.7</v>
      </c>
      <c r="G1237" s="26">
        <v>46047</v>
      </c>
      <c r="H1237" s="76">
        <f t="shared" si="104"/>
        <v>0</v>
      </c>
      <c r="L1237" s="33"/>
      <c r="M1237" s="262">
        <v>46045</v>
      </c>
      <c r="N1237" s="34">
        <f t="shared" si="105"/>
        <v>90</v>
      </c>
      <c r="O1237" s="37"/>
      <c r="P1237" s="35">
        <v>25</v>
      </c>
      <c r="Q1237" s="40">
        <f t="shared" si="106"/>
        <v>65</v>
      </c>
      <c r="R1237" s="41"/>
    </row>
    <row r="1238" spans="2:19" ht="15" customHeight="1" x14ac:dyDescent="0.3">
      <c r="B1238" s="105">
        <f t="shared" si="102"/>
        <v>5109.7</v>
      </c>
      <c r="C1238" s="35">
        <v>4976</v>
      </c>
      <c r="D1238" s="34">
        <f t="shared" si="103"/>
        <v>5109.7</v>
      </c>
      <c r="E1238" s="36">
        <v>46047</v>
      </c>
      <c r="F1238" s="37">
        <v>5118.7</v>
      </c>
      <c r="G1238" s="26">
        <v>46048</v>
      </c>
      <c r="H1238" s="76">
        <f t="shared" si="104"/>
        <v>9</v>
      </c>
      <c r="L1238" s="33"/>
      <c r="M1238" s="262">
        <v>46046</v>
      </c>
      <c r="N1238" s="34">
        <f t="shared" si="105"/>
        <v>25</v>
      </c>
      <c r="O1238" s="37">
        <v>210</v>
      </c>
      <c r="P1238" s="35">
        <v>210</v>
      </c>
      <c r="Q1238" s="40">
        <f t="shared" si="106"/>
        <v>25</v>
      </c>
      <c r="R1238" s="41"/>
    </row>
    <row r="1239" spans="2:19" ht="15" customHeight="1" x14ac:dyDescent="0.3">
      <c r="B1239" s="105">
        <f t="shared" si="102"/>
        <v>5118.7</v>
      </c>
      <c r="C1239" s="35">
        <v>4976</v>
      </c>
      <c r="D1239" s="34">
        <f t="shared" si="103"/>
        <v>5118.7</v>
      </c>
      <c r="E1239" s="36">
        <v>46048</v>
      </c>
      <c r="F1239" s="37">
        <v>5118.7</v>
      </c>
      <c r="G1239" s="26">
        <v>46049</v>
      </c>
      <c r="H1239" s="76">
        <f t="shared" si="104"/>
        <v>0</v>
      </c>
      <c r="L1239" s="33"/>
      <c r="M1239" s="262">
        <v>46047</v>
      </c>
      <c r="N1239" s="34">
        <f t="shared" si="105"/>
        <v>210</v>
      </c>
      <c r="O1239" s="37"/>
      <c r="P1239" s="35">
        <v>160</v>
      </c>
      <c r="Q1239" s="40">
        <f t="shared" si="106"/>
        <v>50</v>
      </c>
      <c r="R1239" s="41"/>
    </row>
    <row r="1240" spans="2:19" ht="15" customHeight="1" x14ac:dyDescent="0.3">
      <c r="B1240" s="105">
        <f t="shared" si="102"/>
        <v>5118.7</v>
      </c>
      <c r="C1240" s="35">
        <v>4978</v>
      </c>
      <c r="D1240" s="34">
        <f t="shared" si="103"/>
        <v>5118.7</v>
      </c>
      <c r="E1240" s="36">
        <v>46049</v>
      </c>
      <c r="F1240" s="37">
        <v>5125.3</v>
      </c>
      <c r="G1240" s="26">
        <v>46050</v>
      </c>
      <c r="H1240" s="76">
        <f t="shared" si="104"/>
        <v>6.6000000000003638</v>
      </c>
      <c r="L1240" s="33"/>
      <c r="M1240" s="262">
        <v>46048</v>
      </c>
      <c r="N1240" s="34">
        <f t="shared" si="105"/>
        <v>160</v>
      </c>
      <c r="O1240" s="37"/>
      <c r="P1240" s="35">
        <v>150</v>
      </c>
      <c r="Q1240" s="40">
        <f t="shared" si="106"/>
        <v>10</v>
      </c>
      <c r="R1240" s="41"/>
    </row>
    <row r="1241" spans="2:19" ht="15" customHeight="1" x14ac:dyDescent="0.3">
      <c r="B1241" s="105">
        <f t="shared" si="102"/>
        <v>5125.3</v>
      </c>
      <c r="C1241" s="35">
        <v>4979</v>
      </c>
      <c r="D1241" s="34">
        <f t="shared" si="103"/>
        <v>5125.3</v>
      </c>
      <c r="E1241" s="36">
        <v>46050</v>
      </c>
      <c r="F1241" s="37">
        <v>5132.3</v>
      </c>
      <c r="G1241" s="26">
        <v>46051</v>
      </c>
      <c r="H1241" s="76">
        <f t="shared" si="104"/>
        <v>7</v>
      </c>
      <c r="L1241" s="33"/>
      <c r="M1241" s="262">
        <v>46049</v>
      </c>
      <c r="N1241" s="34">
        <f t="shared" si="105"/>
        <v>150</v>
      </c>
      <c r="O1241" s="37"/>
      <c r="P1241" s="35">
        <v>95</v>
      </c>
      <c r="Q1241" s="40">
        <f t="shared" si="106"/>
        <v>55</v>
      </c>
      <c r="R1241" s="41"/>
    </row>
    <row r="1242" spans="2:19" ht="15" customHeight="1" x14ac:dyDescent="0.3">
      <c r="B1242" s="105">
        <f t="shared" si="102"/>
        <v>5132.3</v>
      </c>
      <c r="C1242" s="35">
        <v>4979</v>
      </c>
      <c r="D1242" s="34">
        <f t="shared" si="103"/>
        <v>5132.3</v>
      </c>
      <c r="E1242" s="36">
        <v>46051</v>
      </c>
      <c r="F1242" s="37">
        <v>5132.3</v>
      </c>
      <c r="G1242" s="26">
        <v>46052</v>
      </c>
      <c r="H1242" s="76">
        <f t="shared" si="104"/>
        <v>0</v>
      </c>
      <c r="L1242" s="33"/>
      <c r="M1242" s="262">
        <v>46050</v>
      </c>
      <c r="N1242" s="34">
        <f t="shared" si="105"/>
        <v>95</v>
      </c>
      <c r="O1242" s="37">
        <v>150</v>
      </c>
      <c r="P1242" s="35">
        <v>213</v>
      </c>
      <c r="Q1242" s="40">
        <f t="shared" si="106"/>
        <v>32</v>
      </c>
      <c r="R1242" s="41"/>
    </row>
    <row r="1243" spans="2:19" ht="15" customHeight="1" x14ac:dyDescent="0.3">
      <c r="B1243" s="105">
        <f t="shared" si="102"/>
        <v>5132.3</v>
      </c>
      <c r="C1243" s="35">
        <v>4979</v>
      </c>
      <c r="D1243" s="34">
        <f t="shared" si="103"/>
        <v>5132.3</v>
      </c>
      <c r="E1243" s="36">
        <v>46052</v>
      </c>
      <c r="F1243" s="37">
        <v>5132.3</v>
      </c>
      <c r="G1243" s="26">
        <v>46053</v>
      </c>
      <c r="H1243" s="76">
        <f t="shared" si="104"/>
        <v>0</v>
      </c>
      <c r="I1243">
        <f>SUM(H1213:H1243)</f>
        <v>45.400000000000546</v>
      </c>
      <c r="L1243" s="33"/>
      <c r="M1243" s="262">
        <v>46051</v>
      </c>
      <c r="N1243" s="34">
        <f t="shared" si="105"/>
        <v>213</v>
      </c>
      <c r="O1243" s="37"/>
      <c r="P1243" s="35">
        <v>213</v>
      </c>
      <c r="Q1243" s="40">
        <f t="shared" si="106"/>
        <v>0</v>
      </c>
      <c r="R1243" s="41"/>
    </row>
    <row r="1244" spans="2:19" ht="15" customHeight="1" x14ac:dyDescent="0.3">
      <c r="B1244" s="105">
        <f t="shared" si="102"/>
        <v>5132.3</v>
      </c>
      <c r="C1244" s="35">
        <v>4981</v>
      </c>
      <c r="D1244" s="34">
        <f t="shared" si="103"/>
        <v>5132.3</v>
      </c>
      <c r="E1244" s="36">
        <v>46053</v>
      </c>
      <c r="F1244" s="37">
        <v>5132.7</v>
      </c>
      <c r="G1244" s="26">
        <v>46054</v>
      </c>
      <c r="H1244" s="76">
        <f t="shared" si="104"/>
        <v>0.3999999999996362</v>
      </c>
      <c r="L1244" s="33"/>
      <c r="M1244" s="262">
        <v>46052</v>
      </c>
      <c r="N1244" s="34">
        <f t="shared" si="105"/>
        <v>213</v>
      </c>
      <c r="O1244" s="37"/>
      <c r="P1244" s="35">
        <v>213</v>
      </c>
      <c r="Q1244" s="40">
        <f t="shared" si="106"/>
        <v>0</v>
      </c>
      <c r="R1244" s="41"/>
    </row>
    <row r="1245" spans="2:19" ht="15" customHeight="1" x14ac:dyDescent="0.3">
      <c r="B1245" s="105">
        <f t="shared" si="102"/>
        <v>5132.7</v>
      </c>
      <c r="C1245" s="35">
        <v>4983</v>
      </c>
      <c r="D1245" s="34">
        <f t="shared" si="103"/>
        <v>5132.7</v>
      </c>
      <c r="E1245" s="36">
        <v>46054</v>
      </c>
      <c r="F1245" s="37">
        <v>5147.2</v>
      </c>
      <c r="G1245" s="26">
        <v>46055</v>
      </c>
      <c r="H1245" s="76">
        <f t="shared" si="104"/>
        <v>14.5</v>
      </c>
      <c r="L1245" s="33"/>
      <c r="M1245" s="262">
        <v>46053</v>
      </c>
      <c r="N1245" s="34">
        <f t="shared" si="105"/>
        <v>213</v>
      </c>
      <c r="O1245" s="37"/>
      <c r="P1245" s="35">
        <v>210</v>
      </c>
      <c r="Q1245" s="40">
        <f t="shared" si="106"/>
        <v>3</v>
      </c>
      <c r="R1245" s="41"/>
      <c r="S1245" s="48">
        <f>SUM(Q1215:Q1245)</f>
        <v>330</v>
      </c>
    </row>
    <row r="1246" spans="2:19" ht="15" customHeight="1" x14ac:dyDescent="0.3">
      <c r="B1246" s="105">
        <f t="shared" si="102"/>
        <v>5147.2</v>
      </c>
      <c r="C1246" s="35">
        <v>4984</v>
      </c>
      <c r="D1246" s="34">
        <f t="shared" si="103"/>
        <v>5147.2</v>
      </c>
      <c r="E1246" s="36">
        <v>46055</v>
      </c>
      <c r="F1246" s="37">
        <v>5150.3999999999996</v>
      </c>
      <c r="G1246" s="26">
        <v>46056</v>
      </c>
      <c r="H1246" s="76">
        <f t="shared" si="104"/>
        <v>3.1999999999998181</v>
      </c>
      <c r="L1246" s="33"/>
      <c r="M1246" s="262">
        <v>46054</v>
      </c>
      <c r="N1246" s="34">
        <f t="shared" si="105"/>
        <v>210</v>
      </c>
      <c r="O1246" s="37"/>
      <c r="P1246" s="35">
        <v>92</v>
      </c>
      <c r="Q1246" s="40">
        <f t="shared" si="106"/>
        <v>118</v>
      </c>
      <c r="R1246" s="41"/>
    </row>
    <row r="1247" spans="2:19" ht="15" customHeight="1" x14ac:dyDescent="0.3">
      <c r="B1247" s="105">
        <f t="shared" si="102"/>
        <v>5150.3999999999996</v>
      </c>
      <c r="C1247" s="35">
        <v>4984</v>
      </c>
      <c r="D1247" s="34">
        <f t="shared" si="103"/>
        <v>5150.3999999999996</v>
      </c>
      <c r="E1247" s="36">
        <v>46056</v>
      </c>
      <c r="F1247" s="37">
        <v>5150.3999999999996</v>
      </c>
      <c r="G1247" s="26">
        <v>46057</v>
      </c>
      <c r="H1247" s="76">
        <f t="shared" si="104"/>
        <v>0</v>
      </c>
      <c r="L1247" s="33"/>
      <c r="M1247" s="262">
        <v>46055</v>
      </c>
      <c r="N1247" s="34">
        <f t="shared" si="105"/>
        <v>92</v>
      </c>
      <c r="O1247" s="37"/>
      <c r="P1247" s="35">
        <v>70</v>
      </c>
      <c r="Q1247" s="40">
        <f t="shared" si="106"/>
        <v>22</v>
      </c>
      <c r="R1247" s="41"/>
    </row>
    <row r="1248" spans="2:19" ht="15" customHeight="1" x14ac:dyDescent="0.3">
      <c r="B1248" s="105">
        <f t="shared" ref="B1248:B1311" si="107">(F1247)</f>
        <v>5150.3999999999996</v>
      </c>
      <c r="C1248" s="35">
        <v>4986</v>
      </c>
      <c r="D1248" s="34">
        <f t="shared" ref="D1248:D1311" si="108">F1247</f>
        <v>5150.3999999999996</v>
      </c>
      <c r="E1248" s="36">
        <v>46057</v>
      </c>
      <c r="F1248" s="37">
        <v>5151.5</v>
      </c>
      <c r="G1248" s="26">
        <v>46058</v>
      </c>
      <c r="H1248" s="76">
        <f t="shared" ref="H1248:H1311" si="109">F1248-D1248</f>
        <v>1.1000000000003638</v>
      </c>
      <c r="L1248" s="33"/>
      <c r="M1248" s="262">
        <v>46056</v>
      </c>
      <c r="N1248" s="34">
        <f t="shared" si="105"/>
        <v>70</v>
      </c>
      <c r="O1248" s="37"/>
      <c r="P1248" s="35">
        <v>70</v>
      </c>
      <c r="Q1248" s="40">
        <f t="shared" si="106"/>
        <v>0</v>
      </c>
      <c r="R1248" s="41"/>
    </row>
    <row r="1249" spans="2:18" ht="15" customHeight="1" x14ac:dyDescent="0.3">
      <c r="B1249" s="105">
        <f t="shared" si="107"/>
        <v>5151.5</v>
      </c>
      <c r="C1249" s="35">
        <v>4987</v>
      </c>
      <c r="D1249" s="34">
        <f t="shared" si="108"/>
        <v>5151.5</v>
      </c>
      <c r="E1249" s="36">
        <v>46058</v>
      </c>
      <c r="F1249" s="37">
        <v>5152</v>
      </c>
      <c r="G1249" s="26">
        <v>46059</v>
      </c>
      <c r="H1249" s="76">
        <f t="shared" si="109"/>
        <v>0.5</v>
      </c>
      <c r="L1249" s="33"/>
      <c r="M1249" s="262">
        <v>46057</v>
      </c>
      <c r="N1249" s="34">
        <f t="shared" si="105"/>
        <v>70</v>
      </c>
      <c r="O1249" s="37"/>
      <c r="P1249" s="35">
        <v>60</v>
      </c>
      <c r="Q1249" s="40">
        <f t="shared" si="106"/>
        <v>10</v>
      </c>
      <c r="R1249" s="41"/>
    </row>
    <row r="1250" spans="2:18" ht="15" customHeight="1" x14ac:dyDescent="0.3">
      <c r="B1250" s="105">
        <f t="shared" si="107"/>
        <v>5152</v>
      </c>
      <c r="C1250" s="35">
        <v>4987</v>
      </c>
      <c r="D1250" s="34">
        <f t="shared" si="108"/>
        <v>5152</v>
      </c>
      <c r="E1250" s="36">
        <v>46059</v>
      </c>
      <c r="F1250" s="37">
        <v>5152</v>
      </c>
      <c r="G1250" s="26">
        <v>46060</v>
      </c>
      <c r="H1250" s="76">
        <f t="shared" si="109"/>
        <v>0</v>
      </c>
      <c r="L1250" s="33"/>
      <c r="M1250" s="262">
        <v>46058</v>
      </c>
      <c r="N1250" s="34">
        <f t="shared" ref="N1250:N1313" si="110">(P1249)</f>
        <v>60</v>
      </c>
      <c r="O1250" s="37">
        <v>120</v>
      </c>
      <c r="P1250" s="35">
        <v>185</v>
      </c>
      <c r="Q1250" s="40">
        <f t="shared" ref="Q1250:Q1313" si="111">(N1250+O1250)-P1250</f>
        <v>-5</v>
      </c>
      <c r="R1250" s="41"/>
    </row>
    <row r="1251" spans="2:18" ht="15" customHeight="1" x14ac:dyDescent="0.3">
      <c r="B1251" s="105">
        <f t="shared" si="107"/>
        <v>5152</v>
      </c>
      <c r="C1251" s="35">
        <v>4988</v>
      </c>
      <c r="D1251" s="34">
        <f t="shared" si="108"/>
        <v>5152</v>
      </c>
      <c r="E1251" s="36">
        <v>46060</v>
      </c>
      <c r="F1251" s="37">
        <v>5152.3</v>
      </c>
      <c r="G1251" s="26">
        <v>46061</v>
      </c>
      <c r="H1251" s="76">
        <f t="shared" si="109"/>
        <v>0.3000000000001819</v>
      </c>
      <c r="L1251" s="33"/>
      <c r="M1251" s="262">
        <v>46059</v>
      </c>
      <c r="N1251" s="34">
        <f t="shared" si="110"/>
        <v>185</v>
      </c>
      <c r="O1251" s="37"/>
      <c r="P1251" s="35">
        <v>185</v>
      </c>
      <c r="Q1251" s="40">
        <f t="shared" si="111"/>
        <v>0</v>
      </c>
      <c r="R1251" s="41"/>
    </row>
    <row r="1252" spans="2:18" ht="15" customHeight="1" x14ac:dyDescent="0.3">
      <c r="B1252" s="105">
        <f t="shared" si="107"/>
        <v>5152.3</v>
      </c>
      <c r="C1252" s="35">
        <v>4990</v>
      </c>
      <c r="D1252" s="34">
        <f t="shared" si="108"/>
        <v>5152.3</v>
      </c>
      <c r="E1252" s="36">
        <v>46061</v>
      </c>
      <c r="F1252" s="37">
        <v>5166.7</v>
      </c>
      <c r="G1252" s="26">
        <v>46062</v>
      </c>
      <c r="H1252" s="76">
        <f t="shared" si="109"/>
        <v>14.399999999999636</v>
      </c>
      <c r="L1252" s="33"/>
      <c r="M1252" s="262">
        <v>46060</v>
      </c>
      <c r="N1252" s="34">
        <f t="shared" si="110"/>
        <v>185</v>
      </c>
      <c r="O1252" s="37"/>
      <c r="P1252" s="35">
        <v>180</v>
      </c>
      <c r="Q1252" s="40">
        <f t="shared" si="111"/>
        <v>5</v>
      </c>
      <c r="R1252" s="41"/>
    </row>
    <row r="1253" spans="2:18" ht="15" customHeight="1" x14ac:dyDescent="0.3">
      <c r="B1253" s="105">
        <f t="shared" si="107"/>
        <v>5166.7</v>
      </c>
      <c r="C1253" s="35">
        <v>4993</v>
      </c>
      <c r="D1253" s="34">
        <f t="shared" si="108"/>
        <v>5166.7</v>
      </c>
      <c r="E1253" s="36">
        <v>46062</v>
      </c>
      <c r="F1253" s="37">
        <v>5167.3</v>
      </c>
      <c r="G1253" s="26">
        <v>46063</v>
      </c>
      <c r="H1253" s="76">
        <f t="shared" si="109"/>
        <v>0.6000000000003638</v>
      </c>
      <c r="L1253" s="33"/>
      <c r="M1253" s="262">
        <v>46061</v>
      </c>
      <c r="N1253" s="34">
        <f t="shared" si="110"/>
        <v>180</v>
      </c>
      <c r="O1253" s="37"/>
      <c r="P1253" s="35">
        <v>95</v>
      </c>
      <c r="Q1253" s="40">
        <f t="shared" si="111"/>
        <v>85</v>
      </c>
      <c r="R1253" s="41"/>
    </row>
    <row r="1254" spans="2:18" ht="15" customHeight="1" x14ac:dyDescent="0.3">
      <c r="B1254" s="105">
        <f t="shared" si="107"/>
        <v>5167.3</v>
      </c>
      <c r="C1254" s="35">
        <v>4993</v>
      </c>
      <c r="D1254" s="34">
        <f t="shared" si="108"/>
        <v>5167.3</v>
      </c>
      <c r="E1254" s="36">
        <v>46063</v>
      </c>
      <c r="F1254" s="37">
        <v>5171.3999999999996</v>
      </c>
      <c r="G1254" s="26">
        <v>46064</v>
      </c>
      <c r="H1254" s="76">
        <f t="shared" si="109"/>
        <v>4.0999999999994543</v>
      </c>
      <c r="L1254" s="33"/>
      <c r="M1254" s="262">
        <v>46062</v>
      </c>
      <c r="N1254" s="34">
        <f t="shared" si="110"/>
        <v>95</v>
      </c>
      <c r="O1254" s="37">
        <v>150</v>
      </c>
      <c r="P1254" s="35">
        <v>245</v>
      </c>
      <c r="Q1254" s="40">
        <f t="shared" si="111"/>
        <v>0</v>
      </c>
      <c r="R1254" s="41"/>
    </row>
    <row r="1255" spans="2:18" ht="15" customHeight="1" x14ac:dyDescent="0.3">
      <c r="B1255" s="105">
        <f t="shared" si="107"/>
        <v>5171.3999999999996</v>
      </c>
      <c r="C1255" s="35">
        <v>5000</v>
      </c>
      <c r="D1255" s="34">
        <f t="shared" si="108"/>
        <v>5171.3999999999996</v>
      </c>
      <c r="E1255" s="36">
        <v>46064</v>
      </c>
      <c r="F1255" s="37">
        <v>5175.7</v>
      </c>
      <c r="G1255" s="26">
        <v>46065</v>
      </c>
      <c r="H1255" s="76">
        <f t="shared" si="109"/>
        <v>4.3000000000001819</v>
      </c>
      <c r="L1255" s="33"/>
      <c r="M1255" s="262">
        <v>46063</v>
      </c>
      <c r="N1255" s="34">
        <f t="shared" si="110"/>
        <v>245</v>
      </c>
      <c r="O1255" s="37"/>
      <c r="P1255" s="35">
        <v>215</v>
      </c>
      <c r="Q1255" s="40">
        <f t="shared" si="111"/>
        <v>30</v>
      </c>
      <c r="R1255" s="41"/>
    </row>
    <row r="1256" spans="2:18" ht="15" customHeight="1" x14ac:dyDescent="0.3">
      <c r="B1256" s="105">
        <f t="shared" si="107"/>
        <v>5175.7</v>
      </c>
      <c r="C1256" s="35">
        <v>5000</v>
      </c>
      <c r="D1256" s="34">
        <f t="shared" si="108"/>
        <v>5175.7</v>
      </c>
      <c r="E1256" s="36">
        <v>46065</v>
      </c>
      <c r="F1256" s="37">
        <v>5176.7</v>
      </c>
      <c r="G1256" s="26">
        <v>46066</v>
      </c>
      <c r="H1256" s="76">
        <f t="shared" si="109"/>
        <v>1</v>
      </c>
      <c r="L1256" s="33"/>
      <c r="M1256" s="262">
        <v>46064</v>
      </c>
      <c r="N1256" s="34">
        <f t="shared" si="110"/>
        <v>215</v>
      </c>
      <c r="O1256" s="37"/>
      <c r="P1256" s="35">
        <v>180</v>
      </c>
      <c r="Q1256" s="40">
        <f t="shared" si="111"/>
        <v>35</v>
      </c>
      <c r="R1256" s="41"/>
    </row>
    <row r="1257" spans="2:18" ht="15" customHeight="1" x14ac:dyDescent="0.3">
      <c r="B1257" s="105">
        <f t="shared" si="107"/>
        <v>5176.7</v>
      </c>
      <c r="C1257" s="35">
        <v>5001</v>
      </c>
      <c r="D1257" s="34">
        <f t="shared" si="108"/>
        <v>5176.7</v>
      </c>
      <c r="E1257" s="36">
        <v>46066</v>
      </c>
      <c r="F1257" s="37">
        <v>5177.6000000000004</v>
      </c>
      <c r="G1257" s="26">
        <v>46067</v>
      </c>
      <c r="H1257" s="76">
        <f t="shared" si="109"/>
        <v>0.9000000000005457</v>
      </c>
      <c r="L1257" s="33"/>
      <c r="M1257" s="262">
        <v>46065</v>
      </c>
      <c r="N1257" s="34">
        <f t="shared" si="110"/>
        <v>180</v>
      </c>
      <c r="O1257" s="37"/>
      <c r="P1257" s="35">
        <v>180</v>
      </c>
      <c r="Q1257" s="40">
        <f t="shared" si="111"/>
        <v>0</v>
      </c>
      <c r="R1257" s="41"/>
    </row>
    <row r="1258" spans="2:18" ht="15" customHeight="1" x14ac:dyDescent="0.3">
      <c r="B1258" s="105">
        <f t="shared" si="107"/>
        <v>5177.6000000000004</v>
      </c>
      <c r="C1258" s="35">
        <v>5004</v>
      </c>
      <c r="D1258" s="34">
        <f t="shared" si="108"/>
        <v>5177.6000000000004</v>
      </c>
      <c r="E1258" s="36">
        <v>46067</v>
      </c>
      <c r="F1258" s="37">
        <v>5195.2</v>
      </c>
      <c r="G1258" s="26">
        <v>46068</v>
      </c>
      <c r="H1258" s="76">
        <f t="shared" si="109"/>
        <v>17.599999999999454</v>
      </c>
      <c r="L1258" s="33"/>
      <c r="M1258" s="262">
        <v>46066</v>
      </c>
      <c r="N1258" s="34">
        <f t="shared" si="110"/>
        <v>180</v>
      </c>
      <c r="O1258" s="37"/>
      <c r="P1258" s="35">
        <v>160</v>
      </c>
      <c r="Q1258" s="40">
        <f t="shared" si="111"/>
        <v>20</v>
      </c>
      <c r="R1258" s="41"/>
    </row>
    <row r="1259" spans="2:18" ht="15" customHeight="1" x14ac:dyDescent="0.3">
      <c r="B1259" s="105">
        <f t="shared" si="107"/>
        <v>5195.2</v>
      </c>
      <c r="C1259" s="35">
        <v>5004</v>
      </c>
      <c r="D1259" s="34">
        <f t="shared" si="108"/>
        <v>5195.2</v>
      </c>
      <c r="E1259" s="36">
        <v>46068</v>
      </c>
      <c r="F1259" s="37">
        <v>5196.1000000000004</v>
      </c>
      <c r="G1259" s="26">
        <v>46069</v>
      </c>
      <c r="H1259" s="76">
        <f t="shared" si="109"/>
        <v>0.9000000000005457</v>
      </c>
      <c r="L1259" s="33"/>
      <c r="M1259" s="262">
        <v>46067</v>
      </c>
      <c r="N1259" s="34">
        <f t="shared" si="110"/>
        <v>160</v>
      </c>
      <c r="O1259" s="37"/>
      <c r="P1259" s="35">
        <v>15</v>
      </c>
      <c r="Q1259" s="40">
        <f t="shared" si="111"/>
        <v>145</v>
      </c>
      <c r="R1259" s="41"/>
    </row>
    <row r="1260" spans="2:18" ht="15" customHeight="1" x14ac:dyDescent="0.3">
      <c r="B1260" s="105">
        <f t="shared" si="107"/>
        <v>5196.1000000000004</v>
      </c>
      <c r="C1260" s="35">
        <v>5007</v>
      </c>
      <c r="D1260" s="34">
        <f t="shared" si="108"/>
        <v>5196.1000000000004</v>
      </c>
      <c r="E1260" s="36">
        <v>46069</v>
      </c>
      <c r="F1260" s="37">
        <v>5196.2</v>
      </c>
      <c r="G1260" s="26">
        <v>46070</v>
      </c>
      <c r="H1260" s="76">
        <f t="shared" si="109"/>
        <v>9.9999999999454303E-2</v>
      </c>
      <c r="L1260" s="33"/>
      <c r="M1260" s="262">
        <v>46068</v>
      </c>
      <c r="N1260" s="34">
        <f t="shared" si="110"/>
        <v>15</v>
      </c>
      <c r="O1260" s="37"/>
      <c r="P1260" s="35">
        <v>15</v>
      </c>
      <c r="Q1260" s="40">
        <f t="shared" si="111"/>
        <v>0</v>
      </c>
      <c r="R1260" s="41"/>
    </row>
    <row r="1261" spans="2:18" ht="15" customHeight="1" x14ac:dyDescent="0.3">
      <c r="B1261" s="105">
        <f t="shared" si="107"/>
        <v>5196.2</v>
      </c>
      <c r="C1261" s="35">
        <v>5007</v>
      </c>
      <c r="D1261" s="34">
        <f t="shared" si="108"/>
        <v>5196.2</v>
      </c>
      <c r="E1261" s="36">
        <v>46070</v>
      </c>
      <c r="F1261" s="37">
        <v>5196.2</v>
      </c>
      <c r="G1261" s="26">
        <v>46071</v>
      </c>
      <c r="H1261" s="76">
        <f t="shared" si="109"/>
        <v>0</v>
      </c>
      <c r="L1261" s="33"/>
      <c r="M1261" s="262">
        <v>46069</v>
      </c>
      <c r="N1261" s="34">
        <f t="shared" si="110"/>
        <v>15</v>
      </c>
      <c r="O1261" s="37"/>
      <c r="P1261" s="35">
        <v>15</v>
      </c>
      <c r="Q1261" s="40">
        <f t="shared" si="111"/>
        <v>0</v>
      </c>
      <c r="R1261" s="41"/>
    </row>
    <row r="1262" spans="2:18" ht="15" customHeight="1" x14ac:dyDescent="0.3">
      <c r="B1262" s="105">
        <f t="shared" si="107"/>
        <v>5196.2</v>
      </c>
      <c r="C1262" s="35">
        <v>5008</v>
      </c>
      <c r="D1262" s="34">
        <f t="shared" si="108"/>
        <v>5196.2</v>
      </c>
      <c r="E1262" s="36">
        <v>46071</v>
      </c>
      <c r="F1262" s="37">
        <v>5197.5</v>
      </c>
      <c r="G1262" s="26">
        <v>46072</v>
      </c>
      <c r="H1262" s="76">
        <f t="shared" si="109"/>
        <v>1.3000000000001819</v>
      </c>
      <c r="L1262" s="33"/>
      <c r="M1262" s="262">
        <v>46070</v>
      </c>
      <c r="N1262" s="34">
        <f t="shared" si="110"/>
        <v>15</v>
      </c>
      <c r="O1262" s="37"/>
      <c r="P1262" s="35">
        <v>15</v>
      </c>
      <c r="Q1262" s="40">
        <f t="shared" si="111"/>
        <v>0</v>
      </c>
      <c r="R1262" s="41"/>
    </row>
    <row r="1263" spans="2:18" ht="15" customHeight="1" x14ac:dyDescent="0.3">
      <c r="B1263" s="105">
        <f t="shared" si="107"/>
        <v>5197.5</v>
      </c>
      <c r="C1263" s="35">
        <v>5008</v>
      </c>
      <c r="D1263" s="34">
        <f t="shared" si="108"/>
        <v>5197.5</v>
      </c>
      <c r="E1263" s="36">
        <v>46072</v>
      </c>
      <c r="F1263" s="37">
        <v>5197.5</v>
      </c>
      <c r="G1263" s="26">
        <v>46073</v>
      </c>
      <c r="H1263" s="76">
        <f t="shared" si="109"/>
        <v>0</v>
      </c>
      <c r="L1263" s="33"/>
      <c r="M1263" s="262">
        <v>46071</v>
      </c>
      <c r="N1263" s="34">
        <f t="shared" si="110"/>
        <v>15</v>
      </c>
      <c r="O1263" s="37">
        <v>210</v>
      </c>
      <c r="P1263" s="35">
        <v>225</v>
      </c>
      <c r="Q1263" s="40">
        <f t="shared" si="111"/>
        <v>0</v>
      </c>
      <c r="R1263" s="41"/>
    </row>
    <row r="1264" spans="2:18" ht="15" customHeight="1" x14ac:dyDescent="0.3">
      <c r="B1264" s="105">
        <f t="shared" si="107"/>
        <v>5197.5</v>
      </c>
      <c r="C1264" s="35">
        <v>5008</v>
      </c>
      <c r="D1264" s="34">
        <f t="shared" si="108"/>
        <v>5197.5</v>
      </c>
      <c r="E1264" s="36">
        <v>46073</v>
      </c>
      <c r="F1264" s="37">
        <v>5199.3</v>
      </c>
      <c r="G1264" s="26">
        <v>46074</v>
      </c>
      <c r="H1264" s="76">
        <f t="shared" si="109"/>
        <v>1.8000000000001819</v>
      </c>
      <c r="L1264" s="33"/>
      <c r="M1264" s="262">
        <v>46072</v>
      </c>
      <c r="N1264" s="34">
        <f t="shared" si="110"/>
        <v>225</v>
      </c>
      <c r="O1264" s="37"/>
      <c r="P1264" s="35">
        <v>225</v>
      </c>
      <c r="Q1264" s="40">
        <f t="shared" si="111"/>
        <v>0</v>
      </c>
      <c r="R1264" s="41"/>
    </row>
    <row r="1265" spans="2:19" ht="15" customHeight="1" x14ac:dyDescent="0.3">
      <c r="B1265" s="105">
        <f t="shared" si="107"/>
        <v>5199.3</v>
      </c>
      <c r="C1265" s="35">
        <v>5017</v>
      </c>
      <c r="D1265" s="34">
        <f t="shared" si="108"/>
        <v>5199.3</v>
      </c>
      <c r="E1265" s="36">
        <v>46074</v>
      </c>
      <c r="F1265" s="37">
        <v>5202.6000000000004</v>
      </c>
      <c r="G1265" s="26">
        <v>46075</v>
      </c>
      <c r="H1265" s="76">
        <f t="shared" si="109"/>
        <v>3.3000000000001819</v>
      </c>
      <c r="L1265" s="33"/>
      <c r="M1265" s="262">
        <v>46073</v>
      </c>
      <c r="N1265" s="34">
        <f t="shared" si="110"/>
        <v>225</v>
      </c>
      <c r="O1265" s="37"/>
      <c r="P1265" s="35">
        <v>180</v>
      </c>
      <c r="Q1265" s="40">
        <f t="shared" si="111"/>
        <v>45</v>
      </c>
      <c r="R1265" s="41"/>
    </row>
    <row r="1266" spans="2:19" ht="15" customHeight="1" x14ac:dyDescent="0.3">
      <c r="B1266" s="105">
        <f t="shared" si="107"/>
        <v>5202.6000000000004</v>
      </c>
      <c r="C1266" s="35">
        <v>5023</v>
      </c>
      <c r="D1266" s="34">
        <f t="shared" si="108"/>
        <v>5202.6000000000004</v>
      </c>
      <c r="E1266" s="36">
        <v>46075</v>
      </c>
      <c r="F1266" s="37">
        <v>5202.6000000000004</v>
      </c>
      <c r="G1266" s="26">
        <v>46076</v>
      </c>
      <c r="H1266" s="76">
        <f t="shared" si="109"/>
        <v>0</v>
      </c>
      <c r="L1266" s="33"/>
      <c r="M1266" s="262">
        <v>46074</v>
      </c>
      <c r="N1266" s="34">
        <f t="shared" si="110"/>
        <v>180</v>
      </c>
      <c r="O1266" s="37"/>
      <c r="P1266" s="35">
        <v>180</v>
      </c>
      <c r="Q1266" s="40">
        <f t="shared" si="111"/>
        <v>0</v>
      </c>
      <c r="R1266" s="41"/>
    </row>
    <row r="1267" spans="2:19" ht="15" customHeight="1" x14ac:dyDescent="0.3">
      <c r="B1267" s="105">
        <f t="shared" si="107"/>
        <v>5202.6000000000004</v>
      </c>
      <c r="C1267" s="35">
        <v>5026</v>
      </c>
      <c r="D1267" s="34">
        <f t="shared" si="108"/>
        <v>5202.6000000000004</v>
      </c>
      <c r="E1267" s="36">
        <v>46076</v>
      </c>
      <c r="F1267" s="37">
        <v>5202.7</v>
      </c>
      <c r="G1267" s="26">
        <v>46077</v>
      </c>
      <c r="H1267" s="76">
        <f t="shared" si="109"/>
        <v>9.9999999999454303E-2</v>
      </c>
      <c r="L1267" s="33"/>
      <c r="M1267" s="262">
        <v>46075</v>
      </c>
      <c r="N1267" s="34">
        <f t="shared" si="110"/>
        <v>180</v>
      </c>
      <c r="O1267" s="37"/>
      <c r="P1267" s="35">
        <v>180</v>
      </c>
      <c r="Q1267" s="40">
        <f t="shared" si="111"/>
        <v>0</v>
      </c>
      <c r="R1267" s="41"/>
    </row>
    <row r="1268" spans="2:19" ht="15" customHeight="1" x14ac:dyDescent="0.3">
      <c r="B1268" s="105">
        <f t="shared" si="107"/>
        <v>5202.7</v>
      </c>
      <c r="C1268" s="35">
        <v>5029</v>
      </c>
      <c r="D1268" s="34">
        <f t="shared" si="108"/>
        <v>5202.7</v>
      </c>
      <c r="E1268" s="36">
        <v>46077</v>
      </c>
      <c r="F1268" s="37">
        <v>5213.5</v>
      </c>
      <c r="G1268" s="26">
        <v>46078</v>
      </c>
      <c r="H1268" s="76">
        <f t="shared" si="109"/>
        <v>10.800000000000182</v>
      </c>
      <c r="L1268" s="33"/>
      <c r="M1268" s="262">
        <v>46076</v>
      </c>
      <c r="N1268" s="34">
        <f t="shared" si="110"/>
        <v>180</v>
      </c>
      <c r="O1268" s="37"/>
      <c r="P1268" s="35">
        <v>180</v>
      </c>
      <c r="Q1268" s="40">
        <f t="shared" si="111"/>
        <v>0</v>
      </c>
      <c r="R1268" s="41"/>
    </row>
    <row r="1269" spans="2:19" ht="15" customHeight="1" x14ac:dyDescent="0.3">
      <c r="B1269" s="105">
        <f t="shared" si="107"/>
        <v>5213.5</v>
      </c>
      <c r="C1269" s="35">
        <v>5031</v>
      </c>
      <c r="D1269" s="34">
        <f t="shared" si="108"/>
        <v>5213.5</v>
      </c>
      <c r="E1269" s="36">
        <v>46078</v>
      </c>
      <c r="F1269" s="37">
        <v>5219.5</v>
      </c>
      <c r="G1269" s="26">
        <v>46079</v>
      </c>
      <c r="H1269" s="76">
        <f t="shared" si="109"/>
        <v>6</v>
      </c>
      <c r="L1269" s="33"/>
      <c r="M1269" s="262">
        <v>46077</v>
      </c>
      <c r="N1269" s="34">
        <f t="shared" si="110"/>
        <v>180</v>
      </c>
      <c r="O1269" s="37"/>
      <c r="P1269" s="35">
        <v>90</v>
      </c>
      <c r="Q1269" s="40">
        <f t="shared" si="111"/>
        <v>90</v>
      </c>
      <c r="R1269" s="41"/>
    </row>
    <row r="1270" spans="2:19" ht="15" customHeight="1" x14ac:dyDescent="0.3">
      <c r="B1270" s="105">
        <f t="shared" si="107"/>
        <v>5219.5</v>
      </c>
      <c r="C1270" s="35">
        <v>5033</v>
      </c>
      <c r="D1270" s="34">
        <f t="shared" si="108"/>
        <v>5219.5</v>
      </c>
      <c r="E1270" s="36">
        <v>46079</v>
      </c>
      <c r="F1270" s="37">
        <v>5221.1000000000004</v>
      </c>
      <c r="G1270" s="26">
        <v>46080</v>
      </c>
      <c r="H1270" s="76">
        <f t="shared" si="109"/>
        <v>1.6000000000003638</v>
      </c>
      <c r="L1270" s="33"/>
      <c r="M1270" s="262">
        <v>46078</v>
      </c>
      <c r="N1270" s="34">
        <f t="shared" si="110"/>
        <v>90</v>
      </c>
      <c r="O1270" s="37"/>
      <c r="P1270" s="35">
        <v>50</v>
      </c>
      <c r="Q1270" s="40">
        <f t="shared" si="111"/>
        <v>40</v>
      </c>
      <c r="R1270" s="41"/>
    </row>
    <row r="1271" spans="2:19" ht="15" customHeight="1" x14ac:dyDescent="0.3">
      <c r="B1271" s="105">
        <f t="shared" si="107"/>
        <v>5221.1000000000004</v>
      </c>
      <c r="C1271" s="35">
        <v>5033</v>
      </c>
      <c r="D1271" s="34">
        <f t="shared" si="108"/>
        <v>5221.1000000000004</v>
      </c>
      <c r="E1271" s="36">
        <v>46080</v>
      </c>
      <c r="F1271" s="37">
        <v>5221.1000000000004</v>
      </c>
      <c r="G1271" s="26">
        <v>46081</v>
      </c>
      <c r="H1271" s="76">
        <f t="shared" si="109"/>
        <v>0</v>
      </c>
      <c r="I1271">
        <f>SUM(H1244:H1271)</f>
        <v>88.800000000000182</v>
      </c>
      <c r="L1271" s="33"/>
      <c r="M1271" s="262">
        <v>46079</v>
      </c>
      <c r="N1271" s="34">
        <f t="shared" si="110"/>
        <v>50</v>
      </c>
      <c r="O1271" s="37"/>
      <c r="P1271" s="35">
        <v>40</v>
      </c>
      <c r="Q1271" s="40">
        <f t="shared" si="111"/>
        <v>10</v>
      </c>
      <c r="R1271" s="41"/>
    </row>
    <row r="1272" spans="2:19" ht="15" customHeight="1" x14ac:dyDescent="0.3">
      <c r="B1272" s="105">
        <f t="shared" si="107"/>
        <v>5221.1000000000004</v>
      </c>
      <c r="C1272" s="35">
        <v>5035</v>
      </c>
      <c r="D1272" s="34">
        <f t="shared" si="108"/>
        <v>5221.1000000000004</v>
      </c>
      <c r="E1272" s="36">
        <v>46081</v>
      </c>
      <c r="F1272" s="37">
        <v>5221.1000000000004</v>
      </c>
      <c r="G1272" s="26">
        <v>46082</v>
      </c>
      <c r="H1272" s="76">
        <f t="shared" si="109"/>
        <v>0</v>
      </c>
      <c r="L1272" s="33"/>
      <c r="M1272" s="262">
        <v>46080</v>
      </c>
      <c r="N1272" s="34">
        <f t="shared" si="110"/>
        <v>40</v>
      </c>
      <c r="O1272" s="37"/>
      <c r="P1272" s="35">
        <v>40</v>
      </c>
      <c r="Q1272" s="40">
        <f t="shared" si="111"/>
        <v>0</v>
      </c>
      <c r="R1272" s="41"/>
    </row>
    <row r="1273" spans="2:19" ht="15" customHeight="1" x14ac:dyDescent="0.3">
      <c r="B1273" s="105">
        <f t="shared" si="107"/>
        <v>5221.1000000000004</v>
      </c>
      <c r="C1273" s="35">
        <v>5035</v>
      </c>
      <c r="D1273" s="34">
        <f t="shared" si="108"/>
        <v>5221.1000000000004</v>
      </c>
      <c r="E1273" s="36">
        <v>46082</v>
      </c>
      <c r="F1273" s="37">
        <v>5223.1000000000004</v>
      </c>
      <c r="G1273" s="26">
        <v>46083</v>
      </c>
      <c r="H1273" s="76">
        <f t="shared" si="109"/>
        <v>2</v>
      </c>
      <c r="L1273" s="33"/>
      <c r="M1273" s="262">
        <v>46081</v>
      </c>
      <c r="N1273" s="34">
        <f t="shared" si="110"/>
        <v>40</v>
      </c>
      <c r="O1273" s="37"/>
      <c r="P1273" s="35">
        <v>40</v>
      </c>
      <c r="Q1273" s="40">
        <f t="shared" si="111"/>
        <v>0</v>
      </c>
      <c r="R1273" s="41"/>
      <c r="S1273" s="48">
        <f>SUM(Q1246:Q1273)</f>
        <v>650</v>
      </c>
    </row>
    <row r="1274" spans="2:19" ht="15" customHeight="1" x14ac:dyDescent="0.3">
      <c r="B1274" s="105">
        <f t="shared" si="107"/>
        <v>5223.1000000000004</v>
      </c>
      <c r="C1274" s="35">
        <v>5038</v>
      </c>
      <c r="D1274" s="34">
        <f t="shared" si="108"/>
        <v>5223.1000000000004</v>
      </c>
      <c r="E1274" s="36">
        <v>46083</v>
      </c>
      <c r="F1274" s="37">
        <v>5223.8</v>
      </c>
      <c r="G1274" s="26">
        <v>46084</v>
      </c>
      <c r="H1274" s="76">
        <f t="shared" si="109"/>
        <v>0.6999999999998181</v>
      </c>
      <c r="L1274" s="33"/>
      <c r="M1274" s="262">
        <v>46082</v>
      </c>
      <c r="N1274" s="34">
        <f t="shared" si="110"/>
        <v>40</v>
      </c>
      <c r="O1274" s="37">
        <v>210</v>
      </c>
      <c r="P1274" s="35">
        <v>250</v>
      </c>
      <c r="Q1274" s="40">
        <f t="shared" si="111"/>
        <v>0</v>
      </c>
      <c r="R1274" s="41"/>
    </row>
    <row r="1275" spans="2:19" ht="15" customHeight="1" x14ac:dyDescent="0.3">
      <c r="B1275" s="105">
        <f t="shared" si="107"/>
        <v>5223.8</v>
      </c>
      <c r="C1275" s="35">
        <v>5042</v>
      </c>
      <c r="D1275" s="34">
        <f t="shared" si="108"/>
        <v>5223.8</v>
      </c>
      <c r="E1275" s="36">
        <v>46084</v>
      </c>
      <c r="F1275" s="37">
        <v>5224.2</v>
      </c>
      <c r="G1275" s="26">
        <v>46085</v>
      </c>
      <c r="H1275" s="76">
        <f t="shared" si="109"/>
        <v>0.3999999999996362</v>
      </c>
      <c r="L1275" s="33"/>
      <c r="M1275" s="262">
        <v>46083</v>
      </c>
      <c r="N1275" s="34">
        <f t="shared" si="110"/>
        <v>250</v>
      </c>
      <c r="O1275" s="37"/>
      <c r="P1275" s="35">
        <v>240</v>
      </c>
      <c r="Q1275" s="40">
        <f t="shared" si="111"/>
        <v>10</v>
      </c>
      <c r="R1275" s="41"/>
    </row>
    <row r="1276" spans="2:19" ht="15" customHeight="1" x14ac:dyDescent="0.3">
      <c r="B1276" s="105">
        <f t="shared" si="107"/>
        <v>5224.2</v>
      </c>
      <c r="C1276" s="35">
        <v>5042</v>
      </c>
      <c r="D1276" s="34">
        <f t="shared" si="108"/>
        <v>5224.2</v>
      </c>
      <c r="E1276" s="36">
        <v>46085</v>
      </c>
      <c r="F1276" s="37">
        <v>5224.8999999999996</v>
      </c>
      <c r="G1276" s="26">
        <v>46086</v>
      </c>
      <c r="H1276" s="76">
        <f t="shared" si="109"/>
        <v>0.6999999999998181</v>
      </c>
      <c r="L1276" s="33"/>
      <c r="M1276" s="262">
        <v>46084</v>
      </c>
      <c r="N1276" s="34">
        <f t="shared" si="110"/>
        <v>240</v>
      </c>
      <c r="O1276" s="37"/>
      <c r="P1276" s="35">
        <v>240</v>
      </c>
      <c r="Q1276" s="40">
        <f t="shared" si="111"/>
        <v>0</v>
      </c>
      <c r="R1276" s="41"/>
    </row>
    <row r="1277" spans="2:19" ht="15" customHeight="1" x14ac:dyDescent="0.3">
      <c r="B1277" s="105">
        <f t="shared" si="107"/>
        <v>5224.8999999999996</v>
      </c>
      <c r="C1277" s="35">
        <v>5044</v>
      </c>
      <c r="D1277" s="34">
        <f t="shared" si="108"/>
        <v>5224.8999999999996</v>
      </c>
      <c r="E1277" s="36">
        <v>46086</v>
      </c>
      <c r="F1277" s="37">
        <v>5231.6000000000004</v>
      </c>
      <c r="G1277" s="26">
        <v>46087</v>
      </c>
      <c r="H1277" s="76">
        <f t="shared" si="109"/>
        <v>6.7000000000007276</v>
      </c>
      <c r="L1277" s="33"/>
      <c r="M1277" s="262">
        <v>46085</v>
      </c>
      <c r="N1277" s="34">
        <f t="shared" si="110"/>
        <v>240</v>
      </c>
      <c r="O1277" s="37"/>
      <c r="P1277" s="35">
        <v>240</v>
      </c>
      <c r="Q1277" s="40">
        <f t="shared" si="111"/>
        <v>0</v>
      </c>
      <c r="R1277" s="41"/>
    </row>
    <row r="1278" spans="2:19" ht="15" customHeight="1" x14ac:dyDescent="0.3">
      <c r="B1278" s="105">
        <f t="shared" si="107"/>
        <v>5231.6000000000004</v>
      </c>
      <c r="C1278" s="35">
        <v>5044</v>
      </c>
      <c r="D1278" s="34">
        <f t="shared" si="108"/>
        <v>5231.6000000000004</v>
      </c>
      <c r="E1278" s="36">
        <v>46087</v>
      </c>
      <c r="F1278" s="37">
        <v>5231.6000000000004</v>
      </c>
      <c r="G1278" s="26">
        <v>46088</v>
      </c>
      <c r="H1278" s="76">
        <f t="shared" si="109"/>
        <v>0</v>
      </c>
      <c r="L1278" s="33"/>
      <c r="M1278" s="262">
        <v>46086</v>
      </c>
      <c r="N1278" s="34">
        <f t="shared" si="110"/>
        <v>240</v>
      </c>
      <c r="O1278" s="37"/>
      <c r="P1278" s="35">
        <v>240</v>
      </c>
      <c r="Q1278" s="40">
        <f t="shared" si="111"/>
        <v>0</v>
      </c>
      <c r="R1278" s="41"/>
    </row>
    <row r="1279" spans="2:19" ht="15" customHeight="1" x14ac:dyDescent="0.3">
      <c r="B1279" s="105">
        <f t="shared" si="107"/>
        <v>5231.6000000000004</v>
      </c>
      <c r="C1279" s="35">
        <v>5058</v>
      </c>
      <c r="D1279" s="34">
        <f t="shared" si="108"/>
        <v>5231.6000000000004</v>
      </c>
      <c r="E1279" s="36">
        <v>46088</v>
      </c>
      <c r="F1279" s="37">
        <v>5238.1000000000004</v>
      </c>
      <c r="G1279" s="26">
        <v>46089</v>
      </c>
      <c r="H1279" s="76">
        <f t="shared" si="109"/>
        <v>6.5</v>
      </c>
      <c r="L1279" s="33"/>
      <c r="M1279" s="262">
        <v>46087</v>
      </c>
      <c r="N1279" s="34">
        <f t="shared" si="110"/>
        <v>240</v>
      </c>
      <c r="O1279" s="37"/>
      <c r="P1279" s="35">
        <v>205</v>
      </c>
      <c r="Q1279" s="40">
        <f t="shared" si="111"/>
        <v>35</v>
      </c>
      <c r="R1279" s="41"/>
    </row>
    <row r="1280" spans="2:19" ht="15" customHeight="1" x14ac:dyDescent="0.3">
      <c r="B1280" s="105">
        <f t="shared" si="107"/>
        <v>5238.1000000000004</v>
      </c>
      <c r="C1280" s="35">
        <v>5060</v>
      </c>
      <c r="D1280" s="34">
        <f t="shared" si="108"/>
        <v>5238.1000000000004</v>
      </c>
      <c r="E1280" s="36">
        <v>46089</v>
      </c>
      <c r="F1280" s="37">
        <v>5239.1000000000004</v>
      </c>
      <c r="G1280" s="26">
        <v>46090</v>
      </c>
      <c r="H1280" s="76">
        <f t="shared" si="109"/>
        <v>1</v>
      </c>
      <c r="L1280" s="33"/>
      <c r="M1280" s="262">
        <v>46088</v>
      </c>
      <c r="N1280" s="34">
        <f t="shared" si="110"/>
        <v>205</v>
      </c>
      <c r="O1280" s="37"/>
      <c r="P1280" s="35">
        <v>135</v>
      </c>
      <c r="Q1280" s="40">
        <f t="shared" si="111"/>
        <v>70</v>
      </c>
      <c r="R1280" s="41"/>
    </row>
    <row r="1281" spans="2:18" ht="15" customHeight="1" x14ac:dyDescent="0.3">
      <c r="B1281" s="105">
        <f t="shared" si="107"/>
        <v>5239.1000000000004</v>
      </c>
      <c r="C1281" s="35">
        <v>5065</v>
      </c>
      <c r="D1281" s="34">
        <f t="shared" si="108"/>
        <v>5239.1000000000004</v>
      </c>
      <c r="E1281" s="36">
        <v>46090</v>
      </c>
      <c r="F1281" s="37">
        <v>5240.5</v>
      </c>
      <c r="G1281" s="26">
        <v>46091</v>
      </c>
      <c r="H1281" s="76">
        <f t="shared" si="109"/>
        <v>1.3999999999996362</v>
      </c>
      <c r="L1281" s="33"/>
      <c r="M1281" s="262">
        <v>46089</v>
      </c>
      <c r="N1281" s="34">
        <f t="shared" si="110"/>
        <v>135</v>
      </c>
      <c r="O1281" s="37"/>
      <c r="P1281" s="35">
        <v>120</v>
      </c>
      <c r="Q1281" s="40">
        <f t="shared" si="111"/>
        <v>15</v>
      </c>
      <c r="R1281" s="41"/>
    </row>
    <row r="1282" spans="2:18" ht="15" customHeight="1" x14ac:dyDescent="0.3">
      <c r="B1282" s="105">
        <f t="shared" si="107"/>
        <v>5240.5</v>
      </c>
      <c r="C1282" s="35">
        <v>5068</v>
      </c>
      <c r="D1282" s="34">
        <f t="shared" si="108"/>
        <v>5240.5</v>
      </c>
      <c r="E1282" s="36">
        <v>46091</v>
      </c>
      <c r="F1282" s="37">
        <v>5242.1000000000004</v>
      </c>
      <c r="G1282" s="26">
        <v>46092</v>
      </c>
      <c r="H1282" s="76">
        <f t="shared" si="109"/>
        <v>1.6000000000003638</v>
      </c>
      <c r="L1282" s="33"/>
      <c r="M1282" s="262">
        <v>46090</v>
      </c>
      <c r="N1282" s="34">
        <f t="shared" si="110"/>
        <v>120</v>
      </c>
      <c r="O1282" s="37"/>
      <c r="P1282" s="35">
        <v>105</v>
      </c>
      <c r="Q1282" s="40">
        <f t="shared" si="111"/>
        <v>15</v>
      </c>
      <c r="R1282" s="41"/>
    </row>
    <row r="1283" spans="2:18" ht="15" customHeight="1" x14ac:dyDescent="0.3">
      <c r="B1283" s="105">
        <f t="shared" si="107"/>
        <v>5242.1000000000004</v>
      </c>
      <c r="C1283" s="35">
        <v>5069</v>
      </c>
      <c r="D1283" s="34">
        <f t="shared" si="108"/>
        <v>5242.1000000000004</v>
      </c>
      <c r="E1283" s="36">
        <v>46092</v>
      </c>
      <c r="F1283" s="37">
        <v>5242.3</v>
      </c>
      <c r="G1283" s="26">
        <v>46093</v>
      </c>
      <c r="H1283" s="76">
        <f t="shared" si="109"/>
        <v>0.1999999999998181</v>
      </c>
      <c r="L1283" s="33"/>
      <c r="M1283" s="262">
        <v>46091</v>
      </c>
      <c r="N1283" s="34">
        <f t="shared" si="110"/>
        <v>105</v>
      </c>
      <c r="O1283" s="37"/>
      <c r="P1283" s="35">
        <v>105</v>
      </c>
      <c r="Q1283" s="40">
        <f t="shared" si="111"/>
        <v>0</v>
      </c>
      <c r="R1283" s="41"/>
    </row>
    <row r="1284" spans="2:18" ht="15" customHeight="1" x14ac:dyDescent="0.3">
      <c r="B1284" s="105">
        <f t="shared" si="107"/>
        <v>5242.3</v>
      </c>
      <c r="C1284" s="35">
        <v>5069</v>
      </c>
      <c r="D1284" s="34">
        <f t="shared" si="108"/>
        <v>5242.3</v>
      </c>
      <c r="E1284" s="36">
        <v>46093</v>
      </c>
      <c r="F1284" s="37">
        <v>5242.3</v>
      </c>
      <c r="G1284" s="26">
        <v>46094</v>
      </c>
      <c r="H1284" s="76">
        <f t="shared" si="109"/>
        <v>0</v>
      </c>
      <c r="L1284" s="33"/>
      <c r="M1284" s="262">
        <v>46092</v>
      </c>
      <c r="N1284" s="34">
        <f t="shared" si="110"/>
        <v>105</v>
      </c>
      <c r="O1284" s="37"/>
      <c r="P1284" s="35">
        <v>100</v>
      </c>
      <c r="Q1284" s="40">
        <f t="shared" si="111"/>
        <v>5</v>
      </c>
      <c r="R1284" s="41"/>
    </row>
    <row r="1285" spans="2:18" ht="15" customHeight="1" x14ac:dyDescent="0.3">
      <c r="B1285" s="105">
        <f t="shared" si="107"/>
        <v>5242.3</v>
      </c>
      <c r="C1285" s="35">
        <v>5069</v>
      </c>
      <c r="D1285" s="34">
        <f t="shared" si="108"/>
        <v>5242.3</v>
      </c>
      <c r="E1285" s="36">
        <v>46094</v>
      </c>
      <c r="F1285" s="37">
        <v>5242.3</v>
      </c>
      <c r="G1285" s="26">
        <v>46095</v>
      </c>
      <c r="H1285" s="76">
        <f t="shared" si="109"/>
        <v>0</v>
      </c>
      <c r="L1285" s="33"/>
      <c r="M1285" s="262">
        <v>46093</v>
      </c>
      <c r="N1285" s="34">
        <f t="shared" si="110"/>
        <v>100</v>
      </c>
      <c r="O1285" s="37"/>
      <c r="P1285" s="35">
        <v>100</v>
      </c>
      <c r="Q1285" s="40">
        <f t="shared" si="111"/>
        <v>0</v>
      </c>
      <c r="R1285" s="41"/>
    </row>
    <row r="1286" spans="2:18" ht="15" customHeight="1" x14ac:dyDescent="0.3">
      <c r="B1286" s="105">
        <f t="shared" si="107"/>
        <v>5242.3</v>
      </c>
      <c r="C1286" s="35">
        <v>5070</v>
      </c>
      <c r="D1286" s="34">
        <f t="shared" si="108"/>
        <v>5242.3</v>
      </c>
      <c r="E1286" s="36">
        <v>46095</v>
      </c>
      <c r="F1286" s="37">
        <v>5255</v>
      </c>
      <c r="G1286" s="26">
        <v>46096</v>
      </c>
      <c r="H1286" s="76">
        <f t="shared" si="109"/>
        <v>12.699999999999818</v>
      </c>
      <c r="L1286" s="33"/>
      <c r="M1286" s="262">
        <v>46094</v>
      </c>
      <c r="N1286" s="34">
        <f t="shared" si="110"/>
        <v>100</v>
      </c>
      <c r="O1286" s="37"/>
      <c r="P1286" s="35">
        <v>100</v>
      </c>
      <c r="Q1286" s="40">
        <f t="shared" si="111"/>
        <v>0</v>
      </c>
      <c r="R1286" s="41"/>
    </row>
    <row r="1287" spans="2:18" ht="15" customHeight="1" x14ac:dyDescent="0.3">
      <c r="B1287" s="105">
        <f t="shared" si="107"/>
        <v>5255</v>
      </c>
      <c r="C1287" s="35">
        <v>5075</v>
      </c>
      <c r="D1287" s="34">
        <f t="shared" si="108"/>
        <v>5255</v>
      </c>
      <c r="E1287" s="36">
        <v>46096</v>
      </c>
      <c r="F1287" s="37">
        <v>5270.1</v>
      </c>
      <c r="G1287" s="26">
        <v>46097</v>
      </c>
      <c r="H1287" s="76">
        <f t="shared" si="109"/>
        <v>15.100000000000364</v>
      </c>
      <c r="L1287" s="33"/>
      <c r="M1287" s="262">
        <v>46095</v>
      </c>
      <c r="N1287" s="34">
        <f t="shared" si="110"/>
        <v>100</v>
      </c>
      <c r="O1287" s="37">
        <v>210</v>
      </c>
      <c r="P1287" s="35">
        <v>210</v>
      </c>
      <c r="Q1287" s="40">
        <f t="shared" si="111"/>
        <v>100</v>
      </c>
      <c r="R1287" s="41"/>
    </row>
    <row r="1288" spans="2:18" ht="15" customHeight="1" x14ac:dyDescent="0.3">
      <c r="B1288" s="105">
        <f t="shared" si="107"/>
        <v>5270.1</v>
      </c>
      <c r="C1288" s="35">
        <v>5076</v>
      </c>
      <c r="D1288" s="34">
        <f t="shared" si="108"/>
        <v>5270.1</v>
      </c>
      <c r="E1288" s="36">
        <v>46097</v>
      </c>
      <c r="F1288" s="37">
        <v>5272.5</v>
      </c>
      <c r="G1288" s="26">
        <v>46098</v>
      </c>
      <c r="H1288" s="76">
        <f t="shared" si="109"/>
        <v>2.3999999999996362</v>
      </c>
      <c r="L1288" s="33"/>
      <c r="M1288" s="262">
        <v>46096</v>
      </c>
      <c r="N1288" s="34">
        <f t="shared" si="110"/>
        <v>210</v>
      </c>
      <c r="O1288" s="37"/>
      <c r="P1288" s="35">
        <v>65</v>
      </c>
      <c r="Q1288" s="40">
        <f t="shared" si="111"/>
        <v>145</v>
      </c>
      <c r="R1288" s="41"/>
    </row>
    <row r="1289" spans="2:18" ht="15" customHeight="1" x14ac:dyDescent="0.3">
      <c r="B1289" s="105">
        <f t="shared" si="107"/>
        <v>5272.5</v>
      </c>
      <c r="C1289" s="35">
        <v>5078</v>
      </c>
      <c r="D1289" s="34">
        <f t="shared" si="108"/>
        <v>5272.5</v>
      </c>
      <c r="E1289" s="36">
        <v>46098</v>
      </c>
      <c r="F1289" s="37">
        <v>5272.5</v>
      </c>
      <c r="G1289" s="26">
        <v>46099</v>
      </c>
      <c r="H1289" s="76">
        <f t="shared" si="109"/>
        <v>0</v>
      </c>
      <c r="L1289" s="33"/>
      <c r="M1289" s="262">
        <v>46097</v>
      </c>
      <c r="N1289" s="34">
        <f t="shared" si="110"/>
        <v>65</v>
      </c>
      <c r="O1289" s="37"/>
      <c r="P1289" s="35">
        <v>60</v>
      </c>
      <c r="Q1289" s="40">
        <f t="shared" si="111"/>
        <v>5</v>
      </c>
      <c r="R1289" s="41"/>
    </row>
    <row r="1290" spans="2:18" ht="15" customHeight="1" x14ac:dyDescent="0.3">
      <c r="B1290" s="105">
        <f t="shared" si="107"/>
        <v>5272.5</v>
      </c>
      <c r="C1290" s="35">
        <v>5092</v>
      </c>
      <c r="D1290" s="34">
        <f t="shared" si="108"/>
        <v>5272.5</v>
      </c>
      <c r="E1290" s="36">
        <v>46099</v>
      </c>
      <c r="F1290" s="37">
        <v>5283.9</v>
      </c>
      <c r="G1290" s="26">
        <v>46100</v>
      </c>
      <c r="H1290" s="76">
        <f t="shared" si="109"/>
        <v>11.399999999999636</v>
      </c>
      <c r="L1290" s="33"/>
      <c r="M1290" s="262">
        <v>46098</v>
      </c>
      <c r="N1290" s="34">
        <f t="shared" si="110"/>
        <v>60</v>
      </c>
      <c r="O1290" s="37">
        <v>210</v>
      </c>
      <c r="P1290" s="35">
        <v>245</v>
      </c>
      <c r="Q1290" s="40">
        <f t="shared" si="111"/>
        <v>25</v>
      </c>
      <c r="R1290" s="41"/>
    </row>
    <row r="1291" spans="2:18" ht="15" customHeight="1" x14ac:dyDescent="0.3">
      <c r="B1291" s="105">
        <f t="shared" si="107"/>
        <v>5283.9</v>
      </c>
      <c r="C1291" s="35">
        <v>5096</v>
      </c>
      <c r="D1291" s="34">
        <f t="shared" si="108"/>
        <v>5283.9</v>
      </c>
      <c r="E1291" s="36">
        <v>46100</v>
      </c>
      <c r="F1291" s="37">
        <v>5285.8</v>
      </c>
      <c r="G1291" s="26">
        <v>46101</v>
      </c>
      <c r="H1291" s="76">
        <f t="shared" si="109"/>
        <v>1.9000000000005457</v>
      </c>
      <c r="L1291" s="33"/>
      <c r="M1291" s="262">
        <v>46099</v>
      </c>
      <c r="N1291" s="34">
        <f t="shared" si="110"/>
        <v>245</v>
      </c>
      <c r="O1291" s="37"/>
      <c r="P1291" s="35">
        <v>170</v>
      </c>
      <c r="Q1291" s="40">
        <f t="shared" si="111"/>
        <v>75</v>
      </c>
      <c r="R1291" s="41"/>
    </row>
    <row r="1292" spans="2:18" ht="15" customHeight="1" x14ac:dyDescent="0.3">
      <c r="B1292" s="105">
        <f t="shared" si="107"/>
        <v>5285.8</v>
      </c>
      <c r="C1292" s="35">
        <v>5099</v>
      </c>
      <c r="D1292" s="34">
        <f t="shared" si="108"/>
        <v>5285.8</v>
      </c>
      <c r="E1292" s="36">
        <v>46101</v>
      </c>
      <c r="F1292" s="37">
        <v>5286.5</v>
      </c>
      <c r="G1292" s="26">
        <v>46102</v>
      </c>
      <c r="H1292" s="76">
        <f t="shared" si="109"/>
        <v>0.6999999999998181</v>
      </c>
      <c r="L1292" s="33"/>
      <c r="M1292" s="262">
        <v>46100</v>
      </c>
      <c r="N1292" s="34">
        <f t="shared" si="110"/>
        <v>170</v>
      </c>
      <c r="O1292" s="37"/>
      <c r="P1292" s="35">
        <v>160</v>
      </c>
      <c r="Q1292" s="40">
        <f t="shared" si="111"/>
        <v>10</v>
      </c>
      <c r="R1292" s="41"/>
    </row>
    <row r="1293" spans="2:18" ht="15" customHeight="1" x14ac:dyDescent="0.3">
      <c r="B1293" s="105">
        <f t="shared" si="107"/>
        <v>5286.5</v>
      </c>
      <c r="C1293" s="35">
        <v>5101</v>
      </c>
      <c r="D1293" s="34">
        <f t="shared" si="108"/>
        <v>5286.5</v>
      </c>
      <c r="E1293" s="36">
        <v>46102</v>
      </c>
      <c r="F1293" s="37">
        <v>5291.2</v>
      </c>
      <c r="G1293" s="26">
        <v>46103</v>
      </c>
      <c r="H1293" s="76">
        <f t="shared" si="109"/>
        <v>4.6999999999998181</v>
      </c>
      <c r="L1293" s="33"/>
      <c r="M1293" s="262">
        <v>46101</v>
      </c>
      <c r="N1293" s="34">
        <f t="shared" si="110"/>
        <v>160</v>
      </c>
      <c r="O1293" s="37"/>
      <c r="P1293" s="35">
        <v>145</v>
      </c>
      <c r="Q1293" s="40">
        <f t="shared" si="111"/>
        <v>15</v>
      </c>
      <c r="R1293" s="41"/>
    </row>
    <row r="1294" spans="2:18" ht="15" customHeight="1" x14ac:dyDescent="0.3">
      <c r="B1294" s="105">
        <f t="shared" si="107"/>
        <v>5291.2</v>
      </c>
      <c r="C1294" s="35">
        <v>5103</v>
      </c>
      <c r="D1294" s="34">
        <f t="shared" si="108"/>
        <v>5291.2</v>
      </c>
      <c r="E1294" s="36">
        <v>46103</v>
      </c>
      <c r="F1294" s="37">
        <v>5291.3</v>
      </c>
      <c r="G1294" s="26">
        <v>46104</v>
      </c>
      <c r="H1294" s="76">
        <f t="shared" si="109"/>
        <v>0.1000000000003638</v>
      </c>
      <c r="L1294" s="33"/>
      <c r="M1294" s="262">
        <v>46102</v>
      </c>
      <c r="N1294" s="34">
        <f t="shared" si="110"/>
        <v>145</v>
      </c>
      <c r="O1294" s="37"/>
      <c r="P1294" s="35">
        <v>105</v>
      </c>
      <c r="Q1294" s="40">
        <f t="shared" si="111"/>
        <v>40</v>
      </c>
      <c r="R1294" s="41"/>
    </row>
    <row r="1295" spans="2:18" ht="15" customHeight="1" x14ac:dyDescent="0.3">
      <c r="B1295" s="105">
        <f t="shared" si="107"/>
        <v>5291.3</v>
      </c>
      <c r="C1295" s="35">
        <v>5108</v>
      </c>
      <c r="D1295" s="34">
        <f t="shared" si="108"/>
        <v>5291.3</v>
      </c>
      <c r="E1295" s="36">
        <v>46104</v>
      </c>
      <c r="F1295" s="37">
        <v>5295.7</v>
      </c>
      <c r="G1295" s="26">
        <v>46105</v>
      </c>
      <c r="H1295" s="76">
        <f t="shared" si="109"/>
        <v>4.3999999999996362</v>
      </c>
      <c r="L1295" s="33"/>
      <c r="M1295" s="262">
        <v>46103</v>
      </c>
      <c r="N1295" s="34">
        <f t="shared" si="110"/>
        <v>105</v>
      </c>
      <c r="O1295" s="37"/>
      <c r="P1295" s="35">
        <v>105</v>
      </c>
      <c r="Q1295" s="40">
        <f t="shared" si="111"/>
        <v>0</v>
      </c>
      <c r="R1295" s="41"/>
    </row>
    <row r="1296" spans="2:18" ht="15" customHeight="1" x14ac:dyDescent="0.3">
      <c r="B1296" s="105">
        <f t="shared" si="107"/>
        <v>5295.7</v>
      </c>
      <c r="C1296" s="35">
        <v>5110</v>
      </c>
      <c r="D1296" s="34">
        <f t="shared" si="108"/>
        <v>5295.7</v>
      </c>
      <c r="E1296" s="36">
        <v>46105</v>
      </c>
      <c r="F1296" s="37">
        <v>5299.3</v>
      </c>
      <c r="G1296" s="26">
        <v>46106</v>
      </c>
      <c r="H1296" s="76">
        <f t="shared" si="109"/>
        <v>3.6000000000003638</v>
      </c>
      <c r="L1296" s="33"/>
      <c r="M1296" s="262">
        <v>46104</v>
      </c>
      <c r="N1296" s="34">
        <f t="shared" si="110"/>
        <v>105</v>
      </c>
      <c r="O1296" s="37"/>
      <c r="P1296" s="35">
        <v>65</v>
      </c>
      <c r="Q1296" s="40">
        <f t="shared" si="111"/>
        <v>40</v>
      </c>
      <c r="R1296" s="41"/>
    </row>
    <row r="1297" spans="2:19" ht="15" customHeight="1" x14ac:dyDescent="0.3">
      <c r="B1297" s="105">
        <f t="shared" si="107"/>
        <v>5299.3</v>
      </c>
      <c r="C1297" s="35">
        <v>5111</v>
      </c>
      <c r="D1297" s="34">
        <f t="shared" si="108"/>
        <v>5299.3</v>
      </c>
      <c r="E1297" s="36">
        <v>46106</v>
      </c>
      <c r="F1297" s="37">
        <v>5299.3</v>
      </c>
      <c r="G1297" s="26">
        <v>46107</v>
      </c>
      <c r="H1297" s="76">
        <f t="shared" si="109"/>
        <v>0</v>
      </c>
      <c r="L1297" s="33"/>
      <c r="M1297" s="262">
        <v>46105</v>
      </c>
      <c r="N1297" s="34">
        <f t="shared" si="110"/>
        <v>65</v>
      </c>
      <c r="O1297" s="37"/>
      <c r="P1297" s="35">
        <v>35</v>
      </c>
      <c r="Q1297" s="40">
        <f t="shared" si="111"/>
        <v>30</v>
      </c>
      <c r="R1297" s="41"/>
    </row>
    <row r="1298" spans="2:19" ht="15" customHeight="1" x14ac:dyDescent="0.3">
      <c r="B1298" s="105">
        <f t="shared" si="107"/>
        <v>5299.3</v>
      </c>
      <c r="C1298" s="35">
        <v>5122</v>
      </c>
      <c r="D1298" s="34">
        <f t="shared" si="108"/>
        <v>5299.3</v>
      </c>
      <c r="E1298" s="36">
        <v>46107</v>
      </c>
      <c r="F1298" s="37">
        <v>5299.6</v>
      </c>
      <c r="G1298" s="26">
        <v>46108</v>
      </c>
      <c r="H1298" s="76">
        <f t="shared" si="109"/>
        <v>0.3000000000001819</v>
      </c>
      <c r="L1298" s="33"/>
      <c r="M1298" s="262">
        <v>46106</v>
      </c>
      <c r="N1298" s="34">
        <f t="shared" si="110"/>
        <v>35</v>
      </c>
      <c r="O1298" s="37"/>
      <c r="P1298" s="35">
        <v>35</v>
      </c>
      <c r="Q1298" s="40">
        <f t="shared" si="111"/>
        <v>0</v>
      </c>
      <c r="R1298" s="41"/>
    </row>
    <row r="1299" spans="2:19" ht="15" customHeight="1" x14ac:dyDescent="0.3">
      <c r="B1299" s="105">
        <f t="shared" si="107"/>
        <v>5299.6</v>
      </c>
      <c r="C1299" s="35">
        <v>5122</v>
      </c>
      <c r="D1299" s="34">
        <f t="shared" si="108"/>
        <v>5299.6</v>
      </c>
      <c r="E1299" s="36">
        <v>46108</v>
      </c>
      <c r="F1299" s="37">
        <v>5299.6</v>
      </c>
      <c r="G1299" s="26">
        <v>46109</v>
      </c>
      <c r="H1299" s="76">
        <f t="shared" si="109"/>
        <v>0</v>
      </c>
      <c r="L1299" s="33"/>
      <c r="M1299" s="262">
        <v>46107</v>
      </c>
      <c r="N1299" s="34">
        <f t="shared" si="110"/>
        <v>35</v>
      </c>
      <c r="O1299" s="37"/>
      <c r="P1299" s="35">
        <v>30</v>
      </c>
      <c r="Q1299" s="40">
        <f t="shared" si="111"/>
        <v>5</v>
      </c>
      <c r="R1299" s="41"/>
    </row>
    <row r="1300" spans="2:19" ht="15" customHeight="1" x14ac:dyDescent="0.3">
      <c r="B1300" s="105">
        <f t="shared" si="107"/>
        <v>5299.6</v>
      </c>
      <c r="C1300" s="35">
        <v>5117</v>
      </c>
      <c r="D1300" s="34">
        <f t="shared" si="108"/>
        <v>5299.6</v>
      </c>
      <c r="E1300" s="36">
        <v>46109</v>
      </c>
      <c r="F1300" s="37">
        <v>5304</v>
      </c>
      <c r="G1300" s="26">
        <v>46110</v>
      </c>
      <c r="H1300" s="76">
        <f t="shared" si="109"/>
        <v>4.3999999999996362</v>
      </c>
      <c r="L1300" s="33"/>
      <c r="M1300" s="262">
        <v>46108</v>
      </c>
      <c r="N1300" s="34">
        <f t="shared" si="110"/>
        <v>30</v>
      </c>
      <c r="O1300" s="37"/>
      <c r="P1300" s="35">
        <v>30</v>
      </c>
      <c r="Q1300" s="40">
        <f t="shared" si="111"/>
        <v>0</v>
      </c>
      <c r="R1300" s="41"/>
    </row>
    <row r="1301" spans="2:19" ht="15" customHeight="1" x14ac:dyDescent="0.3">
      <c r="B1301" s="105">
        <f t="shared" si="107"/>
        <v>5304</v>
      </c>
      <c r="C1301" s="35">
        <v>5120</v>
      </c>
      <c r="D1301" s="34">
        <f t="shared" si="108"/>
        <v>5304</v>
      </c>
      <c r="E1301" s="36">
        <v>46110</v>
      </c>
      <c r="F1301" s="37">
        <v>5319.8</v>
      </c>
      <c r="G1301" s="26">
        <v>46111</v>
      </c>
      <c r="H1301" s="76">
        <f t="shared" si="109"/>
        <v>15.800000000000182</v>
      </c>
      <c r="L1301" s="33"/>
      <c r="M1301" s="262">
        <v>46109</v>
      </c>
      <c r="N1301" s="34">
        <f t="shared" si="110"/>
        <v>30</v>
      </c>
      <c r="O1301" s="37">
        <v>210</v>
      </c>
      <c r="P1301" s="35">
        <v>215</v>
      </c>
      <c r="Q1301" s="40">
        <f t="shared" si="111"/>
        <v>25</v>
      </c>
      <c r="R1301" s="41"/>
    </row>
    <row r="1302" spans="2:19" ht="15" customHeight="1" x14ac:dyDescent="0.3">
      <c r="B1302" s="105">
        <f t="shared" si="107"/>
        <v>5319.8</v>
      </c>
      <c r="C1302" s="35">
        <v>5121</v>
      </c>
      <c r="D1302" s="34">
        <f t="shared" si="108"/>
        <v>5319.8</v>
      </c>
      <c r="E1302" s="36">
        <v>46111</v>
      </c>
      <c r="F1302" s="37">
        <v>5338.1</v>
      </c>
      <c r="G1302" s="26">
        <v>46112</v>
      </c>
      <c r="H1302" s="76">
        <f t="shared" si="109"/>
        <v>18.300000000000182</v>
      </c>
      <c r="I1302">
        <f>SUM(H1272:H1302)</f>
        <v>117</v>
      </c>
      <c r="L1302" s="33"/>
      <c r="M1302" s="262">
        <v>46110</v>
      </c>
      <c r="N1302" s="34">
        <f t="shared" si="110"/>
        <v>215</v>
      </c>
      <c r="O1302" s="37"/>
      <c r="P1302" s="35">
        <v>120</v>
      </c>
      <c r="Q1302" s="40">
        <f t="shared" si="111"/>
        <v>95</v>
      </c>
      <c r="R1302" s="41"/>
    </row>
    <row r="1303" spans="2:19" ht="15" customHeight="1" x14ac:dyDescent="0.3">
      <c r="B1303" s="105">
        <f t="shared" si="107"/>
        <v>5338.1</v>
      </c>
      <c r="C1303" s="35">
        <v>5121</v>
      </c>
      <c r="D1303" s="34">
        <f t="shared" si="108"/>
        <v>5338.1</v>
      </c>
      <c r="E1303" s="36">
        <v>46112</v>
      </c>
      <c r="F1303" s="37">
        <v>5338.1</v>
      </c>
      <c r="G1303" s="26">
        <v>46113</v>
      </c>
      <c r="H1303" s="76">
        <f t="shared" si="109"/>
        <v>0</v>
      </c>
      <c r="L1303" s="33"/>
      <c r="M1303" s="262">
        <v>46111</v>
      </c>
      <c r="N1303" s="34">
        <f t="shared" si="110"/>
        <v>120</v>
      </c>
      <c r="O1303" s="37">
        <v>210</v>
      </c>
      <c r="P1303" s="35">
        <v>215</v>
      </c>
      <c r="Q1303" s="40">
        <f t="shared" si="111"/>
        <v>115</v>
      </c>
      <c r="R1303" s="41"/>
    </row>
    <row r="1304" spans="2:19" ht="15" customHeight="1" x14ac:dyDescent="0.3">
      <c r="B1304" s="105">
        <f t="shared" si="107"/>
        <v>5338.1</v>
      </c>
      <c r="C1304" s="35">
        <v>5121</v>
      </c>
      <c r="D1304" s="34">
        <f t="shared" si="108"/>
        <v>5338.1</v>
      </c>
      <c r="E1304" s="36">
        <v>46113</v>
      </c>
      <c r="F1304" s="37">
        <v>5339.4</v>
      </c>
      <c r="G1304" s="26">
        <v>46114</v>
      </c>
      <c r="H1304" s="76">
        <f t="shared" si="109"/>
        <v>1.2999999999992724</v>
      </c>
      <c r="L1304" s="33"/>
      <c r="M1304" s="262">
        <v>46112</v>
      </c>
      <c r="N1304" s="34">
        <f t="shared" si="110"/>
        <v>215</v>
      </c>
      <c r="O1304" s="37"/>
      <c r="P1304" s="35">
        <v>210</v>
      </c>
      <c r="Q1304" s="40">
        <f t="shared" si="111"/>
        <v>5</v>
      </c>
      <c r="R1304" s="41"/>
      <c r="S1304" s="48">
        <f>SUM(Q1274:Q1304)</f>
        <v>880</v>
      </c>
    </row>
    <row r="1305" spans="2:19" ht="15" customHeight="1" x14ac:dyDescent="0.3">
      <c r="B1305" s="105">
        <f t="shared" si="107"/>
        <v>5339.4</v>
      </c>
      <c r="C1305" s="35">
        <v>5121</v>
      </c>
      <c r="D1305" s="34">
        <f t="shared" si="108"/>
        <v>5339.4</v>
      </c>
      <c r="E1305" s="36">
        <v>46114</v>
      </c>
      <c r="F1305" s="37">
        <v>5339.4</v>
      </c>
      <c r="G1305" s="26">
        <v>46115</v>
      </c>
      <c r="H1305" s="76">
        <f t="shared" si="109"/>
        <v>0</v>
      </c>
      <c r="L1305" s="33"/>
      <c r="M1305" s="262">
        <v>46113</v>
      </c>
      <c r="N1305" s="34">
        <f t="shared" si="110"/>
        <v>210</v>
      </c>
      <c r="O1305" s="37"/>
      <c r="P1305" s="35">
        <v>210</v>
      </c>
      <c r="Q1305" s="40">
        <f t="shared" si="111"/>
        <v>0</v>
      </c>
      <c r="R1305" s="41"/>
    </row>
    <row r="1306" spans="2:19" ht="15" customHeight="1" x14ac:dyDescent="0.3">
      <c r="B1306" s="105">
        <f t="shared" si="107"/>
        <v>5339.4</v>
      </c>
      <c r="C1306" s="35">
        <v>5126</v>
      </c>
      <c r="D1306" s="34">
        <f t="shared" si="108"/>
        <v>5339.4</v>
      </c>
      <c r="E1306" s="36">
        <v>46115</v>
      </c>
      <c r="F1306" s="37">
        <v>5339.4</v>
      </c>
      <c r="G1306" s="26">
        <v>46116</v>
      </c>
      <c r="H1306" s="76">
        <f t="shared" si="109"/>
        <v>0</v>
      </c>
      <c r="L1306" s="33"/>
      <c r="M1306" s="262">
        <v>46114</v>
      </c>
      <c r="N1306" s="34">
        <f t="shared" si="110"/>
        <v>210</v>
      </c>
      <c r="O1306" s="37"/>
      <c r="P1306" s="35">
        <v>210</v>
      </c>
      <c r="Q1306" s="40">
        <f t="shared" si="111"/>
        <v>0</v>
      </c>
      <c r="R1306" s="41"/>
    </row>
    <row r="1307" spans="2:19" ht="15" customHeight="1" x14ac:dyDescent="0.3">
      <c r="B1307" s="105">
        <f t="shared" si="107"/>
        <v>5339.4</v>
      </c>
      <c r="C1307" s="35">
        <v>5126</v>
      </c>
      <c r="D1307" s="34">
        <f t="shared" si="108"/>
        <v>5339.4</v>
      </c>
      <c r="E1307" s="36">
        <v>46116</v>
      </c>
      <c r="F1307" s="37">
        <v>5358</v>
      </c>
      <c r="G1307" s="26">
        <v>46117</v>
      </c>
      <c r="H1307" s="76">
        <f t="shared" si="109"/>
        <v>18.600000000000364</v>
      </c>
      <c r="L1307" s="33"/>
      <c r="M1307" s="262">
        <v>46115</v>
      </c>
      <c r="N1307" s="34">
        <f t="shared" si="110"/>
        <v>210</v>
      </c>
      <c r="O1307" s="37"/>
      <c r="P1307" s="35">
        <v>210</v>
      </c>
      <c r="Q1307" s="40">
        <f t="shared" si="111"/>
        <v>0</v>
      </c>
      <c r="R1307" s="41"/>
    </row>
    <row r="1308" spans="2:19" ht="15" customHeight="1" x14ac:dyDescent="0.3">
      <c r="B1308" s="105">
        <f t="shared" si="107"/>
        <v>5358</v>
      </c>
      <c r="C1308" s="35">
        <v>5126</v>
      </c>
      <c r="D1308" s="34">
        <f t="shared" si="108"/>
        <v>5358</v>
      </c>
      <c r="E1308" s="36">
        <v>46117</v>
      </c>
      <c r="F1308" s="37">
        <v>5358</v>
      </c>
      <c r="G1308" s="26">
        <v>46118</v>
      </c>
      <c r="H1308" s="76">
        <f t="shared" si="109"/>
        <v>0</v>
      </c>
      <c r="L1308" s="33"/>
      <c r="M1308" s="262">
        <v>46116</v>
      </c>
      <c r="N1308" s="34">
        <f t="shared" si="110"/>
        <v>210</v>
      </c>
      <c r="O1308" s="37"/>
      <c r="P1308" s="35">
        <v>210</v>
      </c>
      <c r="Q1308" s="40">
        <f t="shared" si="111"/>
        <v>0</v>
      </c>
      <c r="R1308" s="41"/>
    </row>
    <row r="1309" spans="2:19" ht="15" customHeight="1" x14ac:dyDescent="0.3">
      <c r="B1309" s="105">
        <f t="shared" si="107"/>
        <v>5358</v>
      </c>
      <c r="C1309" s="35">
        <v>5128</v>
      </c>
      <c r="D1309" s="34">
        <f t="shared" si="108"/>
        <v>5358</v>
      </c>
      <c r="E1309" s="36">
        <v>46118</v>
      </c>
      <c r="F1309" s="37">
        <v>5365.8</v>
      </c>
      <c r="G1309" s="26">
        <v>46119</v>
      </c>
      <c r="H1309" s="76">
        <f t="shared" si="109"/>
        <v>7.8000000000001819</v>
      </c>
      <c r="L1309" s="33"/>
      <c r="M1309" s="262">
        <v>46117</v>
      </c>
      <c r="N1309" s="34">
        <f t="shared" si="110"/>
        <v>210</v>
      </c>
      <c r="O1309" s="37">
        <v>180</v>
      </c>
      <c r="P1309" s="35">
        <v>260</v>
      </c>
      <c r="Q1309" s="40">
        <f t="shared" si="111"/>
        <v>130</v>
      </c>
      <c r="R1309" s="41"/>
    </row>
    <row r="1310" spans="2:19" ht="15" customHeight="1" x14ac:dyDescent="0.3">
      <c r="B1310" s="105">
        <f t="shared" si="107"/>
        <v>5365.8</v>
      </c>
      <c r="C1310" s="35">
        <v>5134</v>
      </c>
      <c r="D1310" s="34">
        <f t="shared" si="108"/>
        <v>5365.8</v>
      </c>
      <c r="E1310" s="36">
        <v>46119</v>
      </c>
      <c r="F1310" s="37">
        <v>5372.9</v>
      </c>
      <c r="G1310" s="26">
        <v>46120</v>
      </c>
      <c r="H1310" s="76">
        <f t="shared" si="109"/>
        <v>7.0999999999994543</v>
      </c>
      <c r="L1310" s="33"/>
      <c r="M1310" s="262">
        <v>46118</v>
      </c>
      <c r="N1310" s="34">
        <f t="shared" si="110"/>
        <v>260</v>
      </c>
      <c r="O1310" s="37"/>
      <c r="P1310" s="35">
        <v>180</v>
      </c>
      <c r="Q1310" s="40">
        <f t="shared" si="111"/>
        <v>80</v>
      </c>
      <c r="R1310" s="41"/>
    </row>
    <row r="1311" spans="2:19" ht="15" customHeight="1" x14ac:dyDescent="0.3">
      <c r="B1311" s="105">
        <f t="shared" si="107"/>
        <v>5372.9</v>
      </c>
      <c r="C1311" s="35">
        <v>5134</v>
      </c>
      <c r="D1311" s="34">
        <f t="shared" si="108"/>
        <v>5372.9</v>
      </c>
      <c r="E1311" s="36">
        <v>46120</v>
      </c>
      <c r="F1311" s="37">
        <v>5374.1</v>
      </c>
      <c r="G1311" s="26">
        <v>46121</v>
      </c>
      <c r="H1311" s="76">
        <f t="shared" si="109"/>
        <v>1.2000000000007276</v>
      </c>
      <c r="L1311" s="33"/>
      <c r="M1311" s="262">
        <v>46119</v>
      </c>
      <c r="N1311" s="34">
        <f t="shared" si="110"/>
        <v>180</v>
      </c>
      <c r="O1311" s="37"/>
      <c r="P1311" s="35">
        <v>150</v>
      </c>
      <c r="Q1311" s="40">
        <f t="shared" si="111"/>
        <v>30</v>
      </c>
      <c r="R1311" s="41"/>
    </row>
    <row r="1312" spans="2:19" ht="15" customHeight="1" x14ac:dyDescent="0.3">
      <c r="B1312" s="105">
        <f t="shared" ref="B1312:B1329" si="112">(F1311)</f>
        <v>5374.1</v>
      </c>
      <c r="C1312" s="35">
        <v>5136</v>
      </c>
      <c r="D1312" s="34">
        <f t="shared" ref="D1312:D1329" si="113">F1311</f>
        <v>5374.1</v>
      </c>
      <c r="E1312" s="36">
        <v>46121</v>
      </c>
      <c r="F1312" s="37">
        <v>5383.1</v>
      </c>
      <c r="G1312" s="26">
        <v>46122</v>
      </c>
      <c r="H1312" s="76">
        <f t="shared" ref="H1312:H1329" si="114">F1312-D1312</f>
        <v>9</v>
      </c>
      <c r="L1312" s="33"/>
      <c r="M1312" s="262">
        <v>46120</v>
      </c>
      <c r="N1312" s="34">
        <f t="shared" si="110"/>
        <v>150</v>
      </c>
      <c r="O1312" s="37"/>
      <c r="P1312" s="35">
        <v>150</v>
      </c>
      <c r="Q1312" s="40">
        <f t="shared" si="111"/>
        <v>0</v>
      </c>
      <c r="R1312" s="41"/>
    </row>
    <row r="1313" spans="2:18" ht="15" customHeight="1" x14ac:dyDescent="0.3">
      <c r="B1313" s="105">
        <f t="shared" si="112"/>
        <v>5383.1</v>
      </c>
      <c r="C1313" s="35">
        <v>5136</v>
      </c>
      <c r="D1313" s="34">
        <f t="shared" si="113"/>
        <v>5383.1</v>
      </c>
      <c r="E1313" s="36">
        <v>46122</v>
      </c>
      <c r="F1313" s="37">
        <v>5383.1</v>
      </c>
      <c r="G1313" s="26">
        <v>46123</v>
      </c>
      <c r="H1313" s="76">
        <f t="shared" si="114"/>
        <v>0</v>
      </c>
      <c r="L1313" s="33"/>
      <c r="M1313" s="262">
        <v>46121</v>
      </c>
      <c r="N1313" s="34">
        <f t="shared" si="110"/>
        <v>150</v>
      </c>
      <c r="O1313" s="37"/>
      <c r="P1313" s="35">
        <v>80</v>
      </c>
      <c r="Q1313" s="40">
        <f t="shared" si="111"/>
        <v>70</v>
      </c>
      <c r="R1313" s="41"/>
    </row>
    <row r="1314" spans="2:18" ht="15" customHeight="1" x14ac:dyDescent="0.3">
      <c r="B1314" s="105">
        <f t="shared" si="112"/>
        <v>5383.1</v>
      </c>
      <c r="C1314" s="35">
        <v>5140</v>
      </c>
      <c r="D1314" s="34">
        <f t="shared" si="113"/>
        <v>5383.1</v>
      </c>
      <c r="E1314" s="36">
        <v>46123</v>
      </c>
      <c r="F1314" s="37">
        <v>5386.8</v>
      </c>
      <c r="G1314" s="26">
        <v>46124</v>
      </c>
      <c r="H1314" s="76">
        <f t="shared" si="114"/>
        <v>3.6999999999998181</v>
      </c>
      <c r="L1314" s="33"/>
      <c r="M1314" s="262">
        <v>46122</v>
      </c>
      <c r="N1314" s="34">
        <f t="shared" ref="N1314:N1329" si="115">(P1313)</f>
        <v>80</v>
      </c>
      <c r="O1314" s="37"/>
      <c r="P1314" s="35">
        <v>80</v>
      </c>
      <c r="Q1314" s="40">
        <f t="shared" ref="Q1314:Q1329" si="116">(N1314+O1314)-P1314</f>
        <v>0</v>
      </c>
      <c r="R1314" s="41"/>
    </row>
    <row r="1315" spans="2:18" ht="15" customHeight="1" x14ac:dyDescent="0.3">
      <c r="B1315" s="105">
        <f t="shared" si="112"/>
        <v>5386.8</v>
      </c>
      <c r="C1315" s="35">
        <v>5142</v>
      </c>
      <c r="D1315" s="34">
        <f t="shared" si="113"/>
        <v>5386.8</v>
      </c>
      <c r="E1315" s="36">
        <v>46124</v>
      </c>
      <c r="F1315" s="37">
        <v>5387.2</v>
      </c>
      <c r="G1315" s="26">
        <v>46125</v>
      </c>
      <c r="H1315" s="76">
        <f t="shared" si="114"/>
        <v>0.3999999999996362</v>
      </c>
      <c r="L1315" s="33"/>
      <c r="M1315" s="262">
        <v>46123</v>
      </c>
      <c r="N1315" s="34">
        <f t="shared" si="115"/>
        <v>80</v>
      </c>
      <c r="O1315" s="37">
        <v>210</v>
      </c>
      <c r="P1315" s="35">
        <v>270</v>
      </c>
      <c r="Q1315" s="40">
        <f t="shared" si="116"/>
        <v>20</v>
      </c>
      <c r="R1315" s="41"/>
    </row>
    <row r="1316" spans="2:18" ht="15" customHeight="1" x14ac:dyDescent="0.3">
      <c r="B1316" s="105">
        <f t="shared" si="112"/>
        <v>5387.2</v>
      </c>
      <c r="C1316" s="35">
        <v>5142</v>
      </c>
      <c r="D1316" s="34">
        <f t="shared" si="113"/>
        <v>5387.2</v>
      </c>
      <c r="E1316" s="36">
        <v>46125</v>
      </c>
      <c r="F1316" s="37">
        <v>5387.2</v>
      </c>
      <c r="G1316" s="26">
        <v>46126</v>
      </c>
      <c r="H1316" s="76">
        <f t="shared" si="114"/>
        <v>0</v>
      </c>
      <c r="L1316" s="33"/>
      <c r="M1316" s="262">
        <v>46124</v>
      </c>
      <c r="N1316" s="34">
        <f t="shared" si="115"/>
        <v>270</v>
      </c>
      <c r="O1316" s="37"/>
      <c r="P1316" s="35">
        <v>270</v>
      </c>
      <c r="Q1316" s="40">
        <f t="shared" si="116"/>
        <v>0</v>
      </c>
      <c r="R1316" s="41"/>
    </row>
    <row r="1317" spans="2:18" ht="15" customHeight="1" x14ac:dyDescent="0.3">
      <c r="B1317" s="105">
        <f t="shared" si="112"/>
        <v>5387.2</v>
      </c>
      <c r="C1317" s="35">
        <v>5145</v>
      </c>
      <c r="D1317" s="34">
        <f t="shared" si="113"/>
        <v>5387.2</v>
      </c>
      <c r="E1317" s="36">
        <v>46126</v>
      </c>
      <c r="F1317" s="37">
        <v>5391.3</v>
      </c>
      <c r="G1317" s="26">
        <v>46127</v>
      </c>
      <c r="H1317" s="76">
        <f t="shared" si="114"/>
        <v>4.1000000000003638</v>
      </c>
      <c r="L1317" s="33"/>
      <c r="M1317" s="262">
        <v>46125</v>
      </c>
      <c r="N1317" s="34">
        <f t="shared" si="115"/>
        <v>270</v>
      </c>
      <c r="O1317" s="37"/>
      <c r="P1317" s="35">
        <v>270</v>
      </c>
      <c r="Q1317" s="40">
        <f t="shared" si="116"/>
        <v>0</v>
      </c>
      <c r="R1317" s="41"/>
    </row>
    <row r="1318" spans="2:18" ht="15" customHeight="1" x14ac:dyDescent="0.3">
      <c r="B1318" s="105">
        <f t="shared" si="112"/>
        <v>5391.3</v>
      </c>
      <c r="C1318" s="35">
        <v>5145</v>
      </c>
      <c r="D1318" s="34">
        <f t="shared" si="113"/>
        <v>5391.3</v>
      </c>
      <c r="E1318" s="36">
        <v>46127</v>
      </c>
      <c r="F1318" s="37">
        <v>5391.4</v>
      </c>
      <c r="G1318" s="26">
        <v>46128</v>
      </c>
      <c r="H1318" s="76">
        <f t="shared" si="114"/>
        <v>9.9999999999454303E-2</v>
      </c>
      <c r="L1318" s="33"/>
      <c r="M1318" s="262">
        <v>46126</v>
      </c>
      <c r="N1318" s="34">
        <f t="shared" si="115"/>
        <v>270</v>
      </c>
      <c r="O1318" s="37"/>
      <c r="P1318" s="35">
        <v>240</v>
      </c>
      <c r="Q1318" s="40">
        <f t="shared" si="116"/>
        <v>30</v>
      </c>
      <c r="R1318" s="41"/>
    </row>
    <row r="1319" spans="2:18" ht="15" customHeight="1" x14ac:dyDescent="0.3">
      <c r="B1319" s="105">
        <f t="shared" si="112"/>
        <v>5391.4</v>
      </c>
      <c r="C1319" s="35">
        <v>5145</v>
      </c>
      <c r="D1319" s="34">
        <f t="shared" si="113"/>
        <v>5391.4</v>
      </c>
      <c r="E1319" s="36">
        <v>46128</v>
      </c>
      <c r="F1319" s="37">
        <v>5391.4</v>
      </c>
      <c r="G1319" s="26">
        <v>46129</v>
      </c>
      <c r="H1319" s="76">
        <f t="shared" si="114"/>
        <v>0</v>
      </c>
      <c r="L1319" s="33"/>
      <c r="M1319" s="262">
        <v>46127</v>
      </c>
      <c r="N1319" s="34">
        <f t="shared" si="115"/>
        <v>240</v>
      </c>
      <c r="O1319" s="37"/>
      <c r="P1319" s="35">
        <v>240</v>
      </c>
      <c r="Q1319" s="40">
        <f t="shared" si="116"/>
        <v>0</v>
      </c>
      <c r="R1319" s="41"/>
    </row>
    <row r="1320" spans="2:18" ht="15" customHeight="1" x14ac:dyDescent="0.3">
      <c r="B1320" s="105">
        <f t="shared" si="112"/>
        <v>5391.4</v>
      </c>
      <c r="C1320" s="35">
        <v>5148</v>
      </c>
      <c r="D1320" s="34">
        <f t="shared" si="113"/>
        <v>5391.4</v>
      </c>
      <c r="E1320" s="36">
        <v>46129</v>
      </c>
      <c r="F1320" s="37">
        <v>5392.1</v>
      </c>
      <c r="G1320" s="26">
        <v>46130</v>
      </c>
      <c r="H1320" s="76">
        <f t="shared" si="114"/>
        <v>0.7000000000007276</v>
      </c>
      <c r="L1320" s="33"/>
      <c r="M1320" s="262">
        <v>46128</v>
      </c>
      <c r="N1320" s="34">
        <f t="shared" si="115"/>
        <v>240</v>
      </c>
      <c r="O1320" s="37"/>
      <c r="P1320" s="35">
        <v>240</v>
      </c>
      <c r="Q1320" s="40">
        <f t="shared" si="116"/>
        <v>0</v>
      </c>
      <c r="R1320" s="41"/>
    </row>
    <row r="1321" spans="2:18" ht="15" customHeight="1" x14ac:dyDescent="0.3">
      <c r="B1321" s="105">
        <f t="shared" si="112"/>
        <v>5392.1</v>
      </c>
      <c r="C1321" s="35">
        <v>5151</v>
      </c>
      <c r="D1321" s="34">
        <f t="shared" si="113"/>
        <v>5392.1</v>
      </c>
      <c r="E1321" s="36">
        <v>46130</v>
      </c>
      <c r="F1321" s="37">
        <v>5395</v>
      </c>
      <c r="G1321" s="26">
        <v>46131</v>
      </c>
      <c r="H1321" s="76">
        <f t="shared" si="114"/>
        <v>2.8999999999996362</v>
      </c>
      <c r="L1321" s="33"/>
      <c r="M1321" s="262">
        <v>46129</v>
      </c>
      <c r="N1321" s="34">
        <f t="shared" si="115"/>
        <v>240</v>
      </c>
      <c r="O1321" s="37"/>
      <c r="P1321" s="35">
        <v>240</v>
      </c>
      <c r="Q1321" s="40">
        <f t="shared" si="116"/>
        <v>0</v>
      </c>
      <c r="R1321" s="41"/>
    </row>
    <row r="1322" spans="2:18" ht="15" customHeight="1" x14ac:dyDescent="0.3">
      <c r="B1322" s="105">
        <f t="shared" si="112"/>
        <v>5395</v>
      </c>
      <c r="C1322" s="35">
        <v>5155</v>
      </c>
      <c r="D1322" s="34">
        <f t="shared" si="113"/>
        <v>5395</v>
      </c>
      <c r="E1322" s="36">
        <v>46131</v>
      </c>
      <c r="F1322" s="37">
        <v>5395</v>
      </c>
      <c r="G1322" s="26">
        <v>46132</v>
      </c>
      <c r="H1322" s="76">
        <f t="shared" si="114"/>
        <v>0</v>
      </c>
      <c r="L1322" s="33"/>
      <c r="M1322" s="262">
        <v>46130</v>
      </c>
      <c r="N1322" s="34">
        <f t="shared" si="115"/>
        <v>240</v>
      </c>
      <c r="O1322" s="37"/>
      <c r="P1322" s="35">
        <v>210</v>
      </c>
      <c r="Q1322" s="40">
        <f t="shared" si="116"/>
        <v>30</v>
      </c>
      <c r="R1322" s="41"/>
    </row>
    <row r="1323" spans="2:18" ht="15" customHeight="1" x14ac:dyDescent="0.3">
      <c r="B1323" s="105">
        <f t="shared" si="112"/>
        <v>5395</v>
      </c>
      <c r="C1323" s="35">
        <v>5157</v>
      </c>
      <c r="D1323" s="34">
        <f t="shared" si="113"/>
        <v>5395</v>
      </c>
      <c r="E1323" s="36">
        <v>46132</v>
      </c>
      <c r="F1323" s="37">
        <v>5395.3</v>
      </c>
      <c r="G1323" s="26">
        <v>46133</v>
      </c>
      <c r="H1323" s="76">
        <f t="shared" si="114"/>
        <v>0.3000000000001819</v>
      </c>
      <c r="L1323" s="33"/>
      <c r="M1323" s="262">
        <v>46131</v>
      </c>
      <c r="N1323" s="34">
        <f t="shared" si="115"/>
        <v>210</v>
      </c>
      <c r="O1323" s="37"/>
      <c r="P1323" s="35">
        <v>210</v>
      </c>
      <c r="Q1323" s="40">
        <f t="shared" si="116"/>
        <v>0</v>
      </c>
      <c r="R1323" s="41"/>
    </row>
    <row r="1324" spans="2:18" ht="15" customHeight="1" x14ac:dyDescent="0.3">
      <c r="B1324" s="105">
        <f t="shared" si="112"/>
        <v>5395.3</v>
      </c>
      <c r="C1324" s="35">
        <v>5157</v>
      </c>
      <c r="D1324" s="34">
        <f t="shared" si="113"/>
        <v>5395.3</v>
      </c>
      <c r="E1324" s="36">
        <v>46133</v>
      </c>
      <c r="F1324" s="37">
        <v>5395.9</v>
      </c>
      <c r="G1324" s="26">
        <v>46134</v>
      </c>
      <c r="H1324" s="76">
        <f t="shared" si="114"/>
        <v>0.5999999999994543</v>
      </c>
      <c r="L1324" s="33"/>
      <c r="M1324" s="262">
        <v>46132</v>
      </c>
      <c r="N1324" s="34">
        <f t="shared" si="115"/>
        <v>210</v>
      </c>
      <c r="O1324" s="37"/>
      <c r="P1324" s="35">
        <v>210</v>
      </c>
      <c r="Q1324" s="40">
        <f t="shared" si="116"/>
        <v>0</v>
      </c>
      <c r="R1324" s="41"/>
    </row>
    <row r="1325" spans="2:18" ht="15" customHeight="1" x14ac:dyDescent="0.3">
      <c r="B1325" s="105">
        <f t="shared" si="112"/>
        <v>5395.9</v>
      </c>
      <c r="C1325" s="35">
        <v>5157</v>
      </c>
      <c r="D1325" s="34">
        <f t="shared" si="113"/>
        <v>5395.9</v>
      </c>
      <c r="E1325" s="36">
        <v>46134</v>
      </c>
      <c r="F1325" s="37">
        <v>5397.5</v>
      </c>
      <c r="G1325" s="26">
        <v>46135</v>
      </c>
      <c r="H1325" s="76">
        <f t="shared" si="114"/>
        <v>1.6000000000003638</v>
      </c>
      <c r="L1325" s="33"/>
      <c r="M1325" s="262">
        <v>46133</v>
      </c>
      <c r="N1325" s="34">
        <f t="shared" si="115"/>
        <v>210</v>
      </c>
      <c r="O1325" s="37"/>
      <c r="P1325" s="35">
        <v>210</v>
      </c>
      <c r="Q1325" s="40">
        <f t="shared" si="116"/>
        <v>0</v>
      </c>
      <c r="R1325" s="41"/>
    </row>
    <row r="1326" spans="2:18" ht="15" customHeight="1" x14ac:dyDescent="0.3">
      <c r="B1326" s="105">
        <f t="shared" si="112"/>
        <v>5397.5</v>
      </c>
      <c r="C1326" s="35">
        <v>5157</v>
      </c>
      <c r="D1326" s="34">
        <f t="shared" si="113"/>
        <v>5397.5</v>
      </c>
      <c r="E1326" s="36">
        <v>46135</v>
      </c>
      <c r="F1326" s="37">
        <v>5397.5</v>
      </c>
      <c r="G1326" s="26">
        <v>46136</v>
      </c>
      <c r="H1326" s="76">
        <f t="shared" si="114"/>
        <v>0</v>
      </c>
      <c r="L1326" s="33"/>
      <c r="M1326" s="262">
        <v>46134</v>
      </c>
      <c r="N1326" s="34">
        <f t="shared" si="115"/>
        <v>210</v>
      </c>
      <c r="O1326" s="37"/>
      <c r="P1326" s="35">
        <v>200</v>
      </c>
      <c r="Q1326" s="40">
        <f t="shared" si="116"/>
        <v>10</v>
      </c>
      <c r="R1326" s="41"/>
    </row>
    <row r="1327" spans="2:18" ht="15" customHeight="1" x14ac:dyDescent="0.3">
      <c r="B1327" s="105">
        <f t="shared" si="112"/>
        <v>5397.5</v>
      </c>
      <c r="C1327" s="35">
        <v>5162</v>
      </c>
      <c r="D1327" s="34">
        <f t="shared" si="113"/>
        <v>5397.5</v>
      </c>
      <c r="E1327" s="36">
        <v>46136</v>
      </c>
      <c r="F1327" s="37">
        <v>5403.4</v>
      </c>
      <c r="G1327" s="26">
        <v>46137</v>
      </c>
      <c r="H1327" s="76">
        <f t="shared" si="114"/>
        <v>5.8999999999996362</v>
      </c>
      <c r="L1327" s="33"/>
      <c r="M1327" s="262">
        <v>46135</v>
      </c>
      <c r="N1327" s="34">
        <f t="shared" si="115"/>
        <v>200</v>
      </c>
      <c r="O1327" s="37"/>
      <c r="P1327" s="35">
        <v>200</v>
      </c>
      <c r="Q1327" s="40">
        <f t="shared" si="116"/>
        <v>0</v>
      </c>
      <c r="R1327" s="41"/>
    </row>
    <row r="1328" spans="2:18" ht="15" customHeight="1" x14ac:dyDescent="0.3">
      <c r="B1328" s="105">
        <f t="shared" si="112"/>
        <v>5403.4</v>
      </c>
      <c r="C1328" s="35">
        <v>5162</v>
      </c>
      <c r="D1328" s="34">
        <f t="shared" si="113"/>
        <v>5403.4</v>
      </c>
      <c r="E1328" s="36">
        <v>46137</v>
      </c>
      <c r="F1328" s="37">
        <v>5403.6</v>
      </c>
      <c r="G1328" s="26">
        <v>46138</v>
      </c>
      <c r="H1328" s="76">
        <f t="shared" si="114"/>
        <v>0.2000000000007276</v>
      </c>
      <c r="L1328" s="33"/>
      <c r="M1328" s="262">
        <v>46136</v>
      </c>
      <c r="N1328" s="34">
        <f t="shared" si="115"/>
        <v>200</v>
      </c>
      <c r="O1328" s="37"/>
      <c r="P1328" s="35">
        <v>200</v>
      </c>
      <c r="Q1328" s="40">
        <f t="shared" si="116"/>
        <v>0</v>
      </c>
      <c r="R1328" s="41"/>
    </row>
    <row r="1329" spans="2:19" ht="15" customHeight="1" x14ac:dyDescent="0.3">
      <c r="B1329" s="105">
        <f t="shared" si="112"/>
        <v>5403.6</v>
      </c>
      <c r="C1329" s="35">
        <v>5164</v>
      </c>
      <c r="D1329" s="34">
        <f t="shared" si="113"/>
        <v>5403.6</v>
      </c>
      <c r="E1329" s="36">
        <v>46138</v>
      </c>
      <c r="F1329" s="37">
        <v>5404.4</v>
      </c>
      <c r="G1329" s="26">
        <v>46139</v>
      </c>
      <c r="H1329" s="76">
        <f t="shared" si="114"/>
        <v>0.7999999999992724</v>
      </c>
      <c r="L1329" s="33"/>
      <c r="M1329" s="262">
        <v>46137</v>
      </c>
      <c r="N1329" s="34">
        <f t="shared" si="115"/>
        <v>200</v>
      </c>
      <c r="O1329" s="37"/>
      <c r="P1329" s="35">
        <v>160</v>
      </c>
      <c r="Q1329" s="40">
        <f t="shared" si="116"/>
        <v>40</v>
      </c>
      <c r="R1329" s="41"/>
    </row>
    <row r="1330" spans="2:19" ht="15" customHeight="1" x14ac:dyDescent="0.3">
      <c r="B1330" s="105">
        <f t="shared" ref="B1330:B1342" si="117">(F1329)</f>
        <v>5404.4</v>
      </c>
      <c r="C1330" s="35">
        <v>5165</v>
      </c>
      <c r="D1330" s="34">
        <f t="shared" ref="D1330:D1342" si="118">F1329</f>
        <v>5404.4</v>
      </c>
      <c r="E1330" s="36">
        <v>46139</v>
      </c>
      <c r="F1330" s="37">
        <v>5405.8</v>
      </c>
      <c r="G1330" s="26">
        <v>46140</v>
      </c>
      <c r="H1330" s="76">
        <f t="shared" ref="H1330:H1342" si="119">F1330-D1330</f>
        <v>1.4000000000005457</v>
      </c>
      <c r="L1330" s="33"/>
      <c r="M1330" s="262">
        <v>46138</v>
      </c>
      <c r="N1330" s="34">
        <f t="shared" ref="N1330:N1342" si="120">(P1329)</f>
        <v>160</v>
      </c>
      <c r="O1330" s="37"/>
      <c r="P1330" s="35">
        <v>160</v>
      </c>
      <c r="Q1330" s="40">
        <f t="shared" ref="Q1330:Q1342" si="121">(N1330+O1330)-P1330</f>
        <v>0</v>
      </c>
      <c r="R1330" s="41"/>
    </row>
    <row r="1331" spans="2:19" ht="15" customHeight="1" x14ac:dyDescent="0.3">
      <c r="B1331" s="105">
        <f t="shared" si="117"/>
        <v>5405.8</v>
      </c>
      <c r="C1331" s="35">
        <v>5165</v>
      </c>
      <c r="D1331" s="34">
        <f t="shared" si="118"/>
        <v>5405.8</v>
      </c>
      <c r="E1331" s="36">
        <v>46140</v>
      </c>
      <c r="F1331" s="37">
        <v>5405.8</v>
      </c>
      <c r="G1331" s="26">
        <v>46141</v>
      </c>
      <c r="H1331" s="76">
        <f t="shared" si="119"/>
        <v>0</v>
      </c>
      <c r="L1331" s="33"/>
      <c r="M1331" s="262">
        <v>46139</v>
      </c>
      <c r="N1331" s="34">
        <f t="shared" si="120"/>
        <v>160</v>
      </c>
      <c r="O1331" s="37"/>
      <c r="P1331" s="35">
        <v>150</v>
      </c>
      <c r="Q1331" s="40">
        <f t="shared" si="121"/>
        <v>10</v>
      </c>
      <c r="R1331" s="41"/>
    </row>
    <row r="1332" spans="2:19" ht="15" customHeight="1" x14ac:dyDescent="0.3">
      <c r="B1332" s="105">
        <f t="shared" si="117"/>
        <v>5405.8</v>
      </c>
      <c r="C1332" s="35">
        <v>5166</v>
      </c>
      <c r="D1332" s="34">
        <f t="shared" si="118"/>
        <v>5405.8</v>
      </c>
      <c r="E1332" s="36">
        <v>46141</v>
      </c>
      <c r="F1332" s="37">
        <v>5406.4</v>
      </c>
      <c r="G1332" s="26">
        <v>46142</v>
      </c>
      <c r="H1332" s="76">
        <f t="shared" si="119"/>
        <v>0.5999999999994543</v>
      </c>
      <c r="I1332">
        <f>SUM(H1303:H1332)</f>
        <v>68.299999999999272</v>
      </c>
      <c r="L1332" s="33"/>
      <c r="M1332" s="262">
        <v>46140</v>
      </c>
      <c r="N1332" s="34">
        <f t="shared" si="120"/>
        <v>150</v>
      </c>
      <c r="O1332" s="37"/>
      <c r="P1332" s="35">
        <v>150</v>
      </c>
      <c r="Q1332" s="40">
        <f t="shared" si="121"/>
        <v>0</v>
      </c>
      <c r="R1332" s="41"/>
    </row>
    <row r="1333" spans="2:19" ht="15" customHeight="1" x14ac:dyDescent="0.3">
      <c r="B1333" s="105">
        <f t="shared" si="117"/>
        <v>5406.4</v>
      </c>
      <c r="C1333" s="35">
        <v>5166</v>
      </c>
      <c r="D1333" s="34">
        <f t="shared" si="118"/>
        <v>5406.4</v>
      </c>
      <c r="E1333" s="36">
        <v>46142</v>
      </c>
      <c r="F1333" s="37">
        <v>5406.4</v>
      </c>
      <c r="G1333" s="26">
        <v>46143</v>
      </c>
      <c r="H1333" s="76">
        <f t="shared" si="119"/>
        <v>0</v>
      </c>
      <c r="L1333" s="33"/>
      <c r="M1333" s="262">
        <v>46141</v>
      </c>
      <c r="N1333" s="34">
        <f t="shared" si="120"/>
        <v>150</v>
      </c>
      <c r="O1333" s="37"/>
      <c r="P1333" s="35">
        <v>135</v>
      </c>
      <c r="Q1333" s="40">
        <f t="shared" si="121"/>
        <v>15</v>
      </c>
      <c r="R1333" s="41"/>
    </row>
    <row r="1334" spans="2:19" ht="15" customHeight="1" x14ac:dyDescent="0.3">
      <c r="B1334" s="105">
        <f t="shared" si="117"/>
        <v>5406.4</v>
      </c>
      <c r="C1334" s="35">
        <v>5170</v>
      </c>
      <c r="D1334" s="34">
        <f t="shared" si="118"/>
        <v>5406.4</v>
      </c>
      <c r="E1334" s="36">
        <v>46143</v>
      </c>
      <c r="F1334" s="37">
        <v>5413</v>
      </c>
      <c r="G1334" s="26">
        <v>46144</v>
      </c>
      <c r="H1334" s="76">
        <f t="shared" si="119"/>
        <v>6.6000000000003638</v>
      </c>
      <c r="L1334" s="33"/>
      <c r="M1334" s="262">
        <v>46142</v>
      </c>
      <c r="N1334" s="34">
        <f t="shared" si="120"/>
        <v>135</v>
      </c>
      <c r="O1334" s="37"/>
      <c r="P1334" s="35">
        <v>135</v>
      </c>
      <c r="Q1334" s="40">
        <f t="shared" si="121"/>
        <v>0</v>
      </c>
      <c r="R1334" s="41"/>
      <c r="S1334" s="176">
        <f>SUM(Q1305:Q1334)</f>
        <v>465</v>
      </c>
    </row>
    <row r="1335" spans="2:19" ht="15" customHeight="1" x14ac:dyDescent="0.3">
      <c r="B1335" s="105">
        <f t="shared" si="117"/>
        <v>5413</v>
      </c>
      <c r="C1335" s="35">
        <v>5170</v>
      </c>
      <c r="D1335" s="34">
        <f t="shared" si="118"/>
        <v>5413</v>
      </c>
      <c r="E1335" s="36">
        <v>46144</v>
      </c>
      <c r="F1335" s="37">
        <v>5413</v>
      </c>
      <c r="G1335" s="26">
        <v>46145</v>
      </c>
      <c r="H1335" s="76">
        <f t="shared" si="119"/>
        <v>0</v>
      </c>
      <c r="I1335">
        <f>I1332+I1302+I1271+I1243</f>
        <v>319.5</v>
      </c>
      <c r="L1335" s="33"/>
      <c r="M1335" s="262">
        <v>46143</v>
      </c>
      <c r="N1335" s="34">
        <f t="shared" si="120"/>
        <v>135</v>
      </c>
      <c r="O1335" s="37"/>
      <c r="P1335" s="35">
        <v>90</v>
      </c>
      <c r="Q1335" s="40">
        <f t="shared" si="121"/>
        <v>45</v>
      </c>
      <c r="R1335" s="41"/>
    </row>
    <row r="1336" spans="2:19" ht="15" customHeight="1" x14ac:dyDescent="0.3">
      <c r="B1336" s="105">
        <f t="shared" si="117"/>
        <v>5413</v>
      </c>
      <c r="C1336" s="35">
        <v>5171</v>
      </c>
      <c r="D1336" s="34">
        <f t="shared" si="118"/>
        <v>5413</v>
      </c>
      <c r="E1336" s="36">
        <v>46145</v>
      </c>
      <c r="F1336" s="37">
        <v>5416</v>
      </c>
      <c r="G1336" s="26">
        <v>46146</v>
      </c>
      <c r="H1336" s="76">
        <f t="shared" si="119"/>
        <v>3</v>
      </c>
      <c r="L1336" s="33"/>
      <c r="M1336" s="262">
        <v>46144</v>
      </c>
      <c r="N1336" s="34">
        <f t="shared" si="120"/>
        <v>90</v>
      </c>
      <c r="O1336" s="37"/>
      <c r="P1336" s="35">
        <v>90</v>
      </c>
      <c r="Q1336" s="40">
        <f t="shared" si="121"/>
        <v>0</v>
      </c>
      <c r="R1336" s="41"/>
    </row>
    <row r="1337" spans="2:19" ht="15" customHeight="1" x14ac:dyDescent="0.3">
      <c r="B1337" s="105">
        <f t="shared" si="117"/>
        <v>5416</v>
      </c>
      <c r="C1337" s="35">
        <v>5171</v>
      </c>
      <c r="D1337" s="34">
        <f t="shared" si="118"/>
        <v>5416</v>
      </c>
      <c r="E1337" s="36">
        <v>46146</v>
      </c>
      <c r="F1337" s="37">
        <v>5416.3</v>
      </c>
      <c r="G1337" s="26">
        <v>46147</v>
      </c>
      <c r="H1337" s="76">
        <f t="shared" si="119"/>
        <v>0.3000000000001819</v>
      </c>
      <c r="I1337">
        <f>I1335/4</f>
        <v>79.875</v>
      </c>
      <c r="L1337" s="33"/>
      <c r="M1337" s="262">
        <v>46145</v>
      </c>
      <c r="N1337" s="34">
        <f t="shared" si="120"/>
        <v>90</v>
      </c>
      <c r="O1337" s="37"/>
      <c r="P1337" s="35">
        <v>90</v>
      </c>
      <c r="Q1337" s="40">
        <f t="shared" si="121"/>
        <v>0</v>
      </c>
      <c r="R1337" s="41"/>
    </row>
    <row r="1338" spans="2:19" ht="15" customHeight="1" x14ac:dyDescent="0.3">
      <c r="B1338" s="105">
        <f t="shared" si="117"/>
        <v>5416.3</v>
      </c>
      <c r="C1338" s="35">
        <v>5175</v>
      </c>
      <c r="D1338" s="34">
        <f t="shared" si="118"/>
        <v>5416.3</v>
      </c>
      <c r="E1338" s="36">
        <v>46147</v>
      </c>
      <c r="F1338" s="37">
        <v>5418</v>
      </c>
      <c r="G1338" s="26">
        <v>46148</v>
      </c>
      <c r="H1338" s="76">
        <f t="shared" si="119"/>
        <v>1.6999999999998181</v>
      </c>
      <c r="L1338" s="33"/>
      <c r="M1338" s="262">
        <v>46146</v>
      </c>
      <c r="N1338" s="34">
        <f t="shared" si="120"/>
        <v>90</v>
      </c>
      <c r="O1338" s="37"/>
      <c r="P1338" s="35">
        <v>60</v>
      </c>
      <c r="Q1338" s="40">
        <f t="shared" si="121"/>
        <v>30</v>
      </c>
      <c r="R1338" s="41"/>
    </row>
    <row r="1339" spans="2:19" ht="15" customHeight="1" x14ac:dyDescent="0.3">
      <c r="B1339" s="105">
        <f t="shared" si="117"/>
        <v>5418</v>
      </c>
      <c r="C1339" s="35">
        <v>5178</v>
      </c>
      <c r="D1339" s="34">
        <f t="shared" si="118"/>
        <v>5418</v>
      </c>
      <c r="E1339" s="36">
        <v>46148</v>
      </c>
      <c r="F1339" s="37">
        <v>5432.2</v>
      </c>
      <c r="G1339" s="26">
        <v>46149</v>
      </c>
      <c r="H1339" s="76">
        <f t="shared" si="119"/>
        <v>14.199999999999818</v>
      </c>
      <c r="L1339" s="33"/>
      <c r="M1339" s="262">
        <v>46147</v>
      </c>
      <c r="N1339" s="34">
        <f t="shared" si="120"/>
        <v>60</v>
      </c>
      <c r="O1339" s="37"/>
      <c r="P1339" s="35">
        <v>45</v>
      </c>
      <c r="Q1339" s="40">
        <f t="shared" si="121"/>
        <v>15</v>
      </c>
      <c r="R1339" s="41"/>
    </row>
    <row r="1340" spans="2:19" ht="15" customHeight="1" x14ac:dyDescent="0.3">
      <c r="B1340" s="105">
        <f t="shared" si="117"/>
        <v>5432.2</v>
      </c>
      <c r="C1340" s="35">
        <v>5181</v>
      </c>
      <c r="D1340" s="34">
        <f t="shared" si="118"/>
        <v>5432.2</v>
      </c>
      <c r="E1340" s="36">
        <v>46149</v>
      </c>
      <c r="F1340" s="37">
        <v>5435</v>
      </c>
      <c r="G1340" s="26">
        <v>46150</v>
      </c>
      <c r="H1340" s="76">
        <f t="shared" si="119"/>
        <v>2.8000000000001819</v>
      </c>
      <c r="L1340" s="33"/>
      <c r="M1340" s="262">
        <v>46148</v>
      </c>
      <c r="N1340" s="34">
        <f t="shared" si="120"/>
        <v>45</v>
      </c>
      <c r="O1340" s="37">
        <v>60</v>
      </c>
      <c r="P1340" s="35">
        <v>0</v>
      </c>
      <c r="Q1340" s="40">
        <f t="shared" si="121"/>
        <v>105</v>
      </c>
      <c r="R1340" s="41"/>
    </row>
    <row r="1341" spans="2:19" ht="15" customHeight="1" x14ac:dyDescent="0.3">
      <c r="B1341" s="105">
        <f t="shared" si="117"/>
        <v>5435</v>
      </c>
      <c r="C1341" s="35">
        <v>5182</v>
      </c>
      <c r="D1341" s="34">
        <f t="shared" si="118"/>
        <v>5435</v>
      </c>
      <c r="E1341" s="36">
        <v>46150</v>
      </c>
      <c r="F1341" s="37">
        <v>5435.1</v>
      </c>
      <c r="G1341" s="26">
        <v>46151</v>
      </c>
      <c r="H1341" s="76">
        <f t="shared" si="119"/>
        <v>0.1000000000003638</v>
      </c>
      <c r="L1341" s="33"/>
      <c r="M1341" s="262">
        <v>46149</v>
      </c>
      <c r="N1341" s="34">
        <f t="shared" si="120"/>
        <v>0</v>
      </c>
      <c r="O1341" s="37">
        <v>270</v>
      </c>
      <c r="P1341" s="35">
        <v>210</v>
      </c>
      <c r="Q1341" s="40">
        <f t="shared" si="121"/>
        <v>60</v>
      </c>
      <c r="R1341" s="41"/>
    </row>
    <row r="1342" spans="2:19" ht="15" customHeight="1" x14ac:dyDescent="0.3">
      <c r="B1342" s="105">
        <f t="shared" si="117"/>
        <v>5435.1</v>
      </c>
      <c r="C1342" s="35">
        <v>5182</v>
      </c>
      <c r="D1342" s="34">
        <f t="shared" si="118"/>
        <v>5435.1</v>
      </c>
      <c r="E1342" s="36">
        <v>46151</v>
      </c>
      <c r="F1342" s="37">
        <v>5435.1</v>
      </c>
      <c r="G1342" s="26">
        <v>46152</v>
      </c>
      <c r="H1342" s="76">
        <f t="shared" si="119"/>
        <v>0</v>
      </c>
      <c r="L1342" s="33"/>
      <c r="M1342" s="262">
        <v>46150</v>
      </c>
      <c r="N1342" s="34">
        <f t="shared" si="120"/>
        <v>210</v>
      </c>
      <c r="O1342" s="37"/>
      <c r="P1342" s="35">
        <v>210</v>
      </c>
      <c r="Q1342" s="40">
        <f t="shared" si="121"/>
        <v>0</v>
      </c>
      <c r="R1342" s="41"/>
    </row>
    <row r="1343" spans="2:19" ht="15" customHeight="1" x14ac:dyDescent="0.3">
      <c r="B1343" s="105">
        <f t="shared" ref="B1343:B1359" si="122">(F1342)</f>
        <v>5435.1</v>
      </c>
      <c r="C1343" s="35">
        <v>5188</v>
      </c>
      <c r="D1343" s="34">
        <f t="shared" ref="D1343:D1359" si="123">F1342</f>
        <v>5435.1</v>
      </c>
      <c r="E1343" s="36">
        <v>46152</v>
      </c>
      <c r="F1343" s="37">
        <v>5435.1</v>
      </c>
      <c r="G1343" s="26">
        <v>46153</v>
      </c>
      <c r="H1343" s="76">
        <f t="shared" ref="H1343:H1359" si="124">F1343-D1343</f>
        <v>0</v>
      </c>
      <c r="L1343" s="33"/>
      <c r="M1343" s="262">
        <v>46151</v>
      </c>
      <c r="N1343" s="34">
        <f t="shared" ref="N1343:N1355" si="125">(P1342)</f>
        <v>210</v>
      </c>
      <c r="O1343" s="37"/>
      <c r="P1343" s="35">
        <v>210</v>
      </c>
      <c r="Q1343" s="40">
        <f t="shared" ref="Q1343:Q1354" si="126">(N1343+O1343)-P1343</f>
        <v>0</v>
      </c>
      <c r="R1343" s="41"/>
    </row>
    <row r="1344" spans="2:19" ht="15" customHeight="1" x14ac:dyDescent="0.3">
      <c r="B1344" s="105">
        <f t="shared" si="122"/>
        <v>5435.1</v>
      </c>
      <c r="C1344" s="35">
        <v>5190</v>
      </c>
      <c r="D1344" s="34">
        <f t="shared" si="123"/>
        <v>5435.1</v>
      </c>
      <c r="E1344" s="36">
        <v>46153</v>
      </c>
      <c r="F1344" s="37">
        <v>5436.5</v>
      </c>
      <c r="G1344" s="26">
        <v>46154</v>
      </c>
      <c r="H1344" s="76">
        <f t="shared" si="124"/>
        <v>1.3999999999996362</v>
      </c>
      <c r="L1344" s="33"/>
      <c r="M1344" s="262">
        <v>46152</v>
      </c>
      <c r="N1344" s="34">
        <f t="shared" si="125"/>
        <v>210</v>
      </c>
      <c r="O1344" s="37"/>
      <c r="P1344" s="35">
        <v>210</v>
      </c>
      <c r="Q1344" s="40">
        <f t="shared" si="126"/>
        <v>0</v>
      </c>
      <c r="R1344" s="41"/>
    </row>
    <row r="1345" spans="2:21" ht="15" customHeight="1" x14ac:dyDescent="0.3">
      <c r="B1345" s="105">
        <f t="shared" si="122"/>
        <v>5436.5</v>
      </c>
      <c r="C1345" s="35">
        <v>5190</v>
      </c>
      <c r="D1345" s="34">
        <f t="shared" si="123"/>
        <v>5436.5</v>
      </c>
      <c r="E1345" s="36">
        <v>46154</v>
      </c>
      <c r="F1345" s="37">
        <v>5436.5</v>
      </c>
      <c r="G1345" s="26">
        <v>46155</v>
      </c>
      <c r="H1345" s="76">
        <f t="shared" si="124"/>
        <v>0</v>
      </c>
      <c r="L1345" s="33"/>
      <c r="M1345" s="262">
        <v>46153</v>
      </c>
      <c r="N1345" s="34">
        <f t="shared" si="125"/>
        <v>210</v>
      </c>
      <c r="O1345" s="37"/>
      <c r="P1345" s="35">
        <v>200</v>
      </c>
      <c r="Q1345" s="40">
        <f t="shared" si="126"/>
        <v>10</v>
      </c>
      <c r="R1345" s="41"/>
    </row>
    <row r="1346" spans="2:21" ht="15" customHeight="1" x14ac:dyDescent="0.3">
      <c r="B1346" s="105">
        <f t="shared" si="122"/>
        <v>5436.5</v>
      </c>
      <c r="C1346" s="35">
        <v>5191</v>
      </c>
      <c r="D1346" s="34">
        <f t="shared" si="123"/>
        <v>5436.5</v>
      </c>
      <c r="E1346" s="36">
        <v>46155</v>
      </c>
      <c r="F1346" s="37">
        <v>5438.5</v>
      </c>
      <c r="G1346" s="26">
        <v>46156</v>
      </c>
      <c r="H1346" s="76">
        <f t="shared" si="124"/>
        <v>2</v>
      </c>
      <c r="L1346" s="33"/>
      <c r="M1346" s="262">
        <v>46154</v>
      </c>
      <c r="N1346" s="34">
        <f t="shared" si="125"/>
        <v>200</v>
      </c>
      <c r="O1346" s="37"/>
      <c r="P1346" s="35">
        <v>200</v>
      </c>
      <c r="Q1346" s="40">
        <f t="shared" si="126"/>
        <v>0</v>
      </c>
      <c r="R1346" s="41"/>
    </row>
    <row r="1347" spans="2:21" ht="15" customHeight="1" x14ac:dyDescent="0.3">
      <c r="B1347" s="105">
        <f t="shared" si="122"/>
        <v>5438.5</v>
      </c>
      <c r="C1347" s="35">
        <v>5196</v>
      </c>
      <c r="D1347" s="34">
        <f t="shared" si="123"/>
        <v>5438.5</v>
      </c>
      <c r="E1347" s="36">
        <v>46156</v>
      </c>
      <c r="F1347" s="37">
        <v>5447.3</v>
      </c>
      <c r="G1347" s="26">
        <v>46157</v>
      </c>
      <c r="H1347" s="76">
        <f t="shared" si="124"/>
        <v>8.8000000000001819</v>
      </c>
      <c r="L1347" s="33"/>
      <c r="M1347" s="262">
        <v>46155</v>
      </c>
      <c r="N1347" s="34">
        <f t="shared" si="125"/>
        <v>200</v>
      </c>
      <c r="O1347" s="37"/>
      <c r="P1347" s="35">
        <v>180</v>
      </c>
      <c r="Q1347" s="40">
        <f t="shared" si="126"/>
        <v>20</v>
      </c>
      <c r="R1347" s="41"/>
    </row>
    <row r="1348" spans="2:21" ht="15" customHeight="1" x14ac:dyDescent="0.3">
      <c r="B1348" s="105">
        <f t="shared" si="122"/>
        <v>5447.3</v>
      </c>
      <c r="C1348" s="35">
        <v>5196</v>
      </c>
      <c r="D1348" s="34">
        <f t="shared" si="123"/>
        <v>5447.3</v>
      </c>
      <c r="E1348" s="36">
        <v>46157</v>
      </c>
      <c r="F1348" s="37">
        <v>5458.2</v>
      </c>
      <c r="G1348" s="26">
        <v>46158</v>
      </c>
      <c r="H1348" s="76">
        <f t="shared" si="124"/>
        <v>10.899999999999636</v>
      </c>
      <c r="L1348" s="33"/>
      <c r="M1348" s="262">
        <v>46156</v>
      </c>
      <c r="N1348" s="34">
        <f t="shared" si="125"/>
        <v>180</v>
      </c>
      <c r="O1348" s="37"/>
      <c r="P1348" s="35">
        <v>110</v>
      </c>
      <c r="Q1348" s="40">
        <f t="shared" si="126"/>
        <v>70</v>
      </c>
      <c r="R1348" s="41"/>
    </row>
    <row r="1349" spans="2:21" ht="15" customHeight="1" x14ac:dyDescent="0.3">
      <c r="B1349" s="105">
        <f t="shared" si="122"/>
        <v>5458.2</v>
      </c>
      <c r="C1349" s="35">
        <v>5197</v>
      </c>
      <c r="D1349" s="34">
        <f t="shared" si="123"/>
        <v>5458.2</v>
      </c>
      <c r="E1349" s="36">
        <v>46158</v>
      </c>
      <c r="F1349" s="37">
        <v>5459.8</v>
      </c>
      <c r="G1349" s="26">
        <v>46159</v>
      </c>
      <c r="H1349" s="76">
        <f t="shared" si="124"/>
        <v>1.6000000000003638</v>
      </c>
      <c r="L1349" s="33"/>
      <c r="M1349" s="262">
        <v>46157</v>
      </c>
      <c r="N1349" s="34">
        <f t="shared" si="125"/>
        <v>110</v>
      </c>
      <c r="O1349" s="37">
        <v>180</v>
      </c>
      <c r="P1349" s="35">
        <v>210</v>
      </c>
      <c r="Q1349" s="40">
        <f t="shared" si="126"/>
        <v>80</v>
      </c>
      <c r="R1349" s="41"/>
    </row>
    <row r="1350" spans="2:21" ht="15" customHeight="1" x14ac:dyDescent="0.3">
      <c r="B1350" s="105">
        <f t="shared" si="122"/>
        <v>5459.8</v>
      </c>
      <c r="C1350" s="35">
        <v>5200</v>
      </c>
      <c r="D1350" s="34">
        <f t="shared" si="123"/>
        <v>5459.8</v>
      </c>
      <c r="E1350" s="36">
        <v>46159</v>
      </c>
      <c r="F1350" s="37">
        <v>5460.6</v>
      </c>
      <c r="G1350" s="26">
        <v>46160</v>
      </c>
      <c r="H1350" s="76">
        <f t="shared" si="124"/>
        <v>0.8000000000001819</v>
      </c>
      <c r="L1350" s="33"/>
      <c r="M1350" s="262">
        <v>46158</v>
      </c>
      <c r="N1350" s="34">
        <f t="shared" si="125"/>
        <v>210</v>
      </c>
      <c r="O1350" s="37"/>
      <c r="P1350" s="35">
        <v>210</v>
      </c>
      <c r="Q1350" s="40">
        <f t="shared" si="126"/>
        <v>0</v>
      </c>
      <c r="R1350" s="41"/>
    </row>
    <row r="1351" spans="2:21" ht="15" customHeight="1" x14ac:dyDescent="0.3">
      <c r="B1351" s="105">
        <f t="shared" si="122"/>
        <v>5460.6</v>
      </c>
      <c r="C1351" s="35">
        <v>5204</v>
      </c>
      <c r="D1351" s="34">
        <f t="shared" si="123"/>
        <v>5460.6</v>
      </c>
      <c r="E1351" s="36">
        <v>46160</v>
      </c>
      <c r="F1351" s="37">
        <v>5462.7</v>
      </c>
      <c r="G1351" s="26">
        <v>46161</v>
      </c>
      <c r="H1351" s="76">
        <f t="shared" si="124"/>
        <v>2.0999999999994543</v>
      </c>
      <c r="L1351" s="33"/>
      <c r="M1351" s="262">
        <v>46159</v>
      </c>
      <c r="N1351" s="34">
        <f t="shared" si="125"/>
        <v>210</v>
      </c>
      <c r="O1351" s="37"/>
      <c r="P1351" s="35">
        <v>210</v>
      </c>
      <c r="Q1351" s="40">
        <f t="shared" si="126"/>
        <v>0</v>
      </c>
      <c r="R1351" s="41"/>
    </row>
    <row r="1352" spans="2:21" ht="15" customHeight="1" x14ac:dyDescent="0.3">
      <c r="B1352" s="105">
        <f t="shared" si="122"/>
        <v>5462.7</v>
      </c>
      <c r="C1352" s="35">
        <v>5205</v>
      </c>
      <c r="D1352" s="34">
        <f t="shared" si="123"/>
        <v>5462.7</v>
      </c>
      <c r="E1352" s="36">
        <v>46161</v>
      </c>
      <c r="F1352" s="37">
        <v>5474</v>
      </c>
      <c r="G1352" s="26">
        <v>46162</v>
      </c>
      <c r="H1352" s="76">
        <f t="shared" si="124"/>
        <v>11.300000000000182</v>
      </c>
      <c r="L1352" s="33"/>
      <c r="M1352" s="262">
        <v>46160</v>
      </c>
      <c r="N1352" s="34">
        <f t="shared" si="125"/>
        <v>210</v>
      </c>
      <c r="O1352" s="37"/>
      <c r="P1352" s="35">
        <v>195</v>
      </c>
      <c r="Q1352" s="40">
        <f t="shared" si="126"/>
        <v>15</v>
      </c>
      <c r="R1352" s="41"/>
    </row>
    <row r="1353" spans="2:21" ht="15" customHeight="1" x14ac:dyDescent="0.3">
      <c r="B1353" s="105">
        <f t="shared" si="122"/>
        <v>5474</v>
      </c>
      <c r="C1353" s="35">
        <v>5205</v>
      </c>
      <c r="D1353" s="34">
        <f t="shared" si="123"/>
        <v>5474</v>
      </c>
      <c r="E1353" s="36">
        <v>46162</v>
      </c>
      <c r="F1353" s="37">
        <v>5474</v>
      </c>
      <c r="G1353" s="26">
        <v>46163</v>
      </c>
      <c r="H1353" s="76">
        <f t="shared" si="124"/>
        <v>0</v>
      </c>
      <c r="L1353" s="33"/>
      <c r="M1353" s="262">
        <v>46161</v>
      </c>
      <c r="N1353" s="34">
        <f t="shared" si="125"/>
        <v>195</v>
      </c>
      <c r="O1353" s="37"/>
      <c r="P1353" s="35">
        <v>100</v>
      </c>
      <c r="Q1353" s="40">
        <f t="shared" si="126"/>
        <v>95</v>
      </c>
      <c r="R1353" s="41"/>
    </row>
    <row r="1354" spans="2:21" ht="15" customHeight="1" x14ac:dyDescent="0.3">
      <c r="B1354" s="105">
        <f t="shared" si="122"/>
        <v>5474</v>
      </c>
      <c r="C1354" s="35">
        <v>5224</v>
      </c>
      <c r="D1354" s="34">
        <f t="shared" si="123"/>
        <v>5474</v>
      </c>
      <c r="E1354" s="36">
        <v>46163</v>
      </c>
      <c r="F1354" s="37">
        <v>5503</v>
      </c>
      <c r="G1354" s="26">
        <v>46164</v>
      </c>
      <c r="H1354" s="76">
        <f t="shared" si="124"/>
        <v>29</v>
      </c>
      <c r="L1354" s="33"/>
      <c r="M1354" s="262">
        <v>46162</v>
      </c>
      <c r="N1354" s="34">
        <f t="shared" si="125"/>
        <v>100</v>
      </c>
      <c r="O1354" s="37"/>
      <c r="P1354" s="35">
        <v>100</v>
      </c>
      <c r="Q1354" s="40">
        <f t="shared" si="126"/>
        <v>0</v>
      </c>
      <c r="R1354" s="41"/>
      <c r="T1354">
        <f>SUM(O1287:O1353)</f>
        <v>1740</v>
      </c>
      <c r="U1354">
        <f>SUM(Q1287:Q1353)</f>
        <v>1740</v>
      </c>
    </row>
    <row r="1355" spans="2:21" ht="15" customHeight="1" x14ac:dyDescent="0.3">
      <c r="B1355" s="105">
        <f t="shared" si="122"/>
        <v>5503</v>
      </c>
      <c r="C1355" s="35">
        <v>5225</v>
      </c>
      <c r="D1355" s="34">
        <f t="shared" si="123"/>
        <v>5503</v>
      </c>
      <c r="E1355" s="36">
        <v>46164</v>
      </c>
      <c r="F1355" s="37">
        <v>5508.2</v>
      </c>
      <c r="G1355" s="26">
        <v>46165</v>
      </c>
      <c r="H1355" s="76">
        <f t="shared" si="124"/>
        <v>5.1999999999998181</v>
      </c>
      <c r="L1355" s="33"/>
      <c r="M1355" s="262">
        <v>46163</v>
      </c>
      <c r="N1355" s="34">
        <f t="shared" si="125"/>
        <v>100</v>
      </c>
      <c r="O1355" s="37"/>
      <c r="P1355" s="35">
        <v>100</v>
      </c>
      <c r="Q1355" s="40">
        <f>(N1355+O1355)-P1355</f>
        <v>0</v>
      </c>
      <c r="R1355" s="41"/>
    </row>
    <row r="1356" spans="2:21" ht="15" customHeight="1" x14ac:dyDescent="0.3">
      <c r="B1356" s="105">
        <f t="shared" si="122"/>
        <v>5508.2</v>
      </c>
      <c r="C1356" s="35">
        <v>5228</v>
      </c>
      <c r="D1356" s="34">
        <f t="shared" si="123"/>
        <v>5508.2</v>
      </c>
      <c r="E1356" s="36">
        <v>46165</v>
      </c>
      <c r="F1356" s="37">
        <v>5509</v>
      </c>
      <c r="G1356" s="26">
        <v>46166</v>
      </c>
      <c r="H1356" s="76">
        <f t="shared" si="124"/>
        <v>0.8000000000001819</v>
      </c>
      <c r="L1356" s="33"/>
      <c r="M1356" s="262">
        <v>46164</v>
      </c>
      <c r="N1356" s="34">
        <f>(P1355)</f>
        <v>100</v>
      </c>
      <c r="O1356" s="37">
        <v>210</v>
      </c>
      <c r="P1356" s="35">
        <v>105</v>
      </c>
      <c r="Q1356" s="40">
        <f>(N1356+O1356)-P1356</f>
        <v>205</v>
      </c>
      <c r="R1356" s="41"/>
    </row>
    <row r="1357" spans="2:21" ht="15" customHeight="1" x14ac:dyDescent="0.3">
      <c r="B1357" s="105">
        <f t="shared" si="122"/>
        <v>5509</v>
      </c>
      <c r="C1357" s="35">
        <v>5232</v>
      </c>
      <c r="D1357" s="34">
        <f t="shared" si="123"/>
        <v>5509</v>
      </c>
      <c r="E1357" s="36">
        <v>46166</v>
      </c>
      <c r="F1357" s="37">
        <v>5509.4</v>
      </c>
      <c r="G1357" s="26">
        <v>46167</v>
      </c>
      <c r="H1357" s="76">
        <f t="shared" si="124"/>
        <v>0.3999999999996362</v>
      </c>
      <c r="L1357" s="33"/>
      <c r="M1357" s="262">
        <v>46165</v>
      </c>
      <c r="N1357" s="34">
        <f>(P1356)</f>
        <v>105</v>
      </c>
      <c r="O1357" s="37">
        <v>210</v>
      </c>
      <c r="P1357" s="35">
        <v>300</v>
      </c>
      <c r="Q1357" s="40">
        <f>(N1357+O1357)-P1357</f>
        <v>15</v>
      </c>
      <c r="R1357" s="41"/>
    </row>
    <row r="1358" spans="2:21" ht="15" customHeight="1" x14ac:dyDescent="0.3">
      <c r="B1358" s="105">
        <f t="shared" si="122"/>
        <v>5509.4</v>
      </c>
      <c r="C1358" s="35">
        <v>5239</v>
      </c>
      <c r="D1358" s="34">
        <f t="shared" si="123"/>
        <v>5509.4</v>
      </c>
      <c r="E1358" s="36">
        <v>46167</v>
      </c>
      <c r="F1358" s="37">
        <v>5509.8</v>
      </c>
      <c r="G1358" s="26">
        <v>46168</v>
      </c>
      <c r="H1358" s="76">
        <f t="shared" si="124"/>
        <v>0.4000000000005457</v>
      </c>
      <c r="L1358" s="33"/>
      <c r="M1358" s="262">
        <v>46166</v>
      </c>
      <c r="N1358" s="34">
        <f>(P1357)</f>
        <v>300</v>
      </c>
      <c r="O1358" s="37"/>
      <c r="P1358" s="35">
        <v>300</v>
      </c>
      <c r="Q1358" s="40">
        <f>(N1358+O1358)-P1358</f>
        <v>0</v>
      </c>
      <c r="R1358" s="41"/>
    </row>
    <row r="1359" spans="2:21" ht="15" customHeight="1" x14ac:dyDescent="0.3">
      <c r="B1359" s="105">
        <f t="shared" si="122"/>
        <v>5509.8</v>
      </c>
      <c r="C1359" s="35">
        <v>5245</v>
      </c>
      <c r="D1359" s="34">
        <f t="shared" si="123"/>
        <v>5509.8</v>
      </c>
      <c r="E1359" s="36">
        <v>46168</v>
      </c>
      <c r="F1359" s="37">
        <v>5519</v>
      </c>
      <c r="G1359" s="26">
        <v>46169</v>
      </c>
      <c r="H1359" s="76">
        <f t="shared" si="124"/>
        <v>9.1999999999998181</v>
      </c>
      <c r="L1359" s="33"/>
      <c r="M1359" s="262">
        <v>46167</v>
      </c>
      <c r="N1359" s="34">
        <f>(P1358)</f>
        <v>300</v>
      </c>
      <c r="O1359" s="37"/>
      <c r="P1359" s="35">
        <v>300</v>
      </c>
      <c r="Q1359" s="40">
        <f t="shared" ref="Q1359:Q1368" si="127">(N1359+O1359)-P1359</f>
        <v>0</v>
      </c>
      <c r="R1359" s="41"/>
    </row>
    <row r="1360" spans="2:21" ht="15" customHeight="1" x14ac:dyDescent="0.3">
      <c r="B1360" s="105">
        <f t="shared" ref="B1360:B1371" si="128">(F1359)</f>
        <v>5519</v>
      </c>
      <c r="C1360" s="35">
        <v>5245</v>
      </c>
      <c r="D1360" s="34">
        <f t="shared" ref="D1360:D1371" si="129">F1359</f>
        <v>5519</v>
      </c>
      <c r="E1360" s="36">
        <v>46169</v>
      </c>
      <c r="F1360" s="37">
        <v>5533.3</v>
      </c>
      <c r="G1360" s="26">
        <v>46170</v>
      </c>
      <c r="H1360" s="76">
        <f t="shared" ref="H1360:H1371" si="130">F1360-D1360</f>
        <v>14.300000000000182</v>
      </c>
      <c r="L1360" s="33"/>
      <c r="M1360" s="262">
        <v>46168</v>
      </c>
      <c r="N1360" s="34">
        <f t="shared" ref="N1360:N1368" si="131">(P1359)</f>
        <v>300</v>
      </c>
      <c r="O1360" s="37"/>
      <c r="P1360" s="35">
        <v>300</v>
      </c>
      <c r="Q1360" s="40">
        <f t="shared" si="127"/>
        <v>0</v>
      </c>
      <c r="R1360" s="41"/>
    </row>
    <row r="1361" spans="2:20" ht="15" customHeight="1" x14ac:dyDescent="0.3">
      <c r="B1361" s="105">
        <f t="shared" si="128"/>
        <v>5533.3</v>
      </c>
      <c r="C1361" s="35">
        <v>5247</v>
      </c>
      <c r="D1361" s="34">
        <f t="shared" si="129"/>
        <v>5533.3</v>
      </c>
      <c r="E1361" s="36">
        <v>46170</v>
      </c>
      <c r="F1361" s="37">
        <v>5546.2</v>
      </c>
      <c r="G1361" s="26">
        <v>46171</v>
      </c>
      <c r="H1361" s="76">
        <f t="shared" si="130"/>
        <v>12.899999999999636</v>
      </c>
      <c r="L1361" s="33"/>
      <c r="M1361" s="262">
        <v>46169</v>
      </c>
      <c r="N1361" s="34">
        <f t="shared" si="131"/>
        <v>300</v>
      </c>
      <c r="O1361" s="37"/>
      <c r="P1361" s="35">
        <v>250</v>
      </c>
      <c r="Q1361" s="40">
        <f t="shared" si="127"/>
        <v>50</v>
      </c>
      <c r="R1361" s="41"/>
    </row>
    <row r="1362" spans="2:20" ht="15" customHeight="1" x14ac:dyDescent="0.3">
      <c r="B1362" s="105">
        <f t="shared" si="128"/>
        <v>5546.2</v>
      </c>
      <c r="C1362" s="35">
        <v>5247</v>
      </c>
      <c r="D1362" s="34">
        <f t="shared" si="129"/>
        <v>5546.2</v>
      </c>
      <c r="E1362" s="36">
        <v>46171</v>
      </c>
      <c r="F1362" s="37">
        <v>5554.2</v>
      </c>
      <c r="G1362" s="26">
        <v>46172</v>
      </c>
      <c r="H1362" s="76">
        <f t="shared" si="130"/>
        <v>8</v>
      </c>
      <c r="L1362" s="33"/>
      <c r="M1362" s="262">
        <v>46170</v>
      </c>
      <c r="N1362" s="34">
        <f t="shared" si="131"/>
        <v>250</v>
      </c>
      <c r="O1362" s="37">
        <v>150</v>
      </c>
      <c r="P1362" s="35">
        <v>300</v>
      </c>
      <c r="Q1362" s="40">
        <f t="shared" si="127"/>
        <v>100</v>
      </c>
      <c r="R1362" s="41"/>
    </row>
    <row r="1363" spans="2:20" ht="15" customHeight="1" x14ac:dyDescent="0.3">
      <c r="B1363" s="105">
        <f t="shared" si="128"/>
        <v>5554.2</v>
      </c>
      <c r="C1363" s="35">
        <v>5249</v>
      </c>
      <c r="D1363" s="34">
        <f t="shared" si="129"/>
        <v>5554.2</v>
      </c>
      <c r="E1363" s="36">
        <v>46172</v>
      </c>
      <c r="F1363" s="37">
        <v>5577.3</v>
      </c>
      <c r="G1363" s="26">
        <v>46173</v>
      </c>
      <c r="H1363" s="76">
        <f t="shared" si="130"/>
        <v>23.100000000000364</v>
      </c>
      <c r="L1363" s="33"/>
      <c r="M1363" s="262">
        <v>46171</v>
      </c>
      <c r="N1363" s="34">
        <f t="shared" si="131"/>
        <v>300</v>
      </c>
      <c r="O1363" s="37"/>
      <c r="P1363" s="35">
        <v>210</v>
      </c>
      <c r="Q1363" s="40">
        <f t="shared" si="127"/>
        <v>90</v>
      </c>
      <c r="R1363" s="41"/>
    </row>
    <row r="1364" spans="2:20" ht="15" customHeight="1" x14ac:dyDescent="0.3">
      <c r="B1364" s="105">
        <f t="shared" si="128"/>
        <v>5577.3</v>
      </c>
      <c r="C1364" s="35">
        <v>5249</v>
      </c>
      <c r="D1364" s="34">
        <f t="shared" si="129"/>
        <v>5577.3</v>
      </c>
      <c r="E1364" s="36">
        <v>46173</v>
      </c>
      <c r="F1364" s="37">
        <v>5577.4</v>
      </c>
      <c r="G1364" s="26">
        <v>46174</v>
      </c>
      <c r="H1364" s="76">
        <f t="shared" si="130"/>
        <v>9.9999999999454303E-2</v>
      </c>
      <c r="L1364" s="33"/>
      <c r="M1364" s="262">
        <v>46172</v>
      </c>
      <c r="N1364" s="34">
        <f t="shared" si="131"/>
        <v>210</v>
      </c>
      <c r="O1364" s="37"/>
      <c r="P1364" s="35">
        <v>170</v>
      </c>
      <c r="Q1364" s="40">
        <f t="shared" si="127"/>
        <v>40</v>
      </c>
      <c r="R1364" s="41"/>
    </row>
    <row r="1365" spans="2:20" ht="15" customHeight="1" x14ac:dyDescent="0.3">
      <c r="B1365" s="105">
        <f t="shared" si="128"/>
        <v>5577.4</v>
      </c>
      <c r="C1365" s="35">
        <v>5249</v>
      </c>
      <c r="D1365" s="34">
        <f t="shared" si="129"/>
        <v>5577.4</v>
      </c>
      <c r="E1365" s="36">
        <v>46174</v>
      </c>
      <c r="F1365" s="37">
        <v>5577.4</v>
      </c>
      <c r="G1365" s="26">
        <v>46175</v>
      </c>
      <c r="H1365" s="76">
        <f t="shared" si="130"/>
        <v>0</v>
      </c>
      <c r="L1365" s="33"/>
      <c r="M1365" s="262">
        <v>46173</v>
      </c>
      <c r="N1365" s="34">
        <f t="shared" si="131"/>
        <v>170</v>
      </c>
      <c r="O1365" s="37">
        <v>150</v>
      </c>
      <c r="P1365" s="35">
        <v>195</v>
      </c>
      <c r="Q1365" s="40">
        <f t="shared" si="127"/>
        <v>125</v>
      </c>
      <c r="R1365" s="41"/>
      <c r="S1365" s="48">
        <f>SUM(O1274:O1368)</f>
        <v>2670</v>
      </c>
      <c r="T1365" s="48">
        <f>SUM(Q1274:Q1365)</f>
        <v>2515</v>
      </c>
    </row>
    <row r="1366" spans="2:20" ht="15" customHeight="1" x14ac:dyDescent="0.3">
      <c r="B1366" s="105">
        <f t="shared" si="128"/>
        <v>5577.4</v>
      </c>
      <c r="C1366" s="35">
        <v>5249</v>
      </c>
      <c r="D1366" s="34">
        <f t="shared" si="129"/>
        <v>5577.4</v>
      </c>
      <c r="E1366" s="36">
        <v>46175</v>
      </c>
      <c r="F1366" s="37">
        <v>5577.4</v>
      </c>
      <c r="G1366" s="26">
        <v>46176</v>
      </c>
      <c r="H1366" s="76">
        <f t="shared" si="130"/>
        <v>0</v>
      </c>
      <c r="L1366" s="33"/>
      <c r="M1366" s="262">
        <v>46174</v>
      </c>
      <c r="N1366" s="34">
        <f t="shared" si="131"/>
        <v>195</v>
      </c>
      <c r="O1366" s="37"/>
      <c r="P1366" s="35">
        <v>195</v>
      </c>
      <c r="Q1366" s="40">
        <f t="shared" si="127"/>
        <v>0</v>
      </c>
      <c r="R1366" s="41"/>
    </row>
    <row r="1367" spans="2:20" ht="15" customHeight="1" x14ac:dyDescent="0.3">
      <c r="B1367" s="105">
        <f t="shared" si="128"/>
        <v>5577.4</v>
      </c>
      <c r="C1367" s="35">
        <v>5249</v>
      </c>
      <c r="D1367" s="34">
        <f t="shared" si="129"/>
        <v>5577.4</v>
      </c>
      <c r="E1367" s="36">
        <v>46176</v>
      </c>
      <c r="F1367" s="37">
        <v>5577.4</v>
      </c>
      <c r="G1367" s="26">
        <v>46177</v>
      </c>
      <c r="H1367" s="76">
        <f t="shared" si="130"/>
        <v>0</v>
      </c>
      <c r="L1367" s="33"/>
      <c r="M1367" s="262">
        <v>46175</v>
      </c>
      <c r="N1367" s="34">
        <f t="shared" si="131"/>
        <v>195</v>
      </c>
      <c r="O1367" s="37"/>
      <c r="P1367" s="35">
        <v>195</v>
      </c>
      <c r="Q1367" s="40">
        <f t="shared" si="127"/>
        <v>0</v>
      </c>
      <c r="R1367" s="41"/>
    </row>
    <row r="1368" spans="2:20" ht="15" customHeight="1" x14ac:dyDescent="0.3">
      <c r="B1368" s="105">
        <f t="shared" si="128"/>
        <v>5577.4</v>
      </c>
      <c r="C1368" s="35">
        <v>5249</v>
      </c>
      <c r="D1368" s="34">
        <f t="shared" si="129"/>
        <v>5577.4</v>
      </c>
      <c r="E1368" s="36">
        <v>46177</v>
      </c>
      <c r="F1368" s="37">
        <v>5580</v>
      </c>
      <c r="G1368" s="26">
        <v>46178</v>
      </c>
      <c r="H1368" s="76">
        <f t="shared" si="130"/>
        <v>2.6000000000003638</v>
      </c>
      <c r="L1368" s="33"/>
      <c r="M1368" s="262">
        <v>46176</v>
      </c>
      <c r="N1368" s="34">
        <f t="shared" si="131"/>
        <v>195</v>
      </c>
      <c r="O1368" s="37"/>
      <c r="P1368" s="35">
        <v>195</v>
      </c>
      <c r="Q1368" s="40">
        <f t="shared" si="127"/>
        <v>0</v>
      </c>
      <c r="R1368" s="41"/>
    </row>
    <row r="1369" spans="2:20" ht="15" customHeight="1" x14ac:dyDescent="0.3">
      <c r="B1369" s="105">
        <f t="shared" si="128"/>
        <v>5580</v>
      </c>
      <c r="C1369" s="35">
        <v>5260</v>
      </c>
      <c r="D1369" s="34">
        <f t="shared" si="129"/>
        <v>5580</v>
      </c>
      <c r="E1369" s="36">
        <v>46178</v>
      </c>
      <c r="F1369" s="37">
        <v>5580.7</v>
      </c>
      <c r="G1369" s="26">
        <v>46179</v>
      </c>
      <c r="H1369" s="76">
        <f t="shared" si="130"/>
        <v>0.6999999999998181</v>
      </c>
      <c r="L1369" s="33"/>
      <c r="M1369" s="262">
        <v>46177</v>
      </c>
      <c r="N1369" s="34">
        <f t="shared" ref="N1369:N1374" si="132">(P1368)</f>
        <v>195</v>
      </c>
      <c r="O1369" s="37"/>
      <c r="P1369" s="35">
        <v>165</v>
      </c>
      <c r="Q1369" s="40">
        <f t="shared" ref="Q1369:Q1374" si="133">(N1369+O1369)-P1369</f>
        <v>30</v>
      </c>
      <c r="R1369" s="41"/>
    </row>
    <row r="1370" spans="2:20" ht="15" customHeight="1" x14ac:dyDescent="0.3">
      <c r="B1370" s="105">
        <f t="shared" si="128"/>
        <v>5580.7</v>
      </c>
      <c r="C1370" s="35">
        <v>5260</v>
      </c>
      <c r="D1370" s="34">
        <f t="shared" si="129"/>
        <v>5580.7</v>
      </c>
      <c r="E1370" s="36">
        <v>46179</v>
      </c>
      <c r="F1370" s="37">
        <v>5580.7</v>
      </c>
      <c r="G1370" s="26">
        <v>46180</v>
      </c>
      <c r="H1370" s="76">
        <f t="shared" si="130"/>
        <v>0</v>
      </c>
      <c r="L1370" s="33"/>
      <c r="M1370" s="262">
        <v>46178</v>
      </c>
      <c r="N1370" s="34">
        <f t="shared" si="132"/>
        <v>165</v>
      </c>
      <c r="O1370" s="37">
        <v>210</v>
      </c>
      <c r="P1370" s="35">
        <v>360</v>
      </c>
      <c r="Q1370" s="40">
        <f t="shared" si="133"/>
        <v>15</v>
      </c>
      <c r="R1370" s="41"/>
    </row>
    <row r="1371" spans="2:20" ht="15" customHeight="1" x14ac:dyDescent="0.3">
      <c r="B1371" s="105">
        <f t="shared" si="128"/>
        <v>5580.7</v>
      </c>
      <c r="C1371" s="35">
        <v>5260</v>
      </c>
      <c r="D1371" s="34">
        <f t="shared" si="129"/>
        <v>5580.7</v>
      </c>
      <c r="E1371" s="36">
        <v>46180</v>
      </c>
      <c r="F1371" s="37">
        <v>5580.8</v>
      </c>
      <c r="G1371" s="26">
        <v>46181</v>
      </c>
      <c r="H1371" s="76">
        <f t="shared" si="130"/>
        <v>0.1000000000003638</v>
      </c>
      <c r="L1371" s="33"/>
      <c r="M1371" s="262">
        <v>46179</v>
      </c>
      <c r="N1371" s="34">
        <f t="shared" si="132"/>
        <v>360</v>
      </c>
      <c r="O1371" s="37"/>
      <c r="P1371" s="35">
        <v>360</v>
      </c>
      <c r="Q1371" s="40">
        <f t="shared" si="133"/>
        <v>0</v>
      </c>
      <c r="R1371" s="41"/>
    </row>
    <row r="1372" spans="2:20" ht="15" customHeight="1" x14ac:dyDescent="0.3">
      <c r="B1372" s="105">
        <f t="shared" ref="B1372:B1382" si="134">(F1371)</f>
        <v>5580.8</v>
      </c>
      <c r="C1372" s="35">
        <v>5266</v>
      </c>
      <c r="D1372" s="34">
        <f t="shared" ref="D1372:D1382" si="135">F1371</f>
        <v>5580.8</v>
      </c>
      <c r="E1372" s="36">
        <v>46181</v>
      </c>
      <c r="F1372" s="37">
        <v>5587.2</v>
      </c>
      <c r="G1372" s="26">
        <v>46182</v>
      </c>
      <c r="H1372" s="76">
        <f t="shared" ref="H1372:H1382" si="136">F1372-D1372</f>
        <v>6.3999999999996362</v>
      </c>
      <c r="L1372" s="33"/>
      <c r="M1372" s="262">
        <v>46180</v>
      </c>
      <c r="N1372" s="34">
        <f t="shared" si="132"/>
        <v>360</v>
      </c>
      <c r="O1372" s="37"/>
      <c r="P1372" s="35">
        <v>345</v>
      </c>
      <c r="Q1372" s="40">
        <f t="shared" si="133"/>
        <v>15</v>
      </c>
      <c r="R1372" s="41"/>
    </row>
    <row r="1373" spans="2:20" ht="15" customHeight="1" x14ac:dyDescent="0.3">
      <c r="B1373" s="105">
        <f t="shared" si="134"/>
        <v>5587.2</v>
      </c>
      <c r="C1373" s="35">
        <v>5268</v>
      </c>
      <c r="D1373" s="34">
        <f t="shared" si="135"/>
        <v>5587.2</v>
      </c>
      <c r="E1373" s="36">
        <v>46182</v>
      </c>
      <c r="F1373" s="37">
        <v>5587.5</v>
      </c>
      <c r="G1373" s="26">
        <v>46183</v>
      </c>
      <c r="H1373" s="76">
        <f t="shared" si="136"/>
        <v>0.3000000000001819</v>
      </c>
      <c r="L1373" s="33"/>
      <c r="M1373" s="262">
        <v>46181</v>
      </c>
      <c r="N1373" s="34">
        <f t="shared" si="132"/>
        <v>345</v>
      </c>
      <c r="O1373" s="37"/>
      <c r="P1373" s="35">
        <v>275</v>
      </c>
      <c r="Q1373" s="40">
        <f t="shared" si="133"/>
        <v>70</v>
      </c>
      <c r="R1373" s="41"/>
    </row>
    <row r="1374" spans="2:20" ht="15" customHeight="1" x14ac:dyDescent="0.3">
      <c r="B1374" s="105">
        <f t="shared" si="134"/>
        <v>5587.5</v>
      </c>
      <c r="C1374" s="35">
        <v>5271</v>
      </c>
      <c r="D1374" s="34">
        <f t="shared" si="135"/>
        <v>5587.5</v>
      </c>
      <c r="E1374" s="36">
        <v>46183</v>
      </c>
      <c r="F1374" s="37">
        <v>5589.2</v>
      </c>
      <c r="G1374" s="26">
        <v>46184</v>
      </c>
      <c r="H1374" s="76">
        <f t="shared" si="136"/>
        <v>1.6999999999998181</v>
      </c>
      <c r="L1374" s="33"/>
      <c r="M1374" s="262">
        <v>46182</v>
      </c>
      <c r="N1374" s="34">
        <f t="shared" si="132"/>
        <v>275</v>
      </c>
      <c r="O1374" s="37">
        <v>60</v>
      </c>
      <c r="P1374" s="35">
        <v>315</v>
      </c>
      <c r="Q1374" s="40">
        <f t="shared" si="133"/>
        <v>20</v>
      </c>
      <c r="R1374" s="41"/>
    </row>
    <row r="1375" spans="2:20" ht="15" customHeight="1" x14ac:dyDescent="0.3">
      <c r="B1375" s="105">
        <f t="shared" si="134"/>
        <v>5589.2</v>
      </c>
      <c r="C1375" s="35">
        <v>5271</v>
      </c>
      <c r="D1375" s="34">
        <f t="shared" si="135"/>
        <v>5589.2</v>
      </c>
      <c r="E1375" s="36">
        <v>46184</v>
      </c>
      <c r="F1375" s="37">
        <v>5589.2</v>
      </c>
      <c r="G1375" s="26">
        <v>46185</v>
      </c>
      <c r="H1375" s="76">
        <f t="shared" si="136"/>
        <v>0</v>
      </c>
      <c r="L1375" s="33"/>
      <c r="M1375" s="262">
        <v>46183</v>
      </c>
      <c r="N1375" s="34">
        <f t="shared" ref="N1375:N1383" si="137">(P1374)</f>
        <v>315</v>
      </c>
      <c r="O1375" s="37"/>
      <c r="P1375" s="35">
        <v>315</v>
      </c>
      <c r="Q1375" s="40">
        <f t="shared" ref="Q1375:Q1383" si="138">(N1375+O1375)-P1375</f>
        <v>0</v>
      </c>
      <c r="R1375" s="41"/>
    </row>
    <row r="1376" spans="2:20" ht="15" customHeight="1" x14ac:dyDescent="0.3">
      <c r="B1376" s="105">
        <f t="shared" si="134"/>
        <v>5589.2</v>
      </c>
      <c r="C1376" s="35">
        <v>5271</v>
      </c>
      <c r="D1376" s="34">
        <f t="shared" si="135"/>
        <v>5589.2</v>
      </c>
      <c r="E1376" s="36">
        <v>46185</v>
      </c>
      <c r="F1376" s="37">
        <v>5589.3</v>
      </c>
      <c r="G1376" s="26">
        <v>46186</v>
      </c>
      <c r="H1376" s="76">
        <f t="shared" si="136"/>
        <v>0.1000000000003638</v>
      </c>
      <c r="L1376" s="33"/>
      <c r="M1376" s="262">
        <v>46184</v>
      </c>
      <c r="N1376" s="34">
        <f t="shared" si="137"/>
        <v>315</v>
      </c>
      <c r="O1376" s="37"/>
      <c r="P1376" s="35">
        <v>315</v>
      </c>
      <c r="Q1376" s="40">
        <f t="shared" si="138"/>
        <v>0</v>
      </c>
      <c r="R1376" s="41"/>
    </row>
    <row r="1377" spans="2:18" ht="15" customHeight="1" x14ac:dyDescent="0.3">
      <c r="B1377" s="105">
        <f t="shared" si="134"/>
        <v>5589.3</v>
      </c>
      <c r="C1377" s="35">
        <v>5271</v>
      </c>
      <c r="D1377" s="34">
        <f t="shared" si="135"/>
        <v>5589.3</v>
      </c>
      <c r="E1377" s="36">
        <v>46186</v>
      </c>
      <c r="F1377" s="37">
        <v>5593.7</v>
      </c>
      <c r="G1377" s="26">
        <v>46187</v>
      </c>
      <c r="H1377" s="76">
        <f t="shared" si="136"/>
        <v>4.3999999999996362</v>
      </c>
      <c r="L1377" s="33"/>
      <c r="M1377" s="262">
        <v>46185</v>
      </c>
      <c r="N1377" s="34">
        <f t="shared" si="137"/>
        <v>315</v>
      </c>
      <c r="O1377" s="37"/>
      <c r="P1377" s="35">
        <v>315</v>
      </c>
      <c r="Q1377" s="40">
        <f t="shared" si="138"/>
        <v>0</v>
      </c>
      <c r="R1377" s="41"/>
    </row>
    <row r="1378" spans="2:18" ht="15" customHeight="1" x14ac:dyDescent="0.3">
      <c r="B1378" s="105">
        <f t="shared" si="134"/>
        <v>5593.7</v>
      </c>
      <c r="C1378" s="35">
        <v>5276</v>
      </c>
      <c r="D1378" s="34">
        <f t="shared" si="135"/>
        <v>5593.7</v>
      </c>
      <c r="E1378" s="36">
        <v>46187</v>
      </c>
      <c r="F1378" s="37">
        <v>5596.1</v>
      </c>
      <c r="G1378" s="26">
        <v>46188</v>
      </c>
      <c r="H1378" s="76">
        <f t="shared" si="136"/>
        <v>2.4000000000005457</v>
      </c>
      <c r="L1378" s="33"/>
      <c r="M1378" s="262">
        <v>46186</v>
      </c>
      <c r="N1378" s="34">
        <f t="shared" si="137"/>
        <v>315</v>
      </c>
      <c r="O1378" s="37"/>
      <c r="P1378" s="35">
        <v>295</v>
      </c>
      <c r="Q1378" s="40">
        <f t="shared" si="138"/>
        <v>20</v>
      </c>
      <c r="R1378" s="41"/>
    </row>
    <row r="1379" spans="2:18" ht="15" customHeight="1" x14ac:dyDescent="0.3">
      <c r="B1379" s="105">
        <f t="shared" si="134"/>
        <v>5596.1</v>
      </c>
      <c r="C1379" s="35">
        <v>5280</v>
      </c>
      <c r="D1379" s="34">
        <f t="shared" si="135"/>
        <v>5596.1</v>
      </c>
      <c r="E1379" s="36">
        <v>46188</v>
      </c>
      <c r="F1379" s="37">
        <v>5596.2</v>
      </c>
      <c r="G1379" s="26">
        <v>46189</v>
      </c>
      <c r="H1379" s="76">
        <f t="shared" si="136"/>
        <v>9.9999999999454303E-2</v>
      </c>
      <c r="L1379" s="33"/>
      <c r="M1379" s="262">
        <v>46187</v>
      </c>
      <c r="N1379" s="34">
        <f t="shared" si="137"/>
        <v>295</v>
      </c>
      <c r="O1379" s="37"/>
      <c r="P1379" s="35">
        <v>275</v>
      </c>
      <c r="Q1379" s="40">
        <f t="shared" si="138"/>
        <v>20</v>
      </c>
      <c r="R1379" s="41"/>
    </row>
    <row r="1380" spans="2:18" ht="15" customHeight="1" x14ac:dyDescent="0.3">
      <c r="B1380" s="105">
        <f t="shared" si="134"/>
        <v>5596.2</v>
      </c>
      <c r="C1380" s="35">
        <v>5293</v>
      </c>
      <c r="D1380" s="34">
        <f t="shared" si="135"/>
        <v>5596.2</v>
      </c>
      <c r="E1380" s="36">
        <v>46189</v>
      </c>
      <c r="F1380" s="37">
        <v>5607.6</v>
      </c>
      <c r="G1380" s="26">
        <v>46190</v>
      </c>
      <c r="H1380" s="76">
        <f t="shared" si="136"/>
        <v>11.400000000000546</v>
      </c>
      <c r="L1380" s="33"/>
      <c r="M1380" s="262">
        <v>46188</v>
      </c>
      <c r="N1380" s="34">
        <f t="shared" si="137"/>
        <v>275</v>
      </c>
      <c r="O1380" s="37"/>
      <c r="P1380" s="35">
        <v>275</v>
      </c>
      <c r="Q1380" s="40">
        <f t="shared" si="138"/>
        <v>0</v>
      </c>
      <c r="R1380" s="41"/>
    </row>
    <row r="1381" spans="2:18" ht="15" customHeight="1" x14ac:dyDescent="0.3">
      <c r="B1381" s="105">
        <f t="shared" si="134"/>
        <v>5607.6</v>
      </c>
      <c r="C1381" s="35">
        <v>5293</v>
      </c>
      <c r="D1381" s="34">
        <f t="shared" si="135"/>
        <v>5607.6</v>
      </c>
      <c r="E1381" s="36">
        <v>46190</v>
      </c>
      <c r="F1381" s="37">
        <v>5610.4</v>
      </c>
      <c r="G1381" s="26">
        <v>46191</v>
      </c>
      <c r="H1381" s="76">
        <f t="shared" si="136"/>
        <v>2.7999999999992724</v>
      </c>
      <c r="L1381" s="33"/>
      <c r="M1381" s="262">
        <v>46189</v>
      </c>
      <c r="N1381" s="34">
        <f t="shared" si="137"/>
        <v>275</v>
      </c>
      <c r="O1381" s="37"/>
      <c r="P1381" s="35">
        <v>200</v>
      </c>
      <c r="Q1381" s="40">
        <f t="shared" si="138"/>
        <v>75</v>
      </c>
      <c r="R1381" s="41"/>
    </row>
    <row r="1382" spans="2:18" ht="15" customHeight="1" x14ac:dyDescent="0.3">
      <c r="B1382" s="105">
        <f t="shared" si="134"/>
        <v>5610.4</v>
      </c>
      <c r="C1382" s="35">
        <v>5294</v>
      </c>
      <c r="D1382" s="34">
        <f t="shared" si="135"/>
        <v>5610.4</v>
      </c>
      <c r="E1382" s="36">
        <v>46191</v>
      </c>
      <c r="F1382" s="37">
        <v>5610.4</v>
      </c>
      <c r="G1382" s="26">
        <v>46192</v>
      </c>
      <c r="H1382" s="76">
        <f t="shared" si="136"/>
        <v>0</v>
      </c>
      <c r="L1382" s="33"/>
      <c r="M1382" s="262">
        <v>46190</v>
      </c>
      <c r="N1382" s="34">
        <f t="shared" si="137"/>
        <v>200</v>
      </c>
      <c r="O1382" s="37"/>
      <c r="P1382" s="35">
        <v>185</v>
      </c>
      <c r="Q1382" s="40">
        <f t="shared" si="138"/>
        <v>15</v>
      </c>
      <c r="R1382" s="41"/>
    </row>
    <row r="1383" spans="2:18" ht="15" customHeight="1" x14ac:dyDescent="0.3">
      <c r="B1383" s="105">
        <f t="shared" ref="B1383:B1427" si="139">(F1382)</f>
        <v>5610.4</v>
      </c>
      <c r="C1383" s="35">
        <v>5297</v>
      </c>
      <c r="D1383" s="34">
        <f t="shared" ref="D1383:D1427" si="140">F1382</f>
        <v>5610.4</v>
      </c>
      <c r="E1383" s="36">
        <v>46192</v>
      </c>
      <c r="F1383" s="37">
        <v>5610.9</v>
      </c>
      <c r="G1383" s="26">
        <v>46193</v>
      </c>
      <c r="H1383" s="76">
        <f t="shared" ref="H1383:H1427" si="141">F1383-D1383</f>
        <v>0.5</v>
      </c>
      <c r="L1383" s="33"/>
      <c r="M1383" s="262">
        <v>46191</v>
      </c>
      <c r="N1383" s="34">
        <f t="shared" si="137"/>
        <v>185</v>
      </c>
      <c r="O1383" s="37"/>
      <c r="P1383" s="35">
        <v>185</v>
      </c>
      <c r="Q1383" s="40">
        <f t="shared" si="138"/>
        <v>0</v>
      </c>
      <c r="R1383" s="41"/>
    </row>
    <row r="1384" spans="2:18" ht="15" customHeight="1" x14ac:dyDescent="0.3">
      <c r="B1384" s="105">
        <f t="shared" si="139"/>
        <v>5610.9</v>
      </c>
      <c r="C1384" s="35">
        <v>5302</v>
      </c>
      <c r="D1384" s="34">
        <f t="shared" si="140"/>
        <v>5610.9</v>
      </c>
      <c r="E1384" s="36">
        <v>46193</v>
      </c>
      <c r="F1384" s="37">
        <v>5611.9</v>
      </c>
      <c r="G1384" s="26">
        <v>46194</v>
      </c>
      <c r="H1384" s="76">
        <f t="shared" si="141"/>
        <v>1</v>
      </c>
      <c r="L1384" s="33"/>
      <c r="M1384" s="262">
        <v>46192</v>
      </c>
      <c r="N1384" s="34">
        <f t="shared" ref="N1384:N1426" si="142">(P1383)</f>
        <v>185</v>
      </c>
      <c r="O1384" s="37"/>
      <c r="P1384" s="35">
        <v>185</v>
      </c>
      <c r="Q1384" s="40">
        <f t="shared" ref="Q1384:Q1426" si="143">(N1384+O1384)-P1384</f>
        <v>0</v>
      </c>
      <c r="R1384" s="41"/>
    </row>
    <row r="1385" spans="2:18" ht="15" customHeight="1" x14ac:dyDescent="0.3">
      <c r="B1385" s="105">
        <f t="shared" si="139"/>
        <v>5611.9</v>
      </c>
      <c r="C1385" s="35">
        <v>5302</v>
      </c>
      <c r="D1385" s="34">
        <f t="shared" si="140"/>
        <v>5611.9</v>
      </c>
      <c r="E1385" s="36">
        <v>46194</v>
      </c>
      <c r="F1385" s="37">
        <v>5611.9</v>
      </c>
      <c r="G1385" s="26">
        <v>46195</v>
      </c>
      <c r="H1385" s="76">
        <f t="shared" si="141"/>
        <v>0</v>
      </c>
      <c r="L1385" s="33"/>
      <c r="M1385" s="262">
        <v>46193</v>
      </c>
      <c r="N1385" s="34">
        <f t="shared" si="142"/>
        <v>185</v>
      </c>
      <c r="O1385" s="37"/>
      <c r="P1385" s="35">
        <v>180</v>
      </c>
      <c r="Q1385" s="40">
        <f t="shared" si="143"/>
        <v>5</v>
      </c>
      <c r="R1385" s="41"/>
    </row>
    <row r="1386" spans="2:18" ht="15" customHeight="1" x14ac:dyDescent="0.3">
      <c r="B1386" s="105">
        <f t="shared" si="139"/>
        <v>5611.9</v>
      </c>
      <c r="C1386" s="35">
        <v>5308</v>
      </c>
      <c r="D1386" s="34">
        <f t="shared" si="140"/>
        <v>5611.9</v>
      </c>
      <c r="E1386" s="36">
        <v>46195</v>
      </c>
      <c r="F1386" s="37">
        <v>5612.3</v>
      </c>
      <c r="G1386" s="26">
        <v>46196</v>
      </c>
      <c r="H1386" s="76">
        <f t="shared" si="141"/>
        <v>0.4000000000005457</v>
      </c>
      <c r="L1386" s="33"/>
      <c r="M1386" s="262">
        <v>46194</v>
      </c>
      <c r="N1386" s="34">
        <f t="shared" si="142"/>
        <v>180</v>
      </c>
      <c r="O1386" s="37"/>
      <c r="P1386" s="35">
        <v>180</v>
      </c>
      <c r="Q1386" s="40">
        <f t="shared" si="143"/>
        <v>0</v>
      </c>
      <c r="R1386" s="41"/>
    </row>
    <row r="1387" spans="2:18" ht="15" customHeight="1" x14ac:dyDescent="0.3">
      <c r="B1387" s="105">
        <f t="shared" si="139"/>
        <v>5612.3</v>
      </c>
      <c r="C1387" s="35">
        <v>5308</v>
      </c>
      <c r="D1387" s="34">
        <f t="shared" si="140"/>
        <v>5612.3</v>
      </c>
      <c r="E1387" s="36">
        <v>46196</v>
      </c>
      <c r="F1387" s="37">
        <v>5612.5</v>
      </c>
      <c r="G1387" s="26">
        <v>46197</v>
      </c>
      <c r="H1387" s="76">
        <f t="shared" si="141"/>
        <v>0.1999999999998181</v>
      </c>
      <c r="L1387" s="33"/>
      <c r="M1387" s="262">
        <v>46195</v>
      </c>
      <c r="N1387" s="34">
        <f t="shared" si="142"/>
        <v>180</v>
      </c>
      <c r="O1387" s="37"/>
      <c r="P1387" s="35">
        <v>180</v>
      </c>
      <c r="Q1387" s="40">
        <f t="shared" si="143"/>
        <v>0</v>
      </c>
      <c r="R1387" s="41"/>
    </row>
    <row r="1388" spans="2:18" ht="15" customHeight="1" x14ac:dyDescent="0.3">
      <c r="B1388" s="105">
        <f t="shared" si="139"/>
        <v>5612.5</v>
      </c>
      <c r="C1388" s="35">
        <v>5313</v>
      </c>
      <c r="D1388" s="34">
        <f t="shared" si="140"/>
        <v>5612.5</v>
      </c>
      <c r="E1388" s="36">
        <v>46197</v>
      </c>
      <c r="F1388" s="37">
        <v>5614.6</v>
      </c>
      <c r="G1388" s="26">
        <v>46198</v>
      </c>
      <c r="H1388" s="76">
        <f t="shared" si="141"/>
        <v>2.1000000000003638</v>
      </c>
      <c r="L1388" s="33"/>
      <c r="M1388" s="262">
        <v>46196</v>
      </c>
      <c r="N1388" s="34">
        <f t="shared" si="142"/>
        <v>180</v>
      </c>
      <c r="O1388" s="37"/>
      <c r="P1388" s="35">
        <v>175</v>
      </c>
      <c r="Q1388" s="40">
        <f t="shared" si="143"/>
        <v>5</v>
      </c>
      <c r="R1388" s="41"/>
    </row>
    <row r="1389" spans="2:18" ht="15" customHeight="1" x14ac:dyDescent="0.3">
      <c r="B1389" s="105">
        <f t="shared" si="139"/>
        <v>5614.6</v>
      </c>
      <c r="C1389" s="35">
        <v>5313</v>
      </c>
      <c r="D1389" s="34">
        <f t="shared" si="140"/>
        <v>5614.6</v>
      </c>
      <c r="E1389" s="36">
        <v>46198</v>
      </c>
      <c r="F1389" s="37">
        <v>5614.6</v>
      </c>
      <c r="G1389" s="26">
        <v>46199</v>
      </c>
      <c r="H1389" s="76">
        <f t="shared" si="141"/>
        <v>0</v>
      </c>
      <c r="L1389" s="33"/>
      <c r="M1389" s="262">
        <v>46197</v>
      </c>
      <c r="N1389" s="34">
        <f t="shared" si="142"/>
        <v>175</v>
      </c>
      <c r="O1389" s="37"/>
      <c r="P1389" s="35">
        <v>155</v>
      </c>
      <c r="Q1389" s="40">
        <f t="shared" si="143"/>
        <v>20</v>
      </c>
      <c r="R1389" s="41"/>
    </row>
    <row r="1390" spans="2:18" ht="15" customHeight="1" x14ac:dyDescent="0.3">
      <c r="B1390" s="105">
        <f t="shared" si="139"/>
        <v>5614.6</v>
      </c>
      <c r="C1390" s="35">
        <v>5313</v>
      </c>
      <c r="D1390" s="34">
        <f t="shared" si="140"/>
        <v>5614.6</v>
      </c>
      <c r="E1390" s="36">
        <v>46199</v>
      </c>
      <c r="F1390" s="37">
        <v>5614.6</v>
      </c>
      <c r="G1390" s="26">
        <v>46200</v>
      </c>
      <c r="H1390" s="76">
        <f t="shared" si="141"/>
        <v>0</v>
      </c>
      <c r="L1390" s="33"/>
      <c r="M1390" s="262">
        <v>46198</v>
      </c>
      <c r="N1390" s="34">
        <f t="shared" si="142"/>
        <v>155</v>
      </c>
      <c r="O1390" s="37"/>
      <c r="P1390" s="35">
        <v>155</v>
      </c>
      <c r="Q1390" s="40">
        <f t="shared" si="143"/>
        <v>0</v>
      </c>
      <c r="R1390" s="41"/>
    </row>
    <row r="1391" spans="2:18" ht="15" customHeight="1" x14ac:dyDescent="0.3">
      <c r="B1391" s="105">
        <f t="shared" si="139"/>
        <v>5614.6</v>
      </c>
      <c r="C1391" s="35">
        <v>5315</v>
      </c>
      <c r="D1391" s="34">
        <f t="shared" si="140"/>
        <v>5614.6</v>
      </c>
      <c r="E1391" s="36">
        <v>46200</v>
      </c>
      <c r="F1391" s="37">
        <v>5614.9</v>
      </c>
      <c r="G1391" s="26">
        <v>46201</v>
      </c>
      <c r="H1391" s="76">
        <f t="shared" si="141"/>
        <v>0.2999999999992724</v>
      </c>
      <c r="L1391" s="33"/>
      <c r="M1391" s="262">
        <v>46199</v>
      </c>
      <c r="N1391" s="34">
        <f t="shared" si="142"/>
        <v>155</v>
      </c>
      <c r="O1391" s="37"/>
      <c r="P1391" s="35">
        <v>155</v>
      </c>
      <c r="Q1391" s="40">
        <f t="shared" si="143"/>
        <v>0</v>
      </c>
      <c r="R1391" s="41"/>
    </row>
    <row r="1392" spans="2:18" ht="15" customHeight="1" x14ac:dyDescent="0.3">
      <c r="B1392" s="105">
        <f t="shared" si="139"/>
        <v>5614.9</v>
      </c>
      <c r="C1392" s="35">
        <v>5315</v>
      </c>
      <c r="D1392" s="34">
        <f t="shared" si="140"/>
        <v>5614.9</v>
      </c>
      <c r="E1392" s="36">
        <v>46201</v>
      </c>
      <c r="F1392" s="37">
        <v>5614.9</v>
      </c>
      <c r="G1392" s="26">
        <v>46202</v>
      </c>
      <c r="H1392" s="76">
        <f t="shared" si="141"/>
        <v>0</v>
      </c>
      <c r="L1392" s="33"/>
      <c r="M1392" s="262">
        <v>46200</v>
      </c>
      <c r="N1392" s="34">
        <f t="shared" si="142"/>
        <v>155</v>
      </c>
      <c r="O1392" s="37"/>
      <c r="P1392" s="35">
        <v>155</v>
      </c>
      <c r="Q1392" s="40">
        <f t="shared" si="143"/>
        <v>0</v>
      </c>
      <c r="R1392" s="41"/>
    </row>
    <row r="1393" spans="2:19" ht="15" customHeight="1" x14ac:dyDescent="0.3">
      <c r="B1393" s="105">
        <f t="shared" si="139"/>
        <v>5614.9</v>
      </c>
      <c r="C1393" s="35">
        <v>5315</v>
      </c>
      <c r="D1393" s="34">
        <f t="shared" si="140"/>
        <v>5614.9</v>
      </c>
      <c r="E1393" s="36">
        <v>46202</v>
      </c>
      <c r="F1393" s="37">
        <v>5614.9</v>
      </c>
      <c r="G1393" s="26">
        <v>46203</v>
      </c>
      <c r="H1393" s="76">
        <f t="shared" si="141"/>
        <v>0</v>
      </c>
      <c r="L1393" s="33"/>
      <c r="M1393" s="262">
        <v>46201</v>
      </c>
      <c r="N1393" s="34">
        <f t="shared" si="142"/>
        <v>155</v>
      </c>
      <c r="O1393" s="37"/>
      <c r="P1393" s="35">
        <v>155</v>
      </c>
      <c r="Q1393" s="40">
        <f t="shared" si="143"/>
        <v>0</v>
      </c>
      <c r="R1393" s="41"/>
    </row>
    <row r="1394" spans="2:19" ht="15" customHeight="1" x14ac:dyDescent="0.3">
      <c r="B1394" s="105">
        <f t="shared" si="139"/>
        <v>5614.9</v>
      </c>
      <c r="C1394" s="35">
        <v>5315</v>
      </c>
      <c r="D1394" s="34">
        <f t="shared" si="140"/>
        <v>5614.9</v>
      </c>
      <c r="E1394" s="36">
        <v>46203</v>
      </c>
      <c r="F1394" s="37">
        <v>5614.9</v>
      </c>
      <c r="G1394" s="26">
        <v>46204</v>
      </c>
      <c r="H1394" s="76">
        <f t="shared" si="141"/>
        <v>0</v>
      </c>
      <c r="L1394" s="33"/>
      <c r="M1394" s="262">
        <v>46202</v>
      </c>
      <c r="N1394" s="34">
        <f t="shared" si="142"/>
        <v>155</v>
      </c>
      <c r="O1394" s="37"/>
      <c r="P1394" s="35">
        <v>155</v>
      </c>
      <c r="Q1394" s="40">
        <f t="shared" si="143"/>
        <v>0</v>
      </c>
      <c r="R1394" s="41"/>
    </row>
    <row r="1395" spans="2:19" ht="15" customHeight="1" x14ac:dyDescent="0.3">
      <c r="B1395" s="105">
        <f t="shared" si="139"/>
        <v>5614.9</v>
      </c>
      <c r="C1395" s="35">
        <v>5315</v>
      </c>
      <c r="D1395" s="34">
        <f t="shared" si="140"/>
        <v>5614.9</v>
      </c>
      <c r="E1395" s="36">
        <v>46204</v>
      </c>
      <c r="F1395" s="37">
        <v>5615.3</v>
      </c>
      <c r="G1395" s="26">
        <v>46205</v>
      </c>
      <c r="H1395" s="76">
        <f t="shared" si="141"/>
        <v>0.4000000000005457</v>
      </c>
      <c r="L1395" s="33"/>
      <c r="M1395" s="262">
        <v>46203</v>
      </c>
      <c r="N1395" s="34">
        <f t="shared" si="142"/>
        <v>155</v>
      </c>
      <c r="O1395" s="37"/>
      <c r="P1395" s="35">
        <v>155</v>
      </c>
      <c r="Q1395" s="40">
        <f t="shared" si="143"/>
        <v>0</v>
      </c>
      <c r="R1395" s="41"/>
    </row>
    <row r="1396" spans="2:19" ht="15" customHeight="1" x14ac:dyDescent="0.3">
      <c r="B1396" s="105">
        <f t="shared" si="139"/>
        <v>5615.3</v>
      </c>
      <c r="C1396" s="35">
        <v>5323</v>
      </c>
      <c r="D1396" s="34">
        <f t="shared" si="140"/>
        <v>5615.3</v>
      </c>
      <c r="E1396" s="36">
        <v>46205</v>
      </c>
      <c r="F1396" s="37">
        <v>5615.5</v>
      </c>
      <c r="G1396" s="26">
        <v>46206</v>
      </c>
      <c r="H1396" s="76">
        <f t="shared" si="141"/>
        <v>0.1999999999998181</v>
      </c>
      <c r="L1396" s="33"/>
      <c r="M1396" s="262">
        <v>46204</v>
      </c>
      <c r="N1396" s="34">
        <f t="shared" si="142"/>
        <v>155</v>
      </c>
      <c r="O1396" s="37"/>
      <c r="P1396" s="35">
        <v>155</v>
      </c>
      <c r="Q1396" s="40">
        <f t="shared" si="143"/>
        <v>0</v>
      </c>
      <c r="R1396" s="41"/>
    </row>
    <row r="1397" spans="2:19" ht="15" customHeight="1" x14ac:dyDescent="0.3">
      <c r="B1397" s="105">
        <f t="shared" si="139"/>
        <v>5615.5</v>
      </c>
      <c r="C1397" s="35">
        <v>5328</v>
      </c>
      <c r="D1397" s="34">
        <f t="shared" si="140"/>
        <v>5615.5</v>
      </c>
      <c r="E1397" s="36">
        <v>46206</v>
      </c>
      <c r="F1397" s="37">
        <v>5628.6</v>
      </c>
      <c r="G1397" s="26">
        <v>46207</v>
      </c>
      <c r="H1397" s="76">
        <f t="shared" si="141"/>
        <v>13.100000000000364</v>
      </c>
      <c r="L1397" s="33"/>
      <c r="M1397" s="262">
        <v>46205</v>
      </c>
      <c r="N1397" s="34">
        <f t="shared" si="142"/>
        <v>155</v>
      </c>
      <c r="O1397" s="37"/>
      <c r="P1397" s="35">
        <v>155</v>
      </c>
      <c r="Q1397" s="40">
        <f t="shared" si="143"/>
        <v>0</v>
      </c>
      <c r="R1397" s="41"/>
    </row>
    <row r="1398" spans="2:19" ht="15" customHeight="1" x14ac:dyDescent="0.3">
      <c r="B1398" s="105">
        <f t="shared" si="139"/>
        <v>5628.6</v>
      </c>
      <c r="C1398" s="35">
        <v>5331</v>
      </c>
      <c r="D1398" s="34">
        <f t="shared" si="140"/>
        <v>5628.6</v>
      </c>
      <c r="E1398" s="36">
        <v>46207</v>
      </c>
      <c r="F1398" s="37">
        <v>5628.8</v>
      </c>
      <c r="G1398" s="26">
        <v>46208</v>
      </c>
      <c r="H1398" s="76">
        <f t="shared" si="141"/>
        <v>0.1999999999998181</v>
      </c>
      <c r="L1398" s="33"/>
      <c r="M1398" s="262">
        <v>46206</v>
      </c>
      <c r="N1398" s="34">
        <f t="shared" si="142"/>
        <v>155</v>
      </c>
      <c r="O1398" s="37"/>
      <c r="P1398" s="35">
        <v>60</v>
      </c>
      <c r="Q1398" s="40">
        <f t="shared" si="143"/>
        <v>95</v>
      </c>
      <c r="R1398" s="41"/>
    </row>
    <row r="1399" spans="2:19" ht="15" customHeight="1" x14ac:dyDescent="0.3">
      <c r="B1399" s="105">
        <f t="shared" si="139"/>
        <v>5628.8</v>
      </c>
      <c r="C1399" s="35">
        <v>5333</v>
      </c>
      <c r="D1399" s="34">
        <f t="shared" si="140"/>
        <v>5628.8</v>
      </c>
      <c r="E1399" s="36">
        <v>46208</v>
      </c>
      <c r="F1399" s="37">
        <v>5629.3</v>
      </c>
      <c r="G1399" s="26">
        <v>46209</v>
      </c>
      <c r="H1399" s="76">
        <f t="shared" si="141"/>
        <v>0.5</v>
      </c>
      <c r="L1399" s="33"/>
      <c r="M1399" s="262">
        <v>46207</v>
      </c>
      <c r="N1399" s="34">
        <f t="shared" si="142"/>
        <v>60</v>
      </c>
      <c r="O1399" s="37">
        <v>270</v>
      </c>
      <c r="P1399" s="35">
        <v>330</v>
      </c>
      <c r="Q1399" s="40">
        <f t="shared" si="143"/>
        <v>0</v>
      </c>
      <c r="R1399" s="41"/>
    </row>
    <row r="1400" spans="2:19" ht="15" customHeight="1" x14ac:dyDescent="0.3">
      <c r="B1400" s="105">
        <f t="shared" si="139"/>
        <v>5629.3</v>
      </c>
      <c r="C1400" s="35">
        <v>5333</v>
      </c>
      <c r="D1400" s="34">
        <f t="shared" si="140"/>
        <v>5629.3</v>
      </c>
      <c r="E1400" s="36">
        <v>46209</v>
      </c>
      <c r="F1400" s="37">
        <v>5629.3</v>
      </c>
      <c r="G1400" s="26">
        <v>46210</v>
      </c>
      <c r="H1400" s="76">
        <f t="shared" si="141"/>
        <v>0</v>
      </c>
      <c r="L1400" s="33"/>
      <c r="M1400" s="262">
        <v>46208</v>
      </c>
      <c r="N1400" s="34">
        <f t="shared" si="142"/>
        <v>330</v>
      </c>
      <c r="O1400" s="37"/>
      <c r="P1400" s="35">
        <v>330</v>
      </c>
      <c r="Q1400" s="40">
        <f t="shared" si="143"/>
        <v>0</v>
      </c>
      <c r="R1400" s="41"/>
    </row>
    <row r="1401" spans="2:19" ht="15" customHeight="1" x14ac:dyDescent="0.3">
      <c r="B1401" s="105">
        <f t="shared" si="139"/>
        <v>5629.3</v>
      </c>
      <c r="C1401" s="35">
        <v>5333</v>
      </c>
      <c r="D1401" s="34">
        <f t="shared" si="140"/>
        <v>5629.3</v>
      </c>
      <c r="E1401" s="36">
        <v>46210</v>
      </c>
      <c r="F1401" s="37">
        <v>5636.1</v>
      </c>
      <c r="G1401" s="26">
        <v>46211</v>
      </c>
      <c r="H1401" s="76">
        <f t="shared" si="141"/>
        <v>6.8000000000001819</v>
      </c>
      <c r="L1401" s="33"/>
      <c r="M1401" s="262">
        <v>46209</v>
      </c>
      <c r="N1401" s="34">
        <f t="shared" si="142"/>
        <v>330</v>
      </c>
      <c r="O1401" s="37">
        <v>30</v>
      </c>
      <c r="P1401" s="35">
        <v>270</v>
      </c>
      <c r="Q1401" s="40">
        <f t="shared" si="143"/>
        <v>90</v>
      </c>
      <c r="R1401" s="41"/>
      <c r="S1401" t="s">
        <v>1883</v>
      </c>
    </row>
    <row r="1402" spans="2:19" ht="15" customHeight="1" x14ac:dyDescent="0.3">
      <c r="B1402" s="105">
        <f t="shared" si="139"/>
        <v>5636.1</v>
      </c>
      <c r="C1402" s="35"/>
      <c r="D1402" s="34">
        <f t="shared" si="140"/>
        <v>5636.1</v>
      </c>
      <c r="E1402" s="36">
        <v>46211</v>
      </c>
      <c r="F1402" s="37">
        <v>5636.1</v>
      </c>
      <c r="G1402" s="26">
        <v>46212</v>
      </c>
      <c r="H1402" s="76">
        <f t="shared" si="141"/>
        <v>0</v>
      </c>
      <c r="L1402" s="33"/>
      <c r="M1402" s="262">
        <v>46210</v>
      </c>
      <c r="N1402" s="34">
        <f t="shared" si="142"/>
        <v>270</v>
      </c>
      <c r="O1402" s="37"/>
      <c r="P1402" s="35">
        <v>248</v>
      </c>
      <c r="Q1402" s="40">
        <f t="shared" si="143"/>
        <v>22</v>
      </c>
      <c r="R1402" s="41"/>
    </row>
    <row r="1403" spans="2:19" ht="15" customHeight="1" x14ac:dyDescent="0.3">
      <c r="B1403" s="105">
        <f t="shared" si="139"/>
        <v>5636.1</v>
      </c>
      <c r="C1403" s="35"/>
      <c r="D1403" s="34">
        <f t="shared" si="140"/>
        <v>5636.1</v>
      </c>
      <c r="E1403" s="36">
        <v>46212</v>
      </c>
      <c r="F1403" s="37">
        <v>5636.1</v>
      </c>
      <c r="G1403" s="26">
        <v>46213</v>
      </c>
      <c r="H1403" s="76">
        <f t="shared" si="141"/>
        <v>0</v>
      </c>
      <c r="L1403" s="33"/>
      <c r="M1403" s="262">
        <v>46211</v>
      </c>
      <c r="N1403" s="34">
        <f t="shared" si="142"/>
        <v>248</v>
      </c>
      <c r="O1403" s="37"/>
      <c r="P1403" s="35">
        <v>248</v>
      </c>
      <c r="Q1403" s="40">
        <f t="shared" si="143"/>
        <v>0</v>
      </c>
      <c r="R1403" s="41"/>
    </row>
    <row r="1404" spans="2:19" ht="15" customHeight="1" x14ac:dyDescent="0.3">
      <c r="B1404" s="105">
        <f t="shared" si="139"/>
        <v>5636.1</v>
      </c>
      <c r="C1404" s="35"/>
      <c r="D1404" s="34">
        <v>5636.1</v>
      </c>
      <c r="E1404" s="36">
        <v>46213</v>
      </c>
      <c r="F1404" s="37">
        <v>5637.1</v>
      </c>
      <c r="G1404" s="26">
        <v>46214</v>
      </c>
      <c r="H1404" s="76">
        <f t="shared" si="141"/>
        <v>1</v>
      </c>
      <c r="L1404" s="33"/>
      <c r="M1404" s="262">
        <v>46212</v>
      </c>
      <c r="N1404" s="34">
        <f t="shared" si="142"/>
        <v>248</v>
      </c>
      <c r="O1404" s="37"/>
      <c r="P1404" s="35">
        <v>248</v>
      </c>
      <c r="Q1404" s="40">
        <f t="shared" si="143"/>
        <v>0</v>
      </c>
      <c r="R1404" s="41"/>
    </row>
    <row r="1405" spans="2:19" ht="15" customHeight="1" x14ac:dyDescent="0.3">
      <c r="B1405" s="105">
        <f t="shared" si="139"/>
        <v>5637.1</v>
      </c>
      <c r="C1405" s="35"/>
      <c r="D1405" s="34">
        <f t="shared" si="140"/>
        <v>5637.1</v>
      </c>
      <c r="E1405" s="36">
        <v>46214</v>
      </c>
      <c r="F1405" s="37">
        <v>5637.2</v>
      </c>
      <c r="G1405" s="26">
        <v>46215</v>
      </c>
      <c r="H1405" s="76">
        <f t="shared" si="141"/>
        <v>9.9999999999454303E-2</v>
      </c>
      <c r="L1405" s="33"/>
      <c r="M1405" s="262">
        <v>46213</v>
      </c>
      <c r="N1405" s="34">
        <f t="shared" si="142"/>
        <v>248</v>
      </c>
      <c r="O1405" s="37"/>
      <c r="P1405" s="35">
        <v>240</v>
      </c>
      <c r="Q1405" s="40">
        <f t="shared" si="143"/>
        <v>8</v>
      </c>
      <c r="R1405" s="41"/>
    </row>
    <row r="1406" spans="2:19" ht="15" customHeight="1" x14ac:dyDescent="0.3">
      <c r="B1406" s="105">
        <f t="shared" si="139"/>
        <v>5637.2</v>
      </c>
      <c r="C1406" s="35"/>
      <c r="D1406" s="34">
        <f t="shared" si="140"/>
        <v>5637.2</v>
      </c>
      <c r="E1406" s="36">
        <v>46215</v>
      </c>
      <c r="F1406" s="37">
        <v>5637.2</v>
      </c>
      <c r="G1406" s="26">
        <v>46216</v>
      </c>
      <c r="H1406" s="76">
        <f t="shared" si="141"/>
        <v>0</v>
      </c>
      <c r="L1406" s="33"/>
      <c r="M1406" s="262">
        <v>46214</v>
      </c>
      <c r="N1406" s="34">
        <f t="shared" si="142"/>
        <v>240</v>
      </c>
      <c r="O1406" s="37">
        <v>60</v>
      </c>
      <c r="P1406" s="35">
        <v>320</v>
      </c>
      <c r="Q1406" s="40">
        <f t="shared" si="143"/>
        <v>-20</v>
      </c>
      <c r="R1406" s="41"/>
    </row>
    <row r="1407" spans="2:19" ht="15" customHeight="1" x14ac:dyDescent="0.3">
      <c r="B1407" s="105">
        <f t="shared" si="139"/>
        <v>5637.2</v>
      </c>
      <c r="C1407" s="35"/>
      <c r="D1407" s="34">
        <f t="shared" si="140"/>
        <v>5637.2</v>
      </c>
      <c r="E1407" s="36">
        <v>46216</v>
      </c>
      <c r="F1407" s="37">
        <v>5641.1</v>
      </c>
      <c r="G1407" s="26">
        <v>46217</v>
      </c>
      <c r="H1407" s="76">
        <f t="shared" si="141"/>
        <v>3.9000000000005457</v>
      </c>
      <c r="L1407" s="33"/>
      <c r="M1407" s="262">
        <v>46215</v>
      </c>
      <c r="N1407" s="34">
        <f t="shared" si="142"/>
        <v>320</v>
      </c>
      <c r="O1407" s="37"/>
      <c r="P1407" s="35">
        <v>310</v>
      </c>
      <c r="Q1407" s="40">
        <f t="shared" si="143"/>
        <v>10</v>
      </c>
      <c r="R1407" s="41"/>
    </row>
    <row r="1408" spans="2:19" ht="15" customHeight="1" x14ac:dyDescent="0.3">
      <c r="B1408" s="105">
        <f t="shared" si="139"/>
        <v>5641.1</v>
      </c>
      <c r="C1408" s="35"/>
      <c r="D1408" s="34">
        <f t="shared" si="140"/>
        <v>5641.1</v>
      </c>
      <c r="E1408" s="36">
        <v>46217</v>
      </c>
      <c r="F1408" s="37">
        <v>5641.3</v>
      </c>
      <c r="G1408" s="26">
        <v>46218</v>
      </c>
      <c r="H1408" s="76">
        <f t="shared" si="141"/>
        <v>0.1999999999998181</v>
      </c>
      <c r="L1408" s="33"/>
      <c r="M1408" s="262">
        <v>46216</v>
      </c>
      <c r="N1408" s="34">
        <f t="shared" si="142"/>
        <v>310</v>
      </c>
      <c r="O1408" s="37"/>
      <c r="P1408" s="35">
        <v>307.5</v>
      </c>
      <c r="Q1408" s="40">
        <f t="shared" si="143"/>
        <v>2.5</v>
      </c>
      <c r="R1408" s="41"/>
    </row>
    <row r="1409" spans="2:18" ht="15" customHeight="1" x14ac:dyDescent="0.3">
      <c r="B1409" s="105">
        <f t="shared" si="139"/>
        <v>5641.3</v>
      </c>
      <c r="C1409" s="35"/>
      <c r="D1409" s="34">
        <f t="shared" si="140"/>
        <v>5641.3</v>
      </c>
      <c r="E1409" s="36">
        <v>46218</v>
      </c>
      <c r="F1409" s="37">
        <v>5642.1</v>
      </c>
      <c r="G1409" s="26">
        <v>46219</v>
      </c>
      <c r="H1409" s="76">
        <f t="shared" si="141"/>
        <v>0.8000000000001819</v>
      </c>
      <c r="L1409" s="33"/>
      <c r="M1409" s="262">
        <v>46217</v>
      </c>
      <c r="N1409" s="34">
        <f t="shared" si="142"/>
        <v>307.5</v>
      </c>
      <c r="O1409" s="37"/>
      <c r="P1409" s="35">
        <v>307.10000000000002</v>
      </c>
      <c r="Q1409" s="40">
        <f t="shared" si="143"/>
        <v>0.39999999999997726</v>
      </c>
      <c r="R1409" s="41"/>
    </row>
    <row r="1410" spans="2:18" ht="15" customHeight="1" x14ac:dyDescent="0.3">
      <c r="B1410" s="105">
        <f t="shared" si="139"/>
        <v>5642.1</v>
      </c>
      <c r="C1410" s="35"/>
      <c r="D1410" s="34">
        <f t="shared" si="140"/>
        <v>5642.1</v>
      </c>
      <c r="E1410" s="36">
        <v>46219</v>
      </c>
      <c r="F1410" s="37">
        <v>5644.7</v>
      </c>
      <c r="G1410" s="26">
        <v>46220</v>
      </c>
      <c r="H1410" s="76">
        <f t="shared" si="141"/>
        <v>2.5999999999994543</v>
      </c>
      <c r="L1410" s="33"/>
      <c r="M1410" s="262">
        <v>46218</v>
      </c>
      <c r="N1410" s="34">
        <f t="shared" si="142"/>
        <v>307.10000000000002</v>
      </c>
      <c r="O1410" s="37"/>
      <c r="P1410" s="35">
        <v>300</v>
      </c>
      <c r="Q1410" s="40">
        <f t="shared" si="143"/>
        <v>7.1000000000000227</v>
      </c>
      <c r="R1410" s="41"/>
    </row>
    <row r="1411" spans="2:18" ht="15" customHeight="1" x14ac:dyDescent="0.3">
      <c r="B1411" s="105">
        <f t="shared" si="139"/>
        <v>5644.7</v>
      </c>
      <c r="C1411" s="35"/>
      <c r="D1411" s="34">
        <f t="shared" si="140"/>
        <v>5644.7</v>
      </c>
      <c r="E1411" s="36">
        <v>46220</v>
      </c>
      <c r="F1411" s="37">
        <v>5644.7</v>
      </c>
      <c r="G1411" s="26">
        <v>46221</v>
      </c>
      <c r="H1411" s="76">
        <f t="shared" si="141"/>
        <v>0</v>
      </c>
      <c r="L1411" s="33"/>
      <c r="M1411" s="262">
        <v>46219</v>
      </c>
      <c r="N1411" s="34">
        <f t="shared" si="142"/>
        <v>300</v>
      </c>
      <c r="O1411" s="37"/>
      <c r="P1411" s="35">
        <v>285</v>
      </c>
      <c r="Q1411" s="40">
        <f t="shared" si="143"/>
        <v>15</v>
      </c>
      <c r="R1411" s="41"/>
    </row>
    <row r="1412" spans="2:18" ht="15" customHeight="1" x14ac:dyDescent="0.3">
      <c r="B1412" s="105">
        <f t="shared" si="139"/>
        <v>5644.7</v>
      </c>
      <c r="C1412" s="35"/>
      <c r="D1412" s="34">
        <f t="shared" si="140"/>
        <v>5644.7</v>
      </c>
      <c r="E1412" s="36">
        <v>46221</v>
      </c>
      <c r="F1412" s="37">
        <v>5655.1</v>
      </c>
      <c r="G1412" s="26">
        <v>46222</v>
      </c>
      <c r="H1412" s="76">
        <f t="shared" si="141"/>
        <v>10.400000000000546</v>
      </c>
      <c r="L1412" s="33"/>
      <c r="M1412" s="262">
        <v>46220</v>
      </c>
      <c r="N1412" s="34">
        <f t="shared" si="142"/>
        <v>285</v>
      </c>
      <c r="O1412" s="37">
        <v>30</v>
      </c>
      <c r="P1412" s="35">
        <v>313</v>
      </c>
      <c r="Q1412" s="40">
        <f t="shared" si="143"/>
        <v>2</v>
      </c>
      <c r="R1412" s="41"/>
    </row>
    <row r="1413" spans="2:18" ht="15" customHeight="1" x14ac:dyDescent="0.3">
      <c r="B1413" s="105">
        <f t="shared" si="139"/>
        <v>5655.1</v>
      </c>
      <c r="C1413" s="35"/>
      <c r="D1413" s="34">
        <f t="shared" si="140"/>
        <v>5655.1</v>
      </c>
      <c r="E1413" s="36">
        <v>46222</v>
      </c>
      <c r="F1413" s="37">
        <v>5655.1</v>
      </c>
      <c r="G1413" s="26">
        <v>46223</v>
      </c>
      <c r="H1413" s="76">
        <f t="shared" si="141"/>
        <v>0</v>
      </c>
      <c r="L1413" s="33"/>
      <c r="M1413" s="262">
        <v>46221</v>
      </c>
      <c r="N1413" s="34">
        <f t="shared" si="142"/>
        <v>313</v>
      </c>
      <c r="O1413" s="37"/>
      <c r="P1413" s="35">
        <v>247.5</v>
      </c>
      <c r="Q1413" s="40">
        <f t="shared" si="143"/>
        <v>65.5</v>
      </c>
      <c r="R1413" s="41"/>
    </row>
    <row r="1414" spans="2:18" ht="15" customHeight="1" x14ac:dyDescent="0.3">
      <c r="B1414" s="105">
        <f t="shared" si="139"/>
        <v>5655.1</v>
      </c>
      <c r="C1414" s="35"/>
      <c r="D1414" s="34">
        <f t="shared" si="140"/>
        <v>5655.1</v>
      </c>
      <c r="E1414" s="36">
        <v>46223</v>
      </c>
      <c r="F1414" s="37">
        <v>5655.1</v>
      </c>
      <c r="G1414" s="26">
        <v>46224</v>
      </c>
      <c r="H1414" s="76">
        <f t="shared" si="141"/>
        <v>0</v>
      </c>
      <c r="L1414" s="33"/>
      <c r="M1414" s="262">
        <v>46222</v>
      </c>
      <c r="N1414" s="34">
        <f t="shared" si="142"/>
        <v>247.5</v>
      </c>
      <c r="O1414" s="37"/>
      <c r="P1414" s="35">
        <v>247.5</v>
      </c>
      <c r="Q1414" s="40">
        <f t="shared" si="143"/>
        <v>0</v>
      </c>
      <c r="R1414" s="41"/>
    </row>
    <row r="1415" spans="2:18" ht="15" customHeight="1" x14ac:dyDescent="0.3">
      <c r="B1415" s="105">
        <f t="shared" si="139"/>
        <v>5655.1</v>
      </c>
      <c r="C1415" s="35"/>
      <c r="D1415" s="34">
        <f t="shared" si="140"/>
        <v>5655.1</v>
      </c>
      <c r="E1415" s="36">
        <v>46224</v>
      </c>
      <c r="F1415" s="37">
        <v>5655.1</v>
      </c>
      <c r="G1415" s="26">
        <v>46225</v>
      </c>
      <c r="H1415" s="76">
        <f t="shared" si="141"/>
        <v>0</v>
      </c>
      <c r="L1415" s="33"/>
      <c r="M1415" s="262">
        <v>46223</v>
      </c>
      <c r="N1415" s="34">
        <f t="shared" si="142"/>
        <v>247.5</v>
      </c>
      <c r="O1415" s="37"/>
      <c r="P1415" s="35">
        <v>247.5</v>
      </c>
      <c r="Q1415" s="40">
        <f t="shared" si="143"/>
        <v>0</v>
      </c>
      <c r="R1415" s="41"/>
    </row>
    <row r="1416" spans="2:18" ht="15" customHeight="1" x14ac:dyDescent="0.3">
      <c r="B1416" s="105">
        <f t="shared" si="139"/>
        <v>5655.1</v>
      </c>
      <c r="C1416" s="35"/>
      <c r="D1416" s="34">
        <f t="shared" si="140"/>
        <v>5655.1</v>
      </c>
      <c r="E1416" s="36">
        <v>46225</v>
      </c>
      <c r="F1416" s="37">
        <v>5655.8</v>
      </c>
      <c r="G1416" s="26">
        <v>46226</v>
      </c>
      <c r="H1416" s="76">
        <f t="shared" si="141"/>
        <v>0.6999999999998181</v>
      </c>
      <c r="L1416" s="33"/>
      <c r="M1416" s="262">
        <v>46224</v>
      </c>
      <c r="N1416" s="34">
        <f t="shared" si="142"/>
        <v>247.5</v>
      </c>
      <c r="O1416" s="37"/>
      <c r="P1416" s="35">
        <v>247.5</v>
      </c>
      <c r="Q1416" s="40">
        <f t="shared" si="143"/>
        <v>0</v>
      </c>
      <c r="R1416" s="41"/>
    </row>
    <row r="1417" spans="2:18" ht="15" customHeight="1" x14ac:dyDescent="0.3">
      <c r="B1417" s="105">
        <f t="shared" si="139"/>
        <v>5655.8</v>
      </c>
      <c r="C1417" s="35"/>
      <c r="D1417" s="34">
        <f t="shared" si="140"/>
        <v>5655.8</v>
      </c>
      <c r="E1417" s="36">
        <v>46226</v>
      </c>
      <c r="F1417" s="37">
        <v>5656</v>
      </c>
      <c r="G1417" s="26">
        <v>46227</v>
      </c>
      <c r="H1417" s="76">
        <f t="shared" si="141"/>
        <v>0.1999999999998181</v>
      </c>
      <c r="L1417" s="33"/>
      <c r="M1417" s="262">
        <v>46225</v>
      </c>
      <c r="N1417" s="34">
        <f t="shared" si="142"/>
        <v>247.5</v>
      </c>
      <c r="O1417" s="37"/>
      <c r="P1417" s="35">
        <v>244.5</v>
      </c>
      <c r="Q1417" s="40">
        <f t="shared" si="143"/>
        <v>3</v>
      </c>
      <c r="R1417" s="41"/>
    </row>
    <row r="1418" spans="2:18" ht="15" customHeight="1" x14ac:dyDescent="0.3">
      <c r="B1418" s="105">
        <f t="shared" si="139"/>
        <v>5656</v>
      </c>
      <c r="C1418" s="35"/>
      <c r="D1418" s="34">
        <f t="shared" si="140"/>
        <v>5656</v>
      </c>
      <c r="E1418" s="36">
        <v>46227</v>
      </c>
      <c r="F1418" s="37">
        <v>5656.4</v>
      </c>
      <c r="G1418" s="26">
        <v>46228</v>
      </c>
      <c r="H1418" s="76">
        <f t="shared" si="141"/>
        <v>0.3999999999996362</v>
      </c>
      <c r="L1418" s="33"/>
      <c r="M1418" s="262">
        <v>46226</v>
      </c>
      <c r="N1418" s="34">
        <f t="shared" si="142"/>
        <v>244.5</v>
      </c>
      <c r="O1418" s="37">
        <v>45</v>
      </c>
      <c r="P1418" s="35">
        <v>277.5</v>
      </c>
      <c r="Q1418" s="40">
        <f t="shared" si="143"/>
        <v>12</v>
      </c>
      <c r="R1418" s="41"/>
    </row>
    <row r="1419" spans="2:18" ht="15" customHeight="1" x14ac:dyDescent="0.3">
      <c r="B1419" s="105">
        <f t="shared" si="139"/>
        <v>5656.4</v>
      </c>
      <c r="C1419" s="35"/>
      <c r="D1419" s="34">
        <f t="shared" si="140"/>
        <v>5656.4</v>
      </c>
      <c r="E1419" s="36">
        <v>46228</v>
      </c>
      <c r="F1419" s="37">
        <v>5656.7</v>
      </c>
      <c r="G1419" s="26">
        <v>46229</v>
      </c>
      <c r="H1419" s="76">
        <f t="shared" si="141"/>
        <v>0.3000000000001819</v>
      </c>
      <c r="L1419" s="33"/>
      <c r="M1419" s="262">
        <v>46227</v>
      </c>
      <c r="N1419" s="34">
        <f t="shared" si="142"/>
        <v>277.5</v>
      </c>
      <c r="O1419" s="37">
        <v>15</v>
      </c>
      <c r="P1419" s="35">
        <v>315</v>
      </c>
      <c r="Q1419" s="40">
        <f t="shared" si="143"/>
        <v>-22.5</v>
      </c>
      <c r="R1419" s="41"/>
    </row>
    <row r="1420" spans="2:18" ht="15" customHeight="1" x14ac:dyDescent="0.3">
      <c r="B1420" s="105">
        <f t="shared" si="139"/>
        <v>5656.7</v>
      </c>
      <c r="C1420" s="35"/>
      <c r="D1420" s="34">
        <f t="shared" si="140"/>
        <v>5656.7</v>
      </c>
      <c r="E1420" s="36">
        <v>46229</v>
      </c>
      <c r="F1420" s="37">
        <v>5656.7</v>
      </c>
      <c r="G1420" s="26">
        <v>46230</v>
      </c>
      <c r="H1420" s="76">
        <f t="shared" si="141"/>
        <v>0</v>
      </c>
      <c r="L1420" s="33"/>
      <c r="M1420" s="262">
        <v>46228</v>
      </c>
      <c r="N1420" s="34">
        <f t="shared" si="142"/>
        <v>315</v>
      </c>
      <c r="O1420" s="37"/>
      <c r="P1420" s="35">
        <v>315</v>
      </c>
      <c r="Q1420" s="40">
        <f t="shared" si="143"/>
        <v>0</v>
      </c>
      <c r="R1420" s="41"/>
    </row>
    <row r="1421" spans="2:18" ht="15" customHeight="1" x14ac:dyDescent="0.3">
      <c r="B1421" s="105">
        <f t="shared" si="139"/>
        <v>5656.7</v>
      </c>
      <c r="C1421" s="35"/>
      <c r="D1421" s="34">
        <f t="shared" si="140"/>
        <v>5656.7</v>
      </c>
      <c r="E1421" s="36">
        <v>46230</v>
      </c>
      <c r="F1421" s="37">
        <v>5660.5</v>
      </c>
      <c r="G1421" s="26">
        <v>46231</v>
      </c>
      <c r="H1421" s="76">
        <f t="shared" si="141"/>
        <v>3.8000000000001819</v>
      </c>
      <c r="L1421" s="33"/>
      <c r="M1421" s="262">
        <v>46229</v>
      </c>
      <c r="N1421" s="34">
        <f t="shared" si="142"/>
        <v>315</v>
      </c>
      <c r="O1421" s="37"/>
      <c r="P1421" s="35">
        <v>315</v>
      </c>
      <c r="Q1421" s="40">
        <f t="shared" si="143"/>
        <v>0</v>
      </c>
      <c r="R1421" s="41"/>
    </row>
    <row r="1422" spans="2:18" ht="15" customHeight="1" x14ac:dyDescent="0.3">
      <c r="B1422" s="105">
        <f t="shared" si="139"/>
        <v>5660.5</v>
      </c>
      <c r="C1422" s="35"/>
      <c r="D1422" s="34">
        <f t="shared" si="140"/>
        <v>5660.5</v>
      </c>
      <c r="E1422" s="36">
        <v>46231</v>
      </c>
      <c r="F1422" s="37">
        <v>5660.5</v>
      </c>
      <c r="G1422" s="26">
        <v>46232</v>
      </c>
      <c r="H1422" s="76">
        <f t="shared" si="141"/>
        <v>0</v>
      </c>
      <c r="L1422" s="33"/>
      <c r="M1422" s="262">
        <v>46230</v>
      </c>
      <c r="N1422" s="34">
        <f t="shared" si="142"/>
        <v>315</v>
      </c>
      <c r="O1422" s="37"/>
      <c r="P1422" s="35">
        <v>307</v>
      </c>
      <c r="Q1422" s="40">
        <f t="shared" si="143"/>
        <v>8</v>
      </c>
      <c r="R1422" s="41"/>
    </row>
    <row r="1423" spans="2:18" ht="15" customHeight="1" x14ac:dyDescent="0.3">
      <c r="B1423" s="105">
        <f t="shared" si="139"/>
        <v>5660.5</v>
      </c>
      <c r="C1423" s="35"/>
      <c r="D1423" s="34">
        <f t="shared" si="140"/>
        <v>5660.5</v>
      </c>
      <c r="E1423" s="36">
        <v>46232</v>
      </c>
      <c r="F1423" s="37">
        <v>5661.8</v>
      </c>
      <c r="G1423" s="26">
        <v>46233</v>
      </c>
      <c r="H1423" s="76">
        <f t="shared" si="141"/>
        <v>1.3000000000001819</v>
      </c>
      <c r="L1423" s="33"/>
      <c r="M1423" s="262">
        <v>46231</v>
      </c>
      <c r="N1423" s="34">
        <f t="shared" si="142"/>
        <v>307</v>
      </c>
      <c r="O1423" s="37"/>
      <c r="P1423" s="35">
        <v>307</v>
      </c>
      <c r="Q1423" s="40">
        <f t="shared" si="143"/>
        <v>0</v>
      </c>
      <c r="R1423" s="41"/>
    </row>
    <row r="1424" spans="2:18" ht="15" customHeight="1" x14ac:dyDescent="0.3">
      <c r="B1424" s="105">
        <f t="shared" si="139"/>
        <v>5661.8</v>
      </c>
      <c r="C1424" s="35"/>
      <c r="D1424" s="34">
        <f t="shared" si="140"/>
        <v>5661.8</v>
      </c>
      <c r="E1424" s="36">
        <v>46233</v>
      </c>
      <c r="F1424" s="37">
        <v>5665.3</v>
      </c>
      <c r="G1424" s="26">
        <v>46234</v>
      </c>
      <c r="H1424" s="76">
        <f t="shared" si="141"/>
        <v>3.5</v>
      </c>
      <c r="L1424" s="33"/>
      <c r="M1424" s="262">
        <v>46232</v>
      </c>
      <c r="N1424" s="34">
        <f t="shared" si="142"/>
        <v>307</v>
      </c>
      <c r="O1424" s="37"/>
      <c r="P1424" s="35">
        <v>300</v>
      </c>
      <c r="Q1424" s="40">
        <f t="shared" si="143"/>
        <v>7</v>
      </c>
      <c r="R1424" s="41"/>
    </row>
    <row r="1425" spans="2:18" ht="15" customHeight="1" x14ac:dyDescent="0.3">
      <c r="B1425" s="105">
        <f t="shared" si="139"/>
        <v>5665.3</v>
      </c>
      <c r="C1425" s="35"/>
      <c r="D1425" s="34">
        <f t="shared" si="140"/>
        <v>5665.3</v>
      </c>
      <c r="E1425" s="36">
        <v>46234</v>
      </c>
      <c r="F1425" s="37">
        <v>5678.2</v>
      </c>
      <c r="G1425" s="26">
        <v>46235</v>
      </c>
      <c r="H1425" s="76">
        <f t="shared" si="141"/>
        <v>12.899999999999636</v>
      </c>
      <c r="L1425" s="33"/>
      <c r="M1425" s="262">
        <v>46233</v>
      </c>
      <c r="N1425" s="34">
        <f t="shared" si="142"/>
        <v>300</v>
      </c>
      <c r="O1425" s="37"/>
      <c r="P1425" s="35">
        <v>273.75</v>
      </c>
      <c r="Q1425" s="40">
        <f t="shared" si="143"/>
        <v>26.25</v>
      </c>
      <c r="R1425" s="41"/>
    </row>
    <row r="1426" spans="2:18" ht="15" customHeight="1" x14ac:dyDescent="0.3">
      <c r="B1426" s="105">
        <f t="shared" si="139"/>
        <v>5678.2</v>
      </c>
      <c r="C1426" s="35"/>
      <c r="D1426" s="34">
        <f t="shared" si="140"/>
        <v>5678.2</v>
      </c>
      <c r="E1426" s="36">
        <v>46235</v>
      </c>
      <c r="F1426" s="37">
        <v>5678.3</v>
      </c>
      <c r="G1426" s="26">
        <v>46236</v>
      </c>
      <c r="H1426" s="76">
        <f t="shared" si="141"/>
        <v>0.1000000000003638</v>
      </c>
      <c r="L1426" s="33"/>
      <c r="M1426" s="262">
        <v>46234</v>
      </c>
      <c r="N1426" s="34">
        <f t="shared" si="142"/>
        <v>273.75</v>
      </c>
      <c r="O1426" s="37">
        <v>65</v>
      </c>
      <c r="P1426" s="35">
        <v>273.75</v>
      </c>
      <c r="Q1426" s="40">
        <f t="shared" si="143"/>
        <v>65</v>
      </c>
      <c r="R1426" s="41"/>
    </row>
    <row r="1427" spans="2:18" ht="15" customHeight="1" x14ac:dyDescent="0.3">
      <c r="B1427" s="105">
        <f t="shared" si="139"/>
        <v>5678.3</v>
      </c>
      <c r="C1427" s="35"/>
      <c r="D1427" s="34">
        <f t="shared" si="140"/>
        <v>5678.3</v>
      </c>
      <c r="E1427" s="36">
        <v>46236</v>
      </c>
      <c r="F1427" s="37">
        <v>5678.3</v>
      </c>
      <c r="G1427" s="26">
        <v>46237</v>
      </c>
      <c r="H1427" s="76">
        <f t="shared" si="141"/>
        <v>0</v>
      </c>
      <c r="L1427" s="33"/>
      <c r="M1427" s="262">
        <v>46235</v>
      </c>
      <c r="N1427" s="34">
        <f t="shared" ref="N1427:N1461" si="144">(P1426)</f>
        <v>273.75</v>
      </c>
      <c r="O1427" s="37"/>
      <c r="P1427" s="35">
        <v>273.75</v>
      </c>
      <c r="Q1427" s="40">
        <f t="shared" ref="Q1427:Q1461" si="145">(N1427+O1427)-P1427</f>
        <v>0</v>
      </c>
      <c r="R1427" s="41"/>
    </row>
    <row r="1428" spans="2:18" ht="15" customHeight="1" x14ac:dyDescent="0.3">
      <c r="B1428" s="105">
        <f t="shared" ref="B1428:B1429" si="146">(F1427)</f>
        <v>5678.3</v>
      </c>
      <c r="C1428" s="35"/>
      <c r="D1428" s="34">
        <f t="shared" ref="D1428:D1429" si="147">F1427</f>
        <v>5678.3</v>
      </c>
      <c r="E1428" s="36">
        <v>46237</v>
      </c>
      <c r="F1428" s="37">
        <v>5678.9</v>
      </c>
      <c r="G1428" s="26">
        <v>46238</v>
      </c>
      <c r="H1428" s="76">
        <f t="shared" ref="H1428:H1429" si="148">F1428-D1428</f>
        <v>0.5999999999994543</v>
      </c>
      <c r="L1428" s="33"/>
      <c r="M1428" s="262">
        <v>46236</v>
      </c>
      <c r="N1428" s="34">
        <f t="shared" si="144"/>
        <v>273.75</v>
      </c>
      <c r="O1428" s="37"/>
      <c r="P1428" s="35">
        <v>273.75</v>
      </c>
      <c r="Q1428" s="40">
        <f t="shared" si="145"/>
        <v>0</v>
      </c>
      <c r="R1428" s="41"/>
    </row>
    <row r="1429" spans="2:18" ht="15" customHeight="1" x14ac:dyDescent="0.3">
      <c r="B1429" s="105">
        <f t="shared" si="146"/>
        <v>5678.9</v>
      </c>
      <c r="C1429" s="35"/>
      <c r="D1429" s="34">
        <f t="shared" si="147"/>
        <v>5678.9</v>
      </c>
      <c r="E1429" s="36">
        <v>46238</v>
      </c>
      <c r="F1429" s="37">
        <v>5678.9</v>
      </c>
      <c r="G1429" s="26">
        <v>46239</v>
      </c>
      <c r="H1429" s="76">
        <f t="shared" si="148"/>
        <v>0</v>
      </c>
      <c r="L1429" s="33"/>
      <c r="M1429" s="262">
        <v>46237</v>
      </c>
      <c r="N1429" s="34">
        <f t="shared" si="144"/>
        <v>273.75</v>
      </c>
      <c r="O1429" s="37"/>
      <c r="P1429" s="35">
        <v>272</v>
      </c>
      <c r="Q1429" s="40">
        <f t="shared" si="145"/>
        <v>1.75</v>
      </c>
      <c r="R1429" s="41"/>
    </row>
    <row r="1430" spans="2:18" ht="15" customHeight="1" x14ac:dyDescent="0.3">
      <c r="B1430" s="105">
        <f t="shared" ref="B1430:B1462" si="149">(F1429)</f>
        <v>5678.9</v>
      </c>
      <c r="C1430" s="35"/>
      <c r="D1430" s="34">
        <f t="shared" ref="D1430:D1462" si="150">F1429</f>
        <v>5678.9</v>
      </c>
      <c r="E1430" s="36">
        <v>46239</v>
      </c>
      <c r="F1430" s="37">
        <v>5678.9</v>
      </c>
      <c r="G1430" s="26">
        <v>46240</v>
      </c>
      <c r="H1430" s="76">
        <f t="shared" ref="H1430:H1462" si="151">F1430-D1430</f>
        <v>0</v>
      </c>
      <c r="L1430" s="33"/>
      <c r="M1430" s="262">
        <v>46238</v>
      </c>
      <c r="N1430" s="34">
        <f t="shared" si="144"/>
        <v>272</v>
      </c>
      <c r="O1430" s="37"/>
      <c r="P1430" s="35">
        <v>272</v>
      </c>
      <c r="Q1430" s="40">
        <f t="shared" si="145"/>
        <v>0</v>
      </c>
      <c r="R1430" s="41"/>
    </row>
    <row r="1431" spans="2:18" ht="15" customHeight="1" x14ac:dyDescent="0.3">
      <c r="B1431" s="105">
        <f t="shared" si="149"/>
        <v>5678.9</v>
      </c>
      <c r="C1431" s="35"/>
      <c r="D1431" s="34">
        <f t="shared" si="150"/>
        <v>5678.9</v>
      </c>
      <c r="E1431" s="36">
        <v>46240</v>
      </c>
      <c r="F1431" s="37">
        <v>5678.9</v>
      </c>
      <c r="G1431" s="26">
        <v>46241</v>
      </c>
      <c r="H1431" s="76">
        <f t="shared" si="151"/>
        <v>0</v>
      </c>
      <c r="L1431" s="33"/>
      <c r="M1431" s="262">
        <v>46239</v>
      </c>
      <c r="N1431" s="34">
        <f t="shared" si="144"/>
        <v>272</v>
      </c>
      <c r="O1431" s="37"/>
      <c r="P1431" s="35">
        <v>272</v>
      </c>
      <c r="Q1431" s="40">
        <f t="shared" si="145"/>
        <v>0</v>
      </c>
      <c r="R1431" s="41"/>
    </row>
    <row r="1432" spans="2:18" ht="15" customHeight="1" x14ac:dyDescent="0.3">
      <c r="B1432" s="105">
        <f t="shared" si="149"/>
        <v>5678.9</v>
      </c>
      <c r="C1432" s="35"/>
      <c r="D1432" s="34">
        <f t="shared" si="150"/>
        <v>5678.9</v>
      </c>
      <c r="E1432" s="36">
        <v>46241</v>
      </c>
      <c r="F1432" s="37">
        <v>5679.3</v>
      </c>
      <c r="G1432" s="26">
        <v>46242</v>
      </c>
      <c r="H1432" s="76">
        <f t="shared" si="151"/>
        <v>0.4000000000005457</v>
      </c>
      <c r="L1432" s="33"/>
      <c r="M1432" s="262">
        <v>46240</v>
      </c>
      <c r="N1432" s="34">
        <f t="shared" si="144"/>
        <v>272</v>
      </c>
      <c r="O1432" s="37"/>
      <c r="P1432" s="35">
        <v>272</v>
      </c>
      <c r="Q1432" s="40">
        <f t="shared" si="145"/>
        <v>0</v>
      </c>
      <c r="R1432" s="41"/>
    </row>
    <row r="1433" spans="2:18" ht="15" customHeight="1" x14ac:dyDescent="0.3">
      <c r="B1433" s="105">
        <f t="shared" si="149"/>
        <v>5679.3</v>
      </c>
      <c r="C1433" s="35"/>
      <c r="D1433" s="34">
        <f t="shared" si="150"/>
        <v>5679.3</v>
      </c>
      <c r="E1433" s="36">
        <v>46242</v>
      </c>
      <c r="F1433" s="37">
        <v>5688</v>
      </c>
      <c r="G1433" s="26">
        <v>46243</v>
      </c>
      <c r="H1433" s="76">
        <f t="shared" si="151"/>
        <v>8.6999999999998181</v>
      </c>
      <c r="L1433" s="33"/>
      <c r="M1433" s="262">
        <v>46241</v>
      </c>
      <c r="N1433" s="34">
        <f t="shared" si="144"/>
        <v>272</v>
      </c>
      <c r="O1433" s="37">
        <v>60</v>
      </c>
      <c r="P1433" s="35">
        <v>330</v>
      </c>
      <c r="Q1433" s="40">
        <f t="shared" si="145"/>
        <v>2</v>
      </c>
      <c r="R1433" s="41"/>
    </row>
    <row r="1434" spans="2:18" ht="15" customHeight="1" x14ac:dyDescent="0.3">
      <c r="B1434" s="105">
        <f t="shared" si="149"/>
        <v>5688</v>
      </c>
      <c r="C1434" s="35"/>
      <c r="D1434" s="34">
        <f t="shared" si="150"/>
        <v>5688</v>
      </c>
      <c r="E1434" s="36">
        <v>46243</v>
      </c>
      <c r="F1434" s="37">
        <v>5688.1</v>
      </c>
      <c r="G1434" s="26">
        <v>46244</v>
      </c>
      <c r="H1434" s="76">
        <f t="shared" si="151"/>
        <v>0.1000000000003638</v>
      </c>
      <c r="L1434" s="33"/>
      <c r="M1434" s="262">
        <v>46242</v>
      </c>
      <c r="N1434" s="34">
        <f t="shared" si="144"/>
        <v>330</v>
      </c>
      <c r="O1434" s="37"/>
      <c r="P1434" s="35">
        <v>277.5</v>
      </c>
      <c r="Q1434" s="40">
        <f t="shared" si="145"/>
        <v>52.5</v>
      </c>
      <c r="R1434" s="41"/>
    </row>
    <row r="1435" spans="2:18" ht="15" customHeight="1" x14ac:dyDescent="0.3">
      <c r="B1435" s="105">
        <f t="shared" si="149"/>
        <v>5688.1</v>
      </c>
      <c r="C1435" s="35"/>
      <c r="D1435" s="34">
        <f t="shared" si="150"/>
        <v>5688.1</v>
      </c>
      <c r="E1435" s="36">
        <v>46244</v>
      </c>
      <c r="F1435" s="37">
        <v>5697.8</v>
      </c>
      <c r="G1435" s="26">
        <v>46245</v>
      </c>
      <c r="H1435" s="76">
        <f t="shared" si="151"/>
        <v>9.6999999999998181</v>
      </c>
      <c r="L1435" s="33"/>
      <c r="M1435" s="262">
        <v>46243</v>
      </c>
      <c r="N1435" s="34">
        <f t="shared" si="144"/>
        <v>277.5</v>
      </c>
      <c r="O1435" s="37"/>
      <c r="P1435" s="35">
        <v>277</v>
      </c>
      <c r="Q1435" s="40">
        <f t="shared" si="145"/>
        <v>0.5</v>
      </c>
      <c r="R1435" s="41"/>
    </row>
    <row r="1436" spans="2:18" ht="15" customHeight="1" x14ac:dyDescent="0.3">
      <c r="B1436" s="105">
        <f t="shared" si="149"/>
        <v>5697.8</v>
      </c>
      <c r="C1436" s="35"/>
      <c r="D1436" s="34">
        <f t="shared" si="150"/>
        <v>5697.8</v>
      </c>
      <c r="E1436" s="36">
        <v>46245</v>
      </c>
      <c r="F1436" s="37">
        <v>5699.7</v>
      </c>
      <c r="G1436" s="26">
        <v>46246</v>
      </c>
      <c r="H1436" s="76">
        <f t="shared" si="151"/>
        <v>1.8999999999996362</v>
      </c>
      <c r="L1436" s="33"/>
      <c r="M1436" s="262">
        <v>46244</v>
      </c>
      <c r="N1436" s="34">
        <f t="shared" si="144"/>
        <v>277</v>
      </c>
      <c r="O1436" s="37"/>
      <c r="P1436" s="35">
        <v>270</v>
      </c>
      <c r="Q1436" s="40">
        <f t="shared" si="145"/>
        <v>7</v>
      </c>
      <c r="R1436" s="41"/>
    </row>
    <row r="1437" spans="2:18" ht="15" customHeight="1" x14ac:dyDescent="0.3">
      <c r="B1437" s="105">
        <f t="shared" si="149"/>
        <v>5699.7</v>
      </c>
      <c r="C1437" s="35"/>
      <c r="D1437" s="34">
        <f t="shared" si="150"/>
        <v>5699.7</v>
      </c>
      <c r="E1437" s="36">
        <v>46246</v>
      </c>
      <c r="F1437" s="37">
        <v>5699.7</v>
      </c>
      <c r="G1437" s="26">
        <v>46247</v>
      </c>
      <c r="H1437" s="76">
        <f t="shared" si="151"/>
        <v>0</v>
      </c>
      <c r="L1437" s="33"/>
      <c r="M1437" s="262">
        <v>46245</v>
      </c>
      <c r="N1437" s="34">
        <f t="shared" si="144"/>
        <v>270</v>
      </c>
      <c r="O1437" s="37">
        <v>30</v>
      </c>
      <c r="P1437" s="35">
        <v>277.5</v>
      </c>
      <c r="Q1437" s="40">
        <f t="shared" si="145"/>
        <v>22.5</v>
      </c>
      <c r="R1437" s="41"/>
    </row>
    <row r="1438" spans="2:18" ht="15" customHeight="1" x14ac:dyDescent="0.3">
      <c r="B1438" s="105">
        <f t="shared" si="149"/>
        <v>5699.7</v>
      </c>
      <c r="C1438" s="35"/>
      <c r="D1438" s="34">
        <f t="shared" si="150"/>
        <v>5699.7</v>
      </c>
      <c r="E1438" s="36">
        <v>46247</v>
      </c>
      <c r="F1438" s="37">
        <v>5699.7</v>
      </c>
      <c r="G1438" s="26">
        <v>46248</v>
      </c>
      <c r="H1438" s="76">
        <f t="shared" si="151"/>
        <v>0</v>
      </c>
      <c r="L1438" s="33"/>
      <c r="M1438" s="262">
        <v>46246</v>
      </c>
      <c r="N1438" s="34">
        <f t="shared" si="144"/>
        <v>277.5</v>
      </c>
      <c r="O1438" s="37"/>
      <c r="P1438" s="35">
        <v>277.5</v>
      </c>
      <c r="Q1438" s="40">
        <f t="shared" si="145"/>
        <v>0</v>
      </c>
      <c r="R1438" s="41"/>
    </row>
    <row r="1439" spans="2:18" ht="15" customHeight="1" x14ac:dyDescent="0.3">
      <c r="B1439" s="105">
        <f t="shared" si="149"/>
        <v>5699.7</v>
      </c>
      <c r="C1439" s="35"/>
      <c r="D1439" s="34">
        <f t="shared" si="150"/>
        <v>5699.7</v>
      </c>
      <c r="E1439" s="36">
        <v>46248</v>
      </c>
      <c r="F1439" s="37">
        <v>5703.4</v>
      </c>
      <c r="G1439" s="26">
        <v>46249</v>
      </c>
      <c r="H1439" s="76">
        <f t="shared" si="151"/>
        <v>3.6999999999998181</v>
      </c>
      <c r="L1439" s="33"/>
      <c r="M1439" s="262">
        <v>46247</v>
      </c>
      <c r="N1439" s="34">
        <f t="shared" si="144"/>
        <v>277.5</v>
      </c>
      <c r="O1439" s="37">
        <v>90</v>
      </c>
      <c r="P1439" s="35">
        <v>327</v>
      </c>
      <c r="Q1439" s="40">
        <v>0</v>
      </c>
      <c r="R1439" s="41"/>
    </row>
    <row r="1440" spans="2:18" ht="15" customHeight="1" x14ac:dyDescent="0.3">
      <c r="B1440" s="105">
        <f t="shared" si="149"/>
        <v>5703.4</v>
      </c>
      <c r="C1440" s="35"/>
      <c r="D1440" s="34">
        <f t="shared" si="150"/>
        <v>5703.4</v>
      </c>
      <c r="E1440" s="36">
        <v>46249</v>
      </c>
      <c r="F1440" s="37">
        <v>5705.7</v>
      </c>
      <c r="G1440" s="26">
        <v>46250</v>
      </c>
      <c r="H1440" s="76">
        <f t="shared" si="151"/>
        <v>2.3000000000001819</v>
      </c>
      <c r="L1440" s="33"/>
      <c r="M1440" s="262">
        <v>46248</v>
      </c>
      <c r="N1440" s="34">
        <f t="shared" si="144"/>
        <v>327</v>
      </c>
      <c r="O1440" s="37"/>
      <c r="P1440" s="35">
        <v>307.5</v>
      </c>
      <c r="Q1440" s="40">
        <f t="shared" si="145"/>
        <v>19.5</v>
      </c>
      <c r="R1440" s="41"/>
    </row>
    <row r="1441" spans="2:18" ht="15" customHeight="1" x14ac:dyDescent="0.3">
      <c r="B1441" s="105">
        <f t="shared" si="149"/>
        <v>5705.7</v>
      </c>
      <c r="C1441" s="35"/>
      <c r="D1441" s="34">
        <f t="shared" si="150"/>
        <v>5705.7</v>
      </c>
      <c r="E1441" s="36">
        <v>46250</v>
      </c>
      <c r="F1441" s="37">
        <v>5707.5</v>
      </c>
      <c r="G1441" s="26">
        <v>46251</v>
      </c>
      <c r="H1441" s="76">
        <f t="shared" si="151"/>
        <v>1.8000000000001819</v>
      </c>
      <c r="L1441" s="33"/>
      <c r="M1441" s="262">
        <v>46249</v>
      </c>
      <c r="N1441" s="34">
        <f t="shared" si="144"/>
        <v>307.5</v>
      </c>
      <c r="O1441" s="37"/>
      <c r="P1441" s="35">
        <v>285</v>
      </c>
      <c r="Q1441" s="40">
        <f t="shared" si="145"/>
        <v>22.5</v>
      </c>
      <c r="R1441" s="41"/>
    </row>
    <row r="1442" spans="2:18" ht="15" customHeight="1" x14ac:dyDescent="0.3">
      <c r="B1442" s="105">
        <f t="shared" si="149"/>
        <v>5707.5</v>
      </c>
      <c r="C1442" s="35"/>
      <c r="D1442" s="34">
        <f t="shared" si="150"/>
        <v>5707.5</v>
      </c>
      <c r="E1442" s="36">
        <v>46251</v>
      </c>
      <c r="F1442" s="37">
        <v>5707.7</v>
      </c>
      <c r="G1442" s="26">
        <v>46252</v>
      </c>
      <c r="H1442" s="76">
        <f t="shared" si="151"/>
        <v>0.1999999999998181</v>
      </c>
      <c r="L1442" s="33"/>
      <c r="M1442" s="262">
        <v>46250</v>
      </c>
      <c r="N1442" s="34">
        <f t="shared" si="144"/>
        <v>285</v>
      </c>
      <c r="O1442" s="37"/>
      <c r="P1442" s="35">
        <v>270</v>
      </c>
      <c r="Q1442" s="40">
        <f t="shared" si="145"/>
        <v>15</v>
      </c>
      <c r="R1442" s="41"/>
    </row>
    <row r="1443" spans="2:18" ht="15" customHeight="1" x14ac:dyDescent="0.3">
      <c r="B1443" s="105">
        <f t="shared" si="149"/>
        <v>5707.7</v>
      </c>
      <c r="C1443" s="35"/>
      <c r="D1443" s="34">
        <f t="shared" si="150"/>
        <v>5707.7</v>
      </c>
      <c r="E1443" s="36">
        <v>46252</v>
      </c>
      <c r="F1443" s="37">
        <v>5707.7</v>
      </c>
      <c r="G1443" s="26">
        <v>46253</v>
      </c>
      <c r="H1443" s="76">
        <f t="shared" si="151"/>
        <v>0</v>
      </c>
      <c r="L1443" s="33"/>
      <c r="M1443" s="262">
        <v>46251</v>
      </c>
      <c r="N1443" s="34">
        <f t="shared" si="144"/>
        <v>270</v>
      </c>
      <c r="O1443" s="37">
        <v>90</v>
      </c>
      <c r="P1443" s="35">
        <v>330</v>
      </c>
      <c r="Q1443" s="40">
        <v>1.04</v>
      </c>
      <c r="R1443" s="41"/>
    </row>
    <row r="1444" spans="2:18" ht="15" customHeight="1" x14ac:dyDescent="0.3">
      <c r="B1444" s="105">
        <f t="shared" si="149"/>
        <v>5707.7</v>
      </c>
      <c r="C1444" s="35"/>
      <c r="D1444" s="34">
        <f t="shared" si="150"/>
        <v>5707.7</v>
      </c>
      <c r="E1444" s="36">
        <v>46253</v>
      </c>
      <c r="F1444" s="37">
        <v>5709.8</v>
      </c>
      <c r="G1444" s="26">
        <v>46254</v>
      </c>
      <c r="H1444" s="76">
        <f t="shared" si="151"/>
        <v>2.1000000000003638</v>
      </c>
      <c r="L1444" s="33"/>
      <c r="M1444" s="262">
        <v>46252</v>
      </c>
      <c r="N1444" s="34">
        <f t="shared" si="144"/>
        <v>330</v>
      </c>
      <c r="O1444" s="37"/>
      <c r="P1444" s="35">
        <v>330</v>
      </c>
      <c r="Q1444" s="40">
        <f t="shared" si="145"/>
        <v>0</v>
      </c>
      <c r="R1444" s="41"/>
    </row>
    <row r="1445" spans="2:18" ht="15" customHeight="1" x14ac:dyDescent="0.3">
      <c r="B1445" s="105">
        <f t="shared" si="149"/>
        <v>5709.8</v>
      </c>
      <c r="C1445" s="35"/>
      <c r="D1445" s="34">
        <f t="shared" si="150"/>
        <v>5709.8</v>
      </c>
      <c r="E1445" s="36">
        <v>46254</v>
      </c>
      <c r="F1445" s="37">
        <v>5725</v>
      </c>
      <c r="G1445" s="26">
        <v>46255</v>
      </c>
      <c r="H1445" s="76">
        <f t="shared" si="151"/>
        <v>15.199999999999818</v>
      </c>
      <c r="L1445" s="33"/>
      <c r="M1445" s="262">
        <v>46253</v>
      </c>
      <c r="N1445" s="34">
        <f t="shared" si="144"/>
        <v>330</v>
      </c>
      <c r="O1445" s="37"/>
      <c r="P1445" s="35">
        <v>315</v>
      </c>
      <c r="Q1445" s="40">
        <f t="shared" si="145"/>
        <v>15</v>
      </c>
      <c r="R1445" s="41"/>
    </row>
    <row r="1446" spans="2:18" ht="15" customHeight="1" x14ac:dyDescent="0.3">
      <c r="B1446" s="105">
        <f t="shared" si="149"/>
        <v>5725</v>
      </c>
      <c r="C1446" s="35"/>
      <c r="D1446" s="34">
        <f t="shared" si="150"/>
        <v>5725</v>
      </c>
      <c r="E1446" s="36">
        <v>46255</v>
      </c>
      <c r="F1446" s="37">
        <v>5731.8</v>
      </c>
      <c r="G1446" s="26">
        <v>46256</v>
      </c>
      <c r="H1446" s="76">
        <f t="shared" si="151"/>
        <v>6.8000000000001819</v>
      </c>
      <c r="L1446" s="33"/>
      <c r="M1446" s="262">
        <v>46254</v>
      </c>
      <c r="N1446" s="34">
        <f t="shared" si="144"/>
        <v>315</v>
      </c>
      <c r="O1446" s="37"/>
      <c r="P1446" s="35">
        <v>270</v>
      </c>
      <c r="Q1446" s="40">
        <f t="shared" si="145"/>
        <v>45</v>
      </c>
      <c r="R1446" s="41"/>
    </row>
    <row r="1447" spans="2:18" ht="15" customHeight="1" x14ac:dyDescent="0.3">
      <c r="B1447" s="105">
        <f t="shared" si="149"/>
        <v>5731.8</v>
      </c>
      <c r="C1447" s="35"/>
      <c r="D1447" s="34">
        <f t="shared" si="150"/>
        <v>5731.8</v>
      </c>
      <c r="E1447" s="36">
        <v>46256</v>
      </c>
      <c r="F1447" s="37">
        <v>5731.8</v>
      </c>
      <c r="G1447" s="26">
        <v>46257</v>
      </c>
      <c r="H1447" s="76">
        <f t="shared" si="151"/>
        <v>0</v>
      </c>
      <c r="L1447" s="33"/>
      <c r="M1447" s="262">
        <v>46255</v>
      </c>
      <c r="N1447" s="34">
        <f t="shared" si="144"/>
        <v>270</v>
      </c>
      <c r="O1447" s="37"/>
      <c r="P1447" s="35">
        <v>223.125</v>
      </c>
      <c r="Q1447" s="40">
        <f t="shared" si="145"/>
        <v>46.875</v>
      </c>
      <c r="R1447" s="41"/>
    </row>
    <row r="1448" spans="2:18" ht="15" customHeight="1" x14ac:dyDescent="0.3">
      <c r="B1448" s="105">
        <f t="shared" si="149"/>
        <v>5731.8</v>
      </c>
      <c r="C1448" s="35"/>
      <c r="D1448" s="34">
        <f t="shared" si="150"/>
        <v>5731.8</v>
      </c>
      <c r="E1448" s="36">
        <v>46257</v>
      </c>
      <c r="F1448" s="37">
        <v>5731.8</v>
      </c>
      <c r="G1448" s="26">
        <v>46258</v>
      </c>
      <c r="H1448" s="76">
        <f t="shared" si="151"/>
        <v>0</v>
      </c>
      <c r="L1448" s="33"/>
      <c r="M1448" s="262">
        <v>46256</v>
      </c>
      <c r="N1448" s="34">
        <f t="shared" si="144"/>
        <v>223.125</v>
      </c>
      <c r="O1448" s="37">
        <v>90</v>
      </c>
      <c r="P1448" s="35">
        <v>313</v>
      </c>
      <c r="Q1448" s="40">
        <f t="shared" si="145"/>
        <v>0.125</v>
      </c>
      <c r="R1448" s="41"/>
    </row>
    <row r="1449" spans="2:18" ht="15" customHeight="1" x14ac:dyDescent="0.3">
      <c r="B1449" s="105">
        <f t="shared" si="149"/>
        <v>5731.8</v>
      </c>
      <c r="C1449" s="35"/>
      <c r="D1449" s="34">
        <f t="shared" si="150"/>
        <v>5731.8</v>
      </c>
      <c r="E1449" s="36">
        <v>46258</v>
      </c>
      <c r="F1449" s="37">
        <v>5758.6</v>
      </c>
      <c r="G1449" s="26">
        <v>46259</v>
      </c>
      <c r="H1449" s="76">
        <f t="shared" si="151"/>
        <v>26.800000000000182</v>
      </c>
      <c r="L1449" s="33"/>
      <c r="M1449" s="262">
        <v>46257</v>
      </c>
      <c r="N1449" s="34">
        <f t="shared" si="144"/>
        <v>313</v>
      </c>
      <c r="O1449" s="37"/>
      <c r="P1449" s="35">
        <v>313</v>
      </c>
      <c r="Q1449" s="40">
        <f t="shared" si="145"/>
        <v>0</v>
      </c>
      <c r="R1449" s="41"/>
    </row>
    <row r="1450" spans="2:18" ht="15" customHeight="1" x14ac:dyDescent="0.3">
      <c r="B1450" s="105">
        <f t="shared" si="149"/>
        <v>5758.6</v>
      </c>
      <c r="C1450" s="35"/>
      <c r="D1450" s="34">
        <f t="shared" si="150"/>
        <v>5758.6</v>
      </c>
      <c r="E1450" s="36">
        <v>46259</v>
      </c>
      <c r="F1450" s="37">
        <v>5759.2</v>
      </c>
      <c r="G1450" s="26">
        <v>46260</v>
      </c>
      <c r="H1450" s="76">
        <f t="shared" si="151"/>
        <v>0.5999999999994543</v>
      </c>
      <c r="L1450" s="33"/>
      <c r="M1450" s="262">
        <v>46258</v>
      </c>
      <c r="N1450" s="34">
        <f t="shared" si="144"/>
        <v>313</v>
      </c>
      <c r="O1450" s="37"/>
      <c r="P1450" s="35">
        <v>191.25</v>
      </c>
      <c r="Q1450" s="40">
        <f t="shared" si="145"/>
        <v>121.75</v>
      </c>
      <c r="R1450" s="41"/>
    </row>
    <row r="1451" spans="2:18" ht="15" customHeight="1" x14ac:dyDescent="0.3">
      <c r="B1451" s="105">
        <f t="shared" si="149"/>
        <v>5759.2</v>
      </c>
      <c r="C1451" s="35"/>
      <c r="D1451" s="34">
        <f t="shared" si="150"/>
        <v>5759.2</v>
      </c>
      <c r="E1451" s="36">
        <v>46260</v>
      </c>
      <c r="F1451" s="37">
        <v>5764</v>
      </c>
      <c r="G1451" s="26">
        <v>46261</v>
      </c>
      <c r="H1451" s="76">
        <f t="shared" si="151"/>
        <v>4.8000000000001819</v>
      </c>
      <c r="L1451" s="33"/>
      <c r="M1451" s="262">
        <v>46259</v>
      </c>
      <c r="N1451" s="34">
        <f t="shared" si="144"/>
        <v>191.25</v>
      </c>
      <c r="O1451" s="37">
        <v>60</v>
      </c>
      <c r="P1451" s="35">
        <v>217.5</v>
      </c>
      <c r="Q1451" s="40">
        <f t="shared" si="145"/>
        <v>33.75</v>
      </c>
      <c r="R1451" s="41"/>
    </row>
    <row r="1452" spans="2:18" ht="15" customHeight="1" x14ac:dyDescent="0.3">
      <c r="B1452" s="105">
        <f t="shared" si="149"/>
        <v>5764</v>
      </c>
      <c r="C1452" s="35"/>
      <c r="D1452" s="34">
        <f t="shared" si="150"/>
        <v>5764</v>
      </c>
      <c r="E1452" s="36">
        <v>46261</v>
      </c>
      <c r="F1452" s="37">
        <v>5764</v>
      </c>
      <c r="G1452" s="26">
        <v>46262</v>
      </c>
      <c r="H1452" s="76">
        <f t="shared" si="151"/>
        <v>0</v>
      </c>
      <c r="L1452" s="33"/>
      <c r="M1452" s="262">
        <v>46260</v>
      </c>
      <c r="N1452" s="34">
        <f t="shared" si="144"/>
        <v>217.5</v>
      </c>
      <c r="O1452" s="37"/>
      <c r="P1452" s="35">
        <v>217.5</v>
      </c>
      <c r="Q1452" s="40">
        <f t="shared" si="145"/>
        <v>0</v>
      </c>
      <c r="R1452" s="41"/>
    </row>
    <row r="1453" spans="2:18" ht="15" customHeight="1" x14ac:dyDescent="0.3">
      <c r="B1453" s="105">
        <f t="shared" si="149"/>
        <v>5764</v>
      </c>
      <c r="C1453" s="35"/>
      <c r="D1453" s="34">
        <f t="shared" si="150"/>
        <v>5764</v>
      </c>
      <c r="E1453" s="36">
        <v>46262</v>
      </c>
      <c r="F1453" s="37">
        <v>5764.3</v>
      </c>
      <c r="G1453" s="26">
        <v>46263</v>
      </c>
      <c r="H1453" s="76">
        <f t="shared" si="151"/>
        <v>0.3000000000001819</v>
      </c>
      <c r="L1453" s="33"/>
      <c r="M1453" s="262">
        <v>46261</v>
      </c>
      <c r="N1453" s="34">
        <f t="shared" si="144"/>
        <v>217.5</v>
      </c>
      <c r="O1453" s="37"/>
      <c r="P1453" s="35">
        <v>195</v>
      </c>
      <c r="Q1453" s="40">
        <f t="shared" si="145"/>
        <v>22.5</v>
      </c>
      <c r="R1453" s="41"/>
    </row>
    <row r="1454" spans="2:18" ht="15" customHeight="1" x14ac:dyDescent="0.3">
      <c r="B1454" s="105">
        <f t="shared" si="149"/>
        <v>5764.3</v>
      </c>
      <c r="C1454" s="35"/>
      <c r="D1454" s="34">
        <f t="shared" si="150"/>
        <v>5764.3</v>
      </c>
      <c r="E1454" s="36">
        <v>46263</v>
      </c>
      <c r="F1454" s="37">
        <v>5764.9</v>
      </c>
      <c r="G1454" s="26">
        <v>46264</v>
      </c>
      <c r="H1454" s="76">
        <f t="shared" si="151"/>
        <v>0.5999999999994543</v>
      </c>
      <c r="L1454" s="33"/>
      <c r="M1454" s="262">
        <v>46262</v>
      </c>
      <c r="N1454" s="34">
        <f t="shared" si="144"/>
        <v>195</v>
      </c>
      <c r="O1454" s="37"/>
      <c r="P1454" s="35">
        <v>195</v>
      </c>
      <c r="Q1454" s="40">
        <f t="shared" si="145"/>
        <v>0</v>
      </c>
      <c r="R1454" s="41"/>
    </row>
    <row r="1455" spans="2:18" ht="15" customHeight="1" x14ac:dyDescent="0.3">
      <c r="B1455" s="105">
        <f t="shared" si="149"/>
        <v>5764.9</v>
      </c>
      <c r="C1455" s="35"/>
      <c r="D1455" s="34">
        <f t="shared" si="150"/>
        <v>5764.9</v>
      </c>
      <c r="E1455" s="36">
        <v>46264</v>
      </c>
      <c r="F1455" s="37">
        <v>5766.5</v>
      </c>
      <c r="G1455" s="26">
        <v>46265</v>
      </c>
      <c r="H1455" s="76">
        <f t="shared" si="151"/>
        <v>1.6000000000003638</v>
      </c>
      <c r="L1455" s="33"/>
      <c r="M1455" s="262">
        <v>46263</v>
      </c>
      <c r="N1455" s="34">
        <f t="shared" si="144"/>
        <v>195</v>
      </c>
      <c r="O1455" s="37">
        <v>120</v>
      </c>
      <c r="P1455" s="35">
        <v>277</v>
      </c>
      <c r="Q1455" s="40">
        <f t="shared" si="145"/>
        <v>38</v>
      </c>
      <c r="R1455" s="41"/>
    </row>
    <row r="1456" spans="2:18" ht="15" customHeight="1" x14ac:dyDescent="0.3">
      <c r="B1456" s="105">
        <f t="shared" si="149"/>
        <v>5766.5</v>
      </c>
      <c r="C1456" s="35"/>
      <c r="D1456" s="34">
        <f t="shared" si="150"/>
        <v>5766.5</v>
      </c>
      <c r="E1456" s="36">
        <v>46265</v>
      </c>
      <c r="F1456" s="37">
        <v>5769.3</v>
      </c>
      <c r="G1456" s="26">
        <v>46266</v>
      </c>
      <c r="H1456" s="76">
        <f t="shared" si="151"/>
        <v>2.8000000000001819</v>
      </c>
      <c r="L1456" s="33"/>
      <c r="M1456" s="262">
        <v>46264</v>
      </c>
      <c r="N1456" s="34">
        <f t="shared" si="144"/>
        <v>277</v>
      </c>
      <c r="O1456" s="37"/>
      <c r="P1456" s="35">
        <v>270</v>
      </c>
      <c r="Q1456" s="40">
        <f t="shared" si="145"/>
        <v>7</v>
      </c>
      <c r="R1456" s="41"/>
    </row>
    <row r="1457" spans="2:18" ht="15" customHeight="1" x14ac:dyDescent="0.3">
      <c r="B1457" s="105">
        <f t="shared" si="149"/>
        <v>5769.3</v>
      </c>
      <c r="C1457" s="35"/>
      <c r="D1457" s="34">
        <f t="shared" si="150"/>
        <v>5769.3</v>
      </c>
      <c r="E1457" s="36">
        <v>46266</v>
      </c>
      <c r="F1457" s="37">
        <v>5772</v>
      </c>
      <c r="G1457" s="26">
        <v>46267</v>
      </c>
      <c r="H1457" s="76">
        <f t="shared" si="151"/>
        <v>2.6999999999998181</v>
      </c>
      <c r="L1457" s="33"/>
      <c r="M1457" s="262">
        <v>46265</v>
      </c>
      <c r="N1457" s="34">
        <f t="shared" si="144"/>
        <v>270</v>
      </c>
      <c r="O1457" s="37"/>
      <c r="P1457" s="35">
        <v>253</v>
      </c>
      <c r="Q1457" s="40">
        <f t="shared" si="145"/>
        <v>17</v>
      </c>
      <c r="R1457" s="41"/>
    </row>
    <row r="1458" spans="2:18" ht="15" customHeight="1" x14ac:dyDescent="0.3">
      <c r="B1458" s="105">
        <f t="shared" si="149"/>
        <v>5772</v>
      </c>
      <c r="C1458" s="35"/>
      <c r="D1458" s="34">
        <f t="shared" si="150"/>
        <v>5772</v>
      </c>
      <c r="E1458" s="36">
        <v>46267</v>
      </c>
      <c r="F1458" s="37">
        <v>5772.1</v>
      </c>
      <c r="G1458" s="26">
        <v>46268</v>
      </c>
      <c r="H1458" s="76">
        <f t="shared" si="151"/>
        <v>0.1000000000003638</v>
      </c>
      <c r="L1458" s="33"/>
      <c r="M1458" s="262">
        <v>46266</v>
      </c>
      <c r="N1458" s="34">
        <f t="shared" si="144"/>
        <v>253</v>
      </c>
      <c r="O1458" s="37"/>
      <c r="P1458" s="35">
        <v>240</v>
      </c>
      <c r="Q1458" s="40">
        <f t="shared" si="145"/>
        <v>13</v>
      </c>
      <c r="R1458" s="41"/>
    </row>
    <row r="1459" spans="2:18" ht="15" customHeight="1" x14ac:dyDescent="0.3">
      <c r="B1459" s="105">
        <f t="shared" si="149"/>
        <v>5772.1</v>
      </c>
      <c r="C1459" s="35"/>
      <c r="D1459" s="34">
        <f t="shared" si="150"/>
        <v>5772.1</v>
      </c>
      <c r="E1459" s="36">
        <v>46268</v>
      </c>
      <c r="F1459" s="37">
        <v>5794.1</v>
      </c>
      <c r="G1459" s="26">
        <v>46269</v>
      </c>
      <c r="H1459" s="76">
        <f t="shared" si="151"/>
        <v>22</v>
      </c>
      <c r="L1459" s="33"/>
      <c r="M1459" s="262">
        <v>46267</v>
      </c>
      <c r="N1459" s="34">
        <f t="shared" si="144"/>
        <v>240</v>
      </c>
      <c r="O1459" s="37"/>
      <c r="P1459" s="35">
        <v>202.5</v>
      </c>
      <c r="Q1459" s="40">
        <f t="shared" si="145"/>
        <v>37.5</v>
      </c>
      <c r="R1459" s="41"/>
    </row>
    <row r="1460" spans="2:18" ht="15" customHeight="1" x14ac:dyDescent="0.3">
      <c r="B1460" s="105">
        <f t="shared" si="149"/>
        <v>5794.1</v>
      </c>
      <c r="C1460" s="35"/>
      <c r="D1460" s="34">
        <f t="shared" si="150"/>
        <v>5794.1</v>
      </c>
      <c r="E1460" s="36">
        <v>46269</v>
      </c>
      <c r="F1460" s="37">
        <v>5805.6</v>
      </c>
      <c r="G1460" s="26">
        <v>46270</v>
      </c>
      <c r="H1460" s="76">
        <f t="shared" si="151"/>
        <v>11.5</v>
      </c>
      <c r="L1460" s="33"/>
      <c r="M1460" s="262">
        <v>46268</v>
      </c>
      <c r="N1460" s="34">
        <f t="shared" si="144"/>
        <v>202.5</v>
      </c>
      <c r="O1460" s="37">
        <v>158</v>
      </c>
      <c r="P1460" s="35">
        <v>287</v>
      </c>
      <c r="Q1460" s="40">
        <f t="shared" si="145"/>
        <v>73.5</v>
      </c>
      <c r="R1460" s="41"/>
    </row>
    <row r="1461" spans="2:18" ht="15" customHeight="1" x14ac:dyDescent="0.3">
      <c r="B1461" s="105">
        <f t="shared" si="149"/>
        <v>5805.6</v>
      </c>
      <c r="C1461" s="35"/>
      <c r="D1461" s="34">
        <f t="shared" si="150"/>
        <v>5805.6</v>
      </c>
      <c r="E1461" s="36">
        <v>46270</v>
      </c>
      <c r="F1461" s="37">
        <v>5805.7</v>
      </c>
      <c r="G1461" s="26">
        <v>46271</v>
      </c>
      <c r="H1461" s="76">
        <f t="shared" si="151"/>
        <v>9.9999999999454303E-2</v>
      </c>
      <c r="L1461" s="33"/>
      <c r="M1461" s="262">
        <v>46269</v>
      </c>
      <c r="N1461" s="34">
        <f t="shared" si="144"/>
        <v>287</v>
      </c>
      <c r="O1461" s="37"/>
      <c r="P1461" s="35">
        <v>232.5</v>
      </c>
      <c r="Q1461" s="40">
        <f t="shared" si="145"/>
        <v>54.5</v>
      </c>
      <c r="R1461" s="41"/>
    </row>
    <row r="1462" spans="2:18" ht="15" customHeight="1" x14ac:dyDescent="0.3">
      <c r="B1462" s="105">
        <f t="shared" si="149"/>
        <v>5805.7</v>
      </c>
      <c r="C1462" s="35"/>
      <c r="D1462" s="34">
        <f t="shared" si="150"/>
        <v>5805.7</v>
      </c>
      <c r="E1462" s="36">
        <v>46271</v>
      </c>
      <c r="F1462" s="37">
        <v>5805.8</v>
      </c>
      <c r="G1462" s="26">
        <v>46272</v>
      </c>
      <c r="H1462" s="76">
        <f t="shared" si="151"/>
        <v>0.1000000000003638</v>
      </c>
      <c r="L1462" s="33"/>
      <c r="M1462" s="262">
        <v>46270</v>
      </c>
      <c r="N1462" s="34">
        <f t="shared" ref="N1462:N1508" si="152">(P1461)</f>
        <v>232.5</v>
      </c>
      <c r="O1462" s="37"/>
      <c r="P1462" s="35">
        <v>230</v>
      </c>
      <c r="Q1462" s="40">
        <f t="shared" ref="Q1462:Q1508" si="153">(N1462+O1462)-P1462</f>
        <v>2.5</v>
      </c>
      <c r="R1462" s="41"/>
    </row>
    <row r="1463" spans="2:18" ht="15" customHeight="1" x14ac:dyDescent="0.3">
      <c r="B1463" s="105">
        <f t="shared" ref="B1463:B1509" si="154">(F1462)</f>
        <v>5805.8</v>
      </c>
      <c r="C1463" s="35"/>
      <c r="D1463" s="34">
        <f t="shared" ref="D1463:D1509" si="155">F1462</f>
        <v>5805.8</v>
      </c>
      <c r="E1463" s="36">
        <v>46272</v>
      </c>
      <c r="F1463" s="37"/>
      <c r="G1463" s="26">
        <v>46273</v>
      </c>
      <c r="H1463" s="76">
        <f t="shared" ref="H1463:H1509" si="156">F1463-D1463</f>
        <v>-5805.8</v>
      </c>
      <c r="L1463" s="33"/>
      <c r="M1463" s="262">
        <v>46271</v>
      </c>
      <c r="N1463" s="34">
        <f t="shared" si="152"/>
        <v>230</v>
      </c>
      <c r="O1463" s="37"/>
      <c r="P1463" s="35">
        <v>228</v>
      </c>
      <c r="Q1463" s="40">
        <f t="shared" si="153"/>
        <v>2</v>
      </c>
      <c r="R1463" s="41"/>
    </row>
    <row r="1464" spans="2:18" ht="15" customHeight="1" x14ac:dyDescent="0.3">
      <c r="B1464" s="105">
        <f t="shared" si="154"/>
        <v>0</v>
      </c>
      <c r="C1464" s="35"/>
      <c r="D1464" s="34">
        <f t="shared" si="155"/>
        <v>0</v>
      </c>
      <c r="E1464" s="36">
        <v>46273</v>
      </c>
      <c r="F1464" s="37"/>
      <c r="G1464" s="26">
        <v>46274</v>
      </c>
      <c r="H1464" s="76">
        <f t="shared" si="156"/>
        <v>0</v>
      </c>
      <c r="L1464" s="33"/>
      <c r="M1464" s="262">
        <v>46272</v>
      </c>
      <c r="N1464" s="34">
        <f t="shared" si="152"/>
        <v>228</v>
      </c>
      <c r="O1464" s="37"/>
      <c r="P1464" s="35"/>
      <c r="Q1464" s="40">
        <f t="shared" si="153"/>
        <v>228</v>
      </c>
      <c r="R1464" s="41"/>
    </row>
    <row r="1465" spans="2:18" ht="15" customHeight="1" x14ac:dyDescent="0.3">
      <c r="B1465" s="105">
        <f t="shared" si="154"/>
        <v>0</v>
      </c>
      <c r="C1465" s="35"/>
      <c r="D1465" s="34">
        <f t="shared" si="155"/>
        <v>0</v>
      </c>
      <c r="E1465" s="36">
        <v>46274</v>
      </c>
      <c r="F1465" s="37"/>
      <c r="G1465" s="26">
        <v>46275</v>
      </c>
      <c r="H1465" s="76">
        <f t="shared" si="156"/>
        <v>0</v>
      </c>
      <c r="L1465" s="33"/>
      <c r="M1465" s="262">
        <v>46273</v>
      </c>
      <c r="N1465" s="34">
        <f t="shared" si="152"/>
        <v>0</v>
      </c>
      <c r="O1465" s="37"/>
      <c r="P1465" s="35"/>
      <c r="Q1465" s="40">
        <f t="shared" si="153"/>
        <v>0</v>
      </c>
      <c r="R1465" s="41"/>
    </row>
    <row r="1466" spans="2:18" ht="15" customHeight="1" x14ac:dyDescent="0.3">
      <c r="B1466" s="105">
        <f t="shared" si="154"/>
        <v>0</v>
      </c>
      <c r="C1466" s="35"/>
      <c r="D1466" s="34">
        <f t="shared" si="155"/>
        <v>0</v>
      </c>
      <c r="E1466" s="36">
        <v>46275</v>
      </c>
      <c r="F1466" s="37"/>
      <c r="G1466" s="26">
        <v>46276</v>
      </c>
      <c r="H1466" s="76">
        <f t="shared" si="156"/>
        <v>0</v>
      </c>
      <c r="L1466" s="33"/>
      <c r="M1466" s="262">
        <v>46274</v>
      </c>
      <c r="N1466" s="34">
        <f t="shared" si="152"/>
        <v>0</v>
      </c>
      <c r="O1466" s="37"/>
      <c r="P1466" s="35"/>
      <c r="Q1466" s="40">
        <f t="shared" si="153"/>
        <v>0</v>
      </c>
      <c r="R1466" s="41"/>
    </row>
    <row r="1467" spans="2:18" ht="15" customHeight="1" x14ac:dyDescent="0.3">
      <c r="B1467" s="105">
        <f t="shared" si="154"/>
        <v>0</v>
      </c>
      <c r="C1467" s="35"/>
      <c r="D1467" s="34">
        <f t="shared" si="155"/>
        <v>0</v>
      </c>
      <c r="E1467" s="36">
        <v>46276</v>
      </c>
      <c r="F1467" s="37"/>
      <c r="G1467" s="26">
        <v>46277</v>
      </c>
      <c r="H1467" s="76">
        <f t="shared" si="156"/>
        <v>0</v>
      </c>
      <c r="L1467" s="33"/>
      <c r="M1467" s="262">
        <v>46275</v>
      </c>
      <c r="N1467" s="34">
        <f t="shared" si="152"/>
        <v>0</v>
      </c>
      <c r="O1467" s="37"/>
      <c r="P1467" s="35"/>
      <c r="Q1467" s="40">
        <f t="shared" si="153"/>
        <v>0</v>
      </c>
      <c r="R1467" s="41"/>
    </row>
    <row r="1468" spans="2:18" ht="15" customHeight="1" x14ac:dyDescent="0.3">
      <c r="B1468" s="105">
        <f t="shared" si="154"/>
        <v>0</v>
      </c>
      <c r="C1468" s="35"/>
      <c r="D1468" s="34">
        <f t="shared" si="155"/>
        <v>0</v>
      </c>
      <c r="E1468" s="36">
        <v>46277</v>
      </c>
      <c r="F1468" s="37"/>
      <c r="G1468" s="26">
        <v>46278</v>
      </c>
      <c r="H1468" s="76">
        <f t="shared" si="156"/>
        <v>0</v>
      </c>
      <c r="L1468" s="33"/>
      <c r="M1468" s="262">
        <v>46276</v>
      </c>
      <c r="N1468" s="34">
        <f t="shared" si="152"/>
        <v>0</v>
      </c>
      <c r="O1468" s="37"/>
      <c r="P1468" s="35"/>
      <c r="Q1468" s="40">
        <f t="shared" si="153"/>
        <v>0</v>
      </c>
      <c r="R1468" s="41"/>
    </row>
    <row r="1469" spans="2:18" ht="15" customHeight="1" x14ac:dyDescent="0.3">
      <c r="B1469" s="105">
        <f t="shared" si="154"/>
        <v>0</v>
      </c>
      <c r="C1469" s="35"/>
      <c r="D1469" s="34">
        <f t="shared" si="155"/>
        <v>0</v>
      </c>
      <c r="E1469" s="36">
        <v>46278</v>
      </c>
      <c r="F1469" s="37"/>
      <c r="G1469" s="26">
        <v>46279</v>
      </c>
      <c r="H1469" s="76">
        <f t="shared" si="156"/>
        <v>0</v>
      </c>
      <c r="L1469" s="33"/>
      <c r="M1469" s="262">
        <v>46277</v>
      </c>
      <c r="N1469" s="34">
        <f t="shared" si="152"/>
        <v>0</v>
      </c>
      <c r="O1469" s="37"/>
      <c r="P1469" s="35"/>
      <c r="Q1469" s="40">
        <f t="shared" si="153"/>
        <v>0</v>
      </c>
      <c r="R1469" s="41"/>
    </row>
    <row r="1470" spans="2:18" ht="15" customHeight="1" x14ac:dyDescent="0.3">
      <c r="B1470" s="105">
        <f t="shared" si="154"/>
        <v>0</v>
      </c>
      <c r="C1470" s="35"/>
      <c r="D1470" s="34">
        <f t="shared" si="155"/>
        <v>0</v>
      </c>
      <c r="E1470" s="36">
        <v>46279</v>
      </c>
      <c r="F1470" s="37"/>
      <c r="G1470" s="26">
        <v>46280</v>
      </c>
      <c r="H1470" s="76">
        <f t="shared" si="156"/>
        <v>0</v>
      </c>
      <c r="L1470" s="33"/>
      <c r="M1470" s="262">
        <v>46278</v>
      </c>
      <c r="N1470" s="34">
        <f t="shared" si="152"/>
        <v>0</v>
      </c>
      <c r="O1470" s="37"/>
      <c r="P1470" s="35"/>
      <c r="Q1470" s="40">
        <f t="shared" si="153"/>
        <v>0</v>
      </c>
      <c r="R1470" s="41"/>
    </row>
    <row r="1471" spans="2:18" ht="15" customHeight="1" x14ac:dyDescent="0.3">
      <c r="B1471" s="105">
        <f t="shared" si="154"/>
        <v>0</v>
      </c>
      <c r="C1471" s="35"/>
      <c r="D1471" s="34">
        <f t="shared" si="155"/>
        <v>0</v>
      </c>
      <c r="E1471" s="36">
        <v>46280</v>
      </c>
      <c r="F1471" s="37"/>
      <c r="G1471" s="26">
        <v>46281</v>
      </c>
      <c r="H1471" s="76">
        <f t="shared" si="156"/>
        <v>0</v>
      </c>
      <c r="L1471" s="33"/>
      <c r="M1471" s="262">
        <v>46279</v>
      </c>
      <c r="N1471" s="34">
        <f t="shared" si="152"/>
        <v>0</v>
      </c>
      <c r="O1471" s="37"/>
      <c r="P1471" s="35"/>
      <c r="Q1471" s="40">
        <f t="shared" si="153"/>
        <v>0</v>
      </c>
      <c r="R1471" s="41"/>
    </row>
    <row r="1472" spans="2:18" ht="15" customHeight="1" x14ac:dyDescent="0.3">
      <c r="B1472" s="105">
        <f t="shared" si="154"/>
        <v>0</v>
      </c>
      <c r="C1472" s="35"/>
      <c r="D1472" s="34">
        <f t="shared" si="155"/>
        <v>0</v>
      </c>
      <c r="E1472" s="36">
        <v>46281</v>
      </c>
      <c r="F1472" s="37"/>
      <c r="G1472" s="26">
        <v>46282</v>
      </c>
      <c r="H1472" s="76">
        <f t="shared" si="156"/>
        <v>0</v>
      </c>
      <c r="L1472" s="33"/>
      <c r="M1472" s="262">
        <v>46280</v>
      </c>
      <c r="N1472" s="34">
        <f t="shared" si="152"/>
        <v>0</v>
      </c>
      <c r="O1472" s="37"/>
      <c r="P1472" s="35"/>
      <c r="Q1472" s="40">
        <f t="shared" si="153"/>
        <v>0</v>
      </c>
      <c r="R1472" s="41"/>
    </row>
    <row r="1473" spans="2:18" ht="15" customHeight="1" x14ac:dyDescent="0.3">
      <c r="B1473" s="105">
        <f t="shared" si="154"/>
        <v>0</v>
      </c>
      <c r="C1473" s="35"/>
      <c r="D1473" s="34">
        <f t="shared" si="155"/>
        <v>0</v>
      </c>
      <c r="E1473" s="36">
        <v>46282</v>
      </c>
      <c r="F1473" s="37"/>
      <c r="G1473" s="26">
        <v>46283</v>
      </c>
      <c r="H1473" s="76">
        <f t="shared" si="156"/>
        <v>0</v>
      </c>
      <c r="L1473" s="33"/>
      <c r="M1473" s="262">
        <v>46281</v>
      </c>
      <c r="N1473" s="34">
        <f t="shared" si="152"/>
        <v>0</v>
      </c>
      <c r="O1473" s="37"/>
      <c r="P1473" s="35"/>
      <c r="Q1473" s="40">
        <f t="shared" si="153"/>
        <v>0</v>
      </c>
      <c r="R1473" s="41"/>
    </row>
    <row r="1474" spans="2:18" ht="15" customHeight="1" x14ac:dyDescent="0.3">
      <c r="B1474" s="105">
        <f t="shared" si="154"/>
        <v>0</v>
      </c>
      <c r="C1474" s="35"/>
      <c r="D1474" s="34">
        <f t="shared" si="155"/>
        <v>0</v>
      </c>
      <c r="E1474" s="36">
        <v>46283</v>
      </c>
      <c r="F1474" s="37"/>
      <c r="G1474" s="26">
        <v>46284</v>
      </c>
      <c r="H1474" s="76">
        <f t="shared" si="156"/>
        <v>0</v>
      </c>
      <c r="L1474" s="33"/>
      <c r="M1474" s="262">
        <v>46282</v>
      </c>
      <c r="N1474" s="34">
        <f t="shared" si="152"/>
        <v>0</v>
      </c>
      <c r="O1474" s="37"/>
      <c r="P1474" s="35"/>
      <c r="Q1474" s="40">
        <f t="shared" si="153"/>
        <v>0</v>
      </c>
      <c r="R1474" s="41"/>
    </row>
    <row r="1475" spans="2:18" ht="15" customHeight="1" x14ac:dyDescent="0.3">
      <c r="B1475" s="105">
        <f t="shared" si="154"/>
        <v>0</v>
      </c>
      <c r="C1475" s="35"/>
      <c r="D1475" s="34">
        <f t="shared" si="155"/>
        <v>0</v>
      </c>
      <c r="E1475" s="36">
        <v>46284</v>
      </c>
      <c r="F1475" s="37"/>
      <c r="G1475" s="26">
        <v>46285</v>
      </c>
      <c r="H1475" s="76">
        <f t="shared" si="156"/>
        <v>0</v>
      </c>
      <c r="L1475" s="33"/>
      <c r="M1475" s="262">
        <v>46283</v>
      </c>
      <c r="N1475" s="34">
        <f t="shared" si="152"/>
        <v>0</v>
      </c>
      <c r="O1475" s="37"/>
      <c r="P1475" s="35"/>
      <c r="Q1475" s="40">
        <f t="shared" si="153"/>
        <v>0</v>
      </c>
      <c r="R1475" s="41"/>
    </row>
    <row r="1476" spans="2:18" ht="15" customHeight="1" x14ac:dyDescent="0.3">
      <c r="B1476" s="105">
        <f t="shared" si="154"/>
        <v>0</v>
      </c>
      <c r="C1476" s="35"/>
      <c r="D1476" s="34">
        <f t="shared" si="155"/>
        <v>0</v>
      </c>
      <c r="E1476" s="36">
        <v>46285</v>
      </c>
      <c r="F1476" s="37"/>
      <c r="G1476" s="26">
        <v>46286</v>
      </c>
      <c r="H1476" s="76">
        <f t="shared" si="156"/>
        <v>0</v>
      </c>
      <c r="L1476" s="33"/>
      <c r="M1476" s="262">
        <v>46284</v>
      </c>
      <c r="N1476" s="34">
        <f t="shared" si="152"/>
        <v>0</v>
      </c>
      <c r="O1476" s="37"/>
      <c r="P1476" s="35"/>
      <c r="Q1476" s="40">
        <f t="shared" si="153"/>
        <v>0</v>
      </c>
      <c r="R1476" s="41"/>
    </row>
    <row r="1477" spans="2:18" ht="15" customHeight="1" x14ac:dyDescent="0.3">
      <c r="B1477" s="105">
        <f t="shared" si="154"/>
        <v>0</v>
      </c>
      <c r="C1477" s="35"/>
      <c r="D1477" s="34">
        <f t="shared" si="155"/>
        <v>0</v>
      </c>
      <c r="E1477" s="36">
        <v>46286</v>
      </c>
      <c r="F1477" s="37"/>
      <c r="G1477" s="26">
        <v>46287</v>
      </c>
      <c r="H1477" s="76">
        <f t="shared" si="156"/>
        <v>0</v>
      </c>
      <c r="L1477" s="33"/>
      <c r="M1477" s="262">
        <v>46285</v>
      </c>
      <c r="N1477" s="34">
        <f t="shared" si="152"/>
        <v>0</v>
      </c>
      <c r="O1477" s="37"/>
      <c r="P1477" s="35"/>
      <c r="Q1477" s="40">
        <f t="shared" si="153"/>
        <v>0</v>
      </c>
      <c r="R1477" s="41"/>
    </row>
    <row r="1478" spans="2:18" ht="15" customHeight="1" x14ac:dyDescent="0.3">
      <c r="B1478" s="105">
        <f t="shared" si="154"/>
        <v>0</v>
      </c>
      <c r="C1478" s="35"/>
      <c r="D1478" s="34">
        <f t="shared" si="155"/>
        <v>0</v>
      </c>
      <c r="E1478" s="36">
        <v>46287</v>
      </c>
      <c r="F1478" s="37"/>
      <c r="G1478" s="26">
        <v>46288</v>
      </c>
      <c r="H1478" s="76">
        <f t="shared" si="156"/>
        <v>0</v>
      </c>
      <c r="L1478" s="33"/>
      <c r="M1478" s="262">
        <v>46286</v>
      </c>
      <c r="N1478" s="34">
        <f t="shared" si="152"/>
        <v>0</v>
      </c>
      <c r="O1478" s="37"/>
      <c r="P1478" s="35"/>
      <c r="Q1478" s="40">
        <f t="shared" si="153"/>
        <v>0</v>
      </c>
      <c r="R1478" s="41"/>
    </row>
    <row r="1479" spans="2:18" ht="15" customHeight="1" x14ac:dyDescent="0.3">
      <c r="B1479" s="105">
        <f t="shared" si="154"/>
        <v>0</v>
      </c>
      <c r="C1479" s="35"/>
      <c r="D1479" s="34">
        <f t="shared" si="155"/>
        <v>0</v>
      </c>
      <c r="E1479" s="36">
        <v>46288</v>
      </c>
      <c r="F1479" s="37"/>
      <c r="G1479" s="26">
        <v>46289</v>
      </c>
      <c r="H1479" s="76">
        <f t="shared" si="156"/>
        <v>0</v>
      </c>
      <c r="L1479" s="33"/>
      <c r="M1479" s="262">
        <v>46287</v>
      </c>
      <c r="N1479" s="34">
        <f t="shared" si="152"/>
        <v>0</v>
      </c>
      <c r="O1479" s="37"/>
      <c r="P1479" s="35"/>
      <c r="Q1479" s="40">
        <f t="shared" si="153"/>
        <v>0</v>
      </c>
      <c r="R1479" s="41"/>
    </row>
    <row r="1480" spans="2:18" ht="15" customHeight="1" x14ac:dyDescent="0.3">
      <c r="B1480" s="105">
        <f t="shared" si="154"/>
        <v>0</v>
      </c>
      <c r="C1480" s="35"/>
      <c r="D1480" s="34">
        <f t="shared" si="155"/>
        <v>0</v>
      </c>
      <c r="E1480" s="36">
        <v>46289</v>
      </c>
      <c r="F1480" s="37"/>
      <c r="G1480" s="26">
        <v>46290</v>
      </c>
      <c r="H1480" s="76">
        <f t="shared" si="156"/>
        <v>0</v>
      </c>
      <c r="L1480" s="33"/>
      <c r="M1480" s="262">
        <v>46288</v>
      </c>
      <c r="N1480" s="34">
        <f t="shared" si="152"/>
        <v>0</v>
      </c>
      <c r="O1480" s="37"/>
      <c r="P1480" s="35"/>
      <c r="Q1480" s="40">
        <f t="shared" si="153"/>
        <v>0</v>
      </c>
      <c r="R1480" s="41"/>
    </row>
    <row r="1481" spans="2:18" ht="15" customHeight="1" x14ac:dyDescent="0.3">
      <c r="B1481" s="105">
        <f t="shared" si="154"/>
        <v>0</v>
      </c>
      <c r="C1481" s="35"/>
      <c r="D1481" s="34">
        <f t="shared" si="155"/>
        <v>0</v>
      </c>
      <c r="E1481" s="36">
        <v>46290</v>
      </c>
      <c r="F1481" s="37"/>
      <c r="G1481" s="26">
        <v>46291</v>
      </c>
      <c r="H1481" s="76">
        <f t="shared" si="156"/>
        <v>0</v>
      </c>
      <c r="L1481" s="33"/>
      <c r="M1481" s="262">
        <v>46289</v>
      </c>
      <c r="N1481" s="34">
        <f t="shared" si="152"/>
        <v>0</v>
      </c>
      <c r="O1481" s="37"/>
      <c r="P1481" s="35"/>
      <c r="Q1481" s="40">
        <f t="shared" si="153"/>
        <v>0</v>
      </c>
      <c r="R1481" s="41"/>
    </row>
    <row r="1482" spans="2:18" ht="15" customHeight="1" x14ac:dyDescent="0.3">
      <c r="B1482" s="105">
        <f t="shared" si="154"/>
        <v>0</v>
      </c>
      <c r="C1482" s="35"/>
      <c r="D1482" s="34">
        <f t="shared" si="155"/>
        <v>0</v>
      </c>
      <c r="E1482" s="36">
        <v>46291</v>
      </c>
      <c r="F1482" s="37"/>
      <c r="G1482" s="26">
        <v>46292</v>
      </c>
      <c r="H1482" s="76">
        <f t="shared" si="156"/>
        <v>0</v>
      </c>
      <c r="L1482" s="33"/>
      <c r="M1482" s="262">
        <v>46290</v>
      </c>
      <c r="N1482" s="34">
        <f t="shared" si="152"/>
        <v>0</v>
      </c>
      <c r="O1482" s="37"/>
      <c r="P1482" s="35"/>
      <c r="Q1482" s="40">
        <f t="shared" si="153"/>
        <v>0</v>
      </c>
      <c r="R1482" s="41"/>
    </row>
    <row r="1483" spans="2:18" ht="15" customHeight="1" x14ac:dyDescent="0.3">
      <c r="B1483" s="105">
        <f t="shared" si="154"/>
        <v>0</v>
      </c>
      <c r="C1483" s="35"/>
      <c r="D1483" s="34">
        <f t="shared" si="155"/>
        <v>0</v>
      </c>
      <c r="E1483" s="36">
        <v>46292</v>
      </c>
      <c r="F1483" s="37"/>
      <c r="G1483" s="26">
        <v>46293</v>
      </c>
      <c r="H1483" s="76">
        <f t="shared" si="156"/>
        <v>0</v>
      </c>
      <c r="L1483" s="33"/>
      <c r="M1483" s="262">
        <v>46291</v>
      </c>
      <c r="N1483" s="34">
        <f t="shared" si="152"/>
        <v>0</v>
      </c>
      <c r="O1483" s="37"/>
      <c r="P1483" s="35"/>
      <c r="Q1483" s="40">
        <f t="shared" si="153"/>
        <v>0</v>
      </c>
      <c r="R1483" s="41"/>
    </row>
    <row r="1484" spans="2:18" ht="15" customHeight="1" x14ac:dyDescent="0.3">
      <c r="B1484" s="105">
        <f t="shared" si="154"/>
        <v>0</v>
      </c>
      <c r="C1484" s="35"/>
      <c r="D1484" s="34">
        <f t="shared" si="155"/>
        <v>0</v>
      </c>
      <c r="E1484" s="36">
        <v>46293</v>
      </c>
      <c r="F1484" s="37"/>
      <c r="G1484" s="26">
        <v>46294</v>
      </c>
      <c r="H1484" s="76">
        <f t="shared" si="156"/>
        <v>0</v>
      </c>
      <c r="L1484" s="33"/>
      <c r="M1484" s="262">
        <v>46292</v>
      </c>
      <c r="N1484" s="34">
        <f t="shared" si="152"/>
        <v>0</v>
      </c>
      <c r="O1484" s="37"/>
      <c r="P1484" s="35"/>
      <c r="Q1484" s="40">
        <f t="shared" si="153"/>
        <v>0</v>
      </c>
      <c r="R1484" s="41"/>
    </row>
    <row r="1485" spans="2:18" ht="15" customHeight="1" x14ac:dyDescent="0.3">
      <c r="B1485" s="105">
        <f t="shared" si="154"/>
        <v>0</v>
      </c>
      <c r="C1485" s="35"/>
      <c r="D1485" s="34">
        <f t="shared" si="155"/>
        <v>0</v>
      </c>
      <c r="E1485" s="36">
        <v>46294</v>
      </c>
      <c r="F1485" s="37"/>
      <c r="G1485" s="26">
        <v>46295</v>
      </c>
      <c r="H1485" s="76">
        <f t="shared" si="156"/>
        <v>0</v>
      </c>
      <c r="L1485" s="33"/>
      <c r="M1485" s="262">
        <v>46293</v>
      </c>
      <c r="N1485" s="34">
        <f t="shared" si="152"/>
        <v>0</v>
      </c>
      <c r="O1485" s="37"/>
      <c r="P1485" s="35"/>
      <c r="Q1485" s="40">
        <f t="shared" si="153"/>
        <v>0</v>
      </c>
      <c r="R1485" s="41"/>
    </row>
    <row r="1486" spans="2:18" ht="15" customHeight="1" x14ac:dyDescent="0.3">
      <c r="B1486" s="105">
        <f t="shared" si="154"/>
        <v>0</v>
      </c>
      <c r="C1486" s="35"/>
      <c r="D1486" s="34">
        <f t="shared" si="155"/>
        <v>0</v>
      </c>
      <c r="E1486" s="36">
        <v>46295</v>
      </c>
      <c r="F1486" s="37"/>
      <c r="G1486" s="26">
        <v>46296</v>
      </c>
      <c r="H1486" s="76">
        <f t="shared" si="156"/>
        <v>0</v>
      </c>
      <c r="L1486" s="33"/>
      <c r="M1486" s="262">
        <v>46294</v>
      </c>
      <c r="N1486" s="34">
        <f t="shared" si="152"/>
        <v>0</v>
      </c>
      <c r="O1486" s="37"/>
      <c r="P1486" s="35"/>
      <c r="Q1486" s="40">
        <f t="shared" si="153"/>
        <v>0</v>
      </c>
      <c r="R1486" s="41"/>
    </row>
    <row r="1487" spans="2:18" ht="15" customHeight="1" x14ac:dyDescent="0.3">
      <c r="B1487" s="105">
        <f t="shared" si="154"/>
        <v>0</v>
      </c>
      <c r="C1487" s="35"/>
      <c r="D1487" s="34">
        <f t="shared" si="155"/>
        <v>0</v>
      </c>
      <c r="E1487" s="36">
        <v>46296</v>
      </c>
      <c r="F1487" s="37"/>
      <c r="G1487" s="26">
        <v>46297</v>
      </c>
      <c r="H1487" s="76">
        <f t="shared" si="156"/>
        <v>0</v>
      </c>
      <c r="L1487" s="33"/>
      <c r="M1487" s="262">
        <v>46295</v>
      </c>
      <c r="N1487" s="34">
        <f t="shared" si="152"/>
        <v>0</v>
      </c>
      <c r="O1487" s="37"/>
      <c r="P1487" s="35"/>
      <c r="Q1487" s="40">
        <f t="shared" si="153"/>
        <v>0</v>
      </c>
      <c r="R1487" s="41"/>
    </row>
    <row r="1488" spans="2:18" ht="15" customHeight="1" x14ac:dyDescent="0.3">
      <c r="B1488" s="105">
        <f t="shared" si="154"/>
        <v>0</v>
      </c>
      <c r="C1488" s="35"/>
      <c r="D1488" s="34">
        <f t="shared" si="155"/>
        <v>0</v>
      </c>
      <c r="E1488" s="36">
        <v>46297</v>
      </c>
      <c r="F1488" s="37"/>
      <c r="G1488" s="26">
        <v>46298</v>
      </c>
      <c r="H1488" s="76">
        <f t="shared" si="156"/>
        <v>0</v>
      </c>
      <c r="L1488" s="33"/>
      <c r="M1488" s="262">
        <v>46296</v>
      </c>
      <c r="N1488" s="34">
        <f t="shared" si="152"/>
        <v>0</v>
      </c>
      <c r="O1488" s="37"/>
      <c r="P1488" s="35"/>
      <c r="Q1488" s="40">
        <f t="shared" si="153"/>
        <v>0</v>
      </c>
      <c r="R1488" s="41"/>
    </row>
    <row r="1489" spans="2:18" ht="15" customHeight="1" x14ac:dyDescent="0.3">
      <c r="B1489" s="105">
        <f t="shared" si="154"/>
        <v>0</v>
      </c>
      <c r="C1489" s="35"/>
      <c r="D1489" s="34">
        <f t="shared" si="155"/>
        <v>0</v>
      </c>
      <c r="E1489" s="36">
        <v>46298</v>
      </c>
      <c r="F1489" s="37"/>
      <c r="G1489" s="26">
        <v>46299</v>
      </c>
      <c r="H1489" s="76">
        <f t="shared" si="156"/>
        <v>0</v>
      </c>
      <c r="L1489" s="33"/>
      <c r="M1489" s="262">
        <v>46297</v>
      </c>
      <c r="N1489" s="34">
        <f t="shared" si="152"/>
        <v>0</v>
      </c>
      <c r="O1489" s="37"/>
      <c r="P1489" s="35"/>
      <c r="Q1489" s="40">
        <f t="shared" si="153"/>
        <v>0</v>
      </c>
      <c r="R1489" s="41"/>
    </row>
    <row r="1490" spans="2:18" ht="15" customHeight="1" x14ac:dyDescent="0.3">
      <c r="B1490" s="105">
        <f t="shared" si="154"/>
        <v>0</v>
      </c>
      <c r="C1490" s="35"/>
      <c r="D1490" s="34">
        <f t="shared" si="155"/>
        <v>0</v>
      </c>
      <c r="E1490" s="36">
        <v>46299</v>
      </c>
      <c r="F1490" s="37"/>
      <c r="G1490" s="26">
        <v>46300</v>
      </c>
      <c r="H1490" s="76">
        <f t="shared" si="156"/>
        <v>0</v>
      </c>
      <c r="L1490" s="33"/>
      <c r="M1490" s="262">
        <v>46298</v>
      </c>
      <c r="N1490" s="34">
        <f t="shared" si="152"/>
        <v>0</v>
      </c>
      <c r="O1490" s="37"/>
      <c r="P1490" s="35"/>
      <c r="Q1490" s="40">
        <f t="shared" si="153"/>
        <v>0</v>
      </c>
      <c r="R1490" s="41"/>
    </row>
    <row r="1491" spans="2:18" ht="15" customHeight="1" x14ac:dyDescent="0.3">
      <c r="B1491" s="105">
        <f t="shared" si="154"/>
        <v>0</v>
      </c>
      <c r="C1491" s="35"/>
      <c r="D1491" s="34">
        <f t="shared" si="155"/>
        <v>0</v>
      </c>
      <c r="E1491" s="36">
        <v>46300</v>
      </c>
      <c r="F1491" s="37"/>
      <c r="G1491" s="26">
        <v>46301</v>
      </c>
      <c r="H1491" s="76">
        <f t="shared" si="156"/>
        <v>0</v>
      </c>
      <c r="L1491" s="33"/>
      <c r="M1491" s="262">
        <v>46299</v>
      </c>
      <c r="N1491" s="34">
        <f t="shared" si="152"/>
        <v>0</v>
      </c>
      <c r="O1491" s="37"/>
      <c r="P1491" s="35"/>
      <c r="Q1491" s="40">
        <f t="shared" si="153"/>
        <v>0</v>
      </c>
      <c r="R1491" s="41"/>
    </row>
    <row r="1492" spans="2:18" ht="15" customHeight="1" x14ac:dyDescent="0.3">
      <c r="B1492" s="105">
        <f t="shared" si="154"/>
        <v>0</v>
      </c>
      <c r="C1492" s="35"/>
      <c r="D1492" s="34">
        <f t="shared" si="155"/>
        <v>0</v>
      </c>
      <c r="E1492" s="36">
        <v>46301</v>
      </c>
      <c r="F1492" s="37"/>
      <c r="G1492" s="26">
        <v>46302</v>
      </c>
      <c r="H1492" s="76">
        <f t="shared" si="156"/>
        <v>0</v>
      </c>
      <c r="L1492" s="33"/>
      <c r="M1492" s="262">
        <v>46300</v>
      </c>
      <c r="N1492" s="34">
        <f t="shared" si="152"/>
        <v>0</v>
      </c>
      <c r="O1492" s="37"/>
      <c r="P1492" s="35"/>
      <c r="Q1492" s="40">
        <f t="shared" si="153"/>
        <v>0</v>
      </c>
      <c r="R1492" s="41"/>
    </row>
    <row r="1493" spans="2:18" ht="15" customHeight="1" x14ac:dyDescent="0.3">
      <c r="B1493" s="105">
        <f t="shared" si="154"/>
        <v>0</v>
      </c>
      <c r="C1493" s="35"/>
      <c r="D1493" s="34">
        <f t="shared" si="155"/>
        <v>0</v>
      </c>
      <c r="E1493" s="36">
        <v>46302</v>
      </c>
      <c r="F1493" s="37"/>
      <c r="G1493" s="26">
        <v>46303</v>
      </c>
      <c r="H1493" s="76">
        <f t="shared" si="156"/>
        <v>0</v>
      </c>
      <c r="L1493" s="33"/>
      <c r="M1493" s="262">
        <v>46301</v>
      </c>
      <c r="N1493" s="34">
        <f t="shared" si="152"/>
        <v>0</v>
      </c>
      <c r="O1493" s="37"/>
      <c r="P1493" s="35"/>
      <c r="Q1493" s="40">
        <f t="shared" si="153"/>
        <v>0</v>
      </c>
      <c r="R1493" s="41"/>
    </row>
    <row r="1494" spans="2:18" ht="15" customHeight="1" x14ac:dyDescent="0.3">
      <c r="B1494" s="105">
        <f t="shared" si="154"/>
        <v>0</v>
      </c>
      <c r="C1494" s="35"/>
      <c r="D1494" s="34">
        <f t="shared" si="155"/>
        <v>0</v>
      </c>
      <c r="E1494" s="36">
        <v>46303</v>
      </c>
      <c r="F1494" s="37"/>
      <c r="G1494" s="26">
        <v>46304</v>
      </c>
      <c r="H1494" s="76">
        <f t="shared" si="156"/>
        <v>0</v>
      </c>
      <c r="L1494" s="33"/>
      <c r="M1494" s="262">
        <v>46302</v>
      </c>
      <c r="N1494" s="34">
        <f t="shared" si="152"/>
        <v>0</v>
      </c>
      <c r="O1494" s="37"/>
      <c r="P1494" s="35"/>
      <c r="Q1494" s="40">
        <f t="shared" si="153"/>
        <v>0</v>
      </c>
      <c r="R1494" s="41"/>
    </row>
    <row r="1495" spans="2:18" ht="15" customHeight="1" x14ac:dyDescent="0.3">
      <c r="B1495" s="105">
        <f t="shared" si="154"/>
        <v>0</v>
      </c>
      <c r="C1495" s="35"/>
      <c r="D1495" s="34">
        <f t="shared" si="155"/>
        <v>0</v>
      </c>
      <c r="E1495" s="36">
        <v>46304</v>
      </c>
      <c r="F1495" s="37"/>
      <c r="G1495" s="26">
        <v>46305</v>
      </c>
      <c r="H1495" s="76">
        <f t="shared" si="156"/>
        <v>0</v>
      </c>
      <c r="L1495" s="33"/>
      <c r="M1495" s="262">
        <v>46303</v>
      </c>
      <c r="N1495" s="34">
        <f t="shared" si="152"/>
        <v>0</v>
      </c>
      <c r="O1495" s="37"/>
      <c r="P1495" s="35"/>
      <c r="Q1495" s="40">
        <f t="shared" si="153"/>
        <v>0</v>
      </c>
      <c r="R1495" s="41"/>
    </row>
    <row r="1496" spans="2:18" ht="15" customHeight="1" x14ac:dyDescent="0.3">
      <c r="B1496" s="105">
        <f t="shared" si="154"/>
        <v>0</v>
      </c>
      <c r="C1496" s="35"/>
      <c r="D1496" s="34">
        <f t="shared" si="155"/>
        <v>0</v>
      </c>
      <c r="E1496" s="36">
        <v>46305</v>
      </c>
      <c r="F1496" s="37"/>
      <c r="G1496" s="26">
        <v>46306</v>
      </c>
      <c r="H1496" s="76">
        <f t="shared" si="156"/>
        <v>0</v>
      </c>
      <c r="L1496" s="33"/>
      <c r="M1496" s="262">
        <v>46304</v>
      </c>
      <c r="N1496" s="34">
        <f t="shared" si="152"/>
        <v>0</v>
      </c>
      <c r="O1496" s="37"/>
      <c r="P1496" s="35"/>
      <c r="Q1496" s="40">
        <f t="shared" si="153"/>
        <v>0</v>
      </c>
      <c r="R1496" s="41"/>
    </row>
    <row r="1497" spans="2:18" ht="15" customHeight="1" x14ac:dyDescent="0.3">
      <c r="B1497" s="105">
        <f t="shared" si="154"/>
        <v>0</v>
      </c>
      <c r="C1497" s="35"/>
      <c r="D1497" s="34">
        <f t="shared" si="155"/>
        <v>0</v>
      </c>
      <c r="E1497" s="36">
        <v>46306</v>
      </c>
      <c r="F1497" s="37"/>
      <c r="G1497" s="26">
        <v>46307</v>
      </c>
      <c r="H1497" s="76">
        <f t="shared" si="156"/>
        <v>0</v>
      </c>
      <c r="L1497" s="33"/>
      <c r="M1497" s="262">
        <v>46305</v>
      </c>
      <c r="N1497" s="34">
        <f t="shared" si="152"/>
        <v>0</v>
      </c>
      <c r="O1497" s="37"/>
      <c r="P1497" s="35"/>
      <c r="Q1497" s="40">
        <f t="shared" si="153"/>
        <v>0</v>
      </c>
      <c r="R1497" s="41"/>
    </row>
    <row r="1498" spans="2:18" ht="15" customHeight="1" x14ac:dyDescent="0.3">
      <c r="B1498" s="105">
        <f t="shared" si="154"/>
        <v>0</v>
      </c>
      <c r="C1498" s="35"/>
      <c r="D1498" s="34">
        <f t="shared" si="155"/>
        <v>0</v>
      </c>
      <c r="E1498" s="36">
        <v>46307</v>
      </c>
      <c r="F1498" s="37"/>
      <c r="G1498" s="26">
        <v>46308</v>
      </c>
      <c r="H1498" s="76">
        <f t="shared" si="156"/>
        <v>0</v>
      </c>
      <c r="L1498" s="33"/>
      <c r="M1498" s="262">
        <v>46306</v>
      </c>
      <c r="N1498" s="34">
        <f t="shared" si="152"/>
        <v>0</v>
      </c>
      <c r="O1498" s="37"/>
      <c r="P1498" s="35"/>
      <c r="Q1498" s="40">
        <f t="shared" si="153"/>
        <v>0</v>
      </c>
      <c r="R1498" s="41"/>
    </row>
    <row r="1499" spans="2:18" ht="15" customHeight="1" x14ac:dyDescent="0.3">
      <c r="B1499" s="105">
        <f t="shared" si="154"/>
        <v>0</v>
      </c>
      <c r="C1499" s="35"/>
      <c r="D1499" s="34">
        <f t="shared" si="155"/>
        <v>0</v>
      </c>
      <c r="E1499" s="36">
        <v>46308</v>
      </c>
      <c r="F1499" s="37"/>
      <c r="G1499" s="26">
        <v>46309</v>
      </c>
      <c r="H1499" s="76">
        <f t="shared" si="156"/>
        <v>0</v>
      </c>
      <c r="L1499" s="33"/>
      <c r="M1499" s="262">
        <v>46307</v>
      </c>
      <c r="N1499" s="34">
        <f t="shared" si="152"/>
        <v>0</v>
      </c>
      <c r="O1499" s="37"/>
      <c r="P1499" s="35"/>
      <c r="Q1499" s="40">
        <f t="shared" si="153"/>
        <v>0</v>
      </c>
      <c r="R1499" s="41"/>
    </row>
    <row r="1500" spans="2:18" ht="15" customHeight="1" x14ac:dyDescent="0.3">
      <c r="B1500" s="105">
        <f t="shared" si="154"/>
        <v>0</v>
      </c>
      <c r="C1500" s="35"/>
      <c r="D1500" s="34">
        <f t="shared" si="155"/>
        <v>0</v>
      </c>
      <c r="E1500" s="36">
        <v>46309</v>
      </c>
      <c r="F1500" s="37"/>
      <c r="G1500" s="26">
        <v>46310</v>
      </c>
      <c r="H1500" s="76">
        <f t="shared" si="156"/>
        <v>0</v>
      </c>
      <c r="L1500" s="33"/>
      <c r="M1500" s="262">
        <v>46308</v>
      </c>
      <c r="N1500" s="34">
        <f t="shared" si="152"/>
        <v>0</v>
      </c>
      <c r="O1500" s="37"/>
      <c r="P1500" s="35"/>
      <c r="Q1500" s="40">
        <f t="shared" si="153"/>
        <v>0</v>
      </c>
      <c r="R1500" s="41"/>
    </row>
    <row r="1501" spans="2:18" ht="15" customHeight="1" x14ac:dyDescent="0.3">
      <c r="B1501" s="105">
        <f t="shared" si="154"/>
        <v>0</v>
      </c>
      <c r="C1501" s="35"/>
      <c r="D1501" s="34">
        <f t="shared" si="155"/>
        <v>0</v>
      </c>
      <c r="E1501" s="36">
        <v>46310</v>
      </c>
      <c r="F1501" s="37"/>
      <c r="G1501" s="26">
        <v>46311</v>
      </c>
      <c r="H1501" s="76">
        <f t="shared" si="156"/>
        <v>0</v>
      </c>
      <c r="L1501" s="33"/>
      <c r="M1501" s="262">
        <v>46309</v>
      </c>
      <c r="N1501" s="34">
        <f t="shared" si="152"/>
        <v>0</v>
      </c>
      <c r="O1501" s="37"/>
      <c r="P1501" s="35"/>
      <c r="Q1501" s="40">
        <f t="shared" si="153"/>
        <v>0</v>
      </c>
      <c r="R1501" s="41"/>
    </row>
    <row r="1502" spans="2:18" ht="15" customHeight="1" x14ac:dyDescent="0.3">
      <c r="B1502" s="105">
        <f t="shared" si="154"/>
        <v>0</v>
      </c>
      <c r="C1502" s="35"/>
      <c r="D1502" s="34">
        <f t="shared" si="155"/>
        <v>0</v>
      </c>
      <c r="E1502" s="36">
        <v>46311</v>
      </c>
      <c r="F1502" s="37"/>
      <c r="G1502" s="26">
        <v>46312</v>
      </c>
      <c r="H1502" s="76">
        <f t="shared" si="156"/>
        <v>0</v>
      </c>
      <c r="L1502" s="33"/>
      <c r="M1502" s="262">
        <v>46310</v>
      </c>
      <c r="N1502" s="34">
        <f t="shared" si="152"/>
        <v>0</v>
      </c>
      <c r="O1502" s="37"/>
      <c r="P1502" s="35"/>
      <c r="Q1502" s="40">
        <f t="shared" si="153"/>
        <v>0</v>
      </c>
      <c r="R1502" s="41"/>
    </row>
    <row r="1503" spans="2:18" ht="15" customHeight="1" x14ac:dyDescent="0.3">
      <c r="B1503" s="105">
        <f t="shared" si="154"/>
        <v>0</v>
      </c>
      <c r="C1503" s="35"/>
      <c r="D1503" s="34">
        <f t="shared" si="155"/>
        <v>0</v>
      </c>
      <c r="E1503" s="36">
        <v>46312</v>
      </c>
      <c r="F1503" s="37"/>
      <c r="G1503" s="26">
        <v>46313</v>
      </c>
      <c r="H1503" s="76">
        <f t="shared" si="156"/>
        <v>0</v>
      </c>
      <c r="L1503" s="33"/>
      <c r="M1503" s="262">
        <v>46311</v>
      </c>
      <c r="N1503" s="34">
        <f t="shared" si="152"/>
        <v>0</v>
      </c>
      <c r="O1503" s="37"/>
      <c r="P1503" s="35"/>
      <c r="Q1503" s="40">
        <f t="shared" si="153"/>
        <v>0</v>
      </c>
      <c r="R1503" s="41"/>
    </row>
    <row r="1504" spans="2:18" ht="15" customHeight="1" x14ac:dyDescent="0.3">
      <c r="B1504" s="105">
        <f t="shared" si="154"/>
        <v>0</v>
      </c>
      <c r="C1504" s="35"/>
      <c r="D1504" s="34">
        <f t="shared" si="155"/>
        <v>0</v>
      </c>
      <c r="E1504" s="36">
        <v>46313</v>
      </c>
      <c r="F1504" s="37"/>
      <c r="G1504" s="26">
        <v>46314</v>
      </c>
      <c r="H1504" s="76">
        <f t="shared" si="156"/>
        <v>0</v>
      </c>
      <c r="L1504" s="33"/>
      <c r="M1504" s="262">
        <v>46312</v>
      </c>
      <c r="N1504" s="34">
        <f t="shared" si="152"/>
        <v>0</v>
      </c>
      <c r="O1504" s="37"/>
      <c r="P1504" s="35"/>
      <c r="Q1504" s="40">
        <f t="shared" si="153"/>
        <v>0</v>
      </c>
      <c r="R1504" s="41"/>
    </row>
    <row r="1505" spans="2:18" ht="15" customHeight="1" x14ac:dyDescent="0.3">
      <c r="B1505" s="105">
        <f t="shared" si="154"/>
        <v>0</v>
      </c>
      <c r="C1505" s="35"/>
      <c r="D1505" s="34">
        <f t="shared" si="155"/>
        <v>0</v>
      </c>
      <c r="E1505" s="36">
        <v>46314</v>
      </c>
      <c r="F1505" s="37"/>
      <c r="G1505" s="26">
        <v>46315</v>
      </c>
      <c r="H1505" s="76">
        <f t="shared" si="156"/>
        <v>0</v>
      </c>
      <c r="L1505" s="33"/>
      <c r="M1505" s="262">
        <v>46313</v>
      </c>
      <c r="N1505" s="34">
        <f t="shared" si="152"/>
        <v>0</v>
      </c>
      <c r="O1505" s="37"/>
      <c r="P1505" s="35"/>
      <c r="Q1505" s="40">
        <f t="shared" si="153"/>
        <v>0</v>
      </c>
      <c r="R1505" s="41"/>
    </row>
    <row r="1506" spans="2:18" ht="15" customHeight="1" x14ac:dyDescent="0.3">
      <c r="B1506" s="105">
        <f t="shared" si="154"/>
        <v>0</v>
      </c>
      <c r="C1506" s="35"/>
      <c r="D1506" s="34">
        <f t="shared" si="155"/>
        <v>0</v>
      </c>
      <c r="E1506" s="36">
        <v>46315</v>
      </c>
      <c r="F1506" s="37"/>
      <c r="G1506" s="26">
        <v>46316</v>
      </c>
      <c r="H1506" s="76">
        <f t="shared" si="156"/>
        <v>0</v>
      </c>
      <c r="L1506" s="33"/>
      <c r="M1506" s="262">
        <v>46314</v>
      </c>
      <c r="N1506" s="34">
        <f t="shared" si="152"/>
        <v>0</v>
      </c>
      <c r="O1506" s="37"/>
      <c r="P1506" s="35"/>
      <c r="Q1506" s="40">
        <f t="shared" si="153"/>
        <v>0</v>
      </c>
      <c r="R1506" s="41"/>
    </row>
    <row r="1507" spans="2:18" ht="15" customHeight="1" x14ac:dyDescent="0.3">
      <c r="B1507" s="105">
        <f t="shared" si="154"/>
        <v>0</v>
      </c>
      <c r="C1507" s="35"/>
      <c r="D1507" s="34">
        <f t="shared" si="155"/>
        <v>0</v>
      </c>
      <c r="E1507" s="36">
        <v>46316</v>
      </c>
      <c r="F1507" s="37"/>
      <c r="G1507" s="26">
        <v>46317</v>
      </c>
      <c r="H1507" s="76">
        <f t="shared" si="156"/>
        <v>0</v>
      </c>
      <c r="L1507" s="33"/>
      <c r="M1507" s="262">
        <v>46315</v>
      </c>
      <c r="N1507" s="34">
        <f t="shared" si="152"/>
        <v>0</v>
      </c>
      <c r="O1507" s="37"/>
      <c r="P1507" s="35"/>
      <c r="Q1507" s="40">
        <f t="shared" si="153"/>
        <v>0</v>
      </c>
      <c r="R1507" s="41"/>
    </row>
    <row r="1508" spans="2:18" ht="15" customHeight="1" x14ac:dyDescent="0.3">
      <c r="B1508" s="105">
        <f t="shared" si="154"/>
        <v>0</v>
      </c>
      <c r="C1508" s="35"/>
      <c r="D1508" s="34">
        <f t="shared" si="155"/>
        <v>0</v>
      </c>
      <c r="E1508" s="36">
        <v>46317</v>
      </c>
      <c r="F1508" s="37"/>
      <c r="G1508" s="26">
        <v>46318</v>
      </c>
      <c r="H1508" s="76">
        <f t="shared" si="156"/>
        <v>0</v>
      </c>
      <c r="L1508" s="33"/>
      <c r="M1508" s="262">
        <v>46316</v>
      </c>
      <c r="N1508" s="34">
        <f t="shared" si="152"/>
        <v>0</v>
      </c>
      <c r="O1508" s="37"/>
      <c r="P1508" s="35"/>
      <c r="Q1508" s="40">
        <f t="shared" si="153"/>
        <v>0</v>
      </c>
      <c r="R1508" s="41"/>
    </row>
    <row r="1509" spans="2:18" ht="15" customHeight="1" x14ac:dyDescent="0.3">
      <c r="B1509" s="105">
        <f t="shared" si="154"/>
        <v>0</v>
      </c>
      <c r="C1509" s="35"/>
      <c r="D1509" s="34">
        <f t="shared" si="155"/>
        <v>0</v>
      </c>
      <c r="E1509" s="36">
        <v>46318</v>
      </c>
      <c r="F1509" s="37"/>
      <c r="G1509" s="26">
        <v>46319</v>
      </c>
      <c r="H1509" s="76">
        <f t="shared" si="156"/>
        <v>0</v>
      </c>
    </row>
  </sheetData>
  <mergeCells count="2">
    <mergeCell ref="A1:H1"/>
    <mergeCell ref="L2:R2"/>
  </mergeCells>
  <pageMargins left="0.7" right="0.7" top="0.75" bottom="0.75" header="0" footer="0"/>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379"/>
  <sheetViews>
    <sheetView zoomScale="93" workbookViewId="0">
      <pane ySplit="3" topLeftCell="A1354" activePane="bottomLeft" state="frozen"/>
      <selection pane="bottomLeft" activeCell="O1362" sqref="O1362"/>
    </sheetView>
  </sheetViews>
  <sheetFormatPr defaultColWidth="11.19921875" defaultRowHeight="15" customHeight="1" x14ac:dyDescent="0.3"/>
  <cols>
    <col min="1" max="1" width="5" customWidth="1"/>
    <col min="2" max="2" width="13.19921875" customWidth="1"/>
    <col min="3" max="3" width="6.69921875" customWidth="1"/>
    <col min="4" max="5" width="11.09765625" customWidth="1"/>
    <col min="6" max="6" width="9.3984375" style="540" customWidth="1"/>
    <col min="7" max="7" width="13.09765625" style="539" customWidth="1"/>
    <col min="8" max="8" width="9.19921875" style="540" customWidth="1"/>
    <col min="9" max="9" width="10.69921875" customWidth="1"/>
    <col min="10" max="11" width="5.19921875" customWidth="1"/>
    <col min="12" max="12" width="15.5" style="525" customWidth="1"/>
    <col min="13" max="13" width="9" customWidth="1"/>
    <col min="14" max="14" width="8.69921875" customWidth="1"/>
    <col min="15" max="15" width="7.69921875" customWidth="1"/>
    <col min="16" max="16" width="9.69921875" customWidth="1"/>
    <col min="17" max="17" width="10.19921875" customWidth="1"/>
    <col min="18" max="22" width="11" customWidth="1"/>
    <col min="23" max="23" width="25.09765625" customWidth="1"/>
    <col min="24" max="24" width="27.59765625" customWidth="1"/>
    <col min="25" max="26" width="11" customWidth="1"/>
  </cols>
  <sheetData>
    <row r="1" spans="1:26" ht="15.6" x14ac:dyDescent="0.3">
      <c r="A1" s="744" t="s">
        <v>199</v>
      </c>
      <c r="B1" s="742"/>
      <c r="C1" s="742"/>
      <c r="D1" s="742"/>
      <c r="E1" s="742"/>
      <c r="F1" s="742"/>
      <c r="G1" s="742"/>
      <c r="H1" s="743"/>
      <c r="I1" s="109"/>
      <c r="J1" s="109"/>
      <c r="K1" s="109"/>
      <c r="L1" s="667"/>
      <c r="M1" s="198"/>
      <c r="N1" s="198"/>
      <c r="O1" s="154"/>
      <c r="P1" s="109"/>
      <c r="Q1" s="109"/>
      <c r="R1" s="109"/>
      <c r="S1" s="109"/>
      <c r="T1" s="109"/>
      <c r="U1" s="109"/>
      <c r="V1" s="109"/>
      <c r="W1" s="109"/>
      <c r="X1" s="109"/>
      <c r="Y1" s="109"/>
      <c r="Z1" s="109"/>
    </row>
    <row r="2" spans="1:26" ht="18" x14ac:dyDescent="0.35">
      <c r="A2" s="199"/>
      <c r="B2" s="200"/>
      <c r="C2" s="201"/>
      <c r="D2" s="201"/>
      <c r="E2" s="201"/>
      <c r="F2" s="693"/>
      <c r="G2" s="709"/>
      <c r="H2" s="700"/>
      <c r="I2" s="109"/>
      <c r="J2" s="109"/>
      <c r="K2" s="744" t="s">
        <v>200</v>
      </c>
      <c r="L2" s="742"/>
      <c r="M2" s="742"/>
      <c r="N2" s="742"/>
      <c r="O2" s="742"/>
      <c r="P2" s="742"/>
      <c r="Q2" s="743"/>
      <c r="R2" s="109"/>
      <c r="S2" s="109"/>
      <c r="T2" s="109"/>
      <c r="U2" s="109"/>
      <c r="V2" s="109"/>
      <c r="W2" s="109"/>
      <c r="X2" s="109"/>
      <c r="Y2" s="109"/>
      <c r="Z2" s="109"/>
    </row>
    <row r="3" spans="1:26" ht="50.25" customHeight="1" x14ac:dyDescent="0.35">
      <c r="A3" s="204" t="s">
        <v>2</v>
      </c>
      <c r="B3" s="205" t="s">
        <v>3</v>
      </c>
      <c r="C3" s="206" t="s">
        <v>4</v>
      </c>
      <c r="D3" s="207" t="s">
        <v>5</v>
      </c>
      <c r="E3" s="208" t="s">
        <v>6</v>
      </c>
      <c r="F3" s="694" t="s">
        <v>7</v>
      </c>
      <c r="G3" s="710" t="s">
        <v>8</v>
      </c>
      <c r="H3" s="701" t="s">
        <v>9</v>
      </c>
      <c r="I3" s="110"/>
      <c r="K3" s="119" t="s">
        <v>2</v>
      </c>
      <c r="L3" s="668" t="s">
        <v>11</v>
      </c>
      <c r="M3" s="213" t="s">
        <v>201</v>
      </c>
      <c r="N3" s="214" t="s">
        <v>12</v>
      </c>
      <c r="O3" s="215" t="s">
        <v>202</v>
      </c>
      <c r="P3" s="216" t="s">
        <v>16</v>
      </c>
      <c r="Q3" s="125" t="s">
        <v>17</v>
      </c>
    </row>
    <row r="4" spans="1:26" ht="15.75" customHeight="1" x14ac:dyDescent="0.35">
      <c r="A4" s="217"/>
      <c r="B4" s="218"/>
      <c r="C4" s="219"/>
      <c r="D4" s="220"/>
      <c r="E4" s="221"/>
      <c r="F4" s="695"/>
      <c r="G4" s="710"/>
      <c r="H4" s="702"/>
      <c r="I4" s="224"/>
      <c r="J4" s="29"/>
      <c r="K4" s="225"/>
      <c r="L4" s="669">
        <v>44909</v>
      </c>
      <c r="M4" s="123">
        <v>617</v>
      </c>
      <c r="N4" s="226">
        <v>0</v>
      </c>
      <c r="O4" s="227">
        <v>0</v>
      </c>
      <c r="P4" s="228">
        <f t="shared" ref="P4:P121" si="0">M4+N4-O4</f>
        <v>617</v>
      </c>
      <c r="Q4" s="225"/>
      <c r="R4" s="29"/>
      <c r="S4" s="29"/>
      <c r="T4" s="29"/>
      <c r="U4" s="29"/>
      <c r="V4" s="29"/>
      <c r="W4" s="29"/>
      <c r="X4" s="29"/>
      <c r="Y4" s="29"/>
      <c r="Z4" s="29"/>
    </row>
    <row r="5" spans="1:26" ht="15.6" x14ac:dyDescent="0.3">
      <c r="A5" s="141">
        <v>1</v>
      </c>
      <c r="B5" s="142">
        <f t="shared" ref="B5:B18" si="1">F5</f>
        <v>11</v>
      </c>
      <c r="C5" s="143"/>
      <c r="D5" s="24">
        <v>11</v>
      </c>
      <c r="E5" s="144">
        <v>44914</v>
      </c>
      <c r="F5" s="696">
        <v>11</v>
      </c>
      <c r="G5" s="711">
        <v>44915</v>
      </c>
      <c r="H5" s="703">
        <f t="shared" ref="H5:H259" si="2">F5-D5</f>
        <v>0</v>
      </c>
      <c r="K5" s="229"/>
      <c r="L5" s="670">
        <v>44915</v>
      </c>
      <c r="M5" s="231">
        <v>0</v>
      </c>
      <c r="N5" s="232">
        <v>583</v>
      </c>
      <c r="O5" s="27">
        <v>573</v>
      </c>
      <c r="P5" s="228">
        <f t="shared" si="0"/>
        <v>10</v>
      </c>
      <c r="Q5" s="32"/>
      <c r="S5" s="147"/>
      <c r="T5" s="48" t="s">
        <v>38</v>
      </c>
    </row>
    <row r="6" spans="1:26" ht="15.6" x14ac:dyDescent="0.3">
      <c r="A6" s="126">
        <v>2</v>
      </c>
      <c r="B6" s="142">
        <f t="shared" si="1"/>
        <v>13</v>
      </c>
      <c r="C6" s="128"/>
      <c r="D6" s="34">
        <f t="shared" ref="D6:D260" si="3">F5</f>
        <v>11</v>
      </c>
      <c r="E6" s="144">
        <v>44915</v>
      </c>
      <c r="F6" s="554">
        <v>13</v>
      </c>
      <c r="G6" s="711">
        <v>44916</v>
      </c>
      <c r="H6" s="704">
        <f t="shared" si="2"/>
        <v>2</v>
      </c>
      <c r="K6" s="134"/>
      <c r="L6" s="670">
        <v>44916</v>
      </c>
      <c r="M6" s="233">
        <v>0</v>
      </c>
      <c r="N6" s="234">
        <f t="shared" ref="N6:N260" si="4">O5</f>
        <v>573</v>
      </c>
      <c r="O6" s="27">
        <v>573</v>
      </c>
      <c r="P6" s="228">
        <f t="shared" si="0"/>
        <v>0</v>
      </c>
      <c r="Q6" s="41"/>
      <c r="S6" s="147"/>
      <c r="T6" s="48" t="s">
        <v>38</v>
      </c>
    </row>
    <row r="7" spans="1:26" ht="15.6" x14ac:dyDescent="0.3">
      <c r="A7" s="126">
        <v>3</v>
      </c>
      <c r="B7" s="142">
        <f t="shared" si="1"/>
        <v>13</v>
      </c>
      <c r="C7" s="128"/>
      <c r="D7" s="34">
        <f t="shared" si="3"/>
        <v>13</v>
      </c>
      <c r="E7" s="144">
        <v>44916</v>
      </c>
      <c r="F7" s="554">
        <v>13</v>
      </c>
      <c r="G7" s="711">
        <v>44917</v>
      </c>
      <c r="H7" s="704">
        <f t="shared" si="2"/>
        <v>0</v>
      </c>
      <c r="K7" s="134"/>
      <c r="L7" s="670">
        <v>44917</v>
      </c>
      <c r="M7" s="233">
        <v>0</v>
      </c>
      <c r="N7" s="234">
        <f t="shared" si="4"/>
        <v>573</v>
      </c>
      <c r="O7" s="27">
        <v>573</v>
      </c>
      <c r="P7" s="228">
        <f t="shared" si="0"/>
        <v>0</v>
      </c>
      <c r="Q7" s="41"/>
    </row>
    <row r="8" spans="1:26" ht="15.6" x14ac:dyDescent="0.3">
      <c r="A8" s="126">
        <v>4</v>
      </c>
      <c r="B8" s="142">
        <f t="shared" si="1"/>
        <v>13</v>
      </c>
      <c r="C8" s="128"/>
      <c r="D8" s="34">
        <f t="shared" si="3"/>
        <v>13</v>
      </c>
      <c r="E8" s="144">
        <v>44917</v>
      </c>
      <c r="F8" s="554">
        <v>13</v>
      </c>
      <c r="G8" s="711">
        <v>44918</v>
      </c>
      <c r="H8" s="704">
        <f t="shared" si="2"/>
        <v>0</v>
      </c>
      <c r="K8" s="134"/>
      <c r="L8" s="670">
        <v>44918</v>
      </c>
      <c r="M8" s="233">
        <v>0</v>
      </c>
      <c r="N8" s="234">
        <f t="shared" si="4"/>
        <v>573</v>
      </c>
      <c r="O8" s="27">
        <v>573</v>
      </c>
      <c r="P8" s="228">
        <f t="shared" si="0"/>
        <v>0</v>
      </c>
      <c r="Q8" s="41"/>
    </row>
    <row r="9" spans="1:26" ht="15.6" x14ac:dyDescent="0.3">
      <c r="A9" s="126">
        <v>5</v>
      </c>
      <c r="B9" s="142">
        <f t="shared" si="1"/>
        <v>13</v>
      </c>
      <c r="C9" s="128"/>
      <c r="D9" s="34">
        <f t="shared" si="3"/>
        <v>13</v>
      </c>
      <c r="E9" s="144">
        <v>44918</v>
      </c>
      <c r="F9" s="554">
        <v>13</v>
      </c>
      <c r="G9" s="711">
        <v>44919</v>
      </c>
      <c r="H9" s="704">
        <f t="shared" si="2"/>
        <v>0</v>
      </c>
      <c r="K9" s="134"/>
      <c r="L9" s="670">
        <v>44919</v>
      </c>
      <c r="M9" s="233">
        <v>0</v>
      </c>
      <c r="N9" s="234">
        <f t="shared" si="4"/>
        <v>573</v>
      </c>
      <c r="O9" s="27">
        <v>573</v>
      </c>
      <c r="P9" s="228">
        <f t="shared" si="0"/>
        <v>0</v>
      </c>
      <c r="Q9" s="41"/>
    </row>
    <row r="10" spans="1:26" ht="15.6" x14ac:dyDescent="0.3">
      <c r="A10" s="126">
        <v>6</v>
      </c>
      <c r="B10" s="142">
        <f t="shared" si="1"/>
        <v>13</v>
      </c>
      <c r="C10" s="128"/>
      <c r="D10" s="34">
        <f t="shared" si="3"/>
        <v>13</v>
      </c>
      <c r="E10" s="144">
        <v>44919</v>
      </c>
      <c r="F10" s="554">
        <v>13</v>
      </c>
      <c r="G10" s="711">
        <v>44920</v>
      </c>
      <c r="H10" s="704">
        <f t="shared" si="2"/>
        <v>0</v>
      </c>
      <c r="K10" s="134"/>
      <c r="L10" s="670">
        <v>44920</v>
      </c>
      <c r="M10" s="233">
        <v>0</v>
      </c>
      <c r="N10" s="234">
        <f t="shared" si="4"/>
        <v>573</v>
      </c>
      <c r="O10" s="27">
        <v>563</v>
      </c>
      <c r="P10" s="228">
        <f t="shared" si="0"/>
        <v>10</v>
      </c>
      <c r="Q10" s="41"/>
    </row>
    <row r="11" spans="1:26" ht="15.6" x14ac:dyDescent="0.3">
      <c r="A11" s="126">
        <v>7</v>
      </c>
      <c r="B11" s="142">
        <f t="shared" si="1"/>
        <v>15</v>
      </c>
      <c r="C11" s="128"/>
      <c r="D11" s="34">
        <f t="shared" si="3"/>
        <v>13</v>
      </c>
      <c r="E11" s="144">
        <v>44920</v>
      </c>
      <c r="F11" s="554">
        <v>15</v>
      </c>
      <c r="G11" s="711">
        <v>44921</v>
      </c>
      <c r="H11" s="704">
        <f t="shared" si="2"/>
        <v>2</v>
      </c>
      <c r="K11" s="134"/>
      <c r="L11" s="670">
        <v>44921</v>
      </c>
      <c r="M11" s="233">
        <v>0</v>
      </c>
      <c r="N11" s="234">
        <f t="shared" si="4"/>
        <v>563</v>
      </c>
      <c r="O11" s="27">
        <v>544</v>
      </c>
      <c r="P11" s="228">
        <f t="shared" si="0"/>
        <v>19</v>
      </c>
      <c r="Q11" s="41"/>
    </row>
    <row r="12" spans="1:26" ht="15.6" x14ac:dyDescent="0.3">
      <c r="A12" s="126">
        <v>8</v>
      </c>
      <c r="B12" s="142">
        <f t="shared" si="1"/>
        <v>19</v>
      </c>
      <c r="C12" s="128"/>
      <c r="D12" s="34">
        <f t="shared" si="3"/>
        <v>15</v>
      </c>
      <c r="E12" s="144">
        <v>44921</v>
      </c>
      <c r="F12" s="554">
        <v>19</v>
      </c>
      <c r="G12" s="711">
        <v>44922</v>
      </c>
      <c r="H12" s="704">
        <f t="shared" si="2"/>
        <v>4</v>
      </c>
      <c r="K12" s="134"/>
      <c r="L12" s="670">
        <v>44922</v>
      </c>
      <c r="M12" s="233">
        <v>0</v>
      </c>
      <c r="N12" s="234">
        <f t="shared" si="4"/>
        <v>544</v>
      </c>
      <c r="O12" s="27">
        <v>517</v>
      </c>
      <c r="P12" s="228">
        <f t="shared" si="0"/>
        <v>27</v>
      </c>
      <c r="Q12" s="41"/>
    </row>
    <row r="13" spans="1:26" ht="15.6" x14ac:dyDescent="0.3">
      <c r="A13" s="126">
        <v>9</v>
      </c>
      <c r="B13" s="142">
        <f t="shared" si="1"/>
        <v>24</v>
      </c>
      <c r="C13" s="128"/>
      <c r="D13" s="34">
        <f t="shared" si="3"/>
        <v>19</v>
      </c>
      <c r="E13" s="144">
        <v>44922</v>
      </c>
      <c r="F13" s="554">
        <v>24</v>
      </c>
      <c r="G13" s="711">
        <v>44923</v>
      </c>
      <c r="H13" s="704">
        <f t="shared" si="2"/>
        <v>5</v>
      </c>
      <c r="K13" s="134"/>
      <c r="L13" s="670">
        <v>44923</v>
      </c>
      <c r="M13" s="233">
        <v>0</v>
      </c>
      <c r="N13" s="234">
        <f t="shared" si="4"/>
        <v>517</v>
      </c>
      <c r="O13" s="27">
        <v>499</v>
      </c>
      <c r="P13" s="228">
        <f t="shared" si="0"/>
        <v>18</v>
      </c>
      <c r="Q13" s="41"/>
    </row>
    <row r="14" spans="1:26" ht="15.6" x14ac:dyDescent="0.3">
      <c r="A14" s="126">
        <v>10</v>
      </c>
      <c r="B14" s="142">
        <f t="shared" si="1"/>
        <v>27</v>
      </c>
      <c r="C14" s="128"/>
      <c r="D14" s="34">
        <f t="shared" si="3"/>
        <v>24</v>
      </c>
      <c r="E14" s="144">
        <v>44923</v>
      </c>
      <c r="F14" s="554">
        <v>27</v>
      </c>
      <c r="G14" s="711">
        <v>44924</v>
      </c>
      <c r="H14" s="704">
        <f t="shared" si="2"/>
        <v>3</v>
      </c>
      <c r="K14" s="134"/>
      <c r="L14" s="670">
        <v>44924</v>
      </c>
      <c r="M14" s="233">
        <v>0</v>
      </c>
      <c r="N14" s="234">
        <f t="shared" si="4"/>
        <v>499</v>
      </c>
      <c r="O14" s="27">
        <v>499</v>
      </c>
      <c r="P14" s="228">
        <f t="shared" si="0"/>
        <v>0</v>
      </c>
      <c r="Q14" s="41"/>
    </row>
    <row r="15" spans="1:26" ht="15.6" x14ac:dyDescent="0.3">
      <c r="A15" s="126">
        <v>11</v>
      </c>
      <c r="B15" s="142">
        <f t="shared" si="1"/>
        <v>27</v>
      </c>
      <c r="C15" s="128"/>
      <c r="D15" s="34">
        <f t="shared" si="3"/>
        <v>27</v>
      </c>
      <c r="E15" s="144">
        <v>44924</v>
      </c>
      <c r="F15" s="554">
        <v>27</v>
      </c>
      <c r="G15" s="711">
        <v>44925</v>
      </c>
      <c r="H15" s="704">
        <f t="shared" si="2"/>
        <v>0</v>
      </c>
      <c r="K15" s="134"/>
      <c r="L15" s="670">
        <v>44925</v>
      </c>
      <c r="M15" s="233">
        <v>0</v>
      </c>
      <c r="N15" s="234">
        <f t="shared" si="4"/>
        <v>499</v>
      </c>
      <c r="O15" s="27">
        <v>499</v>
      </c>
      <c r="P15" s="228">
        <f t="shared" si="0"/>
        <v>0</v>
      </c>
      <c r="Q15" s="41"/>
    </row>
    <row r="16" spans="1:26" ht="15.6" x14ac:dyDescent="0.3">
      <c r="A16" s="126">
        <v>12</v>
      </c>
      <c r="B16" s="142">
        <f t="shared" si="1"/>
        <v>27</v>
      </c>
      <c r="C16" s="128"/>
      <c r="D16" s="34">
        <f t="shared" si="3"/>
        <v>27</v>
      </c>
      <c r="E16" s="144">
        <v>44925</v>
      </c>
      <c r="F16" s="554">
        <v>27</v>
      </c>
      <c r="G16" s="711">
        <v>44926</v>
      </c>
      <c r="H16" s="704">
        <f t="shared" si="2"/>
        <v>0</v>
      </c>
      <c r="K16" s="134"/>
      <c r="L16" s="670">
        <v>44926</v>
      </c>
      <c r="M16" s="233">
        <v>0</v>
      </c>
      <c r="N16" s="234">
        <f t="shared" si="4"/>
        <v>499</v>
      </c>
      <c r="O16" s="27">
        <v>499</v>
      </c>
      <c r="P16" s="228">
        <f t="shared" si="0"/>
        <v>0</v>
      </c>
      <c r="Q16" s="41"/>
    </row>
    <row r="17" spans="1:21" ht="15.6" x14ac:dyDescent="0.3">
      <c r="A17" s="126">
        <v>13</v>
      </c>
      <c r="B17" s="142">
        <f t="shared" si="1"/>
        <v>28</v>
      </c>
      <c r="C17" s="128"/>
      <c r="D17" s="34">
        <f t="shared" si="3"/>
        <v>27</v>
      </c>
      <c r="E17" s="144">
        <v>44926</v>
      </c>
      <c r="F17" s="554">
        <v>28</v>
      </c>
      <c r="G17" s="711">
        <v>44927</v>
      </c>
      <c r="H17" s="704">
        <f t="shared" si="2"/>
        <v>1</v>
      </c>
      <c r="K17" s="134"/>
      <c r="L17" s="670">
        <v>44927</v>
      </c>
      <c r="M17" s="233">
        <v>0</v>
      </c>
      <c r="N17" s="234">
        <f t="shared" si="4"/>
        <v>499</v>
      </c>
      <c r="O17" s="27">
        <v>499</v>
      </c>
      <c r="P17" s="228">
        <f t="shared" si="0"/>
        <v>0</v>
      </c>
      <c r="Q17" s="41"/>
      <c r="S17" s="48">
        <f>SUM(P17:P106)</f>
        <v>1609</v>
      </c>
      <c r="U17" s="48">
        <f>SUM(P17:P106)</f>
        <v>1609</v>
      </c>
    </row>
    <row r="18" spans="1:21" ht="15.6" x14ac:dyDescent="0.3">
      <c r="A18" s="126">
        <v>14</v>
      </c>
      <c r="B18" s="142">
        <f t="shared" si="1"/>
        <v>28</v>
      </c>
      <c r="C18" s="128"/>
      <c r="D18" s="34">
        <f t="shared" si="3"/>
        <v>28</v>
      </c>
      <c r="E18" s="144">
        <v>44927</v>
      </c>
      <c r="F18" s="554">
        <v>28</v>
      </c>
      <c r="G18" s="711">
        <v>44928</v>
      </c>
      <c r="H18" s="704">
        <f t="shared" si="2"/>
        <v>0</v>
      </c>
      <c r="I18" s="48">
        <f>SUM(H18:H382)</f>
        <v>1313</v>
      </c>
      <c r="K18" s="134"/>
      <c r="L18" s="670">
        <v>44928</v>
      </c>
      <c r="M18" s="233">
        <v>0</v>
      </c>
      <c r="N18" s="234">
        <f t="shared" si="4"/>
        <v>499</v>
      </c>
      <c r="O18" s="27">
        <v>499</v>
      </c>
      <c r="P18" s="228">
        <f t="shared" si="0"/>
        <v>0</v>
      </c>
      <c r="Q18" s="41"/>
    </row>
    <row r="19" spans="1:21" ht="15.6" x14ac:dyDescent="0.3">
      <c r="A19" s="126">
        <v>15</v>
      </c>
      <c r="B19" s="142">
        <f>F18</f>
        <v>28</v>
      </c>
      <c r="C19" s="128"/>
      <c r="D19" s="34">
        <f t="shared" si="3"/>
        <v>28</v>
      </c>
      <c r="E19" s="144">
        <v>44928</v>
      </c>
      <c r="F19" s="554">
        <v>28</v>
      </c>
      <c r="G19" s="711">
        <v>44929</v>
      </c>
      <c r="H19" s="704">
        <f t="shared" si="2"/>
        <v>0</v>
      </c>
      <c r="K19" s="134"/>
      <c r="L19" s="670">
        <v>44929</v>
      </c>
      <c r="M19" s="233">
        <v>0</v>
      </c>
      <c r="N19" s="234">
        <f t="shared" si="4"/>
        <v>499</v>
      </c>
      <c r="O19" s="27">
        <v>499</v>
      </c>
      <c r="P19" s="228">
        <f t="shared" si="0"/>
        <v>0</v>
      </c>
      <c r="Q19" s="41"/>
    </row>
    <row r="20" spans="1:21" ht="15.6" x14ac:dyDescent="0.3">
      <c r="A20" s="126">
        <v>16</v>
      </c>
      <c r="B20" s="142">
        <f>F20</f>
        <v>28</v>
      </c>
      <c r="C20" s="128"/>
      <c r="D20" s="34">
        <f t="shared" si="3"/>
        <v>28</v>
      </c>
      <c r="E20" s="144">
        <v>44929</v>
      </c>
      <c r="F20" s="554">
        <v>28</v>
      </c>
      <c r="G20" s="711">
        <v>44930</v>
      </c>
      <c r="H20" s="704">
        <f t="shared" si="2"/>
        <v>0</v>
      </c>
      <c r="K20" s="134"/>
      <c r="L20" s="670">
        <v>44930</v>
      </c>
      <c r="M20" s="233">
        <v>0</v>
      </c>
      <c r="N20" s="234">
        <f t="shared" si="4"/>
        <v>499</v>
      </c>
      <c r="O20" s="27">
        <v>499</v>
      </c>
      <c r="P20" s="228">
        <f t="shared" si="0"/>
        <v>0</v>
      </c>
      <c r="Q20" s="41"/>
    </row>
    <row r="21" spans="1:21" ht="15.6" x14ac:dyDescent="0.3">
      <c r="A21" s="126">
        <v>17</v>
      </c>
      <c r="B21" s="142">
        <f t="shared" ref="B21:B43" si="5">(F20)</f>
        <v>28</v>
      </c>
      <c r="C21" s="128"/>
      <c r="D21" s="34">
        <f t="shared" si="3"/>
        <v>28</v>
      </c>
      <c r="E21" s="144">
        <v>44930</v>
      </c>
      <c r="F21" s="554">
        <v>28</v>
      </c>
      <c r="G21" s="711">
        <v>44931</v>
      </c>
      <c r="H21" s="704">
        <f t="shared" si="2"/>
        <v>0</v>
      </c>
      <c r="K21" s="134"/>
      <c r="L21" s="670">
        <v>44931</v>
      </c>
      <c r="M21" s="233">
        <v>0</v>
      </c>
      <c r="N21" s="234">
        <f t="shared" si="4"/>
        <v>499</v>
      </c>
      <c r="O21" s="37">
        <v>494</v>
      </c>
      <c r="P21" s="228">
        <f t="shared" si="0"/>
        <v>5</v>
      </c>
      <c r="Q21" s="41"/>
    </row>
    <row r="22" spans="1:21" ht="15.6" x14ac:dyDescent="0.3">
      <c r="A22" s="126">
        <v>18</v>
      </c>
      <c r="B22" s="142">
        <f t="shared" si="5"/>
        <v>28</v>
      </c>
      <c r="C22" s="128"/>
      <c r="D22" s="34">
        <f t="shared" si="3"/>
        <v>28</v>
      </c>
      <c r="E22" s="144">
        <v>44931</v>
      </c>
      <c r="F22" s="554">
        <v>29</v>
      </c>
      <c r="G22" s="711">
        <v>44932</v>
      </c>
      <c r="H22" s="704">
        <f t="shared" si="2"/>
        <v>1</v>
      </c>
      <c r="K22" s="134"/>
      <c r="L22" s="670">
        <v>44932</v>
      </c>
      <c r="M22" s="233">
        <v>0</v>
      </c>
      <c r="N22" s="234">
        <f t="shared" si="4"/>
        <v>494</v>
      </c>
      <c r="O22" s="37">
        <v>494</v>
      </c>
      <c r="P22" s="228">
        <f t="shared" si="0"/>
        <v>0</v>
      </c>
      <c r="Q22" s="41"/>
    </row>
    <row r="23" spans="1:21" ht="15.6" x14ac:dyDescent="0.3">
      <c r="A23" s="126">
        <v>19</v>
      </c>
      <c r="B23" s="142">
        <f t="shared" si="5"/>
        <v>29</v>
      </c>
      <c r="C23" s="128"/>
      <c r="D23" s="34">
        <f t="shared" si="3"/>
        <v>29</v>
      </c>
      <c r="E23" s="144">
        <v>44932</v>
      </c>
      <c r="F23" s="554">
        <v>29</v>
      </c>
      <c r="G23" s="711">
        <v>44933</v>
      </c>
      <c r="H23" s="704">
        <f t="shared" si="2"/>
        <v>0</v>
      </c>
      <c r="K23" s="134"/>
      <c r="L23" s="670">
        <v>44933</v>
      </c>
      <c r="M23" s="233">
        <v>0</v>
      </c>
      <c r="N23" s="234">
        <f t="shared" si="4"/>
        <v>494</v>
      </c>
      <c r="O23" s="37">
        <v>494</v>
      </c>
      <c r="P23" s="228">
        <f t="shared" si="0"/>
        <v>0</v>
      </c>
      <c r="Q23" s="41"/>
    </row>
    <row r="24" spans="1:21" ht="15.6" x14ac:dyDescent="0.3">
      <c r="A24" s="126">
        <v>20</v>
      </c>
      <c r="B24" s="142">
        <f t="shared" si="5"/>
        <v>29</v>
      </c>
      <c r="C24" s="128"/>
      <c r="D24" s="34">
        <f t="shared" si="3"/>
        <v>29</v>
      </c>
      <c r="E24" s="144">
        <v>44933</v>
      </c>
      <c r="F24" s="554">
        <v>29</v>
      </c>
      <c r="G24" s="711">
        <v>44934</v>
      </c>
      <c r="H24" s="704">
        <f t="shared" si="2"/>
        <v>0</v>
      </c>
      <c r="K24" s="134"/>
      <c r="L24" s="670">
        <v>44934</v>
      </c>
      <c r="M24" s="233">
        <v>0</v>
      </c>
      <c r="N24" s="234">
        <f t="shared" si="4"/>
        <v>494</v>
      </c>
      <c r="O24" s="37">
        <v>458</v>
      </c>
      <c r="P24" s="228">
        <f t="shared" si="0"/>
        <v>36</v>
      </c>
      <c r="Q24" s="41"/>
    </row>
    <row r="25" spans="1:21" ht="15.6" x14ac:dyDescent="0.3">
      <c r="A25" s="126">
        <v>21</v>
      </c>
      <c r="B25" s="142">
        <f t="shared" si="5"/>
        <v>29</v>
      </c>
      <c r="C25" s="128"/>
      <c r="D25" s="34">
        <f t="shared" si="3"/>
        <v>29</v>
      </c>
      <c r="E25" s="144">
        <v>44934</v>
      </c>
      <c r="F25" s="554">
        <v>35</v>
      </c>
      <c r="G25" s="711">
        <v>44935</v>
      </c>
      <c r="H25" s="704">
        <f t="shared" si="2"/>
        <v>6</v>
      </c>
      <c r="K25" s="134"/>
      <c r="L25" s="670">
        <v>44935</v>
      </c>
      <c r="M25" s="233">
        <v>0</v>
      </c>
      <c r="N25" s="234">
        <f t="shared" si="4"/>
        <v>458</v>
      </c>
      <c r="O25" s="37">
        <v>434</v>
      </c>
      <c r="P25" s="228">
        <f t="shared" si="0"/>
        <v>24</v>
      </c>
      <c r="Q25" s="41"/>
    </row>
    <row r="26" spans="1:21" ht="15.6" x14ac:dyDescent="0.3">
      <c r="A26" s="126">
        <v>22</v>
      </c>
      <c r="B26" s="142">
        <f t="shared" si="5"/>
        <v>35</v>
      </c>
      <c r="C26" s="128"/>
      <c r="D26" s="34">
        <f t="shared" si="3"/>
        <v>35</v>
      </c>
      <c r="E26" s="144">
        <v>44935</v>
      </c>
      <c r="F26" s="554">
        <v>39</v>
      </c>
      <c r="G26" s="711">
        <v>44936</v>
      </c>
      <c r="H26" s="704">
        <f t="shared" si="2"/>
        <v>4</v>
      </c>
      <c r="K26" s="134"/>
      <c r="L26" s="670">
        <v>44936</v>
      </c>
      <c r="M26" s="233">
        <v>0</v>
      </c>
      <c r="N26" s="234">
        <f t="shared" si="4"/>
        <v>434</v>
      </c>
      <c r="O26" s="37">
        <v>434</v>
      </c>
      <c r="P26" s="228">
        <f t="shared" si="0"/>
        <v>0</v>
      </c>
      <c r="Q26" s="41"/>
    </row>
    <row r="27" spans="1:21" ht="15.6" x14ac:dyDescent="0.3">
      <c r="A27" s="126">
        <v>23</v>
      </c>
      <c r="B27" s="142">
        <f t="shared" si="5"/>
        <v>39</v>
      </c>
      <c r="C27" s="128"/>
      <c r="D27" s="34">
        <f t="shared" si="3"/>
        <v>39</v>
      </c>
      <c r="E27" s="144">
        <v>44936</v>
      </c>
      <c r="F27" s="554">
        <v>39</v>
      </c>
      <c r="G27" s="711">
        <v>44937</v>
      </c>
      <c r="H27" s="704">
        <f t="shared" si="2"/>
        <v>0</v>
      </c>
      <c r="K27" s="134"/>
      <c r="L27" s="670">
        <v>44937</v>
      </c>
      <c r="M27" s="233">
        <v>0</v>
      </c>
      <c r="N27" s="234">
        <f t="shared" si="4"/>
        <v>434</v>
      </c>
      <c r="O27" s="37">
        <v>404</v>
      </c>
      <c r="P27" s="228">
        <f t="shared" si="0"/>
        <v>30</v>
      </c>
      <c r="Q27" s="41"/>
    </row>
    <row r="28" spans="1:21" ht="15.6" x14ac:dyDescent="0.3">
      <c r="A28" s="126">
        <v>24</v>
      </c>
      <c r="B28" s="142">
        <f t="shared" si="5"/>
        <v>39</v>
      </c>
      <c r="C28" s="128"/>
      <c r="D28" s="34">
        <f t="shared" si="3"/>
        <v>39</v>
      </c>
      <c r="E28" s="144">
        <v>44937</v>
      </c>
      <c r="F28" s="554">
        <v>44</v>
      </c>
      <c r="G28" s="711">
        <v>44938</v>
      </c>
      <c r="H28" s="704">
        <f t="shared" si="2"/>
        <v>5</v>
      </c>
      <c r="K28" s="134"/>
      <c r="L28" s="670">
        <v>44938</v>
      </c>
      <c r="M28" s="233">
        <v>0</v>
      </c>
      <c r="N28" s="234">
        <f t="shared" si="4"/>
        <v>404</v>
      </c>
      <c r="O28" s="37">
        <v>326</v>
      </c>
      <c r="P28" s="228">
        <f t="shared" si="0"/>
        <v>78</v>
      </c>
      <c r="Q28" s="41"/>
    </row>
    <row r="29" spans="1:21" ht="15.6" x14ac:dyDescent="0.3">
      <c r="A29" s="126">
        <v>25</v>
      </c>
      <c r="B29" s="142">
        <f t="shared" si="5"/>
        <v>44</v>
      </c>
      <c r="C29" s="128"/>
      <c r="D29" s="34">
        <f t="shared" si="3"/>
        <v>44</v>
      </c>
      <c r="E29" s="144">
        <v>44938</v>
      </c>
      <c r="F29" s="554">
        <v>57</v>
      </c>
      <c r="G29" s="711">
        <v>44939</v>
      </c>
      <c r="H29" s="704">
        <f t="shared" si="2"/>
        <v>13</v>
      </c>
      <c r="K29" s="134"/>
      <c r="L29" s="670">
        <v>44939</v>
      </c>
      <c r="M29" s="233">
        <v>0</v>
      </c>
      <c r="N29" s="234">
        <f t="shared" si="4"/>
        <v>326</v>
      </c>
      <c r="O29" s="37">
        <v>302</v>
      </c>
      <c r="P29" s="228">
        <f t="shared" si="0"/>
        <v>24</v>
      </c>
      <c r="Q29" s="41"/>
    </row>
    <row r="30" spans="1:21" ht="15.6" x14ac:dyDescent="0.3">
      <c r="A30" s="126">
        <v>26</v>
      </c>
      <c r="B30" s="142">
        <f t="shared" si="5"/>
        <v>57</v>
      </c>
      <c r="C30" s="128"/>
      <c r="D30" s="34">
        <f t="shared" si="3"/>
        <v>57</v>
      </c>
      <c r="E30" s="144">
        <v>44939</v>
      </c>
      <c r="F30" s="554">
        <v>61</v>
      </c>
      <c r="G30" s="711">
        <v>44940</v>
      </c>
      <c r="H30" s="704">
        <f t="shared" si="2"/>
        <v>4</v>
      </c>
      <c r="K30" s="134"/>
      <c r="L30" s="670">
        <v>44940</v>
      </c>
      <c r="M30" s="233">
        <v>0</v>
      </c>
      <c r="N30" s="234">
        <f t="shared" si="4"/>
        <v>302</v>
      </c>
      <c r="O30" s="37">
        <v>272</v>
      </c>
      <c r="P30" s="228">
        <f t="shared" si="0"/>
        <v>30</v>
      </c>
      <c r="Q30" s="41"/>
    </row>
    <row r="31" spans="1:21" ht="15.6" x14ac:dyDescent="0.3">
      <c r="A31" s="126">
        <v>27</v>
      </c>
      <c r="B31" s="142">
        <f t="shared" si="5"/>
        <v>61</v>
      </c>
      <c r="C31" s="128"/>
      <c r="D31" s="34">
        <f t="shared" si="3"/>
        <v>61</v>
      </c>
      <c r="E31" s="144">
        <v>44940</v>
      </c>
      <c r="F31" s="554">
        <v>66</v>
      </c>
      <c r="G31" s="711">
        <v>44941</v>
      </c>
      <c r="H31" s="704">
        <f t="shared" si="2"/>
        <v>5</v>
      </c>
      <c r="K31" s="134"/>
      <c r="L31" s="670">
        <v>44941</v>
      </c>
      <c r="M31" s="233">
        <v>0</v>
      </c>
      <c r="N31" s="234">
        <f t="shared" si="4"/>
        <v>272</v>
      </c>
      <c r="O31" s="37">
        <v>272</v>
      </c>
      <c r="P31" s="228">
        <f t="shared" si="0"/>
        <v>0</v>
      </c>
      <c r="Q31" s="41"/>
    </row>
    <row r="32" spans="1:21" ht="15.6" x14ac:dyDescent="0.3">
      <c r="A32" s="126">
        <v>28</v>
      </c>
      <c r="B32" s="142">
        <f t="shared" si="5"/>
        <v>66</v>
      </c>
      <c r="C32" s="128"/>
      <c r="D32" s="34">
        <f t="shared" si="3"/>
        <v>66</v>
      </c>
      <c r="E32" s="144">
        <v>44941</v>
      </c>
      <c r="F32" s="554">
        <v>66</v>
      </c>
      <c r="G32" s="711">
        <v>44942</v>
      </c>
      <c r="H32" s="704">
        <f t="shared" si="2"/>
        <v>0</v>
      </c>
      <c r="K32" s="134"/>
      <c r="L32" s="670">
        <v>44942</v>
      </c>
      <c r="M32" s="233">
        <v>0</v>
      </c>
      <c r="N32" s="234">
        <f t="shared" si="4"/>
        <v>272</v>
      </c>
      <c r="O32" s="37">
        <v>242</v>
      </c>
      <c r="P32" s="228">
        <f t="shared" si="0"/>
        <v>30</v>
      </c>
      <c r="Q32" s="41"/>
    </row>
    <row r="33" spans="1:17" ht="15.6" x14ac:dyDescent="0.3">
      <c r="A33" s="126">
        <v>29</v>
      </c>
      <c r="B33" s="142">
        <f t="shared" si="5"/>
        <v>66</v>
      </c>
      <c r="C33" s="128"/>
      <c r="D33" s="34">
        <f t="shared" si="3"/>
        <v>66</v>
      </c>
      <c r="E33" s="144">
        <v>44942</v>
      </c>
      <c r="F33" s="554">
        <v>71</v>
      </c>
      <c r="G33" s="711">
        <v>44943</v>
      </c>
      <c r="H33" s="704">
        <f t="shared" si="2"/>
        <v>5</v>
      </c>
      <c r="K33" s="134"/>
      <c r="L33" s="670">
        <v>44943</v>
      </c>
      <c r="M33" s="233">
        <v>0</v>
      </c>
      <c r="N33" s="234">
        <f t="shared" si="4"/>
        <v>242</v>
      </c>
      <c r="O33" s="37">
        <v>230</v>
      </c>
      <c r="P33" s="228">
        <f t="shared" si="0"/>
        <v>12</v>
      </c>
      <c r="Q33" s="41"/>
    </row>
    <row r="34" spans="1:17" ht="15.6" x14ac:dyDescent="0.3">
      <c r="A34" s="126">
        <v>30</v>
      </c>
      <c r="B34" s="142">
        <f t="shared" si="5"/>
        <v>71</v>
      </c>
      <c r="C34" s="128"/>
      <c r="D34" s="34">
        <f t="shared" si="3"/>
        <v>71</v>
      </c>
      <c r="E34" s="144">
        <v>44943</v>
      </c>
      <c r="F34" s="554">
        <v>73</v>
      </c>
      <c r="G34" s="711">
        <v>44944</v>
      </c>
      <c r="H34" s="704">
        <f t="shared" si="2"/>
        <v>2</v>
      </c>
      <c r="K34" s="134"/>
      <c r="L34" s="670">
        <v>44944</v>
      </c>
      <c r="M34" s="233">
        <v>0</v>
      </c>
      <c r="N34" s="234">
        <f t="shared" si="4"/>
        <v>230</v>
      </c>
      <c r="O34" s="37">
        <v>230</v>
      </c>
      <c r="P34" s="228">
        <f t="shared" si="0"/>
        <v>0</v>
      </c>
      <c r="Q34" s="41"/>
    </row>
    <row r="35" spans="1:17" ht="15.6" x14ac:dyDescent="0.3">
      <c r="A35" s="126">
        <v>31</v>
      </c>
      <c r="B35" s="142">
        <f t="shared" si="5"/>
        <v>73</v>
      </c>
      <c r="C35" s="128"/>
      <c r="D35" s="34">
        <f t="shared" si="3"/>
        <v>73</v>
      </c>
      <c r="E35" s="144">
        <v>44944</v>
      </c>
      <c r="F35" s="554">
        <v>73</v>
      </c>
      <c r="G35" s="711">
        <v>44945</v>
      </c>
      <c r="H35" s="704">
        <f t="shared" si="2"/>
        <v>0</v>
      </c>
      <c r="K35" s="134"/>
      <c r="L35" s="670">
        <v>44945</v>
      </c>
      <c r="M35" s="233">
        <v>0</v>
      </c>
      <c r="N35" s="234">
        <f t="shared" si="4"/>
        <v>230</v>
      </c>
      <c r="O35" s="37">
        <v>182</v>
      </c>
      <c r="P35" s="228">
        <f t="shared" si="0"/>
        <v>48</v>
      </c>
      <c r="Q35" s="41"/>
    </row>
    <row r="36" spans="1:17" ht="15.6" x14ac:dyDescent="0.3">
      <c r="A36" s="126">
        <v>32</v>
      </c>
      <c r="B36" s="142">
        <f t="shared" si="5"/>
        <v>73</v>
      </c>
      <c r="C36" s="128"/>
      <c r="D36" s="34">
        <f t="shared" si="3"/>
        <v>73</v>
      </c>
      <c r="E36" s="144">
        <v>44945</v>
      </c>
      <c r="F36" s="554">
        <v>81</v>
      </c>
      <c r="G36" s="711">
        <v>44946</v>
      </c>
      <c r="H36" s="704">
        <f t="shared" si="2"/>
        <v>8</v>
      </c>
      <c r="K36" s="134"/>
      <c r="L36" s="670">
        <v>44946</v>
      </c>
      <c r="M36" s="233">
        <v>0</v>
      </c>
      <c r="N36" s="234">
        <f t="shared" si="4"/>
        <v>182</v>
      </c>
      <c r="O36" s="37">
        <v>134</v>
      </c>
      <c r="P36" s="228">
        <f t="shared" si="0"/>
        <v>48</v>
      </c>
      <c r="Q36" s="41"/>
    </row>
    <row r="37" spans="1:17" ht="15.6" x14ac:dyDescent="0.3">
      <c r="A37" s="126">
        <v>33</v>
      </c>
      <c r="B37" s="142">
        <f t="shared" si="5"/>
        <v>81</v>
      </c>
      <c r="C37" s="128"/>
      <c r="D37" s="34">
        <f t="shared" si="3"/>
        <v>81</v>
      </c>
      <c r="E37" s="144">
        <v>44946</v>
      </c>
      <c r="F37" s="554">
        <v>89</v>
      </c>
      <c r="G37" s="711">
        <v>44947</v>
      </c>
      <c r="H37" s="704">
        <f t="shared" si="2"/>
        <v>8</v>
      </c>
      <c r="K37" s="134"/>
      <c r="L37" s="670">
        <v>44947</v>
      </c>
      <c r="M37" s="233">
        <v>0</v>
      </c>
      <c r="N37" s="234">
        <f t="shared" si="4"/>
        <v>134</v>
      </c>
      <c r="O37" s="37">
        <v>110</v>
      </c>
      <c r="P37" s="228">
        <f t="shared" si="0"/>
        <v>24</v>
      </c>
      <c r="Q37" s="41"/>
    </row>
    <row r="38" spans="1:17" ht="15.6" x14ac:dyDescent="0.3">
      <c r="A38" s="126">
        <v>34</v>
      </c>
      <c r="B38" s="142">
        <f t="shared" si="5"/>
        <v>89</v>
      </c>
      <c r="C38" s="128"/>
      <c r="D38" s="34">
        <f t="shared" si="3"/>
        <v>89</v>
      </c>
      <c r="E38" s="144">
        <v>44947</v>
      </c>
      <c r="F38" s="554">
        <v>93</v>
      </c>
      <c r="G38" s="711">
        <v>44948</v>
      </c>
      <c r="H38" s="704">
        <f t="shared" si="2"/>
        <v>4</v>
      </c>
      <c r="K38" s="235"/>
      <c r="L38" s="670">
        <v>44948</v>
      </c>
      <c r="M38" s="233">
        <v>0</v>
      </c>
      <c r="N38" s="234">
        <f t="shared" si="4"/>
        <v>110</v>
      </c>
      <c r="O38" s="37">
        <v>110</v>
      </c>
      <c r="P38" s="228">
        <f t="shared" si="0"/>
        <v>0</v>
      </c>
      <c r="Q38" s="41"/>
    </row>
    <row r="39" spans="1:17" ht="15.6" x14ac:dyDescent="0.3">
      <c r="A39" s="126">
        <v>35</v>
      </c>
      <c r="B39" s="142">
        <f t="shared" si="5"/>
        <v>93</v>
      </c>
      <c r="C39" s="128"/>
      <c r="D39" s="34">
        <f t="shared" si="3"/>
        <v>93</v>
      </c>
      <c r="E39" s="144">
        <v>44948</v>
      </c>
      <c r="F39" s="554">
        <v>93</v>
      </c>
      <c r="G39" s="711">
        <v>44949</v>
      </c>
      <c r="H39" s="704">
        <f t="shared" si="2"/>
        <v>0</v>
      </c>
      <c r="K39" s="236"/>
      <c r="L39" s="670">
        <v>44949</v>
      </c>
      <c r="M39" s="233">
        <v>0</v>
      </c>
      <c r="N39" s="234">
        <f t="shared" si="4"/>
        <v>110</v>
      </c>
      <c r="O39" s="37">
        <v>68</v>
      </c>
      <c r="P39" s="228">
        <f t="shared" si="0"/>
        <v>42</v>
      </c>
      <c r="Q39" s="41"/>
    </row>
    <row r="40" spans="1:17" ht="15.6" x14ac:dyDescent="0.3">
      <c r="A40" s="126">
        <v>36</v>
      </c>
      <c r="B40" s="142">
        <f t="shared" si="5"/>
        <v>93</v>
      </c>
      <c r="C40" s="128"/>
      <c r="D40" s="34">
        <f t="shared" si="3"/>
        <v>93</v>
      </c>
      <c r="E40" s="144">
        <v>44949</v>
      </c>
      <c r="F40" s="554">
        <v>100</v>
      </c>
      <c r="G40" s="711">
        <v>44950</v>
      </c>
      <c r="H40" s="704">
        <f t="shared" si="2"/>
        <v>7</v>
      </c>
      <c r="K40" s="134"/>
      <c r="L40" s="670">
        <v>44950</v>
      </c>
      <c r="M40" s="233">
        <v>0</v>
      </c>
      <c r="N40" s="234">
        <f t="shared" si="4"/>
        <v>68</v>
      </c>
      <c r="O40" s="37">
        <v>28</v>
      </c>
      <c r="P40" s="228">
        <f t="shared" si="0"/>
        <v>40</v>
      </c>
      <c r="Q40" s="41"/>
    </row>
    <row r="41" spans="1:17" ht="15.6" x14ac:dyDescent="0.3">
      <c r="A41" s="126">
        <v>37</v>
      </c>
      <c r="B41" s="142">
        <f t="shared" si="5"/>
        <v>100</v>
      </c>
      <c r="C41" s="128"/>
      <c r="D41" s="34">
        <f t="shared" si="3"/>
        <v>100</v>
      </c>
      <c r="E41" s="144">
        <v>44950</v>
      </c>
      <c r="F41" s="554">
        <v>108</v>
      </c>
      <c r="G41" s="711">
        <v>44951</v>
      </c>
      <c r="H41" s="704">
        <f t="shared" si="2"/>
        <v>8</v>
      </c>
      <c r="K41" s="134"/>
      <c r="L41" s="670">
        <v>44951</v>
      </c>
      <c r="M41" s="233">
        <v>0</v>
      </c>
      <c r="N41" s="234">
        <f t="shared" si="4"/>
        <v>28</v>
      </c>
      <c r="O41" s="37">
        <v>83</v>
      </c>
      <c r="P41" s="228">
        <f t="shared" si="0"/>
        <v>-55</v>
      </c>
      <c r="Q41" s="41"/>
    </row>
    <row r="42" spans="1:17" ht="15.6" x14ac:dyDescent="0.3">
      <c r="A42" s="126">
        <v>38</v>
      </c>
      <c r="B42" s="142">
        <f t="shared" si="5"/>
        <v>108</v>
      </c>
      <c r="C42" s="128"/>
      <c r="D42" s="34">
        <f t="shared" si="3"/>
        <v>108</v>
      </c>
      <c r="E42" s="144">
        <v>44951</v>
      </c>
      <c r="F42" s="554">
        <v>110</v>
      </c>
      <c r="G42" s="711">
        <v>44952</v>
      </c>
      <c r="H42" s="704">
        <f t="shared" si="2"/>
        <v>2</v>
      </c>
      <c r="K42" s="235"/>
      <c r="L42" s="670">
        <v>44952</v>
      </c>
      <c r="M42" s="233">
        <v>0</v>
      </c>
      <c r="N42" s="234">
        <f t="shared" si="4"/>
        <v>83</v>
      </c>
      <c r="O42" s="37">
        <v>34</v>
      </c>
      <c r="P42" s="228">
        <f t="shared" si="0"/>
        <v>49</v>
      </c>
      <c r="Q42" s="41"/>
    </row>
    <row r="43" spans="1:17" ht="15.6" x14ac:dyDescent="0.3">
      <c r="A43" s="126">
        <v>39</v>
      </c>
      <c r="B43" s="142">
        <f t="shared" si="5"/>
        <v>110</v>
      </c>
      <c r="C43" s="128"/>
      <c r="D43" s="34">
        <f t="shared" si="3"/>
        <v>110</v>
      </c>
      <c r="E43" s="144">
        <v>44952</v>
      </c>
      <c r="F43" s="554">
        <v>117</v>
      </c>
      <c r="G43" s="711">
        <v>44953</v>
      </c>
      <c r="H43" s="704">
        <f t="shared" si="2"/>
        <v>7</v>
      </c>
      <c r="K43" s="134"/>
      <c r="L43" s="670">
        <v>44953</v>
      </c>
      <c r="M43" s="233">
        <v>0</v>
      </c>
      <c r="N43" s="234">
        <f t="shared" si="4"/>
        <v>34</v>
      </c>
      <c r="O43" s="37">
        <v>0</v>
      </c>
      <c r="P43" s="228">
        <f t="shared" si="0"/>
        <v>34</v>
      </c>
      <c r="Q43" s="41"/>
    </row>
    <row r="44" spans="1:17" ht="15.6" x14ac:dyDescent="0.3">
      <c r="A44" s="126">
        <v>40</v>
      </c>
      <c r="B44" s="142">
        <v>117</v>
      </c>
      <c r="C44" s="128"/>
      <c r="D44" s="34">
        <f t="shared" si="3"/>
        <v>117</v>
      </c>
      <c r="E44" s="144">
        <v>44953</v>
      </c>
      <c r="F44" s="554">
        <v>125</v>
      </c>
      <c r="G44" s="711">
        <v>44954</v>
      </c>
      <c r="H44" s="704">
        <f t="shared" si="2"/>
        <v>8</v>
      </c>
      <c r="K44" s="134"/>
      <c r="L44" s="670">
        <v>44954</v>
      </c>
      <c r="M44" s="233">
        <v>0</v>
      </c>
      <c r="N44" s="234">
        <f t="shared" si="4"/>
        <v>0</v>
      </c>
      <c r="O44" s="37">
        <v>119</v>
      </c>
      <c r="P44" s="228">
        <f t="shared" si="0"/>
        <v>-119</v>
      </c>
      <c r="Q44" s="41"/>
    </row>
    <row r="45" spans="1:17" ht="15.6" x14ac:dyDescent="0.3">
      <c r="A45" s="126">
        <v>41</v>
      </c>
      <c r="B45" s="142">
        <v>125</v>
      </c>
      <c r="C45" s="128"/>
      <c r="D45" s="34">
        <f t="shared" si="3"/>
        <v>125</v>
      </c>
      <c r="E45" s="144">
        <v>44954</v>
      </c>
      <c r="F45" s="554">
        <v>133</v>
      </c>
      <c r="G45" s="711">
        <v>44955</v>
      </c>
      <c r="H45" s="704">
        <f t="shared" si="2"/>
        <v>8</v>
      </c>
      <c r="K45" s="134"/>
      <c r="L45" s="670">
        <v>44955</v>
      </c>
      <c r="M45" s="233">
        <v>0</v>
      </c>
      <c r="N45" s="234">
        <f t="shared" si="4"/>
        <v>119</v>
      </c>
      <c r="O45" s="37">
        <v>74</v>
      </c>
      <c r="P45" s="228">
        <f t="shared" si="0"/>
        <v>45</v>
      </c>
      <c r="Q45" s="41"/>
    </row>
    <row r="46" spans="1:17" ht="15.6" x14ac:dyDescent="0.3">
      <c r="A46" s="149">
        <v>42</v>
      </c>
      <c r="B46" s="142">
        <f t="shared" ref="B46:B300" si="6">F46</f>
        <v>143</v>
      </c>
      <c r="C46" s="128"/>
      <c r="D46" s="34">
        <f t="shared" si="3"/>
        <v>133</v>
      </c>
      <c r="E46" s="144">
        <v>44955</v>
      </c>
      <c r="F46" s="554">
        <v>143</v>
      </c>
      <c r="G46" s="711">
        <v>44956</v>
      </c>
      <c r="H46" s="704">
        <f t="shared" si="2"/>
        <v>10</v>
      </c>
      <c r="K46" s="134"/>
      <c r="L46" s="670">
        <v>44956</v>
      </c>
      <c r="M46" s="233">
        <v>0</v>
      </c>
      <c r="N46" s="234">
        <f t="shared" si="4"/>
        <v>74</v>
      </c>
      <c r="O46" s="37">
        <v>59</v>
      </c>
      <c r="P46" s="228">
        <f t="shared" si="0"/>
        <v>15</v>
      </c>
      <c r="Q46" s="41"/>
    </row>
    <row r="47" spans="1:17" ht="15.6" x14ac:dyDescent="0.3">
      <c r="A47" s="150">
        <v>43</v>
      </c>
      <c r="B47" s="142">
        <f t="shared" si="6"/>
        <v>146</v>
      </c>
      <c r="C47" s="128"/>
      <c r="D47" s="34">
        <f t="shared" si="3"/>
        <v>143</v>
      </c>
      <c r="E47" s="144">
        <v>44956</v>
      </c>
      <c r="F47" s="554">
        <v>146</v>
      </c>
      <c r="G47" s="711">
        <v>44957</v>
      </c>
      <c r="H47" s="704">
        <f t="shared" si="2"/>
        <v>3</v>
      </c>
      <c r="K47" s="134"/>
      <c r="L47" s="670">
        <v>44957</v>
      </c>
      <c r="M47" s="233">
        <v>0</v>
      </c>
      <c r="N47" s="234">
        <f t="shared" si="4"/>
        <v>59</v>
      </c>
      <c r="O47" s="37">
        <v>25</v>
      </c>
      <c r="P47" s="228">
        <f t="shared" si="0"/>
        <v>34</v>
      </c>
      <c r="Q47" s="41"/>
    </row>
    <row r="48" spans="1:17" ht="15.6" x14ac:dyDescent="0.3">
      <c r="A48" s="150">
        <v>44</v>
      </c>
      <c r="B48" s="142">
        <f t="shared" si="6"/>
        <v>151</v>
      </c>
      <c r="C48" s="128"/>
      <c r="D48" s="34">
        <f t="shared" si="3"/>
        <v>146</v>
      </c>
      <c r="E48" s="144">
        <v>44957</v>
      </c>
      <c r="F48" s="554">
        <v>151</v>
      </c>
      <c r="G48" s="711">
        <v>44958</v>
      </c>
      <c r="H48" s="704">
        <f t="shared" si="2"/>
        <v>5</v>
      </c>
      <c r="K48" s="134"/>
      <c r="L48" s="670">
        <v>44958</v>
      </c>
      <c r="M48" s="233">
        <v>0</v>
      </c>
      <c r="N48" s="234">
        <f t="shared" si="4"/>
        <v>25</v>
      </c>
      <c r="O48" s="37">
        <v>5</v>
      </c>
      <c r="P48" s="228">
        <f t="shared" si="0"/>
        <v>20</v>
      </c>
      <c r="Q48" s="41"/>
    </row>
    <row r="49" spans="1:18" ht="15.6" x14ac:dyDescent="0.3">
      <c r="A49" s="150">
        <v>45</v>
      </c>
      <c r="B49" s="142">
        <f t="shared" si="6"/>
        <v>155</v>
      </c>
      <c r="C49" s="128"/>
      <c r="D49" s="34">
        <f t="shared" si="3"/>
        <v>151</v>
      </c>
      <c r="E49" s="144">
        <v>44958</v>
      </c>
      <c r="F49" s="554">
        <v>155</v>
      </c>
      <c r="G49" s="711">
        <v>44959</v>
      </c>
      <c r="H49" s="704">
        <f t="shared" si="2"/>
        <v>4</v>
      </c>
      <c r="K49" s="134"/>
      <c r="L49" s="670">
        <v>44959</v>
      </c>
      <c r="M49" s="233">
        <v>0</v>
      </c>
      <c r="N49" s="234">
        <f t="shared" si="4"/>
        <v>5</v>
      </c>
      <c r="O49" s="37">
        <v>0</v>
      </c>
      <c r="P49" s="228">
        <f t="shared" si="0"/>
        <v>5</v>
      </c>
      <c r="Q49" s="41"/>
    </row>
    <row r="50" spans="1:18" ht="15.6" x14ac:dyDescent="0.3">
      <c r="A50" s="150">
        <v>46</v>
      </c>
      <c r="B50" s="142">
        <f t="shared" si="6"/>
        <v>156</v>
      </c>
      <c r="C50" s="128"/>
      <c r="D50" s="34">
        <f t="shared" si="3"/>
        <v>155</v>
      </c>
      <c r="E50" s="144">
        <v>44959</v>
      </c>
      <c r="F50" s="554">
        <v>156</v>
      </c>
      <c r="G50" s="711">
        <v>44960</v>
      </c>
      <c r="H50" s="704">
        <f t="shared" si="2"/>
        <v>1</v>
      </c>
      <c r="K50" s="134"/>
      <c r="L50" s="670">
        <v>44960</v>
      </c>
      <c r="M50" s="233">
        <v>0</v>
      </c>
      <c r="N50" s="234">
        <f t="shared" si="4"/>
        <v>0</v>
      </c>
      <c r="O50" s="37">
        <v>59</v>
      </c>
      <c r="P50" s="228">
        <f t="shared" si="0"/>
        <v>-59</v>
      </c>
      <c r="Q50" s="41"/>
    </row>
    <row r="51" spans="1:18" ht="15.6" x14ac:dyDescent="0.3">
      <c r="A51" s="150">
        <v>47</v>
      </c>
      <c r="B51" s="142">
        <f t="shared" si="6"/>
        <v>156</v>
      </c>
      <c r="C51" s="128"/>
      <c r="D51" s="34">
        <f t="shared" si="3"/>
        <v>156</v>
      </c>
      <c r="E51" s="144">
        <v>44960</v>
      </c>
      <c r="F51" s="554">
        <v>156</v>
      </c>
      <c r="G51" s="711">
        <v>44961</v>
      </c>
      <c r="H51" s="704">
        <f t="shared" si="2"/>
        <v>0</v>
      </c>
      <c r="K51" s="134"/>
      <c r="L51" s="670">
        <v>44961</v>
      </c>
      <c r="M51" s="233">
        <v>0</v>
      </c>
      <c r="N51" s="234">
        <f t="shared" si="4"/>
        <v>59</v>
      </c>
      <c r="O51" s="37">
        <v>59</v>
      </c>
      <c r="P51" s="228">
        <f t="shared" si="0"/>
        <v>0</v>
      </c>
      <c r="Q51" s="41"/>
    </row>
    <row r="52" spans="1:18" ht="15.6" x14ac:dyDescent="0.3">
      <c r="A52" s="150">
        <v>48</v>
      </c>
      <c r="B52" s="142">
        <f t="shared" si="6"/>
        <v>156</v>
      </c>
      <c r="C52" s="128"/>
      <c r="D52" s="34">
        <f t="shared" si="3"/>
        <v>156</v>
      </c>
      <c r="E52" s="144">
        <v>44961</v>
      </c>
      <c r="F52" s="554">
        <v>156</v>
      </c>
      <c r="G52" s="711">
        <v>44962</v>
      </c>
      <c r="H52" s="704">
        <f t="shared" si="2"/>
        <v>0</v>
      </c>
      <c r="K52" s="134"/>
      <c r="L52" s="670">
        <v>44962</v>
      </c>
      <c r="M52" s="233">
        <v>0</v>
      </c>
      <c r="N52" s="234">
        <f t="shared" si="4"/>
        <v>59</v>
      </c>
      <c r="O52" s="37">
        <v>41</v>
      </c>
      <c r="P52" s="228">
        <f t="shared" si="0"/>
        <v>18</v>
      </c>
      <c r="Q52" s="41"/>
    </row>
    <row r="53" spans="1:18" ht="15.6" x14ac:dyDescent="0.3">
      <c r="A53" s="150">
        <v>49</v>
      </c>
      <c r="B53" s="142">
        <f t="shared" si="6"/>
        <v>160</v>
      </c>
      <c r="C53" s="128"/>
      <c r="D53" s="34">
        <f t="shared" si="3"/>
        <v>156</v>
      </c>
      <c r="E53" s="144">
        <v>44962</v>
      </c>
      <c r="F53" s="554">
        <v>160</v>
      </c>
      <c r="G53" s="711">
        <v>44963</v>
      </c>
      <c r="H53" s="704">
        <f t="shared" si="2"/>
        <v>4</v>
      </c>
      <c r="K53" s="134"/>
      <c r="L53" s="670">
        <v>44963</v>
      </c>
      <c r="M53" s="233">
        <v>0</v>
      </c>
      <c r="N53" s="234">
        <f t="shared" si="4"/>
        <v>41</v>
      </c>
      <c r="O53" s="37">
        <v>0</v>
      </c>
      <c r="P53" s="228">
        <f t="shared" si="0"/>
        <v>41</v>
      </c>
      <c r="Q53" s="41"/>
    </row>
    <row r="54" spans="1:18" ht="15.6" x14ac:dyDescent="0.3">
      <c r="A54" s="150">
        <v>50</v>
      </c>
      <c r="B54" s="142">
        <f t="shared" si="6"/>
        <v>173</v>
      </c>
      <c r="C54" s="128"/>
      <c r="D54" s="34">
        <f t="shared" si="3"/>
        <v>160</v>
      </c>
      <c r="E54" s="144">
        <v>44963</v>
      </c>
      <c r="F54" s="554">
        <v>173</v>
      </c>
      <c r="G54" s="711">
        <v>44964</v>
      </c>
      <c r="H54" s="704">
        <f t="shared" si="2"/>
        <v>13</v>
      </c>
      <c r="I54" s="237" t="s">
        <v>203</v>
      </c>
      <c r="K54" s="238" t="s">
        <v>204</v>
      </c>
      <c r="L54" s="670">
        <v>44964</v>
      </c>
      <c r="M54" s="233">
        <v>448</v>
      </c>
      <c r="N54" s="234">
        <f t="shared" si="4"/>
        <v>0</v>
      </c>
      <c r="O54" s="37">
        <f>116+328</f>
        <v>444</v>
      </c>
      <c r="P54" s="228">
        <f t="shared" si="0"/>
        <v>4</v>
      </c>
      <c r="Q54" s="239">
        <v>-120</v>
      </c>
      <c r="R54" s="237" t="s">
        <v>205</v>
      </c>
    </row>
    <row r="55" spans="1:18" ht="15.6" x14ac:dyDescent="0.3">
      <c r="A55" s="150">
        <v>51</v>
      </c>
      <c r="B55" s="142">
        <f t="shared" si="6"/>
        <v>179</v>
      </c>
      <c r="C55" s="128"/>
      <c r="D55" s="34">
        <f t="shared" si="3"/>
        <v>173</v>
      </c>
      <c r="E55" s="144">
        <v>44964</v>
      </c>
      <c r="F55" s="554">
        <v>179</v>
      </c>
      <c r="G55" s="711">
        <v>44965</v>
      </c>
      <c r="H55" s="704">
        <f t="shared" si="2"/>
        <v>6</v>
      </c>
      <c r="K55" s="134"/>
      <c r="L55" s="670">
        <v>44965</v>
      </c>
      <c r="M55" s="233">
        <v>0</v>
      </c>
      <c r="N55" s="234">
        <f t="shared" si="4"/>
        <v>444</v>
      </c>
      <c r="O55" s="37">
        <v>411</v>
      </c>
      <c r="P55" s="228">
        <f t="shared" si="0"/>
        <v>33</v>
      </c>
      <c r="Q55" s="41"/>
    </row>
    <row r="56" spans="1:18" ht="15.6" x14ac:dyDescent="0.3">
      <c r="A56" s="150">
        <v>52</v>
      </c>
      <c r="B56" s="142">
        <f t="shared" si="6"/>
        <v>187</v>
      </c>
      <c r="C56" s="128"/>
      <c r="D56" s="34">
        <f t="shared" si="3"/>
        <v>179</v>
      </c>
      <c r="E56" s="144">
        <v>44965</v>
      </c>
      <c r="F56" s="554">
        <v>187</v>
      </c>
      <c r="G56" s="711">
        <v>44966</v>
      </c>
      <c r="H56" s="704">
        <f t="shared" si="2"/>
        <v>8</v>
      </c>
      <c r="K56" s="134"/>
      <c r="L56" s="670">
        <v>44966</v>
      </c>
      <c r="M56" s="233">
        <v>0</v>
      </c>
      <c r="N56" s="234">
        <f t="shared" si="4"/>
        <v>411</v>
      </c>
      <c r="O56" s="37">
        <v>381</v>
      </c>
      <c r="P56" s="228">
        <f t="shared" si="0"/>
        <v>30</v>
      </c>
      <c r="Q56" s="41"/>
    </row>
    <row r="57" spans="1:18" ht="15.6" x14ac:dyDescent="0.3">
      <c r="A57" s="150">
        <v>53</v>
      </c>
      <c r="B57" s="142">
        <f t="shared" si="6"/>
        <v>195</v>
      </c>
      <c r="C57" s="128"/>
      <c r="D57" s="34">
        <f t="shared" si="3"/>
        <v>187</v>
      </c>
      <c r="E57" s="144">
        <v>44966</v>
      </c>
      <c r="F57" s="554">
        <v>195</v>
      </c>
      <c r="G57" s="711">
        <v>44967</v>
      </c>
      <c r="H57" s="704">
        <f t="shared" si="2"/>
        <v>8</v>
      </c>
      <c r="K57" s="134"/>
      <c r="L57" s="670">
        <v>44967</v>
      </c>
      <c r="M57" s="233">
        <v>0</v>
      </c>
      <c r="N57" s="234">
        <f t="shared" si="4"/>
        <v>381</v>
      </c>
      <c r="O57" s="37">
        <v>337</v>
      </c>
      <c r="P57" s="228">
        <f t="shared" si="0"/>
        <v>44</v>
      </c>
      <c r="Q57" s="41"/>
    </row>
    <row r="58" spans="1:18" ht="15.6" x14ac:dyDescent="0.3">
      <c r="A58" s="150">
        <v>54</v>
      </c>
      <c r="B58" s="142">
        <f t="shared" si="6"/>
        <v>205</v>
      </c>
      <c r="C58" s="128"/>
      <c r="D58" s="34">
        <f t="shared" si="3"/>
        <v>195</v>
      </c>
      <c r="E58" s="144">
        <v>44967</v>
      </c>
      <c r="F58" s="554">
        <v>205</v>
      </c>
      <c r="G58" s="711">
        <v>44968</v>
      </c>
      <c r="H58" s="704">
        <f t="shared" si="2"/>
        <v>10</v>
      </c>
      <c r="K58" s="134"/>
      <c r="L58" s="670">
        <v>44968</v>
      </c>
      <c r="M58" s="233">
        <v>0</v>
      </c>
      <c r="N58" s="234">
        <f t="shared" si="4"/>
        <v>337</v>
      </c>
      <c r="O58" s="37">
        <v>337</v>
      </c>
      <c r="P58" s="228">
        <f t="shared" si="0"/>
        <v>0</v>
      </c>
      <c r="Q58" s="41"/>
    </row>
    <row r="59" spans="1:18" ht="15.6" x14ac:dyDescent="0.3">
      <c r="A59" s="150">
        <v>55</v>
      </c>
      <c r="B59" s="142">
        <f t="shared" si="6"/>
        <v>205</v>
      </c>
      <c r="C59" s="128"/>
      <c r="D59" s="34">
        <f t="shared" si="3"/>
        <v>205</v>
      </c>
      <c r="E59" s="144">
        <v>44968</v>
      </c>
      <c r="F59" s="554">
        <v>205</v>
      </c>
      <c r="G59" s="711">
        <v>44969</v>
      </c>
      <c r="H59" s="704">
        <f t="shared" si="2"/>
        <v>0</v>
      </c>
      <c r="K59" s="134"/>
      <c r="L59" s="670">
        <v>44969</v>
      </c>
      <c r="M59" s="233">
        <v>0</v>
      </c>
      <c r="N59" s="234">
        <f t="shared" si="4"/>
        <v>337</v>
      </c>
      <c r="O59" s="37">
        <v>328</v>
      </c>
      <c r="P59" s="228">
        <f t="shared" si="0"/>
        <v>9</v>
      </c>
      <c r="Q59" s="41"/>
    </row>
    <row r="60" spans="1:18" ht="15.6" x14ac:dyDescent="0.3">
      <c r="A60" s="150">
        <v>56</v>
      </c>
      <c r="B60" s="142">
        <f t="shared" si="6"/>
        <v>210</v>
      </c>
      <c r="C60" s="128"/>
      <c r="D60" s="34">
        <f t="shared" si="3"/>
        <v>205</v>
      </c>
      <c r="E60" s="144">
        <v>44969</v>
      </c>
      <c r="F60" s="554">
        <v>210</v>
      </c>
      <c r="G60" s="711">
        <v>44970</v>
      </c>
      <c r="H60" s="704">
        <f t="shared" si="2"/>
        <v>5</v>
      </c>
      <c r="K60" s="134"/>
      <c r="L60" s="670">
        <v>44970</v>
      </c>
      <c r="M60" s="233">
        <v>0</v>
      </c>
      <c r="N60" s="234">
        <f t="shared" si="4"/>
        <v>328</v>
      </c>
      <c r="O60" s="37">
        <v>313</v>
      </c>
      <c r="P60" s="228">
        <f t="shared" si="0"/>
        <v>15</v>
      </c>
      <c r="Q60" s="41">
        <v>-120</v>
      </c>
      <c r="R60" s="48" t="s">
        <v>206</v>
      </c>
    </row>
    <row r="61" spans="1:18" ht="15.6" x14ac:dyDescent="0.3">
      <c r="A61" s="150">
        <v>57</v>
      </c>
      <c r="B61" s="142">
        <f t="shared" si="6"/>
        <v>217</v>
      </c>
      <c r="C61" s="128"/>
      <c r="D61" s="34">
        <f t="shared" si="3"/>
        <v>210</v>
      </c>
      <c r="E61" s="144">
        <v>44970</v>
      </c>
      <c r="F61" s="554">
        <v>217</v>
      </c>
      <c r="G61" s="711">
        <v>44971</v>
      </c>
      <c r="H61" s="704">
        <f t="shared" si="2"/>
        <v>7</v>
      </c>
      <c r="K61" s="134"/>
      <c r="L61" s="670">
        <v>44971</v>
      </c>
      <c r="M61" s="233">
        <v>0</v>
      </c>
      <c r="N61" s="234">
        <f t="shared" si="4"/>
        <v>313</v>
      </c>
      <c r="O61" s="37">
        <v>302</v>
      </c>
      <c r="P61" s="228">
        <f t="shared" si="0"/>
        <v>11</v>
      </c>
      <c r="Q61" s="41"/>
    </row>
    <row r="62" spans="1:18" ht="15.6" x14ac:dyDescent="0.3">
      <c r="A62" s="150">
        <v>58</v>
      </c>
      <c r="B62" s="142">
        <f t="shared" si="6"/>
        <v>220</v>
      </c>
      <c r="C62" s="128"/>
      <c r="D62" s="34">
        <f t="shared" si="3"/>
        <v>217</v>
      </c>
      <c r="E62" s="144">
        <v>44971</v>
      </c>
      <c r="F62" s="554">
        <v>220</v>
      </c>
      <c r="G62" s="711">
        <v>44972</v>
      </c>
      <c r="H62" s="704">
        <f t="shared" si="2"/>
        <v>3</v>
      </c>
      <c r="K62" s="235"/>
      <c r="L62" s="670">
        <v>44972</v>
      </c>
      <c r="M62" s="233">
        <v>0</v>
      </c>
      <c r="N62" s="234">
        <f t="shared" si="4"/>
        <v>302</v>
      </c>
      <c r="O62" s="37">
        <v>298</v>
      </c>
      <c r="P62" s="228">
        <f t="shared" si="0"/>
        <v>4</v>
      </c>
      <c r="Q62" s="41"/>
    </row>
    <row r="63" spans="1:18" ht="15.6" x14ac:dyDescent="0.3">
      <c r="A63" s="150">
        <v>59</v>
      </c>
      <c r="B63" s="142">
        <f t="shared" si="6"/>
        <v>222</v>
      </c>
      <c r="C63" s="128"/>
      <c r="D63" s="34">
        <f t="shared" si="3"/>
        <v>220</v>
      </c>
      <c r="E63" s="144">
        <v>44972</v>
      </c>
      <c r="F63" s="554">
        <v>222</v>
      </c>
      <c r="G63" s="711">
        <v>44973</v>
      </c>
      <c r="H63" s="704">
        <f t="shared" si="2"/>
        <v>2</v>
      </c>
      <c r="K63" s="134"/>
      <c r="L63" s="670">
        <v>44973</v>
      </c>
      <c r="M63" s="233">
        <v>0</v>
      </c>
      <c r="N63" s="234">
        <f t="shared" si="4"/>
        <v>298</v>
      </c>
      <c r="O63" s="37">
        <v>283</v>
      </c>
      <c r="P63" s="228">
        <f t="shared" si="0"/>
        <v>15</v>
      </c>
      <c r="Q63" s="41"/>
    </row>
    <row r="64" spans="1:18" ht="15.6" x14ac:dyDescent="0.3">
      <c r="A64" s="150">
        <v>60</v>
      </c>
      <c r="B64" s="142">
        <f t="shared" si="6"/>
        <v>224</v>
      </c>
      <c r="C64" s="128"/>
      <c r="D64" s="34">
        <f t="shared" si="3"/>
        <v>222</v>
      </c>
      <c r="E64" s="144">
        <v>44973</v>
      </c>
      <c r="F64" s="554">
        <v>224</v>
      </c>
      <c r="G64" s="711">
        <v>44974</v>
      </c>
      <c r="H64" s="704">
        <f t="shared" si="2"/>
        <v>2</v>
      </c>
      <c r="K64" s="134"/>
      <c r="L64" s="670">
        <v>44974</v>
      </c>
      <c r="M64" s="233">
        <v>0</v>
      </c>
      <c r="N64" s="234">
        <f t="shared" si="4"/>
        <v>283</v>
      </c>
      <c r="O64" s="37">
        <v>283</v>
      </c>
      <c r="P64" s="228">
        <f t="shared" si="0"/>
        <v>0</v>
      </c>
      <c r="Q64" s="41"/>
    </row>
    <row r="65" spans="1:18" ht="15.6" x14ac:dyDescent="0.3">
      <c r="A65" s="150">
        <v>61</v>
      </c>
      <c r="B65" s="142">
        <f t="shared" si="6"/>
        <v>224</v>
      </c>
      <c r="C65" s="128"/>
      <c r="D65" s="34">
        <f t="shared" si="3"/>
        <v>224</v>
      </c>
      <c r="E65" s="144">
        <v>44974</v>
      </c>
      <c r="F65" s="554">
        <v>224</v>
      </c>
      <c r="G65" s="711">
        <v>44975</v>
      </c>
      <c r="H65" s="704">
        <f t="shared" si="2"/>
        <v>0</v>
      </c>
      <c r="K65" s="134"/>
      <c r="L65" s="670">
        <v>44975</v>
      </c>
      <c r="M65" s="233">
        <v>0</v>
      </c>
      <c r="N65" s="234">
        <f t="shared" si="4"/>
        <v>283</v>
      </c>
      <c r="O65" s="37">
        <v>268</v>
      </c>
      <c r="P65" s="228">
        <f t="shared" si="0"/>
        <v>15</v>
      </c>
      <c r="Q65" s="41"/>
    </row>
    <row r="66" spans="1:18" ht="15.6" x14ac:dyDescent="0.3">
      <c r="A66" s="150">
        <v>62</v>
      </c>
      <c r="B66" s="142">
        <f t="shared" si="6"/>
        <v>228</v>
      </c>
      <c r="C66" s="128"/>
      <c r="D66" s="34">
        <f t="shared" si="3"/>
        <v>224</v>
      </c>
      <c r="E66" s="144">
        <v>44975</v>
      </c>
      <c r="F66" s="554">
        <v>228</v>
      </c>
      <c r="G66" s="711">
        <v>44976</v>
      </c>
      <c r="H66" s="704">
        <f t="shared" si="2"/>
        <v>4</v>
      </c>
      <c r="K66" s="134"/>
      <c r="L66" s="670">
        <v>44976</v>
      </c>
      <c r="M66" s="233">
        <v>0</v>
      </c>
      <c r="N66" s="234">
        <f t="shared" si="4"/>
        <v>268</v>
      </c>
      <c r="O66" s="37">
        <v>268</v>
      </c>
      <c r="P66" s="228">
        <f t="shared" si="0"/>
        <v>0</v>
      </c>
      <c r="Q66" s="41"/>
    </row>
    <row r="67" spans="1:18" ht="15.6" x14ac:dyDescent="0.3">
      <c r="A67" s="150">
        <v>63</v>
      </c>
      <c r="B67" s="142">
        <f t="shared" si="6"/>
        <v>228</v>
      </c>
      <c r="C67" s="128"/>
      <c r="D67" s="34">
        <f t="shared" si="3"/>
        <v>228</v>
      </c>
      <c r="E67" s="144">
        <v>44976</v>
      </c>
      <c r="F67" s="554">
        <v>228</v>
      </c>
      <c r="G67" s="711">
        <v>44977</v>
      </c>
      <c r="H67" s="704">
        <f t="shared" si="2"/>
        <v>0</v>
      </c>
      <c r="K67" s="134"/>
      <c r="L67" s="670">
        <v>44977</v>
      </c>
      <c r="M67" s="233">
        <v>0</v>
      </c>
      <c r="N67" s="234">
        <f t="shared" si="4"/>
        <v>268</v>
      </c>
      <c r="O67" s="37">
        <v>227</v>
      </c>
      <c r="P67" s="228">
        <f t="shared" si="0"/>
        <v>41</v>
      </c>
      <c r="Q67" s="41"/>
    </row>
    <row r="68" spans="1:18" ht="15.6" x14ac:dyDescent="0.3">
      <c r="A68" s="150">
        <v>64</v>
      </c>
      <c r="B68" s="142">
        <f t="shared" si="6"/>
        <v>239</v>
      </c>
      <c r="C68" s="128"/>
      <c r="D68" s="34">
        <f t="shared" si="3"/>
        <v>228</v>
      </c>
      <c r="E68" s="144">
        <v>44977</v>
      </c>
      <c r="F68" s="554">
        <v>239</v>
      </c>
      <c r="G68" s="711">
        <v>44978</v>
      </c>
      <c r="H68" s="704">
        <f t="shared" si="2"/>
        <v>11</v>
      </c>
      <c r="K68" s="134"/>
      <c r="L68" s="670">
        <v>44978</v>
      </c>
      <c r="M68" s="233">
        <v>0</v>
      </c>
      <c r="N68" s="234">
        <f t="shared" si="4"/>
        <v>227</v>
      </c>
      <c r="O68" s="37">
        <v>223</v>
      </c>
      <c r="P68" s="228">
        <f t="shared" si="0"/>
        <v>4</v>
      </c>
      <c r="Q68" s="41">
        <v>-105</v>
      </c>
      <c r="R68" s="48" t="s">
        <v>207</v>
      </c>
    </row>
    <row r="69" spans="1:18" ht="15.6" x14ac:dyDescent="0.3">
      <c r="A69" s="150">
        <v>65</v>
      </c>
      <c r="B69" s="142">
        <f t="shared" si="6"/>
        <v>250</v>
      </c>
      <c r="C69" s="128"/>
      <c r="D69" s="34">
        <f t="shared" si="3"/>
        <v>239</v>
      </c>
      <c r="E69" s="144">
        <v>44978</v>
      </c>
      <c r="F69" s="554">
        <v>250</v>
      </c>
      <c r="G69" s="711">
        <v>44979</v>
      </c>
      <c r="H69" s="704">
        <f t="shared" si="2"/>
        <v>11</v>
      </c>
      <c r="K69" s="134"/>
      <c r="L69" s="670">
        <v>44979</v>
      </c>
      <c r="M69" s="233">
        <v>300</v>
      </c>
      <c r="N69" s="234">
        <f t="shared" si="4"/>
        <v>223</v>
      </c>
      <c r="O69" s="37">
        <v>493</v>
      </c>
      <c r="P69" s="228">
        <f t="shared" si="0"/>
        <v>30</v>
      </c>
      <c r="Q69" s="41"/>
    </row>
    <row r="70" spans="1:18" ht="15.6" x14ac:dyDescent="0.3">
      <c r="A70" s="150">
        <v>66</v>
      </c>
      <c r="B70" s="142">
        <f t="shared" si="6"/>
        <v>269</v>
      </c>
      <c r="C70" s="128"/>
      <c r="D70" s="34">
        <f t="shared" si="3"/>
        <v>250</v>
      </c>
      <c r="E70" s="144">
        <v>44979</v>
      </c>
      <c r="F70" s="554">
        <v>269</v>
      </c>
      <c r="G70" s="711">
        <v>44980</v>
      </c>
      <c r="H70" s="704">
        <f t="shared" si="2"/>
        <v>19</v>
      </c>
      <c r="K70" s="134"/>
      <c r="L70" s="670">
        <v>44980</v>
      </c>
      <c r="M70" s="233">
        <v>0</v>
      </c>
      <c r="N70" s="234">
        <f t="shared" si="4"/>
        <v>493</v>
      </c>
      <c r="O70" s="37">
        <v>460</v>
      </c>
      <c r="P70" s="228">
        <f t="shared" si="0"/>
        <v>33</v>
      </c>
      <c r="Q70" s="41"/>
    </row>
    <row r="71" spans="1:18" ht="15.6" x14ac:dyDescent="0.3">
      <c r="A71" s="150">
        <v>67</v>
      </c>
      <c r="B71" s="142">
        <f t="shared" si="6"/>
        <v>272</v>
      </c>
      <c r="C71" s="128"/>
      <c r="D71" s="34">
        <f t="shared" si="3"/>
        <v>269</v>
      </c>
      <c r="E71" s="144">
        <v>44980</v>
      </c>
      <c r="F71" s="554">
        <v>272</v>
      </c>
      <c r="G71" s="711">
        <v>44981</v>
      </c>
      <c r="H71" s="704">
        <f t="shared" si="2"/>
        <v>3</v>
      </c>
      <c r="K71" s="134"/>
      <c r="L71" s="670">
        <v>44981</v>
      </c>
      <c r="M71" s="233">
        <v>0</v>
      </c>
      <c r="N71" s="234">
        <f t="shared" si="4"/>
        <v>460</v>
      </c>
      <c r="O71" s="37">
        <v>444</v>
      </c>
      <c r="P71" s="228">
        <f t="shared" si="0"/>
        <v>16</v>
      </c>
      <c r="Q71" s="41"/>
    </row>
    <row r="72" spans="1:18" ht="15.6" x14ac:dyDescent="0.3">
      <c r="A72" s="150">
        <v>68</v>
      </c>
      <c r="B72" s="142">
        <f t="shared" si="6"/>
        <v>275</v>
      </c>
      <c r="C72" s="128"/>
      <c r="D72" s="34">
        <f t="shared" si="3"/>
        <v>272</v>
      </c>
      <c r="E72" s="144">
        <v>44981</v>
      </c>
      <c r="F72" s="554">
        <v>275</v>
      </c>
      <c r="G72" s="711">
        <v>44982</v>
      </c>
      <c r="H72" s="704">
        <f t="shared" si="2"/>
        <v>3</v>
      </c>
      <c r="K72" s="134"/>
      <c r="L72" s="670">
        <v>44982</v>
      </c>
      <c r="M72" s="233">
        <v>0</v>
      </c>
      <c r="N72" s="234">
        <f t="shared" si="4"/>
        <v>444</v>
      </c>
      <c r="O72" s="37">
        <v>441</v>
      </c>
      <c r="P72" s="228">
        <f t="shared" si="0"/>
        <v>3</v>
      </c>
      <c r="Q72" s="41"/>
    </row>
    <row r="73" spans="1:18" ht="15.6" x14ac:dyDescent="0.3">
      <c r="A73" s="150">
        <v>69</v>
      </c>
      <c r="B73" s="142">
        <f t="shared" si="6"/>
        <v>277</v>
      </c>
      <c r="C73" s="128"/>
      <c r="D73" s="34">
        <f t="shared" si="3"/>
        <v>275</v>
      </c>
      <c r="E73" s="144">
        <v>44982</v>
      </c>
      <c r="F73" s="554">
        <v>277</v>
      </c>
      <c r="G73" s="711">
        <v>44983</v>
      </c>
      <c r="H73" s="704">
        <f t="shared" si="2"/>
        <v>2</v>
      </c>
      <c r="K73" s="134"/>
      <c r="L73" s="670">
        <v>44983</v>
      </c>
      <c r="M73" s="233">
        <v>0</v>
      </c>
      <c r="N73" s="234">
        <f t="shared" si="4"/>
        <v>441</v>
      </c>
      <c r="O73" s="37">
        <v>441</v>
      </c>
      <c r="P73" s="228">
        <f t="shared" si="0"/>
        <v>0</v>
      </c>
      <c r="Q73" s="41"/>
    </row>
    <row r="74" spans="1:18" ht="15.6" x14ac:dyDescent="0.3">
      <c r="A74" s="150">
        <v>70</v>
      </c>
      <c r="B74" s="142">
        <f t="shared" si="6"/>
        <v>277</v>
      </c>
      <c r="C74" s="128"/>
      <c r="D74" s="34">
        <f t="shared" si="3"/>
        <v>277</v>
      </c>
      <c r="E74" s="144">
        <v>44983</v>
      </c>
      <c r="F74" s="554">
        <v>277</v>
      </c>
      <c r="G74" s="711">
        <v>44984</v>
      </c>
      <c r="H74" s="704">
        <f t="shared" si="2"/>
        <v>0</v>
      </c>
      <c r="K74" s="134"/>
      <c r="L74" s="670">
        <v>44984</v>
      </c>
      <c r="M74" s="233">
        <v>0</v>
      </c>
      <c r="N74" s="234">
        <f t="shared" si="4"/>
        <v>441</v>
      </c>
      <c r="O74" s="37">
        <v>441</v>
      </c>
      <c r="P74" s="228">
        <f t="shared" si="0"/>
        <v>0</v>
      </c>
      <c r="Q74" s="41"/>
    </row>
    <row r="75" spans="1:18" ht="15.6" x14ac:dyDescent="0.3">
      <c r="A75" s="150">
        <v>71</v>
      </c>
      <c r="B75" s="142">
        <f t="shared" si="6"/>
        <v>277</v>
      </c>
      <c r="C75" s="128"/>
      <c r="D75" s="34">
        <f t="shared" si="3"/>
        <v>277</v>
      </c>
      <c r="E75" s="144">
        <v>44984</v>
      </c>
      <c r="F75" s="554">
        <v>277</v>
      </c>
      <c r="G75" s="711">
        <v>44985</v>
      </c>
      <c r="H75" s="704">
        <f t="shared" si="2"/>
        <v>0</v>
      </c>
      <c r="K75" s="134"/>
      <c r="L75" s="670">
        <v>44985</v>
      </c>
      <c r="M75" s="233">
        <v>0</v>
      </c>
      <c r="N75" s="234">
        <f t="shared" si="4"/>
        <v>441</v>
      </c>
      <c r="O75" s="37">
        <v>439</v>
      </c>
      <c r="P75" s="228">
        <f t="shared" si="0"/>
        <v>2</v>
      </c>
      <c r="Q75" s="41"/>
    </row>
    <row r="76" spans="1:18" ht="15.6" x14ac:dyDescent="0.3">
      <c r="A76" s="150">
        <v>72</v>
      </c>
      <c r="B76" s="142">
        <f t="shared" si="6"/>
        <v>277</v>
      </c>
      <c r="C76" s="128"/>
      <c r="D76" s="34">
        <f t="shared" si="3"/>
        <v>277</v>
      </c>
      <c r="E76" s="144">
        <v>44985</v>
      </c>
      <c r="F76" s="554">
        <v>277</v>
      </c>
      <c r="G76" s="711">
        <v>44986</v>
      </c>
      <c r="H76" s="704">
        <f t="shared" si="2"/>
        <v>0</v>
      </c>
      <c r="K76" s="134"/>
      <c r="L76" s="670">
        <v>44986</v>
      </c>
      <c r="M76" s="233">
        <v>0</v>
      </c>
      <c r="N76" s="234">
        <f t="shared" si="4"/>
        <v>439</v>
      </c>
      <c r="O76" s="37">
        <v>435</v>
      </c>
      <c r="P76" s="228">
        <f t="shared" si="0"/>
        <v>4</v>
      </c>
      <c r="Q76" s="41"/>
    </row>
    <row r="77" spans="1:18" ht="15.6" x14ac:dyDescent="0.3">
      <c r="A77" s="150">
        <v>73</v>
      </c>
      <c r="B77" s="142">
        <f t="shared" si="6"/>
        <v>279</v>
      </c>
      <c r="C77" s="128"/>
      <c r="D77" s="34">
        <f t="shared" si="3"/>
        <v>277</v>
      </c>
      <c r="E77" s="144">
        <v>44986</v>
      </c>
      <c r="F77" s="554">
        <v>279</v>
      </c>
      <c r="G77" s="711">
        <v>44987</v>
      </c>
      <c r="H77" s="704">
        <f t="shared" si="2"/>
        <v>2</v>
      </c>
      <c r="K77" s="134"/>
      <c r="L77" s="670">
        <v>44987</v>
      </c>
      <c r="M77" s="233">
        <v>0</v>
      </c>
      <c r="N77" s="234">
        <f t="shared" si="4"/>
        <v>435</v>
      </c>
      <c r="O77" s="37">
        <v>435</v>
      </c>
      <c r="P77" s="228">
        <f t="shared" si="0"/>
        <v>0</v>
      </c>
      <c r="Q77" s="41"/>
    </row>
    <row r="78" spans="1:18" ht="15.6" x14ac:dyDescent="0.3">
      <c r="A78" s="150">
        <v>73</v>
      </c>
      <c r="B78" s="142">
        <f t="shared" si="6"/>
        <v>279</v>
      </c>
      <c r="C78" s="128"/>
      <c r="D78" s="34">
        <f t="shared" si="3"/>
        <v>279</v>
      </c>
      <c r="E78" s="144">
        <v>44987</v>
      </c>
      <c r="F78" s="554">
        <v>279</v>
      </c>
      <c r="G78" s="711">
        <v>44988</v>
      </c>
      <c r="H78" s="704">
        <f t="shared" si="2"/>
        <v>0</v>
      </c>
      <c r="K78" s="134"/>
      <c r="L78" s="670">
        <v>44988</v>
      </c>
      <c r="M78" s="233">
        <v>0</v>
      </c>
      <c r="N78" s="234">
        <f t="shared" si="4"/>
        <v>435</v>
      </c>
      <c r="O78" s="37">
        <v>420</v>
      </c>
      <c r="P78" s="228">
        <f t="shared" si="0"/>
        <v>15</v>
      </c>
      <c r="Q78" s="41"/>
    </row>
    <row r="79" spans="1:18" ht="15.6" x14ac:dyDescent="0.3">
      <c r="A79" s="150">
        <v>74</v>
      </c>
      <c r="B79" s="142">
        <f t="shared" si="6"/>
        <v>282</v>
      </c>
      <c r="C79" s="128"/>
      <c r="D79" s="34">
        <f t="shared" si="3"/>
        <v>279</v>
      </c>
      <c r="E79" s="144">
        <v>44988</v>
      </c>
      <c r="F79" s="554">
        <v>282</v>
      </c>
      <c r="G79" s="711">
        <v>44989</v>
      </c>
      <c r="H79" s="704">
        <f t="shared" si="2"/>
        <v>3</v>
      </c>
      <c r="K79" s="134"/>
      <c r="L79" s="670">
        <v>44989</v>
      </c>
      <c r="M79" s="233">
        <v>0</v>
      </c>
      <c r="N79" s="234">
        <f t="shared" si="4"/>
        <v>420</v>
      </c>
      <c r="O79" s="37">
        <v>405</v>
      </c>
      <c r="P79" s="228">
        <f t="shared" si="0"/>
        <v>15</v>
      </c>
      <c r="Q79" s="41"/>
    </row>
    <row r="80" spans="1:18" ht="15.6" x14ac:dyDescent="0.3">
      <c r="A80" s="150">
        <v>75</v>
      </c>
      <c r="B80" s="142">
        <f t="shared" si="6"/>
        <v>285</v>
      </c>
      <c r="C80" s="128"/>
      <c r="D80" s="34">
        <f t="shared" si="3"/>
        <v>282</v>
      </c>
      <c r="E80" s="144">
        <v>44989</v>
      </c>
      <c r="F80" s="554">
        <v>285</v>
      </c>
      <c r="G80" s="711">
        <v>44990</v>
      </c>
      <c r="H80" s="704">
        <f t="shared" si="2"/>
        <v>3</v>
      </c>
      <c r="K80" s="134"/>
      <c r="L80" s="670">
        <v>44990</v>
      </c>
      <c r="M80" s="233">
        <v>0</v>
      </c>
      <c r="N80" s="234">
        <f t="shared" si="4"/>
        <v>405</v>
      </c>
      <c r="O80" s="37">
        <v>403</v>
      </c>
      <c r="P80" s="228">
        <f t="shared" si="0"/>
        <v>2</v>
      </c>
      <c r="Q80" s="41">
        <v>-120</v>
      </c>
      <c r="R80" s="48" t="s">
        <v>208</v>
      </c>
    </row>
    <row r="81" spans="1:18" ht="15.6" x14ac:dyDescent="0.3">
      <c r="A81" s="150">
        <v>76</v>
      </c>
      <c r="B81" s="142">
        <f t="shared" si="6"/>
        <v>285</v>
      </c>
      <c r="C81" s="128"/>
      <c r="D81" s="34">
        <f t="shared" si="3"/>
        <v>285</v>
      </c>
      <c r="E81" s="144">
        <v>44990</v>
      </c>
      <c r="F81" s="554">
        <v>285</v>
      </c>
      <c r="G81" s="711">
        <v>44991</v>
      </c>
      <c r="H81" s="704">
        <f t="shared" si="2"/>
        <v>0</v>
      </c>
      <c r="K81" s="134"/>
      <c r="L81" s="670">
        <v>44991</v>
      </c>
      <c r="M81" s="233">
        <v>0</v>
      </c>
      <c r="N81" s="234">
        <f t="shared" si="4"/>
        <v>403</v>
      </c>
      <c r="O81" s="37">
        <v>377</v>
      </c>
      <c r="P81" s="228">
        <f t="shared" si="0"/>
        <v>26</v>
      </c>
      <c r="Q81" s="41"/>
    </row>
    <row r="82" spans="1:18" ht="15.6" x14ac:dyDescent="0.3">
      <c r="A82" s="150">
        <v>77</v>
      </c>
      <c r="B82" s="142">
        <f t="shared" si="6"/>
        <v>296</v>
      </c>
      <c r="C82" s="128"/>
      <c r="D82" s="34">
        <f t="shared" si="3"/>
        <v>285</v>
      </c>
      <c r="E82" s="144">
        <v>44991</v>
      </c>
      <c r="F82" s="554">
        <v>296</v>
      </c>
      <c r="G82" s="711">
        <v>44992</v>
      </c>
      <c r="H82" s="704">
        <f t="shared" si="2"/>
        <v>11</v>
      </c>
      <c r="K82" s="134"/>
      <c r="L82" s="670">
        <v>44992</v>
      </c>
      <c r="M82" s="233">
        <v>0</v>
      </c>
      <c r="N82" s="234">
        <f t="shared" si="4"/>
        <v>377</v>
      </c>
      <c r="O82" s="37">
        <v>343</v>
      </c>
      <c r="P82" s="228">
        <f t="shared" si="0"/>
        <v>34</v>
      </c>
      <c r="Q82" s="41"/>
    </row>
    <row r="83" spans="1:18" ht="15.6" x14ac:dyDescent="0.3">
      <c r="A83" s="150">
        <v>78</v>
      </c>
      <c r="B83" s="142">
        <f t="shared" si="6"/>
        <v>305</v>
      </c>
      <c r="C83" s="128"/>
      <c r="D83" s="34">
        <f t="shared" si="3"/>
        <v>296</v>
      </c>
      <c r="E83" s="144">
        <v>44992</v>
      </c>
      <c r="F83" s="554">
        <v>305</v>
      </c>
      <c r="G83" s="711">
        <v>44993</v>
      </c>
      <c r="H83" s="704">
        <f t="shared" si="2"/>
        <v>9</v>
      </c>
      <c r="K83" s="134"/>
      <c r="L83" s="670">
        <v>44993</v>
      </c>
      <c r="M83" s="233">
        <v>0</v>
      </c>
      <c r="N83" s="234">
        <f t="shared" si="4"/>
        <v>343</v>
      </c>
      <c r="O83" s="37">
        <v>313</v>
      </c>
      <c r="P83" s="228">
        <f t="shared" si="0"/>
        <v>30</v>
      </c>
      <c r="Q83" s="41"/>
    </row>
    <row r="84" spans="1:18" ht="15.6" x14ac:dyDescent="0.3">
      <c r="A84" s="150">
        <v>79</v>
      </c>
      <c r="B84" s="142">
        <f t="shared" si="6"/>
        <v>314</v>
      </c>
      <c r="C84" s="128"/>
      <c r="D84" s="34">
        <f t="shared" si="3"/>
        <v>305</v>
      </c>
      <c r="E84" s="144">
        <v>44993</v>
      </c>
      <c r="F84" s="554">
        <v>314</v>
      </c>
      <c r="G84" s="711">
        <v>44994</v>
      </c>
      <c r="H84" s="704">
        <f t="shared" si="2"/>
        <v>9</v>
      </c>
      <c r="K84" s="134"/>
      <c r="L84" s="670">
        <v>44994</v>
      </c>
      <c r="M84" s="233">
        <v>0</v>
      </c>
      <c r="N84" s="234">
        <f t="shared" si="4"/>
        <v>313</v>
      </c>
      <c r="O84" s="37">
        <v>283</v>
      </c>
      <c r="P84" s="228">
        <f t="shared" si="0"/>
        <v>30</v>
      </c>
      <c r="Q84" s="41">
        <v>-120</v>
      </c>
      <c r="R84" s="48" t="s">
        <v>209</v>
      </c>
    </row>
    <row r="85" spans="1:18" ht="15.6" x14ac:dyDescent="0.3">
      <c r="A85" s="150">
        <v>80</v>
      </c>
      <c r="B85" s="142">
        <f t="shared" si="6"/>
        <v>326</v>
      </c>
      <c r="C85" s="128"/>
      <c r="D85" s="34">
        <f t="shared" si="3"/>
        <v>314</v>
      </c>
      <c r="E85" s="144">
        <v>44994</v>
      </c>
      <c r="F85" s="554">
        <v>326</v>
      </c>
      <c r="G85" s="711">
        <v>44995</v>
      </c>
      <c r="H85" s="704">
        <f t="shared" si="2"/>
        <v>12</v>
      </c>
      <c r="K85" s="134"/>
      <c r="L85" s="670">
        <v>44995</v>
      </c>
      <c r="M85" s="233">
        <v>0</v>
      </c>
      <c r="N85" s="234">
        <f t="shared" si="4"/>
        <v>283</v>
      </c>
      <c r="O85" s="37">
        <v>283</v>
      </c>
      <c r="P85" s="228">
        <f t="shared" si="0"/>
        <v>0</v>
      </c>
      <c r="Q85" s="41"/>
    </row>
    <row r="86" spans="1:18" ht="15.6" x14ac:dyDescent="0.3">
      <c r="A86" s="150">
        <v>81</v>
      </c>
      <c r="B86" s="142">
        <f t="shared" si="6"/>
        <v>326</v>
      </c>
      <c r="C86" s="128"/>
      <c r="D86" s="34">
        <f t="shared" si="3"/>
        <v>326</v>
      </c>
      <c r="E86" s="144">
        <v>44995</v>
      </c>
      <c r="F86" s="554">
        <v>326</v>
      </c>
      <c r="G86" s="711">
        <v>44996</v>
      </c>
      <c r="H86" s="704">
        <f t="shared" si="2"/>
        <v>0</v>
      </c>
      <c r="K86" s="134"/>
      <c r="L86" s="670">
        <v>44996</v>
      </c>
      <c r="M86" s="233">
        <v>0</v>
      </c>
      <c r="N86" s="234">
        <f t="shared" si="4"/>
        <v>283</v>
      </c>
      <c r="O86" s="37">
        <v>283</v>
      </c>
      <c r="P86" s="228">
        <f t="shared" si="0"/>
        <v>0</v>
      </c>
      <c r="Q86" s="41"/>
    </row>
    <row r="87" spans="1:18" ht="15.6" x14ac:dyDescent="0.3">
      <c r="A87" s="150">
        <v>82</v>
      </c>
      <c r="B87" s="142">
        <f t="shared" si="6"/>
        <v>326</v>
      </c>
      <c r="C87" s="128"/>
      <c r="D87" s="34">
        <f t="shared" si="3"/>
        <v>326</v>
      </c>
      <c r="E87" s="144">
        <v>44996</v>
      </c>
      <c r="F87" s="554">
        <v>326</v>
      </c>
      <c r="G87" s="711">
        <v>44997</v>
      </c>
      <c r="H87" s="704">
        <f t="shared" si="2"/>
        <v>0</v>
      </c>
      <c r="K87" s="134"/>
      <c r="L87" s="670">
        <v>44997</v>
      </c>
      <c r="M87" s="233">
        <v>0</v>
      </c>
      <c r="N87" s="234">
        <f t="shared" si="4"/>
        <v>283</v>
      </c>
      <c r="O87" s="37">
        <v>234</v>
      </c>
      <c r="P87" s="228">
        <f t="shared" si="0"/>
        <v>49</v>
      </c>
      <c r="Q87" s="41"/>
    </row>
    <row r="88" spans="1:18" ht="15.6" x14ac:dyDescent="0.3">
      <c r="A88" s="150">
        <v>83</v>
      </c>
      <c r="B88" s="142">
        <f t="shared" si="6"/>
        <v>335</v>
      </c>
      <c r="C88" s="128"/>
      <c r="D88" s="34">
        <f t="shared" si="3"/>
        <v>326</v>
      </c>
      <c r="E88" s="144">
        <v>44997</v>
      </c>
      <c r="F88" s="554">
        <v>335</v>
      </c>
      <c r="G88" s="711">
        <v>44998</v>
      </c>
      <c r="H88" s="704">
        <f t="shared" si="2"/>
        <v>9</v>
      </c>
      <c r="K88" s="134"/>
      <c r="L88" s="670">
        <v>44998</v>
      </c>
      <c r="M88" s="233">
        <v>0</v>
      </c>
      <c r="N88" s="234">
        <f t="shared" si="4"/>
        <v>234</v>
      </c>
      <c r="O88" s="37">
        <v>201</v>
      </c>
      <c r="P88" s="228">
        <f t="shared" si="0"/>
        <v>33</v>
      </c>
      <c r="Q88" s="41"/>
    </row>
    <row r="89" spans="1:18" ht="15.6" x14ac:dyDescent="0.3">
      <c r="A89" s="150">
        <v>84</v>
      </c>
      <c r="B89" s="142">
        <f t="shared" si="6"/>
        <v>346</v>
      </c>
      <c r="C89" s="128"/>
      <c r="D89" s="34">
        <f t="shared" si="3"/>
        <v>335</v>
      </c>
      <c r="E89" s="144">
        <v>44998</v>
      </c>
      <c r="F89" s="554">
        <v>346</v>
      </c>
      <c r="G89" s="711">
        <v>44999</v>
      </c>
      <c r="H89" s="704">
        <f t="shared" si="2"/>
        <v>11</v>
      </c>
      <c r="K89" s="134"/>
      <c r="L89" s="670">
        <v>44999</v>
      </c>
      <c r="M89" s="233">
        <v>0</v>
      </c>
      <c r="N89" s="234">
        <f t="shared" si="4"/>
        <v>201</v>
      </c>
      <c r="O89" s="37">
        <v>99</v>
      </c>
      <c r="P89" s="228">
        <f t="shared" si="0"/>
        <v>102</v>
      </c>
      <c r="Q89" s="41">
        <v>-120</v>
      </c>
      <c r="R89" s="48" t="s">
        <v>210</v>
      </c>
    </row>
    <row r="90" spans="1:18" ht="15.6" x14ac:dyDescent="0.3">
      <c r="A90" s="150">
        <v>85</v>
      </c>
      <c r="B90" s="142">
        <f t="shared" si="6"/>
        <v>370</v>
      </c>
      <c r="C90" s="128"/>
      <c r="D90" s="34">
        <f t="shared" si="3"/>
        <v>346</v>
      </c>
      <c r="E90" s="144">
        <v>44999</v>
      </c>
      <c r="F90" s="554">
        <v>370</v>
      </c>
      <c r="G90" s="711">
        <v>45000</v>
      </c>
      <c r="H90" s="704">
        <f t="shared" si="2"/>
        <v>24</v>
      </c>
      <c r="K90" s="134"/>
      <c r="L90" s="670">
        <v>45000</v>
      </c>
      <c r="M90" s="233">
        <v>450</v>
      </c>
      <c r="N90" s="234">
        <f t="shared" si="4"/>
        <v>99</v>
      </c>
      <c r="O90" s="37">
        <v>493</v>
      </c>
      <c r="P90" s="228">
        <f t="shared" si="0"/>
        <v>56</v>
      </c>
      <c r="Q90" s="41">
        <v>-120</v>
      </c>
      <c r="R90" s="48" t="s">
        <v>211</v>
      </c>
    </row>
    <row r="91" spans="1:18" ht="15.6" x14ac:dyDescent="0.3">
      <c r="A91" s="150">
        <v>86</v>
      </c>
      <c r="B91" s="142">
        <f t="shared" si="6"/>
        <v>381</v>
      </c>
      <c r="C91" s="128"/>
      <c r="D91" s="34">
        <f t="shared" si="3"/>
        <v>370</v>
      </c>
      <c r="E91" s="144">
        <v>45000</v>
      </c>
      <c r="F91" s="554">
        <v>381</v>
      </c>
      <c r="G91" s="711">
        <v>45001</v>
      </c>
      <c r="H91" s="704">
        <f t="shared" si="2"/>
        <v>11</v>
      </c>
      <c r="K91" s="134"/>
      <c r="L91" s="670">
        <v>45001</v>
      </c>
      <c r="M91" s="233">
        <v>0</v>
      </c>
      <c r="N91" s="234">
        <f t="shared" si="4"/>
        <v>493</v>
      </c>
      <c r="O91" s="37">
        <v>433</v>
      </c>
      <c r="P91" s="228">
        <f t="shared" si="0"/>
        <v>60</v>
      </c>
      <c r="Q91" s="41"/>
    </row>
    <row r="92" spans="1:18" ht="15.6" x14ac:dyDescent="0.3">
      <c r="A92" s="150">
        <v>87</v>
      </c>
      <c r="B92" s="142">
        <f t="shared" si="6"/>
        <v>390</v>
      </c>
      <c r="C92" s="128"/>
      <c r="D92" s="34">
        <f t="shared" si="3"/>
        <v>381</v>
      </c>
      <c r="E92" s="144">
        <v>45001</v>
      </c>
      <c r="F92" s="554">
        <v>390</v>
      </c>
      <c r="G92" s="711">
        <v>45002</v>
      </c>
      <c r="H92" s="704">
        <f t="shared" si="2"/>
        <v>9</v>
      </c>
      <c r="K92" s="134"/>
      <c r="L92" s="670">
        <v>45002</v>
      </c>
      <c r="M92" s="233">
        <v>0</v>
      </c>
      <c r="N92" s="234">
        <f t="shared" si="4"/>
        <v>433</v>
      </c>
      <c r="O92" s="37">
        <v>418</v>
      </c>
      <c r="P92" s="228">
        <f t="shared" si="0"/>
        <v>15</v>
      </c>
      <c r="Q92" s="41"/>
    </row>
    <row r="93" spans="1:18" ht="15.6" x14ac:dyDescent="0.3">
      <c r="A93" s="150">
        <v>88</v>
      </c>
      <c r="B93" s="142">
        <f t="shared" si="6"/>
        <v>392</v>
      </c>
      <c r="C93" s="128"/>
      <c r="D93" s="34">
        <f t="shared" si="3"/>
        <v>390</v>
      </c>
      <c r="E93" s="144">
        <v>45002</v>
      </c>
      <c r="F93" s="554">
        <v>392</v>
      </c>
      <c r="G93" s="711">
        <v>45003</v>
      </c>
      <c r="H93" s="704">
        <f t="shared" si="2"/>
        <v>2</v>
      </c>
      <c r="K93" s="134"/>
      <c r="L93" s="670">
        <v>45003</v>
      </c>
      <c r="M93" s="233">
        <v>0</v>
      </c>
      <c r="N93" s="234">
        <f t="shared" si="4"/>
        <v>418</v>
      </c>
      <c r="O93" s="37">
        <v>396</v>
      </c>
      <c r="P93" s="228">
        <f t="shared" si="0"/>
        <v>22</v>
      </c>
      <c r="Q93" s="41"/>
    </row>
    <row r="94" spans="1:18" ht="15.6" x14ac:dyDescent="0.3">
      <c r="A94" s="150">
        <v>89</v>
      </c>
      <c r="B94" s="142">
        <f t="shared" si="6"/>
        <v>397</v>
      </c>
      <c r="C94" s="128"/>
      <c r="D94" s="34">
        <f t="shared" si="3"/>
        <v>392</v>
      </c>
      <c r="E94" s="144">
        <v>45003</v>
      </c>
      <c r="F94" s="554">
        <v>397</v>
      </c>
      <c r="G94" s="711">
        <v>45004</v>
      </c>
      <c r="H94" s="704">
        <f t="shared" si="2"/>
        <v>5</v>
      </c>
      <c r="K94" s="134"/>
      <c r="L94" s="670">
        <v>45004</v>
      </c>
      <c r="M94" s="233">
        <v>0</v>
      </c>
      <c r="N94" s="234">
        <f t="shared" si="4"/>
        <v>396</v>
      </c>
      <c r="O94" s="37">
        <v>396</v>
      </c>
      <c r="P94" s="228">
        <f t="shared" si="0"/>
        <v>0</v>
      </c>
      <c r="Q94" s="41"/>
    </row>
    <row r="95" spans="1:18" ht="15.6" x14ac:dyDescent="0.3">
      <c r="A95" s="150">
        <v>90</v>
      </c>
      <c r="B95" s="142">
        <f t="shared" si="6"/>
        <v>397</v>
      </c>
      <c r="C95" s="128"/>
      <c r="D95" s="34">
        <f t="shared" si="3"/>
        <v>397</v>
      </c>
      <c r="E95" s="144">
        <v>45004</v>
      </c>
      <c r="F95" s="554">
        <v>397</v>
      </c>
      <c r="G95" s="711">
        <v>45005</v>
      </c>
      <c r="H95" s="704">
        <f t="shared" si="2"/>
        <v>0</v>
      </c>
      <c r="K95" s="134"/>
      <c r="L95" s="670">
        <v>45005</v>
      </c>
      <c r="M95" s="233">
        <v>0</v>
      </c>
      <c r="N95" s="234">
        <f t="shared" si="4"/>
        <v>396</v>
      </c>
      <c r="O95" s="37">
        <v>388</v>
      </c>
      <c r="P95" s="228">
        <f t="shared" si="0"/>
        <v>8</v>
      </c>
      <c r="Q95" s="41">
        <v>-105</v>
      </c>
      <c r="R95" s="48" t="s">
        <v>212</v>
      </c>
    </row>
    <row r="96" spans="1:18" ht="15.6" x14ac:dyDescent="0.3">
      <c r="A96" s="150">
        <v>91</v>
      </c>
      <c r="B96" s="142">
        <f t="shared" si="6"/>
        <v>403</v>
      </c>
      <c r="C96" s="128"/>
      <c r="D96" s="34">
        <f t="shared" si="3"/>
        <v>397</v>
      </c>
      <c r="E96" s="144">
        <v>45005</v>
      </c>
      <c r="F96" s="554">
        <v>403</v>
      </c>
      <c r="G96" s="711">
        <v>45006</v>
      </c>
      <c r="H96" s="704">
        <f t="shared" si="2"/>
        <v>6</v>
      </c>
      <c r="K96" s="134"/>
      <c r="L96" s="670">
        <v>45006</v>
      </c>
      <c r="M96" s="233">
        <v>0</v>
      </c>
      <c r="N96" s="234">
        <f t="shared" si="4"/>
        <v>388</v>
      </c>
      <c r="O96" s="37">
        <v>373</v>
      </c>
      <c r="P96" s="228">
        <f t="shared" si="0"/>
        <v>15</v>
      </c>
      <c r="Q96" s="41"/>
    </row>
    <row r="97" spans="1:23" ht="15.6" x14ac:dyDescent="0.3">
      <c r="A97" s="150">
        <v>92</v>
      </c>
      <c r="B97" s="142">
        <f t="shared" si="6"/>
        <v>410</v>
      </c>
      <c r="C97" s="128"/>
      <c r="D97" s="34">
        <f t="shared" si="3"/>
        <v>403</v>
      </c>
      <c r="E97" s="144">
        <v>45006</v>
      </c>
      <c r="F97" s="554">
        <v>410</v>
      </c>
      <c r="G97" s="711">
        <v>45007</v>
      </c>
      <c r="H97" s="704">
        <f t="shared" si="2"/>
        <v>7</v>
      </c>
      <c r="K97" s="134"/>
      <c r="L97" s="670">
        <v>45007</v>
      </c>
      <c r="M97" s="233">
        <v>0</v>
      </c>
      <c r="N97" s="234">
        <f t="shared" si="4"/>
        <v>373</v>
      </c>
      <c r="O97" s="37">
        <v>358</v>
      </c>
      <c r="P97" s="228">
        <f t="shared" si="0"/>
        <v>15</v>
      </c>
      <c r="Q97" s="41"/>
    </row>
    <row r="98" spans="1:23" ht="15.6" x14ac:dyDescent="0.3">
      <c r="A98" s="150">
        <v>93</v>
      </c>
      <c r="B98" s="142">
        <f t="shared" si="6"/>
        <v>413</v>
      </c>
      <c r="C98" s="128"/>
      <c r="D98" s="34">
        <f t="shared" si="3"/>
        <v>410</v>
      </c>
      <c r="E98" s="144">
        <v>45007</v>
      </c>
      <c r="F98" s="554">
        <v>413</v>
      </c>
      <c r="G98" s="711">
        <v>45008</v>
      </c>
      <c r="H98" s="704">
        <f t="shared" si="2"/>
        <v>3</v>
      </c>
      <c r="K98" s="134"/>
      <c r="L98" s="670">
        <v>45008</v>
      </c>
      <c r="M98" s="233">
        <v>0</v>
      </c>
      <c r="N98" s="234">
        <f t="shared" si="4"/>
        <v>358</v>
      </c>
      <c r="O98" s="37">
        <v>351</v>
      </c>
      <c r="P98" s="228">
        <f t="shared" si="0"/>
        <v>7</v>
      </c>
      <c r="Q98" s="41"/>
    </row>
    <row r="99" spans="1:23" ht="15.6" x14ac:dyDescent="0.3">
      <c r="A99" s="150">
        <v>94</v>
      </c>
      <c r="B99" s="142">
        <f t="shared" si="6"/>
        <v>414</v>
      </c>
      <c r="C99" s="128"/>
      <c r="D99" s="34">
        <f t="shared" si="3"/>
        <v>413</v>
      </c>
      <c r="E99" s="144">
        <v>45008</v>
      </c>
      <c r="F99" s="554">
        <v>414</v>
      </c>
      <c r="G99" s="711">
        <v>45009</v>
      </c>
      <c r="H99" s="704">
        <f t="shared" si="2"/>
        <v>1</v>
      </c>
      <c r="K99" s="134"/>
      <c r="L99" s="670">
        <v>45009</v>
      </c>
      <c r="M99" s="233">
        <v>0</v>
      </c>
      <c r="N99" s="234">
        <f t="shared" si="4"/>
        <v>351</v>
      </c>
      <c r="O99" s="37">
        <v>336</v>
      </c>
      <c r="P99" s="228">
        <f t="shared" si="0"/>
        <v>15</v>
      </c>
      <c r="Q99" s="41"/>
    </row>
    <row r="100" spans="1:23" ht="15.6" x14ac:dyDescent="0.3">
      <c r="A100" s="150">
        <v>95</v>
      </c>
      <c r="B100" s="142">
        <f t="shared" si="6"/>
        <v>417</v>
      </c>
      <c r="C100" s="128"/>
      <c r="D100" s="34">
        <f t="shared" si="3"/>
        <v>414</v>
      </c>
      <c r="E100" s="144">
        <v>45009</v>
      </c>
      <c r="F100" s="554">
        <v>417</v>
      </c>
      <c r="G100" s="711">
        <v>45010</v>
      </c>
      <c r="H100" s="704">
        <f t="shared" si="2"/>
        <v>3</v>
      </c>
      <c r="K100" s="134"/>
      <c r="L100" s="670">
        <v>45010</v>
      </c>
      <c r="M100" s="233">
        <v>0</v>
      </c>
      <c r="N100" s="234">
        <f t="shared" si="4"/>
        <v>336</v>
      </c>
      <c r="O100" s="37">
        <v>291</v>
      </c>
      <c r="P100" s="228">
        <f t="shared" si="0"/>
        <v>45</v>
      </c>
      <c r="Q100" s="41"/>
    </row>
    <row r="101" spans="1:23" ht="15.6" x14ac:dyDescent="0.3">
      <c r="A101" s="150">
        <v>96</v>
      </c>
      <c r="B101" s="142">
        <f t="shared" si="6"/>
        <v>423</v>
      </c>
      <c r="C101" s="128"/>
      <c r="D101" s="34">
        <f t="shared" si="3"/>
        <v>417</v>
      </c>
      <c r="E101" s="144">
        <v>45010</v>
      </c>
      <c r="F101" s="554">
        <v>423</v>
      </c>
      <c r="G101" s="711">
        <v>45011</v>
      </c>
      <c r="H101" s="704">
        <f t="shared" si="2"/>
        <v>6</v>
      </c>
      <c r="K101" s="134"/>
      <c r="L101" s="670">
        <v>45011</v>
      </c>
      <c r="M101" s="233">
        <v>0</v>
      </c>
      <c r="N101" s="234">
        <f t="shared" si="4"/>
        <v>291</v>
      </c>
      <c r="O101" s="37">
        <v>291</v>
      </c>
      <c r="P101" s="228">
        <f t="shared" si="0"/>
        <v>0</v>
      </c>
      <c r="Q101" s="41"/>
    </row>
    <row r="102" spans="1:23" ht="15.6" x14ac:dyDescent="0.3">
      <c r="A102" s="150">
        <v>97</v>
      </c>
      <c r="B102" s="142">
        <f t="shared" si="6"/>
        <v>425</v>
      </c>
      <c r="C102" s="128"/>
      <c r="D102" s="34">
        <f t="shared" si="3"/>
        <v>423</v>
      </c>
      <c r="E102" s="144">
        <v>45011</v>
      </c>
      <c r="F102" s="554">
        <v>425</v>
      </c>
      <c r="G102" s="711">
        <v>45012</v>
      </c>
      <c r="H102" s="704">
        <f t="shared" si="2"/>
        <v>2</v>
      </c>
      <c r="K102" s="134"/>
      <c r="L102" s="670">
        <v>45012</v>
      </c>
      <c r="M102" s="233">
        <v>0</v>
      </c>
      <c r="N102" s="234">
        <f t="shared" si="4"/>
        <v>291</v>
      </c>
      <c r="O102" s="37">
        <v>290</v>
      </c>
      <c r="P102" s="228">
        <f t="shared" si="0"/>
        <v>1</v>
      </c>
      <c r="Q102" s="41">
        <v>-90</v>
      </c>
      <c r="R102" s="48" t="s">
        <v>213</v>
      </c>
    </row>
    <row r="103" spans="1:23" ht="15.6" x14ac:dyDescent="0.3">
      <c r="A103" s="150">
        <v>98</v>
      </c>
      <c r="B103" s="142">
        <f t="shared" si="6"/>
        <v>436</v>
      </c>
      <c r="C103" s="128"/>
      <c r="D103" s="34">
        <f t="shared" si="3"/>
        <v>425</v>
      </c>
      <c r="E103" s="144">
        <v>45012</v>
      </c>
      <c r="F103" s="554">
        <v>436</v>
      </c>
      <c r="G103" s="711">
        <v>45013</v>
      </c>
      <c r="H103" s="704">
        <f t="shared" si="2"/>
        <v>11</v>
      </c>
      <c r="K103" s="134"/>
      <c r="L103" s="670">
        <v>45013</v>
      </c>
      <c r="M103" s="233">
        <v>0</v>
      </c>
      <c r="N103" s="234">
        <f t="shared" si="4"/>
        <v>290</v>
      </c>
      <c r="O103" s="37">
        <v>261</v>
      </c>
      <c r="P103" s="228">
        <f t="shared" si="0"/>
        <v>29</v>
      </c>
      <c r="Q103" s="41"/>
      <c r="R103" s="48" t="s">
        <v>214</v>
      </c>
    </row>
    <row r="104" spans="1:23" ht="15.6" x14ac:dyDescent="0.3">
      <c r="A104" s="150">
        <v>99</v>
      </c>
      <c r="B104" s="142">
        <f t="shared" si="6"/>
        <v>441</v>
      </c>
      <c r="C104" s="128"/>
      <c r="D104" s="34">
        <f t="shared" si="3"/>
        <v>436</v>
      </c>
      <c r="E104" s="144">
        <v>45013</v>
      </c>
      <c r="F104" s="554">
        <v>441</v>
      </c>
      <c r="G104" s="711">
        <v>45014</v>
      </c>
      <c r="H104" s="704">
        <f t="shared" si="2"/>
        <v>5</v>
      </c>
      <c r="K104" s="134"/>
      <c r="L104" s="670">
        <v>45014</v>
      </c>
      <c r="M104" s="233">
        <v>300</v>
      </c>
      <c r="N104" s="234">
        <f t="shared" si="4"/>
        <v>261</v>
      </c>
      <c r="O104" s="37">
        <v>508</v>
      </c>
      <c r="P104" s="228">
        <f t="shared" si="0"/>
        <v>53</v>
      </c>
      <c r="Q104" s="41"/>
    </row>
    <row r="105" spans="1:23" ht="15.6" x14ac:dyDescent="0.3">
      <c r="A105" s="150">
        <v>100</v>
      </c>
      <c r="B105" s="142">
        <f t="shared" si="6"/>
        <v>450</v>
      </c>
      <c r="C105" s="128"/>
      <c r="D105" s="34">
        <f t="shared" si="3"/>
        <v>441</v>
      </c>
      <c r="E105" s="144">
        <v>45014</v>
      </c>
      <c r="F105" s="554">
        <v>450</v>
      </c>
      <c r="G105" s="711">
        <v>45015</v>
      </c>
      <c r="H105" s="704">
        <f t="shared" si="2"/>
        <v>9</v>
      </c>
      <c r="K105" s="134"/>
      <c r="L105" s="670">
        <v>45015</v>
      </c>
      <c r="M105" s="233">
        <v>0</v>
      </c>
      <c r="N105" s="234">
        <f t="shared" si="4"/>
        <v>508</v>
      </c>
      <c r="O105" s="37">
        <v>403</v>
      </c>
      <c r="P105" s="228">
        <f t="shared" si="0"/>
        <v>105</v>
      </c>
      <c r="Q105" s="41">
        <v>-105</v>
      </c>
      <c r="R105" s="48" t="s">
        <v>211</v>
      </c>
    </row>
    <row r="106" spans="1:23" ht="15.6" x14ac:dyDescent="0.3">
      <c r="A106" s="150">
        <v>101</v>
      </c>
      <c r="B106" s="142">
        <f t="shared" si="6"/>
        <v>456</v>
      </c>
      <c r="C106" s="128"/>
      <c r="D106" s="34">
        <f t="shared" si="3"/>
        <v>450</v>
      </c>
      <c r="E106" s="144">
        <v>45015</v>
      </c>
      <c r="F106" s="554">
        <v>456</v>
      </c>
      <c r="G106" s="711">
        <v>45016</v>
      </c>
      <c r="H106" s="704">
        <f t="shared" si="2"/>
        <v>6</v>
      </c>
      <c r="K106" s="134"/>
      <c r="L106" s="670">
        <v>45016</v>
      </c>
      <c r="M106" s="233">
        <v>0</v>
      </c>
      <c r="N106" s="234">
        <f t="shared" si="4"/>
        <v>403</v>
      </c>
      <c r="O106" s="37">
        <v>388</v>
      </c>
      <c r="P106" s="228">
        <f t="shared" si="0"/>
        <v>15</v>
      </c>
      <c r="Q106" s="41">
        <v>-105</v>
      </c>
      <c r="R106" s="48" t="s">
        <v>212</v>
      </c>
    </row>
    <row r="107" spans="1:23" ht="15.6" x14ac:dyDescent="0.3">
      <c r="A107" s="150">
        <v>102</v>
      </c>
      <c r="B107" s="142">
        <f t="shared" si="6"/>
        <v>462</v>
      </c>
      <c r="C107" s="128"/>
      <c r="D107" s="34">
        <f t="shared" si="3"/>
        <v>456</v>
      </c>
      <c r="E107" s="144">
        <v>45016</v>
      </c>
      <c r="F107" s="554">
        <v>462</v>
      </c>
      <c r="G107" s="711">
        <v>45017</v>
      </c>
      <c r="H107" s="704">
        <f t="shared" si="2"/>
        <v>6</v>
      </c>
      <c r="K107" s="134"/>
      <c r="L107" s="670">
        <v>45017</v>
      </c>
      <c r="M107" s="233">
        <v>0</v>
      </c>
      <c r="N107" s="234">
        <f t="shared" si="4"/>
        <v>388</v>
      </c>
      <c r="O107" s="37">
        <v>339</v>
      </c>
      <c r="P107" s="228">
        <f t="shared" si="0"/>
        <v>49</v>
      </c>
      <c r="Q107" s="41"/>
      <c r="T107" s="48">
        <f>SUM(P107:P320)</f>
        <v>2776</v>
      </c>
      <c r="W107" s="48">
        <f>SUM(P107:P197)</f>
        <v>1625</v>
      </c>
    </row>
    <row r="108" spans="1:23" ht="15.6" x14ac:dyDescent="0.3">
      <c r="A108" s="150">
        <v>103</v>
      </c>
      <c r="B108" s="142">
        <f t="shared" si="6"/>
        <v>471</v>
      </c>
      <c r="C108" s="128"/>
      <c r="D108" s="34">
        <f t="shared" si="3"/>
        <v>462</v>
      </c>
      <c r="E108" s="144">
        <v>45017</v>
      </c>
      <c r="F108" s="554">
        <v>471</v>
      </c>
      <c r="G108" s="711">
        <v>45018</v>
      </c>
      <c r="H108" s="704">
        <f t="shared" si="2"/>
        <v>9</v>
      </c>
      <c r="K108" s="134"/>
      <c r="L108" s="670">
        <v>45018</v>
      </c>
      <c r="M108" s="233">
        <v>0</v>
      </c>
      <c r="N108" s="234">
        <f t="shared" si="4"/>
        <v>339</v>
      </c>
      <c r="O108" s="37">
        <v>321</v>
      </c>
      <c r="P108" s="228">
        <f t="shared" si="0"/>
        <v>18</v>
      </c>
      <c r="Q108" s="41">
        <v>-105</v>
      </c>
      <c r="R108" s="48" t="s">
        <v>209</v>
      </c>
    </row>
    <row r="109" spans="1:23" ht="15.6" x14ac:dyDescent="0.3">
      <c r="A109" s="150">
        <v>104</v>
      </c>
      <c r="B109" s="142">
        <f t="shared" si="6"/>
        <v>476</v>
      </c>
      <c r="C109" s="128"/>
      <c r="D109" s="34">
        <f t="shared" si="3"/>
        <v>471</v>
      </c>
      <c r="E109" s="144">
        <v>45018</v>
      </c>
      <c r="F109" s="554">
        <v>476</v>
      </c>
      <c r="G109" s="711">
        <v>45019</v>
      </c>
      <c r="H109" s="704">
        <f t="shared" si="2"/>
        <v>5</v>
      </c>
      <c r="K109" s="134"/>
      <c r="L109" s="670">
        <v>45019</v>
      </c>
      <c r="M109" s="233">
        <v>0</v>
      </c>
      <c r="N109" s="234">
        <f t="shared" si="4"/>
        <v>321</v>
      </c>
      <c r="O109" s="37">
        <v>298</v>
      </c>
      <c r="P109" s="228">
        <f t="shared" si="0"/>
        <v>23</v>
      </c>
      <c r="Q109" s="41"/>
    </row>
    <row r="110" spans="1:23" ht="15.6" x14ac:dyDescent="0.3">
      <c r="A110" s="150">
        <v>105</v>
      </c>
      <c r="B110" s="142">
        <f t="shared" si="6"/>
        <v>481</v>
      </c>
      <c r="C110" s="128"/>
      <c r="D110" s="34">
        <f t="shared" si="3"/>
        <v>476</v>
      </c>
      <c r="E110" s="144">
        <v>45019</v>
      </c>
      <c r="F110" s="554">
        <v>481</v>
      </c>
      <c r="G110" s="711">
        <v>45020</v>
      </c>
      <c r="H110" s="704">
        <f t="shared" si="2"/>
        <v>5</v>
      </c>
      <c r="K110" s="134"/>
      <c r="L110" s="670">
        <v>45020</v>
      </c>
      <c r="M110" s="233">
        <v>0</v>
      </c>
      <c r="N110" s="234">
        <f t="shared" si="4"/>
        <v>298</v>
      </c>
      <c r="O110" s="37">
        <v>268</v>
      </c>
      <c r="P110" s="228">
        <f t="shared" si="0"/>
        <v>30</v>
      </c>
      <c r="Q110" s="41"/>
    </row>
    <row r="111" spans="1:23" ht="15.6" x14ac:dyDescent="0.3">
      <c r="A111" s="150">
        <v>106</v>
      </c>
      <c r="B111" s="142">
        <f t="shared" si="6"/>
        <v>487</v>
      </c>
      <c r="C111" s="128"/>
      <c r="D111" s="34">
        <f t="shared" si="3"/>
        <v>481</v>
      </c>
      <c r="E111" s="144">
        <v>45020</v>
      </c>
      <c r="F111" s="554">
        <v>487</v>
      </c>
      <c r="G111" s="711">
        <v>45021</v>
      </c>
      <c r="H111" s="704">
        <f t="shared" si="2"/>
        <v>6</v>
      </c>
      <c r="K111" s="134"/>
      <c r="L111" s="670">
        <v>45021</v>
      </c>
      <c r="M111" s="233">
        <v>0</v>
      </c>
      <c r="N111" s="234">
        <f t="shared" si="4"/>
        <v>268</v>
      </c>
      <c r="O111" s="37">
        <v>223</v>
      </c>
      <c r="P111" s="228">
        <f t="shared" si="0"/>
        <v>45</v>
      </c>
      <c r="Q111" s="41">
        <v>-105</v>
      </c>
      <c r="R111" s="48" t="s">
        <v>215</v>
      </c>
    </row>
    <row r="112" spans="1:23" ht="15.6" x14ac:dyDescent="0.3">
      <c r="A112" s="150">
        <v>107</v>
      </c>
      <c r="B112" s="142">
        <f t="shared" si="6"/>
        <v>501</v>
      </c>
      <c r="C112" s="128"/>
      <c r="D112" s="34">
        <f t="shared" si="3"/>
        <v>487</v>
      </c>
      <c r="E112" s="144">
        <v>45021</v>
      </c>
      <c r="F112" s="554">
        <v>501</v>
      </c>
      <c r="G112" s="711">
        <v>45022</v>
      </c>
      <c r="H112" s="704">
        <f t="shared" si="2"/>
        <v>14</v>
      </c>
      <c r="K112" s="134"/>
      <c r="L112" s="670">
        <v>45022</v>
      </c>
      <c r="M112" s="233">
        <v>0</v>
      </c>
      <c r="N112" s="234">
        <f t="shared" si="4"/>
        <v>223</v>
      </c>
      <c r="O112" s="37">
        <v>180</v>
      </c>
      <c r="P112" s="228">
        <f t="shared" si="0"/>
        <v>43</v>
      </c>
      <c r="Q112" s="41">
        <v>-60</v>
      </c>
      <c r="R112" s="48">
        <v>0</v>
      </c>
    </row>
    <row r="113" spans="1:18" ht="15.6" x14ac:dyDescent="0.3">
      <c r="A113" s="150"/>
      <c r="B113" s="142">
        <f t="shared" si="6"/>
        <v>515</v>
      </c>
      <c r="C113" s="128"/>
      <c r="D113" s="34">
        <f t="shared" si="3"/>
        <v>501</v>
      </c>
      <c r="E113" s="144">
        <v>45022</v>
      </c>
      <c r="F113" s="554">
        <v>515</v>
      </c>
      <c r="G113" s="711">
        <v>45023</v>
      </c>
      <c r="H113" s="704">
        <f t="shared" si="2"/>
        <v>14</v>
      </c>
      <c r="K113" s="134"/>
      <c r="L113" s="670">
        <v>45023</v>
      </c>
      <c r="M113" s="233">
        <v>0</v>
      </c>
      <c r="N113" s="234">
        <f t="shared" si="4"/>
        <v>180</v>
      </c>
      <c r="O113" s="37">
        <v>90</v>
      </c>
      <c r="P113" s="228">
        <f t="shared" si="0"/>
        <v>90</v>
      </c>
      <c r="Q113" s="41"/>
    </row>
    <row r="114" spans="1:18" ht="15.6" x14ac:dyDescent="0.3">
      <c r="A114" s="150"/>
      <c r="B114" s="142">
        <f t="shared" si="6"/>
        <v>521</v>
      </c>
      <c r="C114" s="128"/>
      <c r="D114" s="34">
        <f t="shared" si="3"/>
        <v>515</v>
      </c>
      <c r="E114" s="144">
        <v>45023</v>
      </c>
      <c r="F114" s="554">
        <v>521</v>
      </c>
      <c r="G114" s="711">
        <v>45024</v>
      </c>
      <c r="H114" s="704">
        <f t="shared" si="2"/>
        <v>6</v>
      </c>
      <c r="K114" s="134"/>
      <c r="L114" s="670">
        <v>45024</v>
      </c>
      <c r="M114" s="233">
        <v>500</v>
      </c>
      <c r="N114" s="234">
        <f t="shared" si="4"/>
        <v>90</v>
      </c>
      <c r="O114" s="37">
        <v>590</v>
      </c>
      <c r="P114" s="228">
        <f t="shared" si="0"/>
        <v>0</v>
      </c>
      <c r="Q114" s="41"/>
    </row>
    <row r="115" spans="1:18" ht="15.6" x14ac:dyDescent="0.3">
      <c r="A115" s="150"/>
      <c r="B115" s="142">
        <f t="shared" si="6"/>
        <v>522</v>
      </c>
      <c r="C115" s="128"/>
      <c r="D115" s="34">
        <f t="shared" si="3"/>
        <v>521</v>
      </c>
      <c r="E115" s="144">
        <v>45024</v>
      </c>
      <c r="F115" s="554">
        <v>522</v>
      </c>
      <c r="G115" s="711">
        <v>45025</v>
      </c>
      <c r="H115" s="704">
        <f t="shared" si="2"/>
        <v>1</v>
      </c>
      <c r="K115" s="134"/>
      <c r="L115" s="670">
        <v>45025</v>
      </c>
      <c r="M115" s="233">
        <v>0</v>
      </c>
      <c r="N115" s="234">
        <f t="shared" si="4"/>
        <v>590</v>
      </c>
      <c r="O115" s="37">
        <v>590</v>
      </c>
      <c r="P115" s="228">
        <f t="shared" si="0"/>
        <v>0</v>
      </c>
      <c r="Q115" s="41"/>
      <c r="R115" s="48" t="s">
        <v>216</v>
      </c>
    </row>
    <row r="116" spans="1:18" ht="15.6" x14ac:dyDescent="0.3">
      <c r="A116" s="150"/>
      <c r="B116" s="142">
        <f t="shared" si="6"/>
        <v>522</v>
      </c>
      <c r="C116" s="128"/>
      <c r="D116" s="34">
        <f t="shared" si="3"/>
        <v>522</v>
      </c>
      <c r="E116" s="144">
        <v>45025</v>
      </c>
      <c r="F116" s="554">
        <v>522</v>
      </c>
      <c r="G116" s="711">
        <v>45026</v>
      </c>
      <c r="H116" s="704">
        <f t="shared" si="2"/>
        <v>0</v>
      </c>
      <c r="K116" s="134"/>
      <c r="L116" s="670">
        <v>45026</v>
      </c>
      <c r="M116" s="233">
        <v>0</v>
      </c>
      <c r="N116" s="234">
        <f t="shared" si="4"/>
        <v>590</v>
      </c>
      <c r="O116" s="37">
        <v>590</v>
      </c>
      <c r="P116" s="228">
        <f t="shared" si="0"/>
        <v>0</v>
      </c>
      <c r="Q116" s="41"/>
    </row>
    <row r="117" spans="1:18" ht="15.6" x14ac:dyDescent="0.3">
      <c r="A117" s="150"/>
      <c r="B117" s="142">
        <f t="shared" si="6"/>
        <v>522</v>
      </c>
      <c r="C117" s="128"/>
      <c r="D117" s="34">
        <f t="shared" si="3"/>
        <v>522</v>
      </c>
      <c r="E117" s="144">
        <v>45026</v>
      </c>
      <c r="F117" s="554">
        <v>522</v>
      </c>
      <c r="G117" s="711">
        <v>45027</v>
      </c>
      <c r="H117" s="704">
        <f t="shared" si="2"/>
        <v>0</v>
      </c>
      <c r="K117" s="134"/>
      <c r="L117" s="670">
        <v>45027</v>
      </c>
      <c r="M117" s="233">
        <v>0</v>
      </c>
      <c r="N117" s="234">
        <f t="shared" si="4"/>
        <v>590</v>
      </c>
      <c r="O117" s="37">
        <v>586</v>
      </c>
      <c r="P117" s="228">
        <f t="shared" si="0"/>
        <v>4</v>
      </c>
      <c r="Q117" s="41"/>
    </row>
    <row r="118" spans="1:18" ht="15.6" x14ac:dyDescent="0.3">
      <c r="A118" s="150"/>
      <c r="B118" s="142">
        <f t="shared" si="6"/>
        <v>527</v>
      </c>
      <c r="C118" s="128"/>
      <c r="D118" s="34">
        <f t="shared" si="3"/>
        <v>522</v>
      </c>
      <c r="E118" s="144">
        <v>45027</v>
      </c>
      <c r="F118" s="554">
        <v>527</v>
      </c>
      <c r="G118" s="711">
        <v>45028</v>
      </c>
      <c r="H118" s="704">
        <f t="shared" si="2"/>
        <v>5</v>
      </c>
      <c r="K118" s="134"/>
      <c r="L118" s="670">
        <v>45028</v>
      </c>
      <c r="M118" s="233">
        <v>0</v>
      </c>
      <c r="N118" s="234">
        <f t="shared" si="4"/>
        <v>586</v>
      </c>
      <c r="O118" s="37">
        <v>560</v>
      </c>
      <c r="P118" s="228">
        <f t="shared" si="0"/>
        <v>26</v>
      </c>
      <c r="Q118" s="41"/>
    </row>
    <row r="119" spans="1:18" ht="15.6" x14ac:dyDescent="0.3">
      <c r="A119" s="150"/>
      <c r="B119" s="142">
        <f t="shared" si="6"/>
        <v>531</v>
      </c>
      <c r="C119" s="128"/>
      <c r="D119" s="34">
        <f t="shared" si="3"/>
        <v>527</v>
      </c>
      <c r="E119" s="144">
        <v>45028</v>
      </c>
      <c r="F119" s="554">
        <v>531</v>
      </c>
      <c r="G119" s="711">
        <v>45029</v>
      </c>
      <c r="H119" s="704">
        <f t="shared" si="2"/>
        <v>4</v>
      </c>
      <c r="K119" s="134"/>
      <c r="L119" s="670">
        <v>45029</v>
      </c>
      <c r="M119" s="233">
        <v>0</v>
      </c>
      <c r="N119" s="234">
        <f t="shared" si="4"/>
        <v>560</v>
      </c>
      <c r="O119" s="37">
        <v>500</v>
      </c>
      <c r="P119" s="228">
        <f t="shared" si="0"/>
        <v>60</v>
      </c>
      <c r="Q119" s="41"/>
    </row>
    <row r="120" spans="1:18" ht="15.6" x14ac:dyDescent="0.3">
      <c r="A120" s="150"/>
      <c r="B120" s="142">
        <f t="shared" si="6"/>
        <v>542</v>
      </c>
      <c r="C120" s="128"/>
      <c r="D120" s="34">
        <f t="shared" si="3"/>
        <v>531</v>
      </c>
      <c r="E120" s="144">
        <v>45029</v>
      </c>
      <c r="F120" s="554">
        <v>542</v>
      </c>
      <c r="G120" s="711">
        <v>45030</v>
      </c>
      <c r="H120" s="704">
        <f t="shared" si="2"/>
        <v>11</v>
      </c>
      <c r="K120" s="134"/>
      <c r="L120" s="670">
        <v>45030</v>
      </c>
      <c r="M120" s="233">
        <v>0</v>
      </c>
      <c r="N120" s="234">
        <f t="shared" si="4"/>
        <v>500</v>
      </c>
      <c r="O120" s="37">
        <v>478</v>
      </c>
      <c r="P120" s="228">
        <f t="shared" si="0"/>
        <v>22</v>
      </c>
      <c r="Q120" s="41"/>
    </row>
    <row r="121" spans="1:18" ht="15.6" x14ac:dyDescent="0.3">
      <c r="A121" s="150"/>
      <c r="B121" s="142">
        <f t="shared" si="6"/>
        <v>547</v>
      </c>
      <c r="C121" s="128"/>
      <c r="D121" s="34">
        <f t="shared" si="3"/>
        <v>542</v>
      </c>
      <c r="E121" s="144">
        <v>45030</v>
      </c>
      <c r="F121" s="554">
        <v>547</v>
      </c>
      <c r="G121" s="711">
        <v>45031</v>
      </c>
      <c r="H121" s="704">
        <f t="shared" si="2"/>
        <v>5</v>
      </c>
      <c r="K121" s="134"/>
      <c r="L121" s="670">
        <v>45031</v>
      </c>
      <c r="M121" s="233">
        <v>0</v>
      </c>
      <c r="N121" s="234">
        <f t="shared" si="4"/>
        <v>478</v>
      </c>
      <c r="O121" s="37">
        <v>478</v>
      </c>
      <c r="P121" s="228">
        <f t="shared" si="0"/>
        <v>0</v>
      </c>
      <c r="Q121" s="41">
        <v>-105</v>
      </c>
      <c r="R121" s="48" t="s">
        <v>217</v>
      </c>
    </row>
    <row r="122" spans="1:18" ht="15.6" x14ac:dyDescent="0.3">
      <c r="A122" s="150"/>
      <c r="B122" s="142">
        <f t="shared" si="6"/>
        <v>547</v>
      </c>
      <c r="C122" s="128"/>
      <c r="D122" s="34">
        <f t="shared" si="3"/>
        <v>547</v>
      </c>
      <c r="E122" s="144">
        <v>45031</v>
      </c>
      <c r="F122" s="554">
        <v>547</v>
      </c>
      <c r="G122" s="711">
        <v>45032</v>
      </c>
      <c r="H122" s="704">
        <f t="shared" si="2"/>
        <v>0</v>
      </c>
      <c r="K122" s="134"/>
      <c r="L122" s="670">
        <v>45032</v>
      </c>
      <c r="M122" s="233">
        <v>0</v>
      </c>
      <c r="N122" s="234">
        <f t="shared" si="4"/>
        <v>478</v>
      </c>
      <c r="O122" s="37">
        <v>478</v>
      </c>
      <c r="P122" s="228">
        <f t="shared" ref="P122:P138" si="7">(N122-O122)</f>
        <v>0</v>
      </c>
      <c r="Q122" s="41"/>
    </row>
    <row r="123" spans="1:18" ht="15.6" x14ac:dyDescent="0.3">
      <c r="A123" s="150"/>
      <c r="B123" s="142">
        <f t="shared" si="6"/>
        <v>552</v>
      </c>
      <c r="C123" s="128"/>
      <c r="D123" s="34">
        <f t="shared" si="3"/>
        <v>547</v>
      </c>
      <c r="E123" s="144">
        <v>45032</v>
      </c>
      <c r="F123" s="554">
        <v>552</v>
      </c>
      <c r="G123" s="711">
        <v>45033</v>
      </c>
      <c r="H123" s="704">
        <f t="shared" si="2"/>
        <v>5</v>
      </c>
      <c r="K123" s="134"/>
      <c r="L123" s="670">
        <v>45033</v>
      </c>
      <c r="M123" s="233">
        <v>0</v>
      </c>
      <c r="N123" s="234">
        <f t="shared" si="4"/>
        <v>478</v>
      </c>
      <c r="O123" s="37">
        <v>455</v>
      </c>
      <c r="P123" s="228">
        <f t="shared" si="7"/>
        <v>23</v>
      </c>
      <c r="Q123" s="41"/>
    </row>
    <row r="124" spans="1:18" ht="15.6" x14ac:dyDescent="0.3">
      <c r="A124" s="150"/>
      <c r="B124" s="142">
        <f t="shared" si="6"/>
        <v>557</v>
      </c>
      <c r="C124" s="128"/>
      <c r="D124" s="34">
        <f t="shared" si="3"/>
        <v>552</v>
      </c>
      <c r="E124" s="144">
        <v>45033</v>
      </c>
      <c r="F124" s="554">
        <v>557</v>
      </c>
      <c r="G124" s="711">
        <v>45034</v>
      </c>
      <c r="H124" s="704">
        <f t="shared" si="2"/>
        <v>5</v>
      </c>
      <c r="K124" s="134"/>
      <c r="L124" s="670">
        <v>45034</v>
      </c>
      <c r="M124" s="233">
        <v>0</v>
      </c>
      <c r="N124" s="234">
        <f t="shared" si="4"/>
        <v>455</v>
      </c>
      <c r="O124" s="37">
        <v>410</v>
      </c>
      <c r="P124" s="228">
        <f t="shared" si="7"/>
        <v>45</v>
      </c>
      <c r="Q124" s="41"/>
    </row>
    <row r="125" spans="1:18" ht="15.6" x14ac:dyDescent="0.3">
      <c r="A125" s="150"/>
      <c r="B125" s="142">
        <f t="shared" si="6"/>
        <v>564</v>
      </c>
      <c r="C125" s="128"/>
      <c r="D125" s="34">
        <f t="shared" si="3"/>
        <v>557</v>
      </c>
      <c r="E125" s="144">
        <v>45034</v>
      </c>
      <c r="F125" s="554">
        <v>564</v>
      </c>
      <c r="G125" s="711">
        <v>45035</v>
      </c>
      <c r="H125" s="704">
        <f t="shared" si="2"/>
        <v>7</v>
      </c>
      <c r="K125" s="134"/>
      <c r="L125" s="670">
        <v>45035</v>
      </c>
      <c r="M125" s="233">
        <v>0</v>
      </c>
      <c r="N125" s="234">
        <f t="shared" si="4"/>
        <v>410</v>
      </c>
      <c r="O125" s="37">
        <v>410</v>
      </c>
      <c r="P125" s="228">
        <f t="shared" si="7"/>
        <v>0</v>
      </c>
      <c r="Q125" s="41"/>
    </row>
    <row r="126" spans="1:18" ht="15.6" x14ac:dyDescent="0.3">
      <c r="A126" s="150"/>
      <c r="B126" s="142">
        <f t="shared" si="6"/>
        <v>564</v>
      </c>
      <c r="C126" s="128"/>
      <c r="D126" s="34">
        <f t="shared" si="3"/>
        <v>564</v>
      </c>
      <c r="E126" s="144">
        <v>45035</v>
      </c>
      <c r="F126" s="554">
        <v>564</v>
      </c>
      <c r="G126" s="711">
        <v>45036</v>
      </c>
      <c r="H126" s="704">
        <f t="shared" si="2"/>
        <v>0</v>
      </c>
      <c r="K126" s="134"/>
      <c r="L126" s="670">
        <v>45036</v>
      </c>
      <c r="M126" s="233">
        <v>0</v>
      </c>
      <c r="N126" s="234">
        <f t="shared" si="4"/>
        <v>410</v>
      </c>
      <c r="O126" s="37">
        <v>410</v>
      </c>
      <c r="P126" s="228">
        <f t="shared" si="7"/>
        <v>0</v>
      </c>
      <c r="Q126" s="41"/>
    </row>
    <row r="127" spans="1:18" ht="15.6" x14ac:dyDescent="0.3">
      <c r="A127" s="150"/>
      <c r="B127" s="142">
        <f t="shared" si="6"/>
        <v>564</v>
      </c>
      <c r="C127" s="128"/>
      <c r="D127" s="34">
        <f t="shared" si="3"/>
        <v>564</v>
      </c>
      <c r="E127" s="144">
        <v>45036</v>
      </c>
      <c r="F127" s="554">
        <v>564</v>
      </c>
      <c r="G127" s="711">
        <v>45037</v>
      </c>
      <c r="H127" s="704">
        <f t="shared" si="2"/>
        <v>0</v>
      </c>
      <c r="K127" s="134"/>
      <c r="L127" s="670">
        <v>45037</v>
      </c>
      <c r="M127" s="233">
        <v>0</v>
      </c>
      <c r="N127" s="234">
        <f t="shared" si="4"/>
        <v>410</v>
      </c>
      <c r="O127" s="37">
        <v>365</v>
      </c>
      <c r="P127" s="228">
        <f t="shared" si="7"/>
        <v>45</v>
      </c>
      <c r="Q127" s="41">
        <v>-120</v>
      </c>
      <c r="R127" s="48" t="s">
        <v>218</v>
      </c>
    </row>
    <row r="128" spans="1:18" ht="15.6" x14ac:dyDescent="0.3">
      <c r="A128" s="150"/>
      <c r="B128" s="142">
        <f t="shared" si="6"/>
        <v>570</v>
      </c>
      <c r="C128" s="128"/>
      <c r="D128" s="34">
        <f t="shared" si="3"/>
        <v>564</v>
      </c>
      <c r="E128" s="144">
        <v>45037</v>
      </c>
      <c r="F128" s="554">
        <v>570</v>
      </c>
      <c r="G128" s="711">
        <v>45038</v>
      </c>
      <c r="H128" s="704">
        <f t="shared" si="2"/>
        <v>6</v>
      </c>
      <c r="K128" s="134"/>
      <c r="L128" s="670">
        <v>45038</v>
      </c>
      <c r="M128" s="233">
        <v>0</v>
      </c>
      <c r="N128" s="234">
        <f t="shared" si="4"/>
        <v>365</v>
      </c>
      <c r="O128" s="37">
        <v>320</v>
      </c>
      <c r="P128" s="228">
        <f t="shared" si="7"/>
        <v>45</v>
      </c>
      <c r="Q128" s="41"/>
    </row>
    <row r="129" spans="1:18" ht="15.6" x14ac:dyDescent="0.3">
      <c r="A129" s="150"/>
      <c r="B129" s="142">
        <f t="shared" si="6"/>
        <v>581</v>
      </c>
      <c r="C129" s="128"/>
      <c r="D129" s="34">
        <f t="shared" si="3"/>
        <v>570</v>
      </c>
      <c r="E129" s="144">
        <v>45038</v>
      </c>
      <c r="F129" s="554">
        <v>581</v>
      </c>
      <c r="G129" s="711">
        <v>45039</v>
      </c>
      <c r="H129" s="704">
        <f t="shared" si="2"/>
        <v>11</v>
      </c>
      <c r="K129" s="134"/>
      <c r="L129" s="670">
        <v>45039</v>
      </c>
      <c r="M129" s="233">
        <v>0</v>
      </c>
      <c r="N129" s="234">
        <f t="shared" si="4"/>
        <v>320</v>
      </c>
      <c r="O129" s="37">
        <v>298</v>
      </c>
      <c r="P129" s="228">
        <f t="shared" si="7"/>
        <v>22</v>
      </c>
      <c r="Q129" s="41"/>
    </row>
    <row r="130" spans="1:18" ht="15.6" x14ac:dyDescent="0.3">
      <c r="A130" s="150"/>
      <c r="B130" s="142">
        <f t="shared" si="6"/>
        <v>585</v>
      </c>
      <c r="C130" s="128"/>
      <c r="D130" s="34">
        <f t="shared" si="3"/>
        <v>581</v>
      </c>
      <c r="E130" s="144">
        <v>45039</v>
      </c>
      <c r="F130" s="554">
        <v>585</v>
      </c>
      <c r="G130" s="711">
        <v>45040</v>
      </c>
      <c r="H130" s="704">
        <f t="shared" si="2"/>
        <v>4</v>
      </c>
      <c r="K130" s="134"/>
      <c r="L130" s="670">
        <v>45040</v>
      </c>
      <c r="M130" s="233">
        <v>0</v>
      </c>
      <c r="N130" s="234">
        <f t="shared" si="4"/>
        <v>298</v>
      </c>
      <c r="O130" s="37">
        <v>260</v>
      </c>
      <c r="P130" s="228">
        <f t="shared" si="7"/>
        <v>38</v>
      </c>
      <c r="Q130" s="41"/>
    </row>
    <row r="131" spans="1:18" ht="15.6" x14ac:dyDescent="0.3">
      <c r="A131" s="150"/>
      <c r="B131" s="142">
        <f t="shared" si="6"/>
        <v>594</v>
      </c>
      <c r="C131" s="128"/>
      <c r="D131" s="34">
        <f t="shared" si="3"/>
        <v>585</v>
      </c>
      <c r="E131" s="144">
        <v>45040</v>
      </c>
      <c r="F131" s="554">
        <v>594</v>
      </c>
      <c r="G131" s="711">
        <v>45041</v>
      </c>
      <c r="H131" s="704">
        <f t="shared" si="2"/>
        <v>9</v>
      </c>
      <c r="K131" s="134"/>
      <c r="L131" s="670">
        <v>45041</v>
      </c>
      <c r="M131" s="233">
        <v>0</v>
      </c>
      <c r="N131" s="234">
        <f t="shared" si="4"/>
        <v>260</v>
      </c>
      <c r="O131" s="37">
        <v>245</v>
      </c>
      <c r="P131" s="228">
        <f t="shared" si="7"/>
        <v>15</v>
      </c>
      <c r="Q131" s="41">
        <v>-105</v>
      </c>
      <c r="R131" s="48" t="s">
        <v>219</v>
      </c>
    </row>
    <row r="132" spans="1:18" ht="15.6" x14ac:dyDescent="0.3">
      <c r="A132" s="150"/>
      <c r="B132" s="142">
        <f t="shared" si="6"/>
        <v>603</v>
      </c>
      <c r="C132" s="128"/>
      <c r="D132" s="34">
        <f t="shared" si="3"/>
        <v>594</v>
      </c>
      <c r="E132" s="144">
        <v>45041</v>
      </c>
      <c r="F132" s="554">
        <v>603</v>
      </c>
      <c r="G132" s="711">
        <v>45042</v>
      </c>
      <c r="H132" s="704">
        <f t="shared" si="2"/>
        <v>9</v>
      </c>
      <c r="K132" s="134"/>
      <c r="L132" s="670">
        <v>45042</v>
      </c>
      <c r="M132" s="233">
        <v>0</v>
      </c>
      <c r="N132" s="234">
        <f t="shared" si="4"/>
        <v>245</v>
      </c>
      <c r="O132" s="37">
        <v>193</v>
      </c>
      <c r="P132" s="228">
        <f t="shared" si="7"/>
        <v>52</v>
      </c>
      <c r="Q132" s="41"/>
    </row>
    <row r="133" spans="1:18" ht="15.6" x14ac:dyDescent="0.3">
      <c r="A133" s="150"/>
      <c r="B133" s="142">
        <f t="shared" si="6"/>
        <v>613</v>
      </c>
      <c r="C133" s="128"/>
      <c r="D133" s="34">
        <f t="shared" si="3"/>
        <v>603</v>
      </c>
      <c r="E133" s="144">
        <v>45042</v>
      </c>
      <c r="F133" s="554">
        <v>613</v>
      </c>
      <c r="G133" s="711">
        <v>45043</v>
      </c>
      <c r="H133" s="704">
        <f t="shared" si="2"/>
        <v>10</v>
      </c>
      <c r="K133" s="134"/>
      <c r="L133" s="670">
        <v>45043</v>
      </c>
      <c r="M133" s="233">
        <v>0</v>
      </c>
      <c r="N133" s="234">
        <f t="shared" si="4"/>
        <v>193</v>
      </c>
      <c r="O133" s="37">
        <v>185</v>
      </c>
      <c r="P133" s="228">
        <f t="shared" si="7"/>
        <v>8</v>
      </c>
      <c r="Q133" s="41"/>
    </row>
    <row r="134" spans="1:18" ht="15.6" x14ac:dyDescent="0.3">
      <c r="A134" s="150"/>
      <c r="B134" s="142">
        <f t="shared" si="6"/>
        <v>614</v>
      </c>
      <c r="C134" s="128"/>
      <c r="D134" s="34">
        <f t="shared" si="3"/>
        <v>613</v>
      </c>
      <c r="E134" s="144">
        <v>45043</v>
      </c>
      <c r="F134" s="554">
        <v>614</v>
      </c>
      <c r="G134" s="711">
        <v>45044</v>
      </c>
      <c r="H134" s="704">
        <f t="shared" si="2"/>
        <v>1</v>
      </c>
      <c r="K134" s="134"/>
      <c r="L134" s="670">
        <v>45044</v>
      </c>
      <c r="M134" s="233">
        <v>0</v>
      </c>
      <c r="N134" s="234">
        <f t="shared" si="4"/>
        <v>185</v>
      </c>
      <c r="O134" s="37">
        <v>178</v>
      </c>
      <c r="P134" s="228">
        <f t="shared" si="7"/>
        <v>7</v>
      </c>
      <c r="Q134" s="41"/>
    </row>
    <row r="135" spans="1:18" ht="15.6" x14ac:dyDescent="0.3">
      <c r="A135" s="150"/>
      <c r="B135" s="142">
        <f t="shared" si="6"/>
        <v>616</v>
      </c>
      <c r="C135" s="128"/>
      <c r="D135" s="34">
        <f t="shared" si="3"/>
        <v>614</v>
      </c>
      <c r="E135" s="144">
        <v>45044</v>
      </c>
      <c r="F135" s="554">
        <v>616</v>
      </c>
      <c r="G135" s="711">
        <v>45045</v>
      </c>
      <c r="H135" s="704">
        <f t="shared" si="2"/>
        <v>2</v>
      </c>
      <c r="K135" s="134"/>
      <c r="L135" s="670">
        <v>45045</v>
      </c>
      <c r="M135" s="233">
        <v>0</v>
      </c>
      <c r="N135" s="234">
        <f t="shared" si="4"/>
        <v>178</v>
      </c>
      <c r="O135" s="37">
        <v>174</v>
      </c>
      <c r="P135" s="228">
        <f t="shared" si="7"/>
        <v>4</v>
      </c>
      <c r="Q135" s="41"/>
    </row>
    <row r="136" spans="1:18" ht="15.6" x14ac:dyDescent="0.3">
      <c r="A136" s="150"/>
      <c r="B136" s="142">
        <f t="shared" si="6"/>
        <v>617</v>
      </c>
      <c r="C136" s="128"/>
      <c r="D136" s="34">
        <f t="shared" si="3"/>
        <v>616</v>
      </c>
      <c r="E136" s="144">
        <v>45045</v>
      </c>
      <c r="F136" s="554">
        <v>617</v>
      </c>
      <c r="G136" s="711">
        <v>45046</v>
      </c>
      <c r="H136" s="704">
        <f t="shared" si="2"/>
        <v>1</v>
      </c>
      <c r="K136" s="134"/>
      <c r="L136" s="670">
        <v>45046</v>
      </c>
      <c r="M136" s="233">
        <v>0</v>
      </c>
      <c r="N136" s="234">
        <f t="shared" si="4"/>
        <v>174</v>
      </c>
      <c r="O136" s="37">
        <v>170</v>
      </c>
      <c r="P136" s="228">
        <f t="shared" si="7"/>
        <v>4</v>
      </c>
      <c r="Q136" s="41"/>
    </row>
    <row r="137" spans="1:18" ht="15.6" x14ac:dyDescent="0.3">
      <c r="A137" s="150"/>
      <c r="B137" s="142">
        <f t="shared" si="6"/>
        <v>620</v>
      </c>
      <c r="C137" s="128"/>
      <c r="D137" s="34">
        <f t="shared" si="3"/>
        <v>617</v>
      </c>
      <c r="E137" s="144">
        <v>45046</v>
      </c>
      <c r="F137" s="554">
        <v>620</v>
      </c>
      <c r="G137" s="711">
        <v>45047</v>
      </c>
      <c r="H137" s="704">
        <f t="shared" si="2"/>
        <v>3</v>
      </c>
      <c r="K137" s="134"/>
      <c r="L137" s="670">
        <v>45047</v>
      </c>
      <c r="M137" s="233">
        <v>0</v>
      </c>
      <c r="N137" s="234">
        <f t="shared" si="4"/>
        <v>170</v>
      </c>
      <c r="O137" s="37">
        <v>144</v>
      </c>
      <c r="P137" s="228">
        <f t="shared" si="7"/>
        <v>26</v>
      </c>
      <c r="Q137" s="41"/>
    </row>
    <row r="138" spans="1:18" ht="15.6" x14ac:dyDescent="0.3">
      <c r="A138" s="150"/>
      <c r="B138" s="142">
        <f t="shared" si="6"/>
        <v>624</v>
      </c>
      <c r="C138" s="128"/>
      <c r="D138" s="34">
        <f t="shared" si="3"/>
        <v>620</v>
      </c>
      <c r="E138" s="144">
        <v>45047</v>
      </c>
      <c r="F138" s="554">
        <v>624</v>
      </c>
      <c r="G138" s="711">
        <v>45048</v>
      </c>
      <c r="H138" s="704">
        <f t="shared" si="2"/>
        <v>4</v>
      </c>
      <c r="K138" s="134"/>
      <c r="L138" s="670">
        <v>45048</v>
      </c>
      <c r="M138" s="233">
        <v>0</v>
      </c>
      <c r="N138" s="234">
        <f t="shared" si="4"/>
        <v>144</v>
      </c>
      <c r="O138" s="37">
        <v>140</v>
      </c>
      <c r="P138" s="228">
        <f t="shared" si="7"/>
        <v>4</v>
      </c>
      <c r="Q138" s="41">
        <v>-120</v>
      </c>
      <c r="R138" s="48" t="s">
        <v>220</v>
      </c>
    </row>
    <row r="139" spans="1:18" ht="15.6" x14ac:dyDescent="0.3">
      <c r="A139" s="150"/>
      <c r="B139" s="142">
        <f t="shared" si="6"/>
        <v>627</v>
      </c>
      <c r="C139" s="128"/>
      <c r="D139" s="34">
        <f t="shared" si="3"/>
        <v>624</v>
      </c>
      <c r="E139" s="144">
        <v>45048</v>
      </c>
      <c r="F139" s="554">
        <v>627</v>
      </c>
      <c r="G139" s="711">
        <v>45049</v>
      </c>
      <c r="H139" s="704">
        <f t="shared" si="2"/>
        <v>3</v>
      </c>
      <c r="K139" s="134"/>
      <c r="L139" s="670">
        <v>45049</v>
      </c>
      <c r="M139" s="233">
        <v>460</v>
      </c>
      <c r="N139" s="234">
        <f t="shared" si="4"/>
        <v>140</v>
      </c>
      <c r="O139" s="37">
        <v>576</v>
      </c>
      <c r="P139" s="228">
        <f t="shared" ref="P139:P393" si="8">M139+N139-O139</f>
        <v>24</v>
      </c>
      <c r="Q139" s="41">
        <v>-20</v>
      </c>
      <c r="R139" s="48">
        <v>460</v>
      </c>
    </row>
    <row r="140" spans="1:18" ht="15.6" x14ac:dyDescent="0.3">
      <c r="A140" s="150"/>
      <c r="B140" s="142">
        <f t="shared" si="6"/>
        <v>631</v>
      </c>
      <c r="C140" s="128"/>
      <c r="D140" s="34">
        <f t="shared" si="3"/>
        <v>627</v>
      </c>
      <c r="E140" s="144">
        <v>45049</v>
      </c>
      <c r="F140" s="554">
        <v>631</v>
      </c>
      <c r="G140" s="711">
        <v>45050</v>
      </c>
      <c r="H140" s="704">
        <f t="shared" si="2"/>
        <v>4</v>
      </c>
      <c r="K140" s="134"/>
      <c r="L140" s="670">
        <v>45050</v>
      </c>
      <c r="M140" s="233">
        <v>0</v>
      </c>
      <c r="N140" s="234">
        <f t="shared" si="4"/>
        <v>576</v>
      </c>
      <c r="O140" s="37">
        <v>565</v>
      </c>
      <c r="P140" s="228">
        <f t="shared" si="8"/>
        <v>11</v>
      </c>
      <c r="Q140" s="41"/>
    </row>
    <row r="141" spans="1:18" ht="15.6" x14ac:dyDescent="0.3">
      <c r="A141" s="150"/>
      <c r="B141" s="142">
        <f t="shared" si="6"/>
        <v>633</v>
      </c>
      <c r="C141" s="128"/>
      <c r="D141" s="34">
        <f t="shared" si="3"/>
        <v>631</v>
      </c>
      <c r="E141" s="144">
        <v>45050</v>
      </c>
      <c r="F141" s="554">
        <v>633</v>
      </c>
      <c r="G141" s="711">
        <v>45051</v>
      </c>
      <c r="H141" s="704">
        <f t="shared" si="2"/>
        <v>2</v>
      </c>
      <c r="K141" s="134"/>
      <c r="L141" s="670">
        <v>45051</v>
      </c>
      <c r="M141" s="233">
        <v>0</v>
      </c>
      <c r="N141" s="234">
        <f t="shared" si="4"/>
        <v>565</v>
      </c>
      <c r="O141" s="37">
        <v>565</v>
      </c>
      <c r="P141" s="228">
        <f t="shared" si="8"/>
        <v>0</v>
      </c>
      <c r="Q141" s="41"/>
    </row>
    <row r="142" spans="1:18" ht="15.6" x14ac:dyDescent="0.3">
      <c r="A142" s="150"/>
      <c r="B142" s="142">
        <f t="shared" si="6"/>
        <v>633</v>
      </c>
      <c r="C142" s="128"/>
      <c r="D142" s="34">
        <f t="shared" si="3"/>
        <v>633</v>
      </c>
      <c r="E142" s="144">
        <v>45051</v>
      </c>
      <c r="F142" s="554">
        <v>633</v>
      </c>
      <c r="G142" s="711">
        <v>45052</v>
      </c>
      <c r="H142" s="704">
        <f t="shared" si="2"/>
        <v>0</v>
      </c>
      <c r="K142" s="134"/>
      <c r="L142" s="670">
        <v>45052</v>
      </c>
      <c r="M142" s="233">
        <v>0</v>
      </c>
      <c r="N142" s="234">
        <f t="shared" si="4"/>
        <v>565</v>
      </c>
      <c r="O142" s="37">
        <v>550</v>
      </c>
      <c r="P142" s="228">
        <f t="shared" si="8"/>
        <v>15</v>
      </c>
      <c r="Q142" s="41"/>
    </row>
    <row r="143" spans="1:18" ht="15.6" x14ac:dyDescent="0.3">
      <c r="A143" s="150"/>
      <c r="B143" s="142">
        <f t="shared" si="6"/>
        <v>636</v>
      </c>
      <c r="C143" s="128"/>
      <c r="D143" s="34">
        <f t="shared" si="3"/>
        <v>633</v>
      </c>
      <c r="E143" s="144">
        <v>45052</v>
      </c>
      <c r="F143" s="554">
        <v>636</v>
      </c>
      <c r="G143" s="711">
        <v>45053</v>
      </c>
      <c r="H143" s="704">
        <f t="shared" si="2"/>
        <v>3</v>
      </c>
      <c r="K143" s="134"/>
      <c r="L143" s="670">
        <v>45053</v>
      </c>
      <c r="M143" s="233">
        <v>0</v>
      </c>
      <c r="N143" s="234">
        <f t="shared" si="4"/>
        <v>550</v>
      </c>
      <c r="O143" s="37">
        <v>513</v>
      </c>
      <c r="P143" s="228">
        <f t="shared" si="8"/>
        <v>37</v>
      </c>
      <c r="Q143" s="41"/>
    </row>
    <row r="144" spans="1:18" ht="15.6" x14ac:dyDescent="0.3">
      <c r="A144" s="150"/>
      <c r="B144" s="142">
        <f t="shared" si="6"/>
        <v>644</v>
      </c>
      <c r="C144" s="128"/>
      <c r="D144" s="34">
        <f t="shared" si="3"/>
        <v>636</v>
      </c>
      <c r="E144" s="144">
        <v>45053</v>
      </c>
      <c r="F144" s="554">
        <v>644</v>
      </c>
      <c r="G144" s="711">
        <v>45054</v>
      </c>
      <c r="H144" s="704">
        <f t="shared" si="2"/>
        <v>8</v>
      </c>
      <c r="K144" s="134"/>
      <c r="L144" s="670">
        <v>45054</v>
      </c>
      <c r="M144" s="233">
        <v>0</v>
      </c>
      <c r="N144" s="234">
        <f t="shared" si="4"/>
        <v>513</v>
      </c>
      <c r="O144" s="37">
        <v>505</v>
      </c>
      <c r="P144" s="228">
        <f t="shared" si="8"/>
        <v>8</v>
      </c>
      <c r="Q144" s="41"/>
    </row>
    <row r="145" spans="1:18" ht="15.6" x14ac:dyDescent="0.3">
      <c r="A145" s="150"/>
      <c r="B145" s="142">
        <f t="shared" si="6"/>
        <v>646</v>
      </c>
      <c r="C145" s="128"/>
      <c r="D145" s="34">
        <f t="shared" si="3"/>
        <v>644</v>
      </c>
      <c r="E145" s="144">
        <v>45054</v>
      </c>
      <c r="F145" s="554">
        <v>646</v>
      </c>
      <c r="G145" s="711">
        <v>45055</v>
      </c>
      <c r="H145" s="704">
        <f t="shared" si="2"/>
        <v>2</v>
      </c>
      <c r="K145" s="134"/>
      <c r="L145" s="670">
        <v>45055</v>
      </c>
      <c r="M145" s="233">
        <v>0</v>
      </c>
      <c r="N145" s="234">
        <f t="shared" si="4"/>
        <v>505</v>
      </c>
      <c r="O145" s="37">
        <v>475</v>
      </c>
      <c r="P145" s="228">
        <f t="shared" si="8"/>
        <v>30</v>
      </c>
      <c r="Q145" s="41"/>
    </row>
    <row r="146" spans="1:18" ht="15.6" x14ac:dyDescent="0.3">
      <c r="A146" s="150"/>
      <c r="B146" s="142">
        <f t="shared" si="6"/>
        <v>654</v>
      </c>
      <c r="C146" s="128"/>
      <c r="D146" s="34">
        <f t="shared" si="3"/>
        <v>646</v>
      </c>
      <c r="E146" s="144">
        <v>45055</v>
      </c>
      <c r="F146" s="554">
        <v>654</v>
      </c>
      <c r="G146" s="711">
        <v>45056</v>
      </c>
      <c r="H146" s="704">
        <f t="shared" si="2"/>
        <v>8</v>
      </c>
      <c r="K146" s="134"/>
      <c r="L146" s="670">
        <v>45056</v>
      </c>
      <c r="M146" s="233">
        <v>0</v>
      </c>
      <c r="N146" s="234">
        <f t="shared" si="4"/>
        <v>475</v>
      </c>
      <c r="O146" s="37">
        <v>430</v>
      </c>
      <c r="P146" s="228">
        <f t="shared" si="8"/>
        <v>45</v>
      </c>
      <c r="Q146" s="41">
        <v>-120</v>
      </c>
      <c r="R146" s="48" t="s">
        <v>221</v>
      </c>
    </row>
    <row r="147" spans="1:18" ht="15.6" x14ac:dyDescent="0.3">
      <c r="A147" s="150"/>
      <c r="B147" s="142">
        <f t="shared" si="6"/>
        <v>667</v>
      </c>
      <c r="C147" s="128"/>
      <c r="D147" s="34">
        <f t="shared" si="3"/>
        <v>654</v>
      </c>
      <c r="E147" s="144">
        <v>45056</v>
      </c>
      <c r="F147" s="554">
        <v>667</v>
      </c>
      <c r="G147" s="711">
        <v>45057</v>
      </c>
      <c r="H147" s="704">
        <f t="shared" si="2"/>
        <v>13</v>
      </c>
      <c r="K147" s="134"/>
      <c r="L147" s="670">
        <v>45057</v>
      </c>
      <c r="M147" s="233">
        <v>0</v>
      </c>
      <c r="N147" s="234">
        <f t="shared" si="4"/>
        <v>430</v>
      </c>
      <c r="O147" s="37">
        <v>393</v>
      </c>
      <c r="P147" s="228">
        <f t="shared" si="8"/>
        <v>37</v>
      </c>
      <c r="Q147" s="41"/>
    </row>
    <row r="148" spans="1:18" ht="15.6" x14ac:dyDescent="0.3">
      <c r="A148" s="150"/>
      <c r="B148" s="142">
        <f t="shared" si="6"/>
        <v>674</v>
      </c>
      <c r="C148" s="128"/>
      <c r="D148" s="34">
        <f t="shared" si="3"/>
        <v>667</v>
      </c>
      <c r="E148" s="144">
        <v>45057</v>
      </c>
      <c r="F148" s="554">
        <v>674</v>
      </c>
      <c r="G148" s="711">
        <v>45058</v>
      </c>
      <c r="H148" s="704">
        <f t="shared" si="2"/>
        <v>7</v>
      </c>
      <c r="K148" s="134"/>
      <c r="L148" s="670">
        <v>45058</v>
      </c>
      <c r="M148" s="233">
        <v>0</v>
      </c>
      <c r="N148" s="234">
        <f t="shared" si="4"/>
        <v>393</v>
      </c>
      <c r="O148" s="37">
        <v>378</v>
      </c>
      <c r="P148" s="228">
        <f t="shared" si="8"/>
        <v>15</v>
      </c>
      <c r="Q148" s="41"/>
    </row>
    <row r="149" spans="1:18" ht="15.6" x14ac:dyDescent="0.3">
      <c r="A149" s="150"/>
      <c r="B149" s="142">
        <f t="shared" si="6"/>
        <v>676</v>
      </c>
      <c r="C149" s="128"/>
      <c r="D149" s="34">
        <f t="shared" si="3"/>
        <v>674</v>
      </c>
      <c r="E149" s="144">
        <v>45058</v>
      </c>
      <c r="F149" s="554">
        <v>676</v>
      </c>
      <c r="G149" s="711">
        <v>45059</v>
      </c>
      <c r="H149" s="704">
        <f t="shared" si="2"/>
        <v>2</v>
      </c>
      <c r="K149" s="134"/>
      <c r="L149" s="670">
        <v>45059</v>
      </c>
      <c r="M149" s="233">
        <v>0</v>
      </c>
      <c r="N149" s="234">
        <f t="shared" si="4"/>
        <v>378</v>
      </c>
      <c r="O149" s="37">
        <v>355</v>
      </c>
      <c r="P149" s="228">
        <f t="shared" si="8"/>
        <v>23</v>
      </c>
      <c r="Q149" s="41"/>
    </row>
    <row r="150" spans="1:18" ht="15.6" x14ac:dyDescent="0.3">
      <c r="A150" s="150"/>
      <c r="B150" s="142">
        <f t="shared" si="6"/>
        <v>682</v>
      </c>
      <c r="C150" s="128"/>
      <c r="D150" s="34">
        <f t="shared" si="3"/>
        <v>676</v>
      </c>
      <c r="E150" s="144">
        <v>45059</v>
      </c>
      <c r="F150" s="554">
        <v>682</v>
      </c>
      <c r="G150" s="711">
        <v>45060</v>
      </c>
      <c r="H150" s="704">
        <f t="shared" si="2"/>
        <v>6</v>
      </c>
      <c r="K150" s="134"/>
      <c r="L150" s="670">
        <v>45060</v>
      </c>
      <c r="M150" s="233">
        <v>0</v>
      </c>
      <c r="N150" s="234">
        <f t="shared" si="4"/>
        <v>355</v>
      </c>
      <c r="O150" s="37">
        <v>340</v>
      </c>
      <c r="P150" s="228">
        <f t="shared" si="8"/>
        <v>15</v>
      </c>
      <c r="Q150" s="41">
        <v>-120</v>
      </c>
      <c r="R150" s="48" t="s">
        <v>222</v>
      </c>
    </row>
    <row r="151" spans="1:18" ht="15.6" x14ac:dyDescent="0.3">
      <c r="A151" s="150"/>
      <c r="B151" s="142">
        <f t="shared" si="6"/>
        <v>686</v>
      </c>
      <c r="C151" s="128"/>
      <c r="D151" s="34">
        <f t="shared" si="3"/>
        <v>682</v>
      </c>
      <c r="E151" s="144">
        <v>45060</v>
      </c>
      <c r="F151" s="554">
        <v>686</v>
      </c>
      <c r="G151" s="711">
        <v>45061</v>
      </c>
      <c r="H151" s="704">
        <f t="shared" si="2"/>
        <v>4</v>
      </c>
      <c r="K151" s="134"/>
      <c r="L151" s="670">
        <v>45061</v>
      </c>
      <c r="M151" s="233">
        <v>0</v>
      </c>
      <c r="N151" s="234">
        <f t="shared" si="4"/>
        <v>340</v>
      </c>
      <c r="O151" s="37">
        <v>340</v>
      </c>
      <c r="P151" s="228">
        <f t="shared" si="8"/>
        <v>0</v>
      </c>
      <c r="Q151" s="41"/>
    </row>
    <row r="152" spans="1:18" ht="15.6" x14ac:dyDescent="0.3">
      <c r="A152" s="150"/>
      <c r="B152" s="142">
        <f t="shared" si="6"/>
        <v>690</v>
      </c>
      <c r="C152" s="128"/>
      <c r="D152" s="34">
        <f t="shared" si="3"/>
        <v>686</v>
      </c>
      <c r="E152" s="144">
        <v>45061</v>
      </c>
      <c r="F152" s="554">
        <v>690</v>
      </c>
      <c r="G152" s="711">
        <v>45062</v>
      </c>
      <c r="H152" s="704">
        <f t="shared" si="2"/>
        <v>4</v>
      </c>
      <c r="K152" s="134"/>
      <c r="L152" s="670">
        <v>45062</v>
      </c>
      <c r="M152" s="233">
        <v>0</v>
      </c>
      <c r="N152" s="234">
        <f t="shared" si="4"/>
        <v>340</v>
      </c>
      <c r="O152" s="37">
        <v>340</v>
      </c>
      <c r="P152" s="228">
        <f t="shared" si="8"/>
        <v>0</v>
      </c>
      <c r="Q152" s="41"/>
    </row>
    <row r="153" spans="1:18" ht="15.6" x14ac:dyDescent="0.3">
      <c r="A153" s="150"/>
      <c r="B153" s="142">
        <f t="shared" si="6"/>
        <v>691</v>
      </c>
      <c r="C153" s="128"/>
      <c r="D153" s="34">
        <f t="shared" si="3"/>
        <v>690</v>
      </c>
      <c r="E153" s="144">
        <v>45062</v>
      </c>
      <c r="F153" s="554">
        <v>691</v>
      </c>
      <c r="G153" s="711">
        <v>45063</v>
      </c>
      <c r="H153" s="704">
        <f t="shared" si="2"/>
        <v>1</v>
      </c>
      <c r="K153" s="134"/>
      <c r="L153" s="670">
        <v>45063</v>
      </c>
      <c r="M153" s="233">
        <v>0</v>
      </c>
      <c r="N153" s="234">
        <f t="shared" si="4"/>
        <v>340</v>
      </c>
      <c r="O153" s="37">
        <v>306</v>
      </c>
      <c r="P153" s="228">
        <f t="shared" si="8"/>
        <v>34</v>
      </c>
      <c r="Q153" s="56"/>
    </row>
    <row r="154" spans="1:18" ht="15.6" x14ac:dyDescent="0.3">
      <c r="A154" s="150"/>
      <c r="B154" s="142">
        <f t="shared" si="6"/>
        <v>701</v>
      </c>
      <c r="C154" s="128"/>
      <c r="D154" s="34">
        <f t="shared" si="3"/>
        <v>691</v>
      </c>
      <c r="E154" s="144">
        <v>45063</v>
      </c>
      <c r="F154" s="554">
        <v>701</v>
      </c>
      <c r="G154" s="711">
        <v>45064</v>
      </c>
      <c r="H154" s="704">
        <f t="shared" si="2"/>
        <v>10</v>
      </c>
      <c r="K154" s="134"/>
      <c r="L154" s="670">
        <v>45064</v>
      </c>
      <c r="M154" s="233">
        <v>0</v>
      </c>
      <c r="N154" s="234">
        <f t="shared" si="4"/>
        <v>306</v>
      </c>
      <c r="O154" s="37">
        <v>288</v>
      </c>
      <c r="P154" s="228">
        <f t="shared" si="8"/>
        <v>18</v>
      </c>
      <c r="Q154" s="56"/>
    </row>
    <row r="155" spans="1:18" ht="15.6" x14ac:dyDescent="0.3">
      <c r="A155" s="150"/>
      <c r="B155" s="142">
        <f t="shared" si="6"/>
        <v>705</v>
      </c>
      <c r="C155" s="128"/>
      <c r="D155" s="34">
        <f t="shared" si="3"/>
        <v>701</v>
      </c>
      <c r="E155" s="144">
        <v>45064</v>
      </c>
      <c r="F155" s="554">
        <v>705</v>
      </c>
      <c r="G155" s="711">
        <v>45065</v>
      </c>
      <c r="H155" s="704">
        <f t="shared" si="2"/>
        <v>4</v>
      </c>
      <c r="K155" s="134"/>
      <c r="L155" s="670">
        <v>45065</v>
      </c>
      <c r="M155" s="233">
        <v>0</v>
      </c>
      <c r="N155" s="234">
        <f t="shared" si="4"/>
        <v>288</v>
      </c>
      <c r="O155" s="37">
        <v>288</v>
      </c>
      <c r="P155" s="228">
        <f t="shared" si="8"/>
        <v>0</v>
      </c>
      <c r="Q155" s="41"/>
    </row>
    <row r="156" spans="1:18" ht="15.6" x14ac:dyDescent="0.3">
      <c r="A156" s="150"/>
      <c r="B156" s="142">
        <f t="shared" si="6"/>
        <v>705</v>
      </c>
      <c r="C156" s="128"/>
      <c r="D156" s="34">
        <f t="shared" si="3"/>
        <v>705</v>
      </c>
      <c r="E156" s="144">
        <v>45065</v>
      </c>
      <c r="F156" s="554">
        <v>705</v>
      </c>
      <c r="G156" s="711">
        <v>45066</v>
      </c>
      <c r="H156" s="704">
        <f t="shared" si="2"/>
        <v>0</v>
      </c>
      <c r="K156" s="134"/>
      <c r="L156" s="670">
        <v>45066</v>
      </c>
      <c r="M156" s="233">
        <v>0</v>
      </c>
      <c r="N156" s="234">
        <f t="shared" si="4"/>
        <v>288</v>
      </c>
      <c r="O156" s="37">
        <v>243</v>
      </c>
      <c r="P156" s="228">
        <f t="shared" si="8"/>
        <v>45</v>
      </c>
      <c r="Q156" s="41"/>
    </row>
    <row r="157" spans="1:18" ht="15.6" x14ac:dyDescent="0.3">
      <c r="A157" s="150"/>
      <c r="B157" s="142">
        <f t="shared" si="6"/>
        <v>714</v>
      </c>
      <c r="C157" s="128"/>
      <c r="D157" s="34">
        <f t="shared" si="3"/>
        <v>705</v>
      </c>
      <c r="E157" s="144">
        <v>45066</v>
      </c>
      <c r="F157" s="554">
        <v>714</v>
      </c>
      <c r="G157" s="711">
        <v>45067</v>
      </c>
      <c r="H157" s="704">
        <f t="shared" si="2"/>
        <v>9</v>
      </c>
      <c r="K157" s="134"/>
      <c r="L157" s="670">
        <v>45067</v>
      </c>
      <c r="M157" s="233">
        <v>0</v>
      </c>
      <c r="N157" s="234">
        <f t="shared" si="4"/>
        <v>243</v>
      </c>
      <c r="O157" s="37">
        <v>223</v>
      </c>
      <c r="P157" s="228">
        <f t="shared" si="8"/>
        <v>20</v>
      </c>
      <c r="Q157" s="41"/>
    </row>
    <row r="158" spans="1:18" ht="15.6" x14ac:dyDescent="0.3">
      <c r="A158" s="150"/>
      <c r="B158" s="142">
        <f t="shared" si="6"/>
        <v>720</v>
      </c>
      <c r="C158" s="128"/>
      <c r="D158" s="34">
        <f t="shared" si="3"/>
        <v>714</v>
      </c>
      <c r="E158" s="144">
        <v>45067</v>
      </c>
      <c r="F158" s="554">
        <v>720</v>
      </c>
      <c r="G158" s="711">
        <v>45068</v>
      </c>
      <c r="H158" s="704">
        <f t="shared" si="2"/>
        <v>6</v>
      </c>
      <c r="K158" s="134"/>
      <c r="L158" s="670">
        <v>45068</v>
      </c>
      <c r="M158" s="233">
        <v>0</v>
      </c>
      <c r="N158" s="234">
        <f t="shared" si="4"/>
        <v>223</v>
      </c>
      <c r="O158" s="37">
        <v>168</v>
      </c>
      <c r="P158" s="228">
        <f t="shared" si="8"/>
        <v>55</v>
      </c>
      <c r="Q158" s="41">
        <v>-120</v>
      </c>
      <c r="R158" s="48" t="s">
        <v>223</v>
      </c>
    </row>
    <row r="159" spans="1:18" ht="15.6" x14ac:dyDescent="0.3">
      <c r="A159" s="150"/>
      <c r="B159" s="142">
        <f t="shared" si="6"/>
        <v>736</v>
      </c>
      <c r="C159" s="128"/>
      <c r="D159" s="34">
        <f t="shared" si="3"/>
        <v>720</v>
      </c>
      <c r="E159" s="144">
        <v>45068</v>
      </c>
      <c r="F159" s="554">
        <v>736</v>
      </c>
      <c r="G159" s="711">
        <v>45069</v>
      </c>
      <c r="H159" s="704">
        <f t="shared" si="2"/>
        <v>16</v>
      </c>
      <c r="K159" s="134"/>
      <c r="L159" s="670">
        <v>45069</v>
      </c>
      <c r="M159" s="233">
        <v>0</v>
      </c>
      <c r="N159" s="234">
        <f t="shared" si="4"/>
        <v>168</v>
      </c>
      <c r="O159" s="37">
        <v>145</v>
      </c>
      <c r="P159" s="228">
        <f t="shared" si="8"/>
        <v>23</v>
      </c>
      <c r="Q159" s="41"/>
    </row>
    <row r="160" spans="1:18" ht="15.6" x14ac:dyDescent="0.3">
      <c r="A160" s="150"/>
      <c r="B160" s="142">
        <f t="shared" si="6"/>
        <v>741</v>
      </c>
      <c r="C160" s="128"/>
      <c r="D160" s="34">
        <f t="shared" si="3"/>
        <v>736</v>
      </c>
      <c r="E160" s="144">
        <v>45069</v>
      </c>
      <c r="F160" s="554">
        <v>741</v>
      </c>
      <c r="G160" s="711">
        <v>45070</v>
      </c>
      <c r="H160" s="704">
        <f t="shared" si="2"/>
        <v>5</v>
      </c>
      <c r="K160" s="134"/>
      <c r="L160" s="670">
        <v>45070</v>
      </c>
      <c r="M160" s="233">
        <v>0</v>
      </c>
      <c r="N160" s="234">
        <f t="shared" si="4"/>
        <v>145</v>
      </c>
      <c r="O160" s="37">
        <v>101</v>
      </c>
      <c r="P160" s="228">
        <f t="shared" si="8"/>
        <v>44</v>
      </c>
      <c r="Q160" s="41">
        <v>-108</v>
      </c>
      <c r="R160" s="48" t="s">
        <v>224</v>
      </c>
    </row>
    <row r="161" spans="1:18" ht="15.6" x14ac:dyDescent="0.3">
      <c r="A161" s="150"/>
      <c r="B161" s="142">
        <f t="shared" si="6"/>
        <v>751</v>
      </c>
      <c r="C161" s="128"/>
      <c r="D161" s="34">
        <f t="shared" si="3"/>
        <v>741</v>
      </c>
      <c r="E161" s="144">
        <v>45070</v>
      </c>
      <c r="F161" s="554">
        <v>751</v>
      </c>
      <c r="G161" s="711">
        <v>45071</v>
      </c>
      <c r="H161" s="704">
        <f t="shared" si="2"/>
        <v>10</v>
      </c>
      <c r="K161" s="134"/>
      <c r="L161" s="670">
        <v>45071</v>
      </c>
      <c r="M161" s="233">
        <v>460</v>
      </c>
      <c r="N161" s="234">
        <f t="shared" si="4"/>
        <v>101</v>
      </c>
      <c r="O161" s="37">
        <v>561</v>
      </c>
      <c r="P161" s="228">
        <f t="shared" si="8"/>
        <v>0</v>
      </c>
      <c r="Q161" s="41"/>
      <c r="R161" s="48" t="s">
        <v>225</v>
      </c>
    </row>
    <row r="162" spans="1:18" ht="15.6" x14ac:dyDescent="0.3">
      <c r="A162" s="150"/>
      <c r="B162" s="142">
        <f t="shared" si="6"/>
        <v>751</v>
      </c>
      <c r="C162" s="128"/>
      <c r="D162" s="34">
        <f t="shared" si="3"/>
        <v>751</v>
      </c>
      <c r="E162" s="144">
        <v>45071</v>
      </c>
      <c r="F162" s="554">
        <v>751</v>
      </c>
      <c r="G162" s="711">
        <v>45072</v>
      </c>
      <c r="H162" s="704">
        <f t="shared" si="2"/>
        <v>0</v>
      </c>
      <c r="K162" s="134"/>
      <c r="L162" s="670">
        <v>45072</v>
      </c>
      <c r="M162" s="233">
        <v>0</v>
      </c>
      <c r="N162" s="234">
        <f t="shared" si="4"/>
        <v>561</v>
      </c>
      <c r="O162" s="37">
        <v>550</v>
      </c>
      <c r="P162" s="228">
        <f t="shared" si="8"/>
        <v>11</v>
      </c>
      <c r="Q162" s="41"/>
    </row>
    <row r="163" spans="1:18" ht="15.6" x14ac:dyDescent="0.3">
      <c r="A163" s="150"/>
      <c r="B163" s="142">
        <f t="shared" si="6"/>
        <v>755</v>
      </c>
      <c r="C163" s="128"/>
      <c r="D163" s="34">
        <f t="shared" si="3"/>
        <v>751</v>
      </c>
      <c r="E163" s="144">
        <v>45072</v>
      </c>
      <c r="F163" s="554">
        <v>755</v>
      </c>
      <c r="G163" s="711">
        <v>45073</v>
      </c>
      <c r="H163" s="704">
        <f t="shared" si="2"/>
        <v>4</v>
      </c>
      <c r="K163" s="134"/>
      <c r="L163" s="670">
        <v>45073</v>
      </c>
      <c r="M163" s="233">
        <v>0</v>
      </c>
      <c r="N163" s="234">
        <f t="shared" si="4"/>
        <v>550</v>
      </c>
      <c r="O163" s="37">
        <v>460</v>
      </c>
      <c r="P163" s="228">
        <f t="shared" si="8"/>
        <v>90</v>
      </c>
      <c r="Q163" s="41">
        <v>-120</v>
      </c>
      <c r="R163" s="48" t="s">
        <v>221</v>
      </c>
    </row>
    <row r="164" spans="1:18" ht="15.6" x14ac:dyDescent="0.3">
      <c r="A164" s="150"/>
      <c r="B164" s="142">
        <f t="shared" si="6"/>
        <v>779</v>
      </c>
      <c r="C164" s="128"/>
      <c r="D164" s="34">
        <f t="shared" si="3"/>
        <v>755</v>
      </c>
      <c r="E164" s="144">
        <v>45073</v>
      </c>
      <c r="F164" s="554">
        <v>779</v>
      </c>
      <c r="G164" s="711">
        <v>45074</v>
      </c>
      <c r="H164" s="704">
        <f t="shared" si="2"/>
        <v>24</v>
      </c>
      <c r="K164" s="134"/>
      <c r="L164" s="670">
        <v>45074</v>
      </c>
      <c r="M164" s="233">
        <v>0</v>
      </c>
      <c r="N164" s="234">
        <f t="shared" si="4"/>
        <v>460</v>
      </c>
      <c r="O164" s="37">
        <v>426</v>
      </c>
      <c r="P164" s="228">
        <f t="shared" si="8"/>
        <v>34</v>
      </c>
      <c r="Q164" s="41"/>
    </row>
    <row r="165" spans="1:18" ht="15.6" x14ac:dyDescent="0.3">
      <c r="A165" s="150"/>
      <c r="B165" s="142">
        <f t="shared" si="6"/>
        <v>790</v>
      </c>
      <c r="C165" s="128"/>
      <c r="D165" s="34">
        <f t="shared" si="3"/>
        <v>779</v>
      </c>
      <c r="E165" s="144">
        <v>45074</v>
      </c>
      <c r="F165" s="554">
        <v>790</v>
      </c>
      <c r="G165" s="711">
        <v>45075</v>
      </c>
      <c r="H165" s="704">
        <f t="shared" si="2"/>
        <v>11</v>
      </c>
      <c r="K165" s="134"/>
      <c r="L165" s="670">
        <v>45075</v>
      </c>
      <c r="M165" s="233">
        <v>0</v>
      </c>
      <c r="N165" s="234">
        <f t="shared" si="4"/>
        <v>426</v>
      </c>
      <c r="O165" s="37">
        <v>418</v>
      </c>
      <c r="P165" s="228">
        <f t="shared" si="8"/>
        <v>8</v>
      </c>
      <c r="Q165" s="41"/>
    </row>
    <row r="166" spans="1:18" ht="15.6" x14ac:dyDescent="0.3">
      <c r="A166" s="150"/>
      <c r="B166" s="142">
        <f t="shared" si="6"/>
        <v>791</v>
      </c>
      <c r="C166" s="128"/>
      <c r="D166" s="34">
        <f t="shared" si="3"/>
        <v>790</v>
      </c>
      <c r="E166" s="144">
        <v>45075</v>
      </c>
      <c r="F166" s="554">
        <v>791</v>
      </c>
      <c r="G166" s="711">
        <v>45076</v>
      </c>
      <c r="H166" s="704">
        <f t="shared" si="2"/>
        <v>1</v>
      </c>
      <c r="K166" s="134"/>
      <c r="L166" s="670">
        <v>45076</v>
      </c>
      <c r="M166" s="233">
        <v>0</v>
      </c>
      <c r="N166" s="234">
        <f t="shared" si="4"/>
        <v>418</v>
      </c>
      <c r="O166" s="37">
        <v>415</v>
      </c>
      <c r="P166" s="228">
        <f t="shared" si="8"/>
        <v>3</v>
      </c>
      <c r="Q166" s="41"/>
    </row>
    <row r="167" spans="1:18" ht="15.6" x14ac:dyDescent="0.3">
      <c r="A167" s="150"/>
      <c r="B167" s="142">
        <f t="shared" si="6"/>
        <v>792</v>
      </c>
      <c r="C167" s="128"/>
      <c r="D167" s="34">
        <f t="shared" si="3"/>
        <v>791</v>
      </c>
      <c r="E167" s="144">
        <v>45076</v>
      </c>
      <c r="F167" s="554">
        <v>792</v>
      </c>
      <c r="G167" s="711">
        <v>45077</v>
      </c>
      <c r="H167" s="704">
        <f t="shared" si="2"/>
        <v>1</v>
      </c>
      <c r="K167" s="134"/>
      <c r="L167" s="670">
        <v>45077</v>
      </c>
      <c r="M167" s="233">
        <v>0</v>
      </c>
      <c r="N167" s="234">
        <f t="shared" si="4"/>
        <v>415</v>
      </c>
      <c r="O167" s="37">
        <v>385</v>
      </c>
      <c r="P167" s="228">
        <f t="shared" si="8"/>
        <v>30</v>
      </c>
      <c r="Q167" s="41"/>
    </row>
    <row r="168" spans="1:18" ht="15.6" x14ac:dyDescent="0.3">
      <c r="A168" s="150"/>
      <c r="B168" s="142">
        <f t="shared" si="6"/>
        <v>797</v>
      </c>
      <c r="C168" s="128"/>
      <c r="D168" s="34">
        <f t="shared" si="3"/>
        <v>792</v>
      </c>
      <c r="E168" s="144">
        <v>45077</v>
      </c>
      <c r="F168" s="554">
        <v>797</v>
      </c>
      <c r="G168" s="711">
        <v>45078</v>
      </c>
      <c r="H168" s="704">
        <f t="shared" si="2"/>
        <v>5</v>
      </c>
      <c r="K168" s="134"/>
      <c r="L168" s="670">
        <v>45078</v>
      </c>
      <c r="M168" s="233">
        <v>0</v>
      </c>
      <c r="N168" s="234">
        <f t="shared" si="4"/>
        <v>385</v>
      </c>
      <c r="O168" s="37">
        <v>385</v>
      </c>
      <c r="P168" s="228">
        <f t="shared" si="8"/>
        <v>0</v>
      </c>
      <c r="Q168" s="41"/>
    </row>
    <row r="169" spans="1:18" ht="15.6" x14ac:dyDescent="0.3">
      <c r="A169" s="150"/>
      <c r="B169" s="142">
        <f t="shared" si="6"/>
        <v>797</v>
      </c>
      <c r="C169" s="128"/>
      <c r="D169" s="34">
        <f t="shared" si="3"/>
        <v>797</v>
      </c>
      <c r="E169" s="144">
        <v>45078</v>
      </c>
      <c r="F169" s="554">
        <v>797</v>
      </c>
      <c r="G169" s="711">
        <v>45079</v>
      </c>
      <c r="H169" s="704">
        <f t="shared" si="2"/>
        <v>0</v>
      </c>
      <c r="K169" s="134"/>
      <c r="L169" s="670">
        <v>45079</v>
      </c>
      <c r="M169" s="233">
        <v>0</v>
      </c>
      <c r="N169" s="234">
        <f t="shared" si="4"/>
        <v>385</v>
      </c>
      <c r="O169" s="37">
        <v>385</v>
      </c>
      <c r="P169" s="228">
        <f t="shared" si="8"/>
        <v>0</v>
      </c>
      <c r="Q169" s="41"/>
    </row>
    <row r="170" spans="1:18" ht="15.6" x14ac:dyDescent="0.3">
      <c r="A170" s="150"/>
      <c r="B170" s="142">
        <f t="shared" si="6"/>
        <v>797</v>
      </c>
      <c r="C170" s="128"/>
      <c r="D170" s="34">
        <f t="shared" si="3"/>
        <v>797</v>
      </c>
      <c r="E170" s="144">
        <v>45079</v>
      </c>
      <c r="F170" s="554">
        <v>797</v>
      </c>
      <c r="G170" s="711">
        <v>45080</v>
      </c>
      <c r="H170" s="704">
        <f t="shared" si="2"/>
        <v>0</v>
      </c>
      <c r="K170" s="134"/>
      <c r="L170" s="670">
        <v>45080</v>
      </c>
      <c r="M170" s="233">
        <v>0</v>
      </c>
      <c r="N170" s="234">
        <f t="shared" si="4"/>
        <v>385</v>
      </c>
      <c r="O170" s="37">
        <v>355</v>
      </c>
      <c r="P170" s="228">
        <f t="shared" si="8"/>
        <v>30</v>
      </c>
      <c r="Q170" s="41"/>
    </row>
    <row r="171" spans="1:18" ht="15.6" x14ac:dyDescent="0.3">
      <c r="A171" s="150"/>
      <c r="B171" s="142">
        <f t="shared" si="6"/>
        <v>804</v>
      </c>
      <c r="C171" s="128"/>
      <c r="D171" s="34">
        <f t="shared" si="3"/>
        <v>797</v>
      </c>
      <c r="E171" s="144">
        <v>45080</v>
      </c>
      <c r="F171" s="554">
        <v>804</v>
      </c>
      <c r="G171" s="711">
        <v>45081</v>
      </c>
      <c r="H171" s="704">
        <f t="shared" si="2"/>
        <v>7</v>
      </c>
      <c r="K171" s="134"/>
      <c r="L171" s="670">
        <v>45081</v>
      </c>
      <c r="M171" s="233">
        <v>0</v>
      </c>
      <c r="N171" s="234">
        <f t="shared" si="4"/>
        <v>355</v>
      </c>
      <c r="O171" s="37">
        <v>355</v>
      </c>
      <c r="P171" s="228">
        <f t="shared" si="8"/>
        <v>0</v>
      </c>
      <c r="Q171" s="41"/>
    </row>
    <row r="172" spans="1:18" ht="15.6" x14ac:dyDescent="0.3">
      <c r="A172" s="150"/>
      <c r="B172" s="142">
        <f t="shared" si="6"/>
        <v>804</v>
      </c>
      <c r="C172" s="128"/>
      <c r="D172" s="34">
        <f t="shared" si="3"/>
        <v>804</v>
      </c>
      <c r="E172" s="144">
        <v>45081</v>
      </c>
      <c r="F172" s="554">
        <v>804</v>
      </c>
      <c r="G172" s="711">
        <v>45082</v>
      </c>
      <c r="H172" s="704">
        <f t="shared" si="2"/>
        <v>0</v>
      </c>
      <c r="K172" s="134"/>
      <c r="L172" s="670">
        <v>45082</v>
      </c>
      <c r="M172" s="233">
        <v>0</v>
      </c>
      <c r="N172" s="234">
        <f t="shared" si="4"/>
        <v>355</v>
      </c>
      <c r="O172" s="37">
        <v>351</v>
      </c>
      <c r="P172" s="228">
        <f t="shared" si="8"/>
        <v>4</v>
      </c>
      <c r="Q172" s="41"/>
    </row>
    <row r="173" spans="1:18" ht="15.6" x14ac:dyDescent="0.3">
      <c r="A173" s="150"/>
      <c r="B173" s="142">
        <f t="shared" si="6"/>
        <v>806</v>
      </c>
      <c r="C173" s="128"/>
      <c r="D173" s="34">
        <f t="shared" si="3"/>
        <v>804</v>
      </c>
      <c r="E173" s="144">
        <v>45082</v>
      </c>
      <c r="F173" s="554">
        <v>806</v>
      </c>
      <c r="G173" s="711">
        <v>45083</v>
      </c>
      <c r="H173" s="704">
        <f t="shared" si="2"/>
        <v>2</v>
      </c>
      <c r="K173" s="134"/>
      <c r="L173" s="670">
        <v>45083</v>
      </c>
      <c r="M173" s="233">
        <v>0</v>
      </c>
      <c r="N173" s="234">
        <f t="shared" si="4"/>
        <v>351</v>
      </c>
      <c r="O173" s="37">
        <v>351</v>
      </c>
      <c r="P173" s="228">
        <f t="shared" si="8"/>
        <v>0</v>
      </c>
      <c r="Q173" s="41"/>
    </row>
    <row r="174" spans="1:18" ht="15.6" x14ac:dyDescent="0.3">
      <c r="A174" s="150"/>
      <c r="B174" s="142">
        <f t="shared" si="6"/>
        <v>806</v>
      </c>
      <c r="C174" s="128"/>
      <c r="D174" s="34">
        <f t="shared" si="3"/>
        <v>806</v>
      </c>
      <c r="E174" s="144">
        <v>45083</v>
      </c>
      <c r="F174" s="554">
        <v>806</v>
      </c>
      <c r="G174" s="711">
        <v>45084</v>
      </c>
      <c r="H174" s="704">
        <f t="shared" si="2"/>
        <v>0</v>
      </c>
      <c r="K174" s="134"/>
      <c r="L174" s="670">
        <v>45084</v>
      </c>
      <c r="M174" s="233">
        <v>0</v>
      </c>
      <c r="N174" s="234">
        <f t="shared" si="4"/>
        <v>351</v>
      </c>
      <c r="O174" s="37">
        <v>351</v>
      </c>
      <c r="P174" s="228">
        <f t="shared" si="8"/>
        <v>0</v>
      </c>
      <c r="Q174" s="41">
        <v>-108</v>
      </c>
      <c r="R174" s="48" t="s">
        <v>226</v>
      </c>
    </row>
    <row r="175" spans="1:18" ht="15.6" x14ac:dyDescent="0.3">
      <c r="A175" s="150"/>
      <c r="B175" s="142">
        <f t="shared" si="6"/>
        <v>812</v>
      </c>
      <c r="C175" s="128"/>
      <c r="D175" s="34">
        <f t="shared" si="3"/>
        <v>806</v>
      </c>
      <c r="E175" s="144">
        <v>45084</v>
      </c>
      <c r="F175" s="554">
        <v>812</v>
      </c>
      <c r="G175" s="711">
        <v>45085</v>
      </c>
      <c r="H175" s="704">
        <f t="shared" si="2"/>
        <v>6</v>
      </c>
      <c r="K175" s="134"/>
      <c r="L175" s="670">
        <v>45085</v>
      </c>
      <c r="M175" s="233">
        <v>0</v>
      </c>
      <c r="N175" s="234">
        <f t="shared" si="4"/>
        <v>351</v>
      </c>
      <c r="O175" s="37">
        <v>341</v>
      </c>
      <c r="P175" s="228">
        <f t="shared" si="8"/>
        <v>10</v>
      </c>
      <c r="Q175" s="41"/>
    </row>
    <row r="176" spans="1:18" ht="15.6" x14ac:dyDescent="0.3">
      <c r="A176" s="150"/>
      <c r="B176" s="142">
        <f t="shared" si="6"/>
        <v>815</v>
      </c>
      <c r="C176" s="128"/>
      <c r="D176" s="34">
        <f t="shared" si="3"/>
        <v>812</v>
      </c>
      <c r="E176" s="144">
        <v>45085</v>
      </c>
      <c r="F176" s="554">
        <v>815</v>
      </c>
      <c r="G176" s="711">
        <v>45086</v>
      </c>
      <c r="H176" s="704">
        <f t="shared" si="2"/>
        <v>3</v>
      </c>
      <c r="K176" s="134"/>
      <c r="L176" s="670">
        <v>45086</v>
      </c>
      <c r="M176" s="233">
        <v>0</v>
      </c>
      <c r="N176" s="234">
        <f t="shared" si="4"/>
        <v>341</v>
      </c>
      <c r="O176" s="37">
        <v>341</v>
      </c>
      <c r="P176" s="228">
        <f t="shared" si="8"/>
        <v>0</v>
      </c>
      <c r="Q176" s="41"/>
    </row>
    <row r="177" spans="1:18" ht="15.6" x14ac:dyDescent="0.3">
      <c r="A177" s="150"/>
      <c r="B177" s="142">
        <f t="shared" si="6"/>
        <v>815</v>
      </c>
      <c r="C177" s="128"/>
      <c r="D177" s="34">
        <f t="shared" si="3"/>
        <v>815</v>
      </c>
      <c r="E177" s="144">
        <v>45086</v>
      </c>
      <c r="F177" s="554">
        <v>815</v>
      </c>
      <c r="G177" s="711">
        <v>45087</v>
      </c>
      <c r="H177" s="704">
        <f t="shared" si="2"/>
        <v>0</v>
      </c>
      <c r="K177" s="134"/>
      <c r="L177" s="670">
        <v>45087</v>
      </c>
      <c r="M177" s="233">
        <v>0</v>
      </c>
      <c r="N177" s="234">
        <f t="shared" si="4"/>
        <v>341</v>
      </c>
      <c r="O177" s="37">
        <v>337</v>
      </c>
      <c r="P177" s="228">
        <f t="shared" si="8"/>
        <v>4</v>
      </c>
      <c r="Q177" s="41"/>
    </row>
    <row r="178" spans="1:18" ht="15.6" x14ac:dyDescent="0.3">
      <c r="A178" s="150"/>
      <c r="B178" s="142">
        <f t="shared" si="6"/>
        <v>816</v>
      </c>
      <c r="C178" s="128"/>
      <c r="D178" s="34">
        <f t="shared" si="3"/>
        <v>815</v>
      </c>
      <c r="E178" s="144">
        <v>45087</v>
      </c>
      <c r="F178" s="554">
        <v>816</v>
      </c>
      <c r="G178" s="711">
        <v>45088</v>
      </c>
      <c r="H178" s="704">
        <f t="shared" si="2"/>
        <v>1</v>
      </c>
      <c r="K178" s="134"/>
      <c r="L178" s="670">
        <v>45088</v>
      </c>
      <c r="M178" s="233">
        <v>0</v>
      </c>
      <c r="N178" s="234">
        <f t="shared" si="4"/>
        <v>337</v>
      </c>
      <c r="O178" s="37">
        <v>322</v>
      </c>
      <c r="P178" s="228">
        <f t="shared" si="8"/>
        <v>15</v>
      </c>
      <c r="Q178" s="41"/>
    </row>
    <row r="179" spans="1:18" ht="15.6" x14ac:dyDescent="0.3">
      <c r="A179" s="150"/>
      <c r="B179" s="142">
        <f t="shared" si="6"/>
        <v>820</v>
      </c>
      <c r="C179" s="128"/>
      <c r="D179" s="34">
        <f t="shared" si="3"/>
        <v>816</v>
      </c>
      <c r="E179" s="144">
        <v>45088</v>
      </c>
      <c r="F179" s="554">
        <v>820</v>
      </c>
      <c r="G179" s="711">
        <v>45089</v>
      </c>
      <c r="H179" s="704">
        <f t="shared" si="2"/>
        <v>4</v>
      </c>
      <c r="K179" s="134"/>
      <c r="L179" s="670">
        <v>45089</v>
      </c>
      <c r="M179" s="233">
        <v>0</v>
      </c>
      <c r="N179" s="234">
        <f t="shared" si="4"/>
        <v>322</v>
      </c>
      <c r="O179" s="37">
        <v>310</v>
      </c>
      <c r="P179" s="228">
        <f t="shared" si="8"/>
        <v>12</v>
      </c>
      <c r="Q179" s="41"/>
    </row>
    <row r="180" spans="1:18" ht="15.6" x14ac:dyDescent="0.3">
      <c r="A180" s="150"/>
      <c r="B180" s="142">
        <f t="shared" si="6"/>
        <v>822</v>
      </c>
      <c r="C180" s="128"/>
      <c r="D180" s="34">
        <f t="shared" si="3"/>
        <v>820</v>
      </c>
      <c r="E180" s="144">
        <v>45089</v>
      </c>
      <c r="F180" s="554">
        <v>822</v>
      </c>
      <c r="G180" s="711">
        <v>45090</v>
      </c>
      <c r="H180" s="704">
        <f t="shared" si="2"/>
        <v>2</v>
      </c>
      <c r="K180" s="134"/>
      <c r="L180" s="670">
        <v>45090</v>
      </c>
      <c r="M180" s="233">
        <v>0</v>
      </c>
      <c r="N180" s="234">
        <f t="shared" si="4"/>
        <v>310</v>
      </c>
      <c r="O180" s="37">
        <v>303</v>
      </c>
      <c r="P180" s="228">
        <f t="shared" si="8"/>
        <v>7</v>
      </c>
      <c r="Q180" s="41"/>
    </row>
    <row r="181" spans="1:18" ht="15.6" x14ac:dyDescent="0.3">
      <c r="A181" s="150"/>
      <c r="B181" s="142">
        <f t="shared" si="6"/>
        <v>824</v>
      </c>
      <c r="C181" s="128"/>
      <c r="D181" s="34">
        <f t="shared" si="3"/>
        <v>822</v>
      </c>
      <c r="E181" s="144">
        <v>45090</v>
      </c>
      <c r="F181" s="554">
        <v>824</v>
      </c>
      <c r="G181" s="711">
        <v>45091</v>
      </c>
      <c r="H181" s="704">
        <f t="shared" si="2"/>
        <v>2</v>
      </c>
      <c r="K181" s="134"/>
      <c r="L181" s="670">
        <v>45091</v>
      </c>
      <c r="M181" s="233">
        <v>0</v>
      </c>
      <c r="N181" s="234">
        <f t="shared" si="4"/>
        <v>303</v>
      </c>
      <c r="O181" s="37">
        <v>285</v>
      </c>
      <c r="P181" s="228">
        <f t="shared" si="8"/>
        <v>18</v>
      </c>
      <c r="Q181" s="41"/>
    </row>
    <row r="182" spans="1:18" ht="15.6" x14ac:dyDescent="0.3">
      <c r="A182" s="150"/>
      <c r="B182" s="142">
        <f t="shared" si="6"/>
        <v>829</v>
      </c>
      <c r="C182" s="128"/>
      <c r="D182" s="34">
        <f t="shared" si="3"/>
        <v>824</v>
      </c>
      <c r="E182" s="144">
        <v>45091</v>
      </c>
      <c r="F182" s="554">
        <v>829</v>
      </c>
      <c r="G182" s="711">
        <v>45092</v>
      </c>
      <c r="H182" s="704">
        <f t="shared" si="2"/>
        <v>5</v>
      </c>
      <c r="K182" s="134"/>
      <c r="L182" s="670">
        <v>45092</v>
      </c>
      <c r="M182" s="233">
        <v>0</v>
      </c>
      <c r="N182" s="234">
        <f t="shared" si="4"/>
        <v>285</v>
      </c>
      <c r="O182" s="37">
        <v>285</v>
      </c>
      <c r="P182" s="228">
        <f t="shared" si="8"/>
        <v>0</v>
      </c>
      <c r="Q182" s="41"/>
    </row>
    <row r="183" spans="1:18" ht="15.6" x14ac:dyDescent="0.3">
      <c r="A183" s="150"/>
      <c r="B183" s="142">
        <f t="shared" si="6"/>
        <v>829</v>
      </c>
      <c r="C183" s="128"/>
      <c r="D183" s="34">
        <f t="shared" si="3"/>
        <v>829</v>
      </c>
      <c r="E183" s="144">
        <v>45092</v>
      </c>
      <c r="F183" s="554">
        <v>829</v>
      </c>
      <c r="G183" s="711">
        <v>45093</v>
      </c>
      <c r="H183" s="704">
        <f t="shared" si="2"/>
        <v>0</v>
      </c>
      <c r="K183" s="134"/>
      <c r="L183" s="670">
        <v>45093</v>
      </c>
      <c r="M183" s="233">
        <v>0</v>
      </c>
      <c r="N183" s="234">
        <f t="shared" si="4"/>
        <v>285</v>
      </c>
      <c r="O183" s="37">
        <v>285</v>
      </c>
      <c r="P183" s="228">
        <f t="shared" si="8"/>
        <v>0</v>
      </c>
      <c r="Q183" s="41"/>
    </row>
    <row r="184" spans="1:18" ht="15.6" x14ac:dyDescent="0.3">
      <c r="A184" s="150"/>
      <c r="B184" s="142">
        <f t="shared" si="6"/>
        <v>829</v>
      </c>
      <c r="C184" s="128"/>
      <c r="D184" s="34">
        <f t="shared" si="3"/>
        <v>829</v>
      </c>
      <c r="E184" s="144">
        <v>45093</v>
      </c>
      <c r="F184" s="554">
        <v>829</v>
      </c>
      <c r="G184" s="711">
        <v>45094</v>
      </c>
      <c r="H184" s="704">
        <f t="shared" si="2"/>
        <v>0</v>
      </c>
      <c r="K184" s="134"/>
      <c r="L184" s="670">
        <v>45094</v>
      </c>
      <c r="M184" s="233">
        <v>0</v>
      </c>
      <c r="N184" s="234">
        <f t="shared" si="4"/>
        <v>285</v>
      </c>
      <c r="O184" s="37">
        <v>243</v>
      </c>
      <c r="P184" s="228">
        <f t="shared" si="8"/>
        <v>42</v>
      </c>
      <c r="Q184" s="41"/>
    </row>
    <row r="185" spans="1:18" ht="15.6" x14ac:dyDescent="0.3">
      <c r="A185" s="150"/>
      <c r="B185" s="142">
        <f t="shared" si="6"/>
        <v>837</v>
      </c>
      <c r="C185" s="128"/>
      <c r="D185" s="34">
        <f t="shared" si="3"/>
        <v>829</v>
      </c>
      <c r="E185" s="144">
        <v>45094</v>
      </c>
      <c r="F185" s="554">
        <v>837</v>
      </c>
      <c r="G185" s="711">
        <v>45095</v>
      </c>
      <c r="H185" s="704">
        <f t="shared" si="2"/>
        <v>8</v>
      </c>
      <c r="K185" s="134"/>
      <c r="L185" s="670">
        <v>45095</v>
      </c>
      <c r="M185" s="233">
        <v>0</v>
      </c>
      <c r="N185" s="234">
        <f t="shared" si="4"/>
        <v>243</v>
      </c>
      <c r="O185" s="37">
        <v>240</v>
      </c>
      <c r="P185" s="228">
        <f t="shared" si="8"/>
        <v>3</v>
      </c>
      <c r="Q185" s="41"/>
    </row>
    <row r="186" spans="1:18" ht="15.6" x14ac:dyDescent="0.3">
      <c r="A186" s="150"/>
      <c r="B186" s="142">
        <f t="shared" si="6"/>
        <v>838</v>
      </c>
      <c r="C186" s="128"/>
      <c r="D186" s="34">
        <f t="shared" si="3"/>
        <v>837</v>
      </c>
      <c r="E186" s="144">
        <v>45095</v>
      </c>
      <c r="F186" s="554">
        <v>838</v>
      </c>
      <c r="G186" s="711">
        <v>45096</v>
      </c>
      <c r="H186" s="704">
        <f t="shared" si="2"/>
        <v>1</v>
      </c>
      <c r="K186" s="134"/>
      <c r="L186" s="670">
        <v>45096</v>
      </c>
      <c r="M186" s="233">
        <v>0</v>
      </c>
      <c r="N186" s="234">
        <f t="shared" si="4"/>
        <v>240</v>
      </c>
      <c r="O186" s="37">
        <v>232</v>
      </c>
      <c r="P186" s="228">
        <f t="shared" si="8"/>
        <v>8</v>
      </c>
      <c r="Q186" s="41">
        <v>-120</v>
      </c>
      <c r="R186" s="48" t="s">
        <v>227</v>
      </c>
    </row>
    <row r="187" spans="1:18" ht="15.6" x14ac:dyDescent="0.3">
      <c r="A187" s="150"/>
      <c r="B187" s="142">
        <f t="shared" si="6"/>
        <v>839</v>
      </c>
      <c r="C187" s="128"/>
      <c r="D187" s="34">
        <f t="shared" si="3"/>
        <v>838</v>
      </c>
      <c r="E187" s="144">
        <v>45096</v>
      </c>
      <c r="F187" s="554">
        <v>839</v>
      </c>
      <c r="G187" s="711">
        <v>45097</v>
      </c>
      <c r="H187" s="704">
        <f t="shared" si="2"/>
        <v>1</v>
      </c>
      <c r="K187" s="134"/>
      <c r="L187" s="670">
        <v>45097</v>
      </c>
      <c r="M187" s="233">
        <v>0</v>
      </c>
      <c r="N187" s="234">
        <f t="shared" si="4"/>
        <v>232</v>
      </c>
      <c r="O187" s="37">
        <v>232</v>
      </c>
      <c r="P187" s="228">
        <f t="shared" si="8"/>
        <v>0</v>
      </c>
      <c r="Q187" s="41"/>
    </row>
    <row r="188" spans="1:18" ht="15.6" x14ac:dyDescent="0.3">
      <c r="A188" s="150"/>
      <c r="B188" s="142">
        <f t="shared" si="6"/>
        <v>840</v>
      </c>
      <c r="C188" s="128"/>
      <c r="D188" s="34">
        <f t="shared" si="3"/>
        <v>839</v>
      </c>
      <c r="E188" s="144">
        <v>45097</v>
      </c>
      <c r="F188" s="554">
        <v>840</v>
      </c>
      <c r="G188" s="711">
        <v>45098</v>
      </c>
      <c r="H188" s="704">
        <f t="shared" si="2"/>
        <v>1</v>
      </c>
      <c r="K188" s="134"/>
      <c r="L188" s="670">
        <v>45098</v>
      </c>
      <c r="M188" s="233">
        <v>0</v>
      </c>
      <c r="N188" s="234">
        <f t="shared" si="4"/>
        <v>232</v>
      </c>
      <c r="O188" s="37">
        <v>232</v>
      </c>
      <c r="P188" s="228">
        <f t="shared" si="8"/>
        <v>0</v>
      </c>
      <c r="Q188" s="41"/>
    </row>
    <row r="189" spans="1:18" ht="15.6" x14ac:dyDescent="0.3">
      <c r="A189" s="150"/>
      <c r="B189" s="142">
        <f t="shared" si="6"/>
        <v>840</v>
      </c>
      <c r="C189" s="128"/>
      <c r="D189" s="34">
        <f t="shared" si="3"/>
        <v>840</v>
      </c>
      <c r="E189" s="144">
        <v>45098</v>
      </c>
      <c r="F189" s="554">
        <v>840</v>
      </c>
      <c r="G189" s="711">
        <v>45099</v>
      </c>
      <c r="H189" s="704">
        <f t="shared" si="2"/>
        <v>0</v>
      </c>
      <c r="K189" s="134"/>
      <c r="L189" s="670">
        <v>45099</v>
      </c>
      <c r="M189" s="233">
        <v>0</v>
      </c>
      <c r="N189" s="234">
        <f t="shared" si="4"/>
        <v>232</v>
      </c>
      <c r="O189" s="37">
        <v>232</v>
      </c>
      <c r="P189" s="228">
        <f t="shared" si="8"/>
        <v>0</v>
      </c>
      <c r="Q189" s="41"/>
    </row>
    <row r="190" spans="1:18" ht="15.6" x14ac:dyDescent="0.3">
      <c r="A190" s="150"/>
      <c r="B190" s="142">
        <f t="shared" si="6"/>
        <v>841</v>
      </c>
      <c r="C190" s="128"/>
      <c r="D190" s="34">
        <f t="shared" si="3"/>
        <v>840</v>
      </c>
      <c r="E190" s="144">
        <v>45099</v>
      </c>
      <c r="F190" s="554">
        <v>841</v>
      </c>
      <c r="G190" s="711">
        <v>45100</v>
      </c>
      <c r="H190" s="704">
        <f t="shared" si="2"/>
        <v>1</v>
      </c>
      <c r="K190" s="134"/>
      <c r="L190" s="670">
        <v>45100</v>
      </c>
      <c r="M190" s="233">
        <v>0</v>
      </c>
      <c r="N190" s="234">
        <f t="shared" si="4"/>
        <v>232</v>
      </c>
      <c r="O190" s="37">
        <v>232</v>
      </c>
      <c r="P190" s="228">
        <f t="shared" si="8"/>
        <v>0</v>
      </c>
      <c r="Q190" s="41"/>
    </row>
    <row r="191" spans="1:18" ht="15.6" x14ac:dyDescent="0.3">
      <c r="A191" s="150"/>
      <c r="B191" s="142">
        <f t="shared" si="6"/>
        <v>842</v>
      </c>
      <c r="C191" s="128"/>
      <c r="D191" s="34">
        <f t="shared" si="3"/>
        <v>841</v>
      </c>
      <c r="E191" s="144">
        <v>45100</v>
      </c>
      <c r="F191" s="554">
        <v>842</v>
      </c>
      <c r="G191" s="711">
        <v>45101</v>
      </c>
      <c r="H191" s="704">
        <f t="shared" si="2"/>
        <v>1</v>
      </c>
      <c r="K191" s="134"/>
      <c r="L191" s="670">
        <v>45101</v>
      </c>
      <c r="M191" s="233">
        <v>0</v>
      </c>
      <c r="N191" s="234">
        <f t="shared" si="4"/>
        <v>232</v>
      </c>
      <c r="O191" s="37">
        <v>232</v>
      </c>
      <c r="P191" s="228">
        <f t="shared" si="8"/>
        <v>0</v>
      </c>
      <c r="Q191" s="41"/>
    </row>
    <row r="192" spans="1:18" ht="15.6" x14ac:dyDescent="0.3">
      <c r="A192" s="150"/>
      <c r="B192" s="142">
        <f t="shared" si="6"/>
        <v>843</v>
      </c>
      <c r="C192" s="128"/>
      <c r="D192" s="34">
        <f t="shared" si="3"/>
        <v>842</v>
      </c>
      <c r="E192" s="144">
        <v>45101</v>
      </c>
      <c r="F192" s="554">
        <v>843</v>
      </c>
      <c r="G192" s="711">
        <v>45102</v>
      </c>
      <c r="H192" s="704">
        <f t="shared" si="2"/>
        <v>1</v>
      </c>
      <c r="K192" s="134"/>
      <c r="L192" s="670">
        <v>45102</v>
      </c>
      <c r="M192" s="233">
        <v>0</v>
      </c>
      <c r="N192" s="234">
        <f t="shared" si="4"/>
        <v>232</v>
      </c>
      <c r="O192" s="37">
        <v>232</v>
      </c>
      <c r="P192" s="228">
        <f t="shared" si="8"/>
        <v>0</v>
      </c>
      <c r="Q192" s="41"/>
    </row>
    <row r="193" spans="1:20" ht="15.6" x14ac:dyDescent="0.3">
      <c r="A193" s="150"/>
      <c r="B193" s="142">
        <f t="shared" si="6"/>
        <v>843</v>
      </c>
      <c r="C193" s="128"/>
      <c r="D193" s="34">
        <f t="shared" si="3"/>
        <v>843</v>
      </c>
      <c r="E193" s="144">
        <v>45102</v>
      </c>
      <c r="F193" s="554">
        <v>843</v>
      </c>
      <c r="G193" s="711">
        <v>45103</v>
      </c>
      <c r="H193" s="704">
        <f t="shared" si="2"/>
        <v>0</v>
      </c>
      <c r="K193" s="134"/>
      <c r="L193" s="670">
        <v>45103</v>
      </c>
      <c r="M193" s="233">
        <v>0</v>
      </c>
      <c r="N193" s="234">
        <f t="shared" si="4"/>
        <v>232</v>
      </c>
      <c r="O193" s="37">
        <v>205</v>
      </c>
      <c r="P193" s="228">
        <f t="shared" si="8"/>
        <v>27</v>
      </c>
      <c r="Q193" s="41"/>
    </row>
    <row r="194" spans="1:20" ht="15.6" x14ac:dyDescent="0.3">
      <c r="A194" s="150"/>
      <c r="B194" s="142">
        <f t="shared" si="6"/>
        <v>847</v>
      </c>
      <c r="C194" s="128"/>
      <c r="D194" s="34">
        <f t="shared" si="3"/>
        <v>843</v>
      </c>
      <c r="E194" s="144">
        <v>45103</v>
      </c>
      <c r="F194" s="554">
        <v>847</v>
      </c>
      <c r="G194" s="711">
        <v>45104</v>
      </c>
      <c r="H194" s="704">
        <f t="shared" si="2"/>
        <v>4</v>
      </c>
      <c r="K194" s="134"/>
      <c r="L194" s="670">
        <v>45104</v>
      </c>
      <c r="M194" s="233">
        <v>0</v>
      </c>
      <c r="N194" s="234">
        <f t="shared" si="4"/>
        <v>205</v>
      </c>
      <c r="O194" s="37">
        <v>190</v>
      </c>
      <c r="P194" s="228">
        <f t="shared" si="8"/>
        <v>15</v>
      </c>
      <c r="Q194" s="41"/>
    </row>
    <row r="195" spans="1:20" ht="15.6" x14ac:dyDescent="0.3">
      <c r="A195" s="150"/>
      <c r="B195" s="142">
        <f t="shared" si="6"/>
        <v>853</v>
      </c>
      <c r="C195" s="128"/>
      <c r="D195" s="34">
        <f t="shared" si="3"/>
        <v>847</v>
      </c>
      <c r="E195" s="144">
        <v>45104</v>
      </c>
      <c r="F195" s="554">
        <v>853</v>
      </c>
      <c r="G195" s="711">
        <v>45105</v>
      </c>
      <c r="H195" s="704">
        <f t="shared" si="2"/>
        <v>6</v>
      </c>
      <c r="K195" s="134"/>
      <c r="L195" s="670">
        <v>45105</v>
      </c>
      <c r="M195" s="233">
        <v>0</v>
      </c>
      <c r="N195" s="234">
        <f t="shared" si="4"/>
        <v>190</v>
      </c>
      <c r="O195" s="37">
        <v>183</v>
      </c>
      <c r="P195" s="228">
        <f t="shared" si="8"/>
        <v>7</v>
      </c>
      <c r="Q195" s="41"/>
    </row>
    <row r="196" spans="1:20" ht="15.6" x14ac:dyDescent="0.3">
      <c r="A196" s="150"/>
      <c r="B196" s="142">
        <f t="shared" si="6"/>
        <v>854</v>
      </c>
      <c r="C196" s="128"/>
      <c r="D196" s="34">
        <f t="shared" si="3"/>
        <v>853</v>
      </c>
      <c r="E196" s="144">
        <v>45105</v>
      </c>
      <c r="F196" s="554">
        <v>854</v>
      </c>
      <c r="G196" s="711">
        <v>45106</v>
      </c>
      <c r="H196" s="704">
        <f t="shared" si="2"/>
        <v>1</v>
      </c>
      <c r="K196" s="134"/>
      <c r="L196" s="670">
        <v>45106</v>
      </c>
      <c r="M196" s="233">
        <v>0</v>
      </c>
      <c r="N196" s="234">
        <f t="shared" si="4"/>
        <v>183</v>
      </c>
      <c r="O196" s="37">
        <v>183</v>
      </c>
      <c r="P196" s="228">
        <f t="shared" si="8"/>
        <v>0</v>
      </c>
      <c r="Q196" s="41"/>
    </row>
    <row r="197" spans="1:20" ht="15.6" x14ac:dyDescent="0.3">
      <c r="A197" s="150"/>
      <c r="B197" s="142">
        <f t="shared" si="6"/>
        <v>854</v>
      </c>
      <c r="C197" s="128"/>
      <c r="D197" s="34">
        <f t="shared" si="3"/>
        <v>854</v>
      </c>
      <c r="E197" s="144">
        <v>45106</v>
      </c>
      <c r="F197" s="554">
        <v>854</v>
      </c>
      <c r="G197" s="711">
        <v>45107</v>
      </c>
      <c r="H197" s="704">
        <f t="shared" si="2"/>
        <v>0</v>
      </c>
      <c r="K197" s="134"/>
      <c r="L197" s="670">
        <v>45107</v>
      </c>
      <c r="M197" s="233">
        <v>0</v>
      </c>
      <c r="N197" s="234">
        <f t="shared" si="4"/>
        <v>183</v>
      </c>
      <c r="O197" s="37">
        <v>183</v>
      </c>
      <c r="P197" s="228">
        <f t="shared" si="8"/>
        <v>0</v>
      </c>
      <c r="Q197" s="41"/>
    </row>
    <row r="198" spans="1:20" ht="15.6" x14ac:dyDescent="0.3">
      <c r="A198" s="150"/>
      <c r="B198" s="142">
        <f t="shared" si="6"/>
        <v>854</v>
      </c>
      <c r="C198" s="128"/>
      <c r="D198" s="34">
        <f t="shared" si="3"/>
        <v>854</v>
      </c>
      <c r="E198" s="144">
        <v>45107</v>
      </c>
      <c r="F198" s="554">
        <v>854</v>
      </c>
      <c r="G198" s="711">
        <v>45108</v>
      </c>
      <c r="H198" s="704">
        <f t="shared" si="2"/>
        <v>0</v>
      </c>
      <c r="K198" s="134"/>
      <c r="L198" s="670">
        <v>45108</v>
      </c>
      <c r="M198" s="233">
        <v>0</v>
      </c>
      <c r="N198" s="234">
        <f t="shared" si="4"/>
        <v>183</v>
      </c>
      <c r="O198" s="37">
        <v>180</v>
      </c>
      <c r="P198" s="228">
        <f t="shared" si="8"/>
        <v>3</v>
      </c>
      <c r="Q198" s="41"/>
      <c r="T198" s="48">
        <f>SUM(P198:P289)</f>
        <v>954</v>
      </c>
    </row>
    <row r="199" spans="1:20" ht="15.6" x14ac:dyDescent="0.3">
      <c r="A199" s="150"/>
      <c r="B199" s="142">
        <f t="shared" si="6"/>
        <v>855</v>
      </c>
      <c r="C199" s="128"/>
      <c r="D199" s="34">
        <f t="shared" si="3"/>
        <v>854</v>
      </c>
      <c r="E199" s="144">
        <v>45108</v>
      </c>
      <c r="F199" s="554">
        <v>855</v>
      </c>
      <c r="G199" s="711">
        <v>45109</v>
      </c>
      <c r="H199" s="704">
        <f t="shared" si="2"/>
        <v>1</v>
      </c>
      <c r="K199" s="134"/>
      <c r="L199" s="670">
        <v>45109</v>
      </c>
      <c r="M199" s="233">
        <v>0</v>
      </c>
      <c r="N199" s="234">
        <f t="shared" si="4"/>
        <v>180</v>
      </c>
      <c r="O199" s="37">
        <v>180</v>
      </c>
      <c r="P199" s="228">
        <f t="shared" si="8"/>
        <v>0</v>
      </c>
      <c r="Q199" s="41"/>
    </row>
    <row r="200" spans="1:20" ht="15.6" x14ac:dyDescent="0.3">
      <c r="A200" s="150"/>
      <c r="B200" s="142">
        <f t="shared" si="6"/>
        <v>855</v>
      </c>
      <c r="C200" s="128"/>
      <c r="D200" s="34">
        <f t="shared" si="3"/>
        <v>855</v>
      </c>
      <c r="E200" s="144">
        <v>45109</v>
      </c>
      <c r="F200" s="554">
        <v>855</v>
      </c>
      <c r="G200" s="711">
        <v>45110</v>
      </c>
      <c r="H200" s="704">
        <f t="shared" si="2"/>
        <v>0</v>
      </c>
      <c r="K200" s="134"/>
      <c r="L200" s="670">
        <v>45110</v>
      </c>
      <c r="M200" s="233">
        <v>0</v>
      </c>
      <c r="N200" s="234">
        <f t="shared" si="4"/>
        <v>180</v>
      </c>
      <c r="O200" s="37">
        <v>146</v>
      </c>
      <c r="P200" s="228">
        <f t="shared" si="8"/>
        <v>34</v>
      </c>
      <c r="Q200" s="41"/>
    </row>
    <row r="201" spans="1:20" ht="15.6" x14ac:dyDescent="0.3">
      <c r="A201" s="150"/>
      <c r="B201" s="142">
        <f t="shared" si="6"/>
        <v>861</v>
      </c>
      <c r="C201" s="128"/>
      <c r="D201" s="34">
        <f t="shared" si="3"/>
        <v>855</v>
      </c>
      <c r="E201" s="144">
        <v>45110</v>
      </c>
      <c r="F201" s="554">
        <v>861</v>
      </c>
      <c r="G201" s="711">
        <v>45111</v>
      </c>
      <c r="H201" s="704">
        <f t="shared" si="2"/>
        <v>6</v>
      </c>
      <c r="K201" s="134"/>
      <c r="L201" s="670">
        <v>45111</v>
      </c>
      <c r="M201" s="233">
        <v>0</v>
      </c>
      <c r="N201" s="234">
        <f t="shared" si="4"/>
        <v>146</v>
      </c>
      <c r="O201" s="37">
        <v>142</v>
      </c>
      <c r="P201" s="228">
        <f t="shared" si="8"/>
        <v>4</v>
      </c>
      <c r="Q201" s="41"/>
    </row>
    <row r="202" spans="1:20" ht="15.6" x14ac:dyDescent="0.3">
      <c r="A202" s="150"/>
      <c r="B202" s="142">
        <f t="shared" si="6"/>
        <v>863</v>
      </c>
      <c r="C202" s="128"/>
      <c r="D202" s="34">
        <f t="shared" si="3"/>
        <v>861</v>
      </c>
      <c r="E202" s="144">
        <v>45111</v>
      </c>
      <c r="F202" s="554">
        <v>863</v>
      </c>
      <c r="G202" s="711">
        <v>45112</v>
      </c>
      <c r="H202" s="704">
        <f t="shared" si="2"/>
        <v>2</v>
      </c>
      <c r="K202" s="134"/>
      <c r="L202" s="670">
        <v>45112</v>
      </c>
      <c r="M202" s="233">
        <v>0</v>
      </c>
      <c r="N202" s="234">
        <f t="shared" si="4"/>
        <v>142</v>
      </c>
      <c r="O202" s="37">
        <v>127</v>
      </c>
      <c r="P202" s="228">
        <f t="shared" si="8"/>
        <v>15</v>
      </c>
      <c r="Q202" s="41"/>
    </row>
    <row r="203" spans="1:20" ht="15.6" x14ac:dyDescent="0.3">
      <c r="A203" s="150"/>
      <c r="B203" s="142">
        <f t="shared" si="6"/>
        <v>866</v>
      </c>
      <c r="C203" s="128"/>
      <c r="D203" s="34">
        <f t="shared" si="3"/>
        <v>863</v>
      </c>
      <c r="E203" s="144">
        <v>45112</v>
      </c>
      <c r="F203" s="554">
        <v>866</v>
      </c>
      <c r="G203" s="711">
        <v>45113</v>
      </c>
      <c r="H203" s="704">
        <f t="shared" si="2"/>
        <v>3</v>
      </c>
      <c r="K203" s="134"/>
      <c r="L203" s="670">
        <v>45113</v>
      </c>
      <c r="M203" s="233">
        <v>0</v>
      </c>
      <c r="N203" s="234">
        <f t="shared" si="4"/>
        <v>127</v>
      </c>
      <c r="O203" s="37">
        <v>127</v>
      </c>
      <c r="P203" s="228">
        <f t="shared" si="8"/>
        <v>0</v>
      </c>
      <c r="Q203" s="41"/>
    </row>
    <row r="204" spans="1:20" ht="15.6" x14ac:dyDescent="0.3">
      <c r="A204" s="150"/>
      <c r="B204" s="142">
        <f t="shared" si="6"/>
        <v>867</v>
      </c>
      <c r="C204" s="128"/>
      <c r="D204" s="34">
        <f t="shared" si="3"/>
        <v>866</v>
      </c>
      <c r="E204" s="144">
        <v>45113</v>
      </c>
      <c r="F204" s="554">
        <v>867</v>
      </c>
      <c r="G204" s="711">
        <v>45114</v>
      </c>
      <c r="H204" s="704">
        <f t="shared" si="2"/>
        <v>1</v>
      </c>
      <c r="K204" s="134"/>
      <c r="L204" s="670">
        <v>45114</v>
      </c>
      <c r="M204" s="233">
        <v>0</v>
      </c>
      <c r="N204" s="234">
        <f t="shared" si="4"/>
        <v>127</v>
      </c>
      <c r="O204" s="37">
        <v>112</v>
      </c>
      <c r="P204" s="228">
        <f t="shared" si="8"/>
        <v>15</v>
      </c>
      <c r="Q204" s="41"/>
    </row>
    <row r="205" spans="1:20" ht="15.6" x14ac:dyDescent="0.3">
      <c r="A205" s="150"/>
      <c r="B205" s="142">
        <f t="shared" si="6"/>
        <v>872</v>
      </c>
      <c r="C205" s="128"/>
      <c r="D205" s="34">
        <f t="shared" si="3"/>
        <v>867</v>
      </c>
      <c r="E205" s="144">
        <v>45114</v>
      </c>
      <c r="F205" s="554">
        <v>872</v>
      </c>
      <c r="G205" s="711">
        <v>45115</v>
      </c>
      <c r="H205" s="704">
        <f t="shared" si="2"/>
        <v>5</v>
      </c>
      <c r="K205" s="134"/>
      <c r="L205" s="670">
        <v>45115</v>
      </c>
      <c r="M205" s="233">
        <v>0</v>
      </c>
      <c r="N205" s="234">
        <f t="shared" si="4"/>
        <v>112</v>
      </c>
      <c r="O205" s="37">
        <v>75</v>
      </c>
      <c r="P205" s="228">
        <f t="shared" si="8"/>
        <v>37</v>
      </c>
      <c r="Q205" s="41">
        <v>-112</v>
      </c>
      <c r="R205" s="48" t="s">
        <v>225</v>
      </c>
    </row>
    <row r="206" spans="1:20" ht="15.6" x14ac:dyDescent="0.3">
      <c r="A206" s="150"/>
      <c r="B206" s="142">
        <f t="shared" si="6"/>
        <v>879</v>
      </c>
      <c r="C206" s="128"/>
      <c r="D206" s="34">
        <f t="shared" si="3"/>
        <v>872</v>
      </c>
      <c r="E206" s="144">
        <v>45115</v>
      </c>
      <c r="F206" s="554">
        <v>879</v>
      </c>
      <c r="G206" s="711">
        <v>45116</v>
      </c>
      <c r="H206" s="704">
        <f t="shared" si="2"/>
        <v>7</v>
      </c>
      <c r="K206" s="134"/>
      <c r="L206" s="670">
        <v>45116</v>
      </c>
      <c r="M206" s="233">
        <v>0</v>
      </c>
      <c r="N206" s="234">
        <f t="shared" si="4"/>
        <v>75</v>
      </c>
      <c r="O206" s="37">
        <v>75</v>
      </c>
      <c r="P206" s="228">
        <f t="shared" si="8"/>
        <v>0</v>
      </c>
      <c r="Q206" s="41"/>
    </row>
    <row r="207" spans="1:20" ht="15.6" x14ac:dyDescent="0.3">
      <c r="A207" s="150"/>
      <c r="B207" s="142">
        <f t="shared" si="6"/>
        <v>879</v>
      </c>
      <c r="C207" s="128"/>
      <c r="D207" s="34">
        <f t="shared" si="3"/>
        <v>879</v>
      </c>
      <c r="E207" s="144">
        <v>45116</v>
      </c>
      <c r="F207" s="554">
        <v>879</v>
      </c>
      <c r="G207" s="711">
        <v>45117</v>
      </c>
      <c r="H207" s="704">
        <f t="shared" si="2"/>
        <v>0</v>
      </c>
      <c r="K207" s="134"/>
      <c r="L207" s="670">
        <v>45117</v>
      </c>
      <c r="M207" s="233">
        <v>460</v>
      </c>
      <c r="N207" s="234">
        <f t="shared" si="4"/>
        <v>75</v>
      </c>
      <c r="O207" s="37">
        <v>528</v>
      </c>
      <c r="P207" s="228">
        <f t="shared" si="8"/>
        <v>7</v>
      </c>
      <c r="Q207" s="41"/>
    </row>
    <row r="208" spans="1:20" ht="15.6" x14ac:dyDescent="0.3">
      <c r="A208" s="150"/>
      <c r="B208" s="142">
        <f t="shared" si="6"/>
        <v>880</v>
      </c>
      <c r="C208" s="128"/>
      <c r="D208" s="34">
        <f t="shared" si="3"/>
        <v>879</v>
      </c>
      <c r="E208" s="144">
        <v>45117</v>
      </c>
      <c r="F208" s="554">
        <v>880</v>
      </c>
      <c r="G208" s="711">
        <v>45118</v>
      </c>
      <c r="H208" s="704">
        <f t="shared" si="2"/>
        <v>1</v>
      </c>
      <c r="K208" s="134"/>
      <c r="L208" s="670">
        <v>45118</v>
      </c>
      <c r="M208" s="233">
        <v>0</v>
      </c>
      <c r="N208" s="234">
        <f t="shared" si="4"/>
        <v>528</v>
      </c>
      <c r="O208" s="37">
        <v>528</v>
      </c>
      <c r="P208" s="228">
        <f t="shared" si="8"/>
        <v>0</v>
      </c>
      <c r="Q208" s="41"/>
    </row>
    <row r="209" spans="1:18" ht="15.6" x14ac:dyDescent="0.3">
      <c r="A209" s="150"/>
      <c r="B209" s="142">
        <f t="shared" si="6"/>
        <v>881</v>
      </c>
      <c r="C209" s="128"/>
      <c r="D209" s="34">
        <f t="shared" si="3"/>
        <v>880</v>
      </c>
      <c r="E209" s="144">
        <v>45118</v>
      </c>
      <c r="F209" s="554">
        <v>881</v>
      </c>
      <c r="G209" s="711">
        <v>45119</v>
      </c>
      <c r="H209" s="704">
        <f t="shared" si="2"/>
        <v>1</v>
      </c>
      <c r="K209" s="134"/>
      <c r="L209" s="670">
        <v>45119</v>
      </c>
      <c r="M209" s="233">
        <v>0</v>
      </c>
      <c r="N209" s="234">
        <f t="shared" si="4"/>
        <v>528</v>
      </c>
      <c r="O209" s="37">
        <v>528</v>
      </c>
      <c r="P209" s="228">
        <f t="shared" si="8"/>
        <v>0</v>
      </c>
      <c r="Q209" s="41"/>
    </row>
    <row r="210" spans="1:18" ht="15.6" x14ac:dyDescent="0.3">
      <c r="A210" s="150"/>
      <c r="B210" s="142">
        <f t="shared" si="6"/>
        <v>884</v>
      </c>
      <c r="C210" s="128"/>
      <c r="D210" s="34">
        <f t="shared" si="3"/>
        <v>881</v>
      </c>
      <c r="E210" s="144">
        <v>45119</v>
      </c>
      <c r="F210" s="554">
        <v>884</v>
      </c>
      <c r="G210" s="711">
        <v>45120</v>
      </c>
      <c r="H210" s="704">
        <f t="shared" si="2"/>
        <v>3</v>
      </c>
      <c r="K210" s="134"/>
      <c r="L210" s="670">
        <v>45120</v>
      </c>
      <c r="M210" s="233">
        <v>0</v>
      </c>
      <c r="N210" s="234">
        <f t="shared" si="4"/>
        <v>528</v>
      </c>
      <c r="O210" s="37">
        <v>505</v>
      </c>
      <c r="P210" s="228">
        <f t="shared" si="8"/>
        <v>23</v>
      </c>
      <c r="Q210" s="41"/>
    </row>
    <row r="211" spans="1:18" ht="15.6" x14ac:dyDescent="0.3">
      <c r="A211" s="150"/>
      <c r="B211" s="142">
        <f t="shared" si="6"/>
        <v>886</v>
      </c>
      <c r="C211" s="128"/>
      <c r="D211" s="34">
        <f t="shared" si="3"/>
        <v>884</v>
      </c>
      <c r="E211" s="144">
        <v>45120</v>
      </c>
      <c r="F211" s="554">
        <v>886</v>
      </c>
      <c r="G211" s="711">
        <v>45121</v>
      </c>
      <c r="H211" s="704">
        <f t="shared" si="2"/>
        <v>2</v>
      </c>
      <c r="K211" s="134"/>
      <c r="L211" s="670">
        <v>45121</v>
      </c>
      <c r="M211" s="233">
        <v>0</v>
      </c>
      <c r="N211" s="234">
        <f t="shared" si="4"/>
        <v>505</v>
      </c>
      <c r="O211" s="37">
        <v>505</v>
      </c>
      <c r="P211" s="228">
        <f t="shared" si="8"/>
        <v>0</v>
      </c>
      <c r="Q211" s="41"/>
    </row>
    <row r="212" spans="1:18" ht="15.6" x14ac:dyDescent="0.3">
      <c r="A212" s="150"/>
      <c r="B212" s="142">
        <f t="shared" si="6"/>
        <v>886</v>
      </c>
      <c r="C212" s="128"/>
      <c r="D212" s="34">
        <f t="shared" si="3"/>
        <v>886</v>
      </c>
      <c r="E212" s="144">
        <v>45121</v>
      </c>
      <c r="F212" s="554">
        <v>886</v>
      </c>
      <c r="G212" s="711">
        <v>45122</v>
      </c>
      <c r="H212" s="704">
        <f t="shared" si="2"/>
        <v>0</v>
      </c>
      <c r="K212" s="134"/>
      <c r="L212" s="670">
        <v>45122</v>
      </c>
      <c r="M212" s="233">
        <v>0</v>
      </c>
      <c r="N212" s="234">
        <f t="shared" si="4"/>
        <v>505</v>
      </c>
      <c r="O212" s="37">
        <v>465</v>
      </c>
      <c r="P212" s="228">
        <f t="shared" si="8"/>
        <v>40</v>
      </c>
      <c r="Q212" s="41">
        <v>-108</v>
      </c>
      <c r="R212" s="48" t="s">
        <v>228</v>
      </c>
    </row>
    <row r="213" spans="1:18" ht="15.6" x14ac:dyDescent="0.3">
      <c r="A213" s="150"/>
      <c r="B213" s="142">
        <f t="shared" si="6"/>
        <v>898</v>
      </c>
      <c r="C213" s="128"/>
      <c r="D213" s="34">
        <f t="shared" si="3"/>
        <v>886</v>
      </c>
      <c r="E213" s="144">
        <v>45122</v>
      </c>
      <c r="F213" s="554">
        <v>898</v>
      </c>
      <c r="G213" s="711">
        <v>45123</v>
      </c>
      <c r="H213" s="704">
        <f t="shared" si="2"/>
        <v>12</v>
      </c>
      <c r="K213" s="134"/>
      <c r="L213" s="670">
        <v>45123</v>
      </c>
      <c r="M213" s="233">
        <v>0</v>
      </c>
      <c r="N213" s="234">
        <f t="shared" si="4"/>
        <v>465</v>
      </c>
      <c r="O213" s="37">
        <v>453</v>
      </c>
      <c r="P213" s="228">
        <f t="shared" si="8"/>
        <v>12</v>
      </c>
      <c r="Q213" s="41"/>
    </row>
    <row r="214" spans="1:18" ht="15.6" x14ac:dyDescent="0.3">
      <c r="A214" s="150"/>
      <c r="B214" s="142">
        <f t="shared" si="6"/>
        <v>900</v>
      </c>
      <c r="C214" s="128"/>
      <c r="D214" s="34">
        <f t="shared" si="3"/>
        <v>898</v>
      </c>
      <c r="E214" s="144">
        <v>45123</v>
      </c>
      <c r="F214" s="554">
        <v>900</v>
      </c>
      <c r="G214" s="711">
        <v>45124</v>
      </c>
      <c r="H214" s="704">
        <f t="shared" si="2"/>
        <v>2</v>
      </c>
      <c r="K214" s="134"/>
      <c r="L214" s="670">
        <v>45124</v>
      </c>
      <c r="M214" s="233">
        <v>0</v>
      </c>
      <c r="N214" s="234">
        <f t="shared" si="4"/>
        <v>453</v>
      </c>
      <c r="O214" s="37">
        <v>453</v>
      </c>
      <c r="P214" s="228">
        <f t="shared" si="8"/>
        <v>0</v>
      </c>
      <c r="Q214" s="41"/>
    </row>
    <row r="215" spans="1:18" ht="15.6" x14ac:dyDescent="0.3">
      <c r="A215" s="150"/>
      <c r="B215" s="142">
        <f t="shared" si="6"/>
        <v>900</v>
      </c>
      <c r="C215" s="128"/>
      <c r="D215" s="34">
        <f t="shared" si="3"/>
        <v>900</v>
      </c>
      <c r="E215" s="144">
        <v>45124</v>
      </c>
      <c r="F215" s="554">
        <v>900</v>
      </c>
      <c r="G215" s="711">
        <v>45125</v>
      </c>
      <c r="H215" s="704">
        <f t="shared" si="2"/>
        <v>0</v>
      </c>
      <c r="K215" s="134"/>
      <c r="L215" s="670">
        <v>45125</v>
      </c>
      <c r="M215" s="233">
        <v>0</v>
      </c>
      <c r="N215" s="234">
        <f t="shared" si="4"/>
        <v>453</v>
      </c>
      <c r="O215" s="37">
        <v>453</v>
      </c>
      <c r="P215" s="228">
        <f t="shared" si="8"/>
        <v>0</v>
      </c>
      <c r="Q215" s="41"/>
    </row>
    <row r="216" spans="1:18" ht="15.6" x14ac:dyDescent="0.3">
      <c r="A216" s="150"/>
      <c r="B216" s="142">
        <f t="shared" si="6"/>
        <v>900</v>
      </c>
      <c r="C216" s="128"/>
      <c r="D216" s="34">
        <f t="shared" si="3"/>
        <v>900</v>
      </c>
      <c r="E216" s="144">
        <v>45125</v>
      </c>
      <c r="F216" s="554">
        <v>900</v>
      </c>
      <c r="G216" s="711">
        <v>45126</v>
      </c>
      <c r="H216" s="704">
        <f t="shared" si="2"/>
        <v>0</v>
      </c>
      <c r="K216" s="134"/>
      <c r="L216" s="670">
        <v>45126</v>
      </c>
      <c r="M216" s="233">
        <v>0</v>
      </c>
      <c r="N216" s="234">
        <f t="shared" si="4"/>
        <v>453</v>
      </c>
      <c r="O216" s="37">
        <v>453</v>
      </c>
      <c r="P216" s="228">
        <f t="shared" si="8"/>
        <v>0</v>
      </c>
      <c r="Q216" s="41"/>
    </row>
    <row r="217" spans="1:18" ht="15.6" x14ac:dyDescent="0.3">
      <c r="A217" s="150"/>
      <c r="B217" s="142">
        <f t="shared" si="6"/>
        <v>900</v>
      </c>
      <c r="C217" s="128"/>
      <c r="D217" s="34">
        <f t="shared" si="3"/>
        <v>900</v>
      </c>
      <c r="E217" s="144">
        <v>45126</v>
      </c>
      <c r="F217" s="554">
        <v>900</v>
      </c>
      <c r="G217" s="711">
        <v>45127</v>
      </c>
      <c r="H217" s="704">
        <f t="shared" si="2"/>
        <v>0</v>
      </c>
      <c r="K217" s="134"/>
      <c r="L217" s="670">
        <v>45127</v>
      </c>
      <c r="M217" s="233">
        <v>0</v>
      </c>
      <c r="N217" s="234">
        <f t="shared" si="4"/>
        <v>453</v>
      </c>
      <c r="O217" s="37">
        <v>442</v>
      </c>
      <c r="P217" s="228">
        <f t="shared" si="8"/>
        <v>11</v>
      </c>
      <c r="Q217" s="41"/>
    </row>
    <row r="218" spans="1:18" ht="15.6" x14ac:dyDescent="0.3">
      <c r="A218" s="150"/>
      <c r="B218" s="142">
        <f t="shared" si="6"/>
        <v>902</v>
      </c>
      <c r="C218" s="128"/>
      <c r="D218" s="34">
        <f t="shared" si="3"/>
        <v>900</v>
      </c>
      <c r="E218" s="144">
        <v>45127</v>
      </c>
      <c r="F218" s="554">
        <v>902</v>
      </c>
      <c r="G218" s="711">
        <v>45128</v>
      </c>
      <c r="H218" s="704">
        <f t="shared" si="2"/>
        <v>2</v>
      </c>
      <c r="K218" s="134"/>
      <c r="L218" s="670">
        <v>45128</v>
      </c>
      <c r="M218" s="233">
        <v>0</v>
      </c>
      <c r="N218" s="234">
        <f t="shared" si="4"/>
        <v>442</v>
      </c>
      <c r="O218" s="37">
        <v>412</v>
      </c>
      <c r="P218" s="228">
        <f t="shared" si="8"/>
        <v>30</v>
      </c>
      <c r="Q218" s="41"/>
    </row>
    <row r="219" spans="1:18" ht="15.6" x14ac:dyDescent="0.3">
      <c r="A219" s="150"/>
      <c r="B219" s="142">
        <f t="shared" si="6"/>
        <v>909</v>
      </c>
      <c r="C219" s="128"/>
      <c r="D219" s="34">
        <f t="shared" si="3"/>
        <v>902</v>
      </c>
      <c r="E219" s="144">
        <v>45128</v>
      </c>
      <c r="F219" s="554">
        <v>909</v>
      </c>
      <c r="G219" s="711">
        <v>45129</v>
      </c>
      <c r="H219" s="704">
        <f t="shared" si="2"/>
        <v>7</v>
      </c>
      <c r="K219" s="134"/>
      <c r="L219" s="670">
        <v>45129</v>
      </c>
      <c r="M219" s="233">
        <v>0</v>
      </c>
      <c r="N219" s="234">
        <f t="shared" si="4"/>
        <v>412</v>
      </c>
      <c r="O219" s="37">
        <v>408</v>
      </c>
      <c r="P219" s="228">
        <f t="shared" si="8"/>
        <v>4</v>
      </c>
      <c r="Q219" s="41"/>
    </row>
    <row r="220" spans="1:18" ht="15.6" x14ac:dyDescent="0.3">
      <c r="A220" s="150"/>
      <c r="B220" s="142">
        <f t="shared" si="6"/>
        <v>910</v>
      </c>
      <c r="C220" s="128"/>
      <c r="D220" s="34">
        <f t="shared" si="3"/>
        <v>909</v>
      </c>
      <c r="E220" s="144">
        <v>45129</v>
      </c>
      <c r="F220" s="554">
        <v>910</v>
      </c>
      <c r="G220" s="711">
        <v>45130</v>
      </c>
      <c r="H220" s="704">
        <f t="shared" si="2"/>
        <v>1</v>
      </c>
      <c r="K220" s="134"/>
      <c r="L220" s="670">
        <v>45130</v>
      </c>
      <c r="M220" s="233">
        <v>0</v>
      </c>
      <c r="N220" s="234">
        <f t="shared" si="4"/>
        <v>408</v>
      </c>
      <c r="O220" s="37">
        <v>382</v>
      </c>
      <c r="P220" s="228">
        <f t="shared" si="8"/>
        <v>26</v>
      </c>
      <c r="Q220" s="41"/>
    </row>
    <row r="221" spans="1:18" ht="15.6" x14ac:dyDescent="0.3">
      <c r="A221" s="150"/>
      <c r="B221" s="142">
        <f t="shared" si="6"/>
        <v>915</v>
      </c>
      <c r="C221" s="128"/>
      <c r="D221" s="34">
        <f t="shared" si="3"/>
        <v>910</v>
      </c>
      <c r="E221" s="144">
        <v>45130</v>
      </c>
      <c r="F221" s="554">
        <v>915</v>
      </c>
      <c r="G221" s="711">
        <v>45131</v>
      </c>
      <c r="H221" s="704">
        <f t="shared" si="2"/>
        <v>5</v>
      </c>
      <c r="K221" s="134"/>
      <c r="L221" s="670">
        <v>45131</v>
      </c>
      <c r="M221" s="233">
        <v>0</v>
      </c>
      <c r="N221" s="234">
        <f t="shared" si="4"/>
        <v>382</v>
      </c>
      <c r="O221" s="37">
        <v>363</v>
      </c>
      <c r="P221" s="228">
        <f t="shared" si="8"/>
        <v>19</v>
      </c>
      <c r="Q221" s="41"/>
    </row>
    <row r="222" spans="1:18" ht="15.6" x14ac:dyDescent="0.3">
      <c r="A222" s="150"/>
      <c r="B222" s="142">
        <f t="shared" si="6"/>
        <v>919</v>
      </c>
      <c r="C222" s="128"/>
      <c r="D222" s="34">
        <f t="shared" si="3"/>
        <v>915</v>
      </c>
      <c r="E222" s="144">
        <v>45131</v>
      </c>
      <c r="F222" s="554">
        <v>919</v>
      </c>
      <c r="G222" s="711">
        <v>45132</v>
      </c>
      <c r="H222" s="704">
        <f t="shared" si="2"/>
        <v>4</v>
      </c>
      <c r="K222" s="134"/>
      <c r="L222" s="670">
        <v>45132</v>
      </c>
      <c r="M222" s="233">
        <v>0</v>
      </c>
      <c r="N222" s="234">
        <f t="shared" si="4"/>
        <v>363</v>
      </c>
      <c r="O222" s="37">
        <v>352</v>
      </c>
      <c r="P222" s="228">
        <f t="shared" si="8"/>
        <v>11</v>
      </c>
      <c r="Q222" s="41"/>
    </row>
    <row r="223" spans="1:18" ht="15.6" x14ac:dyDescent="0.3">
      <c r="A223" s="150"/>
      <c r="B223" s="142">
        <f t="shared" si="6"/>
        <v>921</v>
      </c>
      <c r="C223" s="128"/>
      <c r="D223" s="34">
        <f t="shared" si="3"/>
        <v>919</v>
      </c>
      <c r="E223" s="144">
        <v>45132</v>
      </c>
      <c r="F223" s="554">
        <v>921</v>
      </c>
      <c r="G223" s="711">
        <v>45133</v>
      </c>
      <c r="H223" s="704">
        <f t="shared" si="2"/>
        <v>2</v>
      </c>
      <c r="K223" s="134"/>
      <c r="L223" s="670">
        <v>45133</v>
      </c>
      <c r="M223" s="233">
        <v>0</v>
      </c>
      <c r="N223" s="234">
        <f t="shared" si="4"/>
        <v>352</v>
      </c>
      <c r="O223" s="37">
        <v>322</v>
      </c>
      <c r="P223" s="228">
        <f t="shared" si="8"/>
        <v>30</v>
      </c>
      <c r="Q223" s="41">
        <v>-120</v>
      </c>
      <c r="R223" s="48" t="s">
        <v>226</v>
      </c>
    </row>
    <row r="224" spans="1:18" ht="15.6" x14ac:dyDescent="0.3">
      <c r="A224" s="150"/>
      <c r="B224" s="142">
        <f t="shared" si="6"/>
        <v>931</v>
      </c>
      <c r="C224" s="128"/>
      <c r="D224" s="34">
        <f t="shared" si="3"/>
        <v>921</v>
      </c>
      <c r="E224" s="144">
        <v>45133</v>
      </c>
      <c r="F224" s="554">
        <v>931</v>
      </c>
      <c r="G224" s="711">
        <v>45134</v>
      </c>
      <c r="H224" s="704">
        <f t="shared" si="2"/>
        <v>10</v>
      </c>
      <c r="K224" s="134"/>
      <c r="L224" s="670">
        <v>45134</v>
      </c>
      <c r="M224" s="233">
        <v>0</v>
      </c>
      <c r="N224" s="234">
        <f t="shared" si="4"/>
        <v>322</v>
      </c>
      <c r="O224" s="37">
        <v>310</v>
      </c>
      <c r="P224" s="228">
        <f t="shared" si="8"/>
        <v>12</v>
      </c>
      <c r="Q224" s="41"/>
    </row>
    <row r="225" spans="1:18" ht="15.6" x14ac:dyDescent="0.3">
      <c r="A225" s="150"/>
      <c r="B225" s="142">
        <f t="shared" si="6"/>
        <v>933</v>
      </c>
      <c r="C225" s="128"/>
      <c r="D225" s="34">
        <f t="shared" si="3"/>
        <v>931</v>
      </c>
      <c r="E225" s="144">
        <v>45134</v>
      </c>
      <c r="F225" s="554">
        <v>933</v>
      </c>
      <c r="G225" s="711">
        <v>45135</v>
      </c>
      <c r="H225" s="704">
        <f t="shared" si="2"/>
        <v>2</v>
      </c>
      <c r="K225" s="134"/>
      <c r="L225" s="670">
        <v>45135</v>
      </c>
      <c r="M225" s="233">
        <v>0</v>
      </c>
      <c r="N225" s="234">
        <f t="shared" si="4"/>
        <v>310</v>
      </c>
      <c r="O225" s="37">
        <v>292</v>
      </c>
      <c r="P225" s="228">
        <f t="shared" si="8"/>
        <v>18</v>
      </c>
      <c r="Q225" s="41"/>
    </row>
    <row r="226" spans="1:18" ht="15.6" x14ac:dyDescent="0.3">
      <c r="A226" s="150"/>
      <c r="B226" s="142">
        <f t="shared" si="6"/>
        <v>937</v>
      </c>
      <c r="C226" s="128"/>
      <c r="D226" s="34">
        <f t="shared" si="3"/>
        <v>933</v>
      </c>
      <c r="E226" s="144">
        <v>45135</v>
      </c>
      <c r="F226" s="554">
        <v>937</v>
      </c>
      <c r="G226" s="711">
        <v>45136</v>
      </c>
      <c r="H226" s="704">
        <f t="shared" si="2"/>
        <v>4</v>
      </c>
      <c r="K226" s="134"/>
      <c r="L226" s="670">
        <v>45136</v>
      </c>
      <c r="M226" s="233">
        <v>0</v>
      </c>
      <c r="N226" s="234">
        <f t="shared" si="4"/>
        <v>292</v>
      </c>
      <c r="O226" s="37">
        <v>292</v>
      </c>
      <c r="P226" s="228">
        <f t="shared" si="8"/>
        <v>0</v>
      </c>
      <c r="Q226" s="41"/>
    </row>
    <row r="227" spans="1:18" ht="15.6" x14ac:dyDescent="0.3">
      <c r="A227" s="150"/>
      <c r="B227" s="142">
        <f t="shared" si="6"/>
        <v>937</v>
      </c>
      <c r="C227" s="128"/>
      <c r="D227" s="34">
        <f t="shared" si="3"/>
        <v>937</v>
      </c>
      <c r="E227" s="144">
        <v>45136</v>
      </c>
      <c r="F227" s="554">
        <v>937</v>
      </c>
      <c r="G227" s="711">
        <v>45137</v>
      </c>
      <c r="H227" s="704">
        <f t="shared" si="2"/>
        <v>0</v>
      </c>
      <c r="K227" s="134"/>
      <c r="L227" s="670">
        <v>45137</v>
      </c>
      <c r="M227" s="233">
        <v>0</v>
      </c>
      <c r="N227" s="234">
        <f t="shared" si="4"/>
        <v>292</v>
      </c>
      <c r="O227" s="37">
        <v>292</v>
      </c>
      <c r="P227" s="228">
        <f t="shared" si="8"/>
        <v>0</v>
      </c>
      <c r="Q227" s="41"/>
    </row>
    <row r="228" spans="1:18" ht="15.6" x14ac:dyDescent="0.3">
      <c r="A228" s="150"/>
      <c r="B228" s="142">
        <f t="shared" si="6"/>
        <v>938</v>
      </c>
      <c r="C228" s="128"/>
      <c r="D228" s="34">
        <f t="shared" si="3"/>
        <v>937</v>
      </c>
      <c r="E228" s="144">
        <v>45137</v>
      </c>
      <c r="F228" s="554">
        <v>938</v>
      </c>
      <c r="G228" s="711">
        <v>45138</v>
      </c>
      <c r="H228" s="704">
        <f t="shared" si="2"/>
        <v>1</v>
      </c>
      <c r="K228" s="134"/>
      <c r="L228" s="670">
        <v>45138</v>
      </c>
      <c r="M228" s="233">
        <v>0</v>
      </c>
      <c r="N228" s="234">
        <f t="shared" si="4"/>
        <v>292</v>
      </c>
      <c r="O228" s="37">
        <v>288</v>
      </c>
      <c r="P228" s="228">
        <f t="shared" si="8"/>
        <v>4</v>
      </c>
      <c r="Q228" s="41"/>
    </row>
    <row r="229" spans="1:18" ht="15.6" x14ac:dyDescent="0.3">
      <c r="A229" s="150"/>
      <c r="B229" s="142">
        <f t="shared" si="6"/>
        <v>938</v>
      </c>
      <c r="C229" s="128"/>
      <c r="D229" s="34">
        <f t="shared" si="3"/>
        <v>938</v>
      </c>
      <c r="E229" s="144">
        <v>45138</v>
      </c>
      <c r="F229" s="554">
        <v>938</v>
      </c>
      <c r="G229" s="711">
        <v>45139</v>
      </c>
      <c r="H229" s="704">
        <f t="shared" si="2"/>
        <v>0</v>
      </c>
      <c r="K229" s="134"/>
      <c r="L229" s="670">
        <v>45139</v>
      </c>
      <c r="M229" s="233">
        <v>0</v>
      </c>
      <c r="N229" s="234">
        <f t="shared" si="4"/>
        <v>288</v>
      </c>
      <c r="O229" s="37">
        <v>285</v>
      </c>
      <c r="P229" s="228">
        <f t="shared" si="8"/>
        <v>3</v>
      </c>
      <c r="Q229" s="41"/>
    </row>
    <row r="230" spans="1:18" ht="15.6" x14ac:dyDescent="0.3">
      <c r="A230" s="150"/>
      <c r="B230" s="142">
        <f t="shared" si="6"/>
        <v>939</v>
      </c>
      <c r="C230" s="128"/>
      <c r="D230" s="34">
        <f t="shared" si="3"/>
        <v>938</v>
      </c>
      <c r="E230" s="144">
        <v>45139</v>
      </c>
      <c r="F230" s="554">
        <v>939</v>
      </c>
      <c r="G230" s="711">
        <v>45140</v>
      </c>
      <c r="H230" s="704">
        <f t="shared" si="2"/>
        <v>1</v>
      </c>
      <c r="K230" s="134"/>
      <c r="L230" s="670">
        <v>45140</v>
      </c>
      <c r="M230" s="233">
        <v>0</v>
      </c>
      <c r="N230" s="234">
        <f t="shared" si="4"/>
        <v>285</v>
      </c>
      <c r="O230" s="37">
        <v>285</v>
      </c>
      <c r="P230" s="228">
        <f t="shared" si="8"/>
        <v>0</v>
      </c>
      <c r="Q230" s="41"/>
    </row>
    <row r="231" spans="1:18" ht="15.6" x14ac:dyDescent="0.3">
      <c r="A231" s="150"/>
      <c r="B231" s="142">
        <f t="shared" si="6"/>
        <v>939</v>
      </c>
      <c r="C231" s="128"/>
      <c r="D231" s="34">
        <f t="shared" si="3"/>
        <v>939</v>
      </c>
      <c r="E231" s="144">
        <v>45140</v>
      </c>
      <c r="F231" s="554">
        <v>939</v>
      </c>
      <c r="G231" s="711">
        <v>45141</v>
      </c>
      <c r="H231" s="704">
        <f t="shared" si="2"/>
        <v>0</v>
      </c>
      <c r="K231" s="134"/>
      <c r="L231" s="670">
        <v>45141</v>
      </c>
      <c r="M231" s="233">
        <v>0</v>
      </c>
      <c r="N231" s="234">
        <f t="shared" si="4"/>
        <v>285</v>
      </c>
      <c r="O231" s="37">
        <v>285</v>
      </c>
      <c r="P231" s="228">
        <f t="shared" si="8"/>
        <v>0</v>
      </c>
      <c r="Q231" s="41"/>
    </row>
    <row r="232" spans="1:18" ht="15.6" x14ac:dyDescent="0.3">
      <c r="A232" s="150"/>
      <c r="B232" s="142">
        <f t="shared" si="6"/>
        <v>939</v>
      </c>
      <c r="C232" s="128"/>
      <c r="D232" s="34">
        <f t="shared" si="3"/>
        <v>939</v>
      </c>
      <c r="E232" s="144">
        <v>45141</v>
      </c>
      <c r="F232" s="554">
        <v>939</v>
      </c>
      <c r="G232" s="711">
        <v>45142</v>
      </c>
      <c r="H232" s="704">
        <f t="shared" si="2"/>
        <v>0</v>
      </c>
      <c r="K232" s="134"/>
      <c r="L232" s="670">
        <v>45142</v>
      </c>
      <c r="M232" s="233">
        <v>0</v>
      </c>
      <c r="N232" s="234">
        <f t="shared" si="4"/>
        <v>285</v>
      </c>
      <c r="O232" s="37">
        <v>282</v>
      </c>
      <c r="P232" s="228">
        <f t="shared" si="8"/>
        <v>3</v>
      </c>
      <c r="Q232" s="41"/>
    </row>
    <row r="233" spans="1:18" ht="15.6" x14ac:dyDescent="0.3">
      <c r="A233" s="150"/>
      <c r="B233" s="142">
        <f t="shared" si="6"/>
        <v>940</v>
      </c>
      <c r="C233" s="128"/>
      <c r="D233" s="34">
        <f t="shared" si="3"/>
        <v>939</v>
      </c>
      <c r="E233" s="144">
        <v>45142</v>
      </c>
      <c r="F233" s="554">
        <v>940</v>
      </c>
      <c r="G233" s="711">
        <v>45143</v>
      </c>
      <c r="H233" s="704">
        <f t="shared" si="2"/>
        <v>1</v>
      </c>
      <c r="K233" s="134"/>
      <c r="L233" s="670">
        <v>45143</v>
      </c>
      <c r="M233" s="233">
        <v>0</v>
      </c>
      <c r="N233" s="234">
        <f t="shared" si="4"/>
        <v>282</v>
      </c>
      <c r="O233" s="37">
        <v>262</v>
      </c>
      <c r="P233" s="228">
        <f t="shared" si="8"/>
        <v>20</v>
      </c>
      <c r="Q233" s="41"/>
    </row>
    <row r="234" spans="1:18" ht="15.6" x14ac:dyDescent="0.3">
      <c r="A234" s="150"/>
      <c r="B234" s="142">
        <f t="shared" si="6"/>
        <v>944</v>
      </c>
      <c r="C234" s="128"/>
      <c r="D234" s="34">
        <f t="shared" si="3"/>
        <v>940</v>
      </c>
      <c r="E234" s="144">
        <v>45143</v>
      </c>
      <c r="F234" s="554">
        <v>944</v>
      </c>
      <c r="G234" s="711">
        <v>45144</v>
      </c>
      <c r="H234" s="704">
        <f t="shared" si="2"/>
        <v>4</v>
      </c>
      <c r="K234" s="134"/>
      <c r="L234" s="670">
        <v>45144</v>
      </c>
      <c r="M234" s="233">
        <v>0</v>
      </c>
      <c r="N234" s="234">
        <f t="shared" si="4"/>
        <v>262</v>
      </c>
      <c r="O234" s="37">
        <v>236</v>
      </c>
      <c r="P234" s="228">
        <f t="shared" si="8"/>
        <v>26</v>
      </c>
      <c r="Q234" s="41"/>
    </row>
    <row r="235" spans="1:18" ht="15.6" x14ac:dyDescent="0.3">
      <c r="A235" s="150"/>
      <c r="B235" s="142">
        <f t="shared" si="6"/>
        <v>948</v>
      </c>
      <c r="C235" s="128"/>
      <c r="D235" s="34">
        <f t="shared" si="3"/>
        <v>944</v>
      </c>
      <c r="E235" s="144">
        <v>45144</v>
      </c>
      <c r="F235" s="554">
        <v>948</v>
      </c>
      <c r="G235" s="711">
        <v>45145</v>
      </c>
      <c r="H235" s="704">
        <f t="shared" si="2"/>
        <v>4</v>
      </c>
      <c r="K235" s="134"/>
      <c r="L235" s="670">
        <v>45145</v>
      </c>
      <c r="M235" s="233">
        <v>0</v>
      </c>
      <c r="N235" s="234">
        <f t="shared" si="4"/>
        <v>236</v>
      </c>
      <c r="O235" s="37">
        <v>226</v>
      </c>
      <c r="P235" s="228">
        <f t="shared" si="8"/>
        <v>10</v>
      </c>
      <c r="Q235" s="41">
        <v>-126</v>
      </c>
      <c r="R235" s="48" t="s">
        <v>229</v>
      </c>
    </row>
    <row r="236" spans="1:18" ht="15.6" x14ac:dyDescent="0.3">
      <c r="A236" s="150"/>
      <c r="B236" s="142">
        <f t="shared" si="6"/>
        <v>951</v>
      </c>
      <c r="C236" s="128"/>
      <c r="D236" s="34">
        <f t="shared" si="3"/>
        <v>948</v>
      </c>
      <c r="E236" s="144">
        <v>45145</v>
      </c>
      <c r="F236" s="554">
        <v>951</v>
      </c>
      <c r="G236" s="711">
        <v>45146</v>
      </c>
      <c r="H236" s="704">
        <f t="shared" si="2"/>
        <v>3</v>
      </c>
      <c r="K236" s="134"/>
      <c r="L236" s="670">
        <v>45146</v>
      </c>
      <c r="M236" s="233">
        <v>0</v>
      </c>
      <c r="N236" s="234">
        <f t="shared" si="4"/>
        <v>226</v>
      </c>
      <c r="O236" s="37">
        <v>226</v>
      </c>
      <c r="P236" s="228">
        <f t="shared" si="8"/>
        <v>0</v>
      </c>
      <c r="Q236" s="41"/>
    </row>
    <row r="237" spans="1:18" ht="15.6" x14ac:dyDescent="0.3">
      <c r="A237" s="150"/>
      <c r="B237" s="142">
        <f t="shared" si="6"/>
        <v>951</v>
      </c>
      <c r="C237" s="128"/>
      <c r="D237" s="34">
        <f t="shared" si="3"/>
        <v>951</v>
      </c>
      <c r="E237" s="144">
        <v>45146</v>
      </c>
      <c r="F237" s="554">
        <v>951</v>
      </c>
      <c r="G237" s="711">
        <v>45147</v>
      </c>
      <c r="H237" s="704">
        <f t="shared" si="2"/>
        <v>0</v>
      </c>
      <c r="K237" s="134"/>
      <c r="L237" s="670">
        <v>45147</v>
      </c>
      <c r="M237" s="233">
        <v>0</v>
      </c>
      <c r="N237" s="234">
        <f t="shared" si="4"/>
        <v>226</v>
      </c>
      <c r="O237" s="37">
        <v>226</v>
      </c>
      <c r="P237" s="228">
        <f t="shared" si="8"/>
        <v>0</v>
      </c>
      <c r="Q237" s="41"/>
    </row>
    <row r="238" spans="1:18" ht="15.6" x14ac:dyDescent="0.3">
      <c r="A238" s="150"/>
      <c r="B238" s="142">
        <f t="shared" si="6"/>
        <v>951</v>
      </c>
      <c r="C238" s="128"/>
      <c r="D238" s="34">
        <f t="shared" si="3"/>
        <v>951</v>
      </c>
      <c r="E238" s="144">
        <v>45147</v>
      </c>
      <c r="F238" s="554">
        <v>951</v>
      </c>
      <c r="G238" s="711">
        <v>45148</v>
      </c>
      <c r="H238" s="704">
        <f t="shared" si="2"/>
        <v>0</v>
      </c>
      <c r="K238" s="134"/>
      <c r="L238" s="670">
        <v>45148</v>
      </c>
      <c r="M238" s="233">
        <v>0</v>
      </c>
      <c r="N238" s="234">
        <f t="shared" si="4"/>
        <v>226</v>
      </c>
      <c r="O238" s="37">
        <v>226</v>
      </c>
      <c r="P238" s="228">
        <f t="shared" si="8"/>
        <v>0</v>
      </c>
      <c r="Q238" s="41"/>
    </row>
    <row r="239" spans="1:18" ht="15.6" x14ac:dyDescent="0.3">
      <c r="A239" s="150"/>
      <c r="B239" s="142">
        <f t="shared" si="6"/>
        <v>951</v>
      </c>
      <c r="C239" s="128"/>
      <c r="D239" s="34">
        <f t="shared" si="3"/>
        <v>951</v>
      </c>
      <c r="E239" s="144">
        <v>45148</v>
      </c>
      <c r="F239" s="554">
        <v>951</v>
      </c>
      <c r="G239" s="711">
        <v>45149</v>
      </c>
      <c r="H239" s="704">
        <f t="shared" si="2"/>
        <v>0</v>
      </c>
      <c r="K239" s="134"/>
      <c r="L239" s="670">
        <v>45149</v>
      </c>
      <c r="M239" s="233">
        <v>0</v>
      </c>
      <c r="N239" s="234">
        <f t="shared" si="4"/>
        <v>226</v>
      </c>
      <c r="O239" s="37">
        <v>200</v>
      </c>
      <c r="P239" s="228">
        <f t="shared" si="8"/>
        <v>26</v>
      </c>
      <c r="Q239" s="41"/>
    </row>
    <row r="240" spans="1:18" ht="15.6" x14ac:dyDescent="0.3">
      <c r="A240" s="150"/>
      <c r="B240" s="142">
        <f t="shared" si="6"/>
        <v>961</v>
      </c>
      <c r="C240" s="128"/>
      <c r="D240" s="34">
        <f t="shared" si="3"/>
        <v>951</v>
      </c>
      <c r="E240" s="144">
        <v>45149</v>
      </c>
      <c r="F240" s="554">
        <v>961</v>
      </c>
      <c r="G240" s="711">
        <v>45150</v>
      </c>
      <c r="H240" s="704">
        <f t="shared" si="2"/>
        <v>10</v>
      </c>
      <c r="K240" s="134"/>
      <c r="L240" s="670">
        <v>45150</v>
      </c>
      <c r="M240" s="233">
        <v>0</v>
      </c>
      <c r="N240" s="234">
        <f t="shared" si="4"/>
        <v>200</v>
      </c>
      <c r="O240" s="37">
        <v>189</v>
      </c>
      <c r="P240" s="228">
        <f t="shared" si="8"/>
        <v>11</v>
      </c>
      <c r="Q240" s="41"/>
    </row>
    <row r="241" spans="1:18" ht="15.6" x14ac:dyDescent="0.3">
      <c r="A241" s="150"/>
      <c r="B241" s="142">
        <f t="shared" si="6"/>
        <v>964</v>
      </c>
      <c r="C241" s="128"/>
      <c r="D241" s="34">
        <f t="shared" si="3"/>
        <v>961</v>
      </c>
      <c r="E241" s="144">
        <v>45150</v>
      </c>
      <c r="F241" s="554">
        <v>964</v>
      </c>
      <c r="G241" s="711">
        <v>45151</v>
      </c>
      <c r="H241" s="704">
        <f t="shared" si="2"/>
        <v>3</v>
      </c>
      <c r="K241" s="134"/>
      <c r="L241" s="670">
        <v>45151</v>
      </c>
      <c r="M241" s="233">
        <v>0</v>
      </c>
      <c r="N241" s="234">
        <f t="shared" si="4"/>
        <v>189</v>
      </c>
      <c r="O241" s="37">
        <v>181</v>
      </c>
      <c r="P241" s="228">
        <f t="shared" si="8"/>
        <v>8</v>
      </c>
      <c r="Q241" s="41"/>
    </row>
    <row r="242" spans="1:18" ht="15.6" x14ac:dyDescent="0.3">
      <c r="A242" s="150"/>
      <c r="B242" s="142">
        <f t="shared" si="6"/>
        <v>966</v>
      </c>
      <c r="C242" s="128"/>
      <c r="D242" s="34">
        <f t="shared" si="3"/>
        <v>964</v>
      </c>
      <c r="E242" s="144">
        <v>45151</v>
      </c>
      <c r="F242" s="554">
        <v>966</v>
      </c>
      <c r="G242" s="711">
        <v>45152</v>
      </c>
      <c r="H242" s="704">
        <f t="shared" si="2"/>
        <v>2</v>
      </c>
      <c r="K242" s="134"/>
      <c r="L242" s="670">
        <v>45152</v>
      </c>
      <c r="M242" s="233">
        <v>0</v>
      </c>
      <c r="N242" s="234">
        <f t="shared" si="4"/>
        <v>181</v>
      </c>
      <c r="O242" s="37">
        <v>181</v>
      </c>
      <c r="P242" s="228">
        <f t="shared" si="8"/>
        <v>0</v>
      </c>
      <c r="Q242" s="41"/>
    </row>
    <row r="243" spans="1:18" ht="15.6" x14ac:dyDescent="0.3">
      <c r="A243" s="150"/>
      <c r="B243" s="142">
        <f t="shared" si="6"/>
        <v>966</v>
      </c>
      <c r="C243" s="128"/>
      <c r="D243" s="34">
        <f t="shared" si="3"/>
        <v>966</v>
      </c>
      <c r="E243" s="144">
        <v>45152</v>
      </c>
      <c r="F243" s="554">
        <v>966</v>
      </c>
      <c r="G243" s="711">
        <v>45153</v>
      </c>
      <c r="H243" s="704">
        <f t="shared" si="2"/>
        <v>0</v>
      </c>
      <c r="K243" s="134"/>
      <c r="L243" s="670">
        <v>45153</v>
      </c>
      <c r="M243" s="233">
        <v>0</v>
      </c>
      <c r="N243" s="234">
        <f t="shared" si="4"/>
        <v>181</v>
      </c>
      <c r="O243" s="37">
        <v>177</v>
      </c>
      <c r="P243" s="228">
        <f t="shared" si="8"/>
        <v>4</v>
      </c>
      <c r="Q243" s="41"/>
    </row>
    <row r="244" spans="1:18" ht="15.6" x14ac:dyDescent="0.3">
      <c r="A244" s="150"/>
      <c r="B244" s="142">
        <f t="shared" si="6"/>
        <v>970</v>
      </c>
      <c r="C244" s="128"/>
      <c r="D244" s="34">
        <f t="shared" si="3"/>
        <v>966</v>
      </c>
      <c r="E244" s="144">
        <v>45153</v>
      </c>
      <c r="F244" s="554">
        <v>970</v>
      </c>
      <c r="G244" s="711">
        <v>45154</v>
      </c>
      <c r="H244" s="704">
        <f t="shared" si="2"/>
        <v>4</v>
      </c>
      <c r="K244" s="134"/>
      <c r="L244" s="670">
        <v>45154</v>
      </c>
      <c r="M244" s="233">
        <v>0</v>
      </c>
      <c r="N244" s="234">
        <f t="shared" si="4"/>
        <v>177</v>
      </c>
      <c r="O244" s="37">
        <v>177</v>
      </c>
      <c r="P244" s="228">
        <f t="shared" si="8"/>
        <v>0</v>
      </c>
      <c r="Q244" s="41"/>
    </row>
    <row r="245" spans="1:18" ht="15.6" x14ac:dyDescent="0.3">
      <c r="A245" s="150"/>
      <c r="B245" s="142">
        <f t="shared" si="6"/>
        <v>970</v>
      </c>
      <c r="C245" s="128"/>
      <c r="D245" s="34">
        <f t="shared" si="3"/>
        <v>970</v>
      </c>
      <c r="E245" s="144">
        <v>45154</v>
      </c>
      <c r="F245" s="554">
        <v>970</v>
      </c>
      <c r="G245" s="711">
        <v>45155</v>
      </c>
      <c r="H245" s="704">
        <f t="shared" si="2"/>
        <v>0</v>
      </c>
      <c r="K245" s="134"/>
      <c r="L245" s="670">
        <v>45155</v>
      </c>
      <c r="M245" s="233">
        <v>0</v>
      </c>
      <c r="N245" s="234">
        <f t="shared" si="4"/>
        <v>177</v>
      </c>
      <c r="O245" s="37">
        <v>159</v>
      </c>
      <c r="P245" s="228">
        <f t="shared" si="8"/>
        <v>18</v>
      </c>
      <c r="Q245" s="41"/>
    </row>
    <row r="246" spans="1:18" ht="15.6" x14ac:dyDescent="0.3">
      <c r="A246" s="150"/>
      <c r="B246" s="142">
        <f t="shared" si="6"/>
        <v>971</v>
      </c>
      <c r="C246" s="128"/>
      <c r="D246" s="34">
        <f t="shared" si="3"/>
        <v>970</v>
      </c>
      <c r="E246" s="144">
        <v>45155</v>
      </c>
      <c r="F246" s="554">
        <v>971</v>
      </c>
      <c r="G246" s="711">
        <v>45156</v>
      </c>
      <c r="H246" s="704">
        <f t="shared" si="2"/>
        <v>1</v>
      </c>
      <c r="K246" s="134"/>
      <c r="L246" s="670">
        <v>45156</v>
      </c>
      <c r="M246" s="233">
        <v>0</v>
      </c>
      <c r="N246" s="234">
        <f t="shared" si="4"/>
        <v>159</v>
      </c>
      <c r="O246" s="37">
        <v>121</v>
      </c>
      <c r="P246" s="228">
        <f t="shared" si="8"/>
        <v>38</v>
      </c>
      <c r="Q246" s="41"/>
    </row>
    <row r="247" spans="1:18" ht="15.6" x14ac:dyDescent="0.3">
      <c r="A247" s="150"/>
      <c r="B247" s="142">
        <f t="shared" si="6"/>
        <v>979</v>
      </c>
      <c r="C247" s="128"/>
      <c r="D247" s="34">
        <f t="shared" si="3"/>
        <v>971</v>
      </c>
      <c r="E247" s="144">
        <v>45156</v>
      </c>
      <c r="F247" s="554">
        <v>979</v>
      </c>
      <c r="G247" s="711">
        <v>45157</v>
      </c>
      <c r="H247" s="704">
        <f t="shared" si="2"/>
        <v>8</v>
      </c>
      <c r="K247" s="134"/>
      <c r="L247" s="670">
        <v>45157</v>
      </c>
      <c r="M247" s="233">
        <v>0</v>
      </c>
      <c r="N247" s="234">
        <f t="shared" si="4"/>
        <v>121</v>
      </c>
      <c r="O247" s="37">
        <v>81</v>
      </c>
      <c r="P247" s="228">
        <f t="shared" si="8"/>
        <v>40</v>
      </c>
      <c r="Q247" s="41">
        <v>-100</v>
      </c>
      <c r="R247" s="48" t="s">
        <v>230</v>
      </c>
    </row>
    <row r="248" spans="1:18" ht="15.6" x14ac:dyDescent="0.3">
      <c r="A248" s="150"/>
      <c r="B248" s="142">
        <f t="shared" si="6"/>
        <v>990</v>
      </c>
      <c r="C248" s="128"/>
      <c r="D248" s="34">
        <f t="shared" si="3"/>
        <v>979</v>
      </c>
      <c r="E248" s="144">
        <v>45157</v>
      </c>
      <c r="F248" s="554">
        <v>990</v>
      </c>
      <c r="G248" s="711">
        <v>45158</v>
      </c>
      <c r="H248" s="704">
        <f t="shared" si="2"/>
        <v>11</v>
      </c>
      <c r="K248" s="134"/>
      <c r="L248" s="670">
        <v>45158</v>
      </c>
      <c r="M248" s="233">
        <v>0</v>
      </c>
      <c r="N248" s="234">
        <f t="shared" si="4"/>
        <v>81</v>
      </c>
      <c r="O248" s="37">
        <v>81</v>
      </c>
      <c r="P248" s="228">
        <f t="shared" si="8"/>
        <v>0</v>
      </c>
      <c r="Q248" s="41"/>
    </row>
    <row r="249" spans="1:18" ht="15.6" x14ac:dyDescent="0.3">
      <c r="A249" s="150"/>
      <c r="B249" s="142">
        <f t="shared" si="6"/>
        <v>990</v>
      </c>
      <c r="C249" s="128"/>
      <c r="D249" s="34">
        <f t="shared" si="3"/>
        <v>990</v>
      </c>
      <c r="E249" s="144">
        <v>45158</v>
      </c>
      <c r="F249" s="554">
        <v>990</v>
      </c>
      <c r="G249" s="711">
        <v>45159</v>
      </c>
      <c r="H249" s="704">
        <f t="shared" si="2"/>
        <v>0</v>
      </c>
      <c r="K249" s="134"/>
      <c r="L249" s="670">
        <v>45159</v>
      </c>
      <c r="M249" s="233">
        <v>0</v>
      </c>
      <c r="N249" s="234">
        <f t="shared" si="4"/>
        <v>81</v>
      </c>
      <c r="O249" s="37">
        <v>81</v>
      </c>
      <c r="P249" s="228">
        <f t="shared" si="8"/>
        <v>0</v>
      </c>
      <c r="Q249" s="41"/>
    </row>
    <row r="250" spans="1:18" ht="15.6" x14ac:dyDescent="0.3">
      <c r="A250" s="150"/>
      <c r="B250" s="142">
        <f t="shared" si="6"/>
        <v>990</v>
      </c>
      <c r="C250" s="128"/>
      <c r="D250" s="34">
        <f t="shared" si="3"/>
        <v>990</v>
      </c>
      <c r="E250" s="144">
        <v>45159</v>
      </c>
      <c r="F250" s="554">
        <v>990</v>
      </c>
      <c r="G250" s="711">
        <v>45160</v>
      </c>
      <c r="H250" s="704">
        <f t="shared" si="2"/>
        <v>0</v>
      </c>
      <c r="K250" s="134"/>
      <c r="L250" s="670">
        <v>45160</v>
      </c>
      <c r="M250" s="233">
        <v>460</v>
      </c>
      <c r="N250" s="234">
        <f t="shared" si="4"/>
        <v>81</v>
      </c>
      <c r="O250" s="37">
        <v>526</v>
      </c>
      <c r="P250" s="228">
        <f t="shared" si="8"/>
        <v>15</v>
      </c>
      <c r="Q250" s="41"/>
      <c r="R250" s="48" t="s">
        <v>225</v>
      </c>
    </row>
    <row r="251" spans="1:18" ht="15.6" x14ac:dyDescent="0.3">
      <c r="A251" s="150"/>
      <c r="B251" s="142">
        <f t="shared" si="6"/>
        <v>994</v>
      </c>
      <c r="C251" s="128"/>
      <c r="D251" s="34">
        <f t="shared" si="3"/>
        <v>990</v>
      </c>
      <c r="E251" s="144">
        <v>45160</v>
      </c>
      <c r="F251" s="554">
        <v>994</v>
      </c>
      <c r="G251" s="711">
        <v>45161</v>
      </c>
      <c r="H251" s="704">
        <f t="shared" si="2"/>
        <v>4</v>
      </c>
      <c r="K251" s="134"/>
      <c r="L251" s="670">
        <v>45161</v>
      </c>
      <c r="M251" s="233">
        <v>0</v>
      </c>
      <c r="N251" s="234">
        <f t="shared" si="4"/>
        <v>526</v>
      </c>
      <c r="O251" s="37">
        <v>496</v>
      </c>
      <c r="P251" s="228">
        <f t="shared" si="8"/>
        <v>30</v>
      </c>
      <c r="Q251" s="41"/>
    </row>
    <row r="252" spans="1:18" ht="15.6" x14ac:dyDescent="0.3">
      <c r="A252" s="150"/>
      <c r="B252" s="142">
        <f t="shared" si="6"/>
        <v>1002</v>
      </c>
      <c r="C252" s="128"/>
      <c r="D252" s="34">
        <f t="shared" si="3"/>
        <v>994</v>
      </c>
      <c r="E252" s="144">
        <v>45161</v>
      </c>
      <c r="F252" s="554">
        <v>1002</v>
      </c>
      <c r="G252" s="711">
        <v>45162</v>
      </c>
      <c r="H252" s="704">
        <f t="shared" si="2"/>
        <v>8</v>
      </c>
      <c r="K252" s="134"/>
      <c r="L252" s="670">
        <v>45162</v>
      </c>
      <c r="M252" s="233">
        <v>0</v>
      </c>
      <c r="N252" s="234">
        <f t="shared" si="4"/>
        <v>496</v>
      </c>
      <c r="O252" s="37">
        <v>496</v>
      </c>
      <c r="P252" s="228">
        <f t="shared" si="8"/>
        <v>0</v>
      </c>
      <c r="Q252" s="41"/>
    </row>
    <row r="253" spans="1:18" ht="15.6" x14ac:dyDescent="0.3">
      <c r="A253" s="150"/>
      <c r="B253" s="142">
        <f t="shared" si="6"/>
        <v>1002</v>
      </c>
      <c r="C253" s="128"/>
      <c r="D253" s="34">
        <f t="shared" si="3"/>
        <v>1002</v>
      </c>
      <c r="E253" s="144">
        <v>45162</v>
      </c>
      <c r="F253" s="554">
        <v>1002</v>
      </c>
      <c r="G253" s="711">
        <v>45163</v>
      </c>
      <c r="H253" s="704">
        <f t="shared" si="2"/>
        <v>0</v>
      </c>
      <c r="K253" s="134"/>
      <c r="L253" s="670">
        <v>45163</v>
      </c>
      <c r="M253" s="233">
        <v>0</v>
      </c>
      <c r="N253" s="234">
        <f t="shared" si="4"/>
        <v>496</v>
      </c>
      <c r="O253" s="37">
        <v>496</v>
      </c>
      <c r="P253" s="228">
        <f t="shared" si="8"/>
        <v>0</v>
      </c>
      <c r="Q253" s="41"/>
    </row>
    <row r="254" spans="1:18" ht="15.6" x14ac:dyDescent="0.3">
      <c r="A254" s="150"/>
      <c r="B254" s="142">
        <f t="shared" si="6"/>
        <v>1002</v>
      </c>
      <c r="C254" s="128"/>
      <c r="D254" s="34">
        <f t="shared" si="3"/>
        <v>1002</v>
      </c>
      <c r="E254" s="144">
        <v>45163</v>
      </c>
      <c r="F254" s="554">
        <v>1002</v>
      </c>
      <c r="G254" s="711">
        <v>45164</v>
      </c>
      <c r="H254" s="704">
        <f t="shared" si="2"/>
        <v>0</v>
      </c>
      <c r="K254" s="134"/>
      <c r="L254" s="670">
        <v>45164</v>
      </c>
      <c r="M254" s="233">
        <v>0</v>
      </c>
      <c r="N254" s="234">
        <f t="shared" si="4"/>
        <v>496</v>
      </c>
      <c r="O254" s="37">
        <v>489</v>
      </c>
      <c r="P254" s="228">
        <f t="shared" si="8"/>
        <v>7</v>
      </c>
      <c r="Q254" s="41"/>
    </row>
    <row r="255" spans="1:18" ht="15.6" x14ac:dyDescent="0.3">
      <c r="A255" s="150"/>
      <c r="B255" s="142">
        <f t="shared" si="6"/>
        <v>1003</v>
      </c>
      <c r="C255" s="128"/>
      <c r="D255" s="34">
        <f t="shared" si="3"/>
        <v>1002</v>
      </c>
      <c r="E255" s="144">
        <v>45164</v>
      </c>
      <c r="F255" s="554">
        <v>1003</v>
      </c>
      <c r="G255" s="711">
        <v>45165</v>
      </c>
      <c r="H255" s="704">
        <f t="shared" si="2"/>
        <v>1</v>
      </c>
      <c r="K255" s="134"/>
      <c r="L255" s="670">
        <v>45165</v>
      </c>
      <c r="M255" s="233">
        <v>0</v>
      </c>
      <c r="N255" s="234">
        <f t="shared" si="4"/>
        <v>489</v>
      </c>
      <c r="O255" s="37">
        <v>489</v>
      </c>
      <c r="P255" s="228">
        <f t="shared" si="8"/>
        <v>0</v>
      </c>
      <c r="Q255" s="41"/>
    </row>
    <row r="256" spans="1:18" ht="15.6" x14ac:dyDescent="0.3">
      <c r="A256" s="150"/>
      <c r="B256" s="142">
        <f t="shared" si="6"/>
        <v>1003</v>
      </c>
      <c r="C256" s="128"/>
      <c r="D256" s="34">
        <f t="shared" si="3"/>
        <v>1003</v>
      </c>
      <c r="E256" s="144">
        <v>45165</v>
      </c>
      <c r="F256" s="554">
        <v>1003</v>
      </c>
      <c r="G256" s="711">
        <v>45166</v>
      </c>
      <c r="H256" s="704">
        <f t="shared" si="2"/>
        <v>0</v>
      </c>
      <c r="K256" s="134"/>
      <c r="L256" s="670">
        <v>45166</v>
      </c>
      <c r="M256" s="233">
        <v>0</v>
      </c>
      <c r="N256" s="234">
        <f t="shared" si="4"/>
        <v>489</v>
      </c>
      <c r="O256" s="37">
        <v>489</v>
      </c>
      <c r="P256" s="228">
        <f t="shared" si="8"/>
        <v>0</v>
      </c>
      <c r="Q256" s="41"/>
    </row>
    <row r="257" spans="1:18" ht="15.6" x14ac:dyDescent="0.3">
      <c r="A257" s="150"/>
      <c r="B257" s="142">
        <f t="shared" si="6"/>
        <v>1003</v>
      </c>
      <c r="C257" s="128"/>
      <c r="D257" s="34">
        <f t="shared" si="3"/>
        <v>1003</v>
      </c>
      <c r="E257" s="144">
        <v>45166</v>
      </c>
      <c r="F257" s="554">
        <v>1003</v>
      </c>
      <c r="G257" s="711">
        <v>45167</v>
      </c>
      <c r="H257" s="704">
        <f t="shared" si="2"/>
        <v>0</v>
      </c>
      <c r="K257" s="134"/>
      <c r="L257" s="670">
        <v>45167</v>
      </c>
      <c r="M257" s="233">
        <v>0</v>
      </c>
      <c r="N257" s="234">
        <f t="shared" si="4"/>
        <v>489</v>
      </c>
      <c r="O257" s="37">
        <v>489</v>
      </c>
      <c r="P257" s="228">
        <f t="shared" si="8"/>
        <v>0</v>
      </c>
      <c r="Q257" s="41"/>
    </row>
    <row r="258" spans="1:18" ht="15.6" x14ac:dyDescent="0.3">
      <c r="A258" s="150"/>
      <c r="B258" s="142">
        <f t="shared" si="6"/>
        <v>1003</v>
      </c>
      <c r="C258" s="128"/>
      <c r="D258" s="34">
        <f t="shared" si="3"/>
        <v>1003</v>
      </c>
      <c r="E258" s="144">
        <v>45167</v>
      </c>
      <c r="F258" s="554">
        <v>1003</v>
      </c>
      <c r="G258" s="711">
        <v>45168</v>
      </c>
      <c r="H258" s="704">
        <f t="shared" si="2"/>
        <v>0</v>
      </c>
      <c r="K258" s="134"/>
      <c r="L258" s="670">
        <v>45168</v>
      </c>
      <c r="M258" s="233">
        <v>0</v>
      </c>
      <c r="N258" s="234">
        <f t="shared" si="4"/>
        <v>489</v>
      </c>
      <c r="O258" s="37">
        <v>489</v>
      </c>
      <c r="P258" s="228">
        <f t="shared" si="8"/>
        <v>0</v>
      </c>
      <c r="Q258" s="41"/>
    </row>
    <row r="259" spans="1:18" ht="15.6" x14ac:dyDescent="0.3">
      <c r="A259" s="150"/>
      <c r="B259" s="142">
        <f t="shared" si="6"/>
        <v>1003</v>
      </c>
      <c r="C259" s="128"/>
      <c r="D259" s="34">
        <f t="shared" si="3"/>
        <v>1003</v>
      </c>
      <c r="E259" s="144">
        <v>45168</v>
      </c>
      <c r="F259" s="554">
        <v>1003</v>
      </c>
      <c r="G259" s="711">
        <v>45169</v>
      </c>
      <c r="H259" s="704">
        <f t="shared" si="2"/>
        <v>0</v>
      </c>
      <c r="K259" s="134"/>
      <c r="L259" s="670">
        <v>45169</v>
      </c>
      <c r="M259" s="233">
        <v>0</v>
      </c>
      <c r="N259" s="234">
        <f t="shared" si="4"/>
        <v>489</v>
      </c>
      <c r="O259" s="37">
        <v>489</v>
      </c>
      <c r="P259" s="228">
        <f t="shared" si="8"/>
        <v>0</v>
      </c>
      <c r="Q259" s="41"/>
    </row>
    <row r="260" spans="1:18" ht="15.6" x14ac:dyDescent="0.3">
      <c r="A260" s="150"/>
      <c r="B260" s="142">
        <f t="shared" si="6"/>
        <v>1003</v>
      </c>
      <c r="C260" s="128"/>
      <c r="D260" s="34">
        <f t="shared" si="3"/>
        <v>1003</v>
      </c>
      <c r="E260" s="144">
        <v>45169</v>
      </c>
      <c r="F260" s="554">
        <v>1003</v>
      </c>
      <c r="G260" s="711">
        <v>45170</v>
      </c>
      <c r="H260" s="704">
        <f t="shared" ref="H260:H514" si="9">F260-D260</f>
        <v>0</v>
      </c>
      <c r="K260" s="134"/>
      <c r="L260" s="670">
        <v>45170</v>
      </c>
      <c r="M260" s="233">
        <v>0</v>
      </c>
      <c r="N260" s="234">
        <f t="shared" si="4"/>
        <v>489</v>
      </c>
      <c r="O260" s="37">
        <v>481</v>
      </c>
      <c r="P260" s="228">
        <f t="shared" si="8"/>
        <v>8</v>
      </c>
      <c r="Q260" s="41"/>
    </row>
    <row r="261" spans="1:18" ht="15.6" x14ac:dyDescent="0.3">
      <c r="A261" s="150"/>
      <c r="B261" s="142">
        <f t="shared" si="6"/>
        <v>1004</v>
      </c>
      <c r="C261" s="128"/>
      <c r="D261" s="34">
        <f t="shared" ref="D261:D515" si="10">F260</f>
        <v>1003</v>
      </c>
      <c r="E261" s="144">
        <v>45170</v>
      </c>
      <c r="F261" s="554">
        <v>1004</v>
      </c>
      <c r="G261" s="711">
        <v>45171</v>
      </c>
      <c r="H261" s="704">
        <f t="shared" si="9"/>
        <v>1</v>
      </c>
      <c r="K261" s="134"/>
      <c r="L261" s="670">
        <v>45171</v>
      </c>
      <c r="M261" s="233">
        <v>0</v>
      </c>
      <c r="N261" s="234">
        <f t="shared" ref="N261:N515" si="11">O260</f>
        <v>481</v>
      </c>
      <c r="O261" s="37">
        <v>477</v>
      </c>
      <c r="P261" s="228">
        <f t="shared" si="8"/>
        <v>4</v>
      </c>
      <c r="Q261" s="41"/>
    </row>
    <row r="262" spans="1:18" ht="15.6" x14ac:dyDescent="0.3">
      <c r="A262" s="150"/>
      <c r="B262" s="142">
        <f t="shared" si="6"/>
        <v>1005</v>
      </c>
      <c r="C262" s="128"/>
      <c r="D262" s="34">
        <f t="shared" si="10"/>
        <v>1004</v>
      </c>
      <c r="E262" s="144">
        <v>45171</v>
      </c>
      <c r="F262" s="554">
        <v>1005</v>
      </c>
      <c r="G262" s="711">
        <v>45172</v>
      </c>
      <c r="H262" s="704">
        <f t="shared" si="9"/>
        <v>1</v>
      </c>
      <c r="K262" s="134"/>
      <c r="L262" s="670">
        <v>45172</v>
      </c>
      <c r="M262" s="233">
        <v>0</v>
      </c>
      <c r="N262" s="234">
        <f t="shared" si="11"/>
        <v>477</v>
      </c>
      <c r="O262" s="37">
        <v>477</v>
      </c>
      <c r="P262" s="228">
        <f t="shared" si="8"/>
        <v>0</v>
      </c>
      <c r="Q262" s="41"/>
    </row>
    <row r="263" spans="1:18" ht="15.6" x14ac:dyDescent="0.3">
      <c r="A263" s="150"/>
      <c r="B263" s="142">
        <f t="shared" si="6"/>
        <v>1005</v>
      </c>
      <c r="C263" s="128"/>
      <c r="D263" s="34">
        <f t="shared" si="10"/>
        <v>1005</v>
      </c>
      <c r="E263" s="144">
        <v>45172</v>
      </c>
      <c r="F263" s="554">
        <v>1005</v>
      </c>
      <c r="G263" s="711">
        <v>45173</v>
      </c>
      <c r="H263" s="704">
        <f t="shared" si="9"/>
        <v>0</v>
      </c>
      <c r="K263" s="134"/>
      <c r="L263" s="670">
        <v>45173</v>
      </c>
      <c r="M263" s="233">
        <v>0</v>
      </c>
      <c r="N263" s="234">
        <f t="shared" si="11"/>
        <v>477</v>
      </c>
      <c r="O263" s="37">
        <v>474</v>
      </c>
      <c r="P263" s="228">
        <f t="shared" si="8"/>
        <v>3</v>
      </c>
      <c r="Q263" s="41"/>
    </row>
    <row r="264" spans="1:18" ht="15.6" x14ac:dyDescent="0.3">
      <c r="A264" s="150"/>
      <c r="B264" s="142">
        <f t="shared" si="6"/>
        <v>1006</v>
      </c>
      <c r="C264" s="128"/>
      <c r="D264" s="34">
        <f t="shared" si="10"/>
        <v>1005</v>
      </c>
      <c r="E264" s="144">
        <v>45173</v>
      </c>
      <c r="F264" s="554">
        <v>1006</v>
      </c>
      <c r="G264" s="711">
        <v>45174</v>
      </c>
      <c r="H264" s="704">
        <f t="shared" si="9"/>
        <v>1</v>
      </c>
      <c r="K264" s="134"/>
      <c r="L264" s="670">
        <v>45174</v>
      </c>
      <c r="M264" s="233">
        <v>0</v>
      </c>
      <c r="N264" s="234">
        <f t="shared" si="11"/>
        <v>474</v>
      </c>
      <c r="O264" s="37">
        <v>414</v>
      </c>
      <c r="P264" s="228">
        <f t="shared" si="8"/>
        <v>60</v>
      </c>
      <c r="Q264" s="41">
        <v>-120</v>
      </c>
      <c r="R264" s="48" t="s">
        <v>221</v>
      </c>
    </row>
    <row r="265" spans="1:18" ht="15.6" x14ac:dyDescent="0.3">
      <c r="A265" s="150"/>
      <c r="B265" s="142">
        <f t="shared" si="6"/>
        <v>1030</v>
      </c>
      <c r="C265" s="128"/>
      <c r="D265" s="34">
        <f t="shared" si="10"/>
        <v>1006</v>
      </c>
      <c r="E265" s="144">
        <v>45174</v>
      </c>
      <c r="F265" s="554">
        <v>1030</v>
      </c>
      <c r="G265" s="711">
        <v>45175</v>
      </c>
      <c r="H265" s="704">
        <f t="shared" si="9"/>
        <v>24</v>
      </c>
      <c r="K265" s="134"/>
      <c r="L265" s="670">
        <v>45175</v>
      </c>
      <c r="M265" s="233">
        <v>0</v>
      </c>
      <c r="N265" s="234">
        <f t="shared" si="11"/>
        <v>414</v>
      </c>
      <c r="O265" s="37">
        <v>354</v>
      </c>
      <c r="P265" s="228">
        <f t="shared" si="8"/>
        <v>60</v>
      </c>
      <c r="Q265" s="41"/>
    </row>
    <row r="266" spans="1:18" ht="15.6" x14ac:dyDescent="0.3">
      <c r="A266" s="150"/>
      <c r="B266" s="142">
        <f t="shared" si="6"/>
        <v>1044</v>
      </c>
      <c r="C266" s="128"/>
      <c r="D266" s="34">
        <f t="shared" si="10"/>
        <v>1030</v>
      </c>
      <c r="E266" s="144">
        <v>45175</v>
      </c>
      <c r="F266" s="554">
        <v>1044</v>
      </c>
      <c r="G266" s="711">
        <v>45176</v>
      </c>
      <c r="H266" s="704">
        <f t="shared" si="9"/>
        <v>14</v>
      </c>
      <c r="K266" s="134"/>
      <c r="L266" s="670">
        <v>45176</v>
      </c>
      <c r="M266" s="233">
        <v>0</v>
      </c>
      <c r="N266" s="234">
        <f t="shared" si="11"/>
        <v>354</v>
      </c>
      <c r="O266" s="37">
        <v>354</v>
      </c>
      <c r="P266" s="228">
        <f t="shared" si="8"/>
        <v>0</v>
      </c>
      <c r="Q266" s="41">
        <v>-106</v>
      </c>
      <c r="R266" s="48" t="s">
        <v>231</v>
      </c>
    </row>
    <row r="267" spans="1:18" ht="15.6" x14ac:dyDescent="0.3">
      <c r="A267" s="150"/>
      <c r="B267" s="142">
        <f t="shared" si="6"/>
        <v>1049</v>
      </c>
      <c r="C267" s="128"/>
      <c r="D267" s="34">
        <f t="shared" si="10"/>
        <v>1044</v>
      </c>
      <c r="E267" s="144">
        <v>45176</v>
      </c>
      <c r="F267" s="554">
        <v>1049</v>
      </c>
      <c r="G267" s="711">
        <v>45177</v>
      </c>
      <c r="H267" s="704">
        <f t="shared" si="9"/>
        <v>5</v>
      </c>
      <c r="K267" s="134"/>
      <c r="L267" s="670">
        <v>45177</v>
      </c>
      <c r="M267" s="233">
        <v>0</v>
      </c>
      <c r="N267" s="234">
        <f t="shared" si="11"/>
        <v>354</v>
      </c>
      <c r="O267" s="37">
        <v>354</v>
      </c>
      <c r="P267" s="228">
        <f t="shared" si="8"/>
        <v>0</v>
      </c>
      <c r="Q267" s="41"/>
    </row>
    <row r="268" spans="1:18" ht="15.6" x14ac:dyDescent="0.3">
      <c r="A268" s="150"/>
      <c r="B268" s="142">
        <f t="shared" si="6"/>
        <v>1049</v>
      </c>
      <c r="C268" s="128"/>
      <c r="D268" s="34">
        <f t="shared" si="10"/>
        <v>1049</v>
      </c>
      <c r="E268" s="144">
        <v>45177</v>
      </c>
      <c r="F268" s="554">
        <v>1049</v>
      </c>
      <c r="G268" s="711">
        <v>45178</v>
      </c>
      <c r="H268" s="704">
        <f t="shared" si="9"/>
        <v>0</v>
      </c>
      <c r="K268" s="134"/>
      <c r="L268" s="670">
        <v>45178</v>
      </c>
      <c r="M268" s="233">
        <v>0</v>
      </c>
      <c r="N268" s="234">
        <f t="shared" si="11"/>
        <v>354</v>
      </c>
      <c r="O268" s="37">
        <v>332</v>
      </c>
      <c r="P268" s="228">
        <f t="shared" si="8"/>
        <v>22</v>
      </c>
      <c r="Q268" s="41"/>
    </row>
    <row r="269" spans="1:18" ht="15.6" x14ac:dyDescent="0.3">
      <c r="A269" s="150"/>
      <c r="B269" s="142">
        <f t="shared" si="6"/>
        <v>1056</v>
      </c>
      <c r="C269" s="128"/>
      <c r="D269" s="34">
        <f t="shared" si="10"/>
        <v>1049</v>
      </c>
      <c r="E269" s="144">
        <v>45178</v>
      </c>
      <c r="F269" s="554">
        <v>1056</v>
      </c>
      <c r="G269" s="711">
        <v>45179</v>
      </c>
      <c r="H269" s="704">
        <f t="shared" si="9"/>
        <v>7</v>
      </c>
      <c r="K269" s="134"/>
      <c r="L269" s="670">
        <v>45179</v>
      </c>
      <c r="M269" s="233">
        <v>0</v>
      </c>
      <c r="N269" s="234">
        <f t="shared" si="11"/>
        <v>332</v>
      </c>
      <c r="O269" s="37">
        <v>332</v>
      </c>
      <c r="P269" s="228">
        <f t="shared" si="8"/>
        <v>0</v>
      </c>
      <c r="Q269" s="41"/>
    </row>
    <row r="270" spans="1:18" ht="15.6" x14ac:dyDescent="0.3">
      <c r="A270" s="150"/>
      <c r="B270" s="142">
        <f t="shared" si="6"/>
        <v>1056</v>
      </c>
      <c r="C270" s="128"/>
      <c r="D270" s="34">
        <f t="shared" si="10"/>
        <v>1056</v>
      </c>
      <c r="E270" s="144">
        <v>45179</v>
      </c>
      <c r="F270" s="554">
        <v>1056</v>
      </c>
      <c r="G270" s="711">
        <v>45180</v>
      </c>
      <c r="H270" s="704">
        <f t="shared" si="9"/>
        <v>0</v>
      </c>
      <c r="K270" s="134"/>
      <c r="L270" s="670">
        <v>45180</v>
      </c>
      <c r="M270" s="233">
        <v>0</v>
      </c>
      <c r="N270" s="234">
        <f t="shared" si="11"/>
        <v>332</v>
      </c>
      <c r="O270" s="37">
        <v>279</v>
      </c>
      <c r="P270" s="228">
        <f t="shared" si="8"/>
        <v>53</v>
      </c>
      <c r="Q270" s="41"/>
    </row>
    <row r="271" spans="1:18" ht="15.6" x14ac:dyDescent="0.3">
      <c r="A271" s="150"/>
      <c r="B271" s="142">
        <f t="shared" si="6"/>
        <v>1067</v>
      </c>
      <c r="C271" s="128"/>
      <c r="D271" s="34">
        <f t="shared" si="10"/>
        <v>1056</v>
      </c>
      <c r="E271" s="144">
        <v>45180</v>
      </c>
      <c r="F271" s="554">
        <v>1067</v>
      </c>
      <c r="G271" s="711">
        <v>45181</v>
      </c>
      <c r="H271" s="704">
        <f t="shared" si="9"/>
        <v>11</v>
      </c>
      <c r="K271" s="134"/>
      <c r="L271" s="670">
        <v>45181</v>
      </c>
      <c r="M271" s="233">
        <v>0</v>
      </c>
      <c r="N271" s="234">
        <f t="shared" si="11"/>
        <v>279</v>
      </c>
      <c r="O271" s="37">
        <v>279</v>
      </c>
      <c r="P271" s="228">
        <f t="shared" si="8"/>
        <v>0</v>
      </c>
      <c r="Q271" s="41"/>
    </row>
    <row r="272" spans="1:18" ht="15.6" x14ac:dyDescent="0.3">
      <c r="A272" s="150"/>
      <c r="B272" s="142">
        <f t="shared" si="6"/>
        <v>1067</v>
      </c>
      <c r="C272" s="128"/>
      <c r="D272" s="34">
        <f t="shared" si="10"/>
        <v>1067</v>
      </c>
      <c r="E272" s="144">
        <v>45181</v>
      </c>
      <c r="F272" s="554">
        <v>1067</v>
      </c>
      <c r="G272" s="711">
        <v>45182</v>
      </c>
      <c r="H272" s="704">
        <f t="shared" si="9"/>
        <v>0</v>
      </c>
      <c r="K272" s="134"/>
      <c r="L272" s="670">
        <v>45182</v>
      </c>
      <c r="M272" s="233">
        <v>0</v>
      </c>
      <c r="N272" s="234">
        <f t="shared" si="11"/>
        <v>279</v>
      </c>
      <c r="O272" s="37">
        <v>253</v>
      </c>
      <c r="P272" s="228">
        <f t="shared" si="8"/>
        <v>26</v>
      </c>
      <c r="Q272" s="41"/>
    </row>
    <row r="273" spans="1:18" ht="15.6" x14ac:dyDescent="0.3">
      <c r="A273" s="150"/>
      <c r="B273" s="142">
        <f t="shared" si="6"/>
        <v>1074</v>
      </c>
      <c r="C273" s="128"/>
      <c r="D273" s="34">
        <f t="shared" si="10"/>
        <v>1067</v>
      </c>
      <c r="E273" s="144">
        <v>45182</v>
      </c>
      <c r="F273" s="554">
        <v>1074</v>
      </c>
      <c r="G273" s="711">
        <v>45183</v>
      </c>
      <c r="H273" s="704">
        <f t="shared" si="9"/>
        <v>7</v>
      </c>
      <c r="K273" s="134"/>
      <c r="L273" s="670">
        <v>45183</v>
      </c>
      <c r="M273" s="233">
        <v>0</v>
      </c>
      <c r="N273" s="234">
        <f t="shared" si="11"/>
        <v>253</v>
      </c>
      <c r="O273" s="37">
        <v>238</v>
      </c>
      <c r="P273" s="228">
        <f t="shared" si="8"/>
        <v>15</v>
      </c>
      <c r="Q273" s="41"/>
    </row>
    <row r="274" spans="1:18" ht="15.6" x14ac:dyDescent="0.3">
      <c r="A274" s="150"/>
      <c r="B274" s="142">
        <f t="shared" si="6"/>
        <v>1077</v>
      </c>
      <c r="C274" s="128"/>
      <c r="D274" s="34">
        <f t="shared" si="10"/>
        <v>1074</v>
      </c>
      <c r="E274" s="144">
        <v>45183</v>
      </c>
      <c r="F274" s="554">
        <v>1077</v>
      </c>
      <c r="G274" s="711">
        <v>45184</v>
      </c>
      <c r="H274" s="704">
        <f t="shared" si="9"/>
        <v>3</v>
      </c>
      <c r="K274" s="134"/>
      <c r="L274" s="670">
        <v>45184</v>
      </c>
      <c r="M274" s="233">
        <v>0</v>
      </c>
      <c r="N274" s="234">
        <f t="shared" si="11"/>
        <v>238</v>
      </c>
      <c r="O274" s="37">
        <v>234</v>
      </c>
      <c r="P274" s="228">
        <f t="shared" si="8"/>
        <v>4</v>
      </c>
      <c r="Q274" s="41">
        <v>-126</v>
      </c>
      <c r="R274" s="48" t="s">
        <v>232</v>
      </c>
    </row>
    <row r="275" spans="1:18" ht="15.6" x14ac:dyDescent="0.3">
      <c r="A275" s="150"/>
      <c r="B275" s="142">
        <f t="shared" si="6"/>
        <v>1078</v>
      </c>
      <c r="C275" s="128"/>
      <c r="D275" s="34">
        <f t="shared" si="10"/>
        <v>1077</v>
      </c>
      <c r="E275" s="144">
        <v>45184</v>
      </c>
      <c r="F275" s="554">
        <v>1078</v>
      </c>
      <c r="G275" s="711">
        <v>45185</v>
      </c>
      <c r="H275" s="704">
        <f t="shared" si="9"/>
        <v>1</v>
      </c>
      <c r="K275" s="134"/>
      <c r="L275" s="670">
        <v>45185</v>
      </c>
      <c r="M275" s="233">
        <v>0</v>
      </c>
      <c r="N275" s="234">
        <f t="shared" si="11"/>
        <v>234</v>
      </c>
      <c r="O275" s="37">
        <v>234</v>
      </c>
      <c r="P275" s="228">
        <f t="shared" si="8"/>
        <v>0</v>
      </c>
      <c r="Q275" s="41"/>
    </row>
    <row r="276" spans="1:18" ht="15.6" x14ac:dyDescent="0.3">
      <c r="A276" s="150"/>
      <c r="B276" s="142">
        <f t="shared" si="6"/>
        <v>1078</v>
      </c>
      <c r="C276" s="128"/>
      <c r="D276" s="34">
        <f t="shared" si="10"/>
        <v>1078</v>
      </c>
      <c r="E276" s="144">
        <v>45185</v>
      </c>
      <c r="F276" s="554">
        <v>1078</v>
      </c>
      <c r="G276" s="711">
        <v>45186</v>
      </c>
      <c r="H276" s="704">
        <f t="shared" si="9"/>
        <v>0</v>
      </c>
      <c r="K276" s="134"/>
      <c r="L276" s="670">
        <v>45186</v>
      </c>
      <c r="M276" s="233">
        <v>0</v>
      </c>
      <c r="N276" s="234">
        <f t="shared" si="11"/>
        <v>234</v>
      </c>
      <c r="O276" s="37">
        <v>234</v>
      </c>
      <c r="P276" s="228">
        <f t="shared" si="8"/>
        <v>0</v>
      </c>
      <c r="Q276" s="41"/>
    </row>
    <row r="277" spans="1:18" ht="15.6" x14ac:dyDescent="0.3">
      <c r="A277" s="150"/>
      <c r="B277" s="142">
        <f t="shared" si="6"/>
        <v>1078</v>
      </c>
      <c r="C277" s="128"/>
      <c r="D277" s="34">
        <f t="shared" si="10"/>
        <v>1078</v>
      </c>
      <c r="E277" s="144">
        <v>45186</v>
      </c>
      <c r="F277" s="554">
        <v>1078</v>
      </c>
      <c r="G277" s="711">
        <v>45187</v>
      </c>
      <c r="H277" s="704">
        <f t="shared" si="9"/>
        <v>0</v>
      </c>
      <c r="K277" s="134"/>
      <c r="L277" s="670">
        <v>45187</v>
      </c>
      <c r="M277" s="233">
        <v>0</v>
      </c>
      <c r="N277" s="234">
        <f t="shared" si="11"/>
        <v>234</v>
      </c>
      <c r="O277" s="37">
        <v>234</v>
      </c>
      <c r="P277" s="228">
        <f t="shared" si="8"/>
        <v>0</v>
      </c>
      <c r="Q277" s="41"/>
    </row>
    <row r="278" spans="1:18" ht="15.6" x14ac:dyDescent="0.3">
      <c r="A278" s="150"/>
      <c r="B278" s="142">
        <f t="shared" si="6"/>
        <v>1079</v>
      </c>
      <c r="C278" s="128"/>
      <c r="D278" s="34">
        <f t="shared" si="10"/>
        <v>1078</v>
      </c>
      <c r="E278" s="144">
        <v>45187</v>
      </c>
      <c r="F278" s="554">
        <v>1079</v>
      </c>
      <c r="G278" s="711">
        <v>45188</v>
      </c>
      <c r="H278" s="704">
        <f t="shared" si="9"/>
        <v>1</v>
      </c>
      <c r="K278" s="134"/>
      <c r="L278" s="670">
        <v>45188</v>
      </c>
      <c r="M278" s="233">
        <v>0</v>
      </c>
      <c r="N278" s="234">
        <f t="shared" si="11"/>
        <v>234</v>
      </c>
      <c r="O278" s="37">
        <v>221</v>
      </c>
      <c r="P278" s="228">
        <f t="shared" si="8"/>
        <v>13</v>
      </c>
      <c r="Q278" s="41"/>
    </row>
    <row r="279" spans="1:18" ht="15.6" x14ac:dyDescent="0.3">
      <c r="A279" s="150"/>
      <c r="B279" s="142">
        <f t="shared" si="6"/>
        <v>1086</v>
      </c>
      <c r="C279" s="128"/>
      <c r="D279" s="34">
        <f t="shared" si="10"/>
        <v>1079</v>
      </c>
      <c r="E279" s="144">
        <v>45188</v>
      </c>
      <c r="F279" s="554">
        <v>1086</v>
      </c>
      <c r="G279" s="711">
        <v>45189</v>
      </c>
      <c r="H279" s="704">
        <f t="shared" si="9"/>
        <v>7</v>
      </c>
      <c r="K279" s="134"/>
      <c r="L279" s="670">
        <v>45189</v>
      </c>
      <c r="M279" s="233">
        <v>0</v>
      </c>
      <c r="N279" s="234">
        <f t="shared" si="11"/>
        <v>221</v>
      </c>
      <c r="O279" s="37">
        <v>221</v>
      </c>
      <c r="P279" s="228">
        <f t="shared" si="8"/>
        <v>0</v>
      </c>
      <c r="Q279" s="41"/>
    </row>
    <row r="280" spans="1:18" ht="15.6" x14ac:dyDescent="0.3">
      <c r="A280" s="150"/>
      <c r="B280" s="142">
        <f t="shared" si="6"/>
        <v>1086</v>
      </c>
      <c r="C280" s="128"/>
      <c r="D280" s="34">
        <f t="shared" si="10"/>
        <v>1086</v>
      </c>
      <c r="E280" s="144">
        <v>45189</v>
      </c>
      <c r="F280" s="554">
        <v>1086</v>
      </c>
      <c r="G280" s="711">
        <v>45190</v>
      </c>
      <c r="H280" s="704">
        <f t="shared" si="9"/>
        <v>0</v>
      </c>
      <c r="K280" s="134"/>
      <c r="L280" s="670">
        <v>45190</v>
      </c>
      <c r="M280" s="233">
        <v>0</v>
      </c>
      <c r="N280" s="234">
        <f t="shared" si="11"/>
        <v>221</v>
      </c>
      <c r="O280" s="37">
        <v>221</v>
      </c>
      <c r="P280" s="228">
        <f t="shared" si="8"/>
        <v>0</v>
      </c>
      <c r="Q280" s="41"/>
    </row>
    <row r="281" spans="1:18" ht="15.6" x14ac:dyDescent="0.3">
      <c r="A281" s="150"/>
      <c r="B281" s="142">
        <f t="shared" si="6"/>
        <v>1086</v>
      </c>
      <c r="C281" s="128"/>
      <c r="D281" s="34">
        <f t="shared" si="10"/>
        <v>1086</v>
      </c>
      <c r="E281" s="144">
        <v>45190</v>
      </c>
      <c r="F281" s="554">
        <v>1086</v>
      </c>
      <c r="G281" s="711">
        <v>45191</v>
      </c>
      <c r="H281" s="704">
        <f t="shared" si="9"/>
        <v>0</v>
      </c>
      <c r="K281" s="134"/>
      <c r="L281" s="670">
        <v>45191</v>
      </c>
      <c r="M281" s="233">
        <v>0</v>
      </c>
      <c r="N281" s="234">
        <f t="shared" si="11"/>
        <v>221</v>
      </c>
      <c r="O281" s="37">
        <v>213</v>
      </c>
      <c r="P281" s="228">
        <f t="shared" si="8"/>
        <v>8</v>
      </c>
      <c r="Q281" s="41"/>
    </row>
    <row r="282" spans="1:18" ht="15.6" x14ac:dyDescent="0.3">
      <c r="A282" s="150"/>
      <c r="B282" s="142">
        <f t="shared" si="6"/>
        <v>1087</v>
      </c>
      <c r="C282" s="128"/>
      <c r="D282" s="34">
        <f t="shared" si="10"/>
        <v>1086</v>
      </c>
      <c r="E282" s="144">
        <v>45191</v>
      </c>
      <c r="F282" s="554">
        <v>1087</v>
      </c>
      <c r="G282" s="711">
        <v>45192</v>
      </c>
      <c r="H282" s="704">
        <f t="shared" si="9"/>
        <v>1</v>
      </c>
      <c r="K282" s="134"/>
      <c r="L282" s="670">
        <v>45192</v>
      </c>
      <c r="M282" s="233">
        <v>0</v>
      </c>
      <c r="N282" s="234">
        <f t="shared" si="11"/>
        <v>213</v>
      </c>
      <c r="O282" s="37">
        <v>213</v>
      </c>
      <c r="P282" s="228">
        <f t="shared" si="8"/>
        <v>0</v>
      </c>
      <c r="Q282" s="41"/>
    </row>
    <row r="283" spans="1:18" ht="15.6" x14ac:dyDescent="0.3">
      <c r="A283" s="150"/>
      <c r="B283" s="142">
        <f t="shared" si="6"/>
        <v>1088</v>
      </c>
      <c r="C283" s="128"/>
      <c r="D283" s="34">
        <f t="shared" si="10"/>
        <v>1087</v>
      </c>
      <c r="E283" s="144">
        <v>45192</v>
      </c>
      <c r="F283" s="554">
        <v>1088</v>
      </c>
      <c r="G283" s="711">
        <v>45193</v>
      </c>
      <c r="H283" s="704">
        <f t="shared" si="9"/>
        <v>1</v>
      </c>
      <c r="K283" s="134"/>
      <c r="L283" s="670">
        <v>45193</v>
      </c>
      <c r="M283" s="233">
        <v>0</v>
      </c>
      <c r="N283" s="234">
        <f t="shared" si="11"/>
        <v>213</v>
      </c>
      <c r="O283" s="37">
        <v>213</v>
      </c>
      <c r="P283" s="228">
        <f t="shared" si="8"/>
        <v>0</v>
      </c>
      <c r="Q283" s="41"/>
    </row>
    <row r="284" spans="1:18" ht="15.6" x14ac:dyDescent="0.3">
      <c r="A284" s="150"/>
      <c r="B284" s="142">
        <f t="shared" si="6"/>
        <v>1088</v>
      </c>
      <c r="C284" s="128"/>
      <c r="D284" s="34">
        <f t="shared" si="10"/>
        <v>1088</v>
      </c>
      <c r="E284" s="144">
        <v>45193</v>
      </c>
      <c r="F284" s="554">
        <v>1088</v>
      </c>
      <c r="G284" s="711">
        <v>45194</v>
      </c>
      <c r="H284" s="704">
        <f t="shared" si="9"/>
        <v>0</v>
      </c>
      <c r="K284" s="134"/>
      <c r="L284" s="670">
        <v>45194</v>
      </c>
      <c r="M284" s="233">
        <v>0</v>
      </c>
      <c r="N284" s="234">
        <f t="shared" si="11"/>
        <v>213</v>
      </c>
      <c r="O284" s="37">
        <v>206</v>
      </c>
      <c r="P284" s="228">
        <f t="shared" si="8"/>
        <v>7</v>
      </c>
      <c r="Q284" s="41"/>
    </row>
    <row r="285" spans="1:18" ht="15.6" x14ac:dyDescent="0.3">
      <c r="A285" s="150"/>
      <c r="B285" s="142">
        <f t="shared" si="6"/>
        <v>1089</v>
      </c>
      <c r="C285" s="128"/>
      <c r="D285" s="34">
        <f t="shared" si="10"/>
        <v>1088</v>
      </c>
      <c r="E285" s="144">
        <v>45194</v>
      </c>
      <c r="F285" s="554">
        <v>1089</v>
      </c>
      <c r="G285" s="711">
        <v>45195</v>
      </c>
      <c r="H285" s="704">
        <f t="shared" si="9"/>
        <v>1</v>
      </c>
      <c r="K285" s="134"/>
      <c r="L285" s="670">
        <v>45195</v>
      </c>
      <c r="M285" s="233">
        <v>0</v>
      </c>
      <c r="N285" s="234">
        <f t="shared" si="11"/>
        <v>206</v>
      </c>
      <c r="O285" s="37">
        <v>191</v>
      </c>
      <c r="P285" s="228">
        <f t="shared" si="8"/>
        <v>15</v>
      </c>
      <c r="Q285" s="41"/>
    </row>
    <row r="286" spans="1:18" ht="15.6" x14ac:dyDescent="0.3">
      <c r="A286" s="150"/>
      <c r="B286" s="142">
        <f t="shared" si="6"/>
        <v>1093</v>
      </c>
      <c r="C286" s="128"/>
      <c r="D286" s="34">
        <f t="shared" si="10"/>
        <v>1089</v>
      </c>
      <c r="E286" s="144">
        <v>45195</v>
      </c>
      <c r="F286" s="554">
        <v>1093</v>
      </c>
      <c r="G286" s="711">
        <v>45196</v>
      </c>
      <c r="H286" s="704">
        <f t="shared" si="9"/>
        <v>4</v>
      </c>
      <c r="K286" s="134"/>
      <c r="L286" s="670">
        <v>45196</v>
      </c>
      <c r="M286" s="233">
        <v>0</v>
      </c>
      <c r="N286" s="234">
        <f t="shared" si="11"/>
        <v>191</v>
      </c>
      <c r="O286" s="37">
        <v>153</v>
      </c>
      <c r="P286" s="228">
        <f t="shared" si="8"/>
        <v>38</v>
      </c>
      <c r="Q286" s="41"/>
    </row>
    <row r="287" spans="1:18" ht="15.6" x14ac:dyDescent="0.3">
      <c r="A287" s="150"/>
      <c r="B287" s="142">
        <f t="shared" si="6"/>
        <v>1102</v>
      </c>
      <c r="C287" s="128"/>
      <c r="D287" s="34">
        <f t="shared" si="10"/>
        <v>1093</v>
      </c>
      <c r="E287" s="144">
        <v>45196</v>
      </c>
      <c r="F287" s="554">
        <v>1102</v>
      </c>
      <c r="G287" s="711">
        <v>45197</v>
      </c>
      <c r="H287" s="704">
        <f t="shared" si="9"/>
        <v>9</v>
      </c>
      <c r="K287" s="134"/>
      <c r="L287" s="670">
        <v>45197</v>
      </c>
      <c r="M287" s="233">
        <v>0</v>
      </c>
      <c r="N287" s="234">
        <f t="shared" si="11"/>
        <v>153</v>
      </c>
      <c r="O287" s="37">
        <v>149</v>
      </c>
      <c r="P287" s="228">
        <f t="shared" si="8"/>
        <v>4</v>
      </c>
      <c r="Q287" s="41"/>
    </row>
    <row r="288" spans="1:18" ht="15.6" x14ac:dyDescent="0.3">
      <c r="A288" s="150"/>
      <c r="B288" s="142">
        <f t="shared" si="6"/>
        <v>1103</v>
      </c>
      <c r="C288" s="128"/>
      <c r="D288" s="34">
        <f t="shared" si="10"/>
        <v>1102</v>
      </c>
      <c r="E288" s="144">
        <v>45197</v>
      </c>
      <c r="F288" s="554">
        <v>1103</v>
      </c>
      <c r="G288" s="711">
        <v>45198</v>
      </c>
      <c r="H288" s="704">
        <f t="shared" si="9"/>
        <v>1</v>
      </c>
      <c r="K288" s="134"/>
      <c r="L288" s="670">
        <v>45198</v>
      </c>
      <c r="M288" s="233">
        <v>0</v>
      </c>
      <c r="N288" s="234">
        <f t="shared" si="11"/>
        <v>149</v>
      </c>
      <c r="O288" s="37">
        <v>149</v>
      </c>
      <c r="P288" s="228">
        <f t="shared" si="8"/>
        <v>0</v>
      </c>
      <c r="Q288" s="41"/>
    </row>
    <row r="289" spans="1:20" ht="15.6" x14ac:dyDescent="0.3">
      <c r="A289" s="150"/>
      <c r="B289" s="142">
        <f t="shared" si="6"/>
        <v>1103</v>
      </c>
      <c r="C289" s="128"/>
      <c r="D289" s="34">
        <f t="shared" si="10"/>
        <v>1103</v>
      </c>
      <c r="E289" s="144">
        <v>45198</v>
      </c>
      <c r="F289" s="554">
        <v>1103</v>
      </c>
      <c r="G289" s="711">
        <v>45199</v>
      </c>
      <c r="H289" s="704">
        <f t="shared" si="9"/>
        <v>0</v>
      </c>
      <c r="K289" s="134"/>
      <c r="L289" s="670">
        <v>45199</v>
      </c>
      <c r="M289" s="233">
        <v>0</v>
      </c>
      <c r="N289" s="234">
        <f t="shared" si="11"/>
        <v>149</v>
      </c>
      <c r="O289" s="37">
        <v>149</v>
      </c>
      <c r="P289" s="228">
        <f t="shared" si="8"/>
        <v>0</v>
      </c>
      <c r="Q289" s="41"/>
    </row>
    <row r="290" spans="1:20" ht="15.6" x14ac:dyDescent="0.3">
      <c r="A290" s="150"/>
      <c r="B290" s="142">
        <f t="shared" si="6"/>
        <v>1103</v>
      </c>
      <c r="C290" s="128"/>
      <c r="D290" s="34">
        <f t="shared" si="10"/>
        <v>1103</v>
      </c>
      <c r="E290" s="144">
        <v>45199</v>
      </c>
      <c r="F290" s="554">
        <v>1103</v>
      </c>
      <c r="G290" s="711">
        <v>45200</v>
      </c>
      <c r="H290" s="704">
        <f t="shared" si="9"/>
        <v>0</v>
      </c>
      <c r="K290" s="134"/>
      <c r="L290" s="670">
        <v>45200</v>
      </c>
      <c r="M290" s="233">
        <v>0</v>
      </c>
      <c r="N290" s="234">
        <f t="shared" si="11"/>
        <v>149</v>
      </c>
      <c r="O290" s="37">
        <v>149</v>
      </c>
      <c r="P290" s="228">
        <f t="shared" si="8"/>
        <v>0</v>
      </c>
      <c r="Q290" s="41"/>
      <c r="T290" s="48">
        <f>SUM(P290:P381)</f>
        <v>1138.5</v>
      </c>
    </row>
    <row r="291" spans="1:20" ht="15.6" x14ac:dyDescent="0.3">
      <c r="A291" s="150"/>
      <c r="B291" s="142">
        <f t="shared" si="6"/>
        <v>1103</v>
      </c>
      <c r="C291" s="128"/>
      <c r="D291" s="34">
        <f t="shared" si="10"/>
        <v>1103</v>
      </c>
      <c r="E291" s="144">
        <v>45200</v>
      </c>
      <c r="F291" s="554">
        <v>1103</v>
      </c>
      <c r="G291" s="711">
        <v>45201</v>
      </c>
      <c r="H291" s="704">
        <f t="shared" si="9"/>
        <v>0</v>
      </c>
      <c r="I291" s="48">
        <f>SUM(H291:H382)</f>
        <v>238</v>
      </c>
      <c r="K291" s="134"/>
      <c r="L291" s="670">
        <v>45201</v>
      </c>
      <c r="M291" s="233">
        <v>0</v>
      </c>
      <c r="N291" s="234">
        <f t="shared" si="11"/>
        <v>149</v>
      </c>
      <c r="O291" s="37">
        <v>149</v>
      </c>
      <c r="P291" s="228">
        <f t="shared" si="8"/>
        <v>0</v>
      </c>
      <c r="Q291" s="41"/>
    </row>
    <row r="292" spans="1:20" ht="15.6" x14ac:dyDescent="0.3">
      <c r="A292" s="150"/>
      <c r="B292" s="142">
        <f t="shared" si="6"/>
        <v>1103</v>
      </c>
      <c r="C292" s="128"/>
      <c r="D292" s="34">
        <f t="shared" si="10"/>
        <v>1103</v>
      </c>
      <c r="E292" s="144">
        <v>45201</v>
      </c>
      <c r="F292" s="554">
        <v>1103</v>
      </c>
      <c r="G292" s="711">
        <v>45202</v>
      </c>
      <c r="H292" s="704">
        <f t="shared" si="9"/>
        <v>0</v>
      </c>
      <c r="K292" s="134"/>
      <c r="L292" s="670">
        <v>45202</v>
      </c>
      <c r="M292" s="233">
        <v>0</v>
      </c>
      <c r="N292" s="234">
        <f t="shared" si="11"/>
        <v>149</v>
      </c>
      <c r="O292" s="37">
        <v>142</v>
      </c>
      <c r="P292" s="228">
        <f t="shared" si="8"/>
        <v>7</v>
      </c>
      <c r="Q292" s="41"/>
    </row>
    <row r="293" spans="1:20" ht="15.6" x14ac:dyDescent="0.3">
      <c r="A293" s="150"/>
      <c r="B293" s="142">
        <f t="shared" si="6"/>
        <v>1104</v>
      </c>
      <c r="C293" s="128"/>
      <c r="D293" s="34">
        <f t="shared" si="10"/>
        <v>1103</v>
      </c>
      <c r="E293" s="144">
        <v>45202</v>
      </c>
      <c r="F293" s="554">
        <v>1104</v>
      </c>
      <c r="G293" s="711">
        <v>45203</v>
      </c>
      <c r="H293" s="704">
        <f t="shared" si="9"/>
        <v>1</v>
      </c>
      <c r="K293" s="134"/>
      <c r="L293" s="670">
        <v>45203</v>
      </c>
      <c r="M293" s="233">
        <v>0</v>
      </c>
      <c r="N293" s="234">
        <f t="shared" si="11"/>
        <v>142</v>
      </c>
      <c r="O293" s="37">
        <v>142</v>
      </c>
      <c r="P293" s="228">
        <f t="shared" si="8"/>
        <v>0</v>
      </c>
      <c r="Q293" s="41"/>
    </row>
    <row r="294" spans="1:20" ht="15.6" x14ac:dyDescent="0.3">
      <c r="A294" s="150"/>
      <c r="B294" s="142">
        <f t="shared" si="6"/>
        <v>1105</v>
      </c>
      <c r="C294" s="128"/>
      <c r="D294" s="34">
        <f t="shared" si="10"/>
        <v>1104</v>
      </c>
      <c r="E294" s="144">
        <v>45203</v>
      </c>
      <c r="F294" s="554">
        <v>1105</v>
      </c>
      <c r="G294" s="711">
        <v>45204</v>
      </c>
      <c r="H294" s="704">
        <f t="shared" si="9"/>
        <v>1</v>
      </c>
      <c r="K294" s="134"/>
      <c r="L294" s="670">
        <v>45204</v>
      </c>
      <c r="M294" s="233">
        <v>0</v>
      </c>
      <c r="N294" s="234">
        <f t="shared" si="11"/>
        <v>142</v>
      </c>
      <c r="O294" s="37">
        <v>142</v>
      </c>
      <c r="P294" s="228">
        <f t="shared" si="8"/>
        <v>0</v>
      </c>
      <c r="Q294" s="41"/>
    </row>
    <row r="295" spans="1:20" ht="15.6" x14ac:dyDescent="0.3">
      <c r="A295" s="150"/>
      <c r="B295" s="142">
        <f t="shared" si="6"/>
        <v>1105</v>
      </c>
      <c r="C295" s="128"/>
      <c r="D295" s="34">
        <f t="shared" si="10"/>
        <v>1105</v>
      </c>
      <c r="E295" s="144">
        <v>45204</v>
      </c>
      <c r="F295" s="554">
        <v>1105</v>
      </c>
      <c r="G295" s="711">
        <v>45205</v>
      </c>
      <c r="H295" s="704">
        <f t="shared" si="9"/>
        <v>0</v>
      </c>
      <c r="K295" s="134"/>
      <c r="L295" s="670">
        <v>45205</v>
      </c>
      <c r="M295" s="233">
        <v>0</v>
      </c>
      <c r="N295" s="234">
        <f t="shared" si="11"/>
        <v>142</v>
      </c>
      <c r="O295" s="37">
        <v>142</v>
      </c>
      <c r="P295" s="228">
        <f t="shared" si="8"/>
        <v>0</v>
      </c>
      <c r="Q295" s="41"/>
    </row>
    <row r="296" spans="1:20" ht="15.6" x14ac:dyDescent="0.3">
      <c r="A296" s="150"/>
      <c r="B296" s="142">
        <f t="shared" si="6"/>
        <v>1105</v>
      </c>
      <c r="C296" s="128"/>
      <c r="D296" s="34">
        <f t="shared" si="10"/>
        <v>1105</v>
      </c>
      <c r="E296" s="144">
        <v>45205</v>
      </c>
      <c r="F296" s="554">
        <v>1105</v>
      </c>
      <c r="G296" s="711">
        <v>45206</v>
      </c>
      <c r="H296" s="704">
        <f t="shared" si="9"/>
        <v>0</v>
      </c>
      <c r="K296" s="134"/>
      <c r="L296" s="670">
        <v>45206</v>
      </c>
      <c r="M296" s="233">
        <v>0</v>
      </c>
      <c r="N296" s="234">
        <f t="shared" si="11"/>
        <v>142</v>
      </c>
      <c r="O296" s="37">
        <v>138</v>
      </c>
      <c r="P296" s="228">
        <f t="shared" si="8"/>
        <v>4</v>
      </c>
      <c r="Q296" s="41"/>
    </row>
    <row r="297" spans="1:20" ht="15.6" x14ac:dyDescent="0.3">
      <c r="A297" s="150"/>
      <c r="B297" s="142">
        <f t="shared" si="6"/>
        <v>1106</v>
      </c>
      <c r="C297" s="128"/>
      <c r="D297" s="34">
        <f t="shared" si="10"/>
        <v>1105</v>
      </c>
      <c r="E297" s="144">
        <v>45206</v>
      </c>
      <c r="F297" s="554">
        <v>1106</v>
      </c>
      <c r="G297" s="711">
        <v>45207</v>
      </c>
      <c r="H297" s="704">
        <f t="shared" si="9"/>
        <v>1</v>
      </c>
      <c r="K297" s="134"/>
      <c r="L297" s="670">
        <v>45207</v>
      </c>
      <c r="M297" s="233">
        <v>0</v>
      </c>
      <c r="N297" s="234">
        <f t="shared" si="11"/>
        <v>138</v>
      </c>
      <c r="O297" s="37">
        <v>138</v>
      </c>
      <c r="P297" s="228">
        <f t="shared" si="8"/>
        <v>0</v>
      </c>
      <c r="Q297" s="41"/>
    </row>
    <row r="298" spans="1:20" ht="15.6" x14ac:dyDescent="0.3">
      <c r="A298" s="150"/>
      <c r="B298" s="142">
        <f t="shared" si="6"/>
        <v>1106</v>
      </c>
      <c r="C298" s="128"/>
      <c r="D298" s="34">
        <f t="shared" si="10"/>
        <v>1106</v>
      </c>
      <c r="E298" s="144">
        <v>45207</v>
      </c>
      <c r="F298" s="554">
        <v>1106</v>
      </c>
      <c r="G298" s="711">
        <v>45208</v>
      </c>
      <c r="H298" s="704">
        <f t="shared" si="9"/>
        <v>0</v>
      </c>
      <c r="K298" s="134"/>
      <c r="L298" s="670">
        <v>45208</v>
      </c>
      <c r="M298" s="233">
        <v>0</v>
      </c>
      <c r="N298" s="234">
        <f t="shared" si="11"/>
        <v>138</v>
      </c>
      <c r="O298" s="37">
        <v>138</v>
      </c>
      <c r="P298" s="228">
        <f t="shared" si="8"/>
        <v>0</v>
      </c>
      <c r="Q298" s="41"/>
    </row>
    <row r="299" spans="1:20" ht="15.6" x14ac:dyDescent="0.3">
      <c r="A299" s="150"/>
      <c r="B299" s="142">
        <f t="shared" si="6"/>
        <v>1106</v>
      </c>
      <c r="C299" s="128"/>
      <c r="D299" s="34">
        <f t="shared" si="10"/>
        <v>1106</v>
      </c>
      <c r="E299" s="144">
        <v>45208</v>
      </c>
      <c r="F299" s="554">
        <v>1106</v>
      </c>
      <c r="G299" s="711">
        <v>45209</v>
      </c>
      <c r="H299" s="704">
        <f t="shared" si="9"/>
        <v>0</v>
      </c>
      <c r="K299" s="134"/>
      <c r="L299" s="670">
        <v>45209</v>
      </c>
      <c r="M299" s="233">
        <v>0</v>
      </c>
      <c r="N299" s="234">
        <f t="shared" si="11"/>
        <v>138</v>
      </c>
      <c r="O299" s="37">
        <v>112</v>
      </c>
      <c r="P299" s="228">
        <f t="shared" si="8"/>
        <v>26</v>
      </c>
      <c r="Q299" s="41"/>
    </row>
    <row r="300" spans="1:20" ht="15.6" x14ac:dyDescent="0.3">
      <c r="A300" s="150"/>
      <c r="B300" s="142">
        <f t="shared" si="6"/>
        <v>1113</v>
      </c>
      <c r="C300" s="128"/>
      <c r="D300" s="34">
        <f t="shared" si="10"/>
        <v>1106</v>
      </c>
      <c r="E300" s="144">
        <v>45209</v>
      </c>
      <c r="F300" s="554">
        <v>1113</v>
      </c>
      <c r="G300" s="711">
        <v>45210</v>
      </c>
      <c r="H300" s="704">
        <f t="shared" si="9"/>
        <v>7</v>
      </c>
      <c r="K300" s="134"/>
      <c r="L300" s="670">
        <v>45210</v>
      </c>
      <c r="M300" s="233">
        <v>0</v>
      </c>
      <c r="N300" s="234">
        <f t="shared" si="11"/>
        <v>112</v>
      </c>
      <c r="O300" s="37">
        <v>112</v>
      </c>
      <c r="P300" s="228">
        <f t="shared" si="8"/>
        <v>0</v>
      </c>
      <c r="Q300" s="41"/>
    </row>
    <row r="301" spans="1:20" ht="15.6" x14ac:dyDescent="0.3">
      <c r="A301" s="150"/>
      <c r="B301" s="142">
        <f t="shared" ref="B301:B555" si="12">F301</f>
        <v>1113</v>
      </c>
      <c r="C301" s="128"/>
      <c r="D301" s="34">
        <f t="shared" si="10"/>
        <v>1113</v>
      </c>
      <c r="E301" s="144">
        <v>45210</v>
      </c>
      <c r="F301" s="554">
        <v>1113</v>
      </c>
      <c r="G301" s="711">
        <v>45211</v>
      </c>
      <c r="H301" s="704">
        <f t="shared" si="9"/>
        <v>0</v>
      </c>
      <c r="K301" s="134"/>
      <c r="L301" s="670">
        <v>45211</v>
      </c>
      <c r="M301" s="233">
        <v>0</v>
      </c>
      <c r="N301" s="234">
        <f t="shared" si="11"/>
        <v>112</v>
      </c>
      <c r="O301" s="37">
        <v>106</v>
      </c>
      <c r="P301" s="228">
        <f t="shared" si="8"/>
        <v>6</v>
      </c>
      <c r="Q301" s="41"/>
      <c r="R301" s="48" t="s">
        <v>233</v>
      </c>
    </row>
    <row r="302" spans="1:20" ht="15.6" x14ac:dyDescent="0.3">
      <c r="A302" s="150"/>
      <c r="B302" s="142">
        <f t="shared" si="12"/>
        <v>1114</v>
      </c>
      <c r="C302" s="128"/>
      <c r="D302" s="34">
        <f t="shared" si="10"/>
        <v>1113</v>
      </c>
      <c r="E302" s="144">
        <v>45211</v>
      </c>
      <c r="F302" s="554">
        <v>1114</v>
      </c>
      <c r="G302" s="711">
        <v>45212</v>
      </c>
      <c r="H302" s="704">
        <f t="shared" si="9"/>
        <v>1</v>
      </c>
      <c r="K302" s="134"/>
      <c r="L302" s="670">
        <v>45212</v>
      </c>
      <c r="M302" s="233">
        <v>0</v>
      </c>
      <c r="N302" s="234">
        <f t="shared" si="11"/>
        <v>106</v>
      </c>
      <c r="O302" s="37">
        <v>86</v>
      </c>
      <c r="P302" s="228">
        <f t="shared" si="8"/>
        <v>20</v>
      </c>
      <c r="Q302" s="41"/>
    </row>
    <row r="303" spans="1:20" ht="15.6" x14ac:dyDescent="0.3">
      <c r="A303" s="150"/>
      <c r="B303" s="142">
        <f t="shared" si="12"/>
        <v>1118</v>
      </c>
      <c r="C303" s="128"/>
      <c r="D303" s="34">
        <f t="shared" si="10"/>
        <v>1114</v>
      </c>
      <c r="E303" s="144">
        <v>45212</v>
      </c>
      <c r="F303" s="554">
        <v>1118</v>
      </c>
      <c r="G303" s="711">
        <v>45213</v>
      </c>
      <c r="H303" s="704">
        <f t="shared" si="9"/>
        <v>4</v>
      </c>
      <c r="K303" s="134"/>
      <c r="L303" s="670">
        <v>45213</v>
      </c>
      <c r="M303" s="233">
        <v>0</v>
      </c>
      <c r="N303" s="234">
        <f t="shared" si="11"/>
        <v>86</v>
      </c>
      <c r="O303" s="37">
        <v>86</v>
      </c>
      <c r="P303" s="228">
        <f t="shared" si="8"/>
        <v>0</v>
      </c>
      <c r="Q303" s="41"/>
    </row>
    <row r="304" spans="1:20" ht="15.6" x14ac:dyDescent="0.3">
      <c r="A304" s="150"/>
      <c r="B304" s="142">
        <f t="shared" si="12"/>
        <v>1118</v>
      </c>
      <c r="C304" s="128"/>
      <c r="D304" s="34">
        <f t="shared" si="10"/>
        <v>1118</v>
      </c>
      <c r="E304" s="144">
        <v>45213</v>
      </c>
      <c r="F304" s="554">
        <v>1118</v>
      </c>
      <c r="G304" s="711">
        <v>45214</v>
      </c>
      <c r="H304" s="704">
        <f t="shared" si="9"/>
        <v>0</v>
      </c>
      <c r="K304" s="134"/>
      <c r="L304" s="670">
        <v>45214</v>
      </c>
      <c r="M304" s="233">
        <v>0</v>
      </c>
      <c r="N304" s="234">
        <f t="shared" si="11"/>
        <v>86</v>
      </c>
      <c r="O304" s="37">
        <v>86</v>
      </c>
      <c r="P304" s="228">
        <f t="shared" si="8"/>
        <v>0</v>
      </c>
      <c r="Q304" s="41"/>
    </row>
    <row r="305" spans="1:18" ht="15.6" x14ac:dyDescent="0.3">
      <c r="A305" s="150"/>
      <c r="B305" s="142">
        <f t="shared" si="12"/>
        <v>1118</v>
      </c>
      <c r="C305" s="128"/>
      <c r="D305" s="34">
        <f t="shared" si="10"/>
        <v>1118</v>
      </c>
      <c r="E305" s="144">
        <v>45214</v>
      </c>
      <c r="F305" s="554">
        <v>1118</v>
      </c>
      <c r="G305" s="711">
        <v>45215</v>
      </c>
      <c r="H305" s="704">
        <f t="shared" si="9"/>
        <v>0</v>
      </c>
      <c r="K305" s="134"/>
      <c r="L305" s="670">
        <v>45215</v>
      </c>
      <c r="M305" s="233">
        <v>0</v>
      </c>
      <c r="N305" s="234">
        <f t="shared" si="11"/>
        <v>86</v>
      </c>
      <c r="O305" s="37">
        <v>86</v>
      </c>
      <c r="P305" s="228">
        <f t="shared" si="8"/>
        <v>0</v>
      </c>
      <c r="Q305" s="41"/>
    </row>
    <row r="306" spans="1:18" ht="15.6" x14ac:dyDescent="0.3">
      <c r="A306" s="150"/>
      <c r="B306" s="142">
        <f t="shared" si="12"/>
        <v>1118</v>
      </c>
      <c r="C306" s="128"/>
      <c r="D306" s="34">
        <f t="shared" si="10"/>
        <v>1118</v>
      </c>
      <c r="E306" s="144">
        <v>45215</v>
      </c>
      <c r="F306" s="554">
        <v>1118</v>
      </c>
      <c r="G306" s="711">
        <v>45216</v>
      </c>
      <c r="H306" s="704">
        <f t="shared" si="9"/>
        <v>0</v>
      </c>
      <c r="K306" s="134"/>
      <c r="L306" s="670">
        <v>45216</v>
      </c>
      <c r="M306" s="233">
        <v>0</v>
      </c>
      <c r="N306" s="234">
        <f t="shared" si="11"/>
        <v>86</v>
      </c>
      <c r="O306" s="37">
        <v>86</v>
      </c>
      <c r="P306" s="228">
        <f t="shared" si="8"/>
        <v>0</v>
      </c>
      <c r="Q306" s="41"/>
    </row>
    <row r="307" spans="1:18" ht="15.6" x14ac:dyDescent="0.3">
      <c r="A307" s="150"/>
      <c r="B307" s="142">
        <f t="shared" si="12"/>
        <v>1118</v>
      </c>
      <c r="C307" s="128"/>
      <c r="D307" s="34">
        <f t="shared" si="10"/>
        <v>1118</v>
      </c>
      <c r="E307" s="144">
        <v>45216</v>
      </c>
      <c r="F307" s="554">
        <v>1118</v>
      </c>
      <c r="G307" s="711">
        <v>45217</v>
      </c>
      <c r="H307" s="704">
        <f t="shared" si="9"/>
        <v>0</v>
      </c>
      <c r="K307" s="134"/>
      <c r="L307" s="670">
        <v>45217</v>
      </c>
      <c r="M307" s="233">
        <v>0</v>
      </c>
      <c r="N307" s="234">
        <f t="shared" si="11"/>
        <v>86</v>
      </c>
      <c r="O307" s="37">
        <v>71</v>
      </c>
      <c r="P307" s="228">
        <f t="shared" si="8"/>
        <v>15</v>
      </c>
      <c r="Q307" s="41"/>
    </row>
    <row r="308" spans="1:18" ht="15.6" x14ac:dyDescent="0.3">
      <c r="A308" s="150"/>
      <c r="B308" s="142">
        <f t="shared" si="12"/>
        <v>1122</v>
      </c>
      <c r="C308" s="128"/>
      <c r="D308" s="34">
        <f t="shared" si="10"/>
        <v>1118</v>
      </c>
      <c r="E308" s="144">
        <v>45217</v>
      </c>
      <c r="F308" s="554">
        <v>1122</v>
      </c>
      <c r="G308" s="711">
        <v>45218</v>
      </c>
      <c r="H308" s="704">
        <f t="shared" si="9"/>
        <v>4</v>
      </c>
      <c r="K308" s="134"/>
      <c r="L308" s="670">
        <v>45218</v>
      </c>
      <c r="M308" s="233">
        <v>0</v>
      </c>
      <c r="N308" s="234">
        <f t="shared" si="11"/>
        <v>71</v>
      </c>
      <c r="O308" s="37">
        <v>71</v>
      </c>
      <c r="P308" s="228">
        <f t="shared" si="8"/>
        <v>0</v>
      </c>
      <c r="Q308" s="41"/>
    </row>
    <row r="309" spans="1:18" ht="15.6" x14ac:dyDescent="0.3">
      <c r="A309" s="150"/>
      <c r="B309" s="142">
        <f t="shared" si="12"/>
        <v>1122</v>
      </c>
      <c r="C309" s="128"/>
      <c r="D309" s="34">
        <f t="shared" si="10"/>
        <v>1122</v>
      </c>
      <c r="E309" s="144">
        <v>45218</v>
      </c>
      <c r="F309" s="554">
        <v>1122</v>
      </c>
      <c r="G309" s="711">
        <v>45219</v>
      </c>
      <c r="H309" s="704">
        <f t="shared" si="9"/>
        <v>0</v>
      </c>
      <c r="K309" s="134"/>
      <c r="L309" s="670">
        <v>45219</v>
      </c>
      <c r="M309" s="233">
        <v>0</v>
      </c>
      <c r="N309" s="234">
        <f t="shared" si="11"/>
        <v>71</v>
      </c>
      <c r="O309" s="37">
        <v>63</v>
      </c>
      <c r="P309" s="228">
        <f t="shared" si="8"/>
        <v>8</v>
      </c>
      <c r="Q309" s="41"/>
    </row>
    <row r="310" spans="1:18" ht="15.6" x14ac:dyDescent="0.3">
      <c r="A310" s="150"/>
      <c r="B310" s="142">
        <f t="shared" si="12"/>
        <v>1123</v>
      </c>
      <c r="C310" s="128"/>
      <c r="D310" s="34">
        <f t="shared" si="10"/>
        <v>1122</v>
      </c>
      <c r="E310" s="144">
        <v>45219</v>
      </c>
      <c r="F310" s="554">
        <v>1123</v>
      </c>
      <c r="G310" s="711">
        <v>45220</v>
      </c>
      <c r="H310" s="704">
        <f t="shared" si="9"/>
        <v>1</v>
      </c>
      <c r="K310" s="134"/>
      <c r="L310" s="670">
        <v>45220</v>
      </c>
      <c r="M310" s="233">
        <v>0</v>
      </c>
      <c r="N310" s="234">
        <f t="shared" si="11"/>
        <v>63</v>
      </c>
      <c r="O310" s="37">
        <v>60</v>
      </c>
      <c r="P310" s="228">
        <f t="shared" si="8"/>
        <v>3</v>
      </c>
      <c r="Q310" s="41"/>
    </row>
    <row r="311" spans="1:18" ht="15.6" x14ac:dyDescent="0.3">
      <c r="A311" s="150"/>
      <c r="B311" s="142">
        <f t="shared" si="12"/>
        <v>1124</v>
      </c>
      <c r="C311" s="128"/>
      <c r="D311" s="34">
        <f t="shared" si="10"/>
        <v>1123</v>
      </c>
      <c r="E311" s="144">
        <v>45220</v>
      </c>
      <c r="F311" s="554">
        <v>1124</v>
      </c>
      <c r="G311" s="711">
        <v>45221</v>
      </c>
      <c r="H311" s="704">
        <f t="shared" si="9"/>
        <v>1</v>
      </c>
      <c r="K311" s="134"/>
      <c r="L311" s="670">
        <v>45221</v>
      </c>
      <c r="M311" s="233">
        <v>0</v>
      </c>
      <c r="N311" s="234">
        <f t="shared" si="11"/>
        <v>60</v>
      </c>
      <c r="O311" s="37">
        <v>41</v>
      </c>
      <c r="P311" s="228">
        <f t="shared" si="8"/>
        <v>19</v>
      </c>
      <c r="Q311" s="41"/>
    </row>
    <row r="312" spans="1:18" ht="15.6" x14ac:dyDescent="0.3">
      <c r="A312" s="150"/>
      <c r="B312" s="142">
        <f t="shared" si="12"/>
        <v>1128</v>
      </c>
      <c r="C312" s="128"/>
      <c r="D312" s="34">
        <f t="shared" si="10"/>
        <v>1124</v>
      </c>
      <c r="E312" s="144">
        <v>45221</v>
      </c>
      <c r="F312" s="554">
        <v>1128</v>
      </c>
      <c r="G312" s="711">
        <v>45222</v>
      </c>
      <c r="H312" s="704">
        <f t="shared" si="9"/>
        <v>4</v>
      </c>
      <c r="K312" s="134"/>
      <c r="L312" s="670">
        <v>45222</v>
      </c>
      <c r="M312" s="233">
        <v>0</v>
      </c>
      <c r="N312" s="234">
        <f t="shared" si="11"/>
        <v>41</v>
      </c>
      <c r="O312" s="37">
        <v>30</v>
      </c>
      <c r="P312" s="228">
        <f t="shared" si="8"/>
        <v>11</v>
      </c>
      <c r="Q312" s="41"/>
    </row>
    <row r="313" spans="1:18" ht="15.6" x14ac:dyDescent="0.3">
      <c r="A313" s="150"/>
      <c r="B313" s="142">
        <f t="shared" si="12"/>
        <v>1130</v>
      </c>
      <c r="C313" s="128"/>
      <c r="D313" s="34">
        <f t="shared" si="10"/>
        <v>1128</v>
      </c>
      <c r="E313" s="144">
        <v>45222</v>
      </c>
      <c r="F313" s="554">
        <v>1130</v>
      </c>
      <c r="G313" s="711">
        <v>45223</v>
      </c>
      <c r="H313" s="704">
        <f t="shared" si="9"/>
        <v>2</v>
      </c>
      <c r="K313" s="134"/>
      <c r="L313" s="670">
        <v>45223</v>
      </c>
      <c r="M313" s="233">
        <v>108</v>
      </c>
      <c r="N313" s="234">
        <f t="shared" si="11"/>
        <v>30</v>
      </c>
      <c r="O313" s="37">
        <v>120</v>
      </c>
      <c r="P313" s="228">
        <f t="shared" si="8"/>
        <v>18</v>
      </c>
      <c r="Q313" s="41"/>
    </row>
    <row r="314" spans="1:18" ht="15.6" x14ac:dyDescent="0.3">
      <c r="A314" s="150"/>
      <c r="B314" s="142">
        <f t="shared" si="12"/>
        <v>1138</v>
      </c>
      <c r="C314" s="128"/>
      <c r="D314" s="34">
        <f t="shared" si="10"/>
        <v>1130</v>
      </c>
      <c r="E314" s="144">
        <v>45223</v>
      </c>
      <c r="F314" s="554">
        <v>1138</v>
      </c>
      <c r="G314" s="711">
        <v>45224</v>
      </c>
      <c r="H314" s="704">
        <f t="shared" si="9"/>
        <v>8</v>
      </c>
      <c r="K314" s="134"/>
      <c r="L314" s="670">
        <v>45224</v>
      </c>
      <c r="M314" s="233">
        <v>0</v>
      </c>
      <c r="N314" s="234">
        <f t="shared" si="11"/>
        <v>120</v>
      </c>
      <c r="O314" s="37">
        <v>120</v>
      </c>
      <c r="P314" s="228">
        <f t="shared" si="8"/>
        <v>0</v>
      </c>
      <c r="Q314" s="41"/>
    </row>
    <row r="315" spans="1:18" ht="15.6" x14ac:dyDescent="0.3">
      <c r="A315" s="150"/>
      <c r="B315" s="142">
        <f t="shared" si="12"/>
        <v>1138</v>
      </c>
      <c r="C315" s="128"/>
      <c r="D315" s="34">
        <f t="shared" si="10"/>
        <v>1138</v>
      </c>
      <c r="E315" s="144">
        <v>45224</v>
      </c>
      <c r="F315" s="554">
        <v>1138</v>
      </c>
      <c r="G315" s="711">
        <v>45225</v>
      </c>
      <c r="H315" s="704">
        <f t="shared" si="9"/>
        <v>0</v>
      </c>
      <c r="K315" s="134"/>
      <c r="L315" s="670">
        <v>45225</v>
      </c>
      <c r="M315" s="233">
        <v>0</v>
      </c>
      <c r="N315" s="234">
        <f t="shared" si="11"/>
        <v>120</v>
      </c>
      <c r="O315" s="37">
        <v>116</v>
      </c>
      <c r="P315" s="228">
        <f t="shared" si="8"/>
        <v>4</v>
      </c>
      <c r="Q315" s="41"/>
    </row>
    <row r="316" spans="1:18" ht="15.6" x14ac:dyDescent="0.3">
      <c r="A316" s="150"/>
      <c r="B316" s="142">
        <f t="shared" si="12"/>
        <v>1142</v>
      </c>
      <c r="C316" s="128"/>
      <c r="D316" s="34">
        <f t="shared" si="10"/>
        <v>1138</v>
      </c>
      <c r="E316" s="144">
        <v>45225</v>
      </c>
      <c r="F316" s="554">
        <v>1142</v>
      </c>
      <c r="G316" s="711">
        <v>45226</v>
      </c>
      <c r="H316" s="704">
        <f t="shared" si="9"/>
        <v>4</v>
      </c>
      <c r="K316" s="134"/>
      <c r="L316" s="670">
        <v>45226</v>
      </c>
      <c r="M316" s="233">
        <v>0</v>
      </c>
      <c r="N316" s="234">
        <f t="shared" si="11"/>
        <v>116</v>
      </c>
      <c r="O316" s="37">
        <v>86</v>
      </c>
      <c r="P316" s="228">
        <f t="shared" si="8"/>
        <v>30</v>
      </c>
      <c r="Q316" s="41"/>
    </row>
    <row r="317" spans="1:18" ht="15.6" x14ac:dyDescent="0.3">
      <c r="A317" s="150"/>
      <c r="B317" s="142">
        <f t="shared" si="12"/>
        <v>1149</v>
      </c>
      <c r="C317" s="128"/>
      <c r="D317" s="34">
        <f t="shared" si="10"/>
        <v>1142</v>
      </c>
      <c r="E317" s="144">
        <v>45226</v>
      </c>
      <c r="F317" s="554">
        <v>1149</v>
      </c>
      <c r="G317" s="711">
        <v>45227</v>
      </c>
      <c r="H317" s="704">
        <f t="shared" si="9"/>
        <v>7</v>
      </c>
      <c r="K317" s="134"/>
      <c r="L317" s="670">
        <v>45227</v>
      </c>
      <c r="M317" s="233">
        <v>0</v>
      </c>
      <c r="N317" s="234">
        <f t="shared" si="11"/>
        <v>86</v>
      </c>
      <c r="O317" s="37">
        <v>86</v>
      </c>
      <c r="P317" s="228">
        <f t="shared" si="8"/>
        <v>0</v>
      </c>
      <c r="Q317" s="41"/>
    </row>
    <row r="318" spans="1:18" ht="15.6" x14ac:dyDescent="0.3">
      <c r="A318" s="150"/>
      <c r="B318" s="142">
        <f t="shared" si="12"/>
        <v>1149</v>
      </c>
      <c r="C318" s="128"/>
      <c r="D318" s="34">
        <f t="shared" si="10"/>
        <v>1149</v>
      </c>
      <c r="E318" s="144">
        <v>45227</v>
      </c>
      <c r="F318" s="554">
        <v>1149</v>
      </c>
      <c r="G318" s="711">
        <v>45228</v>
      </c>
      <c r="H318" s="704">
        <f t="shared" si="9"/>
        <v>0</v>
      </c>
      <c r="K318" s="134"/>
      <c r="L318" s="670">
        <v>45228</v>
      </c>
      <c r="M318" s="233">
        <v>0</v>
      </c>
      <c r="N318" s="234">
        <f t="shared" si="11"/>
        <v>86</v>
      </c>
      <c r="O318" s="37">
        <v>83</v>
      </c>
      <c r="P318" s="228">
        <f t="shared" si="8"/>
        <v>3</v>
      </c>
      <c r="Q318" s="41"/>
    </row>
    <row r="319" spans="1:18" ht="15.6" x14ac:dyDescent="0.3">
      <c r="A319" s="150"/>
      <c r="B319" s="142">
        <f t="shared" si="12"/>
        <v>1150</v>
      </c>
      <c r="C319" s="128"/>
      <c r="D319" s="34">
        <f t="shared" si="10"/>
        <v>1149</v>
      </c>
      <c r="E319" s="144">
        <v>45228</v>
      </c>
      <c r="F319" s="554">
        <v>1150</v>
      </c>
      <c r="G319" s="711">
        <v>45229</v>
      </c>
      <c r="H319" s="704">
        <f t="shared" si="9"/>
        <v>1</v>
      </c>
      <c r="K319" s="134"/>
      <c r="L319" s="670">
        <v>45229</v>
      </c>
      <c r="M319" s="233">
        <v>0</v>
      </c>
      <c r="N319" s="234">
        <f t="shared" si="11"/>
        <v>83</v>
      </c>
      <c r="O319" s="37">
        <v>83</v>
      </c>
      <c r="P319" s="228">
        <f t="shared" si="8"/>
        <v>0</v>
      </c>
      <c r="Q319" s="41"/>
    </row>
    <row r="320" spans="1:18" ht="15.6" x14ac:dyDescent="0.3">
      <c r="A320" s="150"/>
      <c r="B320" s="142">
        <f t="shared" si="12"/>
        <v>1150</v>
      </c>
      <c r="C320" s="128"/>
      <c r="D320" s="34">
        <f t="shared" si="10"/>
        <v>1150</v>
      </c>
      <c r="E320" s="144">
        <v>45229</v>
      </c>
      <c r="F320" s="554">
        <v>1150</v>
      </c>
      <c r="G320" s="711">
        <v>45230</v>
      </c>
      <c r="H320" s="704">
        <f t="shared" si="9"/>
        <v>0</v>
      </c>
      <c r="K320" s="134"/>
      <c r="L320" s="670">
        <v>45230</v>
      </c>
      <c r="M320" s="233">
        <v>0</v>
      </c>
      <c r="N320" s="234">
        <f t="shared" si="11"/>
        <v>83</v>
      </c>
      <c r="O320" s="37">
        <v>60</v>
      </c>
      <c r="P320" s="228">
        <f t="shared" si="8"/>
        <v>23</v>
      </c>
      <c r="Q320" s="41"/>
      <c r="R320" s="48" t="s">
        <v>225</v>
      </c>
    </row>
    <row r="321" spans="1:20" ht="15.6" x14ac:dyDescent="0.3">
      <c r="A321" s="150"/>
      <c r="B321" s="142">
        <f t="shared" si="12"/>
        <v>1154</v>
      </c>
      <c r="C321" s="128"/>
      <c r="D321" s="34">
        <f t="shared" si="10"/>
        <v>1150</v>
      </c>
      <c r="E321" s="144">
        <v>45230</v>
      </c>
      <c r="F321" s="554">
        <v>1154</v>
      </c>
      <c r="G321" s="711">
        <v>45231</v>
      </c>
      <c r="H321" s="704">
        <f t="shared" si="9"/>
        <v>4</v>
      </c>
      <c r="K321" s="134"/>
      <c r="L321" s="670">
        <v>45231</v>
      </c>
      <c r="M321" s="233">
        <v>460</v>
      </c>
      <c r="N321" s="234">
        <f t="shared" si="11"/>
        <v>60</v>
      </c>
      <c r="O321" s="37">
        <v>520</v>
      </c>
      <c r="P321" s="228">
        <f t="shared" si="8"/>
        <v>0</v>
      </c>
      <c r="Q321" s="41"/>
      <c r="T321" s="48">
        <f>SUM(P321:P381)</f>
        <v>941.5</v>
      </c>
    </row>
    <row r="322" spans="1:20" ht="15.6" x14ac:dyDescent="0.3">
      <c r="A322" s="150"/>
      <c r="B322" s="142">
        <f t="shared" si="12"/>
        <v>1154</v>
      </c>
      <c r="C322" s="128"/>
      <c r="D322" s="34">
        <f t="shared" si="10"/>
        <v>1154</v>
      </c>
      <c r="E322" s="144">
        <v>45231</v>
      </c>
      <c r="F322" s="554">
        <v>1154</v>
      </c>
      <c r="G322" s="711">
        <v>45232</v>
      </c>
      <c r="H322" s="704">
        <f t="shared" si="9"/>
        <v>0</v>
      </c>
      <c r="K322" s="134"/>
      <c r="L322" s="670">
        <v>45232</v>
      </c>
      <c r="M322" s="233">
        <v>0</v>
      </c>
      <c r="N322" s="234">
        <f t="shared" si="11"/>
        <v>520</v>
      </c>
      <c r="O322" s="37">
        <v>520</v>
      </c>
      <c r="P322" s="228">
        <f t="shared" si="8"/>
        <v>0</v>
      </c>
      <c r="Q322" s="41"/>
    </row>
    <row r="323" spans="1:20" ht="15.6" x14ac:dyDescent="0.3">
      <c r="A323" s="150"/>
      <c r="B323" s="142">
        <f t="shared" si="12"/>
        <v>1154</v>
      </c>
      <c r="C323" s="128"/>
      <c r="D323" s="34">
        <f t="shared" si="10"/>
        <v>1154</v>
      </c>
      <c r="E323" s="144">
        <v>45232</v>
      </c>
      <c r="F323" s="554">
        <v>1154</v>
      </c>
      <c r="G323" s="711">
        <v>45233</v>
      </c>
      <c r="H323" s="704">
        <f t="shared" si="9"/>
        <v>0</v>
      </c>
      <c r="K323" s="134"/>
      <c r="L323" s="670">
        <v>45233</v>
      </c>
      <c r="M323" s="233">
        <v>0</v>
      </c>
      <c r="N323" s="234">
        <f t="shared" si="11"/>
        <v>520</v>
      </c>
      <c r="O323" s="37">
        <v>520</v>
      </c>
      <c r="P323" s="228">
        <f t="shared" si="8"/>
        <v>0</v>
      </c>
      <c r="Q323" s="41"/>
    </row>
    <row r="324" spans="1:20" ht="15.6" x14ac:dyDescent="0.3">
      <c r="A324" s="150"/>
      <c r="B324" s="142">
        <f t="shared" si="12"/>
        <v>1154</v>
      </c>
      <c r="C324" s="128"/>
      <c r="D324" s="34">
        <f t="shared" si="10"/>
        <v>1154</v>
      </c>
      <c r="E324" s="144">
        <v>45233</v>
      </c>
      <c r="F324" s="554">
        <v>1154</v>
      </c>
      <c r="G324" s="711">
        <v>45234</v>
      </c>
      <c r="H324" s="704">
        <f t="shared" si="9"/>
        <v>0</v>
      </c>
      <c r="K324" s="134"/>
      <c r="L324" s="670">
        <v>45234</v>
      </c>
      <c r="M324" s="233">
        <v>0</v>
      </c>
      <c r="N324" s="234">
        <f t="shared" si="11"/>
        <v>520</v>
      </c>
      <c r="O324" s="37">
        <v>516</v>
      </c>
      <c r="P324" s="228">
        <f t="shared" si="8"/>
        <v>4</v>
      </c>
      <c r="Q324" s="41"/>
    </row>
    <row r="325" spans="1:20" ht="15.6" x14ac:dyDescent="0.3">
      <c r="A325" s="150"/>
      <c r="B325" s="142">
        <f t="shared" si="12"/>
        <v>1155</v>
      </c>
      <c r="C325" s="128"/>
      <c r="D325" s="34">
        <f t="shared" si="10"/>
        <v>1154</v>
      </c>
      <c r="E325" s="144">
        <v>45234</v>
      </c>
      <c r="F325" s="554">
        <v>1155</v>
      </c>
      <c r="G325" s="711">
        <v>45235</v>
      </c>
      <c r="H325" s="704">
        <f t="shared" si="9"/>
        <v>1</v>
      </c>
      <c r="K325" s="134"/>
      <c r="L325" s="670">
        <v>45235</v>
      </c>
      <c r="M325" s="233">
        <v>0</v>
      </c>
      <c r="N325" s="234">
        <f t="shared" si="11"/>
        <v>516</v>
      </c>
      <c r="O325" s="37">
        <v>516</v>
      </c>
      <c r="P325" s="228">
        <f t="shared" si="8"/>
        <v>0</v>
      </c>
      <c r="Q325" s="41"/>
    </row>
    <row r="326" spans="1:20" ht="15.6" x14ac:dyDescent="0.3">
      <c r="A326" s="150"/>
      <c r="B326" s="142">
        <f t="shared" si="12"/>
        <v>1155</v>
      </c>
      <c r="C326" s="128"/>
      <c r="D326" s="34">
        <f t="shared" si="10"/>
        <v>1155</v>
      </c>
      <c r="E326" s="144">
        <v>45235</v>
      </c>
      <c r="F326" s="554">
        <v>1155</v>
      </c>
      <c r="G326" s="711">
        <v>45236</v>
      </c>
      <c r="H326" s="704">
        <f t="shared" si="9"/>
        <v>0</v>
      </c>
      <c r="K326" s="134"/>
      <c r="L326" s="670">
        <v>45236</v>
      </c>
      <c r="M326" s="233">
        <v>0</v>
      </c>
      <c r="N326" s="234">
        <f t="shared" si="11"/>
        <v>516</v>
      </c>
      <c r="O326" s="37">
        <v>513</v>
      </c>
      <c r="P326" s="228">
        <f t="shared" si="8"/>
        <v>3</v>
      </c>
      <c r="Q326" s="41"/>
    </row>
    <row r="327" spans="1:20" ht="15.6" x14ac:dyDescent="0.3">
      <c r="A327" s="150"/>
      <c r="B327" s="142">
        <f t="shared" si="12"/>
        <v>1156</v>
      </c>
      <c r="C327" s="128"/>
      <c r="D327" s="34">
        <f t="shared" si="10"/>
        <v>1155</v>
      </c>
      <c r="E327" s="144">
        <v>45236</v>
      </c>
      <c r="F327" s="554">
        <v>1156</v>
      </c>
      <c r="G327" s="711">
        <v>45237</v>
      </c>
      <c r="H327" s="704">
        <f t="shared" si="9"/>
        <v>1</v>
      </c>
      <c r="K327" s="134"/>
      <c r="L327" s="670">
        <v>45237</v>
      </c>
      <c r="M327" s="233">
        <v>0</v>
      </c>
      <c r="N327" s="234">
        <f t="shared" si="11"/>
        <v>513</v>
      </c>
      <c r="O327" s="37">
        <v>513</v>
      </c>
      <c r="P327" s="228">
        <f t="shared" si="8"/>
        <v>0</v>
      </c>
      <c r="Q327" s="41"/>
    </row>
    <row r="328" spans="1:20" ht="15.6" x14ac:dyDescent="0.3">
      <c r="A328" s="150"/>
      <c r="B328" s="142">
        <f t="shared" si="12"/>
        <v>1156</v>
      </c>
      <c r="C328" s="128"/>
      <c r="D328" s="34">
        <f t="shared" si="10"/>
        <v>1156</v>
      </c>
      <c r="E328" s="144">
        <v>45237</v>
      </c>
      <c r="F328" s="554">
        <v>1156</v>
      </c>
      <c r="G328" s="711">
        <v>45238</v>
      </c>
      <c r="H328" s="704">
        <f t="shared" si="9"/>
        <v>0</v>
      </c>
      <c r="K328" s="134"/>
      <c r="L328" s="670">
        <v>45238</v>
      </c>
      <c r="M328" s="233">
        <v>0</v>
      </c>
      <c r="N328" s="234">
        <f t="shared" si="11"/>
        <v>513</v>
      </c>
      <c r="O328" s="37">
        <v>501</v>
      </c>
      <c r="P328" s="228">
        <f t="shared" si="8"/>
        <v>12</v>
      </c>
      <c r="Q328" s="41"/>
    </row>
    <row r="329" spans="1:20" ht="15.6" x14ac:dyDescent="0.3">
      <c r="A329" s="150"/>
      <c r="B329" s="142">
        <f t="shared" si="12"/>
        <v>1159</v>
      </c>
      <c r="C329" s="128"/>
      <c r="D329" s="34">
        <f t="shared" si="10"/>
        <v>1156</v>
      </c>
      <c r="E329" s="144">
        <v>45238</v>
      </c>
      <c r="F329" s="554">
        <v>1159</v>
      </c>
      <c r="G329" s="711">
        <v>45239</v>
      </c>
      <c r="H329" s="704">
        <f t="shared" si="9"/>
        <v>3</v>
      </c>
      <c r="K329" s="134"/>
      <c r="L329" s="670">
        <v>45239</v>
      </c>
      <c r="M329" s="233">
        <v>0</v>
      </c>
      <c r="N329" s="234">
        <f t="shared" si="11"/>
        <v>501</v>
      </c>
      <c r="O329" s="37">
        <v>501</v>
      </c>
      <c r="P329" s="228">
        <f t="shared" si="8"/>
        <v>0</v>
      </c>
      <c r="Q329" s="41"/>
    </row>
    <row r="330" spans="1:20" ht="15.6" x14ac:dyDescent="0.3">
      <c r="A330" s="150"/>
      <c r="B330" s="142">
        <f t="shared" si="12"/>
        <v>1159</v>
      </c>
      <c r="C330" s="128"/>
      <c r="D330" s="34">
        <f t="shared" si="10"/>
        <v>1159</v>
      </c>
      <c r="E330" s="144">
        <v>45239</v>
      </c>
      <c r="F330" s="554">
        <v>1159</v>
      </c>
      <c r="G330" s="711">
        <v>45240</v>
      </c>
      <c r="H330" s="704">
        <f t="shared" si="9"/>
        <v>0</v>
      </c>
      <c r="K330" s="134"/>
      <c r="L330" s="670">
        <v>45240</v>
      </c>
      <c r="M330" s="233">
        <v>0</v>
      </c>
      <c r="N330" s="234">
        <f t="shared" si="11"/>
        <v>501</v>
      </c>
      <c r="O330" s="37">
        <v>479</v>
      </c>
      <c r="P330" s="228">
        <f t="shared" si="8"/>
        <v>22</v>
      </c>
      <c r="Q330" s="41"/>
    </row>
    <row r="331" spans="1:20" ht="15.6" x14ac:dyDescent="0.3">
      <c r="A331" s="150"/>
      <c r="B331" s="142">
        <f t="shared" si="12"/>
        <v>1164</v>
      </c>
      <c r="C331" s="128"/>
      <c r="D331" s="34">
        <f t="shared" si="10"/>
        <v>1159</v>
      </c>
      <c r="E331" s="144">
        <v>45240</v>
      </c>
      <c r="F331" s="554">
        <v>1164</v>
      </c>
      <c r="G331" s="711">
        <v>45241</v>
      </c>
      <c r="H331" s="704">
        <f t="shared" si="9"/>
        <v>5</v>
      </c>
      <c r="K331" s="134"/>
      <c r="L331" s="670">
        <v>45241</v>
      </c>
      <c r="M331" s="233">
        <v>0</v>
      </c>
      <c r="N331" s="234">
        <f t="shared" si="11"/>
        <v>479</v>
      </c>
      <c r="O331" s="37">
        <v>479</v>
      </c>
      <c r="P331" s="228">
        <f t="shared" si="8"/>
        <v>0</v>
      </c>
      <c r="Q331" s="41"/>
    </row>
    <row r="332" spans="1:20" ht="15.6" x14ac:dyDescent="0.3">
      <c r="A332" s="150"/>
      <c r="B332" s="142">
        <f t="shared" si="12"/>
        <v>1164</v>
      </c>
      <c r="C332" s="128"/>
      <c r="D332" s="34">
        <f t="shared" si="10"/>
        <v>1164</v>
      </c>
      <c r="E332" s="144">
        <v>45241</v>
      </c>
      <c r="F332" s="554">
        <v>1164</v>
      </c>
      <c r="G332" s="711">
        <v>45242</v>
      </c>
      <c r="H332" s="704">
        <f t="shared" si="9"/>
        <v>0</v>
      </c>
      <c r="K332" s="134"/>
      <c r="L332" s="670">
        <v>45242</v>
      </c>
      <c r="M332" s="233">
        <v>0</v>
      </c>
      <c r="N332" s="234">
        <f t="shared" si="11"/>
        <v>479</v>
      </c>
      <c r="O332" s="37">
        <v>479</v>
      </c>
      <c r="P332" s="228">
        <f t="shared" si="8"/>
        <v>0</v>
      </c>
      <c r="Q332" s="41"/>
    </row>
    <row r="333" spans="1:20" ht="15.6" x14ac:dyDescent="0.3">
      <c r="A333" s="150"/>
      <c r="B333" s="142">
        <f t="shared" si="12"/>
        <v>1164</v>
      </c>
      <c r="C333" s="128"/>
      <c r="D333" s="34">
        <f t="shared" si="10"/>
        <v>1164</v>
      </c>
      <c r="E333" s="144">
        <v>45242</v>
      </c>
      <c r="F333" s="554">
        <v>1164</v>
      </c>
      <c r="G333" s="711">
        <v>45243</v>
      </c>
      <c r="H333" s="704">
        <f t="shared" si="9"/>
        <v>0</v>
      </c>
      <c r="K333" s="134"/>
      <c r="L333" s="670">
        <v>45243</v>
      </c>
      <c r="M333" s="233">
        <v>0</v>
      </c>
      <c r="N333" s="234">
        <f t="shared" si="11"/>
        <v>479</v>
      </c>
      <c r="O333" s="37">
        <v>460</v>
      </c>
      <c r="P333" s="228">
        <f t="shared" si="8"/>
        <v>19</v>
      </c>
      <c r="Q333" s="41">
        <v>-126</v>
      </c>
      <c r="R333" s="48" t="s">
        <v>234</v>
      </c>
    </row>
    <row r="334" spans="1:20" ht="15.6" x14ac:dyDescent="0.3">
      <c r="A334" s="150"/>
      <c r="B334" s="142">
        <f t="shared" si="12"/>
        <v>1169</v>
      </c>
      <c r="C334" s="128"/>
      <c r="D334" s="34">
        <f t="shared" si="10"/>
        <v>1164</v>
      </c>
      <c r="E334" s="144">
        <v>45243</v>
      </c>
      <c r="F334" s="554">
        <v>1169</v>
      </c>
      <c r="G334" s="711">
        <v>45244</v>
      </c>
      <c r="H334" s="704">
        <f t="shared" si="9"/>
        <v>5</v>
      </c>
      <c r="K334" s="134"/>
      <c r="L334" s="670">
        <v>45244</v>
      </c>
      <c r="M334" s="233">
        <v>0</v>
      </c>
      <c r="N334" s="234">
        <f t="shared" si="11"/>
        <v>460</v>
      </c>
      <c r="O334" s="37">
        <v>435</v>
      </c>
      <c r="P334" s="228">
        <f t="shared" si="8"/>
        <v>25</v>
      </c>
      <c r="Q334" s="41"/>
    </row>
    <row r="335" spans="1:20" ht="15.6" x14ac:dyDescent="0.3">
      <c r="A335" s="150"/>
      <c r="B335" s="142">
        <f t="shared" si="12"/>
        <v>1176</v>
      </c>
      <c r="C335" s="128"/>
      <c r="D335" s="34">
        <f t="shared" si="10"/>
        <v>1169</v>
      </c>
      <c r="E335" s="144">
        <v>45244</v>
      </c>
      <c r="F335" s="554">
        <v>1176</v>
      </c>
      <c r="G335" s="711">
        <v>45245</v>
      </c>
      <c r="H335" s="704">
        <f t="shared" si="9"/>
        <v>7</v>
      </c>
      <c r="K335" s="134"/>
      <c r="L335" s="670">
        <v>45245</v>
      </c>
      <c r="M335" s="233">
        <v>0</v>
      </c>
      <c r="N335" s="234">
        <f t="shared" si="11"/>
        <v>435</v>
      </c>
      <c r="O335" s="37">
        <v>334</v>
      </c>
      <c r="P335" s="228">
        <f t="shared" si="8"/>
        <v>101</v>
      </c>
      <c r="Q335" s="41">
        <v>-126</v>
      </c>
      <c r="R335" s="48" t="s">
        <v>206</v>
      </c>
    </row>
    <row r="336" spans="1:20" ht="15.6" x14ac:dyDescent="0.3">
      <c r="A336" s="150"/>
      <c r="B336" s="142">
        <f t="shared" si="12"/>
        <v>1198</v>
      </c>
      <c r="C336" s="128"/>
      <c r="D336" s="34">
        <f t="shared" si="10"/>
        <v>1176</v>
      </c>
      <c r="E336" s="144">
        <v>45245</v>
      </c>
      <c r="F336" s="554">
        <v>1198</v>
      </c>
      <c r="G336" s="711">
        <v>45246</v>
      </c>
      <c r="H336" s="704">
        <f t="shared" si="9"/>
        <v>22</v>
      </c>
      <c r="K336" s="134"/>
      <c r="L336" s="670">
        <v>45246</v>
      </c>
      <c r="M336" s="233">
        <v>0</v>
      </c>
      <c r="N336" s="234">
        <f t="shared" si="11"/>
        <v>334</v>
      </c>
      <c r="O336" s="37">
        <v>309</v>
      </c>
      <c r="P336" s="228">
        <f t="shared" si="8"/>
        <v>25</v>
      </c>
      <c r="Q336" s="41"/>
    </row>
    <row r="337" spans="1:18" ht="15.6" x14ac:dyDescent="0.3">
      <c r="A337" s="150"/>
      <c r="B337" s="142">
        <f t="shared" si="12"/>
        <v>1207</v>
      </c>
      <c r="C337" s="128"/>
      <c r="D337" s="34">
        <f t="shared" si="10"/>
        <v>1198</v>
      </c>
      <c r="E337" s="144">
        <v>45246</v>
      </c>
      <c r="F337" s="554">
        <v>1207</v>
      </c>
      <c r="G337" s="711">
        <v>45247</v>
      </c>
      <c r="H337" s="704">
        <f t="shared" si="9"/>
        <v>9</v>
      </c>
      <c r="K337" s="134"/>
      <c r="L337" s="670">
        <v>45247</v>
      </c>
      <c r="M337" s="233">
        <v>0</v>
      </c>
      <c r="N337" s="234">
        <f t="shared" si="11"/>
        <v>309</v>
      </c>
      <c r="O337" s="37">
        <v>286</v>
      </c>
      <c r="P337" s="228">
        <f t="shared" si="8"/>
        <v>23</v>
      </c>
      <c r="Q337" s="41"/>
    </row>
    <row r="338" spans="1:18" ht="15.6" x14ac:dyDescent="0.3">
      <c r="A338" s="150"/>
      <c r="B338" s="142">
        <f t="shared" si="12"/>
        <v>1210</v>
      </c>
      <c r="C338" s="128"/>
      <c r="D338" s="34">
        <f t="shared" si="10"/>
        <v>1207</v>
      </c>
      <c r="E338" s="144">
        <v>45247</v>
      </c>
      <c r="F338" s="554">
        <v>1210</v>
      </c>
      <c r="G338" s="711">
        <v>45248</v>
      </c>
      <c r="H338" s="704">
        <f t="shared" si="9"/>
        <v>3</v>
      </c>
      <c r="K338" s="134"/>
      <c r="L338" s="670">
        <v>45248</v>
      </c>
      <c r="M338" s="233">
        <v>0</v>
      </c>
      <c r="N338" s="234">
        <f t="shared" si="11"/>
        <v>286</v>
      </c>
      <c r="O338" s="37">
        <v>268</v>
      </c>
      <c r="P338" s="228">
        <f t="shared" si="8"/>
        <v>18</v>
      </c>
      <c r="Q338" s="41"/>
    </row>
    <row r="339" spans="1:18" ht="15.6" x14ac:dyDescent="0.3">
      <c r="A339" s="150"/>
      <c r="B339" s="142">
        <f t="shared" si="12"/>
        <v>1215</v>
      </c>
      <c r="C339" s="128"/>
      <c r="D339" s="34">
        <f t="shared" si="10"/>
        <v>1210</v>
      </c>
      <c r="E339" s="144">
        <v>45248</v>
      </c>
      <c r="F339" s="554">
        <v>1215</v>
      </c>
      <c r="G339" s="711">
        <v>45249</v>
      </c>
      <c r="H339" s="704">
        <f t="shared" si="9"/>
        <v>5</v>
      </c>
      <c r="K339" s="134"/>
      <c r="L339" s="670">
        <v>45249</v>
      </c>
      <c r="M339" s="233">
        <v>0</v>
      </c>
      <c r="N339" s="234">
        <f t="shared" si="11"/>
        <v>268</v>
      </c>
      <c r="O339" s="37">
        <v>268</v>
      </c>
      <c r="P339" s="228">
        <f t="shared" si="8"/>
        <v>0</v>
      </c>
      <c r="Q339" s="41"/>
    </row>
    <row r="340" spans="1:18" ht="15.6" x14ac:dyDescent="0.3">
      <c r="A340" s="150"/>
      <c r="B340" s="142">
        <f t="shared" si="12"/>
        <v>1215</v>
      </c>
      <c r="C340" s="128"/>
      <c r="D340" s="34">
        <f t="shared" si="10"/>
        <v>1215</v>
      </c>
      <c r="E340" s="144">
        <v>45249</v>
      </c>
      <c r="F340" s="554">
        <v>1215</v>
      </c>
      <c r="G340" s="711">
        <v>45250</v>
      </c>
      <c r="H340" s="704">
        <f t="shared" si="9"/>
        <v>0</v>
      </c>
      <c r="K340" s="134"/>
      <c r="L340" s="670">
        <v>45250</v>
      </c>
      <c r="M340" s="233">
        <v>0</v>
      </c>
      <c r="N340" s="234">
        <f t="shared" si="11"/>
        <v>268</v>
      </c>
      <c r="O340" s="37">
        <v>253</v>
      </c>
      <c r="P340" s="228">
        <f t="shared" si="8"/>
        <v>15</v>
      </c>
      <c r="Q340" s="41"/>
    </row>
    <row r="341" spans="1:18" ht="15.6" x14ac:dyDescent="0.3">
      <c r="A341" s="150"/>
      <c r="B341" s="142">
        <f t="shared" si="12"/>
        <v>1218</v>
      </c>
      <c r="C341" s="128"/>
      <c r="D341" s="34">
        <f t="shared" si="10"/>
        <v>1215</v>
      </c>
      <c r="E341" s="144">
        <v>45250</v>
      </c>
      <c r="F341" s="554">
        <v>1218</v>
      </c>
      <c r="G341" s="711">
        <v>45251</v>
      </c>
      <c r="H341" s="704">
        <f t="shared" si="9"/>
        <v>3</v>
      </c>
      <c r="K341" s="134"/>
      <c r="L341" s="670">
        <v>45251</v>
      </c>
      <c r="M341" s="233">
        <v>0</v>
      </c>
      <c r="N341" s="234">
        <f t="shared" si="11"/>
        <v>253</v>
      </c>
      <c r="O341" s="37">
        <v>249</v>
      </c>
      <c r="P341" s="228">
        <f t="shared" si="8"/>
        <v>4</v>
      </c>
      <c r="Q341" s="41"/>
    </row>
    <row r="342" spans="1:18" ht="15.6" x14ac:dyDescent="0.3">
      <c r="A342" s="150"/>
      <c r="B342" s="142">
        <f t="shared" si="12"/>
        <v>1219</v>
      </c>
      <c r="C342" s="128"/>
      <c r="D342" s="34">
        <f t="shared" si="10"/>
        <v>1218</v>
      </c>
      <c r="E342" s="144">
        <v>45251</v>
      </c>
      <c r="F342" s="554">
        <v>1219</v>
      </c>
      <c r="G342" s="711">
        <v>45252</v>
      </c>
      <c r="H342" s="704">
        <f t="shared" si="9"/>
        <v>1</v>
      </c>
      <c r="K342" s="134"/>
      <c r="L342" s="670">
        <v>45252</v>
      </c>
      <c r="M342" s="233">
        <v>0</v>
      </c>
      <c r="N342" s="234">
        <f t="shared" si="11"/>
        <v>249</v>
      </c>
      <c r="O342" s="37">
        <v>249</v>
      </c>
      <c r="P342" s="228">
        <f t="shared" si="8"/>
        <v>0</v>
      </c>
      <c r="Q342" s="41"/>
    </row>
    <row r="343" spans="1:18" ht="15.6" x14ac:dyDescent="0.3">
      <c r="A343" s="150"/>
      <c r="B343" s="142">
        <f t="shared" si="12"/>
        <v>1219</v>
      </c>
      <c r="C343" s="128"/>
      <c r="D343" s="34">
        <f t="shared" si="10"/>
        <v>1219</v>
      </c>
      <c r="E343" s="144">
        <v>45252</v>
      </c>
      <c r="F343" s="554">
        <v>1219</v>
      </c>
      <c r="G343" s="711">
        <v>45253</v>
      </c>
      <c r="H343" s="704">
        <f t="shared" si="9"/>
        <v>0</v>
      </c>
      <c r="K343" s="134"/>
      <c r="L343" s="670">
        <v>45253</v>
      </c>
      <c r="M343" s="233">
        <v>0</v>
      </c>
      <c r="N343" s="234">
        <f t="shared" si="11"/>
        <v>249</v>
      </c>
      <c r="O343" s="37">
        <v>249</v>
      </c>
      <c r="P343" s="228">
        <f t="shared" si="8"/>
        <v>0</v>
      </c>
      <c r="Q343" s="41"/>
    </row>
    <row r="344" spans="1:18" ht="15.6" x14ac:dyDescent="0.3">
      <c r="A344" s="150"/>
      <c r="B344" s="142">
        <f t="shared" si="12"/>
        <v>1219</v>
      </c>
      <c r="C344" s="128"/>
      <c r="D344" s="34">
        <f t="shared" si="10"/>
        <v>1219</v>
      </c>
      <c r="E344" s="144">
        <v>45253</v>
      </c>
      <c r="F344" s="554">
        <v>1219</v>
      </c>
      <c r="G344" s="711">
        <v>45254</v>
      </c>
      <c r="H344" s="704">
        <f t="shared" si="9"/>
        <v>0</v>
      </c>
      <c r="K344" s="134"/>
      <c r="L344" s="670">
        <v>45254</v>
      </c>
      <c r="M344" s="233">
        <v>70</v>
      </c>
      <c r="N344" s="234">
        <f t="shared" si="11"/>
        <v>249</v>
      </c>
      <c r="O344" s="37">
        <v>699</v>
      </c>
      <c r="P344" s="228">
        <f t="shared" si="8"/>
        <v>-380</v>
      </c>
      <c r="Q344" s="41"/>
      <c r="R344" s="48" t="s">
        <v>235</v>
      </c>
    </row>
    <row r="345" spans="1:18" ht="15.6" x14ac:dyDescent="0.3">
      <c r="A345" s="150"/>
      <c r="B345" s="142">
        <f t="shared" si="12"/>
        <v>1223</v>
      </c>
      <c r="C345" s="128"/>
      <c r="D345" s="34">
        <f t="shared" si="10"/>
        <v>1219</v>
      </c>
      <c r="E345" s="144">
        <v>45254</v>
      </c>
      <c r="F345" s="554">
        <v>1223</v>
      </c>
      <c r="G345" s="711">
        <v>45255</v>
      </c>
      <c r="H345" s="704">
        <f t="shared" si="9"/>
        <v>4</v>
      </c>
      <c r="K345" s="134"/>
      <c r="L345" s="670">
        <v>45255</v>
      </c>
      <c r="M345" s="233">
        <v>0</v>
      </c>
      <c r="N345" s="234">
        <f t="shared" si="11"/>
        <v>699</v>
      </c>
      <c r="O345" s="37">
        <v>684</v>
      </c>
      <c r="P345" s="228">
        <f t="shared" si="8"/>
        <v>15</v>
      </c>
      <c r="Q345" s="41"/>
    </row>
    <row r="346" spans="1:18" ht="15.6" x14ac:dyDescent="0.3">
      <c r="A346" s="150"/>
      <c r="B346" s="142">
        <f t="shared" si="12"/>
        <v>1226</v>
      </c>
      <c r="C346" s="128"/>
      <c r="D346" s="34">
        <f t="shared" si="10"/>
        <v>1223</v>
      </c>
      <c r="E346" s="144">
        <v>45255</v>
      </c>
      <c r="F346" s="554">
        <v>1226</v>
      </c>
      <c r="G346" s="711">
        <v>45256</v>
      </c>
      <c r="H346" s="704">
        <f t="shared" si="9"/>
        <v>3</v>
      </c>
      <c r="K346" s="134"/>
      <c r="L346" s="670">
        <v>45256</v>
      </c>
      <c r="M346" s="233">
        <v>0</v>
      </c>
      <c r="N346" s="234">
        <f t="shared" si="11"/>
        <v>684</v>
      </c>
      <c r="O346" s="37">
        <v>680</v>
      </c>
      <c r="P346" s="228">
        <f t="shared" si="8"/>
        <v>4</v>
      </c>
      <c r="Q346" s="41"/>
    </row>
    <row r="347" spans="1:18" ht="15.6" x14ac:dyDescent="0.3">
      <c r="A347" s="150"/>
      <c r="B347" s="142">
        <f t="shared" si="12"/>
        <v>1226</v>
      </c>
      <c r="C347" s="128"/>
      <c r="D347" s="34">
        <f t="shared" si="10"/>
        <v>1226</v>
      </c>
      <c r="E347" s="144">
        <v>45256</v>
      </c>
      <c r="F347" s="554">
        <v>1226</v>
      </c>
      <c r="G347" s="711">
        <v>45257</v>
      </c>
      <c r="H347" s="704">
        <f t="shared" si="9"/>
        <v>0</v>
      </c>
      <c r="K347" s="134"/>
      <c r="L347" s="670">
        <v>45257</v>
      </c>
      <c r="M347" s="233">
        <v>0</v>
      </c>
      <c r="N347" s="234">
        <f t="shared" si="11"/>
        <v>680</v>
      </c>
      <c r="O347" s="37">
        <v>660</v>
      </c>
      <c r="P347" s="228">
        <f t="shared" si="8"/>
        <v>20</v>
      </c>
      <c r="Q347" s="41"/>
    </row>
    <row r="348" spans="1:18" ht="15.6" x14ac:dyDescent="0.3">
      <c r="A348" s="150"/>
      <c r="B348" s="142">
        <f t="shared" si="12"/>
        <v>1230</v>
      </c>
      <c r="C348" s="128"/>
      <c r="D348" s="34">
        <f t="shared" si="10"/>
        <v>1226</v>
      </c>
      <c r="E348" s="144">
        <v>45257</v>
      </c>
      <c r="F348" s="554">
        <v>1230</v>
      </c>
      <c r="G348" s="711">
        <v>45258</v>
      </c>
      <c r="H348" s="704">
        <f t="shared" si="9"/>
        <v>4</v>
      </c>
      <c r="K348" s="134"/>
      <c r="L348" s="670">
        <v>45258</v>
      </c>
      <c r="M348" s="233">
        <v>0</v>
      </c>
      <c r="N348" s="234">
        <f t="shared" si="11"/>
        <v>660</v>
      </c>
      <c r="O348" s="37">
        <v>60</v>
      </c>
      <c r="P348" s="228">
        <f t="shared" si="8"/>
        <v>600</v>
      </c>
      <c r="Q348" s="41"/>
      <c r="R348" s="48" t="s">
        <v>236</v>
      </c>
    </row>
    <row r="349" spans="1:18" ht="15.6" x14ac:dyDescent="0.3">
      <c r="A349" s="150"/>
      <c r="B349" s="142">
        <f t="shared" si="12"/>
        <v>1232</v>
      </c>
      <c r="C349" s="128"/>
      <c r="D349" s="34">
        <f t="shared" si="10"/>
        <v>1230</v>
      </c>
      <c r="E349" s="144">
        <v>45258</v>
      </c>
      <c r="F349" s="554">
        <v>1232</v>
      </c>
      <c r="G349" s="711">
        <v>45259</v>
      </c>
      <c r="H349" s="704">
        <f t="shared" si="9"/>
        <v>2</v>
      </c>
      <c r="K349" s="134"/>
      <c r="L349" s="670">
        <v>45259</v>
      </c>
      <c r="M349" s="233">
        <v>0</v>
      </c>
      <c r="N349" s="234">
        <f t="shared" si="11"/>
        <v>60</v>
      </c>
      <c r="O349" s="37">
        <v>120</v>
      </c>
      <c r="P349" s="228">
        <f t="shared" si="8"/>
        <v>-60</v>
      </c>
      <c r="Q349" s="41"/>
    </row>
    <row r="350" spans="1:18" ht="15.6" x14ac:dyDescent="0.3">
      <c r="A350" s="150"/>
      <c r="B350" s="142">
        <f t="shared" si="12"/>
        <v>1243</v>
      </c>
      <c r="C350" s="128"/>
      <c r="D350" s="34">
        <f t="shared" si="10"/>
        <v>1232</v>
      </c>
      <c r="E350" s="144">
        <v>45259</v>
      </c>
      <c r="F350" s="554">
        <v>1243</v>
      </c>
      <c r="G350" s="711">
        <v>45260</v>
      </c>
      <c r="H350" s="704">
        <f t="shared" si="9"/>
        <v>11</v>
      </c>
      <c r="K350" s="134"/>
      <c r="L350" s="670">
        <v>45260</v>
      </c>
      <c r="M350" s="233">
        <v>120</v>
      </c>
      <c r="N350" s="234">
        <f t="shared" si="11"/>
        <v>120</v>
      </c>
      <c r="O350" s="37">
        <v>120</v>
      </c>
      <c r="P350" s="228">
        <f t="shared" si="8"/>
        <v>120</v>
      </c>
      <c r="Q350" s="41"/>
      <c r="R350" s="48" t="s">
        <v>237</v>
      </c>
    </row>
    <row r="351" spans="1:18" ht="15.6" x14ac:dyDescent="0.3">
      <c r="A351" s="150"/>
      <c r="B351" s="142">
        <f t="shared" si="12"/>
        <v>1249</v>
      </c>
      <c r="C351" s="128"/>
      <c r="D351" s="34">
        <f t="shared" si="10"/>
        <v>1243</v>
      </c>
      <c r="E351" s="144">
        <v>45260</v>
      </c>
      <c r="F351" s="554">
        <v>1249</v>
      </c>
      <c r="G351" s="711">
        <v>45261</v>
      </c>
      <c r="H351" s="704">
        <f t="shared" si="9"/>
        <v>6</v>
      </c>
      <c r="K351" s="134"/>
      <c r="L351" s="670">
        <v>45261</v>
      </c>
      <c r="M351" s="233"/>
      <c r="N351" s="234">
        <f t="shared" si="11"/>
        <v>120</v>
      </c>
      <c r="O351" s="37">
        <v>120</v>
      </c>
      <c r="P351" s="228">
        <f t="shared" si="8"/>
        <v>0</v>
      </c>
      <c r="Q351" s="41"/>
    </row>
    <row r="352" spans="1:18" ht="15.6" x14ac:dyDescent="0.3">
      <c r="A352" s="150"/>
      <c r="B352" s="142">
        <f t="shared" si="12"/>
        <v>1250</v>
      </c>
      <c r="C352" s="128"/>
      <c r="D352" s="34">
        <f t="shared" si="10"/>
        <v>1249</v>
      </c>
      <c r="E352" s="144">
        <v>45261</v>
      </c>
      <c r="F352" s="554">
        <v>1250</v>
      </c>
      <c r="G352" s="711">
        <v>45262</v>
      </c>
      <c r="H352" s="704">
        <f t="shared" si="9"/>
        <v>1</v>
      </c>
      <c r="K352" s="134"/>
      <c r="L352" s="670">
        <v>45262</v>
      </c>
      <c r="M352" s="233"/>
      <c r="N352" s="234">
        <f t="shared" si="11"/>
        <v>120</v>
      </c>
      <c r="O352" s="37">
        <v>76</v>
      </c>
      <c r="P352" s="228">
        <f t="shared" si="8"/>
        <v>44</v>
      </c>
      <c r="Q352" s="41"/>
    </row>
    <row r="353" spans="1:18" ht="15.6" x14ac:dyDescent="0.3">
      <c r="A353" s="150"/>
      <c r="B353" s="142">
        <f t="shared" si="12"/>
        <v>1256</v>
      </c>
      <c r="C353" s="128"/>
      <c r="D353" s="34">
        <f t="shared" si="10"/>
        <v>1250</v>
      </c>
      <c r="E353" s="144">
        <v>45262</v>
      </c>
      <c r="F353" s="554">
        <v>1256</v>
      </c>
      <c r="G353" s="711">
        <v>45263</v>
      </c>
      <c r="H353" s="704">
        <f t="shared" si="9"/>
        <v>6</v>
      </c>
      <c r="K353" s="134"/>
      <c r="L353" s="670">
        <v>45263</v>
      </c>
      <c r="M353" s="233"/>
      <c r="N353" s="234">
        <f t="shared" si="11"/>
        <v>76</v>
      </c>
      <c r="O353" s="37">
        <v>37.5</v>
      </c>
      <c r="P353" s="228">
        <f t="shared" si="8"/>
        <v>38.5</v>
      </c>
      <c r="Q353" s="41"/>
    </row>
    <row r="354" spans="1:18" ht="15.6" x14ac:dyDescent="0.3">
      <c r="A354" s="150"/>
      <c r="B354" s="142">
        <f t="shared" si="12"/>
        <v>1264</v>
      </c>
      <c r="C354" s="128"/>
      <c r="D354" s="34">
        <f t="shared" si="10"/>
        <v>1256</v>
      </c>
      <c r="E354" s="144">
        <v>45263</v>
      </c>
      <c r="F354" s="554">
        <v>1264</v>
      </c>
      <c r="G354" s="711">
        <v>45264</v>
      </c>
      <c r="H354" s="704">
        <f t="shared" si="9"/>
        <v>8</v>
      </c>
      <c r="K354" s="134"/>
      <c r="L354" s="670">
        <v>45264</v>
      </c>
      <c r="M354" s="233"/>
      <c r="N354" s="234">
        <f t="shared" si="11"/>
        <v>37.5</v>
      </c>
      <c r="O354" s="37">
        <v>18.5</v>
      </c>
      <c r="P354" s="228">
        <f t="shared" si="8"/>
        <v>19</v>
      </c>
      <c r="Q354" s="41"/>
    </row>
    <row r="355" spans="1:18" ht="15.6" x14ac:dyDescent="0.3">
      <c r="A355" s="150"/>
      <c r="B355" s="142">
        <f t="shared" si="12"/>
        <v>1267</v>
      </c>
      <c r="C355" s="128"/>
      <c r="D355" s="34">
        <f t="shared" si="10"/>
        <v>1264</v>
      </c>
      <c r="E355" s="144">
        <v>45264</v>
      </c>
      <c r="F355" s="554">
        <v>1267</v>
      </c>
      <c r="G355" s="711">
        <v>45265</v>
      </c>
      <c r="H355" s="704">
        <f t="shared" si="9"/>
        <v>3</v>
      </c>
      <c r="K355" s="134"/>
      <c r="L355" s="670">
        <v>45265</v>
      </c>
      <c r="M355" s="233"/>
      <c r="N355" s="234">
        <f t="shared" si="11"/>
        <v>18.5</v>
      </c>
      <c r="O355" s="37">
        <v>1</v>
      </c>
      <c r="P355" s="228">
        <f t="shared" si="8"/>
        <v>17.5</v>
      </c>
      <c r="Q355" s="41"/>
    </row>
    <row r="356" spans="1:18" ht="15.6" x14ac:dyDescent="0.3">
      <c r="A356" s="150"/>
      <c r="B356" s="142">
        <f t="shared" si="12"/>
        <v>1276</v>
      </c>
      <c r="C356" s="128"/>
      <c r="D356" s="34">
        <f t="shared" si="10"/>
        <v>1267</v>
      </c>
      <c r="E356" s="144">
        <v>45265</v>
      </c>
      <c r="F356" s="554">
        <v>1276</v>
      </c>
      <c r="G356" s="711">
        <v>45266</v>
      </c>
      <c r="H356" s="704">
        <f t="shared" si="9"/>
        <v>9</v>
      </c>
      <c r="K356" s="134"/>
      <c r="L356" s="670">
        <v>45266</v>
      </c>
      <c r="M356" s="233">
        <v>120</v>
      </c>
      <c r="N356" s="234">
        <f t="shared" si="11"/>
        <v>1</v>
      </c>
      <c r="O356" s="37">
        <v>97.5</v>
      </c>
      <c r="P356" s="228">
        <f t="shared" si="8"/>
        <v>23.5</v>
      </c>
      <c r="Q356" s="41"/>
      <c r="R356" s="48" t="s">
        <v>238</v>
      </c>
    </row>
    <row r="357" spans="1:18" ht="15.6" x14ac:dyDescent="0.3">
      <c r="A357" s="150"/>
      <c r="B357" s="142">
        <f t="shared" si="12"/>
        <v>1280</v>
      </c>
      <c r="C357" s="128"/>
      <c r="D357" s="34">
        <f t="shared" si="10"/>
        <v>1276</v>
      </c>
      <c r="E357" s="144">
        <v>45266</v>
      </c>
      <c r="F357" s="554">
        <v>1280</v>
      </c>
      <c r="G357" s="711">
        <v>45267</v>
      </c>
      <c r="H357" s="704">
        <f t="shared" si="9"/>
        <v>4</v>
      </c>
      <c r="K357" s="134"/>
      <c r="L357" s="670">
        <v>45267</v>
      </c>
      <c r="M357" s="233"/>
      <c r="N357" s="234">
        <f t="shared" si="11"/>
        <v>97.5</v>
      </c>
      <c r="O357" s="37">
        <v>52.5</v>
      </c>
      <c r="P357" s="228">
        <f t="shared" si="8"/>
        <v>45</v>
      </c>
      <c r="Q357" s="41"/>
      <c r="R357" s="48" t="s">
        <v>22</v>
      </c>
    </row>
    <row r="358" spans="1:18" ht="15.6" x14ac:dyDescent="0.3">
      <c r="A358" s="150"/>
      <c r="B358" s="142">
        <f t="shared" si="12"/>
        <v>1289</v>
      </c>
      <c r="C358" s="128"/>
      <c r="D358" s="34">
        <f t="shared" si="10"/>
        <v>1280</v>
      </c>
      <c r="E358" s="144">
        <v>45267</v>
      </c>
      <c r="F358" s="554">
        <v>1289</v>
      </c>
      <c r="G358" s="711">
        <v>45268</v>
      </c>
      <c r="H358" s="704">
        <f t="shared" si="9"/>
        <v>9</v>
      </c>
      <c r="K358" s="134"/>
      <c r="L358" s="670">
        <v>45268</v>
      </c>
      <c r="M358" s="233"/>
      <c r="N358" s="234">
        <f t="shared" si="11"/>
        <v>52.5</v>
      </c>
      <c r="O358" s="37">
        <v>52.5</v>
      </c>
      <c r="P358" s="228">
        <f t="shared" si="8"/>
        <v>0</v>
      </c>
      <c r="Q358" s="41"/>
    </row>
    <row r="359" spans="1:18" ht="15.6" x14ac:dyDescent="0.3">
      <c r="A359" s="150"/>
      <c r="B359" s="142">
        <f t="shared" si="12"/>
        <v>1289</v>
      </c>
      <c r="C359" s="128"/>
      <c r="D359" s="34">
        <f t="shared" si="10"/>
        <v>1289</v>
      </c>
      <c r="E359" s="144">
        <v>45268</v>
      </c>
      <c r="F359" s="554">
        <v>1289</v>
      </c>
      <c r="G359" s="711">
        <v>45269</v>
      </c>
      <c r="H359" s="704">
        <f t="shared" si="9"/>
        <v>0</v>
      </c>
      <c r="K359" s="134"/>
      <c r="L359" s="670">
        <v>45269</v>
      </c>
      <c r="M359" s="233"/>
      <c r="N359" s="234">
        <f t="shared" si="11"/>
        <v>52.5</v>
      </c>
      <c r="O359" s="37">
        <v>11.3</v>
      </c>
      <c r="P359" s="228">
        <f t="shared" si="8"/>
        <v>41.2</v>
      </c>
      <c r="Q359" s="41"/>
      <c r="R359" s="48" t="s">
        <v>239</v>
      </c>
    </row>
    <row r="360" spans="1:18" ht="15.6" x14ac:dyDescent="0.3">
      <c r="A360" s="150"/>
      <c r="B360" s="142">
        <f t="shared" si="12"/>
        <v>1299</v>
      </c>
      <c r="C360" s="128"/>
      <c r="D360" s="34">
        <f t="shared" si="10"/>
        <v>1289</v>
      </c>
      <c r="E360" s="144">
        <v>45269</v>
      </c>
      <c r="F360" s="554">
        <v>1299</v>
      </c>
      <c r="G360" s="711">
        <v>45270</v>
      </c>
      <c r="H360" s="704">
        <f t="shared" si="9"/>
        <v>10</v>
      </c>
      <c r="K360" s="134"/>
      <c r="L360" s="670">
        <v>45270</v>
      </c>
      <c r="M360" s="233">
        <v>120</v>
      </c>
      <c r="N360" s="234">
        <f t="shared" si="11"/>
        <v>11.3</v>
      </c>
      <c r="O360" s="37">
        <v>120</v>
      </c>
      <c r="P360" s="228">
        <f t="shared" si="8"/>
        <v>11.300000000000011</v>
      </c>
      <c r="Q360" s="41"/>
      <c r="R360" s="48" t="s">
        <v>240</v>
      </c>
    </row>
    <row r="361" spans="1:18" ht="15.6" x14ac:dyDescent="0.3">
      <c r="A361" s="150"/>
      <c r="B361" s="142">
        <f t="shared" si="12"/>
        <v>1302</v>
      </c>
      <c r="C361" s="128"/>
      <c r="D361" s="34">
        <f t="shared" si="10"/>
        <v>1299</v>
      </c>
      <c r="E361" s="144">
        <v>45270</v>
      </c>
      <c r="F361" s="554">
        <v>1302</v>
      </c>
      <c r="G361" s="711">
        <v>45271</v>
      </c>
      <c r="H361" s="704">
        <f t="shared" si="9"/>
        <v>3</v>
      </c>
      <c r="K361" s="134"/>
      <c r="L361" s="670">
        <v>45271</v>
      </c>
      <c r="M361" s="233"/>
      <c r="N361" s="234">
        <f t="shared" si="11"/>
        <v>120</v>
      </c>
      <c r="O361" s="37">
        <v>120</v>
      </c>
      <c r="P361" s="228">
        <f t="shared" si="8"/>
        <v>0</v>
      </c>
      <c r="Q361" s="41"/>
    </row>
    <row r="362" spans="1:18" ht="15.6" x14ac:dyDescent="0.3">
      <c r="A362" s="150"/>
      <c r="B362" s="142">
        <f t="shared" si="12"/>
        <v>1307</v>
      </c>
      <c r="C362" s="128"/>
      <c r="D362" s="34">
        <f t="shared" si="10"/>
        <v>1302</v>
      </c>
      <c r="E362" s="144">
        <v>45271</v>
      </c>
      <c r="F362" s="554">
        <v>1307</v>
      </c>
      <c r="G362" s="711">
        <v>45272</v>
      </c>
      <c r="H362" s="704">
        <f t="shared" si="9"/>
        <v>5</v>
      </c>
      <c r="K362" s="134"/>
      <c r="L362" s="670">
        <v>45272</v>
      </c>
      <c r="M362" s="233"/>
      <c r="N362" s="234">
        <f t="shared" si="11"/>
        <v>120</v>
      </c>
      <c r="O362" s="37">
        <v>120</v>
      </c>
      <c r="P362" s="228">
        <f t="shared" si="8"/>
        <v>0</v>
      </c>
      <c r="Q362" s="41"/>
    </row>
    <row r="363" spans="1:18" ht="15.6" x14ac:dyDescent="0.3">
      <c r="A363" s="150"/>
      <c r="B363" s="142">
        <f t="shared" si="12"/>
        <v>1307</v>
      </c>
      <c r="C363" s="128"/>
      <c r="D363" s="34">
        <f t="shared" si="10"/>
        <v>1307</v>
      </c>
      <c r="E363" s="144">
        <v>45272</v>
      </c>
      <c r="F363" s="554">
        <v>1307</v>
      </c>
      <c r="G363" s="711">
        <v>45273</v>
      </c>
      <c r="H363" s="704">
        <f t="shared" si="9"/>
        <v>0</v>
      </c>
      <c r="K363" s="134"/>
      <c r="L363" s="670">
        <v>45273</v>
      </c>
      <c r="M363" s="233"/>
      <c r="N363" s="234">
        <f t="shared" si="11"/>
        <v>120</v>
      </c>
      <c r="O363" s="37">
        <v>120</v>
      </c>
      <c r="P363" s="228">
        <f t="shared" si="8"/>
        <v>0</v>
      </c>
      <c r="Q363" s="41"/>
    </row>
    <row r="364" spans="1:18" ht="15.6" x14ac:dyDescent="0.3">
      <c r="A364" s="150"/>
      <c r="B364" s="142">
        <f t="shared" si="12"/>
        <v>1307</v>
      </c>
      <c r="C364" s="128"/>
      <c r="D364" s="34">
        <f t="shared" si="10"/>
        <v>1307</v>
      </c>
      <c r="E364" s="144">
        <v>45273</v>
      </c>
      <c r="F364" s="554">
        <v>1307</v>
      </c>
      <c r="G364" s="711">
        <v>45274</v>
      </c>
      <c r="H364" s="704">
        <f t="shared" si="9"/>
        <v>0</v>
      </c>
      <c r="K364" s="134"/>
      <c r="L364" s="670">
        <v>45274</v>
      </c>
      <c r="M364" s="233"/>
      <c r="N364" s="234">
        <f t="shared" si="11"/>
        <v>120</v>
      </c>
      <c r="O364" s="37">
        <v>114.5</v>
      </c>
      <c r="P364" s="228">
        <f t="shared" si="8"/>
        <v>5.5</v>
      </c>
      <c r="Q364" s="41"/>
    </row>
    <row r="365" spans="1:18" ht="15.6" x14ac:dyDescent="0.3">
      <c r="A365" s="150"/>
      <c r="B365" s="142">
        <f t="shared" si="12"/>
        <v>1309</v>
      </c>
      <c r="C365" s="128"/>
      <c r="D365" s="34">
        <f t="shared" si="10"/>
        <v>1307</v>
      </c>
      <c r="E365" s="144">
        <v>45274</v>
      </c>
      <c r="F365" s="554">
        <v>1309</v>
      </c>
      <c r="G365" s="711">
        <v>45275</v>
      </c>
      <c r="H365" s="704">
        <f t="shared" si="9"/>
        <v>2</v>
      </c>
      <c r="K365" s="134"/>
      <c r="L365" s="670">
        <v>45275</v>
      </c>
      <c r="M365" s="233"/>
      <c r="N365" s="234">
        <f t="shared" si="11"/>
        <v>114.5</v>
      </c>
      <c r="O365" s="37">
        <v>93.75</v>
      </c>
      <c r="P365" s="228">
        <f t="shared" si="8"/>
        <v>20.75</v>
      </c>
      <c r="Q365" s="41"/>
    </row>
    <row r="366" spans="1:18" ht="15.6" x14ac:dyDescent="0.3">
      <c r="A366" s="150"/>
      <c r="B366" s="142">
        <f t="shared" si="12"/>
        <v>1313</v>
      </c>
      <c r="C366" s="128"/>
      <c r="D366" s="34">
        <f t="shared" si="10"/>
        <v>1309</v>
      </c>
      <c r="E366" s="144">
        <v>45275</v>
      </c>
      <c r="F366" s="554">
        <v>1313</v>
      </c>
      <c r="G366" s="711">
        <v>45276</v>
      </c>
      <c r="H366" s="704">
        <f t="shared" si="9"/>
        <v>4</v>
      </c>
      <c r="K366" s="134"/>
      <c r="L366" s="670">
        <v>45276</v>
      </c>
      <c r="M366" s="233"/>
      <c r="N366" s="234">
        <f t="shared" si="11"/>
        <v>93.75</v>
      </c>
      <c r="O366" s="37">
        <v>93.75</v>
      </c>
      <c r="P366" s="228">
        <f t="shared" si="8"/>
        <v>0</v>
      </c>
      <c r="Q366" s="41"/>
    </row>
    <row r="367" spans="1:18" ht="15.6" x14ac:dyDescent="0.3">
      <c r="A367" s="150"/>
      <c r="B367" s="142">
        <f t="shared" si="12"/>
        <v>1313</v>
      </c>
      <c r="C367" s="128"/>
      <c r="D367" s="34">
        <f t="shared" si="10"/>
        <v>1313</v>
      </c>
      <c r="E367" s="144">
        <v>45276</v>
      </c>
      <c r="F367" s="554">
        <v>1313</v>
      </c>
      <c r="G367" s="711">
        <v>45277</v>
      </c>
      <c r="H367" s="704">
        <f t="shared" si="9"/>
        <v>0</v>
      </c>
      <c r="K367" s="134"/>
      <c r="L367" s="670">
        <v>45277</v>
      </c>
      <c r="M367" s="233"/>
      <c r="N367" s="234">
        <f t="shared" si="11"/>
        <v>93.75</v>
      </c>
      <c r="O367" s="37">
        <v>78</v>
      </c>
      <c r="P367" s="228">
        <f t="shared" si="8"/>
        <v>15.75</v>
      </c>
      <c r="Q367" s="41"/>
    </row>
    <row r="368" spans="1:18" ht="15.6" x14ac:dyDescent="0.3">
      <c r="A368" s="150"/>
      <c r="B368" s="142">
        <f t="shared" si="12"/>
        <v>1316</v>
      </c>
      <c r="C368" s="128"/>
      <c r="D368" s="34">
        <f t="shared" si="10"/>
        <v>1313</v>
      </c>
      <c r="E368" s="144">
        <v>45277</v>
      </c>
      <c r="F368" s="554">
        <v>1316</v>
      </c>
      <c r="G368" s="711">
        <v>45278</v>
      </c>
      <c r="H368" s="704">
        <f t="shared" si="9"/>
        <v>3</v>
      </c>
      <c r="K368" s="134"/>
      <c r="L368" s="670">
        <v>45278</v>
      </c>
      <c r="M368" s="233"/>
      <c r="N368" s="234">
        <f t="shared" si="11"/>
        <v>78</v>
      </c>
      <c r="O368" s="37">
        <v>57</v>
      </c>
      <c r="P368" s="228">
        <f t="shared" si="8"/>
        <v>21</v>
      </c>
      <c r="Q368" s="41"/>
    </row>
    <row r="369" spans="1:19" ht="15.6" x14ac:dyDescent="0.3">
      <c r="A369" s="150"/>
      <c r="B369" s="142">
        <f t="shared" si="12"/>
        <v>1322</v>
      </c>
      <c r="C369" s="128"/>
      <c r="D369" s="34">
        <f t="shared" si="10"/>
        <v>1316</v>
      </c>
      <c r="E369" s="144">
        <v>45278</v>
      </c>
      <c r="F369" s="554">
        <v>1322</v>
      </c>
      <c r="G369" s="711">
        <v>45279</v>
      </c>
      <c r="H369" s="704">
        <f t="shared" si="9"/>
        <v>6</v>
      </c>
      <c r="K369" s="134"/>
      <c r="L369" s="670">
        <v>45279</v>
      </c>
      <c r="M369" s="233"/>
      <c r="N369" s="234">
        <f t="shared" si="11"/>
        <v>57</v>
      </c>
      <c r="O369" s="37">
        <v>33.75</v>
      </c>
      <c r="P369" s="228">
        <f t="shared" si="8"/>
        <v>23.25</v>
      </c>
      <c r="Q369" s="41"/>
    </row>
    <row r="370" spans="1:19" ht="15.6" x14ac:dyDescent="0.3">
      <c r="A370" s="150"/>
      <c r="B370" s="142">
        <f t="shared" si="12"/>
        <v>1328</v>
      </c>
      <c r="C370" s="128"/>
      <c r="D370" s="34">
        <f t="shared" si="10"/>
        <v>1322</v>
      </c>
      <c r="E370" s="144">
        <v>45279</v>
      </c>
      <c r="F370" s="554">
        <v>1328</v>
      </c>
      <c r="G370" s="711">
        <v>45280</v>
      </c>
      <c r="H370" s="704">
        <f t="shared" si="9"/>
        <v>6</v>
      </c>
      <c r="K370" s="134"/>
      <c r="L370" s="670">
        <v>45280</v>
      </c>
      <c r="M370" s="233"/>
      <c r="N370" s="234">
        <f t="shared" si="11"/>
        <v>33.75</v>
      </c>
      <c r="O370" s="37">
        <v>11.25</v>
      </c>
      <c r="P370" s="228">
        <f t="shared" si="8"/>
        <v>22.5</v>
      </c>
      <c r="Q370" s="41"/>
    </row>
    <row r="371" spans="1:19" ht="15.6" x14ac:dyDescent="0.3">
      <c r="A371" s="150"/>
      <c r="B371" s="142">
        <f t="shared" si="12"/>
        <v>1336</v>
      </c>
      <c r="C371" s="128"/>
      <c r="D371" s="34">
        <f t="shared" si="10"/>
        <v>1328</v>
      </c>
      <c r="E371" s="144">
        <v>45280</v>
      </c>
      <c r="F371" s="554">
        <v>1336</v>
      </c>
      <c r="G371" s="711">
        <v>45281</v>
      </c>
      <c r="H371" s="704">
        <f t="shared" si="9"/>
        <v>8</v>
      </c>
      <c r="K371" s="134"/>
      <c r="L371" s="670">
        <v>45281</v>
      </c>
      <c r="M371" s="233">
        <v>100</v>
      </c>
      <c r="N371" s="234">
        <f t="shared" si="11"/>
        <v>11.25</v>
      </c>
      <c r="O371" s="37">
        <v>118</v>
      </c>
      <c r="P371" s="228">
        <f t="shared" si="8"/>
        <v>-6.75</v>
      </c>
      <c r="Q371" s="41"/>
      <c r="R371" s="48" t="s">
        <v>241</v>
      </c>
      <c r="S371" s="48" t="s">
        <v>242</v>
      </c>
    </row>
    <row r="372" spans="1:19" ht="15.6" x14ac:dyDescent="0.3">
      <c r="A372" s="150"/>
      <c r="B372" s="142">
        <f t="shared" si="12"/>
        <v>1339</v>
      </c>
      <c r="C372" s="128"/>
      <c r="D372" s="34">
        <f t="shared" si="10"/>
        <v>1336</v>
      </c>
      <c r="E372" s="144">
        <v>45281</v>
      </c>
      <c r="F372" s="554">
        <v>1339</v>
      </c>
      <c r="G372" s="711">
        <v>45282</v>
      </c>
      <c r="H372" s="704">
        <f t="shared" si="9"/>
        <v>3</v>
      </c>
      <c r="K372" s="134"/>
      <c r="L372" s="670">
        <v>45282</v>
      </c>
      <c r="M372" s="233"/>
      <c r="N372" s="234">
        <f t="shared" si="11"/>
        <v>118</v>
      </c>
      <c r="O372" s="37">
        <v>118</v>
      </c>
      <c r="P372" s="228">
        <f t="shared" si="8"/>
        <v>0</v>
      </c>
      <c r="Q372" s="41"/>
    </row>
    <row r="373" spans="1:19" ht="15.6" x14ac:dyDescent="0.3">
      <c r="A373" s="150"/>
      <c r="B373" s="142">
        <f t="shared" si="12"/>
        <v>1339</v>
      </c>
      <c r="C373" s="128"/>
      <c r="D373" s="34">
        <f t="shared" si="10"/>
        <v>1339</v>
      </c>
      <c r="E373" s="144">
        <v>45282</v>
      </c>
      <c r="F373" s="554">
        <v>1339</v>
      </c>
      <c r="G373" s="711">
        <v>45283</v>
      </c>
      <c r="H373" s="704">
        <f t="shared" si="9"/>
        <v>0</v>
      </c>
      <c r="K373" s="134"/>
      <c r="L373" s="670">
        <v>45283</v>
      </c>
      <c r="M373" s="233"/>
      <c r="N373" s="234">
        <f t="shared" si="11"/>
        <v>118</v>
      </c>
      <c r="O373" s="37">
        <v>118</v>
      </c>
      <c r="P373" s="228">
        <f t="shared" si="8"/>
        <v>0</v>
      </c>
      <c r="Q373" s="41"/>
    </row>
    <row r="374" spans="1:19" ht="15.6" x14ac:dyDescent="0.3">
      <c r="A374" s="150"/>
      <c r="B374" s="142">
        <f t="shared" si="12"/>
        <v>1339</v>
      </c>
      <c r="C374" s="128"/>
      <c r="D374" s="34">
        <f t="shared" si="10"/>
        <v>1339</v>
      </c>
      <c r="E374" s="144">
        <v>45283</v>
      </c>
      <c r="F374" s="554">
        <v>1339</v>
      </c>
      <c r="G374" s="711">
        <v>45284</v>
      </c>
      <c r="H374" s="704">
        <f t="shared" si="9"/>
        <v>0</v>
      </c>
      <c r="K374" s="134"/>
      <c r="L374" s="670">
        <v>45284</v>
      </c>
      <c r="M374" s="233"/>
      <c r="N374" s="234">
        <f t="shared" si="11"/>
        <v>118</v>
      </c>
      <c r="O374" s="37">
        <v>118</v>
      </c>
      <c r="P374" s="228">
        <f t="shared" si="8"/>
        <v>0</v>
      </c>
      <c r="Q374" s="41"/>
    </row>
    <row r="375" spans="1:19" ht="15.6" x14ac:dyDescent="0.3">
      <c r="A375" s="150"/>
      <c r="B375" s="142">
        <f t="shared" si="12"/>
        <v>1339</v>
      </c>
      <c r="C375" s="128"/>
      <c r="D375" s="34">
        <f t="shared" si="10"/>
        <v>1339</v>
      </c>
      <c r="E375" s="144">
        <v>45284</v>
      </c>
      <c r="F375" s="554">
        <v>1339</v>
      </c>
      <c r="G375" s="711">
        <v>45285</v>
      </c>
      <c r="H375" s="704">
        <f t="shared" si="9"/>
        <v>0</v>
      </c>
      <c r="K375" s="134"/>
      <c r="L375" s="670">
        <v>45285</v>
      </c>
      <c r="M375" s="233"/>
      <c r="N375" s="234">
        <f t="shared" si="11"/>
        <v>118</v>
      </c>
      <c r="O375" s="37">
        <v>118</v>
      </c>
      <c r="P375" s="228">
        <f t="shared" si="8"/>
        <v>0</v>
      </c>
      <c r="Q375" s="41"/>
    </row>
    <row r="376" spans="1:19" ht="15.6" x14ac:dyDescent="0.3">
      <c r="A376" s="150"/>
      <c r="B376" s="142">
        <f t="shared" si="12"/>
        <v>1339</v>
      </c>
      <c r="C376" s="128"/>
      <c r="D376" s="34">
        <f t="shared" si="10"/>
        <v>1339</v>
      </c>
      <c r="E376" s="144">
        <v>45285</v>
      </c>
      <c r="F376" s="554">
        <v>1339</v>
      </c>
      <c r="G376" s="711">
        <v>45286</v>
      </c>
      <c r="H376" s="704">
        <f t="shared" si="9"/>
        <v>0</v>
      </c>
      <c r="K376" s="134"/>
      <c r="L376" s="670">
        <v>45286</v>
      </c>
      <c r="M376" s="233"/>
      <c r="N376" s="234">
        <f t="shared" si="11"/>
        <v>118</v>
      </c>
      <c r="O376" s="37">
        <v>118</v>
      </c>
      <c r="P376" s="228">
        <f t="shared" si="8"/>
        <v>0</v>
      </c>
      <c r="Q376" s="41"/>
    </row>
    <row r="377" spans="1:19" ht="15.6" x14ac:dyDescent="0.3">
      <c r="A377" s="150"/>
      <c r="B377" s="142">
        <f t="shared" si="12"/>
        <v>1339</v>
      </c>
      <c r="C377" s="128"/>
      <c r="D377" s="34">
        <f t="shared" si="10"/>
        <v>1339</v>
      </c>
      <c r="E377" s="144">
        <v>45286</v>
      </c>
      <c r="F377" s="554">
        <v>1339</v>
      </c>
      <c r="G377" s="711">
        <v>45287</v>
      </c>
      <c r="H377" s="704">
        <f t="shared" si="9"/>
        <v>0</v>
      </c>
      <c r="K377" s="134"/>
      <c r="L377" s="670">
        <v>45287</v>
      </c>
      <c r="M377" s="233"/>
      <c r="N377" s="234">
        <f t="shared" si="11"/>
        <v>118</v>
      </c>
      <c r="O377" s="37">
        <v>118</v>
      </c>
      <c r="P377" s="228">
        <f t="shared" si="8"/>
        <v>0</v>
      </c>
      <c r="Q377" s="41"/>
    </row>
    <row r="378" spans="1:19" ht="15.6" x14ac:dyDescent="0.3">
      <c r="A378" s="150"/>
      <c r="B378" s="142">
        <f t="shared" si="12"/>
        <v>1339</v>
      </c>
      <c r="C378" s="128"/>
      <c r="D378" s="34">
        <f t="shared" si="10"/>
        <v>1339</v>
      </c>
      <c r="E378" s="144">
        <v>45287</v>
      </c>
      <c r="F378" s="554">
        <v>1339</v>
      </c>
      <c r="G378" s="711">
        <v>45288</v>
      </c>
      <c r="H378" s="704">
        <f t="shared" si="9"/>
        <v>0</v>
      </c>
      <c r="K378" s="134"/>
      <c r="L378" s="670">
        <v>45288</v>
      </c>
      <c r="M378" s="233"/>
      <c r="N378" s="234">
        <f t="shared" si="11"/>
        <v>118</v>
      </c>
      <c r="O378" s="37">
        <v>118</v>
      </c>
      <c r="P378" s="228">
        <f t="shared" si="8"/>
        <v>0</v>
      </c>
      <c r="Q378" s="41"/>
    </row>
    <row r="379" spans="1:19" ht="15.6" x14ac:dyDescent="0.3">
      <c r="A379" s="150"/>
      <c r="B379" s="142">
        <f t="shared" si="12"/>
        <v>1339</v>
      </c>
      <c r="C379" s="128"/>
      <c r="D379" s="34">
        <f t="shared" si="10"/>
        <v>1339</v>
      </c>
      <c r="E379" s="144">
        <v>45288</v>
      </c>
      <c r="F379" s="554">
        <v>1339</v>
      </c>
      <c r="G379" s="711">
        <v>45289</v>
      </c>
      <c r="H379" s="704">
        <f t="shared" si="9"/>
        <v>0</v>
      </c>
      <c r="K379" s="134"/>
      <c r="L379" s="670">
        <v>45289</v>
      </c>
      <c r="M379" s="233"/>
      <c r="N379" s="234">
        <f t="shared" si="11"/>
        <v>118</v>
      </c>
      <c r="O379" s="37">
        <v>118</v>
      </c>
      <c r="P379" s="228">
        <f t="shared" si="8"/>
        <v>0</v>
      </c>
      <c r="Q379" s="41"/>
    </row>
    <row r="380" spans="1:19" ht="15.6" x14ac:dyDescent="0.3">
      <c r="A380" s="150"/>
      <c r="B380" s="142">
        <f t="shared" si="12"/>
        <v>1339</v>
      </c>
      <c r="C380" s="128"/>
      <c r="D380" s="34">
        <f t="shared" si="10"/>
        <v>1339</v>
      </c>
      <c r="E380" s="144">
        <v>45289</v>
      </c>
      <c r="F380" s="554">
        <v>1339</v>
      </c>
      <c r="G380" s="711">
        <v>45290</v>
      </c>
      <c r="H380" s="704">
        <f t="shared" si="9"/>
        <v>0</v>
      </c>
      <c r="K380" s="134"/>
      <c r="L380" s="670">
        <v>45290</v>
      </c>
      <c r="M380" s="233"/>
      <c r="N380" s="234">
        <f t="shared" si="11"/>
        <v>118</v>
      </c>
      <c r="O380" s="37">
        <v>110.5</v>
      </c>
      <c r="P380" s="228">
        <f t="shared" si="8"/>
        <v>7.5</v>
      </c>
      <c r="Q380" s="41"/>
    </row>
    <row r="381" spans="1:19" ht="15.6" x14ac:dyDescent="0.3">
      <c r="A381" s="150"/>
      <c r="B381" s="142">
        <f t="shared" si="12"/>
        <v>1340</v>
      </c>
      <c r="C381" s="128"/>
      <c r="D381" s="34">
        <f t="shared" si="10"/>
        <v>1339</v>
      </c>
      <c r="E381" s="144">
        <v>45290</v>
      </c>
      <c r="F381" s="554">
        <v>1340</v>
      </c>
      <c r="G381" s="711">
        <v>45291</v>
      </c>
      <c r="H381" s="704">
        <f t="shared" si="9"/>
        <v>1</v>
      </c>
      <c r="K381" s="134"/>
      <c r="L381" s="670">
        <v>45291</v>
      </c>
      <c r="M381" s="233"/>
      <c r="N381" s="234">
        <f t="shared" si="11"/>
        <v>110.5</v>
      </c>
      <c r="O381" s="37">
        <v>108.5</v>
      </c>
      <c r="P381" s="228">
        <f t="shared" si="8"/>
        <v>2</v>
      </c>
      <c r="Q381" s="41"/>
    </row>
    <row r="382" spans="1:19" ht="15.6" x14ac:dyDescent="0.3">
      <c r="A382" s="150"/>
      <c r="B382" s="142">
        <f t="shared" si="12"/>
        <v>1341</v>
      </c>
      <c r="C382" s="128"/>
      <c r="D382" s="34">
        <f t="shared" si="10"/>
        <v>1340</v>
      </c>
      <c r="E382" s="144">
        <v>45291</v>
      </c>
      <c r="F382" s="554">
        <v>1341</v>
      </c>
      <c r="G382" s="711">
        <v>45292</v>
      </c>
      <c r="H382" s="704">
        <f t="shared" si="9"/>
        <v>1</v>
      </c>
      <c r="K382" s="134"/>
      <c r="L382" s="670">
        <v>45292</v>
      </c>
      <c r="M382" s="233"/>
      <c r="N382" s="234">
        <f t="shared" si="11"/>
        <v>108.5</v>
      </c>
      <c r="O382" s="37">
        <v>108.5</v>
      </c>
      <c r="P382" s="228">
        <f t="shared" si="8"/>
        <v>0</v>
      </c>
      <c r="Q382" s="41"/>
    </row>
    <row r="383" spans="1:19" ht="15.6" x14ac:dyDescent="0.3">
      <c r="A383" s="150"/>
      <c r="B383" s="142">
        <f t="shared" si="12"/>
        <v>1341</v>
      </c>
      <c r="C383" s="128"/>
      <c r="D383" s="34">
        <f t="shared" si="10"/>
        <v>1341</v>
      </c>
      <c r="E383" s="144">
        <v>45292</v>
      </c>
      <c r="F383" s="554">
        <v>1341</v>
      </c>
      <c r="G383" s="711">
        <v>45293</v>
      </c>
      <c r="H383" s="704">
        <f t="shared" si="9"/>
        <v>0</v>
      </c>
      <c r="K383" s="134"/>
      <c r="L383" s="670">
        <v>45293</v>
      </c>
      <c r="M383" s="233"/>
      <c r="N383" s="234">
        <f t="shared" si="11"/>
        <v>108.5</v>
      </c>
      <c r="O383" s="37">
        <v>108.5</v>
      </c>
      <c r="P383" s="228">
        <f t="shared" si="8"/>
        <v>0</v>
      </c>
      <c r="Q383" s="41"/>
    </row>
    <row r="384" spans="1:19" ht="15.6" x14ac:dyDescent="0.3">
      <c r="A384" s="150"/>
      <c r="B384" s="142">
        <f t="shared" si="12"/>
        <v>1341</v>
      </c>
      <c r="C384" s="128"/>
      <c r="D384" s="34">
        <f t="shared" si="10"/>
        <v>1341</v>
      </c>
      <c r="E384" s="144">
        <v>45293</v>
      </c>
      <c r="F384" s="554">
        <v>1341</v>
      </c>
      <c r="G384" s="711">
        <v>45294</v>
      </c>
      <c r="H384" s="704">
        <f t="shared" si="9"/>
        <v>0</v>
      </c>
      <c r="K384" s="134"/>
      <c r="L384" s="670">
        <v>45294</v>
      </c>
      <c r="M384" s="233"/>
      <c r="N384" s="234">
        <f t="shared" si="11"/>
        <v>108.5</v>
      </c>
      <c r="O384" s="37">
        <v>86.25</v>
      </c>
      <c r="P384" s="228">
        <f t="shared" si="8"/>
        <v>22.25</v>
      </c>
      <c r="Q384" s="41"/>
    </row>
    <row r="385" spans="1:18" ht="15.6" x14ac:dyDescent="0.3">
      <c r="A385" s="150"/>
      <c r="B385" s="142">
        <f t="shared" si="12"/>
        <v>1346</v>
      </c>
      <c r="C385" s="128"/>
      <c r="D385" s="34">
        <f t="shared" si="10"/>
        <v>1341</v>
      </c>
      <c r="E385" s="144">
        <v>45294</v>
      </c>
      <c r="F385" s="554">
        <v>1346</v>
      </c>
      <c r="G385" s="711">
        <v>45295</v>
      </c>
      <c r="H385" s="704">
        <f t="shared" si="9"/>
        <v>5</v>
      </c>
      <c r="K385" s="134"/>
      <c r="L385" s="670">
        <v>45295</v>
      </c>
      <c r="M385" s="233"/>
      <c r="N385" s="234">
        <f t="shared" si="11"/>
        <v>86.25</v>
      </c>
      <c r="O385" s="37">
        <v>86.25</v>
      </c>
      <c r="P385" s="228">
        <f t="shared" si="8"/>
        <v>0</v>
      </c>
      <c r="Q385" s="41"/>
    </row>
    <row r="386" spans="1:18" ht="15.6" x14ac:dyDescent="0.3">
      <c r="A386" s="150"/>
      <c r="B386" s="142">
        <f t="shared" si="12"/>
        <v>1346</v>
      </c>
      <c r="C386" s="128"/>
      <c r="D386" s="34">
        <f t="shared" si="10"/>
        <v>1346</v>
      </c>
      <c r="E386" s="144">
        <v>45295</v>
      </c>
      <c r="F386" s="554">
        <v>1346</v>
      </c>
      <c r="G386" s="711">
        <v>45296</v>
      </c>
      <c r="H386" s="704">
        <f t="shared" si="9"/>
        <v>0</v>
      </c>
      <c r="K386" s="134"/>
      <c r="L386" s="670">
        <v>45296</v>
      </c>
      <c r="M386" s="233"/>
      <c r="N386" s="234">
        <f t="shared" si="11"/>
        <v>86.25</v>
      </c>
      <c r="O386" s="37">
        <v>63</v>
      </c>
      <c r="P386" s="228">
        <f t="shared" si="8"/>
        <v>23.25</v>
      </c>
      <c r="Q386" s="41"/>
    </row>
    <row r="387" spans="1:18" ht="15.6" x14ac:dyDescent="0.3">
      <c r="A387" s="150"/>
      <c r="B387" s="142">
        <f t="shared" si="12"/>
        <v>1351</v>
      </c>
      <c r="C387" s="128"/>
      <c r="D387" s="34">
        <f t="shared" si="10"/>
        <v>1346</v>
      </c>
      <c r="E387" s="144">
        <v>45296</v>
      </c>
      <c r="F387" s="554">
        <v>1351</v>
      </c>
      <c r="G387" s="711">
        <v>45297</v>
      </c>
      <c r="H387" s="704">
        <f t="shared" si="9"/>
        <v>5</v>
      </c>
      <c r="K387" s="134"/>
      <c r="L387" s="670">
        <v>45297</v>
      </c>
      <c r="M387" s="233"/>
      <c r="N387" s="234">
        <f t="shared" si="11"/>
        <v>63</v>
      </c>
      <c r="O387" s="37">
        <v>26.3</v>
      </c>
      <c r="P387" s="228">
        <f t="shared" si="8"/>
        <v>36.700000000000003</v>
      </c>
      <c r="Q387" s="41"/>
      <c r="R387" s="48" t="s">
        <v>243</v>
      </c>
    </row>
    <row r="388" spans="1:18" ht="15.6" x14ac:dyDescent="0.3">
      <c r="A388" s="150"/>
      <c r="B388" s="142">
        <f t="shared" si="12"/>
        <v>1359</v>
      </c>
      <c r="C388" s="128"/>
      <c r="D388" s="34">
        <f t="shared" si="10"/>
        <v>1351</v>
      </c>
      <c r="E388" s="144">
        <v>45297</v>
      </c>
      <c r="F388" s="554">
        <v>1359</v>
      </c>
      <c r="G388" s="711">
        <v>45298</v>
      </c>
      <c r="H388" s="704">
        <f t="shared" si="9"/>
        <v>8</v>
      </c>
      <c r="K388" s="134"/>
      <c r="L388" s="670">
        <v>45298</v>
      </c>
      <c r="M388" s="233"/>
      <c r="N388" s="234">
        <f t="shared" si="11"/>
        <v>26.3</v>
      </c>
      <c r="O388" s="37">
        <v>26.3</v>
      </c>
      <c r="P388" s="228">
        <f t="shared" si="8"/>
        <v>0</v>
      </c>
      <c r="Q388" s="41"/>
    </row>
    <row r="389" spans="1:18" ht="15.6" x14ac:dyDescent="0.3">
      <c r="A389" s="150"/>
      <c r="B389" s="142">
        <f t="shared" si="12"/>
        <v>1359</v>
      </c>
      <c r="C389" s="128"/>
      <c r="D389" s="34">
        <f t="shared" si="10"/>
        <v>1359</v>
      </c>
      <c r="E389" s="144">
        <v>45298</v>
      </c>
      <c r="F389" s="554">
        <v>1359</v>
      </c>
      <c r="G389" s="711">
        <v>45299</v>
      </c>
      <c r="H389" s="704">
        <f t="shared" si="9"/>
        <v>0</v>
      </c>
      <c r="K389" s="134"/>
      <c r="L389" s="670">
        <v>45299</v>
      </c>
      <c r="M389" s="233">
        <v>108</v>
      </c>
      <c r="N389" s="234">
        <f t="shared" si="11"/>
        <v>26.3</v>
      </c>
      <c r="O389" s="37">
        <v>120</v>
      </c>
      <c r="P389" s="228">
        <f t="shared" si="8"/>
        <v>14.300000000000011</v>
      </c>
      <c r="Q389" s="41"/>
      <c r="R389" s="48" t="s">
        <v>244</v>
      </c>
    </row>
    <row r="390" spans="1:18" ht="15.6" x14ac:dyDescent="0.3">
      <c r="A390" s="150"/>
      <c r="B390" s="142">
        <f t="shared" si="12"/>
        <v>1363</v>
      </c>
      <c r="C390" s="128"/>
      <c r="D390" s="34">
        <f t="shared" si="10"/>
        <v>1359</v>
      </c>
      <c r="E390" s="144">
        <v>45299</v>
      </c>
      <c r="F390" s="554">
        <v>1363</v>
      </c>
      <c r="G390" s="711">
        <v>45300</v>
      </c>
      <c r="H390" s="704">
        <f t="shared" si="9"/>
        <v>4</v>
      </c>
      <c r="K390" s="134"/>
      <c r="L390" s="670">
        <v>45300</v>
      </c>
      <c r="M390" s="233"/>
      <c r="N390" s="234">
        <f t="shared" si="11"/>
        <v>120</v>
      </c>
      <c r="O390" s="37">
        <v>86.25</v>
      </c>
      <c r="P390" s="228">
        <f t="shared" si="8"/>
        <v>33.75</v>
      </c>
      <c r="Q390" s="41"/>
    </row>
    <row r="391" spans="1:18" ht="15.6" x14ac:dyDescent="0.3">
      <c r="A391" s="150"/>
      <c r="B391" s="142">
        <f t="shared" si="12"/>
        <v>1369</v>
      </c>
      <c r="C391" s="128"/>
      <c r="D391" s="34">
        <f t="shared" si="10"/>
        <v>1363</v>
      </c>
      <c r="E391" s="144">
        <v>45300</v>
      </c>
      <c r="F391" s="554">
        <v>1369</v>
      </c>
      <c r="G391" s="711">
        <v>45301</v>
      </c>
      <c r="H391" s="704">
        <f t="shared" si="9"/>
        <v>6</v>
      </c>
      <c r="K391" s="134"/>
      <c r="L391" s="670">
        <v>45301</v>
      </c>
      <c r="M391" s="233"/>
      <c r="N391" s="234">
        <f t="shared" si="11"/>
        <v>86.25</v>
      </c>
      <c r="O391" s="37">
        <v>86.25</v>
      </c>
      <c r="P391" s="228">
        <f t="shared" si="8"/>
        <v>0</v>
      </c>
      <c r="Q391" s="41"/>
    </row>
    <row r="392" spans="1:18" ht="15.6" x14ac:dyDescent="0.3">
      <c r="A392" s="150"/>
      <c r="B392" s="142">
        <f t="shared" si="12"/>
        <v>1369</v>
      </c>
      <c r="C392" s="128"/>
      <c r="D392" s="34">
        <f t="shared" si="10"/>
        <v>1369</v>
      </c>
      <c r="E392" s="144">
        <v>45301</v>
      </c>
      <c r="F392" s="554">
        <v>1369</v>
      </c>
      <c r="G392" s="711">
        <v>45302</v>
      </c>
      <c r="H392" s="704">
        <f t="shared" si="9"/>
        <v>0</v>
      </c>
      <c r="K392" s="134"/>
      <c r="L392" s="670">
        <v>45302</v>
      </c>
      <c r="M392" s="233"/>
      <c r="N392" s="234">
        <f t="shared" si="11"/>
        <v>86.25</v>
      </c>
      <c r="O392" s="37">
        <v>86.25</v>
      </c>
      <c r="P392" s="228">
        <f t="shared" si="8"/>
        <v>0</v>
      </c>
      <c r="Q392" s="41"/>
    </row>
    <row r="393" spans="1:18" ht="15.6" x14ac:dyDescent="0.3">
      <c r="A393" s="150"/>
      <c r="B393" s="142">
        <f t="shared" si="12"/>
        <v>1369</v>
      </c>
      <c r="C393" s="128"/>
      <c r="D393" s="34">
        <f t="shared" si="10"/>
        <v>1369</v>
      </c>
      <c r="E393" s="144">
        <v>45302</v>
      </c>
      <c r="F393" s="554">
        <v>1369</v>
      </c>
      <c r="G393" s="711">
        <v>45303</v>
      </c>
      <c r="H393" s="704">
        <f t="shared" si="9"/>
        <v>0</v>
      </c>
      <c r="K393" s="134"/>
      <c r="L393" s="670">
        <v>45303</v>
      </c>
      <c r="M393" s="233"/>
      <c r="N393" s="234">
        <f t="shared" si="11"/>
        <v>86.25</v>
      </c>
      <c r="O393" s="37">
        <v>86.25</v>
      </c>
      <c r="P393" s="228">
        <f t="shared" si="8"/>
        <v>0</v>
      </c>
      <c r="Q393" s="41"/>
    </row>
    <row r="394" spans="1:18" ht="15.6" x14ac:dyDescent="0.3">
      <c r="A394" s="150"/>
      <c r="B394" s="142">
        <f t="shared" si="12"/>
        <v>1369</v>
      </c>
      <c r="C394" s="128"/>
      <c r="D394" s="34">
        <f t="shared" si="10"/>
        <v>1369</v>
      </c>
      <c r="E394" s="144">
        <v>45303</v>
      </c>
      <c r="F394" s="554">
        <v>1369</v>
      </c>
      <c r="G394" s="711">
        <v>45304</v>
      </c>
      <c r="H394" s="704">
        <f t="shared" si="9"/>
        <v>0</v>
      </c>
      <c r="K394" s="134"/>
      <c r="L394" s="670">
        <v>45304</v>
      </c>
      <c r="M394" s="233"/>
      <c r="N394" s="234">
        <f t="shared" si="11"/>
        <v>86.25</v>
      </c>
      <c r="O394" s="37">
        <v>55</v>
      </c>
      <c r="P394" s="228">
        <f t="shared" ref="P394:P440" si="13">M394+N394-O394</f>
        <v>31.25</v>
      </c>
      <c r="Q394" s="41"/>
    </row>
    <row r="395" spans="1:18" ht="15.6" x14ac:dyDescent="0.3">
      <c r="A395" s="150"/>
      <c r="B395" s="142">
        <f t="shared" si="12"/>
        <v>1376</v>
      </c>
      <c r="C395" s="128"/>
      <c r="D395" s="34">
        <f t="shared" si="10"/>
        <v>1369</v>
      </c>
      <c r="E395" s="144">
        <v>45304</v>
      </c>
      <c r="F395" s="554">
        <v>1376</v>
      </c>
      <c r="G395" s="711">
        <v>45305</v>
      </c>
      <c r="H395" s="704">
        <f t="shared" si="9"/>
        <v>7</v>
      </c>
      <c r="K395" s="134"/>
      <c r="L395" s="670">
        <v>45305</v>
      </c>
      <c r="M395" s="233"/>
      <c r="N395" s="234">
        <f t="shared" si="11"/>
        <v>55</v>
      </c>
      <c r="O395" s="37">
        <v>28</v>
      </c>
      <c r="P395" s="228">
        <f t="shared" si="13"/>
        <v>27</v>
      </c>
      <c r="Q395" s="41"/>
    </row>
    <row r="396" spans="1:18" ht="15.6" x14ac:dyDescent="0.3">
      <c r="A396" s="150"/>
      <c r="B396" s="142">
        <f t="shared" si="12"/>
        <v>1382</v>
      </c>
      <c r="C396" s="128"/>
      <c r="D396" s="34">
        <f t="shared" si="10"/>
        <v>1376</v>
      </c>
      <c r="E396" s="144">
        <v>45305</v>
      </c>
      <c r="F396" s="554">
        <v>1382</v>
      </c>
      <c r="G396" s="711">
        <v>45306</v>
      </c>
      <c r="H396" s="704">
        <f t="shared" si="9"/>
        <v>6</v>
      </c>
      <c r="K396" s="134"/>
      <c r="L396" s="670">
        <v>45306</v>
      </c>
      <c r="M396" s="233"/>
      <c r="N396" s="234">
        <f t="shared" si="11"/>
        <v>28</v>
      </c>
      <c r="O396" s="37">
        <v>28</v>
      </c>
      <c r="P396" s="228">
        <f t="shared" si="13"/>
        <v>0</v>
      </c>
      <c r="Q396" s="41"/>
    </row>
    <row r="397" spans="1:18" ht="15.6" x14ac:dyDescent="0.3">
      <c r="A397" s="150"/>
      <c r="B397" s="142">
        <f t="shared" si="12"/>
        <v>1382</v>
      </c>
      <c r="C397" s="128"/>
      <c r="D397" s="34">
        <f t="shared" si="10"/>
        <v>1382</v>
      </c>
      <c r="E397" s="144">
        <v>45306</v>
      </c>
      <c r="F397" s="554">
        <v>1382</v>
      </c>
      <c r="G397" s="711">
        <v>45307</v>
      </c>
      <c r="H397" s="704">
        <f t="shared" si="9"/>
        <v>0</v>
      </c>
      <c r="K397" s="134"/>
      <c r="L397" s="670">
        <v>45307</v>
      </c>
      <c r="M397" s="233"/>
      <c r="N397" s="234">
        <f t="shared" si="11"/>
        <v>28</v>
      </c>
      <c r="O397" s="37">
        <v>18.7</v>
      </c>
      <c r="P397" s="228">
        <f t="shared" si="13"/>
        <v>9.3000000000000007</v>
      </c>
      <c r="Q397" s="41"/>
    </row>
    <row r="398" spans="1:18" ht="15.6" x14ac:dyDescent="0.3">
      <c r="A398" s="150"/>
      <c r="B398" s="142">
        <f t="shared" si="12"/>
        <v>1384</v>
      </c>
      <c r="C398" s="128"/>
      <c r="D398" s="34">
        <f t="shared" si="10"/>
        <v>1382</v>
      </c>
      <c r="E398" s="144">
        <v>45307</v>
      </c>
      <c r="F398" s="554">
        <v>1384</v>
      </c>
      <c r="G398" s="711">
        <v>45308</v>
      </c>
      <c r="H398" s="704">
        <f t="shared" si="9"/>
        <v>2</v>
      </c>
      <c r="K398" s="134"/>
      <c r="L398" s="670">
        <v>45308</v>
      </c>
      <c r="M398" s="233"/>
      <c r="N398" s="234">
        <f t="shared" si="11"/>
        <v>18.7</v>
      </c>
      <c r="O398" s="37">
        <v>18.7</v>
      </c>
      <c r="P398" s="228">
        <f t="shared" si="13"/>
        <v>0</v>
      </c>
      <c r="Q398" s="41"/>
    </row>
    <row r="399" spans="1:18" ht="15.6" x14ac:dyDescent="0.3">
      <c r="A399" s="150"/>
      <c r="B399" s="142">
        <f t="shared" si="12"/>
        <v>1384</v>
      </c>
      <c r="C399" s="128"/>
      <c r="D399" s="34">
        <f t="shared" si="10"/>
        <v>1384</v>
      </c>
      <c r="E399" s="144">
        <v>45308</v>
      </c>
      <c r="F399" s="554">
        <v>1384</v>
      </c>
      <c r="G399" s="711">
        <v>45309</v>
      </c>
      <c r="H399" s="704">
        <f t="shared" si="9"/>
        <v>0</v>
      </c>
      <c r="K399" s="134"/>
      <c r="L399" s="670">
        <v>45309</v>
      </c>
      <c r="M399" s="233"/>
      <c r="N399" s="234">
        <f t="shared" si="11"/>
        <v>18.7</v>
      </c>
      <c r="O399" s="37">
        <v>3.75</v>
      </c>
      <c r="P399" s="228">
        <f t="shared" si="13"/>
        <v>14.95</v>
      </c>
      <c r="Q399" s="41"/>
    </row>
    <row r="400" spans="1:18" ht="15.6" x14ac:dyDescent="0.3">
      <c r="A400" s="150"/>
      <c r="B400" s="142">
        <f t="shared" si="12"/>
        <v>1387</v>
      </c>
      <c r="C400" s="128"/>
      <c r="D400" s="34">
        <f t="shared" si="10"/>
        <v>1384</v>
      </c>
      <c r="E400" s="144">
        <v>45309</v>
      </c>
      <c r="F400" s="554">
        <v>1387</v>
      </c>
      <c r="G400" s="711">
        <v>45310</v>
      </c>
      <c r="H400" s="704">
        <f t="shared" si="9"/>
        <v>3</v>
      </c>
      <c r="K400" s="134"/>
      <c r="L400" s="670">
        <v>45310</v>
      </c>
      <c r="M400" s="233">
        <v>122</v>
      </c>
      <c r="N400" s="234">
        <f t="shared" si="11"/>
        <v>3.75</v>
      </c>
      <c r="O400" s="37">
        <v>78</v>
      </c>
      <c r="P400" s="228">
        <f t="shared" si="13"/>
        <v>47.75</v>
      </c>
      <c r="Q400" s="41"/>
      <c r="R400" s="48" t="s">
        <v>245</v>
      </c>
    </row>
    <row r="401" spans="1:18" ht="15.6" x14ac:dyDescent="0.3">
      <c r="A401" s="150"/>
      <c r="B401" s="142">
        <f t="shared" si="12"/>
        <v>1403</v>
      </c>
      <c r="C401" s="128"/>
      <c r="D401" s="34">
        <f t="shared" si="10"/>
        <v>1387</v>
      </c>
      <c r="E401" s="144">
        <v>45310</v>
      </c>
      <c r="F401" s="554">
        <v>1403</v>
      </c>
      <c r="G401" s="711">
        <v>45311</v>
      </c>
      <c r="H401" s="704">
        <f t="shared" si="9"/>
        <v>16</v>
      </c>
      <c r="K401" s="134"/>
      <c r="L401" s="670">
        <v>45311</v>
      </c>
      <c r="M401" s="233">
        <v>0</v>
      </c>
      <c r="N401" s="234">
        <f t="shared" si="11"/>
        <v>78</v>
      </c>
      <c r="O401" s="37">
        <v>63.75</v>
      </c>
      <c r="P401" s="228">
        <f t="shared" si="13"/>
        <v>14.25</v>
      </c>
      <c r="Q401" s="41"/>
    </row>
    <row r="402" spans="1:18" ht="15.6" x14ac:dyDescent="0.3">
      <c r="A402" s="150"/>
      <c r="B402" s="142">
        <f t="shared" si="12"/>
        <v>1406</v>
      </c>
      <c r="C402" s="128"/>
      <c r="D402" s="34">
        <f t="shared" si="10"/>
        <v>1403</v>
      </c>
      <c r="E402" s="144">
        <v>45311</v>
      </c>
      <c r="F402" s="554">
        <v>1406</v>
      </c>
      <c r="G402" s="711">
        <v>45312</v>
      </c>
      <c r="H402" s="704">
        <f t="shared" si="9"/>
        <v>3</v>
      </c>
      <c r="K402" s="134"/>
      <c r="L402" s="670">
        <v>45312</v>
      </c>
      <c r="M402" s="233">
        <v>0</v>
      </c>
      <c r="N402" s="234">
        <f t="shared" si="11"/>
        <v>63.75</v>
      </c>
      <c r="O402" s="37">
        <v>33.75</v>
      </c>
      <c r="P402" s="228">
        <f t="shared" si="13"/>
        <v>30</v>
      </c>
      <c r="Q402" s="41"/>
    </row>
    <row r="403" spans="1:18" ht="15.6" x14ac:dyDescent="0.3">
      <c r="A403" s="150"/>
      <c r="B403" s="142">
        <f t="shared" si="12"/>
        <v>1412</v>
      </c>
      <c r="C403" s="128"/>
      <c r="D403" s="34">
        <f t="shared" si="10"/>
        <v>1406</v>
      </c>
      <c r="E403" s="144">
        <v>45312</v>
      </c>
      <c r="F403" s="554">
        <v>1412</v>
      </c>
      <c r="G403" s="711">
        <v>45313</v>
      </c>
      <c r="H403" s="704">
        <f t="shared" si="9"/>
        <v>6</v>
      </c>
      <c r="K403" s="134"/>
      <c r="L403" s="670">
        <v>45313</v>
      </c>
      <c r="M403" s="233">
        <v>90</v>
      </c>
      <c r="N403" s="234">
        <f t="shared" si="11"/>
        <v>33.75</v>
      </c>
      <c r="O403" s="37">
        <v>116.25</v>
      </c>
      <c r="P403" s="228">
        <f t="shared" si="13"/>
        <v>7.5</v>
      </c>
      <c r="Q403" s="41"/>
      <c r="R403" s="48" t="s">
        <v>246</v>
      </c>
    </row>
    <row r="404" spans="1:18" ht="15.6" x14ac:dyDescent="0.3">
      <c r="A404" s="150"/>
      <c r="B404" s="142">
        <f t="shared" si="12"/>
        <v>1419</v>
      </c>
      <c r="C404" s="128"/>
      <c r="D404" s="34">
        <f t="shared" si="10"/>
        <v>1412</v>
      </c>
      <c r="E404" s="144">
        <v>45313</v>
      </c>
      <c r="F404" s="554">
        <v>1419</v>
      </c>
      <c r="G404" s="711">
        <v>45314</v>
      </c>
      <c r="H404" s="704">
        <f t="shared" si="9"/>
        <v>7</v>
      </c>
      <c r="K404" s="134"/>
      <c r="L404" s="670">
        <v>45314</v>
      </c>
      <c r="M404" s="233">
        <v>0</v>
      </c>
      <c r="N404" s="234">
        <f t="shared" si="11"/>
        <v>116.25</v>
      </c>
      <c r="O404" s="37">
        <v>75</v>
      </c>
      <c r="P404" s="228">
        <f t="shared" si="13"/>
        <v>41.25</v>
      </c>
      <c r="Q404" s="41"/>
    </row>
    <row r="405" spans="1:18" ht="15.6" x14ac:dyDescent="0.3">
      <c r="A405" s="150"/>
      <c r="B405" s="142">
        <f t="shared" si="12"/>
        <v>1427</v>
      </c>
      <c r="C405" s="128"/>
      <c r="D405" s="34">
        <f t="shared" si="10"/>
        <v>1419</v>
      </c>
      <c r="E405" s="144">
        <v>45314</v>
      </c>
      <c r="F405" s="554">
        <v>1427</v>
      </c>
      <c r="G405" s="711">
        <v>45315</v>
      </c>
      <c r="H405" s="704">
        <f t="shared" si="9"/>
        <v>8</v>
      </c>
      <c r="K405" s="134"/>
      <c r="L405" s="670">
        <v>45315</v>
      </c>
      <c r="M405" s="233">
        <v>0</v>
      </c>
      <c r="N405" s="234">
        <f t="shared" si="11"/>
        <v>75</v>
      </c>
      <c r="O405" s="37">
        <v>22.5</v>
      </c>
      <c r="P405" s="228">
        <f t="shared" si="13"/>
        <v>52.5</v>
      </c>
      <c r="Q405" s="41"/>
      <c r="R405" s="48" t="s">
        <v>247</v>
      </c>
    </row>
    <row r="406" spans="1:18" ht="15.6" x14ac:dyDescent="0.3">
      <c r="A406" s="150"/>
      <c r="B406" s="142">
        <f t="shared" si="12"/>
        <v>1439</v>
      </c>
      <c r="C406" s="128"/>
      <c r="D406" s="34">
        <f t="shared" si="10"/>
        <v>1427</v>
      </c>
      <c r="E406" s="144">
        <v>45315</v>
      </c>
      <c r="F406" s="554">
        <v>1439</v>
      </c>
      <c r="G406" s="711">
        <v>45316</v>
      </c>
      <c r="H406" s="704">
        <f t="shared" si="9"/>
        <v>12</v>
      </c>
      <c r="K406" s="134"/>
      <c r="L406" s="670">
        <v>45316</v>
      </c>
      <c r="M406" s="233">
        <v>0</v>
      </c>
      <c r="N406" s="234">
        <f t="shared" si="11"/>
        <v>22.5</v>
      </c>
      <c r="O406" s="37">
        <v>22.5</v>
      </c>
      <c r="P406" s="228">
        <f t="shared" si="13"/>
        <v>0</v>
      </c>
      <c r="Q406" s="41"/>
    </row>
    <row r="407" spans="1:18" ht="15.6" x14ac:dyDescent="0.3">
      <c r="A407" s="150"/>
      <c r="B407" s="142">
        <f t="shared" si="12"/>
        <v>1439</v>
      </c>
      <c r="C407" s="128"/>
      <c r="D407" s="34">
        <f t="shared" si="10"/>
        <v>1439</v>
      </c>
      <c r="E407" s="144">
        <v>45316</v>
      </c>
      <c r="F407" s="554">
        <v>1439</v>
      </c>
      <c r="G407" s="711">
        <v>45317</v>
      </c>
      <c r="H407" s="704">
        <f t="shared" si="9"/>
        <v>0</v>
      </c>
      <c r="K407" s="134"/>
      <c r="L407" s="670">
        <v>45317</v>
      </c>
      <c r="M407" s="233">
        <v>0</v>
      </c>
      <c r="N407" s="234">
        <f t="shared" si="11"/>
        <v>22.5</v>
      </c>
      <c r="O407" s="37">
        <v>22.5</v>
      </c>
      <c r="P407" s="228">
        <f t="shared" si="13"/>
        <v>0</v>
      </c>
      <c r="Q407" s="41"/>
    </row>
    <row r="408" spans="1:18" ht="15.6" x14ac:dyDescent="0.3">
      <c r="A408" s="150"/>
      <c r="B408" s="142">
        <f t="shared" si="12"/>
        <v>1439</v>
      </c>
      <c r="C408" s="128"/>
      <c r="D408" s="34">
        <f t="shared" si="10"/>
        <v>1439</v>
      </c>
      <c r="E408" s="144">
        <v>45317</v>
      </c>
      <c r="F408" s="554">
        <v>1439</v>
      </c>
      <c r="G408" s="711">
        <v>45318</v>
      </c>
      <c r="H408" s="704">
        <f t="shared" si="9"/>
        <v>0</v>
      </c>
      <c r="K408" s="134"/>
      <c r="L408" s="670">
        <v>45318</v>
      </c>
      <c r="M408" s="233">
        <v>0</v>
      </c>
      <c r="N408" s="234">
        <f t="shared" si="11"/>
        <v>22.5</v>
      </c>
      <c r="O408" s="37">
        <v>22.5</v>
      </c>
      <c r="P408" s="228">
        <f t="shared" si="13"/>
        <v>0</v>
      </c>
      <c r="Q408" s="41"/>
    </row>
    <row r="409" spans="1:18" ht="15.6" x14ac:dyDescent="0.3">
      <c r="A409" s="150"/>
      <c r="B409" s="142">
        <f t="shared" si="12"/>
        <v>1439</v>
      </c>
      <c r="C409" s="128"/>
      <c r="D409" s="34">
        <f t="shared" si="10"/>
        <v>1439</v>
      </c>
      <c r="E409" s="144">
        <v>45318</v>
      </c>
      <c r="F409" s="554">
        <v>1439</v>
      </c>
      <c r="G409" s="711">
        <v>45319</v>
      </c>
      <c r="H409" s="704">
        <f t="shared" si="9"/>
        <v>0</v>
      </c>
      <c r="K409" s="134"/>
      <c r="L409" s="670">
        <v>45319</v>
      </c>
      <c r="M409" s="233">
        <v>108</v>
      </c>
      <c r="N409" s="234">
        <f t="shared" si="11"/>
        <v>22.5</v>
      </c>
      <c r="O409" s="37">
        <v>120</v>
      </c>
      <c r="P409" s="228">
        <f t="shared" si="13"/>
        <v>10.5</v>
      </c>
      <c r="Q409" s="41"/>
      <c r="R409" s="48" t="s">
        <v>244</v>
      </c>
    </row>
    <row r="410" spans="1:18" ht="15.6" x14ac:dyDescent="0.3">
      <c r="A410" s="150"/>
      <c r="B410" s="142">
        <f t="shared" si="12"/>
        <v>1447</v>
      </c>
      <c r="C410" s="128"/>
      <c r="D410" s="34">
        <f t="shared" si="10"/>
        <v>1439</v>
      </c>
      <c r="E410" s="144">
        <v>45319</v>
      </c>
      <c r="F410" s="554">
        <v>1447</v>
      </c>
      <c r="G410" s="711">
        <v>45320</v>
      </c>
      <c r="H410" s="704">
        <f t="shared" si="9"/>
        <v>8</v>
      </c>
      <c r="K410" s="134"/>
      <c r="L410" s="670">
        <v>45320</v>
      </c>
      <c r="M410" s="233">
        <v>0</v>
      </c>
      <c r="N410" s="234">
        <f t="shared" si="11"/>
        <v>120</v>
      </c>
      <c r="O410" s="37">
        <v>101.25</v>
      </c>
      <c r="P410" s="228">
        <f t="shared" si="13"/>
        <v>18.75</v>
      </c>
      <c r="Q410" s="41"/>
    </row>
    <row r="411" spans="1:18" ht="15.6" x14ac:dyDescent="0.3">
      <c r="A411" s="150"/>
      <c r="B411" s="142">
        <f t="shared" si="12"/>
        <v>1449</v>
      </c>
      <c r="C411" s="128"/>
      <c r="D411" s="34">
        <f t="shared" si="10"/>
        <v>1447</v>
      </c>
      <c r="E411" s="144">
        <v>45320</v>
      </c>
      <c r="F411" s="554">
        <v>1449</v>
      </c>
      <c r="G411" s="711">
        <v>45321</v>
      </c>
      <c r="H411" s="704">
        <f t="shared" si="9"/>
        <v>2</v>
      </c>
      <c r="K411" s="134"/>
      <c r="L411" s="670">
        <v>45321</v>
      </c>
      <c r="M411" s="233">
        <v>0</v>
      </c>
      <c r="N411" s="234">
        <f t="shared" si="11"/>
        <v>101.25</v>
      </c>
      <c r="O411" s="37">
        <v>101.25</v>
      </c>
      <c r="P411" s="228">
        <f t="shared" si="13"/>
        <v>0</v>
      </c>
      <c r="Q411" s="41"/>
    </row>
    <row r="412" spans="1:18" ht="15.6" x14ac:dyDescent="0.3">
      <c r="A412" s="150"/>
      <c r="B412" s="142">
        <f t="shared" si="12"/>
        <v>1450</v>
      </c>
      <c r="C412" s="128"/>
      <c r="D412" s="34">
        <f t="shared" si="10"/>
        <v>1449</v>
      </c>
      <c r="E412" s="144">
        <v>45321</v>
      </c>
      <c r="F412" s="554">
        <v>1450</v>
      </c>
      <c r="G412" s="711">
        <v>45322</v>
      </c>
      <c r="H412" s="704">
        <f t="shared" si="9"/>
        <v>1</v>
      </c>
      <c r="K412" s="134"/>
      <c r="L412" s="670">
        <v>45322</v>
      </c>
      <c r="M412" s="233">
        <v>0</v>
      </c>
      <c r="N412" s="234">
        <f t="shared" si="11"/>
        <v>101.25</v>
      </c>
      <c r="O412" s="37">
        <v>90</v>
      </c>
      <c r="P412" s="228">
        <f t="shared" si="13"/>
        <v>11.25</v>
      </c>
      <c r="Q412" s="41"/>
    </row>
    <row r="413" spans="1:18" ht="15.6" x14ac:dyDescent="0.3">
      <c r="A413" s="150"/>
      <c r="B413" s="142">
        <f t="shared" si="12"/>
        <v>1451</v>
      </c>
      <c r="C413" s="128"/>
      <c r="D413" s="34">
        <f t="shared" si="10"/>
        <v>1450</v>
      </c>
      <c r="E413" s="144">
        <v>45322</v>
      </c>
      <c r="F413" s="554">
        <v>1451</v>
      </c>
      <c r="G413" s="711">
        <v>45323</v>
      </c>
      <c r="H413" s="704">
        <f t="shared" si="9"/>
        <v>1</v>
      </c>
      <c r="K413" s="134"/>
      <c r="L413" s="670">
        <v>45323</v>
      </c>
      <c r="M413" s="233">
        <v>0</v>
      </c>
      <c r="N413" s="234">
        <f t="shared" si="11"/>
        <v>90</v>
      </c>
      <c r="O413" s="37">
        <v>78</v>
      </c>
      <c r="P413" s="228">
        <f t="shared" si="13"/>
        <v>12</v>
      </c>
      <c r="Q413" s="41"/>
    </row>
    <row r="414" spans="1:18" ht="15.6" x14ac:dyDescent="0.3">
      <c r="A414" s="150"/>
      <c r="B414" s="142">
        <f t="shared" si="12"/>
        <v>1454</v>
      </c>
      <c r="C414" s="128"/>
      <c r="D414" s="34">
        <f t="shared" si="10"/>
        <v>1451</v>
      </c>
      <c r="E414" s="144">
        <v>45323</v>
      </c>
      <c r="F414" s="554">
        <v>1454</v>
      </c>
      <c r="G414" s="711">
        <v>45324</v>
      </c>
      <c r="H414" s="704">
        <f t="shared" si="9"/>
        <v>3</v>
      </c>
      <c r="K414" s="134"/>
      <c r="L414" s="670">
        <v>45324</v>
      </c>
      <c r="M414" s="233">
        <v>0</v>
      </c>
      <c r="N414" s="234">
        <f t="shared" si="11"/>
        <v>78</v>
      </c>
      <c r="O414" s="37">
        <v>60</v>
      </c>
      <c r="P414" s="228">
        <f t="shared" si="13"/>
        <v>18</v>
      </c>
      <c r="Q414" s="41"/>
    </row>
    <row r="415" spans="1:18" ht="15.6" x14ac:dyDescent="0.3">
      <c r="A415" s="150"/>
      <c r="B415" s="142">
        <f t="shared" si="12"/>
        <v>1458</v>
      </c>
      <c r="C415" s="128"/>
      <c r="D415" s="34">
        <f t="shared" si="10"/>
        <v>1454</v>
      </c>
      <c r="E415" s="144">
        <v>45324</v>
      </c>
      <c r="F415" s="554">
        <v>1458</v>
      </c>
      <c r="G415" s="711">
        <v>45325</v>
      </c>
      <c r="H415" s="704">
        <f t="shared" si="9"/>
        <v>4</v>
      </c>
      <c r="K415" s="134"/>
      <c r="L415" s="670">
        <v>45325</v>
      </c>
      <c r="M415" s="233">
        <v>0</v>
      </c>
      <c r="N415" s="234">
        <f t="shared" si="11"/>
        <v>60</v>
      </c>
      <c r="O415" s="37">
        <v>60</v>
      </c>
      <c r="P415" s="228">
        <f t="shared" si="13"/>
        <v>0</v>
      </c>
      <c r="Q415" s="41"/>
    </row>
    <row r="416" spans="1:18" ht="15.6" x14ac:dyDescent="0.3">
      <c r="A416" s="150"/>
      <c r="B416" s="142">
        <f t="shared" si="12"/>
        <v>1458</v>
      </c>
      <c r="C416" s="128"/>
      <c r="D416" s="34">
        <f t="shared" si="10"/>
        <v>1458</v>
      </c>
      <c r="E416" s="144">
        <v>45325</v>
      </c>
      <c r="F416" s="554">
        <v>1458</v>
      </c>
      <c r="G416" s="711">
        <v>45326</v>
      </c>
      <c r="H416" s="704">
        <f t="shared" si="9"/>
        <v>0</v>
      </c>
      <c r="K416" s="134"/>
      <c r="L416" s="670">
        <v>45326</v>
      </c>
      <c r="M416" s="233">
        <v>0</v>
      </c>
      <c r="N416" s="234">
        <f t="shared" si="11"/>
        <v>60</v>
      </c>
      <c r="O416" s="37">
        <v>41.25</v>
      </c>
      <c r="P416" s="228">
        <f t="shared" si="13"/>
        <v>18.75</v>
      </c>
      <c r="Q416" s="41"/>
    </row>
    <row r="417" spans="1:19" ht="15.6" x14ac:dyDescent="0.3">
      <c r="A417" s="150"/>
      <c r="B417" s="142">
        <f t="shared" si="12"/>
        <v>1463</v>
      </c>
      <c r="C417" s="128"/>
      <c r="D417" s="34">
        <f t="shared" si="10"/>
        <v>1458</v>
      </c>
      <c r="E417" s="144">
        <v>45326</v>
      </c>
      <c r="F417" s="554">
        <v>1463</v>
      </c>
      <c r="G417" s="711">
        <v>45327</v>
      </c>
      <c r="H417" s="704">
        <f t="shared" si="9"/>
        <v>5</v>
      </c>
      <c r="K417" s="134"/>
      <c r="L417" s="670">
        <v>45327</v>
      </c>
      <c r="M417" s="233"/>
      <c r="N417" s="234">
        <f t="shared" si="11"/>
        <v>41.25</v>
      </c>
      <c r="O417" s="37">
        <v>18.7</v>
      </c>
      <c r="P417" s="228">
        <f t="shared" si="13"/>
        <v>22.55</v>
      </c>
      <c r="Q417" s="41"/>
    </row>
    <row r="418" spans="1:19" ht="15.6" x14ac:dyDescent="0.3">
      <c r="A418" s="150"/>
      <c r="B418" s="142">
        <f t="shared" si="12"/>
        <v>1469</v>
      </c>
      <c r="C418" s="128"/>
      <c r="D418" s="34">
        <f t="shared" si="10"/>
        <v>1463</v>
      </c>
      <c r="E418" s="144">
        <v>45327</v>
      </c>
      <c r="F418" s="554">
        <v>1469</v>
      </c>
      <c r="G418" s="711">
        <v>45328</v>
      </c>
      <c r="H418" s="704">
        <f t="shared" si="9"/>
        <v>6</v>
      </c>
      <c r="K418" s="134"/>
      <c r="L418" s="670">
        <v>45328</v>
      </c>
      <c r="M418" s="233"/>
      <c r="N418" s="234">
        <f t="shared" si="11"/>
        <v>18.7</v>
      </c>
      <c r="O418" s="37">
        <v>18.7</v>
      </c>
      <c r="P418" s="228">
        <f t="shared" si="13"/>
        <v>0</v>
      </c>
      <c r="Q418" s="41"/>
    </row>
    <row r="419" spans="1:19" ht="15.6" x14ac:dyDescent="0.3">
      <c r="A419" s="150"/>
      <c r="B419" s="142">
        <f t="shared" si="12"/>
        <v>1469</v>
      </c>
      <c r="C419" s="128"/>
      <c r="D419" s="34">
        <f t="shared" si="10"/>
        <v>1469</v>
      </c>
      <c r="E419" s="144">
        <v>45328</v>
      </c>
      <c r="F419" s="554">
        <v>1469</v>
      </c>
      <c r="G419" s="711">
        <v>45329</v>
      </c>
      <c r="H419" s="704">
        <f t="shared" si="9"/>
        <v>0</v>
      </c>
      <c r="K419" s="134"/>
      <c r="L419" s="670">
        <v>45329</v>
      </c>
      <c r="M419" s="233"/>
      <c r="N419" s="234">
        <f t="shared" si="11"/>
        <v>18.7</v>
      </c>
      <c r="O419" s="37">
        <v>15</v>
      </c>
      <c r="P419" s="228">
        <f t="shared" si="13"/>
        <v>3.6999999999999993</v>
      </c>
      <c r="Q419" s="41"/>
    </row>
    <row r="420" spans="1:19" ht="15.6" x14ac:dyDescent="0.3">
      <c r="A420" s="150"/>
      <c r="B420" s="142">
        <f t="shared" si="12"/>
        <v>1469</v>
      </c>
      <c r="C420" s="128"/>
      <c r="D420" s="34">
        <f t="shared" si="10"/>
        <v>1469</v>
      </c>
      <c r="E420" s="144">
        <v>45329</v>
      </c>
      <c r="F420" s="554">
        <v>1469</v>
      </c>
      <c r="G420" s="711">
        <v>45330</v>
      </c>
      <c r="H420" s="704">
        <f t="shared" si="9"/>
        <v>0</v>
      </c>
      <c r="K420" s="134"/>
      <c r="L420" s="670">
        <v>45330</v>
      </c>
      <c r="M420" s="233">
        <v>122</v>
      </c>
      <c r="N420" s="234">
        <f t="shared" si="11"/>
        <v>15</v>
      </c>
      <c r="O420" s="37">
        <v>120</v>
      </c>
      <c r="P420" s="228">
        <f t="shared" si="13"/>
        <v>17</v>
      </c>
      <c r="Q420" s="41"/>
      <c r="R420" s="48" t="s">
        <v>248</v>
      </c>
      <c r="S420" s="48" t="s">
        <v>249</v>
      </c>
    </row>
    <row r="421" spans="1:19" ht="15.6" x14ac:dyDescent="0.3">
      <c r="A421" s="150"/>
      <c r="B421" s="142">
        <f t="shared" si="12"/>
        <v>1478</v>
      </c>
      <c r="C421" s="128"/>
      <c r="D421" s="34">
        <f t="shared" si="10"/>
        <v>1469</v>
      </c>
      <c r="E421" s="144">
        <v>45330</v>
      </c>
      <c r="F421" s="554">
        <v>1478</v>
      </c>
      <c r="G421" s="711">
        <v>45331</v>
      </c>
      <c r="H421" s="704">
        <f t="shared" si="9"/>
        <v>9</v>
      </c>
      <c r="K421" s="134"/>
      <c r="L421" s="670">
        <v>45331</v>
      </c>
      <c r="M421" s="233">
        <v>0</v>
      </c>
      <c r="N421" s="234">
        <f t="shared" si="11"/>
        <v>120</v>
      </c>
      <c r="O421" s="37">
        <v>120</v>
      </c>
      <c r="P421" s="228">
        <f t="shared" si="13"/>
        <v>0</v>
      </c>
      <c r="Q421" s="41"/>
    </row>
    <row r="422" spans="1:19" ht="15.6" x14ac:dyDescent="0.3">
      <c r="A422" s="150"/>
      <c r="B422" s="142">
        <f t="shared" si="12"/>
        <v>1479</v>
      </c>
      <c r="C422" s="128"/>
      <c r="D422" s="34">
        <f t="shared" si="10"/>
        <v>1478</v>
      </c>
      <c r="E422" s="144">
        <v>45331</v>
      </c>
      <c r="F422" s="554">
        <v>1479</v>
      </c>
      <c r="G422" s="711">
        <v>45332</v>
      </c>
      <c r="H422" s="704">
        <f t="shared" si="9"/>
        <v>1</v>
      </c>
      <c r="K422" s="134"/>
      <c r="L422" s="670">
        <v>45332</v>
      </c>
      <c r="M422" s="233"/>
      <c r="N422" s="234">
        <f t="shared" si="11"/>
        <v>120</v>
      </c>
      <c r="O422" s="37">
        <v>112.5</v>
      </c>
      <c r="P422" s="228">
        <f t="shared" si="13"/>
        <v>7.5</v>
      </c>
      <c r="Q422" s="41"/>
    </row>
    <row r="423" spans="1:19" ht="15.6" x14ac:dyDescent="0.3">
      <c r="A423" s="150"/>
      <c r="B423" s="142">
        <f t="shared" si="12"/>
        <v>1481</v>
      </c>
      <c r="C423" s="128"/>
      <c r="D423" s="34">
        <f t="shared" si="10"/>
        <v>1479</v>
      </c>
      <c r="E423" s="144">
        <v>45332</v>
      </c>
      <c r="F423" s="554">
        <v>1481</v>
      </c>
      <c r="G423" s="711">
        <v>45333</v>
      </c>
      <c r="H423" s="704">
        <f t="shared" si="9"/>
        <v>2</v>
      </c>
      <c r="K423" s="134"/>
      <c r="L423" s="670">
        <v>45333</v>
      </c>
      <c r="M423" s="233"/>
      <c r="N423" s="234">
        <f t="shared" si="11"/>
        <v>112.5</v>
      </c>
      <c r="O423" s="37">
        <v>97.5</v>
      </c>
      <c r="P423" s="228">
        <f t="shared" si="13"/>
        <v>15</v>
      </c>
      <c r="Q423" s="41"/>
    </row>
    <row r="424" spans="1:19" ht="15.6" x14ac:dyDescent="0.3">
      <c r="A424" s="150"/>
      <c r="B424" s="142">
        <f t="shared" si="12"/>
        <v>1483</v>
      </c>
      <c r="C424" s="128"/>
      <c r="D424" s="34">
        <f t="shared" si="10"/>
        <v>1481</v>
      </c>
      <c r="E424" s="144">
        <v>45333</v>
      </c>
      <c r="F424" s="554">
        <v>1483</v>
      </c>
      <c r="G424" s="711">
        <v>45334</v>
      </c>
      <c r="H424" s="704">
        <f t="shared" si="9"/>
        <v>2</v>
      </c>
      <c r="I424" s="48">
        <f>SUM(H417:H424)</f>
        <v>25</v>
      </c>
      <c r="K424" s="134"/>
      <c r="L424" s="670">
        <v>45334</v>
      </c>
      <c r="M424" s="233"/>
      <c r="N424" s="234">
        <f t="shared" si="11"/>
        <v>97.5</v>
      </c>
      <c r="O424" s="37">
        <v>26.3</v>
      </c>
      <c r="P424" s="228">
        <f t="shared" si="13"/>
        <v>71.2</v>
      </c>
      <c r="Q424" s="41"/>
    </row>
    <row r="425" spans="1:19" ht="15.6" x14ac:dyDescent="0.3">
      <c r="A425" s="150"/>
      <c r="B425" s="142">
        <f t="shared" si="12"/>
        <v>1499</v>
      </c>
      <c r="C425" s="128"/>
      <c r="D425" s="34">
        <f t="shared" si="10"/>
        <v>1483</v>
      </c>
      <c r="E425" s="144">
        <v>45334</v>
      </c>
      <c r="F425" s="554">
        <v>1499</v>
      </c>
      <c r="G425" s="711">
        <v>45335</v>
      </c>
      <c r="H425" s="704">
        <f t="shared" si="9"/>
        <v>16</v>
      </c>
      <c r="I425" s="48">
        <f>SUM(H425:H432)</f>
        <v>82</v>
      </c>
      <c r="K425" s="134"/>
      <c r="L425" s="670">
        <v>45335</v>
      </c>
      <c r="M425" s="233">
        <v>14</v>
      </c>
      <c r="N425" s="234">
        <f t="shared" si="11"/>
        <v>26.3</v>
      </c>
      <c r="O425" s="37">
        <v>22.5</v>
      </c>
      <c r="P425" s="228">
        <f t="shared" si="13"/>
        <v>17.799999999999997</v>
      </c>
      <c r="Q425" s="41"/>
      <c r="R425" s="48" t="s">
        <v>250</v>
      </c>
    </row>
    <row r="426" spans="1:19" ht="15.6" x14ac:dyDescent="0.3">
      <c r="A426" s="150"/>
      <c r="B426" s="142">
        <f t="shared" si="12"/>
        <v>1503</v>
      </c>
      <c r="C426" s="128"/>
      <c r="D426" s="34">
        <f t="shared" si="10"/>
        <v>1499</v>
      </c>
      <c r="E426" s="144">
        <v>45335</v>
      </c>
      <c r="F426" s="554">
        <v>1503</v>
      </c>
      <c r="G426" s="711">
        <v>45336</v>
      </c>
      <c r="H426" s="704">
        <f t="shared" si="9"/>
        <v>4</v>
      </c>
      <c r="K426" s="134"/>
      <c r="L426" s="670">
        <v>45336</v>
      </c>
      <c r="M426" s="233">
        <v>108</v>
      </c>
      <c r="N426" s="234">
        <f t="shared" si="11"/>
        <v>22.5</v>
      </c>
      <c r="O426" s="37">
        <v>120</v>
      </c>
      <c r="P426" s="228">
        <f t="shared" si="13"/>
        <v>10.5</v>
      </c>
      <c r="Q426" s="41"/>
      <c r="R426" s="48" t="s">
        <v>251</v>
      </c>
    </row>
    <row r="427" spans="1:19" ht="15.6" x14ac:dyDescent="0.3">
      <c r="A427" s="150"/>
      <c r="B427" s="142">
        <f t="shared" si="12"/>
        <v>1514</v>
      </c>
      <c r="C427" s="128"/>
      <c r="D427" s="34">
        <f t="shared" si="10"/>
        <v>1503</v>
      </c>
      <c r="E427" s="144">
        <v>45336</v>
      </c>
      <c r="F427" s="554">
        <v>1514</v>
      </c>
      <c r="G427" s="711">
        <v>45337</v>
      </c>
      <c r="H427" s="704">
        <f t="shared" si="9"/>
        <v>11</v>
      </c>
      <c r="K427" s="134"/>
      <c r="L427" s="670">
        <v>45337</v>
      </c>
      <c r="M427" s="233"/>
      <c r="N427" s="234">
        <f t="shared" si="11"/>
        <v>120</v>
      </c>
      <c r="O427" s="37">
        <v>86.25</v>
      </c>
      <c r="P427" s="228">
        <f t="shared" si="13"/>
        <v>33.75</v>
      </c>
      <c r="Q427" s="41"/>
    </row>
    <row r="428" spans="1:19" ht="15.6" x14ac:dyDescent="0.3">
      <c r="A428" s="150"/>
      <c r="B428" s="142">
        <f t="shared" si="12"/>
        <v>1523</v>
      </c>
      <c r="C428" s="128"/>
      <c r="D428" s="34">
        <f t="shared" si="10"/>
        <v>1514</v>
      </c>
      <c r="E428" s="144">
        <v>45337</v>
      </c>
      <c r="F428" s="554">
        <v>1523</v>
      </c>
      <c r="G428" s="711">
        <v>45338</v>
      </c>
      <c r="H428" s="704">
        <f t="shared" si="9"/>
        <v>9</v>
      </c>
      <c r="K428" s="134"/>
      <c r="L428" s="670">
        <v>45338</v>
      </c>
      <c r="M428" s="233"/>
      <c r="N428" s="234">
        <f t="shared" si="11"/>
        <v>86.25</v>
      </c>
      <c r="O428" s="37">
        <v>48.75</v>
      </c>
      <c r="P428" s="228">
        <f t="shared" si="13"/>
        <v>37.5</v>
      </c>
      <c r="Q428" s="41"/>
    </row>
    <row r="429" spans="1:19" ht="15.6" x14ac:dyDescent="0.3">
      <c r="A429" s="150"/>
      <c r="B429" s="142">
        <f t="shared" si="12"/>
        <v>1529</v>
      </c>
      <c r="C429" s="128"/>
      <c r="D429" s="34">
        <f t="shared" si="10"/>
        <v>1523</v>
      </c>
      <c r="E429" s="144">
        <v>45338</v>
      </c>
      <c r="F429" s="554">
        <v>1529</v>
      </c>
      <c r="G429" s="711">
        <v>45339</v>
      </c>
      <c r="H429" s="704">
        <f t="shared" si="9"/>
        <v>6</v>
      </c>
      <c r="K429" s="134"/>
      <c r="L429" s="670">
        <v>45339</v>
      </c>
      <c r="M429" s="233">
        <v>122</v>
      </c>
      <c r="N429" s="234">
        <f t="shared" si="11"/>
        <v>48.75</v>
      </c>
      <c r="O429" s="37">
        <v>120</v>
      </c>
      <c r="P429" s="228">
        <f t="shared" si="13"/>
        <v>50.75</v>
      </c>
      <c r="Q429" s="41"/>
      <c r="R429" s="48" t="s">
        <v>252</v>
      </c>
    </row>
    <row r="430" spans="1:19" ht="15.6" x14ac:dyDescent="0.3">
      <c r="A430" s="150"/>
      <c r="B430" s="142">
        <f t="shared" si="12"/>
        <v>1540</v>
      </c>
      <c r="C430" s="128"/>
      <c r="D430" s="34">
        <f t="shared" si="10"/>
        <v>1529</v>
      </c>
      <c r="E430" s="144">
        <v>45339</v>
      </c>
      <c r="F430" s="554">
        <v>1540</v>
      </c>
      <c r="G430" s="711">
        <v>45340</v>
      </c>
      <c r="H430" s="704">
        <f t="shared" si="9"/>
        <v>11</v>
      </c>
      <c r="K430" s="134"/>
      <c r="L430" s="670">
        <v>45340</v>
      </c>
      <c r="M430" s="233"/>
      <c r="N430" s="234">
        <f t="shared" si="11"/>
        <v>120</v>
      </c>
      <c r="O430" s="37">
        <v>48.75</v>
      </c>
      <c r="P430" s="228">
        <f t="shared" si="13"/>
        <v>71.25</v>
      </c>
      <c r="Q430" s="41"/>
    </row>
    <row r="431" spans="1:19" ht="15.6" x14ac:dyDescent="0.3">
      <c r="A431" s="150"/>
      <c r="B431" s="142">
        <f t="shared" si="12"/>
        <v>1555</v>
      </c>
      <c r="C431" s="128"/>
      <c r="D431" s="34">
        <f t="shared" si="10"/>
        <v>1540</v>
      </c>
      <c r="E431" s="144">
        <v>45340</v>
      </c>
      <c r="F431" s="554">
        <v>1555</v>
      </c>
      <c r="G431" s="711">
        <v>45341</v>
      </c>
      <c r="H431" s="704">
        <f t="shared" si="9"/>
        <v>15</v>
      </c>
      <c r="K431" s="134"/>
      <c r="L431" s="670">
        <v>45341</v>
      </c>
      <c r="M431" s="233"/>
      <c r="N431" s="234">
        <f t="shared" si="11"/>
        <v>48.75</v>
      </c>
      <c r="O431" s="37">
        <v>0</v>
      </c>
      <c r="P431" s="228">
        <f t="shared" si="13"/>
        <v>48.75</v>
      </c>
      <c r="Q431" s="41"/>
    </row>
    <row r="432" spans="1:19" ht="15.6" x14ac:dyDescent="0.3">
      <c r="A432" s="150"/>
      <c r="B432" s="142">
        <f t="shared" si="12"/>
        <v>1565</v>
      </c>
      <c r="C432" s="128"/>
      <c r="D432" s="34">
        <f t="shared" si="10"/>
        <v>1555</v>
      </c>
      <c r="E432" s="144">
        <v>45341</v>
      </c>
      <c r="F432" s="554">
        <v>1565</v>
      </c>
      <c r="G432" s="711">
        <v>45342</v>
      </c>
      <c r="H432" s="704">
        <f t="shared" si="9"/>
        <v>10</v>
      </c>
      <c r="K432" s="134"/>
      <c r="L432" s="670">
        <v>45342</v>
      </c>
      <c r="M432" s="233">
        <v>120</v>
      </c>
      <c r="N432" s="234">
        <f t="shared" si="11"/>
        <v>0</v>
      </c>
      <c r="O432" s="37">
        <v>120</v>
      </c>
      <c r="P432" s="228">
        <f t="shared" si="13"/>
        <v>0</v>
      </c>
      <c r="Q432" s="41"/>
      <c r="R432" s="48" t="s">
        <v>253</v>
      </c>
    </row>
    <row r="433" spans="1:19" ht="15.6" x14ac:dyDescent="0.3">
      <c r="A433" s="150"/>
      <c r="B433" s="142">
        <f t="shared" si="12"/>
        <v>1567</v>
      </c>
      <c r="C433" s="128"/>
      <c r="D433" s="34">
        <f t="shared" si="10"/>
        <v>1565</v>
      </c>
      <c r="E433" s="144">
        <v>45342</v>
      </c>
      <c r="F433" s="554">
        <v>1567</v>
      </c>
      <c r="G433" s="711">
        <v>45343</v>
      </c>
      <c r="H433" s="704">
        <f t="shared" si="9"/>
        <v>2</v>
      </c>
      <c r="K433" s="134"/>
      <c r="L433" s="670">
        <v>45343</v>
      </c>
      <c r="M433" s="233"/>
      <c r="N433" s="234">
        <f t="shared" si="11"/>
        <v>120</v>
      </c>
      <c r="O433" s="37">
        <v>82.5</v>
      </c>
      <c r="P433" s="228">
        <f t="shared" si="13"/>
        <v>37.5</v>
      </c>
      <c r="Q433" s="41"/>
    </row>
    <row r="434" spans="1:19" ht="15.6" x14ac:dyDescent="0.3">
      <c r="A434" s="150"/>
      <c r="B434" s="142">
        <f t="shared" si="12"/>
        <v>1578</v>
      </c>
      <c r="C434" s="128"/>
      <c r="D434" s="34">
        <f t="shared" si="10"/>
        <v>1567</v>
      </c>
      <c r="E434" s="144">
        <v>45343</v>
      </c>
      <c r="F434" s="554">
        <v>1578</v>
      </c>
      <c r="G434" s="711">
        <v>45344</v>
      </c>
      <c r="H434" s="704">
        <f t="shared" si="9"/>
        <v>11</v>
      </c>
      <c r="K434" s="134"/>
      <c r="L434" s="670">
        <v>45344</v>
      </c>
      <c r="M434" s="233"/>
      <c r="N434" s="234">
        <f t="shared" si="11"/>
        <v>82.5</v>
      </c>
      <c r="O434" s="37">
        <v>11.25</v>
      </c>
      <c r="P434" s="228">
        <f t="shared" si="13"/>
        <v>71.25</v>
      </c>
      <c r="Q434" s="41"/>
    </row>
    <row r="435" spans="1:19" ht="15.6" x14ac:dyDescent="0.3">
      <c r="A435" s="150"/>
      <c r="B435" s="142">
        <f t="shared" si="12"/>
        <v>1593</v>
      </c>
      <c r="C435" s="128"/>
      <c r="D435" s="34">
        <f t="shared" si="10"/>
        <v>1578</v>
      </c>
      <c r="E435" s="144">
        <v>45344</v>
      </c>
      <c r="F435" s="554">
        <v>1593</v>
      </c>
      <c r="G435" s="711">
        <v>45345</v>
      </c>
      <c r="H435" s="704">
        <f t="shared" si="9"/>
        <v>15</v>
      </c>
      <c r="K435" s="134"/>
      <c r="L435" s="670">
        <v>45345</v>
      </c>
      <c r="M435" s="233">
        <v>120</v>
      </c>
      <c r="N435" s="234">
        <f t="shared" si="11"/>
        <v>11.25</v>
      </c>
      <c r="O435" s="37">
        <v>120</v>
      </c>
      <c r="P435" s="228">
        <f t="shared" si="13"/>
        <v>11.25</v>
      </c>
      <c r="Q435" s="41"/>
      <c r="R435" s="48" t="s">
        <v>254</v>
      </c>
      <c r="S435" s="48" t="s">
        <v>255</v>
      </c>
    </row>
    <row r="436" spans="1:19" ht="15.6" x14ac:dyDescent="0.3">
      <c r="A436" s="150"/>
      <c r="B436" s="142">
        <f t="shared" si="12"/>
        <v>1600</v>
      </c>
      <c r="C436" s="128"/>
      <c r="D436" s="34">
        <f t="shared" si="10"/>
        <v>1593</v>
      </c>
      <c r="E436" s="144">
        <v>45345</v>
      </c>
      <c r="F436" s="554">
        <v>1600</v>
      </c>
      <c r="G436" s="711">
        <v>45346</v>
      </c>
      <c r="H436" s="704">
        <f t="shared" si="9"/>
        <v>7</v>
      </c>
      <c r="K436" s="134"/>
      <c r="L436" s="670">
        <v>45346</v>
      </c>
      <c r="M436" s="233"/>
      <c r="N436" s="234">
        <f t="shared" si="11"/>
        <v>120</v>
      </c>
      <c r="O436" s="37">
        <v>101.25</v>
      </c>
      <c r="P436" s="228">
        <f t="shared" si="13"/>
        <v>18.75</v>
      </c>
      <c r="Q436" s="41"/>
    </row>
    <row r="437" spans="1:19" ht="15.6" x14ac:dyDescent="0.3">
      <c r="A437" s="150"/>
      <c r="B437" s="142">
        <f t="shared" si="12"/>
        <v>1604</v>
      </c>
      <c r="C437" s="128"/>
      <c r="D437" s="34">
        <f t="shared" si="10"/>
        <v>1600</v>
      </c>
      <c r="E437" s="144">
        <v>45346</v>
      </c>
      <c r="F437" s="554">
        <v>1604</v>
      </c>
      <c r="G437" s="711">
        <v>45347</v>
      </c>
      <c r="H437" s="704">
        <f t="shared" si="9"/>
        <v>4</v>
      </c>
      <c r="K437" s="134"/>
      <c r="L437" s="670">
        <v>45347</v>
      </c>
      <c r="M437" s="233"/>
      <c r="N437" s="234">
        <f t="shared" si="11"/>
        <v>101.25</v>
      </c>
      <c r="O437" s="37">
        <v>63.75</v>
      </c>
      <c r="P437" s="228">
        <f t="shared" si="13"/>
        <v>37.5</v>
      </c>
      <c r="Q437" s="41"/>
    </row>
    <row r="438" spans="1:19" ht="15.6" x14ac:dyDescent="0.3">
      <c r="A438" s="150"/>
      <c r="B438" s="142">
        <f t="shared" si="12"/>
        <v>1611</v>
      </c>
      <c r="C438" s="128"/>
      <c r="D438" s="34">
        <f t="shared" si="10"/>
        <v>1604</v>
      </c>
      <c r="E438" s="144">
        <v>45347</v>
      </c>
      <c r="F438" s="554">
        <v>1611</v>
      </c>
      <c r="G438" s="711">
        <v>45348</v>
      </c>
      <c r="H438" s="704">
        <f t="shared" si="9"/>
        <v>7</v>
      </c>
      <c r="K438" s="134"/>
      <c r="L438" s="670">
        <v>45348</v>
      </c>
      <c r="M438" s="233"/>
      <c r="N438" s="234">
        <f t="shared" si="11"/>
        <v>63.75</v>
      </c>
      <c r="O438" s="37">
        <v>26.25</v>
      </c>
      <c r="P438" s="228">
        <f t="shared" si="13"/>
        <v>37.5</v>
      </c>
      <c r="Q438" s="41"/>
    </row>
    <row r="439" spans="1:19" ht="15.6" x14ac:dyDescent="0.3">
      <c r="A439" s="150"/>
      <c r="B439" s="142">
        <f t="shared" si="12"/>
        <v>1619</v>
      </c>
      <c r="C439" s="128"/>
      <c r="D439" s="34">
        <f t="shared" si="10"/>
        <v>1611</v>
      </c>
      <c r="E439" s="144">
        <v>45348</v>
      </c>
      <c r="F439" s="554">
        <v>1619</v>
      </c>
      <c r="G439" s="711">
        <v>45349</v>
      </c>
      <c r="H439" s="704">
        <f t="shared" si="9"/>
        <v>8</v>
      </c>
      <c r="K439" s="134"/>
      <c r="L439" s="670">
        <v>45349</v>
      </c>
      <c r="M439" s="233">
        <v>122</v>
      </c>
      <c r="N439" s="234">
        <f t="shared" si="11"/>
        <v>26.25</v>
      </c>
      <c r="O439" s="37">
        <v>101.25</v>
      </c>
      <c r="P439" s="228">
        <f t="shared" si="13"/>
        <v>47</v>
      </c>
      <c r="Q439" s="41"/>
      <c r="R439" s="48" t="s">
        <v>256</v>
      </c>
    </row>
    <row r="440" spans="1:19" ht="15.6" x14ac:dyDescent="0.3">
      <c r="A440" s="150"/>
      <c r="B440" s="142">
        <f t="shared" si="12"/>
        <v>1632</v>
      </c>
      <c r="C440" s="128"/>
      <c r="D440" s="34">
        <f t="shared" si="10"/>
        <v>1619</v>
      </c>
      <c r="E440" s="144">
        <v>45349</v>
      </c>
      <c r="F440" s="554">
        <v>1632</v>
      </c>
      <c r="G440" s="711">
        <v>45350</v>
      </c>
      <c r="H440" s="704">
        <f t="shared" si="9"/>
        <v>13</v>
      </c>
      <c r="K440" s="134"/>
      <c r="L440" s="670">
        <v>45350</v>
      </c>
      <c r="M440" s="233">
        <v>48</v>
      </c>
      <c r="N440" s="234">
        <f t="shared" si="11"/>
        <v>101.25</v>
      </c>
      <c r="O440" s="37">
        <v>15</v>
      </c>
      <c r="P440" s="228">
        <f t="shared" si="13"/>
        <v>134.25</v>
      </c>
      <c r="Q440" s="41"/>
      <c r="R440" s="48" t="s">
        <v>257</v>
      </c>
    </row>
    <row r="441" spans="1:19" ht="15.6" x14ac:dyDescent="0.3">
      <c r="A441" s="150"/>
      <c r="B441" s="142">
        <f t="shared" si="12"/>
        <v>1649</v>
      </c>
      <c r="C441" s="128"/>
      <c r="D441" s="34">
        <f t="shared" si="10"/>
        <v>1632</v>
      </c>
      <c r="E441" s="144">
        <v>45350</v>
      </c>
      <c r="F441" s="554">
        <v>1649</v>
      </c>
      <c r="G441" s="711">
        <v>45351</v>
      </c>
      <c r="H441" s="704">
        <f t="shared" si="9"/>
        <v>17</v>
      </c>
      <c r="K441" s="134"/>
      <c r="L441" s="670">
        <v>45351</v>
      </c>
      <c r="M441" s="233">
        <v>90</v>
      </c>
      <c r="N441" s="234">
        <f t="shared" si="11"/>
        <v>15</v>
      </c>
      <c r="O441" s="37">
        <v>106.5</v>
      </c>
      <c r="P441" s="228">
        <v>0</v>
      </c>
      <c r="Q441" s="41"/>
    </row>
    <row r="442" spans="1:19" ht="15.6" x14ac:dyDescent="0.3">
      <c r="A442" s="150"/>
      <c r="B442" s="142">
        <f t="shared" si="12"/>
        <v>1660</v>
      </c>
      <c r="C442" s="128"/>
      <c r="D442" s="34">
        <f t="shared" si="10"/>
        <v>1649</v>
      </c>
      <c r="E442" s="144">
        <v>45351</v>
      </c>
      <c r="F442" s="554">
        <v>1660</v>
      </c>
      <c r="G442" s="711">
        <v>45352</v>
      </c>
      <c r="H442" s="704">
        <f t="shared" si="9"/>
        <v>11</v>
      </c>
      <c r="K442" s="134"/>
      <c r="L442" s="670">
        <v>45352</v>
      </c>
      <c r="M442" s="233"/>
      <c r="N442" s="234">
        <f t="shared" si="11"/>
        <v>106.5</v>
      </c>
      <c r="O442" s="37">
        <v>78</v>
      </c>
      <c r="P442" s="228">
        <f t="shared" ref="P442:P605" si="14">M442+N442-O442</f>
        <v>28.5</v>
      </c>
      <c r="Q442" s="41"/>
      <c r="R442" s="48" t="s">
        <v>258</v>
      </c>
    </row>
    <row r="443" spans="1:19" ht="15.6" x14ac:dyDescent="0.3">
      <c r="A443" s="150"/>
      <c r="B443" s="142">
        <f t="shared" si="12"/>
        <v>1665</v>
      </c>
      <c r="C443" s="128"/>
      <c r="D443" s="34">
        <f t="shared" si="10"/>
        <v>1660</v>
      </c>
      <c r="E443" s="144">
        <v>45352</v>
      </c>
      <c r="F443" s="554">
        <v>1665</v>
      </c>
      <c r="G443" s="711">
        <v>45353</v>
      </c>
      <c r="H443" s="704">
        <f t="shared" si="9"/>
        <v>5</v>
      </c>
      <c r="K443" s="134"/>
      <c r="L443" s="670">
        <v>45353</v>
      </c>
      <c r="M443" s="233"/>
      <c r="N443" s="234">
        <f t="shared" si="11"/>
        <v>78</v>
      </c>
      <c r="O443" s="37">
        <v>13.25</v>
      </c>
      <c r="P443" s="228">
        <f t="shared" si="14"/>
        <v>64.75</v>
      </c>
      <c r="Q443" s="41"/>
    </row>
    <row r="444" spans="1:19" ht="15.6" x14ac:dyDescent="0.3">
      <c r="A444" s="150"/>
      <c r="B444" s="142">
        <f t="shared" si="12"/>
        <v>1676</v>
      </c>
      <c r="C444" s="128"/>
      <c r="D444" s="34">
        <f t="shared" si="10"/>
        <v>1665</v>
      </c>
      <c r="E444" s="144">
        <v>45353</v>
      </c>
      <c r="F444" s="554">
        <v>1676</v>
      </c>
      <c r="G444" s="711">
        <v>45354</v>
      </c>
      <c r="H444" s="704">
        <f t="shared" si="9"/>
        <v>11</v>
      </c>
      <c r="K444" s="134"/>
      <c r="L444" s="670">
        <v>45354</v>
      </c>
      <c r="M444" s="233">
        <v>120</v>
      </c>
      <c r="N444" s="234">
        <f t="shared" si="11"/>
        <v>13.25</v>
      </c>
      <c r="O444" s="37">
        <v>97.5</v>
      </c>
      <c r="P444" s="228">
        <f t="shared" si="14"/>
        <v>35.75</v>
      </c>
      <c r="Q444" s="41"/>
      <c r="R444" s="48" t="s">
        <v>259</v>
      </c>
    </row>
    <row r="445" spans="1:19" ht="15.6" x14ac:dyDescent="0.3">
      <c r="A445" s="150"/>
      <c r="B445" s="142">
        <f t="shared" si="12"/>
        <v>1684</v>
      </c>
      <c r="C445" s="128"/>
      <c r="D445" s="34">
        <f t="shared" si="10"/>
        <v>1676</v>
      </c>
      <c r="E445" s="144">
        <v>45354</v>
      </c>
      <c r="F445" s="554">
        <v>1684</v>
      </c>
      <c r="G445" s="711">
        <v>45355</v>
      </c>
      <c r="H445" s="704">
        <f t="shared" si="9"/>
        <v>8</v>
      </c>
      <c r="K445" s="134"/>
      <c r="L445" s="670">
        <v>45355</v>
      </c>
      <c r="M445" s="233"/>
      <c r="N445" s="234">
        <f t="shared" si="11"/>
        <v>97.5</v>
      </c>
      <c r="O445" s="37">
        <v>1.75</v>
      </c>
      <c r="P445" s="228">
        <f t="shared" si="14"/>
        <v>95.75</v>
      </c>
      <c r="Q445" s="41"/>
    </row>
    <row r="446" spans="1:19" ht="15.6" x14ac:dyDescent="0.3">
      <c r="A446" s="150"/>
      <c r="B446" s="142">
        <f t="shared" si="12"/>
        <v>1701</v>
      </c>
      <c r="C446" s="128"/>
      <c r="D446" s="34">
        <f t="shared" si="10"/>
        <v>1684</v>
      </c>
      <c r="E446" s="144">
        <v>45355</v>
      </c>
      <c r="F446" s="554">
        <v>1701</v>
      </c>
      <c r="G446" s="711">
        <v>45356</v>
      </c>
      <c r="H446" s="704">
        <f t="shared" si="9"/>
        <v>17</v>
      </c>
      <c r="K446" s="134"/>
      <c r="L446" s="670">
        <v>45356</v>
      </c>
      <c r="M446" s="233">
        <v>80</v>
      </c>
      <c r="N446" s="234">
        <f t="shared" si="11"/>
        <v>1.75</v>
      </c>
      <c r="O446" s="37">
        <v>56.85</v>
      </c>
      <c r="P446" s="228">
        <f t="shared" si="14"/>
        <v>24.9</v>
      </c>
      <c r="Q446" s="41"/>
      <c r="R446" s="48" t="s">
        <v>260</v>
      </c>
    </row>
    <row r="447" spans="1:19" ht="15.6" x14ac:dyDescent="0.3">
      <c r="A447" s="150"/>
      <c r="B447" s="142">
        <f t="shared" si="12"/>
        <v>1711</v>
      </c>
      <c r="C447" s="128"/>
      <c r="D447" s="34">
        <f t="shared" si="10"/>
        <v>1701</v>
      </c>
      <c r="E447" s="144">
        <v>45356</v>
      </c>
      <c r="F447" s="554">
        <v>1711</v>
      </c>
      <c r="G447" s="711">
        <v>45357</v>
      </c>
      <c r="H447" s="704">
        <f t="shared" si="9"/>
        <v>10</v>
      </c>
      <c r="K447" s="134"/>
      <c r="L447" s="670">
        <v>45357</v>
      </c>
      <c r="M447" s="233">
        <v>120</v>
      </c>
      <c r="N447" s="234">
        <f t="shared" si="11"/>
        <v>56.85</v>
      </c>
      <c r="O447" s="37">
        <v>105</v>
      </c>
      <c r="P447" s="228">
        <f t="shared" si="14"/>
        <v>71.849999999999994</v>
      </c>
      <c r="Q447" s="41"/>
      <c r="R447" s="48" t="s">
        <v>261</v>
      </c>
    </row>
    <row r="448" spans="1:19" ht="15.6" x14ac:dyDescent="0.3">
      <c r="A448" s="150"/>
      <c r="B448" s="142">
        <f t="shared" si="12"/>
        <v>1722</v>
      </c>
      <c r="C448" s="128"/>
      <c r="D448" s="34">
        <f t="shared" si="10"/>
        <v>1711</v>
      </c>
      <c r="E448" s="144">
        <v>45357</v>
      </c>
      <c r="F448" s="554">
        <v>1722</v>
      </c>
      <c r="G448" s="711">
        <v>45358</v>
      </c>
      <c r="H448" s="704">
        <f t="shared" si="9"/>
        <v>11</v>
      </c>
      <c r="K448" s="134"/>
      <c r="L448" s="670">
        <v>45358</v>
      </c>
      <c r="M448" s="233"/>
      <c r="N448" s="234">
        <f t="shared" si="11"/>
        <v>105</v>
      </c>
      <c r="O448" s="37">
        <v>60</v>
      </c>
      <c r="P448" s="228">
        <f t="shared" si="14"/>
        <v>45</v>
      </c>
      <c r="Q448" s="41"/>
      <c r="R448" s="48" t="s">
        <v>262</v>
      </c>
    </row>
    <row r="449" spans="1:19" ht="15.6" x14ac:dyDescent="0.3">
      <c r="A449" s="150"/>
      <c r="B449" s="142">
        <f t="shared" si="12"/>
        <v>1731</v>
      </c>
      <c r="C449" s="128"/>
      <c r="D449" s="34">
        <f t="shared" si="10"/>
        <v>1722</v>
      </c>
      <c r="E449" s="144">
        <v>45358</v>
      </c>
      <c r="F449" s="554">
        <v>1731</v>
      </c>
      <c r="G449" s="711">
        <v>45359</v>
      </c>
      <c r="H449" s="704">
        <f t="shared" si="9"/>
        <v>9</v>
      </c>
      <c r="K449" s="134"/>
      <c r="L449" s="670">
        <v>45359</v>
      </c>
      <c r="M449" s="233">
        <v>120</v>
      </c>
      <c r="N449" s="234">
        <f t="shared" si="11"/>
        <v>60</v>
      </c>
      <c r="O449" s="37">
        <v>71.25</v>
      </c>
      <c r="P449" s="228">
        <f t="shared" si="14"/>
        <v>108.75</v>
      </c>
      <c r="Q449" s="41"/>
      <c r="R449" s="48" t="s">
        <v>177</v>
      </c>
    </row>
    <row r="450" spans="1:19" ht="15.6" x14ac:dyDescent="0.3">
      <c r="A450" s="150"/>
      <c r="B450" s="142">
        <f t="shared" si="12"/>
        <v>1753</v>
      </c>
      <c r="C450" s="128"/>
      <c r="D450" s="34">
        <f t="shared" si="10"/>
        <v>1731</v>
      </c>
      <c r="E450" s="144">
        <v>45359</v>
      </c>
      <c r="F450" s="554">
        <v>1753</v>
      </c>
      <c r="G450" s="711">
        <v>45360</v>
      </c>
      <c r="H450" s="704">
        <f t="shared" si="9"/>
        <v>22</v>
      </c>
      <c r="K450" s="134"/>
      <c r="L450" s="670">
        <v>45360</v>
      </c>
      <c r="M450" s="233"/>
      <c r="N450" s="234">
        <f t="shared" si="11"/>
        <v>71.25</v>
      </c>
      <c r="O450" s="37">
        <v>45</v>
      </c>
      <c r="P450" s="228">
        <f t="shared" si="14"/>
        <v>26.25</v>
      </c>
      <c r="Q450" s="41"/>
    </row>
    <row r="451" spans="1:19" ht="15.6" x14ac:dyDescent="0.3">
      <c r="A451" s="150"/>
      <c r="B451" s="142">
        <f t="shared" si="12"/>
        <v>1758</v>
      </c>
      <c r="C451" s="128"/>
      <c r="D451" s="34">
        <f t="shared" si="10"/>
        <v>1753</v>
      </c>
      <c r="E451" s="144">
        <v>45360</v>
      </c>
      <c r="F451" s="554">
        <v>1758</v>
      </c>
      <c r="G451" s="711">
        <v>45361</v>
      </c>
      <c r="H451" s="704">
        <f t="shared" si="9"/>
        <v>5</v>
      </c>
      <c r="K451" s="134"/>
      <c r="L451" s="670">
        <v>45361</v>
      </c>
      <c r="M451" s="233"/>
      <c r="N451" s="234">
        <f t="shared" si="11"/>
        <v>45</v>
      </c>
      <c r="O451" s="37">
        <v>0</v>
      </c>
      <c r="P451" s="228">
        <f t="shared" si="14"/>
        <v>45</v>
      </c>
      <c r="Q451" s="41"/>
    </row>
    <row r="452" spans="1:19" ht="15.6" x14ac:dyDescent="0.3">
      <c r="A452" s="150"/>
      <c r="B452" s="142">
        <f t="shared" si="12"/>
        <v>1767</v>
      </c>
      <c r="C452" s="128"/>
      <c r="D452" s="34">
        <f t="shared" si="10"/>
        <v>1758</v>
      </c>
      <c r="E452" s="144">
        <v>45361</v>
      </c>
      <c r="F452" s="554">
        <v>1767</v>
      </c>
      <c r="G452" s="711">
        <v>45362</v>
      </c>
      <c r="H452" s="704">
        <f t="shared" si="9"/>
        <v>9</v>
      </c>
      <c r="K452" s="134"/>
      <c r="L452" s="670">
        <v>45362</v>
      </c>
      <c r="M452" s="233">
        <v>120</v>
      </c>
      <c r="N452" s="234">
        <f t="shared" si="11"/>
        <v>0</v>
      </c>
      <c r="O452" s="37">
        <v>93.75</v>
      </c>
      <c r="P452" s="228">
        <f t="shared" si="14"/>
        <v>26.25</v>
      </c>
      <c r="Q452" s="41"/>
      <c r="R452" s="48" t="s">
        <v>263</v>
      </c>
    </row>
    <row r="453" spans="1:19" ht="15.6" x14ac:dyDescent="0.3">
      <c r="A453" s="150"/>
      <c r="B453" s="142">
        <f t="shared" si="12"/>
        <v>1774</v>
      </c>
      <c r="C453" s="128"/>
      <c r="D453" s="34">
        <f t="shared" si="10"/>
        <v>1767</v>
      </c>
      <c r="E453" s="144">
        <v>45362</v>
      </c>
      <c r="F453" s="554">
        <v>1774</v>
      </c>
      <c r="G453" s="711">
        <v>45363</v>
      </c>
      <c r="H453" s="704">
        <f t="shared" si="9"/>
        <v>7</v>
      </c>
      <c r="K453" s="134"/>
      <c r="L453" s="670">
        <v>45363</v>
      </c>
      <c r="M453" s="233"/>
      <c r="N453" s="234">
        <f t="shared" si="11"/>
        <v>93.75</v>
      </c>
      <c r="O453" s="37">
        <v>48</v>
      </c>
      <c r="P453" s="228">
        <f t="shared" si="14"/>
        <v>45.75</v>
      </c>
      <c r="Q453" s="41"/>
    </row>
    <row r="454" spans="1:19" ht="15.6" x14ac:dyDescent="0.3">
      <c r="A454" s="150"/>
      <c r="B454" s="142">
        <f t="shared" si="12"/>
        <v>1784</v>
      </c>
      <c r="C454" s="128"/>
      <c r="D454" s="34">
        <f t="shared" si="10"/>
        <v>1774</v>
      </c>
      <c r="E454" s="144">
        <v>45363</v>
      </c>
      <c r="F454" s="554">
        <v>1784</v>
      </c>
      <c r="G454" s="711">
        <v>45364</v>
      </c>
      <c r="H454" s="704">
        <f t="shared" si="9"/>
        <v>10</v>
      </c>
      <c r="K454" s="134"/>
      <c r="L454" s="670">
        <v>45364</v>
      </c>
      <c r="M454" s="233"/>
      <c r="N454" s="234">
        <f t="shared" si="11"/>
        <v>48</v>
      </c>
      <c r="O454" s="37">
        <v>33.75</v>
      </c>
      <c r="P454" s="228">
        <f t="shared" si="14"/>
        <v>14.25</v>
      </c>
      <c r="Q454" s="41"/>
      <c r="R454" s="48" t="s">
        <v>264</v>
      </c>
    </row>
    <row r="455" spans="1:19" ht="15.6" x14ac:dyDescent="0.3">
      <c r="A455" s="150"/>
      <c r="B455" s="142">
        <f t="shared" si="12"/>
        <v>1786</v>
      </c>
      <c r="C455" s="128"/>
      <c r="D455" s="34">
        <f t="shared" si="10"/>
        <v>1784</v>
      </c>
      <c r="E455" s="144">
        <v>45364</v>
      </c>
      <c r="F455" s="554">
        <v>1786</v>
      </c>
      <c r="G455" s="711">
        <v>45365</v>
      </c>
      <c r="H455" s="704">
        <f t="shared" si="9"/>
        <v>2</v>
      </c>
      <c r="K455" s="134"/>
      <c r="L455" s="670">
        <v>45365</v>
      </c>
      <c r="M455" s="233"/>
      <c r="N455" s="234">
        <f t="shared" si="11"/>
        <v>33.75</v>
      </c>
      <c r="O455" s="37">
        <v>5</v>
      </c>
      <c r="P455" s="228">
        <f t="shared" si="14"/>
        <v>28.75</v>
      </c>
      <c r="Q455" s="41"/>
    </row>
    <row r="456" spans="1:19" ht="15.6" x14ac:dyDescent="0.3">
      <c r="A456" s="150"/>
      <c r="B456" s="142">
        <f t="shared" si="12"/>
        <v>1791</v>
      </c>
      <c r="C456" s="128"/>
      <c r="D456" s="34">
        <f t="shared" si="10"/>
        <v>1786</v>
      </c>
      <c r="E456" s="144">
        <v>45365</v>
      </c>
      <c r="F456" s="554">
        <v>1791</v>
      </c>
      <c r="G456" s="711">
        <v>45366</v>
      </c>
      <c r="H456" s="704">
        <f t="shared" si="9"/>
        <v>5</v>
      </c>
      <c r="K456" s="134"/>
      <c r="L456" s="670">
        <v>45366</v>
      </c>
      <c r="M456" s="233">
        <v>120</v>
      </c>
      <c r="N456" s="234">
        <f t="shared" si="11"/>
        <v>5</v>
      </c>
      <c r="O456" s="37">
        <v>120</v>
      </c>
      <c r="P456" s="228">
        <f t="shared" si="14"/>
        <v>5</v>
      </c>
      <c r="Q456" s="41"/>
      <c r="R456" s="48" t="s">
        <v>265</v>
      </c>
      <c r="S456" s="48" t="s">
        <v>261</v>
      </c>
    </row>
    <row r="457" spans="1:19" ht="15.6" x14ac:dyDescent="0.3">
      <c r="A457" s="150"/>
      <c r="B457" s="142">
        <f t="shared" si="12"/>
        <v>1794</v>
      </c>
      <c r="C457" s="128"/>
      <c r="D457" s="34">
        <f t="shared" si="10"/>
        <v>1791</v>
      </c>
      <c r="E457" s="144">
        <v>45366</v>
      </c>
      <c r="F457" s="554">
        <v>1794</v>
      </c>
      <c r="G457" s="711">
        <v>45367</v>
      </c>
      <c r="H457" s="704">
        <f t="shared" si="9"/>
        <v>3</v>
      </c>
      <c r="K457" s="134"/>
      <c r="L457" s="670">
        <v>45367</v>
      </c>
      <c r="M457" s="233"/>
      <c r="N457" s="234">
        <f t="shared" si="11"/>
        <v>120</v>
      </c>
      <c r="O457" s="37">
        <v>67.5</v>
      </c>
      <c r="P457" s="228">
        <f t="shared" si="14"/>
        <v>52.5</v>
      </c>
      <c r="Q457" s="41"/>
    </row>
    <row r="458" spans="1:19" ht="15.6" x14ac:dyDescent="0.3">
      <c r="A458" s="150"/>
      <c r="B458" s="142">
        <f t="shared" si="12"/>
        <v>1802</v>
      </c>
      <c r="C458" s="128"/>
      <c r="D458" s="34">
        <f t="shared" si="10"/>
        <v>1794</v>
      </c>
      <c r="E458" s="144">
        <v>45367</v>
      </c>
      <c r="F458" s="554">
        <v>1802</v>
      </c>
      <c r="G458" s="711">
        <v>45368</v>
      </c>
      <c r="H458" s="704">
        <f t="shared" si="9"/>
        <v>8</v>
      </c>
      <c r="K458" s="134"/>
      <c r="L458" s="670">
        <v>45368</v>
      </c>
      <c r="M458" s="233"/>
      <c r="N458" s="234">
        <f t="shared" si="11"/>
        <v>67.5</v>
      </c>
      <c r="O458" s="37">
        <v>48.75</v>
      </c>
      <c r="P458" s="228">
        <f t="shared" si="14"/>
        <v>18.75</v>
      </c>
      <c r="Q458" s="41"/>
    </row>
    <row r="459" spans="1:19" ht="15.6" x14ac:dyDescent="0.3">
      <c r="A459" s="150"/>
      <c r="B459" s="142">
        <f t="shared" si="12"/>
        <v>1805</v>
      </c>
      <c r="C459" s="128"/>
      <c r="D459" s="34">
        <f t="shared" si="10"/>
        <v>1802</v>
      </c>
      <c r="E459" s="144">
        <v>45368</v>
      </c>
      <c r="F459" s="554">
        <v>1805</v>
      </c>
      <c r="G459" s="711">
        <v>45369</v>
      </c>
      <c r="H459" s="704">
        <f t="shared" si="9"/>
        <v>3</v>
      </c>
      <c r="K459" s="134"/>
      <c r="L459" s="670">
        <v>45369</v>
      </c>
      <c r="M459" s="233"/>
      <c r="N459" s="234">
        <f t="shared" si="11"/>
        <v>48.75</v>
      </c>
      <c r="O459" s="37">
        <v>4.75</v>
      </c>
      <c r="P459" s="228">
        <f t="shared" si="14"/>
        <v>44</v>
      </c>
      <c r="Q459" s="41"/>
      <c r="R459" s="48" t="s">
        <v>147</v>
      </c>
    </row>
    <row r="460" spans="1:19" ht="15.6" x14ac:dyDescent="0.3">
      <c r="A460" s="150"/>
      <c r="B460" s="142">
        <f t="shared" si="12"/>
        <v>1813</v>
      </c>
      <c r="C460" s="128"/>
      <c r="D460" s="34">
        <f t="shared" si="10"/>
        <v>1805</v>
      </c>
      <c r="E460" s="144">
        <v>45369</v>
      </c>
      <c r="F460" s="554">
        <v>1813</v>
      </c>
      <c r="G460" s="711">
        <v>45370</v>
      </c>
      <c r="H460" s="704">
        <f t="shared" si="9"/>
        <v>8</v>
      </c>
      <c r="K460" s="134"/>
      <c r="L460" s="670">
        <v>45370</v>
      </c>
      <c r="M460" s="233">
        <v>120</v>
      </c>
      <c r="N460" s="234">
        <f t="shared" si="11"/>
        <v>4.75</v>
      </c>
      <c r="O460" s="37">
        <v>118.25</v>
      </c>
      <c r="P460" s="228">
        <f t="shared" si="14"/>
        <v>6.5</v>
      </c>
      <c r="Q460" s="41"/>
      <c r="R460" s="48" t="s">
        <v>266</v>
      </c>
    </row>
    <row r="461" spans="1:19" ht="15.6" x14ac:dyDescent="0.3">
      <c r="A461" s="150"/>
      <c r="B461" s="142">
        <f t="shared" si="12"/>
        <v>1819</v>
      </c>
      <c r="C461" s="128"/>
      <c r="D461" s="34">
        <f t="shared" si="10"/>
        <v>1813</v>
      </c>
      <c r="E461" s="144">
        <v>45370</v>
      </c>
      <c r="F461" s="554">
        <v>1819</v>
      </c>
      <c r="G461" s="711">
        <v>45371</v>
      </c>
      <c r="H461" s="704">
        <f t="shared" si="9"/>
        <v>6</v>
      </c>
      <c r="K461" s="134"/>
      <c r="L461" s="670">
        <v>45371</v>
      </c>
      <c r="M461" s="233"/>
      <c r="N461" s="234">
        <f t="shared" si="11"/>
        <v>118.25</v>
      </c>
      <c r="O461" s="37">
        <v>86.25</v>
      </c>
      <c r="P461" s="228">
        <f t="shared" si="14"/>
        <v>32</v>
      </c>
      <c r="Q461" s="41"/>
    </row>
    <row r="462" spans="1:19" ht="15.6" x14ac:dyDescent="0.3">
      <c r="A462" s="150"/>
      <c r="B462" s="142">
        <f t="shared" si="12"/>
        <v>1825</v>
      </c>
      <c r="C462" s="128"/>
      <c r="D462" s="34">
        <f t="shared" si="10"/>
        <v>1819</v>
      </c>
      <c r="E462" s="144">
        <v>45371</v>
      </c>
      <c r="F462" s="554">
        <v>1825</v>
      </c>
      <c r="G462" s="711">
        <v>45372</v>
      </c>
      <c r="H462" s="704">
        <f t="shared" si="9"/>
        <v>6</v>
      </c>
      <c r="K462" s="134"/>
      <c r="L462" s="670">
        <v>45372</v>
      </c>
      <c r="M462" s="233"/>
      <c r="N462" s="234">
        <f t="shared" si="11"/>
        <v>86.25</v>
      </c>
      <c r="O462" s="37">
        <v>48.15</v>
      </c>
      <c r="P462" s="228">
        <f t="shared" si="14"/>
        <v>38.1</v>
      </c>
      <c r="Q462" s="41"/>
    </row>
    <row r="463" spans="1:19" ht="15.6" x14ac:dyDescent="0.3">
      <c r="A463" s="150"/>
      <c r="B463" s="142">
        <f t="shared" si="12"/>
        <v>1832</v>
      </c>
      <c r="C463" s="128"/>
      <c r="D463" s="34">
        <f t="shared" si="10"/>
        <v>1825</v>
      </c>
      <c r="E463" s="144">
        <v>45372</v>
      </c>
      <c r="F463" s="554">
        <v>1832</v>
      </c>
      <c r="G463" s="711">
        <v>45373</v>
      </c>
      <c r="H463" s="704">
        <f t="shared" si="9"/>
        <v>7</v>
      </c>
      <c r="K463" s="134"/>
      <c r="L463" s="670">
        <v>45373</v>
      </c>
      <c r="M463" s="233">
        <v>120</v>
      </c>
      <c r="N463" s="234">
        <f t="shared" si="11"/>
        <v>48.15</v>
      </c>
      <c r="O463" s="37">
        <v>120</v>
      </c>
      <c r="P463" s="228">
        <f t="shared" si="14"/>
        <v>48.150000000000006</v>
      </c>
      <c r="Q463" s="41"/>
      <c r="R463" s="48" t="s">
        <v>267</v>
      </c>
    </row>
    <row r="464" spans="1:19" ht="15.6" x14ac:dyDescent="0.3">
      <c r="A464" s="150"/>
      <c r="B464" s="142">
        <f t="shared" si="12"/>
        <v>1840</v>
      </c>
      <c r="C464" s="128"/>
      <c r="D464" s="34">
        <f t="shared" si="10"/>
        <v>1832</v>
      </c>
      <c r="E464" s="144">
        <v>45373</v>
      </c>
      <c r="F464" s="554">
        <v>1840</v>
      </c>
      <c r="G464" s="711">
        <v>45374</v>
      </c>
      <c r="H464" s="704">
        <f t="shared" si="9"/>
        <v>8</v>
      </c>
      <c r="K464" s="134"/>
      <c r="L464" s="670">
        <v>45374</v>
      </c>
      <c r="M464" s="233"/>
      <c r="N464" s="234">
        <f t="shared" si="11"/>
        <v>120</v>
      </c>
      <c r="O464" s="37">
        <v>71.25</v>
      </c>
      <c r="P464" s="228">
        <f t="shared" si="14"/>
        <v>48.75</v>
      </c>
      <c r="Q464" s="41"/>
    </row>
    <row r="465" spans="1:22" ht="15.6" x14ac:dyDescent="0.3">
      <c r="A465" s="150"/>
      <c r="B465" s="142">
        <f t="shared" si="12"/>
        <v>1849</v>
      </c>
      <c r="C465" s="128"/>
      <c r="D465" s="34">
        <f t="shared" si="10"/>
        <v>1840</v>
      </c>
      <c r="E465" s="144">
        <v>45374</v>
      </c>
      <c r="F465" s="554">
        <v>1849</v>
      </c>
      <c r="G465" s="711">
        <v>45375</v>
      </c>
      <c r="H465" s="704">
        <f t="shared" si="9"/>
        <v>9</v>
      </c>
      <c r="K465" s="134"/>
      <c r="L465" s="670">
        <v>45375</v>
      </c>
      <c r="M465" s="233"/>
      <c r="N465" s="234">
        <f t="shared" si="11"/>
        <v>71.25</v>
      </c>
      <c r="O465" s="37">
        <v>7.5</v>
      </c>
      <c r="P465" s="228">
        <f t="shared" si="14"/>
        <v>63.75</v>
      </c>
      <c r="Q465" s="41"/>
    </row>
    <row r="466" spans="1:22" ht="15.6" x14ac:dyDescent="0.3">
      <c r="A466" s="150"/>
      <c r="B466" s="142">
        <f t="shared" si="12"/>
        <v>1859</v>
      </c>
      <c r="C466" s="128"/>
      <c r="D466" s="34">
        <f t="shared" si="10"/>
        <v>1849</v>
      </c>
      <c r="E466" s="144">
        <v>45375</v>
      </c>
      <c r="F466" s="554">
        <v>1859</v>
      </c>
      <c r="G466" s="711">
        <v>45376</v>
      </c>
      <c r="H466" s="704">
        <f t="shared" si="9"/>
        <v>10</v>
      </c>
      <c r="K466" s="134"/>
      <c r="L466" s="670">
        <v>45376</v>
      </c>
      <c r="M466" s="233">
        <v>120</v>
      </c>
      <c r="N466" s="234">
        <f t="shared" si="11"/>
        <v>7.5</v>
      </c>
      <c r="O466" s="37">
        <v>120</v>
      </c>
      <c r="P466" s="228">
        <f t="shared" si="14"/>
        <v>7.5</v>
      </c>
      <c r="Q466" s="41"/>
      <c r="R466" s="48" t="s">
        <v>268</v>
      </c>
    </row>
    <row r="467" spans="1:22" ht="15.6" x14ac:dyDescent="0.3">
      <c r="A467" s="150"/>
      <c r="B467" s="142">
        <f t="shared" si="12"/>
        <v>1864</v>
      </c>
      <c r="C467" s="128"/>
      <c r="D467" s="34">
        <f t="shared" si="10"/>
        <v>1859</v>
      </c>
      <c r="E467" s="144">
        <v>45376</v>
      </c>
      <c r="F467" s="554">
        <v>1864</v>
      </c>
      <c r="G467" s="711">
        <v>45377</v>
      </c>
      <c r="H467" s="704">
        <f t="shared" si="9"/>
        <v>5</v>
      </c>
      <c r="K467" s="134"/>
      <c r="L467" s="670">
        <v>45377</v>
      </c>
      <c r="M467" s="233"/>
      <c r="N467" s="234">
        <f t="shared" si="11"/>
        <v>120</v>
      </c>
      <c r="O467" s="37">
        <v>120</v>
      </c>
      <c r="P467" s="228">
        <f t="shared" si="14"/>
        <v>0</v>
      </c>
      <c r="Q467" s="41"/>
    </row>
    <row r="468" spans="1:22" ht="15.6" x14ac:dyDescent="0.3">
      <c r="A468" s="150"/>
      <c r="B468" s="142">
        <f t="shared" si="12"/>
        <v>1865</v>
      </c>
      <c r="C468" s="128"/>
      <c r="D468" s="34">
        <f t="shared" si="10"/>
        <v>1864</v>
      </c>
      <c r="E468" s="144">
        <v>45377</v>
      </c>
      <c r="F468" s="554">
        <v>1865</v>
      </c>
      <c r="G468" s="711">
        <v>45378</v>
      </c>
      <c r="H468" s="704">
        <f t="shared" si="9"/>
        <v>1</v>
      </c>
      <c r="K468" s="134"/>
      <c r="L468" s="670">
        <v>45378</v>
      </c>
      <c r="M468" s="233"/>
      <c r="N468" s="234">
        <f t="shared" si="11"/>
        <v>120</v>
      </c>
      <c r="O468" s="37">
        <v>71.25</v>
      </c>
      <c r="P468" s="228">
        <f t="shared" si="14"/>
        <v>48.75</v>
      </c>
      <c r="Q468" s="41"/>
    </row>
    <row r="469" spans="1:22" ht="15.6" x14ac:dyDescent="0.3">
      <c r="A469" s="150"/>
      <c r="B469" s="142">
        <f t="shared" si="12"/>
        <v>1875</v>
      </c>
      <c r="C469" s="128"/>
      <c r="D469" s="34">
        <f t="shared" si="10"/>
        <v>1865</v>
      </c>
      <c r="E469" s="144">
        <v>45378</v>
      </c>
      <c r="F469" s="554">
        <v>1875</v>
      </c>
      <c r="G469" s="711">
        <v>45379</v>
      </c>
      <c r="H469" s="704">
        <f t="shared" si="9"/>
        <v>10</v>
      </c>
      <c r="K469" s="134"/>
      <c r="L469" s="670">
        <v>45379</v>
      </c>
      <c r="M469" s="233"/>
      <c r="N469" s="234">
        <f t="shared" si="11"/>
        <v>71.25</v>
      </c>
      <c r="O469" s="37">
        <v>7.5</v>
      </c>
      <c r="P469" s="228">
        <f t="shared" si="14"/>
        <v>63.75</v>
      </c>
      <c r="Q469" s="41"/>
    </row>
    <row r="470" spans="1:22" ht="15.6" x14ac:dyDescent="0.3">
      <c r="A470" s="150"/>
      <c r="B470" s="142">
        <f t="shared" si="12"/>
        <v>1887</v>
      </c>
      <c r="C470" s="128"/>
      <c r="D470" s="34">
        <f t="shared" si="10"/>
        <v>1875</v>
      </c>
      <c r="E470" s="144">
        <v>45379</v>
      </c>
      <c r="F470" s="554">
        <v>1887</v>
      </c>
      <c r="G470" s="711">
        <v>45380</v>
      </c>
      <c r="H470" s="704">
        <f t="shared" si="9"/>
        <v>12</v>
      </c>
      <c r="K470" s="134"/>
      <c r="L470" s="670">
        <v>45380</v>
      </c>
      <c r="M470" s="233"/>
      <c r="N470" s="234">
        <f t="shared" si="11"/>
        <v>7.5</v>
      </c>
      <c r="O470" s="37">
        <v>7.5</v>
      </c>
      <c r="P470" s="228">
        <f t="shared" si="14"/>
        <v>0</v>
      </c>
      <c r="Q470" s="41"/>
      <c r="R470" s="48" t="s">
        <v>269</v>
      </c>
    </row>
    <row r="471" spans="1:22" ht="15.6" x14ac:dyDescent="0.3">
      <c r="A471" s="150"/>
      <c r="B471" s="142">
        <f t="shared" si="12"/>
        <v>1887</v>
      </c>
      <c r="C471" s="128"/>
      <c r="D471" s="34">
        <f t="shared" si="10"/>
        <v>1887</v>
      </c>
      <c r="E471" s="144">
        <v>45380</v>
      </c>
      <c r="F471" s="554">
        <v>1887</v>
      </c>
      <c r="G471" s="711">
        <v>45381</v>
      </c>
      <c r="H471" s="704">
        <f t="shared" si="9"/>
        <v>0</v>
      </c>
      <c r="K471" s="134"/>
      <c r="L471" s="670">
        <v>45381</v>
      </c>
      <c r="M471" s="233">
        <v>120</v>
      </c>
      <c r="N471" s="234">
        <f t="shared" si="11"/>
        <v>7.5</v>
      </c>
      <c r="O471" s="37">
        <v>120</v>
      </c>
      <c r="P471" s="228">
        <f t="shared" si="14"/>
        <v>7.5</v>
      </c>
      <c r="Q471" s="41"/>
      <c r="R471" s="48" t="s">
        <v>165</v>
      </c>
    </row>
    <row r="472" spans="1:22" ht="15.6" x14ac:dyDescent="0.3">
      <c r="A472" s="150"/>
      <c r="B472" s="142">
        <f t="shared" si="12"/>
        <v>1888</v>
      </c>
      <c r="C472" s="128"/>
      <c r="D472" s="34">
        <f t="shared" si="10"/>
        <v>1887</v>
      </c>
      <c r="E472" s="144">
        <v>45381</v>
      </c>
      <c r="F472" s="554">
        <v>1888</v>
      </c>
      <c r="G472" s="711">
        <v>45382</v>
      </c>
      <c r="H472" s="704">
        <f t="shared" si="9"/>
        <v>1</v>
      </c>
      <c r="K472" s="134"/>
      <c r="L472" s="670">
        <v>45382</v>
      </c>
      <c r="M472" s="233"/>
      <c r="N472" s="234">
        <f t="shared" si="11"/>
        <v>120</v>
      </c>
      <c r="O472" s="37">
        <v>116.25</v>
      </c>
      <c r="P472" s="228">
        <f t="shared" si="14"/>
        <v>3.75</v>
      </c>
      <c r="Q472" s="41"/>
    </row>
    <row r="473" spans="1:22" ht="15.6" x14ac:dyDescent="0.3">
      <c r="A473" s="150"/>
      <c r="B473" s="142">
        <f t="shared" si="12"/>
        <v>1891</v>
      </c>
      <c r="C473" s="128"/>
      <c r="D473" s="34">
        <f t="shared" si="10"/>
        <v>1888</v>
      </c>
      <c r="E473" s="144">
        <v>45382</v>
      </c>
      <c r="F473" s="554">
        <v>1891</v>
      </c>
      <c r="G473" s="711">
        <v>45383</v>
      </c>
      <c r="H473" s="704">
        <f t="shared" si="9"/>
        <v>3</v>
      </c>
      <c r="I473" s="48">
        <f>SUM(H383:H473)</f>
        <v>550</v>
      </c>
      <c r="K473" s="134"/>
      <c r="L473" s="670">
        <v>45383</v>
      </c>
      <c r="M473" s="233"/>
      <c r="N473" s="234">
        <f t="shared" si="11"/>
        <v>116.25</v>
      </c>
      <c r="O473" s="37">
        <v>116.25</v>
      </c>
      <c r="P473" s="228">
        <f t="shared" si="14"/>
        <v>0</v>
      </c>
      <c r="Q473" s="41"/>
      <c r="V473" s="48">
        <f>SUM(P382:P472)</f>
        <v>2447.75</v>
      </c>
    </row>
    <row r="474" spans="1:22" ht="15.6" x14ac:dyDescent="0.3">
      <c r="A474" s="150"/>
      <c r="B474" s="142">
        <f t="shared" si="12"/>
        <v>1891</v>
      </c>
      <c r="C474" s="128"/>
      <c r="D474" s="34">
        <f t="shared" si="10"/>
        <v>1891</v>
      </c>
      <c r="E474" s="144">
        <v>45383</v>
      </c>
      <c r="F474" s="554">
        <v>1891</v>
      </c>
      <c r="G474" s="711">
        <v>45384</v>
      </c>
      <c r="H474" s="704">
        <f t="shared" si="9"/>
        <v>0</v>
      </c>
      <c r="K474" s="134"/>
      <c r="L474" s="670">
        <v>45384</v>
      </c>
      <c r="M474" s="233"/>
      <c r="N474" s="234">
        <f t="shared" si="11"/>
        <v>116.25</v>
      </c>
      <c r="O474" s="37">
        <v>93.75</v>
      </c>
      <c r="P474" s="228">
        <f t="shared" si="14"/>
        <v>22.5</v>
      </c>
      <c r="Q474" s="41"/>
    </row>
    <row r="475" spans="1:22" ht="15.6" x14ac:dyDescent="0.3">
      <c r="A475" s="150"/>
      <c r="B475" s="142">
        <f t="shared" si="12"/>
        <v>1895</v>
      </c>
      <c r="C475" s="128"/>
      <c r="D475" s="34">
        <f t="shared" si="10"/>
        <v>1891</v>
      </c>
      <c r="E475" s="144">
        <v>45384</v>
      </c>
      <c r="F475" s="554">
        <v>1895</v>
      </c>
      <c r="G475" s="711">
        <v>45385</v>
      </c>
      <c r="H475" s="704">
        <f t="shared" si="9"/>
        <v>4</v>
      </c>
      <c r="K475" s="134"/>
      <c r="L475" s="670">
        <v>45385</v>
      </c>
      <c r="M475" s="233"/>
      <c r="N475" s="234">
        <f t="shared" si="11"/>
        <v>93.75</v>
      </c>
      <c r="O475" s="37">
        <v>22.5</v>
      </c>
      <c r="P475" s="228">
        <f t="shared" si="14"/>
        <v>71.25</v>
      </c>
      <c r="Q475" s="41"/>
      <c r="R475" s="48" t="s">
        <v>270</v>
      </c>
    </row>
    <row r="476" spans="1:22" ht="15.6" x14ac:dyDescent="0.3">
      <c r="A476" s="150"/>
      <c r="B476" s="142">
        <f t="shared" si="12"/>
        <v>1907</v>
      </c>
      <c r="C476" s="128"/>
      <c r="D476" s="34">
        <f t="shared" si="10"/>
        <v>1895</v>
      </c>
      <c r="E476" s="144">
        <v>45385</v>
      </c>
      <c r="F476" s="554">
        <v>1907</v>
      </c>
      <c r="G476" s="711">
        <v>45386</v>
      </c>
      <c r="H476" s="704">
        <f t="shared" si="9"/>
        <v>12</v>
      </c>
      <c r="K476" s="134"/>
      <c r="L476" s="670">
        <v>45386</v>
      </c>
      <c r="M476" s="233"/>
      <c r="N476" s="234">
        <f t="shared" si="11"/>
        <v>22.5</v>
      </c>
      <c r="O476" s="37">
        <v>11.25</v>
      </c>
      <c r="P476" s="228">
        <f t="shared" si="14"/>
        <v>11.25</v>
      </c>
      <c r="Q476" s="41"/>
    </row>
    <row r="477" spans="1:22" ht="15.6" x14ac:dyDescent="0.3">
      <c r="A477" s="150"/>
      <c r="B477" s="142">
        <f t="shared" si="12"/>
        <v>1909</v>
      </c>
      <c r="C477" s="128"/>
      <c r="D477" s="34">
        <f t="shared" si="10"/>
        <v>1907</v>
      </c>
      <c r="E477" s="144">
        <v>45386</v>
      </c>
      <c r="F477" s="554">
        <v>1909</v>
      </c>
      <c r="G477" s="711">
        <v>45387</v>
      </c>
      <c r="H477" s="704">
        <f t="shared" si="9"/>
        <v>2</v>
      </c>
      <c r="K477" s="134"/>
      <c r="L477" s="670">
        <v>45387</v>
      </c>
      <c r="M477" s="233"/>
      <c r="N477" s="234">
        <f t="shared" si="11"/>
        <v>11.25</v>
      </c>
      <c r="O477" s="37">
        <v>0</v>
      </c>
      <c r="P477" s="228">
        <f t="shared" si="14"/>
        <v>11.25</v>
      </c>
      <c r="Q477" s="41"/>
      <c r="R477" s="48" t="s">
        <v>271</v>
      </c>
    </row>
    <row r="478" spans="1:22" ht="15.6" x14ac:dyDescent="0.3">
      <c r="A478" s="150"/>
      <c r="B478" s="142">
        <f t="shared" si="12"/>
        <v>1911</v>
      </c>
      <c r="C478" s="128"/>
      <c r="D478" s="34">
        <f t="shared" si="10"/>
        <v>1909</v>
      </c>
      <c r="E478" s="144">
        <v>45387</v>
      </c>
      <c r="F478" s="554">
        <v>1911</v>
      </c>
      <c r="G478" s="711">
        <v>45388</v>
      </c>
      <c r="H478" s="704">
        <f t="shared" si="9"/>
        <v>2</v>
      </c>
      <c r="K478" s="134"/>
      <c r="L478" s="670">
        <v>45388</v>
      </c>
      <c r="M478" s="233">
        <v>120</v>
      </c>
      <c r="N478" s="234">
        <f t="shared" si="11"/>
        <v>0</v>
      </c>
      <c r="O478" s="37">
        <v>120</v>
      </c>
      <c r="P478" s="228">
        <f t="shared" si="14"/>
        <v>0</v>
      </c>
      <c r="Q478" s="41"/>
      <c r="R478" s="48" t="s">
        <v>272</v>
      </c>
    </row>
    <row r="479" spans="1:22" ht="15.6" x14ac:dyDescent="0.3">
      <c r="A479" s="150"/>
      <c r="B479" s="142">
        <f t="shared" si="12"/>
        <v>1912</v>
      </c>
      <c r="C479" s="128"/>
      <c r="D479" s="34">
        <f t="shared" si="10"/>
        <v>1911</v>
      </c>
      <c r="E479" s="144">
        <v>45388</v>
      </c>
      <c r="F479" s="554">
        <v>1912</v>
      </c>
      <c r="G479" s="711">
        <v>45389</v>
      </c>
      <c r="H479" s="704">
        <f t="shared" si="9"/>
        <v>1</v>
      </c>
      <c r="K479" s="134"/>
      <c r="L479" s="670">
        <v>45389</v>
      </c>
      <c r="M479" s="233"/>
      <c r="N479" s="234">
        <f t="shared" si="11"/>
        <v>120</v>
      </c>
      <c r="O479" s="37">
        <v>120</v>
      </c>
      <c r="P479" s="228">
        <f t="shared" si="14"/>
        <v>0</v>
      </c>
      <c r="Q479" s="41"/>
    </row>
    <row r="480" spans="1:22" ht="15.6" x14ac:dyDescent="0.3">
      <c r="A480" s="150"/>
      <c r="B480" s="142">
        <f t="shared" si="12"/>
        <v>1912</v>
      </c>
      <c r="C480" s="128"/>
      <c r="D480" s="34">
        <f t="shared" si="10"/>
        <v>1912</v>
      </c>
      <c r="E480" s="144">
        <v>45389</v>
      </c>
      <c r="F480" s="554">
        <v>1912</v>
      </c>
      <c r="G480" s="711">
        <v>45390</v>
      </c>
      <c r="H480" s="704">
        <f t="shared" si="9"/>
        <v>0</v>
      </c>
      <c r="K480" s="134"/>
      <c r="L480" s="670">
        <v>45390</v>
      </c>
      <c r="M480" s="233"/>
      <c r="N480" s="234">
        <f t="shared" si="11"/>
        <v>120</v>
      </c>
      <c r="O480" s="37">
        <v>101.25</v>
      </c>
      <c r="P480" s="228">
        <f t="shared" si="14"/>
        <v>18.75</v>
      </c>
      <c r="Q480" s="41"/>
    </row>
    <row r="481" spans="1:17" ht="15.6" x14ac:dyDescent="0.3">
      <c r="A481" s="150"/>
      <c r="B481" s="142">
        <f t="shared" si="12"/>
        <v>1920</v>
      </c>
      <c r="C481" s="128"/>
      <c r="D481" s="34">
        <f t="shared" si="10"/>
        <v>1912</v>
      </c>
      <c r="E481" s="144">
        <v>45390</v>
      </c>
      <c r="F481" s="554">
        <v>1920</v>
      </c>
      <c r="G481" s="711">
        <v>45391</v>
      </c>
      <c r="H481" s="704">
        <f t="shared" si="9"/>
        <v>8</v>
      </c>
      <c r="K481" s="134"/>
      <c r="L481" s="670">
        <v>45391</v>
      </c>
      <c r="M481" s="233"/>
      <c r="N481" s="234">
        <f t="shared" si="11"/>
        <v>101.25</v>
      </c>
      <c r="O481" s="37">
        <v>93.75</v>
      </c>
      <c r="P481" s="228">
        <f t="shared" si="14"/>
        <v>7.5</v>
      </c>
      <c r="Q481" s="41"/>
    </row>
    <row r="482" spans="1:17" ht="15.6" x14ac:dyDescent="0.3">
      <c r="A482" s="150"/>
      <c r="B482" s="142">
        <f t="shared" si="12"/>
        <v>1921</v>
      </c>
      <c r="C482" s="128"/>
      <c r="D482" s="34">
        <f t="shared" si="10"/>
        <v>1920</v>
      </c>
      <c r="E482" s="144">
        <v>45391</v>
      </c>
      <c r="F482" s="554">
        <v>1921</v>
      </c>
      <c r="G482" s="711">
        <v>45392</v>
      </c>
      <c r="H482" s="704">
        <f t="shared" si="9"/>
        <v>1</v>
      </c>
      <c r="K482" s="134"/>
      <c r="L482" s="670">
        <v>45392</v>
      </c>
      <c r="M482" s="233"/>
      <c r="N482" s="234">
        <f t="shared" si="11"/>
        <v>93.75</v>
      </c>
      <c r="O482" s="37">
        <v>78</v>
      </c>
      <c r="P482" s="228">
        <f t="shared" si="14"/>
        <v>15.75</v>
      </c>
      <c r="Q482" s="41"/>
    </row>
    <row r="483" spans="1:17" ht="15.6" x14ac:dyDescent="0.3">
      <c r="A483" s="150"/>
      <c r="B483" s="142">
        <f t="shared" si="12"/>
        <v>1924</v>
      </c>
      <c r="C483" s="128"/>
      <c r="D483" s="34">
        <f t="shared" si="10"/>
        <v>1921</v>
      </c>
      <c r="E483" s="144">
        <v>45392</v>
      </c>
      <c r="F483" s="554">
        <v>1924</v>
      </c>
      <c r="G483" s="711">
        <v>45393</v>
      </c>
      <c r="H483" s="704">
        <f t="shared" si="9"/>
        <v>3</v>
      </c>
      <c r="K483" s="134"/>
      <c r="L483" s="670">
        <v>45393</v>
      </c>
      <c r="M483" s="233"/>
      <c r="N483" s="234">
        <f t="shared" si="11"/>
        <v>78</v>
      </c>
      <c r="O483" s="37">
        <v>75</v>
      </c>
      <c r="P483" s="228">
        <f t="shared" si="14"/>
        <v>3</v>
      </c>
      <c r="Q483" s="41"/>
    </row>
    <row r="484" spans="1:17" ht="15.6" x14ac:dyDescent="0.3">
      <c r="A484" s="150"/>
      <c r="B484" s="142">
        <f t="shared" si="12"/>
        <v>1925</v>
      </c>
      <c r="C484" s="128"/>
      <c r="D484" s="34">
        <f t="shared" si="10"/>
        <v>1924</v>
      </c>
      <c r="E484" s="144">
        <v>45393</v>
      </c>
      <c r="F484" s="554">
        <v>1925</v>
      </c>
      <c r="G484" s="711">
        <v>45394</v>
      </c>
      <c r="H484" s="704">
        <f t="shared" si="9"/>
        <v>1</v>
      </c>
      <c r="K484" s="134"/>
      <c r="L484" s="670">
        <v>45394</v>
      </c>
      <c r="M484" s="233"/>
      <c r="N484" s="234">
        <f t="shared" si="11"/>
        <v>75</v>
      </c>
      <c r="O484" s="37">
        <v>52.5</v>
      </c>
      <c r="P484" s="228">
        <f t="shared" si="14"/>
        <v>22.5</v>
      </c>
      <c r="Q484" s="41"/>
    </row>
    <row r="485" spans="1:17" ht="15.6" x14ac:dyDescent="0.3">
      <c r="A485" s="150"/>
      <c r="B485" s="142">
        <f t="shared" si="12"/>
        <v>1929</v>
      </c>
      <c r="C485" s="128"/>
      <c r="D485" s="34">
        <f t="shared" si="10"/>
        <v>1925</v>
      </c>
      <c r="E485" s="144">
        <v>45394</v>
      </c>
      <c r="F485" s="554">
        <v>1929</v>
      </c>
      <c r="G485" s="711">
        <v>45395</v>
      </c>
      <c r="H485" s="704">
        <f t="shared" si="9"/>
        <v>4</v>
      </c>
      <c r="K485" s="134"/>
      <c r="L485" s="670">
        <v>45395</v>
      </c>
      <c r="M485" s="233"/>
      <c r="N485" s="234">
        <f t="shared" si="11"/>
        <v>52.5</v>
      </c>
      <c r="O485" s="37">
        <v>30</v>
      </c>
      <c r="P485" s="228">
        <f t="shared" si="14"/>
        <v>22.5</v>
      </c>
      <c r="Q485" s="41"/>
    </row>
    <row r="486" spans="1:17" ht="15.6" x14ac:dyDescent="0.3">
      <c r="A486" s="150"/>
      <c r="B486" s="142">
        <f t="shared" si="12"/>
        <v>1932</v>
      </c>
      <c r="C486" s="128"/>
      <c r="D486" s="34">
        <f t="shared" si="10"/>
        <v>1929</v>
      </c>
      <c r="E486" s="144">
        <v>45395</v>
      </c>
      <c r="F486" s="554">
        <v>1932</v>
      </c>
      <c r="G486" s="711">
        <v>45396</v>
      </c>
      <c r="H486" s="704">
        <f t="shared" si="9"/>
        <v>3</v>
      </c>
      <c r="K486" s="134"/>
      <c r="L486" s="670">
        <v>45396</v>
      </c>
      <c r="M486" s="233"/>
      <c r="N486" s="234">
        <f t="shared" si="11"/>
        <v>30</v>
      </c>
      <c r="O486" s="37">
        <v>3.75</v>
      </c>
      <c r="P486" s="228">
        <f t="shared" si="14"/>
        <v>26.25</v>
      </c>
      <c r="Q486" s="41"/>
    </row>
    <row r="487" spans="1:17" ht="15.6" x14ac:dyDescent="0.3">
      <c r="A487" s="150"/>
      <c r="B487" s="142">
        <f t="shared" si="12"/>
        <v>1936</v>
      </c>
      <c r="C487" s="128"/>
      <c r="D487" s="34">
        <f t="shared" si="10"/>
        <v>1932</v>
      </c>
      <c r="E487" s="144">
        <v>45396</v>
      </c>
      <c r="F487" s="554">
        <v>1936</v>
      </c>
      <c r="G487" s="711">
        <v>45397</v>
      </c>
      <c r="H487" s="704">
        <f t="shared" si="9"/>
        <v>4</v>
      </c>
      <c r="K487" s="134"/>
      <c r="L487" s="670">
        <v>45397</v>
      </c>
      <c r="M487" s="233">
        <v>120</v>
      </c>
      <c r="N487" s="234">
        <f t="shared" si="11"/>
        <v>3.75</v>
      </c>
      <c r="O487" s="37">
        <v>120</v>
      </c>
      <c r="P487" s="228">
        <f t="shared" si="14"/>
        <v>3.75</v>
      </c>
      <c r="Q487" s="41"/>
    </row>
    <row r="488" spans="1:17" ht="15.6" x14ac:dyDescent="0.3">
      <c r="A488" s="150"/>
      <c r="B488" s="142">
        <f t="shared" si="12"/>
        <v>1942</v>
      </c>
      <c r="C488" s="128"/>
      <c r="D488" s="34">
        <f t="shared" si="10"/>
        <v>1936</v>
      </c>
      <c r="E488" s="144">
        <v>45397</v>
      </c>
      <c r="F488" s="554">
        <v>1942</v>
      </c>
      <c r="G488" s="711">
        <v>45398</v>
      </c>
      <c r="H488" s="704">
        <f t="shared" si="9"/>
        <v>6</v>
      </c>
      <c r="K488" s="134"/>
      <c r="L488" s="670">
        <v>45398</v>
      </c>
      <c r="M488" s="233"/>
      <c r="N488" s="234">
        <f t="shared" si="11"/>
        <v>120</v>
      </c>
      <c r="O488" s="37">
        <v>86.25</v>
      </c>
      <c r="P488" s="228">
        <f t="shared" si="14"/>
        <v>33.75</v>
      </c>
      <c r="Q488" s="41"/>
    </row>
    <row r="489" spans="1:17" ht="15.6" x14ac:dyDescent="0.3">
      <c r="A489" s="150"/>
      <c r="B489" s="142">
        <f t="shared" si="12"/>
        <v>1950</v>
      </c>
      <c r="C489" s="128"/>
      <c r="D489" s="34">
        <f t="shared" si="10"/>
        <v>1942</v>
      </c>
      <c r="E489" s="144">
        <v>45398</v>
      </c>
      <c r="F489" s="554">
        <v>1950</v>
      </c>
      <c r="G489" s="711">
        <v>45399</v>
      </c>
      <c r="H489" s="704">
        <f t="shared" si="9"/>
        <v>8</v>
      </c>
      <c r="K489" s="134"/>
      <c r="L489" s="670">
        <v>45399</v>
      </c>
      <c r="M489" s="233"/>
      <c r="N489" s="234">
        <f t="shared" si="11"/>
        <v>86.25</v>
      </c>
      <c r="O489" s="37">
        <v>76.5</v>
      </c>
      <c r="P489" s="228">
        <f t="shared" si="14"/>
        <v>9.75</v>
      </c>
      <c r="Q489" s="41"/>
    </row>
    <row r="490" spans="1:17" ht="15.6" x14ac:dyDescent="0.3">
      <c r="A490" s="150"/>
      <c r="B490" s="142">
        <f t="shared" si="12"/>
        <v>1952</v>
      </c>
      <c r="C490" s="128"/>
      <c r="D490" s="34">
        <f t="shared" si="10"/>
        <v>1950</v>
      </c>
      <c r="E490" s="144">
        <v>45399</v>
      </c>
      <c r="F490" s="554">
        <v>1952</v>
      </c>
      <c r="G490" s="711">
        <v>45400</v>
      </c>
      <c r="H490" s="704">
        <f t="shared" si="9"/>
        <v>2</v>
      </c>
      <c r="K490" s="134"/>
      <c r="L490" s="670">
        <v>45400</v>
      </c>
      <c r="M490" s="233"/>
      <c r="N490" s="234">
        <f t="shared" si="11"/>
        <v>76.5</v>
      </c>
      <c r="O490" s="37">
        <v>26.25</v>
      </c>
      <c r="P490" s="228">
        <f t="shared" si="14"/>
        <v>50.25</v>
      </c>
      <c r="Q490" s="41"/>
    </row>
    <row r="491" spans="1:17" ht="15.6" x14ac:dyDescent="0.3">
      <c r="A491" s="150"/>
      <c r="B491" s="142">
        <f t="shared" si="12"/>
        <v>1963</v>
      </c>
      <c r="C491" s="128"/>
      <c r="D491" s="34">
        <f t="shared" si="10"/>
        <v>1952</v>
      </c>
      <c r="E491" s="144">
        <v>45400</v>
      </c>
      <c r="F491" s="554">
        <v>1963</v>
      </c>
      <c r="G491" s="711">
        <v>45401</v>
      </c>
      <c r="H491" s="704">
        <f t="shared" si="9"/>
        <v>11</v>
      </c>
      <c r="K491" s="134"/>
      <c r="L491" s="670">
        <v>45401</v>
      </c>
      <c r="M491" s="233">
        <v>120</v>
      </c>
      <c r="N491" s="234">
        <f t="shared" si="11"/>
        <v>26.25</v>
      </c>
      <c r="O491" s="37">
        <v>112.5</v>
      </c>
      <c r="P491" s="228">
        <f t="shared" si="14"/>
        <v>33.75</v>
      </c>
      <c r="Q491" s="41"/>
    </row>
    <row r="492" spans="1:17" ht="15.6" x14ac:dyDescent="0.3">
      <c r="A492" s="150"/>
      <c r="B492" s="142">
        <f t="shared" si="12"/>
        <v>1973</v>
      </c>
      <c r="C492" s="128"/>
      <c r="D492" s="34">
        <f t="shared" si="10"/>
        <v>1963</v>
      </c>
      <c r="E492" s="144">
        <v>45401</v>
      </c>
      <c r="F492" s="554">
        <v>1973</v>
      </c>
      <c r="G492" s="711">
        <v>45402</v>
      </c>
      <c r="H492" s="704">
        <f t="shared" si="9"/>
        <v>10</v>
      </c>
      <c r="K492" s="134"/>
      <c r="L492" s="670">
        <v>45402</v>
      </c>
      <c r="M492" s="233"/>
      <c r="N492" s="234">
        <f t="shared" si="11"/>
        <v>112.5</v>
      </c>
      <c r="O492" s="37">
        <v>101.25</v>
      </c>
      <c r="P492" s="228">
        <f t="shared" si="14"/>
        <v>11.25</v>
      </c>
      <c r="Q492" s="41"/>
    </row>
    <row r="493" spans="1:17" ht="15.6" x14ac:dyDescent="0.3">
      <c r="A493" s="150"/>
      <c r="B493" s="142">
        <f t="shared" si="12"/>
        <v>1975</v>
      </c>
      <c r="C493" s="128"/>
      <c r="D493" s="34">
        <f t="shared" si="10"/>
        <v>1973</v>
      </c>
      <c r="E493" s="144">
        <v>45402</v>
      </c>
      <c r="F493" s="554">
        <v>1975</v>
      </c>
      <c r="G493" s="711">
        <v>45403</v>
      </c>
      <c r="H493" s="704">
        <f t="shared" si="9"/>
        <v>2</v>
      </c>
      <c r="K493" s="134"/>
      <c r="L493" s="670">
        <v>45403</v>
      </c>
      <c r="M493" s="233"/>
      <c r="N493" s="234">
        <f t="shared" si="11"/>
        <v>101.25</v>
      </c>
      <c r="O493" s="37">
        <v>86.25</v>
      </c>
      <c r="P493" s="228">
        <f t="shared" si="14"/>
        <v>15</v>
      </c>
      <c r="Q493" s="41"/>
    </row>
    <row r="494" spans="1:17" ht="15.6" x14ac:dyDescent="0.3">
      <c r="A494" s="150"/>
      <c r="B494" s="142">
        <f t="shared" si="12"/>
        <v>1977</v>
      </c>
      <c r="C494" s="128"/>
      <c r="D494" s="34">
        <f t="shared" si="10"/>
        <v>1975</v>
      </c>
      <c r="E494" s="144">
        <v>45403</v>
      </c>
      <c r="F494" s="554">
        <v>1977</v>
      </c>
      <c r="G494" s="711">
        <v>45404</v>
      </c>
      <c r="H494" s="704">
        <f t="shared" si="9"/>
        <v>2</v>
      </c>
      <c r="K494" s="134"/>
      <c r="L494" s="670">
        <v>45404</v>
      </c>
      <c r="M494" s="233"/>
      <c r="N494" s="234">
        <f t="shared" si="11"/>
        <v>86.25</v>
      </c>
      <c r="O494" s="37">
        <v>71.25</v>
      </c>
      <c r="P494" s="228">
        <f t="shared" si="14"/>
        <v>15</v>
      </c>
      <c r="Q494" s="41"/>
    </row>
    <row r="495" spans="1:17" ht="15.6" x14ac:dyDescent="0.3">
      <c r="A495" s="150"/>
      <c r="B495" s="142">
        <f t="shared" si="12"/>
        <v>1979</v>
      </c>
      <c r="C495" s="128"/>
      <c r="D495" s="34">
        <f t="shared" si="10"/>
        <v>1977</v>
      </c>
      <c r="E495" s="144">
        <v>45404</v>
      </c>
      <c r="F495" s="554">
        <v>1979</v>
      </c>
      <c r="G495" s="711">
        <v>45405</v>
      </c>
      <c r="H495" s="704">
        <f t="shared" si="9"/>
        <v>2</v>
      </c>
      <c r="K495" s="134"/>
      <c r="L495" s="670">
        <v>45405</v>
      </c>
      <c r="M495" s="233"/>
      <c r="N495" s="234">
        <f t="shared" si="11"/>
        <v>71.25</v>
      </c>
      <c r="O495" s="37">
        <v>60</v>
      </c>
      <c r="P495" s="228">
        <f t="shared" si="14"/>
        <v>11.25</v>
      </c>
      <c r="Q495" s="41"/>
    </row>
    <row r="496" spans="1:17" ht="15.6" x14ac:dyDescent="0.3">
      <c r="A496" s="150"/>
      <c r="B496" s="142">
        <f t="shared" si="12"/>
        <v>1982</v>
      </c>
      <c r="C496" s="128"/>
      <c r="D496" s="34">
        <f t="shared" si="10"/>
        <v>1979</v>
      </c>
      <c r="E496" s="144">
        <v>45405</v>
      </c>
      <c r="F496" s="554">
        <v>1982</v>
      </c>
      <c r="G496" s="711">
        <v>45406</v>
      </c>
      <c r="H496" s="704">
        <f t="shared" si="9"/>
        <v>3</v>
      </c>
      <c r="K496" s="134"/>
      <c r="L496" s="670">
        <v>45406</v>
      </c>
      <c r="M496" s="233"/>
      <c r="N496" s="234">
        <f t="shared" si="11"/>
        <v>60</v>
      </c>
      <c r="O496" s="37">
        <v>45</v>
      </c>
      <c r="P496" s="228">
        <f t="shared" si="14"/>
        <v>15</v>
      </c>
      <c r="Q496" s="41"/>
    </row>
    <row r="497" spans="1:17" ht="15.6" x14ac:dyDescent="0.3">
      <c r="A497" s="150"/>
      <c r="B497" s="142">
        <f t="shared" si="12"/>
        <v>1986</v>
      </c>
      <c r="C497" s="128"/>
      <c r="D497" s="34">
        <f t="shared" si="10"/>
        <v>1982</v>
      </c>
      <c r="E497" s="144">
        <v>45406</v>
      </c>
      <c r="F497" s="554">
        <v>1986</v>
      </c>
      <c r="G497" s="711">
        <v>45407</v>
      </c>
      <c r="H497" s="704">
        <f t="shared" si="9"/>
        <v>4</v>
      </c>
      <c r="K497" s="134"/>
      <c r="L497" s="670">
        <v>45407</v>
      </c>
      <c r="M497" s="233"/>
      <c r="N497" s="234">
        <f t="shared" si="11"/>
        <v>45</v>
      </c>
      <c r="O497" s="37">
        <v>37.5</v>
      </c>
      <c r="P497" s="228">
        <f t="shared" si="14"/>
        <v>7.5</v>
      </c>
      <c r="Q497" s="41"/>
    </row>
    <row r="498" spans="1:17" ht="15.6" x14ac:dyDescent="0.3">
      <c r="A498" s="150"/>
      <c r="B498" s="142">
        <f t="shared" si="12"/>
        <v>1987</v>
      </c>
      <c r="C498" s="128"/>
      <c r="D498" s="34">
        <f t="shared" si="10"/>
        <v>1986</v>
      </c>
      <c r="E498" s="144">
        <v>45407</v>
      </c>
      <c r="F498" s="554">
        <v>1987</v>
      </c>
      <c r="G498" s="711">
        <v>45408</v>
      </c>
      <c r="H498" s="704">
        <f t="shared" si="9"/>
        <v>1</v>
      </c>
      <c r="K498" s="134"/>
      <c r="L498" s="670">
        <v>45408</v>
      </c>
      <c r="M498" s="233"/>
      <c r="N498" s="234">
        <f t="shared" si="11"/>
        <v>37.5</v>
      </c>
      <c r="O498" s="37">
        <v>26.3</v>
      </c>
      <c r="P498" s="228">
        <f t="shared" si="14"/>
        <v>11.2</v>
      </c>
      <c r="Q498" s="41"/>
    </row>
    <row r="499" spans="1:17" ht="15.6" x14ac:dyDescent="0.3">
      <c r="A499" s="150"/>
      <c r="B499" s="142">
        <f t="shared" si="12"/>
        <v>1989</v>
      </c>
      <c r="C499" s="128"/>
      <c r="D499" s="34">
        <f t="shared" si="10"/>
        <v>1987</v>
      </c>
      <c r="E499" s="144">
        <v>45408</v>
      </c>
      <c r="F499" s="554">
        <v>1989</v>
      </c>
      <c r="G499" s="711">
        <v>45409</v>
      </c>
      <c r="H499" s="704">
        <f t="shared" si="9"/>
        <v>2</v>
      </c>
      <c r="K499" s="134"/>
      <c r="L499" s="670">
        <v>45409</v>
      </c>
      <c r="M499" s="233"/>
      <c r="N499" s="234">
        <f t="shared" si="11"/>
        <v>26.3</v>
      </c>
      <c r="O499" s="37">
        <v>18.7</v>
      </c>
      <c r="P499" s="228">
        <f t="shared" si="14"/>
        <v>7.6000000000000014</v>
      </c>
      <c r="Q499" s="41"/>
    </row>
    <row r="500" spans="1:17" ht="15.6" x14ac:dyDescent="0.3">
      <c r="A500" s="150"/>
      <c r="B500" s="142">
        <f t="shared" si="12"/>
        <v>1990</v>
      </c>
      <c r="C500" s="128"/>
      <c r="D500" s="34">
        <f t="shared" si="10"/>
        <v>1989</v>
      </c>
      <c r="E500" s="144">
        <v>45409</v>
      </c>
      <c r="F500" s="554">
        <v>1990</v>
      </c>
      <c r="G500" s="711">
        <v>45410</v>
      </c>
      <c r="H500" s="704">
        <f t="shared" si="9"/>
        <v>1</v>
      </c>
      <c r="K500" s="134"/>
      <c r="L500" s="670">
        <v>45410</v>
      </c>
      <c r="M500" s="233"/>
      <c r="N500" s="234">
        <f t="shared" si="11"/>
        <v>18.7</v>
      </c>
      <c r="O500" s="37">
        <v>3.75</v>
      </c>
      <c r="P500" s="228">
        <f t="shared" si="14"/>
        <v>14.95</v>
      </c>
      <c r="Q500" s="41"/>
    </row>
    <row r="501" spans="1:17" ht="15.6" x14ac:dyDescent="0.3">
      <c r="A501" s="150"/>
      <c r="B501" s="142">
        <f t="shared" si="12"/>
        <v>1992</v>
      </c>
      <c r="C501" s="128"/>
      <c r="D501" s="34">
        <f t="shared" si="10"/>
        <v>1990</v>
      </c>
      <c r="E501" s="144">
        <v>45410</v>
      </c>
      <c r="F501" s="554">
        <v>1992</v>
      </c>
      <c r="G501" s="711">
        <v>45411</v>
      </c>
      <c r="H501" s="704">
        <f t="shared" si="9"/>
        <v>2</v>
      </c>
      <c r="K501" s="134"/>
      <c r="L501" s="670">
        <v>45411</v>
      </c>
      <c r="M501" s="233"/>
      <c r="N501" s="234">
        <f t="shared" si="11"/>
        <v>3.75</v>
      </c>
      <c r="O501" s="37">
        <v>3.75</v>
      </c>
      <c r="P501" s="228">
        <f t="shared" si="14"/>
        <v>0</v>
      </c>
      <c r="Q501" s="41"/>
    </row>
    <row r="502" spans="1:17" ht="15.6" x14ac:dyDescent="0.3">
      <c r="A502" s="150"/>
      <c r="B502" s="142">
        <f t="shared" si="12"/>
        <v>1992</v>
      </c>
      <c r="C502" s="128"/>
      <c r="D502" s="34">
        <f t="shared" si="10"/>
        <v>1992</v>
      </c>
      <c r="E502" s="144">
        <v>45411</v>
      </c>
      <c r="F502" s="554">
        <v>1992</v>
      </c>
      <c r="G502" s="711">
        <v>45412</v>
      </c>
      <c r="H502" s="704">
        <f t="shared" si="9"/>
        <v>0</v>
      </c>
      <c r="K502" s="134"/>
      <c r="L502" s="670">
        <v>45412</v>
      </c>
      <c r="M502" s="233">
        <v>120</v>
      </c>
      <c r="N502" s="234">
        <f t="shared" si="11"/>
        <v>3.75</v>
      </c>
      <c r="O502" s="37">
        <v>120</v>
      </c>
      <c r="P502" s="228">
        <f t="shared" si="14"/>
        <v>3.75</v>
      </c>
      <c r="Q502" s="41"/>
    </row>
    <row r="503" spans="1:17" ht="15.6" x14ac:dyDescent="0.3">
      <c r="A503" s="150"/>
      <c r="B503" s="142">
        <f t="shared" si="12"/>
        <v>1995</v>
      </c>
      <c r="C503" s="128"/>
      <c r="D503" s="34">
        <f t="shared" si="10"/>
        <v>1992</v>
      </c>
      <c r="E503" s="144">
        <v>45412</v>
      </c>
      <c r="F503" s="554">
        <v>1995</v>
      </c>
      <c r="G503" s="711">
        <v>45413</v>
      </c>
      <c r="H503" s="704">
        <f t="shared" si="9"/>
        <v>3</v>
      </c>
      <c r="K503" s="134"/>
      <c r="L503" s="670">
        <v>45413</v>
      </c>
      <c r="M503" s="233"/>
      <c r="N503" s="234">
        <f t="shared" si="11"/>
        <v>120</v>
      </c>
      <c r="O503" s="37">
        <v>120</v>
      </c>
      <c r="P503" s="228">
        <f t="shared" si="14"/>
        <v>0</v>
      </c>
      <c r="Q503" s="41"/>
    </row>
    <row r="504" spans="1:17" ht="15.6" x14ac:dyDescent="0.3">
      <c r="A504" s="150"/>
      <c r="B504" s="142">
        <f t="shared" si="12"/>
        <v>1995</v>
      </c>
      <c r="C504" s="128"/>
      <c r="D504" s="34">
        <f t="shared" si="10"/>
        <v>1995</v>
      </c>
      <c r="E504" s="144">
        <v>45413</v>
      </c>
      <c r="F504" s="554">
        <v>1995</v>
      </c>
      <c r="G504" s="711">
        <v>45414</v>
      </c>
      <c r="H504" s="704">
        <f t="shared" si="9"/>
        <v>0</v>
      </c>
      <c r="K504" s="134"/>
      <c r="L504" s="670">
        <v>45414</v>
      </c>
      <c r="M504" s="233"/>
      <c r="N504" s="234">
        <f t="shared" si="11"/>
        <v>120</v>
      </c>
      <c r="O504" s="37">
        <v>120</v>
      </c>
      <c r="P504" s="228">
        <f t="shared" si="14"/>
        <v>0</v>
      </c>
      <c r="Q504" s="41"/>
    </row>
    <row r="505" spans="1:17" ht="15.6" x14ac:dyDescent="0.3">
      <c r="A505" s="150"/>
      <c r="B505" s="142">
        <f t="shared" si="12"/>
        <v>1995</v>
      </c>
      <c r="C505" s="128"/>
      <c r="D505" s="34">
        <f t="shared" si="10"/>
        <v>1995</v>
      </c>
      <c r="E505" s="144">
        <v>45414</v>
      </c>
      <c r="F505" s="554">
        <v>1995</v>
      </c>
      <c r="G505" s="711">
        <v>45415</v>
      </c>
      <c r="H505" s="704">
        <f t="shared" si="9"/>
        <v>0</v>
      </c>
      <c r="K505" s="134"/>
      <c r="L505" s="670">
        <v>45415</v>
      </c>
      <c r="M505" s="233"/>
      <c r="N505" s="234">
        <f t="shared" si="11"/>
        <v>120</v>
      </c>
      <c r="O505" s="37">
        <v>116.25</v>
      </c>
      <c r="P505" s="228">
        <f t="shared" si="14"/>
        <v>3.75</v>
      </c>
      <c r="Q505" s="41"/>
    </row>
    <row r="506" spans="1:17" ht="15.6" x14ac:dyDescent="0.3">
      <c r="A506" s="150"/>
      <c r="B506" s="142">
        <f t="shared" si="12"/>
        <v>1997</v>
      </c>
      <c r="C506" s="128"/>
      <c r="D506" s="34">
        <f t="shared" si="10"/>
        <v>1995</v>
      </c>
      <c r="E506" s="144">
        <v>45415</v>
      </c>
      <c r="F506" s="554">
        <v>1997</v>
      </c>
      <c r="G506" s="711">
        <v>45416</v>
      </c>
      <c r="H506" s="704">
        <f t="shared" si="9"/>
        <v>2</v>
      </c>
      <c r="K506" s="134"/>
      <c r="L506" s="670">
        <v>45416</v>
      </c>
      <c r="M506" s="233"/>
      <c r="N506" s="234">
        <f t="shared" si="11"/>
        <v>116.25</v>
      </c>
      <c r="O506" s="37">
        <v>116.25</v>
      </c>
      <c r="P506" s="228">
        <f t="shared" si="14"/>
        <v>0</v>
      </c>
      <c r="Q506" s="41"/>
    </row>
    <row r="507" spans="1:17" ht="15.6" x14ac:dyDescent="0.3">
      <c r="A507" s="150"/>
      <c r="B507" s="142">
        <f t="shared" si="12"/>
        <v>1997</v>
      </c>
      <c r="C507" s="128"/>
      <c r="D507" s="34">
        <f t="shared" si="10"/>
        <v>1997</v>
      </c>
      <c r="E507" s="144">
        <v>45416</v>
      </c>
      <c r="F507" s="554">
        <v>1997</v>
      </c>
      <c r="G507" s="711">
        <v>45417</v>
      </c>
      <c r="H507" s="704">
        <f t="shared" si="9"/>
        <v>0</v>
      </c>
      <c r="K507" s="134"/>
      <c r="L507" s="670">
        <v>45417</v>
      </c>
      <c r="M507" s="233"/>
      <c r="N507" s="234">
        <f t="shared" si="11"/>
        <v>116.25</v>
      </c>
      <c r="O507" s="37">
        <v>93.75</v>
      </c>
      <c r="P507" s="228">
        <f t="shared" si="14"/>
        <v>22.5</v>
      </c>
      <c r="Q507" s="41"/>
    </row>
    <row r="508" spans="1:17" ht="15.6" x14ac:dyDescent="0.3">
      <c r="A508" s="150"/>
      <c r="B508" s="142">
        <f t="shared" si="12"/>
        <v>2000</v>
      </c>
      <c r="C508" s="128"/>
      <c r="D508" s="34">
        <f t="shared" si="10"/>
        <v>1997</v>
      </c>
      <c r="E508" s="144">
        <v>45417</v>
      </c>
      <c r="F508" s="554">
        <v>2000</v>
      </c>
      <c r="G508" s="711">
        <v>45418</v>
      </c>
      <c r="H508" s="704">
        <f t="shared" si="9"/>
        <v>3</v>
      </c>
      <c r="K508" s="134"/>
      <c r="L508" s="670">
        <v>45418</v>
      </c>
      <c r="M508" s="233"/>
      <c r="N508" s="234">
        <f t="shared" si="11"/>
        <v>93.75</v>
      </c>
      <c r="O508" s="37">
        <v>93.75</v>
      </c>
      <c r="P508" s="228">
        <f t="shared" si="14"/>
        <v>0</v>
      </c>
      <c r="Q508" s="41"/>
    </row>
    <row r="509" spans="1:17" ht="15.6" x14ac:dyDescent="0.3">
      <c r="A509" s="150"/>
      <c r="B509" s="142">
        <f t="shared" si="12"/>
        <v>2001</v>
      </c>
      <c r="C509" s="128"/>
      <c r="D509" s="34">
        <f t="shared" si="10"/>
        <v>2000</v>
      </c>
      <c r="E509" s="144">
        <v>45418</v>
      </c>
      <c r="F509" s="554">
        <v>2001</v>
      </c>
      <c r="G509" s="711">
        <v>45419</v>
      </c>
      <c r="H509" s="704">
        <f t="shared" si="9"/>
        <v>1</v>
      </c>
      <c r="K509" s="134"/>
      <c r="L509" s="670">
        <v>45419</v>
      </c>
      <c r="M509" s="233"/>
      <c r="N509" s="234">
        <f t="shared" si="11"/>
        <v>93.75</v>
      </c>
      <c r="O509" s="37">
        <v>71.25</v>
      </c>
      <c r="P509" s="228">
        <f t="shared" si="14"/>
        <v>22.5</v>
      </c>
      <c r="Q509" s="41"/>
    </row>
    <row r="510" spans="1:17" ht="15.6" x14ac:dyDescent="0.3">
      <c r="A510" s="150"/>
      <c r="B510" s="142">
        <f t="shared" si="12"/>
        <v>2007</v>
      </c>
      <c r="C510" s="128"/>
      <c r="D510" s="34">
        <f t="shared" si="10"/>
        <v>2001</v>
      </c>
      <c r="E510" s="144">
        <v>45419</v>
      </c>
      <c r="F510" s="554">
        <v>2007</v>
      </c>
      <c r="G510" s="711">
        <v>45420</v>
      </c>
      <c r="H510" s="704">
        <f t="shared" si="9"/>
        <v>6</v>
      </c>
      <c r="K510" s="134"/>
      <c r="L510" s="670">
        <v>45420</v>
      </c>
      <c r="M510" s="233"/>
      <c r="N510" s="234">
        <f t="shared" si="11"/>
        <v>71.25</v>
      </c>
      <c r="O510" s="37">
        <v>33.75</v>
      </c>
      <c r="P510" s="228">
        <f t="shared" si="14"/>
        <v>37.5</v>
      </c>
      <c r="Q510" s="41"/>
    </row>
    <row r="511" spans="1:17" ht="15.6" x14ac:dyDescent="0.3">
      <c r="A511" s="150"/>
      <c r="B511" s="142">
        <f t="shared" si="12"/>
        <v>2014</v>
      </c>
      <c r="C511" s="128"/>
      <c r="D511" s="34">
        <f t="shared" si="10"/>
        <v>2007</v>
      </c>
      <c r="E511" s="144">
        <v>45420</v>
      </c>
      <c r="F511" s="554">
        <v>2014</v>
      </c>
      <c r="G511" s="711">
        <v>45421</v>
      </c>
      <c r="H511" s="704">
        <f t="shared" si="9"/>
        <v>7</v>
      </c>
      <c r="K511" s="134"/>
      <c r="L511" s="670">
        <v>45421</v>
      </c>
      <c r="M511" s="233"/>
      <c r="N511" s="234">
        <f t="shared" si="11"/>
        <v>33.75</v>
      </c>
      <c r="O511" s="37">
        <v>30</v>
      </c>
      <c r="P511" s="228">
        <f t="shared" si="14"/>
        <v>3.75</v>
      </c>
      <c r="Q511" s="41"/>
    </row>
    <row r="512" spans="1:17" ht="15.6" x14ac:dyDescent="0.3">
      <c r="A512" s="150"/>
      <c r="B512" s="142">
        <f t="shared" si="12"/>
        <v>2015</v>
      </c>
      <c r="C512" s="128"/>
      <c r="D512" s="34">
        <f t="shared" si="10"/>
        <v>2014</v>
      </c>
      <c r="E512" s="144">
        <v>45421</v>
      </c>
      <c r="F512" s="554">
        <v>2015</v>
      </c>
      <c r="G512" s="711">
        <v>45422</v>
      </c>
      <c r="H512" s="704">
        <f t="shared" si="9"/>
        <v>1</v>
      </c>
      <c r="K512" s="134"/>
      <c r="L512" s="670">
        <v>45422</v>
      </c>
      <c r="M512" s="233"/>
      <c r="N512" s="234">
        <f t="shared" si="11"/>
        <v>30</v>
      </c>
      <c r="O512" s="37">
        <v>15</v>
      </c>
      <c r="P512" s="228">
        <f t="shared" si="14"/>
        <v>15</v>
      </c>
      <c r="Q512" s="41"/>
    </row>
    <row r="513" spans="1:20" ht="15.6" x14ac:dyDescent="0.3">
      <c r="A513" s="150"/>
      <c r="B513" s="142">
        <f t="shared" si="12"/>
        <v>2018</v>
      </c>
      <c r="C513" s="128"/>
      <c r="D513" s="34">
        <f t="shared" si="10"/>
        <v>2015</v>
      </c>
      <c r="E513" s="144">
        <v>45422</v>
      </c>
      <c r="F513" s="554">
        <v>2018</v>
      </c>
      <c r="G513" s="711">
        <v>45423</v>
      </c>
      <c r="H513" s="704">
        <f t="shared" si="9"/>
        <v>3</v>
      </c>
      <c r="K513" s="134"/>
      <c r="L513" s="670">
        <v>45423</v>
      </c>
      <c r="M513" s="233"/>
      <c r="N513" s="234">
        <f t="shared" si="11"/>
        <v>15</v>
      </c>
      <c r="O513" s="37">
        <v>15</v>
      </c>
      <c r="P513" s="228">
        <f t="shared" si="14"/>
        <v>0</v>
      </c>
      <c r="Q513" s="41"/>
    </row>
    <row r="514" spans="1:20" ht="15.6" x14ac:dyDescent="0.3">
      <c r="A514" s="150"/>
      <c r="B514" s="142">
        <f t="shared" si="12"/>
        <v>2018</v>
      </c>
      <c r="C514" s="128"/>
      <c r="D514" s="34">
        <f t="shared" si="10"/>
        <v>2018</v>
      </c>
      <c r="E514" s="144">
        <v>45423</v>
      </c>
      <c r="F514" s="554">
        <v>2018</v>
      </c>
      <c r="G514" s="711">
        <v>45424</v>
      </c>
      <c r="H514" s="704">
        <f t="shared" si="9"/>
        <v>0</v>
      </c>
      <c r="K514" s="134"/>
      <c r="L514" s="670">
        <v>45424</v>
      </c>
      <c r="M514" s="233"/>
      <c r="N514" s="234">
        <f t="shared" si="11"/>
        <v>15</v>
      </c>
      <c r="O514" s="37">
        <v>7.5</v>
      </c>
      <c r="P514" s="228">
        <f t="shared" si="14"/>
        <v>7.5</v>
      </c>
      <c r="Q514" s="41"/>
    </row>
    <row r="515" spans="1:20" ht="15.6" x14ac:dyDescent="0.3">
      <c r="A515" s="150"/>
      <c r="B515" s="142">
        <f t="shared" si="12"/>
        <v>2019</v>
      </c>
      <c r="C515" s="128"/>
      <c r="D515" s="34">
        <f t="shared" si="10"/>
        <v>2018</v>
      </c>
      <c r="E515" s="144">
        <v>45424</v>
      </c>
      <c r="F515" s="554">
        <v>2019</v>
      </c>
      <c r="G515" s="711">
        <v>45425</v>
      </c>
      <c r="H515" s="704">
        <f t="shared" ref="H515:H732" si="15">F515-D515</f>
        <v>1</v>
      </c>
      <c r="K515" s="134"/>
      <c r="L515" s="670">
        <v>45425</v>
      </c>
      <c r="M515" s="233">
        <v>120</v>
      </c>
      <c r="N515" s="234">
        <f t="shared" si="11"/>
        <v>7.5</v>
      </c>
      <c r="O515" s="37">
        <v>120</v>
      </c>
      <c r="P515" s="228">
        <f t="shared" si="14"/>
        <v>7.5</v>
      </c>
      <c r="Q515" s="41"/>
    </row>
    <row r="516" spans="1:20" ht="15.6" x14ac:dyDescent="0.3">
      <c r="A516" s="150"/>
      <c r="B516" s="142">
        <f t="shared" si="12"/>
        <v>2024</v>
      </c>
      <c r="C516" s="128"/>
      <c r="D516" s="34">
        <f t="shared" ref="D516:D732" si="16">F515</f>
        <v>2019</v>
      </c>
      <c r="E516" s="144">
        <v>45425</v>
      </c>
      <c r="F516" s="554">
        <v>2024</v>
      </c>
      <c r="G516" s="711">
        <v>45426</v>
      </c>
      <c r="H516" s="704">
        <f t="shared" si="15"/>
        <v>5</v>
      </c>
      <c r="K516" s="134"/>
      <c r="L516" s="670">
        <v>45426</v>
      </c>
      <c r="M516" s="233"/>
      <c r="N516" s="234">
        <f t="shared" ref="N516:N605" si="17">O515</f>
        <v>120</v>
      </c>
      <c r="O516" s="37">
        <v>120</v>
      </c>
      <c r="P516" s="228">
        <f t="shared" si="14"/>
        <v>0</v>
      </c>
      <c r="Q516" s="41"/>
    </row>
    <row r="517" spans="1:20" ht="15.6" x14ac:dyDescent="0.3">
      <c r="A517" s="150"/>
      <c r="B517" s="142">
        <f t="shared" si="12"/>
        <v>2024</v>
      </c>
      <c r="C517" s="128"/>
      <c r="D517" s="34">
        <f t="shared" si="16"/>
        <v>2024</v>
      </c>
      <c r="E517" s="144">
        <v>45426</v>
      </c>
      <c r="F517" s="554">
        <v>2024</v>
      </c>
      <c r="G517" s="711">
        <v>45427</v>
      </c>
      <c r="H517" s="704">
        <f t="shared" si="15"/>
        <v>0</v>
      </c>
      <c r="K517" s="134"/>
      <c r="L517" s="670">
        <v>45427</v>
      </c>
      <c r="M517" s="233"/>
      <c r="N517" s="234">
        <f t="shared" si="17"/>
        <v>120</v>
      </c>
      <c r="O517" s="37">
        <v>93.75</v>
      </c>
      <c r="P517" s="228">
        <f t="shared" si="14"/>
        <v>26.25</v>
      </c>
      <c r="Q517" s="41"/>
    </row>
    <row r="518" spans="1:20" ht="15.6" x14ac:dyDescent="0.3">
      <c r="A518" s="150"/>
      <c r="B518" s="142">
        <f t="shared" si="12"/>
        <v>2031</v>
      </c>
      <c r="C518" s="128"/>
      <c r="D518" s="34">
        <f t="shared" si="16"/>
        <v>2024</v>
      </c>
      <c r="E518" s="144">
        <v>45427</v>
      </c>
      <c r="F518" s="554">
        <v>2031</v>
      </c>
      <c r="G518" s="711">
        <v>45428</v>
      </c>
      <c r="H518" s="704">
        <f t="shared" si="15"/>
        <v>7</v>
      </c>
      <c r="K518" s="134"/>
      <c r="L518" s="670">
        <v>45428</v>
      </c>
      <c r="M518" s="233"/>
      <c r="N518" s="234">
        <f t="shared" si="17"/>
        <v>93.75</v>
      </c>
      <c r="O518" s="37">
        <v>82.5</v>
      </c>
      <c r="P518" s="228">
        <f t="shared" si="14"/>
        <v>11.25</v>
      </c>
      <c r="Q518" s="41"/>
    </row>
    <row r="519" spans="1:20" ht="15.6" x14ac:dyDescent="0.3">
      <c r="A519" s="150"/>
      <c r="B519" s="142">
        <f t="shared" si="12"/>
        <v>2035</v>
      </c>
      <c r="C519" s="128"/>
      <c r="D519" s="34">
        <f t="shared" si="16"/>
        <v>2031</v>
      </c>
      <c r="E519" s="144">
        <v>45428</v>
      </c>
      <c r="F519" s="554">
        <v>2035</v>
      </c>
      <c r="G519" s="711">
        <v>45429</v>
      </c>
      <c r="H519" s="704">
        <f t="shared" si="15"/>
        <v>4</v>
      </c>
      <c r="K519" s="134"/>
      <c r="L519" s="670">
        <v>45429</v>
      </c>
      <c r="M519" s="233"/>
      <c r="N519" s="234">
        <f t="shared" si="17"/>
        <v>82.5</v>
      </c>
      <c r="O519" s="37">
        <v>78</v>
      </c>
      <c r="P519" s="228">
        <f t="shared" si="14"/>
        <v>4.5</v>
      </c>
      <c r="Q519" s="41"/>
    </row>
    <row r="520" spans="1:20" ht="15.6" x14ac:dyDescent="0.3">
      <c r="A520" s="150"/>
      <c r="B520" s="142">
        <f t="shared" si="12"/>
        <v>2035</v>
      </c>
      <c r="C520" s="128"/>
      <c r="D520" s="34">
        <f t="shared" si="16"/>
        <v>2035</v>
      </c>
      <c r="E520" s="144">
        <v>45429</v>
      </c>
      <c r="F520" s="554">
        <v>2035</v>
      </c>
      <c r="G520" s="711">
        <v>45430</v>
      </c>
      <c r="H520" s="704">
        <f t="shared" si="15"/>
        <v>0</v>
      </c>
      <c r="K520" s="134"/>
      <c r="L520" s="670">
        <v>45430</v>
      </c>
      <c r="M520" s="233"/>
      <c r="N520" s="234">
        <f t="shared" si="17"/>
        <v>78</v>
      </c>
      <c r="O520" s="37">
        <v>48.75</v>
      </c>
      <c r="P520" s="228">
        <f t="shared" si="14"/>
        <v>29.25</v>
      </c>
      <c r="Q520" s="41"/>
    </row>
    <row r="521" spans="1:20" ht="15.6" x14ac:dyDescent="0.3">
      <c r="A521" s="150"/>
      <c r="B521" s="142">
        <f t="shared" si="12"/>
        <v>2041</v>
      </c>
      <c r="C521" s="128"/>
      <c r="D521" s="34">
        <f t="shared" si="16"/>
        <v>2035</v>
      </c>
      <c r="E521" s="144">
        <v>45430</v>
      </c>
      <c r="F521" s="554">
        <v>2041</v>
      </c>
      <c r="G521" s="711">
        <v>45431</v>
      </c>
      <c r="H521" s="704">
        <f t="shared" si="15"/>
        <v>6</v>
      </c>
      <c r="K521" s="134"/>
      <c r="L521" s="670">
        <v>45431</v>
      </c>
      <c r="M521" s="233"/>
      <c r="N521" s="234">
        <f t="shared" si="17"/>
        <v>48.75</v>
      </c>
      <c r="O521" s="37">
        <v>48.75</v>
      </c>
      <c r="P521" s="228">
        <f t="shared" si="14"/>
        <v>0</v>
      </c>
      <c r="Q521" s="41"/>
    </row>
    <row r="522" spans="1:20" ht="15.6" x14ac:dyDescent="0.3">
      <c r="A522" s="150"/>
      <c r="B522" s="142">
        <f t="shared" si="12"/>
        <v>2041</v>
      </c>
      <c r="C522" s="128"/>
      <c r="D522" s="34">
        <f t="shared" si="16"/>
        <v>2041</v>
      </c>
      <c r="E522" s="144">
        <v>45431</v>
      </c>
      <c r="F522" s="554">
        <v>2041</v>
      </c>
      <c r="G522" s="711">
        <v>45432</v>
      </c>
      <c r="H522" s="704">
        <f t="shared" si="15"/>
        <v>0</v>
      </c>
      <c r="K522" s="134"/>
      <c r="L522" s="670">
        <v>45432</v>
      </c>
      <c r="M522" s="233"/>
      <c r="N522" s="234">
        <f t="shared" si="17"/>
        <v>48.75</v>
      </c>
      <c r="O522" s="37">
        <v>33.75</v>
      </c>
      <c r="P522" s="228">
        <f t="shared" si="14"/>
        <v>15</v>
      </c>
      <c r="Q522" s="41"/>
    </row>
    <row r="523" spans="1:20" ht="15.6" x14ac:dyDescent="0.3">
      <c r="A523" s="150"/>
      <c r="B523" s="142">
        <f t="shared" si="12"/>
        <v>2042</v>
      </c>
      <c r="C523" s="128"/>
      <c r="D523" s="34">
        <f t="shared" si="16"/>
        <v>2041</v>
      </c>
      <c r="E523" s="144">
        <v>45432</v>
      </c>
      <c r="F523" s="554">
        <v>2042</v>
      </c>
      <c r="G523" s="711">
        <v>45433</v>
      </c>
      <c r="H523" s="704">
        <f t="shared" si="15"/>
        <v>1</v>
      </c>
      <c r="K523" s="134"/>
      <c r="L523" s="670">
        <v>45433</v>
      </c>
      <c r="M523" s="233"/>
      <c r="N523" s="234">
        <f t="shared" si="17"/>
        <v>33.75</v>
      </c>
      <c r="O523" s="37">
        <v>3.75</v>
      </c>
      <c r="P523" s="228">
        <f t="shared" si="14"/>
        <v>30</v>
      </c>
      <c r="Q523" s="41"/>
      <c r="S523" s="48">
        <f>SUM(H514:H523)</f>
        <v>24</v>
      </c>
      <c r="T523" s="48">
        <f>SUM(P513:P522)</f>
        <v>101.25</v>
      </c>
    </row>
    <row r="524" spans="1:20" ht="15.6" x14ac:dyDescent="0.3">
      <c r="A524" s="150"/>
      <c r="B524" s="142">
        <f t="shared" si="12"/>
        <v>2052</v>
      </c>
      <c r="C524" s="128"/>
      <c r="D524" s="34">
        <f t="shared" si="16"/>
        <v>2042</v>
      </c>
      <c r="E524" s="144">
        <v>45433</v>
      </c>
      <c r="F524" s="554">
        <v>2052</v>
      </c>
      <c r="G524" s="711">
        <v>45434</v>
      </c>
      <c r="H524" s="704">
        <f t="shared" si="15"/>
        <v>10</v>
      </c>
      <c r="K524" s="134"/>
      <c r="L524" s="670">
        <v>45434</v>
      </c>
      <c r="M524" s="233">
        <v>120</v>
      </c>
      <c r="N524" s="234">
        <f t="shared" si="17"/>
        <v>3.75</v>
      </c>
      <c r="O524" s="37">
        <v>118.25</v>
      </c>
      <c r="P524" s="228">
        <f t="shared" si="14"/>
        <v>5.5</v>
      </c>
      <c r="Q524" s="41"/>
      <c r="S524" s="48">
        <f>SUM(H508:H522)</f>
        <v>44</v>
      </c>
      <c r="T524" s="48">
        <f>SUM(P507:P521)</f>
        <v>187.5</v>
      </c>
    </row>
    <row r="525" spans="1:20" ht="15.6" x14ac:dyDescent="0.3">
      <c r="A525" s="150"/>
      <c r="B525" s="142">
        <f t="shared" si="12"/>
        <v>2059</v>
      </c>
      <c r="C525" s="128"/>
      <c r="D525" s="34">
        <f t="shared" si="16"/>
        <v>2052</v>
      </c>
      <c r="E525" s="144">
        <v>45434</v>
      </c>
      <c r="F525" s="554">
        <v>2059</v>
      </c>
      <c r="G525" s="711">
        <v>45435</v>
      </c>
      <c r="H525" s="704">
        <f t="shared" si="15"/>
        <v>7</v>
      </c>
      <c r="K525" s="134"/>
      <c r="L525" s="670">
        <v>45435</v>
      </c>
      <c r="M525" s="233"/>
      <c r="N525" s="234">
        <f t="shared" si="17"/>
        <v>118.25</v>
      </c>
      <c r="O525" s="37">
        <v>108.5</v>
      </c>
      <c r="P525" s="228">
        <f t="shared" si="14"/>
        <v>9.75</v>
      </c>
      <c r="Q525" s="41"/>
    </row>
    <row r="526" spans="1:20" ht="15.6" x14ac:dyDescent="0.3">
      <c r="A526" s="150"/>
      <c r="B526" s="142">
        <f t="shared" si="12"/>
        <v>2061</v>
      </c>
      <c r="C526" s="128"/>
      <c r="D526" s="34">
        <f t="shared" si="16"/>
        <v>2059</v>
      </c>
      <c r="E526" s="144">
        <v>45435</v>
      </c>
      <c r="F526" s="554">
        <v>2061</v>
      </c>
      <c r="G526" s="711">
        <v>45436</v>
      </c>
      <c r="H526" s="704">
        <f t="shared" si="15"/>
        <v>2</v>
      </c>
      <c r="K526" s="134"/>
      <c r="L526" s="670">
        <v>45436</v>
      </c>
      <c r="M526" s="233"/>
      <c r="N526" s="234">
        <f t="shared" si="17"/>
        <v>108.5</v>
      </c>
      <c r="O526" s="37">
        <v>78</v>
      </c>
      <c r="P526" s="228">
        <f t="shared" si="14"/>
        <v>30.5</v>
      </c>
      <c r="Q526" s="41"/>
    </row>
    <row r="527" spans="1:20" ht="15.6" x14ac:dyDescent="0.3">
      <c r="A527" s="150"/>
      <c r="B527" s="142">
        <f t="shared" si="12"/>
        <v>2067</v>
      </c>
      <c r="C527" s="128"/>
      <c r="D527" s="34">
        <f t="shared" si="16"/>
        <v>2061</v>
      </c>
      <c r="E527" s="144">
        <v>45436</v>
      </c>
      <c r="F527" s="554">
        <v>2067</v>
      </c>
      <c r="G527" s="711">
        <v>45437</v>
      </c>
      <c r="H527" s="704">
        <f t="shared" si="15"/>
        <v>6</v>
      </c>
      <c r="K527" s="134"/>
      <c r="L527" s="670">
        <v>45437</v>
      </c>
      <c r="M527" s="233"/>
      <c r="N527" s="234">
        <f t="shared" si="17"/>
        <v>78</v>
      </c>
      <c r="O527" s="37">
        <v>71.25</v>
      </c>
      <c r="P527" s="228">
        <f t="shared" si="14"/>
        <v>6.75</v>
      </c>
      <c r="Q527" s="41"/>
    </row>
    <row r="528" spans="1:20" ht="15.6" x14ac:dyDescent="0.3">
      <c r="A528" s="150"/>
      <c r="B528" s="142">
        <f t="shared" si="12"/>
        <v>2068</v>
      </c>
      <c r="C528" s="128"/>
      <c r="D528" s="34">
        <f t="shared" si="16"/>
        <v>2067</v>
      </c>
      <c r="E528" s="144">
        <v>45437</v>
      </c>
      <c r="F528" s="554">
        <v>2068</v>
      </c>
      <c r="G528" s="711">
        <v>45438</v>
      </c>
      <c r="H528" s="704">
        <f t="shared" si="15"/>
        <v>1</v>
      </c>
      <c r="K528" s="134"/>
      <c r="L528" s="670">
        <v>45438</v>
      </c>
      <c r="M528" s="233"/>
      <c r="N528" s="234">
        <f t="shared" si="17"/>
        <v>71.25</v>
      </c>
      <c r="O528" s="37">
        <v>71.25</v>
      </c>
      <c r="P528" s="228">
        <f t="shared" si="14"/>
        <v>0</v>
      </c>
      <c r="Q528" s="41"/>
    </row>
    <row r="529" spans="1:20" ht="15.6" x14ac:dyDescent="0.3">
      <c r="A529" s="150"/>
      <c r="B529" s="142">
        <f t="shared" si="12"/>
        <v>2068</v>
      </c>
      <c r="C529" s="128"/>
      <c r="D529" s="34">
        <f t="shared" si="16"/>
        <v>2068</v>
      </c>
      <c r="E529" s="144">
        <v>45438</v>
      </c>
      <c r="F529" s="554">
        <v>2068</v>
      </c>
      <c r="G529" s="711">
        <v>45439</v>
      </c>
      <c r="H529" s="704">
        <f t="shared" si="15"/>
        <v>0</v>
      </c>
      <c r="K529" s="134"/>
      <c r="L529" s="670">
        <v>45439</v>
      </c>
      <c r="M529" s="233"/>
      <c r="N529" s="234">
        <f t="shared" si="17"/>
        <v>71.25</v>
      </c>
      <c r="O529" s="37">
        <v>56.25</v>
      </c>
      <c r="P529" s="228">
        <f t="shared" si="14"/>
        <v>15</v>
      </c>
      <c r="Q529" s="41"/>
    </row>
    <row r="530" spans="1:20" ht="15.6" x14ac:dyDescent="0.3">
      <c r="A530" s="150"/>
      <c r="B530" s="142">
        <f t="shared" si="12"/>
        <v>2073</v>
      </c>
      <c r="C530" s="128"/>
      <c r="D530" s="34">
        <f t="shared" si="16"/>
        <v>2068</v>
      </c>
      <c r="E530" s="144">
        <v>45439</v>
      </c>
      <c r="F530" s="554">
        <v>2073</v>
      </c>
      <c r="G530" s="711">
        <v>45440</v>
      </c>
      <c r="H530" s="704">
        <f t="shared" si="15"/>
        <v>5</v>
      </c>
      <c r="K530" s="134"/>
      <c r="L530" s="670">
        <v>45440</v>
      </c>
      <c r="M530" s="233"/>
      <c r="N530" s="234">
        <f t="shared" si="17"/>
        <v>56.25</v>
      </c>
      <c r="O530" s="37">
        <v>33.75</v>
      </c>
      <c r="P530" s="228">
        <f t="shared" si="14"/>
        <v>22.5</v>
      </c>
      <c r="Q530" s="41"/>
      <c r="R530" s="48" t="s">
        <v>273</v>
      </c>
    </row>
    <row r="531" spans="1:20" ht="15.6" x14ac:dyDescent="0.3">
      <c r="A531" s="150"/>
      <c r="B531" s="142">
        <f t="shared" si="12"/>
        <v>2077</v>
      </c>
      <c r="C531" s="128"/>
      <c r="D531" s="34">
        <f t="shared" si="16"/>
        <v>2073</v>
      </c>
      <c r="E531" s="144">
        <v>45440</v>
      </c>
      <c r="F531" s="554">
        <v>2077</v>
      </c>
      <c r="G531" s="711">
        <v>45441</v>
      </c>
      <c r="H531" s="704">
        <f t="shared" si="15"/>
        <v>4</v>
      </c>
      <c r="K531" s="134"/>
      <c r="L531" s="670">
        <v>45441</v>
      </c>
      <c r="M531" s="233"/>
      <c r="N531" s="234">
        <f t="shared" si="17"/>
        <v>33.75</v>
      </c>
      <c r="O531" s="37">
        <v>3.75</v>
      </c>
      <c r="P531" s="228">
        <f t="shared" si="14"/>
        <v>30</v>
      </c>
      <c r="Q531" s="41"/>
      <c r="R531" s="240" t="s">
        <v>274</v>
      </c>
    </row>
    <row r="532" spans="1:20" ht="15.6" x14ac:dyDescent="0.3">
      <c r="A532" s="150"/>
      <c r="B532" s="142">
        <f t="shared" si="12"/>
        <v>2084</v>
      </c>
      <c r="C532" s="128"/>
      <c r="D532" s="34">
        <f t="shared" si="16"/>
        <v>2077</v>
      </c>
      <c r="E532" s="144">
        <v>45441</v>
      </c>
      <c r="F532" s="554">
        <v>2084</v>
      </c>
      <c r="G532" s="711">
        <v>45442</v>
      </c>
      <c r="H532" s="704">
        <f t="shared" si="15"/>
        <v>7</v>
      </c>
      <c r="K532" s="134"/>
      <c r="L532" s="670">
        <v>45442</v>
      </c>
      <c r="M532" s="233">
        <v>66</v>
      </c>
      <c r="N532" s="234">
        <f t="shared" si="17"/>
        <v>3.75</v>
      </c>
      <c r="O532" s="37">
        <v>48.75</v>
      </c>
      <c r="P532" s="228">
        <f t="shared" si="14"/>
        <v>21</v>
      </c>
      <c r="Q532" s="41"/>
    </row>
    <row r="533" spans="1:20" ht="15.6" x14ac:dyDescent="0.3">
      <c r="A533" s="150"/>
      <c r="B533" s="142">
        <f t="shared" si="12"/>
        <v>2091</v>
      </c>
      <c r="C533" s="128"/>
      <c r="D533" s="34">
        <f t="shared" si="16"/>
        <v>2084</v>
      </c>
      <c r="E533" s="144">
        <v>45442</v>
      </c>
      <c r="F533" s="554">
        <v>2091</v>
      </c>
      <c r="G533" s="711">
        <v>45443</v>
      </c>
      <c r="H533" s="704">
        <f t="shared" si="15"/>
        <v>7</v>
      </c>
      <c r="K533" s="134"/>
      <c r="L533" s="670">
        <v>45443</v>
      </c>
      <c r="M533" s="233"/>
      <c r="N533" s="234">
        <f t="shared" si="17"/>
        <v>48.75</v>
      </c>
      <c r="O533" s="37">
        <v>0</v>
      </c>
      <c r="P533" s="228">
        <f t="shared" si="14"/>
        <v>48.75</v>
      </c>
      <c r="Q533" s="41"/>
    </row>
    <row r="534" spans="1:20" ht="15.6" x14ac:dyDescent="0.3">
      <c r="A534" s="150"/>
      <c r="B534" s="142">
        <f t="shared" si="12"/>
        <v>2100</v>
      </c>
      <c r="C534" s="128"/>
      <c r="D534" s="34">
        <f t="shared" si="16"/>
        <v>2091</v>
      </c>
      <c r="E534" s="144">
        <v>45443</v>
      </c>
      <c r="F534" s="554">
        <v>2100</v>
      </c>
      <c r="G534" s="711">
        <v>45444</v>
      </c>
      <c r="H534" s="704">
        <f t="shared" si="15"/>
        <v>9</v>
      </c>
      <c r="K534" s="134"/>
      <c r="L534" s="670">
        <v>45444</v>
      </c>
      <c r="M534" s="233">
        <v>120</v>
      </c>
      <c r="N534" s="234">
        <f t="shared" si="17"/>
        <v>0</v>
      </c>
      <c r="O534" s="37">
        <v>71.25</v>
      </c>
      <c r="P534" s="228">
        <f t="shared" si="14"/>
        <v>48.75</v>
      </c>
      <c r="Q534" s="41"/>
    </row>
    <row r="535" spans="1:20" ht="15.6" x14ac:dyDescent="0.3">
      <c r="A535" s="150"/>
      <c r="B535" s="142">
        <f t="shared" si="12"/>
        <v>2113</v>
      </c>
      <c r="C535" s="128"/>
      <c r="D535" s="34">
        <f t="shared" si="16"/>
        <v>2100</v>
      </c>
      <c r="E535" s="144">
        <v>45444</v>
      </c>
      <c r="F535" s="554">
        <v>2113</v>
      </c>
      <c r="G535" s="711">
        <v>45445</v>
      </c>
      <c r="H535" s="704">
        <f t="shared" si="15"/>
        <v>13</v>
      </c>
      <c r="K535" s="134"/>
      <c r="L535" s="670">
        <v>45445</v>
      </c>
      <c r="M535" s="233"/>
      <c r="N535" s="234">
        <f t="shared" si="17"/>
        <v>71.25</v>
      </c>
      <c r="O535" s="37">
        <v>33.75</v>
      </c>
      <c r="P535" s="228">
        <f t="shared" si="14"/>
        <v>37.5</v>
      </c>
      <c r="Q535" s="41"/>
    </row>
    <row r="536" spans="1:20" ht="15.6" x14ac:dyDescent="0.3">
      <c r="A536" s="150"/>
      <c r="B536" s="142">
        <f t="shared" si="12"/>
        <v>2119</v>
      </c>
      <c r="C536" s="128"/>
      <c r="D536" s="34">
        <f t="shared" si="16"/>
        <v>2113</v>
      </c>
      <c r="E536" s="144">
        <v>45445</v>
      </c>
      <c r="F536" s="554">
        <v>2119</v>
      </c>
      <c r="G536" s="711">
        <v>45446</v>
      </c>
      <c r="H536" s="704">
        <f t="shared" si="15"/>
        <v>6</v>
      </c>
      <c r="K536" s="134"/>
      <c r="L536" s="670">
        <v>45446</v>
      </c>
      <c r="M536" s="233">
        <v>126</v>
      </c>
      <c r="N536" s="234">
        <f t="shared" si="17"/>
        <v>33.75</v>
      </c>
      <c r="O536" s="37">
        <v>93.75</v>
      </c>
      <c r="P536" s="228">
        <f t="shared" si="14"/>
        <v>66</v>
      </c>
      <c r="Q536" s="41"/>
    </row>
    <row r="537" spans="1:20" ht="15.6" x14ac:dyDescent="0.3">
      <c r="A537" s="150"/>
      <c r="B537" s="142">
        <f t="shared" si="12"/>
        <v>2136</v>
      </c>
      <c r="C537" s="128"/>
      <c r="D537" s="34">
        <f t="shared" si="16"/>
        <v>2119</v>
      </c>
      <c r="E537" s="144">
        <v>45446</v>
      </c>
      <c r="F537" s="554">
        <v>2136</v>
      </c>
      <c r="G537" s="711">
        <v>45447</v>
      </c>
      <c r="H537" s="704">
        <f t="shared" si="15"/>
        <v>17</v>
      </c>
      <c r="K537" s="134"/>
      <c r="L537" s="670">
        <v>45447</v>
      </c>
      <c r="M537" s="233"/>
      <c r="N537" s="234">
        <f t="shared" si="17"/>
        <v>93.75</v>
      </c>
      <c r="O537" s="37">
        <v>37.5</v>
      </c>
      <c r="P537" s="228">
        <f t="shared" si="14"/>
        <v>56.25</v>
      </c>
      <c r="Q537" s="41"/>
    </row>
    <row r="538" spans="1:20" ht="15.6" x14ac:dyDescent="0.3">
      <c r="A538" s="150"/>
      <c r="B538" s="142">
        <f t="shared" si="12"/>
        <v>2146</v>
      </c>
      <c r="C538" s="128"/>
      <c r="D538" s="34">
        <f t="shared" si="16"/>
        <v>2136</v>
      </c>
      <c r="E538" s="144">
        <v>45447</v>
      </c>
      <c r="F538" s="554">
        <v>2146</v>
      </c>
      <c r="G538" s="711">
        <v>45448</v>
      </c>
      <c r="H538" s="704">
        <f t="shared" si="15"/>
        <v>10</v>
      </c>
      <c r="K538" s="134"/>
      <c r="L538" s="670">
        <v>45448</v>
      </c>
      <c r="M538" s="233"/>
      <c r="N538" s="234">
        <f t="shared" si="17"/>
        <v>37.5</v>
      </c>
      <c r="O538" s="37">
        <v>18.7</v>
      </c>
      <c r="P538" s="228">
        <f t="shared" si="14"/>
        <v>18.8</v>
      </c>
      <c r="Q538" s="41"/>
      <c r="S538" s="48">
        <f>SUM(H504:H534)</f>
        <v>105</v>
      </c>
      <c r="T538" s="48">
        <f>SUM(P503:P533)</f>
        <v>426</v>
      </c>
    </row>
    <row r="539" spans="1:20" ht="15.6" x14ac:dyDescent="0.3">
      <c r="A539" s="150"/>
      <c r="B539" s="142">
        <f t="shared" si="12"/>
        <v>2150</v>
      </c>
      <c r="C539" s="128"/>
      <c r="D539" s="34">
        <f t="shared" si="16"/>
        <v>2146</v>
      </c>
      <c r="E539" s="144">
        <v>45448</v>
      </c>
      <c r="F539" s="554">
        <v>2150</v>
      </c>
      <c r="G539" s="711">
        <v>45449</v>
      </c>
      <c r="H539" s="704">
        <f t="shared" si="15"/>
        <v>4</v>
      </c>
      <c r="K539" s="134"/>
      <c r="L539" s="670">
        <v>45449</v>
      </c>
      <c r="M539" s="233">
        <v>120</v>
      </c>
      <c r="N539" s="234">
        <f t="shared" si="17"/>
        <v>18.7</v>
      </c>
      <c r="O539" s="37">
        <v>120</v>
      </c>
      <c r="P539" s="228">
        <f t="shared" si="14"/>
        <v>18.699999999999989</v>
      </c>
      <c r="Q539" s="41"/>
    </row>
    <row r="540" spans="1:20" ht="15.6" x14ac:dyDescent="0.3">
      <c r="A540" s="150"/>
      <c r="B540" s="142">
        <f t="shared" si="12"/>
        <v>2155</v>
      </c>
      <c r="C540" s="128"/>
      <c r="D540" s="34">
        <f t="shared" si="16"/>
        <v>2150</v>
      </c>
      <c r="E540" s="144">
        <v>45449</v>
      </c>
      <c r="F540" s="554">
        <v>2155</v>
      </c>
      <c r="G540" s="711">
        <v>45450</v>
      </c>
      <c r="H540" s="704">
        <f t="shared" si="15"/>
        <v>5</v>
      </c>
      <c r="K540" s="134"/>
      <c r="L540" s="670">
        <v>45450</v>
      </c>
      <c r="M540" s="233"/>
      <c r="N540" s="234">
        <f t="shared" si="17"/>
        <v>120</v>
      </c>
      <c r="O540" s="37">
        <v>120</v>
      </c>
      <c r="P540" s="228">
        <f t="shared" si="14"/>
        <v>0</v>
      </c>
      <c r="Q540" s="41"/>
    </row>
    <row r="541" spans="1:20" ht="15.6" x14ac:dyDescent="0.3">
      <c r="A541" s="150"/>
      <c r="B541" s="142">
        <f t="shared" si="12"/>
        <v>2159</v>
      </c>
      <c r="C541" s="128"/>
      <c r="D541" s="34">
        <f t="shared" si="16"/>
        <v>2155</v>
      </c>
      <c r="E541" s="144">
        <v>45450</v>
      </c>
      <c r="F541" s="554">
        <v>2159</v>
      </c>
      <c r="G541" s="711">
        <v>45451</v>
      </c>
      <c r="H541" s="704">
        <f t="shared" si="15"/>
        <v>4</v>
      </c>
      <c r="K541" s="134"/>
      <c r="L541" s="670">
        <v>45451</v>
      </c>
      <c r="M541" s="233"/>
      <c r="N541" s="234">
        <f t="shared" si="17"/>
        <v>120</v>
      </c>
      <c r="O541" s="37">
        <v>120</v>
      </c>
      <c r="P541" s="228">
        <f t="shared" si="14"/>
        <v>0</v>
      </c>
      <c r="Q541" s="41"/>
    </row>
    <row r="542" spans="1:20" ht="15.6" x14ac:dyDescent="0.3">
      <c r="A542" s="150"/>
      <c r="B542" s="142">
        <f t="shared" si="12"/>
        <v>2160</v>
      </c>
      <c r="C542" s="128"/>
      <c r="D542" s="34">
        <f t="shared" si="16"/>
        <v>2159</v>
      </c>
      <c r="E542" s="144">
        <v>45451</v>
      </c>
      <c r="F542" s="554">
        <v>2160</v>
      </c>
      <c r="G542" s="711">
        <v>45452</v>
      </c>
      <c r="H542" s="704">
        <f t="shared" si="15"/>
        <v>1</v>
      </c>
      <c r="K542" s="134"/>
      <c r="L542" s="670">
        <v>45452</v>
      </c>
      <c r="M542" s="233"/>
      <c r="N542" s="234">
        <f t="shared" si="17"/>
        <v>120</v>
      </c>
      <c r="O542" s="37">
        <v>93.75</v>
      </c>
      <c r="P542" s="228">
        <f t="shared" si="14"/>
        <v>26.25</v>
      </c>
      <c r="Q542" s="41"/>
    </row>
    <row r="543" spans="1:20" ht="15.6" x14ac:dyDescent="0.3">
      <c r="A543" s="150"/>
      <c r="B543" s="142">
        <f t="shared" si="12"/>
        <v>2163</v>
      </c>
      <c r="C543" s="128"/>
      <c r="D543" s="34">
        <f t="shared" si="16"/>
        <v>2160</v>
      </c>
      <c r="E543" s="144">
        <v>45452</v>
      </c>
      <c r="F543" s="554">
        <v>2163</v>
      </c>
      <c r="G543" s="711">
        <v>45453</v>
      </c>
      <c r="H543" s="704">
        <f t="shared" si="15"/>
        <v>3</v>
      </c>
      <c r="K543" s="134"/>
      <c r="L543" s="670">
        <v>45453</v>
      </c>
      <c r="M543" s="233"/>
      <c r="N543" s="234">
        <f t="shared" si="17"/>
        <v>93.75</v>
      </c>
      <c r="O543" s="37">
        <v>90</v>
      </c>
      <c r="P543" s="228">
        <f t="shared" si="14"/>
        <v>3.75</v>
      </c>
      <c r="Q543" s="41"/>
    </row>
    <row r="544" spans="1:20" ht="15.6" x14ac:dyDescent="0.3">
      <c r="A544" s="150"/>
      <c r="B544" s="142">
        <f t="shared" si="12"/>
        <v>2163</v>
      </c>
      <c r="C544" s="128"/>
      <c r="D544" s="34">
        <f t="shared" si="16"/>
        <v>2163</v>
      </c>
      <c r="E544" s="144">
        <v>45453</v>
      </c>
      <c r="F544" s="554">
        <v>2163</v>
      </c>
      <c r="G544" s="711">
        <v>45454</v>
      </c>
      <c r="H544" s="704">
        <f t="shared" si="15"/>
        <v>0</v>
      </c>
      <c r="K544" s="134"/>
      <c r="L544" s="670">
        <v>45454</v>
      </c>
      <c r="M544" s="233"/>
      <c r="N544" s="234">
        <f t="shared" si="17"/>
        <v>90</v>
      </c>
      <c r="O544" s="37">
        <v>86.25</v>
      </c>
      <c r="P544" s="228">
        <f t="shared" si="14"/>
        <v>3.75</v>
      </c>
      <c r="Q544" s="41"/>
    </row>
    <row r="545" spans="1:17" ht="15.6" x14ac:dyDescent="0.3">
      <c r="A545" s="150"/>
      <c r="B545" s="142">
        <f t="shared" si="12"/>
        <v>2164</v>
      </c>
      <c r="C545" s="128"/>
      <c r="D545" s="34">
        <f t="shared" si="16"/>
        <v>2163</v>
      </c>
      <c r="E545" s="144">
        <v>45454</v>
      </c>
      <c r="F545" s="554">
        <v>2164</v>
      </c>
      <c r="G545" s="711">
        <v>45455</v>
      </c>
      <c r="H545" s="704">
        <f t="shared" si="15"/>
        <v>1</v>
      </c>
      <c r="K545" s="134"/>
      <c r="L545" s="670">
        <v>45455</v>
      </c>
      <c r="M545" s="233"/>
      <c r="N545" s="234">
        <f t="shared" si="17"/>
        <v>86.25</v>
      </c>
      <c r="O545" s="37">
        <v>86.25</v>
      </c>
      <c r="P545" s="228">
        <f t="shared" si="14"/>
        <v>0</v>
      </c>
      <c r="Q545" s="41"/>
    </row>
    <row r="546" spans="1:17" ht="15.6" x14ac:dyDescent="0.3">
      <c r="A546" s="150"/>
      <c r="B546" s="142">
        <f t="shared" si="12"/>
        <v>2164</v>
      </c>
      <c r="C546" s="128"/>
      <c r="D546" s="34">
        <f t="shared" si="16"/>
        <v>2164</v>
      </c>
      <c r="E546" s="144">
        <v>45455</v>
      </c>
      <c r="F546" s="554">
        <v>2164</v>
      </c>
      <c r="G546" s="711">
        <v>45456</v>
      </c>
      <c r="H546" s="704">
        <f t="shared" si="15"/>
        <v>0</v>
      </c>
      <c r="K546" s="134"/>
      <c r="L546" s="670">
        <v>45456</v>
      </c>
      <c r="M546" s="233"/>
      <c r="N546" s="234">
        <f t="shared" si="17"/>
        <v>86.25</v>
      </c>
      <c r="O546" s="37">
        <v>71.25</v>
      </c>
      <c r="P546" s="228">
        <f t="shared" si="14"/>
        <v>15</v>
      </c>
      <c r="Q546" s="41"/>
    </row>
    <row r="547" spans="1:17" ht="15.6" x14ac:dyDescent="0.3">
      <c r="A547" s="150"/>
      <c r="B547" s="142">
        <f t="shared" si="12"/>
        <v>2167</v>
      </c>
      <c r="C547" s="128"/>
      <c r="D547" s="34">
        <f t="shared" si="16"/>
        <v>2164</v>
      </c>
      <c r="E547" s="144">
        <v>45456</v>
      </c>
      <c r="F547" s="554">
        <v>2167</v>
      </c>
      <c r="G547" s="711">
        <v>45457</v>
      </c>
      <c r="H547" s="704">
        <f t="shared" si="15"/>
        <v>3</v>
      </c>
      <c r="K547" s="134"/>
      <c r="L547" s="670">
        <v>45457</v>
      </c>
      <c r="M547" s="233"/>
      <c r="N547" s="234">
        <f t="shared" si="17"/>
        <v>71.25</v>
      </c>
      <c r="O547" s="37">
        <v>56.25</v>
      </c>
      <c r="P547" s="228">
        <f t="shared" si="14"/>
        <v>15</v>
      </c>
      <c r="Q547" s="41"/>
    </row>
    <row r="548" spans="1:17" ht="15.6" x14ac:dyDescent="0.3">
      <c r="A548" s="150"/>
      <c r="B548" s="142">
        <f t="shared" si="12"/>
        <v>2170</v>
      </c>
      <c r="C548" s="128"/>
      <c r="D548" s="34">
        <f t="shared" si="16"/>
        <v>2167</v>
      </c>
      <c r="E548" s="144">
        <v>45457</v>
      </c>
      <c r="F548" s="554">
        <v>2170</v>
      </c>
      <c r="G548" s="711">
        <v>45458</v>
      </c>
      <c r="H548" s="704">
        <f t="shared" si="15"/>
        <v>3</v>
      </c>
      <c r="K548" s="134"/>
      <c r="L548" s="670">
        <v>45458</v>
      </c>
      <c r="M548" s="233"/>
      <c r="N548" s="234">
        <f t="shared" si="17"/>
        <v>56.25</v>
      </c>
      <c r="O548" s="37">
        <v>52.5</v>
      </c>
      <c r="P548" s="228">
        <f t="shared" si="14"/>
        <v>3.75</v>
      </c>
      <c r="Q548" s="41"/>
    </row>
    <row r="549" spans="1:17" ht="15.6" x14ac:dyDescent="0.3">
      <c r="A549" s="150"/>
      <c r="B549" s="142">
        <f t="shared" si="12"/>
        <v>2170</v>
      </c>
      <c r="C549" s="128"/>
      <c r="D549" s="34">
        <f t="shared" si="16"/>
        <v>2170</v>
      </c>
      <c r="E549" s="144">
        <v>45458</v>
      </c>
      <c r="F549" s="554">
        <v>2170</v>
      </c>
      <c r="G549" s="711">
        <v>45459</v>
      </c>
      <c r="H549" s="704">
        <f t="shared" si="15"/>
        <v>0</v>
      </c>
      <c r="K549" s="134"/>
      <c r="L549" s="670">
        <v>45459</v>
      </c>
      <c r="M549" s="233"/>
      <c r="N549" s="234">
        <f t="shared" si="17"/>
        <v>52.5</v>
      </c>
      <c r="O549" s="37">
        <v>52.5</v>
      </c>
      <c r="P549" s="228">
        <f t="shared" si="14"/>
        <v>0</v>
      </c>
      <c r="Q549" s="41"/>
    </row>
    <row r="550" spans="1:17" ht="15.6" x14ac:dyDescent="0.3">
      <c r="A550" s="150"/>
      <c r="B550" s="142">
        <f t="shared" si="12"/>
        <v>2170</v>
      </c>
      <c r="C550" s="128"/>
      <c r="D550" s="34">
        <f t="shared" si="16"/>
        <v>2170</v>
      </c>
      <c r="E550" s="144">
        <v>45459</v>
      </c>
      <c r="F550" s="554">
        <v>2170</v>
      </c>
      <c r="G550" s="711">
        <v>45460</v>
      </c>
      <c r="H550" s="704">
        <f t="shared" si="15"/>
        <v>0</v>
      </c>
      <c r="K550" s="134"/>
      <c r="L550" s="670">
        <v>45460</v>
      </c>
      <c r="M550" s="233"/>
      <c r="N550" s="234">
        <f t="shared" si="17"/>
        <v>52.5</v>
      </c>
      <c r="O550" s="37">
        <v>26.25</v>
      </c>
      <c r="P550" s="228">
        <f t="shared" si="14"/>
        <v>26.25</v>
      </c>
      <c r="Q550" s="41"/>
    </row>
    <row r="551" spans="1:17" ht="15.6" x14ac:dyDescent="0.3">
      <c r="A551" s="150"/>
      <c r="B551" s="142">
        <f t="shared" si="12"/>
        <v>2178</v>
      </c>
      <c r="C551" s="128"/>
      <c r="D551" s="34">
        <f t="shared" si="16"/>
        <v>2170</v>
      </c>
      <c r="E551" s="144">
        <v>45460</v>
      </c>
      <c r="F551" s="554">
        <v>2178</v>
      </c>
      <c r="G551" s="711">
        <v>45461</v>
      </c>
      <c r="H551" s="704">
        <f t="shared" si="15"/>
        <v>8</v>
      </c>
      <c r="K551" s="134"/>
      <c r="L551" s="670">
        <v>45461</v>
      </c>
      <c r="M551" s="233"/>
      <c r="N551" s="234">
        <f t="shared" si="17"/>
        <v>26.25</v>
      </c>
      <c r="O551" s="37">
        <v>26.25</v>
      </c>
      <c r="P551" s="228">
        <f t="shared" si="14"/>
        <v>0</v>
      </c>
      <c r="Q551" s="41"/>
    </row>
    <row r="552" spans="1:17" ht="15.6" x14ac:dyDescent="0.3">
      <c r="A552" s="150"/>
      <c r="B552" s="142">
        <f t="shared" si="12"/>
        <v>2178</v>
      </c>
      <c r="C552" s="128"/>
      <c r="D552" s="34">
        <f t="shared" si="16"/>
        <v>2178</v>
      </c>
      <c r="E552" s="144">
        <v>45461</v>
      </c>
      <c r="F552" s="554">
        <v>2178</v>
      </c>
      <c r="G552" s="711">
        <v>45462</v>
      </c>
      <c r="H552" s="704">
        <f t="shared" si="15"/>
        <v>0</v>
      </c>
      <c r="K552" s="134"/>
      <c r="L552" s="670">
        <v>45462</v>
      </c>
      <c r="M552" s="233"/>
      <c r="N552" s="234">
        <f t="shared" si="17"/>
        <v>26.25</v>
      </c>
      <c r="O552" s="37">
        <v>26.25</v>
      </c>
      <c r="P552" s="228">
        <f t="shared" si="14"/>
        <v>0</v>
      </c>
      <c r="Q552" s="41"/>
    </row>
    <row r="553" spans="1:17" ht="15.6" x14ac:dyDescent="0.3">
      <c r="A553" s="150"/>
      <c r="B553" s="142">
        <f t="shared" si="12"/>
        <v>2178</v>
      </c>
      <c r="C553" s="128"/>
      <c r="D553" s="34">
        <f t="shared" si="16"/>
        <v>2178</v>
      </c>
      <c r="E553" s="144">
        <v>45462</v>
      </c>
      <c r="F553" s="554">
        <v>2178</v>
      </c>
      <c r="G553" s="711">
        <v>45463</v>
      </c>
      <c r="H553" s="704">
        <f t="shared" si="15"/>
        <v>0</v>
      </c>
      <c r="K553" s="134"/>
      <c r="L553" s="670">
        <v>45463</v>
      </c>
      <c r="M553" s="233"/>
      <c r="N553" s="234">
        <f t="shared" si="17"/>
        <v>26.25</v>
      </c>
      <c r="O553" s="37">
        <v>3.75</v>
      </c>
      <c r="P553" s="228">
        <f t="shared" si="14"/>
        <v>22.5</v>
      </c>
      <c r="Q553" s="41"/>
    </row>
    <row r="554" spans="1:17" ht="15.6" x14ac:dyDescent="0.3">
      <c r="A554" s="150"/>
      <c r="B554" s="142">
        <f t="shared" si="12"/>
        <v>2182</v>
      </c>
      <c r="C554" s="128"/>
      <c r="D554" s="34">
        <f t="shared" si="16"/>
        <v>2178</v>
      </c>
      <c r="E554" s="144">
        <v>45463</v>
      </c>
      <c r="F554" s="554">
        <v>2182</v>
      </c>
      <c r="G554" s="711">
        <v>45464</v>
      </c>
      <c r="H554" s="704">
        <f t="shared" si="15"/>
        <v>4</v>
      </c>
      <c r="K554" s="134"/>
      <c r="L554" s="670">
        <v>45464</v>
      </c>
      <c r="M554" s="233">
        <v>120</v>
      </c>
      <c r="N554" s="234">
        <f t="shared" si="17"/>
        <v>3.75</v>
      </c>
      <c r="O554" s="37">
        <v>120</v>
      </c>
      <c r="P554" s="228">
        <f t="shared" si="14"/>
        <v>3.75</v>
      </c>
      <c r="Q554" s="41"/>
    </row>
    <row r="555" spans="1:17" ht="15.6" x14ac:dyDescent="0.3">
      <c r="A555" s="150"/>
      <c r="B555" s="142">
        <f t="shared" si="12"/>
        <v>2184</v>
      </c>
      <c r="C555" s="128"/>
      <c r="D555" s="34">
        <f t="shared" si="16"/>
        <v>2182</v>
      </c>
      <c r="E555" s="144">
        <v>45464</v>
      </c>
      <c r="F555" s="554">
        <v>2184</v>
      </c>
      <c r="G555" s="711">
        <v>45465</v>
      </c>
      <c r="H555" s="704">
        <f t="shared" si="15"/>
        <v>2</v>
      </c>
      <c r="K555" s="134"/>
      <c r="L555" s="670">
        <v>45465</v>
      </c>
      <c r="M555" s="233"/>
      <c r="N555" s="234">
        <f t="shared" si="17"/>
        <v>120</v>
      </c>
      <c r="O555" s="37">
        <v>120</v>
      </c>
      <c r="P555" s="228">
        <f t="shared" si="14"/>
        <v>0</v>
      </c>
      <c r="Q555" s="41"/>
    </row>
    <row r="556" spans="1:17" ht="15.6" x14ac:dyDescent="0.3">
      <c r="A556" s="150"/>
      <c r="B556" s="142">
        <f t="shared" ref="B556:B732" si="18">F556</f>
        <v>2184</v>
      </c>
      <c r="C556" s="128"/>
      <c r="D556" s="34">
        <f t="shared" si="16"/>
        <v>2184</v>
      </c>
      <c r="E556" s="144">
        <v>45465</v>
      </c>
      <c r="F556" s="554">
        <v>2184</v>
      </c>
      <c r="G556" s="711">
        <v>45466</v>
      </c>
      <c r="H556" s="704">
        <f t="shared" si="15"/>
        <v>0</v>
      </c>
      <c r="K556" s="134"/>
      <c r="L556" s="670">
        <v>45466</v>
      </c>
      <c r="M556" s="233"/>
      <c r="N556" s="234">
        <f t="shared" si="17"/>
        <v>120</v>
      </c>
      <c r="O556" s="37">
        <v>120</v>
      </c>
      <c r="P556" s="228">
        <f t="shared" si="14"/>
        <v>0</v>
      </c>
      <c r="Q556" s="41"/>
    </row>
    <row r="557" spans="1:17" ht="15.6" x14ac:dyDescent="0.3">
      <c r="A557" s="150"/>
      <c r="B557" s="142">
        <f t="shared" si="18"/>
        <v>2185</v>
      </c>
      <c r="C557" s="128"/>
      <c r="D557" s="34">
        <f t="shared" si="16"/>
        <v>2184</v>
      </c>
      <c r="E557" s="144">
        <v>45466</v>
      </c>
      <c r="F557" s="554">
        <v>2185</v>
      </c>
      <c r="G557" s="711">
        <v>45467</v>
      </c>
      <c r="H557" s="704">
        <f t="shared" si="15"/>
        <v>1</v>
      </c>
      <c r="K557" s="134"/>
      <c r="L557" s="670">
        <v>45467</v>
      </c>
      <c r="M557" s="233"/>
      <c r="N557" s="234">
        <f t="shared" si="17"/>
        <v>120</v>
      </c>
      <c r="O557" s="37">
        <v>120</v>
      </c>
      <c r="P557" s="228">
        <f t="shared" si="14"/>
        <v>0</v>
      </c>
      <c r="Q557" s="41"/>
    </row>
    <row r="558" spans="1:17" ht="15.6" x14ac:dyDescent="0.3">
      <c r="A558" s="150"/>
      <c r="B558" s="142">
        <f t="shared" si="18"/>
        <v>2186</v>
      </c>
      <c r="C558" s="128"/>
      <c r="D558" s="34">
        <f t="shared" si="16"/>
        <v>2185</v>
      </c>
      <c r="E558" s="144">
        <v>45467</v>
      </c>
      <c r="F558" s="554">
        <v>2186</v>
      </c>
      <c r="G558" s="711">
        <v>45468</v>
      </c>
      <c r="H558" s="704">
        <f t="shared" si="15"/>
        <v>1</v>
      </c>
      <c r="K558" s="134"/>
      <c r="L558" s="670">
        <v>45468</v>
      </c>
      <c r="M558" s="233"/>
      <c r="N558" s="234">
        <f t="shared" si="17"/>
        <v>120</v>
      </c>
      <c r="O558" s="37">
        <v>120</v>
      </c>
      <c r="P558" s="228">
        <f t="shared" si="14"/>
        <v>0</v>
      </c>
      <c r="Q558" s="41"/>
    </row>
    <row r="559" spans="1:17" ht="15.6" x14ac:dyDescent="0.3">
      <c r="A559" s="150"/>
      <c r="B559" s="142">
        <f t="shared" si="18"/>
        <v>2186</v>
      </c>
      <c r="C559" s="128"/>
      <c r="D559" s="34">
        <f t="shared" si="16"/>
        <v>2186</v>
      </c>
      <c r="E559" s="144">
        <v>45468</v>
      </c>
      <c r="F559" s="554">
        <v>2186</v>
      </c>
      <c r="G559" s="711">
        <v>45469</v>
      </c>
      <c r="H559" s="704">
        <f t="shared" si="15"/>
        <v>0</v>
      </c>
      <c r="K559" s="134"/>
      <c r="L559" s="670">
        <v>45469</v>
      </c>
      <c r="M559" s="233"/>
      <c r="N559" s="234">
        <f t="shared" si="17"/>
        <v>120</v>
      </c>
      <c r="O559" s="37">
        <v>120</v>
      </c>
      <c r="P559" s="228">
        <f t="shared" si="14"/>
        <v>0</v>
      </c>
      <c r="Q559" s="41"/>
    </row>
    <row r="560" spans="1:17" ht="15.6" x14ac:dyDescent="0.3">
      <c r="A560" s="150"/>
      <c r="B560" s="142">
        <f t="shared" si="18"/>
        <v>2186</v>
      </c>
      <c r="C560" s="128"/>
      <c r="D560" s="34">
        <f t="shared" si="16"/>
        <v>2186</v>
      </c>
      <c r="E560" s="144">
        <v>45469</v>
      </c>
      <c r="F560" s="554">
        <v>2186</v>
      </c>
      <c r="G560" s="711">
        <v>45470</v>
      </c>
      <c r="H560" s="704">
        <f t="shared" si="15"/>
        <v>0</v>
      </c>
      <c r="K560" s="134"/>
      <c r="L560" s="670">
        <v>45470</v>
      </c>
      <c r="M560" s="233"/>
      <c r="N560" s="234">
        <f t="shared" si="17"/>
        <v>120</v>
      </c>
      <c r="O560" s="37">
        <v>120</v>
      </c>
      <c r="P560" s="228">
        <f t="shared" si="14"/>
        <v>0</v>
      </c>
      <c r="Q560" s="41"/>
    </row>
    <row r="561" spans="1:19" ht="15.6" x14ac:dyDescent="0.3">
      <c r="A561" s="150"/>
      <c r="B561" s="142">
        <f t="shared" si="18"/>
        <v>2186</v>
      </c>
      <c r="C561" s="128"/>
      <c r="D561" s="34">
        <f t="shared" si="16"/>
        <v>2186</v>
      </c>
      <c r="E561" s="144">
        <v>45470</v>
      </c>
      <c r="F561" s="554">
        <v>2186</v>
      </c>
      <c r="G561" s="711">
        <v>45471</v>
      </c>
      <c r="H561" s="704">
        <f t="shared" si="15"/>
        <v>0</v>
      </c>
      <c r="K561" s="134"/>
      <c r="L561" s="670">
        <v>45471</v>
      </c>
      <c r="M561" s="233"/>
      <c r="N561" s="234">
        <f t="shared" si="17"/>
        <v>120</v>
      </c>
      <c r="O561" s="37">
        <v>120</v>
      </c>
      <c r="P561" s="228">
        <f t="shared" si="14"/>
        <v>0</v>
      </c>
      <c r="Q561" s="41"/>
    </row>
    <row r="562" spans="1:19" ht="15.6" x14ac:dyDescent="0.3">
      <c r="A562" s="150"/>
      <c r="B562" s="142">
        <f t="shared" si="18"/>
        <v>2186</v>
      </c>
      <c r="C562" s="128"/>
      <c r="D562" s="34">
        <f t="shared" si="16"/>
        <v>2186</v>
      </c>
      <c r="E562" s="144">
        <v>45471</v>
      </c>
      <c r="F562" s="554">
        <v>2186</v>
      </c>
      <c r="G562" s="711">
        <v>45472</v>
      </c>
      <c r="H562" s="704">
        <f t="shared" si="15"/>
        <v>0</v>
      </c>
      <c r="K562" s="134"/>
      <c r="L562" s="670">
        <v>45472</v>
      </c>
      <c r="M562" s="233"/>
      <c r="N562" s="234">
        <f t="shared" si="17"/>
        <v>120</v>
      </c>
      <c r="O562" s="37">
        <v>105</v>
      </c>
      <c r="P562" s="228">
        <f t="shared" si="14"/>
        <v>15</v>
      </c>
      <c r="Q562" s="41"/>
      <c r="S562" t="s">
        <v>1177</v>
      </c>
    </row>
    <row r="563" spans="1:19" ht="15.6" x14ac:dyDescent="0.3">
      <c r="A563" s="150"/>
      <c r="B563" s="142">
        <f t="shared" si="18"/>
        <v>2189</v>
      </c>
      <c r="C563" s="128"/>
      <c r="D563" s="34">
        <f t="shared" si="16"/>
        <v>2186</v>
      </c>
      <c r="E563" s="144">
        <v>45472</v>
      </c>
      <c r="F563" s="554">
        <v>2189</v>
      </c>
      <c r="G563" s="711">
        <v>45473</v>
      </c>
      <c r="H563" s="704">
        <f t="shared" si="15"/>
        <v>3</v>
      </c>
      <c r="K563" s="134"/>
      <c r="L563" s="670">
        <v>45473</v>
      </c>
      <c r="M563" s="233"/>
      <c r="N563" s="234">
        <f t="shared" si="17"/>
        <v>105</v>
      </c>
      <c r="O563" s="37">
        <v>105</v>
      </c>
      <c r="P563" s="228">
        <f t="shared" si="14"/>
        <v>0</v>
      </c>
      <c r="Q563" s="41"/>
      <c r="S563">
        <f>SUM(P473:P563)</f>
        <v>1283.25</v>
      </c>
    </row>
    <row r="564" spans="1:19" ht="15.6" x14ac:dyDescent="0.3">
      <c r="A564" s="150"/>
      <c r="B564" s="142">
        <f t="shared" si="18"/>
        <v>2189</v>
      </c>
      <c r="C564" s="128"/>
      <c r="D564" s="34">
        <f t="shared" si="16"/>
        <v>2189</v>
      </c>
      <c r="E564" s="144">
        <v>45473</v>
      </c>
      <c r="F564" s="554">
        <v>2189</v>
      </c>
      <c r="G564" s="711">
        <v>45474</v>
      </c>
      <c r="H564" s="704">
        <f t="shared" si="15"/>
        <v>0</v>
      </c>
      <c r="I564">
        <f>SUM(H474:H564)</f>
        <v>298</v>
      </c>
      <c r="K564" s="134"/>
      <c r="L564" s="670">
        <v>45474</v>
      </c>
      <c r="M564" s="233"/>
      <c r="N564" s="234">
        <f t="shared" si="17"/>
        <v>105</v>
      </c>
      <c r="O564" s="37">
        <v>67.5</v>
      </c>
      <c r="P564" s="228">
        <f t="shared" si="14"/>
        <v>37.5</v>
      </c>
      <c r="Q564" s="41"/>
    </row>
    <row r="565" spans="1:19" ht="15.6" x14ac:dyDescent="0.3">
      <c r="A565" s="150"/>
      <c r="B565" s="142">
        <f t="shared" si="18"/>
        <v>2199</v>
      </c>
      <c r="C565" s="128"/>
      <c r="D565" s="34">
        <f t="shared" si="16"/>
        <v>2189</v>
      </c>
      <c r="E565" s="144">
        <v>45474</v>
      </c>
      <c r="F565" s="554">
        <v>2199</v>
      </c>
      <c r="G565" s="711">
        <v>45475</v>
      </c>
      <c r="H565" s="704">
        <f t="shared" si="15"/>
        <v>10</v>
      </c>
      <c r="K565" s="134"/>
      <c r="L565" s="670">
        <v>45475</v>
      </c>
      <c r="M565" s="233"/>
      <c r="N565" s="234">
        <f t="shared" si="17"/>
        <v>67.5</v>
      </c>
      <c r="O565" s="37">
        <v>33.75</v>
      </c>
      <c r="P565" s="228">
        <f t="shared" si="14"/>
        <v>33.75</v>
      </c>
      <c r="Q565" s="41"/>
    </row>
    <row r="566" spans="1:19" ht="15.6" x14ac:dyDescent="0.3">
      <c r="A566" s="150"/>
      <c r="B566" s="142">
        <f t="shared" si="18"/>
        <v>2208</v>
      </c>
      <c r="C566" s="128"/>
      <c r="D566" s="34">
        <f t="shared" si="16"/>
        <v>2199</v>
      </c>
      <c r="E566" s="144">
        <v>45475</v>
      </c>
      <c r="F566" s="554">
        <v>2208</v>
      </c>
      <c r="G566" s="711">
        <v>45476</v>
      </c>
      <c r="H566" s="704">
        <f t="shared" si="15"/>
        <v>9</v>
      </c>
      <c r="K566" s="134"/>
      <c r="L566" s="670">
        <v>45476</v>
      </c>
      <c r="M566" s="233">
        <v>129</v>
      </c>
      <c r="N566" s="234">
        <f t="shared" si="17"/>
        <v>33.75</v>
      </c>
      <c r="O566" s="37">
        <v>93.75</v>
      </c>
      <c r="P566" s="228">
        <f t="shared" si="14"/>
        <v>69</v>
      </c>
      <c r="Q566" s="41"/>
    </row>
    <row r="567" spans="1:19" ht="15.6" x14ac:dyDescent="0.3">
      <c r="A567" s="150"/>
      <c r="B567" s="142">
        <f t="shared" si="18"/>
        <v>2229</v>
      </c>
      <c r="C567" s="128"/>
      <c r="D567" s="34">
        <f t="shared" si="16"/>
        <v>2208</v>
      </c>
      <c r="E567" s="144">
        <v>45476</v>
      </c>
      <c r="F567" s="554">
        <v>2229</v>
      </c>
      <c r="G567" s="711">
        <v>45477</v>
      </c>
      <c r="H567" s="704">
        <f t="shared" si="15"/>
        <v>21</v>
      </c>
      <c r="K567" s="134"/>
      <c r="L567" s="670">
        <v>45477</v>
      </c>
      <c r="M567" s="233"/>
      <c r="N567" s="234">
        <f t="shared" si="17"/>
        <v>93.75</v>
      </c>
      <c r="O567" s="37">
        <v>63.75</v>
      </c>
      <c r="P567" s="228">
        <f t="shared" si="14"/>
        <v>30</v>
      </c>
      <c r="Q567" s="41"/>
    </row>
    <row r="568" spans="1:19" ht="15.6" x14ac:dyDescent="0.3">
      <c r="A568" s="150"/>
      <c r="B568" s="142">
        <f t="shared" si="18"/>
        <v>2237</v>
      </c>
      <c r="C568" s="128"/>
      <c r="D568" s="34">
        <f t="shared" si="16"/>
        <v>2229</v>
      </c>
      <c r="E568" s="144">
        <v>45477</v>
      </c>
      <c r="F568" s="554">
        <v>2237</v>
      </c>
      <c r="G568" s="711">
        <v>45478</v>
      </c>
      <c r="H568" s="704">
        <f t="shared" si="15"/>
        <v>8</v>
      </c>
      <c r="K568" s="134"/>
      <c r="L568" s="670">
        <v>45478</v>
      </c>
      <c r="M568" s="233"/>
      <c r="N568" s="234">
        <f t="shared" si="17"/>
        <v>63.75</v>
      </c>
      <c r="O568" s="37">
        <v>63.75</v>
      </c>
      <c r="P568" s="228">
        <f t="shared" si="14"/>
        <v>0</v>
      </c>
      <c r="Q568" s="41"/>
    </row>
    <row r="569" spans="1:19" ht="15.6" x14ac:dyDescent="0.3">
      <c r="A569" s="150"/>
      <c r="B569" s="142">
        <f t="shared" si="18"/>
        <v>2237</v>
      </c>
      <c r="C569" s="128"/>
      <c r="D569" s="34">
        <f t="shared" si="16"/>
        <v>2237</v>
      </c>
      <c r="E569" s="144">
        <v>45478</v>
      </c>
      <c r="F569" s="554">
        <v>2237</v>
      </c>
      <c r="G569" s="711">
        <v>45479</v>
      </c>
      <c r="H569" s="704">
        <f t="shared" si="15"/>
        <v>0</v>
      </c>
      <c r="K569" s="134"/>
      <c r="L569" s="670">
        <v>45479</v>
      </c>
      <c r="M569" s="233"/>
      <c r="N569" s="234">
        <f t="shared" si="17"/>
        <v>63.75</v>
      </c>
      <c r="O569" s="37">
        <v>41.25</v>
      </c>
      <c r="P569" s="228">
        <f t="shared" si="14"/>
        <v>22.5</v>
      </c>
      <c r="Q569" s="41"/>
    </row>
    <row r="570" spans="1:19" ht="15.6" x14ac:dyDescent="0.3">
      <c r="A570" s="150"/>
      <c r="B570" s="142">
        <f t="shared" si="18"/>
        <v>2241</v>
      </c>
      <c r="C570" s="128"/>
      <c r="D570" s="34">
        <f t="shared" si="16"/>
        <v>2237</v>
      </c>
      <c r="E570" s="144">
        <v>45479</v>
      </c>
      <c r="F570" s="554">
        <v>2241</v>
      </c>
      <c r="G570" s="711">
        <v>45480</v>
      </c>
      <c r="H570" s="704">
        <f t="shared" si="15"/>
        <v>4</v>
      </c>
      <c r="K570" s="134"/>
      <c r="L570" s="670">
        <v>45480</v>
      </c>
      <c r="M570" s="233"/>
      <c r="N570" s="234">
        <f t="shared" si="17"/>
        <v>41.25</v>
      </c>
      <c r="O570" s="37">
        <v>37.5</v>
      </c>
      <c r="P570" s="228">
        <f t="shared" si="14"/>
        <v>3.75</v>
      </c>
      <c r="Q570" s="41"/>
    </row>
    <row r="571" spans="1:19" ht="15.6" x14ac:dyDescent="0.3">
      <c r="A571" s="150"/>
      <c r="B571" s="142">
        <f t="shared" si="18"/>
        <v>2242</v>
      </c>
      <c r="C571" s="128"/>
      <c r="D571" s="34">
        <f t="shared" si="16"/>
        <v>2241</v>
      </c>
      <c r="E571" s="144">
        <v>45480</v>
      </c>
      <c r="F571" s="554">
        <v>2242</v>
      </c>
      <c r="G571" s="711">
        <v>45481</v>
      </c>
      <c r="H571" s="704">
        <f t="shared" si="15"/>
        <v>1</v>
      </c>
      <c r="K571" s="134"/>
      <c r="L571" s="670">
        <v>45481</v>
      </c>
      <c r="M571" s="233"/>
      <c r="N571" s="234">
        <f t="shared" si="17"/>
        <v>37.5</v>
      </c>
      <c r="O571" s="37">
        <v>37.5</v>
      </c>
      <c r="P571" s="228">
        <f t="shared" si="14"/>
        <v>0</v>
      </c>
      <c r="Q571" s="41"/>
    </row>
    <row r="572" spans="1:19" ht="15.6" x14ac:dyDescent="0.3">
      <c r="A572" s="150"/>
      <c r="B572" s="142">
        <f t="shared" si="18"/>
        <v>2242</v>
      </c>
      <c r="C572" s="128"/>
      <c r="D572" s="34">
        <f t="shared" si="16"/>
        <v>2242</v>
      </c>
      <c r="E572" s="144">
        <v>45481</v>
      </c>
      <c r="F572" s="554">
        <v>2242</v>
      </c>
      <c r="G572" s="711">
        <v>45482</v>
      </c>
      <c r="H572" s="704">
        <f t="shared" si="15"/>
        <v>0</v>
      </c>
      <c r="K572" s="134"/>
      <c r="L572" s="670">
        <v>45482</v>
      </c>
      <c r="M572" s="233"/>
      <c r="N572" s="234">
        <f t="shared" si="17"/>
        <v>37.5</v>
      </c>
      <c r="O572" s="37">
        <v>33.75</v>
      </c>
      <c r="P572" s="228">
        <f t="shared" si="14"/>
        <v>3.75</v>
      </c>
      <c r="Q572" s="41"/>
    </row>
    <row r="573" spans="1:19" ht="15.6" x14ac:dyDescent="0.3">
      <c r="A573" s="150"/>
      <c r="B573" s="142">
        <f t="shared" si="18"/>
        <v>2242</v>
      </c>
      <c r="C573" s="128"/>
      <c r="D573" s="34">
        <f t="shared" si="16"/>
        <v>2242</v>
      </c>
      <c r="E573" s="144">
        <v>45482</v>
      </c>
      <c r="F573" s="554">
        <v>2242</v>
      </c>
      <c r="G573" s="711">
        <v>45483</v>
      </c>
      <c r="H573" s="704">
        <f t="shared" si="15"/>
        <v>0</v>
      </c>
      <c r="K573" s="134"/>
      <c r="L573" s="670">
        <v>45483</v>
      </c>
      <c r="M573" s="233"/>
      <c r="N573" s="234">
        <f t="shared" si="17"/>
        <v>33.75</v>
      </c>
      <c r="O573" s="37">
        <v>33.75</v>
      </c>
      <c r="P573" s="228">
        <f t="shared" si="14"/>
        <v>0</v>
      </c>
      <c r="Q573" s="41"/>
    </row>
    <row r="574" spans="1:19" ht="15.6" x14ac:dyDescent="0.3">
      <c r="A574" s="150"/>
      <c r="B574" s="142">
        <f t="shared" si="18"/>
        <v>2242</v>
      </c>
      <c r="C574" s="128"/>
      <c r="D574" s="34">
        <f t="shared" si="16"/>
        <v>2242</v>
      </c>
      <c r="E574" s="144">
        <v>45483</v>
      </c>
      <c r="F574" s="554">
        <v>2242</v>
      </c>
      <c r="G574" s="711">
        <v>45484</v>
      </c>
      <c r="H574" s="704">
        <f t="shared" si="15"/>
        <v>0</v>
      </c>
      <c r="K574" s="134"/>
      <c r="L574" s="670">
        <v>45484</v>
      </c>
      <c r="M574" s="233"/>
      <c r="N574" s="234">
        <f t="shared" si="17"/>
        <v>33.75</v>
      </c>
      <c r="O574" s="37">
        <v>33.75</v>
      </c>
      <c r="P574" s="228">
        <f t="shared" si="14"/>
        <v>0</v>
      </c>
      <c r="Q574" s="41"/>
    </row>
    <row r="575" spans="1:19" ht="15.6" x14ac:dyDescent="0.3">
      <c r="A575" s="150"/>
      <c r="B575" s="142">
        <f t="shared" si="18"/>
        <v>2242</v>
      </c>
      <c r="C575" s="128"/>
      <c r="D575" s="34">
        <f t="shared" si="16"/>
        <v>2242</v>
      </c>
      <c r="E575" s="144">
        <v>45484</v>
      </c>
      <c r="F575" s="554">
        <v>2242</v>
      </c>
      <c r="G575" s="711">
        <v>45485</v>
      </c>
      <c r="H575" s="704">
        <f t="shared" si="15"/>
        <v>0</v>
      </c>
      <c r="K575" s="134"/>
      <c r="L575" s="670">
        <v>45485</v>
      </c>
      <c r="M575" s="233"/>
      <c r="N575" s="234">
        <f t="shared" si="17"/>
        <v>33.75</v>
      </c>
      <c r="O575" s="37">
        <v>33.75</v>
      </c>
      <c r="P575" s="228">
        <f t="shared" si="14"/>
        <v>0</v>
      </c>
      <c r="Q575" s="41"/>
    </row>
    <row r="576" spans="1:19" ht="15.6" x14ac:dyDescent="0.3">
      <c r="A576" s="150"/>
      <c r="B576" s="142">
        <f t="shared" si="18"/>
        <v>2242</v>
      </c>
      <c r="C576" s="128"/>
      <c r="D576" s="34">
        <f t="shared" si="16"/>
        <v>2242</v>
      </c>
      <c r="E576" s="144">
        <v>45485</v>
      </c>
      <c r="F576" s="554">
        <v>2242</v>
      </c>
      <c r="G576" s="711">
        <v>45486</v>
      </c>
      <c r="H576" s="704">
        <f t="shared" si="15"/>
        <v>0</v>
      </c>
      <c r="K576" s="134"/>
      <c r="L576" s="670">
        <v>45486</v>
      </c>
      <c r="M576" s="233"/>
      <c r="N576" s="234">
        <f t="shared" si="17"/>
        <v>33.75</v>
      </c>
      <c r="O576" s="37">
        <v>33.75</v>
      </c>
      <c r="P576" s="228">
        <f t="shared" si="14"/>
        <v>0</v>
      </c>
      <c r="Q576" s="41"/>
    </row>
    <row r="577" spans="1:18" ht="15.6" x14ac:dyDescent="0.3">
      <c r="A577" s="150"/>
      <c r="B577" s="142">
        <f t="shared" si="18"/>
        <v>2243</v>
      </c>
      <c r="C577" s="128"/>
      <c r="D577" s="34">
        <f t="shared" si="16"/>
        <v>2242</v>
      </c>
      <c r="E577" s="144">
        <v>45486</v>
      </c>
      <c r="F577" s="554">
        <v>2243</v>
      </c>
      <c r="G577" s="711">
        <v>45487</v>
      </c>
      <c r="H577" s="704">
        <f t="shared" si="15"/>
        <v>1</v>
      </c>
      <c r="K577" s="134"/>
      <c r="L577" s="670">
        <v>45487</v>
      </c>
      <c r="M577" s="233"/>
      <c r="N577" s="234">
        <f t="shared" si="17"/>
        <v>33.75</v>
      </c>
      <c r="O577" s="37">
        <v>33.75</v>
      </c>
      <c r="P577" s="228">
        <f t="shared" si="14"/>
        <v>0</v>
      </c>
      <c r="Q577" s="41"/>
    </row>
    <row r="578" spans="1:18" ht="15.6" x14ac:dyDescent="0.3">
      <c r="A578" s="150"/>
      <c r="B578" s="142">
        <f t="shared" si="18"/>
        <v>2243</v>
      </c>
      <c r="C578" s="128"/>
      <c r="D578" s="34">
        <f t="shared" si="16"/>
        <v>2243</v>
      </c>
      <c r="E578" s="144">
        <v>45487</v>
      </c>
      <c r="F578" s="554">
        <v>2243</v>
      </c>
      <c r="G578" s="711">
        <v>45488</v>
      </c>
      <c r="H578" s="704">
        <f t="shared" si="15"/>
        <v>0</v>
      </c>
      <c r="K578" s="134"/>
      <c r="L578" s="670">
        <v>45488</v>
      </c>
      <c r="M578" s="233"/>
      <c r="N578" s="234">
        <f t="shared" si="17"/>
        <v>33.75</v>
      </c>
      <c r="O578" s="37">
        <v>26.3</v>
      </c>
      <c r="P578" s="228">
        <f t="shared" si="14"/>
        <v>7.4499999999999993</v>
      </c>
      <c r="Q578" s="41"/>
    </row>
    <row r="579" spans="1:18" ht="15.6" x14ac:dyDescent="0.3">
      <c r="A579" s="150"/>
      <c r="B579" s="142">
        <f t="shared" si="18"/>
        <v>2245</v>
      </c>
      <c r="C579" s="128"/>
      <c r="D579" s="34">
        <f t="shared" si="16"/>
        <v>2243</v>
      </c>
      <c r="E579" s="144">
        <v>45488</v>
      </c>
      <c r="F579" s="554">
        <v>2245</v>
      </c>
      <c r="G579" s="711">
        <v>45489</v>
      </c>
      <c r="H579" s="704">
        <f t="shared" si="15"/>
        <v>2</v>
      </c>
      <c r="K579" s="134"/>
      <c r="L579" s="670">
        <v>45489</v>
      </c>
      <c r="M579" s="233"/>
      <c r="N579" s="234">
        <f t="shared" si="17"/>
        <v>26.3</v>
      </c>
      <c r="O579" s="37">
        <v>22.5</v>
      </c>
      <c r="P579" s="228">
        <f t="shared" si="14"/>
        <v>3.8000000000000007</v>
      </c>
      <c r="Q579" s="41"/>
    </row>
    <row r="580" spans="1:18" ht="15.6" x14ac:dyDescent="0.3">
      <c r="A580" s="150"/>
      <c r="B580" s="142">
        <f t="shared" si="18"/>
        <v>2246</v>
      </c>
      <c r="C580" s="128"/>
      <c r="D580" s="34">
        <f t="shared" si="16"/>
        <v>2245</v>
      </c>
      <c r="E580" s="144">
        <v>45489</v>
      </c>
      <c r="F580" s="554">
        <v>2246</v>
      </c>
      <c r="G580" s="711">
        <v>45490</v>
      </c>
      <c r="H580" s="704">
        <f t="shared" si="15"/>
        <v>1</v>
      </c>
      <c r="K580" s="134"/>
      <c r="L580" s="670">
        <v>45490</v>
      </c>
      <c r="M580" s="233">
        <v>120</v>
      </c>
      <c r="N580" s="234">
        <f t="shared" si="17"/>
        <v>22.5</v>
      </c>
      <c r="O580" s="37">
        <v>120</v>
      </c>
      <c r="P580" s="228">
        <f t="shared" si="14"/>
        <v>22.5</v>
      </c>
      <c r="Q580" s="41"/>
    </row>
    <row r="581" spans="1:18" ht="15.6" x14ac:dyDescent="0.3">
      <c r="A581" s="150"/>
      <c r="B581" s="142">
        <f t="shared" si="18"/>
        <v>2253</v>
      </c>
      <c r="C581" s="128"/>
      <c r="D581" s="34">
        <f t="shared" si="16"/>
        <v>2246</v>
      </c>
      <c r="E581" s="144">
        <v>45490</v>
      </c>
      <c r="F581" s="554">
        <v>2253</v>
      </c>
      <c r="G581" s="711">
        <v>45491</v>
      </c>
      <c r="H581" s="704">
        <f t="shared" si="15"/>
        <v>7</v>
      </c>
      <c r="K581" s="134"/>
      <c r="L581" s="670">
        <v>45491</v>
      </c>
      <c r="M581" s="233"/>
      <c r="N581" s="234">
        <f t="shared" si="17"/>
        <v>120</v>
      </c>
      <c r="O581" s="37">
        <v>120</v>
      </c>
      <c r="P581" s="228">
        <f t="shared" si="14"/>
        <v>0</v>
      </c>
      <c r="Q581" s="41"/>
      <c r="R581" s="48" t="s">
        <v>1160</v>
      </c>
    </row>
    <row r="582" spans="1:18" ht="15.6" x14ac:dyDescent="0.3">
      <c r="A582" s="150"/>
      <c r="B582" s="142">
        <f t="shared" si="18"/>
        <v>2255</v>
      </c>
      <c r="C582" s="128"/>
      <c r="D582" s="34">
        <f t="shared" si="16"/>
        <v>2253</v>
      </c>
      <c r="E582" s="144">
        <v>45491</v>
      </c>
      <c r="F582" s="554">
        <v>2255</v>
      </c>
      <c r="G582" s="711">
        <v>45492</v>
      </c>
      <c r="H582" s="704">
        <f t="shared" si="15"/>
        <v>2</v>
      </c>
      <c r="K582" s="134"/>
      <c r="L582" s="670">
        <v>45492</v>
      </c>
      <c r="M582" s="233"/>
      <c r="N582" s="234">
        <f t="shared" si="17"/>
        <v>120</v>
      </c>
      <c r="O582" s="37">
        <v>120</v>
      </c>
      <c r="P582" s="228">
        <f t="shared" si="14"/>
        <v>0</v>
      </c>
      <c r="Q582" s="41"/>
    </row>
    <row r="583" spans="1:18" ht="15.6" x14ac:dyDescent="0.3">
      <c r="A583" s="150"/>
      <c r="B583" s="142">
        <f t="shared" si="18"/>
        <v>2255</v>
      </c>
      <c r="C583" s="128"/>
      <c r="D583" s="34">
        <f t="shared" si="16"/>
        <v>2255</v>
      </c>
      <c r="E583" s="144">
        <v>45492</v>
      </c>
      <c r="F583" s="554">
        <v>2255</v>
      </c>
      <c r="G583" s="711">
        <v>45493</v>
      </c>
      <c r="H583" s="704">
        <f t="shared" si="15"/>
        <v>0</v>
      </c>
      <c r="K583" s="134"/>
      <c r="L583" s="670">
        <v>45493</v>
      </c>
      <c r="M583" s="233"/>
      <c r="N583" s="234">
        <f t="shared" si="17"/>
        <v>120</v>
      </c>
      <c r="O583" s="37">
        <v>90</v>
      </c>
      <c r="P583" s="228">
        <f t="shared" si="14"/>
        <v>30</v>
      </c>
      <c r="Q583" s="41"/>
    </row>
    <row r="584" spans="1:18" ht="15.6" x14ac:dyDescent="0.3">
      <c r="A584" s="150"/>
      <c r="B584" s="142">
        <f t="shared" si="18"/>
        <v>2263</v>
      </c>
      <c r="C584" s="128"/>
      <c r="D584" s="34">
        <f t="shared" si="16"/>
        <v>2255</v>
      </c>
      <c r="E584" s="144">
        <v>45493</v>
      </c>
      <c r="F584" s="554">
        <v>2263</v>
      </c>
      <c r="G584" s="711">
        <v>45494</v>
      </c>
      <c r="H584" s="704">
        <f t="shared" si="15"/>
        <v>8</v>
      </c>
      <c r="K584" s="134"/>
      <c r="L584" s="670">
        <v>45494</v>
      </c>
      <c r="M584" s="233"/>
      <c r="N584" s="234">
        <f t="shared" si="17"/>
        <v>90</v>
      </c>
      <c r="O584" s="37">
        <v>48.75</v>
      </c>
      <c r="P584" s="228">
        <f t="shared" si="14"/>
        <v>41.25</v>
      </c>
      <c r="Q584" s="41"/>
    </row>
    <row r="585" spans="1:18" ht="15.6" x14ac:dyDescent="0.3">
      <c r="A585" s="150"/>
      <c r="B585" s="142">
        <f t="shared" si="18"/>
        <v>2272</v>
      </c>
      <c r="C585" s="128"/>
      <c r="D585" s="34">
        <f t="shared" si="16"/>
        <v>2263</v>
      </c>
      <c r="E585" s="144">
        <v>45494</v>
      </c>
      <c r="F585" s="554">
        <v>2272</v>
      </c>
      <c r="G585" s="711">
        <v>45495</v>
      </c>
      <c r="H585" s="704">
        <f t="shared" si="15"/>
        <v>9</v>
      </c>
      <c r="K585" s="134"/>
      <c r="L585" s="670">
        <v>45495</v>
      </c>
      <c r="M585" s="233">
        <v>120</v>
      </c>
      <c r="N585" s="234">
        <f t="shared" si="17"/>
        <v>48.75</v>
      </c>
      <c r="O585" s="37">
        <v>105</v>
      </c>
      <c r="P585" s="228">
        <f t="shared" si="14"/>
        <v>63.75</v>
      </c>
      <c r="Q585" s="41"/>
      <c r="R585" t="s">
        <v>1164</v>
      </c>
    </row>
    <row r="586" spans="1:18" ht="15.6" x14ac:dyDescent="0.3">
      <c r="A586" s="150"/>
      <c r="B586" s="142">
        <f t="shared" si="18"/>
        <v>2292</v>
      </c>
      <c r="C586" s="128"/>
      <c r="D586" s="34">
        <f t="shared" si="16"/>
        <v>2272</v>
      </c>
      <c r="E586" s="144">
        <v>45495</v>
      </c>
      <c r="F586" s="554">
        <v>2292</v>
      </c>
      <c r="G586" s="711">
        <v>45496</v>
      </c>
      <c r="H586" s="704">
        <f t="shared" si="15"/>
        <v>20</v>
      </c>
      <c r="K586" s="134"/>
      <c r="L586" s="670">
        <v>45496</v>
      </c>
      <c r="M586" s="233"/>
      <c r="N586" s="234">
        <f t="shared" si="17"/>
        <v>105</v>
      </c>
      <c r="O586" s="37">
        <v>3.75</v>
      </c>
      <c r="P586" s="228">
        <f t="shared" si="14"/>
        <v>101.25</v>
      </c>
      <c r="Q586" s="41"/>
    </row>
    <row r="587" spans="1:18" ht="15.6" x14ac:dyDescent="0.3">
      <c r="A587" s="150"/>
      <c r="B587" s="142">
        <f t="shared" si="18"/>
        <v>2316</v>
      </c>
      <c r="C587" s="128"/>
      <c r="D587" s="34">
        <f t="shared" si="16"/>
        <v>2292</v>
      </c>
      <c r="E587" s="144">
        <v>45496</v>
      </c>
      <c r="F587" s="554">
        <v>2316</v>
      </c>
      <c r="G587" s="711">
        <v>45497</v>
      </c>
      <c r="H587" s="704">
        <f t="shared" si="15"/>
        <v>24</v>
      </c>
      <c r="K587" s="134"/>
      <c r="L587" s="670">
        <v>45497</v>
      </c>
      <c r="M587" s="233">
        <v>70</v>
      </c>
      <c r="N587" s="234">
        <f t="shared" si="17"/>
        <v>3.75</v>
      </c>
      <c r="O587" s="37">
        <v>63.75</v>
      </c>
      <c r="P587" s="228">
        <f t="shared" si="14"/>
        <v>10</v>
      </c>
      <c r="Q587" s="41"/>
      <c r="R587" t="s">
        <v>1173</v>
      </c>
    </row>
    <row r="588" spans="1:18" ht="15.6" x14ac:dyDescent="0.3">
      <c r="A588" s="150"/>
      <c r="B588" s="142">
        <f t="shared" si="18"/>
        <v>2320</v>
      </c>
      <c r="C588" s="128"/>
      <c r="D588" s="34">
        <f t="shared" si="16"/>
        <v>2316</v>
      </c>
      <c r="E588" s="144">
        <v>45497</v>
      </c>
      <c r="F588" s="554">
        <v>2320</v>
      </c>
      <c r="G588" s="711">
        <v>45498</v>
      </c>
      <c r="H588" s="704">
        <f t="shared" si="15"/>
        <v>4</v>
      </c>
      <c r="K588" s="134"/>
      <c r="L588" s="670">
        <v>45498</v>
      </c>
      <c r="M588" s="233"/>
      <c r="N588" s="234">
        <f t="shared" si="17"/>
        <v>63.75</v>
      </c>
      <c r="O588" s="37">
        <v>60</v>
      </c>
      <c r="P588" s="228">
        <f t="shared" si="14"/>
        <v>3.75</v>
      </c>
      <c r="Q588" s="41"/>
    </row>
    <row r="589" spans="1:18" ht="15.6" x14ac:dyDescent="0.3">
      <c r="A589" s="150"/>
      <c r="B589" s="142">
        <f t="shared" si="18"/>
        <v>2322</v>
      </c>
      <c r="C589" s="128"/>
      <c r="D589" s="34">
        <f t="shared" si="16"/>
        <v>2320</v>
      </c>
      <c r="E589" s="144">
        <v>45498</v>
      </c>
      <c r="F589" s="554">
        <v>2322</v>
      </c>
      <c r="G589" s="711">
        <v>45499</v>
      </c>
      <c r="H589" s="704">
        <f t="shared" si="15"/>
        <v>2</v>
      </c>
      <c r="K589" s="134"/>
      <c r="L589" s="670">
        <v>45499</v>
      </c>
      <c r="M589" s="233"/>
      <c r="N589" s="234">
        <f t="shared" si="17"/>
        <v>60</v>
      </c>
      <c r="O589" s="37">
        <v>60</v>
      </c>
      <c r="P589" s="228">
        <f t="shared" si="14"/>
        <v>0</v>
      </c>
      <c r="Q589" s="41"/>
    </row>
    <row r="590" spans="1:18" ht="15.6" x14ac:dyDescent="0.3">
      <c r="A590" s="150"/>
      <c r="B590" s="142">
        <f t="shared" si="18"/>
        <v>2322</v>
      </c>
      <c r="C590" s="128"/>
      <c r="D590" s="34">
        <f t="shared" si="16"/>
        <v>2322</v>
      </c>
      <c r="E590" s="144">
        <v>45499</v>
      </c>
      <c r="F590" s="554">
        <v>2322</v>
      </c>
      <c r="G590" s="711">
        <v>45500</v>
      </c>
      <c r="H590" s="704">
        <f t="shared" si="15"/>
        <v>0</v>
      </c>
      <c r="K590" s="134"/>
      <c r="L590" s="670">
        <v>45500</v>
      </c>
      <c r="M590" s="233"/>
      <c r="N590" s="234">
        <f t="shared" si="17"/>
        <v>60</v>
      </c>
      <c r="O590" s="37">
        <v>37.5</v>
      </c>
      <c r="P590" s="228">
        <f t="shared" si="14"/>
        <v>22.5</v>
      </c>
      <c r="Q590" s="41"/>
    </row>
    <row r="591" spans="1:18" ht="15.6" x14ac:dyDescent="0.3">
      <c r="A591" s="150"/>
      <c r="B591" s="142">
        <f t="shared" si="18"/>
        <v>2327</v>
      </c>
      <c r="C591" s="128"/>
      <c r="D591" s="34">
        <f t="shared" si="16"/>
        <v>2322</v>
      </c>
      <c r="E591" s="144">
        <v>45500</v>
      </c>
      <c r="F591" s="554">
        <v>2327</v>
      </c>
      <c r="G591" s="711">
        <v>45501</v>
      </c>
      <c r="H591" s="704">
        <f t="shared" si="15"/>
        <v>5</v>
      </c>
      <c r="K591" s="134"/>
      <c r="L591" s="670">
        <v>45501</v>
      </c>
      <c r="M591" s="233">
        <v>120</v>
      </c>
      <c r="N591" s="234">
        <f t="shared" si="17"/>
        <v>37.5</v>
      </c>
      <c r="O591" s="37">
        <v>118.375</v>
      </c>
      <c r="P591" s="228">
        <f t="shared" si="14"/>
        <v>39.125</v>
      </c>
      <c r="Q591" s="41"/>
      <c r="R591" s="48" t="s">
        <v>1184</v>
      </c>
    </row>
    <row r="592" spans="1:18" ht="15.6" x14ac:dyDescent="0.3">
      <c r="A592" s="150"/>
      <c r="B592" s="142">
        <f t="shared" si="18"/>
        <v>2341</v>
      </c>
      <c r="C592" s="128"/>
      <c r="D592" s="34">
        <f t="shared" si="16"/>
        <v>2327</v>
      </c>
      <c r="E592" s="144">
        <v>45501</v>
      </c>
      <c r="F592" s="554">
        <v>2341</v>
      </c>
      <c r="G592" s="711">
        <v>45502</v>
      </c>
      <c r="H592" s="704">
        <f t="shared" si="15"/>
        <v>14</v>
      </c>
      <c r="K592" s="134"/>
      <c r="L592" s="670">
        <v>45502</v>
      </c>
      <c r="M592" s="233"/>
      <c r="N592" s="234">
        <f t="shared" si="17"/>
        <v>118.375</v>
      </c>
      <c r="O592" s="37">
        <v>86.25</v>
      </c>
      <c r="P592" s="228">
        <f t="shared" si="14"/>
        <v>32.125</v>
      </c>
      <c r="Q592" s="41"/>
    </row>
    <row r="593" spans="1:18" ht="15.6" x14ac:dyDescent="0.3">
      <c r="A593" s="150"/>
      <c r="B593" s="142">
        <f t="shared" si="18"/>
        <v>2345</v>
      </c>
      <c r="C593" s="128"/>
      <c r="D593" s="34">
        <f t="shared" si="16"/>
        <v>2341</v>
      </c>
      <c r="E593" s="144">
        <v>45502</v>
      </c>
      <c r="F593" s="554">
        <v>2345</v>
      </c>
      <c r="G593" s="711">
        <v>45503</v>
      </c>
      <c r="H593" s="704">
        <f t="shared" si="15"/>
        <v>4</v>
      </c>
      <c r="K593" s="134"/>
      <c r="L593" s="670">
        <v>45503</v>
      </c>
      <c r="M593" s="233"/>
      <c r="N593" s="234">
        <f t="shared" si="17"/>
        <v>86.25</v>
      </c>
      <c r="O593" s="37">
        <v>48.75</v>
      </c>
      <c r="P593" s="228">
        <f t="shared" si="14"/>
        <v>37.5</v>
      </c>
      <c r="Q593" s="41"/>
    </row>
    <row r="594" spans="1:18" ht="15.6" x14ac:dyDescent="0.3">
      <c r="A594" s="150"/>
      <c r="B594" s="142">
        <f t="shared" si="18"/>
        <v>2353</v>
      </c>
      <c r="C594" s="128"/>
      <c r="D594" s="34">
        <f t="shared" si="16"/>
        <v>2345</v>
      </c>
      <c r="E594" s="144">
        <v>45503</v>
      </c>
      <c r="F594" s="554">
        <v>2353</v>
      </c>
      <c r="G594" s="711">
        <v>45504</v>
      </c>
      <c r="H594" s="704">
        <f t="shared" si="15"/>
        <v>8</v>
      </c>
      <c r="K594" s="134"/>
      <c r="L594" s="670">
        <v>45504</v>
      </c>
      <c r="M594" s="233"/>
      <c r="N594" s="234">
        <f t="shared" si="17"/>
        <v>48.75</v>
      </c>
      <c r="O594" s="37">
        <v>11.25</v>
      </c>
      <c r="P594" s="228">
        <f t="shared" si="14"/>
        <v>37.5</v>
      </c>
      <c r="Q594" s="41"/>
      <c r="R594" s="48" t="s">
        <v>1202</v>
      </c>
    </row>
    <row r="595" spans="1:18" ht="15.6" x14ac:dyDescent="0.3">
      <c r="A595" s="150"/>
      <c r="B595" s="142">
        <f t="shared" si="18"/>
        <v>2361</v>
      </c>
      <c r="C595" s="128"/>
      <c r="D595" s="34">
        <f t="shared" si="16"/>
        <v>2353</v>
      </c>
      <c r="E595" s="144">
        <v>45504</v>
      </c>
      <c r="F595" s="554">
        <v>2361</v>
      </c>
      <c r="G595" s="711">
        <v>45505</v>
      </c>
      <c r="H595" s="704">
        <f t="shared" si="15"/>
        <v>8</v>
      </c>
      <c r="K595" s="134"/>
      <c r="L595" s="670">
        <v>45505</v>
      </c>
      <c r="M595" s="233">
        <v>120</v>
      </c>
      <c r="N595" s="234">
        <f t="shared" si="17"/>
        <v>11.25</v>
      </c>
      <c r="O595" s="37">
        <v>120</v>
      </c>
      <c r="P595" s="228">
        <f t="shared" si="14"/>
        <v>11.25</v>
      </c>
      <c r="Q595" s="41"/>
      <c r="R595" s="48" t="s">
        <v>1208</v>
      </c>
    </row>
    <row r="596" spans="1:18" ht="15.6" x14ac:dyDescent="0.3">
      <c r="A596" s="150"/>
      <c r="B596" s="142">
        <f t="shared" si="18"/>
        <v>2369</v>
      </c>
      <c r="C596" s="128"/>
      <c r="D596" s="34">
        <f t="shared" si="16"/>
        <v>2361</v>
      </c>
      <c r="E596" s="144">
        <v>45505</v>
      </c>
      <c r="F596" s="554">
        <v>2369</v>
      </c>
      <c r="G596" s="711">
        <v>45506</v>
      </c>
      <c r="H596" s="704">
        <f t="shared" si="15"/>
        <v>8</v>
      </c>
      <c r="K596" s="134"/>
      <c r="L596" s="670">
        <v>45506</v>
      </c>
      <c r="M596" s="233"/>
      <c r="N596" s="234">
        <f t="shared" si="17"/>
        <v>120</v>
      </c>
      <c r="O596" s="37">
        <v>120</v>
      </c>
      <c r="P596" s="228">
        <f t="shared" si="14"/>
        <v>0</v>
      </c>
      <c r="Q596" s="41"/>
    </row>
    <row r="597" spans="1:18" ht="15.6" x14ac:dyDescent="0.3">
      <c r="A597" s="150"/>
      <c r="B597" s="142">
        <f t="shared" si="18"/>
        <v>2369</v>
      </c>
      <c r="C597" s="128"/>
      <c r="D597" s="34">
        <f t="shared" si="16"/>
        <v>2369</v>
      </c>
      <c r="E597" s="144">
        <v>45506</v>
      </c>
      <c r="F597" s="554">
        <v>2369</v>
      </c>
      <c r="G597" s="711">
        <v>45507</v>
      </c>
      <c r="H597" s="704">
        <f t="shared" si="15"/>
        <v>0</v>
      </c>
      <c r="K597" s="134"/>
      <c r="L597" s="670">
        <v>45507</v>
      </c>
      <c r="M597" s="233"/>
      <c r="N597" s="234">
        <f t="shared" si="17"/>
        <v>120</v>
      </c>
      <c r="O597" s="37">
        <v>120</v>
      </c>
      <c r="P597" s="228">
        <f t="shared" si="14"/>
        <v>0</v>
      </c>
      <c r="Q597" s="41"/>
    </row>
    <row r="598" spans="1:18" ht="15.6" x14ac:dyDescent="0.3">
      <c r="A598" s="150"/>
      <c r="B598" s="142">
        <f t="shared" si="18"/>
        <v>2369</v>
      </c>
      <c r="C598" s="128"/>
      <c r="D598" s="34">
        <f t="shared" si="16"/>
        <v>2369</v>
      </c>
      <c r="E598" s="144">
        <v>45507</v>
      </c>
      <c r="F598" s="554">
        <v>2369</v>
      </c>
      <c r="G598" s="711">
        <v>45508</v>
      </c>
      <c r="H598" s="704">
        <f t="shared" si="15"/>
        <v>0</v>
      </c>
      <c r="K598" s="134"/>
      <c r="L598" s="670">
        <v>45508</v>
      </c>
      <c r="M598" s="233"/>
      <c r="N598" s="234">
        <f t="shared" si="17"/>
        <v>120</v>
      </c>
      <c r="O598" s="37">
        <v>120</v>
      </c>
      <c r="P598" s="228">
        <f t="shared" si="14"/>
        <v>0</v>
      </c>
      <c r="Q598" s="41"/>
    </row>
    <row r="599" spans="1:18" ht="15.6" x14ac:dyDescent="0.3">
      <c r="A599" s="150"/>
      <c r="B599" s="142">
        <f t="shared" si="18"/>
        <v>2369</v>
      </c>
      <c r="C599" s="128"/>
      <c r="D599" s="34">
        <f t="shared" si="16"/>
        <v>2369</v>
      </c>
      <c r="E599" s="144">
        <v>45508</v>
      </c>
      <c r="F599" s="554">
        <v>2369</v>
      </c>
      <c r="G599" s="711">
        <v>45509</v>
      </c>
      <c r="H599" s="704">
        <f t="shared" si="15"/>
        <v>0</v>
      </c>
      <c r="K599" s="134"/>
      <c r="L599" s="670">
        <v>45509</v>
      </c>
      <c r="M599" s="233"/>
      <c r="N599" s="234">
        <f t="shared" si="17"/>
        <v>120</v>
      </c>
      <c r="O599" s="37">
        <v>93.25</v>
      </c>
      <c r="P599" s="228">
        <f t="shared" si="14"/>
        <v>26.75</v>
      </c>
      <c r="Q599" s="41"/>
    </row>
    <row r="600" spans="1:18" ht="15.6" x14ac:dyDescent="0.3">
      <c r="A600" s="150"/>
      <c r="B600" s="142">
        <f t="shared" si="18"/>
        <v>2374</v>
      </c>
      <c r="C600" s="128"/>
      <c r="D600" s="34">
        <f t="shared" si="16"/>
        <v>2369</v>
      </c>
      <c r="E600" s="144">
        <v>45509</v>
      </c>
      <c r="F600" s="554">
        <v>2374</v>
      </c>
      <c r="G600" s="711">
        <v>45510</v>
      </c>
      <c r="H600" s="704">
        <f t="shared" si="15"/>
        <v>5</v>
      </c>
      <c r="K600" s="134"/>
      <c r="L600" s="670">
        <v>45510</v>
      </c>
      <c r="M600" s="233"/>
      <c r="N600" s="234">
        <f t="shared" si="17"/>
        <v>93.25</v>
      </c>
      <c r="O600" s="37">
        <v>86.25</v>
      </c>
      <c r="P600" s="228">
        <f t="shared" si="14"/>
        <v>7</v>
      </c>
      <c r="Q600" s="41"/>
    </row>
    <row r="601" spans="1:18" ht="15.6" x14ac:dyDescent="0.3">
      <c r="A601" s="150"/>
      <c r="B601" s="142">
        <f t="shared" si="18"/>
        <v>2375</v>
      </c>
      <c r="C601" s="128"/>
      <c r="D601" s="34">
        <f t="shared" si="16"/>
        <v>2374</v>
      </c>
      <c r="E601" s="144">
        <v>45510</v>
      </c>
      <c r="F601" s="554">
        <v>2375</v>
      </c>
      <c r="G601" s="711">
        <v>45511</v>
      </c>
      <c r="H601" s="704">
        <f t="shared" si="15"/>
        <v>1</v>
      </c>
      <c r="K601" s="134"/>
      <c r="L601" s="670">
        <v>45511</v>
      </c>
      <c r="M601" s="233">
        <v>120</v>
      </c>
      <c r="N601" s="234">
        <f t="shared" si="17"/>
        <v>86.25</v>
      </c>
      <c r="O601" s="37">
        <v>120</v>
      </c>
      <c r="P601" s="228">
        <f t="shared" si="14"/>
        <v>86.25</v>
      </c>
      <c r="Q601" s="41"/>
      <c r="R601" t="s">
        <v>1184</v>
      </c>
    </row>
    <row r="602" spans="1:18" ht="15.6" x14ac:dyDescent="0.3">
      <c r="A602" s="150"/>
      <c r="B602" s="142">
        <f t="shared" si="18"/>
        <v>2397</v>
      </c>
      <c r="C602" s="128"/>
      <c r="D602" s="34">
        <f t="shared" si="16"/>
        <v>2375</v>
      </c>
      <c r="E602" s="144">
        <v>45511</v>
      </c>
      <c r="F602" s="554">
        <v>2397</v>
      </c>
      <c r="G602" s="711">
        <v>45512</v>
      </c>
      <c r="H602" s="704">
        <f t="shared" si="15"/>
        <v>22</v>
      </c>
      <c r="K602" s="134"/>
      <c r="L602" s="670">
        <v>45512</v>
      </c>
      <c r="M602" s="233"/>
      <c r="N602" s="234">
        <f t="shared" si="17"/>
        <v>120</v>
      </c>
      <c r="O602" s="37">
        <v>90</v>
      </c>
      <c r="P602" s="228">
        <f t="shared" si="14"/>
        <v>30</v>
      </c>
      <c r="Q602" s="41"/>
    </row>
    <row r="603" spans="1:18" ht="15.6" x14ac:dyDescent="0.3">
      <c r="A603" s="150"/>
      <c r="B603" s="142">
        <f t="shared" si="18"/>
        <v>2405</v>
      </c>
      <c r="C603" s="128"/>
      <c r="D603" s="34">
        <f t="shared" si="16"/>
        <v>2397</v>
      </c>
      <c r="E603" s="144">
        <v>45512</v>
      </c>
      <c r="F603" s="554">
        <v>2405</v>
      </c>
      <c r="G603" s="711">
        <v>45513</v>
      </c>
      <c r="H603" s="704">
        <f t="shared" si="15"/>
        <v>8</v>
      </c>
      <c r="K603" s="134"/>
      <c r="L603" s="670">
        <v>45513</v>
      </c>
      <c r="M603" s="233"/>
      <c r="N603" s="234">
        <f t="shared" si="17"/>
        <v>90</v>
      </c>
      <c r="O603" s="37">
        <v>90</v>
      </c>
      <c r="P603" s="228">
        <f t="shared" si="14"/>
        <v>0</v>
      </c>
      <c r="Q603" s="41"/>
    </row>
    <row r="604" spans="1:18" ht="15.6" x14ac:dyDescent="0.3">
      <c r="A604" s="150"/>
      <c r="B604" s="142">
        <f t="shared" si="18"/>
        <v>2405</v>
      </c>
      <c r="C604" s="128"/>
      <c r="D604" s="34">
        <f t="shared" si="16"/>
        <v>2405</v>
      </c>
      <c r="E604" s="144">
        <v>45513</v>
      </c>
      <c r="F604" s="554">
        <v>2405</v>
      </c>
      <c r="G604" s="711">
        <v>45514</v>
      </c>
      <c r="H604" s="704">
        <f t="shared" si="15"/>
        <v>0</v>
      </c>
      <c r="K604" s="134"/>
      <c r="L604" s="670">
        <v>45514</v>
      </c>
      <c r="M604" s="233"/>
      <c r="N604" s="234">
        <f t="shared" si="17"/>
        <v>90</v>
      </c>
      <c r="O604" s="37">
        <v>30</v>
      </c>
      <c r="P604" s="228">
        <f t="shared" si="14"/>
        <v>60</v>
      </c>
      <c r="Q604" s="41"/>
    </row>
    <row r="605" spans="1:18" ht="15.6" x14ac:dyDescent="0.3">
      <c r="A605" s="150"/>
      <c r="B605" s="142">
        <f t="shared" si="18"/>
        <v>2418</v>
      </c>
      <c r="C605" s="128"/>
      <c r="D605" s="34">
        <f t="shared" si="16"/>
        <v>2405</v>
      </c>
      <c r="E605" s="144">
        <v>45514</v>
      </c>
      <c r="F605" s="554">
        <v>2418</v>
      </c>
      <c r="G605" s="711">
        <v>45515</v>
      </c>
      <c r="H605" s="704">
        <f t="shared" si="15"/>
        <v>13</v>
      </c>
      <c r="K605" s="134"/>
      <c r="L605" s="670">
        <v>45515</v>
      </c>
      <c r="M605" s="233">
        <v>120</v>
      </c>
      <c r="N605" s="234">
        <f t="shared" si="17"/>
        <v>30</v>
      </c>
      <c r="O605" s="37">
        <v>22.5</v>
      </c>
      <c r="P605" s="228">
        <f t="shared" si="14"/>
        <v>127.5</v>
      </c>
      <c r="Q605" s="41"/>
      <c r="R605" t="s">
        <v>1219</v>
      </c>
    </row>
    <row r="606" spans="1:18" ht="15.6" x14ac:dyDescent="0.3">
      <c r="A606" s="150"/>
      <c r="B606" s="142">
        <f t="shared" si="18"/>
        <v>2442</v>
      </c>
      <c r="C606" s="128"/>
      <c r="D606" s="34">
        <f t="shared" si="16"/>
        <v>2418</v>
      </c>
      <c r="E606" s="144">
        <v>45515</v>
      </c>
      <c r="F606" s="554">
        <v>2442</v>
      </c>
      <c r="G606" s="711">
        <v>45516</v>
      </c>
      <c r="H606" s="704">
        <f t="shared" si="15"/>
        <v>24</v>
      </c>
      <c r="K606" s="134"/>
      <c r="L606" s="670">
        <v>45516</v>
      </c>
      <c r="M606" s="233">
        <v>120</v>
      </c>
      <c r="N606" s="234">
        <f t="shared" ref="N606:N669" si="19">O605</f>
        <v>22.5</v>
      </c>
      <c r="O606" s="37">
        <v>120</v>
      </c>
      <c r="P606" s="228">
        <f t="shared" ref="P606:P668" si="20">M606+N606-O606</f>
        <v>22.5</v>
      </c>
      <c r="Q606" s="41"/>
      <c r="R606" t="s">
        <v>1240</v>
      </c>
    </row>
    <row r="607" spans="1:18" ht="15.6" x14ac:dyDescent="0.3">
      <c r="A607" s="150"/>
      <c r="B607" s="142">
        <f t="shared" si="18"/>
        <v>2451</v>
      </c>
      <c r="C607" s="128"/>
      <c r="D607" s="34">
        <f t="shared" si="16"/>
        <v>2442</v>
      </c>
      <c r="E607" s="144">
        <v>45516</v>
      </c>
      <c r="F607" s="554">
        <v>2451</v>
      </c>
      <c r="G607" s="711">
        <v>45517</v>
      </c>
      <c r="H607" s="704">
        <f t="shared" si="15"/>
        <v>9</v>
      </c>
      <c r="K607" s="134"/>
      <c r="L607" s="670">
        <v>45517</v>
      </c>
      <c r="M607" s="233"/>
      <c r="N607" s="234">
        <f t="shared" si="19"/>
        <v>120</v>
      </c>
      <c r="O607" s="37">
        <v>120</v>
      </c>
      <c r="P607" s="228">
        <f t="shared" si="20"/>
        <v>0</v>
      </c>
      <c r="Q607" s="41"/>
    </row>
    <row r="608" spans="1:18" ht="15.6" x14ac:dyDescent="0.3">
      <c r="A608" s="150"/>
      <c r="B608" s="142">
        <f t="shared" si="18"/>
        <v>2454</v>
      </c>
      <c r="C608" s="128"/>
      <c r="D608" s="34">
        <f t="shared" si="16"/>
        <v>2451</v>
      </c>
      <c r="E608" s="144">
        <v>45517</v>
      </c>
      <c r="F608" s="554">
        <v>2454</v>
      </c>
      <c r="G608" s="711">
        <v>45518</v>
      </c>
      <c r="H608" s="704">
        <f t="shared" si="15"/>
        <v>3</v>
      </c>
      <c r="K608" s="134"/>
      <c r="L608" s="670">
        <v>45518</v>
      </c>
      <c r="M608" s="233"/>
      <c r="N608" s="234">
        <f t="shared" si="19"/>
        <v>120</v>
      </c>
      <c r="O608" s="37">
        <v>120</v>
      </c>
      <c r="P608" s="228">
        <f t="shared" si="20"/>
        <v>0</v>
      </c>
      <c r="Q608" s="41"/>
    </row>
    <row r="609" spans="1:21" ht="15.6" x14ac:dyDescent="0.3">
      <c r="A609" s="150"/>
      <c r="B609" s="142">
        <f t="shared" si="18"/>
        <v>2454</v>
      </c>
      <c r="C609" s="128"/>
      <c r="D609" s="34">
        <f t="shared" si="16"/>
        <v>2454</v>
      </c>
      <c r="E609" s="144">
        <v>45518</v>
      </c>
      <c r="F609" s="554">
        <v>2454</v>
      </c>
      <c r="G609" s="711">
        <v>45519</v>
      </c>
      <c r="H609" s="704">
        <f t="shared" si="15"/>
        <v>0</v>
      </c>
      <c r="K609" s="134"/>
      <c r="L609" s="670">
        <v>45519</v>
      </c>
      <c r="M609" s="233"/>
      <c r="N609" s="234">
        <f t="shared" si="19"/>
        <v>120</v>
      </c>
      <c r="O609" s="37">
        <v>120</v>
      </c>
      <c r="P609" s="228">
        <f t="shared" si="20"/>
        <v>0</v>
      </c>
      <c r="Q609" s="41"/>
    </row>
    <row r="610" spans="1:21" ht="15.6" x14ac:dyDescent="0.3">
      <c r="A610" s="150"/>
      <c r="B610" s="142">
        <f t="shared" si="18"/>
        <v>2454</v>
      </c>
      <c r="C610" s="128"/>
      <c r="D610" s="34">
        <f t="shared" si="16"/>
        <v>2454</v>
      </c>
      <c r="E610" s="144">
        <v>45519</v>
      </c>
      <c r="F610" s="554">
        <v>2454</v>
      </c>
      <c r="G610" s="711">
        <v>45520</v>
      </c>
      <c r="H610" s="704">
        <f t="shared" si="15"/>
        <v>0</v>
      </c>
      <c r="K610" s="134"/>
      <c r="L610" s="670">
        <v>45520</v>
      </c>
      <c r="M610" s="233"/>
      <c r="N610" s="234">
        <f t="shared" si="19"/>
        <v>120</v>
      </c>
      <c r="O610" s="37">
        <v>120</v>
      </c>
      <c r="P610" s="228">
        <f t="shared" si="20"/>
        <v>0</v>
      </c>
      <c r="Q610" s="41"/>
    </row>
    <row r="611" spans="1:21" ht="15.6" x14ac:dyDescent="0.3">
      <c r="A611" s="150"/>
      <c r="B611" s="142">
        <f t="shared" si="18"/>
        <v>2455</v>
      </c>
      <c r="C611" s="128"/>
      <c r="D611" s="34">
        <f t="shared" si="16"/>
        <v>2454</v>
      </c>
      <c r="E611" s="144">
        <v>45520</v>
      </c>
      <c r="F611" s="554">
        <v>2455</v>
      </c>
      <c r="G611" s="711">
        <v>45521</v>
      </c>
      <c r="H611" s="704">
        <f t="shared" si="15"/>
        <v>1</v>
      </c>
      <c r="K611" s="134"/>
      <c r="L611" s="670">
        <v>45521</v>
      </c>
      <c r="M611" s="233"/>
      <c r="N611" s="234">
        <f t="shared" si="19"/>
        <v>120</v>
      </c>
      <c r="O611" s="37">
        <v>97.5</v>
      </c>
      <c r="P611" s="228">
        <f t="shared" si="20"/>
        <v>22.5</v>
      </c>
      <c r="Q611" s="41"/>
      <c r="R611" s="48" t="s">
        <v>1241</v>
      </c>
    </row>
    <row r="612" spans="1:21" ht="15.6" x14ac:dyDescent="0.3">
      <c r="A612" s="150"/>
      <c r="B612" s="142">
        <f t="shared" si="18"/>
        <v>2460</v>
      </c>
      <c r="C612" s="128"/>
      <c r="D612" s="34">
        <f t="shared" si="16"/>
        <v>2455</v>
      </c>
      <c r="E612" s="144">
        <v>45521</v>
      </c>
      <c r="F612" s="554">
        <v>2460</v>
      </c>
      <c r="G612" s="711">
        <v>45522</v>
      </c>
      <c r="H612" s="704">
        <f t="shared" si="15"/>
        <v>5</v>
      </c>
      <c r="K612" s="134"/>
      <c r="L612" s="670">
        <v>45522</v>
      </c>
      <c r="M612" s="233"/>
      <c r="N612" s="234">
        <f t="shared" si="19"/>
        <v>97.5</v>
      </c>
      <c r="O612" s="37">
        <v>97.5</v>
      </c>
      <c r="P612" s="228">
        <f t="shared" si="20"/>
        <v>0</v>
      </c>
      <c r="Q612" s="41"/>
    </row>
    <row r="613" spans="1:21" ht="15.6" x14ac:dyDescent="0.3">
      <c r="A613" s="150"/>
      <c r="B613" s="142">
        <f t="shared" si="18"/>
        <v>2460</v>
      </c>
      <c r="C613" s="128"/>
      <c r="D613" s="34">
        <f t="shared" si="16"/>
        <v>2460</v>
      </c>
      <c r="E613" s="144">
        <v>45522</v>
      </c>
      <c r="F613" s="554">
        <v>2460</v>
      </c>
      <c r="G613" s="711">
        <v>45523</v>
      </c>
      <c r="H613" s="704">
        <f t="shared" si="15"/>
        <v>0</v>
      </c>
      <c r="K613" s="134"/>
      <c r="L613" s="670">
        <v>45523</v>
      </c>
      <c r="M613" s="233"/>
      <c r="N613" s="234">
        <f t="shared" si="19"/>
        <v>97.5</v>
      </c>
      <c r="O613" s="37">
        <v>86.25</v>
      </c>
      <c r="P613" s="228">
        <f t="shared" si="20"/>
        <v>11.25</v>
      </c>
      <c r="Q613" s="41"/>
    </row>
    <row r="614" spans="1:21" ht="15.6" x14ac:dyDescent="0.3">
      <c r="A614" s="150"/>
      <c r="B614" s="142">
        <f t="shared" si="18"/>
        <v>2463</v>
      </c>
      <c r="C614" s="128"/>
      <c r="D614" s="34">
        <f t="shared" si="16"/>
        <v>2460</v>
      </c>
      <c r="E614" s="144">
        <v>45523</v>
      </c>
      <c r="F614" s="554">
        <v>2463</v>
      </c>
      <c r="G614" s="711">
        <v>45524</v>
      </c>
      <c r="H614" s="704">
        <f t="shared" si="15"/>
        <v>3</v>
      </c>
      <c r="K614" s="134"/>
      <c r="L614" s="670">
        <v>45524</v>
      </c>
      <c r="M614" s="233"/>
      <c r="N614" s="234">
        <f t="shared" si="19"/>
        <v>86.25</v>
      </c>
      <c r="O614" s="37">
        <v>30</v>
      </c>
      <c r="P614" s="228">
        <f t="shared" si="20"/>
        <v>56.25</v>
      </c>
      <c r="Q614" s="41"/>
      <c r="R614" t="s">
        <v>1242</v>
      </c>
    </row>
    <row r="615" spans="1:21" ht="15.6" x14ac:dyDescent="0.3">
      <c r="A615" s="150"/>
      <c r="B615" s="142">
        <f t="shared" si="18"/>
        <v>2476</v>
      </c>
      <c r="C615" s="128"/>
      <c r="D615" s="34">
        <f t="shared" si="16"/>
        <v>2463</v>
      </c>
      <c r="E615" s="144">
        <v>45524</v>
      </c>
      <c r="F615" s="554">
        <v>2476</v>
      </c>
      <c r="G615" s="711">
        <v>45525</v>
      </c>
      <c r="H615" s="704">
        <f t="shared" si="15"/>
        <v>13</v>
      </c>
      <c r="K615" s="134"/>
      <c r="L615" s="670">
        <v>45525</v>
      </c>
      <c r="M615" s="233"/>
      <c r="N615" s="234">
        <f t="shared" si="19"/>
        <v>30</v>
      </c>
      <c r="O615" s="37">
        <v>30</v>
      </c>
      <c r="P615" s="228">
        <f t="shared" si="20"/>
        <v>0</v>
      </c>
      <c r="Q615" s="41"/>
    </row>
    <row r="616" spans="1:21" ht="15.6" x14ac:dyDescent="0.3">
      <c r="A616" s="150"/>
      <c r="B616" s="142">
        <f t="shared" si="18"/>
        <v>2477</v>
      </c>
      <c r="C616" s="128"/>
      <c r="D616" s="34">
        <f t="shared" si="16"/>
        <v>2476</v>
      </c>
      <c r="E616" s="144">
        <v>45525</v>
      </c>
      <c r="F616" s="554">
        <v>2477</v>
      </c>
      <c r="G616" s="711">
        <v>45526</v>
      </c>
      <c r="H616" s="704">
        <f t="shared" si="15"/>
        <v>1</v>
      </c>
      <c r="K616" s="134"/>
      <c r="L616" s="670">
        <v>45526</v>
      </c>
      <c r="M616" s="233"/>
      <c r="N616" s="234">
        <f t="shared" si="19"/>
        <v>30</v>
      </c>
      <c r="O616" s="37">
        <v>28</v>
      </c>
      <c r="P616" s="228">
        <f t="shared" si="20"/>
        <v>2</v>
      </c>
      <c r="Q616" s="41"/>
      <c r="R616" t="s">
        <v>1246</v>
      </c>
    </row>
    <row r="617" spans="1:21" ht="15.6" x14ac:dyDescent="0.3">
      <c r="A617" s="150"/>
      <c r="B617" s="142">
        <f t="shared" si="18"/>
        <v>2477</v>
      </c>
      <c r="C617" s="128"/>
      <c r="D617" s="34">
        <f t="shared" si="16"/>
        <v>2477</v>
      </c>
      <c r="E617" s="144">
        <v>45526</v>
      </c>
      <c r="F617" s="554">
        <v>2477</v>
      </c>
      <c r="G617" s="711">
        <v>45527</v>
      </c>
      <c r="H617" s="704">
        <f t="shared" si="15"/>
        <v>0</v>
      </c>
      <c r="K617" s="134"/>
      <c r="L617" s="670">
        <v>45527</v>
      </c>
      <c r="M617" s="233"/>
      <c r="N617" s="234">
        <f t="shared" si="19"/>
        <v>28</v>
      </c>
      <c r="O617" s="37">
        <v>5</v>
      </c>
      <c r="P617" s="228">
        <f t="shared" si="20"/>
        <v>23</v>
      </c>
      <c r="Q617" s="41"/>
    </row>
    <row r="618" spans="1:21" ht="15.6" x14ac:dyDescent="0.3">
      <c r="A618" s="150"/>
      <c r="B618" s="142">
        <f t="shared" si="18"/>
        <v>2482</v>
      </c>
      <c r="C618" s="128"/>
      <c r="D618" s="34">
        <f t="shared" si="16"/>
        <v>2477</v>
      </c>
      <c r="E618" s="144">
        <v>45527</v>
      </c>
      <c r="F618" s="554">
        <v>2482</v>
      </c>
      <c r="G618" s="711">
        <v>45528</v>
      </c>
      <c r="H618" s="704">
        <f t="shared" si="15"/>
        <v>5</v>
      </c>
      <c r="K618" s="134"/>
      <c r="L618" s="670">
        <v>45528</v>
      </c>
      <c r="M618" s="233"/>
      <c r="N618" s="234">
        <f t="shared" si="19"/>
        <v>5</v>
      </c>
      <c r="O618" s="37">
        <v>5</v>
      </c>
      <c r="P618" s="228">
        <f t="shared" si="20"/>
        <v>0</v>
      </c>
      <c r="Q618" s="41"/>
    </row>
    <row r="619" spans="1:21" ht="15.6" x14ac:dyDescent="0.3">
      <c r="A619" s="150"/>
      <c r="B619" s="142">
        <f t="shared" si="18"/>
        <v>2482</v>
      </c>
      <c r="C619" s="128"/>
      <c r="D619" s="34">
        <f t="shared" si="16"/>
        <v>2482</v>
      </c>
      <c r="E619" s="144">
        <v>45528</v>
      </c>
      <c r="F619" s="554">
        <v>2482</v>
      </c>
      <c r="G619" s="711">
        <v>45529</v>
      </c>
      <c r="H619" s="704">
        <f t="shared" si="15"/>
        <v>0</v>
      </c>
      <c r="K619" s="134"/>
      <c r="L619" s="670">
        <v>45529</v>
      </c>
      <c r="M619" s="233">
        <v>120</v>
      </c>
      <c r="N619" s="234">
        <f t="shared" si="19"/>
        <v>5</v>
      </c>
      <c r="O619" s="37">
        <v>82.5</v>
      </c>
      <c r="P619" s="228">
        <f t="shared" si="20"/>
        <v>42.5</v>
      </c>
      <c r="Q619" s="41"/>
      <c r="R619" s="48" t="s">
        <v>1252</v>
      </c>
    </row>
    <row r="620" spans="1:21" ht="15.6" x14ac:dyDescent="0.3">
      <c r="A620" s="150"/>
      <c r="B620" s="142">
        <f t="shared" si="18"/>
        <v>2498</v>
      </c>
      <c r="C620" s="128"/>
      <c r="D620" s="34">
        <f t="shared" si="16"/>
        <v>2482</v>
      </c>
      <c r="E620" s="144">
        <v>45529</v>
      </c>
      <c r="F620" s="554">
        <v>2498</v>
      </c>
      <c r="G620" s="711">
        <v>45530</v>
      </c>
      <c r="H620" s="704">
        <f t="shared" si="15"/>
        <v>16</v>
      </c>
      <c r="K620" s="134"/>
      <c r="L620" s="670">
        <v>45530</v>
      </c>
      <c r="M620" s="233"/>
      <c r="N620" s="234">
        <f t="shared" si="19"/>
        <v>82.5</v>
      </c>
      <c r="O620" s="37">
        <v>52.5</v>
      </c>
      <c r="P620" s="228">
        <f t="shared" si="20"/>
        <v>30</v>
      </c>
      <c r="Q620" s="41"/>
    </row>
    <row r="621" spans="1:21" ht="15.6" x14ac:dyDescent="0.3">
      <c r="A621" s="150"/>
      <c r="B621" s="142">
        <f t="shared" si="18"/>
        <v>2506</v>
      </c>
      <c r="C621" s="128"/>
      <c r="D621" s="34">
        <f t="shared" si="16"/>
        <v>2498</v>
      </c>
      <c r="E621" s="144">
        <v>45530</v>
      </c>
      <c r="F621" s="554">
        <v>2506</v>
      </c>
      <c r="G621" s="711">
        <v>45531</v>
      </c>
      <c r="H621" s="704">
        <f t="shared" si="15"/>
        <v>8</v>
      </c>
      <c r="K621" s="134"/>
      <c r="L621" s="670">
        <v>45531</v>
      </c>
      <c r="M621" s="233"/>
      <c r="N621" s="234">
        <f t="shared" si="19"/>
        <v>52.5</v>
      </c>
      <c r="O621" s="37">
        <v>45</v>
      </c>
      <c r="P621" s="228">
        <f t="shared" si="20"/>
        <v>7.5</v>
      </c>
      <c r="Q621" s="41"/>
    </row>
    <row r="622" spans="1:21" ht="15.6" x14ac:dyDescent="0.3">
      <c r="A622" s="150"/>
      <c r="B622" s="142">
        <f t="shared" si="18"/>
        <v>2508</v>
      </c>
      <c r="C622" s="128"/>
      <c r="D622" s="34">
        <f t="shared" si="16"/>
        <v>2506</v>
      </c>
      <c r="E622" s="144">
        <v>45531</v>
      </c>
      <c r="F622" s="554">
        <v>2508</v>
      </c>
      <c r="G622" s="711">
        <v>45532</v>
      </c>
      <c r="H622" s="704">
        <f t="shared" si="15"/>
        <v>2</v>
      </c>
      <c r="K622" s="134"/>
      <c r="L622" s="670">
        <v>45532</v>
      </c>
      <c r="M622" s="233"/>
      <c r="N622" s="234">
        <f t="shared" si="19"/>
        <v>45</v>
      </c>
      <c r="O622" s="37">
        <v>41.25</v>
      </c>
      <c r="P622" s="228">
        <f t="shared" si="20"/>
        <v>3.75</v>
      </c>
      <c r="Q622" s="41"/>
      <c r="R622" s="48" t="s">
        <v>1269</v>
      </c>
      <c r="U622" s="48" t="s">
        <v>1270</v>
      </c>
    </row>
    <row r="623" spans="1:21" ht="15.6" x14ac:dyDescent="0.3">
      <c r="A623" s="150"/>
      <c r="B623" s="142">
        <f t="shared" si="18"/>
        <v>2508</v>
      </c>
      <c r="C623" s="128"/>
      <c r="D623" s="34">
        <f t="shared" si="16"/>
        <v>2508</v>
      </c>
      <c r="E623" s="144">
        <v>45532</v>
      </c>
      <c r="F623" s="554">
        <v>2508</v>
      </c>
      <c r="G623" s="711">
        <v>45533</v>
      </c>
      <c r="H623" s="704">
        <f t="shared" si="15"/>
        <v>0</v>
      </c>
      <c r="K623" s="134"/>
      <c r="L623" s="670">
        <v>45533</v>
      </c>
      <c r="M623" s="233"/>
      <c r="N623" s="234">
        <f t="shared" si="19"/>
        <v>41.25</v>
      </c>
      <c r="O623" s="37">
        <v>41.25</v>
      </c>
      <c r="P623" s="228">
        <f t="shared" si="20"/>
        <v>0</v>
      </c>
      <c r="Q623" s="41"/>
    </row>
    <row r="624" spans="1:21" ht="15.6" x14ac:dyDescent="0.3">
      <c r="A624" s="150"/>
      <c r="B624" s="142">
        <f t="shared" si="18"/>
        <v>2509</v>
      </c>
      <c r="C624" s="128"/>
      <c r="D624" s="34">
        <f t="shared" si="16"/>
        <v>2508</v>
      </c>
      <c r="E624" s="144">
        <v>45533</v>
      </c>
      <c r="F624" s="554">
        <v>2509</v>
      </c>
      <c r="G624" s="711">
        <v>45534</v>
      </c>
      <c r="H624" s="704">
        <f t="shared" si="15"/>
        <v>1</v>
      </c>
      <c r="K624" s="134"/>
      <c r="L624" s="670">
        <v>45534</v>
      </c>
      <c r="M624" s="233"/>
      <c r="N624" s="234">
        <f t="shared" si="19"/>
        <v>41.25</v>
      </c>
      <c r="O624" s="37">
        <v>37.5</v>
      </c>
      <c r="P624" s="228">
        <f t="shared" si="20"/>
        <v>3.75</v>
      </c>
      <c r="Q624" s="41"/>
    </row>
    <row r="625" spans="1:18" ht="15.6" x14ac:dyDescent="0.3">
      <c r="A625" s="150"/>
      <c r="B625" s="142">
        <f t="shared" si="18"/>
        <v>2509</v>
      </c>
      <c r="C625" s="128"/>
      <c r="D625" s="34">
        <f t="shared" si="16"/>
        <v>2509</v>
      </c>
      <c r="E625" s="144">
        <v>45534</v>
      </c>
      <c r="F625" s="554">
        <v>2509</v>
      </c>
      <c r="G625" s="711">
        <v>45535</v>
      </c>
      <c r="H625" s="704">
        <f t="shared" si="15"/>
        <v>0</v>
      </c>
      <c r="K625" s="134"/>
      <c r="L625" s="670">
        <v>45535</v>
      </c>
      <c r="M625" s="233"/>
      <c r="N625" s="234">
        <f t="shared" si="19"/>
        <v>37.5</v>
      </c>
      <c r="O625" s="37">
        <v>33.75</v>
      </c>
      <c r="P625" s="228">
        <f t="shared" si="20"/>
        <v>3.75</v>
      </c>
      <c r="Q625" s="41"/>
    </row>
    <row r="626" spans="1:18" ht="15.6" x14ac:dyDescent="0.3">
      <c r="A626" s="150"/>
      <c r="B626" s="142">
        <f t="shared" si="18"/>
        <v>2511</v>
      </c>
      <c r="C626" s="128"/>
      <c r="D626" s="34">
        <f t="shared" si="16"/>
        <v>2509</v>
      </c>
      <c r="E626" s="144">
        <v>45535</v>
      </c>
      <c r="F626" s="554">
        <v>2511</v>
      </c>
      <c r="G626" s="711">
        <v>45536</v>
      </c>
      <c r="H626" s="704">
        <f t="shared" si="15"/>
        <v>2</v>
      </c>
      <c r="K626" s="134"/>
      <c r="L626" s="670">
        <v>45536</v>
      </c>
      <c r="M626" s="233"/>
      <c r="N626" s="234">
        <f t="shared" si="19"/>
        <v>33.75</v>
      </c>
      <c r="O626" s="37">
        <v>33.75</v>
      </c>
      <c r="P626" s="228">
        <f t="shared" si="20"/>
        <v>0</v>
      </c>
      <c r="Q626" s="41"/>
      <c r="R626" s="48" t="s">
        <v>1289</v>
      </c>
    </row>
    <row r="627" spans="1:18" ht="15.6" x14ac:dyDescent="0.3">
      <c r="A627" s="150"/>
      <c r="B627" s="142">
        <f t="shared" si="18"/>
        <v>2511</v>
      </c>
      <c r="C627" s="128"/>
      <c r="D627" s="34">
        <f t="shared" si="16"/>
        <v>2511</v>
      </c>
      <c r="E627" s="144">
        <v>45536</v>
      </c>
      <c r="F627" s="554">
        <v>2511</v>
      </c>
      <c r="G627" s="711">
        <v>45537</v>
      </c>
      <c r="H627" s="704">
        <f t="shared" si="15"/>
        <v>0</v>
      </c>
      <c r="K627" s="134"/>
      <c r="L627" s="670">
        <v>45537</v>
      </c>
      <c r="M627" s="233"/>
      <c r="N627" s="234">
        <f t="shared" si="19"/>
        <v>33.75</v>
      </c>
      <c r="O627" s="37">
        <v>33.75</v>
      </c>
      <c r="P627" s="228">
        <f t="shared" si="20"/>
        <v>0</v>
      </c>
      <c r="Q627" s="41"/>
    </row>
    <row r="628" spans="1:18" ht="15.6" x14ac:dyDescent="0.3">
      <c r="A628" s="150"/>
      <c r="B628" s="142">
        <f t="shared" si="18"/>
        <v>2511</v>
      </c>
      <c r="C628" s="128"/>
      <c r="D628" s="34">
        <f t="shared" si="16"/>
        <v>2511</v>
      </c>
      <c r="E628" s="144">
        <v>45537</v>
      </c>
      <c r="F628" s="554">
        <v>2511</v>
      </c>
      <c r="G628" s="711">
        <v>45538</v>
      </c>
      <c r="H628" s="704">
        <f t="shared" si="15"/>
        <v>0</v>
      </c>
      <c r="K628" s="134"/>
      <c r="L628" s="670">
        <v>45538</v>
      </c>
      <c r="M628" s="233"/>
      <c r="N628" s="234">
        <f t="shared" si="19"/>
        <v>33.75</v>
      </c>
      <c r="O628" s="37">
        <v>30</v>
      </c>
      <c r="P628" s="228">
        <f t="shared" si="20"/>
        <v>3.75</v>
      </c>
      <c r="Q628" s="41"/>
    </row>
    <row r="629" spans="1:18" ht="15.6" x14ac:dyDescent="0.3">
      <c r="A629" s="150"/>
      <c r="B629" s="142">
        <f t="shared" si="18"/>
        <v>2511</v>
      </c>
      <c r="C629" s="128"/>
      <c r="D629" s="34">
        <f t="shared" si="16"/>
        <v>2511</v>
      </c>
      <c r="E629" s="144">
        <v>45538</v>
      </c>
      <c r="F629" s="554">
        <v>2511</v>
      </c>
      <c r="G629" s="711">
        <v>45539</v>
      </c>
      <c r="H629" s="704">
        <f t="shared" si="15"/>
        <v>0</v>
      </c>
      <c r="K629" s="134"/>
      <c r="L629" s="670">
        <v>45539</v>
      </c>
      <c r="M629" s="233"/>
      <c r="N629" s="234">
        <f t="shared" si="19"/>
        <v>30</v>
      </c>
      <c r="O629" s="37">
        <v>30</v>
      </c>
      <c r="P629" s="228">
        <f t="shared" si="20"/>
        <v>0</v>
      </c>
      <c r="Q629" s="41"/>
    </row>
    <row r="630" spans="1:18" ht="15.6" x14ac:dyDescent="0.3">
      <c r="A630" s="150"/>
      <c r="B630" s="142">
        <f t="shared" si="18"/>
        <v>2511</v>
      </c>
      <c r="C630" s="128"/>
      <c r="D630" s="34">
        <f t="shared" si="16"/>
        <v>2511</v>
      </c>
      <c r="E630" s="144">
        <v>45539</v>
      </c>
      <c r="F630" s="554">
        <v>2511</v>
      </c>
      <c r="G630" s="711">
        <v>45540</v>
      </c>
      <c r="H630" s="704">
        <f t="shared" si="15"/>
        <v>0</v>
      </c>
      <c r="K630" s="134"/>
      <c r="L630" s="670">
        <v>45540</v>
      </c>
      <c r="M630" s="233"/>
      <c r="N630" s="234">
        <f t="shared" si="19"/>
        <v>30</v>
      </c>
      <c r="O630" s="37">
        <v>30</v>
      </c>
      <c r="P630" s="228">
        <f t="shared" si="20"/>
        <v>0</v>
      </c>
      <c r="Q630" s="41"/>
    </row>
    <row r="631" spans="1:18" ht="15.6" x14ac:dyDescent="0.3">
      <c r="A631" s="150"/>
      <c r="B631" s="142">
        <f t="shared" si="18"/>
        <v>2511</v>
      </c>
      <c r="C631" s="128"/>
      <c r="D631" s="34">
        <f t="shared" si="16"/>
        <v>2511</v>
      </c>
      <c r="E631" s="144">
        <v>45540</v>
      </c>
      <c r="F631" s="554">
        <v>2511</v>
      </c>
      <c r="G631" s="711">
        <v>45541</v>
      </c>
      <c r="H631" s="704">
        <f t="shared" si="15"/>
        <v>0</v>
      </c>
      <c r="K631" s="134"/>
      <c r="L631" s="670">
        <v>45541</v>
      </c>
      <c r="M631" s="233"/>
      <c r="N631" s="234">
        <f t="shared" si="19"/>
        <v>30</v>
      </c>
      <c r="O631" s="37">
        <v>30</v>
      </c>
      <c r="P631" s="228">
        <f t="shared" si="20"/>
        <v>0</v>
      </c>
      <c r="Q631" s="41"/>
    </row>
    <row r="632" spans="1:18" ht="15.6" x14ac:dyDescent="0.3">
      <c r="A632" s="150"/>
      <c r="B632" s="142">
        <f t="shared" si="18"/>
        <v>2511</v>
      </c>
      <c r="C632" s="128"/>
      <c r="D632" s="34">
        <f t="shared" si="16"/>
        <v>2511</v>
      </c>
      <c r="E632" s="144">
        <v>45541</v>
      </c>
      <c r="F632" s="554">
        <v>2511</v>
      </c>
      <c r="G632" s="711">
        <v>45542</v>
      </c>
      <c r="H632" s="704">
        <f t="shared" si="15"/>
        <v>0</v>
      </c>
      <c r="K632" s="134"/>
      <c r="L632" s="670">
        <v>45542</v>
      </c>
      <c r="M632" s="233"/>
      <c r="N632" s="234">
        <f t="shared" si="19"/>
        <v>30</v>
      </c>
      <c r="O632" s="37">
        <v>11.25</v>
      </c>
      <c r="P632" s="228">
        <f t="shared" si="20"/>
        <v>18.75</v>
      </c>
      <c r="Q632" s="41"/>
    </row>
    <row r="633" spans="1:18" ht="15.6" x14ac:dyDescent="0.3">
      <c r="A633" s="150"/>
      <c r="B633" s="142">
        <f t="shared" si="18"/>
        <v>2515</v>
      </c>
      <c r="C633" s="128"/>
      <c r="D633" s="34">
        <f t="shared" si="16"/>
        <v>2511</v>
      </c>
      <c r="E633" s="144">
        <v>45542</v>
      </c>
      <c r="F633" s="554">
        <v>2515</v>
      </c>
      <c r="G633" s="711">
        <v>45543</v>
      </c>
      <c r="H633" s="704">
        <f t="shared" si="15"/>
        <v>4</v>
      </c>
      <c r="K633" s="134"/>
      <c r="L633" s="670">
        <v>45543</v>
      </c>
      <c r="M633" s="233"/>
      <c r="N633" s="234">
        <f t="shared" si="19"/>
        <v>11.25</v>
      </c>
      <c r="O633" s="37">
        <v>7.5</v>
      </c>
      <c r="P633" s="228">
        <f t="shared" si="20"/>
        <v>3.75</v>
      </c>
      <c r="Q633" s="41"/>
    </row>
    <row r="634" spans="1:18" ht="15.6" x14ac:dyDescent="0.3">
      <c r="A634" s="150"/>
      <c r="B634" s="142">
        <f t="shared" si="18"/>
        <v>2516</v>
      </c>
      <c r="C634" s="128"/>
      <c r="D634" s="34">
        <f t="shared" si="16"/>
        <v>2515</v>
      </c>
      <c r="E634" s="144">
        <v>45543</v>
      </c>
      <c r="F634" s="554">
        <v>2516</v>
      </c>
      <c r="G634" s="711">
        <v>45544</v>
      </c>
      <c r="H634" s="704">
        <f t="shared" si="15"/>
        <v>1</v>
      </c>
      <c r="K634" s="134"/>
      <c r="L634" s="670">
        <v>45544</v>
      </c>
      <c r="M634" s="233"/>
      <c r="N634" s="234">
        <f t="shared" si="19"/>
        <v>7.5</v>
      </c>
      <c r="O634" s="37">
        <v>7.5</v>
      </c>
      <c r="P634" s="228">
        <f t="shared" si="20"/>
        <v>0</v>
      </c>
      <c r="Q634" s="41"/>
    </row>
    <row r="635" spans="1:18" ht="15.6" x14ac:dyDescent="0.3">
      <c r="A635" s="150"/>
      <c r="B635" s="142">
        <f t="shared" si="18"/>
        <v>2516</v>
      </c>
      <c r="C635" s="128"/>
      <c r="D635" s="34">
        <f t="shared" si="16"/>
        <v>2516</v>
      </c>
      <c r="E635" s="144">
        <v>45544</v>
      </c>
      <c r="F635" s="554">
        <v>2516</v>
      </c>
      <c r="G635" s="711">
        <v>45545</v>
      </c>
      <c r="H635" s="704">
        <f t="shared" si="15"/>
        <v>0</v>
      </c>
      <c r="K635" s="134"/>
      <c r="L635" s="670">
        <v>45545</v>
      </c>
      <c r="M635" s="233">
        <v>123</v>
      </c>
      <c r="N635" s="234">
        <f t="shared" si="19"/>
        <v>7.5</v>
      </c>
      <c r="O635" s="37">
        <v>120</v>
      </c>
      <c r="P635" s="228">
        <f t="shared" si="20"/>
        <v>10.5</v>
      </c>
      <c r="Q635" s="41"/>
      <c r="R635" t="s">
        <v>1291</v>
      </c>
    </row>
    <row r="636" spans="1:18" ht="15.6" x14ac:dyDescent="0.3">
      <c r="A636" s="150"/>
      <c r="B636" s="142">
        <f t="shared" si="18"/>
        <v>2520</v>
      </c>
      <c r="C636" s="128"/>
      <c r="D636" s="34">
        <f t="shared" si="16"/>
        <v>2516</v>
      </c>
      <c r="E636" s="144">
        <v>45545</v>
      </c>
      <c r="F636" s="554">
        <v>2520</v>
      </c>
      <c r="G636" s="711">
        <v>45546</v>
      </c>
      <c r="H636" s="704">
        <f t="shared" si="15"/>
        <v>4</v>
      </c>
      <c r="K636" s="134"/>
      <c r="L636" s="670">
        <v>45546</v>
      </c>
      <c r="M636" s="233"/>
      <c r="N636" s="234">
        <f t="shared" si="19"/>
        <v>120</v>
      </c>
      <c r="O636" s="37">
        <v>120</v>
      </c>
      <c r="P636" s="228">
        <f t="shared" si="20"/>
        <v>0</v>
      </c>
      <c r="Q636" s="41"/>
    </row>
    <row r="637" spans="1:18" ht="15.6" x14ac:dyDescent="0.3">
      <c r="A637" s="150"/>
      <c r="B637" s="142">
        <f t="shared" si="18"/>
        <v>2520</v>
      </c>
      <c r="C637" s="128"/>
      <c r="D637" s="34">
        <f t="shared" si="16"/>
        <v>2520</v>
      </c>
      <c r="E637" s="144">
        <v>45546</v>
      </c>
      <c r="F637" s="554">
        <v>2520</v>
      </c>
      <c r="G637" s="711">
        <v>45547</v>
      </c>
      <c r="H637" s="704">
        <f t="shared" si="15"/>
        <v>0</v>
      </c>
      <c r="K637" s="134"/>
      <c r="L637" s="670">
        <v>45547</v>
      </c>
      <c r="M637" s="233"/>
      <c r="N637" s="234">
        <f t="shared" si="19"/>
        <v>120</v>
      </c>
      <c r="O637" s="37">
        <v>120</v>
      </c>
      <c r="P637" s="228">
        <f t="shared" si="20"/>
        <v>0</v>
      </c>
      <c r="Q637" s="41"/>
    </row>
    <row r="638" spans="1:18" ht="15.6" x14ac:dyDescent="0.3">
      <c r="A638" s="150"/>
      <c r="B638" s="142">
        <f t="shared" si="18"/>
        <v>2520</v>
      </c>
      <c r="C638" s="128"/>
      <c r="D638" s="34">
        <f t="shared" si="16"/>
        <v>2520</v>
      </c>
      <c r="E638" s="144">
        <v>45547</v>
      </c>
      <c r="F638" s="554">
        <v>2520</v>
      </c>
      <c r="G638" s="711">
        <v>45548</v>
      </c>
      <c r="H638" s="704">
        <f t="shared" si="15"/>
        <v>0</v>
      </c>
      <c r="K638" s="134"/>
      <c r="L638" s="670">
        <v>45548</v>
      </c>
      <c r="M638" s="233"/>
      <c r="N638" s="234">
        <f t="shared" si="19"/>
        <v>120</v>
      </c>
      <c r="O638" s="37">
        <v>120</v>
      </c>
      <c r="P638" s="228">
        <f t="shared" si="20"/>
        <v>0</v>
      </c>
      <c r="Q638" s="41"/>
    </row>
    <row r="639" spans="1:18" ht="15.6" x14ac:dyDescent="0.3">
      <c r="A639" s="150"/>
      <c r="B639" s="142">
        <f t="shared" si="18"/>
        <v>2520</v>
      </c>
      <c r="C639" s="128"/>
      <c r="D639" s="34">
        <f t="shared" si="16"/>
        <v>2520</v>
      </c>
      <c r="E639" s="144">
        <v>45548</v>
      </c>
      <c r="F639" s="554">
        <v>2520</v>
      </c>
      <c r="G639" s="711">
        <v>45549</v>
      </c>
      <c r="H639" s="704">
        <f t="shared" si="15"/>
        <v>0</v>
      </c>
      <c r="K639" s="134"/>
      <c r="L639" s="670">
        <v>45549</v>
      </c>
      <c r="M639" s="233"/>
      <c r="N639" s="234">
        <f t="shared" si="19"/>
        <v>120</v>
      </c>
      <c r="O639" s="37">
        <v>120</v>
      </c>
      <c r="P639" s="228">
        <f t="shared" si="20"/>
        <v>0</v>
      </c>
      <c r="Q639" s="41"/>
    </row>
    <row r="640" spans="1:18" ht="15.6" x14ac:dyDescent="0.3">
      <c r="A640" s="150"/>
      <c r="B640" s="142">
        <f t="shared" si="18"/>
        <v>2520</v>
      </c>
      <c r="C640" s="128"/>
      <c r="D640" s="34">
        <f t="shared" si="16"/>
        <v>2520</v>
      </c>
      <c r="E640" s="144">
        <v>45549</v>
      </c>
      <c r="F640" s="554">
        <v>2520</v>
      </c>
      <c r="G640" s="711">
        <v>45550</v>
      </c>
      <c r="H640" s="704">
        <f t="shared" si="15"/>
        <v>0</v>
      </c>
      <c r="K640" s="134"/>
      <c r="L640" s="670">
        <v>45550</v>
      </c>
      <c r="M640" s="233"/>
      <c r="N640" s="234">
        <f t="shared" si="19"/>
        <v>120</v>
      </c>
      <c r="O640" s="37">
        <v>120</v>
      </c>
      <c r="P640" s="228">
        <f t="shared" si="20"/>
        <v>0</v>
      </c>
      <c r="Q640" s="41"/>
    </row>
    <row r="641" spans="1:21" ht="15.6" x14ac:dyDescent="0.3">
      <c r="A641" s="150"/>
      <c r="B641" s="142">
        <f t="shared" si="18"/>
        <v>2520</v>
      </c>
      <c r="C641" s="128"/>
      <c r="D641" s="34">
        <f t="shared" si="16"/>
        <v>2520</v>
      </c>
      <c r="E641" s="144">
        <v>45550</v>
      </c>
      <c r="F641" s="554">
        <v>2520</v>
      </c>
      <c r="G641" s="711">
        <v>45551</v>
      </c>
      <c r="H641" s="704">
        <f t="shared" si="15"/>
        <v>0</v>
      </c>
      <c r="K641" s="134"/>
      <c r="L641" s="670">
        <v>45551</v>
      </c>
      <c r="M641" s="233"/>
      <c r="N641" s="234">
        <f t="shared" si="19"/>
        <v>120</v>
      </c>
      <c r="O641" s="37">
        <v>120</v>
      </c>
      <c r="P641" s="228">
        <f t="shared" si="20"/>
        <v>0</v>
      </c>
      <c r="Q641" s="41"/>
    </row>
    <row r="642" spans="1:21" ht="15.6" x14ac:dyDescent="0.3">
      <c r="A642" s="150"/>
      <c r="B642" s="142">
        <f t="shared" si="18"/>
        <v>2526</v>
      </c>
      <c r="C642" s="128"/>
      <c r="D642" s="34">
        <f t="shared" si="16"/>
        <v>2520</v>
      </c>
      <c r="E642" s="144">
        <v>45551</v>
      </c>
      <c r="F642" s="554">
        <v>2526</v>
      </c>
      <c r="G642" s="711">
        <v>45552</v>
      </c>
      <c r="H642" s="704">
        <f t="shared" si="15"/>
        <v>6</v>
      </c>
      <c r="K642" s="134"/>
      <c r="L642" s="670">
        <v>45552</v>
      </c>
      <c r="M642" s="233"/>
      <c r="N642" s="234">
        <f t="shared" si="19"/>
        <v>120</v>
      </c>
      <c r="O642" s="37">
        <v>120</v>
      </c>
      <c r="P642" s="228">
        <f t="shared" si="20"/>
        <v>0</v>
      </c>
      <c r="Q642" s="41"/>
    </row>
    <row r="643" spans="1:21" ht="15.6" x14ac:dyDescent="0.3">
      <c r="A643" s="150"/>
      <c r="B643" s="142">
        <f t="shared" si="18"/>
        <v>2526</v>
      </c>
      <c r="C643" s="128"/>
      <c r="D643" s="34">
        <f t="shared" si="16"/>
        <v>2526</v>
      </c>
      <c r="E643" s="144">
        <v>45552</v>
      </c>
      <c r="F643" s="554">
        <v>2526</v>
      </c>
      <c r="G643" s="711">
        <v>45553</v>
      </c>
      <c r="H643" s="704">
        <f t="shared" si="15"/>
        <v>0</v>
      </c>
      <c r="K643" s="134"/>
      <c r="L643" s="670">
        <v>45553</v>
      </c>
      <c r="M643" s="233"/>
      <c r="N643" s="234">
        <f t="shared" si="19"/>
        <v>120</v>
      </c>
      <c r="O643" s="37">
        <v>105</v>
      </c>
      <c r="P643" s="228">
        <f t="shared" si="20"/>
        <v>15</v>
      </c>
      <c r="Q643" s="41"/>
    </row>
    <row r="644" spans="1:21" ht="15.6" x14ac:dyDescent="0.3">
      <c r="A644" s="150"/>
      <c r="B644" s="142">
        <f t="shared" si="18"/>
        <v>2529</v>
      </c>
      <c r="C644" s="128"/>
      <c r="D644" s="34">
        <f t="shared" si="16"/>
        <v>2526</v>
      </c>
      <c r="E644" s="144">
        <v>45553</v>
      </c>
      <c r="F644" s="554">
        <v>2529</v>
      </c>
      <c r="G644" s="711">
        <v>45554</v>
      </c>
      <c r="H644" s="704">
        <f t="shared" si="15"/>
        <v>3</v>
      </c>
      <c r="K644" s="134"/>
      <c r="L644" s="670">
        <v>45554</v>
      </c>
      <c r="M644" s="233"/>
      <c r="N644" s="234">
        <f t="shared" si="19"/>
        <v>105</v>
      </c>
      <c r="O644" s="37">
        <v>105</v>
      </c>
      <c r="P644" s="228">
        <f t="shared" si="20"/>
        <v>0</v>
      </c>
      <c r="Q644" s="41"/>
    </row>
    <row r="645" spans="1:21" ht="15.6" x14ac:dyDescent="0.3">
      <c r="A645" s="150"/>
      <c r="B645" s="142">
        <f t="shared" si="18"/>
        <v>2529</v>
      </c>
      <c r="C645" s="128"/>
      <c r="D645" s="34">
        <f t="shared" si="16"/>
        <v>2529</v>
      </c>
      <c r="E645" s="144">
        <v>45554</v>
      </c>
      <c r="F645" s="554">
        <v>2529</v>
      </c>
      <c r="G645" s="711">
        <v>45555</v>
      </c>
      <c r="H645" s="704">
        <f t="shared" si="15"/>
        <v>0</v>
      </c>
      <c r="K645" s="134"/>
      <c r="L645" s="670">
        <v>45555</v>
      </c>
      <c r="M645" s="233"/>
      <c r="N645" s="234">
        <f t="shared" si="19"/>
        <v>105</v>
      </c>
      <c r="O645" s="37">
        <v>97.5</v>
      </c>
      <c r="P645" s="228">
        <f t="shared" si="20"/>
        <v>7.5</v>
      </c>
      <c r="Q645" s="41"/>
    </row>
    <row r="646" spans="1:21" ht="15.6" x14ac:dyDescent="0.3">
      <c r="A646" s="150"/>
      <c r="B646" s="142">
        <f t="shared" si="18"/>
        <v>2531</v>
      </c>
      <c r="C646" s="128"/>
      <c r="D646" s="34">
        <f t="shared" si="16"/>
        <v>2529</v>
      </c>
      <c r="E646" s="144">
        <v>45555</v>
      </c>
      <c r="F646" s="554">
        <v>2531</v>
      </c>
      <c r="G646" s="711">
        <v>45556</v>
      </c>
      <c r="H646" s="704">
        <f t="shared" si="15"/>
        <v>2</v>
      </c>
      <c r="K646" s="134"/>
      <c r="L646" s="670">
        <v>45556</v>
      </c>
      <c r="M646" s="233"/>
      <c r="N646" s="234">
        <f t="shared" si="19"/>
        <v>97.5</v>
      </c>
      <c r="O646" s="37">
        <v>90</v>
      </c>
      <c r="P646" s="228">
        <f t="shared" si="20"/>
        <v>7.5</v>
      </c>
      <c r="Q646" s="41"/>
    </row>
    <row r="647" spans="1:21" ht="15.6" x14ac:dyDescent="0.3">
      <c r="A647" s="150"/>
      <c r="B647" s="142">
        <f t="shared" si="18"/>
        <v>2533</v>
      </c>
      <c r="C647" s="128"/>
      <c r="D647" s="34">
        <f t="shared" si="16"/>
        <v>2531</v>
      </c>
      <c r="E647" s="144">
        <v>45556</v>
      </c>
      <c r="F647" s="554">
        <v>2533</v>
      </c>
      <c r="G647" s="711">
        <v>45557</v>
      </c>
      <c r="H647" s="704">
        <f t="shared" si="15"/>
        <v>2</v>
      </c>
      <c r="K647" s="134"/>
      <c r="L647" s="670">
        <v>45557</v>
      </c>
      <c r="M647" s="233"/>
      <c r="N647" s="234">
        <f t="shared" si="19"/>
        <v>90</v>
      </c>
      <c r="O647" s="37">
        <v>86.25</v>
      </c>
      <c r="P647" s="228">
        <f t="shared" si="20"/>
        <v>3.75</v>
      </c>
      <c r="Q647" s="41"/>
    </row>
    <row r="648" spans="1:21" ht="15.6" x14ac:dyDescent="0.3">
      <c r="A648" s="150"/>
      <c r="B648" s="142">
        <f t="shared" si="18"/>
        <v>2533</v>
      </c>
      <c r="C648" s="128"/>
      <c r="D648" s="34">
        <f t="shared" si="16"/>
        <v>2533</v>
      </c>
      <c r="E648" s="144">
        <v>45557</v>
      </c>
      <c r="F648" s="554">
        <v>2533</v>
      </c>
      <c r="G648" s="711">
        <v>45558</v>
      </c>
      <c r="H648" s="704">
        <f t="shared" si="15"/>
        <v>0</v>
      </c>
      <c r="K648" s="134"/>
      <c r="L648" s="670">
        <v>45558</v>
      </c>
      <c r="M648" s="233"/>
      <c r="N648" s="234">
        <f t="shared" si="19"/>
        <v>86.25</v>
      </c>
      <c r="O648" s="37">
        <v>86.25</v>
      </c>
      <c r="P648" s="228">
        <f t="shared" si="20"/>
        <v>0</v>
      </c>
      <c r="Q648" s="41"/>
    </row>
    <row r="649" spans="1:21" ht="15.6" x14ac:dyDescent="0.3">
      <c r="A649" s="150"/>
      <c r="B649" s="142">
        <f t="shared" si="18"/>
        <v>2533</v>
      </c>
      <c r="C649" s="128"/>
      <c r="D649" s="34">
        <f t="shared" si="16"/>
        <v>2533</v>
      </c>
      <c r="E649" s="144">
        <v>45558</v>
      </c>
      <c r="F649" s="554">
        <v>2533</v>
      </c>
      <c r="G649" s="711">
        <v>45559</v>
      </c>
      <c r="H649" s="704">
        <f t="shared" si="15"/>
        <v>0</v>
      </c>
      <c r="K649" s="134"/>
      <c r="L649" s="670">
        <v>45559</v>
      </c>
      <c r="M649" s="233"/>
      <c r="N649" s="234">
        <f t="shared" si="19"/>
        <v>86.25</v>
      </c>
      <c r="O649" s="37">
        <v>63.5</v>
      </c>
      <c r="P649" s="228">
        <f t="shared" si="20"/>
        <v>22.75</v>
      </c>
      <c r="Q649" s="41"/>
    </row>
    <row r="650" spans="1:21" ht="15.6" x14ac:dyDescent="0.3">
      <c r="A650" s="150"/>
      <c r="B650" s="142">
        <f t="shared" si="18"/>
        <v>2538</v>
      </c>
      <c r="C650" s="128"/>
      <c r="D650" s="34">
        <f t="shared" si="16"/>
        <v>2533</v>
      </c>
      <c r="E650" s="144">
        <v>45559</v>
      </c>
      <c r="F650" s="554">
        <v>2538</v>
      </c>
      <c r="G650" s="711">
        <v>45560</v>
      </c>
      <c r="H650" s="704">
        <f t="shared" si="15"/>
        <v>5</v>
      </c>
      <c r="K650" s="134"/>
      <c r="L650" s="670">
        <v>45560</v>
      </c>
      <c r="M650" s="233"/>
      <c r="N650" s="234">
        <f t="shared" si="19"/>
        <v>63.5</v>
      </c>
      <c r="O650" s="37">
        <v>63.5</v>
      </c>
      <c r="P650" s="228">
        <f t="shared" si="20"/>
        <v>0</v>
      </c>
      <c r="Q650" s="41"/>
    </row>
    <row r="651" spans="1:21" ht="15.6" x14ac:dyDescent="0.3">
      <c r="A651" s="150"/>
      <c r="B651" s="142">
        <f t="shared" si="18"/>
        <v>2539</v>
      </c>
      <c r="C651" s="128"/>
      <c r="D651" s="34">
        <f t="shared" si="16"/>
        <v>2538</v>
      </c>
      <c r="E651" s="144">
        <v>45560</v>
      </c>
      <c r="F651" s="554">
        <v>2539</v>
      </c>
      <c r="G651" s="711">
        <v>45561</v>
      </c>
      <c r="H651" s="704">
        <f t="shared" si="15"/>
        <v>1</v>
      </c>
      <c r="K651" s="134"/>
      <c r="L651" s="670">
        <v>45561</v>
      </c>
      <c r="M651" s="233"/>
      <c r="N651" s="234">
        <f t="shared" si="19"/>
        <v>63.5</v>
      </c>
      <c r="O651" s="37">
        <v>63.5</v>
      </c>
      <c r="P651" s="228">
        <f t="shared" si="20"/>
        <v>0</v>
      </c>
      <c r="Q651" s="41"/>
    </row>
    <row r="652" spans="1:21" ht="15.6" x14ac:dyDescent="0.3">
      <c r="A652" s="150"/>
      <c r="B652" s="142">
        <f t="shared" si="18"/>
        <v>2539</v>
      </c>
      <c r="C652" s="128"/>
      <c r="D652" s="34">
        <f t="shared" si="16"/>
        <v>2539</v>
      </c>
      <c r="E652" s="144">
        <v>45561</v>
      </c>
      <c r="F652" s="554">
        <v>2539</v>
      </c>
      <c r="G652" s="711">
        <v>45562</v>
      </c>
      <c r="H652" s="704">
        <f t="shared" si="15"/>
        <v>0</v>
      </c>
      <c r="K652" s="134"/>
      <c r="L652" s="670">
        <v>45562</v>
      </c>
      <c r="M652" s="233"/>
      <c r="N652" s="234">
        <f t="shared" si="19"/>
        <v>63.5</v>
      </c>
      <c r="O652" s="37">
        <v>63.5</v>
      </c>
      <c r="P652" s="228">
        <f t="shared" si="20"/>
        <v>0</v>
      </c>
      <c r="Q652" s="41"/>
    </row>
    <row r="653" spans="1:21" ht="15.6" x14ac:dyDescent="0.3">
      <c r="A653" s="150"/>
      <c r="B653" s="142">
        <f t="shared" si="18"/>
        <v>2539</v>
      </c>
      <c r="C653" s="128"/>
      <c r="D653" s="34">
        <f t="shared" si="16"/>
        <v>2539</v>
      </c>
      <c r="E653" s="144">
        <v>45562</v>
      </c>
      <c r="F653" s="554">
        <v>2539</v>
      </c>
      <c r="G653" s="711">
        <v>45563</v>
      </c>
      <c r="H653" s="704">
        <f t="shared" si="15"/>
        <v>0</v>
      </c>
      <c r="K653" s="134"/>
      <c r="L653" s="670">
        <v>45563</v>
      </c>
      <c r="M653" s="233"/>
      <c r="N653" s="234">
        <f t="shared" si="19"/>
        <v>63.5</v>
      </c>
      <c r="O653" s="37">
        <v>63.5</v>
      </c>
      <c r="P653" s="228">
        <f t="shared" si="20"/>
        <v>0</v>
      </c>
      <c r="Q653" s="41"/>
    </row>
    <row r="654" spans="1:21" ht="15.6" x14ac:dyDescent="0.3">
      <c r="A654" s="150"/>
      <c r="B654" s="142">
        <f t="shared" si="18"/>
        <v>2539</v>
      </c>
      <c r="C654" s="128"/>
      <c r="D654" s="34">
        <f t="shared" si="16"/>
        <v>2539</v>
      </c>
      <c r="E654" s="144">
        <v>45563</v>
      </c>
      <c r="F654" s="554">
        <v>2539</v>
      </c>
      <c r="G654" s="711">
        <v>45564</v>
      </c>
      <c r="H654" s="704">
        <f t="shared" si="15"/>
        <v>0</v>
      </c>
      <c r="K654" s="134"/>
      <c r="L654" s="670">
        <v>45564</v>
      </c>
      <c r="M654" s="233"/>
      <c r="N654" s="234">
        <f t="shared" si="19"/>
        <v>63.5</v>
      </c>
      <c r="O654" s="37">
        <v>48.75</v>
      </c>
      <c r="P654" s="228">
        <f t="shared" si="20"/>
        <v>14.75</v>
      </c>
      <c r="Q654" s="41"/>
    </row>
    <row r="655" spans="1:21" ht="15.6" x14ac:dyDescent="0.3">
      <c r="A655" s="150"/>
      <c r="B655" s="142">
        <f t="shared" si="18"/>
        <v>2542</v>
      </c>
      <c r="C655" s="128"/>
      <c r="D655" s="34">
        <f t="shared" si="16"/>
        <v>2539</v>
      </c>
      <c r="E655" s="144">
        <v>45564</v>
      </c>
      <c r="F655" s="554">
        <v>2542</v>
      </c>
      <c r="G655" s="711">
        <v>45565</v>
      </c>
      <c r="H655" s="704">
        <f t="shared" si="15"/>
        <v>3</v>
      </c>
      <c r="K655" s="134"/>
      <c r="L655" s="670">
        <v>45565</v>
      </c>
      <c r="M655" s="233"/>
      <c r="N655" s="234">
        <f t="shared" si="19"/>
        <v>48.75</v>
      </c>
      <c r="O655" s="37">
        <v>48.75</v>
      </c>
      <c r="P655" s="228">
        <f t="shared" si="20"/>
        <v>0</v>
      </c>
      <c r="Q655" s="41"/>
      <c r="T655" t="s">
        <v>1369</v>
      </c>
      <c r="U655" t="s">
        <v>1368</v>
      </c>
    </row>
    <row r="656" spans="1:21" ht="15.6" x14ac:dyDescent="0.3">
      <c r="A656" s="150"/>
      <c r="B656" s="142">
        <f t="shared" si="18"/>
        <v>2542</v>
      </c>
      <c r="C656" s="128"/>
      <c r="D656" s="34">
        <f t="shared" si="16"/>
        <v>2542</v>
      </c>
      <c r="E656" s="144">
        <v>45565</v>
      </c>
      <c r="F656" s="554">
        <v>2542</v>
      </c>
      <c r="G656" s="711">
        <v>45566</v>
      </c>
      <c r="H656" s="704">
        <f t="shared" si="15"/>
        <v>0</v>
      </c>
      <c r="K656" s="134"/>
      <c r="L656" s="670">
        <v>45566</v>
      </c>
      <c r="M656" s="233"/>
      <c r="N656" s="234">
        <f t="shared" si="19"/>
        <v>48.75</v>
      </c>
      <c r="O656" s="37">
        <v>48.75</v>
      </c>
      <c r="P656" s="228">
        <f t="shared" si="20"/>
        <v>0</v>
      </c>
      <c r="Q656" s="41"/>
      <c r="R656">
        <f>SUM(P656:P747)</f>
        <v>599.25</v>
      </c>
      <c r="T656">
        <f>SUM(H565:H656)</f>
        <v>353</v>
      </c>
      <c r="U656">
        <f>SUM(P564:P655)</f>
        <v>1338.25</v>
      </c>
    </row>
    <row r="657" spans="1:18" ht="15.6" x14ac:dyDescent="0.3">
      <c r="A657" s="150"/>
      <c r="B657" s="142">
        <f t="shared" si="18"/>
        <v>2542</v>
      </c>
      <c r="C657" s="128"/>
      <c r="D657" s="34">
        <f t="shared" si="16"/>
        <v>2542</v>
      </c>
      <c r="E657" s="144">
        <v>45566</v>
      </c>
      <c r="F657" s="554">
        <v>2542</v>
      </c>
      <c r="G657" s="711">
        <v>45567</v>
      </c>
      <c r="H657" s="704">
        <f t="shared" si="15"/>
        <v>0</v>
      </c>
      <c r="I657">
        <f>SUM(H657:H748)</f>
        <v>154</v>
      </c>
      <c r="K657" s="134"/>
      <c r="L657" s="670">
        <v>45567</v>
      </c>
      <c r="M657" s="233"/>
      <c r="N657" s="234">
        <f t="shared" si="19"/>
        <v>48.75</v>
      </c>
      <c r="O657" s="37">
        <v>41.25</v>
      </c>
      <c r="P657" s="228">
        <f t="shared" si="20"/>
        <v>7.5</v>
      </c>
      <c r="Q657" s="41"/>
    </row>
    <row r="658" spans="1:18" ht="15.6" x14ac:dyDescent="0.3">
      <c r="A658" s="150"/>
      <c r="B658" s="142">
        <f t="shared" si="18"/>
        <v>2545</v>
      </c>
      <c r="C658" s="128"/>
      <c r="D658" s="34">
        <f t="shared" si="16"/>
        <v>2542</v>
      </c>
      <c r="E658" s="144">
        <v>45567</v>
      </c>
      <c r="F658" s="554">
        <v>2545</v>
      </c>
      <c r="G658" s="711">
        <v>45568</v>
      </c>
      <c r="H658" s="704">
        <f t="shared" si="15"/>
        <v>3</v>
      </c>
      <c r="K658" s="134"/>
      <c r="L658" s="670">
        <v>45568</v>
      </c>
      <c r="M658" s="233"/>
      <c r="N658" s="234">
        <f t="shared" si="19"/>
        <v>41.25</v>
      </c>
      <c r="O658" s="37">
        <v>41.25</v>
      </c>
      <c r="P658" s="228">
        <f t="shared" si="20"/>
        <v>0</v>
      </c>
      <c r="Q658" s="41"/>
    </row>
    <row r="659" spans="1:18" ht="15.6" x14ac:dyDescent="0.3">
      <c r="A659" s="150"/>
      <c r="B659" s="142">
        <f t="shared" si="18"/>
        <v>2545</v>
      </c>
      <c r="C659" s="128"/>
      <c r="D659" s="34">
        <f t="shared" si="16"/>
        <v>2545</v>
      </c>
      <c r="E659" s="144">
        <v>45568</v>
      </c>
      <c r="F659" s="554">
        <v>2545</v>
      </c>
      <c r="G659" s="711">
        <v>45569</v>
      </c>
      <c r="H659" s="704">
        <f t="shared" si="15"/>
        <v>0</v>
      </c>
      <c r="K659" s="134"/>
      <c r="L659" s="670">
        <v>45569</v>
      </c>
      <c r="M659" s="233"/>
      <c r="N659" s="234">
        <f t="shared" si="19"/>
        <v>41.25</v>
      </c>
      <c r="O659" s="37">
        <v>41.25</v>
      </c>
      <c r="P659" s="228">
        <f t="shared" si="20"/>
        <v>0</v>
      </c>
      <c r="Q659" s="41"/>
    </row>
    <row r="660" spans="1:18" ht="15.6" x14ac:dyDescent="0.3">
      <c r="A660" s="150"/>
      <c r="B660" s="142">
        <f t="shared" si="18"/>
        <v>2545</v>
      </c>
      <c r="C660" s="128"/>
      <c r="D660" s="34">
        <f t="shared" si="16"/>
        <v>2545</v>
      </c>
      <c r="E660" s="144">
        <v>45569</v>
      </c>
      <c r="F660" s="554">
        <v>2545</v>
      </c>
      <c r="G660" s="711">
        <v>45570</v>
      </c>
      <c r="H660" s="704">
        <f t="shared" si="15"/>
        <v>0</v>
      </c>
      <c r="K660" s="134"/>
      <c r="L660" s="670">
        <v>45570</v>
      </c>
      <c r="M660" s="233"/>
      <c r="N660" s="234">
        <f t="shared" si="19"/>
        <v>41.25</v>
      </c>
      <c r="O660" s="37">
        <v>41.25</v>
      </c>
      <c r="P660" s="228">
        <f t="shared" si="20"/>
        <v>0</v>
      </c>
      <c r="Q660" s="41"/>
    </row>
    <row r="661" spans="1:18" ht="15.6" x14ac:dyDescent="0.3">
      <c r="A661" s="150"/>
      <c r="B661" s="142">
        <f t="shared" si="18"/>
        <v>2545</v>
      </c>
      <c r="C661" s="128"/>
      <c r="D661" s="34">
        <f t="shared" si="16"/>
        <v>2545</v>
      </c>
      <c r="E661" s="144">
        <v>45570</v>
      </c>
      <c r="F661" s="554">
        <v>2545</v>
      </c>
      <c r="G661" s="711">
        <v>45571</v>
      </c>
      <c r="H661" s="704">
        <f t="shared" si="15"/>
        <v>0</v>
      </c>
      <c r="K661" s="134"/>
      <c r="L661" s="670">
        <v>45571</v>
      </c>
      <c r="M661" s="233"/>
      <c r="N661" s="234">
        <f t="shared" si="19"/>
        <v>41.25</v>
      </c>
      <c r="O661" s="37">
        <v>26.25</v>
      </c>
      <c r="P661" s="228">
        <f t="shared" si="20"/>
        <v>15</v>
      </c>
      <c r="Q661" s="41"/>
    </row>
    <row r="662" spans="1:18" ht="15.6" x14ac:dyDescent="0.3">
      <c r="A662" s="150"/>
      <c r="B662" s="142">
        <f t="shared" si="18"/>
        <v>2548</v>
      </c>
      <c r="C662" s="128"/>
      <c r="D662" s="34">
        <f t="shared" si="16"/>
        <v>2545</v>
      </c>
      <c r="E662" s="144">
        <v>45571</v>
      </c>
      <c r="F662" s="554">
        <v>2548</v>
      </c>
      <c r="G662" s="711">
        <v>45572</v>
      </c>
      <c r="H662" s="704">
        <f t="shared" si="15"/>
        <v>3</v>
      </c>
      <c r="K662" s="134"/>
      <c r="L662" s="670">
        <v>45572</v>
      </c>
      <c r="M662" s="233"/>
      <c r="N662" s="234">
        <v>26.25</v>
      </c>
      <c r="O662" s="37">
        <v>26.25</v>
      </c>
      <c r="P662" s="228">
        <f t="shared" si="20"/>
        <v>0</v>
      </c>
      <c r="Q662" s="41"/>
    </row>
    <row r="663" spans="1:18" ht="15.6" x14ac:dyDescent="0.3">
      <c r="A663" s="150"/>
      <c r="B663" s="142">
        <f t="shared" si="18"/>
        <v>2549</v>
      </c>
      <c r="C663" s="128"/>
      <c r="D663" s="34">
        <f t="shared" si="16"/>
        <v>2548</v>
      </c>
      <c r="E663" s="514">
        <v>45572</v>
      </c>
      <c r="F663" s="554">
        <v>2549</v>
      </c>
      <c r="G663" s="711">
        <v>45573</v>
      </c>
      <c r="H663" s="704">
        <f t="shared" si="15"/>
        <v>1</v>
      </c>
      <c r="K663" s="134"/>
      <c r="L663" s="670">
        <v>45573</v>
      </c>
      <c r="M663" s="233"/>
      <c r="N663" s="234">
        <f t="shared" si="19"/>
        <v>26.25</v>
      </c>
      <c r="O663" s="37">
        <v>26.25</v>
      </c>
      <c r="P663" s="228">
        <f t="shared" si="20"/>
        <v>0</v>
      </c>
      <c r="Q663" s="41"/>
    </row>
    <row r="664" spans="1:18" ht="15.6" x14ac:dyDescent="0.3">
      <c r="A664" s="150"/>
      <c r="B664" s="142">
        <f t="shared" si="18"/>
        <v>2549</v>
      </c>
      <c r="C664" s="128"/>
      <c r="D664" s="34">
        <f t="shared" si="16"/>
        <v>2549</v>
      </c>
      <c r="E664" s="514">
        <v>45573</v>
      </c>
      <c r="F664" s="554">
        <v>2549</v>
      </c>
      <c r="G664" s="711">
        <v>45574</v>
      </c>
      <c r="H664" s="704">
        <f t="shared" si="15"/>
        <v>0</v>
      </c>
      <c r="K664" s="134"/>
      <c r="L664" s="670">
        <v>45574</v>
      </c>
      <c r="M664" s="233"/>
      <c r="N664" s="234">
        <f t="shared" si="19"/>
        <v>26.25</v>
      </c>
      <c r="O664" s="37">
        <v>20.6</v>
      </c>
      <c r="P664" s="228">
        <f t="shared" si="20"/>
        <v>5.6499999999999986</v>
      </c>
      <c r="Q664" s="41"/>
    </row>
    <row r="665" spans="1:18" ht="15.6" x14ac:dyDescent="0.3">
      <c r="A665" s="150"/>
      <c r="B665" s="142">
        <f t="shared" si="18"/>
        <v>2550</v>
      </c>
      <c r="C665" s="128"/>
      <c r="D665" s="34">
        <f t="shared" si="16"/>
        <v>2549</v>
      </c>
      <c r="E665" s="514">
        <v>45574</v>
      </c>
      <c r="F665" s="554">
        <v>2550</v>
      </c>
      <c r="G665" s="711">
        <v>45575</v>
      </c>
      <c r="H665" s="704">
        <f t="shared" si="15"/>
        <v>1</v>
      </c>
      <c r="K665" s="134"/>
      <c r="L665" s="670">
        <v>45575</v>
      </c>
      <c r="M665" s="233"/>
      <c r="N665" s="234">
        <f t="shared" si="19"/>
        <v>20.6</v>
      </c>
      <c r="O665" s="37">
        <v>20.6</v>
      </c>
      <c r="P665" s="228">
        <f t="shared" si="20"/>
        <v>0</v>
      </c>
      <c r="Q665" s="41"/>
    </row>
    <row r="666" spans="1:18" ht="15.6" x14ac:dyDescent="0.3">
      <c r="A666" s="150"/>
      <c r="B666" s="142">
        <f t="shared" si="18"/>
        <v>2550</v>
      </c>
      <c r="C666" s="128"/>
      <c r="D666" s="34">
        <f t="shared" si="16"/>
        <v>2550</v>
      </c>
      <c r="E666" s="514">
        <v>45575</v>
      </c>
      <c r="F666" s="554">
        <v>2550</v>
      </c>
      <c r="G666" s="711">
        <v>45576</v>
      </c>
      <c r="H666" s="704">
        <f t="shared" si="15"/>
        <v>0</v>
      </c>
      <c r="K666" s="134"/>
      <c r="L666" s="670">
        <v>45576</v>
      </c>
      <c r="M666" s="233">
        <v>120</v>
      </c>
      <c r="N666" s="234">
        <f t="shared" si="19"/>
        <v>20.6</v>
      </c>
      <c r="O666" s="37">
        <v>118.125</v>
      </c>
      <c r="P666" s="228">
        <f t="shared" si="20"/>
        <v>22.474999999999994</v>
      </c>
      <c r="Q666" s="41"/>
      <c r="R666" t="s">
        <v>1361</v>
      </c>
    </row>
    <row r="667" spans="1:18" ht="15.6" x14ac:dyDescent="0.3">
      <c r="A667" s="150"/>
      <c r="B667" s="142">
        <f t="shared" si="18"/>
        <v>2557</v>
      </c>
      <c r="C667" s="128"/>
      <c r="D667" s="34">
        <f t="shared" si="16"/>
        <v>2550</v>
      </c>
      <c r="E667" s="514">
        <v>45576</v>
      </c>
      <c r="F667" s="554">
        <v>2557</v>
      </c>
      <c r="G667" s="711">
        <v>45577</v>
      </c>
      <c r="H667" s="704">
        <f t="shared" si="15"/>
        <v>7</v>
      </c>
      <c r="K667" s="134"/>
      <c r="L667" s="670">
        <v>45577</v>
      </c>
      <c r="M667" s="233"/>
      <c r="N667" s="234">
        <f t="shared" si="19"/>
        <v>118.125</v>
      </c>
      <c r="O667" s="37">
        <v>118.125</v>
      </c>
      <c r="P667" s="228">
        <f t="shared" si="20"/>
        <v>0</v>
      </c>
      <c r="Q667" s="41"/>
    </row>
    <row r="668" spans="1:18" ht="15.6" x14ac:dyDescent="0.3">
      <c r="A668" s="150"/>
      <c r="B668" s="142">
        <f t="shared" si="18"/>
        <v>2557</v>
      </c>
      <c r="C668" s="128"/>
      <c r="D668" s="34">
        <f t="shared" si="16"/>
        <v>2557</v>
      </c>
      <c r="E668" s="514">
        <v>45577</v>
      </c>
      <c r="F668" s="554">
        <v>2557</v>
      </c>
      <c r="G668" s="711">
        <v>45578</v>
      </c>
      <c r="H668" s="704">
        <f t="shared" si="15"/>
        <v>0</v>
      </c>
      <c r="K668" s="134"/>
      <c r="L668" s="670">
        <v>45578</v>
      </c>
      <c r="M668" s="233"/>
      <c r="N668" s="234">
        <f t="shared" si="19"/>
        <v>118.125</v>
      </c>
      <c r="O668" s="37">
        <v>118.125</v>
      </c>
      <c r="P668" s="228">
        <f t="shared" si="20"/>
        <v>0</v>
      </c>
      <c r="Q668" s="41"/>
    </row>
    <row r="669" spans="1:18" ht="15.6" x14ac:dyDescent="0.3">
      <c r="A669" s="150"/>
      <c r="B669" s="142">
        <f t="shared" si="18"/>
        <v>2558</v>
      </c>
      <c r="C669" s="128"/>
      <c r="D669" s="34">
        <f t="shared" si="16"/>
        <v>2557</v>
      </c>
      <c r="E669" s="514">
        <v>45578</v>
      </c>
      <c r="F669" s="554">
        <v>2558</v>
      </c>
      <c r="G669" s="711">
        <v>45579</v>
      </c>
      <c r="H669" s="704">
        <f t="shared" si="15"/>
        <v>1</v>
      </c>
      <c r="K669" s="134"/>
      <c r="L669" s="670">
        <v>45579</v>
      </c>
      <c r="M669" s="233"/>
      <c r="N669" s="234">
        <f t="shared" si="19"/>
        <v>118.125</v>
      </c>
      <c r="O669" s="37">
        <v>86.24</v>
      </c>
      <c r="P669" s="228">
        <f>M669+N669-O669</f>
        <v>31.885000000000005</v>
      </c>
      <c r="Q669" s="41"/>
    </row>
    <row r="670" spans="1:18" ht="15.6" x14ac:dyDescent="0.3">
      <c r="A670" s="150"/>
      <c r="B670" s="142">
        <f t="shared" si="18"/>
        <v>2570</v>
      </c>
      <c r="C670" s="128"/>
      <c r="D670" s="34">
        <f t="shared" si="16"/>
        <v>2558</v>
      </c>
      <c r="E670" s="514">
        <v>45579</v>
      </c>
      <c r="F670" s="554">
        <v>2570</v>
      </c>
      <c r="G670" s="711">
        <v>45580</v>
      </c>
      <c r="H670" s="704">
        <f t="shared" si="15"/>
        <v>12</v>
      </c>
      <c r="K670" s="134"/>
      <c r="L670" s="670">
        <v>45580</v>
      </c>
      <c r="M670" s="233"/>
      <c r="N670" s="234">
        <f>O669</f>
        <v>86.24</v>
      </c>
      <c r="O670" s="37">
        <v>74</v>
      </c>
      <c r="P670" s="228">
        <f>M670+N670-O670</f>
        <v>12.239999999999995</v>
      </c>
      <c r="Q670" s="41"/>
    </row>
    <row r="671" spans="1:18" ht="15.6" x14ac:dyDescent="0.3">
      <c r="A671" s="150"/>
      <c r="B671" s="142">
        <f t="shared" si="18"/>
        <v>2572</v>
      </c>
      <c r="C671" s="128"/>
      <c r="D671" s="34">
        <f t="shared" si="16"/>
        <v>2570</v>
      </c>
      <c r="E671" s="514">
        <v>45580</v>
      </c>
      <c r="F671" s="554">
        <v>2572</v>
      </c>
      <c r="G671" s="711">
        <v>45581</v>
      </c>
      <c r="H671" s="704">
        <f t="shared" si="15"/>
        <v>2</v>
      </c>
      <c r="K671" s="134"/>
      <c r="L671" s="670">
        <v>45581</v>
      </c>
      <c r="M671" s="233"/>
      <c r="N671" s="234">
        <f>O670</f>
        <v>74</v>
      </c>
      <c r="O671" s="37">
        <v>74</v>
      </c>
      <c r="P671" s="228">
        <f t="shared" ref="P671:P733" si="21">M671+N671-O671</f>
        <v>0</v>
      </c>
      <c r="Q671" s="41"/>
    </row>
    <row r="672" spans="1:18" ht="15.6" x14ac:dyDescent="0.3">
      <c r="A672" s="150"/>
      <c r="B672" s="142">
        <f t="shared" si="18"/>
        <v>2572</v>
      </c>
      <c r="C672" s="128"/>
      <c r="D672" s="34">
        <f t="shared" si="16"/>
        <v>2572</v>
      </c>
      <c r="E672" s="514">
        <v>45581</v>
      </c>
      <c r="F672" s="554">
        <v>2572</v>
      </c>
      <c r="G672" s="711">
        <v>45582</v>
      </c>
      <c r="H672" s="704">
        <f t="shared" si="15"/>
        <v>0</v>
      </c>
      <c r="K672" s="134"/>
      <c r="L672" s="670">
        <v>45582</v>
      </c>
      <c r="M672" s="233"/>
      <c r="N672" s="234">
        <f t="shared" ref="N672:N733" si="22">O671</f>
        <v>74</v>
      </c>
      <c r="O672" s="37">
        <v>74</v>
      </c>
      <c r="P672" s="228">
        <f t="shared" si="21"/>
        <v>0</v>
      </c>
      <c r="Q672" s="41"/>
    </row>
    <row r="673" spans="1:17" ht="15.6" x14ac:dyDescent="0.3">
      <c r="A673" s="150"/>
      <c r="B673" s="142">
        <f t="shared" si="18"/>
        <v>2572</v>
      </c>
      <c r="C673" s="128"/>
      <c r="D673" s="34">
        <f t="shared" si="16"/>
        <v>2572</v>
      </c>
      <c r="E673" s="514">
        <v>45582</v>
      </c>
      <c r="F673" s="554">
        <v>2572</v>
      </c>
      <c r="G673" s="711">
        <v>45583</v>
      </c>
      <c r="H673" s="704">
        <f t="shared" si="15"/>
        <v>0</v>
      </c>
      <c r="K673" s="134"/>
      <c r="L673" s="670">
        <v>45583</v>
      </c>
      <c r="M673" s="233"/>
      <c r="N673" s="234">
        <f t="shared" si="22"/>
        <v>74</v>
      </c>
      <c r="O673" s="37">
        <v>62.5</v>
      </c>
      <c r="P673" s="228">
        <f t="shared" si="21"/>
        <v>11.5</v>
      </c>
      <c r="Q673" s="41"/>
    </row>
    <row r="674" spans="1:17" ht="15.6" x14ac:dyDescent="0.3">
      <c r="A674" s="150"/>
      <c r="B674" s="142">
        <f t="shared" si="18"/>
        <v>2574</v>
      </c>
      <c r="C674" s="128"/>
      <c r="D674" s="34">
        <f t="shared" si="16"/>
        <v>2572</v>
      </c>
      <c r="E674" s="514">
        <v>45583</v>
      </c>
      <c r="F674" s="554">
        <v>2574</v>
      </c>
      <c r="G674" s="711">
        <v>45584</v>
      </c>
      <c r="H674" s="704">
        <f t="shared" si="15"/>
        <v>2</v>
      </c>
      <c r="K674" s="134"/>
      <c r="L674" s="670">
        <v>45584</v>
      </c>
      <c r="M674" s="233"/>
      <c r="N674" s="234">
        <f t="shared" si="22"/>
        <v>62.5</v>
      </c>
      <c r="O674" s="37">
        <v>11.25</v>
      </c>
      <c r="P674" s="228">
        <f t="shared" si="21"/>
        <v>51.25</v>
      </c>
      <c r="Q674" s="41"/>
    </row>
    <row r="675" spans="1:17" ht="15.6" x14ac:dyDescent="0.3">
      <c r="A675" s="150"/>
      <c r="B675" s="142">
        <f t="shared" si="18"/>
        <v>2585</v>
      </c>
      <c r="C675" s="128"/>
      <c r="D675" s="34">
        <f t="shared" si="16"/>
        <v>2574</v>
      </c>
      <c r="E675" s="514">
        <v>45584</v>
      </c>
      <c r="F675" s="554">
        <v>2585</v>
      </c>
      <c r="G675" s="711">
        <v>45585</v>
      </c>
      <c r="H675" s="704">
        <f t="shared" si="15"/>
        <v>11</v>
      </c>
      <c r="K675" s="134"/>
      <c r="L675" s="670">
        <v>45585</v>
      </c>
      <c r="M675" s="233"/>
      <c r="N675" s="234">
        <f t="shared" si="22"/>
        <v>11.25</v>
      </c>
      <c r="O675" s="37">
        <v>3.75</v>
      </c>
      <c r="P675" s="228">
        <f t="shared" si="21"/>
        <v>7.5</v>
      </c>
      <c r="Q675" s="41"/>
    </row>
    <row r="676" spans="1:17" ht="15.6" x14ac:dyDescent="0.3">
      <c r="A676" s="150"/>
      <c r="B676" s="142">
        <f t="shared" si="18"/>
        <v>2589</v>
      </c>
      <c r="C676" s="128"/>
      <c r="D676" s="34">
        <f t="shared" si="16"/>
        <v>2585</v>
      </c>
      <c r="E676" s="514">
        <v>45585</v>
      </c>
      <c r="F676" s="554">
        <v>2589</v>
      </c>
      <c r="G676" s="711">
        <v>45586</v>
      </c>
      <c r="H676" s="704">
        <f t="shared" si="15"/>
        <v>4</v>
      </c>
      <c r="K676" s="134"/>
      <c r="L676" s="670">
        <v>45586</v>
      </c>
      <c r="M676" s="233"/>
      <c r="N676" s="234">
        <f t="shared" si="22"/>
        <v>3.75</v>
      </c>
      <c r="O676" s="37">
        <v>3.75</v>
      </c>
      <c r="P676" s="228">
        <f t="shared" si="21"/>
        <v>0</v>
      </c>
      <c r="Q676" s="41"/>
    </row>
    <row r="677" spans="1:17" ht="15.6" x14ac:dyDescent="0.3">
      <c r="A677" s="150"/>
      <c r="B677" s="142">
        <f t="shared" si="18"/>
        <v>2589</v>
      </c>
      <c r="C677" s="128"/>
      <c r="D677" s="34">
        <f t="shared" si="16"/>
        <v>2589</v>
      </c>
      <c r="E677" s="514">
        <v>45586</v>
      </c>
      <c r="F677" s="554">
        <v>2589</v>
      </c>
      <c r="G677" s="711">
        <v>45587</v>
      </c>
      <c r="H677" s="704">
        <f t="shared" si="15"/>
        <v>0</v>
      </c>
      <c r="K677" s="134"/>
      <c r="L677" s="670">
        <v>45587</v>
      </c>
      <c r="M677" s="233">
        <v>120</v>
      </c>
      <c r="N677" s="234">
        <f t="shared" si="22"/>
        <v>3.75</v>
      </c>
      <c r="O677" s="37">
        <v>97.5</v>
      </c>
      <c r="P677" s="228">
        <f t="shared" si="21"/>
        <v>26.25</v>
      </c>
      <c r="Q677" s="41"/>
    </row>
    <row r="678" spans="1:17" ht="15.6" x14ac:dyDescent="0.3">
      <c r="A678" s="150"/>
      <c r="B678" s="142">
        <f t="shared" si="18"/>
        <v>2596</v>
      </c>
      <c r="C678" s="128"/>
      <c r="D678" s="34">
        <f t="shared" si="16"/>
        <v>2589</v>
      </c>
      <c r="E678" s="514">
        <v>45587</v>
      </c>
      <c r="F678" s="554">
        <v>2596</v>
      </c>
      <c r="G678" s="711">
        <v>45588</v>
      </c>
      <c r="H678" s="704">
        <f t="shared" si="15"/>
        <v>7</v>
      </c>
      <c r="K678" s="134"/>
      <c r="L678" s="670">
        <v>45588</v>
      </c>
      <c r="M678" s="233"/>
      <c r="N678" s="234">
        <f t="shared" si="22"/>
        <v>97.5</v>
      </c>
      <c r="O678" s="37">
        <v>92.32</v>
      </c>
      <c r="P678" s="228">
        <f t="shared" si="21"/>
        <v>5.1800000000000068</v>
      </c>
      <c r="Q678" s="41"/>
    </row>
    <row r="679" spans="1:17" ht="15.6" x14ac:dyDescent="0.3">
      <c r="A679" s="150"/>
      <c r="B679" s="142">
        <f t="shared" si="18"/>
        <v>2598</v>
      </c>
      <c r="C679" s="128"/>
      <c r="D679" s="34">
        <f t="shared" si="16"/>
        <v>2596</v>
      </c>
      <c r="E679" s="514">
        <v>45588</v>
      </c>
      <c r="F679" s="554">
        <v>2598</v>
      </c>
      <c r="G679" s="711">
        <v>45589</v>
      </c>
      <c r="H679" s="704">
        <f t="shared" si="15"/>
        <v>2</v>
      </c>
      <c r="K679" s="134"/>
      <c r="L679" s="670">
        <v>45589</v>
      </c>
      <c r="M679" s="233"/>
      <c r="N679" s="234">
        <f t="shared" si="22"/>
        <v>92.32</v>
      </c>
      <c r="O679" s="37">
        <v>90</v>
      </c>
      <c r="P679" s="228">
        <f t="shared" si="21"/>
        <v>2.3199999999999932</v>
      </c>
      <c r="Q679" s="41"/>
    </row>
    <row r="680" spans="1:17" ht="15.6" x14ac:dyDescent="0.3">
      <c r="A680" s="150"/>
      <c r="B680" s="142">
        <f t="shared" si="18"/>
        <v>2598</v>
      </c>
      <c r="C680" s="128"/>
      <c r="D680" s="34">
        <f t="shared" si="16"/>
        <v>2598</v>
      </c>
      <c r="E680" s="514">
        <v>45589</v>
      </c>
      <c r="F680" s="554">
        <v>2598</v>
      </c>
      <c r="G680" s="711">
        <v>45590</v>
      </c>
      <c r="H680" s="704">
        <f t="shared" si="15"/>
        <v>0</v>
      </c>
      <c r="K680" s="134"/>
      <c r="L680" s="670">
        <v>45590</v>
      </c>
      <c r="M680" s="233"/>
      <c r="N680" s="234">
        <f t="shared" si="22"/>
        <v>90</v>
      </c>
      <c r="O680" s="37">
        <v>90</v>
      </c>
      <c r="P680" s="228">
        <f t="shared" si="21"/>
        <v>0</v>
      </c>
      <c r="Q680" s="41"/>
    </row>
    <row r="681" spans="1:17" ht="15.6" x14ac:dyDescent="0.3">
      <c r="A681" s="150"/>
      <c r="B681" s="142">
        <f t="shared" si="18"/>
        <v>2598</v>
      </c>
      <c r="C681" s="128"/>
      <c r="D681" s="34">
        <f t="shared" si="16"/>
        <v>2598</v>
      </c>
      <c r="E681" s="514">
        <v>45590</v>
      </c>
      <c r="F681" s="554">
        <v>2598</v>
      </c>
      <c r="G681" s="711">
        <v>45591</v>
      </c>
      <c r="H681" s="704">
        <f t="shared" si="15"/>
        <v>0</v>
      </c>
      <c r="K681" s="134"/>
      <c r="L681" s="670">
        <v>45591</v>
      </c>
      <c r="M681" s="233"/>
      <c r="N681" s="234">
        <f t="shared" si="22"/>
        <v>90</v>
      </c>
      <c r="O681" s="37">
        <v>90</v>
      </c>
      <c r="P681" s="228">
        <f t="shared" si="21"/>
        <v>0</v>
      </c>
      <c r="Q681" s="41"/>
    </row>
    <row r="682" spans="1:17" ht="15.6" x14ac:dyDescent="0.3">
      <c r="A682" s="150"/>
      <c r="B682" s="142">
        <f t="shared" si="18"/>
        <v>2598</v>
      </c>
      <c r="C682" s="128"/>
      <c r="D682" s="34">
        <f t="shared" si="16"/>
        <v>2598</v>
      </c>
      <c r="E682" s="514">
        <v>45591</v>
      </c>
      <c r="F682" s="554">
        <v>2598</v>
      </c>
      <c r="G682" s="711">
        <v>45592</v>
      </c>
      <c r="H682" s="704">
        <f t="shared" si="15"/>
        <v>0</v>
      </c>
      <c r="K682" s="134"/>
      <c r="L682" s="670">
        <v>45592</v>
      </c>
      <c r="M682" s="233"/>
      <c r="N682" s="234">
        <f t="shared" si="22"/>
        <v>90</v>
      </c>
      <c r="O682" s="37">
        <v>67.2</v>
      </c>
      <c r="P682" s="228">
        <f t="shared" si="21"/>
        <v>22.799999999999997</v>
      </c>
      <c r="Q682" s="41"/>
    </row>
    <row r="683" spans="1:17" ht="15.6" x14ac:dyDescent="0.3">
      <c r="A683" s="150"/>
      <c r="B683" s="142">
        <f t="shared" si="18"/>
        <v>2602</v>
      </c>
      <c r="C683" s="128"/>
      <c r="D683" s="34">
        <f t="shared" si="16"/>
        <v>2598</v>
      </c>
      <c r="E683" s="514">
        <v>45592</v>
      </c>
      <c r="F683" s="554">
        <v>2602</v>
      </c>
      <c r="G683" s="711">
        <v>45593</v>
      </c>
      <c r="H683" s="704">
        <f t="shared" si="15"/>
        <v>4</v>
      </c>
      <c r="K683" s="134"/>
      <c r="L683" s="670">
        <v>45593</v>
      </c>
      <c r="M683" s="233"/>
      <c r="N683" s="234">
        <f t="shared" si="22"/>
        <v>67.2</v>
      </c>
      <c r="O683" s="37">
        <v>67.2</v>
      </c>
      <c r="P683" s="228">
        <f t="shared" si="21"/>
        <v>0</v>
      </c>
      <c r="Q683" s="41"/>
    </row>
    <row r="684" spans="1:17" ht="15.6" x14ac:dyDescent="0.3">
      <c r="A684" s="150"/>
      <c r="B684" s="142">
        <f t="shared" si="18"/>
        <v>2602</v>
      </c>
      <c r="C684" s="128"/>
      <c r="D684" s="34">
        <f t="shared" si="16"/>
        <v>2602</v>
      </c>
      <c r="E684" s="514">
        <v>45593</v>
      </c>
      <c r="F684" s="554">
        <v>2602</v>
      </c>
      <c r="G684" s="711">
        <v>45594</v>
      </c>
      <c r="H684" s="704">
        <f t="shared" si="15"/>
        <v>0</v>
      </c>
      <c r="K684" s="134"/>
      <c r="L684" s="670">
        <v>45594</v>
      </c>
      <c r="M684" s="233"/>
      <c r="N684" s="234">
        <f t="shared" si="22"/>
        <v>67.2</v>
      </c>
      <c r="O684" s="37">
        <v>67.2</v>
      </c>
      <c r="P684" s="228">
        <f t="shared" si="21"/>
        <v>0</v>
      </c>
      <c r="Q684" s="41"/>
    </row>
    <row r="685" spans="1:17" ht="15.6" x14ac:dyDescent="0.3">
      <c r="A685" s="150"/>
      <c r="B685" s="142">
        <f t="shared" si="18"/>
        <v>2602</v>
      </c>
      <c r="C685" s="128"/>
      <c r="D685" s="34">
        <f t="shared" si="16"/>
        <v>2602</v>
      </c>
      <c r="E685" s="514">
        <v>45594</v>
      </c>
      <c r="F685" s="554">
        <v>2602</v>
      </c>
      <c r="G685" s="711">
        <v>45595</v>
      </c>
      <c r="H685" s="704">
        <f t="shared" si="15"/>
        <v>0</v>
      </c>
      <c r="K685" s="134"/>
      <c r="L685" s="670">
        <v>45595</v>
      </c>
      <c r="M685" s="233"/>
      <c r="N685" s="234">
        <f t="shared" si="22"/>
        <v>67.2</v>
      </c>
      <c r="O685" s="37">
        <v>67.2</v>
      </c>
      <c r="P685" s="228">
        <f t="shared" si="21"/>
        <v>0</v>
      </c>
      <c r="Q685" s="41"/>
    </row>
    <row r="686" spans="1:17" ht="15.6" x14ac:dyDescent="0.3">
      <c r="A686" s="150"/>
      <c r="B686" s="142">
        <f t="shared" si="18"/>
        <v>2602</v>
      </c>
      <c r="C686" s="128"/>
      <c r="D686" s="34">
        <f t="shared" si="16"/>
        <v>2602</v>
      </c>
      <c r="E686" s="514">
        <v>45595</v>
      </c>
      <c r="F686" s="554">
        <v>2602</v>
      </c>
      <c r="G686" s="711">
        <v>45596</v>
      </c>
      <c r="H686" s="704">
        <f t="shared" si="15"/>
        <v>0</v>
      </c>
      <c r="K686" s="134"/>
      <c r="L686" s="670">
        <v>45596</v>
      </c>
      <c r="M686" s="233"/>
      <c r="N686" s="234">
        <f t="shared" si="22"/>
        <v>67.2</v>
      </c>
      <c r="O686" s="37">
        <v>67.2</v>
      </c>
      <c r="P686" s="228">
        <f t="shared" si="21"/>
        <v>0</v>
      </c>
      <c r="Q686" s="41"/>
    </row>
    <row r="687" spans="1:17" ht="15.6" x14ac:dyDescent="0.3">
      <c r="A687" s="150"/>
      <c r="B687" s="142">
        <f t="shared" si="18"/>
        <v>2602</v>
      </c>
      <c r="C687" s="128"/>
      <c r="D687" s="34">
        <f t="shared" si="16"/>
        <v>2602</v>
      </c>
      <c r="E687" s="514">
        <v>45596</v>
      </c>
      <c r="F687" s="554">
        <v>2602</v>
      </c>
      <c r="G687" s="711">
        <v>45597</v>
      </c>
      <c r="H687" s="704">
        <f t="shared" si="15"/>
        <v>0</v>
      </c>
      <c r="K687" s="134"/>
      <c r="L687" s="670">
        <v>45597</v>
      </c>
      <c r="M687" s="233"/>
      <c r="N687" s="234">
        <f t="shared" si="22"/>
        <v>67.2</v>
      </c>
      <c r="O687" s="37">
        <v>45</v>
      </c>
      <c r="P687" s="228">
        <f t="shared" si="21"/>
        <v>22.200000000000003</v>
      </c>
      <c r="Q687" s="41"/>
    </row>
    <row r="688" spans="1:17" ht="15.6" x14ac:dyDescent="0.3">
      <c r="A688" s="150"/>
      <c r="B688" s="142">
        <f t="shared" si="18"/>
        <v>2606</v>
      </c>
      <c r="C688" s="128"/>
      <c r="D688" s="34">
        <f t="shared" si="16"/>
        <v>2602</v>
      </c>
      <c r="E688" s="514">
        <v>45597</v>
      </c>
      <c r="F688" s="554">
        <v>2606</v>
      </c>
      <c r="G688" s="711">
        <v>45598</v>
      </c>
      <c r="H688" s="704">
        <f t="shared" si="15"/>
        <v>4</v>
      </c>
      <c r="K688" s="134"/>
      <c r="L688" s="670">
        <v>45598</v>
      </c>
      <c r="M688" s="233"/>
      <c r="N688" s="234">
        <f t="shared" si="22"/>
        <v>45</v>
      </c>
      <c r="O688" s="37">
        <v>45</v>
      </c>
      <c r="P688" s="228">
        <f t="shared" si="21"/>
        <v>0</v>
      </c>
      <c r="Q688" s="41"/>
    </row>
    <row r="689" spans="1:19" ht="15.6" x14ac:dyDescent="0.3">
      <c r="A689" s="150"/>
      <c r="B689" s="142">
        <f t="shared" si="18"/>
        <v>2606</v>
      </c>
      <c r="C689" s="128"/>
      <c r="D689" s="34">
        <f t="shared" si="16"/>
        <v>2606</v>
      </c>
      <c r="E689" s="514">
        <v>45598</v>
      </c>
      <c r="F689" s="554">
        <v>2606</v>
      </c>
      <c r="G689" s="711">
        <v>45599</v>
      </c>
      <c r="H689" s="704">
        <f t="shared" si="15"/>
        <v>0</v>
      </c>
      <c r="K689" s="134"/>
      <c r="L689" s="670">
        <v>45599</v>
      </c>
      <c r="M689" s="233"/>
      <c r="N689" s="234">
        <f t="shared" si="22"/>
        <v>45</v>
      </c>
      <c r="O689" s="37">
        <v>45</v>
      </c>
      <c r="P689" s="228">
        <f t="shared" si="21"/>
        <v>0</v>
      </c>
      <c r="Q689" s="41"/>
    </row>
    <row r="690" spans="1:19" ht="15.6" x14ac:dyDescent="0.3">
      <c r="A690" s="150"/>
      <c r="B690" s="142">
        <f t="shared" si="18"/>
        <v>2606</v>
      </c>
      <c r="C690" s="128"/>
      <c r="D690" s="34">
        <f t="shared" si="16"/>
        <v>2606</v>
      </c>
      <c r="E690" s="514">
        <v>45599</v>
      </c>
      <c r="F690" s="554">
        <v>2606</v>
      </c>
      <c r="G690" s="711">
        <v>45600</v>
      </c>
      <c r="H690" s="704">
        <f t="shared" si="15"/>
        <v>0</v>
      </c>
      <c r="K690" s="134"/>
      <c r="L690" s="670">
        <v>45600</v>
      </c>
      <c r="M690" s="233"/>
      <c r="N690" s="234">
        <f t="shared" si="22"/>
        <v>45</v>
      </c>
      <c r="O690" s="37">
        <v>45</v>
      </c>
      <c r="P690" s="228">
        <f t="shared" si="21"/>
        <v>0</v>
      </c>
      <c r="Q690" s="41"/>
    </row>
    <row r="691" spans="1:19" ht="15.6" x14ac:dyDescent="0.3">
      <c r="A691" s="150"/>
      <c r="B691" s="142">
        <f t="shared" si="18"/>
        <v>2606</v>
      </c>
      <c r="C691" s="128"/>
      <c r="D691" s="34">
        <f t="shared" si="16"/>
        <v>2606</v>
      </c>
      <c r="E691" s="514">
        <v>45600</v>
      </c>
      <c r="F691" s="554">
        <v>2606</v>
      </c>
      <c r="G691" s="711">
        <v>45601</v>
      </c>
      <c r="H691" s="704">
        <f t="shared" si="15"/>
        <v>0</v>
      </c>
      <c r="K691" s="134"/>
      <c r="L691" s="670">
        <v>45601</v>
      </c>
      <c r="M691" s="233">
        <v>72</v>
      </c>
      <c r="N691" s="234">
        <f t="shared" si="22"/>
        <v>45</v>
      </c>
      <c r="O691" s="37">
        <v>82.5</v>
      </c>
      <c r="P691" s="228">
        <f t="shared" si="21"/>
        <v>34.5</v>
      </c>
      <c r="Q691" s="41"/>
      <c r="R691" t="s">
        <v>1401</v>
      </c>
    </row>
    <row r="692" spans="1:19" ht="15.6" x14ac:dyDescent="0.3">
      <c r="A692" s="150"/>
      <c r="B692" s="142">
        <f t="shared" si="18"/>
        <v>2609</v>
      </c>
      <c r="C692" s="128"/>
      <c r="D692" s="34">
        <f t="shared" si="16"/>
        <v>2606</v>
      </c>
      <c r="E692" s="514">
        <v>45601</v>
      </c>
      <c r="F692" s="554">
        <v>2609</v>
      </c>
      <c r="G692" s="711">
        <v>45602</v>
      </c>
      <c r="H692" s="704">
        <f t="shared" si="15"/>
        <v>3</v>
      </c>
      <c r="K692" s="134"/>
      <c r="L692" s="670">
        <v>45602</v>
      </c>
      <c r="M692" s="233"/>
      <c r="N692" s="234">
        <f t="shared" si="22"/>
        <v>82.5</v>
      </c>
      <c r="O692" s="37">
        <v>82.5</v>
      </c>
      <c r="P692" s="228">
        <f t="shared" si="21"/>
        <v>0</v>
      </c>
      <c r="Q692" s="41"/>
      <c r="R692" s="48" t="s">
        <v>1217</v>
      </c>
      <c r="S692" t="s">
        <v>1443</v>
      </c>
    </row>
    <row r="693" spans="1:19" ht="15.6" x14ac:dyDescent="0.3">
      <c r="A693" s="150"/>
      <c r="B693" s="142">
        <f t="shared" si="18"/>
        <v>2620</v>
      </c>
      <c r="C693" s="128"/>
      <c r="D693" s="34">
        <f t="shared" si="16"/>
        <v>2609</v>
      </c>
      <c r="E693" s="514">
        <v>45602</v>
      </c>
      <c r="F693" s="554">
        <v>2620</v>
      </c>
      <c r="G693" s="711">
        <v>45603</v>
      </c>
      <c r="H693" s="704">
        <f t="shared" si="15"/>
        <v>11</v>
      </c>
      <c r="K693" s="134"/>
      <c r="L693" s="670">
        <v>45603</v>
      </c>
      <c r="M693" s="233"/>
      <c r="N693" s="234">
        <f t="shared" si="22"/>
        <v>82.5</v>
      </c>
      <c r="O693" s="37">
        <v>33.75</v>
      </c>
      <c r="P693" s="228">
        <f t="shared" si="21"/>
        <v>48.75</v>
      </c>
      <c r="Q693" s="41"/>
    </row>
    <row r="694" spans="1:19" ht="15.6" x14ac:dyDescent="0.3">
      <c r="A694" s="150"/>
      <c r="B694" s="142">
        <f t="shared" si="18"/>
        <v>2629</v>
      </c>
      <c r="C694" s="128"/>
      <c r="D694" s="34">
        <f t="shared" si="16"/>
        <v>2620</v>
      </c>
      <c r="E694" s="514">
        <v>45603</v>
      </c>
      <c r="F694" s="554">
        <v>2629</v>
      </c>
      <c r="G694" s="711">
        <v>45604</v>
      </c>
      <c r="H694" s="704">
        <f t="shared" si="15"/>
        <v>9</v>
      </c>
      <c r="K694" s="134"/>
      <c r="L694" s="670">
        <v>45604</v>
      </c>
      <c r="M694" s="233"/>
      <c r="N694" s="234">
        <f t="shared" si="22"/>
        <v>33.75</v>
      </c>
      <c r="O694" s="37">
        <v>18.7</v>
      </c>
      <c r="P694" s="228">
        <f t="shared" si="21"/>
        <v>15.05</v>
      </c>
      <c r="Q694" s="41"/>
    </row>
    <row r="695" spans="1:19" ht="15.6" x14ac:dyDescent="0.3">
      <c r="A695" s="150"/>
      <c r="B695" s="142">
        <f t="shared" si="18"/>
        <v>2632</v>
      </c>
      <c r="C695" s="128"/>
      <c r="D695" s="34">
        <f t="shared" si="16"/>
        <v>2629</v>
      </c>
      <c r="E695" s="514">
        <v>45604</v>
      </c>
      <c r="F695" s="554">
        <v>2632</v>
      </c>
      <c r="G695" s="711">
        <v>45605</v>
      </c>
      <c r="H695" s="704">
        <f t="shared" si="15"/>
        <v>3</v>
      </c>
      <c r="K695" s="134"/>
      <c r="L695" s="670">
        <v>45605</v>
      </c>
      <c r="M695" s="233">
        <v>126</v>
      </c>
      <c r="N695" s="234">
        <f t="shared" si="22"/>
        <v>18.7</v>
      </c>
      <c r="O695" s="37">
        <v>120</v>
      </c>
      <c r="P695" s="228">
        <f t="shared" si="21"/>
        <v>24.699999999999989</v>
      </c>
      <c r="Q695" s="41"/>
      <c r="R695" t="s">
        <v>1444</v>
      </c>
    </row>
    <row r="696" spans="1:19" ht="15.6" x14ac:dyDescent="0.3">
      <c r="A696" s="150"/>
      <c r="B696" s="142">
        <f t="shared" si="18"/>
        <v>2637</v>
      </c>
      <c r="C696" s="128"/>
      <c r="D696" s="34">
        <f t="shared" si="16"/>
        <v>2632</v>
      </c>
      <c r="E696" s="514">
        <v>45605</v>
      </c>
      <c r="F696" s="554">
        <v>2637</v>
      </c>
      <c r="G696" s="711">
        <v>45606</v>
      </c>
      <c r="H696" s="704">
        <f t="shared" si="15"/>
        <v>5</v>
      </c>
      <c r="K696" s="134"/>
      <c r="L696" s="670">
        <v>45606</v>
      </c>
      <c r="M696" s="233"/>
      <c r="N696" s="234">
        <f t="shared" si="22"/>
        <v>120</v>
      </c>
      <c r="O696" s="37">
        <v>120</v>
      </c>
      <c r="P696" s="228">
        <f t="shared" si="21"/>
        <v>0</v>
      </c>
      <c r="Q696" s="41"/>
    </row>
    <row r="697" spans="1:19" ht="15.6" x14ac:dyDescent="0.3">
      <c r="A697" s="150"/>
      <c r="B697" s="142">
        <f t="shared" si="18"/>
        <v>2637</v>
      </c>
      <c r="C697" s="128"/>
      <c r="D697" s="34">
        <f t="shared" si="16"/>
        <v>2637</v>
      </c>
      <c r="E697" s="514">
        <v>45606</v>
      </c>
      <c r="F697" s="554">
        <v>2637</v>
      </c>
      <c r="G697" s="711">
        <v>45607</v>
      </c>
      <c r="H697" s="704">
        <f t="shared" si="15"/>
        <v>0</v>
      </c>
      <c r="K697" s="134"/>
      <c r="L697" s="670">
        <v>45607</v>
      </c>
      <c r="M697" s="233"/>
      <c r="N697" s="234">
        <f t="shared" si="22"/>
        <v>120</v>
      </c>
      <c r="O697" s="37">
        <v>120</v>
      </c>
      <c r="P697" s="228">
        <f t="shared" si="21"/>
        <v>0</v>
      </c>
      <c r="Q697" s="41"/>
    </row>
    <row r="698" spans="1:19" ht="15.6" x14ac:dyDescent="0.3">
      <c r="A698" s="150"/>
      <c r="B698" s="142">
        <f t="shared" si="18"/>
        <v>2637</v>
      </c>
      <c r="C698" s="128"/>
      <c r="D698" s="34">
        <f t="shared" si="16"/>
        <v>2637</v>
      </c>
      <c r="E698" s="514">
        <v>45607</v>
      </c>
      <c r="F698" s="554">
        <v>2637</v>
      </c>
      <c r="G698" s="711">
        <v>45608</v>
      </c>
      <c r="H698" s="704">
        <f t="shared" si="15"/>
        <v>0</v>
      </c>
      <c r="K698" s="134"/>
      <c r="L698" s="670">
        <v>45608</v>
      </c>
      <c r="M698" s="233"/>
      <c r="N698" s="234">
        <f t="shared" si="22"/>
        <v>120</v>
      </c>
      <c r="O698" s="37">
        <v>120</v>
      </c>
      <c r="P698" s="228">
        <f t="shared" si="21"/>
        <v>0</v>
      </c>
      <c r="Q698" s="41"/>
    </row>
    <row r="699" spans="1:19" ht="15.6" x14ac:dyDescent="0.3">
      <c r="A699" s="150"/>
      <c r="B699" s="142">
        <f t="shared" si="18"/>
        <v>2637</v>
      </c>
      <c r="C699" s="128"/>
      <c r="D699" s="34">
        <f t="shared" si="16"/>
        <v>2637</v>
      </c>
      <c r="E699" s="514">
        <v>45608</v>
      </c>
      <c r="F699" s="554">
        <v>2637</v>
      </c>
      <c r="G699" s="711">
        <v>45609</v>
      </c>
      <c r="H699" s="704">
        <f t="shared" si="15"/>
        <v>0</v>
      </c>
      <c r="K699" s="134"/>
      <c r="L699" s="670">
        <v>45609</v>
      </c>
      <c r="M699" s="233"/>
      <c r="N699" s="234">
        <f t="shared" si="22"/>
        <v>120</v>
      </c>
      <c r="O699" s="37">
        <v>120</v>
      </c>
      <c r="P699" s="228">
        <f t="shared" si="21"/>
        <v>0</v>
      </c>
      <c r="Q699" s="41"/>
    </row>
    <row r="700" spans="1:19" ht="15.6" x14ac:dyDescent="0.3">
      <c r="A700" s="150"/>
      <c r="B700" s="142">
        <f t="shared" si="18"/>
        <v>2637</v>
      </c>
      <c r="C700" s="128"/>
      <c r="D700" s="34">
        <f t="shared" si="16"/>
        <v>2637</v>
      </c>
      <c r="E700" s="514">
        <v>45609</v>
      </c>
      <c r="F700" s="554">
        <v>2637</v>
      </c>
      <c r="G700" s="711">
        <v>45610</v>
      </c>
      <c r="H700" s="704">
        <f t="shared" si="15"/>
        <v>0</v>
      </c>
      <c r="K700" s="134"/>
      <c r="L700" s="670">
        <v>45610</v>
      </c>
      <c r="M700" s="233"/>
      <c r="N700" s="234">
        <f t="shared" si="22"/>
        <v>120</v>
      </c>
      <c r="O700" s="37">
        <v>120</v>
      </c>
      <c r="P700" s="228">
        <f t="shared" si="21"/>
        <v>0</v>
      </c>
      <c r="Q700" s="41"/>
    </row>
    <row r="701" spans="1:19" ht="15.6" x14ac:dyDescent="0.3">
      <c r="A701" s="150"/>
      <c r="B701" s="142">
        <f t="shared" si="18"/>
        <v>2638</v>
      </c>
      <c r="C701" s="128"/>
      <c r="D701" s="34">
        <f t="shared" si="16"/>
        <v>2637</v>
      </c>
      <c r="E701" s="514">
        <v>45610</v>
      </c>
      <c r="F701" s="554">
        <v>2638</v>
      </c>
      <c r="G701" s="711">
        <v>45611</v>
      </c>
      <c r="H701" s="704">
        <f t="shared" si="15"/>
        <v>1</v>
      </c>
      <c r="K701" s="134"/>
      <c r="L701" s="670">
        <v>45611</v>
      </c>
      <c r="M701" s="233"/>
      <c r="N701" s="234">
        <f t="shared" si="22"/>
        <v>120</v>
      </c>
      <c r="O701" s="37">
        <v>120</v>
      </c>
      <c r="P701" s="228">
        <f t="shared" si="21"/>
        <v>0</v>
      </c>
      <c r="Q701" s="41"/>
    </row>
    <row r="702" spans="1:19" ht="15.6" x14ac:dyDescent="0.3">
      <c r="A702" s="150"/>
      <c r="B702" s="142">
        <f t="shared" si="18"/>
        <v>2638</v>
      </c>
      <c r="C702" s="128"/>
      <c r="D702" s="34">
        <f t="shared" si="16"/>
        <v>2638</v>
      </c>
      <c r="E702" s="514">
        <v>45611</v>
      </c>
      <c r="F702" s="554">
        <v>2638</v>
      </c>
      <c r="G702" s="711">
        <v>45612</v>
      </c>
      <c r="H702" s="704">
        <f t="shared" si="15"/>
        <v>0</v>
      </c>
      <c r="K702" s="134"/>
      <c r="L702" s="670">
        <v>45612</v>
      </c>
      <c r="M702" s="233"/>
      <c r="N702" s="234">
        <f t="shared" si="22"/>
        <v>120</v>
      </c>
      <c r="O702" s="37">
        <v>120</v>
      </c>
      <c r="P702" s="228">
        <f t="shared" si="21"/>
        <v>0</v>
      </c>
      <c r="Q702" s="41"/>
    </row>
    <row r="703" spans="1:19" ht="15.6" x14ac:dyDescent="0.3">
      <c r="A703" s="150"/>
      <c r="B703" s="142">
        <f t="shared" si="18"/>
        <v>2638</v>
      </c>
      <c r="C703" s="128"/>
      <c r="D703" s="34">
        <f t="shared" si="16"/>
        <v>2638</v>
      </c>
      <c r="E703" s="514">
        <v>45612</v>
      </c>
      <c r="F703" s="554">
        <v>2638</v>
      </c>
      <c r="G703" s="711">
        <v>45613</v>
      </c>
      <c r="H703" s="704">
        <f t="shared" si="15"/>
        <v>0</v>
      </c>
      <c r="K703" s="134"/>
      <c r="L703" s="670">
        <v>45613</v>
      </c>
      <c r="M703" s="233"/>
      <c r="N703" s="234">
        <f t="shared" si="22"/>
        <v>120</v>
      </c>
      <c r="O703" s="37">
        <v>120</v>
      </c>
      <c r="P703" s="228">
        <f t="shared" si="21"/>
        <v>0</v>
      </c>
      <c r="Q703" s="41"/>
    </row>
    <row r="704" spans="1:19" ht="15.6" x14ac:dyDescent="0.3">
      <c r="A704" s="150"/>
      <c r="B704" s="142">
        <f t="shared" si="18"/>
        <v>2638</v>
      </c>
      <c r="C704" s="128"/>
      <c r="D704" s="34">
        <f t="shared" si="16"/>
        <v>2638</v>
      </c>
      <c r="E704" s="514">
        <v>45613</v>
      </c>
      <c r="F704" s="554">
        <v>2638</v>
      </c>
      <c r="G704" s="711">
        <v>45614</v>
      </c>
      <c r="H704" s="704">
        <f t="shared" si="15"/>
        <v>0</v>
      </c>
      <c r="K704" s="134"/>
      <c r="L704" s="670">
        <v>45614</v>
      </c>
      <c r="M704" s="233"/>
      <c r="N704" s="234">
        <f t="shared" si="22"/>
        <v>120</v>
      </c>
      <c r="O704" s="37">
        <v>120</v>
      </c>
      <c r="P704" s="228">
        <f t="shared" si="21"/>
        <v>0</v>
      </c>
      <c r="Q704" s="41"/>
    </row>
    <row r="705" spans="1:17" ht="15.6" x14ac:dyDescent="0.3">
      <c r="A705" s="150"/>
      <c r="B705" s="142">
        <f t="shared" si="18"/>
        <v>2639</v>
      </c>
      <c r="C705" s="128"/>
      <c r="D705" s="34">
        <f t="shared" si="16"/>
        <v>2638</v>
      </c>
      <c r="E705" s="514">
        <v>45614</v>
      </c>
      <c r="F705" s="554">
        <v>2639</v>
      </c>
      <c r="G705" s="711">
        <v>45615</v>
      </c>
      <c r="H705" s="704">
        <f t="shared" si="15"/>
        <v>1</v>
      </c>
      <c r="K705" s="134"/>
      <c r="L705" s="670">
        <v>45615</v>
      </c>
      <c r="M705" s="233"/>
      <c r="N705" s="234">
        <f t="shared" si="22"/>
        <v>120</v>
      </c>
      <c r="O705" s="37">
        <v>120</v>
      </c>
      <c r="P705" s="228">
        <f t="shared" si="21"/>
        <v>0</v>
      </c>
      <c r="Q705" s="41"/>
    </row>
    <row r="706" spans="1:17" ht="15.6" x14ac:dyDescent="0.3">
      <c r="A706" s="150"/>
      <c r="B706" s="142">
        <f t="shared" si="18"/>
        <v>2639</v>
      </c>
      <c r="C706" s="128"/>
      <c r="D706" s="34">
        <f t="shared" si="16"/>
        <v>2639</v>
      </c>
      <c r="E706" s="514">
        <v>45615</v>
      </c>
      <c r="F706" s="554">
        <v>2639</v>
      </c>
      <c r="G706" s="711">
        <v>45616</v>
      </c>
      <c r="H706" s="704">
        <f t="shared" si="15"/>
        <v>0</v>
      </c>
      <c r="K706" s="134"/>
      <c r="L706" s="670">
        <v>45616</v>
      </c>
      <c r="M706" s="233"/>
      <c r="N706" s="234">
        <f t="shared" si="22"/>
        <v>120</v>
      </c>
      <c r="O706" s="37">
        <v>120</v>
      </c>
      <c r="P706" s="228">
        <f t="shared" si="21"/>
        <v>0</v>
      </c>
      <c r="Q706" s="41"/>
    </row>
    <row r="707" spans="1:17" ht="15.6" x14ac:dyDescent="0.3">
      <c r="A707" s="150"/>
      <c r="B707" s="142">
        <f t="shared" si="18"/>
        <v>2639</v>
      </c>
      <c r="C707" s="128"/>
      <c r="D707" s="34">
        <f t="shared" si="16"/>
        <v>2639</v>
      </c>
      <c r="E707" s="514">
        <v>45616</v>
      </c>
      <c r="F707" s="554">
        <v>2639</v>
      </c>
      <c r="G707" s="711">
        <v>45617</v>
      </c>
      <c r="H707" s="704">
        <f t="shared" si="15"/>
        <v>0</v>
      </c>
      <c r="K707" s="134"/>
      <c r="L707" s="670">
        <v>45617</v>
      </c>
      <c r="M707" s="233"/>
      <c r="N707" s="234">
        <f t="shared" si="22"/>
        <v>120</v>
      </c>
      <c r="O707" s="37">
        <v>120</v>
      </c>
      <c r="P707" s="228">
        <f t="shared" si="21"/>
        <v>0</v>
      </c>
      <c r="Q707" s="41"/>
    </row>
    <row r="708" spans="1:17" ht="15.6" x14ac:dyDescent="0.3">
      <c r="A708" s="150"/>
      <c r="B708" s="142">
        <f t="shared" si="18"/>
        <v>2643</v>
      </c>
      <c r="C708" s="128"/>
      <c r="D708" s="34">
        <f t="shared" si="16"/>
        <v>2639</v>
      </c>
      <c r="E708" s="514">
        <v>45617</v>
      </c>
      <c r="F708" s="554">
        <v>2643</v>
      </c>
      <c r="G708" s="711">
        <v>45618</v>
      </c>
      <c r="H708" s="704">
        <f t="shared" si="15"/>
        <v>4</v>
      </c>
      <c r="K708" s="134"/>
      <c r="L708" s="670">
        <v>45618</v>
      </c>
      <c r="M708" s="233"/>
      <c r="N708" s="234">
        <f t="shared" si="22"/>
        <v>120</v>
      </c>
      <c r="O708" s="37">
        <v>120</v>
      </c>
      <c r="P708" s="228">
        <f t="shared" si="21"/>
        <v>0</v>
      </c>
      <c r="Q708" s="41"/>
    </row>
    <row r="709" spans="1:17" ht="15.6" x14ac:dyDescent="0.3">
      <c r="A709" s="150"/>
      <c r="B709" s="142">
        <f t="shared" si="18"/>
        <v>2644</v>
      </c>
      <c r="C709" s="128"/>
      <c r="D709" s="34">
        <f t="shared" si="16"/>
        <v>2643</v>
      </c>
      <c r="E709" s="514">
        <v>45618</v>
      </c>
      <c r="F709" s="554">
        <v>2644</v>
      </c>
      <c r="G709" s="711">
        <v>45619</v>
      </c>
      <c r="H709" s="704">
        <f t="shared" si="15"/>
        <v>1</v>
      </c>
      <c r="K709" s="134"/>
      <c r="L709" s="670">
        <v>45619</v>
      </c>
      <c r="M709" s="233"/>
      <c r="N709" s="234">
        <f t="shared" si="22"/>
        <v>120</v>
      </c>
      <c r="O709" s="37">
        <v>120</v>
      </c>
      <c r="P709" s="228">
        <f t="shared" si="21"/>
        <v>0</v>
      </c>
      <c r="Q709" s="41"/>
    </row>
    <row r="710" spans="1:17" ht="15.6" x14ac:dyDescent="0.3">
      <c r="A710" s="150"/>
      <c r="B710" s="142">
        <f t="shared" si="18"/>
        <v>2644</v>
      </c>
      <c r="C710" s="128"/>
      <c r="D710" s="34">
        <f t="shared" si="16"/>
        <v>2644</v>
      </c>
      <c r="E710" s="514">
        <v>45619</v>
      </c>
      <c r="F710" s="554">
        <v>2644</v>
      </c>
      <c r="G710" s="711">
        <v>45620</v>
      </c>
      <c r="H710" s="704">
        <f t="shared" si="15"/>
        <v>0</v>
      </c>
      <c r="K710" s="134"/>
      <c r="L710" s="670">
        <v>45620</v>
      </c>
      <c r="M710" s="233"/>
      <c r="N710" s="234">
        <f t="shared" si="22"/>
        <v>120</v>
      </c>
      <c r="O710" s="37">
        <v>118</v>
      </c>
      <c r="P710" s="228">
        <f t="shared" si="21"/>
        <v>2</v>
      </c>
      <c r="Q710" s="41"/>
    </row>
    <row r="711" spans="1:17" ht="15.6" x14ac:dyDescent="0.3">
      <c r="A711" s="150"/>
      <c r="B711" s="142">
        <f t="shared" si="18"/>
        <v>2644</v>
      </c>
      <c r="C711" s="128"/>
      <c r="D711" s="34">
        <f t="shared" si="16"/>
        <v>2644</v>
      </c>
      <c r="E711" s="514">
        <v>45620</v>
      </c>
      <c r="F711" s="554">
        <v>2644</v>
      </c>
      <c r="G711" s="711">
        <v>45621</v>
      </c>
      <c r="H711" s="704">
        <f t="shared" si="15"/>
        <v>0</v>
      </c>
      <c r="K711" s="134"/>
      <c r="L711" s="670">
        <v>45621</v>
      </c>
      <c r="M711" s="233"/>
      <c r="N711" s="234">
        <f t="shared" si="22"/>
        <v>118</v>
      </c>
      <c r="O711" s="37">
        <v>118</v>
      </c>
      <c r="P711" s="228">
        <f t="shared" si="21"/>
        <v>0</v>
      </c>
      <c r="Q711" s="41"/>
    </row>
    <row r="712" spans="1:17" ht="15.6" x14ac:dyDescent="0.3">
      <c r="A712" s="150"/>
      <c r="B712" s="142">
        <f t="shared" si="18"/>
        <v>2644</v>
      </c>
      <c r="C712" s="128"/>
      <c r="D712" s="34">
        <f t="shared" si="16"/>
        <v>2644</v>
      </c>
      <c r="E712" s="514">
        <v>45621</v>
      </c>
      <c r="F712" s="554">
        <v>2644</v>
      </c>
      <c r="G712" s="711">
        <v>45622</v>
      </c>
      <c r="H712" s="704">
        <f t="shared" si="15"/>
        <v>0</v>
      </c>
      <c r="K712" s="134"/>
      <c r="L712" s="670">
        <v>45622</v>
      </c>
      <c r="M712" s="233"/>
      <c r="N712" s="234">
        <f t="shared" si="22"/>
        <v>118</v>
      </c>
      <c r="O712" s="37">
        <v>118</v>
      </c>
      <c r="P712" s="228">
        <f t="shared" si="21"/>
        <v>0</v>
      </c>
      <c r="Q712" s="41"/>
    </row>
    <row r="713" spans="1:17" ht="15.6" x14ac:dyDescent="0.3">
      <c r="A713" s="150"/>
      <c r="B713" s="142">
        <f t="shared" si="18"/>
        <v>2644</v>
      </c>
      <c r="C713" s="128"/>
      <c r="D713" s="34">
        <f t="shared" si="16"/>
        <v>2644</v>
      </c>
      <c r="E713" s="514">
        <v>45622</v>
      </c>
      <c r="F713" s="554">
        <v>2644</v>
      </c>
      <c r="G713" s="711">
        <v>45623</v>
      </c>
      <c r="H713" s="704">
        <f t="shared" si="15"/>
        <v>0</v>
      </c>
      <c r="K713" s="134"/>
      <c r="L713" s="670">
        <v>45623</v>
      </c>
      <c r="M713" s="233"/>
      <c r="N713" s="234">
        <f t="shared" si="22"/>
        <v>118</v>
      </c>
      <c r="O713" s="37">
        <v>105</v>
      </c>
      <c r="P713" s="228">
        <f t="shared" si="21"/>
        <v>13</v>
      </c>
      <c r="Q713" s="41"/>
    </row>
    <row r="714" spans="1:17" ht="15.6" x14ac:dyDescent="0.3">
      <c r="A714" s="150"/>
      <c r="B714" s="142">
        <f t="shared" si="18"/>
        <v>2646</v>
      </c>
      <c r="C714" s="128"/>
      <c r="D714" s="34">
        <f t="shared" si="16"/>
        <v>2644</v>
      </c>
      <c r="E714" s="514">
        <v>45623</v>
      </c>
      <c r="F714" s="554">
        <v>2646</v>
      </c>
      <c r="G714" s="711">
        <v>45624</v>
      </c>
      <c r="H714" s="704">
        <f t="shared" si="15"/>
        <v>2</v>
      </c>
      <c r="K714" s="134"/>
      <c r="L714" s="670">
        <v>45624</v>
      </c>
      <c r="M714" s="233"/>
      <c r="N714" s="234">
        <f t="shared" si="22"/>
        <v>105</v>
      </c>
      <c r="O714" s="37">
        <v>86.25</v>
      </c>
      <c r="P714" s="228">
        <f t="shared" si="21"/>
        <v>18.75</v>
      </c>
      <c r="Q714" s="41"/>
    </row>
    <row r="715" spans="1:17" ht="15.6" x14ac:dyDescent="0.3">
      <c r="A715" s="150"/>
      <c r="B715" s="142">
        <f t="shared" si="18"/>
        <v>2650</v>
      </c>
      <c r="C715" s="128"/>
      <c r="D715" s="34">
        <f t="shared" si="16"/>
        <v>2646</v>
      </c>
      <c r="E715" s="514">
        <v>45624</v>
      </c>
      <c r="F715" s="554">
        <v>2650</v>
      </c>
      <c r="G715" s="711">
        <v>45625</v>
      </c>
      <c r="H715" s="704">
        <f t="shared" si="15"/>
        <v>4</v>
      </c>
      <c r="K715" s="134"/>
      <c r="L715" s="670">
        <v>45625</v>
      </c>
      <c r="M715" s="233"/>
      <c r="N715" s="234">
        <f t="shared" si="22"/>
        <v>86.25</v>
      </c>
      <c r="O715" s="37">
        <v>78</v>
      </c>
      <c r="P715" s="228">
        <f t="shared" si="21"/>
        <v>8.25</v>
      </c>
      <c r="Q715" s="41"/>
    </row>
    <row r="716" spans="1:17" ht="15.6" x14ac:dyDescent="0.3">
      <c r="A716" s="150"/>
      <c r="B716" s="142">
        <f t="shared" si="18"/>
        <v>2651</v>
      </c>
      <c r="C716" s="128"/>
      <c r="D716" s="34">
        <f t="shared" si="16"/>
        <v>2650</v>
      </c>
      <c r="E716" s="514">
        <v>45625</v>
      </c>
      <c r="F716" s="554">
        <v>2651</v>
      </c>
      <c r="G716" s="711">
        <v>45626</v>
      </c>
      <c r="H716" s="704">
        <f t="shared" si="15"/>
        <v>1</v>
      </c>
      <c r="K716" s="134"/>
      <c r="L716" s="670">
        <v>45626</v>
      </c>
      <c r="M716" s="233"/>
      <c r="N716" s="234">
        <f t="shared" si="22"/>
        <v>78</v>
      </c>
      <c r="O716" s="37">
        <v>71.25</v>
      </c>
      <c r="P716" s="228">
        <f t="shared" si="21"/>
        <v>6.75</v>
      </c>
      <c r="Q716" s="41"/>
    </row>
    <row r="717" spans="1:17" ht="15.6" x14ac:dyDescent="0.3">
      <c r="A717" s="150"/>
      <c r="B717" s="142">
        <f t="shared" si="18"/>
        <v>2652</v>
      </c>
      <c r="C717" s="128"/>
      <c r="D717" s="34">
        <f t="shared" si="16"/>
        <v>2651</v>
      </c>
      <c r="E717" s="514">
        <v>45626</v>
      </c>
      <c r="F717" s="554">
        <v>2652</v>
      </c>
      <c r="G717" s="711">
        <v>45627</v>
      </c>
      <c r="H717" s="704">
        <f t="shared" si="15"/>
        <v>1</v>
      </c>
      <c r="K717" s="134"/>
      <c r="L717" s="670">
        <v>45627</v>
      </c>
      <c r="M717" s="233"/>
      <c r="N717" s="234">
        <f t="shared" si="22"/>
        <v>71.25</v>
      </c>
      <c r="O717" s="37">
        <v>71.25</v>
      </c>
      <c r="P717" s="228">
        <f t="shared" si="21"/>
        <v>0</v>
      </c>
      <c r="Q717" s="41"/>
    </row>
    <row r="718" spans="1:17" ht="15.6" x14ac:dyDescent="0.3">
      <c r="A718" s="150"/>
      <c r="B718" s="142">
        <f t="shared" si="18"/>
        <v>2653</v>
      </c>
      <c r="C718" s="128"/>
      <c r="D718" s="34">
        <f t="shared" si="16"/>
        <v>2652</v>
      </c>
      <c r="E718" s="514">
        <v>45627</v>
      </c>
      <c r="F718" s="554">
        <v>2653</v>
      </c>
      <c r="G718" s="711">
        <v>45628</v>
      </c>
      <c r="H718" s="704">
        <f t="shared" si="15"/>
        <v>1</v>
      </c>
      <c r="K718" s="134"/>
      <c r="L718" s="670">
        <v>45628</v>
      </c>
      <c r="M718" s="233"/>
      <c r="N718" s="234">
        <f t="shared" si="22"/>
        <v>71.25</v>
      </c>
      <c r="O718" s="37">
        <v>67.5</v>
      </c>
      <c r="P718" s="228">
        <f t="shared" si="21"/>
        <v>3.75</v>
      </c>
      <c r="Q718" s="41"/>
    </row>
    <row r="719" spans="1:17" ht="15.6" x14ac:dyDescent="0.3">
      <c r="A719" s="150"/>
      <c r="B719" s="142">
        <f t="shared" si="18"/>
        <v>2653</v>
      </c>
      <c r="C719" s="128"/>
      <c r="D719" s="34">
        <f t="shared" si="16"/>
        <v>2653</v>
      </c>
      <c r="E719" s="514">
        <v>45628</v>
      </c>
      <c r="F719" s="554">
        <v>2653</v>
      </c>
      <c r="G719" s="711">
        <v>45629</v>
      </c>
      <c r="H719" s="704">
        <f t="shared" si="15"/>
        <v>0</v>
      </c>
      <c r="K719" s="134"/>
      <c r="L719" s="670">
        <v>45629</v>
      </c>
      <c r="M719" s="233"/>
      <c r="N719" s="234">
        <f t="shared" si="22"/>
        <v>67.5</v>
      </c>
      <c r="O719" s="37">
        <v>63.5</v>
      </c>
      <c r="P719" s="228">
        <f t="shared" si="21"/>
        <v>4</v>
      </c>
      <c r="Q719" s="41"/>
    </row>
    <row r="720" spans="1:17" ht="15.6" x14ac:dyDescent="0.3">
      <c r="A720" s="150"/>
      <c r="B720" s="142">
        <f t="shared" si="18"/>
        <v>2653</v>
      </c>
      <c r="C720" s="128"/>
      <c r="D720" s="34">
        <f t="shared" si="16"/>
        <v>2653</v>
      </c>
      <c r="E720" s="514">
        <v>45629</v>
      </c>
      <c r="F720" s="554">
        <v>2653</v>
      </c>
      <c r="G720" s="711">
        <v>45630</v>
      </c>
      <c r="H720" s="704">
        <f t="shared" si="15"/>
        <v>0</v>
      </c>
      <c r="K720" s="134"/>
      <c r="L720" s="670">
        <v>45630</v>
      </c>
      <c r="M720" s="233"/>
      <c r="N720" s="234">
        <f t="shared" si="22"/>
        <v>63.5</v>
      </c>
      <c r="O720" s="37">
        <v>63.5</v>
      </c>
      <c r="P720" s="228">
        <f t="shared" si="21"/>
        <v>0</v>
      </c>
      <c r="Q720" s="41"/>
    </row>
    <row r="721" spans="1:18" ht="15.6" x14ac:dyDescent="0.3">
      <c r="A721" s="150"/>
      <c r="B721" s="142">
        <f t="shared" si="18"/>
        <v>2653</v>
      </c>
      <c r="C721" s="128"/>
      <c r="D721" s="34">
        <f t="shared" si="16"/>
        <v>2653</v>
      </c>
      <c r="E721" s="514">
        <v>45630</v>
      </c>
      <c r="F721" s="554">
        <v>2653</v>
      </c>
      <c r="G721" s="711">
        <v>45631</v>
      </c>
      <c r="H721" s="704">
        <f t="shared" si="15"/>
        <v>0</v>
      </c>
      <c r="K721" s="134"/>
      <c r="L721" s="670">
        <v>45631</v>
      </c>
      <c r="M721" s="233"/>
      <c r="N721" s="234">
        <f t="shared" si="22"/>
        <v>63.5</v>
      </c>
      <c r="O721" s="37">
        <v>63.5</v>
      </c>
      <c r="P721" s="228">
        <f t="shared" si="21"/>
        <v>0</v>
      </c>
      <c r="Q721" s="41"/>
    </row>
    <row r="722" spans="1:18" ht="15.6" x14ac:dyDescent="0.3">
      <c r="A722" s="150"/>
      <c r="B722" s="142">
        <f t="shared" si="18"/>
        <v>2653</v>
      </c>
      <c r="C722" s="128"/>
      <c r="D722" s="34">
        <f t="shared" si="16"/>
        <v>2653</v>
      </c>
      <c r="E722" s="514">
        <v>45631</v>
      </c>
      <c r="F722" s="554">
        <v>2653</v>
      </c>
      <c r="G722" s="711">
        <v>45632</v>
      </c>
      <c r="H722" s="704">
        <f t="shared" si="15"/>
        <v>0</v>
      </c>
      <c r="K722" s="134"/>
      <c r="L722" s="670">
        <v>45632</v>
      </c>
      <c r="M722" s="233"/>
      <c r="N722" s="234">
        <f t="shared" si="22"/>
        <v>63.5</v>
      </c>
      <c r="O722" s="37">
        <v>48.75</v>
      </c>
      <c r="P722" s="228">
        <f t="shared" si="21"/>
        <v>14.75</v>
      </c>
      <c r="Q722" s="41"/>
    </row>
    <row r="723" spans="1:18" ht="15.6" x14ac:dyDescent="0.3">
      <c r="A723" s="150"/>
      <c r="B723" s="142">
        <f t="shared" si="18"/>
        <v>2657</v>
      </c>
      <c r="C723" s="128"/>
      <c r="D723" s="34">
        <f t="shared" si="16"/>
        <v>2653</v>
      </c>
      <c r="E723" s="514">
        <v>45632</v>
      </c>
      <c r="F723" s="554">
        <v>2657</v>
      </c>
      <c r="G723" s="711">
        <v>45633</v>
      </c>
      <c r="H723" s="704">
        <f t="shared" si="15"/>
        <v>4</v>
      </c>
      <c r="K723" s="134"/>
      <c r="L723" s="670">
        <v>45633</v>
      </c>
      <c r="M723" s="233"/>
      <c r="N723" s="234">
        <f t="shared" si="22"/>
        <v>48.75</v>
      </c>
      <c r="O723" s="37">
        <v>41.25</v>
      </c>
      <c r="P723" s="228">
        <f t="shared" si="21"/>
        <v>7.5</v>
      </c>
      <c r="Q723" s="41"/>
    </row>
    <row r="724" spans="1:18" ht="15.6" x14ac:dyDescent="0.3">
      <c r="A724" s="150"/>
      <c r="B724" s="142">
        <f t="shared" si="18"/>
        <v>2658</v>
      </c>
      <c r="C724" s="128"/>
      <c r="D724" s="34">
        <f t="shared" si="16"/>
        <v>2657</v>
      </c>
      <c r="E724" s="514">
        <v>45633</v>
      </c>
      <c r="F724" s="554">
        <v>2658</v>
      </c>
      <c r="G724" s="711">
        <v>45634</v>
      </c>
      <c r="H724" s="704">
        <f t="shared" si="15"/>
        <v>1</v>
      </c>
      <c r="K724" s="134"/>
      <c r="L724" s="670">
        <v>45634</v>
      </c>
      <c r="M724" s="233"/>
      <c r="N724" s="234">
        <f t="shared" si="22"/>
        <v>41.25</v>
      </c>
      <c r="O724" s="37">
        <v>18.7</v>
      </c>
      <c r="P724" s="228">
        <f t="shared" si="21"/>
        <v>22.55</v>
      </c>
      <c r="Q724" s="41"/>
    </row>
    <row r="725" spans="1:18" ht="15.6" x14ac:dyDescent="0.3">
      <c r="A725" s="150"/>
      <c r="B725" s="142">
        <f t="shared" si="18"/>
        <v>2663</v>
      </c>
      <c r="C725" s="128"/>
      <c r="D725" s="34">
        <f t="shared" si="16"/>
        <v>2658</v>
      </c>
      <c r="E725" s="514">
        <v>45634</v>
      </c>
      <c r="F725" s="554">
        <v>2663</v>
      </c>
      <c r="G725" s="711">
        <v>45635</v>
      </c>
      <c r="H725" s="704">
        <f t="shared" si="15"/>
        <v>5</v>
      </c>
      <c r="K725" s="134"/>
      <c r="L725" s="670">
        <v>45635</v>
      </c>
      <c r="M725" s="233"/>
      <c r="N725" s="234">
        <f t="shared" si="22"/>
        <v>18.7</v>
      </c>
      <c r="O725" s="37">
        <v>11.25</v>
      </c>
      <c r="P725" s="228">
        <f t="shared" si="21"/>
        <v>7.4499999999999993</v>
      </c>
      <c r="Q725" s="41"/>
    </row>
    <row r="726" spans="1:18" ht="15.6" x14ac:dyDescent="0.3">
      <c r="A726" s="150"/>
      <c r="B726" s="142">
        <f t="shared" si="18"/>
        <v>2665</v>
      </c>
      <c r="C726" s="128"/>
      <c r="D726" s="34">
        <f t="shared" si="16"/>
        <v>2663</v>
      </c>
      <c r="E726" s="514">
        <v>45635</v>
      </c>
      <c r="F726" s="554">
        <v>2665</v>
      </c>
      <c r="G726" s="711">
        <v>45636</v>
      </c>
      <c r="H726" s="704">
        <f t="shared" si="15"/>
        <v>2</v>
      </c>
      <c r="K726" s="134"/>
      <c r="L726" s="670">
        <v>45636</v>
      </c>
      <c r="M726" s="233"/>
      <c r="N726" s="234">
        <f t="shared" si="22"/>
        <v>11.25</v>
      </c>
      <c r="O726" s="37">
        <v>11.25</v>
      </c>
      <c r="P726" s="228">
        <f t="shared" si="21"/>
        <v>0</v>
      </c>
      <c r="Q726" s="41"/>
    </row>
    <row r="727" spans="1:18" ht="15.6" x14ac:dyDescent="0.3">
      <c r="A727" s="150"/>
      <c r="B727" s="142">
        <f t="shared" si="18"/>
        <v>2665</v>
      </c>
      <c r="C727" s="128"/>
      <c r="D727" s="34">
        <f t="shared" si="16"/>
        <v>2665</v>
      </c>
      <c r="E727" s="514">
        <v>45636</v>
      </c>
      <c r="F727" s="554">
        <v>2665</v>
      </c>
      <c r="G727" s="711">
        <v>45637</v>
      </c>
      <c r="H727" s="704">
        <f t="shared" si="15"/>
        <v>0</v>
      </c>
      <c r="K727" s="134"/>
      <c r="L727" s="670">
        <v>45637</v>
      </c>
      <c r="M727" s="233">
        <v>120</v>
      </c>
      <c r="N727" s="234">
        <f t="shared" si="22"/>
        <v>11.25</v>
      </c>
      <c r="O727" s="37">
        <v>120</v>
      </c>
      <c r="P727" s="228">
        <f t="shared" si="21"/>
        <v>11.25</v>
      </c>
      <c r="Q727" s="41"/>
      <c r="R727" t="s">
        <v>1208</v>
      </c>
    </row>
    <row r="728" spans="1:18" ht="15.6" x14ac:dyDescent="0.3">
      <c r="A728" s="150"/>
      <c r="B728" s="142">
        <f t="shared" si="18"/>
        <v>2671</v>
      </c>
      <c r="C728" s="128"/>
      <c r="D728" s="34">
        <f t="shared" si="16"/>
        <v>2665</v>
      </c>
      <c r="E728" s="514">
        <v>45637</v>
      </c>
      <c r="F728" s="554">
        <v>2671</v>
      </c>
      <c r="G728" s="711">
        <v>45638</v>
      </c>
      <c r="H728" s="704">
        <f t="shared" si="15"/>
        <v>6</v>
      </c>
      <c r="K728" s="134"/>
      <c r="L728" s="670">
        <v>45638</v>
      </c>
      <c r="M728" s="233"/>
      <c r="N728" s="234">
        <f t="shared" si="22"/>
        <v>120</v>
      </c>
      <c r="O728" s="37">
        <v>120</v>
      </c>
      <c r="P728" s="228">
        <f t="shared" si="21"/>
        <v>0</v>
      </c>
      <c r="Q728" s="41"/>
    </row>
    <row r="729" spans="1:18" ht="15.6" x14ac:dyDescent="0.3">
      <c r="A729" s="150"/>
      <c r="B729" s="142">
        <f t="shared" si="18"/>
        <v>2671</v>
      </c>
      <c r="C729" s="128"/>
      <c r="D729" s="34">
        <f t="shared" si="16"/>
        <v>2671</v>
      </c>
      <c r="E729" s="514">
        <v>45638</v>
      </c>
      <c r="F729" s="554">
        <v>2671</v>
      </c>
      <c r="G729" s="711">
        <v>45639</v>
      </c>
      <c r="H729" s="704">
        <f t="shared" si="15"/>
        <v>0</v>
      </c>
      <c r="K729" s="134"/>
      <c r="L729" s="670">
        <v>45639</v>
      </c>
      <c r="M729" s="233"/>
      <c r="N729" s="234">
        <f t="shared" si="22"/>
        <v>120</v>
      </c>
      <c r="O729" s="37">
        <v>120</v>
      </c>
      <c r="P729" s="228">
        <f t="shared" si="21"/>
        <v>0</v>
      </c>
      <c r="Q729" s="41"/>
    </row>
    <row r="730" spans="1:18" ht="15.6" x14ac:dyDescent="0.3">
      <c r="A730" s="150"/>
      <c r="B730" s="142">
        <f t="shared" si="18"/>
        <v>2673</v>
      </c>
      <c r="C730" s="128"/>
      <c r="D730" s="34">
        <f t="shared" si="16"/>
        <v>2671</v>
      </c>
      <c r="E730" s="514">
        <v>45639</v>
      </c>
      <c r="F730" s="554">
        <v>2673</v>
      </c>
      <c r="G730" s="711">
        <v>45640</v>
      </c>
      <c r="H730" s="704">
        <f t="shared" si="15"/>
        <v>2</v>
      </c>
      <c r="K730" s="134"/>
      <c r="L730" s="670">
        <v>45640</v>
      </c>
      <c r="M730" s="233"/>
      <c r="N730" s="234">
        <f t="shared" si="22"/>
        <v>120</v>
      </c>
      <c r="O730" s="37">
        <v>120</v>
      </c>
      <c r="P730" s="228">
        <f t="shared" si="21"/>
        <v>0</v>
      </c>
      <c r="Q730" s="41"/>
      <c r="R730" t="s">
        <v>1493</v>
      </c>
    </row>
    <row r="731" spans="1:18" ht="15.6" x14ac:dyDescent="0.3">
      <c r="A731" s="150"/>
      <c r="B731" s="142">
        <f t="shared" si="18"/>
        <v>2673</v>
      </c>
      <c r="C731" s="128"/>
      <c r="D731" s="34">
        <f t="shared" si="16"/>
        <v>2673</v>
      </c>
      <c r="E731" s="514">
        <v>45640</v>
      </c>
      <c r="F731" s="554">
        <v>2673</v>
      </c>
      <c r="G731" s="711">
        <v>45641</v>
      </c>
      <c r="H731" s="704">
        <f t="shared" si="15"/>
        <v>0</v>
      </c>
      <c r="K731" s="134"/>
      <c r="L731" s="670">
        <v>45641</v>
      </c>
      <c r="M731" s="233"/>
      <c r="N731" s="234">
        <f t="shared" si="22"/>
        <v>120</v>
      </c>
      <c r="O731" s="37">
        <v>63.5</v>
      </c>
      <c r="P731" s="228">
        <f t="shared" si="21"/>
        <v>56.5</v>
      </c>
      <c r="Q731" s="41"/>
      <c r="R731" t="s">
        <v>1217</v>
      </c>
    </row>
    <row r="732" spans="1:18" ht="15.6" x14ac:dyDescent="0.3">
      <c r="A732" s="150"/>
      <c r="B732" s="142">
        <f t="shared" si="18"/>
        <v>2682</v>
      </c>
      <c r="C732" s="128"/>
      <c r="D732" s="34">
        <f t="shared" si="16"/>
        <v>2673</v>
      </c>
      <c r="E732" s="514">
        <v>45641</v>
      </c>
      <c r="F732" s="554">
        <v>2682</v>
      </c>
      <c r="G732" s="711">
        <v>45642</v>
      </c>
      <c r="H732" s="704">
        <f t="shared" si="15"/>
        <v>9</v>
      </c>
      <c r="K732" s="134"/>
      <c r="L732" s="670">
        <v>45642</v>
      </c>
      <c r="M732" s="233"/>
      <c r="N732" s="234">
        <f t="shared" si="22"/>
        <v>63.5</v>
      </c>
      <c r="O732" s="37">
        <v>63.5</v>
      </c>
      <c r="P732" s="228">
        <f t="shared" si="21"/>
        <v>0</v>
      </c>
      <c r="Q732" s="41"/>
    </row>
    <row r="733" spans="1:18" ht="15.6" x14ac:dyDescent="0.3">
      <c r="A733" s="150"/>
      <c r="B733" s="142">
        <f t="shared" ref="B733:B796" si="23">F733</f>
        <v>2682</v>
      </c>
      <c r="C733" s="128"/>
      <c r="D733" s="34">
        <f t="shared" ref="D733:D796" si="24">F732</f>
        <v>2682</v>
      </c>
      <c r="E733" s="514">
        <v>45642</v>
      </c>
      <c r="F733" s="554">
        <v>2682</v>
      </c>
      <c r="G733" s="711">
        <v>45643</v>
      </c>
      <c r="H733" s="704">
        <f t="shared" ref="H733:H796" si="25">F733-D733</f>
        <v>0</v>
      </c>
      <c r="K733" s="134"/>
      <c r="L733" s="670">
        <v>45643</v>
      </c>
      <c r="M733" s="233"/>
      <c r="N733" s="234">
        <f t="shared" si="22"/>
        <v>63.5</v>
      </c>
      <c r="O733" s="37">
        <v>63.5</v>
      </c>
      <c r="P733" s="228">
        <f t="shared" si="21"/>
        <v>0</v>
      </c>
      <c r="Q733" s="41"/>
    </row>
    <row r="734" spans="1:18" ht="15.6" x14ac:dyDescent="0.3">
      <c r="A734" s="150"/>
      <c r="B734" s="142">
        <f t="shared" si="23"/>
        <v>2682</v>
      </c>
      <c r="C734" s="128"/>
      <c r="D734" s="34">
        <f t="shared" si="24"/>
        <v>2682</v>
      </c>
      <c r="E734" s="514">
        <v>45643</v>
      </c>
      <c r="F734" s="554">
        <v>2682</v>
      </c>
      <c r="G734" s="711">
        <v>45644</v>
      </c>
      <c r="H734" s="704">
        <f t="shared" si="25"/>
        <v>0</v>
      </c>
      <c r="K734" s="134"/>
      <c r="L734" s="670">
        <v>45644</v>
      </c>
      <c r="M734" s="233"/>
      <c r="N734" s="234">
        <f t="shared" ref="N734:N797" si="26">O733</f>
        <v>63.5</v>
      </c>
      <c r="O734" s="37">
        <v>60</v>
      </c>
      <c r="P734" s="228">
        <f t="shared" ref="P734:P797" si="27">M734+N734-O734</f>
        <v>3.5</v>
      </c>
      <c r="Q734" s="41"/>
    </row>
    <row r="735" spans="1:18" ht="15.6" x14ac:dyDescent="0.3">
      <c r="A735" s="150"/>
      <c r="B735" s="142">
        <f t="shared" si="23"/>
        <v>2683</v>
      </c>
      <c r="C735" s="128"/>
      <c r="D735" s="34">
        <f t="shared" si="24"/>
        <v>2682</v>
      </c>
      <c r="E735" s="514">
        <v>45644</v>
      </c>
      <c r="F735" s="554">
        <v>2683</v>
      </c>
      <c r="G735" s="711">
        <v>45645</v>
      </c>
      <c r="H735" s="704">
        <f t="shared" si="25"/>
        <v>1</v>
      </c>
      <c r="K735" s="134"/>
      <c r="L735" s="670">
        <v>45645</v>
      </c>
      <c r="M735" s="233"/>
      <c r="N735" s="234">
        <f t="shared" si="26"/>
        <v>60</v>
      </c>
      <c r="O735" s="37">
        <v>33.75</v>
      </c>
      <c r="P735" s="228">
        <f t="shared" si="27"/>
        <v>26.25</v>
      </c>
      <c r="Q735" s="41"/>
    </row>
    <row r="736" spans="1:18" ht="15.6" x14ac:dyDescent="0.3">
      <c r="A736" s="150"/>
      <c r="B736" s="142">
        <f t="shared" si="23"/>
        <v>2689</v>
      </c>
      <c r="C736" s="128"/>
      <c r="D736" s="34">
        <f t="shared" si="24"/>
        <v>2683</v>
      </c>
      <c r="E736" s="514">
        <v>45645</v>
      </c>
      <c r="F736" s="554">
        <v>2689</v>
      </c>
      <c r="G736" s="711">
        <v>45646</v>
      </c>
      <c r="H736" s="704">
        <f t="shared" si="25"/>
        <v>6</v>
      </c>
      <c r="K736" s="134"/>
      <c r="L736" s="670">
        <v>45646</v>
      </c>
      <c r="M736" s="233"/>
      <c r="N736" s="234">
        <f t="shared" si="26"/>
        <v>33.75</v>
      </c>
      <c r="O736" s="37">
        <v>18.7</v>
      </c>
      <c r="P736" s="228">
        <f t="shared" si="27"/>
        <v>15.05</v>
      </c>
      <c r="Q736" s="41"/>
    </row>
    <row r="737" spans="1:17" ht="15.6" x14ac:dyDescent="0.3">
      <c r="A737" s="150"/>
      <c r="B737" s="142">
        <f t="shared" si="23"/>
        <v>2693</v>
      </c>
      <c r="C737" s="128"/>
      <c r="D737" s="34">
        <f t="shared" si="24"/>
        <v>2689</v>
      </c>
      <c r="E737" s="514">
        <v>45646</v>
      </c>
      <c r="F737" s="554">
        <v>2693</v>
      </c>
      <c r="G737" s="711">
        <v>45647</v>
      </c>
      <c r="H737" s="704">
        <f t="shared" si="25"/>
        <v>4</v>
      </c>
      <c r="K737" s="134"/>
      <c r="L737" s="670">
        <v>45647</v>
      </c>
      <c r="M737" s="233"/>
      <c r="N737" s="234">
        <f t="shared" si="26"/>
        <v>18.7</v>
      </c>
      <c r="O737" s="37">
        <v>18.7</v>
      </c>
      <c r="P737" s="228">
        <f t="shared" si="27"/>
        <v>0</v>
      </c>
      <c r="Q737" s="41"/>
    </row>
    <row r="738" spans="1:17" ht="15.6" x14ac:dyDescent="0.3">
      <c r="A738" s="150"/>
      <c r="B738" s="142">
        <f t="shared" si="23"/>
        <v>2693</v>
      </c>
      <c r="C738" s="128"/>
      <c r="D738" s="34">
        <f t="shared" si="24"/>
        <v>2693</v>
      </c>
      <c r="E738" s="514">
        <v>45647</v>
      </c>
      <c r="F738" s="554">
        <v>2693</v>
      </c>
      <c r="G738" s="711">
        <v>45648</v>
      </c>
      <c r="H738" s="704">
        <f t="shared" si="25"/>
        <v>0</v>
      </c>
      <c r="K738" s="134"/>
      <c r="L738" s="670">
        <v>45648</v>
      </c>
      <c r="M738" s="233"/>
      <c r="N738" s="234">
        <f t="shared" si="26"/>
        <v>18.7</v>
      </c>
      <c r="O738" s="37">
        <v>15</v>
      </c>
      <c r="P738" s="228">
        <f t="shared" si="27"/>
        <v>3.6999999999999993</v>
      </c>
      <c r="Q738" s="41"/>
    </row>
    <row r="739" spans="1:17" ht="15.6" x14ac:dyDescent="0.3">
      <c r="A739" s="150"/>
      <c r="B739" s="142">
        <f t="shared" si="23"/>
        <v>2693</v>
      </c>
      <c r="C739" s="128"/>
      <c r="D739" s="34">
        <f t="shared" si="24"/>
        <v>2693</v>
      </c>
      <c r="E739" s="514">
        <v>45648</v>
      </c>
      <c r="F739" s="554">
        <v>2693</v>
      </c>
      <c r="G739" s="711">
        <v>45649</v>
      </c>
      <c r="H739" s="704">
        <f t="shared" si="25"/>
        <v>0</v>
      </c>
      <c r="K739" s="134"/>
      <c r="L739" s="670">
        <v>45649</v>
      </c>
      <c r="M739" s="233"/>
      <c r="N739" s="234">
        <f t="shared" si="26"/>
        <v>15</v>
      </c>
      <c r="O739" s="37">
        <v>7.5</v>
      </c>
      <c r="P739" s="228">
        <f t="shared" si="27"/>
        <v>7.5</v>
      </c>
      <c r="Q739" s="41"/>
    </row>
    <row r="740" spans="1:17" ht="15.6" x14ac:dyDescent="0.3">
      <c r="A740" s="150"/>
      <c r="B740" s="142">
        <f t="shared" si="23"/>
        <v>2695</v>
      </c>
      <c r="C740" s="128"/>
      <c r="D740" s="34">
        <f t="shared" si="24"/>
        <v>2693</v>
      </c>
      <c r="E740" s="514">
        <v>45649</v>
      </c>
      <c r="F740" s="554">
        <v>2695</v>
      </c>
      <c r="G740" s="711">
        <v>45650</v>
      </c>
      <c r="H740" s="704">
        <f t="shared" si="25"/>
        <v>2</v>
      </c>
      <c r="K740" s="134"/>
      <c r="L740" s="670">
        <v>45650</v>
      </c>
      <c r="M740" s="233"/>
      <c r="N740" s="234">
        <f t="shared" si="26"/>
        <v>7.5</v>
      </c>
      <c r="O740" s="37">
        <v>7.5</v>
      </c>
      <c r="P740" s="228">
        <f t="shared" si="27"/>
        <v>0</v>
      </c>
      <c r="Q740" s="41"/>
    </row>
    <row r="741" spans="1:17" ht="15.6" x14ac:dyDescent="0.3">
      <c r="A741" s="150"/>
      <c r="B741" s="142">
        <f t="shared" si="23"/>
        <v>2695</v>
      </c>
      <c r="C741" s="128"/>
      <c r="D741" s="34">
        <f t="shared" si="24"/>
        <v>2695</v>
      </c>
      <c r="E741" s="514">
        <v>45650</v>
      </c>
      <c r="F741" s="554">
        <v>2695</v>
      </c>
      <c r="G741" s="711">
        <v>45651</v>
      </c>
      <c r="H741" s="704">
        <f t="shared" si="25"/>
        <v>0</v>
      </c>
      <c r="K741" s="134"/>
      <c r="L741" s="670">
        <v>45651</v>
      </c>
      <c r="M741" s="233"/>
      <c r="N741" s="234">
        <f t="shared" si="26"/>
        <v>7.5</v>
      </c>
      <c r="O741" s="37">
        <v>7.5</v>
      </c>
      <c r="P741" s="228">
        <f t="shared" si="27"/>
        <v>0</v>
      </c>
      <c r="Q741" s="41"/>
    </row>
    <row r="742" spans="1:17" ht="15.6" x14ac:dyDescent="0.3">
      <c r="A742" s="150"/>
      <c r="B742" s="142">
        <f t="shared" si="23"/>
        <v>2695</v>
      </c>
      <c r="C742" s="128"/>
      <c r="D742" s="34">
        <f t="shared" si="24"/>
        <v>2695</v>
      </c>
      <c r="E742" s="514">
        <v>45651</v>
      </c>
      <c r="F742" s="554">
        <v>2695</v>
      </c>
      <c r="G742" s="711">
        <v>45652</v>
      </c>
      <c r="H742" s="704">
        <f t="shared" si="25"/>
        <v>0</v>
      </c>
      <c r="K742" s="134"/>
      <c r="L742" s="670">
        <v>45652</v>
      </c>
      <c r="M742" s="233"/>
      <c r="N742" s="234">
        <f t="shared" si="26"/>
        <v>7.5</v>
      </c>
      <c r="O742" s="37">
        <v>7.5</v>
      </c>
      <c r="P742" s="228">
        <f t="shared" si="27"/>
        <v>0</v>
      </c>
      <c r="Q742" s="41"/>
    </row>
    <row r="743" spans="1:17" ht="15.6" x14ac:dyDescent="0.3">
      <c r="A743" s="150"/>
      <c r="B743" s="142">
        <f t="shared" si="23"/>
        <v>2695</v>
      </c>
      <c r="C743" s="128"/>
      <c r="D743" s="34">
        <f t="shared" si="24"/>
        <v>2695</v>
      </c>
      <c r="E743" s="514">
        <v>45652</v>
      </c>
      <c r="F743" s="554">
        <v>2695</v>
      </c>
      <c r="G743" s="711">
        <v>45653</v>
      </c>
      <c r="H743" s="704">
        <f t="shared" si="25"/>
        <v>0</v>
      </c>
      <c r="K743" s="134"/>
      <c r="L743" s="670">
        <v>45653</v>
      </c>
      <c r="M743" s="233"/>
      <c r="N743" s="234">
        <f t="shared" si="26"/>
        <v>7.5</v>
      </c>
      <c r="O743" s="37">
        <v>7.5</v>
      </c>
      <c r="P743" s="228">
        <f t="shared" si="27"/>
        <v>0</v>
      </c>
      <c r="Q743" s="41"/>
    </row>
    <row r="744" spans="1:17" ht="15.6" x14ac:dyDescent="0.3">
      <c r="A744" s="150"/>
      <c r="B744" s="142">
        <f t="shared" si="23"/>
        <v>2695</v>
      </c>
      <c r="C744" s="128"/>
      <c r="D744" s="34">
        <f t="shared" si="24"/>
        <v>2695</v>
      </c>
      <c r="E744" s="514">
        <v>45653</v>
      </c>
      <c r="F744" s="554">
        <v>2695</v>
      </c>
      <c r="G744" s="711">
        <v>45654</v>
      </c>
      <c r="H744" s="704">
        <f t="shared" si="25"/>
        <v>0</v>
      </c>
      <c r="K744" s="134"/>
      <c r="L744" s="670">
        <v>45654</v>
      </c>
      <c r="M744" s="233"/>
      <c r="N744" s="234">
        <f t="shared" si="26"/>
        <v>7.5</v>
      </c>
      <c r="O744" s="37">
        <v>7.5</v>
      </c>
      <c r="P744" s="228">
        <f t="shared" si="27"/>
        <v>0</v>
      </c>
      <c r="Q744" s="41"/>
    </row>
    <row r="745" spans="1:17" ht="15.6" x14ac:dyDescent="0.3">
      <c r="A745" s="150"/>
      <c r="B745" s="142">
        <f t="shared" si="23"/>
        <v>2695</v>
      </c>
      <c r="C745" s="128"/>
      <c r="D745" s="34">
        <f t="shared" si="24"/>
        <v>2695</v>
      </c>
      <c r="E745" s="514">
        <v>45654</v>
      </c>
      <c r="F745" s="554">
        <v>2695</v>
      </c>
      <c r="G745" s="711">
        <v>45655</v>
      </c>
      <c r="H745" s="704">
        <f t="shared" si="25"/>
        <v>0</v>
      </c>
      <c r="K745" s="134"/>
      <c r="L745" s="670">
        <v>45655</v>
      </c>
      <c r="M745" s="233"/>
      <c r="N745" s="234">
        <f t="shared" si="26"/>
        <v>7.5</v>
      </c>
      <c r="O745" s="37">
        <v>7.5</v>
      </c>
      <c r="P745" s="228">
        <f t="shared" si="27"/>
        <v>0</v>
      </c>
      <c r="Q745" s="41"/>
    </row>
    <row r="746" spans="1:17" ht="15.6" x14ac:dyDescent="0.3">
      <c r="A746" s="150"/>
      <c r="B746" s="142">
        <f t="shared" si="23"/>
        <v>2696</v>
      </c>
      <c r="C746" s="128"/>
      <c r="D746" s="34">
        <f t="shared" si="24"/>
        <v>2695</v>
      </c>
      <c r="E746" s="514">
        <v>45655</v>
      </c>
      <c r="F746" s="554">
        <v>2696</v>
      </c>
      <c r="G746" s="711">
        <v>45656</v>
      </c>
      <c r="H746" s="704">
        <f t="shared" si="25"/>
        <v>1</v>
      </c>
      <c r="K746" s="134"/>
      <c r="L746" s="670">
        <v>45656</v>
      </c>
      <c r="M746" s="233"/>
      <c r="N746" s="234">
        <f t="shared" si="26"/>
        <v>7.5</v>
      </c>
      <c r="O746" s="37">
        <v>7.5</v>
      </c>
      <c r="P746" s="228">
        <f t="shared" si="27"/>
        <v>0</v>
      </c>
      <c r="Q746" s="41"/>
    </row>
    <row r="747" spans="1:17" ht="15.6" x14ac:dyDescent="0.3">
      <c r="A747" s="150"/>
      <c r="B747" s="142">
        <f t="shared" si="23"/>
        <v>2696</v>
      </c>
      <c r="C747" s="128"/>
      <c r="D747" s="34">
        <f t="shared" si="24"/>
        <v>2696</v>
      </c>
      <c r="E747" s="514">
        <v>45656</v>
      </c>
      <c r="F747" s="554">
        <v>2696</v>
      </c>
      <c r="G747" s="711">
        <v>45657</v>
      </c>
      <c r="H747" s="704">
        <f t="shared" si="25"/>
        <v>0</v>
      </c>
      <c r="K747" s="134"/>
      <c r="L747" s="670">
        <v>45657</v>
      </c>
      <c r="M747" s="233"/>
      <c r="N747" s="234">
        <f t="shared" si="26"/>
        <v>7.5</v>
      </c>
      <c r="O747" s="37">
        <v>7.5</v>
      </c>
      <c r="P747" s="228">
        <f t="shared" si="27"/>
        <v>0</v>
      </c>
      <c r="Q747" s="41"/>
    </row>
    <row r="748" spans="1:17" ht="15.6" x14ac:dyDescent="0.3">
      <c r="A748" s="150"/>
      <c r="B748" s="142">
        <f t="shared" si="23"/>
        <v>2696</v>
      </c>
      <c r="C748" s="128"/>
      <c r="D748" s="34">
        <f t="shared" si="24"/>
        <v>2696</v>
      </c>
      <c r="E748" s="514">
        <v>45657</v>
      </c>
      <c r="F748" s="554">
        <v>2696</v>
      </c>
      <c r="G748" s="711">
        <v>45658</v>
      </c>
      <c r="H748" s="704">
        <f t="shared" si="25"/>
        <v>0</v>
      </c>
      <c r="K748" s="134"/>
      <c r="L748" s="670">
        <v>45658</v>
      </c>
      <c r="M748" s="233"/>
      <c r="N748" s="234">
        <f t="shared" si="26"/>
        <v>7.5</v>
      </c>
      <c r="O748" s="37">
        <v>7.5</v>
      </c>
      <c r="P748" s="228">
        <f t="shared" si="27"/>
        <v>0</v>
      </c>
      <c r="Q748" s="41"/>
    </row>
    <row r="749" spans="1:17" ht="15.6" x14ac:dyDescent="0.3">
      <c r="A749" s="150"/>
      <c r="B749" s="142">
        <f t="shared" si="23"/>
        <v>2696</v>
      </c>
      <c r="C749" s="128"/>
      <c r="D749" s="34">
        <f t="shared" si="24"/>
        <v>2696</v>
      </c>
      <c r="E749" s="514">
        <v>45658</v>
      </c>
      <c r="F749" s="554">
        <v>2696</v>
      </c>
      <c r="G749" s="711">
        <v>45659</v>
      </c>
      <c r="H749" s="704">
        <f t="shared" si="25"/>
        <v>0</v>
      </c>
      <c r="K749" s="134"/>
      <c r="L749" s="670">
        <v>45659</v>
      </c>
      <c r="M749" s="233"/>
      <c r="N749" s="234">
        <f t="shared" si="26"/>
        <v>7.5</v>
      </c>
      <c r="O749" s="37">
        <v>7.5</v>
      </c>
      <c r="P749" s="228">
        <f t="shared" si="27"/>
        <v>0</v>
      </c>
      <c r="Q749" s="41"/>
    </row>
    <row r="750" spans="1:17" ht="15.6" x14ac:dyDescent="0.3">
      <c r="A750" s="150"/>
      <c r="B750" s="142">
        <f t="shared" si="23"/>
        <v>2696</v>
      </c>
      <c r="C750" s="128"/>
      <c r="D750" s="34">
        <f t="shared" si="24"/>
        <v>2696</v>
      </c>
      <c r="E750" s="514">
        <v>45659</v>
      </c>
      <c r="F750" s="554">
        <v>2696</v>
      </c>
      <c r="G750" s="711">
        <v>45660</v>
      </c>
      <c r="H750" s="704">
        <f t="shared" si="25"/>
        <v>0</v>
      </c>
      <c r="K750" s="134"/>
      <c r="L750" s="670">
        <v>45660</v>
      </c>
      <c r="M750" s="233"/>
      <c r="N750" s="234">
        <f t="shared" si="26"/>
        <v>7.5</v>
      </c>
      <c r="O750" s="37">
        <v>7.5</v>
      </c>
      <c r="P750" s="228">
        <f t="shared" si="27"/>
        <v>0</v>
      </c>
      <c r="Q750" s="41"/>
    </row>
    <row r="751" spans="1:17" ht="15.6" x14ac:dyDescent="0.3">
      <c r="A751" s="150"/>
      <c r="B751" s="142">
        <f t="shared" si="23"/>
        <v>2696</v>
      </c>
      <c r="C751" s="128"/>
      <c r="D751" s="34">
        <f t="shared" si="24"/>
        <v>2696</v>
      </c>
      <c r="E751" s="514">
        <v>45660</v>
      </c>
      <c r="F751" s="554">
        <v>2696</v>
      </c>
      <c r="G751" s="711">
        <v>45661</v>
      </c>
      <c r="H751" s="704">
        <f t="shared" si="25"/>
        <v>0</v>
      </c>
      <c r="K751" s="134"/>
      <c r="L751" s="670">
        <v>45661</v>
      </c>
      <c r="M751" s="233"/>
      <c r="N751" s="234">
        <f t="shared" si="26"/>
        <v>7.5</v>
      </c>
      <c r="O751" s="37">
        <v>7.5</v>
      </c>
      <c r="P751" s="228">
        <f t="shared" si="27"/>
        <v>0</v>
      </c>
      <c r="Q751" s="41"/>
    </row>
    <row r="752" spans="1:17" ht="15.6" x14ac:dyDescent="0.3">
      <c r="A752" s="150"/>
      <c r="B752" s="142">
        <f t="shared" si="23"/>
        <v>2696</v>
      </c>
      <c r="C752" s="128"/>
      <c r="D752" s="34">
        <f t="shared" si="24"/>
        <v>2696</v>
      </c>
      <c r="E752" s="514">
        <v>45661</v>
      </c>
      <c r="F752" s="554">
        <v>2696</v>
      </c>
      <c r="G752" s="711">
        <v>45662</v>
      </c>
      <c r="H752" s="704">
        <f t="shared" si="25"/>
        <v>0</v>
      </c>
      <c r="K752" s="134"/>
      <c r="L752" s="670">
        <v>45662</v>
      </c>
      <c r="M752" s="233"/>
      <c r="N752" s="234">
        <f t="shared" si="26"/>
        <v>7.5</v>
      </c>
      <c r="O752" s="37">
        <v>7.5</v>
      </c>
      <c r="P752" s="228">
        <f t="shared" si="27"/>
        <v>0</v>
      </c>
      <c r="Q752" s="41"/>
    </row>
    <row r="753" spans="1:18" ht="15.6" x14ac:dyDescent="0.3">
      <c r="A753" s="150"/>
      <c r="B753" s="142">
        <f t="shared" si="23"/>
        <v>2696</v>
      </c>
      <c r="C753" s="128"/>
      <c r="D753" s="34">
        <f t="shared" si="24"/>
        <v>2696</v>
      </c>
      <c r="E753" s="514">
        <v>45662</v>
      </c>
      <c r="F753" s="554">
        <v>2696</v>
      </c>
      <c r="G753" s="711">
        <v>45663</v>
      </c>
      <c r="H753" s="704">
        <f t="shared" si="25"/>
        <v>0</v>
      </c>
      <c r="K753" s="134"/>
      <c r="L753" s="670">
        <v>45663</v>
      </c>
      <c r="M753" s="233"/>
      <c r="N753" s="234">
        <f t="shared" si="26"/>
        <v>7.5</v>
      </c>
      <c r="O753" s="37">
        <v>7.5</v>
      </c>
      <c r="P753" s="228">
        <f t="shared" si="27"/>
        <v>0</v>
      </c>
      <c r="Q753" s="41"/>
    </row>
    <row r="754" spans="1:18" ht="15.6" x14ac:dyDescent="0.3">
      <c r="A754" s="150"/>
      <c r="B754" s="142">
        <f t="shared" si="23"/>
        <v>2696</v>
      </c>
      <c r="C754" s="128"/>
      <c r="D754" s="34">
        <f t="shared" si="24"/>
        <v>2696</v>
      </c>
      <c r="E754" s="514">
        <v>45663</v>
      </c>
      <c r="F754" s="554">
        <v>2696</v>
      </c>
      <c r="G754" s="711">
        <v>45664</v>
      </c>
      <c r="H754" s="704">
        <f t="shared" si="25"/>
        <v>0</v>
      </c>
      <c r="K754" s="134"/>
      <c r="L754" s="670">
        <v>45664</v>
      </c>
      <c r="M754" s="233">
        <v>120</v>
      </c>
      <c r="N754" s="234">
        <f t="shared" si="26"/>
        <v>7.5</v>
      </c>
      <c r="O754" s="37">
        <v>90</v>
      </c>
      <c r="P754" s="228">
        <f t="shared" si="27"/>
        <v>37.5</v>
      </c>
      <c r="Q754" s="41"/>
      <c r="R754" t="s">
        <v>1496</v>
      </c>
    </row>
    <row r="755" spans="1:18" ht="15.6" x14ac:dyDescent="0.3">
      <c r="A755" s="150"/>
      <c r="B755" s="142">
        <f t="shared" si="23"/>
        <v>2705</v>
      </c>
      <c r="C755" s="128"/>
      <c r="D755" s="34">
        <f t="shared" si="24"/>
        <v>2696</v>
      </c>
      <c r="E755" s="514">
        <v>45664</v>
      </c>
      <c r="F755" s="554">
        <v>2705</v>
      </c>
      <c r="G755" s="711">
        <v>45665</v>
      </c>
      <c r="H755" s="704">
        <f t="shared" si="25"/>
        <v>9</v>
      </c>
      <c r="K755" s="134"/>
      <c r="L755" s="670">
        <v>45665</v>
      </c>
      <c r="M755" s="233"/>
      <c r="N755" s="234">
        <f t="shared" si="26"/>
        <v>90</v>
      </c>
      <c r="O755" s="37">
        <v>48.75</v>
      </c>
      <c r="P755" s="228">
        <f t="shared" si="27"/>
        <v>41.25</v>
      </c>
      <c r="Q755" s="41"/>
    </row>
    <row r="756" spans="1:18" ht="15.6" x14ac:dyDescent="0.3">
      <c r="A756" s="150"/>
      <c r="B756" s="142">
        <f t="shared" si="23"/>
        <v>2716</v>
      </c>
      <c r="C756" s="128"/>
      <c r="D756" s="34">
        <f t="shared" si="24"/>
        <v>2705</v>
      </c>
      <c r="E756" s="514">
        <v>45665</v>
      </c>
      <c r="F756" s="554">
        <v>2716</v>
      </c>
      <c r="G756" s="711">
        <v>45666</v>
      </c>
      <c r="H756" s="704">
        <f t="shared" si="25"/>
        <v>11</v>
      </c>
      <c r="K756" s="134"/>
      <c r="L756" s="670">
        <v>45666</v>
      </c>
      <c r="M756" s="233"/>
      <c r="N756" s="234">
        <f t="shared" si="26"/>
        <v>48.75</v>
      </c>
      <c r="O756" s="37">
        <v>7.5</v>
      </c>
      <c r="P756" s="228">
        <f t="shared" si="27"/>
        <v>41.25</v>
      </c>
      <c r="Q756" s="41"/>
    </row>
    <row r="757" spans="1:18" ht="15.6" x14ac:dyDescent="0.3">
      <c r="A757" s="150"/>
      <c r="B757" s="142">
        <f t="shared" si="23"/>
        <v>2725</v>
      </c>
      <c r="C757" s="128"/>
      <c r="D757" s="34">
        <f t="shared" si="24"/>
        <v>2716</v>
      </c>
      <c r="E757" s="514">
        <v>45666</v>
      </c>
      <c r="F757" s="554">
        <v>2725</v>
      </c>
      <c r="G757" s="711">
        <v>45667</v>
      </c>
      <c r="H757" s="704">
        <f t="shared" si="25"/>
        <v>9</v>
      </c>
      <c r="K757" s="134"/>
      <c r="L757" s="670">
        <v>45667</v>
      </c>
      <c r="M757" s="233"/>
      <c r="N757" s="234">
        <f t="shared" si="26"/>
        <v>7.5</v>
      </c>
      <c r="O757" s="37">
        <v>7.5</v>
      </c>
      <c r="P757" s="228">
        <f t="shared" si="27"/>
        <v>0</v>
      </c>
      <c r="Q757" s="41"/>
    </row>
    <row r="758" spans="1:18" ht="15.6" x14ac:dyDescent="0.3">
      <c r="A758" s="150"/>
      <c r="B758" s="142">
        <f t="shared" si="23"/>
        <v>2725</v>
      </c>
      <c r="C758" s="128"/>
      <c r="D758" s="34">
        <f t="shared" si="24"/>
        <v>2725</v>
      </c>
      <c r="E758" s="514">
        <v>45667</v>
      </c>
      <c r="F758" s="554">
        <v>2725</v>
      </c>
      <c r="G758" s="711">
        <v>45668</v>
      </c>
      <c r="H758" s="704">
        <f t="shared" si="25"/>
        <v>0</v>
      </c>
      <c r="K758" s="134"/>
      <c r="L758" s="670">
        <v>45668</v>
      </c>
      <c r="M758" s="233">
        <v>120</v>
      </c>
      <c r="N758" s="234">
        <f t="shared" si="26"/>
        <v>7.5</v>
      </c>
      <c r="O758" s="37">
        <v>120</v>
      </c>
      <c r="P758" s="228">
        <f t="shared" si="27"/>
        <v>7.5</v>
      </c>
      <c r="Q758" s="41"/>
      <c r="R758" s="48" t="s">
        <v>1340</v>
      </c>
    </row>
    <row r="759" spans="1:18" ht="15.6" x14ac:dyDescent="0.3">
      <c r="A759" s="150"/>
      <c r="B759" s="142">
        <f t="shared" si="23"/>
        <v>2734</v>
      </c>
      <c r="C759" s="128"/>
      <c r="D759" s="34">
        <f t="shared" si="24"/>
        <v>2725</v>
      </c>
      <c r="E759" s="514">
        <v>45668</v>
      </c>
      <c r="F759" s="554">
        <v>2734</v>
      </c>
      <c r="G759" s="711">
        <v>45669</v>
      </c>
      <c r="H759" s="704">
        <f t="shared" si="25"/>
        <v>9</v>
      </c>
      <c r="K759" s="134"/>
      <c r="L759" s="670">
        <v>45669</v>
      </c>
      <c r="M759" s="233"/>
      <c r="N759" s="234">
        <f t="shared" si="26"/>
        <v>120</v>
      </c>
      <c r="O759" s="37">
        <v>90</v>
      </c>
      <c r="P759" s="228">
        <f t="shared" si="27"/>
        <v>30</v>
      </c>
      <c r="Q759" s="41"/>
    </row>
    <row r="760" spans="1:18" ht="15.6" x14ac:dyDescent="0.3">
      <c r="A760" s="150"/>
      <c r="B760" s="142">
        <f t="shared" si="23"/>
        <v>2739</v>
      </c>
      <c r="C760" s="128"/>
      <c r="D760" s="34">
        <f t="shared" si="24"/>
        <v>2734</v>
      </c>
      <c r="E760" s="514">
        <v>45669</v>
      </c>
      <c r="F760" s="554">
        <v>2739</v>
      </c>
      <c r="G760" s="711">
        <v>45670</v>
      </c>
      <c r="H760" s="704">
        <f t="shared" si="25"/>
        <v>5</v>
      </c>
      <c r="K760" s="134"/>
      <c r="L760" s="670">
        <v>45670</v>
      </c>
      <c r="M760" s="233"/>
      <c r="N760" s="234">
        <f t="shared" si="26"/>
        <v>90</v>
      </c>
      <c r="O760" s="37">
        <v>71.25</v>
      </c>
      <c r="P760" s="228">
        <f t="shared" si="27"/>
        <v>18.75</v>
      </c>
      <c r="Q760" s="41"/>
    </row>
    <row r="761" spans="1:18" ht="15.6" x14ac:dyDescent="0.3">
      <c r="A761" s="150"/>
      <c r="B761" s="142">
        <f t="shared" si="23"/>
        <v>2743</v>
      </c>
      <c r="C761" s="128"/>
      <c r="D761" s="34">
        <f t="shared" si="24"/>
        <v>2739</v>
      </c>
      <c r="E761" s="514">
        <v>45670</v>
      </c>
      <c r="F761" s="554">
        <v>2743</v>
      </c>
      <c r="G761" s="711">
        <v>45671</v>
      </c>
      <c r="H761" s="704">
        <f t="shared" si="25"/>
        <v>4</v>
      </c>
      <c r="K761" s="134"/>
      <c r="L761" s="670">
        <v>45671</v>
      </c>
      <c r="M761" s="233"/>
      <c r="N761" s="234">
        <f t="shared" si="26"/>
        <v>71.25</v>
      </c>
      <c r="O761" s="37">
        <v>71.25</v>
      </c>
      <c r="P761" s="228">
        <f t="shared" si="27"/>
        <v>0</v>
      </c>
      <c r="Q761" s="41"/>
    </row>
    <row r="762" spans="1:18" ht="15.6" x14ac:dyDescent="0.3">
      <c r="A762" s="150"/>
      <c r="B762" s="142">
        <f t="shared" si="23"/>
        <v>2744</v>
      </c>
      <c r="C762" s="128"/>
      <c r="D762" s="34">
        <f t="shared" si="24"/>
        <v>2743</v>
      </c>
      <c r="E762" s="514">
        <v>45671</v>
      </c>
      <c r="F762" s="554">
        <v>2744</v>
      </c>
      <c r="G762" s="711">
        <v>45672</v>
      </c>
      <c r="H762" s="704">
        <f t="shared" si="25"/>
        <v>1</v>
      </c>
      <c r="K762" s="134"/>
      <c r="L762" s="670">
        <v>45672</v>
      </c>
      <c r="M762" s="233"/>
      <c r="N762" s="234">
        <f t="shared" si="26"/>
        <v>71.25</v>
      </c>
      <c r="O762" s="37">
        <v>71.25</v>
      </c>
      <c r="P762" s="228">
        <f t="shared" si="27"/>
        <v>0</v>
      </c>
      <c r="Q762" s="41"/>
    </row>
    <row r="763" spans="1:18" ht="15.6" x14ac:dyDescent="0.3">
      <c r="A763" s="150"/>
      <c r="B763" s="142">
        <f t="shared" si="23"/>
        <v>2744</v>
      </c>
      <c r="C763" s="128"/>
      <c r="D763" s="34">
        <f t="shared" si="24"/>
        <v>2744</v>
      </c>
      <c r="E763" s="514">
        <v>45672</v>
      </c>
      <c r="F763" s="554">
        <v>2744</v>
      </c>
      <c r="G763" s="711">
        <v>45673</v>
      </c>
      <c r="H763" s="704">
        <f t="shared" si="25"/>
        <v>0</v>
      </c>
      <c r="K763" s="134"/>
      <c r="L763" s="670">
        <v>45673</v>
      </c>
      <c r="M763" s="233"/>
      <c r="N763" s="234">
        <f t="shared" si="26"/>
        <v>71.25</v>
      </c>
      <c r="O763" s="37">
        <v>27.5</v>
      </c>
      <c r="P763" s="228">
        <f t="shared" si="27"/>
        <v>43.75</v>
      </c>
      <c r="Q763" s="41"/>
    </row>
    <row r="764" spans="1:18" ht="15.6" x14ac:dyDescent="0.3">
      <c r="A764" s="150"/>
      <c r="B764" s="142">
        <f t="shared" si="23"/>
        <v>2754</v>
      </c>
      <c r="C764" s="128"/>
      <c r="D764" s="34">
        <f t="shared" si="24"/>
        <v>2744</v>
      </c>
      <c r="E764" s="514">
        <v>45673</v>
      </c>
      <c r="F764" s="554">
        <v>2754</v>
      </c>
      <c r="G764" s="711">
        <v>45674</v>
      </c>
      <c r="H764" s="704">
        <f t="shared" si="25"/>
        <v>10</v>
      </c>
      <c r="K764" s="134"/>
      <c r="L764" s="670">
        <v>45674</v>
      </c>
      <c r="M764" s="233">
        <v>150</v>
      </c>
      <c r="N764" s="234">
        <f t="shared" si="26"/>
        <v>27.5</v>
      </c>
      <c r="O764" s="37">
        <v>120</v>
      </c>
      <c r="P764" s="228">
        <f t="shared" si="27"/>
        <v>57.5</v>
      </c>
      <c r="Q764" s="41"/>
      <c r="R764" t="s">
        <v>1524</v>
      </c>
    </row>
    <row r="765" spans="1:18" ht="15.6" x14ac:dyDescent="0.3">
      <c r="A765" s="150"/>
      <c r="B765" s="142">
        <f t="shared" si="23"/>
        <v>2767</v>
      </c>
      <c r="C765" s="128"/>
      <c r="D765" s="34">
        <f t="shared" si="24"/>
        <v>2754</v>
      </c>
      <c r="E765" s="514">
        <v>45674</v>
      </c>
      <c r="F765" s="554">
        <v>2767</v>
      </c>
      <c r="G765" s="711">
        <v>45675</v>
      </c>
      <c r="H765" s="704">
        <f t="shared" si="25"/>
        <v>13</v>
      </c>
      <c r="K765" s="134"/>
      <c r="L765" s="670">
        <v>45675</v>
      </c>
      <c r="M765" s="233"/>
      <c r="N765" s="234">
        <f t="shared" si="26"/>
        <v>120</v>
      </c>
      <c r="O765" s="37">
        <v>60</v>
      </c>
      <c r="P765" s="228">
        <f t="shared" si="27"/>
        <v>60</v>
      </c>
      <c r="Q765" s="41"/>
      <c r="R765" t="s">
        <v>56</v>
      </c>
    </row>
    <row r="766" spans="1:18" ht="15.6" x14ac:dyDescent="0.3">
      <c r="A766" s="150"/>
      <c r="B766" s="142">
        <f t="shared" si="23"/>
        <v>2777</v>
      </c>
      <c r="C766" s="128"/>
      <c r="D766" s="34">
        <f t="shared" si="24"/>
        <v>2767</v>
      </c>
      <c r="E766" s="514">
        <v>45675</v>
      </c>
      <c r="F766" s="554">
        <v>2777</v>
      </c>
      <c r="G766" s="711">
        <v>45676</v>
      </c>
      <c r="H766" s="704">
        <f t="shared" si="25"/>
        <v>10</v>
      </c>
      <c r="K766" s="134"/>
      <c r="L766" s="670">
        <v>45676</v>
      </c>
      <c r="M766" s="233"/>
      <c r="N766" s="234">
        <f t="shared" si="26"/>
        <v>60</v>
      </c>
      <c r="O766" s="37">
        <v>11.25</v>
      </c>
      <c r="P766" s="228">
        <f t="shared" si="27"/>
        <v>48.75</v>
      </c>
      <c r="Q766" s="41"/>
      <c r="R766" t="s">
        <v>1529</v>
      </c>
    </row>
    <row r="767" spans="1:18" ht="15.6" x14ac:dyDescent="0.3">
      <c r="A767" s="150"/>
      <c r="B767" s="142">
        <f t="shared" si="23"/>
        <v>2786</v>
      </c>
      <c r="C767" s="128"/>
      <c r="D767" s="34">
        <f t="shared" si="24"/>
        <v>2777</v>
      </c>
      <c r="E767" s="514">
        <v>45676</v>
      </c>
      <c r="F767" s="554">
        <v>2786</v>
      </c>
      <c r="G767" s="711">
        <v>45677</v>
      </c>
      <c r="H767" s="704">
        <f t="shared" si="25"/>
        <v>9</v>
      </c>
      <c r="K767" s="134"/>
      <c r="L767" s="670">
        <v>45677</v>
      </c>
      <c r="M767" s="233"/>
      <c r="N767" s="234">
        <f t="shared" si="26"/>
        <v>11.25</v>
      </c>
      <c r="O767" s="37">
        <v>11.25</v>
      </c>
      <c r="P767" s="228">
        <f t="shared" si="27"/>
        <v>0</v>
      </c>
      <c r="Q767" s="41"/>
      <c r="R767" t="s">
        <v>1530</v>
      </c>
    </row>
    <row r="768" spans="1:18" ht="15.6" x14ac:dyDescent="0.3">
      <c r="A768" s="150"/>
      <c r="B768" s="142">
        <f t="shared" si="23"/>
        <v>2786</v>
      </c>
      <c r="C768" s="128"/>
      <c r="D768" s="34">
        <f t="shared" si="24"/>
        <v>2786</v>
      </c>
      <c r="E768" s="514">
        <v>45677</v>
      </c>
      <c r="F768" s="554">
        <v>2786</v>
      </c>
      <c r="G768" s="711">
        <v>45678</v>
      </c>
      <c r="H768" s="704">
        <f t="shared" si="25"/>
        <v>0</v>
      </c>
      <c r="K768" s="134"/>
      <c r="L768" s="670">
        <v>45678</v>
      </c>
      <c r="M768" s="233"/>
      <c r="N768" s="234">
        <f t="shared" si="26"/>
        <v>11.25</v>
      </c>
      <c r="O768" s="37">
        <v>11.25</v>
      </c>
      <c r="P768" s="228">
        <f t="shared" si="27"/>
        <v>0</v>
      </c>
      <c r="Q768" s="41"/>
      <c r="R768" t="s">
        <v>1537</v>
      </c>
    </row>
    <row r="769" spans="1:18" ht="15.6" x14ac:dyDescent="0.3">
      <c r="A769" s="150"/>
      <c r="B769" s="142">
        <f t="shared" si="23"/>
        <v>2786</v>
      </c>
      <c r="C769" s="128"/>
      <c r="D769" s="34">
        <f t="shared" si="24"/>
        <v>2786</v>
      </c>
      <c r="E769" s="514">
        <v>45678</v>
      </c>
      <c r="F769" s="554">
        <v>2786</v>
      </c>
      <c r="G769" s="711">
        <v>45679</v>
      </c>
      <c r="H769" s="704">
        <f t="shared" si="25"/>
        <v>0</v>
      </c>
      <c r="K769" s="134"/>
      <c r="L769" s="670">
        <v>45679</v>
      </c>
      <c r="M769" s="233">
        <v>120</v>
      </c>
      <c r="N769" s="234">
        <f t="shared" si="26"/>
        <v>11.25</v>
      </c>
      <c r="O769" s="37">
        <v>56.25</v>
      </c>
      <c r="P769" s="228">
        <f t="shared" si="27"/>
        <v>75</v>
      </c>
      <c r="Q769" s="41"/>
      <c r="R769" t="s">
        <v>1540</v>
      </c>
    </row>
    <row r="770" spans="1:18" ht="15.6" x14ac:dyDescent="0.3">
      <c r="A770" s="150"/>
      <c r="B770" s="142">
        <f t="shared" si="23"/>
        <v>2807</v>
      </c>
      <c r="C770" s="128"/>
      <c r="D770" s="34">
        <f t="shared" si="24"/>
        <v>2786</v>
      </c>
      <c r="E770" s="514">
        <v>45679</v>
      </c>
      <c r="F770" s="554">
        <v>2807</v>
      </c>
      <c r="G770" s="711">
        <v>45680</v>
      </c>
      <c r="H770" s="704">
        <f t="shared" si="25"/>
        <v>21</v>
      </c>
      <c r="K770" s="134"/>
      <c r="L770" s="670">
        <v>45680</v>
      </c>
      <c r="M770" s="233"/>
      <c r="N770" s="234">
        <f t="shared" si="26"/>
        <v>56.25</v>
      </c>
      <c r="O770" s="37">
        <v>45</v>
      </c>
      <c r="P770" s="228">
        <f t="shared" si="27"/>
        <v>11.25</v>
      </c>
      <c r="Q770" s="41"/>
    </row>
    <row r="771" spans="1:18" ht="15.6" x14ac:dyDescent="0.3">
      <c r="A771" s="150"/>
      <c r="B771" s="142">
        <f t="shared" si="23"/>
        <v>2808</v>
      </c>
      <c r="C771" s="128"/>
      <c r="D771" s="34">
        <f t="shared" si="24"/>
        <v>2807</v>
      </c>
      <c r="E771" s="514">
        <v>45680</v>
      </c>
      <c r="F771" s="554">
        <v>2808</v>
      </c>
      <c r="G771" s="711">
        <v>45681</v>
      </c>
      <c r="H771" s="704">
        <f t="shared" si="25"/>
        <v>1</v>
      </c>
      <c r="K771" s="134"/>
      <c r="L771" s="670">
        <v>45681</v>
      </c>
      <c r="M771" s="233"/>
      <c r="N771" s="234">
        <f t="shared" si="26"/>
        <v>45</v>
      </c>
      <c r="O771" s="37">
        <v>45</v>
      </c>
      <c r="P771" s="228">
        <f t="shared" si="27"/>
        <v>0</v>
      </c>
      <c r="Q771" s="41"/>
    </row>
    <row r="772" spans="1:18" ht="15.6" x14ac:dyDescent="0.3">
      <c r="A772" s="150"/>
      <c r="B772" s="142">
        <f t="shared" si="23"/>
        <v>2809</v>
      </c>
      <c r="C772" s="128"/>
      <c r="D772" s="34">
        <f t="shared" si="24"/>
        <v>2808</v>
      </c>
      <c r="E772" s="514">
        <v>45681</v>
      </c>
      <c r="F772" s="554">
        <v>2809</v>
      </c>
      <c r="G772" s="711">
        <v>45682</v>
      </c>
      <c r="H772" s="704">
        <f t="shared" si="25"/>
        <v>1</v>
      </c>
      <c r="K772" s="134"/>
      <c r="L772" s="670">
        <v>45682</v>
      </c>
      <c r="M772" s="233"/>
      <c r="N772" s="234">
        <f t="shared" si="26"/>
        <v>45</v>
      </c>
      <c r="O772" s="37">
        <v>45</v>
      </c>
      <c r="P772" s="228">
        <f t="shared" si="27"/>
        <v>0</v>
      </c>
      <c r="Q772" s="41"/>
    </row>
    <row r="773" spans="1:18" ht="15.6" x14ac:dyDescent="0.3">
      <c r="A773" s="150"/>
      <c r="B773" s="142">
        <f t="shared" si="23"/>
        <v>2809</v>
      </c>
      <c r="C773" s="128"/>
      <c r="D773" s="34">
        <f t="shared" si="24"/>
        <v>2809</v>
      </c>
      <c r="E773" s="514">
        <v>45682</v>
      </c>
      <c r="F773" s="554">
        <v>2809</v>
      </c>
      <c r="G773" s="711">
        <v>45683</v>
      </c>
      <c r="H773" s="704">
        <f t="shared" si="25"/>
        <v>0</v>
      </c>
      <c r="K773" s="134"/>
      <c r="L773" s="670">
        <v>45683</v>
      </c>
      <c r="M773" s="233"/>
      <c r="N773" s="234">
        <f t="shared" si="26"/>
        <v>45</v>
      </c>
      <c r="O773" s="37">
        <v>45</v>
      </c>
      <c r="P773" s="228">
        <f t="shared" si="27"/>
        <v>0</v>
      </c>
      <c r="Q773" s="41"/>
    </row>
    <row r="774" spans="1:18" ht="15.6" x14ac:dyDescent="0.3">
      <c r="A774" s="150"/>
      <c r="B774" s="142">
        <f t="shared" si="23"/>
        <v>2809</v>
      </c>
      <c r="C774" s="128"/>
      <c r="D774" s="34">
        <f t="shared" si="24"/>
        <v>2809</v>
      </c>
      <c r="E774" s="514">
        <v>45683</v>
      </c>
      <c r="F774" s="554">
        <v>2809</v>
      </c>
      <c r="G774" s="711">
        <v>45684</v>
      </c>
      <c r="H774" s="704">
        <f t="shared" si="25"/>
        <v>0</v>
      </c>
      <c r="K774" s="134"/>
      <c r="L774" s="670">
        <v>45684</v>
      </c>
      <c r="M774" s="233"/>
      <c r="N774" s="234">
        <f t="shared" si="26"/>
        <v>45</v>
      </c>
      <c r="O774" s="37">
        <v>45</v>
      </c>
      <c r="P774" s="228">
        <f t="shared" si="27"/>
        <v>0</v>
      </c>
      <c r="Q774" s="41"/>
    </row>
    <row r="775" spans="1:18" ht="15.6" x14ac:dyDescent="0.3">
      <c r="A775" s="150"/>
      <c r="B775" s="142">
        <f t="shared" si="23"/>
        <v>2809</v>
      </c>
      <c r="C775" s="128"/>
      <c r="D775" s="34">
        <f t="shared" si="24"/>
        <v>2809</v>
      </c>
      <c r="E775" s="514">
        <v>45684</v>
      </c>
      <c r="F775" s="554">
        <v>2809</v>
      </c>
      <c r="G775" s="711">
        <v>45685</v>
      </c>
      <c r="H775" s="704">
        <f t="shared" si="25"/>
        <v>0</v>
      </c>
      <c r="K775" s="134"/>
      <c r="L775" s="670">
        <v>45685</v>
      </c>
      <c r="M775" s="233"/>
      <c r="N775" s="234">
        <f t="shared" si="26"/>
        <v>45</v>
      </c>
      <c r="O775" s="37">
        <v>45</v>
      </c>
      <c r="P775" s="228">
        <f t="shared" si="27"/>
        <v>0</v>
      </c>
      <c r="Q775" s="41"/>
    </row>
    <row r="776" spans="1:18" ht="15.6" x14ac:dyDescent="0.3">
      <c r="A776" s="150"/>
      <c r="B776" s="142">
        <f t="shared" si="23"/>
        <v>2809</v>
      </c>
      <c r="C776" s="128"/>
      <c r="D776" s="34">
        <f t="shared" si="24"/>
        <v>2809</v>
      </c>
      <c r="E776" s="514">
        <v>45685</v>
      </c>
      <c r="F776" s="554">
        <v>2809</v>
      </c>
      <c r="G776" s="711">
        <v>45686</v>
      </c>
      <c r="H776" s="704">
        <f t="shared" si="25"/>
        <v>0</v>
      </c>
      <c r="K776" s="134"/>
      <c r="L776" s="670">
        <v>45686</v>
      </c>
      <c r="M776" s="233"/>
      <c r="N776" s="234">
        <f t="shared" si="26"/>
        <v>45</v>
      </c>
      <c r="O776" s="37">
        <v>45</v>
      </c>
      <c r="P776" s="228">
        <f t="shared" si="27"/>
        <v>0</v>
      </c>
      <c r="Q776" s="41"/>
    </row>
    <row r="777" spans="1:18" ht="15.6" x14ac:dyDescent="0.3">
      <c r="A777" s="150"/>
      <c r="B777" s="142">
        <f t="shared" si="23"/>
        <v>2809</v>
      </c>
      <c r="C777" s="128"/>
      <c r="D777" s="34">
        <f t="shared" si="24"/>
        <v>2809</v>
      </c>
      <c r="E777" s="514">
        <v>45686</v>
      </c>
      <c r="F777" s="554">
        <v>2809</v>
      </c>
      <c r="G777" s="711">
        <v>45687</v>
      </c>
      <c r="H777" s="704">
        <f t="shared" si="25"/>
        <v>0</v>
      </c>
      <c r="K777" s="134"/>
      <c r="L777" s="670">
        <v>45687</v>
      </c>
      <c r="M777" s="233"/>
      <c r="N777" s="234">
        <f t="shared" si="26"/>
        <v>45</v>
      </c>
      <c r="O777" s="37">
        <v>45</v>
      </c>
      <c r="P777" s="228">
        <f t="shared" si="27"/>
        <v>0</v>
      </c>
      <c r="Q777" s="41"/>
    </row>
    <row r="778" spans="1:18" ht="15.6" x14ac:dyDescent="0.3">
      <c r="A778" s="150"/>
      <c r="B778" s="142">
        <f t="shared" si="23"/>
        <v>2809</v>
      </c>
      <c r="C778" s="128"/>
      <c r="D778" s="34">
        <f t="shared" si="24"/>
        <v>2809</v>
      </c>
      <c r="E778" s="514">
        <v>45687</v>
      </c>
      <c r="F778" s="554">
        <v>2809</v>
      </c>
      <c r="G778" s="711">
        <v>45688</v>
      </c>
      <c r="H778" s="704">
        <f t="shared" si="25"/>
        <v>0</v>
      </c>
      <c r="K778" s="134"/>
      <c r="L778" s="670">
        <v>45688</v>
      </c>
      <c r="M778" s="233"/>
      <c r="N778" s="234">
        <f t="shared" si="26"/>
        <v>45</v>
      </c>
      <c r="O778" s="37">
        <v>45</v>
      </c>
      <c r="P778" s="228">
        <f t="shared" si="27"/>
        <v>0</v>
      </c>
      <c r="Q778" s="41"/>
      <c r="R778" s="48">
        <f>SUM(P748:P778)</f>
        <v>472.5</v>
      </c>
    </row>
    <row r="779" spans="1:18" ht="15.6" x14ac:dyDescent="0.3">
      <c r="A779" s="150"/>
      <c r="B779" s="142">
        <f t="shared" si="23"/>
        <v>2809</v>
      </c>
      <c r="C779" s="128"/>
      <c r="D779" s="34">
        <f t="shared" si="24"/>
        <v>2809</v>
      </c>
      <c r="E779" s="514">
        <v>45688</v>
      </c>
      <c r="F779" s="554">
        <v>2809</v>
      </c>
      <c r="G779" s="711">
        <v>45689</v>
      </c>
      <c r="H779" s="704">
        <f t="shared" si="25"/>
        <v>0</v>
      </c>
      <c r="K779" s="134"/>
      <c r="L779" s="670">
        <v>45689</v>
      </c>
      <c r="M779" s="233"/>
      <c r="N779" s="234">
        <f t="shared" si="26"/>
        <v>45</v>
      </c>
      <c r="O779" s="37">
        <v>45</v>
      </c>
      <c r="P779" s="228">
        <f t="shared" si="27"/>
        <v>0</v>
      </c>
      <c r="Q779" s="41"/>
    </row>
    <row r="780" spans="1:18" ht="15.6" x14ac:dyDescent="0.3">
      <c r="A780" s="150"/>
      <c r="B780" s="142">
        <f t="shared" si="23"/>
        <v>2809</v>
      </c>
      <c r="C780" s="128"/>
      <c r="D780" s="34">
        <f t="shared" si="24"/>
        <v>2809</v>
      </c>
      <c r="E780" s="514">
        <v>45689</v>
      </c>
      <c r="F780" s="554">
        <v>2809</v>
      </c>
      <c r="G780" s="711">
        <v>45690</v>
      </c>
      <c r="H780" s="704">
        <f t="shared" si="25"/>
        <v>0</v>
      </c>
      <c r="K780" s="134"/>
      <c r="L780" s="670">
        <v>45690</v>
      </c>
      <c r="M780" s="233"/>
      <c r="N780" s="234">
        <f t="shared" si="26"/>
        <v>45</v>
      </c>
      <c r="O780" s="37">
        <v>41.25</v>
      </c>
      <c r="P780" s="228">
        <f t="shared" si="27"/>
        <v>3.75</v>
      </c>
      <c r="Q780" s="41"/>
    </row>
    <row r="781" spans="1:18" ht="15.6" x14ac:dyDescent="0.3">
      <c r="A781" s="150"/>
      <c r="B781" s="142">
        <f t="shared" si="23"/>
        <v>2809</v>
      </c>
      <c r="C781" s="128"/>
      <c r="D781" s="34">
        <f t="shared" si="24"/>
        <v>2809</v>
      </c>
      <c r="E781" s="514">
        <v>45690</v>
      </c>
      <c r="F781" s="554">
        <v>2809</v>
      </c>
      <c r="G781" s="711">
        <v>45691</v>
      </c>
      <c r="H781" s="704">
        <f t="shared" si="25"/>
        <v>0</v>
      </c>
      <c r="K781" s="134"/>
      <c r="L781" s="670">
        <v>45691</v>
      </c>
      <c r="M781" s="233"/>
      <c r="N781" s="234">
        <f t="shared" si="26"/>
        <v>41.25</v>
      </c>
      <c r="O781" s="37">
        <v>41.25</v>
      </c>
      <c r="P781" s="228">
        <f t="shared" si="27"/>
        <v>0</v>
      </c>
      <c r="Q781" s="41"/>
    </row>
    <row r="782" spans="1:18" ht="15.6" x14ac:dyDescent="0.3">
      <c r="A782" s="150"/>
      <c r="B782" s="142">
        <f t="shared" si="23"/>
        <v>2809</v>
      </c>
      <c r="C782" s="128"/>
      <c r="D782" s="34">
        <f t="shared" si="24"/>
        <v>2809</v>
      </c>
      <c r="E782" s="514">
        <v>45691</v>
      </c>
      <c r="F782" s="554">
        <v>2809</v>
      </c>
      <c r="G782" s="711">
        <v>45692</v>
      </c>
      <c r="H782" s="704">
        <f t="shared" si="25"/>
        <v>0</v>
      </c>
      <c r="K782" s="134"/>
      <c r="L782" s="670">
        <v>45692</v>
      </c>
      <c r="M782" s="233"/>
      <c r="N782" s="234">
        <f t="shared" si="26"/>
        <v>41.25</v>
      </c>
      <c r="O782" s="37">
        <v>41.25</v>
      </c>
      <c r="P782" s="228">
        <f t="shared" si="27"/>
        <v>0</v>
      </c>
      <c r="Q782" s="41"/>
    </row>
    <row r="783" spans="1:18" ht="15.6" x14ac:dyDescent="0.3">
      <c r="A783" s="150"/>
      <c r="B783" s="142">
        <f t="shared" si="23"/>
        <v>2809</v>
      </c>
      <c r="C783" s="128"/>
      <c r="D783" s="34">
        <f t="shared" si="24"/>
        <v>2809</v>
      </c>
      <c r="E783" s="514">
        <v>45692</v>
      </c>
      <c r="F783" s="554">
        <v>2809</v>
      </c>
      <c r="G783" s="711">
        <v>45693</v>
      </c>
      <c r="H783" s="704">
        <f t="shared" si="25"/>
        <v>0</v>
      </c>
      <c r="K783" s="134"/>
      <c r="L783" s="670">
        <v>45693</v>
      </c>
      <c r="M783" s="233"/>
      <c r="N783" s="234">
        <f t="shared" si="26"/>
        <v>41.25</v>
      </c>
      <c r="O783" s="37">
        <v>41.25</v>
      </c>
      <c r="P783" s="228">
        <f t="shared" si="27"/>
        <v>0</v>
      </c>
      <c r="Q783" s="41"/>
    </row>
    <row r="784" spans="1:18" ht="15.6" x14ac:dyDescent="0.3">
      <c r="A784" s="150"/>
      <c r="B784" s="142">
        <f t="shared" si="23"/>
        <v>2809</v>
      </c>
      <c r="C784" s="128"/>
      <c r="D784" s="34">
        <f t="shared" si="24"/>
        <v>2809</v>
      </c>
      <c r="E784" s="514">
        <v>45693</v>
      </c>
      <c r="F784" s="554">
        <v>2809</v>
      </c>
      <c r="G784" s="711">
        <v>45694</v>
      </c>
      <c r="H784" s="704">
        <f t="shared" si="25"/>
        <v>0</v>
      </c>
      <c r="K784" s="134"/>
      <c r="L784" s="670">
        <v>45694</v>
      </c>
      <c r="M784" s="233"/>
      <c r="N784" s="234">
        <f t="shared" si="26"/>
        <v>41.25</v>
      </c>
      <c r="O784" s="37">
        <v>41.25</v>
      </c>
      <c r="P784" s="228">
        <f t="shared" si="27"/>
        <v>0</v>
      </c>
      <c r="Q784" s="41"/>
    </row>
    <row r="785" spans="1:17" ht="15.6" x14ac:dyDescent="0.3">
      <c r="A785" s="150"/>
      <c r="B785" s="142">
        <f t="shared" si="23"/>
        <v>2809</v>
      </c>
      <c r="C785" s="128"/>
      <c r="D785" s="34">
        <f t="shared" si="24"/>
        <v>2809</v>
      </c>
      <c r="E785" s="514">
        <v>45694</v>
      </c>
      <c r="F785" s="554">
        <v>2809</v>
      </c>
      <c r="G785" s="711">
        <v>45695</v>
      </c>
      <c r="H785" s="704">
        <f t="shared" si="25"/>
        <v>0</v>
      </c>
      <c r="K785" s="134"/>
      <c r="L785" s="670">
        <v>45695</v>
      </c>
      <c r="M785" s="233"/>
      <c r="N785" s="234">
        <f t="shared" si="26"/>
        <v>41.25</v>
      </c>
      <c r="O785" s="37">
        <v>41.25</v>
      </c>
      <c r="P785" s="228">
        <f t="shared" si="27"/>
        <v>0</v>
      </c>
      <c r="Q785" s="41"/>
    </row>
    <row r="786" spans="1:17" ht="15.6" x14ac:dyDescent="0.3">
      <c r="A786" s="150"/>
      <c r="B786" s="142">
        <f t="shared" si="23"/>
        <v>2809</v>
      </c>
      <c r="C786" s="128"/>
      <c r="D786" s="34">
        <f t="shared" si="24"/>
        <v>2809</v>
      </c>
      <c r="E786" s="514">
        <v>45695</v>
      </c>
      <c r="F786" s="554">
        <v>2809</v>
      </c>
      <c r="G786" s="711">
        <v>45696</v>
      </c>
      <c r="H786" s="704">
        <f t="shared" si="25"/>
        <v>0</v>
      </c>
      <c r="K786" s="134"/>
      <c r="L786" s="670">
        <v>45696</v>
      </c>
      <c r="M786" s="233"/>
      <c r="N786" s="234">
        <f t="shared" si="26"/>
        <v>41.25</v>
      </c>
      <c r="O786" s="37">
        <v>41.25</v>
      </c>
      <c r="P786" s="228">
        <f t="shared" si="27"/>
        <v>0</v>
      </c>
      <c r="Q786" s="41"/>
    </row>
    <row r="787" spans="1:17" ht="15.6" x14ac:dyDescent="0.3">
      <c r="A787" s="150"/>
      <c r="B787" s="142">
        <f t="shared" si="23"/>
        <v>2809</v>
      </c>
      <c r="C787" s="128"/>
      <c r="D787" s="34">
        <f t="shared" si="24"/>
        <v>2809</v>
      </c>
      <c r="E787" s="514">
        <v>45696</v>
      </c>
      <c r="F787" s="554">
        <v>2809</v>
      </c>
      <c r="G787" s="711">
        <v>45697</v>
      </c>
      <c r="H787" s="704">
        <f t="shared" si="25"/>
        <v>0</v>
      </c>
      <c r="K787" s="134"/>
      <c r="L787" s="670">
        <v>45697</v>
      </c>
      <c r="M787" s="233"/>
      <c r="N787" s="234">
        <f t="shared" si="26"/>
        <v>41.25</v>
      </c>
      <c r="O787" s="37">
        <v>41.25</v>
      </c>
      <c r="P787" s="228">
        <f t="shared" si="27"/>
        <v>0</v>
      </c>
      <c r="Q787" s="41"/>
    </row>
    <row r="788" spans="1:17" ht="15.6" x14ac:dyDescent="0.3">
      <c r="A788" s="150"/>
      <c r="B788" s="142">
        <f t="shared" si="23"/>
        <v>2809</v>
      </c>
      <c r="C788" s="128"/>
      <c r="D788" s="34">
        <f t="shared" si="24"/>
        <v>2809</v>
      </c>
      <c r="E788" s="514">
        <v>45697</v>
      </c>
      <c r="F788" s="554">
        <v>2809</v>
      </c>
      <c r="G788" s="711">
        <v>45698</v>
      </c>
      <c r="H788" s="704">
        <f t="shared" si="25"/>
        <v>0</v>
      </c>
      <c r="K788" s="134"/>
      <c r="L788" s="670">
        <v>45698</v>
      </c>
      <c r="M788" s="233"/>
      <c r="N788" s="234">
        <f t="shared" si="26"/>
        <v>41.25</v>
      </c>
      <c r="O788" s="37">
        <v>41.25</v>
      </c>
      <c r="P788" s="228">
        <f t="shared" si="27"/>
        <v>0</v>
      </c>
      <c r="Q788" s="41"/>
    </row>
    <row r="789" spans="1:17" ht="15.6" x14ac:dyDescent="0.3">
      <c r="A789" s="150"/>
      <c r="B789" s="142">
        <f t="shared" si="23"/>
        <v>2809</v>
      </c>
      <c r="C789" s="128"/>
      <c r="D789" s="34">
        <f t="shared" si="24"/>
        <v>2809</v>
      </c>
      <c r="E789" s="514">
        <v>45698</v>
      </c>
      <c r="F789" s="554">
        <v>2809</v>
      </c>
      <c r="G789" s="711">
        <v>45699</v>
      </c>
      <c r="H789" s="704">
        <f t="shared" si="25"/>
        <v>0</v>
      </c>
      <c r="K789" s="134"/>
      <c r="L789" s="670">
        <v>45699</v>
      </c>
      <c r="M789" s="233"/>
      <c r="N789" s="234">
        <f t="shared" si="26"/>
        <v>41.25</v>
      </c>
      <c r="O789" s="37">
        <v>41.25</v>
      </c>
      <c r="P789" s="228">
        <f t="shared" si="27"/>
        <v>0</v>
      </c>
      <c r="Q789" s="41"/>
    </row>
    <row r="790" spans="1:17" ht="15.6" x14ac:dyDescent="0.3">
      <c r="A790" s="150"/>
      <c r="B790" s="142">
        <f t="shared" si="23"/>
        <v>2809</v>
      </c>
      <c r="C790" s="128"/>
      <c r="D790" s="34">
        <f t="shared" si="24"/>
        <v>2809</v>
      </c>
      <c r="E790" s="514">
        <v>45699</v>
      </c>
      <c r="F790" s="554">
        <v>2809</v>
      </c>
      <c r="G790" s="711">
        <v>45700</v>
      </c>
      <c r="H790" s="704">
        <f t="shared" si="25"/>
        <v>0</v>
      </c>
      <c r="K790" s="134"/>
      <c r="L790" s="670">
        <v>45700</v>
      </c>
      <c r="M790" s="233"/>
      <c r="N790" s="234">
        <f t="shared" si="26"/>
        <v>41.25</v>
      </c>
      <c r="O790" s="37">
        <v>11.25</v>
      </c>
      <c r="P790" s="228">
        <f t="shared" si="27"/>
        <v>30</v>
      </c>
      <c r="Q790" s="41"/>
    </row>
    <row r="791" spans="1:17" ht="15.6" x14ac:dyDescent="0.3">
      <c r="A791" s="150"/>
      <c r="B791" s="142">
        <f t="shared" si="23"/>
        <v>2816</v>
      </c>
      <c r="C791" s="128"/>
      <c r="D791" s="34">
        <f t="shared" si="24"/>
        <v>2809</v>
      </c>
      <c r="E791" s="514">
        <v>45700</v>
      </c>
      <c r="F791" s="554">
        <v>2816</v>
      </c>
      <c r="G791" s="711">
        <v>45701</v>
      </c>
      <c r="H791" s="704">
        <f t="shared" si="25"/>
        <v>7</v>
      </c>
      <c r="K791" s="134"/>
      <c r="L791" s="670">
        <v>45701</v>
      </c>
      <c r="M791" s="233"/>
      <c r="N791" s="234">
        <f t="shared" si="26"/>
        <v>11.25</v>
      </c>
      <c r="O791" s="37">
        <v>3.75</v>
      </c>
      <c r="P791" s="228">
        <f t="shared" si="27"/>
        <v>7.5</v>
      </c>
      <c r="Q791" s="41"/>
    </row>
    <row r="792" spans="1:17" ht="15.6" x14ac:dyDescent="0.3">
      <c r="A792" s="150"/>
      <c r="B792" s="142">
        <f t="shared" si="23"/>
        <v>2818</v>
      </c>
      <c r="C792" s="128"/>
      <c r="D792" s="34">
        <f t="shared" si="24"/>
        <v>2816</v>
      </c>
      <c r="E792" s="514">
        <v>45701</v>
      </c>
      <c r="F792" s="554">
        <v>2818</v>
      </c>
      <c r="G792" s="711">
        <v>45702</v>
      </c>
      <c r="H792" s="704">
        <f t="shared" si="25"/>
        <v>2</v>
      </c>
      <c r="K792" s="134"/>
      <c r="L792" s="670">
        <v>45702</v>
      </c>
      <c r="M792" s="233">
        <v>120</v>
      </c>
      <c r="N792" s="234">
        <f t="shared" si="26"/>
        <v>3.75</v>
      </c>
      <c r="O792" s="37">
        <v>120</v>
      </c>
      <c r="P792" s="228">
        <f t="shared" si="27"/>
        <v>3.75</v>
      </c>
      <c r="Q792" s="41"/>
    </row>
    <row r="793" spans="1:17" ht="15.6" x14ac:dyDescent="0.3">
      <c r="A793" s="150"/>
      <c r="B793" s="142">
        <f t="shared" si="23"/>
        <v>2818</v>
      </c>
      <c r="C793" s="128"/>
      <c r="D793" s="34">
        <f t="shared" si="24"/>
        <v>2818</v>
      </c>
      <c r="E793" s="514">
        <v>45702</v>
      </c>
      <c r="F793" s="554">
        <v>2818</v>
      </c>
      <c r="G793" s="711">
        <v>45703</v>
      </c>
      <c r="H793" s="704">
        <f t="shared" si="25"/>
        <v>0</v>
      </c>
      <c r="K793" s="134"/>
      <c r="L793" s="670">
        <v>45703</v>
      </c>
      <c r="M793" s="233"/>
      <c r="N793" s="234">
        <f t="shared" si="26"/>
        <v>120</v>
      </c>
      <c r="O793" s="37">
        <v>120</v>
      </c>
      <c r="P793" s="228">
        <f t="shared" si="27"/>
        <v>0</v>
      </c>
      <c r="Q793" s="41"/>
    </row>
    <row r="794" spans="1:17" ht="15.6" x14ac:dyDescent="0.3">
      <c r="A794" s="150"/>
      <c r="B794" s="142">
        <f t="shared" si="23"/>
        <v>2819</v>
      </c>
      <c r="C794" s="128"/>
      <c r="D794" s="34">
        <f t="shared" si="24"/>
        <v>2818</v>
      </c>
      <c r="E794" s="514">
        <v>45703</v>
      </c>
      <c r="F794" s="554">
        <v>2819</v>
      </c>
      <c r="G794" s="711">
        <v>45704</v>
      </c>
      <c r="H794" s="704">
        <f t="shared" si="25"/>
        <v>1</v>
      </c>
      <c r="K794" s="134"/>
      <c r="L794" s="670">
        <v>45704</v>
      </c>
      <c r="M794" s="233"/>
      <c r="N794" s="234">
        <f t="shared" si="26"/>
        <v>120</v>
      </c>
      <c r="O794" s="37">
        <v>120</v>
      </c>
      <c r="P794" s="228">
        <f t="shared" si="27"/>
        <v>0</v>
      </c>
      <c r="Q794" s="41"/>
    </row>
    <row r="795" spans="1:17" ht="15.6" x14ac:dyDescent="0.3">
      <c r="A795" s="150"/>
      <c r="B795" s="142">
        <f t="shared" si="23"/>
        <v>2819</v>
      </c>
      <c r="C795" s="128"/>
      <c r="D795" s="34">
        <f t="shared" si="24"/>
        <v>2819</v>
      </c>
      <c r="E795" s="514">
        <v>45704</v>
      </c>
      <c r="F795" s="554">
        <v>2819</v>
      </c>
      <c r="G795" s="711">
        <v>45705</v>
      </c>
      <c r="H795" s="704">
        <f t="shared" si="25"/>
        <v>0</v>
      </c>
      <c r="K795" s="134"/>
      <c r="L795" s="670">
        <v>45705</v>
      </c>
      <c r="M795" s="233"/>
      <c r="N795" s="234">
        <f t="shared" si="26"/>
        <v>120</v>
      </c>
      <c r="O795" s="37">
        <v>120</v>
      </c>
      <c r="P795" s="228">
        <f t="shared" si="27"/>
        <v>0</v>
      </c>
      <c r="Q795" s="41"/>
    </row>
    <row r="796" spans="1:17" ht="15.6" x14ac:dyDescent="0.3">
      <c r="A796" s="150"/>
      <c r="B796" s="142">
        <f t="shared" si="23"/>
        <v>2819</v>
      </c>
      <c r="C796" s="128"/>
      <c r="D796" s="34">
        <f t="shared" si="24"/>
        <v>2819</v>
      </c>
      <c r="E796" s="514">
        <v>45705</v>
      </c>
      <c r="F796" s="554">
        <v>2819</v>
      </c>
      <c r="G796" s="711">
        <v>45706</v>
      </c>
      <c r="H796" s="704">
        <f t="shared" si="25"/>
        <v>0</v>
      </c>
      <c r="K796" s="134"/>
      <c r="L796" s="670">
        <v>45706</v>
      </c>
      <c r="M796" s="233"/>
      <c r="N796" s="234">
        <f t="shared" si="26"/>
        <v>120</v>
      </c>
      <c r="O796" s="37">
        <v>120</v>
      </c>
      <c r="P796" s="228">
        <f t="shared" si="27"/>
        <v>0</v>
      </c>
      <c r="Q796" s="41"/>
    </row>
    <row r="797" spans="1:17" ht="15.6" x14ac:dyDescent="0.3">
      <c r="A797" s="150"/>
      <c r="B797" s="142">
        <f t="shared" ref="B797:B860" si="28">F797</f>
        <v>2819</v>
      </c>
      <c r="C797" s="128"/>
      <c r="D797" s="34">
        <f t="shared" ref="D797:D860" si="29">F796</f>
        <v>2819</v>
      </c>
      <c r="E797" s="514">
        <v>45706</v>
      </c>
      <c r="F797" s="554">
        <v>2819</v>
      </c>
      <c r="G797" s="711">
        <v>45707</v>
      </c>
      <c r="H797" s="704">
        <f t="shared" ref="H797:H860" si="30">F797-D797</f>
        <v>0</v>
      </c>
      <c r="K797" s="134"/>
      <c r="L797" s="670">
        <v>45707</v>
      </c>
      <c r="M797" s="233"/>
      <c r="N797" s="234">
        <f t="shared" si="26"/>
        <v>120</v>
      </c>
      <c r="O797" s="37">
        <v>120</v>
      </c>
      <c r="P797" s="228">
        <f t="shared" si="27"/>
        <v>0</v>
      </c>
      <c r="Q797" s="41"/>
    </row>
    <row r="798" spans="1:17" ht="15.6" x14ac:dyDescent="0.3">
      <c r="A798" s="150"/>
      <c r="B798" s="142">
        <f t="shared" si="28"/>
        <v>2819</v>
      </c>
      <c r="C798" s="128"/>
      <c r="D798" s="34">
        <f t="shared" si="29"/>
        <v>2819</v>
      </c>
      <c r="E798" s="514">
        <v>45707</v>
      </c>
      <c r="F798" s="554">
        <v>2819</v>
      </c>
      <c r="G798" s="711">
        <v>45708</v>
      </c>
      <c r="H798" s="704">
        <f t="shared" si="30"/>
        <v>0</v>
      </c>
      <c r="K798" s="134"/>
      <c r="L798" s="670">
        <v>45708</v>
      </c>
      <c r="M798" s="233"/>
      <c r="N798" s="234">
        <f t="shared" ref="N798:N861" si="31">O797</f>
        <v>120</v>
      </c>
      <c r="O798" s="37">
        <v>120</v>
      </c>
      <c r="P798" s="228">
        <f t="shared" ref="P798:P861" si="32">M798+N798-O798</f>
        <v>0</v>
      </c>
      <c r="Q798" s="41"/>
    </row>
    <row r="799" spans="1:17" ht="15.6" x14ac:dyDescent="0.3">
      <c r="A799" s="150"/>
      <c r="B799" s="142">
        <f t="shared" si="28"/>
        <v>2819</v>
      </c>
      <c r="C799" s="128"/>
      <c r="D799" s="34">
        <f t="shared" si="29"/>
        <v>2819</v>
      </c>
      <c r="E799" s="514">
        <v>45708</v>
      </c>
      <c r="F799" s="554">
        <v>2819</v>
      </c>
      <c r="G799" s="711">
        <v>45709</v>
      </c>
      <c r="H799" s="704">
        <f t="shared" si="30"/>
        <v>0</v>
      </c>
      <c r="K799" s="134"/>
      <c r="L799" s="670">
        <v>45709</v>
      </c>
      <c r="M799" s="233"/>
      <c r="N799" s="234">
        <f t="shared" si="31"/>
        <v>120</v>
      </c>
      <c r="O799" s="37">
        <v>120</v>
      </c>
      <c r="P799" s="228">
        <f t="shared" si="32"/>
        <v>0</v>
      </c>
      <c r="Q799" s="41"/>
    </row>
    <row r="800" spans="1:17" ht="15.6" x14ac:dyDescent="0.3">
      <c r="A800" s="150"/>
      <c r="B800" s="142">
        <f t="shared" si="28"/>
        <v>2819</v>
      </c>
      <c r="C800" s="128"/>
      <c r="D800" s="34">
        <f t="shared" si="29"/>
        <v>2819</v>
      </c>
      <c r="E800" s="514">
        <v>45709</v>
      </c>
      <c r="F800" s="554">
        <v>2819</v>
      </c>
      <c r="G800" s="711">
        <v>45710</v>
      </c>
      <c r="H800" s="704">
        <f t="shared" si="30"/>
        <v>0</v>
      </c>
      <c r="K800" s="134"/>
      <c r="L800" s="670">
        <v>45710</v>
      </c>
      <c r="M800" s="233"/>
      <c r="N800" s="234">
        <f t="shared" si="31"/>
        <v>120</v>
      </c>
      <c r="O800" s="37">
        <v>90</v>
      </c>
      <c r="P800" s="228">
        <f t="shared" si="32"/>
        <v>30</v>
      </c>
      <c r="Q800" s="41"/>
    </row>
    <row r="801" spans="1:18" ht="15.6" x14ac:dyDescent="0.3">
      <c r="A801" s="150"/>
      <c r="B801" s="142">
        <f t="shared" si="28"/>
        <v>2826</v>
      </c>
      <c r="C801" s="128"/>
      <c r="D801" s="34">
        <f t="shared" si="29"/>
        <v>2819</v>
      </c>
      <c r="E801" s="514">
        <v>45710</v>
      </c>
      <c r="F801" s="554">
        <v>2826</v>
      </c>
      <c r="G801" s="711">
        <v>45711</v>
      </c>
      <c r="H801" s="704">
        <f t="shared" si="30"/>
        <v>7</v>
      </c>
      <c r="K801" s="134"/>
      <c r="L801" s="670">
        <v>45711</v>
      </c>
      <c r="M801" s="233"/>
      <c r="N801" s="234">
        <f t="shared" si="31"/>
        <v>90</v>
      </c>
      <c r="O801" s="37">
        <v>90</v>
      </c>
      <c r="P801" s="228">
        <f t="shared" si="32"/>
        <v>0</v>
      </c>
      <c r="Q801" s="41"/>
    </row>
    <row r="802" spans="1:18" ht="15.6" x14ac:dyDescent="0.3">
      <c r="A802" s="150"/>
      <c r="B802" s="142">
        <f t="shared" si="28"/>
        <v>2826</v>
      </c>
      <c r="C802" s="128"/>
      <c r="D802" s="34">
        <f t="shared" si="29"/>
        <v>2826</v>
      </c>
      <c r="E802" s="514">
        <v>45711</v>
      </c>
      <c r="F802" s="554">
        <v>2826</v>
      </c>
      <c r="G802" s="711">
        <v>45712</v>
      </c>
      <c r="H802" s="704">
        <f t="shared" si="30"/>
        <v>0</v>
      </c>
      <c r="K802" s="134"/>
      <c r="L802" s="670">
        <v>45712</v>
      </c>
      <c r="M802" s="233"/>
      <c r="N802" s="234">
        <f t="shared" si="31"/>
        <v>90</v>
      </c>
      <c r="O802" s="37">
        <v>90</v>
      </c>
      <c r="P802" s="228">
        <f t="shared" si="32"/>
        <v>0</v>
      </c>
      <c r="Q802" s="41"/>
    </row>
    <row r="803" spans="1:18" ht="15.6" x14ac:dyDescent="0.3">
      <c r="A803" s="150"/>
      <c r="B803" s="142">
        <f t="shared" si="28"/>
        <v>2826</v>
      </c>
      <c r="C803" s="128"/>
      <c r="D803" s="34">
        <f t="shared" si="29"/>
        <v>2826</v>
      </c>
      <c r="E803" s="514">
        <v>45712</v>
      </c>
      <c r="F803" s="554">
        <v>2826</v>
      </c>
      <c r="G803" s="711">
        <v>45713</v>
      </c>
      <c r="H803" s="704">
        <f t="shared" si="30"/>
        <v>0</v>
      </c>
      <c r="K803" s="134"/>
      <c r="L803" s="670">
        <v>45713</v>
      </c>
      <c r="M803" s="233"/>
      <c r="N803" s="234">
        <f t="shared" si="31"/>
        <v>90</v>
      </c>
      <c r="O803" s="37">
        <v>86.25</v>
      </c>
      <c r="P803" s="228">
        <f t="shared" si="32"/>
        <v>3.75</v>
      </c>
      <c r="Q803" s="41"/>
    </row>
    <row r="804" spans="1:18" ht="15.6" x14ac:dyDescent="0.3">
      <c r="A804" s="150"/>
      <c r="B804" s="142">
        <f t="shared" si="28"/>
        <v>2826</v>
      </c>
      <c r="C804" s="128"/>
      <c r="D804" s="34">
        <f t="shared" si="29"/>
        <v>2826</v>
      </c>
      <c r="E804" s="514">
        <v>45713</v>
      </c>
      <c r="F804" s="554">
        <v>2826</v>
      </c>
      <c r="G804" s="711">
        <v>45714</v>
      </c>
      <c r="H804" s="704">
        <f t="shared" si="30"/>
        <v>0</v>
      </c>
      <c r="K804" s="134"/>
      <c r="L804" s="670">
        <v>45714</v>
      </c>
      <c r="M804" s="233"/>
      <c r="N804" s="234">
        <f t="shared" si="31"/>
        <v>86.25</v>
      </c>
      <c r="O804" s="37">
        <v>86.25</v>
      </c>
      <c r="P804" s="228">
        <f t="shared" si="32"/>
        <v>0</v>
      </c>
      <c r="Q804" s="41"/>
    </row>
    <row r="805" spans="1:18" ht="15.6" x14ac:dyDescent="0.3">
      <c r="A805" s="150"/>
      <c r="B805" s="142">
        <f t="shared" si="28"/>
        <v>2826</v>
      </c>
      <c r="C805" s="128"/>
      <c r="D805" s="34">
        <f t="shared" si="29"/>
        <v>2826</v>
      </c>
      <c r="E805" s="514">
        <v>45714</v>
      </c>
      <c r="F805" s="554">
        <v>2826</v>
      </c>
      <c r="G805" s="711">
        <v>45715</v>
      </c>
      <c r="H805" s="704">
        <f t="shared" si="30"/>
        <v>0</v>
      </c>
      <c r="K805" s="134"/>
      <c r="L805" s="670">
        <v>45715</v>
      </c>
      <c r="M805" s="233"/>
      <c r="N805" s="234">
        <f t="shared" si="31"/>
        <v>86.25</v>
      </c>
      <c r="O805" s="37">
        <v>56.25</v>
      </c>
      <c r="P805" s="228">
        <f t="shared" si="32"/>
        <v>30</v>
      </c>
      <c r="Q805" s="41"/>
    </row>
    <row r="806" spans="1:18" ht="15.6" x14ac:dyDescent="0.3">
      <c r="A806" s="150"/>
      <c r="B806" s="142">
        <f t="shared" si="28"/>
        <v>2831</v>
      </c>
      <c r="C806" s="128"/>
      <c r="D806" s="34">
        <f t="shared" si="29"/>
        <v>2826</v>
      </c>
      <c r="E806" s="514">
        <v>45715</v>
      </c>
      <c r="F806" s="554">
        <v>2831</v>
      </c>
      <c r="G806" s="711">
        <v>45716</v>
      </c>
      <c r="H806" s="704">
        <f t="shared" si="30"/>
        <v>5</v>
      </c>
      <c r="K806" s="134"/>
      <c r="L806" s="670">
        <v>45716</v>
      </c>
      <c r="M806" s="233"/>
      <c r="N806" s="234">
        <f t="shared" si="31"/>
        <v>56.25</v>
      </c>
      <c r="O806" s="37">
        <v>56.25</v>
      </c>
      <c r="P806" s="228">
        <f t="shared" si="32"/>
        <v>0</v>
      </c>
      <c r="Q806" s="41"/>
      <c r="R806" s="48">
        <f>SUM(P779:P806)</f>
        <v>108.75</v>
      </c>
    </row>
    <row r="807" spans="1:18" ht="15.6" x14ac:dyDescent="0.3">
      <c r="A807" s="150"/>
      <c r="B807" s="142">
        <f t="shared" si="28"/>
        <v>2831</v>
      </c>
      <c r="C807" s="128"/>
      <c r="D807" s="34">
        <f t="shared" si="29"/>
        <v>2831</v>
      </c>
      <c r="E807" s="514">
        <v>45716</v>
      </c>
      <c r="F807" s="554">
        <v>2831</v>
      </c>
      <c r="G807" s="711">
        <v>45717</v>
      </c>
      <c r="H807" s="704">
        <f t="shared" si="30"/>
        <v>0</v>
      </c>
      <c r="K807" s="134"/>
      <c r="L807" s="670">
        <v>45717</v>
      </c>
      <c r="M807" s="233"/>
      <c r="N807" s="234">
        <f t="shared" si="31"/>
        <v>56.25</v>
      </c>
      <c r="O807" s="37">
        <v>56.25</v>
      </c>
      <c r="P807" s="228">
        <f t="shared" si="32"/>
        <v>0</v>
      </c>
      <c r="Q807" s="41"/>
    </row>
    <row r="808" spans="1:18" ht="15.6" x14ac:dyDescent="0.3">
      <c r="A808" s="150"/>
      <c r="B808" s="142">
        <f t="shared" si="28"/>
        <v>2831</v>
      </c>
      <c r="C808" s="128"/>
      <c r="D808" s="34">
        <f t="shared" si="29"/>
        <v>2831</v>
      </c>
      <c r="E808" s="514">
        <v>45717</v>
      </c>
      <c r="F808" s="554">
        <v>2831</v>
      </c>
      <c r="G808" s="711">
        <v>45718</v>
      </c>
      <c r="H808" s="704">
        <f t="shared" si="30"/>
        <v>0</v>
      </c>
      <c r="K808" s="134"/>
      <c r="L808" s="670">
        <v>45718</v>
      </c>
      <c r="M808" s="233"/>
      <c r="N808" s="234">
        <f t="shared" si="31"/>
        <v>56.25</v>
      </c>
      <c r="O808" s="37">
        <v>56.25</v>
      </c>
      <c r="P808" s="228">
        <f t="shared" si="32"/>
        <v>0</v>
      </c>
      <c r="Q808" s="41"/>
    </row>
    <row r="809" spans="1:18" ht="15.6" x14ac:dyDescent="0.3">
      <c r="A809" s="150"/>
      <c r="B809" s="142">
        <f t="shared" si="28"/>
        <v>2831</v>
      </c>
      <c r="C809" s="128"/>
      <c r="D809" s="34">
        <f t="shared" si="29"/>
        <v>2831</v>
      </c>
      <c r="E809" s="514">
        <v>45718</v>
      </c>
      <c r="F809" s="554">
        <v>2831</v>
      </c>
      <c r="G809" s="711">
        <v>45719</v>
      </c>
      <c r="H809" s="704">
        <f t="shared" si="30"/>
        <v>0</v>
      </c>
      <c r="K809" s="134"/>
      <c r="L809" s="670">
        <v>45719</v>
      </c>
      <c r="M809" s="233"/>
      <c r="N809" s="234">
        <f t="shared" si="31"/>
        <v>56.25</v>
      </c>
      <c r="O809" s="37">
        <v>56.25</v>
      </c>
      <c r="P809" s="228">
        <f t="shared" si="32"/>
        <v>0</v>
      </c>
      <c r="Q809" s="41"/>
    </row>
    <row r="810" spans="1:18" ht="15.6" x14ac:dyDescent="0.3">
      <c r="A810" s="150"/>
      <c r="B810" s="142">
        <f t="shared" si="28"/>
        <v>2831</v>
      </c>
      <c r="C810" s="128"/>
      <c r="D810" s="34">
        <f t="shared" si="29"/>
        <v>2831</v>
      </c>
      <c r="E810" s="514">
        <v>45719</v>
      </c>
      <c r="F810" s="554">
        <v>2831</v>
      </c>
      <c r="G810" s="711">
        <v>45720</v>
      </c>
      <c r="H810" s="704">
        <f t="shared" si="30"/>
        <v>0</v>
      </c>
      <c r="K810" s="134"/>
      <c r="L810" s="670">
        <v>45720</v>
      </c>
      <c r="M810" s="233"/>
      <c r="N810" s="234">
        <f t="shared" si="31"/>
        <v>56.25</v>
      </c>
      <c r="O810" s="37">
        <v>56.25</v>
      </c>
      <c r="P810" s="228">
        <f t="shared" si="32"/>
        <v>0</v>
      </c>
      <c r="Q810" s="41"/>
    </row>
    <row r="811" spans="1:18" ht="15.6" x14ac:dyDescent="0.3">
      <c r="A811" s="150"/>
      <c r="B811" s="142">
        <f t="shared" si="28"/>
        <v>2831</v>
      </c>
      <c r="C811" s="128"/>
      <c r="D811" s="34">
        <f t="shared" si="29"/>
        <v>2831</v>
      </c>
      <c r="E811" s="514">
        <v>45720</v>
      </c>
      <c r="F811" s="554">
        <v>2831</v>
      </c>
      <c r="G811" s="711">
        <v>45721</v>
      </c>
      <c r="H811" s="704">
        <f t="shared" si="30"/>
        <v>0</v>
      </c>
      <c r="K811" s="134"/>
      <c r="L811" s="670">
        <v>45721</v>
      </c>
      <c r="M811" s="233"/>
      <c r="N811" s="234">
        <f t="shared" si="31"/>
        <v>56.25</v>
      </c>
      <c r="O811" s="37">
        <v>30</v>
      </c>
      <c r="P811" s="228">
        <f t="shared" si="32"/>
        <v>26.25</v>
      </c>
      <c r="Q811" s="41"/>
    </row>
    <row r="812" spans="1:18" ht="15.6" x14ac:dyDescent="0.3">
      <c r="A812" s="150"/>
      <c r="B812" s="142">
        <f t="shared" si="28"/>
        <v>2835</v>
      </c>
      <c r="C812" s="128"/>
      <c r="D812" s="34">
        <f t="shared" si="29"/>
        <v>2831</v>
      </c>
      <c r="E812" s="514">
        <v>45721</v>
      </c>
      <c r="F812" s="554">
        <v>2835</v>
      </c>
      <c r="G812" s="711">
        <v>45722</v>
      </c>
      <c r="H812" s="704">
        <f t="shared" si="30"/>
        <v>4</v>
      </c>
      <c r="K812" s="134"/>
      <c r="L812" s="670">
        <v>45722</v>
      </c>
      <c r="M812" s="233"/>
      <c r="N812" s="234">
        <f t="shared" si="31"/>
        <v>30</v>
      </c>
      <c r="O812" s="37">
        <v>30</v>
      </c>
      <c r="P812" s="228">
        <f t="shared" si="32"/>
        <v>0</v>
      </c>
      <c r="Q812" s="41"/>
    </row>
    <row r="813" spans="1:18" ht="15.6" x14ac:dyDescent="0.3">
      <c r="A813" s="150"/>
      <c r="B813" s="142">
        <f t="shared" si="28"/>
        <v>2835</v>
      </c>
      <c r="C813" s="128"/>
      <c r="D813" s="34">
        <f t="shared" si="29"/>
        <v>2835</v>
      </c>
      <c r="E813" s="514">
        <v>45722</v>
      </c>
      <c r="F813" s="554">
        <v>2835</v>
      </c>
      <c r="G813" s="711">
        <v>45723</v>
      </c>
      <c r="H813" s="704">
        <f t="shared" si="30"/>
        <v>0</v>
      </c>
      <c r="K813" s="134"/>
      <c r="L813" s="670">
        <v>45723</v>
      </c>
      <c r="M813" s="233">
        <v>120</v>
      </c>
      <c r="N813" s="234">
        <f t="shared" si="31"/>
        <v>30</v>
      </c>
      <c r="O813" s="37">
        <v>120</v>
      </c>
      <c r="P813" s="228">
        <f t="shared" si="32"/>
        <v>30</v>
      </c>
      <c r="Q813" s="41"/>
    </row>
    <row r="814" spans="1:18" ht="15.6" x14ac:dyDescent="0.3">
      <c r="A814" s="150"/>
      <c r="B814" s="142">
        <f t="shared" si="28"/>
        <v>2837</v>
      </c>
      <c r="C814" s="128"/>
      <c r="D814" s="34">
        <f t="shared" si="29"/>
        <v>2835</v>
      </c>
      <c r="E814" s="514">
        <v>45723</v>
      </c>
      <c r="F814" s="554">
        <v>2837</v>
      </c>
      <c r="G814" s="711">
        <v>45724</v>
      </c>
      <c r="H814" s="704">
        <f t="shared" si="30"/>
        <v>2</v>
      </c>
      <c r="K814" s="134"/>
      <c r="L814" s="670">
        <v>45724</v>
      </c>
      <c r="M814" s="233"/>
      <c r="N814" s="234">
        <f t="shared" si="31"/>
        <v>120</v>
      </c>
      <c r="O814" s="37">
        <v>120</v>
      </c>
      <c r="P814" s="228">
        <f t="shared" si="32"/>
        <v>0</v>
      </c>
      <c r="Q814" s="41"/>
    </row>
    <row r="815" spans="1:18" ht="15.6" x14ac:dyDescent="0.3">
      <c r="A815" s="150"/>
      <c r="B815" s="142">
        <f t="shared" si="28"/>
        <v>2838</v>
      </c>
      <c r="C815" s="128"/>
      <c r="D815" s="34">
        <f t="shared" si="29"/>
        <v>2837</v>
      </c>
      <c r="E815" s="514">
        <v>45724</v>
      </c>
      <c r="F815" s="554">
        <v>2838</v>
      </c>
      <c r="G815" s="711">
        <v>45725</v>
      </c>
      <c r="H815" s="704">
        <f t="shared" si="30"/>
        <v>1</v>
      </c>
      <c r="K815" s="134"/>
      <c r="L815" s="670">
        <v>45725</v>
      </c>
      <c r="M815" s="233"/>
      <c r="N815" s="234">
        <f t="shared" si="31"/>
        <v>120</v>
      </c>
      <c r="O815" s="37">
        <v>120</v>
      </c>
      <c r="P815" s="228">
        <f t="shared" si="32"/>
        <v>0</v>
      </c>
      <c r="Q815" s="41"/>
    </row>
    <row r="816" spans="1:18" ht="15.6" x14ac:dyDescent="0.3">
      <c r="A816" s="150"/>
      <c r="B816" s="142">
        <f t="shared" si="28"/>
        <v>2838</v>
      </c>
      <c r="C816" s="128"/>
      <c r="D816" s="34">
        <f t="shared" si="29"/>
        <v>2838</v>
      </c>
      <c r="E816" s="514">
        <v>45725</v>
      </c>
      <c r="F816" s="554">
        <v>2838</v>
      </c>
      <c r="G816" s="711">
        <v>45726</v>
      </c>
      <c r="H816" s="704">
        <f t="shared" si="30"/>
        <v>0</v>
      </c>
      <c r="K816" s="134"/>
      <c r="L816" s="670">
        <v>45726</v>
      </c>
      <c r="M816" s="233"/>
      <c r="N816" s="234">
        <f t="shared" si="31"/>
        <v>120</v>
      </c>
      <c r="O816" s="37">
        <v>120</v>
      </c>
      <c r="P816" s="228">
        <f t="shared" si="32"/>
        <v>0</v>
      </c>
      <c r="Q816" s="41"/>
    </row>
    <row r="817" spans="1:17" ht="15.6" x14ac:dyDescent="0.3">
      <c r="A817" s="150"/>
      <c r="B817" s="142">
        <f t="shared" si="28"/>
        <v>2838</v>
      </c>
      <c r="C817" s="128"/>
      <c r="D817" s="34">
        <f t="shared" si="29"/>
        <v>2838</v>
      </c>
      <c r="E817" s="514">
        <v>45726</v>
      </c>
      <c r="F817" s="554">
        <v>2838</v>
      </c>
      <c r="G817" s="711">
        <v>45727</v>
      </c>
      <c r="H817" s="704">
        <f t="shared" si="30"/>
        <v>0</v>
      </c>
      <c r="K817" s="134"/>
      <c r="L817" s="670">
        <v>45727</v>
      </c>
      <c r="M817" s="233"/>
      <c r="N817" s="234">
        <f t="shared" si="31"/>
        <v>120</v>
      </c>
      <c r="O817" s="37">
        <v>120</v>
      </c>
      <c r="P817" s="228">
        <f t="shared" si="32"/>
        <v>0</v>
      </c>
      <c r="Q817" s="41"/>
    </row>
    <row r="818" spans="1:17" ht="15.6" x14ac:dyDescent="0.3">
      <c r="A818" s="150"/>
      <c r="B818" s="142">
        <f t="shared" si="28"/>
        <v>2838</v>
      </c>
      <c r="C818" s="128"/>
      <c r="D818" s="34">
        <f t="shared" si="29"/>
        <v>2838</v>
      </c>
      <c r="E818" s="514">
        <v>45727</v>
      </c>
      <c r="F818" s="554">
        <v>2838</v>
      </c>
      <c r="G818" s="711">
        <v>45728</v>
      </c>
      <c r="H818" s="704">
        <f t="shared" si="30"/>
        <v>0</v>
      </c>
      <c r="K818" s="134"/>
      <c r="L818" s="670">
        <v>45728</v>
      </c>
      <c r="M818" s="233"/>
      <c r="N818" s="234">
        <f t="shared" si="31"/>
        <v>120</v>
      </c>
      <c r="O818" s="37">
        <v>120</v>
      </c>
      <c r="P818" s="228">
        <f t="shared" si="32"/>
        <v>0</v>
      </c>
      <c r="Q818" s="41"/>
    </row>
    <row r="819" spans="1:17" ht="15.6" x14ac:dyDescent="0.3">
      <c r="A819" s="150"/>
      <c r="B819" s="142">
        <f t="shared" si="28"/>
        <v>2841</v>
      </c>
      <c r="C819" s="128"/>
      <c r="D819" s="34">
        <f t="shared" si="29"/>
        <v>2838</v>
      </c>
      <c r="E819" s="514">
        <v>45728</v>
      </c>
      <c r="F819" s="554">
        <v>2841</v>
      </c>
      <c r="G819" s="711">
        <v>45729</v>
      </c>
      <c r="H819" s="704">
        <f t="shared" si="30"/>
        <v>3</v>
      </c>
      <c r="K819" s="134"/>
      <c r="L819" s="670">
        <v>45729</v>
      </c>
      <c r="M819" s="233"/>
      <c r="N819" s="234">
        <f t="shared" si="31"/>
        <v>120</v>
      </c>
      <c r="O819" s="37">
        <v>108.5</v>
      </c>
      <c r="P819" s="228">
        <f t="shared" si="32"/>
        <v>11.5</v>
      </c>
      <c r="Q819" s="41"/>
    </row>
    <row r="820" spans="1:17" ht="15.6" x14ac:dyDescent="0.3">
      <c r="A820" s="150"/>
      <c r="B820" s="142">
        <f t="shared" si="28"/>
        <v>2844</v>
      </c>
      <c r="C820" s="128"/>
      <c r="D820" s="34">
        <f t="shared" si="29"/>
        <v>2841</v>
      </c>
      <c r="E820" s="514">
        <v>45729</v>
      </c>
      <c r="F820" s="554">
        <v>2844</v>
      </c>
      <c r="G820" s="711">
        <v>45730</v>
      </c>
      <c r="H820" s="704">
        <f t="shared" si="30"/>
        <v>3</v>
      </c>
      <c r="K820" s="134"/>
      <c r="L820" s="670">
        <v>45730</v>
      </c>
      <c r="M820" s="233"/>
      <c r="N820" s="234">
        <f t="shared" si="31"/>
        <v>108.5</v>
      </c>
      <c r="O820" s="37">
        <v>108.5</v>
      </c>
      <c r="P820" s="228">
        <f t="shared" si="32"/>
        <v>0</v>
      </c>
      <c r="Q820" s="41"/>
    </row>
    <row r="821" spans="1:17" ht="15.6" x14ac:dyDescent="0.3">
      <c r="A821" s="150"/>
      <c r="B821" s="142">
        <f t="shared" si="28"/>
        <v>2844</v>
      </c>
      <c r="C821" s="128"/>
      <c r="D821" s="34">
        <f t="shared" si="29"/>
        <v>2844</v>
      </c>
      <c r="E821" s="514">
        <v>45730</v>
      </c>
      <c r="F821" s="554">
        <v>2844</v>
      </c>
      <c r="G821" s="711">
        <v>45731</v>
      </c>
      <c r="H821" s="704">
        <f t="shared" si="30"/>
        <v>0</v>
      </c>
      <c r="K821" s="134"/>
      <c r="L821" s="670">
        <v>45731</v>
      </c>
      <c r="M821" s="233"/>
      <c r="N821" s="234">
        <f t="shared" si="31"/>
        <v>108.5</v>
      </c>
      <c r="O821" s="37">
        <v>108.5</v>
      </c>
      <c r="P821" s="228">
        <f t="shared" si="32"/>
        <v>0</v>
      </c>
      <c r="Q821" s="41"/>
    </row>
    <row r="822" spans="1:17" ht="15.6" x14ac:dyDescent="0.3">
      <c r="A822" s="150"/>
      <c r="B822" s="142">
        <f t="shared" si="28"/>
        <v>2844</v>
      </c>
      <c r="C822" s="128"/>
      <c r="D822" s="34">
        <f t="shared" si="29"/>
        <v>2844</v>
      </c>
      <c r="E822" s="514">
        <v>45731</v>
      </c>
      <c r="F822" s="554">
        <v>2844</v>
      </c>
      <c r="G822" s="711">
        <v>45732</v>
      </c>
      <c r="H822" s="704">
        <f t="shared" si="30"/>
        <v>0</v>
      </c>
      <c r="K822" s="134"/>
      <c r="L822" s="670">
        <v>45732</v>
      </c>
      <c r="M822" s="233"/>
      <c r="N822" s="234">
        <f t="shared" si="31"/>
        <v>108.5</v>
      </c>
      <c r="O822" s="37">
        <v>108.5</v>
      </c>
      <c r="P822" s="228">
        <f t="shared" si="32"/>
        <v>0</v>
      </c>
      <c r="Q822" s="41"/>
    </row>
    <row r="823" spans="1:17" ht="15.6" x14ac:dyDescent="0.3">
      <c r="A823" s="150"/>
      <c r="B823" s="142">
        <f t="shared" si="28"/>
        <v>2844</v>
      </c>
      <c r="C823" s="128"/>
      <c r="D823" s="34">
        <f t="shared" si="29"/>
        <v>2844</v>
      </c>
      <c r="E823" s="514">
        <v>45732</v>
      </c>
      <c r="F823" s="554">
        <v>2844</v>
      </c>
      <c r="G823" s="711">
        <v>45733</v>
      </c>
      <c r="H823" s="704">
        <f t="shared" si="30"/>
        <v>0</v>
      </c>
      <c r="K823" s="134"/>
      <c r="L823" s="670">
        <v>45733</v>
      </c>
      <c r="M823" s="233"/>
      <c r="N823" s="234">
        <f t="shared" si="31"/>
        <v>108.5</v>
      </c>
      <c r="O823" s="37">
        <v>76.5</v>
      </c>
      <c r="P823" s="228">
        <f t="shared" si="32"/>
        <v>32</v>
      </c>
      <c r="Q823" s="41"/>
    </row>
    <row r="824" spans="1:17" ht="15.6" x14ac:dyDescent="0.3">
      <c r="A824" s="150"/>
      <c r="B824" s="142">
        <f t="shared" si="28"/>
        <v>2849</v>
      </c>
      <c r="C824" s="128"/>
      <c r="D824" s="34">
        <f t="shared" si="29"/>
        <v>2844</v>
      </c>
      <c r="E824" s="514">
        <v>45733</v>
      </c>
      <c r="F824" s="554">
        <v>2849</v>
      </c>
      <c r="G824" s="711">
        <v>45734</v>
      </c>
      <c r="H824" s="704">
        <f t="shared" si="30"/>
        <v>5</v>
      </c>
      <c r="K824" s="134"/>
      <c r="L824" s="670">
        <v>45734</v>
      </c>
      <c r="M824" s="233"/>
      <c r="N824" s="234">
        <f t="shared" si="31"/>
        <v>76.5</v>
      </c>
      <c r="O824" s="37">
        <v>52.5</v>
      </c>
      <c r="P824" s="228">
        <f t="shared" si="32"/>
        <v>24</v>
      </c>
      <c r="Q824" s="41"/>
    </row>
    <row r="825" spans="1:17" ht="15.6" x14ac:dyDescent="0.3">
      <c r="A825" s="150"/>
      <c r="B825" s="142">
        <f t="shared" si="28"/>
        <v>2853</v>
      </c>
      <c r="C825" s="128"/>
      <c r="D825" s="34">
        <f t="shared" si="29"/>
        <v>2849</v>
      </c>
      <c r="E825" s="514">
        <v>45734</v>
      </c>
      <c r="F825" s="554">
        <v>2853</v>
      </c>
      <c r="G825" s="711">
        <v>45735</v>
      </c>
      <c r="H825" s="704">
        <f t="shared" si="30"/>
        <v>4</v>
      </c>
      <c r="K825" s="134"/>
      <c r="L825" s="670">
        <v>45735</v>
      </c>
      <c r="M825" s="233"/>
      <c r="N825" s="234">
        <f t="shared" si="31"/>
        <v>52.5</v>
      </c>
      <c r="O825" s="37">
        <v>52.5</v>
      </c>
      <c r="P825" s="228">
        <f t="shared" si="32"/>
        <v>0</v>
      </c>
      <c r="Q825" s="41"/>
    </row>
    <row r="826" spans="1:17" ht="15.6" x14ac:dyDescent="0.3">
      <c r="A826" s="150"/>
      <c r="B826" s="142">
        <f t="shared" si="28"/>
        <v>2853</v>
      </c>
      <c r="C826" s="128"/>
      <c r="D826" s="34">
        <f t="shared" si="29"/>
        <v>2853</v>
      </c>
      <c r="E826" s="514">
        <v>45735</v>
      </c>
      <c r="F826" s="554">
        <v>2853</v>
      </c>
      <c r="G826" s="711">
        <v>45736</v>
      </c>
      <c r="H826" s="704">
        <f t="shared" si="30"/>
        <v>0</v>
      </c>
      <c r="K826" s="134"/>
      <c r="L826" s="670">
        <v>45736</v>
      </c>
      <c r="M826" s="233"/>
      <c r="N826" s="234">
        <f t="shared" si="31"/>
        <v>52.5</v>
      </c>
      <c r="O826" s="37">
        <v>41.25</v>
      </c>
      <c r="P826" s="228">
        <f t="shared" si="32"/>
        <v>11.25</v>
      </c>
      <c r="Q826" s="41"/>
    </row>
    <row r="827" spans="1:17" ht="15.6" x14ac:dyDescent="0.3">
      <c r="A827" s="150"/>
      <c r="B827" s="142">
        <f t="shared" si="28"/>
        <v>2856</v>
      </c>
      <c r="C827" s="128"/>
      <c r="D827" s="34">
        <f t="shared" si="29"/>
        <v>2853</v>
      </c>
      <c r="E827" s="514">
        <v>45736</v>
      </c>
      <c r="F827" s="554">
        <v>2856</v>
      </c>
      <c r="G827" s="711">
        <v>45737</v>
      </c>
      <c r="H827" s="704">
        <f t="shared" si="30"/>
        <v>3</v>
      </c>
      <c r="K827" s="134"/>
      <c r="L827" s="670">
        <v>45737</v>
      </c>
      <c r="M827" s="233"/>
      <c r="N827" s="234">
        <f t="shared" si="31"/>
        <v>41.25</v>
      </c>
      <c r="O827" s="37">
        <v>41.25</v>
      </c>
      <c r="P827" s="228">
        <f t="shared" si="32"/>
        <v>0</v>
      </c>
      <c r="Q827" s="41"/>
    </row>
    <row r="828" spans="1:17" ht="15.6" x14ac:dyDescent="0.3">
      <c r="A828" s="150"/>
      <c r="B828" s="142">
        <f t="shared" si="28"/>
        <v>2856</v>
      </c>
      <c r="C828" s="128"/>
      <c r="D828" s="34">
        <f t="shared" si="29"/>
        <v>2856</v>
      </c>
      <c r="E828" s="514">
        <v>45737</v>
      </c>
      <c r="F828" s="554">
        <v>2856</v>
      </c>
      <c r="G828" s="711">
        <v>45738</v>
      </c>
      <c r="H828" s="704">
        <f t="shared" si="30"/>
        <v>0</v>
      </c>
      <c r="K828" s="134"/>
      <c r="L828" s="670">
        <v>45738</v>
      </c>
      <c r="M828" s="233">
        <v>108</v>
      </c>
      <c r="N828" s="234">
        <f t="shared" si="31"/>
        <v>41.25</v>
      </c>
      <c r="O828" s="37">
        <v>130</v>
      </c>
      <c r="P828" s="228">
        <f t="shared" si="32"/>
        <v>19.25</v>
      </c>
      <c r="Q828" s="41"/>
    </row>
    <row r="829" spans="1:17" ht="15.6" x14ac:dyDescent="0.3">
      <c r="A829" s="150"/>
      <c r="B829" s="142">
        <f t="shared" si="28"/>
        <v>2859</v>
      </c>
      <c r="C829" s="128"/>
      <c r="D829" s="34">
        <f t="shared" si="29"/>
        <v>2856</v>
      </c>
      <c r="E829" s="514">
        <v>45738</v>
      </c>
      <c r="F829" s="554">
        <v>2859</v>
      </c>
      <c r="G829" s="711">
        <v>45739</v>
      </c>
      <c r="H829" s="704">
        <f t="shared" si="30"/>
        <v>3</v>
      </c>
      <c r="K829" s="134"/>
      <c r="L829" s="670">
        <v>45739</v>
      </c>
      <c r="M829" s="233"/>
      <c r="N829" s="234">
        <f t="shared" si="31"/>
        <v>130</v>
      </c>
      <c r="O829" s="37">
        <v>130</v>
      </c>
      <c r="P829" s="228">
        <f t="shared" si="32"/>
        <v>0</v>
      </c>
      <c r="Q829" s="41"/>
    </row>
    <row r="830" spans="1:17" ht="15.6" x14ac:dyDescent="0.3">
      <c r="A830" s="150"/>
      <c r="B830" s="142">
        <f t="shared" si="28"/>
        <v>2860</v>
      </c>
      <c r="C830" s="128"/>
      <c r="D830" s="34">
        <f t="shared" si="29"/>
        <v>2859</v>
      </c>
      <c r="E830" s="514">
        <v>45739</v>
      </c>
      <c r="F830" s="554">
        <v>2860</v>
      </c>
      <c r="G830" s="711">
        <v>45740</v>
      </c>
      <c r="H830" s="704">
        <f t="shared" si="30"/>
        <v>1</v>
      </c>
      <c r="K830" s="134"/>
      <c r="L830" s="670">
        <v>45740</v>
      </c>
      <c r="M830" s="233"/>
      <c r="N830" s="234">
        <f t="shared" si="31"/>
        <v>130</v>
      </c>
      <c r="O830" s="37">
        <v>130</v>
      </c>
      <c r="P830" s="228">
        <f t="shared" si="32"/>
        <v>0</v>
      </c>
      <c r="Q830" s="41"/>
    </row>
    <row r="831" spans="1:17" ht="15.6" x14ac:dyDescent="0.3">
      <c r="A831" s="150"/>
      <c r="B831" s="142">
        <f t="shared" si="28"/>
        <v>2863</v>
      </c>
      <c r="C831" s="128"/>
      <c r="D831" s="34">
        <f t="shared" si="29"/>
        <v>2860</v>
      </c>
      <c r="E831" s="514">
        <v>45740</v>
      </c>
      <c r="F831" s="554">
        <v>2863</v>
      </c>
      <c r="G831" s="711">
        <v>45741</v>
      </c>
      <c r="H831" s="704">
        <f t="shared" si="30"/>
        <v>3</v>
      </c>
      <c r="K831" s="134"/>
      <c r="L831" s="670">
        <v>45741</v>
      </c>
      <c r="M831" s="233"/>
      <c r="N831" s="234">
        <f t="shared" si="31"/>
        <v>130</v>
      </c>
      <c r="O831" s="37">
        <v>130</v>
      </c>
      <c r="P831" s="228">
        <f t="shared" si="32"/>
        <v>0</v>
      </c>
      <c r="Q831" s="41"/>
    </row>
    <row r="832" spans="1:17" ht="15.6" x14ac:dyDescent="0.3">
      <c r="A832" s="150"/>
      <c r="B832" s="142">
        <f t="shared" si="28"/>
        <v>2863</v>
      </c>
      <c r="C832" s="128"/>
      <c r="D832" s="34">
        <f t="shared" si="29"/>
        <v>2863</v>
      </c>
      <c r="E832" s="514">
        <v>45741</v>
      </c>
      <c r="F832" s="554">
        <v>2863</v>
      </c>
      <c r="G832" s="711">
        <v>45742</v>
      </c>
      <c r="H832" s="704">
        <f t="shared" si="30"/>
        <v>0</v>
      </c>
      <c r="K832" s="134"/>
      <c r="L832" s="670">
        <v>45742</v>
      </c>
      <c r="M832" s="233"/>
      <c r="N832" s="234">
        <f t="shared" si="31"/>
        <v>130</v>
      </c>
      <c r="O832" s="37">
        <v>130</v>
      </c>
      <c r="P832" s="228">
        <f t="shared" si="32"/>
        <v>0</v>
      </c>
      <c r="Q832" s="41"/>
    </row>
    <row r="833" spans="1:18" ht="15.6" x14ac:dyDescent="0.3">
      <c r="A833" s="150"/>
      <c r="B833" s="142">
        <f t="shared" si="28"/>
        <v>2863</v>
      </c>
      <c r="C833" s="128"/>
      <c r="D833" s="34">
        <f t="shared" si="29"/>
        <v>2863</v>
      </c>
      <c r="E833" s="514">
        <v>45742</v>
      </c>
      <c r="F833" s="554">
        <v>2863</v>
      </c>
      <c r="G833" s="711">
        <v>45743</v>
      </c>
      <c r="H833" s="704">
        <f t="shared" si="30"/>
        <v>0</v>
      </c>
      <c r="K833" s="134"/>
      <c r="L833" s="670">
        <v>45743</v>
      </c>
      <c r="M833" s="233"/>
      <c r="N833" s="234">
        <f t="shared" si="31"/>
        <v>130</v>
      </c>
      <c r="O833" s="37">
        <v>93.25</v>
      </c>
      <c r="P833" s="228">
        <f t="shared" si="32"/>
        <v>36.75</v>
      </c>
      <c r="Q833" s="41"/>
    </row>
    <row r="834" spans="1:18" ht="15.6" x14ac:dyDescent="0.3">
      <c r="A834" s="150"/>
      <c r="B834" s="142">
        <f t="shared" si="28"/>
        <v>2868</v>
      </c>
      <c r="C834" s="128"/>
      <c r="D834" s="34">
        <f t="shared" si="29"/>
        <v>2863</v>
      </c>
      <c r="E834" s="514">
        <v>45743</v>
      </c>
      <c r="F834" s="554">
        <v>2868</v>
      </c>
      <c r="G834" s="711">
        <v>45744</v>
      </c>
      <c r="H834" s="704">
        <f t="shared" si="30"/>
        <v>5</v>
      </c>
      <c r="K834" s="134"/>
      <c r="L834" s="670">
        <v>45744</v>
      </c>
      <c r="M834" s="233"/>
      <c r="N834" s="234">
        <f t="shared" si="31"/>
        <v>93.25</v>
      </c>
      <c r="O834" s="37">
        <v>93.25</v>
      </c>
      <c r="P834" s="228">
        <f t="shared" si="32"/>
        <v>0</v>
      </c>
      <c r="Q834" s="41"/>
    </row>
    <row r="835" spans="1:18" ht="15.6" x14ac:dyDescent="0.3">
      <c r="A835" s="150"/>
      <c r="B835" s="142">
        <f t="shared" si="28"/>
        <v>2868</v>
      </c>
      <c r="C835" s="128"/>
      <c r="D835" s="34">
        <f t="shared" si="29"/>
        <v>2868</v>
      </c>
      <c r="E835" s="514">
        <v>45744</v>
      </c>
      <c r="F835" s="554">
        <v>2868</v>
      </c>
      <c r="G835" s="711">
        <v>45745</v>
      </c>
      <c r="H835" s="704">
        <f t="shared" si="30"/>
        <v>0</v>
      </c>
      <c r="K835" s="134"/>
      <c r="L835" s="670">
        <v>45745</v>
      </c>
      <c r="M835" s="233"/>
      <c r="N835" s="234">
        <f t="shared" si="31"/>
        <v>93.25</v>
      </c>
      <c r="O835" s="37">
        <v>86.25</v>
      </c>
      <c r="P835" s="228">
        <f t="shared" si="32"/>
        <v>7</v>
      </c>
      <c r="Q835" s="41"/>
    </row>
    <row r="836" spans="1:18" ht="15.6" x14ac:dyDescent="0.3">
      <c r="A836" s="150"/>
      <c r="B836" s="142">
        <f t="shared" si="28"/>
        <v>2869</v>
      </c>
      <c r="C836" s="128"/>
      <c r="D836" s="34">
        <f t="shared" si="29"/>
        <v>2868</v>
      </c>
      <c r="E836" s="514">
        <v>45745</v>
      </c>
      <c r="F836" s="554">
        <v>2869</v>
      </c>
      <c r="G836" s="711">
        <v>45746</v>
      </c>
      <c r="H836" s="704">
        <f t="shared" si="30"/>
        <v>1</v>
      </c>
      <c r="K836" s="134"/>
      <c r="L836" s="670">
        <v>45746</v>
      </c>
      <c r="M836" s="233"/>
      <c r="N836" s="234">
        <f t="shared" si="31"/>
        <v>86.25</v>
      </c>
      <c r="O836" s="37">
        <v>86.25</v>
      </c>
      <c r="P836" s="228">
        <f t="shared" si="32"/>
        <v>0</v>
      </c>
      <c r="Q836" s="41"/>
    </row>
    <row r="837" spans="1:18" ht="15.6" x14ac:dyDescent="0.3">
      <c r="A837" s="150"/>
      <c r="B837" s="142">
        <f t="shared" si="28"/>
        <v>2869</v>
      </c>
      <c r="C837" s="128"/>
      <c r="D837" s="34">
        <f t="shared" si="29"/>
        <v>2869</v>
      </c>
      <c r="E837" s="514">
        <v>45746</v>
      </c>
      <c r="F837" s="554">
        <v>2869</v>
      </c>
      <c r="G837" s="711">
        <v>45747</v>
      </c>
      <c r="H837" s="704">
        <f t="shared" si="30"/>
        <v>0</v>
      </c>
      <c r="I837">
        <f>SUM(H749:H838)</f>
        <v>173</v>
      </c>
      <c r="K837" s="134"/>
      <c r="L837" s="670">
        <v>45747</v>
      </c>
      <c r="M837" s="233"/>
      <c r="N837" s="234">
        <f t="shared" si="31"/>
        <v>86.25</v>
      </c>
      <c r="O837" s="37">
        <v>86.25</v>
      </c>
      <c r="P837" s="228">
        <f t="shared" si="32"/>
        <v>0</v>
      </c>
      <c r="Q837" s="41"/>
      <c r="R837" s="48">
        <f>SUM(P807:P837)</f>
        <v>198</v>
      </c>
    </row>
    <row r="838" spans="1:18" s="592" customFormat="1" ht="15.6" x14ac:dyDescent="0.3">
      <c r="A838" s="598"/>
      <c r="B838" s="599">
        <f t="shared" si="28"/>
        <v>2869</v>
      </c>
      <c r="C838" s="600"/>
      <c r="D838" s="586">
        <f t="shared" si="29"/>
        <v>2869</v>
      </c>
      <c r="E838" s="601">
        <v>45747</v>
      </c>
      <c r="F838" s="697">
        <v>2869</v>
      </c>
      <c r="G838" s="712">
        <v>45748</v>
      </c>
      <c r="H838" s="705">
        <f t="shared" si="30"/>
        <v>0</v>
      </c>
      <c r="K838" s="604"/>
      <c r="L838" s="671">
        <v>45748</v>
      </c>
      <c r="M838" s="605"/>
      <c r="N838" s="606">
        <f t="shared" si="31"/>
        <v>86.25</v>
      </c>
      <c r="O838" s="589">
        <v>86.25</v>
      </c>
      <c r="P838" s="607">
        <f t="shared" si="32"/>
        <v>0</v>
      </c>
      <c r="Q838" s="596"/>
      <c r="R838" s="592">
        <f>SUM(P748:P837)</f>
        <v>779.25</v>
      </c>
    </row>
    <row r="839" spans="1:18" ht="15.6" x14ac:dyDescent="0.3">
      <c r="A839" s="150"/>
      <c r="B839" s="142">
        <f t="shared" si="28"/>
        <v>2869</v>
      </c>
      <c r="C839" s="128"/>
      <c r="D839" s="34">
        <f t="shared" si="29"/>
        <v>2869</v>
      </c>
      <c r="E839" s="514">
        <v>45748</v>
      </c>
      <c r="F839" s="554">
        <v>2869</v>
      </c>
      <c r="G839" s="711">
        <v>45749</v>
      </c>
      <c r="H839" s="704">
        <f t="shared" si="30"/>
        <v>0</v>
      </c>
      <c r="K839" s="134"/>
      <c r="L839" s="670">
        <v>45749</v>
      </c>
      <c r="M839" s="233"/>
      <c r="N839" s="234">
        <f t="shared" si="31"/>
        <v>86.25</v>
      </c>
      <c r="O839" s="37">
        <v>75</v>
      </c>
      <c r="P839" s="228">
        <f t="shared" si="32"/>
        <v>11.25</v>
      </c>
      <c r="Q839" s="41"/>
    </row>
    <row r="840" spans="1:18" ht="15.6" x14ac:dyDescent="0.3">
      <c r="A840" s="150"/>
      <c r="B840" s="142">
        <f t="shared" si="28"/>
        <v>2872</v>
      </c>
      <c r="C840" s="128"/>
      <c r="D840" s="34">
        <f t="shared" si="29"/>
        <v>2869</v>
      </c>
      <c r="E840" s="514">
        <v>45749</v>
      </c>
      <c r="F840" s="554">
        <v>2872</v>
      </c>
      <c r="G840" s="711">
        <v>45750</v>
      </c>
      <c r="H840" s="704">
        <f t="shared" si="30"/>
        <v>3</v>
      </c>
      <c r="K840" s="134"/>
      <c r="L840" s="670">
        <v>45750</v>
      </c>
      <c r="M840" s="233"/>
      <c r="N840" s="234">
        <f t="shared" si="31"/>
        <v>75</v>
      </c>
      <c r="O840" s="37">
        <v>63.5</v>
      </c>
      <c r="P840" s="228">
        <f t="shared" si="32"/>
        <v>11.5</v>
      </c>
      <c r="Q840" s="41"/>
    </row>
    <row r="841" spans="1:18" ht="15.6" x14ac:dyDescent="0.3">
      <c r="A841" s="150"/>
      <c r="B841" s="142">
        <f t="shared" si="28"/>
        <v>2874</v>
      </c>
      <c r="C841" s="128"/>
      <c r="D841" s="34">
        <f t="shared" si="29"/>
        <v>2872</v>
      </c>
      <c r="E841" s="514">
        <v>45750</v>
      </c>
      <c r="F841" s="554">
        <v>2874</v>
      </c>
      <c r="G841" s="711">
        <v>45751</v>
      </c>
      <c r="H841" s="704">
        <f t="shared" si="30"/>
        <v>2</v>
      </c>
      <c r="K841" s="134"/>
      <c r="L841" s="670">
        <v>45751</v>
      </c>
      <c r="M841" s="233"/>
      <c r="N841" s="234">
        <f t="shared" si="31"/>
        <v>63.5</v>
      </c>
      <c r="O841" s="37">
        <v>63.5</v>
      </c>
      <c r="P841" s="228">
        <f t="shared" si="32"/>
        <v>0</v>
      </c>
      <c r="Q841" s="41"/>
    </row>
    <row r="842" spans="1:18" ht="15.6" x14ac:dyDescent="0.3">
      <c r="A842" s="150"/>
      <c r="B842" s="142">
        <f t="shared" si="28"/>
        <v>2874</v>
      </c>
      <c r="C842" s="128"/>
      <c r="D842" s="34">
        <f t="shared" si="29"/>
        <v>2874</v>
      </c>
      <c r="E842" s="514">
        <v>45751</v>
      </c>
      <c r="F842" s="554">
        <v>2874</v>
      </c>
      <c r="G842" s="711">
        <v>45752</v>
      </c>
      <c r="H842" s="704">
        <f t="shared" si="30"/>
        <v>0</v>
      </c>
      <c r="K842" s="134"/>
      <c r="L842" s="670">
        <v>45752</v>
      </c>
      <c r="M842" s="233"/>
      <c r="N842" s="234">
        <f t="shared" si="31"/>
        <v>63.5</v>
      </c>
      <c r="O842" s="37">
        <v>63.5</v>
      </c>
      <c r="P842" s="228">
        <f t="shared" si="32"/>
        <v>0</v>
      </c>
      <c r="Q842" s="41"/>
    </row>
    <row r="843" spans="1:18" ht="15.6" x14ac:dyDescent="0.3">
      <c r="A843" s="150"/>
      <c r="B843" s="142">
        <f t="shared" si="28"/>
        <v>2874</v>
      </c>
      <c r="C843" s="128"/>
      <c r="D843" s="34">
        <f t="shared" si="29"/>
        <v>2874</v>
      </c>
      <c r="E843" s="514">
        <v>45752</v>
      </c>
      <c r="F843" s="554">
        <v>2874</v>
      </c>
      <c r="G843" s="711">
        <v>45753</v>
      </c>
      <c r="H843" s="704">
        <f t="shared" si="30"/>
        <v>0</v>
      </c>
      <c r="K843" s="134"/>
      <c r="L843" s="670">
        <v>45753</v>
      </c>
      <c r="M843" s="233"/>
      <c r="N843" s="234">
        <f t="shared" si="31"/>
        <v>63.5</v>
      </c>
      <c r="O843" s="37">
        <v>63.5</v>
      </c>
      <c r="P843" s="228">
        <f t="shared" si="32"/>
        <v>0</v>
      </c>
      <c r="Q843" s="41"/>
    </row>
    <row r="844" spans="1:18" ht="15.6" x14ac:dyDescent="0.3">
      <c r="A844" s="150"/>
      <c r="B844" s="142">
        <f t="shared" si="28"/>
        <v>2875</v>
      </c>
      <c r="C844" s="128"/>
      <c r="D844" s="34">
        <f t="shared" si="29"/>
        <v>2874</v>
      </c>
      <c r="E844" s="514">
        <v>45753</v>
      </c>
      <c r="F844" s="554">
        <v>2875</v>
      </c>
      <c r="G844" s="711">
        <v>45754</v>
      </c>
      <c r="H844" s="704">
        <f t="shared" si="30"/>
        <v>1</v>
      </c>
      <c r="K844" s="134"/>
      <c r="L844" s="670">
        <v>45754</v>
      </c>
      <c r="M844" s="233"/>
      <c r="N844" s="234">
        <f t="shared" si="31"/>
        <v>63.5</v>
      </c>
      <c r="O844" s="37">
        <v>63.5</v>
      </c>
      <c r="P844" s="228">
        <f t="shared" si="32"/>
        <v>0</v>
      </c>
      <c r="Q844" s="41"/>
    </row>
    <row r="845" spans="1:18" ht="15.6" x14ac:dyDescent="0.3">
      <c r="A845" s="150"/>
      <c r="B845" s="142">
        <f t="shared" si="28"/>
        <v>2875</v>
      </c>
      <c r="C845" s="128"/>
      <c r="D845" s="34">
        <f t="shared" si="29"/>
        <v>2875</v>
      </c>
      <c r="E845" s="514">
        <v>45754</v>
      </c>
      <c r="F845" s="554">
        <v>2875</v>
      </c>
      <c r="G845" s="711">
        <v>45755</v>
      </c>
      <c r="H845" s="704">
        <f t="shared" si="30"/>
        <v>0</v>
      </c>
      <c r="K845" s="134"/>
      <c r="L845" s="670">
        <v>45755</v>
      </c>
      <c r="M845" s="233"/>
      <c r="N845" s="234">
        <f t="shared" si="31"/>
        <v>63.5</v>
      </c>
      <c r="O845" s="37">
        <v>63.5</v>
      </c>
      <c r="P845" s="228">
        <f t="shared" si="32"/>
        <v>0</v>
      </c>
      <c r="Q845" s="41"/>
    </row>
    <row r="846" spans="1:18" ht="15.6" x14ac:dyDescent="0.3">
      <c r="A846" s="150"/>
      <c r="B846" s="142">
        <f t="shared" si="28"/>
        <v>2876</v>
      </c>
      <c r="C846" s="128"/>
      <c r="D846" s="34">
        <f t="shared" si="29"/>
        <v>2875</v>
      </c>
      <c r="E846" s="514">
        <v>45755</v>
      </c>
      <c r="F846" s="554">
        <v>2876</v>
      </c>
      <c r="G846" s="711">
        <v>45756</v>
      </c>
      <c r="H846" s="704">
        <f t="shared" si="30"/>
        <v>1</v>
      </c>
      <c r="K846" s="134"/>
      <c r="L846" s="670">
        <v>45756</v>
      </c>
      <c r="M846" s="233"/>
      <c r="N846" s="234">
        <f t="shared" si="31"/>
        <v>63.5</v>
      </c>
      <c r="O846" s="37">
        <v>45</v>
      </c>
      <c r="P846" s="228">
        <f t="shared" si="32"/>
        <v>18.5</v>
      </c>
      <c r="Q846" s="41"/>
    </row>
    <row r="847" spans="1:18" ht="15.6" x14ac:dyDescent="0.3">
      <c r="A847" s="150"/>
      <c r="B847" s="142">
        <f t="shared" si="28"/>
        <v>2878</v>
      </c>
      <c r="C847" s="128"/>
      <c r="D847" s="34">
        <f t="shared" si="29"/>
        <v>2876</v>
      </c>
      <c r="E847" s="514">
        <v>45756</v>
      </c>
      <c r="F847" s="554">
        <v>2878</v>
      </c>
      <c r="G847" s="711">
        <v>45757</v>
      </c>
      <c r="H847" s="704">
        <f t="shared" si="30"/>
        <v>2</v>
      </c>
      <c r="K847" s="134"/>
      <c r="L847" s="670">
        <v>45757</v>
      </c>
      <c r="M847" s="233"/>
      <c r="N847" s="234">
        <f t="shared" si="31"/>
        <v>45</v>
      </c>
      <c r="O847" s="37">
        <v>41.25</v>
      </c>
      <c r="P847" s="228">
        <f t="shared" si="32"/>
        <v>3.75</v>
      </c>
      <c r="Q847" s="41"/>
    </row>
    <row r="848" spans="1:18" ht="15.6" x14ac:dyDescent="0.3">
      <c r="A848" s="150"/>
      <c r="B848" s="142">
        <f t="shared" si="28"/>
        <v>2879</v>
      </c>
      <c r="C848" s="128"/>
      <c r="D848" s="34">
        <f t="shared" si="29"/>
        <v>2878</v>
      </c>
      <c r="E848" s="514">
        <v>45757</v>
      </c>
      <c r="F848" s="554">
        <v>2879</v>
      </c>
      <c r="G848" s="711">
        <v>45758</v>
      </c>
      <c r="H848" s="704">
        <f t="shared" si="30"/>
        <v>1</v>
      </c>
      <c r="K848" s="134"/>
      <c r="L848" s="670">
        <v>45758</v>
      </c>
      <c r="M848" s="233"/>
      <c r="N848" s="234">
        <f t="shared" si="31"/>
        <v>41.25</v>
      </c>
      <c r="O848" s="37">
        <v>33.75</v>
      </c>
      <c r="P848" s="228">
        <f t="shared" si="32"/>
        <v>7.5</v>
      </c>
      <c r="Q848" s="41"/>
    </row>
    <row r="849" spans="1:18" ht="15.6" x14ac:dyDescent="0.3">
      <c r="A849" s="150"/>
      <c r="B849" s="142">
        <f t="shared" si="28"/>
        <v>2880</v>
      </c>
      <c r="C849" s="128"/>
      <c r="D849" s="34">
        <f t="shared" si="29"/>
        <v>2879</v>
      </c>
      <c r="E849" s="514">
        <v>45758</v>
      </c>
      <c r="F849" s="554">
        <v>2880</v>
      </c>
      <c r="G849" s="711">
        <v>45759</v>
      </c>
      <c r="H849" s="704">
        <f t="shared" si="30"/>
        <v>1</v>
      </c>
      <c r="K849" s="134"/>
      <c r="L849" s="670">
        <v>45759</v>
      </c>
      <c r="M849" s="233"/>
      <c r="N849" s="234">
        <f t="shared" si="31"/>
        <v>33.75</v>
      </c>
      <c r="O849" s="37">
        <v>30</v>
      </c>
      <c r="P849" s="228">
        <f t="shared" si="32"/>
        <v>3.75</v>
      </c>
      <c r="Q849" s="41"/>
    </row>
    <row r="850" spans="1:18" ht="15.6" x14ac:dyDescent="0.3">
      <c r="A850" s="150"/>
      <c r="B850" s="142">
        <f t="shared" si="28"/>
        <v>2882</v>
      </c>
      <c r="C850" s="128"/>
      <c r="D850" s="34">
        <f t="shared" si="29"/>
        <v>2880</v>
      </c>
      <c r="E850" s="514">
        <v>45759</v>
      </c>
      <c r="F850" s="554">
        <v>2882</v>
      </c>
      <c r="G850" s="711">
        <v>45760</v>
      </c>
      <c r="H850" s="704">
        <f t="shared" si="30"/>
        <v>2</v>
      </c>
      <c r="K850" s="134"/>
      <c r="L850" s="670">
        <v>45760</v>
      </c>
      <c r="M850" s="233"/>
      <c r="N850" s="234">
        <f t="shared" si="31"/>
        <v>30</v>
      </c>
      <c r="O850" s="37">
        <v>30</v>
      </c>
      <c r="P850" s="228">
        <f t="shared" si="32"/>
        <v>0</v>
      </c>
      <c r="Q850" s="41"/>
    </row>
    <row r="851" spans="1:18" ht="15.6" x14ac:dyDescent="0.3">
      <c r="A851" s="150"/>
      <c r="B851" s="142">
        <f t="shared" si="28"/>
        <v>2882</v>
      </c>
      <c r="C851" s="128"/>
      <c r="D851" s="34">
        <f t="shared" si="29"/>
        <v>2882</v>
      </c>
      <c r="E851" s="514">
        <v>45760</v>
      </c>
      <c r="F851" s="554">
        <v>2882</v>
      </c>
      <c r="G851" s="711">
        <v>45761</v>
      </c>
      <c r="H851" s="704">
        <f t="shared" si="30"/>
        <v>0</v>
      </c>
      <c r="K851" s="134"/>
      <c r="L851" s="670">
        <v>45761</v>
      </c>
      <c r="M851" s="233"/>
      <c r="N851" s="234">
        <f t="shared" si="31"/>
        <v>30</v>
      </c>
      <c r="O851" s="37">
        <v>30</v>
      </c>
      <c r="P851" s="228">
        <f t="shared" si="32"/>
        <v>0</v>
      </c>
      <c r="Q851" s="41"/>
    </row>
    <row r="852" spans="1:18" ht="15.6" x14ac:dyDescent="0.3">
      <c r="A852" s="150"/>
      <c r="B852" s="142">
        <f t="shared" si="28"/>
        <v>2882</v>
      </c>
      <c r="C852" s="128"/>
      <c r="D852" s="34">
        <f t="shared" si="29"/>
        <v>2882</v>
      </c>
      <c r="E852" s="514">
        <v>45761</v>
      </c>
      <c r="F852" s="554">
        <v>2882</v>
      </c>
      <c r="G852" s="711">
        <v>45762</v>
      </c>
      <c r="H852" s="704">
        <f t="shared" si="30"/>
        <v>0</v>
      </c>
      <c r="K852" s="134"/>
      <c r="L852" s="670">
        <v>45762</v>
      </c>
      <c r="M852" s="233"/>
      <c r="N852" s="234">
        <f t="shared" si="31"/>
        <v>30</v>
      </c>
      <c r="O852" s="37">
        <v>30</v>
      </c>
      <c r="P852" s="228">
        <f t="shared" si="32"/>
        <v>0</v>
      </c>
      <c r="Q852" s="41"/>
    </row>
    <row r="853" spans="1:18" ht="15.6" x14ac:dyDescent="0.3">
      <c r="A853" s="150"/>
      <c r="B853" s="142">
        <f t="shared" si="28"/>
        <v>2882</v>
      </c>
      <c r="C853" s="128"/>
      <c r="D853" s="34">
        <f t="shared" si="29"/>
        <v>2882</v>
      </c>
      <c r="E853" s="514">
        <v>45762</v>
      </c>
      <c r="F853" s="554">
        <v>2882</v>
      </c>
      <c r="G853" s="711">
        <v>45763</v>
      </c>
      <c r="H853" s="704">
        <f t="shared" si="30"/>
        <v>0</v>
      </c>
      <c r="K853" s="134"/>
      <c r="L853" s="670">
        <v>45763</v>
      </c>
      <c r="M853" s="233"/>
      <c r="N853" s="234">
        <f t="shared" si="31"/>
        <v>30</v>
      </c>
      <c r="O853" s="37">
        <v>15</v>
      </c>
      <c r="P853" s="228">
        <f t="shared" si="32"/>
        <v>15</v>
      </c>
      <c r="Q853" s="41"/>
    </row>
    <row r="854" spans="1:18" ht="15.6" x14ac:dyDescent="0.3">
      <c r="A854" s="150"/>
      <c r="B854" s="142">
        <f t="shared" si="28"/>
        <v>2886</v>
      </c>
      <c r="C854" s="128"/>
      <c r="D854" s="34">
        <f t="shared" si="29"/>
        <v>2882</v>
      </c>
      <c r="E854" s="514">
        <v>45763</v>
      </c>
      <c r="F854" s="554">
        <v>2886</v>
      </c>
      <c r="G854" s="711">
        <v>45764</v>
      </c>
      <c r="H854" s="704">
        <f t="shared" si="30"/>
        <v>4</v>
      </c>
      <c r="K854" s="134"/>
      <c r="L854" s="670">
        <v>45764</v>
      </c>
      <c r="M854" s="233">
        <v>118</v>
      </c>
      <c r="N854" s="234">
        <f t="shared" si="31"/>
        <v>15</v>
      </c>
      <c r="O854" s="37">
        <v>120</v>
      </c>
      <c r="P854" s="228">
        <f t="shared" si="32"/>
        <v>13</v>
      </c>
      <c r="Q854" s="41"/>
      <c r="R854" s="48" t="s">
        <v>1608</v>
      </c>
    </row>
    <row r="855" spans="1:18" ht="15.6" x14ac:dyDescent="0.3">
      <c r="A855" s="150"/>
      <c r="B855" s="142">
        <f t="shared" si="28"/>
        <v>2896</v>
      </c>
      <c r="C855" s="128"/>
      <c r="D855" s="34">
        <f t="shared" si="29"/>
        <v>2886</v>
      </c>
      <c r="E855" s="514">
        <v>45764</v>
      </c>
      <c r="F855" s="554">
        <v>2896</v>
      </c>
      <c r="G855" s="711">
        <v>45765</v>
      </c>
      <c r="H855" s="704">
        <f t="shared" si="30"/>
        <v>10</v>
      </c>
      <c r="K855" s="134"/>
      <c r="L855" s="670">
        <v>45765</v>
      </c>
      <c r="M855" s="233"/>
      <c r="N855" s="234">
        <f t="shared" si="31"/>
        <v>120</v>
      </c>
      <c r="O855" s="37">
        <v>120</v>
      </c>
      <c r="P855" s="228">
        <f t="shared" si="32"/>
        <v>0</v>
      </c>
      <c r="Q855" s="41"/>
    </row>
    <row r="856" spans="1:18" ht="15.6" x14ac:dyDescent="0.3">
      <c r="A856" s="150"/>
      <c r="B856" s="142">
        <f t="shared" si="28"/>
        <v>2896</v>
      </c>
      <c r="C856" s="128"/>
      <c r="D856" s="34">
        <f t="shared" si="29"/>
        <v>2896</v>
      </c>
      <c r="E856" s="514">
        <v>45765</v>
      </c>
      <c r="F856" s="554">
        <v>2896</v>
      </c>
      <c r="G856" s="711">
        <v>45766</v>
      </c>
      <c r="H856" s="704">
        <f t="shared" si="30"/>
        <v>0</v>
      </c>
      <c r="K856" s="134"/>
      <c r="L856" s="670">
        <v>45766</v>
      </c>
      <c r="M856" s="233"/>
      <c r="N856" s="234">
        <f t="shared" si="31"/>
        <v>120</v>
      </c>
      <c r="O856" s="37">
        <v>120</v>
      </c>
      <c r="P856" s="228">
        <f t="shared" si="32"/>
        <v>0</v>
      </c>
      <c r="Q856" s="41"/>
    </row>
    <row r="857" spans="1:18" ht="15.6" x14ac:dyDescent="0.3">
      <c r="A857" s="150"/>
      <c r="B857" s="142">
        <f t="shared" si="28"/>
        <v>2897</v>
      </c>
      <c r="C857" s="128"/>
      <c r="D857" s="34">
        <f t="shared" si="29"/>
        <v>2896</v>
      </c>
      <c r="E857" s="514">
        <v>45766</v>
      </c>
      <c r="F857" s="554">
        <v>2897</v>
      </c>
      <c r="G857" s="711">
        <v>45767</v>
      </c>
      <c r="H857" s="704">
        <f t="shared" si="30"/>
        <v>1</v>
      </c>
      <c r="K857" s="134"/>
      <c r="L857" s="670">
        <v>45767</v>
      </c>
      <c r="M857" s="233"/>
      <c r="N857" s="234">
        <f t="shared" si="31"/>
        <v>120</v>
      </c>
      <c r="O857" s="37">
        <v>120</v>
      </c>
      <c r="P857" s="228">
        <f t="shared" si="32"/>
        <v>0</v>
      </c>
      <c r="Q857" s="41"/>
    </row>
    <row r="858" spans="1:18" ht="15.6" x14ac:dyDescent="0.3">
      <c r="A858" s="150"/>
      <c r="B858" s="142">
        <f t="shared" si="28"/>
        <v>2897</v>
      </c>
      <c r="C858" s="128"/>
      <c r="D858" s="34">
        <f t="shared" si="29"/>
        <v>2897</v>
      </c>
      <c r="E858" s="514">
        <v>45767</v>
      </c>
      <c r="F858" s="554">
        <v>2897</v>
      </c>
      <c r="G858" s="711">
        <v>45768</v>
      </c>
      <c r="H858" s="704">
        <f t="shared" si="30"/>
        <v>0</v>
      </c>
      <c r="K858" s="134"/>
      <c r="L858" s="670">
        <v>45768</v>
      </c>
      <c r="M858" s="233"/>
      <c r="N858" s="234">
        <f t="shared" si="31"/>
        <v>120</v>
      </c>
      <c r="O858" s="37">
        <v>116.25</v>
      </c>
      <c r="P858" s="228">
        <f t="shared" si="32"/>
        <v>3.75</v>
      </c>
      <c r="Q858" s="41"/>
    </row>
    <row r="859" spans="1:18" ht="15.6" x14ac:dyDescent="0.3">
      <c r="A859" s="150"/>
      <c r="B859" s="142">
        <f t="shared" si="28"/>
        <v>2899</v>
      </c>
      <c r="C859" s="128"/>
      <c r="D859" s="34">
        <f t="shared" si="29"/>
        <v>2897</v>
      </c>
      <c r="E859" s="514">
        <v>45768</v>
      </c>
      <c r="F859" s="554">
        <v>2899</v>
      </c>
      <c r="G859" s="711">
        <v>45769</v>
      </c>
      <c r="H859" s="704">
        <f t="shared" si="30"/>
        <v>2</v>
      </c>
      <c r="K859" s="134"/>
      <c r="L859" s="670">
        <v>45769</v>
      </c>
      <c r="M859" s="233"/>
      <c r="N859" s="234">
        <f t="shared" si="31"/>
        <v>116.25</v>
      </c>
      <c r="O859" s="37">
        <v>106</v>
      </c>
      <c r="P859" s="228">
        <f t="shared" si="32"/>
        <v>10.25</v>
      </c>
      <c r="Q859" s="41"/>
      <c r="R859" s="48" t="s">
        <v>1627</v>
      </c>
    </row>
    <row r="860" spans="1:18" ht="15.6" x14ac:dyDescent="0.3">
      <c r="A860" s="150"/>
      <c r="B860" s="142">
        <f t="shared" si="28"/>
        <v>2899</v>
      </c>
      <c r="C860" s="128"/>
      <c r="D860" s="34">
        <f t="shared" si="29"/>
        <v>2899</v>
      </c>
      <c r="E860" s="514">
        <v>45769</v>
      </c>
      <c r="F860" s="554">
        <v>2899</v>
      </c>
      <c r="G860" s="711">
        <v>45770</v>
      </c>
      <c r="H860" s="704">
        <f t="shared" si="30"/>
        <v>0</v>
      </c>
      <c r="K860" s="134"/>
      <c r="L860" s="670">
        <v>45770</v>
      </c>
      <c r="M860" s="233"/>
      <c r="N860" s="234">
        <f t="shared" si="31"/>
        <v>106</v>
      </c>
      <c r="O860" s="37">
        <v>106</v>
      </c>
      <c r="P860" s="228">
        <f t="shared" si="32"/>
        <v>0</v>
      </c>
      <c r="Q860" s="41"/>
    </row>
    <row r="861" spans="1:18" ht="15.6" x14ac:dyDescent="0.3">
      <c r="A861" s="150"/>
      <c r="B861" s="142">
        <f t="shared" ref="B861:B924" si="33">F861</f>
        <v>2900</v>
      </c>
      <c r="C861" s="128"/>
      <c r="D861" s="34">
        <f t="shared" ref="D861:D924" si="34">F860</f>
        <v>2899</v>
      </c>
      <c r="E861" s="514">
        <v>45770</v>
      </c>
      <c r="F861" s="554">
        <v>2900</v>
      </c>
      <c r="G861" s="711">
        <v>45771</v>
      </c>
      <c r="H861" s="704">
        <f t="shared" ref="H861:H924" si="35">F861-D861</f>
        <v>1</v>
      </c>
      <c r="K861" s="134"/>
      <c r="L861" s="670">
        <v>45771</v>
      </c>
      <c r="M861" s="233"/>
      <c r="N861" s="234">
        <f t="shared" si="31"/>
        <v>106</v>
      </c>
      <c r="O861" s="37">
        <v>93.25</v>
      </c>
      <c r="P861" s="228">
        <f t="shared" si="32"/>
        <v>12.75</v>
      </c>
      <c r="Q861" s="41"/>
    </row>
    <row r="862" spans="1:18" ht="15.6" x14ac:dyDescent="0.3">
      <c r="A862" s="150"/>
      <c r="B862" s="142">
        <f t="shared" si="33"/>
        <v>2902</v>
      </c>
      <c r="C862" s="128"/>
      <c r="D862" s="34">
        <f t="shared" si="34"/>
        <v>2900</v>
      </c>
      <c r="E862" s="514">
        <v>45771</v>
      </c>
      <c r="F862" s="554">
        <v>2902</v>
      </c>
      <c r="G862" s="711">
        <v>45772</v>
      </c>
      <c r="H862" s="704">
        <f t="shared" si="35"/>
        <v>2</v>
      </c>
      <c r="K862" s="134"/>
      <c r="L862" s="670">
        <v>45772</v>
      </c>
      <c r="M862" s="233"/>
      <c r="N862" s="234">
        <f t="shared" ref="N862:N925" si="36">O861</f>
        <v>93.25</v>
      </c>
      <c r="O862" s="37">
        <v>71.25</v>
      </c>
      <c r="P862" s="228">
        <f t="shared" ref="P862:P925" si="37">M862+N862-O862</f>
        <v>22</v>
      </c>
      <c r="Q862" s="41"/>
    </row>
    <row r="863" spans="1:18" ht="15.6" x14ac:dyDescent="0.3">
      <c r="A863" s="150"/>
      <c r="B863" s="142">
        <f t="shared" si="33"/>
        <v>2905</v>
      </c>
      <c r="C863" s="128"/>
      <c r="D863" s="34">
        <f t="shared" si="34"/>
        <v>2902</v>
      </c>
      <c r="E863" s="514">
        <v>45772</v>
      </c>
      <c r="F863" s="554">
        <v>2905</v>
      </c>
      <c r="G863" s="711">
        <v>45773</v>
      </c>
      <c r="H863" s="704">
        <f t="shared" si="35"/>
        <v>3</v>
      </c>
      <c r="K863" s="134"/>
      <c r="L863" s="670">
        <v>45773</v>
      </c>
      <c r="M863" s="233"/>
      <c r="N863" s="234">
        <f t="shared" si="36"/>
        <v>71.25</v>
      </c>
      <c r="O863" s="37">
        <v>63.5</v>
      </c>
      <c r="P863" s="228">
        <f t="shared" si="37"/>
        <v>7.75</v>
      </c>
      <c r="Q863" s="41"/>
    </row>
    <row r="864" spans="1:18" ht="15.6" x14ac:dyDescent="0.3">
      <c r="A864" s="150"/>
      <c r="B864" s="142">
        <f t="shared" si="33"/>
        <v>2906</v>
      </c>
      <c r="C864" s="128"/>
      <c r="D864" s="34">
        <f t="shared" si="34"/>
        <v>2905</v>
      </c>
      <c r="E864" s="514">
        <v>45773</v>
      </c>
      <c r="F864" s="554">
        <v>2906</v>
      </c>
      <c r="G864" s="711">
        <v>45774</v>
      </c>
      <c r="H864" s="704">
        <f t="shared" si="35"/>
        <v>1</v>
      </c>
      <c r="K864" s="134"/>
      <c r="L864" s="670">
        <v>45774</v>
      </c>
      <c r="M864" s="233"/>
      <c r="N864" s="234">
        <f t="shared" si="36"/>
        <v>63.5</v>
      </c>
      <c r="O864" s="37">
        <v>63.5</v>
      </c>
      <c r="P864" s="228">
        <f t="shared" si="37"/>
        <v>0</v>
      </c>
      <c r="Q864" s="41"/>
    </row>
    <row r="865" spans="1:18" ht="15.6" x14ac:dyDescent="0.3">
      <c r="A865" s="150"/>
      <c r="B865" s="142">
        <f t="shared" si="33"/>
        <v>2906</v>
      </c>
      <c r="C865" s="128"/>
      <c r="D865" s="34">
        <f t="shared" si="34"/>
        <v>2906</v>
      </c>
      <c r="E865" s="514">
        <v>45774</v>
      </c>
      <c r="F865" s="554">
        <v>2906</v>
      </c>
      <c r="G865" s="711">
        <v>45775</v>
      </c>
      <c r="H865" s="704">
        <f t="shared" si="35"/>
        <v>0</v>
      </c>
      <c r="K865" s="134"/>
      <c r="L865" s="670">
        <v>45775</v>
      </c>
      <c r="M865" s="233"/>
      <c r="N865" s="234">
        <f t="shared" si="36"/>
        <v>63.5</v>
      </c>
      <c r="O865" s="37">
        <v>48</v>
      </c>
      <c r="P865" s="228">
        <f t="shared" si="37"/>
        <v>15.5</v>
      </c>
      <c r="Q865" s="41"/>
    </row>
    <row r="866" spans="1:18" ht="15.6" x14ac:dyDescent="0.3">
      <c r="A866" s="150"/>
      <c r="B866" s="142">
        <f t="shared" si="33"/>
        <v>2911</v>
      </c>
      <c r="C866" s="128"/>
      <c r="D866" s="34">
        <f t="shared" si="34"/>
        <v>2906</v>
      </c>
      <c r="E866" s="514">
        <v>45775</v>
      </c>
      <c r="F866" s="554">
        <v>2911</v>
      </c>
      <c r="G866" s="711">
        <v>45776</v>
      </c>
      <c r="H866" s="704">
        <f t="shared" si="35"/>
        <v>5</v>
      </c>
      <c r="K866" s="134"/>
      <c r="L866" s="670">
        <v>45776</v>
      </c>
      <c r="M866" s="233"/>
      <c r="N866" s="234">
        <f t="shared" si="36"/>
        <v>48</v>
      </c>
      <c r="O866" s="37">
        <v>33.75</v>
      </c>
      <c r="P866" s="228">
        <f t="shared" si="37"/>
        <v>14.25</v>
      </c>
      <c r="Q866" s="41"/>
    </row>
    <row r="867" spans="1:18" ht="15.6" x14ac:dyDescent="0.3">
      <c r="A867" s="150"/>
      <c r="B867" s="142">
        <f t="shared" si="33"/>
        <v>2914</v>
      </c>
      <c r="C867" s="128"/>
      <c r="D867" s="34">
        <f t="shared" si="34"/>
        <v>2911</v>
      </c>
      <c r="E867" s="514">
        <v>45776</v>
      </c>
      <c r="F867" s="554">
        <v>2914</v>
      </c>
      <c r="G867" s="711">
        <v>45777</v>
      </c>
      <c r="H867" s="704">
        <f t="shared" si="35"/>
        <v>3</v>
      </c>
      <c r="K867" s="134"/>
      <c r="L867" s="670">
        <v>45777</v>
      </c>
      <c r="M867" s="233"/>
      <c r="N867" s="234">
        <f t="shared" si="36"/>
        <v>33.75</v>
      </c>
      <c r="O867" s="37">
        <v>33.75</v>
      </c>
      <c r="P867" s="228">
        <f t="shared" si="37"/>
        <v>0</v>
      </c>
      <c r="Q867" s="41"/>
    </row>
    <row r="868" spans="1:18" ht="15.6" x14ac:dyDescent="0.3">
      <c r="A868" s="150"/>
      <c r="B868" s="142">
        <f t="shared" si="33"/>
        <v>2914</v>
      </c>
      <c r="C868" s="128"/>
      <c r="D868" s="34">
        <f t="shared" si="34"/>
        <v>2914</v>
      </c>
      <c r="E868" s="514">
        <v>45777</v>
      </c>
      <c r="F868" s="554">
        <v>2914</v>
      </c>
      <c r="G868" s="711">
        <v>45778</v>
      </c>
      <c r="H868" s="704">
        <f t="shared" si="35"/>
        <v>0</v>
      </c>
      <c r="K868" s="134"/>
      <c r="L868" s="670">
        <v>45778</v>
      </c>
      <c r="M868" s="233"/>
      <c r="N868" s="234">
        <f t="shared" si="36"/>
        <v>33.75</v>
      </c>
      <c r="O868" s="37">
        <v>22.5</v>
      </c>
      <c r="P868" s="228">
        <f t="shared" si="37"/>
        <v>11.25</v>
      </c>
      <c r="Q868" s="41"/>
    </row>
    <row r="869" spans="1:18" ht="15.6" x14ac:dyDescent="0.3">
      <c r="A869" s="150"/>
      <c r="B869" s="142">
        <f t="shared" si="33"/>
        <v>2916</v>
      </c>
      <c r="C869" s="128"/>
      <c r="D869" s="34">
        <f t="shared" si="34"/>
        <v>2914</v>
      </c>
      <c r="E869" s="514">
        <v>45778</v>
      </c>
      <c r="F869" s="554">
        <v>2916</v>
      </c>
      <c r="G869" s="711">
        <v>45779</v>
      </c>
      <c r="H869" s="704">
        <f t="shared" si="35"/>
        <v>2</v>
      </c>
      <c r="K869" s="134"/>
      <c r="L869" s="670">
        <v>45779</v>
      </c>
      <c r="M869" s="233">
        <v>120</v>
      </c>
      <c r="N869" s="234">
        <f t="shared" si="36"/>
        <v>22.5</v>
      </c>
      <c r="O869" s="37">
        <v>130</v>
      </c>
      <c r="P869" s="228">
        <f t="shared" si="37"/>
        <v>12.5</v>
      </c>
      <c r="Q869" s="41"/>
      <c r="R869" s="48" t="s">
        <v>1628</v>
      </c>
    </row>
    <row r="870" spans="1:18" ht="15.6" x14ac:dyDescent="0.3">
      <c r="A870" s="150"/>
      <c r="B870" s="142">
        <f t="shared" si="33"/>
        <v>2920</v>
      </c>
      <c r="C870" s="128"/>
      <c r="D870" s="34">
        <f t="shared" si="34"/>
        <v>2916</v>
      </c>
      <c r="E870" s="514">
        <v>45779</v>
      </c>
      <c r="F870" s="554">
        <v>2920</v>
      </c>
      <c r="G870" s="711">
        <v>45780</v>
      </c>
      <c r="H870" s="704">
        <f t="shared" si="35"/>
        <v>4</v>
      </c>
      <c r="K870" s="134"/>
      <c r="L870" s="670">
        <v>45780</v>
      </c>
      <c r="M870" s="233"/>
      <c r="N870" s="234">
        <f t="shared" si="36"/>
        <v>130</v>
      </c>
      <c r="O870" s="37">
        <v>130</v>
      </c>
      <c r="P870" s="228">
        <f t="shared" si="37"/>
        <v>0</v>
      </c>
      <c r="Q870" s="41"/>
    </row>
    <row r="871" spans="1:18" ht="15.6" x14ac:dyDescent="0.3">
      <c r="A871" s="150"/>
      <c r="B871" s="142">
        <f t="shared" si="33"/>
        <v>2920</v>
      </c>
      <c r="C871" s="128"/>
      <c r="D871" s="34">
        <f t="shared" si="34"/>
        <v>2920</v>
      </c>
      <c r="E871" s="514">
        <v>45780</v>
      </c>
      <c r="F871" s="554">
        <v>2920</v>
      </c>
      <c r="G871" s="711">
        <v>45781</v>
      </c>
      <c r="H871" s="704">
        <f t="shared" si="35"/>
        <v>0</v>
      </c>
      <c r="K871" s="134"/>
      <c r="L871" s="670">
        <v>45781</v>
      </c>
      <c r="M871" s="233"/>
      <c r="N871" s="234">
        <f t="shared" si="36"/>
        <v>130</v>
      </c>
      <c r="O871" s="37">
        <v>130</v>
      </c>
      <c r="P871" s="228">
        <f t="shared" si="37"/>
        <v>0</v>
      </c>
      <c r="Q871" s="41"/>
    </row>
    <row r="872" spans="1:18" ht="15.6" x14ac:dyDescent="0.3">
      <c r="A872" s="150"/>
      <c r="B872" s="142">
        <f t="shared" si="33"/>
        <v>2920</v>
      </c>
      <c r="C872" s="128"/>
      <c r="D872" s="34">
        <f t="shared" si="34"/>
        <v>2920</v>
      </c>
      <c r="E872" s="514">
        <v>45781</v>
      </c>
      <c r="F872" s="554">
        <v>2920</v>
      </c>
      <c r="G872" s="711">
        <v>45782</v>
      </c>
      <c r="H872" s="704">
        <f t="shared" si="35"/>
        <v>0</v>
      </c>
      <c r="K872" s="134"/>
      <c r="L872" s="670">
        <v>45782</v>
      </c>
      <c r="M872" s="233"/>
      <c r="N872" s="234">
        <f t="shared" si="36"/>
        <v>130</v>
      </c>
      <c r="O872" s="37">
        <v>93.25</v>
      </c>
      <c r="P872" s="228">
        <f t="shared" si="37"/>
        <v>36.75</v>
      </c>
      <c r="Q872" s="41"/>
    </row>
    <row r="873" spans="1:18" ht="15.6" x14ac:dyDescent="0.3">
      <c r="A873" s="150"/>
      <c r="B873" s="142">
        <f t="shared" si="33"/>
        <v>2931</v>
      </c>
      <c r="C873" s="128"/>
      <c r="D873" s="34">
        <f t="shared" si="34"/>
        <v>2920</v>
      </c>
      <c r="E873" s="514">
        <v>45782</v>
      </c>
      <c r="F873" s="554">
        <v>2931</v>
      </c>
      <c r="G873" s="711">
        <v>45783</v>
      </c>
      <c r="H873" s="704">
        <f t="shared" si="35"/>
        <v>11</v>
      </c>
      <c r="K873" s="134"/>
      <c r="L873" s="670">
        <v>45783</v>
      </c>
      <c r="M873" s="233"/>
      <c r="N873" s="234">
        <f t="shared" si="36"/>
        <v>93.25</v>
      </c>
      <c r="O873" s="37">
        <v>56.25</v>
      </c>
      <c r="P873" s="228">
        <f t="shared" si="37"/>
        <v>37</v>
      </c>
      <c r="Q873" s="41"/>
    </row>
    <row r="874" spans="1:18" ht="15.6" x14ac:dyDescent="0.3">
      <c r="A874" s="150"/>
      <c r="B874" s="142">
        <f t="shared" si="33"/>
        <v>2937</v>
      </c>
      <c r="C874" s="128"/>
      <c r="D874" s="34">
        <f t="shared" si="34"/>
        <v>2931</v>
      </c>
      <c r="E874" s="514">
        <v>45783</v>
      </c>
      <c r="F874" s="554">
        <v>2937</v>
      </c>
      <c r="G874" s="711">
        <v>45784</v>
      </c>
      <c r="H874" s="704">
        <f t="shared" si="35"/>
        <v>6</v>
      </c>
      <c r="K874" s="134"/>
      <c r="L874" s="670">
        <v>45784</v>
      </c>
      <c r="M874" s="233"/>
      <c r="N874" s="234">
        <f t="shared" si="36"/>
        <v>56.25</v>
      </c>
      <c r="O874" s="37">
        <v>56.25</v>
      </c>
      <c r="P874" s="228">
        <f t="shared" si="37"/>
        <v>0</v>
      </c>
      <c r="Q874" s="41"/>
    </row>
    <row r="875" spans="1:18" ht="15.6" x14ac:dyDescent="0.3">
      <c r="A875" s="150"/>
      <c r="B875" s="142">
        <f t="shared" si="33"/>
        <v>2937</v>
      </c>
      <c r="C875" s="128"/>
      <c r="D875" s="34">
        <f t="shared" si="34"/>
        <v>2937</v>
      </c>
      <c r="E875" s="514">
        <v>45784</v>
      </c>
      <c r="F875" s="554">
        <v>2937</v>
      </c>
      <c r="G875" s="711">
        <v>45785</v>
      </c>
      <c r="H875" s="704">
        <f t="shared" si="35"/>
        <v>0</v>
      </c>
      <c r="K875" s="134"/>
      <c r="L875" s="670">
        <v>45785</v>
      </c>
      <c r="M875" s="233"/>
      <c r="N875" s="234">
        <f t="shared" si="36"/>
        <v>56.25</v>
      </c>
      <c r="O875" s="37">
        <v>48</v>
      </c>
      <c r="P875" s="228">
        <f t="shared" si="37"/>
        <v>8.25</v>
      </c>
      <c r="Q875" s="41"/>
    </row>
    <row r="876" spans="1:18" ht="15.6" x14ac:dyDescent="0.3">
      <c r="A876" s="150"/>
      <c r="B876" s="142">
        <f t="shared" si="33"/>
        <v>2938</v>
      </c>
      <c r="C876" s="128"/>
      <c r="D876" s="34">
        <f t="shared" si="34"/>
        <v>2937</v>
      </c>
      <c r="E876" s="514">
        <v>45785</v>
      </c>
      <c r="F876" s="554">
        <v>2938</v>
      </c>
      <c r="G876" s="711">
        <v>45786</v>
      </c>
      <c r="H876" s="704">
        <f t="shared" si="35"/>
        <v>1</v>
      </c>
      <c r="K876" s="134"/>
      <c r="L876" s="670">
        <v>45786</v>
      </c>
      <c r="M876" s="233"/>
      <c r="N876" s="234">
        <f t="shared" si="36"/>
        <v>48</v>
      </c>
      <c r="O876" s="37">
        <v>41.25</v>
      </c>
      <c r="P876" s="228">
        <f t="shared" si="37"/>
        <v>6.75</v>
      </c>
      <c r="Q876" s="41"/>
    </row>
    <row r="877" spans="1:18" ht="15.6" x14ac:dyDescent="0.3">
      <c r="A877" s="150"/>
      <c r="B877" s="142">
        <f t="shared" si="33"/>
        <v>2940</v>
      </c>
      <c r="C877" s="128"/>
      <c r="D877" s="34">
        <f t="shared" si="34"/>
        <v>2938</v>
      </c>
      <c r="E877" s="514">
        <v>45786</v>
      </c>
      <c r="F877" s="554">
        <v>2940</v>
      </c>
      <c r="G877" s="711">
        <v>45787</v>
      </c>
      <c r="H877" s="704">
        <f t="shared" si="35"/>
        <v>2</v>
      </c>
      <c r="K877" s="134"/>
      <c r="L877" s="670">
        <v>45787</v>
      </c>
      <c r="M877" s="233"/>
      <c r="N877" s="234">
        <f t="shared" si="36"/>
        <v>41.25</v>
      </c>
      <c r="O877" s="37">
        <v>33.75</v>
      </c>
      <c r="P877" s="228">
        <f t="shared" si="37"/>
        <v>7.5</v>
      </c>
      <c r="Q877" s="41"/>
    </row>
    <row r="878" spans="1:18" ht="15.6" x14ac:dyDescent="0.3">
      <c r="A878" s="150"/>
      <c r="B878" s="142">
        <f t="shared" si="33"/>
        <v>2940</v>
      </c>
      <c r="C878" s="128"/>
      <c r="D878" s="34">
        <f t="shared" si="34"/>
        <v>2940</v>
      </c>
      <c r="E878" s="514">
        <v>45787</v>
      </c>
      <c r="F878" s="554">
        <v>2940</v>
      </c>
      <c r="G878" s="711">
        <v>45788</v>
      </c>
      <c r="H878" s="704">
        <f t="shared" si="35"/>
        <v>0</v>
      </c>
      <c r="K878" s="134"/>
      <c r="L878" s="670">
        <v>45788</v>
      </c>
      <c r="M878" s="233"/>
      <c r="N878" s="234">
        <f t="shared" si="36"/>
        <v>33.75</v>
      </c>
      <c r="O878" s="37">
        <v>30</v>
      </c>
      <c r="P878" s="228">
        <f t="shared" si="37"/>
        <v>3.75</v>
      </c>
      <c r="Q878" s="41"/>
    </row>
    <row r="879" spans="1:18" ht="15.6" x14ac:dyDescent="0.3">
      <c r="A879" s="150"/>
      <c r="B879" s="142">
        <f t="shared" si="33"/>
        <v>2941</v>
      </c>
      <c r="C879" s="128"/>
      <c r="D879" s="34">
        <f t="shared" si="34"/>
        <v>2940</v>
      </c>
      <c r="E879" s="514">
        <v>45788</v>
      </c>
      <c r="F879" s="554">
        <v>2941</v>
      </c>
      <c r="G879" s="711">
        <v>45789</v>
      </c>
      <c r="H879" s="704">
        <f t="shared" si="35"/>
        <v>1</v>
      </c>
      <c r="K879" s="134"/>
      <c r="L879" s="670">
        <v>45789</v>
      </c>
      <c r="M879" s="233"/>
      <c r="N879" s="234">
        <f t="shared" si="36"/>
        <v>30</v>
      </c>
      <c r="O879" s="37">
        <v>30</v>
      </c>
      <c r="P879" s="228">
        <f t="shared" si="37"/>
        <v>0</v>
      </c>
      <c r="Q879" s="41"/>
    </row>
    <row r="880" spans="1:18" ht="15.6" x14ac:dyDescent="0.3">
      <c r="A880" s="150"/>
      <c r="B880" s="142">
        <f t="shared" si="33"/>
        <v>2941</v>
      </c>
      <c r="C880" s="128"/>
      <c r="D880" s="34">
        <f t="shared" si="34"/>
        <v>2941</v>
      </c>
      <c r="E880" s="514">
        <v>45789</v>
      </c>
      <c r="F880" s="554">
        <v>2941</v>
      </c>
      <c r="G880" s="711">
        <v>45790</v>
      </c>
      <c r="H880" s="704">
        <f t="shared" si="35"/>
        <v>0</v>
      </c>
      <c r="K880" s="134"/>
      <c r="L880" s="670">
        <v>45790</v>
      </c>
      <c r="M880" s="233"/>
      <c r="N880" s="234">
        <f t="shared" si="36"/>
        <v>30</v>
      </c>
      <c r="O880" s="37">
        <v>27</v>
      </c>
      <c r="P880" s="228">
        <f t="shared" si="37"/>
        <v>3</v>
      </c>
      <c r="Q880" s="41"/>
      <c r="R880" s="48" t="s">
        <v>1639</v>
      </c>
    </row>
    <row r="881" spans="1:18" ht="15.6" x14ac:dyDescent="0.3">
      <c r="A881" s="150"/>
      <c r="B881" s="142">
        <f t="shared" si="33"/>
        <v>2942</v>
      </c>
      <c r="C881" s="128"/>
      <c r="D881" s="34">
        <f t="shared" si="34"/>
        <v>2941</v>
      </c>
      <c r="E881" s="514">
        <v>45790</v>
      </c>
      <c r="F881" s="554">
        <v>2942</v>
      </c>
      <c r="G881" s="711">
        <v>45791</v>
      </c>
      <c r="H881" s="704">
        <f t="shared" si="35"/>
        <v>1</v>
      </c>
      <c r="K881" s="134"/>
      <c r="L881" s="670">
        <v>45791</v>
      </c>
      <c r="M881" s="233"/>
      <c r="N881" s="234">
        <f t="shared" si="36"/>
        <v>27</v>
      </c>
      <c r="O881" s="37">
        <v>3.75</v>
      </c>
      <c r="P881" s="228">
        <f t="shared" si="37"/>
        <v>23.25</v>
      </c>
      <c r="Q881" s="41"/>
    </row>
    <row r="882" spans="1:18" ht="15.6" x14ac:dyDescent="0.3">
      <c r="A882" s="150"/>
      <c r="B882" s="142">
        <f t="shared" si="33"/>
        <v>2944</v>
      </c>
      <c r="C882" s="128"/>
      <c r="D882" s="34">
        <f t="shared" si="34"/>
        <v>2942</v>
      </c>
      <c r="E882" s="514">
        <v>45791</v>
      </c>
      <c r="F882" s="554">
        <v>2944</v>
      </c>
      <c r="G882" s="711">
        <v>45792</v>
      </c>
      <c r="H882" s="704">
        <f t="shared" si="35"/>
        <v>2</v>
      </c>
      <c r="K882" s="134"/>
      <c r="L882" s="670">
        <v>45792</v>
      </c>
      <c r="M882" s="233">
        <v>120</v>
      </c>
      <c r="N882" s="234">
        <f t="shared" si="36"/>
        <v>3.75</v>
      </c>
      <c r="O882" s="37">
        <v>120</v>
      </c>
      <c r="P882" s="228">
        <f t="shared" si="37"/>
        <v>3.75</v>
      </c>
      <c r="Q882" s="41"/>
      <c r="R882" s="48" t="s">
        <v>1654</v>
      </c>
    </row>
    <row r="883" spans="1:18" ht="15.6" x14ac:dyDescent="0.3">
      <c r="A883" s="150"/>
      <c r="B883" s="142">
        <f t="shared" si="33"/>
        <v>2950</v>
      </c>
      <c r="C883" s="128"/>
      <c r="D883" s="34">
        <f t="shared" si="34"/>
        <v>2944</v>
      </c>
      <c r="E883" s="514">
        <v>45792</v>
      </c>
      <c r="F883" s="554">
        <v>2950</v>
      </c>
      <c r="G883" s="711">
        <v>45793</v>
      </c>
      <c r="H883" s="704">
        <f t="shared" si="35"/>
        <v>6</v>
      </c>
      <c r="K883" s="134"/>
      <c r="L883" s="670">
        <v>45793</v>
      </c>
      <c r="M883" s="233"/>
      <c r="N883" s="234">
        <f t="shared" si="36"/>
        <v>120</v>
      </c>
      <c r="O883" s="37">
        <v>116</v>
      </c>
      <c r="P883" s="228">
        <f t="shared" si="37"/>
        <v>4</v>
      </c>
      <c r="Q883" s="41"/>
    </row>
    <row r="884" spans="1:18" ht="15.6" x14ac:dyDescent="0.3">
      <c r="A884" s="150"/>
      <c r="B884" s="142">
        <f t="shared" si="33"/>
        <v>2950</v>
      </c>
      <c r="C884" s="128"/>
      <c r="D884" s="34">
        <f t="shared" si="34"/>
        <v>2950</v>
      </c>
      <c r="E884" s="514">
        <v>45793</v>
      </c>
      <c r="F884" s="554">
        <v>2950</v>
      </c>
      <c r="G884" s="711">
        <v>45794</v>
      </c>
      <c r="H884" s="704">
        <f t="shared" si="35"/>
        <v>0</v>
      </c>
      <c r="K884" s="134"/>
      <c r="L884" s="670">
        <v>45794</v>
      </c>
      <c r="M884" s="233"/>
      <c r="N884" s="234">
        <f t="shared" si="36"/>
        <v>116</v>
      </c>
      <c r="O884" s="37">
        <v>116</v>
      </c>
      <c r="P884" s="228">
        <f t="shared" si="37"/>
        <v>0</v>
      </c>
      <c r="Q884" s="41"/>
    </row>
    <row r="885" spans="1:18" ht="15.6" x14ac:dyDescent="0.3">
      <c r="A885" s="150"/>
      <c r="B885" s="142">
        <f t="shared" si="33"/>
        <v>2951</v>
      </c>
      <c r="C885" s="128"/>
      <c r="D885" s="34">
        <f t="shared" si="34"/>
        <v>2950</v>
      </c>
      <c r="E885" s="514">
        <v>45794</v>
      </c>
      <c r="F885" s="554">
        <v>2951</v>
      </c>
      <c r="G885" s="711">
        <v>45795</v>
      </c>
      <c r="H885" s="704">
        <f t="shared" si="35"/>
        <v>1</v>
      </c>
      <c r="K885" s="134"/>
      <c r="L885" s="670">
        <v>45795</v>
      </c>
      <c r="M885" s="233"/>
      <c r="N885" s="234">
        <f t="shared" si="36"/>
        <v>116</v>
      </c>
      <c r="O885" s="37">
        <v>116</v>
      </c>
      <c r="P885" s="228">
        <f t="shared" si="37"/>
        <v>0</v>
      </c>
      <c r="Q885" s="41"/>
    </row>
    <row r="886" spans="1:18" ht="15.6" x14ac:dyDescent="0.3">
      <c r="A886" s="150"/>
      <c r="B886" s="142">
        <f t="shared" si="33"/>
        <v>2951</v>
      </c>
      <c r="C886" s="128"/>
      <c r="D886" s="34">
        <f t="shared" si="34"/>
        <v>2951</v>
      </c>
      <c r="E886" s="514">
        <v>45795</v>
      </c>
      <c r="F886" s="554">
        <v>2951</v>
      </c>
      <c r="G886" s="711">
        <v>45796</v>
      </c>
      <c r="H886" s="704">
        <f t="shared" si="35"/>
        <v>0</v>
      </c>
      <c r="K886" s="134"/>
      <c r="L886" s="670">
        <v>45796</v>
      </c>
      <c r="M886" s="233"/>
      <c r="N886" s="234">
        <f t="shared" si="36"/>
        <v>116</v>
      </c>
      <c r="O886" s="37">
        <v>116</v>
      </c>
      <c r="P886" s="228">
        <f t="shared" si="37"/>
        <v>0</v>
      </c>
      <c r="Q886" s="41"/>
    </row>
    <row r="887" spans="1:18" ht="15.6" x14ac:dyDescent="0.3">
      <c r="A887" s="150"/>
      <c r="B887" s="142">
        <f t="shared" si="33"/>
        <v>2952</v>
      </c>
      <c r="C887" s="128"/>
      <c r="D887" s="34">
        <f t="shared" si="34"/>
        <v>2951</v>
      </c>
      <c r="E887" s="514">
        <v>45796</v>
      </c>
      <c r="F887" s="554">
        <v>2952</v>
      </c>
      <c r="G887" s="711">
        <v>45797</v>
      </c>
      <c r="H887" s="704">
        <f t="shared" si="35"/>
        <v>1</v>
      </c>
      <c r="K887" s="134"/>
      <c r="L887" s="670">
        <v>45797</v>
      </c>
      <c r="M887" s="233"/>
      <c r="N887" s="234">
        <f t="shared" si="36"/>
        <v>116</v>
      </c>
      <c r="O887" s="37">
        <v>116</v>
      </c>
      <c r="P887" s="228">
        <f t="shared" si="37"/>
        <v>0</v>
      </c>
      <c r="Q887" s="41"/>
    </row>
    <row r="888" spans="1:18" ht="15.6" x14ac:dyDescent="0.3">
      <c r="A888" s="150"/>
      <c r="B888" s="142">
        <f t="shared" si="33"/>
        <v>2952</v>
      </c>
      <c r="C888" s="128"/>
      <c r="D888" s="34">
        <f t="shared" si="34"/>
        <v>2952</v>
      </c>
      <c r="E888" s="514">
        <v>45797</v>
      </c>
      <c r="F888" s="554">
        <v>2952</v>
      </c>
      <c r="G888" s="711">
        <v>45798</v>
      </c>
      <c r="H888" s="704">
        <f t="shared" si="35"/>
        <v>0</v>
      </c>
      <c r="K888" s="134"/>
      <c r="L888" s="670">
        <v>45798</v>
      </c>
      <c r="M888" s="233"/>
      <c r="N888" s="234">
        <f t="shared" si="36"/>
        <v>116</v>
      </c>
      <c r="O888" s="37">
        <v>116</v>
      </c>
      <c r="P888" s="228">
        <f t="shared" si="37"/>
        <v>0</v>
      </c>
      <c r="Q888" s="41"/>
    </row>
    <row r="889" spans="1:18" ht="15.6" x14ac:dyDescent="0.3">
      <c r="A889" s="150"/>
      <c r="B889" s="142">
        <f t="shared" si="33"/>
        <v>2952</v>
      </c>
      <c r="C889" s="128"/>
      <c r="D889" s="34">
        <f t="shared" si="34"/>
        <v>2952</v>
      </c>
      <c r="E889" s="514">
        <v>45798</v>
      </c>
      <c r="F889" s="554">
        <v>2952</v>
      </c>
      <c r="G889" s="711">
        <v>45799</v>
      </c>
      <c r="H889" s="704">
        <f t="shared" si="35"/>
        <v>0</v>
      </c>
      <c r="K889" s="134"/>
      <c r="L889" s="670">
        <v>45799</v>
      </c>
      <c r="M889" s="233"/>
      <c r="N889" s="234">
        <f t="shared" si="36"/>
        <v>116</v>
      </c>
      <c r="O889" s="37">
        <v>93.25</v>
      </c>
      <c r="P889" s="228">
        <f t="shared" si="37"/>
        <v>22.75</v>
      </c>
      <c r="Q889" s="41"/>
    </row>
    <row r="890" spans="1:18" ht="15.6" x14ac:dyDescent="0.3">
      <c r="A890" s="150"/>
      <c r="B890" s="142">
        <f t="shared" si="33"/>
        <v>2956</v>
      </c>
      <c r="C890" s="128"/>
      <c r="D890" s="34">
        <f t="shared" si="34"/>
        <v>2952</v>
      </c>
      <c r="E890" s="514">
        <v>45799</v>
      </c>
      <c r="F890" s="554">
        <v>2956</v>
      </c>
      <c r="G890" s="711">
        <v>45800</v>
      </c>
      <c r="H890" s="704">
        <f t="shared" si="35"/>
        <v>4</v>
      </c>
      <c r="K890" s="134"/>
      <c r="L890" s="670">
        <v>45800</v>
      </c>
      <c r="M890" s="233"/>
      <c r="N890" s="234">
        <f t="shared" si="36"/>
        <v>93.25</v>
      </c>
      <c r="O890" s="37">
        <v>93.25</v>
      </c>
      <c r="P890" s="228">
        <f t="shared" si="37"/>
        <v>0</v>
      </c>
      <c r="Q890" s="41"/>
    </row>
    <row r="891" spans="1:18" ht="15.6" x14ac:dyDescent="0.3">
      <c r="A891" s="150"/>
      <c r="B891" s="142">
        <f t="shared" si="33"/>
        <v>2956</v>
      </c>
      <c r="C891" s="128"/>
      <c r="D891" s="34">
        <f t="shared" si="34"/>
        <v>2956</v>
      </c>
      <c r="E891" s="514">
        <v>45800</v>
      </c>
      <c r="F891" s="554">
        <v>2956</v>
      </c>
      <c r="G891" s="711">
        <v>45801</v>
      </c>
      <c r="H891" s="704">
        <f t="shared" si="35"/>
        <v>0</v>
      </c>
      <c r="K891" s="134"/>
      <c r="L891" s="670">
        <v>45801</v>
      </c>
      <c r="M891" s="233"/>
      <c r="N891" s="234">
        <f t="shared" si="36"/>
        <v>93.25</v>
      </c>
      <c r="O891" s="37">
        <v>93.25</v>
      </c>
      <c r="P891" s="228">
        <f t="shared" si="37"/>
        <v>0</v>
      </c>
      <c r="Q891" s="41"/>
    </row>
    <row r="892" spans="1:18" ht="15.6" x14ac:dyDescent="0.3">
      <c r="A892" s="150"/>
      <c r="B892" s="142">
        <f t="shared" si="33"/>
        <v>2957</v>
      </c>
      <c r="C892" s="128"/>
      <c r="D892" s="34">
        <f t="shared" si="34"/>
        <v>2956</v>
      </c>
      <c r="E892" s="514">
        <v>45801</v>
      </c>
      <c r="F892" s="554">
        <v>2957</v>
      </c>
      <c r="G892" s="711">
        <v>45802</v>
      </c>
      <c r="H892" s="704">
        <f t="shared" si="35"/>
        <v>1</v>
      </c>
      <c r="K892" s="134"/>
      <c r="L892" s="670">
        <v>45802</v>
      </c>
      <c r="M892" s="233"/>
      <c r="N892" s="234">
        <f t="shared" si="36"/>
        <v>93.25</v>
      </c>
      <c r="O892" s="37">
        <v>93.25</v>
      </c>
      <c r="P892" s="228">
        <f t="shared" si="37"/>
        <v>0</v>
      </c>
      <c r="Q892" s="41"/>
    </row>
    <row r="893" spans="1:18" ht="15.6" x14ac:dyDescent="0.3">
      <c r="A893" s="150"/>
      <c r="B893" s="142">
        <f t="shared" si="33"/>
        <v>2957</v>
      </c>
      <c r="C893" s="128"/>
      <c r="D893" s="34">
        <f t="shared" si="34"/>
        <v>2957</v>
      </c>
      <c r="E893" s="514">
        <v>45802</v>
      </c>
      <c r="F893" s="554">
        <v>2957</v>
      </c>
      <c r="G893" s="711">
        <v>45803</v>
      </c>
      <c r="H893" s="704">
        <f t="shared" si="35"/>
        <v>0</v>
      </c>
      <c r="K893" s="134"/>
      <c r="L893" s="670">
        <v>45803</v>
      </c>
      <c r="M893" s="233"/>
      <c r="N893" s="234">
        <f t="shared" si="36"/>
        <v>93.25</v>
      </c>
      <c r="O893" s="37">
        <v>78</v>
      </c>
      <c r="P893" s="228">
        <f t="shared" si="37"/>
        <v>15.25</v>
      </c>
      <c r="Q893" s="41"/>
    </row>
    <row r="894" spans="1:18" ht="15.6" x14ac:dyDescent="0.3">
      <c r="A894" s="150"/>
      <c r="B894" s="142">
        <f t="shared" si="33"/>
        <v>2959</v>
      </c>
      <c r="C894" s="128"/>
      <c r="D894" s="34">
        <f t="shared" si="34"/>
        <v>2957</v>
      </c>
      <c r="E894" s="514">
        <v>45803</v>
      </c>
      <c r="F894" s="554">
        <v>2959</v>
      </c>
      <c r="G894" s="711">
        <v>45804</v>
      </c>
      <c r="H894" s="704">
        <f t="shared" si="35"/>
        <v>2</v>
      </c>
      <c r="K894" s="134"/>
      <c r="L894" s="670">
        <v>45804</v>
      </c>
      <c r="M894" s="233"/>
      <c r="N894" s="234">
        <f t="shared" si="36"/>
        <v>78</v>
      </c>
      <c r="O894" s="37">
        <v>78</v>
      </c>
      <c r="P894" s="228">
        <f t="shared" si="37"/>
        <v>0</v>
      </c>
      <c r="Q894" s="41"/>
    </row>
    <row r="895" spans="1:18" ht="15.6" x14ac:dyDescent="0.3">
      <c r="A895" s="150"/>
      <c r="B895" s="142">
        <f t="shared" si="33"/>
        <v>2959</v>
      </c>
      <c r="C895" s="128"/>
      <c r="D895" s="34">
        <f t="shared" si="34"/>
        <v>2959</v>
      </c>
      <c r="E895" s="514">
        <v>45804</v>
      </c>
      <c r="F895" s="554">
        <v>2959</v>
      </c>
      <c r="G895" s="711">
        <v>45805</v>
      </c>
      <c r="H895" s="704">
        <f t="shared" si="35"/>
        <v>0</v>
      </c>
      <c r="K895" s="134"/>
      <c r="L895" s="670">
        <v>45805</v>
      </c>
      <c r="M895" s="233"/>
      <c r="N895" s="234">
        <f t="shared" si="36"/>
        <v>78</v>
      </c>
      <c r="O895" s="37">
        <v>71.25</v>
      </c>
      <c r="P895" s="228">
        <f t="shared" si="37"/>
        <v>6.75</v>
      </c>
      <c r="Q895" s="41"/>
    </row>
    <row r="896" spans="1:18" ht="15.6" x14ac:dyDescent="0.3">
      <c r="A896" s="150"/>
      <c r="B896" s="142">
        <f t="shared" si="33"/>
        <v>2962</v>
      </c>
      <c r="C896" s="128"/>
      <c r="D896" s="34">
        <f t="shared" si="34"/>
        <v>2959</v>
      </c>
      <c r="E896" s="514">
        <v>45805</v>
      </c>
      <c r="F896" s="554">
        <v>2962</v>
      </c>
      <c r="G896" s="711">
        <v>45806</v>
      </c>
      <c r="H896" s="704">
        <f t="shared" si="35"/>
        <v>3</v>
      </c>
      <c r="K896" s="134"/>
      <c r="L896" s="670">
        <v>45806</v>
      </c>
      <c r="M896" s="233"/>
      <c r="N896" s="234">
        <f t="shared" si="36"/>
        <v>71.25</v>
      </c>
      <c r="O896" s="37">
        <v>43</v>
      </c>
      <c r="P896" s="228">
        <f t="shared" si="37"/>
        <v>28.25</v>
      </c>
      <c r="Q896" s="41"/>
    </row>
    <row r="897" spans="1:20" ht="15.6" x14ac:dyDescent="0.3">
      <c r="A897" s="150"/>
      <c r="B897" s="142">
        <f t="shared" si="33"/>
        <v>2968</v>
      </c>
      <c r="C897" s="128"/>
      <c r="D897" s="34">
        <f t="shared" si="34"/>
        <v>2962</v>
      </c>
      <c r="E897" s="514">
        <v>45806</v>
      </c>
      <c r="F897" s="554">
        <v>2968</v>
      </c>
      <c r="G897" s="711">
        <v>45807</v>
      </c>
      <c r="H897" s="704">
        <f t="shared" si="35"/>
        <v>6</v>
      </c>
      <c r="K897" s="134"/>
      <c r="L897" s="670">
        <v>45807</v>
      </c>
      <c r="M897" s="233"/>
      <c r="N897" s="234">
        <f t="shared" si="36"/>
        <v>43</v>
      </c>
      <c r="O897" s="37">
        <v>27</v>
      </c>
      <c r="P897" s="228">
        <f t="shared" si="37"/>
        <v>16</v>
      </c>
      <c r="Q897" s="41"/>
    </row>
    <row r="898" spans="1:20" ht="15.6" x14ac:dyDescent="0.3">
      <c r="A898" s="150"/>
      <c r="B898" s="142">
        <f t="shared" si="33"/>
        <v>2972</v>
      </c>
      <c r="C898" s="128"/>
      <c r="D898" s="34">
        <f t="shared" si="34"/>
        <v>2968</v>
      </c>
      <c r="E898" s="514">
        <v>45807</v>
      </c>
      <c r="F898" s="554">
        <v>2972</v>
      </c>
      <c r="G898" s="711">
        <v>45808</v>
      </c>
      <c r="H898" s="704">
        <f t="shared" si="35"/>
        <v>4</v>
      </c>
      <c r="K898" s="134"/>
      <c r="L898" s="670">
        <v>45808</v>
      </c>
      <c r="M898" s="233">
        <v>120</v>
      </c>
      <c r="N898" s="234">
        <f t="shared" si="36"/>
        <v>27</v>
      </c>
      <c r="O898" s="37">
        <v>130</v>
      </c>
      <c r="P898" s="228">
        <f t="shared" si="37"/>
        <v>17</v>
      </c>
      <c r="Q898" s="41"/>
      <c r="R898" s="48" t="s">
        <v>1652</v>
      </c>
    </row>
    <row r="899" spans="1:20" ht="15.6" x14ac:dyDescent="0.3">
      <c r="A899" s="150"/>
      <c r="B899" s="142">
        <f t="shared" si="33"/>
        <v>2977</v>
      </c>
      <c r="C899" s="128"/>
      <c r="D899" s="34">
        <f t="shared" si="34"/>
        <v>2972</v>
      </c>
      <c r="E899" s="514">
        <v>45808</v>
      </c>
      <c r="F899" s="554">
        <v>2977</v>
      </c>
      <c r="G899" s="711">
        <v>45809</v>
      </c>
      <c r="H899" s="704">
        <f t="shared" si="35"/>
        <v>5</v>
      </c>
      <c r="K899" s="134"/>
      <c r="L899" s="670">
        <v>45809</v>
      </c>
      <c r="M899" s="233"/>
      <c r="N899" s="234">
        <f t="shared" si="36"/>
        <v>130</v>
      </c>
      <c r="O899" s="37">
        <v>130</v>
      </c>
      <c r="P899" s="228">
        <f t="shared" si="37"/>
        <v>0</v>
      </c>
      <c r="Q899" s="41"/>
    </row>
    <row r="900" spans="1:20" ht="15.6" x14ac:dyDescent="0.3">
      <c r="A900" s="150"/>
      <c r="B900" s="142">
        <f t="shared" si="33"/>
        <v>2977</v>
      </c>
      <c r="C900" s="128"/>
      <c r="D900" s="34">
        <f t="shared" si="34"/>
        <v>2977</v>
      </c>
      <c r="E900" s="514">
        <v>45809</v>
      </c>
      <c r="F900" s="554">
        <v>2977</v>
      </c>
      <c r="G900" s="711">
        <v>45810</v>
      </c>
      <c r="H900" s="704">
        <f t="shared" si="35"/>
        <v>0</v>
      </c>
      <c r="K900" s="134"/>
      <c r="L900" s="670">
        <v>45810</v>
      </c>
      <c r="M900" s="233"/>
      <c r="N900" s="234">
        <f t="shared" si="36"/>
        <v>130</v>
      </c>
      <c r="O900" s="37">
        <v>130</v>
      </c>
      <c r="P900" s="228">
        <f t="shared" si="37"/>
        <v>0</v>
      </c>
      <c r="Q900" s="41"/>
    </row>
    <row r="901" spans="1:20" ht="15.6" x14ac:dyDescent="0.3">
      <c r="A901" s="150"/>
      <c r="B901" s="142">
        <f t="shared" si="33"/>
        <v>2977</v>
      </c>
      <c r="C901" s="128"/>
      <c r="D901" s="34">
        <f t="shared" si="34"/>
        <v>2977</v>
      </c>
      <c r="E901" s="514">
        <v>45810</v>
      </c>
      <c r="F901" s="554">
        <v>2977</v>
      </c>
      <c r="G901" s="711">
        <v>45811</v>
      </c>
      <c r="H901" s="704">
        <f t="shared" si="35"/>
        <v>0</v>
      </c>
      <c r="K901" s="134"/>
      <c r="L901" s="670">
        <v>45811</v>
      </c>
      <c r="M901" s="233"/>
      <c r="N901" s="234">
        <f t="shared" si="36"/>
        <v>130</v>
      </c>
      <c r="O901" s="37">
        <v>108.5</v>
      </c>
      <c r="P901" s="228">
        <f t="shared" si="37"/>
        <v>21.5</v>
      </c>
      <c r="Q901" s="41"/>
    </row>
    <row r="902" spans="1:20" ht="15.6" x14ac:dyDescent="0.3">
      <c r="A902" s="150"/>
      <c r="B902" s="142">
        <f t="shared" si="33"/>
        <v>2985</v>
      </c>
      <c r="C902" s="128"/>
      <c r="D902" s="34">
        <f t="shared" si="34"/>
        <v>2977</v>
      </c>
      <c r="E902" s="514">
        <v>45811</v>
      </c>
      <c r="F902" s="554">
        <v>2985</v>
      </c>
      <c r="G902" s="711">
        <v>45812</v>
      </c>
      <c r="H902" s="704">
        <f t="shared" si="35"/>
        <v>8</v>
      </c>
      <c r="K902" s="134"/>
      <c r="L902" s="670">
        <v>45812</v>
      </c>
      <c r="M902" s="233"/>
      <c r="N902" s="234">
        <f t="shared" si="36"/>
        <v>108.5</v>
      </c>
      <c r="O902" s="37">
        <v>108.5</v>
      </c>
      <c r="P902" s="228">
        <f t="shared" si="37"/>
        <v>0</v>
      </c>
      <c r="Q902" s="41"/>
    </row>
    <row r="903" spans="1:20" ht="15.6" x14ac:dyDescent="0.3">
      <c r="A903" s="150"/>
      <c r="B903" s="142">
        <f t="shared" si="33"/>
        <v>2985</v>
      </c>
      <c r="C903" s="128"/>
      <c r="D903" s="34">
        <f t="shared" si="34"/>
        <v>2985</v>
      </c>
      <c r="E903" s="514">
        <v>45812</v>
      </c>
      <c r="F903" s="554">
        <v>2985</v>
      </c>
      <c r="G903" s="711">
        <v>45813</v>
      </c>
      <c r="H903" s="704">
        <f t="shared" si="35"/>
        <v>0</v>
      </c>
      <c r="K903" s="134"/>
      <c r="L903" s="670">
        <v>45813</v>
      </c>
      <c r="M903" s="233"/>
      <c r="N903" s="234">
        <f t="shared" si="36"/>
        <v>108.5</v>
      </c>
      <c r="O903" s="37">
        <v>101.25</v>
      </c>
      <c r="P903" s="228">
        <f t="shared" si="37"/>
        <v>7.25</v>
      </c>
      <c r="Q903" s="41"/>
    </row>
    <row r="904" spans="1:20" ht="15.6" x14ac:dyDescent="0.3">
      <c r="A904" s="150"/>
      <c r="B904" s="142">
        <f t="shared" si="33"/>
        <v>2986</v>
      </c>
      <c r="C904" s="128"/>
      <c r="D904" s="34">
        <f t="shared" si="34"/>
        <v>2985</v>
      </c>
      <c r="E904" s="514">
        <v>45813</v>
      </c>
      <c r="F904" s="554">
        <v>2986</v>
      </c>
      <c r="G904" s="711">
        <v>45814</v>
      </c>
      <c r="H904" s="704">
        <f t="shared" si="35"/>
        <v>1</v>
      </c>
      <c r="K904" s="134"/>
      <c r="L904" s="670">
        <v>45814</v>
      </c>
      <c r="M904" s="233"/>
      <c r="N904" s="234">
        <f t="shared" si="36"/>
        <v>101.25</v>
      </c>
      <c r="O904" s="37">
        <v>93.25</v>
      </c>
      <c r="P904" s="228">
        <f t="shared" si="37"/>
        <v>8</v>
      </c>
      <c r="Q904" s="41"/>
    </row>
    <row r="905" spans="1:20" ht="15.6" x14ac:dyDescent="0.3">
      <c r="A905" s="150"/>
      <c r="B905" s="142">
        <f t="shared" si="33"/>
        <v>2988</v>
      </c>
      <c r="C905" s="128"/>
      <c r="D905" s="34">
        <f t="shared" si="34"/>
        <v>2986</v>
      </c>
      <c r="E905" s="514">
        <v>45814</v>
      </c>
      <c r="F905" s="554">
        <v>2988</v>
      </c>
      <c r="G905" s="711">
        <v>45815</v>
      </c>
      <c r="H905" s="704">
        <f t="shared" si="35"/>
        <v>2</v>
      </c>
      <c r="K905" s="134"/>
      <c r="L905" s="670">
        <v>45815</v>
      </c>
      <c r="M905" s="233"/>
      <c r="N905" s="234">
        <f t="shared" si="36"/>
        <v>93.25</v>
      </c>
      <c r="O905" s="37">
        <v>93.25</v>
      </c>
      <c r="P905" s="228">
        <f t="shared" si="37"/>
        <v>0</v>
      </c>
      <c r="Q905" s="41"/>
    </row>
    <row r="906" spans="1:20" ht="15.6" x14ac:dyDescent="0.3">
      <c r="A906" s="150"/>
      <c r="B906" s="142">
        <f t="shared" si="33"/>
        <v>2988</v>
      </c>
      <c r="C906" s="128"/>
      <c r="D906" s="34">
        <f t="shared" si="34"/>
        <v>2988</v>
      </c>
      <c r="E906" s="514">
        <v>45815</v>
      </c>
      <c r="F906" s="554">
        <v>2988</v>
      </c>
      <c r="G906" s="711">
        <v>45816</v>
      </c>
      <c r="H906" s="704">
        <f t="shared" si="35"/>
        <v>0</v>
      </c>
      <c r="K906" s="134"/>
      <c r="L906" s="670">
        <v>45816</v>
      </c>
      <c r="M906" s="233"/>
      <c r="N906" s="234">
        <f t="shared" si="36"/>
        <v>93.25</v>
      </c>
      <c r="O906" s="37">
        <v>93.25</v>
      </c>
      <c r="P906" s="228">
        <f t="shared" si="37"/>
        <v>0</v>
      </c>
      <c r="Q906" s="41"/>
    </row>
    <row r="907" spans="1:20" ht="15.6" x14ac:dyDescent="0.3">
      <c r="A907" s="150"/>
      <c r="B907" s="142">
        <f t="shared" si="33"/>
        <v>2988</v>
      </c>
      <c r="C907" s="128"/>
      <c r="D907" s="34">
        <f t="shared" si="34"/>
        <v>2988</v>
      </c>
      <c r="E907" s="514">
        <v>45816</v>
      </c>
      <c r="F907" s="554">
        <v>2988</v>
      </c>
      <c r="G907" s="711">
        <v>45817</v>
      </c>
      <c r="H907" s="704">
        <f t="shared" si="35"/>
        <v>0</v>
      </c>
      <c r="K907" s="134"/>
      <c r="L907" s="670">
        <v>45817</v>
      </c>
      <c r="M907" s="233"/>
      <c r="N907" s="234">
        <f t="shared" si="36"/>
        <v>93.25</v>
      </c>
      <c r="O907" s="37">
        <v>93.25</v>
      </c>
      <c r="P907" s="228">
        <f t="shared" si="37"/>
        <v>0</v>
      </c>
      <c r="Q907" s="41"/>
    </row>
    <row r="908" spans="1:20" ht="15.6" x14ac:dyDescent="0.3">
      <c r="A908" s="150"/>
      <c r="B908" s="142">
        <f t="shared" si="33"/>
        <v>2988</v>
      </c>
      <c r="C908" s="128"/>
      <c r="D908" s="34">
        <f t="shared" si="34"/>
        <v>2988</v>
      </c>
      <c r="E908" s="514">
        <v>45817</v>
      </c>
      <c r="F908" s="554">
        <v>2988</v>
      </c>
      <c r="G908" s="711">
        <v>45818</v>
      </c>
      <c r="H908" s="704">
        <f t="shared" si="35"/>
        <v>0</v>
      </c>
      <c r="K908" s="134"/>
      <c r="L908" s="670">
        <v>45818</v>
      </c>
      <c r="M908" s="233"/>
      <c r="N908" s="234">
        <f t="shared" si="36"/>
        <v>93.25</v>
      </c>
      <c r="O908" s="37">
        <v>61</v>
      </c>
      <c r="P908" s="228">
        <f t="shared" si="37"/>
        <v>32.25</v>
      </c>
      <c r="Q908" s="41"/>
    </row>
    <row r="909" spans="1:20" ht="15.6" x14ac:dyDescent="0.3">
      <c r="A909" s="150"/>
      <c r="B909" s="142">
        <f t="shared" si="33"/>
        <v>2997</v>
      </c>
      <c r="C909" s="128"/>
      <c r="D909" s="34">
        <f t="shared" si="34"/>
        <v>2988</v>
      </c>
      <c r="E909" s="514">
        <v>45818</v>
      </c>
      <c r="F909" s="554">
        <v>2997</v>
      </c>
      <c r="G909" s="711">
        <v>45819</v>
      </c>
      <c r="H909" s="704">
        <f t="shared" si="35"/>
        <v>9</v>
      </c>
      <c r="K909" s="134"/>
      <c r="L909" s="670">
        <v>45819</v>
      </c>
      <c r="M909" s="233"/>
      <c r="N909" s="234">
        <f t="shared" si="36"/>
        <v>61</v>
      </c>
      <c r="O909" s="37">
        <v>39</v>
      </c>
      <c r="P909" s="228">
        <f t="shared" si="37"/>
        <v>22</v>
      </c>
      <c r="Q909" s="41"/>
    </row>
    <row r="910" spans="1:20" ht="15.6" x14ac:dyDescent="0.3">
      <c r="A910" s="150"/>
      <c r="B910" s="142">
        <f t="shared" si="33"/>
        <v>3002</v>
      </c>
      <c r="C910" s="128"/>
      <c r="D910" s="34">
        <f t="shared" si="34"/>
        <v>2997</v>
      </c>
      <c r="E910" s="514">
        <v>45819</v>
      </c>
      <c r="F910" s="554">
        <v>3002</v>
      </c>
      <c r="G910" s="711">
        <v>45820</v>
      </c>
      <c r="H910" s="704">
        <f t="shared" si="35"/>
        <v>5</v>
      </c>
      <c r="K910" s="134"/>
      <c r="L910" s="670">
        <v>45820</v>
      </c>
      <c r="M910" s="233"/>
      <c r="N910" s="234">
        <f t="shared" si="36"/>
        <v>39</v>
      </c>
      <c r="O910" s="37">
        <v>39</v>
      </c>
      <c r="P910" s="228">
        <f t="shared" si="37"/>
        <v>0</v>
      </c>
      <c r="Q910" s="41"/>
      <c r="S910">
        <f>SUM(H868:H898)</f>
        <v>58</v>
      </c>
      <c r="T910">
        <f>SUM(P868:P898)</f>
        <v>263.75</v>
      </c>
    </row>
    <row r="911" spans="1:20" ht="15.6" x14ac:dyDescent="0.3">
      <c r="A911" s="150"/>
      <c r="B911" s="142">
        <f t="shared" si="33"/>
        <v>3002</v>
      </c>
      <c r="C911" s="128"/>
      <c r="D911" s="34">
        <f t="shared" si="34"/>
        <v>3002</v>
      </c>
      <c r="E911" s="514">
        <v>45820</v>
      </c>
      <c r="F911" s="554">
        <v>3002</v>
      </c>
      <c r="G911" s="711">
        <v>45821</v>
      </c>
      <c r="H911" s="704">
        <f t="shared" si="35"/>
        <v>0</v>
      </c>
      <c r="K911" s="134"/>
      <c r="L911" s="670">
        <v>45821</v>
      </c>
      <c r="M911" s="233"/>
      <c r="N911" s="234">
        <f t="shared" si="36"/>
        <v>39</v>
      </c>
      <c r="O911" s="37">
        <v>39</v>
      </c>
      <c r="P911" s="228">
        <f t="shared" si="37"/>
        <v>0</v>
      </c>
      <c r="Q911" s="41"/>
    </row>
    <row r="912" spans="1:20" ht="15.6" x14ac:dyDescent="0.3">
      <c r="A912" s="150"/>
      <c r="B912" s="142">
        <f t="shared" si="33"/>
        <v>3002</v>
      </c>
      <c r="C912" s="128"/>
      <c r="D912" s="34">
        <f t="shared" si="34"/>
        <v>3002</v>
      </c>
      <c r="E912" s="514">
        <v>45821</v>
      </c>
      <c r="F912" s="554">
        <v>3002</v>
      </c>
      <c r="G912" s="711">
        <v>45822</v>
      </c>
      <c r="H912" s="704">
        <f t="shared" si="35"/>
        <v>0</v>
      </c>
      <c r="K912" s="134"/>
      <c r="L912" s="670">
        <v>45822</v>
      </c>
      <c r="M912" s="233"/>
      <c r="N912" s="234">
        <f t="shared" si="36"/>
        <v>39</v>
      </c>
      <c r="O912" s="37">
        <v>37.5</v>
      </c>
      <c r="P912" s="228">
        <f t="shared" si="37"/>
        <v>1.5</v>
      </c>
      <c r="Q912" s="41"/>
    </row>
    <row r="913" spans="1:18" ht="15.6" x14ac:dyDescent="0.3">
      <c r="A913" s="150"/>
      <c r="B913" s="142">
        <f t="shared" si="33"/>
        <v>3002</v>
      </c>
      <c r="C913" s="128"/>
      <c r="D913" s="34">
        <f t="shared" si="34"/>
        <v>3002</v>
      </c>
      <c r="E913" s="514">
        <v>45822</v>
      </c>
      <c r="F913" s="554">
        <v>3002</v>
      </c>
      <c r="G913" s="711">
        <v>45823</v>
      </c>
      <c r="H913" s="704">
        <f t="shared" si="35"/>
        <v>0</v>
      </c>
      <c r="K913" s="134"/>
      <c r="L913" s="670">
        <v>45823</v>
      </c>
      <c r="M913" s="233"/>
      <c r="N913" s="234">
        <f t="shared" si="36"/>
        <v>37.5</v>
      </c>
      <c r="O913" s="37">
        <v>37.5</v>
      </c>
      <c r="P913" s="228">
        <f t="shared" si="37"/>
        <v>0</v>
      </c>
      <c r="Q913" s="41"/>
    </row>
    <row r="914" spans="1:18" ht="15.6" x14ac:dyDescent="0.3">
      <c r="A914" s="150"/>
      <c r="B914" s="142">
        <f t="shared" si="33"/>
        <v>3002</v>
      </c>
      <c r="C914" s="128"/>
      <c r="D914" s="34">
        <f t="shared" si="34"/>
        <v>3002</v>
      </c>
      <c r="E914" s="514">
        <v>45823</v>
      </c>
      <c r="F914" s="554">
        <v>3002</v>
      </c>
      <c r="G914" s="711">
        <v>45824</v>
      </c>
      <c r="H914" s="704">
        <f t="shared" si="35"/>
        <v>0</v>
      </c>
      <c r="K914" s="134"/>
      <c r="L914" s="670">
        <v>45824</v>
      </c>
      <c r="M914" s="233"/>
      <c r="N914" s="234">
        <f t="shared" si="36"/>
        <v>37.5</v>
      </c>
      <c r="O914" s="37">
        <v>33.75</v>
      </c>
      <c r="P914" s="228">
        <f t="shared" si="37"/>
        <v>3.75</v>
      </c>
      <c r="Q914" s="41"/>
    </row>
    <row r="915" spans="1:18" ht="15.6" x14ac:dyDescent="0.3">
      <c r="A915" s="150"/>
      <c r="B915" s="142">
        <f t="shared" si="33"/>
        <v>3003</v>
      </c>
      <c r="C915" s="128"/>
      <c r="D915" s="34">
        <f t="shared" si="34"/>
        <v>3002</v>
      </c>
      <c r="E915" s="514">
        <v>45824</v>
      </c>
      <c r="F915" s="554">
        <v>3003</v>
      </c>
      <c r="G915" s="711">
        <v>45825</v>
      </c>
      <c r="H915" s="704">
        <f t="shared" si="35"/>
        <v>1</v>
      </c>
      <c r="K915" s="134"/>
      <c r="L915" s="670">
        <v>45825</v>
      </c>
      <c r="M915" s="233"/>
      <c r="N915" s="234">
        <f t="shared" si="36"/>
        <v>33.75</v>
      </c>
      <c r="O915" s="37">
        <v>33.75</v>
      </c>
      <c r="P915" s="228">
        <f t="shared" si="37"/>
        <v>0</v>
      </c>
      <c r="Q915" s="41"/>
    </row>
    <row r="916" spans="1:18" ht="15.6" x14ac:dyDescent="0.3">
      <c r="A916" s="150"/>
      <c r="B916" s="142">
        <f t="shared" si="33"/>
        <v>3003</v>
      </c>
      <c r="C916" s="128"/>
      <c r="D916" s="34">
        <f t="shared" si="34"/>
        <v>3003</v>
      </c>
      <c r="E916" s="514">
        <v>45825</v>
      </c>
      <c r="F916" s="554">
        <v>3003</v>
      </c>
      <c r="G916" s="711">
        <v>45826</v>
      </c>
      <c r="H916" s="704">
        <f t="shared" si="35"/>
        <v>0</v>
      </c>
      <c r="K916" s="134"/>
      <c r="L916" s="670">
        <v>45826</v>
      </c>
      <c r="M916" s="233"/>
      <c r="N916" s="234">
        <f t="shared" si="36"/>
        <v>33.75</v>
      </c>
      <c r="O916" s="37">
        <v>33.75</v>
      </c>
      <c r="P916" s="228">
        <f t="shared" si="37"/>
        <v>0</v>
      </c>
      <c r="Q916" s="41"/>
    </row>
    <row r="917" spans="1:18" ht="15.6" x14ac:dyDescent="0.3">
      <c r="A917" s="150"/>
      <c r="B917" s="142">
        <f t="shared" si="33"/>
        <v>3003</v>
      </c>
      <c r="C917" s="128"/>
      <c r="D917" s="34">
        <f t="shared" si="34"/>
        <v>3003</v>
      </c>
      <c r="E917" s="514">
        <v>45826</v>
      </c>
      <c r="F917" s="554">
        <v>3003</v>
      </c>
      <c r="G917" s="711">
        <v>45827</v>
      </c>
      <c r="H917" s="704">
        <f t="shared" si="35"/>
        <v>0</v>
      </c>
      <c r="K917" s="134"/>
      <c r="L917" s="670">
        <v>45827</v>
      </c>
      <c r="M917" s="233"/>
      <c r="N917" s="234">
        <f t="shared" si="36"/>
        <v>33.75</v>
      </c>
      <c r="O917" s="37">
        <v>33.75</v>
      </c>
      <c r="P917" s="228">
        <f t="shared" si="37"/>
        <v>0</v>
      </c>
      <c r="Q917" s="41"/>
    </row>
    <row r="918" spans="1:18" ht="15.6" x14ac:dyDescent="0.3">
      <c r="A918" s="150"/>
      <c r="B918" s="142">
        <f t="shared" si="33"/>
        <v>3003</v>
      </c>
      <c r="C918" s="128"/>
      <c r="D918" s="34">
        <f t="shared" si="34"/>
        <v>3003</v>
      </c>
      <c r="E918" s="514">
        <v>45827</v>
      </c>
      <c r="F918" s="554">
        <v>3003</v>
      </c>
      <c r="G918" s="711">
        <v>45828</v>
      </c>
      <c r="H918" s="704">
        <f t="shared" si="35"/>
        <v>0</v>
      </c>
      <c r="K918" s="134"/>
      <c r="L918" s="670">
        <v>45828</v>
      </c>
      <c r="M918" s="233"/>
      <c r="N918" s="234">
        <f t="shared" si="36"/>
        <v>33.75</v>
      </c>
      <c r="O918" s="37">
        <v>30</v>
      </c>
      <c r="P918" s="228">
        <f t="shared" si="37"/>
        <v>3.75</v>
      </c>
      <c r="Q918" s="41"/>
    </row>
    <row r="919" spans="1:18" ht="15.6" x14ac:dyDescent="0.3">
      <c r="A919" s="150"/>
      <c r="B919" s="142">
        <f t="shared" si="33"/>
        <v>3005</v>
      </c>
      <c r="C919" s="128"/>
      <c r="D919" s="34">
        <f t="shared" si="34"/>
        <v>3003</v>
      </c>
      <c r="E919" s="514">
        <v>45828</v>
      </c>
      <c r="F919" s="554">
        <v>3005</v>
      </c>
      <c r="G919" s="711">
        <v>45829</v>
      </c>
      <c r="H919" s="704">
        <f t="shared" si="35"/>
        <v>2</v>
      </c>
      <c r="K919" s="134"/>
      <c r="L919" s="670">
        <v>45829</v>
      </c>
      <c r="M919" s="233"/>
      <c r="N919" s="234">
        <f t="shared" si="36"/>
        <v>30</v>
      </c>
      <c r="O919" s="37">
        <v>30</v>
      </c>
      <c r="P919" s="228">
        <f t="shared" si="37"/>
        <v>0</v>
      </c>
      <c r="Q919" s="41"/>
    </row>
    <row r="920" spans="1:18" ht="15.6" x14ac:dyDescent="0.3">
      <c r="A920" s="150"/>
      <c r="B920" s="142">
        <f t="shared" si="33"/>
        <v>3005</v>
      </c>
      <c r="C920" s="128"/>
      <c r="D920" s="34">
        <f t="shared" si="34"/>
        <v>3005</v>
      </c>
      <c r="E920" s="514">
        <v>45829</v>
      </c>
      <c r="F920" s="554">
        <v>3005</v>
      </c>
      <c r="G920" s="711">
        <v>45830</v>
      </c>
      <c r="H920" s="704">
        <f t="shared" si="35"/>
        <v>0</v>
      </c>
      <c r="K920" s="134"/>
      <c r="L920" s="670">
        <v>45830</v>
      </c>
      <c r="M920" s="233"/>
      <c r="N920" s="234">
        <f t="shared" si="36"/>
        <v>30</v>
      </c>
      <c r="O920" s="37">
        <v>30</v>
      </c>
      <c r="P920" s="228">
        <f t="shared" si="37"/>
        <v>0</v>
      </c>
      <c r="Q920" s="41"/>
    </row>
    <row r="921" spans="1:18" ht="15.6" x14ac:dyDescent="0.3">
      <c r="A921" s="150"/>
      <c r="B921" s="142">
        <f t="shared" si="33"/>
        <v>3005</v>
      </c>
      <c r="C921" s="128"/>
      <c r="D921" s="34">
        <f t="shared" si="34"/>
        <v>3005</v>
      </c>
      <c r="E921" s="514">
        <v>45830</v>
      </c>
      <c r="F921" s="554">
        <v>3005</v>
      </c>
      <c r="G921" s="711">
        <v>45831</v>
      </c>
      <c r="H921" s="704">
        <f t="shared" si="35"/>
        <v>0</v>
      </c>
      <c r="K921" s="134"/>
      <c r="L921" s="670">
        <v>45831</v>
      </c>
      <c r="M921" s="233"/>
      <c r="N921" s="234">
        <f t="shared" si="36"/>
        <v>30</v>
      </c>
      <c r="O921" s="37">
        <v>30</v>
      </c>
      <c r="P921" s="228">
        <f t="shared" si="37"/>
        <v>0</v>
      </c>
      <c r="Q921" s="41"/>
    </row>
    <row r="922" spans="1:18" ht="15.6" x14ac:dyDescent="0.3">
      <c r="A922" s="150"/>
      <c r="B922" s="142">
        <f t="shared" si="33"/>
        <v>3005</v>
      </c>
      <c r="C922" s="128"/>
      <c r="D922" s="34">
        <f t="shared" si="34"/>
        <v>3005</v>
      </c>
      <c r="E922" s="514">
        <v>45831</v>
      </c>
      <c r="F922" s="554">
        <v>3005</v>
      </c>
      <c r="G922" s="711">
        <v>45832</v>
      </c>
      <c r="H922" s="704">
        <f t="shared" si="35"/>
        <v>0</v>
      </c>
      <c r="K922" s="134"/>
      <c r="L922" s="670">
        <v>45832</v>
      </c>
      <c r="M922" s="233"/>
      <c r="N922" s="234">
        <f t="shared" si="36"/>
        <v>30</v>
      </c>
      <c r="O922" s="37">
        <v>22.5</v>
      </c>
      <c r="P922" s="228">
        <f t="shared" si="37"/>
        <v>7.5</v>
      </c>
      <c r="Q922" s="41"/>
    </row>
    <row r="923" spans="1:18" ht="15.6" x14ac:dyDescent="0.3">
      <c r="A923" s="150"/>
      <c r="B923" s="142">
        <f t="shared" si="33"/>
        <v>3006</v>
      </c>
      <c r="C923" s="128"/>
      <c r="D923" s="34">
        <f t="shared" si="34"/>
        <v>3005</v>
      </c>
      <c r="E923" s="514">
        <v>45832</v>
      </c>
      <c r="F923" s="554">
        <v>3006</v>
      </c>
      <c r="G923" s="711">
        <v>45833</v>
      </c>
      <c r="H923" s="704">
        <f t="shared" si="35"/>
        <v>1</v>
      </c>
      <c r="K923" s="134"/>
      <c r="L923" s="670">
        <v>45833</v>
      </c>
      <c r="M923" s="233">
        <v>114</v>
      </c>
      <c r="N923" s="234">
        <f t="shared" si="36"/>
        <v>22.5</v>
      </c>
      <c r="O923" s="37">
        <v>120</v>
      </c>
      <c r="P923" s="228">
        <f t="shared" si="37"/>
        <v>16.5</v>
      </c>
      <c r="Q923" s="41"/>
      <c r="R923" t="s">
        <v>1689</v>
      </c>
    </row>
    <row r="924" spans="1:18" ht="15.6" x14ac:dyDescent="0.3">
      <c r="A924" s="150"/>
      <c r="B924" s="142">
        <f t="shared" si="33"/>
        <v>3008</v>
      </c>
      <c r="C924" s="128"/>
      <c r="D924" s="34">
        <f t="shared" si="34"/>
        <v>3006</v>
      </c>
      <c r="E924" s="514">
        <v>45833</v>
      </c>
      <c r="F924" s="554">
        <v>3008</v>
      </c>
      <c r="G924" s="711">
        <v>45834</v>
      </c>
      <c r="H924" s="704">
        <f t="shared" si="35"/>
        <v>2</v>
      </c>
      <c r="K924" s="134"/>
      <c r="L924" s="670">
        <v>45834</v>
      </c>
      <c r="M924" s="233"/>
      <c r="N924" s="234">
        <f t="shared" si="36"/>
        <v>120</v>
      </c>
      <c r="O924" s="37">
        <v>120</v>
      </c>
      <c r="P924" s="228">
        <f t="shared" si="37"/>
        <v>0</v>
      </c>
      <c r="Q924" s="41"/>
      <c r="R924" s="48" t="s">
        <v>56</v>
      </c>
    </row>
    <row r="925" spans="1:18" ht="15.6" x14ac:dyDescent="0.3">
      <c r="A925" s="150"/>
      <c r="B925" s="142">
        <f t="shared" ref="B925:B988" si="38">F925</f>
        <v>3010</v>
      </c>
      <c r="C925" s="128"/>
      <c r="D925" s="34">
        <f t="shared" ref="D925:D988" si="39">F924</f>
        <v>3008</v>
      </c>
      <c r="E925" s="514">
        <v>45834</v>
      </c>
      <c r="F925" s="554">
        <v>3010</v>
      </c>
      <c r="G925" s="711">
        <v>45835</v>
      </c>
      <c r="H925" s="704">
        <f t="shared" ref="H925:H988" si="40">F925-D925</f>
        <v>2</v>
      </c>
      <c r="K925" s="134"/>
      <c r="L925" s="670">
        <v>45835</v>
      </c>
      <c r="M925" s="233"/>
      <c r="N925" s="234">
        <f t="shared" si="36"/>
        <v>120</v>
      </c>
      <c r="O925" s="37">
        <v>120</v>
      </c>
      <c r="P925" s="228">
        <f t="shared" si="37"/>
        <v>0</v>
      </c>
      <c r="Q925" s="41"/>
      <c r="R925" s="48" t="s">
        <v>56</v>
      </c>
    </row>
    <row r="926" spans="1:18" ht="15.6" x14ac:dyDescent="0.3">
      <c r="A926" s="150"/>
      <c r="B926" s="142">
        <f t="shared" si="38"/>
        <v>3010</v>
      </c>
      <c r="C926" s="128"/>
      <c r="D926" s="34">
        <f t="shared" si="39"/>
        <v>3010</v>
      </c>
      <c r="E926" s="514">
        <v>45835</v>
      </c>
      <c r="F926" s="554">
        <v>3010</v>
      </c>
      <c r="G926" s="711">
        <v>45836</v>
      </c>
      <c r="H926" s="704">
        <f t="shared" si="40"/>
        <v>0</v>
      </c>
      <c r="K926" s="134"/>
      <c r="L926" s="670">
        <v>45836</v>
      </c>
      <c r="M926" s="233"/>
      <c r="N926" s="234">
        <f t="shared" ref="N926:N989" si="41">O925</f>
        <v>120</v>
      </c>
      <c r="O926" s="37">
        <v>120</v>
      </c>
      <c r="P926" s="228">
        <f t="shared" ref="P926:P989" si="42">M926+N926-O926</f>
        <v>0</v>
      </c>
      <c r="Q926" s="41"/>
      <c r="R926" s="48" t="s">
        <v>430</v>
      </c>
    </row>
    <row r="927" spans="1:18" ht="15.6" x14ac:dyDescent="0.3">
      <c r="A927" s="150"/>
      <c r="B927" s="142">
        <f t="shared" si="38"/>
        <v>3010</v>
      </c>
      <c r="C927" s="128"/>
      <c r="D927" s="34">
        <f t="shared" si="39"/>
        <v>3010</v>
      </c>
      <c r="E927" s="514">
        <v>45836</v>
      </c>
      <c r="F927" s="554">
        <v>3010</v>
      </c>
      <c r="G927" s="711">
        <v>45837</v>
      </c>
      <c r="H927" s="704">
        <f t="shared" si="40"/>
        <v>0</v>
      </c>
      <c r="K927" s="134"/>
      <c r="L927" s="670">
        <v>45837</v>
      </c>
      <c r="M927" s="233"/>
      <c r="N927" s="234">
        <f t="shared" si="41"/>
        <v>120</v>
      </c>
      <c r="O927" s="37">
        <v>120</v>
      </c>
      <c r="P927" s="228">
        <f t="shared" si="42"/>
        <v>0</v>
      </c>
      <c r="Q927" s="41"/>
      <c r="R927" s="48" t="s">
        <v>430</v>
      </c>
    </row>
    <row r="928" spans="1:18" ht="15.6" x14ac:dyDescent="0.3">
      <c r="A928" s="150"/>
      <c r="B928" s="142">
        <f t="shared" si="38"/>
        <v>3011</v>
      </c>
      <c r="C928" s="128"/>
      <c r="D928" s="34">
        <f t="shared" si="39"/>
        <v>3010</v>
      </c>
      <c r="E928" s="514">
        <v>45837</v>
      </c>
      <c r="F928" s="554">
        <v>3011</v>
      </c>
      <c r="G928" s="711">
        <v>45838</v>
      </c>
      <c r="H928" s="704">
        <f t="shared" si="40"/>
        <v>1</v>
      </c>
      <c r="K928" s="134"/>
      <c r="L928" s="670">
        <v>45838</v>
      </c>
      <c r="M928" s="233"/>
      <c r="N928" s="234">
        <f t="shared" si="41"/>
        <v>120</v>
      </c>
      <c r="O928" s="37">
        <v>120</v>
      </c>
      <c r="P928" s="228">
        <f t="shared" si="42"/>
        <v>0</v>
      </c>
      <c r="Q928" s="41"/>
    </row>
    <row r="929" spans="1:18" s="592" customFormat="1" ht="15.6" x14ac:dyDescent="0.3">
      <c r="A929" s="598"/>
      <c r="B929" s="599">
        <f t="shared" si="38"/>
        <v>3011</v>
      </c>
      <c r="C929" s="600"/>
      <c r="D929" s="586">
        <f t="shared" si="39"/>
        <v>3011</v>
      </c>
      <c r="E929" s="601">
        <v>45838</v>
      </c>
      <c r="F929" s="697">
        <v>3011</v>
      </c>
      <c r="G929" s="712">
        <v>45839</v>
      </c>
      <c r="H929" s="705">
        <f t="shared" si="40"/>
        <v>0</v>
      </c>
      <c r="I929" s="592">
        <f>SUM(H839:H929)</f>
        <v>142</v>
      </c>
      <c r="K929" s="604"/>
      <c r="L929" s="671">
        <v>45839</v>
      </c>
      <c r="M929" s="605"/>
      <c r="N929" s="606">
        <f t="shared" si="41"/>
        <v>120</v>
      </c>
      <c r="O929" s="589">
        <v>86.25</v>
      </c>
      <c r="P929" s="607">
        <f t="shared" si="42"/>
        <v>33.75</v>
      </c>
      <c r="Q929" s="596"/>
      <c r="R929" s="592">
        <f>SUM(P838:P928)</f>
        <v>558.25</v>
      </c>
    </row>
    <row r="930" spans="1:18" ht="15.6" x14ac:dyDescent="0.3">
      <c r="A930" s="150"/>
      <c r="B930" s="142">
        <f t="shared" si="38"/>
        <v>3019</v>
      </c>
      <c r="C930" s="128"/>
      <c r="D930" s="34">
        <f t="shared" si="39"/>
        <v>3011</v>
      </c>
      <c r="E930" s="514">
        <v>45839</v>
      </c>
      <c r="F930" s="554">
        <v>3019</v>
      </c>
      <c r="G930" s="711">
        <v>45840</v>
      </c>
      <c r="H930" s="704">
        <f t="shared" si="40"/>
        <v>8</v>
      </c>
      <c r="K930" s="134"/>
      <c r="L930" s="670">
        <v>45840</v>
      </c>
      <c r="M930" s="233"/>
      <c r="N930" s="234">
        <f t="shared" si="41"/>
        <v>86.25</v>
      </c>
      <c r="O930" s="37">
        <v>86.25</v>
      </c>
      <c r="P930" s="228">
        <f t="shared" si="42"/>
        <v>0</v>
      </c>
      <c r="Q930" s="41"/>
    </row>
    <row r="931" spans="1:18" ht="15.6" x14ac:dyDescent="0.3">
      <c r="A931" s="150"/>
      <c r="B931" s="142">
        <f t="shared" si="38"/>
        <v>3019</v>
      </c>
      <c r="C931" s="128"/>
      <c r="D931" s="34">
        <f t="shared" si="39"/>
        <v>3019</v>
      </c>
      <c r="E931" s="514">
        <v>45840</v>
      </c>
      <c r="F931" s="554">
        <v>3019</v>
      </c>
      <c r="G931" s="711">
        <v>45841</v>
      </c>
      <c r="H931" s="704">
        <f t="shared" si="40"/>
        <v>0</v>
      </c>
      <c r="K931" s="134"/>
      <c r="L931" s="670">
        <v>45841</v>
      </c>
      <c r="M931" s="233"/>
      <c r="N931" s="234">
        <f t="shared" si="41"/>
        <v>86.25</v>
      </c>
      <c r="O931" s="37">
        <v>86.25</v>
      </c>
      <c r="P931" s="228">
        <f t="shared" si="42"/>
        <v>0</v>
      </c>
      <c r="Q931" s="41"/>
    </row>
    <row r="932" spans="1:18" ht="15.6" x14ac:dyDescent="0.3">
      <c r="A932" s="150"/>
      <c r="B932" s="142">
        <f t="shared" si="38"/>
        <v>3020</v>
      </c>
      <c r="C932" s="128"/>
      <c r="D932" s="34">
        <f t="shared" si="39"/>
        <v>3019</v>
      </c>
      <c r="E932" s="514">
        <v>45841</v>
      </c>
      <c r="F932" s="554">
        <v>3020</v>
      </c>
      <c r="G932" s="711">
        <v>45842</v>
      </c>
      <c r="H932" s="704">
        <f t="shared" si="40"/>
        <v>1</v>
      </c>
      <c r="K932" s="134"/>
      <c r="L932" s="670">
        <v>45842</v>
      </c>
      <c r="M932" s="233"/>
      <c r="N932" s="234">
        <f t="shared" si="41"/>
        <v>86.25</v>
      </c>
      <c r="O932" s="37">
        <v>86.25</v>
      </c>
      <c r="P932" s="228">
        <f t="shared" si="42"/>
        <v>0</v>
      </c>
      <c r="Q932" s="41"/>
    </row>
    <row r="933" spans="1:18" ht="15.6" x14ac:dyDescent="0.3">
      <c r="A933" s="150"/>
      <c r="B933" s="142">
        <f t="shared" si="38"/>
        <v>3020</v>
      </c>
      <c r="C933" s="128"/>
      <c r="D933" s="34">
        <f t="shared" si="39"/>
        <v>3020</v>
      </c>
      <c r="E933" s="514">
        <v>45842</v>
      </c>
      <c r="F933" s="554">
        <v>3020</v>
      </c>
      <c r="G933" s="711">
        <v>45843</v>
      </c>
      <c r="H933" s="704">
        <f t="shared" si="40"/>
        <v>0</v>
      </c>
      <c r="K933" s="134"/>
      <c r="L933" s="670">
        <v>45843</v>
      </c>
      <c r="M933" s="233"/>
      <c r="N933" s="234">
        <f t="shared" si="41"/>
        <v>86.25</v>
      </c>
      <c r="O933" s="37">
        <v>86.25</v>
      </c>
      <c r="P933" s="228">
        <f t="shared" si="42"/>
        <v>0</v>
      </c>
      <c r="Q933" s="41"/>
    </row>
    <row r="934" spans="1:18" ht="15.6" x14ac:dyDescent="0.3">
      <c r="A934" s="150"/>
      <c r="B934" s="142">
        <f t="shared" si="38"/>
        <v>3020</v>
      </c>
      <c r="C934" s="128"/>
      <c r="D934" s="34">
        <f t="shared" si="39"/>
        <v>3020</v>
      </c>
      <c r="E934" s="514">
        <v>45843</v>
      </c>
      <c r="F934" s="554">
        <v>3020</v>
      </c>
      <c r="G934" s="711">
        <v>45844</v>
      </c>
      <c r="H934" s="704">
        <f t="shared" si="40"/>
        <v>0</v>
      </c>
      <c r="K934" s="134"/>
      <c r="L934" s="670">
        <v>45844</v>
      </c>
      <c r="M934" s="233"/>
      <c r="N934" s="234">
        <f t="shared" si="41"/>
        <v>86.25</v>
      </c>
      <c r="O934" s="37">
        <v>86.25</v>
      </c>
      <c r="P934" s="228">
        <f t="shared" si="42"/>
        <v>0</v>
      </c>
      <c r="Q934" s="41"/>
    </row>
    <row r="935" spans="1:18" ht="15.6" x14ac:dyDescent="0.3">
      <c r="A935" s="150"/>
      <c r="B935" s="142">
        <f t="shared" si="38"/>
        <v>3020</v>
      </c>
      <c r="C935" s="128"/>
      <c r="D935" s="34">
        <f t="shared" si="39"/>
        <v>3020</v>
      </c>
      <c r="E935" s="514">
        <v>45844</v>
      </c>
      <c r="F935" s="554">
        <v>3020</v>
      </c>
      <c r="G935" s="711">
        <v>45845</v>
      </c>
      <c r="H935" s="704">
        <f t="shared" si="40"/>
        <v>0</v>
      </c>
      <c r="K935" s="134"/>
      <c r="L935" s="670">
        <v>45845</v>
      </c>
      <c r="M935" s="233"/>
      <c r="N935" s="234">
        <f t="shared" si="41"/>
        <v>86.25</v>
      </c>
      <c r="O935" s="37">
        <v>86.25</v>
      </c>
      <c r="P935" s="228">
        <f t="shared" si="42"/>
        <v>0</v>
      </c>
      <c r="Q935" s="41"/>
    </row>
    <row r="936" spans="1:18" ht="15.6" x14ac:dyDescent="0.3">
      <c r="A936" s="150"/>
      <c r="B936" s="142">
        <f t="shared" si="38"/>
        <v>3020</v>
      </c>
      <c r="C936" s="128"/>
      <c r="D936" s="34">
        <f t="shared" si="39"/>
        <v>3020</v>
      </c>
      <c r="E936" s="514">
        <v>45845</v>
      </c>
      <c r="F936" s="554">
        <v>3020</v>
      </c>
      <c r="G936" s="711">
        <v>45846</v>
      </c>
      <c r="H936" s="704">
        <f t="shared" si="40"/>
        <v>0</v>
      </c>
      <c r="K936" s="134"/>
      <c r="L936" s="670">
        <v>45846</v>
      </c>
      <c r="M936" s="233"/>
      <c r="N936" s="234">
        <f t="shared" si="41"/>
        <v>86.25</v>
      </c>
      <c r="O936" s="37">
        <v>86.25</v>
      </c>
      <c r="P936" s="228">
        <f t="shared" si="42"/>
        <v>0</v>
      </c>
      <c r="Q936" s="41"/>
    </row>
    <row r="937" spans="1:18" ht="15.6" x14ac:dyDescent="0.3">
      <c r="A937" s="150"/>
      <c r="B937" s="142">
        <f t="shared" si="38"/>
        <v>3020</v>
      </c>
      <c r="C937" s="128"/>
      <c r="D937" s="34">
        <f t="shared" si="39"/>
        <v>3020</v>
      </c>
      <c r="E937" s="514">
        <v>45846</v>
      </c>
      <c r="F937" s="554">
        <v>3020</v>
      </c>
      <c r="G937" s="711">
        <v>45847</v>
      </c>
      <c r="H937" s="704">
        <f t="shared" si="40"/>
        <v>0</v>
      </c>
      <c r="K937" s="134"/>
      <c r="L937" s="670">
        <v>45847</v>
      </c>
      <c r="M937" s="233"/>
      <c r="N937" s="234">
        <f t="shared" si="41"/>
        <v>86.25</v>
      </c>
      <c r="O937" s="37">
        <v>86.25</v>
      </c>
      <c r="P937" s="228">
        <f t="shared" si="42"/>
        <v>0</v>
      </c>
      <c r="Q937" s="41"/>
    </row>
    <row r="938" spans="1:18" ht="15.6" x14ac:dyDescent="0.3">
      <c r="A938" s="150"/>
      <c r="B938" s="142">
        <f t="shared" si="38"/>
        <v>3020</v>
      </c>
      <c r="C938" s="128"/>
      <c r="D938" s="34">
        <f t="shared" si="39"/>
        <v>3020</v>
      </c>
      <c r="E938" s="514">
        <v>45847</v>
      </c>
      <c r="F938" s="554">
        <v>3020</v>
      </c>
      <c r="G938" s="711">
        <v>45848</v>
      </c>
      <c r="H938" s="704">
        <f t="shared" si="40"/>
        <v>0</v>
      </c>
      <c r="K938" s="134"/>
      <c r="L938" s="670">
        <v>45848</v>
      </c>
      <c r="M938" s="233"/>
      <c r="N938" s="234">
        <f t="shared" si="41"/>
        <v>86.25</v>
      </c>
      <c r="O938" s="37">
        <v>86.25</v>
      </c>
      <c r="P938" s="228">
        <f t="shared" si="42"/>
        <v>0</v>
      </c>
      <c r="Q938" s="41"/>
    </row>
    <row r="939" spans="1:18" ht="15.6" x14ac:dyDescent="0.3">
      <c r="A939" s="150"/>
      <c r="B939" s="142">
        <f t="shared" si="38"/>
        <v>3020</v>
      </c>
      <c r="C939" s="128"/>
      <c r="D939" s="34">
        <f t="shared" si="39"/>
        <v>3020</v>
      </c>
      <c r="E939" s="514">
        <v>45848</v>
      </c>
      <c r="F939" s="554">
        <v>3020</v>
      </c>
      <c r="G939" s="711">
        <v>45849</v>
      </c>
      <c r="H939" s="704">
        <f t="shared" si="40"/>
        <v>0</v>
      </c>
      <c r="K939" s="134"/>
      <c r="L939" s="670">
        <v>45849</v>
      </c>
      <c r="M939" s="233"/>
      <c r="N939" s="234">
        <f t="shared" si="41"/>
        <v>86.25</v>
      </c>
      <c r="O939" s="37">
        <v>86.25</v>
      </c>
      <c r="P939" s="228">
        <f t="shared" si="42"/>
        <v>0</v>
      </c>
      <c r="Q939" s="41"/>
    </row>
    <row r="940" spans="1:18" ht="15.6" x14ac:dyDescent="0.3">
      <c r="A940" s="150"/>
      <c r="B940" s="142">
        <f t="shared" si="38"/>
        <v>3020</v>
      </c>
      <c r="C940" s="128"/>
      <c r="D940" s="34">
        <f t="shared" si="39"/>
        <v>3020</v>
      </c>
      <c r="E940" s="514">
        <v>45849</v>
      </c>
      <c r="F940" s="554">
        <v>3020</v>
      </c>
      <c r="G940" s="711">
        <v>45850</v>
      </c>
      <c r="H940" s="704">
        <f t="shared" si="40"/>
        <v>0</v>
      </c>
      <c r="K940" s="134"/>
      <c r="L940" s="670">
        <v>45850</v>
      </c>
      <c r="M940" s="233"/>
      <c r="N940" s="234">
        <f t="shared" si="41"/>
        <v>86.25</v>
      </c>
      <c r="O940" s="37">
        <v>86.25</v>
      </c>
      <c r="P940" s="228">
        <f t="shared" si="42"/>
        <v>0</v>
      </c>
      <c r="Q940" s="41"/>
    </row>
    <row r="941" spans="1:18" ht="15.6" x14ac:dyDescent="0.3">
      <c r="A941" s="150"/>
      <c r="B941" s="142">
        <f t="shared" si="38"/>
        <v>3020</v>
      </c>
      <c r="C941" s="128"/>
      <c r="D941" s="34">
        <f t="shared" si="39"/>
        <v>3020</v>
      </c>
      <c r="E941" s="514">
        <v>45850</v>
      </c>
      <c r="F941" s="554">
        <v>3020</v>
      </c>
      <c r="G941" s="711">
        <v>45851</v>
      </c>
      <c r="H941" s="704">
        <f t="shared" si="40"/>
        <v>0</v>
      </c>
      <c r="K941" s="134"/>
      <c r="L941" s="670">
        <v>45851</v>
      </c>
      <c r="M941" s="233"/>
      <c r="N941" s="234">
        <f t="shared" si="41"/>
        <v>86.25</v>
      </c>
      <c r="O941" s="37">
        <v>86.25</v>
      </c>
      <c r="P941" s="228">
        <f t="shared" si="42"/>
        <v>0</v>
      </c>
      <c r="Q941" s="41"/>
    </row>
    <row r="942" spans="1:18" ht="15.6" x14ac:dyDescent="0.3">
      <c r="A942" s="150"/>
      <c r="B942" s="142">
        <f t="shared" si="38"/>
        <v>3020</v>
      </c>
      <c r="C942" s="128"/>
      <c r="D942" s="34">
        <f t="shared" si="39"/>
        <v>3020</v>
      </c>
      <c r="E942" s="514">
        <v>45851</v>
      </c>
      <c r="F942" s="554">
        <v>3020</v>
      </c>
      <c r="G942" s="711">
        <v>45852</v>
      </c>
      <c r="H942" s="704">
        <f t="shared" si="40"/>
        <v>0</v>
      </c>
      <c r="K942" s="134"/>
      <c r="L942" s="670">
        <v>45852</v>
      </c>
      <c r="M942" s="233"/>
      <c r="N942" s="234">
        <f t="shared" si="41"/>
        <v>86.25</v>
      </c>
      <c r="O942" s="37">
        <v>86.25</v>
      </c>
      <c r="P942" s="228">
        <f t="shared" si="42"/>
        <v>0</v>
      </c>
      <c r="Q942" s="41"/>
    </row>
    <row r="943" spans="1:18" ht="15.6" x14ac:dyDescent="0.3">
      <c r="A943" s="150"/>
      <c r="B943" s="142">
        <f t="shared" si="38"/>
        <v>3020</v>
      </c>
      <c r="C943" s="128"/>
      <c r="D943" s="34">
        <f t="shared" si="39"/>
        <v>3020</v>
      </c>
      <c r="E943" s="514">
        <v>45852</v>
      </c>
      <c r="F943" s="554">
        <v>3020</v>
      </c>
      <c r="G943" s="711">
        <v>45853</v>
      </c>
      <c r="H943" s="704">
        <f t="shared" si="40"/>
        <v>0</v>
      </c>
      <c r="K943" s="134"/>
      <c r="L943" s="670">
        <v>45853</v>
      </c>
      <c r="M943" s="233"/>
      <c r="N943" s="234">
        <f t="shared" si="41"/>
        <v>86.25</v>
      </c>
      <c r="O943" s="37">
        <v>82.5</v>
      </c>
      <c r="P943" s="228">
        <f t="shared" si="42"/>
        <v>3.75</v>
      </c>
      <c r="Q943" s="41"/>
    </row>
    <row r="944" spans="1:18" ht="15.6" x14ac:dyDescent="0.3">
      <c r="A944" s="150"/>
      <c r="B944" s="142">
        <f t="shared" si="38"/>
        <v>3021</v>
      </c>
      <c r="C944" s="128"/>
      <c r="D944" s="34">
        <f t="shared" si="39"/>
        <v>3020</v>
      </c>
      <c r="E944" s="514">
        <v>45853</v>
      </c>
      <c r="F944" s="554">
        <v>3021</v>
      </c>
      <c r="G944" s="711">
        <v>45854</v>
      </c>
      <c r="H944" s="704">
        <f t="shared" si="40"/>
        <v>1</v>
      </c>
      <c r="K944" s="134"/>
      <c r="L944" s="670">
        <v>45854</v>
      </c>
      <c r="M944" s="233"/>
      <c r="N944" s="234">
        <f t="shared" si="41"/>
        <v>82.5</v>
      </c>
      <c r="O944" s="37">
        <v>82.5</v>
      </c>
      <c r="P944" s="228">
        <f t="shared" si="42"/>
        <v>0</v>
      </c>
      <c r="Q944" s="41"/>
    </row>
    <row r="945" spans="1:17" ht="15.6" x14ac:dyDescent="0.3">
      <c r="A945" s="150"/>
      <c r="B945" s="142">
        <f t="shared" si="38"/>
        <v>3021</v>
      </c>
      <c r="C945" s="128"/>
      <c r="D945" s="34">
        <f t="shared" si="39"/>
        <v>3021</v>
      </c>
      <c r="E945" s="514">
        <v>45854</v>
      </c>
      <c r="F945" s="554">
        <v>3021</v>
      </c>
      <c r="G945" s="711">
        <v>45855</v>
      </c>
      <c r="H945" s="704">
        <f t="shared" si="40"/>
        <v>0</v>
      </c>
      <c r="K945" s="134"/>
      <c r="L945" s="670">
        <v>45855</v>
      </c>
      <c r="M945" s="233"/>
      <c r="N945" s="234">
        <f t="shared" si="41"/>
        <v>82.5</v>
      </c>
      <c r="O945" s="37">
        <v>82.5</v>
      </c>
      <c r="P945" s="228">
        <f t="shared" si="42"/>
        <v>0</v>
      </c>
      <c r="Q945" s="41"/>
    </row>
    <row r="946" spans="1:17" ht="15.6" x14ac:dyDescent="0.3">
      <c r="A946" s="150"/>
      <c r="B946" s="142">
        <f t="shared" si="38"/>
        <v>3021</v>
      </c>
      <c r="C946" s="128"/>
      <c r="D946" s="34">
        <f t="shared" si="39"/>
        <v>3021</v>
      </c>
      <c r="E946" s="514">
        <v>45855</v>
      </c>
      <c r="F946" s="554">
        <v>3021</v>
      </c>
      <c r="G946" s="711">
        <v>45856</v>
      </c>
      <c r="H946" s="704">
        <f t="shared" si="40"/>
        <v>0</v>
      </c>
      <c r="K946" s="134"/>
      <c r="L946" s="670">
        <v>45856</v>
      </c>
      <c r="M946" s="233"/>
      <c r="N946" s="234">
        <f t="shared" si="41"/>
        <v>82.5</v>
      </c>
      <c r="O946" s="37">
        <v>67.5</v>
      </c>
      <c r="P946" s="228">
        <f t="shared" si="42"/>
        <v>15</v>
      </c>
      <c r="Q946" s="41"/>
    </row>
    <row r="947" spans="1:17" ht="15.6" x14ac:dyDescent="0.3">
      <c r="A947" s="150"/>
      <c r="B947" s="142">
        <f t="shared" si="38"/>
        <v>3025</v>
      </c>
      <c r="C947" s="128"/>
      <c r="D947" s="34">
        <f t="shared" si="39"/>
        <v>3021</v>
      </c>
      <c r="E947" s="514">
        <v>45856</v>
      </c>
      <c r="F947" s="554">
        <v>3025</v>
      </c>
      <c r="G947" s="711">
        <v>45857</v>
      </c>
      <c r="H947" s="704">
        <f t="shared" si="40"/>
        <v>4</v>
      </c>
      <c r="K947" s="134"/>
      <c r="L947" s="670">
        <v>45857</v>
      </c>
      <c r="M947" s="233"/>
      <c r="N947" s="234">
        <f t="shared" si="41"/>
        <v>67.5</v>
      </c>
      <c r="O947" s="37">
        <v>67.5</v>
      </c>
      <c r="P947" s="228">
        <f t="shared" si="42"/>
        <v>0</v>
      </c>
      <c r="Q947" s="41"/>
    </row>
    <row r="948" spans="1:17" ht="15.6" x14ac:dyDescent="0.3">
      <c r="A948" s="150"/>
      <c r="B948" s="142">
        <f t="shared" si="38"/>
        <v>3025</v>
      </c>
      <c r="C948" s="128"/>
      <c r="D948" s="34">
        <f t="shared" si="39"/>
        <v>3025</v>
      </c>
      <c r="E948" s="514">
        <v>45857</v>
      </c>
      <c r="F948" s="554">
        <v>3025</v>
      </c>
      <c r="G948" s="711">
        <v>45858</v>
      </c>
      <c r="H948" s="704">
        <f t="shared" si="40"/>
        <v>0</v>
      </c>
      <c r="K948" s="134"/>
      <c r="L948" s="670">
        <v>45858</v>
      </c>
      <c r="M948" s="233"/>
      <c r="N948" s="234">
        <f t="shared" si="41"/>
        <v>67.5</v>
      </c>
      <c r="O948" s="37">
        <v>62</v>
      </c>
      <c r="P948" s="228">
        <f t="shared" si="42"/>
        <v>5.5</v>
      </c>
      <c r="Q948" s="41"/>
    </row>
    <row r="949" spans="1:17" ht="15.6" x14ac:dyDescent="0.3">
      <c r="A949" s="150"/>
      <c r="B949" s="142">
        <f t="shared" si="38"/>
        <v>3025</v>
      </c>
      <c r="C949" s="128"/>
      <c r="D949" s="34">
        <f t="shared" si="39"/>
        <v>3025</v>
      </c>
      <c r="E949" s="514">
        <v>45858</v>
      </c>
      <c r="F949" s="554">
        <v>3025</v>
      </c>
      <c r="G949" s="711">
        <v>45859</v>
      </c>
      <c r="H949" s="704">
        <f t="shared" si="40"/>
        <v>0</v>
      </c>
      <c r="K949" s="134"/>
      <c r="L949" s="670">
        <v>45859</v>
      </c>
      <c r="M949" s="233"/>
      <c r="N949" s="234">
        <f t="shared" si="41"/>
        <v>62</v>
      </c>
      <c r="O949" s="37">
        <v>60</v>
      </c>
      <c r="P949" s="228">
        <f t="shared" si="42"/>
        <v>2</v>
      </c>
      <c r="Q949" s="41"/>
    </row>
    <row r="950" spans="1:17" ht="15.6" x14ac:dyDescent="0.3">
      <c r="A950" s="150"/>
      <c r="B950" s="142">
        <f t="shared" si="38"/>
        <v>3026</v>
      </c>
      <c r="C950" s="128"/>
      <c r="D950" s="34">
        <f t="shared" si="39"/>
        <v>3025</v>
      </c>
      <c r="E950" s="514">
        <v>45859</v>
      </c>
      <c r="F950" s="554">
        <v>3026</v>
      </c>
      <c r="G950" s="711">
        <v>45860</v>
      </c>
      <c r="H950" s="704">
        <f t="shared" si="40"/>
        <v>1</v>
      </c>
      <c r="K950" s="134"/>
      <c r="L950" s="670">
        <v>45860</v>
      </c>
      <c r="M950" s="233"/>
      <c r="N950" s="234">
        <f t="shared" si="41"/>
        <v>60</v>
      </c>
      <c r="O950" s="37">
        <v>56.25</v>
      </c>
      <c r="P950" s="228">
        <f t="shared" si="42"/>
        <v>3.75</v>
      </c>
      <c r="Q950" s="41"/>
    </row>
    <row r="951" spans="1:17" ht="15.6" x14ac:dyDescent="0.3">
      <c r="A951" s="150"/>
      <c r="B951" s="142">
        <f t="shared" si="38"/>
        <v>3027</v>
      </c>
      <c r="C951" s="128"/>
      <c r="D951" s="34">
        <f t="shared" si="39"/>
        <v>3026</v>
      </c>
      <c r="E951" s="514">
        <v>45860</v>
      </c>
      <c r="F951" s="554">
        <v>3027</v>
      </c>
      <c r="G951" s="711">
        <v>45861</v>
      </c>
      <c r="H951" s="704">
        <f t="shared" si="40"/>
        <v>1</v>
      </c>
      <c r="K951" s="134"/>
      <c r="L951" s="670">
        <v>45861</v>
      </c>
      <c r="M951" s="233"/>
      <c r="N951" s="234">
        <f t="shared" si="41"/>
        <v>56.25</v>
      </c>
      <c r="O951" s="37">
        <v>45</v>
      </c>
      <c r="P951" s="228">
        <f t="shared" si="42"/>
        <v>11.25</v>
      </c>
      <c r="Q951" s="41"/>
    </row>
    <row r="952" spans="1:17" ht="15.6" x14ac:dyDescent="0.3">
      <c r="A952" s="150"/>
      <c r="B952" s="142">
        <f t="shared" si="38"/>
        <v>3029</v>
      </c>
      <c r="C952" s="128"/>
      <c r="D952" s="34">
        <f t="shared" si="39"/>
        <v>3027</v>
      </c>
      <c r="E952" s="514">
        <v>45861</v>
      </c>
      <c r="F952" s="554">
        <v>3029</v>
      </c>
      <c r="G952" s="711">
        <v>45862</v>
      </c>
      <c r="H952" s="704">
        <f t="shared" si="40"/>
        <v>2</v>
      </c>
      <c r="K952" s="134"/>
      <c r="L952" s="670">
        <v>45862</v>
      </c>
      <c r="M952" s="233"/>
      <c r="N952" s="234">
        <f t="shared" si="41"/>
        <v>45</v>
      </c>
      <c r="O952" s="37">
        <v>45</v>
      </c>
      <c r="P952" s="228">
        <f t="shared" si="42"/>
        <v>0</v>
      </c>
      <c r="Q952" s="41"/>
    </row>
    <row r="953" spans="1:17" ht="15.6" x14ac:dyDescent="0.3">
      <c r="A953" s="150"/>
      <c r="B953" s="142">
        <f t="shared" si="38"/>
        <v>3029</v>
      </c>
      <c r="C953" s="128"/>
      <c r="D953" s="34">
        <f t="shared" si="39"/>
        <v>3029</v>
      </c>
      <c r="E953" s="514">
        <v>45862</v>
      </c>
      <c r="F953" s="554">
        <v>3029</v>
      </c>
      <c r="G953" s="711">
        <v>45863</v>
      </c>
      <c r="H953" s="704">
        <f t="shared" si="40"/>
        <v>0</v>
      </c>
      <c r="K953" s="134"/>
      <c r="L953" s="670">
        <v>45863</v>
      </c>
      <c r="M953" s="233"/>
      <c r="N953" s="234">
        <f t="shared" si="41"/>
        <v>45</v>
      </c>
      <c r="O953" s="37">
        <v>42</v>
      </c>
      <c r="P953" s="228">
        <f t="shared" si="42"/>
        <v>3</v>
      </c>
      <c r="Q953" s="41"/>
    </row>
    <row r="954" spans="1:17" ht="15.6" x14ac:dyDescent="0.3">
      <c r="A954" s="150"/>
      <c r="B954" s="142">
        <f t="shared" si="38"/>
        <v>3030</v>
      </c>
      <c r="C954" s="128"/>
      <c r="D954" s="34">
        <f t="shared" si="39"/>
        <v>3029</v>
      </c>
      <c r="E954" s="514">
        <v>45863</v>
      </c>
      <c r="F954" s="554">
        <v>3030</v>
      </c>
      <c r="G954" s="711">
        <v>45864</v>
      </c>
      <c r="H954" s="704">
        <f t="shared" si="40"/>
        <v>1</v>
      </c>
      <c r="K954" s="134"/>
      <c r="L954" s="670">
        <v>45864</v>
      </c>
      <c r="M954" s="233"/>
      <c r="N954" s="234">
        <f t="shared" si="41"/>
        <v>42</v>
      </c>
      <c r="O954" s="37">
        <v>42</v>
      </c>
      <c r="P954" s="228">
        <f t="shared" si="42"/>
        <v>0</v>
      </c>
      <c r="Q954" s="41"/>
    </row>
    <row r="955" spans="1:17" ht="15.6" x14ac:dyDescent="0.3">
      <c r="A955" s="150"/>
      <c r="B955" s="142">
        <f t="shared" si="38"/>
        <v>3030</v>
      </c>
      <c r="C955" s="128"/>
      <c r="D955" s="34">
        <f t="shared" si="39"/>
        <v>3030</v>
      </c>
      <c r="E955" s="514">
        <v>45864</v>
      </c>
      <c r="F955" s="554">
        <v>3030</v>
      </c>
      <c r="G955" s="711">
        <v>45865</v>
      </c>
      <c r="H955" s="704">
        <f t="shared" si="40"/>
        <v>0</v>
      </c>
      <c r="K955" s="134"/>
      <c r="L955" s="670">
        <v>45865</v>
      </c>
      <c r="M955" s="233"/>
      <c r="N955" s="234">
        <f t="shared" si="41"/>
        <v>42</v>
      </c>
      <c r="O955" s="37">
        <v>42</v>
      </c>
      <c r="P955" s="228">
        <f t="shared" si="42"/>
        <v>0</v>
      </c>
      <c r="Q955" s="41"/>
    </row>
    <row r="956" spans="1:17" ht="15.6" x14ac:dyDescent="0.3">
      <c r="A956" s="150"/>
      <c r="B956" s="142">
        <f t="shared" si="38"/>
        <v>3030</v>
      </c>
      <c r="C956" s="128"/>
      <c r="D956" s="34">
        <f t="shared" si="39"/>
        <v>3030</v>
      </c>
      <c r="E956" s="514">
        <v>45865</v>
      </c>
      <c r="F956" s="554">
        <v>3030</v>
      </c>
      <c r="G956" s="711">
        <v>45866</v>
      </c>
      <c r="H956" s="704">
        <f t="shared" si="40"/>
        <v>0</v>
      </c>
      <c r="K956" s="134"/>
      <c r="L956" s="670">
        <v>45866</v>
      </c>
      <c r="M956" s="233"/>
      <c r="N956" s="234">
        <f t="shared" si="41"/>
        <v>42</v>
      </c>
      <c r="O956" s="37">
        <v>42</v>
      </c>
      <c r="P956" s="228">
        <f t="shared" si="42"/>
        <v>0</v>
      </c>
      <c r="Q956" s="41"/>
    </row>
    <row r="957" spans="1:17" ht="15.6" x14ac:dyDescent="0.3">
      <c r="A957" s="150"/>
      <c r="B957" s="142">
        <f t="shared" si="38"/>
        <v>3031</v>
      </c>
      <c r="C957" s="128"/>
      <c r="D957" s="34">
        <f t="shared" si="39"/>
        <v>3030</v>
      </c>
      <c r="E957" s="514">
        <v>45866</v>
      </c>
      <c r="F957" s="554">
        <v>3031</v>
      </c>
      <c r="G957" s="711">
        <v>45867</v>
      </c>
      <c r="H957" s="704">
        <f t="shared" si="40"/>
        <v>1</v>
      </c>
      <c r="K957" s="134"/>
      <c r="L957" s="670">
        <v>45867</v>
      </c>
      <c r="M957" s="233"/>
      <c r="N957" s="234">
        <f t="shared" si="41"/>
        <v>42</v>
      </c>
      <c r="O957" s="37">
        <v>41.25</v>
      </c>
      <c r="P957" s="228">
        <f t="shared" si="42"/>
        <v>0.75</v>
      </c>
      <c r="Q957" s="41"/>
    </row>
    <row r="958" spans="1:17" ht="15.6" x14ac:dyDescent="0.3">
      <c r="A958" s="150"/>
      <c r="B958" s="142">
        <f t="shared" si="38"/>
        <v>3031</v>
      </c>
      <c r="C958" s="128"/>
      <c r="D958" s="34">
        <f t="shared" si="39"/>
        <v>3031</v>
      </c>
      <c r="E958" s="514">
        <v>45867</v>
      </c>
      <c r="F958" s="554">
        <v>3031</v>
      </c>
      <c r="G958" s="711">
        <v>45868</v>
      </c>
      <c r="H958" s="704">
        <f t="shared" si="40"/>
        <v>0</v>
      </c>
      <c r="K958" s="134"/>
      <c r="L958" s="670">
        <v>45868</v>
      </c>
      <c r="M958" s="233"/>
      <c r="N958" s="234">
        <f t="shared" si="41"/>
        <v>41.25</v>
      </c>
      <c r="O958" s="37">
        <v>41.25</v>
      </c>
      <c r="P958" s="228">
        <f t="shared" si="42"/>
        <v>0</v>
      </c>
      <c r="Q958" s="41"/>
    </row>
    <row r="959" spans="1:17" ht="15.6" x14ac:dyDescent="0.3">
      <c r="A959" s="150"/>
      <c r="B959" s="142">
        <f t="shared" si="38"/>
        <v>3031</v>
      </c>
      <c r="C959" s="128"/>
      <c r="D959" s="34">
        <f t="shared" si="39"/>
        <v>3031</v>
      </c>
      <c r="E959" s="514">
        <v>45868</v>
      </c>
      <c r="F959" s="554">
        <v>3031</v>
      </c>
      <c r="G959" s="711">
        <v>45869</v>
      </c>
      <c r="H959" s="704">
        <f t="shared" si="40"/>
        <v>0</v>
      </c>
      <c r="K959" s="134"/>
      <c r="L959" s="670">
        <v>45869</v>
      </c>
      <c r="M959" s="233"/>
      <c r="N959" s="234">
        <f t="shared" si="41"/>
        <v>41.25</v>
      </c>
      <c r="O959" s="37">
        <v>32</v>
      </c>
      <c r="P959" s="228">
        <f t="shared" si="42"/>
        <v>9.25</v>
      </c>
      <c r="Q959" s="41"/>
    </row>
    <row r="960" spans="1:17" ht="15.6" x14ac:dyDescent="0.3">
      <c r="A960" s="150"/>
      <c r="B960" s="142">
        <f t="shared" si="38"/>
        <v>3033</v>
      </c>
      <c r="C960" s="128"/>
      <c r="D960" s="34">
        <f t="shared" si="39"/>
        <v>3031</v>
      </c>
      <c r="E960" s="514">
        <v>45869</v>
      </c>
      <c r="F960" s="554">
        <v>3033</v>
      </c>
      <c r="G960" s="711">
        <v>45870</v>
      </c>
      <c r="H960" s="704">
        <f t="shared" si="40"/>
        <v>2</v>
      </c>
      <c r="K960" s="134"/>
      <c r="L960" s="670">
        <v>45870</v>
      </c>
      <c r="M960" s="233"/>
      <c r="N960" s="234">
        <f t="shared" si="41"/>
        <v>32</v>
      </c>
      <c r="O960" s="37">
        <v>32</v>
      </c>
      <c r="P960" s="228">
        <f t="shared" si="42"/>
        <v>0</v>
      </c>
      <c r="Q960" s="41"/>
    </row>
    <row r="961" spans="1:17" ht="15.6" x14ac:dyDescent="0.3">
      <c r="A961" s="150"/>
      <c r="B961" s="142">
        <f t="shared" si="38"/>
        <v>3033</v>
      </c>
      <c r="C961" s="128"/>
      <c r="D961" s="34">
        <f t="shared" si="39"/>
        <v>3033</v>
      </c>
      <c r="E961" s="514">
        <v>45870</v>
      </c>
      <c r="F961" s="554">
        <v>3033</v>
      </c>
      <c r="G961" s="711">
        <v>45871</v>
      </c>
      <c r="H961" s="704">
        <f t="shared" si="40"/>
        <v>0</v>
      </c>
      <c r="K961" s="134"/>
      <c r="L961" s="670">
        <v>45871</v>
      </c>
      <c r="M961" s="233"/>
      <c r="N961" s="234">
        <f t="shared" si="41"/>
        <v>32</v>
      </c>
      <c r="O961" s="37">
        <v>32</v>
      </c>
      <c r="P961" s="228">
        <f t="shared" si="42"/>
        <v>0</v>
      </c>
      <c r="Q961" s="41"/>
    </row>
    <row r="962" spans="1:17" ht="15.6" x14ac:dyDescent="0.3">
      <c r="A962" s="150"/>
      <c r="B962" s="142">
        <f t="shared" si="38"/>
        <v>3033</v>
      </c>
      <c r="C962" s="128"/>
      <c r="D962" s="34">
        <f t="shared" si="39"/>
        <v>3033</v>
      </c>
      <c r="E962" s="514">
        <v>45871</v>
      </c>
      <c r="F962" s="554">
        <v>3033</v>
      </c>
      <c r="G962" s="711">
        <v>45872</v>
      </c>
      <c r="H962" s="704">
        <f t="shared" si="40"/>
        <v>0</v>
      </c>
      <c r="K962" s="134"/>
      <c r="L962" s="670">
        <v>45872</v>
      </c>
      <c r="M962" s="233"/>
      <c r="N962" s="234">
        <f t="shared" si="41"/>
        <v>32</v>
      </c>
      <c r="O962" s="37">
        <v>32</v>
      </c>
      <c r="P962" s="228">
        <f t="shared" si="42"/>
        <v>0</v>
      </c>
      <c r="Q962" s="41"/>
    </row>
    <row r="963" spans="1:17" ht="15.6" x14ac:dyDescent="0.3">
      <c r="A963" s="150"/>
      <c r="B963" s="142">
        <f t="shared" si="38"/>
        <v>3033</v>
      </c>
      <c r="C963" s="128"/>
      <c r="D963" s="34">
        <f t="shared" si="39"/>
        <v>3033</v>
      </c>
      <c r="E963" s="514">
        <v>45872</v>
      </c>
      <c r="F963" s="554">
        <v>3033</v>
      </c>
      <c r="G963" s="711">
        <v>45873</v>
      </c>
      <c r="H963" s="704">
        <f t="shared" si="40"/>
        <v>0</v>
      </c>
      <c r="K963" s="134"/>
      <c r="L963" s="670">
        <v>45873</v>
      </c>
      <c r="M963" s="233"/>
      <c r="N963" s="234">
        <f t="shared" si="41"/>
        <v>32</v>
      </c>
      <c r="O963" s="37">
        <v>32</v>
      </c>
      <c r="P963" s="228">
        <f t="shared" si="42"/>
        <v>0</v>
      </c>
      <c r="Q963" s="41"/>
    </row>
    <row r="964" spans="1:17" ht="15.6" x14ac:dyDescent="0.3">
      <c r="A964" s="150"/>
      <c r="B964" s="142">
        <f t="shared" si="38"/>
        <v>3033</v>
      </c>
      <c r="C964" s="128"/>
      <c r="D964" s="34">
        <f t="shared" si="39"/>
        <v>3033</v>
      </c>
      <c r="E964" s="514">
        <v>45873</v>
      </c>
      <c r="F964" s="554">
        <v>3033</v>
      </c>
      <c r="G964" s="711">
        <v>45874</v>
      </c>
      <c r="H964" s="704">
        <f t="shared" si="40"/>
        <v>0</v>
      </c>
      <c r="K964" s="134"/>
      <c r="L964" s="670">
        <v>45874</v>
      </c>
      <c r="M964" s="233"/>
      <c r="N964" s="234">
        <f t="shared" si="41"/>
        <v>32</v>
      </c>
      <c r="O964" s="37">
        <v>18.7</v>
      </c>
      <c r="P964" s="228">
        <f t="shared" si="42"/>
        <v>13.3</v>
      </c>
      <c r="Q964" s="41"/>
    </row>
    <row r="965" spans="1:17" ht="15.6" x14ac:dyDescent="0.3">
      <c r="A965" s="150"/>
      <c r="B965" s="142">
        <f t="shared" si="38"/>
        <v>3036</v>
      </c>
      <c r="C965" s="128"/>
      <c r="D965" s="34">
        <f t="shared" si="39"/>
        <v>3033</v>
      </c>
      <c r="E965" s="514">
        <v>45874</v>
      </c>
      <c r="F965" s="554">
        <v>3036</v>
      </c>
      <c r="G965" s="711">
        <v>45875</v>
      </c>
      <c r="H965" s="704">
        <f t="shared" si="40"/>
        <v>3</v>
      </c>
      <c r="K965" s="134"/>
      <c r="L965" s="670">
        <v>45875</v>
      </c>
      <c r="M965" s="233"/>
      <c r="N965" s="234">
        <f t="shared" si="41"/>
        <v>18.7</v>
      </c>
      <c r="O965" s="37">
        <v>18.7</v>
      </c>
      <c r="P965" s="228">
        <f t="shared" si="42"/>
        <v>0</v>
      </c>
      <c r="Q965" s="41"/>
    </row>
    <row r="966" spans="1:17" ht="15.6" x14ac:dyDescent="0.3">
      <c r="A966" s="150"/>
      <c r="B966" s="142">
        <f t="shared" si="38"/>
        <v>3036</v>
      </c>
      <c r="C966" s="128"/>
      <c r="D966" s="34">
        <f t="shared" si="39"/>
        <v>3036</v>
      </c>
      <c r="E966" s="514">
        <v>45875</v>
      </c>
      <c r="F966" s="554">
        <v>3036</v>
      </c>
      <c r="G966" s="711">
        <v>45876</v>
      </c>
      <c r="H966" s="704">
        <f t="shared" si="40"/>
        <v>0</v>
      </c>
      <c r="K966" s="134"/>
      <c r="L966" s="670">
        <v>45876</v>
      </c>
      <c r="M966" s="233"/>
      <c r="N966" s="234">
        <f t="shared" si="41"/>
        <v>18.7</v>
      </c>
      <c r="O966" s="37">
        <v>15</v>
      </c>
      <c r="P966" s="228">
        <f t="shared" si="42"/>
        <v>3.6999999999999993</v>
      </c>
      <c r="Q966" s="41"/>
    </row>
    <row r="967" spans="1:17" ht="15.6" x14ac:dyDescent="0.3">
      <c r="A967" s="150"/>
      <c r="B967" s="142">
        <f t="shared" si="38"/>
        <v>3037</v>
      </c>
      <c r="C967" s="128"/>
      <c r="D967" s="34">
        <f t="shared" si="39"/>
        <v>3036</v>
      </c>
      <c r="E967" s="514">
        <v>45876</v>
      </c>
      <c r="F967" s="554">
        <v>3037</v>
      </c>
      <c r="G967" s="711">
        <v>45877</v>
      </c>
      <c r="H967" s="704">
        <f t="shared" si="40"/>
        <v>1</v>
      </c>
      <c r="K967" s="134"/>
      <c r="L967" s="670">
        <v>45877</v>
      </c>
      <c r="M967" s="233"/>
      <c r="N967" s="234">
        <f t="shared" si="41"/>
        <v>15</v>
      </c>
      <c r="O967" s="37">
        <v>15</v>
      </c>
      <c r="P967" s="228">
        <f t="shared" si="42"/>
        <v>0</v>
      </c>
      <c r="Q967" s="41"/>
    </row>
    <row r="968" spans="1:17" ht="15.6" x14ac:dyDescent="0.3">
      <c r="A968" s="150"/>
      <c r="B968" s="142">
        <f t="shared" si="38"/>
        <v>3037</v>
      </c>
      <c r="C968" s="128"/>
      <c r="D968" s="34">
        <f t="shared" si="39"/>
        <v>3037</v>
      </c>
      <c r="E968" s="514">
        <v>45877</v>
      </c>
      <c r="F968" s="554">
        <v>3037</v>
      </c>
      <c r="G968" s="711">
        <v>45878</v>
      </c>
      <c r="H968" s="704">
        <f t="shared" si="40"/>
        <v>0</v>
      </c>
      <c r="K968" s="134"/>
      <c r="L968" s="670">
        <v>45878</v>
      </c>
      <c r="M968" s="233">
        <v>118</v>
      </c>
      <c r="N968" s="234">
        <f t="shared" si="41"/>
        <v>15</v>
      </c>
      <c r="O968" s="37">
        <v>116.25</v>
      </c>
      <c r="P968" s="228">
        <f t="shared" si="42"/>
        <v>16.75</v>
      </c>
      <c r="Q968" s="41"/>
    </row>
    <row r="969" spans="1:17" ht="15.6" x14ac:dyDescent="0.3">
      <c r="A969" s="150"/>
      <c r="B969" s="142">
        <f t="shared" si="38"/>
        <v>3049</v>
      </c>
      <c r="C969" s="128"/>
      <c r="D969" s="34">
        <f t="shared" si="39"/>
        <v>3037</v>
      </c>
      <c r="E969" s="514">
        <v>45878</v>
      </c>
      <c r="F969" s="554">
        <v>3049</v>
      </c>
      <c r="G969" s="711">
        <v>45879</v>
      </c>
      <c r="H969" s="704">
        <f t="shared" si="40"/>
        <v>12</v>
      </c>
      <c r="K969" s="134"/>
      <c r="L969" s="670">
        <v>45879</v>
      </c>
      <c r="M969" s="233"/>
      <c r="N969" s="234">
        <f t="shared" si="41"/>
        <v>116.25</v>
      </c>
      <c r="O969" s="37">
        <v>97.5</v>
      </c>
      <c r="P969" s="228">
        <f t="shared" si="42"/>
        <v>18.75</v>
      </c>
      <c r="Q969" s="41"/>
    </row>
    <row r="970" spans="1:17" ht="15.6" x14ac:dyDescent="0.3">
      <c r="A970" s="150"/>
      <c r="B970" s="142">
        <f t="shared" si="38"/>
        <v>3053</v>
      </c>
      <c r="C970" s="128"/>
      <c r="D970" s="34">
        <f t="shared" si="39"/>
        <v>3049</v>
      </c>
      <c r="E970" s="514">
        <v>45879</v>
      </c>
      <c r="F970" s="554">
        <v>3053</v>
      </c>
      <c r="G970" s="711">
        <v>45880</v>
      </c>
      <c r="H970" s="704">
        <f t="shared" si="40"/>
        <v>4</v>
      </c>
      <c r="K970" s="134"/>
      <c r="L970" s="670">
        <v>45880</v>
      </c>
      <c r="M970" s="233"/>
      <c r="N970" s="234">
        <f t="shared" si="41"/>
        <v>97.5</v>
      </c>
      <c r="O970" s="37">
        <v>97.5</v>
      </c>
      <c r="P970" s="228">
        <f t="shared" si="42"/>
        <v>0</v>
      </c>
      <c r="Q970" s="41"/>
    </row>
    <row r="971" spans="1:17" ht="15.6" x14ac:dyDescent="0.3">
      <c r="A971" s="150"/>
      <c r="B971" s="142">
        <f t="shared" si="38"/>
        <v>3053</v>
      </c>
      <c r="C971" s="128"/>
      <c r="D971" s="34">
        <f t="shared" si="39"/>
        <v>3053</v>
      </c>
      <c r="E971" s="514">
        <v>45880</v>
      </c>
      <c r="F971" s="554">
        <v>3053</v>
      </c>
      <c r="G971" s="711">
        <v>45881</v>
      </c>
      <c r="H971" s="704">
        <f t="shared" si="40"/>
        <v>0</v>
      </c>
      <c r="K971" s="134"/>
      <c r="L971" s="670">
        <v>45881</v>
      </c>
      <c r="M971" s="233"/>
      <c r="N971" s="234">
        <f t="shared" si="41"/>
        <v>97.5</v>
      </c>
      <c r="O971" s="37">
        <v>97.5</v>
      </c>
      <c r="P971" s="228">
        <f t="shared" si="42"/>
        <v>0</v>
      </c>
      <c r="Q971" s="41"/>
    </row>
    <row r="972" spans="1:17" ht="15.6" x14ac:dyDescent="0.3">
      <c r="A972" s="150"/>
      <c r="B972" s="142">
        <f t="shared" si="38"/>
        <v>3053</v>
      </c>
      <c r="C972" s="128"/>
      <c r="D972" s="34">
        <f t="shared" si="39"/>
        <v>3053</v>
      </c>
      <c r="E972" s="514">
        <v>45881</v>
      </c>
      <c r="F972" s="554">
        <v>3053</v>
      </c>
      <c r="G972" s="711">
        <v>45882</v>
      </c>
      <c r="H972" s="704">
        <f t="shared" si="40"/>
        <v>0</v>
      </c>
      <c r="K972" s="134"/>
      <c r="L972" s="670">
        <v>45882</v>
      </c>
      <c r="M972" s="233"/>
      <c r="N972" s="234">
        <f t="shared" si="41"/>
        <v>97.5</v>
      </c>
      <c r="O972" s="37">
        <v>97.5</v>
      </c>
      <c r="P972" s="228">
        <f t="shared" si="42"/>
        <v>0</v>
      </c>
      <c r="Q972" s="41"/>
    </row>
    <row r="973" spans="1:17" ht="15.6" x14ac:dyDescent="0.3">
      <c r="A973" s="150"/>
      <c r="B973" s="142">
        <f t="shared" si="38"/>
        <v>3053</v>
      </c>
      <c r="C973" s="128"/>
      <c r="D973" s="34">
        <f t="shared" si="39"/>
        <v>3053</v>
      </c>
      <c r="E973" s="514">
        <v>45882</v>
      </c>
      <c r="F973" s="554">
        <v>3053</v>
      </c>
      <c r="G973" s="711">
        <v>45883</v>
      </c>
      <c r="H973" s="704">
        <f t="shared" si="40"/>
        <v>0</v>
      </c>
      <c r="K973" s="134"/>
      <c r="L973" s="670">
        <v>45883</v>
      </c>
      <c r="M973" s="233"/>
      <c r="N973" s="234">
        <f t="shared" si="41"/>
        <v>97.5</v>
      </c>
      <c r="O973" s="37">
        <v>97.5</v>
      </c>
      <c r="P973" s="228">
        <f t="shared" si="42"/>
        <v>0</v>
      </c>
      <c r="Q973" s="41"/>
    </row>
    <row r="974" spans="1:17" ht="15.6" x14ac:dyDescent="0.3">
      <c r="A974" s="150"/>
      <c r="B974" s="142">
        <f t="shared" si="38"/>
        <v>3053</v>
      </c>
      <c r="C974" s="128"/>
      <c r="D974" s="34">
        <f t="shared" si="39"/>
        <v>3053</v>
      </c>
      <c r="E974" s="514">
        <v>45883</v>
      </c>
      <c r="F974" s="554">
        <v>3053</v>
      </c>
      <c r="G974" s="711">
        <v>45884</v>
      </c>
      <c r="H974" s="704">
        <f t="shared" si="40"/>
        <v>0</v>
      </c>
      <c r="K974" s="134"/>
      <c r="L974" s="670">
        <v>45884</v>
      </c>
      <c r="M974" s="233"/>
      <c r="N974" s="234">
        <f t="shared" si="41"/>
        <v>97.5</v>
      </c>
      <c r="O974" s="37">
        <v>97.5</v>
      </c>
      <c r="P974" s="228">
        <f t="shared" si="42"/>
        <v>0</v>
      </c>
      <c r="Q974" s="41"/>
    </row>
    <row r="975" spans="1:17" ht="15.6" x14ac:dyDescent="0.3">
      <c r="A975" s="150"/>
      <c r="B975" s="142">
        <f t="shared" si="38"/>
        <v>3053</v>
      </c>
      <c r="C975" s="128"/>
      <c r="D975" s="34">
        <f t="shared" si="39"/>
        <v>3053</v>
      </c>
      <c r="E975" s="514">
        <v>45884</v>
      </c>
      <c r="F975" s="554">
        <v>3053</v>
      </c>
      <c r="G975" s="711">
        <v>45885</v>
      </c>
      <c r="H975" s="704">
        <f t="shared" si="40"/>
        <v>0</v>
      </c>
      <c r="K975" s="134"/>
      <c r="L975" s="670">
        <v>45885</v>
      </c>
      <c r="M975" s="233"/>
      <c r="N975" s="234">
        <f t="shared" si="41"/>
        <v>97.5</v>
      </c>
      <c r="O975" s="37">
        <v>97.5</v>
      </c>
      <c r="P975" s="228">
        <f t="shared" si="42"/>
        <v>0</v>
      </c>
      <c r="Q975" s="41"/>
    </row>
    <row r="976" spans="1:17" ht="15.6" x14ac:dyDescent="0.3">
      <c r="A976" s="150"/>
      <c r="B976" s="142">
        <f t="shared" si="38"/>
        <v>3053</v>
      </c>
      <c r="C976" s="128"/>
      <c r="D976" s="34">
        <f t="shared" si="39"/>
        <v>3053</v>
      </c>
      <c r="E976" s="514">
        <v>45885</v>
      </c>
      <c r="F976" s="554">
        <v>3053</v>
      </c>
      <c r="G976" s="711">
        <v>45886</v>
      </c>
      <c r="H976" s="704">
        <f t="shared" si="40"/>
        <v>0</v>
      </c>
      <c r="K976" s="134"/>
      <c r="L976" s="670">
        <v>45886</v>
      </c>
      <c r="M976" s="233"/>
      <c r="N976" s="234">
        <f t="shared" si="41"/>
        <v>97.5</v>
      </c>
      <c r="O976" s="37">
        <v>97.5</v>
      </c>
      <c r="P976" s="228">
        <f t="shared" si="42"/>
        <v>0</v>
      </c>
      <c r="Q976" s="41"/>
    </row>
    <row r="977" spans="1:17" ht="15.6" x14ac:dyDescent="0.3">
      <c r="A977" s="150"/>
      <c r="B977" s="142">
        <f t="shared" si="38"/>
        <v>3053</v>
      </c>
      <c r="C977" s="128"/>
      <c r="D977" s="34">
        <f t="shared" si="39"/>
        <v>3053</v>
      </c>
      <c r="E977" s="514">
        <v>45886</v>
      </c>
      <c r="F977" s="554">
        <v>3053</v>
      </c>
      <c r="G977" s="711">
        <v>45887</v>
      </c>
      <c r="H977" s="704">
        <f t="shared" si="40"/>
        <v>0</v>
      </c>
      <c r="K977" s="134"/>
      <c r="L977" s="670">
        <v>45887</v>
      </c>
      <c r="M977" s="233"/>
      <c r="N977" s="234">
        <f t="shared" si="41"/>
        <v>97.5</v>
      </c>
      <c r="O977" s="37">
        <v>97.5</v>
      </c>
      <c r="P977" s="228">
        <f t="shared" si="42"/>
        <v>0</v>
      </c>
      <c r="Q977" s="41"/>
    </row>
    <row r="978" spans="1:17" ht="15.6" x14ac:dyDescent="0.3">
      <c r="A978" s="150"/>
      <c r="B978" s="142">
        <f t="shared" si="38"/>
        <v>3053</v>
      </c>
      <c r="C978" s="128"/>
      <c r="D978" s="34">
        <f t="shared" si="39"/>
        <v>3053</v>
      </c>
      <c r="E978" s="514">
        <v>45887</v>
      </c>
      <c r="F978" s="554">
        <v>3053</v>
      </c>
      <c r="G978" s="711">
        <v>45888</v>
      </c>
      <c r="H978" s="704">
        <f t="shared" si="40"/>
        <v>0</v>
      </c>
      <c r="K978" s="134"/>
      <c r="L978" s="670">
        <v>45888</v>
      </c>
      <c r="M978" s="233"/>
      <c r="N978" s="234">
        <f t="shared" si="41"/>
        <v>97.5</v>
      </c>
      <c r="O978" s="37">
        <v>97.5</v>
      </c>
      <c r="P978" s="228">
        <f t="shared" si="42"/>
        <v>0</v>
      </c>
      <c r="Q978" s="41"/>
    </row>
    <row r="979" spans="1:17" ht="15.6" x14ac:dyDescent="0.3">
      <c r="A979" s="150"/>
      <c r="B979" s="142">
        <f t="shared" si="38"/>
        <v>3053</v>
      </c>
      <c r="C979" s="128"/>
      <c r="D979" s="34">
        <f t="shared" si="39"/>
        <v>3053</v>
      </c>
      <c r="E979" s="514">
        <v>45888</v>
      </c>
      <c r="F979" s="554">
        <v>3053</v>
      </c>
      <c r="G979" s="711">
        <v>45889</v>
      </c>
      <c r="H979" s="704">
        <f t="shared" si="40"/>
        <v>0</v>
      </c>
      <c r="K979" s="134"/>
      <c r="L979" s="670">
        <v>45889</v>
      </c>
      <c r="M979" s="233"/>
      <c r="N979" s="234">
        <f t="shared" si="41"/>
        <v>97.5</v>
      </c>
      <c r="O979" s="37">
        <v>90</v>
      </c>
      <c r="P979" s="228">
        <f t="shared" si="42"/>
        <v>7.5</v>
      </c>
      <c r="Q979" s="41"/>
    </row>
    <row r="980" spans="1:17" ht="15.6" x14ac:dyDescent="0.3">
      <c r="A980" s="150"/>
      <c r="B980" s="142">
        <f t="shared" si="38"/>
        <v>3055</v>
      </c>
      <c r="C980" s="128"/>
      <c r="D980" s="34">
        <f t="shared" si="39"/>
        <v>3053</v>
      </c>
      <c r="E980" s="514">
        <v>45889</v>
      </c>
      <c r="F980" s="554">
        <v>3055</v>
      </c>
      <c r="G980" s="711">
        <v>45890</v>
      </c>
      <c r="H980" s="704">
        <f t="shared" si="40"/>
        <v>2</v>
      </c>
      <c r="K980" s="134"/>
      <c r="L980" s="670">
        <v>45890</v>
      </c>
      <c r="M980" s="233"/>
      <c r="N980" s="234">
        <f t="shared" si="41"/>
        <v>90</v>
      </c>
      <c r="O980" s="37">
        <v>82.5</v>
      </c>
      <c r="P980" s="228">
        <f t="shared" si="42"/>
        <v>7.5</v>
      </c>
      <c r="Q980" s="41"/>
    </row>
    <row r="981" spans="1:17" ht="15.6" x14ac:dyDescent="0.3">
      <c r="A981" s="150"/>
      <c r="B981" s="142">
        <f t="shared" si="38"/>
        <v>3056</v>
      </c>
      <c r="C981" s="128"/>
      <c r="D981" s="34">
        <f t="shared" si="39"/>
        <v>3055</v>
      </c>
      <c r="E981" s="514">
        <v>45890</v>
      </c>
      <c r="F981" s="554">
        <v>3056</v>
      </c>
      <c r="G981" s="711">
        <v>45891</v>
      </c>
      <c r="H981" s="704">
        <f t="shared" si="40"/>
        <v>1</v>
      </c>
      <c r="K981" s="134"/>
      <c r="L981" s="670">
        <v>45891</v>
      </c>
      <c r="M981" s="233"/>
      <c r="N981" s="234">
        <f t="shared" si="41"/>
        <v>82.5</v>
      </c>
      <c r="O981" s="37">
        <v>82.5</v>
      </c>
      <c r="P981" s="228">
        <f t="shared" si="42"/>
        <v>0</v>
      </c>
      <c r="Q981" s="41"/>
    </row>
    <row r="982" spans="1:17" ht="15.6" x14ac:dyDescent="0.3">
      <c r="A982" s="150"/>
      <c r="B982" s="142">
        <f t="shared" si="38"/>
        <v>3056</v>
      </c>
      <c r="C982" s="128"/>
      <c r="D982" s="34">
        <f t="shared" si="39"/>
        <v>3056</v>
      </c>
      <c r="E982" s="514">
        <v>45891</v>
      </c>
      <c r="F982" s="554">
        <v>3056</v>
      </c>
      <c r="G982" s="711">
        <v>45892</v>
      </c>
      <c r="H982" s="704">
        <f t="shared" si="40"/>
        <v>0</v>
      </c>
      <c r="K982" s="134"/>
      <c r="L982" s="670">
        <v>45892</v>
      </c>
      <c r="M982" s="233"/>
      <c r="N982" s="234">
        <f t="shared" si="41"/>
        <v>82.5</v>
      </c>
      <c r="O982" s="37">
        <v>82.5</v>
      </c>
      <c r="P982" s="228">
        <f t="shared" si="42"/>
        <v>0</v>
      </c>
      <c r="Q982" s="41"/>
    </row>
    <row r="983" spans="1:17" ht="15.6" x14ac:dyDescent="0.3">
      <c r="A983" s="150"/>
      <c r="B983" s="142">
        <f t="shared" si="38"/>
        <v>3056</v>
      </c>
      <c r="C983" s="128"/>
      <c r="D983" s="34">
        <f t="shared" si="39"/>
        <v>3056</v>
      </c>
      <c r="E983" s="514">
        <v>45892</v>
      </c>
      <c r="F983" s="554">
        <v>3056</v>
      </c>
      <c r="G983" s="711">
        <v>45893</v>
      </c>
      <c r="H983" s="704">
        <f t="shared" si="40"/>
        <v>0</v>
      </c>
      <c r="K983" s="134"/>
      <c r="L983" s="670">
        <v>45893</v>
      </c>
      <c r="M983" s="233"/>
      <c r="N983" s="234">
        <f t="shared" si="41"/>
        <v>82.5</v>
      </c>
      <c r="O983" s="37">
        <v>82.5</v>
      </c>
      <c r="P983" s="228">
        <f t="shared" si="42"/>
        <v>0</v>
      </c>
      <c r="Q983" s="41"/>
    </row>
    <row r="984" spans="1:17" ht="15.6" x14ac:dyDescent="0.3">
      <c r="A984" s="150"/>
      <c r="B984" s="142">
        <f t="shared" si="38"/>
        <v>3057</v>
      </c>
      <c r="C984" s="128"/>
      <c r="D984" s="34">
        <f t="shared" si="39"/>
        <v>3056</v>
      </c>
      <c r="E984" s="514">
        <v>45893</v>
      </c>
      <c r="F984" s="554">
        <v>3057</v>
      </c>
      <c r="G984" s="711">
        <v>45894</v>
      </c>
      <c r="H984" s="704">
        <f t="shared" si="40"/>
        <v>1</v>
      </c>
      <c r="K984" s="134"/>
      <c r="L984" s="670">
        <v>45894</v>
      </c>
      <c r="M984" s="233"/>
      <c r="N984" s="234">
        <f t="shared" si="41"/>
        <v>82.5</v>
      </c>
      <c r="O984" s="37">
        <v>82.5</v>
      </c>
      <c r="P984" s="228">
        <f t="shared" si="42"/>
        <v>0</v>
      </c>
      <c r="Q984" s="41"/>
    </row>
    <row r="985" spans="1:17" ht="15.6" x14ac:dyDescent="0.3">
      <c r="A985" s="150"/>
      <c r="B985" s="142">
        <f t="shared" si="38"/>
        <v>3057</v>
      </c>
      <c r="C985" s="128"/>
      <c r="D985" s="34">
        <f t="shared" si="39"/>
        <v>3057</v>
      </c>
      <c r="E985" s="514">
        <v>45894</v>
      </c>
      <c r="F985" s="554">
        <v>3057</v>
      </c>
      <c r="G985" s="711">
        <v>45895</v>
      </c>
      <c r="H985" s="704">
        <f t="shared" si="40"/>
        <v>0</v>
      </c>
      <c r="K985" s="134"/>
      <c r="L985" s="670">
        <v>45895</v>
      </c>
      <c r="M985" s="233"/>
      <c r="N985" s="234">
        <f t="shared" si="41"/>
        <v>82.5</v>
      </c>
      <c r="O985" s="37">
        <v>82.5</v>
      </c>
      <c r="P985" s="228">
        <f t="shared" si="42"/>
        <v>0</v>
      </c>
      <c r="Q985" s="41"/>
    </row>
    <row r="986" spans="1:17" ht="15.6" x14ac:dyDescent="0.3">
      <c r="A986" s="150"/>
      <c r="B986" s="142">
        <f t="shared" si="38"/>
        <v>3057</v>
      </c>
      <c r="C986" s="128"/>
      <c r="D986" s="34">
        <f t="shared" si="39"/>
        <v>3057</v>
      </c>
      <c r="E986" s="514">
        <v>45895</v>
      </c>
      <c r="F986" s="554">
        <v>3057</v>
      </c>
      <c r="G986" s="711">
        <v>45896</v>
      </c>
      <c r="H986" s="704">
        <f t="shared" si="40"/>
        <v>0</v>
      </c>
      <c r="K986" s="134"/>
      <c r="L986" s="670">
        <v>45896</v>
      </c>
      <c r="M986" s="233"/>
      <c r="N986" s="234">
        <f t="shared" si="41"/>
        <v>82.5</v>
      </c>
      <c r="O986" s="37">
        <v>82.5</v>
      </c>
      <c r="P986" s="228">
        <f t="shared" si="42"/>
        <v>0</v>
      </c>
      <c r="Q986" s="41"/>
    </row>
    <row r="987" spans="1:17" ht="15.6" x14ac:dyDescent="0.3">
      <c r="A987" s="150"/>
      <c r="B987" s="142">
        <f t="shared" si="38"/>
        <v>3057</v>
      </c>
      <c r="C987" s="128"/>
      <c r="D987" s="34">
        <f t="shared" si="39"/>
        <v>3057</v>
      </c>
      <c r="E987" s="514">
        <v>45896</v>
      </c>
      <c r="F987" s="554">
        <v>3057</v>
      </c>
      <c r="G987" s="711">
        <v>45897</v>
      </c>
      <c r="H987" s="704">
        <f t="shared" si="40"/>
        <v>0</v>
      </c>
      <c r="K987" s="134"/>
      <c r="L987" s="670">
        <v>45897</v>
      </c>
      <c r="M987" s="233"/>
      <c r="N987" s="234">
        <f t="shared" si="41"/>
        <v>82.5</v>
      </c>
      <c r="O987" s="37">
        <v>82.5</v>
      </c>
      <c r="P987" s="228">
        <f t="shared" si="42"/>
        <v>0</v>
      </c>
      <c r="Q987" s="41"/>
    </row>
    <row r="988" spans="1:17" ht="15.6" x14ac:dyDescent="0.3">
      <c r="A988" s="150"/>
      <c r="B988" s="142">
        <f t="shared" si="38"/>
        <v>3057</v>
      </c>
      <c r="C988" s="128"/>
      <c r="D988" s="34">
        <f t="shared" si="39"/>
        <v>3057</v>
      </c>
      <c r="E988" s="514">
        <v>45897</v>
      </c>
      <c r="F988" s="554">
        <v>3057</v>
      </c>
      <c r="G988" s="711">
        <v>45898</v>
      </c>
      <c r="H988" s="704">
        <f t="shared" si="40"/>
        <v>0</v>
      </c>
      <c r="K988" s="134"/>
      <c r="L988" s="670">
        <v>45898</v>
      </c>
      <c r="M988" s="233"/>
      <c r="N988" s="234">
        <f t="shared" si="41"/>
        <v>82.5</v>
      </c>
      <c r="O988" s="37">
        <v>82.5</v>
      </c>
      <c r="P988" s="228">
        <f t="shared" si="42"/>
        <v>0</v>
      </c>
      <c r="Q988" s="41"/>
    </row>
    <row r="989" spans="1:17" ht="15.6" x14ac:dyDescent="0.3">
      <c r="A989" s="150"/>
      <c r="B989" s="142">
        <f t="shared" ref="B989:B991" si="43">F989</f>
        <v>3057</v>
      </c>
      <c r="C989" s="128"/>
      <c r="D989" s="34">
        <f t="shared" ref="D989:D991" si="44">F988</f>
        <v>3057</v>
      </c>
      <c r="E989" s="514">
        <v>45898</v>
      </c>
      <c r="F989" s="554">
        <v>3057</v>
      </c>
      <c r="G989" s="711">
        <v>45899</v>
      </c>
      <c r="H989" s="704">
        <f t="shared" ref="H989:H991" si="45">F989-D989</f>
        <v>0</v>
      </c>
      <c r="K989" s="134"/>
      <c r="L989" s="670">
        <v>45899</v>
      </c>
      <c r="M989" s="233"/>
      <c r="N989" s="234">
        <f t="shared" si="41"/>
        <v>82.5</v>
      </c>
      <c r="O989" s="37">
        <v>71.25</v>
      </c>
      <c r="P989" s="228">
        <f t="shared" si="42"/>
        <v>11.25</v>
      </c>
      <c r="Q989" s="41"/>
    </row>
    <row r="990" spans="1:17" ht="15.6" x14ac:dyDescent="0.3">
      <c r="A990" s="150"/>
      <c r="B990" s="142">
        <f t="shared" si="43"/>
        <v>3058.63</v>
      </c>
      <c r="C990" s="128"/>
      <c r="D990" s="34">
        <f t="shared" si="44"/>
        <v>3057</v>
      </c>
      <c r="E990" s="514">
        <v>45899</v>
      </c>
      <c r="F990" s="554">
        <v>3058.63</v>
      </c>
      <c r="G990" s="711">
        <v>45900</v>
      </c>
      <c r="H990" s="704">
        <f t="shared" si="45"/>
        <v>1.6300000000001091</v>
      </c>
      <c r="K990" s="134"/>
      <c r="L990" s="670">
        <v>45900</v>
      </c>
      <c r="M990" s="233"/>
      <c r="N990" s="234">
        <f t="shared" ref="N990:N1010" si="46">O989</f>
        <v>71.25</v>
      </c>
      <c r="O990" s="37">
        <v>71.25</v>
      </c>
      <c r="P990" s="555">
        <f t="shared" ref="P990:P1010" si="47">M990+N990-O990</f>
        <v>0</v>
      </c>
      <c r="Q990" s="41"/>
    </row>
    <row r="991" spans="1:17" ht="15.6" x14ac:dyDescent="0.3">
      <c r="A991" s="150"/>
      <c r="B991" s="142">
        <f t="shared" si="43"/>
        <v>3058.63</v>
      </c>
      <c r="C991" s="128"/>
      <c r="D991" s="34">
        <f t="shared" si="44"/>
        <v>3058.63</v>
      </c>
      <c r="E991" s="514">
        <v>45900</v>
      </c>
      <c r="F991" s="554">
        <v>3058.63</v>
      </c>
      <c r="G991" s="711">
        <v>45901</v>
      </c>
      <c r="H991" s="704">
        <f t="shared" si="45"/>
        <v>0</v>
      </c>
      <c r="K991" s="134"/>
      <c r="L991" s="670">
        <v>45901</v>
      </c>
      <c r="M991" s="233"/>
      <c r="N991" s="234">
        <f t="shared" si="46"/>
        <v>71.25</v>
      </c>
      <c r="O991" s="554">
        <v>70</v>
      </c>
      <c r="P991" s="551">
        <f t="shared" si="47"/>
        <v>1.25</v>
      </c>
      <c r="Q991" s="556"/>
    </row>
    <row r="992" spans="1:17" ht="15.6" x14ac:dyDescent="0.3">
      <c r="A992" s="150"/>
      <c r="B992" s="142">
        <f t="shared" ref="B992:B996" si="48">F992</f>
        <v>3059.13</v>
      </c>
      <c r="C992" s="128"/>
      <c r="D992" s="34">
        <f t="shared" ref="D992:D996" si="49">F991</f>
        <v>3058.63</v>
      </c>
      <c r="E992" s="514">
        <v>45901</v>
      </c>
      <c r="F992" s="554">
        <v>3059.13</v>
      </c>
      <c r="G992" s="711">
        <v>45902</v>
      </c>
      <c r="H992" s="704">
        <f t="shared" ref="H992:H996" si="50">F992-D992</f>
        <v>0.5</v>
      </c>
      <c r="K992" s="540"/>
      <c r="L992" s="672">
        <v>45902</v>
      </c>
      <c r="M992" s="558"/>
      <c r="N992" s="559">
        <f t="shared" si="46"/>
        <v>70</v>
      </c>
      <c r="O992" s="560">
        <v>70</v>
      </c>
      <c r="P992" s="561">
        <f t="shared" si="47"/>
        <v>0</v>
      </c>
      <c r="Q992" s="540"/>
    </row>
    <row r="993" spans="1:17" ht="15.6" x14ac:dyDescent="0.3">
      <c r="A993" s="150"/>
      <c r="B993" s="142">
        <f t="shared" si="48"/>
        <v>3059.13</v>
      </c>
      <c r="C993" s="128"/>
      <c r="D993" s="34">
        <f t="shared" si="49"/>
        <v>3059.13</v>
      </c>
      <c r="E993" s="514">
        <v>45902</v>
      </c>
      <c r="F993" s="554">
        <v>3059.13</v>
      </c>
      <c r="G993" s="711">
        <v>45903</v>
      </c>
      <c r="H993" s="704">
        <f t="shared" si="50"/>
        <v>0</v>
      </c>
      <c r="K993" s="539"/>
      <c r="L993" s="673">
        <v>45903</v>
      </c>
      <c r="M993" s="562"/>
      <c r="N993" s="563">
        <f t="shared" si="46"/>
        <v>70</v>
      </c>
      <c r="O993" s="564">
        <v>22.5</v>
      </c>
      <c r="P993" s="551">
        <f t="shared" si="47"/>
        <v>47.5</v>
      </c>
      <c r="Q993" s="539"/>
    </row>
    <row r="994" spans="1:17" ht="15.6" x14ac:dyDescent="0.3">
      <c r="A994" s="150"/>
      <c r="B994" s="142">
        <f t="shared" si="48"/>
        <v>3072.8</v>
      </c>
      <c r="C994" s="128"/>
      <c r="D994" s="34">
        <f t="shared" si="49"/>
        <v>3059.13</v>
      </c>
      <c r="E994" s="514">
        <v>45903</v>
      </c>
      <c r="F994" s="554">
        <v>3072.8</v>
      </c>
      <c r="G994" s="711">
        <v>45904</v>
      </c>
      <c r="H994" s="704">
        <f t="shared" si="50"/>
        <v>13.670000000000073</v>
      </c>
      <c r="K994" s="539"/>
      <c r="L994" s="673">
        <v>45904</v>
      </c>
      <c r="M994" s="562">
        <v>120</v>
      </c>
      <c r="N994" s="563">
        <f t="shared" si="46"/>
        <v>22.5</v>
      </c>
      <c r="O994" s="564">
        <v>120</v>
      </c>
      <c r="P994" s="551">
        <f t="shared" si="47"/>
        <v>22.5</v>
      </c>
      <c r="Q994" s="539"/>
    </row>
    <row r="995" spans="1:17" ht="15.6" x14ac:dyDescent="0.3">
      <c r="A995" s="150"/>
      <c r="B995" s="142">
        <f t="shared" si="48"/>
        <v>3076.28</v>
      </c>
      <c r="C995" s="128"/>
      <c r="D995" s="34">
        <f t="shared" si="49"/>
        <v>3072.8</v>
      </c>
      <c r="E995" s="514">
        <v>45904</v>
      </c>
      <c r="F995" s="554">
        <v>3076.28</v>
      </c>
      <c r="G995" s="711">
        <v>45905</v>
      </c>
      <c r="H995" s="704">
        <f t="shared" si="50"/>
        <v>3.4800000000000182</v>
      </c>
      <c r="K995" s="539"/>
      <c r="L995" s="673">
        <v>45905</v>
      </c>
      <c r="M995" s="562"/>
      <c r="N995" s="563">
        <f t="shared" si="46"/>
        <v>120</v>
      </c>
      <c r="O995" s="564">
        <v>120</v>
      </c>
      <c r="P995" s="551">
        <f t="shared" si="47"/>
        <v>0</v>
      </c>
      <c r="Q995" s="539"/>
    </row>
    <row r="996" spans="1:17" ht="15.6" x14ac:dyDescent="0.3">
      <c r="A996" s="150"/>
      <c r="B996" s="142">
        <f t="shared" si="48"/>
        <v>3076.28</v>
      </c>
      <c r="C996" s="128"/>
      <c r="D996" s="34">
        <f t="shared" si="49"/>
        <v>3076.28</v>
      </c>
      <c r="E996" s="514">
        <v>45905</v>
      </c>
      <c r="F996" s="554">
        <v>3076.28</v>
      </c>
      <c r="G996" s="711">
        <v>45906</v>
      </c>
      <c r="H996" s="704">
        <f t="shared" si="50"/>
        <v>0</v>
      </c>
      <c r="K996" s="539"/>
      <c r="L996" s="673">
        <v>45906</v>
      </c>
      <c r="M996" s="562"/>
      <c r="N996" s="563">
        <f t="shared" si="46"/>
        <v>120</v>
      </c>
      <c r="O996" s="564">
        <v>120</v>
      </c>
      <c r="P996" s="551">
        <f t="shared" si="47"/>
        <v>0</v>
      </c>
      <c r="Q996" s="539"/>
    </row>
    <row r="997" spans="1:17" ht="15.6" x14ac:dyDescent="0.3">
      <c r="A997" s="150"/>
      <c r="B997" s="142">
        <f t="shared" ref="B997:B999" si="51">F997</f>
        <v>3076.28</v>
      </c>
      <c r="C997" s="128"/>
      <c r="D997" s="34">
        <f t="shared" ref="D997:D999" si="52">F996</f>
        <v>3076.28</v>
      </c>
      <c r="E997" s="514">
        <v>45906</v>
      </c>
      <c r="F997" s="554">
        <v>3076.28</v>
      </c>
      <c r="G997" s="711">
        <v>45907</v>
      </c>
      <c r="H997" s="704">
        <f t="shared" ref="H997:H999" si="53">F997-D997</f>
        <v>0</v>
      </c>
      <c r="K997" s="539"/>
      <c r="L997" s="673">
        <v>45907</v>
      </c>
      <c r="M997" s="562"/>
      <c r="N997" s="563">
        <f t="shared" si="46"/>
        <v>120</v>
      </c>
      <c r="O997" s="564">
        <v>120</v>
      </c>
      <c r="P997" s="551">
        <f t="shared" si="47"/>
        <v>0</v>
      </c>
      <c r="Q997" s="539"/>
    </row>
    <row r="998" spans="1:17" ht="15.6" x14ac:dyDescent="0.3">
      <c r="A998" s="150"/>
      <c r="B998" s="142">
        <f t="shared" si="51"/>
        <v>3076.28</v>
      </c>
      <c r="C998" s="128"/>
      <c r="D998" s="34">
        <f t="shared" si="52"/>
        <v>3076.28</v>
      </c>
      <c r="E998" s="514">
        <v>45907</v>
      </c>
      <c r="F998" s="554">
        <v>3076.28</v>
      </c>
      <c r="G998" s="711">
        <v>45908</v>
      </c>
      <c r="H998" s="704">
        <f t="shared" si="53"/>
        <v>0</v>
      </c>
      <c r="K998" s="539"/>
      <c r="L998" s="673">
        <v>45908</v>
      </c>
      <c r="M998" s="562"/>
      <c r="N998" s="563">
        <f t="shared" si="46"/>
        <v>120</v>
      </c>
      <c r="O998" s="564">
        <v>120</v>
      </c>
      <c r="P998" s="551">
        <f t="shared" si="47"/>
        <v>0</v>
      </c>
      <c r="Q998" s="539"/>
    </row>
    <row r="999" spans="1:17" ht="15.6" x14ac:dyDescent="0.3">
      <c r="A999" s="150"/>
      <c r="B999" s="142">
        <f t="shared" si="51"/>
        <v>3077.9</v>
      </c>
      <c r="C999" s="128"/>
      <c r="D999" s="34">
        <f t="shared" si="52"/>
        <v>3076.28</v>
      </c>
      <c r="E999" s="514">
        <v>45908</v>
      </c>
      <c r="F999" s="554">
        <v>3077.9</v>
      </c>
      <c r="G999" s="711">
        <v>45909</v>
      </c>
      <c r="H999" s="704">
        <f t="shared" si="53"/>
        <v>1.6199999999998909</v>
      </c>
      <c r="K999" s="539"/>
      <c r="L999" s="673">
        <v>45909</v>
      </c>
      <c r="M999" s="562"/>
      <c r="N999" s="563">
        <f t="shared" si="46"/>
        <v>120</v>
      </c>
      <c r="O999" s="564">
        <v>120</v>
      </c>
      <c r="P999" s="551">
        <f t="shared" si="47"/>
        <v>0</v>
      </c>
      <c r="Q999" s="539"/>
    </row>
    <row r="1000" spans="1:17" ht="15.6" x14ac:dyDescent="0.3">
      <c r="A1000" s="150"/>
      <c r="B1000" s="566">
        <f t="shared" ref="B1000:B1004" si="54">F1000</f>
        <v>3077.9</v>
      </c>
      <c r="C1000" s="567"/>
      <c r="D1000" s="545">
        <f t="shared" ref="D1000:D1004" si="55">F999</f>
        <v>3077.9</v>
      </c>
      <c r="E1000" s="568">
        <v>45909</v>
      </c>
      <c r="F1000" s="560">
        <v>3077.9</v>
      </c>
      <c r="G1000" s="711">
        <v>45910</v>
      </c>
      <c r="H1000" s="706">
        <f t="shared" ref="H1000:H1004" si="56">F1000-D1000</f>
        <v>0</v>
      </c>
      <c r="K1000" s="539"/>
      <c r="L1000" s="673">
        <v>45910</v>
      </c>
      <c r="M1000" s="562"/>
      <c r="N1000" s="563">
        <f t="shared" si="46"/>
        <v>120</v>
      </c>
      <c r="O1000" s="564">
        <v>90</v>
      </c>
      <c r="P1000" s="551">
        <f t="shared" si="47"/>
        <v>30</v>
      </c>
      <c r="Q1000" s="539"/>
    </row>
    <row r="1001" spans="1:17" ht="15" customHeight="1" x14ac:dyDescent="0.3">
      <c r="B1001" s="565">
        <f t="shared" si="54"/>
        <v>3088.45</v>
      </c>
      <c r="C1001" s="569"/>
      <c r="D1001" s="546">
        <f t="shared" si="55"/>
        <v>3077.9</v>
      </c>
      <c r="E1001" s="570">
        <v>45910</v>
      </c>
      <c r="F1001" s="698">
        <v>3088.45</v>
      </c>
      <c r="G1001" s="711">
        <v>45911</v>
      </c>
      <c r="H1001" s="707">
        <f t="shared" si="56"/>
        <v>10.549999999999727</v>
      </c>
      <c r="K1001" s="539"/>
      <c r="L1001" s="673">
        <v>45911</v>
      </c>
      <c r="M1001" s="562"/>
      <c r="N1001" s="563">
        <f t="shared" si="46"/>
        <v>90</v>
      </c>
      <c r="O1001" s="564">
        <v>90</v>
      </c>
      <c r="P1001" s="551">
        <f t="shared" si="47"/>
        <v>0</v>
      </c>
      <c r="Q1001" s="539"/>
    </row>
    <row r="1002" spans="1:17" ht="15" customHeight="1" x14ac:dyDescent="0.3">
      <c r="B1002" s="565">
        <f t="shared" si="54"/>
        <v>3091</v>
      </c>
      <c r="C1002" s="569"/>
      <c r="D1002" s="546">
        <f t="shared" si="55"/>
        <v>3088.45</v>
      </c>
      <c r="E1002" s="570">
        <v>45911</v>
      </c>
      <c r="F1002" s="698">
        <v>3091</v>
      </c>
      <c r="G1002" s="711">
        <v>45912</v>
      </c>
      <c r="H1002" s="707">
        <f t="shared" si="56"/>
        <v>2.5500000000001819</v>
      </c>
      <c r="K1002" s="539"/>
      <c r="L1002" s="673">
        <v>45912</v>
      </c>
      <c r="M1002" s="562"/>
      <c r="N1002" s="563">
        <f t="shared" si="46"/>
        <v>90</v>
      </c>
      <c r="O1002" s="564">
        <v>75</v>
      </c>
      <c r="P1002" s="551">
        <f t="shared" si="47"/>
        <v>15</v>
      </c>
      <c r="Q1002" s="539"/>
    </row>
    <row r="1003" spans="1:17" ht="15" customHeight="1" x14ac:dyDescent="0.3">
      <c r="B1003" s="565">
        <f t="shared" si="54"/>
        <v>3091.73</v>
      </c>
      <c r="C1003" s="569"/>
      <c r="D1003" s="546">
        <f t="shared" si="55"/>
        <v>3091</v>
      </c>
      <c r="E1003" s="570">
        <v>45912</v>
      </c>
      <c r="F1003" s="698">
        <v>3091.73</v>
      </c>
      <c r="G1003" s="711">
        <v>45913</v>
      </c>
      <c r="H1003" s="707">
        <f t="shared" si="56"/>
        <v>0.73000000000001819</v>
      </c>
      <c r="K1003" s="539"/>
      <c r="L1003" s="673">
        <v>45913</v>
      </c>
      <c r="M1003" s="562"/>
      <c r="N1003" s="563">
        <f t="shared" si="46"/>
        <v>75</v>
      </c>
      <c r="O1003" s="564">
        <v>75</v>
      </c>
      <c r="P1003" s="551">
        <f t="shared" si="47"/>
        <v>0</v>
      </c>
      <c r="Q1003" s="539"/>
    </row>
    <row r="1004" spans="1:17" ht="15" customHeight="1" x14ac:dyDescent="0.3">
      <c r="B1004" s="565">
        <f t="shared" si="54"/>
        <v>3092.27</v>
      </c>
      <c r="C1004" s="569"/>
      <c r="D1004" s="546">
        <f t="shared" si="55"/>
        <v>3091.73</v>
      </c>
      <c r="E1004" s="570">
        <v>45913</v>
      </c>
      <c r="F1004" s="698">
        <v>3092.27</v>
      </c>
      <c r="G1004" s="711">
        <v>45914</v>
      </c>
      <c r="H1004" s="707">
        <f t="shared" si="56"/>
        <v>0.53999999999996362</v>
      </c>
      <c r="K1004" s="539"/>
      <c r="L1004" s="673">
        <v>45914</v>
      </c>
      <c r="M1004" s="562"/>
      <c r="N1004" s="563">
        <f t="shared" si="46"/>
        <v>75</v>
      </c>
      <c r="O1004" s="564">
        <v>70</v>
      </c>
      <c r="P1004" s="551">
        <f t="shared" si="47"/>
        <v>5</v>
      </c>
      <c r="Q1004" s="539"/>
    </row>
    <row r="1005" spans="1:17" ht="15" customHeight="1" x14ac:dyDescent="0.3">
      <c r="B1005" s="565">
        <f t="shared" ref="B1005:B1014" si="57">F1005</f>
        <v>3092.83</v>
      </c>
      <c r="C1005" s="569"/>
      <c r="D1005" s="546">
        <f t="shared" ref="D1005:D1014" si="58">F1004</f>
        <v>3092.27</v>
      </c>
      <c r="E1005" s="570">
        <v>45914</v>
      </c>
      <c r="F1005" s="698">
        <v>3092.83</v>
      </c>
      <c r="G1005" s="711">
        <v>45915</v>
      </c>
      <c r="H1005" s="707">
        <f t="shared" ref="H1005:H1014" si="59">F1005-D1005</f>
        <v>0.55999999999994543</v>
      </c>
      <c r="K1005" s="539"/>
      <c r="L1005" s="673">
        <v>45915</v>
      </c>
      <c r="M1005" s="562"/>
      <c r="N1005" s="563">
        <f t="shared" si="46"/>
        <v>70</v>
      </c>
      <c r="O1005" s="564">
        <v>70</v>
      </c>
      <c r="P1005" s="551">
        <f t="shared" si="47"/>
        <v>0</v>
      </c>
      <c r="Q1005" s="539"/>
    </row>
    <row r="1006" spans="1:17" ht="15" customHeight="1" x14ac:dyDescent="0.3">
      <c r="B1006" s="565">
        <f t="shared" si="57"/>
        <v>3092.83</v>
      </c>
      <c r="C1006" s="569"/>
      <c r="D1006" s="546">
        <f t="shared" si="58"/>
        <v>3092.83</v>
      </c>
      <c r="E1006" s="570">
        <v>45915</v>
      </c>
      <c r="F1006" s="698">
        <v>3092.83</v>
      </c>
      <c r="G1006" s="711">
        <v>45916</v>
      </c>
      <c r="H1006" s="707">
        <f t="shared" si="59"/>
        <v>0</v>
      </c>
      <c r="K1006" s="539"/>
      <c r="L1006" s="673">
        <v>45916</v>
      </c>
      <c r="M1006" s="562"/>
      <c r="N1006" s="563">
        <f t="shared" si="46"/>
        <v>70</v>
      </c>
      <c r="O1006" s="564">
        <v>70</v>
      </c>
      <c r="P1006" s="551">
        <f t="shared" si="47"/>
        <v>0</v>
      </c>
      <c r="Q1006" s="539"/>
    </row>
    <row r="1007" spans="1:17" ht="15" customHeight="1" x14ac:dyDescent="0.3">
      <c r="B1007" s="565">
        <f t="shared" si="57"/>
        <v>3092.83</v>
      </c>
      <c r="C1007" s="569"/>
      <c r="D1007" s="546">
        <f t="shared" si="58"/>
        <v>3092.83</v>
      </c>
      <c r="E1007" s="570">
        <v>45916</v>
      </c>
      <c r="F1007" s="698">
        <v>3092.83</v>
      </c>
      <c r="G1007" s="711">
        <v>45917</v>
      </c>
      <c r="H1007" s="707">
        <f t="shared" si="59"/>
        <v>0</v>
      </c>
      <c r="K1007" s="539"/>
      <c r="L1007" s="673">
        <v>45917</v>
      </c>
      <c r="M1007" s="562"/>
      <c r="N1007" s="563">
        <f t="shared" si="46"/>
        <v>70</v>
      </c>
      <c r="O1007" s="564">
        <v>70</v>
      </c>
      <c r="P1007" s="551">
        <f t="shared" si="47"/>
        <v>0</v>
      </c>
      <c r="Q1007" s="539"/>
    </row>
    <row r="1008" spans="1:17" ht="15" customHeight="1" x14ac:dyDescent="0.3">
      <c r="B1008" s="565">
        <f t="shared" si="57"/>
        <v>3092.83</v>
      </c>
      <c r="C1008" s="569"/>
      <c r="D1008" s="546">
        <f t="shared" si="58"/>
        <v>3092.83</v>
      </c>
      <c r="E1008" s="570">
        <v>45917</v>
      </c>
      <c r="F1008" s="698">
        <v>3092.83</v>
      </c>
      <c r="G1008" s="711">
        <v>45918</v>
      </c>
      <c r="H1008" s="707">
        <f t="shared" si="59"/>
        <v>0</v>
      </c>
      <c r="K1008" s="539"/>
      <c r="L1008" s="673">
        <v>45918</v>
      </c>
      <c r="M1008" s="562"/>
      <c r="N1008" s="563">
        <f t="shared" si="46"/>
        <v>70</v>
      </c>
      <c r="O1008" s="564">
        <v>67.5</v>
      </c>
      <c r="P1008" s="551">
        <f t="shared" si="47"/>
        <v>2.5</v>
      </c>
      <c r="Q1008" s="539"/>
    </row>
    <row r="1009" spans="2:18" ht="15" customHeight="1" x14ac:dyDescent="0.3">
      <c r="B1009" s="565">
        <f t="shared" si="57"/>
        <v>3093.91</v>
      </c>
      <c r="C1009" s="569"/>
      <c r="D1009" s="546">
        <f t="shared" si="58"/>
        <v>3092.83</v>
      </c>
      <c r="E1009" s="570">
        <v>45918</v>
      </c>
      <c r="F1009" s="698">
        <v>3093.91</v>
      </c>
      <c r="G1009" s="711">
        <v>45919</v>
      </c>
      <c r="H1009" s="707">
        <f t="shared" si="59"/>
        <v>1.0799999999999272</v>
      </c>
      <c r="K1009" s="539"/>
      <c r="L1009" s="673">
        <v>45919</v>
      </c>
      <c r="M1009" s="562"/>
      <c r="N1009" s="563">
        <f t="shared" si="46"/>
        <v>67.5</v>
      </c>
      <c r="O1009" s="564">
        <v>60</v>
      </c>
      <c r="P1009" s="551">
        <f t="shared" si="47"/>
        <v>7.5</v>
      </c>
      <c r="Q1009" s="539"/>
    </row>
    <row r="1010" spans="2:18" ht="15" customHeight="1" x14ac:dyDescent="0.3">
      <c r="B1010" s="565">
        <f t="shared" si="57"/>
        <v>3095.13</v>
      </c>
      <c r="C1010" s="569"/>
      <c r="D1010" s="546">
        <f t="shared" si="58"/>
        <v>3093.91</v>
      </c>
      <c r="E1010" s="570">
        <v>45919</v>
      </c>
      <c r="F1010" s="698">
        <v>3095.13</v>
      </c>
      <c r="G1010" s="711">
        <v>45920</v>
      </c>
      <c r="H1010" s="707">
        <f t="shared" si="59"/>
        <v>1.2200000000002547</v>
      </c>
      <c r="K1010" s="539"/>
      <c r="L1010" s="673">
        <v>45920</v>
      </c>
      <c r="M1010" s="562"/>
      <c r="N1010" s="563">
        <f t="shared" si="46"/>
        <v>60</v>
      </c>
      <c r="O1010" s="564">
        <v>60</v>
      </c>
      <c r="P1010" s="551">
        <f t="shared" si="47"/>
        <v>0</v>
      </c>
      <c r="Q1010" s="539"/>
    </row>
    <row r="1011" spans="2:18" ht="15" customHeight="1" x14ac:dyDescent="0.3">
      <c r="B1011" s="565">
        <f t="shared" si="57"/>
        <v>3095.55</v>
      </c>
      <c r="C1011" s="569"/>
      <c r="D1011" s="546">
        <f t="shared" si="58"/>
        <v>3095.13</v>
      </c>
      <c r="E1011" s="570">
        <v>45920</v>
      </c>
      <c r="F1011" s="698">
        <v>3095.55</v>
      </c>
      <c r="G1011" s="711">
        <v>45921</v>
      </c>
      <c r="H1011" s="707">
        <f t="shared" si="59"/>
        <v>0.42000000000007276</v>
      </c>
      <c r="K1011" s="539"/>
      <c r="L1011" s="673">
        <v>45921</v>
      </c>
      <c r="M1011" s="562"/>
      <c r="N1011" s="563">
        <f t="shared" ref="N1011:N1014" si="60">O1010</f>
        <v>60</v>
      </c>
      <c r="O1011" s="564">
        <v>60</v>
      </c>
      <c r="P1011" s="551">
        <f t="shared" ref="P1011:P1014" si="61">M1011+N1011-O1011</f>
        <v>0</v>
      </c>
      <c r="Q1011" s="539"/>
    </row>
    <row r="1012" spans="2:18" ht="15" customHeight="1" x14ac:dyDescent="0.3">
      <c r="B1012" s="565">
        <f t="shared" si="57"/>
        <v>3095.55</v>
      </c>
      <c r="C1012" s="569"/>
      <c r="D1012" s="546">
        <f t="shared" si="58"/>
        <v>3095.55</v>
      </c>
      <c r="E1012" s="570">
        <v>45921</v>
      </c>
      <c r="F1012" s="698">
        <v>3095.55</v>
      </c>
      <c r="G1012" s="711">
        <v>45922</v>
      </c>
      <c r="H1012" s="707">
        <f t="shared" si="59"/>
        <v>0</v>
      </c>
      <c r="K1012" s="539"/>
      <c r="L1012" s="673">
        <v>45922</v>
      </c>
      <c r="M1012" s="562"/>
      <c r="N1012" s="563">
        <f t="shared" si="60"/>
        <v>60</v>
      </c>
      <c r="O1012" s="564">
        <v>56</v>
      </c>
      <c r="P1012" s="551">
        <f t="shared" si="61"/>
        <v>4</v>
      </c>
      <c r="Q1012" s="539"/>
    </row>
    <row r="1013" spans="2:18" ht="15" customHeight="1" x14ac:dyDescent="0.3">
      <c r="B1013" s="565">
        <f t="shared" si="57"/>
        <v>3096</v>
      </c>
      <c r="C1013" s="569"/>
      <c r="D1013" s="546">
        <f t="shared" si="58"/>
        <v>3095.55</v>
      </c>
      <c r="E1013" s="570">
        <v>45922</v>
      </c>
      <c r="F1013" s="698">
        <v>3096</v>
      </c>
      <c r="G1013" s="711">
        <v>45923</v>
      </c>
      <c r="H1013" s="707">
        <f t="shared" si="59"/>
        <v>0.4499999999998181</v>
      </c>
      <c r="K1013" s="539"/>
      <c r="L1013" s="673">
        <v>45923</v>
      </c>
      <c r="M1013" s="562"/>
      <c r="N1013" s="563">
        <f t="shared" si="60"/>
        <v>56</v>
      </c>
      <c r="O1013" s="564">
        <v>56</v>
      </c>
      <c r="P1013" s="551">
        <f t="shared" si="61"/>
        <v>0</v>
      </c>
      <c r="Q1013" s="539"/>
    </row>
    <row r="1014" spans="2:18" ht="15" customHeight="1" x14ac:dyDescent="0.3">
      <c r="B1014" s="565">
        <f t="shared" si="57"/>
        <v>3096</v>
      </c>
      <c r="C1014" s="569"/>
      <c r="D1014" s="546">
        <f t="shared" si="58"/>
        <v>3096</v>
      </c>
      <c r="E1014" s="570">
        <v>45923</v>
      </c>
      <c r="F1014" s="698">
        <v>3096</v>
      </c>
      <c r="G1014" s="711">
        <v>45924</v>
      </c>
      <c r="H1014" s="707">
        <f t="shared" si="59"/>
        <v>0</v>
      </c>
      <c r="K1014" s="539"/>
      <c r="L1014" s="673">
        <v>45924</v>
      </c>
      <c r="M1014" s="562"/>
      <c r="N1014" s="563">
        <f t="shared" si="60"/>
        <v>56</v>
      </c>
      <c r="O1014" s="564">
        <v>56</v>
      </c>
      <c r="P1014" s="551">
        <f t="shared" si="61"/>
        <v>0</v>
      </c>
      <c r="Q1014" s="539"/>
    </row>
    <row r="1015" spans="2:18" ht="15" customHeight="1" x14ac:dyDescent="0.3">
      <c r="B1015" s="565">
        <f t="shared" ref="B1015:B1018" si="62">F1015</f>
        <v>3096</v>
      </c>
      <c r="C1015" s="569"/>
      <c r="D1015" s="546">
        <f t="shared" ref="D1015:D1019" si="63">F1014</f>
        <v>3096</v>
      </c>
      <c r="E1015" s="570">
        <v>45924</v>
      </c>
      <c r="F1015" s="698">
        <v>3096</v>
      </c>
      <c r="G1015" s="711">
        <v>45925</v>
      </c>
      <c r="H1015" s="707">
        <f t="shared" ref="H1015:H1016" si="64">F1015-D1015</f>
        <v>0</v>
      </c>
      <c r="K1015" s="539"/>
      <c r="L1015" s="673">
        <v>45925</v>
      </c>
      <c r="M1015" s="562"/>
      <c r="N1015" s="563">
        <f t="shared" ref="N1015:N1019" si="65">O1014</f>
        <v>56</v>
      </c>
      <c r="O1015" s="564">
        <v>56</v>
      </c>
      <c r="P1015" s="551">
        <f t="shared" ref="P1015:P1019" si="66">M1015+N1015-O1015</f>
        <v>0</v>
      </c>
      <c r="Q1015" s="539"/>
    </row>
    <row r="1016" spans="2:18" ht="15" customHeight="1" x14ac:dyDescent="0.3">
      <c r="B1016" s="565">
        <f t="shared" si="62"/>
        <v>3096.48</v>
      </c>
      <c r="C1016" s="569"/>
      <c r="D1016" s="546">
        <f t="shared" si="63"/>
        <v>3096</v>
      </c>
      <c r="E1016" s="570">
        <v>45925</v>
      </c>
      <c r="F1016" s="698">
        <v>3096.48</v>
      </c>
      <c r="G1016" s="711">
        <v>45926</v>
      </c>
      <c r="H1016" s="707">
        <f t="shared" si="64"/>
        <v>0.48000000000001819</v>
      </c>
      <c r="K1016" s="539"/>
      <c r="L1016" s="673">
        <v>45926</v>
      </c>
      <c r="M1016" s="562"/>
      <c r="N1016" s="563">
        <f t="shared" si="65"/>
        <v>56</v>
      </c>
      <c r="O1016" s="564">
        <v>56</v>
      </c>
      <c r="P1016" s="551">
        <f t="shared" si="66"/>
        <v>0</v>
      </c>
      <c r="Q1016" s="539"/>
    </row>
    <row r="1017" spans="2:18" ht="15" customHeight="1" x14ac:dyDescent="0.3">
      <c r="B1017" s="565">
        <f t="shared" si="62"/>
        <v>3096.48</v>
      </c>
      <c r="C1017" s="569"/>
      <c r="D1017" s="546">
        <f t="shared" si="63"/>
        <v>3096.48</v>
      </c>
      <c r="E1017" s="570">
        <v>45926</v>
      </c>
      <c r="F1017" s="698">
        <v>3096.48</v>
      </c>
      <c r="G1017" s="711">
        <v>45927</v>
      </c>
      <c r="H1017" s="707">
        <f>F1017-D1017</f>
        <v>0</v>
      </c>
      <c r="K1017" s="539"/>
      <c r="L1017" s="673">
        <v>45927</v>
      </c>
      <c r="M1017" s="562"/>
      <c r="N1017" s="563">
        <f t="shared" si="65"/>
        <v>56</v>
      </c>
      <c r="O1017" s="564">
        <v>56</v>
      </c>
      <c r="P1017" s="551">
        <f t="shared" si="66"/>
        <v>0</v>
      </c>
      <c r="Q1017" s="539"/>
    </row>
    <row r="1018" spans="2:18" ht="15" customHeight="1" x14ac:dyDescent="0.3">
      <c r="B1018" s="572">
        <f t="shared" si="62"/>
        <v>3096.48</v>
      </c>
      <c r="C1018" s="569"/>
      <c r="D1018" s="546">
        <f t="shared" si="63"/>
        <v>3096.48</v>
      </c>
      <c r="E1018" s="570">
        <v>45927</v>
      </c>
      <c r="F1018" s="698">
        <v>3096.48</v>
      </c>
      <c r="G1018" s="711">
        <v>45928</v>
      </c>
      <c r="H1018" s="707">
        <f>F1018-D1018</f>
        <v>0</v>
      </c>
      <c r="K1018" s="539"/>
      <c r="L1018" s="673">
        <v>45928</v>
      </c>
      <c r="M1018" s="562"/>
      <c r="N1018" s="563">
        <f t="shared" si="65"/>
        <v>56</v>
      </c>
      <c r="O1018" s="564">
        <v>56</v>
      </c>
      <c r="P1018" s="551">
        <f t="shared" si="66"/>
        <v>0</v>
      </c>
      <c r="Q1018" s="539"/>
    </row>
    <row r="1019" spans="2:18" ht="15" customHeight="1" x14ac:dyDescent="0.3">
      <c r="B1019" s="571">
        <f t="shared" ref="B1019:B1023" si="67">F1019</f>
        <v>3097.62</v>
      </c>
      <c r="C1019" s="569"/>
      <c r="D1019" s="546">
        <f t="shared" si="63"/>
        <v>3096.48</v>
      </c>
      <c r="E1019" s="570">
        <v>45928</v>
      </c>
      <c r="F1019" s="698">
        <v>3097.62</v>
      </c>
      <c r="G1019" s="711">
        <v>45929</v>
      </c>
      <c r="H1019" s="707">
        <f t="shared" ref="H1019:H1023" si="68">F1019-D1019</f>
        <v>1.1399999999998727</v>
      </c>
      <c r="K1019" s="539"/>
      <c r="L1019" s="673">
        <v>45929</v>
      </c>
      <c r="M1019" s="562"/>
      <c r="N1019" s="563">
        <f t="shared" si="65"/>
        <v>56</v>
      </c>
      <c r="O1019" s="564">
        <v>50</v>
      </c>
      <c r="P1019" s="551">
        <f t="shared" si="66"/>
        <v>6</v>
      </c>
      <c r="Q1019" s="539"/>
    </row>
    <row r="1020" spans="2:18" ht="15" customHeight="1" x14ac:dyDescent="0.3">
      <c r="B1020" s="571">
        <f t="shared" si="67"/>
        <v>3104</v>
      </c>
      <c r="C1020" s="569"/>
      <c r="D1020" s="546">
        <f t="shared" ref="D1020:D1023" si="69">F1019</f>
        <v>3097.62</v>
      </c>
      <c r="E1020" s="570">
        <v>45929</v>
      </c>
      <c r="F1020" s="698">
        <v>3104</v>
      </c>
      <c r="G1020" s="711">
        <v>45930</v>
      </c>
      <c r="H1020" s="707">
        <f t="shared" si="68"/>
        <v>6.3800000000001091</v>
      </c>
      <c r="K1020" s="539"/>
      <c r="L1020" s="673">
        <v>45930</v>
      </c>
      <c r="M1020" s="562"/>
      <c r="N1020" s="563">
        <f t="shared" ref="N1020:N1023" si="70">O1019</f>
        <v>50</v>
      </c>
      <c r="O1020" s="564">
        <v>30</v>
      </c>
      <c r="P1020" s="551">
        <f t="shared" ref="P1020:P1023" si="71">M1020+N1020-O1020</f>
        <v>20</v>
      </c>
      <c r="Q1020" s="539"/>
    </row>
    <row r="1021" spans="2:18" s="592" customFormat="1" ht="15" customHeight="1" x14ac:dyDescent="0.3">
      <c r="B1021" s="608">
        <f t="shared" si="67"/>
        <v>3104</v>
      </c>
      <c r="C1021" s="609"/>
      <c r="D1021" s="610">
        <f t="shared" si="69"/>
        <v>3104</v>
      </c>
      <c r="E1021" s="611">
        <v>45930</v>
      </c>
      <c r="F1021" s="699">
        <v>3104</v>
      </c>
      <c r="G1021" s="712">
        <v>45931</v>
      </c>
      <c r="H1021" s="708">
        <f t="shared" si="68"/>
        <v>0</v>
      </c>
      <c r="I1021" s="592">
        <f>SUM(H930:H1021)</f>
        <v>93</v>
      </c>
      <c r="K1021" s="614"/>
      <c r="L1021" s="674">
        <v>45931</v>
      </c>
      <c r="M1021" s="615"/>
      <c r="N1021" s="616">
        <f t="shared" si="70"/>
        <v>30</v>
      </c>
      <c r="O1021" s="612">
        <v>30</v>
      </c>
      <c r="P1021" s="613">
        <f t="shared" si="71"/>
        <v>0</v>
      </c>
      <c r="Q1021" s="614"/>
      <c r="R1021" s="592">
        <f>SUM(P930:P1020)</f>
        <v>294.25</v>
      </c>
    </row>
    <row r="1022" spans="2:18" ht="15" customHeight="1" x14ac:dyDescent="0.3">
      <c r="B1022" s="571">
        <f t="shared" si="67"/>
        <v>3104.37</v>
      </c>
      <c r="C1022" s="569"/>
      <c r="D1022" s="546">
        <f t="shared" si="69"/>
        <v>3104</v>
      </c>
      <c r="E1022" s="570">
        <v>45931</v>
      </c>
      <c r="F1022" s="698">
        <v>3104.37</v>
      </c>
      <c r="G1022" s="711">
        <v>45932</v>
      </c>
      <c r="H1022" s="707">
        <f t="shared" si="68"/>
        <v>0.36999999999989086</v>
      </c>
      <c r="K1022" s="539"/>
      <c r="L1022" s="673">
        <v>45932</v>
      </c>
      <c r="M1022" s="562"/>
      <c r="N1022" s="563">
        <f t="shared" si="70"/>
        <v>30</v>
      </c>
      <c r="O1022" s="564">
        <v>30</v>
      </c>
      <c r="P1022" s="551">
        <f t="shared" si="71"/>
        <v>0</v>
      </c>
      <c r="Q1022" s="539"/>
    </row>
    <row r="1023" spans="2:18" ht="15" customHeight="1" x14ac:dyDescent="0.3">
      <c r="B1023" s="571">
        <f t="shared" si="67"/>
        <v>3104.37</v>
      </c>
      <c r="C1023" s="569"/>
      <c r="D1023" s="546">
        <f t="shared" si="69"/>
        <v>3104.37</v>
      </c>
      <c r="E1023" s="570">
        <v>45932</v>
      </c>
      <c r="F1023" s="698">
        <v>3104.37</v>
      </c>
      <c r="G1023" s="711">
        <v>45933</v>
      </c>
      <c r="H1023" s="707">
        <f t="shared" si="68"/>
        <v>0</v>
      </c>
      <c r="K1023" s="539"/>
      <c r="L1023" s="673">
        <v>45933</v>
      </c>
      <c r="M1023" s="562"/>
      <c r="N1023" s="563">
        <f t="shared" si="70"/>
        <v>30</v>
      </c>
      <c r="O1023" s="564">
        <v>30</v>
      </c>
      <c r="P1023" s="551">
        <f t="shared" si="71"/>
        <v>0</v>
      </c>
      <c r="Q1023" s="539"/>
    </row>
    <row r="1024" spans="2:18" ht="15" customHeight="1" x14ac:dyDescent="0.3">
      <c r="B1024" s="571">
        <f t="shared" ref="B1024:B1038" si="72">F1024</f>
        <v>3105.2</v>
      </c>
      <c r="C1024" s="569"/>
      <c r="D1024" s="546">
        <f t="shared" ref="D1024:D1038" si="73">F1023</f>
        <v>3104.37</v>
      </c>
      <c r="E1024" s="570">
        <v>45933</v>
      </c>
      <c r="F1024" s="698">
        <v>3105.2</v>
      </c>
      <c r="G1024" s="711">
        <v>45934</v>
      </c>
      <c r="H1024" s="707">
        <f t="shared" ref="H1024:H1038" si="74">F1024-D1024</f>
        <v>0.82999999999992724</v>
      </c>
      <c r="K1024" s="539"/>
      <c r="L1024" s="673">
        <v>45934</v>
      </c>
      <c r="M1024" s="562"/>
      <c r="N1024" s="563">
        <f t="shared" ref="N1024:N1038" si="75">O1023</f>
        <v>30</v>
      </c>
      <c r="O1024" s="564">
        <v>30</v>
      </c>
      <c r="P1024" s="551">
        <f t="shared" ref="P1024:P1038" si="76">M1024+N1024-O1024</f>
        <v>0</v>
      </c>
      <c r="Q1024" s="539"/>
    </row>
    <row r="1025" spans="2:17" ht="15" customHeight="1" x14ac:dyDescent="0.3">
      <c r="B1025" s="571">
        <f t="shared" si="72"/>
        <v>3105.2</v>
      </c>
      <c r="C1025" s="569"/>
      <c r="D1025" s="546">
        <f t="shared" si="73"/>
        <v>3105.2</v>
      </c>
      <c r="E1025" s="570">
        <v>45934</v>
      </c>
      <c r="F1025" s="698">
        <v>3105.2</v>
      </c>
      <c r="G1025" s="711">
        <v>45935</v>
      </c>
      <c r="H1025" s="707">
        <f t="shared" si="74"/>
        <v>0</v>
      </c>
      <c r="K1025" s="539"/>
      <c r="L1025" s="673">
        <v>45935</v>
      </c>
      <c r="M1025" s="562"/>
      <c r="N1025" s="563">
        <f t="shared" si="75"/>
        <v>30</v>
      </c>
      <c r="O1025" s="564">
        <v>30</v>
      </c>
      <c r="P1025" s="551">
        <f t="shared" si="76"/>
        <v>0</v>
      </c>
      <c r="Q1025" s="539"/>
    </row>
    <row r="1026" spans="2:17" ht="15" customHeight="1" x14ac:dyDescent="0.3">
      <c r="B1026" s="571">
        <f t="shared" si="72"/>
        <v>3105.2</v>
      </c>
      <c r="C1026" s="569"/>
      <c r="D1026" s="546">
        <f t="shared" si="73"/>
        <v>3105.2</v>
      </c>
      <c r="E1026" s="570">
        <v>45935</v>
      </c>
      <c r="F1026" s="698">
        <v>3105.2</v>
      </c>
      <c r="G1026" s="711">
        <v>45936</v>
      </c>
      <c r="H1026" s="707">
        <f t="shared" si="74"/>
        <v>0</v>
      </c>
      <c r="K1026" s="539"/>
      <c r="L1026" s="673">
        <v>45936</v>
      </c>
      <c r="M1026" s="562"/>
      <c r="N1026" s="563">
        <f t="shared" si="75"/>
        <v>30</v>
      </c>
      <c r="O1026" s="564">
        <v>30</v>
      </c>
      <c r="P1026" s="551">
        <f t="shared" si="76"/>
        <v>0</v>
      </c>
      <c r="Q1026" s="539"/>
    </row>
    <row r="1027" spans="2:17" ht="15" customHeight="1" x14ac:dyDescent="0.3">
      <c r="B1027" s="571">
        <f t="shared" si="72"/>
        <v>3105.2</v>
      </c>
      <c r="C1027" s="569"/>
      <c r="D1027" s="546">
        <f t="shared" si="73"/>
        <v>3105.2</v>
      </c>
      <c r="E1027" s="570">
        <v>45936</v>
      </c>
      <c r="F1027" s="698">
        <v>3105.2</v>
      </c>
      <c r="G1027" s="711">
        <v>45937</v>
      </c>
      <c r="H1027" s="707">
        <f t="shared" si="74"/>
        <v>0</v>
      </c>
      <c r="K1027" s="539"/>
      <c r="L1027" s="673">
        <v>45937</v>
      </c>
      <c r="M1027" s="562"/>
      <c r="N1027" s="563">
        <f t="shared" si="75"/>
        <v>30</v>
      </c>
      <c r="O1027" s="564">
        <v>15</v>
      </c>
      <c r="P1027" s="551">
        <f t="shared" si="76"/>
        <v>15</v>
      </c>
      <c r="Q1027" s="539"/>
    </row>
    <row r="1028" spans="2:17" ht="15" customHeight="1" x14ac:dyDescent="0.3">
      <c r="B1028" s="571">
        <f t="shared" si="72"/>
        <v>3107.55</v>
      </c>
      <c r="C1028" s="569"/>
      <c r="D1028" s="546">
        <f t="shared" si="73"/>
        <v>3105.2</v>
      </c>
      <c r="E1028" s="570">
        <v>45937</v>
      </c>
      <c r="F1028" s="698">
        <v>3107.55</v>
      </c>
      <c r="G1028" s="711">
        <v>45938</v>
      </c>
      <c r="H1028" s="707">
        <f t="shared" si="74"/>
        <v>2.3500000000003638</v>
      </c>
      <c r="K1028" s="539"/>
      <c r="L1028" s="673">
        <v>45938</v>
      </c>
      <c r="M1028" s="562">
        <v>118</v>
      </c>
      <c r="N1028" s="563">
        <v>10</v>
      </c>
      <c r="O1028" s="564">
        <v>125</v>
      </c>
      <c r="P1028" s="551">
        <f t="shared" si="76"/>
        <v>3</v>
      </c>
      <c r="Q1028" s="539"/>
    </row>
    <row r="1029" spans="2:17" ht="15" customHeight="1" x14ac:dyDescent="0.3">
      <c r="B1029" s="571">
        <f t="shared" si="72"/>
        <v>3107.55</v>
      </c>
      <c r="C1029" s="569"/>
      <c r="D1029" s="546">
        <f t="shared" si="73"/>
        <v>3107.55</v>
      </c>
      <c r="E1029" s="570">
        <v>45938</v>
      </c>
      <c r="F1029" s="698">
        <v>3107.55</v>
      </c>
      <c r="G1029" s="711">
        <v>45939</v>
      </c>
      <c r="H1029" s="707">
        <f t="shared" si="74"/>
        <v>0</v>
      </c>
      <c r="K1029" s="539"/>
      <c r="L1029" s="673">
        <v>45939</v>
      </c>
      <c r="M1029" s="562"/>
      <c r="N1029" s="563">
        <f t="shared" si="75"/>
        <v>125</v>
      </c>
      <c r="O1029" s="564">
        <v>125</v>
      </c>
      <c r="P1029" s="551">
        <f t="shared" si="76"/>
        <v>0</v>
      </c>
      <c r="Q1029" s="539"/>
    </row>
    <row r="1030" spans="2:17" ht="15" customHeight="1" x14ac:dyDescent="0.3">
      <c r="B1030" s="571">
        <f t="shared" si="72"/>
        <v>3107.85</v>
      </c>
      <c r="C1030" s="569"/>
      <c r="D1030" s="546">
        <f t="shared" si="73"/>
        <v>3107.55</v>
      </c>
      <c r="E1030" s="570">
        <v>45939</v>
      </c>
      <c r="F1030" s="698">
        <v>3107.85</v>
      </c>
      <c r="G1030" s="711">
        <v>45940</v>
      </c>
      <c r="H1030" s="707">
        <f t="shared" si="74"/>
        <v>0.29999999999972715</v>
      </c>
      <c r="K1030" s="539"/>
      <c r="L1030" s="673">
        <v>45940</v>
      </c>
      <c r="M1030" s="562"/>
      <c r="N1030" s="563">
        <f t="shared" si="75"/>
        <v>125</v>
      </c>
      <c r="O1030" s="564">
        <v>125</v>
      </c>
      <c r="P1030" s="551">
        <f t="shared" si="76"/>
        <v>0</v>
      </c>
      <c r="Q1030" s="539"/>
    </row>
    <row r="1031" spans="2:17" ht="15" customHeight="1" x14ac:dyDescent="0.3">
      <c r="B1031" s="571">
        <f t="shared" si="72"/>
        <v>3107.85</v>
      </c>
      <c r="C1031" s="569"/>
      <c r="D1031" s="546">
        <f t="shared" si="73"/>
        <v>3107.85</v>
      </c>
      <c r="E1031" s="570">
        <v>45940</v>
      </c>
      <c r="F1031" s="698">
        <v>3107.85</v>
      </c>
      <c r="G1031" s="711">
        <v>45941</v>
      </c>
      <c r="H1031" s="707">
        <f t="shared" si="74"/>
        <v>0</v>
      </c>
      <c r="K1031" s="539"/>
      <c r="L1031" s="673">
        <v>45941</v>
      </c>
      <c r="M1031" s="562"/>
      <c r="N1031" s="563">
        <f t="shared" si="75"/>
        <v>125</v>
      </c>
      <c r="O1031" s="564">
        <v>120</v>
      </c>
      <c r="P1031" s="551">
        <f t="shared" si="76"/>
        <v>5</v>
      </c>
      <c r="Q1031" s="539"/>
    </row>
    <row r="1032" spans="2:17" ht="15" customHeight="1" x14ac:dyDescent="0.3">
      <c r="B1032" s="571">
        <f t="shared" si="72"/>
        <v>3111.22</v>
      </c>
      <c r="C1032" s="569"/>
      <c r="D1032" s="546">
        <f t="shared" si="73"/>
        <v>3107.85</v>
      </c>
      <c r="E1032" s="570">
        <v>45941</v>
      </c>
      <c r="F1032" s="698">
        <v>3111.22</v>
      </c>
      <c r="G1032" s="711">
        <v>45942</v>
      </c>
      <c r="H1032" s="707">
        <f t="shared" si="74"/>
        <v>3.3699999999998909</v>
      </c>
      <c r="K1032" s="539"/>
      <c r="L1032" s="673">
        <v>45942</v>
      </c>
      <c r="M1032" s="562"/>
      <c r="N1032" s="563">
        <f t="shared" si="75"/>
        <v>120</v>
      </c>
      <c r="O1032" s="564">
        <v>120</v>
      </c>
      <c r="P1032" s="551">
        <f t="shared" si="76"/>
        <v>0</v>
      </c>
      <c r="Q1032" s="539"/>
    </row>
    <row r="1033" spans="2:17" ht="15" customHeight="1" x14ac:dyDescent="0.3">
      <c r="B1033" s="571">
        <f t="shared" si="72"/>
        <v>3111.22</v>
      </c>
      <c r="C1033" s="569"/>
      <c r="D1033" s="546">
        <f t="shared" si="73"/>
        <v>3111.22</v>
      </c>
      <c r="E1033" s="570">
        <v>45942</v>
      </c>
      <c r="F1033" s="698">
        <v>3111.22</v>
      </c>
      <c r="G1033" s="711">
        <v>45943</v>
      </c>
      <c r="H1033" s="707">
        <f t="shared" si="74"/>
        <v>0</v>
      </c>
      <c r="K1033" s="539"/>
      <c r="L1033" s="673">
        <v>45943</v>
      </c>
      <c r="M1033" s="562"/>
      <c r="N1033" s="563">
        <f t="shared" si="75"/>
        <v>120</v>
      </c>
      <c r="O1033" s="564">
        <v>120</v>
      </c>
      <c r="P1033" s="551">
        <f t="shared" si="76"/>
        <v>0</v>
      </c>
      <c r="Q1033" s="539"/>
    </row>
    <row r="1034" spans="2:17" ht="15" customHeight="1" x14ac:dyDescent="0.3">
      <c r="B1034" s="571">
        <f t="shared" si="72"/>
        <v>3111.22</v>
      </c>
      <c r="C1034" s="569"/>
      <c r="D1034" s="546">
        <f t="shared" si="73"/>
        <v>3111.22</v>
      </c>
      <c r="E1034" s="570">
        <v>45943</v>
      </c>
      <c r="F1034" s="698">
        <v>3111.22</v>
      </c>
      <c r="G1034" s="711">
        <v>45944</v>
      </c>
      <c r="H1034" s="707">
        <f t="shared" si="74"/>
        <v>0</v>
      </c>
      <c r="K1034" s="539"/>
      <c r="L1034" s="673">
        <v>45944</v>
      </c>
      <c r="M1034" s="562"/>
      <c r="N1034" s="563">
        <f t="shared" si="75"/>
        <v>120</v>
      </c>
      <c r="O1034" s="564">
        <v>120</v>
      </c>
      <c r="P1034" s="551">
        <f t="shared" si="76"/>
        <v>0</v>
      </c>
      <c r="Q1034" s="539"/>
    </row>
    <row r="1035" spans="2:17" ht="15" customHeight="1" x14ac:dyDescent="0.3">
      <c r="B1035" s="571">
        <f t="shared" si="72"/>
        <v>3111.22</v>
      </c>
      <c r="C1035" s="569"/>
      <c r="D1035" s="546">
        <f t="shared" si="73"/>
        <v>3111.22</v>
      </c>
      <c r="E1035" s="570">
        <v>45944</v>
      </c>
      <c r="F1035" s="698">
        <v>3111.22</v>
      </c>
      <c r="G1035" s="711">
        <v>45945</v>
      </c>
      <c r="H1035" s="707">
        <f t="shared" si="74"/>
        <v>0</v>
      </c>
      <c r="K1035" s="539"/>
      <c r="L1035" s="673">
        <v>45945</v>
      </c>
      <c r="M1035" s="562"/>
      <c r="N1035" s="563">
        <f t="shared" si="75"/>
        <v>120</v>
      </c>
      <c r="O1035" s="564">
        <v>90</v>
      </c>
      <c r="P1035" s="551">
        <f t="shared" si="76"/>
        <v>30</v>
      </c>
      <c r="Q1035" s="539"/>
    </row>
    <row r="1036" spans="2:17" ht="15" customHeight="1" x14ac:dyDescent="0.3">
      <c r="B1036" s="571">
        <f t="shared" si="72"/>
        <v>3121.08</v>
      </c>
      <c r="C1036" s="569"/>
      <c r="D1036" s="546">
        <f t="shared" si="73"/>
        <v>3111.22</v>
      </c>
      <c r="E1036" s="570">
        <v>45945</v>
      </c>
      <c r="F1036" s="698">
        <v>3121.08</v>
      </c>
      <c r="G1036" s="711">
        <v>45946</v>
      </c>
      <c r="H1036" s="707">
        <f t="shared" si="74"/>
        <v>9.8600000000001273</v>
      </c>
      <c r="K1036" s="539"/>
      <c r="L1036" s="673">
        <v>45946</v>
      </c>
      <c r="M1036" s="562"/>
      <c r="N1036" s="563">
        <f t="shared" si="75"/>
        <v>90</v>
      </c>
      <c r="O1036" s="564">
        <v>80</v>
      </c>
      <c r="P1036" s="551">
        <f t="shared" si="76"/>
        <v>10</v>
      </c>
      <c r="Q1036" s="539"/>
    </row>
    <row r="1037" spans="2:17" ht="15" customHeight="1" x14ac:dyDescent="0.3">
      <c r="B1037" s="571">
        <f t="shared" si="72"/>
        <v>3124.3</v>
      </c>
      <c r="C1037" s="569"/>
      <c r="D1037" s="546">
        <f t="shared" si="73"/>
        <v>3121.08</v>
      </c>
      <c r="E1037" s="570">
        <v>45946</v>
      </c>
      <c r="F1037" s="698">
        <v>3124.3</v>
      </c>
      <c r="G1037" s="711">
        <v>45947</v>
      </c>
      <c r="H1037" s="707">
        <f t="shared" si="74"/>
        <v>3.2200000000002547</v>
      </c>
      <c r="K1037" s="539"/>
      <c r="L1037" s="673">
        <v>45947</v>
      </c>
      <c r="M1037" s="562"/>
      <c r="N1037" s="563">
        <f t="shared" si="75"/>
        <v>80</v>
      </c>
      <c r="O1037" s="564">
        <v>67.5</v>
      </c>
      <c r="P1037" s="551">
        <f t="shared" si="76"/>
        <v>12.5</v>
      </c>
      <c r="Q1037" s="539"/>
    </row>
    <row r="1038" spans="2:17" ht="15" customHeight="1" x14ac:dyDescent="0.3">
      <c r="B1038" s="571">
        <f t="shared" si="72"/>
        <v>3131.9</v>
      </c>
      <c r="C1038" s="569"/>
      <c r="D1038" s="546">
        <f t="shared" si="73"/>
        <v>3124.3</v>
      </c>
      <c r="E1038" s="570">
        <v>45947</v>
      </c>
      <c r="F1038" s="698">
        <v>3131.9</v>
      </c>
      <c r="G1038" s="711">
        <v>45948</v>
      </c>
      <c r="H1038" s="707">
        <f t="shared" si="74"/>
        <v>7.5999999999999091</v>
      </c>
      <c r="K1038" s="539"/>
      <c r="L1038" s="673">
        <v>45948</v>
      </c>
      <c r="M1038" s="562"/>
      <c r="N1038" s="563">
        <f t="shared" si="75"/>
        <v>67.5</v>
      </c>
      <c r="O1038" s="564">
        <v>30</v>
      </c>
      <c r="P1038" s="551">
        <f t="shared" si="76"/>
        <v>37.5</v>
      </c>
      <c r="Q1038" s="539"/>
    </row>
    <row r="1039" spans="2:17" ht="15" customHeight="1" x14ac:dyDescent="0.3">
      <c r="B1039" s="571">
        <f t="shared" ref="B1039:B1048" si="77">F1039</f>
        <v>3132.2</v>
      </c>
      <c r="C1039" s="569"/>
      <c r="D1039" s="546">
        <f t="shared" ref="D1039:D1048" si="78">F1038</f>
        <v>3131.9</v>
      </c>
      <c r="E1039" s="570">
        <v>45948</v>
      </c>
      <c r="F1039" s="698">
        <v>3132.2</v>
      </c>
      <c r="G1039" s="711">
        <v>45949</v>
      </c>
      <c r="H1039" s="707">
        <f t="shared" ref="H1039:H1048" si="79">F1039-D1039</f>
        <v>0.29999999999972715</v>
      </c>
      <c r="K1039" s="539"/>
      <c r="L1039" s="673">
        <v>45949</v>
      </c>
      <c r="M1039" s="562"/>
      <c r="N1039" s="563">
        <f t="shared" ref="N1039:N1048" si="80">O1038</f>
        <v>30</v>
      </c>
      <c r="O1039" s="564">
        <v>30</v>
      </c>
      <c r="P1039" s="551">
        <f t="shared" ref="P1039:P1048" si="81">M1039+N1039-O1039</f>
        <v>0</v>
      </c>
      <c r="Q1039" s="539"/>
    </row>
    <row r="1040" spans="2:17" ht="15" customHeight="1" x14ac:dyDescent="0.3">
      <c r="B1040" s="571">
        <f t="shared" si="77"/>
        <v>3132.92</v>
      </c>
      <c r="C1040" s="569"/>
      <c r="D1040" s="546">
        <f t="shared" si="78"/>
        <v>3132.2</v>
      </c>
      <c r="E1040" s="570">
        <v>45949</v>
      </c>
      <c r="F1040" s="698">
        <v>3132.92</v>
      </c>
      <c r="G1040" s="711">
        <v>45950</v>
      </c>
      <c r="H1040" s="707">
        <f t="shared" si="79"/>
        <v>0.72000000000025466</v>
      </c>
      <c r="K1040" s="539"/>
      <c r="L1040" s="673">
        <v>45950</v>
      </c>
      <c r="M1040" s="562"/>
      <c r="N1040" s="563">
        <f t="shared" si="80"/>
        <v>30</v>
      </c>
      <c r="O1040" s="564">
        <v>22.5</v>
      </c>
      <c r="P1040" s="551">
        <f t="shared" si="81"/>
        <v>7.5</v>
      </c>
      <c r="Q1040" s="539"/>
    </row>
    <row r="1041" spans="2:17" ht="15" customHeight="1" x14ac:dyDescent="0.3">
      <c r="B1041" s="571">
        <f t="shared" si="77"/>
        <v>3133.04</v>
      </c>
      <c r="C1041" s="569"/>
      <c r="D1041" s="546">
        <f t="shared" si="78"/>
        <v>3132.92</v>
      </c>
      <c r="E1041" s="570">
        <v>45950</v>
      </c>
      <c r="F1041" s="698">
        <v>3133.04</v>
      </c>
      <c r="G1041" s="711">
        <v>45951</v>
      </c>
      <c r="H1041" s="707">
        <f t="shared" si="79"/>
        <v>0.11999999999989086</v>
      </c>
      <c r="K1041" s="539"/>
      <c r="L1041" s="673">
        <v>45951</v>
      </c>
      <c r="M1041" s="562">
        <v>110</v>
      </c>
      <c r="N1041" s="563">
        <f t="shared" si="80"/>
        <v>22.5</v>
      </c>
      <c r="O1041" s="564">
        <v>125</v>
      </c>
      <c r="P1041" s="551">
        <f t="shared" si="81"/>
        <v>7.5</v>
      </c>
      <c r="Q1041" s="539"/>
    </row>
    <row r="1042" spans="2:17" ht="15" customHeight="1" x14ac:dyDescent="0.3">
      <c r="B1042" s="571">
        <f t="shared" si="77"/>
        <v>3133.04</v>
      </c>
      <c r="C1042" s="569"/>
      <c r="D1042" s="546">
        <f t="shared" si="78"/>
        <v>3133.04</v>
      </c>
      <c r="E1042" s="570">
        <v>45951</v>
      </c>
      <c r="F1042" s="698">
        <v>3133.04</v>
      </c>
      <c r="G1042" s="711">
        <v>45952</v>
      </c>
      <c r="H1042" s="707">
        <f t="shared" si="79"/>
        <v>0</v>
      </c>
      <c r="K1042" s="539"/>
      <c r="L1042" s="673">
        <v>45952</v>
      </c>
      <c r="M1042" s="562"/>
      <c r="N1042" s="563">
        <f t="shared" si="80"/>
        <v>125</v>
      </c>
      <c r="O1042" s="564">
        <v>125</v>
      </c>
      <c r="P1042" s="551">
        <f t="shared" si="81"/>
        <v>0</v>
      </c>
      <c r="Q1042" s="539"/>
    </row>
    <row r="1043" spans="2:17" ht="15" customHeight="1" x14ac:dyDescent="0.3">
      <c r="B1043" s="571">
        <f t="shared" si="77"/>
        <v>3133.04</v>
      </c>
      <c r="C1043" s="569"/>
      <c r="D1043" s="546">
        <f t="shared" si="78"/>
        <v>3133.04</v>
      </c>
      <c r="E1043" s="570">
        <v>45952</v>
      </c>
      <c r="F1043" s="698">
        <v>3133.04</v>
      </c>
      <c r="G1043" s="711">
        <v>45953</v>
      </c>
      <c r="H1043" s="707">
        <f t="shared" si="79"/>
        <v>0</v>
      </c>
      <c r="K1043" s="539"/>
      <c r="L1043" s="673">
        <v>45953</v>
      </c>
      <c r="M1043" s="562"/>
      <c r="N1043" s="563">
        <f t="shared" si="80"/>
        <v>125</v>
      </c>
      <c r="O1043" s="564">
        <v>125</v>
      </c>
      <c r="P1043" s="551">
        <f t="shared" si="81"/>
        <v>0</v>
      </c>
      <c r="Q1043" s="539"/>
    </row>
    <row r="1044" spans="2:17" ht="15" customHeight="1" x14ac:dyDescent="0.3">
      <c r="B1044" s="571">
        <f t="shared" si="77"/>
        <v>3133.04</v>
      </c>
      <c r="C1044" s="569"/>
      <c r="D1044" s="546">
        <f t="shared" si="78"/>
        <v>3133.04</v>
      </c>
      <c r="E1044" s="570">
        <v>45953</v>
      </c>
      <c r="F1044" s="698">
        <v>3133.04</v>
      </c>
      <c r="G1044" s="711">
        <v>45954</v>
      </c>
      <c r="H1044" s="707">
        <f t="shared" si="79"/>
        <v>0</v>
      </c>
      <c r="K1044" s="539"/>
      <c r="L1044" s="673">
        <v>45954</v>
      </c>
      <c r="M1044" s="562"/>
      <c r="N1044" s="563">
        <f t="shared" si="80"/>
        <v>125</v>
      </c>
      <c r="O1044" s="564">
        <v>125</v>
      </c>
      <c r="P1044" s="551">
        <f t="shared" si="81"/>
        <v>0</v>
      </c>
      <c r="Q1044" s="539"/>
    </row>
    <row r="1045" spans="2:17" ht="15" customHeight="1" x14ac:dyDescent="0.3">
      <c r="B1045" s="571">
        <f t="shared" si="77"/>
        <v>3133.2</v>
      </c>
      <c r="C1045" s="569"/>
      <c r="D1045" s="546">
        <f t="shared" si="78"/>
        <v>3133.04</v>
      </c>
      <c r="E1045" s="570">
        <v>45954</v>
      </c>
      <c r="F1045" s="698">
        <v>3133.2</v>
      </c>
      <c r="G1045" s="711">
        <v>45955</v>
      </c>
      <c r="H1045" s="707">
        <f t="shared" si="79"/>
        <v>0.15999999999985448</v>
      </c>
      <c r="K1045" s="539"/>
      <c r="L1045" s="673">
        <v>45955</v>
      </c>
      <c r="M1045" s="562"/>
      <c r="N1045" s="563">
        <f t="shared" si="80"/>
        <v>125</v>
      </c>
      <c r="O1045" s="564">
        <v>125</v>
      </c>
      <c r="P1045" s="551">
        <f t="shared" si="81"/>
        <v>0</v>
      </c>
      <c r="Q1045" s="539"/>
    </row>
    <row r="1046" spans="2:17" ht="15" customHeight="1" x14ac:dyDescent="0.3">
      <c r="B1046" s="571">
        <f t="shared" si="77"/>
        <v>3133.2</v>
      </c>
      <c r="C1046" s="569"/>
      <c r="D1046" s="546">
        <f t="shared" si="78"/>
        <v>3133.2</v>
      </c>
      <c r="E1046" s="570">
        <v>45955</v>
      </c>
      <c r="F1046" s="698">
        <v>3133.2</v>
      </c>
      <c r="G1046" s="711">
        <v>45956</v>
      </c>
      <c r="H1046" s="707">
        <f t="shared" si="79"/>
        <v>0</v>
      </c>
      <c r="K1046" s="539"/>
      <c r="L1046" s="673">
        <v>45956</v>
      </c>
      <c r="M1046" s="562"/>
      <c r="N1046" s="563">
        <f t="shared" si="80"/>
        <v>125</v>
      </c>
      <c r="O1046" s="564">
        <v>125</v>
      </c>
      <c r="P1046" s="551">
        <f t="shared" si="81"/>
        <v>0</v>
      </c>
      <c r="Q1046" s="539"/>
    </row>
    <row r="1047" spans="2:17" ht="15" customHeight="1" x14ac:dyDescent="0.3">
      <c r="B1047" s="571">
        <f t="shared" si="77"/>
        <v>3133.25</v>
      </c>
      <c r="C1047" s="569"/>
      <c r="D1047" s="546">
        <f t="shared" si="78"/>
        <v>3133.2</v>
      </c>
      <c r="E1047" s="570">
        <v>45956</v>
      </c>
      <c r="F1047" s="698">
        <v>3133.25</v>
      </c>
      <c r="G1047" s="711">
        <v>45957</v>
      </c>
      <c r="H1047" s="707">
        <f t="shared" si="79"/>
        <v>5.0000000000181899E-2</v>
      </c>
      <c r="K1047" s="539"/>
      <c r="L1047" s="673">
        <v>45957</v>
      </c>
      <c r="M1047" s="562"/>
      <c r="N1047" s="563">
        <f t="shared" si="80"/>
        <v>125</v>
      </c>
      <c r="O1047" s="564">
        <v>125</v>
      </c>
      <c r="P1047" s="551">
        <f t="shared" si="81"/>
        <v>0</v>
      </c>
      <c r="Q1047" s="539"/>
    </row>
    <row r="1048" spans="2:17" ht="15" customHeight="1" x14ac:dyDescent="0.3">
      <c r="B1048" s="571">
        <f t="shared" si="77"/>
        <v>3133.75</v>
      </c>
      <c r="C1048" s="569"/>
      <c r="D1048" s="546">
        <f t="shared" si="78"/>
        <v>3133.25</v>
      </c>
      <c r="E1048" s="570">
        <v>45957</v>
      </c>
      <c r="F1048" s="698">
        <v>3133.75</v>
      </c>
      <c r="G1048" s="711">
        <v>45958</v>
      </c>
      <c r="H1048" s="707">
        <f t="shared" si="79"/>
        <v>0.5</v>
      </c>
      <c r="K1048" s="539"/>
      <c r="L1048" s="673">
        <v>45958</v>
      </c>
      <c r="M1048" s="562"/>
      <c r="N1048" s="563">
        <f t="shared" si="80"/>
        <v>125</v>
      </c>
      <c r="O1048" s="564">
        <v>125</v>
      </c>
      <c r="P1048" s="551">
        <f t="shared" si="81"/>
        <v>0</v>
      </c>
      <c r="Q1048" s="539"/>
    </row>
    <row r="1049" spans="2:17" ht="15" customHeight="1" x14ac:dyDescent="0.3">
      <c r="B1049" s="571">
        <f t="shared" ref="B1049:B1088" si="82">F1049</f>
        <v>3135</v>
      </c>
      <c r="C1049" s="569"/>
      <c r="D1049" s="546">
        <f t="shared" ref="D1049:D1088" si="83">F1048</f>
        <v>3133.75</v>
      </c>
      <c r="E1049" s="570">
        <v>45958</v>
      </c>
      <c r="F1049" s="698">
        <v>3135</v>
      </c>
      <c r="G1049" s="711">
        <v>45959</v>
      </c>
      <c r="H1049" s="707">
        <f t="shared" ref="H1049:H1088" si="84">F1049-D1049</f>
        <v>1.25</v>
      </c>
      <c r="K1049" s="539"/>
      <c r="L1049" s="673">
        <v>45959</v>
      </c>
      <c r="M1049" s="562"/>
      <c r="N1049" s="563">
        <f t="shared" ref="N1049:N1088" si="85">O1048</f>
        <v>125</v>
      </c>
      <c r="O1049" s="564">
        <v>125</v>
      </c>
      <c r="P1049" s="551">
        <f t="shared" ref="P1049:P1088" si="86">M1049+N1049-O1049</f>
        <v>0</v>
      </c>
      <c r="Q1049" s="539"/>
    </row>
    <row r="1050" spans="2:17" ht="15" customHeight="1" x14ac:dyDescent="0.3">
      <c r="B1050" s="571">
        <f t="shared" si="82"/>
        <v>3135</v>
      </c>
      <c r="C1050" s="569"/>
      <c r="D1050" s="546">
        <f t="shared" si="83"/>
        <v>3135</v>
      </c>
      <c r="E1050" s="570">
        <v>45959</v>
      </c>
      <c r="F1050" s="698">
        <v>3135</v>
      </c>
      <c r="G1050" s="711">
        <v>45960</v>
      </c>
      <c r="H1050" s="707">
        <f t="shared" si="84"/>
        <v>0</v>
      </c>
      <c r="K1050" s="539"/>
      <c r="L1050" s="673">
        <v>45960</v>
      </c>
      <c r="M1050" s="562"/>
      <c r="N1050" s="563">
        <f t="shared" si="85"/>
        <v>125</v>
      </c>
      <c r="O1050" s="564">
        <v>125</v>
      </c>
      <c r="P1050" s="551">
        <f t="shared" si="86"/>
        <v>0</v>
      </c>
      <c r="Q1050" s="539"/>
    </row>
    <row r="1051" spans="2:17" ht="15" customHeight="1" x14ac:dyDescent="0.3">
      <c r="B1051" s="571">
        <f t="shared" si="82"/>
        <v>3135</v>
      </c>
      <c r="C1051" s="569"/>
      <c r="D1051" s="546">
        <f t="shared" si="83"/>
        <v>3135</v>
      </c>
      <c r="E1051" s="570">
        <v>45960</v>
      </c>
      <c r="F1051" s="698">
        <v>3135</v>
      </c>
      <c r="G1051" s="711">
        <v>45961</v>
      </c>
      <c r="H1051" s="707">
        <f t="shared" si="84"/>
        <v>0</v>
      </c>
      <c r="K1051" s="539"/>
      <c r="L1051" s="673">
        <v>45961</v>
      </c>
      <c r="M1051" s="562"/>
      <c r="N1051" s="563">
        <f t="shared" si="85"/>
        <v>125</v>
      </c>
      <c r="O1051" s="564">
        <v>125</v>
      </c>
      <c r="P1051" s="551">
        <f t="shared" si="86"/>
        <v>0</v>
      </c>
      <c r="Q1051" s="539"/>
    </row>
    <row r="1052" spans="2:17" ht="15" customHeight="1" x14ac:dyDescent="0.3">
      <c r="B1052" s="571">
        <f t="shared" si="82"/>
        <v>3137.1</v>
      </c>
      <c r="C1052" s="569"/>
      <c r="D1052" s="546">
        <f t="shared" si="83"/>
        <v>3135</v>
      </c>
      <c r="E1052" s="570">
        <v>45961</v>
      </c>
      <c r="F1052" s="698">
        <v>3137.1</v>
      </c>
      <c r="G1052" s="711">
        <v>45962</v>
      </c>
      <c r="H1052" s="707">
        <f t="shared" si="84"/>
        <v>2.0999999999999091</v>
      </c>
      <c r="K1052" s="539"/>
      <c r="L1052" s="673">
        <v>45962</v>
      </c>
      <c r="M1052" s="562"/>
      <c r="N1052" s="563">
        <f t="shared" si="85"/>
        <v>125</v>
      </c>
      <c r="O1052" s="564">
        <v>125</v>
      </c>
      <c r="P1052" s="551">
        <f t="shared" si="86"/>
        <v>0</v>
      </c>
      <c r="Q1052" s="539"/>
    </row>
    <row r="1053" spans="2:17" ht="15" customHeight="1" x14ac:dyDescent="0.3">
      <c r="B1053" s="571">
        <f t="shared" si="82"/>
        <v>3137.1</v>
      </c>
      <c r="C1053" s="569"/>
      <c r="D1053" s="546">
        <f t="shared" si="83"/>
        <v>3137.1</v>
      </c>
      <c r="E1053" s="570">
        <v>45962</v>
      </c>
      <c r="F1053" s="698">
        <v>3137.1</v>
      </c>
      <c r="G1053" s="711">
        <v>45963</v>
      </c>
      <c r="H1053" s="707">
        <f t="shared" si="84"/>
        <v>0</v>
      </c>
      <c r="K1053" s="539"/>
      <c r="L1053" s="673">
        <v>45963</v>
      </c>
      <c r="M1053" s="562"/>
      <c r="N1053" s="563">
        <f t="shared" si="85"/>
        <v>125</v>
      </c>
      <c r="O1053" s="564">
        <v>125</v>
      </c>
      <c r="P1053" s="551">
        <f t="shared" si="86"/>
        <v>0</v>
      </c>
      <c r="Q1053" s="539"/>
    </row>
    <row r="1054" spans="2:17" ht="15" customHeight="1" x14ac:dyDescent="0.3">
      <c r="B1054" s="571">
        <f t="shared" si="82"/>
        <v>3137.1</v>
      </c>
      <c r="C1054" s="569"/>
      <c r="D1054" s="546">
        <f t="shared" si="83"/>
        <v>3137.1</v>
      </c>
      <c r="E1054" s="570">
        <v>45963</v>
      </c>
      <c r="F1054" s="698">
        <v>3137.1</v>
      </c>
      <c r="G1054" s="711">
        <v>45964</v>
      </c>
      <c r="H1054" s="707">
        <f t="shared" si="84"/>
        <v>0</v>
      </c>
      <c r="K1054" s="539"/>
      <c r="L1054" s="673">
        <v>45964</v>
      </c>
      <c r="M1054" s="562"/>
      <c r="N1054" s="563">
        <f t="shared" si="85"/>
        <v>125</v>
      </c>
      <c r="O1054" s="564">
        <v>125</v>
      </c>
      <c r="P1054" s="551">
        <f t="shared" si="86"/>
        <v>0</v>
      </c>
      <c r="Q1054" s="539"/>
    </row>
    <row r="1055" spans="2:17" ht="15" customHeight="1" x14ac:dyDescent="0.3">
      <c r="B1055" s="571">
        <f t="shared" si="82"/>
        <v>3137.1</v>
      </c>
      <c r="C1055" s="569"/>
      <c r="D1055" s="546">
        <f t="shared" si="83"/>
        <v>3137.1</v>
      </c>
      <c r="E1055" s="570">
        <v>45964</v>
      </c>
      <c r="F1055" s="698">
        <v>3137.1</v>
      </c>
      <c r="G1055" s="711">
        <v>45965</v>
      </c>
      <c r="H1055" s="707">
        <f t="shared" si="84"/>
        <v>0</v>
      </c>
      <c r="K1055" s="539"/>
      <c r="L1055" s="673">
        <v>45965</v>
      </c>
      <c r="M1055" s="562"/>
      <c r="N1055" s="563">
        <f t="shared" si="85"/>
        <v>125</v>
      </c>
      <c r="O1055" s="564">
        <v>125</v>
      </c>
      <c r="P1055" s="551">
        <f t="shared" si="86"/>
        <v>0</v>
      </c>
      <c r="Q1055" s="539"/>
    </row>
    <row r="1056" spans="2:17" ht="15" customHeight="1" x14ac:dyDescent="0.3">
      <c r="B1056" s="571">
        <f t="shared" si="82"/>
        <v>3137.2</v>
      </c>
      <c r="C1056" s="569"/>
      <c r="D1056" s="546">
        <f t="shared" si="83"/>
        <v>3137.1</v>
      </c>
      <c r="E1056" s="570">
        <v>45965</v>
      </c>
      <c r="F1056" s="698">
        <v>3137.2</v>
      </c>
      <c r="G1056" s="711">
        <v>45966</v>
      </c>
      <c r="H1056" s="707">
        <f t="shared" si="84"/>
        <v>9.9999999999909051E-2</v>
      </c>
      <c r="K1056" s="539"/>
      <c r="L1056" s="673">
        <v>45966</v>
      </c>
      <c r="M1056" s="562"/>
      <c r="N1056" s="563">
        <f t="shared" si="85"/>
        <v>125</v>
      </c>
      <c r="O1056" s="564">
        <v>125</v>
      </c>
      <c r="P1056" s="551">
        <f t="shared" si="86"/>
        <v>0</v>
      </c>
      <c r="Q1056" s="539"/>
    </row>
    <row r="1057" spans="2:17" ht="15" customHeight="1" x14ac:dyDescent="0.3">
      <c r="B1057" s="571">
        <f t="shared" si="82"/>
        <v>3137.2</v>
      </c>
      <c r="C1057" s="569"/>
      <c r="D1057" s="546">
        <f t="shared" si="83"/>
        <v>3137.2</v>
      </c>
      <c r="E1057" s="570">
        <v>45966</v>
      </c>
      <c r="F1057" s="698">
        <v>3137.2</v>
      </c>
      <c r="G1057" s="711">
        <v>45967</v>
      </c>
      <c r="H1057" s="707">
        <f t="shared" si="84"/>
        <v>0</v>
      </c>
      <c r="K1057" s="539"/>
      <c r="L1057" s="673">
        <v>45967</v>
      </c>
      <c r="M1057" s="562"/>
      <c r="N1057" s="563">
        <f t="shared" si="85"/>
        <v>125</v>
      </c>
      <c r="O1057" s="564">
        <v>125</v>
      </c>
      <c r="P1057" s="551">
        <f t="shared" si="86"/>
        <v>0</v>
      </c>
      <c r="Q1057" s="539"/>
    </row>
    <row r="1058" spans="2:17" ht="15" customHeight="1" x14ac:dyDescent="0.3">
      <c r="B1058" s="571">
        <f t="shared" si="82"/>
        <v>3137.2</v>
      </c>
      <c r="C1058" s="569"/>
      <c r="D1058" s="546">
        <f t="shared" si="83"/>
        <v>3137.2</v>
      </c>
      <c r="E1058" s="570">
        <v>45967</v>
      </c>
      <c r="F1058" s="698">
        <v>3137.2</v>
      </c>
      <c r="G1058" s="711">
        <v>45968</v>
      </c>
      <c r="H1058" s="707">
        <f t="shared" si="84"/>
        <v>0</v>
      </c>
      <c r="K1058" s="539"/>
      <c r="L1058" s="673">
        <v>45968</v>
      </c>
      <c r="M1058" s="562"/>
      <c r="N1058" s="563">
        <f t="shared" si="85"/>
        <v>125</v>
      </c>
      <c r="O1058" s="564">
        <v>125</v>
      </c>
      <c r="P1058" s="551">
        <f t="shared" si="86"/>
        <v>0</v>
      </c>
      <c r="Q1058" s="539"/>
    </row>
    <row r="1059" spans="2:17" ht="15" customHeight="1" x14ac:dyDescent="0.3">
      <c r="B1059" s="571">
        <f t="shared" si="82"/>
        <v>3137.2</v>
      </c>
      <c r="C1059" s="569"/>
      <c r="D1059" s="546">
        <f t="shared" si="83"/>
        <v>3137.2</v>
      </c>
      <c r="E1059" s="570">
        <v>45968</v>
      </c>
      <c r="F1059" s="698">
        <v>3137.2</v>
      </c>
      <c r="G1059" s="711">
        <v>45969</v>
      </c>
      <c r="H1059" s="707">
        <f t="shared" si="84"/>
        <v>0</v>
      </c>
      <c r="K1059" s="539"/>
      <c r="L1059" s="673">
        <v>45969</v>
      </c>
      <c r="M1059" s="562"/>
      <c r="N1059" s="563">
        <f t="shared" si="85"/>
        <v>125</v>
      </c>
      <c r="O1059" s="564">
        <v>125</v>
      </c>
      <c r="P1059" s="551">
        <f t="shared" si="86"/>
        <v>0</v>
      </c>
      <c r="Q1059" s="539"/>
    </row>
    <row r="1060" spans="2:17" ht="15" customHeight="1" x14ac:dyDescent="0.3">
      <c r="B1060" s="571">
        <f t="shared" si="82"/>
        <v>3137.2</v>
      </c>
      <c r="C1060" s="569"/>
      <c r="D1060" s="546">
        <f t="shared" si="83"/>
        <v>3137.2</v>
      </c>
      <c r="E1060" s="570">
        <v>45969</v>
      </c>
      <c r="F1060" s="698">
        <v>3137.2</v>
      </c>
      <c r="G1060" s="711">
        <v>45970</v>
      </c>
      <c r="H1060" s="707">
        <f t="shared" si="84"/>
        <v>0</v>
      </c>
      <c r="K1060" s="539"/>
      <c r="L1060" s="673">
        <v>45970</v>
      </c>
      <c r="M1060" s="562"/>
      <c r="N1060" s="563">
        <f t="shared" si="85"/>
        <v>125</v>
      </c>
      <c r="O1060" s="564">
        <v>125</v>
      </c>
      <c r="P1060" s="551">
        <f t="shared" si="86"/>
        <v>0</v>
      </c>
      <c r="Q1060" s="539"/>
    </row>
    <row r="1061" spans="2:17" ht="15" customHeight="1" x14ac:dyDescent="0.3">
      <c r="B1061" s="571">
        <f t="shared" si="82"/>
        <v>3137.6</v>
      </c>
      <c r="C1061" s="569"/>
      <c r="D1061" s="546">
        <f t="shared" si="83"/>
        <v>3137.2</v>
      </c>
      <c r="E1061" s="570">
        <v>45970</v>
      </c>
      <c r="F1061" s="698">
        <v>3137.6</v>
      </c>
      <c r="G1061" s="711">
        <v>45971</v>
      </c>
      <c r="H1061" s="707">
        <f t="shared" si="84"/>
        <v>0.40000000000009095</v>
      </c>
      <c r="K1061" s="539"/>
      <c r="L1061" s="673">
        <v>45971</v>
      </c>
      <c r="M1061" s="562"/>
      <c r="N1061" s="563">
        <f t="shared" si="85"/>
        <v>125</v>
      </c>
      <c r="O1061" s="564">
        <v>105</v>
      </c>
      <c r="P1061" s="551">
        <f t="shared" si="86"/>
        <v>20</v>
      </c>
      <c r="Q1061" s="539"/>
    </row>
    <row r="1062" spans="2:17" ht="15" customHeight="1" x14ac:dyDescent="0.3">
      <c r="B1062" s="571">
        <f t="shared" si="82"/>
        <v>3139.91</v>
      </c>
      <c r="C1062" s="569"/>
      <c r="D1062" s="546">
        <f t="shared" si="83"/>
        <v>3137.6</v>
      </c>
      <c r="E1062" s="570">
        <v>45971</v>
      </c>
      <c r="F1062" s="698">
        <v>3139.91</v>
      </c>
      <c r="G1062" s="711">
        <v>45972</v>
      </c>
      <c r="H1062" s="707">
        <f t="shared" si="84"/>
        <v>2.3099999999999454</v>
      </c>
      <c r="K1062" s="539"/>
      <c r="L1062" s="673">
        <v>45972</v>
      </c>
      <c r="M1062" s="562"/>
      <c r="N1062" s="563">
        <f t="shared" si="85"/>
        <v>105</v>
      </c>
      <c r="O1062" s="564">
        <v>105</v>
      </c>
      <c r="P1062" s="551">
        <f t="shared" si="86"/>
        <v>0</v>
      </c>
      <c r="Q1062" s="539"/>
    </row>
    <row r="1063" spans="2:17" ht="15" customHeight="1" x14ac:dyDescent="0.3">
      <c r="B1063" s="571">
        <f t="shared" si="82"/>
        <v>3139.91</v>
      </c>
      <c r="C1063" s="569"/>
      <c r="D1063" s="546">
        <f t="shared" si="83"/>
        <v>3139.91</v>
      </c>
      <c r="E1063" s="570">
        <v>45972</v>
      </c>
      <c r="F1063" s="698">
        <v>3139.91</v>
      </c>
      <c r="G1063" s="711">
        <v>45973</v>
      </c>
      <c r="H1063" s="707">
        <f t="shared" si="84"/>
        <v>0</v>
      </c>
      <c r="K1063" s="539"/>
      <c r="L1063" s="673">
        <v>45973</v>
      </c>
      <c r="M1063" s="562"/>
      <c r="N1063" s="563">
        <f t="shared" si="85"/>
        <v>105</v>
      </c>
      <c r="O1063" s="564">
        <v>105</v>
      </c>
      <c r="P1063" s="551">
        <f t="shared" si="86"/>
        <v>0</v>
      </c>
      <c r="Q1063" s="539"/>
    </row>
    <row r="1064" spans="2:17" ht="15" customHeight="1" x14ac:dyDescent="0.3">
      <c r="B1064" s="571">
        <f t="shared" si="82"/>
        <v>3139.91</v>
      </c>
      <c r="C1064" s="569"/>
      <c r="D1064" s="546">
        <f t="shared" si="83"/>
        <v>3139.91</v>
      </c>
      <c r="E1064" s="570">
        <v>45973</v>
      </c>
      <c r="F1064" s="698">
        <v>3139.91</v>
      </c>
      <c r="G1064" s="711">
        <v>45974</v>
      </c>
      <c r="H1064" s="707">
        <f t="shared" si="84"/>
        <v>0</v>
      </c>
      <c r="K1064" s="539"/>
      <c r="L1064" s="673">
        <v>45974</v>
      </c>
      <c r="M1064" s="562"/>
      <c r="N1064" s="563">
        <f t="shared" si="85"/>
        <v>105</v>
      </c>
      <c r="O1064" s="564">
        <v>105</v>
      </c>
      <c r="P1064" s="551">
        <f t="shared" si="86"/>
        <v>0</v>
      </c>
      <c r="Q1064" s="539"/>
    </row>
    <row r="1065" spans="2:17" ht="15" customHeight="1" x14ac:dyDescent="0.3">
      <c r="B1065" s="571">
        <f t="shared" si="82"/>
        <v>3139.98</v>
      </c>
      <c r="C1065" s="569"/>
      <c r="D1065" s="546">
        <f t="shared" si="83"/>
        <v>3139.91</v>
      </c>
      <c r="E1065" s="570">
        <v>45974</v>
      </c>
      <c r="F1065" s="698">
        <v>3139.98</v>
      </c>
      <c r="G1065" s="711">
        <v>45975</v>
      </c>
      <c r="H1065" s="707">
        <f t="shared" si="84"/>
        <v>7.0000000000163709E-2</v>
      </c>
      <c r="K1065" s="539"/>
      <c r="L1065" s="673">
        <v>45975</v>
      </c>
      <c r="M1065" s="562"/>
      <c r="N1065" s="563">
        <f t="shared" si="85"/>
        <v>105</v>
      </c>
      <c r="O1065" s="564">
        <v>105</v>
      </c>
      <c r="P1065" s="551">
        <f t="shared" si="86"/>
        <v>0</v>
      </c>
      <c r="Q1065" s="539"/>
    </row>
    <row r="1066" spans="2:17" ht="15" customHeight="1" x14ac:dyDescent="0.3">
      <c r="B1066" s="571">
        <f t="shared" si="82"/>
        <v>3140.05</v>
      </c>
      <c r="C1066" s="569"/>
      <c r="D1066" s="546">
        <f t="shared" si="83"/>
        <v>3139.98</v>
      </c>
      <c r="E1066" s="570">
        <v>45975</v>
      </c>
      <c r="F1066" s="698">
        <v>3140.05</v>
      </c>
      <c r="G1066" s="711">
        <v>45976</v>
      </c>
      <c r="H1066" s="707">
        <f t="shared" si="84"/>
        <v>7.0000000000163709E-2</v>
      </c>
      <c r="K1066" s="539"/>
      <c r="L1066" s="673">
        <v>45976</v>
      </c>
      <c r="M1066" s="562"/>
      <c r="N1066" s="563">
        <f t="shared" si="85"/>
        <v>105</v>
      </c>
      <c r="O1066" s="564">
        <v>105</v>
      </c>
      <c r="P1066" s="551">
        <f t="shared" si="86"/>
        <v>0</v>
      </c>
      <c r="Q1066" s="539"/>
    </row>
    <row r="1067" spans="2:17" ht="15" customHeight="1" x14ac:dyDescent="0.3">
      <c r="B1067" s="571">
        <f t="shared" si="82"/>
        <v>3140.37</v>
      </c>
      <c r="C1067" s="569"/>
      <c r="D1067" s="546">
        <f t="shared" si="83"/>
        <v>3140.05</v>
      </c>
      <c r="E1067" s="570">
        <v>45976</v>
      </c>
      <c r="F1067" s="698">
        <v>3140.37</v>
      </c>
      <c r="G1067" s="711">
        <v>45977</v>
      </c>
      <c r="H1067" s="707">
        <f t="shared" si="84"/>
        <v>0.31999999999970896</v>
      </c>
      <c r="K1067" s="539"/>
      <c r="L1067" s="673">
        <v>45977</v>
      </c>
      <c r="M1067" s="562"/>
      <c r="N1067" s="563">
        <f t="shared" si="85"/>
        <v>105</v>
      </c>
      <c r="O1067" s="564">
        <v>105</v>
      </c>
      <c r="P1067" s="551">
        <f t="shared" si="86"/>
        <v>0</v>
      </c>
      <c r="Q1067" s="539"/>
    </row>
    <row r="1068" spans="2:17" ht="15" customHeight="1" x14ac:dyDescent="0.3">
      <c r="B1068" s="571">
        <f t="shared" si="82"/>
        <v>3145.65</v>
      </c>
      <c r="C1068" s="569"/>
      <c r="D1068" s="546">
        <f t="shared" si="83"/>
        <v>3140.37</v>
      </c>
      <c r="E1068" s="570">
        <v>45977</v>
      </c>
      <c r="F1068" s="698">
        <v>3145.65</v>
      </c>
      <c r="G1068" s="711">
        <v>45978</v>
      </c>
      <c r="H1068" s="707">
        <f t="shared" si="84"/>
        <v>5.2800000000002001</v>
      </c>
      <c r="K1068" s="539"/>
      <c r="L1068" s="673">
        <v>45978</v>
      </c>
      <c r="M1068" s="562"/>
      <c r="N1068" s="563">
        <f t="shared" si="85"/>
        <v>105</v>
      </c>
      <c r="O1068" s="564">
        <v>78</v>
      </c>
      <c r="P1068" s="551">
        <f t="shared" si="86"/>
        <v>27</v>
      </c>
      <c r="Q1068" s="539"/>
    </row>
    <row r="1069" spans="2:17" ht="15" customHeight="1" x14ac:dyDescent="0.3">
      <c r="B1069" s="571">
        <f t="shared" si="82"/>
        <v>3148.7</v>
      </c>
      <c r="C1069" s="569"/>
      <c r="D1069" s="546">
        <f t="shared" si="83"/>
        <v>3145.65</v>
      </c>
      <c r="E1069" s="570">
        <v>45978</v>
      </c>
      <c r="F1069" s="698">
        <v>3148.7</v>
      </c>
      <c r="G1069" s="711">
        <v>45979</v>
      </c>
      <c r="H1069" s="707">
        <f t="shared" si="84"/>
        <v>3.0499999999997272</v>
      </c>
      <c r="K1069" s="539"/>
      <c r="L1069" s="673">
        <v>45979</v>
      </c>
      <c r="M1069" s="562"/>
      <c r="N1069" s="563">
        <f t="shared" si="85"/>
        <v>78</v>
      </c>
      <c r="O1069" s="564">
        <v>60</v>
      </c>
      <c r="P1069" s="551">
        <f t="shared" si="86"/>
        <v>18</v>
      </c>
      <c r="Q1069" s="539"/>
    </row>
    <row r="1070" spans="2:17" ht="15" customHeight="1" x14ac:dyDescent="0.3">
      <c r="B1070" s="571">
        <f t="shared" si="82"/>
        <v>3149</v>
      </c>
      <c r="C1070" s="569"/>
      <c r="D1070" s="546">
        <f t="shared" si="83"/>
        <v>3148.7</v>
      </c>
      <c r="E1070" s="570">
        <v>45979</v>
      </c>
      <c r="F1070" s="698">
        <v>3149</v>
      </c>
      <c r="G1070" s="711">
        <v>45980</v>
      </c>
      <c r="H1070" s="707">
        <f t="shared" si="84"/>
        <v>0.3000000000001819</v>
      </c>
      <c r="K1070" s="539"/>
      <c r="L1070" s="673">
        <v>45980</v>
      </c>
      <c r="M1070" s="562"/>
      <c r="N1070" s="563">
        <f t="shared" si="85"/>
        <v>60</v>
      </c>
      <c r="O1070" s="564">
        <v>60</v>
      </c>
      <c r="P1070" s="551">
        <f t="shared" si="86"/>
        <v>0</v>
      </c>
      <c r="Q1070" s="539"/>
    </row>
    <row r="1071" spans="2:17" ht="15" customHeight="1" x14ac:dyDescent="0.3">
      <c r="B1071" s="571">
        <f t="shared" si="82"/>
        <v>3149.4</v>
      </c>
      <c r="C1071" s="569"/>
      <c r="D1071" s="546">
        <f t="shared" si="83"/>
        <v>3149</v>
      </c>
      <c r="E1071" s="570">
        <v>45980</v>
      </c>
      <c r="F1071" s="698">
        <v>3149.4</v>
      </c>
      <c r="G1071" s="711">
        <v>45981</v>
      </c>
      <c r="H1071" s="707">
        <f t="shared" si="84"/>
        <v>0.40000000000009095</v>
      </c>
      <c r="K1071" s="539"/>
      <c r="L1071" s="673">
        <v>45981</v>
      </c>
      <c r="M1071" s="562"/>
      <c r="N1071" s="563">
        <f t="shared" si="85"/>
        <v>60</v>
      </c>
      <c r="O1071" s="564">
        <v>55</v>
      </c>
      <c r="P1071" s="551">
        <f t="shared" si="86"/>
        <v>5</v>
      </c>
      <c r="Q1071" s="539"/>
    </row>
    <row r="1072" spans="2:17" ht="15" customHeight="1" x14ac:dyDescent="0.3">
      <c r="B1072" s="571">
        <f t="shared" si="82"/>
        <v>3149.4</v>
      </c>
      <c r="C1072" s="569"/>
      <c r="D1072" s="546">
        <f t="shared" si="83"/>
        <v>3149.4</v>
      </c>
      <c r="E1072" s="570">
        <v>45981</v>
      </c>
      <c r="F1072" s="698">
        <v>3149.4</v>
      </c>
      <c r="G1072" s="711">
        <v>45982</v>
      </c>
      <c r="H1072" s="707">
        <f t="shared" si="84"/>
        <v>0</v>
      </c>
      <c r="K1072" s="539"/>
      <c r="L1072" s="673">
        <v>45982</v>
      </c>
      <c r="M1072" s="562"/>
      <c r="N1072" s="563">
        <f t="shared" si="85"/>
        <v>55</v>
      </c>
      <c r="O1072" s="564">
        <v>55</v>
      </c>
      <c r="P1072" s="551">
        <f t="shared" si="86"/>
        <v>0</v>
      </c>
      <c r="Q1072" s="539"/>
    </row>
    <row r="1073" spans="2:17" ht="15" customHeight="1" x14ac:dyDescent="0.3">
      <c r="B1073" s="571">
        <f t="shared" si="82"/>
        <v>3150.3</v>
      </c>
      <c r="C1073" s="569"/>
      <c r="D1073" s="546">
        <f t="shared" si="83"/>
        <v>3149.4</v>
      </c>
      <c r="E1073" s="570">
        <v>45982</v>
      </c>
      <c r="F1073" s="698">
        <v>3150.3</v>
      </c>
      <c r="G1073" s="711">
        <v>45983</v>
      </c>
      <c r="H1073" s="707">
        <f t="shared" si="84"/>
        <v>0.90000000000009095</v>
      </c>
      <c r="K1073" s="539"/>
      <c r="L1073" s="673">
        <v>45983</v>
      </c>
      <c r="M1073" s="562"/>
      <c r="N1073" s="563">
        <f t="shared" si="85"/>
        <v>55</v>
      </c>
      <c r="O1073" s="564">
        <v>50</v>
      </c>
      <c r="P1073" s="551">
        <f t="shared" si="86"/>
        <v>5</v>
      </c>
      <c r="Q1073" s="539"/>
    </row>
    <row r="1074" spans="2:17" ht="15" customHeight="1" x14ac:dyDescent="0.3">
      <c r="B1074" s="571">
        <f t="shared" si="82"/>
        <v>3155.25</v>
      </c>
      <c r="C1074" s="569"/>
      <c r="D1074" s="546">
        <f t="shared" si="83"/>
        <v>3150.3</v>
      </c>
      <c r="E1074" s="570">
        <v>45983</v>
      </c>
      <c r="F1074" s="698">
        <v>3155.25</v>
      </c>
      <c r="G1074" s="711">
        <v>45984</v>
      </c>
      <c r="H1074" s="707">
        <f t="shared" si="84"/>
        <v>4.9499999999998181</v>
      </c>
      <c r="K1074" s="539"/>
      <c r="L1074" s="673">
        <v>45984</v>
      </c>
      <c r="M1074" s="562"/>
      <c r="N1074" s="563">
        <f t="shared" si="85"/>
        <v>50</v>
      </c>
      <c r="O1074" s="564">
        <v>23</v>
      </c>
      <c r="P1074" s="551">
        <f t="shared" si="86"/>
        <v>27</v>
      </c>
      <c r="Q1074" s="539"/>
    </row>
    <row r="1075" spans="2:17" ht="15" customHeight="1" x14ac:dyDescent="0.3">
      <c r="B1075" s="571">
        <f t="shared" si="82"/>
        <v>3155.25</v>
      </c>
      <c r="C1075" s="569"/>
      <c r="D1075" s="546">
        <f t="shared" si="83"/>
        <v>3155.25</v>
      </c>
      <c r="E1075" s="570">
        <v>45984</v>
      </c>
      <c r="F1075" s="698">
        <v>3155.25</v>
      </c>
      <c r="G1075" s="711">
        <v>45985</v>
      </c>
      <c r="H1075" s="707">
        <f t="shared" si="84"/>
        <v>0</v>
      </c>
      <c r="K1075" s="539"/>
      <c r="L1075" s="673">
        <v>45985</v>
      </c>
      <c r="M1075" s="562"/>
      <c r="N1075" s="563">
        <f t="shared" si="85"/>
        <v>23</v>
      </c>
      <c r="O1075" s="564">
        <v>23</v>
      </c>
      <c r="P1075" s="551">
        <f t="shared" si="86"/>
        <v>0</v>
      </c>
      <c r="Q1075" s="539"/>
    </row>
    <row r="1076" spans="2:17" ht="15" customHeight="1" x14ac:dyDescent="0.3">
      <c r="B1076" s="571">
        <f t="shared" si="82"/>
        <v>3155.25</v>
      </c>
      <c r="C1076" s="569"/>
      <c r="D1076" s="546">
        <f t="shared" si="83"/>
        <v>3155.25</v>
      </c>
      <c r="E1076" s="570">
        <v>45985</v>
      </c>
      <c r="F1076" s="698">
        <v>3155.25</v>
      </c>
      <c r="G1076" s="711">
        <v>45986</v>
      </c>
      <c r="H1076" s="707">
        <f t="shared" si="84"/>
        <v>0</v>
      </c>
      <c r="K1076" s="539"/>
      <c r="L1076" s="673">
        <v>45986</v>
      </c>
      <c r="M1076" s="562"/>
      <c r="N1076" s="563">
        <f t="shared" si="85"/>
        <v>23</v>
      </c>
      <c r="O1076" s="564">
        <v>23</v>
      </c>
      <c r="P1076" s="551">
        <f t="shared" si="86"/>
        <v>0</v>
      </c>
      <c r="Q1076" s="539"/>
    </row>
    <row r="1077" spans="2:17" ht="15" customHeight="1" x14ac:dyDescent="0.3">
      <c r="B1077" s="571">
        <f t="shared" si="82"/>
        <v>3155.25</v>
      </c>
      <c r="C1077" s="569"/>
      <c r="D1077" s="546">
        <f t="shared" si="83"/>
        <v>3155.25</v>
      </c>
      <c r="E1077" s="570">
        <v>45986</v>
      </c>
      <c r="F1077" s="698">
        <v>3155.25</v>
      </c>
      <c r="G1077" s="711">
        <v>45987</v>
      </c>
      <c r="H1077" s="707">
        <f t="shared" si="84"/>
        <v>0</v>
      </c>
      <c r="K1077" s="539"/>
      <c r="L1077" s="673">
        <v>45987</v>
      </c>
      <c r="M1077" s="562"/>
      <c r="N1077" s="563">
        <f t="shared" si="85"/>
        <v>23</v>
      </c>
      <c r="O1077" s="564">
        <v>23</v>
      </c>
      <c r="P1077" s="551">
        <f t="shared" si="86"/>
        <v>0</v>
      </c>
      <c r="Q1077" s="539"/>
    </row>
    <row r="1078" spans="2:17" ht="15" customHeight="1" x14ac:dyDescent="0.3">
      <c r="B1078" s="571">
        <f t="shared" si="82"/>
        <v>3155.25</v>
      </c>
      <c r="C1078" s="569"/>
      <c r="D1078" s="546">
        <f t="shared" si="83"/>
        <v>3155.25</v>
      </c>
      <c r="E1078" s="570">
        <v>45987</v>
      </c>
      <c r="F1078" s="698">
        <v>3155.25</v>
      </c>
      <c r="G1078" s="711">
        <v>45988</v>
      </c>
      <c r="H1078" s="707">
        <f t="shared" si="84"/>
        <v>0</v>
      </c>
      <c r="K1078" s="539"/>
      <c r="L1078" s="673">
        <v>45988</v>
      </c>
      <c r="M1078" s="562"/>
      <c r="N1078" s="563">
        <f t="shared" si="85"/>
        <v>23</v>
      </c>
      <c r="O1078" s="564">
        <v>23</v>
      </c>
      <c r="P1078" s="551">
        <f t="shared" si="86"/>
        <v>0</v>
      </c>
      <c r="Q1078" s="539"/>
    </row>
    <row r="1079" spans="2:17" ht="15" customHeight="1" x14ac:dyDescent="0.3">
      <c r="B1079" s="571">
        <f t="shared" si="82"/>
        <v>3172.55</v>
      </c>
      <c r="C1079" s="569"/>
      <c r="D1079" s="546">
        <f t="shared" si="83"/>
        <v>3155.25</v>
      </c>
      <c r="E1079" s="570">
        <v>45988</v>
      </c>
      <c r="F1079" s="698">
        <v>3172.55</v>
      </c>
      <c r="G1079" s="711">
        <v>45989</v>
      </c>
      <c r="H1079" s="707">
        <f t="shared" si="84"/>
        <v>17.300000000000182</v>
      </c>
      <c r="K1079" s="539"/>
      <c r="L1079" s="673">
        <v>45989</v>
      </c>
      <c r="M1079" s="562">
        <v>121</v>
      </c>
      <c r="N1079" s="563">
        <f t="shared" si="85"/>
        <v>23</v>
      </c>
      <c r="O1079" s="564">
        <v>85</v>
      </c>
      <c r="P1079" s="551">
        <f t="shared" si="86"/>
        <v>59</v>
      </c>
      <c r="Q1079" s="539"/>
    </row>
    <row r="1080" spans="2:17" ht="15" customHeight="1" x14ac:dyDescent="0.3">
      <c r="B1080" s="571">
        <f t="shared" si="82"/>
        <v>3176.79</v>
      </c>
      <c r="C1080" s="569"/>
      <c r="D1080" s="546">
        <f t="shared" si="83"/>
        <v>3172.55</v>
      </c>
      <c r="E1080" s="570">
        <v>45989</v>
      </c>
      <c r="F1080" s="698">
        <v>3176.79</v>
      </c>
      <c r="G1080" s="711">
        <v>45990</v>
      </c>
      <c r="H1080" s="707">
        <f t="shared" si="84"/>
        <v>4.2399999999997817</v>
      </c>
      <c r="K1080" s="539"/>
      <c r="L1080" s="673">
        <v>45990</v>
      </c>
      <c r="M1080" s="562"/>
      <c r="N1080" s="563">
        <f t="shared" si="85"/>
        <v>85</v>
      </c>
      <c r="O1080" s="564">
        <v>65</v>
      </c>
      <c r="P1080" s="551">
        <f t="shared" si="86"/>
        <v>20</v>
      </c>
      <c r="Q1080" s="539"/>
    </row>
    <row r="1081" spans="2:17" ht="15" customHeight="1" x14ac:dyDescent="0.3">
      <c r="B1081" s="571">
        <f t="shared" si="82"/>
        <v>3176.8</v>
      </c>
      <c r="C1081" s="569"/>
      <c r="D1081" s="546">
        <f t="shared" si="83"/>
        <v>3176.79</v>
      </c>
      <c r="E1081" s="570">
        <v>45990</v>
      </c>
      <c r="F1081" s="698">
        <v>3176.8</v>
      </c>
      <c r="G1081" s="711">
        <v>45991</v>
      </c>
      <c r="H1081" s="707">
        <f t="shared" si="84"/>
        <v>1.0000000000218279E-2</v>
      </c>
      <c r="K1081" s="539"/>
      <c r="L1081" s="673">
        <v>45991</v>
      </c>
      <c r="M1081" s="562"/>
      <c r="N1081" s="563">
        <f t="shared" si="85"/>
        <v>65</v>
      </c>
      <c r="O1081" s="564">
        <v>65</v>
      </c>
      <c r="P1081" s="551">
        <f t="shared" si="86"/>
        <v>0</v>
      </c>
      <c r="Q1081" s="539"/>
    </row>
    <row r="1082" spans="2:17" ht="15" customHeight="1" x14ac:dyDescent="0.3">
      <c r="B1082" s="571">
        <f t="shared" si="82"/>
        <v>3176.8</v>
      </c>
      <c r="C1082" s="569"/>
      <c r="D1082" s="546">
        <f t="shared" si="83"/>
        <v>3176.8</v>
      </c>
      <c r="E1082" s="570">
        <v>45991</v>
      </c>
      <c r="F1082" s="698">
        <v>3176.8</v>
      </c>
      <c r="G1082" s="711">
        <v>45992</v>
      </c>
      <c r="H1082" s="707">
        <f t="shared" si="84"/>
        <v>0</v>
      </c>
      <c r="K1082" s="539"/>
      <c r="L1082" s="673">
        <v>45992</v>
      </c>
      <c r="M1082" s="562"/>
      <c r="N1082" s="563">
        <f t="shared" si="85"/>
        <v>65</v>
      </c>
      <c r="O1082" s="564">
        <v>65</v>
      </c>
      <c r="P1082" s="551">
        <f t="shared" si="86"/>
        <v>0</v>
      </c>
      <c r="Q1082" s="539"/>
    </row>
    <row r="1083" spans="2:17" ht="15" customHeight="1" x14ac:dyDescent="0.3">
      <c r="B1083" s="571">
        <f t="shared" si="82"/>
        <v>3176.9</v>
      </c>
      <c r="C1083" s="569"/>
      <c r="D1083" s="546">
        <f t="shared" si="83"/>
        <v>3176.8</v>
      </c>
      <c r="E1083" s="570">
        <v>45992</v>
      </c>
      <c r="F1083" s="698">
        <v>3176.9</v>
      </c>
      <c r="G1083" s="711">
        <v>45993</v>
      </c>
      <c r="H1083" s="707">
        <f t="shared" si="84"/>
        <v>9.9999999999909051E-2</v>
      </c>
      <c r="K1083" s="539"/>
      <c r="L1083" s="673">
        <v>45993</v>
      </c>
      <c r="M1083" s="562"/>
      <c r="N1083" s="563">
        <f t="shared" si="85"/>
        <v>65</v>
      </c>
      <c r="O1083" s="564">
        <v>65</v>
      </c>
      <c r="P1083" s="551">
        <f t="shared" si="86"/>
        <v>0</v>
      </c>
      <c r="Q1083" s="539"/>
    </row>
    <row r="1084" spans="2:17" ht="15" customHeight="1" x14ac:dyDescent="0.3">
      <c r="B1084" s="571">
        <f t="shared" si="82"/>
        <v>3176.9</v>
      </c>
      <c r="C1084" s="569"/>
      <c r="D1084" s="546">
        <f t="shared" si="83"/>
        <v>3176.9</v>
      </c>
      <c r="E1084" s="570">
        <v>45993</v>
      </c>
      <c r="F1084" s="698">
        <v>3176.9</v>
      </c>
      <c r="G1084" s="711">
        <v>45994</v>
      </c>
      <c r="H1084" s="707">
        <f t="shared" si="84"/>
        <v>0</v>
      </c>
      <c r="K1084" s="539"/>
      <c r="L1084" s="673">
        <v>45994</v>
      </c>
      <c r="M1084" s="562"/>
      <c r="N1084" s="563">
        <f t="shared" si="85"/>
        <v>65</v>
      </c>
      <c r="O1084" s="564">
        <v>65</v>
      </c>
      <c r="P1084" s="551">
        <f t="shared" si="86"/>
        <v>0</v>
      </c>
      <c r="Q1084" s="539"/>
    </row>
    <row r="1085" spans="2:17" ht="15" customHeight="1" x14ac:dyDescent="0.3">
      <c r="B1085" s="571">
        <f t="shared" si="82"/>
        <v>3176.9</v>
      </c>
      <c r="C1085" s="569"/>
      <c r="D1085" s="546">
        <f t="shared" si="83"/>
        <v>3176.9</v>
      </c>
      <c r="E1085" s="570">
        <v>45994</v>
      </c>
      <c r="F1085" s="698">
        <v>3176.9</v>
      </c>
      <c r="G1085" s="711">
        <v>45995</v>
      </c>
      <c r="H1085" s="707">
        <f t="shared" si="84"/>
        <v>0</v>
      </c>
      <c r="K1085" s="539"/>
      <c r="L1085" s="673">
        <v>45995</v>
      </c>
      <c r="M1085" s="562"/>
      <c r="N1085" s="563">
        <f t="shared" si="85"/>
        <v>65</v>
      </c>
      <c r="O1085" s="564">
        <v>65</v>
      </c>
      <c r="P1085" s="551">
        <f t="shared" si="86"/>
        <v>0</v>
      </c>
      <c r="Q1085" s="539"/>
    </row>
    <row r="1086" spans="2:17" ht="15" customHeight="1" x14ac:dyDescent="0.3">
      <c r="B1086" s="571">
        <f t="shared" si="82"/>
        <v>3177.09</v>
      </c>
      <c r="C1086" s="569"/>
      <c r="D1086" s="546">
        <f t="shared" si="83"/>
        <v>3176.9</v>
      </c>
      <c r="E1086" s="570">
        <v>45995</v>
      </c>
      <c r="F1086" s="698">
        <v>3177.09</v>
      </c>
      <c r="G1086" s="711">
        <v>45996</v>
      </c>
      <c r="H1086" s="707">
        <f t="shared" si="84"/>
        <v>0.19000000000005457</v>
      </c>
      <c r="K1086" s="539"/>
      <c r="L1086" s="673">
        <v>45996</v>
      </c>
      <c r="M1086" s="562"/>
      <c r="N1086" s="563">
        <f t="shared" si="85"/>
        <v>65</v>
      </c>
      <c r="O1086" s="564">
        <v>65</v>
      </c>
      <c r="P1086" s="551">
        <f t="shared" si="86"/>
        <v>0</v>
      </c>
      <c r="Q1086" s="539"/>
    </row>
    <row r="1087" spans="2:17" ht="15" customHeight="1" x14ac:dyDescent="0.3">
      <c r="B1087" s="571">
        <f t="shared" si="82"/>
        <v>3177.09</v>
      </c>
      <c r="C1087" s="569"/>
      <c r="D1087" s="546">
        <f t="shared" si="83"/>
        <v>3177.09</v>
      </c>
      <c r="E1087" s="570">
        <v>45996</v>
      </c>
      <c r="F1087" s="698">
        <v>3177.09</v>
      </c>
      <c r="G1087" s="711">
        <v>45997</v>
      </c>
      <c r="H1087" s="707">
        <f t="shared" si="84"/>
        <v>0</v>
      </c>
      <c r="K1087" s="539"/>
      <c r="L1087" s="673">
        <v>45997</v>
      </c>
      <c r="M1087" s="562"/>
      <c r="N1087" s="563">
        <f t="shared" si="85"/>
        <v>65</v>
      </c>
      <c r="O1087" s="564">
        <v>65</v>
      </c>
      <c r="P1087" s="551">
        <f t="shared" si="86"/>
        <v>0</v>
      </c>
      <c r="Q1087" s="539"/>
    </row>
    <row r="1088" spans="2:17" ht="15" customHeight="1" x14ac:dyDescent="0.3">
      <c r="B1088" s="571">
        <f t="shared" si="82"/>
        <v>3177.09</v>
      </c>
      <c r="C1088" s="569"/>
      <c r="D1088" s="546">
        <f t="shared" si="83"/>
        <v>3177.09</v>
      </c>
      <c r="E1088" s="570">
        <v>45997</v>
      </c>
      <c r="F1088" s="698">
        <v>3177.09</v>
      </c>
      <c r="G1088" s="711">
        <v>45998</v>
      </c>
      <c r="H1088" s="707">
        <f t="shared" si="84"/>
        <v>0</v>
      </c>
      <c r="K1088" s="539"/>
      <c r="L1088" s="673">
        <v>45998</v>
      </c>
      <c r="M1088" s="562"/>
      <c r="N1088" s="563">
        <f t="shared" si="85"/>
        <v>65</v>
      </c>
      <c r="O1088" s="564">
        <v>65</v>
      </c>
      <c r="P1088" s="551">
        <f t="shared" si="86"/>
        <v>0</v>
      </c>
      <c r="Q1088" s="539"/>
    </row>
    <row r="1089" spans="2:17" ht="15" customHeight="1" x14ac:dyDescent="0.3">
      <c r="B1089" s="571">
        <f t="shared" ref="B1089:B1099" si="87">F1089</f>
        <v>3177.09</v>
      </c>
      <c r="C1089" s="569"/>
      <c r="D1089" s="546">
        <f t="shared" ref="D1089:D1099" si="88">F1088</f>
        <v>3177.09</v>
      </c>
      <c r="E1089" s="570">
        <v>45998</v>
      </c>
      <c r="F1089" s="698">
        <v>3177.09</v>
      </c>
      <c r="G1089" s="711">
        <v>45999</v>
      </c>
      <c r="H1089" s="707">
        <f t="shared" ref="H1089:H1099" si="89">F1089-D1089</f>
        <v>0</v>
      </c>
      <c r="K1089" s="539"/>
      <c r="L1089" s="673">
        <v>45999</v>
      </c>
      <c r="M1089" s="562"/>
      <c r="N1089" s="563">
        <f t="shared" ref="N1089:N1099" si="90">O1088</f>
        <v>65</v>
      </c>
      <c r="O1089" s="564">
        <v>65</v>
      </c>
      <c r="P1089" s="551">
        <f t="shared" ref="P1089:P1099" si="91">M1089+N1089-O1089</f>
        <v>0</v>
      </c>
      <c r="Q1089" s="539"/>
    </row>
    <row r="1090" spans="2:17" ht="15" customHeight="1" x14ac:dyDescent="0.3">
      <c r="B1090" s="571">
        <f t="shared" si="87"/>
        <v>3177.09</v>
      </c>
      <c r="C1090" s="569"/>
      <c r="D1090" s="546">
        <f t="shared" si="88"/>
        <v>3177.09</v>
      </c>
      <c r="E1090" s="570">
        <v>45999</v>
      </c>
      <c r="F1090" s="698">
        <v>3177.09</v>
      </c>
      <c r="G1090" s="711">
        <v>46000</v>
      </c>
      <c r="H1090" s="707">
        <f t="shared" si="89"/>
        <v>0</v>
      </c>
      <c r="K1090" s="539"/>
      <c r="L1090" s="673">
        <v>46000</v>
      </c>
      <c r="M1090" s="562"/>
      <c r="N1090" s="563">
        <f t="shared" si="90"/>
        <v>65</v>
      </c>
      <c r="O1090" s="564">
        <v>58</v>
      </c>
      <c r="P1090" s="551">
        <f t="shared" si="91"/>
        <v>7</v>
      </c>
      <c r="Q1090" s="539"/>
    </row>
    <row r="1091" spans="2:17" ht="15" customHeight="1" x14ac:dyDescent="0.3">
      <c r="B1091" s="571">
        <f t="shared" si="87"/>
        <v>3178.95</v>
      </c>
      <c r="C1091" s="569"/>
      <c r="D1091" s="546">
        <f t="shared" si="88"/>
        <v>3177.09</v>
      </c>
      <c r="E1091" s="570">
        <v>46000</v>
      </c>
      <c r="F1091" s="698">
        <v>3178.95</v>
      </c>
      <c r="G1091" s="711">
        <v>46001</v>
      </c>
      <c r="H1091" s="707">
        <f t="shared" si="89"/>
        <v>1.8599999999996726</v>
      </c>
      <c r="K1091" s="539"/>
      <c r="L1091" s="673">
        <v>46001</v>
      </c>
      <c r="M1091" s="562"/>
      <c r="N1091" s="563">
        <f t="shared" si="90"/>
        <v>58</v>
      </c>
      <c r="O1091" s="564">
        <v>58</v>
      </c>
      <c r="P1091" s="551">
        <f t="shared" si="91"/>
        <v>0</v>
      </c>
      <c r="Q1091" s="539"/>
    </row>
    <row r="1092" spans="2:17" ht="15" customHeight="1" x14ac:dyDescent="0.3">
      <c r="B1092" s="571">
        <f t="shared" si="87"/>
        <v>3179.17</v>
      </c>
      <c r="C1092" s="569"/>
      <c r="D1092" s="546">
        <f t="shared" si="88"/>
        <v>3178.95</v>
      </c>
      <c r="E1092" s="570">
        <v>46001</v>
      </c>
      <c r="F1092" s="698">
        <v>3179.17</v>
      </c>
      <c r="G1092" s="711">
        <v>46002</v>
      </c>
      <c r="H1092" s="707">
        <f t="shared" si="89"/>
        <v>0.22000000000025466</v>
      </c>
      <c r="K1092" s="539"/>
      <c r="L1092" s="673">
        <v>46002</v>
      </c>
      <c r="M1092" s="562"/>
      <c r="N1092" s="563">
        <f t="shared" si="90"/>
        <v>58</v>
      </c>
      <c r="O1092" s="564">
        <v>45</v>
      </c>
      <c r="P1092" s="551">
        <f t="shared" si="91"/>
        <v>13</v>
      </c>
      <c r="Q1092" s="539"/>
    </row>
    <row r="1093" spans="2:17" ht="15" customHeight="1" x14ac:dyDescent="0.3">
      <c r="B1093" s="571">
        <f t="shared" si="87"/>
        <v>3180.55</v>
      </c>
      <c r="C1093" s="569"/>
      <c r="D1093" s="546">
        <f t="shared" si="88"/>
        <v>3179.17</v>
      </c>
      <c r="E1093" s="570">
        <v>46002</v>
      </c>
      <c r="F1093" s="698">
        <v>3180.55</v>
      </c>
      <c r="G1093" s="711">
        <v>46003</v>
      </c>
      <c r="H1093" s="707">
        <f t="shared" si="89"/>
        <v>1.3800000000001091</v>
      </c>
      <c r="K1093" s="539"/>
      <c r="L1093" s="673">
        <v>46003</v>
      </c>
      <c r="M1093" s="562"/>
      <c r="N1093" s="563">
        <f t="shared" si="90"/>
        <v>45</v>
      </c>
      <c r="O1093" s="564">
        <v>45</v>
      </c>
      <c r="P1093" s="551">
        <f t="shared" si="91"/>
        <v>0</v>
      </c>
      <c r="Q1093" s="539"/>
    </row>
    <row r="1094" spans="2:17" ht="15" customHeight="1" x14ac:dyDescent="0.3">
      <c r="B1094" s="571">
        <f t="shared" si="87"/>
        <v>3181.35</v>
      </c>
      <c r="C1094" s="569"/>
      <c r="D1094" s="546">
        <f t="shared" si="88"/>
        <v>3180.55</v>
      </c>
      <c r="E1094" s="570">
        <v>46003</v>
      </c>
      <c r="F1094" s="698">
        <v>3181.35</v>
      </c>
      <c r="G1094" s="711">
        <v>46004</v>
      </c>
      <c r="H1094" s="707">
        <f t="shared" si="89"/>
        <v>0.79999999999972715</v>
      </c>
      <c r="K1094" s="539"/>
      <c r="L1094" s="673">
        <v>46004</v>
      </c>
      <c r="M1094" s="562"/>
      <c r="N1094" s="563">
        <f t="shared" si="90"/>
        <v>45</v>
      </c>
      <c r="O1094" s="564">
        <v>45</v>
      </c>
      <c r="P1094" s="551">
        <f t="shared" si="91"/>
        <v>0</v>
      </c>
      <c r="Q1094" s="539"/>
    </row>
    <row r="1095" spans="2:17" ht="15" customHeight="1" x14ac:dyDescent="0.3">
      <c r="B1095" s="571">
        <f t="shared" si="87"/>
        <v>3181.35</v>
      </c>
      <c r="C1095" s="569"/>
      <c r="D1095" s="546">
        <f t="shared" si="88"/>
        <v>3181.35</v>
      </c>
      <c r="E1095" s="570">
        <v>46004</v>
      </c>
      <c r="F1095" s="698">
        <v>3181.35</v>
      </c>
      <c r="G1095" s="711">
        <v>46005</v>
      </c>
      <c r="H1095" s="707">
        <f t="shared" si="89"/>
        <v>0</v>
      </c>
      <c r="K1095" s="539"/>
      <c r="L1095" s="673">
        <v>46005</v>
      </c>
      <c r="M1095" s="562"/>
      <c r="N1095" s="563">
        <f t="shared" si="90"/>
        <v>45</v>
      </c>
      <c r="O1095" s="564">
        <v>45</v>
      </c>
      <c r="P1095" s="551">
        <f t="shared" si="91"/>
        <v>0</v>
      </c>
      <c r="Q1095" s="539"/>
    </row>
    <row r="1096" spans="2:17" ht="15" customHeight="1" x14ac:dyDescent="0.3">
      <c r="B1096" s="571">
        <f t="shared" si="87"/>
        <v>3181.35</v>
      </c>
      <c r="C1096" s="569"/>
      <c r="D1096" s="546">
        <f t="shared" si="88"/>
        <v>3181.35</v>
      </c>
      <c r="E1096" s="570">
        <v>46005</v>
      </c>
      <c r="F1096" s="698">
        <v>3181.35</v>
      </c>
      <c r="G1096" s="711">
        <v>46006</v>
      </c>
      <c r="H1096" s="707">
        <f t="shared" si="89"/>
        <v>0</v>
      </c>
      <c r="K1096" s="539"/>
      <c r="L1096" s="673">
        <v>46006</v>
      </c>
      <c r="M1096" s="562"/>
      <c r="N1096" s="563">
        <f t="shared" si="90"/>
        <v>45</v>
      </c>
      <c r="O1096" s="564">
        <v>45</v>
      </c>
      <c r="P1096" s="551">
        <f t="shared" si="91"/>
        <v>0</v>
      </c>
      <c r="Q1096" s="539"/>
    </row>
    <row r="1097" spans="2:17" ht="15" customHeight="1" x14ac:dyDescent="0.3">
      <c r="B1097" s="571">
        <f t="shared" si="87"/>
        <v>3181.45</v>
      </c>
      <c r="C1097" s="569"/>
      <c r="D1097" s="546">
        <f t="shared" si="88"/>
        <v>3181.35</v>
      </c>
      <c r="E1097" s="570">
        <v>46006</v>
      </c>
      <c r="F1097" s="698">
        <v>3181.45</v>
      </c>
      <c r="G1097" s="711">
        <v>46007</v>
      </c>
      <c r="H1097" s="707">
        <f t="shared" si="89"/>
        <v>9.9999999999909051E-2</v>
      </c>
      <c r="K1097" s="539"/>
      <c r="L1097" s="673">
        <v>46007</v>
      </c>
      <c r="M1097" s="562"/>
      <c r="N1097" s="563">
        <f t="shared" si="90"/>
        <v>45</v>
      </c>
      <c r="O1097" s="564">
        <v>45</v>
      </c>
      <c r="P1097" s="551">
        <f t="shared" si="91"/>
        <v>0</v>
      </c>
      <c r="Q1097" s="539"/>
    </row>
    <row r="1098" spans="2:17" ht="15" customHeight="1" x14ac:dyDescent="0.3">
      <c r="B1098" s="571">
        <f t="shared" si="87"/>
        <v>3181.45</v>
      </c>
      <c r="C1098" s="569"/>
      <c r="D1098" s="546">
        <f t="shared" si="88"/>
        <v>3181.45</v>
      </c>
      <c r="E1098" s="570">
        <v>46007</v>
      </c>
      <c r="F1098" s="698">
        <v>3181.45</v>
      </c>
      <c r="G1098" s="711">
        <v>46008</v>
      </c>
      <c r="H1098" s="707">
        <f t="shared" si="89"/>
        <v>0</v>
      </c>
      <c r="K1098" s="539"/>
      <c r="L1098" s="673">
        <v>46008</v>
      </c>
      <c r="M1098" s="562"/>
      <c r="N1098" s="563">
        <f t="shared" si="90"/>
        <v>45</v>
      </c>
      <c r="O1098" s="564">
        <v>45</v>
      </c>
      <c r="P1098" s="551">
        <f t="shared" si="91"/>
        <v>0</v>
      </c>
      <c r="Q1098" s="539"/>
    </row>
    <row r="1099" spans="2:17" ht="15" customHeight="1" x14ac:dyDescent="0.3">
      <c r="B1099" s="571">
        <f t="shared" si="87"/>
        <v>3181.45</v>
      </c>
      <c r="C1099" s="569"/>
      <c r="D1099" s="546">
        <f t="shared" si="88"/>
        <v>3181.45</v>
      </c>
      <c r="E1099" s="570">
        <v>46008</v>
      </c>
      <c r="F1099" s="698">
        <v>3181.45</v>
      </c>
      <c r="G1099" s="711">
        <v>46009</v>
      </c>
      <c r="H1099" s="707">
        <f t="shared" si="89"/>
        <v>0</v>
      </c>
      <c r="K1099" s="539"/>
      <c r="L1099" s="673">
        <v>46009</v>
      </c>
      <c r="M1099" s="562"/>
      <c r="N1099" s="563">
        <f t="shared" si="90"/>
        <v>45</v>
      </c>
      <c r="O1099" s="564">
        <v>45</v>
      </c>
      <c r="P1099" s="551">
        <f t="shared" si="91"/>
        <v>0</v>
      </c>
      <c r="Q1099" s="539"/>
    </row>
    <row r="1100" spans="2:17" ht="15" customHeight="1" x14ac:dyDescent="0.3">
      <c r="B1100" s="571">
        <f t="shared" ref="B1100:B1117" si="92">F1100</f>
        <v>3183.55</v>
      </c>
      <c r="C1100" s="569"/>
      <c r="D1100" s="546">
        <f t="shared" ref="D1100:D1118" si="93">F1099</f>
        <v>3181.45</v>
      </c>
      <c r="E1100" s="570">
        <v>46009</v>
      </c>
      <c r="F1100" s="698">
        <v>3183.55</v>
      </c>
      <c r="G1100" s="711">
        <v>46010</v>
      </c>
      <c r="H1100" s="707">
        <f t="shared" ref="H1100:H1117" si="94">F1100-D1100</f>
        <v>2.1000000000003638</v>
      </c>
      <c r="K1100" s="539"/>
      <c r="L1100" s="673">
        <v>46010</v>
      </c>
      <c r="M1100" s="562"/>
      <c r="N1100" s="563">
        <f t="shared" ref="N1100:N1119" si="95">O1099</f>
        <v>45</v>
      </c>
      <c r="O1100" s="564">
        <v>36</v>
      </c>
      <c r="P1100" s="551">
        <f t="shared" ref="P1100:P1119" si="96">M1100+N1100-O1100</f>
        <v>9</v>
      </c>
      <c r="Q1100" s="539"/>
    </row>
    <row r="1101" spans="2:17" ht="15" customHeight="1" x14ac:dyDescent="0.3">
      <c r="B1101" s="571">
        <f t="shared" si="92"/>
        <v>3185.47</v>
      </c>
      <c r="C1101" s="569"/>
      <c r="D1101" s="546">
        <f t="shared" si="93"/>
        <v>3183.55</v>
      </c>
      <c r="E1101" s="570">
        <v>46010</v>
      </c>
      <c r="F1101" s="698">
        <v>3185.47</v>
      </c>
      <c r="G1101" s="711">
        <v>46011</v>
      </c>
      <c r="H1101" s="707">
        <f t="shared" si="94"/>
        <v>1.919999999999618</v>
      </c>
      <c r="K1101" s="539"/>
      <c r="L1101" s="673">
        <v>46011</v>
      </c>
      <c r="M1101" s="562"/>
      <c r="N1101" s="563">
        <f t="shared" si="95"/>
        <v>36</v>
      </c>
      <c r="O1101" s="564">
        <v>25</v>
      </c>
      <c r="P1101" s="551">
        <f t="shared" si="96"/>
        <v>11</v>
      </c>
      <c r="Q1101" s="539"/>
    </row>
    <row r="1102" spans="2:17" ht="15" customHeight="1" x14ac:dyDescent="0.3">
      <c r="B1102" s="571">
        <f t="shared" si="92"/>
        <v>3185.47</v>
      </c>
      <c r="C1102" s="569"/>
      <c r="D1102" s="546">
        <f t="shared" si="93"/>
        <v>3185.47</v>
      </c>
      <c r="E1102" s="570">
        <v>46011</v>
      </c>
      <c r="F1102" s="698">
        <v>3185.47</v>
      </c>
      <c r="G1102" s="711">
        <v>46012</v>
      </c>
      <c r="H1102" s="707">
        <f t="shared" si="94"/>
        <v>0</v>
      </c>
      <c r="K1102" s="539"/>
      <c r="L1102" s="673">
        <v>46012</v>
      </c>
      <c r="M1102" s="562"/>
      <c r="N1102" s="563">
        <f t="shared" si="95"/>
        <v>25</v>
      </c>
      <c r="O1102" s="564">
        <v>25</v>
      </c>
      <c r="P1102" s="551">
        <f t="shared" si="96"/>
        <v>0</v>
      </c>
      <c r="Q1102" s="539"/>
    </row>
    <row r="1103" spans="2:17" ht="15" customHeight="1" x14ac:dyDescent="0.3">
      <c r="B1103" s="571">
        <f t="shared" si="92"/>
        <v>3185.47</v>
      </c>
      <c r="C1103" s="569"/>
      <c r="D1103" s="546">
        <f t="shared" si="93"/>
        <v>3185.47</v>
      </c>
      <c r="E1103" s="570">
        <v>46012</v>
      </c>
      <c r="F1103" s="698">
        <v>3185.47</v>
      </c>
      <c r="G1103" s="711">
        <v>46013</v>
      </c>
      <c r="H1103" s="707">
        <f t="shared" si="94"/>
        <v>0</v>
      </c>
      <c r="K1103" s="539"/>
      <c r="L1103" s="673">
        <v>46013</v>
      </c>
      <c r="M1103" s="562">
        <v>126</v>
      </c>
      <c r="N1103" s="563">
        <f t="shared" si="95"/>
        <v>25</v>
      </c>
      <c r="O1103" s="564">
        <v>125</v>
      </c>
      <c r="P1103" s="551">
        <f t="shared" si="96"/>
        <v>26</v>
      </c>
      <c r="Q1103" s="539"/>
    </row>
    <row r="1104" spans="2:17" ht="15" customHeight="1" x14ac:dyDescent="0.3">
      <c r="B1104" s="571">
        <f t="shared" si="92"/>
        <v>3193.2</v>
      </c>
      <c r="C1104" s="569"/>
      <c r="D1104" s="546">
        <f t="shared" si="93"/>
        <v>3185.47</v>
      </c>
      <c r="E1104" s="570">
        <v>46013</v>
      </c>
      <c r="F1104" s="698">
        <v>3193.2</v>
      </c>
      <c r="G1104" s="711">
        <v>46014</v>
      </c>
      <c r="H1104" s="707">
        <f t="shared" si="94"/>
        <v>7.7300000000000182</v>
      </c>
      <c r="K1104" s="539"/>
      <c r="L1104" s="673">
        <v>46014</v>
      </c>
      <c r="M1104" s="562"/>
      <c r="N1104" s="563">
        <f t="shared" si="95"/>
        <v>125</v>
      </c>
      <c r="O1104" s="564">
        <v>125</v>
      </c>
      <c r="P1104" s="551">
        <f t="shared" si="96"/>
        <v>0</v>
      </c>
      <c r="Q1104" s="539"/>
    </row>
    <row r="1105" spans="2:24" ht="15" customHeight="1" x14ac:dyDescent="0.3">
      <c r="B1105" s="571">
        <f t="shared" si="92"/>
        <v>3199.05</v>
      </c>
      <c r="C1105" s="569"/>
      <c r="D1105" s="546">
        <f t="shared" si="93"/>
        <v>3193.2</v>
      </c>
      <c r="E1105" s="570">
        <v>46014</v>
      </c>
      <c r="F1105" s="698">
        <v>3199.05</v>
      </c>
      <c r="G1105" s="711">
        <v>46015</v>
      </c>
      <c r="H1105" s="707">
        <f t="shared" si="94"/>
        <v>5.8500000000003638</v>
      </c>
      <c r="K1105" s="539"/>
      <c r="L1105" s="673">
        <v>46015</v>
      </c>
      <c r="M1105" s="562"/>
      <c r="N1105" s="563">
        <f t="shared" si="95"/>
        <v>125</v>
      </c>
      <c r="O1105" s="564">
        <v>110</v>
      </c>
      <c r="P1105" s="551">
        <f t="shared" si="96"/>
        <v>15</v>
      </c>
      <c r="Q1105" s="539"/>
    </row>
    <row r="1106" spans="2:24" ht="15" customHeight="1" x14ac:dyDescent="0.3">
      <c r="B1106" s="571">
        <f t="shared" si="92"/>
        <v>3199.12</v>
      </c>
      <c r="C1106" s="569"/>
      <c r="D1106" s="546">
        <f t="shared" si="93"/>
        <v>3199.05</v>
      </c>
      <c r="E1106" s="570">
        <v>46015</v>
      </c>
      <c r="F1106" s="698">
        <v>3199.12</v>
      </c>
      <c r="G1106" s="711">
        <v>46016</v>
      </c>
      <c r="H1106" s="707">
        <f t="shared" si="94"/>
        <v>6.9999999999708962E-2</v>
      </c>
      <c r="K1106" s="539"/>
      <c r="L1106" s="673">
        <v>46016</v>
      </c>
      <c r="M1106" s="562"/>
      <c r="N1106" s="563">
        <f t="shared" si="95"/>
        <v>110</v>
      </c>
      <c r="O1106" s="564">
        <v>110</v>
      </c>
      <c r="P1106" s="551">
        <f t="shared" si="96"/>
        <v>0</v>
      </c>
      <c r="Q1106" s="539"/>
    </row>
    <row r="1107" spans="2:24" ht="15" customHeight="1" x14ac:dyDescent="0.3">
      <c r="B1107" s="571">
        <f t="shared" si="92"/>
        <v>3199.12</v>
      </c>
      <c r="C1107" s="569"/>
      <c r="D1107" s="546">
        <f t="shared" si="93"/>
        <v>3199.12</v>
      </c>
      <c r="E1107" s="570">
        <v>46016</v>
      </c>
      <c r="F1107" s="698">
        <v>3199.12</v>
      </c>
      <c r="G1107" s="711">
        <v>46017</v>
      </c>
      <c r="H1107" s="707">
        <f t="shared" si="94"/>
        <v>0</v>
      </c>
      <c r="K1107" s="539"/>
      <c r="L1107" s="673">
        <v>46017</v>
      </c>
      <c r="M1107" s="562"/>
      <c r="N1107" s="563">
        <f t="shared" si="95"/>
        <v>110</v>
      </c>
      <c r="O1107" s="564">
        <v>110</v>
      </c>
      <c r="P1107" s="551">
        <f t="shared" si="96"/>
        <v>0</v>
      </c>
      <c r="Q1107" s="539"/>
    </row>
    <row r="1108" spans="2:24" ht="15" customHeight="1" x14ac:dyDescent="0.3">
      <c r="B1108" s="571">
        <f t="shared" si="92"/>
        <v>3199.2</v>
      </c>
      <c r="C1108" s="569"/>
      <c r="D1108" s="546">
        <f t="shared" si="93"/>
        <v>3199.12</v>
      </c>
      <c r="E1108" s="570">
        <v>46017</v>
      </c>
      <c r="F1108" s="698">
        <v>3199.2</v>
      </c>
      <c r="G1108" s="711">
        <v>46018</v>
      </c>
      <c r="H1108" s="707">
        <f t="shared" si="94"/>
        <v>7.999999999992724E-2</v>
      </c>
      <c r="K1108" s="539"/>
      <c r="L1108" s="673">
        <v>46018</v>
      </c>
      <c r="M1108" s="562"/>
      <c r="N1108" s="563">
        <f t="shared" si="95"/>
        <v>110</v>
      </c>
      <c r="O1108" s="564">
        <v>110</v>
      </c>
      <c r="P1108" s="551">
        <f t="shared" si="96"/>
        <v>0</v>
      </c>
      <c r="Q1108" s="539"/>
    </row>
    <row r="1109" spans="2:24" ht="15" customHeight="1" x14ac:dyDescent="0.3">
      <c r="B1109" s="571">
        <f t="shared" si="92"/>
        <v>3199.2</v>
      </c>
      <c r="C1109" s="569"/>
      <c r="D1109" s="546">
        <f t="shared" si="93"/>
        <v>3199.2</v>
      </c>
      <c r="E1109" s="570">
        <v>46018</v>
      </c>
      <c r="F1109" s="698">
        <v>3199.2</v>
      </c>
      <c r="G1109" s="711">
        <v>46019</v>
      </c>
      <c r="H1109" s="707">
        <f t="shared" si="94"/>
        <v>0</v>
      </c>
      <c r="K1109" s="539"/>
      <c r="L1109" s="673">
        <v>46019</v>
      </c>
      <c r="M1109" s="562"/>
      <c r="N1109" s="563">
        <f t="shared" si="95"/>
        <v>110</v>
      </c>
      <c r="O1109" s="564">
        <v>110</v>
      </c>
      <c r="P1109" s="551">
        <f t="shared" si="96"/>
        <v>0</v>
      </c>
      <c r="Q1109" s="539"/>
    </row>
    <row r="1110" spans="2:24" ht="15" customHeight="1" x14ac:dyDescent="0.3">
      <c r="B1110" s="571">
        <f t="shared" si="92"/>
        <v>3199.2</v>
      </c>
      <c r="C1110" s="569"/>
      <c r="D1110" s="546">
        <f t="shared" si="93"/>
        <v>3199.2</v>
      </c>
      <c r="E1110" s="570">
        <v>46019</v>
      </c>
      <c r="F1110" s="698">
        <v>3199.2</v>
      </c>
      <c r="G1110" s="711">
        <v>46020</v>
      </c>
      <c r="H1110" s="707">
        <f t="shared" si="94"/>
        <v>0</v>
      </c>
      <c r="K1110" s="539"/>
      <c r="L1110" s="673">
        <v>46020</v>
      </c>
      <c r="M1110" s="562"/>
      <c r="N1110" s="563">
        <f t="shared" si="95"/>
        <v>110</v>
      </c>
      <c r="O1110" s="564">
        <v>95</v>
      </c>
      <c r="P1110" s="551">
        <f t="shared" si="96"/>
        <v>15</v>
      </c>
      <c r="Q1110" s="539"/>
    </row>
    <row r="1111" spans="2:24" ht="15" customHeight="1" x14ac:dyDescent="0.3">
      <c r="B1111" s="571">
        <f t="shared" si="92"/>
        <v>3203.95</v>
      </c>
      <c r="C1111" s="569"/>
      <c r="D1111" s="546">
        <f t="shared" si="93"/>
        <v>3199.2</v>
      </c>
      <c r="E1111" s="570">
        <v>46020</v>
      </c>
      <c r="F1111" s="698">
        <v>3203.95</v>
      </c>
      <c r="G1111" s="711">
        <v>46021</v>
      </c>
      <c r="H1111" s="707">
        <f t="shared" si="94"/>
        <v>4.75</v>
      </c>
      <c r="K1111" s="539"/>
      <c r="L1111" s="673">
        <v>46021</v>
      </c>
      <c r="M1111" s="562"/>
      <c r="N1111" s="563">
        <f t="shared" si="95"/>
        <v>95</v>
      </c>
      <c r="O1111" s="564">
        <v>95</v>
      </c>
      <c r="P1111" s="551">
        <f t="shared" si="96"/>
        <v>0</v>
      </c>
      <c r="Q1111" s="539"/>
    </row>
    <row r="1112" spans="2:24" ht="15" customHeight="1" x14ac:dyDescent="0.3">
      <c r="B1112" s="571">
        <f t="shared" si="92"/>
        <v>3203.95</v>
      </c>
      <c r="C1112" s="569"/>
      <c r="D1112" s="546">
        <f t="shared" si="93"/>
        <v>3203.95</v>
      </c>
      <c r="E1112" s="570">
        <v>46021</v>
      </c>
      <c r="F1112" s="698">
        <v>3203.95</v>
      </c>
      <c r="G1112" s="711">
        <v>46022</v>
      </c>
      <c r="H1112" s="707">
        <f t="shared" si="94"/>
        <v>0</v>
      </c>
      <c r="I1112" s="48">
        <f>SUM(H748:H1112)</f>
        <v>507.94999999999982</v>
      </c>
      <c r="K1112" s="539"/>
      <c r="L1112" s="673">
        <v>46022</v>
      </c>
      <c r="M1112" s="562"/>
      <c r="N1112" s="563">
        <f t="shared" si="95"/>
        <v>95</v>
      </c>
      <c r="O1112" s="564">
        <v>95</v>
      </c>
      <c r="P1112" s="551">
        <f t="shared" si="96"/>
        <v>0</v>
      </c>
      <c r="Q1112" s="539"/>
      <c r="R1112" s="48">
        <f>SUM(P748:P1112)</f>
        <v>2070.5</v>
      </c>
      <c r="W1112" s="645" t="s">
        <v>1806</v>
      </c>
      <c r="X1112" t="s">
        <v>1807</v>
      </c>
    </row>
    <row r="1113" spans="2:24" ht="15" customHeight="1" x14ac:dyDescent="0.3">
      <c r="B1113" s="571">
        <f t="shared" si="92"/>
        <v>3203.95</v>
      </c>
      <c r="C1113" s="569"/>
      <c r="D1113" s="546">
        <f t="shared" si="93"/>
        <v>3203.95</v>
      </c>
      <c r="E1113" s="570">
        <v>46022</v>
      </c>
      <c r="F1113" s="698">
        <v>3203.95</v>
      </c>
      <c r="G1113" s="711">
        <v>46023</v>
      </c>
      <c r="H1113" s="707">
        <f t="shared" si="94"/>
        <v>0</v>
      </c>
      <c r="K1113" s="539"/>
      <c r="L1113" s="673">
        <v>46023</v>
      </c>
      <c r="M1113" s="562"/>
      <c r="N1113" s="563">
        <f t="shared" si="95"/>
        <v>95</v>
      </c>
      <c r="O1113" s="564">
        <v>95</v>
      </c>
      <c r="P1113" s="551">
        <f t="shared" si="96"/>
        <v>0</v>
      </c>
      <c r="Q1113" s="539"/>
      <c r="W1113">
        <f>SUM(P748:P1112)</f>
        <v>2070.5</v>
      </c>
      <c r="X1113">
        <f>W1113/52</f>
        <v>39.817307692307693</v>
      </c>
    </row>
    <row r="1114" spans="2:24" ht="15" customHeight="1" x14ac:dyDescent="0.3">
      <c r="B1114" s="571">
        <f t="shared" si="92"/>
        <v>3203.95</v>
      </c>
      <c r="C1114" s="569"/>
      <c r="D1114" s="546">
        <f t="shared" si="93"/>
        <v>3203.95</v>
      </c>
      <c r="E1114" s="570">
        <v>46023</v>
      </c>
      <c r="F1114" s="698">
        <v>3203.95</v>
      </c>
      <c r="G1114" s="711">
        <v>46024</v>
      </c>
      <c r="H1114" s="707">
        <f t="shared" si="94"/>
        <v>0</v>
      </c>
      <c r="K1114" s="539"/>
      <c r="L1114" s="673">
        <v>46024</v>
      </c>
      <c r="M1114" s="562"/>
      <c r="N1114" s="563">
        <f t="shared" si="95"/>
        <v>95</v>
      </c>
      <c r="O1114" s="564">
        <v>95</v>
      </c>
      <c r="P1114" s="551">
        <f t="shared" si="96"/>
        <v>0</v>
      </c>
      <c r="Q1114" s="539"/>
    </row>
    <row r="1115" spans="2:24" ht="15" customHeight="1" x14ac:dyDescent="0.3">
      <c r="B1115" s="571">
        <f t="shared" si="92"/>
        <v>3203.95</v>
      </c>
      <c r="C1115" s="569"/>
      <c r="D1115" s="546">
        <f t="shared" si="93"/>
        <v>3203.95</v>
      </c>
      <c r="E1115" s="570">
        <v>46024</v>
      </c>
      <c r="F1115" s="698">
        <v>3203.95</v>
      </c>
      <c r="G1115" s="711">
        <v>46025</v>
      </c>
      <c r="H1115" s="707">
        <f t="shared" si="94"/>
        <v>0</v>
      </c>
      <c r="K1115" s="539"/>
      <c r="L1115" s="673">
        <v>46025</v>
      </c>
      <c r="M1115" s="562"/>
      <c r="N1115" s="563">
        <f t="shared" si="95"/>
        <v>95</v>
      </c>
      <c r="O1115" s="564">
        <v>95</v>
      </c>
      <c r="P1115" s="551">
        <f t="shared" si="96"/>
        <v>0</v>
      </c>
      <c r="Q1115" s="539"/>
    </row>
    <row r="1116" spans="2:24" ht="15" customHeight="1" x14ac:dyDescent="0.3">
      <c r="B1116" s="571">
        <f t="shared" si="92"/>
        <v>3203.95</v>
      </c>
      <c r="C1116" s="569"/>
      <c r="D1116" s="546">
        <f t="shared" si="93"/>
        <v>3203.95</v>
      </c>
      <c r="E1116" s="570">
        <v>46025</v>
      </c>
      <c r="F1116" s="698">
        <v>3203.95</v>
      </c>
      <c r="G1116" s="711">
        <v>46026</v>
      </c>
      <c r="H1116" s="707">
        <f t="shared" si="94"/>
        <v>0</v>
      </c>
      <c r="K1116" s="539"/>
      <c r="L1116" s="673">
        <v>46026</v>
      </c>
      <c r="M1116" s="562"/>
      <c r="N1116" s="563">
        <f t="shared" si="95"/>
        <v>95</v>
      </c>
      <c r="O1116" s="564">
        <v>95</v>
      </c>
      <c r="P1116" s="551">
        <f t="shared" si="96"/>
        <v>0</v>
      </c>
      <c r="Q1116" s="539"/>
    </row>
    <row r="1117" spans="2:24" ht="15" customHeight="1" x14ac:dyDescent="0.3">
      <c r="B1117" s="571">
        <f t="shared" si="92"/>
        <v>3203.95</v>
      </c>
      <c r="C1117" s="569"/>
      <c r="D1117" s="546">
        <f t="shared" si="93"/>
        <v>3203.95</v>
      </c>
      <c r="E1117" s="570">
        <v>46026</v>
      </c>
      <c r="F1117" s="698">
        <v>3203.95</v>
      </c>
      <c r="G1117" s="711">
        <v>46027</v>
      </c>
      <c r="H1117" s="707">
        <f t="shared" si="94"/>
        <v>0</v>
      </c>
      <c r="K1117" s="539"/>
      <c r="L1117" s="673">
        <v>46027</v>
      </c>
      <c r="M1117" s="562"/>
      <c r="N1117" s="563">
        <f t="shared" si="95"/>
        <v>95</v>
      </c>
      <c r="O1117" s="564">
        <v>95</v>
      </c>
      <c r="P1117" s="551">
        <f t="shared" si="96"/>
        <v>0</v>
      </c>
      <c r="Q1117" s="539"/>
    </row>
    <row r="1118" spans="2:24" ht="15" customHeight="1" x14ac:dyDescent="0.3">
      <c r="B1118" s="571">
        <f>F1118</f>
        <v>3203.95</v>
      </c>
      <c r="C1118" s="569"/>
      <c r="D1118" s="546">
        <f t="shared" si="93"/>
        <v>3203.95</v>
      </c>
      <c r="E1118" s="570">
        <v>46027</v>
      </c>
      <c r="F1118" s="698">
        <v>3203.95</v>
      </c>
      <c r="G1118" s="711">
        <v>46028</v>
      </c>
      <c r="H1118" s="707">
        <f>F1118-D1118</f>
        <v>0</v>
      </c>
      <c r="K1118" s="539"/>
      <c r="L1118" s="673">
        <v>46028</v>
      </c>
      <c r="M1118" s="562"/>
      <c r="N1118" s="563">
        <f t="shared" si="95"/>
        <v>95</v>
      </c>
      <c r="O1118" s="564">
        <v>95</v>
      </c>
      <c r="P1118" s="551">
        <f t="shared" si="96"/>
        <v>0</v>
      </c>
      <c r="Q1118" s="539"/>
    </row>
    <row r="1119" spans="2:24" ht="15" customHeight="1" x14ac:dyDescent="0.3">
      <c r="B1119" s="571">
        <f>F1119</f>
        <v>3203.95</v>
      </c>
      <c r="C1119" s="569"/>
      <c r="D1119" s="546">
        <f>F1118</f>
        <v>3203.95</v>
      </c>
      <c r="E1119" s="570">
        <v>46028</v>
      </c>
      <c r="F1119" s="698">
        <v>3203.95</v>
      </c>
      <c r="G1119" s="711">
        <v>46029</v>
      </c>
      <c r="H1119" s="707">
        <f>F1119-D1119</f>
        <v>0</v>
      </c>
      <c r="K1119" s="539"/>
      <c r="L1119" s="673">
        <v>46029</v>
      </c>
      <c r="M1119" s="562"/>
      <c r="N1119" s="563">
        <f t="shared" si="95"/>
        <v>95</v>
      </c>
      <c r="O1119" s="564">
        <v>95</v>
      </c>
      <c r="P1119" s="551">
        <f t="shared" si="96"/>
        <v>0</v>
      </c>
      <c r="Q1119" s="539"/>
    </row>
    <row r="1120" spans="2:24" ht="15" customHeight="1" x14ac:dyDescent="0.3">
      <c r="B1120" s="571">
        <f t="shared" ref="B1120:B1183" si="97">F1120</f>
        <v>3203.95</v>
      </c>
      <c r="C1120" s="569"/>
      <c r="D1120" s="546">
        <f>F1119</f>
        <v>3203.95</v>
      </c>
      <c r="E1120" s="570">
        <v>46029</v>
      </c>
      <c r="F1120" s="698">
        <v>3203.95</v>
      </c>
      <c r="G1120" s="711">
        <v>46030</v>
      </c>
      <c r="H1120" s="707">
        <f t="shared" ref="H1120:H1183" si="98">F1120-D1120</f>
        <v>0</v>
      </c>
      <c r="K1120" s="539"/>
      <c r="L1120" s="673">
        <v>46030</v>
      </c>
      <c r="M1120" s="562"/>
      <c r="N1120" s="563">
        <f t="shared" ref="N1120:N1183" si="99">O1119</f>
        <v>95</v>
      </c>
      <c r="O1120" s="564">
        <v>95</v>
      </c>
      <c r="P1120" s="551">
        <f t="shared" ref="P1120:P1183" si="100">M1120+N1120-O1120</f>
        <v>0</v>
      </c>
      <c r="Q1120" s="539"/>
    </row>
    <row r="1121" spans="2:17" ht="15" customHeight="1" x14ac:dyDescent="0.3">
      <c r="B1121" s="571">
        <f t="shared" si="97"/>
        <v>3203.95</v>
      </c>
      <c r="C1121" s="569"/>
      <c r="D1121" s="546">
        <f t="shared" ref="D1121:D1183" si="101">F1120</f>
        <v>3203.95</v>
      </c>
      <c r="E1121" s="570">
        <v>46030</v>
      </c>
      <c r="F1121" s="698">
        <v>3203.95</v>
      </c>
      <c r="G1121" s="711">
        <v>46031</v>
      </c>
      <c r="H1121" s="707">
        <f t="shared" si="98"/>
        <v>0</v>
      </c>
      <c r="K1121" s="539"/>
      <c r="L1121" s="673">
        <v>46031</v>
      </c>
      <c r="M1121" s="562"/>
      <c r="N1121" s="563">
        <f t="shared" si="99"/>
        <v>95</v>
      </c>
      <c r="O1121" s="564">
        <v>95</v>
      </c>
      <c r="P1121" s="551">
        <f t="shared" si="100"/>
        <v>0</v>
      </c>
      <c r="Q1121" s="539"/>
    </row>
    <row r="1122" spans="2:17" ht="15" customHeight="1" x14ac:dyDescent="0.3">
      <c r="B1122" s="571">
        <f t="shared" si="97"/>
        <v>3203.95</v>
      </c>
      <c r="C1122" s="569"/>
      <c r="D1122" s="546">
        <f t="shared" si="101"/>
        <v>3203.95</v>
      </c>
      <c r="E1122" s="570">
        <v>46031</v>
      </c>
      <c r="F1122" s="698">
        <v>3203.95</v>
      </c>
      <c r="G1122" s="711">
        <v>46032</v>
      </c>
      <c r="H1122" s="707">
        <f t="shared" si="98"/>
        <v>0</v>
      </c>
      <c r="K1122" s="539"/>
      <c r="L1122" s="673">
        <v>46032</v>
      </c>
      <c r="M1122" s="562"/>
      <c r="N1122" s="563">
        <f t="shared" si="99"/>
        <v>95</v>
      </c>
      <c r="O1122" s="564">
        <v>95</v>
      </c>
      <c r="P1122" s="551">
        <f t="shared" si="100"/>
        <v>0</v>
      </c>
      <c r="Q1122" s="539"/>
    </row>
    <row r="1123" spans="2:17" ht="15" customHeight="1" x14ac:dyDescent="0.3">
      <c r="B1123" s="571">
        <f t="shared" si="97"/>
        <v>3203.95</v>
      </c>
      <c r="C1123" s="569"/>
      <c r="D1123" s="546">
        <f t="shared" si="101"/>
        <v>3203.95</v>
      </c>
      <c r="E1123" s="570">
        <v>46032</v>
      </c>
      <c r="F1123" s="698">
        <v>3203.95</v>
      </c>
      <c r="G1123" s="711">
        <v>46033</v>
      </c>
      <c r="H1123" s="707">
        <f t="shared" si="98"/>
        <v>0</v>
      </c>
      <c r="K1123" s="539"/>
      <c r="L1123" s="673">
        <v>46033</v>
      </c>
      <c r="M1123" s="562"/>
      <c r="N1123" s="563">
        <f t="shared" si="99"/>
        <v>95</v>
      </c>
      <c r="O1123" s="564">
        <v>65</v>
      </c>
      <c r="P1123" s="551">
        <f t="shared" si="100"/>
        <v>30</v>
      </c>
      <c r="Q1123" s="539"/>
    </row>
    <row r="1124" spans="2:17" ht="15" customHeight="1" x14ac:dyDescent="0.3">
      <c r="B1124" s="571">
        <f t="shared" si="97"/>
        <v>3210.04</v>
      </c>
      <c r="C1124" s="569"/>
      <c r="D1124" s="546">
        <f t="shared" si="101"/>
        <v>3203.95</v>
      </c>
      <c r="E1124" s="570">
        <v>46033</v>
      </c>
      <c r="F1124" s="698">
        <v>3210.04</v>
      </c>
      <c r="G1124" s="711">
        <v>46034</v>
      </c>
      <c r="H1124" s="707">
        <f t="shared" si="98"/>
        <v>6.0900000000001455</v>
      </c>
      <c r="K1124" s="539"/>
      <c r="L1124" s="673">
        <v>46034</v>
      </c>
      <c r="M1124" s="562"/>
      <c r="N1124" s="563">
        <f t="shared" si="99"/>
        <v>65</v>
      </c>
      <c r="O1124" s="564">
        <v>60</v>
      </c>
      <c r="P1124" s="551">
        <f t="shared" si="100"/>
        <v>5</v>
      </c>
      <c r="Q1124" s="539"/>
    </row>
    <row r="1125" spans="2:17" ht="15" customHeight="1" x14ac:dyDescent="0.3">
      <c r="B1125" s="571">
        <f t="shared" si="97"/>
        <v>3212.2</v>
      </c>
      <c r="C1125" s="569"/>
      <c r="D1125" s="546">
        <f t="shared" si="101"/>
        <v>3210.04</v>
      </c>
      <c r="E1125" s="570">
        <v>46034</v>
      </c>
      <c r="F1125" s="698">
        <v>3212.2</v>
      </c>
      <c r="G1125" s="711">
        <v>46035</v>
      </c>
      <c r="H1125" s="707">
        <f t="shared" si="98"/>
        <v>2.1599999999998545</v>
      </c>
      <c r="K1125" s="539"/>
      <c r="L1125" s="673">
        <v>46035</v>
      </c>
      <c r="M1125" s="562"/>
      <c r="N1125" s="563">
        <f t="shared" si="99"/>
        <v>60</v>
      </c>
      <c r="O1125" s="564">
        <v>60</v>
      </c>
      <c r="P1125" s="551">
        <f t="shared" si="100"/>
        <v>0</v>
      </c>
      <c r="Q1125" s="539"/>
    </row>
    <row r="1126" spans="2:17" ht="15" customHeight="1" x14ac:dyDescent="0.3">
      <c r="B1126" s="571">
        <f t="shared" si="97"/>
        <v>3212.2</v>
      </c>
      <c r="C1126" s="569"/>
      <c r="D1126" s="546">
        <f t="shared" si="101"/>
        <v>3212.2</v>
      </c>
      <c r="E1126" s="570">
        <v>46035</v>
      </c>
      <c r="F1126" s="698">
        <v>3212.2</v>
      </c>
      <c r="G1126" s="711">
        <v>46036</v>
      </c>
      <c r="H1126" s="707">
        <f t="shared" si="98"/>
        <v>0</v>
      </c>
      <c r="K1126" s="539"/>
      <c r="L1126" s="673">
        <v>46036</v>
      </c>
      <c r="M1126" s="562"/>
      <c r="N1126" s="563">
        <f t="shared" si="99"/>
        <v>60</v>
      </c>
      <c r="O1126" s="564">
        <v>60</v>
      </c>
      <c r="P1126" s="551">
        <f t="shared" si="100"/>
        <v>0</v>
      </c>
      <c r="Q1126" s="539"/>
    </row>
    <row r="1127" spans="2:17" ht="15" customHeight="1" x14ac:dyDescent="0.3">
      <c r="B1127" s="571">
        <f t="shared" si="97"/>
        <v>3212.2</v>
      </c>
      <c r="C1127" s="569"/>
      <c r="D1127" s="546">
        <f t="shared" si="101"/>
        <v>3212.2</v>
      </c>
      <c r="E1127" s="570">
        <v>46036</v>
      </c>
      <c r="F1127" s="698">
        <v>3212.2</v>
      </c>
      <c r="G1127" s="711">
        <v>46037</v>
      </c>
      <c r="H1127" s="707">
        <f t="shared" si="98"/>
        <v>0</v>
      </c>
      <c r="K1127" s="539"/>
      <c r="L1127" s="673">
        <v>46037</v>
      </c>
      <c r="M1127" s="562"/>
      <c r="N1127" s="563">
        <f t="shared" si="99"/>
        <v>60</v>
      </c>
      <c r="O1127" s="564">
        <v>60</v>
      </c>
      <c r="P1127" s="551">
        <f t="shared" si="100"/>
        <v>0</v>
      </c>
      <c r="Q1127" s="539"/>
    </row>
    <row r="1128" spans="2:17" ht="15" customHeight="1" x14ac:dyDescent="0.3">
      <c r="B1128" s="571">
        <f t="shared" si="97"/>
        <v>3212.2</v>
      </c>
      <c r="C1128" s="569"/>
      <c r="D1128" s="546">
        <f t="shared" si="101"/>
        <v>3212.2</v>
      </c>
      <c r="E1128" s="570">
        <v>46037</v>
      </c>
      <c r="F1128" s="698">
        <v>3212.2</v>
      </c>
      <c r="G1128" s="711">
        <v>46038</v>
      </c>
      <c r="H1128" s="707">
        <f t="shared" si="98"/>
        <v>0</v>
      </c>
      <c r="K1128" s="539"/>
      <c r="L1128" s="673">
        <v>46038</v>
      </c>
      <c r="M1128" s="562"/>
      <c r="N1128" s="563">
        <f t="shared" si="99"/>
        <v>60</v>
      </c>
      <c r="O1128" s="564">
        <v>60</v>
      </c>
      <c r="P1128" s="551">
        <f t="shared" si="100"/>
        <v>0</v>
      </c>
      <c r="Q1128" s="539"/>
    </row>
    <row r="1129" spans="2:17" ht="15" customHeight="1" x14ac:dyDescent="0.3">
      <c r="B1129" s="571">
        <f t="shared" si="97"/>
        <v>3212.2</v>
      </c>
      <c r="C1129" s="569"/>
      <c r="D1129" s="546">
        <f t="shared" si="101"/>
        <v>3212.2</v>
      </c>
      <c r="E1129" s="570">
        <v>46038</v>
      </c>
      <c r="F1129" s="698">
        <v>3212.2</v>
      </c>
      <c r="G1129" s="711">
        <v>46039</v>
      </c>
      <c r="H1129" s="707">
        <f t="shared" si="98"/>
        <v>0</v>
      </c>
      <c r="K1129" s="539"/>
      <c r="L1129" s="673">
        <v>46039</v>
      </c>
      <c r="M1129" s="562"/>
      <c r="N1129" s="563">
        <f t="shared" si="99"/>
        <v>60</v>
      </c>
      <c r="O1129" s="564">
        <v>60</v>
      </c>
      <c r="P1129" s="551">
        <f t="shared" si="100"/>
        <v>0</v>
      </c>
      <c r="Q1129" s="539"/>
    </row>
    <row r="1130" spans="2:17" ht="15" customHeight="1" x14ac:dyDescent="0.3">
      <c r="B1130" s="571">
        <f t="shared" si="97"/>
        <v>3212.2</v>
      </c>
      <c r="C1130" s="569"/>
      <c r="D1130" s="546">
        <f t="shared" si="101"/>
        <v>3212.2</v>
      </c>
      <c r="E1130" s="570">
        <v>46039</v>
      </c>
      <c r="F1130" s="698">
        <v>3212.2</v>
      </c>
      <c r="G1130" s="711">
        <v>46040</v>
      </c>
      <c r="H1130" s="707">
        <f t="shared" si="98"/>
        <v>0</v>
      </c>
      <c r="K1130" s="539"/>
      <c r="L1130" s="673">
        <v>46040</v>
      </c>
      <c r="M1130" s="562"/>
      <c r="N1130" s="563">
        <f t="shared" si="99"/>
        <v>60</v>
      </c>
      <c r="O1130" s="564">
        <v>60</v>
      </c>
      <c r="P1130" s="551">
        <f t="shared" si="100"/>
        <v>0</v>
      </c>
      <c r="Q1130" s="539"/>
    </row>
    <row r="1131" spans="2:17" ht="15" customHeight="1" x14ac:dyDescent="0.3">
      <c r="B1131" s="571">
        <f t="shared" si="97"/>
        <v>3212.2</v>
      </c>
      <c r="C1131" s="569"/>
      <c r="D1131" s="546">
        <f t="shared" si="101"/>
        <v>3212.2</v>
      </c>
      <c r="E1131" s="570">
        <v>46040</v>
      </c>
      <c r="F1131" s="698">
        <v>3212.2</v>
      </c>
      <c r="G1131" s="711">
        <v>46041</v>
      </c>
      <c r="H1131" s="707">
        <f t="shared" si="98"/>
        <v>0</v>
      </c>
      <c r="K1131" s="539"/>
      <c r="L1131" s="673">
        <v>46041</v>
      </c>
      <c r="M1131" s="562"/>
      <c r="N1131" s="563">
        <f t="shared" si="99"/>
        <v>60</v>
      </c>
      <c r="O1131" s="564">
        <v>60</v>
      </c>
      <c r="P1131" s="551">
        <f t="shared" si="100"/>
        <v>0</v>
      </c>
      <c r="Q1131" s="539"/>
    </row>
    <row r="1132" spans="2:17" ht="15" customHeight="1" x14ac:dyDescent="0.3">
      <c r="B1132" s="571">
        <f t="shared" si="97"/>
        <v>3212.2</v>
      </c>
      <c r="C1132" s="569"/>
      <c r="D1132" s="546">
        <f t="shared" si="101"/>
        <v>3212.2</v>
      </c>
      <c r="E1132" s="570">
        <v>46041</v>
      </c>
      <c r="F1132" s="698">
        <v>3212.2</v>
      </c>
      <c r="G1132" s="711">
        <v>46042</v>
      </c>
      <c r="H1132" s="707">
        <f t="shared" si="98"/>
        <v>0</v>
      </c>
      <c r="K1132" s="539"/>
      <c r="L1132" s="673">
        <v>46042</v>
      </c>
      <c r="M1132" s="562"/>
      <c r="N1132" s="563">
        <f t="shared" si="99"/>
        <v>60</v>
      </c>
      <c r="O1132" s="564">
        <v>45</v>
      </c>
      <c r="P1132" s="551">
        <f t="shared" si="100"/>
        <v>15</v>
      </c>
      <c r="Q1132" s="539"/>
    </row>
    <row r="1133" spans="2:17" ht="15" customHeight="1" x14ac:dyDescent="0.3">
      <c r="B1133" s="571">
        <f t="shared" si="97"/>
        <v>3216.12</v>
      </c>
      <c r="C1133" s="569"/>
      <c r="D1133" s="546">
        <f t="shared" si="101"/>
        <v>3212.2</v>
      </c>
      <c r="E1133" s="570">
        <v>46042</v>
      </c>
      <c r="F1133" s="698">
        <v>3216.12</v>
      </c>
      <c r="G1133" s="711">
        <v>46043</v>
      </c>
      <c r="H1133" s="707">
        <f t="shared" si="98"/>
        <v>3.9200000000000728</v>
      </c>
      <c r="K1133" s="539"/>
      <c r="L1133" s="673">
        <v>46043</v>
      </c>
      <c r="M1133" s="562"/>
      <c r="N1133" s="563">
        <f t="shared" si="99"/>
        <v>45</v>
      </c>
      <c r="O1133" s="564">
        <v>45</v>
      </c>
      <c r="P1133" s="551">
        <f t="shared" si="100"/>
        <v>0</v>
      </c>
      <c r="Q1133" s="539"/>
    </row>
    <row r="1134" spans="2:17" ht="15" customHeight="1" x14ac:dyDescent="0.3">
      <c r="B1134" s="571">
        <f t="shared" si="97"/>
        <v>3216.12</v>
      </c>
      <c r="C1134" s="569"/>
      <c r="D1134" s="546">
        <f t="shared" si="101"/>
        <v>3216.12</v>
      </c>
      <c r="E1134" s="570">
        <v>46043</v>
      </c>
      <c r="F1134" s="698">
        <v>3216.12</v>
      </c>
      <c r="G1134" s="711">
        <v>46044</v>
      </c>
      <c r="H1134" s="707">
        <f t="shared" si="98"/>
        <v>0</v>
      </c>
      <c r="K1134" s="539"/>
      <c r="L1134" s="673">
        <v>46044</v>
      </c>
      <c r="M1134" s="562"/>
      <c r="N1134" s="563">
        <f t="shared" si="99"/>
        <v>45</v>
      </c>
      <c r="O1134" s="564">
        <v>45</v>
      </c>
      <c r="P1134" s="551">
        <f t="shared" si="100"/>
        <v>0</v>
      </c>
      <c r="Q1134" s="539"/>
    </row>
    <row r="1135" spans="2:17" ht="15" customHeight="1" x14ac:dyDescent="0.3">
      <c r="B1135" s="571">
        <f t="shared" si="97"/>
        <v>3216.35</v>
      </c>
      <c r="C1135" s="569"/>
      <c r="D1135" s="546">
        <f t="shared" si="101"/>
        <v>3216.12</v>
      </c>
      <c r="E1135" s="570">
        <v>46044</v>
      </c>
      <c r="F1135" s="698">
        <v>3216.35</v>
      </c>
      <c r="G1135" s="711">
        <v>46045</v>
      </c>
      <c r="H1135" s="707">
        <f t="shared" si="98"/>
        <v>0.23000000000001819</v>
      </c>
      <c r="K1135" s="539"/>
      <c r="L1135" s="673">
        <v>46045</v>
      </c>
      <c r="M1135" s="562"/>
      <c r="N1135" s="563">
        <f t="shared" si="99"/>
        <v>45</v>
      </c>
      <c r="O1135" s="564">
        <v>30</v>
      </c>
      <c r="P1135" s="551">
        <f t="shared" si="100"/>
        <v>15</v>
      </c>
      <c r="Q1135" s="539"/>
    </row>
    <row r="1136" spans="2:17" ht="15" customHeight="1" x14ac:dyDescent="0.3">
      <c r="B1136" s="571">
        <f t="shared" si="97"/>
        <v>3219.25</v>
      </c>
      <c r="C1136" s="569"/>
      <c r="D1136" s="546">
        <f t="shared" si="101"/>
        <v>3216.35</v>
      </c>
      <c r="E1136" s="570">
        <v>46045</v>
      </c>
      <c r="F1136" s="698">
        <v>3219.25</v>
      </c>
      <c r="G1136" s="711">
        <v>46046</v>
      </c>
      <c r="H1136" s="707">
        <f t="shared" si="98"/>
        <v>2.9000000000000909</v>
      </c>
      <c r="K1136" s="539"/>
      <c r="L1136" s="673">
        <v>46046</v>
      </c>
      <c r="M1136" s="562">
        <v>120</v>
      </c>
      <c r="N1136" s="563">
        <f t="shared" si="99"/>
        <v>30</v>
      </c>
      <c r="O1136" s="564">
        <v>115</v>
      </c>
      <c r="P1136" s="551">
        <f t="shared" si="100"/>
        <v>35</v>
      </c>
      <c r="Q1136" s="539"/>
    </row>
    <row r="1137" spans="2:18" ht="15" customHeight="1" x14ac:dyDescent="0.3">
      <c r="B1137" s="571">
        <f t="shared" si="97"/>
        <v>3224.6</v>
      </c>
      <c r="C1137" s="569"/>
      <c r="D1137" s="546">
        <f t="shared" si="101"/>
        <v>3219.25</v>
      </c>
      <c r="E1137" s="570">
        <v>46046</v>
      </c>
      <c r="F1137" s="698">
        <v>3224.6</v>
      </c>
      <c r="G1137" s="711">
        <v>46047</v>
      </c>
      <c r="H1137" s="707">
        <f t="shared" si="98"/>
        <v>5.3499999999999091</v>
      </c>
      <c r="K1137" s="539"/>
      <c r="L1137" s="673">
        <v>46047</v>
      </c>
      <c r="M1137" s="562"/>
      <c r="N1137" s="563">
        <f t="shared" si="99"/>
        <v>115</v>
      </c>
      <c r="O1137" s="564">
        <v>90</v>
      </c>
      <c r="P1137" s="551">
        <f t="shared" si="100"/>
        <v>25</v>
      </c>
      <c r="Q1137" s="539"/>
    </row>
    <row r="1138" spans="2:18" ht="15" customHeight="1" x14ac:dyDescent="0.3">
      <c r="B1138" s="571">
        <f t="shared" si="97"/>
        <v>3230.63</v>
      </c>
      <c r="C1138" s="569"/>
      <c r="D1138" s="546">
        <f t="shared" si="101"/>
        <v>3224.6</v>
      </c>
      <c r="E1138" s="570">
        <v>46047</v>
      </c>
      <c r="F1138" s="698">
        <v>3230.63</v>
      </c>
      <c r="G1138" s="711">
        <v>46048</v>
      </c>
      <c r="H1138" s="707">
        <f t="shared" si="98"/>
        <v>6.0300000000002001</v>
      </c>
      <c r="K1138" s="539"/>
      <c r="L1138" s="673">
        <v>46048</v>
      </c>
      <c r="M1138" s="562"/>
      <c r="N1138" s="563">
        <f t="shared" si="99"/>
        <v>90</v>
      </c>
      <c r="O1138" s="564">
        <v>90</v>
      </c>
      <c r="P1138" s="551">
        <f t="shared" si="100"/>
        <v>0</v>
      </c>
      <c r="Q1138" s="539"/>
    </row>
    <row r="1139" spans="2:18" ht="15" customHeight="1" x14ac:dyDescent="0.3">
      <c r="B1139" s="571">
        <f t="shared" si="97"/>
        <v>3230.63</v>
      </c>
      <c r="C1139" s="569"/>
      <c r="D1139" s="546">
        <f t="shared" si="101"/>
        <v>3230.63</v>
      </c>
      <c r="E1139" s="570">
        <v>46048</v>
      </c>
      <c r="F1139" s="698">
        <v>3230.63</v>
      </c>
      <c r="G1139" s="711">
        <v>46049</v>
      </c>
      <c r="H1139" s="707">
        <f t="shared" si="98"/>
        <v>0</v>
      </c>
      <c r="K1139" s="539"/>
      <c r="L1139" s="673">
        <v>46049</v>
      </c>
      <c r="M1139" s="562"/>
      <c r="N1139" s="563">
        <f t="shared" si="99"/>
        <v>90</v>
      </c>
      <c r="O1139" s="564">
        <v>84</v>
      </c>
      <c r="P1139" s="551">
        <f t="shared" si="100"/>
        <v>6</v>
      </c>
      <c r="Q1139" s="539"/>
    </row>
    <row r="1140" spans="2:18" ht="15" customHeight="1" x14ac:dyDescent="0.3">
      <c r="B1140" s="571">
        <f t="shared" si="97"/>
        <v>3232.98</v>
      </c>
      <c r="C1140" s="569"/>
      <c r="D1140" s="546">
        <f t="shared" si="101"/>
        <v>3230.63</v>
      </c>
      <c r="E1140" s="570">
        <v>46049</v>
      </c>
      <c r="F1140" s="698">
        <v>3232.98</v>
      </c>
      <c r="G1140" s="711">
        <v>46050</v>
      </c>
      <c r="H1140" s="707">
        <f t="shared" si="98"/>
        <v>2.3499999999999091</v>
      </c>
      <c r="K1140" s="539"/>
      <c r="L1140" s="673">
        <v>46050</v>
      </c>
      <c r="M1140" s="562"/>
      <c r="N1140" s="563">
        <f t="shared" si="99"/>
        <v>84</v>
      </c>
      <c r="O1140" s="564">
        <v>84</v>
      </c>
      <c r="P1140" s="551">
        <f t="shared" si="100"/>
        <v>0</v>
      </c>
      <c r="Q1140" s="539"/>
    </row>
    <row r="1141" spans="2:18" ht="15" customHeight="1" x14ac:dyDescent="0.3">
      <c r="B1141" s="571">
        <f t="shared" si="97"/>
        <v>3232.98</v>
      </c>
      <c r="C1141" s="569"/>
      <c r="D1141" s="546">
        <f t="shared" si="101"/>
        <v>3232.98</v>
      </c>
      <c r="E1141" s="570">
        <v>46050</v>
      </c>
      <c r="F1141" s="698">
        <v>3232.98</v>
      </c>
      <c r="G1141" s="711">
        <v>46051</v>
      </c>
      <c r="H1141" s="707">
        <f t="shared" si="98"/>
        <v>0</v>
      </c>
      <c r="K1141" s="539"/>
      <c r="L1141" s="673">
        <v>46051</v>
      </c>
      <c r="M1141" s="562"/>
      <c r="N1141" s="563">
        <f t="shared" si="99"/>
        <v>84</v>
      </c>
      <c r="O1141" s="564">
        <v>84</v>
      </c>
      <c r="P1141" s="551">
        <f t="shared" si="100"/>
        <v>0</v>
      </c>
      <c r="Q1141" s="539"/>
    </row>
    <row r="1142" spans="2:18" ht="15" customHeight="1" x14ac:dyDescent="0.3">
      <c r="B1142" s="571">
        <f t="shared" si="97"/>
        <v>3232.98</v>
      </c>
      <c r="C1142" s="569"/>
      <c r="D1142" s="546">
        <f t="shared" si="101"/>
        <v>3232.98</v>
      </c>
      <c r="E1142" s="570">
        <v>46051</v>
      </c>
      <c r="F1142" s="698">
        <v>3232.98</v>
      </c>
      <c r="G1142" s="711">
        <v>46052</v>
      </c>
      <c r="H1142" s="707">
        <f t="shared" si="98"/>
        <v>0</v>
      </c>
      <c r="K1142" s="539"/>
      <c r="L1142" s="673">
        <v>46052</v>
      </c>
      <c r="M1142" s="562"/>
      <c r="N1142" s="563">
        <f t="shared" si="99"/>
        <v>84</v>
      </c>
      <c r="O1142" s="564">
        <v>84</v>
      </c>
      <c r="P1142" s="551">
        <f t="shared" si="100"/>
        <v>0</v>
      </c>
      <c r="Q1142" s="539"/>
    </row>
    <row r="1143" spans="2:18" ht="15" customHeight="1" x14ac:dyDescent="0.3">
      <c r="B1143" s="571">
        <f t="shared" si="97"/>
        <v>3232.98</v>
      </c>
      <c r="C1143" s="569"/>
      <c r="D1143" s="546">
        <f t="shared" si="101"/>
        <v>3232.98</v>
      </c>
      <c r="E1143" s="570">
        <v>46052</v>
      </c>
      <c r="F1143" s="698">
        <v>3232.98</v>
      </c>
      <c r="G1143" s="711">
        <v>46053</v>
      </c>
      <c r="H1143" s="707">
        <f t="shared" si="98"/>
        <v>0</v>
      </c>
      <c r="I1143">
        <f>SUM(H1113:H1143)</f>
        <v>29.0300000000002</v>
      </c>
      <c r="K1143" s="539"/>
      <c r="L1143" s="673">
        <v>46053</v>
      </c>
      <c r="M1143" s="562"/>
      <c r="N1143" s="563">
        <f t="shared" si="99"/>
        <v>84</v>
      </c>
      <c r="O1143" s="564">
        <v>30</v>
      </c>
      <c r="P1143" s="551">
        <f t="shared" si="100"/>
        <v>54</v>
      </c>
      <c r="Q1143" s="539"/>
      <c r="R1143" s="48">
        <f>SUM(P1113:P1143)</f>
        <v>185</v>
      </c>
    </row>
    <row r="1144" spans="2:18" ht="15" customHeight="1" x14ac:dyDescent="0.3">
      <c r="B1144" s="571">
        <f t="shared" si="97"/>
        <v>3244.25</v>
      </c>
      <c r="C1144" s="569"/>
      <c r="D1144" s="546">
        <f t="shared" si="101"/>
        <v>3232.98</v>
      </c>
      <c r="E1144" s="570">
        <v>46053</v>
      </c>
      <c r="F1144" s="698">
        <v>3244.25</v>
      </c>
      <c r="G1144" s="711">
        <v>46054</v>
      </c>
      <c r="H1144" s="707">
        <f t="shared" si="98"/>
        <v>11.269999999999982</v>
      </c>
      <c r="K1144" s="539"/>
      <c r="L1144" s="673">
        <v>46054</v>
      </c>
      <c r="M1144" s="562"/>
      <c r="N1144" s="563">
        <f t="shared" si="99"/>
        <v>30</v>
      </c>
      <c r="O1144" s="564">
        <v>30</v>
      </c>
      <c r="P1144" s="551">
        <f t="shared" si="100"/>
        <v>0</v>
      </c>
      <c r="Q1144" s="539"/>
    </row>
    <row r="1145" spans="2:18" ht="15" customHeight="1" x14ac:dyDescent="0.3">
      <c r="B1145" s="571">
        <f t="shared" si="97"/>
        <v>3244.25</v>
      </c>
      <c r="C1145" s="569"/>
      <c r="D1145" s="546">
        <f t="shared" si="101"/>
        <v>3244.25</v>
      </c>
      <c r="E1145" s="570">
        <v>46054</v>
      </c>
      <c r="F1145" s="698">
        <v>3244.25</v>
      </c>
      <c r="G1145" s="711">
        <v>46055</v>
      </c>
      <c r="H1145" s="707">
        <f t="shared" si="98"/>
        <v>0</v>
      </c>
      <c r="K1145" s="539"/>
      <c r="L1145" s="673">
        <v>46055</v>
      </c>
      <c r="M1145" s="562"/>
      <c r="N1145" s="563">
        <f t="shared" si="99"/>
        <v>30</v>
      </c>
      <c r="O1145" s="564">
        <v>25</v>
      </c>
      <c r="P1145" s="551">
        <f t="shared" si="100"/>
        <v>5</v>
      </c>
      <c r="Q1145" s="539"/>
    </row>
    <row r="1146" spans="2:18" ht="15" customHeight="1" x14ac:dyDescent="0.3">
      <c r="B1146" s="571">
        <f t="shared" si="97"/>
        <v>3246</v>
      </c>
      <c r="C1146" s="569"/>
      <c r="D1146" s="546">
        <f t="shared" si="101"/>
        <v>3244.25</v>
      </c>
      <c r="E1146" s="570">
        <v>46055</v>
      </c>
      <c r="F1146" s="698">
        <v>3246</v>
      </c>
      <c r="G1146" s="711">
        <v>46056</v>
      </c>
      <c r="H1146" s="707">
        <f t="shared" si="98"/>
        <v>1.75</v>
      </c>
      <c r="K1146" s="539"/>
      <c r="L1146" s="673">
        <v>46056</v>
      </c>
      <c r="M1146" s="562"/>
      <c r="N1146" s="563">
        <f t="shared" si="99"/>
        <v>25</v>
      </c>
      <c r="O1146" s="564">
        <v>11</v>
      </c>
      <c r="P1146" s="551">
        <f t="shared" si="100"/>
        <v>14</v>
      </c>
      <c r="Q1146" s="539"/>
    </row>
    <row r="1147" spans="2:18" ht="15" customHeight="1" x14ac:dyDescent="0.3">
      <c r="B1147" s="571">
        <f t="shared" si="97"/>
        <v>3248.55</v>
      </c>
      <c r="C1147" s="569"/>
      <c r="D1147" s="546">
        <f t="shared" si="101"/>
        <v>3246</v>
      </c>
      <c r="E1147" s="570">
        <v>46056</v>
      </c>
      <c r="F1147" s="698">
        <v>3248.55</v>
      </c>
      <c r="G1147" s="711">
        <v>46057</v>
      </c>
      <c r="H1147" s="707">
        <f t="shared" si="98"/>
        <v>2.5500000000001819</v>
      </c>
      <c r="K1147" s="539"/>
      <c r="L1147" s="673">
        <v>46057</v>
      </c>
      <c r="M1147" s="562"/>
      <c r="N1147" s="563">
        <f t="shared" si="99"/>
        <v>11</v>
      </c>
      <c r="O1147" s="564">
        <v>11</v>
      </c>
      <c r="P1147" s="551">
        <f t="shared" si="100"/>
        <v>0</v>
      </c>
      <c r="Q1147" s="539"/>
    </row>
    <row r="1148" spans="2:18" ht="15" customHeight="1" x14ac:dyDescent="0.3">
      <c r="B1148" s="571">
        <f t="shared" si="97"/>
        <v>3249.09</v>
      </c>
      <c r="C1148" s="569"/>
      <c r="D1148" s="546">
        <f t="shared" si="101"/>
        <v>3248.55</v>
      </c>
      <c r="E1148" s="570">
        <v>46057</v>
      </c>
      <c r="F1148" s="698">
        <v>3249.09</v>
      </c>
      <c r="G1148" s="711">
        <v>46058</v>
      </c>
      <c r="H1148" s="707">
        <f t="shared" si="98"/>
        <v>0.53999999999996362</v>
      </c>
      <c r="K1148" s="539"/>
      <c r="L1148" s="673">
        <v>46058</v>
      </c>
      <c r="M1148" s="562">
        <v>90</v>
      </c>
      <c r="N1148" s="563">
        <f t="shared" si="99"/>
        <v>11</v>
      </c>
      <c r="O1148" s="564">
        <v>100</v>
      </c>
      <c r="P1148" s="551">
        <f t="shared" si="100"/>
        <v>1</v>
      </c>
      <c r="Q1148" s="539"/>
    </row>
    <row r="1149" spans="2:18" ht="15" customHeight="1" x14ac:dyDescent="0.3">
      <c r="B1149" s="571">
        <f t="shared" si="97"/>
        <v>3252.97</v>
      </c>
      <c r="C1149" s="569"/>
      <c r="D1149" s="546">
        <f t="shared" si="101"/>
        <v>3249.09</v>
      </c>
      <c r="E1149" s="570">
        <v>46058</v>
      </c>
      <c r="F1149" s="698">
        <v>3252.97</v>
      </c>
      <c r="G1149" s="711">
        <v>46059</v>
      </c>
      <c r="H1149" s="707">
        <f t="shared" si="98"/>
        <v>3.8799999999996544</v>
      </c>
      <c r="K1149" s="539"/>
      <c r="L1149" s="673">
        <v>46059</v>
      </c>
      <c r="M1149" s="562"/>
      <c r="N1149" s="563">
        <f t="shared" si="99"/>
        <v>100</v>
      </c>
      <c r="O1149" s="564">
        <v>100</v>
      </c>
      <c r="P1149" s="551">
        <f t="shared" si="100"/>
        <v>0</v>
      </c>
      <c r="Q1149" s="539"/>
    </row>
    <row r="1150" spans="2:18" ht="15" customHeight="1" x14ac:dyDescent="0.3">
      <c r="B1150" s="571">
        <f t="shared" si="97"/>
        <v>3252.97</v>
      </c>
      <c r="C1150" s="569"/>
      <c r="D1150" s="546">
        <f t="shared" si="101"/>
        <v>3252.97</v>
      </c>
      <c r="E1150" s="570">
        <v>46059</v>
      </c>
      <c r="F1150" s="698">
        <v>3252.97</v>
      </c>
      <c r="G1150" s="711">
        <v>46060</v>
      </c>
      <c r="H1150" s="707">
        <f t="shared" si="98"/>
        <v>0</v>
      </c>
      <c r="K1150" s="539"/>
      <c r="L1150" s="673">
        <v>46060</v>
      </c>
      <c r="M1150" s="562"/>
      <c r="N1150" s="563">
        <f t="shared" si="99"/>
        <v>100</v>
      </c>
      <c r="O1150" s="564">
        <v>85</v>
      </c>
      <c r="P1150" s="551">
        <f t="shared" si="100"/>
        <v>15</v>
      </c>
      <c r="Q1150" s="539"/>
    </row>
    <row r="1151" spans="2:18" ht="15" customHeight="1" x14ac:dyDescent="0.3">
      <c r="B1151" s="571">
        <f t="shared" si="97"/>
        <v>3256.5</v>
      </c>
      <c r="C1151" s="569"/>
      <c r="D1151" s="546">
        <f t="shared" si="101"/>
        <v>3252.97</v>
      </c>
      <c r="E1151" s="570">
        <v>46060</v>
      </c>
      <c r="F1151" s="698">
        <v>3256.5</v>
      </c>
      <c r="G1151" s="711">
        <v>46061</v>
      </c>
      <c r="H1151" s="707">
        <f t="shared" si="98"/>
        <v>3.5300000000002001</v>
      </c>
      <c r="K1151" s="539"/>
      <c r="L1151" s="673">
        <v>46061</v>
      </c>
      <c r="M1151" s="562"/>
      <c r="N1151" s="563">
        <f t="shared" si="99"/>
        <v>85</v>
      </c>
      <c r="O1151" s="564">
        <v>85</v>
      </c>
      <c r="P1151" s="551">
        <f t="shared" si="100"/>
        <v>0</v>
      </c>
      <c r="Q1151" s="539"/>
    </row>
    <row r="1152" spans="2:18" ht="15" customHeight="1" x14ac:dyDescent="0.3">
      <c r="B1152" s="571">
        <f t="shared" si="97"/>
        <v>3256.5</v>
      </c>
      <c r="C1152" s="569"/>
      <c r="D1152" s="546">
        <f t="shared" si="101"/>
        <v>3256.5</v>
      </c>
      <c r="E1152" s="570">
        <v>46061</v>
      </c>
      <c r="F1152" s="698">
        <v>3256.5</v>
      </c>
      <c r="G1152" s="711">
        <v>46062</v>
      </c>
      <c r="H1152" s="707">
        <f t="shared" si="98"/>
        <v>0</v>
      </c>
      <c r="K1152" s="539"/>
      <c r="L1152" s="673">
        <v>46062</v>
      </c>
      <c r="M1152" s="562"/>
      <c r="N1152" s="563">
        <f t="shared" si="99"/>
        <v>85</v>
      </c>
      <c r="O1152" s="564">
        <v>80</v>
      </c>
      <c r="P1152" s="551">
        <f t="shared" si="100"/>
        <v>5</v>
      </c>
      <c r="Q1152" s="539"/>
    </row>
    <row r="1153" spans="2:17" ht="15" customHeight="1" x14ac:dyDescent="0.3">
      <c r="B1153" s="571">
        <f t="shared" si="97"/>
        <v>3256.7</v>
      </c>
      <c r="C1153" s="569"/>
      <c r="D1153" s="546">
        <f t="shared" si="101"/>
        <v>3256.5</v>
      </c>
      <c r="E1153" s="570">
        <v>46062</v>
      </c>
      <c r="F1153" s="698">
        <v>3256.7</v>
      </c>
      <c r="G1153" s="711">
        <v>46063</v>
      </c>
      <c r="H1153" s="707">
        <f t="shared" si="98"/>
        <v>0.1999999999998181</v>
      </c>
      <c r="K1153" s="539"/>
      <c r="L1153" s="673">
        <v>46063</v>
      </c>
      <c r="M1153" s="562"/>
      <c r="N1153" s="563">
        <f t="shared" si="99"/>
        <v>80</v>
      </c>
      <c r="O1153" s="564">
        <v>80</v>
      </c>
      <c r="P1153" s="551">
        <f t="shared" si="100"/>
        <v>0</v>
      </c>
      <c r="Q1153" s="539"/>
    </row>
    <row r="1154" spans="2:17" ht="15" customHeight="1" x14ac:dyDescent="0.3">
      <c r="B1154" s="571">
        <f t="shared" si="97"/>
        <v>3256.8</v>
      </c>
      <c r="C1154" s="569"/>
      <c r="D1154" s="546">
        <f t="shared" si="101"/>
        <v>3256.7</v>
      </c>
      <c r="E1154" s="570">
        <v>46063</v>
      </c>
      <c r="F1154" s="698">
        <v>3256.8</v>
      </c>
      <c r="G1154" s="711">
        <v>46064</v>
      </c>
      <c r="H1154" s="707">
        <f t="shared" si="98"/>
        <v>0.1000000000003638</v>
      </c>
      <c r="K1154" s="539"/>
      <c r="L1154" s="673">
        <v>46064</v>
      </c>
      <c r="M1154" s="562"/>
      <c r="N1154" s="563">
        <f t="shared" si="99"/>
        <v>80</v>
      </c>
      <c r="O1154" s="564">
        <v>80</v>
      </c>
      <c r="P1154" s="551">
        <f t="shared" si="100"/>
        <v>0</v>
      </c>
      <c r="Q1154" s="539"/>
    </row>
    <row r="1155" spans="2:17" ht="15" customHeight="1" x14ac:dyDescent="0.3">
      <c r="B1155" s="571">
        <f t="shared" si="97"/>
        <v>3256.8</v>
      </c>
      <c r="C1155" s="569"/>
      <c r="D1155" s="546">
        <f t="shared" si="101"/>
        <v>3256.8</v>
      </c>
      <c r="E1155" s="570">
        <v>46064</v>
      </c>
      <c r="F1155" s="698">
        <v>3256.8</v>
      </c>
      <c r="G1155" s="711">
        <v>46065</v>
      </c>
      <c r="H1155" s="707">
        <f t="shared" si="98"/>
        <v>0</v>
      </c>
      <c r="K1155" s="539"/>
      <c r="L1155" s="673">
        <v>46065</v>
      </c>
      <c r="M1155" s="562"/>
      <c r="N1155" s="563">
        <f t="shared" si="99"/>
        <v>80</v>
      </c>
      <c r="O1155" s="564">
        <v>65</v>
      </c>
      <c r="P1155" s="551">
        <f t="shared" si="100"/>
        <v>15</v>
      </c>
      <c r="Q1155" s="539"/>
    </row>
    <row r="1156" spans="2:17" ht="15" customHeight="1" x14ac:dyDescent="0.3">
      <c r="B1156" s="571">
        <f t="shared" si="97"/>
        <v>3262.95</v>
      </c>
      <c r="C1156" s="569"/>
      <c r="D1156" s="546">
        <f t="shared" si="101"/>
        <v>3256.8</v>
      </c>
      <c r="E1156" s="570">
        <v>46065</v>
      </c>
      <c r="F1156" s="698">
        <v>3262.95</v>
      </c>
      <c r="G1156" s="711">
        <v>46066</v>
      </c>
      <c r="H1156" s="707">
        <f t="shared" si="98"/>
        <v>6.1499999999996362</v>
      </c>
      <c r="K1156" s="539"/>
      <c r="L1156" s="673">
        <v>46066</v>
      </c>
      <c r="M1156" s="562"/>
      <c r="N1156" s="563">
        <f t="shared" si="99"/>
        <v>65</v>
      </c>
      <c r="O1156" s="564">
        <v>45</v>
      </c>
      <c r="P1156" s="551">
        <f t="shared" si="100"/>
        <v>20</v>
      </c>
      <c r="Q1156" s="539"/>
    </row>
    <row r="1157" spans="2:17" ht="15" customHeight="1" x14ac:dyDescent="0.3">
      <c r="B1157" s="571">
        <f t="shared" si="97"/>
        <v>3264.5</v>
      </c>
      <c r="C1157" s="569"/>
      <c r="D1157" s="546">
        <f t="shared" si="101"/>
        <v>3262.95</v>
      </c>
      <c r="E1157" s="570">
        <v>46066</v>
      </c>
      <c r="F1157" s="698">
        <v>3264.5</v>
      </c>
      <c r="G1157" s="711">
        <v>46067</v>
      </c>
      <c r="H1157" s="707">
        <f t="shared" si="98"/>
        <v>1.5500000000001819</v>
      </c>
      <c r="K1157" s="539"/>
      <c r="L1157" s="673">
        <v>46067</v>
      </c>
      <c r="M1157" s="562"/>
      <c r="N1157" s="563">
        <f t="shared" si="99"/>
        <v>45</v>
      </c>
      <c r="O1157" s="564">
        <v>45</v>
      </c>
      <c r="P1157" s="551">
        <f t="shared" si="100"/>
        <v>0</v>
      </c>
      <c r="Q1157" s="539"/>
    </row>
    <row r="1158" spans="2:17" ht="15" customHeight="1" x14ac:dyDescent="0.3">
      <c r="B1158" s="571">
        <f t="shared" si="97"/>
        <v>3264.5</v>
      </c>
      <c r="C1158" s="569"/>
      <c r="D1158" s="546">
        <f t="shared" si="101"/>
        <v>3264.5</v>
      </c>
      <c r="E1158" s="570">
        <v>46067</v>
      </c>
      <c r="F1158" s="698">
        <v>3264.5</v>
      </c>
      <c r="G1158" s="711">
        <v>46068</v>
      </c>
      <c r="H1158" s="707">
        <f t="shared" si="98"/>
        <v>0</v>
      </c>
      <c r="K1158" s="539"/>
      <c r="L1158" s="673">
        <v>46068</v>
      </c>
      <c r="M1158" s="562"/>
      <c r="N1158" s="563">
        <f t="shared" si="99"/>
        <v>45</v>
      </c>
      <c r="O1158" s="564">
        <v>32</v>
      </c>
      <c r="P1158" s="551">
        <f t="shared" si="100"/>
        <v>13</v>
      </c>
      <c r="Q1158" s="539"/>
    </row>
    <row r="1159" spans="2:17" ht="15" customHeight="1" x14ac:dyDescent="0.3">
      <c r="B1159" s="571">
        <f t="shared" si="97"/>
        <v>3266.2</v>
      </c>
      <c r="C1159" s="569"/>
      <c r="D1159" s="546">
        <f t="shared" si="101"/>
        <v>3264.5</v>
      </c>
      <c r="E1159" s="570">
        <v>46068</v>
      </c>
      <c r="F1159" s="698">
        <v>3266.2</v>
      </c>
      <c r="G1159" s="711">
        <v>46069</v>
      </c>
      <c r="H1159" s="707">
        <f t="shared" si="98"/>
        <v>1.6999999999998181</v>
      </c>
      <c r="K1159" s="539"/>
      <c r="L1159" s="673">
        <v>46069</v>
      </c>
      <c r="M1159" s="562"/>
      <c r="N1159" s="563">
        <f t="shared" si="99"/>
        <v>32</v>
      </c>
      <c r="O1159" s="564">
        <v>30</v>
      </c>
      <c r="P1159" s="551">
        <f t="shared" si="100"/>
        <v>2</v>
      </c>
      <c r="Q1159" s="539"/>
    </row>
    <row r="1160" spans="2:17" ht="15" customHeight="1" x14ac:dyDescent="0.3">
      <c r="B1160" s="571">
        <f t="shared" si="97"/>
        <v>3267.05</v>
      </c>
      <c r="C1160" s="569"/>
      <c r="D1160" s="546">
        <f t="shared" si="101"/>
        <v>3266.2</v>
      </c>
      <c r="E1160" s="570">
        <v>46069</v>
      </c>
      <c r="F1160" s="698">
        <v>3267.05</v>
      </c>
      <c r="G1160" s="711">
        <v>46070</v>
      </c>
      <c r="H1160" s="707">
        <f t="shared" si="98"/>
        <v>0.8500000000003638</v>
      </c>
      <c r="K1160" s="539"/>
      <c r="L1160" s="673">
        <v>46070</v>
      </c>
      <c r="M1160" s="562"/>
      <c r="N1160" s="563">
        <f t="shared" si="99"/>
        <v>30</v>
      </c>
      <c r="O1160" s="564">
        <v>30</v>
      </c>
      <c r="P1160" s="551">
        <f t="shared" si="100"/>
        <v>0</v>
      </c>
      <c r="Q1160" s="539"/>
    </row>
    <row r="1161" spans="2:17" ht="15" customHeight="1" x14ac:dyDescent="0.3">
      <c r="B1161" s="571">
        <f t="shared" si="97"/>
        <v>3267.05</v>
      </c>
      <c r="C1161" s="569"/>
      <c r="D1161" s="546">
        <f t="shared" si="101"/>
        <v>3267.05</v>
      </c>
      <c r="E1161" s="570">
        <v>46070</v>
      </c>
      <c r="F1161" s="698">
        <v>3267.05</v>
      </c>
      <c r="G1161" s="711">
        <v>46071</v>
      </c>
      <c r="H1161" s="707">
        <f t="shared" si="98"/>
        <v>0</v>
      </c>
      <c r="K1161" s="539"/>
      <c r="L1161" s="673">
        <v>46071</v>
      </c>
      <c r="M1161" s="562"/>
      <c r="N1161" s="563">
        <f t="shared" si="99"/>
        <v>30</v>
      </c>
      <c r="O1161" s="564">
        <v>30</v>
      </c>
      <c r="P1161" s="551">
        <f t="shared" si="100"/>
        <v>0</v>
      </c>
      <c r="Q1161" s="539"/>
    </row>
    <row r="1162" spans="2:17" ht="15" customHeight="1" x14ac:dyDescent="0.3">
      <c r="B1162" s="571">
        <f t="shared" si="97"/>
        <v>3267.15</v>
      </c>
      <c r="C1162" s="569"/>
      <c r="D1162" s="546">
        <f t="shared" si="101"/>
        <v>3267.05</v>
      </c>
      <c r="E1162" s="570">
        <v>46071</v>
      </c>
      <c r="F1162" s="698">
        <v>3267.15</v>
      </c>
      <c r="G1162" s="711">
        <v>46072</v>
      </c>
      <c r="H1162" s="707">
        <f t="shared" si="98"/>
        <v>9.9999999999909051E-2</v>
      </c>
      <c r="K1162" s="539"/>
      <c r="L1162" s="673">
        <v>46072</v>
      </c>
      <c r="M1162" s="562"/>
      <c r="N1162" s="563">
        <f t="shared" si="99"/>
        <v>30</v>
      </c>
      <c r="O1162" s="564">
        <v>20</v>
      </c>
      <c r="P1162" s="551">
        <f t="shared" si="100"/>
        <v>10</v>
      </c>
      <c r="Q1162" s="539"/>
    </row>
    <row r="1163" spans="2:17" ht="15" customHeight="1" x14ac:dyDescent="0.3">
      <c r="B1163" s="571">
        <f t="shared" si="97"/>
        <v>3268.7</v>
      </c>
      <c r="C1163" s="569"/>
      <c r="D1163" s="546">
        <f t="shared" si="101"/>
        <v>3267.15</v>
      </c>
      <c r="E1163" s="570">
        <v>46072</v>
      </c>
      <c r="F1163" s="698">
        <v>3268.7</v>
      </c>
      <c r="G1163" s="711">
        <v>46073</v>
      </c>
      <c r="H1163" s="707">
        <f t="shared" si="98"/>
        <v>1.5499999999997272</v>
      </c>
      <c r="K1163" s="539"/>
      <c r="L1163" s="673">
        <v>46073</v>
      </c>
      <c r="M1163" s="562">
        <v>126</v>
      </c>
      <c r="N1163" s="563">
        <f t="shared" si="99"/>
        <v>20</v>
      </c>
      <c r="O1163" s="564">
        <v>120</v>
      </c>
      <c r="P1163" s="551">
        <f t="shared" si="100"/>
        <v>26</v>
      </c>
      <c r="Q1163" s="539"/>
    </row>
    <row r="1164" spans="2:17" ht="15" customHeight="1" x14ac:dyDescent="0.3">
      <c r="B1164" s="571">
        <f t="shared" si="97"/>
        <v>3279.8</v>
      </c>
      <c r="C1164" s="569"/>
      <c r="D1164" s="546">
        <f t="shared" si="101"/>
        <v>3268.7</v>
      </c>
      <c r="E1164" s="570">
        <v>46073</v>
      </c>
      <c r="F1164" s="698">
        <v>3279.8</v>
      </c>
      <c r="G1164" s="711">
        <v>46074</v>
      </c>
      <c r="H1164" s="707">
        <f t="shared" si="98"/>
        <v>11.100000000000364</v>
      </c>
      <c r="K1164" s="539"/>
      <c r="L1164" s="673">
        <v>46074</v>
      </c>
      <c r="M1164" s="562"/>
      <c r="N1164" s="563">
        <f t="shared" si="99"/>
        <v>120</v>
      </c>
      <c r="O1164" s="564">
        <v>120</v>
      </c>
      <c r="P1164" s="551">
        <f t="shared" si="100"/>
        <v>0</v>
      </c>
      <c r="Q1164" s="539"/>
    </row>
    <row r="1165" spans="2:17" ht="15" customHeight="1" x14ac:dyDescent="0.3">
      <c r="B1165" s="571">
        <f t="shared" si="97"/>
        <v>3279.8</v>
      </c>
      <c r="C1165" s="569"/>
      <c r="D1165" s="546">
        <f t="shared" si="101"/>
        <v>3279.8</v>
      </c>
      <c r="E1165" s="570">
        <v>46074</v>
      </c>
      <c r="F1165" s="698">
        <v>3279.8</v>
      </c>
      <c r="G1165" s="711">
        <v>46075</v>
      </c>
      <c r="H1165" s="707">
        <f t="shared" si="98"/>
        <v>0</v>
      </c>
      <c r="K1165" s="539"/>
      <c r="L1165" s="673">
        <v>46075</v>
      </c>
      <c r="M1165" s="562"/>
      <c r="N1165" s="563">
        <f t="shared" si="99"/>
        <v>120</v>
      </c>
      <c r="O1165" s="564">
        <v>116</v>
      </c>
      <c r="P1165" s="551">
        <f t="shared" si="100"/>
        <v>4</v>
      </c>
      <c r="Q1165" s="539"/>
    </row>
    <row r="1166" spans="2:17" ht="15" customHeight="1" x14ac:dyDescent="0.3">
      <c r="B1166" s="571">
        <f t="shared" si="97"/>
        <v>3284.25</v>
      </c>
      <c r="C1166" s="569"/>
      <c r="D1166" s="546">
        <f t="shared" si="101"/>
        <v>3279.8</v>
      </c>
      <c r="E1166" s="570">
        <v>46075</v>
      </c>
      <c r="F1166" s="698">
        <v>3284.25</v>
      </c>
      <c r="G1166" s="711">
        <v>46076</v>
      </c>
      <c r="H1166" s="707">
        <f t="shared" si="98"/>
        <v>4.4499999999998181</v>
      </c>
      <c r="K1166" s="539"/>
      <c r="L1166" s="673">
        <v>46076</v>
      </c>
      <c r="M1166" s="562"/>
      <c r="N1166" s="563">
        <f t="shared" si="99"/>
        <v>116</v>
      </c>
      <c r="O1166" s="564">
        <v>110</v>
      </c>
      <c r="P1166" s="551">
        <f t="shared" si="100"/>
        <v>6</v>
      </c>
      <c r="Q1166" s="539"/>
    </row>
    <row r="1167" spans="2:17" ht="15" customHeight="1" x14ac:dyDescent="0.3">
      <c r="B1167" s="571">
        <f t="shared" si="97"/>
        <v>3284.8</v>
      </c>
      <c r="C1167" s="569"/>
      <c r="D1167" s="546">
        <f t="shared" si="101"/>
        <v>3284.25</v>
      </c>
      <c r="E1167" s="570">
        <v>46076</v>
      </c>
      <c r="F1167" s="698">
        <v>3284.8</v>
      </c>
      <c r="G1167" s="711">
        <v>46077</v>
      </c>
      <c r="H1167" s="707">
        <f t="shared" si="98"/>
        <v>0.5500000000001819</v>
      </c>
      <c r="K1167" s="539"/>
      <c r="L1167" s="673">
        <v>46077</v>
      </c>
      <c r="M1167" s="562"/>
      <c r="N1167" s="563">
        <f t="shared" si="99"/>
        <v>110</v>
      </c>
      <c r="O1167" s="564">
        <v>110</v>
      </c>
      <c r="P1167" s="551">
        <f t="shared" si="100"/>
        <v>0</v>
      </c>
      <c r="Q1167" s="539"/>
    </row>
    <row r="1168" spans="2:17" ht="15" customHeight="1" x14ac:dyDescent="0.3">
      <c r="B1168" s="571">
        <f t="shared" si="97"/>
        <v>3284.8</v>
      </c>
      <c r="C1168" s="569"/>
      <c r="D1168" s="546">
        <f t="shared" si="101"/>
        <v>3284.8</v>
      </c>
      <c r="E1168" s="570">
        <v>46077</v>
      </c>
      <c r="F1168" s="698">
        <v>3284.8</v>
      </c>
      <c r="G1168" s="711">
        <v>46078</v>
      </c>
      <c r="H1168" s="707">
        <f t="shared" si="98"/>
        <v>0</v>
      </c>
      <c r="K1168" s="539"/>
      <c r="L1168" s="673">
        <v>46078</v>
      </c>
      <c r="M1168" s="562"/>
      <c r="N1168" s="563">
        <f t="shared" si="99"/>
        <v>110</v>
      </c>
      <c r="O1168" s="564">
        <v>110</v>
      </c>
      <c r="P1168" s="551">
        <f t="shared" si="100"/>
        <v>0</v>
      </c>
      <c r="Q1168" s="539"/>
    </row>
    <row r="1169" spans="2:18" ht="15" customHeight="1" x14ac:dyDescent="0.3">
      <c r="B1169" s="571">
        <f t="shared" si="97"/>
        <v>3295.75</v>
      </c>
      <c r="C1169" s="569"/>
      <c r="D1169" s="546">
        <f t="shared" si="101"/>
        <v>3284.8</v>
      </c>
      <c r="E1169" s="570">
        <v>46078</v>
      </c>
      <c r="F1169" s="698">
        <v>3295.75</v>
      </c>
      <c r="G1169" s="711">
        <v>46079</v>
      </c>
      <c r="H1169" s="707">
        <f t="shared" si="98"/>
        <v>10.949999999999818</v>
      </c>
      <c r="K1169" s="539"/>
      <c r="L1169" s="673">
        <v>46079</v>
      </c>
      <c r="M1169" s="562"/>
      <c r="N1169" s="563">
        <f t="shared" si="99"/>
        <v>110</v>
      </c>
      <c r="O1169" s="564">
        <v>56</v>
      </c>
      <c r="P1169" s="551">
        <f t="shared" si="100"/>
        <v>54</v>
      </c>
      <c r="Q1169" s="539"/>
    </row>
    <row r="1170" spans="2:18" ht="15" customHeight="1" x14ac:dyDescent="0.3">
      <c r="B1170" s="571">
        <f t="shared" si="97"/>
        <v>3296.7</v>
      </c>
      <c r="C1170" s="569"/>
      <c r="D1170" s="546">
        <f t="shared" si="101"/>
        <v>3295.75</v>
      </c>
      <c r="E1170" s="570">
        <v>46079</v>
      </c>
      <c r="F1170" s="698">
        <v>3296.7</v>
      </c>
      <c r="G1170" s="711">
        <v>46080</v>
      </c>
      <c r="H1170" s="707">
        <f t="shared" si="98"/>
        <v>0.9499999999998181</v>
      </c>
      <c r="K1170" s="539"/>
      <c r="L1170" s="673">
        <v>46080</v>
      </c>
      <c r="M1170" s="562"/>
      <c r="N1170" s="563">
        <f t="shared" si="99"/>
        <v>56</v>
      </c>
      <c r="O1170" s="564">
        <v>50</v>
      </c>
      <c r="P1170" s="551">
        <f t="shared" si="100"/>
        <v>6</v>
      </c>
      <c r="Q1170" s="539"/>
    </row>
    <row r="1171" spans="2:18" ht="15" customHeight="1" x14ac:dyDescent="0.3">
      <c r="B1171" s="571">
        <f t="shared" si="97"/>
        <v>3296.7</v>
      </c>
      <c r="C1171" s="569"/>
      <c r="D1171" s="546">
        <f t="shared" si="101"/>
        <v>3296.7</v>
      </c>
      <c r="E1171" s="570">
        <v>46080</v>
      </c>
      <c r="F1171" s="698">
        <v>3296.7</v>
      </c>
      <c r="G1171" s="711">
        <v>46081</v>
      </c>
      <c r="H1171" s="707">
        <f t="shared" si="98"/>
        <v>0</v>
      </c>
      <c r="I1171">
        <f>SUM(H1144:H1171)</f>
        <v>63.7199999999998</v>
      </c>
      <c r="K1171" s="539"/>
      <c r="L1171" s="673">
        <v>46081</v>
      </c>
      <c r="M1171" s="562"/>
      <c r="N1171" s="563">
        <f t="shared" si="99"/>
        <v>50</v>
      </c>
      <c r="O1171" s="564">
        <v>50</v>
      </c>
      <c r="P1171" s="551">
        <f t="shared" si="100"/>
        <v>0</v>
      </c>
      <c r="Q1171" s="539"/>
      <c r="R1171" s="48">
        <f>SUM(P1144:P1171)</f>
        <v>196</v>
      </c>
    </row>
    <row r="1172" spans="2:18" ht="15" customHeight="1" x14ac:dyDescent="0.3">
      <c r="B1172" s="571">
        <f t="shared" si="97"/>
        <v>3296.7</v>
      </c>
      <c r="C1172" s="569"/>
      <c r="D1172" s="546">
        <f t="shared" si="101"/>
        <v>3296.7</v>
      </c>
      <c r="E1172" s="570">
        <v>46081</v>
      </c>
      <c r="F1172" s="698">
        <v>3296.7</v>
      </c>
      <c r="G1172" s="711">
        <v>46082</v>
      </c>
      <c r="H1172" s="707">
        <f t="shared" si="98"/>
        <v>0</v>
      </c>
      <c r="K1172" s="539"/>
      <c r="L1172" s="673">
        <v>46082</v>
      </c>
      <c r="M1172" s="562"/>
      <c r="N1172" s="563">
        <f t="shared" si="99"/>
        <v>50</v>
      </c>
      <c r="O1172" s="564">
        <v>35</v>
      </c>
      <c r="P1172" s="551">
        <f t="shared" si="100"/>
        <v>15</v>
      </c>
      <c r="Q1172" s="539"/>
    </row>
    <row r="1173" spans="2:18" ht="15" customHeight="1" x14ac:dyDescent="0.3">
      <c r="B1173" s="571">
        <f t="shared" si="97"/>
        <v>3299.75</v>
      </c>
      <c r="C1173" s="569"/>
      <c r="D1173" s="546">
        <f t="shared" si="101"/>
        <v>3296.7</v>
      </c>
      <c r="E1173" s="570">
        <v>46082</v>
      </c>
      <c r="F1173" s="698">
        <v>3299.75</v>
      </c>
      <c r="G1173" s="711">
        <v>46083</v>
      </c>
      <c r="H1173" s="707">
        <f t="shared" si="98"/>
        <v>3.0500000000001819</v>
      </c>
      <c r="K1173" s="539"/>
      <c r="L1173" s="673">
        <v>46083</v>
      </c>
      <c r="M1173" s="562"/>
      <c r="N1173" s="563">
        <f t="shared" si="99"/>
        <v>35</v>
      </c>
      <c r="O1173" s="564">
        <v>23</v>
      </c>
      <c r="P1173" s="551">
        <f t="shared" si="100"/>
        <v>12</v>
      </c>
      <c r="Q1173" s="539"/>
    </row>
    <row r="1174" spans="2:18" ht="15" customHeight="1" x14ac:dyDescent="0.3">
      <c r="B1174" s="571">
        <f t="shared" si="97"/>
        <v>3301.95</v>
      </c>
      <c r="C1174" s="569"/>
      <c r="D1174" s="546">
        <f t="shared" si="101"/>
        <v>3299.75</v>
      </c>
      <c r="E1174" s="570">
        <v>46083</v>
      </c>
      <c r="F1174" s="698">
        <v>3301.95</v>
      </c>
      <c r="G1174" s="711">
        <v>46084</v>
      </c>
      <c r="H1174" s="707">
        <f t="shared" si="98"/>
        <v>2.1999999999998181</v>
      </c>
      <c r="K1174" s="539"/>
      <c r="L1174" s="673">
        <v>46084</v>
      </c>
      <c r="M1174" s="562"/>
      <c r="N1174" s="563">
        <f t="shared" si="99"/>
        <v>23</v>
      </c>
      <c r="O1174" s="564">
        <v>23</v>
      </c>
      <c r="P1174" s="551">
        <f t="shared" si="100"/>
        <v>0</v>
      </c>
      <c r="Q1174" s="539"/>
    </row>
    <row r="1175" spans="2:18" ht="15" customHeight="1" x14ac:dyDescent="0.3">
      <c r="B1175" s="571">
        <f t="shared" si="97"/>
        <v>3301.95</v>
      </c>
      <c r="C1175" s="569"/>
      <c r="D1175" s="546">
        <f t="shared" si="101"/>
        <v>3301.95</v>
      </c>
      <c r="E1175" s="570">
        <v>46084</v>
      </c>
      <c r="F1175" s="698">
        <v>3301.95</v>
      </c>
      <c r="G1175" s="711">
        <v>46085</v>
      </c>
      <c r="H1175" s="707">
        <f t="shared" si="98"/>
        <v>0</v>
      </c>
      <c r="K1175" s="539"/>
      <c r="L1175" s="673">
        <v>46085</v>
      </c>
      <c r="M1175" s="562"/>
      <c r="N1175" s="563">
        <f t="shared" si="99"/>
        <v>23</v>
      </c>
      <c r="O1175" s="564">
        <v>23</v>
      </c>
      <c r="P1175" s="551">
        <f t="shared" si="100"/>
        <v>0</v>
      </c>
      <c r="Q1175" s="539"/>
    </row>
    <row r="1176" spans="2:18" ht="15" customHeight="1" x14ac:dyDescent="0.3">
      <c r="B1176" s="571">
        <f t="shared" si="97"/>
        <v>3301.95</v>
      </c>
      <c r="C1176" s="569"/>
      <c r="D1176" s="546">
        <f t="shared" si="101"/>
        <v>3301.95</v>
      </c>
      <c r="E1176" s="570">
        <v>46085</v>
      </c>
      <c r="F1176" s="698">
        <v>3301.95</v>
      </c>
      <c r="G1176" s="711">
        <v>46086</v>
      </c>
      <c r="H1176" s="707">
        <f t="shared" si="98"/>
        <v>0</v>
      </c>
      <c r="K1176" s="539"/>
      <c r="L1176" s="673">
        <v>46086</v>
      </c>
      <c r="M1176" s="562"/>
      <c r="N1176" s="563">
        <f t="shared" si="99"/>
        <v>23</v>
      </c>
      <c r="O1176" s="564">
        <v>23</v>
      </c>
      <c r="P1176" s="551">
        <f t="shared" si="100"/>
        <v>0</v>
      </c>
      <c r="Q1176" s="539"/>
    </row>
    <row r="1177" spans="2:18" ht="15" customHeight="1" x14ac:dyDescent="0.3">
      <c r="B1177" s="571">
        <f t="shared" si="97"/>
        <v>3301.95</v>
      </c>
      <c r="C1177" s="569"/>
      <c r="D1177" s="546">
        <f t="shared" si="101"/>
        <v>3301.95</v>
      </c>
      <c r="E1177" s="570">
        <v>46086</v>
      </c>
      <c r="F1177" s="698">
        <v>3301.95</v>
      </c>
      <c r="G1177" s="711">
        <v>46087</v>
      </c>
      <c r="H1177" s="707">
        <f t="shared" si="98"/>
        <v>0</v>
      </c>
      <c r="K1177" s="539"/>
      <c r="L1177" s="673">
        <v>46087</v>
      </c>
      <c r="M1177" s="562"/>
      <c r="N1177" s="563">
        <f t="shared" si="99"/>
        <v>23</v>
      </c>
      <c r="O1177" s="564">
        <v>23</v>
      </c>
      <c r="P1177" s="551">
        <f t="shared" si="100"/>
        <v>0</v>
      </c>
      <c r="Q1177" s="539"/>
    </row>
    <row r="1178" spans="2:18" ht="15" customHeight="1" x14ac:dyDescent="0.3">
      <c r="B1178" s="571">
        <f t="shared" si="97"/>
        <v>3318.04</v>
      </c>
      <c r="C1178" s="569"/>
      <c r="D1178" s="546">
        <f t="shared" si="101"/>
        <v>3301.95</v>
      </c>
      <c r="E1178" s="570">
        <v>46087</v>
      </c>
      <c r="F1178" s="698">
        <v>3318.04</v>
      </c>
      <c r="G1178" s="711">
        <v>46088</v>
      </c>
      <c r="H1178" s="707">
        <f t="shared" si="98"/>
        <v>16.090000000000146</v>
      </c>
      <c r="K1178" s="539"/>
      <c r="L1178" s="673">
        <v>46088</v>
      </c>
      <c r="M1178" s="562">
        <v>126</v>
      </c>
      <c r="N1178" s="563">
        <f t="shared" si="99"/>
        <v>23</v>
      </c>
      <c r="O1178" s="564">
        <v>88</v>
      </c>
      <c r="P1178" s="551">
        <f t="shared" si="100"/>
        <v>61</v>
      </c>
      <c r="Q1178" s="539"/>
    </row>
    <row r="1179" spans="2:18" ht="15" customHeight="1" x14ac:dyDescent="0.3">
      <c r="B1179" s="571">
        <f t="shared" si="97"/>
        <v>3318.04</v>
      </c>
      <c r="C1179" s="569"/>
      <c r="D1179" s="546">
        <f t="shared" si="101"/>
        <v>3318.04</v>
      </c>
      <c r="E1179" s="570">
        <v>46088</v>
      </c>
      <c r="F1179" s="698">
        <v>3318.04</v>
      </c>
      <c r="G1179" s="711">
        <v>46089</v>
      </c>
      <c r="H1179" s="707">
        <f t="shared" si="98"/>
        <v>0</v>
      </c>
      <c r="K1179" s="539"/>
      <c r="L1179" s="673">
        <v>46089</v>
      </c>
      <c r="M1179" s="562"/>
      <c r="N1179" s="563">
        <f t="shared" si="99"/>
        <v>88</v>
      </c>
      <c r="O1179" s="564">
        <v>88</v>
      </c>
      <c r="P1179" s="551">
        <f t="shared" si="100"/>
        <v>0</v>
      </c>
      <c r="Q1179" s="539"/>
    </row>
    <row r="1180" spans="2:18" ht="15" customHeight="1" x14ac:dyDescent="0.3">
      <c r="B1180" s="571">
        <f t="shared" si="97"/>
        <v>3318.04</v>
      </c>
      <c r="C1180" s="569"/>
      <c r="D1180" s="546">
        <f t="shared" si="101"/>
        <v>3318.04</v>
      </c>
      <c r="E1180" s="570">
        <v>46089</v>
      </c>
      <c r="F1180" s="698">
        <v>3318.04</v>
      </c>
      <c r="G1180" s="711">
        <v>46090</v>
      </c>
      <c r="H1180" s="707">
        <f t="shared" si="98"/>
        <v>0</v>
      </c>
      <c r="K1180" s="539"/>
      <c r="L1180" s="673">
        <v>46090</v>
      </c>
      <c r="M1180" s="562"/>
      <c r="N1180" s="563">
        <f t="shared" si="99"/>
        <v>88</v>
      </c>
      <c r="O1180" s="564">
        <v>60</v>
      </c>
      <c r="P1180" s="551">
        <f t="shared" si="100"/>
        <v>28</v>
      </c>
      <c r="Q1180" s="539"/>
    </row>
    <row r="1181" spans="2:18" ht="15" customHeight="1" x14ac:dyDescent="0.3">
      <c r="B1181" s="571">
        <f t="shared" si="97"/>
        <v>3325.1</v>
      </c>
      <c r="C1181" s="569"/>
      <c r="D1181" s="546">
        <f t="shared" si="101"/>
        <v>3318.04</v>
      </c>
      <c r="E1181" s="570">
        <v>46090</v>
      </c>
      <c r="F1181" s="698">
        <v>3325.1</v>
      </c>
      <c r="G1181" s="711">
        <v>46091</v>
      </c>
      <c r="H1181" s="707">
        <f t="shared" si="98"/>
        <v>7.0599999999999454</v>
      </c>
      <c r="K1181" s="539"/>
      <c r="L1181" s="673">
        <v>46091</v>
      </c>
      <c r="M1181" s="562"/>
      <c r="N1181" s="563">
        <f t="shared" si="99"/>
        <v>60</v>
      </c>
      <c r="O1181" s="564">
        <v>45</v>
      </c>
      <c r="P1181" s="551">
        <f t="shared" si="100"/>
        <v>15</v>
      </c>
      <c r="Q1181" s="539"/>
    </row>
    <row r="1182" spans="2:18" ht="15" customHeight="1" x14ac:dyDescent="0.3">
      <c r="B1182" s="571">
        <f t="shared" si="97"/>
        <v>3328.62</v>
      </c>
      <c r="C1182" s="569"/>
      <c r="D1182" s="546">
        <f t="shared" si="101"/>
        <v>3325.1</v>
      </c>
      <c r="E1182" s="570">
        <v>46091</v>
      </c>
      <c r="F1182" s="698">
        <v>3328.62</v>
      </c>
      <c r="G1182" s="711">
        <v>46092</v>
      </c>
      <c r="H1182" s="707">
        <f t="shared" si="98"/>
        <v>3.5199999999999818</v>
      </c>
      <c r="K1182" s="539"/>
      <c r="L1182" s="673">
        <v>46092</v>
      </c>
      <c r="M1182" s="562"/>
      <c r="N1182" s="563">
        <f t="shared" si="99"/>
        <v>45</v>
      </c>
      <c r="O1182" s="564">
        <v>45</v>
      </c>
      <c r="P1182" s="551">
        <f t="shared" si="100"/>
        <v>0</v>
      </c>
      <c r="Q1182" s="539"/>
    </row>
    <row r="1183" spans="2:18" ht="15" customHeight="1" x14ac:dyDescent="0.3">
      <c r="B1183" s="571">
        <f t="shared" si="97"/>
        <v>3328.62</v>
      </c>
      <c r="C1183" s="569"/>
      <c r="D1183" s="546">
        <f t="shared" si="101"/>
        <v>3328.62</v>
      </c>
      <c r="E1183" s="570">
        <v>46092</v>
      </c>
      <c r="F1183" s="698">
        <v>3328.62</v>
      </c>
      <c r="G1183" s="711">
        <v>46093</v>
      </c>
      <c r="H1183" s="707">
        <f t="shared" si="98"/>
        <v>0</v>
      </c>
      <c r="K1183" s="539"/>
      <c r="L1183" s="673">
        <v>46093</v>
      </c>
      <c r="M1183" s="562">
        <v>54</v>
      </c>
      <c r="N1183" s="563">
        <f t="shared" si="99"/>
        <v>45</v>
      </c>
      <c r="O1183" s="564">
        <v>60</v>
      </c>
      <c r="P1183" s="551">
        <f t="shared" si="100"/>
        <v>39</v>
      </c>
      <c r="Q1183" s="539"/>
    </row>
    <row r="1184" spans="2:18" ht="15" customHeight="1" x14ac:dyDescent="0.3">
      <c r="B1184" s="571">
        <f t="shared" ref="B1184:B1222" si="102">F1184</f>
        <v>3338.7</v>
      </c>
      <c r="C1184" s="569"/>
      <c r="D1184" s="546">
        <f t="shared" ref="D1184:D1222" si="103">F1183</f>
        <v>3328.62</v>
      </c>
      <c r="E1184" s="570">
        <v>46093</v>
      </c>
      <c r="F1184" s="698">
        <v>3338.7</v>
      </c>
      <c r="G1184" s="711">
        <v>46094</v>
      </c>
      <c r="H1184" s="707">
        <f t="shared" ref="H1184:H1222" si="104">F1184-D1184</f>
        <v>10.079999999999927</v>
      </c>
      <c r="K1184" s="539"/>
      <c r="L1184" s="673">
        <v>46094</v>
      </c>
      <c r="M1184" s="562"/>
      <c r="N1184" s="563">
        <f t="shared" ref="N1184:N1222" si="105">O1183</f>
        <v>60</v>
      </c>
      <c r="O1184" s="564">
        <v>60</v>
      </c>
      <c r="P1184" s="551">
        <f t="shared" ref="P1184:P1222" si="106">M1184+N1184-O1184</f>
        <v>0</v>
      </c>
      <c r="Q1184" s="539"/>
    </row>
    <row r="1185" spans="2:17" ht="15" customHeight="1" x14ac:dyDescent="0.3">
      <c r="B1185" s="571">
        <f t="shared" si="102"/>
        <v>3338.7</v>
      </c>
      <c r="C1185" s="569"/>
      <c r="D1185" s="546">
        <f t="shared" si="103"/>
        <v>3338.7</v>
      </c>
      <c r="E1185" s="570">
        <v>46094</v>
      </c>
      <c r="F1185" s="698">
        <v>3338.7</v>
      </c>
      <c r="G1185" s="711">
        <v>46095</v>
      </c>
      <c r="H1185" s="707">
        <f t="shared" si="104"/>
        <v>0</v>
      </c>
      <c r="K1185" s="539"/>
      <c r="L1185" s="673">
        <v>46095</v>
      </c>
      <c r="M1185" s="562">
        <v>125</v>
      </c>
      <c r="N1185" s="563">
        <f t="shared" si="105"/>
        <v>60</v>
      </c>
      <c r="O1185" s="564">
        <v>135</v>
      </c>
      <c r="P1185" s="551">
        <f t="shared" si="106"/>
        <v>50</v>
      </c>
      <c r="Q1185" s="539"/>
    </row>
    <row r="1186" spans="2:17" ht="15" customHeight="1" x14ac:dyDescent="0.3">
      <c r="B1186" s="571">
        <f t="shared" si="102"/>
        <v>3350.2</v>
      </c>
      <c r="C1186" s="569"/>
      <c r="D1186" s="546">
        <f t="shared" si="103"/>
        <v>3338.7</v>
      </c>
      <c r="E1186" s="570">
        <v>46095</v>
      </c>
      <c r="F1186" s="698">
        <v>3350.2</v>
      </c>
      <c r="G1186" s="711">
        <v>46096</v>
      </c>
      <c r="H1186" s="707">
        <f t="shared" si="104"/>
        <v>11.5</v>
      </c>
      <c r="K1186" s="539"/>
      <c r="L1186" s="673">
        <v>46096</v>
      </c>
      <c r="M1186" s="562"/>
      <c r="N1186" s="563">
        <f t="shared" si="105"/>
        <v>135</v>
      </c>
      <c r="O1186" s="564">
        <v>97</v>
      </c>
      <c r="P1186" s="551">
        <f t="shared" si="106"/>
        <v>38</v>
      </c>
      <c r="Q1186" s="539"/>
    </row>
    <row r="1187" spans="2:17" ht="15" customHeight="1" x14ac:dyDescent="0.3">
      <c r="B1187" s="571">
        <f t="shared" si="102"/>
        <v>3358.1</v>
      </c>
      <c r="C1187" s="569"/>
      <c r="D1187" s="546">
        <f t="shared" si="103"/>
        <v>3350.2</v>
      </c>
      <c r="E1187" s="570">
        <v>46096</v>
      </c>
      <c r="F1187" s="698">
        <v>3358.1</v>
      </c>
      <c r="G1187" s="711">
        <v>46097</v>
      </c>
      <c r="H1187" s="707">
        <f t="shared" si="104"/>
        <v>7.9000000000000909</v>
      </c>
      <c r="K1187" s="539"/>
      <c r="L1187" s="673">
        <v>46097</v>
      </c>
      <c r="M1187" s="562"/>
      <c r="N1187" s="563">
        <f t="shared" si="105"/>
        <v>97</v>
      </c>
      <c r="O1187" s="564">
        <v>85</v>
      </c>
      <c r="P1187" s="551">
        <f t="shared" si="106"/>
        <v>12</v>
      </c>
      <c r="Q1187" s="539"/>
    </row>
    <row r="1188" spans="2:17" ht="15" customHeight="1" x14ac:dyDescent="0.3">
      <c r="B1188" s="571">
        <f t="shared" si="102"/>
        <v>3359.9</v>
      </c>
      <c r="C1188" s="569"/>
      <c r="D1188" s="546">
        <f t="shared" si="103"/>
        <v>3358.1</v>
      </c>
      <c r="E1188" s="570">
        <v>46097</v>
      </c>
      <c r="F1188" s="698">
        <v>3359.9</v>
      </c>
      <c r="G1188" s="711">
        <v>46098</v>
      </c>
      <c r="H1188" s="707">
        <f t="shared" si="104"/>
        <v>1.8000000000001819</v>
      </c>
      <c r="K1188" s="539"/>
      <c r="L1188" s="673">
        <v>46098</v>
      </c>
      <c r="M1188" s="562"/>
      <c r="N1188" s="563">
        <f t="shared" si="105"/>
        <v>85</v>
      </c>
      <c r="O1188" s="564">
        <v>85</v>
      </c>
      <c r="P1188" s="551">
        <f t="shared" si="106"/>
        <v>0</v>
      </c>
      <c r="Q1188" s="539"/>
    </row>
    <row r="1189" spans="2:17" ht="15" customHeight="1" x14ac:dyDescent="0.3">
      <c r="B1189" s="571">
        <f t="shared" si="102"/>
        <v>3359.9</v>
      </c>
      <c r="C1189" s="569"/>
      <c r="D1189" s="546">
        <f t="shared" si="103"/>
        <v>3359.9</v>
      </c>
      <c r="E1189" s="570">
        <v>46098</v>
      </c>
      <c r="F1189" s="698">
        <v>3359.9</v>
      </c>
      <c r="G1189" s="711">
        <v>46099</v>
      </c>
      <c r="H1189" s="707">
        <f t="shared" si="104"/>
        <v>0</v>
      </c>
      <c r="K1189" s="539"/>
      <c r="L1189" s="673">
        <v>46099</v>
      </c>
      <c r="M1189" s="562"/>
      <c r="N1189" s="563">
        <f t="shared" si="105"/>
        <v>85</v>
      </c>
      <c r="O1189" s="564">
        <v>75</v>
      </c>
      <c r="P1189" s="551">
        <f t="shared" si="106"/>
        <v>10</v>
      </c>
      <c r="Q1189" s="539"/>
    </row>
    <row r="1190" spans="2:17" ht="15" customHeight="1" x14ac:dyDescent="0.3">
      <c r="B1190" s="571">
        <f t="shared" si="102"/>
        <v>3361.5</v>
      </c>
      <c r="C1190" s="569"/>
      <c r="D1190" s="546">
        <f t="shared" si="103"/>
        <v>3359.9</v>
      </c>
      <c r="E1190" s="570">
        <v>46099</v>
      </c>
      <c r="F1190" s="698">
        <v>3361.5</v>
      </c>
      <c r="G1190" s="711">
        <v>46100</v>
      </c>
      <c r="H1190" s="707">
        <f t="shared" si="104"/>
        <v>1.5999999999999091</v>
      </c>
      <c r="K1190" s="539"/>
      <c r="L1190" s="673">
        <v>46100</v>
      </c>
      <c r="M1190" s="562"/>
      <c r="N1190" s="563">
        <f t="shared" si="105"/>
        <v>75</v>
      </c>
      <c r="O1190" s="564">
        <v>65</v>
      </c>
      <c r="P1190" s="551">
        <f t="shared" si="106"/>
        <v>10</v>
      </c>
      <c r="Q1190" s="539"/>
    </row>
    <row r="1191" spans="2:17" ht="15" customHeight="1" x14ac:dyDescent="0.3">
      <c r="B1191" s="571">
        <f t="shared" si="102"/>
        <v>3365</v>
      </c>
      <c r="C1191" s="569"/>
      <c r="D1191" s="546">
        <f t="shared" si="103"/>
        <v>3361.5</v>
      </c>
      <c r="E1191" s="570">
        <v>46100</v>
      </c>
      <c r="F1191" s="698">
        <v>3365</v>
      </c>
      <c r="G1191" s="711">
        <v>46101</v>
      </c>
      <c r="H1191" s="707">
        <f t="shared" si="104"/>
        <v>3.5</v>
      </c>
      <c r="K1191" s="539"/>
      <c r="L1191" s="673">
        <v>46101</v>
      </c>
      <c r="M1191" s="562"/>
      <c r="N1191" s="563">
        <f t="shared" si="105"/>
        <v>65</v>
      </c>
      <c r="O1191" s="564">
        <v>65</v>
      </c>
      <c r="P1191" s="551">
        <f t="shared" si="106"/>
        <v>0</v>
      </c>
      <c r="Q1191" s="539"/>
    </row>
    <row r="1192" spans="2:17" ht="15" customHeight="1" x14ac:dyDescent="0.3">
      <c r="B1192" s="571">
        <f t="shared" si="102"/>
        <v>3365</v>
      </c>
      <c r="C1192" s="569"/>
      <c r="D1192" s="546">
        <f t="shared" si="103"/>
        <v>3365</v>
      </c>
      <c r="E1192" s="570">
        <v>46101</v>
      </c>
      <c r="F1192" s="698">
        <v>3365</v>
      </c>
      <c r="G1192" s="711">
        <v>46102</v>
      </c>
      <c r="H1192" s="707">
        <f t="shared" si="104"/>
        <v>0</v>
      </c>
      <c r="K1192" s="539"/>
      <c r="L1192" s="673">
        <v>46102</v>
      </c>
      <c r="M1192" s="562"/>
      <c r="N1192" s="563">
        <f t="shared" si="105"/>
        <v>65</v>
      </c>
      <c r="O1192" s="564">
        <v>42</v>
      </c>
      <c r="P1192" s="551">
        <f t="shared" si="106"/>
        <v>23</v>
      </c>
      <c r="Q1192" s="539"/>
    </row>
    <row r="1193" spans="2:17" ht="15" customHeight="1" x14ac:dyDescent="0.3">
      <c r="B1193" s="571">
        <f t="shared" si="102"/>
        <v>3369.18</v>
      </c>
      <c r="C1193" s="569"/>
      <c r="D1193" s="546">
        <f t="shared" si="103"/>
        <v>3365</v>
      </c>
      <c r="E1193" s="570">
        <v>46102</v>
      </c>
      <c r="F1193" s="698">
        <v>3369.18</v>
      </c>
      <c r="G1193" s="711">
        <v>46103</v>
      </c>
      <c r="H1193" s="707">
        <f t="shared" si="104"/>
        <v>4.1799999999998363</v>
      </c>
      <c r="K1193" s="539"/>
      <c r="L1193" s="673">
        <v>46103</v>
      </c>
      <c r="M1193" s="562"/>
      <c r="N1193" s="563">
        <f t="shared" si="105"/>
        <v>42</v>
      </c>
      <c r="O1193" s="564">
        <v>33</v>
      </c>
      <c r="P1193" s="551">
        <f t="shared" si="106"/>
        <v>9</v>
      </c>
      <c r="Q1193" s="539"/>
    </row>
    <row r="1194" spans="2:17" ht="15" customHeight="1" x14ac:dyDescent="0.3">
      <c r="B1194" s="571">
        <f t="shared" si="102"/>
        <v>3374.71</v>
      </c>
      <c r="C1194" s="569"/>
      <c r="D1194" s="546">
        <f t="shared" si="103"/>
        <v>3369.18</v>
      </c>
      <c r="E1194" s="570">
        <v>46103</v>
      </c>
      <c r="F1194" s="698">
        <v>3374.71</v>
      </c>
      <c r="G1194" s="711">
        <v>46104</v>
      </c>
      <c r="H1194" s="707">
        <f t="shared" si="104"/>
        <v>5.5300000000002001</v>
      </c>
      <c r="K1194" s="539"/>
      <c r="L1194" s="673">
        <v>46104</v>
      </c>
      <c r="M1194" s="562">
        <v>38</v>
      </c>
      <c r="N1194" s="563">
        <f t="shared" si="105"/>
        <v>33</v>
      </c>
      <c r="O1194" s="564">
        <v>45</v>
      </c>
      <c r="P1194" s="551">
        <f t="shared" si="106"/>
        <v>26</v>
      </c>
      <c r="Q1194" s="539"/>
    </row>
    <row r="1195" spans="2:17" ht="15" customHeight="1" x14ac:dyDescent="0.3">
      <c r="B1195" s="571">
        <f t="shared" si="102"/>
        <v>3374.71</v>
      </c>
      <c r="C1195" s="569"/>
      <c r="D1195" s="546">
        <f t="shared" si="103"/>
        <v>3374.71</v>
      </c>
      <c r="E1195" s="570">
        <v>46104</v>
      </c>
      <c r="F1195" s="698">
        <v>3374.71</v>
      </c>
      <c r="G1195" s="711">
        <v>46105</v>
      </c>
      <c r="H1195" s="707">
        <f t="shared" si="104"/>
        <v>0</v>
      </c>
      <c r="K1195" s="539"/>
      <c r="L1195" s="673">
        <v>46105</v>
      </c>
      <c r="M1195" s="562"/>
      <c r="N1195" s="563">
        <f t="shared" si="105"/>
        <v>45</v>
      </c>
      <c r="O1195" s="564">
        <v>45</v>
      </c>
      <c r="P1195" s="551">
        <f t="shared" si="106"/>
        <v>0</v>
      </c>
      <c r="Q1195" s="539"/>
    </row>
    <row r="1196" spans="2:17" ht="15" customHeight="1" x14ac:dyDescent="0.3">
      <c r="B1196" s="571">
        <f t="shared" si="102"/>
        <v>3377.19</v>
      </c>
      <c r="C1196" s="569"/>
      <c r="D1196" s="546">
        <f t="shared" si="103"/>
        <v>3374.71</v>
      </c>
      <c r="E1196" s="570">
        <v>46105</v>
      </c>
      <c r="F1196" s="698">
        <v>3377.19</v>
      </c>
      <c r="G1196" s="711">
        <v>46106</v>
      </c>
      <c r="H1196" s="707">
        <f t="shared" si="104"/>
        <v>2.4800000000000182</v>
      </c>
      <c r="K1196" s="539"/>
      <c r="L1196" s="673">
        <v>46106</v>
      </c>
      <c r="M1196" s="562"/>
      <c r="N1196" s="563">
        <f t="shared" si="105"/>
        <v>45</v>
      </c>
      <c r="O1196" s="564">
        <v>45</v>
      </c>
      <c r="P1196" s="551">
        <f t="shared" si="106"/>
        <v>0</v>
      </c>
      <c r="Q1196" s="539"/>
    </row>
    <row r="1197" spans="2:17" ht="15" customHeight="1" x14ac:dyDescent="0.3">
      <c r="B1197" s="571">
        <f t="shared" si="102"/>
        <v>3377.3</v>
      </c>
      <c r="C1197" s="569"/>
      <c r="D1197" s="546">
        <f t="shared" si="103"/>
        <v>3377.19</v>
      </c>
      <c r="E1197" s="570">
        <v>46106</v>
      </c>
      <c r="F1197" s="698">
        <v>3377.3</v>
      </c>
      <c r="G1197" s="711">
        <v>46107</v>
      </c>
      <c r="H1197" s="707">
        <f t="shared" si="104"/>
        <v>0.11000000000012733</v>
      </c>
      <c r="K1197" s="539"/>
      <c r="L1197" s="673">
        <v>46107</v>
      </c>
      <c r="M1197" s="562"/>
      <c r="N1197" s="563">
        <f t="shared" si="105"/>
        <v>45</v>
      </c>
      <c r="O1197" s="564">
        <v>45</v>
      </c>
      <c r="P1197" s="551">
        <f t="shared" si="106"/>
        <v>0</v>
      </c>
      <c r="Q1197" s="539"/>
    </row>
    <row r="1198" spans="2:17" ht="15" customHeight="1" x14ac:dyDescent="0.3">
      <c r="B1198" s="571">
        <f t="shared" si="102"/>
        <v>3377.3</v>
      </c>
      <c r="C1198" s="569"/>
      <c r="D1198" s="546">
        <f t="shared" si="103"/>
        <v>3377.3</v>
      </c>
      <c r="E1198" s="570">
        <v>46107</v>
      </c>
      <c r="F1198" s="698">
        <v>3377.3</v>
      </c>
      <c r="G1198" s="711">
        <v>46108</v>
      </c>
      <c r="H1198" s="707">
        <f t="shared" si="104"/>
        <v>0</v>
      </c>
      <c r="K1198" s="539"/>
      <c r="L1198" s="673">
        <v>46108</v>
      </c>
      <c r="M1198" s="562"/>
      <c r="N1198" s="563">
        <f t="shared" si="105"/>
        <v>45</v>
      </c>
      <c r="O1198" s="564">
        <v>45</v>
      </c>
      <c r="P1198" s="551">
        <f t="shared" si="106"/>
        <v>0</v>
      </c>
      <c r="Q1198" s="539"/>
    </row>
    <row r="1199" spans="2:17" ht="15" customHeight="1" x14ac:dyDescent="0.3">
      <c r="B1199" s="571">
        <f t="shared" si="102"/>
        <v>3377.3</v>
      </c>
      <c r="C1199" s="569"/>
      <c r="D1199" s="546">
        <f t="shared" si="103"/>
        <v>3377.3</v>
      </c>
      <c r="E1199" s="570">
        <v>46108</v>
      </c>
      <c r="F1199" s="698">
        <v>3377.3</v>
      </c>
      <c r="G1199" s="711">
        <v>46109</v>
      </c>
      <c r="H1199" s="707">
        <f t="shared" si="104"/>
        <v>0</v>
      </c>
      <c r="K1199" s="539"/>
      <c r="L1199" s="673">
        <v>46109</v>
      </c>
      <c r="M1199" s="562"/>
      <c r="N1199" s="563">
        <f t="shared" si="105"/>
        <v>45</v>
      </c>
      <c r="O1199" s="564">
        <v>25</v>
      </c>
      <c r="P1199" s="551">
        <f t="shared" si="106"/>
        <v>20</v>
      </c>
      <c r="Q1199" s="539"/>
    </row>
    <row r="1200" spans="2:17" ht="15" customHeight="1" x14ac:dyDescent="0.3">
      <c r="B1200" s="571">
        <f t="shared" si="102"/>
        <v>3381.73</v>
      </c>
      <c r="C1200" s="569"/>
      <c r="D1200" s="546">
        <f t="shared" si="103"/>
        <v>3377.3</v>
      </c>
      <c r="E1200" s="570">
        <v>46109</v>
      </c>
      <c r="F1200" s="698">
        <v>3381.73</v>
      </c>
      <c r="G1200" s="711">
        <v>46110</v>
      </c>
      <c r="H1200" s="707">
        <f t="shared" si="104"/>
        <v>4.4299999999998363</v>
      </c>
      <c r="K1200" s="539"/>
      <c r="L1200" s="673">
        <v>46110</v>
      </c>
      <c r="M1200" s="562"/>
      <c r="N1200" s="563">
        <f t="shared" si="105"/>
        <v>25</v>
      </c>
      <c r="O1200" s="564">
        <v>25</v>
      </c>
      <c r="P1200" s="551">
        <f t="shared" si="106"/>
        <v>0</v>
      </c>
      <c r="Q1200" s="539"/>
    </row>
    <row r="1201" spans="2:18" ht="15" customHeight="1" x14ac:dyDescent="0.3">
      <c r="B1201" s="571">
        <f t="shared" si="102"/>
        <v>3381.73</v>
      </c>
      <c r="C1201" s="569"/>
      <c r="D1201" s="546">
        <f t="shared" si="103"/>
        <v>3381.73</v>
      </c>
      <c r="E1201" s="570">
        <v>46110</v>
      </c>
      <c r="F1201" s="698">
        <v>3381.73</v>
      </c>
      <c r="G1201" s="711">
        <v>46111</v>
      </c>
      <c r="H1201" s="707">
        <f t="shared" si="104"/>
        <v>0</v>
      </c>
      <c r="K1201" s="539"/>
      <c r="L1201" s="673">
        <v>46111</v>
      </c>
      <c r="M1201" s="562"/>
      <c r="N1201" s="563">
        <f t="shared" si="105"/>
        <v>25</v>
      </c>
      <c r="O1201" s="564">
        <v>0</v>
      </c>
      <c r="P1201" s="551">
        <f t="shared" si="106"/>
        <v>25</v>
      </c>
      <c r="Q1201" s="539"/>
    </row>
    <row r="1202" spans="2:18" ht="15" customHeight="1" x14ac:dyDescent="0.3">
      <c r="B1202" s="571">
        <f t="shared" si="102"/>
        <v>3387.7</v>
      </c>
      <c r="C1202" s="569"/>
      <c r="D1202" s="546">
        <f t="shared" si="103"/>
        <v>3381.73</v>
      </c>
      <c r="E1202" s="570">
        <v>46111</v>
      </c>
      <c r="F1202" s="698">
        <v>3387.7</v>
      </c>
      <c r="G1202" s="711">
        <v>46112</v>
      </c>
      <c r="H1202" s="707">
        <f t="shared" si="104"/>
        <v>5.9699999999997999</v>
      </c>
      <c r="I1202">
        <f>SUM(H1172:H1202)</f>
        <v>91</v>
      </c>
      <c r="K1202" s="539"/>
      <c r="L1202" s="673">
        <v>46112</v>
      </c>
      <c r="M1202" s="562">
        <v>130</v>
      </c>
      <c r="N1202" s="563">
        <f t="shared" si="105"/>
        <v>0</v>
      </c>
      <c r="O1202" s="564">
        <v>115</v>
      </c>
      <c r="P1202" s="551">
        <f t="shared" si="106"/>
        <v>15</v>
      </c>
      <c r="Q1202" s="539"/>
      <c r="R1202" s="48">
        <f>SUM(P1172:P1202)</f>
        <v>408</v>
      </c>
    </row>
    <row r="1203" spans="2:18" ht="15" customHeight="1" x14ac:dyDescent="0.3">
      <c r="B1203" s="571">
        <f t="shared" si="102"/>
        <v>3393.25</v>
      </c>
      <c r="C1203" s="569"/>
      <c r="D1203" s="546">
        <f t="shared" si="103"/>
        <v>3387.7</v>
      </c>
      <c r="E1203" s="570">
        <v>46112</v>
      </c>
      <c r="F1203" s="698">
        <v>3393.25</v>
      </c>
      <c r="G1203" s="711">
        <v>46113</v>
      </c>
      <c r="H1203" s="707">
        <f t="shared" si="104"/>
        <v>5.5500000000001819</v>
      </c>
      <c r="K1203" s="539"/>
      <c r="L1203" s="673">
        <v>46113</v>
      </c>
      <c r="M1203" s="562"/>
      <c r="N1203" s="563">
        <f t="shared" si="105"/>
        <v>115</v>
      </c>
      <c r="O1203" s="564">
        <v>115</v>
      </c>
      <c r="P1203" s="551">
        <f t="shared" si="106"/>
        <v>0</v>
      </c>
      <c r="Q1203" s="539"/>
    </row>
    <row r="1204" spans="2:18" ht="15" customHeight="1" x14ac:dyDescent="0.3">
      <c r="B1204" s="571">
        <f t="shared" si="102"/>
        <v>3393.25</v>
      </c>
      <c r="C1204" s="569"/>
      <c r="D1204" s="546">
        <f t="shared" si="103"/>
        <v>3393.25</v>
      </c>
      <c r="E1204" s="570">
        <v>46113</v>
      </c>
      <c r="F1204" s="698">
        <v>3393.25</v>
      </c>
      <c r="G1204" s="711">
        <v>46114</v>
      </c>
      <c r="H1204" s="707">
        <f t="shared" si="104"/>
        <v>0</v>
      </c>
      <c r="K1204" s="539"/>
      <c r="L1204" s="673">
        <v>46114</v>
      </c>
      <c r="M1204" s="562"/>
      <c r="N1204" s="563">
        <f t="shared" si="105"/>
        <v>115</v>
      </c>
      <c r="O1204" s="564">
        <v>115</v>
      </c>
      <c r="P1204" s="551">
        <f t="shared" si="106"/>
        <v>0</v>
      </c>
      <c r="Q1204" s="539"/>
    </row>
    <row r="1205" spans="2:18" ht="15" customHeight="1" x14ac:dyDescent="0.3">
      <c r="B1205" s="571">
        <f t="shared" si="102"/>
        <v>3393.25</v>
      </c>
      <c r="C1205" s="569"/>
      <c r="D1205" s="546">
        <f t="shared" si="103"/>
        <v>3393.25</v>
      </c>
      <c r="E1205" s="570">
        <v>46114</v>
      </c>
      <c r="F1205" s="698">
        <v>3393.25</v>
      </c>
      <c r="G1205" s="711">
        <v>46115</v>
      </c>
      <c r="H1205" s="707">
        <f t="shared" si="104"/>
        <v>0</v>
      </c>
      <c r="K1205" s="539"/>
      <c r="L1205" s="673">
        <v>46115</v>
      </c>
      <c r="M1205" s="562"/>
      <c r="N1205" s="563">
        <f t="shared" si="105"/>
        <v>115</v>
      </c>
      <c r="O1205" s="564">
        <v>115</v>
      </c>
      <c r="P1205" s="551">
        <f t="shared" si="106"/>
        <v>0</v>
      </c>
      <c r="Q1205" s="539"/>
    </row>
    <row r="1206" spans="2:18" ht="15" customHeight="1" x14ac:dyDescent="0.3">
      <c r="B1206" s="571">
        <f t="shared" si="102"/>
        <v>3393.25</v>
      </c>
      <c r="C1206" s="569"/>
      <c r="D1206" s="546">
        <f t="shared" si="103"/>
        <v>3393.25</v>
      </c>
      <c r="E1206" s="570">
        <v>46115</v>
      </c>
      <c r="F1206" s="698">
        <v>3393.25</v>
      </c>
      <c r="G1206" s="711">
        <v>46116</v>
      </c>
      <c r="H1206" s="707">
        <f t="shared" si="104"/>
        <v>0</v>
      </c>
      <c r="K1206" s="539"/>
      <c r="L1206" s="673">
        <v>46116</v>
      </c>
      <c r="M1206" s="562"/>
      <c r="N1206" s="563">
        <f t="shared" si="105"/>
        <v>115</v>
      </c>
      <c r="O1206" s="564">
        <v>115</v>
      </c>
      <c r="P1206" s="551">
        <f t="shared" si="106"/>
        <v>0</v>
      </c>
      <c r="Q1206" s="539"/>
    </row>
    <row r="1207" spans="2:18" ht="15" customHeight="1" x14ac:dyDescent="0.3">
      <c r="B1207" s="571">
        <f t="shared" si="102"/>
        <v>3398.9</v>
      </c>
      <c r="C1207" s="569"/>
      <c r="D1207" s="546">
        <f t="shared" si="103"/>
        <v>3393.25</v>
      </c>
      <c r="E1207" s="570">
        <v>46116</v>
      </c>
      <c r="F1207" s="698">
        <v>3398.9</v>
      </c>
      <c r="G1207" s="711">
        <v>46117</v>
      </c>
      <c r="H1207" s="707">
        <f t="shared" si="104"/>
        <v>5.6500000000000909</v>
      </c>
      <c r="K1207" s="539"/>
      <c r="L1207" s="673">
        <v>46117</v>
      </c>
      <c r="M1207" s="562"/>
      <c r="N1207" s="563">
        <f t="shared" si="105"/>
        <v>115</v>
      </c>
      <c r="O1207" s="564">
        <v>85</v>
      </c>
      <c r="P1207" s="551">
        <f t="shared" si="106"/>
        <v>30</v>
      </c>
      <c r="Q1207" s="539"/>
    </row>
    <row r="1208" spans="2:18" ht="15" customHeight="1" x14ac:dyDescent="0.3">
      <c r="B1208" s="571">
        <f t="shared" si="102"/>
        <v>3404.32</v>
      </c>
      <c r="C1208" s="569"/>
      <c r="D1208" s="546">
        <f t="shared" si="103"/>
        <v>3398.9</v>
      </c>
      <c r="E1208" s="570">
        <v>46117</v>
      </c>
      <c r="F1208" s="698">
        <v>3404.32</v>
      </c>
      <c r="G1208" s="711">
        <v>46118</v>
      </c>
      <c r="H1208" s="707">
        <f t="shared" si="104"/>
        <v>5.4200000000000728</v>
      </c>
      <c r="K1208" s="539"/>
      <c r="L1208" s="673">
        <v>46118</v>
      </c>
      <c r="M1208" s="562"/>
      <c r="N1208" s="563">
        <f t="shared" si="105"/>
        <v>85</v>
      </c>
      <c r="O1208" s="564">
        <v>60</v>
      </c>
      <c r="P1208" s="551">
        <f t="shared" si="106"/>
        <v>25</v>
      </c>
      <c r="Q1208" s="539"/>
    </row>
    <row r="1209" spans="2:18" ht="15" customHeight="1" x14ac:dyDescent="0.3">
      <c r="B1209" s="571">
        <f t="shared" si="102"/>
        <v>3418.2</v>
      </c>
      <c r="C1209" s="569"/>
      <c r="D1209" s="546">
        <f t="shared" si="103"/>
        <v>3404.32</v>
      </c>
      <c r="E1209" s="570">
        <v>46118</v>
      </c>
      <c r="F1209" s="698">
        <v>3418.2</v>
      </c>
      <c r="G1209" s="711">
        <v>46119</v>
      </c>
      <c r="H1209" s="707">
        <f t="shared" si="104"/>
        <v>13.879999999999654</v>
      </c>
      <c r="K1209" s="539"/>
      <c r="L1209" s="673">
        <v>46119</v>
      </c>
      <c r="M1209" s="562">
        <v>97</v>
      </c>
      <c r="N1209" s="563">
        <f t="shared" si="105"/>
        <v>60</v>
      </c>
      <c r="O1209" s="564">
        <v>105</v>
      </c>
      <c r="P1209" s="551">
        <f t="shared" si="106"/>
        <v>52</v>
      </c>
      <c r="Q1209" s="539"/>
    </row>
    <row r="1210" spans="2:18" ht="15" customHeight="1" x14ac:dyDescent="0.3">
      <c r="B1210" s="571">
        <f t="shared" si="102"/>
        <v>3424.73</v>
      </c>
      <c r="C1210" s="569"/>
      <c r="D1210" s="546">
        <f t="shared" si="103"/>
        <v>3418.2</v>
      </c>
      <c r="E1210" s="570">
        <v>46119</v>
      </c>
      <c r="F1210" s="698">
        <v>3424.73</v>
      </c>
      <c r="G1210" s="711">
        <v>46120</v>
      </c>
      <c r="H1210" s="707">
        <f t="shared" si="104"/>
        <v>6.5300000000002001</v>
      </c>
      <c r="K1210" s="539"/>
      <c r="L1210" s="673">
        <v>46120</v>
      </c>
      <c r="M1210" s="562"/>
      <c r="N1210" s="563">
        <f t="shared" si="105"/>
        <v>105</v>
      </c>
      <c r="O1210" s="564">
        <v>82</v>
      </c>
      <c r="P1210" s="551">
        <f t="shared" si="106"/>
        <v>23</v>
      </c>
      <c r="Q1210" s="539"/>
    </row>
    <row r="1211" spans="2:18" ht="15" customHeight="1" x14ac:dyDescent="0.3">
      <c r="B1211" s="571">
        <f t="shared" si="102"/>
        <v>3425.37</v>
      </c>
      <c r="C1211" s="569"/>
      <c r="D1211" s="546">
        <f t="shared" si="103"/>
        <v>3424.73</v>
      </c>
      <c r="E1211" s="570">
        <v>46120</v>
      </c>
      <c r="F1211" s="698">
        <v>3425.37</v>
      </c>
      <c r="G1211" s="711">
        <v>46121</v>
      </c>
      <c r="H1211" s="707">
        <f t="shared" si="104"/>
        <v>0.63999999999987267</v>
      </c>
      <c r="K1211" s="539"/>
      <c r="L1211" s="673">
        <v>46121</v>
      </c>
      <c r="M1211" s="562"/>
      <c r="N1211" s="563">
        <f t="shared" si="105"/>
        <v>82</v>
      </c>
      <c r="O1211" s="564">
        <v>78</v>
      </c>
      <c r="P1211" s="551">
        <f t="shared" si="106"/>
        <v>4</v>
      </c>
      <c r="Q1211" s="539"/>
    </row>
    <row r="1212" spans="2:18" ht="15" customHeight="1" x14ac:dyDescent="0.3">
      <c r="B1212" s="571">
        <f t="shared" si="102"/>
        <v>3425.37</v>
      </c>
      <c r="C1212" s="569"/>
      <c r="D1212" s="546">
        <f t="shared" si="103"/>
        <v>3425.37</v>
      </c>
      <c r="E1212" s="570">
        <v>46121</v>
      </c>
      <c r="F1212" s="698">
        <v>3425.37</v>
      </c>
      <c r="G1212" s="711">
        <v>46122</v>
      </c>
      <c r="H1212" s="707">
        <f t="shared" si="104"/>
        <v>0</v>
      </c>
      <c r="K1212" s="539"/>
      <c r="L1212" s="673">
        <v>46122</v>
      </c>
      <c r="M1212" s="562"/>
      <c r="N1212" s="563">
        <f t="shared" si="105"/>
        <v>78</v>
      </c>
      <c r="O1212" s="564">
        <v>75</v>
      </c>
      <c r="P1212" s="551">
        <f t="shared" si="106"/>
        <v>3</v>
      </c>
      <c r="Q1212" s="539"/>
    </row>
    <row r="1213" spans="2:18" ht="15" customHeight="1" x14ac:dyDescent="0.3">
      <c r="B1213" s="571">
        <f t="shared" si="102"/>
        <v>3425.37</v>
      </c>
      <c r="C1213" s="569"/>
      <c r="D1213" s="546">
        <f t="shared" si="103"/>
        <v>3425.37</v>
      </c>
      <c r="E1213" s="570">
        <v>46122</v>
      </c>
      <c r="F1213" s="698">
        <v>3425.37</v>
      </c>
      <c r="G1213" s="711">
        <v>46123</v>
      </c>
      <c r="H1213" s="707">
        <f t="shared" si="104"/>
        <v>0</v>
      </c>
      <c r="K1213" s="539"/>
      <c r="L1213" s="673">
        <v>46123</v>
      </c>
      <c r="M1213" s="562"/>
      <c r="N1213" s="563">
        <f t="shared" si="105"/>
        <v>75</v>
      </c>
      <c r="O1213" s="564">
        <v>75</v>
      </c>
      <c r="P1213" s="551">
        <f t="shared" si="106"/>
        <v>0</v>
      </c>
      <c r="Q1213" s="539"/>
    </row>
    <row r="1214" spans="2:18" ht="15" customHeight="1" x14ac:dyDescent="0.3">
      <c r="B1214" s="571">
        <f t="shared" si="102"/>
        <v>3425.56</v>
      </c>
      <c r="C1214" s="569"/>
      <c r="D1214" s="546">
        <f t="shared" si="103"/>
        <v>3425.37</v>
      </c>
      <c r="E1214" s="570">
        <v>46123</v>
      </c>
      <c r="F1214" s="698">
        <v>3425.56</v>
      </c>
      <c r="G1214" s="711">
        <v>46124</v>
      </c>
      <c r="H1214" s="707">
        <f t="shared" si="104"/>
        <v>0.19000000000005457</v>
      </c>
      <c r="K1214" s="539"/>
      <c r="L1214" s="673">
        <v>46124</v>
      </c>
      <c r="M1214" s="562"/>
      <c r="N1214" s="563">
        <f t="shared" si="105"/>
        <v>75</v>
      </c>
      <c r="O1214" s="564">
        <v>75</v>
      </c>
      <c r="P1214" s="551">
        <f t="shared" si="106"/>
        <v>0</v>
      </c>
      <c r="Q1214" s="539"/>
    </row>
    <row r="1215" spans="2:18" ht="15" customHeight="1" x14ac:dyDescent="0.3">
      <c r="B1215" s="571">
        <f t="shared" si="102"/>
        <v>3425.56</v>
      </c>
      <c r="C1215" s="569"/>
      <c r="D1215" s="546">
        <f t="shared" si="103"/>
        <v>3425.56</v>
      </c>
      <c r="E1215" s="570">
        <v>46124</v>
      </c>
      <c r="F1215" s="698">
        <v>3425.56</v>
      </c>
      <c r="G1215" s="711">
        <v>46125</v>
      </c>
      <c r="H1215" s="707">
        <f t="shared" si="104"/>
        <v>0</v>
      </c>
      <c r="K1215" s="539"/>
      <c r="L1215" s="673">
        <v>46125</v>
      </c>
      <c r="M1215" s="562"/>
      <c r="N1215" s="563">
        <f t="shared" si="105"/>
        <v>75</v>
      </c>
      <c r="O1215" s="564">
        <v>68</v>
      </c>
      <c r="P1215" s="551">
        <f t="shared" si="106"/>
        <v>7</v>
      </c>
      <c r="Q1215" s="539"/>
    </row>
    <row r="1216" spans="2:18" ht="15" customHeight="1" x14ac:dyDescent="0.3">
      <c r="B1216" s="571">
        <f t="shared" si="102"/>
        <v>3426.22</v>
      </c>
      <c r="C1216" s="569"/>
      <c r="D1216" s="546">
        <f t="shared" si="103"/>
        <v>3425.56</v>
      </c>
      <c r="E1216" s="570">
        <v>46125</v>
      </c>
      <c r="F1216" s="698">
        <v>3426.22</v>
      </c>
      <c r="G1216" s="711">
        <v>46126</v>
      </c>
      <c r="H1216" s="707">
        <f t="shared" si="104"/>
        <v>0.65999999999985448</v>
      </c>
      <c r="K1216" s="539"/>
      <c r="L1216" s="673">
        <v>46126</v>
      </c>
      <c r="M1216" s="562"/>
      <c r="N1216" s="563">
        <f t="shared" si="105"/>
        <v>68</v>
      </c>
      <c r="O1216" s="564">
        <v>15</v>
      </c>
      <c r="P1216" s="551">
        <f t="shared" si="106"/>
        <v>53</v>
      </c>
      <c r="Q1216" s="539"/>
    </row>
    <row r="1217" spans="2:19" ht="15" customHeight="1" x14ac:dyDescent="0.3">
      <c r="B1217" s="571">
        <f t="shared" si="102"/>
        <v>3437.2</v>
      </c>
      <c r="C1217" s="569"/>
      <c r="D1217" s="546">
        <f t="shared" si="103"/>
        <v>3426.22</v>
      </c>
      <c r="E1217" s="570">
        <v>46126</v>
      </c>
      <c r="F1217" s="698">
        <v>3437.2</v>
      </c>
      <c r="G1217" s="711">
        <v>46127</v>
      </c>
      <c r="H1217" s="707">
        <f t="shared" si="104"/>
        <v>10.980000000000018</v>
      </c>
      <c r="K1217" s="539"/>
      <c r="L1217" s="673">
        <v>46127</v>
      </c>
      <c r="M1217" s="562">
        <v>120</v>
      </c>
      <c r="N1217" s="563">
        <f t="shared" si="105"/>
        <v>15</v>
      </c>
      <c r="O1217" s="564">
        <v>75</v>
      </c>
      <c r="P1217" s="551">
        <f t="shared" si="106"/>
        <v>60</v>
      </c>
      <c r="Q1217" s="539"/>
    </row>
    <row r="1218" spans="2:19" ht="15" customHeight="1" x14ac:dyDescent="0.3">
      <c r="B1218" s="571">
        <f t="shared" si="102"/>
        <v>3454.2</v>
      </c>
      <c r="C1218" s="569"/>
      <c r="D1218" s="546">
        <f t="shared" si="103"/>
        <v>3437.2</v>
      </c>
      <c r="E1218" s="570">
        <v>46127</v>
      </c>
      <c r="F1218" s="698">
        <v>3454.2</v>
      </c>
      <c r="G1218" s="711">
        <v>46128</v>
      </c>
      <c r="H1218" s="707">
        <f t="shared" si="104"/>
        <v>17</v>
      </c>
      <c r="K1218" s="539"/>
      <c r="L1218" s="673">
        <v>46128</v>
      </c>
      <c r="M1218" s="562">
        <v>120</v>
      </c>
      <c r="N1218" s="563">
        <f t="shared" si="105"/>
        <v>75</v>
      </c>
      <c r="O1218" s="564">
        <v>110</v>
      </c>
      <c r="P1218" s="551">
        <f t="shared" si="106"/>
        <v>85</v>
      </c>
      <c r="Q1218" s="539"/>
    </row>
    <row r="1219" spans="2:19" ht="15" customHeight="1" x14ac:dyDescent="0.3">
      <c r="B1219" s="571">
        <f t="shared" si="102"/>
        <v>3478</v>
      </c>
      <c r="C1219" s="569"/>
      <c r="D1219" s="546">
        <f t="shared" si="103"/>
        <v>3454.2</v>
      </c>
      <c r="E1219" s="570">
        <v>46128</v>
      </c>
      <c r="F1219" s="698">
        <v>3478</v>
      </c>
      <c r="G1219" s="711">
        <v>46129</v>
      </c>
      <c r="H1219" s="707">
        <f t="shared" si="104"/>
        <v>23.800000000000182</v>
      </c>
      <c r="K1219" s="539"/>
      <c r="L1219" s="673">
        <v>46129</v>
      </c>
      <c r="M1219" s="562"/>
      <c r="N1219" s="563">
        <f t="shared" si="105"/>
        <v>110</v>
      </c>
      <c r="O1219" s="564">
        <v>105</v>
      </c>
      <c r="P1219" s="551">
        <f t="shared" si="106"/>
        <v>5</v>
      </c>
      <c r="Q1219" s="539"/>
    </row>
    <row r="1220" spans="2:19" ht="15" customHeight="1" x14ac:dyDescent="0.3">
      <c r="B1220" s="571">
        <f t="shared" si="102"/>
        <v>3479.72</v>
      </c>
      <c r="C1220" s="569"/>
      <c r="D1220" s="546">
        <f t="shared" si="103"/>
        <v>3478</v>
      </c>
      <c r="E1220" s="570">
        <v>46129</v>
      </c>
      <c r="F1220" s="698">
        <v>3479.72</v>
      </c>
      <c r="G1220" s="711">
        <v>46130</v>
      </c>
      <c r="H1220" s="707">
        <f t="shared" si="104"/>
        <v>1.7199999999997999</v>
      </c>
      <c r="K1220" s="539"/>
      <c r="L1220" s="673">
        <v>46130</v>
      </c>
      <c r="M1220" s="562"/>
      <c r="N1220" s="563">
        <f t="shared" si="105"/>
        <v>105</v>
      </c>
      <c r="O1220" s="564">
        <v>97</v>
      </c>
      <c r="P1220" s="551">
        <f t="shared" si="106"/>
        <v>8</v>
      </c>
      <c r="Q1220" s="539"/>
    </row>
    <row r="1221" spans="2:19" ht="15" customHeight="1" x14ac:dyDescent="0.3">
      <c r="B1221" s="571">
        <f t="shared" si="102"/>
        <v>3481.05</v>
      </c>
      <c r="C1221" s="569"/>
      <c r="D1221" s="546">
        <f t="shared" si="103"/>
        <v>3479.72</v>
      </c>
      <c r="E1221" s="570">
        <v>46130</v>
      </c>
      <c r="F1221" s="698">
        <v>3481.05</v>
      </c>
      <c r="G1221" s="711">
        <v>46131</v>
      </c>
      <c r="H1221" s="707">
        <f t="shared" si="104"/>
        <v>1.330000000000382</v>
      </c>
      <c r="K1221" s="539"/>
      <c r="L1221" s="673">
        <v>46131</v>
      </c>
      <c r="M1221" s="562"/>
      <c r="N1221" s="563">
        <f t="shared" si="105"/>
        <v>97</v>
      </c>
      <c r="O1221" s="564">
        <v>97</v>
      </c>
      <c r="P1221" s="551">
        <f t="shared" si="106"/>
        <v>0</v>
      </c>
      <c r="Q1221" s="539"/>
    </row>
    <row r="1222" spans="2:19" ht="15" customHeight="1" x14ac:dyDescent="0.3">
      <c r="B1222" s="571">
        <f t="shared" si="102"/>
        <v>3481.05</v>
      </c>
      <c r="C1222" s="569"/>
      <c r="D1222" s="546">
        <f t="shared" si="103"/>
        <v>3481.05</v>
      </c>
      <c r="E1222" s="570">
        <v>46131</v>
      </c>
      <c r="F1222" s="698">
        <v>3481.05</v>
      </c>
      <c r="G1222" s="711">
        <v>46132</v>
      </c>
      <c r="H1222" s="707">
        <f t="shared" si="104"/>
        <v>0</v>
      </c>
      <c r="K1222" s="539"/>
      <c r="L1222" s="673">
        <v>46132</v>
      </c>
      <c r="M1222" s="562"/>
      <c r="N1222" s="563">
        <f t="shared" si="105"/>
        <v>97</v>
      </c>
      <c r="O1222" s="564">
        <v>97</v>
      </c>
      <c r="P1222" s="551">
        <f t="shared" si="106"/>
        <v>0</v>
      </c>
      <c r="Q1222" s="539"/>
    </row>
    <row r="1223" spans="2:19" ht="15" customHeight="1" x14ac:dyDescent="0.3">
      <c r="B1223" s="571">
        <f t="shared" ref="B1223:B1233" si="107">F1223</f>
        <v>3481.05</v>
      </c>
      <c r="C1223" s="569"/>
      <c r="D1223" s="546">
        <f t="shared" ref="D1223:D1233" si="108">F1222</f>
        <v>3481.05</v>
      </c>
      <c r="E1223" s="570">
        <v>46132</v>
      </c>
      <c r="F1223" s="698">
        <v>3481.05</v>
      </c>
      <c r="G1223" s="711">
        <v>46133</v>
      </c>
      <c r="H1223" s="707">
        <f t="shared" ref="H1223:H1233" si="109">F1223-D1223</f>
        <v>0</v>
      </c>
      <c r="K1223" s="539"/>
      <c r="L1223" s="673">
        <v>46133</v>
      </c>
      <c r="M1223" s="562"/>
      <c r="N1223" s="563">
        <f t="shared" ref="N1223:N1233" si="110">O1222</f>
        <v>97</v>
      </c>
      <c r="O1223" s="564">
        <v>90</v>
      </c>
      <c r="P1223" s="551">
        <f t="shared" ref="P1223:P1233" si="111">M1223+N1223-O1223</f>
        <v>7</v>
      </c>
      <c r="Q1223" s="539"/>
    </row>
    <row r="1224" spans="2:19" ht="15" customHeight="1" x14ac:dyDescent="0.3">
      <c r="B1224" s="571">
        <f t="shared" si="107"/>
        <v>3482.9</v>
      </c>
      <c r="C1224" s="569"/>
      <c r="D1224" s="546">
        <f t="shared" si="108"/>
        <v>3481.05</v>
      </c>
      <c r="E1224" s="570">
        <v>46133</v>
      </c>
      <c r="F1224" s="698">
        <v>3482.9</v>
      </c>
      <c r="G1224" s="711">
        <v>46134</v>
      </c>
      <c r="H1224" s="707">
        <f t="shared" si="109"/>
        <v>1.8499999999999091</v>
      </c>
      <c r="K1224" s="539"/>
      <c r="L1224" s="673">
        <v>46134</v>
      </c>
      <c r="M1224" s="562"/>
      <c r="N1224" s="563">
        <f t="shared" si="110"/>
        <v>90</v>
      </c>
      <c r="O1224" s="564">
        <v>85</v>
      </c>
      <c r="P1224" s="551">
        <f t="shared" si="111"/>
        <v>5</v>
      </c>
      <c r="Q1224" s="539"/>
    </row>
    <row r="1225" spans="2:19" ht="15" customHeight="1" x14ac:dyDescent="0.3">
      <c r="B1225" s="571">
        <f t="shared" si="107"/>
        <v>3483.7</v>
      </c>
      <c r="C1225" s="569"/>
      <c r="D1225" s="546">
        <f t="shared" si="108"/>
        <v>3482.9</v>
      </c>
      <c r="E1225" s="570">
        <v>46134</v>
      </c>
      <c r="F1225" s="698">
        <v>3483.7</v>
      </c>
      <c r="G1225" s="711">
        <v>46135</v>
      </c>
      <c r="H1225" s="707">
        <f t="shared" si="109"/>
        <v>0.79999999999972715</v>
      </c>
      <c r="K1225" s="539"/>
      <c r="L1225" s="673">
        <v>46135</v>
      </c>
      <c r="M1225" s="562"/>
      <c r="N1225" s="563">
        <f t="shared" si="110"/>
        <v>85</v>
      </c>
      <c r="O1225" s="564">
        <v>65</v>
      </c>
      <c r="P1225" s="551">
        <f t="shared" si="111"/>
        <v>20</v>
      </c>
      <c r="Q1225" s="539"/>
    </row>
    <row r="1226" spans="2:19" ht="15" customHeight="1" x14ac:dyDescent="0.3">
      <c r="B1226" s="571">
        <f t="shared" si="107"/>
        <v>3486.9</v>
      </c>
      <c r="C1226" s="569"/>
      <c r="D1226" s="546">
        <f t="shared" si="108"/>
        <v>3483.7</v>
      </c>
      <c r="E1226" s="570">
        <v>46135</v>
      </c>
      <c r="F1226" s="698">
        <v>3486.9</v>
      </c>
      <c r="G1226" s="711">
        <v>46136</v>
      </c>
      <c r="H1226" s="707">
        <f t="shared" si="109"/>
        <v>3.2000000000002728</v>
      </c>
      <c r="K1226" s="539"/>
      <c r="L1226" s="673">
        <v>46136</v>
      </c>
      <c r="M1226" s="562"/>
      <c r="N1226" s="563">
        <f t="shared" si="110"/>
        <v>65</v>
      </c>
      <c r="O1226" s="564">
        <v>60</v>
      </c>
      <c r="P1226" s="551">
        <f t="shared" si="111"/>
        <v>5</v>
      </c>
      <c r="Q1226" s="539"/>
    </row>
    <row r="1227" spans="2:19" ht="15" customHeight="1" x14ac:dyDescent="0.3">
      <c r="B1227" s="571">
        <f t="shared" si="107"/>
        <v>3488.25</v>
      </c>
      <c r="C1227" s="569"/>
      <c r="D1227" s="546">
        <f t="shared" si="108"/>
        <v>3486.9</v>
      </c>
      <c r="E1227" s="570">
        <v>46136</v>
      </c>
      <c r="F1227" s="564">
        <v>3488.25</v>
      </c>
      <c r="G1227" s="711">
        <v>46137</v>
      </c>
      <c r="H1227" s="707">
        <f t="shared" si="109"/>
        <v>1.3499999999999091</v>
      </c>
      <c r="K1227" s="539"/>
      <c r="L1227" s="673">
        <v>46137</v>
      </c>
      <c r="M1227" s="562"/>
      <c r="N1227" s="563">
        <f t="shared" si="110"/>
        <v>60</v>
      </c>
      <c r="O1227" s="564">
        <v>30</v>
      </c>
      <c r="P1227" s="551">
        <f t="shared" si="111"/>
        <v>30</v>
      </c>
      <c r="Q1227" s="539"/>
    </row>
    <row r="1228" spans="2:19" ht="15" customHeight="1" x14ac:dyDescent="0.3">
      <c r="B1228" s="571">
        <f t="shared" si="107"/>
        <v>3493.7</v>
      </c>
      <c r="C1228" s="569"/>
      <c r="D1228" s="546">
        <f t="shared" si="108"/>
        <v>3488.25</v>
      </c>
      <c r="E1228" s="570">
        <v>46137</v>
      </c>
      <c r="F1228" s="698">
        <v>3493.7</v>
      </c>
      <c r="G1228" s="711">
        <v>46138</v>
      </c>
      <c r="H1228" s="707">
        <f t="shared" si="109"/>
        <v>5.4499999999998181</v>
      </c>
      <c r="K1228" s="539"/>
      <c r="L1228" s="673">
        <v>46138</v>
      </c>
      <c r="M1228" s="562"/>
      <c r="N1228" s="563">
        <f t="shared" si="110"/>
        <v>30</v>
      </c>
      <c r="O1228" s="564">
        <v>30</v>
      </c>
      <c r="P1228" s="551">
        <f t="shared" si="111"/>
        <v>0</v>
      </c>
      <c r="Q1228" s="539"/>
    </row>
    <row r="1229" spans="2:19" ht="15" customHeight="1" x14ac:dyDescent="0.3">
      <c r="B1229" s="571">
        <f t="shared" si="107"/>
        <v>3494.15</v>
      </c>
      <c r="C1229" s="569"/>
      <c r="D1229" s="546">
        <f t="shared" si="108"/>
        <v>3493.7</v>
      </c>
      <c r="E1229" s="570">
        <v>46138</v>
      </c>
      <c r="F1229" s="698">
        <v>3494.15</v>
      </c>
      <c r="G1229" s="711">
        <v>46139</v>
      </c>
      <c r="H1229" s="707">
        <f t="shared" si="109"/>
        <v>0.45000000000027285</v>
      </c>
      <c r="K1229" s="539"/>
      <c r="L1229" s="673">
        <v>46139</v>
      </c>
      <c r="M1229" s="562"/>
      <c r="N1229" s="563">
        <f t="shared" si="110"/>
        <v>30</v>
      </c>
      <c r="O1229" s="564">
        <v>30</v>
      </c>
      <c r="P1229" s="551">
        <f t="shared" si="111"/>
        <v>0</v>
      </c>
      <c r="Q1229" s="539"/>
    </row>
    <row r="1230" spans="2:19" ht="15" customHeight="1" x14ac:dyDescent="0.3">
      <c r="B1230" s="571">
        <f t="shared" si="107"/>
        <v>3494.95</v>
      </c>
      <c r="C1230" s="569"/>
      <c r="D1230" s="546">
        <f t="shared" si="108"/>
        <v>3494.15</v>
      </c>
      <c r="E1230" s="570">
        <v>46139</v>
      </c>
      <c r="F1230" s="698">
        <v>3494.95</v>
      </c>
      <c r="G1230" s="711">
        <v>46140</v>
      </c>
      <c r="H1230" s="707">
        <f t="shared" si="109"/>
        <v>0.79999999999972715</v>
      </c>
      <c r="K1230" s="539"/>
      <c r="L1230" s="673">
        <v>46140</v>
      </c>
      <c r="M1230" s="562"/>
      <c r="N1230" s="563">
        <f t="shared" si="110"/>
        <v>30</v>
      </c>
      <c r="O1230" s="564">
        <v>25</v>
      </c>
      <c r="P1230" s="551">
        <f t="shared" si="111"/>
        <v>5</v>
      </c>
      <c r="Q1230" s="539"/>
    </row>
    <row r="1231" spans="2:19" ht="15" customHeight="1" x14ac:dyDescent="0.3">
      <c r="B1231" s="571">
        <f t="shared" si="107"/>
        <v>3495.65</v>
      </c>
      <c r="C1231" s="569"/>
      <c r="D1231" s="546">
        <f t="shared" si="108"/>
        <v>3494.95</v>
      </c>
      <c r="E1231" s="570">
        <v>46140</v>
      </c>
      <c r="F1231" s="698">
        <v>3495.65</v>
      </c>
      <c r="G1231" s="711">
        <v>46141</v>
      </c>
      <c r="H1231" s="707">
        <f t="shared" si="109"/>
        <v>0.70000000000027285</v>
      </c>
      <c r="K1231" s="539"/>
      <c r="L1231" s="673">
        <v>46141</v>
      </c>
      <c r="M1231" s="562"/>
      <c r="N1231" s="563">
        <f t="shared" si="110"/>
        <v>25</v>
      </c>
      <c r="O1231" s="564">
        <v>22</v>
      </c>
      <c r="P1231" s="551">
        <f t="shared" si="111"/>
        <v>3</v>
      </c>
      <c r="Q1231" s="539"/>
    </row>
    <row r="1232" spans="2:19" ht="15" customHeight="1" x14ac:dyDescent="0.3">
      <c r="B1232" s="571">
        <f t="shared" si="107"/>
        <v>3496.05</v>
      </c>
      <c r="C1232" s="569"/>
      <c r="D1232" s="546">
        <f t="shared" si="108"/>
        <v>3495.65</v>
      </c>
      <c r="E1232" s="570">
        <v>46141</v>
      </c>
      <c r="F1232" s="698">
        <v>3496.05</v>
      </c>
      <c r="G1232" s="711">
        <v>46142</v>
      </c>
      <c r="H1232" s="707">
        <f t="shared" si="109"/>
        <v>0.40000000000009095</v>
      </c>
      <c r="I1232">
        <f>SUM(H1203:H1232)</f>
        <v>108.35000000000036</v>
      </c>
      <c r="K1232" s="539"/>
      <c r="L1232" s="673">
        <v>46142</v>
      </c>
      <c r="M1232" s="562"/>
      <c r="N1232" s="563">
        <f t="shared" si="110"/>
        <v>22</v>
      </c>
      <c r="O1232" s="564">
        <v>10</v>
      </c>
      <c r="P1232" s="551">
        <f t="shared" si="111"/>
        <v>12</v>
      </c>
      <c r="Q1232" s="539"/>
      <c r="R1232" s="176">
        <f>SUM(P1203:P1232)</f>
        <v>442</v>
      </c>
      <c r="S1232" s="176">
        <f>SUM(M1203:M1232)</f>
        <v>337</v>
      </c>
    </row>
    <row r="1233" spans="2:17" ht="15" customHeight="1" x14ac:dyDescent="0.3">
      <c r="B1233" s="571">
        <f t="shared" si="107"/>
        <v>3498.3</v>
      </c>
      <c r="C1233" s="569"/>
      <c r="D1233" s="546">
        <f t="shared" si="108"/>
        <v>3496.05</v>
      </c>
      <c r="E1233" s="570">
        <v>46142</v>
      </c>
      <c r="F1233" s="698">
        <v>3498.3</v>
      </c>
      <c r="G1233" s="711">
        <v>46143</v>
      </c>
      <c r="H1233" s="707">
        <f t="shared" si="109"/>
        <v>2.25</v>
      </c>
      <c r="K1233" s="539"/>
      <c r="L1233" s="673">
        <v>46143</v>
      </c>
      <c r="M1233" s="562">
        <v>117</v>
      </c>
      <c r="N1233" s="563">
        <f t="shared" si="110"/>
        <v>10</v>
      </c>
      <c r="O1233" s="564">
        <v>125</v>
      </c>
      <c r="P1233" s="551">
        <f t="shared" si="111"/>
        <v>2</v>
      </c>
      <c r="Q1233" s="539"/>
    </row>
    <row r="1234" spans="2:17" ht="15" customHeight="1" x14ac:dyDescent="0.3">
      <c r="B1234" s="571">
        <f t="shared" ref="B1234:B1274" si="112">F1234</f>
        <v>3500.15</v>
      </c>
      <c r="C1234" s="569"/>
      <c r="D1234" s="546">
        <f t="shared" ref="D1234:D1274" si="113">F1233</f>
        <v>3498.3</v>
      </c>
      <c r="E1234" s="570">
        <v>46143</v>
      </c>
      <c r="F1234" s="698">
        <v>3500.15</v>
      </c>
      <c r="G1234" s="711">
        <v>46144</v>
      </c>
      <c r="H1234" s="707">
        <f t="shared" ref="H1234:H1274" si="114">F1234-D1234</f>
        <v>1.8499999999999091</v>
      </c>
      <c r="K1234" s="539"/>
      <c r="L1234" s="673">
        <v>46144</v>
      </c>
      <c r="M1234" s="562"/>
      <c r="N1234" s="563">
        <f t="shared" ref="N1234:N1274" si="115">O1233</f>
        <v>125</v>
      </c>
      <c r="O1234" s="564">
        <v>125</v>
      </c>
      <c r="P1234" s="551">
        <f t="shared" ref="P1234:P1274" si="116">M1234+N1234-O1234</f>
        <v>0</v>
      </c>
      <c r="Q1234" s="539"/>
    </row>
    <row r="1235" spans="2:17" ht="15" customHeight="1" x14ac:dyDescent="0.3">
      <c r="B1235" s="571">
        <f t="shared" si="112"/>
        <v>3500.15</v>
      </c>
      <c r="C1235" s="569"/>
      <c r="D1235" s="546">
        <f t="shared" si="113"/>
        <v>3500.15</v>
      </c>
      <c r="E1235" s="570">
        <v>46144</v>
      </c>
      <c r="F1235" s="698">
        <v>3500.15</v>
      </c>
      <c r="G1235" s="711">
        <v>46145</v>
      </c>
      <c r="H1235" s="707">
        <f t="shared" si="114"/>
        <v>0</v>
      </c>
      <c r="I1235">
        <f>I1232+I1202+I1171+I1143</f>
        <v>292.10000000000036</v>
      </c>
      <c r="K1235" s="539"/>
      <c r="L1235" s="673">
        <v>46145</v>
      </c>
      <c r="M1235" s="562"/>
      <c r="N1235" s="563">
        <f t="shared" si="115"/>
        <v>125</v>
      </c>
      <c r="O1235" s="564">
        <v>120</v>
      </c>
      <c r="P1235" s="551">
        <f t="shared" si="116"/>
        <v>5</v>
      </c>
      <c r="Q1235" s="539"/>
    </row>
    <row r="1236" spans="2:17" ht="15" customHeight="1" x14ac:dyDescent="0.3">
      <c r="B1236" s="571">
        <f t="shared" si="112"/>
        <v>3503.15</v>
      </c>
      <c r="C1236" s="569"/>
      <c r="D1236" s="546">
        <f t="shared" si="113"/>
        <v>3500.15</v>
      </c>
      <c r="E1236" s="570">
        <v>46145</v>
      </c>
      <c r="F1236" s="698">
        <v>3503.15</v>
      </c>
      <c r="G1236" s="711">
        <v>46146</v>
      </c>
      <c r="H1236" s="707">
        <f t="shared" si="114"/>
        <v>3</v>
      </c>
      <c r="K1236" s="539"/>
      <c r="L1236" s="673">
        <v>46146</v>
      </c>
      <c r="M1236" s="562"/>
      <c r="N1236" s="563">
        <f t="shared" si="115"/>
        <v>120</v>
      </c>
      <c r="O1236" s="564">
        <v>120</v>
      </c>
      <c r="P1236" s="551">
        <f t="shared" si="116"/>
        <v>0</v>
      </c>
      <c r="Q1236" s="539"/>
    </row>
    <row r="1237" spans="2:17" ht="15" customHeight="1" x14ac:dyDescent="0.3">
      <c r="B1237" s="571">
        <f t="shared" si="112"/>
        <v>3503.15</v>
      </c>
      <c r="C1237" s="569"/>
      <c r="D1237" s="546">
        <f t="shared" si="113"/>
        <v>3503.15</v>
      </c>
      <c r="E1237" s="570">
        <v>46146</v>
      </c>
      <c r="F1237" s="698">
        <v>3503.15</v>
      </c>
      <c r="G1237" s="711">
        <v>46147</v>
      </c>
      <c r="H1237" s="707">
        <f t="shared" si="114"/>
        <v>0</v>
      </c>
      <c r="I1237">
        <f>I1235/4</f>
        <v>73.025000000000091</v>
      </c>
      <c r="K1237" s="539"/>
      <c r="L1237" s="673">
        <v>46147</v>
      </c>
      <c r="M1237" s="562"/>
      <c r="N1237" s="563">
        <f t="shared" si="115"/>
        <v>120</v>
      </c>
      <c r="O1237" s="564">
        <v>110</v>
      </c>
      <c r="P1237" s="551">
        <f t="shared" si="116"/>
        <v>10</v>
      </c>
      <c r="Q1237" s="539"/>
    </row>
    <row r="1238" spans="2:17" ht="15" customHeight="1" x14ac:dyDescent="0.3">
      <c r="B1238" s="571">
        <f t="shared" si="112"/>
        <v>3504.45</v>
      </c>
      <c r="C1238" s="569"/>
      <c r="D1238" s="546">
        <f t="shared" si="113"/>
        <v>3503.15</v>
      </c>
      <c r="E1238" s="570">
        <v>46147</v>
      </c>
      <c r="F1238" s="698">
        <v>3504.45</v>
      </c>
      <c r="G1238" s="711">
        <v>46148</v>
      </c>
      <c r="H1238" s="707">
        <f t="shared" si="114"/>
        <v>1.2999999999997272</v>
      </c>
      <c r="K1238" s="539"/>
      <c r="L1238" s="673">
        <v>46148</v>
      </c>
      <c r="M1238" s="562"/>
      <c r="N1238" s="563">
        <f t="shared" si="115"/>
        <v>110</v>
      </c>
      <c r="O1238" s="564">
        <v>97</v>
      </c>
      <c r="P1238" s="551">
        <f>M1238+N1238-O1238</f>
        <v>13</v>
      </c>
      <c r="Q1238" s="539"/>
    </row>
    <row r="1239" spans="2:17" ht="15" customHeight="1" x14ac:dyDescent="0.3">
      <c r="B1239" s="571">
        <f t="shared" si="112"/>
        <v>3505.96</v>
      </c>
      <c r="C1239" s="569"/>
      <c r="D1239" s="546">
        <f t="shared" si="113"/>
        <v>3504.45</v>
      </c>
      <c r="E1239" s="570">
        <v>46148</v>
      </c>
      <c r="F1239" s="698">
        <v>3505.96</v>
      </c>
      <c r="G1239" s="711">
        <v>46149</v>
      </c>
      <c r="H1239" s="707">
        <f t="shared" si="114"/>
        <v>1.5100000000002183</v>
      </c>
      <c r="K1239" s="539"/>
      <c r="L1239" s="673">
        <v>46149</v>
      </c>
      <c r="M1239" s="562"/>
      <c r="N1239" s="563">
        <f t="shared" si="115"/>
        <v>97</v>
      </c>
      <c r="O1239" s="564">
        <v>97</v>
      </c>
      <c r="P1239" s="551">
        <f t="shared" si="116"/>
        <v>0</v>
      </c>
      <c r="Q1239" s="539"/>
    </row>
    <row r="1240" spans="2:17" ht="15" customHeight="1" x14ac:dyDescent="0.3">
      <c r="B1240" s="571">
        <f t="shared" si="112"/>
        <v>3505.96</v>
      </c>
      <c r="C1240" s="569"/>
      <c r="D1240" s="546">
        <f t="shared" si="113"/>
        <v>3505.96</v>
      </c>
      <c r="E1240" s="570">
        <v>46149</v>
      </c>
      <c r="F1240" s="698">
        <v>3505.96</v>
      </c>
      <c r="G1240" s="711">
        <v>46150</v>
      </c>
      <c r="H1240" s="707">
        <f t="shared" si="114"/>
        <v>0</v>
      </c>
      <c r="K1240" s="539"/>
      <c r="L1240" s="673">
        <v>46150</v>
      </c>
      <c r="M1240" s="562"/>
      <c r="N1240" s="563">
        <f t="shared" si="115"/>
        <v>97</v>
      </c>
      <c r="O1240" s="564">
        <v>97</v>
      </c>
      <c r="P1240" s="551">
        <f t="shared" si="116"/>
        <v>0</v>
      </c>
      <c r="Q1240" s="539"/>
    </row>
    <row r="1241" spans="2:17" ht="15" customHeight="1" x14ac:dyDescent="0.3">
      <c r="B1241" s="571">
        <f t="shared" si="112"/>
        <v>3506.3</v>
      </c>
      <c r="C1241" s="569"/>
      <c r="D1241" s="546">
        <f t="shared" si="113"/>
        <v>3505.96</v>
      </c>
      <c r="E1241" s="570">
        <v>46150</v>
      </c>
      <c r="F1241" s="698">
        <v>3506.3</v>
      </c>
      <c r="G1241" s="711">
        <v>46151</v>
      </c>
      <c r="H1241" s="707">
        <f t="shared" si="114"/>
        <v>0.34000000000014552</v>
      </c>
      <c r="K1241" s="539"/>
      <c r="L1241" s="673">
        <v>46151</v>
      </c>
      <c r="M1241" s="562"/>
      <c r="N1241" s="563">
        <f t="shared" si="115"/>
        <v>97</v>
      </c>
      <c r="O1241" s="564">
        <v>97</v>
      </c>
      <c r="P1241" s="551">
        <f t="shared" si="116"/>
        <v>0</v>
      </c>
      <c r="Q1241" s="539"/>
    </row>
    <row r="1242" spans="2:17" ht="15" customHeight="1" x14ac:dyDescent="0.3">
      <c r="B1242" s="571">
        <f t="shared" si="112"/>
        <v>3506.3</v>
      </c>
      <c r="C1242" s="569"/>
      <c r="D1242" s="546">
        <f t="shared" si="113"/>
        <v>3506.3</v>
      </c>
      <c r="E1242" s="570">
        <v>46151</v>
      </c>
      <c r="F1242" s="698">
        <v>3506.3</v>
      </c>
      <c r="G1242" s="711">
        <v>46152</v>
      </c>
      <c r="H1242" s="707">
        <f t="shared" si="114"/>
        <v>0</v>
      </c>
      <c r="K1242" s="539"/>
      <c r="L1242" s="673">
        <v>46152</v>
      </c>
      <c r="M1242" s="562"/>
      <c r="N1242" s="563">
        <f t="shared" si="115"/>
        <v>97</v>
      </c>
      <c r="O1242" s="564">
        <v>90</v>
      </c>
      <c r="P1242" s="551">
        <f t="shared" si="116"/>
        <v>7</v>
      </c>
      <c r="Q1242" s="539"/>
    </row>
    <row r="1243" spans="2:17" ht="15" customHeight="1" x14ac:dyDescent="0.3">
      <c r="B1243" s="571">
        <f t="shared" si="112"/>
        <v>3507.45</v>
      </c>
      <c r="C1243" s="569"/>
      <c r="D1243" s="546">
        <f t="shared" si="113"/>
        <v>3506.3</v>
      </c>
      <c r="E1243" s="570">
        <v>46152</v>
      </c>
      <c r="F1243" s="698">
        <v>3507.45</v>
      </c>
      <c r="G1243" s="711">
        <v>46153</v>
      </c>
      <c r="H1243" s="707">
        <f t="shared" si="114"/>
        <v>1.1499999999996362</v>
      </c>
      <c r="K1243" s="539"/>
      <c r="L1243" s="673">
        <v>46153</v>
      </c>
      <c r="M1243" s="562"/>
      <c r="N1243" s="563">
        <f t="shared" si="115"/>
        <v>90</v>
      </c>
      <c r="O1243" s="564">
        <v>90</v>
      </c>
      <c r="P1243" s="551">
        <f t="shared" si="116"/>
        <v>0</v>
      </c>
      <c r="Q1243" s="539"/>
    </row>
    <row r="1244" spans="2:17" ht="15" customHeight="1" x14ac:dyDescent="0.3">
      <c r="B1244" s="571">
        <f t="shared" si="112"/>
        <v>3507.45</v>
      </c>
      <c r="C1244" s="569"/>
      <c r="D1244" s="546">
        <f t="shared" si="113"/>
        <v>3507.45</v>
      </c>
      <c r="E1244" s="570">
        <v>46153</v>
      </c>
      <c r="F1244" s="698">
        <v>3507.45</v>
      </c>
      <c r="G1244" s="711">
        <v>46154</v>
      </c>
      <c r="H1244" s="707">
        <f t="shared" si="114"/>
        <v>0</v>
      </c>
      <c r="K1244" s="539"/>
      <c r="L1244" s="673">
        <v>46154</v>
      </c>
      <c r="M1244" s="562"/>
      <c r="N1244" s="563">
        <f t="shared" si="115"/>
        <v>90</v>
      </c>
      <c r="O1244" s="564">
        <v>65</v>
      </c>
      <c r="P1244" s="551">
        <f t="shared" si="116"/>
        <v>25</v>
      </c>
      <c r="Q1244" s="539"/>
    </row>
    <row r="1245" spans="2:17" ht="15" customHeight="1" x14ac:dyDescent="0.3">
      <c r="B1245" s="571">
        <f t="shared" si="112"/>
        <v>3510.05</v>
      </c>
      <c r="C1245" s="569"/>
      <c r="D1245" s="546">
        <f t="shared" si="113"/>
        <v>3507.45</v>
      </c>
      <c r="E1245" s="570">
        <v>46154</v>
      </c>
      <c r="F1245" s="698">
        <v>3510.05</v>
      </c>
      <c r="G1245" s="711">
        <v>46155</v>
      </c>
      <c r="H1245" s="707">
        <f t="shared" si="114"/>
        <v>2.6000000000003638</v>
      </c>
      <c r="K1245" s="539"/>
      <c r="L1245" s="673">
        <v>46155</v>
      </c>
      <c r="M1245" s="562"/>
      <c r="N1245" s="563">
        <f t="shared" si="115"/>
        <v>65</v>
      </c>
      <c r="O1245" s="564">
        <v>65</v>
      </c>
      <c r="P1245" s="551">
        <f t="shared" si="116"/>
        <v>0</v>
      </c>
      <c r="Q1245" s="539"/>
    </row>
    <row r="1246" spans="2:17" ht="15" customHeight="1" x14ac:dyDescent="0.3">
      <c r="B1246" s="571">
        <f t="shared" si="112"/>
        <v>3513.7</v>
      </c>
      <c r="C1246" s="569"/>
      <c r="D1246" s="546">
        <f t="shared" si="113"/>
        <v>3510.05</v>
      </c>
      <c r="E1246" s="570">
        <v>46155</v>
      </c>
      <c r="F1246" s="698">
        <v>3513.7</v>
      </c>
      <c r="G1246" s="711">
        <v>46156</v>
      </c>
      <c r="H1246" s="707">
        <f t="shared" si="114"/>
        <v>3.6499999999996362</v>
      </c>
      <c r="K1246" s="539"/>
      <c r="L1246" s="673">
        <v>46156</v>
      </c>
      <c r="M1246" s="562"/>
      <c r="N1246" s="563">
        <f t="shared" si="115"/>
        <v>65</v>
      </c>
      <c r="O1246" s="564">
        <v>60</v>
      </c>
      <c r="P1246" s="551">
        <f t="shared" si="116"/>
        <v>5</v>
      </c>
      <c r="Q1246" s="539"/>
    </row>
    <row r="1247" spans="2:17" ht="15" customHeight="1" x14ac:dyDescent="0.3">
      <c r="B1247" s="571">
        <f t="shared" si="112"/>
        <v>3513.7</v>
      </c>
      <c r="C1247" s="569"/>
      <c r="D1247" s="546">
        <f t="shared" si="113"/>
        <v>3513.7</v>
      </c>
      <c r="E1247" s="570">
        <v>46156</v>
      </c>
      <c r="F1247" s="698">
        <v>3513.7</v>
      </c>
      <c r="G1247" s="711">
        <v>46157</v>
      </c>
      <c r="H1247" s="707">
        <f t="shared" si="114"/>
        <v>0</v>
      </c>
      <c r="K1247" s="539"/>
      <c r="L1247" s="673">
        <v>46157</v>
      </c>
      <c r="M1247" s="562"/>
      <c r="N1247" s="563">
        <f t="shared" si="115"/>
        <v>60</v>
      </c>
      <c r="O1247" s="564">
        <v>60</v>
      </c>
      <c r="P1247" s="551">
        <f t="shared" si="116"/>
        <v>0</v>
      </c>
      <c r="Q1247" s="539"/>
    </row>
    <row r="1248" spans="2:17" ht="15" customHeight="1" x14ac:dyDescent="0.3">
      <c r="B1248" s="571">
        <f t="shared" si="112"/>
        <v>3514.7</v>
      </c>
      <c r="C1248" s="569"/>
      <c r="D1248" s="546">
        <f t="shared" si="113"/>
        <v>3513.7</v>
      </c>
      <c r="E1248" s="570">
        <v>46157</v>
      </c>
      <c r="F1248" s="698">
        <v>3514.7</v>
      </c>
      <c r="G1248" s="711">
        <v>46158</v>
      </c>
      <c r="H1248" s="707">
        <f t="shared" si="114"/>
        <v>1</v>
      </c>
      <c r="K1248" s="539"/>
      <c r="L1248" s="673">
        <v>46158</v>
      </c>
      <c r="M1248" s="562"/>
      <c r="N1248" s="563">
        <f t="shared" si="115"/>
        <v>60</v>
      </c>
      <c r="O1248" s="564">
        <v>60</v>
      </c>
      <c r="P1248" s="551">
        <f t="shared" si="116"/>
        <v>0</v>
      </c>
      <c r="Q1248" s="539"/>
    </row>
    <row r="1249" spans="2:19" ht="15" customHeight="1" x14ac:dyDescent="0.3">
      <c r="B1249" s="571">
        <f t="shared" si="112"/>
        <v>3514.7</v>
      </c>
      <c r="C1249" s="569"/>
      <c r="D1249" s="546">
        <f t="shared" si="113"/>
        <v>3514.7</v>
      </c>
      <c r="E1249" s="570">
        <v>46158</v>
      </c>
      <c r="F1249" s="698">
        <v>3514.7</v>
      </c>
      <c r="G1249" s="711">
        <v>46159</v>
      </c>
      <c r="H1249" s="707">
        <f t="shared" si="114"/>
        <v>0</v>
      </c>
      <c r="K1249" s="539"/>
      <c r="L1249" s="673">
        <v>46159</v>
      </c>
      <c r="M1249" s="562"/>
      <c r="N1249" s="563">
        <f t="shared" si="115"/>
        <v>60</v>
      </c>
      <c r="O1249" s="564">
        <v>60</v>
      </c>
      <c r="P1249" s="551">
        <f t="shared" si="116"/>
        <v>0</v>
      </c>
      <c r="Q1249" s="539"/>
    </row>
    <row r="1250" spans="2:19" ht="15" customHeight="1" x14ac:dyDescent="0.3">
      <c r="B1250" s="571">
        <f t="shared" si="112"/>
        <v>3514.7</v>
      </c>
      <c r="C1250" s="569"/>
      <c r="D1250" s="546">
        <f t="shared" si="113"/>
        <v>3514.7</v>
      </c>
      <c r="E1250" s="570">
        <v>46159</v>
      </c>
      <c r="F1250" s="698">
        <v>3514.7</v>
      </c>
      <c r="G1250" s="711">
        <v>46160</v>
      </c>
      <c r="H1250" s="707">
        <f t="shared" si="114"/>
        <v>0</v>
      </c>
      <c r="K1250" s="539"/>
      <c r="L1250" s="673">
        <v>46160</v>
      </c>
      <c r="M1250" s="562"/>
      <c r="N1250" s="563">
        <f t="shared" si="115"/>
        <v>60</v>
      </c>
      <c r="O1250" s="564">
        <v>60</v>
      </c>
      <c r="P1250" s="551">
        <f t="shared" si="116"/>
        <v>0</v>
      </c>
      <c r="Q1250" s="539"/>
    </row>
    <row r="1251" spans="2:19" ht="15" customHeight="1" x14ac:dyDescent="0.3">
      <c r="B1251" s="571">
        <f t="shared" si="112"/>
        <v>3514.7</v>
      </c>
      <c r="C1251" s="569"/>
      <c r="D1251" s="546">
        <f t="shared" si="113"/>
        <v>3514.7</v>
      </c>
      <c r="E1251" s="570">
        <v>46160</v>
      </c>
      <c r="F1251" s="698">
        <v>3514.7</v>
      </c>
      <c r="G1251" s="711">
        <v>46161</v>
      </c>
      <c r="H1251" s="707">
        <f t="shared" si="114"/>
        <v>0</v>
      </c>
      <c r="K1251" s="539"/>
      <c r="L1251" s="673">
        <v>46161</v>
      </c>
      <c r="M1251" s="562"/>
      <c r="N1251" s="563">
        <f t="shared" si="115"/>
        <v>60</v>
      </c>
      <c r="O1251" s="564">
        <v>60</v>
      </c>
      <c r="P1251" s="551">
        <f t="shared" si="116"/>
        <v>0</v>
      </c>
      <c r="Q1251" s="539"/>
    </row>
    <row r="1252" spans="2:19" ht="15" customHeight="1" x14ac:dyDescent="0.3">
      <c r="B1252" s="571">
        <f t="shared" si="112"/>
        <v>3514.7</v>
      </c>
      <c r="C1252" s="569"/>
      <c r="D1252" s="546">
        <f t="shared" si="113"/>
        <v>3514.7</v>
      </c>
      <c r="E1252" s="570">
        <v>46161</v>
      </c>
      <c r="F1252" s="698">
        <v>3514.7</v>
      </c>
      <c r="G1252" s="711">
        <v>46162</v>
      </c>
      <c r="H1252" s="707">
        <f t="shared" si="114"/>
        <v>0</v>
      </c>
      <c r="K1252" s="539"/>
      <c r="L1252" s="673">
        <v>46162</v>
      </c>
      <c r="M1252" s="562"/>
      <c r="N1252" s="563">
        <f t="shared" si="115"/>
        <v>60</v>
      </c>
      <c r="O1252" s="564">
        <v>60</v>
      </c>
      <c r="P1252" s="551">
        <f t="shared" si="116"/>
        <v>0</v>
      </c>
      <c r="Q1252" s="539"/>
    </row>
    <row r="1253" spans="2:19" ht="15" customHeight="1" x14ac:dyDescent="0.3">
      <c r="B1253" s="571">
        <f t="shared" si="112"/>
        <v>3514.7</v>
      </c>
      <c r="C1253" s="569"/>
      <c r="D1253" s="546">
        <f t="shared" si="113"/>
        <v>3514.7</v>
      </c>
      <c r="E1253" s="570">
        <v>46162</v>
      </c>
      <c r="F1253" s="698">
        <v>3514.7</v>
      </c>
      <c r="G1253" s="711">
        <v>46163</v>
      </c>
      <c r="H1253" s="707">
        <f t="shared" si="114"/>
        <v>0</v>
      </c>
      <c r="K1253" s="539"/>
      <c r="L1253" s="673">
        <v>46163</v>
      </c>
      <c r="M1253" s="562"/>
      <c r="N1253" s="563">
        <f t="shared" si="115"/>
        <v>60</v>
      </c>
      <c r="O1253" s="564">
        <v>30</v>
      </c>
      <c r="P1253" s="551">
        <f t="shared" si="116"/>
        <v>30</v>
      </c>
      <c r="Q1253" s="539"/>
    </row>
    <row r="1254" spans="2:19" ht="15" customHeight="1" x14ac:dyDescent="0.3">
      <c r="B1254" s="571">
        <f t="shared" si="112"/>
        <v>3521.8</v>
      </c>
      <c r="C1254" s="569"/>
      <c r="D1254" s="546">
        <f t="shared" si="113"/>
        <v>3514.7</v>
      </c>
      <c r="E1254" s="570">
        <v>46163</v>
      </c>
      <c r="F1254" s="698">
        <v>3521.8</v>
      </c>
      <c r="G1254" s="711">
        <v>46164</v>
      </c>
      <c r="H1254" s="707">
        <f t="shared" si="114"/>
        <v>7.1000000000003638</v>
      </c>
      <c r="K1254" s="539"/>
      <c r="L1254" s="673">
        <v>46164</v>
      </c>
      <c r="M1254" s="562">
        <v>120</v>
      </c>
      <c r="N1254" s="563">
        <f t="shared" si="115"/>
        <v>30</v>
      </c>
      <c r="O1254" s="564">
        <v>62</v>
      </c>
      <c r="P1254" s="551">
        <f t="shared" si="116"/>
        <v>88</v>
      </c>
      <c r="Q1254" s="539"/>
    </row>
    <row r="1255" spans="2:19" ht="15" customHeight="1" x14ac:dyDescent="0.3">
      <c r="B1255" s="571">
        <f t="shared" si="112"/>
        <v>3545.7</v>
      </c>
      <c r="C1255" s="569"/>
      <c r="D1255" s="546">
        <f t="shared" si="113"/>
        <v>3521.8</v>
      </c>
      <c r="E1255" s="570">
        <v>46164</v>
      </c>
      <c r="F1255" s="698">
        <v>3545.7</v>
      </c>
      <c r="G1255" s="711">
        <v>46165</v>
      </c>
      <c r="H1255" s="707">
        <f t="shared" si="114"/>
        <v>23.899999999999636</v>
      </c>
      <c r="K1255" s="539"/>
      <c r="L1255" s="673">
        <v>46165</v>
      </c>
      <c r="M1255" s="562">
        <v>120</v>
      </c>
      <c r="N1255" s="563">
        <f t="shared" si="115"/>
        <v>62</v>
      </c>
      <c r="O1255" s="564">
        <v>130</v>
      </c>
      <c r="P1255" s="551">
        <f t="shared" si="116"/>
        <v>52</v>
      </c>
      <c r="Q1255" s="539"/>
    </row>
    <row r="1256" spans="2:19" ht="15" customHeight="1" x14ac:dyDescent="0.3">
      <c r="B1256" s="571">
        <f t="shared" si="112"/>
        <v>3560.3</v>
      </c>
      <c r="C1256" s="569"/>
      <c r="D1256" s="546">
        <f t="shared" si="113"/>
        <v>3545.7</v>
      </c>
      <c r="E1256" s="570">
        <v>46165</v>
      </c>
      <c r="F1256" s="698">
        <v>3560.3</v>
      </c>
      <c r="G1256" s="711">
        <v>46166</v>
      </c>
      <c r="H1256" s="707">
        <f t="shared" si="114"/>
        <v>14.600000000000364</v>
      </c>
      <c r="K1256" s="539"/>
      <c r="L1256" s="673">
        <v>46166</v>
      </c>
      <c r="M1256" s="562"/>
      <c r="N1256" s="563">
        <f t="shared" si="115"/>
        <v>130</v>
      </c>
      <c r="O1256" s="564">
        <v>130</v>
      </c>
      <c r="P1256" s="551">
        <f t="shared" si="116"/>
        <v>0</v>
      </c>
      <c r="Q1256" s="539"/>
    </row>
    <row r="1257" spans="2:19" ht="15" customHeight="1" x14ac:dyDescent="0.3">
      <c r="B1257" s="571">
        <f t="shared" si="112"/>
        <v>3560.3</v>
      </c>
      <c r="C1257" s="569"/>
      <c r="D1257" s="546">
        <f t="shared" si="113"/>
        <v>3560.3</v>
      </c>
      <c r="E1257" s="570">
        <v>46166</v>
      </c>
      <c r="F1257" s="698">
        <v>3560.3</v>
      </c>
      <c r="G1257" s="711">
        <v>46167</v>
      </c>
      <c r="H1257" s="707">
        <f t="shared" si="114"/>
        <v>0</v>
      </c>
      <c r="K1257" s="539"/>
      <c r="L1257" s="673">
        <v>46167</v>
      </c>
      <c r="M1257" s="562"/>
      <c r="N1257" s="563">
        <f t="shared" si="115"/>
        <v>130</v>
      </c>
      <c r="O1257" s="564">
        <v>90</v>
      </c>
      <c r="P1257" s="551">
        <f t="shared" si="116"/>
        <v>40</v>
      </c>
      <c r="Q1257" s="539"/>
    </row>
    <row r="1258" spans="2:19" ht="15" customHeight="1" x14ac:dyDescent="0.3">
      <c r="B1258" s="571">
        <f t="shared" si="112"/>
        <v>3566.6</v>
      </c>
      <c r="C1258" s="569"/>
      <c r="D1258" s="546">
        <f t="shared" si="113"/>
        <v>3560.3</v>
      </c>
      <c r="E1258" s="570">
        <v>46167</v>
      </c>
      <c r="F1258" s="698">
        <v>3566.6</v>
      </c>
      <c r="G1258" s="711">
        <v>46168</v>
      </c>
      <c r="H1258" s="707">
        <f t="shared" si="114"/>
        <v>6.2999999999997272</v>
      </c>
      <c r="K1258" s="539"/>
      <c r="L1258" s="673">
        <v>46168</v>
      </c>
      <c r="M1258" s="562"/>
      <c r="N1258" s="563">
        <f t="shared" si="115"/>
        <v>90</v>
      </c>
      <c r="O1258" s="564">
        <v>67</v>
      </c>
      <c r="P1258" s="551">
        <f t="shared" si="116"/>
        <v>23</v>
      </c>
      <c r="Q1258" s="539"/>
    </row>
    <row r="1259" spans="2:19" ht="15" customHeight="1" x14ac:dyDescent="0.3">
      <c r="B1259" s="571">
        <f t="shared" si="112"/>
        <v>3571.23</v>
      </c>
      <c r="C1259" s="569"/>
      <c r="D1259" s="546">
        <f t="shared" si="113"/>
        <v>3566.6</v>
      </c>
      <c r="E1259" s="570">
        <v>46168</v>
      </c>
      <c r="F1259" s="698">
        <v>3571.23</v>
      </c>
      <c r="G1259" s="711">
        <v>46169</v>
      </c>
      <c r="H1259" s="707">
        <f t="shared" si="114"/>
        <v>4.6300000000001091</v>
      </c>
      <c r="K1259" s="539"/>
      <c r="L1259" s="673">
        <v>46169</v>
      </c>
      <c r="M1259" s="562"/>
      <c r="N1259" s="563">
        <f t="shared" si="115"/>
        <v>67</v>
      </c>
      <c r="O1259" s="564">
        <v>20</v>
      </c>
      <c r="P1259" s="551">
        <f t="shared" si="116"/>
        <v>47</v>
      </c>
      <c r="Q1259" s="539"/>
    </row>
    <row r="1260" spans="2:19" ht="15" customHeight="1" x14ac:dyDescent="0.3">
      <c r="B1260" s="571">
        <f t="shared" si="112"/>
        <v>3583.3</v>
      </c>
      <c r="C1260" s="569"/>
      <c r="D1260" s="546">
        <f t="shared" si="113"/>
        <v>3571.23</v>
      </c>
      <c r="E1260" s="570">
        <v>46169</v>
      </c>
      <c r="F1260" s="698">
        <v>3583.3</v>
      </c>
      <c r="G1260" s="711">
        <v>46170</v>
      </c>
      <c r="H1260" s="707">
        <f t="shared" si="114"/>
        <v>12.070000000000164</v>
      </c>
      <c r="K1260" s="539"/>
      <c r="L1260" s="673">
        <v>46170</v>
      </c>
      <c r="M1260" s="562">
        <v>60</v>
      </c>
      <c r="N1260" s="563">
        <f t="shared" si="115"/>
        <v>20</v>
      </c>
      <c r="O1260" s="564">
        <v>65</v>
      </c>
      <c r="P1260" s="551">
        <f t="shared" si="116"/>
        <v>15</v>
      </c>
      <c r="Q1260" s="539"/>
    </row>
    <row r="1261" spans="2:19" ht="15" customHeight="1" x14ac:dyDescent="0.3">
      <c r="B1261" s="571">
        <f t="shared" si="112"/>
        <v>3586.9</v>
      </c>
      <c r="C1261" s="569"/>
      <c r="D1261" s="546">
        <f t="shared" si="113"/>
        <v>3583.3</v>
      </c>
      <c r="E1261" s="570">
        <v>46170</v>
      </c>
      <c r="F1261" s="698">
        <v>3586.9</v>
      </c>
      <c r="G1261" s="711">
        <v>46171</v>
      </c>
      <c r="H1261" s="707">
        <f t="shared" si="114"/>
        <v>3.5999999999999091</v>
      </c>
      <c r="K1261" s="539"/>
      <c r="L1261" s="673">
        <v>46171</v>
      </c>
      <c r="M1261" s="562"/>
      <c r="N1261" s="563">
        <f t="shared" si="115"/>
        <v>65</v>
      </c>
      <c r="O1261" s="564">
        <v>60</v>
      </c>
      <c r="P1261" s="551">
        <f t="shared" si="116"/>
        <v>5</v>
      </c>
      <c r="Q1261" s="539"/>
    </row>
    <row r="1262" spans="2:19" ht="15" customHeight="1" x14ac:dyDescent="0.3">
      <c r="B1262" s="571">
        <f t="shared" si="112"/>
        <v>3589.2</v>
      </c>
      <c r="C1262" s="569"/>
      <c r="D1262" s="546">
        <f t="shared" si="113"/>
        <v>3586.9</v>
      </c>
      <c r="E1262" s="570">
        <v>46171</v>
      </c>
      <c r="F1262" s="698">
        <v>3589.2</v>
      </c>
      <c r="G1262" s="711">
        <v>46172</v>
      </c>
      <c r="H1262" s="707">
        <f t="shared" si="114"/>
        <v>2.2999999999997272</v>
      </c>
      <c r="K1262" s="539"/>
      <c r="L1262" s="673">
        <v>46172</v>
      </c>
      <c r="M1262" s="562"/>
      <c r="N1262" s="563">
        <f t="shared" si="115"/>
        <v>60</v>
      </c>
      <c r="O1262" s="564">
        <v>60</v>
      </c>
      <c r="P1262" s="551">
        <f t="shared" si="116"/>
        <v>0</v>
      </c>
      <c r="Q1262" s="539"/>
    </row>
    <row r="1263" spans="2:19" ht="15" customHeight="1" x14ac:dyDescent="0.3">
      <c r="B1263" s="571">
        <f t="shared" si="112"/>
        <v>3589.2</v>
      </c>
      <c r="C1263" s="569"/>
      <c r="D1263" s="546">
        <f t="shared" si="113"/>
        <v>3589.2</v>
      </c>
      <c r="E1263" s="570">
        <v>46172</v>
      </c>
      <c r="F1263" s="698">
        <v>3589.2</v>
      </c>
      <c r="G1263" s="711">
        <v>46173</v>
      </c>
      <c r="H1263" s="707">
        <f t="shared" si="114"/>
        <v>0</v>
      </c>
      <c r="K1263" s="539"/>
      <c r="L1263" s="673">
        <v>46173</v>
      </c>
      <c r="M1263" s="562"/>
      <c r="N1263" s="563">
        <f t="shared" si="115"/>
        <v>60</v>
      </c>
      <c r="O1263" s="564">
        <v>60</v>
      </c>
      <c r="P1263" s="551">
        <f t="shared" si="116"/>
        <v>0</v>
      </c>
      <c r="Q1263" s="539"/>
      <c r="R1263" s="48">
        <f>SUM(M1172:M1266)</f>
        <v>1227</v>
      </c>
      <c r="S1263" s="48">
        <f>SUM(P1172:P1263)</f>
        <v>1217</v>
      </c>
    </row>
    <row r="1264" spans="2:19" ht="15" customHeight="1" x14ac:dyDescent="0.3">
      <c r="B1264" s="571">
        <f t="shared" si="112"/>
        <v>3589.5</v>
      </c>
      <c r="C1264" s="569"/>
      <c r="D1264" s="546">
        <f t="shared" si="113"/>
        <v>3589.2</v>
      </c>
      <c r="E1264" s="570">
        <v>46173</v>
      </c>
      <c r="F1264" s="698">
        <v>3589.5</v>
      </c>
      <c r="G1264" s="711">
        <v>46174</v>
      </c>
      <c r="H1264" s="707">
        <f t="shared" si="114"/>
        <v>0.3000000000001819</v>
      </c>
      <c r="K1264" s="539"/>
      <c r="L1264" s="673">
        <v>46174</v>
      </c>
      <c r="M1264" s="562"/>
      <c r="N1264" s="563">
        <f t="shared" si="115"/>
        <v>60</v>
      </c>
      <c r="O1264" s="564">
        <v>60</v>
      </c>
      <c r="P1264" s="551">
        <f t="shared" si="116"/>
        <v>0</v>
      </c>
      <c r="Q1264" s="539"/>
    </row>
    <row r="1265" spans="2:17" ht="15" customHeight="1" x14ac:dyDescent="0.3">
      <c r="B1265" s="571">
        <f t="shared" si="112"/>
        <v>3590.1</v>
      </c>
      <c r="C1265" s="569"/>
      <c r="D1265" s="546">
        <f t="shared" si="113"/>
        <v>3589.5</v>
      </c>
      <c r="E1265" s="570">
        <v>46174</v>
      </c>
      <c r="F1265" s="698">
        <v>3590.1</v>
      </c>
      <c r="G1265" s="711">
        <v>46175</v>
      </c>
      <c r="H1265" s="707">
        <f t="shared" si="114"/>
        <v>0.59999999999990905</v>
      </c>
      <c r="K1265" s="539"/>
      <c r="L1265" s="673">
        <v>46175</v>
      </c>
      <c r="M1265" s="562"/>
      <c r="N1265" s="563">
        <f t="shared" si="115"/>
        <v>60</v>
      </c>
      <c r="O1265" s="564">
        <v>60</v>
      </c>
      <c r="P1265" s="551">
        <f t="shared" si="116"/>
        <v>0</v>
      </c>
      <c r="Q1265" s="539"/>
    </row>
    <row r="1266" spans="2:17" ht="15" customHeight="1" x14ac:dyDescent="0.3">
      <c r="B1266" s="571">
        <f t="shared" si="112"/>
        <v>3590.1</v>
      </c>
      <c r="C1266" s="569"/>
      <c r="D1266" s="546">
        <f t="shared" si="113"/>
        <v>3590.1</v>
      </c>
      <c r="E1266" s="570">
        <v>46175</v>
      </c>
      <c r="F1266" s="698">
        <v>3590.1</v>
      </c>
      <c r="G1266" s="711">
        <v>46176</v>
      </c>
      <c r="H1266" s="707">
        <f t="shared" si="114"/>
        <v>0</v>
      </c>
      <c r="K1266" s="539"/>
      <c r="L1266" s="673">
        <v>46176</v>
      </c>
      <c r="M1266" s="562"/>
      <c r="N1266" s="563">
        <f t="shared" si="115"/>
        <v>60</v>
      </c>
      <c r="O1266" s="564">
        <v>60</v>
      </c>
      <c r="P1266" s="551">
        <f t="shared" si="116"/>
        <v>0</v>
      </c>
      <c r="Q1266" s="539"/>
    </row>
    <row r="1267" spans="2:17" ht="15" customHeight="1" x14ac:dyDescent="0.3">
      <c r="B1267" s="571">
        <f t="shared" si="112"/>
        <v>3590.1</v>
      </c>
      <c r="C1267" s="569"/>
      <c r="D1267" s="546">
        <f t="shared" si="113"/>
        <v>3590.1</v>
      </c>
      <c r="E1267" s="570">
        <v>46176</v>
      </c>
      <c r="F1267" s="698">
        <v>3590.1</v>
      </c>
      <c r="G1267" s="711">
        <v>46177</v>
      </c>
      <c r="H1267" s="707">
        <f t="shared" si="114"/>
        <v>0</v>
      </c>
      <c r="K1267" s="539"/>
      <c r="L1267" s="673">
        <v>46177</v>
      </c>
      <c r="M1267" s="562"/>
      <c r="N1267" s="563">
        <f t="shared" si="115"/>
        <v>60</v>
      </c>
      <c r="O1267" s="564">
        <v>60</v>
      </c>
      <c r="P1267" s="551">
        <f t="shared" si="116"/>
        <v>0</v>
      </c>
      <c r="Q1267" s="539"/>
    </row>
    <row r="1268" spans="2:17" ht="15" customHeight="1" x14ac:dyDescent="0.3">
      <c r="B1268" s="571">
        <f t="shared" si="112"/>
        <v>3590.1</v>
      </c>
      <c r="C1268" s="569"/>
      <c r="D1268" s="546">
        <f t="shared" si="113"/>
        <v>3590.1</v>
      </c>
      <c r="E1268" s="570">
        <v>46177</v>
      </c>
      <c r="F1268" s="698">
        <v>3590.1</v>
      </c>
      <c r="G1268" s="711">
        <v>46178</v>
      </c>
      <c r="H1268" s="707">
        <f t="shared" si="114"/>
        <v>0</v>
      </c>
      <c r="K1268" s="539"/>
      <c r="L1268" s="673">
        <v>46178</v>
      </c>
      <c r="M1268" s="562"/>
      <c r="N1268" s="563">
        <f t="shared" si="115"/>
        <v>60</v>
      </c>
      <c r="O1268" s="564">
        <v>60</v>
      </c>
      <c r="P1268" s="551">
        <f t="shared" si="116"/>
        <v>0</v>
      </c>
      <c r="Q1268" s="539"/>
    </row>
    <row r="1269" spans="2:17" ht="15" customHeight="1" x14ac:dyDescent="0.3">
      <c r="B1269" s="571">
        <f t="shared" si="112"/>
        <v>3590.4</v>
      </c>
      <c r="C1269" s="569"/>
      <c r="D1269" s="546">
        <f t="shared" si="113"/>
        <v>3590.1</v>
      </c>
      <c r="E1269" s="570">
        <v>46178</v>
      </c>
      <c r="F1269" s="698">
        <v>3590.4</v>
      </c>
      <c r="G1269" s="711">
        <v>46179</v>
      </c>
      <c r="H1269" s="707">
        <f t="shared" si="114"/>
        <v>0.3000000000001819</v>
      </c>
      <c r="K1269" s="539"/>
      <c r="L1269" s="673">
        <v>46179</v>
      </c>
      <c r="M1269" s="562"/>
      <c r="N1269" s="563">
        <f t="shared" si="115"/>
        <v>60</v>
      </c>
      <c r="O1269" s="564">
        <v>60</v>
      </c>
      <c r="P1269" s="551">
        <f t="shared" si="116"/>
        <v>0</v>
      </c>
      <c r="Q1269" s="539"/>
    </row>
    <row r="1270" spans="2:17" ht="15" customHeight="1" x14ac:dyDescent="0.3">
      <c r="B1270" s="571">
        <f t="shared" si="112"/>
        <v>3590.4</v>
      </c>
      <c r="C1270" s="569"/>
      <c r="D1270" s="546">
        <f t="shared" si="113"/>
        <v>3590.4</v>
      </c>
      <c r="E1270" s="570">
        <v>46179</v>
      </c>
      <c r="F1270" s="698">
        <v>3590.4</v>
      </c>
      <c r="G1270" s="711">
        <v>46180</v>
      </c>
      <c r="H1270" s="707">
        <f t="shared" si="114"/>
        <v>0</v>
      </c>
      <c r="K1270" s="539"/>
      <c r="L1270" s="673">
        <v>46180</v>
      </c>
      <c r="M1270" s="562"/>
      <c r="N1270" s="563">
        <f t="shared" si="115"/>
        <v>60</v>
      </c>
      <c r="O1270" s="564">
        <v>60</v>
      </c>
      <c r="P1270" s="551">
        <f t="shared" si="116"/>
        <v>0</v>
      </c>
      <c r="Q1270" s="539"/>
    </row>
    <row r="1271" spans="2:17" ht="15" customHeight="1" x14ac:dyDescent="0.3">
      <c r="B1271" s="571">
        <f t="shared" si="112"/>
        <v>3590.4</v>
      </c>
      <c r="C1271" s="569"/>
      <c r="D1271" s="546">
        <f t="shared" si="113"/>
        <v>3590.4</v>
      </c>
      <c r="E1271" s="570">
        <v>46180</v>
      </c>
      <c r="F1271" s="698">
        <v>3590.4</v>
      </c>
      <c r="G1271" s="711">
        <v>46181</v>
      </c>
      <c r="H1271" s="707">
        <f t="shared" si="114"/>
        <v>0</v>
      </c>
      <c r="K1271" s="539"/>
      <c r="L1271" s="673">
        <v>46181</v>
      </c>
      <c r="M1271" s="562"/>
      <c r="N1271" s="563">
        <f t="shared" si="115"/>
        <v>60</v>
      </c>
      <c r="O1271" s="564">
        <v>46</v>
      </c>
      <c r="P1271" s="551">
        <f t="shared" si="116"/>
        <v>14</v>
      </c>
      <c r="Q1271" s="539"/>
    </row>
    <row r="1272" spans="2:17" ht="15" customHeight="1" x14ac:dyDescent="0.3">
      <c r="B1272" s="571">
        <f t="shared" si="112"/>
        <v>3592.5</v>
      </c>
      <c r="C1272" s="569"/>
      <c r="D1272" s="546">
        <f t="shared" si="113"/>
        <v>3590.4</v>
      </c>
      <c r="E1272" s="570">
        <v>46181</v>
      </c>
      <c r="F1272" s="698">
        <v>3592.5</v>
      </c>
      <c r="G1272" s="711">
        <v>46182</v>
      </c>
      <c r="H1272" s="707">
        <f t="shared" si="114"/>
        <v>2.0999999999999091</v>
      </c>
      <c r="K1272" s="539"/>
      <c r="L1272" s="673">
        <v>46182</v>
      </c>
      <c r="M1272" s="562"/>
      <c r="N1272" s="563">
        <f t="shared" si="115"/>
        <v>46</v>
      </c>
      <c r="O1272" s="564">
        <v>45</v>
      </c>
      <c r="P1272" s="551">
        <f t="shared" si="116"/>
        <v>1</v>
      </c>
      <c r="Q1272" s="539"/>
    </row>
    <row r="1273" spans="2:17" ht="15" customHeight="1" x14ac:dyDescent="0.3">
      <c r="B1273" s="571">
        <f t="shared" si="112"/>
        <v>3592.7</v>
      </c>
      <c r="C1273" s="569"/>
      <c r="D1273" s="546">
        <f t="shared" si="113"/>
        <v>3592.5</v>
      </c>
      <c r="E1273" s="570">
        <v>46182</v>
      </c>
      <c r="F1273" s="698">
        <v>3592.7</v>
      </c>
      <c r="G1273" s="711">
        <v>46183</v>
      </c>
      <c r="H1273" s="707">
        <f t="shared" si="114"/>
        <v>0.1999999999998181</v>
      </c>
      <c r="K1273" s="539"/>
      <c r="L1273" s="673">
        <v>46183</v>
      </c>
      <c r="M1273" s="562"/>
      <c r="N1273" s="563">
        <f t="shared" si="115"/>
        <v>45</v>
      </c>
      <c r="O1273" s="564">
        <v>34</v>
      </c>
      <c r="P1273" s="551">
        <f t="shared" si="116"/>
        <v>11</v>
      </c>
      <c r="Q1273" s="539"/>
    </row>
    <row r="1274" spans="2:17" ht="15" customHeight="1" x14ac:dyDescent="0.3">
      <c r="B1274" s="571">
        <f t="shared" si="112"/>
        <v>3596.3</v>
      </c>
      <c r="C1274" s="569"/>
      <c r="D1274" s="546">
        <f t="shared" si="113"/>
        <v>3592.7</v>
      </c>
      <c r="E1274" s="570">
        <v>46183</v>
      </c>
      <c r="F1274" s="698">
        <v>3596.3</v>
      </c>
      <c r="G1274" s="711">
        <v>46184</v>
      </c>
      <c r="H1274" s="707">
        <f t="shared" si="114"/>
        <v>3.6000000000003638</v>
      </c>
      <c r="K1274" s="539"/>
      <c r="L1274" s="673">
        <v>46184</v>
      </c>
      <c r="M1274" s="562"/>
      <c r="N1274" s="563">
        <f t="shared" si="115"/>
        <v>34</v>
      </c>
      <c r="O1274" s="564">
        <v>34</v>
      </c>
      <c r="P1274" s="551">
        <f t="shared" si="116"/>
        <v>0</v>
      </c>
      <c r="Q1274" s="539"/>
    </row>
    <row r="1275" spans="2:17" ht="15" customHeight="1" x14ac:dyDescent="0.3">
      <c r="B1275" s="571">
        <f t="shared" ref="B1275:B1300" si="117">F1275</f>
        <v>3596.3</v>
      </c>
      <c r="C1275" s="569"/>
      <c r="D1275" s="546">
        <f t="shared" ref="D1275:D1300" si="118">F1274</f>
        <v>3596.3</v>
      </c>
      <c r="E1275" s="570">
        <v>46184</v>
      </c>
      <c r="F1275" s="698">
        <v>3596.3</v>
      </c>
      <c r="G1275" s="711">
        <v>46185</v>
      </c>
      <c r="H1275" s="707">
        <f t="shared" ref="H1275:H1300" si="119">F1275-D1275</f>
        <v>0</v>
      </c>
      <c r="K1275" s="539"/>
      <c r="L1275" s="673">
        <v>46185</v>
      </c>
      <c r="M1275" s="562"/>
      <c r="N1275" s="563">
        <f t="shared" ref="N1275:N1299" si="120">O1274</f>
        <v>34</v>
      </c>
      <c r="O1275" s="564">
        <v>30</v>
      </c>
      <c r="P1275" s="551">
        <f t="shared" ref="P1275:P1299" si="121">M1275+N1275-O1275</f>
        <v>4</v>
      </c>
      <c r="Q1275" s="539"/>
    </row>
    <row r="1276" spans="2:17" ht="15" customHeight="1" x14ac:dyDescent="0.3">
      <c r="B1276" s="571">
        <f t="shared" si="117"/>
        <v>3597.85</v>
      </c>
      <c r="C1276" s="569"/>
      <c r="D1276" s="546">
        <f t="shared" si="118"/>
        <v>3596.3</v>
      </c>
      <c r="E1276" s="570">
        <v>46185</v>
      </c>
      <c r="F1276" s="698">
        <v>3597.85</v>
      </c>
      <c r="G1276" s="711">
        <v>46186</v>
      </c>
      <c r="H1276" s="707">
        <f t="shared" si="119"/>
        <v>1.5499999999997272</v>
      </c>
      <c r="K1276" s="539"/>
      <c r="L1276" s="673">
        <v>46186</v>
      </c>
      <c r="M1276" s="562"/>
      <c r="N1276" s="563">
        <f t="shared" si="120"/>
        <v>30</v>
      </c>
      <c r="O1276" s="564">
        <v>30</v>
      </c>
      <c r="P1276" s="551">
        <f t="shared" si="121"/>
        <v>0</v>
      </c>
      <c r="Q1276" s="539"/>
    </row>
    <row r="1277" spans="2:17" ht="15" customHeight="1" x14ac:dyDescent="0.3">
      <c r="B1277" s="571">
        <f t="shared" si="117"/>
        <v>3598.21</v>
      </c>
      <c r="C1277" s="569"/>
      <c r="D1277" s="546">
        <f t="shared" si="118"/>
        <v>3597.85</v>
      </c>
      <c r="E1277" s="570">
        <v>46186</v>
      </c>
      <c r="F1277" s="698">
        <v>3598.21</v>
      </c>
      <c r="G1277" s="711">
        <v>46187</v>
      </c>
      <c r="H1277" s="707">
        <f t="shared" si="119"/>
        <v>0.36000000000012733</v>
      </c>
      <c r="K1277" s="539"/>
      <c r="L1277" s="673">
        <v>46187</v>
      </c>
      <c r="M1277" s="562"/>
      <c r="N1277" s="563">
        <f t="shared" si="120"/>
        <v>30</v>
      </c>
      <c r="O1277" s="564">
        <v>30</v>
      </c>
      <c r="P1277" s="551">
        <f t="shared" si="121"/>
        <v>0</v>
      </c>
      <c r="Q1277" s="539"/>
    </row>
    <row r="1278" spans="2:17" ht="15" customHeight="1" x14ac:dyDescent="0.3">
      <c r="B1278" s="571">
        <f t="shared" si="117"/>
        <v>3598.21</v>
      </c>
      <c r="C1278" s="569"/>
      <c r="D1278" s="546">
        <f t="shared" si="118"/>
        <v>3598.21</v>
      </c>
      <c r="E1278" s="570">
        <v>46187</v>
      </c>
      <c r="F1278" s="698">
        <v>3598.21</v>
      </c>
      <c r="G1278" s="711">
        <v>46188</v>
      </c>
      <c r="H1278" s="707">
        <f t="shared" si="119"/>
        <v>0</v>
      </c>
      <c r="K1278" s="539"/>
      <c r="L1278" s="673">
        <v>46188</v>
      </c>
      <c r="M1278" s="562"/>
      <c r="N1278" s="563">
        <f t="shared" si="120"/>
        <v>30</v>
      </c>
      <c r="O1278" s="564">
        <v>30</v>
      </c>
      <c r="P1278" s="551">
        <f t="shared" si="121"/>
        <v>0</v>
      </c>
      <c r="Q1278" s="539"/>
    </row>
    <row r="1279" spans="2:17" ht="15" customHeight="1" x14ac:dyDescent="0.3">
      <c r="B1279" s="571">
        <f t="shared" si="117"/>
        <v>3598.21</v>
      </c>
      <c r="C1279" s="569"/>
      <c r="D1279" s="546">
        <f t="shared" si="118"/>
        <v>3598.21</v>
      </c>
      <c r="E1279" s="570">
        <v>46188</v>
      </c>
      <c r="F1279" s="698">
        <v>3598.21</v>
      </c>
      <c r="G1279" s="711">
        <v>46189</v>
      </c>
      <c r="H1279" s="707">
        <f t="shared" si="119"/>
        <v>0</v>
      </c>
      <c r="K1279" s="539"/>
      <c r="L1279" s="673">
        <v>46189</v>
      </c>
      <c r="M1279" s="562"/>
      <c r="N1279" s="563">
        <f t="shared" si="120"/>
        <v>30</v>
      </c>
      <c r="O1279" s="564">
        <v>30</v>
      </c>
      <c r="P1279" s="551">
        <f t="shared" si="121"/>
        <v>0</v>
      </c>
      <c r="Q1279" s="539"/>
    </row>
    <row r="1280" spans="2:17" ht="15" customHeight="1" x14ac:dyDescent="0.3">
      <c r="B1280" s="571">
        <f t="shared" si="117"/>
        <v>3598.21</v>
      </c>
      <c r="C1280" s="569"/>
      <c r="D1280" s="546">
        <f t="shared" si="118"/>
        <v>3598.21</v>
      </c>
      <c r="E1280" s="570">
        <v>46189</v>
      </c>
      <c r="F1280" s="698">
        <v>3598.21</v>
      </c>
      <c r="G1280" s="711">
        <v>46190</v>
      </c>
      <c r="H1280" s="707">
        <f t="shared" si="119"/>
        <v>0</v>
      </c>
      <c r="K1280" s="539"/>
      <c r="L1280" s="673">
        <v>46190</v>
      </c>
      <c r="M1280" s="562"/>
      <c r="N1280" s="563">
        <f t="shared" si="120"/>
        <v>30</v>
      </c>
      <c r="O1280" s="564">
        <v>12</v>
      </c>
      <c r="P1280" s="551">
        <f t="shared" si="121"/>
        <v>18</v>
      </c>
      <c r="Q1280" s="539"/>
    </row>
    <row r="1281" spans="2:17" ht="15" customHeight="1" x14ac:dyDescent="0.3">
      <c r="B1281" s="571">
        <f t="shared" si="117"/>
        <v>3601.6</v>
      </c>
      <c r="C1281" s="569"/>
      <c r="D1281" s="546">
        <f t="shared" si="118"/>
        <v>3598.21</v>
      </c>
      <c r="E1281" s="570">
        <v>46190</v>
      </c>
      <c r="F1281" s="698">
        <v>3601.6</v>
      </c>
      <c r="G1281" s="711">
        <v>46191</v>
      </c>
      <c r="H1281" s="707">
        <f t="shared" si="119"/>
        <v>3.3899999999998727</v>
      </c>
      <c r="K1281" s="539"/>
      <c r="L1281" s="673">
        <v>46191</v>
      </c>
      <c r="M1281" s="562"/>
      <c r="N1281" s="563">
        <f t="shared" si="120"/>
        <v>12</v>
      </c>
      <c r="O1281" s="564">
        <v>12</v>
      </c>
      <c r="P1281" s="551">
        <f t="shared" si="121"/>
        <v>0</v>
      </c>
      <c r="Q1281" s="539"/>
    </row>
    <row r="1282" spans="2:17" ht="15" customHeight="1" x14ac:dyDescent="0.3">
      <c r="B1282" s="571">
        <f t="shared" si="117"/>
        <v>3601.6</v>
      </c>
      <c r="C1282" s="569"/>
      <c r="D1282" s="546">
        <f t="shared" si="118"/>
        <v>3601.6</v>
      </c>
      <c r="E1282" s="570">
        <v>46191</v>
      </c>
      <c r="F1282" s="698">
        <v>3601.6</v>
      </c>
      <c r="G1282" s="711">
        <v>46192</v>
      </c>
      <c r="H1282" s="707">
        <f t="shared" si="119"/>
        <v>0</v>
      </c>
      <c r="K1282" s="539"/>
      <c r="L1282" s="673">
        <v>46192</v>
      </c>
      <c r="M1282" s="562"/>
      <c r="N1282" s="563">
        <f t="shared" si="120"/>
        <v>12</v>
      </c>
      <c r="O1282" s="564">
        <v>12</v>
      </c>
      <c r="P1282" s="551">
        <f t="shared" si="121"/>
        <v>0</v>
      </c>
      <c r="Q1282" s="539"/>
    </row>
    <row r="1283" spans="2:17" ht="15" customHeight="1" x14ac:dyDescent="0.3">
      <c r="B1283" s="571">
        <f t="shared" si="117"/>
        <v>3601.6</v>
      </c>
      <c r="C1283" s="569"/>
      <c r="D1283" s="546">
        <f t="shared" si="118"/>
        <v>3601.6</v>
      </c>
      <c r="E1283" s="570">
        <v>46192</v>
      </c>
      <c r="F1283" s="698">
        <v>3601.6</v>
      </c>
      <c r="G1283" s="711">
        <v>46193</v>
      </c>
      <c r="H1283" s="707">
        <f t="shared" si="119"/>
        <v>0</v>
      </c>
      <c r="K1283" s="539"/>
      <c r="L1283" s="673">
        <v>46193</v>
      </c>
      <c r="M1283" s="562"/>
      <c r="N1283" s="563">
        <f t="shared" si="120"/>
        <v>12</v>
      </c>
      <c r="O1283" s="564">
        <v>7.5</v>
      </c>
      <c r="P1283" s="551">
        <f t="shared" si="121"/>
        <v>4.5</v>
      </c>
      <c r="Q1283" s="539"/>
    </row>
    <row r="1284" spans="2:17" ht="15" customHeight="1" x14ac:dyDescent="0.3">
      <c r="B1284" s="571">
        <f t="shared" si="117"/>
        <v>3602.63</v>
      </c>
      <c r="C1284" s="569"/>
      <c r="D1284" s="546">
        <f t="shared" si="118"/>
        <v>3601.6</v>
      </c>
      <c r="E1284" s="570">
        <v>46193</v>
      </c>
      <c r="F1284" s="698">
        <v>3602.63</v>
      </c>
      <c r="G1284" s="711">
        <v>46194</v>
      </c>
      <c r="H1284" s="707">
        <f t="shared" si="119"/>
        <v>1.0300000000002001</v>
      </c>
      <c r="K1284" s="539"/>
      <c r="L1284" s="673">
        <v>46194</v>
      </c>
      <c r="M1284" s="562"/>
      <c r="N1284" s="563">
        <f t="shared" si="120"/>
        <v>7.5</v>
      </c>
      <c r="O1284" s="564">
        <v>7.5</v>
      </c>
      <c r="P1284" s="551">
        <f t="shared" si="121"/>
        <v>0</v>
      </c>
      <c r="Q1284" s="539"/>
    </row>
    <row r="1285" spans="2:17" ht="15" customHeight="1" x14ac:dyDescent="0.3">
      <c r="B1285" s="571">
        <f t="shared" si="117"/>
        <v>3602.63</v>
      </c>
      <c r="C1285" s="569"/>
      <c r="D1285" s="546">
        <f t="shared" si="118"/>
        <v>3602.63</v>
      </c>
      <c r="E1285" s="570">
        <v>46194</v>
      </c>
      <c r="F1285" s="698">
        <v>3602.63</v>
      </c>
      <c r="G1285" s="711">
        <v>46195</v>
      </c>
      <c r="H1285" s="707">
        <f t="shared" si="119"/>
        <v>0</v>
      </c>
      <c r="K1285" s="539"/>
      <c r="L1285" s="673">
        <v>46195</v>
      </c>
      <c r="M1285" s="562">
        <v>118</v>
      </c>
      <c r="N1285" s="563">
        <f t="shared" si="120"/>
        <v>7.5</v>
      </c>
      <c r="O1285" s="564">
        <v>125</v>
      </c>
      <c r="P1285" s="551">
        <f t="shared" si="121"/>
        <v>0.5</v>
      </c>
      <c r="Q1285" s="539"/>
    </row>
    <row r="1286" spans="2:17" ht="15" customHeight="1" x14ac:dyDescent="0.3">
      <c r="B1286" s="571">
        <f t="shared" si="117"/>
        <v>3603.18</v>
      </c>
      <c r="C1286" s="569"/>
      <c r="D1286" s="546">
        <f t="shared" si="118"/>
        <v>3602.63</v>
      </c>
      <c r="E1286" s="570">
        <v>46195</v>
      </c>
      <c r="F1286" s="698">
        <v>3603.18</v>
      </c>
      <c r="G1286" s="711">
        <v>46196</v>
      </c>
      <c r="H1286" s="707">
        <f t="shared" si="119"/>
        <v>0.54999999999972715</v>
      </c>
      <c r="K1286" s="539"/>
      <c r="L1286" s="673">
        <v>46196</v>
      </c>
      <c r="M1286" s="562"/>
      <c r="N1286" s="563">
        <f t="shared" si="120"/>
        <v>125</v>
      </c>
      <c r="O1286" s="564">
        <v>120</v>
      </c>
      <c r="P1286" s="551">
        <f t="shared" si="121"/>
        <v>5</v>
      </c>
      <c r="Q1286" s="539"/>
    </row>
    <row r="1287" spans="2:17" ht="15" customHeight="1" x14ac:dyDescent="0.3">
      <c r="B1287" s="571">
        <f t="shared" si="117"/>
        <v>3603.18</v>
      </c>
      <c r="C1287" s="569"/>
      <c r="D1287" s="546">
        <f t="shared" si="118"/>
        <v>3603.18</v>
      </c>
      <c r="E1287" s="570">
        <v>46196</v>
      </c>
      <c r="F1287" s="698">
        <v>3603.18</v>
      </c>
      <c r="G1287" s="711">
        <v>46197</v>
      </c>
      <c r="H1287" s="707">
        <f t="shared" si="119"/>
        <v>0</v>
      </c>
      <c r="K1287" s="539"/>
      <c r="L1287" s="673">
        <v>46197</v>
      </c>
      <c r="M1287" s="562"/>
      <c r="N1287" s="563">
        <f t="shared" si="120"/>
        <v>120</v>
      </c>
      <c r="O1287" s="564">
        <v>120</v>
      </c>
      <c r="P1287" s="551">
        <f t="shared" si="121"/>
        <v>0</v>
      </c>
      <c r="Q1287" s="539"/>
    </row>
    <row r="1288" spans="2:17" ht="15" customHeight="1" x14ac:dyDescent="0.3">
      <c r="B1288" s="571">
        <f t="shared" si="117"/>
        <v>3605.5</v>
      </c>
      <c r="C1288" s="569"/>
      <c r="D1288" s="546">
        <f t="shared" si="118"/>
        <v>3603.18</v>
      </c>
      <c r="E1288" s="570">
        <v>46197</v>
      </c>
      <c r="F1288" s="698">
        <v>3605.5</v>
      </c>
      <c r="G1288" s="711">
        <v>46198</v>
      </c>
      <c r="H1288" s="707">
        <f t="shared" si="119"/>
        <v>2.3200000000001637</v>
      </c>
      <c r="K1288" s="539"/>
      <c r="L1288" s="673">
        <v>46198</v>
      </c>
      <c r="M1288" s="562"/>
      <c r="N1288" s="563">
        <f t="shared" si="120"/>
        <v>120</v>
      </c>
      <c r="O1288" s="564">
        <v>90</v>
      </c>
      <c r="P1288" s="551">
        <f t="shared" si="121"/>
        <v>30</v>
      </c>
      <c r="Q1288" s="539"/>
    </row>
    <row r="1289" spans="2:17" ht="15" customHeight="1" x14ac:dyDescent="0.3">
      <c r="B1289" s="571">
        <f t="shared" si="117"/>
        <v>3605.67</v>
      </c>
      <c r="C1289" s="569"/>
      <c r="D1289" s="546">
        <f t="shared" si="118"/>
        <v>3605.5</v>
      </c>
      <c r="E1289" s="570">
        <v>46198</v>
      </c>
      <c r="F1289" s="698">
        <v>3605.67</v>
      </c>
      <c r="G1289" s="711">
        <v>46199</v>
      </c>
      <c r="H1289" s="707">
        <f t="shared" si="119"/>
        <v>0.17000000000007276</v>
      </c>
      <c r="K1289" s="539"/>
      <c r="L1289" s="673">
        <v>46199</v>
      </c>
      <c r="M1289" s="562"/>
      <c r="N1289" s="563">
        <f t="shared" si="120"/>
        <v>90</v>
      </c>
      <c r="O1289" s="564">
        <v>60</v>
      </c>
      <c r="P1289" s="551">
        <f t="shared" si="121"/>
        <v>30</v>
      </c>
      <c r="Q1289" s="539"/>
    </row>
    <row r="1290" spans="2:17" ht="15" customHeight="1" x14ac:dyDescent="0.3">
      <c r="B1290" s="571">
        <f t="shared" si="117"/>
        <v>3615.55</v>
      </c>
      <c r="C1290" s="569"/>
      <c r="D1290" s="546">
        <f t="shared" si="118"/>
        <v>3605.67</v>
      </c>
      <c r="E1290" s="570">
        <v>46199</v>
      </c>
      <c r="F1290" s="698">
        <v>3615.55</v>
      </c>
      <c r="G1290" s="711">
        <v>46200</v>
      </c>
      <c r="H1290" s="707">
        <f t="shared" si="119"/>
        <v>9.8800000000001091</v>
      </c>
      <c r="K1290" s="539"/>
      <c r="L1290" s="673">
        <v>46200</v>
      </c>
      <c r="M1290" s="562"/>
      <c r="N1290" s="563">
        <f t="shared" si="120"/>
        <v>60</v>
      </c>
      <c r="O1290" s="564">
        <v>37</v>
      </c>
      <c r="P1290" s="551">
        <f t="shared" si="121"/>
        <v>23</v>
      </c>
      <c r="Q1290" s="539"/>
    </row>
    <row r="1291" spans="2:17" ht="15" customHeight="1" x14ac:dyDescent="0.3">
      <c r="B1291" s="571">
        <f t="shared" si="117"/>
        <v>3621.85</v>
      </c>
      <c r="C1291" s="569"/>
      <c r="D1291" s="546">
        <f t="shared" si="118"/>
        <v>3615.55</v>
      </c>
      <c r="E1291" s="570">
        <v>46200</v>
      </c>
      <c r="F1291" s="698">
        <v>3621.85</v>
      </c>
      <c r="G1291" s="711">
        <v>46201</v>
      </c>
      <c r="H1291" s="707">
        <f t="shared" si="119"/>
        <v>6.2999999999997272</v>
      </c>
      <c r="K1291" s="539"/>
      <c r="L1291" s="673">
        <v>46201</v>
      </c>
      <c r="M1291" s="562"/>
      <c r="N1291" s="563">
        <f t="shared" si="120"/>
        <v>37</v>
      </c>
      <c r="O1291" s="564">
        <v>37</v>
      </c>
      <c r="P1291" s="551">
        <f t="shared" si="121"/>
        <v>0</v>
      </c>
      <c r="Q1291" s="539"/>
    </row>
    <row r="1292" spans="2:17" ht="15" customHeight="1" x14ac:dyDescent="0.3">
      <c r="B1292" s="571">
        <f t="shared" si="117"/>
        <v>3627</v>
      </c>
      <c r="C1292" s="569"/>
      <c r="D1292" s="546">
        <f t="shared" si="118"/>
        <v>3621.85</v>
      </c>
      <c r="E1292" s="570">
        <v>46201</v>
      </c>
      <c r="F1292" s="698">
        <v>3627</v>
      </c>
      <c r="G1292" s="711">
        <v>46202</v>
      </c>
      <c r="H1292" s="707">
        <f t="shared" si="119"/>
        <v>5.1500000000000909</v>
      </c>
      <c r="K1292" s="539"/>
      <c r="L1292" s="673">
        <v>46202</v>
      </c>
      <c r="M1292" s="562"/>
      <c r="N1292" s="563">
        <f t="shared" si="120"/>
        <v>37</v>
      </c>
      <c r="O1292" s="564">
        <v>37</v>
      </c>
      <c r="P1292" s="551">
        <f t="shared" si="121"/>
        <v>0</v>
      </c>
      <c r="Q1292" s="539"/>
    </row>
    <row r="1293" spans="2:17" ht="15" customHeight="1" x14ac:dyDescent="0.3">
      <c r="B1293" s="571">
        <f t="shared" si="117"/>
        <v>3627</v>
      </c>
      <c r="C1293" s="569"/>
      <c r="D1293" s="546">
        <f t="shared" si="118"/>
        <v>3627</v>
      </c>
      <c r="E1293" s="570">
        <v>46202</v>
      </c>
      <c r="F1293" s="698">
        <v>3627</v>
      </c>
      <c r="G1293" s="711">
        <v>46203</v>
      </c>
      <c r="H1293" s="707">
        <f t="shared" si="119"/>
        <v>0</v>
      </c>
      <c r="K1293" s="539"/>
      <c r="L1293" s="673">
        <v>46203</v>
      </c>
      <c r="M1293" s="562"/>
      <c r="N1293" s="563">
        <f t="shared" si="120"/>
        <v>37</v>
      </c>
      <c r="O1293" s="564">
        <v>37</v>
      </c>
      <c r="P1293" s="551">
        <f t="shared" si="121"/>
        <v>0</v>
      </c>
      <c r="Q1293" s="539"/>
    </row>
    <row r="1294" spans="2:17" ht="15" customHeight="1" x14ac:dyDescent="0.3">
      <c r="B1294" s="571">
        <f t="shared" si="117"/>
        <v>3627</v>
      </c>
      <c r="C1294" s="569"/>
      <c r="D1294" s="546">
        <f t="shared" si="118"/>
        <v>3627</v>
      </c>
      <c r="E1294" s="570">
        <v>46203</v>
      </c>
      <c r="F1294" s="698">
        <v>3627</v>
      </c>
      <c r="G1294" s="711">
        <v>46204</v>
      </c>
      <c r="H1294" s="707">
        <f t="shared" si="119"/>
        <v>0</v>
      </c>
      <c r="K1294" s="539"/>
      <c r="L1294" s="673">
        <v>46204</v>
      </c>
      <c r="M1294" s="562"/>
      <c r="N1294" s="563">
        <f t="shared" si="120"/>
        <v>37</v>
      </c>
      <c r="O1294" s="564">
        <v>37</v>
      </c>
      <c r="P1294" s="551">
        <f t="shared" si="121"/>
        <v>0</v>
      </c>
      <c r="Q1294" s="539"/>
    </row>
    <row r="1295" spans="2:17" ht="15" customHeight="1" x14ac:dyDescent="0.3">
      <c r="B1295" s="571">
        <f t="shared" si="117"/>
        <v>3627</v>
      </c>
      <c r="C1295" s="569"/>
      <c r="D1295" s="546">
        <f t="shared" si="118"/>
        <v>3627</v>
      </c>
      <c r="E1295" s="570">
        <v>46204</v>
      </c>
      <c r="F1295" s="698">
        <v>3627</v>
      </c>
      <c r="G1295" s="711">
        <v>46205</v>
      </c>
      <c r="H1295" s="707">
        <f t="shared" si="119"/>
        <v>0</v>
      </c>
      <c r="K1295" s="539"/>
      <c r="L1295" s="673">
        <v>46205</v>
      </c>
      <c r="M1295" s="562"/>
      <c r="N1295" s="563">
        <f t="shared" si="120"/>
        <v>37</v>
      </c>
      <c r="O1295" s="564">
        <v>20</v>
      </c>
      <c r="P1295" s="551">
        <f t="shared" si="121"/>
        <v>17</v>
      </c>
      <c r="Q1295" s="539"/>
    </row>
    <row r="1296" spans="2:17" ht="15" customHeight="1" x14ac:dyDescent="0.3">
      <c r="B1296" s="571">
        <f t="shared" si="117"/>
        <v>3630.7</v>
      </c>
      <c r="C1296" s="569"/>
      <c r="D1296" s="546">
        <f t="shared" si="118"/>
        <v>3627</v>
      </c>
      <c r="E1296" s="570">
        <v>46205</v>
      </c>
      <c r="F1296" s="698">
        <v>3630.7</v>
      </c>
      <c r="G1296" s="711">
        <v>46206</v>
      </c>
      <c r="H1296" s="707">
        <f t="shared" si="119"/>
        <v>3.6999999999998181</v>
      </c>
      <c r="K1296" s="539"/>
      <c r="L1296" s="673">
        <v>46206</v>
      </c>
      <c r="M1296" s="562"/>
      <c r="N1296" s="563">
        <f t="shared" si="120"/>
        <v>20</v>
      </c>
      <c r="O1296" s="564">
        <v>13</v>
      </c>
      <c r="P1296" s="551">
        <f t="shared" si="121"/>
        <v>7</v>
      </c>
      <c r="Q1296" s="539"/>
    </row>
    <row r="1297" spans="2:17" ht="15" customHeight="1" x14ac:dyDescent="0.3">
      <c r="B1297" s="571">
        <f t="shared" si="117"/>
        <v>3632.77</v>
      </c>
      <c r="C1297" s="569"/>
      <c r="D1297" s="546">
        <f t="shared" si="118"/>
        <v>3630.7</v>
      </c>
      <c r="E1297" s="570">
        <v>46206</v>
      </c>
      <c r="F1297" s="698">
        <v>3632.77</v>
      </c>
      <c r="G1297" s="711">
        <v>46207</v>
      </c>
      <c r="H1297" s="707">
        <f t="shared" si="119"/>
        <v>2.0700000000001637</v>
      </c>
      <c r="K1297" s="539"/>
      <c r="L1297" s="673">
        <v>46207</v>
      </c>
      <c r="M1297" s="562"/>
      <c r="N1297" s="563">
        <f t="shared" si="120"/>
        <v>13</v>
      </c>
      <c r="O1297" s="564">
        <v>10</v>
      </c>
      <c r="P1297" s="551">
        <f t="shared" si="121"/>
        <v>3</v>
      </c>
      <c r="Q1297" s="539"/>
    </row>
    <row r="1298" spans="2:17" ht="15" customHeight="1" x14ac:dyDescent="0.3">
      <c r="B1298" s="571">
        <f t="shared" si="117"/>
        <v>3633.4</v>
      </c>
      <c r="C1298" s="569"/>
      <c r="D1298" s="546">
        <f t="shared" si="118"/>
        <v>3632.77</v>
      </c>
      <c r="E1298" s="570">
        <v>46207</v>
      </c>
      <c r="F1298" s="698">
        <v>3633.4</v>
      </c>
      <c r="G1298" s="711">
        <v>46208</v>
      </c>
      <c r="H1298" s="707">
        <f t="shared" si="119"/>
        <v>0.63000000000010914</v>
      </c>
      <c r="K1298" s="539"/>
      <c r="L1298" s="673">
        <v>46208</v>
      </c>
      <c r="M1298" s="562"/>
      <c r="N1298" s="563">
        <f t="shared" si="120"/>
        <v>10</v>
      </c>
      <c r="O1298" s="564">
        <v>10</v>
      </c>
      <c r="P1298" s="551">
        <f t="shared" si="121"/>
        <v>0</v>
      </c>
      <c r="Q1298" s="539"/>
    </row>
    <row r="1299" spans="2:17" ht="15" customHeight="1" x14ac:dyDescent="0.3">
      <c r="B1299" s="571">
        <f t="shared" si="117"/>
        <v>3634.25</v>
      </c>
      <c r="C1299" s="569"/>
      <c r="D1299" s="546">
        <f t="shared" si="118"/>
        <v>3633.4</v>
      </c>
      <c r="E1299" s="570">
        <v>46208</v>
      </c>
      <c r="F1299" s="698">
        <v>3634.25</v>
      </c>
      <c r="G1299" s="711">
        <v>46209</v>
      </c>
      <c r="H1299" s="707">
        <f t="shared" si="119"/>
        <v>0.84999999999990905</v>
      </c>
      <c r="K1299" s="539"/>
      <c r="L1299" s="673">
        <v>46209</v>
      </c>
      <c r="M1299" s="562">
        <v>122</v>
      </c>
      <c r="N1299" s="563">
        <f t="shared" si="120"/>
        <v>10</v>
      </c>
      <c r="O1299" s="564">
        <v>125</v>
      </c>
      <c r="P1299" s="551">
        <f t="shared" si="121"/>
        <v>7</v>
      </c>
      <c r="Q1299" s="539"/>
    </row>
    <row r="1300" spans="2:17" ht="15" customHeight="1" x14ac:dyDescent="0.3">
      <c r="B1300" s="571">
        <f t="shared" si="117"/>
        <v>3635.25</v>
      </c>
      <c r="C1300" s="569"/>
      <c r="D1300" s="546">
        <f t="shared" si="118"/>
        <v>3634.25</v>
      </c>
      <c r="E1300" s="570">
        <v>46209</v>
      </c>
      <c r="F1300" s="698">
        <v>3635.25</v>
      </c>
      <c r="G1300" s="711">
        <v>46210</v>
      </c>
      <c r="H1300" s="707">
        <f t="shared" si="119"/>
        <v>1</v>
      </c>
      <c r="K1300" s="539"/>
      <c r="L1300" s="673">
        <v>46210</v>
      </c>
      <c r="M1300" s="562"/>
      <c r="N1300" s="563">
        <f t="shared" ref="N1300:N1350" si="122">O1299</f>
        <v>125</v>
      </c>
      <c r="O1300" s="564">
        <v>120</v>
      </c>
      <c r="P1300" s="551">
        <f t="shared" ref="P1300:P1350" si="123">M1300+N1300-O1300</f>
        <v>5</v>
      </c>
      <c r="Q1300" s="539"/>
    </row>
    <row r="1301" spans="2:17" ht="15" customHeight="1" x14ac:dyDescent="0.3">
      <c r="B1301" s="571">
        <f t="shared" ref="B1301:B1350" si="124">F1301</f>
        <v>3636.7</v>
      </c>
      <c r="C1301" s="569"/>
      <c r="D1301" s="546">
        <f t="shared" ref="D1301:D1350" si="125">F1300</f>
        <v>3635.25</v>
      </c>
      <c r="E1301" s="570">
        <v>46210</v>
      </c>
      <c r="F1301" s="698">
        <v>3636.7</v>
      </c>
      <c r="G1301" s="711">
        <v>46211</v>
      </c>
      <c r="H1301" s="707">
        <f t="shared" ref="H1301:H1350" si="126">F1301-D1301</f>
        <v>1.4499999999998181</v>
      </c>
      <c r="K1301" s="539"/>
      <c r="L1301" s="673">
        <v>46211</v>
      </c>
      <c r="M1301" s="562"/>
      <c r="N1301" s="563">
        <f t="shared" si="122"/>
        <v>120</v>
      </c>
      <c r="O1301" s="564">
        <v>120</v>
      </c>
      <c r="P1301" s="551">
        <f t="shared" si="123"/>
        <v>0</v>
      </c>
      <c r="Q1301" s="539"/>
    </row>
    <row r="1302" spans="2:17" ht="15" customHeight="1" x14ac:dyDescent="0.3">
      <c r="B1302" s="571">
        <f t="shared" si="124"/>
        <v>3636.3</v>
      </c>
      <c r="C1302" s="569"/>
      <c r="D1302" s="546">
        <f t="shared" si="125"/>
        <v>3636.7</v>
      </c>
      <c r="E1302" s="570">
        <v>46211</v>
      </c>
      <c r="F1302" s="698">
        <v>3636.3</v>
      </c>
      <c r="G1302" s="711">
        <v>46212</v>
      </c>
      <c r="H1302" s="707">
        <f t="shared" si="126"/>
        <v>-0.3999999999996362</v>
      </c>
      <c r="K1302" s="539"/>
      <c r="L1302" s="673">
        <v>46212</v>
      </c>
      <c r="M1302" s="562"/>
      <c r="N1302" s="563">
        <f t="shared" si="122"/>
        <v>120</v>
      </c>
      <c r="O1302" s="564">
        <v>120</v>
      </c>
      <c r="P1302" s="551">
        <f t="shared" si="123"/>
        <v>0</v>
      </c>
      <c r="Q1302" s="539"/>
    </row>
    <row r="1303" spans="2:17" ht="15" customHeight="1" x14ac:dyDescent="0.3">
      <c r="B1303" s="571">
        <f t="shared" si="124"/>
        <v>3637.1</v>
      </c>
      <c r="C1303" s="569"/>
      <c r="D1303" s="546">
        <f t="shared" si="125"/>
        <v>3636.3</v>
      </c>
      <c r="E1303" s="570">
        <v>46212</v>
      </c>
      <c r="F1303" s="698">
        <v>3637.1</v>
      </c>
      <c r="G1303" s="711">
        <v>46213</v>
      </c>
      <c r="H1303" s="707">
        <f t="shared" si="126"/>
        <v>0.79999999999972715</v>
      </c>
      <c r="K1303" s="539"/>
      <c r="L1303" s="673">
        <v>46213</v>
      </c>
      <c r="M1303" s="562"/>
      <c r="N1303" s="563">
        <f t="shared" si="122"/>
        <v>120</v>
      </c>
      <c r="O1303" s="564">
        <v>120</v>
      </c>
      <c r="P1303" s="551">
        <f t="shared" si="123"/>
        <v>0</v>
      </c>
      <c r="Q1303" s="539"/>
    </row>
    <row r="1304" spans="2:17" ht="15" customHeight="1" x14ac:dyDescent="0.3">
      <c r="B1304" s="571">
        <f t="shared" si="124"/>
        <v>3637.13</v>
      </c>
      <c r="C1304" s="569"/>
      <c r="D1304" s="546">
        <f t="shared" si="125"/>
        <v>3637.1</v>
      </c>
      <c r="E1304" s="570">
        <v>46213</v>
      </c>
      <c r="F1304" s="698">
        <v>3637.13</v>
      </c>
      <c r="G1304" s="711">
        <v>46214</v>
      </c>
      <c r="H1304" s="707">
        <f t="shared" si="126"/>
        <v>3.0000000000200089E-2</v>
      </c>
      <c r="K1304" s="539"/>
      <c r="L1304" s="673">
        <v>46214</v>
      </c>
      <c r="M1304" s="562"/>
      <c r="N1304" s="563">
        <f t="shared" si="122"/>
        <v>120</v>
      </c>
      <c r="O1304" s="564">
        <v>120</v>
      </c>
      <c r="P1304" s="551">
        <f t="shared" si="123"/>
        <v>0</v>
      </c>
      <c r="Q1304" s="539"/>
    </row>
    <row r="1305" spans="2:17" ht="15" customHeight="1" x14ac:dyDescent="0.3">
      <c r="B1305" s="571">
        <f t="shared" si="124"/>
        <v>3638.1</v>
      </c>
      <c r="C1305" s="569"/>
      <c r="D1305" s="546">
        <f t="shared" si="125"/>
        <v>3637.13</v>
      </c>
      <c r="E1305" s="570">
        <v>46214</v>
      </c>
      <c r="F1305" s="698">
        <v>3638.1</v>
      </c>
      <c r="G1305" s="711">
        <v>46215</v>
      </c>
      <c r="H1305" s="707">
        <f t="shared" si="126"/>
        <v>0.96999999999979991</v>
      </c>
      <c r="K1305" s="539"/>
      <c r="L1305" s="673">
        <v>46215</v>
      </c>
      <c r="M1305" s="562"/>
      <c r="N1305" s="563">
        <f t="shared" si="122"/>
        <v>120</v>
      </c>
      <c r="O1305" s="564">
        <v>116.25</v>
      </c>
      <c r="P1305" s="551">
        <f t="shared" si="123"/>
        <v>3.75</v>
      </c>
      <c r="Q1305" s="539"/>
    </row>
    <row r="1306" spans="2:17" ht="15" customHeight="1" x14ac:dyDescent="0.3">
      <c r="B1306" s="571">
        <f t="shared" si="124"/>
        <v>3639.1</v>
      </c>
      <c r="C1306" s="569"/>
      <c r="D1306" s="546">
        <f t="shared" si="125"/>
        <v>3638.1</v>
      </c>
      <c r="E1306" s="570">
        <v>46215</v>
      </c>
      <c r="F1306" s="698">
        <v>3639.1</v>
      </c>
      <c r="G1306" s="711">
        <v>46216</v>
      </c>
      <c r="H1306" s="707">
        <f t="shared" si="126"/>
        <v>1</v>
      </c>
      <c r="K1306" s="539"/>
      <c r="L1306" s="673">
        <v>46216</v>
      </c>
      <c r="M1306" s="562"/>
      <c r="N1306" s="563">
        <f t="shared" si="122"/>
        <v>116.25</v>
      </c>
      <c r="O1306" s="564">
        <v>114.4</v>
      </c>
      <c r="P1306" s="551">
        <f t="shared" si="123"/>
        <v>1.8499999999999943</v>
      </c>
      <c r="Q1306" s="539"/>
    </row>
    <row r="1307" spans="2:17" ht="15" customHeight="1" x14ac:dyDescent="0.3">
      <c r="B1307" s="571">
        <f t="shared" si="124"/>
        <v>3642.52</v>
      </c>
      <c r="C1307" s="569"/>
      <c r="D1307" s="546">
        <f t="shared" si="125"/>
        <v>3639.1</v>
      </c>
      <c r="E1307" s="570">
        <v>46216</v>
      </c>
      <c r="F1307" s="698">
        <v>3642.52</v>
      </c>
      <c r="G1307" s="711">
        <v>46217</v>
      </c>
      <c r="H1307" s="707">
        <f t="shared" si="126"/>
        <v>3.4200000000000728</v>
      </c>
      <c r="K1307" s="539"/>
      <c r="L1307" s="673">
        <v>46217</v>
      </c>
      <c r="M1307" s="562"/>
      <c r="N1307" s="563">
        <f t="shared" si="122"/>
        <v>114.4</v>
      </c>
      <c r="O1307" s="564">
        <v>113.45</v>
      </c>
      <c r="P1307" s="551">
        <f t="shared" si="123"/>
        <v>0.95000000000000284</v>
      </c>
      <c r="Q1307" s="539"/>
    </row>
    <row r="1308" spans="2:17" ht="15" customHeight="1" x14ac:dyDescent="0.3">
      <c r="B1308" s="571">
        <f t="shared" si="124"/>
        <v>3642.55</v>
      </c>
      <c r="C1308" s="569"/>
      <c r="D1308" s="546">
        <f t="shared" si="125"/>
        <v>3642.52</v>
      </c>
      <c r="E1308" s="570">
        <v>46217</v>
      </c>
      <c r="F1308" s="698">
        <v>3642.55</v>
      </c>
      <c r="G1308" s="711">
        <v>46218</v>
      </c>
      <c r="H1308" s="707">
        <f t="shared" si="126"/>
        <v>3.0000000000200089E-2</v>
      </c>
      <c r="K1308" s="539"/>
      <c r="L1308" s="673">
        <v>46218</v>
      </c>
      <c r="M1308" s="562"/>
      <c r="N1308" s="563">
        <f t="shared" si="122"/>
        <v>113.45</v>
      </c>
      <c r="O1308" s="564">
        <v>113.45</v>
      </c>
      <c r="P1308" s="551">
        <f t="shared" si="123"/>
        <v>0</v>
      </c>
      <c r="Q1308" s="539"/>
    </row>
    <row r="1309" spans="2:17" ht="15" customHeight="1" x14ac:dyDescent="0.3">
      <c r="B1309" s="571">
        <f t="shared" si="124"/>
        <v>3642.55</v>
      </c>
      <c r="C1309" s="569"/>
      <c r="D1309" s="546">
        <f t="shared" si="125"/>
        <v>3642.55</v>
      </c>
      <c r="E1309" s="570">
        <v>46218</v>
      </c>
      <c r="F1309" s="698">
        <v>3642.55</v>
      </c>
      <c r="G1309" s="711">
        <v>46219</v>
      </c>
      <c r="H1309" s="707">
        <f t="shared" si="126"/>
        <v>0</v>
      </c>
      <c r="K1309" s="539"/>
      <c r="L1309" s="673">
        <v>46219</v>
      </c>
      <c r="M1309" s="562"/>
      <c r="N1309" s="563">
        <f t="shared" si="122"/>
        <v>113.45</v>
      </c>
      <c r="O1309" s="564">
        <v>98.26</v>
      </c>
      <c r="P1309" s="551">
        <f t="shared" si="123"/>
        <v>15.189999999999998</v>
      </c>
      <c r="Q1309" s="539"/>
    </row>
    <row r="1310" spans="2:17" ht="15" customHeight="1" x14ac:dyDescent="0.3">
      <c r="B1310" s="571">
        <f t="shared" si="124"/>
        <v>3648.59</v>
      </c>
      <c r="C1310" s="569"/>
      <c r="D1310" s="546">
        <f t="shared" si="125"/>
        <v>3642.55</v>
      </c>
      <c r="E1310" s="570">
        <v>46219</v>
      </c>
      <c r="F1310" s="698">
        <v>3648.59</v>
      </c>
      <c r="G1310" s="711">
        <v>46220</v>
      </c>
      <c r="H1310" s="707">
        <f t="shared" si="126"/>
        <v>6.0399999999999636</v>
      </c>
      <c r="K1310" s="539"/>
      <c r="L1310" s="673">
        <v>46220</v>
      </c>
      <c r="M1310" s="562"/>
      <c r="N1310" s="563">
        <f t="shared" si="122"/>
        <v>98.26</v>
      </c>
      <c r="O1310" s="564">
        <v>82.5</v>
      </c>
      <c r="P1310" s="551">
        <f t="shared" si="123"/>
        <v>15.760000000000005</v>
      </c>
      <c r="Q1310" s="539"/>
    </row>
    <row r="1311" spans="2:17" ht="15" customHeight="1" x14ac:dyDescent="0.3">
      <c r="B1311" s="571">
        <f t="shared" si="124"/>
        <v>3651.28</v>
      </c>
      <c r="C1311" s="569"/>
      <c r="D1311" s="546">
        <f t="shared" si="125"/>
        <v>3648.59</v>
      </c>
      <c r="E1311" s="570">
        <v>46220</v>
      </c>
      <c r="F1311" s="698">
        <v>3651.28</v>
      </c>
      <c r="G1311" s="711">
        <v>46221</v>
      </c>
      <c r="H1311" s="707">
        <f t="shared" si="126"/>
        <v>2.6900000000000546</v>
      </c>
      <c r="K1311" s="539"/>
      <c r="L1311" s="673">
        <v>46221</v>
      </c>
      <c r="M1311" s="562"/>
      <c r="N1311" s="563">
        <f t="shared" si="122"/>
        <v>82.5</v>
      </c>
      <c r="O1311" s="564">
        <v>67.5</v>
      </c>
      <c r="P1311" s="551">
        <f t="shared" si="123"/>
        <v>15</v>
      </c>
      <c r="Q1311" s="539"/>
    </row>
    <row r="1312" spans="2:17" ht="15" customHeight="1" x14ac:dyDescent="0.3">
      <c r="B1312" s="571">
        <f t="shared" si="124"/>
        <v>3654.59</v>
      </c>
      <c r="C1312" s="569"/>
      <c r="D1312" s="546">
        <f t="shared" si="125"/>
        <v>3651.28</v>
      </c>
      <c r="E1312" s="570">
        <v>46221</v>
      </c>
      <c r="F1312" s="698">
        <v>3654.59</v>
      </c>
      <c r="G1312" s="711">
        <v>46222</v>
      </c>
      <c r="H1312" s="707">
        <f t="shared" si="126"/>
        <v>3.3099999999999454</v>
      </c>
      <c r="K1312" s="539"/>
      <c r="L1312" s="673">
        <v>46222</v>
      </c>
      <c r="M1312" s="562"/>
      <c r="N1312" s="563">
        <f t="shared" si="122"/>
        <v>67.5</v>
      </c>
      <c r="O1312" s="564">
        <v>66.7</v>
      </c>
      <c r="P1312" s="551">
        <f t="shared" si="123"/>
        <v>0.79999999999999716</v>
      </c>
      <c r="Q1312" s="539"/>
    </row>
    <row r="1313" spans="2:17" ht="15" customHeight="1" x14ac:dyDescent="0.3">
      <c r="B1313" s="571">
        <f t="shared" si="124"/>
        <v>3655.1</v>
      </c>
      <c r="C1313" s="569"/>
      <c r="D1313" s="546">
        <f t="shared" si="125"/>
        <v>3654.59</v>
      </c>
      <c r="E1313" s="570">
        <v>46222</v>
      </c>
      <c r="F1313" s="698">
        <v>3655.1</v>
      </c>
      <c r="G1313" s="711">
        <v>46223</v>
      </c>
      <c r="H1313" s="707">
        <f t="shared" si="126"/>
        <v>0.50999999999976353</v>
      </c>
      <c r="K1313" s="539"/>
      <c r="L1313" s="673">
        <v>46223</v>
      </c>
      <c r="M1313" s="562"/>
      <c r="N1313" s="563">
        <f t="shared" si="122"/>
        <v>66.7</v>
      </c>
      <c r="O1313" s="564">
        <v>16.850000000000001</v>
      </c>
      <c r="P1313" s="551">
        <f t="shared" si="123"/>
        <v>49.85</v>
      </c>
      <c r="Q1313" s="539"/>
    </row>
    <row r="1314" spans="2:17" ht="15" customHeight="1" x14ac:dyDescent="0.3">
      <c r="B1314" s="571">
        <f t="shared" si="124"/>
        <v>3667.15</v>
      </c>
      <c r="C1314" s="569"/>
      <c r="D1314" s="546">
        <f t="shared" si="125"/>
        <v>3655.1</v>
      </c>
      <c r="E1314" s="570">
        <v>46223</v>
      </c>
      <c r="F1314" s="698">
        <v>3667.15</v>
      </c>
      <c r="G1314" s="711">
        <v>46224</v>
      </c>
      <c r="H1314" s="707">
        <f t="shared" si="126"/>
        <v>12.050000000000182</v>
      </c>
      <c r="K1314" s="539"/>
      <c r="L1314" s="673">
        <v>46224</v>
      </c>
      <c r="M1314" s="562">
        <v>120</v>
      </c>
      <c r="N1314" s="563">
        <f t="shared" si="122"/>
        <v>16.850000000000001</v>
      </c>
      <c r="O1314" s="564">
        <v>116.25</v>
      </c>
      <c r="P1314" s="551">
        <f t="shared" si="123"/>
        <v>20.599999999999994</v>
      </c>
      <c r="Q1314" s="539"/>
    </row>
    <row r="1315" spans="2:17" ht="15" customHeight="1" x14ac:dyDescent="0.3">
      <c r="B1315" s="571">
        <f t="shared" si="124"/>
        <v>3680.3</v>
      </c>
      <c r="C1315" s="569"/>
      <c r="D1315" s="546">
        <f t="shared" si="125"/>
        <v>3667.15</v>
      </c>
      <c r="E1315" s="570">
        <v>46224</v>
      </c>
      <c r="F1315" s="698">
        <v>3680.3</v>
      </c>
      <c r="G1315" s="711">
        <v>46225</v>
      </c>
      <c r="H1315" s="707">
        <f t="shared" si="126"/>
        <v>13.150000000000091</v>
      </c>
      <c r="K1315" s="539"/>
      <c r="L1315" s="673">
        <v>46225</v>
      </c>
      <c r="M1315" s="562"/>
      <c r="N1315" s="563">
        <f t="shared" si="122"/>
        <v>116.25</v>
      </c>
      <c r="O1315" s="564">
        <v>86.25</v>
      </c>
      <c r="P1315" s="551">
        <f t="shared" si="123"/>
        <v>30</v>
      </c>
      <c r="Q1315" s="539"/>
    </row>
    <row r="1316" spans="2:17" ht="15" customHeight="1" x14ac:dyDescent="0.3">
      <c r="B1316" s="571">
        <f t="shared" si="124"/>
        <v>3686.48</v>
      </c>
      <c r="C1316" s="569"/>
      <c r="D1316" s="546">
        <f t="shared" si="125"/>
        <v>3680.3</v>
      </c>
      <c r="E1316" s="570">
        <v>46225</v>
      </c>
      <c r="F1316" s="698">
        <v>3686.48</v>
      </c>
      <c r="G1316" s="711">
        <v>46226</v>
      </c>
      <c r="H1316" s="707">
        <f t="shared" si="126"/>
        <v>6.1799999999998363</v>
      </c>
      <c r="K1316" s="539"/>
      <c r="L1316" s="673">
        <v>46226</v>
      </c>
      <c r="M1316" s="562"/>
      <c r="N1316" s="563">
        <f t="shared" si="122"/>
        <v>86.25</v>
      </c>
      <c r="O1316" s="564">
        <v>82.9</v>
      </c>
      <c r="P1316" s="551">
        <f t="shared" si="123"/>
        <v>3.3499999999999943</v>
      </c>
      <c r="Q1316" s="539"/>
    </row>
    <row r="1317" spans="2:17" ht="15" customHeight="1" x14ac:dyDescent="0.3">
      <c r="B1317" s="571">
        <f t="shared" si="124"/>
        <v>3686.55</v>
      </c>
      <c r="C1317" s="569"/>
      <c r="D1317" s="546">
        <f t="shared" si="125"/>
        <v>3686.48</v>
      </c>
      <c r="E1317" s="570">
        <v>46226</v>
      </c>
      <c r="F1317" s="698">
        <v>3686.55</v>
      </c>
      <c r="G1317" s="711">
        <v>46227</v>
      </c>
      <c r="H1317" s="707">
        <f t="shared" si="126"/>
        <v>7.0000000000163709E-2</v>
      </c>
      <c r="K1317" s="539"/>
      <c r="L1317" s="673">
        <v>46227</v>
      </c>
      <c r="M1317" s="562"/>
      <c r="N1317" s="563">
        <f t="shared" si="122"/>
        <v>82.9</v>
      </c>
      <c r="O1317" s="564">
        <v>82.9</v>
      </c>
      <c r="P1317" s="551">
        <f t="shared" si="123"/>
        <v>0</v>
      </c>
      <c r="Q1317" s="539"/>
    </row>
    <row r="1318" spans="2:17" ht="15" customHeight="1" x14ac:dyDescent="0.3">
      <c r="B1318" s="571">
        <f t="shared" si="124"/>
        <v>3686.55</v>
      </c>
      <c r="C1318" s="569"/>
      <c r="D1318" s="546">
        <f t="shared" si="125"/>
        <v>3686.55</v>
      </c>
      <c r="E1318" s="570">
        <v>46227</v>
      </c>
      <c r="F1318" s="698">
        <v>3686.55</v>
      </c>
      <c r="G1318" s="711">
        <v>46228</v>
      </c>
      <c r="H1318" s="707">
        <f t="shared" si="126"/>
        <v>0</v>
      </c>
      <c r="K1318" s="539"/>
      <c r="L1318" s="673">
        <v>46228</v>
      </c>
      <c r="M1318" s="562"/>
      <c r="N1318" s="563">
        <f t="shared" si="122"/>
        <v>82.9</v>
      </c>
      <c r="O1318" s="564">
        <v>81.37</v>
      </c>
      <c r="P1318" s="551">
        <f t="shared" si="123"/>
        <v>1.5300000000000011</v>
      </c>
      <c r="Q1318" s="539"/>
    </row>
    <row r="1319" spans="2:17" ht="15" customHeight="1" x14ac:dyDescent="0.3">
      <c r="B1319" s="571">
        <f t="shared" si="124"/>
        <v>3687.18</v>
      </c>
      <c r="C1319" s="569"/>
      <c r="D1319" s="546">
        <f t="shared" si="125"/>
        <v>3686.55</v>
      </c>
      <c r="E1319" s="570">
        <v>46228</v>
      </c>
      <c r="F1319" s="698">
        <v>3687.18</v>
      </c>
      <c r="G1319" s="711">
        <v>46229</v>
      </c>
      <c r="H1319" s="707">
        <f t="shared" si="126"/>
        <v>0.62999999999965439</v>
      </c>
      <c r="K1319" s="539"/>
      <c r="L1319" s="673">
        <v>46229</v>
      </c>
      <c r="M1319" s="562"/>
      <c r="N1319" s="563">
        <f t="shared" si="122"/>
        <v>81.37</v>
      </c>
      <c r="O1319" s="564">
        <v>81.37</v>
      </c>
      <c r="P1319" s="551">
        <f t="shared" si="123"/>
        <v>0</v>
      </c>
      <c r="Q1319" s="539"/>
    </row>
    <row r="1320" spans="2:17" ht="15" customHeight="1" x14ac:dyDescent="0.3">
      <c r="B1320" s="571">
        <f t="shared" si="124"/>
        <v>3687.18</v>
      </c>
      <c r="C1320" s="569"/>
      <c r="D1320" s="546">
        <f t="shared" si="125"/>
        <v>3687.18</v>
      </c>
      <c r="E1320" s="570">
        <v>46229</v>
      </c>
      <c r="F1320" s="698">
        <v>3687.18</v>
      </c>
      <c r="G1320" s="711">
        <v>46230</v>
      </c>
      <c r="H1320" s="707">
        <f t="shared" si="126"/>
        <v>0</v>
      </c>
      <c r="K1320" s="539"/>
      <c r="L1320" s="673">
        <v>46230</v>
      </c>
      <c r="M1320" s="562"/>
      <c r="N1320" s="563">
        <f t="shared" si="122"/>
        <v>81.37</v>
      </c>
      <c r="O1320" s="564">
        <v>78</v>
      </c>
      <c r="P1320" s="551">
        <f t="shared" si="123"/>
        <v>3.3700000000000045</v>
      </c>
      <c r="Q1320" s="539"/>
    </row>
    <row r="1321" spans="2:17" ht="15" customHeight="1" x14ac:dyDescent="0.3">
      <c r="B1321" s="571">
        <f t="shared" si="124"/>
        <v>3688.38</v>
      </c>
      <c r="C1321" s="569"/>
      <c r="D1321" s="546">
        <f t="shared" si="125"/>
        <v>3687.18</v>
      </c>
      <c r="E1321" s="570">
        <v>46230</v>
      </c>
      <c r="F1321" s="698">
        <v>3688.38</v>
      </c>
      <c r="G1321" s="711">
        <v>46231</v>
      </c>
      <c r="H1321" s="707">
        <f t="shared" si="126"/>
        <v>1.2000000000002728</v>
      </c>
      <c r="K1321" s="539"/>
      <c r="L1321" s="673">
        <v>46231</v>
      </c>
      <c r="M1321" s="562"/>
      <c r="N1321" s="563">
        <f t="shared" si="122"/>
        <v>78</v>
      </c>
      <c r="O1321" s="564">
        <v>78</v>
      </c>
      <c r="P1321" s="551">
        <f t="shared" si="123"/>
        <v>0</v>
      </c>
      <c r="Q1321" s="539"/>
    </row>
    <row r="1322" spans="2:17" ht="15" customHeight="1" x14ac:dyDescent="0.3">
      <c r="B1322" s="571">
        <f t="shared" si="124"/>
        <v>3688.38</v>
      </c>
      <c r="C1322" s="569"/>
      <c r="D1322" s="546">
        <f t="shared" si="125"/>
        <v>3688.38</v>
      </c>
      <c r="E1322" s="570">
        <v>46231</v>
      </c>
      <c r="F1322" s="698">
        <v>3688.38</v>
      </c>
      <c r="G1322" s="711">
        <v>46232</v>
      </c>
      <c r="H1322" s="707">
        <f t="shared" si="126"/>
        <v>0</v>
      </c>
      <c r="K1322" s="539"/>
      <c r="L1322" s="673">
        <v>46232</v>
      </c>
      <c r="M1322" s="562"/>
      <c r="N1322" s="563">
        <f t="shared" si="122"/>
        <v>78</v>
      </c>
      <c r="O1322" s="564">
        <v>56.85</v>
      </c>
      <c r="P1322" s="551">
        <f t="shared" si="123"/>
        <v>21.15</v>
      </c>
      <c r="Q1322" s="539"/>
    </row>
    <row r="1323" spans="2:17" ht="15" customHeight="1" x14ac:dyDescent="0.3">
      <c r="B1323" s="571">
        <f t="shared" si="124"/>
        <v>3693.12</v>
      </c>
      <c r="C1323" s="569"/>
      <c r="D1323" s="546">
        <f t="shared" si="125"/>
        <v>3688.38</v>
      </c>
      <c r="E1323" s="570">
        <v>46232</v>
      </c>
      <c r="F1323" s="698">
        <v>3693.12</v>
      </c>
      <c r="G1323" s="711">
        <v>46233</v>
      </c>
      <c r="H1323" s="707">
        <f t="shared" si="126"/>
        <v>4.7399999999997817</v>
      </c>
      <c r="K1323" s="539"/>
      <c r="L1323" s="673">
        <v>46233</v>
      </c>
      <c r="M1323" s="562"/>
      <c r="N1323" s="563">
        <f t="shared" si="122"/>
        <v>56.85</v>
      </c>
      <c r="O1323" s="564">
        <v>56.85</v>
      </c>
      <c r="P1323" s="551">
        <f t="shared" si="123"/>
        <v>0</v>
      </c>
      <c r="Q1323" s="539"/>
    </row>
    <row r="1324" spans="2:17" ht="15" customHeight="1" x14ac:dyDescent="0.3">
      <c r="B1324" s="571">
        <f t="shared" si="124"/>
        <v>3693.12</v>
      </c>
      <c r="C1324" s="569"/>
      <c r="D1324" s="546">
        <f t="shared" si="125"/>
        <v>3693.12</v>
      </c>
      <c r="E1324" s="570">
        <v>46233</v>
      </c>
      <c r="F1324" s="698">
        <v>3693.12</v>
      </c>
      <c r="G1324" s="711">
        <v>46234</v>
      </c>
      <c r="H1324" s="707">
        <f t="shared" si="126"/>
        <v>0</v>
      </c>
      <c r="K1324" s="539"/>
      <c r="L1324" s="673">
        <v>46234</v>
      </c>
      <c r="M1324" s="562"/>
      <c r="N1324" s="563">
        <f t="shared" si="122"/>
        <v>56.85</v>
      </c>
      <c r="O1324" s="564">
        <v>56.85</v>
      </c>
      <c r="P1324" s="551">
        <f t="shared" si="123"/>
        <v>0</v>
      </c>
      <c r="Q1324" s="539"/>
    </row>
    <row r="1325" spans="2:17" ht="15" customHeight="1" x14ac:dyDescent="0.3">
      <c r="B1325" s="571">
        <f t="shared" si="124"/>
        <v>3693.12</v>
      </c>
      <c r="C1325" s="569"/>
      <c r="D1325" s="546">
        <f t="shared" si="125"/>
        <v>3693.12</v>
      </c>
      <c r="E1325" s="570">
        <v>46234</v>
      </c>
      <c r="F1325" s="698">
        <v>3693.12</v>
      </c>
      <c r="G1325" s="711">
        <v>46235</v>
      </c>
      <c r="H1325" s="707">
        <f t="shared" si="126"/>
        <v>0</v>
      </c>
      <c r="K1325" s="539"/>
      <c r="L1325" s="673">
        <v>46235</v>
      </c>
      <c r="M1325" s="562"/>
      <c r="N1325" s="563">
        <f t="shared" si="122"/>
        <v>56.85</v>
      </c>
      <c r="O1325" s="564">
        <v>56.85</v>
      </c>
      <c r="P1325" s="551">
        <f t="shared" si="123"/>
        <v>0</v>
      </c>
      <c r="Q1325" s="539"/>
    </row>
    <row r="1326" spans="2:17" ht="15" customHeight="1" x14ac:dyDescent="0.3">
      <c r="B1326" s="571">
        <f t="shared" si="124"/>
        <v>3693.12</v>
      </c>
      <c r="C1326" s="569"/>
      <c r="D1326" s="546">
        <f t="shared" si="125"/>
        <v>3693.12</v>
      </c>
      <c r="E1326" s="570">
        <v>46235</v>
      </c>
      <c r="F1326" s="698">
        <v>3693.12</v>
      </c>
      <c r="G1326" s="711">
        <v>46236</v>
      </c>
      <c r="H1326" s="707">
        <f t="shared" si="126"/>
        <v>0</v>
      </c>
      <c r="K1326" s="539"/>
      <c r="L1326" s="673">
        <v>46236</v>
      </c>
      <c r="M1326" s="562"/>
      <c r="N1326" s="563">
        <f t="shared" si="122"/>
        <v>56.85</v>
      </c>
      <c r="O1326" s="564">
        <v>55.9</v>
      </c>
      <c r="P1326" s="551">
        <f t="shared" si="123"/>
        <v>0.95000000000000284</v>
      </c>
      <c r="Q1326" s="539"/>
    </row>
    <row r="1327" spans="2:17" ht="15" customHeight="1" x14ac:dyDescent="0.3">
      <c r="B1327" s="571">
        <f t="shared" si="124"/>
        <v>3693.25</v>
      </c>
      <c r="C1327" s="569"/>
      <c r="D1327" s="546">
        <f t="shared" si="125"/>
        <v>3693.12</v>
      </c>
      <c r="E1327" s="570">
        <v>46236</v>
      </c>
      <c r="F1327" s="698">
        <v>3693.25</v>
      </c>
      <c r="G1327" s="711">
        <v>46237</v>
      </c>
      <c r="H1327" s="707">
        <f t="shared" si="126"/>
        <v>0.13000000000010914</v>
      </c>
      <c r="K1327" s="539"/>
      <c r="L1327" s="673">
        <v>46237</v>
      </c>
      <c r="M1327" s="562"/>
      <c r="N1327" s="563">
        <f t="shared" si="122"/>
        <v>55.9</v>
      </c>
      <c r="O1327" s="564">
        <v>52.5</v>
      </c>
      <c r="P1327" s="551">
        <f t="shared" si="123"/>
        <v>3.3999999999999986</v>
      </c>
      <c r="Q1327" s="539"/>
    </row>
    <row r="1328" spans="2:17" ht="15" customHeight="1" x14ac:dyDescent="0.3">
      <c r="B1328" s="571">
        <f t="shared" si="124"/>
        <v>3693.53</v>
      </c>
      <c r="C1328" s="569"/>
      <c r="D1328" s="546">
        <f t="shared" si="125"/>
        <v>3693.25</v>
      </c>
      <c r="E1328" s="570">
        <v>46237</v>
      </c>
      <c r="F1328" s="698">
        <v>3693.53</v>
      </c>
      <c r="G1328" s="711">
        <v>46238</v>
      </c>
      <c r="H1328" s="707">
        <f t="shared" si="126"/>
        <v>0.28000000000020009</v>
      </c>
      <c r="K1328" s="539"/>
      <c r="L1328" s="673">
        <v>46238</v>
      </c>
      <c r="M1328" s="562"/>
      <c r="N1328" s="563">
        <f t="shared" si="122"/>
        <v>52.5</v>
      </c>
      <c r="O1328" s="564">
        <v>48.75</v>
      </c>
      <c r="P1328" s="551">
        <f t="shared" si="123"/>
        <v>3.75</v>
      </c>
      <c r="Q1328" s="539"/>
    </row>
    <row r="1329" spans="2:17" ht="15" customHeight="1" x14ac:dyDescent="0.3">
      <c r="B1329" s="571">
        <f t="shared" si="124"/>
        <v>3695.36</v>
      </c>
      <c r="C1329" s="569"/>
      <c r="D1329" s="546">
        <f t="shared" si="125"/>
        <v>3693.53</v>
      </c>
      <c r="E1329" s="570">
        <v>46238</v>
      </c>
      <c r="F1329" s="698">
        <v>3695.36</v>
      </c>
      <c r="G1329" s="711">
        <v>46239</v>
      </c>
      <c r="H1329" s="707">
        <f t="shared" si="126"/>
        <v>1.8299999999999272</v>
      </c>
      <c r="K1329" s="539"/>
      <c r="L1329" s="673">
        <v>46239</v>
      </c>
      <c r="M1329" s="562"/>
      <c r="N1329" s="563">
        <f t="shared" si="122"/>
        <v>48.75</v>
      </c>
      <c r="O1329" s="564">
        <v>33.75</v>
      </c>
      <c r="P1329" s="551">
        <f t="shared" si="123"/>
        <v>15</v>
      </c>
      <c r="Q1329" s="539"/>
    </row>
    <row r="1330" spans="2:17" ht="15" customHeight="1" x14ac:dyDescent="0.3">
      <c r="B1330" s="571">
        <f t="shared" si="124"/>
        <v>3700.6</v>
      </c>
      <c r="C1330" s="569"/>
      <c r="D1330" s="546">
        <f t="shared" si="125"/>
        <v>3695.36</v>
      </c>
      <c r="E1330" s="570">
        <v>46239</v>
      </c>
      <c r="F1330" s="698">
        <v>3700.6</v>
      </c>
      <c r="G1330" s="711">
        <v>46240</v>
      </c>
      <c r="H1330" s="707">
        <f t="shared" si="126"/>
        <v>5.2399999999997817</v>
      </c>
      <c r="K1330" s="539"/>
      <c r="L1330" s="673">
        <v>46240</v>
      </c>
      <c r="M1330" s="562"/>
      <c r="N1330" s="563">
        <f t="shared" si="122"/>
        <v>33.75</v>
      </c>
      <c r="O1330" s="564">
        <v>33.75</v>
      </c>
      <c r="P1330" s="551">
        <f t="shared" si="123"/>
        <v>0</v>
      </c>
      <c r="Q1330" s="539"/>
    </row>
    <row r="1331" spans="2:17" ht="15" customHeight="1" x14ac:dyDescent="0.3">
      <c r="B1331" s="571">
        <f t="shared" si="124"/>
        <v>3700.6</v>
      </c>
      <c r="C1331" s="569"/>
      <c r="D1331" s="546">
        <f t="shared" si="125"/>
        <v>3700.6</v>
      </c>
      <c r="E1331" s="570">
        <v>46240</v>
      </c>
      <c r="F1331" s="698">
        <v>3700.6</v>
      </c>
      <c r="G1331" s="711">
        <v>46241</v>
      </c>
      <c r="H1331" s="707">
        <f t="shared" si="126"/>
        <v>0</v>
      </c>
      <c r="K1331" s="539"/>
      <c r="L1331" s="673">
        <v>46241</v>
      </c>
      <c r="M1331" s="562"/>
      <c r="N1331" s="563">
        <f t="shared" si="122"/>
        <v>33.75</v>
      </c>
      <c r="O1331" s="564">
        <v>33.75</v>
      </c>
      <c r="P1331" s="551">
        <f t="shared" si="123"/>
        <v>0</v>
      </c>
      <c r="Q1331" s="539"/>
    </row>
    <row r="1332" spans="2:17" ht="15" customHeight="1" x14ac:dyDescent="0.3">
      <c r="B1332" s="571">
        <f t="shared" si="124"/>
        <v>3700.6</v>
      </c>
      <c r="C1332" s="569"/>
      <c r="D1332" s="546">
        <f t="shared" si="125"/>
        <v>3700.6</v>
      </c>
      <c r="E1332" s="570">
        <v>46241</v>
      </c>
      <c r="F1332" s="698">
        <v>3700.6</v>
      </c>
      <c r="G1332" s="711">
        <v>46242</v>
      </c>
      <c r="H1332" s="707">
        <f t="shared" si="126"/>
        <v>0</v>
      </c>
      <c r="K1332" s="539"/>
      <c r="L1332" s="673">
        <v>46242</v>
      </c>
      <c r="M1332" s="562"/>
      <c r="N1332" s="563">
        <f t="shared" si="122"/>
        <v>33.75</v>
      </c>
      <c r="O1332" s="564">
        <v>33.75</v>
      </c>
      <c r="P1332" s="551">
        <f t="shared" si="123"/>
        <v>0</v>
      </c>
      <c r="Q1332" s="539"/>
    </row>
    <row r="1333" spans="2:17" ht="15" customHeight="1" x14ac:dyDescent="0.3">
      <c r="B1333" s="571">
        <f t="shared" si="124"/>
        <v>3700.6</v>
      </c>
      <c r="C1333" s="569"/>
      <c r="D1333" s="546">
        <f t="shared" si="125"/>
        <v>3700.6</v>
      </c>
      <c r="E1333" s="570">
        <v>46242</v>
      </c>
      <c r="F1333" s="698">
        <v>3700.6</v>
      </c>
      <c r="G1333" s="711">
        <v>46243</v>
      </c>
      <c r="H1333" s="707">
        <f t="shared" si="126"/>
        <v>0</v>
      </c>
      <c r="K1333" s="539"/>
      <c r="L1333" s="673">
        <v>46243</v>
      </c>
      <c r="M1333" s="562"/>
      <c r="N1333" s="563">
        <f t="shared" si="122"/>
        <v>33.75</v>
      </c>
      <c r="O1333" s="564">
        <v>33.75</v>
      </c>
      <c r="P1333" s="551">
        <f t="shared" si="123"/>
        <v>0</v>
      </c>
      <c r="Q1333" s="539"/>
    </row>
    <row r="1334" spans="2:17" ht="15" customHeight="1" x14ac:dyDescent="0.3">
      <c r="B1334" s="571">
        <f t="shared" si="124"/>
        <v>3700.6</v>
      </c>
      <c r="C1334" s="569"/>
      <c r="D1334" s="546">
        <f t="shared" si="125"/>
        <v>3700.6</v>
      </c>
      <c r="E1334" s="570">
        <v>46243</v>
      </c>
      <c r="F1334" s="698">
        <v>3700.6</v>
      </c>
      <c r="G1334" s="711">
        <v>46244</v>
      </c>
      <c r="H1334" s="707">
        <f t="shared" si="126"/>
        <v>0</v>
      </c>
      <c r="K1334" s="539"/>
      <c r="L1334" s="673">
        <v>46244</v>
      </c>
      <c r="M1334" s="562"/>
      <c r="N1334" s="563">
        <f t="shared" si="122"/>
        <v>33.75</v>
      </c>
      <c r="O1334" s="564">
        <v>30</v>
      </c>
      <c r="P1334" s="551">
        <f t="shared" si="123"/>
        <v>3.75</v>
      </c>
      <c r="Q1334" s="539"/>
    </row>
    <row r="1335" spans="2:17" ht="15" customHeight="1" x14ac:dyDescent="0.3">
      <c r="B1335" s="571">
        <f t="shared" si="124"/>
        <v>3701.27</v>
      </c>
      <c r="C1335" s="569"/>
      <c r="D1335" s="546">
        <f t="shared" si="125"/>
        <v>3700.6</v>
      </c>
      <c r="E1335" s="570">
        <v>46244</v>
      </c>
      <c r="F1335" s="698">
        <v>3701.27</v>
      </c>
      <c r="G1335" s="711">
        <v>46245</v>
      </c>
      <c r="H1335" s="707">
        <f t="shared" si="126"/>
        <v>0.67000000000007276</v>
      </c>
      <c r="K1335" s="539"/>
      <c r="L1335" s="673">
        <v>46245</v>
      </c>
      <c r="M1335" s="562"/>
      <c r="N1335" s="563">
        <f t="shared" si="122"/>
        <v>30</v>
      </c>
      <c r="O1335" s="564">
        <v>30</v>
      </c>
      <c r="P1335" s="551">
        <f t="shared" si="123"/>
        <v>0</v>
      </c>
      <c r="Q1335" s="539"/>
    </row>
    <row r="1336" spans="2:17" ht="15" customHeight="1" x14ac:dyDescent="0.3">
      <c r="B1336" s="571">
        <f t="shared" si="124"/>
        <v>3701.27</v>
      </c>
      <c r="C1336" s="569"/>
      <c r="D1336" s="546">
        <f t="shared" si="125"/>
        <v>3701.27</v>
      </c>
      <c r="E1336" s="570">
        <v>46245</v>
      </c>
      <c r="F1336" s="698">
        <v>3701.27</v>
      </c>
      <c r="G1336" s="711">
        <v>46246</v>
      </c>
      <c r="H1336" s="707">
        <f t="shared" si="126"/>
        <v>0</v>
      </c>
      <c r="K1336" s="539"/>
      <c r="L1336" s="673">
        <v>46246</v>
      </c>
      <c r="M1336" s="562"/>
      <c r="N1336" s="563">
        <f t="shared" si="122"/>
        <v>30</v>
      </c>
      <c r="O1336" s="564">
        <v>30</v>
      </c>
      <c r="P1336" s="551">
        <f t="shared" si="123"/>
        <v>0</v>
      </c>
      <c r="Q1336" s="539"/>
    </row>
    <row r="1337" spans="2:17" ht="15" customHeight="1" x14ac:dyDescent="0.3">
      <c r="B1337" s="571">
        <f t="shared" si="124"/>
        <v>3701.27</v>
      </c>
      <c r="C1337" s="569"/>
      <c r="D1337" s="546">
        <f t="shared" si="125"/>
        <v>3701.27</v>
      </c>
      <c r="E1337" s="570">
        <v>46246</v>
      </c>
      <c r="F1337" s="698">
        <v>3701.27</v>
      </c>
      <c r="G1337" s="711">
        <v>46247</v>
      </c>
      <c r="H1337" s="707">
        <f t="shared" si="126"/>
        <v>0</v>
      </c>
      <c r="K1337" s="539"/>
      <c r="L1337" s="673">
        <v>46247</v>
      </c>
      <c r="M1337" s="562"/>
      <c r="N1337" s="563">
        <f t="shared" si="122"/>
        <v>30</v>
      </c>
      <c r="O1337" s="564">
        <v>30</v>
      </c>
      <c r="P1337" s="551">
        <f t="shared" si="123"/>
        <v>0</v>
      </c>
      <c r="Q1337" s="539"/>
    </row>
    <row r="1338" spans="2:17" ht="15" customHeight="1" x14ac:dyDescent="0.3">
      <c r="B1338" s="571">
        <f t="shared" si="124"/>
        <v>3701.27</v>
      </c>
      <c r="C1338" s="569"/>
      <c r="D1338" s="546">
        <f t="shared" si="125"/>
        <v>3701.27</v>
      </c>
      <c r="E1338" s="570">
        <v>46247</v>
      </c>
      <c r="F1338" s="698">
        <v>3701.27</v>
      </c>
      <c r="G1338" s="711">
        <v>46248</v>
      </c>
      <c r="H1338" s="707">
        <f t="shared" si="126"/>
        <v>0</v>
      </c>
      <c r="K1338" s="539"/>
      <c r="L1338" s="673">
        <v>46248</v>
      </c>
      <c r="M1338" s="562"/>
      <c r="N1338" s="563">
        <f t="shared" si="122"/>
        <v>30</v>
      </c>
      <c r="O1338" s="564">
        <v>30</v>
      </c>
      <c r="P1338" s="551">
        <f t="shared" si="123"/>
        <v>0</v>
      </c>
      <c r="Q1338" s="539"/>
    </row>
    <row r="1339" spans="2:17" ht="15" customHeight="1" x14ac:dyDescent="0.3">
      <c r="B1339" s="571">
        <f t="shared" si="124"/>
        <v>3701.27</v>
      </c>
      <c r="C1339" s="569"/>
      <c r="D1339" s="546">
        <f t="shared" si="125"/>
        <v>3701.27</v>
      </c>
      <c r="E1339" s="570">
        <v>46248</v>
      </c>
      <c r="F1339" s="698">
        <v>3701.27</v>
      </c>
      <c r="G1339" s="711">
        <v>46249</v>
      </c>
      <c r="H1339" s="707">
        <f t="shared" si="126"/>
        <v>0</v>
      </c>
      <c r="K1339" s="539"/>
      <c r="L1339" s="673">
        <v>46249</v>
      </c>
      <c r="M1339" s="562"/>
      <c r="N1339" s="563">
        <f t="shared" si="122"/>
        <v>30</v>
      </c>
      <c r="O1339" s="564">
        <v>15</v>
      </c>
      <c r="P1339" s="551">
        <f t="shared" si="123"/>
        <v>15</v>
      </c>
      <c r="Q1339" s="539"/>
    </row>
    <row r="1340" spans="2:17" ht="15" customHeight="1" x14ac:dyDescent="0.3">
      <c r="B1340" s="571">
        <f t="shared" si="124"/>
        <v>3705.1</v>
      </c>
      <c r="C1340" s="569"/>
      <c r="D1340" s="546">
        <f t="shared" si="125"/>
        <v>3701.27</v>
      </c>
      <c r="E1340" s="570">
        <v>46249</v>
      </c>
      <c r="F1340" s="698">
        <v>3705.1</v>
      </c>
      <c r="G1340" s="711">
        <v>46250</v>
      </c>
      <c r="H1340" s="707">
        <f t="shared" si="126"/>
        <v>3.8299999999999272</v>
      </c>
      <c r="K1340" s="539"/>
      <c r="L1340" s="673">
        <v>46250</v>
      </c>
      <c r="M1340" s="562"/>
      <c r="N1340" s="563">
        <f t="shared" si="122"/>
        <v>15</v>
      </c>
      <c r="O1340" s="564">
        <v>15</v>
      </c>
      <c r="P1340" s="551">
        <f t="shared" si="123"/>
        <v>0</v>
      </c>
      <c r="Q1340" s="539"/>
    </row>
    <row r="1341" spans="2:17" ht="15" customHeight="1" x14ac:dyDescent="0.3">
      <c r="B1341" s="571">
        <f t="shared" si="124"/>
        <v>3705.1</v>
      </c>
      <c r="C1341" s="569"/>
      <c r="D1341" s="546">
        <f t="shared" si="125"/>
        <v>3705.1</v>
      </c>
      <c r="E1341" s="570">
        <v>46250</v>
      </c>
      <c r="F1341" s="698">
        <v>3705.1</v>
      </c>
      <c r="G1341" s="711">
        <v>46251</v>
      </c>
      <c r="H1341" s="707">
        <f t="shared" si="126"/>
        <v>0</v>
      </c>
      <c r="K1341" s="539"/>
      <c r="L1341" s="673">
        <v>46251</v>
      </c>
      <c r="M1341" s="562"/>
      <c r="N1341" s="563">
        <f t="shared" si="122"/>
        <v>15</v>
      </c>
      <c r="O1341" s="564">
        <v>0</v>
      </c>
      <c r="P1341" s="551">
        <f t="shared" si="123"/>
        <v>15</v>
      </c>
      <c r="Q1341" s="539"/>
    </row>
    <row r="1342" spans="2:17" ht="15" customHeight="1" x14ac:dyDescent="0.3">
      <c r="B1342" s="571">
        <f t="shared" si="124"/>
        <v>3709.41</v>
      </c>
      <c r="C1342" s="569"/>
      <c r="D1342" s="546">
        <f t="shared" si="125"/>
        <v>3705.1</v>
      </c>
      <c r="E1342" s="570">
        <v>46251</v>
      </c>
      <c r="F1342" s="698">
        <v>3709.41</v>
      </c>
      <c r="G1342" s="711">
        <v>46252</v>
      </c>
      <c r="H1342" s="707">
        <f t="shared" si="126"/>
        <v>4.3099999999999454</v>
      </c>
      <c r="K1342" s="539"/>
      <c r="L1342" s="673">
        <v>46252</v>
      </c>
      <c r="M1342" s="562">
        <v>90</v>
      </c>
      <c r="N1342" s="563">
        <f t="shared" si="122"/>
        <v>0</v>
      </c>
      <c r="O1342" s="564">
        <v>80.25</v>
      </c>
      <c r="P1342" s="551">
        <f t="shared" si="123"/>
        <v>9.75</v>
      </c>
      <c r="Q1342" s="539"/>
    </row>
    <row r="1343" spans="2:17" ht="15" customHeight="1" x14ac:dyDescent="0.3">
      <c r="B1343" s="571">
        <f t="shared" si="124"/>
        <v>3713.21</v>
      </c>
      <c r="C1343" s="569"/>
      <c r="D1343" s="546">
        <f t="shared" si="125"/>
        <v>3709.41</v>
      </c>
      <c r="E1343" s="570">
        <v>46252</v>
      </c>
      <c r="F1343" s="698">
        <v>3713.21</v>
      </c>
      <c r="G1343" s="711">
        <v>46253</v>
      </c>
      <c r="H1343" s="707">
        <f t="shared" si="126"/>
        <v>3.8000000000001819</v>
      </c>
      <c r="K1343" s="539"/>
      <c r="L1343" s="673">
        <v>46253</v>
      </c>
      <c r="M1343" s="562"/>
      <c r="N1343" s="563">
        <f t="shared" si="122"/>
        <v>80.25</v>
      </c>
      <c r="O1343" s="564">
        <v>75</v>
      </c>
      <c r="P1343" s="551">
        <f t="shared" si="123"/>
        <v>5.25</v>
      </c>
      <c r="Q1343" s="539"/>
    </row>
    <row r="1344" spans="2:17" ht="15" customHeight="1" x14ac:dyDescent="0.3">
      <c r="B1344" s="571">
        <f t="shared" si="124"/>
        <v>3714.21</v>
      </c>
      <c r="C1344" s="569"/>
      <c r="D1344" s="546">
        <f t="shared" si="125"/>
        <v>3713.21</v>
      </c>
      <c r="E1344" s="570">
        <v>46253</v>
      </c>
      <c r="F1344" s="698">
        <v>3714.21</v>
      </c>
      <c r="G1344" s="711">
        <v>46254</v>
      </c>
      <c r="H1344" s="707">
        <f t="shared" si="126"/>
        <v>1</v>
      </c>
      <c r="K1344" s="539"/>
      <c r="L1344" s="673">
        <v>46254</v>
      </c>
      <c r="M1344" s="562"/>
      <c r="N1344" s="563">
        <f t="shared" si="122"/>
        <v>75</v>
      </c>
      <c r="O1344" s="564">
        <v>75</v>
      </c>
      <c r="P1344" s="551">
        <f t="shared" si="123"/>
        <v>0</v>
      </c>
      <c r="Q1344" s="539"/>
    </row>
    <row r="1345" spans="2:17" ht="15" customHeight="1" x14ac:dyDescent="0.3">
      <c r="B1345" s="571">
        <f t="shared" si="124"/>
        <v>3714.21</v>
      </c>
      <c r="C1345" s="569"/>
      <c r="D1345" s="546">
        <f t="shared" si="125"/>
        <v>3714.21</v>
      </c>
      <c r="E1345" s="570">
        <v>46254</v>
      </c>
      <c r="F1345" s="698">
        <v>3714.21</v>
      </c>
      <c r="G1345" s="711">
        <v>46255</v>
      </c>
      <c r="H1345" s="707">
        <f t="shared" si="126"/>
        <v>0</v>
      </c>
      <c r="K1345" s="539"/>
      <c r="L1345" s="673">
        <v>46255</v>
      </c>
      <c r="M1345" s="562"/>
      <c r="N1345" s="563">
        <f t="shared" si="122"/>
        <v>75</v>
      </c>
      <c r="O1345" s="564">
        <v>75</v>
      </c>
      <c r="P1345" s="551">
        <f t="shared" si="123"/>
        <v>0</v>
      </c>
      <c r="Q1345" s="539"/>
    </row>
    <row r="1346" spans="2:17" ht="15" customHeight="1" x14ac:dyDescent="0.3">
      <c r="B1346" s="571">
        <f t="shared" si="124"/>
        <v>3714.21</v>
      </c>
      <c r="C1346" s="569"/>
      <c r="D1346" s="546">
        <f t="shared" si="125"/>
        <v>3714.21</v>
      </c>
      <c r="E1346" s="570">
        <v>46255</v>
      </c>
      <c r="F1346" s="698">
        <v>3714.21</v>
      </c>
      <c r="G1346" s="711">
        <v>46256</v>
      </c>
      <c r="H1346" s="707">
        <f t="shared" si="126"/>
        <v>0</v>
      </c>
      <c r="K1346" s="539"/>
      <c r="L1346" s="673">
        <v>46256</v>
      </c>
      <c r="M1346" s="562"/>
      <c r="N1346" s="563">
        <f t="shared" si="122"/>
        <v>75</v>
      </c>
      <c r="O1346" s="564">
        <v>50.625</v>
      </c>
      <c r="P1346" s="551">
        <f t="shared" si="123"/>
        <v>24.375</v>
      </c>
      <c r="Q1346" s="539"/>
    </row>
    <row r="1347" spans="2:17" ht="15" customHeight="1" x14ac:dyDescent="0.3">
      <c r="B1347" s="571">
        <f t="shared" si="124"/>
        <v>3720.3</v>
      </c>
      <c r="C1347" s="569"/>
      <c r="D1347" s="546">
        <f t="shared" si="125"/>
        <v>3714.21</v>
      </c>
      <c r="E1347" s="570">
        <v>46256</v>
      </c>
      <c r="F1347" s="698">
        <v>3720.3</v>
      </c>
      <c r="G1347" s="711">
        <v>46257</v>
      </c>
      <c r="H1347" s="707">
        <f t="shared" si="126"/>
        <v>6.0900000000001455</v>
      </c>
      <c r="K1347" s="539"/>
      <c r="L1347" s="673">
        <v>46257</v>
      </c>
      <c r="M1347" s="562"/>
      <c r="N1347" s="563">
        <f t="shared" si="122"/>
        <v>50.625</v>
      </c>
      <c r="O1347" s="564">
        <v>30</v>
      </c>
      <c r="P1347" s="551">
        <f t="shared" si="123"/>
        <v>20.625</v>
      </c>
      <c r="Q1347" s="539"/>
    </row>
    <row r="1348" spans="2:17" ht="15" customHeight="1" x14ac:dyDescent="0.3">
      <c r="B1348" s="571">
        <f t="shared" si="124"/>
        <v>3725.38</v>
      </c>
      <c r="C1348" s="569"/>
      <c r="D1348" s="546">
        <f t="shared" si="125"/>
        <v>3720.3</v>
      </c>
      <c r="E1348" s="570">
        <v>46257</v>
      </c>
      <c r="F1348" s="698">
        <v>3725.38</v>
      </c>
      <c r="G1348" s="711">
        <v>46258</v>
      </c>
      <c r="H1348" s="707">
        <f t="shared" si="126"/>
        <v>5.0799999999999272</v>
      </c>
      <c r="K1348" s="539"/>
      <c r="L1348" s="673">
        <v>46258</v>
      </c>
      <c r="M1348" s="562"/>
      <c r="N1348" s="563">
        <f t="shared" si="122"/>
        <v>30</v>
      </c>
      <c r="O1348" s="564">
        <v>20.25</v>
      </c>
      <c r="P1348" s="551">
        <f t="shared" si="123"/>
        <v>9.75</v>
      </c>
      <c r="Q1348" s="539"/>
    </row>
    <row r="1349" spans="2:17" ht="15" customHeight="1" x14ac:dyDescent="0.3">
      <c r="B1349" s="571">
        <f t="shared" si="124"/>
        <v>3727.44</v>
      </c>
      <c r="C1349" s="569"/>
      <c r="D1349" s="546">
        <f t="shared" si="125"/>
        <v>3725.38</v>
      </c>
      <c r="E1349" s="570">
        <v>46258</v>
      </c>
      <c r="F1349" s="698">
        <v>3727.44</v>
      </c>
      <c r="G1349" s="711">
        <v>46259</v>
      </c>
      <c r="H1349" s="707">
        <f t="shared" si="126"/>
        <v>2.0599999999999454</v>
      </c>
      <c r="K1349" s="539"/>
      <c r="L1349" s="673">
        <v>46259</v>
      </c>
      <c r="M1349" s="562"/>
      <c r="N1349" s="563">
        <f t="shared" si="122"/>
        <v>20.25</v>
      </c>
      <c r="O1349" s="564">
        <v>15</v>
      </c>
      <c r="P1349" s="551">
        <f t="shared" si="123"/>
        <v>5.25</v>
      </c>
      <c r="Q1349" s="539"/>
    </row>
    <row r="1350" spans="2:17" ht="15" customHeight="1" x14ac:dyDescent="0.3">
      <c r="B1350" s="571">
        <f t="shared" si="124"/>
        <v>3729.14</v>
      </c>
      <c r="C1350" s="569"/>
      <c r="D1350" s="546">
        <f t="shared" si="125"/>
        <v>3727.44</v>
      </c>
      <c r="E1350" s="570">
        <v>46259</v>
      </c>
      <c r="F1350" s="698">
        <v>3729.14</v>
      </c>
      <c r="G1350" s="711">
        <v>46260</v>
      </c>
      <c r="H1350" s="707">
        <f t="shared" si="126"/>
        <v>1.6999999999998181</v>
      </c>
      <c r="K1350" s="539"/>
      <c r="L1350" s="673">
        <v>46260</v>
      </c>
      <c r="M1350" s="562">
        <v>125</v>
      </c>
      <c r="N1350" s="563">
        <f t="shared" si="122"/>
        <v>15</v>
      </c>
      <c r="O1350" s="564">
        <v>117.187</v>
      </c>
      <c r="P1350" s="551">
        <f t="shared" si="123"/>
        <v>22.813000000000002</v>
      </c>
      <c r="Q1350" s="539"/>
    </row>
    <row r="1351" spans="2:17" ht="15" customHeight="1" x14ac:dyDescent="0.3">
      <c r="B1351" s="571">
        <f t="shared" ref="B1351:B1378" si="127">F1351</f>
        <v>3739.1</v>
      </c>
      <c r="C1351" s="569"/>
      <c r="D1351" s="546">
        <f t="shared" ref="D1351:D1378" si="128">F1350</f>
        <v>3729.14</v>
      </c>
      <c r="E1351" s="570">
        <v>46260</v>
      </c>
      <c r="F1351" s="698">
        <v>3739.1</v>
      </c>
      <c r="G1351" s="711">
        <v>46261</v>
      </c>
      <c r="H1351" s="707">
        <f t="shared" ref="H1351:H1378" si="129">F1351-D1351</f>
        <v>9.9600000000000364</v>
      </c>
      <c r="K1351" s="539"/>
      <c r="L1351" s="673">
        <v>46261</v>
      </c>
      <c r="M1351" s="562"/>
      <c r="N1351" s="563">
        <f t="shared" ref="N1351:N1379" si="130">O1350</f>
        <v>117.187</v>
      </c>
      <c r="O1351" s="564">
        <v>116.25</v>
      </c>
      <c r="P1351" s="551">
        <f t="shared" ref="P1351:P1379" si="131">M1351+N1351-O1351</f>
        <v>0.93699999999999761</v>
      </c>
      <c r="Q1351" s="539"/>
    </row>
    <row r="1352" spans="2:17" ht="15" customHeight="1" x14ac:dyDescent="0.3">
      <c r="B1352" s="571">
        <f t="shared" si="127"/>
        <v>3740.23</v>
      </c>
      <c r="C1352" s="569"/>
      <c r="D1352" s="546">
        <f t="shared" si="128"/>
        <v>3739.1</v>
      </c>
      <c r="E1352" s="570">
        <v>46261</v>
      </c>
      <c r="F1352" s="698">
        <v>3740.23</v>
      </c>
      <c r="G1352" s="711">
        <v>46262</v>
      </c>
      <c r="H1352" s="707">
        <f t="shared" si="129"/>
        <v>1.1300000000001091</v>
      </c>
      <c r="K1352" s="539"/>
      <c r="L1352" s="673">
        <v>46262</v>
      </c>
      <c r="M1352" s="562"/>
      <c r="N1352" s="563">
        <f t="shared" si="130"/>
        <v>116.25</v>
      </c>
      <c r="O1352" s="564">
        <v>116.25</v>
      </c>
      <c r="P1352" s="551">
        <f t="shared" si="131"/>
        <v>0</v>
      </c>
      <c r="Q1352" s="539"/>
    </row>
    <row r="1353" spans="2:17" ht="15" customHeight="1" x14ac:dyDescent="0.3">
      <c r="B1353" s="571">
        <f t="shared" si="127"/>
        <v>3742.43</v>
      </c>
      <c r="C1353" s="569"/>
      <c r="D1353" s="546">
        <f t="shared" si="128"/>
        <v>3740.23</v>
      </c>
      <c r="E1353" s="570">
        <v>46262</v>
      </c>
      <c r="F1353" s="698">
        <v>3742.43</v>
      </c>
      <c r="G1353" s="711">
        <v>46263</v>
      </c>
      <c r="H1353" s="707">
        <f t="shared" si="129"/>
        <v>2.1999999999998181</v>
      </c>
      <c r="K1353" s="539"/>
      <c r="L1353" s="673">
        <v>46263</v>
      </c>
      <c r="M1353" s="562"/>
      <c r="N1353" s="563">
        <f t="shared" si="130"/>
        <v>116.25</v>
      </c>
      <c r="O1353" s="564">
        <v>103.125</v>
      </c>
      <c r="P1353" s="551">
        <f t="shared" si="131"/>
        <v>13.125</v>
      </c>
      <c r="Q1353" s="539"/>
    </row>
    <row r="1354" spans="2:17" ht="15" customHeight="1" x14ac:dyDescent="0.3">
      <c r="B1354" s="571">
        <f t="shared" si="127"/>
        <v>3745.23</v>
      </c>
      <c r="C1354" s="569"/>
      <c r="D1354" s="546">
        <f t="shared" si="128"/>
        <v>3742.43</v>
      </c>
      <c r="E1354" s="570">
        <v>46263</v>
      </c>
      <c r="F1354" s="698">
        <v>3745.23</v>
      </c>
      <c r="G1354" s="711">
        <v>46264</v>
      </c>
      <c r="H1354" s="707">
        <f t="shared" si="129"/>
        <v>2.8000000000001819</v>
      </c>
      <c r="K1354" s="539"/>
      <c r="L1354" s="673">
        <v>46264</v>
      </c>
      <c r="M1354" s="562"/>
      <c r="N1354" s="563">
        <f t="shared" si="130"/>
        <v>103.125</v>
      </c>
      <c r="O1354" s="564">
        <v>103.125</v>
      </c>
      <c r="P1354" s="551">
        <f t="shared" si="131"/>
        <v>0</v>
      </c>
      <c r="Q1354" s="539"/>
    </row>
    <row r="1355" spans="2:17" ht="15" customHeight="1" x14ac:dyDescent="0.3">
      <c r="B1355" s="571">
        <f t="shared" si="127"/>
        <v>3745.23</v>
      </c>
      <c r="C1355" s="569"/>
      <c r="D1355" s="546">
        <f t="shared" si="128"/>
        <v>3745.23</v>
      </c>
      <c r="E1355" s="570">
        <v>46264</v>
      </c>
      <c r="F1355" s="698">
        <v>3745.23</v>
      </c>
      <c r="G1355" s="711">
        <v>46265</v>
      </c>
      <c r="H1355" s="707">
        <f t="shared" si="129"/>
        <v>0</v>
      </c>
      <c r="K1355" s="539"/>
      <c r="L1355" s="673">
        <v>46265</v>
      </c>
      <c r="M1355" s="562"/>
      <c r="N1355" s="563">
        <f t="shared" si="130"/>
        <v>103.125</v>
      </c>
      <c r="O1355" s="564">
        <v>97.75</v>
      </c>
      <c r="P1355" s="551">
        <f t="shared" si="131"/>
        <v>5.375</v>
      </c>
      <c r="Q1355" s="539"/>
    </row>
    <row r="1356" spans="2:17" ht="15" customHeight="1" x14ac:dyDescent="0.3">
      <c r="B1356" s="571">
        <f t="shared" si="127"/>
        <v>3747.15</v>
      </c>
      <c r="C1356" s="569"/>
      <c r="D1356" s="546">
        <f t="shared" si="128"/>
        <v>3745.23</v>
      </c>
      <c r="E1356" s="570">
        <v>46265</v>
      </c>
      <c r="F1356" s="698">
        <v>3747.15</v>
      </c>
      <c r="G1356" s="711">
        <v>46266</v>
      </c>
      <c r="H1356" s="707">
        <f t="shared" si="129"/>
        <v>1.9200000000000728</v>
      </c>
      <c r="K1356" s="539"/>
      <c r="L1356" s="673">
        <v>46266</v>
      </c>
      <c r="M1356" s="562"/>
      <c r="N1356" s="563">
        <f t="shared" si="130"/>
        <v>97.75</v>
      </c>
      <c r="O1356" s="564">
        <v>31.875</v>
      </c>
      <c r="P1356" s="551">
        <f t="shared" si="131"/>
        <v>65.875</v>
      </c>
      <c r="Q1356" s="539"/>
    </row>
    <row r="1357" spans="2:17" ht="15" customHeight="1" x14ac:dyDescent="0.3">
      <c r="B1357" s="571">
        <f t="shared" si="127"/>
        <v>3761.17</v>
      </c>
      <c r="C1357" s="569"/>
      <c r="D1357" s="546">
        <f t="shared" si="128"/>
        <v>3747.15</v>
      </c>
      <c r="E1357" s="570">
        <v>46266</v>
      </c>
      <c r="F1357" s="698">
        <v>3761.17</v>
      </c>
      <c r="G1357" s="711">
        <v>46267</v>
      </c>
      <c r="H1357" s="707">
        <f t="shared" si="129"/>
        <v>14.019999999999982</v>
      </c>
      <c r="K1357" s="539"/>
      <c r="L1357" s="673">
        <v>46267</v>
      </c>
      <c r="M1357" s="562">
        <v>125</v>
      </c>
      <c r="N1357" s="563">
        <f t="shared" si="130"/>
        <v>31.875</v>
      </c>
      <c r="O1357" s="564">
        <v>117.187</v>
      </c>
      <c r="P1357" s="551">
        <f t="shared" si="131"/>
        <v>39.688000000000002</v>
      </c>
      <c r="Q1357" s="539"/>
    </row>
    <row r="1358" spans="2:17" ht="15" customHeight="1" x14ac:dyDescent="0.3">
      <c r="B1358" s="571">
        <f t="shared" si="127"/>
        <v>3773.34</v>
      </c>
      <c r="C1358" s="569"/>
      <c r="D1358" s="546">
        <f t="shared" si="128"/>
        <v>3761.17</v>
      </c>
      <c r="E1358" s="570">
        <v>46267</v>
      </c>
      <c r="F1358" s="698">
        <v>3773.34</v>
      </c>
      <c r="G1358" s="711">
        <v>46268</v>
      </c>
      <c r="H1358" s="707">
        <f t="shared" si="129"/>
        <v>12.170000000000073</v>
      </c>
      <c r="K1358" s="539"/>
      <c r="L1358" s="673">
        <v>46268</v>
      </c>
      <c r="M1358" s="562"/>
      <c r="N1358" s="563">
        <f t="shared" si="130"/>
        <v>117.187</v>
      </c>
      <c r="O1358" s="564">
        <v>117.187</v>
      </c>
      <c r="P1358" s="551">
        <f t="shared" si="131"/>
        <v>0</v>
      </c>
      <c r="Q1358" s="539"/>
    </row>
    <row r="1359" spans="2:17" ht="15" customHeight="1" x14ac:dyDescent="0.3">
      <c r="B1359" s="571">
        <f t="shared" si="127"/>
        <v>3777.16</v>
      </c>
      <c r="C1359" s="569"/>
      <c r="D1359" s="546">
        <f t="shared" si="128"/>
        <v>3773.34</v>
      </c>
      <c r="E1359" s="570">
        <v>46268</v>
      </c>
      <c r="F1359" s="698">
        <v>3777.16</v>
      </c>
      <c r="G1359" s="711">
        <v>46269</v>
      </c>
      <c r="H1359" s="707">
        <f t="shared" si="129"/>
        <v>3.819999999999709</v>
      </c>
      <c r="K1359" s="539"/>
      <c r="L1359" s="673">
        <v>46269</v>
      </c>
      <c r="M1359" s="562"/>
      <c r="N1359" s="563">
        <f t="shared" si="130"/>
        <v>117.187</v>
      </c>
      <c r="O1359" s="564">
        <v>65.625</v>
      </c>
      <c r="P1359" s="551">
        <f t="shared" si="131"/>
        <v>51.561999999999998</v>
      </c>
      <c r="Q1359" s="539"/>
    </row>
    <row r="1360" spans="2:17" ht="15" customHeight="1" x14ac:dyDescent="0.3">
      <c r="B1360" s="571">
        <f t="shared" si="127"/>
        <v>3790.3</v>
      </c>
      <c r="C1360" s="569"/>
      <c r="D1360" s="546">
        <f t="shared" si="128"/>
        <v>3777.16</v>
      </c>
      <c r="E1360" s="570">
        <v>46269</v>
      </c>
      <c r="F1360" s="698">
        <v>3790.3</v>
      </c>
      <c r="G1360" s="711">
        <v>46270</v>
      </c>
      <c r="H1360" s="707">
        <f t="shared" si="129"/>
        <v>13.140000000000327</v>
      </c>
      <c r="K1360" s="539"/>
      <c r="L1360" s="673">
        <v>46270</v>
      </c>
      <c r="M1360" s="562"/>
      <c r="N1360" s="563">
        <f t="shared" si="130"/>
        <v>65.625</v>
      </c>
      <c r="O1360" s="564">
        <v>45</v>
      </c>
      <c r="P1360" s="551">
        <f t="shared" si="131"/>
        <v>20.625</v>
      </c>
      <c r="Q1360" s="539"/>
    </row>
    <row r="1361" spans="2:17" ht="15" customHeight="1" x14ac:dyDescent="0.3">
      <c r="B1361" s="571">
        <f t="shared" si="127"/>
        <v>3794.59</v>
      </c>
      <c r="C1361" s="569"/>
      <c r="D1361" s="546">
        <f t="shared" si="128"/>
        <v>3790.3</v>
      </c>
      <c r="E1361" s="570">
        <v>46270</v>
      </c>
      <c r="F1361" s="698">
        <v>3794.59</v>
      </c>
      <c r="G1361" s="711">
        <v>46271</v>
      </c>
      <c r="H1361" s="707">
        <f t="shared" si="129"/>
        <v>4.2899999999999636</v>
      </c>
      <c r="K1361" s="539"/>
      <c r="L1361" s="673">
        <v>46271</v>
      </c>
      <c r="M1361" s="562"/>
      <c r="N1361" s="563">
        <f t="shared" si="130"/>
        <v>45</v>
      </c>
      <c r="O1361" s="564">
        <v>43.125</v>
      </c>
      <c r="P1361" s="551">
        <f t="shared" si="131"/>
        <v>1.875</v>
      </c>
      <c r="Q1361" s="539"/>
    </row>
    <row r="1362" spans="2:17" ht="15" customHeight="1" x14ac:dyDescent="0.3">
      <c r="B1362" s="571">
        <f t="shared" si="127"/>
        <v>3795.22</v>
      </c>
      <c r="C1362" s="569"/>
      <c r="D1362" s="546">
        <f t="shared" si="128"/>
        <v>3794.59</v>
      </c>
      <c r="E1362" s="570">
        <v>46271</v>
      </c>
      <c r="F1362" s="698">
        <v>3795.22</v>
      </c>
      <c r="G1362" s="711">
        <v>46272</v>
      </c>
      <c r="H1362" s="707">
        <f t="shared" si="129"/>
        <v>0.62999999999965439</v>
      </c>
      <c r="K1362" s="539"/>
      <c r="L1362" s="673">
        <v>46272</v>
      </c>
      <c r="M1362" s="562"/>
      <c r="N1362" s="563">
        <f t="shared" si="130"/>
        <v>43.125</v>
      </c>
      <c r="O1362" s="564"/>
      <c r="P1362" s="551">
        <f t="shared" si="131"/>
        <v>43.125</v>
      </c>
      <c r="Q1362" s="539"/>
    </row>
    <row r="1363" spans="2:17" ht="15" customHeight="1" x14ac:dyDescent="0.3">
      <c r="B1363" s="571">
        <f t="shared" si="127"/>
        <v>0</v>
      </c>
      <c r="C1363" s="569"/>
      <c r="D1363" s="546">
        <f t="shared" si="128"/>
        <v>3795.22</v>
      </c>
      <c r="E1363" s="570">
        <v>46272</v>
      </c>
      <c r="F1363" s="698"/>
      <c r="G1363" s="711">
        <v>46273</v>
      </c>
      <c r="H1363" s="707">
        <f t="shared" si="129"/>
        <v>-3795.22</v>
      </c>
      <c r="K1363" s="539"/>
      <c r="L1363" s="673">
        <v>46273</v>
      </c>
      <c r="M1363" s="562"/>
      <c r="N1363" s="563">
        <f t="shared" si="130"/>
        <v>0</v>
      </c>
      <c r="O1363" s="564"/>
      <c r="P1363" s="551">
        <f t="shared" si="131"/>
        <v>0</v>
      </c>
      <c r="Q1363" s="539"/>
    </row>
    <row r="1364" spans="2:17" ht="15" customHeight="1" x14ac:dyDescent="0.3">
      <c r="B1364" s="571">
        <f t="shared" si="127"/>
        <v>0</v>
      </c>
      <c r="C1364" s="569"/>
      <c r="D1364" s="546">
        <f t="shared" si="128"/>
        <v>0</v>
      </c>
      <c r="E1364" s="570">
        <v>46273</v>
      </c>
      <c r="F1364" s="698"/>
      <c r="G1364" s="711">
        <v>46274</v>
      </c>
      <c r="H1364" s="707">
        <f t="shared" si="129"/>
        <v>0</v>
      </c>
      <c r="K1364" s="539"/>
      <c r="L1364" s="673">
        <v>46274</v>
      </c>
      <c r="M1364" s="562"/>
      <c r="N1364" s="563">
        <f t="shared" si="130"/>
        <v>0</v>
      </c>
      <c r="O1364" s="564"/>
      <c r="P1364" s="551">
        <f t="shared" si="131"/>
        <v>0</v>
      </c>
      <c r="Q1364" s="539"/>
    </row>
    <row r="1365" spans="2:17" ht="15" customHeight="1" x14ac:dyDescent="0.3">
      <c r="B1365" s="571">
        <f t="shared" si="127"/>
        <v>0</v>
      </c>
      <c r="C1365" s="569"/>
      <c r="D1365" s="546">
        <f t="shared" si="128"/>
        <v>0</v>
      </c>
      <c r="E1365" s="570">
        <v>46274</v>
      </c>
      <c r="F1365" s="698"/>
      <c r="G1365" s="711">
        <v>46275</v>
      </c>
      <c r="H1365" s="707">
        <f t="shared" si="129"/>
        <v>0</v>
      </c>
      <c r="K1365" s="539"/>
      <c r="L1365" s="673">
        <v>46275</v>
      </c>
      <c r="M1365" s="562"/>
      <c r="N1365" s="563">
        <f t="shared" si="130"/>
        <v>0</v>
      </c>
      <c r="O1365" s="564"/>
      <c r="P1365" s="551">
        <f t="shared" si="131"/>
        <v>0</v>
      </c>
      <c r="Q1365" s="539"/>
    </row>
    <row r="1366" spans="2:17" ht="15" customHeight="1" x14ac:dyDescent="0.3">
      <c r="B1366" s="571">
        <f t="shared" si="127"/>
        <v>0</v>
      </c>
      <c r="C1366" s="569"/>
      <c r="D1366" s="546">
        <f t="shared" si="128"/>
        <v>0</v>
      </c>
      <c r="E1366" s="570">
        <v>46275</v>
      </c>
      <c r="F1366" s="698"/>
      <c r="G1366" s="711">
        <v>46276</v>
      </c>
      <c r="H1366" s="707">
        <f t="shared" si="129"/>
        <v>0</v>
      </c>
      <c r="K1366" s="539"/>
      <c r="L1366" s="673">
        <v>46276</v>
      </c>
      <c r="M1366" s="562"/>
      <c r="N1366" s="563">
        <f t="shared" si="130"/>
        <v>0</v>
      </c>
      <c r="O1366" s="564"/>
      <c r="P1366" s="551">
        <f t="shared" si="131"/>
        <v>0</v>
      </c>
      <c r="Q1366" s="539"/>
    </row>
    <row r="1367" spans="2:17" ht="15" customHeight="1" x14ac:dyDescent="0.3">
      <c r="B1367" s="571">
        <f t="shared" si="127"/>
        <v>0</v>
      </c>
      <c r="C1367" s="569"/>
      <c r="D1367" s="546">
        <f t="shared" si="128"/>
        <v>0</v>
      </c>
      <c r="E1367" s="570">
        <v>46276</v>
      </c>
      <c r="F1367" s="698"/>
      <c r="G1367" s="711">
        <v>46277</v>
      </c>
      <c r="H1367" s="707">
        <f t="shared" si="129"/>
        <v>0</v>
      </c>
      <c r="K1367" s="539"/>
      <c r="L1367" s="673">
        <v>46277</v>
      </c>
      <c r="M1367" s="562"/>
      <c r="N1367" s="563">
        <f t="shared" si="130"/>
        <v>0</v>
      </c>
      <c r="O1367" s="564"/>
      <c r="P1367" s="551">
        <f t="shared" si="131"/>
        <v>0</v>
      </c>
      <c r="Q1367" s="539"/>
    </row>
    <row r="1368" spans="2:17" ht="15" customHeight="1" x14ac:dyDescent="0.3">
      <c r="B1368" s="571">
        <f t="shared" si="127"/>
        <v>0</v>
      </c>
      <c r="C1368" s="569"/>
      <c r="D1368" s="546">
        <f t="shared" si="128"/>
        <v>0</v>
      </c>
      <c r="E1368" s="570">
        <v>46277</v>
      </c>
      <c r="F1368" s="698"/>
      <c r="G1368" s="711">
        <v>46278</v>
      </c>
      <c r="H1368" s="707">
        <f t="shared" si="129"/>
        <v>0</v>
      </c>
      <c r="K1368" s="539"/>
      <c r="L1368" s="673">
        <v>46278</v>
      </c>
      <c r="M1368" s="562"/>
      <c r="N1368" s="563">
        <f t="shared" si="130"/>
        <v>0</v>
      </c>
      <c r="O1368" s="564"/>
      <c r="P1368" s="551">
        <f t="shared" si="131"/>
        <v>0</v>
      </c>
      <c r="Q1368" s="539"/>
    </row>
    <row r="1369" spans="2:17" ht="15" customHeight="1" x14ac:dyDescent="0.3">
      <c r="B1369" s="571">
        <f t="shared" si="127"/>
        <v>0</v>
      </c>
      <c r="C1369" s="569"/>
      <c r="D1369" s="546">
        <f t="shared" si="128"/>
        <v>0</v>
      </c>
      <c r="E1369" s="570">
        <v>46278</v>
      </c>
      <c r="F1369" s="698"/>
      <c r="G1369" s="711">
        <v>46279</v>
      </c>
      <c r="H1369" s="707">
        <f t="shared" si="129"/>
        <v>0</v>
      </c>
      <c r="K1369" s="539"/>
      <c r="L1369" s="673">
        <v>46279</v>
      </c>
      <c r="M1369" s="562"/>
      <c r="N1369" s="563">
        <f t="shared" si="130"/>
        <v>0</v>
      </c>
      <c r="O1369" s="564"/>
      <c r="P1369" s="551">
        <f t="shared" si="131"/>
        <v>0</v>
      </c>
      <c r="Q1369" s="539"/>
    </row>
    <row r="1370" spans="2:17" ht="15" customHeight="1" x14ac:dyDescent="0.3">
      <c r="B1370" s="571">
        <f t="shared" si="127"/>
        <v>0</v>
      </c>
      <c r="C1370" s="569"/>
      <c r="D1370" s="546">
        <f t="shared" si="128"/>
        <v>0</v>
      </c>
      <c r="E1370" s="570">
        <v>46279</v>
      </c>
      <c r="F1370" s="698"/>
      <c r="G1370" s="711">
        <v>46280</v>
      </c>
      <c r="H1370" s="707">
        <f t="shared" si="129"/>
        <v>0</v>
      </c>
      <c r="K1370" s="539"/>
      <c r="L1370" s="673">
        <v>46280</v>
      </c>
      <c r="M1370" s="562"/>
      <c r="N1370" s="563">
        <f t="shared" si="130"/>
        <v>0</v>
      </c>
      <c r="O1370" s="564"/>
      <c r="P1370" s="551">
        <f t="shared" si="131"/>
        <v>0</v>
      </c>
      <c r="Q1370" s="539"/>
    </row>
    <row r="1371" spans="2:17" ht="15" customHeight="1" x14ac:dyDescent="0.3">
      <c r="B1371" s="571">
        <f t="shared" si="127"/>
        <v>0</v>
      </c>
      <c r="C1371" s="569"/>
      <c r="D1371" s="546">
        <f t="shared" si="128"/>
        <v>0</v>
      </c>
      <c r="E1371" s="570">
        <v>46280</v>
      </c>
      <c r="F1371" s="698"/>
      <c r="G1371" s="711">
        <v>46281</v>
      </c>
      <c r="H1371" s="707">
        <f t="shared" si="129"/>
        <v>0</v>
      </c>
      <c r="K1371" s="539"/>
      <c r="L1371" s="673">
        <v>46281</v>
      </c>
      <c r="M1371" s="562"/>
      <c r="N1371" s="563">
        <f t="shared" si="130"/>
        <v>0</v>
      </c>
      <c r="O1371" s="564"/>
      <c r="P1371" s="551">
        <f t="shared" si="131"/>
        <v>0</v>
      </c>
      <c r="Q1371" s="539"/>
    </row>
    <row r="1372" spans="2:17" ht="15" customHeight="1" x14ac:dyDescent="0.3">
      <c r="B1372" s="571">
        <f t="shared" si="127"/>
        <v>0</v>
      </c>
      <c r="C1372" s="569"/>
      <c r="D1372" s="546">
        <f t="shared" si="128"/>
        <v>0</v>
      </c>
      <c r="E1372" s="570">
        <v>46281</v>
      </c>
      <c r="F1372" s="698"/>
      <c r="G1372" s="711">
        <v>46282</v>
      </c>
      <c r="H1372" s="707">
        <f t="shared" si="129"/>
        <v>0</v>
      </c>
      <c r="K1372" s="539"/>
      <c r="L1372" s="673">
        <v>46282</v>
      </c>
      <c r="M1372" s="562"/>
      <c r="N1372" s="563">
        <f t="shared" si="130"/>
        <v>0</v>
      </c>
      <c r="O1372" s="564"/>
      <c r="P1372" s="551">
        <f t="shared" si="131"/>
        <v>0</v>
      </c>
      <c r="Q1372" s="539"/>
    </row>
    <row r="1373" spans="2:17" ht="15" customHeight="1" x14ac:dyDescent="0.3">
      <c r="B1373" s="571">
        <f t="shared" si="127"/>
        <v>0</v>
      </c>
      <c r="C1373" s="569"/>
      <c r="D1373" s="546">
        <f t="shared" si="128"/>
        <v>0</v>
      </c>
      <c r="E1373" s="570">
        <v>46282</v>
      </c>
      <c r="F1373" s="698"/>
      <c r="G1373" s="711">
        <v>46283</v>
      </c>
      <c r="H1373" s="707">
        <f t="shared" si="129"/>
        <v>0</v>
      </c>
      <c r="K1373" s="539"/>
      <c r="L1373" s="673">
        <v>46283</v>
      </c>
      <c r="M1373" s="562"/>
      <c r="N1373" s="563">
        <f t="shared" si="130"/>
        <v>0</v>
      </c>
      <c r="O1373" s="564"/>
      <c r="P1373" s="551">
        <f t="shared" si="131"/>
        <v>0</v>
      </c>
      <c r="Q1373" s="539"/>
    </row>
    <row r="1374" spans="2:17" ht="15" customHeight="1" x14ac:dyDescent="0.3">
      <c r="B1374" s="571">
        <f t="shared" si="127"/>
        <v>0</v>
      </c>
      <c r="C1374" s="569"/>
      <c r="D1374" s="546">
        <f t="shared" si="128"/>
        <v>0</v>
      </c>
      <c r="E1374" s="570">
        <v>46283</v>
      </c>
      <c r="F1374" s="698"/>
      <c r="G1374" s="711">
        <v>46284</v>
      </c>
      <c r="H1374" s="707">
        <f t="shared" si="129"/>
        <v>0</v>
      </c>
      <c r="K1374" s="539"/>
      <c r="L1374" s="673">
        <v>46284</v>
      </c>
      <c r="M1374" s="562"/>
      <c r="N1374" s="563">
        <f t="shared" si="130"/>
        <v>0</v>
      </c>
      <c r="O1374" s="564"/>
      <c r="P1374" s="551">
        <f t="shared" si="131"/>
        <v>0</v>
      </c>
      <c r="Q1374" s="539"/>
    </row>
    <row r="1375" spans="2:17" ht="15" customHeight="1" x14ac:dyDescent="0.3">
      <c r="B1375" s="571">
        <f t="shared" si="127"/>
        <v>0</v>
      </c>
      <c r="C1375" s="569"/>
      <c r="D1375" s="546">
        <f t="shared" si="128"/>
        <v>0</v>
      </c>
      <c r="E1375" s="570">
        <v>46284</v>
      </c>
      <c r="F1375" s="698"/>
      <c r="G1375" s="711">
        <v>46285</v>
      </c>
      <c r="H1375" s="707">
        <f t="shared" si="129"/>
        <v>0</v>
      </c>
      <c r="K1375" s="539"/>
      <c r="L1375" s="673">
        <v>46285</v>
      </c>
      <c r="M1375" s="562"/>
      <c r="N1375" s="563">
        <f t="shared" si="130"/>
        <v>0</v>
      </c>
      <c r="O1375" s="564"/>
      <c r="P1375" s="551">
        <f t="shared" si="131"/>
        <v>0</v>
      </c>
      <c r="Q1375" s="539"/>
    </row>
    <row r="1376" spans="2:17" ht="15" customHeight="1" x14ac:dyDescent="0.3">
      <c r="B1376" s="571">
        <f t="shared" si="127"/>
        <v>0</v>
      </c>
      <c r="C1376" s="569"/>
      <c r="D1376" s="546">
        <f t="shared" si="128"/>
        <v>0</v>
      </c>
      <c r="E1376" s="570">
        <v>46285</v>
      </c>
      <c r="F1376" s="698"/>
      <c r="G1376" s="711">
        <v>46286</v>
      </c>
      <c r="H1376" s="707">
        <f t="shared" si="129"/>
        <v>0</v>
      </c>
      <c r="K1376" s="539"/>
      <c r="L1376" s="673">
        <v>46286</v>
      </c>
      <c r="M1376" s="562"/>
      <c r="N1376" s="563">
        <f t="shared" si="130"/>
        <v>0</v>
      </c>
      <c r="O1376" s="564"/>
      <c r="P1376" s="551">
        <f t="shared" si="131"/>
        <v>0</v>
      </c>
      <c r="Q1376" s="539"/>
    </row>
    <row r="1377" spans="2:17" ht="15" customHeight="1" x14ac:dyDescent="0.3">
      <c r="B1377" s="571">
        <f t="shared" si="127"/>
        <v>0</v>
      </c>
      <c r="C1377" s="569"/>
      <c r="D1377" s="546">
        <f t="shared" si="128"/>
        <v>0</v>
      </c>
      <c r="E1377" s="570">
        <v>46286</v>
      </c>
      <c r="F1377" s="698"/>
      <c r="G1377" s="711">
        <v>46287</v>
      </c>
      <c r="H1377" s="707">
        <f t="shared" si="129"/>
        <v>0</v>
      </c>
      <c r="K1377" s="539"/>
      <c r="L1377" s="673">
        <v>46287</v>
      </c>
      <c r="M1377" s="562"/>
      <c r="N1377" s="563">
        <f t="shared" si="130"/>
        <v>0</v>
      </c>
      <c r="O1377" s="564"/>
      <c r="P1377" s="551">
        <f t="shared" si="131"/>
        <v>0</v>
      </c>
      <c r="Q1377" s="539"/>
    </row>
    <row r="1378" spans="2:17" ht="15" customHeight="1" x14ac:dyDescent="0.3">
      <c r="B1378" s="571">
        <f t="shared" si="127"/>
        <v>0</v>
      </c>
      <c r="C1378" s="569"/>
      <c r="D1378" s="546">
        <f t="shared" si="128"/>
        <v>0</v>
      </c>
      <c r="E1378" s="570">
        <v>46287</v>
      </c>
      <c r="F1378" s="698"/>
      <c r="G1378" s="711">
        <v>46288</v>
      </c>
      <c r="H1378" s="707">
        <f t="shared" si="129"/>
        <v>0</v>
      </c>
      <c r="K1378" s="539"/>
      <c r="L1378" s="673">
        <v>46288</v>
      </c>
      <c r="M1378" s="562"/>
      <c r="N1378" s="563">
        <f t="shared" si="130"/>
        <v>0</v>
      </c>
      <c r="O1378" s="564"/>
      <c r="P1378" s="551">
        <f t="shared" si="131"/>
        <v>0</v>
      </c>
      <c r="Q1378" s="539"/>
    </row>
    <row r="1379" spans="2:17" ht="15" customHeight="1" x14ac:dyDescent="0.3">
      <c r="K1379" s="539"/>
      <c r="L1379" s="673">
        <v>46289</v>
      </c>
      <c r="M1379" s="562"/>
      <c r="N1379" s="563">
        <f t="shared" si="130"/>
        <v>0</v>
      </c>
      <c r="O1379" s="564"/>
      <c r="P1379" s="551">
        <f t="shared" si="131"/>
        <v>0</v>
      </c>
      <c r="Q1379" s="539"/>
    </row>
  </sheetData>
  <mergeCells count="2">
    <mergeCell ref="A1:H1"/>
    <mergeCell ref="K2:Q2"/>
  </mergeCells>
  <phoneticPr fontId="19" type="noConversion"/>
  <pageMargins left="0.7" right="0.7" top="0.75" bottom="0.75" header="0" footer="0"/>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595"/>
  <sheetViews>
    <sheetView zoomScale="99" workbookViewId="0">
      <pane ySplit="3" topLeftCell="A1534" activePane="bottomLeft" state="frozen"/>
      <selection pane="bottomLeft" activeCell="N1552" sqref="N1552"/>
    </sheetView>
  </sheetViews>
  <sheetFormatPr defaultColWidth="11.19921875" defaultRowHeight="15" customHeight="1" x14ac:dyDescent="0.3"/>
  <cols>
    <col min="1" max="1" width="5" customWidth="1"/>
    <col min="2" max="2" width="12.69921875" customWidth="1"/>
    <col min="3" max="3" width="6.09765625" customWidth="1"/>
    <col min="4" max="4" width="10.59765625" customWidth="1"/>
    <col min="5" max="5" width="10.69921875" customWidth="1"/>
    <col min="6" max="6" width="9.19921875" customWidth="1"/>
    <col min="7" max="7" width="10.69921875" customWidth="1"/>
    <col min="8" max="8" width="12.19921875" customWidth="1"/>
    <col min="9" max="9" width="13.69921875" customWidth="1"/>
    <col min="10" max="10" width="4.19921875" customWidth="1"/>
    <col min="11" max="11" width="5" customWidth="1"/>
    <col min="12" max="12" width="13.59765625" style="525" customWidth="1"/>
    <col min="13" max="13" width="8.09765625" customWidth="1"/>
    <col min="14" max="14" width="8.3984375" customWidth="1"/>
    <col min="15" max="15" width="7.69921875" customWidth="1"/>
    <col min="16" max="16" width="8" customWidth="1"/>
    <col min="17" max="18" width="9.69921875" customWidth="1"/>
    <col min="19" max="20" width="11" customWidth="1"/>
    <col min="21" max="21" width="22.69921875" customWidth="1"/>
    <col min="22" max="26" width="11" customWidth="1"/>
  </cols>
  <sheetData>
    <row r="1" spans="1:21" ht="15.6" x14ac:dyDescent="0.3">
      <c r="A1" s="752" t="s">
        <v>275</v>
      </c>
      <c r="B1" s="742"/>
      <c r="C1" s="742"/>
      <c r="D1" s="742"/>
      <c r="E1" s="742"/>
      <c r="F1" s="742"/>
      <c r="G1" s="742"/>
      <c r="H1" s="743"/>
    </row>
    <row r="2" spans="1:21" ht="15" customHeight="1" x14ac:dyDescent="0.35">
      <c r="A2" s="242"/>
      <c r="C2" s="103"/>
      <c r="D2" s="103"/>
      <c r="E2" s="103"/>
      <c r="F2" s="103"/>
      <c r="G2" s="103"/>
      <c r="H2" s="32"/>
      <c r="K2" s="752" t="s">
        <v>276</v>
      </c>
      <c r="L2" s="742"/>
      <c r="M2" s="742"/>
      <c r="N2" s="742"/>
      <c r="O2" s="742"/>
      <c r="P2" s="742"/>
      <c r="Q2" s="742"/>
      <c r="R2" s="743"/>
    </row>
    <row r="3" spans="1:21" ht="15" customHeight="1" x14ac:dyDescent="0.35">
      <c r="A3" s="243" t="s">
        <v>2</v>
      </c>
      <c r="B3" s="244" t="s">
        <v>3</v>
      </c>
      <c r="C3" s="62" t="s">
        <v>4</v>
      </c>
      <c r="D3" s="63" t="s">
        <v>5</v>
      </c>
      <c r="E3" s="64" t="s">
        <v>6</v>
      </c>
      <c r="F3" s="65" t="s">
        <v>7</v>
      </c>
      <c r="G3" s="64" t="s">
        <v>8</v>
      </c>
      <c r="H3" s="245" t="s">
        <v>9</v>
      </c>
      <c r="K3" s="246" t="s">
        <v>2</v>
      </c>
      <c r="L3" s="692" t="s">
        <v>11</v>
      </c>
      <c r="M3" s="247" t="s">
        <v>12</v>
      </c>
      <c r="N3" s="248" t="s">
        <v>201</v>
      </c>
      <c r="O3" s="249" t="s">
        <v>277</v>
      </c>
      <c r="P3" s="250" t="s">
        <v>278</v>
      </c>
      <c r="Q3" s="250" t="s">
        <v>16</v>
      </c>
      <c r="R3" s="251" t="s">
        <v>17</v>
      </c>
    </row>
    <row r="4" spans="1:21" ht="15.6" x14ac:dyDescent="0.3">
      <c r="A4" s="183">
        <v>1</v>
      </c>
      <c r="B4" s="252">
        <v>626</v>
      </c>
      <c r="C4" s="25"/>
      <c r="D4" s="24">
        <v>626</v>
      </c>
      <c r="E4" s="26">
        <v>44727</v>
      </c>
      <c r="F4" s="27">
        <v>629</v>
      </c>
      <c r="G4" s="26">
        <v>44728</v>
      </c>
      <c r="H4" s="76">
        <f t="shared" ref="H4:H258" si="0">F4-D4</f>
        <v>3</v>
      </c>
      <c r="K4" s="33"/>
      <c r="L4" s="687">
        <v>44727</v>
      </c>
      <c r="M4" s="178">
        <v>96</v>
      </c>
      <c r="N4" s="253">
        <v>0</v>
      </c>
      <c r="O4" s="254">
        <v>76</v>
      </c>
      <c r="P4" s="80">
        <v>94</v>
      </c>
      <c r="Q4" s="40">
        <f t="shared" ref="Q4:Q36" si="1">(M4+N4)-O4</f>
        <v>20</v>
      </c>
      <c r="R4" s="32"/>
      <c r="T4" s="147"/>
      <c r="U4" s="48" t="s">
        <v>38</v>
      </c>
    </row>
    <row r="5" spans="1:21" ht="15.6" x14ac:dyDescent="0.3">
      <c r="A5" s="104">
        <v>2</v>
      </c>
      <c r="B5" s="105">
        <v>629</v>
      </c>
      <c r="C5" s="35"/>
      <c r="D5" s="34">
        <f t="shared" ref="D5:D15" si="2">F4</f>
        <v>629</v>
      </c>
      <c r="E5" s="26">
        <v>44728</v>
      </c>
      <c r="F5" s="37">
        <v>632</v>
      </c>
      <c r="G5" s="26">
        <v>44729</v>
      </c>
      <c r="H5" s="76">
        <f t="shared" si="0"/>
        <v>3</v>
      </c>
      <c r="K5" s="33"/>
      <c r="L5" s="687">
        <v>44728</v>
      </c>
      <c r="M5" s="34">
        <f t="shared" ref="M5:M115" si="3">O4</f>
        <v>76</v>
      </c>
      <c r="N5" s="37">
        <v>0</v>
      </c>
      <c r="O5" s="255">
        <v>56</v>
      </c>
      <c r="P5" s="256">
        <v>71</v>
      </c>
      <c r="Q5" s="40">
        <f t="shared" si="1"/>
        <v>20</v>
      </c>
      <c r="R5" s="41"/>
      <c r="T5" s="147"/>
      <c r="U5" s="48" t="s">
        <v>38</v>
      </c>
    </row>
    <row r="6" spans="1:21" ht="15.6" x14ac:dyDescent="0.3">
      <c r="A6" s="104">
        <v>3</v>
      </c>
      <c r="B6" s="105">
        <v>632</v>
      </c>
      <c r="C6" s="35"/>
      <c r="D6" s="34">
        <f t="shared" si="2"/>
        <v>632</v>
      </c>
      <c r="E6" s="26">
        <v>44729</v>
      </c>
      <c r="F6" s="37">
        <v>634</v>
      </c>
      <c r="G6" s="26">
        <v>44730</v>
      </c>
      <c r="H6" s="76">
        <f t="shared" si="0"/>
        <v>2</v>
      </c>
      <c r="K6" s="33"/>
      <c r="L6" s="687">
        <v>44729</v>
      </c>
      <c r="M6" s="34">
        <f t="shared" si="3"/>
        <v>56</v>
      </c>
      <c r="N6" s="37">
        <v>0</v>
      </c>
      <c r="O6" s="255">
        <v>42</v>
      </c>
      <c r="P6" s="256">
        <v>54</v>
      </c>
      <c r="Q6" s="40">
        <f t="shared" si="1"/>
        <v>14</v>
      </c>
      <c r="R6" s="41"/>
    </row>
    <row r="7" spans="1:21" ht="15.6" x14ac:dyDescent="0.3">
      <c r="A7" s="104">
        <v>4</v>
      </c>
      <c r="B7" s="105">
        <v>634</v>
      </c>
      <c r="C7" s="35"/>
      <c r="D7" s="34">
        <f t="shared" si="2"/>
        <v>634</v>
      </c>
      <c r="E7" s="26">
        <v>44730</v>
      </c>
      <c r="F7" s="37">
        <v>637</v>
      </c>
      <c r="G7" s="36">
        <v>44731</v>
      </c>
      <c r="H7" s="76">
        <f t="shared" si="0"/>
        <v>3</v>
      </c>
      <c r="K7" s="33"/>
      <c r="L7" s="687">
        <v>44730</v>
      </c>
      <c r="M7" s="34">
        <f t="shared" si="3"/>
        <v>42</v>
      </c>
      <c r="N7" s="37">
        <v>0</v>
      </c>
      <c r="O7" s="255">
        <v>23</v>
      </c>
      <c r="P7" s="256">
        <v>29</v>
      </c>
      <c r="Q7" s="40">
        <f t="shared" si="1"/>
        <v>19</v>
      </c>
      <c r="R7" s="41"/>
    </row>
    <row r="8" spans="1:21" ht="15.6" x14ac:dyDescent="0.3">
      <c r="A8" s="104">
        <v>5</v>
      </c>
      <c r="B8" s="105">
        <v>637</v>
      </c>
      <c r="C8" s="35"/>
      <c r="D8" s="34">
        <f t="shared" si="2"/>
        <v>637</v>
      </c>
      <c r="E8" s="26">
        <v>44731</v>
      </c>
      <c r="F8" s="37">
        <v>637</v>
      </c>
      <c r="G8" s="36">
        <v>44732</v>
      </c>
      <c r="H8" s="76">
        <f t="shared" si="0"/>
        <v>0</v>
      </c>
      <c r="K8" s="33"/>
      <c r="L8" s="687">
        <v>44731</v>
      </c>
      <c r="M8" s="34">
        <f t="shared" si="3"/>
        <v>23</v>
      </c>
      <c r="N8" s="37">
        <v>0</v>
      </c>
      <c r="O8" s="255">
        <v>23</v>
      </c>
      <c r="P8" s="256">
        <v>29</v>
      </c>
      <c r="Q8" s="40">
        <f t="shared" si="1"/>
        <v>0</v>
      </c>
      <c r="R8" s="41"/>
    </row>
    <row r="9" spans="1:21" ht="15.6" x14ac:dyDescent="0.3">
      <c r="A9" s="104">
        <v>6</v>
      </c>
      <c r="B9" s="105">
        <v>637</v>
      </c>
      <c r="C9" s="35"/>
      <c r="D9" s="34">
        <f t="shared" si="2"/>
        <v>637</v>
      </c>
      <c r="E9" s="26">
        <v>44732</v>
      </c>
      <c r="F9" s="37">
        <v>644</v>
      </c>
      <c r="G9" s="36">
        <v>44733</v>
      </c>
      <c r="H9" s="76">
        <f t="shared" si="0"/>
        <v>7</v>
      </c>
      <c r="K9" s="33"/>
      <c r="L9" s="687">
        <v>44732</v>
      </c>
      <c r="M9" s="34">
        <f t="shared" si="3"/>
        <v>23</v>
      </c>
      <c r="N9" s="37">
        <v>190</v>
      </c>
      <c r="O9" s="255">
        <v>150</v>
      </c>
      <c r="P9" s="256">
        <v>192</v>
      </c>
      <c r="Q9" s="40">
        <f t="shared" si="1"/>
        <v>63</v>
      </c>
      <c r="R9" s="41"/>
    </row>
    <row r="10" spans="1:21" ht="15.6" x14ac:dyDescent="0.3">
      <c r="A10" s="104">
        <v>7</v>
      </c>
      <c r="B10" s="105">
        <v>644</v>
      </c>
      <c r="C10" s="35"/>
      <c r="D10" s="34">
        <f t="shared" si="2"/>
        <v>644</v>
      </c>
      <c r="E10" s="26">
        <v>44733</v>
      </c>
      <c r="F10" s="37">
        <v>644</v>
      </c>
      <c r="G10" s="36">
        <v>44734</v>
      </c>
      <c r="H10" s="76">
        <f t="shared" si="0"/>
        <v>0</v>
      </c>
      <c r="K10" s="33"/>
      <c r="L10" s="687">
        <v>44733</v>
      </c>
      <c r="M10" s="34">
        <f t="shared" si="3"/>
        <v>150</v>
      </c>
      <c r="N10" s="37">
        <v>0</v>
      </c>
      <c r="O10" s="255">
        <v>150</v>
      </c>
      <c r="P10" s="256">
        <v>192</v>
      </c>
      <c r="Q10" s="40">
        <f t="shared" si="1"/>
        <v>0</v>
      </c>
      <c r="R10" s="41"/>
    </row>
    <row r="11" spans="1:21" ht="15.6" x14ac:dyDescent="0.3">
      <c r="A11" s="104">
        <v>8</v>
      </c>
      <c r="B11" s="105">
        <v>644</v>
      </c>
      <c r="C11" s="35"/>
      <c r="D11" s="34">
        <f t="shared" si="2"/>
        <v>644</v>
      </c>
      <c r="E11" s="26">
        <v>44734</v>
      </c>
      <c r="F11" s="37">
        <v>645</v>
      </c>
      <c r="G11" s="36">
        <v>44735</v>
      </c>
      <c r="H11" s="76">
        <f t="shared" si="0"/>
        <v>1</v>
      </c>
      <c r="K11" s="33"/>
      <c r="L11" s="687">
        <v>44734</v>
      </c>
      <c r="M11" s="34">
        <f t="shared" si="3"/>
        <v>150</v>
      </c>
      <c r="N11" s="37">
        <v>0</v>
      </c>
      <c r="O11" s="255">
        <v>144</v>
      </c>
      <c r="P11" s="256">
        <v>184</v>
      </c>
      <c r="Q11" s="40">
        <f t="shared" si="1"/>
        <v>6</v>
      </c>
      <c r="R11" s="41"/>
    </row>
    <row r="12" spans="1:21" ht="15.6" x14ac:dyDescent="0.3">
      <c r="A12" s="104">
        <v>9</v>
      </c>
      <c r="B12" s="105">
        <v>645</v>
      </c>
      <c r="C12" s="35"/>
      <c r="D12" s="34">
        <f t="shared" si="2"/>
        <v>645</v>
      </c>
      <c r="E12" s="26">
        <v>44735</v>
      </c>
      <c r="F12" s="37">
        <v>648</v>
      </c>
      <c r="G12" s="36">
        <v>44736</v>
      </c>
      <c r="H12" s="76">
        <f t="shared" si="0"/>
        <v>3</v>
      </c>
      <c r="K12" s="33"/>
      <c r="L12" s="687">
        <v>44735</v>
      </c>
      <c r="M12" s="34">
        <f t="shared" si="3"/>
        <v>144</v>
      </c>
      <c r="N12" s="37">
        <v>0</v>
      </c>
      <c r="O12" s="255">
        <v>135</v>
      </c>
      <c r="P12" s="256">
        <v>172</v>
      </c>
      <c r="Q12" s="40">
        <f t="shared" si="1"/>
        <v>9</v>
      </c>
      <c r="R12" s="41"/>
    </row>
    <row r="13" spans="1:21" ht="15.6" x14ac:dyDescent="0.3">
      <c r="A13" s="104">
        <v>10</v>
      </c>
      <c r="B13" s="105">
        <v>648</v>
      </c>
      <c r="C13" s="35"/>
      <c r="D13" s="34">
        <f t="shared" si="2"/>
        <v>648</v>
      </c>
      <c r="E13" s="26">
        <v>44736</v>
      </c>
      <c r="F13" s="37">
        <v>654</v>
      </c>
      <c r="G13" s="36">
        <v>44737</v>
      </c>
      <c r="H13" s="76">
        <f t="shared" si="0"/>
        <v>6</v>
      </c>
      <c r="K13" s="33"/>
      <c r="L13" s="687">
        <v>44736</v>
      </c>
      <c r="M13" s="34">
        <f t="shared" si="3"/>
        <v>135</v>
      </c>
      <c r="N13" s="37">
        <v>0</v>
      </c>
      <c r="O13" s="255">
        <v>100</v>
      </c>
      <c r="P13" s="256">
        <v>129</v>
      </c>
      <c r="Q13" s="40">
        <f t="shared" si="1"/>
        <v>35</v>
      </c>
      <c r="R13" s="41"/>
    </row>
    <row r="14" spans="1:21" ht="15.6" x14ac:dyDescent="0.3">
      <c r="A14" s="104">
        <v>11</v>
      </c>
      <c r="B14" s="105">
        <v>654</v>
      </c>
      <c r="C14" s="35"/>
      <c r="D14" s="34">
        <f t="shared" si="2"/>
        <v>654</v>
      </c>
      <c r="E14" s="26">
        <v>44737</v>
      </c>
      <c r="F14" s="37">
        <v>654</v>
      </c>
      <c r="G14" s="36">
        <v>44738</v>
      </c>
      <c r="H14" s="76">
        <f t="shared" si="0"/>
        <v>0</v>
      </c>
      <c r="K14" s="33"/>
      <c r="L14" s="687">
        <v>44737</v>
      </c>
      <c r="M14" s="34">
        <f t="shared" si="3"/>
        <v>100</v>
      </c>
      <c r="N14" s="37">
        <v>0</v>
      </c>
      <c r="O14" s="255">
        <v>100</v>
      </c>
      <c r="P14" s="256">
        <v>129</v>
      </c>
      <c r="Q14" s="40">
        <f t="shared" si="1"/>
        <v>0</v>
      </c>
      <c r="R14" s="41"/>
    </row>
    <row r="15" spans="1:21" ht="15.6" x14ac:dyDescent="0.3">
      <c r="A15" s="104">
        <v>12</v>
      </c>
      <c r="B15" s="105">
        <v>654</v>
      </c>
      <c r="C15" s="35"/>
      <c r="D15" s="34">
        <f t="shared" si="2"/>
        <v>654</v>
      </c>
      <c r="E15" s="26">
        <v>44738</v>
      </c>
      <c r="F15" s="37">
        <v>654</v>
      </c>
      <c r="G15" s="36">
        <v>44739</v>
      </c>
      <c r="H15" s="76">
        <f t="shared" si="0"/>
        <v>0</v>
      </c>
      <c r="K15" s="33"/>
      <c r="L15" s="687">
        <v>44738</v>
      </c>
      <c r="M15" s="34">
        <f t="shared" si="3"/>
        <v>100</v>
      </c>
      <c r="N15" s="37">
        <v>0</v>
      </c>
      <c r="O15" s="255">
        <v>100</v>
      </c>
      <c r="P15" s="256">
        <v>129</v>
      </c>
      <c r="Q15" s="40">
        <f t="shared" si="1"/>
        <v>0</v>
      </c>
      <c r="R15" s="41"/>
    </row>
    <row r="16" spans="1:21" ht="15.6" x14ac:dyDescent="0.3">
      <c r="A16" s="104">
        <v>13</v>
      </c>
      <c r="B16" s="105">
        <v>654</v>
      </c>
      <c r="C16" s="35"/>
      <c r="D16" s="34">
        <v>654</v>
      </c>
      <c r="E16" s="26">
        <v>44739</v>
      </c>
      <c r="F16" s="37">
        <v>658</v>
      </c>
      <c r="G16" s="36">
        <v>44740</v>
      </c>
      <c r="H16" s="76">
        <f t="shared" si="0"/>
        <v>4</v>
      </c>
      <c r="K16" s="33"/>
      <c r="L16" s="687">
        <v>44739</v>
      </c>
      <c r="M16" s="34">
        <f t="shared" si="3"/>
        <v>100</v>
      </c>
      <c r="N16" s="37">
        <v>0</v>
      </c>
      <c r="O16" s="255">
        <v>79</v>
      </c>
      <c r="P16" s="256">
        <v>101</v>
      </c>
      <c r="Q16" s="40">
        <f t="shared" si="1"/>
        <v>21</v>
      </c>
      <c r="R16" s="41"/>
    </row>
    <row r="17" spans="1:18" ht="15.6" x14ac:dyDescent="0.3">
      <c r="A17" s="104">
        <v>14</v>
      </c>
      <c r="B17" s="105">
        <v>658</v>
      </c>
      <c r="C17" s="35"/>
      <c r="D17" s="34">
        <v>658</v>
      </c>
      <c r="E17" s="26">
        <v>44740</v>
      </c>
      <c r="F17" s="37">
        <v>665</v>
      </c>
      <c r="G17" s="36">
        <v>44741</v>
      </c>
      <c r="H17" s="76">
        <f t="shared" si="0"/>
        <v>7</v>
      </c>
      <c r="K17" s="33"/>
      <c r="L17" s="687">
        <v>44740</v>
      </c>
      <c r="M17" s="34">
        <f t="shared" si="3"/>
        <v>79</v>
      </c>
      <c r="N17" s="37">
        <v>0</v>
      </c>
      <c r="O17" s="255">
        <v>51</v>
      </c>
      <c r="P17" s="256">
        <v>65</v>
      </c>
      <c r="Q17" s="40">
        <f t="shared" si="1"/>
        <v>28</v>
      </c>
      <c r="R17" s="41"/>
    </row>
    <row r="18" spans="1:18" ht="15.6" x14ac:dyDescent="0.3">
      <c r="A18" s="104">
        <v>15</v>
      </c>
      <c r="B18" s="105">
        <v>665</v>
      </c>
      <c r="C18" s="35"/>
      <c r="D18" s="34">
        <f t="shared" ref="D18:D272" si="4">F17</f>
        <v>665</v>
      </c>
      <c r="E18" s="26">
        <v>44741</v>
      </c>
      <c r="F18" s="37">
        <v>670</v>
      </c>
      <c r="G18" s="36">
        <v>44742</v>
      </c>
      <c r="H18" s="76">
        <f t="shared" si="0"/>
        <v>5</v>
      </c>
      <c r="K18" s="33"/>
      <c r="L18" s="687">
        <v>44741</v>
      </c>
      <c r="M18" s="34">
        <f t="shared" si="3"/>
        <v>51</v>
      </c>
      <c r="N18" s="37">
        <v>133</v>
      </c>
      <c r="O18" s="255">
        <v>180</v>
      </c>
      <c r="P18" s="256">
        <v>230</v>
      </c>
      <c r="Q18" s="40">
        <f t="shared" si="1"/>
        <v>4</v>
      </c>
      <c r="R18" s="41"/>
    </row>
    <row r="19" spans="1:18" ht="15.6" x14ac:dyDescent="0.3">
      <c r="A19" s="104">
        <v>16</v>
      </c>
      <c r="B19" s="105">
        <v>670</v>
      </c>
      <c r="C19" s="35"/>
      <c r="D19" s="34">
        <f t="shared" si="4"/>
        <v>670</v>
      </c>
      <c r="E19" s="26">
        <v>44742</v>
      </c>
      <c r="F19" s="37">
        <v>675</v>
      </c>
      <c r="G19" s="36">
        <v>44743</v>
      </c>
      <c r="H19" s="76">
        <f t="shared" si="0"/>
        <v>5</v>
      </c>
      <c r="K19" s="33"/>
      <c r="L19" s="687">
        <v>44742</v>
      </c>
      <c r="M19" s="34">
        <f t="shared" si="3"/>
        <v>180</v>
      </c>
      <c r="N19" s="37">
        <v>0</v>
      </c>
      <c r="O19" s="255">
        <v>168</v>
      </c>
      <c r="P19" s="256">
        <v>215</v>
      </c>
      <c r="Q19" s="40">
        <f t="shared" si="1"/>
        <v>12</v>
      </c>
      <c r="R19" s="41"/>
    </row>
    <row r="20" spans="1:18" ht="15.6" x14ac:dyDescent="0.3">
      <c r="A20" s="104">
        <v>17</v>
      </c>
      <c r="B20" s="105">
        <v>675</v>
      </c>
      <c r="C20" s="35"/>
      <c r="D20" s="34">
        <f t="shared" si="4"/>
        <v>675</v>
      </c>
      <c r="E20" s="26">
        <v>44743</v>
      </c>
      <c r="F20" s="37">
        <v>676</v>
      </c>
      <c r="G20" s="36">
        <v>44744</v>
      </c>
      <c r="H20" s="76">
        <f t="shared" si="0"/>
        <v>1</v>
      </c>
      <c r="K20" s="33"/>
      <c r="L20" s="687">
        <v>44743</v>
      </c>
      <c r="M20" s="34">
        <f t="shared" si="3"/>
        <v>168</v>
      </c>
      <c r="N20" s="37">
        <v>0</v>
      </c>
      <c r="O20" s="255">
        <v>163</v>
      </c>
      <c r="P20" s="256">
        <v>208</v>
      </c>
      <c r="Q20" s="40">
        <f t="shared" si="1"/>
        <v>5</v>
      </c>
      <c r="R20" s="41"/>
    </row>
    <row r="21" spans="1:18" ht="15.6" x14ac:dyDescent="0.3">
      <c r="A21" s="104">
        <v>18</v>
      </c>
      <c r="B21" s="105">
        <v>676</v>
      </c>
      <c r="C21" s="35"/>
      <c r="D21" s="34">
        <f t="shared" si="4"/>
        <v>676</v>
      </c>
      <c r="E21" s="26">
        <v>44744</v>
      </c>
      <c r="F21" s="37">
        <v>676</v>
      </c>
      <c r="G21" s="36">
        <v>44745</v>
      </c>
      <c r="H21" s="76">
        <f t="shared" si="0"/>
        <v>0</v>
      </c>
      <c r="K21" s="33"/>
      <c r="L21" s="687">
        <v>44744</v>
      </c>
      <c r="M21" s="34">
        <f t="shared" si="3"/>
        <v>163</v>
      </c>
      <c r="N21" s="37">
        <v>0</v>
      </c>
      <c r="O21" s="255">
        <v>163</v>
      </c>
      <c r="P21" s="256">
        <v>208</v>
      </c>
      <c r="Q21" s="40">
        <f t="shared" si="1"/>
        <v>0</v>
      </c>
      <c r="R21" s="41"/>
    </row>
    <row r="22" spans="1:18" ht="15.6" x14ac:dyDescent="0.3">
      <c r="A22" s="104">
        <v>19</v>
      </c>
      <c r="B22" s="105">
        <v>676</v>
      </c>
      <c r="C22" s="35"/>
      <c r="D22" s="34">
        <f t="shared" si="4"/>
        <v>676</v>
      </c>
      <c r="E22" s="26">
        <v>44745</v>
      </c>
      <c r="F22" s="37">
        <v>677</v>
      </c>
      <c r="G22" s="36">
        <v>44746</v>
      </c>
      <c r="H22" s="76">
        <f t="shared" si="0"/>
        <v>1</v>
      </c>
      <c r="K22" s="33"/>
      <c r="L22" s="687">
        <v>44745</v>
      </c>
      <c r="M22" s="34">
        <f t="shared" si="3"/>
        <v>163</v>
      </c>
      <c r="N22" s="37">
        <v>0</v>
      </c>
      <c r="O22" s="255">
        <v>156</v>
      </c>
      <c r="P22" s="256">
        <v>199</v>
      </c>
      <c r="Q22" s="40">
        <f t="shared" si="1"/>
        <v>7</v>
      </c>
      <c r="R22" s="41"/>
    </row>
    <row r="23" spans="1:18" ht="15.6" x14ac:dyDescent="0.3">
      <c r="A23" s="104">
        <v>20</v>
      </c>
      <c r="B23" s="105">
        <v>677</v>
      </c>
      <c r="C23" s="35"/>
      <c r="D23" s="34">
        <f t="shared" si="4"/>
        <v>677</v>
      </c>
      <c r="E23" s="26">
        <v>44746</v>
      </c>
      <c r="F23" s="37">
        <v>680</v>
      </c>
      <c r="G23" s="36">
        <v>44747</v>
      </c>
      <c r="H23" s="76">
        <f t="shared" si="0"/>
        <v>3</v>
      </c>
      <c r="K23" s="33"/>
      <c r="L23" s="687">
        <v>44746</v>
      </c>
      <c r="M23" s="34">
        <f t="shared" si="3"/>
        <v>156</v>
      </c>
      <c r="N23" s="37">
        <v>0</v>
      </c>
      <c r="O23" s="255">
        <v>135</v>
      </c>
      <c r="P23" s="256">
        <v>173</v>
      </c>
      <c r="Q23" s="40">
        <f t="shared" si="1"/>
        <v>21</v>
      </c>
      <c r="R23" s="41"/>
    </row>
    <row r="24" spans="1:18" ht="15.6" x14ac:dyDescent="0.3">
      <c r="A24" s="104">
        <v>21</v>
      </c>
      <c r="B24" s="105">
        <v>680</v>
      </c>
      <c r="C24" s="35"/>
      <c r="D24" s="34">
        <f t="shared" si="4"/>
        <v>680</v>
      </c>
      <c r="E24" s="26">
        <v>44747</v>
      </c>
      <c r="F24" s="37">
        <v>687</v>
      </c>
      <c r="G24" s="36">
        <v>44748</v>
      </c>
      <c r="H24" s="76">
        <f t="shared" si="0"/>
        <v>7</v>
      </c>
      <c r="K24" s="33"/>
      <c r="L24" s="687">
        <v>44747</v>
      </c>
      <c r="M24" s="34">
        <f t="shared" si="3"/>
        <v>135</v>
      </c>
      <c r="N24" s="37">
        <v>0</v>
      </c>
      <c r="O24" s="255">
        <v>95</v>
      </c>
      <c r="P24" s="256">
        <v>122</v>
      </c>
      <c r="Q24" s="40">
        <f t="shared" si="1"/>
        <v>40</v>
      </c>
      <c r="R24" s="41"/>
    </row>
    <row r="25" spans="1:18" ht="15.6" x14ac:dyDescent="0.3">
      <c r="A25" s="104">
        <v>22</v>
      </c>
      <c r="B25" s="105">
        <v>687</v>
      </c>
      <c r="C25" s="35"/>
      <c r="D25" s="34">
        <f t="shared" si="4"/>
        <v>687</v>
      </c>
      <c r="E25" s="26">
        <v>44748</v>
      </c>
      <c r="F25" s="37">
        <v>688</v>
      </c>
      <c r="G25" s="36">
        <v>44749</v>
      </c>
      <c r="H25" s="76">
        <f t="shared" si="0"/>
        <v>1</v>
      </c>
      <c r="K25" s="33"/>
      <c r="L25" s="687">
        <v>44748</v>
      </c>
      <c r="M25" s="34">
        <f t="shared" si="3"/>
        <v>95</v>
      </c>
      <c r="N25" s="37">
        <v>0</v>
      </c>
      <c r="O25" s="255">
        <v>85</v>
      </c>
      <c r="P25" s="256">
        <v>108</v>
      </c>
      <c r="Q25" s="40">
        <f t="shared" si="1"/>
        <v>10</v>
      </c>
      <c r="R25" s="41"/>
    </row>
    <row r="26" spans="1:18" ht="15.6" x14ac:dyDescent="0.3">
      <c r="A26" s="104">
        <v>23</v>
      </c>
      <c r="B26" s="105">
        <v>688</v>
      </c>
      <c r="C26" s="35"/>
      <c r="D26" s="34">
        <f t="shared" si="4"/>
        <v>688</v>
      </c>
      <c r="E26" s="26">
        <v>44749</v>
      </c>
      <c r="F26" s="37">
        <v>690</v>
      </c>
      <c r="G26" s="36">
        <v>44750</v>
      </c>
      <c r="H26" s="76">
        <f t="shared" si="0"/>
        <v>2</v>
      </c>
      <c r="K26" s="33"/>
      <c r="L26" s="687">
        <v>44749</v>
      </c>
      <c r="M26" s="34">
        <f t="shared" si="3"/>
        <v>85</v>
      </c>
      <c r="N26" s="37">
        <v>0</v>
      </c>
      <c r="O26" s="255">
        <v>79</v>
      </c>
      <c r="P26" s="256">
        <v>101</v>
      </c>
      <c r="Q26" s="40">
        <f t="shared" si="1"/>
        <v>6</v>
      </c>
      <c r="R26" s="41"/>
    </row>
    <row r="27" spans="1:18" ht="15.6" x14ac:dyDescent="0.3">
      <c r="A27" s="104">
        <v>24</v>
      </c>
      <c r="B27" s="105">
        <f t="shared" ref="B27:B281" si="5">F26</f>
        <v>690</v>
      </c>
      <c r="C27" s="35"/>
      <c r="D27" s="34">
        <f t="shared" si="4"/>
        <v>690</v>
      </c>
      <c r="E27" s="26">
        <v>44750</v>
      </c>
      <c r="F27" s="37">
        <v>691</v>
      </c>
      <c r="G27" s="36">
        <v>44751</v>
      </c>
      <c r="H27" s="76">
        <f t="shared" si="0"/>
        <v>1</v>
      </c>
      <c r="K27" s="33"/>
      <c r="L27" s="687">
        <v>44750</v>
      </c>
      <c r="M27" s="34">
        <f t="shared" si="3"/>
        <v>79</v>
      </c>
      <c r="N27" s="37">
        <v>0</v>
      </c>
      <c r="O27" s="255">
        <v>74</v>
      </c>
      <c r="P27" s="256">
        <v>95</v>
      </c>
      <c r="Q27" s="40">
        <f t="shared" si="1"/>
        <v>5</v>
      </c>
      <c r="R27" s="41"/>
    </row>
    <row r="28" spans="1:18" ht="15.6" x14ac:dyDescent="0.3">
      <c r="A28" s="104">
        <v>25</v>
      </c>
      <c r="B28" s="105">
        <f t="shared" si="5"/>
        <v>691</v>
      </c>
      <c r="C28" s="35"/>
      <c r="D28" s="34">
        <f t="shared" si="4"/>
        <v>691</v>
      </c>
      <c r="E28" s="26">
        <v>44751</v>
      </c>
      <c r="F28" s="37">
        <v>691</v>
      </c>
      <c r="G28" s="36">
        <v>44752</v>
      </c>
      <c r="H28" s="76">
        <f t="shared" si="0"/>
        <v>0</v>
      </c>
      <c r="K28" s="33"/>
      <c r="L28" s="687">
        <v>44751</v>
      </c>
      <c r="M28" s="34">
        <f t="shared" si="3"/>
        <v>74</v>
      </c>
      <c r="N28" s="37">
        <v>0</v>
      </c>
      <c r="O28" s="255">
        <v>74</v>
      </c>
      <c r="P28" s="256">
        <v>95</v>
      </c>
      <c r="Q28" s="40">
        <f t="shared" si="1"/>
        <v>0</v>
      </c>
      <c r="R28" s="41"/>
    </row>
    <row r="29" spans="1:18" ht="15.6" x14ac:dyDescent="0.3">
      <c r="A29" s="104">
        <v>26</v>
      </c>
      <c r="B29" s="105">
        <f t="shared" si="5"/>
        <v>691</v>
      </c>
      <c r="C29" s="35"/>
      <c r="D29" s="34">
        <f t="shared" si="4"/>
        <v>691</v>
      </c>
      <c r="E29" s="26">
        <v>44752</v>
      </c>
      <c r="F29" s="37">
        <v>691</v>
      </c>
      <c r="G29" s="36">
        <v>44753</v>
      </c>
      <c r="H29" s="76">
        <f t="shared" si="0"/>
        <v>0</v>
      </c>
      <c r="K29" s="33"/>
      <c r="L29" s="687">
        <v>44752</v>
      </c>
      <c r="M29" s="34">
        <f t="shared" si="3"/>
        <v>74</v>
      </c>
      <c r="N29" s="37">
        <v>0</v>
      </c>
      <c r="O29" s="255">
        <v>74</v>
      </c>
      <c r="P29" s="256">
        <v>95</v>
      </c>
      <c r="Q29" s="40">
        <f t="shared" si="1"/>
        <v>0</v>
      </c>
      <c r="R29" s="41"/>
    </row>
    <row r="30" spans="1:18" ht="15.6" x14ac:dyDescent="0.3">
      <c r="A30" s="104">
        <v>27</v>
      </c>
      <c r="B30" s="105">
        <f t="shared" si="5"/>
        <v>691</v>
      </c>
      <c r="C30" s="35"/>
      <c r="D30" s="34">
        <f t="shared" si="4"/>
        <v>691</v>
      </c>
      <c r="E30" s="26">
        <v>44753</v>
      </c>
      <c r="F30" s="37">
        <v>692</v>
      </c>
      <c r="G30" s="36">
        <v>44754</v>
      </c>
      <c r="H30" s="76">
        <f t="shared" si="0"/>
        <v>1</v>
      </c>
      <c r="K30" s="33"/>
      <c r="L30" s="687">
        <v>44753</v>
      </c>
      <c r="M30" s="34">
        <f t="shared" si="3"/>
        <v>74</v>
      </c>
      <c r="N30" s="37">
        <v>0</v>
      </c>
      <c r="O30" s="255">
        <v>67</v>
      </c>
      <c r="P30" s="256">
        <v>86</v>
      </c>
      <c r="Q30" s="40">
        <f t="shared" si="1"/>
        <v>7</v>
      </c>
      <c r="R30" s="41"/>
    </row>
    <row r="31" spans="1:18" ht="15.6" x14ac:dyDescent="0.3">
      <c r="A31" s="104">
        <v>28</v>
      </c>
      <c r="B31" s="105">
        <f t="shared" si="5"/>
        <v>692</v>
      </c>
      <c r="C31" s="35"/>
      <c r="D31" s="34">
        <f t="shared" si="4"/>
        <v>692</v>
      </c>
      <c r="E31" s="26">
        <v>44754</v>
      </c>
      <c r="F31" s="37">
        <v>693</v>
      </c>
      <c r="G31" s="36">
        <v>44755</v>
      </c>
      <c r="H31" s="76">
        <f t="shared" si="0"/>
        <v>1</v>
      </c>
      <c r="K31" s="33"/>
      <c r="L31" s="687">
        <v>44754</v>
      </c>
      <c r="M31" s="34">
        <f t="shared" si="3"/>
        <v>67</v>
      </c>
      <c r="N31" s="37">
        <v>0</v>
      </c>
      <c r="O31" s="255">
        <v>63</v>
      </c>
      <c r="P31" s="256">
        <v>80</v>
      </c>
      <c r="Q31" s="40">
        <f t="shared" si="1"/>
        <v>4</v>
      </c>
      <c r="R31" s="41"/>
    </row>
    <row r="32" spans="1:18" ht="15.6" x14ac:dyDescent="0.3">
      <c r="A32" s="104">
        <v>29</v>
      </c>
      <c r="B32" s="105">
        <f t="shared" si="5"/>
        <v>693</v>
      </c>
      <c r="C32" s="35"/>
      <c r="D32" s="34">
        <f t="shared" si="4"/>
        <v>693</v>
      </c>
      <c r="E32" s="26">
        <v>44755</v>
      </c>
      <c r="F32" s="37">
        <v>694</v>
      </c>
      <c r="G32" s="36">
        <v>44756</v>
      </c>
      <c r="H32" s="76">
        <f t="shared" si="0"/>
        <v>1</v>
      </c>
      <c r="K32" s="33"/>
      <c r="L32" s="687">
        <v>44755</v>
      </c>
      <c r="M32" s="34">
        <f t="shared" si="3"/>
        <v>63</v>
      </c>
      <c r="N32" s="37">
        <v>0</v>
      </c>
      <c r="O32" s="255">
        <v>59</v>
      </c>
      <c r="P32" s="256">
        <v>75</v>
      </c>
      <c r="Q32" s="40">
        <f t="shared" si="1"/>
        <v>4</v>
      </c>
      <c r="R32" s="41"/>
    </row>
    <row r="33" spans="1:18" ht="15.6" x14ac:dyDescent="0.3">
      <c r="A33" s="104">
        <v>30</v>
      </c>
      <c r="B33" s="105">
        <f t="shared" si="5"/>
        <v>694</v>
      </c>
      <c r="C33" s="35"/>
      <c r="D33" s="34">
        <f t="shared" si="4"/>
        <v>694</v>
      </c>
      <c r="E33" s="26">
        <v>44756</v>
      </c>
      <c r="F33" s="37">
        <v>695</v>
      </c>
      <c r="G33" s="36">
        <v>44757</v>
      </c>
      <c r="H33" s="76">
        <f t="shared" si="0"/>
        <v>1</v>
      </c>
      <c r="K33" s="33"/>
      <c r="L33" s="687">
        <v>44756</v>
      </c>
      <c r="M33" s="34">
        <f t="shared" si="3"/>
        <v>59</v>
      </c>
      <c r="N33" s="37">
        <v>0</v>
      </c>
      <c r="O33" s="255">
        <v>51</v>
      </c>
      <c r="P33" s="256">
        <v>65</v>
      </c>
      <c r="Q33" s="40">
        <f t="shared" si="1"/>
        <v>8</v>
      </c>
      <c r="R33" s="41"/>
    </row>
    <row r="34" spans="1:18" ht="15.6" x14ac:dyDescent="0.3">
      <c r="A34" s="104">
        <v>31</v>
      </c>
      <c r="B34" s="105">
        <f t="shared" si="5"/>
        <v>695</v>
      </c>
      <c r="C34" s="35"/>
      <c r="D34" s="34">
        <f t="shared" si="4"/>
        <v>695</v>
      </c>
      <c r="E34" s="26">
        <v>44757</v>
      </c>
      <c r="F34" s="37">
        <v>695</v>
      </c>
      <c r="G34" s="36">
        <v>44758</v>
      </c>
      <c r="H34" s="76">
        <f t="shared" si="0"/>
        <v>0</v>
      </c>
      <c r="K34" s="33"/>
      <c r="L34" s="687">
        <v>44757</v>
      </c>
      <c r="M34" s="34">
        <f t="shared" si="3"/>
        <v>51</v>
      </c>
      <c r="N34" s="37">
        <v>0</v>
      </c>
      <c r="O34" s="255">
        <v>51</v>
      </c>
      <c r="P34" s="256">
        <v>65</v>
      </c>
      <c r="Q34" s="40">
        <f t="shared" si="1"/>
        <v>0</v>
      </c>
      <c r="R34" s="41"/>
    </row>
    <row r="35" spans="1:18" ht="15.6" x14ac:dyDescent="0.3">
      <c r="A35" s="104">
        <v>32</v>
      </c>
      <c r="B35" s="105">
        <f t="shared" si="5"/>
        <v>695</v>
      </c>
      <c r="C35" s="35"/>
      <c r="D35" s="34">
        <f t="shared" si="4"/>
        <v>695</v>
      </c>
      <c r="E35" s="26">
        <v>44758</v>
      </c>
      <c r="F35" s="37">
        <v>695</v>
      </c>
      <c r="G35" s="36">
        <v>44759</v>
      </c>
      <c r="H35" s="76">
        <f t="shared" si="0"/>
        <v>0</v>
      </c>
      <c r="K35" s="33"/>
      <c r="L35" s="687">
        <v>44758</v>
      </c>
      <c r="M35" s="34">
        <f t="shared" si="3"/>
        <v>51</v>
      </c>
      <c r="N35" s="37">
        <v>0</v>
      </c>
      <c r="O35" s="255">
        <v>51</v>
      </c>
      <c r="P35" s="256">
        <v>65</v>
      </c>
      <c r="Q35" s="40">
        <f t="shared" si="1"/>
        <v>0</v>
      </c>
      <c r="R35" s="41"/>
    </row>
    <row r="36" spans="1:18" ht="15.6" x14ac:dyDescent="0.3">
      <c r="A36" s="104">
        <v>33</v>
      </c>
      <c r="B36" s="105">
        <f t="shared" si="5"/>
        <v>695</v>
      </c>
      <c r="C36" s="35"/>
      <c r="D36" s="34">
        <f t="shared" si="4"/>
        <v>695</v>
      </c>
      <c r="E36" s="26">
        <v>44759</v>
      </c>
      <c r="F36" s="37">
        <v>696</v>
      </c>
      <c r="G36" s="36">
        <v>44760</v>
      </c>
      <c r="H36" s="76">
        <f t="shared" si="0"/>
        <v>1</v>
      </c>
      <c r="K36" s="33"/>
      <c r="L36" s="687">
        <v>44759</v>
      </c>
      <c r="M36" s="34">
        <f t="shared" si="3"/>
        <v>51</v>
      </c>
      <c r="N36" s="37">
        <v>0</v>
      </c>
      <c r="O36" s="255">
        <v>47</v>
      </c>
      <c r="P36" s="256">
        <v>60</v>
      </c>
      <c r="Q36" s="40">
        <f t="shared" si="1"/>
        <v>4</v>
      </c>
      <c r="R36" s="41"/>
    </row>
    <row r="37" spans="1:18" ht="15.6" x14ac:dyDescent="0.3">
      <c r="A37" s="104">
        <v>34</v>
      </c>
      <c r="B37" s="105">
        <f t="shared" si="5"/>
        <v>696</v>
      </c>
      <c r="C37" s="35"/>
      <c r="D37" s="34">
        <f t="shared" si="4"/>
        <v>696</v>
      </c>
      <c r="E37" s="26">
        <v>44760</v>
      </c>
      <c r="F37" s="37">
        <v>698</v>
      </c>
      <c r="G37" s="36">
        <v>44761</v>
      </c>
      <c r="H37" s="76">
        <f t="shared" si="0"/>
        <v>2</v>
      </c>
      <c r="K37" s="257"/>
      <c r="L37" s="687">
        <v>44760</v>
      </c>
      <c r="M37" s="34">
        <f t="shared" si="3"/>
        <v>47</v>
      </c>
      <c r="N37" s="37">
        <v>127</v>
      </c>
      <c r="O37" s="255">
        <v>180</v>
      </c>
      <c r="P37" s="256">
        <v>230</v>
      </c>
      <c r="Q37" s="40">
        <f>O37-(N37+M37)</f>
        <v>6</v>
      </c>
      <c r="R37" s="41"/>
    </row>
    <row r="38" spans="1:18" ht="15.6" x14ac:dyDescent="0.3">
      <c r="A38" s="104">
        <v>35</v>
      </c>
      <c r="B38" s="105">
        <f t="shared" si="5"/>
        <v>698</v>
      </c>
      <c r="C38" s="35"/>
      <c r="D38" s="34">
        <f t="shared" si="4"/>
        <v>698</v>
      </c>
      <c r="E38" s="26">
        <v>44761</v>
      </c>
      <c r="F38" s="37">
        <v>707</v>
      </c>
      <c r="G38" s="36">
        <v>44762</v>
      </c>
      <c r="H38" s="76">
        <f t="shared" si="0"/>
        <v>9</v>
      </c>
      <c r="K38" s="49"/>
      <c r="L38" s="687">
        <v>44761</v>
      </c>
      <c r="M38" s="34">
        <f t="shared" si="3"/>
        <v>180</v>
      </c>
      <c r="N38" s="37">
        <v>0</v>
      </c>
      <c r="O38" s="255">
        <v>118</v>
      </c>
      <c r="P38" s="256">
        <v>151</v>
      </c>
      <c r="Q38" s="40">
        <f t="shared" ref="Q38:Q60" si="6">(M38+N38)-O38</f>
        <v>62</v>
      </c>
      <c r="R38" s="41"/>
    </row>
    <row r="39" spans="1:18" ht="15.6" x14ac:dyDescent="0.3">
      <c r="A39" s="104">
        <v>36</v>
      </c>
      <c r="B39" s="105">
        <f t="shared" si="5"/>
        <v>707</v>
      </c>
      <c r="C39" s="35"/>
      <c r="D39" s="34">
        <f t="shared" si="4"/>
        <v>707</v>
      </c>
      <c r="E39" s="26">
        <v>44762</v>
      </c>
      <c r="F39" s="37">
        <v>715</v>
      </c>
      <c r="G39" s="36">
        <v>44763</v>
      </c>
      <c r="H39" s="76">
        <f t="shared" si="0"/>
        <v>8</v>
      </c>
      <c r="K39" s="33"/>
      <c r="L39" s="687">
        <v>44762</v>
      </c>
      <c r="M39" s="34">
        <f t="shared" si="3"/>
        <v>118</v>
      </c>
      <c r="N39" s="37">
        <v>0</v>
      </c>
      <c r="O39" s="255">
        <v>67</v>
      </c>
      <c r="P39" s="256">
        <v>86</v>
      </c>
      <c r="Q39" s="40">
        <f t="shared" si="6"/>
        <v>51</v>
      </c>
      <c r="R39" s="41"/>
    </row>
    <row r="40" spans="1:18" ht="15.6" x14ac:dyDescent="0.3">
      <c r="A40" s="104">
        <v>37</v>
      </c>
      <c r="B40" s="105">
        <f t="shared" si="5"/>
        <v>715</v>
      </c>
      <c r="C40" s="35"/>
      <c r="D40" s="34">
        <f t="shared" si="4"/>
        <v>715</v>
      </c>
      <c r="E40" s="26">
        <v>44763</v>
      </c>
      <c r="F40" s="37">
        <v>715</v>
      </c>
      <c r="G40" s="36">
        <v>44764</v>
      </c>
      <c r="H40" s="76">
        <f t="shared" si="0"/>
        <v>0</v>
      </c>
      <c r="K40" s="33"/>
      <c r="L40" s="687">
        <v>44763</v>
      </c>
      <c r="M40" s="34">
        <f t="shared" si="3"/>
        <v>67</v>
      </c>
      <c r="N40" s="37">
        <v>0</v>
      </c>
      <c r="O40" s="255">
        <v>67</v>
      </c>
      <c r="P40" s="256">
        <v>86</v>
      </c>
      <c r="Q40" s="40">
        <f t="shared" si="6"/>
        <v>0</v>
      </c>
      <c r="R40" s="41"/>
    </row>
    <row r="41" spans="1:18" ht="15.6" x14ac:dyDescent="0.3">
      <c r="A41" s="104">
        <v>38</v>
      </c>
      <c r="B41" s="105">
        <f t="shared" si="5"/>
        <v>715</v>
      </c>
      <c r="C41" s="35"/>
      <c r="D41" s="34">
        <f t="shared" si="4"/>
        <v>715</v>
      </c>
      <c r="E41" s="26">
        <v>44764</v>
      </c>
      <c r="F41" s="37">
        <v>724</v>
      </c>
      <c r="G41" s="36">
        <v>44765</v>
      </c>
      <c r="H41" s="76">
        <f t="shared" si="0"/>
        <v>9</v>
      </c>
      <c r="K41" s="257"/>
      <c r="L41" s="687">
        <v>44764</v>
      </c>
      <c r="M41" s="34">
        <f t="shared" si="3"/>
        <v>67</v>
      </c>
      <c r="N41" s="37">
        <v>134</v>
      </c>
      <c r="O41" s="255">
        <v>180</v>
      </c>
      <c r="P41" s="256">
        <v>230</v>
      </c>
      <c r="Q41" s="40">
        <f t="shared" si="6"/>
        <v>21</v>
      </c>
      <c r="R41" s="41"/>
    </row>
    <row r="42" spans="1:18" ht="15.6" x14ac:dyDescent="0.3">
      <c r="A42" s="104">
        <v>39</v>
      </c>
      <c r="B42" s="105">
        <f t="shared" si="5"/>
        <v>724</v>
      </c>
      <c r="C42" s="35"/>
      <c r="D42" s="34">
        <f t="shared" si="4"/>
        <v>724</v>
      </c>
      <c r="E42" s="26">
        <v>44765</v>
      </c>
      <c r="F42" s="37">
        <v>724</v>
      </c>
      <c r="G42" s="36">
        <v>44766</v>
      </c>
      <c r="H42" s="76">
        <f t="shared" si="0"/>
        <v>0</v>
      </c>
      <c r="K42" s="33"/>
      <c r="L42" s="687">
        <v>44765</v>
      </c>
      <c r="M42" s="34">
        <f t="shared" si="3"/>
        <v>180</v>
      </c>
      <c r="N42" s="37">
        <v>0</v>
      </c>
      <c r="O42" s="255">
        <v>180</v>
      </c>
      <c r="P42" s="256">
        <v>230</v>
      </c>
      <c r="Q42" s="40">
        <f t="shared" si="6"/>
        <v>0</v>
      </c>
      <c r="R42" s="41"/>
    </row>
    <row r="43" spans="1:18" ht="15.6" x14ac:dyDescent="0.3">
      <c r="A43" s="104">
        <v>40</v>
      </c>
      <c r="B43" s="105">
        <f t="shared" si="5"/>
        <v>724</v>
      </c>
      <c r="C43" s="35"/>
      <c r="D43" s="34">
        <f t="shared" si="4"/>
        <v>724</v>
      </c>
      <c r="E43" s="26">
        <v>44766</v>
      </c>
      <c r="F43" s="37">
        <v>724</v>
      </c>
      <c r="G43" s="36">
        <v>44767</v>
      </c>
      <c r="H43" s="76">
        <f t="shared" si="0"/>
        <v>0</v>
      </c>
      <c r="K43" s="33"/>
      <c r="L43" s="687">
        <v>44766</v>
      </c>
      <c r="M43" s="34">
        <f t="shared" si="3"/>
        <v>180</v>
      </c>
      <c r="N43" s="37">
        <v>0</v>
      </c>
      <c r="O43" s="255">
        <v>180</v>
      </c>
      <c r="P43" s="256">
        <v>230</v>
      </c>
      <c r="Q43" s="40">
        <f t="shared" si="6"/>
        <v>0</v>
      </c>
      <c r="R43" s="41"/>
    </row>
    <row r="44" spans="1:18" ht="15.6" x14ac:dyDescent="0.3">
      <c r="A44" s="104">
        <v>41</v>
      </c>
      <c r="B44" s="105">
        <f t="shared" si="5"/>
        <v>724</v>
      </c>
      <c r="C44" s="35"/>
      <c r="D44" s="34">
        <f t="shared" si="4"/>
        <v>724</v>
      </c>
      <c r="E44" s="26">
        <v>44767</v>
      </c>
      <c r="F44" s="37">
        <v>727</v>
      </c>
      <c r="G44" s="36">
        <v>44768</v>
      </c>
      <c r="H44" s="76">
        <f t="shared" si="0"/>
        <v>3</v>
      </c>
      <c r="K44" s="33"/>
      <c r="L44" s="687">
        <v>44767</v>
      </c>
      <c r="M44" s="34">
        <f t="shared" si="3"/>
        <v>180</v>
      </c>
      <c r="N44" s="37">
        <v>0</v>
      </c>
      <c r="O44" s="255">
        <v>163</v>
      </c>
      <c r="P44" s="256">
        <v>208</v>
      </c>
      <c r="Q44" s="40">
        <f t="shared" si="6"/>
        <v>17</v>
      </c>
      <c r="R44" s="41"/>
    </row>
    <row r="45" spans="1:18" ht="15.6" x14ac:dyDescent="0.3">
      <c r="A45" s="258">
        <v>42</v>
      </c>
      <c r="B45" s="105">
        <f t="shared" si="5"/>
        <v>727</v>
      </c>
      <c r="C45" s="35"/>
      <c r="D45" s="34">
        <f t="shared" si="4"/>
        <v>727</v>
      </c>
      <c r="E45" s="26">
        <v>44768</v>
      </c>
      <c r="F45" s="37">
        <v>731</v>
      </c>
      <c r="G45" s="36">
        <v>44769</v>
      </c>
      <c r="H45" s="76">
        <f t="shared" si="0"/>
        <v>4</v>
      </c>
      <c r="K45" s="33"/>
      <c r="L45" s="687">
        <v>44768</v>
      </c>
      <c r="M45" s="34">
        <f t="shared" si="3"/>
        <v>163</v>
      </c>
      <c r="N45" s="37">
        <v>0</v>
      </c>
      <c r="O45" s="255">
        <v>141</v>
      </c>
      <c r="P45" s="256">
        <v>180</v>
      </c>
      <c r="Q45" s="40">
        <f t="shared" si="6"/>
        <v>22</v>
      </c>
      <c r="R45" s="41"/>
    </row>
    <row r="46" spans="1:18" ht="15.6" x14ac:dyDescent="0.3">
      <c r="A46" s="5">
        <v>43</v>
      </c>
      <c r="B46" s="105">
        <f t="shared" si="5"/>
        <v>731</v>
      </c>
      <c r="C46" s="35"/>
      <c r="D46" s="34">
        <f t="shared" si="4"/>
        <v>731</v>
      </c>
      <c r="E46" s="26">
        <v>44769</v>
      </c>
      <c r="F46" s="37">
        <v>739</v>
      </c>
      <c r="G46" s="36">
        <v>44770</v>
      </c>
      <c r="H46" s="76">
        <f t="shared" si="0"/>
        <v>8</v>
      </c>
      <c r="K46" s="33"/>
      <c r="L46" s="687">
        <v>44769</v>
      </c>
      <c r="M46" s="34">
        <f t="shared" si="3"/>
        <v>141</v>
      </c>
      <c r="N46" s="37">
        <v>0</v>
      </c>
      <c r="O46" s="255">
        <v>90</v>
      </c>
      <c r="P46" s="256">
        <f>50*2.3</f>
        <v>114.99999999999999</v>
      </c>
      <c r="Q46" s="40">
        <f t="shared" si="6"/>
        <v>51</v>
      </c>
      <c r="R46" s="41"/>
    </row>
    <row r="47" spans="1:18" ht="15.6" x14ac:dyDescent="0.3">
      <c r="A47" s="5">
        <v>44</v>
      </c>
      <c r="B47" s="105">
        <f t="shared" si="5"/>
        <v>739</v>
      </c>
      <c r="C47" s="35"/>
      <c r="D47" s="34">
        <f t="shared" si="4"/>
        <v>739</v>
      </c>
      <c r="E47" s="26">
        <v>44770</v>
      </c>
      <c r="F47" s="37">
        <v>741</v>
      </c>
      <c r="G47" s="36">
        <v>44771</v>
      </c>
      <c r="H47" s="76">
        <f t="shared" si="0"/>
        <v>2</v>
      </c>
      <c r="K47" s="33"/>
      <c r="L47" s="687">
        <v>44770</v>
      </c>
      <c r="M47" s="34">
        <f t="shared" si="3"/>
        <v>90</v>
      </c>
      <c r="N47" s="37">
        <v>0</v>
      </c>
      <c r="O47" s="255">
        <v>74</v>
      </c>
      <c r="P47" s="256">
        <v>94</v>
      </c>
      <c r="Q47" s="40">
        <f t="shared" si="6"/>
        <v>16</v>
      </c>
      <c r="R47" s="41"/>
    </row>
    <row r="48" spans="1:18" ht="15.6" x14ac:dyDescent="0.3">
      <c r="A48" s="5">
        <v>45</v>
      </c>
      <c r="B48" s="105">
        <f t="shared" si="5"/>
        <v>741</v>
      </c>
      <c r="C48" s="35"/>
      <c r="D48" s="34">
        <f t="shared" si="4"/>
        <v>741</v>
      </c>
      <c r="E48" s="26">
        <v>44771</v>
      </c>
      <c r="F48" s="37">
        <v>748</v>
      </c>
      <c r="G48" s="36">
        <v>44772</v>
      </c>
      <c r="H48" s="76">
        <f t="shared" si="0"/>
        <v>7</v>
      </c>
      <c r="K48" s="33"/>
      <c r="L48" s="687">
        <v>44771</v>
      </c>
      <c r="M48" s="34">
        <f t="shared" si="3"/>
        <v>74</v>
      </c>
      <c r="N48" s="37">
        <v>0</v>
      </c>
      <c r="O48" s="255">
        <v>35</v>
      </c>
      <c r="P48" s="256">
        <v>45</v>
      </c>
      <c r="Q48" s="40">
        <f t="shared" si="6"/>
        <v>39</v>
      </c>
      <c r="R48" s="41"/>
    </row>
    <row r="49" spans="1:18" ht="15.6" x14ac:dyDescent="0.3">
      <c r="A49" s="5">
        <v>46</v>
      </c>
      <c r="B49" s="105">
        <f t="shared" si="5"/>
        <v>748</v>
      </c>
      <c r="C49" s="35"/>
      <c r="D49" s="34">
        <f t="shared" si="4"/>
        <v>748</v>
      </c>
      <c r="E49" s="26">
        <v>44772</v>
      </c>
      <c r="F49" s="37">
        <v>752</v>
      </c>
      <c r="G49" s="36">
        <v>44773</v>
      </c>
      <c r="H49" s="76">
        <f t="shared" si="0"/>
        <v>4</v>
      </c>
      <c r="K49" s="33"/>
      <c r="L49" s="687">
        <v>44772</v>
      </c>
      <c r="M49" s="34">
        <f t="shared" si="3"/>
        <v>35</v>
      </c>
      <c r="N49" s="37">
        <v>110</v>
      </c>
      <c r="O49" s="255">
        <v>180</v>
      </c>
      <c r="P49" s="256">
        <v>230</v>
      </c>
      <c r="Q49" s="40">
        <f t="shared" si="6"/>
        <v>-35</v>
      </c>
      <c r="R49" s="41"/>
    </row>
    <row r="50" spans="1:18" ht="15.6" x14ac:dyDescent="0.3">
      <c r="A50" s="5">
        <v>47</v>
      </c>
      <c r="B50" s="105">
        <f t="shared" si="5"/>
        <v>752</v>
      </c>
      <c r="C50" s="35"/>
      <c r="D50" s="34">
        <f t="shared" si="4"/>
        <v>752</v>
      </c>
      <c r="E50" s="26">
        <v>44773</v>
      </c>
      <c r="F50" s="37">
        <v>753</v>
      </c>
      <c r="G50" s="36">
        <v>44774</v>
      </c>
      <c r="H50" s="76">
        <f t="shared" si="0"/>
        <v>1</v>
      </c>
      <c r="K50" s="33"/>
      <c r="L50" s="687">
        <v>44773</v>
      </c>
      <c r="M50" s="34">
        <f t="shared" si="3"/>
        <v>180</v>
      </c>
      <c r="N50" s="37">
        <v>0</v>
      </c>
      <c r="O50" s="255">
        <v>180</v>
      </c>
      <c r="P50" s="256">
        <v>230</v>
      </c>
      <c r="Q50" s="40">
        <f t="shared" si="6"/>
        <v>0</v>
      </c>
      <c r="R50" s="41"/>
    </row>
    <row r="51" spans="1:18" ht="15.6" x14ac:dyDescent="0.3">
      <c r="A51" s="5">
        <v>48</v>
      </c>
      <c r="B51" s="105">
        <f t="shared" si="5"/>
        <v>753</v>
      </c>
      <c r="C51" s="35"/>
      <c r="D51" s="34">
        <f t="shared" si="4"/>
        <v>753</v>
      </c>
      <c r="E51" s="26">
        <v>44774</v>
      </c>
      <c r="F51" s="37">
        <v>766</v>
      </c>
      <c r="G51" s="36">
        <v>44775</v>
      </c>
      <c r="H51" s="76">
        <f t="shared" si="0"/>
        <v>13</v>
      </c>
      <c r="K51" s="33"/>
      <c r="L51" s="687">
        <v>44774</v>
      </c>
      <c r="M51" s="34">
        <f t="shared" si="3"/>
        <v>180</v>
      </c>
      <c r="N51" s="37">
        <v>0</v>
      </c>
      <c r="O51" s="255">
        <v>124</v>
      </c>
      <c r="P51" s="259">
        <f>69*2.3</f>
        <v>158.69999999999999</v>
      </c>
      <c r="Q51" s="40">
        <f t="shared" si="6"/>
        <v>56</v>
      </c>
      <c r="R51" s="41"/>
    </row>
    <row r="52" spans="1:18" ht="15.6" x14ac:dyDescent="0.3">
      <c r="A52" s="5">
        <v>49</v>
      </c>
      <c r="B52" s="105">
        <f t="shared" si="5"/>
        <v>766</v>
      </c>
      <c r="C52" s="35"/>
      <c r="D52" s="34">
        <f t="shared" si="4"/>
        <v>766</v>
      </c>
      <c r="E52" s="26">
        <v>44775</v>
      </c>
      <c r="F52" s="37">
        <v>775</v>
      </c>
      <c r="G52" s="36">
        <v>44776</v>
      </c>
      <c r="H52" s="76">
        <f t="shared" si="0"/>
        <v>9</v>
      </c>
      <c r="K52" s="33"/>
      <c r="L52" s="687">
        <v>44775</v>
      </c>
      <c r="M52" s="34">
        <f t="shared" si="3"/>
        <v>124</v>
      </c>
      <c r="N52" s="37">
        <v>0</v>
      </c>
      <c r="O52" s="255">
        <v>85</v>
      </c>
      <c r="P52" s="259">
        <f>31*3.5</f>
        <v>108.5</v>
      </c>
      <c r="Q52" s="40">
        <f t="shared" si="6"/>
        <v>39</v>
      </c>
      <c r="R52" s="41"/>
    </row>
    <row r="53" spans="1:18" ht="15.6" x14ac:dyDescent="0.3">
      <c r="A53" s="5">
        <v>50</v>
      </c>
      <c r="B53" s="105">
        <f t="shared" si="5"/>
        <v>775</v>
      </c>
      <c r="C53" s="35"/>
      <c r="D53" s="34">
        <f t="shared" si="4"/>
        <v>775</v>
      </c>
      <c r="E53" s="26">
        <v>44776</v>
      </c>
      <c r="F53" s="37">
        <v>778</v>
      </c>
      <c r="G53" s="36">
        <v>44777</v>
      </c>
      <c r="H53" s="76">
        <f t="shared" si="0"/>
        <v>3</v>
      </c>
      <c r="K53" s="33"/>
      <c r="L53" s="687">
        <v>44776</v>
      </c>
      <c r="M53" s="34">
        <f t="shared" si="3"/>
        <v>85</v>
      </c>
      <c r="N53" s="37">
        <v>0</v>
      </c>
      <c r="O53" s="255">
        <v>51</v>
      </c>
      <c r="P53" s="256">
        <v>65</v>
      </c>
      <c r="Q53" s="40">
        <f t="shared" si="6"/>
        <v>34</v>
      </c>
      <c r="R53" s="41"/>
    </row>
    <row r="54" spans="1:18" ht="15.6" x14ac:dyDescent="0.3">
      <c r="A54" s="5">
        <v>51</v>
      </c>
      <c r="B54" s="105">
        <f t="shared" si="5"/>
        <v>778</v>
      </c>
      <c r="C54" s="35"/>
      <c r="D54" s="34">
        <f t="shared" si="4"/>
        <v>778</v>
      </c>
      <c r="E54" s="26">
        <v>44777</v>
      </c>
      <c r="F54" s="37">
        <v>784</v>
      </c>
      <c r="G54" s="36">
        <v>44778</v>
      </c>
      <c r="H54" s="76">
        <f t="shared" si="0"/>
        <v>6</v>
      </c>
      <c r="K54" s="33"/>
      <c r="L54" s="687">
        <v>44777</v>
      </c>
      <c r="M54" s="34">
        <f t="shared" si="3"/>
        <v>51</v>
      </c>
      <c r="N54" s="37">
        <v>10</v>
      </c>
      <c r="O54" s="255">
        <v>29</v>
      </c>
      <c r="P54" s="256">
        <v>37</v>
      </c>
      <c r="Q54" s="40">
        <f t="shared" si="6"/>
        <v>32</v>
      </c>
      <c r="R54" s="41"/>
    </row>
    <row r="55" spans="1:18" ht="15.6" x14ac:dyDescent="0.3">
      <c r="A55" s="5">
        <v>52</v>
      </c>
      <c r="B55" s="105">
        <f t="shared" si="5"/>
        <v>784</v>
      </c>
      <c r="C55" s="35"/>
      <c r="D55" s="34">
        <f t="shared" si="4"/>
        <v>784</v>
      </c>
      <c r="E55" s="26">
        <v>44778</v>
      </c>
      <c r="F55" s="37">
        <v>800</v>
      </c>
      <c r="G55" s="36">
        <v>44779</v>
      </c>
      <c r="H55" s="76">
        <f t="shared" si="0"/>
        <v>16</v>
      </c>
      <c r="K55" s="33"/>
      <c r="L55" s="687">
        <v>44778</v>
      </c>
      <c r="M55" s="34">
        <f t="shared" si="3"/>
        <v>29</v>
      </c>
      <c r="N55" s="37">
        <v>115</v>
      </c>
      <c r="O55" s="255">
        <v>113</v>
      </c>
      <c r="P55" s="259">
        <f t="shared" ref="P55:P56" si="7">63*2.3</f>
        <v>144.89999999999998</v>
      </c>
      <c r="Q55" s="40">
        <f t="shared" si="6"/>
        <v>31</v>
      </c>
      <c r="R55" s="41"/>
    </row>
    <row r="56" spans="1:18" ht="15.6" x14ac:dyDescent="0.3">
      <c r="A56" s="5">
        <v>53</v>
      </c>
      <c r="B56" s="105">
        <f t="shared" si="5"/>
        <v>800</v>
      </c>
      <c r="C56" s="35"/>
      <c r="D56" s="34">
        <f t="shared" si="4"/>
        <v>800</v>
      </c>
      <c r="E56" s="26">
        <v>44779</v>
      </c>
      <c r="F56" s="37">
        <v>800</v>
      </c>
      <c r="G56" s="36">
        <v>44780</v>
      </c>
      <c r="H56" s="76">
        <f t="shared" si="0"/>
        <v>0</v>
      </c>
      <c r="K56" s="33"/>
      <c r="L56" s="687">
        <v>44779</v>
      </c>
      <c r="M56" s="34">
        <f t="shared" si="3"/>
        <v>113</v>
      </c>
      <c r="N56" s="37">
        <v>0</v>
      </c>
      <c r="O56" s="255">
        <v>113</v>
      </c>
      <c r="P56" s="259">
        <f t="shared" si="7"/>
        <v>144.89999999999998</v>
      </c>
      <c r="Q56" s="40">
        <f t="shared" si="6"/>
        <v>0</v>
      </c>
      <c r="R56" s="41"/>
    </row>
    <row r="57" spans="1:18" ht="15.6" x14ac:dyDescent="0.3">
      <c r="A57" s="5">
        <v>54</v>
      </c>
      <c r="B57" s="105">
        <f t="shared" si="5"/>
        <v>800</v>
      </c>
      <c r="C57" s="35"/>
      <c r="D57" s="34">
        <f t="shared" si="4"/>
        <v>800</v>
      </c>
      <c r="E57" s="26">
        <v>44780</v>
      </c>
      <c r="F57" s="37">
        <v>804</v>
      </c>
      <c r="G57" s="36">
        <v>44781</v>
      </c>
      <c r="H57" s="76">
        <f t="shared" si="0"/>
        <v>4</v>
      </c>
      <c r="K57" s="33"/>
      <c r="L57" s="687">
        <v>44780</v>
      </c>
      <c r="M57" s="34">
        <f t="shared" si="3"/>
        <v>113</v>
      </c>
      <c r="N57" s="37">
        <v>0</v>
      </c>
      <c r="O57" s="255">
        <v>90</v>
      </c>
      <c r="P57" s="256">
        <f>50*2.3</f>
        <v>114.99999999999999</v>
      </c>
      <c r="Q57" s="40">
        <f t="shared" si="6"/>
        <v>23</v>
      </c>
      <c r="R57" s="41"/>
    </row>
    <row r="58" spans="1:18" ht="15.6" x14ac:dyDescent="0.3">
      <c r="A58" s="5">
        <v>55</v>
      </c>
      <c r="B58" s="105">
        <f t="shared" si="5"/>
        <v>804</v>
      </c>
      <c r="C58" s="35"/>
      <c r="D58" s="34">
        <f t="shared" si="4"/>
        <v>804</v>
      </c>
      <c r="E58" s="26">
        <v>44781</v>
      </c>
      <c r="F58" s="37">
        <v>807</v>
      </c>
      <c r="G58" s="36">
        <v>44782</v>
      </c>
      <c r="H58" s="76">
        <f t="shared" si="0"/>
        <v>3</v>
      </c>
      <c r="K58" s="33"/>
      <c r="L58" s="687">
        <v>44781</v>
      </c>
      <c r="M58" s="34">
        <f t="shared" si="3"/>
        <v>90</v>
      </c>
      <c r="N58" s="37">
        <v>0</v>
      </c>
      <c r="O58" s="255">
        <v>68</v>
      </c>
      <c r="P58" s="259">
        <f>37.5*2.3</f>
        <v>86.25</v>
      </c>
      <c r="Q58" s="40">
        <f t="shared" si="6"/>
        <v>22</v>
      </c>
      <c r="R58" s="41"/>
    </row>
    <row r="59" spans="1:18" ht="15.6" x14ac:dyDescent="0.3">
      <c r="A59" s="5">
        <v>56</v>
      </c>
      <c r="B59" s="105">
        <f t="shared" si="5"/>
        <v>807</v>
      </c>
      <c r="C59" s="35"/>
      <c r="D59" s="34">
        <f t="shared" si="4"/>
        <v>807</v>
      </c>
      <c r="E59" s="26">
        <v>44782</v>
      </c>
      <c r="F59" s="37">
        <v>819</v>
      </c>
      <c r="G59" s="36">
        <v>44783</v>
      </c>
      <c r="H59" s="76">
        <f t="shared" si="0"/>
        <v>12</v>
      </c>
      <c r="K59" s="33"/>
      <c r="L59" s="687">
        <v>44782</v>
      </c>
      <c r="M59" s="34">
        <f t="shared" si="3"/>
        <v>68</v>
      </c>
      <c r="N59" s="37">
        <v>36</v>
      </c>
      <c r="O59" s="255">
        <v>62</v>
      </c>
      <c r="P59" s="256">
        <v>79</v>
      </c>
      <c r="Q59" s="40">
        <f t="shared" si="6"/>
        <v>42</v>
      </c>
      <c r="R59" s="41"/>
    </row>
    <row r="60" spans="1:18" ht="15.6" x14ac:dyDescent="0.3">
      <c r="A60" s="5">
        <v>57</v>
      </c>
      <c r="B60" s="105">
        <f t="shared" si="5"/>
        <v>819</v>
      </c>
      <c r="C60" s="35"/>
      <c r="D60" s="34">
        <f t="shared" si="4"/>
        <v>819</v>
      </c>
      <c r="E60" s="26">
        <v>44783</v>
      </c>
      <c r="F60" s="37">
        <v>823</v>
      </c>
      <c r="G60" s="36">
        <v>44784</v>
      </c>
      <c r="H60" s="76">
        <f t="shared" si="0"/>
        <v>4</v>
      </c>
      <c r="K60" s="33"/>
      <c r="L60" s="687">
        <v>44783</v>
      </c>
      <c r="M60" s="34">
        <f t="shared" si="3"/>
        <v>62</v>
      </c>
      <c r="N60" s="37">
        <v>0</v>
      </c>
      <c r="O60" s="255">
        <v>34</v>
      </c>
      <c r="P60" s="256">
        <v>44</v>
      </c>
      <c r="Q60" s="40">
        <f t="shared" si="6"/>
        <v>28</v>
      </c>
      <c r="R60" s="41"/>
    </row>
    <row r="61" spans="1:18" ht="15.6" x14ac:dyDescent="0.3">
      <c r="A61" s="5">
        <v>58</v>
      </c>
      <c r="B61" s="105">
        <f t="shared" si="5"/>
        <v>823</v>
      </c>
      <c r="C61" s="35"/>
      <c r="D61" s="34">
        <f t="shared" si="4"/>
        <v>823</v>
      </c>
      <c r="E61" s="26">
        <v>44784</v>
      </c>
      <c r="F61" s="37">
        <v>829</v>
      </c>
      <c r="G61" s="36">
        <v>44785</v>
      </c>
      <c r="H61" s="76">
        <f t="shared" si="0"/>
        <v>6</v>
      </c>
      <c r="K61" s="260"/>
      <c r="L61" s="687">
        <v>44784</v>
      </c>
      <c r="M61" s="34">
        <f t="shared" si="3"/>
        <v>34</v>
      </c>
      <c r="N61" s="37">
        <v>60</v>
      </c>
      <c r="O61" s="255">
        <v>96</v>
      </c>
      <c r="P61" s="256">
        <v>230</v>
      </c>
      <c r="Q61" s="40">
        <f t="shared" ref="Q61:Q62" si="8">O61-(N61+M61)</f>
        <v>2</v>
      </c>
      <c r="R61" s="41"/>
    </row>
    <row r="62" spans="1:18" ht="15.6" x14ac:dyDescent="0.3">
      <c r="A62" s="5">
        <v>59</v>
      </c>
      <c r="B62" s="105">
        <f t="shared" si="5"/>
        <v>829</v>
      </c>
      <c r="C62" s="35"/>
      <c r="D62" s="34">
        <f t="shared" si="4"/>
        <v>829</v>
      </c>
      <c r="E62" s="26">
        <v>44785</v>
      </c>
      <c r="F62" s="37">
        <v>830</v>
      </c>
      <c r="G62" s="36">
        <v>44786</v>
      </c>
      <c r="H62" s="76">
        <f t="shared" si="0"/>
        <v>1</v>
      </c>
      <c r="K62" s="33"/>
      <c r="L62" s="687">
        <v>44785</v>
      </c>
      <c r="M62" s="34">
        <f t="shared" si="3"/>
        <v>96</v>
      </c>
      <c r="N62" s="37">
        <v>60</v>
      </c>
      <c r="O62" s="255">
        <v>180</v>
      </c>
      <c r="P62" s="256">
        <v>282</v>
      </c>
      <c r="Q62" s="40">
        <f t="shared" si="8"/>
        <v>24</v>
      </c>
      <c r="R62" s="41"/>
    </row>
    <row r="63" spans="1:18" ht="15.6" x14ac:dyDescent="0.3">
      <c r="A63" s="5">
        <v>60</v>
      </c>
      <c r="B63" s="105">
        <f t="shared" si="5"/>
        <v>830</v>
      </c>
      <c r="C63" s="35"/>
      <c r="D63" s="34">
        <f t="shared" si="4"/>
        <v>830</v>
      </c>
      <c r="E63" s="26">
        <v>44786</v>
      </c>
      <c r="F63" s="37">
        <v>831</v>
      </c>
      <c r="G63" s="36">
        <v>44787</v>
      </c>
      <c r="H63" s="76">
        <f t="shared" si="0"/>
        <v>1</v>
      </c>
      <c r="K63" s="33"/>
      <c r="L63" s="687">
        <v>44786</v>
      </c>
      <c r="M63" s="34">
        <f t="shared" si="3"/>
        <v>180</v>
      </c>
      <c r="N63" s="37">
        <v>0</v>
      </c>
      <c r="O63" s="255">
        <v>180</v>
      </c>
      <c r="P63" s="256">
        <v>274</v>
      </c>
      <c r="Q63" s="40">
        <f t="shared" ref="Q63:Q85" si="9">(M63+N63)-O63</f>
        <v>0</v>
      </c>
      <c r="R63" s="41"/>
    </row>
    <row r="64" spans="1:18" ht="15.6" x14ac:dyDescent="0.3">
      <c r="A64" s="5">
        <v>61</v>
      </c>
      <c r="B64" s="105">
        <f t="shared" si="5"/>
        <v>831</v>
      </c>
      <c r="C64" s="35"/>
      <c r="D64" s="34">
        <f t="shared" si="4"/>
        <v>831</v>
      </c>
      <c r="E64" s="26">
        <v>44787</v>
      </c>
      <c r="F64" s="37">
        <v>838</v>
      </c>
      <c r="G64" s="36">
        <v>44788</v>
      </c>
      <c r="H64" s="76">
        <f t="shared" si="0"/>
        <v>7</v>
      </c>
      <c r="K64" s="33"/>
      <c r="L64" s="687">
        <v>44787</v>
      </c>
      <c r="M64" s="34">
        <f t="shared" si="3"/>
        <v>180</v>
      </c>
      <c r="N64" s="37">
        <v>0</v>
      </c>
      <c r="O64" s="255">
        <v>156</v>
      </c>
      <c r="P64" s="256">
        <v>218</v>
      </c>
      <c r="Q64" s="40">
        <f t="shared" si="9"/>
        <v>24</v>
      </c>
      <c r="R64" s="41"/>
    </row>
    <row r="65" spans="1:18" ht="15.6" x14ac:dyDescent="0.3">
      <c r="A65" s="5">
        <v>62</v>
      </c>
      <c r="B65" s="105">
        <f t="shared" si="5"/>
        <v>838</v>
      </c>
      <c r="C65" s="35"/>
      <c r="D65" s="34">
        <f t="shared" si="4"/>
        <v>838</v>
      </c>
      <c r="E65" s="26">
        <v>44788</v>
      </c>
      <c r="F65" s="37">
        <v>847</v>
      </c>
      <c r="G65" s="36">
        <v>44789</v>
      </c>
      <c r="H65" s="76">
        <f t="shared" si="0"/>
        <v>9</v>
      </c>
      <c r="K65" s="33"/>
      <c r="L65" s="687">
        <v>44788</v>
      </c>
      <c r="M65" s="34">
        <f t="shared" si="3"/>
        <v>156</v>
      </c>
      <c r="N65" s="37">
        <v>0</v>
      </c>
      <c r="O65" s="255">
        <v>106</v>
      </c>
      <c r="P65" s="256"/>
      <c r="Q65" s="40">
        <f t="shared" si="9"/>
        <v>50</v>
      </c>
      <c r="R65" s="41"/>
    </row>
    <row r="66" spans="1:18" ht="15.6" x14ac:dyDescent="0.3">
      <c r="A66" s="5">
        <v>63</v>
      </c>
      <c r="B66" s="105">
        <f t="shared" si="5"/>
        <v>847</v>
      </c>
      <c r="C66" s="35"/>
      <c r="D66" s="34">
        <f t="shared" si="4"/>
        <v>847</v>
      </c>
      <c r="E66" s="26">
        <v>44789</v>
      </c>
      <c r="F66" s="37">
        <v>853</v>
      </c>
      <c r="G66" s="36">
        <v>44790</v>
      </c>
      <c r="H66" s="76">
        <f t="shared" si="0"/>
        <v>6</v>
      </c>
      <c r="K66" s="33"/>
      <c r="L66" s="687">
        <v>44789</v>
      </c>
      <c r="M66" s="34">
        <f t="shared" si="3"/>
        <v>106</v>
      </c>
      <c r="N66" s="37">
        <v>0</v>
      </c>
      <c r="O66" s="46">
        <f>38*1.8</f>
        <v>68.400000000000006</v>
      </c>
      <c r="P66" s="40"/>
      <c r="Q66" s="47">
        <f t="shared" si="9"/>
        <v>37.599999999999994</v>
      </c>
      <c r="R66" s="41"/>
    </row>
    <row r="67" spans="1:18" ht="15.6" x14ac:dyDescent="0.3">
      <c r="A67" s="5">
        <v>64</v>
      </c>
      <c r="B67" s="105">
        <f t="shared" si="5"/>
        <v>853</v>
      </c>
      <c r="C67" s="35"/>
      <c r="D67" s="34">
        <f t="shared" si="4"/>
        <v>853</v>
      </c>
      <c r="E67" s="26">
        <v>44790</v>
      </c>
      <c r="F67" s="37">
        <v>867</v>
      </c>
      <c r="G67" s="36">
        <v>44791</v>
      </c>
      <c r="H67" s="76">
        <f t="shared" si="0"/>
        <v>14</v>
      </c>
      <c r="K67" s="33"/>
      <c r="L67" s="687">
        <v>44790</v>
      </c>
      <c r="M67" s="84">
        <f t="shared" si="3"/>
        <v>68.400000000000006</v>
      </c>
      <c r="N67" s="37">
        <v>90</v>
      </c>
      <c r="O67" s="35">
        <v>146</v>
      </c>
      <c r="P67" s="40"/>
      <c r="Q67" s="47">
        <f t="shared" si="9"/>
        <v>12.400000000000006</v>
      </c>
      <c r="R67" s="41"/>
    </row>
    <row r="68" spans="1:18" ht="15.6" x14ac:dyDescent="0.3">
      <c r="A68" s="5">
        <v>65</v>
      </c>
      <c r="B68" s="105">
        <f t="shared" si="5"/>
        <v>867</v>
      </c>
      <c r="C68" s="35"/>
      <c r="D68" s="34">
        <f t="shared" si="4"/>
        <v>867</v>
      </c>
      <c r="E68" s="26">
        <v>44791</v>
      </c>
      <c r="F68" s="37">
        <v>874</v>
      </c>
      <c r="G68" s="36">
        <v>44792</v>
      </c>
      <c r="H68" s="76">
        <f t="shared" si="0"/>
        <v>7</v>
      </c>
      <c r="K68" s="33"/>
      <c r="L68" s="687">
        <v>44791</v>
      </c>
      <c r="M68" s="34">
        <f t="shared" si="3"/>
        <v>146</v>
      </c>
      <c r="N68" s="37">
        <v>0</v>
      </c>
      <c r="O68" s="46">
        <f>62.5*1.8</f>
        <v>112.5</v>
      </c>
      <c r="P68" s="40"/>
      <c r="Q68" s="47">
        <f t="shared" si="9"/>
        <v>33.5</v>
      </c>
      <c r="R68" s="41"/>
    </row>
    <row r="69" spans="1:18" ht="15.6" x14ac:dyDescent="0.3">
      <c r="A69" s="5">
        <v>66</v>
      </c>
      <c r="B69" s="105">
        <f t="shared" si="5"/>
        <v>874</v>
      </c>
      <c r="C69" s="35"/>
      <c r="D69" s="34">
        <f t="shared" si="4"/>
        <v>874</v>
      </c>
      <c r="E69" s="26">
        <v>44792</v>
      </c>
      <c r="F69" s="37">
        <v>877</v>
      </c>
      <c r="G69" s="36">
        <v>44793</v>
      </c>
      <c r="H69" s="76">
        <f t="shared" si="0"/>
        <v>3</v>
      </c>
      <c r="K69" s="33"/>
      <c r="L69" s="687">
        <v>44792</v>
      </c>
      <c r="M69" s="84">
        <f t="shared" si="3"/>
        <v>112.5</v>
      </c>
      <c r="N69" s="37">
        <v>0</v>
      </c>
      <c r="O69" s="35">
        <v>96</v>
      </c>
      <c r="P69" s="40"/>
      <c r="Q69" s="47">
        <f t="shared" si="9"/>
        <v>16.5</v>
      </c>
      <c r="R69" s="41"/>
    </row>
    <row r="70" spans="1:18" ht="15.6" x14ac:dyDescent="0.3">
      <c r="A70" s="5">
        <v>67</v>
      </c>
      <c r="B70" s="105">
        <f t="shared" si="5"/>
        <v>877</v>
      </c>
      <c r="C70" s="35"/>
      <c r="D70" s="34">
        <f t="shared" si="4"/>
        <v>877</v>
      </c>
      <c r="E70" s="26">
        <v>44793</v>
      </c>
      <c r="F70" s="37">
        <v>877</v>
      </c>
      <c r="G70" s="36">
        <v>44794</v>
      </c>
      <c r="H70" s="76">
        <f t="shared" si="0"/>
        <v>0</v>
      </c>
      <c r="K70" s="33"/>
      <c r="L70" s="687">
        <v>44793</v>
      </c>
      <c r="M70" s="34">
        <f t="shared" si="3"/>
        <v>96</v>
      </c>
      <c r="N70" s="37">
        <v>0</v>
      </c>
      <c r="O70" s="35">
        <v>96</v>
      </c>
      <c r="P70" s="40"/>
      <c r="Q70" s="40">
        <f t="shared" si="9"/>
        <v>0</v>
      </c>
      <c r="R70" s="41"/>
    </row>
    <row r="71" spans="1:18" ht="15.6" x14ac:dyDescent="0.3">
      <c r="A71" s="5">
        <v>68</v>
      </c>
      <c r="B71" s="105">
        <f t="shared" si="5"/>
        <v>877</v>
      </c>
      <c r="C71" s="35"/>
      <c r="D71" s="34">
        <f t="shared" si="4"/>
        <v>877</v>
      </c>
      <c r="E71" s="26">
        <v>44794</v>
      </c>
      <c r="F71" s="37">
        <v>877</v>
      </c>
      <c r="G71" s="36">
        <v>44795</v>
      </c>
      <c r="H71" s="76">
        <f t="shared" si="0"/>
        <v>0</v>
      </c>
      <c r="K71" s="33"/>
      <c r="L71" s="687">
        <v>44794</v>
      </c>
      <c r="M71" s="34">
        <f t="shared" si="3"/>
        <v>96</v>
      </c>
      <c r="N71" s="37">
        <v>0</v>
      </c>
      <c r="O71" s="35">
        <v>96</v>
      </c>
      <c r="P71" s="40"/>
      <c r="Q71" s="40">
        <f t="shared" si="9"/>
        <v>0</v>
      </c>
      <c r="R71" s="41"/>
    </row>
    <row r="72" spans="1:18" ht="15.6" x14ac:dyDescent="0.3">
      <c r="A72" s="5">
        <v>69</v>
      </c>
      <c r="B72" s="105">
        <f t="shared" si="5"/>
        <v>877</v>
      </c>
      <c r="C72" s="35"/>
      <c r="D72" s="34">
        <f t="shared" si="4"/>
        <v>877</v>
      </c>
      <c r="E72" s="26">
        <v>44795</v>
      </c>
      <c r="F72" s="37">
        <v>879</v>
      </c>
      <c r="G72" s="36">
        <v>44796</v>
      </c>
      <c r="H72" s="76">
        <f t="shared" si="0"/>
        <v>2</v>
      </c>
      <c r="K72" s="33"/>
      <c r="L72" s="687">
        <v>44795</v>
      </c>
      <c r="M72" s="34">
        <f t="shared" si="3"/>
        <v>96</v>
      </c>
      <c r="N72" s="37">
        <v>0</v>
      </c>
      <c r="O72" s="35">
        <v>84</v>
      </c>
      <c r="P72" s="40"/>
      <c r="Q72" s="40">
        <f t="shared" si="9"/>
        <v>12</v>
      </c>
      <c r="R72" s="41"/>
    </row>
    <row r="73" spans="1:18" ht="15.6" x14ac:dyDescent="0.3">
      <c r="A73" s="5">
        <v>70</v>
      </c>
      <c r="B73" s="105">
        <f t="shared" si="5"/>
        <v>879</v>
      </c>
      <c r="C73" s="35"/>
      <c r="D73" s="34">
        <f t="shared" si="4"/>
        <v>879</v>
      </c>
      <c r="E73" s="26">
        <v>44796</v>
      </c>
      <c r="F73" s="37">
        <v>891</v>
      </c>
      <c r="G73" s="36">
        <v>44797</v>
      </c>
      <c r="H73" s="76">
        <f t="shared" si="0"/>
        <v>12</v>
      </c>
      <c r="K73" s="33"/>
      <c r="L73" s="687">
        <v>44796</v>
      </c>
      <c r="M73" s="34">
        <f t="shared" si="3"/>
        <v>84</v>
      </c>
      <c r="N73" s="37">
        <v>90</v>
      </c>
      <c r="O73" s="46">
        <f>97*1.8</f>
        <v>174.6</v>
      </c>
      <c r="P73" s="40"/>
      <c r="Q73" s="47">
        <f t="shared" si="9"/>
        <v>-0.59999999999999432</v>
      </c>
      <c r="R73" s="41"/>
    </row>
    <row r="74" spans="1:18" ht="15.6" x14ac:dyDescent="0.3">
      <c r="A74" s="5">
        <v>71</v>
      </c>
      <c r="B74" s="105">
        <f t="shared" si="5"/>
        <v>891</v>
      </c>
      <c r="C74" s="35"/>
      <c r="D74" s="34">
        <f t="shared" si="4"/>
        <v>891</v>
      </c>
      <c r="E74" s="26">
        <v>44797</v>
      </c>
      <c r="F74" s="37">
        <v>898</v>
      </c>
      <c r="G74" s="36">
        <v>44798</v>
      </c>
      <c r="H74" s="76">
        <f t="shared" si="0"/>
        <v>7</v>
      </c>
      <c r="K74" s="33"/>
      <c r="L74" s="687">
        <v>44797</v>
      </c>
      <c r="M74" s="84">
        <f t="shared" si="3"/>
        <v>174.6</v>
      </c>
      <c r="N74" s="37">
        <v>0</v>
      </c>
      <c r="O74" s="35">
        <f>75*1.8</f>
        <v>135</v>
      </c>
      <c r="P74" s="40"/>
      <c r="Q74" s="47">
        <f t="shared" si="9"/>
        <v>39.599999999999994</v>
      </c>
      <c r="R74" s="41"/>
    </row>
    <row r="75" spans="1:18" ht="15.6" x14ac:dyDescent="0.3">
      <c r="A75" s="5">
        <v>72</v>
      </c>
      <c r="B75" s="105">
        <f t="shared" si="5"/>
        <v>898</v>
      </c>
      <c r="C75" s="35"/>
      <c r="D75" s="34">
        <f t="shared" si="4"/>
        <v>898</v>
      </c>
      <c r="E75" s="26">
        <v>44798</v>
      </c>
      <c r="F75" s="37">
        <v>908</v>
      </c>
      <c r="G75" s="36">
        <v>44799</v>
      </c>
      <c r="H75" s="76">
        <f t="shared" si="0"/>
        <v>10</v>
      </c>
      <c r="K75" s="33"/>
      <c r="L75" s="687">
        <v>44798</v>
      </c>
      <c r="M75" s="34">
        <f t="shared" si="3"/>
        <v>135</v>
      </c>
      <c r="N75" s="37">
        <v>0</v>
      </c>
      <c r="O75" s="35">
        <v>62</v>
      </c>
      <c r="P75" s="40"/>
      <c r="Q75" s="40">
        <f t="shared" si="9"/>
        <v>73</v>
      </c>
      <c r="R75" s="41"/>
    </row>
    <row r="76" spans="1:18" ht="15.6" x14ac:dyDescent="0.3">
      <c r="A76" s="5">
        <v>73</v>
      </c>
      <c r="B76" s="105">
        <f t="shared" si="5"/>
        <v>908</v>
      </c>
      <c r="C76" s="35"/>
      <c r="D76" s="34">
        <f t="shared" si="4"/>
        <v>908</v>
      </c>
      <c r="E76" s="26">
        <v>44799</v>
      </c>
      <c r="F76" s="37">
        <v>913</v>
      </c>
      <c r="G76" s="36">
        <v>44800</v>
      </c>
      <c r="H76" s="76">
        <f t="shared" si="0"/>
        <v>5</v>
      </c>
      <c r="K76" s="33"/>
      <c r="L76" s="687">
        <v>44799</v>
      </c>
      <c r="M76" s="34">
        <f t="shared" si="3"/>
        <v>62</v>
      </c>
      <c r="N76" s="37">
        <v>0</v>
      </c>
      <c r="O76" s="35">
        <f t="shared" ref="O76:O80" si="10">25*1.8</f>
        <v>45</v>
      </c>
      <c r="P76" s="40"/>
      <c r="Q76" s="40">
        <f t="shared" si="9"/>
        <v>17</v>
      </c>
      <c r="R76" s="41"/>
    </row>
    <row r="77" spans="1:18" ht="15.6" x14ac:dyDescent="0.3">
      <c r="A77" s="5">
        <v>73</v>
      </c>
      <c r="B77" s="105">
        <f t="shared" si="5"/>
        <v>913</v>
      </c>
      <c r="C77" s="35"/>
      <c r="D77" s="34">
        <f t="shared" si="4"/>
        <v>913</v>
      </c>
      <c r="E77" s="26">
        <v>44800</v>
      </c>
      <c r="F77" s="37">
        <v>913</v>
      </c>
      <c r="G77" s="36">
        <v>44801</v>
      </c>
      <c r="H77" s="76">
        <f t="shared" si="0"/>
        <v>0</v>
      </c>
      <c r="K77" s="33"/>
      <c r="L77" s="687">
        <v>44800</v>
      </c>
      <c r="M77" s="34">
        <f t="shared" si="3"/>
        <v>45</v>
      </c>
      <c r="N77" s="37">
        <v>0</v>
      </c>
      <c r="O77" s="35">
        <f t="shared" si="10"/>
        <v>45</v>
      </c>
      <c r="P77" s="40"/>
      <c r="Q77" s="40">
        <f t="shared" si="9"/>
        <v>0</v>
      </c>
      <c r="R77" s="41"/>
    </row>
    <row r="78" spans="1:18" ht="15.6" x14ac:dyDescent="0.3">
      <c r="A78" s="5">
        <v>74</v>
      </c>
      <c r="B78" s="105">
        <f t="shared" si="5"/>
        <v>913</v>
      </c>
      <c r="C78" s="35"/>
      <c r="D78" s="34">
        <f t="shared" si="4"/>
        <v>913</v>
      </c>
      <c r="E78" s="26">
        <v>44801</v>
      </c>
      <c r="F78" s="37">
        <v>913</v>
      </c>
      <c r="G78" s="36">
        <v>44802</v>
      </c>
      <c r="H78" s="76">
        <f t="shared" si="0"/>
        <v>0</v>
      </c>
      <c r="K78" s="33"/>
      <c r="L78" s="687">
        <v>44801</v>
      </c>
      <c r="M78" s="34">
        <f t="shared" si="3"/>
        <v>45</v>
      </c>
      <c r="N78" s="37">
        <v>0</v>
      </c>
      <c r="O78" s="35">
        <f t="shared" si="10"/>
        <v>45</v>
      </c>
      <c r="P78" s="40"/>
      <c r="Q78" s="40">
        <f t="shared" si="9"/>
        <v>0</v>
      </c>
      <c r="R78" s="41"/>
    </row>
    <row r="79" spans="1:18" ht="15.6" x14ac:dyDescent="0.3">
      <c r="A79" s="5">
        <v>75</v>
      </c>
      <c r="B79" s="105">
        <f t="shared" si="5"/>
        <v>913</v>
      </c>
      <c r="C79" s="35"/>
      <c r="D79" s="34">
        <f t="shared" si="4"/>
        <v>913</v>
      </c>
      <c r="E79" s="26">
        <v>44802</v>
      </c>
      <c r="F79" s="37">
        <v>913</v>
      </c>
      <c r="G79" s="36">
        <v>44803</v>
      </c>
      <c r="H79" s="76">
        <f t="shared" si="0"/>
        <v>0</v>
      </c>
      <c r="K79" s="33"/>
      <c r="L79" s="687">
        <v>44802</v>
      </c>
      <c r="M79" s="34">
        <f t="shared" si="3"/>
        <v>45</v>
      </c>
      <c r="N79" s="37">
        <v>0</v>
      </c>
      <c r="O79" s="35">
        <f t="shared" si="10"/>
        <v>45</v>
      </c>
      <c r="P79" s="40"/>
      <c r="Q79" s="40">
        <f t="shared" si="9"/>
        <v>0</v>
      </c>
      <c r="R79" s="41"/>
    </row>
    <row r="80" spans="1:18" ht="15.6" x14ac:dyDescent="0.3">
      <c r="A80" s="5">
        <v>76</v>
      </c>
      <c r="B80" s="105">
        <f t="shared" si="5"/>
        <v>913</v>
      </c>
      <c r="C80" s="35"/>
      <c r="D80" s="34">
        <f t="shared" si="4"/>
        <v>913</v>
      </c>
      <c r="E80" s="26">
        <v>44803</v>
      </c>
      <c r="F80" s="37">
        <v>913</v>
      </c>
      <c r="G80" s="36">
        <v>44804</v>
      </c>
      <c r="H80" s="76">
        <f t="shared" si="0"/>
        <v>0</v>
      </c>
      <c r="K80" s="33"/>
      <c r="L80" s="687">
        <v>44803</v>
      </c>
      <c r="M80" s="34">
        <f t="shared" si="3"/>
        <v>45</v>
      </c>
      <c r="N80" s="37">
        <v>0</v>
      </c>
      <c r="O80" s="35">
        <f t="shared" si="10"/>
        <v>45</v>
      </c>
      <c r="P80" s="40"/>
      <c r="Q80" s="40">
        <f t="shared" si="9"/>
        <v>0</v>
      </c>
      <c r="R80" s="41"/>
    </row>
    <row r="81" spans="1:18" ht="15.6" x14ac:dyDescent="0.3">
      <c r="A81" s="5">
        <v>77</v>
      </c>
      <c r="B81" s="105">
        <f t="shared" si="5"/>
        <v>913</v>
      </c>
      <c r="C81" s="35"/>
      <c r="D81" s="34">
        <f t="shared" si="4"/>
        <v>913</v>
      </c>
      <c r="E81" s="26">
        <v>44804</v>
      </c>
      <c r="F81" s="37">
        <v>914</v>
      </c>
      <c r="G81" s="36">
        <v>44805</v>
      </c>
      <c r="H81" s="76">
        <f t="shared" si="0"/>
        <v>1</v>
      </c>
      <c r="K81" s="33"/>
      <c r="L81" s="687">
        <v>44804</v>
      </c>
      <c r="M81" s="34">
        <f t="shared" si="3"/>
        <v>45</v>
      </c>
      <c r="N81" s="37">
        <v>0</v>
      </c>
      <c r="O81" s="35">
        <v>40</v>
      </c>
      <c r="P81" s="40"/>
      <c r="Q81" s="40">
        <f t="shared" si="9"/>
        <v>5</v>
      </c>
      <c r="R81" s="41"/>
    </row>
    <row r="82" spans="1:18" ht="15.6" x14ac:dyDescent="0.3">
      <c r="A82" s="5">
        <v>78</v>
      </c>
      <c r="B82" s="105">
        <f t="shared" si="5"/>
        <v>914</v>
      </c>
      <c r="C82" s="35"/>
      <c r="D82" s="34">
        <f t="shared" si="4"/>
        <v>914</v>
      </c>
      <c r="E82" s="26">
        <v>44805</v>
      </c>
      <c r="F82" s="37">
        <v>915</v>
      </c>
      <c r="G82" s="36">
        <v>44806</v>
      </c>
      <c r="H82" s="76">
        <f t="shared" si="0"/>
        <v>1</v>
      </c>
      <c r="K82" s="33"/>
      <c r="L82" s="687">
        <v>44805</v>
      </c>
      <c r="M82" s="34">
        <f t="shared" si="3"/>
        <v>40</v>
      </c>
      <c r="N82" s="37">
        <v>0</v>
      </c>
      <c r="O82" s="35">
        <v>34</v>
      </c>
      <c r="P82" s="40"/>
      <c r="Q82" s="40">
        <f t="shared" si="9"/>
        <v>6</v>
      </c>
      <c r="R82" s="41"/>
    </row>
    <row r="83" spans="1:18" ht="15.6" x14ac:dyDescent="0.3">
      <c r="A83" s="5">
        <v>79</v>
      </c>
      <c r="B83" s="105">
        <f t="shared" si="5"/>
        <v>915</v>
      </c>
      <c r="C83" s="35"/>
      <c r="D83" s="34">
        <f t="shared" si="4"/>
        <v>915</v>
      </c>
      <c r="E83" s="26">
        <v>44806</v>
      </c>
      <c r="F83" s="37">
        <v>915</v>
      </c>
      <c r="G83" s="36">
        <v>44807</v>
      </c>
      <c r="H83" s="76">
        <f t="shared" si="0"/>
        <v>0</v>
      </c>
      <c r="K83" s="33"/>
      <c r="L83" s="687">
        <v>44806</v>
      </c>
      <c r="M83" s="34">
        <f t="shared" si="3"/>
        <v>34</v>
      </c>
      <c r="N83" s="37">
        <v>0</v>
      </c>
      <c r="O83" s="35">
        <v>34</v>
      </c>
      <c r="P83" s="40"/>
      <c r="Q83" s="40">
        <f t="shared" si="9"/>
        <v>0</v>
      </c>
      <c r="R83" s="41"/>
    </row>
    <row r="84" spans="1:18" ht="15.6" x14ac:dyDescent="0.3">
      <c r="A84" s="5">
        <v>80</v>
      </c>
      <c r="B84" s="105">
        <f t="shared" si="5"/>
        <v>915</v>
      </c>
      <c r="C84" s="35"/>
      <c r="D84" s="34">
        <f t="shared" si="4"/>
        <v>915</v>
      </c>
      <c r="E84" s="26">
        <v>44807</v>
      </c>
      <c r="F84" s="37">
        <v>917</v>
      </c>
      <c r="G84" s="36">
        <v>44808</v>
      </c>
      <c r="H84" s="76">
        <f t="shared" si="0"/>
        <v>2</v>
      </c>
      <c r="K84" s="33"/>
      <c r="L84" s="687">
        <v>44807</v>
      </c>
      <c r="M84" s="34">
        <f t="shared" si="3"/>
        <v>34</v>
      </c>
      <c r="N84" s="37">
        <v>0</v>
      </c>
      <c r="O84" s="35">
        <v>23</v>
      </c>
      <c r="P84" s="40"/>
      <c r="Q84" s="40">
        <f t="shared" si="9"/>
        <v>11</v>
      </c>
      <c r="R84" s="41"/>
    </row>
    <row r="85" spans="1:18" ht="15.6" x14ac:dyDescent="0.3">
      <c r="A85" s="5">
        <v>81</v>
      </c>
      <c r="B85" s="105">
        <f t="shared" si="5"/>
        <v>917</v>
      </c>
      <c r="C85" s="35"/>
      <c r="D85" s="34">
        <f t="shared" si="4"/>
        <v>917</v>
      </c>
      <c r="E85" s="26">
        <v>44808</v>
      </c>
      <c r="F85" s="37">
        <v>917</v>
      </c>
      <c r="G85" s="36">
        <v>44809</v>
      </c>
      <c r="H85" s="76">
        <f t="shared" si="0"/>
        <v>0</v>
      </c>
      <c r="K85" s="33"/>
      <c r="L85" s="687">
        <v>44808</v>
      </c>
      <c r="M85" s="34">
        <f t="shared" si="3"/>
        <v>23</v>
      </c>
      <c r="N85" s="37">
        <v>0</v>
      </c>
      <c r="O85" s="35">
        <v>23</v>
      </c>
      <c r="P85" s="40"/>
      <c r="Q85" s="40">
        <f t="shared" si="9"/>
        <v>0</v>
      </c>
      <c r="R85" s="41"/>
    </row>
    <row r="86" spans="1:18" ht="15.6" x14ac:dyDescent="0.3">
      <c r="A86" s="5">
        <v>82</v>
      </c>
      <c r="B86" s="105">
        <f t="shared" si="5"/>
        <v>917</v>
      </c>
      <c r="C86" s="35"/>
      <c r="D86" s="34">
        <f t="shared" si="4"/>
        <v>917</v>
      </c>
      <c r="E86" s="26">
        <v>44809</v>
      </c>
      <c r="F86" s="37">
        <v>917</v>
      </c>
      <c r="G86" s="36">
        <v>44810</v>
      </c>
      <c r="H86" s="76">
        <f t="shared" si="0"/>
        <v>0</v>
      </c>
      <c r="K86" s="33"/>
      <c r="L86" s="687">
        <v>44809</v>
      </c>
      <c r="M86" s="34">
        <f t="shared" si="3"/>
        <v>23</v>
      </c>
      <c r="N86" s="37">
        <v>30</v>
      </c>
      <c r="O86" s="46">
        <f>34*1.8</f>
        <v>61.2</v>
      </c>
      <c r="P86" s="40"/>
      <c r="Q86" s="47">
        <f>O86-(N86+M86)</f>
        <v>8.2000000000000028</v>
      </c>
      <c r="R86" s="41" t="s">
        <v>180</v>
      </c>
    </row>
    <row r="87" spans="1:18" ht="15.6" x14ac:dyDescent="0.3">
      <c r="A87" s="5">
        <v>83</v>
      </c>
      <c r="B87" s="105">
        <f t="shared" si="5"/>
        <v>917</v>
      </c>
      <c r="C87" s="35"/>
      <c r="D87" s="34">
        <f t="shared" si="4"/>
        <v>917</v>
      </c>
      <c r="E87" s="26">
        <v>44810</v>
      </c>
      <c r="F87" s="37">
        <v>925</v>
      </c>
      <c r="G87" s="36">
        <v>44811</v>
      </c>
      <c r="H87" s="76">
        <f t="shared" si="0"/>
        <v>8</v>
      </c>
      <c r="K87" s="33"/>
      <c r="L87" s="687">
        <v>44810</v>
      </c>
      <c r="M87" s="84">
        <f t="shared" si="3"/>
        <v>61.2</v>
      </c>
      <c r="N87" s="37">
        <v>0</v>
      </c>
      <c r="O87" s="35">
        <v>23</v>
      </c>
      <c r="P87" s="40"/>
      <c r="Q87" s="47">
        <f>(M87+N87)-O87</f>
        <v>38.200000000000003</v>
      </c>
      <c r="R87" s="41"/>
    </row>
    <row r="88" spans="1:18" ht="15.6" x14ac:dyDescent="0.3">
      <c r="A88" s="5">
        <v>84</v>
      </c>
      <c r="B88" s="105">
        <f t="shared" si="5"/>
        <v>925</v>
      </c>
      <c r="C88" s="35"/>
      <c r="D88" s="34">
        <f t="shared" si="4"/>
        <v>925</v>
      </c>
      <c r="E88" s="26">
        <v>44811</v>
      </c>
      <c r="F88" s="37">
        <v>926</v>
      </c>
      <c r="G88" s="36">
        <v>44812</v>
      </c>
      <c r="H88" s="76">
        <f t="shared" si="0"/>
        <v>1</v>
      </c>
      <c r="K88" s="33"/>
      <c r="L88" s="687">
        <v>44811</v>
      </c>
      <c r="M88" s="34">
        <f t="shared" si="3"/>
        <v>23</v>
      </c>
      <c r="N88" s="37">
        <v>60</v>
      </c>
      <c r="O88" s="46">
        <f>62.5*1.8</f>
        <v>112.5</v>
      </c>
      <c r="P88" s="40"/>
      <c r="Q88" s="47">
        <f>O88-(N88+M88)</f>
        <v>29.5</v>
      </c>
      <c r="R88" s="41" t="s">
        <v>180</v>
      </c>
    </row>
    <row r="89" spans="1:18" ht="15.6" x14ac:dyDescent="0.3">
      <c r="A89" s="5">
        <v>85</v>
      </c>
      <c r="B89" s="105">
        <f t="shared" si="5"/>
        <v>926</v>
      </c>
      <c r="C89" s="35"/>
      <c r="D89" s="34">
        <f t="shared" si="4"/>
        <v>926</v>
      </c>
      <c r="E89" s="26">
        <v>44812</v>
      </c>
      <c r="F89" s="37">
        <v>935</v>
      </c>
      <c r="G89" s="36">
        <v>44813</v>
      </c>
      <c r="H89" s="76">
        <f t="shared" si="0"/>
        <v>9</v>
      </c>
      <c r="K89" s="33"/>
      <c r="L89" s="687">
        <v>44812</v>
      </c>
      <c r="M89" s="84">
        <f t="shared" si="3"/>
        <v>112.5</v>
      </c>
      <c r="N89" s="37">
        <v>0</v>
      </c>
      <c r="O89" s="46">
        <f>34*1.8</f>
        <v>61.2</v>
      </c>
      <c r="P89" s="40"/>
      <c r="Q89" s="47">
        <f>(M89+N89)-O89</f>
        <v>51.3</v>
      </c>
      <c r="R89" s="41"/>
    </row>
    <row r="90" spans="1:18" ht="15.6" x14ac:dyDescent="0.3">
      <c r="A90" s="5">
        <v>86</v>
      </c>
      <c r="B90" s="105">
        <f t="shared" si="5"/>
        <v>935</v>
      </c>
      <c r="C90" s="35"/>
      <c r="D90" s="34">
        <f t="shared" si="4"/>
        <v>935</v>
      </c>
      <c r="E90" s="26">
        <v>44813</v>
      </c>
      <c r="F90" s="37">
        <v>938</v>
      </c>
      <c r="G90" s="36">
        <v>44814</v>
      </c>
      <c r="H90" s="76">
        <f t="shared" si="0"/>
        <v>3</v>
      </c>
      <c r="K90" s="33"/>
      <c r="L90" s="687">
        <v>44813</v>
      </c>
      <c r="M90" s="84">
        <f t="shared" si="3"/>
        <v>61.2</v>
      </c>
      <c r="N90" s="37">
        <v>90</v>
      </c>
      <c r="O90" s="35">
        <v>180</v>
      </c>
      <c r="P90" s="40"/>
      <c r="Q90" s="47">
        <f>O90-(N90+M90)</f>
        <v>28.800000000000011</v>
      </c>
      <c r="R90" s="41" t="s">
        <v>180</v>
      </c>
    </row>
    <row r="91" spans="1:18" ht="15.6" x14ac:dyDescent="0.3">
      <c r="A91" s="5">
        <v>87</v>
      </c>
      <c r="B91" s="105">
        <f t="shared" si="5"/>
        <v>938</v>
      </c>
      <c r="C91" s="35"/>
      <c r="D91" s="34">
        <f t="shared" si="4"/>
        <v>938</v>
      </c>
      <c r="E91" s="26">
        <v>44814</v>
      </c>
      <c r="F91" s="37">
        <v>938</v>
      </c>
      <c r="G91" s="36">
        <v>44815</v>
      </c>
      <c r="H91" s="76">
        <f t="shared" si="0"/>
        <v>0</v>
      </c>
      <c r="K91" s="33"/>
      <c r="L91" s="687">
        <v>44814</v>
      </c>
      <c r="M91" s="34">
        <f t="shared" si="3"/>
        <v>180</v>
      </c>
      <c r="N91" s="37">
        <v>0</v>
      </c>
      <c r="O91" s="35">
        <v>180</v>
      </c>
      <c r="P91" s="40"/>
      <c r="Q91" s="40">
        <f t="shared" ref="Q91:Q345" si="11">(M91+N91)-O91</f>
        <v>0</v>
      </c>
      <c r="R91" s="41"/>
    </row>
    <row r="92" spans="1:18" ht="15.6" x14ac:dyDescent="0.3">
      <c r="A92" s="5">
        <v>88</v>
      </c>
      <c r="B92" s="105">
        <f t="shared" si="5"/>
        <v>938</v>
      </c>
      <c r="C92" s="35"/>
      <c r="D92" s="34">
        <f t="shared" si="4"/>
        <v>938</v>
      </c>
      <c r="E92" s="26">
        <v>44815</v>
      </c>
      <c r="F92" s="37">
        <v>939</v>
      </c>
      <c r="G92" s="36">
        <v>44816</v>
      </c>
      <c r="H92" s="76">
        <f t="shared" si="0"/>
        <v>1</v>
      </c>
      <c r="K92" s="33"/>
      <c r="L92" s="687">
        <v>44815</v>
      </c>
      <c r="M92" s="34">
        <f t="shared" si="3"/>
        <v>180</v>
      </c>
      <c r="N92" s="37">
        <v>0</v>
      </c>
      <c r="O92" s="35">
        <v>180</v>
      </c>
      <c r="P92" s="40"/>
      <c r="Q92" s="40">
        <f t="shared" si="11"/>
        <v>0</v>
      </c>
      <c r="R92" s="41"/>
    </row>
    <row r="93" spans="1:18" ht="15.6" x14ac:dyDescent="0.3">
      <c r="A93" s="5">
        <v>89</v>
      </c>
      <c r="B93" s="105">
        <f t="shared" si="5"/>
        <v>939</v>
      </c>
      <c r="C93" s="35"/>
      <c r="D93" s="34">
        <f t="shared" si="4"/>
        <v>939</v>
      </c>
      <c r="E93" s="26">
        <v>44816</v>
      </c>
      <c r="F93" s="37">
        <v>939</v>
      </c>
      <c r="G93" s="36">
        <v>44817</v>
      </c>
      <c r="H93" s="76">
        <f t="shared" si="0"/>
        <v>0</v>
      </c>
      <c r="K93" s="33"/>
      <c r="L93" s="687">
        <v>44816</v>
      </c>
      <c r="M93" s="34">
        <f t="shared" si="3"/>
        <v>180</v>
      </c>
      <c r="N93" s="37">
        <v>0</v>
      </c>
      <c r="O93" s="35">
        <v>180</v>
      </c>
      <c r="P93" s="40"/>
      <c r="Q93" s="40">
        <f t="shared" si="11"/>
        <v>0</v>
      </c>
      <c r="R93" s="41"/>
    </row>
    <row r="94" spans="1:18" ht="15.6" x14ac:dyDescent="0.3">
      <c r="A94" s="5">
        <v>90</v>
      </c>
      <c r="B94" s="105">
        <f t="shared" si="5"/>
        <v>939</v>
      </c>
      <c r="C94" s="35"/>
      <c r="D94" s="34">
        <f t="shared" si="4"/>
        <v>939</v>
      </c>
      <c r="E94" s="26">
        <v>44817</v>
      </c>
      <c r="F94" s="37">
        <v>939</v>
      </c>
      <c r="G94" s="36">
        <v>44818</v>
      </c>
      <c r="H94" s="76">
        <f t="shared" si="0"/>
        <v>0</v>
      </c>
      <c r="K94" s="33"/>
      <c r="L94" s="687">
        <v>44817</v>
      </c>
      <c r="M94" s="34">
        <f t="shared" si="3"/>
        <v>180</v>
      </c>
      <c r="N94" s="37">
        <v>0</v>
      </c>
      <c r="O94" s="35">
        <v>180</v>
      </c>
      <c r="P94" s="40"/>
      <c r="Q94" s="40">
        <f t="shared" si="11"/>
        <v>0</v>
      </c>
      <c r="R94" s="41"/>
    </row>
    <row r="95" spans="1:18" ht="15.6" x14ac:dyDescent="0.3">
      <c r="A95" s="5">
        <v>91</v>
      </c>
      <c r="B95" s="105">
        <f t="shared" si="5"/>
        <v>939</v>
      </c>
      <c r="C95" s="35"/>
      <c r="D95" s="34">
        <f t="shared" si="4"/>
        <v>939</v>
      </c>
      <c r="E95" s="26">
        <v>44818</v>
      </c>
      <c r="F95" s="37">
        <v>939</v>
      </c>
      <c r="G95" s="36">
        <v>44819</v>
      </c>
      <c r="H95" s="76">
        <f t="shared" si="0"/>
        <v>0</v>
      </c>
      <c r="K95" s="33"/>
      <c r="L95" s="687">
        <v>44818</v>
      </c>
      <c r="M95" s="34">
        <f t="shared" si="3"/>
        <v>180</v>
      </c>
      <c r="N95" s="37">
        <v>0</v>
      </c>
      <c r="O95" s="35">
        <v>180</v>
      </c>
      <c r="P95" s="40"/>
      <c r="Q95" s="40">
        <f t="shared" si="11"/>
        <v>0</v>
      </c>
      <c r="R95" s="41"/>
    </row>
    <row r="96" spans="1:18" ht="15.6" x14ac:dyDescent="0.3">
      <c r="A96" s="5">
        <v>92</v>
      </c>
      <c r="B96" s="105">
        <f t="shared" si="5"/>
        <v>939</v>
      </c>
      <c r="C96" s="35"/>
      <c r="D96" s="34">
        <f t="shared" si="4"/>
        <v>939</v>
      </c>
      <c r="E96" s="26">
        <v>44819</v>
      </c>
      <c r="F96" s="37">
        <v>940</v>
      </c>
      <c r="G96" s="36">
        <v>44820</v>
      </c>
      <c r="H96" s="76">
        <f t="shared" si="0"/>
        <v>1</v>
      </c>
      <c r="K96" s="33"/>
      <c r="L96" s="687">
        <v>44819</v>
      </c>
      <c r="M96" s="34">
        <f t="shared" si="3"/>
        <v>180</v>
      </c>
      <c r="N96" s="37">
        <v>0</v>
      </c>
      <c r="O96" s="35">
        <v>180</v>
      </c>
      <c r="P96" s="40"/>
      <c r="Q96" s="40">
        <f t="shared" si="11"/>
        <v>0</v>
      </c>
      <c r="R96" s="41"/>
    </row>
    <row r="97" spans="1:18" ht="15.6" x14ac:dyDescent="0.3">
      <c r="A97" s="5">
        <v>93</v>
      </c>
      <c r="B97" s="105">
        <f t="shared" si="5"/>
        <v>940</v>
      </c>
      <c r="C97" s="35"/>
      <c r="D97" s="34">
        <f t="shared" si="4"/>
        <v>940</v>
      </c>
      <c r="E97" s="26">
        <v>44820</v>
      </c>
      <c r="F97" s="37">
        <v>940</v>
      </c>
      <c r="G97" s="36">
        <v>44821</v>
      </c>
      <c r="H97" s="76">
        <f t="shared" si="0"/>
        <v>0</v>
      </c>
      <c r="K97" s="33"/>
      <c r="L97" s="687">
        <v>44820</v>
      </c>
      <c r="M97" s="34">
        <f t="shared" si="3"/>
        <v>180</v>
      </c>
      <c r="N97" s="37">
        <v>0</v>
      </c>
      <c r="O97" s="35">
        <v>180</v>
      </c>
      <c r="P97" s="40"/>
      <c r="Q97" s="40">
        <f t="shared" si="11"/>
        <v>0</v>
      </c>
      <c r="R97" s="41"/>
    </row>
    <row r="98" spans="1:18" ht="15.6" x14ac:dyDescent="0.3">
      <c r="A98" s="5">
        <v>94</v>
      </c>
      <c r="B98" s="105">
        <f t="shared" si="5"/>
        <v>940</v>
      </c>
      <c r="C98" s="35"/>
      <c r="D98" s="34">
        <f t="shared" si="4"/>
        <v>940</v>
      </c>
      <c r="E98" s="26">
        <v>44821</v>
      </c>
      <c r="F98" s="37">
        <v>940</v>
      </c>
      <c r="G98" s="36">
        <v>44822</v>
      </c>
      <c r="H98" s="76">
        <f t="shared" si="0"/>
        <v>0</v>
      </c>
      <c r="K98" s="33"/>
      <c r="L98" s="687">
        <v>44821</v>
      </c>
      <c r="M98" s="34">
        <f t="shared" si="3"/>
        <v>180</v>
      </c>
      <c r="N98" s="37">
        <v>0</v>
      </c>
      <c r="O98" s="35">
        <v>180</v>
      </c>
      <c r="P98" s="40"/>
      <c r="Q98" s="40">
        <f t="shared" si="11"/>
        <v>0</v>
      </c>
      <c r="R98" s="41"/>
    </row>
    <row r="99" spans="1:18" ht="15.6" x14ac:dyDescent="0.3">
      <c r="A99" s="5">
        <v>95</v>
      </c>
      <c r="B99" s="105">
        <f t="shared" si="5"/>
        <v>940</v>
      </c>
      <c r="C99" s="35"/>
      <c r="D99" s="34">
        <f t="shared" si="4"/>
        <v>940</v>
      </c>
      <c r="E99" s="26">
        <v>44822</v>
      </c>
      <c r="F99" s="37">
        <v>940</v>
      </c>
      <c r="G99" s="36">
        <v>44823</v>
      </c>
      <c r="H99" s="76">
        <f t="shared" si="0"/>
        <v>0</v>
      </c>
      <c r="K99" s="33"/>
      <c r="L99" s="687">
        <v>44822</v>
      </c>
      <c r="M99" s="34">
        <f t="shared" si="3"/>
        <v>180</v>
      </c>
      <c r="N99" s="37">
        <v>0</v>
      </c>
      <c r="O99" s="35">
        <v>180</v>
      </c>
      <c r="P99" s="40"/>
      <c r="Q99" s="40">
        <f t="shared" si="11"/>
        <v>0</v>
      </c>
      <c r="R99" s="41"/>
    </row>
    <row r="100" spans="1:18" ht="15.6" x14ac:dyDescent="0.3">
      <c r="A100" s="5">
        <v>96</v>
      </c>
      <c r="B100" s="105">
        <f t="shared" si="5"/>
        <v>940</v>
      </c>
      <c r="C100" s="35"/>
      <c r="D100" s="34">
        <f t="shared" si="4"/>
        <v>940</v>
      </c>
      <c r="E100" s="26">
        <v>44823</v>
      </c>
      <c r="F100" s="37">
        <v>942</v>
      </c>
      <c r="G100" s="36">
        <v>44824</v>
      </c>
      <c r="H100" s="76">
        <f t="shared" si="0"/>
        <v>2</v>
      </c>
      <c r="K100" s="33"/>
      <c r="L100" s="687">
        <v>44823</v>
      </c>
      <c r="M100" s="34">
        <f t="shared" si="3"/>
        <v>180</v>
      </c>
      <c r="N100" s="37">
        <v>0</v>
      </c>
      <c r="O100" s="35">
        <v>180</v>
      </c>
      <c r="P100" s="40"/>
      <c r="Q100" s="40">
        <f t="shared" si="11"/>
        <v>0</v>
      </c>
      <c r="R100" s="41"/>
    </row>
    <row r="101" spans="1:18" ht="15.6" x14ac:dyDescent="0.3">
      <c r="A101" s="5">
        <v>97</v>
      </c>
      <c r="B101" s="105">
        <f t="shared" si="5"/>
        <v>942</v>
      </c>
      <c r="C101" s="35"/>
      <c r="D101" s="34">
        <f t="shared" si="4"/>
        <v>942</v>
      </c>
      <c r="E101" s="26">
        <v>44824</v>
      </c>
      <c r="F101" s="37">
        <v>945</v>
      </c>
      <c r="G101" s="36">
        <v>44825</v>
      </c>
      <c r="H101" s="76">
        <f t="shared" si="0"/>
        <v>3</v>
      </c>
      <c r="K101" s="33"/>
      <c r="L101" s="687">
        <v>44824</v>
      </c>
      <c r="M101" s="34">
        <f t="shared" si="3"/>
        <v>180</v>
      </c>
      <c r="N101" s="37">
        <v>0</v>
      </c>
      <c r="O101" s="46">
        <f t="shared" ref="O101:O102" si="12">94*1.8</f>
        <v>169.20000000000002</v>
      </c>
      <c r="P101" s="40"/>
      <c r="Q101" s="47">
        <f t="shared" si="11"/>
        <v>10.799999999999983</v>
      </c>
      <c r="R101" s="41"/>
    </row>
    <row r="102" spans="1:18" ht="15.6" x14ac:dyDescent="0.3">
      <c r="A102" s="5">
        <v>98</v>
      </c>
      <c r="B102" s="105">
        <f t="shared" si="5"/>
        <v>945</v>
      </c>
      <c r="C102" s="35"/>
      <c r="D102" s="34">
        <f t="shared" si="4"/>
        <v>945</v>
      </c>
      <c r="E102" s="26">
        <v>44825</v>
      </c>
      <c r="F102" s="37">
        <v>945</v>
      </c>
      <c r="G102" s="36">
        <v>44826</v>
      </c>
      <c r="H102" s="76">
        <f t="shared" si="0"/>
        <v>0</v>
      </c>
      <c r="K102" s="33"/>
      <c r="L102" s="687">
        <v>44825</v>
      </c>
      <c r="M102" s="84">
        <f t="shared" si="3"/>
        <v>169.20000000000002</v>
      </c>
      <c r="N102" s="37">
        <v>0</v>
      </c>
      <c r="O102" s="46">
        <f t="shared" si="12"/>
        <v>169.20000000000002</v>
      </c>
      <c r="P102" s="40"/>
      <c r="Q102" s="47">
        <f t="shared" si="11"/>
        <v>0</v>
      </c>
      <c r="R102" s="41"/>
    </row>
    <row r="103" spans="1:18" ht="15.6" x14ac:dyDescent="0.3">
      <c r="A103" s="5">
        <v>99</v>
      </c>
      <c r="B103" s="105">
        <f t="shared" si="5"/>
        <v>945</v>
      </c>
      <c r="C103" s="35"/>
      <c r="D103" s="34">
        <f t="shared" si="4"/>
        <v>945</v>
      </c>
      <c r="E103" s="26">
        <v>44826</v>
      </c>
      <c r="F103" s="37">
        <v>946</v>
      </c>
      <c r="G103" s="36">
        <v>44827</v>
      </c>
      <c r="H103" s="76">
        <f t="shared" si="0"/>
        <v>1</v>
      </c>
      <c r="K103" s="33"/>
      <c r="L103" s="687">
        <v>44826</v>
      </c>
      <c r="M103" s="84">
        <f t="shared" si="3"/>
        <v>169.20000000000002</v>
      </c>
      <c r="N103" s="37">
        <v>0</v>
      </c>
      <c r="O103" s="46">
        <f t="shared" ref="O103:O105" si="13">90*1.8</f>
        <v>162</v>
      </c>
      <c r="P103" s="40"/>
      <c r="Q103" s="47">
        <f t="shared" si="11"/>
        <v>7.2000000000000171</v>
      </c>
      <c r="R103" s="41"/>
    </row>
    <row r="104" spans="1:18" ht="15.6" x14ac:dyDescent="0.3">
      <c r="A104" s="5">
        <v>100</v>
      </c>
      <c r="B104" s="105">
        <f t="shared" si="5"/>
        <v>946</v>
      </c>
      <c r="C104" s="35"/>
      <c r="D104" s="34">
        <f t="shared" si="4"/>
        <v>946</v>
      </c>
      <c r="E104" s="26">
        <v>44827</v>
      </c>
      <c r="F104" s="37">
        <v>946</v>
      </c>
      <c r="G104" s="36">
        <v>44828</v>
      </c>
      <c r="H104" s="76">
        <f t="shared" si="0"/>
        <v>0</v>
      </c>
      <c r="K104" s="33"/>
      <c r="L104" s="687">
        <v>44827</v>
      </c>
      <c r="M104" s="84">
        <f t="shared" si="3"/>
        <v>162</v>
      </c>
      <c r="N104" s="37">
        <v>0</v>
      </c>
      <c r="O104" s="46">
        <f t="shared" si="13"/>
        <v>162</v>
      </c>
      <c r="P104" s="40"/>
      <c r="Q104" s="47">
        <f t="shared" si="11"/>
        <v>0</v>
      </c>
      <c r="R104" s="41"/>
    </row>
    <row r="105" spans="1:18" ht="15.6" x14ac:dyDescent="0.3">
      <c r="A105" s="5">
        <v>101</v>
      </c>
      <c r="B105" s="105">
        <f t="shared" si="5"/>
        <v>946</v>
      </c>
      <c r="C105" s="35"/>
      <c r="D105" s="34">
        <f t="shared" si="4"/>
        <v>946</v>
      </c>
      <c r="E105" s="26">
        <v>44828</v>
      </c>
      <c r="F105" s="37">
        <v>946</v>
      </c>
      <c r="G105" s="36">
        <v>44829</v>
      </c>
      <c r="H105" s="76">
        <f t="shared" si="0"/>
        <v>0</v>
      </c>
      <c r="K105" s="33"/>
      <c r="L105" s="687">
        <v>44828</v>
      </c>
      <c r="M105" s="84">
        <f t="shared" si="3"/>
        <v>162</v>
      </c>
      <c r="N105" s="37">
        <v>0</v>
      </c>
      <c r="O105" s="46">
        <f t="shared" si="13"/>
        <v>162</v>
      </c>
      <c r="P105" s="40"/>
      <c r="Q105" s="47">
        <f t="shared" si="11"/>
        <v>0</v>
      </c>
      <c r="R105" s="41"/>
    </row>
    <row r="106" spans="1:18" ht="15.6" x14ac:dyDescent="0.3">
      <c r="A106" s="5">
        <v>102</v>
      </c>
      <c r="B106" s="105">
        <f t="shared" si="5"/>
        <v>946</v>
      </c>
      <c r="C106" s="35"/>
      <c r="D106" s="34">
        <f t="shared" si="4"/>
        <v>946</v>
      </c>
      <c r="E106" s="26">
        <v>44829</v>
      </c>
      <c r="F106" s="37">
        <v>947</v>
      </c>
      <c r="G106" s="36">
        <v>44830</v>
      </c>
      <c r="H106" s="76">
        <f t="shared" si="0"/>
        <v>1</v>
      </c>
      <c r="K106" s="33"/>
      <c r="L106" s="687">
        <v>44829</v>
      </c>
      <c r="M106" s="84">
        <f t="shared" si="3"/>
        <v>162</v>
      </c>
      <c r="N106" s="37">
        <v>0</v>
      </c>
      <c r="O106" s="46">
        <f>87.5*1.8</f>
        <v>157.5</v>
      </c>
      <c r="P106" s="40"/>
      <c r="Q106" s="47">
        <f t="shared" si="11"/>
        <v>4.5</v>
      </c>
      <c r="R106" s="41"/>
    </row>
    <row r="107" spans="1:18" ht="15.6" x14ac:dyDescent="0.3">
      <c r="A107" s="5">
        <v>103</v>
      </c>
      <c r="B107" s="105">
        <f t="shared" si="5"/>
        <v>947</v>
      </c>
      <c r="C107" s="35"/>
      <c r="D107" s="34">
        <f t="shared" si="4"/>
        <v>947</v>
      </c>
      <c r="E107" s="26">
        <v>44830</v>
      </c>
      <c r="F107" s="37">
        <v>956</v>
      </c>
      <c r="G107" s="36">
        <v>44831</v>
      </c>
      <c r="H107" s="76">
        <f t="shared" si="0"/>
        <v>9</v>
      </c>
      <c r="K107" s="33"/>
      <c r="L107" s="687">
        <v>44830</v>
      </c>
      <c r="M107" s="84">
        <f t="shared" si="3"/>
        <v>157.5</v>
      </c>
      <c r="N107" s="37">
        <v>0</v>
      </c>
      <c r="O107" s="46">
        <f>62.5*1.8</f>
        <v>112.5</v>
      </c>
      <c r="P107" s="40"/>
      <c r="Q107" s="47">
        <f t="shared" si="11"/>
        <v>45</v>
      </c>
      <c r="R107" s="41"/>
    </row>
    <row r="108" spans="1:18" ht="15.6" x14ac:dyDescent="0.3">
      <c r="A108" s="5">
        <v>104</v>
      </c>
      <c r="B108" s="105">
        <f t="shared" si="5"/>
        <v>956</v>
      </c>
      <c r="C108" s="35"/>
      <c r="D108" s="34">
        <f t="shared" si="4"/>
        <v>956</v>
      </c>
      <c r="E108" s="26">
        <v>44831</v>
      </c>
      <c r="F108" s="37">
        <v>958</v>
      </c>
      <c r="G108" s="36">
        <v>44832</v>
      </c>
      <c r="H108" s="76">
        <f t="shared" si="0"/>
        <v>2</v>
      </c>
      <c r="K108" s="33"/>
      <c r="L108" s="687">
        <v>44831</v>
      </c>
      <c r="M108" s="84">
        <f t="shared" si="3"/>
        <v>112.5</v>
      </c>
      <c r="N108" s="37">
        <v>0</v>
      </c>
      <c r="O108" s="35">
        <v>107</v>
      </c>
      <c r="P108" s="40"/>
      <c r="Q108" s="47">
        <f t="shared" si="11"/>
        <v>5.5</v>
      </c>
      <c r="R108" s="41"/>
    </row>
    <row r="109" spans="1:18" ht="15.6" x14ac:dyDescent="0.3">
      <c r="A109" s="5">
        <v>105</v>
      </c>
      <c r="B109" s="105">
        <f t="shared" si="5"/>
        <v>958</v>
      </c>
      <c r="C109" s="35"/>
      <c r="D109" s="34">
        <f t="shared" si="4"/>
        <v>958</v>
      </c>
      <c r="E109" s="26">
        <v>44832</v>
      </c>
      <c r="F109" s="37">
        <v>958</v>
      </c>
      <c r="G109" s="36">
        <v>44833</v>
      </c>
      <c r="H109" s="76">
        <f t="shared" si="0"/>
        <v>0</v>
      </c>
      <c r="K109" s="33"/>
      <c r="L109" s="687">
        <v>44832</v>
      </c>
      <c r="M109" s="34">
        <f t="shared" si="3"/>
        <v>107</v>
      </c>
      <c r="N109" s="37">
        <v>0</v>
      </c>
      <c r="O109" s="35">
        <v>107</v>
      </c>
      <c r="P109" s="40"/>
      <c r="Q109" s="40">
        <f t="shared" si="11"/>
        <v>0</v>
      </c>
      <c r="R109" s="41"/>
    </row>
    <row r="110" spans="1:18" ht="15.6" x14ac:dyDescent="0.3">
      <c r="A110" s="5">
        <v>106</v>
      </c>
      <c r="B110" s="105">
        <f t="shared" si="5"/>
        <v>958</v>
      </c>
      <c r="C110" s="35"/>
      <c r="D110" s="34">
        <f t="shared" si="4"/>
        <v>958</v>
      </c>
      <c r="E110" s="26">
        <v>44833</v>
      </c>
      <c r="F110" s="37">
        <v>961</v>
      </c>
      <c r="G110" s="36">
        <v>44834</v>
      </c>
      <c r="H110" s="76">
        <f t="shared" si="0"/>
        <v>3</v>
      </c>
      <c r="K110" s="33"/>
      <c r="L110" s="687">
        <v>44833</v>
      </c>
      <c r="M110" s="34">
        <f t="shared" si="3"/>
        <v>107</v>
      </c>
      <c r="N110" s="37">
        <v>0</v>
      </c>
      <c r="O110" s="35">
        <v>94</v>
      </c>
      <c r="P110" s="40"/>
      <c r="Q110" s="40">
        <f t="shared" si="11"/>
        <v>13</v>
      </c>
      <c r="R110" s="41"/>
    </row>
    <row r="111" spans="1:18" ht="15.6" x14ac:dyDescent="0.3">
      <c r="A111" s="5">
        <v>107</v>
      </c>
      <c r="B111" s="105">
        <f t="shared" si="5"/>
        <v>961</v>
      </c>
      <c r="C111" s="35"/>
      <c r="D111" s="34">
        <f t="shared" si="4"/>
        <v>961</v>
      </c>
      <c r="E111" s="26">
        <v>44834</v>
      </c>
      <c r="F111" s="37">
        <v>962</v>
      </c>
      <c r="G111" s="36">
        <v>44835</v>
      </c>
      <c r="H111" s="76">
        <f t="shared" si="0"/>
        <v>1</v>
      </c>
      <c r="K111" s="33"/>
      <c r="L111" s="687">
        <v>44834</v>
      </c>
      <c r="M111" s="34">
        <f t="shared" si="3"/>
        <v>94</v>
      </c>
      <c r="N111" s="37">
        <v>0</v>
      </c>
      <c r="O111" s="35">
        <v>86</v>
      </c>
      <c r="P111" s="40"/>
      <c r="Q111" s="40">
        <f t="shared" si="11"/>
        <v>8</v>
      </c>
      <c r="R111" s="41"/>
    </row>
    <row r="112" spans="1:18" ht="15.6" x14ac:dyDescent="0.3">
      <c r="A112" s="5"/>
      <c r="B112" s="105">
        <f t="shared" si="5"/>
        <v>962</v>
      </c>
      <c r="C112" s="35"/>
      <c r="D112" s="34">
        <f t="shared" si="4"/>
        <v>962</v>
      </c>
      <c r="E112" s="26">
        <v>44835</v>
      </c>
      <c r="F112" s="37">
        <v>962</v>
      </c>
      <c r="G112" s="36">
        <v>44836</v>
      </c>
      <c r="H112" s="76">
        <f t="shared" si="0"/>
        <v>0</v>
      </c>
      <c r="K112" s="33"/>
      <c r="L112" s="687">
        <v>44835</v>
      </c>
      <c r="M112" s="34">
        <f t="shared" si="3"/>
        <v>86</v>
      </c>
      <c r="N112" s="37">
        <v>0</v>
      </c>
      <c r="O112" s="35">
        <v>86</v>
      </c>
      <c r="P112" s="40"/>
      <c r="Q112" s="40">
        <f t="shared" si="11"/>
        <v>0</v>
      </c>
      <c r="R112" s="41"/>
    </row>
    <row r="113" spans="1:18" ht="15.6" x14ac:dyDescent="0.3">
      <c r="A113" s="5"/>
      <c r="B113" s="105">
        <f t="shared" si="5"/>
        <v>962</v>
      </c>
      <c r="C113" s="35"/>
      <c r="D113" s="34">
        <f t="shared" si="4"/>
        <v>962</v>
      </c>
      <c r="E113" s="26">
        <v>44836</v>
      </c>
      <c r="F113" s="37">
        <v>962</v>
      </c>
      <c r="G113" s="36">
        <v>44837</v>
      </c>
      <c r="H113" s="76">
        <f t="shared" si="0"/>
        <v>0</v>
      </c>
      <c r="K113" s="33"/>
      <c r="L113" s="687">
        <v>44836</v>
      </c>
      <c r="M113" s="34">
        <f t="shared" si="3"/>
        <v>86</v>
      </c>
      <c r="N113" s="37">
        <v>0</v>
      </c>
      <c r="O113" s="35">
        <v>86</v>
      </c>
      <c r="P113" s="40"/>
      <c r="Q113" s="40">
        <f t="shared" si="11"/>
        <v>0</v>
      </c>
      <c r="R113" s="41"/>
    </row>
    <row r="114" spans="1:18" ht="15.6" x14ac:dyDescent="0.3">
      <c r="A114" s="5"/>
      <c r="B114" s="105">
        <f t="shared" si="5"/>
        <v>962</v>
      </c>
      <c r="C114" s="35"/>
      <c r="D114" s="34">
        <f t="shared" si="4"/>
        <v>962</v>
      </c>
      <c r="E114" s="26">
        <v>44837</v>
      </c>
      <c r="F114" s="37">
        <v>963</v>
      </c>
      <c r="G114" s="36">
        <v>44838</v>
      </c>
      <c r="H114" s="76">
        <f t="shared" si="0"/>
        <v>1</v>
      </c>
      <c r="K114" s="33"/>
      <c r="L114" s="687">
        <v>44837</v>
      </c>
      <c r="M114" s="34">
        <f t="shared" si="3"/>
        <v>86</v>
      </c>
      <c r="N114" s="37">
        <v>0</v>
      </c>
      <c r="O114" s="35">
        <v>79</v>
      </c>
      <c r="P114" s="40"/>
      <c r="Q114" s="40">
        <f t="shared" si="11"/>
        <v>7</v>
      </c>
      <c r="R114" s="41"/>
    </row>
    <row r="115" spans="1:18" ht="15.6" x14ac:dyDescent="0.3">
      <c r="A115" s="5"/>
      <c r="B115" s="105">
        <f t="shared" si="5"/>
        <v>963</v>
      </c>
      <c r="C115" s="35"/>
      <c r="D115" s="34">
        <f t="shared" si="4"/>
        <v>963</v>
      </c>
      <c r="E115" s="26">
        <v>44838</v>
      </c>
      <c r="F115" s="37">
        <v>969</v>
      </c>
      <c r="G115" s="36">
        <v>44839</v>
      </c>
      <c r="H115" s="76">
        <f t="shared" si="0"/>
        <v>6</v>
      </c>
      <c r="K115" s="33"/>
      <c r="L115" s="687">
        <v>44838</v>
      </c>
      <c r="M115" s="34">
        <f t="shared" si="3"/>
        <v>79</v>
      </c>
      <c r="N115" s="37">
        <v>0</v>
      </c>
      <c r="O115" s="35">
        <v>49</v>
      </c>
      <c r="P115" s="40"/>
      <c r="Q115" s="40">
        <f t="shared" si="11"/>
        <v>30</v>
      </c>
      <c r="R115" s="41"/>
    </row>
    <row r="116" spans="1:18" ht="15.6" x14ac:dyDescent="0.3">
      <c r="A116" s="5"/>
      <c r="B116" s="105">
        <f t="shared" si="5"/>
        <v>969</v>
      </c>
      <c r="C116" s="35"/>
      <c r="D116" s="34">
        <f t="shared" si="4"/>
        <v>969</v>
      </c>
      <c r="E116" s="26">
        <v>44839</v>
      </c>
      <c r="F116" s="37">
        <v>969</v>
      </c>
      <c r="G116" s="36">
        <v>44840</v>
      </c>
      <c r="H116" s="76">
        <f t="shared" si="0"/>
        <v>0</v>
      </c>
      <c r="K116" s="33"/>
      <c r="L116" s="687">
        <v>44839</v>
      </c>
      <c r="M116" s="34">
        <v>49</v>
      </c>
      <c r="N116" s="37">
        <v>0</v>
      </c>
      <c r="O116" s="35">
        <v>49</v>
      </c>
      <c r="P116" s="40"/>
      <c r="Q116" s="40">
        <f t="shared" si="11"/>
        <v>0</v>
      </c>
      <c r="R116" s="41"/>
    </row>
    <row r="117" spans="1:18" ht="15.6" x14ac:dyDescent="0.3">
      <c r="A117" s="5"/>
      <c r="B117" s="105">
        <f t="shared" si="5"/>
        <v>969</v>
      </c>
      <c r="C117" s="35"/>
      <c r="D117" s="34">
        <f t="shared" si="4"/>
        <v>969</v>
      </c>
      <c r="E117" s="26">
        <v>44840</v>
      </c>
      <c r="F117" s="37">
        <v>977</v>
      </c>
      <c r="G117" s="36">
        <v>44841</v>
      </c>
      <c r="H117" s="76">
        <f t="shared" si="0"/>
        <v>8</v>
      </c>
      <c r="K117" s="33"/>
      <c r="L117" s="687">
        <v>44840</v>
      </c>
      <c r="M117" s="34">
        <v>49</v>
      </c>
      <c r="N117" s="37">
        <v>55</v>
      </c>
      <c r="O117" s="35">
        <v>80</v>
      </c>
      <c r="P117" s="40"/>
      <c r="Q117" s="40">
        <f t="shared" si="11"/>
        <v>24</v>
      </c>
      <c r="R117" s="41"/>
    </row>
    <row r="118" spans="1:18" ht="15.6" x14ac:dyDescent="0.3">
      <c r="A118" s="5"/>
      <c r="B118" s="105">
        <f t="shared" si="5"/>
        <v>977</v>
      </c>
      <c r="C118" s="35"/>
      <c r="D118" s="34">
        <f t="shared" si="4"/>
        <v>977</v>
      </c>
      <c r="E118" s="26">
        <v>44841</v>
      </c>
      <c r="F118" s="37">
        <v>978</v>
      </c>
      <c r="G118" s="36">
        <v>44842</v>
      </c>
      <c r="H118" s="76">
        <f t="shared" si="0"/>
        <v>1</v>
      </c>
      <c r="K118" s="33"/>
      <c r="L118" s="687">
        <v>44841</v>
      </c>
      <c r="M118" s="34">
        <v>80</v>
      </c>
      <c r="N118" s="37">
        <v>10</v>
      </c>
      <c r="O118" s="35">
        <v>97</v>
      </c>
      <c r="P118" s="40"/>
      <c r="Q118" s="40">
        <f t="shared" si="11"/>
        <v>-7</v>
      </c>
      <c r="R118" s="41"/>
    </row>
    <row r="119" spans="1:18" ht="15.6" x14ac:dyDescent="0.3">
      <c r="A119" s="5"/>
      <c r="B119" s="105">
        <f t="shared" si="5"/>
        <v>978</v>
      </c>
      <c r="C119" s="35"/>
      <c r="D119" s="34">
        <f t="shared" si="4"/>
        <v>978</v>
      </c>
      <c r="E119" s="26">
        <v>44842</v>
      </c>
      <c r="F119" s="37">
        <v>979</v>
      </c>
      <c r="G119" s="36">
        <v>44843</v>
      </c>
      <c r="H119" s="76">
        <f t="shared" si="0"/>
        <v>1</v>
      </c>
      <c r="K119" s="33"/>
      <c r="L119" s="687">
        <v>44842</v>
      </c>
      <c r="M119" s="34">
        <v>97</v>
      </c>
      <c r="N119" s="37">
        <v>0</v>
      </c>
      <c r="O119" s="35">
        <v>92</v>
      </c>
      <c r="P119" s="40"/>
      <c r="Q119" s="40">
        <f t="shared" si="11"/>
        <v>5</v>
      </c>
      <c r="R119" s="41"/>
    </row>
    <row r="120" spans="1:18" ht="15.6" x14ac:dyDescent="0.3">
      <c r="A120" s="5"/>
      <c r="B120" s="105">
        <f t="shared" si="5"/>
        <v>979</v>
      </c>
      <c r="C120" s="35"/>
      <c r="D120" s="34">
        <f t="shared" si="4"/>
        <v>979</v>
      </c>
      <c r="E120" s="26">
        <v>44843</v>
      </c>
      <c r="F120" s="37">
        <v>979</v>
      </c>
      <c r="G120" s="36">
        <v>44844</v>
      </c>
      <c r="H120" s="76">
        <f t="shared" si="0"/>
        <v>0</v>
      </c>
      <c r="K120" s="33"/>
      <c r="L120" s="687">
        <v>44843</v>
      </c>
      <c r="M120" s="34">
        <v>92</v>
      </c>
      <c r="N120" s="37">
        <v>0</v>
      </c>
      <c r="O120" s="35">
        <v>92</v>
      </c>
      <c r="P120" s="40"/>
      <c r="Q120" s="40">
        <f t="shared" si="11"/>
        <v>0</v>
      </c>
      <c r="R120" s="41"/>
    </row>
    <row r="121" spans="1:18" ht="15.6" x14ac:dyDescent="0.3">
      <c r="A121" s="5"/>
      <c r="B121" s="105">
        <f t="shared" si="5"/>
        <v>979</v>
      </c>
      <c r="C121" s="35"/>
      <c r="D121" s="34">
        <f t="shared" si="4"/>
        <v>979</v>
      </c>
      <c r="E121" s="26">
        <v>44844</v>
      </c>
      <c r="F121" s="37">
        <v>980</v>
      </c>
      <c r="G121" s="36">
        <v>44845</v>
      </c>
      <c r="H121" s="76">
        <f t="shared" si="0"/>
        <v>1</v>
      </c>
      <c r="K121" s="33"/>
      <c r="L121" s="687">
        <v>44844</v>
      </c>
      <c r="M121" s="34">
        <v>92</v>
      </c>
      <c r="N121" s="37">
        <v>0</v>
      </c>
      <c r="O121" s="35">
        <v>86</v>
      </c>
      <c r="P121" s="40"/>
      <c r="Q121" s="40">
        <f t="shared" si="11"/>
        <v>6</v>
      </c>
      <c r="R121" s="41"/>
    </row>
    <row r="122" spans="1:18" ht="15.6" x14ac:dyDescent="0.3">
      <c r="A122" s="5"/>
      <c r="B122" s="105">
        <f t="shared" si="5"/>
        <v>980</v>
      </c>
      <c r="C122" s="35"/>
      <c r="D122" s="34">
        <f t="shared" si="4"/>
        <v>980</v>
      </c>
      <c r="E122" s="26">
        <v>44845</v>
      </c>
      <c r="F122" s="37">
        <v>987</v>
      </c>
      <c r="G122" s="36">
        <v>44846</v>
      </c>
      <c r="H122" s="76">
        <f t="shared" si="0"/>
        <v>7</v>
      </c>
      <c r="K122" s="33"/>
      <c r="L122" s="687">
        <v>44845</v>
      </c>
      <c r="M122" s="34">
        <v>86</v>
      </c>
      <c r="N122" s="37">
        <v>0</v>
      </c>
      <c r="O122" s="35">
        <v>45</v>
      </c>
      <c r="P122" s="40"/>
      <c r="Q122" s="40">
        <f t="shared" si="11"/>
        <v>41</v>
      </c>
      <c r="R122" s="41"/>
    </row>
    <row r="123" spans="1:18" ht="15.6" x14ac:dyDescent="0.3">
      <c r="A123" s="5"/>
      <c r="B123" s="105">
        <f t="shared" si="5"/>
        <v>987</v>
      </c>
      <c r="C123" s="35"/>
      <c r="D123" s="34">
        <f t="shared" si="4"/>
        <v>987</v>
      </c>
      <c r="E123" s="26">
        <v>44846</v>
      </c>
      <c r="F123" s="37">
        <v>990</v>
      </c>
      <c r="G123" s="36">
        <v>44847</v>
      </c>
      <c r="H123" s="76">
        <f t="shared" si="0"/>
        <v>3</v>
      </c>
      <c r="K123" s="33"/>
      <c r="L123" s="687">
        <v>44846</v>
      </c>
      <c r="M123" s="34">
        <v>45</v>
      </c>
      <c r="N123" s="37">
        <v>0</v>
      </c>
      <c r="O123" s="35">
        <v>29</v>
      </c>
      <c r="P123" s="40"/>
      <c r="Q123" s="40">
        <f t="shared" si="11"/>
        <v>16</v>
      </c>
      <c r="R123" s="41"/>
    </row>
    <row r="124" spans="1:18" ht="15.6" x14ac:dyDescent="0.3">
      <c r="A124" s="5"/>
      <c r="B124" s="105">
        <f t="shared" si="5"/>
        <v>990</v>
      </c>
      <c r="C124" s="35"/>
      <c r="D124" s="34">
        <f t="shared" si="4"/>
        <v>990</v>
      </c>
      <c r="E124" s="26">
        <v>44847</v>
      </c>
      <c r="F124" s="37">
        <v>1000</v>
      </c>
      <c r="G124" s="36">
        <v>44848</v>
      </c>
      <c r="H124" s="76">
        <f t="shared" si="0"/>
        <v>10</v>
      </c>
      <c r="K124" s="33"/>
      <c r="L124" s="687">
        <v>44847</v>
      </c>
      <c r="M124" s="34">
        <v>29</v>
      </c>
      <c r="N124" s="37">
        <v>30</v>
      </c>
      <c r="O124" s="35">
        <v>11</v>
      </c>
      <c r="P124" s="40"/>
      <c r="Q124" s="40">
        <f t="shared" si="11"/>
        <v>48</v>
      </c>
      <c r="R124" s="41"/>
    </row>
    <row r="125" spans="1:18" ht="15.6" x14ac:dyDescent="0.3">
      <c r="A125" s="5"/>
      <c r="B125" s="105">
        <f t="shared" si="5"/>
        <v>1000</v>
      </c>
      <c r="C125" s="35"/>
      <c r="D125" s="34">
        <f t="shared" si="4"/>
        <v>1000</v>
      </c>
      <c r="E125" s="26">
        <v>44848</v>
      </c>
      <c r="F125" s="37">
        <v>1006</v>
      </c>
      <c r="G125" s="36">
        <v>44849</v>
      </c>
      <c r="H125" s="76">
        <f t="shared" si="0"/>
        <v>6</v>
      </c>
      <c r="K125" s="33"/>
      <c r="L125" s="687">
        <v>44848</v>
      </c>
      <c r="M125" s="34">
        <v>11</v>
      </c>
      <c r="N125" s="37">
        <v>30</v>
      </c>
      <c r="O125" s="35">
        <v>13</v>
      </c>
      <c r="P125" s="40"/>
      <c r="Q125" s="40">
        <f t="shared" si="11"/>
        <v>28</v>
      </c>
      <c r="R125" s="41"/>
    </row>
    <row r="126" spans="1:18" ht="15.6" x14ac:dyDescent="0.3">
      <c r="A126" s="5"/>
      <c r="B126" s="105">
        <f t="shared" si="5"/>
        <v>1006</v>
      </c>
      <c r="C126" s="35"/>
      <c r="D126" s="34">
        <f t="shared" si="4"/>
        <v>1006</v>
      </c>
      <c r="E126" s="26">
        <v>44849</v>
      </c>
      <c r="F126" s="37">
        <v>1006</v>
      </c>
      <c r="G126" s="36">
        <v>44850</v>
      </c>
      <c r="H126" s="76">
        <f t="shared" si="0"/>
        <v>0</v>
      </c>
      <c r="K126" s="33"/>
      <c r="L126" s="687">
        <v>44849</v>
      </c>
      <c r="M126" s="34">
        <v>13</v>
      </c>
      <c r="N126" s="37">
        <v>0</v>
      </c>
      <c r="O126" s="35">
        <v>13</v>
      </c>
      <c r="P126" s="40"/>
      <c r="Q126" s="40">
        <f t="shared" si="11"/>
        <v>0</v>
      </c>
      <c r="R126" s="41"/>
    </row>
    <row r="127" spans="1:18" ht="15.6" x14ac:dyDescent="0.3">
      <c r="A127" s="5"/>
      <c r="B127" s="105">
        <f t="shared" si="5"/>
        <v>1006</v>
      </c>
      <c r="C127" s="35"/>
      <c r="D127" s="34">
        <f t="shared" si="4"/>
        <v>1006</v>
      </c>
      <c r="E127" s="26">
        <v>44850</v>
      </c>
      <c r="F127" s="37">
        <v>1006</v>
      </c>
      <c r="G127" s="36">
        <v>44851</v>
      </c>
      <c r="H127" s="76">
        <f t="shared" si="0"/>
        <v>0</v>
      </c>
      <c r="K127" s="33"/>
      <c r="L127" s="687">
        <v>44850</v>
      </c>
      <c r="M127" s="34">
        <v>13</v>
      </c>
      <c r="N127" s="37">
        <v>167</v>
      </c>
      <c r="O127" s="35">
        <v>180</v>
      </c>
      <c r="P127" s="40"/>
      <c r="Q127" s="40">
        <f t="shared" si="11"/>
        <v>0</v>
      </c>
      <c r="R127" s="41"/>
    </row>
    <row r="128" spans="1:18" ht="15.6" x14ac:dyDescent="0.3">
      <c r="A128" s="5"/>
      <c r="B128" s="105">
        <f t="shared" si="5"/>
        <v>1006</v>
      </c>
      <c r="C128" s="35"/>
      <c r="D128" s="34">
        <f t="shared" si="4"/>
        <v>1006</v>
      </c>
      <c r="E128" s="26">
        <v>44851</v>
      </c>
      <c r="F128" s="37">
        <v>1009</v>
      </c>
      <c r="G128" s="36">
        <v>44852</v>
      </c>
      <c r="H128" s="76">
        <f t="shared" si="0"/>
        <v>3</v>
      </c>
      <c r="K128" s="33"/>
      <c r="L128" s="687">
        <v>44851</v>
      </c>
      <c r="M128" s="34">
        <v>180</v>
      </c>
      <c r="N128" s="37">
        <v>0</v>
      </c>
      <c r="O128" s="35">
        <v>180</v>
      </c>
      <c r="P128" s="40"/>
      <c r="Q128" s="40">
        <f t="shared" si="11"/>
        <v>0</v>
      </c>
      <c r="R128" s="41"/>
    </row>
    <row r="129" spans="1:20" ht="15.6" x14ac:dyDescent="0.3">
      <c r="A129" s="5"/>
      <c r="B129" s="105">
        <f t="shared" si="5"/>
        <v>1009</v>
      </c>
      <c r="C129" s="35"/>
      <c r="D129" s="34">
        <f t="shared" si="4"/>
        <v>1009</v>
      </c>
      <c r="E129" s="26">
        <v>44852</v>
      </c>
      <c r="F129" s="37">
        <v>1009</v>
      </c>
      <c r="G129" s="36">
        <v>44853</v>
      </c>
      <c r="H129" s="76">
        <f t="shared" si="0"/>
        <v>0</v>
      </c>
      <c r="K129" s="33"/>
      <c r="L129" s="687">
        <v>44852</v>
      </c>
      <c r="M129" s="34">
        <v>180</v>
      </c>
      <c r="N129" s="37">
        <v>0</v>
      </c>
      <c r="O129" s="35">
        <v>180</v>
      </c>
      <c r="P129" s="40"/>
      <c r="Q129" s="40">
        <f t="shared" si="11"/>
        <v>0</v>
      </c>
      <c r="R129" s="41"/>
    </row>
    <row r="130" spans="1:20" ht="15.6" x14ac:dyDescent="0.3">
      <c r="A130" s="5"/>
      <c r="B130" s="105">
        <f t="shared" si="5"/>
        <v>1009</v>
      </c>
      <c r="C130" s="35"/>
      <c r="D130" s="34">
        <f t="shared" si="4"/>
        <v>1009</v>
      </c>
      <c r="E130" s="26">
        <v>44853</v>
      </c>
      <c r="F130" s="37">
        <v>1009</v>
      </c>
      <c r="G130" s="36">
        <v>44854</v>
      </c>
      <c r="H130" s="76">
        <f t="shared" si="0"/>
        <v>0</v>
      </c>
      <c r="K130" s="33"/>
      <c r="L130" s="687">
        <v>44853</v>
      </c>
      <c r="M130" s="34">
        <v>180</v>
      </c>
      <c r="N130" s="37">
        <v>0</v>
      </c>
      <c r="O130" s="35">
        <v>180</v>
      </c>
      <c r="P130" s="40"/>
      <c r="Q130" s="40">
        <f t="shared" si="11"/>
        <v>0</v>
      </c>
      <c r="R130" s="41"/>
    </row>
    <row r="131" spans="1:20" ht="15.6" x14ac:dyDescent="0.3">
      <c r="A131" s="5"/>
      <c r="B131" s="105">
        <f t="shared" si="5"/>
        <v>1009</v>
      </c>
      <c r="C131" s="35"/>
      <c r="D131" s="34">
        <f t="shared" si="4"/>
        <v>1009</v>
      </c>
      <c r="E131" s="26">
        <v>44854</v>
      </c>
      <c r="F131" s="37">
        <v>1012</v>
      </c>
      <c r="G131" s="36">
        <v>44855</v>
      </c>
      <c r="H131" s="76">
        <f t="shared" si="0"/>
        <v>3</v>
      </c>
      <c r="K131" s="33"/>
      <c r="L131" s="687">
        <v>44854</v>
      </c>
      <c r="M131" s="34">
        <v>180</v>
      </c>
      <c r="N131" s="37">
        <v>0</v>
      </c>
      <c r="O131" s="35">
        <v>169</v>
      </c>
      <c r="P131" s="40"/>
      <c r="Q131" s="40">
        <f t="shared" si="11"/>
        <v>11</v>
      </c>
      <c r="R131" s="41"/>
    </row>
    <row r="132" spans="1:20" ht="15.6" x14ac:dyDescent="0.3">
      <c r="A132" s="5"/>
      <c r="B132" s="105">
        <f t="shared" si="5"/>
        <v>1012</v>
      </c>
      <c r="C132" s="35"/>
      <c r="D132" s="34">
        <f t="shared" si="4"/>
        <v>1012</v>
      </c>
      <c r="E132" s="26">
        <v>44855</v>
      </c>
      <c r="F132" s="37">
        <v>1012</v>
      </c>
      <c r="G132" s="36">
        <v>44856</v>
      </c>
      <c r="H132" s="76">
        <f t="shared" si="0"/>
        <v>0</v>
      </c>
      <c r="K132" s="33"/>
      <c r="L132" s="687">
        <v>44855</v>
      </c>
      <c r="M132" s="34">
        <v>169</v>
      </c>
      <c r="N132" s="37">
        <v>0</v>
      </c>
      <c r="O132" s="35">
        <v>169</v>
      </c>
      <c r="P132" s="40"/>
      <c r="Q132" s="40">
        <f t="shared" si="11"/>
        <v>0</v>
      </c>
      <c r="R132" s="41"/>
    </row>
    <row r="133" spans="1:20" ht="15.6" x14ac:dyDescent="0.3">
      <c r="A133" s="5"/>
      <c r="B133" s="105">
        <f t="shared" si="5"/>
        <v>1012</v>
      </c>
      <c r="C133" s="35"/>
      <c r="D133" s="34">
        <f t="shared" si="4"/>
        <v>1012</v>
      </c>
      <c r="E133" s="26">
        <v>44856</v>
      </c>
      <c r="F133" s="37">
        <v>1014</v>
      </c>
      <c r="G133" s="36">
        <v>44857</v>
      </c>
      <c r="H133" s="76">
        <f t="shared" si="0"/>
        <v>2</v>
      </c>
      <c r="K133" s="33"/>
      <c r="L133" s="687">
        <v>44856</v>
      </c>
      <c r="M133" s="34">
        <v>169</v>
      </c>
      <c r="N133" s="37">
        <v>0</v>
      </c>
      <c r="O133" s="35">
        <v>163</v>
      </c>
      <c r="P133" s="40"/>
      <c r="Q133" s="40">
        <f t="shared" si="11"/>
        <v>6</v>
      </c>
      <c r="R133" s="41"/>
    </row>
    <row r="134" spans="1:20" ht="15.6" x14ac:dyDescent="0.3">
      <c r="A134" s="5"/>
      <c r="B134" s="105">
        <f t="shared" si="5"/>
        <v>1014</v>
      </c>
      <c r="C134" s="35"/>
      <c r="D134" s="34">
        <f t="shared" si="4"/>
        <v>1014</v>
      </c>
      <c r="E134" s="26">
        <v>44857</v>
      </c>
      <c r="F134" s="37">
        <v>1015</v>
      </c>
      <c r="G134" s="36">
        <v>44858</v>
      </c>
      <c r="H134" s="76">
        <f t="shared" si="0"/>
        <v>1</v>
      </c>
      <c r="K134" s="33"/>
      <c r="L134" s="687">
        <v>44857</v>
      </c>
      <c r="M134" s="34">
        <v>163</v>
      </c>
      <c r="N134" s="37">
        <v>0</v>
      </c>
      <c r="O134" s="35">
        <v>158</v>
      </c>
      <c r="P134" s="40"/>
      <c r="Q134" s="40">
        <f t="shared" si="11"/>
        <v>5</v>
      </c>
      <c r="R134" s="41"/>
    </row>
    <row r="135" spans="1:20" ht="15.6" x14ac:dyDescent="0.3">
      <c r="A135" s="5"/>
      <c r="B135" s="105">
        <f t="shared" si="5"/>
        <v>1015</v>
      </c>
      <c r="C135" s="35"/>
      <c r="D135" s="34">
        <f t="shared" si="4"/>
        <v>1015</v>
      </c>
      <c r="E135" s="26">
        <v>44858</v>
      </c>
      <c r="F135" s="37">
        <v>1020</v>
      </c>
      <c r="G135" s="36">
        <v>44859</v>
      </c>
      <c r="H135" s="76">
        <f t="shared" si="0"/>
        <v>5</v>
      </c>
      <c r="K135" s="33"/>
      <c r="L135" s="687">
        <v>44858</v>
      </c>
      <c r="M135" s="34">
        <v>158</v>
      </c>
      <c r="N135" s="37">
        <v>0</v>
      </c>
      <c r="O135" s="35">
        <v>129</v>
      </c>
      <c r="P135" s="40"/>
      <c r="Q135" s="40">
        <f t="shared" si="11"/>
        <v>29</v>
      </c>
      <c r="R135" s="41"/>
    </row>
    <row r="136" spans="1:20" ht="15.6" x14ac:dyDescent="0.3">
      <c r="A136" s="5"/>
      <c r="B136" s="105">
        <f t="shared" si="5"/>
        <v>1020</v>
      </c>
      <c r="C136" s="35"/>
      <c r="D136" s="34">
        <f t="shared" si="4"/>
        <v>1020</v>
      </c>
      <c r="E136" s="26">
        <v>44859</v>
      </c>
      <c r="F136" s="37">
        <v>1024</v>
      </c>
      <c r="G136" s="36">
        <v>44860</v>
      </c>
      <c r="H136" s="76">
        <f t="shared" si="0"/>
        <v>4</v>
      </c>
      <c r="K136" s="33"/>
      <c r="L136" s="687">
        <v>44859</v>
      </c>
      <c r="M136" s="34">
        <v>129</v>
      </c>
      <c r="N136" s="37">
        <v>0</v>
      </c>
      <c r="O136" s="35">
        <v>108</v>
      </c>
      <c r="P136" s="40"/>
      <c r="Q136" s="40">
        <f t="shared" si="11"/>
        <v>21</v>
      </c>
      <c r="R136" s="41"/>
    </row>
    <row r="137" spans="1:20" ht="15.6" x14ac:dyDescent="0.3">
      <c r="A137" s="5"/>
      <c r="B137" s="105">
        <f t="shared" si="5"/>
        <v>1024</v>
      </c>
      <c r="C137" s="35"/>
      <c r="D137" s="34">
        <f t="shared" si="4"/>
        <v>1024</v>
      </c>
      <c r="E137" s="26">
        <v>44860</v>
      </c>
      <c r="F137" s="37">
        <v>1031</v>
      </c>
      <c r="G137" s="36">
        <v>44861</v>
      </c>
      <c r="H137" s="76">
        <f t="shared" si="0"/>
        <v>7</v>
      </c>
      <c r="K137" s="33"/>
      <c r="L137" s="687">
        <v>44860</v>
      </c>
      <c r="M137" s="34">
        <v>108</v>
      </c>
      <c r="N137" s="37">
        <v>0</v>
      </c>
      <c r="O137" s="35">
        <v>73</v>
      </c>
      <c r="P137" s="40"/>
      <c r="Q137" s="40">
        <f t="shared" si="11"/>
        <v>35</v>
      </c>
      <c r="R137" s="41"/>
    </row>
    <row r="138" spans="1:20" ht="15.6" x14ac:dyDescent="0.3">
      <c r="A138" s="5"/>
      <c r="B138" s="105">
        <f t="shared" si="5"/>
        <v>1031</v>
      </c>
      <c r="C138" s="35"/>
      <c r="D138" s="34">
        <f t="shared" si="4"/>
        <v>1031</v>
      </c>
      <c r="E138" s="26">
        <v>44861</v>
      </c>
      <c r="F138" s="37">
        <v>1031</v>
      </c>
      <c r="G138" s="36">
        <v>44862</v>
      </c>
      <c r="H138" s="76">
        <f t="shared" si="0"/>
        <v>0</v>
      </c>
      <c r="K138" s="33"/>
      <c r="L138" s="687">
        <v>44861</v>
      </c>
      <c r="M138" s="34">
        <v>73</v>
      </c>
      <c r="N138" s="37">
        <v>0</v>
      </c>
      <c r="O138" s="35">
        <v>73</v>
      </c>
      <c r="P138" s="40"/>
      <c r="Q138" s="40">
        <f t="shared" si="11"/>
        <v>0</v>
      </c>
      <c r="R138" s="41"/>
    </row>
    <row r="139" spans="1:20" ht="15.6" x14ac:dyDescent="0.3">
      <c r="A139" s="5"/>
      <c r="B139" s="105">
        <f t="shared" si="5"/>
        <v>1031</v>
      </c>
      <c r="C139" s="35"/>
      <c r="D139" s="34">
        <f t="shared" si="4"/>
        <v>1031</v>
      </c>
      <c r="E139" s="26">
        <v>44862</v>
      </c>
      <c r="F139" s="37">
        <v>1033</v>
      </c>
      <c r="G139" s="36">
        <v>44863</v>
      </c>
      <c r="H139" s="76">
        <f t="shared" si="0"/>
        <v>2</v>
      </c>
      <c r="K139" s="33"/>
      <c r="L139" s="687">
        <v>44862</v>
      </c>
      <c r="M139" s="34">
        <v>73</v>
      </c>
      <c r="N139" s="37">
        <v>0</v>
      </c>
      <c r="O139" s="35">
        <v>68</v>
      </c>
      <c r="P139" s="40"/>
      <c r="Q139" s="40">
        <f t="shared" si="11"/>
        <v>5</v>
      </c>
      <c r="R139" s="41"/>
    </row>
    <row r="140" spans="1:20" ht="15.6" x14ac:dyDescent="0.3">
      <c r="A140" s="5"/>
      <c r="B140" s="105">
        <f t="shared" si="5"/>
        <v>1033</v>
      </c>
      <c r="C140" s="35"/>
      <c r="D140" s="34">
        <f t="shared" si="4"/>
        <v>1033</v>
      </c>
      <c r="E140" s="26">
        <v>44863</v>
      </c>
      <c r="F140" s="37">
        <v>1033</v>
      </c>
      <c r="G140" s="36">
        <v>44864</v>
      </c>
      <c r="H140" s="76">
        <f t="shared" si="0"/>
        <v>0</v>
      </c>
      <c r="K140" s="33"/>
      <c r="L140" s="687">
        <v>44863</v>
      </c>
      <c r="M140" s="34">
        <v>68</v>
      </c>
      <c r="N140" s="37">
        <v>0</v>
      </c>
      <c r="O140" s="35">
        <v>68</v>
      </c>
      <c r="P140" s="40"/>
      <c r="Q140" s="40">
        <f t="shared" si="11"/>
        <v>0</v>
      </c>
      <c r="R140" s="41"/>
    </row>
    <row r="141" spans="1:20" ht="15.6" x14ac:dyDescent="0.3">
      <c r="A141" s="5"/>
      <c r="B141" s="105">
        <f t="shared" si="5"/>
        <v>1033</v>
      </c>
      <c r="C141" s="35"/>
      <c r="D141" s="34">
        <f t="shared" si="4"/>
        <v>1033</v>
      </c>
      <c r="E141" s="26">
        <v>44864</v>
      </c>
      <c r="F141" s="37">
        <v>1033</v>
      </c>
      <c r="G141" s="36">
        <v>44865</v>
      </c>
      <c r="H141" s="76">
        <f t="shared" si="0"/>
        <v>0</v>
      </c>
      <c r="K141" s="33"/>
      <c r="L141" s="687">
        <v>44864</v>
      </c>
      <c r="M141" s="34">
        <v>68</v>
      </c>
      <c r="N141" s="37">
        <v>0</v>
      </c>
      <c r="O141" s="35">
        <v>68</v>
      </c>
      <c r="P141" s="40"/>
      <c r="Q141" s="40">
        <f t="shared" si="11"/>
        <v>0</v>
      </c>
      <c r="R141" s="41"/>
    </row>
    <row r="142" spans="1:20" ht="15.6" x14ac:dyDescent="0.3">
      <c r="A142" s="5"/>
      <c r="B142" s="105">
        <f t="shared" si="5"/>
        <v>1033</v>
      </c>
      <c r="C142" s="35"/>
      <c r="D142" s="34">
        <f t="shared" si="4"/>
        <v>1033</v>
      </c>
      <c r="E142" s="26">
        <v>44865</v>
      </c>
      <c r="F142" s="37">
        <v>1033</v>
      </c>
      <c r="G142" s="36">
        <v>44866</v>
      </c>
      <c r="H142" s="76">
        <f t="shared" si="0"/>
        <v>0</v>
      </c>
      <c r="K142" s="33"/>
      <c r="L142" s="687">
        <v>44865</v>
      </c>
      <c r="M142" s="34">
        <v>68</v>
      </c>
      <c r="N142" s="37">
        <v>0</v>
      </c>
      <c r="O142" s="35">
        <v>68</v>
      </c>
      <c r="P142" s="40"/>
      <c r="Q142" s="40">
        <f t="shared" si="11"/>
        <v>0</v>
      </c>
      <c r="R142" s="41"/>
    </row>
    <row r="143" spans="1:20" ht="15.6" x14ac:dyDescent="0.3">
      <c r="A143" s="5"/>
      <c r="B143" s="105">
        <f t="shared" si="5"/>
        <v>1033</v>
      </c>
      <c r="C143" s="35"/>
      <c r="D143" s="34">
        <f t="shared" si="4"/>
        <v>1033</v>
      </c>
      <c r="E143" s="26">
        <v>44866</v>
      </c>
      <c r="F143" s="37">
        <v>1035</v>
      </c>
      <c r="G143" s="36">
        <v>44867</v>
      </c>
      <c r="H143" s="76">
        <f t="shared" si="0"/>
        <v>2</v>
      </c>
      <c r="K143" s="33"/>
      <c r="L143" s="687">
        <v>44866</v>
      </c>
      <c r="M143" s="34">
        <v>68</v>
      </c>
      <c r="N143" s="37">
        <v>0</v>
      </c>
      <c r="O143" s="35">
        <v>56</v>
      </c>
      <c r="P143" s="40"/>
      <c r="Q143" s="40">
        <f t="shared" si="11"/>
        <v>12</v>
      </c>
      <c r="R143" s="41"/>
    </row>
    <row r="144" spans="1:20" ht="15.6" x14ac:dyDescent="0.3">
      <c r="A144" s="5"/>
      <c r="B144" s="105">
        <f t="shared" si="5"/>
        <v>1035</v>
      </c>
      <c r="C144" s="35"/>
      <c r="D144" s="34">
        <f t="shared" si="4"/>
        <v>1035</v>
      </c>
      <c r="E144" s="26">
        <v>44867</v>
      </c>
      <c r="F144" s="37">
        <v>1037</v>
      </c>
      <c r="G144" s="36">
        <v>44868</v>
      </c>
      <c r="H144" s="76">
        <f t="shared" si="0"/>
        <v>2</v>
      </c>
      <c r="K144" s="33"/>
      <c r="L144" s="687">
        <v>44867</v>
      </c>
      <c r="M144" s="34">
        <v>56</v>
      </c>
      <c r="N144" s="37">
        <v>0</v>
      </c>
      <c r="O144" s="35">
        <v>45</v>
      </c>
      <c r="P144" s="40"/>
      <c r="Q144" s="40">
        <f t="shared" si="11"/>
        <v>11</v>
      </c>
      <c r="R144" s="41"/>
      <c r="T144" s="48">
        <f>SUM(Q121:Q151)</f>
        <v>356</v>
      </c>
    </row>
    <row r="145" spans="1:18" ht="15.6" x14ac:dyDescent="0.3">
      <c r="A145" s="5"/>
      <c r="B145" s="105">
        <f t="shared" si="5"/>
        <v>1037</v>
      </c>
      <c r="C145" s="35"/>
      <c r="D145" s="34">
        <f t="shared" si="4"/>
        <v>1037</v>
      </c>
      <c r="E145" s="26">
        <v>44868</v>
      </c>
      <c r="F145" s="37">
        <v>1038</v>
      </c>
      <c r="G145" s="36">
        <v>44869</v>
      </c>
      <c r="H145" s="76">
        <f t="shared" si="0"/>
        <v>1</v>
      </c>
      <c r="K145" s="33"/>
      <c r="L145" s="687">
        <v>44868</v>
      </c>
      <c r="M145" s="34">
        <v>45</v>
      </c>
      <c r="N145" s="37">
        <v>0</v>
      </c>
      <c r="O145" s="35">
        <v>43</v>
      </c>
      <c r="P145" s="40"/>
      <c r="Q145" s="40">
        <f t="shared" si="11"/>
        <v>2</v>
      </c>
      <c r="R145" s="41"/>
    </row>
    <row r="146" spans="1:18" ht="15.6" x14ac:dyDescent="0.3">
      <c r="A146" s="5"/>
      <c r="B146" s="105">
        <f t="shared" si="5"/>
        <v>1038</v>
      </c>
      <c r="C146" s="35"/>
      <c r="D146" s="34">
        <f t="shared" si="4"/>
        <v>1038</v>
      </c>
      <c r="E146" s="26">
        <v>44869</v>
      </c>
      <c r="F146" s="37">
        <v>1038</v>
      </c>
      <c r="G146" s="36">
        <v>44870</v>
      </c>
      <c r="H146" s="76">
        <f t="shared" si="0"/>
        <v>0</v>
      </c>
      <c r="K146" s="33"/>
      <c r="L146" s="687">
        <v>44869</v>
      </c>
      <c r="M146" s="34">
        <v>43</v>
      </c>
      <c r="N146" s="37">
        <v>0</v>
      </c>
      <c r="O146" s="35">
        <v>43</v>
      </c>
      <c r="P146" s="40"/>
      <c r="Q146" s="40">
        <f t="shared" si="11"/>
        <v>0</v>
      </c>
      <c r="R146" s="41"/>
    </row>
    <row r="147" spans="1:18" ht="15.6" x14ac:dyDescent="0.3">
      <c r="A147" s="5"/>
      <c r="B147" s="105">
        <f t="shared" si="5"/>
        <v>1038</v>
      </c>
      <c r="C147" s="35"/>
      <c r="D147" s="34">
        <f t="shared" si="4"/>
        <v>1038</v>
      </c>
      <c r="E147" s="26">
        <v>44870</v>
      </c>
      <c r="F147" s="37">
        <v>1038</v>
      </c>
      <c r="G147" s="36">
        <v>44871</v>
      </c>
      <c r="H147" s="76">
        <f t="shared" si="0"/>
        <v>0</v>
      </c>
      <c r="K147" s="33"/>
      <c r="L147" s="687">
        <v>44870</v>
      </c>
      <c r="M147" s="34">
        <v>43</v>
      </c>
      <c r="N147" s="37">
        <v>0</v>
      </c>
      <c r="O147" s="35">
        <v>43</v>
      </c>
      <c r="P147" s="40"/>
      <c r="Q147" s="40">
        <f t="shared" si="11"/>
        <v>0</v>
      </c>
      <c r="R147" s="41"/>
    </row>
    <row r="148" spans="1:18" ht="15.6" x14ac:dyDescent="0.3">
      <c r="A148" s="5"/>
      <c r="B148" s="105">
        <f t="shared" si="5"/>
        <v>1038</v>
      </c>
      <c r="C148" s="35"/>
      <c r="D148" s="34">
        <f t="shared" si="4"/>
        <v>1038</v>
      </c>
      <c r="E148" s="26">
        <v>44871</v>
      </c>
      <c r="F148" s="37">
        <v>1038</v>
      </c>
      <c r="G148" s="36">
        <v>44872</v>
      </c>
      <c r="H148" s="76">
        <f t="shared" si="0"/>
        <v>0</v>
      </c>
      <c r="K148" s="33"/>
      <c r="L148" s="687">
        <v>44871</v>
      </c>
      <c r="M148" s="34">
        <v>43</v>
      </c>
      <c r="N148" s="37">
        <v>0</v>
      </c>
      <c r="O148" s="35">
        <v>43</v>
      </c>
      <c r="P148" s="40"/>
      <c r="Q148" s="40">
        <f t="shared" si="11"/>
        <v>0</v>
      </c>
      <c r="R148" s="41"/>
    </row>
    <row r="149" spans="1:18" ht="15.6" x14ac:dyDescent="0.3">
      <c r="A149" s="5"/>
      <c r="B149" s="105">
        <f t="shared" si="5"/>
        <v>1038</v>
      </c>
      <c r="C149" s="35"/>
      <c r="D149" s="34">
        <f t="shared" si="4"/>
        <v>1038</v>
      </c>
      <c r="E149" s="26">
        <v>44872</v>
      </c>
      <c r="F149" s="37">
        <v>1047</v>
      </c>
      <c r="G149" s="36">
        <v>44873</v>
      </c>
      <c r="H149" s="76">
        <f t="shared" si="0"/>
        <v>9</v>
      </c>
      <c r="K149" s="33"/>
      <c r="L149" s="687">
        <v>44872</v>
      </c>
      <c r="M149" s="34">
        <v>43</v>
      </c>
      <c r="N149" s="37">
        <v>35</v>
      </c>
      <c r="O149" s="35">
        <v>45</v>
      </c>
      <c r="P149" s="40"/>
      <c r="Q149" s="40">
        <f t="shared" si="11"/>
        <v>33</v>
      </c>
      <c r="R149" s="41"/>
    </row>
    <row r="150" spans="1:18" ht="15.6" x14ac:dyDescent="0.3">
      <c r="A150" s="5"/>
      <c r="B150" s="105">
        <f t="shared" si="5"/>
        <v>1047</v>
      </c>
      <c r="C150" s="35"/>
      <c r="D150" s="34">
        <f t="shared" si="4"/>
        <v>1047</v>
      </c>
      <c r="E150" s="26">
        <v>44873</v>
      </c>
      <c r="F150" s="37">
        <v>1055</v>
      </c>
      <c r="G150" s="36">
        <v>44874</v>
      </c>
      <c r="H150" s="76">
        <f t="shared" si="0"/>
        <v>8</v>
      </c>
      <c r="K150" s="33"/>
      <c r="L150" s="687">
        <v>44873</v>
      </c>
      <c r="M150" s="34">
        <v>45</v>
      </c>
      <c r="N150" s="37">
        <v>30</v>
      </c>
      <c r="O150" s="35">
        <v>51</v>
      </c>
      <c r="P150" s="40"/>
      <c r="Q150" s="40">
        <f t="shared" si="11"/>
        <v>24</v>
      </c>
      <c r="R150" s="41"/>
    </row>
    <row r="151" spans="1:18" ht="15.6" x14ac:dyDescent="0.3">
      <c r="A151" s="5"/>
      <c r="B151" s="105">
        <f t="shared" si="5"/>
        <v>1055</v>
      </c>
      <c r="C151" s="35"/>
      <c r="D151" s="34">
        <f t="shared" si="4"/>
        <v>1055</v>
      </c>
      <c r="E151" s="26">
        <v>44874</v>
      </c>
      <c r="F151" s="37">
        <v>1060</v>
      </c>
      <c r="G151" s="36">
        <v>44875</v>
      </c>
      <c r="H151" s="76">
        <f t="shared" si="0"/>
        <v>5</v>
      </c>
      <c r="K151" s="33"/>
      <c r="L151" s="687">
        <v>44874</v>
      </c>
      <c r="M151" s="34">
        <v>51</v>
      </c>
      <c r="N151" s="37">
        <v>0</v>
      </c>
      <c r="O151" s="35">
        <v>28</v>
      </c>
      <c r="P151" s="40"/>
      <c r="Q151" s="40">
        <f t="shared" si="11"/>
        <v>23</v>
      </c>
      <c r="R151" s="41"/>
    </row>
    <row r="152" spans="1:18" ht="15.6" x14ac:dyDescent="0.3">
      <c r="A152" s="5"/>
      <c r="B152" s="105">
        <f t="shared" si="5"/>
        <v>1060</v>
      </c>
      <c r="C152" s="35"/>
      <c r="D152" s="34">
        <f t="shared" si="4"/>
        <v>1060</v>
      </c>
      <c r="E152" s="26">
        <v>44875</v>
      </c>
      <c r="F152" s="37">
        <v>1064</v>
      </c>
      <c r="G152" s="36">
        <v>44876</v>
      </c>
      <c r="H152" s="76">
        <f t="shared" si="0"/>
        <v>4</v>
      </c>
      <c r="K152" s="33"/>
      <c r="L152" s="689">
        <v>44875</v>
      </c>
      <c r="M152" s="51">
        <v>28</v>
      </c>
      <c r="N152" s="52">
        <v>113</v>
      </c>
      <c r="O152" s="53">
        <v>176</v>
      </c>
      <c r="P152" s="55"/>
      <c r="Q152" s="55">
        <f t="shared" si="11"/>
        <v>-35</v>
      </c>
      <c r="R152" s="56" t="s">
        <v>279</v>
      </c>
    </row>
    <row r="153" spans="1:18" ht="15.6" x14ac:dyDescent="0.3">
      <c r="A153" s="5"/>
      <c r="B153" s="105">
        <f t="shared" si="5"/>
        <v>1064</v>
      </c>
      <c r="C153" s="35"/>
      <c r="D153" s="34">
        <f t="shared" si="4"/>
        <v>1064</v>
      </c>
      <c r="E153" s="26">
        <v>44876</v>
      </c>
      <c r="F153" s="37">
        <v>1066</v>
      </c>
      <c r="G153" s="36">
        <v>44877</v>
      </c>
      <c r="H153" s="76">
        <f t="shared" si="0"/>
        <v>2</v>
      </c>
      <c r="K153" s="33"/>
      <c r="L153" s="687">
        <v>44876</v>
      </c>
      <c r="M153" s="34">
        <v>176</v>
      </c>
      <c r="N153" s="37">
        <v>0</v>
      </c>
      <c r="O153" s="35">
        <v>176</v>
      </c>
      <c r="P153" s="40"/>
      <c r="Q153" s="40">
        <f t="shared" si="11"/>
        <v>0</v>
      </c>
      <c r="R153" s="56" t="s">
        <v>280</v>
      </c>
    </row>
    <row r="154" spans="1:18" ht="15.6" x14ac:dyDescent="0.3">
      <c r="A154" s="5"/>
      <c r="B154" s="105">
        <f t="shared" si="5"/>
        <v>1066</v>
      </c>
      <c r="C154" s="35"/>
      <c r="D154" s="34">
        <f t="shared" si="4"/>
        <v>1066</v>
      </c>
      <c r="E154" s="26">
        <v>44877</v>
      </c>
      <c r="F154" s="37">
        <v>1066</v>
      </c>
      <c r="G154" s="36">
        <v>44878</v>
      </c>
      <c r="H154" s="76">
        <f t="shared" si="0"/>
        <v>0</v>
      </c>
      <c r="K154" s="33"/>
      <c r="L154" s="687">
        <v>44877</v>
      </c>
      <c r="M154" s="34">
        <v>176</v>
      </c>
      <c r="N154" s="37">
        <v>0</v>
      </c>
      <c r="O154" s="35">
        <v>176</v>
      </c>
      <c r="P154" s="40"/>
      <c r="Q154" s="40">
        <f t="shared" si="11"/>
        <v>0</v>
      </c>
      <c r="R154" s="41"/>
    </row>
    <row r="155" spans="1:18" ht="15.6" x14ac:dyDescent="0.3">
      <c r="A155" s="5"/>
      <c r="B155" s="105">
        <f t="shared" si="5"/>
        <v>1066</v>
      </c>
      <c r="C155" s="35"/>
      <c r="D155" s="34">
        <f t="shared" si="4"/>
        <v>1066</v>
      </c>
      <c r="E155" s="26">
        <v>44878</v>
      </c>
      <c r="F155" s="37">
        <v>1066</v>
      </c>
      <c r="G155" s="36">
        <v>44879</v>
      </c>
      <c r="H155" s="76">
        <f t="shared" si="0"/>
        <v>0</v>
      </c>
      <c r="K155" s="33"/>
      <c r="L155" s="687">
        <v>44878</v>
      </c>
      <c r="M155" s="34">
        <v>176</v>
      </c>
      <c r="N155" s="37">
        <v>0</v>
      </c>
      <c r="O155" s="35">
        <v>176</v>
      </c>
      <c r="P155" s="40"/>
      <c r="Q155" s="40">
        <f t="shared" si="11"/>
        <v>0</v>
      </c>
      <c r="R155" s="41"/>
    </row>
    <row r="156" spans="1:18" ht="15.6" x14ac:dyDescent="0.3">
      <c r="A156" s="5"/>
      <c r="B156" s="105">
        <f t="shared" si="5"/>
        <v>1066</v>
      </c>
      <c r="C156" s="35"/>
      <c r="D156" s="34">
        <f t="shared" si="4"/>
        <v>1066</v>
      </c>
      <c r="E156" s="26">
        <v>44879</v>
      </c>
      <c r="F156" s="37">
        <v>1073</v>
      </c>
      <c r="G156" s="36">
        <v>44880</v>
      </c>
      <c r="H156" s="76">
        <f t="shared" si="0"/>
        <v>7</v>
      </c>
      <c r="K156" s="33"/>
      <c r="L156" s="687">
        <v>44879</v>
      </c>
      <c r="M156" s="34">
        <v>176</v>
      </c>
      <c r="N156" s="37">
        <v>0</v>
      </c>
      <c r="O156" s="35">
        <v>147</v>
      </c>
      <c r="P156" s="40"/>
      <c r="Q156" s="40">
        <f t="shared" si="11"/>
        <v>29</v>
      </c>
      <c r="R156" s="41"/>
    </row>
    <row r="157" spans="1:18" ht="15.6" x14ac:dyDescent="0.3">
      <c r="A157" s="5"/>
      <c r="B157" s="105">
        <f t="shared" si="5"/>
        <v>1073</v>
      </c>
      <c r="C157" s="35"/>
      <c r="D157" s="34">
        <f t="shared" si="4"/>
        <v>1073</v>
      </c>
      <c r="E157" s="26">
        <v>44880</v>
      </c>
      <c r="F157" s="37">
        <v>1081</v>
      </c>
      <c r="G157" s="36">
        <v>44881</v>
      </c>
      <c r="H157" s="76">
        <f t="shared" si="0"/>
        <v>8</v>
      </c>
      <c r="K157" s="33"/>
      <c r="L157" s="687">
        <v>44880</v>
      </c>
      <c r="M157" s="34">
        <v>147</v>
      </c>
      <c r="N157" s="37">
        <v>0</v>
      </c>
      <c r="O157" s="35">
        <v>113</v>
      </c>
      <c r="P157" s="40"/>
      <c r="Q157" s="40">
        <f t="shared" si="11"/>
        <v>34</v>
      </c>
      <c r="R157" s="41"/>
    </row>
    <row r="158" spans="1:18" ht="15.6" x14ac:dyDescent="0.3">
      <c r="A158" s="5"/>
      <c r="B158" s="105">
        <f t="shared" si="5"/>
        <v>1081</v>
      </c>
      <c r="C158" s="35"/>
      <c r="D158" s="34">
        <f t="shared" si="4"/>
        <v>1081</v>
      </c>
      <c r="E158" s="26">
        <v>44881</v>
      </c>
      <c r="F158" s="37">
        <v>1082</v>
      </c>
      <c r="G158" s="36">
        <v>44882</v>
      </c>
      <c r="H158" s="76">
        <f t="shared" si="0"/>
        <v>1</v>
      </c>
      <c r="K158" s="33"/>
      <c r="L158" s="687">
        <v>44881</v>
      </c>
      <c r="M158" s="34">
        <v>113</v>
      </c>
      <c r="N158" s="37">
        <v>0</v>
      </c>
      <c r="O158" s="35">
        <v>101</v>
      </c>
      <c r="P158" s="40"/>
      <c r="Q158" s="40">
        <f t="shared" si="11"/>
        <v>12</v>
      </c>
      <c r="R158" s="41"/>
    </row>
    <row r="159" spans="1:18" ht="15.6" x14ac:dyDescent="0.3">
      <c r="A159" s="5"/>
      <c r="B159" s="105">
        <f t="shared" si="5"/>
        <v>1082</v>
      </c>
      <c r="C159" s="35"/>
      <c r="D159" s="34">
        <f t="shared" si="4"/>
        <v>1082</v>
      </c>
      <c r="E159" s="26">
        <v>44882</v>
      </c>
      <c r="F159" s="37">
        <v>1084</v>
      </c>
      <c r="G159" s="36">
        <v>44883</v>
      </c>
      <c r="H159" s="76">
        <f t="shared" si="0"/>
        <v>2</v>
      </c>
      <c r="K159" s="33"/>
      <c r="L159" s="687">
        <v>44882</v>
      </c>
      <c r="M159" s="34">
        <v>101</v>
      </c>
      <c r="N159" s="37">
        <v>0</v>
      </c>
      <c r="O159" s="35">
        <v>94</v>
      </c>
      <c r="P159" s="40"/>
      <c r="Q159" s="40">
        <f t="shared" si="11"/>
        <v>7</v>
      </c>
      <c r="R159" s="41"/>
    </row>
    <row r="160" spans="1:18" ht="15.6" x14ac:dyDescent="0.3">
      <c r="A160" s="5"/>
      <c r="B160" s="105">
        <f t="shared" si="5"/>
        <v>1084</v>
      </c>
      <c r="C160" s="35"/>
      <c r="D160" s="34">
        <f t="shared" si="4"/>
        <v>1084</v>
      </c>
      <c r="E160" s="26">
        <v>44883</v>
      </c>
      <c r="F160" s="37">
        <v>1084</v>
      </c>
      <c r="G160" s="36">
        <v>44884</v>
      </c>
      <c r="H160" s="76">
        <f t="shared" si="0"/>
        <v>0</v>
      </c>
      <c r="K160" s="33"/>
      <c r="L160" s="687">
        <v>44883</v>
      </c>
      <c r="M160" s="34">
        <v>94</v>
      </c>
      <c r="N160" s="37">
        <v>0</v>
      </c>
      <c r="O160" s="35">
        <v>94</v>
      </c>
      <c r="P160" s="40"/>
      <c r="Q160" s="40">
        <f t="shared" si="11"/>
        <v>0</v>
      </c>
      <c r="R160" s="41"/>
    </row>
    <row r="161" spans="1:18" ht="15.6" x14ac:dyDescent="0.3">
      <c r="A161" s="5"/>
      <c r="B161" s="105">
        <f t="shared" si="5"/>
        <v>1084</v>
      </c>
      <c r="C161" s="35"/>
      <c r="D161" s="34">
        <f t="shared" si="4"/>
        <v>1084</v>
      </c>
      <c r="E161" s="26">
        <v>44884</v>
      </c>
      <c r="F161" s="37">
        <v>1084</v>
      </c>
      <c r="G161" s="36">
        <v>44885</v>
      </c>
      <c r="H161" s="76">
        <f t="shared" si="0"/>
        <v>0</v>
      </c>
      <c r="K161" s="33"/>
      <c r="L161" s="687">
        <v>44884</v>
      </c>
      <c r="M161" s="34">
        <v>94</v>
      </c>
      <c r="N161" s="37">
        <v>0</v>
      </c>
      <c r="O161" s="35">
        <v>94</v>
      </c>
      <c r="P161" s="40"/>
      <c r="Q161" s="40">
        <f t="shared" si="11"/>
        <v>0</v>
      </c>
      <c r="R161" s="41"/>
    </row>
    <row r="162" spans="1:18" ht="15.6" x14ac:dyDescent="0.3">
      <c r="A162" s="5"/>
      <c r="B162" s="105">
        <f t="shared" si="5"/>
        <v>1084</v>
      </c>
      <c r="C162" s="35"/>
      <c r="D162" s="34">
        <f t="shared" si="4"/>
        <v>1084</v>
      </c>
      <c r="E162" s="26">
        <v>44885</v>
      </c>
      <c r="F162" s="37">
        <v>1084</v>
      </c>
      <c r="G162" s="36">
        <v>44886</v>
      </c>
      <c r="H162" s="76">
        <f t="shared" si="0"/>
        <v>0</v>
      </c>
      <c r="K162" s="33"/>
      <c r="L162" s="687">
        <v>44885</v>
      </c>
      <c r="M162" s="34">
        <v>94</v>
      </c>
      <c r="N162" s="37">
        <v>0</v>
      </c>
      <c r="O162" s="35">
        <v>94</v>
      </c>
      <c r="P162" s="40"/>
      <c r="Q162" s="40">
        <f t="shared" si="11"/>
        <v>0</v>
      </c>
      <c r="R162" s="41"/>
    </row>
    <row r="163" spans="1:18" ht="15.6" x14ac:dyDescent="0.3">
      <c r="A163" s="5"/>
      <c r="B163" s="105">
        <f t="shared" si="5"/>
        <v>1084</v>
      </c>
      <c r="C163" s="35"/>
      <c r="D163" s="34">
        <f t="shared" si="4"/>
        <v>1084</v>
      </c>
      <c r="E163" s="26">
        <v>44886</v>
      </c>
      <c r="F163" s="37">
        <v>1084</v>
      </c>
      <c r="G163" s="36">
        <v>44887</v>
      </c>
      <c r="H163" s="76">
        <f t="shared" si="0"/>
        <v>0</v>
      </c>
      <c r="K163" s="33"/>
      <c r="L163" s="687">
        <v>44886</v>
      </c>
      <c r="M163" s="34">
        <v>94</v>
      </c>
      <c r="N163" s="37">
        <v>0</v>
      </c>
      <c r="O163" s="35">
        <v>90</v>
      </c>
      <c r="P163" s="40"/>
      <c r="Q163" s="40">
        <f t="shared" si="11"/>
        <v>4</v>
      </c>
      <c r="R163" s="41"/>
    </row>
    <row r="164" spans="1:18" ht="15.6" x14ac:dyDescent="0.3">
      <c r="A164" s="5"/>
      <c r="B164" s="105">
        <f t="shared" si="5"/>
        <v>1084</v>
      </c>
      <c r="C164" s="35"/>
      <c r="D164" s="34">
        <f t="shared" si="4"/>
        <v>1084</v>
      </c>
      <c r="E164" s="26">
        <v>44887</v>
      </c>
      <c r="F164" s="37">
        <v>1087</v>
      </c>
      <c r="G164" s="36">
        <v>44888</v>
      </c>
      <c r="H164" s="76">
        <f t="shared" si="0"/>
        <v>3</v>
      </c>
      <c r="K164" s="33"/>
      <c r="L164" s="687">
        <v>44887</v>
      </c>
      <c r="M164" s="34">
        <v>90</v>
      </c>
      <c r="N164" s="37">
        <v>0</v>
      </c>
      <c r="O164" s="35">
        <v>79</v>
      </c>
      <c r="P164" s="40"/>
      <c r="Q164" s="40">
        <f t="shared" si="11"/>
        <v>11</v>
      </c>
      <c r="R164" s="41"/>
    </row>
    <row r="165" spans="1:18" ht="15.6" x14ac:dyDescent="0.3">
      <c r="A165" s="5"/>
      <c r="B165" s="105">
        <f t="shared" si="5"/>
        <v>1087</v>
      </c>
      <c r="C165" s="35"/>
      <c r="D165" s="34">
        <f t="shared" si="4"/>
        <v>1087</v>
      </c>
      <c r="E165" s="26">
        <v>44888</v>
      </c>
      <c r="F165" s="37">
        <v>1087</v>
      </c>
      <c r="G165" s="36">
        <v>44889</v>
      </c>
      <c r="H165" s="76">
        <f t="shared" si="0"/>
        <v>0</v>
      </c>
      <c r="K165" s="33"/>
      <c r="L165" s="687">
        <v>44888</v>
      </c>
      <c r="M165" s="34">
        <v>79</v>
      </c>
      <c r="N165" s="37">
        <v>0</v>
      </c>
      <c r="O165" s="35">
        <v>79</v>
      </c>
      <c r="P165" s="40"/>
      <c r="Q165" s="40">
        <f t="shared" si="11"/>
        <v>0</v>
      </c>
      <c r="R165" s="41"/>
    </row>
    <row r="166" spans="1:18" ht="15.6" x14ac:dyDescent="0.3">
      <c r="A166" s="5"/>
      <c r="B166" s="105">
        <f t="shared" si="5"/>
        <v>1087</v>
      </c>
      <c r="C166" s="35"/>
      <c r="D166" s="34">
        <f t="shared" si="4"/>
        <v>1087</v>
      </c>
      <c r="E166" s="26">
        <v>44889</v>
      </c>
      <c r="F166" s="37">
        <v>1087</v>
      </c>
      <c r="G166" s="36">
        <v>44890</v>
      </c>
      <c r="H166" s="76">
        <f t="shared" si="0"/>
        <v>0</v>
      </c>
      <c r="K166" s="33"/>
      <c r="L166" s="687">
        <v>44889</v>
      </c>
      <c r="M166" s="34">
        <v>79</v>
      </c>
      <c r="N166" s="37">
        <v>0</v>
      </c>
      <c r="O166" s="35">
        <v>79</v>
      </c>
      <c r="P166" s="40"/>
      <c r="Q166" s="40">
        <f t="shared" si="11"/>
        <v>0</v>
      </c>
      <c r="R166" s="41"/>
    </row>
    <row r="167" spans="1:18" ht="15.6" x14ac:dyDescent="0.3">
      <c r="A167" s="5"/>
      <c r="B167" s="105">
        <f t="shared" si="5"/>
        <v>1087</v>
      </c>
      <c r="C167" s="35"/>
      <c r="D167" s="34">
        <f t="shared" si="4"/>
        <v>1087</v>
      </c>
      <c r="E167" s="26">
        <v>44890</v>
      </c>
      <c r="F167" s="37">
        <v>1092</v>
      </c>
      <c r="G167" s="36">
        <v>44891</v>
      </c>
      <c r="H167" s="76">
        <f t="shared" si="0"/>
        <v>5</v>
      </c>
      <c r="K167" s="33"/>
      <c r="L167" s="687">
        <v>44890</v>
      </c>
      <c r="M167" s="34">
        <v>79</v>
      </c>
      <c r="N167" s="37">
        <v>0</v>
      </c>
      <c r="O167" s="35">
        <v>39</v>
      </c>
      <c r="P167" s="40"/>
      <c r="Q167" s="40">
        <f t="shared" si="11"/>
        <v>40</v>
      </c>
      <c r="R167" s="41"/>
    </row>
    <row r="168" spans="1:18" ht="15.6" x14ac:dyDescent="0.3">
      <c r="A168" s="5"/>
      <c r="B168" s="105">
        <f t="shared" si="5"/>
        <v>1092</v>
      </c>
      <c r="C168" s="35"/>
      <c r="D168" s="34">
        <f t="shared" si="4"/>
        <v>1092</v>
      </c>
      <c r="E168" s="26">
        <v>44891</v>
      </c>
      <c r="F168" s="37">
        <v>1092</v>
      </c>
      <c r="G168" s="36">
        <v>44892</v>
      </c>
      <c r="H168" s="76">
        <f t="shared" si="0"/>
        <v>0</v>
      </c>
      <c r="K168" s="33"/>
      <c r="L168" s="687">
        <v>44891</v>
      </c>
      <c r="M168" s="34">
        <v>39</v>
      </c>
      <c r="N168" s="37">
        <v>0</v>
      </c>
      <c r="O168" s="35">
        <v>39</v>
      </c>
      <c r="P168" s="40"/>
      <c r="Q168" s="40">
        <f t="shared" si="11"/>
        <v>0</v>
      </c>
      <c r="R168" s="41"/>
    </row>
    <row r="169" spans="1:18" ht="15.6" x14ac:dyDescent="0.3">
      <c r="A169" s="5"/>
      <c r="B169" s="105">
        <f t="shared" si="5"/>
        <v>1092</v>
      </c>
      <c r="C169" s="35"/>
      <c r="D169" s="34">
        <f t="shared" si="4"/>
        <v>1092</v>
      </c>
      <c r="E169" s="26">
        <v>44892</v>
      </c>
      <c r="F169" s="37">
        <v>1092</v>
      </c>
      <c r="G169" s="36">
        <v>44893</v>
      </c>
      <c r="H169" s="76">
        <f t="shared" si="0"/>
        <v>0</v>
      </c>
      <c r="K169" s="33"/>
      <c r="L169" s="687">
        <v>44892</v>
      </c>
      <c r="M169" s="34">
        <v>39</v>
      </c>
      <c r="N169" s="37">
        <v>0</v>
      </c>
      <c r="O169" s="35">
        <v>39</v>
      </c>
      <c r="P169" s="40"/>
      <c r="Q169" s="40">
        <f t="shared" si="11"/>
        <v>0</v>
      </c>
      <c r="R169" s="41"/>
    </row>
    <row r="170" spans="1:18" ht="15.6" x14ac:dyDescent="0.3">
      <c r="A170" s="5"/>
      <c r="B170" s="105">
        <f t="shared" si="5"/>
        <v>1092</v>
      </c>
      <c r="C170" s="35"/>
      <c r="D170" s="34">
        <f t="shared" si="4"/>
        <v>1092</v>
      </c>
      <c r="E170" s="26">
        <v>44893</v>
      </c>
      <c r="F170" s="37">
        <v>1097</v>
      </c>
      <c r="G170" s="36">
        <v>44894</v>
      </c>
      <c r="H170" s="76">
        <f t="shared" si="0"/>
        <v>5</v>
      </c>
      <c r="K170" s="33"/>
      <c r="L170" s="687">
        <v>44893</v>
      </c>
      <c r="M170" s="34">
        <v>39</v>
      </c>
      <c r="N170" s="37">
        <v>0</v>
      </c>
      <c r="O170" s="35">
        <v>28</v>
      </c>
      <c r="P170" s="40"/>
      <c r="Q170" s="40">
        <f t="shared" si="11"/>
        <v>11</v>
      </c>
      <c r="R170" s="41"/>
    </row>
    <row r="171" spans="1:18" ht="15.6" x14ac:dyDescent="0.3">
      <c r="A171" s="5"/>
      <c r="B171" s="105">
        <f t="shared" si="5"/>
        <v>1097</v>
      </c>
      <c r="C171" s="35"/>
      <c r="D171" s="34">
        <f t="shared" si="4"/>
        <v>1097</v>
      </c>
      <c r="E171" s="26">
        <v>44894</v>
      </c>
      <c r="F171" s="37">
        <v>1101</v>
      </c>
      <c r="G171" s="36">
        <v>44895</v>
      </c>
      <c r="H171" s="76">
        <f t="shared" si="0"/>
        <v>4</v>
      </c>
      <c r="K171" s="33"/>
      <c r="L171" s="687">
        <v>44894</v>
      </c>
      <c r="M171" s="34">
        <v>28</v>
      </c>
      <c r="N171" s="37">
        <v>42</v>
      </c>
      <c r="O171" s="35">
        <v>70</v>
      </c>
      <c r="P171" s="40"/>
      <c r="Q171" s="40">
        <f t="shared" si="11"/>
        <v>0</v>
      </c>
      <c r="R171" s="41"/>
    </row>
    <row r="172" spans="1:18" ht="15.6" x14ac:dyDescent="0.3">
      <c r="A172" s="5"/>
      <c r="B172" s="105">
        <f t="shared" si="5"/>
        <v>1101</v>
      </c>
      <c r="C172" s="35"/>
      <c r="D172" s="34">
        <f t="shared" si="4"/>
        <v>1101</v>
      </c>
      <c r="E172" s="26">
        <v>44895</v>
      </c>
      <c r="F172" s="37">
        <v>1101</v>
      </c>
      <c r="G172" s="36">
        <v>44896</v>
      </c>
      <c r="H172" s="76">
        <f t="shared" si="0"/>
        <v>0</v>
      </c>
      <c r="K172" s="33"/>
      <c r="L172" s="687">
        <v>44895</v>
      </c>
      <c r="M172" s="34">
        <v>70</v>
      </c>
      <c r="N172" s="37">
        <v>90</v>
      </c>
      <c r="O172" s="35">
        <v>176</v>
      </c>
      <c r="P172" s="40"/>
      <c r="Q172" s="40">
        <f t="shared" si="11"/>
        <v>-16</v>
      </c>
      <c r="R172" s="41"/>
    </row>
    <row r="173" spans="1:18" ht="15.6" x14ac:dyDescent="0.3">
      <c r="A173" s="5"/>
      <c r="B173" s="105">
        <f t="shared" si="5"/>
        <v>1101</v>
      </c>
      <c r="C173" s="35"/>
      <c r="D173" s="34">
        <f t="shared" si="4"/>
        <v>1101</v>
      </c>
      <c r="E173" s="26">
        <v>44896</v>
      </c>
      <c r="F173" s="37">
        <v>1109</v>
      </c>
      <c r="G173" s="36">
        <v>44897</v>
      </c>
      <c r="H173" s="76">
        <f t="shared" si="0"/>
        <v>8</v>
      </c>
      <c r="K173" s="33"/>
      <c r="L173" s="687">
        <v>44896</v>
      </c>
      <c r="M173" s="34">
        <v>176</v>
      </c>
      <c r="N173" s="37">
        <v>0</v>
      </c>
      <c r="O173" s="35">
        <v>163</v>
      </c>
      <c r="P173" s="40"/>
      <c r="Q173" s="40">
        <f t="shared" si="11"/>
        <v>13</v>
      </c>
      <c r="R173" s="41"/>
    </row>
    <row r="174" spans="1:18" ht="15.6" x14ac:dyDescent="0.3">
      <c r="A174" s="5"/>
      <c r="B174" s="105">
        <f t="shared" si="5"/>
        <v>1109</v>
      </c>
      <c r="C174" s="35"/>
      <c r="D174" s="34">
        <f t="shared" si="4"/>
        <v>1109</v>
      </c>
      <c r="E174" s="26">
        <v>44897</v>
      </c>
      <c r="F174" s="37">
        <v>1111</v>
      </c>
      <c r="G174" s="36">
        <v>44898</v>
      </c>
      <c r="H174" s="76">
        <f t="shared" si="0"/>
        <v>2</v>
      </c>
      <c r="K174" s="33"/>
      <c r="L174" s="687">
        <v>44897</v>
      </c>
      <c r="M174" s="34">
        <v>163</v>
      </c>
      <c r="N174" s="37">
        <v>0</v>
      </c>
      <c r="O174" s="35">
        <v>146</v>
      </c>
      <c r="P174" s="40"/>
      <c r="Q174" s="40">
        <f t="shared" si="11"/>
        <v>17</v>
      </c>
      <c r="R174" s="41"/>
    </row>
    <row r="175" spans="1:18" ht="15.6" x14ac:dyDescent="0.3">
      <c r="A175" s="5"/>
      <c r="B175" s="105">
        <f t="shared" si="5"/>
        <v>1111</v>
      </c>
      <c r="C175" s="35"/>
      <c r="D175" s="34">
        <f t="shared" si="4"/>
        <v>1111</v>
      </c>
      <c r="E175" s="26">
        <v>44898</v>
      </c>
      <c r="F175" s="37">
        <v>1111</v>
      </c>
      <c r="G175" s="36">
        <v>44899</v>
      </c>
      <c r="H175" s="76">
        <f t="shared" si="0"/>
        <v>0</v>
      </c>
      <c r="K175" s="33"/>
      <c r="L175" s="687">
        <v>44898</v>
      </c>
      <c r="M175" s="34">
        <v>146</v>
      </c>
      <c r="N175" s="37">
        <v>0</v>
      </c>
      <c r="O175" s="35">
        <v>146</v>
      </c>
      <c r="P175" s="40"/>
      <c r="Q175" s="40">
        <f t="shared" si="11"/>
        <v>0</v>
      </c>
      <c r="R175" s="41"/>
    </row>
    <row r="176" spans="1:18" ht="15.6" x14ac:dyDescent="0.3">
      <c r="A176" s="5"/>
      <c r="B176" s="105">
        <f t="shared" si="5"/>
        <v>1111</v>
      </c>
      <c r="C176" s="35"/>
      <c r="D176" s="34">
        <f t="shared" si="4"/>
        <v>1111</v>
      </c>
      <c r="E176" s="26">
        <v>44899</v>
      </c>
      <c r="F176" s="37">
        <v>1111</v>
      </c>
      <c r="G176" s="36">
        <v>44900</v>
      </c>
      <c r="H176" s="76">
        <f t="shared" si="0"/>
        <v>0</v>
      </c>
      <c r="K176" s="33"/>
      <c r="L176" s="687">
        <v>44899</v>
      </c>
      <c r="M176" s="34">
        <v>146</v>
      </c>
      <c r="N176" s="37">
        <v>0</v>
      </c>
      <c r="O176" s="35">
        <v>146</v>
      </c>
      <c r="P176" s="40"/>
      <c r="Q176" s="40">
        <f t="shared" si="11"/>
        <v>0</v>
      </c>
      <c r="R176" s="41"/>
    </row>
    <row r="177" spans="1:18" ht="15.6" x14ac:dyDescent="0.3">
      <c r="A177" s="5"/>
      <c r="B177" s="105">
        <f t="shared" si="5"/>
        <v>1111</v>
      </c>
      <c r="C177" s="35"/>
      <c r="D177" s="34">
        <f t="shared" si="4"/>
        <v>1111</v>
      </c>
      <c r="E177" s="26">
        <v>44900</v>
      </c>
      <c r="F177" s="37">
        <v>1111</v>
      </c>
      <c r="G177" s="36">
        <v>44901</v>
      </c>
      <c r="H177" s="76">
        <f t="shared" si="0"/>
        <v>0</v>
      </c>
      <c r="K177" s="33"/>
      <c r="L177" s="687">
        <v>44900</v>
      </c>
      <c r="M177" s="34">
        <v>146</v>
      </c>
      <c r="N177" s="37">
        <v>0</v>
      </c>
      <c r="O177" s="35">
        <v>146</v>
      </c>
      <c r="P177" s="40"/>
      <c r="Q177" s="40">
        <f t="shared" si="11"/>
        <v>0</v>
      </c>
      <c r="R177" s="41"/>
    </row>
    <row r="178" spans="1:18" ht="15.6" x14ac:dyDescent="0.3">
      <c r="A178" s="5"/>
      <c r="B178" s="105">
        <f t="shared" si="5"/>
        <v>1111</v>
      </c>
      <c r="C178" s="35"/>
      <c r="D178" s="34">
        <f t="shared" si="4"/>
        <v>1111</v>
      </c>
      <c r="E178" s="26">
        <v>44901</v>
      </c>
      <c r="F178" s="37">
        <v>1116</v>
      </c>
      <c r="G178" s="36">
        <v>44902</v>
      </c>
      <c r="H178" s="76">
        <f t="shared" si="0"/>
        <v>5</v>
      </c>
      <c r="K178" s="33"/>
      <c r="L178" s="687">
        <v>44901</v>
      </c>
      <c r="M178" s="34">
        <v>146</v>
      </c>
      <c r="N178" s="37">
        <v>0</v>
      </c>
      <c r="O178" s="35">
        <v>118</v>
      </c>
      <c r="P178" s="40"/>
      <c r="Q178" s="40">
        <f t="shared" si="11"/>
        <v>28</v>
      </c>
      <c r="R178" s="41"/>
    </row>
    <row r="179" spans="1:18" ht="15.6" x14ac:dyDescent="0.3">
      <c r="A179" s="5"/>
      <c r="B179" s="105">
        <f t="shared" si="5"/>
        <v>1116</v>
      </c>
      <c r="C179" s="35"/>
      <c r="D179" s="34">
        <f t="shared" si="4"/>
        <v>1116</v>
      </c>
      <c r="E179" s="26">
        <v>44902</v>
      </c>
      <c r="F179" s="37">
        <v>1122</v>
      </c>
      <c r="G179" s="36">
        <v>44903</v>
      </c>
      <c r="H179" s="76">
        <f t="shared" si="0"/>
        <v>6</v>
      </c>
      <c r="K179" s="33"/>
      <c r="L179" s="687">
        <v>44902</v>
      </c>
      <c r="M179" s="34">
        <v>118</v>
      </c>
      <c r="N179" s="37">
        <v>0</v>
      </c>
      <c r="O179" s="35">
        <v>94</v>
      </c>
      <c r="P179" s="40"/>
      <c r="Q179" s="40">
        <f t="shared" si="11"/>
        <v>24</v>
      </c>
      <c r="R179" s="41"/>
    </row>
    <row r="180" spans="1:18" ht="15.6" x14ac:dyDescent="0.3">
      <c r="A180" s="5"/>
      <c r="B180" s="105">
        <f t="shared" si="5"/>
        <v>1122</v>
      </c>
      <c r="C180" s="35"/>
      <c r="D180" s="34">
        <f t="shared" si="4"/>
        <v>1122</v>
      </c>
      <c r="E180" s="26">
        <v>44903</v>
      </c>
      <c r="F180" s="37">
        <v>1130</v>
      </c>
      <c r="G180" s="36">
        <v>44904</v>
      </c>
      <c r="H180" s="76">
        <f t="shared" si="0"/>
        <v>8</v>
      </c>
      <c r="K180" s="33"/>
      <c r="L180" s="687">
        <v>44903</v>
      </c>
      <c r="M180" s="34">
        <v>94</v>
      </c>
      <c r="N180" s="37">
        <v>0</v>
      </c>
      <c r="O180" s="35">
        <v>51</v>
      </c>
      <c r="P180" s="40"/>
      <c r="Q180" s="40">
        <f t="shared" si="11"/>
        <v>43</v>
      </c>
      <c r="R180" s="41"/>
    </row>
    <row r="181" spans="1:18" ht="15.6" x14ac:dyDescent="0.3">
      <c r="A181" s="5"/>
      <c r="B181" s="105">
        <f t="shared" si="5"/>
        <v>1130</v>
      </c>
      <c r="C181" s="35"/>
      <c r="D181" s="34">
        <f t="shared" si="4"/>
        <v>1130</v>
      </c>
      <c r="E181" s="26">
        <v>44904</v>
      </c>
      <c r="F181" s="37">
        <v>1130</v>
      </c>
      <c r="G181" s="36">
        <v>44905</v>
      </c>
      <c r="H181" s="76">
        <f t="shared" si="0"/>
        <v>0</v>
      </c>
      <c r="K181" s="33"/>
      <c r="L181" s="687">
        <v>44904</v>
      </c>
      <c r="M181" s="34">
        <v>51</v>
      </c>
      <c r="N181" s="37">
        <v>0</v>
      </c>
      <c r="O181" s="35">
        <v>51</v>
      </c>
      <c r="P181" s="40"/>
      <c r="Q181" s="40">
        <f t="shared" si="11"/>
        <v>0</v>
      </c>
      <c r="R181" s="41"/>
    </row>
    <row r="182" spans="1:18" ht="15.6" x14ac:dyDescent="0.3">
      <c r="A182" s="5"/>
      <c r="B182" s="105">
        <f t="shared" si="5"/>
        <v>1130</v>
      </c>
      <c r="C182" s="35"/>
      <c r="D182" s="34">
        <f t="shared" si="4"/>
        <v>1130</v>
      </c>
      <c r="E182" s="26">
        <v>44905</v>
      </c>
      <c r="F182" s="37">
        <v>1131</v>
      </c>
      <c r="G182" s="36">
        <v>44906</v>
      </c>
      <c r="H182" s="76">
        <f t="shared" si="0"/>
        <v>1</v>
      </c>
      <c r="K182" s="33"/>
      <c r="L182" s="687">
        <v>44905</v>
      </c>
      <c r="M182" s="34">
        <v>51</v>
      </c>
      <c r="N182" s="37">
        <v>0</v>
      </c>
      <c r="O182" s="35">
        <v>45</v>
      </c>
      <c r="P182" s="40"/>
      <c r="Q182" s="40">
        <f t="shared" si="11"/>
        <v>6</v>
      </c>
      <c r="R182" s="41"/>
    </row>
    <row r="183" spans="1:18" ht="15.6" x14ac:dyDescent="0.3">
      <c r="A183" s="5"/>
      <c r="B183" s="105">
        <f t="shared" si="5"/>
        <v>1131</v>
      </c>
      <c r="C183" s="35"/>
      <c r="D183" s="34">
        <f t="shared" si="4"/>
        <v>1131</v>
      </c>
      <c r="E183" s="26">
        <v>44906</v>
      </c>
      <c r="F183" s="37">
        <v>1131</v>
      </c>
      <c r="G183" s="36">
        <v>44907</v>
      </c>
      <c r="H183" s="76">
        <f t="shared" si="0"/>
        <v>0</v>
      </c>
      <c r="K183" s="33"/>
      <c r="L183" s="687">
        <v>44906</v>
      </c>
      <c r="M183" s="34">
        <v>45</v>
      </c>
      <c r="N183" s="37">
        <v>0</v>
      </c>
      <c r="O183" s="35">
        <v>45</v>
      </c>
      <c r="P183" s="40"/>
      <c r="Q183" s="40">
        <f t="shared" si="11"/>
        <v>0</v>
      </c>
      <c r="R183" s="41"/>
    </row>
    <row r="184" spans="1:18" ht="15.6" x14ac:dyDescent="0.3">
      <c r="A184" s="5"/>
      <c r="B184" s="105">
        <f t="shared" si="5"/>
        <v>1131</v>
      </c>
      <c r="C184" s="35"/>
      <c r="D184" s="34">
        <f t="shared" si="4"/>
        <v>1131</v>
      </c>
      <c r="E184" s="26">
        <v>44907</v>
      </c>
      <c r="F184" s="37">
        <v>1131</v>
      </c>
      <c r="G184" s="36">
        <v>44908</v>
      </c>
      <c r="H184" s="76">
        <f t="shared" si="0"/>
        <v>0</v>
      </c>
      <c r="K184" s="33"/>
      <c r="L184" s="687">
        <v>44907</v>
      </c>
      <c r="M184" s="34">
        <v>45</v>
      </c>
      <c r="N184" s="37">
        <v>0</v>
      </c>
      <c r="O184" s="35">
        <v>45</v>
      </c>
      <c r="P184" s="40"/>
      <c r="Q184" s="40">
        <f t="shared" si="11"/>
        <v>0</v>
      </c>
      <c r="R184" s="41"/>
    </row>
    <row r="185" spans="1:18" ht="15.6" x14ac:dyDescent="0.3">
      <c r="A185" s="5"/>
      <c r="B185" s="105">
        <f t="shared" si="5"/>
        <v>1131</v>
      </c>
      <c r="C185" s="35"/>
      <c r="D185" s="34">
        <f t="shared" si="4"/>
        <v>1131</v>
      </c>
      <c r="E185" s="26">
        <v>44908</v>
      </c>
      <c r="F185" s="37">
        <v>1134</v>
      </c>
      <c r="G185" s="36">
        <v>44909</v>
      </c>
      <c r="H185" s="76">
        <f t="shared" si="0"/>
        <v>3</v>
      </c>
      <c r="K185" s="33"/>
      <c r="L185" s="687">
        <v>44908</v>
      </c>
      <c r="M185" s="34">
        <v>45</v>
      </c>
      <c r="N185" s="37">
        <v>0</v>
      </c>
      <c r="O185" s="35">
        <v>31</v>
      </c>
      <c r="P185" s="40"/>
      <c r="Q185" s="40">
        <f t="shared" si="11"/>
        <v>14</v>
      </c>
      <c r="R185" s="41"/>
    </row>
    <row r="186" spans="1:18" ht="15.6" x14ac:dyDescent="0.3">
      <c r="A186" s="5"/>
      <c r="B186" s="105">
        <f t="shared" si="5"/>
        <v>1134</v>
      </c>
      <c r="C186" s="35"/>
      <c r="D186" s="34">
        <f t="shared" si="4"/>
        <v>1134</v>
      </c>
      <c r="E186" s="26">
        <v>44909</v>
      </c>
      <c r="F186" s="37">
        <v>1137</v>
      </c>
      <c r="G186" s="36">
        <v>44910</v>
      </c>
      <c r="H186" s="76">
        <f t="shared" si="0"/>
        <v>3</v>
      </c>
      <c r="K186" s="33"/>
      <c r="L186" s="687">
        <v>44909</v>
      </c>
      <c r="M186" s="34">
        <v>31</v>
      </c>
      <c r="N186" s="37">
        <v>80</v>
      </c>
      <c r="O186" s="35">
        <v>180</v>
      </c>
      <c r="P186" s="40"/>
      <c r="Q186" s="40">
        <f t="shared" si="11"/>
        <v>-69</v>
      </c>
      <c r="R186" s="41"/>
    </row>
    <row r="187" spans="1:18" ht="15.6" x14ac:dyDescent="0.3">
      <c r="A187" s="5"/>
      <c r="B187" s="105">
        <f t="shared" si="5"/>
        <v>1137</v>
      </c>
      <c r="C187" s="35"/>
      <c r="D187" s="34">
        <f t="shared" si="4"/>
        <v>1137</v>
      </c>
      <c r="E187" s="26">
        <v>44910</v>
      </c>
      <c r="F187" s="37">
        <v>1137</v>
      </c>
      <c r="G187" s="36">
        <v>44911</v>
      </c>
      <c r="H187" s="76">
        <f t="shared" si="0"/>
        <v>0</v>
      </c>
      <c r="K187" s="33"/>
      <c r="L187" s="687">
        <v>44910</v>
      </c>
      <c r="M187" s="34">
        <v>180</v>
      </c>
      <c r="N187" s="37">
        <v>0</v>
      </c>
      <c r="O187" s="35">
        <v>180</v>
      </c>
      <c r="P187" s="40"/>
      <c r="Q187" s="40">
        <f t="shared" si="11"/>
        <v>0</v>
      </c>
      <c r="R187" s="41"/>
    </row>
    <row r="188" spans="1:18" ht="15.6" x14ac:dyDescent="0.3">
      <c r="A188" s="5"/>
      <c r="B188" s="105">
        <f t="shared" si="5"/>
        <v>1137</v>
      </c>
      <c r="C188" s="35"/>
      <c r="D188" s="34">
        <f t="shared" si="4"/>
        <v>1137</v>
      </c>
      <c r="E188" s="26">
        <v>44911</v>
      </c>
      <c r="F188" s="37">
        <v>1137</v>
      </c>
      <c r="G188" s="36">
        <v>44912</v>
      </c>
      <c r="H188" s="76">
        <f t="shared" si="0"/>
        <v>0</v>
      </c>
      <c r="K188" s="33"/>
      <c r="L188" s="687">
        <v>44911</v>
      </c>
      <c r="M188" s="34">
        <v>180</v>
      </c>
      <c r="N188" s="37">
        <v>0</v>
      </c>
      <c r="O188" s="35">
        <v>180</v>
      </c>
      <c r="P188" s="40"/>
      <c r="Q188" s="40">
        <f t="shared" si="11"/>
        <v>0</v>
      </c>
      <c r="R188" s="41"/>
    </row>
    <row r="189" spans="1:18" ht="15.6" x14ac:dyDescent="0.3">
      <c r="A189" s="5"/>
      <c r="B189" s="105">
        <f t="shared" si="5"/>
        <v>1137</v>
      </c>
      <c r="C189" s="35"/>
      <c r="D189" s="34">
        <f t="shared" si="4"/>
        <v>1137</v>
      </c>
      <c r="E189" s="26">
        <v>44912</v>
      </c>
      <c r="F189" s="37">
        <v>1137</v>
      </c>
      <c r="G189" s="36">
        <v>44913</v>
      </c>
      <c r="H189" s="76">
        <f t="shared" si="0"/>
        <v>0</v>
      </c>
      <c r="K189" s="33"/>
      <c r="L189" s="687">
        <v>44912</v>
      </c>
      <c r="M189" s="34">
        <v>180</v>
      </c>
      <c r="N189" s="37">
        <v>0</v>
      </c>
      <c r="O189" s="35">
        <v>180</v>
      </c>
      <c r="P189" s="40"/>
      <c r="Q189" s="40">
        <f t="shared" si="11"/>
        <v>0</v>
      </c>
      <c r="R189" s="41"/>
    </row>
    <row r="190" spans="1:18" ht="15.6" x14ac:dyDescent="0.3">
      <c r="A190" s="5"/>
      <c r="B190" s="105">
        <f t="shared" si="5"/>
        <v>1137</v>
      </c>
      <c r="C190" s="35"/>
      <c r="D190" s="34">
        <f t="shared" si="4"/>
        <v>1137</v>
      </c>
      <c r="E190" s="26">
        <v>44913</v>
      </c>
      <c r="F190" s="37">
        <v>1137</v>
      </c>
      <c r="G190" s="36">
        <v>44914</v>
      </c>
      <c r="H190" s="76">
        <f t="shared" si="0"/>
        <v>0</v>
      </c>
      <c r="K190" s="33"/>
      <c r="L190" s="687">
        <v>44913</v>
      </c>
      <c r="M190" s="34">
        <v>180</v>
      </c>
      <c r="N190" s="37">
        <v>0</v>
      </c>
      <c r="O190" s="35">
        <v>180</v>
      </c>
      <c r="P190" s="40"/>
      <c r="Q190" s="40">
        <f t="shared" si="11"/>
        <v>0</v>
      </c>
      <c r="R190" s="41"/>
    </row>
    <row r="191" spans="1:18" ht="15.6" x14ac:dyDescent="0.3">
      <c r="A191" s="5"/>
      <c r="B191" s="105">
        <f t="shared" si="5"/>
        <v>1137</v>
      </c>
      <c r="C191" s="35"/>
      <c r="D191" s="34">
        <f t="shared" si="4"/>
        <v>1137</v>
      </c>
      <c r="E191" s="26">
        <v>44914</v>
      </c>
      <c r="F191" s="37">
        <v>1137</v>
      </c>
      <c r="G191" s="36">
        <v>44915</v>
      </c>
      <c r="H191" s="76">
        <f t="shared" si="0"/>
        <v>0</v>
      </c>
      <c r="K191" s="33"/>
      <c r="L191" s="687">
        <v>44914</v>
      </c>
      <c r="M191" s="34">
        <v>180</v>
      </c>
      <c r="N191" s="37">
        <v>0</v>
      </c>
      <c r="O191" s="35">
        <v>180</v>
      </c>
      <c r="P191" s="40"/>
      <c r="Q191" s="40">
        <f t="shared" si="11"/>
        <v>0</v>
      </c>
      <c r="R191" s="41"/>
    </row>
    <row r="192" spans="1:18" ht="15.6" x14ac:dyDescent="0.3">
      <c r="A192" s="5"/>
      <c r="B192" s="105">
        <f t="shared" si="5"/>
        <v>1137</v>
      </c>
      <c r="C192" s="35"/>
      <c r="D192" s="34">
        <f t="shared" si="4"/>
        <v>1137</v>
      </c>
      <c r="E192" s="26">
        <v>44915</v>
      </c>
      <c r="F192" s="37">
        <v>1137</v>
      </c>
      <c r="G192" s="36">
        <v>44916</v>
      </c>
      <c r="H192" s="76">
        <f t="shared" si="0"/>
        <v>0</v>
      </c>
      <c r="K192" s="33"/>
      <c r="L192" s="687">
        <v>44915</v>
      </c>
      <c r="M192" s="34">
        <v>180</v>
      </c>
      <c r="N192" s="37">
        <v>0</v>
      </c>
      <c r="O192" s="35">
        <v>180</v>
      </c>
      <c r="P192" s="40"/>
      <c r="Q192" s="40">
        <f t="shared" si="11"/>
        <v>0</v>
      </c>
      <c r="R192" s="41"/>
    </row>
    <row r="193" spans="1:21" ht="15.6" x14ac:dyDescent="0.3">
      <c r="A193" s="5"/>
      <c r="B193" s="105">
        <f t="shared" si="5"/>
        <v>1137</v>
      </c>
      <c r="C193" s="35"/>
      <c r="D193" s="34">
        <f t="shared" si="4"/>
        <v>1137</v>
      </c>
      <c r="E193" s="26">
        <v>44916</v>
      </c>
      <c r="F193" s="37">
        <v>1139</v>
      </c>
      <c r="G193" s="36">
        <v>44917</v>
      </c>
      <c r="H193" s="76">
        <f t="shared" si="0"/>
        <v>2</v>
      </c>
      <c r="K193" s="33"/>
      <c r="L193" s="687">
        <v>44916</v>
      </c>
      <c r="M193" s="34">
        <v>180</v>
      </c>
      <c r="N193" s="37">
        <v>0</v>
      </c>
      <c r="O193" s="35">
        <v>180</v>
      </c>
      <c r="P193" s="40"/>
      <c r="Q193" s="40">
        <f t="shared" si="11"/>
        <v>0</v>
      </c>
      <c r="R193" s="41"/>
    </row>
    <row r="194" spans="1:21" ht="15.6" x14ac:dyDescent="0.3">
      <c r="A194" s="5"/>
      <c r="B194" s="105">
        <f t="shared" si="5"/>
        <v>1139</v>
      </c>
      <c r="C194" s="35"/>
      <c r="D194" s="34">
        <f t="shared" si="4"/>
        <v>1139</v>
      </c>
      <c r="E194" s="26">
        <v>44917</v>
      </c>
      <c r="F194" s="37">
        <v>1139</v>
      </c>
      <c r="G194" s="36">
        <v>44918</v>
      </c>
      <c r="H194" s="76">
        <f t="shared" si="0"/>
        <v>0</v>
      </c>
      <c r="K194" s="33"/>
      <c r="L194" s="687">
        <v>44917</v>
      </c>
      <c r="M194" s="34">
        <v>180</v>
      </c>
      <c r="N194" s="37">
        <v>0</v>
      </c>
      <c r="O194" s="35">
        <v>180</v>
      </c>
      <c r="P194" s="40"/>
      <c r="Q194" s="40">
        <f t="shared" si="11"/>
        <v>0</v>
      </c>
      <c r="R194" s="41"/>
    </row>
    <row r="195" spans="1:21" ht="15.6" x14ac:dyDescent="0.3">
      <c r="A195" s="5"/>
      <c r="B195" s="105">
        <f t="shared" si="5"/>
        <v>1139</v>
      </c>
      <c r="C195" s="35"/>
      <c r="D195" s="34">
        <f t="shared" si="4"/>
        <v>1139</v>
      </c>
      <c r="E195" s="26">
        <v>44918</v>
      </c>
      <c r="F195" s="37">
        <v>1139</v>
      </c>
      <c r="G195" s="36">
        <v>44919</v>
      </c>
      <c r="H195" s="76">
        <f t="shared" si="0"/>
        <v>0</v>
      </c>
      <c r="K195" s="33"/>
      <c r="L195" s="687">
        <v>44918</v>
      </c>
      <c r="M195" s="34">
        <v>180</v>
      </c>
      <c r="N195" s="37">
        <v>0</v>
      </c>
      <c r="O195" s="35">
        <v>180</v>
      </c>
      <c r="P195" s="40"/>
      <c r="Q195" s="40">
        <f t="shared" si="11"/>
        <v>0</v>
      </c>
      <c r="R195" s="41"/>
    </row>
    <row r="196" spans="1:21" ht="15.6" x14ac:dyDescent="0.3">
      <c r="A196" s="5"/>
      <c r="B196" s="105">
        <f t="shared" si="5"/>
        <v>1139</v>
      </c>
      <c r="C196" s="35"/>
      <c r="D196" s="34">
        <f t="shared" si="4"/>
        <v>1139</v>
      </c>
      <c r="E196" s="26">
        <v>44919</v>
      </c>
      <c r="F196" s="37">
        <v>1139</v>
      </c>
      <c r="G196" s="36">
        <v>44920</v>
      </c>
      <c r="H196" s="76">
        <f t="shared" si="0"/>
        <v>0</v>
      </c>
      <c r="K196" s="33"/>
      <c r="L196" s="687">
        <v>44919</v>
      </c>
      <c r="M196" s="34">
        <v>180</v>
      </c>
      <c r="N196" s="37">
        <v>0</v>
      </c>
      <c r="O196" s="35">
        <v>180</v>
      </c>
      <c r="P196" s="40"/>
      <c r="Q196" s="40">
        <f t="shared" si="11"/>
        <v>0</v>
      </c>
      <c r="R196" s="41"/>
    </row>
    <row r="197" spans="1:21" ht="15.6" x14ac:dyDescent="0.3">
      <c r="A197" s="5"/>
      <c r="B197" s="105">
        <f t="shared" si="5"/>
        <v>1139</v>
      </c>
      <c r="C197" s="35"/>
      <c r="D197" s="34">
        <f t="shared" si="4"/>
        <v>1139</v>
      </c>
      <c r="E197" s="26">
        <v>44920</v>
      </c>
      <c r="F197" s="37">
        <v>1139</v>
      </c>
      <c r="G197" s="36">
        <v>44921</v>
      </c>
      <c r="H197" s="76">
        <f t="shared" si="0"/>
        <v>0</v>
      </c>
      <c r="K197" s="33"/>
      <c r="L197" s="687">
        <v>44920</v>
      </c>
      <c r="M197" s="34">
        <v>180</v>
      </c>
      <c r="N197" s="37">
        <v>0</v>
      </c>
      <c r="O197" s="35">
        <v>180</v>
      </c>
      <c r="P197" s="40"/>
      <c r="Q197" s="40">
        <f t="shared" si="11"/>
        <v>0</v>
      </c>
      <c r="R197" s="41"/>
    </row>
    <row r="198" spans="1:21" ht="15.6" x14ac:dyDescent="0.3">
      <c r="A198" s="5"/>
      <c r="B198" s="105">
        <f t="shared" si="5"/>
        <v>1139</v>
      </c>
      <c r="C198" s="35"/>
      <c r="D198" s="34">
        <f t="shared" si="4"/>
        <v>1139</v>
      </c>
      <c r="E198" s="26">
        <v>44921</v>
      </c>
      <c r="F198" s="37">
        <v>1139</v>
      </c>
      <c r="G198" s="36">
        <v>44922</v>
      </c>
      <c r="H198" s="76">
        <f t="shared" si="0"/>
        <v>0</v>
      </c>
      <c r="K198" s="33"/>
      <c r="L198" s="687">
        <v>44921</v>
      </c>
      <c r="M198" s="34">
        <v>180</v>
      </c>
      <c r="N198" s="37">
        <v>0</v>
      </c>
      <c r="O198" s="35">
        <v>180</v>
      </c>
      <c r="P198" s="40"/>
      <c r="Q198" s="40">
        <f t="shared" si="11"/>
        <v>0</v>
      </c>
      <c r="R198" s="41"/>
    </row>
    <row r="199" spans="1:21" ht="15.6" x14ac:dyDescent="0.3">
      <c r="A199" s="5"/>
      <c r="B199" s="105">
        <f t="shared" si="5"/>
        <v>1139</v>
      </c>
      <c r="C199" s="35"/>
      <c r="D199" s="34">
        <f t="shared" si="4"/>
        <v>1139</v>
      </c>
      <c r="E199" s="26">
        <v>44922</v>
      </c>
      <c r="F199" s="37">
        <v>1139</v>
      </c>
      <c r="G199" s="36">
        <v>44923</v>
      </c>
      <c r="H199" s="76">
        <f t="shared" si="0"/>
        <v>0</v>
      </c>
      <c r="K199" s="33"/>
      <c r="L199" s="687">
        <v>44922</v>
      </c>
      <c r="M199" s="34">
        <v>180</v>
      </c>
      <c r="N199" s="37">
        <v>0</v>
      </c>
      <c r="O199" s="35">
        <v>180</v>
      </c>
      <c r="P199" s="40"/>
      <c r="Q199" s="40">
        <f t="shared" si="11"/>
        <v>0</v>
      </c>
      <c r="R199" s="41"/>
    </row>
    <row r="200" spans="1:21" ht="15.6" x14ac:dyDescent="0.3">
      <c r="A200" s="5"/>
      <c r="B200" s="105">
        <f t="shared" si="5"/>
        <v>1139</v>
      </c>
      <c r="C200" s="35"/>
      <c r="D200" s="34">
        <f t="shared" si="4"/>
        <v>1139</v>
      </c>
      <c r="E200" s="26">
        <v>44923</v>
      </c>
      <c r="F200" s="37">
        <v>1139</v>
      </c>
      <c r="G200" s="36">
        <v>44924</v>
      </c>
      <c r="H200" s="76">
        <f t="shared" si="0"/>
        <v>0</v>
      </c>
      <c r="K200" s="33"/>
      <c r="L200" s="687">
        <v>44923</v>
      </c>
      <c r="M200" s="34">
        <v>180</v>
      </c>
      <c r="N200" s="37">
        <v>0</v>
      </c>
      <c r="O200" s="35">
        <v>180</v>
      </c>
      <c r="P200" s="40"/>
      <c r="Q200" s="40">
        <f t="shared" si="11"/>
        <v>0</v>
      </c>
      <c r="R200" s="41"/>
    </row>
    <row r="201" spans="1:21" ht="15.6" x14ac:dyDescent="0.3">
      <c r="A201" s="5"/>
      <c r="B201" s="105">
        <f t="shared" si="5"/>
        <v>1139</v>
      </c>
      <c r="C201" s="35"/>
      <c r="D201" s="34">
        <f t="shared" si="4"/>
        <v>1139</v>
      </c>
      <c r="E201" s="26">
        <v>44924</v>
      </c>
      <c r="F201" s="37">
        <v>1139</v>
      </c>
      <c r="G201" s="36">
        <v>44925</v>
      </c>
      <c r="H201" s="76">
        <f t="shared" si="0"/>
        <v>0</v>
      </c>
      <c r="K201" s="33"/>
      <c r="L201" s="687">
        <v>44924</v>
      </c>
      <c r="M201" s="34">
        <v>180</v>
      </c>
      <c r="N201" s="37">
        <v>0</v>
      </c>
      <c r="O201" s="35">
        <v>180</v>
      </c>
      <c r="P201" s="40"/>
      <c r="Q201" s="40">
        <f t="shared" si="11"/>
        <v>0</v>
      </c>
      <c r="R201" s="41"/>
    </row>
    <row r="202" spans="1:21" ht="15.6" x14ac:dyDescent="0.3">
      <c r="A202" s="5"/>
      <c r="B202" s="105">
        <f t="shared" si="5"/>
        <v>1139</v>
      </c>
      <c r="C202" s="35"/>
      <c r="D202" s="34">
        <f t="shared" si="4"/>
        <v>1139</v>
      </c>
      <c r="E202" s="26">
        <v>44925</v>
      </c>
      <c r="F202" s="37">
        <v>1139</v>
      </c>
      <c r="G202" s="36">
        <v>44926</v>
      </c>
      <c r="H202" s="76">
        <f t="shared" si="0"/>
        <v>0</v>
      </c>
      <c r="K202" s="33"/>
      <c r="L202" s="687">
        <v>44925</v>
      </c>
      <c r="M202" s="34">
        <v>180</v>
      </c>
      <c r="N202" s="37">
        <v>0</v>
      </c>
      <c r="O202" s="35">
        <v>180</v>
      </c>
      <c r="P202" s="40"/>
      <c r="Q202" s="40">
        <f t="shared" si="11"/>
        <v>0</v>
      </c>
      <c r="R202" s="41"/>
    </row>
    <row r="203" spans="1:21" ht="15.6" x14ac:dyDescent="0.3">
      <c r="A203" s="5"/>
      <c r="B203" s="105">
        <f t="shared" si="5"/>
        <v>1139</v>
      </c>
      <c r="C203" s="35"/>
      <c r="D203" s="34">
        <f t="shared" si="4"/>
        <v>1139</v>
      </c>
      <c r="E203" s="26">
        <v>44926</v>
      </c>
      <c r="F203" s="37">
        <v>1139</v>
      </c>
      <c r="G203" s="36">
        <v>44927</v>
      </c>
      <c r="H203" s="76">
        <f t="shared" si="0"/>
        <v>0</v>
      </c>
      <c r="K203" s="33"/>
      <c r="L203" s="687">
        <v>44926</v>
      </c>
      <c r="M203" s="34">
        <f t="shared" ref="M203:M457" si="14">(O202)</f>
        <v>180</v>
      </c>
      <c r="N203" s="37">
        <v>0</v>
      </c>
      <c r="O203" s="35">
        <v>180</v>
      </c>
      <c r="P203" s="40"/>
      <c r="Q203" s="40">
        <f t="shared" si="11"/>
        <v>0</v>
      </c>
      <c r="R203" s="41"/>
    </row>
    <row r="204" spans="1:21" ht="15.6" x14ac:dyDescent="0.3">
      <c r="A204" s="5"/>
      <c r="B204" s="105">
        <f t="shared" si="5"/>
        <v>1139</v>
      </c>
      <c r="C204" s="35"/>
      <c r="D204" s="34">
        <f t="shared" si="4"/>
        <v>1139</v>
      </c>
      <c r="E204" s="26">
        <v>44927</v>
      </c>
      <c r="F204" s="37">
        <v>1139</v>
      </c>
      <c r="G204" s="36">
        <v>44928</v>
      </c>
      <c r="H204" s="76">
        <f t="shared" si="0"/>
        <v>0</v>
      </c>
      <c r="K204" s="33"/>
      <c r="L204" s="687">
        <v>44927</v>
      </c>
      <c r="M204" s="34">
        <f t="shared" si="14"/>
        <v>180</v>
      </c>
      <c r="N204" s="37">
        <v>0</v>
      </c>
      <c r="O204" s="35">
        <v>180</v>
      </c>
      <c r="P204" s="40"/>
      <c r="Q204" s="40">
        <f t="shared" si="11"/>
        <v>0</v>
      </c>
      <c r="R204" s="41"/>
      <c r="T204" s="48">
        <f>SUM(Q204:Q293)</f>
        <v>778</v>
      </c>
      <c r="U204" s="48">
        <f>SUM(Q204:Q293)</f>
        <v>778</v>
      </c>
    </row>
    <row r="205" spans="1:21" ht="15.6" x14ac:dyDescent="0.3">
      <c r="A205" s="5"/>
      <c r="B205" s="105">
        <f t="shared" si="5"/>
        <v>1139</v>
      </c>
      <c r="C205" s="35"/>
      <c r="D205" s="34">
        <f t="shared" si="4"/>
        <v>1139</v>
      </c>
      <c r="E205" s="26">
        <v>44928</v>
      </c>
      <c r="F205" s="37">
        <v>1139</v>
      </c>
      <c r="G205" s="36">
        <v>44929</v>
      </c>
      <c r="H205" s="76">
        <f t="shared" si="0"/>
        <v>0</v>
      </c>
      <c r="J205" s="48">
        <f>SUM(H204:H568)</f>
        <v>688</v>
      </c>
      <c r="K205" s="33"/>
      <c r="L205" s="687">
        <v>44928</v>
      </c>
      <c r="M205" s="34">
        <f t="shared" si="14"/>
        <v>180</v>
      </c>
      <c r="N205" s="37">
        <v>0</v>
      </c>
      <c r="O205" s="35">
        <v>180</v>
      </c>
      <c r="P205" s="40"/>
      <c r="Q205" s="40">
        <f t="shared" si="11"/>
        <v>0</v>
      </c>
      <c r="R205" s="41"/>
    </row>
    <row r="206" spans="1:21" ht="15.6" x14ac:dyDescent="0.3">
      <c r="A206" s="5"/>
      <c r="B206" s="105">
        <f t="shared" si="5"/>
        <v>1139</v>
      </c>
      <c r="C206" s="35"/>
      <c r="D206" s="34">
        <f t="shared" si="4"/>
        <v>1139</v>
      </c>
      <c r="E206" s="26">
        <v>44929</v>
      </c>
      <c r="F206" s="37">
        <v>1139</v>
      </c>
      <c r="G206" s="36">
        <v>44930</v>
      </c>
      <c r="H206" s="76">
        <f t="shared" si="0"/>
        <v>0</v>
      </c>
      <c r="K206" s="33"/>
      <c r="L206" s="687">
        <v>44929</v>
      </c>
      <c r="M206" s="34">
        <f t="shared" si="14"/>
        <v>180</v>
      </c>
      <c r="N206" s="37">
        <v>0</v>
      </c>
      <c r="O206" s="35">
        <v>180</v>
      </c>
      <c r="P206" s="40"/>
      <c r="Q206" s="40">
        <f t="shared" si="11"/>
        <v>0</v>
      </c>
      <c r="R206" s="41"/>
    </row>
    <row r="207" spans="1:21" ht="15.6" x14ac:dyDescent="0.3">
      <c r="A207" s="5"/>
      <c r="B207" s="105">
        <f t="shared" si="5"/>
        <v>1139</v>
      </c>
      <c r="C207" s="35"/>
      <c r="D207" s="34">
        <f t="shared" si="4"/>
        <v>1139</v>
      </c>
      <c r="E207" s="26">
        <v>44930</v>
      </c>
      <c r="F207" s="37">
        <v>1139</v>
      </c>
      <c r="G207" s="36">
        <v>44931</v>
      </c>
      <c r="H207" s="76">
        <f t="shared" si="0"/>
        <v>0</v>
      </c>
      <c r="K207" s="33"/>
      <c r="L207" s="687">
        <v>44930</v>
      </c>
      <c r="M207" s="34">
        <f t="shared" si="14"/>
        <v>180</v>
      </c>
      <c r="N207" s="37">
        <v>0</v>
      </c>
      <c r="O207" s="35">
        <v>180</v>
      </c>
      <c r="P207" s="40"/>
      <c r="Q207" s="40">
        <f t="shared" si="11"/>
        <v>0</v>
      </c>
      <c r="R207" s="41"/>
    </row>
    <row r="208" spans="1:21" ht="15.6" x14ac:dyDescent="0.3">
      <c r="A208" s="5"/>
      <c r="B208" s="105">
        <f t="shared" si="5"/>
        <v>1139</v>
      </c>
      <c r="C208" s="35"/>
      <c r="D208" s="34">
        <f t="shared" si="4"/>
        <v>1139</v>
      </c>
      <c r="E208" s="26">
        <v>44931</v>
      </c>
      <c r="F208" s="37">
        <v>1139</v>
      </c>
      <c r="G208" s="36">
        <v>44932</v>
      </c>
      <c r="H208" s="76">
        <f t="shared" si="0"/>
        <v>0</v>
      </c>
      <c r="K208" s="33"/>
      <c r="L208" s="687">
        <v>44931</v>
      </c>
      <c r="M208" s="34">
        <f t="shared" si="14"/>
        <v>180</v>
      </c>
      <c r="N208" s="37">
        <v>0</v>
      </c>
      <c r="O208" s="35">
        <v>180</v>
      </c>
      <c r="P208" s="40"/>
      <c r="Q208" s="40">
        <f t="shared" si="11"/>
        <v>0</v>
      </c>
      <c r="R208" s="41"/>
    </row>
    <row r="209" spans="1:18" ht="15.6" x14ac:dyDescent="0.3">
      <c r="A209" s="5"/>
      <c r="B209" s="105">
        <f t="shared" si="5"/>
        <v>1139</v>
      </c>
      <c r="C209" s="35"/>
      <c r="D209" s="34">
        <f t="shared" si="4"/>
        <v>1139</v>
      </c>
      <c r="E209" s="26">
        <v>44932</v>
      </c>
      <c r="F209" s="37">
        <v>1142</v>
      </c>
      <c r="G209" s="36">
        <v>44933</v>
      </c>
      <c r="H209" s="76">
        <f t="shared" si="0"/>
        <v>3</v>
      </c>
      <c r="K209" s="33"/>
      <c r="L209" s="687">
        <v>44932</v>
      </c>
      <c r="M209" s="34">
        <f t="shared" si="14"/>
        <v>180</v>
      </c>
      <c r="N209" s="37">
        <v>0</v>
      </c>
      <c r="O209" s="35">
        <v>174</v>
      </c>
      <c r="P209" s="40"/>
      <c r="Q209" s="40">
        <f t="shared" si="11"/>
        <v>6</v>
      </c>
      <c r="R209" s="41"/>
    </row>
    <row r="210" spans="1:18" ht="15.6" x14ac:dyDescent="0.3">
      <c r="A210" s="5"/>
      <c r="B210" s="105">
        <f t="shared" si="5"/>
        <v>1142</v>
      </c>
      <c r="C210" s="35"/>
      <c r="D210" s="34">
        <f t="shared" si="4"/>
        <v>1142</v>
      </c>
      <c r="E210" s="26">
        <v>44933</v>
      </c>
      <c r="F210" s="37">
        <v>1142</v>
      </c>
      <c r="G210" s="36">
        <v>44934</v>
      </c>
      <c r="H210" s="76">
        <f t="shared" si="0"/>
        <v>0</v>
      </c>
      <c r="K210" s="33"/>
      <c r="L210" s="687">
        <v>44933</v>
      </c>
      <c r="M210" s="34">
        <f t="shared" si="14"/>
        <v>174</v>
      </c>
      <c r="N210" s="37">
        <v>0</v>
      </c>
      <c r="O210" s="35">
        <v>174</v>
      </c>
      <c r="P210" s="40"/>
      <c r="Q210" s="40">
        <f t="shared" si="11"/>
        <v>0</v>
      </c>
      <c r="R210" s="41"/>
    </row>
    <row r="211" spans="1:18" ht="15.6" x14ac:dyDescent="0.3">
      <c r="A211" s="5"/>
      <c r="B211" s="105">
        <f t="shared" si="5"/>
        <v>1142</v>
      </c>
      <c r="C211" s="35"/>
      <c r="D211" s="34">
        <f t="shared" si="4"/>
        <v>1142</v>
      </c>
      <c r="E211" s="26">
        <v>44934</v>
      </c>
      <c r="F211" s="37">
        <v>1145</v>
      </c>
      <c r="G211" s="36">
        <v>44935</v>
      </c>
      <c r="H211" s="76">
        <f t="shared" si="0"/>
        <v>3</v>
      </c>
      <c r="K211" s="33"/>
      <c r="L211" s="687">
        <v>44934</v>
      </c>
      <c r="M211" s="34">
        <f t="shared" si="14"/>
        <v>174</v>
      </c>
      <c r="N211" s="37">
        <v>0</v>
      </c>
      <c r="O211" s="35">
        <v>158</v>
      </c>
      <c r="P211" s="40"/>
      <c r="Q211" s="40">
        <f t="shared" si="11"/>
        <v>16</v>
      </c>
      <c r="R211" s="41"/>
    </row>
    <row r="212" spans="1:18" ht="15.6" x14ac:dyDescent="0.3">
      <c r="A212" s="5"/>
      <c r="B212" s="105">
        <f t="shared" si="5"/>
        <v>1145</v>
      </c>
      <c r="C212" s="35"/>
      <c r="D212" s="34">
        <f t="shared" si="4"/>
        <v>1145</v>
      </c>
      <c r="E212" s="26">
        <v>44935</v>
      </c>
      <c r="F212" s="37">
        <v>1146</v>
      </c>
      <c r="G212" s="36">
        <v>44936</v>
      </c>
      <c r="H212" s="76">
        <f t="shared" si="0"/>
        <v>1</v>
      </c>
      <c r="K212" s="33"/>
      <c r="L212" s="687">
        <v>44935</v>
      </c>
      <c r="M212" s="34">
        <f t="shared" si="14"/>
        <v>158</v>
      </c>
      <c r="N212" s="37">
        <v>0</v>
      </c>
      <c r="O212" s="35">
        <v>158</v>
      </c>
      <c r="P212" s="40"/>
      <c r="Q212" s="40">
        <f t="shared" si="11"/>
        <v>0</v>
      </c>
      <c r="R212" s="41"/>
    </row>
    <row r="213" spans="1:18" ht="15.6" x14ac:dyDescent="0.3">
      <c r="A213" s="5"/>
      <c r="B213" s="105">
        <f t="shared" si="5"/>
        <v>1146</v>
      </c>
      <c r="C213" s="35"/>
      <c r="D213" s="34">
        <f t="shared" si="4"/>
        <v>1146</v>
      </c>
      <c r="E213" s="26">
        <v>44936</v>
      </c>
      <c r="F213" s="37">
        <v>1147</v>
      </c>
      <c r="G213" s="36">
        <v>44937</v>
      </c>
      <c r="H213" s="76">
        <f t="shared" si="0"/>
        <v>1</v>
      </c>
      <c r="K213" s="33"/>
      <c r="L213" s="687">
        <v>44936</v>
      </c>
      <c r="M213" s="34">
        <f t="shared" si="14"/>
        <v>158</v>
      </c>
      <c r="N213" s="37">
        <v>0</v>
      </c>
      <c r="O213" s="35">
        <v>158</v>
      </c>
      <c r="P213" s="40"/>
      <c r="Q213" s="40">
        <f t="shared" si="11"/>
        <v>0</v>
      </c>
      <c r="R213" s="41"/>
    </row>
    <row r="214" spans="1:18" ht="15.6" x14ac:dyDescent="0.3">
      <c r="A214" s="5"/>
      <c r="B214" s="105">
        <f t="shared" si="5"/>
        <v>1147</v>
      </c>
      <c r="C214" s="35"/>
      <c r="D214" s="34">
        <f t="shared" si="4"/>
        <v>1147</v>
      </c>
      <c r="E214" s="26">
        <v>44937</v>
      </c>
      <c r="F214" s="37">
        <v>1147</v>
      </c>
      <c r="G214" s="36">
        <v>44938</v>
      </c>
      <c r="H214" s="76">
        <f t="shared" si="0"/>
        <v>0</v>
      </c>
      <c r="K214" s="33"/>
      <c r="L214" s="687">
        <v>44937</v>
      </c>
      <c r="M214" s="34">
        <f t="shared" si="14"/>
        <v>158</v>
      </c>
      <c r="N214" s="37">
        <v>0</v>
      </c>
      <c r="O214" s="35">
        <v>158</v>
      </c>
      <c r="P214" s="40"/>
      <c r="Q214" s="40">
        <f t="shared" si="11"/>
        <v>0</v>
      </c>
      <c r="R214" s="41"/>
    </row>
    <row r="215" spans="1:18" ht="15.6" x14ac:dyDescent="0.3">
      <c r="A215" s="5"/>
      <c r="B215" s="105">
        <f t="shared" si="5"/>
        <v>1147</v>
      </c>
      <c r="C215" s="35"/>
      <c r="D215" s="34">
        <f t="shared" si="4"/>
        <v>1147</v>
      </c>
      <c r="E215" s="26">
        <v>44938</v>
      </c>
      <c r="F215" s="37">
        <v>1148</v>
      </c>
      <c r="G215" s="36">
        <v>44939</v>
      </c>
      <c r="H215" s="76">
        <f t="shared" si="0"/>
        <v>1</v>
      </c>
      <c r="K215" s="33"/>
      <c r="L215" s="687">
        <v>44938</v>
      </c>
      <c r="M215" s="34">
        <f t="shared" si="14"/>
        <v>158</v>
      </c>
      <c r="N215" s="37">
        <v>0</v>
      </c>
      <c r="O215" s="35">
        <v>154</v>
      </c>
      <c r="P215" s="40"/>
      <c r="Q215" s="40">
        <f t="shared" si="11"/>
        <v>4</v>
      </c>
      <c r="R215" s="41"/>
    </row>
    <row r="216" spans="1:18" ht="15.6" x14ac:dyDescent="0.3">
      <c r="A216" s="5"/>
      <c r="B216" s="105">
        <f t="shared" si="5"/>
        <v>1148</v>
      </c>
      <c r="C216" s="35"/>
      <c r="D216" s="34">
        <f t="shared" si="4"/>
        <v>1148</v>
      </c>
      <c r="E216" s="26">
        <v>44939</v>
      </c>
      <c r="F216" s="37">
        <v>1148</v>
      </c>
      <c r="G216" s="36">
        <v>44940</v>
      </c>
      <c r="H216" s="76">
        <f t="shared" si="0"/>
        <v>0</v>
      </c>
      <c r="K216" s="33"/>
      <c r="L216" s="687">
        <v>44939</v>
      </c>
      <c r="M216" s="34">
        <f t="shared" si="14"/>
        <v>154</v>
      </c>
      <c r="N216" s="37">
        <v>0</v>
      </c>
      <c r="O216" s="35">
        <v>154</v>
      </c>
      <c r="P216" s="40"/>
      <c r="Q216" s="40">
        <f t="shared" si="11"/>
        <v>0</v>
      </c>
      <c r="R216" s="41"/>
    </row>
    <row r="217" spans="1:18" ht="15.6" x14ac:dyDescent="0.3">
      <c r="A217" s="5"/>
      <c r="B217" s="105">
        <f t="shared" si="5"/>
        <v>1148</v>
      </c>
      <c r="C217" s="35"/>
      <c r="D217" s="34">
        <f t="shared" si="4"/>
        <v>1148</v>
      </c>
      <c r="E217" s="26">
        <v>44940</v>
      </c>
      <c r="F217" s="37">
        <v>1152</v>
      </c>
      <c r="G217" s="36">
        <v>44941</v>
      </c>
      <c r="H217" s="76">
        <f t="shared" si="0"/>
        <v>4</v>
      </c>
      <c r="K217" s="33"/>
      <c r="L217" s="687">
        <v>44940</v>
      </c>
      <c r="M217" s="34">
        <f t="shared" si="14"/>
        <v>154</v>
      </c>
      <c r="N217" s="37">
        <v>0</v>
      </c>
      <c r="O217" s="35">
        <v>135</v>
      </c>
      <c r="P217" s="40"/>
      <c r="Q217" s="40">
        <f t="shared" si="11"/>
        <v>19</v>
      </c>
      <c r="R217" s="41"/>
    </row>
    <row r="218" spans="1:18" ht="15.6" x14ac:dyDescent="0.3">
      <c r="A218" s="5"/>
      <c r="B218" s="105">
        <f t="shared" si="5"/>
        <v>1152</v>
      </c>
      <c r="C218" s="35"/>
      <c r="D218" s="34">
        <f t="shared" si="4"/>
        <v>1152</v>
      </c>
      <c r="E218" s="26">
        <v>44941</v>
      </c>
      <c r="F218" s="37">
        <v>1157</v>
      </c>
      <c r="G218" s="36">
        <v>44942</v>
      </c>
      <c r="H218" s="76">
        <f t="shared" si="0"/>
        <v>5</v>
      </c>
      <c r="K218" s="33"/>
      <c r="L218" s="687">
        <v>44941</v>
      </c>
      <c r="M218" s="34">
        <f t="shared" si="14"/>
        <v>135</v>
      </c>
      <c r="N218" s="37">
        <v>0</v>
      </c>
      <c r="O218" s="35">
        <v>113</v>
      </c>
      <c r="P218" s="40"/>
      <c r="Q218" s="40">
        <f t="shared" si="11"/>
        <v>22</v>
      </c>
      <c r="R218" s="41"/>
    </row>
    <row r="219" spans="1:18" ht="15.6" x14ac:dyDescent="0.3">
      <c r="A219" s="5"/>
      <c r="B219" s="105">
        <f t="shared" si="5"/>
        <v>1157</v>
      </c>
      <c r="C219" s="35"/>
      <c r="D219" s="34">
        <f t="shared" si="4"/>
        <v>1157</v>
      </c>
      <c r="E219" s="26">
        <v>44942</v>
      </c>
      <c r="F219" s="37">
        <v>1161</v>
      </c>
      <c r="G219" s="36">
        <v>44943</v>
      </c>
      <c r="H219" s="76">
        <f t="shared" si="0"/>
        <v>4</v>
      </c>
      <c r="K219" s="33"/>
      <c r="L219" s="687">
        <v>44942</v>
      </c>
      <c r="M219" s="34">
        <f t="shared" si="14"/>
        <v>113</v>
      </c>
      <c r="N219" s="37">
        <v>0</v>
      </c>
      <c r="O219" s="35">
        <v>90</v>
      </c>
      <c r="P219" s="40"/>
      <c r="Q219" s="40">
        <f t="shared" si="11"/>
        <v>23</v>
      </c>
      <c r="R219" s="41"/>
    </row>
    <row r="220" spans="1:18" ht="15.6" x14ac:dyDescent="0.3">
      <c r="A220" s="5"/>
      <c r="B220" s="105">
        <f t="shared" si="5"/>
        <v>1161</v>
      </c>
      <c r="C220" s="35"/>
      <c r="D220" s="34">
        <f t="shared" si="4"/>
        <v>1161</v>
      </c>
      <c r="E220" s="26">
        <v>44943</v>
      </c>
      <c r="F220" s="37">
        <v>1166</v>
      </c>
      <c r="G220" s="36">
        <v>44944</v>
      </c>
      <c r="H220" s="76">
        <f t="shared" si="0"/>
        <v>5</v>
      </c>
      <c r="K220" s="33"/>
      <c r="L220" s="687">
        <v>44943</v>
      </c>
      <c r="M220" s="34">
        <f t="shared" si="14"/>
        <v>90</v>
      </c>
      <c r="N220" s="37">
        <v>0</v>
      </c>
      <c r="O220" s="35">
        <v>73</v>
      </c>
      <c r="P220" s="40"/>
      <c r="Q220" s="40">
        <f t="shared" si="11"/>
        <v>17</v>
      </c>
      <c r="R220" s="41"/>
    </row>
    <row r="221" spans="1:18" ht="15.6" x14ac:dyDescent="0.3">
      <c r="A221" s="5"/>
      <c r="B221" s="105">
        <f t="shared" si="5"/>
        <v>1166</v>
      </c>
      <c r="C221" s="35"/>
      <c r="D221" s="34">
        <f t="shared" si="4"/>
        <v>1166</v>
      </c>
      <c r="E221" s="26">
        <v>44944</v>
      </c>
      <c r="F221" s="37">
        <v>1170</v>
      </c>
      <c r="G221" s="36">
        <v>44945</v>
      </c>
      <c r="H221" s="76">
        <f t="shared" si="0"/>
        <v>4</v>
      </c>
      <c r="K221" s="33"/>
      <c r="L221" s="687">
        <v>44944</v>
      </c>
      <c r="M221" s="34">
        <f t="shared" si="14"/>
        <v>73</v>
      </c>
      <c r="N221" s="37">
        <v>0</v>
      </c>
      <c r="O221" s="35">
        <v>51</v>
      </c>
      <c r="P221" s="40"/>
      <c r="Q221" s="40">
        <f t="shared" si="11"/>
        <v>22</v>
      </c>
      <c r="R221" s="41"/>
    </row>
    <row r="222" spans="1:18" ht="15.6" x14ac:dyDescent="0.3">
      <c r="A222" s="5"/>
      <c r="B222" s="105">
        <f t="shared" si="5"/>
        <v>1170</v>
      </c>
      <c r="C222" s="35"/>
      <c r="D222" s="34">
        <f t="shared" si="4"/>
        <v>1170</v>
      </c>
      <c r="E222" s="26">
        <v>44945</v>
      </c>
      <c r="F222" s="37">
        <v>1175</v>
      </c>
      <c r="G222" s="36">
        <v>44946</v>
      </c>
      <c r="H222" s="76">
        <f t="shared" si="0"/>
        <v>5</v>
      </c>
      <c r="K222" s="33"/>
      <c r="L222" s="687">
        <v>44945</v>
      </c>
      <c r="M222" s="34">
        <f t="shared" si="14"/>
        <v>51</v>
      </c>
      <c r="N222" s="37">
        <v>60</v>
      </c>
      <c r="O222" s="35">
        <v>90</v>
      </c>
      <c r="P222" s="40"/>
      <c r="Q222" s="40">
        <f t="shared" si="11"/>
        <v>21</v>
      </c>
      <c r="R222" s="41"/>
    </row>
    <row r="223" spans="1:18" ht="15.6" x14ac:dyDescent="0.3">
      <c r="A223" s="5"/>
      <c r="B223" s="105">
        <f t="shared" si="5"/>
        <v>1175</v>
      </c>
      <c r="C223" s="35"/>
      <c r="D223" s="34">
        <f t="shared" si="4"/>
        <v>1175</v>
      </c>
      <c r="E223" s="26">
        <v>44946</v>
      </c>
      <c r="F223" s="37">
        <v>1178</v>
      </c>
      <c r="G223" s="36">
        <v>44947</v>
      </c>
      <c r="H223" s="76">
        <f t="shared" si="0"/>
        <v>3</v>
      </c>
      <c r="K223" s="33"/>
      <c r="L223" s="687">
        <v>44946</v>
      </c>
      <c r="M223" s="34">
        <f t="shared" si="14"/>
        <v>90</v>
      </c>
      <c r="N223" s="37">
        <v>0</v>
      </c>
      <c r="O223" s="35">
        <v>90</v>
      </c>
      <c r="P223" s="40"/>
      <c r="Q223" s="40">
        <f t="shared" si="11"/>
        <v>0</v>
      </c>
      <c r="R223" s="41"/>
    </row>
    <row r="224" spans="1:18" ht="15.6" x14ac:dyDescent="0.3">
      <c r="A224" s="5"/>
      <c r="B224" s="105">
        <f t="shared" si="5"/>
        <v>1178</v>
      </c>
      <c r="C224" s="35"/>
      <c r="D224" s="34">
        <f t="shared" si="4"/>
        <v>1178</v>
      </c>
      <c r="E224" s="26">
        <v>44947</v>
      </c>
      <c r="F224" s="37">
        <v>1178</v>
      </c>
      <c r="G224" s="36">
        <v>44948</v>
      </c>
      <c r="H224" s="76">
        <f t="shared" si="0"/>
        <v>0</v>
      </c>
      <c r="K224" s="33"/>
      <c r="L224" s="687">
        <v>44947</v>
      </c>
      <c r="M224" s="34">
        <f t="shared" si="14"/>
        <v>90</v>
      </c>
      <c r="N224" s="37">
        <v>0</v>
      </c>
      <c r="O224" s="35">
        <v>90</v>
      </c>
      <c r="P224" s="40"/>
      <c r="Q224" s="40">
        <f t="shared" si="11"/>
        <v>0</v>
      </c>
      <c r="R224" s="41"/>
    </row>
    <row r="225" spans="1:18" ht="15.6" x14ac:dyDescent="0.3">
      <c r="A225" s="5"/>
      <c r="B225" s="105">
        <f t="shared" si="5"/>
        <v>1178</v>
      </c>
      <c r="C225" s="35"/>
      <c r="D225" s="34">
        <f t="shared" si="4"/>
        <v>1178</v>
      </c>
      <c r="E225" s="26">
        <v>44948</v>
      </c>
      <c r="F225" s="37">
        <v>1180</v>
      </c>
      <c r="G225" s="36">
        <v>44949</v>
      </c>
      <c r="H225" s="76">
        <f t="shared" si="0"/>
        <v>2</v>
      </c>
      <c r="K225" s="33"/>
      <c r="L225" s="687">
        <v>44948</v>
      </c>
      <c r="M225" s="34">
        <f t="shared" si="14"/>
        <v>90</v>
      </c>
      <c r="N225" s="37">
        <v>0</v>
      </c>
      <c r="O225" s="35">
        <v>84</v>
      </c>
      <c r="P225" s="40"/>
      <c r="Q225" s="40">
        <f t="shared" si="11"/>
        <v>6</v>
      </c>
      <c r="R225" s="41"/>
    </row>
    <row r="226" spans="1:18" ht="15.6" x14ac:dyDescent="0.3">
      <c r="A226" s="5"/>
      <c r="B226" s="105">
        <f t="shared" si="5"/>
        <v>1180</v>
      </c>
      <c r="C226" s="35"/>
      <c r="D226" s="34">
        <f t="shared" si="4"/>
        <v>1180</v>
      </c>
      <c r="E226" s="26">
        <v>44949</v>
      </c>
      <c r="F226" s="37">
        <v>1182</v>
      </c>
      <c r="G226" s="36">
        <v>44950</v>
      </c>
      <c r="H226" s="76">
        <f t="shared" si="0"/>
        <v>2</v>
      </c>
      <c r="K226" s="33"/>
      <c r="L226" s="687">
        <v>44949</v>
      </c>
      <c r="M226" s="34">
        <f t="shared" si="14"/>
        <v>84</v>
      </c>
      <c r="N226" s="37">
        <v>0</v>
      </c>
      <c r="O226" s="35">
        <v>73</v>
      </c>
      <c r="P226" s="40"/>
      <c r="Q226" s="40">
        <f t="shared" si="11"/>
        <v>11</v>
      </c>
      <c r="R226" s="41"/>
    </row>
    <row r="227" spans="1:18" ht="15.6" x14ac:dyDescent="0.3">
      <c r="A227" s="5"/>
      <c r="B227" s="105">
        <f t="shared" si="5"/>
        <v>1182</v>
      </c>
      <c r="C227" s="35"/>
      <c r="D227" s="34">
        <f t="shared" si="4"/>
        <v>1182</v>
      </c>
      <c r="E227" s="26">
        <v>44950</v>
      </c>
      <c r="F227" s="37">
        <v>1183</v>
      </c>
      <c r="G227" s="36">
        <v>44951</v>
      </c>
      <c r="H227" s="76">
        <f t="shared" si="0"/>
        <v>1</v>
      </c>
      <c r="K227" s="33"/>
      <c r="L227" s="687">
        <v>44950</v>
      </c>
      <c r="M227" s="34">
        <f t="shared" si="14"/>
        <v>73</v>
      </c>
      <c r="N227" s="37">
        <v>110</v>
      </c>
      <c r="O227" s="35">
        <v>174</v>
      </c>
      <c r="P227" s="40"/>
      <c r="Q227" s="40">
        <f t="shared" si="11"/>
        <v>9</v>
      </c>
      <c r="R227" s="41"/>
    </row>
    <row r="228" spans="1:18" ht="15.6" x14ac:dyDescent="0.3">
      <c r="A228" s="5"/>
      <c r="B228" s="105">
        <f t="shared" si="5"/>
        <v>1183</v>
      </c>
      <c r="C228" s="35"/>
      <c r="D228" s="34">
        <f t="shared" si="4"/>
        <v>1183</v>
      </c>
      <c r="E228" s="26">
        <v>44951</v>
      </c>
      <c r="F228" s="37">
        <v>1186</v>
      </c>
      <c r="G228" s="36">
        <v>44952</v>
      </c>
      <c r="H228" s="76">
        <f t="shared" si="0"/>
        <v>3</v>
      </c>
      <c r="K228" s="33"/>
      <c r="L228" s="687">
        <v>44951</v>
      </c>
      <c r="M228" s="34">
        <f t="shared" si="14"/>
        <v>174</v>
      </c>
      <c r="N228" s="37">
        <v>0</v>
      </c>
      <c r="O228" s="35">
        <v>174</v>
      </c>
      <c r="P228" s="40"/>
      <c r="Q228" s="40">
        <f t="shared" si="11"/>
        <v>0</v>
      </c>
      <c r="R228" s="41"/>
    </row>
    <row r="229" spans="1:18" ht="15.6" x14ac:dyDescent="0.3">
      <c r="A229" s="5"/>
      <c r="B229" s="105">
        <f t="shared" si="5"/>
        <v>1186</v>
      </c>
      <c r="C229" s="35"/>
      <c r="D229" s="34">
        <f t="shared" si="4"/>
        <v>1186</v>
      </c>
      <c r="E229" s="26">
        <v>44952</v>
      </c>
      <c r="F229" s="37">
        <v>1187</v>
      </c>
      <c r="G229" s="36">
        <v>44953</v>
      </c>
      <c r="H229" s="76">
        <f t="shared" si="0"/>
        <v>1</v>
      </c>
      <c r="K229" s="33"/>
      <c r="L229" s="687">
        <v>44952</v>
      </c>
      <c r="M229" s="34">
        <f t="shared" si="14"/>
        <v>174</v>
      </c>
      <c r="N229" s="37">
        <v>0</v>
      </c>
      <c r="O229" s="35">
        <v>174</v>
      </c>
      <c r="P229" s="40"/>
      <c r="Q229" s="40">
        <f t="shared" si="11"/>
        <v>0</v>
      </c>
      <c r="R229" s="41"/>
    </row>
    <row r="230" spans="1:18" ht="15.6" x14ac:dyDescent="0.3">
      <c r="A230" s="5"/>
      <c r="B230" s="105">
        <f t="shared" si="5"/>
        <v>1187</v>
      </c>
      <c r="C230" s="35"/>
      <c r="D230" s="34">
        <f t="shared" si="4"/>
        <v>1187</v>
      </c>
      <c r="E230" s="26">
        <v>44953</v>
      </c>
      <c r="F230" s="37">
        <v>1189</v>
      </c>
      <c r="G230" s="36">
        <v>44954</v>
      </c>
      <c r="H230" s="76">
        <f t="shared" si="0"/>
        <v>2</v>
      </c>
      <c r="K230" s="33"/>
      <c r="L230" s="687">
        <v>44953</v>
      </c>
      <c r="M230" s="34">
        <f t="shared" si="14"/>
        <v>174</v>
      </c>
      <c r="N230" s="37">
        <v>0</v>
      </c>
      <c r="O230" s="35">
        <v>169</v>
      </c>
      <c r="P230" s="40"/>
      <c r="Q230" s="40">
        <f t="shared" si="11"/>
        <v>5</v>
      </c>
      <c r="R230" s="41"/>
    </row>
    <row r="231" spans="1:18" ht="15.6" x14ac:dyDescent="0.3">
      <c r="A231" s="5"/>
      <c r="B231" s="105">
        <f t="shared" si="5"/>
        <v>1189</v>
      </c>
      <c r="C231" s="35"/>
      <c r="D231" s="34">
        <f t="shared" si="4"/>
        <v>1189</v>
      </c>
      <c r="E231" s="26">
        <v>44954</v>
      </c>
      <c r="F231" s="37">
        <v>1190</v>
      </c>
      <c r="G231" s="36">
        <v>44955</v>
      </c>
      <c r="H231" s="76">
        <f t="shared" si="0"/>
        <v>1</v>
      </c>
      <c r="K231" s="33"/>
      <c r="L231" s="687">
        <v>44954</v>
      </c>
      <c r="M231" s="34">
        <f t="shared" si="14"/>
        <v>169</v>
      </c>
      <c r="N231" s="37">
        <v>0</v>
      </c>
      <c r="O231" s="35">
        <v>169</v>
      </c>
      <c r="P231" s="40"/>
      <c r="Q231" s="40">
        <f t="shared" si="11"/>
        <v>0</v>
      </c>
      <c r="R231" s="41"/>
    </row>
    <row r="232" spans="1:18" ht="15.6" x14ac:dyDescent="0.3">
      <c r="A232" s="5"/>
      <c r="B232" s="105">
        <f t="shared" si="5"/>
        <v>1190</v>
      </c>
      <c r="C232" s="35"/>
      <c r="D232" s="34">
        <f t="shared" si="4"/>
        <v>1190</v>
      </c>
      <c r="E232" s="26">
        <v>44955</v>
      </c>
      <c r="F232" s="37">
        <v>1190</v>
      </c>
      <c r="G232" s="36">
        <v>44956</v>
      </c>
      <c r="H232" s="76">
        <f t="shared" si="0"/>
        <v>0</v>
      </c>
      <c r="K232" s="33"/>
      <c r="L232" s="687">
        <v>44955</v>
      </c>
      <c r="M232" s="34">
        <f t="shared" si="14"/>
        <v>169</v>
      </c>
      <c r="N232" s="37">
        <v>0</v>
      </c>
      <c r="O232" s="35">
        <v>169</v>
      </c>
      <c r="P232" s="40"/>
      <c r="Q232" s="40">
        <f t="shared" si="11"/>
        <v>0</v>
      </c>
      <c r="R232" s="41"/>
    </row>
    <row r="233" spans="1:18" ht="15.6" x14ac:dyDescent="0.3">
      <c r="A233" s="5"/>
      <c r="B233" s="105">
        <f t="shared" si="5"/>
        <v>1190</v>
      </c>
      <c r="C233" s="35"/>
      <c r="D233" s="34">
        <f t="shared" si="4"/>
        <v>1190</v>
      </c>
      <c r="E233" s="26">
        <v>44956</v>
      </c>
      <c r="F233" s="37">
        <v>1195</v>
      </c>
      <c r="G233" s="36">
        <v>44957</v>
      </c>
      <c r="H233" s="76">
        <f t="shared" si="0"/>
        <v>5</v>
      </c>
      <c r="K233" s="33"/>
      <c r="L233" s="687">
        <v>44956</v>
      </c>
      <c r="M233" s="34">
        <f t="shared" si="14"/>
        <v>169</v>
      </c>
      <c r="N233" s="37">
        <v>0</v>
      </c>
      <c r="O233" s="35">
        <v>141</v>
      </c>
      <c r="P233" s="40"/>
      <c r="Q233" s="40">
        <f t="shared" si="11"/>
        <v>28</v>
      </c>
      <c r="R233" s="41"/>
    </row>
    <row r="234" spans="1:18" ht="15.6" x14ac:dyDescent="0.3">
      <c r="A234" s="5"/>
      <c r="B234" s="105">
        <f t="shared" si="5"/>
        <v>1195</v>
      </c>
      <c r="C234" s="35"/>
      <c r="D234" s="34">
        <f t="shared" si="4"/>
        <v>1195</v>
      </c>
      <c r="E234" s="26">
        <v>44957</v>
      </c>
      <c r="F234" s="37">
        <v>1196</v>
      </c>
      <c r="G234" s="36">
        <v>44958</v>
      </c>
      <c r="H234" s="76">
        <f t="shared" si="0"/>
        <v>1</v>
      </c>
      <c r="K234" s="33"/>
      <c r="L234" s="687">
        <v>44957</v>
      </c>
      <c r="M234" s="34">
        <f t="shared" si="14"/>
        <v>141</v>
      </c>
      <c r="N234" s="37">
        <v>0</v>
      </c>
      <c r="O234" s="35">
        <v>137</v>
      </c>
      <c r="P234" s="40"/>
      <c r="Q234" s="40">
        <f t="shared" si="11"/>
        <v>4</v>
      </c>
      <c r="R234" s="41"/>
    </row>
    <row r="235" spans="1:18" ht="15.6" x14ac:dyDescent="0.3">
      <c r="A235" s="5"/>
      <c r="B235" s="105">
        <f t="shared" si="5"/>
        <v>1196</v>
      </c>
      <c r="C235" s="35"/>
      <c r="D235" s="34">
        <f t="shared" si="4"/>
        <v>1196</v>
      </c>
      <c r="E235" s="26">
        <v>44958</v>
      </c>
      <c r="F235" s="37">
        <v>1198</v>
      </c>
      <c r="G235" s="36">
        <v>44959</v>
      </c>
      <c r="H235" s="76">
        <f t="shared" si="0"/>
        <v>2</v>
      </c>
      <c r="K235" s="33"/>
      <c r="L235" s="687">
        <v>44958</v>
      </c>
      <c r="M235" s="34">
        <f t="shared" si="14"/>
        <v>137</v>
      </c>
      <c r="N235" s="37">
        <v>0</v>
      </c>
      <c r="O235" s="35">
        <v>129</v>
      </c>
      <c r="P235" s="40"/>
      <c r="Q235" s="40">
        <f t="shared" si="11"/>
        <v>8</v>
      </c>
      <c r="R235" s="41"/>
    </row>
    <row r="236" spans="1:18" ht="15.6" x14ac:dyDescent="0.3">
      <c r="A236" s="5"/>
      <c r="B236" s="105">
        <f t="shared" si="5"/>
        <v>1198</v>
      </c>
      <c r="C236" s="35"/>
      <c r="D236" s="34">
        <f t="shared" si="4"/>
        <v>1198</v>
      </c>
      <c r="E236" s="26">
        <v>44959</v>
      </c>
      <c r="F236" s="37">
        <v>1199</v>
      </c>
      <c r="G236" s="36">
        <v>44960</v>
      </c>
      <c r="H236" s="76">
        <f t="shared" si="0"/>
        <v>1</v>
      </c>
      <c r="K236" s="33"/>
      <c r="L236" s="687">
        <v>44959</v>
      </c>
      <c r="M236" s="34">
        <f t="shared" si="14"/>
        <v>129</v>
      </c>
      <c r="N236" s="37">
        <v>0</v>
      </c>
      <c r="O236" s="35">
        <v>118</v>
      </c>
      <c r="P236" s="40"/>
      <c r="Q236" s="40">
        <f t="shared" si="11"/>
        <v>11</v>
      </c>
      <c r="R236" s="41"/>
    </row>
    <row r="237" spans="1:18" ht="15.6" x14ac:dyDescent="0.3">
      <c r="A237" s="5"/>
      <c r="B237" s="105">
        <f t="shared" si="5"/>
        <v>1199</v>
      </c>
      <c r="C237" s="35"/>
      <c r="D237" s="34">
        <f t="shared" si="4"/>
        <v>1199</v>
      </c>
      <c r="E237" s="26">
        <v>44960</v>
      </c>
      <c r="F237" s="37">
        <v>1199</v>
      </c>
      <c r="G237" s="36">
        <v>44961</v>
      </c>
      <c r="H237" s="76">
        <f t="shared" si="0"/>
        <v>0</v>
      </c>
      <c r="K237" s="33"/>
      <c r="L237" s="687">
        <v>44960</v>
      </c>
      <c r="M237" s="34">
        <f t="shared" si="14"/>
        <v>118</v>
      </c>
      <c r="N237" s="37">
        <v>0</v>
      </c>
      <c r="O237" s="35">
        <v>118</v>
      </c>
      <c r="P237" s="40"/>
      <c r="Q237" s="40">
        <f t="shared" si="11"/>
        <v>0</v>
      </c>
      <c r="R237" s="41"/>
    </row>
    <row r="238" spans="1:18" ht="15.6" x14ac:dyDescent="0.3">
      <c r="A238" s="5"/>
      <c r="B238" s="105">
        <f t="shared" si="5"/>
        <v>1199</v>
      </c>
      <c r="C238" s="35"/>
      <c r="D238" s="34">
        <f t="shared" si="4"/>
        <v>1199</v>
      </c>
      <c r="E238" s="26">
        <v>44961</v>
      </c>
      <c r="F238" s="37">
        <v>1199</v>
      </c>
      <c r="G238" s="36">
        <v>44962</v>
      </c>
      <c r="H238" s="76">
        <f t="shared" si="0"/>
        <v>0</v>
      </c>
      <c r="K238" s="33"/>
      <c r="L238" s="687">
        <v>44961</v>
      </c>
      <c r="M238" s="34">
        <f t="shared" si="14"/>
        <v>118</v>
      </c>
      <c r="N238" s="37">
        <v>0</v>
      </c>
      <c r="O238" s="35">
        <v>118</v>
      </c>
      <c r="P238" s="40"/>
      <c r="Q238" s="40">
        <f t="shared" si="11"/>
        <v>0</v>
      </c>
      <c r="R238" s="41"/>
    </row>
    <row r="239" spans="1:18" ht="15.6" x14ac:dyDescent="0.3">
      <c r="A239" s="5"/>
      <c r="B239" s="105">
        <f t="shared" si="5"/>
        <v>1199</v>
      </c>
      <c r="C239" s="35"/>
      <c r="D239" s="34">
        <f t="shared" si="4"/>
        <v>1199</v>
      </c>
      <c r="E239" s="26">
        <v>44962</v>
      </c>
      <c r="F239" s="37">
        <v>1201</v>
      </c>
      <c r="G239" s="36">
        <v>44963</v>
      </c>
      <c r="H239" s="76">
        <f t="shared" si="0"/>
        <v>2</v>
      </c>
      <c r="K239" s="33"/>
      <c r="L239" s="687">
        <v>44962</v>
      </c>
      <c r="M239" s="34">
        <f t="shared" si="14"/>
        <v>118</v>
      </c>
      <c r="N239" s="37">
        <v>0</v>
      </c>
      <c r="O239" s="35">
        <v>113</v>
      </c>
      <c r="P239" s="40"/>
      <c r="Q239" s="40">
        <f t="shared" si="11"/>
        <v>5</v>
      </c>
      <c r="R239" s="41"/>
    </row>
    <row r="240" spans="1:18" ht="15.6" x14ac:dyDescent="0.3">
      <c r="A240" s="5"/>
      <c r="B240" s="105">
        <f t="shared" si="5"/>
        <v>1201</v>
      </c>
      <c r="C240" s="35"/>
      <c r="D240" s="34">
        <f t="shared" si="4"/>
        <v>1201</v>
      </c>
      <c r="E240" s="26">
        <v>44963</v>
      </c>
      <c r="F240" s="37">
        <v>1212</v>
      </c>
      <c r="G240" s="36">
        <v>44964</v>
      </c>
      <c r="H240" s="76">
        <f t="shared" si="0"/>
        <v>11</v>
      </c>
      <c r="K240" s="33"/>
      <c r="L240" s="687">
        <v>44963</v>
      </c>
      <c r="M240" s="34">
        <f t="shared" si="14"/>
        <v>113</v>
      </c>
      <c r="N240" s="37">
        <v>0</v>
      </c>
      <c r="O240" s="35">
        <v>45</v>
      </c>
      <c r="P240" s="40"/>
      <c r="Q240" s="40">
        <f t="shared" si="11"/>
        <v>68</v>
      </c>
      <c r="R240" s="41"/>
    </row>
    <row r="241" spans="1:18" ht="15.6" x14ac:dyDescent="0.3">
      <c r="A241" s="5"/>
      <c r="B241" s="105">
        <f t="shared" si="5"/>
        <v>1212</v>
      </c>
      <c r="C241" s="35"/>
      <c r="D241" s="34">
        <f t="shared" si="4"/>
        <v>1212</v>
      </c>
      <c r="E241" s="26">
        <v>44964</v>
      </c>
      <c r="F241" s="37">
        <v>1221</v>
      </c>
      <c r="G241" s="36">
        <v>44965</v>
      </c>
      <c r="H241" s="76">
        <f t="shared" si="0"/>
        <v>9</v>
      </c>
      <c r="K241" s="33"/>
      <c r="L241" s="687">
        <v>44964</v>
      </c>
      <c r="M241" s="34">
        <f t="shared" si="14"/>
        <v>45</v>
      </c>
      <c r="N241" s="37">
        <v>0</v>
      </c>
      <c r="O241" s="35">
        <v>0</v>
      </c>
      <c r="P241" s="40"/>
      <c r="Q241" s="40">
        <f t="shared" si="11"/>
        <v>45</v>
      </c>
      <c r="R241" s="41"/>
    </row>
    <row r="242" spans="1:18" ht="15.6" x14ac:dyDescent="0.3">
      <c r="A242" s="5"/>
      <c r="B242" s="105">
        <f t="shared" si="5"/>
        <v>1221</v>
      </c>
      <c r="C242" s="35"/>
      <c r="D242" s="34">
        <f t="shared" si="4"/>
        <v>1221</v>
      </c>
      <c r="E242" s="26">
        <v>44965</v>
      </c>
      <c r="F242" s="37">
        <v>1227</v>
      </c>
      <c r="G242" s="36">
        <v>44966</v>
      </c>
      <c r="H242" s="76">
        <f t="shared" si="0"/>
        <v>6</v>
      </c>
      <c r="K242" s="33"/>
      <c r="L242" s="687">
        <v>44965</v>
      </c>
      <c r="M242" s="34">
        <f t="shared" si="14"/>
        <v>0</v>
      </c>
      <c r="N242" s="37">
        <v>68</v>
      </c>
      <c r="O242" s="35">
        <v>64</v>
      </c>
      <c r="P242" s="40"/>
      <c r="Q242" s="40">
        <f t="shared" si="11"/>
        <v>4</v>
      </c>
      <c r="R242" s="41"/>
    </row>
    <row r="243" spans="1:18" ht="15.6" x14ac:dyDescent="0.3">
      <c r="A243" s="5"/>
      <c r="B243" s="105">
        <f t="shared" si="5"/>
        <v>1227</v>
      </c>
      <c r="C243" s="35"/>
      <c r="D243" s="34">
        <f t="shared" si="4"/>
        <v>1227</v>
      </c>
      <c r="E243" s="26">
        <v>44966</v>
      </c>
      <c r="F243" s="37">
        <v>1233</v>
      </c>
      <c r="G243" s="36">
        <v>44967</v>
      </c>
      <c r="H243" s="76">
        <f t="shared" si="0"/>
        <v>6</v>
      </c>
      <c r="K243" s="33"/>
      <c r="L243" s="687">
        <v>44966</v>
      </c>
      <c r="M243" s="34">
        <f t="shared" si="14"/>
        <v>64</v>
      </c>
      <c r="N243" s="37">
        <v>73</v>
      </c>
      <c r="O243" s="35">
        <v>127</v>
      </c>
      <c r="P243" s="40"/>
      <c r="Q243" s="40">
        <f t="shared" si="11"/>
        <v>10</v>
      </c>
      <c r="R243" s="41"/>
    </row>
    <row r="244" spans="1:18" ht="15.6" x14ac:dyDescent="0.3">
      <c r="A244" s="5"/>
      <c r="B244" s="105">
        <f t="shared" si="5"/>
        <v>1233</v>
      </c>
      <c r="C244" s="35"/>
      <c r="D244" s="34">
        <f t="shared" si="4"/>
        <v>1233</v>
      </c>
      <c r="E244" s="26">
        <v>44967</v>
      </c>
      <c r="F244" s="37">
        <v>1235</v>
      </c>
      <c r="G244" s="36">
        <v>44968</v>
      </c>
      <c r="H244" s="76">
        <f t="shared" si="0"/>
        <v>2</v>
      </c>
      <c r="K244" s="33"/>
      <c r="L244" s="687">
        <v>44967</v>
      </c>
      <c r="M244" s="34">
        <f t="shared" si="14"/>
        <v>127</v>
      </c>
      <c r="N244" s="37">
        <v>0</v>
      </c>
      <c r="O244" s="35">
        <v>127</v>
      </c>
      <c r="P244" s="40"/>
      <c r="Q244" s="40">
        <f t="shared" si="11"/>
        <v>0</v>
      </c>
      <c r="R244" s="41"/>
    </row>
    <row r="245" spans="1:18" ht="15.6" x14ac:dyDescent="0.3">
      <c r="A245" s="5"/>
      <c r="B245" s="105">
        <f t="shared" si="5"/>
        <v>1235</v>
      </c>
      <c r="C245" s="35"/>
      <c r="D245" s="34">
        <f t="shared" si="4"/>
        <v>1235</v>
      </c>
      <c r="E245" s="26">
        <v>44968</v>
      </c>
      <c r="F245" s="37">
        <v>1235</v>
      </c>
      <c r="G245" s="36">
        <v>44969</v>
      </c>
      <c r="H245" s="76">
        <f t="shared" si="0"/>
        <v>0</v>
      </c>
      <c r="K245" s="33"/>
      <c r="L245" s="687">
        <v>44968</v>
      </c>
      <c r="M245" s="34">
        <f t="shared" si="14"/>
        <v>127</v>
      </c>
      <c r="N245" s="37">
        <v>0</v>
      </c>
      <c r="O245" s="35">
        <v>127</v>
      </c>
      <c r="P245" s="40"/>
      <c r="Q245" s="40">
        <f t="shared" si="11"/>
        <v>0</v>
      </c>
      <c r="R245" s="41"/>
    </row>
    <row r="246" spans="1:18" ht="15.6" x14ac:dyDescent="0.3">
      <c r="A246" s="5"/>
      <c r="B246" s="105">
        <f t="shared" si="5"/>
        <v>1235</v>
      </c>
      <c r="C246" s="35"/>
      <c r="D246" s="34">
        <f t="shared" si="4"/>
        <v>1235</v>
      </c>
      <c r="E246" s="26">
        <v>44969</v>
      </c>
      <c r="F246" s="37">
        <v>1236</v>
      </c>
      <c r="G246" s="36">
        <v>44970</v>
      </c>
      <c r="H246" s="76">
        <f t="shared" si="0"/>
        <v>1</v>
      </c>
      <c r="K246" s="33"/>
      <c r="L246" s="687">
        <v>44969</v>
      </c>
      <c r="M246" s="34">
        <f t="shared" si="14"/>
        <v>127</v>
      </c>
      <c r="N246" s="37">
        <v>0</v>
      </c>
      <c r="O246" s="35">
        <v>122</v>
      </c>
      <c r="P246" s="40"/>
      <c r="Q246" s="40">
        <f t="shared" si="11"/>
        <v>5</v>
      </c>
      <c r="R246" s="41"/>
    </row>
    <row r="247" spans="1:18" ht="15.6" x14ac:dyDescent="0.3">
      <c r="A247" s="5"/>
      <c r="B247" s="105">
        <f t="shared" si="5"/>
        <v>1236</v>
      </c>
      <c r="C247" s="35"/>
      <c r="D247" s="34">
        <f t="shared" si="4"/>
        <v>1236</v>
      </c>
      <c r="E247" s="26">
        <v>44970</v>
      </c>
      <c r="F247" s="37">
        <v>1241</v>
      </c>
      <c r="G247" s="36">
        <v>44971</v>
      </c>
      <c r="H247" s="76">
        <f t="shared" si="0"/>
        <v>5</v>
      </c>
      <c r="K247" s="33"/>
      <c r="L247" s="687">
        <v>44970</v>
      </c>
      <c r="M247" s="34">
        <f t="shared" si="14"/>
        <v>122</v>
      </c>
      <c r="N247" s="37">
        <v>0</v>
      </c>
      <c r="O247" s="35">
        <v>106</v>
      </c>
      <c r="P247" s="40"/>
      <c r="Q247" s="40">
        <f t="shared" si="11"/>
        <v>16</v>
      </c>
      <c r="R247" s="41"/>
    </row>
    <row r="248" spans="1:18" ht="15.6" x14ac:dyDescent="0.3">
      <c r="A248" s="5"/>
      <c r="B248" s="105">
        <f t="shared" si="5"/>
        <v>1241</v>
      </c>
      <c r="C248" s="35"/>
      <c r="D248" s="34">
        <f t="shared" si="4"/>
        <v>1241</v>
      </c>
      <c r="E248" s="26">
        <v>44971</v>
      </c>
      <c r="F248" s="37">
        <v>1252</v>
      </c>
      <c r="G248" s="36">
        <v>44972</v>
      </c>
      <c r="H248" s="76">
        <f t="shared" si="0"/>
        <v>11</v>
      </c>
      <c r="K248" s="33"/>
      <c r="L248" s="687">
        <v>44971</v>
      </c>
      <c r="M248" s="34">
        <f t="shared" si="14"/>
        <v>106</v>
      </c>
      <c r="N248" s="37">
        <v>0</v>
      </c>
      <c r="O248" s="35">
        <v>56</v>
      </c>
      <c r="P248" s="40"/>
      <c r="Q248" s="40">
        <f t="shared" si="11"/>
        <v>50</v>
      </c>
      <c r="R248" s="41"/>
    </row>
    <row r="249" spans="1:18" ht="15.6" x14ac:dyDescent="0.3">
      <c r="A249" s="5"/>
      <c r="B249" s="105">
        <f t="shared" si="5"/>
        <v>1252</v>
      </c>
      <c r="C249" s="35"/>
      <c r="D249" s="34">
        <f t="shared" si="4"/>
        <v>1252</v>
      </c>
      <c r="E249" s="26">
        <v>44972</v>
      </c>
      <c r="F249" s="37">
        <v>1252</v>
      </c>
      <c r="G249" s="36">
        <v>44973</v>
      </c>
      <c r="H249" s="76">
        <f t="shared" si="0"/>
        <v>0</v>
      </c>
      <c r="K249" s="33"/>
      <c r="L249" s="687">
        <v>44972</v>
      </c>
      <c r="M249" s="34">
        <f t="shared" si="14"/>
        <v>56</v>
      </c>
      <c r="N249" s="37">
        <v>0</v>
      </c>
      <c r="O249" s="35">
        <v>56</v>
      </c>
      <c r="P249" s="40"/>
      <c r="Q249" s="40">
        <f t="shared" si="11"/>
        <v>0</v>
      </c>
      <c r="R249" s="41"/>
    </row>
    <row r="250" spans="1:18" ht="15.6" x14ac:dyDescent="0.3">
      <c r="A250" s="5"/>
      <c r="B250" s="105">
        <f t="shared" si="5"/>
        <v>1252</v>
      </c>
      <c r="C250" s="35"/>
      <c r="D250" s="34">
        <f t="shared" si="4"/>
        <v>1252</v>
      </c>
      <c r="E250" s="26">
        <v>44973</v>
      </c>
      <c r="F250" s="37">
        <v>1257</v>
      </c>
      <c r="G250" s="36">
        <v>44974</v>
      </c>
      <c r="H250" s="76">
        <f t="shared" si="0"/>
        <v>5</v>
      </c>
      <c r="K250" s="33"/>
      <c r="L250" s="687">
        <v>44973</v>
      </c>
      <c r="M250" s="34">
        <f t="shared" si="14"/>
        <v>56</v>
      </c>
      <c r="N250" s="37">
        <v>0</v>
      </c>
      <c r="O250" s="35">
        <v>49</v>
      </c>
      <c r="P250" s="40"/>
      <c r="Q250" s="40">
        <f t="shared" si="11"/>
        <v>7</v>
      </c>
      <c r="R250" s="41"/>
    </row>
    <row r="251" spans="1:18" ht="15.6" x14ac:dyDescent="0.3">
      <c r="A251" s="5"/>
      <c r="B251" s="105">
        <f t="shared" si="5"/>
        <v>1257</v>
      </c>
      <c r="C251" s="35"/>
      <c r="D251" s="34">
        <f t="shared" si="4"/>
        <v>1257</v>
      </c>
      <c r="E251" s="26">
        <v>44974</v>
      </c>
      <c r="F251" s="37">
        <v>1261</v>
      </c>
      <c r="G251" s="36">
        <v>44975</v>
      </c>
      <c r="H251" s="76">
        <f t="shared" si="0"/>
        <v>4</v>
      </c>
      <c r="K251" s="33"/>
      <c r="L251" s="687">
        <v>44974</v>
      </c>
      <c r="M251" s="34">
        <f t="shared" si="14"/>
        <v>49</v>
      </c>
      <c r="N251" s="37">
        <v>0</v>
      </c>
      <c r="O251" s="35">
        <v>38</v>
      </c>
      <c r="P251" s="40"/>
      <c r="Q251" s="40">
        <f t="shared" si="11"/>
        <v>11</v>
      </c>
      <c r="R251" s="41"/>
    </row>
    <row r="252" spans="1:18" ht="15.6" x14ac:dyDescent="0.3">
      <c r="A252" s="5"/>
      <c r="B252" s="105">
        <f t="shared" si="5"/>
        <v>1261</v>
      </c>
      <c r="C252" s="35"/>
      <c r="D252" s="34">
        <f t="shared" si="4"/>
        <v>1261</v>
      </c>
      <c r="E252" s="26">
        <v>44975</v>
      </c>
      <c r="F252" s="37">
        <v>1262</v>
      </c>
      <c r="G252" s="36">
        <v>44976</v>
      </c>
      <c r="H252" s="76">
        <f t="shared" si="0"/>
        <v>1</v>
      </c>
      <c r="K252" s="33"/>
      <c r="L252" s="687">
        <v>44975</v>
      </c>
      <c r="M252" s="34">
        <f t="shared" si="14"/>
        <v>38</v>
      </c>
      <c r="N252" s="37">
        <v>0</v>
      </c>
      <c r="O252" s="35">
        <v>30</v>
      </c>
      <c r="P252" s="40"/>
      <c r="Q252" s="40">
        <f t="shared" si="11"/>
        <v>8</v>
      </c>
      <c r="R252" s="41"/>
    </row>
    <row r="253" spans="1:18" ht="15.6" x14ac:dyDescent="0.3">
      <c r="A253" s="5"/>
      <c r="B253" s="105">
        <f t="shared" si="5"/>
        <v>1262</v>
      </c>
      <c r="C253" s="35"/>
      <c r="D253" s="34">
        <f t="shared" si="4"/>
        <v>1262</v>
      </c>
      <c r="E253" s="26">
        <v>44976</v>
      </c>
      <c r="F253" s="37">
        <v>1262</v>
      </c>
      <c r="G253" s="36">
        <v>44977</v>
      </c>
      <c r="H253" s="76">
        <f t="shared" si="0"/>
        <v>0</v>
      </c>
      <c r="K253" s="33"/>
      <c r="L253" s="687">
        <v>44976</v>
      </c>
      <c r="M253" s="34">
        <f t="shared" si="14"/>
        <v>30</v>
      </c>
      <c r="N253" s="37">
        <v>0</v>
      </c>
      <c r="O253" s="35">
        <v>30</v>
      </c>
      <c r="P253" s="40"/>
      <c r="Q253" s="40">
        <f t="shared" si="11"/>
        <v>0</v>
      </c>
      <c r="R253" s="41"/>
    </row>
    <row r="254" spans="1:18" ht="15.6" x14ac:dyDescent="0.3">
      <c r="A254" s="5"/>
      <c r="B254" s="105">
        <f t="shared" si="5"/>
        <v>1262</v>
      </c>
      <c r="C254" s="35"/>
      <c r="D254" s="34">
        <f t="shared" si="4"/>
        <v>1262</v>
      </c>
      <c r="E254" s="26">
        <v>44977</v>
      </c>
      <c r="F254" s="37">
        <v>1262</v>
      </c>
      <c r="G254" s="36">
        <v>44978</v>
      </c>
      <c r="H254" s="76">
        <f t="shared" si="0"/>
        <v>0</v>
      </c>
      <c r="K254" s="33"/>
      <c r="L254" s="687">
        <v>44977</v>
      </c>
      <c r="M254" s="34">
        <f t="shared" si="14"/>
        <v>30</v>
      </c>
      <c r="N254" s="37">
        <v>0</v>
      </c>
      <c r="O254" s="35">
        <v>30</v>
      </c>
      <c r="P254" s="40"/>
      <c r="Q254" s="40">
        <f t="shared" si="11"/>
        <v>0</v>
      </c>
      <c r="R254" s="41"/>
    </row>
    <row r="255" spans="1:18" ht="15.6" x14ac:dyDescent="0.3">
      <c r="A255" s="5"/>
      <c r="B255" s="105">
        <f t="shared" si="5"/>
        <v>1262</v>
      </c>
      <c r="C255" s="35"/>
      <c r="D255" s="34">
        <f t="shared" si="4"/>
        <v>1262</v>
      </c>
      <c r="E255" s="26">
        <v>44978</v>
      </c>
      <c r="F255" s="37">
        <v>1262</v>
      </c>
      <c r="G255" s="36">
        <v>44979</v>
      </c>
      <c r="H255" s="76">
        <f t="shared" si="0"/>
        <v>0</v>
      </c>
      <c r="K255" s="33"/>
      <c r="L255" s="687">
        <v>44978</v>
      </c>
      <c r="M255" s="34">
        <f t="shared" si="14"/>
        <v>30</v>
      </c>
      <c r="N255" s="37">
        <v>0</v>
      </c>
      <c r="O255" s="35">
        <v>30</v>
      </c>
      <c r="P255" s="40"/>
      <c r="Q255" s="40">
        <f t="shared" si="11"/>
        <v>0</v>
      </c>
      <c r="R255" s="41"/>
    </row>
    <row r="256" spans="1:18" ht="15.6" x14ac:dyDescent="0.3">
      <c r="A256" s="5"/>
      <c r="B256" s="105">
        <f t="shared" si="5"/>
        <v>1262</v>
      </c>
      <c r="C256" s="35"/>
      <c r="D256" s="34">
        <f t="shared" si="4"/>
        <v>1262</v>
      </c>
      <c r="E256" s="26">
        <v>44979</v>
      </c>
      <c r="F256" s="37">
        <v>1265</v>
      </c>
      <c r="G256" s="36">
        <v>44980</v>
      </c>
      <c r="H256" s="76">
        <f t="shared" si="0"/>
        <v>3</v>
      </c>
      <c r="K256" s="33"/>
      <c r="L256" s="687">
        <v>44979</v>
      </c>
      <c r="M256" s="34">
        <f t="shared" si="14"/>
        <v>30</v>
      </c>
      <c r="N256" s="37">
        <v>0</v>
      </c>
      <c r="O256" s="35">
        <v>0</v>
      </c>
      <c r="P256" s="40"/>
      <c r="Q256" s="40">
        <f t="shared" si="11"/>
        <v>30</v>
      </c>
      <c r="R256" s="41"/>
    </row>
    <row r="257" spans="1:18" ht="15.6" x14ac:dyDescent="0.3">
      <c r="A257" s="5"/>
      <c r="B257" s="105">
        <f t="shared" si="5"/>
        <v>1265</v>
      </c>
      <c r="C257" s="35"/>
      <c r="D257" s="34">
        <f t="shared" si="4"/>
        <v>1265</v>
      </c>
      <c r="E257" s="26">
        <v>44980</v>
      </c>
      <c r="F257" s="37">
        <v>1266</v>
      </c>
      <c r="G257" s="36">
        <v>44981</v>
      </c>
      <c r="H257" s="76">
        <f t="shared" si="0"/>
        <v>1</v>
      </c>
      <c r="K257" s="33"/>
      <c r="L257" s="687">
        <v>44980</v>
      </c>
      <c r="M257" s="34">
        <f t="shared" si="14"/>
        <v>0</v>
      </c>
      <c r="N257" s="37">
        <v>0</v>
      </c>
      <c r="O257" s="35">
        <v>0</v>
      </c>
      <c r="P257" s="40"/>
      <c r="Q257" s="40">
        <f t="shared" si="11"/>
        <v>0</v>
      </c>
      <c r="R257" s="41"/>
    </row>
    <row r="258" spans="1:18" ht="15.6" x14ac:dyDescent="0.3">
      <c r="A258" s="5"/>
      <c r="B258" s="105">
        <f t="shared" si="5"/>
        <v>1266</v>
      </c>
      <c r="C258" s="35"/>
      <c r="D258" s="34">
        <f t="shared" si="4"/>
        <v>1266</v>
      </c>
      <c r="E258" s="26">
        <v>44981</v>
      </c>
      <c r="F258" s="37">
        <v>1266</v>
      </c>
      <c r="G258" s="36">
        <v>44982</v>
      </c>
      <c r="H258" s="76">
        <f t="shared" si="0"/>
        <v>0</v>
      </c>
      <c r="K258" s="33"/>
      <c r="L258" s="687">
        <v>44981</v>
      </c>
      <c r="M258" s="34">
        <f t="shared" si="14"/>
        <v>0</v>
      </c>
      <c r="N258" s="37">
        <v>0</v>
      </c>
      <c r="O258" s="35">
        <v>0</v>
      </c>
      <c r="P258" s="40"/>
      <c r="Q258" s="40">
        <f t="shared" si="11"/>
        <v>0</v>
      </c>
      <c r="R258" s="41"/>
    </row>
    <row r="259" spans="1:18" ht="15.6" x14ac:dyDescent="0.3">
      <c r="A259" s="5"/>
      <c r="B259" s="105">
        <f t="shared" si="5"/>
        <v>1266</v>
      </c>
      <c r="C259" s="35"/>
      <c r="D259" s="34">
        <f t="shared" si="4"/>
        <v>1266</v>
      </c>
      <c r="E259" s="26">
        <v>44982</v>
      </c>
      <c r="F259" s="37">
        <v>1266</v>
      </c>
      <c r="G259" s="36">
        <v>44983</v>
      </c>
      <c r="H259" s="76">
        <f t="shared" ref="H259:H513" si="15">F259-D259</f>
        <v>0</v>
      </c>
      <c r="K259" s="33"/>
      <c r="L259" s="687">
        <v>44982</v>
      </c>
      <c r="M259" s="34">
        <f t="shared" si="14"/>
        <v>0</v>
      </c>
      <c r="N259" s="37">
        <v>0</v>
      </c>
      <c r="O259" s="35">
        <v>0</v>
      </c>
      <c r="P259" s="40"/>
      <c r="Q259" s="40">
        <f t="shared" si="11"/>
        <v>0</v>
      </c>
      <c r="R259" s="41"/>
    </row>
    <row r="260" spans="1:18" ht="15.6" x14ac:dyDescent="0.3">
      <c r="A260" s="5"/>
      <c r="B260" s="105">
        <f t="shared" si="5"/>
        <v>1266</v>
      </c>
      <c r="C260" s="35"/>
      <c r="D260" s="34">
        <f t="shared" si="4"/>
        <v>1266</v>
      </c>
      <c r="E260" s="26">
        <v>44983</v>
      </c>
      <c r="F260" s="37">
        <v>1266</v>
      </c>
      <c r="G260" s="36">
        <v>44984</v>
      </c>
      <c r="H260" s="76">
        <f t="shared" si="15"/>
        <v>0</v>
      </c>
      <c r="K260" s="33"/>
      <c r="L260" s="687">
        <v>44983</v>
      </c>
      <c r="M260" s="34">
        <f t="shared" si="14"/>
        <v>0</v>
      </c>
      <c r="N260" s="37">
        <v>0</v>
      </c>
      <c r="O260" s="35">
        <v>0</v>
      </c>
      <c r="P260" s="40"/>
      <c r="Q260" s="40">
        <f t="shared" si="11"/>
        <v>0</v>
      </c>
      <c r="R260" s="41"/>
    </row>
    <row r="261" spans="1:18" ht="15.6" x14ac:dyDescent="0.3">
      <c r="A261" s="5"/>
      <c r="B261" s="105">
        <f t="shared" si="5"/>
        <v>1266</v>
      </c>
      <c r="C261" s="35"/>
      <c r="D261" s="34">
        <f t="shared" si="4"/>
        <v>1266</v>
      </c>
      <c r="E261" s="26">
        <v>44984</v>
      </c>
      <c r="F261" s="37">
        <v>1266</v>
      </c>
      <c r="G261" s="36">
        <v>44985</v>
      </c>
      <c r="H261" s="76">
        <f t="shared" si="15"/>
        <v>0</v>
      </c>
      <c r="K261" s="33"/>
      <c r="L261" s="687">
        <v>44984</v>
      </c>
      <c r="M261" s="34">
        <f t="shared" si="14"/>
        <v>0</v>
      </c>
      <c r="N261" s="37">
        <v>105</v>
      </c>
      <c r="O261" s="35">
        <v>123</v>
      </c>
      <c r="P261" s="40"/>
      <c r="Q261" s="40">
        <f t="shared" si="11"/>
        <v>-18</v>
      </c>
      <c r="R261" s="41"/>
    </row>
    <row r="262" spans="1:18" ht="15.6" x14ac:dyDescent="0.3">
      <c r="A262" s="5"/>
      <c r="B262" s="105">
        <f t="shared" si="5"/>
        <v>1266</v>
      </c>
      <c r="C262" s="35"/>
      <c r="D262" s="34">
        <f t="shared" si="4"/>
        <v>1266</v>
      </c>
      <c r="E262" s="26">
        <v>44985</v>
      </c>
      <c r="F262" s="37">
        <v>1267</v>
      </c>
      <c r="G262" s="36">
        <v>44986</v>
      </c>
      <c r="H262" s="76">
        <f t="shared" si="15"/>
        <v>1</v>
      </c>
      <c r="K262" s="33"/>
      <c r="L262" s="687">
        <v>44985</v>
      </c>
      <c r="M262" s="34">
        <f t="shared" si="14"/>
        <v>123</v>
      </c>
      <c r="N262" s="37">
        <v>0</v>
      </c>
      <c r="O262" s="35">
        <v>123</v>
      </c>
      <c r="P262" s="40"/>
      <c r="Q262" s="40">
        <f t="shared" si="11"/>
        <v>0</v>
      </c>
      <c r="R262" s="41"/>
    </row>
    <row r="263" spans="1:18" ht="15.6" x14ac:dyDescent="0.3">
      <c r="A263" s="5"/>
      <c r="B263" s="105">
        <f t="shared" si="5"/>
        <v>1267</v>
      </c>
      <c r="C263" s="35"/>
      <c r="D263" s="34">
        <f t="shared" si="4"/>
        <v>1267</v>
      </c>
      <c r="E263" s="26">
        <v>44986</v>
      </c>
      <c r="F263" s="37">
        <v>1267</v>
      </c>
      <c r="G263" s="36">
        <v>44987</v>
      </c>
      <c r="H263" s="76">
        <f t="shared" si="15"/>
        <v>0</v>
      </c>
      <c r="K263" s="33"/>
      <c r="L263" s="687">
        <v>44986</v>
      </c>
      <c r="M263" s="34">
        <f t="shared" si="14"/>
        <v>123</v>
      </c>
      <c r="N263" s="37">
        <v>0</v>
      </c>
      <c r="O263" s="35">
        <v>123</v>
      </c>
      <c r="P263" s="40"/>
      <c r="Q263" s="40">
        <f t="shared" si="11"/>
        <v>0</v>
      </c>
      <c r="R263" s="41"/>
    </row>
    <row r="264" spans="1:18" ht="15.6" x14ac:dyDescent="0.3">
      <c r="A264" s="5"/>
      <c r="B264" s="105">
        <f t="shared" si="5"/>
        <v>1267</v>
      </c>
      <c r="C264" s="35"/>
      <c r="D264" s="34">
        <f t="shared" si="4"/>
        <v>1267</v>
      </c>
      <c r="E264" s="26">
        <v>44987</v>
      </c>
      <c r="F264" s="37">
        <v>1270</v>
      </c>
      <c r="G264" s="36">
        <v>44988</v>
      </c>
      <c r="H264" s="76">
        <f t="shared" si="15"/>
        <v>3</v>
      </c>
      <c r="K264" s="33"/>
      <c r="L264" s="687">
        <v>44987</v>
      </c>
      <c r="M264" s="34">
        <f t="shared" si="14"/>
        <v>123</v>
      </c>
      <c r="N264" s="37">
        <v>0</v>
      </c>
      <c r="O264" s="35">
        <v>118</v>
      </c>
      <c r="P264" s="40"/>
      <c r="Q264" s="40">
        <f t="shared" si="11"/>
        <v>5</v>
      </c>
      <c r="R264" s="41"/>
    </row>
    <row r="265" spans="1:18" ht="15.6" x14ac:dyDescent="0.3">
      <c r="A265" s="5"/>
      <c r="B265" s="105">
        <f t="shared" si="5"/>
        <v>1270</v>
      </c>
      <c r="C265" s="35"/>
      <c r="D265" s="34">
        <f t="shared" si="4"/>
        <v>1270</v>
      </c>
      <c r="E265" s="26">
        <v>44988</v>
      </c>
      <c r="F265" s="37">
        <v>1270</v>
      </c>
      <c r="G265" s="36">
        <v>44989</v>
      </c>
      <c r="H265" s="76">
        <f t="shared" si="15"/>
        <v>0</v>
      </c>
      <c r="K265" s="33"/>
      <c r="L265" s="687">
        <v>44988</v>
      </c>
      <c r="M265" s="34">
        <f t="shared" si="14"/>
        <v>118</v>
      </c>
      <c r="N265" s="37">
        <v>0</v>
      </c>
      <c r="O265" s="35">
        <v>118</v>
      </c>
      <c r="P265" s="40"/>
      <c r="Q265" s="40">
        <f t="shared" si="11"/>
        <v>0</v>
      </c>
      <c r="R265" s="41"/>
    </row>
    <row r="266" spans="1:18" ht="15.6" x14ac:dyDescent="0.3">
      <c r="A266" s="5"/>
      <c r="B266" s="105">
        <f t="shared" si="5"/>
        <v>1270</v>
      </c>
      <c r="C266" s="35"/>
      <c r="D266" s="34">
        <f t="shared" si="4"/>
        <v>1270</v>
      </c>
      <c r="E266" s="26">
        <v>44989</v>
      </c>
      <c r="F266" s="37">
        <v>1270</v>
      </c>
      <c r="G266" s="36">
        <v>44990</v>
      </c>
      <c r="H266" s="76">
        <f t="shared" si="15"/>
        <v>0</v>
      </c>
      <c r="K266" s="33"/>
      <c r="L266" s="687">
        <v>44989</v>
      </c>
      <c r="M266" s="34">
        <f t="shared" si="14"/>
        <v>118</v>
      </c>
      <c r="N266" s="37">
        <v>0</v>
      </c>
      <c r="O266" s="35">
        <v>118</v>
      </c>
      <c r="P266" s="40"/>
      <c r="Q266" s="40">
        <f t="shared" si="11"/>
        <v>0</v>
      </c>
      <c r="R266" s="41"/>
    </row>
    <row r="267" spans="1:18" ht="15.6" x14ac:dyDescent="0.3">
      <c r="A267" s="5"/>
      <c r="B267" s="105">
        <f t="shared" si="5"/>
        <v>1270</v>
      </c>
      <c r="C267" s="35"/>
      <c r="D267" s="34">
        <f t="shared" si="4"/>
        <v>1270</v>
      </c>
      <c r="E267" s="26">
        <v>44990</v>
      </c>
      <c r="F267" s="37">
        <v>1274</v>
      </c>
      <c r="G267" s="36">
        <v>44991</v>
      </c>
      <c r="H267" s="76">
        <f t="shared" si="15"/>
        <v>4</v>
      </c>
      <c r="K267" s="33"/>
      <c r="L267" s="687">
        <v>44990</v>
      </c>
      <c r="M267" s="34">
        <f t="shared" si="14"/>
        <v>118</v>
      </c>
      <c r="N267" s="37">
        <v>0</v>
      </c>
      <c r="O267" s="35">
        <v>106</v>
      </c>
      <c r="P267" s="40"/>
      <c r="Q267" s="40">
        <f t="shared" si="11"/>
        <v>12</v>
      </c>
      <c r="R267" s="41"/>
    </row>
    <row r="268" spans="1:18" ht="15.6" x14ac:dyDescent="0.3">
      <c r="A268" s="5"/>
      <c r="B268" s="105">
        <f t="shared" si="5"/>
        <v>1274</v>
      </c>
      <c r="C268" s="35"/>
      <c r="D268" s="34">
        <f t="shared" si="4"/>
        <v>1274</v>
      </c>
      <c r="E268" s="26">
        <v>44991</v>
      </c>
      <c r="F268" s="37">
        <v>1275</v>
      </c>
      <c r="G268" s="36">
        <v>44992</v>
      </c>
      <c r="H268" s="76">
        <f t="shared" si="15"/>
        <v>1</v>
      </c>
      <c r="K268" s="33"/>
      <c r="L268" s="687">
        <v>44991</v>
      </c>
      <c r="M268" s="34">
        <f t="shared" si="14"/>
        <v>106</v>
      </c>
      <c r="N268" s="37">
        <v>0</v>
      </c>
      <c r="O268" s="35">
        <v>106</v>
      </c>
      <c r="P268" s="40"/>
      <c r="Q268" s="40">
        <f t="shared" si="11"/>
        <v>0</v>
      </c>
      <c r="R268" s="41"/>
    </row>
    <row r="269" spans="1:18" ht="15.6" x14ac:dyDescent="0.3">
      <c r="A269" s="5"/>
      <c r="B269" s="105">
        <f t="shared" si="5"/>
        <v>1275</v>
      </c>
      <c r="C269" s="35"/>
      <c r="D269" s="34">
        <f t="shared" si="4"/>
        <v>1275</v>
      </c>
      <c r="E269" s="26">
        <v>44992</v>
      </c>
      <c r="F269" s="37">
        <v>1276</v>
      </c>
      <c r="G269" s="36">
        <v>44993</v>
      </c>
      <c r="H269" s="76">
        <f t="shared" si="15"/>
        <v>1</v>
      </c>
      <c r="K269" s="33"/>
      <c r="L269" s="687">
        <v>44992</v>
      </c>
      <c r="M269" s="34">
        <f t="shared" si="14"/>
        <v>106</v>
      </c>
      <c r="N269" s="37">
        <v>0</v>
      </c>
      <c r="O269" s="35">
        <v>103</v>
      </c>
      <c r="P269" s="40"/>
      <c r="Q269" s="40">
        <f t="shared" si="11"/>
        <v>3</v>
      </c>
      <c r="R269" s="41"/>
    </row>
    <row r="270" spans="1:18" ht="15.6" x14ac:dyDescent="0.3">
      <c r="A270" s="5"/>
      <c r="B270" s="105">
        <f t="shared" si="5"/>
        <v>1276</v>
      </c>
      <c r="C270" s="35"/>
      <c r="D270" s="34">
        <f t="shared" si="4"/>
        <v>1276</v>
      </c>
      <c r="E270" s="26">
        <v>44993</v>
      </c>
      <c r="F270" s="37">
        <v>1280</v>
      </c>
      <c r="G270" s="36">
        <v>44994</v>
      </c>
      <c r="H270" s="76">
        <f t="shared" si="15"/>
        <v>4</v>
      </c>
      <c r="K270" s="33"/>
      <c r="L270" s="687">
        <v>44993</v>
      </c>
      <c r="M270" s="34">
        <f t="shared" si="14"/>
        <v>103</v>
      </c>
      <c r="N270" s="37">
        <v>0</v>
      </c>
      <c r="O270" s="35">
        <v>84</v>
      </c>
      <c r="P270" s="40"/>
      <c r="Q270" s="40">
        <f t="shared" si="11"/>
        <v>19</v>
      </c>
      <c r="R270" s="41"/>
    </row>
    <row r="271" spans="1:18" ht="15.6" x14ac:dyDescent="0.3">
      <c r="A271" s="5"/>
      <c r="B271" s="105">
        <f t="shared" si="5"/>
        <v>1280</v>
      </c>
      <c r="C271" s="35"/>
      <c r="D271" s="34">
        <f t="shared" si="4"/>
        <v>1280</v>
      </c>
      <c r="E271" s="26">
        <v>44994</v>
      </c>
      <c r="F271" s="37">
        <v>1284</v>
      </c>
      <c r="G271" s="36">
        <v>44995</v>
      </c>
      <c r="H271" s="76">
        <f t="shared" si="15"/>
        <v>4</v>
      </c>
      <c r="K271" s="33"/>
      <c r="L271" s="687">
        <v>44994</v>
      </c>
      <c r="M271" s="34">
        <f t="shared" si="14"/>
        <v>84</v>
      </c>
      <c r="N271" s="37">
        <v>0</v>
      </c>
      <c r="O271" s="35">
        <v>71</v>
      </c>
      <c r="P271" s="40"/>
      <c r="Q271" s="40">
        <f t="shared" si="11"/>
        <v>13</v>
      </c>
      <c r="R271" s="41"/>
    </row>
    <row r="272" spans="1:18" ht="15.6" x14ac:dyDescent="0.3">
      <c r="A272" s="5"/>
      <c r="B272" s="105">
        <f t="shared" si="5"/>
        <v>1284</v>
      </c>
      <c r="C272" s="35"/>
      <c r="D272" s="34">
        <f t="shared" si="4"/>
        <v>1284</v>
      </c>
      <c r="E272" s="26">
        <v>44995</v>
      </c>
      <c r="F272" s="37">
        <v>1284</v>
      </c>
      <c r="G272" s="36">
        <v>44996</v>
      </c>
      <c r="H272" s="76">
        <f t="shared" si="15"/>
        <v>0</v>
      </c>
      <c r="K272" s="33"/>
      <c r="L272" s="687">
        <v>44995</v>
      </c>
      <c r="M272" s="34">
        <f t="shared" si="14"/>
        <v>71</v>
      </c>
      <c r="N272" s="37">
        <v>0</v>
      </c>
      <c r="O272" s="35">
        <v>71</v>
      </c>
      <c r="P272" s="40"/>
      <c r="Q272" s="40">
        <f t="shared" si="11"/>
        <v>0</v>
      </c>
      <c r="R272" s="41"/>
    </row>
    <row r="273" spans="1:18" ht="15.6" x14ac:dyDescent="0.3">
      <c r="A273" s="5"/>
      <c r="B273" s="105">
        <f t="shared" si="5"/>
        <v>1284</v>
      </c>
      <c r="C273" s="35"/>
      <c r="D273" s="34">
        <f t="shared" ref="D273:D527" si="16">F272</f>
        <v>1284</v>
      </c>
      <c r="E273" s="26">
        <v>44996</v>
      </c>
      <c r="F273" s="37">
        <v>1285</v>
      </c>
      <c r="G273" s="36">
        <v>44997</v>
      </c>
      <c r="H273" s="76">
        <f t="shared" si="15"/>
        <v>1</v>
      </c>
      <c r="K273" s="33"/>
      <c r="L273" s="687">
        <v>44996</v>
      </c>
      <c r="M273" s="34">
        <f t="shared" si="14"/>
        <v>71</v>
      </c>
      <c r="N273" s="37">
        <v>0</v>
      </c>
      <c r="O273" s="35">
        <v>66</v>
      </c>
      <c r="P273" s="40"/>
      <c r="Q273" s="40">
        <f t="shared" si="11"/>
        <v>5</v>
      </c>
      <c r="R273" s="41"/>
    </row>
    <row r="274" spans="1:18" ht="15.6" x14ac:dyDescent="0.3">
      <c r="A274" s="5"/>
      <c r="B274" s="105">
        <f t="shared" si="5"/>
        <v>1285</v>
      </c>
      <c r="C274" s="35"/>
      <c r="D274" s="34">
        <f t="shared" si="16"/>
        <v>1285</v>
      </c>
      <c r="E274" s="26">
        <v>44997</v>
      </c>
      <c r="F274" s="37">
        <v>1285</v>
      </c>
      <c r="G274" s="36">
        <v>44998</v>
      </c>
      <c r="H274" s="76">
        <f t="shared" si="15"/>
        <v>0</v>
      </c>
      <c r="K274" s="33"/>
      <c r="L274" s="687">
        <v>44997</v>
      </c>
      <c r="M274" s="34">
        <f t="shared" si="14"/>
        <v>66</v>
      </c>
      <c r="N274" s="37">
        <v>0</v>
      </c>
      <c r="O274" s="35">
        <v>66</v>
      </c>
      <c r="P274" s="40"/>
      <c r="Q274" s="40">
        <f t="shared" si="11"/>
        <v>0</v>
      </c>
      <c r="R274" s="41"/>
    </row>
    <row r="275" spans="1:18" ht="15.6" x14ac:dyDescent="0.3">
      <c r="A275" s="5"/>
      <c r="B275" s="105">
        <f t="shared" si="5"/>
        <v>1285</v>
      </c>
      <c r="C275" s="35"/>
      <c r="D275" s="34">
        <f t="shared" si="16"/>
        <v>1285</v>
      </c>
      <c r="E275" s="26">
        <v>44998</v>
      </c>
      <c r="F275" s="37">
        <v>1287</v>
      </c>
      <c r="G275" s="36">
        <v>44999</v>
      </c>
      <c r="H275" s="76">
        <f t="shared" si="15"/>
        <v>2</v>
      </c>
      <c r="K275" s="33"/>
      <c r="L275" s="687">
        <v>44998</v>
      </c>
      <c r="M275" s="34">
        <f t="shared" si="14"/>
        <v>66</v>
      </c>
      <c r="N275" s="37">
        <v>0</v>
      </c>
      <c r="O275" s="35">
        <v>55</v>
      </c>
      <c r="P275" s="40"/>
      <c r="Q275" s="40">
        <f t="shared" si="11"/>
        <v>11</v>
      </c>
      <c r="R275" s="41"/>
    </row>
    <row r="276" spans="1:18" ht="15.6" x14ac:dyDescent="0.3">
      <c r="A276" s="5"/>
      <c r="B276" s="105">
        <f t="shared" si="5"/>
        <v>1287</v>
      </c>
      <c r="C276" s="35"/>
      <c r="D276" s="34">
        <f t="shared" si="16"/>
        <v>1287</v>
      </c>
      <c r="E276" s="26">
        <v>44999</v>
      </c>
      <c r="F276" s="37">
        <v>1288</v>
      </c>
      <c r="G276" s="36">
        <v>45000</v>
      </c>
      <c r="H276" s="76">
        <f t="shared" si="15"/>
        <v>1</v>
      </c>
      <c r="K276" s="49"/>
      <c r="L276" s="689">
        <v>44999</v>
      </c>
      <c r="M276" s="51">
        <f t="shared" si="14"/>
        <v>55</v>
      </c>
      <c r="N276" s="52">
        <v>130</v>
      </c>
      <c r="O276" s="53">
        <v>130</v>
      </c>
      <c r="P276" s="55"/>
      <c r="Q276" s="55">
        <f t="shared" si="11"/>
        <v>55</v>
      </c>
      <c r="R276" s="56"/>
    </row>
    <row r="277" spans="1:18" ht="15.6" x14ac:dyDescent="0.3">
      <c r="A277" s="5"/>
      <c r="B277" s="105">
        <f t="shared" si="5"/>
        <v>1288</v>
      </c>
      <c r="C277" s="35"/>
      <c r="D277" s="34">
        <f t="shared" si="16"/>
        <v>1288</v>
      </c>
      <c r="E277" s="26">
        <v>45000</v>
      </c>
      <c r="F277" s="37">
        <v>1288</v>
      </c>
      <c r="G277" s="36">
        <v>45001</v>
      </c>
      <c r="H277" s="76">
        <f t="shared" si="15"/>
        <v>0</v>
      </c>
      <c r="K277" s="33"/>
      <c r="L277" s="687">
        <v>45000</v>
      </c>
      <c r="M277" s="34">
        <f t="shared" si="14"/>
        <v>130</v>
      </c>
      <c r="N277" s="37">
        <v>0</v>
      </c>
      <c r="O277" s="35">
        <v>130</v>
      </c>
      <c r="P277" s="40"/>
      <c r="Q277" s="40">
        <f t="shared" si="11"/>
        <v>0</v>
      </c>
      <c r="R277" s="41"/>
    </row>
    <row r="278" spans="1:18" ht="15.6" x14ac:dyDescent="0.3">
      <c r="A278" s="5"/>
      <c r="B278" s="105">
        <f t="shared" si="5"/>
        <v>1288</v>
      </c>
      <c r="C278" s="35"/>
      <c r="D278" s="34">
        <f t="shared" si="16"/>
        <v>1288</v>
      </c>
      <c r="E278" s="26">
        <v>45001</v>
      </c>
      <c r="F278" s="37">
        <v>1290</v>
      </c>
      <c r="G278" s="36">
        <v>45002</v>
      </c>
      <c r="H278" s="76">
        <f t="shared" si="15"/>
        <v>2</v>
      </c>
      <c r="K278" s="33"/>
      <c r="L278" s="687">
        <v>45001</v>
      </c>
      <c r="M278" s="34">
        <f t="shared" si="14"/>
        <v>130</v>
      </c>
      <c r="N278" s="37">
        <v>0</v>
      </c>
      <c r="O278" s="35">
        <v>130</v>
      </c>
      <c r="P278" s="40"/>
      <c r="Q278" s="40">
        <f t="shared" si="11"/>
        <v>0</v>
      </c>
      <c r="R278" s="41"/>
    </row>
    <row r="279" spans="1:18" ht="15.6" x14ac:dyDescent="0.3">
      <c r="A279" s="5"/>
      <c r="B279" s="105">
        <f t="shared" si="5"/>
        <v>1290</v>
      </c>
      <c r="C279" s="35"/>
      <c r="D279" s="34">
        <f t="shared" si="16"/>
        <v>1290</v>
      </c>
      <c r="E279" s="26">
        <v>45002</v>
      </c>
      <c r="F279" s="37">
        <v>1295</v>
      </c>
      <c r="G279" s="36">
        <v>45003</v>
      </c>
      <c r="H279" s="76">
        <f t="shared" si="15"/>
        <v>5</v>
      </c>
      <c r="K279" s="33"/>
      <c r="L279" s="687">
        <v>45002</v>
      </c>
      <c r="M279" s="34">
        <f t="shared" si="14"/>
        <v>130</v>
      </c>
      <c r="N279" s="37">
        <v>0</v>
      </c>
      <c r="O279" s="35">
        <v>106</v>
      </c>
      <c r="P279" s="40"/>
      <c r="Q279" s="40">
        <f t="shared" si="11"/>
        <v>24</v>
      </c>
      <c r="R279" s="41"/>
    </row>
    <row r="280" spans="1:18" ht="15.6" x14ac:dyDescent="0.3">
      <c r="A280" s="5"/>
      <c r="B280" s="105">
        <f t="shared" si="5"/>
        <v>1295</v>
      </c>
      <c r="C280" s="35"/>
      <c r="D280" s="34">
        <f t="shared" si="16"/>
        <v>1295</v>
      </c>
      <c r="E280" s="26">
        <v>45003</v>
      </c>
      <c r="F280" s="37">
        <v>1295</v>
      </c>
      <c r="G280" s="36">
        <v>45004</v>
      </c>
      <c r="H280" s="76">
        <f t="shared" si="15"/>
        <v>0</v>
      </c>
      <c r="K280" s="33"/>
      <c r="L280" s="687">
        <v>45003</v>
      </c>
      <c r="M280" s="34">
        <f t="shared" si="14"/>
        <v>106</v>
      </c>
      <c r="N280" s="37">
        <v>0</v>
      </c>
      <c r="O280" s="35">
        <v>106</v>
      </c>
      <c r="P280" s="40"/>
      <c r="Q280" s="40">
        <f t="shared" si="11"/>
        <v>0</v>
      </c>
      <c r="R280" s="41"/>
    </row>
    <row r="281" spans="1:18" ht="15.6" x14ac:dyDescent="0.3">
      <c r="A281" s="5"/>
      <c r="B281" s="105">
        <f t="shared" si="5"/>
        <v>1295</v>
      </c>
      <c r="C281" s="35"/>
      <c r="D281" s="34">
        <f t="shared" si="16"/>
        <v>1295</v>
      </c>
      <c r="E281" s="26">
        <v>45004</v>
      </c>
      <c r="F281" s="37">
        <v>1295</v>
      </c>
      <c r="G281" s="36">
        <v>45005</v>
      </c>
      <c r="H281" s="76">
        <f t="shared" si="15"/>
        <v>0</v>
      </c>
      <c r="K281" s="33"/>
      <c r="L281" s="687">
        <v>45004</v>
      </c>
      <c r="M281" s="34">
        <f t="shared" si="14"/>
        <v>106</v>
      </c>
      <c r="N281" s="37">
        <v>0</v>
      </c>
      <c r="O281" s="35">
        <v>106</v>
      </c>
      <c r="P281" s="40"/>
      <c r="Q281" s="40">
        <f t="shared" si="11"/>
        <v>0</v>
      </c>
      <c r="R281" s="41"/>
    </row>
    <row r="282" spans="1:18" ht="15.6" x14ac:dyDescent="0.3">
      <c r="A282" s="5"/>
      <c r="B282" s="105">
        <f t="shared" ref="B282:B536" si="17">F281</f>
        <v>1295</v>
      </c>
      <c r="C282" s="35"/>
      <c r="D282" s="34">
        <f t="shared" si="16"/>
        <v>1295</v>
      </c>
      <c r="E282" s="26">
        <v>45005</v>
      </c>
      <c r="F282" s="37">
        <v>1297</v>
      </c>
      <c r="G282" s="36">
        <v>45006</v>
      </c>
      <c r="H282" s="76">
        <f t="shared" si="15"/>
        <v>2</v>
      </c>
      <c r="K282" s="33"/>
      <c r="L282" s="687">
        <v>45005</v>
      </c>
      <c r="M282" s="34">
        <f t="shared" si="14"/>
        <v>106</v>
      </c>
      <c r="N282" s="37">
        <v>0</v>
      </c>
      <c r="O282" s="35">
        <v>96</v>
      </c>
      <c r="P282" s="40"/>
      <c r="Q282" s="40">
        <f t="shared" si="11"/>
        <v>10</v>
      </c>
      <c r="R282" s="41"/>
    </row>
    <row r="283" spans="1:18" ht="15.6" x14ac:dyDescent="0.3">
      <c r="A283" s="5"/>
      <c r="B283" s="105">
        <f t="shared" si="17"/>
        <v>1297</v>
      </c>
      <c r="C283" s="35"/>
      <c r="D283" s="34">
        <f t="shared" si="16"/>
        <v>1297</v>
      </c>
      <c r="E283" s="26">
        <v>45006</v>
      </c>
      <c r="F283" s="37">
        <v>1308</v>
      </c>
      <c r="G283" s="36">
        <v>45007</v>
      </c>
      <c r="H283" s="76">
        <f t="shared" si="15"/>
        <v>11</v>
      </c>
      <c r="K283" s="33"/>
      <c r="L283" s="687">
        <v>45006</v>
      </c>
      <c r="M283" s="34">
        <f t="shared" si="14"/>
        <v>96</v>
      </c>
      <c r="N283" s="37">
        <v>0</v>
      </c>
      <c r="O283" s="35">
        <v>49</v>
      </c>
      <c r="P283" s="40"/>
      <c r="Q283" s="40">
        <f t="shared" si="11"/>
        <v>47</v>
      </c>
      <c r="R283" s="41"/>
    </row>
    <row r="284" spans="1:18" ht="15.6" x14ac:dyDescent="0.3">
      <c r="A284" s="5"/>
      <c r="B284" s="105">
        <f t="shared" si="17"/>
        <v>1308</v>
      </c>
      <c r="C284" s="35"/>
      <c r="D284" s="34">
        <f t="shared" si="16"/>
        <v>1308</v>
      </c>
      <c r="E284" s="26">
        <v>45007</v>
      </c>
      <c r="F284" s="37">
        <v>1309</v>
      </c>
      <c r="G284" s="36">
        <v>45008</v>
      </c>
      <c r="H284" s="76">
        <f t="shared" si="15"/>
        <v>1</v>
      </c>
      <c r="K284" s="33"/>
      <c r="L284" s="687">
        <v>45007</v>
      </c>
      <c r="M284" s="34">
        <f t="shared" si="14"/>
        <v>49</v>
      </c>
      <c r="N284" s="37">
        <v>0</v>
      </c>
      <c r="O284" s="35">
        <v>49</v>
      </c>
      <c r="P284" s="40"/>
      <c r="Q284" s="40">
        <f t="shared" si="11"/>
        <v>0</v>
      </c>
      <c r="R284" s="41"/>
    </row>
    <row r="285" spans="1:18" ht="15.6" x14ac:dyDescent="0.3">
      <c r="A285" s="5"/>
      <c r="B285" s="105">
        <f t="shared" si="17"/>
        <v>1309</v>
      </c>
      <c r="C285" s="35"/>
      <c r="D285" s="34">
        <f t="shared" si="16"/>
        <v>1309</v>
      </c>
      <c r="E285" s="26">
        <v>45008</v>
      </c>
      <c r="F285" s="37">
        <v>1314</v>
      </c>
      <c r="G285" s="36">
        <v>45009</v>
      </c>
      <c r="H285" s="76">
        <f t="shared" si="15"/>
        <v>5</v>
      </c>
      <c r="K285" s="33"/>
      <c r="L285" s="687">
        <v>45008</v>
      </c>
      <c r="M285" s="34">
        <f t="shared" si="14"/>
        <v>49</v>
      </c>
      <c r="N285" s="37">
        <v>0</v>
      </c>
      <c r="O285" s="35">
        <v>30</v>
      </c>
      <c r="P285" s="40"/>
      <c r="Q285" s="40">
        <f t="shared" si="11"/>
        <v>19</v>
      </c>
      <c r="R285" s="41"/>
    </row>
    <row r="286" spans="1:18" ht="15.6" x14ac:dyDescent="0.3">
      <c r="A286" s="5"/>
      <c r="B286" s="105">
        <f t="shared" si="17"/>
        <v>1314</v>
      </c>
      <c r="C286" s="35"/>
      <c r="D286" s="34">
        <f t="shared" si="16"/>
        <v>1314</v>
      </c>
      <c r="E286" s="26">
        <v>45009</v>
      </c>
      <c r="F286" s="37">
        <v>1315</v>
      </c>
      <c r="G286" s="36">
        <v>45010</v>
      </c>
      <c r="H286" s="76">
        <f t="shared" si="15"/>
        <v>1</v>
      </c>
      <c r="K286" s="33"/>
      <c r="L286" s="687">
        <v>45009</v>
      </c>
      <c r="M286" s="34">
        <f t="shared" si="14"/>
        <v>30</v>
      </c>
      <c r="N286" s="37">
        <v>0</v>
      </c>
      <c r="O286" s="35">
        <v>23</v>
      </c>
      <c r="P286" s="40"/>
      <c r="Q286" s="40">
        <f t="shared" si="11"/>
        <v>7</v>
      </c>
      <c r="R286" s="41"/>
    </row>
    <row r="287" spans="1:18" ht="15.6" x14ac:dyDescent="0.3">
      <c r="A287" s="5"/>
      <c r="B287" s="105">
        <f t="shared" si="17"/>
        <v>1315</v>
      </c>
      <c r="C287" s="35"/>
      <c r="D287" s="34">
        <f t="shared" si="16"/>
        <v>1315</v>
      </c>
      <c r="E287" s="26">
        <v>45010</v>
      </c>
      <c r="F287" s="37">
        <v>1315</v>
      </c>
      <c r="G287" s="36">
        <v>45011</v>
      </c>
      <c r="H287" s="76">
        <f t="shared" si="15"/>
        <v>0</v>
      </c>
      <c r="K287" s="33"/>
      <c r="L287" s="687">
        <v>45010</v>
      </c>
      <c r="M287" s="34">
        <f t="shared" si="14"/>
        <v>23</v>
      </c>
      <c r="N287" s="37">
        <v>0</v>
      </c>
      <c r="O287" s="35">
        <v>23</v>
      </c>
      <c r="P287" s="40"/>
      <c r="Q287" s="40">
        <f t="shared" si="11"/>
        <v>0</v>
      </c>
      <c r="R287" s="41"/>
    </row>
    <row r="288" spans="1:18" ht="15.6" x14ac:dyDescent="0.3">
      <c r="A288" s="5"/>
      <c r="B288" s="105">
        <f t="shared" si="17"/>
        <v>1315</v>
      </c>
      <c r="C288" s="35"/>
      <c r="D288" s="34">
        <f t="shared" si="16"/>
        <v>1315</v>
      </c>
      <c r="E288" s="26">
        <v>45011</v>
      </c>
      <c r="F288" s="37">
        <v>1315</v>
      </c>
      <c r="G288" s="36">
        <v>45012</v>
      </c>
      <c r="H288" s="76">
        <f t="shared" si="15"/>
        <v>0</v>
      </c>
      <c r="K288" s="33"/>
      <c r="L288" s="687">
        <v>45011</v>
      </c>
      <c r="M288" s="34">
        <f t="shared" si="14"/>
        <v>23</v>
      </c>
      <c r="N288" s="37">
        <v>0</v>
      </c>
      <c r="O288" s="35">
        <v>23</v>
      </c>
      <c r="P288" s="40"/>
      <c r="Q288" s="40">
        <f t="shared" si="11"/>
        <v>0</v>
      </c>
      <c r="R288" s="41"/>
    </row>
    <row r="289" spans="1:21" ht="15.6" x14ac:dyDescent="0.3">
      <c r="A289" s="5"/>
      <c r="B289" s="105">
        <f t="shared" si="17"/>
        <v>1315</v>
      </c>
      <c r="C289" s="35"/>
      <c r="D289" s="34">
        <f t="shared" si="16"/>
        <v>1315</v>
      </c>
      <c r="E289" s="26">
        <v>45012</v>
      </c>
      <c r="F289" s="37">
        <v>1318</v>
      </c>
      <c r="G289" s="36">
        <v>45013</v>
      </c>
      <c r="H289" s="76">
        <f t="shared" si="15"/>
        <v>3</v>
      </c>
      <c r="K289" s="33"/>
      <c r="L289" s="687">
        <v>45012</v>
      </c>
      <c r="M289" s="34">
        <f t="shared" si="14"/>
        <v>23</v>
      </c>
      <c r="N289" s="37">
        <v>110</v>
      </c>
      <c r="O289" s="35">
        <v>130</v>
      </c>
      <c r="P289" s="40"/>
      <c r="Q289" s="40">
        <f t="shared" si="11"/>
        <v>3</v>
      </c>
      <c r="R289" s="41"/>
    </row>
    <row r="290" spans="1:21" ht="15.6" x14ac:dyDescent="0.3">
      <c r="A290" s="5"/>
      <c r="B290" s="105">
        <f t="shared" si="17"/>
        <v>1318</v>
      </c>
      <c r="C290" s="35"/>
      <c r="D290" s="34">
        <f t="shared" si="16"/>
        <v>1318</v>
      </c>
      <c r="E290" s="26">
        <v>45013</v>
      </c>
      <c r="F290" s="37">
        <v>1320</v>
      </c>
      <c r="G290" s="36">
        <v>45014</v>
      </c>
      <c r="H290" s="76">
        <f t="shared" si="15"/>
        <v>2</v>
      </c>
      <c r="K290" s="33"/>
      <c r="L290" s="687">
        <v>45013</v>
      </c>
      <c r="M290" s="34">
        <f t="shared" si="14"/>
        <v>130</v>
      </c>
      <c r="N290" s="37">
        <v>0</v>
      </c>
      <c r="O290" s="35">
        <v>123</v>
      </c>
      <c r="P290" s="40"/>
      <c r="Q290" s="40">
        <f t="shared" si="11"/>
        <v>7</v>
      </c>
      <c r="R290" s="41"/>
    </row>
    <row r="291" spans="1:21" ht="15.6" x14ac:dyDescent="0.3">
      <c r="A291" s="5"/>
      <c r="B291" s="105">
        <f t="shared" si="17"/>
        <v>1320</v>
      </c>
      <c r="C291" s="35"/>
      <c r="D291" s="34">
        <f t="shared" si="16"/>
        <v>1320</v>
      </c>
      <c r="E291" s="26">
        <v>45014</v>
      </c>
      <c r="F291" s="37">
        <v>1326</v>
      </c>
      <c r="G291" s="36">
        <v>45015</v>
      </c>
      <c r="H291" s="76">
        <f t="shared" si="15"/>
        <v>6</v>
      </c>
      <c r="K291" s="33"/>
      <c r="L291" s="687">
        <v>45014</v>
      </c>
      <c r="M291" s="34">
        <f t="shared" si="14"/>
        <v>123</v>
      </c>
      <c r="N291" s="37">
        <v>0</v>
      </c>
      <c r="O291" s="35">
        <v>106</v>
      </c>
      <c r="P291" s="40"/>
      <c r="Q291" s="40">
        <f t="shared" si="11"/>
        <v>17</v>
      </c>
      <c r="R291" s="41"/>
    </row>
    <row r="292" spans="1:21" ht="15.6" x14ac:dyDescent="0.3">
      <c r="A292" s="5"/>
      <c r="B292" s="105">
        <f t="shared" si="17"/>
        <v>1326</v>
      </c>
      <c r="C292" s="35"/>
      <c r="D292" s="34">
        <f t="shared" si="16"/>
        <v>1326</v>
      </c>
      <c r="E292" s="26">
        <v>45015</v>
      </c>
      <c r="F292" s="37">
        <v>1328</v>
      </c>
      <c r="G292" s="36">
        <v>45016</v>
      </c>
      <c r="H292" s="76">
        <f t="shared" si="15"/>
        <v>2</v>
      </c>
      <c r="K292" s="33"/>
      <c r="L292" s="687">
        <v>45015</v>
      </c>
      <c r="M292" s="34">
        <f t="shared" si="14"/>
        <v>106</v>
      </c>
      <c r="N292" s="37">
        <v>0</v>
      </c>
      <c r="O292" s="35">
        <v>99</v>
      </c>
      <c r="P292" s="40"/>
      <c r="Q292" s="40">
        <f t="shared" si="11"/>
        <v>7</v>
      </c>
      <c r="R292" s="41"/>
    </row>
    <row r="293" spans="1:21" ht="15.6" x14ac:dyDescent="0.3">
      <c r="A293" s="5"/>
      <c r="B293" s="105">
        <f t="shared" si="17"/>
        <v>1328</v>
      </c>
      <c r="C293" s="35"/>
      <c r="D293" s="34">
        <f t="shared" si="16"/>
        <v>1328</v>
      </c>
      <c r="E293" s="26">
        <v>45016</v>
      </c>
      <c r="F293" s="37">
        <v>1335</v>
      </c>
      <c r="G293" s="36">
        <v>45017</v>
      </c>
      <c r="H293" s="76">
        <f t="shared" si="15"/>
        <v>7</v>
      </c>
      <c r="K293" s="33"/>
      <c r="L293" s="687">
        <v>45016</v>
      </c>
      <c r="M293" s="34">
        <f t="shared" si="14"/>
        <v>99</v>
      </c>
      <c r="N293" s="37">
        <v>0</v>
      </c>
      <c r="O293" s="35">
        <v>58</v>
      </c>
      <c r="P293" s="40"/>
      <c r="Q293" s="40">
        <f t="shared" si="11"/>
        <v>41</v>
      </c>
      <c r="R293" s="41"/>
    </row>
    <row r="294" spans="1:21" ht="15.6" x14ac:dyDescent="0.3">
      <c r="A294" s="5"/>
      <c r="B294" s="105">
        <f t="shared" si="17"/>
        <v>1335</v>
      </c>
      <c r="C294" s="35"/>
      <c r="D294" s="34">
        <f t="shared" si="16"/>
        <v>1335</v>
      </c>
      <c r="E294" s="26">
        <v>45017</v>
      </c>
      <c r="F294" s="37">
        <v>1336</v>
      </c>
      <c r="G294" s="36">
        <v>45018</v>
      </c>
      <c r="H294" s="76">
        <f t="shared" si="15"/>
        <v>1</v>
      </c>
      <c r="K294" s="33"/>
      <c r="L294" s="687">
        <v>45017</v>
      </c>
      <c r="M294" s="34">
        <f t="shared" si="14"/>
        <v>58</v>
      </c>
      <c r="N294" s="37">
        <v>0</v>
      </c>
      <c r="O294" s="35">
        <v>56</v>
      </c>
      <c r="P294" s="40"/>
      <c r="Q294" s="40">
        <f t="shared" si="11"/>
        <v>2</v>
      </c>
      <c r="R294" s="41"/>
      <c r="T294" s="48">
        <f>SUM(Q294:Q507)</f>
        <v>1431</v>
      </c>
      <c r="U294" s="48">
        <f>SUM(Q294:Q384)</f>
        <v>569</v>
      </c>
    </row>
    <row r="295" spans="1:21" ht="15.6" x14ac:dyDescent="0.3">
      <c r="A295" s="5"/>
      <c r="B295" s="105">
        <f t="shared" si="17"/>
        <v>1336</v>
      </c>
      <c r="C295" s="35"/>
      <c r="D295" s="34">
        <f t="shared" si="16"/>
        <v>1336</v>
      </c>
      <c r="E295" s="26">
        <v>45018</v>
      </c>
      <c r="F295" s="37">
        <v>1336</v>
      </c>
      <c r="G295" s="36">
        <v>45019</v>
      </c>
      <c r="H295" s="76">
        <f t="shared" si="15"/>
        <v>0</v>
      </c>
      <c r="K295" s="33"/>
      <c r="L295" s="687">
        <v>45018</v>
      </c>
      <c r="M295" s="34">
        <f t="shared" si="14"/>
        <v>56</v>
      </c>
      <c r="N295" s="37">
        <v>0</v>
      </c>
      <c r="O295" s="35">
        <v>56</v>
      </c>
      <c r="P295" s="40"/>
      <c r="Q295" s="40">
        <f t="shared" si="11"/>
        <v>0</v>
      </c>
      <c r="R295" s="41"/>
    </row>
    <row r="296" spans="1:21" ht="15.6" x14ac:dyDescent="0.3">
      <c r="A296" s="5"/>
      <c r="B296" s="105">
        <f t="shared" si="17"/>
        <v>1336</v>
      </c>
      <c r="C296" s="35"/>
      <c r="D296" s="34">
        <f t="shared" si="16"/>
        <v>1336</v>
      </c>
      <c r="E296" s="26">
        <v>45019</v>
      </c>
      <c r="F296" s="37">
        <v>1338</v>
      </c>
      <c r="G296" s="36">
        <v>45020</v>
      </c>
      <c r="H296" s="76">
        <f t="shared" si="15"/>
        <v>2</v>
      </c>
      <c r="K296" s="33"/>
      <c r="L296" s="687">
        <v>45019</v>
      </c>
      <c r="M296" s="34">
        <f t="shared" si="14"/>
        <v>56</v>
      </c>
      <c r="N296" s="37">
        <v>0</v>
      </c>
      <c r="O296" s="35">
        <v>54</v>
      </c>
      <c r="P296" s="40"/>
      <c r="Q296" s="40">
        <f t="shared" si="11"/>
        <v>2</v>
      </c>
      <c r="R296" s="41"/>
    </row>
    <row r="297" spans="1:21" ht="15.6" x14ac:dyDescent="0.3">
      <c r="A297" s="5"/>
      <c r="B297" s="105">
        <f t="shared" si="17"/>
        <v>1338</v>
      </c>
      <c r="C297" s="35"/>
      <c r="D297" s="34">
        <f t="shared" si="16"/>
        <v>1338</v>
      </c>
      <c r="E297" s="26">
        <v>45020</v>
      </c>
      <c r="F297" s="37">
        <v>1338</v>
      </c>
      <c r="G297" s="36">
        <v>45021</v>
      </c>
      <c r="H297" s="76">
        <f t="shared" si="15"/>
        <v>0</v>
      </c>
      <c r="K297" s="33"/>
      <c r="L297" s="687">
        <v>45020</v>
      </c>
      <c r="M297" s="34">
        <f t="shared" si="14"/>
        <v>54</v>
      </c>
      <c r="N297" s="37">
        <v>0</v>
      </c>
      <c r="O297" s="35">
        <v>54</v>
      </c>
      <c r="P297" s="40"/>
      <c r="Q297" s="40">
        <f t="shared" si="11"/>
        <v>0</v>
      </c>
      <c r="R297" s="41"/>
    </row>
    <row r="298" spans="1:21" ht="15.6" x14ac:dyDescent="0.3">
      <c r="A298" s="5"/>
      <c r="B298" s="105">
        <f t="shared" si="17"/>
        <v>1338</v>
      </c>
      <c r="C298" s="35"/>
      <c r="D298" s="34">
        <f t="shared" si="16"/>
        <v>1338</v>
      </c>
      <c r="E298" s="26">
        <v>45021</v>
      </c>
      <c r="F298" s="37">
        <v>1341</v>
      </c>
      <c r="G298" s="36">
        <v>45022</v>
      </c>
      <c r="H298" s="76">
        <f t="shared" si="15"/>
        <v>3</v>
      </c>
      <c r="K298" s="33"/>
      <c r="L298" s="687">
        <v>45021</v>
      </c>
      <c r="M298" s="34">
        <f t="shared" si="14"/>
        <v>54</v>
      </c>
      <c r="N298" s="37">
        <v>0</v>
      </c>
      <c r="O298" s="35">
        <v>49</v>
      </c>
      <c r="P298" s="40"/>
      <c r="Q298" s="40">
        <f t="shared" si="11"/>
        <v>5</v>
      </c>
      <c r="R298" s="41"/>
    </row>
    <row r="299" spans="1:21" ht="15.6" x14ac:dyDescent="0.3">
      <c r="A299" s="5"/>
      <c r="B299" s="105">
        <f t="shared" si="17"/>
        <v>1341</v>
      </c>
      <c r="C299" s="35"/>
      <c r="D299" s="34">
        <f t="shared" si="16"/>
        <v>1341</v>
      </c>
      <c r="E299" s="26">
        <v>45022</v>
      </c>
      <c r="F299" s="37">
        <v>1343</v>
      </c>
      <c r="G299" s="36">
        <v>45023</v>
      </c>
      <c r="H299" s="76">
        <f t="shared" si="15"/>
        <v>2</v>
      </c>
      <c r="K299" s="33"/>
      <c r="L299" s="687">
        <v>45022</v>
      </c>
      <c r="M299" s="34">
        <f t="shared" si="14"/>
        <v>49</v>
      </c>
      <c r="N299" s="37">
        <v>0</v>
      </c>
      <c r="O299" s="35">
        <v>47</v>
      </c>
      <c r="P299" s="40"/>
      <c r="Q299" s="40">
        <f t="shared" si="11"/>
        <v>2</v>
      </c>
      <c r="R299" s="41"/>
    </row>
    <row r="300" spans="1:21" ht="15.6" x14ac:dyDescent="0.3">
      <c r="A300" s="5"/>
      <c r="B300" s="105">
        <f t="shared" si="17"/>
        <v>1343</v>
      </c>
      <c r="C300" s="35"/>
      <c r="D300" s="34">
        <f t="shared" si="16"/>
        <v>1343</v>
      </c>
      <c r="E300" s="26">
        <v>45023</v>
      </c>
      <c r="F300" s="37">
        <v>1343</v>
      </c>
      <c r="G300" s="36">
        <v>45024</v>
      </c>
      <c r="H300" s="76">
        <f t="shared" si="15"/>
        <v>0</v>
      </c>
      <c r="K300" s="33"/>
      <c r="L300" s="687">
        <v>45023</v>
      </c>
      <c r="M300" s="34">
        <f t="shared" si="14"/>
        <v>47</v>
      </c>
      <c r="N300" s="37">
        <v>0</v>
      </c>
      <c r="O300" s="35">
        <v>47</v>
      </c>
      <c r="P300" s="40"/>
      <c r="Q300" s="40">
        <f t="shared" si="11"/>
        <v>0</v>
      </c>
      <c r="R300" s="41"/>
    </row>
    <row r="301" spans="1:21" ht="15.6" x14ac:dyDescent="0.3">
      <c r="A301" s="5"/>
      <c r="B301" s="105">
        <f t="shared" si="17"/>
        <v>1343</v>
      </c>
      <c r="C301" s="35"/>
      <c r="D301" s="34">
        <f t="shared" si="16"/>
        <v>1343</v>
      </c>
      <c r="E301" s="26">
        <v>45024</v>
      </c>
      <c r="F301" s="37">
        <v>1343</v>
      </c>
      <c r="G301" s="36">
        <v>45025</v>
      </c>
      <c r="H301" s="76">
        <f t="shared" si="15"/>
        <v>0</v>
      </c>
      <c r="K301" s="33"/>
      <c r="L301" s="687">
        <v>45024</v>
      </c>
      <c r="M301" s="34">
        <f t="shared" si="14"/>
        <v>47</v>
      </c>
      <c r="N301" s="37">
        <v>0</v>
      </c>
      <c r="O301" s="35">
        <v>47</v>
      </c>
      <c r="P301" s="40"/>
      <c r="Q301" s="40">
        <f t="shared" si="11"/>
        <v>0</v>
      </c>
      <c r="R301" s="41"/>
    </row>
    <row r="302" spans="1:21" ht="15.6" x14ac:dyDescent="0.3">
      <c r="A302" s="5"/>
      <c r="B302" s="105">
        <f t="shared" si="17"/>
        <v>1343</v>
      </c>
      <c r="C302" s="35"/>
      <c r="D302" s="34">
        <f t="shared" si="16"/>
        <v>1343</v>
      </c>
      <c r="E302" s="26">
        <v>45025</v>
      </c>
      <c r="F302" s="37">
        <v>1343</v>
      </c>
      <c r="G302" s="36">
        <v>45026</v>
      </c>
      <c r="H302" s="76">
        <f t="shared" si="15"/>
        <v>0</v>
      </c>
      <c r="K302" s="33"/>
      <c r="L302" s="687">
        <v>45025</v>
      </c>
      <c r="M302" s="34">
        <f t="shared" si="14"/>
        <v>47</v>
      </c>
      <c r="N302" s="37">
        <v>0</v>
      </c>
      <c r="O302" s="35">
        <v>47</v>
      </c>
      <c r="P302" s="40"/>
      <c r="Q302" s="40">
        <f t="shared" si="11"/>
        <v>0</v>
      </c>
      <c r="R302" s="41"/>
    </row>
    <row r="303" spans="1:21" ht="15.6" x14ac:dyDescent="0.3">
      <c r="A303" s="5"/>
      <c r="B303" s="105">
        <f t="shared" si="17"/>
        <v>1343</v>
      </c>
      <c r="C303" s="35"/>
      <c r="D303" s="34">
        <f t="shared" si="16"/>
        <v>1343</v>
      </c>
      <c r="E303" s="26">
        <v>45026</v>
      </c>
      <c r="F303" s="37">
        <v>1343</v>
      </c>
      <c r="G303" s="36">
        <v>45027</v>
      </c>
      <c r="H303" s="76">
        <f t="shared" si="15"/>
        <v>0</v>
      </c>
      <c r="K303" s="33"/>
      <c r="L303" s="687">
        <v>45026</v>
      </c>
      <c r="M303" s="34">
        <f t="shared" si="14"/>
        <v>47</v>
      </c>
      <c r="N303" s="37">
        <v>0</v>
      </c>
      <c r="O303" s="35">
        <v>47</v>
      </c>
      <c r="P303" s="40"/>
      <c r="Q303" s="40">
        <f t="shared" si="11"/>
        <v>0</v>
      </c>
      <c r="R303" s="41"/>
    </row>
    <row r="304" spans="1:21" ht="15.6" x14ac:dyDescent="0.3">
      <c r="A304" s="5"/>
      <c r="B304" s="105">
        <f t="shared" si="17"/>
        <v>1343</v>
      </c>
      <c r="C304" s="35"/>
      <c r="D304" s="34">
        <f t="shared" si="16"/>
        <v>1343</v>
      </c>
      <c r="E304" s="26">
        <v>45027</v>
      </c>
      <c r="F304" s="37">
        <v>1344</v>
      </c>
      <c r="G304" s="36">
        <v>45028</v>
      </c>
      <c r="H304" s="76">
        <f t="shared" si="15"/>
        <v>1</v>
      </c>
      <c r="K304" s="33"/>
      <c r="L304" s="687">
        <v>45027</v>
      </c>
      <c r="M304" s="34">
        <f t="shared" si="14"/>
        <v>47</v>
      </c>
      <c r="N304" s="37">
        <v>0</v>
      </c>
      <c r="O304" s="35">
        <v>30</v>
      </c>
      <c r="P304" s="40"/>
      <c r="Q304" s="40">
        <f t="shared" si="11"/>
        <v>17</v>
      </c>
      <c r="R304" s="41"/>
    </row>
    <row r="305" spans="1:18" ht="15.6" x14ac:dyDescent="0.3">
      <c r="A305" s="5"/>
      <c r="B305" s="105">
        <f t="shared" si="17"/>
        <v>1344</v>
      </c>
      <c r="C305" s="35"/>
      <c r="D305" s="34">
        <f t="shared" si="16"/>
        <v>1344</v>
      </c>
      <c r="E305" s="26">
        <v>45028</v>
      </c>
      <c r="F305" s="37">
        <v>1349</v>
      </c>
      <c r="G305" s="36">
        <v>45029</v>
      </c>
      <c r="H305" s="76">
        <f t="shared" si="15"/>
        <v>5</v>
      </c>
      <c r="K305" s="33"/>
      <c r="L305" s="687">
        <v>45028</v>
      </c>
      <c r="M305" s="34">
        <f t="shared" si="14"/>
        <v>30</v>
      </c>
      <c r="N305" s="37">
        <v>115</v>
      </c>
      <c r="O305" s="35">
        <v>130</v>
      </c>
      <c r="P305" s="40"/>
      <c r="Q305" s="40">
        <f t="shared" si="11"/>
        <v>15</v>
      </c>
      <c r="R305" s="41"/>
    </row>
    <row r="306" spans="1:18" ht="15.6" x14ac:dyDescent="0.3">
      <c r="A306" s="5"/>
      <c r="B306" s="105">
        <f t="shared" si="17"/>
        <v>1349</v>
      </c>
      <c r="C306" s="35"/>
      <c r="D306" s="34">
        <f t="shared" si="16"/>
        <v>1349</v>
      </c>
      <c r="E306" s="26">
        <v>45029</v>
      </c>
      <c r="F306" s="37">
        <v>1349</v>
      </c>
      <c r="G306" s="36">
        <v>45030</v>
      </c>
      <c r="H306" s="76">
        <f t="shared" si="15"/>
        <v>0</v>
      </c>
      <c r="K306" s="33"/>
      <c r="L306" s="687">
        <v>45029</v>
      </c>
      <c r="M306" s="34">
        <f t="shared" si="14"/>
        <v>130</v>
      </c>
      <c r="N306" s="37">
        <v>0</v>
      </c>
      <c r="O306" s="35">
        <v>130</v>
      </c>
      <c r="P306" s="40"/>
      <c r="Q306" s="40">
        <f t="shared" si="11"/>
        <v>0</v>
      </c>
      <c r="R306" s="41"/>
    </row>
    <row r="307" spans="1:18" ht="15.6" x14ac:dyDescent="0.3">
      <c r="A307" s="5"/>
      <c r="B307" s="105">
        <f t="shared" si="17"/>
        <v>1349</v>
      </c>
      <c r="C307" s="35"/>
      <c r="D307" s="34">
        <f t="shared" si="16"/>
        <v>1349</v>
      </c>
      <c r="E307" s="26">
        <v>45030</v>
      </c>
      <c r="F307" s="37">
        <v>1354</v>
      </c>
      <c r="G307" s="36">
        <v>45031</v>
      </c>
      <c r="H307" s="76">
        <f t="shared" si="15"/>
        <v>5</v>
      </c>
      <c r="K307" s="33"/>
      <c r="L307" s="687">
        <v>45030</v>
      </c>
      <c r="M307" s="34">
        <f t="shared" si="14"/>
        <v>130</v>
      </c>
      <c r="N307" s="37">
        <v>0</v>
      </c>
      <c r="O307" s="35">
        <v>118</v>
      </c>
      <c r="P307" s="40"/>
      <c r="Q307" s="40">
        <f t="shared" si="11"/>
        <v>12</v>
      </c>
      <c r="R307" s="41"/>
    </row>
    <row r="308" spans="1:18" ht="15.6" x14ac:dyDescent="0.3">
      <c r="A308" s="5"/>
      <c r="B308" s="105">
        <f t="shared" si="17"/>
        <v>1354</v>
      </c>
      <c r="C308" s="35"/>
      <c r="D308" s="34">
        <f t="shared" si="16"/>
        <v>1354</v>
      </c>
      <c r="E308" s="26">
        <v>45031</v>
      </c>
      <c r="F308" s="37">
        <v>1354</v>
      </c>
      <c r="G308" s="36">
        <v>45032</v>
      </c>
      <c r="H308" s="76">
        <f t="shared" si="15"/>
        <v>0</v>
      </c>
      <c r="K308" s="33"/>
      <c r="L308" s="687">
        <v>45031</v>
      </c>
      <c r="M308" s="34">
        <f t="shared" si="14"/>
        <v>118</v>
      </c>
      <c r="N308" s="37">
        <v>0</v>
      </c>
      <c r="O308" s="35">
        <v>118</v>
      </c>
      <c r="P308" s="40"/>
      <c r="Q308" s="40">
        <f t="shared" si="11"/>
        <v>0</v>
      </c>
      <c r="R308" s="41"/>
    </row>
    <row r="309" spans="1:18" ht="15.6" x14ac:dyDescent="0.3">
      <c r="A309" s="5"/>
      <c r="B309" s="105">
        <f t="shared" si="17"/>
        <v>1354</v>
      </c>
      <c r="C309" s="35"/>
      <c r="D309" s="34">
        <f t="shared" si="16"/>
        <v>1354</v>
      </c>
      <c r="E309" s="26">
        <v>45032</v>
      </c>
      <c r="F309" s="37">
        <v>1354</v>
      </c>
      <c r="G309" s="36">
        <v>45033</v>
      </c>
      <c r="H309" s="76">
        <f t="shared" si="15"/>
        <v>0</v>
      </c>
      <c r="K309" s="33"/>
      <c r="L309" s="687">
        <v>45032</v>
      </c>
      <c r="M309" s="34">
        <f t="shared" si="14"/>
        <v>118</v>
      </c>
      <c r="N309" s="37">
        <v>0</v>
      </c>
      <c r="O309" s="35">
        <v>118</v>
      </c>
      <c r="P309" s="40"/>
      <c r="Q309" s="40">
        <f t="shared" si="11"/>
        <v>0</v>
      </c>
      <c r="R309" s="41"/>
    </row>
    <row r="310" spans="1:18" ht="15.6" x14ac:dyDescent="0.3">
      <c r="A310" s="5"/>
      <c r="B310" s="105">
        <f t="shared" si="17"/>
        <v>1354</v>
      </c>
      <c r="C310" s="35"/>
      <c r="D310" s="34">
        <f t="shared" si="16"/>
        <v>1354</v>
      </c>
      <c r="E310" s="26">
        <v>45033</v>
      </c>
      <c r="F310" s="37">
        <v>1354</v>
      </c>
      <c r="G310" s="36">
        <v>45034</v>
      </c>
      <c r="H310" s="76">
        <f t="shared" si="15"/>
        <v>0</v>
      </c>
      <c r="K310" s="33"/>
      <c r="L310" s="687">
        <v>45033</v>
      </c>
      <c r="M310" s="34">
        <f t="shared" si="14"/>
        <v>118</v>
      </c>
      <c r="N310" s="37">
        <v>0</v>
      </c>
      <c r="O310" s="35">
        <v>118</v>
      </c>
      <c r="P310" s="40"/>
      <c r="Q310" s="40">
        <f t="shared" si="11"/>
        <v>0</v>
      </c>
      <c r="R310" s="41"/>
    </row>
    <row r="311" spans="1:18" ht="15.6" x14ac:dyDescent="0.3">
      <c r="A311" s="5"/>
      <c r="B311" s="105">
        <f t="shared" si="17"/>
        <v>1354</v>
      </c>
      <c r="C311" s="35"/>
      <c r="D311" s="34">
        <f t="shared" si="16"/>
        <v>1354</v>
      </c>
      <c r="E311" s="26">
        <v>45034</v>
      </c>
      <c r="F311" s="37">
        <v>1356</v>
      </c>
      <c r="G311" s="36">
        <v>45035</v>
      </c>
      <c r="H311" s="76">
        <f t="shared" si="15"/>
        <v>2</v>
      </c>
      <c r="K311" s="33"/>
      <c r="L311" s="687">
        <v>45034</v>
      </c>
      <c r="M311" s="34">
        <f t="shared" si="14"/>
        <v>118</v>
      </c>
      <c r="N311" s="37">
        <v>0</v>
      </c>
      <c r="O311" s="35">
        <v>113</v>
      </c>
      <c r="P311" s="40"/>
      <c r="Q311" s="40">
        <f t="shared" si="11"/>
        <v>5</v>
      </c>
      <c r="R311" s="41"/>
    </row>
    <row r="312" spans="1:18" ht="15.6" x14ac:dyDescent="0.3">
      <c r="A312" s="5"/>
      <c r="B312" s="105">
        <f t="shared" si="17"/>
        <v>1356</v>
      </c>
      <c r="C312" s="35"/>
      <c r="D312" s="34">
        <f t="shared" si="16"/>
        <v>1356</v>
      </c>
      <c r="E312" s="26">
        <v>45035</v>
      </c>
      <c r="F312" s="37">
        <v>1356</v>
      </c>
      <c r="G312" s="36">
        <v>45036</v>
      </c>
      <c r="H312" s="76">
        <f t="shared" si="15"/>
        <v>0</v>
      </c>
      <c r="K312" s="33"/>
      <c r="L312" s="687">
        <v>45035</v>
      </c>
      <c r="M312" s="34">
        <f t="shared" si="14"/>
        <v>113</v>
      </c>
      <c r="N312" s="37">
        <v>0</v>
      </c>
      <c r="O312" s="35">
        <v>113</v>
      </c>
      <c r="P312" s="40"/>
      <c r="Q312" s="40">
        <f t="shared" si="11"/>
        <v>0</v>
      </c>
      <c r="R312" s="41"/>
    </row>
    <row r="313" spans="1:18" ht="15.6" x14ac:dyDescent="0.3">
      <c r="A313" s="5"/>
      <c r="B313" s="105">
        <f t="shared" si="17"/>
        <v>1356</v>
      </c>
      <c r="C313" s="35"/>
      <c r="D313" s="34">
        <f t="shared" si="16"/>
        <v>1356</v>
      </c>
      <c r="E313" s="26">
        <v>45036</v>
      </c>
      <c r="F313" s="37">
        <v>1356</v>
      </c>
      <c r="G313" s="36">
        <v>45037</v>
      </c>
      <c r="H313" s="76">
        <f t="shared" si="15"/>
        <v>0</v>
      </c>
      <c r="K313" s="33"/>
      <c r="L313" s="687">
        <v>45036</v>
      </c>
      <c r="M313" s="34">
        <f t="shared" si="14"/>
        <v>113</v>
      </c>
      <c r="N313" s="37">
        <v>0</v>
      </c>
      <c r="O313" s="35">
        <v>113</v>
      </c>
      <c r="P313" s="40"/>
      <c r="Q313" s="40">
        <f t="shared" si="11"/>
        <v>0</v>
      </c>
      <c r="R313" s="41"/>
    </row>
    <row r="314" spans="1:18" ht="15.6" x14ac:dyDescent="0.3">
      <c r="A314" s="5"/>
      <c r="B314" s="105">
        <f t="shared" si="17"/>
        <v>1356</v>
      </c>
      <c r="C314" s="35"/>
      <c r="D314" s="34">
        <f t="shared" si="16"/>
        <v>1356</v>
      </c>
      <c r="E314" s="26">
        <v>45037</v>
      </c>
      <c r="F314" s="37">
        <v>1358</v>
      </c>
      <c r="G314" s="36">
        <v>45038</v>
      </c>
      <c r="H314" s="76">
        <f t="shared" si="15"/>
        <v>2</v>
      </c>
      <c r="K314" s="33"/>
      <c r="L314" s="687">
        <v>45037</v>
      </c>
      <c r="M314" s="34">
        <f t="shared" si="14"/>
        <v>113</v>
      </c>
      <c r="N314" s="37">
        <v>0</v>
      </c>
      <c r="O314" s="35">
        <v>103</v>
      </c>
      <c r="P314" s="40"/>
      <c r="Q314" s="40">
        <f t="shared" si="11"/>
        <v>10</v>
      </c>
      <c r="R314" s="41"/>
    </row>
    <row r="315" spans="1:18" ht="15.6" x14ac:dyDescent="0.3">
      <c r="A315" s="5"/>
      <c r="B315" s="105">
        <f t="shared" si="17"/>
        <v>1358</v>
      </c>
      <c r="C315" s="35"/>
      <c r="D315" s="34">
        <f t="shared" si="16"/>
        <v>1358</v>
      </c>
      <c r="E315" s="26">
        <v>45038</v>
      </c>
      <c r="F315" s="37">
        <v>1360</v>
      </c>
      <c r="G315" s="36">
        <v>45039</v>
      </c>
      <c r="H315" s="76">
        <f t="shared" si="15"/>
        <v>2</v>
      </c>
      <c r="K315" s="33"/>
      <c r="L315" s="687">
        <v>45038</v>
      </c>
      <c r="M315" s="34">
        <f t="shared" si="14"/>
        <v>103</v>
      </c>
      <c r="N315" s="37">
        <v>0</v>
      </c>
      <c r="O315" s="35">
        <v>96</v>
      </c>
      <c r="P315" s="40"/>
      <c r="Q315" s="40">
        <f t="shared" si="11"/>
        <v>7</v>
      </c>
      <c r="R315" s="41"/>
    </row>
    <row r="316" spans="1:18" ht="15.6" x14ac:dyDescent="0.3">
      <c r="A316" s="5"/>
      <c r="B316" s="105">
        <f t="shared" si="17"/>
        <v>1360</v>
      </c>
      <c r="C316" s="35"/>
      <c r="D316" s="34">
        <f t="shared" si="16"/>
        <v>1360</v>
      </c>
      <c r="E316" s="26">
        <v>45039</v>
      </c>
      <c r="F316" s="37">
        <v>1360</v>
      </c>
      <c r="G316" s="36">
        <v>45040</v>
      </c>
      <c r="H316" s="76">
        <f t="shared" si="15"/>
        <v>0</v>
      </c>
      <c r="K316" s="33"/>
      <c r="L316" s="687">
        <v>45039</v>
      </c>
      <c r="M316" s="34">
        <f t="shared" si="14"/>
        <v>96</v>
      </c>
      <c r="N316" s="37">
        <v>0</v>
      </c>
      <c r="O316" s="35">
        <v>96</v>
      </c>
      <c r="P316" s="40"/>
      <c r="Q316" s="40">
        <f t="shared" si="11"/>
        <v>0</v>
      </c>
      <c r="R316" s="41"/>
    </row>
    <row r="317" spans="1:18" ht="15.6" x14ac:dyDescent="0.3">
      <c r="A317" s="5"/>
      <c r="B317" s="105">
        <f t="shared" si="17"/>
        <v>1360</v>
      </c>
      <c r="C317" s="35"/>
      <c r="D317" s="34">
        <f t="shared" si="16"/>
        <v>1360</v>
      </c>
      <c r="E317" s="26">
        <v>45040</v>
      </c>
      <c r="F317" s="37">
        <v>1367</v>
      </c>
      <c r="G317" s="36">
        <v>45041</v>
      </c>
      <c r="H317" s="76">
        <f t="shared" si="15"/>
        <v>7</v>
      </c>
      <c r="K317" s="33"/>
      <c r="L317" s="687">
        <v>45040</v>
      </c>
      <c r="M317" s="34">
        <f t="shared" si="14"/>
        <v>96</v>
      </c>
      <c r="N317" s="37">
        <v>0</v>
      </c>
      <c r="O317" s="35">
        <v>60</v>
      </c>
      <c r="P317" s="40"/>
      <c r="Q317" s="40">
        <f t="shared" si="11"/>
        <v>36</v>
      </c>
      <c r="R317" s="41"/>
    </row>
    <row r="318" spans="1:18" ht="15.6" x14ac:dyDescent="0.3">
      <c r="A318" s="5"/>
      <c r="B318" s="105">
        <f t="shared" si="17"/>
        <v>1367</v>
      </c>
      <c r="C318" s="35"/>
      <c r="D318" s="34">
        <f t="shared" si="16"/>
        <v>1367</v>
      </c>
      <c r="E318" s="26">
        <v>45041</v>
      </c>
      <c r="F318" s="37">
        <v>1373</v>
      </c>
      <c r="G318" s="36">
        <v>45042</v>
      </c>
      <c r="H318" s="76">
        <f t="shared" si="15"/>
        <v>6</v>
      </c>
      <c r="K318" s="33"/>
      <c r="L318" s="687">
        <v>45041</v>
      </c>
      <c r="M318" s="34">
        <f t="shared" si="14"/>
        <v>60</v>
      </c>
      <c r="N318" s="37">
        <v>0</v>
      </c>
      <c r="O318" s="35">
        <v>47</v>
      </c>
      <c r="P318" s="40"/>
      <c r="Q318" s="40">
        <f t="shared" si="11"/>
        <v>13</v>
      </c>
      <c r="R318" s="41"/>
    </row>
    <row r="319" spans="1:18" ht="15.6" x14ac:dyDescent="0.3">
      <c r="A319" s="5"/>
      <c r="B319" s="105">
        <f t="shared" si="17"/>
        <v>1373</v>
      </c>
      <c r="C319" s="35"/>
      <c r="D319" s="34">
        <f t="shared" si="16"/>
        <v>1373</v>
      </c>
      <c r="E319" s="26">
        <v>45042</v>
      </c>
      <c r="F319" s="37">
        <v>1380</v>
      </c>
      <c r="G319" s="36">
        <v>45043</v>
      </c>
      <c r="H319" s="76">
        <f t="shared" si="15"/>
        <v>7</v>
      </c>
      <c r="K319" s="33"/>
      <c r="L319" s="687">
        <v>45042</v>
      </c>
      <c r="M319" s="34">
        <f t="shared" si="14"/>
        <v>47</v>
      </c>
      <c r="N319" s="37">
        <v>120</v>
      </c>
      <c r="O319" s="35">
        <v>127</v>
      </c>
      <c r="P319" s="40"/>
      <c r="Q319" s="40">
        <f t="shared" si="11"/>
        <v>40</v>
      </c>
      <c r="R319" s="41"/>
    </row>
    <row r="320" spans="1:18" ht="15.6" x14ac:dyDescent="0.3">
      <c r="A320" s="5"/>
      <c r="B320" s="105">
        <f t="shared" si="17"/>
        <v>1380</v>
      </c>
      <c r="C320" s="35"/>
      <c r="D320" s="34">
        <f t="shared" si="16"/>
        <v>1380</v>
      </c>
      <c r="E320" s="26">
        <v>45043</v>
      </c>
      <c r="F320" s="37">
        <v>1388</v>
      </c>
      <c r="G320" s="36">
        <v>45044</v>
      </c>
      <c r="H320" s="76">
        <f t="shared" si="15"/>
        <v>8</v>
      </c>
      <c r="K320" s="33"/>
      <c r="L320" s="687">
        <v>45043</v>
      </c>
      <c r="M320" s="34">
        <f t="shared" si="14"/>
        <v>127</v>
      </c>
      <c r="N320" s="37">
        <v>0</v>
      </c>
      <c r="O320" s="35">
        <v>103</v>
      </c>
      <c r="P320" s="40"/>
      <c r="Q320" s="40">
        <f t="shared" si="11"/>
        <v>24</v>
      </c>
      <c r="R320" s="41"/>
    </row>
    <row r="321" spans="1:18" ht="15.6" x14ac:dyDescent="0.3">
      <c r="A321" s="5"/>
      <c r="B321" s="105">
        <f t="shared" si="17"/>
        <v>1388</v>
      </c>
      <c r="C321" s="35"/>
      <c r="D321" s="34">
        <f t="shared" si="16"/>
        <v>1388</v>
      </c>
      <c r="E321" s="26">
        <v>45044</v>
      </c>
      <c r="F321" s="37">
        <v>1388</v>
      </c>
      <c r="G321" s="36">
        <v>45045</v>
      </c>
      <c r="H321" s="76">
        <f t="shared" si="15"/>
        <v>0</v>
      </c>
      <c r="K321" s="33"/>
      <c r="L321" s="687">
        <v>45044</v>
      </c>
      <c r="M321" s="34">
        <f t="shared" si="14"/>
        <v>103</v>
      </c>
      <c r="N321" s="37">
        <v>0</v>
      </c>
      <c r="O321" s="35">
        <v>103</v>
      </c>
      <c r="P321" s="40"/>
      <c r="Q321" s="40">
        <f t="shared" si="11"/>
        <v>0</v>
      </c>
      <c r="R321" s="41"/>
    </row>
    <row r="322" spans="1:18" ht="15.6" x14ac:dyDescent="0.3">
      <c r="A322" s="5"/>
      <c r="B322" s="105">
        <f t="shared" si="17"/>
        <v>1388</v>
      </c>
      <c r="C322" s="35"/>
      <c r="D322" s="34">
        <f t="shared" si="16"/>
        <v>1388</v>
      </c>
      <c r="E322" s="26">
        <v>45045</v>
      </c>
      <c r="F322" s="37">
        <v>1390</v>
      </c>
      <c r="G322" s="36">
        <v>45046</v>
      </c>
      <c r="H322" s="76">
        <f t="shared" si="15"/>
        <v>2</v>
      </c>
      <c r="K322" s="33"/>
      <c r="L322" s="687">
        <v>45045</v>
      </c>
      <c r="M322" s="34">
        <f t="shared" si="14"/>
        <v>103</v>
      </c>
      <c r="N322" s="37">
        <v>0</v>
      </c>
      <c r="O322" s="35">
        <v>96</v>
      </c>
      <c r="P322" s="40"/>
      <c r="Q322" s="40">
        <f t="shared" si="11"/>
        <v>7</v>
      </c>
      <c r="R322" s="41"/>
    </row>
    <row r="323" spans="1:18" ht="15.6" x14ac:dyDescent="0.3">
      <c r="A323" s="5"/>
      <c r="B323" s="105">
        <f t="shared" si="17"/>
        <v>1390</v>
      </c>
      <c r="C323" s="35"/>
      <c r="D323" s="34">
        <f t="shared" si="16"/>
        <v>1390</v>
      </c>
      <c r="E323" s="26">
        <v>45046</v>
      </c>
      <c r="F323" s="37">
        <v>1392</v>
      </c>
      <c r="G323" s="36">
        <v>45047</v>
      </c>
      <c r="H323" s="76">
        <f t="shared" si="15"/>
        <v>2</v>
      </c>
      <c r="K323" s="33"/>
      <c r="L323" s="687">
        <v>45046</v>
      </c>
      <c r="M323" s="34">
        <f t="shared" si="14"/>
        <v>96</v>
      </c>
      <c r="N323" s="37">
        <v>0</v>
      </c>
      <c r="O323" s="35">
        <v>88</v>
      </c>
      <c r="P323" s="40"/>
      <c r="Q323" s="40">
        <f t="shared" si="11"/>
        <v>8</v>
      </c>
      <c r="R323" s="41"/>
    </row>
    <row r="324" spans="1:18" ht="15.6" x14ac:dyDescent="0.3">
      <c r="A324" s="5"/>
      <c r="B324" s="105">
        <f t="shared" si="17"/>
        <v>1392</v>
      </c>
      <c r="C324" s="35"/>
      <c r="D324" s="34">
        <f t="shared" si="16"/>
        <v>1392</v>
      </c>
      <c r="E324" s="26">
        <v>45047</v>
      </c>
      <c r="F324" s="37">
        <v>1400</v>
      </c>
      <c r="G324" s="36">
        <v>45048</v>
      </c>
      <c r="H324" s="76">
        <f t="shared" si="15"/>
        <v>8</v>
      </c>
      <c r="K324" s="33"/>
      <c r="L324" s="687">
        <v>45047</v>
      </c>
      <c r="M324" s="34">
        <f t="shared" si="14"/>
        <v>88</v>
      </c>
      <c r="N324" s="37">
        <v>0</v>
      </c>
      <c r="O324" s="35">
        <v>55</v>
      </c>
      <c r="P324" s="40"/>
      <c r="Q324" s="40">
        <f t="shared" si="11"/>
        <v>33</v>
      </c>
      <c r="R324" s="41"/>
    </row>
    <row r="325" spans="1:18" ht="15.6" x14ac:dyDescent="0.3">
      <c r="A325" s="5"/>
      <c r="B325" s="105">
        <f t="shared" si="17"/>
        <v>1400</v>
      </c>
      <c r="C325" s="35"/>
      <c r="D325" s="34">
        <f t="shared" si="16"/>
        <v>1400</v>
      </c>
      <c r="E325" s="26">
        <v>45048</v>
      </c>
      <c r="F325" s="37">
        <v>1401</v>
      </c>
      <c r="G325" s="36">
        <v>45049</v>
      </c>
      <c r="H325" s="76">
        <f t="shared" si="15"/>
        <v>1</v>
      </c>
      <c r="K325" s="33"/>
      <c r="L325" s="687">
        <v>45048</v>
      </c>
      <c r="M325" s="34">
        <f t="shared" si="14"/>
        <v>55</v>
      </c>
      <c r="N325" s="37">
        <v>75</v>
      </c>
      <c r="O325" s="35">
        <v>127</v>
      </c>
      <c r="P325" s="40"/>
      <c r="Q325" s="40">
        <f t="shared" si="11"/>
        <v>3</v>
      </c>
      <c r="R325" s="41"/>
    </row>
    <row r="326" spans="1:18" ht="15.6" x14ac:dyDescent="0.3">
      <c r="A326" s="5"/>
      <c r="B326" s="105">
        <f t="shared" si="17"/>
        <v>1401</v>
      </c>
      <c r="C326" s="35"/>
      <c r="D326" s="34">
        <f t="shared" si="16"/>
        <v>1401</v>
      </c>
      <c r="E326" s="26">
        <v>45049</v>
      </c>
      <c r="F326" s="37">
        <v>1404</v>
      </c>
      <c r="G326" s="36">
        <v>45050</v>
      </c>
      <c r="H326" s="76">
        <f t="shared" si="15"/>
        <v>3</v>
      </c>
      <c r="K326" s="33"/>
      <c r="L326" s="687">
        <v>45049</v>
      </c>
      <c r="M326" s="34">
        <f t="shared" si="14"/>
        <v>127</v>
      </c>
      <c r="N326" s="37">
        <v>0</v>
      </c>
      <c r="O326" s="35">
        <v>127</v>
      </c>
      <c r="P326" s="40"/>
      <c r="Q326" s="40">
        <f t="shared" si="11"/>
        <v>0</v>
      </c>
      <c r="R326" s="41"/>
    </row>
    <row r="327" spans="1:18" ht="15.6" x14ac:dyDescent="0.3">
      <c r="A327" s="5"/>
      <c r="B327" s="105">
        <f t="shared" si="17"/>
        <v>1404</v>
      </c>
      <c r="C327" s="35"/>
      <c r="D327" s="34">
        <f t="shared" si="16"/>
        <v>1404</v>
      </c>
      <c r="E327" s="26">
        <v>45050</v>
      </c>
      <c r="F327" s="37">
        <v>1411</v>
      </c>
      <c r="G327" s="36">
        <v>45051</v>
      </c>
      <c r="H327" s="76">
        <f t="shared" si="15"/>
        <v>7</v>
      </c>
      <c r="K327" s="33"/>
      <c r="L327" s="687">
        <v>45050</v>
      </c>
      <c r="M327" s="34">
        <f t="shared" si="14"/>
        <v>127</v>
      </c>
      <c r="N327" s="37">
        <v>0</v>
      </c>
      <c r="O327" s="35">
        <v>106</v>
      </c>
      <c r="P327" s="40"/>
      <c r="Q327" s="40">
        <f t="shared" si="11"/>
        <v>21</v>
      </c>
      <c r="R327" s="41"/>
    </row>
    <row r="328" spans="1:18" ht="15.6" x14ac:dyDescent="0.3">
      <c r="A328" s="5"/>
      <c r="B328" s="105">
        <f t="shared" si="17"/>
        <v>1411</v>
      </c>
      <c r="C328" s="35"/>
      <c r="D328" s="34">
        <f t="shared" si="16"/>
        <v>1411</v>
      </c>
      <c r="E328" s="26">
        <v>45051</v>
      </c>
      <c r="F328" s="37">
        <v>1413</v>
      </c>
      <c r="G328" s="36">
        <v>45052</v>
      </c>
      <c r="H328" s="76">
        <f t="shared" si="15"/>
        <v>2</v>
      </c>
      <c r="K328" s="33"/>
      <c r="L328" s="687">
        <v>45051</v>
      </c>
      <c r="M328" s="34">
        <f t="shared" si="14"/>
        <v>106</v>
      </c>
      <c r="N328" s="37">
        <v>0</v>
      </c>
      <c r="O328" s="35">
        <v>103</v>
      </c>
      <c r="P328" s="40"/>
      <c r="Q328" s="40">
        <f t="shared" si="11"/>
        <v>3</v>
      </c>
      <c r="R328" s="41"/>
    </row>
    <row r="329" spans="1:18" ht="15.6" x14ac:dyDescent="0.3">
      <c r="A329" s="5"/>
      <c r="B329" s="105">
        <f t="shared" si="17"/>
        <v>1413</v>
      </c>
      <c r="C329" s="35"/>
      <c r="D329" s="34">
        <f t="shared" si="16"/>
        <v>1413</v>
      </c>
      <c r="E329" s="26">
        <v>45052</v>
      </c>
      <c r="F329" s="37">
        <v>1413</v>
      </c>
      <c r="G329" s="36">
        <v>45053</v>
      </c>
      <c r="H329" s="76">
        <f t="shared" si="15"/>
        <v>0</v>
      </c>
      <c r="K329" s="33"/>
      <c r="L329" s="687">
        <v>45052</v>
      </c>
      <c r="M329" s="34">
        <f t="shared" si="14"/>
        <v>103</v>
      </c>
      <c r="N329" s="37">
        <v>0</v>
      </c>
      <c r="O329" s="35">
        <v>103</v>
      </c>
      <c r="P329" s="40"/>
      <c r="Q329" s="40">
        <f t="shared" si="11"/>
        <v>0</v>
      </c>
      <c r="R329" s="41"/>
    </row>
    <row r="330" spans="1:18" ht="15.6" x14ac:dyDescent="0.3">
      <c r="A330" s="5"/>
      <c r="B330" s="105">
        <f t="shared" si="17"/>
        <v>1413</v>
      </c>
      <c r="C330" s="35"/>
      <c r="D330" s="34">
        <f t="shared" si="16"/>
        <v>1413</v>
      </c>
      <c r="E330" s="26">
        <v>45053</v>
      </c>
      <c r="F330" s="37">
        <v>1413</v>
      </c>
      <c r="G330" s="36">
        <v>45054</v>
      </c>
      <c r="H330" s="76">
        <f t="shared" si="15"/>
        <v>0</v>
      </c>
      <c r="K330" s="33"/>
      <c r="L330" s="687">
        <v>45053</v>
      </c>
      <c r="M330" s="34">
        <f t="shared" si="14"/>
        <v>103</v>
      </c>
      <c r="N330" s="37">
        <v>0</v>
      </c>
      <c r="O330" s="35">
        <v>99</v>
      </c>
      <c r="P330" s="40"/>
      <c r="Q330" s="40">
        <f t="shared" si="11"/>
        <v>4</v>
      </c>
      <c r="R330" s="41"/>
    </row>
    <row r="331" spans="1:18" ht="15.6" x14ac:dyDescent="0.3">
      <c r="A331" s="5"/>
      <c r="B331" s="105">
        <f t="shared" si="17"/>
        <v>1413</v>
      </c>
      <c r="C331" s="35"/>
      <c r="D331" s="34">
        <f t="shared" si="16"/>
        <v>1413</v>
      </c>
      <c r="E331" s="26">
        <v>45054</v>
      </c>
      <c r="F331" s="37">
        <v>1415</v>
      </c>
      <c r="G331" s="36">
        <v>45055</v>
      </c>
      <c r="H331" s="76">
        <f t="shared" si="15"/>
        <v>2</v>
      </c>
      <c r="K331" s="33"/>
      <c r="L331" s="687">
        <v>45054</v>
      </c>
      <c r="M331" s="34">
        <f t="shared" si="14"/>
        <v>99</v>
      </c>
      <c r="N331" s="37">
        <v>0</v>
      </c>
      <c r="O331" s="35">
        <v>92</v>
      </c>
      <c r="P331" s="40"/>
      <c r="Q331" s="40">
        <f t="shared" si="11"/>
        <v>7</v>
      </c>
      <c r="R331" s="41"/>
    </row>
    <row r="332" spans="1:18" ht="15.6" x14ac:dyDescent="0.3">
      <c r="A332" s="5"/>
      <c r="B332" s="105">
        <f t="shared" si="17"/>
        <v>1415</v>
      </c>
      <c r="C332" s="35"/>
      <c r="D332" s="34">
        <f t="shared" si="16"/>
        <v>1415</v>
      </c>
      <c r="E332" s="26">
        <v>45055</v>
      </c>
      <c r="F332" s="37">
        <v>1420</v>
      </c>
      <c r="G332" s="36">
        <v>45056</v>
      </c>
      <c r="H332" s="76">
        <f t="shared" si="15"/>
        <v>5</v>
      </c>
      <c r="K332" s="33"/>
      <c r="L332" s="687">
        <v>45055</v>
      </c>
      <c r="M332" s="34">
        <f t="shared" si="14"/>
        <v>92</v>
      </c>
      <c r="N332" s="37">
        <v>0</v>
      </c>
      <c r="O332" s="35">
        <v>76</v>
      </c>
      <c r="P332" s="40"/>
      <c r="Q332" s="40">
        <f t="shared" si="11"/>
        <v>16</v>
      </c>
      <c r="R332" s="41"/>
    </row>
    <row r="333" spans="1:18" ht="15.6" x14ac:dyDescent="0.3">
      <c r="A333" s="5"/>
      <c r="B333" s="105">
        <f t="shared" si="17"/>
        <v>1420</v>
      </c>
      <c r="C333" s="35"/>
      <c r="D333" s="34">
        <f t="shared" si="16"/>
        <v>1420</v>
      </c>
      <c r="E333" s="26">
        <v>45056</v>
      </c>
      <c r="F333" s="37">
        <v>1421</v>
      </c>
      <c r="G333" s="36">
        <v>45057</v>
      </c>
      <c r="H333" s="76">
        <f t="shared" si="15"/>
        <v>1</v>
      </c>
      <c r="K333" s="33"/>
      <c r="L333" s="687">
        <v>45056</v>
      </c>
      <c r="M333" s="34">
        <f t="shared" si="14"/>
        <v>76</v>
      </c>
      <c r="N333" s="37">
        <v>0</v>
      </c>
      <c r="O333" s="35">
        <v>71</v>
      </c>
      <c r="P333" s="40"/>
      <c r="Q333" s="40">
        <f t="shared" si="11"/>
        <v>5</v>
      </c>
      <c r="R333" s="41"/>
    </row>
    <row r="334" spans="1:18" ht="15.6" x14ac:dyDescent="0.3">
      <c r="A334" s="5"/>
      <c r="B334" s="105">
        <f t="shared" si="17"/>
        <v>1421</v>
      </c>
      <c r="C334" s="35"/>
      <c r="D334" s="34">
        <f t="shared" si="16"/>
        <v>1421</v>
      </c>
      <c r="E334" s="26">
        <v>45057</v>
      </c>
      <c r="F334" s="37">
        <v>1424</v>
      </c>
      <c r="G334" s="36">
        <v>45058</v>
      </c>
      <c r="H334" s="76">
        <f t="shared" si="15"/>
        <v>3</v>
      </c>
      <c r="K334" s="33"/>
      <c r="L334" s="687">
        <v>45057</v>
      </c>
      <c r="M334" s="34">
        <f t="shared" si="14"/>
        <v>71</v>
      </c>
      <c r="N334" s="37">
        <v>0</v>
      </c>
      <c r="O334" s="35">
        <v>55</v>
      </c>
      <c r="P334" s="40"/>
      <c r="Q334" s="40">
        <f t="shared" si="11"/>
        <v>16</v>
      </c>
      <c r="R334" s="41"/>
    </row>
    <row r="335" spans="1:18" ht="15.6" x14ac:dyDescent="0.3">
      <c r="A335" s="5"/>
      <c r="B335" s="105">
        <f t="shared" si="17"/>
        <v>1424</v>
      </c>
      <c r="C335" s="35"/>
      <c r="D335" s="34">
        <f t="shared" si="16"/>
        <v>1424</v>
      </c>
      <c r="E335" s="26">
        <v>45058</v>
      </c>
      <c r="F335" s="37">
        <v>1426</v>
      </c>
      <c r="G335" s="36">
        <v>45059</v>
      </c>
      <c r="H335" s="76">
        <f t="shared" si="15"/>
        <v>2</v>
      </c>
      <c r="K335" s="33"/>
      <c r="L335" s="687">
        <v>45058</v>
      </c>
      <c r="M335" s="34">
        <f t="shared" si="14"/>
        <v>55</v>
      </c>
      <c r="N335" s="37">
        <v>0</v>
      </c>
      <c r="O335" s="35">
        <v>51</v>
      </c>
      <c r="P335" s="40"/>
      <c r="Q335" s="40">
        <f t="shared" si="11"/>
        <v>4</v>
      </c>
      <c r="R335" s="41"/>
    </row>
    <row r="336" spans="1:18" ht="15.6" x14ac:dyDescent="0.3">
      <c r="A336" s="5"/>
      <c r="B336" s="105">
        <f t="shared" si="17"/>
        <v>1426</v>
      </c>
      <c r="C336" s="35"/>
      <c r="D336" s="34">
        <f t="shared" si="16"/>
        <v>1426</v>
      </c>
      <c r="E336" s="26">
        <v>45059</v>
      </c>
      <c r="F336" s="37">
        <v>1426</v>
      </c>
      <c r="G336" s="36">
        <v>45060</v>
      </c>
      <c r="H336" s="76">
        <f t="shared" si="15"/>
        <v>0</v>
      </c>
      <c r="K336" s="33"/>
      <c r="L336" s="687">
        <v>45059</v>
      </c>
      <c r="M336" s="34">
        <f t="shared" si="14"/>
        <v>51</v>
      </c>
      <c r="N336" s="37">
        <v>0</v>
      </c>
      <c r="O336" s="35">
        <v>51</v>
      </c>
      <c r="P336" s="40"/>
      <c r="Q336" s="40">
        <f t="shared" si="11"/>
        <v>0</v>
      </c>
      <c r="R336" s="41"/>
    </row>
    <row r="337" spans="1:18" ht="15.6" x14ac:dyDescent="0.3">
      <c r="A337" s="5"/>
      <c r="B337" s="105">
        <f t="shared" si="17"/>
        <v>1426</v>
      </c>
      <c r="C337" s="35"/>
      <c r="D337" s="34">
        <f t="shared" si="16"/>
        <v>1426</v>
      </c>
      <c r="E337" s="26">
        <v>45060</v>
      </c>
      <c r="F337" s="37">
        <v>1431</v>
      </c>
      <c r="G337" s="36">
        <v>45061</v>
      </c>
      <c r="H337" s="76">
        <f t="shared" si="15"/>
        <v>5</v>
      </c>
      <c r="K337" s="33"/>
      <c r="L337" s="687">
        <v>45060</v>
      </c>
      <c r="M337" s="34">
        <f t="shared" si="14"/>
        <v>51</v>
      </c>
      <c r="N337" s="37">
        <v>0</v>
      </c>
      <c r="O337" s="35">
        <v>47</v>
      </c>
      <c r="P337" s="40"/>
      <c r="Q337" s="40">
        <f t="shared" si="11"/>
        <v>4</v>
      </c>
      <c r="R337" s="41"/>
    </row>
    <row r="338" spans="1:18" ht="15.6" x14ac:dyDescent="0.3">
      <c r="A338" s="5"/>
      <c r="B338" s="105">
        <f t="shared" si="17"/>
        <v>1431</v>
      </c>
      <c r="C338" s="35"/>
      <c r="D338" s="34">
        <f t="shared" si="16"/>
        <v>1431</v>
      </c>
      <c r="E338" s="26">
        <v>45061</v>
      </c>
      <c r="F338" s="37">
        <v>1433</v>
      </c>
      <c r="G338" s="36">
        <v>45062</v>
      </c>
      <c r="H338" s="76">
        <f t="shared" si="15"/>
        <v>2</v>
      </c>
      <c r="K338" s="33"/>
      <c r="L338" s="687">
        <v>45061</v>
      </c>
      <c r="M338" s="34">
        <f t="shared" si="14"/>
        <v>47</v>
      </c>
      <c r="N338" s="37">
        <v>70</v>
      </c>
      <c r="O338" s="35">
        <v>106</v>
      </c>
      <c r="P338" s="40"/>
      <c r="Q338" s="40">
        <f t="shared" si="11"/>
        <v>11</v>
      </c>
      <c r="R338" s="41"/>
    </row>
    <row r="339" spans="1:18" ht="15.6" x14ac:dyDescent="0.3">
      <c r="A339" s="5"/>
      <c r="B339" s="105">
        <f t="shared" si="17"/>
        <v>1433</v>
      </c>
      <c r="C339" s="35"/>
      <c r="D339" s="34">
        <f t="shared" si="16"/>
        <v>1433</v>
      </c>
      <c r="E339" s="26">
        <v>45062</v>
      </c>
      <c r="F339" s="37">
        <v>1435</v>
      </c>
      <c r="G339" s="36">
        <v>45063</v>
      </c>
      <c r="H339" s="76">
        <f t="shared" si="15"/>
        <v>2</v>
      </c>
      <c r="K339" s="33"/>
      <c r="L339" s="687">
        <v>45062</v>
      </c>
      <c r="M339" s="34">
        <f t="shared" si="14"/>
        <v>106</v>
      </c>
      <c r="N339" s="37">
        <v>0</v>
      </c>
      <c r="O339" s="35">
        <v>99</v>
      </c>
      <c r="P339" s="40"/>
      <c r="Q339" s="40">
        <f t="shared" si="11"/>
        <v>7</v>
      </c>
      <c r="R339" s="41"/>
    </row>
    <row r="340" spans="1:18" ht="15.6" x14ac:dyDescent="0.3">
      <c r="A340" s="5"/>
      <c r="B340" s="105">
        <f t="shared" si="17"/>
        <v>1435</v>
      </c>
      <c r="C340" s="35"/>
      <c r="D340" s="34">
        <f t="shared" si="16"/>
        <v>1435</v>
      </c>
      <c r="E340" s="26">
        <v>45063</v>
      </c>
      <c r="F340" s="37">
        <v>1436</v>
      </c>
      <c r="G340" s="36">
        <v>45064</v>
      </c>
      <c r="H340" s="76">
        <f t="shared" si="15"/>
        <v>1</v>
      </c>
      <c r="K340" s="33"/>
      <c r="L340" s="687">
        <v>45063</v>
      </c>
      <c r="M340" s="34">
        <f t="shared" si="14"/>
        <v>99</v>
      </c>
      <c r="N340" s="37">
        <v>40</v>
      </c>
      <c r="O340" s="35">
        <v>130</v>
      </c>
      <c r="P340" s="40"/>
      <c r="Q340" s="40">
        <f t="shared" si="11"/>
        <v>9</v>
      </c>
      <c r="R340" s="41"/>
    </row>
    <row r="341" spans="1:18" ht="15.6" x14ac:dyDescent="0.3">
      <c r="A341" s="5"/>
      <c r="B341" s="105">
        <f t="shared" si="17"/>
        <v>1436</v>
      </c>
      <c r="C341" s="35"/>
      <c r="D341" s="34">
        <f t="shared" si="16"/>
        <v>1436</v>
      </c>
      <c r="E341" s="26">
        <v>45064</v>
      </c>
      <c r="F341" s="37">
        <v>1437</v>
      </c>
      <c r="G341" s="36">
        <v>45065</v>
      </c>
      <c r="H341" s="76">
        <f t="shared" si="15"/>
        <v>1</v>
      </c>
      <c r="K341" s="33"/>
      <c r="L341" s="687">
        <v>45064</v>
      </c>
      <c r="M341" s="34">
        <f t="shared" si="14"/>
        <v>130</v>
      </c>
      <c r="N341" s="37">
        <v>0</v>
      </c>
      <c r="O341" s="35">
        <v>127</v>
      </c>
      <c r="P341" s="40"/>
      <c r="Q341" s="40">
        <f t="shared" si="11"/>
        <v>3</v>
      </c>
      <c r="R341" s="41"/>
    </row>
    <row r="342" spans="1:18" ht="15.6" x14ac:dyDescent="0.3">
      <c r="A342" s="5"/>
      <c r="B342" s="105">
        <f t="shared" si="17"/>
        <v>1437</v>
      </c>
      <c r="C342" s="35"/>
      <c r="D342" s="34">
        <f t="shared" si="16"/>
        <v>1437</v>
      </c>
      <c r="E342" s="26">
        <v>45065</v>
      </c>
      <c r="F342" s="37">
        <v>1438</v>
      </c>
      <c r="G342" s="36">
        <v>45066</v>
      </c>
      <c r="H342" s="76">
        <f t="shared" si="15"/>
        <v>1</v>
      </c>
      <c r="K342" s="33"/>
      <c r="L342" s="687">
        <v>45065</v>
      </c>
      <c r="M342" s="34">
        <f t="shared" si="14"/>
        <v>127</v>
      </c>
      <c r="N342" s="37">
        <v>0</v>
      </c>
      <c r="O342" s="35">
        <v>127</v>
      </c>
      <c r="P342" s="40"/>
      <c r="Q342" s="40">
        <f t="shared" si="11"/>
        <v>0</v>
      </c>
      <c r="R342" s="41"/>
    </row>
    <row r="343" spans="1:18" ht="15.6" x14ac:dyDescent="0.3">
      <c r="A343" s="5"/>
      <c r="B343" s="105">
        <f t="shared" si="17"/>
        <v>1438</v>
      </c>
      <c r="C343" s="35"/>
      <c r="D343" s="34">
        <f t="shared" si="16"/>
        <v>1438</v>
      </c>
      <c r="E343" s="26">
        <v>45066</v>
      </c>
      <c r="F343" s="37">
        <v>1442</v>
      </c>
      <c r="G343" s="36">
        <v>45067</v>
      </c>
      <c r="H343" s="76">
        <f t="shared" si="15"/>
        <v>4</v>
      </c>
      <c r="K343" s="33"/>
      <c r="L343" s="687">
        <v>45066</v>
      </c>
      <c r="M343" s="34">
        <f t="shared" si="14"/>
        <v>127</v>
      </c>
      <c r="N343" s="37">
        <v>0</v>
      </c>
      <c r="O343" s="35">
        <v>122</v>
      </c>
      <c r="P343" s="40"/>
      <c r="Q343" s="40">
        <f t="shared" si="11"/>
        <v>5</v>
      </c>
      <c r="R343" s="41"/>
    </row>
    <row r="344" spans="1:18" ht="15.6" x14ac:dyDescent="0.3">
      <c r="A344" s="5"/>
      <c r="B344" s="105">
        <f t="shared" si="17"/>
        <v>1442</v>
      </c>
      <c r="C344" s="35"/>
      <c r="D344" s="34">
        <f t="shared" si="16"/>
        <v>1442</v>
      </c>
      <c r="E344" s="26">
        <v>45067</v>
      </c>
      <c r="F344" s="37">
        <v>1442</v>
      </c>
      <c r="G344" s="36">
        <v>45068</v>
      </c>
      <c r="H344" s="76">
        <f t="shared" si="15"/>
        <v>0</v>
      </c>
      <c r="K344" s="33"/>
      <c r="L344" s="687">
        <v>45067</v>
      </c>
      <c r="M344" s="34">
        <f t="shared" si="14"/>
        <v>122</v>
      </c>
      <c r="N344" s="37">
        <v>0</v>
      </c>
      <c r="O344" s="35">
        <v>122</v>
      </c>
      <c r="P344" s="40"/>
      <c r="Q344" s="40">
        <f t="shared" si="11"/>
        <v>0</v>
      </c>
      <c r="R344" s="41"/>
    </row>
    <row r="345" spans="1:18" ht="15.6" x14ac:dyDescent="0.3">
      <c r="A345" s="5"/>
      <c r="B345" s="105">
        <f t="shared" si="17"/>
        <v>1442</v>
      </c>
      <c r="C345" s="35"/>
      <c r="D345" s="34">
        <f t="shared" si="16"/>
        <v>1442</v>
      </c>
      <c r="E345" s="26">
        <v>45068</v>
      </c>
      <c r="F345" s="37">
        <v>1442</v>
      </c>
      <c r="G345" s="36">
        <v>45069</v>
      </c>
      <c r="H345" s="76">
        <f t="shared" si="15"/>
        <v>0</v>
      </c>
      <c r="K345" s="33"/>
      <c r="L345" s="687">
        <v>45068</v>
      </c>
      <c r="M345" s="34">
        <f t="shared" si="14"/>
        <v>122</v>
      </c>
      <c r="N345" s="37">
        <v>0</v>
      </c>
      <c r="O345" s="35">
        <v>122</v>
      </c>
      <c r="P345" s="40"/>
      <c r="Q345" s="40">
        <f t="shared" si="11"/>
        <v>0</v>
      </c>
      <c r="R345" s="41"/>
    </row>
    <row r="346" spans="1:18" ht="15.6" x14ac:dyDescent="0.3">
      <c r="A346" s="5"/>
      <c r="B346" s="105">
        <f t="shared" si="17"/>
        <v>1442</v>
      </c>
      <c r="C346" s="35"/>
      <c r="D346" s="34">
        <f t="shared" si="16"/>
        <v>1442</v>
      </c>
      <c r="E346" s="26">
        <v>45069</v>
      </c>
      <c r="F346" s="37">
        <v>1451</v>
      </c>
      <c r="G346" s="36">
        <v>45070</v>
      </c>
      <c r="H346" s="76">
        <f t="shared" si="15"/>
        <v>9</v>
      </c>
      <c r="K346" s="33"/>
      <c r="L346" s="687">
        <v>45069</v>
      </c>
      <c r="M346" s="34">
        <f t="shared" si="14"/>
        <v>122</v>
      </c>
      <c r="N346" s="37">
        <v>0</v>
      </c>
      <c r="O346" s="35">
        <v>88</v>
      </c>
      <c r="P346" s="40"/>
      <c r="Q346" s="40">
        <f t="shared" ref="Q346:Q600" si="18">(M346+N346)-O346</f>
        <v>34</v>
      </c>
      <c r="R346" s="41"/>
    </row>
    <row r="347" spans="1:18" ht="15.6" x14ac:dyDescent="0.3">
      <c r="A347" s="5"/>
      <c r="B347" s="105">
        <f t="shared" si="17"/>
        <v>1451</v>
      </c>
      <c r="C347" s="35"/>
      <c r="D347" s="34">
        <f t="shared" si="16"/>
        <v>1451</v>
      </c>
      <c r="E347" s="26">
        <v>45070</v>
      </c>
      <c r="F347" s="37">
        <v>1452</v>
      </c>
      <c r="G347" s="36">
        <v>45071</v>
      </c>
      <c r="H347" s="76">
        <f t="shared" si="15"/>
        <v>1</v>
      </c>
      <c r="K347" s="33"/>
      <c r="L347" s="687">
        <v>45070</v>
      </c>
      <c r="M347" s="34">
        <f t="shared" si="14"/>
        <v>88</v>
      </c>
      <c r="N347" s="37">
        <v>0</v>
      </c>
      <c r="O347" s="35">
        <v>84</v>
      </c>
      <c r="P347" s="40"/>
      <c r="Q347" s="40">
        <f t="shared" si="18"/>
        <v>4</v>
      </c>
      <c r="R347" s="41"/>
    </row>
    <row r="348" spans="1:18" ht="15.6" x14ac:dyDescent="0.3">
      <c r="A348" s="5"/>
      <c r="B348" s="105">
        <f t="shared" si="17"/>
        <v>1452</v>
      </c>
      <c r="C348" s="35"/>
      <c r="D348" s="34">
        <f t="shared" si="16"/>
        <v>1452</v>
      </c>
      <c r="E348" s="26">
        <v>45071</v>
      </c>
      <c r="F348" s="37">
        <v>1454</v>
      </c>
      <c r="G348" s="36">
        <v>45072</v>
      </c>
      <c r="H348" s="76">
        <f t="shared" si="15"/>
        <v>2</v>
      </c>
      <c r="K348" s="33"/>
      <c r="L348" s="687">
        <v>45071</v>
      </c>
      <c r="M348" s="34">
        <f t="shared" si="14"/>
        <v>84</v>
      </c>
      <c r="N348" s="37">
        <v>0</v>
      </c>
      <c r="O348" s="35">
        <v>76</v>
      </c>
      <c r="P348" s="40"/>
      <c r="Q348" s="40">
        <f t="shared" si="18"/>
        <v>8</v>
      </c>
      <c r="R348" s="41"/>
    </row>
    <row r="349" spans="1:18" ht="15.6" x14ac:dyDescent="0.3">
      <c r="A349" s="5"/>
      <c r="B349" s="105">
        <f t="shared" si="17"/>
        <v>1454</v>
      </c>
      <c r="C349" s="35"/>
      <c r="D349" s="34">
        <f t="shared" si="16"/>
        <v>1454</v>
      </c>
      <c r="E349" s="26">
        <v>45072</v>
      </c>
      <c r="F349" s="37">
        <v>1455</v>
      </c>
      <c r="G349" s="36">
        <v>45073</v>
      </c>
      <c r="H349" s="76">
        <f t="shared" si="15"/>
        <v>1</v>
      </c>
      <c r="K349" s="33"/>
      <c r="L349" s="687">
        <v>45072</v>
      </c>
      <c r="M349" s="34">
        <f t="shared" si="14"/>
        <v>76</v>
      </c>
      <c r="N349" s="37">
        <v>0</v>
      </c>
      <c r="O349" s="35">
        <v>76</v>
      </c>
      <c r="P349" s="40"/>
      <c r="Q349" s="40">
        <f t="shared" si="18"/>
        <v>0</v>
      </c>
      <c r="R349" s="41"/>
    </row>
    <row r="350" spans="1:18" ht="15.6" x14ac:dyDescent="0.3">
      <c r="A350" s="5"/>
      <c r="B350" s="105">
        <f t="shared" si="17"/>
        <v>1455</v>
      </c>
      <c r="C350" s="35"/>
      <c r="D350" s="34">
        <f t="shared" si="16"/>
        <v>1455</v>
      </c>
      <c r="E350" s="26">
        <v>45073</v>
      </c>
      <c r="F350" s="37">
        <v>1457</v>
      </c>
      <c r="G350" s="36">
        <v>45074</v>
      </c>
      <c r="H350" s="76">
        <f t="shared" si="15"/>
        <v>2</v>
      </c>
      <c r="K350" s="33"/>
      <c r="L350" s="687">
        <v>45073</v>
      </c>
      <c r="M350" s="34">
        <f t="shared" si="14"/>
        <v>76</v>
      </c>
      <c r="N350" s="37">
        <v>0</v>
      </c>
      <c r="O350" s="35">
        <v>71</v>
      </c>
      <c r="P350" s="40"/>
      <c r="Q350" s="40">
        <f t="shared" si="18"/>
        <v>5</v>
      </c>
      <c r="R350" s="41"/>
    </row>
    <row r="351" spans="1:18" ht="15.6" x14ac:dyDescent="0.3">
      <c r="A351" s="5"/>
      <c r="B351" s="105">
        <f t="shared" si="17"/>
        <v>1457</v>
      </c>
      <c r="C351" s="35"/>
      <c r="D351" s="34">
        <f t="shared" si="16"/>
        <v>1457</v>
      </c>
      <c r="E351" s="26">
        <v>45074</v>
      </c>
      <c r="F351" s="37">
        <v>1457</v>
      </c>
      <c r="G351" s="36">
        <v>45075</v>
      </c>
      <c r="H351" s="76">
        <f t="shared" si="15"/>
        <v>0</v>
      </c>
      <c r="K351" s="33"/>
      <c r="L351" s="687">
        <v>45074</v>
      </c>
      <c r="M351" s="34">
        <f t="shared" si="14"/>
        <v>71</v>
      </c>
      <c r="N351" s="37">
        <v>0</v>
      </c>
      <c r="O351" s="35">
        <v>71</v>
      </c>
      <c r="P351" s="40"/>
      <c r="Q351" s="40">
        <f t="shared" si="18"/>
        <v>0</v>
      </c>
      <c r="R351" s="41"/>
    </row>
    <row r="352" spans="1:18" ht="15.6" x14ac:dyDescent="0.3">
      <c r="A352" s="5"/>
      <c r="B352" s="105">
        <f t="shared" si="17"/>
        <v>1457</v>
      </c>
      <c r="C352" s="35"/>
      <c r="D352" s="34">
        <f t="shared" si="16"/>
        <v>1457</v>
      </c>
      <c r="E352" s="26">
        <v>45075</v>
      </c>
      <c r="F352" s="37">
        <v>1457</v>
      </c>
      <c r="G352" s="36">
        <v>45076</v>
      </c>
      <c r="H352" s="76">
        <f t="shared" si="15"/>
        <v>0</v>
      </c>
      <c r="K352" s="33"/>
      <c r="L352" s="687">
        <v>45075</v>
      </c>
      <c r="M352" s="34">
        <f t="shared" si="14"/>
        <v>71</v>
      </c>
      <c r="N352" s="37">
        <v>0</v>
      </c>
      <c r="O352" s="35">
        <v>71</v>
      </c>
      <c r="P352" s="40"/>
      <c r="Q352" s="40">
        <f t="shared" si="18"/>
        <v>0</v>
      </c>
      <c r="R352" s="41"/>
    </row>
    <row r="353" spans="1:18" ht="15.6" x14ac:dyDescent="0.3">
      <c r="A353" s="5"/>
      <c r="B353" s="105">
        <f t="shared" si="17"/>
        <v>1457</v>
      </c>
      <c r="C353" s="35"/>
      <c r="D353" s="34">
        <f t="shared" si="16"/>
        <v>1457</v>
      </c>
      <c r="E353" s="26">
        <v>45076</v>
      </c>
      <c r="F353" s="37">
        <v>1459</v>
      </c>
      <c r="G353" s="36">
        <v>45077</v>
      </c>
      <c r="H353" s="76">
        <f t="shared" si="15"/>
        <v>2</v>
      </c>
      <c r="K353" s="33"/>
      <c r="L353" s="687">
        <v>45076</v>
      </c>
      <c r="M353" s="34">
        <f t="shared" si="14"/>
        <v>71</v>
      </c>
      <c r="N353" s="37">
        <v>0</v>
      </c>
      <c r="O353" s="35">
        <v>60</v>
      </c>
      <c r="P353" s="40"/>
      <c r="Q353" s="40">
        <f t="shared" si="18"/>
        <v>11</v>
      </c>
      <c r="R353" s="41"/>
    </row>
    <row r="354" spans="1:18" ht="15.6" x14ac:dyDescent="0.3">
      <c r="A354" s="5"/>
      <c r="B354" s="105">
        <f t="shared" si="17"/>
        <v>1459</v>
      </c>
      <c r="C354" s="35"/>
      <c r="D354" s="34">
        <f t="shared" si="16"/>
        <v>1459</v>
      </c>
      <c r="E354" s="26">
        <v>45077</v>
      </c>
      <c r="F354" s="37">
        <v>1461</v>
      </c>
      <c r="G354" s="36">
        <v>45078</v>
      </c>
      <c r="H354" s="76">
        <f t="shared" si="15"/>
        <v>2</v>
      </c>
      <c r="K354" s="33"/>
      <c r="L354" s="687">
        <v>45077</v>
      </c>
      <c r="M354" s="34">
        <f t="shared" si="14"/>
        <v>60</v>
      </c>
      <c r="N354" s="37">
        <v>0</v>
      </c>
      <c r="O354" s="35">
        <v>55</v>
      </c>
      <c r="P354" s="40"/>
      <c r="Q354" s="40">
        <f t="shared" si="18"/>
        <v>5</v>
      </c>
      <c r="R354" s="41"/>
    </row>
    <row r="355" spans="1:18" ht="15.6" x14ac:dyDescent="0.3">
      <c r="A355" s="5"/>
      <c r="B355" s="105">
        <f t="shared" si="17"/>
        <v>1461</v>
      </c>
      <c r="C355" s="35"/>
      <c r="D355" s="34">
        <f t="shared" si="16"/>
        <v>1461</v>
      </c>
      <c r="E355" s="26">
        <v>45078</v>
      </c>
      <c r="F355" s="37">
        <v>1461</v>
      </c>
      <c r="G355" s="36">
        <v>45079</v>
      </c>
      <c r="H355" s="76">
        <f t="shared" si="15"/>
        <v>0</v>
      </c>
      <c r="K355" s="33"/>
      <c r="L355" s="687">
        <v>45078</v>
      </c>
      <c r="M355" s="34">
        <f t="shared" si="14"/>
        <v>55</v>
      </c>
      <c r="N355" s="37">
        <v>0</v>
      </c>
      <c r="O355" s="35">
        <v>55</v>
      </c>
      <c r="P355" s="40"/>
      <c r="Q355" s="40">
        <f t="shared" si="18"/>
        <v>0</v>
      </c>
      <c r="R355" s="41"/>
    </row>
    <row r="356" spans="1:18" ht="15.6" x14ac:dyDescent="0.3">
      <c r="A356" s="5"/>
      <c r="B356" s="105">
        <f t="shared" si="17"/>
        <v>1461</v>
      </c>
      <c r="C356" s="35"/>
      <c r="D356" s="34">
        <f t="shared" si="16"/>
        <v>1461</v>
      </c>
      <c r="E356" s="26">
        <v>45079</v>
      </c>
      <c r="F356" s="37">
        <v>1461</v>
      </c>
      <c r="G356" s="36">
        <v>45080</v>
      </c>
      <c r="H356" s="76">
        <f t="shared" si="15"/>
        <v>0</v>
      </c>
      <c r="K356" s="33"/>
      <c r="L356" s="687">
        <v>45079</v>
      </c>
      <c r="M356" s="34">
        <f t="shared" si="14"/>
        <v>55</v>
      </c>
      <c r="N356" s="37">
        <v>0</v>
      </c>
      <c r="O356" s="35">
        <v>55</v>
      </c>
      <c r="P356" s="40"/>
      <c r="Q356" s="40">
        <f t="shared" si="18"/>
        <v>0</v>
      </c>
      <c r="R356" s="41"/>
    </row>
    <row r="357" spans="1:18" ht="15.6" x14ac:dyDescent="0.3">
      <c r="A357" s="5"/>
      <c r="B357" s="105">
        <f t="shared" si="17"/>
        <v>1461</v>
      </c>
      <c r="C357" s="35"/>
      <c r="D357" s="34">
        <f t="shared" si="16"/>
        <v>1461</v>
      </c>
      <c r="E357" s="26">
        <v>45080</v>
      </c>
      <c r="F357" s="37">
        <v>1463</v>
      </c>
      <c r="G357" s="36">
        <v>45081</v>
      </c>
      <c r="H357" s="76">
        <f t="shared" si="15"/>
        <v>2</v>
      </c>
      <c r="K357" s="33"/>
      <c r="L357" s="687">
        <v>45080</v>
      </c>
      <c r="M357" s="34">
        <f t="shared" si="14"/>
        <v>55</v>
      </c>
      <c r="N357" s="37">
        <v>0</v>
      </c>
      <c r="O357" s="35">
        <v>53</v>
      </c>
      <c r="P357" s="40"/>
      <c r="Q357" s="40">
        <f t="shared" si="18"/>
        <v>2</v>
      </c>
      <c r="R357" s="41"/>
    </row>
    <row r="358" spans="1:18" ht="15.6" x14ac:dyDescent="0.3">
      <c r="A358" s="5"/>
      <c r="B358" s="105">
        <f t="shared" si="17"/>
        <v>1463</v>
      </c>
      <c r="C358" s="35"/>
      <c r="D358" s="34">
        <f t="shared" si="16"/>
        <v>1463</v>
      </c>
      <c r="E358" s="26">
        <v>45081</v>
      </c>
      <c r="F358" s="37">
        <v>1463</v>
      </c>
      <c r="G358" s="36">
        <v>45082</v>
      </c>
      <c r="H358" s="76">
        <f t="shared" si="15"/>
        <v>0</v>
      </c>
      <c r="K358" s="33"/>
      <c r="L358" s="687">
        <v>45081</v>
      </c>
      <c r="M358" s="34">
        <f t="shared" si="14"/>
        <v>53</v>
      </c>
      <c r="N358" s="37">
        <v>0</v>
      </c>
      <c r="O358" s="35">
        <v>53</v>
      </c>
      <c r="P358" s="40"/>
      <c r="Q358" s="40">
        <f t="shared" si="18"/>
        <v>0</v>
      </c>
      <c r="R358" s="41"/>
    </row>
    <row r="359" spans="1:18" ht="15.6" x14ac:dyDescent="0.3">
      <c r="A359" s="5"/>
      <c r="B359" s="105">
        <f t="shared" si="17"/>
        <v>1463</v>
      </c>
      <c r="C359" s="35"/>
      <c r="D359" s="34">
        <f t="shared" si="16"/>
        <v>1463</v>
      </c>
      <c r="E359" s="26">
        <v>45082</v>
      </c>
      <c r="F359" s="37">
        <v>1465</v>
      </c>
      <c r="G359" s="36">
        <v>45083</v>
      </c>
      <c r="H359" s="76">
        <f t="shared" si="15"/>
        <v>2</v>
      </c>
      <c r="K359" s="33"/>
      <c r="L359" s="687">
        <v>45082</v>
      </c>
      <c r="M359" s="34">
        <f t="shared" si="14"/>
        <v>53</v>
      </c>
      <c r="N359" s="37">
        <v>0</v>
      </c>
      <c r="O359" s="35">
        <v>49</v>
      </c>
      <c r="P359" s="40"/>
      <c r="Q359" s="40">
        <f t="shared" si="18"/>
        <v>4</v>
      </c>
      <c r="R359" s="41"/>
    </row>
    <row r="360" spans="1:18" ht="15.6" x14ac:dyDescent="0.3">
      <c r="A360" s="5"/>
      <c r="B360" s="105">
        <f t="shared" si="17"/>
        <v>1465</v>
      </c>
      <c r="C360" s="35"/>
      <c r="D360" s="34">
        <f t="shared" si="16"/>
        <v>1465</v>
      </c>
      <c r="E360" s="26">
        <v>45083</v>
      </c>
      <c r="F360" s="37">
        <v>1468</v>
      </c>
      <c r="G360" s="36">
        <v>45084</v>
      </c>
      <c r="H360" s="76">
        <f t="shared" si="15"/>
        <v>3</v>
      </c>
      <c r="K360" s="33"/>
      <c r="L360" s="687">
        <v>45083</v>
      </c>
      <c r="M360" s="34">
        <f t="shared" si="14"/>
        <v>49</v>
      </c>
      <c r="N360" s="37">
        <v>0</v>
      </c>
      <c r="O360" s="35">
        <v>34</v>
      </c>
      <c r="P360" s="40"/>
      <c r="Q360" s="40">
        <f t="shared" si="18"/>
        <v>15</v>
      </c>
      <c r="R360" s="41"/>
    </row>
    <row r="361" spans="1:18" ht="15.6" x14ac:dyDescent="0.3">
      <c r="A361" s="5"/>
      <c r="B361" s="105">
        <f t="shared" si="17"/>
        <v>1468</v>
      </c>
      <c r="C361" s="35"/>
      <c r="D361" s="34">
        <f t="shared" si="16"/>
        <v>1468</v>
      </c>
      <c r="E361" s="26">
        <v>45084</v>
      </c>
      <c r="F361" s="37">
        <v>1471</v>
      </c>
      <c r="G361" s="36">
        <v>45085</v>
      </c>
      <c r="H361" s="76">
        <f t="shared" si="15"/>
        <v>3</v>
      </c>
      <c r="K361" s="33"/>
      <c r="L361" s="687">
        <v>45084</v>
      </c>
      <c r="M361" s="34">
        <f t="shared" si="14"/>
        <v>34</v>
      </c>
      <c r="N361" s="37">
        <v>120</v>
      </c>
      <c r="O361" s="35">
        <v>130</v>
      </c>
      <c r="P361" s="40"/>
      <c r="Q361" s="40">
        <f t="shared" si="18"/>
        <v>24</v>
      </c>
      <c r="R361" s="41"/>
    </row>
    <row r="362" spans="1:18" ht="15.6" x14ac:dyDescent="0.3">
      <c r="A362" s="5"/>
      <c r="B362" s="105">
        <f t="shared" si="17"/>
        <v>1471</v>
      </c>
      <c r="C362" s="35"/>
      <c r="D362" s="34">
        <f t="shared" si="16"/>
        <v>1471</v>
      </c>
      <c r="E362" s="26">
        <v>45085</v>
      </c>
      <c r="F362" s="37">
        <v>1480</v>
      </c>
      <c r="G362" s="36">
        <v>45086</v>
      </c>
      <c r="H362" s="76">
        <f t="shared" si="15"/>
        <v>9</v>
      </c>
      <c r="K362" s="33"/>
      <c r="L362" s="687">
        <v>45085</v>
      </c>
      <c r="M362" s="34">
        <f t="shared" si="14"/>
        <v>130</v>
      </c>
      <c r="N362" s="37">
        <v>0</v>
      </c>
      <c r="O362" s="35">
        <v>109</v>
      </c>
      <c r="P362" s="40"/>
      <c r="Q362" s="40">
        <f t="shared" si="18"/>
        <v>21</v>
      </c>
      <c r="R362" s="41"/>
    </row>
    <row r="363" spans="1:18" ht="15.6" x14ac:dyDescent="0.3">
      <c r="A363" s="5"/>
      <c r="B363" s="105">
        <f t="shared" si="17"/>
        <v>1480</v>
      </c>
      <c r="C363" s="35"/>
      <c r="D363" s="34">
        <f t="shared" si="16"/>
        <v>1480</v>
      </c>
      <c r="E363" s="26">
        <v>45086</v>
      </c>
      <c r="F363" s="37">
        <v>1480</v>
      </c>
      <c r="G363" s="36">
        <v>45087</v>
      </c>
      <c r="H363" s="76">
        <f t="shared" si="15"/>
        <v>0</v>
      </c>
      <c r="K363" s="33"/>
      <c r="L363" s="687">
        <v>45086</v>
      </c>
      <c r="M363" s="34">
        <f t="shared" si="14"/>
        <v>109</v>
      </c>
      <c r="N363" s="37">
        <v>0</v>
      </c>
      <c r="O363" s="35">
        <v>109</v>
      </c>
      <c r="P363" s="40"/>
      <c r="Q363" s="40">
        <f t="shared" si="18"/>
        <v>0</v>
      </c>
      <c r="R363" s="41"/>
    </row>
    <row r="364" spans="1:18" ht="15.6" x14ac:dyDescent="0.3">
      <c r="A364" s="5"/>
      <c r="B364" s="105">
        <f t="shared" si="17"/>
        <v>1480</v>
      </c>
      <c r="C364" s="35"/>
      <c r="D364" s="34">
        <f t="shared" si="16"/>
        <v>1480</v>
      </c>
      <c r="E364" s="26">
        <v>45087</v>
      </c>
      <c r="F364" s="37">
        <v>1480</v>
      </c>
      <c r="G364" s="36">
        <v>45088</v>
      </c>
      <c r="H364" s="76">
        <f t="shared" si="15"/>
        <v>0</v>
      </c>
      <c r="K364" s="33"/>
      <c r="L364" s="687">
        <v>45087</v>
      </c>
      <c r="M364" s="34">
        <f t="shared" si="14"/>
        <v>109</v>
      </c>
      <c r="N364" s="37">
        <v>0</v>
      </c>
      <c r="O364" s="35">
        <v>109</v>
      </c>
      <c r="P364" s="40"/>
      <c r="Q364" s="40">
        <f t="shared" si="18"/>
        <v>0</v>
      </c>
      <c r="R364" s="41"/>
    </row>
    <row r="365" spans="1:18" ht="15.6" x14ac:dyDescent="0.3">
      <c r="A365" s="5"/>
      <c r="B365" s="105">
        <f t="shared" si="17"/>
        <v>1480</v>
      </c>
      <c r="C365" s="35"/>
      <c r="D365" s="34">
        <f t="shared" si="16"/>
        <v>1480</v>
      </c>
      <c r="E365" s="26">
        <v>45088</v>
      </c>
      <c r="F365" s="37">
        <v>1482</v>
      </c>
      <c r="G365" s="36">
        <v>45089</v>
      </c>
      <c r="H365" s="76">
        <f t="shared" si="15"/>
        <v>2</v>
      </c>
      <c r="K365" s="33"/>
      <c r="L365" s="687">
        <v>45088</v>
      </c>
      <c r="M365" s="34">
        <f t="shared" si="14"/>
        <v>109</v>
      </c>
      <c r="N365" s="37">
        <v>0</v>
      </c>
      <c r="O365" s="35">
        <v>106</v>
      </c>
      <c r="P365" s="40"/>
      <c r="Q365" s="40">
        <f t="shared" si="18"/>
        <v>3</v>
      </c>
      <c r="R365" s="41"/>
    </row>
    <row r="366" spans="1:18" ht="15.6" x14ac:dyDescent="0.3">
      <c r="A366" s="5"/>
      <c r="B366" s="105">
        <f t="shared" si="17"/>
        <v>1482</v>
      </c>
      <c r="C366" s="35"/>
      <c r="D366" s="34">
        <f t="shared" si="16"/>
        <v>1482</v>
      </c>
      <c r="E366" s="26">
        <v>45089</v>
      </c>
      <c r="F366" s="37">
        <v>1482</v>
      </c>
      <c r="G366" s="36">
        <v>45090</v>
      </c>
      <c r="H366" s="76">
        <f t="shared" si="15"/>
        <v>0</v>
      </c>
      <c r="K366" s="33"/>
      <c r="L366" s="687">
        <v>45089</v>
      </c>
      <c r="M366" s="34">
        <f t="shared" si="14"/>
        <v>106</v>
      </c>
      <c r="N366" s="37">
        <v>0</v>
      </c>
      <c r="O366" s="35">
        <v>106</v>
      </c>
      <c r="P366" s="40"/>
      <c r="Q366" s="40">
        <f t="shared" si="18"/>
        <v>0</v>
      </c>
      <c r="R366" s="41"/>
    </row>
    <row r="367" spans="1:18" ht="15.6" x14ac:dyDescent="0.3">
      <c r="A367" s="5"/>
      <c r="B367" s="105">
        <f t="shared" si="17"/>
        <v>1482</v>
      </c>
      <c r="C367" s="35"/>
      <c r="D367" s="34">
        <f t="shared" si="16"/>
        <v>1482</v>
      </c>
      <c r="E367" s="26">
        <v>45090</v>
      </c>
      <c r="F367" s="37">
        <v>1483</v>
      </c>
      <c r="G367" s="36">
        <v>45091</v>
      </c>
      <c r="H367" s="76">
        <f t="shared" si="15"/>
        <v>1</v>
      </c>
      <c r="K367" s="33"/>
      <c r="L367" s="687">
        <v>45090</v>
      </c>
      <c r="M367" s="34">
        <f t="shared" si="14"/>
        <v>106</v>
      </c>
      <c r="N367" s="37">
        <v>0</v>
      </c>
      <c r="O367" s="35">
        <v>103</v>
      </c>
      <c r="P367" s="40"/>
      <c r="Q367" s="40">
        <f t="shared" si="18"/>
        <v>3</v>
      </c>
      <c r="R367" s="41"/>
    </row>
    <row r="368" spans="1:18" ht="15.6" x14ac:dyDescent="0.3">
      <c r="A368" s="5"/>
      <c r="B368" s="105">
        <f t="shared" si="17"/>
        <v>1483</v>
      </c>
      <c r="C368" s="35"/>
      <c r="D368" s="34">
        <f t="shared" si="16"/>
        <v>1483</v>
      </c>
      <c r="E368" s="26">
        <v>45091</v>
      </c>
      <c r="F368" s="37">
        <v>1488</v>
      </c>
      <c r="G368" s="36">
        <v>45092</v>
      </c>
      <c r="H368" s="76">
        <f t="shared" si="15"/>
        <v>5</v>
      </c>
      <c r="K368" s="33"/>
      <c r="L368" s="687">
        <v>45091</v>
      </c>
      <c r="M368" s="34">
        <f t="shared" si="14"/>
        <v>103</v>
      </c>
      <c r="N368" s="37">
        <v>0</v>
      </c>
      <c r="O368" s="35">
        <v>71</v>
      </c>
      <c r="P368" s="40"/>
      <c r="Q368" s="40">
        <f t="shared" si="18"/>
        <v>32</v>
      </c>
      <c r="R368" s="41"/>
    </row>
    <row r="369" spans="1:18" ht="15.6" x14ac:dyDescent="0.3">
      <c r="A369" s="5"/>
      <c r="B369" s="105">
        <f t="shared" si="17"/>
        <v>1488</v>
      </c>
      <c r="C369" s="35"/>
      <c r="D369" s="34">
        <f t="shared" si="16"/>
        <v>1488</v>
      </c>
      <c r="E369" s="26">
        <v>45092</v>
      </c>
      <c r="F369" s="37">
        <v>1488</v>
      </c>
      <c r="G369" s="36">
        <v>45093</v>
      </c>
      <c r="H369" s="76">
        <f t="shared" si="15"/>
        <v>0</v>
      </c>
      <c r="K369" s="33"/>
      <c r="L369" s="687">
        <v>45092</v>
      </c>
      <c r="M369" s="34">
        <f t="shared" si="14"/>
        <v>71</v>
      </c>
      <c r="N369" s="37">
        <v>59</v>
      </c>
      <c r="O369" s="35">
        <v>130</v>
      </c>
      <c r="P369" s="40"/>
      <c r="Q369" s="40">
        <f t="shared" si="18"/>
        <v>0</v>
      </c>
      <c r="R369" s="41"/>
    </row>
    <row r="370" spans="1:18" ht="15.6" x14ac:dyDescent="0.3">
      <c r="A370" s="5"/>
      <c r="B370" s="105">
        <f t="shared" si="17"/>
        <v>1488</v>
      </c>
      <c r="C370" s="35"/>
      <c r="D370" s="34">
        <f t="shared" si="16"/>
        <v>1488</v>
      </c>
      <c r="E370" s="26">
        <v>45093</v>
      </c>
      <c r="F370" s="37">
        <v>1488</v>
      </c>
      <c r="G370" s="36">
        <v>45094</v>
      </c>
      <c r="H370" s="76">
        <f t="shared" si="15"/>
        <v>0</v>
      </c>
      <c r="K370" s="33"/>
      <c r="L370" s="687">
        <v>45093</v>
      </c>
      <c r="M370" s="34">
        <f t="shared" si="14"/>
        <v>130</v>
      </c>
      <c r="N370" s="37">
        <v>0</v>
      </c>
      <c r="O370" s="35">
        <v>130</v>
      </c>
      <c r="P370" s="40"/>
      <c r="Q370" s="40">
        <f t="shared" si="18"/>
        <v>0</v>
      </c>
      <c r="R370" s="41"/>
    </row>
    <row r="371" spans="1:18" ht="15.6" x14ac:dyDescent="0.3">
      <c r="A371" s="5"/>
      <c r="B371" s="105">
        <f t="shared" si="17"/>
        <v>1488</v>
      </c>
      <c r="C371" s="35"/>
      <c r="D371" s="34">
        <f t="shared" si="16"/>
        <v>1488</v>
      </c>
      <c r="E371" s="26">
        <v>45094</v>
      </c>
      <c r="F371" s="37">
        <v>1488</v>
      </c>
      <c r="G371" s="36">
        <v>45095</v>
      </c>
      <c r="H371" s="76">
        <f t="shared" si="15"/>
        <v>0</v>
      </c>
      <c r="K371" s="33"/>
      <c r="L371" s="687">
        <v>45094</v>
      </c>
      <c r="M371" s="34">
        <f t="shared" si="14"/>
        <v>130</v>
      </c>
      <c r="N371" s="37">
        <v>0</v>
      </c>
      <c r="O371" s="35">
        <v>130</v>
      </c>
      <c r="P371" s="40"/>
      <c r="Q371" s="40">
        <f t="shared" si="18"/>
        <v>0</v>
      </c>
      <c r="R371" s="41"/>
    </row>
    <row r="372" spans="1:18" ht="15.6" x14ac:dyDescent="0.3">
      <c r="A372" s="5"/>
      <c r="B372" s="105">
        <f t="shared" si="17"/>
        <v>1488</v>
      </c>
      <c r="C372" s="35"/>
      <c r="D372" s="34">
        <f t="shared" si="16"/>
        <v>1488</v>
      </c>
      <c r="E372" s="26">
        <v>45095</v>
      </c>
      <c r="F372" s="37">
        <v>1488</v>
      </c>
      <c r="G372" s="36">
        <v>45096</v>
      </c>
      <c r="H372" s="76">
        <f t="shared" si="15"/>
        <v>0</v>
      </c>
      <c r="K372" s="33"/>
      <c r="L372" s="687">
        <v>45095</v>
      </c>
      <c r="M372" s="34">
        <f t="shared" si="14"/>
        <v>130</v>
      </c>
      <c r="N372" s="37">
        <v>0</v>
      </c>
      <c r="O372" s="35">
        <v>130</v>
      </c>
      <c r="P372" s="40"/>
      <c r="Q372" s="40">
        <f t="shared" si="18"/>
        <v>0</v>
      </c>
      <c r="R372" s="41"/>
    </row>
    <row r="373" spans="1:18" ht="15.6" x14ac:dyDescent="0.3">
      <c r="A373" s="5"/>
      <c r="B373" s="105">
        <f t="shared" si="17"/>
        <v>1488</v>
      </c>
      <c r="C373" s="35"/>
      <c r="D373" s="34">
        <f t="shared" si="16"/>
        <v>1488</v>
      </c>
      <c r="E373" s="26">
        <v>45096</v>
      </c>
      <c r="F373" s="37">
        <v>1490</v>
      </c>
      <c r="G373" s="36">
        <v>45097</v>
      </c>
      <c r="H373" s="76">
        <f t="shared" si="15"/>
        <v>2</v>
      </c>
      <c r="K373" s="33"/>
      <c r="L373" s="687">
        <v>45096</v>
      </c>
      <c r="M373" s="34">
        <f t="shared" si="14"/>
        <v>130</v>
      </c>
      <c r="N373" s="37">
        <v>0</v>
      </c>
      <c r="O373" s="35">
        <v>123</v>
      </c>
      <c r="P373" s="40"/>
      <c r="Q373" s="40">
        <f t="shared" si="18"/>
        <v>7</v>
      </c>
      <c r="R373" s="41"/>
    </row>
    <row r="374" spans="1:18" ht="15.6" x14ac:dyDescent="0.3">
      <c r="A374" s="5"/>
      <c r="B374" s="105">
        <f t="shared" si="17"/>
        <v>1490</v>
      </c>
      <c r="C374" s="35"/>
      <c r="D374" s="34">
        <f t="shared" si="16"/>
        <v>1490</v>
      </c>
      <c r="E374" s="26">
        <v>45097</v>
      </c>
      <c r="F374" s="37">
        <v>1491</v>
      </c>
      <c r="G374" s="36">
        <v>45098</v>
      </c>
      <c r="H374" s="76">
        <f t="shared" si="15"/>
        <v>1</v>
      </c>
      <c r="I374" s="48" t="s">
        <v>281</v>
      </c>
      <c r="K374" s="33"/>
      <c r="L374" s="687">
        <v>45097</v>
      </c>
      <c r="M374" s="34">
        <f t="shared" si="14"/>
        <v>123</v>
      </c>
      <c r="N374" s="37">
        <v>0</v>
      </c>
      <c r="O374" s="35">
        <v>123</v>
      </c>
      <c r="P374" s="40"/>
      <c r="Q374" s="40">
        <f t="shared" si="18"/>
        <v>0</v>
      </c>
      <c r="R374" s="41"/>
    </row>
    <row r="375" spans="1:18" ht="15.6" x14ac:dyDescent="0.3">
      <c r="A375" s="5"/>
      <c r="B375" s="105">
        <f t="shared" si="17"/>
        <v>1491</v>
      </c>
      <c r="C375" s="35"/>
      <c r="D375" s="34">
        <f t="shared" si="16"/>
        <v>1491</v>
      </c>
      <c r="E375" s="26">
        <v>45098</v>
      </c>
      <c r="F375" s="37">
        <v>1491</v>
      </c>
      <c r="G375" s="36">
        <v>45099</v>
      </c>
      <c r="H375" s="76">
        <f t="shared" si="15"/>
        <v>0</v>
      </c>
      <c r="K375" s="33"/>
      <c r="L375" s="687">
        <v>45098</v>
      </c>
      <c r="M375" s="34">
        <f t="shared" si="14"/>
        <v>123</v>
      </c>
      <c r="N375" s="37">
        <v>0</v>
      </c>
      <c r="O375" s="35">
        <v>123</v>
      </c>
      <c r="P375" s="40"/>
      <c r="Q375" s="40">
        <f t="shared" si="18"/>
        <v>0</v>
      </c>
      <c r="R375" s="41"/>
    </row>
    <row r="376" spans="1:18" ht="15.6" x14ac:dyDescent="0.3">
      <c r="A376" s="5"/>
      <c r="B376" s="105">
        <f t="shared" si="17"/>
        <v>1491</v>
      </c>
      <c r="C376" s="35"/>
      <c r="D376" s="34">
        <f t="shared" si="16"/>
        <v>1491</v>
      </c>
      <c r="E376" s="26">
        <v>45099</v>
      </c>
      <c r="F376" s="37">
        <v>1491</v>
      </c>
      <c r="G376" s="36">
        <v>45100</v>
      </c>
      <c r="H376" s="76">
        <f t="shared" si="15"/>
        <v>0</v>
      </c>
      <c r="K376" s="33"/>
      <c r="L376" s="687">
        <v>45099</v>
      </c>
      <c r="M376" s="34">
        <f t="shared" si="14"/>
        <v>123</v>
      </c>
      <c r="N376" s="37">
        <v>0</v>
      </c>
      <c r="O376" s="35">
        <v>123</v>
      </c>
      <c r="P376" s="40"/>
      <c r="Q376" s="40">
        <f t="shared" si="18"/>
        <v>0</v>
      </c>
      <c r="R376" s="41"/>
    </row>
    <row r="377" spans="1:18" ht="15.6" x14ac:dyDescent="0.3">
      <c r="A377" s="5"/>
      <c r="B377" s="105">
        <f t="shared" si="17"/>
        <v>1491</v>
      </c>
      <c r="C377" s="35"/>
      <c r="D377" s="34">
        <f t="shared" si="16"/>
        <v>1491</v>
      </c>
      <c r="E377" s="26">
        <v>45100</v>
      </c>
      <c r="F377" s="37">
        <v>1492</v>
      </c>
      <c r="G377" s="36">
        <v>45101</v>
      </c>
      <c r="H377" s="76">
        <f t="shared" si="15"/>
        <v>1</v>
      </c>
      <c r="K377" s="33"/>
      <c r="L377" s="687">
        <v>45100</v>
      </c>
      <c r="M377" s="34">
        <f t="shared" si="14"/>
        <v>123</v>
      </c>
      <c r="N377" s="37">
        <v>0</v>
      </c>
      <c r="O377" s="35">
        <v>123</v>
      </c>
      <c r="P377" s="40"/>
      <c r="Q377" s="40">
        <f t="shared" si="18"/>
        <v>0</v>
      </c>
      <c r="R377" s="41"/>
    </row>
    <row r="378" spans="1:18" ht="15.6" x14ac:dyDescent="0.3">
      <c r="A378" s="5"/>
      <c r="B378" s="105">
        <f t="shared" si="17"/>
        <v>1492</v>
      </c>
      <c r="C378" s="35"/>
      <c r="D378" s="34">
        <f t="shared" si="16"/>
        <v>1492</v>
      </c>
      <c r="E378" s="26">
        <v>45101</v>
      </c>
      <c r="F378" s="37">
        <v>1492</v>
      </c>
      <c r="G378" s="36">
        <v>45102</v>
      </c>
      <c r="H378" s="76">
        <f t="shared" si="15"/>
        <v>0</v>
      </c>
      <c r="K378" s="33"/>
      <c r="L378" s="687">
        <v>45101</v>
      </c>
      <c r="M378" s="34">
        <f t="shared" si="14"/>
        <v>123</v>
      </c>
      <c r="N378" s="37">
        <v>0</v>
      </c>
      <c r="O378" s="35">
        <v>123</v>
      </c>
      <c r="P378" s="40"/>
      <c r="Q378" s="40">
        <f t="shared" si="18"/>
        <v>0</v>
      </c>
      <c r="R378" s="41"/>
    </row>
    <row r="379" spans="1:18" ht="15.6" x14ac:dyDescent="0.3">
      <c r="A379" s="5"/>
      <c r="B379" s="105">
        <f t="shared" si="17"/>
        <v>1492</v>
      </c>
      <c r="C379" s="35"/>
      <c r="D379" s="34">
        <f t="shared" si="16"/>
        <v>1492</v>
      </c>
      <c r="E379" s="26">
        <v>45102</v>
      </c>
      <c r="F379" s="37">
        <v>1499</v>
      </c>
      <c r="G379" s="36">
        <v>45103</v>
      </c>
      <c r="H379" s="76">
        <f t="shared" si="15"/>
        <v>7</v>
      </c>
      <c r="K379" s="33"/>
      <c r="L379" s="687">
        <v>45102</v>
      </c>
      <c r="M379" s="34">
        <f t="shared" si="14"/>
        <v>123</v>
      </c>
      <c r="N379" s="37">
        <v>0</v>
      </c>
      <c r="O379" s="35">
        <v>109</v>
      </c>
      <c r="P379" s="40"/>
      <c r="Q379" s="40">
        <f t="shared" si="18"/>
        <v>14</v>
      </c>
      <c r="R379" s="41"/>
    </row>
    <row r="380" spans="1:18" ht="15.6" x14ac:dyDescent="0.3">
      <c r="A380" s="5"/>
      <c r="B380" s="105">
        <f t="shared" si="17"/>
        <v>1499</v>
      </c>
      <c r="C380" s="35"/>
      <c r="D380" s="34">
        <f t="shared" si="16"/>
        <v>1499</v>
      </c>
      <c r="E380" s="26">
        <v>45103</v>
      </c>
      <c r="F380" s="37">
        <v>1499</v>
      </c>
      <c r="G380" s="36">
        <v>45104</v>
      </c>
      <c r="H380" s="76">
        <f t="shared" si="15"/>
        <v>0</v>
      </c>
      <c r="K380" s="33"/>
      <c r="L380" s="687">
        <v>45103</v>
      </c>
      <c r="M380" s="34">
        <f t="shared" si="14"/>
        <v>109</v>
      </c>
      <c r="N380" s="37">
        <v>0</v>
      </c>
      <c r="O380" s="35">
        <v>109</v>
      </c>
      <c r="P380" s="40"/>
      <c r="Q380" s="40">
        <f t="shared" si="18"/>
        <v>0</v>
      </c>
      <c r="R380" s="41"/>
    </row>
    <row r="381" spans="1:18" ht="15.6" x14ac:dyDescent="0.3">
      <c r="A381" s="5"/>
      <c r="B381" s="105">
        <f t="shared" si="17"/>
        <v>1499</v>
      </c>
      <c r="C381" s="35"/>
      <c r="D381" s="34">
        <f t="shared" si="16"/>
        <v>1499</v>
      </c>
      <c r="E381" s="26">
        <v>45104</v>
      </c>
      <c r="F381" s="37">
        <v>1504</v>
      </c>
      <c r="G381" s="36">
        <v>45105</v>
      </c>
      <c r="H381" s="76">
        <f t="shared" si="15"/>
        <v>5</v>
      </c>
      <c r="K381" s="33"/>
      <c r="L381" s="687">
        <v>45104</v>
      </c>
      <c r="M381" s="34">
        <f t="shared" si="14"/>
        <v>109</v>
      </c>
      <c r="N381" s="37">
        <v>0</v>
      </c>
      <c r="O381" s="35">
        <v>96</v>
      </c>
      <c r="P381" s="40"/>
      <c r="Q381" s="40">
        <f t="shared" si="18"/>
        <v>13</v>
      </c>
      <c r="R381" s="41"/>
    </row>
    <row r="382" spans="1:18" ht="15.6" x14ac:dyDescent="0.3">
      <c r="A382" s="5"/>
      <c r="B382" s="105">
        <f t="shared" si="17"/>
        <v>1504</v>
      </c>
      <c r="C382" s="35"/>
      <c r="D382" s="34">
        <f t="shared" si="16"/>
        <v>1504</v>
      </c>
      <c r="E382" s="26">
        <v>45105</v>
      </c>
      <c r="F382" s="37">
        <v>1504</v>
      </c>
      <c r="G382" s="36">
        <v>45106</v>
      </c>
      <c r="H382" s="76">
        <f t="shared" si="15"/>
        <v>0</v>
      </c>
      <c r="K382" s="33"/>
      <c r="L382" s="687">
        <v>45105</v>
      </c>
      <c r="M382" s="34">
        <f t="shared" si="14"/>
        <v>96</v>
      </c>
      <c r="N382" s="37">
        <v>0</v>
      </c>
      <c r="O382" s="35">
        <v>96</v>
      </c>
      <c r="P382" s="40"/>
      <c r="Q382" s="40">
        <f t="shared" si="18"/>
        <v>0</v>
      </c>
      <c r="R382" s="41"/>
    </row>
    <row r="383" spans="1:18" ht="15.6" x14ac:dyDescent="0.3">
      <c r="A383" s="5"/>
      <c r="B383" s="105">
        <f t="shared" si="17"/>
        <v>1504</v>
      </c>
      <c r="C383" s="35"/>
      <c r="D383" s="34">
        <f t="shared" si="16"/>
        <v>1504</v>
      </c>
      <c r="E383" s="26">
        <v>45106</v>
      </c>
      <c r="F383" s="37">
        <v>1504</v>
      </c>
      <c r="G383" s="36">
        <v>45107</v>
      </c>
      <c r="H383" s="76">
        <f t="shared" si="15"/>
        <v>0</v>
      </c>
      <c r="K383" s="33"/>
      <c r="L383" s="687">
        <v>45106</v>
      </c>
      <c r="M383" s="34">
        <f t="shared" si="14"/>
        <v>96</v>
      </c>
      <c r="N383" s="37">
        <v>0</v>
      </c>
      <c r="O383" s="35">
        <v>96</v>
      </c>
      <c r="P383" s="40"/>
      <c r="Q383" s="40">
        <f t="shared" si="18"/>
        <v>0</v>
      </c>
      <c r="R383" s="41"/>
    </row>
    <row r="384" spans="1:18" ht="15.6" x14ac:dyDescent="0.3">
      <c r="A384" s="5"/>
      <c r="B384" s="105">
        <f t="shared" si="17"/>
        <v>1504</v>
      </c>
      <c r="C384" s="35"/>
      <c r="D384" s="34">
        <f t="shared" si="16"/>
        <v>1504</v>
      </c>
      <c r="E384" s="26">
        <v>45107</v>
      </c>
      <c r="F384" s="37">
        <v>1506</v>
      </c>
      <c r="G384" s="36">
        <v>45108</v>
      </c>
      <c r="H384" s="76">
        <f t="shared" si="15"/>
        <v>2</v>
      </c>
      <c r="K384" s="33"/>
      <c r="L384" s="687">
        <v>45107</v>
      </c>
      <c r="M384" s="34">
        <f t="shared" si="14"/>
        <v>96</v>
      </c>
      <c r="N384" s="37">
        <v>0</v>
      </c>
      <c r="O384" s="35">
        <v>88</v>
      </c>
      <c r="P384" s="40"/>
      <c r="Q384" s="40">
        <f t="shared" si="18"/>
        <v>8</v>
      </c>
      <c r="R384" s="41"/>
    </row>
    <row r="385" spans="1:20" ht="15.6" x14ac:dyDescent="0.3">
      <c r="A385" s="5"/>
      <c r="B385" s="105">
        <f t="shared" si="17"/>
        <v>1506</v>
      </c>
      <c r="C385" s="35"/>
      <c r="D385" s="34">
        <f t="shared" si="16"/>
        <v>1506</v>
      </c>
      <c r="E385" s="26">
        <v>45108</v>
      </c>
      <c r="F385" s="37">
        <v>1506</v>
      </c>
      <c r="G385" s="36">
        <v>45109</v>
      </c>
      <c r="H385" s="76">
        <f t="shared" si="15"/>
        <v>0</v>
      </c>
      <c r="K385" s="33"/>
      <c r="L385" s="687">
        <v>45108</v>
      </c>
      <c r="M385" s="34">
        <f t="shared" si="14"/>
        <v>88</v>
      </c>
      <c r="N385" s="37">
        <v>0</v>
      </c>
      <c r="O385" s="35">
        <v>88</v>
      </c>
      <c r="P385" s="40"/>
      <c r="Q385" s="40">
        <f t="shared" si="18"/>
        <v>0</v>
      </c>
      <c r="R385" s="41"/>
      <c r="T385" s="48">
        <f>SUM(Q385:Q476)</f>
        <v>655</v>
      </c>
    </row>
    <row r="386" spans="1:20" ht="15.6" x14ac:dyDescent="0.3">
      <c r="A386" s="5"/>
      <c r="B386" s="105">
        <f t="shared" si="17"/>
        <v>1506</v>
      </c>
      <c r="C386" s="35"/>
      <c r="D386" s="34">
        <f t="shared" si="16"/>
        <v>1506</v>
      </c>
      <c r="E386" s="26">
        <v>45109</v>
      </c>
      <c r="F386" s="37">
        <v>1506</v>
      </c>
      <c r="G386" s="36">
        <v>45110</v>
      </c>
      <c r="H386" s="76">
        <f t="shared" si="15"/>
        <v>0</v>
      </c>
      <c r="K386" s="33"/>
      <c r="L386" s="687">
        <v>45109</v>
      </c>
      <c r="M386" s="34">
        <f t="shared" si="14"/>
        <v>88</v>
      </c>
      <c r="N386" s="37">
        <v>0</v>
      </c>
      <c r="O386" s="35">
        <v>88</v>
      </c>
      <c r="P386" s="40"/>
      <c r="Q386" s="40">
        <f t="shared" si="18"/>
        <v>0</v>
      </c>
      <c r="R386" s="41"/>
    </row>
    <row r="387" spans="1:20" ht="15.6" x14ac:dyDescent="0.3">
      <c r="A387" s="5"/>
      <c r="B387" s="105">
        <f t="shared" si="17"/>
        <v>1506</v>
      </c>
      <c r="C387" s="35"/>
      <c r="D387" s="34">
        <f t="shared" si="16"/>
        <v>1506</v>
      </c>
      <c r="E387" s="26">
        <v>45110</v>
      </c>
      <c r="F387" s="37">
        <v>1508</v>
      </c>
      <c r="G387" s="36">
        <v>45111</v>
      </c>
      <c r="H387" s="76">
        <f t="shared" si="15"/>
        <v>2</v>
      </c>
      <c r="K387" s="33"/>
      <c r="L387" s="687">
        <v>45110</v>
      </c>
      <c r="M387" s="34">
        <f t="shared" si="14"/>
        <v>88</v>
      </c>
      <c r="N387" s="37">
        <v>0</v>
      </c>
      <c r="O387" s="35">
        <v>76</v>
      </c>
      <c r="P387" s="40"/>
      <c r="Q387" s="40">
        <f t="shared" si="18"/>
        <v>12</v>
      </c>
      <c r="R387" s="41"/>
    </row>
    <row r="388" spans="1:20" ht="15.6" x14ac:dyDescent="0.3">
      <c r="A388" s="5"/>
      <c r="B388" s="105">
        <f t="shared" si="17"/>
        <v>1508</v>
      </c>
      <c r="C388" s="35"/>
      <c r="D388" s="34">
        <f t="shared" si="16"/>
        <v>1508</v>
      </c>
      <c r="E388" s="26">
        <v>45111</v>
      </c>
      <c r="F388" s="37">
        <v>1510</v>
      </c>
      <c r="G388" s="36">
        <v>45112</v>
      </c>
      <c r="H388" s="76">
        <f t="shared" si="15"/>
        <v>2</v>
      </c>
      <c r="K388" s="33"/>
      <c r="L388" s="687">
        <v>45111</v>
      </c>
      <c r="M388" s="34">
        <f t="shared" si="14"/>
        <v>76</v>
      </c>
      <c r="N388" s="37">
        <v>0</v>
      </c>
      <c r="O388" s="35">
        <v>71</v>
      </c>
      <c r="P388" s="40"/>
      <c r="Q388" s="40">
        <f t="shared" si="18"/>
        <v>5</v>
      </c>
      <c r="R388" s="41"/>
    </row>
    <row r="389" spans="1:20" ht="15.6" x14ac:dyDescent="0.3">
      <c r="A389" s="5"/>
      <c r="B389" s="105">
        <f t="shared" si="17"/>
        <v>1510</v>
      </c>
      <c r="C389" s="35"/>
      <c r="D389" s="34">
        <f t="shared" si="16"/>
        <v>1510</v>
      </c>
      <c r="E389" s="26">
        <v>45112</v>
      </c>
      <c r="F389" s="37">
        <v>1515</v>
      </c>
      <c r="G389" s="36">
        <v>45113</v>
      </c>
      <c r="H389" s="76">
        <f t="shared" si="15"/>
        <v>5</v>
      </c>
      <c r="K389" s="33"/>
      <c r="L389" s="687">
        <v>45112</v>
      </c>
      <c r="M389" s="34">
        <f t="shared" si="14"/>
        <v>71</v>
      </c>
      <c r="N389" s="37">
        <v>0</v>
      </c>
      <c r="O389" s="35">
        <v>55</v>
      </c>
      <c r="P389" s="40"/>
      <c r="Q389" s="40">
        <f t="shared" si="18"/>
        <v>16</v>
      </c>
      <c r="R389" s="41"/>
    </row>
    <row r="390" spans="1:20" ht="15.6" x14ac:dyDescent="0.3">
      <c r="A390" s="5"/>
      <c r="B390" s="105">
        <f t="shared" si="17"/>
        <v>1515</v>
      </c>
      <c r="C390" s="35"/>
      <c r="D390" s="34">
        <f t="shared" si="16"/>
        <v>1515</v>
      </c>
      <c r="E390" s="26">
        <v>45113</v>
      </c>
      <c r="F390" s="37">
        <v>1516</v>
      </c>
      <c r="G390" s="36">
        <v>45114</v>
      </c>
      <c r="H390" s="76">
        <f t="shared" si="15"/>
        <v>1</v>
      </c>
      <c r="K390" s="33"/>
      <c r="L390" s="687">
        <v>45113</v>
      </c>
      <c r="M390" s="34">
        <f t="shared" si="14"/>
        <v>55</v>
      </c>
      <c r="N390" s="37">
        <v>0</v>
      </c>
      <c r="O390" s="35">
        <v>54</v>
      </c>
      <c r="P390" s="40"/>
      <c r="Q390" s="40">
        <f t="shared" si="18"/>
        <v>1</v>
      </c>
      <c r="R390" s="41"/>
    </row>
    <row r="391" spans="1:20" ht="15.6" x14ac:dyDescent="0.3">
      <c r="A391" s="5"/>
      <c r="B391" s="105">
        <f t="shared" si="17"/>
        <v>1516</v>
      </c>
      <c r="C391" s="35"/>
      <c r="D391" s="34">
        <f t="shared" si="16"/>
        <v>1516</v>
      </c>
      <c r="E391" s="26">
        <v>45114</v>
      </c>
      <c r="F391" s="37">
        <v>1516</v>
      </c>
      <c r="G391" s="36">
        <v>45115</v>
      </c>
      <c r="H391" s="76">
        <f t="shared" si="15"/>
        <v>0</v>
      </c>
      <c r="K391" s="33"/>
      <c r="L391" s="687">
        <v>45114</v>
      </c>
      <c r="M391" s="34">
        <f t="shared" si="14"/>
        <v>54</v>
      </c>
      <c r="N391" s="37">
        <v>0</v>
      </c>
      <c r="O391" s="35">
        <v>53</v>
      </c>
      <c r="P391" s="40"/>
      <c r="Q391" s="40">
        <f t="shared" si="18"/>
        <v>1</v>
      </c>
      <c r="R391" s="41"/>
    </row>
    <row r="392" spans="1:20" ht="15.6" x14ac:dyDescent="0.3">
      <c r="A392" s="5"/>
      <c r="B392" s="105">
        <f t="shared" si="17"/>
        <v>1516</v>
      </c>
      <c r="C392" s="35"/>
      <c r="D392" s="34">
        <f t="shared" si="16"/>
        <v>1516</v>
      </c>
      <c r="E392" s="26">
        <v>45115</v>
      </c>
      <c r="F392" s="37">
        <v>1516</v>
      </c>
      <c r="G392" s="36">
        <v>45116</v>
      </c>
      <c r="H392" s="76">
        <f t="shared" si="15"/>
        <v>0</v>
      </c>
      <c r="K392" s="33"/>
      <c r="L392" s="687">
        <v>45115</v>
      </c>
      <c r="M392" s="34">
        <f t="shared" si="14"/>
        <v>53</v>
      </c>
      <c r="N392" s="37">
        <v>0</v>
      </c>
      <c r="O392" s="35">
        <v>53</v>
      </c>
      <c r="P392" s="40"/>
      <c r="Q392" s="40">
        <f t="shared" si="18"/>
        <v>0</v>
      </c>
      <c r="R392" s="41"/>
    </row>
    <row r="393" spans="1:20" ht="15.6" x14ac:dyDescent="0.3">
      <c r="A393" s="5"/>
      <c r="B393" s="105">
        <f t="shared" si="17"/>
        <v>1516</v>
      </c>
      <c r="C393" s="35"/>
      <c r="D393" s="34">
        <f t="shared" si="16"/>
        <v>1516</v>
      </c>
      <c r="E393" s="26">
        <v>45116</v>
      </c>
      <c r="F393" s="37">
        <v>1520</v>
      </c>
      <c r="G393" s="36">
        <v>45117</v>
      </c>
      <c r="H393" s="76">
        <f t="shared" si="15"/>
        <v>4</v>
      </c>
      <c r="K393" s="33"/>
      <c r="L393" s="687">
        <v>45116</v>
      </c>
      <c r="M393" s="34">
        <f t="shared" si="14"/>
        <v>53</v>
      </c>
      <c r="N393" s="37">
        <v>0</v>
      </c>
      <c r="O393" s="35">
        <v>53</v>
      </c>
      <c r="P393" s="40"/>
      <c r="Q393" s="40">
        <f t="shared" si="18"/>
        <v>0</v>
      </c>
      <c r="R393" s="41"/>
    </row>
    <row r="394" spans="1:20" ht="15.6" x14ac:dyDescent="0.3">
      <c r="A394" s="5"/>
      <c r="B394" s="105">
        <f t="shared" si="17"/>
        <v>1520</v>
      </c>
      <c r="C394" s="35"/>
      <c r="D394" s="34">
        <f t="shared" si="16"/>
        <v>1520</v>
      </c>
      <c r="E394" s="26">
        <v>45117</v>
      </c>
      <c r="F394" s="37">
        <v>1522</v>
      </c>
      <c r="G394" s="36">
        <v>45118</v>
      </c>
      <c r="H394" s="76">
        <f t="shared" si="15"/>
        <v>2</v>
      </c>
      <c r="K394" s="33"/>
      <c r="L394" s="687">
        <v>45117</v>
      </c>
      <c r="M394" s="34">
        <f t="shared" si="14"/>
        <v>53</v>
      </c>
      <c r="N394" s="37">
        <v>0</v>
      </c>
      <c r="O394" s="35">
        <v>45</v>
      </c>
      <c r="P394" s="40"/>
      <c r="Q394" s="40">
        <f t="shared" si="18"/>
        <v>8</v>
      </c>
      <c r="R394" s="41"/>
    </row>
    <row r="395" spans="1:20" ht="15.6" x14ac:dyDescent="0.3">
      <c r="A395" s="5"/>
      <c r="B395" s="105">
        <f t="shared" si="17"/>
        <v>1522</v>
      </c>
      <c r="C395" s="35"/>
      <c r="D395" s="34">
        <f t="shared" si="16"/>
        <v>1522</v>
      </c>
      <c r="E395" s="26">
        <v>45118</v>
      </c>
      <c r="F395" s="37">
        <v>1523</v>
      </c>
      <c r="G395" s="36">
        <v>45119</v>
      </c>
      <c r="H395" s="76">
        <f t="shared" si="15"/>
        <v>1</v>
      </c>
      <c r="K395" s="33"/>
      <c r="L395" s="687">
        <v>45118</v>
      </c>
      <c r="M395" s="34">
        <f t="shared" si="14"/>
        <v>45</v>
      </c>
      <c r="N395" s="37">
        <v>90</v>
      </c>
      <c r="O395" s="35">
        <v>127</v>
      </c>
      <c r="P395" s="40"/>
      <c r="Q395" s="40">
        <f t="shared" si="18"/>
        <v>8</v>
      </c>
      <c r="R395" s="41"/>
    </row>
    <row r="396" spans="1:20" ht="15.6" x14ac:dyDescent="0.3">
      <c r="A396" s="5"/>
      <c r="B396" s="105">
        <f t="shared" si="17"/>
        <v>1523</v>
      </c>
      <c r="C396" s="35"/>
      <c r="D396" s="34">
        <f t="shared" si="16"/>
        <v>1523</v>
      </c>
      <c r="E396" s="26">
        <v>45119</v>
      </c>
      <c r="F396" s="37">
        <v>1524</v>
      </c>
      <c r="G396" s="36">
        <v>45120</v>
      </c>
      <c r="H396" s="76">
        <f t="shared" si="15"/>
        <v>1</v>
      </c>
      <c r="K396" s="33"/>
      <c r="L396" s="687">
        <v>45119</v>
      </c>
      <c r="M396" s="34">
        <f t="shared" si="14"/>
        <v>127</v>
      </c>
      <c r="N396" s="37">
        <v>0</v>
      </c>
      <c r="O396" s="35">
        <v>127</v>
      </c>
      <c r="P396" s="40"/>
      <c r="Q396" s="40">
        <f t="shared" si="18"/>
        <v>0</v>
      </c>
      <c r="R396" s="41"/>
    </row>
    <row r="397" spans="1:20" ht="15.6" x14ac:dyDescent="0.3">
      <c r="A397" s="5"/>
      <c r="B397" s="105">
        <f t="shared" si="17"/>
        <v>1524</v>
      </c>
      <c r="C397" s="35"/>
      <c r="D397" s="34">
        <f t="shared" si="16"/>
        <v>1524</v>
      </c>
      <c r="E397" s="26">
        <v>45120</v>
      </c>
      <c r="F397" s="37">
        <v>1524</v>
      </c>
      <c r="G397" s="36">
        <v>45121</v>
      </c>
      <c r="H397" s="76">
        <f t="shared" si="15"/>
        <v>0</v>
      </c>
      <c r="K397" s="33"/>
      <c r="L397" s="687">
        <v>45120</v>
      </c>
      <c r="M397" s="34">
        <f t="shared" si="14"/>
        <v>127</v>
      </c>
      <c r="N397" s="37">
        <v>0</v>
      </c>
      <c r="O397" s="35">
        <v>127</v>
      </c>
      <c r="P397" s="40"/>
      <c r="Q397" s="40">
        <f t="shared" si="18"/>
        <v>0</v>
      </c>
      <c r="R397" s="41"/>
    </row>
    <row r="398" spans="1:20" ht="15.6" x14ac:dyDescent="0.3">
      <c r="A398" s="5"/>
      <c r="B398" s="105">
        <f t="shared" si="17"/>
        <v>1524</v>
      </c>
      <c r="C398" s="35"/>
      <c r="D398" s="34">
        <f t="shared" si="16"/>
        <v>1524</v>
      </c>
      <c r="E398" s="26">
        <v>45121</v>
      </c>
      <c r="F398" s="37">
        <v>1528</v>
      </c>
      <c r="G398" s="36">
        <v>45122</v>
      </c>
      <c r="H398" s="76">
        <f t="shared" si="15"/>
        <v>4</v>
      </c>
      <c r="K398" s="33"/>
      <c r="L398" s="687">
        <v>45121</v>
      </c>
      <c r="M398" s="34">
        <f t="shared" si="14"/>
        <v>127</v>
      </c>
      <c r="N398" s="37">
        <v>0</v>
      </c>
      <c r="O398" s="35">
        <v>127</v>
      </c>
      <c r="P398" s="40"/>
      <c r="Q398" s="40">
        <f t="shared" si="18"/>
        <v>0</v>
      </c>
      <c r="R398" s="41"/>
    </row>
    <row r="399" spans="1:20" ht="15.6" x14ac:dyDescent="0.3">
      <c r="A399" s="5"/>
      <c r="B399" s="105">
        <f t="shared" si="17"/>
        <v>1528</v>
      </c>
      <c r="C399" s="35"/>
      <c r="D399" s="34">
        <f t="shared" si="16"/>
        <v>1528</v>
      </c>
      <c r="E399" s="26">
        <v>45122</v>
      </c>
      <c r="F399" s="37">
        <v>1528</v>
      </c>
      <c r="G399" s="36">
        <v>45123</v>
      </c>
      <c r="H399" s="76">
        <f t="shared" si="15"/>
        <v>0</v>
      </c>
      <c r="K399" s="33"/>
      <c r="L399" s="687">
        <v>45122</v>
      </c>
      <c r="M399" s="34">
        <f t="shared" si="14"/>
        <v>127</v>
      </c>
      <c r="N399" s="37">
        <v>0</v>
      </c>
      <c r="O399" s="35">
        <v>116</v>
      </c>
      <c r="P399" s="40"/>
      <c r="Q399" s="40">
        <f t="shared" si="18"/>
        <v>11</v>
      </c>
      <c r="R399" s="41"/>
    </row>
    <row r="400" spans="1:20" ht="15.6" x14ac:dyDescent="0.3">
      <c r="A400" s="5"/>
      <c r="B400" s="105">
        <f t="shared" si="17"/>
        <v>1528</v>
      </c>
      <c r="C400" s="35"/>
      <c r="D400" s="34">
        <f t="shared" si="16"/>
        <v>1528</v>
      </c>
      <c r="E400" s="26">
        <v>45123</v>
      </c>
      <c r="F400" s="37">
        <v>1528</v>
      </c>
      <c r="G400" s="36">
        <v>45124</v>
      </c>
      <c r="H400" s="76">
        <f t="shared" si="15"/>
        <v>0</v>
      </c>
      <c r="K400" s="33"/>
      <c r="L400" s="687">
        <v>45123</v>
      </c>
      <c r="M400" s="34">
        <f t="shared" si="14"/>
        <v>116</v>
      </c>
      <c r="N400" s="37">
        <v>0</v>
      </c>
      <c r="O400" s="35">
        <v>116</v>
      </c>
      <c r="P400" s="40"/>
      <c r="Q400" s="40">
        <f t="shared" si="18"/>
        <v>0</v>
      </c>
      <c r="R400" s="41"/>
    </row>
    <row r="401" spans="1:18" ht="15.6" x14ac:dyDescent="0.3">
      <c r="A401" s="5"/>
      <c r="B401" s="105">
        <f t="shared" si="17"/>
        <v>1528</v>
      </c>
      <c r="C401" s="35"/>
      <c r="D401" s="34">
        <f t="shared" si="16"/>
        <v>1528</v>
      </c>
      <c r="E401" s="26">
        <v>45124</v>
      </c>
      <c r="F401" s="37">
        <v>1528</v>
      </c>
      <c r="G401" s="36">
        <v>45125</v>
      </c>
      <c r="H401" s="76">
        <f t="shared" si="15"/>
        <v>0</v>
      </c>
      <c r="K401" s="33"/>
      <c r="L401" s="687">
        <v>45124</v>
      </c>
      <c r="M401" s="34">
        <f t="shared" si="14"/>
        <v>116</v>
      </c>
      <c r="N401" s="37">
        <v>0</v>
      </c>
      <c r="O401" s="35">
        <v>116</v>
      </c>
      <c r="P401" s="40"/>
      <c r="Q401" s="40">
        <f t="shared" si="18"/>
        <v>0</v>
      </c>
      <c r="R401" s="41"/>
    </row>
    <row r="402" spans="1:18" ht="15.6" x14ac:dyDescent="0.3">
      <c r="A402" s="5"/>
      <c r="B402" s="105">
        <f t="shared" si="17"/>
        <v>1528</v>
      </c>
      <c r="C402" s="35"/>
      <c r="D402" s="34">
        <f t="shared" si="16"/>
        <v>1528</v>
      </c>
      <c r="E402" s="26">
        <v>45125</v>
      </c>
      <c r="F402" s="37">
        <v>1529</v>
      </c>
      <c r="G402" s="36">
        <v>45126</v>
      </c>
      <c r="H402" s="76">
        <f t="shared" si="15"/>
        <v>1</v>
      </c>
      <c r="K402" s="33"/>
      <c r="L402" s="687">
        <v>45125</v>
      </c>
      <c r="M402" s="34">
        <f t="shared" si="14"/>
        <v>116</v>
      </c>
      <c r="N402" s="37">
        <v>0</v>
      </c>
      <c r="O402" s="35">
        <v>109</v>
      </c>
      <c r="P402" s="40"/>
      <c r="Q402" s="40">
        <f t="shared" si="18"/>
        <v>7</v>
      </c>
      <c r="R402" s="41"/>
    </row>
    <row r="403" spans="1:18" ht="15.6" x14ac:dyDescent="0.3">
      <c r="A403" s="5"/>
      <c r="B403" s="105">
        <f t="shared" si="17"/>
        <v>1529</v>
      </c>
      <c r="C403" s="35"/>
      <c r="D403" s="34">
        <f t="shared" si="16"/>
        <v>1529</v>
      </c>
      <c r="E403" s="26">
        <v>45126</v>
      </c>
      <c r="F403" s="37">
        <v>1529</v>
      </c>
      <c r="G403" s="36">
        <v>45127</v>
      </c>
      <c r="H403" s="76">
        <f t="shared" si="15"/>
        <v>0</v>
      </c>
      <c r="K403" s="33"/>
      <c r="L403" s="687">
        <v>45126</v>
      </c>
      <c r="M403" s="34">
        <f t="shared" si="14"/>
        <v>109</v>
      </c>
      <c r="N403" s="37">
        <v>0</v>
      </c>
      <c r="O403" s="35">
        <v>109</v>
      </c>
      <c r="P403" s="40"/>
      <c r="Q403" s="40">
        <f t="shared" si="18"/>
        <v>0</v>
      </c>
      <c r="R403" s="41"/>
    </row>
    <row r="404" spans="1:18" ht="15.6" x14ac:dyDescent="0.3">
      <c r="A404" s="5"/>
      <c r="B404" s="105">
        <f t="shared" si="17"/>
        <v>1529</v>
      </c>
      <c r="C404" s="35"/>
      <c r="D404" s="34">
        <f t="shared" si="16"/>
        <v>1529</v>
      </c>
      <c r="E404" s="26">
        <v>45127</v>
      </c>
      <c r="F404" s="37">
        <v>1533</v>
      </c>
      <c r="G404" s="36">
        <v>45128</v>
      </c>
      <c r="H404" s="76">
        <f t="shared" si="15"/>
        <v>4</v>
      </c>
      <c r="K404" s="33"/>
      <c r="L404" s="687">
        <v>45127</v>
      </c>
      <c r="M404" s="34">
        <f t="shared" si="14"/>
        <v>109</v>
      </c>
      <c r="N404" s="37">
        <v>0</v>
      </c>
      <c r="O404" s="35">
        <v>92</v>
      </c>
      <c r="P404" s="40"/>
      <c r="Q404" s="40">
        <f t="shared" si="18"/>
        <v>17</v>
      </c>
      <c r="R404" s="41"/>
    </row>
    <row r="405" spans="1:18" ht="15.6" x14ac:dyDescent="0.3">
      <c r="A405" s="5"/>
      <c r="B405" s="105">
        <f t="shared" si="17"/>
        <v>1533</v>
      </c>
      <c r="C405" s="35"/>
      <c r="D405" s="34">
        <f t="shared" si="16"/>
        <v>1533</v>
      </c>
      <c r="E405" s="26">
        <v>45128</v>
      </c>
      <c r="F405" s="37">
        <v>1537</v>
      </c>
      <c r="G405" s="36">
        <v>45129</v>
      </c>
      <c r="H405" s="76">
        <f t="shared" si="15"/>
        <v>4</v>
      </c>
      <c r="K405" s="33"/>
      <c r="L405" s="687">
        <v>45128</v>
      </c>
      <c r="M405" s="34">
        <f t="shared" si="14"/>
        <v>92</v>
      </c>
      <c r="N405" s="37">
        <v>0</v>
      </c>
      <c r="O405" s="35">
        <v>76</v>
      </c>
      <c r="P405" s="40"/>
      <c r="Q405" s="40">
        <f t="shared" si="18"/>
        <v>16</v>
      </c>
      <c r="R405" s="41"/>
    </row>
    <row r="406" spans="1:18" ht="15.6" x14ac:dyDescent="0.3">
      <c r="A406" s="5"/>
      <c r="B406" s="105">
        <f t="shared" si="17"/>
        <v>1537</v>
      </c>
      <c r="C406" s="35"/>
      <c r="D406" s="34">
        <f t="shared" si="16"/>
        <v>1537</v>
      </c>
      <c r="E406" s="26">
        <v>45129</v>
      </c>
      <c r="F406" s="37">
        <v>1541</v>
      </c>
      <c r="G406" s="36">
        <v>45130</v>
      </c>
      <c r="H406" s="76">
        <f t="shared" si="15"/>
        <v>4</v>
      </c>
      <c r="K406" s="33"/>
      <c r="L406" s="687">
        <v>45129</v>
      </c>
      <c r="M406" s="34">
        <f t="shared" si="14"/>
        <v>76</v>
      </c>
      <c r="N406" s="37">
        <v>0</v>
      </c>
      <c r="O406" s="35">
        <v>60</v>
      </c>
      <c r="P406" s="40"/>
      <c r="Q406" s="40">
        <f t="shared" si="18"/>
        <v>16</v>
      </c>
      <c r="R406" s="41"/>
    </row>
    <row r="407" spans="1:18" ht="15.6" x14ac:dyDescent="0.3">
      <c r="A407" s="5"/>
      <c r="B407" s="105">
        <f t="shared" si="17"/>
        <v>1541</v>
      </c>
      <c r="C407" s="35"/>
      <c r="D407" s="34">
        <f t="shared" si="16"/>
        <v>1541</v>
      </c>
      <c r="E407" s="26">
        <v>45130</v>
      </c>
      <c r="F407" s="37">
        <v>1542</v>
      </c>
      <c r="G407" s="36">
        <v>45131</v>
      </c>
      <c r="H407" s="76">
        <f t="shared" si="15"/>
        <v>1</v>
      </c>
      <c r="K407" s="33"/>
      <c r="L407" s="687">
        <v>45130</v>
      </c>
      <c r="M407" s="34">
        <f t="shared" si="14"/>
        <v>60</v>
      </c>
      <c r="N407" s="37">
        <v>0</v>
      </c>
      <c r="O407" s="35">
        <v>51</v>
      </c>
      <c r="P407" s="40"/>
      <c r="Q407" s="40">
        <f t="shared" si="18"/>
        <v>9</v>
      </c>
      <c r="R407" s="41"/>
    </row>
    <row r="408" spans="1:18" ht="15.6" x14ac:dyDescent="0.3">
      <c r="A408" s="5"/>
      <c r="B408" s="105">
        <f t="shared" si="17"/>
        <v>1542</v>
      </c>
      <c r="C408" s="35"/>
      <c r="D408" s="34">
        <f t="shared" si="16"/>
        <v>1542</v>
      </c>
      <c r="E408" s="26">
        <v>45131</v>
      </c>
      <c r="F408" s="37">
        <v>1542</v>
      </c>
      <c r="G408" s="36">
        <v>45132</v>
      </c>
      <c r="H408" s="76">
        <f t="shared" si="15"/>
        <v>0</v>
      </c>
      <c r="K408" s="33"/>
      <c r="L408" s="687">
        <v>45131</v>
      </c>
      <c r="M408" s="34">
        <f t="shared" si="14"/>
        <v>51</v>
      </c>
      <c r="N408" s="37">
        <v>0</v>
      </c>
      <c r="O408" s="35">
        <v>51</v>
      </c>
      <c r="P408" s="40"/>
      <c r="Q408" s="40">
        <f t="shared" si="18"/>
        <v>0</v>
      </c>
      <c r="R408" s="41"/>
    </row>
    <row r="409" spans="1:18" ht="15.6" x14ac:dyDescent="0.3">
      <c r="A409" s="5"/>
      <c r="B409" s="105">
        <f t="shared" si="17"/>
        <v>1542</v>
      </c>
      <c r="C409" s="35"/>
      <c r="D409" s="34">
        <f t="shared" si="16"/>
        <v>1542</v>
      </c>
      <c r="E409" s="26">
        <v>45132</v>
      </c>
      <c r="F409" s="37">
        <v>1542</v>
      </c>
      <c r="G409" s="36">
        <v>45133</v>
      </c>
      <c r="H409" s="76">
        <f t="shared" si="15"/>
        <v>0</v>
      </c>
      <c r="K409" s="33"/>
      <c r="L409" s="687">
        <v>45132</v>
      </c>
      <c r="M409" s="34">
        <f t="shared" si="14"/>
        <v>51</v>
      </c>
      <c r="N409" s="37">
        <v>0</v>
      </c>
      <c r="O409" s="35">
        <v>51</v>
      </c>
      <c r="P409" s="40"/>
      <c r="Q409" s="40">
        <f t="shared" si="18"/>
        <v>0</v>
      </c>
      <c r="R409" s="41"/>
    </row>
    <row r="410" spans="1:18" ht="15.6" x14ac:dyDescent="0.3">
      <c r="A410" s="5"/>
      <c r="B410" s="105">
        <f t="shared" si="17"/>
        <v>1542</v>
      </c>
      <c r="C410" s="35"/>
      <c r="D410" s="34">
        <f t="shared" si="16"/>
        <v>1542</v>
      </c>
      <c r="E410" s="26">
        <v>45133</v>
      </c>
      <c r="F410" s="37">
        <v>1542</v>
      </c>
      <c r="G410" s="36">
        <v>45134</v>
      </c>
      <c r="H410" s="76">
        <f t="shared" si="15"/>
        <v>0</v>
      </c>
      <c r="K410" s="33"/>
      <c r="L410" s="687">
        <v>45133</v>
      </c>
      <c r="M410" s="34">
        <f t="shared" si="14"/>
        <v>51</v>
      </c>
      <c r="N410" s="37">
        <v>0</v>
      </c>
      <c r="O410" s="35">
        <v>51</v>
      </c>
      <c r="P410" s="40"/>
      <c r="Q410" s="40">
        <f t="shared" si="18"/>
        <v>0</v>
      </c>
      <c r="R410" s="41"/>
    </row>
    <row r="411" spans="1:18" ht="15.6" x14ac:dyDescent="0.3">
      <c r="A411" s="5"/>
      <c r="B411" s="105">
        <f t="shared" si="17"/>
        <v>1542</v>
      </c>
      <c r="C411" s="35"/>
      <c r="D411" s="34">
        <f t="shared" si="16"/>
        <v>1542</v>
      </c>
      <c r="E411" s="26">
        <v>45134</v>
      </c>
      <c r="F411" s="37">
        <v>1545</v>
      </c>
      <c r="G411" s="36">
        <v>45135</v>
      </c>
      <c r="H411" s="76">
        <f t="shared" si="15"/>
        <v>3</v>
      </c>
      <c r="K411" s="33"/>
      <c r="L411" s="687">
        <v>45134</v>
      </c>
      <c r="M411" s="34">
        <f t="shared" si="14"/>
        <v>51</v>
      </c>
      <c r="N411" s="37">
        <v>0</v>
      </c>
      <c r="O411" s="35">
        <v>49</v>
      </c>
      <c r="P411" s="40"/>
      <c r="Q411" s="40">
        <f t="shared" si="18"/>
        <v>2</v>
      </c>
      <c r="R411" s="41"/>
    </row>
    <row r="412" spans="1:18" ht="15.6" x14ac:dyDescent="0.3">
      <c r="A412" s="5"/>
      <c r="B412" s="105">
        <f t="shared" si="17"/>
        <v>1545</v>
      </c>
      <c r="C412" s="35"/>
      <c r="D412" s="34">
        <f t="shared" si="16"/>
        <v>1545</v>
      </c>
      <c r="E412" s="26">
        <v>45135</v>
      </c>
      <c r="F412" s="37">
        <v>1545</v>
      </c>
      <c r="G412" s="36">
        <v>45136</v>
      </c>
      <c r="H412" s="76">
        <f t="shared" si="15"/>
        <v>0</v>
      </c>
      <c r="K412" s="33"/>
      <c r="L412" s="687">
        <v>45135</v>
      </c>
      <c r="M412" s="34">
        <f t="shared" si="14"/>
        <v>49</v>
      </c>
      <c r="N412" s="37">
        <v>0</v>
      </c>
      <c r="O412" s="35">
        <v>49</v>
      </c>
      <c r="P412" s="40"/>
      <c r="Q412" s="40">
        <f t="shared" si="18"/>
        <v>0</v>
      </c>
      <c r="R412" s="41"/>
    </row>
    <row r="413" spans="1:18" ht="15.6" x14ac:dyDescent="0.3">
      <c r="A413" s="5"/>
      <c r="B413" s="105">
        <f t="shared" si="17"/>
        <v>1545</v>
      </c>
      <c r="C413" s="35"/>
      <c r="D413" s="34">
        <f t="shared" si="16"/>
        <v>1545</v>
      </c>
      <c r="E413" s="26">
        <v>45136</v>
      </c>
      <c r="F413" s="37">
        <v>1550</v>
      </c>
      <c r="G413" s="36">
        <v>45137</v>
      </c>
      <c r="H413" s="76">
        <f t="shared" si="15"/>
        <v>5</v>
      </c>
      <c r="K413" s="33"/>
      <c r="L413" s="687">
        <v>45136</v>
      </c>
      <c r="M413" s="34">
        <f t="shared" si="14"/>
        <v>49</v>
      </c>
      <c r="N413" s="37">
        <v>0</v>
      </c>
      <c r="O413" s="35">
        <v>49</v>
      </c>
      <c r="P413" s="40"/>
      <c r="Q413" s="40">
        <f t="shared" si="18"/>
        <v>0</v>
      </c>
      <c r="R413" s="41"/>
    </row>
    <row r="414" spans="1:18" ht="15.6" x14ac:dyDescent="0.3">
      <c r="A414" s="5"/>
      <c r="B414" s="105">
        <f t="shared" si="17"/>
        <v>1550</v>
      </c>
      <c r="C414" s="35"/>
      <c r="D414" s="34">
        <f t="shared" si="16"/>
        <v>1550</v>
      </c>
      <c r="E414" s="26">
        <v>45137</v>
      </c>
      <c r="F414" s="37">
        <v>1550</v>
      </c>
      <c r="G414" s="36">
        <v>45138</v>
      </c>
      <c r="H414" s="76">
        <f t="shared" si="15"/>
        <v>0</v>
      </c>
      <c r="K414" s="33"/>
      <c r="L414" s="687">
        <v>45137</v>
      </c>
      <c r="M414" s="34">
        <f t="shared" si="14"/>
        <v>49</v>
      </c>
      <c r="N414" s="37">
        <v>0</v>
      </c>
      <c r="O414" s="35">
        <v>49</v>
      </c>
      <c r="P414" s="40"/>
      <c r="Q414" s="40">
        <f t="shared" si="18"/>
        <v>0</v>
      </c>
      <c r="R414" s="41"/>
    </row>
    <row r="415" spans="1:18" ht="15.6" x14ac:dyDescent="0.3">
      <c r="A415" s="5"/>
      <c r="B415" s="105">
        <f t="shared" si="17"/>
        <v>1550</v>
      </c>
      <c r="C415" s="35"/>
      <c r="D415" s="34">
        <f t="shared" si="16"/>
        <v>1550</v>
      </c>
      <c r="E415" s="26">
        <v>45138</v>
      </c>
      <c r="F415" s="37">
        <v>1552</v>
      </c>
      <c r="G415" s="36">
        <v>45139</v>
      </c>
      <c r="H415" s="76">
        <f t="shared" si="15"/>
        <v>2</v>
      </c>
      <c r="K415" s="33"/>
      <c r="L415" s="687">
        <v>45138</v>
      </c>
      <c r="M415" s="34">
        <f t="shared" si="14"/>
        <v>49</v>
      </c>
      <c r="N415" s="37">
        <v>0</v>
      </c>
      <c r="O415" s="35">
        <v>23</v>
      </c>
      <c r="P415" s="40"/>
      <c r="Q415" s="40">
        <f t="shared" si="18"/>
        <v>26</v>
      </c>
      <c r="R415" s="41"/>
    </row>
    <row r="416" spans="1:18" ht="15.6" x14ac:dyDescent="0.3">
      <c r="A416" s="5"/>
      <c r="B416" s="105">
        <f t="shared" si="17"/>
        <v>1552</v>
      </c>
      <c r="C416" s="35"/>
      <c r="D416" s="34">
        <f t="shared" si="16"/>
        <v>1552</v>
      </c>
      <c r="E416" s="26">
        <v>45139</v>
      </c>
      <c r="F416" s="37">
        <v>1553</v>
      </c>
      <c r="G416" s="36">
        <v>45140</v>
      </c>
      <c r="H416" s="76">
        <f t="shared" si="15"/>
        <v>1</v>
      </c>
      <c r="K416" s="33"/>
      <c r="L416" s="687">
        <v>45139</v>
      </c>
      <c r="M416" s="34">
        <f t="shared" si="14"/>
        <v>23</v>
      </c>
      <c r="N416" s="37">
        <v>0</v>
      </c>
      <c r="O416" s="35">
        <v>15</v>
      </c>
      <c r="P416" s="40"/>
      <c r="Q416" s="40">
        <f t="shared" si="18"/>
        <v>8</v>
      </c>
      <c r="R416" s="41"/>
    </row>
    <row r="417" spans="1:18" ht="15.6" x14ac:dyDescent="0.3">
      <c r="A417" s="5"/>
      <c r="B417" s="105">
        <f t="shared" si="17"/>
        <v>1553</v>
      </c>
      <c r="C417" s="35"/>
      <c r="D417" s="34">
        <f t="shared" si="16"/>
        <v>1553</v>
      </c>
      <c r="E417" s="26">
        <v>45140</v>
      </c>
      <c r="F417" s="37">
        <v>1553</v>
      </c>
      <c r="G417" s="36">
        <v>45141</v>
      </c>
      <c r="H417" s="76">
        <f t="shared" si="15"/>
        <v>0</v>
      </c>
      <c r="K417" s="33"/>
      <c r="L417" s="687">
        <v>45140</v>
      </c>
      <c r="M417" s="34">
        <f t="shared" si="14"/>
        <v>15</v>
      </c>
      <c r="N417" s="37">
        <v>0</v>
      </c>
      <c r="O417" s="35">
        <v>15</v>
      </c>
      <c r="P417" s="40"/>
      <c r="Q417" s="40">
        <f t="shared" si="18"/>
        <v>0</v>
      </c>
      <c r="R417" s="41"/>
    </row>
    <row r="418" spans="1:18" ht="15.6" x14ac:dyDescent="0.3">
      <c r="A418" s="5"/>
      <c r="B418" s="105">
        <f t="shared" si="17"/>
        <v>1553</v>
      </c>
      <c r="C418" s="35"/>
      <c r="D418" s="34">
        <f t="shared" si="16"/>
        <v>1553</v>
      </c>
      <c r="E418" s="26">
        <v>45141</v>
      </c>
      <c r="F418" s="37">
        <v>1553</v>
      </c>
      <c r="G418" s="36">
        <v>45142</v>
      </c>
      <c r="H418" s="76">
        <f t="shared" si="15"/>
        <v>0</v>
      </c>
      <c r="K418" s="33"/>
      <c r="L418" s="687">
        <v>45141</v>
      </c>
      <c r="M418" s="34">
        <f t="shared" si="14"/>
        <v>15</v>
      </c>
      <c r="N418" s="37">
        <v>60</v>
      </c>
      <c r="O418" s="35">
        <v>75</v>
      </c>
      <c r="P418" s="40"/>
      <c r="Q418" s="40">
        <f t="shared" si="18"/>
        <v>0</v>
      </c>
      <c r="R418" s="41"/>
    </row>
    <row r="419" spans="1:18" ht="15.6" x14ac:dyDescent="0.3">
      <c r="A419" s="5"/>
      <c r="B419" s="105">
        <f t="shared" si="17"/>
        <v>1553</v>
      </c>
      <c r="C419" s="35"/>
      <c r="D419" s="34">
        <f t="shared" si="16"/>
        <v>1553</v>
      </c>
      <c r="E419" s="26">
        <v>45142</v>
      </c>
      <c r="F419" s="37">
        <v>1554</v>
      </c>
      <c r="G419" s="36">
        <v>45143</v>
      </c>
      <c r="H419" s="76">
        <f t="shared" si="15"/>
        <v>1</v>
      </c>
      <c r="K419" s="33"/>
      <c r="L419" s="687">
        <v>45142</v>
      </c>
      <c r="M419" s="34">
        <f t="shared" si="14"/>
        <v>75</v>
      </c>
      <c r="N419" s="37">
        <v>0</v>
      </c>
      <c r="O419" s="35">
        <v>74</v>
      </c>
      <c r="P419" s="40"/>
      <c r="Q419" s="40">
        <f t="shared" si="18"/>
        <v>1</v>
      </c>
      <c r="R419" s="41"/>
    </row>
    <row r="420" spans="1:18" ht="15.6" x14ac:dyDescent="0.3">
      <c r="A420" s="5"/>
      <c r="B420" s="105">
        <f t="shared" si="17"/>
        <v>1554</v>
      </c>
      <c r="C420" s="35"/>
      <c r="D420" s="34">
        <f t="shared" si="16"/>
        <v>1554</v>
      </c>
      <c r="E420" s="26">
        <v>45143</v>
      </c>
      <c r="F420" s="37">
        <v>1554</v>
      </c>
      <c r="G420" s="36">
        <v>45144</v>
      </c>
      <c r="H420" s="76">
        <f t="shared" si="15"/>
        <v>0</v>
      </c>
      <c r="K420" s="33"/>
      <c r="L420" s="687">
        <v>45143</v>
      </c>
      <c r="M420" s="34">
        <f t="shared" si="14"/>
        <v>74</v>
      </c>
      <c r="N420" s="37">
        <v>0</v>
      </c>
      <c r="O420" s="35">
        <v>74</v>
      </c>
      <c r="P420" s="40"/>
      <c r="Q420" s="40">
        <f t="shared" si="18"/>
        <v>0</v>
      </c>
      <c r="R420" s="41"/>
    </row>
    <row r="421" spans="1:18" ht="15.6" x14ac:dyDescent="0.3">
      <c r="A421" s="5"/>
      <c r="B421" s="105">
        <f t="shared" si="17"/>
        <v>1554</v>
      </c>
      <c r="C421" s="35"/>
      <c r="D421" s="34">
        <f t="shared" si="16"/>
        <v>1554</v>
      </c>
      <c r="E421" s="26">
        <v>45144</v>
      </c>
      <c r="F421" s="37">
        <v>1554</v>
      </c>
      <c r="G421" s="36">
        <v>45145</v>
      </c>
      <c r="H421" s="76">
        <f t="shared" si="15"/>
        <v>0</v>
      </c>
      <c r="K421" s="33"/>
      <c r="L421" s="687">
        <v>45144</v>
      </c>
      <c r="M421" s="34">
        <f t="shared" si="14"/>
        <v>74</v>
      </c>
      <c r="N421" s="37">
        <v>0</v>
      </c>
      <c r="O421" s="35">
        <v>74</v>
      </c>
      <c r="P421" s="40"/>
      <c r="Q421" s="40">
        <f t="shared" si="18"/>
        <v>0</v>
      </c>
      <c r="R421" s="41"/>
    </row>
    <row r="422" spans="1:18" ht="15.6" x14ac:dyDescent="0.3">
      <c r="A422" s="5"/>
      <c r="B422" s="105">
        <f t="shared" si="17"/>
        <v>1554</v>
      </c>
      <c r="C422" s="35"/>
      <c r="D422" s="34">
        <f t="shared" si="16"/>
        <v>1554</v>
      </c>
      <c r="E422" s="26">
        <v>45145</v>
      </c>
      <c r="F422" s="37">
        <v>1555</v>
      </c>
      <c r="G422" s="36">
        <v>45146</v>
      </c>
      <c r="H422" s="76">
        <f t="shared" si="15"/>
        <v>1</v>
      </c>
      <c r="K422" s="33"/>
      <c r="L422" s="687">
        <v>45145</v>
      </c>
      <c r="M422" s="34">
        <f t="shared" si="14"/>
        <v>74</v>
      </c>
      <c r="N422" s="37">
        <v>0</v>
      </c>
      <c r="O422" s="35">
        <v>74</v>
      </c>
      <c r="P422" s="40"/>
      <c r="Q422" s="40">
        <f t="shared" si="18"/>
        <v>0</v>
      </c>
      <c r="R422" s="41"/>
    </row>
    <row r="423" spans="1:18" ht="15.6" x14ac:dyDescent="0.3">
      <c r="A423" s="5"/>
      <c r="B423" s="105">
        <f t="shared" si="17"/>
        <v>1555</v>
      </c>
      <c r="C423" s="35"/>
      <c r="D423" s="34">
        <f t="shared" si="16"/>
        <v>1555</v>
      </c>
      <c r="E423" s="26">
        <v>45146</v>
      </c>
      <c r="F423" s="37">
        <v>1564</v>
      </c>
      <c r="G423" s="36">
        <v>45147</v>
      </c>
      <c r="H423" s="76">
        <f t="shared" si="15"/>
        <v>9</v>
      </c>
      <c r="K423" s="33"/>
      <c r="L423" s="687">
        <v>45146</v>
      </c>
      <c r="M423" s="34">
        <f t="shared" si="14"/>
        <v>74</v>
      </c>
      <c r="N423" s="37">
        <v>0</v>
      </c>
      <c r="O423" s="35">
        <v>51</v>
      </c>
      <c r="P423" s="40"/>
      <c r="Q423" s="40">
        <f t="shared" si="18"/>
        <v>23</v>
      </c>
      <c r="R423" s="41"/>
    </row>
    <row r="424" spans="1:18" ht="15.6" x14ac:dyDescent="0.3">
      <c r="A424" s="5"/>
      <c r="B424" s="105">
        <f t="shared" si="17"/>
        <v>1564</v>
      </c>
      <c r="C424" s="35"/>
      <c r="D424" s="34">
        <f t="shared" si="16"/>
        <v>1564</v>
      </c>
      <c r="E424" s="26">
        <v>45147</v>
      </c>
      <c r="F424" s="37">
        <v>1565</v>
      </c>
      <c r="G424" s="36">
        <v>45148</v>
      </c>
      <c r="H424" s="76">
        <f t="shared" si="15"/>
        <v>1</v>
      </c>
      <c r="K424" s="33"/>
      <c r="L424" s="687">
        <v>45147</v>
      </c>
      <c r="M424" s="34">
        <f t="shared" si="14"/>
        <v>51</v>
      </c>
      <c r="N424" s="37">
        <v>90</v>
      </c>
      <c r="O424" s="35">
        <v>127</v>
      </c>
      <c r="P424" s="40"/>
      <c r="Q424" s="40">
        <f t="shared" si="18"/>
        <v>14</v>
      </c>
      <c r="R424" s="41"/>
    </row>
    <row r="425" spans="1:18" ht="15.6" x14ac:dyDescent="0.3">
      <c r="A425" s="5"/>
      <c r="B425" s="105">
        <f t="shared" si="17"/>
        <v>1565</v>
      </c>
      <c r="C425" s="35"/>
      <c r="D425" s="34">
        <f t="shared" si="16"/>
        <v>1565</v>
      </c>
      <c r="E425" s="26">
        <v>45148</v>
      </c>
      <c r="F425" s="37">
        <v>1576</v>
      </c>
      <c r="G425" s="36">
        <v>45149</v>
      </c>
      <c r="H425" s="76">
        <f t="shared" si="15"/>
        <v>11</v>
      </c>
      <c r="K425" s="33"/>
      <c r="L425" s="687">
        <v>45148</v>
      </c>
      <c r="M425" s="34">
        <f t="shared" si="14"/>
        <v>127</v>
      </c>
      <c r="N425" s="37">
        <v>0</v>
      </c>
      <c r="O425" s="35">
        <v>109</v>
      </c>
      <c r="P425" s="40"/>
      <c r="Q425" s="40">
        <f t="shared" si="18"/>
        <v>18</v>
      </c>
      <c r="R425" s="41"/>
    </row>
    <row r="426" spans="1:18" ht="15.6" x14ac:dyDescent="0.3">
      <c r="A426" s="5"/>
      <c r="B426" s="105">
        <f t="shared" si="17"/>
        <v>1576</v>
      </c>
      <c r="C426" s="35"/>
      <c r="D426" s="34">
        <f t="shared" si="16"/>
        <v>1576</v>
      </c>
      <c r="E426" s="26">
        <v>45149</v>
      </c>
      <c r="F426" s="37">
        <v>1578</v>
      </c>
      <c r="G426" s="36">
        <v>45150</v>
      </c>
      <c r="H426" s="76">
        <f t="shared" si="15"/>
        <v>2</v>
      </c>
      <c r="K426" s="33"/>
      <c r="L426" s="687">
        <v>45149</v>
      </c>
      <c r="M426" s="34">
        <f t="shared" si="14"/>
        <v>109</v>
      </c>
      <c r="N426" s="37">
        <v>0</v>
      </c>
      <c r="O426" s="35">
        <v>103</v>
      </c>
      <c r="P426" s="40"/>
      <c r="Q426" s="40">
        <f t="shared" si="18"/>
        <v>6</v>
      </c>
      <c r="R426" s="41"/>
    </row>
    <row r="427" spans="1:18" ht="15.6" x14ac:dyDescent="0.3">
      <c r="A427" s="5"/>
      <c r="B427" s="105">
        <f t="shared" si="17"/>
        <v>1578</v>
      </c>
      <c r="C427" s="35"/>
      <c r="D427" s="34">
        <f t="shared" si="16"/>
        <v>1578</v>
      </c>
      <c r="E427" s="26">
        <v>45150</v>
      </c>
      <c r="F427" s="37">
        <v>1578</v>
      </c>
      <c r="G427" s="36">
        <v>45151</v>
      </c>
      <c r="H427" s="76">
        <f t="shared" si="15"/>
        <v>0</v>
      </c>
      <c r="K427" s="33"/>
      <c r="L427" s="687">
        <v>45150</v>
      </c>
      <c r="M427" s="34">
        <f t="shared" si="14"/>
        <v>103</v>
      </c>
      <c r="N427" s="37">
        <v>0</v>
      </c>
      <c r="O427" s="35">
        <v>103</v>
      </c>
      <c r="P427" s="40"/>
      <c r="Q427" s="40">
        <f t="shared" si="18"/>
        <v>0</v>
      </c>
      <c r="R427" s="41"/>
    </row>
    <row r="428" spans="1:18" ht="15.6" x14ac:dyDescent="0.3">
      <c r="A428" s="5"/>
      <c r="B428" s="105">
        <f t="shared" si="17"/>
        <v>1578</v>
      </c>
      <c r="C428" s="35"/>
      <c r="D428" s="34">
        <f t="shared" si="16"/>
        <v>1578</v>
      </c>
      <c r="E428" s="26">
        <v>45151</v>
      </c>
      <c r="F428" s="37">
        <v>1578</v>
      </c>
      <c r="G428" s="36">
        <v>45152</v>
      </c>
      <c r="H428" s="76">
        <f t="shared" si="15"/>
        <v>0</v>
      </c>
      <c r="K428" s="33"/>
      <c r="L428" s="687">
        <v>45151</v>
      </c>
      <c r="M428" s="34">
        <f t="shared" si="14"/>
        <v>103</v>
      </c>
      <c r="N428" s="37">
        <v>0</v>
      </c>
      <c r="O428" s="35">
        <v>103</v>
      </c>
      <c r="P428" s="40"/>
      <c r="Q428" s="40">
        <f t="shared" si="18"/>
        <v>0</v>
      </c>
      <c r="R428" s="41"/>
    </row>
    <row r="429" spans="1:18" ht="15.6" x14ac:dyDescent="0.3">
      <c r="A429" s="5"/>
      <c r="B429" s="105">
        <f t="shared" si="17"/>
        <v>1578</v>
      </c>
      <c r="C429" s="35"/>
      <c r="D429" s="34">
        <f t="shared" si="16"/>
        <v>1578</v>
      </c>
      <c r="E429" s="26">
        <v>45152</v>
      </c>
      <c r="F429" s="37">
        <v>1583</v>
      </c>
      <c r="G429" s="36">
        <v>45153</v>
      </c>
      <c r="H429" s="76">
        <f t="shared" si="15"/>
        <v>5</v>
      </c>
      <c r="K429" s="33"/>
      <c r="L429" s="687">
        <v>45152</v>
      </c>
      <c r="M429" s="34">
        <f t="shared" si="14"/>
        <v>103</v>
      </c>
      <c r="N429" s="37">
        <v>0</v>
      </c>
      <c r="O429" s="35">
        <v>88</v>
      </c>
      <c r="P429" s="40"/>
      <c r="Q429" s="40">
        <f t="shared" si="18"/>
        <v>15</v>
      </c>
      <c r="R429" s="41"/>
    </row>
    <row r="430" spans="1:18" ht="15.6" x14ac:dyDescent="0.3">
      <c r="A430" s="5"/>
      <c r="B430" s="105">
        <f t="shared" si="17"/>
        <v>1583</v>
      </c>
      <c r="C430" s="35"/>
      <c r="D430" s="34">
        <f t="shared" si="16"/>
        <v>1583</v>
      </c>
      <c r="E430" s="26">
        <v>45153</v>
      </c>
      <c r="F430" s="37">
        <v>1584</v>
      </c>
      <c r="G430" s="36">
        <v>45154</v>
      </c>
      <c r="H430" s="76">
        <f t="shared" si="15"/>
        <v>1</v>
      </c>
      <c r="K430" s="33"/>
      <c r="L430" s="687">
        <v>45153</v>
      </c>
      <c r="M430" s="34">
        <f t="shared" si="14"/>
        <v>88</v>
      </c>
      <c r="N430" s="37">
        <v>0</v>
      </c>
      <c r="O430" s="35">
        <v>86</v>
      </c>
      <c r="P430" s="40"/>
      <c r="Q430" s="40">
        <f t="shared" si="18"/>
        <v>2</v>
      </c>
      <c r="R430" s="41"/>
    </row>
    <row r="431" spans="1:18" ht="15.6" x14ac:dyDescent="0.3">
      <c r="A431" s="5"/>
      <c r="B431" s="105">
        <f t="shared" si="17"/>
        <v>1584</v>
      </c>
      <c r="C431" s="35"/>
      <c r="D431" s="34">
        <f t="shared" si="16"/>
        <v>1584</v>
      </c>
      <c r="E431" s="26">
        <v>45154</v>
      </c>
      <c r="F431" s="37">
        <v>1589</v>
      </c>
      <c r="G431" s="36">
        <v>45155</v>
      </c>
      <c r="H431" s="76">
        <f t="shared" si="15"/>
        <v>5</v>
      </c>
      <c r="K431" s="33"/>
      <c r="L431" s="687">
        <v>45154</v>
      </c>
      <c r="M431" s="34">
        <f t="shared" si="14"/>
        <v>86</v>
      </c>
      <c r="N431" s="37">
        <v>0</v>
      </c>
      <c r="O431" s="35">
        <v>71</v>
      </c>
      <c r="P431" s="40"/>
      <c r="Q431" s="40">
        <f t="shared" si="18"/>
        <v>15</v>
      </c>
      <c r="R431" s="41"/>
    </row>
    <row r="432" spans="1:18" ht="15.6" x14ac:dyDescent="0.3">
      <c r="A432" s="5"/>
      <c r="B432" s="105">
        <f t="shared" si="17"/>
        <v>1589</v>
      </c>
      <c r="C432" s="35"/>
      <c r="D432" s="34">
        <f t="shared" si="16"/>
        <v>1589</v>
      </c>
      <c r="E432" s="26">
        <v>45155</v>
      </c>
      <c r="F432" s="37">
        <v>1596</v>
      </c>
      <c r="G432" s="36">
        <v>45156</v>
      </c>
      <c r="H432" s="76">
        <f t="shared" si="15"/>
        <v>7</v>
      </c>
      <c r="K432" s="33"/>
      <c r="L432" s="687">
        <v>45155</v>
      </c>
      <c r="M432" s="34">
        <f t="shared" si="14"/>
        <v>71</v>
      </c>
      <c r="N432" s="37">
        <v>0</v>
      </c>
      <c r="O432" s="35">
        <v>51</v>
      </c>
      <c r="P432" s="40"/>
      <c r="Q432" s="40">
        <f t="shared" si="18"/>
        <v>20</v>
      </c>
      <c r="R432" s="41"/>
    </row>
    <row r="433" spans="1:18" ht="15.6" x14ac:dyDescent="0.3">
      <c r="A433" s="5"/>
      <c r="B433" s="105">
        <f t="shared" si="17"/>
        <v>1596</v>
      </c>
      <c r="C433" s="35"/>
      <c r="D433" s="34">
        <f t="shared" si="16"/>
        <v>1596</v>
      </c>
      <c r="E433" s="26">
        <v>45156</v>
      </c>
      <c r="F433" s="37">
        <v>1596</v>
      </c>
      <c r="G433" s="36">
        <v>45157</v>
      </c>
      <c r="H433" s="76">
        <f t="shared" si="15"/>
        <v>0</v>
      </c>
      <c r="K433" s="33"/>
      <c r="L433" s="687">
        <v>45156</v>
      </c>
      <c r="M433" s="34">
        <f t="shared" si="14"/>
        <v>51</v>
      </c>
      <c r="N433" s="37">
        <v>0</v>
      </c>
      <c r="O433" s="35">
        <v>51</v>
      </c>
      <c r="P433" s="40"/>
      <c r="Q433" s="40">
        <f t="shared" si="18"/>
        <v>0</v>
      </c>
      <c r="R433" s="41"/>
    </row>
    <row r="434" spans="1:18" ht="15.6" x14ac:dyDescent="0.3">
      <c r="A434" s="5"/>
      <c r="B434" s="105">
        <f t="shared" si="17"/>
        <v>1596</v>
      </c>
      <c r="C434" s="35"/>
      <c r="D434" s="34">
        <f t="shared" si="16"/>
        <v>1596</v>
      </c>
      <c r="E434" s="26">
        <v>45157</v>
      </c>
      <c r="F434" s="37">
        <v>1596</v>
      </c>
      <c r="G434" s="36">
        <v>45158</v>
      </c>
      <c r="H434" s="76">
        <f t="shared" si="15"/>
        <v>0</v>
      </c>
      <c r="K434" s="33"/>
      <c r="L434" s="687">
        <v>45157</v>
      </c>
      <c r="M434" s="34">
        <f t="shared" si="14"/>
        <v>51</v>
      </c>
      <c r="N434" s="37">
        <v>0</v>
      </c>
      <c r="O434" s="35">
        <v>51</v>
      </c>
      <c r="P434" s="40"/>
      <c r="Q434" s="40">
        <f t="shared" si="18"/>
        <v>0</v>
      </c>
      <c r="R434" s="41"/>
    </row>
    <row r="435" spans="1:18" ht="15.6" x14ac:dyDescent="0.3">
      <c r="A435" s="5"/>
      <c r="B435" s="105">
        <f t="shared" si="17"/>
        <v>1596</v>
      </c>
      <c r="C435" s="35"/>
      <c r="D435" s="34">
        <f t="shared" si="16"/>
        <v>1596</v>
      </c>
      <c r="E435" s="26">
        <v>45158</v>
      </c>
      <c r="F435" s="37">
        <v>1596</v>
      </c>
      <c r="G435" s="36">
        <v>45159</v>
      </c>
      <c r="H435" s="76">
        <f t="shared" si="15"/>
        <v>0</v>
      </c>
      <c r="K435" s="33"/>
      <c r="L435" s="687">
        <v>45158</v>
      </c>
      <c r="M435" s="34">
        <f t="shared" si="14"/>
        <v>51</v>
      </c>
      <c r="N435" s="37">
        <v>0</v>
      </c>
      <c r="O435" s="35">
        <v>51</v>
      </c>
      <c r="P435" s="40"/>
      <c r="Q435" s="40">
        <f t="shared" si="18"/>
        <v>0</v>
      </c>
      <c r="R435" s="41"/>
    </row>
    <row r="436" spans="1:18" ht="15.6" x14ac:dyDescent="0.3">
      <c r="A436" s="5"/>
      <c r="B436" s="105">
        <f t="shared" si="17"/>
        <v>1596</v>
      </c>
      <c r="C436" s="35"/>
      <c r="D436" s="34">
        <f t="shared" si="16"/>
        <v>1596</v>
      </c>
      <c r="E436" s="26">
        <v>45159</v>
      </c>
      <c r="F436" s="37">
        <v>1596</v>
      </c>
      <c r="G436" s="36">
        <v>45160</v>
      </c>
      <c r="H436" s="76">
        <f t="shared" si="15"/>
        <v>0</v>
      </c>
      <c r="K436" s="33"/>
      <c r="L436" s="687">
        <v>45159</v>
      </c>
      <c r="M436" s="34">
        <f t="shared" si="14"/>
        <v>51</v>
      </c>
      <c r="N436" s="37">
        <v>0</v>
      </c>
      <c r="O436" s="35">
        <v>51</v>
      </c>
      <c r="P436" s="40"/>
      <c r="Q436" s="40">
        <f t="shared" si="18"/>
        <v>0</v>
      </c>
      <c r="R436" s="41"/>
    </row>
    <row r="437" spans="1:18" ht="15.6" x14ac:dyDescent="0.3">
      <c r="A437" s="5"/>
      <c r="B437" s="105">
        <f t="shared" si="17"/>
        <v>1596</v>
      </c>
      <c r="C437" s="35"/>
      <c r="D437" s="34">
        <f t="shared" si="16"/>
        <v>1596</v>
      </c>
      <c r="E437" s="26">
        <v>45160</v>
      </c>
      <c r="F437" s="37">
        <v>1603</v>
      </c>
      <c r="G437" s="36">
        <v>45161</v>
      </c>
      <c r="H437" s="76">
        <f t="shared" si="15"/>
        <v>7</v>
      </c>
      <c r="K437" s="33"/>
      <c r="L437" s="687">
        <v>45160</v>
      </c>
      <c r="M437" s="34">
        <f t="shared" si="14"/>
        <v>51</v>
      </c>
      <c r="N437" s="37">
        <v>80</v>
      </c>
      <c r="O437" s="35">
        <v>92</v>
      </c>
      <c r="P437" s="40"/>
      <c r="Q437" s="40">
        <f t="shared" si="18"/>
        <v>39</v>
      </c>
      <c r="R437" s="41"/>
    </row>
    <row r="438" spans="1:18" ht="15.6" x14ac:dyDescent="0.3">
      <c r="A438" s="5"/>
      <c r="B438" s="105">
        <f t="shared" si="17"/>
        <v>1603</v>
      </c>
      <c r="C438" s="35"/>
      <c r="D438" s="34">
        <f t="shared" si="16"/>
        <v>1603</v>
      </c>
      <c r="E438" s="26">
        <v>45161</v>
      </c>
      <c r="F438" s="37">
        <v>1610</v>
      </c>
      <c r="G438" s="36">
        <v>45162</v>
      </c>
      <c r="H438" s="76">
        <f t="shared" si="15"/>
        <v>7</v>
      </c>
      <c r="K438" s="33"/>
      <c r="L438" s="687">
        <v>45161</v>
      </c>
      <c r="M438" s="34">
        <f t="shared" si="14"/>
        <v>92</v>
      </c>
      <c r="N438" s="37">
        <v>0</v>
      </c>
      <c r="O438" s="35">
        <v>80</v>
      </c>
      <c r="P438" s="40"/>
      <c r="Q438" s="40">
        <f t="shared" si="18"/>
        <v>12</v>
      </c>
      <c r="R438" s="41"/>
    </row>
    <row r="439" spans="1:18" ht="15.6" x14ac:dyDescent="0.3">
      <c r="A439" s="5"/>
      <c r="B439" s="105">
        <f t="shared" si="17"/>
        <v>1610</v>
      </c>
      <c r="C439" s="35"/>
      <c r="D439" s="34">
        <f t="shared" si="16"/>
        <v>1610</v>
      </c>
      <c r="E439" s="26">
        <v>45162</v>
      </c>
      <c r="F439" s="37">
        <v>1617</v>
      </c>
      <c r="G439" s="36">
        <v>45163</v>
      </c>
      <c r="H439" s="76">
        <f t="shared" si="15"/>
        <v>7</v>
      </c>
      <c r="K439" s="33"/>
      <c r="L439" s="687">
        <v>45162</v>
      </c>
      <c r="M439" s="34">
        <f t="shared" si="14"/>
        <v>80</v>
      </c>
      <c r="N439" s="37">
        <v>0</v>
      </c>
      <c r="O439" s="35">
        <v>58</v>
      </c>
      <c r="P439" s="40"/>
      <c r="Q439" s="40">
        <f t="shared" si="18"/>
        <v>22</v>
      </c>
      <c r="R439" s="41"/>
    </row>
    <row r="440" spans="1:18" ht="15.6" x14ac:dyDescent="0.3">
      <c r="A440" s="5"/>
      <c r="B440" s="105">
        <f t="shared" si="17"/>
        <v>1617</v>
      </c>
      <c r="C440" s="35"/>
      <c r="D440" s="34">
        <f t="shared" si="16"/>
        <v>1617</v>
      </c>
      <c r="E440" s="26">
        <v>45163</v>
      </c>
      <c r="F440" s="37">
        <v>1618</v>
      </c>
      <c r="G440" s="36">
        <v>45164</v>
      </c>
      <c r="H440" s="76">
        <f t="shared" si="15"/>
        <v>1</v>
      </c>
      <c r="K440" s="33"/>
      <c r="L440" s="687">
        <v>45163</v>
      </c>
      <c r="M440" s="34">
        <f t="shared" si="14"/>
        <v>58</v>
      </c>
      <c r="N440" s="37">
        <v>0</v>
      </c>
      <c r="O440" s="35">
        <v>55</v>
      </c>
      <c r="P440" s="40"/>
      <c r="Q440" s="40">
        <f t="shared" si="18"/>
        <v>3</v>
      </c>
      <c r="R440" s="41"/>
    </row>
    <row r="441" spans="1:18" ht="15.6" x14ac:dyDescent="0.3">
      <c r="A441" s="5"/>
      <c r="B441" s="105">
        <f t="shared" si="17"/>
        <v>1618</v>
      </c>
      <c r="C441" s="35"/>
      <c r="D441" s="34">
        <f t="shared" si="16"/>
        <v>1618</v>
      </c>
      <c r="E441" s="26">
        <v>45164</v>
      </c>
      <c r="F441" s="37">
        <v>1618</v>
      </c>
      <c r="G441" s="36">
        <v>45165</v>
      </c>
      <c r="H441" s="76">
        <f t="shared" si="15"/>
        <v>0</v>
      </c>
      <c r="K441" s="33"/>
      <c r="L441" s="687">
        <v>45164</v>
      </c>
      <c r="M441" s="34">
        <f t="shared" si="14"/>
        <v>55</v>
      </c>
      <c r="N441" s="37">
        <v>0</v>
      </c>
      <c r="O441" s="35">
        <v>55</v>
      </c>
      <c r="P441" s="40"/>
      <c r="Q441" s="40">
        <f t="shared" si="18"/>
        <v>0</v>
      </c>
      <c r="R441" s="41"/>
    </row>
    <row r="442" spans="1:18" ht="15.6" x14ac:dyDescent="0.3">
      <c r="A442" s="5"/>
      <c r="B442" s="105">
        <f t="shared" si="17"/>
        <v>1618</v>
      </c>
      <c r="C442" s="35"/>
      <c r="D442" s="34">
        <f t="shared" si="16"/>
        <v>1618</v>
      </c>
      <c r="E442" s="26">
        <v>45165</v>
      </c>
      <c r="F442" s="37">
        <v>1618</v>
      </c>
      <c r="G442" s="36">
        <v>45166</v>
      </c>
      <c r="H442" s="76">
        <f t="shared" si="15"/>
        <v>0</v>
      </c>
      <c r="K442" s="33"/>
      <c r="L442" s="687">
        <v>45165</v>
      </c>
      <c r="M442" s="34">
        <f t="shared" si="14"/>
        <v>55</v>
      </c>
      <c r="N442" s="37">
        <v>0</v>
      </c>
      <c r="O442" s="35">
        <v>55</v>
      </c>
      <c r="P442" s="40"/>
      <c r="Q442" s="40">
        <f t="shared" si="18"/>
        <v>0</v>
      </c>
      <c r="R442" s="41"/>
    </row>
    <row r="443" spans="1:18" ht="15.6" x14ac:dyDescent="0.3">
      <c r="A443" s="5"/>
      <c r="B443" s="105">
        <f t="shared" si="17"/>
        <v>1618</v>
      </c>
      <c r="C443" s="35"/>
      <c r="D443" s="34">
        <f t="shared" si="16"/>
        <v>1618</v>
      </c>
      <c r="E443" s="26">
        <v>45166</v>
      </c>
      <c r="F443" s="37">
        <v>1619</v>
      </c>
      <c r="G443" s="36">
        <v>45167</v>
      </c>
      <c r="H443" s="76">
        <f t="shared" si="15"/>
        <v>1</v>
      </c>
      <c r="K443" s="33"/>
      <c r="L443" s="687">
        <v>45166</v>
      </c>
      <c r="M443" s="34">
        <f t="shared" si="14"/>
        <v>55</v>
      </c>
      <c r="N443" s="37">
        <v>0</v>
      </c>
      <c r="O443" s="35">
        <v>55</v>
      </c>
      <c r="P443" s="40"/>
      <c r="Q443" s="40">
        <f t="shared" si="18"/>
        <v>0</v>
      </c>
      <c r="R443" s="41"/>
    </row>
    <row r="444" spans="1:18" ht="15.6" x14ac:dyDescent="0.3">
      <c r="A444" s="5"/>
      <c r="B444" s="105">
        <f t="shared" si="17"/>
        <v>1619</v>
      </c>
      <c r="C444" s="35"/>
      <c r="D444" s="34">
        <f t="shared" si="16"/>
        <v>1619</v>
      </c>
      <c r="E444" s="26">
        <v>45167</v>
      </c>
      <c r="F444" s="37">
        <v>1619</v>
      </c>
      <c r="G444" s="36">
        <v>45168</v>
      </c>
      <c r="H444" s="76">
        <f t="shared" si="15"/>
        <v>0</v>
      </c>
      <c r="K444" s="33"/>
      <c r="L444" s="687">
        <v>45167</v>
      </c>
      <c r="M444" s="34">
        <f t="shared" si="14"/>
        <v>55</v>
      </c>
      <c r="N444" s="37">
        <v>0</v>
      </c>
      <c r="O444" s="35">
        <v>55</v>
      </c>
      <c r="P444" s="40"/>
      <c r="Q444" s="40">
        <f t="shared" si="18"/>
        <v>0</v>
      </c>
      <c r="R444" s="41"/>
    </row>
    <row r="445" spans="1:18" ht="15.6" x14ac:dyDescent="0.3">
      <c r="A445" s="5"/>
      <c r="B445" s="105">
        <f t="shared" si="17"/>
        <v>1619</v>
      </c>
      <c r="C445" s="35"/>
      <c r="D445" s="34">
        <f t="shared" si="16"/>
        <v>1619</v>
      </c>
      <c r="E445" s="26">
        <v>45168</v>
      </c>
      <c r="F445" s="37">
        <v>1620</v>
      </c>
      <c r="G445" s="36">
        <v>45169</v>
      </c>
      <c r="H445" s="76">
        <f t="shared" si="15"/>
        <v>1</v>
      </c>
      <c r="K445" s="33"/>
      <c r="L445" s="687">
        <v>45168</v>
      </c>
      <c r="M445" s="34">
        <f t="shared" si="14"/>
        <v>55</v>
      </c>
      <c r="N445" s="37">
        <v>0</v>
      </c>
      <c r="O445" s="35">
        <v>51</v>
      </c>
      <c r="P445" s="40"/>
      <c r="Q445" s="40">
        <f t="shared" si="18"/>
        <v>4</v>
      </c>
      <c r="R445" s="41"/>
    </row>
    <row r="446" spans="1:18" ht="15.6" x14ac:dyDescent="0.3">
      <c r="A446" s="5"/>
      <c r="B446" s="105">
        <f t="shared" si="17"/>
        <v>1620</v>
      </c>
      <c r="C446" s="35"/>
      <c r="D446" s="34">
        <f t="shared" si="16"/>
        <v>1620</v>
      </c>
      <c r="E446" s="26">
        <v>45169</v>
      </c>
      <c r="F446" s="37">
        <v>1621</v>
      </c>
      <c r="G446" s="36">
        <v>45170</v>
      </c>
      <c r="H446" s="76">
        <f t="shared" si="15"/>
        <v>1</v>
      </c>
      <c r="K446" s="33"/>
      <c r="L446" s="687">
        <v>45169</v>
      </c>
      <c r="M446" s="34">
        <f t="shared" si="14"/>
        <v>51</v>
      </c>
      <c r="N446" s="37">
        <v>0</v>
      </c>
      <c r="O446" s="35">
        <v>49</v>
      </c>
      <c r="P446" s="40"/>
      <c r="Q446" s="40">
        <f t="shared" si="18"/>
        <v>2</v>
      </c>
      <c r="R446" s="41"/>
    </row>
    <row r="447" spans="1:18" ht="15.6" x14ac:dyDescent="0.3">
      <c r="A447" s="5"/>
      <c r="B447" s="105">
        <f t="shared" si="17"/>
        <v>1621</v>
      </c>
      <c r="C447" s="35"/>
      <c r="D447" s="34">
        <f t="shared" si="16"/>
        <v>1621</v>
      </c>
      <c r="E447" s="26">
        <v>45170</v>
      </c>
      <c r="F447" s="37">
        <v>1621</v>
      </c>
      <c r="G447" s="36">
        <v>45171</v>
      </c>
      <c r="H447" s="76">
        <f t="shared" si="15"/>
        <v>0</v>
      </c>
      <c r="K447" s="33"/>
      <c r="L447" s="687">
        <v>45170</v>
      </c>
      <c r="M447" s="34">
        <f t="shared" si="14"/>
        <v>49</v>
      </c>
      <c r="N447" s="37">
        <v>0</v>
      </c>
      <c r="O447" s="35">
        <v>49</v>
      </c>
      <c r="P447" s="40"/>
      <c r="Q447" s="40">
        <f t="shared" si="18"/>
        <v>0</v>
      </c>
      <c r="R447" s="41"/>
    </row>
    <row r="448" spans="1:18" ht="15.6" x14ac:dyDescent="0.3">
      <c r="A448" s="5"/>
      <c r="B448" s="105">
        <f t="shared" si="17"/>
        <v>1621</v>
      </c>
      <c r="C448" s="35"/>
      <c r="D448" s="34">
        <f t="shared" si="16"/>
        <v>1621</v>
      </c>
      <c r="E448" s="26">
        <v>45171</v>
      </c>
      <c r="F448" s="37">
        <v>1627</v>
      </c>
      <c r="G448" s="36">
        <v>45172</v>
      </c>
      <c r="H448" s="76">
        <f t="shared" si="15"/>
        <v>6</v>
      </c>
      <c r="K448" s="33"/>
      <c r="L448" s="687">
        <v>45171</v>
      </c>
      <c r="M448" s="34">
        <f t="shared" si="14"/>
        <v>49</v>
      </c>
      <c r="N448" s="37">
        <v>0</v>
      </c>
      <c r="O448" s="35">
        <v>30</v>
      </c>
      <c r="P448" s="40"/>
      <c r="Q448" s="40">
        <f t="shared" si="18"/>
        <v>19</v>
      </c>
      <c r="R448" s="41"/>
    </row>
    <row r="449" spans="1:18" ht="15.6" x14ac:dyDescent="0.3">
      <c r="A449" s="5"/>
      <c r="B449" s="105">
        <f t="shared" si="17"/>
        <v>1627</v>
      </c>
      <c r="C449" s="35"/>
      <c r="D449" s="34">
        <f t="shared" si="16"/>
        <v>1627</v>
      </c>
      <c r="E449" s="26">
        <v>45172</v>
      </c>
      <c r="F449" s="37">
        <v>1627</v>
      </c>
      <c r="G449" s="36">
        <v>45173</v>
      </c>
      <c r="H449" s="76">
        <f t="shared" si="15"/>
        <v>0</v>
      </c>
      <c r="K449" s="33"/>
      <c r="L449" s="687">
        <v>45172</v>
      </c>
      <c r="M449" s="34">
        <f t="shared" si="14"/>
        <v>30</v>
      </c>
      <c r="N449" s="37">
        <v>0</v>
      </c>
      <c r="O449" s="35">
        <v>30</v>
      </c>
      <c r="P449" s="40"/>
      <c r="Q449" s="40">
        <f t="shared" si="18"/>
        <v>0</v>
      </c>
      <c r="R449" s="41"/>
    </row>
    <row r="450" spans="1:18" ht="15.6" x14ac:dyDescent="0.3">
      <c r="A450" s="5"/>
      <c r="B450" s="105">
        <f t="shared" si="17"/>
        <v>1627</v>
      </c>
      <c r="C450" s="35"/>
      <c r="D450" s="34">
        <f t="shared" si="16"/>
        <v>1627</v>
      </c>
      <c r="E450" s="26">
        <v>45173</v>
      </c>
      <c r="F450" s="37">
        <v>1631</v>
      </c>
      <c r="G450" s="36">
        <v>45174</v>
      </c>
      <c r="H450" s="76">
        <f t="shared" si="15"/>
        <v>4</v>
      </c>
      <c r="K450" s="33"/>
      <c r="L450" s="687">
        <v>45173</v>
      </c>
      <c r="M450" s="34">
        <f t="shared" si="14"/>
        <v>30</v>
      </c>
      <c r="N450" s="37">
        <v>90</v>
      </c>
      <c r="O450" s="35">
        <v>112</v>
      </c>
      <c r="P450" s="40"/>
      <c r="Q450" s="40">
        <f t="shared" si="18"/>
        <v>8</v>
      </c>
      <c r="R450" s="41"/>
    </row>
    <row r="451" spans="1:18" ht="15.6" x14ac:dyDescent="0.3">
      <c r="A451" s="5"/>
      <c r="B451" s="105">
        <f t="shared" si="17"/>
        <v>1631</v>
      </c>
      <c r="C451" s="35"/>
      <c r="D451" s="34">
        <f t="shared" si="16"/>
        <v>1631</v>
      </c>
      <c r="E451" s="26">
        <v>45174</v>
      </c>
      <c r="F451" s="37">
        <v>1640</v>
      </c>
      <c r="G451" s="36">
        <v>45175</v>
      </c>
      <c r="H451" s="76">
        <f t="shared" si="15"/>
        <v>9</v>
      </c>
      <c r="K451" s="33"/>
      <c r="L451" s="687">
        <v>45174</v>
      </c>
      <c r="M451" s="34">
        <f t="shared" si="14"/>
        <v>112</v>
      </c>
      <c r="N451" s="37">
        <v>0</v>
      </c>
      <c r="O451" s="35">
        <v>88</v>
      </c>
      <c r="P451" s="40"/>
      <c r="Q451" s="40">
        <f t="shared" si="18"/>
        <v>24</v>
      </c>
      <c r="R451" s="41"/>
    </row>
    <row r="452" spans="1:18" ht="15.6" x14ac:dyDescent="0.3">
      <c r="A452" s="5"/>
      <c r="B452" s="105">
        <f t="shared" si="17"/>
        <v>1640</v>
      </c>
      <c r="C452" s="35"/>
      <c r="D452" s="34">
        <f t="shared" si="16"/>
        <v>1640</v>
      </c>
      <c r="E452" s="26">
        <v>45175</v>
      </c>
      <c r="F452" s="37">
        <v>1652</v>
      </c>
      <c r="G452" s="36">
        <v>45176</v>
      </c>
      <c r="H452" s="76">
        <f t="shared" si="15"/>
        <v>12</v>
      </c>
      <c r="K452" s="33"/>
      <c r="L452" s="687">
        <v>45175</v>
      </c>
      <c r="M452" s="34">
        <f t="shared" si="14"/>
        <v>88</v>
      </c>
      <c r="N452" s="37">
        <v>0</v>
      </c>
      <c r="O452" s="35">
        <v>49</v>
      </c>
      <c r="P452" s="40"/>
      <c r="Q452" s="40">
        <f t="shared" si="18"/>
        <v>39</v>
      </c>
      <c r="R452" s="41"/>
    </row>
    <row r="453" spans="1:18" ht="15.6" x14ac:dyDescent="0.3">
      <c r="A453" s="5"/>
      <c r="B453" s="105">
        <f t="shared" si="17"/>
        <v>1652</v>
      </c>
      <c r="C453" s="35"/>
      <c r="D453" s="34">
        <f t="shared" si="16"/>
        <v>1652</v>
      </c>
      <c r="E453" s="26">
        <v>45176</v>
      </c>
      <c r="F453" s="37">
        <v>1662</v>
      </c>
      <c r="G453" s="36">
        <v>45177</v>
      </c>
      <c r="H453" s="76">
        <f t="shared" si="15"/>
        <v>10</v>
      </c>
      <c r="K453" s="33"/>
      <c r="L453" s="687">
        <v>45176</v>
      </c>
      <c r="M453" s="34">
        <f t="shared" si="14"/>
        <v>49</v>
      </c>
      <c r="N453" s="37">
        <v>60</v>
      </c>
      <c r="O453" s="35">
        <v>76</v>
      </c>
      <c r="P453" s="40"/>
      <c r="Q453" s="40">
        <f t="shared" si="18"/>
        <v>33</v>
      </c>
      <c r="R453" s="41"/>
    </row>
    <row r="454" spans="1:18" ht="15.6" x14ac:dyDescent="0.3">
      <c r="A454" s="5"/>
      <c r="B454" s="105">
        <f t="shared" si="17"/>
        <v>1662</v>
      </c>
      <c r="C454" s="35"/>
      <c r="D454" s="34">
        <f t="shared" si="16"/>
        <v>1662</v>
      </c>
      <c r="E454" s="26">
        <v>45177</v>
      </c>
      <c r="F454" s="37">
        <v>1665</v>
      </c>
      <c r="G454" s="36">
        <v>45178</v>
      </c>
      <c r="H454" s="76">
        <f t="shared" si="15"/>
        <v>3</v>
      </c>
      <c r="K454" s="33"/>
      <c r="L454" s="687">
        <v>45177</v>
      </c>
      <c r="M454" s="34">
        <f t="shared" si="14"/>
        <v>76</v>
      </c>
      <c r="N454" s="37">
        <v>0</v>
      </c>
      <c r="O454" s="35">
        <v>57</v>
      </c>
      <c r="P454" s="40"/>
      <c r="Q454" s="40">
        <f t="shared" si="18"/>
        <v>19</v>
      </c>
      <c r="R454" s="41"/>
    </row>
    <row r="455" spans="1:18" ht="15.6" x14ac:dyDescent="0.3">
      <c r="A455" s="5"/>
      <c r="B455" s="105">
        <f t="shared" si="17"/>
        <v>1665</v>
      </c>
      <c r="C455" s="35"/>
      <c r="D455" s="34">
        <f t="shared" si="16"/>
        <v>1665</v>
      </c>
      <c r="E455" s="26">
        <v>45178</v>
      </c>
      <c r="F455" s="37">
        <v>1665</v>
      </c>
      <c r="G455" s="36">
        <v>45179</v>
      </c>
      <c r="H455" s="76">
        <f t="shared" si="15"/>
        <v>0</v>
      </c>
      <c r="K455" s="33"/>
      <c r="L455" s="687">
        <v>45178</v>
      </c>
      <c r="M455" s="34">
        <f t="shared" si="14"/>
        <v>57</v>
      </c>
      <c r="N455" s="37">
        <v>0</v>
      </c>
      <c r="O455" s="35">
        <v>57</v>
      </c>
      <c r="P455" s="40"/>
      <c r="Q455" s="40">
        <f t="shared" si="18"/>
        <v>0</v>
      </c>
      <c r="R455" s="41"/>
    </row>
    <row r="456" spans="1:18" ht="15.6" x14ac:dyDescent="0.3">
      <c r="A456" s="5"/>
      <c r="B456" s="105">
        <f t="shared" si="17"/>
        <v>1665</v>
      </c>
      <c r="C456" s="35"/>
      <c r="D456" s="34">
        <f t="shared" si="16"/>
        <v>1665</v>
      </c>
      <c r="E456" s="26">
        <v>45179</v>
      </c>
      <c r="F456" s="37">
        <v>1665</v>
      </c>
      <c r="G456" s="36">
        <v>45180</v>
      </c>
      <c r="H456" s="76">
        <f t="shared" si="15"/>
        <v>0</v>
      </c>
      <c r="K456" s="33"/>
      <c r="L456" s="687">
        <v>45179</v>
      </c>
      <c r="M456" s="34">
        <f t="shared" si="14"/>
        <v>57</v>
      </c>
      <c r="N456" s="37">
        <v>0</v>
      </c>
      <c r="O456" s="35">
        <v>57</v>
      </c>
      <c r="P456" s="40"/>
      <c r="Q456" s="40">
        <f t="shared" si="18"/>
        <v>0</v>
      </c>
      <c r="R456" s="41"/>
    </row>
    <row r="457" spans="1:18" ht="15.6" x14ac:dyDescent="0.3">
      <c r="A457" s="5"/>
      <c r="B457" s="105">
        <f t="shared" si="17"/>
        <v>1665</v>
      </c>
      <c r="C457" s="35"/>
      <c r="D457" s="34">
        <f t="shared" si="16"/>
        <v>1665</v>
      </c>
      <c r="E457" s="26">
        <v>45180</v>
      </c>
      <c r="F457" s="37">
        <v>1667</v>
      </c>
      <c r="G457" s="36">
        <v>45181</v>
      </c>
      <c r="H457" s="76">
        <f t="shared" si="15"/>
        <v>2</v>
      </c>
      <c r="K457" s="33"/>
      <c r="L457" s="687">
        <v>45180</v>
      </c>
      <c r="M457" s="34">
        <f t="shared" si="14"/>
        <v>57</v>
      </c>
      <c r="N457" s="37">
        <v>0</v>
      </c>
      <c r="O457" s="35">
        <v>54</v>
      </c>
      <c r="P457" s="40"/>
      <c r="Q457" s="40">
        <f t="shared" si="18"/>
        <v>3</v>
      </c>
      <c r="R457" s="41"/>
    </row>
    <row r="458" spans="1:18" ht="15.6" x14ac:dyDescent="0.3">
      <c r="A458" s="5"/>
      <c r="B458" s="105">
        <f t="shared" si="17"/>
        <v>1667</v>
      </c>
      <c r="C458" s="35"/>
      <c r="D458" s="34">
        <f t="shared" si="16"/>
        <v>1667</v>
      </c>
      <c r="E458" s="26">
        <v>45181</v>
      </c>
      <c r="F458" s="37">
        <v>1671</v>
      </c>
      <c r="G458" s="36">
        <v>45182</v>
      </c>
      <c r="H458" s="76">
        <f t="shared" si="15"/>
        <v>4</v>
      </c>
      <c r="K458" s="33"/>
      <c r="L458" s="687">
        <v>45181</v>
      </c>
      <c r="M458" s="34">
        <f t="shared" ref="M458:M712" si="19">(O457)</f>
        <v>54</v>
      </c>
      <c r="N458" s="37">
        <v>0</v>
      </c>
      <c r="O458" s="35">
        <v>47</v>
      </c>
      <c r="P458" s="40"/>
      <c r="Q458" s="40">
        <f t="shared" si="18"/>
        <v>7</v>
      </c>
      <c r="R458" s="41"/>
    </row>
    <row r="459" spans="1:18" ht="15.6" x14ac:dyDescent="0.3">
      <c r="A459" s="5"/>
      <c r="B459" s="105">
        <f t="shared" si="17"/>
        <v>1671</v>
      </c>
      <c r="C459" s="35"/>
      <c r="D459" s="34">
        <f t="shared" si="16"/>
        <v>1671</v>
      </c>
      <c r="E459" s="26">
        <v>45182</v>
      </c>
      <c r="F459" s="37">
        <v>1675</v>
      </c>
      <c r="G459" s="36">
        <v>45183</v>
      </c>
      <c r="H459" s="76">
        <f t="shared" si="15"/>
        <v>4</v>
      </c>
      <c r="K459" s="33"/>
      <c r="L459" s="687">
        <v>45182</v>
      </c>
      <c r="M459" s="34">
        <f t="shared" si="19"/>
        <v>47</v>
      </c>
      <c r="N459" s="37">
        <v>60</v>
      </c>
      <c r="O459" s="35">
        <v>92</v>
      </c>
      <c r="P459" s="40"/>
      <c r="Q459" s="40">
        <f t="shared" si="18"/>
        <v>15</v>
      </c>
      <c r="R459" s="41"/>
    </row>
    <row r="460" spans="1:18" ht="15.6" x14ac:dyDescent="0.3">
      <c r="A460" s="5"/>
      <c r="B460" s="105">
        <f t="shared" si="17"/>
        <v>1675</v>
      </c>
      <c r="C460" s="35"/>
      <c r="D460" s="34">
        <f t="shared" si="16"/>
        <v>1675</v>
      </c>
      <c r="E460" s="26">
        <v>45183</v>
      </c>
      <c r="F460" s="37">
        <v>1682</v>
      </c>
      <c r="G460" s="36">
        <v>45184</v>
      </c>
      <c r="H460" s="76">
        <f t="shared" si="15"/>
        <v>7</v>
      </c>
      <c r="K460" s="33"/>
      <c r="L460" s="687">
        <v>45183</v>
      </c>
      <c r="M460" s="34">
        <f t="shared" si="19"/>
        <v>92</v>
      </c>
      <c r="N460" s="37">
        <v>0</v>
      </c>
      <c r="O460" s="35">
        <v>71</v>
      </c>
      <c r="P460" s="40"/>
      <c r="Q460" s="40">
        <f t="shared" si="18"/>
        <v>21</v>
      </c>
      <c r="R460" s="41"/>
    </row>
    <row r="461" spans="1:18" ht="15.6" x14ac:dyDescent="0.3">
      <c r="A461" s="5"/>
      <c r="B461" s="105">
        <f t="shared" si="17"/>
        <v>1682</v>
      </c>
      <c r="C461" s="35"/>
      <c r="D461" s="34">
        <f t="shared" si="16"/>
        <v>1682</v>
      </c>
      <c r="E461" s="26">
        <v>45184</v>
      </c>
      <c r="F461" s="37">
        <v>1682</v>
      </c>
      <c r="G461" s="36">
        <v>45185</v>
      </c>
      <c r="H461" s="76">
        <f t="shared" si="15"/>
        <v>0</v>
      </c>
      <c r="K461" s="33"/>
      <c r="L461" s="687">
        <v>45184</v>
      </c>
      <c r="M461" s="34">
        <f t="shared" si="19"/>
        <v>71</v>
      </c>
      <c r="N461" s="37">
        <v>0</v>
      </c>
      <c r="O461" s="35">
        <v>71</v>
      </c>
      <c r="P461" s="40"/>
      <c r="Q461" s="40">
        <f t="shared" si="18"/>
        <v>0</v>
      </c>
      <c r="R461" s="41"/>
    </row>
    <row r="462" spans="1:18" ht="15.6" x14ac:dyDescent="0.3">
      <c r="A462" s="5"/>
      <c r="B462" s="105">
        <f t="shared" si="17"/>
        <v>1682</v>
      </c>
      <c r="C462" s="35"/>
      <c r="D462" s="34">
        <f t="shared" si="16"/>
        <v>1682</v>
      </c>
      <c r="E462" s="26">
        <v>45185</v>
      </c>
      <c r="F462" s="37">
        <v>1682</v>
      </c>
      <c r="G462" s="36">
        <v>45186</v>
      </c>
      <c r="H462" s="76">
        <f t="shared" si="15"/>
        <v>0</v>
      </c>
      <c r="K462" s="33"/>
      <c r="L462" s="687">
        <v>45185</v>
      </c>
      <c r="M462" s="34">
        <f t="shared" si="19"/>
        <v>71</v>
      </c>
      <c r="N462" s="37">
        <v>0</v>
      </c>
      <c r="O462" s="35">
        <v>71</v>
      </c>
      <c r="P462" s="40"/>
      <c r="Q462" s="40">
        <f t="shared" si="18"/>
        <v>0</v>
      </c>
      <c r="R462" s="41"/>
    </row>
    <row r="463" spans="1:18" ht="15.6" x14ac:dyDescent="0.3">
      <c r="A463" s="5"/>
      <c r="B463" s="105">
        <f t="shared" si="17"/>
        <v>1682</v>
      </c>
      <c r="C463" s="35"/>
      <c r="D463" s="34">
        <f t="shared" si="16"/>
        <v>1682</v>
      </c>
      <c r="E463" s="26">
        <v>45186</v>
      </c>
      <c r="F463" s="37">
        <v>1683</v>
      </c>
      <c r="G463" s="36">
        <v>45187</v>
      </c>
      <c r="H463" s="76">
        <f t="shared" si="15"/>
        <v>1</v>
      </c>
      <c r="K463" s="33"/>
      <c r="L463" s="687">
        <v>45186</v>
      </c>
      <c r="M463" s="34">
        <f t="shared" si="19"/>
        <v>71</v>
      </c>
      <c r="N463" s="37">
        <v>0</v>
      </c>
      <c r="O463" s="35">
        <v>66</v>
      </c>
      <c r="P463" s="40"/>
      <c r="Q463" s="40">
        <f t="shared" si="18"/>
        <v>5</v>
      </c>
      <c r="R463" s="41"/>
    </row>
    <row r="464" spans="1:18" ht="15.6" x14ac:dyDescent="0.3">
      <c r="A464" s="5"/>
      <c r="B464" s="105">
        <f t="shared" si="17"/>
        <v>1683</v>
      </c>
      <c r="C464" s="35"/>
      <c r="D464" s="34">
        <f t="shared" si="16"/>
        <v>1683</v>
      </c>
      <c r="E464" s="26">
        <v>45187</v>
      </c>
      <c r="F464" s="37">
        <v>1688</v>
      </c>
      <c r="G464" s="36">
        <v>45188</v>
      </c>
      <c r="H464" s="76">
        <f t="shared" si="15"/>
        <v>5</v>
      </c>
      <c r="K464" s="33"/>
      <c r="L464" s="687">
        <v>45187</v>
      </c>
      <c r="M464" s="34">
        <f t="shared" si="19"/>
        <v>66</v>
      </c>
      <c r="N464" s="37">
        <v>0</v>
      </c>
      <c r="O464" s="35">
        <v>51</v>
      </c>
      <c r="P464" s="40"/>
      <c r="Q464" s="40">
        <f t="shared" si="18"/>
        <v>15</v>
      </c>
      <c r="R464" s="41"/>
    </row>
    <row r="465" spans="1:20" ht="15.6" x14ac:dyDescent="0.3">
      <c r="A465" s="5"/>
      <c r="B465" s="105">
        <f t="shared" si="17"/>
        <v>1688</v>
      </c>
      <c r="C465" s="35"/>
      <c r="D465" s="34">
        <f t="shared" si="16"/>
        <v>1688</v>
      </c>
      <c r="E465" s="26">
        <v>45188</v>
      </c>
      <c r="F465" s="37">
        <v>1696</v>
      </c>
      <c r="G465" s="36">
        <v>45189</v>
      </c>
      <c r="H465" s="76">
        <f t="shared" si="15"/>
        <v>8</v>
      </c>
      <c r="K465" s="33"/>
      <c r="L465" s="687">
        <v>45188</v>
      </c>
      <c r="M465" s="34">
        <f t="shared" si="19"/>
        <v>51</v>
      </c>
      <c r="N465" s="37">
        <v>60</v>
      </c>
      <c r="O465" s="35">
        <v>76</v>
      </c>
      <c r="P465" s="40"/>
      <c r="Q465" s="40">
        <f t="shared" si="18"/>
        <v>35</v>
      </c>
      <c r="R465" s="41"/>
    </row>
    <row r="466" spans="1:20" ht="15.6" x14ac:dyDescent="0.3">
      <c r="A466" s="5"/>
      <c r="B466" s="105">
        <f t="shared" si="17"/>
        <v>1696</v>
      </c>
      <c r="C466" s="35"/>
      <c r="D466" s="34">
        <f t="shared" si="16"/>
        <v>1696</v>
      </c>
      <c r="E466" s="26">
        <v>45189</v>
      </c>
      <c r="F466" s="37">
        <v>1697</v>
      </c>
      <c r="G466" s="36">
        <v>45190</v>
      </c>
      <c r="H466" s="76">
        <f t="shared" si="15"/>
        <v>1</v>
      </c>
      <c r="K466" s="33"/>
      <c r="L466" s="687">
        <v>45189</v>
      </c>
      <c r="M466" s="34">
        <f t="shared" si="19"/>
        <v>76</v>
      </c>
      <c r="N466" s="37">
        <v>0</v>
      </c>
      <c r="O466" s="35">
        <v>76</v>
      </c>
      <c r="P466" s="40"/>
      <c r="Q466" s="40">
        <f t="shared" si="18"/>
        <v>0</v>
      </c>
      <c r="R466" s="41"/>
    </row>
    <row r="467" spans="1:20" ht="15.6" x14ac:dyDescent="0.3">
      <c r="A467" s="5"/>
      <c r="B467" s="105">
        <f t="shared" si="17"/>
        <v>1697</v>
      </c>
      <c r="C467" s="35"/>
      <c r="D467" s="34">
        <f t="shared" si="16"/>
        <v>1697</v>
      </c>
      <c r="E467" s="26">
        <v>45190</v>
      </c>
      <c r="F467" s="37">
        <v>1697</v>
      </c>
      <c r="G467" s="36">
        <v>45191</v>
      </c>
      <c r="H467" s="76">
        <f t="shared" si="15"/>
        <v>0</v>
      </c>
      <c r="K467" s="33"/>
      <c r="L467" s="687">
        <v>45190</v>
      </c>
      <c r="M467" s="34">
        <f t="shared" si="19"/>
        <v>76</v>
      </c>
      <c r="N467" s="37">
        <v>0</v>
      </c>
      <c r="O467" s="35">
        <v>76</v>
      </c>
      <c r="P467" s="40"/>
      <c r="Q467" s="40">
        <f t="shared" si="18"/>
        <v>0</v>
      </c>
      <c r="R467" s="41"/>
    </row>
    <row r="468" spans="1:20" ht="15.6" x14ac:dyDescent="0.3">
      <c r="A468" s="5"/>
      <c r="B468" s="105">
        <f t="shared" si="17"/>
        <v>1697</v>
      </c>
      <c r="C468" s="35"/>
      <c r="D468" s="34">
        <f t="shared" si="16"/>
        <v>1697</v>
      </c>
      <c r="E468" s="26">
        <v>45191</v>
      </c>
      <c r="F468" s="37">
        <v>1697</v>
      </c>
      <c r="G468" s="36">
        <v>45192</v>
      </c>
      <c r="H468" s="76">
        <f t="shared" si="15"/>
        <v>0</v>
      </c>
      <c r="K468" s="33"/>
      <c r="L468" s="687">
        <v>45191</v>
      </c>
      <c r="M468" s="34">
        <f t="shared" si="19"/>
        <v>76</v>
      </c>
      <c r="N468" s="37">
        <v>0</v>
      </c>
      <c r="O468" s="35">
        <v>76</v>
      </c>
      <c r="P468" s="40"/>
      <c r="Q468" s="40">
        <f t="shared" si="18"/>
        <v>0</v>
      </c>
      <c r="R468" s="41"/>
    </row>
    <row r="469" spans="1:20" ht="15.6" x14ac:dyDescent="0.3">
      <c r="A469" s="5"/>
      <c r="B469" s="105">
        <f t="shared" si="17"/>
        <v>1697</v>
      </c>
      <c r="C469" s="35"/>
      <c r="D469" s="34">
        <f t="shared" si="16"/>
        <v>1697</v>
      </c>
      <c r="E469" s="26">
        <v>45192</v>
      </c>
      <c r="F469" s="37">
        <v>1698</v>
      </c>
      <c r="G469" s="36">
        <v>45193</v>
      </c>
      <c r="H469" s="76">
        <f t="shared" si="15"/>
        <v>1</v>
      </c>
      <c r="K469" s="33"/>
      <c r="L469" s="687">
        <v>45192</v>
      </c>
      <c r="M469" s="34">
        <f t="shared" si="19"/>
        <v>76</v>
      </c>
      <c r="N469" s="37">
        <v>0</v>
      </c>
      <c r="O469" s="35">
        <v>76</v>
      </c>
      <c r="P469" s="40"/>
      <c r="Q469" s="40">
        <f t="shared" si="18"/>
        <v>0</v>
      </c>
      <c r="R469" s="41"/>
    </row>
    <row r="470" spans="1:20" ht="15.6" x14ac:dyDescent="0.3">
      <c r="A470" s="5"/>
      <c r="B470" s="105">
        <f t="shared" si="17"/>
        <v>1698</v>
      </c>
      <c r="C470" s="35"/>
      <c r="D470" s="34">
        <f t="shared" si="16"/>
        <v>1698</v>
      </c>
      <c r="E470" s="26">
        <v>45193</v>
      </c>
      <c r="F470" s="37">
        <v>1698</v>
      </c>
      <c r="G470" s="36">
        <v>45194</v>
      </c>
      <c r="H470" s="76">
        <f t="shared" si="15"/>
        <v>0</v>
      </c>
      <c r="K470" s="33"/>
      <c r="L470" s="687">
        <v>45193</v>
      </c>
      <c r="M470" s="34">
        <f t="shared" si="19"/>
        <v>76</v>
      </c>
      <c r="N470" s="37">
        <v>0</v>
      </c>
      <c r="O470" s="35">
        <v>76</v>
      </c>
      <c r="P470" s="40"/>
      <c r="Q470" s="40">
        <f t="shared" si="18"/>
        <v>0</v>
      </c>
      <c r="R470" s="41"/>
    </row>
    <row r="471" spans="1:20" ht="15.6" x14ac:dyDescent="0.3">
      <c r="A471" s="5"/>
      <c r="B471" s="105">
        <f t="shared" si="17"/>
        <v>1698</v>
      </c>
      <c r="C471" s="35"/>
      <c r="D471" s="34">
        <f t="shared" si="16"/>
        <v>1698</v>
      </c>
      <c r="E471" s="26">
        <v>45194</v>
      </c>
      <c r="F471" s="37">
        <v>1698</v>
      </c>
      <c r="G471" s="36">
        <v>45195</v>
      </c>
      <c r="H471" s="76">
        <f t="shared" si="15"/>
        <v>0</v>
      </c>
      <c r="K471" s="33"/>
      <c r="L471" s="687">
        <v>45194</v>
      </c>
      <c r="M471" s="34">
        <f t="shared" si="19"/>
        <v>76</v>
      </c>
      <c r="N471" s="37">
        <v>0</v>
      </c>
      <c r="O471" s="35">
        <v>76</v>
      </c>
      <c r="P471" s="40"/>
      <c r="Q471" s="40">
        <f t="shared" si="18"/>
        <v>0</v>
      </c>
      <c r="R471" s="41"/>
    </row>
    <row r="472" spans="1:20" ht="15.6" x14ac:dyDescent="0.3">
      <c r="A472" s="5"/>
      <c r="B472" s="105">
        <f t="shared" si="17"/>
        <v>1698</v>
      </c>
      <c r="C472" s="35"/>
      <c r="D472" s="34">
        <f t="shared" si="16"/>
        <v>1698</v>
      </c>
      <c r="E472" s="26">
        <v>45195</v>
      </c>
      <c r="F472" s="37">
        <v>1700</v>
      </c>
      <c r="G472" s="36">
        <v>45196</v>
      </c>
      <c r="H472" s="76">
        <f t="shared" si="15"/>
        <v>2</v>
      </c>
      <c r="K472" s="33"/>
      <c r="L472" s="687">
        <v>45195</v>
      </c>
      <c r="M472" s="34">
        <f t="shared" si="19"/>
        <v>76</v>
      </c>
      <c r="N472" s="37">
        <v>0</v>
      </c>
      <c r="O472" s="35">
        <v>71</v>
      </c>
      <c r="P472" s="40"/>
      <c r="Q472" s="40">
        <f t="shared" si="18"/>
        <v>5</v>
      </c>
      <c r="R472" s="41"/>
    </row>
    <row r="473" spans="1:20" ht="15.6" x14ac:dyDescent="0.3">
      <c r="A473" s="5"/>
      <c r="B473" s="105">
        <f t="shared" si="17"/>
        <v>1700</v>
      </c>
      <c r="C473" s="35"/>
      <c r="D473" s="34">
        <f t="shared" si="16"/>
        <v>1700</v>
      </c>
      <c r="E473" s="26">
        <v>45196</v>
      </c>
      <c r="F473" s="37">
        <v>1702</v>
      </c>
      <c r="G473" s="36">
        <v>45197</v>
      </c>
      <c r="H473" s="76">
        <f t="shared" si="15"/>
        <v>2</v>
      </c>
      <c r="K473" s="33"/>
      <c r="L473" s="687">
        <v>45196</v>
      </c>
      <c r="M473" s="34">
        <f t="shared" si="19"/>
        <v>71</v>
      </c>
      <c r="N473" s="37">
        <v>0</v>
      </c>
      <c r="O473" s="35">
        <v>66</v>
      </c>
      <c r="P473" s="40"/>
      <c r="Q473" s="40">
        <f t="shared" si="18"/>
        <v>5</v>
      </c>
      <c r="R473" s="41"/>
    </row>
    <row r="474" spans="1:20" ht="15.6" x14ac:dyDescent="0.3">
      <c r="A474" s="5"/>
      <c r="B474" s="105">
        <f t="shared" si="17"/>
        <v>1702</v>
      </c>
      <c r="C474" s="35"/>
      <c r="D474" s="34">
        <f t="shared" si="16"/>
        <v>1702</v>
      </c>
      <c r="E474" s="26">
        <v>45197</v>
      </c>
      <c r="F474" s="37">
        <v>1712</v>
      </c>
      <c r="G474" s="36">
        <v>45198</v>
      </c>
      <c r="H474" s="76">
        <f t="shared" si="15"/>
        <v>10</v>
      </c>
      <c r="K474" s="33"/>
      <c r="L474" s="687">
        <v>45197</v>
      </c>
      <c r="M474" s="34">
        <f t="shared" si="19"/>
        <v>66</v>
      </c>
      <c r="N474" s="37">
        <v>0</v>
      </c>
      <c r="O474" s="35">
        <v>45</v>
      </c>
      <c r="P474" s="40"/>
      <c r="Q474" s="40">
        <f t="shared" si="18"/>
        <v>21</v>
      </c>
      <c r="R474" s="41"/>
    </row>
    <row r="475" spans="1:20" ht="15.6" x14ac:dyDescent="0.3">
      <c r="A475" s="5"/>
      <c r="B475" s="105">
        <f t="shared" si="17"/>
        <v>1712</v>
      </c>
      <c r="C475" s="35"/>
      <c r="D475" s="34">
        <f t="shared" si="16"/>
        <v>1712</v>
      </c>
      <c r="E475" s="26">
        <v>45198</v>
      </c>
      <c r="F475" s="37">
        <v>1719</v>
      </c>
      <c r="G475" s="36">
        <v>45199</v>
      </c>
      <c r="H475" s="76">
        <f t="shared" si="15"/>
        <v>7</v>
      </c>
      <c r="K475" s="33"/>
      <c r="L475" s="687">
        <v>45198</v>
      </c>
      <c r="M475" s="34">
        <f t="shared" si="19"/>
        <v>45</v>
      </c>
      <c r="N475" s="37">
        <v>85</v>
      </c>
      <c r="O475" s="35">
        <v>108</v>
      </c>
      <c r="P475" s="40"/>
      <c r="Q475" s="40">
        <f t="shared" si="18"/>
        <v>22</v>
      </c>
      <c r="R475" s="41"/>
    </row>
    <row r="476" spans="1:20" ht="15.6" x14ac:dyDescent="0.3">
      <c r="A476" s="5"/>
      <c r="B476" s="105">
        <f t="shared" si="17"/>
        <v>1719</v>
      </c>
      <c r="C476" s="35"/>
      <c r="D476" s="34">
        <f t="shared" si="16"/>
        <v>1719</v>
      </c>
      <c r="E476" s="26">
        <v>45199</v>
      </c>
      <c r="F476" s="37">
        <v>1719</v>
      </c>
      <c r="G476" s="36">
        <v>45200</v>
      </c>
      <c r="H476" s="76">
        <f t="shared" si="15"/>
        <v>0</v>
      </c>
      <c r="K476" s="33"/>
      <c r="L476" s="687">
        <v>45199</v>
      </c>
      <c r="M476" s="34">
        <f t="shared" si="19"/>
        <v>108</v>
      </c>
      <c r="N476" s="37">
        <v>0</v>
      </c>
      <c r="O476" s="35">
        <v>108</v>
      </c>
      <c r="P476" s="40"/>
      <c r="Q476" s="40">
        <f t="shared" si="18"/>
        <v>0</v>
      </c>
      <c r="R476" s="41"/>
    </row>
    <row r="477" spans="1:20" ht="15.6" x14ac:dyDescent="0.3">
      <c r="A477" s="5"/>
      <c r="B477" s="105">
        <f t="shared" si="17"/>
        <v>1719</v>
      </c>
      <c r="C477" s="35"/>
      <c r="D477" s="34">
        <f t="shared" si="16"/>
        <v>1719</v>
      </c>
      <c r="E477" s="26">
        <v>45200</v>
      </c>
      <c r="F477" s="37">
        <v>1719</v>
      </c>
      <c r="G477" s="36">
        <v>45201</v>
      </c>
      <c r="H477" s="76">
        <f t="shared" si="15"/>
        <v>0</v>
      </c>
      <c r="I477" s="48">
        <f>SUM(H477:H568)</f>
        <v>108</v>
      </c>
      <c r="K477" s="33"/>
      <c r="L477" s="687">
        <v>45200</v>
      </c>
      <c r="M477" s="34">
        <f t="shared" si="19"/>
        <v>108</v>
      </c>
      <c r="N477" s="37">
        <v>0</v>
      </c>
      <c r="O477" s="35">
        <v>108</v>
      </c>
      <c r="P477" s="40"/>
      <c r="Q477" s="40">
        <f t="shared" si="18"/>
        <v>0</v>
      </c>
      <c r="R477" s="41"/>
      <c r="T477" s="48">
        <f>SUM(Q477:Q568)</f>
        <v>355</v>
      </c>
    </row>
    <row r="478" spans="1:20" ht="15.6" x14ac:dyDescent="0.3">
      <c r="A478" s="5"/>
      <c r="B478" s="105">
        <f t="shared" si="17"/>
        <v>1719</v>
      </c>
      <c r="C478" s="35"/>
      <c r="D478" s="34">
        <f t="shared" si="16"/>
        <v>1719</v>
      </c>
      <c r="E478" s="26">
        <v>45201</v>
      </c>
      <c r="F478" s="37">
        <v>1722</v>
      </c>
      <c r="G478" s="36">
        <v>45202</v>
      </c>
      <c r="H478" s="76">
        <f t="shared" si="15"/>
        <v>3</v>
      </c>
      <c r="K478" s="33"/>
      <c r="L478" s="687">
        <v>45201</v>
      </c>
      <c r="M478" s="34">
        <f t="shared" si="19"/>
        <v>108</v>
      </c>
      <c r="N478" s="37">
        <v>0</v>
      </c>
      <c r="O478" s="35">
        <v>99</v>
      </c>
      <c r="P478" s="40"/>
      <c r="Q478" s="40">
        <f t="shared" si="18"/>
        <v>9</v>
      </c>
      <c r="R478" s="41"/>
    </row>
    <row r="479" spans="1:20" ht="15.6" x14ac:dyDescent="0.3">
      <c r="A479" s="5"/>
      <c r="B479" s="105">
        <f t="shared" si="17"/>
        <v>1722</v>
      </c>
      <c r="C479" s="35"/>
      <c r="D479" s="34">
        <f t="shared" si="16"/>
        <v>1722</v>
      </c>
      <c r="E479" s="26">
        <v>45202</v>
      </c>
      <c r="F479" s="37">
        <v>1722</v>
      </c>
      <c r="G479" s="36">
        <v>45203</v>
      </c>
      <c r="H479" s="76">
        <f t="shared" si="15"/>
        <v>0</v>
      </c>
      <c r="K479" s="33"/>
      <c r="L479" s="687">
        <v>45202</v>
      </c>
      <c r="M479" s="34">
        <f t="shared" si="19"/>
        <v>99</v>
      </c>
      <c r="N479" s="37">
        <v>0</v>
      </c>
      <c r="O479" s="35">
        <v>99</v>
      </c>
      <c r="P479" s="40"/>
      <c r="Q479" s="40">
        <f t="shared" si="18"/>
        <v>0</v>
      </c>
      <c r="R479" s="41"/>
    </row>
    <row r="480" spans="1:20" ht="15.6" x14ac:dyDescent="0.3">
      <c r="A480" s="5"/>
      <c r="B480" s="105">
        <f t="shared" si="17"/>
        <v>1722</v>
      </c>
      <c r="C480" s="35"/>
      <c r="D480" s="34">
        <f t="shared" si="16"/>
        <v>1722</v>
      </c>
      <c r="E480" s="26">
        <v>45203</v>
      </c>
      <c r="F480" s="37">
        <v>1726</v>
      </c>
      <c r="G480" s="36">
        <v>45204</v>
      </c>
      <c r="H480" s="76">
        <f t="shared" si="15"/>
        <v>4</v>
      </c>
      <c r="K480" s="33"/>
      <c r="L480" s="687">
        <v>45203</v>
      </c>
      <c r="M480" s="34">
        <f t="shared" si="19"/>
        <v>99</v>
      </c>
      <c r="N480" s="37">
        <v>0</v>
      </c>
      <c r="O480" s="35">
        <v>85</v>
      </c>
      <c r="P480" s="40"/>
      <c r="Q480" s="40">
        <f t="shared" si="18"/>
        <v>14</v>
      </c>
      <c r="R480" s="41"/>
    </row>
    <row r="481" spans="1:18" ht="15.6" x14ac:dyDescent="0.3">
      <c r="A481" s="5"/>
      <c r="B481" s="105">
        <f t="shared" si="17"/>
        <v>1726</v>
      </c>
      <c r="C481" s="35"/>
      <c r="D481" s="34">
        <f t="shared" si="16"/>
        <v>1726</v>
      </c>
      <c r="E481" s="26">
        <v>45204</v>
      </c>
      <c r="F481" s="37">
        <v>1727</v>
      </c>
      <c r="G481" s="36">
        <v>45205</v>
      </c>
      <c r="H481" s="76">
        <f t="shared" si="15"/>
        <v>1</v>
      </c>
      <c r="K481" s="33"/>
      <c r="L481" s="687">
        <v>45204</v>
      </c>
      <c r="M481" s="34">
        <f t="shared" si="19"/>
        <v>85</v>
      </c>
      <c r="N481" s="37">
        <v>0</v>
      </c>
      <c r="O481" s="35">
        <v>80</v>
      </c>
      <c r="P481" s="40"/>
      <c r="Q481" s="40">
        <f t="shared" si="18"/>
        <v>5</v>
      </c>
      <c r="R481" s="41"/>
    </row>
    <row r="482" spans="1:18" ht="15.6" x14ac:dyDescent="0.3">
      <c r="A482" s="5"/>
      <c r="B482" s="105">
        <f t="shared" si="17"/>
        <v>1727</v>
      </c>
      <c r="C482" s="35"/>
      <c r="D482" s="34">
        <f t="shared" si="16"/>
        <v>1727</v>
      </c>
      <c r="E482" s="26">
        <v>45205</v>
      </c>
      <c r="F482" s="37">
        <v>1737</v>
      </c>
      <c r="G482" s="36">
        <v>45206</v>
      </c>
      <c r="H482" s="76">
        <f t="shared" si="15"/>
        <v>10</v>
      </c>
      <c r="K482" s="33"/>
      <c r="L482" s="687">
        <v>45205</v>
      </c>
      <c r="M482" s="34">
        <f t="shared" si="19"/>
        <v>80</v>
      </c>
      <c r="N482" s="37">
        <v>0</v>
      </c>
      <c r="O482" s="35">
        <v>50</v>
      </c>
      <c r="P482" s="40"/>
      <c r="Q482" s="40">
        <f t="shared" si="18"/>
        <v>30</v>
      </c>
      <c r="R482" s="41"/>
    </row>
    <row r="483" spans="1:18" ht="15.6" x14ac:dyDescent="0.3">
      <c r="A483" s="5"/>
      <c r="B483" s="105">
        <f t="shared" si="17"/>
        <v>1737</v>
      </c>
      <c r="C483" s="35"/>
      <c r="D483" s="34">
        <f t="shared" si="16"/>
        <v>1737</v>
      </c>
      <c r="E483" s="26">
        <v>45206</v>
      </c>
      <c r="F483" s="37">
        <v>1737</v>
      </c>
      <c r="G483" s="36">
        <v>45207</v>
      </c>
      <c r="H483" s="76">
        <f t="shared" si="15"/>
        <v>0</v>
      </c>
      <c r="K483" s="33"/>
      <c r="L483" s="687">
        <v>45206</v>
      </c>
      <c r="M483" s="34">
        <f t="shared" si="19"/>
        <v>50</v>
      </c>
      <c r="N483" s="37">
        <v>0</v>
      </c>
      <c r="O483" s="35">
        <v>50</v>
      </c>
      <c r="P483" s="40"/>
      <c r="Q483" s="40">
        <f t="shared" si="18"/>
        <v>0</v>
      </c>
      <c r="R483" s="41"/>
    </row>
    <row r="484" spans="1:18" ht="15.6" x14ac:dyDescent="0.3">
      <c r="A484" s="5"/>
      <c r="B484" s="105">
        <f t="shared" si="17"/>
        <v>1737</v>
      </c>
      <c r="C484" s="35"/>
      <c r="D484" s="34">
        <f t="shared" si="16"/>
        <v>1737</v>
      </c>
      <c r="E484" s="26">
        <v>45207</v>
      </c>
      <c r="F484" s="37">
        <v>1737</v>
      </c>
      <c r="G484" s="36">
        <v>45208</v>
      </c>
      <c r="H484" s="76">
        <f t="shared" si="15"/>
        <v>0</v>
      </c>
      <c r="K484" s="33"/>
      <c r="L484" s="687">
        <v>45207</v>
      </c>
      <c r="M484" s="34">
        <f t="shared" si="19"/>
        <v>50</v>
      </c>
      <c r="N484" s="37">
        <v>0</v>
      </c>
      <c r="O484" s="35">
        <v>50</v>
      </c>
      <c r="P484" s="40"/>
      <c r="Q484" s="40">
        <f t="shared" si="18"/>
        <v>0</v>
      </c>
      <c r="R484" s="41"/>
    </row>
    <row r="485" spans="1:18" ht="15.6" x14ac:dyDescent="0.3">
      <c r="A485" s="5"/>
      <c r="B485" s="105">
        <f t="shared" si="17"/>
        <v>1737</v>
      </c>
      <c r="C485" s="35"/>
      <c r="D485" s="34">
        <f t="shared" si="16"/>
        <v>1737</v>
      </c>
      <c r="E485" s="26">
        <v>45208</v>
      </c>
      <c r="F485" s="37">
        <v>1738</v>
      </c>
      <c r="G485" s="36">
        <v>45209</v>
      </c>
      <c r="H485" s="76">
        <f t="shared" si="15"/>
        <v>1</v>
      </c>
      <c r="K485" s="33"/>
      <c r="L485" s="687">
        <v>45208</v>
      </c>
      <c r="M485" s="34">
        <f t="shared" si="19"/>
        <v>50</v>
      </c>
      <c r="N485" s="37">
        <v>0</v>
      </c>
      <c r="O485" s="35">
        <v>49</v>
      </c>
      <c r="P485" s="40"/>
      <c r="Q485" s="40">
        <f t="shared" si="18"/>
        <v>1</v>
      </c>
      <c r="R485" s="41"/>
    </row>
    <row r="486" spans="1:18" ht="15.6" x14ac:dyDescent="0.3">
      <c r="A486" s="5"/>
      <c r="B486" s="105">
        <f t="shared" si="17"/>
        <v>1738</v>
      </c>
      <c r="C486" s="35"/>
      <c r="D486" s="34">
        <f t="shared" si="16"/>
        <v>1738</v>
      </c>
      <c r="E486" s="26">
        <v>45209</v>
      </c>
      <c r="F486" s="37">
        <v>1739</v>
      </c>
      <c r="G486" s="36">
        <v>45210</v>
      </c>
      <c r="H486" s="76">
        <f t="shared" si="15"/>
        <v>1</v>
      </c>
      <c r="K486" s="33"/>
      <c r="L486" s="687">
        <v>45209</v>
      </c>
      <c r="M486" s="34">
        <f t="shared" si="19"/>
        <v>49</v>
      </c>
      <c r="N486" s="37">
        <v>0</v>
      </c>
      <c r="O486" s="35">
        <v>48</v>
      </c>
      <c r="P486" s="40"/>
      <c r="Q486" s="40">
        <f t="shared" si="18"/>
        <v>1</v>
      </c>
      <c r="R486" s="41"/>
    </row>
    <row r="487" spans="1:18" ht="15.6" x14ac:dyDescent="0.3">
      <c r="A487" s="5"/>
      <c r="B487" s="105">
        <f t="shared" si="17"/>
        <v>1739</v>
      </c>
      <c r="C487" s="35"/>
      <c r="D487" s="34">
        <f t="shared" si="16"/>
        <v>1739</v>
      </c>
      <c r="E487" s="26">
        <v>45210</v>
      </c>
      <c r="F487" s="37">
        <v>1739</v>
      </c>
      <c r="G487" s="36">
        <v>45211</v>
      </c>
      <c r="H487" s="76">
        <f t="shared" si="15"/>
        <v>0</v>
      </c>
      <c r="K487" s="33"/>
      <c r="L487" s="687">
        <v>45210</v>
      </c>
      <c r="M487" s="34">
        <f t="shared" si="19"/>
        <v>48</v>
      </c>
      <c r="N487" s="37">
        <v>0</v>
      </c>
      <c r="O487" s="35">
        <v>48</v>
      </c>
      <c r="P487" s="40"/>
      <c r="Q487" s="40">
        <f t="shared" si="18"/>
        <v>0</v>
      </c>
      <c r="R487" s="41"/>
    </row>
    <row r="488" spans="1:18" ht="15.6" x14ac:dyDescent="0.3">
      <c r="A488" s="5"/>
      <c r="B488" s="105">
        <f t="shared" si="17"/>
        <v>1739</v>
      </c>
      <c r="C488" s="35"/>
      <c r="D488" s="34">
        <f t="shared" si="16"/>
        <v>1739</v>
      </c>
      <c r="E488" s="26">
        <v>45211</v>
      </c>
      <c r="F488" s="37">
        <v>1742</v>
      </c>
      <c r="G488" s="36">
        <v>45212</v>
      </c>
      <c r="H488" s="76">
        <f t="shared" si="15"/>
        <v>3</v>
      </c>
      <c r="K488" s="33"/>
      <c r="L488" s="687">
        <v>45211</v>
      </c>
      <c r="M488" s="34">
        <f t="shared" si="19"/>
        <v>48</v>
      </c>
      <c r="N488" s="37">
        <v>0</v>
      </c>
      <c r="O488" s="35">
        <v>30</v>
      </c>
      <c r="P488" s="40"/>
      <c r="Q488" s="40">
        <f t="shared" si="18"/>
        <v>18</v>
      </c>
      <c r="R488" s="41"/>
    </row>
    <row r="489" spans="1:18" ht="15.6" x14ac:dyDescent="0.3">
      <c r="A489" s="5"/>
      <c r="B489" s="105">
        <f t="shared" si="17"/>
        <v>1742</v>
      </c>
      <c r="C489" s="35"/>
      <c r="D489" s="34">
        <f t="shared" si="16"/>
        <v>1742</v>
      </c>
      <c r="E489" s="26">
        <v>45212</v>
      </c>
      <c r="F489" s="37">
        <v>1746</v>
      </c>
      <c r="G489" s="36">
        <v>45213</v>
      </c>
      <c r="H489" s="76">
        <f t="shared" si="15"/>
        <v>4</v>
      </c>
      <c r="K489" s="33"/>
      <c r="L489" s="687">
        <v>45212</v>
      </c>
      <c r="M489" s="34">
        <f t="shared" si="19"/>
        <v>30</v>
      </c>
      <c r="N489" s="37">
        <v>60</v>
      </c>
      <c r="O489" s="35">
        <v>65</v>
      </c>
      <c r="P489" s="40"/>
      <c r="Q489" s="40">
        <f t="shared" si="18"/>
        <v>25</v>
      </c>
      <c r="R489" s="41"/>
    </row>
    <row r="490" spans="1:18" ht="15.6" x14ac:dyDescent="0.3">
      <c r="A490" s="5"/>
      <c r="B490" s="105">
        <f t="shared" si="17"/>
        <v>1746</v>
      </c>
      <c r="C490" s="35"/>
      <c r="D490" s="34">
        <f t="shared" si="16"/>
        <v>1746</v>
      </c>
      <c r="E490" s="26">
        <v>45213</v>
      </c>
      <c r="F490" s="37">
        <v>1746</v>
      </c>
      <c r="G490" s="36">
        <v>45214</v>
      </c>
      <c r="H490" s="76">
        <f t="shared" si="15"/>
        <v>0</v>
      </c>
      <c r="K490" s="33"/>
      <c r="L490" s="687">
        <v>45213</v>
      </c>
      <c r="M490" s="34">
        <f t="shared" si="19"/>
        <v>65</v>
      </c>
      <c r="N490" s="37">
        <v>0</v>
      </c>
      <c r="O490" s="35">
        <v>65</v>
      </c>
      <c r="P490" s="40"/>
      <c r="Q490" s="40">
        <f t="shared" si="18"/>
        <v>0</v>
      </c>
      <c r="R490" s="41"/>
    </row>
    <row r="491" spans="1:18" ht="15.6" x14ac:dyDescent="0.3">
      <c r="A491" s="5"/>
      <c r="B491" s="105">
        <f t="shared" si="17"/>
        <v>1746</v>
      </c>
      <c r="C491" s="35"/>
      <c r="D491" s="34">
        <f t="shared" si="16"/>
        <v>1746</v>
      </c>
      <c r="E491" s="26">
        <v>45214</v>
      </c>
      <c r="F491" s="37">
        <v>1746</v>
      </c>
      <c r="G491" s="36">
        <v>45215</v>
      </c>
      <c r="H491" s="76">
        <f t="shared" si="15"/>
        <v>0</v>
      </c>
      <c r="K491" s="33"/>
      <c r="L491" s="687">
        <v>45214</v>
      </c>
      <c r="M491" s="34">
        <f t="shared" si="19"/>
        <v>65</v>
      </c>
      <c r="N491" s="37">
        <v>0</v>
      </c>
      <c r="O491" s="35">
        <v>65</v>
      </c>
      <c r="P491" s="40"/>
      <c r="Q491" s="40">
        <f t="shared" si="18"/>
        <v>0</v>
      </c>
      <c r="R491" s="41"/>
    </row>
    <row r="492" spans="1:18" ht="15.6" x14ac:dyDescent="0.3">
      <c r="A492" s="5"/>
      <c r="B492" s="105">
        <f t="shared" si="17"/>
        <v>1746</v>
      </c>
      <c r="C492" s="35"/>
      <c r="D492" s="34">
        <f t="shared" si="16"/>
        <v>1746</v>
      </c>
      <c r="E492" s="26">
        <v>45215</v>
      </c>
      <c r="F492" s="37">
        <v>1754</v>
      </c>
      <c r="G492" s="36">
        <v>45216</v>
      </c>
      <c r="H492" s="76">
        <f t="shared" si="15"/>
        <v>8</v>
      </c>
      <c r="K492" s="33"/>
      <c r="L492" s="687">
        <v>45215</v>
      </c>
      <c r="M492" s="34">
        <f t="shared" si="19"/>
        <v>65</v>
      </c>
      <c r="N492" s="37">
        <v>0</v>
      </c>
      <c r="O492" s="35">
        <v>54</v>
      </c>
      <c r="P492" s="40"/>
      <c r="Q492" s="40">
        <f t="shared" si="18"/>
        <v>11</v>
      </c>
      <c r="R492" s="41"/>
    </row>
    <row r="493" spans="1:18" ht="15.6" x14ac:dyDescent="0.3">
      <c r="A493" s="5"/>
      <c r="B493" s="105">
        <f t="shared" si="17"/>
        <v>1754</v>
      </c>
      <c r="C493" s="35"/>
      <c r="D493" s="34">
        <f t="shared" si="16"/>
        <v>1754</v>
      </c>
      <c r="E493" s="26">
        <v>45216</v>
      </c>
      <c r="F493" s="37">
        <v>1754</v>
      </c>
      <c r="G493" s="36">
        <v>45217</v>
      </c>
      <c r="H493" s="76">
        <f t="shared" si="15"/>
        <v>0</v>
      </c>
      <c r="K493" s="33"/>
      <c r="L493" s="687">
        <v>45216</v>
      </c>
      <c r="M493" s="34">
        <f t="shared" si="19"/>
        <v>54</v>
      </c>
      <c r="N493" s="37">
        <v>0</v>
      </c>
      <c r="O493" s="35">
        <v>54</v>
      </c>
      <c r="P493" s="40"/>
      <c r="Q493" s="40">
        <f t="shared" si="18"/>
        <v>0</v>
      </c>
      <c r="R493" s="41"/>
    </row>
    <row r="494" spans="1:18" ht="15.6" x14ac:dyDescent="0.3">
      <c r="A494" s="5"/>
      <c r="B494" s="105">
        <f t="shared" si="17"/>
        <v>1754</v>
      </c>
      <c r="C494" s="35"/>
      <c r="D494" s="34">
        <f t="shared" si="16"/>
        <v>1754</v>
      </c>
      <c r="E494" s="26">
        <v>45217</v>
      </c>
      <c r="F494" s="37">
        <v>1754</v>
      </c>
      <c r="G494" s="36">
        <v>45218</v>
      </c>
      <c r="H494" s="76">
        <f t="shared" si="15"/>
        <v>0</v>
      </c>
      <c r="K494" s="33"/>
      <c r="L494" s="687">
        <v>45217</v>
      </c>
      <c r="M494" s="34">
        <f t="shared" si="19"/>
        <v>54</v>
      </c>
      <c r="N494" s="37">
        <v>0</v>
      </c>
      <c r="O494" s="35">
        <v>54</v>
      </c>
      <c r="P494" s="40"/>
      <c r="Q494" s="40">
        <f t="shared" si="18"/>
        <v>0</v>
      </c>
      <c r="R494" s="41"/>
    </row>
    <row r="495" spans="1:18" ht="15.6" x14ac:dyDescent="0.3">
      <c r="A495" s="5"/>
      <c r="B495" s="105">
        <f t="shared" si="17"/>
        <v>1754</v>
      </c>
      <c r="C495" s="35"/>
      <c r="D495" s="34">
        <f t="shared" si="16"/>
        <v>1754</v>
      </c>
      <c r="E495" s="26">
        <v>45218</v>
      </c>
      <c r="F495" s="37">
        <v>1756</v>
      </c>
      <c r="G495" s="36">
        <v>45219</v>
      </c>
      <c r="H495" s="76">
        <f t="shared" si="15"/>
        <v>2</v>
      </c>
      <c r="K495" s="33"/>
      <c r="L495" s="687">
        <v>45218</v>
      </c>
      <c r="M495" s="34">
        <f t="shared" si="19"/>
        <v>54</v>
      </c>
      <c r="N495" s="37">
        <v>0</v>
      </c>
      <c r="O495" s="35">
        <v>49</v>
      </c>
      <c r="P495" s="40"/>
      <c r="Q495" s="40">
        <f t="shared" si="18"/>
        <v>5</v>
      </c>
      <c r="R495" s="41"/>
    </row>
    <row r="496" spans="1:18" ht="15.6" x14ac:dyDescent="0.3">
      <c r="A496" s="5"/>
      <c r="B496" s="105">
        <f t="shared" si="17"/>
        <v>1756</v>
      </c>
      <c r="C496" s="35"/>
      <c r="D496" s="34">
        <f t="shared" si="16"/>
        <v>1756</v>
      </c>
      <c r="E496" s="26">
        <v>45219</v>
      </c>
      <c r="F496" s="37">
        <v>1762</v>
      </c>
      <c r="G496" s="36">
        <v>45220</v>
      </c>
      <c r="H496" s="76">
        <f t="shared" si="15"/>
        <v>6</v>
      </c>
      <c r="K496" s="33"/>
      <c r="L496" s="687">
        <v>45219</v>
      </c>
      <c r="M496" s="34">
        <f t="shared" si="19"/>
        <v>49</v>
      </c>
      <c r="N496" s="37">
        <v>50</v>
      </c>
      <c r="O496" s="35">
        <v>72</v>
      </c>
      <c r="P496" s="40"/>
      <c r="Q496" s="40">
        <f t="shared" si="18"/>
        <v>27</v>
      </c>
      <c r="R496" s="41"/>
    </row>
    <row r="497" spans="1:20" ht="15.6" x14ac:dyDescent="0.3">
      <c r="A497" s="5"/>
      <c r="B497" s="105">
        <f t="shared" si="17"/>
        <v>1762</v>
      </c>
      <c r="C497" s="35"/>
      <c r="D497" s="34">
        <f t="shared" si="16"/>
        <v>1762</v>
      </c>
      <c r="E497" s="26">
        <v>45220</v>
      </c>
      <c r="F497" s="37">
        <v>1765</v>
      </c>
      <c r="G497" s="36">
        <v>45221</v>
      </c>
      <c r="H497" s="76">
        <f t="shared" si="15"/>
        <v>3</v>
      </c>
      <c r="K497" s="33"/>
      <c r="L497" s="687">
        <v>45220</v>
      </c>
      <c r="M497" s="34">
        <f t="shared" si="19"/>
        <v>72</v>
      </c>
      <c r="N497" s="37">
        <v>0</v>
      </c>
      <c r="O497" s="35">
        <v>72</v>
      </c>
      <c r="P497" s="40"/>
      <c r="Q497" s="40">
        <f t="shared" si="18"/>
        <v>0</v>
      </c>
      <c r="R497" s="41"/>
    </row>
    <row r="498" spans="1:20" ht="15.6" x14ac:dyDescent="0.3">
      <c r="A498" s="5"/>
      <c r="B498" s="105">
        <f t="shared" si="17"/>
        <v>1765</v>
      </c>
      <c r="C498" s="35"/>
      <c r="D498" s="34">
        <f t="shared" si="16"/>
        <v>1765</v>
      </c>
      <c r="E498" s="26">
        <v>45221</v>
      </c>
      <c r="F498" s="37">
        <v>1766</v>
      </c>
      <c r="G498" s="36">
        <v>45222</v>
      </c>
      <c r="H498" s="76">
        <f t="shared" si="15"/>
        <v>1</v>
      </c>
      <c r="K498" s="33"/>
      <c r="L498" s="687">
        <v>45221</v>
      </c>
      <c r="M498" s="34">
        <f t="shared" si="19"/>
        <v>72</v>
      </c>
      <c r="N498" s="37">
        <v>0</v>
      </c>
      <c r="O498" s="35">
        <v>71</v>
      </c>
      <c r="P498" s="40"/>
      <c r="Q498" s="40">
        <f t="shared" si="18"/>
        <v>1</v>
      </c>
      <c r="R498" s="41"/>
    </row>
    <row r="499" spans="1:20" ht="15.6" x14ac:dyDescent="0.3">
      <c r="A499" s="5"/>
      <c r="B499" s="105">
        <f t="shared" si="17"/>
        <v>1766</v>
      </c>
      <c r="C499" s="35"/>
      <c r="D499" s="34">
        <f t="shared" si="16"/>
        <v>1766</v>
      </c>
      <c r="E499" s="26">
        <v>45222</v>
      </c>
      <c r="F499" s="37">
        <v>1768</v>
      </c>
      <c r="G499" s="36">
        <v>45223</v>
      </c>
      <c r="H499" s="76">
        <f t="shared" si="15"/>
        <v>2</v>
      </c>
      <c r="K499" s="33"/>
      <c r="L499" s="687">
        <v>45222</v>
      </c>
      <c r="M499" s="34">
        <f t="shared" si="19"/>
        <v>71</v>
      </c>
      <c r="N499" s="37">
        <v>0</v>
      </c>
      <c r="O499" s="35">
        <v>67</v>
      </c>
      <c r="P499" s="40"/>
      <c r="Q499" s="40">
        <f t="shared" si="18"/>
        <v>4</v>
      </c>
      <c r="R499" s="41"/>
    </row>
    <row r="500" spans="1:20" ht="15.6" x14ac:dyDescent="0.3">
      <c r="A500" s="5"/>
      <c r="B500" s="105">
        <f t="shared" si="17"/>
        <v>1768</v>
      </c>
      <c r="C500" s="35"/>
      <c r="D500" s="34">
        <f t="shared" si="16"/>
        <v>1768</v>
      </c>
      <c r="E500" s="26">
        <v>45223</v>
      </c>
      <c r="F500" s="37">
        <v>1768</v>
      </c>
      <c r="G500" s="36">
        <v>45224</v>
      </c>
      <c r="H500" s="76">
        <f t="shared" si="15"/>
        <v>0</v>
      </c>
      <c r="K500" s="33"/>
      <c r="L500" s="687">
        <v>45223</v>
      </c>
      <c r="M500" s="34">
        <f t="shared" si="19"/>
        <v>67</v>
      </c>
      <c r="N500" s="37">
        <v>0</v>
      </c>
      <c r="O500" s="35">
        <v>67</v>
      </c>
      <c r="P500" s="40"/>
      <c r="Q500" s="40">
        <f t="shared" si="18"/>
        <v>0</v>
      </c>
      <c r="R500" s="41"/>
    </row>
    <row r="501" spans="1:20" ht="15.6" x14ac:dyDescent="0.3">
      <c r="A501" s="5"/>
      <c r="B501" s="105">
        <f t="shared" si="17"/>
        <v>1768</v>
      </c>
      <c r="C501" s="35"/>
      <c r="D501" s="34">
        <f t="shared" si="16"/>
        <v>1768</v>
      </c>
      <c r="E501" s="26">
        <v>45224</v>
      </c>
      <c r="F501" s="37">
        <v>1771</v>
      </c>
      <c r="G501" s="36">
        <v>45225</v>
      </c>
      <c r="H501" s="76">
        <f t="shared" si="15"/>
        <v>3</v>
      </c>
      <c r="K501" s="33"/>
      <c r="L501" s="687">
        <v>45224</v>
      </c>
      <c r="M501" s="34">
        <f t="shared" si="19"/>
        <v>67</v>
      </c>
      <c r="N501" s="37">
        <v>0</v>
      </c>
      <c r="O501" s="35">
        <v>54</v>
      </c>
      <c r="P501" s="40"/>
      <c r="Q501" s="40">
        <f t="shared" si="18"/>
        <v>13</v>
      </c>
      <c r="R501" s="41"/>
    </row>
    <row r="502" spans="1:20" ht="15.6" x14ac:dyDescent="0.3">
      <c r="A502" s="5"/>
      <c r="B502" s="105">
        <f t="shared" si="17"/>
        <v>1771</v>
      </c>
      <c r="C502" s="35"/>
      <c r="D502" s="34">
        <f t="shared" si="16"/>
        <v>1771</v>
      </c>
      <c r="E502" s="26">
        <v>45225</v>
      </c>
      <c r="F502" s="37">
        <v>1771</v>
      </c>
      <c r="G502" s="36">
        <v>45226</v>
      </c>
      <c r="H502" s="76">
        <f t="shared" si="15"/>
        <v>0</v>
      </c>
      <c r="K502" s="33"/>
      <c r="L502" s="687">
        <v>45225</v>
      </c>
      <c r="M502" s="34">
        <f t="shared" si="19"/>
        <v>54</v>
      </c>
      <c r="N502" s="37">
        <v>0</v>
      </c>
      <c r="O502" s="35">
        <v>54</v>
      </c>
      <c r="P502" s="40"/>
      <c r="Q502" s="40">
        <f t="shared" si="18"/>
        <v>0</v>
      </c>
      <c r="R502" s="41"/>
    </row>
    <row r="503" spans="1:20" ht="15.6" x14ac:dyDescent="0.3">
      <c r="A503" s="5"/>
      <c r="B503" s="105">
        <f t="shared" si="17"/>
        <v>1771</v>
      </c>
      <c r="C503" s="35"/>
      <c r="D503" s="34">
        <f t="shared" si="16"/>
        <v>1771</v>
      </c>
      <c r="E503" s="26">
        <v>45226</v>
      </c>
      <c r="F503" s="37">
        <v>1774</v>
      </c>
      <c r="G503" s="36">
        <v>45227</v>
      </c>
      <c r="H503" s="76">
        <f t="shared" si="15"/>
        <v>3</v>
      </c>
      <c r="K503" s="33"/>
      <c r="L503" s="687">
        <v>45226</v>
      </c>
      <c r="M503" s="34">
        <f t="shared" si="19"/>
        <v>54</v>
      </c>
      <c r="N503" s="37">
        <v>0</v>
      </c>
      <c r="O503" s="35">
        <v>49</v>
      </c>
      <c r="P503" s="40"/>
      <c r="Q503" s="40">
        <f t="shared" si="18"/>
        <v>5</v>
      </c>
      <c r="R503" s="41"/>
    </row>
    <row r="504" spans="1:20" ht="15.6" x14ac:dyDescent="0.3">
      <c r="A504" s="5"/>
      <c r="B504" s="105">
        <f t="shared" si="17"/>
        <v>1774</v>
      </c>
      <c r="C504" s="35"/>
      <c r="D504" s="34">
        <f t="shared" si="16"/>
        <v>1774</v>
      </c>
      <c r="E504" s="26">
        <v>45227</v>
      </c>
      <c r="F504" s="37">
        <v>1778</v>
      </c>
      <c r="G504" s="36">
        <v>45228</v>
      </c>
      <c r="H504" s="76">
        <f t="shared" si="15"/>
        <v>4</v>
      </c>
      <c r="K504" s="33"/>
      <c r="L504" s="687">
        <v>45227</v>
      </c>
      <c r="M504" s="34">
        <f t="shared" si="19"/>
        <v>49</v>
      </c>
      <c r="N504" s="37">
        <v>0</v>
      </c>
      <c r="O504" s="35">
        <v>30</v>
      </c>
      <c r="P504" s="40"/>
      <c r="Q504" s="40">
        <f t="shared" si="18"/>
        <v>19</v>
      </c>
      <c r="R504" s="41"/>
    </row>
    <row r="505" spans="1:20" ht="15.6" x14ac:dyDescent="0.3">
      <c r="A505" s="5"/>
      <c r="B505" s="105">
        <f t="shared" si="17"/>
        <v>1778</v>
      </c>
      <c r="C505" s="35"/>
      <c r="D505" s="34">
        <f t="shared" si="16"/>
        <v>1778</v>
      </c>
      <c r="E505" s="26">
        <v>45228</v>
      </c>
      <c r="F505" s="37">
        <v>1778</v>
      </c>
      <c r="G505" s="36">
        <v>45229</v>
      </c>
      <c r="H505" s="76">
        <f t="shared" si="15"/>
        <v>0</v>
      </c>
      <c r="K505" s="33"/>
      <c r="L505" s="687">
        <v>45228</v>
      </c>
      <c r="M505" s="34">
        <f t="shared" si="19"/>
        <v>30</v>
      </c>
      <c r="N505" s="37">
        <v>0</v>
      </c>
      <c r="O505" s="35">
        <v>30</v>
      </c>
      <c r="P505" s="40"/>
      <c r="Q505" s="40">
        <f t="shared" si="18"/>
        <v>0</v>
      </c>
      <c r="R505" s="41"/>
    </row>
    <row r="506" spans="1:20" ht="15.6" x14ac:dyDescent="0.3">
      <c r="A506" s="5"/>
      <c r="B506" s="105">
        <f t="shared" si="17"/>
        <v>1778</v>
      </c>
      <c r="C506" s="35"/>
      <c r="D506" s="34">
        <f t="shared" si="16"/>
        <v>1778</v>
      </c>
      <c r="E506" s="26">
        <v>45229</v>
      </c>
      <c r="F506" s="37">
        <v>1780</v>
      </c>
      <c r="G506" s="36">
        <v>45230</v>
      </c>
      <c r="H506" s="76">
        <f t="shared" si="15"/>
        <v>2</v>
      </c>
      <c r="K506" s="33"/>
      <c r="L506" s="687">
        <v>45229</v>
      </c>
      <c r="M506" s="34">
        <f t="shared" si="19"/>
        <v>30</v>
      </c>
      <c r="N506" s="37">
        <v>60</v>
      </c>
      <c r="O506" s="35">
        <v>88</v>
      </c>
      <c r="P506" s="40"/>
      <c r="Q506" s="40">
        <f t="shared" si="18"/>
        <v>2</v>
      </c>
      <c r="R506" s="41"/>
    </row>
    <row r="507" spans="1:20" ht="15.6" x14ac:dyDescent="0.3">
      <c r="A507" s="5"/>
      <c r="B507" s="105">
        <f t="shared" si="17"/>
        <v>1780</v>
      </c>
      <c r="C507" s="35"/>
      <c r="D507" s="34">
        <f t="shared" si="16"/>
        <v>1780</v>
      </c>
      <c r="E507" s="26">
        <v>45230</v>
      </c>
      <c r="F507" s="37">
        <v>1786</v>
      </c>
      <c r="G507" s="36">
        <v>45231</v>
      </c>
      <c r="H507" s="76">
        <f t="shared" si="15"/>
        <v>6</v>
      </c>
      <c r="K507" s="33"/>
      <c r="L507" s="687">
        <v>45230</v>
      </c>
      <c r="M507" s="34">
        <f t="shared" si="19"/>
        <v>88</v>
      </c>
      <c r="N507" s="37">
        <v>0</v>
      </c>
      <c r="O507" s="35">
        <v>71</v>
      </c>
      <c r="P507" s="40"/>
      <c r="Q507" s="40">
        <f t="shared" si="18"/>
        <v>17</v>
      </c>
      <c r="R507" s="41"/>
      <c r="T507" s="48">
        <f>SUM(Q508:Q568)</f>
        <v>148</v>
      </c>
    </row>
    <row r="508" spans="1:20" ht="15.6" x14ac:dyDescent="0.3">
      <c r="A508" s="5"/>
      <c r="B508" s="105">
        <f t="shared" si="17"/>
        <v>1786</v>
      </c>
      <c r="C508" s="35"/>
      <c r="D508" s="34">
        <f t="shared" si="16"/>
        <v>1786</v>
      </c>
      <c r="E508" s="26">
        <v>45231</v>
      </c>
      <c r="F508" s="37">
        <v>1786</v>
      </c>
      <c r="G508" s="36">
        <v>45232</v>
      </c>
      <c r="H508" s="76">
        <f t="shared" si="15"/>
        <v>0</v>
      </c>
      <c r="K508" s="33"/>
      <c r="L508" s="687">
        <v>45231</v>
      </c>
      <c r="M508" s="34">
        <f t="shared" si="19"/>
        <v>71</v>
      </c>
      <c r="N508" s="37">
        <v>0</v>
      </c>
      <c r="O508" s="35">
        <v>71</v>
      </c>
      <c r="P508" s="40"/>
      <c r="Q508" s="40">
        <f t="shared" si="18"/>
        <v>0</v>
      </c>
      <c r="R508" s="41"/>
    </row>
    <row r="509" spans="1:20" ht="15.6" x14ac:dyDescent="0.3">
      <c r="A509" s="5"/>
      <c r="B509" s="105">
        <f t="shared" si="17"/>
        <v>1786</v>
      </c>
      <c r="C509" s="35"/>
      <c r="D509" s="34">
        <f t="shared" si="16"/>
        <v>1786</v>
      </c>
      <c r="E509" s="26">
        <v>45232</v>
      </c>
      <c r="F509" s="37">
        <v>1788</v>
      </c>
      <c r="G509" s="36">
        <v>45233</v>
      </c>
      <c r="H509" s="76">
        <f t="shared" si="15"/>
        <v>2</v>
      </c>
      <c r="K509" s="33"/>
      <c r="L509" s="687">
        <v>45232</v>
      </c>
      <c r="M509" s="34">
        <f t="shared" si="19"/>
        <v>71</v>
      </c>
      <c r="N509" s="37">
        <v>0</v>
      </c>
      <c r="O509" s="35">
        <v>58</v>
      </c>
      <c r="P509" s="40"/>
      <c r="Q509" s="40">
        <f t="shared" si="18"/>
        <v>13</v>
      </c>
      <c r="R509" s="41"/>
    </row>
    <row r="510" spans="1:20" ht="15.6" x14ac:dyDescent="0.3">
      <c r="A510" s="5"/>
      <c r="B510" s="105">
        <f t="shared" si="17"/>
        <v>1788</v>
      </c>
      <c r="C510" s="35"/>
      <c r="D510" s="34">
        <f t="shared" si="16"/>
        <v>1788</v>
      </c>
      <c r="E510" s="26">
        <v>45233</v>
      </c>
      <c r="F510" s="37">
        <v>1789</v>
      </c>
      <c r="G510" s="36">
        <v>45234</v>
      </c>
      <c r="H510" s="76">
        <f t="shared" si="15"/>
        <v>1</v>
      </c>
      <c r="K510" s="33"/>
      <c r="L510" s="687">
        <v>45233</v>
      </c>
      <c r="M510" s="34">
        <f t="shared" si="19"/>
        <v>58</v>
      </c>
      <c r="N510" s="37">
        <v>0</v>
      </c>
      <c r="O510" s="35">
        <v>56</v>
      </c>
      <c r="P510" s="40"/>
      <c r="Q510" s="40">
        <f t="shared" si="18"/>
        <v>2</v>
      </c>
      <c r="R510" s="41"/>
    </row>
    <row r="511" spans="1:20" ht="15.6" x14ac:dyDescent="0.3">
      <c r="A511" s="5"/>
      <c r="B511" s="105">
        <f t="shared" si="17"/>
        <v>1789</v>
      </c>
      <c r="C511" s="35"/>
      <c r="D511" s="34">
        <f t="shared" si="16"/>
        <v>1789</v>
      </c>
      <c r="E511" s="26">
        <v>45234</v>
      </c>
      <c r="F511" s="37">
        <v>1789</v>
      </c>
      <c r="G511" s="36">
        <v>45235</v>
      </c>
      <c r="H511" s="76">
        <f t="shared" si="15"/>
        <v>0</v>
      </c>
      <c r="K511" s="33"/>
      <c r="L511" s="687">
        <v>45234</v>
      </c>
      <c r="M511" s="34">
        <f t="shared" si="19"/>
        <v>56</v>
      </c>
      <c r="N511" s="37">
        <v>0</v>
      </c>
      <c r="O511" s="35">
        <v>56</v>
      </c>
      <c r="P511" s="40"/>
      <c r="Q511" s="40">
        <f t="shared" si="18"/>
        <v>0</v>
      </c>
      <c r="R511" s="41"/>
    </row>
    <row r="512" spans="1:20" ht="15.6" x14ac:dyDescent="0.3">
      <c r="A512" s="5"/>
      <c r="B512" s="105">
        <f t="shared" si="17"/>
        <v>1789</v>
      </c>
      <c r="C512" s="35"/>
      <c r="D512" s="34">
        <f t="shared" si="16"/>
        <v>1789</v>
      </c>
      <c r="E512" s="26">
        <v>45235</v>
      </c>
      <c r="F512" s="37">
        <v>1789</v>
      </c>
      <c r="G512" s="36">
        <v>45236</v>
      </c>
      <c r="H512" s="76">
        <f t="shared" si="15"/>
        <v>0</v>
      </c>
      <c r="K512" s="33"/>
      <c r="L512" s="687">
        <v>45235</v>
      </c>
      <c r="M512" s="34">
        <f t="shared" si="19"/>
        <v>56</v>
      </c>
      <c r="N512" s="37">
        <v>0</v>
      </c>
      <c r="O512" s="35">
        <v>56</v>
      </c>
      <c r="P512" s="40"/>
      <c r="Q512" s="40">
        <f t="shared" si="18"/>
        <v>0</v>
      </c>
      <c r="R512" s="41"/>
    </row>
    <row r="513" spans="1:18" ht="15.6" x14ac:dyDescent="0.3">
      <c r="A513" s="5"/>
      <c r="B513" s="105">
        <f t="shared" si="17"/>
        <v>1789</v>
      </c>
      <c r="C513" s="35"/>
      <c r="D513" s="34">
        <f t="shared" si="16"/>
        <v>1789</v>
      </c>
      <c r="E513" s="26">
        <v>45236</v>
      </c>
      <c r="F513" s="37">
        <v>1789</v>
      </c>
      <c r="G513" s="36">
        <v>45237</v>
      </c>
      <c r="H513" s="76">
        <f t="shared" si="15"/>
        <v>0</v>
      </c>
      <c r="K513" s="33"/>
      <c r="L513" s="687">
        <v>45236</v>
      </c>
      <c r="M513" s="34">
        <f t="shared" si="19"/>
        <v>56</v>
      </c>
      <c r="N513" s="37">
        <v>60</v>
      </c>
      <c r="O513" s="35">
        <v>116</v>
      </c>
      <c r="P513" s="40"/>
      <c r="Q513" s="40">
        <f t="shared" si="18"/>
        <v>0</v>
      </c>
      <c r="R513" s="41"/>
    </row>
    <row r="514" spans="1:18" ht="15.6" x14ac:dyDescent="0.3">
      <c r="A514" s="5"/>
      <c r="B514" s="105">
        <f t="shared" si="17"/>
        <v>1789</v>
      </c>
      <c r="C514" s="35"/>
      <c r="D514" s="34">
        <f t="shared" si="16"/>
        <v>1789</v>
      </c>
      <c r="E514" s="26">
        <v>45237</v>
      </c>
      <c r="F514" s="37">
        <v>1789</v>
      </c>
      <c r="G514" s="36">
        <v>45238</v>
      </c>
      <c r="H514" s="76">
        <f t="shared" ref="H514:H762" si="20">F514-D514</f>
        <v>0</v>
      </c>
      <c r="K514" s="33"/>
      <c r="L514" s="687">
        <v>45237</v>
      </c>
      <c r="M514" s="34">
        <f t="shared" si="19"/>
        <v>116</v>
      </c>
      <c r="N514" s="37">
        <v>0</v>
      </c>
      <c r="O514" s="35">
        <v>116</v>
      </c>
      <c r="P514" s="40"/>
      <c r="Q514" s="40">
        <f t="shared" si="18"/>
        <v>0</v>
      </c>
      <c r="R514" s="41"/>
    </row>
    <row r="515" spans="1:18" ht="15.6" x14ac:dyDescent="0.3">
      <c r="A515" s="5"/>
      <c r="B515" s="105">
        <f t="shared" si="17"/>
        <v>1789</v>
      </c>
      <c r="C515" s="35"/>
      <c r="D515" s="34">
        <f t="shared" si="16"/>
        <v>1789</v>
      </c>
      <c r="E515" s="26">
        <v>45238</v>
      </c>
      <c r="F515" s="37">
        <v>1791</v>
      </c>
      <c r="G515" s="36">
        <v>45239</v>
      </c>
      <c r="H515" s="76">
        <f t="shared" si="20"/>
        <v>2</v>
      </c>
      <c r="K515" s="33"/>
      <c r="L515" s="687">
        <v>45238</v>
      </c>
      <c r="M515" s="34">
        <f t="shared" si="19"/>
        <v>116</v>
      </c>
      <c r="N515" s="37">
        <v>0</v>
      </c>
      <c r="O515" s="35">
        <v>115</v>
      </c>
      <c r="P515" s="40"/>
      <c r="Q515" s="40">
        <f t="shared" si="18"/>
        <v>1</v>
      </c>
      <c r="R515" s="41"/>
    </row>
    <row r="516" spans="1:18" ht="15.6" x14ac:dyDescent="0.3">
      <c r="A516" s="5"/>
      <c r="B516" s="105">
        <f t="shared" si="17"/>
        <v>1791</v>
      </c>
      <c r="C516" s="35"/>
      <c r="D516" s="34">
        <f t="shared" si="16"/>
        <v>1791</v>
      </c>
      <c r="E516" s="26">
        <v>45239</v>
      </c>
      <c r="F516" s="37">
        <v>1794</v>
      </c>
      <c r="G516" s="36">
        <v>45240</v>
      </c>
      <c r="H516" s="76">
        <f t="shared" si="20"/>
        <v>3</v>
      </c>
      <c r="K516" s="33"/>
      <c r="L516" s="687">
        <v>45239</v>
      </c>
      <c r="M516" s="34">
        <f t="shared" si="19"/>
        <v>115</v>
      </c>
      <c r="N516" s="37">
        <v>0</v>
      </c>
      <c r="O516" s="35">
        <v>109</v>
      </c>
      <c r="P516" s="40"/>
      <c r="Q516" s="40">
        <f t="shared" si="18"/>
        <v>6</v>
      </c>
      <c r="R516" s="41"/>
    </row>
    <row r="517" spans="1:18" ht="15.6" x14ac:dyDescent="0.3">
      <c r="A517" s="5"/>
      <c r="B517" s="105">
        <f t="shared" si="17"/>
        <v>1794</v>
      </c>
      <c r="C517" s="35"/>
      <c r="D517" s="34">
        <f t="shared" si="16"/>
        <v>1794</v>
      </c>
      <c r="E517" s="26">
        <v>45240</v>
      </c>
      <c r="F517" s="37">
        <v>1797</v>
      </c>
      <c r="G517" s="36">
        <v>45241</v>
      </c>
      <c r="H517" s="76">
        <f t="shared" si="20"/>
        <v>3</v>
      </c>
      <c r="K517" s="33"/>
      <c r="L517" s="687">
        <v>45240</v>
      </c>
      <c r="M517" s="34">
        <f t="shared" si="19"/>
        <v>109</v>
      </c>
      <c r="N517" s="37">
        <v>0</v>
      </c>
      <c r="O517" s="35">
        <v>99</v>
      </c>
      <c r="P517" s="40"/>
      <c r="Q517" s="40">
        <f t="shared" si="18"/>
        <v>10</v>
      </c>
      <c r="R517" s="41"/>
    </row>
    <row r="518" spans="1:18" ht="15.6" x14ac:dyDescent="0.3">
      <c r="A518" s="5"/>
      <c r="B518" s="105">
        <f t="shared" si="17"/>
        <v>1797</v>
      </c>
      <c r="C518" s="35"/>
      <c r="D518" s="34">
        <f t="shared" si="16"/>
        <v>1797</v>
      </c>
      <c r="E518" s="26">
        <v>45241</v>
      </c>
      <c r="F518" s="37">
        <v>1797</v>
      </c>
      <c r="G518" s="36">
        <v>45242</v>
      </c>
      <c r="H518" s="76">
        <f t="shared" si="20"/>
        <v>0</v>
      </c>
      <c r="K518" s="33"/>
      <c r="L518" s="687">
        <v>45241</v>
      </c>
      <c r="M518" s="34">
        <f t="shared" si="19"/>
        <v>99</v>
      </c>
      <c r="N518" s="37">
        <v>0</v>
      </c>
      <c r="O518" s="35">
        <v>99</v>
      </c>
      <c r="P518" s="40"/>
      <c r="Q518" s="40">
        <f t="shared" si="18"/>
        <v>0</v>
      </c>
      <c r="R518" s="41"/>
    </row>
    <row r="519" spans="1:18" ht="15.6" x14ac:dyDescent="0.3">
      <c r="A519" s="5"/>
      <c r="B519" s="105">
        <f t="shared" si="17"/>
        <v>1797</v>
      </c>
      <c r="C519" s="35"/>
      <c r="D519" s="34">
        <f t="shared" si="16"/>
        <v>1797</v>
      </c>
      <c r="E519" s="26">
        <v>45242</v>
      </c>
      <c r="F519" s="37">
        <v>1797</v>
      </c>
      <c r="G519" s="36">
        <v>45243</v>
      </c>
      <c r="H519" s="76">
        <f t="shared" si="20"/>
        <v>0</v>
      </c>
      <c r="K519" s="33"/>
      <c r="L519" s="687">
        <v>45242</v>
      </c>
      <c r="M519" s="34">
        <f t="shared" si="19"/>
        <v>99</v>
      </c>
      <c r="N519" s="37">
        <v>0</v>
      </c>
      <c r="O519" s="35">
        <v>99</v>
      </c>
      <c r="P519" s="40"/>
      <c r="Q519" s="40">
        <f t="shared" si="18"/>
        <v>0</v>
      </c>
      <c r="R519" s="41"/>
    </row>
    <row r="520" spans="1:18" ht="15.6" x14ac:dyDescent="0.3">
      <c r="A520" s="5"/>
      <c r="B520" s="105">
        <f t="shared" si="17"/>
        <v>1797</v>
      </c>
      <c r="C520" s="35"/>
      <c r="D520" s="34">
        <f t="shared" si="16"/>
        <v>1797</v>
      </c>
      <c r="E520" s="26">
        <v>45243</v>
      </c>
      <c r="F520" s="37">
        <v>1798</v>
      </c>
      <c r="G520" s="36">
        <v>45244</v>
      </c>
      <c r="H520" s="76">
        <f t="shared" si="20"/>
        <v>1</v>
      </c>
      <c r="K520" s="33"/>
      <c r="L520" s="687">
        <v>45243</v>
      </c>
      <c r="M520" s="34">
        <f t="shared" si="19"/>
        <v>99</v>
      </c>
      <c r="N520" s="37">
        <v>0</v>
      </c>
      <c r="O520" s="35">
        <v>98</v>
      </c>
      <c r="P520" s="40"/>
      <c r="Q520" s="40">
        <f t="shared" si="18"/>
        <v>1</v>
      </c>
      <c r="R520" s="41"/>
    </row>
    <row r="521" spans="1:18" ht="15.6" x14ac:dyDescent="0.3">
      <c r="A521" s="5"/>
      <c r="B521" s="105">
        <f t="shared" si="17"/>
        <v>1798</v>
      </c>
      <c r="C521" s="35"/>
      <c r="D521" s="34">
        <f t="shared" si="16"/>
        <v>1798</v>
      </c>
      <c r="E521" s="26">
        <v>45244</v>
      </c>
      <c r="F521" s="37">
        <v>1799</v>
      </c>
      <c r="G521" s="36">
        <v>45245</v>
      </c>
      <c r="H521" s="76">
        <f t="shared" si="20"/>
        <v>1</v>
      </c>
      <c r="K521" s="33"/>
      <c r="L521" s="687">
        <v>45244</v>
      </c>
      <c r="M521" s="34">
        <f t="shared" si="19"/>
        <v>98</v>
      </c>
      <c r="N521" s="37">
        <v>0</v>
      </c>
      <c r="O521" s="35">
        <v>92</v>
      </c>
      <c r="P521" s="40"/>
      <c r="Q521" s="40">
        <f t="shared" si="18"/>
        <v>6</v>
      </c>
      <c r="R521" s="41"/>
    </row>
    <row r="522" spans="1:18" ht="15.6" x14ac:dyDescent="0.3">
      <c r="A522" s="5"/>
      <c r="B522" s="105">
        <f t="shared" si="17"/>
        <v>1799</v>
      </c>
      <c r="C522" s="35"/>
      <c r="D522" s="34">
        <f t="shared" si="16"/>
        <v>1799</v>
      </c>
      <c r="E522" s="26">
        <v>45245</v>
      </c>
      <c r="F522" s="37">
        <v>1805</v>
      </c>
      <c r="G522" s="36">
        <v>45246</v>
      </c>
      <c r="H522" s="76">
        <f t="shared" si="20"/>
        <v>6</v>
      </c>
      <c r="K522" s="33"/>
      <c r="L522" s="687">
        <v>45245</v>
      </c>
      <c r="M522" s="34">
        <f t="shared" si="19"/>
        <v>92</v>
      </c>
      <c r="N522" s="37">
        <v>0</v>
      </c>
      <c r="O522" s="35">
        <v>56</v>
      </c>
      <c r="P522" s="40"/>
      <c r="Q522" s="40">
        <f t="shared" si="18"/>
        <v>36</v>
      </c>
      <c r="R522" s="41"/>
    </row>
    <row r="523" spans="1:18" ht="15.6" x14ac:dyDescent="0.3">
      <c r="A523" s="5"/>
      <c r="B523" s="105">
        <f t="shared" si="17"/>
        <v>1805</v>
      </c>
      <c r="C523" s="35"/>
      <c r="D523" s="34">
        <f t="shared" si="16"/>
        <v>1805</v>
      </c>
      <c r="E523" s="26">
        <v>45246</v>
      </c>
      <c r="F523" s="37">
        <v>1806</v>
      </c>
      <c r="G523" s="36">
        <v>45247</v>
      </c>
      <c r="H523" s="76">
        <f t="shared" si="20"/>
        <v>1</v>
      </c>
      <c r="K523" s="33"/>
      <c r="L523" s="687">
        <v>45246</v>
      </c>
      <c r="M523" s="34">
        <f t="shared" si="19"/>
        <v>56</v>
      </c>
      <c r="N523" s="37">
        <v>0</v>
      </c>
      <c r="O523" s="35">
        <v>56</v>
      </c>
      <c r="P523" s="40"/>
      <c r="Q523" s="40">
        <f t="shared" si="18"/>
        <v>0</v>
      </c>
      <c r="R523" s="41"/>
    </row>
    <row r="524" spans="1:18" ht="15.6" x14ac:dyDescent="0.3">
      <c r="A524" s="5"/>
      <c r="B524" s="105">
        <f t="shared" si="17"/>
        <v>1806</v>
      </c>
      <c r="C524" s="35"/>
      <c r="D524" s="34">
        <f t="shared" si="16"/>
        <v>1806</v>
      </c>
      <c r="E524" s="26">
        <v>45247</v>
      </c>
      <c r="F524" s="37">
        <v>1806</v>
      </c>
      <c r="G524" s="36">
        <v>45248</v>
      </c>
      <c r="H524" s="76">
        <f t="shared" si="20"/>
        <v>0</v>
      </c>
      <c r="K524" s="33"/>
      <c r="L524" s="687">
        <v>45247</v>
      </c>
      <c r="M524" s="34">
        <f t="shared" si="19"/>
        <v>56</v>
      </c>
      <c r="N524" s="37">
        <v>0</v>
      </c>
      <c r="O524" s="35">
        <v>56</v>
      </c>
      <c r="P524" s="40"/>
      <c r="Q524" s="40">
        <f t="shared" si="18"/>
        <v>0</v>
      </c>
      <c r="R524" s="41"/>
    </row>
    <row r="525" spans="1:18" ht="15.6" x14ac:dyDescent="0.3">
      <c r="A525" s="5"/>
      <c r="B525" s="105">
        <f t="shared" si="17"/>
        <v>1806</v>
      </c>
      <c r="C525" s="35"/>
      <c r="D525" s="34">
        <f t="shared" si="16"/>
        <v>1806</v>
      </c>
      <c r="E525" s="26">
        <v>45248</v>
      </c>
      <c r="F525" s="37">
        <v>1806</v>
      </c>
      <c r="G525" s="36">
        <v>45249</v>
      </c>
      <c r="H525" s="76">
        <f t="shared" si="20"/>
        <v>0</v>
      </c>
      <c r="K525" s="33"/>
      <c r="L525" s="687">
        <v>45248</v>
      </c>
      <c r="M525" s="34">
        <f t="shared" si="19"/>
        <v>56</v>
      </c>
      <c r="N525" s="37">
        <v>0</v>
      </c>
      <c r="O525" s="35">
        <v>56</v>
      </c>
      <c r="P525" s="40"/>
      <c r="Q525" s="40">
        <f t="shared" si="18"/>
        <v>0</v>
      </c>
      <c r="R525" s="41"/>
    </row>
    <row r="526" spans="1:18" ht="15.6" x14ac:dyDescent="0.3">
      <c r="A526" s="5"/>
      <c r="B526" s="105">
        <f t="shared" si="17"/>
        <v>1806</v>
      </c>
      <c r="C526" s="35"/>
      <c r="D526" s="34">
        <f t="shared" si="16"/>
        <v>1806</v>
      </c>
      <c r="E526" s="26">
        <v>45249</v>
      </c>
      <c r="F526" s="37">
        <v>1806</v>
      </c>
      <c r="G526" s="36">
        <v>45250</v>
      </c>
      <c r="H526" s="76">
        <f t="shared" si="20"/>
        <v>0</v>
      </c>
      <c r="K526" s="33"/>
      <c r="L526" s="687">
        <v>45249</v>
      </c>
      <c r="M526" s="34">
        <f t="shared" si="19"/>
        <v>56</v>
      </c>
      <c r="N526" s="37">
        <v>0</v>
      </c>
      <c r="O526" s="35">
        <v>56</v>
      </c>
      <c r="P526" s="40"/>
      <c r="Q526" s="40">
        <f t="shared" si="18"/>
        <v>0</v>
      </c>
      <c r="R526" s="41"/>
    </row>
    <row r="527" spans="1:18" ht="15.6" x14ac:dyDescent="0.3">
      <c r="A527" s="5"/>
      <c r="B527" s="105">
        <f t="shared" si="17"/>
        <v>1806</v>
      </c>
      <c r="C527" s="35"/>
      <c r="D527" s="34">
        <f t="shared" si="16"/>
        <v>1806</v>
      </c>
      <c r="E527" s="26">
        <v>45250</v>
      </c>
      <c r="F527" s="37">
        <v>1808</v>
      </c>
      <c r="G527" s="36">
        <v>45251</v>
      </c>
      <c r="H527" s="76">
        <f t="shared" si="20"/>
        <v>2</v>
      </c>
      <c r="K527" s="33"/>
      <c r="L527" s="687">
        <v>45250</v>
      </c>
      <c r="M527" s="34">
        <f t="shared" si="19"/>
        <v>56</v>
      </c>
      <c r="N527" s="37">
        <v>0</v>
      </c>
      <c r="O527" s="35">
        <v>54</v>
      </c>
      <c r="P527" s="40"/>
      <c r="Q527" s="40">
        <f t="shared" si="18"/>
        <v>2</v>
      </c>
      <c r="R527" s="41"/>
    </row>
    <row r="528" spans="1:18" ht="15.6" x14ac:dyDescent="0.3">
      <c r="A528" s="5"/>
      <c r="B528" s="105">
        <f t="shared" si="17"/>
        <v>1808</v>
      </c>
      <c r="C528" s="35"/>
      <c r="D528" s="34">
        <f t="shared" ref="D528:D762" si="21">F527</f>
        <v>1808</v>
      </c>
      <c r="E528" s="26">
        <v>45251</v>
      </c>
      <c r="F528" s="37">
        <v>1808</v>
      </c>
      <c r="G528" s="36">
        <v>45252</v>
      </c>
      <c r="H528" s="76">
        <f t="shared" si="20"/>
        <v>0</v>
      </c>
      <c r="K528" s="33"/>
      <c r="L528" s="687">
        <v>45251</v>
      </c>
      <c r="M528" s="34">
        <f t="shared" si="19"/>
        <v>54</v>
      </c>
      <c r="N528" s="37">
        <v>0</v>
      </c>
      <c r="O528" s="35">
        <v>54</v>
      </c>
      <c r="P528" s="40"/>
      <c r="Q528" s="40">
        <f t="shared" si="18"/>
        <v>0</v>
      </c>
      <c r="R528" s="41"/>
    </row>
    <row r="529" spans="1:20" ht="15.6" x14ac:dyDescent="0.3">
      <c r="A529" s="5"/>
      <c r="B529" s="105">
        <f t="shared" si="17"/>
        <v>1808</v>
      </c>
      <c r="C529" s="35"/>
      <c r="D529" s="34">
        <f t="shared" si="21"/>
        <v>1808</v>
      </c>
      <c r="E529" s="26">
        <v>45252</v>
      </c>
      <c r="F529" s="37">
        <v>1808</v>
      </c>
      <c r="G529" s="36">
        <v>45253</v>
      </c>
      <c r="H529" s="76">
        <f t="shared" si="20"/>
        <v>0</v>
      </c>
      <c r="K529" s="33"/>
      <c r="L529" s="687">
        <v>45252</v>
      </c>
      <c r="M529" s="34">
        <f t="shared" si="19"/>
        <v>54</v>
      </c>
      <c r="N529" s="37">
        <v>0</v>
      </c>
      <c r="O529" s="35">
        <v>54</v>
      </c>
      <c r="P529" s="40"/>
      <c r="Q529" s="40">
        <f t="shared" si="18"/>
        <v>0</v>
      </c>
      <c r="R529" s="41"/>
    </row>
    <row r="530" spans="1:20" ht="15.6" x14ac:dyDescent="0.3">
      <c r="A530" s="5"/>
      <c r="B530" s="105">
        <f t="shared" si="17"/>
        <v>1808</v>
      </c>
      <c r="C530" s="35"/>
      <c r="D530" s="34">
        <f t="shared" si="21"/>
        <v>1808</v>
      </c>
      <c r="E530" s="26">
        <v>45253</v>
      </c>
      <c r="F530" s="37">
        <v>1808</v>
      </c>
      <c r="G530" s="36">
        <v>45254</v>
      </c>
      <c r="H530" s="76">
        <f t="shared" si="20"/>
        <v>0</v>
      </c>
      <c r="K530" s="33"/>
      <c r="L530" s="687">
        <v>45253</v>
      </c>
      <c r="M530" s="34">
        <f t="shared" si="19"/>
        <v>54</v>
      </c>
      <c r="N530" s="37">
        <v>0</v>
      </c>
      <c r="O530" s="35">
        <v>54</v>
      </c>
      <c r="P530" s="40"/>
      <c r="Q530" s="40">
        <f t="shared" si="18"/>
        <v>0</v>
      </c>
      <c r="R530" s="41"/>
    </row>
    <row r="531" spans="1:20" ht="15.6" x14ac:dyDescent="0.3">
      <c r="A531" s="5"/>
      <c r="B531" s="105">
        <f t="shared" si="17"/>
        <v>1808</v>
      </c>
      <c r="C531" s="35"/>
      <c r="D531" s="34">
        <f t="shared" si="21"/>
        <v>1808</v>
      </c>
      <c r="E531" s="26">
        <v>45254</v>
      </c>
      <c r="F531" s="37">
        <v>1808</v>
      </c>
      <c r="G531" s="36">
        <v>45255</v>
      </c>
      <c r="H531" s="76">
        <f t="shared" si="20"/>
        <v>0</v>
      </c>
      <c r="K531" s="33"/>
      <c r="L531" s="687">
        <v>45254</v>
      </c>
      <c r="M531" s="34">
        <f t="shared" si="19"/>
        <v>54</v>
      </c>
      <c r="N531" s="37">
        <v>0</v>
      </c>
      <c r="O531" s="35">
        <v>53</v>
      </c>
      <c r="P531" s="40"/>
      <c r="Q531" s="40">
        <f t="shared" si="18"/>
        <v>1</v>
      </c>
      <c r="R531" s="41"/>
    </row>
    <row r="532" spans="1:20" ht="15.6" x14ac:dyDescent="0.3">
      <c r="A532" s="5"/>
      <c r="B532" s="105">
        <f t="shared" si="17"/>
        <v>1808</v>
      </c>
      <c r="C532" s="35"/>
      <c r="D532" s="34">
        <f t="shared" si="21"/>
        <v>1808</v>
      </c>
      <c r="E532" s="26">
        <v>45255</v>
      </c>
      <c r="F532" s="37">
        <v>1810</v>
      </c>
      <c r="G532" s="36">
        <v>45256</v>
      </c>
      <c r="H532" s="76">
        <f t="shared" si="20"/>
        <v>2</v>
      </c>
      <c r="K532" s="33"/>
      <c r="L532" s="687">
        <v>45255</v>
      </c>
      <c r="M532" s="34">
        <f t="shared" si="19"/>
        <v>53</v>
      </c>
      <c r="N532" s="37">
        <v>0</v>
      </c>
      <c r="O532" s="35">
        <v>50</v>
      </c>
      <c r="P532" s="40"/>
      <c r="Q532" s="40">
        <f t="shared" si="18"/>
        <v>3</v>
      </c>
      <c r="R532" s="41"/>
    </row>
    <row r="533" spans="1:20" ht="15.6" x14ac:dyDescent="0.3">
      <c r="A533" s="5"/>
      <c r="B533" s="105">
        <f t="shared" si="17"/>
        <v>1810</v>
      </c>
      <c r="C533" s="35"/>
      <c r="D533" s="34">
        <f t="shared" si="21"/>
        <v>1810</v>
      </c>
      <c r="E533" s="26">
        <v>45256</v>
      </c>
      <c r="F533" s="37">
        <v>1810</v>
      </c>
      <c r="G533" s="36">
        <v>45257</v>
      </c>
      <c r="H533" s="76">
        <f t="shared" si="20"/>
        <v>0</v>
      </c>
      <c r="K533" s="33"/>
      <c r="L533" s="687">
        <v>45256</v>
      </c>
      <c r="M533" s="34">
        <f t="shared" si="19"/>
        <v>50</v>
      </c>
      <c r="N533" s="37">
        <v>0</v>
      </c>
      <c r="O533" s="35">
        <v>50</v>
      </c>
      <c r="P533" s="40"/>
      <c r="Q533" s="40">
        <f t="shared" si="18"/>
        <v>0</v>
      </c>
      <c r="R533" s="41"/>
    </row>
    <row r="534" spans="1:20" ht="15.6" x14ac:dyDescent="0.3">
      <c r="A534" s="5"/>
      <c r="B534" s="105">
        <f t="shared" si="17"/>
        <v>1810</v>
      </c>
      <c r="C534" s="35"/>
      <c r="D534" s="34">
        <f t="shared" si="21"/>
        <v>1810</v>
      </c>
      <c r="E534" s="26">
        <v>45257</v>
      </c>
      <c r="F534" s="37">
        <v>1810</v>
      </c>
      <c r="G534" s="36">
        <v>45258</v>
      </c>
      <c r="H534" s="76">
        <f t="shared" si="20"/>
        <v>0</v>
      </c>
      <c r="K534" s="33"/>
      <c r="L534" s="687">
        <v>45257</v>
      </c>
      <c r="M534" s="34">
        <f t="shared" si="19"/>
        <v>50</v>
      </c>
      <c r="N534" s="37">
        <v>0</v>
      </c>
      <c r="O534" s="35">
        <v>50</v>
      </c>
      <c r="P534" s="40"/>
      <c r="Q534" s="40">
        <f t="shared" si="18"/>
        <v>0</v>
      </c>
      <c r="R534" s="41"/>
    </row>
    <row r="535" spans="1:20" ht="15.6" x14ac:dyDescent="0.3">
      <c r="A535" s="5"/>
      <c r="B535" s="105">
        <f t="shared" si="17"/>
        <v>1810</v>
      </c>
      <c r="C535" s="35"/>
      <c r="D535" s="34">
        <f t="shared" si="21"/>
        <v>1810</v>
      </c>
      <c r="E535" s="26">
        <v>45258</v>
      </c>
      <c r="F535" s="37">
        <v>1810</v>
      </c>
      <c r="G535" s="36">
        <v>45259</v>
      </c>
      <c r="H535" s="76">
        <f t="shared" si="20"/>
        <v>0</v>
      </c>
      <c r="K535" s="33"/>
      <c r="L535" s="687">
        <v>45258</v>
      </c>
      <c r="M535" s="34">
        <f t="shared" si="19"/>
        <v>50</v>
      </c>
      <c r="N535" s="37">
        <v>0</v>
      </c>
      <c r="O535" s="35">
        <v>50</v>
      </c>
      <c r="P535" s="40"/>
      <c r="Q535" s="40">
        <f t="shared" si="18"/>
        <v>0</v>
      </c>
      <c r="R535" s="41"/>
    </row>
    <row r="536" spans="1:20" ht="15.6" x14ac:dyDescent="0.3">
      <c r="A536" s="5"/>
      <c r="B536" s="105">
        <f t="shared" si="17"/>
        <v>1810</v>
      </c>
      <c r="C536" s="35"/>
      <c r="D536" s="34">
        <f t="shared" si="21"/>
        <v>1810</v>
      </c>
      <c r="E536" s="26">
        <v>45259</v>
      </c>
      <c r="F536" s="37">
        <v>1815</v>
      </c>
      <c r="G536" s="36">
        <v>45260</v>
      </c>
      <c r="H536" s="76">
        <f t="shared" si="20"/>
        <v>5</v>
      </c>
      <c r="K536" s="33"/>
      <c r="L536" s="687">
        <v>45259</v>
      </c>
      <c r="M536" s="34">
        <f t="shared" si="19"/>
        <v>50</v>
      </c>
      <c r="N536" s="37">
        <v>60</v>
      </c>
      <c r="O536" s="35">
        <v>84</v>
      </c>
      <c r="P536" s="40"/>
      <c r="Q536" s="40">
        <f t="shared" si="18"/>
        <v>26</v>
      </c>
      <c r="R536" s="41"/>
      <c r="S536" s="48" t="s">
        <v>22</v>
      </c>
      <c r="T536" s="48" t="s">
        <v>282</v>
      </c>
    </row>
    <row r="537" spans="1:20" ht="15.6" x14ac:dyDescent="0.3">
      <c r="A537" s="5"/>
      <c r="B537" s="105">
        <f t="shared" ref="B537:B762" si="22">F536</f>
        <v>1815</v>
      </c>
      <c r="C537" s="35"/>
      <c r="D537" s="34">
        <f t="shared" si="21"/>
        <v>1815</v>
      </c>
      <c r="E537" s="26">
        <v>45260</v>
      </c>
      <c r="F537" s="37">
        <v>1815</v>
      </c>
      <c r="G537" s="36">
        <v>45261</v>
      </c>
      <c r="H537" s="76">
        <f t="shared" si="20"/>
        <v>0</v>
      </c>
      <c r="K537" s="33"/>
      <c r="L537" s="687">
        <v>45260</v>
      </c>
      <c r="M537" s="34">
        <f t="shared" si="19"/>
        <v>84</v>
      </c>
      <c r="N537" s="37">
        <v>0</v>
      </c>
      <c r="O537" s="35">
        <v>84</v>
      </c>
      <c r="P537" s="40"/>
      <c r="Q537" s="40">
        <f t="shared" si="18"/>
        <v>0</v>
      </c>
      <c r="R537" s="41"/>
    </row>
    <row r="538" spans="1:20" ht="15.6" x14ac:dyDescent="0.3">
      <c r="A538" s="5"/>
      <c r="B538" s="105">
        <f t="shared" si="22"/>
        <v>1815</v>
      </c>
      <c r="C538" s="35"/>
      <c r="D538" s="34">
        <f t="shared" si="21"/>
        <v>1815</v>
      </c>
      <c r="E538" s="26">
        <v>45261</v>
      </c>
      <c r="F538" s="37">
        <v>1817</v>
      </c>
      <c r="G538" s="36">
        <v>45262</v>
      </c>
      <c r="H538" s="76">
        <f t="shared" si="20"/>
        <v>2</v>
      </c>
      <c r="K538" s="33"/>
      <c r="L538" s="687">
        <v>45261</v>
      </c>
      <c r="M538" s="34">
        <f t="shared" si="19"/>
        <v>84</v>
      </c>
      <c r="N538" s="37">
        <v>0</v>
      </c>
      <c r="O538" s="35">
        <v>80</v>
      </c>
      <c r="P538" s="40"/>
      <c r="Q538" s="40">
        <f t="shared" si="18"/>
        <v>4</v>
      </c>
      <c r="R538" s="41"/>
    </row>
    <row r="539" spans="1:20" ht="15.6" x14ac:dyDescent="0.3">
      <c r="A539" s="5"/>
      <c r="B539" s="105">
        <f t="shared" si="22"/>
        <v>1817</v>
      </c>
      <c r="C539" s="35"/>
      <c r="D539" s="34">
        <f t="shared" si="21"/>
        <v>1817</v>
      </c>
      <c r="E539" s="26">
        <v>45262</v>
      </c>
      <c r="F539" s="37">
        <v>1817</v>
      </c>
      <c r="G539" s="36">
        <v>45263</v>
      </c>
      <c r="H539" s="76">
        <f t="shared" si="20"/>
        <v>0</v>
      </c>
      <c r="K539" s="33"/>
      <c r="L539" s="687">
        <v>45262</v>
      </c>
      <c r="M539" s="34">
        <f t="shared" si="19"/>
        <v>80</v>
      </c>
      <c r="N539" s="37">
        <v>0</v>
      </c>
      <c r="O539" s="35">
        <v>80</v>
      </c>
      <c r="P539" s="40"/>
      <c r="Q539" s="40">
        <f t="shared" si="18"/>
        <v>0</v>
      </c>
      <c r="R539" s="41"/>
    </row>
    <row r="540" spans="1:20" ht="15.6" x14ac:dyDescent="0.3">
      <c r="A540" s="5"/>
      <c r="B540" s="105">
        <f t="shared" si="22"/>
        <v>1817</v>
      </c>
      <c r="C540" s="35"/>
      <c r="D540" s="34">
        <f t="shared" si="21"/>
        <v>1817</v>
      </c>
      <c r="E540" s="26">
        <v>45263</v>
      </c>
      <c r="F540" s="37">
        <v>1817</v>
      </c>
      <c r="G540" s="36">
        <v>45264</v>
      </c>
      <c r="H540" s="76">
        <f t="shared" si="20"/>
        <v>0</v>
      </c>
      <c r="K540" s="33"/>
      <c r="L540" s="687">
        <v>45263</v>
      </c>
      <c r="M540" s="34">
        <f t="shared" si="19"/>
        <v>80</v>
      </c>
      <c r="N540" s="37">
        <v>0</v>
      </c>
      <c r="O540" s="35">
        <v>80</v>
      </c>
      <c r="P540" s="40"/>
      <c r="Q540" s="40">
        <f t="shared" si="18"/>
        <v>0</v>
      </c>
      <c r="R540" s="41"/>
    </row>
    <row r="541" spans="1:20" ht="15.6" x14ac:dyDescent="0.3">
      <c r="A541" s="5"/>
      <c r="B541" s="105">
        <f t="shared" si="22"/>
        <v>1817</v>
      </c>
      <c r="C541" s="35"/>
      <c r="D541" s="34">
        <f t="shared" si="21"/>
        <v>1817</v>
      </c>
      <c r="E541" s="26">
        <v>45264</v>
      </c>
      <c r="F541" s="37">
        <v>1817</v>
      </c>
      <c r="G541" s="36">
        <v>45265</v>
      </c>
      <c r="H541" s="76">
        <f t="shared" si="20"/>
        <v>0</v>
      </c>
      <c r="K541" s="33"/>
      <c r="L541" s="687">
        <v>45264</v>
      </c>
      <c r="M541" s="34">
        <f t="shared" si="19"/>
        <v>80</v>
      </c>
      <c r="N541" s="37">
        <v>0</v>
      </c>
      <c r="O541" s="35">
        <v>80</v>
      </c>
      <c r="P541" s="40"/>
      <c r="Q541" s="40">
        <f t="shared" si="18"/>
        <v>0</v>
      </c>
      <c r="R541" s="41"/>
    </row>
    <row r="542" spans="1:20" ht="15.6" x14ac:dyDescent="0.3">
      <c r="A542" s="5"/>
      <c r="B542" s="105">
        <f t="shared" si="22"/>
        <v>1817</v>
      </c>
      <c r="C542" s="35"/>
      <c r="D542" s="34">
        <f t="shared" si="21"/>
        <v>1817</v>
      </c>
      <c r="E542" s="26">
        <v>45265</v>
      </c>
      <c r="F542" s="37">
        <v>1820</v>
      </c>
      <c r="G542" s="36">
        <v>45266</v>
      </c>
      <c r="H542" s="76">
        <f t="shared" si="20"/>
        <v>3</v>
      </c>
      <c r="K542" s="33"/>
      <c r="L542" s="687">
        <v>45265</v>
      </c>
      <c r="M542" s="34">
        <f t="shared" si="19"/>
        <v>80</v>
      </c>
      <c r="N542" s="37">
        <v>0</v>
      </c>
      <c r="O542" s="35">
        <v>66</v>
      </c>
      <c r="P542" s="40"/>
      <c r="Q542" s="40">
        <f t="shared" si="18"/>
        <v>14</v>
      </c>
      <c r="R542" s="41"/>
    </row>
    <row r="543" spans="1:20" ht="15.6" x14ac:dyDescent="0.3">
      <c r="A543" s="5"/>
      <c r="B543" s="105">
        <f t="shared" si="22"/>
        <v>1820</v>
      </c>
      <c r="C543" s="35"/>
      <c r="D543" s="34">
        <f t="shared" si="21"/>
        <v>1820</v>
      </c>
      <c r="E543" s="26">
        <v>45266</v>
      </c>
      <c r="F543" s="37">
        <v>1820</v>
      </c>
      <c r="G543" s="36">
        <v>45267</v>
      </c>
      <c r="H543" s="76">
        <f t="shared" si="20"/>
        <v>0</v>
      </c>
      <c r="K543" s="33"/>
      <c r="L543" s="687">
        <v>45266</v>
      </c>
      <c r="M543" s="34">
        <f t="shared" si="19"/>
        <v>66</v>
      </c>
      <c r="N543" s="37">
        <v>0</v>
      </c>
      <c r="O543" s="35">
        <v>66</v>
      </c>
      <c r="P543" s="40"/>
      <c r="Q543" s="40">
        <f t="shared" si="18"/>
        <v>0</v>
      </c>
      <c r="R543" s="41"/>
    </row>
    <row r="544" spans="1:20" ht="15.6" x14ac:dyDescent="0.3">
      <c r="A544" s="5"/>
      <c r="B544" s="105">
        <f t="shared" si="22"/>
        <v>1820</v>
      </c>
      <c r="C544" s="35"/>
      <c r="D544" s="34">
        <f t="shared" si="21"/>
        <v>1820</v>
      </c>
      <c r="E544" s="26">
        <v>45267</v>
      </c>
      <c r="F544" s="37">
        <v>1820</v>
      </c>
      <c r="G544" s="36">
        <v>45268</v>
      </c>
      <c r="H544" s="76">
        <f t="shared" si="20"/>
        <v>0</v>
      </c>
      <c r="K544" s="33"/>
      <c r="L544" s="687">
        <v>45267</v>
      </c>
      <c r="M544" s="34">
        <f t="shared" si="19"/>
        <v>66</v>
      </c>
      <c r="N544" s="37">
        <v>0</v>
      </c>
      <c r="O544" s="35">
        <v>66</v>
      </c>
      <c r="P544" s="40"/>
      <c r="Q544" s="40">
        <f t="shared" si="18"/>
        <v>0</v>
      </c>
      <c r="R544" s="41"/>
    </row>
    <row r="545" spans="1:18" ht="15.6" x14ac:dyDescent="0.3">
      <c r="A545" s="5"/>
      <c r="B545" s="105">
        <f t="shared" si="22"/>
        <v>1820</v>
      </c>
      <c r="C545" s="35"/>
      <c r="D545" s="34">
        <f t="shared" si="21"/>
        <v>1820</v>
      </c>
      <c r="E545" s="26">
        <v>45268</v>
      </c>
      <c r="F545" s="37">
        <v>1820</v>
      </c>
      <c r="G545" s="36">
        <v>45269</v>
      </c>
      <c r="H545" s="76">
        <f t="shared" si="20"/>
        <v>0</v>
      </c>
      <c r="K545" s="33"/>
      <c r="L545" s="687">
        <v>45268</v>
      </c>
      <c r="M545" s="34">
        <f t="shared" si="19"/>
        <v>66</v>
      </c>
      <c r="N545" s="37">
        <v>0</v>
      </c>
      <c r="O545" s="35">
        <v>66</v>
      </c>
      <c r="P545" s="40"/>
      <c r="Q545" s="40">
        <f t="shared" si="18"/>
        <v>0</v>
      </c>
      <c r="R545" s="41"/>
    </row>
    <row r="546" spans="1:18" ht="15.6" x14ac:dyDescent="0.3">
      <c r="A546" s="5"/>
      <c r="B546" s="105">
        <f t="shared" si="22"/>
        <v>1820</v>
      </c>
      <c r="C546" s="35"/>
      <c r="D546" s="34">
        <f t="shared" si="21"/>
        <v>1820</v>
      </c>
      <c r="E546" s="26">
        <v>45269</v>
      </c>
      <c r="F546" s="37">
        <v>1820</v>
      </c>
      <c r="G546" s="36">
        <v>45270</v>
      </c>
      <c r="H546" s="76">
        <f t="shared" si="20"/>
        <v>0</v>
      </c>
      <c r="K546" s="33"/>
      <c r="L546" s="687">
        <v>45269</v>
      </c>
      <c r="M546" s="34">
        <f t="shared" si="19"/>
        <v>66</v>
      </c>
      <c r="N546" s="37">
        <v>0</v>
      </c>
      <c r="O546" s="35">
        <v>66</v>
      </c>
      <c r="P546" s="40"/>
      <c r="Q546" s="40">
        <f t="shared" si="18"/>
        <v>0</v>
      </c>
      <c r="R546" s="41"/>
    </row>
    <row r="547" spans="1:18" ht="15.6" x14ac:dyDescent="0.3">
      <c r="A547" s="5"/>
      <c r="B547" s="105">
        <f t="shared" si="22"/>
        <v>1820</v>
      </c>
      <c r="C547" s="35"/>
      <c r="D547" s="34">
        <f t="shared" si="21"/>
        <v>1820</v>
      </c>
      <c r="E547" s="26">
        <v>45270</v>
      </c>
      <c r="F547" s="37">
        <v>1820</v>
      </c>
      <c r="G547" s="36">
        <v>45271</v>
      </c>
      <c r="H547" s="76">
        <f t="shared" si="20"/>
        <v>0</v>
      </c>
      <c r="K547" s="33"/>
      <c r="L547" s="687">
        <v>45270</v>
      </c>
      <c r="M547" s="34">
        <f t="shared" si="19"/>
        <v>66</v>
      </c>
      <c r="N547" s="37">
        <v>0</v>
      </c>
      <c r="O547" s="35">
        <v>66</v>
      </c>
      <c r="P547" s="40"/>
      <c r="Q547" s="40">
        <f t="shared" si="18"/>
        <v>0</v>
      </c>
      <c r="R547" s="41"/>
    </row>
    <row r="548" spans="1:18" ht="15.6" x14ac:dyDescent="0.3">
      <c r="A548" s="5"/>
      <c r="B548" s="105">
        <f t="shared" si="22"/>
        <v>1820</v>
      </c>
      <c r="C548" s="35"/>
      <c r="D548" s="34">
        <f t="shared" si="21"/>
        <v>1820</v>
      </c>
      <c r="E548" s="26">
        <v>45271</v>
      </c>
      <c r="F548" s="37">
        <v>1825</v>
      </c>
      <c r="G548" s="36">
        <v>45272</v>
      </c>
      <c r="H548" s="76">
        <f t="shared" si="20"/>
        <v>5</v>
      </c>
      <c r="K548" s="33"/>
      <c r="L548" s="687">
        <v>45271</v>
      </c>
      <c r="M548" s="34">
        <f t="shared" si="19"/>
        <v>66</v>
      </c>
      <c r="N548" s="37">
        <v>0</v>
      </c>
      <c r="O548" s="35">
        <v>47.5</v>
      </c>
      <c r="P548" s="40"/>
      <c r="Q548" s="40">
        <f t="shared" si="18"/>
        <v>18.5</v>
      </c>
      <c r="R548" s="41"/>
    </row>
    <row r="549" spans="1:18" ht="15.6" x14ac:dyDescent="0.3">
      <c r="A549" s="5"/>
      <c r="B549" s="105">
        <f t="shared" si="22"/>
        <v>1825</v>
      </c>
      <c r="C549" s="35"/>
      <c r="D549" s="34">
        <f t="shared" si="21"/>
        <v>1825</v>
      </c>
      <c r="E549" s="26">
        <v>45272</v>
      </c>
      <c r="F549" s="37">
        <v>1825</v>
      </c>
      <c r="G549" s="36">
        <v>45273</v>
      </c>
      <c r="H549" s="76">
        <f t="shared" si="20"/>
        <v>0</v>
      </c>
      <c r="K549" s="33"/>
      <c r="L549" s="687">
        <v>45272</v>
      </c>
      <c r="M549" s="34">
        <f t="shared" si="19"/>
        <v>47.5</v>
      </c>
      <c r="N549" s="37">
        <v>0</v>
      </c>
      <c r="O549" s="35">
        <v>47.5</v>
      </c>
      <c r="P549" s="40"/>
      <c r="Q549" s="40">
        <f t="shared" si="18"/>
        <v>0</v>
      </c>
      <c r="R549" s="41"/>
    </row>
    <row r="550" spans="1:18" ht="15.6" x14ac:dyDescent="0.3">
      <c r="A550" s="5"/>
      <c r="B550" s="105">
        <f t="shared" si="22"/>
        <v>1825</v>
      </c>
      <c r="C550" s="35"/>
      <c r="D550" s="34">
        <f t="shared" si="21"/>
        <v>1825</v>
      </c>
      <c r="E550" s="26">
        <v>45273</v>
      </c>
      <c r="F550" s="37">
        <v>1825</v>
      </c>
      <c r="G550" s="36">
        <v>45274</v>
      </c>
      <c r="H550" s="76">
        <f t="shared" si="20"/>
        <v>0</v>
      </c>
      <c r="K550" s="33"/>
      <c r="L550" s="687">
        <v>45273</v>
      </c>
      <c r="M550" s="34">
        <f t="shared" si="19"/>
        <v>47.5</v>
      </c>
      <c r="N550" s="37">
        <v>0</v>
      </c>
      <c r="O550" s="35">
        <v>47.5</v>
      </c>
      <c r="P550" s="40"/>
      <c r="Q550" s="40">
        <f t="shared" si="18"/>
        <v>0</v>
      </c>
      <c r="R550" s="41"/>
    </row>
    <row r="551" spans="1:18" ht="15.6" x14ac:dyDescent="0.3">
      <c r="A551" s="5"/>
      <c r="B551" s="105">
        <f t="shared" si="22"/>
        <v>1825</v>
      </c>
      <c r="C551" s="35"/>
      <c r="D551" s="34">
        <f t="shared" si="21"/>
        <v>1825</v>
      </c>
      <c r="E551" s="26">
        <v>45274</v>
      </c>
      <c r="F551" s="37">
        <v>1825</v>
      </c>
      <c r="G551" s="36">
        <v>45275</v>
      </c>
      <c r="H551" s="76">
        <f t="shared" si="20"/>
        <v>0</v>
      </c>
      <c r="K551" s="33"/>
      <c r="L551" s="687">
        <v>45274</v>
      </c>
      <c r="M551" s="34">
        <f t="shared" si="19"/>
        <v>47.5</v>
      </c>
      <c r="N551" s="37">
        <v>0</v>
      </c>
      <c r="O551" s="35">
        <v>47.5</v>
      </c>
      <c r="P551" s="40"/>
      <c r="Q551" s="40">
        <f t="shared" si="18"/>
        <v>0</v>
      </c>
      <c r="R551" s="41"/>
    </row>
    <row r="552" spans="1:18" ht="15.6" x14ac:dyDescent="0.3">
      <c r="A552" s="5"/>
      <c r="B552" s="105">
        <f t="shared" si="22"/>
        <v>1825</v>
      </c>
      <c r="C552" s="35"/>
      <c r="D552" s="34">
        <f t="shared" si="21"/>
        <v>1825</v>
      </c>
      <c r="E552" s="26">
        <v>45275</v>
      </c>
      <c r="F552" s="37">
        <v>1826</v>
      </c>
      <c r="G552" s="36">
        <v>45276</v>
      </c>
      <c r="H552" s="76">
        <f t="shared" si="20"/>
        <v>1</v>
      </c>
      <c r="K552" s="33"/>
      <c r="L552" s="687">
        <v>45275</v>
      </c>
      <c r="M552" s="34">
        <f t="shared" si="19"/>
        <v>47.5</v>
      </c>
      <c r="N552" s="37">
        <v>0</v>
      </c>
      <c r="O552" s="35">
        <v>46</v>
      </c>
      <c r="P552" s="40"/>
      <c r="Q552" s="40">
        <f t="shared" si="18"/>
        <v>1.5</v>
      </c>
      <c r="R552" s="41"/>
    </row>
    <row r="553" spans="1:18" ht="15.6" x14ac:dyDescent="0.3">
      <c r="A553" s="5"/>
      <c r="B553" s="105">
        <f t="shared" si="22"/>
        <v>1826</v>
      </c>
      <c r="C553" s="35"/>
      <c r="D553" s="34">
        <f t="shared" si="21"/>
        <v>1826</v>
      </c>
      <c r="E553" s="26">
        <v>45276</v>
      </c>
      <c r="F553" s="37">
        <v>1826</v>
      </c>
      <c r="G553" s="36">
        <v>45277</v>
      </c>
      <c r="H553" s="76">
        <f t="shared" si="20"/>
        <v>0</v>
      </c>
      <c r="K553" s="33"/>
      <c r="L553" s="687">
        <v>45276</v>
      </c>
      <c r="M553" s="34">
        <f t="shared" si="19"/>
        <v>46</v>
      </c>
      <c r="N553" s="37">
        <v>0</v>
      </c>
      <c r="O553" s="35">
        <v>46</v>
      </c>
      <c r="P553" s="40"/>
      <c r="Q553" s="40">
        <f t="shared" si="18"/>
        <v>0</v>
      </c>
      <c r="R553" s="41"/>
    </row>
    <row r="554" spans="1:18" ht="15.6" x14ac:dyDescent="0.3">
      <c r="A554" s="5"/>
      <c r="B554" s="105">
        <f t="shared" si="22"/>
        <v>1826</v>
      </c>
      <c r="C554" s="35"/>
      <c r="D554" s="34">
        <f t="shared" si="21"/>
        <v>1826</v>
      </c>
      <c r="E554" s="26">
        <v>45277</v>
      </c>
      <c r="F554" s="37">
        <v>1826</v>
      </c>
      <c r="G554" s="36">
        <v>45278</v>
      </c>
      <c r="H554" s="76">
        <f t="shared" si="20"/>
        <v>0</v>
      </c>
      <c r="K554" s="33"/>
      <c r="L554" s="687">
        <v>45277</v>
      </c>
      <c r="M554" s="34">
        <f t="shared" si="19"/>
        <v>46</v>
      </c>
      <c r="N554" s="37">
        <v>0</v>
      </c>
      <c r="O554" s="35">
        <v>46</v>
      </c>
      <c r="P554" s="40"/>
      <c r="Q554" s="40">
        <f t="shared" si="18"/>
        <v>0</v>
      </c>
      <c r="R554" s="41"/>
    </row>
    <row r="555" spans="1:18" ht="15.6" x14ac:dyDescent="0.3">
      <c r="A555" s="5"/>
      <c r="B555" s="105">
        <f t="shared" si="22"/>
        <v>1826</v>
      </c>
      <c r="C555" s="35"/>
      <c r="D555" s="34">
        <f t="shared" si="21"/>
        <v>1826</v>
      </c>
      <c r="E555" s="26">
        <v>45278</v>
      </c>
      <c r="F555" s="37">
        <v>1826</v>
      </c>
      <c r="G555" s="36">
        <v>45279</v>
      </c>
      <c r="H555" s="76">
        <f t="shared" si="20"/>
        <v>0</v>
      </c>
      <c r="K555" s="33"/>
      <c r="L555" s="687">
        <v>45278</v>
      </c>
      <c r="M555" s="34">
        <f t="shared" si="19"/>
        <v>46</v>
      </c>
      <c r="N555" s="37">
        <v>0</v>
      </c>
      <c r="O555" s="35">
        <v>46</v>
      </c>
      <c r="P555" s="40"/>
      <c r="Q555" s="40">
        <f t="shared" si="18"/>
        <v>0</v>
      </c>
      <c r="R555" s="41"/>
    </row>
    <row r="556" spans="1:18" ht="15.6" x14ac:dyDescent="0.3">
      <c r="A556" s="5"/>
      <c r="B556" s="105">
        <f t="shared" si="22"/>
        <v>1826</v>
      </c>
      <c r="C556" s="35"/>
      <c r="D556" s="34">
        <f t="shared" si="21"/>
        <v>1826</v>
      </c>
      <c r="E556" s="26">
        <v>45279</v>
      </c>
      <c r="F556" s="37">
        <v>1826</v>
      </c>
      <c r="G556" s="36">
        <v>45280</v>
      </c>
      <c r="H556" s="76">
        <f t="shared" si="20"/>
        <v>0</v>
      </c>
      <c r="K556" s="33"/>
      <c r="L556" s="687">
        <v>45279</v>
      </c>
      <c r="M556" s="34">
        <f t="shared" si="19"/>
        <v>46</v>
      </c>
      <c r="N556" s="37">
        <v>0</v>
      </c>
      <c r="O556" s="35">
        <v>46</v>
      </c>
      <c r="P556" s="40"/>
      <c r="Q556" s="40">
        <f t="shared" si="18"/>
        <v>0</v>
      </c>
      <c r="R556" s="41"/>
    </row>
    <row r="557" spans="1:18" ht="15.6" x14ac:dyDescent="0.3">
      <c r="A557" s="5"/>
      <c r="B557" s="105">
        <f t="shared" si="22"/>
        <v>1826</v>
      </c>
      <c r="C557" s="35"/>
      <c r="D557" s="34">
        <f t="shared" si="21"/>
        <v>1826</v>
      </c>
      <c r="E557" s="26">
        <v>45280</v>
      </c>
      <c r="F557" s="37">
        <v>1826</v>
      </c>
      <c r="G557" s="36">
        <v>45281</v>
      </c>
      <c r="H557" s="76">
        <f t="shared" si="20"/>
        <v>0</v>
      </c>
      <c r="K557" s="33"/>
      <c r="L557" s="687">
        <v>45280</v>
      </c>
      <c r="M557" s="34">
        <f t="shared" si="19"/>
        <v>46</v>
      </c>
      <c r="N557" s="37">
        <v>0</v>
      </c>
      <c r="O557" s="35">
        <v>46</v>
      </c>
      <c r="P557" s="40"/>
      <c r="Q557" s="40">
        <f t="shared" si="18"/>
        <v>0</v>
      </c>
      <c r="R557" s="41"/>
    </row>
    <row r="558" spans="1:18" ht="15.6" x14ac:dyDescent="0.3">
      <c r="A558" s="5"/>
      <c r="B558" s="105">
        <f t="shared" si="22"/>
        <v>1826</v>
      </c>
      <c r="C558" s="35"/>
      <c r="D558" s="34">
        <f t="shared" si="21"/>
        <v>1826</v>
      </c>
      <c r="E558" s="26">
        <v>45281</v>
      </c>
      <c r="F558" s="37">
        <v>1826</v>
      </c>
      <c r="G558" s="36">
        <v>45282</v>
      </c>
      <c r="H558" s="76">
        <f t="shared" si="20"/>
        <v>0</v>
      </c>
      <c r="K558" s="33"/>
      <c r="L558" s="687">
        <v>45281</v>
      </c>
      <c r="M558" s="34">
        <f t="shared" si="19"/>
        <v>46</v>
      </c>
      <c r="N558" s="37">
        <v>0</v>
      </c>
      <c r="O558" s="35">
        <v>46</v>
      </c>
      <c r="P558" s="40"/>
      <c r="Q558" s="40">
        <f t="shared" si="18"/>
        <v>0</v>
      </c>
      <c r="R558" s="41"/>
    </row>
    <row r="559" spans="1:18" ht="15.6" x14ac:dyDescent="0.3">
      <c r="A559" s="5"/>
      <c r="B559" s="105">
        <f t="shared" si="22"/>
        <v>1826</v>
      </c>
      <c r="C559" s="35"/>
      <c r="D559" s="34">
        <f t="shared" si="21"/>
        <v>1826</v>
      </c>
      <c r="E559" s="26">
        <v>45282</v>
      </c>
      <c r="F559" s="37">
        <v>1826</v>
      </c>
      <c r="G559" s="36">
        <v>45283</v>
      </c>
      <c r="H559" s="76">
        <f t="shared" si="20"/>
        <v>0</v>
      </c>
      <c r="K559" s="33"/>
      <c r="L559" s="687">
        <v>45282</v>
      </c>
      <c r="M559" s="34">
        <f t="shared" si="19"/>
        <v>46</v>
      </c>
      <c r="N559" s="37">
        <v>0</v>
      </c>
      <c r="O559" s="35">
        <v>46</v>
      </c>
      <c r="P559" s="40"/>
      <c r="Q559" s="40">
        <f t="shared" si="18"/>
        <v>0</v>
      </c>
      <c r="R559" s="41"/>
    </row>
    <row r="560" spans="1:18" ht="15.6" x14ac:dyDescent="0.3">
      <c r="A560" s="5"/>
      <c r="B560" s="105">
        <f t="shared" si="22"/>
        <v>1826</v>
      </c>
      <c r="C560" s="35"/>
      <c r="D560" s="34">
        <f t="shared" si="21"/>
        <v>1826</v>
      </c>
      <c r="E560" s="26">
        <v>45283</v>
      </c>
      <c r="F560" s="37">
        <v>1826</v>
      </c>
      <c r="G560" s="36">
        <v>45284</v>
      </c>
      <c r="H560" s="76">
        <f t="shared" si="20"/>
        <v>0</v>
      </c>
      <c r="K560" s="33"/>
      <c r="L560" s="687">
        <v>45283</v>
      </c>
      <c r="M560" s="34">
        <f t="shared" si="19"/>
        <v>46</v>
      </c>
      <c r="N560" s="37">
        <v>0</v>
      </c>
      <c r="O560" s="35">
        <v>46</v>
      </c>
      <c r="P560" s="40"/>
      <c r="Q560" s="40">
        <f t="shared" si="18"/>
        <v>0</v>
      </c>
      <c r="R560" s="41"/>
    </row>
    <row r="561" spans="1:18" ht="15.6" x14ac:dyDescent="0.3">
      <c r="A561" s="5"/>
      <c r="B561" s="105">
        <f t="shared" si="22"/>
        <v>1826</v>
      </c>
      <c r="C561" s="35"/>
      <c r="D561" s="34">
        <f t="shared" si="21"/>
        <v>1826</v>
      </c>
      <c r="E561" s="26">
        <v>45284</v>
      </c>
      <c r="F561" s="37">
        <v>1826</v>
      </c>
      <c r="G561" s="36">
        <v>45285</v>
      </c>
      <c r="H561" s="76">
        <f t="shared" si="20"/>
        <v>0</v>
      </c>
      <c r="K561" s="33"/>
      <c r="L561" s="687">
        <v>45284</v>
      </c>
      <c r="M561" s="34">
        <f t="shared" si="19"/>
        <v>46</v>
      </c>
      <c r="N561" s="37">
        <v>0</v>
      </c>
      <c r="O561" s="35">
        <v>46</v>
      </c>
      <c r="P561" s="40"/>
      <c r="Q561" s="40">
        <f t="shared" si="18"/>
        <v>0</v>
      </c>
      <c r="R561" s="41"/>
    </row>
    <row r="562" spans="1:18" ht="15.6" x14ac:dyDescent="0.3">
      <c r="A562" s="5"/>
      <c r="B562" s="105">
        <f t="shared" si="22"/>
        <v>1826</v>
      </c>
      <c r="C562" s="35"/>
      <c r="D562" s="34">
        <f t="shared" si="21"/>
        <v>1826</v>
      </c>
      <c r="E562" s="26">
        <v>45285</v>
      </c>
      <c r="F562" s="37">
        <v>1826</v>
      </c>
      <c r="G562" s="36">
        <v>45286</v>
      </c>
      <c r="H562" s="76">
        <f t="shared" si="20"/>
        <v>0</v>
      </c>
      <c r="K562" s="33"/>
      <c r="L562" s="687">
        <v>45285</v>
      </c>
      <c r="M562" s="34">
        <f t="shared" si="19"/>
        <v>46</v>
      </c>
      <c r="N562" s="37">
        <v>0</v>
      </c>
      <c r="O562" s="35">
        <v>46</v>
      </c>
      <c r="P562" s="40"/>
      <c r="Q562" s="40">
        <f t="shared" si="18"/>
        <v>0</v>
      </c>
      <c r="R562" s="41"/>
    </row>
    <row r="563" spans="1:18" ht="15.6" x14ac:dyDescent="0.3">
      <c r="A563" s="5"/>
      <c r="B563" s="105">
        <f t="shared" si="22"/>
        <v>1826</v>
      </c>
      <c r="C563" s="35"/>
      <c r="D563" s="34">
        <f t="shared" si="21"/>
        <v>1826</v>
      </c>
      <c r="E563" s="26">
        <v>45286</v>
      </c>
      <c r="F563" s="37">
        <v>1826</v>
      </c>
      <c r="G563" s="36">
        <v>45287</v>
      </c>
      <c r="H563" s="76">
        <f t="shared" si="20"/>
        <v>0</v>
      </c>
      <c r="K563" s="33"/>
      <c r="L563" s="687">
        <v>45286</v>
      </c>
      <c r="M563" s="34">
        <f t="shared" si="19"/>
        <v>46</v>
      </c>
      <c r="N563" s="37">
        <v>0</v>
      </c>
      <c r="O563" s="35">
        <v>46</v>
      </c>
      <c r="P563" s="40"/>
      <c r="Q563" s="40">
        <f t="shared" si="18"/>
        <v>0</v>
      </c>
      <c r="R563" s="41"/>
    </row>
    <row r="564" spans="1:18" ht="15.6" x14ac:dyDescent="0.3">
      <c r="A564" s="5"/>
      <c r="B564" s="105">
        <f t="shared" si="22"/>
        <v>1826</v>
      </c>
      <c r="C564" s="35"/>
      <c r="D564" s="34">
        <f t="shared" si="21"/>
        <v>1826</v>
      </c>
      <c r="E564" s="26">
        <v>45287</v>
      </c>
      <c r="F564" s="37">
        <v>1827</v>
      </c>
      <c r="G564" s="36">
        <v>45288</v>
      </c>
      <c r="H564" s="76">
        <f t="shared" si="20"/>
        <v>1</v>
      </c>
      <c r="K564" s="33"/>
      <c r="L564" s="687">
        <v>45287</v>
      </c>
      <c r="M564" s="34">
        <f t="shared" si="19"/>
        <v>46</v>
      </c>
      <c r="N564" s="37">
        <v>0</v>
      </c>
      <c r="O564" s="35">
        <v>43</v>
      </c>
      <c r="P564" s="40"/>
      <c r="Q564" s="40">
        <f t="shared" si="18"/>
        <v>3</v>
      </c>
      <c r="R564" s="41"/>
    </row>
    <row r="565" spans="1:18" ht="15.6" x14ac:dyDescent="0.3">
      <c r="A565" s="5"/>
      <c r="B565" s="105">
        <f t="shared" si="22"/>
        <v>1827</v>
      </c>
      <c r="C565" s="35"/>
      <c r="D565" s="34">
        <f t="shared" si="21"/>
        <v>1827</v>
      </c>
      <c r="E565" s="26">
        <v>45288</v>
      </c>
      <c r="F565" s="37">
        <v>1827</v>
      </c>
      <c r="G565" s="36">
        <v>45289</v>
      </c>
      <c r="H565" s="76">
        <f t="shared" si="20"/>
        <v>0</v>
      </c>
      <c r="K565" s="33"/>
      <c r="L565" s="687">
        <v>45288</v>
      </c>
      <c r="M565" s="34">
        <f t="shared" si="19"/>
        <v>43</v>
      </c>
      <c r="N565" s="37">
        <v>0</v>
      </c>
      <c r="O565" s="35">
        <v>43</v>
      </c>
      <c r="P565" s="40"/>
      <c r="Q565" s="40">
        <f t="shared" si="18"/>
        <v>0</v>
      </c>
      <c r="R565" s="41"/>
    </row>
    <row r="566" spans="1:18" ht="15.6" x14ac:dyDescent="0.3">
      <c r="A566" s="5"/>
      <c r="B566" s="105">
        <f t="shared" si="22"/>
        <v>1827</v>
      </c>
      <c r="C566" s="35"/>
      <c r="D566" s="34">
        <f t="shared" si="21"/>
        <v>1827</v>
      </c>
      <c r="E566" s="26">
        <v>45289</v>
      </c>
      <c r="F566" s="37">
        <v>1827</v>
      </c>
      <c r="G566" s="36">
        <v>45290</v>
      </c>
      <c r="H566" s="76">
        <f t="shared" si="20"/>
        <v>0</v>
      </c>
      <c r="K566" s="33"/>
      <c r="L566" s="687">
        <v>45289</v>
      </c>
      <c r="M566" s="34">
        <f t="shared" si="19"/>
        <v>43</v>
      </c>
      <c r="N566" s="37">
        <v>0</v>
      </c>
      <c r="O566" s="35">
        <v>43</v>
      </c>
      <c r="P566" s="40"/>
      <c r="Q566" s="40">
        <f t="shared" si="18"/>
        <v>0</v>
      </c>
      <c r="R566" s="41"/>
    </row>
    <row r="567" spans="1:18" ht="15.6" x14ac:dyDescent="0.3">
      <c r="A567" s="5"/>
      <c r="B567" s="105">
        <f t="shared" si="22"/>
        <v>1827</v>
      </c>
      <c r="C567" s="35"/>
      <c r="D567" s="34">
        <f t="shared" si="21"/>
        <v>1827</v>
      </c>
      <c r="E567" s="26">
        <v>45290</v>
      </c>
      <c r="F567" s="37">
        <v>1827</v>
      </c>
      <c r="G567" s="36">
        <v>45291</v>
      </c>
      <c r="H567" s="76">
        <f t="shared" si="20"/>
        <v>0</v>
      </c>
      <c r="K567" s="33"/>
      <c r="L567" s="687">
        <v>45290</v>
      </c>
      <c r="M567" s="34">
        <f t="shared" si="19"/>
        <v>43</v>
      </c>
      <c r="N567" s="37">
        <v>0</v>
      </c>
      <c r="O567" s="35">
        <v>43</v>
      </c>
      <c r="P567" s="40"/>
      <c r="Q567" s="40">
        <f t="shared" si="18"/>
        <v>0</v>
      </c>
      <c r="R567" s="41"/>
    </row>
    <row r="568" spans="1:18" ht="15.6" x14ac:dyDescent="0.3">
      <c r="A568" s="5"/>
      <c r="B568" s="105">
        <f t="shared" si="22"/>
        <v>1827</v>
      </c>
      <c r="C568" s="35"/>
      <c r="D568" s="34">
        <f t="shared" si="21"/>
        <v>1827</v>
      </c>
      <c r="E568" s="26">
        <v>45291</v>
      </c>
      <c r="F568" s="37">
        <v>1827</v>
      </c>
      <c r="G568" s="36">
        <v>45292</v>
      </c>
      <c r="H568" s="76">
        <f t="shared" si="20"/>
        <v>0</v>
      </c>
      <c r="K568" s="33"/>
      <c r="L568" s="687">
        <v>45291</v>
      </c>
      <c r="M568" s="34">
        <f t="shared" si="19"/>
        <v>43</v>
      </c>
      <c r="N568" s="37">
        <v>0</v>
      </c>
      <c r="O568" s="35">
        <v>43</v>
      </c>
      <c r="P568" s="40"/>
      <c r="Q568" s="40">
        <f t="shared" si="18"/>
        <v>0</v>
      </c>
      <c r="R568" s="41"/>
    </row>
    <row r="569" spans="1:18" ht="15.6" x14ac:dyDescent="0.3">
      <c r="A569" s="5"/>
      <c r="B569" s="105">
        <f t="shared" si="22"/>
        <v>1827</v>
      </c>
      <c r="C569" s="35"/>
      <c r="D569" s="34">
        <f t="shared" si="21"/>
        <v>1827</v>
      </c>
      <c r="E569" s="26">
        <v>45292</v>
      </c>
      <c r="F569" s="37">
        <v>1827</v>
      </c>
      <c r="G569" s="36">
        <v>45293</v>
      </c>
      <c r="H569" s="76">
        <f t="shared" si="20"/>
        <v>0</v>
      </c>
      <c r="K569" s="33"/>
      <c r="L569" s="687">
        <v>45292</v>
      </c>
      <c r="M569" s="34">
        <f t="shared" si="19"/>
        <v>43</v>
      </c>
      <c r="N569" s="37">
        <v>0</v>
      </c>
      <c r="O569" s="35">
        <v>43</v>
      </c>
      <c r="P569" s="40"/>
      <c r="Q569" s="40">
        <f t="shared" si="18"/>
        <v>0</v>
      </c>
      <c r="R569" s="41"/>
    </row>
    <row r="570" spans="1:18" ht="15.6" x14ac:dyDescent="0.3">
      <c r="A570" s="5"/>
      <c r="B570" s="105">
        <f t="shared" si="22"/>
        <v>1827</v>
      </c>
      <c r="C570" s="35"/>
      <c r="D570" s="34">
        <f t="shared" si="21"/>
        <v>1827</v>
      </c>
      <c r="E570" s="26">
        <v>45293</v>
      </c>
      <c r="F570" s="37">
        <v>1827</v>
      </c>
      <c r="G570" s="36">
        <v>45294</v>
      </c>
      <c r="H570" s="76">
        <f t="shared" si="20"/>
        <v>0</v>
      </c>
      <c r="K570" s="33"/>
      <c r="L570" s="687">
        <v>45293</v>
      </c>
      <c r="M570" s="34">
        <f t="shared" si="19"/>
        <v>43</v>
      </c>
      <c r="N570" s="37">
        <v>0</v>
      </c>
      <c r="O570" s="35">
        <v>43</v>
      </c>
      <c r="P570" s="40"/>
      <c r="Q570" s="40">
        <f t="shared" si="18"/>
        <v>0</v>
      </c>
      <c r="R570" s="41"/>
    </row>
    <row r="571" spans="1:18" ht="15.6" x14ac:dyDescent="0.3">
      <c r="A571" s="5"/>
      <c r="B571" s="105">
        <f t="shared" si="22"/>
        <v>1827</v>
      </c>
      <c r="C571" s="35"/>
      <c r="D571" s="34">
        <f t="shared" si="21"/>
        <v>1827</v>
      </c>
      <c r="E571" s="26">
        <v>45294</v>
      </c>
      <c r="F571" s="37">
        <v>1827</v>
      </c>
      <c r="G571" s="36">
        <v>45295</v>
      </c>
      <c r="H571" s="76">
        <f t="shared" si="20"/>
        <v>0</v>
      </c>
      <c r="K571" s="33"/>
      <c r="L571" s="687">
        <v>45294</v>
      </c>
      <c r="M571" s="34">
        <f t="shared" si="19"/>
        <v>43</v>
      </c>
      <c r="N571" s="37">
        <v>0</v>
      </c>
      <c r="O571" s="35">
        <v>43</v>
      </c>
      <c r="P571" s="40"/>
      <c r="Q571" s="40">
        <f t="shared" si="18"/>
        <v>0</v>
      </c>
      <c r="R571" s="41"/>
    </row>
    <row r="572" spans="1:18" ht="15.6" x14ac:dyDescent="0.3">
      <c r="A572" s="5"/>
      <c r="B572" s="105">
        <f t="shared" si="22"/>
        <v>1827</v>
      </c>
      <c r="C572" s="35"/>
      <c r="D572" s="34">
        <f t="shared" si="21"/>
        <v>1827</v>
      </c>
      <c r="E572" s="26">
        <v>45295</v>
      </c>
      <c r="F572" s="37">
        <v>1827</v>
      </c>
      <c r="G572" s="36">
        <v>45296</v>
      </c>
      <c r="H572" s="76">
        <f t="shared" si="20"/>
        <v>0</v>
      </c>
      <c r="K572" s="33"/>
      <c r="L572" s="687">
        <v>45295</v>
      </c>
      <c r="M572" s="34">
        <f t="shared" si="19"/>
        <v>43</v>
      </c>
      <c r="N572" s="37">
        <v>0</v>
      </c>
      <c r="O572" s="35">
        <v>37.5</v>
      </c>
      <c r="P572" s="40"/>
      <c r="Q572" s="40">
        <f t="shared" si="18"/>
        <v>5.5</v>
      </c>
      <c r="R572" s="41"/>
    </row>
    <row r="573" spans="1:18" ht="15.6" x14ac:dyDescent="0.3">
      <c r="A573" s="5"/>
      <c r="B573" s="105">
        <f t="shared" si="22"/>
        <v>1827</v>
      </c>
      <c r="C573" s="35"/>
      <c r="D573" s="34">
        <f t="shared" si="21"/>
        <v>1827</v>
      </c>
      <c r="E573" s="26">
        <v>45296</v>
      </c>
      <c r="F573" s="37">
        <v>1827</v>
      </c>
      <c r="G573" s="36">
        <v>45297</v>
      </c>
      <c r="H573" s="76">
        <f t="shared" si="20"/>
        <v>0</v>
      </c>
      <c r="K573" s="33"/>
      <c r="L573" s="687">
        <v>45296</v>
      </c>
      <c r="M573" s="34">
        <f t="shared" si="19"/>
        <v>37.5</v>
      </c>
      <c r="N573" s="37">
        <v>0</v>
      </c>
      <c r="O573" s="35">
        <v>37.5</v>
      </c>
      <c r="P573" s="40"/>
      <c r="Q573" s="40">
        <f t="shared" si="18"/>
        <v>0</v>
      </c>
      <c r="R573" s="41"/>
    </row>
    <row r="574" spans="1:18" ht="15.6" x14ac:dyDescent="0.3">
      <c r="A574" s="5"/>
      <c r="B574" s="105">
        <f t="shared" si="22"/>
        <v>1827</v>
      </c>
      <c r="C574" s="35"/>
      <c r="D574" s="34">
        <f t="shared" si="21"/>
        <v>1827</v>
      </c>
      <c r="E574" s="26">
        <v>45297</v>
      </c>
      <c r="F574" s="37">
        <v>1827</v>
      </c>
      <c r="G574" s="36">
        <v>45298</v>
      </c>
      <c r="H574" s="76">
        <f t="shared" si="20"/>
        <v>0</v>
      </c>
      <c r="K574" s="33"/>
      <c r="L574" s="687">
        <v>45297</v>
      </c>
      <c r="M574" s="34">
        <f t="shared" si="19"/>
        <v>37.5</v>
      </c>
      <c r="N574" s="37">
        <v>0</v>
      </c>
      <c r="O574" s="35">
        <v>37.5</v>
      </c>
      <c r="P574" s="40"/>
      <c r="Q574" s="40">
        <f t="shared" si="18"/>
        <v>0</v>
      </c>
      <c r="R574" s="41"/>
    </row>
    <row r="575" spans="1:18" ht="15.6" x14ac:dyDescent="0.3">
      <c r="A575" s="5"/>
      <c r="B575" s="105">
        <f t="shared" si="22"/>
        <v>1827</v>
      </c>
      <c r="C575" s="35"/>
      <c r="D575" s="34">
        <f t="shared" si="21"/>
        <v>1827</v>
      </c>
      <c r="E575" s="26">
        <v>45298</v>
      </c>
      <c r="F575" s="37">
        <v>1827</v>
      </c>
      <c r="G575" s="36">
        <v>45299</v>
      </c>
      <c r="H575" s="76">
        <f t="shared" si="20"/>
        <v>0</v>
      </c>
      <c r="K575" s="33"/>
      <c r="L575" s="687">
        <v>45298</v>
      </c>
      <c r="M575" s="34">
        <f t="shared" si="19"/>
        <v>37.5</v>
      </c>
      <c r="N575" s="37">
        <v>0</v>
      </c>
      <c r="O575" s="35">
        <v>37.5</v>
      </c>
      <c r="P575" s="40"/>
      <c r="Q575" s="40">
        <f t="shared" si="18"/>
        <v>0</v>
      </c>
      <c r="R575" s="41"/>
    </row>
    <row r="576" spans="1:18" ht="15.6" x14ac:dyDescent="0.3">
      <c r="A576" s="5"/>
      <c r="B576" s="105">
        <f t="shared" si="22"/>
        <v>1827</v>
      </c>
      <c r="C576" s="35"/>
      <c r="D576" s="34">
        <f t="shared" si="21"/>
        <v>1827</v>
      </c>
      <c r="E576" s="26">
        <v>45299</v>
      </c>
      <c r="F576" s="37">
        <v>1827</v>
      </c>
      <c r="G576" s="36">
        <v>45300</v>
      </c>
      <c r="H576" s="76">
        <f t="shared" si="20"/>
        <v>0</v>
      </c>
      <c r="K576" s="33"/>
      <c r="L576" s="687">
        <v>45299</v>
      </c>
      <c r="M576" s="34">
        <f t="shared" si="19"/>
        <v>37.5</v>
      </c>
      <c r="N576" s="37">
        <v>0</v>
      </c>
      <c r="O576" s="35">
        <v>37.5</v>
      </c>
      <c r="P576" s="40"/>
      <c r="Q576" s="40">
        <f t="shared" si="18"/>
        <v>0</v>
      </c>
      <c r="R576" s="41"/>
    </row>
    <row r="577" spans="1:22" ht="15.6" x14ac:dyDescent="0.3">
      <c r="A577" s="5"/>
      <c r="B577" s="105">
        <f t="shared" si="22"/>
        <v>1827</v>
      </c>
      <c r="C577" s="35"/>
      <c r="D577" s="34">
        <f t="shared" si="21"/>
        <v>1827</v>
      </c>
      <c r="E577" s="26">
        <v>45300</v>
      </c>
      <c r="F577" s="37">
        <v>1828</v>
      </c>
      <c r="G577" s="36">
        <v>45301</v>
      </c>
      <c r="H577" s="76">
        <f t="shared" si="20"/>
        <v>1</v>
      </c>
      <c r="K577" s="33"/>
      <c r="L577" s="687">
        <v>45300</v>
      </c>
      <c r="M577" s="34">
        <f t="shared" si="19"/>
        <v>37.5</v>
      </c>
      <c r="N577" s="37">
        <v>0</v>
      </c>
      <c r="O577" s="35">
        <v>31.5</v>
      </c>
      <c r="P577" s="40"/>
      <c r="Q577" s="40">
        <f t="shared" si="18"/>
        <v>6</v>
      </c>
      <c r="R577" s="41"/>
    </row>
    <row r="578" spans="1:22" ht="15.6" x14ac:dyDescent="0.3">
      <c r="A578" s="5"/>
      <c r="B578" s="105">
        <f t="shared" si="22"/>
        <v>1828</v>
      </c>
      <c r="C578" s="35"/>
      <c r="D578" s="34">
        <f t="shared" si="21"/>
        <v>1828</v>
      </c>
      <c r="E578" s="26">
        <v>45301</v>
      </c>
      <c r="F578" s="37">
        <v>1839</v>
      </c>
      <c r="G578" s="36">
        <v>45302</v>
      </c>
      <c r="H578" s="76">
        <f t="shared" si="20"/>
        <v>11</v>
      </c>
      <c r="K578" s="33"/>
      <c r="L578" s="687">
        <v>45301</v>
      </c>
      <c r="M578" s="34">
        <f t="shared" si="19"/>
        <v>31.5</v>
      </c>
      <c r="N578" s="37">
        <v>20</v>
      </c>
      <c r="O578" s="35">
        <v>7.5</v>
      </c>
      <c r="P578" s="40"/>
      <c r="Q578" s="40">
        <f t="shared" si="18"/>
        <v>44</v>
      </c>
      <c r="R578" s="41"/>
      <c r="S578" s="48" t="s">
        <v>283</v>
      </c>
      <c r="T578" s="48" t="s">
        <v>284</v>
      </c>
    </row>
    <row r="579" spans="1:22" ht="15.6" x14ac:dyDescent="0.3">
      <c r="A579" s="5"/>
      <c r="B579" s="105">
        <f t="shared" si="22"/>
        <v>1839</v>
      </c>
      <c r="C579" s="35"/>
      <c r="D579" s="34">
        <f t="shared" si="21"/>
        <v>1839</v>
      </c>
      <c r="E579" s="26">
        <v>45302</v>
      </c>
      <c r="F579" s="37">
        <v>1839</v>
      </c>
      <c r="G579" s="36">
        <v>45303</v>
      </c>
      <c r="H579" s="76">
        <f t="shared" si="20"/>
        <v>0</v>
      </c>
      <c r="K579" s="33"/>
      <c r="L579" s="687">
        <v>45302</v>
      </c>
      <c r="M579" s="34">
        <f t="shared" si="19"/>
        <v>7.5</v>
      </c>
      <c r="N579" s="37">
        <v>35</v>
      </c>
      <c r="O579" s="35">
        <v>47.5</v>
      </c>
      <c r="P579" s="40"/>
      <c r="Q579" s="40">
        <f t="shared" si="18"/>
        <v>-5</v>
      </c>
      <c r="R579" s="41"/>
      <c r="S579" s="48" t="s">
        <v>285</v>
      </c>
      <c r="T579" s="48" t="s">
        <v>286</v>
      </c>
      <c r="U579" s="48" t="s">
        <v>287</v>
      </c>
      <c r="V579" s="48" t="s">
        <v>288</v>
      </c>
    </row>
    <row r="580" spans="1:22" ht="15.6" x14ac:dyDescent="0.3">
      <c r="A580" s="5"/>
      <c r="B580" s="105">
        <f t="shared" si="22"/>
        <v>1839</v>
      </c>
      <c r="C580" s="35"/>
      <c r="D580" s="34">
        <f t="shared" si="21"/>
        <v>1839</v>
      </c>
      <c r="E580" s="26">
        <v>45303</v>
      </c>
      <c r="F580" s="37">
        <v>1840</v>
      </c>
      <c r="G580" s="36">
        <v>45304</v>
      </c>
      <c r="H580" s="76">
        <f t="shared" si="20"/>
        <v>1</v>
      </c>
      <c r="K580" s="33"/>
      <c r="L580" s="687">
        <v>45303</v>
      </c>
      <c r="M580" s="34">
        <f t="shared" si="19"/>
        <v>47.5</v>
      </c>
      <c r="N580" s="37">
        <v>0</v>
      </c>
      <c r="O580" s="35">
        <v>47.5</v>
      </c>
      <c r="P580" s="40"/>
      <c r="Q580" s="40">
        <f t="shared" si="18"/>
        <v>0</v>
      </c>
      <c r="R580" s="41"/>
    </row>
    <row r="581" spans="1:22" ht="15.6" x14ac:dyDescent="0.3">
      <c r="A581" s="5"/>
      <c r="B581" s="105">
        <f t="shared" si="22"/>
        <v>1840</v>
      </c>
      <c r="C581" s="35"/>
      <c r="D581" s="34">
        <f t="shared" si="21"/>
        <v>1840</v>
      </c>
      <c r="E581" s="26">
        <v>45304</v>
      </c>
      <c r="F581" s="37">
        <v>1841</v>
      </c>
      <c r="G581" s="36">
        <v>45305</v>
      </c>
      <c r="H581" s="76">
        <f t="shared" si="20"/>
        <v>1</v>
      </c>
      <c r="K581" s="33"/>
      <c r="L581" s="687">
        <v>45304</v>
      </c>
      <c r="M581" s="34">
        <f t="shared" si="19"/>
        <v>47.5</v>
      </c>
      <c r="N581" s="37">
        <v>0</v>
      </c>
      <c r="O581" s="35">
        <v>47</v>
      </c>
      <c r="P581" s="40"/>
      <c r="Q581" s="40">
        <f t="shared" si="18"/>
        <v>0.5</v>
      </c>
      <c r="R581" s="41"/>
    </row>
    <row r="582" spans="1:22" ht="15.6" x14ac:dyDescent="0.3">
      <c r="A582" s="5"/>
      <c r="B582" s="105">
        <f t="shared" si="22"/>
        <v>1841</v>
      </c>
      <c r="C582" s="35"/>
      <c r="D582" s="34">
        <f t="shared" si="21"/>
        <v>1841</v>
      </c>
      <c r="E582" s="26">
        <v>45305</v>
      </c>
      <c r="F582" s="37">
        <v>1847</v>
      </c>
      <c r="G582" s="36">
        <v>45306</v>
      </c>
      <c r="H582" s="76">
        <f t="shared" si="20"/>
        <v>6</v>
      </c>
      <c r="K582" s="33"/>
      <c r="L582" s="687">
        <v>45305</v>
      </c>
      <c r="M582" s="34">
        <f t="shared" si="19"/>
        <v>47</v>
      </c>
      <c r="N582" s="37">
        <v>0</v>
      </c>
      <c r="O582" s="35">
        <v>30</v>
      </c>
      <c r="P582" s="40"/>
      <c r="Q582" s="40">
        <f t="shared" si="18"/>
        <v>17</v>
      </c>
      <c r="R582" s="41"/>
    </row>
    <row r="583" spans="1:22" ht="15.6" x14ac:dyDescent="0.3">
      <c r="A583" s="5"/>
      <c r="B583" s="105">
        <f t="shared" si="22"/>
        <v>1847</v>
      </c>
      <c r="C583" s="35"/>
      <c r="D583" s="34">
        <f t="shared" si="21"/>
        <v>1847</v>
      </c>
      <c r="E583" s="26">
        <v>45306</v>
      </c>
      <c r="F583" s="37">
        <v>1849</v>
      </c>
      <c r="G583" s="36">
        <v>45307</v>
      </c>
      <c r="H583" s="76">
        <f t="shared" si="20"/>
        <v>2</v>
      </c>
      <c r="K583" s="33"/>
      <c r="L583" s="687">
        <v>45306</v>
      </c>
      <c r="M583" s="34">
        <f t="shared" si="19"/>
        <v>30</v>
      </c>
      <c r="N583" s="37">
        <v>0</v>
      </c>
      <c r="O583" s="35">
        <v>18.75</v>
      </c>
      <c r="P583" s="40"/>
      <c r="Q583" s="40">
        <f t="shared" si="18"/>
        <v>11.25</v>
      </c>
      <c r="R583" s="41"/>
    </row>
    <row r="584" spans="1:22" ht="15.6" x14ac:dyDescent="0.3">
      <c r="A584" s="5"/>
      <c r="B584" s="105">
        <f t="shared" si="22"/>
        <v>1849</v>
      </c>
      <c r="C584" s="35"/>
      <c r="D584" s="34">
        <f t="shared" si="21"/>
        <v>1849</v>
      </c>
      <c r="E584" s="26">
        <v>45307</v>
      </c>
      <c r="F584" s="37">
        <v>1861</v>
      </c>
      <c r="G584" s="36">
        <v>45308</v>
      </c>
      <c r="H584" s="76">
        <f t="shared" si="20"/>
        <v>12</v>
      </c>
      <c r="K584" s="33"/>
      <c r="L584" s="687">
        <v>45307</v>
      </c>
      <c r="M584" s="34">
        <f t="shared" si="19"/>
        <v>18.75</v>
      </c>
      <c r="N584" s="37">
        <v>120</v>
      </c>
      <c r="O584" s="35">
        <v>108.5</v>
      </c>
      <c r="P584" s="40"/>
      <c r="Q584" s="40">
        <f t="shared" si="18"/>
        <v>30.25</v>
      </c>
      <c r="R584" s="41"/>
      <c r="S584" s="48" t="s">
        <v>289</v>
      </c>
      <c r="T584" s="48" t="s">
        <v>290</v>
      </c>
    </row>
    <row r="585" spans="1:22" ht="15.6" x14ac:dyDescent="0.3">
      <c r="A585" s="5"/>
      <c r="B585" s="105">
        <f t="shared" si="22"/>
        <v>1861</v>
      </c>
      <c r="C585" s="35"/>
      <c r="D585" s="34">
        <f t="shared" si="21"/>
        <v>1861</v>
      </c>
      <c r="E585" s="26">
        <v>45308</v>
      </c>
      <c r="F585" s="37">
        <v>1872</v>
      </c>
      <c r="G585" s="36">
        <v>45309</v>
      </c>
      <c r="H585" s="76">
        <f t="shared" si="20"/>
        <v>11</v>
      </c>
      <c r="K585" s="33"/>
      <c r="L585" s="687">
        <v>45308</v>
      </c>
      <c r="M585" s="34">
        <f t="shared" si="19"/>
        <v>108.5</v>
      </c>
      <c r="N585" s="37">
        <v>0</v>
      </c>
      <c r="O585" s="35">
        <v>71.25</v>
      </c>
      <c r="P585" s="40"/>
      <c r="Q585" s="40">
        <f t="shared" si="18"/>
        <v>37.25</v>
      </c>
      <c r="R585" s="41"/>
    </row>
    <row r="586" spans="1:22" ht="15.6" x14ac:dyDescent="0.3">
      <c r="A586" s="5"/>
      <c r="B586" s="105">
        <f t="shared" si="22"/>
        <v>1872</v>
      </c>
      <c r="C586" s="35"/>
      <c r="D586" s="34">
        <f t="shared" si="21"/>
        <v>1872</v>
      </c>
      <c r="E586" s="26">
        <v>45309</v>
      </c>
      <c r="F586" s="37">
        <v>1884</v>
      </c>
      <c r="G586" s="36">
        <v>45310</v>
      </c>
      <c r="H586" s="76">
        <f t="shared" si="20"/>
        <v>12</v>
      </c>
      <c r="K586" s="33"/>
      <c r="L586" s="687">
        <v>45309</v>
      </c>
      <c r="M586" s="34">
        <f t="shared" si="19"/>
        <v>71.25</v>
      </c>
      <c r="N586" s="37">
        <v>0</v>
      </c>
      <c r="O586" s="35">
        <v>22.5</v>
      </c>
      <c r="P586" s="40"/>
      <c r="Q586" s="40">
        <f t="shared" si="18"/>
        <v>48.75</v>
      </c>
      <c r="R586" s="41"/>
    </row>
    <row r="587" spans="1:22" ht="15.6" x14ac:dyDescent="0.3">
      <c r="A587" s="5"/>
      <c r="B587" s="105">
        <f t="shared" si="22"/>
        <v>1884</v>
      </c>
      <c r="C587" s="35"/>
      <c r="D587" s="34">
        <f t="shared" si="21"/>
        <v>1884</v>
      </c>
      <c r="E587" s="26">
        <v>45310</v>
      </c>
      <c r="F587" s="37">
        <v>1884</v>
      </c>
      <c r="G587" s="36">
        <v>45311</v>
      </c>
      <c r="H587" s="76">
        <f t="shared" si="20"/>
        <v>0</v>
      </c>
      <c r="K587" s="33"/>
      <c r="L587" s="687">
        <v>45310</v>
      </c>
      <c r="M587" s="34">
        <f t="shared" si="19"/>
        <v>22.5</v>
      </c>
      <c r="N587" s="37">
        <v>30</v>
      </c>
      <c r="O587" s="35">
        <v>51.5</v>
      </c>
      <c r="P587" s="40"/>
      <c r="Q587" s="40">
        <f t="shared" si="18"/>
        <v>1</v>
      </c>
      <c r="R587" s="41"/>
      <c r="S587" s="48" t="s">
        <v>291</v>
      </c>
    </row>
    <row r="588" spans="1:22" ht="15.6" x14ac:dyDescent="0.3">
      <c r="A588" s="5"/>
      <c r="B588" s="105">
        <f t="shared" si="22"/>
        <v>1884</v>
      </c>
      <c r="C588" s="35"/>
      <c r="D588" s="34">
        <f t="shared" si="21"/>
        <v>1884</v>
      </c>
      <c r="E588" s="26">
        <v>45311</v>
      </c>
      <c r="F588" s="37">
        <v>1884</v>
      </c>
      <c r="G588" s="36">
        <v>45312</v>
      </c>
      <c r="H588" s="76">
        <f t="shared" si="20"/>
        <v>0</v>
      </c>
      <c r="K588" s="33"/>
      <c r="L588" s="687">
        <v>45311</v>
      </c>
      <c r="M588" s="34">
        <f t="shared" si="19"/>
        <v>51.5</v>
      </c>
      <c r="N588" s="37">
        <v>0</v>
      </c>
      <c r="O588" s="35">
        <v>51.5</v>
      </c>
      <c r="P588" s="40"/>
      <c r="Q588" s="40">
        <f t="shared" si="18"/>
        <v>0</v>
      </c>
      <c r="R588" s="41"/>
    </row>
    <row r="589" spans="1:22" ht="15.6" x14ac:dyDescent="0.3">
      <c r="A589" s="5"/>
      <c r="B589" s="105">
        <f t="shared" si="22"/>
        <v>1884</v>
      </c>
      <c r="C589" s="35"/>
      <c r="D589" s="34">
        <f t="shared" si="21"/>
        <v>1884</v>
      </c>
      <c r="E589" s="26">
        <v>45312</v>
      </c>
      <c r="F589" s="37">
        <v>1885</v>
      </c>
      <c r="G589" s="36">
        <v>45313</v>
      </c>
      <c r="H589" s="76">
        <f t="shared" si="20"/>
        <v>1</v>
      </c>
      <c r="K589" s="33"/>
      <c r="L589" s="687">
        <v>45312</v>
      </c>
      <c r="M589" s="34">
        <f t="shared" si="19"/>
        <v>51.5</v>
      </c>
      <c r="N589" s="37">
        <v>0</v>
      </c>
      <c r="O589" s="35">
        <v>51.5</v>
      </c>
      <c r="P589" s="40"/>
      <c r="Q589" s="40">
        <f t="shared" si="18"/>
        <v>0</v>
      </c>
      <c r="R589" s="41"/>
    </row>
    <row r="590" spans="1:22" ht="15.6" x14ac:dyDescent="0.3">
      <c r="A590" s="5"/>
      <c r="B590" s="105">
        <f t="shared" si="22"/>
        <v>1885</v>
      </c>
      <c r="C590" s="35"/>
      <c r="D590" s="34">
        <f t="shared" si="21"/>
        <v>1885</v>
      </c>
      <c r="E590" s="26">
        <v>45313</v>
      </c>
      <c r="F590" s="37">
        <v>1885</v>
      </c>
      <c r="G590" s="36">
        <v>45314</v>
      </c>
      <c r="H590" s="76">
        <f t="shared" si="20"/>
        <v>0</v>
      </c>
      <c r="K590" s="33"/>
      <c r="L590" s="687">
        <v>45313</v>
      </c>
      <c r="M590" s="34">
        <f t="shared" si="19"/>
        <v>51.5</v>
      </c>
      <c r="N590" s="37">
        <v>0</v>
      </c>
      <c r="O590" s="35">
        <v>51.5</v>
      </c>
      <c r="P590" s="40"/>
      <c r="Q590" s="40">
        <f t="shared" si="18"/>
        <v>0</v>
      </c>
      <c r="R590" s="41"/>
    </row>
    <row r="591" spans="1:22" ht="15.6" x14ac:dyDescent="0.3">
      <c r="A591" s="5"/>
      <c r="B591" s="105">
        <f t="shared" si="22"/>
        <v>1885</v>
      </c>
      <c r="C591" s="35"/>
      <c r="D591" s="34">
        <f t="shared" si="21"/>
        <v>1885</v>
      </c>
      <c r="E591" s="26">
        <v>45314</v>
      </c>
      <c r="F591" s="37">
        <v>1885</v>
      </c>
      <c r="G591" s="36">
        <v>45315</v>
      </c>
      <c r="H591" s="76">
        <f t="shared" si="20"/>
        <v>0</v>
      </c>
      <c r="K591" s="33"/>
      <c r="L591" s="687">
        <v>45314</v>
      </c>
      <c r="M591" s="34">
        <f t="shared" si="19"/>
        <v>51.5</v>
      </c>
      <c r="N591" s="37">
        <v>0</v>
      </c>
      <c r="O591" s="35">
        <v>51.5</v>
      </c>
      <c r="P591" s="40"/>
      <c r="Q591" s="40">
        <f t="shared" si="18"/>
        <v>0</v>
      </c>
      <c r="R591" s="41"/>
    </row>
    <row r="592" spans="1:22" ht="15.6" x14ac:dyDescent="0.3">
      <c r="A592" s="5"/>
      <c r="B592" s="105">
        <f t="shared" si="22"/>
        <v>1885</v>
      </c>
      <c r="C592" s="35"/>
      <c r="D592" s="34">
        <f t="shared" si="21"/>
        <v>1885</v>
      </c>
      <c r="E592" s="26">
        <v>45315</v>
      </c>
      <c r="F592" s="37">
        <v>1886</v>
      </c>
      <c r="G592" s="36">
        <v>45316</v>
      </c>
      <c r="H592" s="76">
        <f t="shared" si="20"/>
        <v>1</v>
      </c>
      <c r="K592" s="33"/>
      <c r="L592" s="687">
        <v>45315</v>
      </c>
      <c r="M592" s="34">
        <f t="shared" si="19"/>
        <v>51.5</v>
      </c>
      <c r="N592" s="37">
        <v>0</v>
      </c>
      <c r="O592" s="35">
        <v>50.5</v>
      </c>
      <c r="P592" s="40"/>
      <c r="Q592" s="40">
        <f t="shared" si="18"/>
        <v>1</v>
      </c>
      <c r="R592" s="41"/>
    </row>
    <row r="593" spans="1:19" ht="15.6" x14ac:dyDescent="0.3">
      <c r="A593" s="5"/>
      <c r="B593" s="105">
        <f t="shared" si="22"/>
        <v>1886</v>
      </c>
      <c r="C593" s="35"/>
      <c r="D593" s="34">
        <f t="shared" si="21"/>
        <v>1886</v>
      </c>
      <c r="E593" s="26">
        <v>45316</v>
      </c>
      <c r="F593" s="37">
        <v>1886</v>
      </c>
      <c r="G593" s="36">
        <v>45317</v>
      </c>
      <c r="H593" s="76">
        <f t="shared" si="20"/>
        <v>0</v>
      </c>
      <c r="K593" s="33"/>
      <c r="L593" s="687">
        <v>45316</v>
      </c>
      <c r="M593" s="34">
        <f t="shared" si="19"/>
        <v>50.5</v>
      </c>
      <c r="N593" s="37">
        <v>0</v>
      </c>
      <c r="O593" s="35">
        <v>50.5</v>
      </c>
      <c r="P593" s="40"/>
      <c r="Q593" s="40">
        <f t="shared" si="18"/>
        <v>0</v>
      </c>
      <c r="R593" s="41"/>
    </row>
    <row r="594" spans="1:19" ht="15.6" x14ac:dyDescent="0.3">
      <c r="A594" s="5"/>
      <c r="B594" s="105">
        <f t="shared" si="22"/>
        <v>1886</v>
      </c>
      <c r="C594" s="35"/>
      <c r="D594" s="34">
        <f t="shared" si="21"/>
        <v>1886</v>
      </c>
      <c r="E594" s="26">
        <v>45317</v>
      </c>
      <c r="F594" s="37">
        <v>1886</v>
      </c>
      <c r="G594" s="36">
        <v>45318</v>
      </c>
      <c r="H594" s="76">
        <f t="shared" si="20"/>
        <v>0</v>
      </c>
      <c r="K594" s="33"/>
      <c r="L594" s="687">
        <v>45317</v>
      </c>
      <c r="M594" s="34">
        <f t="shared" si="19"/>
        <v>50.5</v>
      </c>
      <c r="N594" s="37">
        <v>0</v>
      </c>
      <c r="O594" s="35">
        <v>50.5</v>
      </c>
      <c r="P594" s="40"/>
      <c r="Q594" s="40">
        <f t="shared" si="18"/>
        <v>0</v>
      </c>
      <c r="R594" s="41"/>
    </row>
    <row r="595" spans="1:19" ht="15.6" x14ac:dyDescent="0.3">
      <c r="A595" s="5"/>
      <c r="B595" s="105">
        <f t="shared" si="22"/>
        <v>1886</v>
      </c>
      <c r="C595" s="35"/>
      <c r="D595" s="34">
        <f t="shared" si="21"/>
        <v>1886</v>
      </c>
      <c r="E595" s="26">
        <v>45318</v>
      </c>
      <c r="F595" s="37">
        <v>1888</v>
      </c>
      <c r="G595" s="36">
        <v>45319</v>
      </c>
      <c r="H595" s="76">
        <f t="shared" si="20"/>
        <v>2</v>
      </c>
      <c r="K595" s="33"/>
      <c r="L595" s="687">
        <v>45318</v>
      </c>
      <c r="M595" s="34">
        <f t="shared" si="19"/>
        <v>50.5</v>
      </c>
      <c r="N595" s="37">
        <v>0</v>
      </c>
      <c r="O595" s="35">
        <v>47.5</v>
      </c>
      <c r="P595" s="40"/>
      <c r="Q595" s="40">
        <f t="shared" si="18"/>
        <v>3</v>
      </c>
      <c r="R595" s="41"/>
    </row>
    <row r="596" spans="1:19" ht="15.6" x14ac:dyDescent="0.3">
      <c r="A596" s="5"/>
      <c r="B596" s="105">
        <f t="shared" si="22"/>
        <v>1888</v>
      </c>
      <c r="C596" s="35"/>
      <c r="D596" s="34">
        <f t="shared" si="21"/>
        <v>1888</v>
      </c>
      <c r="E596" s="26">
        <v>45319</v>
      </c>
      <c r="F596" s="37">
        <v>1888</v>
      </c>
      <c r="G596" s="36">
        <v>45320</v>
      </c>
      <c r="H596" s="76">
        <f t="shared" si="20"/>
        <v>0</v>
      </c>
      <c r="K596" s="33"/>
      <c r="L596" s="687">
        <v>45319</v>
      </c>
      <c r="M596" s="34">
        <f t="shared" si="19"/>
        <v>47.5</v>
      </c>
      <c r="N596" s="37">
        <v>0</v>
      </c>
      <c r="O596" s="35">
        <v>47.5</v>
      </c>
      <c r="P596" s="40"/>
      <c r="Q596" s="40">
        <f t="shared" si="18"/>
        <v>0</v>
      </c>
      <c r="R596" s="41"/>
    </row>
    <row r="597" spans="1:19" ht="15.6" x14ac:dyDescent="0.3">
      <c r="A597" s="5"/>
      <c r="B597" s="105">
        <f t="shared" si="22"/>
        <v>1888</v>
      </c>
      <c r="C597" s="35"/>
      <c r="D597" s="34">
        <f t="shared" si="21"/>
        <v>1888</v>
      </c>
      <c r="E597" s="26">
        <v>45320</v>
      </c>
      <c r="F597" s="37">
        <v>1889</v>
      </c>
      <c r="G597" s="36">
        <v>45321</v>
      </c>
      <c r="H597" s="76">
        <f t="shared" si="20"/>
        <v>1</v>
      </c>
      <c r="K597" s="33"/>
      <c r="L597" s="687">
        <v>45320</v>
      </c>
      <c r="M597" s="34">
        <f t="shared" si="19"/>
        <v>47.5</v>
      </c>
      <c r="N597" s="37">
        <v>0</v>
      </c>
      <c r="O597" s="35">
        <v>45</v>
      </c>
      <c r="P597" s="40"/>
      <c r="Q597" s="40">
        <f t="shared" si="18"/>
        <v>2.5</v>
      </c>
      <c r="R597" s="41"/>
    </row>
    <row r="598" spans="1:19" ht="15.6" x14ac:dyDescent="0.3">
      <c r="A598" s="5"/>
      <c r="B598" s="105">
        <f t="shared" si="22"/>
        <v>1889</v>
      </c>
      <c r="C598" s="35"/>
      <c r="D598" s="34">
        <f t="shared" si="21"/>
        <v>1889</v>
      </c>
      <c r="E598" s="26">
        <v>45321</v>
      </c>
      <c r="F598" s="37">
        <v>1891</v>
      </c>
      <c r="G598" s="36">
        <v>45322</v>
      </c>
      <c r="H598" s="76">
        <f t="shared" si="20"/>
        <v>2</v>
      </c>
      <c r="K598" s="33"/>
      <c r="L598" s="687">
        <v>45321</v>
      </c>
      <c r="M598" s="34">
        <f t="shared" si="19"/>
        <v>45</v>
      </c>
      <c r="N598" s="37">
        <v>0</v>
      </c>
      <c r="O598" s="35">
        <v>37.75</v>
      </c>
      <c r="P598" s="40"/>
      <c r="Q598" s="40">
        <f t="shared" si="18"/>
        <v>7.25</v>
      </c>
      <c r="R598" s="41"/>
    </row>
    <row r="599" spans="1:19" ht="15.6" x14ac:dyDescent="0.3">
      <c r="A599" s="5"/>
      <c r="B599" s="105">
        <f t="shared" si="22"/>
        <v>1891</v>
      </c>
      <c r="C599" s="35"/>
      <c r="D599" s="34">
        <f t="shared" si="21"/>
        <v>1891</v>
      </c>
      <c r="E599" s="26">
        <v>45322</v>
      </c>
      <c r="F599" s="37">
        <v>1891</v>
      </c>
      <c r="G599" s="36">
        <v>45323</v>
      </c>
      <c r="H599" s="76">
        <f t="shared" si="20"/>
        <v>0</v>
      </c>
      <c r="K599" s="33"/>
      <c r="L599" s="687">
        <v>45322</v>
      </c>
      <c r="M599" s="34">
        <f t="shared" si="19"/>
        <v>37.75</v>
      </c>
      <c r="N599" s="37">
        <v>0</v>
      </c>
      <c r="O599" s="35">
        <v>37.75</v>
      </c>
      <c r="P599" s="40"/>
      <c r="Q599" s="40">
        <f t="shared" si="18"/>
        <v>0</v>
      </c>
      <c r="R599" s="41"/>
    </row>
    <row r="600" spans="1:19" ht="15.6" x14ac:dyDescent="0.3">
      <c r="A600" s="5"/>
      <c r="B600" s="105">
        <f t="shared" si="22"/>
        <v>1891</v>
      </c>
      <c r="C600" s="35"/>
      <c r="D600" s="34">
        <f t="shared" si="21"/>
        <v>1891</v>
      </c>
      <c r="E600" s="26">
        <v>45323</v>
      </c>
      <c r="F600" s="37">
        <v>1891</v>
      </c>
      <c r="G600" s="36">
        <v>45324</v>
      </c>
      <c r="H600" s="76">
        <f t="shared" si="20"/>
        <v>0</v>
      </c>
      <c r="K600" s="33"/>
      <c r="L600" s="687">
        <v>45323</v>
      </c>
      <c r="M600" s="34">
        <f t="shared" si="19"/>
        <v>37.75</v>
      </c>
      <c r="N600" s="37">
        <v>0</v>
      </c>
      <c r="O600" s="35">
        <v>33.75</v>
      </c>
      <c r="P600" s="40"/>
      <c r="Q600" s="40">
        <f t="shared" si="18"/>
        <v>4</v>
      </c>
      <c r="R600" s="41"/>
    </row>
    <row r="601" spans="1:19" ht="15.6" x14ac:dyDescent="0.3">
      <c r="A601" s="5"/>
      <c r="B601" s="105">
        <f t="shared" si="22"/>
        <v>1891</v>
      </c>
      <c r="C601" s="35"/>
      <c r="D601" s="34">
        <f t="shared" si="21"/>
        <v>1891</v>
      </c>
      <c r="E601" s="26">
        <v>45324</v>
      </c>
      <c r="F601" s="37">
        <v>1895</v>
      </c>
      <c r="G601" s="36">
        <v>45325</v>
      </c>
      <c r="H601" s="76">
        <f t="shared" si="20"/>
        <v>4</v>
      </c>
      <c r="K601" s="33"/>
      <c r="L601" s="687">
        <v>45324</v>
      </c>
      <c r="M601" s="34">
        <f t="shared" si="19"/>
        <v>33.75</v>
      </c>
      <c r="N601" s="37">
        <v>30</v>
      </c>
      <c r="O601" s="35">
        <v>51</v>
      </c>
      <c r="P601" s="40"/>
      <c r="Q601" s="40">
        <f t="shared" ref="Q601:Q621" si="23">(M601+N601)-O601</f>
        <v>12.75</v>
      </c>
      <c r="R601" s="41"/>
      <c r="S601" s="48" t="s">
        <v>292</v>
      </c>
    </row>
    <row r="602" spans="1:19" ht="15.6" x14ac:dyDescent="0.3">
      <c r="A602" s="5"/>
      <c r="B602" s="105">
        <f t="shared" si="22"/>
        <v>1895</v>
      </c>
      <c r="C602" s="35"/>
      <c r="D602" s="34">
        <f t="shared" si="21"/>
        <v>1895</v>
      </c>
      <c r="E602" s="26">
        <v>45325</v>
      </c>
      <c r="F602" s="37">
        <v>1895</v>
      </c>
      <c r="G602" s="36">
        <v>45326</v>
      </c>
      <c r="H602" s="76">
        <f t="shared" si="20"/>
        <v>0</v>
      </c>
      <c r="K602" s="33"/>
      <c r="L602" s="687">
        <v>45325</v>
      </c>
      <c r="M602" s="34">
        <f t="shared" si="19"/>
        <v>51</v>
      </c>
      <c r="N602" s="37">
        <v>0</v>
      </c>
      <c r="O602" s="35">
        <v>51</v>
      </c>
      <c r="P602" s="40"/>
      <c r="Q602" s="40">
        <f t="shared" si="23"/>
        <v>0</v>
      </c>
      <c r="R602" s="41"/>
    </row>
    <row r="603" spans="1:19" ht="15.6" x14ac:dyDescent="0.3">
      <c r="A603" s="5"/>
      <c r="B603" s="105">
        <f t="shared" si="22"/>
        <v>1895</v>
      </c>
      <c r="C603" s="35"/>
      <c r="D603" s="34">
        <f t="shared" si="21"/>
        <v>1895</v>
      </c>
      <c r="E603" s="26">
        <v>45326</v>
      </c>
      <c r="F603" s="37">
        <v>1895</v>
      </c>
      <c r="G603" s="36">
        <v>45327</v>
      </c>
      <c r="H603" s="76">
        <f t="shared" si="20"/>
        <v>0</v>
      </c>
      <c r="K603" s="33"/>
      <c r="L603" s="687">
        <v>45326</v>
      </c>
      <c r="M603" s="34">
        <f t="shared" si="19"/>
        <v>51</v>
      </c>
      <c r="N603" s="37">
        <v>0</v>
      </c>
      <c r="O603" s="35">
        <v>51</v>
      </c>
      <c r="P603" s="40"/>
      <c r="Q603" s="40">
        <f t="shared" si="23"/>
        <v>0</v>
      </c>
      <c r="R603" s="41"/>
    </row>
    <row r="604" spans="1:19" ht="15.6" x14ac:dyDescent="0.3">
      <c r="A604" s="5"/>
      <c r="B604" s="105">
        <f t="shared" si="22"/>
        <v>1895</v>
      </c>
      <c r="C604" s="35"/>
      <c r="D604" s="34">
        <f t="shared" si="21"/>
        <v>1895</v>
      </c>
      <c r="E604" s="26">
        <v>45327</v>
      </c>
      <c r="F604" s="37">
        <v>1895</v>
      </c>
      <c r="G604" s="36">
        <v>45328</v>
      </c>
      <c r="H604" s="76">
        <f t="shared" si="20"/>
        <v>0</v>
      </c>
      <c r="K604" s="33"/>
      <c r="L604" s="687">
        <v>45327</v>
      </c>
      <c r="M604" s="34">
        <f t="shared" si="19"/>
        <v>51</v>
      </c>
      <c r="N604" s="37">
        <v>0</v>
      </c>
      <c r="O604" s="35">
        <v>51</v>
      </c>
      <c r="P604" s="40"/>
      <c r="Q604" s="40">
        <f t="shared" si="23"/>
        <v>0</v>
      </c>
      <c r="R604" s="41"/>
    </row>
    <row r="605" spans="1:19" ht="15.6" x14ac:dyDescent="0.3">
      <c r="A605" s="5"/>
      <c r="B605" s="105">
        <f t="shared" si="22"/>
        <v>1895</v>
      </c>
      <c r="C605" s="35"/>
      <c r="D605" s="34">
        <f t="shared" si="21"/>
        <v>1895</v>
      </c>
      <c r="E605" s="26">
        <v>45328</v>
      </c>
      <c r="F605" s="37">
        <v>1896</v>
      </c>
      <c r="G605" s="36">
        <v>45329</v>
      </c>
      <c r="H605" s="76">
        <f t="shared" si="20"/>
        <v>1</v>
      </c>
      <c r="K605" s="33"/>
      <c r="L605" s="687">
        <v>45328</v>
      </c>
      <c r="M605" s="34">
        <f t="shared" si="19"/>
        <v>51</v>
      </c>
      <c r="N605" s="37">
        <v>0</v>
      </c>
      <c r="O605" s="35">
        <v>51</v>
      </c>
      <c r="P605" s="40"/>
      <c r="Q605" s="40">
        <f t="shared" si="23"/>
        <v>0</v>
      </c>
      <c r="R605" s="41"/>
    </row>
    <row r="606" spans="1:19" ht="15.6" x14ac:dyDescent="0.3">
      <c r="A606" s="5"/>
      <c r="B606" s="105">
        <f t="shared" si="22"/>
        <v>1896</v>
      </c>
      <c r="C606" s="35"/>
      <c r="D606" s="34">
        <f t="shared" si="21"/>
        <v>1896</v>
      </c>
      <c r="E606" s="26">
        <v>45329</v>
      </c>
      <c r="F606" s="37">
        <v>1896</v>
      </c>
      <c r="G606" s="36">
        <v>45330</v>
      </c>
      <c r="H606" s="76">
        <f t="shared" si="20"/>
        <v>0</v>
      </c>
      <c r="K606" s="33"/>
      <c r="L606" s="687">
        <v>45329</v>
      </c>
      <c r="M606" s="34">
        <f t="shared" si="19"/>
        <v>51</v>
      </c>
      <c r="N606" s="37">
        <v>0</v>
      </c>
      <c r="O606" s="35">
        <v>51</v>
      </c>
      <c r="P606" s="40"/>
      <c r="Q606" s="40">
        <f t="shared" si="23"/>
        <v>0</v>
      </c>
      <c r="R606" s="41"/>
    </row>
    <row r="607" spans="1:19" ht="15.6" x14ac:dyDescent="0.3">
      <c r="A607" s="5"/>
      <c r="B607" s="105">
        <f t="shared" si="22"/>
        <v>1896</v>
      </c>
      <c r="C607" s="35"/>
      <c r="D607" s="34">
        <f t="shared" si="21"/>
        <v>1896</v>
      </c>
      <c r="E607" s="26">
        <v>45330</v>
      </c>
      <c r="F607" s="37">
        <v>1902</v>
      </c>
      <c r="G607" s="36">
        <v>45331</v>
      </c>
      <c r="H607" s="76">
        <f t="shared" si="20"/>
        <v>6</v>
      </c>
      <c r="K607" s="33"/>
      <c r="L607" s="687">
        <v>45330</v>
      </c>
      <c r="M607" s="34">
        <f t="shared" si="19"/>
        <v>51</v>
      </c>
      <c r="N607" s="37">
        <v>25</v>
      </c>
      <c r="O607" s="35">
        <v>51</v>
      </c>
      <c r="P607" s="40"/>
      <c r="Q607" s="40">
        <f t="shared" si="23"/>
        <v>25</v>
      </c>
      <c r="R607" s="41"/>
      <c r="S607" s="48" t="s">
        <v>293</v>
      </c>
    </row>
    <row r="608" spans="1:19" ht="15.6" x14ac:dyDescent="0.3">
      <c r="A608" s="5"/>
      <c r="B608" s="105">
        <f t="shared" si="22"/>
        <v>1902</v>
      </c>
      <c r="C608" s="35"/>
      <c r="D608" s="34">
        <f t="shared" si="21"/>
        <v>1902</v>
      </c>
      <c r="E608" s="26">
        <v>45331</v>
      </c>
      <c r="F608" s="37">
        <v>1904</v>
      </c>
      <c r="G608" s="36">
        <v>45332</v>
      </c>
      <c r="H608" s="76">
        <f t="shared" si="20"/>
        <v>2</v>
      </c>
      <c r="K608" s="33"/>
      <c r="L608" s="687">
        <v>45331</v>
      </c>
      <c r="M608" s="34">
        <f t="shared" si="19"/>
        <v>51</v>
      </c>
      <c r="N608" s="37">
        <v>60</v>
      </c>
      <c r="O608" s="35">
        <v>106</v>
      </c>
      <c r="P608" s="40"/>
      <c r="Q608" s="40">
        <f t="shared" si="23"/>
        <v>5</v>
      </c>
      <c r="R608" s="41"/>
      <c r="S608" s="48" t="s">
        <v>294</v>
      </c>
    </row>
    <row r="609" spans="1:19" ht="15.6" x14ac:dyDescent="0.3">
      <c r="A609" s="5"/>
      <c r="B609" s="105">
        <f t="shared" si="22"/>
        <v>1904</v>
      </c>
      <c r="C609" s="35"/>
      <c r="D609" s="34">
        <f t="shared" si="21"/>
        <v>1904</v>
      </c>
      <c r="E609" s="26">
        <v>45332</v>
      </c>
      <c r="F609" s="37">
        <v>1907</v>
      </c>
      <c r="G609" s="36">
        <v>45333</v>
      </c>
      <c r="H609" s="76">
        <f t="shared" si="20"/>
        <v>3</v>
      </c>
      <c r="K609" s="33"/>
      <c r="L609" s="687">
        <v>45332</v>
      </c>
      <c r="M609" s="34">
        <f t="shared" si="19"/>
        <v>106</v>
      </c>
      <c r="N609" s="37">
        <v>0</v>
      </c>
      <c r="O609" s="35">
        <v>99.25</v>
      </c>
      <c r="P609" s="40"/>
      <c r="Q609" s="40">
        <f t="shared" si="23"/>
        <v>6.75</v>
      </c>
      <c r="R609" s="41"/>
    </row>
    <row r="610" spans="1:19" ht="15.6" x14ac:dyDescent="0.3">
      <c r="A610" s="5"/>
      <c r="B610" s="105">
        <f t="shared" si="22"/>
        <v>1907</v>
      </c>
      <c r="C610" s="35"/>
      <c r="D610" s="34">
        <f t="shared" si="21"/>
        <v>1907</v>
      </c>
      <c r="E610" s="26">
        <v>45333</v>
      </c>
      <c r="F610" s="37">
        <v>1907</v>
      </c>
      <c r="G610" s="36">
        <v>45334</v>
      </c>
      <c r="H610" s="76">
        <f t="shared" si="20"/>
        <v>0</v>
      </c>
      <c r="K610" s="33"/>
      <c r="L610" s="687">
        <v>45333</v>
      </c>
      <c r="M610" s="34">
        <f t="shared" si="19"/>
        <v>99.25</v>
      </c>
      <c r="N610" s="37">
        <v>0</v>
      </c>
      <c r="O610" s="35">
        <v>99.25</v>
      </c>
      <c r="P610" s="40"/>
      <c r="Q610" s="40">
        <f t="shared" si="23"/>
        <v>0</v>
      </c>
      <c r="R610" s="41"/>
    </row>
    <row r="611" spans="1:19" ht="15.6" x14ac:dyDescent="0.3">
      <c r="A611" s="5"/>
      <c r="B611" s="105">
        <f t="shared" si="22"/>
        <v>1907</v>
      </c>
      <c r="C611" s="35"/>
      <c r="D611" s="34">
        <f t="shared" si="21"/>
        <v>1907</v>
      </c>
      <c r="E611" s="26">
        <v>45334</v>
      </c>
      <c r="F611" s="37">
        <v>1912</v>
      </c>
      <c r="G611" s="36">
        <v>45335</v>
      </c>
      <c r="H611" s="76">
        <f t="shared" si="20"/>
        <v>5</v>
      </c>
      <c r="K611" s="33"/>
      <c r="L611" s="687">
        <v>45334</v>
      </c>
      <c r="M611" s="34">
        <f t="shared" si="19"/>
        <v>99.25</v>
      </c>
      <c r="N611" s="37">
        <v>0</v>
      </c>
      <c r="O611" s="35">
        <v>73.5</v>
      </c>
      <c r="P611" s="40"/>
      <c r="Q611" s="40">
        <f t="shared" si="23"/>
        <v>25.75</v>
      </c>
      <c r="R611" s="41"/>
      <c r="S611" s="48" t="s">
        <v>295</v>
      </c>
    </row>
    <row r="612" spans="1:19" ht="15.6" x14ac:dyDescent="0.3">
      <c r="A612" s="5"/>
      <c r="B612" s="105">
        <f t="shared" si="22"/>
        <v>1912</v>
      </c>
      <c r="C612" s="35"/>
      <c r="D612" s="34">
        <f t="shared" si="21"/>
        <v>1912</v>
      </c>
      <c r="E612" s="26">
        <v>45335</v>
      </c>
      <c r="F612" s="37">
        <v>1919</v>
      </c>
      <c r="G612" s="36">
        <v>45336</v>
      </c>
      <c r="H612" s="76">
        <f t="shared" si="20"/>
        <v>7</v>
      </c>
      <c r="K612" s="33"/>
      <c r="L612" s="687">
        <v>45335</v>
      </c>
      <c r="M612" s="34">
        <f t="shared" si="19"/>
        <v>73.5</v>
      </c>
      <c r="N612" s="37">
        <v>0</v>
      </c>
      <c r="O612" s="35">
        <v>22.5</v>
      </c>
      <c r="P612" s="40"/>
      <c r="Q612" s="40">
        <f t="shared" si="23"/>
        <v>51</v>
      </c>
      <c r="R612" s="41"/>
    </row>
    <row r="613" spans="1:19" ht="15.6" x14ac:dyDescent="0.3">
      <c r="A613" s="5"/>
      <c r="B613" s="105">
        <f t="shared" si="22"/>
        <v>1919</v>
      </c>
      <c r="C613" s="35"/>
      <c r="D613" s="34">
        <f t="shared" si="21"/>
        <v>1919</v>
      </c>
      <c r="E613" s="26">
        <v>45336</v>
      </c>
      <c r="F613" s="37">
        <v>1920</v>
      </c>
      <c r="G613" s="36">
        <v>45337</v>
      </c>
      <c r="H613" s="76">
        <f t="shared" si="20"/>
        <v>1</v>
      </c>
      <c r="K613" s="33"/>
      <c r="L613" s="687">
        <v>45336</v>
      </c>
      <c r="M613" s="34">
        <f t="shared" si="19"/>
        <v>22.5</v>
      </c>
      <c r="N613" s="37">
        <v>30</v>
      </c>
      <c r="O613" s="35">
        <v>50.62</v>
      </c>
      <c r="P613" s="40"/>
      <c r="Q613" s="40">
        <f t="shared" si="23"/>
        <v>1.8800000000000026</v>
      </c>
      <c r="R613" s="41"/>
      <c r="S613" s="48" t="s">
        <v>296</v>
      </c>
    </row>
    <row r="614" spans="1:19" ht="15.6" x14ac:dyDescent="0.3">
      <c r="A614" s="5"/>
      <c r="B614" s="105">
        <f t="shared" si="22"/>
        <v>1920</v>
      </c>
      <c r="C614" s="35"/>
      <c r="D614" s="34">
        <f t="shared" si="21"/>
        <v>1920</v>
      </c>
      <c r="E614" s="26">
        <v>45337</v>
      </c>
      <c r="F614" s="37">
        <v>1922</v>
      </c>
      <c r="G614" s="36">
        <v>45338</v>
      </c>
      <c r="H614" s="76">
        <f t="shared" si="20"/>
        <v>2</v>
      </c>
      <c r="K614" s="33"/>
      <c r="L614" s="687">
        <v>45337</v>
      </c>
      <c r="M614" s="34">
        <f t="shared" si="19"/>
        <v>50.62</v>
      </c>
      <c r="N614" s="37">
        <v>0</v>
      </c>
      <c r="O614" s="35">
        <v>50.62</v>
      </c>
      <c r="P614" s="40"/>
      <c r="Q614" s="40">
        <f t="shared" si="23"/>
        <v>0</v>
      </c>
      <c r="R614" s="41"/>
    </row>
    <row r="615" spans="1:19" ht="15.6" x14ac:dyDescent="0.3">
      <c r="A615" s="5"/>
      <c r="B615" s="105">
        <f t="shared" si="22"/>
        <v>1922</v>
      </c>
      <c r="C615" s="35"/>
      <c r="D615" s="34">
        <f t="shared" si="21"/>
        <v>1922</v>
      </c>
      <c r="E615" s="26">
        <v>45338</v>
      </c>
      <c r="F615" s="37">
        <v>1925</v>
      </c>
      <c r="G615" s="36">
        <v>45339</v>
      </c>
      <c r="H615" s="76">
        <f t="shared" si="20"/>
        <v>3</v>
      </c>
      <c r="K615" s="33"/>
      <c r="L615" s="687">
        <v>45338</v>
      </c>
      <c r="M615" s="34">
        <f t="shared" si="19"/>
        <v>50.62</v>
      </c>
      <c r="N615" s="37">
        <v>0</v>
      </c>
      <c r="O615" s="35">
        <v>37.5</v>
      </c>
      <c r="P615" s="40"/>
      <c r="Q615" s="40">
        <f t="shared" si="23"/>
        <v>13.119999999999997</v>
      </c>
      <c r="R615" s="41"/>
    </row>
    <row r="616" spans="1:19" ht="15.6" x14ac:dyDescent="0.3">
      <c r="A616" s="5"/>
      <c r="B616" s="105">
        <f t="shared" si="22"/>
        <v>1925</v>
      </c>
      <c r="C616" s="35"/>
      <c r="D616" s="34">
        <f t="shared" si="21"/>
        <v>1925</v>
      </c>
      <c r="E616" s="26">
        <v>45339</v>
      </c>
      <c r="F616" s="37">
        <v>1927</v>
      </c>
      <c r="G616" s="36">
        <v>45340</v>
      </c>
      <c r="H616" s="76">
        <f t="shared" si="20"/>
        <v>2</v>
      </c>
      <c r="K616" s="33"/>
      <c r="L616" s="687">
        <v>45339</v>
      </c>
      <c r="M616" s="34">
        <f t="shared" si="19"/>
        <v>37.5</v>
      </c>
      <c r="N616" s="37">
        <v>0</v>
      </c>
      <c r="O616" s="35">
        <v>26.25</v>
      </c>
      <c r="P616" s="40"/>
      <c r="Q616" s="40">
        <f t="shared" si="23"/>
        <v>11.25</v>
      </c>
      <c r="R616" s="41"/>
    </row>
    <row r="617" spans="1:19" ht="15.6" x14ac:dyDescent="0.3">
      <c r="A617" s="5"/>
      <c r="B617" s="105">
        <f t="shared" si="22"/>
        <v>1927</v>
      </c>
      <c r="C617" s="35"/>
      <c r="D617" s="34">
        <f t="shared" si="21"/>
        <v>1927</v>
      </c>
      <c r="E617" s="26">
        <v>45340</v>
      </c>
      <c r="F617" s="37">
        <v>1927</v>
      </c>
      <c r="G617" s="36">
        <v>45341</v>
      </c>
      <c r="H617" s="76">
        <f t="shared" si="20"/>
        <v>0</v>
      </c>
      <c r="K617" s="33"/>
      <c r="L617" s="687">
        <v>45340</v>
      </c>
      <c r="M617" s="34">
        <f t="shared" si="19"/>
        <v>26.25</v>
      </c>
      <c r="N617" s="37">
        <v>0</v>
      </c>
      <c r="O617" s="35">
        <v>26.25</v>
      </c>
      <c r="P617" s="40"/>
      <c r="Q617" s="40">
        <f t="shared" si="23"/>
        <v>0</v>
      </c>
      <c r="R617" s="41"/>
    </row>
    <row r="618" spans="1:19" ht="15.6" x14ac:dyDescent="0.3">
      <c r="A618" s="5"/>
      <c r="B618" s="105">
        <f t="shared" si="22"/>
        <v>1927</v>
      </c>
      <c r="C618" s="35"/>
      <c r="D618" s="34">
        <f t="shared" si="21"/>
        <v>1927</v>
      </c>
      <c r="E618" s="26">
        <v>45341</v>
      </c>
      <c r="F618" s="37">
        <v>1930</v>
      </c>
      <c r="G618" s="36">
        <v>45342</v>
      </c>
      <c r="H618" s="76">
        <f t="shared" si="20"/>
        <v>3</v>
      </c>
      <c r="K618" s="33"/>
      <c r="L618" s="687">
        <v>45341</v>
      </c>
      <c r="M618" s="34">
        <f t="shared" si="19"/>
        <v>26.25</v>
      </c>
      <c r="N618" s="37">
        <v>30</v>
      </c>
      <c r="O618" s="35">
        <v>37.5</v>
      </c>
      <c r="P618" s="40"/>
      <c r="Q618" s="40">
        <f t="shared" si="23"/>
        <v>18.75</v>
      </c>
      <c r="R618" s="41"/>
      <c r="S618" s="48" t="s">
        <v>297</v>
      </c>
    </row>
    <row r="619" spans="1:19" ht="15.6" x14ac:dyDescent="0.3">
      <c r="A619" s="5"/>
      <c r="B619" s="105">
        <f t="shared" si="22"/>
        <v>1930</v>
      </c>
      <c r="C619" s="35"/>
      <c r="D619" s="34">
        <f t="shared" si="21"/>
        <v>1930</v>
      </c>
      <c r="E619" s="26">
        <v>45342</v>
      </c>
      <c r="F619" s="37">
        <v>1931</v>
      </c>
      <c r="G619" s="36">
        <v>45343</v>
      </c>
      <c r="H619" s="76">
        <f t="shared" si="20"/>
        <v>1</v>
      </c>
      <c r="K619" s="33"/>
      <c r="L619" s="687">
        <v>45342</v>
      </c>
      <c r="M619" s="34">
        <f t="shared" si="19"/>
        <v>37.5</v>
      </c>
      <c r="N619" s="37">
        <v>0</v>
      </c>
      <c r="O619" s="35">
        <v>37.5</v>
      </c>
      <c r="P619" s="40"/>
      <c r="Q619" s="40">
        <f t="shared" si="23"/>
        <v>0</v>
      </c>
      <c r="R619" s="41"/>
    </row>
    <row r="620" spans="1:19" ht="15.6" x14ac:dyDescent="0.3">
      <c r="A620" s="5"/>
      <c r="B620" s="105">
        <f t="shared" si="22"/>
        <v>1931</v>
      </c>
      <c r="C620" s="35"/>
      <c r="D620" s="34">
        <f t="shared" si="21"/>
        <v>1931</v>
      </c>
      <c r="E620" s="26">
        <v>45343</v>
      </c>
      <c r="F620" s="37">
        <v>1933</v>
      </c>
      <c r="G620" s="36">
        <v>45344</v>
      </c>
      <c r="H620" s="76">
        <f t="shared" si="20"/>
        <v>2</v>
      </c>
      <c r="K620" s="33"/>
      <c r="L620" s="687">
        <v>45343</v>
      </c>
      <c r="M620" s="34">
        <f t="shared" si="19"/>
        <v>37.5</v>
      </c>
      <c r="N620" s="37">
        <v>0</v>
      </c>
      <c r="O620" s="35">
        <v>33.75</v>
      </c>
      <c r="P620" s="40"/>
      <c r="Q620" s="40">
        <f t="shared" si="23"/>
        <v>3.75</v>
      </c>
      <c r="R620" s="41"/>
    </row>
    <row r="621" spans="1:19" ht="15.6" x14ac:dyDescent="0.3">
      <c r="A621" s="5"/>
      <c r="B621" s="105">
        <f t="shared" si="22"/>
        <v>1933</v>
      </c>
      <c r="C621" s="35"/>
      <c r="D621" s="34">
        <f t="shared" si="21"/>
        <v>1933</v>
      </c>
      <c r="E621" s="26">
        <v>45344</v>
      </c>
      <c r="F621" s="37">
        <v>1935</v>
      </c>
      <c r="G621" s="36">
        <v>45345</v>
      </c>
      <c r="H621" s="76">
        <f t="shared" si="20"/>
        <v>2</v>
      </c>
      <c r="K621" s="33"/>
      <c r="L621" s="687">
        <v>45344</v>
      </c>
      <c r="M621" s="34">
        <f t="shared" si="19"/>
        <v>33.75</v>
      </c>
      <c r="N621" s="37">
        <v>0</v>
      </c>
      <c r="O621" s="35">
        <v>15</v>
      </c>
      <c r="P621" s="40"/>
      <c r="Q621" s="40">
        <f t="shared" si="23"/>
        <v>18.75</v>
      </c>
      <c r="R621" s="41"/>
      <c r="S621" s="48" t="s">
        <v>298</v>
      </c>
    </row>
    <row r="622" spans="1:19" ht="15.6" x14ac:dyDescent="0.3">
      <c r="A622" s="5"/>
      <c r="B622" s="105">
        <f t="shared" si="22"/>
        <v>1935</v>
      </c>
      <c r="C622" s="35"/>
      <c r="D622" s="34">
        <f t="shared" si="21"/>
        <v>1935</v>
      </c>
      <c r="E622" s="26">
        <v>45345</v>
      </c>
      <c r="F622" s="37">
        <v>1935</v>
      </c>
      <c r="G622" s="36">
        <v>45346</v>
      </c>
      <c r="H622" s="76">
        <f t="shared" si="20"/>
        <v>0</v>
      </c>
      <c r="K622" s="33"/>
      <c r="L622" s="687">
        <v>45345</v>
      </c>
      <c r="M622" s="34">
        <f t="shared" si="19"/>
        <v>15</v>
      </c>
      <c r="N622" s="37">
        <v>60</v>
      </c>
      <c r="O622" s="35">
        <v>79.75</v>
      </c>
      <c r="P622" s="40"/>
      <c r="Q622" s="40">
        <v>0</v>
      </c>
      <c r="R622" s="41"/>
      <c r="S622" s="48" t="s">
        <v>299</v>
      </c>
    </row>
    <row r="623" spans="1:19" ht="15.6" x14ac:dyDescent="0.3">
      <c r="A623" s="5"/>
      <c r="B623" s="105">
        <f t="shared" si="22"/>
        <v>1935</v>
      </c>
      <c r="C623" s="35"/>
      <c r="D623" s="34">
        <f t="shared" si="21"/>
        <v>1935</v>
      </c>
      <c r="E623" s="26">
        <v>45346</v>
      </c>
      <c r="F623" s="37">
        <v>1936</v>
      </c>
      <c r="G623" s="36">
        <v>45347</v>
      </c>
      <c r="H623" s="76">
        <f t="shared" si="20"/>
        <v>1</v>
      </c>
      <c r="K623" s="33"/>
      <c r="L623" s="687">
        <v>45346</v>
      </c>
      <c r="M623" s="34">
        <f t="shared" si="19"/>
        <v>79.75</v>
      </c>
      <c r="N623" s="37">
        <v>0</v>
      </c>
      <c r="O623" s="35">
        <v>79.75</v>
      </c>
      <c r="P623" s="40"/>
      <c r="Q623" s="40">
        <f t="shared" ref="Q623:Q628" si="24">(M623+N623)-O623</f>
        <v>0</v>
      </c>
      <c r="R623" s="41"/>
    </row>
    <row r="624" spans="1:19" ht="15.6" x14ac:dyDescent="0.3">
      <c r="A624" s="5"/>
      <c r="B624" s="105">
        <f t="shared" si="22"/>
        <v>1936</v>
      </c>
      <c r="C624" s="35"/>
      <c r="D624" s="34">
        <f t="shared" si="21"/>
        <v>1936</v>
      </c>
      <c r="E624" s="26">
        <v>45347</v>
      </c>
      <c r="F624" s="37">
        <v>1936</v>
      </c>
      <c r="G624" s="36">
        <v>45348</v>
      </c>
      <c r="H624" s="76">
        <f t="shared" si="20"/>
        <v>0</v>
      </c>
      <c r="K624" s="33"/>
      <c r="L624" s="687">
        <v>45347</v>
      </c>
      <c r="M624" s="34">
        <f t="shared" si="19"/>
        <v>79.75</v>
      </c>
      <c r="N624" s="37">
        <v>0</v>
      </c>
      <c r="O624" s="35">
        <v>79.75</v>
      </c>
      <c r="P624" s="40"/>
      <c r="Q624" s="40">
        <f t="shared" si="24"/>
        <v>0</v>
      </c>
      <c r="R624" s="41"/>
    </row>
    <row r="625" spans="1:19" ht="15.6" x14ac:dyDescent="0.3">
      <c r="A625" s="5"/>
      <c r="B625" s="105">
        <f t="shared" si="22"/>
        <v>1936</v>
      </c>
      <c r="C625" s="35"/>
      <c r="D625" s="34">
        <f t="shared" si="21"/>
        <v>1936</v>
      </c>
      <c r="E625" s="26">
        <v>45348</v>
      </c>
      <c r="F625" s="37">
        <v>1939</v>
      </c>
      <c r="G625" s="36">
        <v>45349</v>
      </c>
      <c r="H625" s="76">
        <f t="shared" si="20"/>
        <v>3</v>
      </c>
      <c r="K625" s="33"/>
      <c r="L625" s="687">
        <v>45348</v>
      </c>
      <c r="M625" s="34">
        <f t="shared" si="19"/>
        <v>79.75</v>
      </c>
      <c r="N625" s="37">
        <v>0</v>
      </c>
      <c r="O625" s="35">
        <v>77.599999999999994</v>
      </c>
      <c r="P625" s="40"/>
      <c r="Q625" s="40">
        <f t="shared" si="24"/>
        <v>2.1500000000000057</v>
      </c>
      <c r="R625" s="41"/>
    </row>
    <row r="626" spans="1:19" ht="15.6" x14ac:dyDescent="0.3">
      <c r="A626" s="5"/>
      <c r="B626" s="105">
        <f t="shared" si="22"/>
        <v>1939</v>
      </c>
      <c r="C626" s="35"/>
      <c r="D626" s="34">
        <f t="shared" si="21"/>
        <v>1939</v>
      </c>
      <c r="E626" s="26">
        <v>45349</v>
      </c>
      <c r="F626" s="37">
        <v>1940</v>
      </c>
      <c r="G626" s="36">
        <v>45350</v>
      </c>
      <c r="H626" s="76">
        <f t="shared" si="20"/>
        <v>1</v>
      </c>
      <c r="K626" s="33"/>
      <c r="L626" s="687">
        <v>45349</v>
      </c>
      <c r="M626" s="34">
        <f t="shared" si="19"/>
        <v>77.599999999999994</v>
      </c>
      <c r="N626" s="37">
        <v>0</v>
      </c>
      <c r="O626" s="35">
        <v>73.5</v>
      </c>
      <c r="P626" s="40"/>
      <c r="Q626" s="40">
        <f t="shared" si="24"/>
        <v>4.0999999999999943</v>
      </c>
      <c r="R626" s="41"/>
    </row>
    <row r="627" spans="1:19" ht="15.6" x14ac:dyDescent="0.3">
      <c r="A627" s="5"/>
      <c r="B627" s="105">
        <f t="shared" si="22"/>
        <v>1940</v>
      </c>
      <c r="C627" s="35"/>
      <c r="D627" s="34">
        <f t="shared" si="21"/>
        <v>1940</v>
      </c>
      <c r="E627" s="26">
        <v>45350</v>
      </c>
      <c r="F627" s="37">
        <v>1944</v>
      </c>
      <c r="G627" s="36">
        <v>45351</v>
      </c>
      <c r="H627" s="76">
        <f t="shared" si="20"/>
        <v>4</v>
      </c>
      <c r="K627" s="33"/>
      <c r="L627" s="687">
        <v>45350</v>
      </c>
      <c r="M627" s="34">
        <f t="shared" si="19"/>
        <v>73.5</v>
      </c>
      <c r="N627" s="37">
        <v>0</v>
      </c>
      <c r="O627" s="35">
        <v>48.75</v>
      </c>
      <c r="P627" s="40"/>
      <c r="Q627" s="40">
        <f t="shared" si="24"/>
        <v>24.75</v>
      </c>
      <c r="R627" s="41"/>
    </row>
    <row r="628" spans="1:19" ht="15.6" x14ac:dyDescent="0.3">
      <c r="A628" s="5"/>
      <c r="B628" s="105">
        <f t="shared" si="22"/>
        <v>1944</v>
      </c>
      <c r="C628" s="35"/>
      <c r="D628" s="34">
        <f t="shared" si="21"/>
        <v>1944</v>
      </c>
      <c r="E628" s="26">
        <v>45351</v>
      </c>
      <c r="F628" s="37">
        <v>1946</v>
      </c>
      <c r="G628" s="36">
        <v>45352</v>
      </c>
      <c r="H628" s="76">
        <f t="shared" si="20"/>
        <v>2</v>
      </c>
      <c r="K628" s="33"/>
      <c r="L628" s="687">
        <v>45351</v>
      </c>
      <c r="M628" s="34">
        <f t="shared" si="19"/>
        <v>48.75</v>
      </c>
      <c r="N628" s="37">
        <v>0</v>
      </c>
      <c r="O628" s="35">
        <v>47</v>
      </c>
      <c r="P628" s="40"/>
      <c r="Q628" s="40">
        <f t="shared" si="24"/>
        <v>1.75</v>
      </c>
      <c r="R628" s="41"/>
    </row>
    <row r="629" spans="1:19" ht="15.6" x14ac:dyDescent="0.3">
      <c r="A629" s="5"/>
      <c r="B629" s="105">
        <f t="shared" si="22"/>
        <v>1946</v>
      </c>
      <c r="C629" s="35"/>
      <c r="D629" s="34">
        <f t="shared" si="21"/>
        <v>1946</v>
      </c>
      <c r="E629" s="26">
        <v>45352</v>
      </c>
      <c r="F629" s="37">
        <v>1947</v>
      </c>
      <c r="G629" s="36">
        <v>45353</v>
      </c>
      <c r="H629" s="76">
        <f t="shared" si="20"/>
        <v>1</v>
      </c>
      <c r="K629" s="33"/>
      <c r="L629" s="687">
        <v>45352</v>
      </c>
      <c r="M629" s="34">
        <f t="shared" si="19"/>
        <v>47</v>
      </c>
      <c r="N629" s="37">
        <v>48</v>
      </c>
      <c r="O629" s="35">
        <v>95.5</v>
      </c>
      <c r="P629" s="40"/>
      <c r="Q629" s="40">
        <v>0</v>
      </c>
      <c r="R629" s="41"/>
      <c r="S629" s="48" t="s">
        <v>300</v>
      </c>
    </row>
    <row r="630" spans="1:19" ht="15.6" x14ac:dyDescent="0.3">
      <c r="A630" s="5"/>
      <c r="B630" s="105">
        <f t="shared" si="22"/>
        <v>1947</v>
      </c>
      <c r="C630" s="35"/>
      <c r="D630" s="34">
        <f t="shared" si="21"/>
        <v>1947</v>
      </c>
      <c r="E630" s="26">
        <v>45353</v>
      </c>
      <c r="F630" s="37">
        <v>1948</v>
      </c>
      <c r="G630" s="36">
        <v>45354</v>
      </c>
      <c r="H630" s="76">
        <f t="shared" si="20"/>
        <v>1</v>
      </c>
      <c r="K630" s="33"/>
      <c r="L630" s="687">
        <v>45353</v>
      </c>
      <c r="M630" s="34">
        <f t="shared" si="19"/>
        <v>95.5</v>
      </c>
      <c r="N630" s="37">
        <v>0</v>
      </c>
      <c r="O630" s="35">
        <v>95.5</v>
      </c>
      <c r="P630" s="40"/>
      <c r="Q630" s="40">
        <f t="shared" ref="Q630:Q668" si="25">(M630+N630)-O630</f>
        <v>0</v>
      </c>
      <c r="R630" s="41"/>
    </row>
    <row r="631" spans="1:19" ht="15.6" x14ac:dyDescent="0.3">
      <c r="A631" s="5"/>
      <c r="B631" s="105">
        <f t="shared" si="22"/>
        <v>1948</v>
      </c>
      <c r="C631" s="35"/>
      <c r="D631" s="34">
        <f t="shared" si="21"/>
        <v>1948</v>
      </c>
      <c r="E631" s="26">
        <v>45354</v>
      </c>
      <c r="F631" s="37">
        <v>1948</v>
      </c>
      <c r="G631" s="36">
        <v>45355</v>
      </c>
      <c r="H631" s="76">
        <f t="shared" si="20"/>
        <v>0</v>
      </c>
      <c r="K631" s="33"/>
      <c r="L631" s="687">
        <v>45354</v>
      </c>
      <c r="M631" s="34">
        <f t="shared" si="19"/>
        <v>95.5</v>
      </c>
      <c r="N631" s="37">
        <v>0</v>
      </c>
      <c r="O631" s="35">
        <v>95.5</v>
      </c>
      <c r="P631" s="40"/>
      <c r="Q631" s="40">
        <f t="shared" si="25"/>
        <v>0</v>
      </c>
      <c r="R631" s="41"/>
    </row>
    <row r="632" spans="1:19" ht="15.6" x14ac:dyDescent="0.3">
      <c r="A632" s="5"/>
      <c r="B632" s="105">
        <f t="shared" si="22"/>
        <v>1948</v>
      </c>
      <c r="C632" s="35"/>
      <c r="D632" s="34">
        <f t="shared" si="21"/>
        <v>1948</v>
      </c>
      <c r="E632" s="26">
        <v>45355</v>
      </c>
      <c r="F632" s="37">
        <v>1949</v>
      </c>
      <c r="G632" s="36">
        <v>45356</v>
      </c>
      <c r="H632" s="76">
        <f t="shared" si="20"/>
        <v>1</v>
      </c>
      <c r="K632" s="33"/>
      <c r="L632" s="687">
        <v>45355</v>
      </c>
      <c r="M632" s="34">
        <f t="shared" si="19"/>
        <v>95.5</v>
      </c>
      <c r="N632" s="37">
        <v>0</v>
      </c>
      <c r="O632" s="35">
        <v>93.625</v>
      </c>
      <c r="P632" s="40"/>
      <c r="Q632" s="40">
        <f t="shared" si="25"/>
        <v>1.875</v>
      </c>
      <c r="R632" s="41"/>
    </row>
    <row r="633" spans="1:19" ht="15.6" x14ac:dyDescent="0.3">
      <c r="A633" s="5"/>
      <c r="B633" s="105">
        <f t="shared" si="22"/>
        <v>1949</v>
      </c>
      <c r="C633" s="35"/>
      <c r="D633" s="34">
        <f t="shared" si="21"/>
        <v>1949</v>
      </c>
      <c r="E633" s="26">
        <v>45356</v>
      </c>
      <c r="F633" s="37">
        <v>1956</v>
      </c>
      <c r="G633" s="36">
        <v>45357</v>
      </c>
      <c r="H633" s="76">
        <f t="shared" si="20"/>
        <v>7</v>
      </c>
      <c r="K633" s="33"/>
      <c r="L633" s="687">
        <v>45356</v>
      </c>
      <c r="M633" s="34">
        <f t="shared" si="19"/>
        <v>93.625</v>
      </c>
      <c r="N633" s="37">
        <v>0</v>
      </c>
      <c r="O633" s="35">
        <v>56.25</v>
      </c>
      <c r="P633" s="40"/>
      <c r="Q633" s="40">
        <f t="shared" si="25"/>
        <v>37.375</v>
      </c>
      <c r="R633" s="41"/>
    </row>
    <row r="634" spans="1:19" ht="15.6" x14ac:dyDescent="0.3">
      <c r="A634" s="5"/>
      <c r="B634" s="105">
        <f t="shared" si="22"/>
        <v>1956</v>
      </c>
      <c r="C634" s="35"/>
      <c r="D634" s="34">
        <f t="shared" si="21"/>
        <v>1956</v>
      </c>
      <c r="E634" s="26">
        <v>45357</v>
      </c>
      <c r="F634" s="37">
        <v>1957</v>
      </c>
      <c r="G634" s="36">
        <v>45358</v>
      </c>
      <c r="H634" s="76">
        <f t="shared" si="20"/>
        <v>1</v>
      </c>
      <c r="K634" s="33"/>
      <c r="L634" s="687">
        <v>45357</v>
      </c>
      <c r="M634" s="34">
        <f t="shared" si="19"/>
        <v>56.25</v>
      </c>
      <c r="N634" s="37">
        <v>0</v>
      </c>
      <c r="O634" s="35">
        <v>54.375</v>
      </c>
      <c r="P634" s="40"/>
      <c r="Q634" s="40">
        <f t="shared" si="25"/>
        <v>1.875</v>
      </c>
      <c r="R634" s="41"/>
    </row>
    <row r="635" spans="1:19" ht="15.6" x14ac:dyDescent="0.3">
      <c r="A635" s="5"/>
      <c r="B635" s="105">
        <f t="shared" si="22"/>
        <v>1957</v>
      </c>
      <c r="C635" s="35"/>
      <c r="D635" s="34">
        <f t="shared" si="21"/>
        <v>1957</v>
      </c>
      <c r="E635" s="26">
        <v>45358</v>
      </c>
      <c r="F635" s="37">
        <v>1958</v>
      </c>
      <c r="G635" s="36">
        <v>45359</v>
      </c>
      <c r="H635" s="76">
        <f t="shared" si="20"/>
        <v>1</v>
      </c>
      <c r="K635" s="33"/>
      <c r="L635" s="687">
        <v>45358</v>
      </c>
      <c r="M635" s="34">
        <f t="shared" si="19"/>
        <v>54.375</v>
      </c>
      <c r="N635" s="37">
        <v>0</v>
      </c>
      <c r="O635" s="35">
        <v>50.625</v>
      </c>
      <c r="P635" s="40"/>
      <c r="Q635" s="40">
        <f t="shared" si="25"/>
        <v>3.75</v>
      </c>
      <c r="R635" s="41"/>
    </row>
    <row r="636" spans="1:19" ht="15.6" x14ac:dyDescent="0.3">
      <c r="A636" s="5"/>
      <c r="B636" s="105">
        <f t="shared" si="22"/>
        <v>1958</v>
      </c>
      <c r="C636" s="35"/>
      <c r="D636" s="34">
        <f t="shared" si="21"/>
        <v>1958</v>
      </c>
      <c r="E636" s="26">
        <v>45359</v>
      </c>
      <c r="F636" s="37">
        <v>1961</v>
      </c>
      <c r="G636" s="36">
        <v>45360</v>
      </c>
      <c r="H636" s="76">
        <f t="shared" si="20"/>
        <v>3</v>
      </c>
      <c r="K636" s="33"/>
      <c r="L636" s="687">
        <v>45359</v>
      </c>
      <c r="M636" s="34">
        <f t="shared" si="19"/>
        <v>50.625</v>
      </c>
      <c r="N636" s="37">
        <v>0</v>
      </c>
      <c r="O636" s="35">
        <v>37.5</v>
      </c>
      <c r="P636" s="40"/>
      <c r="Q636" s="40">
        <f t="shared" si="25"/>
        <v>13.125</v>
      </c>
      <c r="R636" s="41"/>
    </row>
    <row r="637" spans="1:19" ht="15.6" x14ac:dyDescent="0.3">
      <c r="A637" s="5"/>
      <c r="B637" s="105">
        <f t="shared" si="22"/>
        <v>1961</v>
      </c>
      <c r="C637" s="35"/>
      <c r="D637" s="34">
        <f t="shared" si="21"/>
        <v>1961</v>
      </c>
      <c r="E637" s="26">
        <v>45360</v>
      </c>
      <c r="F637" s="37">
        <v>1961</v>
      </c>
      <c r="G637" s="36">
        <v>45361</v>
      </c>
      <c r="H637" s="76">
        <f t="shared" si="20"/>
        <v>0</v>
      </c>
      <c r="K637" s="33"/>
      <c r="L637" s="687">
        <v>45360</v>
      </c>
      <c r="M637" s="34">
        <f t="shared" si="19"/>
        <v>37.5</v>
      </c>
      <c r="N637" s="37">
        <v>0</v>
      </c>
      <c r="O637" s="35">
        <v>37.5</v>
      </c>
      <c r="P637" s="40"/>
      <c r="Q637" s="40">
        <f t="shared" si="25"/>
        <v>0</v>
      </c>
      <c r="R637" s="41"/>
    </row>
    <row r="638" spans="1:19" ht="15.6" x14ac:dyDescent="0.3">
      <c r="A638" s="5"/>
      <c r="B638" s="105">
        <f t="shared" si="22"/>
        <v>1961</v>
      </c>
      <c r="C638" s="35"/>
      <c r="D638" s="34">
        <f t="shared" si="21"/>
        <v>1961</v>
      </c>
      <c r="E638" s="26">
        <v>45361</v>
      </c>
      <c r="F638" s="37">
        <v>1964</v>
      </c>
      <c r="G638" s="36">
        <v>45362</v>
      </c>
      <c r="H638" s="76">
        <f t="shared" si="20"/>
        <v>3</v>
      </c>
      <c r="K638" s="33"/>
      <c r="L638" s="687">
        <v>45361</v>
      </c>
      <c r="M638" s="34">
        <f t="shared" si="19"/>
        <v>37.5</v>
      </c>
      <c r="N638" s="37">
        <v>60</v>
      </c>
      <c r="O638" s="35">
        <v>83.87</v>
      </c>
      <c r="P638" s="40"/>
      <c r="Q638" s="40">
        <f t="shared" si="25"/>
        <v>13.629999999999995</v>
      </c>
      <c r="R638" s="41"/>
      <c r="S638" s="48" t="s">
        <v>301</v>
      </c>
    </row>
    <row r="639" spans="1:19" ht="15.6" x14ac:dyDescent="0.3">
      <c r="A639" s="5"/>
      <c r="B639" s="105">
        <f t="shared" si="22"/>
        <v>1964</v>
      </c>
      <c r="C639" s="35"/>
      <c r="D639" s="34">
        <f t="shared" si="21"/>
        <v>1964</v>
      </c>
      <c r="E639" s="26">
        <v>45362</v>
      </c>
      <c r="F639" s="37">
        <v>1964</v>
      </c>
      <c r="G639" s="36">
        <v>45363</v>
      </c>
      <c r="H639" s="76">
        <f t="shared" si="20"/>
        <v>0</v>
      </c>
      <c r="K639" s="33"/>
      <c r="L639" s="687">
        <v>45362</v>
      </c>
      <c r="M639" s="34">
        <f t="shared" si="19"/>
        <v>83.87</v>
      </c>
      <c r="N639" s="37">
        <v>0</v>
      </c>
      <c r="O639" s="35">
        <v>83.87</v>
      </c>
      <c r="P639" s="40"/>
      <c r="Q639" s="40">
        <f t="shared" si="25"/>
        <v>0</v>
      </c>
      <c r="R639" s="41"/>
    </row>
    <row r="640" spans="1:19" ht="15.6" x14ac:dyDescent="0.3">
      <c r="A640" s="5"/>
      <c r="B640" s="105">
        <f t="shared" si="22"/>
        <v>1964</v>
      </c>
      <c r="C640" s="35"/>
      <c r="D640" s="34">
        <f t="shared" si="21"/>
        <v>1964</v>
      </c>
      <c r="E640" s="26">
        <v>45363</v>
      </c>
      <c r="F640" s="37">
        <v>1966</v>
      </c>
      <c r="G640" s="36">
        <v>45364</v>
      </c>
      <c r="H640" s="76">
        <f t="shared" si="20"/>
        <v>2</v>
      </c>
      <c r="K640" s="33"/>
      <c r="L640" s="687">
        <v>45363</v>
      </c>
      <c r="M640" s="34">
        <f t="shared" si="19"/>
        <v>83.87</v>
      </c>
      <c r="N640" s="37">
        <v>0</v>
      </c>
      <c r="O640" s="35">
        <v>75.5</v>
      </c>
      <c r="P640" s="40"/>
      <c r="Q640" s="40">
        <f t="shared" si="25"/>
        <v>8.3700000000000045</v>
      </c>
      <c r="R640" s="41"/>
    </row>
    <row r="641" spans="1:20" ht="15.6" x14ac:dyDescent="0.3">
      <c r="A641" s="5"/>
      <c r="B641" s="105">
        <f t="shared" si="22"/>
        <v>1966</v>
      </c>
      <c r="C641" s="35"/>
      <c r="D641" s="34">
        <f t="shared" si="21"/>
        <v>1966</v>
      </c>
      <c r="E641" s="26">
        <v>45364</v>
      </c>
      <c r="F641" s="37">
        <v>1967</v>
      </c>
      <c r="G641" s="36">
        <v>45365</v>
      </c>
      <c r="H641" s="76">
        <f t="shared" si="20"/>
        <v>1</v>
      </c>
      <c r="K641" s="33"/>
      <c r="L641" s="687">
        <v>45364</v>
      </c>
      <c r="M641" s="34">
        <f t="shared" si="19"/>
        <v>75.5</v>
      </c>
      <c r="N641" s="37">
        <v>0</v>
      </c>
      <c r="O641" s="35">
        <v>65.599999999999994</v>
      </c>
      <c r="P641" s="40"/>
      <c r="Q641" s="40">
        <f t="shared" si="25"/>
        <v>9.9000000000000057</v>
      </c>
      <c r="R641" s="41"/>
    </row>
    <row r="642" spans="1:20" ht="15.6" x14ac:dyDescent="0.3">
      <c r="A642" s="5"/>
      <c r="B642" s="105">
        <f t="shared" si="22"/>
        <v>1967</v>
      </c>
      <c r="C642" s="35"/>
      <c r="D642" s="34">
        <f t="shared" si="21"/>
        <v>1967</v>
      </c>
      <c r="E642" s="26">
        <v>45365</v>
      </c>
      <c r="F642" s="37">
        <v>1973</v>
      </c>
      <c r="G642" s="36">
        <v>45366</v>
      </c>
      <c r="H642" s="76">
        <f t="shared" si="20"/>
        <v>6</v>
      </c>
      <c r="K642" s="33"/>
      <c r="L642" s="687">
        <v>45365</v>
      </c>
      <c r="M642" s="34">
        <f t="shared" si="19"/>
        <v>65.599999999999994</v>
      </c>
      <c r="N642" s="37">
        <v>0</v>
      </c>
      <c r="O642" s="35">
        <v>47</v>
      </c>
      <c r="P642" s="40"/>
      <c r="Q642" s="40">
        <f t="shared" si="25"/>
        <v>18.599999999999994</v>
      </c>
      <c r="R642" s="41"/>
    </row>
    <row r="643" spans="1:20" ht="15.6" x14ac:dyDescent="0.3">
      <c r="A643" s="5"/>
      <c r="B643" s="105">
        <f t="shared" si="22"/>
        <v>1973</v>
      </c>
      <c r="C643" s="35"/>
      <c r="D643" s="34">
        <f t="shared" si="21"/>
        <v>1973</v>
      </c>
      <c r="E643" s="26">
        <v>45366</v>
      </c>
      <c r="F643" s="37">
        <v>1976</v>
      </c>
      <c r="G643" s="36">
        <v>45367</v>
      </c>
      <c r="H643" s="76">
        <f t="shared" si="20"/>
        <v>3</v>
      </c>
      <c r="K643" s="33"/>
      <c r="L643" s="687">
        <v>45366</v>
      </c>
      <c r="M643" s="34">
        <f t="shared" si="19"/>
        <v>47</v>
      </c>
      <c r="N643" s="37">
        <v>90</v>
      </c>
      <c r="O643" s="35">
        <v>103</v>
      </c>
      <c r="P643" s="40"/>
      <c r="Q643" s="40">
        <f t="shared" si="25"/>
        <v>34</v>
      </c>
      <c r="R643" s="41"/>
      <c r="S643" s="48" t="s">
        <v>302</v>
      </c>
      <c r="T643" s="48" t="s">
        <v>303</v>
      </c>
    </row>
    <row r="644" spans="1:20" ht="15.6" x14ac:dyDescent="0.3">
      <c r="A644" s="5"/>
      <c r="B644" s="105">
        <f t="shared" si="22"/>
        <v>1976</v>
      </c>
      <c r="C644" s="35"/>
      <c r="D644" s="34">
        <f t="shared" si="21"/>
        <v>1976</v>
      </c>
      <c r="E644" s="26">
        <v>45367</v>
      </c>
      <c r="F644" s="37">
        <v>1979</v>
      </c>
      <c r="G644" s="36">
        <v>45368</v>
      </c>
      <c r="H644" s="76">
        <f t="shared" si="20"/>
        <v>3</v>
      </c>
      <c r="K644" s="33"/>
      <c r="L644" s="687">
        <v>45367</v>
      </c>
      <c r="M644" s="34">
        <f t="shared" si="19"/>
        <v>103</v>
      </c>
      <c r="N644" s="37">
        <v>0</v>
      </c>
      <c r="O644" s="35">
        <v>92.5</v>
      </c>
      <c r="P644" s="40"/>
      <c r="Q644" s="40">
        <f t="shared" si="25"/>
        <v>10.5</v>
      </c>
      <c r="R644" s="41"/>
    </row>
    <row r="645" spans="1:20" ht="15.6" x14ac:dyDescent="0.3">
      <c r="A645" s="5"/>
      <c r="B645" s="105">
        <f t="shared" si="22"/>
        <v>1979</v>
      </c>
      <c r="C645" s="35"/>
      <c r="D645" s="34">
        <f t="shared" si="21"/>
        <v>1979</v>
      </c>
      <c r="E645" s="26">
        <v>45368</v>
      </c>
      <c r="F645" s="37">
        <v>1979</v>
      </c>
      <c r="G645" s="36">
        <v>45369</v>
      </c>
      <c r="H645" s="76">
        <f t="shared" si="20"/>
        <v>0</v>
      </c>
      <c r="K645" s="33"/>
      <c r="L645" s="687">
        <v>45368</v>
      </c>
      <c r="M645" s="34">
        <f t="shared" si="19"/>
        <v>92.5</v>
      </c>
      <c r="N645" s="37">
        <v>0</v>
      </c>
      <c r="O645" s="35">
        <v>92.5</v>
      </c>
      <c r="P645" s="40"/>
      <c r="Q645" s="40">
        <f t="shared" si="25"/>
        <v>0</v>
      </c>
      <c r="R645" s="41"/>
    </row>
    <row r="646" spans="1:20" ht="15.6" x14ac:dyDescent="0.3">
      <c r="A646" s="5"/>
      <c r="B646" s="105">
        <f t="shared" si="22"/>
        <v>1979</v>
      </c>
      <c r="C646" s="35"/>
      <c r="D646" s="34">
        <f t="shared" si="21"/>
        <v>1979</v>
      </c>
      <c r="E646" s="26">
        <v>45369</v>
      </c>
      <c r="F646" s="37">
        <v>1981</v>
      </c>
      <c r="G646" s="36">
        <v>45370</v>
      </c>
      <c r="H646" s="76">
        <f t="shared" si="20"/>
        <v>2</v>
      </c>
      <c r="K646" s="33"/>
      <c r="L646" s="687">
        <v>45369</v>
      </c>
      <c r="M646" s="34">
        <f t="shared" si="19"/>
        <v>92.5</v>
      </c>
      <c r="N646" s="37">
        <v>0</v>
      </c>
      <c r="O646" s="35">
        <v>83.87</v>
      </c>
      <c r="P646" s="40"/>
      <c r="Q646" s="40">
        <f t="shared" si="25"/>
        <v>8.6299999999999955</v>
      </c>
      <c r="R646" s="41"/>
    </row>
    <row r="647" spans="1:20" ht="15.6" x14ac:dyDescent="0.3">
      <c r="A647" s="5"/>
      <c r="B647" s="105">
        <f t="shared" si="22"/>
        <v>1981</v>
      </c>
      <c r="C647" s="35"/>
      <c r="D647" s="34">
        <f t="shared" si="21"/>
        <v>1981</v>
      </c>
      <c r="E647" s="26">
        <v>45370</v>
      </c>
      <c r="F647" s="37">
        <v>1982</v>
      </c>
      <c r="G647" s="36">
        <v>45371</v>
      </c>
      <c r="H647" s="76">
        <f t="shared" si="20"/>
        <v>1</v>
      </c>
      <c r="K647" s="33"/>
      <c r="L647" s="687">
        <v>45370</v>
      </c>
      <c r="M647" s="34">
        <f t="shared" si="19"/>
        <v>83.87</v>
      </c>
      <c r="N647" s="37">
        <v>0</v>
      </c>
      <c r="O647" s="35">
        <v>79.75</v>
      </c>
      <c r="P647" s="40"/>
      <c r="Q647" s="40">
        <f t="shared" si="25"/>
        <v>4.1200000000000045</v>
      </c>
      <c r="R647" s="41"/>
    </row>
    <row r="648" spans="1:20" ht="15.6" x14ac:dyDescent="0.3">
      <c r="A648" s="5"/>
      <c r="B648" s="105">
        <f t="shared" si="22"/>
        <v>1982</v>
      </c>
      <c r="C648" s="35"/>
      <c r="D648" s="34">
        <f t="shared" si="21"/>
        <v>1982</v>
      </c>
      <c r="E648" s="26">
        <v>45371</v>
      </c>
      <c r="F648" s="37">
        <v>1987</v>
      </c>
      <c r="G648" s="36">
        <v>45372</v>
      </c>
      <c r="H648" s="76">
        <f t="shared" si="20"/>
        <v>5</v>
      </c>
      <c r="K648" s="33"/>
      <c r="L648" s="687">
        <v>45371</v>
      </c>
      <c r="M648" s="34">
        <f t="shared" si="19"/>
        <v>79.75</v>
      </c>
      <c r="N648" s="37">
        <v>60</v>
      </c>
      <c r="O648" s="35">
        <v>123</v>
      </c>
      <c r="P648" s="40"/>
      <c r="Q648" s="40">
        <f t="shared" si="25"/>
        <v>16.75</v>
      </c>
      <c r="R648" s="41"/>
      <c r="S648" s="48" t="s">
        <v>304</v>
      </c>
    </row>
    <row r="649" spans="1:20" ht="15.6" x14ac:dyDescent="0.3">
      <c r="A649" s="5"/>
      <c r="B649" s="105">
        <f t="shared" si="22"/>
        <v>1987</v>
      </c>
      <c r="C649" s="35"/>
      <c r="D649" s="34">
        <f t="shared" si="21"/>
        <v>1987</v>
      </c>
      <c r="E649" s="26">
        <v>45372</v>
      </c>
      <c r="F649" s="37">
        <v>1992</v>
      </c>
      <c r="G649" s="36">
        <v>45373</v>
      </c>
      <c r="H649" s="76">
        <f t="shared" si="20"/>
        <v>5</v>
      </c>
      <c r="K649" s="33"/>
      <c r="L649" s="687">
        <v>45372</v>
      </c>
      <c r="M649" s="34">
        <f t="shared" si="19"/>
        <v>123</v>
      </c>
      <c r="N649" s="37">
        <v>0</v>
      </c>
      <c r="O649" s="35">
        <v>99.25</v>
      </c>
      <c r="P649" s="40"/>
      <c r="Q649" s="40">
        <f t="shared" si="25"/>
        <v>23.75</v>
      </c>
      <c r="R649" s="41"/>
    </row>
    <row r="650" spans="1:20" ht="15.6" x14ac:dyDescent="0.3">
      <c r="A650" s="5"/>
      <c r="B650" s="105">
        <f t="shared" si="22"/>
        <v>1992</v>
      </c>
      <c r="C650" s="35"/>
      <c r="D650" s="34">
        <f t="shared" si="21"/>
        <v>1992</v>
      </c>
      <c r="E650" s="26">
        <v>45373</v>
      </c>
      <c r="F650" s="37">
        <v>1996</v>
      </c>
      <c r="G650" s="36">
        <v>45374</v>
      </c>
      <c r="H650" s="76">
        <f t="shared" si="20"/>
        <v>4</v>
      </c>
      <c r="K650" s="33"/>
      <c r="L650" s="687">
        <v>45373</v>
      </c>
      <c r="M650" s="34">
        <f t="shared" si="19"/>
        <v>99.25</v>
      </c>
      <c r="N650" s="37">
        <v>0</v>
      </c>
      <c r="O650" s="35">
        <v>73.25</v>
      </c>
      <c r="P650" s="40"/>
      <c r="Q650" s="40">
        <f t="shared" si="25"/>
        <v>26</v>
      </c>
      <c r="R650" s="41"/>
    </row>
    <row r="651" spans="1:20" ht="15.6" x14ac:dyDescent="0.3">
      <c r="A651" s="5"/>
      <c r="B651" s="105">
        <f t="shared" si="22"/>
        <v>1996</v>
      </c>
      <c r="C651" s="35"/>
      <c r="D651" s="34">
        <f t="shared" si="21"/>
        <v>1996</v>
      </c>
      <c r="E651" s="26">
        <v>45374</v>
      </c>
      <c r="F651" s="37">
        <v>1996</v>
      </c>
      <c r="G651" s="36">
        <v>45375</v>
      </c>
      <c r="H651" s="76">
        <f t="shared" si="20"/>
        <v>0</v>
      </c>
      <c r="K651" s="33"/>
      <c r="L651" s="687">
        <v>45374</v>
      </c>
      <c r="M651" s="34">
        <f t="shared" si="19"/>
        <v>73.25</v>
      </c>
      <c r="N651" s="37">
        <v>0</v>
      </c>
      <c r="O651" s="35">
        <v>73.25</v>
      </c>
      <c r="P651" s="40"/>
      <c r="Q651" s="40">
        <f t="shared" si="25"/>
        <v>0</v>
      </c>
      <c r="R651" s="41"/>
    </row>
    <row r="652" spans="1:20" ht="15.6" x14ac:dyDescent="0.3">
      <c r="A652" s="5"/>
      <c r="B652" s="105">
        <f t="shared" si="22"/>
        <v>1996</v>
      </c>
      <c r="C652" s="35"/>
      <c r="D652" s="34">
        <f t="shared" si="21"/>
        <v>1996</v>
      </c>
      <c r="E652" s="26">
        <v>45375</v>
      </c>
      <c r="F652" s="37">
        <v>1996</v>
      </c>
      <c r="G652" s="36">
        <v>45376</v>
      </c>
      <c r="H652" s="76">
        <f t="shared" si="20"/>
        <v>0</v>
      </c>
      <c r="K652" s="33"/>
      <c r="L652" s="687">
        <v>45375</v>
      </c>
      <c r="M652" s="34">
        <f t="shared" si="19"/>
        <v>73.25</v>
      </c>
      <c r="N652" s="37">
        <v>0</v>
      </c>
      <c r="O652" s="35">
        <v>73.25</v>
      </c>
      <c r="P652" s="40"/>
      <c r="Q652" s="40">
        <f t="shared" si="25"/>
        <v>0</v>
      </c>
      <c r="R652" s="41"/>
    </row>
    <row r="653" spans="1:20" ht="15.6" x14ac:dyDescent="0.3">
      <c r="A653" s="5"/>
      <c r="B653" s="105">
        <f t="shared" si="22"/>
        <v>1996</v>
      </c>
      <c r="C653" s="35"/>
      <c r="D653" s="34">
        <f t="shared" si="21"/>
        <v>1996</v>
      </c>
      <c r="E653" s="26">
        <v>45376</v>
      </c>
      <c r="F653" s="37">
        <v>2005</v>
      </c>
      <c r="G653" s="36">
        <v>45377</v>
      </c>
      <c r="H653" s="76">
        <f t="shared" si="20"/>
        <v>9</v>
      </c>
      <c r="K653" s="33"/>
      <c r="L653" s="687">
        <v>45376</v>
      </c>
      <c r="M653" s="34">
        <f t="shared" si="19"/>
        <v>73.25</v>
      </c>
      <c r="N653" s="37">
        <v>30</v>
      </c>
      <c r="O653" s="35">
        <v>47</v>
      </c>
      <c r="P653" s="40"/>
      <c r="Q653" s="40">
        <f t="shared" si="25"/>
        <v>56.25</v>
      </c>
      <c r="R653" s="41"/>
    </row>
    <row r="654" spans="1:20" ht="15.6" x14ac:dyDescent="0.3">
      <c r="A654" s="5"/>
      <c r="B654" s="105">
        <f t="shared" si="22"/>
        <v>2005</v>
      </c>
      <c r="C654" s="35"/>
      <c r="D654" s="34">
        <f t="shared" si="21"/>
        <v>2005</v>
      </c>
      <c r="E654" s="26">
        <v>45377</v>
      </c>
      <c r="F654" s="37">
        <v>2006</v>
      </c>
      <c r="G654" s="36">
        <v>45378</v>
      </c>
      <c r="H654" s="76">
        <f t="shared" si="20"/>
        <v>1</v>
      </c>
      <c r="K654" s="33"/>
      <c r="L654" s="687">
        <v>45377</v>
      </c>
      <c r="M654" s="34">
        <f t="shared" si="19"/>
        <v>47</v>
      </c>
      <c r="N654" s="37">
        <v>0</v>
      </c>
      <c r="O654" s="35">
        <v>47</v>
      </c>
      <c r="P654" s="40"/>
      <c r="Q654" s="40">
        <f t="shared" si="25"/>
        <v>0</v>
      </c>
      <c r="R654" s="41"/>
    </row>
    <row r="655" spans="1:20" ht="15.6" x14ac:dyDescent="0.3">
      <c r="A655" s="5"/>
      <c r="B655" s="105">
        <f t="shared" si="22"/>
        <v>2006</v>
      </c>
      <c r="C655" s="35"/>
      <c r="D655" s="34">
        <f t="shared" si="21"/>
        <v>2006</v>
      </c>
      <c r="E655" s="26">
        <v>45378</v>
      </c>
      <c r="F655" s="37">
        <v>2009</v>
      </c>
      <c r="G655" s="36">
        <v>45379</v>
      </c>
      <c r="H655" s="76">
        <f t="shared" si="20"/>
        <v>3</v>
      </c>
      <c r="K655" s="33"/>
      <c r="L655" s="687">
        <v>45378</v>
      </c>
      <c r="M655" s="34">
        <f t="shared" si="19"/>
        <v>47</v>
      </c>
      <c r="N655" s="37">
        <v>0</v>
      </c>
      <c r="O655" s="35">
        <v>45</v>
      </c>
      <c r="P655" s="40"/>
      <c r="Q655" s="40">
        <f t="shared" si="25"/>
        <v>2</v>
      </c>
      <c r="R655" s="41"/>
    </row>
    <row r="656" spans="1:20" ht="15.6" x14ac:dyDescent="0.3">
      <c r="A656" s="5"/>
      <c r="B656" s="105">
        <f t="shared" si="22"/>
        <v>2009</v>
      </c>
      <c r="C656" s="35"/>
      <c r="D656" s="34">
        <f t="shared" si="21"/>
        <v>2009</v>
      </c>
      <c r="E656" s="26">
        <v>45379</v>
      </c>
      <c r="F656" s="37">
        <v>2013</v>
      </c>
      <c r="G656" s="36">
        <v>45380</v>
      </c>
      <c r="H656" s="76">
        <f t="shared" si="20"/>
        <v>4</v>
      </c>
      <c r="K656" s="33"/>
      <c r="L656" s="687">
        <v>45379</v>
      </c>
      <c r="M656" s="34">
        <f t="shared" si="19"/>
        <v>45</v>
      </c>
      <c r="N656" s="37">
        <v>60</v>
      </c>
      <c r="O656" s="35">
        <v>88</v>
      </c>
      <c r="P656" s="40"/>
      <c r="Q656" s="40">
        <f t="shared" si="25"/>
        <v>17</v>
      </c>
      <c r="R656" s="41"/>
      <c r="S656" s="48" t="s">
        <v>305</v>
      </c>
    </row>
    <row r="657" spans="1:21" ht="15.6" x14ac:dyDescent="0.3">
      <c r="A657" s="5"/>
      <c r="B657" s="105">
        <f t="shared" si="22"/>
        <v>2013</v>
      </c>
      <c r="C657" s="35"/>
      <c r="D657" s="34">
        <f t="shared" si="21"/>
        <v>2013</v>
      </c>
      <c r="E657" s="26">
        <v>45380</v>
      </c>
      <c r="F657" s="37">
        <v>2014</v>
      </c>
      <c r="G657" s="36">
        <v>45381</v>
      </c>
      <c r="H657" s="76">
        <f t="shared" si="20"/>
        <v>1</v>
      </c>
      <c r="K657" s="33"/>
      <c r="L657" s="687">
        <v>45380</v>
      </c>
      <c r="M657" s="34">
        <f t="shared" si="19"/>
        <v>88</v>
      </c>
      <c r="N657" s="37">
        <v>0</v>
      </c>
      <c r="O657" s="35">
        <v>83.87</v>
      </c>
      <c r="P657" s="40"/>
      <c r="Q657" s="40">
        <f t="shared" si="25"/>
        <v>4.1299999999999955</v>
      </c>
      <c r="R657" s="41"/>
    </row>
    <row r="658" spans="1:21" ht="15.6" x14ac:dyDescent="0.3">
      <c r="A658" s="5"/>
      <c r="B658" s="105">
        <f t="shared" si="22"/>
        <v>2014</v>
      </c>
      <c r="C658" s="35"/>
      <c r="D658" s="34">
        <f t="shared" si="21"/>
        <v>2014</v>
      </c>
      <c r="E658" s="26">
        <v>45381</v>
      </c>
      <c r="F658" s="37">
        <v>2016</v>
      </c>
      <c r="G658" s="36">
        <v>45382</v>
      </c>
      <c r="H658" s="76">
        <f t="shared" si="20"/>
        <v>2</v>
      </c>
      <c r="K658" s="33"/>
      <c r="L658" s="687">
        <v>45381</v>
      </c>
      <c r="M658" s="34">
        <f t="shared" si="19"/>
        <v>83.87</v>
      </c>
      <c r="N658" s="37">
        <v>0</v>
      </c>
      <c r="O658" s="35">
        <v>75.5</v>
      </c>
      <c r="P658" s="40"/>
      <c r="Q658" s="40">
        <f t="shared" si="25"/>
        <v>8.3700000000000045</v>
      </c>
      <c r="R658" s="41"/>
    </row>
    <row r="659" spans="1:21" ht="15.6" x14ac:dyDescent="0.3">
      <c r="A659" s="5"/>
      <c r="B659" s="105">
        <f t="shared" si="22"/>
        <v>2016</v>
      </c>
      <c r="C659" s="35"/>
      <c r="D659" s="34">
        <f t="shared" si="21"/>
        <v>2016</v>
      </c>
      <c r="E659" s="26">
        <v>45382</v>
      </c>
      <c r="F659" s="37">
        <v>2016</v>
      </c>
      <c r="G659" s="36">
        <v>45383</v>
      </c>
      <c r="H659" s="76">
        <f t="shared" si="20"/>
        <v>0</v>
      </c>
      <c r="I659" s="48">
        <f>SUM(H569:H659)</f>
        <v>189</v>
      </c>
      <c r="K659" s="33"/>
      <c r="L659" s="687">
        <v>45382</v>
      </c>
      <c r="M659" s="34">
        <f t="shared" si="19"/>
        <v>75.5</v>
      </c>
      <c r="N659" s="37">
        <v>0</v>
      </c>
      <c r="O659" s="35">
        <v>75.5</v>
      </c>
      <c r="P659" s="40"/>
      <c r="Q659" s="40">
        <f t="shared" si="25"/>
        <v>0</v>
      </c>
      <c r="R659" s="41"/>
      <c r="U659" s="48">
        <f>SUM(Q568:Q658)</f>
        <v>760.75</v>
      </c>
    </row>
    <row r="660" spans="1:21" ht="15.6" x14ac:dyDescent="0.3">
      <c r="A660" s="5"/>
      <c r="B660" s="105">
        <f t="shared" si="22"/>
        <v>2016</v>
      </c>
      <c r="C660" s="35"/>
      <c r="D660" s="34">
        <f t="shared" si="21"/>
        <v>2016</v>
      </c>
      <c r="E660" s="26">
        <v>45383</v>
      </c>
      <c r="F660" s="37">
        <v>2016</v>
      </c>
      <c r="G660" s="36">
        <v>45384</v>
      </c>
      <c r="H660" s="76">
        <f t="shared" si="20"/>
        <v>0</v>
      </c>
      <c r="K660" s="33"/>
      <c r="L660" s="687">
        <v>45383</v>
      </c>
      <c r="M660" s="34">
        <f t="shared" si="19"/>
        <v>75.5</v>
      </c>
      <c r="N660" s="37">
        <v>0</v>
      </c>
      <c r="O660" s="35">
        <v>75.5</v>
      </c>
      <c r="P660" s="40"/>
      <c r="Q660" s="40">
        <f t="shared" si="25"/>
        <v>0</v>
      </c>
      <c r="R660" s="41"/>
    </row>
    <row r="661" spans="1:21" ht="15.6" x14ac:dyDescent="0.3">
      <c r="A661" s="5"/>
      <c r="B661" s="105">
        <f t="shared" si="22"/>
        <v>2016</v>
      </c>
      <c r="C661" s="35"/>
      <c r="D661" s="34">
        <f t="shared" si="21"/>
        <v>2016</v>
      </c>
      <c r="E661" s="26">
        <v>45384</v>
      </c>
      <c r="F661" s="37">
        <v>2017</v>
      </c>
      <c r="G661" s="36">
        <v>45385</v>
      </c>
      <c r="H661" s="76">
        <f t="shared" si="20"/>
        <v>1</v>
      </c>
      <c r="K661" s="33"/>
      <c r="L661" s="687">
        <v>45384</v>
      </c>
      <c r="M661" s="34">
        <f t="shared" si="19"/>
        <v>75.5</v>
      </c>
      <c r="N661" s="37">
        <v>0</v>
      </c>
      <c r="O661" s="35">
        <v>73.5</v>
      </c>
      <c r="P661" s="40"/>
      <c r="Q661" s="40">
        <f t="shared" si="25"/>
        <v>2</v>
      </c>
      <c r="R661" s="41"/>
    </row>
    <row r="662" spans="1:21" ht="15.6" x14ac:dyDescent="0.3">
      <c r="A662" s="5"/>
      <c r="B662" s="105">
        <f t="shared" si="22"/>
        <v>2017</v>
      </c>
      <c r="C662" s="35"/>
      <c r="D662" s="34">
        <f t="shared" si="21"/>
        <v>2017</v>
      </c>
      <c r="E662" s="26">
        <v>45385</v>
      </c>
      <c r="F662" s="37">
        <v>2017</v>
      </c>
      <c r="G662" s="36">
        <v>45386</v>
      </c>
      <c r="H662" s="76">
        <f t="shared" si="20"/>
        <v>0</v>
      </c>
      <c r="K662" s="33"/>
      <c r="L662" s="687">
        <v>45385</v>
      </c>
      <c r="M662" s="34">
        <f t="shared" si="19"/>
        <v>73.5</v>
      </c>
      <c r="N662" s="37">
        <v>0</v>
      </c>
      <c r="O662" s="35">
        <v>73.5</v>
      </c>
      <c r="P662" s="40"/>
      <c r="Q662" s="40">
        <f t="shared" si="25"/>
        <v>0</v>
      </c>
      <c r="R662" s="41"/>
      <c r="S662" s="48" t="s">
        <v>306</v>
      </c>
    </row>
    <row r="663" spans="1:21" ht="15.6" x14ac:dyDescent="0.3">
      <c r="A663" s="5"/>
      <c r="B663" s="105">
        <f t="shared" si="22"/>
        <v>2017</v>
      </c>
      <c r="C663" s="35"/>
      <c r="D663" s="34">
        <f t="shared" si="21"/>
        <v>2017</v>
      </c>
      <c r="E663" s="26">
        <v>45386</v>
      </c>
      <c r="F663" s="37">
        <v>2019</v>
      </c>
      <c r="G663" s="36">
        <v>45387</v>
      </c>
      <c r="H663" s="76">
        <f t="shared" si="20"/>
        <v>2</v>
      </c>
      <c r="K663" s="33"/>
      <c r="L663" s="687">
        <v>45386</v>
      </c>
      <c r="M663" s="34">
        <f t="shared" si="19"/>
        <v>73.5</v>
      </c>
      <c r="N663" s="37">
        <v>0</v>
      </c>
      <c r="O663" s="35">
        <v>65.599999999999994</v>
      </c>
      <c r="P663" s="40"/>
      <c r="Q663" s="40">
        <f t="shared" si="25"/>
        <v>7.9000000000000057</v>
      </c>
      <c r="R663" s="41"/>
    </row>
    <row r="664" spans="1:21" ht="15.6" x14ac:dyDescent="0.3">
      <c r="A664" s="5"/>
      <c r="B664" s="105">
        <f t="shared" si="22"/>
        <v>2019</v>
      </c>
      <c r="C664" s="35"/>
      <c r="D664" s="34">
        <f t="shared" si="21"/>
        <v>2019</v>
      </c>
      <c r="E664" s="26">
        <v>45387</v>
      </c>
      <c r="F664" s="37">
        <v>2021</v>
      </c>
      <c r="G664" s="36">
        <v>45388</v>
      </c>
      <c r="H664" s="76">
        <f t="shared" si="20"/>
        <v>2</v>
      </c>
      <c r="K664" s="33"/>
      <c r="L664" s="687">
        <v>45387</v>
      </c>
      <c r="M664" s="34">
        <f t="shared" si="19"/>
        <v>65.599999999999994</v>
      </c>
      <c r="N664" s="37">
        <v>0</v>
      </c>
      <c r="O664" s="35">
        <v>55.31</v>
      </c>
      <c r="P664" s="40"/>
      <c r="Q664" s="40">
        <f t="shared" si="25"/>
        <v>10.289999999999992</v>
      </c>
      <c r="R664" s="41"/>
    </row>
    <row r="665" spans="1:21" ht="15.6" x14ac:dyDescent="0.3">
      <c r="A665" s="5"/>
      <c r="B665" s="105">
        <f t="shared" si="22"/>
        <v>2021</v>
      </c>
      <c r="C665" s="35"/>
      <c r="D665" s="34">
        <f t="shared" si="21"/>
        <v>2021</v>
      </c>
      <c r="E665" s="26">
        <v>45388</v>
      </c>
      <c r="F665" s="37">
        <v>2021</v>
      </c>
      <c r="G665" s="36">
        <v>45389</v>
      </c>
      <c r="H665" s="76">
        <f t="shared" si="20"/>
        <v>0</v>
      </c>
      <c r="K665" s="33"/>
      <c r="L665" s="687">
        <v>45388</v>
      </c>
      <c r="M665" s="34">
        <f t="shared" si="19"/>
        <v>55.31</v>
      </c>
      <c r="N665" s="37">
        <v>0</v>
      </c>
      <c r="O665" s="35">
        <v>55.31</v>
      </c>
      <c r="P665" s="40"/>
      <c r="Q665" s="40">
        <f t="shared" si="25"/>
        <v>0</v>
      </c>
      <c r="R665" s="41"/>
    </row>
    <row r="666" spans="1:21" ht="15.6" x14ac:dyDescent="0.3">
      <c r="A666" s="5"/>
      <c r="B666" s="105">
        <f t="shared" si="22"/>
        <v>2021</v>
      </c>
      <c r="C666" s="35"/>
      <c r="D666" s="34">
        <f t="shared" si="21"/>
        <v>2021</v>
      </c>
      <c r="E666" s="26">
        <v>45389</v>
      </c>
      <c r="F666" s="37">
        <v>2021</v>
      </c>
      <c r="G666" s="36">
        <v>45390</v>
      </c>
      <c r="H666" s="76">
        <f t="shared" si="20"/>
        <v>0</v>
      </c>
      <c r="K666" s="33"/>
      <c r="L666" s="687">
        <v>45389</v>
      </c>
      <c r="M666" s="34">
        <f t="shared" si="19"/>
        <v>55.31</v>
      </c>
      <c r="N666" s="37">
        <v>0</v>
      </c>
      <c r="O666" s="35">
        <v>55.31</v>
      </c>
      <c r="P666" s="40"/>
      <c r="Q666" s="40">
        <f t="shared" si="25"/>
        <v>0</v>
      </c>
      <c r="R666" s="41"/>
    </row>
    <row r="667" spans="1:21" ht="15.6" x14ac:dyDescent="0.3">
      <c r="A667" s="5"/>
      <c r="B667" s="105">
        <f t="shared" si="22"/>
        <v>2021</v>
      </c>
      <c r="C667" s="35"/>
      <c r="D667" s="34">
        <f t="shared" si="21"/>
        <v>2021</v>
      </c>
      <c r="E667" s="26">
        <v>45390</v>
      </c>
      <c r="F667" s="37">
        <v>2022</v>
      </c>
      <c r="G667" s="36">
        <v>45391</v>
      </c>
      <c r="H667" s="76">
        <f t="shared" si="20"/>
        <v>1</v>
      </c>
      <c r="K667" s="33"/>
      <c r="L667" s="687">
        <v>45390</v>
      </c>
      <c r="M667" s="34">
        <f t="shared" si="19"/>
        <v>55.31</v>
      </c>
      <c r="N667" s="37">
        <v>0</v>
      </c>
      <c r="O667" s="35">
        <v>54.375</v>
      </c>
      <c r="P667" s="40"/>
      <c r="Q667" s="40">
        <f t="shared" si="25"/>
        <v>0.93500000000000227</v>
      </c>
      <c r="R667" s="41"/>
    </row>
    <row r="668" spans="1:21" ht="15.6" x14ac:dyDescent="0.3">
      <c r="A668" s="5"/>
      <c r="B668" s="105">
        <f t="shared" si="22"/>
        <v>2022</v>
      </c>
      <c r="C668" s="35"/>
      <c r="D668" s="34">
        <f t="shared" si="21"/>
        <v>2022</v>
      </c>
      <c r="E668" s="26">
        <v>45391</v>
      </c>
      <c r="F668" s="37">
        <v>2029</v>
      </c>
      <c r="G668" s="36">
        <v>45392</v>
      </c>
      <c r="H668" s="76">
        <f t="shared" si="20"/>
        <v>7</v>
      </c>
      <c r="K668" s="33"/>
      <c r="L668" s="687">
        <v>45391</v>
      </c>
      <c r="M668" s="34">
        <f t="shared" si="19"/>
        <v>54.375</v>
      </c>
      <c r="N668" s="37">
        <v>0</v>
      </c>
      <c r="O668" s="35">
        <v>30</v>
      </c>
      <c r="P668" s="40"/>
      <c r="Q668" s="40">
        <f t="shared" si="25"/>
        <v>24.375</v>
      </c>
      <c r="R668" s="41"/>
    </row>
    <row r="669" spans="1:21" ht="15.6" x14ac:dyDescent="0.3">
      <c r="A669" s="5"/>
      <c r="B669" s="105">
        <f t="shared" si="22"/>
        <v>2029</v>
      </c>
      <c r="C669" s="35"/>
      <c r="D669" s="34">
        <f t="shared" si="21"/>
        <v>2029</v>
      </c>
      <c r="E669" s="26">
        <v>45392</v>
      </c>
      <c r="F669" s="37">
        <v>2029</v>
      </c>
      <c r="G669" s="36">
        <v>45393</v>
      </c>
      <c r="H669" s="76">
        <f t="shared" si="20"/>
        <v>0</v>
      </c>
      <c r="K669" s="33"/>
      <c r="L669" s="687">
        <v>45392</v>
      </c>
      <c r="M669" s="34">
        <f t="shared" si="19"/>
        <v>30</v>
      </c>
      <c r="N669" s="37">
        <v>60</v>
      </c>
      <c r="O669" s="35">
        <v>91.75</v>
      </c>
      <c r="P669" s="40"/>
      <c r="Q669" s="40">
        <v>0</v>
      </c>
      <c r="R669" s="41"/>
      <c r="S669" s="48" t="s">
        <v>307</v>
      </c>
    </row>
    <row r="670" spans="1:21" ht="15.6" x14ac:dyDescent="0.3">
      <c r="A670" s="5"/>
      <c r="B670" s="105">
        <f t="shared" si="22"/>
        <v>2029</v>
      </c>
      <c r="C670" s="35"/>
      <c r="D670" s="34">
        <f t="shared" si="21"/>
        <v>2029</v>
      </c>
      <c r="E670" s="26">
        <v>45393</v>
      </c>
      <c r="F670" s="37">
        <v>2030</v>
      </c>
      <c r="G670" s="36">
        <v>45394</v>
      </c>
      <c r="H670" s="76">
        <f t="shared" si="20"/>
        <v>1</v>
      </c>
      <c r="K670" s="33"/>
      <c r="L670" s="687">
        <v>45393</v>
      </c>
      <c r="M670" s="34">
        <f t="shared" si="19"/>
        <v>91.75</v>
      </c>
      <c r="N670" s="37"/>
      <c r="O670" s="35">
        <v>91.75</v>
      </c>
      <c r="P670" s="40"/>
      <c r="Q670" s="40">
        <f t="shared" ref="Q670:Q762" si="26">(M670+N670)-O670</f>
        <v>0</v>
      </c>
      <c r="R670" s="41"/>
    </row>
    <row r="671" spans="1:21" ht="15.6" x14ac:dyDescent="0.3">
      <c r="A671" s="5"/>
      <c r="B671" s="105">
        <f t="shared" si="22"/>
        <v>2030</v>
      </c>
      <c r="C671" s="35"/>
      <c r="D671" s="34">
        <f t="shared" si="21"/>
        <v>2030</v>
      </c>
      <c r="E671" s="26">
        <v>45394</v>
      </c>
      <c r="F671" s="37">
        <v>2030</v>
      </c>
      <c r="G671" s="36">
        <v>45395</v>
      </c>
      <c r="H671" s="76">
        <f t="shared" si="20"/>
        <v>0</v>
      </c>
      <c r="K671" s="33"/>
      <c r="L671" s="687">
        <v>45394</v>
      </c>
      <c r="M671" s="34">
        <f t="shared" si="19"/>
        <v>91.75</v>
      </c>
      <c r="N671" s="37"/>
      <c r="O671" s="35">
        <v>91.75</v>
      </c>
      <c r="P671" s="40"/>
      <c r="Q671" s="40">
        <f t="shared" si="26"/>
        <v>0</v>
      </c>
      <c r="R671" s="41"/>
    </row>
    <row r="672" spans="1:21" ht="15.6" x14ac:dyDescent="0.3">
      <c r="A672" s="5"/>
      <c r="B672" s="105">
        <f t="shared" si="22"/>
        <v>2030</v>
      </c>
      <c r="C672" s="35"/>
      <c r="D672" s="34">
        <f t="shared" si="21"/>
        <v>2030</v>
      </c>
      <c r="E672" s="26">
        <v>45395</v>
      </c>
      <c r="F672" s="37">
        <v>2030</v>
      </c>
      <c r="G672" s="36">
        <v>45396</v>
      </c>
      <c r="H672" s="76">
        <f t="shared" si="20"/>
        <v>0</v>
      </c>
      <c r="K672" s="33"/>
      <c r="L672" s="687">
        <v>45395</v>
      </c>
      <c r="M672" s="34">
        <f t="shared" si="19"/>
        <v>91.75</v>
      </c>
      <c r="N672" s="37"/>
      <c r="O672" s="35">
        <v>91.75</v>
      </c>
      <c r="P672" s="40"/>
      <c r="Q672" s="40">
        <f t="shared" si="26"/>
        <v>0</v>
      </c>
      <c r="R672" s="41"/>
    </row>
    <row r="673" spans="1:21" ht="15.6" x14ac:dyDescent="0.3">
      <c r="A673" s="5"/>
      <c r="B673" s="105">
        <f t="shared" si="22"/>
        <v>2030</v>
      </c>
      <c r="C673" s="35"/>
      <c r="D673" s="34">
        <f t="shared" si="21"/>
        <v>2030</v>
      </c>
      <c r="E673" s="26">
        <v>45396</v>
      </c>
      <c r="F673" s="37">
        <v>2030</v>
      </c>
      <c r="G673" s="36">
        <v>45397</v>
      </c>
      <c r="H673" s="76">
        <f t="shared" si="20"/>
        <v>0</v>
      </c>
      <c r="K673" s="33"/>
      <c r="L673" s="687">
        <v>45396</v>
      </c>
      <c r="M673" s="34">
        <f t="shared" si="19"/>
        <v>91.75</v>
      </c>
      <c r="N673" s="37"/>
      <c r="O673" s="35">
        <v>91.75</v>
      </c>
      <c r="P673" s="40"/>
      <c r="Q673" s="40">
        <f t="shared" si="26"/>
        <v>0</v>
      </c>
      <c r="R673" s="41"/>
    </row>
    <row r="674" spans="1:21" ht="15.6" x14ac:dyDescent="0.3">
      <c r="A674" s="5"/>
      <c r="B674" s="105">
        <f t="shared" si="22"/>
        <v>2030</v>
      </c>
      <c r="C674" s="35"/>
      <c r="D674" s="34">
        <f t="shared" si="21"/>
        <v>2030</v>
      </c>
      <c r="E674" s="26">
        <v>45397</v>
      </c>
      <c r="F674" s="37">
        <v>2043</v>
      </c>
      <c r="G674" s="36">
        <v>45398</v>
      </c>
      <c r="H674" s="76">
        <f t="shared" si="20"/>
        <v>13</v>
      </c>
      <c r="K674" s="33"/>
      <c r="L674" s="687">
        <v>45397</v>
      </c>
      <c r="M674" s="34">
        <f t="shared" si="19"/>
        <v>91.75</v>
      </c>
      <c r="N674" s="37">
        <v>60</v>
      </c>
      <c r="O674" s="35">
        <v>100</v>
      </c>
      <c r="P674" s="40"/>
      <c r="Q674" s="40">
        <f t="shared" si="26"/>
        <v>51.75</v>
      </c>
      <c r="R674" s="41"/>
      <c r="S674" s="48" t="s">
        <v>308</v>
      </c>
    </row>
    <row r="675" spans="1:21" ht="15.6" x14ac:dyDescent="0.3">
      <c r="A675" s="5"/>
      <c r="B675" s="105">
        <f t="shared" si="22"/>
        <v>2043</v>
      </c>
      <c r="C675" s="35"/>
      <c r="D675" s="34">
        <f t="shared" si="21"/>
        <v>2043</v>
      </c>
      <c r="E675" s="26">
        <v>45398</v>
      </c>
      <c r="F675" s="37">
        <v>2057</v>
      </c>
      <c r="G675" s="36">
        <v>45399</v>
      </c>
      <c r="H675" s="76">
        <f t="shared" si="20"/>
        <v>14</v>
      </c>
      <c r="K675" s="33"/>
      <c r="L675" s="687">
        <v>45398</v>
      </c>
      <c r="M675" s="34">
        <f t="shared" si="19"/>
        <v>100</v>
      </c>
      <c r="N675" s="37">
        <v>30</v>
      </c>
      <c r="O675" s="35">
        <v>65.599999999999994</v>
      </c>
      <c r="P675" s="40"/>
      <c r="Q675" s="40">
        <f t="shared" si="26"/>
        <v>64.400000000000006</v>
      </c>
      <c r="R675" s="41"/>
      <c r="S675" s="48" t="s">
        <v>309</v>
      </c>
      <c r="T675" s="48" t="s">
        <v>310</v>
      </c>
    </row>
    <row r="676" spans="1:21" ht="15.6" x14ac:dyDescent="0.3">
      <c r="A676" s="5"/>
      <c r="B676" s="105">
        <f t="shared" si="22"/>
        <v>2057</v>
      </c>
      <c r="C676" s="35"/>
      <c r="D676" s="34">
        <f t="shared" si="21"/>
        <v>2057</v>
      </c>
      <c r="E676" s="26">
        <v>45399</v>
      </c>
      <c r="F676" s="37">
        <v>2058</v>
      </c>
      <c r="G676" s="36">
        <v>45400</v>
      </c>
      <c r="H676" s="76">
        <f t="shared" si="20"/>
        <v>1</v>
      </c>
      <c r="K676" s="33"/>
      <c r="L676" s="687">
        <v>45399</v>
      </c>
      <c r="M676" s="34">
        <f t="shared" si="19"/>
        <v>65.599999999999994</v>
      </c>
      <c r="N676" s="37"/>
      <c r="O676" s="35">
        <v>57.25</v>
      </c>
      <c r="P676" s="40"/>
      <c r="Q676" s="40">
        <f t="shared" si="26"/>
        <v>8.3499999999999943</v>
      </c>
      <c r="R676" s="41"/>
    </row>
    <row r="677" spans="1:21" ht="15.6" x14ac:dyDescent="0.3">
      <c r="A677" s="5"/>
      <c r="B677" s="105">
        <f t="shared" si="22"/>
        <v>2058</v>
      </c>
      <c r="C677" s="35"/>
      <c r="D677" s="34">
        <f t="shared" si="21"/>
        <v>2058</v>
      </c>
      <c r="E677" s="26">
        <v>45400</v>
      </c>
      <c r="F677" s="37">
        <v>2062</v>
      </c>
      <c r="G677" s="36">
        <v>45401</v>
      </c>
      <c r="H677" s="76">
        <f t="shared" si="20"/>
        <v>4</v>
      </c>
      <c r="K677" s="33"/>
      <c r="L677" s="687">
        <v>45400</v>
      </c>
      <c r="M677" s="34">
        <f t="shared" si="19"/>
        <v>57.25</v>
      </c>
      <c r="N677" s="37">
        <v>30</v>
      </c>
      <c r="O677" s="35">
        <v>55.31</v>
      </c>
      <c r="P677" s="40"/>
      <c r="Q677" s="40">
        <f t="shared" si="26"/>
        <v>31.939999999999998</v>
      </c>
      <c r="R677" s="41"/>
    </row>
    <row r="678" spans="1:21" ht="15.6" x14ac:dyDescent="0.3">
      <c r="A678" s="5"/>
      <c r="B678" s="105">
        <f t="shared" si="22"/>
        <v>2062</v>
      </c>
      <c r="C678" s="35"/>
      <c r="D678" s="34">
        <f t="shared" si="21"/>
        <v>2062</v>
      </c>
      <c r="E678" s="26">
        <v>45401</v>
      </c>
      <c r="F678" s="37">
        <v>2064</v>
      </c>
      <c r="G678" s="36">
        <v>45402</v>
      </c>
      <c r="H678" s="76">
        <f t="shared" si="20"/>
        <v>2</v>
      </c>
      <c r="K678" s="33"/>
      <c r="L678" s="687">
        <v>45401</v>
      </c>
      <c r="M678" s="34">
        <f t="shared" si="19"/>
        <v>55.31</v>
      </c>
      <c r="N678" s="37"/>
      <c r="O678" s="35">
        <v>55.31</v>
      </c>
      <c r="P678" s="40"/>
      <c r="Q678" s="40">
        <f t="shared" si="26"/>
        <v>0</v>
      </c>
      <c r="R678" s="41"/>
    </row>
    <row r="679" spans="1:21" ht="15.6" x14ac:dyDescent="0.3">
      <c r="A679" s="5"/>
      <c r="B679" s="105">
        <f t="shared" si="22"/>
        <v>2064</v>
      </c>
      <c r="C679" s="35"/>
      <c r="D679" s="34">
        <f t="shared" si="21"/>
        <v>2064</v>
      </c>
      <c r="E679" s="26">
        <v>45402</v>
      </c>
      <c r="F679" s="37">
        <v>2070</v>
      </c>
      <c r="G679" s="36">
        <v>45403</v>
      </c>
      <c r="H679" s="76">
        <f t="shared" si="20"/>
        <v>6</v>
      </c>
      <c r="K679" s="33"/>
      <c r="L679" s="687">
        <v>45402</v>
      </c>
      <c r="M679" s="34">
        <f t="shared" si="19"/>
        <v>55.31</v>
      </c>
      <c r="N679" s="37">
        <v>90</v>
      </c>
      <c r="O679" s="35">
        <v>126.5</v>
      </c>
      <c r="P679" s="40"/>
      <c r="Q679" s="40">
        <f t="shared" si="26"/>
        <v>18.810000000000002</v>
      </c>
      <c r="R679" s="41"/>
      <c r="S679" s="48" t="s">
        <v>311</v>
      </c>
    </row>
    <row r="680" spans="1:21" ht="15.6" x14ac:dyDescent="0.3">
      <c r="A680" s="5"/>
      <c r="B680" s="105">
        <f t="shared" si="22"/>
        <v>2070</v>
      </c>
      <c r="C680" s="35"/>
      <c r="D680" s="34">
        <f t="shared" si="21"/>
        <v>2070</v>
      </c>
      <c r="E680" s="26">
        <v>45403</v>
      </c>
      <c r="F680" s="37">
        <v>2070</v>
      </c>
      <c r="G680" s="36">
        <v>45404</v>
      </c>
      <c r="H680" s="76">
        <f t="shared" si="20"/>
        <v>0</v>
      </c>
      <c r="K680" s="33"/>
      <c r="L680" s="687">
        <v>45403</v>
      </c>
      <c r="M680" s="34">
        <f t="shared" si="19"/>
        <v>126.5</v>
      </c>
      <c r="N680" s="37"/>
      <c r="O680" s="35">
        <v>126.5</v>
      </c>
      <c r="P680" s="40"/>
      <c r="Q680" s="40">
        <f t="shared" si="26"/>
        <v>0</v>
      </c>
      <c r="R680" s="41"/>
    </row>
    <row r="681" spans="1:21" ht="15.6" x14ac:dyDescent="0.3">
      <c r="A681" s="5"/>
      <c r="B681" s="105">
        <f t="shared" si="22"/>
        <v>2070</v>
      </c>
      <c r="C681" s="35"/>
      <c r="D681" s="34">
        <f t="shared" si="21"/>
        <v>2070</v>
      </c>
      <c r="E681" s="26">
        <v>45404</v>
      </c>
      <c r="F681" s="37">
        <v>2071</v>
      </c>
      <c r="G681" s="36">
        <v>45405</v>
      </c>
      <c r="H681" s="76">
        <f t="shared" si="20"/>
        <v>1</v>
      </c>
      <c r="K681" s="33"/>
      <c r="L681" s="687">
        <v>45404</v>
      </c>
      <c r="M681" s="34">
        <f t="shared" si="19"/>
        <v>126.5</v>
      </c>
      <c r="N681" s="37"/>
      <c r="O681" s="35">
        <v>123</v>
      </c>
      <c r="P681" s="40"/>
      <c r="Q681" s="40">
        <f t="shared" si="26"/>
        <v>3.5</v>
      </c>
      <c r="R681" s="41"/>
    </row>
    <row r="682" spans="1:21" ht="15.6" x14ac:dyDescent="0.3">
      <c r="A682" s="5"/>
      <c r="B682" s="105">
        <f t="shared" si="22"/>
        <v>2071</v>
      </c>
      <c r="C682" s="35"/>
      <c r="D682" s="34">
        <f t="shared" si="21"/>
        <v>2071</v>
      </c>
      <c r="E682" s="26">
        <v>45405</v>
      </c>
      <c r="F682" s="37">
        <v>2079</v>
      </c>
      <c r="G682" s="36">
        <v>45406</v>
      </c>
      <c r="H682" s="76">
        <f t="shared" si="20"/>
        <v>8</v>
      </c>
      <c r="K682" s="33"/>
      <c r="L682" s="687">
        <v>45405</v>
      </c>
      <c r="M682" s="34">
        <f t="shared" si="19"/>
        <v>123</v>
      </c>
      <c r="N682" s="37"/>
      <c r="O682" s="35">
        <v>95.5</v>
      </c>
      <c r="P682" s="40"/>
      <c r="Q682" s="40">
        <f t="shared" si="26"/>
        <v>27.5</v>
      </c>
      <c r="R682" s="41"/>
      <c r="T682" s="48">
        <f>SUM(H669:H678)</f>
        <v>35</v>
      </c>
      <c r="U682" s="48">
        <f>SUM(Q669:Q678)</f>
        <v>156.44</v>
      </c>
    </row>
    <row r="683" spans="1:21" ht="15.6" x14ac:dyDescent="0.3">
      <c r="A683" s="5"/>
      <c r="B683" s="105">
        <f t="shared" si="22"/>
        <v>2079</v>
      </c>
      <c r="C683" s="35"/>
      <c r="D683" s="34">
        <f t="shared" si="21"/>
        <v>2079</v>
      </c>
      <c r="E683" s="26">
        <v>45406</v>
      </c>
      <c r="F683" s="37">
        <v>2080</v>
      </c>
      <c r="G683" s="36">
        <v>45407</v>
      </c>
      <c r="H683" s="76">
        <f t="shared" si="20"/>
        <v>1</v>
      </c>
      <c r="K683" s="33"/>
      <c r="L683" s="687">
        <v>45406</v>
      </c>
      <c r="M683" s="34">
        <f t="shared" si="19"/>
        <v>95.5</v>
      </c>
      <c r="N683" s="37"/>
      <c r="O683" s="35">
        <v>91.75</v>
      </c>
      <c r="P683" s="40"/>
      <c r="Q683" s="40">
        <f t="shared" si="26"/>
        <v>3.75</v>
      </c>
      <c r="R683" s="41"/>
      <c r="S683" s="48" t="s">
        <v>312</v>
      </c>
    </row>
    <row r="684" spans="1:21" ht="15.6" x14ac:dyDescent="0.3">
      <c r="A684" s="5"/>
      <c r="B684" s="105">
        <f t="shared" si="22"/>
        <v>2080</v>
      </c>
      <c r="C684" s="35"/>
      <c r="D684" s="34">
        <f t="shared" si="21"/>
        <v>2080</v>
      </c>
      <c r="E684" s="26">
        <v>45407</v>
      </c>
      <c r="F684" s="37">
        <v>2084</v>
      </c>
      <c r="G684" s="36">
        <v>45408</v>
      </c>
      <c r="H684" s="76">
        <f t="shared" si="20"/>
        <v>4</v>
      </c>
      <c r="K684" s="33"/>
      <c r="L684" s="687">
        <v>45407</v>
      </c>
      <c r="M684" s="34">
        <f t="shared" si="19"/>
        <v>91.75</v>
      </c>
      <c r="N684" s="37"/>
      <c r="O684" s="35">
        <v>71.25</v>
      </c>
      <c r="P684" s="40"/>
      <c r="Q684" s="40">
        <f t="shared" si="26"/>
        <v>20.5</v>
      </c>
      <c r="R684" s="41"/>
    </row>
    <row r="685" spans="1:21" ht="15.6" x14ac:dyDescent="0.3">
      <c r="A685" s="5"/>
      <c r="B685" s="105">
        <f t="shared" si="22"/>
        <v>2084</v>
      </c>
      <c r="C685" s="35"/>
      <c r="D685" s="34">
        <f t="shared" si="21"/>
        <v>2084</v>
      </c>
      <c r="E685" s="26">
        <v>45408</v>
      </c>
      <c r="F685" s="37">
        <v>2085</v>
      </c>
      <c r="G685" s="36">
        <v>45409</v>
      </c>
      <c r="H685" s="76">
        <f t="shared" si="20"/>
        <v>1</v>
      </c>
      <c r="K685" s="33"/>
      <c r="L685" s="687">
        <v>45408</v>
      </c>
      <c r="M685" s="34">
        <f t="shared" si="19"/>
        <v>71.25</v>
      </c>
      <c r="N685" s="37"/>
      <c r="O685" s="35">
        <v>65.599999999999994</v>
      </c>
      <c r="P685" s="40"/>
      <c r="Q685" s="40">
        <f t="shared" si="26"/>
        <v>5.6500000000000057</v>
      </c>
      <c r="R685" s="41"/>
    </row>
    <row r="686" spans="1:21" ht="15.6" x14ac:dyDescent="0.3">
      <c r="A686" s="5"/>
      <c r="B686" s="105">
        <f t="shared" si="22"/>
        <v>2085</v>
      </c>
      <c r="C686" s="35"/>
      <c r="D686" s="34">
        <f t="shared" si="21"/>
        <v>2085</v>
      </c>
      <c r="E686" s="26">
        <v>45409</v>
      </c>
      <c r="F686" s="37">
        <v>2086</v>
      </c>
      <c r="G686" s="36">
        <v>45410</v>
      </c>
      <c r="H686" s="76">
        <f t="shared" si="20"/>
        <v>1</v>
      </c>
      <c r="K686" s="33"/>
      <c r="L686" s="687">
        <v>45409</v>
      </c>
      <c r="M686" s="34">
        <f t="shared" si="19"/>
        <v>65.599999999999994</v>
      </c>
      <c r="N686" s="37"/>
      <c r="O686" s="35">
        <v>57.25</v>
      </c>
      <c r="P686" s="40"/>
      <c r="Q686" s="40">
        <f t="shared" si="26"/>
        <v>8.3499999999999943</v>
      </c>
      <c r="R686" s="41"/>
    </row>
    <row r="687" spans="1:21" ht="15.6" x14ac:dyDescent="0.3">
      <c r="A687" s="5"/>
      <c r="B687" s="105">
        <f t="shared" si="22"/>
        <v>2086</v>
      </c>
      <c r="C687" s="35"/>
      <c r="D687" s="34">
        <f t="shared" si="21"/>
        <v>2086</v>
      </c>
      <c r="E687" s="26">
        <v>45410</v>
      </c>
      <c r="F687" s="37">
        <v>2086</v>
      </c>
      <c r="G687" s="36">
        <v>45411</v>
      </c>
      <c r="H687" s="76">
        <f t="shared" si="20"/>
        <v>0</v>
      </c>
      <c r="K687" s="33"/>
      <c r="L687" s="687">
        <v>45410</v>
      </c>
      <c r="M687" s="34">
        <f t="shared" si="19"/>
        <v>57.25</v>
      </c>
      <c r="N687" s="37"/>
      <c r="O687" s="35">
        <v>57.25</v>
      </c>
      <c r="P687" s="40"/>
      <c r="Q687" s="40">
        <f t="shared" si="26"/>
        <v>0</v>
      </c>
      <c r="R687" s="41"/>
    </row>
    <row r="688" spans="1:21" ht="15.6" x14ac:dyDescent="0.3">
      <c r="A688" s="5"/>
      <c r="B688" s="105">
        <f t="shared" si="22"/>
        <v>2086</v>
      </c>
      <c r="C688" s="35"/>
      <c r="D688" s="34">
        <f t="shared" si="21"/>
        <v>2086</v>
      </c>
      <c r="E688" s="26">
        <v>45411</v>
      </c>
      <c r="F688" s="37">
        <v>2086</v>
      </c>
      <c r="G688" s="36">
        <v>45412</v>
      </c>
      <c r="H688" s="76">
        <f t="shared" si="20"/>
        <v>0</v>
      </c>
      <c r="K688" s="33"/>
      <c r="L688" s="687">
        <v>45411</v>
      </c>
      <c r="M688" s="34">
        <f t="shared" si="19"/>
        <v>57.25</v>
      </c>
      <c r="N688" s="37"/>
      <c r="O688" s="35">
        <v>57.25</v>
      </c>
      <c r="P688" s="40"/>
      <c r="Q688" s="40">
        <f t="shared" si="26"/>
        <v>0</v>
      </c>
      <c r="R688" s="41"/>
    </row>
    <row r="689" spans="1:19" ht="15.6" x14ac:dyDescent="0.3">
      <c r="A689" s="5"/>
      <c r="B689" s="105">
        <f t="shared" si="22"/>
        <v>2086</v>
      </c>
      <c r="C689" s="35"/>
      <c r="D689" s="34">
        <f t="shared" si="21"/>
        <v>2086</v>
      </c>
      <c r="E689" s="26">
        <v>45412</v>
      </c>
      <c r="F689" s="37">
        <v>2088</v>
      </c>
      <c r="G689" s="36">
        <v>45413</v>
      </c>
      <c r="H689" s="76">
        <f t="shared" si="20"/>
        <v>2</v>
      </c>
      <c r="K689" s="33"/>
      <c r="L689" s="687">
        <v>45412</v>
      </c>
      <c r="M689" s="34">
        <f t="shared" si="19"/>
        <v>57.25</v>
      </c>
      <c r="N689" s="37"/>
      <c r="O689" s="35">
        <v>52.5</v>
      </c>
      <c r="P689" s="40"/>
      <c r="Q689" s="40">
        <f t="shared" si="26"/>
        <v>4.75</v>
      </c>
      <c r="R689" s="41"/>
    </row>
    <row r="690" spans="1:19" ht="15.6" x14ac:dyDescent="0.3">
      <c r="A690" s="5"/>
      <c r="B690" s="105">
        <f t="shared" si="22"/>
        <v>2088</v>
      </c>
      <c r="C690" s="35"/>
      <c r="D690" s="34">
        <f t="shared" si="21"/>
        <v>2088</v>
      </c>
      <c r="E690" s="26">
        <v>45413</v>
      </c>
      <c r="F690" s="37">
        <v>2093</v>
      </c>
      <c r="G690" s="36">
        <v>45414</v>
      </c>
      <c r="H690" s="76">
        <f t="shared" si="20"/>
        <v>5</v>
      </c>
      <c r="K690" s="33"/>
      <c r="L690" s="687">
        <v>45413</v>
      </c>
      <c r="M690" s="34">
        <f t="shared" si="19"/>
        <v>52.5</v>
      </c>
      <c r="N690" s="37"/>
      <c r="O690" s="35">
        <v>45</v>
      </c>
      <c r="P690" s="40"/>
      <c r="Q690" s="40">
        <f t="shared" si="26"/>
        <v>7.5</v>
      </c>
      <c r="R690" s="41"/>
    </row>
    <row r="691" spans="1:19" ht="15.6" x14ac:dyDescent="0.3">
      <c r="A691" s="5"/>
      <c r="B691" s="105">
        <f t="shared" si="22"/>
        <v>2093</v>
      </c>
      <c r="C691" s="35"/>
      <c r="D691" s="34">
        <f t="shared" si="21"/>
        <v>2093</v>
      </c>
      <c r="E691" s="26">
        <v>45414</v>
      </c>
      <c r="F691" s="37">
        <v>2093</v>
      </c>
      <c r="G691" s="36">
        <v>45415</v>
      </c>
      <c r="H691" s="76">
        <f t="shared" si="20"/>
        <v>0</v>
      </c>
      <c r="K691" s="33"/>
      <c r="L691" s="687">
        <v>45414</v>
      </c>
      <c r="M691" s="34">
        <f t="shared" si="19"/>
        <v>45</v>
      </c>
      <c r="N691" s="37"/>
      <c r="O691" s="35">
        <v>45</v>
      </c>
      <c r="P691" s="40"/>
      <c r="Q691" s="40">
        <f t="shared" si="26"/>
        <v>0</v>
      </c>
      <c r="R691" s="41"/>
    </row>
    <row r="692" spans="1:19" ht="15.6" x14ac:dyDescent="0.3">
      <c r="A692" s="5"/>
      <c r="B692" s="105">
        <f t="shared" si="22"/>
        <v>2093</v>
      </c>
      <c r="C692" s="35"/>
      <c r="D692" s="34">
        <f t="shared" si="21"/>
        <v>2093</v>
      </c>
      <c r="E692" s="26">
        <v>45415</v>
      </c>
      <c r="F692" s="37">
        <v>2095</v>
      </c>
      <c r="G692" s="36">
        <v>45416</v>
      </c>
      <c r="H692" s="76">
        <f t="shared" si="20"/>
        <v>2</v>
      </c>
      <c r="K692" s="33"/>
      <c r="L692" s="687">
        <v>45415</v>
      </c>
      <c r="M692" s="34">
        <f t="shared" si="19"/>
        <v>45</v>
      </c>
      <c r="N692" s="37">
        <v>60</v>
      </c>
      <c r="O692" s="35">
        <v>99.25</v>
      </c>
      <c r="P692" s="40"/>
      <c r="Q692" s="40">
        <f t="shared" si="26"/>
        <v>5.75</v>
      </c>
      <c r="R692" s="41"/>
    </row>
    <row r="693" spans="1:19" ht="15.6" x14ac:dyDescent="0.3">
      <c r="A693" s="5"/>
      <c r="B693" s="105">
        <f t="shared" si="22"/>
        <v>2095</v>
      </c>
      <c r="C693" s="35"/>
      <c r="D693" s="34">
        <f t="shared" si="21"/>
        <v>2095</v>
      </c>
      <c r="E693" s="26">
        <v>45416</v>
      </c>
      <c r="F693" s="37">
        <v>2095</v>
      </c>
      <c r="G693" s="36">
        <v>45417</v>
      </c>
      <c r="H693" s="76">
        <f t="shared" si="20"/>
        <v>0</v>
      </c>
      <c r="K693" s="33"/>
      <c r="L693" s="687">
        <v>45416</v>
      </c>
      <c r="M693" s="34">
        <f t="shared" si="19"/>
        <v>99.25</v>
      </c>
      <c r="N693" s="37"/>
      <c r="O693" s="35">
        <v>99.25</v>
      </c>
      <c r="P693" s="40"/>
      <c r="Q693" s="40">
        <f t="shared" si="26"/>
        <v>0</v>
      </c>
      <c r="R693" s="41"/>
    </row>
    <row r="694" spans="1:19" ht="15.6" x14ac:dyDescent="0.3">
      <c r="A694" s="5"/>
      <c r="B694" s="105">
        <f t="shared" si="22"/>
        <v>2095</v>
      </c>
      <c r="C694" s="35"/>
      <c r="D694" s="34">
        <f t="shared" si="21"/>
        <v>2095</v>
      </c>
      <c r="E694" s="26">
        <v>45417</v>
      </c>
      <c r="F694" s="37">
        <v>2097</v>
      </c>
      <c r="G694" s="36">
        <v>45418</v>
      </c>
      <c r="H694" s="76">
        <f t="shared" si="20"/>
        <v>2</v>
      </c>
      <c r="K694" s="33"/>
      <c r="L694" s="687">
        <v>45417</v>
      </c>
      <c r="M694" s="34">
        <f t="shared" si="19"/>
        <v>99.25</v>
      </c>
      <c r="N694" s="37"/>
      <c r="O694" s="35">
        <v>95.5</v>
      </c>
      <c r="P694" s="40"/>
      <c r="Q694" s="40">
        <f t="shared" si="26"/>
        <v>3.75</v>
      </c>
      <c r="R694" s="41"/>
    </row>
    <row r="695" spans="1:19" ht="15.6" x14ac:dyDescent="0.3">
      <c r="A695" s="5"/>
      <c r="B695" s="105">
        <f t="shared" si="22"/>
        <v>2097</v>
      </c>
      <c r="C695" s="35"/>
      <c r="D695" s="34">
        <f t="shared" si="21"/>
        <v>2097</v>
      </c>
      <c r="E695" s="26">
        <v>45418</v>
      </c>
      <c r="F695" s="37">
        <v>2099</v>
      </c>
      <c r="G695" s="36">
        <v>45419</v>
      </c>
      <c r="H695" s="76">
        <f t="shared" si="20"/>
        <v>2</v>
      </c>
      <c r="K695" s="33"/>
      <c r="L695" s="687">
        <v>45418</v>
      </c>
      <c r="M695" s="34">
        <f t="shared" si="19"/>
        <v>95.5</v>
      </c>
      <c r="N695" s="37"/>
      <c r="O695" s="35">
        <v>88</v>
      </c>
      <c r="P695" s="40"/>
      <c r="Q695" s="40">
        <f t="shared" si="26"/>
        <v>7.5</v>
      </c>
      <c r="R695" s="41"/>
      <c r="S695" s="48" t="s">
        <v>313</v>
      </c>
    </row>
    <row r="696" spans="1:19" ht="15.6" x14ac:dyDescent="0.3">
      <c r="A696" s="5"/>
      <c r="B696" s="105">
        <f t="shared" si="22"/>
        <v>2099</v>
      </c>
      <c r="C696" s="35"/>
      <c r="D696" s="34">
        <f t="shared" si="21"/>
        <v>2099</v>
      </c>
      <c r="E696" s="26">
        <v>45419</v>
      </c>
      <c r="F696" s="37">
        <v>2101</v>
      </c>
      <c r="G696" s="36">
        <v>45420</v>
      </c>
      <c r="H696" s="76">
        <f t="shared" si="20"/>
        <v>2</v>
      </c>
      <c r="K696" s="33"/>
      <c r="L696" s="687">
        <v>45419</v>
      </c>
      <c r="M696" s="34">
        <f t="shared" si="19"/>
        <v>88</v>
      </c>
      <c r="N696" s="37"/>
      <c r="O696" s="35">
        <v>73.34</v>
      </c>
      <c r="P696" s="40"/>
      <c r="Q696" s="40">
        <f t="shared" si="26"/>
        <v>14.659999999999997</v>
      </c>
      <c r="R696" s="41"/>
    </row>
    <row r="697" spans="1:19" ht="15.6" x14ac:dyDescent="0.3">
      <c r="A697" s="5"/>
      <c r="B697" s="105">
        <f t="shared" si="22"/>
        <v>2101</v>
      </c>
      <c r="C697" s="35"/>
      <c r="D697" s="34">
        <f t="shared" si="21"/>
        <v>2101</v>
      </c>
      <c r="E697" s="26">
        <v>45420</v>
      </c>
      <c r="F697" s="37">
        <v>2102</v>
      </c>
      <c r="G697" s="36">
        <v>45421</v>
      </c>
      <c r="H697" s="76">
        <f t="shared" si="20"/>
        <v>1</v>
      </c>
      <c r="K697" s="33"/>
      <c r="L697" s="687">
        <v>45420</v>
      </c>
      <c r="M697" s="34">
        <f t="shared" si="19"/>
        <v>73.34</v>
      </c>
      <c r="N697" s="37"/>
      <c r="O697" s="35">
        <v>71.25</v>
      </c>
      <c r="P697" s="40"/>
      <c r="Q697" s="40">
        <f t="shared" si="26"/>
        <v>2.0900000000000034</v>
      </c>
      <c r="R697" s="41"/>
    </row>
    <row r="698" spans="1:19" ht="15.6" x14ac:dyDescent="0.3">
      <c r="A698" s="5"/>
      <c r="B698" s="105">
        <f t="shared" si="22"/>
        <v>2102</v>
      </c>
      <c r="C698" s="35"/>
      <c r="D698" s="34">
        <f t="shared" si="21"/>
        <v>2102</v>
      </c>
      <c r="E698" s="26">
        <v>45421</v>
      </c>
      <c r="F698" s="37">
        <v>2104</v>
      </c>
      <c r="G698" s="36">
        <v>45422</v>
      </c>
      <c r="H698" s="76">
        <f t="shared" si="20"/>
        <v>2</v>
      </c>
      <c r="K698" s="33"/>
      <c r="L698" s="687">
        <v>45421</v>
      </c>
      <c r="M698" s="34">
        <f t="shared" si="19"/>
        <v>71.25</v>
      </c>
      <c r="N698" s="37"/>
      <c r="O698" s="35">
        <v>56.25</v>
      </c>
      <c r="P698" s="40"/>
      <c r="Q698" s="40">
        <f t="shared" si="26"/>
        <v>15</v>
      </c>
      <c r="R698" s="41"/>
    </row>
    <row r="699" spans="1:19" ht="15.6" x14ac:dyDescent="0.3">
      <c r="A699" s="5"/>
      <c r="B699" s="105">
        <f t="shared" si="22"/>
        <v>2104</v>
      </c>
      <c r="C699" s="35"/>
      <c r="D699" s="34">
        <f t="shared" si="21"/>
        <v>2104</v>
      </c>
      <c r="E699" s="26">
        <v>45422</v>
      </c>
      <c r="F699" s="37">
        <v>2105</v>
      </c>
      <c r="G699" s="36">
        <v>45423</v>
      </c>
      <c r="H699" s="76">
        <f t="shared" si="20"/>
        <v>1</v>
      </c>
      <c r="K699" s="33"/>
      <c r="L699" s="687">
        <v>45422</v>
      </c>
      <c r="M699" s="34">
        <f t="shared" si="19"/>
        <v>56.25</v>
      </c>
      <c r="N699" s="37"/>
      <c r="O699" s="35">
        <v>55.3125</v>
      </c>
      <c r="P699" s="40"/>
      <c r="Q699" s="40">
        <f t="shared" si="26"/>
        <v>0.9375</v>
      </c>
      <c r="R699" s="41"/>
    </row>
    <row r="700" spans="1:19" ht="15.6" x14ac:dyDescent="0.3">
      <c r="A700" s="5"/>
      <c r="B700" s="105">
        <f t="shared" si="22"/>
        <v>2105</v>
      </c>
      <c r="C700" s="35"/>
      <c r="D700" s="34">
        <f t="shared" si="21"/>
        <v>2105</v>
      </c>
      <c r="E700" s="26">
        <v>45423</v>
      </c>
      <c r="F700" s="37">
        <v>2108</v>
      </c>
      <c r="G700" s="36">
        <v>45424</v>
      </c>
      <c r="H700" s="76">
        <f t="shared" si="20"/>
        <v>3</v>
      </c>
      <c r="K700" s="33"/>
      <c r="L700" s="687">
        <v>45423</v>
      </c>
      <c r="M700" s="34">
        <f t="shared" si="19"/>
        <v>55.3125</v>
      </c>
      <c r="N700" s="37"/>
      <c r="O700" s="35">
        <v>48.75</v>
      </c>
      <c r="P700" s="40"/>
      <c r="Q700" s="40">
        <f t="shared" si="26"/>
        <v>6.5625</v>
      </c>
      <c r="R700" s="41"/>
    </row>
    <row r="701" spans="1:19" ht="15.6" x14ac:dyDescent="0.3">
      <c r="A701" s="5"/>
      <c r="B701" s="105">
        <f t="shared" si="22"/>
        <v>2108</v>
      </c>
      <c r="C701" s="35"/>
      <c r="D701" s="34">
        <f t="shared" si="21"/>
        <v>2108</v>
      </c>
      <c r="E701" s="26">
        <v>45424</v>
      </c>
      <c r="F701" s="37">
        <v>2108</v>
      </c>
      <c r="G701" s="36">
        <v>45425</v>
      </c>
      <c r="H701" s="76">
        <f t="shared" si="20"/>
        <v>0</v>
      </c>
      <c r="K701" s="33"/>
      <c r="L701" s="687">
        <v>45424</v>
      </c>
      <c r="M701" s="34">
        <f t="shared" si="19"/>
        <v>48.75</v>
      </c>
      <c r="N701" s="37"/>
      <c r="O701" s="35">
        <v>48.75</v>
      </c>
      <c r="P701" s="40"/>
      <c r="Q701" s="40">
        <f t="shared" si="26"/>
        <v>0</v>
      </c>
      <c r="R701" s="41"/>
    </row>
    <row r="702" spans="1:19" ht="15.6" x14ac:dyDescent="0.3">
      <c r="A702" s="5"/>
      <c r="B702" s="105">
        <f t="shared" si="22"/>
        <v>2108</v>
      </c>
      <c r="C702" s="35"/>
      <c r="D702" s="34">
        <f t="shared" si="21"/>
        <v>2108</v>
      </c>
      <c r="E702" s="26">
        <v>45425</v>
      </c>
      <c r="F702" s="37">
        <v>2111</v>
      </c>
      <c r="G702" s="36">
        <v>45426</v>
      </c>
      <c r="H702" s="76">
        <f t="shared" si="20"/>
        <v>3</v>
      </c>
      <c r="K702" s="33"/>
      <c r="L702" s="687">
        <v>45425</v>
      </c>
      <c r="M702" s="34">
        <f t="shared" si="19"/>
        <v>48.75</v>
      </c>
      <c r="N702" s="37"/>
      <c r="O702" s="35">
        <v>30</v>
      </c>
      <c r="P702" s="40"/>
      <c r="Q702" s="40">
        <f t="shared" si="26"/>
        <v>18.75</v>
      </c>
      <c r="R702" s="41"/>
    </row>
    <row r="703" spans="1:19" ht="15.6" x14ac:dyDescent="0.3">
      <c r="A703" s="5"/>
      <c r="B703" s="105">
        <f t="shared" si="22"/>
        <v>2111</v>
      </c>
      <c r="C703" s="35"/>
      <c r="D703" s="34">
        <f t="shared" si="21"/>
        <v>2111</v>
      </c>
      <c r="E703" s="26">
        <v>45426</v>
      </c>
      <c r="F703" s="37">
        <v>2111</v>
      </c>
      <c r="G703" s="36">
        <v>45427</v>
      </c>
      <c r="H703" s="76">
        <f t="shared" si="20"/>
        <v>0</v>
      </c>
      <c r="K703" s="33"/>
      <c r="L703" s="687">
        <v>45426</v>
      </c>
      <c r="M703" s="34">
        <f t="shared" si="19"/>
        <v>30</v>
      </c>
      <c r="N703" s="37"/>
      <c r="O703" s="35">
        <v>30</v>
      </c>
      <c r="P703" s="40"/>
      <c r="Q703" s="40">
        <f t="shared" si="26"/>
        <v>0</v>
      </c>
      <c r="R703" s="41"/>
    </row>
    <row r="704" spans="1:19" ht="15.6" x14ac:dyDescent="0.3">
      <c r="A704" s="5"/>
      <c r="B704" s="105">
        <f t="shared" si="22"/>
        <v>2111</v>
      </c>
      <c r="C704" s="35"/>
      <c r="D704" s="34">
        <f t="shared" si="21"/>
        <v>2111</v>
      </c>
      <c r="E704" s="26">
        <v>45427</v>
      </c>
      <c r="F704" s="37">
        <v>2114</v>
      </c>
      <c r="G704" s="36">
        <v>45428</v>
      </c>
      <c r="H704" s="76">
        <f t="shared" si="20"/>
        <v>3</v>
      </c>
      <c r="K704" s="33"/>
      <c r="L704" s="687">
        <v>45427</v>
      </c>
      <c r="M704" s="34">
        <f t="shared" si="19"/>
        <v>30</v>
      </c>
      <c r="N704" s="37">
        <v>30</v>
      </c>
      <c r="O704" s="35">
        <v>55.31</v>
      </c>
      <c r="P704" s="40"/>
      <c r="Q704" s="40">
        <f t="shared" si="26"/>
        <v>4.6899999999999977</v>
      </c>
      <c r="R704" s="41"/>
      <c r="S704" s="48" t="s">
        <v>314</v>
      </c>
    </row>
    <row r="705" spans="1:21" ht="15.6" x14ac:dyDescent="0.3">
      <c r="A705" s="5"/>
      <c r="B705" s="105">
        <f t="shared" si="22"/>
        <v>2114</v>
      </c>
      <c r="C705" s="35"/>
      <c r="D705" s="34">
        <f t="shared" si="21"/>
        <v>2114</v>
      </c>
      <c r="E705" s="26">
        <v>45428</v>
      </c>
      <c r="F705" s="37">
        <v>2115</v>
      </c>
      <c r="G705" s="36">
        <v>45429</v>
      </c>
      <c r="H705" s="76">
        <f t="shared" si="20"/>
        <v>1</v>
      </c>
      <c r="K705" s="33"/>
      <c r="L705" s="687">
        <v>45428</v>
      </c>
      <c r="M705" s="34">
        <f t="shared" si="19"/>
        <v>55.31</v>
      </c>
      <c r="N705" s="37"/>
      <c r="O705" s="35">
        <v>50.625</v>
      </c>
      <c r="P705" s="40"/>
      <c r="Q705" s="40">
        <f t="shared" si="26"/>
        <v>4.6850000000000023</v>
      </c>
      <c r="R705" s="41"/>
    </row>
    <row r="706" spans="1:21" ht="15.6" x14ac:dyDescent="0.3">
      <c r="A706" s="5"/>
      <c r="B706" s="105">
        <f t="shared" si="22"/>
        <v>2115</v>
      </c>
      <c r="C706" s="35"/>
      <c r="D706" s="34">
        <f t="shared" si="21"/>
        <v>2115</v>
      </c>
      <c r="E706" s="26">
        <v>45429</v>
      </c>
      <c r="F706" s="37">
        <v>2117</v>
      </c>
      <c r="G706" s="36">
        <v>45430</v>
      </c>
      <c r="H706" s="76">
        <f t="shared" si="20"/>
        <v>2</v>
      </c>
      <c r="K706" s="33"/>
      <c r="L706" s="687">
        <v>45429</v>
      </c>
      <c r="M706" s="34">
        <f t="shared" si="19"/>
        <v>50.625</v>
      </c>
      <c r="N706" s="37"/>
      <c r="O706" s="35">
        <v>47.5</v>
      </c>
      <c r="P706" s="40"/>
      <c r="Q706" s="40">
        <f t="shared" si="26"/>
        <v>3.125</v>
      </c>
      <c r="R706" s="41"/>
    </row>
    <row r="707" spans="1:21" ht="15.6" x14ac:dyDescent="0.3">
      <c r="A707" s="5"/>
      <c r="B707" s="105">
        <f t="shared" si="22"/>
        <v>2117</v>
      </c>
      <c r="C707" s="35"/>
      <c r="D707" s="34">
        <f t="shared" si="21"/>
        <v>2117</v>
      </c>
      <c r="E707" s="26">
        <v>45430</v>
      </c>
      <c r="F707" s="37">
        <v>2117</v>
      </c>
      <c r="G707" s="36">
        <v>45431</v>
      </c>
      <c r="H707" s="76">
        <f t="shared" si="20"/>
        <v>0</v>
      </c>
      <c r="K707" s="33"/>
      <c r="L707" s="687">
        <v>45430</v>
      </c>
      <c r="M707" s="34">
        <f t="shared" si="19"/>
        <v>47.5</v>
      </c>
      <c r="N707" s="37">
        <v>30</v>
      </c>
      <c r="O707" s="35">
        <v>71.25</v>
      </c>
      <c r="P707" s="40"/>
      <c r="Q707" s="40">
        <f t="shared" si="26"/>
        <v>6.25</v>
      </c>
      <c r="R707" s="41"/>
      <c r="S707" s="48" t="s">
        <v>315</v>
      </c>
    </row>
    <row r="708" spans="1:21" ht="15.6" x14ac:dyDescent="0.3">
      <c r="A708" s="5"/>
      <c r="B708" s="105">
        <f t="shared" si="22"/>
        <v>2117</v>
      </c>
      <c r="C708" s="35"/>
      <c r="D708" s="34">
        <f t="shared" si="21"/>
        <v>2117</v>
      </c>
      <c r="E708" s="26">
        <v>45431</v>
      </c>
      <c r="F708" s="37">
        <v>2117</v>
      </c>
      <c r="G708" s="36">
        <v>45432</v>
      </c>
      <c r="H708" s="76">
        <f t="shared" si="20"/>
        <v>0</v>
      </c>
      <c r="K708" s="33"/>
      <c r="L708" s="687">
        <v>45431</v>
      </c>
      <c r="M708" s="34">
        <f t="shared" si="19"/>
        <v>71.25</v>
      </c>
      <c r="N708" s="37"/>
      <c r="O708" s="35">
        <v>71.25</v>
      </c>
      <c r="P708" s="40"/>
      <c r="Q708" s="40">
        <f t="shared" si="26"/>
        <v>0</v>
      </c>
      <c r="R708" s="41"/>
    </row>
    <row r="709" spans="1:21" ht="15.6" x14ac:dyDescent="0.3">
      <c r="A709" s="5"/>
      <c r="B709" s="105">
        <f t="shared" si="22"/>
        <v>2117</v>
      </c>
      <c r="C709" s="35"/>
      <c r="D709" s="34">
        <f t="shared" si="21"/>
        <v>2117</v>
      </c>
      <c r="E709" s="26">
        <v>45432</v>
      </c>
      <c r="F709" s="37">
        <v>2120</v>
      </c>
      <c r="G709" s="36">
        <v>45433</v>
      </c>
      <c r="H709" s="76">
        <f t="shared" si="20"/>
        <v>3</v>
      </c>
      <c r="K709" s="33"/>
      <c r="L709" s="687">
        <v>45432</v>
      </c>
      <c r="M709" s="34">
        <f t="shared" si="19"/>
        <v>71.25</v>
      </c>
      <c r="N709" s="37"/>
      <c r="O709" s="35">
        <v>56.25</v>
      </c>
      <c r="P709" s="40"/>
      <c r="Q709" s="40">
        <f t="shared" si="26"/>
        <v>15</v>
      </c>
      <c r="R709" s="41"/>
    </row>
    <row r="710" spans="1:21" ht="15.6" x14ac:dyDescent="0.3">
      <c r="A710" s="5"/>
      <c r="B710" s="105">
        <f t="shared" si="22"/>
        <v>2120</v>
      </c>
      <c r="C710" s="35"/>
      <c r="D710" s="34">
        <f t="shared" si="21"/>
        <v>2120</v>
      </c>
      <c r="E710" s="26">
        <v>45433</v>
      </c>
      <c r="F710" s="37">
        <v>2121</v>
      </c>
      <c r="G710" s="36">
        <v>45434</v>
      </c>
      <c r="H710" s="76">
        <f t="shared" si="20"/>
        <v>1</v>
      </c>
      <c r="K710" s="33"/>
      <c r="L710" s="687">
        <v>45433</v>
      </c>
      <c r="M710" s="34">
        <f t="shared" si="19"/>
        <v>56.25</v>
      </c>
      <c r="N710" s="37"/>
      <c r="O710" s="35">
        <v>54.375</v>
      </c>
      <c r="P710" s="40"/>
      <c r="Q710" s="40">
        <f t="shared" si="26"/>
        <v>1.875</v>
      </c>
      <c r="R710" s="41"/>
    </row>
    <row r="711" spans="1:21" ht="15.6" x14ac:dyDescent="0.3">
      <c r="A711" s="5"/>
      <c r="B711" s="105">
        <f t="shared" si="22"/>
        <v>2121</v>
      </c>
      <c r="C711" s="35"/>
      <c r="D711" s="34">
        <f t="shared" si="21"/>
        <v>2121</v>
      </c>
      <c r="E711" s="26">
        <v>45434</v>
      </c>
      <c r="F711" s="37">
        <v>2121</v>
      </c>
      <c r="G711" s="36">
        <v>45435</v>
      </c>
      <c r="H711" s="76">
        <f t="shared" si="20"/>
        <v>0</v>
      </c>
      <c r="K711" s="33"/>
      <c r="L711" s="687">
        <v>45434</v>
      </c>
      <c r="M711" s="34">
        <f t="shared" si="19"/>
        <v>54.375</v>
      </c>
      <c r="N711" s="37"/>
      <c r="O711" s="35">
        <v>54.375</v>
      </c>
      <c r="P711" s="40"/>
      <c r="Q711" s="40">
        <f t="shared" si="26"/>
        <v>0</v>
      </c>
      <c r="R711" s="41"/>
    </row>
    <row r="712" spans="1:21" ht="15.6" x14ac:dyDescent="0.3">
      <c r="A712" s="5"/>
      <c r="B712" s="105">
        <f t="shared" si="22"/>
        <v>2121</v>
      </c>
      <c r="C712" s="35"/>
      <c r="D712" s="34">
        <f t="shared" si="21"/>
        <v>2121</v>
      </c>
      <c r="E712" s="26">
        <v>45435</v>
      </c>
      <c r="F712" s="37">
        <v>2122</v>
      </c>
      <c r="G712" s="36">
        <v>45436</v>
      </c>
      <c r="H712" s="76">
        <f t="shared" si="20"/>
        <v>1</v>
      </c>
      <c r="K712" s="33"/>
      <c r="L712" s="687">
        <v>45435</v>
      </c>
      <c r="M712" s="34">
        <f t="shared" si="19"/>
        <v>54.375</v>
      </c>
      <c r="N712" s="37"/>
      <c r="O712" s="35">
        <v>52.5</v>
      </c>
      <c r="P712" s="40"/>
      <c r="Q712" s="40">
        <f t="shared" si="26"/>
        <v>1.875</v>
      </c>
      <c r="R712" s="41"/>
    </row>
    <row r="713" spans="1:21" ht="15.6" x14ac:dyDescent="0.3">
      <c r="A713" s="5"/>
      <c r="B713" s="105">
        <f t="shared" si="22"/>
        <v>2122</v>
      </c>
      <c r="C713" s="35"/>
      <c r="D713" s="34">
        <f t="shared" si="21"/>
        <v>2122</v>
      </c>
      <c r="E713" s="26">
        <v>45436</v>
      </c>
      <c r="F713" s="37">
        <v>2125</v>
      </c>
      <c r="G713" s="36">
        <v>45437</v>
      </c>
      <c r="H713" s="76">
        <f t="shared" si="20"/>
        <v>3</v>
      </c>
      <c r="K713" s="33"/>
      <c r="L713" s="687">
        <v>45436</v>
      </c>
      <c r="M713" s="34">
        <f t="shared" ref="M713:M762" si="27">(O712)</f>
        <v>52.5</v>
      </c>
      <c r="N713" s="37"/>
      <c r="O713" s="35">
        <v>47</v>
      </c>
      <c r="P713" s="40"/>
      <c r="Q713" s="40">
        <f t="shared" si="26"/>
        <v>5.5</v>
      </c>
      <c r="R713" s="41"/>
    </row>
    <row r="714" spans="1:21" ht="15.6" x14ac:dyDescent="0.3">
      <c r="A714" s="5"/>
      <c r="B714" s="105">
        <f t="shared" si="22"/>
        <v>2125</v>
      </c>
      <c r="C714" s="35"/>
      <c r="D714" s="34">
        <f t="shared" si="21"/>
        <v>2125</v>
      </c>
      <c r="E714" s="26">
        <v>45437</v>
      </c>
      <c r="F714" s="37">
        <v>2126</v>
      </c>
      <c r="G714" s="36">
        <v>45438</v>
      </c>
      <c r="H714" s="76">
        <f t="shared" si="20"/>
        <v>1</v>
      </c>
      <c r="K714" s="33"/>
      <c r="L714" s="687">
        <v>45437</v>
      </c>
      <c r="M714" s="34">
        <f t="shared" si="27"/>
        <v>47</v>
      </c>
      <c r="N714" s="37"/>
      <c r="O714" s="35">
        <v>47</v>
      </c>
      <c r="P714" s="40"/>
      <c r="Q714" s="40">
        <f t="shared" si="26"/>
        <v>0</v>
      </c>
      <c r="R714" s="41"/>
    </row>
    <row r="715" spans="1:21" ht="15.6" x14ac:dyDescent="0.3">
      <c r="A715" s="5"/>
      <c r="B715" s="105">
        <f t="shared" si="22"/>
        <v>2126</v>
      </c>
      <c r="C715" s="35"/>
      <c r="D715" s="34">
        <f t="shared" si="21"/>
        <v>2126</v>
      </c>
      <c r="E715" s="26">
        <v>45438</v>
      </c>
      <c r="F715" s="37">
        <v>2126</v>
      </c>
      <c r="G715" s="36">
        <v>45439</v>
      </c>
      <c r="H715" s="76">
        <f t="shared" si="20"/>
        <v>0</v>
      </c>
      <c r="K715" s="33"/>
      <c r="L715" s="687">
        <v>45438</v>
      </c>
      <c r="M715" s="34">
        <f t="shared" si="27"/>
        <v>47</v>
      </c>
      <c r="N715" s="37"/>
      <c r="O715" s="35">
        <v>47</v>
      </c>
      <c r="P715" s="40"/>
      <c r="Q715" s="40">
        <f t="shared" si="26"/>
        <v>0</v>
      </c>
      <c r="R715" s="41"/>
    </row>
    <row r="716" spans="1:21" ht="15.6" x14ac:dyDescent="0.3">
      <c r="A716" s="5"/>
      <c r="B716" s="105">
        <f t="shared" si="22"/>
        <v>2126</v>
      </c>
      <c r="C716" s="35"/>
      <c r="D716" s="34">
        <f t="shared" si="21"/>
        <v>2126</v>
      </c>
      <c r="E716" s="26">
        <v>45439</v>
      </c>
      <c r="F716" s="37">
        <v>2126</v>
      </c>
      <c r="G716" s="36">
        <v>45440</v>
      </c>
      <c r="H716" s="76">
        <f t="shared" si="20"/>
        <v>0</v>
      </c>
      <c r="K716" s="33"/>
      <c r="L716" s="687">
        <v>45439</v>
      </c>
      <c r="M716" s="34">
        <f t="shared" si="27"/>
        <v>47</v>
      </c>
      <c r="N716" s="37"/>
      <c r="O716" s="35">
        <v>47</v>
      </c>
      <c r="P716" s="40"/>
      <c r="Q716" s="40">
        <f t="shared" si="26"/>
        <v>0</v>
      </c>
      <c r="R716" s="41"/>
    </row>
    <row r="717" spans="1:21" ht="15.6" x14ac:dyDescent="0.3">
      <c r="A717" s="5"/>
      <c r="B717" s="105">
        <f t="shared" si="22"/>
        <v>2126</v>
      </c>
      <c r="C717" s="35"/>
      <c r="D717" s="34">
        <f t="shared" si="21"/>
        <v>2126</v>
      </c>
      <c r="E717" s="26">
        <v>45440</v>
      </c>
      <c r="F717" s="37">
        <v>2126</v>
      </c>
      <c r="G717" s="36">
        <v>45441</v>
      </c>
      <c r="H717" s="76">
        <f t="shared" si="20"/>
        <v>0</v>
      </c>
      <c r="K717" s="33"/>
      <c r="L717" s="687">
        <v>45440</v>
      </c>
      <c r="M717" s="34">
        <f t="shared" si="27"/>
        <v>47</v>
      </c>
      <c r="N717" s="37"/>
      <c r="O717" s="35">
        <v>45</v>
      </c>
      <c r="P717" s="40"/>
      <c r="Q717" s="40">
        <f t="shared" si="26"/>
        <v>2</v>
      </c>
      <c r="R717" s="41"/>
    </row>
    <row r="718" spans="1:21" ht="15.6" x14ac:dyDescent="0.3">
      <c r="A718" s="5"/>
      <c r="B718" s="105">
        <f t="shared" si="22"/>
        <v>2126</v>
      </c>
      <c r="C718" s="35"/>
      <c r="D718" s="34">
        <f t="shared" si="21"/>
        <v>2126</v>
      </c>
      <c r="E718" s="26">
        <v>45441</v>
      </c>
      <c r="F718" s="37">
        <v>2129</v>
      </c>
      <c r="G718" s="36">
        <v>45442</v>
      </c>
      <c r="H718" s="76">
        <f t="shared" si="20"/>
        <v>3</v>
      </c>
      <c r="K718" s="33"/>
      <c r="L718" s="687">
        <v>45441</v>
      </c>
      <c r="M718" s="34">
        <f t="shared" si="27"/>
        <v>45</v>
      </c>
      <c r="N718" s="37">
        <v>60</v>
      </c>
      <c r="O718" s="35">
        <v>83.87</v>
      </c>
      <c r="P718" s="40"/>
      <c r="Q718" s="40">
        <f t="shared" si="26"/>
        <v>21.129999999999995</v>
      </c>
      <c r="R718" s="41"/>
    </row>
    <row r="719" spans="1:21" ht="15.6" x14ac:dyDescent="0.3">
      <c r="A719" s="5"/>
      <c r="B719" s="105">
        <f t="shared" si="22"/>
        <v>2129</v>
      </c>
      <c r="C719" s="35"/>
      <c r="D719" s="34">
        <f t="shared" si="21"/>
        <v>2129</v>
      </c>
      <c r="E719" s="26">
        <v>45442</v>
      </c>
      <c r="F719" s="37">
        <v>2130</v>
      </c>
      <c r="G719" s="36">
        <v>45443</v>
      </c>
      <c r="H719" s="76">
        <f t="shared" si="20"/>
        <v>1</v>
      </c>
      <c r="K719" s="33"/>
      <c r="L719" s="687">
        <v>45442</v>
      </c>
      <c r="M719" s="34">
        <f t="shared" si="27"/>
        <v>83.87</v>
      </c>
      <c r="N719" s="37"/>
      <c r="O719" s="35">
        <v>75.5</v>
      </c>
      <c r="P719" s="40"/>
      <c r="Q719" s="40">
        <f t="shared" si="26"/>
        <v>8.3700000000000045</v>
      </c>
      <c r="R719" s="41"/>
    </row>
    <row r="720" spans="1:21" ht="15.6" x14ac:dyDescent="0.3">
      <c r="A720" s="5"/>
      <c r="B720" s="105">
        <f t="shared" si="22"/>
        <v>2130</v>
      </c>
      <c r="C720" s="35"/>
      <c r="D720" s="34">
        <f t="shared" si="21"/>
        <v>2130</v>
      </c>
      <c r="E720" s="26">
        <v>45443</v>
      </c>
      <c r="F720" s="37">
        <v>2130</v>
      </c>
      <c r="G720" s="36">
        <v>45444</v>
      </c>
      <c r="H720" s="76">
        <f t="shared" si="20"/>
        <v>0</v>
      </c>
      <c r="K720" s="33"/>
      <c r="L720" s="687">
        <v>45443</v>
      </c>
      <c r="M720" s="34">
        <f t="shared" si="27"/>
        <v>75.5</v>
      </c>
      <c r="N720" s="37"/>
      <c r="O720" s="35">
        <v>75.5</v>
      </c>
      <c r="P720" s="40"/>
      <c r="Q720" s="40">
        <f t="shared" si="26"/>
        <v>0</v>
      </c>
      <c r="R720" s="41"/>
      <c r="T720" s="48">
        <f>SUM(H690:H717)</f>
        <v>38</v>
      </c>
      <c r="U720" s="48">
        <f>SUM(Q690:Q717)</f>
        <v>127.5</v>
      </c>
    </row>
    <row r="721" spans="1:21" ht="15.6" x14ac:dyDescent="0.3">
      <c r="A721" s="5"/>
      <c r="B721" s="105">
        <f t="shared" si="22"/>
        <v>2130</v>
      </c>
      <c r="C721" s="35"/>
      <c r="D721" s="34">
        <f t="shared" si="21"/>
        <v>2130</v>
      </c>
      <c r="E721" s="26">
        <v>45444</v>
      </c>
      <c r="F721" s="37">
        <v>2132</v>
      </c>
      <c r="G721" s="36">
        <v>45445</v>
      </c>
      <c r="H721" s="76">
        <f t="shared" si="20"/>
        <v>2</v>
      </c>
      <c r="K721" s="33"/>
      <c r="L721" s="687">
        <v>45444</v>
      </c>
      <c r="M721" s="34">
        <f t="shared" si="27"/>
        <v>75.5</v>
      </c>
      <c r="N721" s="37"/>
      <c r="O721" s="35">
        <v>71.25</v>
      </c>
      <c r="P721" s="40"/>
      <c r="Q721" s="40">
        <f t="shared" si="26"/>
        <v>4.25</v>
      </c>
      <c r="R721" s="41"/>
    </row>
    <row r="722" spans="1:21" ht="15.6" x14ac:dyDescent="0.3">
      <c r="A722" s="5"/>
      <c r="B722" s="105">
        <f t="shared" si="22"/>
        <v>2132</v>
      </c>
      <c r="C722" s="35"/>
      <c r="D722" s="34">
        <f t="shared" si="21"/>
        <v>2132</v>
      </c>
      <c r="E722" s="26">
        <v>45445</v>
      </c>
      <c r="F722" s="37">
        <v>2132</v>
      </c>
      <c r="G722" s="36">
        <v>45446</v>
      </c>
      <c r="H722" s="76">
        <f t="shared" si="20"/>
        <v>0</v>
      </c>
      <c r="K722" s="33"/>
      <c r="L722" s="687">
        <v>45445</v>
      </c>
      <c r="M722" s="34">
        <f t="shared" si="27"/>
        <v>71.25</v>
      </c>
      <c r="N722" s="37"/>
      <c r="O722" s="35">
        <v>71.25</v>
      </c>
      <c r="P722" s="40"/>
      <c r="Q722" s="40">
        <f t="shared" si="26"/>
        <v>0</v>
      </c>
      <c r="R722" s="41"/>
    </row>
    <row r="723" spans="1:21" ht="15.6" x14ac:dyDescent="0.3">
      <c r="A723" s="5"/>
      <c r="B723" s="105">
        <f t="shared" si="22"/>
        <v>2132</v>
      </c>
      <c r="C723" s="35"/>
      <c r="D723" s="34">
        <f t="shared" si="21"/>
        <v>2132</v>
      </c>
      <c r="E723" s="26">
        <v>45446</v>
      </c>
      <c r="F723" s="37">
        <v>2144</v>
      </c>
      <c r="G723" s="36">
        <v>45447</v>
      </c>
      <c r="H723" s="76">
        <f t="shared" si="20"/>
        <v>12</v>
      </c>
      <c r="K723" s="33"/>
      <c r="L723" s="687">
        <v>45446</v>
      </c>
      <c r="M723" s="34">
        <f t="shared" si="27"/>
        <v>71.25</v>
      </c>
      <c r="N723" s="37">
        <v>60</v>
      </c>
      <c r="O723" s="35">
        <v>30</v>
      </c>
      <c r="P723" s="40"/>
      <c r="Q723" s="40">
        <f t="shared" si="26"/>
        <v>101.25</v>
      </c>
      <c r="R723" s="41"/>
      <c r="S723" s="48" t="s">
        <v>316</v>
      </c>
      <c r="U723" s="48" t="s">
        <v>317</v>
      </c>
    </row>
    <row r="724" spans="1:21" ht="15.6" x14ac:dyDescent="0.3">
      <c r="A724" s="5"/>
      <c r="B724" s="105">
        <f t="shared" si="22"/>
        <v>2144</v>
      </c>
      <c r="C724" s="35"/>
      <c r="D724" s="34">
        <f t="shared" si="21"/>
        <v>2144</v>
      </c>
      <c r="E724" s="26">
        <v>45447</v>
      </c>
      <c r="F724" s="37">
        <v>2156</v>
      </c>
      <c r="G724" s="36">
        <v>45448</v>
      </c>
      <c r="H724" s="76">
        <f t="shared" si="20"/>
        <v>12</v>
      </c>
      <c r="K724" s="33"/>
      <c r="L724" s="687">
        <v>45447</v>
      </c>
      <c r="M724" s="34">
        <f t="shared" si="27"/>
        <v>30</v>
      </c>
      <c r="N724" s="37">
        <v>60</v>
      </c>
      <c r="O724" s="35">
        <v>52.5</v>
      </c>
      <c r="P724" s="40"/>
      <c r="Q724" s="40">
        <f t="shared" si="26"/>
        <v>37.5</v>
      </c>
      <c r="R724" s="41"/>
      <c r="S724" s="48" t="s">
        <v>318</v>
      </c>
    </row>
    <row r="725" spans="1:21" ht="15.6" x14ac:dyDescent="0.3">
      <c r="A725" s="5"/>
      <c r="B725" s="105">
        <f t="shared" si="22"/>
        <v>2156</v>
      </c>
      <c r="C725" s="35"/>
      <c r="D725" s="34">
        <f t="shared" si="21"/>
        <v>2156</v>
      </c>
      <c r="E725" s="26">
        <v>45448</v>
      </c>
      <c r="F725" s="37">
        <v>2167</v>
      </c>
      <c r="G725" s="36">
        <v>45449</v>
      </c>
      <c r="H725" s="76">
        <f t="shared" si="20"/>
        <v>11</v>
      </c>
      <c r="K725" s="33"/>
      <c r="L725" s="687">
        <v>45448</v>
      </c>
      <c r="M725" s="34">
        <f t="shared" si="27"/>
        <v>52.5</v>
      </c>
      <c r="N725" s="37">
        <v>60</v>
      </c>
      <c r="O725" s="35">
        <v>75.5</v>
      </c>
      <c r="P725" s="40"/>
      <c r="Q725" s="40">
        <f t="shared" si="26"/>
        <v>37</v>
      </c>
      <c r="R725" s="41"/>
      <c r="S725" s="48" t="s">
        <v>319</v>
      </c>
    </row>
    <row r="726" spans="1:21" ht="15.6" x14ac:dyDescent="0.3">
      <c r="A726" s="5"/>
      <c r="B726" s="105">
        <f t="shared" si="22"/>
        <v>2167</v>
      </c>
      <c r="C726" s="35"/>
      <c r="D726" s="34">
        <f t="shared" si="21"/>
        <v>2167</v>
      </c>
      <c r="E726" s="26">
        <v>45449</v>
      </c>
      <c r="F726" s="37">
        <v>2175</v>
      </c>
      <c r="G726" s="36">
        <v>45450</v>
      </c>
      <c r="H726" s="76">
        <f t="shared" si="20"/>
        <v>8</v>
      </c>
      <c r="K726" s="33"/>
      <c r="L726" s="687">
        <v>45449</v>
      </c>
      <c r="M726" s="34">
        <f t="shared" si="27"/>
        <v>75.5</v>
      </c>
      <c r="N726" s="37"/>
      <c r="O726" s="35">
        <v>47.5</v>
      </c>
      <c r="P726" s="40"/>
      <c r="Q726" s="40">
        <f t="shared" si="26"/>
        <v>28</v>
      </c>
      <c r="R726" s="41"/>
      <c r="T726" s="48">
        <f>SUM(H690:H720)</f>
        <v>42</v>
      </c>
      <c r="U726" s="48">
        <f>SUM(Q690:Q720)</f>
        <v>157</v>
      </c>
    </row>
    <row r="727" spans="1:21" ht="15.6" x14ac:dyDescent="0.3">
      <c r="A727" s="5"/>
      <c r="B727" s="105">
        <f t="shared" si="22"/>
        <v>2175</v>
      </c>
      <c r="C727" s="35"/>
      <c r="D727" s="34">
        <f t="shared" si="21"/>
        <v>2175</v>
      </c>
      <c r="E727" s="26">
        <v>45450</v>
      </c>
      <c r="F727" s="37">
        <v>2176</v>
      </c>
      <c r="G727" s="36">
        <v>45451</v>
      </c>
      <c r="H727" s="76">
        <f t="shared" si="20"/>
        <v>1</v>
      </c>
      <c r="K727" s="33"/>
      <c r="L727" s="687">
        <v>45450</v>
      </c>
      <c r="M727" s="34">
        <f t="shared" si="27"/>
        <v>47.5</v>
      </c>
      <c r="N727" s="37"/>
      <c r="O727" s="35">
        <v>47.5</v>
      </c>
      <c r="P727" s="40"/>
      <c r="Q727" s="40">
        <f t="shared" si="26"/>
        <v>0</v>
      </c>
      <c r="R727" s="41"/>
      <c r="S727" s="48" t="s">
        <v>320</v>
      </c>
    </row>
    <row r="728" spans="1:21" ht="15.6" x14ac:dyDescent="0.3">
      <c r="A728" s="5"/>
      <c r="B728" s="105">
        <f t="shared" si="22"/>
        <v>2176</v>
      </c>
      <c r="C728" s="35"/>
      <c r="D728" s="34">
        <f t="shared" si="21"/>
        <v>2176</v>
      </c>
      <c r="E728" s="26">
        <v>45451</v>
      </c>
      <c r="F728" s="37">
        <v>2176</v>
      </c>
      <c r="G728" s="36">
        <v>45452</v>
      </c>
      <c r="H728" s="76">
        <f t="shared" si="20"/>
        <v>0</v>
      </c>
      <c r="K728" s="33"/>
      <c r="L728" s="687">
        <v>45451</v>
      </c>
      <c r="M728" s="34">
        <f t="shared" si="27"/>
        <v>47.5</v>
      </c>
      <c r="N728" s="37">
        <v>90</v>
      </c>
      <c r="O728" s="35">
        <v>126.5</v>
      </c>
      <c r="P728" s="40"/>
      <c r="Q728" s="40">
        <f t="shared" si="26"/>
        <v>11</v>
      </c>
      <c r="R728" s="41"/>
      <c r="S728" s="48" t="s">
        <v>321</v>
      </c>
    </row>
    <row r="729" spans="1:21" ht="15.6" x14ac:dyDescent="0.3">
      <c r="A729" s="5"/>
      <c r="B729" s="105">
        <f t="shared" si="22"/>
        <v>2176</v>
      </c>
      <c r="C729" s="35"/>
      <c r="D729" s="34">
        <f t="shared" si="21"/>
        <v>2176</v>
      </c>
      <c r="E729" s="26">
        <v>45452</v>
      </c>
      <c r="F729" s="37">
        <v>2176</v>
      </c>
      <c r="G729" s="36">
        <v>45453</v>
      </c>
      <c r="H729" s="76">
        <f t="shared" si="20"/>
        <v>0</v>
      </c>
      <c r="K729" s="33"/>
      <c r="L729" s="687">
        <v>45452</v>
      </c>
      <c r="M729" s="34">
        <f t="shared" si="27"/>
        <v>126.5</v>
      </c>
      <c r="N729" s="37"/>
      <c r="O729" s="35">
        <v>126.5</v>
      </c>
      <c r="P729" s="40"/>
      <c r="Q729" s="40">
        <f t="shared" si="26"/>
        <v>0</v>
      </c>
      <c r="R729" s="41"/>
    </row>
    <row r="730" spans="1:21" ht="15.6" x14ac:dyDescent="0.3">
      <c r="A730" s="5"/>
      <c r="B730" s="105">
        <f t="shared" si="22"/>
        <v>2176</v>
      </c>
      <c r="C730" s="35"/>
      <c r="D730" s="34">
        <f t="shared" si="21"/>
        <v>2176</v>
      </c>
      <c r="E730" s="26">
        <v>45453</v>
      </c>
      <c r="F730" s="37">
        <v>2176</v>
      </c>
      <c r="G730" s="36">
        <v>45454</v>
      </c>
      <c r="H730" s="76">
        <f t="shared" si="20"/>
        <v>0</v>
      </c>
      <c r="K730" s="33"/>
      <c r="L730" s="687">
        <v>45453</v>
      </c>
      <c r="M730" s="34">
        <f t="shared" si="27"/>
        <v>126.5</v>
      </c>
      <c r="N730" s="37"/>
      <c r="O730" s="35">
        <v>126.5</v>
      </c>
      <c r="P730" s="40"/>
      <c r="Q730" s="40">
        <f t="shared" si="26"/>
        <v>0</v>
      </c>
      <c r="R730" s="41"/>
    </row>
    <row r="731" spans="1:21" ht="15.6" x14ac:dyDescent="0.3">
      <c r="A731" s="5"/>
      <c r="B731" s="105">
        <f t="shared" si="22"/>
        <v>2176</v>
      </c>
      <c r="C731" s="35"/>
      <c r="D731" s="34">
        <f t="shared" si="21"/>
        <v>2176</v>
      </c>
      <c r="E731" s="26">
        <v>45454</v>
      </c>
      <c r="F731" s="37">
        <v>2176</v>
      </c>
      <c r="G731" s="36">
        <v>45455</v>
      </c>
      <c r="H731" s="76">
        <f t="shared" si="20"/>
        <v>0</v>
      </c>
      <c r="K731" s="33"/>
      <c r="L731" s="687">
        <v>45454</v>
      </c>
      <c r="M731" s="34">
        <f t="shared" si="27"/>
        <v>126.5</v>
      </c>
      <c r="N731" s="37"/>
      <c r="O731" s="35">
        <v>126.5</v>
      </c>
      <c r="P731" s="40"/>
      <c r="Q731" s="40">
        <f t="shared" si="26"/>
        <v>0</v>
      </c>
      <c r="R731" s="41"/>
    </row>
    <row r="732" spans="1:21" ht="15.6" x14ac:dyDescent="0.3">
      <c r="A732" s="5"/>
      <c r="B732" s="105">
        <f t="shared" si="22"/>
        <v>2176</v>
      </c>
      <c r="C732" s="35"/>
      <c r="D732" s="34">
        <f t="shared" si="21"/>
        <v>2176</v>
      </c>
      <c r="E732" s="26">
        <v>45455</v>
      </c>
      <c r="F732" s="37">
        <v>2176</v>
      </c>
      <c r="G732" s="36">
        <v>45456</v>
      </c>
      <c r="H732" s="76">
        <f t="shared" si="20"/>
        <v>0</v>
      </c>
      <c r="K732" s="33"/>
      <c r="L732" s="687">
        <v>45455</v>
      </c>
      <c r="M732" s="34">
        <f t="shared" si="27"/>
        <v>126.5</v>
      </c>
      <c r="N732" s="37"/>
      <c r="O732" s="35">
        <v>126.5</v>
      </c>
      <c r="P732" s="40"/>
      <c r="Q732" s="40">
        <f t="shared" si="26"/>
        <v>0</v>
      </c>
      <c r="R732" s="41"/>
    </row>
    <row r="733" spans="1:21" ht="15.6" x14ac:dyDescent="0.3">
      <c r="A733" s="5"/>
      <c r="B733" s="105">
        <f t="shared" si="22"/>
        <v>2176</v>
      </c>
      <c r="C733" s="35"/>
      <c r="D733" s="34">
        <f t="shared" si="21"/>
        <v>2176</v>
      </c>
      <c r="E733" s="26">
        <v>45456</v>
      </c>
      <c r="F733" s="37">
        <v>2176</v>
      </c>
      <c r="G733" s="36">
        <v>45457</v>
      </c>
      <c r="H733" s="76">
        <f t="shared" si="20"/>
        <v>0</v>
      </c>
      <c r="K733" s="33"/>
      <c r="L733" s="687">
        <v>45456</v>
      </c>
      <c r="M733" s="34">
        <f t="shared" si="27"/>
        <v>126.5</v>
      </c>
      <c r="N733" s="37"/>
      <c r="O733" s="35">
        <v>126.5</v>
      </c>
      <c r="P733" s="40"/>
      <c r="Q733" s="40">
        <f t="shared" si="26"/>
        <v>0</v>
      </c>
      <c r="R733" s="41"/>
    </row>
    <row r="734" spans="1:21" ht="15.6" x14ac:dyDescent="0.3">
      <c r="A734" s="5"/>
      <c r="B734" s="105">
        <f t="shared" si="22"/>
        <v>2176</v>
      </c>
      <c r="C734" s="35"/>
      <c r="D734" s="34">
        <f t="shared" si="21"/>
        <v>2176</v>
      </c>
      <c r="E734" s="26">
        <v>45457</v>
      </c>
      <c r="F734" s="37">
        <v>2186</v>
      </c>
      <c r="G734" s="36">
        <v>45458</v>
      </c>
      <c r="H734" s="76">
        <f t="shared" si="20"/>
        <v>10</v>
      </c>
      <c r="K734" s="33"/>
      <c r="L734" s="687">
        <v>45457</v>
      </c>
      <c r="M734" s="34">
        <f t="shared" si="27"/>
        <v>126.5</v>
      </c>
      <c r="N734" s="37"/>
      <c r="O734" s="35">
        <v>103</v>
      </c>
      <c r="P734" s="40"/>
      <c r="Q734" s="40">
        <f t="shared" si="26"/>
        <v>23.5</v>
      </c>
      <c r="R734" s="41"/>
    </row>
    <row r="735" spans="1:21" ht="15.6" x14ac:dyDescent="0.3">
      <c r="A735" s="5"/>
      <c r="B735" s="105">
        <f t="shared" si="22"/>
        <v>2186</v>
      </c>
      <c r="C735" s="35"/>
      <c r="D735" s="34">
        <f t="shared" si="21"/>
        <v>2186</v>
      </c>
      <c r="E735" s="26">
        <v>45458</v>
      </c>
      <c r="F735" s="37">
        <v>2187</v>
      </c>
      <c r="G735" s="36">
        <v>45459</v>
      </c>
      <c r="H735" s="76">
        <f t="shared" si="20"/>
        <v>1</v>
      </c>
      <c r="K735" s="33"/>
      <c r="L735" s="687">
        <v>45458</v>
      </c>
      <c r="M735" s="34">
        <f t="shared" si="27"/>
        <v>103</v>
      </c>
      <c r="N735" s="37"/>
      <c r="O735" s="35">
        <v>101.125</v>
      </c>
      <c r="P735" s="40"/>
      <c r="Q735" s="40">
        <f t="shared" si="26"/>
        <v>1.875</v>
      </c>
      <c r="R735" s="41"/>
    </row>
    <row r="736" spans="1:21" ht="15.6" x14ac:dyDescent="0.3">
      <c r="A736" s="5"/>
      <c r="B736" s="105">
        <f t="shared" si="22"/>
        <v>2187</v>
      </c>
      <c r="C736" s="35"/>
      <c r="D736" s="34">
        <f t="shared" si="21"/>
        <v>2187</v>
      </c>
      <c r="E736" s="26">
        <v>45459</v>
      </c>
      <c r="F736" s="37">
        <v>2187</v>
      </c>
      <c r="G736" s="36">
        <v>45460</v>
      </c>
      <c r="H736" s="76">
        <f t="shared" si="20"/>
        <v>0</v>
      </c>
      <c r="K736" s="33"/>
      <c r="L736" s="687">
        <v>45459</v>
      </c>
      <c r="M736" s="34">
        <f t="shared" si="27"/>
        <v>101.125</v>
      </c>
      <c r="N736" s="37"/>
      <c r="O736" s="35">
        <v>101.125</v>
      </c>
      <c r="P736" s="40"/>
      <c r="Q736" s="40">
        <f t="shared" si="26"/>
        <v>0</v>
      </c>
      <c r="R736" s="41"/>
    </row>
    <row r="737" spans="1:20" ht="15.6" x14ac:dyDescent="0.3">
      <c r="A737" s="5"/>
      <c r="B737" s="105">
        <f t="shared" si="22"/>
        <v>2187</v>
      </c>
      <c r="C737" s="35"/>
      <c r="D737" s="34">
        <f t="shared" si="21"/>
        <v>2187</v>
      </c>
      <c r="E737" s="26">
        <v>45460</v>
      </c>
      <c r="F737" s="37">
        <v>2187</v>
      </c>
      <c r="G737" s="36">
        <v>45461</v>
      </c>
      <c r="H737" s="76">
        <f t="shared" si="20"/>
        <v>0</v>
      </c>
      <c r="K737" s="33"/>
      <c r="L737" s="687">
        <v>45460</v>
      </c>
      <c r="M737" s="34">
        <f t="shared" si="27"/>
        <v>101.125</v>
      </c>
      <c r="N737" s="37"/>
      <c r="O737" s="35">
        <v>101.125</v>
      </c>
      <c r="P737" s="40"/>
      <c r="Q737" s="40">
        <f t="shared" si="26"/>
        <v>0</v>
      </c>
      <c r="R737" s="41"/>
    </row>
    <row r="738" spans="1:20" ht="15.6" x14ac:dyDescent="0.3">
      <c r="A738" s="5"/>
      <c r="B738" s="105">
        <f t="shared" si="22"/>
        <v>2187</v>
      </c>
      <c r="C738" s="35"/>
      <c r="D738" s="34">
        <f t="shared" si="21"/>
        <v>2187</v>
      </c>
      <c r="E738" s="26">
        <v>45461</v>
      </c>
      <c r="F738" s="37">
        <v>2187</v>
      </c>
      <c r="G738" s="36">
        <v>45462</v>
      </c>
      <c r="H738" s="76">
        <f t="shared" si="20"/>
        <v>0</v>
      </c>
      <c r="K738" s="33"/>
      <c r="L738" s="687">
        <v>45461</v>
      </c>
      <c r="M738" s="34">
        <f t="shared" si="27"/>
        <v>101.125</v>
      </c>
      <c r="N738" s="37"/>
      <c r="O738" s="35">
        <v>101.125</v>
      </c>
      <c r="P738" s="40"/>
      <c r="Q738" s="40">
        <f t="shared" si="26"/>
        <v>0</v>
      </c>
      <c r="R738" s="41"/>
    </row>
    <row r="739" spans="1:20" ht="15.6" x14ac:dyDescent="0.3">
      <c r="A739" s="5"/>
      <c r="B739" s="105">
        <f t="shared" si="22"/>
        <v>2187</v>
      </c>
      <c r="C739" s="35"/>
      <c r="D739" s="34">
        <f t="shared" si="21"/>
        <v>2187</v>
      </c>
      <c r="E739" s="26">
        <v>45462</v>
      </c>
      <c r="F739" s="37">
        <v>2187</v>
      </c>
      <c r="G739" s="36">
        <v>45463</v>
      </c>
      <c r="H739" s="76">
        <f t="shared" si="20"/>
        <v>0</v>
      </c>
      <c r="K739" s="33"/>
      <c r="L739" s="687">
        <v>45462</v>
      </c>
      <c r="M739" s="34">
        <f t="shared" si="27"/>
        <v>101.125</v>
      </c>
      <c r="N739" s="37"/>
      <c r="O739" s="35">
        <v>99.25</v>
      </c>
      <c r="P739" s="40"/>
      <c r="Q739" s="40">
        <f t="shared" si="26"/>
        <v>1.875</v>
      </c>
      <c r="R739" s="41"/>
    </row>
    <row r="740" spans="1:20" ht="15.6" x14ac:dyDescent="0.3">
      <c r="A740" s="5"/>
      <c r="B740" s="105">
        <f t="shared" si="22"/>
        <v>2187</v>
      </c>
      <c r="C740" s="35"/>
      <c r="D740" s="34">
        <f t="shared" si="21"/>
        <v>2187</v>
      </c>
      <c r="E740" s="26">
        <v>45463</v>
      </c>
      <c r="F740" s="37">
        <v>2188</v>
      </c>
      <c r="G740" s="36">
        <v>45464</v>
      </c>
      <c r="H740" s="76">
        <f t="shared" si="20"/>
        <v>1</v>
      </c>
      <c r="K740" s="33"/>
      <c r="L740" s="687">
        <v>45463</v>
      </c>
      <c r="M740" s="34">
        <f t="shared" si="27"/>
        <v>99.25</v>
      </c>
      <c r="N740" s="37"/>
      <c r="O740" s="35">
        <v>95.5</v>
      </c>
      <c r="P740" s="40"/>
      <c r="Q740" s="40">
        <f t="shared" si="26"/>
        <v>3.75</v>
      </c>
      <c r="R740" s="41"/>
    </row>
    <row r="741" spans="1:20" ht="15.6" x14ac:dyDescent="0.3">
      <c r="A741" s="5"/>
      <c r="B741" s="105">
        <f t="shared" si="22"/>
        <v>2188</v>
      </c>
      <c r="C741" s="35"/>
      <c r="D741" s="34">
        <f t="shared" si="21"/>
        <v>2188</v>
      </c>
      <c r="E741" s="26">
        <v>45464</v>
      </c>
      <c r="F741" s="37">
        <v>2188</v>
      </c>
      <c r="G741" s="36">
        <v>45465</v>
      </c>
      <c r="H741" s="76">
        <f t="shared" si="20"/>
        <v>0</v>
      </c>
      <c r="K741" s="33"/>
      <c r="L741" s="687">
        <v>45464</v>
      </c>
      <c r="M741" s="34">
        <f t="shared" si="27"/>
        <v>95.5</v>
      </c>
      <c r="N741" s="37"/>
      <c r="O741" s="35">
        <v>95.5</v>
      </c>
      <c r="P741" s="40"/>
      <c r="Q741" s="40">
        <f t="shared" si="26"/>
        <v>0</v>
      </c>
      <c r="R741" s="41"/>
    </row>
    <row r="742" spans="1:20" ht="15.6" x14ac:dyDescent="0.3">
      <c r="A742" s="5"/>
      <c r="B742" s="105">
        <f t="shared" si="22"/>
        <v>2188</v>
      </c>
      <c r="C742" s="35"/>
      <c r="D742" s="34">
        <f t="shared" si="21"/>
        <v>2188</v>
      </c>
      <c r="E742" s="26">
        <v>45465</v>
      </c>
      <c r="F742" s="37">
        <v>2188</v>
      </c>
      <c r="G742" s="36">
        <v>45466</v>
      </c>
      <c r="H742" s="76">
        <f t="shared" si="20"/>
        <v>0</v>
      </c>
      <c r="K742" s="33"/>
      <c r="L742" s="687">
        <v>45465</v>
      </c>
      <c r="M742" s="34">
        <f t="shared" si="27"/>
        <v>95.5</v>
      </c>
      <c r="N742" s="37"/>
      <c r="O742" s="35">
        <v>95.5</v>
      </c>
      <c r="P742" s="40"/>
      <c r="Q742" s="40">
        <f t="shared" si="26"/>
        <v>0</v>
      </c>
      <c r="R742" s="41"/>
    </row>
    <row r="743" spans="1:20" ht="15.6" x14ac:dyDescent="0.3">
      <c r="A743" s="5"/>
      <c r="B743" s="105">
        <f t="shared" si="22"/>
        <v>2188</v>
      </c>
      <c r="C743" s="35"/>
      <c r="D743" s="34">
        <f t="shared" si="21"/>
        <v>2188</v>
      </c>
      <c r="E743" s="26">
        <v>45466</v>
      </c>
      <c r="F743" s="37">
        <v>2188</v>
      </c>
      <c r="G743" s="36">
        <v>45467</v>
      </c>
      <c r="H743" s="76">
        <f t="shared" si="20"/>
        <v>0</v>
      </c>
      <c r="K743" s="33"/>
      <c r="L743" s="687">
        <v>45466</v>
      </c>
      <c r="M743" s="34">
        <f t="shared" si="27"/>
        <v>95.5</v>
      </c>
      <c r="N743" s="37"/>
      <c r="O743" s="35">
        <v>95.5</v>
      </c>
      <c r="P743" s="40"/>
      <c r="Q743" s="40">
        <f t="shared" si="26"/>
        <v>0</v>
      </c>
      <c r="R743" s="41"/>
    </row>
    <row r="744" spans="1:20" ht="15.6" x14ac:dyDescent="0.3">
      <c r="A744" s="5"/>
      <c r="B744" s="105">
        <f t="shared" si="22"/>
        <v>2188</v>
      </c>
      <c r="C744" s="35"/>
      <c r="D744" s="34">
        <f t="shared" si="21"/>
        <v>2188</v>
      </c>
      <c r="E744" s="26">
        <v>45467</v>
      </c>
      <c r="F744" s="37">
        <v>2200</v>
      </c>
      <c r="G744" s="36">
        <v>45468</v>
      </c>
      <c r="H744" s="76">
        <f t="shared" si="20"/>
        <v>12</v>
      </c>
      <c r="K744" s="33"/>
      <c r="L744" s="687">
        <v>45467</v>
      </c>
      <c r="M744" s="34">
        <f t="shared" si="27"/>
        <v>95.5</v>
      </c>
      <c r="N744" s="37"/>
      <c r="O744" s="35">
        <v>50.625</v>
      </c>
      <c r="P744" s="40"/>
      <c r="Q744" s="40">
        <f t="shared" si="26"/>
        <v>44.875</v>
      </c>
      <c r="R744" s="41"/>
    </row>
    <row r="745" spans="1:20" ht="15.6" x14ac:dyDescent="0.3">
      <c r="A745" s="5"/>
      <c r="B745" s="105">
        <f t="shared" si="22"/>
        <v>2200</v>
      </c>
      <c r="C745" s="35"/>
      <c r="D745" s="34">
        <f t="shared" si="21"/>
        <v>2200</v>
      </c>
      <c r="E745" s="26">
        <v>45468</v>
      </c>
      <c r="F745" s="37">
        <v>2200</v>
      </c>
      <c r="G745" s="36">
        <v>45469</v>
      </c>
      <c r="H745" s="76">
        <f t="shared" si="20"/>
        <v>0</v>
      </c>
      <c r="K745" s="33"/>
      <c r="L745" s="687">
        <v>45468</v>
      </c>
      <c r="M745" s="34">
        <f t="shared" si="27"/>
        <v>50.625</v>
      </c>
      <c r="N745" s="37"/>
      <c r="O745" s="35">
        <v>50.625</v>
      </c>
      <c r="P745" s="40"/>
      <c r="Q745" s="40">
        <f t="shared" si="26"/>
        <v>0</v>
      </c>
      <c r="R745" s="41"/>
    </row>
    <row r="746" spans="1:20" ht="15.6" x14ac:dyDescent="0.3">
      <c r="A746" s="5"/>
      <c r="B746" s="105">
        <f t="shared" si="22"/>
        <v>2200</v>
      </c>
      <c r="C746" s="35"/>
      <c r="D746" s="34">
        <f t="shared" si="21"/>
        <v>2200</v>
      </c>
      <c r="E746" s="26">
        <v>45469</v>
      </c>
      <c r="F746" s="37">
        <v>2203</v>
      </c>
      <c r="G746" s="36">
        <v>45470</v>
      </c>
      <c r="H746" s="76">
        <f t="shared" si="20"/>
        <v>3</v>
      </c>
      <c r="K746" s="33"/>
      <c r="L746" s="687">
        <v>45469</v>
      </c>
      <c r="M746" s="34">
        <f t="shared" si="27"/>
        <v>50.625</v>
      </c>
      <c r="N746" s="37">
        <v>60</v>
      </c>
      <c r="O746" s="35">
        <v>103</v>
      </c>
      <c r="P746" s="40"/>
      <c r="Q746" s="40">
        <f t="shared" si="26"/>
        <v>7.625</v>
      </c>
      <c r="R746" s="41"/>
    </row>
    <row r="747" spans="1:20" ht="15.6" x14ac:dyDescent="0.3">
      <c r="A747" s="5"/>
      <c r="B747" s="105">
        <f t="shared" si="22"/>
        <v>2203</v>
      </c>
      <c r="C747" s="35"/>
      <c r="D747" s="34">
        <f t="shared" si="21"/>
        <v>2203</v>
      </c>
      <c r="E747" s="26">
        <v>45470</v>
      </c>
      <c r="F747" s="37">
        <v>2203</v>
      </c>
      <c r="G747" s="36">
        <v>45471</v>
      </c>
      <c r="H747" s="76">
        <f t="shared" si="20"/>
        <v>0</v>
      </c>
      <c r="K747" s="33"/>
      <c r="L747" s="687">
        <v>45470</v>
      </c>
      <c r="M747" s="34">
        <f t="shared" si="27"/>
        <v>103</v>
      </c>
      <c r="N747" s="37"/>
      <c r="O747" s="35">
        <v>103</v>
      </c>
      <c r="P747" s="40"/>
      <c r="Q747" s="40">
        <f t="shared" si="26"/>
        <v>0</v>
      </c>
      <c r="R747" s="41"/>
    </row>
    <row r="748" spans="1:20" ht="15.6" x14ac:dyDescent="0.3">
      <c r="A748" s="5"/>
      <c r="B748" s="105">
        <f t="shared" si="22"/>
        <v>2203</v>
      </c>
      <c r="C748" s="35"/>
      <c r="D748" s="34">
        <f t="shared" si="21"/>
        <v>2203</v>
      </c>
      <c r="E748" s="26">
        <v>45471</v>
      </c>
      <c r="F748" s="37">
        <v>2211</v>
      </c>
      <c r="G748" s="36">
        <v>45472</v>
      </c>
      <c r="H748" s="76">
        <f t="shared" si="20"/>
        <v>8</v>
      </c>
      <c r="K748" s="33"/>
      <c r="L748" s="687">
        <v>45471</v>
      </c>
      <c r="M748" s="34">
        <f t="shared" si="27"/>
        <v>103</v>
      </c>
      <c r="N748" s="37"/>
      <c r="O748" s="35">
        <v>75.5</v>
      </c>
      <c r="P748" s="40"/>
      <c r="Q748" s="40">
        <f t="shared" si="26"/>
        <v>27.5</v>
      </c>
      <c r="R748" s="41"/>
    </row>
    <row r="749" spans="1:20" ht="15.6" x14ac:dyDescent="0.3">
      <c r="A749" s="5"/>
      <c r="B749" s="105">
        <f t="shared" si="22"/>
        <v>2211</v>
      </c>
      <c r="C749" s="35"/>
      <c r="D749" s="34">
        <f t="shared" si="21"/>
        <v>2211</v>
      </c>
      <c r="E749" s="26">
        <v>45472</v>
      </c>
      <c r="F749" s="37">
        <v>2212</v>
      </c>
      <c r="G749" s="36">
        <v>45473</v>
      </c>
      <c r="H749" s="76">
        <f t="shared" si="20"/>
        <v>1</v>
      </c>
      <c r="K749" s="33"/>
      <c r="L749" s="687">
        <v>45472</v>
      </c>
      <c r="M749" s="34">
        <f t="shared" si="27"/>
        <v>75.5</v>
      </c>
      <c r="N749" s="37"/>
      <c r="O749" s="35">
        <v>73.5</v>
      </c>
      <c r="P749" s="40"/>
      <c r="Q749" s="40">
        <f t="shared" si="26"/>
        <v>2</v>
      </c>
      <c r="R749" s="41"/>
      <c r="T749" t="s">
        <v>1177</v>
      </c>
    </row>
    <row r="750" spans="1:20" ht="15.6" x14ac:dyDescent="0.3">
      <c r="A750" s="5"/>
      <c r="B750" s="105">
        <f t="shared" si="22"/>
        <v>2212</v>
      </c>
      <c r="C750" s="35"/>
      <c r="D750" s="34">
        <f t="shared" si="21"/>
        <v>2212</v>
      </c>
      <c r="E750" s="26">
        <v>45473</v>
      </c>
      <c r="F750" s="37">
        <v>2212</v>
      </c>
      <c r="G750" s="36">
        <v>45474</v>
      </c>
      <c r="H750" s="76">
        <f t="shared" si="20"/>
        <v>0</v>
      </c>
      <c r="I750">
        <f>SUM(H660:H750)</f>
        <v>196</v>
      </c>
      <c r="K750" s="33"/>
      <c r="L750" s="687">
        <v>45473</v>
      </c>
      <c r="M750" s="34">
        <f t="shared" si="27"/>
        <v>73.5</v>
      </c>
      <c r="N750" s="37"/>
      <c r="O750" s="35">
        <v>73.5</v>
      </c>
      <c r="P750" s="40"/>
      <c r="Q750" s="40">
        <f t="shared" si="26"/>
        <v>0</v>
      </c>
      <c r="R750" s="41"/>
      <c r="T750">
        <f>SUM(Q660:Q750)</f>
        <v>783.75</v>
      </c>
    </row>
    <row r="751" spans="1:20" ht="15.6" x14ac:dyDescent="0.3">
      <c r="A751" s="5"/>
      <c r="B751" s="105">
        <f t="shared" si="22"/>
        <v>2212</v>
      </c>
      <c r="C751" s="35"/>
      <c r="D751" s="34">
        <f t="shared" si="21"/>
        <v>2212</v>
      </c>
      <c r="E751" s="26">
        <v>45474</v>
      </c>
      <c r="F751" s="37">
        <v>2217</v>
      </c>
      <c r="G751" s="36">
        <v>45475</v>
      </c>
      <c r="H751" s="76">
        <f t="shared" si="20"/>
        <v>5</v>
      </c>
      <c r="K751" s="33"/>
      <c r="L751" s="687">
        <v>45474</v>
      </c>
      <c r="M751" s="34">
        <f t="shared" si="27"/>
        <v>73.5</v>
      </c>
      <c r="N751" s="37"/>
      <c r="O751" s="35">
        <v>48.75</v>
      </c>
      <c r="P751" s="40"/>
      <c r="Q751" s="40">
        <f t="shared" si="26"/>
        <v>24.75</v>
      </c>
      <c r="R751" s="41"/>
    </row>
    <row r="752" spans="1:20" ht="15.6" x14ac:dyDescent="0.3">
      <c r="A752" s="5"/>
      <c r="B752" s="105">
        <f t="shared" si="22"/>
        <v>2217</v>
      </c>
      <c r="C752" s="35"/>
      <c r="D752" s="34">
        <f t="shared" si="21"/>
        <v>2217</v>
      </c>
      <c r="E752" s="26">
        <v>45475</v>
      </c>
      <c r="F752" s="37">
        <v>2218</v>
      </c>
      <c r="G752" s="36">
        <v>45476</v>
      </c>
      <c r="H752" s="76">
        <f t="shared" si="20"/>
        <v>1</v>
      </c>
      <c r="K752" s="33"/>
      <c r="L752" s="687">
        <v>45475</v>
      </c>
      <c r="M752" s="34">
        <f t="shared" si="27"/>
        <v>48.75</v>
      </c>
      <c r="N752" s="37"/>
      <c r="O752" s="35">
        <v>47.5</v>
      </c>
      <c r="P752" s="40"/>
      <c r="Q752" s="40">
        <f t="shared" si="26"/>
        <v>1.25</v>
      </c>
      <c r="R752" s="41"/>
    </row>
    <row r="753" spans="1:19" ht="15.6" x14ac:dyDescent="0.3">
      <c r="A753" s="5"/>
      <c r="B753" s="105">
        <f t="shared" si="22"/>
        <v>2218</v>
      </c>
      <c r="C753" s="35"/>
      <c r="D753" s="34">
        <f t="shared" si="21"/>
        <v>2218</v>
      </c>
      <c r="E753" s="26">
        <v>45476</v>
      </c>
      <c r="F753" s="37">
        <v>2219</v>
      </c>
      <c r="G753" s="36">
        <v>45477</v>
      </c>
      <c r="H753" s="76">
        <f t="shared" si="20"/>
        <v>1</v>
      </c>
      <c r="K753" s="33"/>
      <c r="L753" s="687">
        <v>45476</v>
      </c>
      <c r="M753" s="34">
        <f t="shared" si="27"/>
        <v>47.5</v>
      </c>
      <c r="N753" s="37"/>
      <c r="O753" s="35">
        <v>46</v>
      </c>
      <c r="P753" s="40"/>
      <c r="Q753" s="40">
        <f t="shared" si="26"/>
        <v>1.5</v>
      </c>
      <c r="R753" s="41"/>
    </row>
    <row r="754" spans="1:19" ht="15.6" x14ac:dyDescent="0.3">
      <c r="A754" s="5"/>
      <c r="B754" s="105">
        <f t="shared" si="22"/>
        <v>2219</v>
      </c>
      <c r="C754" s="35"/>
      <c r="D754" s="34">
        <f t="shared" si="21"/>
        <v>2219</v>
      </c>
      <c r="E754" s="26">
        <v>45477</v>
      </c>
      <c r="F754" s="37">
        <v>2222</v>
      </c>
      <c r="G754" s="36">
        <v>45478</v>
      </c>
      <c r="H754" s="76">
        <f t="shared" si="20"/>
        <v>3</v>
      </c>
      <c r="K754" s="33"/>
      <c r="L754" s="687">
        <v>45477</v>
      </c>
      <c r="M754" s="34">
        <f t="shared" si="27"/>
        <v>46</v>
      </c>
      <c r="N754" s="37">
        <v>60</v>
      </c>
      <c r="O754" s="35">
        <v>83.87</v>
      </c>
      <c r="P754" s="40"/>
      <c r="Q754" s="40">
        <f t="shared" si="26"/>
        <v>22.129999999999995</v>
      </c>
      <c r="R754" s="41"/>
    </row>
    <row r="755" spans="1:19" ht="15.6" x14ac:dyDescent="0.3">
      <c r="A755" s="5"/>
      <c r="B755" s="105">
        <f t="shared" si="22"/>
        <v>2222</v>
      </c>
      <c r="C755" s="35"/>
      <c r="D755" s="34">
        <f t="shared" si="21"/>
        <v>2222</v>
      </c>
      <c r="E755" s="26">
        <v>45478</v>
      </c>
      <c r="F755" s="37">
        <v>2224</v>
      </c>
      <c r="G755" s="36">
        <v>45479</v>
      </c>
      <c r="H755" s="76">
        <f t="shared" si="20"/>
        <v>2</v>
      </c>
      <c r="K755" s="33"/>
      <c r="L755" s="687">
        <v>45478</v>
      </c>
      <c r="M755" s="34">
        <f t="shared" si="27"/>
        <v>83.87</v>
      </c>
      <c r="N755" s="37"/>
      <c r="O755" s="35">
        <v>79.75</v>
      </c>
      <c r="P755" s="40"/>
      <c r="Q755" s="40">
        <f t="shared" si="26"/>
        <v>4.1200000000000045</v>
      </c>
      <c r="R755" s="41"/>
    </row>
    <row r="756" spans="1:19" ht="15.6" x14ac:dyDescent="0.3">
      <c r="A756" s="5"/>
      <c r="B756" s="105">
        <f t="shared" si="22"/>
        <v>2224</v>
      </c>
      <c r="C756" s="35"/>
      <c r="D756" s="34">
        <f t="shared" si="21"/>
        <v>2224</v>
      </c>
      <c r="E756" s="26">
        <v>45479</v>
      </c>
      <c r="F756" s="37">
        <v>2235</v>
      </c>
      <c r="G756" s="36">
        <v>45480</v>
      </c>
      <c r="H756" s="76">
        <f t="shared" si="20"/>
        <v>11</v>
      </c>
      <c r="K756" s="33"/>
      <c r="L756" s="687">
        <v>45479</v>
      </c>
      <c r="M756" s="34">
        <f t="shared" si="27"/>
        <v>79.75</v>
      </c>
      <c r="N756" s="37">
        <v>60</v>
      </c>
      <c r="O756" s="35">
        <v>116.5</v>
      </c>
      <c r="P756" s="40"/>
      <c r="Q756" s="40">
        <f t="shared" si="26"/>
        <v>23.25</v>
      </c>
      <c r="R756" s="41"/>
    </row>
    <row r="757" spans="1:19" ht="15.6" x14ac:dyDescent="0.3">
      <c r="A757" s="5"/>
      <c r="B757" s="105">
        <f t="shared" si="22"/>
        <v>2235</v>
      </c>
      <c r="C757" s="35"/>
      <c r="D757" s="34">
        <f t="shared" si="21"/>
        <v>2235</v>
      </c>
      <c r="E757" s="26">
        <v>45480</v>
      </c>
      <c r="F757" s="37">
        <v>2235</v>
      </c>
      <c r="G757" s="36">
        <v>45481</v>
      </c>
      <c r="H757" s="76">
        <f t="shared" si="20"/>
        <v>0</v>
      </c>
      <c r="K757" s="33"/>
      <c r="L757" s="687">
        <v>45480</v>
      </c>
      <c r="M757" s="34">
        <f t="shared" si="27"/>
        <v>116.5</v>
      </c>
      <c r="N757" s="37"/>
      <c r="O757" s="35">
        <v>114.5</v>
      </c>
      <c r="P757" s="40"/>
      <c r="Q757" s="40">
        <f t="shared" si="26"/>
        <v>2</v>
      </c>
      <c r="R757" s="41"/>
    </row>
    <row r="758" spans="1:19" ht="15.6" x14ac:dyDescent="0.3">
      <c r="A758" s="5"/>
      <c r="B758" s="105">
        <f t="shared" si="22"/>
        <v>2235</v>
      </c>
      <c r="C758" s="35"/>
      <c r="D758" s="34">
        <f t="shared" si="21"/>
        <v>2235</v>
      </c>
      <c r="E758" s="26">
        <v>45481</v>
      </c>
      <c r="F758" s="37">
        <v>2237</v>
      </c>
      <c r="G758" s="36">
        <v>45482</v>
      </c>
      <c r="H758" s="76">
        <f t="shared" si="20"/>
        <v>2</v>
      </c>
      <c r="K758" s="33"/>
      <c r="L758" s="687">
        <v>45481</v>
      </c>
      <c r="M758" s="34">
        <f t="shared" si="27"/>
        <v>114.5</v>
      </c>
      <c r="N758" s="37"/>
      <c r="O758" s="35">
        <v>111.5</v>
      </c>
      <c r="P758" s="40"/>
      <c r="Q758" s="40">
        <f t="shared" si="26"/>
        <v>3</v>
      </c>
      <c r="R758" s="41"/>
    </row>
    <row r="759" spans="1:19" ht="15.6" x14ac:dyDescent="0.3">
      <c r="A759" s="5"/>
      <c r="B759" s="105">
        <f t="shared" si="22"/>
        <v>2237</v>
      </c>
      <c r="C759" s="35"/>
      <c r="D759" s="34">
        <f t="shared" si="21"/>
        <v>2237</v>
      </c>
      <c r="E759" s="26">
        <v>45482</v>
      </c>
      <c r="F759" s="37">
        <v>2237</v>
      </c>
      <c r="G759" s="36">
        <v>45483</v>
      </c>
      <c r="H759" s="76">
        <f t="shared" si="20"/>
        <v>0</v>
      </c>
      <c r="K759" s="33"/>
      <c r="L759" s="687">
        <v>45482</v>
      </c>
      <c r="M759" s="34">
        <f t="shared" si="27"/>
        <v>111.5</v>
      </c>
      <c r="N759" s="37"/>
      <c r="O759" s="35">
        <v>111.5</v>
      </c>
      <c r="P759" s="40"/>
      <c r="Q759" s="40">
        <f t="shared" si="26"/>
        <v>0</v>
      </c>
      <c r="R759" s="41"/>
    </row>
    <row r="760" spans="1:19" ht="15.6" x14ac:dyDescent="0.3">
      <c r="A760" s="5"/>
      <c r="B760" s="105">
        <f t="shared" si="22"/>
        <v>2237</v>
      </c>
      <c r="C760" s="35"/>
      <c r="D760" s="34">
        <f t="shared" si="21"/>
        <v>2237</v>
      </c>
      <c r="E760" s="26">
        <v>45483</v>
      </c>
      <c r="F760" s="37">
        <v>2237</v>
      </c>
      <c r="G760" s="36">
        <v>45484</v>
      </c>
      <c r="H760" s="76">
        <f t="shared" si="20"/>
        <v>0</v>
      </c>
      <c r="K760" s="33"/>
      <c r="L760" s="687">
        <v>45483</v>
      </c>
      <c r="M760" s="34">
        <f t="shared" si="27"/>
        <v>111.5</v>
      </c>
      <c r="N760" s="37"/>
      <c r="O760" s="35">
        <v>108.5</v>
      </c>
      <c r="P760" s="40"/>
      <c r="Q760" s="40">
        <f t="shared" si="26"/>
        <v>3</v>
      </c>
      <c r="R760" s="41"/>
    </row>
    <row r="761" spans="1:19" ht="15.6" x14ac:dyDescent="0.3">
      <c r="A761" s="5"/>
      <c r="B761" s="105">
        <f t="shared" si="22"/>
        <v>2237</v>
      </c>
      <c r="C761" s="35"/>
      <c r="D761" s="34">
        <f t="shared" si="21"/>
        <v>2237</v>
      </c>
      <c r="E761" s="26">
        <v>45484</v>
      </c>
      <c r="F761" s="37">
        <v>2243</v>
      </c>
      <c r="G761" s="36">
        <v>45485</v>
      </c>
      <c r="H761" s="76">
        <f t="shared" si="20"/>
        <v>6</v>
      </c>
      <c r="K761" s="33"/>
      <c r="L761" s="687">
        <v>45484</v>
      </c>
      <c r="M761" s="34">
        <f t="shared" si="27"/>
        <v>108.5</v>
      </c>
      <c r="N761" s="37"/>
      <c r="O761" s="35">
        <v>88.5</v>
      </c>
      <c r="P761" s="40"/>
      <c r="Q761" s="40">
        <f t="shared" si="26"/>
        <v>20</v>
      </c>
      <c r="R761" s="41"/>
    </row>
    <row r="762" spans="1:19" ht="15.6" x14ac:dyDescent="0.3">
      <c r="A762" s="5"/>
      <c r="B762" s="105">
        <f t="shared" si="22"/>
        <v>2243</v>
      </c>
      <c r="C762" s="35"/>
      <c r="D762" s="34">
        <f t="shared" si="21"/>
        <v>2243</v>
      </c>
      <c r="E762" s="26">
        <v>45485</v>
      </c>
      <c r="F762" s="37">
        <v>2243</v>
      </c>
      <c r="G762" s="36">
        <v>45486</v>
      </c>
      <c r="H762" s="76">
        <f t="shared" si="20"/>
        <v>0</v>
      </c>
      <c r="K762" s="33"/>
      <c r="L762" s="687">
        <v>45485</v>
      </c>
      <c r="M762" s="34">
        <f t="shared" si="27"/>
        <v>88.5</v>
      </c>
      <c r="N762" s="37"/>
      <c r="O762" s="35">
        <v>85</v>
      </c>
      <c r="P762" s="40"/>
      <c r="Q762" s="40">
        <f t="shared" si="26"/>
        <v>3.5</v>
      </c>
      <c r="R762" s="41"/>
    </row>
    <row r="763" spans="1:19" ht="15.6" x14ac:dyDescent="0.3">
      <c r="A763" s="5"/>
      <c r="B763" s="105">
        <f t="shared" ref="B763:B826" si="28">F762</f>
        <v>2243</v>
      </c>
      <c r="C763" s="35"/>
      <c r="D763" s="34">
        <f t="shared" ref="D763:D826" si="29">F762</f>
        <v>2243</v>
      </c>
      <c r="E763" s="26">
        <v>45486</v>
      </c>
      <c r="F763" s="37">
        <v>2248</v>
      </c>
      <c r="G763" s="36">
        <v>45487</v>
      </c>
      <c r="H763" s="76">
        <f t="shared" ref="H763:H826" si="30">F763-D763</f>
        <v>5</v>
      </c>
      <c r="K763" s="33"/>
      <c r="L763" s="687">
        <v>45486</v>
      </c>
      <c r="M763" s="34">
        <f t="shared" ref="M763:M826" si="31">(O762)</f>
        <v>85</v>
      </c>
      <c r="N763" s="37"/>
      <c r="O763" s="35">
        <v>65.599999999999994</v>
      </c>
      <c r="P763" s="40"/>
      <c r="Q763" s="40">
        <f t="shared" ref="Q763:Q826" si="32">(M763+N763)-O763</f>
        <v>19.400000000000006</v>
      </c>
      <c r="R763" s="41"/>
    </row>
    <row r="764" spans="1:19" ht="15.6" x14ac:dyDescent="0.3">
      <c r="A764" s="5"/>
      <c r="B764" s="105">
        <f t="shared" si="28"/>
        <v>2248</v>
      </c>
      <c r="C764" s="35"/>
      <c r="D764" s="34">
        <f t="shared" si="29"/>
        <v>2248</v>
      </c>
      <c r="E764" s="26">
        <v>45487</v>
      </c>
      <c r="F764" s="37">
        <v>2248</v>
      </c>
      <c r="G764" s="36">
        <v>45488</v>
      </c>
      <c r="H764" s="76">
        <f t="shared" si="30"/>
        <v>0</v>
      </c>
      <c r="K764" s="33"/>
      <c r="L764" s="687">
        <v>45487</v>
      </c>
      <c r="M764" s="34">
        <f t="shared" si="31"/>
        <v>65.599999999999994</v>
      </c>
      <c r="N764" s="37"/>
      <c r="O764" s="35">
        <v>65.599999999999994</v>
      </c>
      <c r="P764" s="40"/>
      <c r="Q764" s="40">
        <f t="shared" si="32"/>
        <v>0</v>
      </c>
      <c r="R764" s="41"/>
    </row>
    <row r="765" spans="1:19" ht="15.6" x14ac:dyDescent="0.3">
      <c r="A765" s="5"/>
      <c r="B765" s="105">
        <f t="shared" si="28"/>
        <v>2248</v>
      </c>
      <c r="C765" s="35"/>
      <c r="D765" s="34">
        <f t="shared" si="29"/>
        <v>2248</v>
      </c>
      <c r="E765" s="26">
        <v>45488</v>
      </c>
      <c r="F765" s="37">
        <v>2248</v>
      </c>
      <c r="G765" s="36">
        <v>45489</v>
      </c>
      <c r="H765" s="76">
        <f t="shared" si="30"/>
        <v>0</v>
      </c>
      <c r="K765" s="33"/>
      <c r="L765" s="687">
        <v>45488</v>
      </c>
      <c r="M765" s="34">
        <f t="shared" si="31"/>
        <v>65.599999999999994</v>
      </c>
      <c r="N765" s="37"/>
      <c r="O765" s="35">
        <v>65.599999999999994</v>
      </c>
      <c r="P765" s="40"/>
      <c r="Q765" s="40">
        <f t="shared" si="32"/>
        <v>0</v>
      </c>
      <c r="R765" s="41"/>
    </row>
    <row r="766" spans="1:19" ht="15.6" x14ac:dyDescent="0.3">
      <c r="A766" s="5"/>
      <c r="B766" s="105">
        <f t="shared" si="28"/>
        <v>2248</v>
      </c>
      <c r="C766" s="35"/>
      <c r="D766" s="34">
        <f t="shared" si="29"/>
        <v>2248</v>
      </c>
      <c r="E766" s="26">
        <v>45489</v>
      </c>
      <c r="F766" s="37">
        <v>2253</v>
      </c>
      <c r="G766" s="36">
        <v>45490</v>
      </c>
      <c r="H766" s="76">
        <f t="shared" si="30"/>
        <v>5</v>
      </c>
      <c r="K766" s="33"/>
      <c r="L766" s="687">
        <v>45489</v>
      </c>
      <c r="M766" s="34">
        <f t="shared" si="31"/>
        <v>65.599999999999994</v>
      </c>
      <c r="N766" s="37"/>
      <c r="O766" s="35">
        <v>52.5</v>
      </c>
      <c r="P766" s="40"/>
      <c r="Q766" s="40">
        <f t="shared" si="32"/>
        <v>13.099999999999994</v>
      </c>
      <c r="R766" s="41"/>
    </row>
    <row r="767" spans="1:19" ht="15.6" x14ac:dyDescent="0.3">
      <c r="A767" s="5"/>
      <c r="B767" s="105">
        <f t="shared" si="28"/>
        <v>2253</v>
      </c>
      <c r="C767" s="35"/>
      <c r="D767" s="34">
        <f t="shared" si="29"/>
        <v>2253</v>
      </c>
      <c r="E767" s="26">
        <v>45490</v>
      </c>
      <c r="F767" s="37">
        <v>2259</v>
      </c>
      <c r="G767" s="36">
        <v>45491</v>
      </c>
      <c r="H767" s="76">
        <f t="shared" si="30"/>
        <v>6</v>
      </c>
      <c r="K767" s="33"/>
      <c r="L767" s="687">
        <v>45490</v>
      </c>
      <c r="M767" s="34">
        <f t="shared" si="31"/>
        <v>52.5</v>
      </c>
      <c r="N767" s="37">
        <v>60</v>
      </c>
      <c r="O767" s="35">
        <v>88</v>
      </c>
      <c r="P767" s="40"/>
      <c r="Q767" s="40">
        <f t="shared" si="32"/>
        <v>24.5</v>
      </c>
      <c r="R767" s="41"/>
      <c r="S767" t="s">
        <v>1153</v>
      </c>
    </row>
    <row r="768" spans="1:19" ht="15.6" x14ac:dyDescent="0.3">
      <c r="A768" s="5"/>
      <c r="B768" s="105">
        <f t="shared" si="28"/>
        <v>2259</v>
      </c>
      <c r="C768" s="35"/>
      <c r="D768" s="34">
        <f t="shared" si="29"/>
        <v>2259</v>
      </c>
      <c r="E768" s="26">
        <v>45491</v>
      </c>
      <c r="F768" s="37">
        <v>2259</v>
      </c>
      <c r="G768" s="36">
        <v>45492</v>
      </c>
      <c r="H768" s="76">
        <f t="shared" si="30"/>
        <v>0</v>
      </c>
      <c r="K768" s="33"/>
      <c r="L768" s="687">
        <v>45491</v>
      </c>
      <c r="M768" s="34">
        <f t="shared" si="31"/>
        <v>88</v>
      </c>
      <c r="N768" s="37"/>
      <c r="O768" s="35">
        <v>88</v>
      </c>
      <c r="P768" s="40"/>
      <c r="Q768" s="40">
        <f t="shared" si="32"/>
        <v>0</v>
      </c>
      <c r="R768" s="41"/>
    </row>
    <row r="769" spans="1:21" ht="15.6" x14ac:dyDescent="0.3">
      <c r="A769" s="5"/>
      <c r="B769" s="105">
        <f t="shared" si="28"/>
        <v>2259</v>
      </c>
      <c r="C769" s="35"/>
      <c r="D769" s="34">
        <f t="shared" si="29"/>
        <v>2259</v>
      </c>
      <c r="E769" s="26">
        <v>45492</v>
      </c>
      <c r="F769" s="37">
        <v>2263</v>
      </c>
      <c r="G769" s="36">
        <v>45493</v>
      </c>
      <c r="H769" s="76">
        <f t="shared" si="30"/>
        <v>4</v>
      </c>
      <c r="K769" s="33"/>
      <c r="L769" s="687">
        <v>45492</v>
      </c>
      <c r="M769" s="34">
        <f t="shared" si="31"/>
        <v>88</v>
      </c>
      <c r="N769" s="37"/>
      <c r="O769" s="35">
        <v>79.75</v>
      </c>
      <c r="P769" s="40"/>
      <c r="Q769" s="40">
        <f t="shared" si="32"/>
        <v>8.25</v>
      </c>
      <c r="R769" s="41"/>
    </row>
    <row r="770" spans="1:21" ht="15.6" x14ac:dyDescent="0.3">
      <c r="A770" s="5"/>
      <c r="B770" s="105">
        <f t="shared" si="28"/>
        <v>2263</v>
      </c>
      <c r="C770" s="35"/>
      <c r="D770" s="34">
        <f t="shared" si="29"/>
        <v>2263</v>
      </c>
      <c r="E770" s="26">
        <v>45493</v>
      </c>
      <c r="F770" s="37">
        <v>2263</v>
      </c>
      <c r="G770" s="36">
        <v>45494</v>
      </c>
      <c r="H770" s="76">
        <f t="shared" si="30"/>
        <v>0</v>
      </c>
      <c r="K770" s="33"/>
      <c r="L770" s="687">
        <v>45493</v>
      </c>
      <c r="M770" s="34">
        <f t="shared" si="31"/>
        <v>79.75</v>
      </c>
      <c r="N770" s="37"/>
      <c r="O770" s="35">
        <v>75.5</v>
      </c>
      <c r="P770" s="40"/>
      <c r="Q770" s="40">
        <f t="shared" si="32"/>
        <v>4.25</v>
      </c>
      <c r="R770" s="41"/>
    </row>
    <row r="771" spans="1:21" ht="15.6" x14ac:dyDescent="0.3">
      <c r="A771" s="5"/>
      <c r="B771" s="105">
        <f t="shared" si="28"/>
        <v>2263</v>
      </c>
      <c r="C771" s="35"/>
      <c r="D771" s="34">
        <f t="shared" si="29"/>
        <v>2263</v>
      </c>
      <c r="E771" s="26">
        <v>45494</v>
      </c>
      <c r="F771" s="37">
        <v>2263</v>
      </c>
      <c r="G771" s="36">
        <v>45495</v>
      </c>
      <c r="H771" s="76">
        <f t="shared" si="30"/>
        <v>0</v>
      </c>
      <c r="K771" s="33"/>
      <c r="L771" s="687">
        <v>45494</v>
      </c>
      <c r="M771" s="34">
        <f t="shared" si="31"/>
        <v>75.5</v>
      </c>
      <c r="N771" s="37"/>
      <c r="O771" s="35">
        <v>75.5</v>
      </c>
      <c r="P771" s="40"/>
      <c r="Q771" s="40">
        <f t="shared" si="32"/>
        <v>0</v>
      </c>
      <c r="R771" s="41"/>
    </row>
    <row r="772" spans="1:21" ht="15.6" x14ac:dyDescent="0.3">
      <c r="A772" s="5"/>
      <c r="B772" s="105">
        <f t="shared" si="28"/>
        <v>2263</v>
      </c>
      <c r="C772" s="35"/>
      <c r="D772" s="34">
        <f t="shared" si="29"/>
        <v>2263</v>
      </c>
      <c r="E772" s="26">
        <v>45495</v>
      </c>
      <c r="F772" s="37">
        <v>2263</v>
      </c>
      <c r="G772" s="36">
        <v>45496</v>
      </c>
      <c r="H772" s="76">
        <f t="shared" si="30"/>
        <v>0</v>
      </c>
      <c r="K772" s="33"/>
      <c r="L772" s="687">
        <v>45495</v>
      </c>
      <c r="M772" s="34">
        <f t="shared" si="31"/>
        <v>75.5</v>
      </c>
      <c r="N772" s="37"/>
      <c r="O772" s="35">
        <v>75.5</v>
      </c>
      <c r="P772" s="40"/>
      <c r="Q772" s="40">
        <f t="shared" si="32"/>
        <v>0</v>
      </c>
      <c r="R772" s="41"/>
    </row>
    <row r="773" spans="1:21" ht="15.6" x14ac:dyDescent="0.3">
      <c r="A773" s="5"/>
      <c r="B773" s="105">
        <f t="shared" si="28"/>
        <v>2263</v>
      </c>
      <c r="C773" s="35"/>
      <c r="D773" s="34">
        <f t="shared" si="29"/>
        <v>2263</v>
      </c>
      <c r="E773" s="26">
        <v>45496</v>
      </c>
      <c r="F773" s="37">
        <v>2263</v>
      </c>
      <c r="G773" s="36">
        <v>45497</v>
      </c>
      <c r="H773" s="76">
        <f t="shared" si="30"/>
        <v>0</v>
      </c>
      <c r="K773" s="33"/>
      <c r="L773" s="687">
        <v>45496</v>
      </c>
      <c r="M773" s="34">
        <f t="shared" si="31"/>
        <v>75.5</v>
      </c>
      <c r="N773" s="37"/>
      <c r="O773" s="35">
        <v>75.5</v>
      </c>
      <c r="P773" s="40"/>
      <c r="Q773" s="40">
        <f t="shared" si="32"/>
        <v>0</v>
      </c>
      <c r="R773" s="41"/>
    </row>
    <row r="774" spans="1:21" ht="15.6" x14ac:dyDescent="0.3">
      <c r="A774" s="5"/>
      <c r="B774" s="105">
        <f t="shared" si="28"/>
        <v>2263</v>
      </c>
      <c r="C774" s="35"/>
      <c r="D774" s="34">
        <f t="shared" si="29"/>
        <v>2263</v>
      </c>
      <c r="E774" s="26">
        <v>45497</v>
      </c>
      <c r="F774" s="37">
        <v>2269</v>
      </c>
      <c r="G774" s="36">
        <v>45498</v>
      </c>
      <c r="H774" s="76">
        <f t="shared" si="30"/>
        <v>6</v>
      </c>
      <c r="K774" s="33"/>
      <c r="L774" s="687">
        <v>45497</v>
      </c>
      <c r="M774" s="34">
        <f t="shared" si="31"/>
        <v>75.5</v>
      </c>
      <c r="N774" s="37">
        <v>60</v>
      </c>
      <c r="O774" s="35">
        <v>118.375</v>
      </c>
      <c r="P774" s="40"/>
      <c r="Q774" s="40">
        <f t="shared" si="32"/>
        <v>17.125</v>
      </c>
      <c r="R774" s="41"/>
      <c r="S774" t="s">
        <v>1165</v>
      </c>
    </row>
    <row r="775" spans="1:21" ht="15.6" x14ac:dyDescent="0.3">
      <c r="A775" s="5"/>
      <c r="B775" s="105">
        <f t="shared" si="28"/>
        <v>2269</v>
      </c>
      <c r="C775" s="35"/>
      <c r="D775" s="34">
        <f t="shared" si="29"/>
        <v>2269</v>
      </c>
      <c r="E775" s="26">
        <v>45498</v>
      </c>
      <c r="F775" s="37">
        <v>2272</v>
      </c>
      <c r="G775" s="36">
        <v>45499</v>
      </c>
      <c r="H775" s="76">
        <f t="shared" si="30"/>
        <v>3</v>
      </c>
      <c r="K775" s="33"/>
      <c r="L775" s="687">
        <v>45498</v>
      </c>
      <c r="M775" s="34">
        <f t="shared" si="31"/>
        <v>118.375</v>
      </c>
      <c r="N775" s="37"/>
      <c r="O775" s="35">
        <v>114.5</v>
      </c>
      <c r="P775" s="40"/>
      <c r="Q775" s="40">
        <f t="shared" si="32"/>
        <v>3.875</v>
      </c>
      <c r="R775" s="41"/>
    </row>
    <row r="776" spans="1:21" ht="15.6" x14ac:dyDescent="0.3">
      <c r="A776" s="5"/>
      <c r="B776" s="105">
        <f t="shared" si="28"/>
        <v>2272</v>
      </c>
      <c r="C776" s="35"/>
      <c r="D776" s="34">
        <f t="shared" si="29"/>
        <v>2272</v>
      </c>
      <c r="E776" s="26">
        <v>45499</v>
      </c>
      <c r="F776" s="37">
        <v>2276</v>
      </c>
      <c r="G776" s="36">
        <v>45500</v>
      </c>
      <c r="H776" s="76">
        <f t="shared" si="30"/>
        <v>4</v>
      </c>
      <c r="K776" s="33"/>
      <c r="L776" s="687">
        <v>45499</v>
      </c>
      <c r="M776" s="34">
        <f t="shared" si="31"/>
        <v>114.5</v>
      </c>
      <c r="N776" s="37"/>
      <c r="O776" s="35">
        <v>99.25</v>
      </c>
      <c r="P776" s="40"/>
      <c r="Q776" s="40">
        <f t="shared" si="32"/>
        <v>15.25</v>
      </c>
      <c r="R776" s="41"/>
    </row>
    <row r="777" spans="1:21" ht="15.6" x14ac:dyDescent="0.3">
      <c r="A777" s="5"/>
      <c r="B777" s="105">
        <f t="shared" si="28"/>
        <v>2276</v>
      </c>
      <c r="C777" s="35"/>
      <c r="D777" s="34">
        <f t="shared" si="29"/>
        <v>2276</v>
      </c>
      <c r="E777" s="26">
        <v>45500</v>
      </c>
      <c r="F777" s="37">
        <v>2276</v>
      </c>
      <c r="G777" s="36">
        <v>45501</v>
      </c>
      <c r="H777" s="76">
        <f t="shared" si="30"/>
        <v>0</v>
      </c>
      <c r="K777" s="33"/>
      <c r="L777" s="687">
        <v>45500</v>
      </c>
      <c r="M777" s="34">
        <f t="shared" si="31"/>
        <v>99.25</v>
      </c>
      <c r="N777" s="37"/>
      <c r="O777" s="35">
        <v>99.25</v>
      </c>
      <c r="P777" s="40"/>
      <c r="Q777" s="40">
        <f t="shared" si="32"/>
        <v>0</v>
      </c>
      <c r="R777" s="41"/>
    </row>
    <row r="778" spans="1:21" ht="15.6" x14ac:dyDescent="0.3">
      <c r="A778" s="5"/>
      <c r="B778" s="105">
        <f t="shared" si="28"/>
        <v>2276</v>
      </c>
      <c r="C778" s="35"/>
      <c r="D778" s="34">
        <f t="shared" si="29"/>
        <v>2276</v>
      </c>
      <c r="E778" s="26">
        <v>45501</v>
      </c>
      <c r="F778" s="37">
        <v>2276</v>
      </c>
      <c r="G778" s="36">
        <v>45502</v>
      </c>
      <c r="H778" s="76">
        <f t="shared" si="30"/>
        <v>0</v>
      </c>
      <c r="K778" s="33"/>
      <c r="L778" s="687">
        <v>45501</v>
      </c>
      <c r="M778" s="34">
        <f t="shared" si="31"/>
        <v>99.25</v>
      </c>
      <c r="N778" s="37"/>
      <c r="O778" s="35">
        <v>99.25</v>
      </c>
      <c r="P778" s="40"/>
      <c r="Q778" s="40">
        <f t="shared" si="32"/>
        <v>0</v>
      </c>
      <c r="R778" s="41"/>
    </row>
    <row r="779" spans="1:21" ht="15.6" x14ac:dyDescent="0.3">
      <c r="A779" s="5"/>
      <c r="B779" s="105">
        <f t="shared" si="28"/>
        <v>2276</v>
      </c>
      <c r="C779" s="35"/>
      <c r="D779" s="34">
        <f t="shared" si="29"/>
        <v>2276</v>
      </c>
      <c r="E779" s="26">
        <v>45502</v>
      </c>
      <c r="F779" s="37">
        <v>2276</v>
      </c>
      <c r="G779" s="36">
        <v>45503</v>
      </c>
      <c r="H779" s="76">
        <f t="shared" si="30"/>
        <v>0</v>
      </c>
      <c r="K779" s="33"/>
      <c r="L779" s="687">
        <v>45502</v>
      </c>
      <c r="M779" s="34">
        <f t="shared" si="31"/>
        <v>99.25</v>
      </c>
      <c r="N779" s="37"/>
      <c r="O779" s="35">
        <v>99.25</v>
      </c>
      <c r="P779" s="40"/>
      <c r="Q779" s="40">
        <f t="shared" si="32"/>
        <v>0</v>
      </c>
      <c r="R779" s="41"/>
    </row>
    <row r="780" spans="1:21" ht="15.6" x14ac:dyDescent="0.3">
      <c r="A780" s="5"/>
      <c r="B780" s="105">
        <f t="shared" si="28"/>
        <v>2276</v>
      </c>
      <c r="C780" s="35"/>
      <c r="D780" s="34">
        <f t="shared" si="29"/>
        <v>2276</v>
      </c>
      <c r="E780" s="26">
        <v>45503</v>
      </c>
      <c r="F780" s="37">
        <v>2277</v>
      </c>
      <c r="G780" s="36">
        <v>45504</v>
      </c>
      <c r="H780" s="76">
        <f t="shared" si="30"/>
        <v>1</v>
      </c>
      <c r="K780" s="33"/>
      <c r="L780" s="687">
        <v>45503</v>
      </c>
      <c r="M780" s="34">
        <f t="shared" si="31"/>
        <v>99.25</v>
      </c>
      <c r="N780" s="37"/>
      <c r="O780" s="35">
        <v>95.5</v>
      </c>
      <c r="P780" s="40"/>
      <c r="Q780" s="40">
        <f t="shared" si="32"/>
        <v>3.75</v>
      </c>
      <c r="R780" s="41"/>
      <c r="T780">
        <f>SUM(H760:H779)</f>
        <v>39</v>
      </c>
      <c r="U780">
        <f>SUM(Q760:Q779)</f>
        <v>132.25</v>
      </c>
    </row>
    <row r="781" spans="1:21" ht="15.6" x14ac:dyDescent="0.3">
      <c r="A781" s="5"/>
      <c r="B781" s="105">
        <f t="shared" si="28"/>
        <v>2277</v>
      </c>
      <c r="C781" s="35"/>
      <c r="D781" s="34">
        <f t="shared" si="29"/>
        <v>2277</v>
      </c>
      <c r="E781" s="26">
        <v>45504</v>
      </c>
      <c r="F781" s="37">
        <v>2277</v>
      </c>
      <c r="G781" s="36">
        <v>45505</v>
      </c>
      <c r="H781" s="76">
        <f t="shared" si="30"/>
        <v>0</v>
      </c>
      <c r="K781" s="33"/>
      <c r="L781" s="687">
        <v>45504</v>
      </c>
      <c r="M781" s="34">
        <f t="shared" si="31"/>
        <v>95.5</v>
      </c>
      <c r="N781" s="37"/>
      <c r="O781" s="35">
        <v>95.5</v>
      </c>
      <c r="P781" s="40"/>
      <c r="Q781" s="40">
        <f t="shared" si="32"/>
        <v>0</v>
      </c>
      <c r="R781" s="41"/>
      <c r="U781">
        <f>(U780/T780)</f>
        <v>3.391025641025641</v>
      </c>
    </row>
    <row r="782" spans="1:21" ht="15.6" x14ac:dyDescent="0.3">
      <c r="A782" s="5"/>
      <c r="B782" s="105">
        <f t="shared" si="28"/>
        <v>2277</v>
      </c>
      <c r="C782" s="35"/>
      <c r="D782" s="34">
        <f t="shared" si="29"/>
        <v>2277</v>
      </c>
      <c r="E782" s="26">
        <v>45505</v>
      </c>
      <c r="F782" s="37">
        <v>2278</v>
      </c>
      <c r="G782" s="36">
        <v>45506</v>
      </c>
      <c r="H782" s="76">
        <f t="shared" si="30"/>
        <v>1</v>
      </c>
      <c r="K782" s="33"/>
      <c r="L782" s="687">
        <v>45505</v>
      </c>
      <c r="M782" s="34">
        <f t="shared" si="31"/>
        <v>95.5</v>
      </c>
      <c r="N782" s="37"/>
      <c r="O782" s="35">
        <v>91.75</v>
      </c>
      <c r="P782" s="40"/>
      <c r="Q782" s="40">
        <f t="shared" si="32"/>
        <v>3.75</v>
      </c>
      <c r="R782" s="41"/>
    </row>
    <row r="783" spans="1:21" ht="15.6" x14ac:dyDescent="0.3">
      <c r="A783" s="5"/>
      <c r="B783" s="105">
        <f t="shared" si="28"/>
        <v>2278</v>
      </c>
      <c r="C783" s="35"/>
      <c r="D783" s="34">
        <f t="shared" si="29"/>
        <v>2278</v>
      </c>
      <c r="E783" s="26">
        <v>45506</v>
      </c>
      <c r="F783" s="37">
        <v>2278</v>
      </c>
      <c r="G783" s="36">
        <v>45507</v>
      </c>
      <c r="H783" s="76">
        <f t="shared" si="30"/>
        <v>0</v>
      </c>
      <c r="K783" s="33"/>
      <c r="L783" s="687">
        <v>45506</v>
      </c>
      <c r="M783" s="34">
        <f t="shared" si="31"/>
        <v>91.75</v>
      </c>
      <c r="N783" s="37"/>
      <c r="O783" s="35">
        <v>91.75</v>
      </c>
      <c r="P783" s="40"/>
      <c r="Q783" s="40">
        <f t="shared" si="32"/>
        <v>0</v>
      </c>
      <c r="R783" s="41"/>
    </row>
    <row r="784" spans="1:21" ht="15.6" x14ac:dyDescent="0.3">
      <c r="A784" s="5"/>
      <c r="B784" s="105">
        <f t="shared" si="28"/>
        <v>2278</v>
      </c>
      <c r="C784" s="35"/>
      <c r="D784" s="34">
        <f t="shared" si="29"/>
        <v>2278</v>
      </c>
      <c r="E784" s="26">
        <v>45507</v>
      </c>
      <c r="F784" s="37">
        <v>2278</v>
      </c>
      <c r="G784" s="36">
        <v>45508</v>
      </c>
      <c r="H784" s="76">
        <f t="shared" si="30"/>
        <v>0</v>
      </c>
      <c r="K784" s="33"/>
      <c r="L784" s="687">
        <v>45507</v>
      </c>
      <c r="M784" s="34">
        <f t="shared" si="31"/>
        <v>91.75</v>
      </c>
      <c r="N784" s="37"/>
      <c r="O784" s="35">
        <v>91.75</v>
      </c>
      <c r="P784" s="40"/>
      <c r="Q784" s="40">
        <f t="shared" si="32"/>
        <v>0</v>
      </c>
      <c r="R784" s="41"/>
    </row>
    <row r="785" spans="1:19" ht="15.6" x14ac:dyDescent="0.3">
      <c r="A785" s="5"/>
      <c r="B785" s="105">
        <f t="shared" si="28"/>
        <v>2278</v>
      </c>
      <c r="C785" s="35"/>
      <c r="D785" s="34">
        <f t="shared" si="29"/>
        <v>2278</v>
      </c>
      <c r="E785" s="26">
        <v>45508</v>
      </c>
      <c r="F785" s="37">
        <v>2278</v>
      </c>
      <c r="G785" s="36">
        <v>45509</v>
      </c>
      <c r="H785" s="76">
        <f t="shared" si="30"/>
        <v>0</v>
      </c>
      <c r="K785" s="33"/>
      <c r="L785" s="687">
        <v>45508</v>
      </c>
      <c r="M785" s="34">
        <f t="shared" si="31"/>
        <v>91.75</v>
      </c>
      <c r="N785" s="37"/>
      <c r="O785" s="35">
        <v>91.75</v>
      </c>
      <c r="P785" s="40"/>
      <c r="Q785" s="40">
        <f t="shared" si="32"/>
        <v>0</v>
      </c>
      <c r="R785" s="41"/>
    </row>
    <row r="786" spans="1:19" ht="15.6" x14ac:dyDescent="0.3">
      <c r="A786" s="5"/>
      <c r="B786" s="105">
        <f t="shared" si="28"/>
        <v>2278</v>
      </c>
      <c r="C786" s="35"/>
      <c r="D786" s="34">
        <f t="shared" si="29"/>
        <v>2278</v>
      </c>
      <c r="E786" s="26">
        <v>45509</v>
      </c>
      <c r="F786" s="37">
        <v>2286</v>
      </c>
      <c r="G786" s="36">
        <v>45510</v>
      </c>
      <c r="H786" s="76">
        <f t="shared" si="30"/>
        <v>8</v>
      </c>
      <c r="K786" s="33"/>
      <c r="L786" s="687">
        <v>45509</v>
      </c>
      <c r="M786" s="34">
        <f t="shared" si="31"/>
        <v>91.75</v>
      </c>
      <c r="N786" s="37"/>
      <c r="O786" s="35">
        <v>55.3125</v>
      </c>
      <c r="P786" s="40"/>
      <c r="Q786" s="40">
        <f t="shared" si="32"/>
        <v>36.4375</v>
      </c>
      <c r="R786" s="41"/>
    </row>
    <row r="787" spans="1:19" ht="15.6" x14ac:dyDescent="0.3">
      <c r="A787" s="5"/>
      <c r="B787" s="105">
        <f t="shared" si="28"/>
        <v>2286</v>
      </c>
      <c r="C787" s="35"/>
      <c r="D787" s="34">
        <f t="shared" si="29"/>
        <v>2286</v>
      </c>
      <c r="E787" s="26">
        <v>45510</v>
      </c>
      <c r="F787" s="37">
        <v>2287</v>
      </c>
      <c r="G787" s="36">
        <v>45511</v>
      </c>
      <c r="H787" s="76">
        <f t="shared" si="30"/>
        <v>1</v>
      </c>
      <c r="K787" s="33"/>
      <c r="L787" s="687">
        <v>45510</v>
      </c>
      <c r="M787" s="34">
        <f t="shared" si="31"/>
        <v>55.3125</v>
      </c>
      <c r="N787" s="37">
        <v>60</v>
      </c>
      <c r="O787" s="35">
        <v>114.5</v>
      </c>
      <c r="P787" s="40"/>
      <c r="Q787" s="40">
        <f t="shared" si="32"/>
        <v>0.8125</v>
      </c>
      <c r="R787" s="41"/>
      <c r="S787" t="s">
        <v>308</v>
      </c>
    </row>
    <row r="788" spans="1:19" ht="15.6" x14ac:dyDescent="0.3">
      <c r="A788" s="5"/>
      <c r="B788" s="105">
        <f t="shared" si="28"/>
        <v>2287</v>
      </c>
      <c r="C788" s="35"/>
      <c r="D788" s="34">
        <f t="shared" si="29"/>
        <v>2287</v>
      </c>
      <c r="E788" s="26">
        <v>45511</v>
      </c>
      <c r="F788" s="37">
        <v>2290</v>
      </c>
      <c r="G788" s="36">
        <v>45512</v>
      </c>
      <c r="H788" s="76">
        <f t="shared" si="30"/>
        <v>3</v>
      </c>
      <c r="K788" s="33"/>
      <c r="L788" s="687">
        <v>45511</v>
      </c>
      <c r="M788" s="34">
        <f t="shared" si="31"/>
        <v>114.5</v>
      </c>
      <c r="N788" s="37"/>
      <c r="O788" s="35">
        <v>111.5</v>
      </c>
      <c r="P788" s="40"/>
      <c r="Q788" s="40">
        <f t="shared" si="32"/>
        <v>3</v>
      </c>
      <c r="R788" s="41"/>
    </row>
    <row r="789" spans="1:19" ht="15.6" x14ac:dyDescent="0.3">
      <c r="A789" s="5"/>
      <c r="B789" s="105">
        <f t="shared" si="28"/>
        <v>2290</v>
      </c>
      <c r="C789" s="35"/>
      <c r="D789" s="34">
        <f t="shared" si="29"/>
        <v>2290</v>
      </c>
      <c r="E789" s="26">
        <v>45512</v>
      </c>
      <c r="F789" s="37">
        <v>2290</v>
      </c>
      <c r="G789" s="36">
        <v>45513</v>
      </c>
      <c r="H789" s="76">
        <f t="shared" si="30"/>
        <v>0</v>
      </c>
      <c r="K789" s="33"/>
      <c r="L789" s="687">
        <v>45512</v>
      </c>
      <c r="M789" s="34">
        <f t="shared" si="31"/>
        <v>111.5</v>
      </c>
      <c r="N789" s="37"/>
      <c r="O789" s="35">
        <v>111.5</v>
      </c>
      <c r="P789" s="40"/>
      <c r="Q789" s="40">
        <f t="shared" si="32"/>
        <v>0</v>
      </c>
      <c r="R789" s="41"/>
    </row>
    <row r="790" spans="1:19" ht="15.6" x14ac:dyDescent="0.3">
      <c r="A790" s="5"/>
      <c r="B790" s="105">
        <f t="shared" si="28"/>
        <v>2290</v>
      </c>
      <c r="C790" s="35"/>
      <c r="D790" s="34">
        <f t="shared" si="29"/>
        <v>2290</v>
      </c>
      <c r="E790" s="26">
        <v>45513</v>
      </c>
      <c r="F790" s="37">
        <v>2290</v>
      </c>
      <c r="G790" s="36">
        <v>45514</v>
      </c>
      <c r="H790" s="76">
        <f t="shared" si="30"/>
        <v>0</v>
      </c>
      <c r="K790" s="33"/>
      <c r="L790" s="687">
        <v>45513</v>
      </c>
      <c r="M790" s="34">
        <f t="shared" si="31"/>
        <v>111.5</v>
      </c>
      <c r="N790" s="37"/>
      <c r="O790" s="35">
        <v>111.5</v>
      </c>
      <c r="P790" s="40"/>
      <c r="Q790" s="40">
        <f t="shared" si="32"/>
        <v>0</v>
      </c>
      <c r="R790" s="41"/>
    </row>
    <row r="791" spans="1:19" ht="15.6" x14ac:dyDescent="0.3">
      <c r="A791" s="5"/>
      <c r="B791" s="105">
        <f t="shared" si="28"/>
        <v>2290</v>
      </c>
      <c r="C791" s="35"/>
      <c r="D791" s="34">
        <f t="shared" si="29"/>
        <v>2290</v>
      </c>
      <c r="E791" s="26">
        <v>45514</v>
      </c>
      <c r="F791" s="37">
        <v>2296</v>
      </c>
      <c r="G791" s="36">
        <v>45515</v>
      </c>
      <c r="H791" s="76">
        <f t="shared" si="30"/>
        <v>6</v>
      </c>
      <c r="K791" s="33"/>
      <c r="L791" s="687">
        <v>45514</v>
      </c>
      <c r="M791" s="34">
        <f t="shared" si="31"/>
        <v>111.5</v>
      </c>
      <c r="N791" s="37"/>
      <c r="O791" s="35">
        <v>88</v>
      </c>
      <c r="P791" s="40"/>
      <c r="Q791" s="40">
        <f t="shared" si="32"/>
        <v>23.5</v>
      </c>
      <c r="R791" s="41"/>
    </row>
    <row r="792" spans="1:19" ht="15.6" x14ac:dyDescent="0.3">
      <c r="A792" s="5"/>
      <c r="B792" s="105">
        <f t="shared" si="28"/>
        <v>2296</v>
      </c>
      <c r="C792" s="35"/>
      <c r="D792" s="34">
        <f t="shared" si="29"/>
        <v>2296</v>
      </c>
      <c r="E792" s="26">
        <v>45515</v>
      </c>
      <c r="F792" s="37">
        <v>2296</v>
      </c>
      <c r="G792" s="36">
        <v>45516</v>
      </c>
      <c r="H792" s="76">
        <f t="shared" si="30"/>
        <v>0</v>
      </c>
      <c r="K792" s="33"/>
      <c r="L792" s="687">
        <v>45515</v>
      </c>
      <c r="M792" s="34">
        <f t="shared" si="31"/>
        <v>88</v>
      </c>
      <c r="N792" s="37"/>
      <c r="O792" s="35">
        <v>88</v>
      </c>
      <c r="P792" s="40"/>
      <c r="Q792" s="40">
        <f t="shared" si="32"/>
        <v>0</v>
      </c>
      <c r="R792" s="41"/>
    </row>
    <row r="793" spans="1:19" ht="15.6" x14ac:dyDescent="0.3">
      <c r="A793" s="5"/>
      <c r="B793" s="105">
        <f t="shared" si="28"/>
        <v>2296</v>
      </c>
      <c r="C793" s="35"/>
      <c r="D793" s="34">
        <f t="shared" si="29"/>
        <v>2296</v>
      </c>
      <c r="E793" s="26">
        <v>45516</v>
      </c>
      <c r="F793" s="37">
        <v>2296</v>
      </c>
      <c r="G793" s="36">
        <v>45517</v>
      </c>
      <c r="H793" s="76">
        <f t="shared" si="30"/>
        <v>0</v>
      </c>
      <c r="K793" s="33"/>
      <c r="L793" s="687">
        <v>45516</v>
      </c>
      <c r="M793" s="34">
        <f t="shared" si="31"/>
        <v>88</v>
      </c>
      <c r="N793" s="37"/>
      <c r="O793" s="35">
        <v>88</v>
      </c>
      <c r="P793" s="40"/>
      <c r="Q793" s="40">
        <f t="shared" si="32"/>
        <v>0</v>
      </c>
      <c r="R793" s="41"/>
    </row>
    <row r="794" spans="1:19" ht="15.6" x14ac:dyDescent="0.3">
      <c r="A794" s="5"/>
      <c r="B794" s="105">
        <f t="shared" si="28"/>
        <v>2296</v>
      </c>
      <c r="C794" s="35"/>
      <c r="D794" s="34">
        <f t="shared" si="29"/>
        <v>2296</v>
      </c>
      <c r="E794" s="26">
        <v>45517</v>
      </c>
      <c r="F794" s="37">
        <v>2297</v>
      </c>
      <c r="G794" s="36">
        <v>45518</v>
      </c>
      <c r="H794" s="76">
        <f t="shared" si="30"/>
        <v>1</v>
      </c>
      <c r="K794" s="33"/>
      <c r="L794" s="687">
        <v>45517</v>
      </c>
      <c r="M794" s="34">
        <f t="shared" si="31"/>
        <v>88</v>
      </c>
      <c r="N794" s="37"/>
      <c r="O794" s="35">
        <v>83.87</v>
      </c>
      <c r="P794" s="40"/>
      <c r="Q794" s="40">
        <f t="shared" si="32"/>
        <v>4.1299999999999955</v>
      </c>
      <c r="R794" s="41"/>
    </row>
    <row r="795" spans="1:19" ht="15.6" x14ac:dyDescent="0.3">
      <c r="A795" s="5"/>
      <c r="B795" s="105">
        <f t="shared" si="28"/>
        <v>2297</v>
      </c>
      <c r="C795" s="35"/>
      <c r="D795" s="34">
        <f t="shared" si="29"/>
        <v>2297</v>
      </c>
      <c r="E795" s="26">
        <v>45518</v>
      </c>
      <c r="F795" s="37">
        <v>2298</v>
      </c>
      <c r="G795" s="36">
        <v>45519</v>
      </c>
      <c r="H795" s="76">
        <f t="shared" si="30"/>
        <v>1</v>
      </c>
      <c r="K795" s="33"/>
      <c r="L795" s="687">
        <v>45518</v>
      </c>
      <c r="M795" s="34">
        <f t="shared" si="31"/>
        <v>83.87</v>
      </c>
      <c r="N795" s="37"/>
      <c r="O795" s="35">
        <v>79.75</v>
      </c>
      <c r="P795" s="40"/>
      <c r="Q795" s="40">
        <f t="shared" si="32"/>
        <v>4.1200000000000045</v>
      </c>
      <c r="R795" s="41"/>
    </row>
    <row r="796" spans="1:19" ht="15.6" x14ac:dyDescent="0.3">
      <c r="A796" s="5"/>
      <c r="B796" s="105">
        <f t="shared" si="28"/>
        <v>2298</v>
      </c>
      <c r="C796" s="35"/>
      <c r="D796" s="34">
        <f t="shared" si="29"/>
        <v>2298</v>
      </c>
      <c r="E796" s="26">
        <v>45519</v>
      </c>
      <c r="F796" s="37">
        <v>2299</v>
      </c>
      <c r="G796" s="36">
        <v>45520</v>
      </c>
      <c r="H796" s="76">
        <f t="shared" si="30"/>
        <v>1</v>
      </c>
      <c r="K796" s="33"/>
      <c r="L796" s="687">
        <v>45519</v>
      </c>
      <c r="M796" s="34">
        <f t="shared" si="31"/>
        <v>79.75</v>
      </c>
      <c r="N796" s="37"/>
      <c r="O796" s="35">
        <v>75.5</v>
      </c>
      <c r="P796" s="40"/>
      <c r="Q796" s="40">
        <f t="shared" si="32"/>
        <v>4.25</v>
      </c>
      <c r="R796" s="41"/>
    </row>
    <row r="797" spans="1:19" ht="15.6" x14ac:dyDescent="0.3">
      <c r="A797" s="5"/>
      <c r="B797" s="105">
        <f t="shared" si="28"/>
        <v>2299</v>
      </c>
      <c r="C797" s="35"/>
      <c r="D797" s="34">
        <f t="shared" si="29"/>
        <v>2299</v>
      </c>
      <c r="E797" s="26">
        <v>45520</v>
      </c>
      <c r="F797" s="37">
        <v>2307</v>
      </c>
      <c r="G797" s="36">
        <v>45521</v>
      </c>
      <c r="H797" s="76">
        <f t="shared" si="30"/>
        <v>8</v>
      </c>
      <c r="K797" s="33"/>
      <c r="L797" s="687">
        <v>45520</v>
      </c>
      <c r="M797" s="34">
        <f t="shared" si="31"/>
        <v>75.5</v>
      </c>
      <c r="N797" s="37"/>
      <c r="O797" s="35">
        <v>50.625</v>
      </c>
      <c r="P797" s="40"/>
      <c r="Q797" s="40">
        <f t="shared" si="32"/>
        <v>24.875</v>
      </c>
      <c r="R797" s="41"/>
      <c r="S797" t="s">
        <v>1227</v>
      </c>
    </row>
    <row r="798" spans="1:19" ht="15.6" x14ac:dyDescent="0.3">
      <c r="A798" s="5"/>
      <c r="B798" s="105">
        <f t="shared" si="28"/>
        <v>2307</v>
      </c>
      <c r="C798" s="35"/>
      <c r="D798" s="34">
        <f t="shared" si="29"/>
        <v>2307</v>
      </c>
      <c r="E798" s="26">
        <v>45521</v>
      </c>
      <c r="F798" s="37">
        <v>2307</v>
      </c>
      <c r="G798" s="36">
        <v>45522</v>
      </c>
      <c r="H798" s="76">
        <f t="shared" si="30"/>
        <v>0</v>
      </c>
      <c r="K798" s="33"/>
      <c r="L798" s="687">
        <v>45521</v>
      </c>
      <c r="M798" s="34">
        <f t="shared" si="31"/>
        <v>50.625</v>
      </c>
      <c r="N798" s="37"/>
      <c r="O798" s="35">
        <v>50.625</v>
      </c>
      <c r="P798" s="40"/>
      <c r="Q798" s="40">
        <f t="shared" si="32"/>
        <v>0</v>
      </c>
      <c r="R798" s="41"/>
    </row>
    <row r="799" spans="1:19" ht="15.6" x14ac:dyDescent="0.3">
      <c r="A799" s="5"/>
      <c r="B799" s="105">
        <f t="shared" si="28"/>
        <v>2307</v>
      </c>
      <c r="C799" s="35"/>
      <c r="D799" s="34">
        <f t="shared" si="29"/>
        <v>2307</v>
      </c>
      <c r="E799" s="26">
        <v>45522</v>
      </c>
      <c r="F799" s="37">
        <v>2307</v>
      </c>
      <c r="G799" s="36">
        <v>45523</v>
      </c>
      <c r="H799" s="76">
        <f t="shared" si="30"/>
        <v>0</v>
      </c>
      <c r="K799" s="33"/>
      <c r="L799" s="687">
        <v>45522</v>
      </c>
      <c r="M799" s="34">
        <f t="shared" si="31"/>
        <v>50.625</v>
      </c>
      <c r="N799" s="37"/>
      <c r="O799" s="35">
        <v>50.625</v>
      </c>
      <c r="P799" s="40"/>
      <c r="Q799" s="40">
        <f t="shared" si="32"/>
        <v>0</v>
      </c>
      <c r="R799" s="41"/>
    </row>
    <row r="800" spans="1:19" ht="15.6" x14ac:dyDescent="0.3">
      <c r="A800" s="5"/>
      <c r="B800" s="105">
        <f t="shared" si="28"/>
        <v>2307</v>
      </c>
      <c r="C800" s="35"/>
      <c r="D800" s="34">
        <f t="shared" si="29"/>
        <v>2307</v>
      </c>
      <c r="E800" s="26">
        <v>45523</v>
      </c>
      <c r="F800" s="37">
        <v>2314</v>
      </c>
      <c r="G800" s="36">
        <v>45524</v>
      </c>
      <c r="H800" s="76">
        <f t="shared" si="30"/>
        <v>7</v>
      </c>
      <c r="K800" s="33"/>
      <c r="L800" s="687">
        <v>45523</v>
      </c>
      <c r="M800" s="34">
        <f t="shared" si="31"/>
        <v>50.625</v>
      </c>
      <c r="N800" s="37">
        <v>50</v>
      </c>
      <c r="O800" s="35">
        <v>75.5</v>
      </c>
      <c r="P800" s="40"/>
      <c r="Q800" s="40">
        <f t="shared" si="32"/>
        <v>25.125</v>
      </c>
      <c r="R800" s="41"/>
      <c r="S800" t="s">
        <v>1237</v>
      </c>
    </row>
    <row r="801" spans="1:19" ht="15.6" x14ac:dyDescent="0.3">
      <c r="A801" s="5"/>
      <c r="B801" s="105">
        <f t="shared" si="28"/>
        <v>2314</v>
      </c>
      <c r="C801" s="35"/>
      <c r="D801" s="34">
        <f t="shared" si="29"/>
        <v>2314</v>
      </c>
      <c r="E801" s="26">
        <v>45524</v>
      </c>
      <c r="F801" s="37">
        <v>2314</v>
      </c>
      <c r="G801" s="36">
        <v>45525</v>
      </c>
      <c r="H801" s="76">
        <f t="shared" si="30"/>
        <v>0</v>
      </c>
      <c r="K801" s="33"/>
      <c r="L801" s="687">
        <v>45524</v>
      </c>
      <c r="M801" s="34">
        <f t="shared" si="31"/>
        <v>75.5</v>
      </c>
      <c r="N801" s="37"/>
      <c r="O801" s="35">
        <v>75.5</v>
      </c>
      <c r="P801" s="40"/>
      <c r="Q801" s="40">
        <f t="shared" si="32"/>
        <v>0</v>
      </c>
      <c r="R801" s="41"/>
      <c r="S801" t="s">
        <v>1245</v>
      </c>
    </row>
    <row r="802" spans="1:19" ht="15.6" x14ac:dyDescent="0.3">
      <c r="A802" s="5"/>
      <c r="B802" s="105">
        <f t="shared" si="28"/>
        <v>2314</v>
      </c>
      <c r="C802" s="35"/>
      <c r="D802" s="34">
        <f t="shared" si="29"/>
        <v>2314</v>
      </c>
      <c r="E802" s="26">
        <v>45525</v>
      </c>
      <c r="F802" s="37">
        <v>2315</v>
      </c>
      <c r="G802" s="36">
        <v>45526</v>
      </c>
      <c r="H802" s="76">
        <f t="shared" si="30"/>
        <v>1</v>
      </c>
      <c r="K802" s="33"/>
      <c r="L802" s="687">
        <v>45525</v>
      </c>
      <c r="M802" s="34">
        <f t="shared" si="31"/>
        <v>75.5</v>
      </c>
      <c r="N802" s="37"/>
      <c r="O802" s="35">
        <v>75.5</v>
      </c>
      <c r="P802" s="40"/>
      <c r="Q802" s="40">
        <f t="shared" si="32"/>
        <v>0</v>
      </c>
      <c r="R802" s="41"/>
    </row>
    <row r="803" spans="1:19" ht="15.6" x14ac:dyDescent="0.3">
      <c r="A803" s="5"/>
      <c r="B803" s="105">
        <f t="shared" si="28"/>
        <v>2315</v>
      </c>
      <c r="C803" s="35"/>
      <c r="D803" s="34">
        <f t="shared" si="29"/>
        <v>2315</v>
      </c>
      <c r="E803" s="26">
        <v>45526</v>
      </c>
      <c r="F803" s="37">
        <v>2317</v>
      </c>
      <c r="G803" s="36">
        <v>45527</v>
      </c>
      <c r="H803" s="76">
        <f t="shared" si="30"/>
        <v>2</v>
      </c>
      <c r="K803" s="33"/>
      <c r="L803" s="687">
        <v>45526</v>
      </c>
      <c r="M803" s="34">
        <f t="shared" si="31"/>
        <v>75.5</v>
      </c>
      <c r="N803" s="37"/>
      <c r="O803" s="35">
        <v>73.5</v>
      </c>
      <c r="P803" s="40"/>
      <c r="Q803" s="40">
        <f t="shared" si="32"/>
        <v>2</v>
      </c>
      <c r="R803" s="41"/>
    </row>
    <row r="804" spans="1:19" ht="15.6" x14ac:dyDescent="0.3">
      <c r="A804" s="5"/>
      <c r="B804" s="105">
        <f t="shared" si="28"/>
        <v>2317</v>
      </c>
      <c r="C804" s="35"/>
      <c r="D804" s="34">
        <f t="shared" si="29"/>
        <v>2317</v>
      </c>
      <c r="E804" s="26">
        <v>45527</v>
      </c>
      <c r="F804" s="37">
        <v>2317</v>
      </c>
      <c r="G804" s="36">
        <v>45528</v>
      </c>
      <c r="H804" s="76">
        <f t="shared" si="30"/>
        <v>0</v>
      </c>
      <c r="K804" s="33"/>
      <c r="L804" s="687">
        <v>45527</v>
      </c>
      <c r="M804" s="34">
        <f t="shared" si="31"/>
        <v>73.5</v>
      </c>
      <c r="N804" s="37"/>
      <c r="O804" s="35">
        <v>71.25</v>
      </c>
      <c r="P804" s="40"/>
      <c r="Q804" s="40">
        <f t="shared" si="32"/>
        <v>2.25</v>
      </c>
      <c r="R804" s="41"/>
    </row>
    <row r="805" spans="1:19" ht="15.6" x14ac:dyDescent="0.3">
      <c r="A805" s="5"/>
      <c r="B805" s="105">
        <f t="shared" si="28"/>
        <v>2317</v>
      </c>
      <c r="C805" s="35"/>
      <c r="D805" s="34">
        <f t="shared" si="29"/>
        <v>2317</v>
      </c>
      <c r="E805" s="26">
        <v>45528</v>
      </c>
      <c r="F805" s="37">
        <v>2317</v>
      </c>
      <c r="G805" s="36">
        <v>45529</v>
      </c>
      <c r="H805" s="76">
        <f t="shared" si="30"/>
        <v>0</v>
      </c>
      <c r="K805" s="33"/>
      <c r="L805" s="687">
        <v>45528</v>
      </c>
      <c r="M805" s="34">
        <f t="shared" si="31"/>
        <v>71.25</v>
      </c>
      <c r="N805" s="37"/>
      <c r="O805" s="35">
        <v>71.25</v>
      </c>
      <c r="P805" s="40"/>
      <c r="Q805" s="40">
        <f t="shared" si="32"/>
        <v>0</v>
      </c>
      <c r="R805" s="41"/>
    </row>
    <row r="806" spans="1:19" ht="15.6" x14ac:dyDescent="0.3">
      <c r="A806" s="5"/>
      <c r="B806" s="105">
        <f t="shared" si="28"/>
        <v>2317</v>
      </c>
      <c r="C806" s="35"/>
      <c r="D806" s="34">
        <f t="shared" si="29"/>
        <v>2317</v>
      </c>
      <c r="E806" s="26">
        <v>45529</v>
      </c>
      <c r="F806" s="37">
        <v>2317</v>
      </c>
      <c r="G806" s="36">
        <v>45530</v>
      </c>
      <c r="H806" s="76">
        <f t="shared" si="30"/>
        <v>0</v>
      </c>
      <c r="K806" s="33"/>
      <c r="L806" s="687">
        <v>45529</v>
      </c>
      <c r="M806" s="34">
        <f t="shared" si="31"/>
        <v>71.25</v>
      </c>
      <c r="N806" s="37"/>
      <c r="O806" s="35">
        <v>71.25</v>
      </c>
      <c r="P806" s="40"/>
      <c r="Q806" s="40">
        <f t="shared" si="32"/>
        <v>0</v>
      </c>
      <c r="R806" s="41"/>
    </row>
    <row r="807" spans="1:19" ht="15.6" x14ac:dyDescent="0.3">
      <c r="A807" s="5"/>
      <c r="B807" s="105">
        <f t="shared" si="28"/>
        <v>2317</v>
      </c>
      <c r="C807" s="35"/>
      <c r="D807" s="34">
        <f t="shared" si="29"/>
        <v>2317</v>
      </c>
      <c r="E807" s="26">
        <v>45530</v>
      </c>
      <c r="F807" s="37">
        <v>2332</v>
      </c>
      <c r="G807" s="36">
        <v>45531</v>
      </c>
      <c r="H807" s="76">
        <f t="shared" si="30"/>
        <v>15</v>
      </c>
      <c r="K807" s="33"/>
      <c r="L807" s="687">
        <v>45530</v>
      </c>
      <c r="M807" s="34">
        <f t="shared" si="31"/>
        <v>71.25</v>
      </c>
      <c r="N807" s="37"/>
      <c r="O807" s="35">
        <v>15</v>
      </c>
      <c r="P807" s="40"/>
      <c r="Q807" s="40">
        <f t="shared" si="32"/>
        <v>56.25</v>
      </c>
      <c r="R807" s="41"/>
    </row>
    <row r="808" spans="1:19" ht="15.6" x14ac:dyDescent="0.3">
      <c r="A808" s="5"/>
      <c r="B808" s="105">
        <f t="shared" si="28"/>
        <v>2332</v>
      </c>
      <c r="C808" s="35"/>
      <c r="D808" s="34">
        <f t="shared" si="29"/>
        <v>2332</v>
      </c>
      <c r="E808" s="26">
        <v>45531</v>
      </c>
      <c r="F808" s="37">
        <v>2341</v>
      </c>
      <c r="G808" s="36">
        <v>45532</v>
      </c>
      <c r="H808" s="76">
        <f t="shared" si="30"/>
        <v>9</v>
      </c>
      <c r="K808" s="33"/>
      <c r="L808" s="687">
        <v>45531</v>
      </c>
      <c r="M808" s="34">
        <f t="shared" si="31"/>
        <v>15</v>
      </c>
      <c r="N808" s="37">
        <v>60</v>
      </c>
      <c r="O808" s="35">
        <v>55.3125</v>
      </c>
      <c r="P808" s="40"/>
      <c r="Q808" s="40">
        <f t="shared" si="32"/>
        <v>19.6875</v>
      </c>
      <c r="R808" s="41"/>
      <c r="S808" s="48" t="s">
        <v>1259</v>
      </c>
    </row>
    <row r="809" spans="1:19" ht="15.6" x14ac:dyDescent="0.3">
      <c r="A809" s="5"/>
      <c r="B809" s="105">
        <f t="shared" si="28"/>
        <v>2341</v>
      </c>
      <c r="C809" s="35"/>
      <c r="D809" s="34">
        <f t="shared" si="29"/>
        <v>2341</v>
      </c>
      <c r="E809" s="26">
        <v>45532</v>
      </c>
      <c r="F809" s="37">
        <v>2342</v>
      </c>
      <c r="G809" s="36">
        <v>45533</v>
      </c>
      <c r="H809" s="76">
        <f t="shared" si="30"/>
        <v>1</v>
      </c>
      <c r="K809" s="33"/>
      <c r="L809" s="687">
        <v>45532</v>
      </c>
      <c r="M809" s="34">
        <f t="shared" si="31"/>
        <v>55.3125</v>
      </c>
      <c r="N809" s="37"/>
      <c r="O809" s="35">
        <v>52.5</v>
      </c>
      <c r="P809" s="40"/>
      <c r="Q809" s="40">
        <f t="shared" si="32"/>
        <v>2.8125</v>
      </c>
      <c r="R809" s="41"/>
    </row>
    <row r="810" spans="1:19" ht="15.6" x14ac:dyDescent="0.3">
      <c r="A810" s="5"/>
      <c r="B810" s="105">
        <f t="shared" si="28"/>
        <v>2342</v>
      </c>
      <c r="C810" s="35"/>
      <c r="D810" s="34">
        <f t="shared" si="29"/>
        <v>2342</v>
      </c>
      <c r="E810" s="26">
        <v>45533</v>
      </c>
      <c r="F810" s="37">
        <v>2343</v>
      </c>
      <c r="G810" s="36">
        <v>45534</v>
      </c>
      <c r="H810" s="76">
        <f t="shared" si="30"/>
        <v>1</v>
      </c>
      <c r="K810" s="33"/>
      <c r="L810" s="687">
        <v>45533</v>
      </c>
      <c r="M810" s="34">
        <f t="shared" si="31"/>
        <v>52.5</v>
      </c>
      <c r="N810" s="37"/>
      <c r="O810" s="35">
        <v>50.625</v>
      </c>
      <c r="P810" s="40"/>
      <c r="Q810" s="40">
        <f t="shared" si="32"/>
        <v>1.875</v>
      </c>
      <c r="R810" s="41"/>
    </row>
    <row r="811" spans="1:19" ht="15.6" x14ac:dyDescent="0.3">
      <c r="A811" s="5"/>
      <c r="B811" s="105">
        <f t="shared" si="28"/>
        <v>2343</v>
      </c>
      <c r="C811" s="35"/>
      <c r="D811" s="34">
        <f t="shared" si="29"/>
        <v>2343</v>
      </c>
      <c r="E811" s="26">
        <v>45534</v>
      </c>
      <c r="F811" s="37">
        <v>2348</v>
      </c>
      <c r="G811" s="36">
        <v>45535</v>
      </c>
      <c r="H811" s="76">
        <f t="shared" si="30"/>
        <v>5</v>
      </c>
      <c r="K811" s="33"/>
      <c r="L811" s="687">
        <v>45534</v>
      </c>
      <c r="M811" s="34">
        <f t="shared" si="31"/>
        <v>50.625</v>
      </c>
      <c r="N811" s="37"/>
      <c r="O811" s="35">
        <v>37.5</v>
      </c>
      <c r="P811" s="40"/>
      <c r="Q811" s="40">
        <f t="shared" si="32"/>
        <v>13.125</v>
      </c>
      <c r="R811" s="41"/>
    </row>
    <row r="812" spans="1:19" ht="15.6" x14ac:dyDescent="0.3">
      <c r="A812" s="5"/>
      <c r="B812" s="105">
        <f t="shared" si="28"/>
        <v>2348</v>
      </c>
      <c r="C812" s="35"/>
      <c r="D812" s="34">
        <f t="shared" si="29"/>
        <v>2348</v>
      </c>
      <c r="E812" s="26">
        <v>45535</v>
      </c>
      <c r="F812" s="37">
        <v>2350</v>
      </c>
      <c r="G812" s="36">
        <v>45536</v>
      </c>
      <c r="H812" s="76">
        <f t="shared" si="30"/>
        <v>2</v>
      </c>
      <c r="K812" s="33"/>
      <c r="L812" s="687">
        <v>45535</v>
      </c>
      <c r="M812" s="34">
        <f t="shared" si="31"/>
        <v>37.5</v>
      </c>
      <c r="N812" s="37"/>
      <c r="O812" s="35">
        <v>30</v>
      </c>
      <c r="P812" s="40"/>
      <c r="Q812" s="40">
        <f t="shared" si="32"/>
        <v>7.5</v>
      </c>
      <c r="R812" s="41"/>
      <c r="S812" s="48" t="s">
        <v>1273</v>
      </c>
    </row>
    <row r="813" spans="1:19" ht="15.6" x14ac:dyDescent="0.3">
      <c r="A813" s="5"/>
      <c r="B813" s="105">
        <f t="shared" si="28"/>
        <v>2350</v>
      </c>
      <c r="C813" s="35"/>
      <c r="D813" s="34">
        <f t="shared" si="29"/>
        <v>2350</v>
      </c>
      <c r="E813" s="26">
        <v>45536</v>
      </c>
      <c r="F813" s="37">
        <v>2350</v>
      </c>
      <c r="G813" s="36">
        <v>45537</v>
      </c>
      <c r="H813" s="76">
        <f t="shared" si="30"/>
        <v>0</v>
      </c>
      <c r="K813" s="33"/>
      <c r="L813" s="687">
        <v>45536</v>
      </c>
      <c r="M813" s="34">
        <f t="shared" si="31"/>
        <v>30</v>
      </c>
      <c r="N813" s="37"/>
      <c r="O813" s="35">
        <v>30</v>
      </c>
      <c r="P813" s="40"/>
      <c r="Q813" s="40">
        <f t="shared" si="32"/>
        <v>0</v>
      </c>
      <c r="R813" s="41"/>
    </row>
    <row r="814" spans="1:19" ht="15.6" x14ac:dyDescent="0.3">
      <c r="A814" s="5"/>
      <c r="B814" s="105">
        <f t="shared" si="28"/>
        <v>2350</v>
      </c>
      <c r="C814" s="35"/>
      <c r="D814" s="34">
        <f t="shared" si="29"/>
        <v>2350</v>
      </c>
      <c r="E814" s="26">
        <v>45537</v>
      </c>
      <c r="F814" s="37">
        <v>2353</v>
      </c>
      <c r="G814" s="36">
        <v>45538</v>
      </c>
      <c r="H814" s="76">
        <f t="shared" si="30"/>
        <v>3</v>
      </c>
      <c r="K814" s="33"/>
      <c r="L814" s="687">
        <v>45537</v>
      </c>
      <c r="M814" s="34">
        <f t="shared" si="31"/>
        <v>30</v>
      </c>
      <c r="N814" s="37">
        <v>60</v>
      </c>
      <c r="O814" s="35">
        <v>83.87</v>
      </c>
      <c r="P814" s="40"/>
      <c r="Q814" s="40">
        <f t="shared" si="32"/>
        <v>6.1299999999999955</v>
      </c>
      <c r="R814" s="41"/>
      <c r="S814" t="s">
        <v>1153</v>
      </c>
    </row>
    <row r="815" spans="1:19" ht="15.6" x14ac:dyDescent="0.3">
      <c r="A815" s="5"/>
      <c r="B815" s="105">
        <f t="shared" si="28"/>
        <v>2353</v>
      </c>
      <c r="C815" s="35"/>
      <c r="D815" s="34">
        <f t="shared" si="29"/>
        <v>2353</v>
      </c>
      <c r="E815" s="26">
        <v>45538</v>
      </c>
      <c r="F815" s="37">
        <v>2353</v>
      </c>
      <c r="G815" s="36">
        <v>45539</v>
      </c>
      <c r="H815" s="76">
        <f t="shared" si="30"/>
        <v>0</v>
      </c>
      <c r="K815" s="33"/>
      <c r="L815" s="687">
        <v>45538</v>
      </c>
      <c r="M815" s="34">
        <f t="shared" si="31"/>
        <v>83.87</v>
      </c>
      <c r="N815" s="37"/>
      <c r="O815" s="35">
        <v>83.87</v>
      </c>
      <c r="P815" s="40"/>
      <c r="Q815" s="40">
        <f t="shared" si="32"/>
        <v>0</v>
      </c>
      <c r="R815" s="41"/>
    </row>
    <row r="816" spans="1:19" ht="15.6" x14ac:dyDescent="0.3">
      <c r="A816" s="5"/>
      <c r="B816" s="105">
        <f t="shared" si="28"/>
        <v>2353</v>
      </c>
      <c r="C816" s="35"/>
      <c r="D816" s="34">
        <f t="shared" si="29"/>
        <v>2353</v>
      </c>
      <c r="E816" s="26">
        <v>45539</v>
      </c>
      <c r="F816" s="37">
        <v>2353</v>
      </c>
      <c r="G816" s="36">
        <v>45540</v>
      </c>
      <c r="H816" s="76">
        <f t="shared" si="30"/>
        <v>0</v>
      </c>
      <c r="K816" s="33"/>
      <c r="L816" s="687">
        <v>45539</v>
      </c>
      <c r="M816" s="34">
        <f t="shared" si="31"/>
        <v>83.87</v>
      </c>
      <c r="N816" s="37"/>
      <c r="O816" s="35">
        <v>83.87</v>
      </c>
      <c r="P816" s="40"/>
      <c r="Q816" s="40">
        <f t="shared" si="32"/>
        <v>0</v>
      </c>
      <c r="R816" s="41"/>
    </row>
    <row r="817" spans="1:19" ht="15.6" x14ac:dyDescent="0.3">
      <c r="A817" s="5"/>
      <c r="B817" s="105">
        <f t="shared" si="28"/>
        <v>2353</v>
      </c>
      <c r="C817" s="35"/>
      <c r="D817" s="34">
        <f t="shared" si="29"/>
        <v>2353</v>
      </c>
      <c r="E817" s="26">
        <v>45540</v>
      </c>
      <c r="F817" s="37">
        <v>2353</v>
      </c>
      <c r="G817" s="36">
        <v>45541</v>
      </c>
      <c r="H817" s="76">
        <f t="shared" si="30"/>
        <v>0</v>
      </c>
      <c r="K817" s="33"/>
      <c r="L817" s="687">
        <v>45540</v>
      </c>
      <c r="M817" s="34">
        <f t="shared" si="31"/>
        <v>83.87</v>
      </c>
      <c r="N817" s="37"/>
      <c r="O817" s="35">
        <v>83.87</v>
      </c>
      <c r="P817" s="40"/>
      <c r="Q817" s="40">
        <f t="shared" si="32"/>
        <v>0</v>
      </c>
      <c r="R817" s="41"/>
    </row>
    <row r="818" spans="1:19" ht="15.6" x14ac:dyDescent="0.3">
      <c r="A818" s="5"/>
      <c r="B818" s="105">
        <f t="shared" si="28"/>
        <v>2353</v>
      </c>
      <c r="C818" s="35"/>
      <c r="D818" s="34">
        <f t="shared" si="29"/>
        <v>2353</v>
      </c>
      <c r="E818" s="26">
        <v>45541</v>
      </c>
      <c r="F818" s="37">
        <v>2353</v>
      </c>
      <c r="G818" s="36">
        <v>45542</v>
      </c>
      <c r="H818" s="76">
        <f t="shared" si="30"/>
        <v>0</v>
      </c>
      <c r="K818" s="33"/>
      <c r="L818" s="687">
        <v>45541</v>
      </c>
      <c r="M818" s="34">
        <f t="shared" si="31"/>
        <v>83.87</v>
      </c>
      <c r="N818" s="37"/>
      <c r="O818" s="35">
        <v>83.87</v>
      </c>
      <c r="P818" s="40"/>
      <c r="Q818" s="40">
        <f t="shared" si="32"/>
        <v>0</v>
      </c>
      <c r="R818" s="41"/>
    </row>
    <row r="819" spans="1:19" ht="15.6" x14ac:dyDescent="0.3">
      <c r="A819" s="5"/>
      <c r="B819" s="105">
        <f t="shared" si="28"/>
        <v>2353</v>
      </c>
      <c r="C819" s="35"/>
      <c r="D819" s="34">
        <f t="shared" si="29"/>
        <v>2353</v>
      </c>
      <c r="E819" s="26">
        <v>45542</v>
      </c>
      <c r="F819" s="37">
        <v>2357</v>
      </c>
      <c r="G819" s="36">
        <v>45543</v>
      </c>
      <c r="H819" s="76">
        <f t="shared" si="30"/>
        <v>4</v>
      </c>
      <c r="K819" s="33"/>
      <c r="L819" s="687">
        <v>45542</v>
      </c>
      <c r="M819" s="34">
        <f t="shared" si="31"/>
        <v>83.87</v>
      </c>
      <c r="N819" s="37"/>
      <c r="O819" s="35">
        <v>65.599999999999994</v>
      </c>
      <c r="P819" s="40"/>
      <c r="Q819" s="40">
        <f t="shared" si="32"/>
        <v>18.27000000000001</v>
      </c>
      <c r="R819" s="41"/>
    </row>
    <row r="820" spans="1:19" ht="15.6" x14ac:dyDescent="0.3">
      <c r="A820" s="5"/>
      <c r="B820" s="105">
        <f t="shared" si="28"/>
        <v>2357</v>
      </c>
      <c r="C820" s="35"/>
      <c r="D820" s="34">
        <f t="shared" si="29"/>
        <v>2357</v>
      </c>
      <c r="E820" s="26">
        <v>45543</v>
      </c>
      <c r="F820" s="37">
        <v>2357</v>
      </c>
      <c r="G820" s="36">
        <v>45544</v>
      </c>
      <c r="H820" s="76">
        <f t="shared" si="30"/>
        <v>0</v>
      </c>
      <c r="K820" s="33"/>
      <c r="L820" s="687">
        <v>45543</v>
      </c>
      <c r="M820" s="34">
        <f t="shared" si="31"/>
        <v>65.599999999999994</v>
      </c>
      <c r="N820" s="37"/>
      <c r="O820" s="35">
        <v>65.599999999999994</v>
      </c>
      <c r="P820" s="40"/>
      <c r="Q820" s="40">
        <f t="shared" si="32"/>
        <v>0</v>
      </c>
      <c r="R820" s="41"/>
    </row>
    <row r="821" spans="1:19" ht="15.6" x14ac:dyDescent="0.3">
      <c r="A821" s="5"/>
      <c r="B821" s="105">
        <f t="shared" si="28"/>
        <v>2357</v>
      </c>
      <c r="C821" s="35"/>
      <c r="D821" s="34">
        <f t="shared" si="29"/>
        <v>2357</v>
      </c>
      <c r="E821" s="26">
        <v>45544</v>
      </c>
      <c r="F821" s="37">
        <v>2359</v>
      </c>
      <c r="G821" s="36">
        <v>45545</v>
      </c>
      <c r="H821" s="76">
        <f t="shared" si="30"/>
        <v>2</v>
      </c>
      <c r="K821" s="33"/>
      <c r="L821" s="687">
        <v>45544</v>
      </c>
      <c r="M821" s="34">
        <f t="shared" si="31"/>
        <v>65.599999999999994</v>
      </c>
      <c r="N821" s="37"/>
      <c r="O821" s="35">
        <v>56.25</v>
      </c>
      <c r="P821" s="40"/>
      <c r="Q821" s="40">
        <f t="shared" si="32"/>
        <v>9.3499999999999943</v>
      </c>
      <c r="R821" s="41"/>
    </row>
    <row r="822" spans="1:19" ht="15.6" x14ac:dyDescent="0.3">
      <c r="A822" s="5"/>
      <c r="B822" s="105">
        <f t="shared" si="28"/>
        <v>2359</v>
      </c>
      <c r="C822" s="35"/>
      <c r="D822" s="34">
        <f t="shared" si="29"/>
        <v>2359</v>
      </c>
      <c r="E822" s="26">
        <v>45545</v>
      </c>
      <c r="F822" s="37">
        <v>2366</v>
      </c>
      <c r="G822" s="36">
        <v>45546</v>
      </c>
      <c r="H822" s="76">
        <f t="shared" si="30"/>
        <v>7</v>
      </c>
      <c r="K822" s="33"/>
      <c r="L822" s="687">
        <v>45545</v>
      </c>
      <c r="M822" s="34">
        <f t="shared" si="31"/>
        <v>56.25</v>
      </c>
      <c r="N822" s="37"/>
      <c r="O822" s="35">
        <v>30</v>
      </c>
      <c r="P822" s="40"/>
      <c r="Q822" s="40">
        <f t="shared" si="32"/>
        <v>26.25</v>
      </c>
      <c r="R822" s="41"/>
    </row>
    <row r="823" spans="1:19" ht="15.6" x14ac:dyDescent="0.3">
      <c r="A823" s="5"/>
      <c r="B823" s="105">
        <f t="shared" si="28"/>
        <v>2366</v>
      </c>
      <c r="C823" s="35"/>
      <c r="D823" s="34">
        <f t="shared" si="29"/>
        <v>2366</v>
      </c>
      <c r="E823" s="26">
        <v>45546</v>
      </c>
      <c r="F823" s="37">
        <v>2367</v>
      </c>
      <c r="G823" s="36">
        <v>45547</v>
      </c>
      <c r="H823" s="76">
        <f t="shared" si="30"/>
        <v>1</v>
      </c>
      <c r="K823" s="33"/>
      <c r="L823" s="687">
        <v>45546</v>
      </c>
      <c r="M823" s="34">
        <f t="shared" si="31"/>
        <v>30</v>
      </c>
      <c r="N823" s="37">
        <v>60</v>
      </c>
      <c r="O823" s="35">
        <v>88</v>
      </c>
      <c r="P823" s="40"/>
      <c r="Q823" s="40">
        <f t="shared" si="32"/>
        <v>2</v>
      </c>
      <c r="R823" s="41"/>
      <c r="S823" t="s">
        <v>1165</v>
      </c>
    </row>
    <row r="824" spans="1:19" ht="15.6" x14ac:dyDescent="0.3">
      <c r="A824" s="5"/>
      <c r="B824" s="105">
        <f t="shared" si="28"/>
        <v>2367</v>
      </c>
      <c r="C824" s="35"/>
      <c r="D824" s="34">
        <f t="shared" si="29"/>
        <v>2367</v>
      </c>
      <c r="E824" s="26">
        <v>45547</v>
      </c>
      <c r="F824" s="37">
        <v>2367</v>
      </c>
      <c r="G824" s="36">
        <v>45548</v>
      </c>
      <c r="H824" s="76">
        <f t="shared" si="30"/>
        <v>0</v>
      </c>
      <c r="K824" s="33"/>
      <c r="L824" s="687">
        <v>45547</v>
      </c>
      <c r="M824" s="34">
        <f t="shared" si="31"/>
        <v>88</v>
      </c>
      <c r="N824" s="37"/>
      <c r="O824" s="35">
        <v>88</v>
      </c>
      <c r="P824" s="40"/>
      <c r="Q824" s="40">
        <f t="shared" si="32"/>
        <v>0</v>
      </c>
      <c r="R824" s="41"/>
    </row>
    <row r="825" spans="1:19" ht="15.6" x14ac:dyDescent="0.3">
      <c r="A825" s="5"/>
      <c r="B825" s="105">
        <f t="shared" si="28"/>
        <v>2367</v>
      </c>
      <c r="C825" s="35"/>
      <c r="D825" s="34">
        <f t="shared" si="29"/>
        <v>2367</v>
      </c>
      <c r="E825" s="26">
        <v>45548</v>
      </c>
      <c r="F825" s="37">
        <v>2367</v>
      </c>
      <c r="G825" s="36">
        <v>45549</v>
      </c>
      <c r="H825" s="76">
        <f t="shared" si="30"/>
        <v>0</v>
      </c>
      <c r="K825" s="33"/>
      <c r="L825" s="687">
        <v>45548</v>
      </c>
      <c r="M825" s="34">
        <f t="shared" si="31"/>
        <v>88</v>
      </c>
      <c r="N825" s="37"/>
      <c r="O825" s="35">
        <v>88</v>
      </c>
      <c r="P825" s="40"/>
      <c r="Q825" s="40">
        <f t="shared" si="32"/>
        <v>0</v>
      </c>
      <c r="R825" s="41"/>
    </row>
    <row r="826" spans="1:19" ht="15.6" x14ac:dyDescent="0.3">
      <c r="A826" s="5"/>
      <c r="B826" s="105">
        <f t="shared" si="28"/>
        <v>2367</v>
      </c>
      <c r="C826" s="35"/>
      <c r="D826" s="34">
        <f t="shared" si="29"/>
        <v>2367</v>
      </c>
      <c r="E826" s="26">
        <v>45549</v>
      </c>
      <c r="F826" s="37">
        <v>2368</v>
      </c>
      <c r="G826" s="36">
        <v>45550</v>
      </c>
      <c r="H826" s="76">
        <f t="shared" si="30"/>
        <v>1</v>
      </c>
      <c r="K826" s="33"/>
      <c r="L826" s="687">
        <v>45549</v>
      </c>
      <c r="M826" s="34">
        <f t="shared" si="31"/>
        <v>88</v>
      </c>
      <c r="N826" s="37"/>
      <c r="O826" s="35">
        <v>88</v>
      </c>
      <c r="P826" s="40"/>
      <c r="Q826" s="40">
        <f t="shared" si="32"/>
        <v>0</v>
      </c>
      <c r="R826" s="41"/>
    </row>
    <row r="827" spans="1:19" ht="15.6" x14ac:dyDescent="0.3">
      <c r="A827" s="5"/>
      <c r="B827" s="105">
        <f t="shared" ref="B827:B890" si="33">F826</f>
        <v>2368</v>
      </c>
      <c r="C827" s="35"/>
      <c r="D827" s="34">
        <f t="shared" ref="D827:D890" si="34">F826</f>
        <v>2368</v>
      </c>
      <c r="E827" s="26">
        <v>45550</v>
      </c>
      <c r="F827" s="37">
        <v>2368</v>
      </c>
      <c r="G827" s="36">
        <v>45551</v>
      </c>
      <c r="H827" s="76">
        <f t="shared" ref="H827:H890" si="35">F827-D827</f>
        <v>0</v>
      </c>
      <c r="K827" s="33"/>
      <c r="L827" s="687">
        <v>45550</v>
      </c>
      <c r="M827" s="34">
        <f t="shared" ref="M827:M890" si="36">(O826)</f>
        <v>88</v>
      </c>
      <c r="N827" s="37"/>
      <c r="O827" s="35">
        <v>88</v>
      </c>
      <c r="P827" s="40"/>
      <c r="Q827" s="40">
        <f t="shared" ref="Q827:Q890" si="37">(M827+N827)-O827</f>
        <v>0</v>
      </c>
      <c r="R827" s="41"/>
    </row>
    <row r="828" spans="1:19" ht="15.6" x14ac:dyDescent="0.3">
      <c r="A828" s="5"/>
      <c r="B828" s="105">
        <f t="shared" si="33"/>
        <v>2368</v>
      </c>
      <c r="C828" s="35"/>
      <c r="D828" s="34">
        <f t="shared" si="34"/>
        <v>2368</v>
      </c>
      <c r="E828" s="26">
        <v>45551</v>
      </c>
      <c r="F828" s="37">
        <v>2369</v>
      </c>
      <c r="G828" s="36">
        <v>45552</v>
      </c>
      <c r="H828" s="76">
        <f t="shared" si="35"/>
        <v>1</v>
      </c>
      <c r="K828" s="33"/>
      <c r="L828" s="687">
        <v>45551</v>
      </c>
      <c r="M828" s="34">
        <f t="shared" si="36"/>
        <v>88</v>
      </c>
      <c r="N828" s="37"/>
      <c r="O828" s="35">
        <v>85</v>
      </c>
      <c r="P828" s="40"/>
      <c r="Q828" s="40">
        <f t="shared" si="37"/>
        <v>3</v>
      </c>
      <c r="R828" s="41"/>
    </row>
    <row r="829" spans="1:19" ht="15.6" x14ac:dyDescent="0.3">
      <c r="A829" s="5"/>
      <c r="B829" s="105">
        <f t="shared" si="33"/>
        <v>2369</v>
      </c>
      <c r="C829" s="35"/>
      <c r="D829" s="34">
        <f t="shared" si="34"/>
        <v>2369</v>
      </c>
      <c r="E829" s="26">
        <v>45552</v>
      </c>
      <c r="F829" s="37">
        <v>2370</v>
      </c>
      <c r="G829" s="36">
        <v>45553</v>
      </c>
      <c r="H829" s="76">
        <f t="shared" si="35"/>
        <v>1</v>
      </c>
      <c r="K829" s="33"/>
      <c r="L829" s="687">
        <v>45552</v>
      </c>
      <c r="M829" s="34">
        <f t="shared" si="36"/>
        <v>85</v>
      </c>
      <c r="N829" s="37"/>
      <c r="O829" s="35">
        <v>83.87</v>
      </c>
      <c r="P829" s="40"/>
      <c r="Q829" s="40">
        <f t="shared" si="37"/>
        <v>1.1299999999999955</v>
      </c>
      <c r="R829" s="41"/>
    </row>
    <row r="830" spans="1:19" ht="15.6" x14ac:dyDescent="0.3">
      <c r="A830" s="5"/>
      <c r="B830" s="105">
        <f t="shared" si="33"/>
        <v>2370</v>
      </c>
      <c r="C830" s="35"/>
      <c r="D830" s="34">
        <f t="shared" si="34"/>
        <v>2370</v>
      </c>
      <c r="E830" s="26">
        <v>45553</v>
      </c>
      <c r="F830" s="37">
        <v>2378</v>
      </c>
      <c r="G830" s="36">
        <v>45554</v>
      </c>
      <c r="H830" s="76">
        <f t="shared" si="35"/>
        <v>8</v>
      </c>
      <c r="K830" s="33"/>
      <c r="L830" s="687">
        <v>45553</v>
      </c>
      <c r="M830" s="34">
        <f t="shared" si="36"/>
        <v>83.87</v>
      </c>
      <c r="N830" s="37"/>
      <c r="O830" s="35">
        <v>50.625</v>
      </c>
      <c r="P830" s="40"/>
      <c r="Q830" s="40">
        <f t="shared" si="37"/>
        <v>33.245000000000005</v>
      </c>
      <c r="R830" s="41"/>
    </row>
    <row r="831" spans="1:19" ht="15.6" x14ac:dyDescent="0.3">
      <c r="A831" s="5"/>
      <c r="B831" s="105">
        <f t="shared" si="33"/>
        <v>2378</v>
      </c>
      <c r="C831" s="35"/>
      <c r="D831" s="34">
        <f t="shared" si="34"/>
        <v>2378</v>
      </c>
      <c r="E831" s="26">
        <v>45554</v>
      </c>
      <c r="F831" s="37">
        <v>2385</v>
      </c>
      <c r="G831" s="36">
        <v>45555</v>
      </c>
      <c r="H831" s="76">
        <f t="shared" si="35"/>
        <v>7</v>
      </c>
      <c r="K831" s="33"/>
      <c r="L831" s="687">
        <v>45554</v>
      </c>
      <c r="M831" s="34">
        <f t="shared" si="36"/>
        <v>50.625</v>
      </c>
      <c r="N831" s="37">
        <v>60</v>
      </c>
      <c r="O831" s="35">
        <v>95.5</v>
      </c>
      <c r="P831" s="40"/>
      <c r="Q831" s="40">
        <f t="shared" si="37"/>
        <v>15.125</v>
      </c>
      <c r="R831" s="41"/>
      <c r="S831" t="s">
        <v>1336</v>
      </c>
    </row>
    <row r="832" spans="1:19" ht="15.6" x14ac:dyDescent="0.3">
      <c r="A832" s="5"/>
      <c r="B832" s="105">
        <f t="shared" si="33"/>
        <v>2385</v>
      </c>
      <c r="C832" s="35"/>
      <c r="D832" s="34">
        <f t="shared" si="34"/>
        <v>2385</v>
      </c>
      <c r="E832" s="26">
        <v>45555</v>
      </c>
      <c r="F832" s="37">
        <v>2385</v>
      </c>
      <c r="G832" s="36">
        <v>45556</v>
      </c>
      <c r="H832" s="76">
        <f t="shared" si="35"/>
        <v>0</v>
      </c>
      <c r="K832" s="33"/>
      <c r="L832" s="687">
        <v>45555</v>
      </c>
      <c r="M832" s="34">
        <f t="shared" si="36"/>
        <v>95.5</v>
      </c>
      <c r="N832" s="37"/>
      <c r="O832" s="35">
        <v>91.75</v>
      </c>
      <c r="P832" s="40"/>
      <c r="Q832" s="40">
        <f t="shared" si="37"/>
        <v>3.75</v>
      </c>
      <c r="R832" s="41"/>
    </row>
    <row r="833" spans="1:25" ht="15.6" x14ac:dyDescent="0.3">
      <c r="A833" s="5"/>
      <c r="B833" s="105">
        <f t="shared" si="33"/>
        <v>2385</v>
      </c>
      <c r="C833" s="35"/>
      <c r="D833" s="34">
        <f t="shared" si="34"/>
        <v>2385</v>
      </c>
      <c r="E833" s="26">
        <v>45556</v>
      </c>
      <c r="F833" s="37">
        <v>2392</v>
      </c>
      <c r="G833" s="36">
        <v>45557</v>
      </c>
      <c r="H833" s="76">
        <f t="shared" si="35"/>
        <v>7</v>
      </c>
      <c r="K833" s="33"/>
      <c r="L833" s="687">
        <v>45556</v>
      </c>
      <c r="M833" s="34">
        <f t="shared" si="36"/>
        <v>91.75</v>
      </c>
      <c r="N833" s="37"/>
      <c r="O833" s="35">
        <v>58.125</v>
      </c>
      <c r="P833" s="40"/>
      <c r="Q833" s="40">
        <f t="shared" si="37"/>
        <v>33.625</v>
      </c>
      <c r="R833" s="41"/>
    </row>
    <row r="834" spans="1:25" ht="15.6" x14ac:dyDescent="0.3">
      <c r="A834" s="5"/>
      <c r="B834" s="105">
        <f t="shared" si="33"/>
        <v>2392</v>
      </c>
      <c r="C834" s="35"/>
      <c r="D834" s="34">
        <f t="shared" si="34"/>
        <v>2392</v>
      </c>
      <c r="E834" s="26">
        <v>45557</v>
      </c>
      <c r="F834" s="37">
        <v>2392</v>
      </c>
      <c r="G834" s="36">
        <v>45558</v>
      </c>
      <c r="H834" s="76">
        <f t="shared" si="35"/>
        <v>0</v>
      </c>
      <c r="K834" s="33"/>
      <c r="L834" s="687">
        <v>45557</v>
      </c>
      <c r="M834" s="34">
        <f t="shared" si="36"/>
        <v>58.125</v>
      </c>
      <c r="N834" s="37"/>
      <c r="O834" s="35">
        <v>58.125</v>
      </c>
      <c r="P834" s="40"/>
      <c r="Q834" s="40">
        <f t="shared" si="37"/>
        <v>0</v>
      </c>
      <c r="R834" s="41"/>
    </row>
    <row r="835" spans="1:25" ht="15.6" x14ac:dyDescent="0.3">
      <c r="A835" s="5"/>
      <c r="B835" s="105">
        <f t="shared" si="33"/>
        <v>2392</v>
      </c>
      <c r="C835" s="35"/>
      <c r="D835" s="34">
        <f t="shared" si="34"/>
        <v>2392</v>
      </c>
      <c r="E835" s="26">
        <v>45558</v>
      </c>
      <c r="F835" s="37">
        <v>2401</v>
      </c>
      <c r="G835" s="36">
        <v>45559</v>
      </c>
      <c r="H835" s="76">
        <f t="shared" si="35"/>
        <v>9</v>
      </c>
      <c r="K835" s="33"/>
      <c r="L835" s="687">
        <v>45558</v>
      </c>
      <c r="M835" s="34">
        <f t="shared" si="36"/>
        <v>58.125</v>
      </c>
      <c r="N835" s="37">
        <v>30</v>
      </c>
      <c r="O835" s="35">
        <v>48.75</v>
      </c>
      <c r="P835" s="40"/>
      <c r="Q835" s="40">
        <f t="shared" si="37"/>
        <v>39.375</v>
      </c>
      <c r="R835" s="41"/>
      <c r="S835" t="s">
        <v>1186</v>
      </c>
    </row>
    <row r="836" spans="1:25" ht="15.6" x14ac:dyDescent="0.3">
      <c r="A836" s="5"/>
      <c r="B836" s="105">
        <f t="shared" si="33"/>
        <v>2401</v>
      </c>
      <c r="C836" s="35"/>
      <c r="D836" s="34">
        <f t="shared" si="34"/>
        <v>2401</v>
      </c>
      <c r="E836" s="26">
        <v>45559</v>
      </c>
      <c r="F836" s="37">
        <v>2401</v>
      </c>
      <c r="G836" s="36">
        <v>45560</v>
      </c>
      <c r="H836" s="76">
        <f t="shared" si="35"/>
        <v>0</v>
      </c>
      <c r="K836" s="33"/>
      <c r="L836" s="687">
        <v>45559</v>
      </c>
      <c r="M836" s="34">
        <f t="shared" si="36"/>
        <v>48.75</v>
      </c>
      <c r="N836" s="37">
        <v>90</v>
      </c>
      <c r="O836" s="35">
        <v>130</v>
      </c>
      <c r="P836" s="40"/>
      <c r="Q836" s="40">
        <f t="shared" si="37"/>
        <v>8.75</v>
      </c>
      <c r="R836" s="41"/>
      <c r="S836" s="48" t="s">
        <v>1337</v>
      </c>
    </row>
    <row r="837" spans="1:25" ht="15.6" x14ac:dyDescent="0.3">
      <c r="A837" s="5"/>
      <c r="B837" s="105">
        <f t="shared" si="33"/>
        <v>2401</v>
      </c>
      <c r="C837" s="35"/>
      <c r="D837" s="34">
        <f t="shared" si="34"/>
        <v>2401</v>
      </c>
      <c r="E837" s="26">
        <v>45560</v>
      </c>
      <c r="F837" s="37">
        <v>2402</v>
      </c>
      <c r="G837" s="36">
        <v>45561</v>
      </c>
      <c r="H837" s="76">
        <f t="shared" si="35"/>
        <v>1</v>
      </c>
      <c r="K837" s="33"/>
      <c r="L837" s="687">
        <v>45560</v>
      </c>
      <c r="M837" s="34">
        <f t="shared" si="36"/>
        <v>130</v>
      </c>
      <c r="N837" s="37"/>
      <c r="O837" s="35">
        <v>130</v>
      </c>
      <c r="P837" s="40"/>
      <c r="Q837" s="40">
        <f t="shared" si="37"/>
        <v>0</v>
      </c>
      <c r="R837" s="41"/>
    </row>
    <row r="838" spans="1:25" ht="15.6" x14ac:dyDescent="0.3">
      <c r="A838" s="5"/>
      <c r="B838" s="105">
        <f t="shared" si="33"/>
        <v>2402</v>
      </c>
      <c r="C838" s="35"/>
      <c r="D838" s="34">
        <f t="shared" si="34"/>
        <v>2402</v>
      </c>
      <c r="E838" s="26">
        <v>45561</v>
      </c>
      <c r="F838" s="37">
        <v>2402</v>
      </c>
      <c r="G838" s="36">
        <v>45562</v>
      </c>
      <c r="H838" s="76">
        <f t="shared" si="35"/>
        <v>0</v>
      </c>
      <c r="K838" s="33"/>
      <c r="L838" s="687">
        <v>45561</v>
      </c>
      <c r="M838" s="34">
        <f t="shared" si="36"/>
        <v>130</v>
      </c>
      <c r="N838" s="37"/>
      <c r="O838" s="35">
        <v>130</v>
      </c>
      <c r="P838" s="40"/>
      <c r="Q838" s="40">
        <f t="shared" si="37"/>
        <v>0</v>
      </c>
      <c r="R838" s="41"/>
    </row>
    <row r="839" spans="1:25" ht="15.6" x14ac:dyDescent="0.3">
      <c r="A839" s="5"/>
      <c r="B839" s="105">
        <f t="shared" si="33"/>
        <v>2402</v>
      </c>
      <c r="C839" s="35"/>
      <c r="D839" s="34">
        <f t="shared" si="34"/>
        <v>2402</v>
      </c>
      <c r="E839" s="26">
        <v>45562</v>
      </c>
      <c r="F839" s="37">
        <v>2402</v>
      </c>
      <c r="G839" s="36">
        <v>45563</v>
      </c>
      <c r="H839" s="76">
        <f t="shared" si="35"/>
        <v>0</v>
      </c>
      <c r="K839" s="33"/>
      <c r="L839" s="687">
        <v>45562</v>
      </c>
      <c r="M839" s="34">
        <f t="shared" si="36"/>
        <v>130</v>
      </c>
      <c r="N839" s="37"/>
      <c r="O839" s="35">
        <v>130</v>
      </c>
      <c r="P839" s="40"/>
      <c r="Q839" s="40">
        <f t="shared" si="37"/>
        <v>0</v>
      </c>
      <c r="R839" s="41"/>
    </row>
    <row r="840" spans="1:25" ht="15.6" x14ac:dyDescent="0.3">
      <c r="A840" s="5"/>
      <c r="B840" s="105">
        <f t="shared" si="33"/>
        <v>2402</v>
      </c>
      <c r="C840" s="35"/>
      <c r="D840" s="34">
        <f t="shared" si="34"/>
        <v>2402</v>
      </c>
      <c r="E840" s="26">
        <v>45563</v>
      </c>
      <c r="F840" s="37">
        <v>2404</v>
      </c>
      <c r="G840" s="36">
        <v>45564</v>
      </c>
      <c r="H840" s="76">
        <f t="shared" si="35"/>
        <v>2</v>
      </c>
      <c r="K840" s="33"/>
      <c r="L840" s="687">
        <v>45563</v>
      </c>
      <c r="M840" s="34">
        <f t="shared" si="36"/>
        <v>130</v>
      </c>
      <c r="N840" s="37"/>
      <c r="O840" s="35">
        <v>130</v>
      </c>
      <c r="P840" s="40"/>
      <c r="Q840" s="40">
        <f t="shared" si="37"/>
        <v>0</v>
      </c>
      <c r="R840" s="41"/>
    </row>
    <row r="841" spans="1:25" ht="15.6" x14ac:dyDescent="0.3">
      <c r="A841" s="5"/>
      <c r="B841" s="105">
        <f t="shared" si="33"/>
        <v>2404</v>
      </c>
      <c r="C841" s="35"/>
      <c r="D841" s="34">
        <f t="shared" si="34"/>
        <v>2404</v>
      </c>
      <c r="E841" s="26">
        <v>45564</v>
      </c>
      <c r="F841" s="37">
        <v>2404</v>
      </c>
      <c r="G841" s="36">
        <v>45565</v>
      </c>
      <c r="H841" s="76">
        <f t="shared" si="35"/>
        <v>0</v>
      </c>
      <c r="K841" s="33"/>
      <c r="L841" s="687">
        <v>45564</v>
      </c>
      <c r="M841" s="34">
        <f t="shared" si="36"/>
        <v>130</v>
      </c>
      <c r="N841" s="37"/>
      <c r="O841" s="35">
        <v>130</v>
      </c>
      <c r="P841" s="40"/>
      <c r="Q841" s="40">
        <f t="shared" si="37"/>
        <v>0</v>
      </c>
      <c r="R841" s="41"/>
    </row>
    <row r="842" spans="1:25" ht="15.6" x14ac:dyDescent="0.3">
      <c r="A842" s="5"/>
      <c r="B842" s="105">
        <f t="shared" si="33"/>
        <v>2404</v>
      </c>
      <c r="C842" s="35"/>
      <c r="D842" s="34">
        <f t="shared" si="34"/>
        <v>2404</v>
      </c>
      <c r="E842" s="26">
        <v>45565</v>
      </c>
      <c r="F842" s="37">
        <v>2404</v>
      </c>
      <c r="G842" s="36">
        <v>45566</v>
      </c>
      <c r="H842" s="76">
        <f t="shared" si="35"/>
        <v>0</v>
      </c>
      <c r="K842" s="33"/>
      <c r="L842" s="687">
        <v>45565</v>
      </c>
      <c r="M842" s="34">
        <f t="shared" si="36"/>
        <v>130</v>
      </c>
      <c r="N842" s="37"/>
      <c r="O842" s="35">
        <v>130</v>
      </c>
      <c r="P842" s="40"/>
      <c r="Q842" s="40">
        <f t="shared" si="37"/>
        <v>0</v>
      </c>
      <c r="R842" s="41"/>
      <c r="T842">
        <f>SUM(H818:H837)</f>
        <v>49</v>
      </c>
      <c r="U842">
        <f>SUM(Q818:Q837)</f>
        <v>193.87</v>
      </c>
    </row>
    <row r="843" spans="1:25" ht="15.6" x14ac:dyDescent="0.3">
      <c r="A843" s="5"/>
      <c r="B843" s="105">
        <f t="shared" si="33"/>
        <v>2404</v>
      </c>
      <c r="C843" s="35"/>
      <c r="D843" s="34">
        <f t="shared" si="34"/>
        <v>2404</v>
      </c>
      <c r="E843" s="26">
        <v>45566</v>
      </c>
      <c r="F843" s="37">
        <v>2405</v>
      </c>
      <c r="G843" s="36">
        <v>45567</v>
      </c>
      <c r="H843" s="76">
        <f t="shared" si="35"/>
        <v>1</v>
      </c>
      <c r="I843">
        <f>SUM(H843:H934)</f>
        <v>131</v>
      </c>
      <c r="K843" s="33"/>
      <c r="L843" s="687">
        <v>45566</v>
      </c>
      <c r="M843" s="34">
        <f t="shared" si="36"/>
        <v>130</v>
      </c>
      <c r="N843" s="37"/>
      <c r="O843" s="35">
        <v>130</v>
      </c>
      <c r="P843" s="40"/>
      <c r="Q843" s="40">
        <f t="shared" si="37"/>
        <v>0</v>
      </c>
      <c r="R843" s="41"/>
      <c r="S843">
        <f>SUM(Q843:Q934)</f>
        <v>482.57500000000005</v>
      </c>
      <c r="X843" t="s">
        <v>1369</v>
      </c>
      <c r="Y843" t="s">
        <v>1368</v>
      </c>
    </row>
    <row r="844" spans="1:25" ht="15.6" x14ac:dyDescent="0.3">
      <c r="A844" s="5"/>
      <c r="B844" s="105">
        <f t="shared" si="33"/>
        <v>2405</v>
      </c>
      <c r="C844" s="35"/>
      <c r="D844" s="34">
        <f t="shared" si="34"/>
        <v>2405</v>
      </c>
      <c r="E844" s="26">
        <v>45567</v>
      </c>
      <c r="F844" s="37">
        <v>2408</v>
      </c>
      <c r="G844" s="36">
        <v>45568</v>
      </c>
      <c r="H844" s="76">
        <f t="shared" si="35"/>
        <v>3</v>
      </c>
      <c r="K844" s="33"/>
      <c r="L844" s="687">
        <v>45567</v>
      </c>
      <c r="M844" s="34">
        <f t="shared" si="36"/>
        <v>130</v>
      </c>
      <c r="N844" s="37"/>
      <c r="O844" s="35">
        <v>130</v>
      </c>
      <c r="P844" s="40"/>
      <c r="Q844" s="40">
        <f t="shared" si="37"/>
        <v>0</v>
      </c>
      <c r="R844" s="41"/>
      <c r="U844">
        <f>(U842/T842)</f>
        <v>3.9565306122448982</v>
      </c>
      <c r="X844">
        <f>SUM(H751:H842)</f>
        <v>192</v>
      </c>
      <c r="Y844">
        <f>SUM(Q751:Q842)</f>
        <v>653.5</v>
      </c>
    </row>
    <row r="845" spans="1:25" ht="15.6" x14ac:dyDescent="0.3">
      <c r="A845" s="5"/>
      <c r="B845" s="105">
        <f t="shared" si="33"/>
        <v>2408</v>
      </c>
      <c r="C845" s="35"/>
      <c r="D845" s="34">
        <f t="shared" si="34"/>
        <v>2408</v>
      </c>
      <c r="E845" s="26">
        <v>45568</v>
      </c>
      <c r="F845" s="37">
        <v>2409</v>
      </c>
      <c r="G845" s="36">
        <v>45569</v>
      </c>
      <c r="H845" s="76">
        <f t="shared" si="35"/>
        <v>1</v>
      </c>
      <c r="K845" s="33"/>
      <c r="L845" s="687">
        <v>45568</v>
      </c>
      <c r="M845" s="34">
        <f t="shared" si="36"/>
        <v>130</v>
      </c>
      <c r="N845" s="37"/>
      <c r="O845" s="35">
        <v>114.5</v>
      </c>
      <c r="P845" s="40"/>
      <c r="Q845" s="40">
        <f t="shared" si="37"/>
        <v>15.5</v>
      </c>
      <c r="R845" s="41"/>
    </row>
    <row r="846" spans="1:25" ht="15.6" x14ac:dyDescent="0.3">
      <c r="A846" s="5"/>
      <c r="B846" s="105">
        <f t="shared" si="33"/>
        <v>2409</v>
      </c>
      <c r="C846" s="35"/>
      <c r="D846" s="34">
        <f t="shared" si="34"/>
        <v>2409</v>
      </c>
      <c r="E846" s="26">
        <v>45569</v>
      </c>
      <c r="F846" s="37">
        <v>2410</v>
      </c>
      <c r="G846" s="36">
        <v>45570</v>
      </c>
      <c r="H846" s="76">
        <f t="shared" si="35"/>
        <v>1</v>
      </c>
      <c r="K846" s="33"/>
      <c r="L846" s="687">
        <v>45569</v>
      </c>
      <c r="M846" s="34">
        <f t="shared" si="36"/>
        <v>114.5</v>
      </c>
      <c r="N846" s="37"/>
      <c r="O846" s="35">
        <v>113</v>
      </c>
      <c r="P846" s="40"/>
      <c r="Q846" s="40">
        <f t="shared" si="37"/>
        <v>1.5</v>
      </c>
      <c r="R846" s="41"/>
    </row>
    <row r="847" spans="1:25" ht="15.6" x14ac:dyDescent="0.3">
      <c r="A847" s="5"/>
      <c r="B847" s="105">
        <f t="shared" si="33"/>
        <v>2410</v>
      </c>
      <c r="C847" s="35"/>
      <c r="D847" s="34">
        <f t="shared" si="34"/>
        <v>2410</v>
      </c>
      <c r="E847" s="26">
        <v>45570</v>
      </c>
      <c r="F847" s="37">
        <v>2419</v>
      </c>
      <c r="G847" s="36">
        <v>45571</v>
      </c>
      <c r="H847" s="76">
        <f t="shared" si="35"/>
        <v>9</v>
      </c>
      <c r="K847" s="33"/>
      <c r="L847" s="687">
        <v>45570</v>
      </c>
      <c r="M847" s="34">
        <f t="shared" si="36"/>
        <v>113</v>
      </c>
      <c r="N847" s="37"/>
      <c r="O847" s="35">
        <v>88</v>
      </c>
      <c r="P847" s="40"/>
      <c r="Q847" s="40">
        <f t="shared" si="37"/>
        <v>25</v>
      </c>
      <c r="R847" s="41"/>
    </row>
    <row r="848" spans="1:25" ht="15.6" x14ac:dyDescent="0.3">
      <c r="A848" s="5"/>
      <c r="B848" s="105">
        <f t="shared" si="33"/>
        <v>2419</v>
      </c>
      <c r="C848" s="35"/>
      <c r="D848" s="34">
        <f t="shared" si="34"/>
        <v>2419</v>
      </c>
      <c r="E848" s="26">
        <v>45571</v>
      </c>
      <c r="F848" s="37">
        <v>2419</v>
      </c>
      <c r="G848" s="36">
        <v>45572</v>
      </c>
      <c r="H848" s="76">
        <f t="shared" si="35"/>
        <v>0</v>
      </c>
      <c r="K848" s="33"/>
      <c r="L848" s="687">
        <v>45571</v>
      </c>
      <c r="M848" s="34">
        <f t="shared" si="36"/>
        <v>88</v>
      </c>
      <c r="N848" s="37"/>
      <c r="O848" s="35">
        <v>85.9</v>
      </c>
      <c r="P848" s="40"/>
      <c r="Q848" s="40">
        <f t="shared" si="37"/>
        <v>2.0999999999999943</v>
      </c>
      <c r="R848" s="41"/>
    </row>
    <row r="849" spans="1:19" ht="15.6" x14ac:dyDescent="0.3">
      <c r="A849" s="5"/>
      <c r="B849" s="105">
        <f t="shared" si="33"/>
        <v>2419</v>
      </c>
      <c r="C849" s="35"/>
      <c r="D849" s="34">
        <f t="shared" si="34"/>
        <v>2419</v>
      </c>
      <c r="E849" s="26">
        <v>45572</v>
      </c>
      <c r="F849" s="37">
        <v>2420</v>
      </c>
      <c r="G849" s="36">
        <v>45573</v>
      </c>
      <c r="H849" s="76">
        <f t="shared" si="35"/>
        <v>1</v>
      </c>
      <c r="K849" s="33"/>
      <c r="L849" s="687">
        <v>45572</v>
      </c>
      <c r="M849" s="34">
        <v>85.9</v>
      </c>
      <c r="N849" s="37"/>
      <c r="O849" s="35">
        <v>85.9</v>
      </c>
      <c r="P849" s="40"/>
      <c r="Q849" s="40">
        <f t="shared" si="37"/>
        <v>0</v>
      </c>
      <c r="R849" s="41"/>
    </row>
    <row r="850" spans="1:19" ht="15.6" x14ac:dyDescent="0.3">
      <c r="A850" s="5"/>
      <c r="B850" s="105">
        <f t="shared" si="33"/>
        <v>2420</v>
      </c>
      <c r="C850" s="35"/>
      <c r="D850" s="34">
        <f t="shared" si="34"/>
        <v>2420</v>
      </c>
      <c r="E850" s="26">
        <v>45573</v>
      </c>
      <c r="F850" s="37">
        <v>2422</v>
      </c>
      <c r="G850" s="36">
        <v>45574</v>
      </c>
      <c r="H850" s="76">
        <f t="shared" si="35"/>
        <v>2</v>
      </c>
      <c r="K850" s="33"/>
      <c r="L850" s="687">
        <v>45573</v>
      </c>
      <c r="M850" s="34">
        <f t="shared" si="36"/>
        <v>85.9</v>
      </c>
      <c r="N850" s="37"/>
      <c r="O850" s="35">
        <v>79.75</v>
      </c>
      <c r="P850" s="40"/>
      <c r="Q850" s="40">
        <f t="shared" si="37"/>
        <v>6.1500000000000057</v>
      </c>
      <c r="R850" s="41"/>
    </row>
    <row r="851" spans="1:19" ht="15.6" x14ac:dyDescent="0.3">
      <c r="A851" s="5"/>
      <c r="B851" s="105">
        <f t="shared" si="33"/>
        <v>2422</v>
      </c>
      <c r="C851" s="35"/>
      <c r="D851" s="34">
        <f t="shared" si="34"/>
        <v>2422</v>
      </c>
      <c r="E851" s="26">
        <v>45574</v>
      </c>
      <c r="F851" s="37">
        <v>2424</v>
      </c>
      <c r="G851" s="36">
        <v>45575</v>
      </c>
      <c r="H851" s="76">
        <f t="shared" si="35"/>
        <v>2</v>
      </c>
      <c r="K851" s="33"/>
      <c r="L851" s="687">
        <v>45574</v>
      </c>
      <c r="M851" s="34">
        <f t="shared" si="36"/>
        <v>79.75</v>
      </c>
      <c r="N851" s="37"/>
      <c r="O851" s="35">
        <v>68.424999999999997</v>
      </c>
      <c r="P851" s="40"/>
      <c r="Q851" s="40">
        <f t="shared" si="37"/>
        <v>11.325000000000003</v>
      </c>
      <c r="R851" s="41"/>
    </row>
    <row r="852" spans="1:19" ht="15.6" x14ac:dyDescent="0.3">
      <c r="A852" s="5"/>
      <c r="B852" s="105">
        <f t="shared" si="33"/>
        <v>2424</v>
      </c>
      <c r="C852" s="35"/>
      <c r="D852" s="34">
        <f t="shared" si="34"/>
        <v>2424</v>
      </c>
      <c r="E852" s="26">
        <v>45575</v>
      </c>
      <c r="F852" s="37">
        <v>2424</v>
      </c>
      <c r="G852" s="36">
        <v>45576</v>
      </c>
      <c r="H852" s="76">
        <f t="shared" si="35"/>
        <v>0</v>
      </c>
      <c r="K852" s="33"/>
      <c r="L852" s="687">
        <v>45575</v>
      </c>
      <c r="M852" s="34">
        <f t="shared" si="36"/>
        <v>68.424999999999997</v>
      </c>
      <c r="N852" s="37"/>
      <c r="O852" s="35">
        <v>68.424999999999997</v>
      </c>
      <c r="P852" s="40"/>
      <c r="Q852" s="40">
        <f t="shared" si="37"/>
        <v>0</v>
      </c>
      <c r="R852" s="41"/>
    </row>
    <row r="853" spans="1:19" ht="15.6" x14ac:dyDescent="0.3">
      <c r="A853" s="5"/>
      <c r="B853" s="105">
        <f t="shared" si="33"/>
        <v>2424</v>
      </c>
      <c r="C853" s="35"/>
      <c r="D853" s="34">
        <f t="shared" si="34"/>
        <v>2424</v>
      </c>
      <c r="E853" s="26">
        <v>45576</v>
      </c>
      <c r="F853" s="37">
        <v>2425</v>
      </c>
      <c r="G853" s="36">
        <v>45577</v>
      </c>
      <c r="H853" s="76">
        <f t="shared" si="35"/>
        <v>1</v>
      </c>
      <c r="K853" s="33"/>
      <c r="L853" s="687">
        <v>45576</v>
      </c>
      <c r="M853" s="34">
        <f t="shared" si="36"/>
        <v>68.424999999999997</v>
      </c>
      <c r="N853" s="37"/>
      <c r="O853" s="35">
        <v>60</v>
      </c>
      <c r="P853" s="40"/>
      <c r="Q853" s="40">
        <f t="shared" si="37"/>
        <v>8.4249999999999972</v>
      </c>
      <c r="R853" s="41"/>
    </row>
    <row r="854" spans="1:19" ht="15.6" x14ac:dyDescent="0.3">
      <c r="A854" s="5"/>
      <c r="B854" s="105">
        <f t="shared" si="33"/>
        <v>2425</v>
      </c>
      <c r="C854" s="35"/>
      <c r="D854" s="34">
        <f t="shared" si="34"/>
        <v>2425</v>
      </c>
      <c r="E854" s="26">
        <v>45577</v>
      </c>
      <c r="F854" s="37">
        <v>2435</v>
      </c>
      <c r="G854" s="36">
        <v>45578</v>
      </c>
      <c r="H854" s="76">
        <f t="shared" si="35"/>
        <v>10</v>
      </c>
      <c r="K854" s="33"/>
      <c r="L854" s="687">
        <v>45577</v>
      </c>
      <c r="M854" s="34">
        <f t="shared" si="36"/>
        <v>60</v>
      </c>
      <c r="N854" s="37"/>
      <c r="O854" s="35">
        <v>7.5</v>
      </c>
      <c r="P854" s="40"/>
      <c r="Q854" s="40">
        <f t="shared" si="37"/>
        <v>52.5</v>
      </c>
      <c r="R854" s="41"/>
      <c r="S854" t="s">
        <v>1364</v>
      </c>
    </row>
    <row r="855" spans="1:19" ht="15.6" x14ac:dyDescent="0.3">
      <c r="A855" s="5"/>
      <c r="B855" s="105">
        <f t="shared" si="33"/>
        <v>2435</v>
      </c>
      <c r="C855" s="35"/>
      <c r="D855" s="34">
        <f t="shared" si="34"/>
        <v>2435</v>
      </c>
      <c r="E855" s="26">
        <v>45578</v>
      </c>
      <c r="F855" s="37">
        <v>2435</v>
      </c>
      <c r="G855" s="36">
        <v>45579</v>
      </c>
      <c r="H855" s="76">
        <f t="shared" si="35"/>
        <v>0</v>
      </c>
      <c r="K855" s="33"/>
      <c r="L855" s="687">
        <v>45578</v>
      </c>
      <c r="M855" s="34">
        <f t="shared" si="36"/>
        <v>7.5</v>
      </c>
      <c r="N855" s="37"/>
      <c r="O855" s="35">
        <v>7.5</v>
      </c>
      <c r="P855" s="40"/>
      <c r="Q855" s="40">
        <f t="shared" si="37"/>
        <v>0</v>
      </c>
      <c r="R855" s="41"/>
    </row>
    <row r="856" spans="1:19" ht="15.6" x14ac:dyDescent="0.3">
      <c r="A856" s="5"/>
      <c r="B856" s="105">
        <f t="shared" si="33"/>
        <v>2435</v>
      </c>
      <c r="C856" s="35"/>
      <c r="D856" s="34">
        <f t="shared" si="34"/>
        <v>2435</v>
      </c>
      <c r="E856" s="26">
        <v>45579</v>
      </c>
      <c r="F856" s="37">
        <v>2436</v>
      </c>
      <c r="G856" s="36">
        <v>45580</v>
      </c>
      <c r="H856" s="76">
        <f t="shared" si="35"/>
        <v>1</v>
      </c>
      <c r="K856" s="33"/>
      <c r="L856" s="687">
        <v>45579</v>
      </c>
      <c r="M856" s="34">
        <f t="shared" si="36"/>
        <v>7.5</v>
      </c>
      <c r="N856" s="37">
        <v>65.825000000000003</v>
      </c>
      <c r="O856" s="35">
        <v>73.325000000000003</v>
      </c>
      <c r="P856" s="40"/>
      <c r="Q856" s="40">
        <f t="shared" si="37"/>
        <v>0</v>
      </c>
      <c r="R856" s="41"/>
    </row>
    <row r="857" spans="1:19" ht="15.6" x14ac:dyDescent="0.3">
      <c r="A857" s="5"/>
      <c r="B857" s="105">
        <f t="shared" si="33"/>
        <v>2436</v>
      </c>
      <c r="C857" s="35"/>
      <c r="D857" s="34">
        <f t="shared" si="34"/>
        <v>2436</v>
      </c>
      <c r="E857" s="26">
        <v>45580</v>
      </c>
      <c r="F857" s="37">
        <v>2441</v>
      </c>
      <c r="G857" s="36">
        <v>45581</v>
      </c>
      <c r="H857" s="76">
        <f t="shared" si="35"/>
        <v>5</v>
      </c>
      <c r="K857" s="33"/>
      <c r="L857" s="687">
        <v>45580</v>
      </c>
      <c r="M857" s="34">
        <f t="shared" si="36"/>
        <v>73.325000000000003</v>
      </c>
      <c r="N857" s="37"/>
      <c r="O857" s="35">
        <v>60</v>
      </c>
      <c r="P857" s="40"/>
      <c r="Q857" s="40">
        <f t="shared" si="37"/>
        <v>13.325000000000003</v>
      </c>
      <c r="R857" s="41"/>
    </row>
    <row r="858" spans="1:19" ht="15.6" x14ac:dyDescent="0.3">
      <c r="A858" s="5"/>
      <c r="B858" s="105">
        <f t="shared" si="33"/>
        <v>2441</v>
      </c>
      <c r="C858" s="35"/>
      <c r="D858" s="34">
        <f t="shared" si="34"/>
        <v>2441</v>
      </c>
      <c r="E858" s="26">
        <v>45581</v>
      </c>
      <c r="F858" s="37">
        <v>2442</v>
      </c>
      <c r="G858" s="36">
        <v>45582</v>
      </c>
      <c r="H858" s="76">
        <f t="shared" si="35"/>
        <v>1</v>
      </c>
      <c r="K858" s="33"/>
      <c r="L858" s="687">
        <v>45581</v>
      </c>
      <c r="M858" s="34">
        <f t="shared" si="36"/>
        <v>60</v>
      </c>
      <c r="N858" s="37"/>
      <c r="O858" s="35">
        <v>56.25</v>
      </c>
      <c r="P858" s="40"/>
      <c r="Q858" s="40">
        <f t="shared" si="37"/>
        <v>3.75</v>
      </c>
      <c r="R858" s="41"/>
    </row>
    <row r="859" spans="1:19" ht="15.6" x14ac:dyDescent="0.3">
      <c r="A859" s="5"/>
      <c r="B859" s="105">
        <f t="shared" si="33"/>
        <v>2442</v>
      </c>
      <c r="C859" s="35"/>
      <c r="D859" s="34">
        <f t="shared" si="34"/>
        <v>2442</v>
      </c>
      <c r="E859" s="26">
        <v>45582</v>
      </c>
      <c r="F859" s="37">
        <v>2446</v>
      </c>
      <c r="G859" s="36">
        <v>45583</v>
      </c>
      <c r="H859" s="76">
        <f t="shared" si="35"/>
        <v>4</v>
      </c>
      <c r="K859" s="33"/>
      <c r="L859" s="687">
        <v>45582</v>
      </c>
      <c r="M859" s="34">
        <f t="shared" si="36"/>
        <v>56.25</v>
      </c>
      <c r="N859" s="37"/>
      <c r="O859" s="35">
        <v>50.625</v>
      </c>
      <c r="P859" s="40"/>
      <c r="Q859" s="40">
        <f t="shared" si="37"/>
        <v>5.625</v>
      </c>
      <c r="R859" s="41"/>
    </row>
    <row r="860" spans="1:19" ht="15.6" x14ac:dyDescent="0.3">
      <c r="A860" s="5"/>
      <c r="B860" s="105">
        <f t="shared" si="33"/>
        <v>2446</v>
      </c>
      <c r="C860" s="35"/>
      <c r="D860" s="34">
        <f t="shared" si="34"/>
        <v>2446</v>
      </c>
      <c r="E860" s="26">
        <v>45583</v>
      </c>
      <c r="F860" s="37">
        <v>2446</v>
      </c>
      <c r="G860" s="36">
        <v>45584</v>
      </c>
      <c r="H860" s="76">
        <f t="shared" si="35"/>
        <v>0</v>
      </c>
      <c r="K860" s="33"/>
      <c r="L860" s="687">
        <v>45583</v>
      </c>
      <c r="M860" s="34">
        <f t="shared" si="36"/>
        <v>50.625</v>
      </c>
      <c r="N860" s="37"/>
      <c r="O860" s="35">
        <v>50.625</v>
      </c>
      <c r="P860" s="40"/>
      <c r="Q860" s="40">
        <f t="shared" si="37"/>
        <v>0</v>
      </c>
      <c r="R860" s="41"/>
    </row>
    <row r="861" spans="1:19" ht="15.6" x14ac:dyDescent="0.3">
      <c r="A861" s="5"/>
      <c r="B861" s="105">
        <f t="shared" si="33"/>
        <v>2446</v>
      </c>
      <c r="C861" s="35"/>
      <c r="D861" s="34">
        <f t="shared" si="34"/>
        <v>2446</v>
      </c>
      <c r="E861" s="26">
        <v>45584</v>
      </c>
      <c r="F861" s="37">
        <v>2451</v>
      </c>
      <c r="G861" s="36">
        <v>45585</v>
      </c>
      <c r="H861" s="76">
        <f t="shared" si="35"/>
        <v>5</v>
      </c>
      <c r="K861" s="33"/>
      <c r="L861" s="687">
        <v>45584</v>
      </c>
      <c r="M861" s="34">
        <f t="shared" si="36"/>
        <v>50.625</v>
      </c>
      <c r="N861" s="37">
        <v>90</v>
      </c>
      <c r="O861" s="35">
        <v>123</v>
      </c>
      <c r="P861" s="40"/>
      <c r="Q861" s="40">
        <f t="shared" si="37"/>
        <v>17.625</v>
      </c>
      <c r="R861" s="41"/>
      <c r="S861" t="s">
        <v>1377</v>
      </c>
    </row>
    <row r="862" spans="1:19" ht="15.6" x14ac:dyDescent="0.3">
      <c r="A862" s="5"/>
      <c r="B862" s="105">
        <f t="shared" si="33"/>
        <v>2451</v>
      </c>
      <c r="C862" s="35"/>
      <c r="D862" s="34">
        <f t="shared" si="34"/>
        <v>2451</v>
      </c>
      <c r="E862" s="26">
        <v>45585</v>
      </c>
      <c r="F862" s="37">
        <v>2451</v>
      </c>
      <c r="G862" s="36">
        <v>45586</v>
      </c>
      <c r="H862" s="76">
        <f t="shared" si="35"/>
        <v>0</v>
      </c>
      <c r="K862" s="33"/>
      <c r="L862" s="687">
        <v>45585</v>
      </c>
      <c r="M862" s="34">
        <f t="shared" si="36"/>
        <v>123</v>
      </c>
      <c r="N862" s="37"/>
      <c r="O862" s="35">
        <v>123</v>
      </c>
      <c r="P862" s="40"/>
      <c r="Q862" s="40">
        <f t="shared" si="37"/>
        <v>0</v>
      </c>
      <c r="R862" s="41"/>
    </row>
    <row r="863" spans="1:19" ht="15.6" x14ac:dyDescent="0.3">
      <c r="A863" s="5"/>
      <c r="B863" s="105">
        <f t="shared" si="33"/>
        <v>2451</v>
      </c>
      <c r="C863" s="35"/>
      <c r="D863" s="34">
        <f t="shared" si="34"/>
        <v>2451</v>
      </c>
      <c r="E863" s="26">
        <v>45586</v>
      </c>
      <c r="F863" s="37">
        <v>2454</v>
      </c>
      <c r="G863" s="36">
        <v>45587</v>
      </c>
      <c r="H863" s="76">
        <f t="shared" si="35"/>
        <v>3</v>
      </c>
      <c r="K863" s="33"/>
      <c r="L863" s="687">
        <v>45586</v>
      </c>
      <c r="M863" s="34">
        <f t="shared" si="36"/>
        <v>123</v>
      </c>
      <c r="N863" s="37"/>
      <c r="O863" s="35">
        <v>114.5</v>
      </c>
      <c r="P863" s="40"/>
      <c r="Q863" s="40">
        <f t="shared" si="37"/>
        <v>8.5</v>
      </c>
      <c r="R863" s="41"/>
    </row>
    <row r="864" spans="1:19" ht="15.6" x14ac:dyDescent="0.3">
      <c r="A864" s="5"/>
      <c r="B864" s="105">
        <f t="shared" si="33"/>
        <v>2454</v>
      </c>
      <c r="C864" s="35"/>
      <c r="D864" s="34">
        <f t="shared" si="34"/>
        <v>2454</v>
      </c>
      <c r="E864" s="26">
        <v>45587</v>
      </c>
      <c r="F864" s="37">
        <v>2455</v>
      </c>
      <c r="G864" s="36">
        <v>45588</v>
      </c>
      <c r="H864" s="76">
        <f t="shared" si="35"/>
        <v>1</v>
      </c>
      <c r="K864" s="33"/>
      <c r="L864" s="687">
        <v>45587</v>
      </c>
      <c r="M864" s="34">
        <f t="shared" si="36"/>
        <v>114.5</v>
      </c>
      <c r="N864" s="37"/>
      <c r="O864" s="35">
        <v>113.5</v>
      </c>
      <c r="P864" s="40"/>
      <c r="Q864" s="40">
        <f t="shared" si="37"/>
        <v>1</v>
      </c>
      <c r="R864" s="41"/>
    </row>
    <row r="865" spans="1:19" ht="15.6" x14ac:dyDescent="0.3">
      <c r="A865" s="5"/>
      <c r="B865" s="105">
        <f t="shared" si="33"/>
        <v>2455</v>
      </c>
      <c r="C865" s="35"/>
      <c r="D865" s="34">
        <f t="shared" si="34"/>
        <v>2455</v>
      </c>
      <c r="E865" s="26">
        <v>45588</v>
      </c>
      <c r="F865" s="37">
        <v>2455</v>
      </c>
      <c r="G865" s="36">
        <v>45589</v>
      </c>
      <c r="H865" s="76">
        <f t="shared" si="35"/>
        <v>0</v>
      </c>
      <c r="K865" s="33"/>
      <c r="L865" s="687">
        <v>45588</v>
      </c>
      <c r="M865" s="34">
        <f t="shared" si="36"/>
        <v>113.5</v>
      </c>
      <c r="N865" s="37"/>
      <c r="O865" s="35">
        <v>110</v>
      </c>
      <c r="P865" s="40"/>
      <c r="Q865" s="40">
        <f t="shared" si="37"/>
        <v>3.5</v>
      </c>
      <c r="R865" s="41"/>
      <c r="S865" t="s">
        <v>56</v>
      </c>
    </row>
    <row r="866" spans="1:19" ht="15.6" x14ac:dyDescent="0.3">
      <c r="A866" s="5"/>
      <c r="B866" s="105">
        <f t="shared" si="33"/>
        <v>2455</v>
      </c>
      <c r="C866" s="35"/>
      <c r="D866" s="34">
        <f t="shared" si="34"/>
        <v>2455</v>
      </c>
      <c r="E866" s="26">
        <v>45589</v>
      </c>
      <c r="F866" s="37">
        <v>2456</v>
      </c>
      <c r="G866" s="36">
        <v>45590</v>
      </c>
      <c r="H866" s="76">
        <f t="shared" si="35"/>
        <v>1</v>
      </c>
      <c r="K866" s="33"/>
      <c r="L866" s="687">
        <v>45589</v>
      </c>
      <c r="M866" s="34">
        <f t="shared" si="36"/>
        <v>110</v>
      </c>
      <c r="N866" s="37"/>
      <c r="O866" s="35">
        <v>108</v>
      </c>
      <c r="P866" s="40"/>
      <c r="Q866" s="40">
        <f t="shared" si="37"/>
        <v>2</v>
      </c>
      <c r="R866" s="41"/>
    </row>
    <row r="867" spans="1:19" ht="15.6" x14ac:dyDescent="0.3">
      <c r="A867" s="5"/>
      <c r="B867" s="105">
        <f t="shared" si="33"/>
        <v>2456</v>
      </c>
      <c r="C867" s="35"/>
      <c r="D867" s="34">
        <f t="shared" si="34"/>
        <v>2456</v>
      </c>
      <c r="E867" s="26">
        <v>45590</v>
      </c>
      <c r="F867" s="37">
        <v>2458</v>
      </c>
      <c r="G867" s="36">
        <v>45591</v>
      </c>
      <c r="H867" s="76">
        <f t="shared" si="35"/>
        <v>2</v>
      </c>
      <c r="K867" s="33"/>
      <c r="L867" s="687">
        <v>45590</v>
      </c>
      <c r="M867" s="34">
        <f t="shared" si="36"/>
        <v>108</v>
      </c>
      <c r="N867" s="37"/>
      <c r="O867" s="35">
        <v>103</v>
      </c>
      <c r="P867" s="40"/>
      <c r="Q867" s="40">
        <f t="shared" si="37"/>
        <v>5</v>
      </c>
      <c r="R867" s="41"/>
    </row>
    <row r="868" spans="1:19" ht="15.6" x14ac:dyDescent="0.3">
      <c r="A868" s="5"/>
      <c r="B868" s="105">
        <f t="shared" si="33"/>
        <v>2458</v>
      </c>
      <c r="C868" s="35"/>
      <c r="D868" s="34">
        <f t="shared" si="34"/>
        <v>2458</v>
      </c>
      <c r="E868" s="26">
        <v>45591</v>
      </c>
      <c r="F868" s="37">
        <v>2459</v>
      </c>
      <c r="G868" s="36">
        <v>45592</v>
      </c>
      <c r="H868" s="76">
        <f t="shared" si="35"/>
        <v>1</v>
      </c>
      <c r="K868" s="33"/>
      <c r="L868" s="687">
        <v>45591</v>
      </c>
      <c r="M868" s="34">
        <f t="shared" si="36"/>
        <v>103</v>
      </c>
      <c r="N868" s="37"/>
      <c r="O868" s="35">
        <v>99.25</v>
      </c>
      <c r="P868" s="40"/>
      <c r="Q868" s="40">
        <f t="shared" si="37"/>
        <v>3.75</v>
      </c>
      <c r="R868" s="41"/>
    </row>
    <row r="869" spans="1:19" ht="15.6" x14ac:dyDescent="0.3">
      <c r="A869" s="5"/>
      <c r="B869" s="105">
        <f t="shared" si="33"/>
        <v>2459</v>
      </c>
      <c r="C869" s="35"/>
      <c r="D869" s="34">
        <f t="shared" si="34"/>
        <v>2459</v>
      </c>
      <c r="E869" s="26">
        <v>45592</v>
      </c>
      <c r="F869" s="37">
        <v>2459</v>
      </c>
      <c r="G869" s="36">
        <v>45593</v>
      </c>
      <c r="H869" s="76">
        <f t="shared" si="35"/>
        <v>0</v>
      </c>
      <c r="K869" s="33"/>
      <c r="L869" s="687">
        <v>45592</v>
      </c>
      <c r="M869" s="34">
        <f t="shared" si="36"/>
        <v>99.25</v>
      </c>
      <c r="N869" s="37"/>
      <c r="O869" s="35">
        <v>99.25</v>
      </c>
      <c r="P869" s="40"/>
      <c r="Q869" s="40">
        <f t="shared" si="37"/>
        <v>0</v>
      </c>
      <c r="R869" s="41"/>
    </row>
    <row r="870" spans="1:19" ht="15.6" x14ac:dyDescent="0.3">
      <c r="A870" s="5"/>
      <c r="B870" s="105">
        <f t="shared" si="33"/>
        <v>2459</v>
      </c>
      <c r="C870" s="35"/>
      <c r="D870" s="34">
        <f t="shared" si="34"/>
        <v>2459</v>
      </c>
      <c r="E870" s="26">
        <v>45593</v>
      </c>
      <c r="F870" s="37">
        <v>2466</v>
      </c>
      <c r="G870" s="36">
        <v>45594</v>
      </c>
      <c r="H870" s="76">
        <f t="shared" si="35"/>
        <v>7</v>
      </c>
      <c r="K870" s="33"/>
      <c r="L870" s="687">
        <v>45593</v>
      </c>
      <c r="M870" s="34">
        <f t="shared" si="36"/>
        <v>99.25</v>
      </c>
      <c r="N870" s="37"/>
      <c r="O870" s="35">
        <v>65.599999999999994</v>
      </c>
      <c r="P870" s="40"/>
      <c r="Q870" s="40">
        <f t="shared" si="37"/>
        <v>33.650000000000006</v>
      </c>
      <c r="R870" s="41"/>
    </row>
    <row r="871" spans="1:19" ht="15.6" x14ac:dyDescent="0.3">
      <c r="A871" s="5"/>
      <c r="B871" s="105">
        <f t="shared" si="33"/>
        <v>2466</v>
      </c>
      <c r="C871" s="35"/>
      <c r="D871" s="34">
        <f t="shared" si="34"/>
        <v>2466</v>
      </c>
      <c r="E871" s="26">
        <v>45594</v>
      </c>
      <c r="F871" s="37">
        <v>2467</v>
      </c>
      <c r="G871" s="36">
        <v>45595</v>
      </c>
      <c r="H871" s="76">
        <f t="shared" si="35"/>
        <v>1</v>
      </c>
      <c r="K871" s="33"/>
      <c r="L871" s="687">
        <v>45594</v>
      </c>
      <c r="M871" s="34">
        <f t="shared" si="36"/>
        <v>65.599999999999994</v>
      </c>
      <c r="N871" s="37"/>
      <c r="O871" s="35">
        <v>56.25</v>
      </c>
      <c r="P871" s="40"/>
      <c r="Q871" s="40">
        <f t="shared" si="37"/>
        <v>9.3499999999999943</v>
      </c>
      <c r="R871" s="41"/>
    </row>
    <row r="872" spans="1:19" ht="15.6" x14ac:dyDescent="0.3">
      <c r="A872" s="5"/>
      <c r="B872" s="105">
        <f t="shared" si="33"/>
        <v>2467</v>
      </c>
      <c r="C872" s="35"/>
      <c r="D872" s="34">
        <f t="shared" si="34"/>
        <v>2467</v>
      </c>
      <c r="E872" s="26">
        <v>45595</v>
      </c>
      <c r="F872" s="37">
        <v>2472</v>
      </c>
      <c r="G872" s="36">
        <v>45596</v>
      </c>
      <c r="H872" s="76">
        <f t="shared" si="35"/>
        <v>5</v>
      </c>
      <c r="K872" s="33"/>
      <c r="L872" s="687">
        <v>45595</v>
      </c>
      <c r="M872" s="34">
        <f t="shared" si="36"/>
        <v>56.25</v>
      </c>
      <c r="N872" s="37">
        <v>60</v>
      </c>
      <c r="O872" s="35">
        <v>108</v>
      </c>
      <c r="P872" s="40"/>
      <c r="Q872" s="40">
        <f t="shared" si="37"/>
        <v>8.25</v>
      </c>
      <c r="R872" s="41"/>
      <c r="S872" s="48" t="s">
        <v>1394</v>
      </c>
    </row>
    <row r="873" spans="1:19" ht="15.6" x14ac:dyDescent="0.3">
      <c r="A873" s="5"/>
      <c r="B873" s="105">
        <f t="shared" si="33"/>
        <v>2472</v>
      </c>
      <c r="C873" s="35"/>
      <c r="D873" s="34">
        <f t="shared" si="34"/>
        <v>2472</v>
      </c>
      <c r="E873" s="26">
        <v>45596</v>
      </c>
      <c r="F873" s="37">
        <v>2474</v>
      </c>
      <c r="G873" s="36">
        <v>45597</v>
      </c>
      <c r="H873" s="76">
        <f t="shared" si="35"/>
        <v>2</v>
      </c>
      <c r="K873" s="33"/>
      <c r="L873" s="687">
        <v>45596</v>
      </c>
      <c r="M873" s="34">
        <f t="shared" si="36"/>
        <v>108</v>
      </c>
      <c r="N873" s="37"/>
      <c r="O873" s="35">
        <v>95.5</v>
      </c>
      <c r="P873" s="40"/>
      <c r="Q873" s="40">
        <f t="shared" si="37"/>
        <v>12.5</v>
      </c>
      <c r="R873" s="41"/>
    </row>
    <row r="874" spans="1:19" ht="15.6" x14ac:dyDescent="0.3">
      <c r="A874" s="5"/>
      <c r="B874" s="105">
        <f t="shared" si="33"/>
        <v>2474</v>
      </c>
      <c r="C874" s="35"/>
      <c r="D874" s="34">
        <f t="shared" si="34"/>
        <v>2474</v>
      </c>
      <c r="E874" s="26">
        <v>45597</v>
      </c>
      <c r="F874" s="37">
        <v>2474</v>
      </c>
      <c r="G874" s="36">
        <v>45598</v>
      </c>
      <c r="H874" s="76">
        <f t="shared" si="35"/>
        <v>0</v>
      </c>
      <c r="K874" s="33"/>
      <c r="L874" s="687">
        <v>45597</v>
      </c>
      <c r="M874" s="34">
        <f t="shared" si="36"/>
        <v>95.5</v>
      </c>
      <c r="N874" s="37"/>
      <c r="O874" s="35">
        <v>95.5</v>
      </c>
      <c r="P874" s="40"/>
      <c r="Q874" s="40">
        <f t="shared" si="37"/>
        <v>0</v>
      </c>
      <c r="R874" s="41"/>
    </row>
    <row r="875" spans="1:19" ht="15.6" x14ac:dyDescent="0.3">
      <c r="A875" s="5"/>
      <c r="B875" s="105">
        <f t="shared" si="33"/>
        <v>2474</v>
      </c>
      <c r="C875" s="35"/>
      <c r="D875" s="34">
        <f t="shared" si="34"/>
        <v>2474</v>
      </c>
      <c r="E875" s="26">
        <v>45598</v>
      </c>
      <c r="F875" s="37">
        <v>2474</v>
      </c>
      <c r="G875" s="36">
        <v>45599</v>
      </c>
      <c r="H875" s="76">
        <f t="shared" si="35"/>
        <v>0</v>
      </c>
      <c r="K875" s="33"/>
      <c r="L875" s="687">
        <v>45598</v>
      </c>
      <c r="M875" s="34">
        <f t="shared" si="36"/>
        <v>95.5</v>
      </c>
      <c r="N875" s="37"/>
      <c r="O875" s="35">
        <v>95.5</v>
      </c>
      <c r="P875" s="40"/>
      <c r="Q875" s="40">
        <f t="shared" si="37"/>
        <v>0</v>
      </c>
      <c r="R875" s="41"/>
    </row>
    <row r="876" spans="1:19" ht="15.6" x14ac:dyDescent="0.3">
      <c r="A876" s="5"/>
      <c r="B876" s="105">
        <f t="shared" si="33"/>
        <v>2474</v>
      </c>
      <c r="C876" s="35"/>
      <c r="D876" s="34">
        <f t="shared" si="34"/>
        <v>2474</v>
      </c>
      <c r="E876" s="26">
        <v>45599</v>
      </c>
      <c r="F876" s="37">
        <v>2474</v>
      </c>
      <c r="G876" s="36">
        <v>45600</v>
      </c>
      <c r="H876" s="76">
        <f t="shared" si="35"/>
        <v>0</v>
      </c>
      <c r="K876" s="33"/>
      <c r="L876" s="687">
        <v>45599</v>
      </c>
      <c r="M876" s="34">
        <f t="shared" si="36"/>
        <v>95.5</v>
      </c>
      <c r="N876" s="37"/>
      <c r="O876" s="35">
        <v>95.5</v>
      </c>
      <c r="P876" s="40"/>
      <c r="Q876" s="40">
        <f t="shared" si="37"/>
        <v>0</v>
      </c>
      <c r="R876" s="41"/>
    </row>
    <row r="877" spans="1:19" ht="15.6" x14ac:dyDescent="0.3">
      <c r="A877" s="5"/>
      <c r="B877" s="105">
        <f t="shared" si="33"/>
        <v>2474</v>
      </c>
      <c r="C877" s="35"/>
      <c r="D877" s="34">
        <f t="shared" si="34"/>
        <v>2474</v>
      </c>
      <c r="E877" s="26">
        <v>45600</v>
      </c>
      <c r="F877" s="37">
        <v>2477</v>
      </c>
      <c r="G877" s="36">
        <v>45601</v>
      </c>
      <c r="H877" s="76">
        <f t="shared" si="35"/>
        <v>3</v>
      </c>
      <c r="K877" s="33"/>
      <c r="L877" s="687">
        <v>45600</v>
      </c>
      <c r="M877" s="34">
        <f t="shared" si="36"/>
        <v>95.5</v>
      </c>
      <c r="N877" s="37"/>
      <c r="O877" s="35">
        <v>79.75</v>
      </c>
      <c r="P877" s="40"/>
      <c r="Q877" s="40">
        <f t="shared" si="37"/>
        <v>15.75</v>
      </c>
      <c r="R877" s="41"/>
    </row>
    <row r="878" spans="1:19" ht="15.6" x14ac:dyDescent="0.3">
      <c r="A878" s="5"/>
      <c r="B878" s="105">
        <f t="shared" si="33"/>
        <v>2477</v>
      </c>
      <c r="C878" s="35"/>
      <c r="D878" s="34">
        <f t="shared" si="34"/>
        <v>2477</v>
      </c>
      <c r="E878" s="26">
        <v>45601</v>
      </c>
      <c r="F878" s="37">
        <v>2482</v>
      </c>
      <c r="G878" s="36">
        <v>45602</v>
      </c>
      <c r="H878" s="76">
        <f t="shared" si="35"/>
        <v>5</v>
      </c>
      <c r="K878" s="33"/>
      <c r="L878" s="687">
        <v>45601</v>
      </c>
      <c r="M878" s="34">
        <f t="shared" si="36"/>
        <v>79.75</v>
      </c>
      <c r="N878" s="37"/>
      <c r="O878" s="35">
        <v>56.25</v>
      </c>
      <c r="P878" s="40"/>
      <c r="Q878" s="40">
        <f t="shared" si="37"/>
        <v>23.5</v>
      </c>
      <c r="R878" s="41"/>
    </row>
    <row r="879" spans="1:19" ht="15.6" x14ac:dyDescent="0.3">
      <c r="A879" s="5"/>
      <c r="B879" s="105">
        <f t="shared" si="33"/>
        <v>2482</v>
      </c>
      <c r="C879" s="35"/>
      <c r="D879" s="34">
        <f t="shared" si="34"/>
        <v>2482</v>
      </c>
      <c r="E879" s="26">
        <v>45602</v>
      </c>
      <c r="F879" s="37">
        <v>2483</v>
      </c>
      <c r="G879" s="36">
        <v>45603</v>
      </c>
      <c r="H879" s="76">
        <f t="shared" si="35"/>
        <v>1</v>
      </c>
      <c r="K879" s="33"/>
      <c r="L879" s="687">
        <v>45602</v>
      </c>
      <c r="M879" s="34">
        <f t="shared" si="36"/>
        <v>56.25</v>
      </c>
      <c r="N879" s="37"/>
      <c r="O879" s="35">
        <v>55.3125</v>
      </c>
      <c r="P879" s="40"/>
      <c r="Q879" s="40">
        <f t="shared" si="37"/>
        <v>0.9375</v>
      </c>
      <c r="R879" s="41"/>
    </row>
    <row r="880" spans="1:19" ht="15.6" x14ac:dyDescent="0.3">
      <c r="A880" s="5"/>
      <c r="B880" s="105">
        <f t="shared" si="33"/>
        <v>2483</v>
      </c>
      <c r="C880" s="35"/>
      <c r="D880" s="34">
        <f t="shared" si="34"/>
        <v>2483</v>
      </c>
      <c r="E880" s="26">
        <v>45603</v>
      </c>
      <c r="F880" s="37">
        <v>2491</v>
      </c>
      <c r="G880" s="36">
        <v>45604</v>
      </c>
      <c r="H880" s="76">
        <f t="shared" si="35"/>
        <v>8</v>
      </c>
      <c r="K880" s="33"/>
      <c r="L880" s="687">
        <v>45603</v>
      </c>
      <c r="M880" s="34">
        <f t="shared" si="36"/>
        <v>55.3125</v>
      </c>
      <c r="N880" s="37"/>
      <c r="O880" s="35">
        <v>7.5</v>
      </c>
      <c r="P880" s="40"/>
      <c r="Q880" s="40">
        <f t="shared" si="37"/>
        <v>47.8125</v>
      </c>
      <c r="R880" s="41"/>
    </row>
    <row r="881" spans="1:19" ht="15.6" x14ac:dyDescent="0.3">
      <c r="A881" s="5"/>
      <c r="B881" s="105">
        <f t="shared" si="33"/>
        <v>2491</v>
      </c>
      <c r="C881" s="35"/>
      <c r="D881" s="34">
        <f t="shared" si="34"/>
        <v>2491</v>
      </c>
      <c r="E881" s="26">
        <v>45604</v>
      </c>
      <c r="F881" s="37">
        <v>2491</v>
      </c>
      <c r="G881" s="36">
        <v>45605</v>
      </c>
      <c r="H881" s="76">
        <f t="shared" si="35"/>
        <v>0</v>
      </c>
      <c r="K881" s="33"/>
      <c r="L881" s="687">
        <v>45604</v>
      </c>
      <c r="M881" s="34">
        <f t="shared" si="36"/>
        <v>7.5</v>
      </c>
      <c r="N881" s="37">
        <v>60</v>
      </c>
      <c r="O881" s="35">
        <v>73</v>
      </c>
      <c r="P881" s="40"/>
      <c r="Q881" s="40">
        <v>0</v>
      </c>
      <c r="R881" s="41"/>
      <c r="S881" s="48" t="s">
        <v>1408</v>
      </c>
    </row>
    <row r="882" spans="1:19" ht="15.6" x14ac:dyDescent="0.3">
      <c r="A882" s="5"/>
      <c r="B882" s="105">
        <f t="shared" si="33"/>
        <v>2491</v>
      </c>
      <c r="C882" s="35"/>
      <c r="D882" s="34">
        <f t="shared" si="34"/>
        <v>2491</v>
      </c>
      <c r="E882" s="26">
        <v>45605</v>
      </c>
      <c r="F882" s="37">
        <v>2494</v>
      </c>
      <c r="G882" s="36">
        <v>45606</v>
      </c>
      <c r="H882" s="76">
        <f t="shared" si="35"/>
        <v>3</v>
      </c>
      <c r="K882" s="33"/>
      <c r="L882" s="687">
        <v>45605</v>
      </c>
      <c r="M882" s="34">
        <f t="shared" si="36"/>
        <v>73</v>
      </c>
      <c r="N882" s="37"/>
      <c r="O882" s="35">
        <v>71.25</v>
      </c>
      <c r="P882" s="40"/>
      <c r="Q882" s="40">
        <f t="shared" si="37"/>
        <v>1.75</v>
      </c>
      <c r="R882" s="41"/>
    </row>
    <row r="883" spans="1:19" ht="15.6" x14ac:dyDescent="0.3">
      <c r="A883" s="5"/>
      <c r="B883" s="105">
        <f t="shared" si="33"/>
        <v>2494</v>
      </c>
      <c r="C883" s="35"/>
      <c r="D883" s="34">
        <f t="shared" si="34"/>
        <v>2494</v>
      </c>
      <c r="E883" s="26">
        <v>45606</v>
      </c>
      <c r="F883" s="37">
        <v>2494</v>
      </c>
      <c r="G883" s="36">
        <v>45607</v>
      </c>
      <c r="H883" s="76">
        <f t="shared" si="35"/>
        <v>0</v>
      </c>
      <c r="K883" s="33"/>
      <c r="L883" s="687">
        <v>45606</v>
      </c>
      <c r="M883" s="34">
        <f t="shared" si="36"/>
        <v>71.25</v>
      </c>
      <c r="N883" s="37"/>
      <c r="O883" s="35">
        <v>71.25</v>
      </c>
      <c r="P883" s="40"/>
      <c r="Q883" s="40">
        <f t="shared" si="37"/>
        <v>0</v>
      </c>
      <c r="R883" s="41"/>
    </row>
    <row r="884" spans="1:19" ht="15.6" x14ac:dyDescent="0.3">
      <c r="A884" s="5"/>
      <c r="B884" s="105">
        <f t="shared" si="33"/>
        <v>2494</v>
      </c>
      <c r="C884" s="35"/>
      <c r="D884" s="34">
        <f t="shared" si="34"/>
        <v>2494</v>
      </c>
      <c r="E884" s="26">
        <v>45607</v>
      </c>
      <c r="F884" s="37">
        <v>2494</v>
      </c>
      <c r="G884" s="36">
        <v>45608</v>
      </c>
      <c r="H884" s="76">
        <f t="shared" si="35"/>
        <v>0</v>
      </c>
      <c r="K884" s="33"/>
      <c r="L884" s="687">
        <v>45607</v>
      </c>
      <c r="M884" s="34">
        <f t="shared" si="36"/>
        <v>71.25</v>
      </c>
      <c r="N884" s="37"/>
      <c r="O884" s="35">
        <v>71.25</v>
      </c>
      <c r="P884" s="40"/>
      <c r="Q884" s="40">
        <f t="shared" si="37"/>
        <v>0</v>
      </c>
      <c r="R884" s="41"/>
    </row>
    <row r="885" spans="1:19" ht="15.6" x14ac:dyDescent="0.3">
      <c r="A885" s="5"/>
      <c r="B885" s="105">
        <f t="shared" si="33"/>
        <v>2494</v>
      </c>
      <c r="C885" s="35"/>
      <c r="D885" s="34">
        <f t="shared" si="34"/>
        <v>2494</v>
      </c>
      <c r="E885" s="26">
        <v>45608</v>
      </c>
      <c r="F885" s="37">
        <v>2494</v>
      </c>
      <c r="G885" s="36">
        <v>45609</v>
      </c>
      <c r="H885" s="76">
        <f t="shared" si="35"/>
        <v>0</v>
      </c>
      <c r="K885" s="33"/>
      <c r="L885" s="687">
        <v>45608</v>
      </c>
      <c r="M885" s="34">
        <f t="shared" si="36"/>
        <v>71.25</v>
      </c>
      <c r="N885" s="37"/>
      <c r="O885" s="35">
        <v>71.25</v>
      </c>
      <c r="P885" s="40"/>
      <c r="Q885" s="40">
        <f t="shared" si="37"/>
        <v>0</v>
      </c>
      <c r="R885" s="41"/>
    </row>
    <row r="886" spans="1:19" ht="15.6" x14ac:dyDescent="0.3">
      <c r="A886" s="5"/>
      <c r="B886" s="105">
        <f t="shared" si="33"/>
        <v>2494</v>
      </c>
      <c r="C886" s="35"/>
      <c r="D886" s="34">
        <f t="shared" si="34"/>
        <v>2494</v>
      </c>
      <c r="E886" s="26">
        <v>45609</v>
      </c>
      <c r="F886" s="37">
        <v>2496</v>
      </c>
      <c r="G886" s="36">
        <v>45610</v>
      </c>
      <c r="H886" s="76">
        <f t="shared" si="35"/>
        <v>2</v>
      </c>
      <c r="K886" s="33"/>
      <c r="L886" s="687">
        <v>45609</v>
      </c>
      <c r="M886" s="34">
        <f t="shared" si="36"/>
        <v>71.25</v>
      </c>
      <c r="N886" s="37"/>
      <c r="O886" s="35">
        <v>56.25</v>
      </c>
      <c r="P886" s="40"/>
      <c r="Q886" s="40">
        <f t="shared" si="37"/>
        <v>15</v>
      </c>
      <c r="R886" s="41"/>
    </row>
    <row r="887" spans="1:19" ht="15.6" x14ac:dyDescent="0.3">
      <c r="A887" s="5"/>
      <c r="B887" s="105">
        <f t="shared" si="33"/>
        <v>2496</v>
      </c>
      <c r="C887" s="35"/>
      <c r="D887" s="34">
        <f t="shared" si="34"/>
        <v>2496</v>
      </c>
      <c r="E887" s="26">
        <v>45610</v>
      </c>
      <c r="F887" s="37">
        <v>2496</v>
      </c>
      <c r="G887" s="36">
        <v>45611</v>
      </c>
      <c r="H887" s="76">
        <f t="shared" si="35"/>
        <v>0</v>
      </c>
      <c r="K887" s="33"/>
      <c r="L887" s="687">
        <v>45610</v>
      </c>
      <c r="M887" s="34">
        <f t="shared" si="36"/>
        <v>56.25</v>
      </c>
      <c r="N887" s="37"/>
      <c r="O887" s="35">
        <v>56.25</v>
      </c>
      <c r="P887" s="40"/>
      <c r="Q887" s="40">
        <f t="shared" si="37"/>
        <v>0</v>
      </c>
      <c r="R887" s="41"/>
    </row>
    <row r="888" spans="1:19" ht="15.6" x14ac:dyDescent="0.3">
      <c r="A888" s="5"/>
      <c r="B888" s="105">
        <f t="shared" si="33"/>
        <v>2496</v>
      </c>
      <c r="C888" s="35"/>
      <c r="D888" s="34">
        <f t="shared" si="34"/>
        <v>2496</v>
      </c>
      <c r="E888" s="26">
        <v>45611</v>
      </c>
      <c r="F888" s="37">
        <v>2496</v>
      </c>
      <c r="G888" s="36">
        <v>45612</v>
      </c>
      <c r="H888" s="76">
        <f t="shared" si="35"/>
        <v>0</v>
      </c>
      <c r="K888" s="33"/>
      <c r="L888" s="687">
        <v>45611</v>
      </c>
      <c r="M888" s="34">
        <f t="shared" si="36"/>
        <v>56.25</v>
      </c>
      <c r="N888" s="37"/>
      <c r="O888" s="35">
        <v>56.25</v>
      </c>
      <c r="P888" s="40"/>
      <c r="Q888" s="40">
        <f t="shared" si="37"/>
        <v>0</v>
      </c>
      <c r="R888" s="41"/>
    </row>
    <row r="889" spans="1:19" ht="15.6" x14ac:dyDescent="0.3">
      <c r="A889" s="5"/>
      <c r="B889" s="105">
        <f t="shared" si="33"/>
        <v>2496</v>
      </c>
      <c r="C889" s="35"/>
      <c r="D889" s="34">
        <f t="shared" si="34"/>
        <v>2496</v>
      </c>
      <c r="E889" s="26">
        <v>45612</v>
      </c>
      <c r="F889" s="37">
        <v>2500</v>
      </c>
      <c r="G889" s="36">
        <v>45613</v>
      </c>
      <c r="H889" s="76">
        <f t="shared" si="35"/>
        <v>4</v>
      </c>
      <c r="K889" s="33"/>
      <c r="L889" s="687">
        <v>45612</v>
      </c>
      <c r="M889" s="34">
        <f t="shared" si="36"/>
        <v>56.25</v>
      </c>
      <c r="N889" s="37"/>
      <c r="O889" s="35">
        <v>48.75</v>
      </c>
      <c r="P889" s="40"/>
      <c r="Q889" s="40">
        <f t="shared" si="37"/>
        <v>7.5</v>
      </c>
      <c r="R889" s="41"/>
    </row>
    <row r="890" spans="1:19" ht="15.6" x14ac:dyDescent="0.3">
      <c r="A890" s="5"/>
      <c r="B890" s="105">
        <f t="shared" si="33"/>
        <v>2500</v>
      </c>
      <c r="C890" s="35"/>
      <c r="D890" s="34">
        <f t="shared" si="34"/>
        <v>2500</v>
      </c>
      <c r="E890" s="26">
        <v>45613</v>
      </c>
      <c r="F890" s="37">
        <v>2500</v>
      </c>
      <c r="G890" s="36">
        <v>45614</v>
      </c>
      <c r="H890" s="76">
        <f t="shared" si="35"/>
        <v>0</v>
      </c>
      <c r="K890" s="33"/>
      <c r="L890" s="687">
        <v>45613</v>
      </c>
      <c r="M890" s="34">
        <f t="shared" si="36"/>
        <v>48.75</v>
      </c>
      <c r="N890" s="37"/>
      <c r="O890" s="35">
        <v>48.75</v>
      </c>
      <c r="P890" s="40"/>
      <c r="Q890" s="40">
        <f t="shared" si="37"/>
        <v>0</v>
      </c>
      <c r="R890" s="41"/>
    </row>
    <row r="891" spans="1:19" ht="15.6" x14ac:dyDescent="0.3">
      <c r="A891" s="5"/>
      <c r="B891" s="105">
        <f t="shared" ref="B891:B920" si="38">F890</f>
        <v>2500</v>
      </c>
      <c r="C891" s="35"/>
      <c r="D891" s="34">
        <f t="shared" ref="D891:D920" si="39">F890</f>
        <v>2500</v>
      </c>
      <c r="E891" s="26">
        <v>45614</v>
      </c>
      <c r="F891" s="37">
        <v>2501</v>
      </c>
      <c r="G891" s="36">
        <v>45615</v>
      </c>
      <c r="H891" s="76">
        <f t="shared" ref="H891:H920" si="40">F891-D891</f>
        <v>1</v>
      </c>
      <c r="K891" s="33"/>
      <c r="L891" s="687">
        <v>45614</v>
      </c>
      <c r="M891" s="34">
        <f t="shared" ref="M891:M920" si="41">(O890)</f>
        <v>48.75</v>
      </c>
      <c r="N891" s="37"/>
      <c r="O891" s="35">
        <v>48.75</v>
      </c>
      <c r="P891" s="40"/>
      <c r="Q891" s="40">
        <f t="shared" ref="Q891:Q920" si="42">(M891+N891)-O891</f>
        <v>0</v>
      </c>
      <c r="R891" s="41"/>
    </row>
    <row r="892" spans="1:19" ht="15.6" x14ac:dyDescent="0.3">
      <c r="A892" s="5"/>
      <c r="B892" s="105">
        <f t="shared" si="38"/>
        <v>2501</v>
      </c>
      <c r="C892" s="35"/>
      <c r="D892" s="34">
        <f t="shared" si="39"/>
        <v>2501</v>
      </c>
      <c r="E892" s="26">
        <v>45615</v>
      </c>
      <c r="F892" s="37">
        <v>2501</v>
      </c>
      <c r="G892" s="36">
        <v>45616</v>
      </c>
      <c r="H892" s="76">
        <f t="shared" si="40"/>
        <v>0</v>
      </c>
      <c r="K892" s="33"/>
      <c r="L892" s="687">
        <v>45615</v>
      </c>
      <c r="M892" s="34">
        <f t="shared" si="41"/>
        <v>48.75</v>
      </c>
      <c r="N892" s="37"/>
      <c r="O892" s="35">
        <v>48.75</v>
      </c>
      <c r="P892" s="40"/>
      <c r="Q892" s="40">
        <f t="shared" si="42"/>
        <v>0</v>
      </c>
      <c r="R892" s="41"/>
    </row>
    <row r="893" spans="1:19" ht="15.6" x14ac:dyDescent="0.3">
      <c r="A893" s="5"/>
      <c r="B893" s="105">
        <f t="shared" si="38"/>
        <v>2501</v>
      </c>
      <c r="C893" s="35"/>
      <c r="D893" s="34">
        <f t="shared" si="39"/>
        <v>2501</v>
      </c>
      <c r="E893" s="26">
        <v>45616</v>
      </c>
      <c r="F893" s="37">
        <v>2501</v>
      </c>
      <c r="G893" s="36">
        <v>45617</v>
      </c>
      <c r="H893" s="76">
        <f t="shared" si="40"/>
        <v>0</v>
      </c>
      <c r="K893" s="33"/>
      <c r="L893" s="687">
        <v>45616</v>
      </c>
      <c r="M893" s="34">
        <f t="shared" si="41"/>
        <v>48.75</v>
      </c>
      <c r="N893" s="37"/>
      <c r="O893" s="35">
        <v>47.5</v>
      </c>
      <c r="P893" s="40"/>
      <c r="Q893" s="40">
        <f t="shared" si="42"/>
        <v>1.25</v>
      </c>
      <c r="R893" s="41"/>
    </row>
    <row r="894" spans="1:19" ht="15.6" x14ac:dyDescent="0.3">
      <c r="A894" s="5"/>
      <c r="B894" s="105">
        <f t="shared" si="38"/>
        <v>2501</v>
      </c>
      <c r="C894" s="35"/>
      <c r="D894" s="34">
        <f t="shared" si="39"/>
        <v>2501</v>
      </c>
      <c r="E894" s="26">
        <v>45617</v>
      </c>
      <c r="F894" s="37">
        <v>2502</v>
      </c>
      <c r="G894" s="36">
        <v>45618</v>
      </c>
      <c r="H894" s="76">
        <f t="shared" si="40"/>
        <v>1</v>
      </c>
      <c r="K894" s="33"/>
      <c r="L894" s="687">
        <v>45617</v>
      </c>
      <c r="M894" s="34">
        <f t="shared" si="41"/>
        <v>47.5</v>
      </c>
      <c r="N894" s="37"/>
      <c r="O894" s="35">
        <v>47.5</v>
      </c>
      <c r="P894" s="40"/>
      <c r="Q894" s="40">
        <f t="shared" si="42"/>
        <v>0</v>
      </c>
      <c r="R894" s="41"/>
    </row>
    <row r="895" spans="1:19" ht="15.6" x14ac:dyDescent="0.3">
      <c r="A895" s="5"/>
      <c r="B895" s="105">
        <f t="shared" si="38"/>
        <v>2502</v>
      </c>
      <c r="C895" s="35"/>
      <c r="D895" s="34">
        <f t="shared" si="39"/>
        <v>2502</v>
      </c>
      <c r="E895" s="26">
        <v>45618</v>
      </c>
      <c r="F895" s="37">
        <v>2502</v>
      </c>
      <c r="G895" s="36">
        <v>45619</v>
      </c>
      <c r="H895" s="76">
        <f t="shared" si="40"/>
        <v>0</v>
      </c>
      <c r="K895" s="33"/>
      <c r="L895" s="687">
        <v>45618</v>
      </c>
      <c r="M895" s="34">
        <f t="shared" si="41"/>
        <v>47.5</v>
      </c>
      <c r="N895" s="37"/>
      <c r="O895" s="35">
        <v>47.5</v>
      </c>
      <c r="P895" s="40"/>
      <c r="Q895" s="40">
        <f t="shared" si="42"/>
        <v>0</v>
      </c>
      <c r="R895" s="41"/>
    </row>
    <row r="896" spans="1:19" ht="15.6" x14ac:dyDescent="0.3">
      <c r="A896" s="5"/>
      <c r="B896" s="105">
        <f t="shared" si="38"/>
        <v>2502</v>
      </c>
      <c r="C896" s="35"/>
      <c r="D896" s="34">
        <f t="shared" si="39"/>
        <v>2502</v>
      </c>
      <c r="E896" s="26">
        <v>45619</v>
      </c>
      <c r="F896" s="37">
        <v>2502</v>
      </c>
      <c r="G896" s="36">
        <v>45620</v>
      </c>
      <c r="H896" s="76">
        <f t="shared" si="40"/>
        <v>0</v>
      </c>
      <c r="K896" s="33"/>
      <c r="L896" s="687">
        <v>45619</v>
      </c>
      <c r="M896" s="34">
        <f t="shared" si="41"/>
        <v>47.5</v>
      </c>
      <c r="N896" s="37"/>
      <c r="O896" s="35">
        <v>47.5</v>
      </c>
      <c r="P896" s="40"/>
      <c r="Q896" s="40">
        <f t="shared" si="42"/>
        <v>0</v>
      </c>
      <c r="R896" s="41"/>
    </row>
    <row r="897" spans="1:22" ht="15.6" x14ac:dyDescent="0.3">
      <c r="A897" s="5"/>
      <c r="B897" s="105">
        <f t="shared" si="38"/>
        <v>2502</v>
      </c>
      <c r="C897" s="35"/>
      <c r="D897" s="34">
        <f t="shared" si="39"/>
        <v>2502</v>
      </c>
      <c r="E897" s="26">
        <v>45620</v>
      </c>
      <c r="F897" s="37">
        <v>2502</v>
      </c>
      <c r="G897" s="36">
        <v>45621</v>
      </c>
      <c r="H897" s="76">
        <f t="shared" si="40"/>
        <v>0</v>
      </c>
      <c r="K897" s="33"/>
      <c r="L897" s="687">
        <v>45620</v>
      </c>
      <c r="M897" s="34">
        <f t="shared" si="41"/>
        <v>47.5</v>
      </c>
      <c r="N897" s="37"/>
      <c r="O897" s="35">
        <v>47.5</v>
      </c>
      <c r="P897" s="40"/>
      <c r="Q897" s="40">
        <f t="shared" si="42"/>
        <v>0</v>
      </c>
      <c r="R897" s="41"/>
    </row>
    <row r="898" spans="1:22" ht="15.6" x14ac:dyDescent="0.3">
      <c r="A898" s="5"/>
      <c r="B898" s="105">
        <f t="shared" si="38"/>
        <v>2502</v>
      </c>
      <c r="C898" s="35"/>
      <c r="D898" s="34">
        <f t="shared" si="39"/>
        <v>2502</v>
      </c>
      <c r="E898" s="26">
        <v>45621</v>
      </c>
      <c r="F898" s="37">
        <v>2502</v>
      </c>
      <c r="G898" s="36">
        <v>45622</v>
      </c>
      <c r="H898" s="76">
        <f t="shared" si="40"/>
        <v>0</v>
      </c>
      <c r="K898" s="33"/>
      <c r="L898" s="687">
        <v>45621</v>
      </c>
      <c r="M898" s="34">
        <f t="shared" si="41"/>
        <v>47.5</v>
      </c>
      <c r="N898" s="37">
        <v>60</v>
      </c>
      <c r="O898" s="35">
        <v>99.25</v>
      </c>
      <c r="P898" s="40"/>
      <c r="Q898" s="40">
        <f t="shared" si="42"/>
        <v>8.25</v>
      </c>
      <c r="R898" s="41"/>
      <c r="S898" t="s">
        <v>1433</v>
      </c>
    </row>
    <row r="899" spans="1:22" ht="15.6" x14ac:dyDescent="0.3">
      <c r="A899" s="5"/>
      <c r="B899" s="105">
        <f t="shared" si="38"/>
        <v>2502</v>
      </c>
      <c r="C899" s="35"/>
      <c r="D899" s="34">
        <f t="shared" si="39"/>
        <v>2502</v>
      </c>
      <c r="E899" s="26">
        <v>45622</v>
      </c>
      <c r="F899" s="37">
        <v>2502</v>
      </c>
      <c r="G899" s="36">
        <v>45623</v>
      </c>
      <c r="H899" s="76">
        <f t="shared" si="40"/>
        <v>0</v>
      </c>
      <c r="K899" s="33"/>
      <c r="L899" s="687">
        <v>45622</v>
      </c>
      <c r="M899" s="34">
        <f t="shared" si="41"/>
        <v>99.25</v>
      </c>
      <c r="N899" s="37"/>
      <c r="O899" s="35">
        <v>99.25</v>
      </c>
      <c r="P899" s="40"/>
      <c r="Q899" s="40">
        <f t="shared" si="42"/>
        <v>0</v>
      </c>
      <c r="R899" s="41"/>
    </row>
    <row r="900" spans="1:22" ht="15.6" x14ac:dyDescent="0.3">
      <c r="A900" s="5"/>
      <c r="B900" s="105">
        <f t="shared" si="38"/>
        <v>2502</v>
      </c>
      <c r="C900" s="35"/>
      <c r="D900" s="34">
        <f t="shared" si="39"/>
        <v>2502</v>
      </c>
      <c r="E900" s="26">
        <v>45623</v>
      </c>
      <c r="F900" s="37">
        <v>2502</v>
      </c>
      <c r="G900" s="36">
        <v>45624</v>
      </c>
      <c r="H900" s="76">
        <f t="shared" si="40"/>
        <v>0</v>
      </c>
      <c r="K900" s="33"/>
      <c r="L900" s="687">
        <v>45623</v>
      </c>
      <c r="M900" s="34">
        <f t="shared" si="41"/>
        <v>99.25</v>
      </c>
      <c r="N900" s="37"/>
      <c r="O900" s="35">
        <v>99.25</v>
      </c>
      <c r="P900" s="40"/>
      <c r="Q900" s="40">
        <f t="shared" si="42"/>
        <v>0</v>
      </c>
      <c r="R900" s="41"/>
    </row>
    <row r="901" spans="1:22" ht="15.6" x14ac:dyDescent="0.3">
      <c r="A901" s="5"/>
      <c r="B901" s="105">
        <f t="shared" si="38"/>
        <v>2502</v>
      </c>
      <c r="C901" s="35"/>
      <c r="D901" s="34">
        <f t="shared" si="39"/>
        <v>2502</v>
      </c>
      <c r="E901" s="26">
        <v>45624</v>
      </c>
      <c r="F901" s="37">
        <v>2503</v>
      </c>
      <c r="G901" s="36">
        <v>45625</v>
      </c>
      <c r="H901" s="76">
        <f t="shared" si="40"/>
        <v>1</v>
      </c>
      <c r="K901" s="33"/>
      <c r="L901" s="687">
        <v>45624</v>
      </c>
      <c r="M901" s="34">
        <f t="shared" si="41"/>
        <v>99.25</v>
      </c>
      <c r="N901" s="37"/>
      <c r="O901" s="35">
        <v>99.25</v>
      </c>
      <c r="P901" s="40"/>
      <c r="Q901" s="40">
        <f t="shared" si="42"/>
        <v>0</v>
      </c>
      <c r="R901" s="41"/>
      <c r="U901">
        <f>SUM(H876:H900)</f>
        <v>28</v>
      </c>
      <c r="V901">
        <f>SUM(Q876:Q900)</f>
        <v>121.75</v>
      </c>
    </row>
    <row r="902" spans="1:22" ht="15.6" x14ac:dyDescent="0.3">
      <c r="A902" s="5"/>
      <c r="B902" s="105">
        <f t="shared" si="38"/>
        <v>2503</v>
      </c>
      <c r="C902" s="35"/>
      <c r="D902" s="34">
        <f t="shared" si="39"/>
        <v>2503</v>
      </c>
      <c r="E902" s="26">
        <v>45625</v>
      </c>
      <c r="F902" s="37">
        <v>2503</v>
      </c>
      <c r="G902" s="36">
        <v>45626</v>
      </c>
      <c r="H902" s="76">
        <f t="shared" si="40"/>
        <v>0</v>
      </c>
      <c r="K902" s="33"/>
      <c r="L902" s="687">
        <v>45625</v>
      </c>
      <c r="M902" s="34">
        <f t="shared" si="41"/>
        <v>99.25</v>
      </c>
      <c r="N902" s="37"/>
      <c r="O902" s="35">
        <v>99.25</v>
      </c>
      <c r="P902" s="40"/>
      <c r="Q902" s="40">
        <f t="shared" si="42"/>
        <v>0</v>
      </c>
      <c r="R902" s="41"/>
      <c r="V902">
        <f>V901/U901</f>
        <v>4.3482142857142856</v>
      </c>
    </row>
    <row r="903" spans="1:22" ht="15.6" x14ac:dyDescent="0.3">
      <c r="A903" s="5"/>
      <c r="B903" s="105">
        <f t="shared" si="38"/>
        <v>2503</v>
      </c>
      <c r="C903" s="35"/>
      <c r="D903" s="34">
        <f t="shared" si="39"/>
        <v>2503</v>
      </c>
      <c r="E903" s="26">
        <v>45626</v>
      </c>
      <c r="F903" s="37">
        <v>2503</v>
      </c>
      <c r="G903" s="36">
        <v>45627</v>
      </c>
      <c r="H903" s="76">
        <f t="shared" si="40"/>
        <v>0</v>
      </c>
      <c r="K903" s="33"/>
      <c r="L903" s="687">
        <v>45626</v>
      </c>
      <c r="M903" s="34">
        <f t="shared" si="41"/>
        <v>99.25</v>
      </c>
      <c r="N903" s="37"/>
      <c r="O903" s="35">
        <v>99.25</v>
      </c>
      <c r="P903" s="40"/>
      <c r="Q903" s="40">
        <f t="shared" si="42"/>
        <v>0</v>
      </c>
      <c r="R903" s="41"/>
    </row>
    <row r="904" spans="1:22" ht="15.6" x14ac:dyDescent="0.3">
      <c r="A904" s="5"/>
      <c r="B904" s="105">
        <f t="shared" si="38"/>
        <v>2503</v>
      </c>
      <c r="C904" s="35"/>
      <c r="D904" s="34">
        <f t="shared" si="39"/>
        <v>2503</v>
      </c>
      <c r="E904" s="26">
        <v>45627</v>
      </c>
      <c r="F904" s="37">
        <v>2504</v>
      </c>
      <c r="G904" s="36">
        <v>45628</v>
      </c>
      <c r="H904" s="76">
        <f t="shared" si="40"/>
        <v>1</v>
      </c>
      <c r="K904" s="33"/>
      <c r="L904" s="687">
        <v>45627</v>
      </c>
      <c r="M904" s="34">
        <f t="shared" si="41"/>
        <v>99.25</v>
      </c>
      <c r="N904" s="37"/>
      <c r="O904" s="35">
        <v>95.5</v>
      </c>
      <c r="P904" s="40"/>
      <c r="Q904" s="40">
        <f t="shared" si="42"/>
        <v>3.75</v>
      </c>
      <c r="R904" s="41"/>
    </row>
    <row r="905" spans="1:22" ht="15.6" x14ac:dyDescent="0.3">
      <c r="A905" s="5"/>
      <c r="B905" s="105">
        <f t="shared" si="38"/>
        <v>2504</v>
      </c>
      <c r="C905" s="35"/>
      <c r="D905" s="34">
        <f t="shared" si="39"/>
        <v>2504</v>
      </c>
      <c r="E905" s="26">
        <v>45628</v>
      </c>
      <c r="F905" s="37">
        <v>2505</v>
      </c>
      <c r="G905" s="36">
        <v>45629</v>
      </c>
      <c r="H905" s="76">
        <f t="shared" si="40"/>
        <v>1</v>
      </c>
      <c r="K905" s="33"/>
      <c r="L905" s="687">
        <v>45628</v>
      </c>
      <c r="M905" s="34">
        <f t="shared" si="41"/>
        <v>95.5</v>
      </c>
      <c r="N905" s="37"/>
      <c r="O905" s="35">
        <v>95.5</v>
      </c>
      <c r="P905" s="40"/>
      <c r="Q905" s="40">
        <f t="shared" si="42"/>
        <v>0</v>
      </c>
      <c r="R905" s="41"/>
    </row>
    <row r="906" spans="1:22" ht="15.6" x14ac:dyDescent="0.3">
      <c r="A906" s="5"/>
      <c r="B906" s="105">
        <f t="shared" si="38"/>
        <v>2505</v>
      </c>
      <c r="C906" s="35"/>
      <c r="D906" s="34">
        <f t="shared" si="39"/>
        <v>2505</v>
      </c>
      <c r="E906" s="26">
        <v>45629</v>
      </c>
      <c r="F906" s="37">
        <v>2505</v>
      </c>
      <c r="G906" s="36">
        <v>45630</v>
      </c>
      <c r="H906" s="76">
        <f t="shared" si="40"/>
        <v>0</v>
      </c>
      <c r="K906" s="33"/>
      <c r="L906" s="687">
        <v>45629</v>
      </c>
      <c r="M906" s="34">
        <f t="shared" si="41"/>
        <v>95.5</v>
      </c>
      <c r="N906" s="37"/>
      <c r="O906" s="35">
        <v>95.5</v>
      </c>
      <c r="P906" s="40"/>
      <c r="Q906" s="40">
        <f t="shared" si="42"/>
        <v>0</v>
      </c>
      <c r="R906" s="41"/>
    </row>
    <row r="907" spans="1:22" ht="15.6" x14ac:dyDescent="0.3">
      <c r="A907" s="5"/>
      <c r="B907" s="105">
        <f t="shared" si="38"/>
        <v>2505</v>
      </c>
      <c r="C907" s="35"/>
      <c r="D907" s="34">
        <f t="shared" si="39"/>
        <v>2505</v>
      </c>
      <c r="E907" s="26">
        <v>45630</v>
      </c>
      <c r="F907" s="37">
        <v>2505</v>
      </c>
      <c r="G907" s="36">
        <v>45631</v>
      </c>
      <c r="H907" s="76">
        <f t="shared" si="40"/>
        <v>0</v>
      </c>
      <c r="K907" s="33"/>
      <c r="L907" s="687">
        <v>45630</v>
      </c>
      <c r="M907" s="34">
        <f t="shared" si="41"/>
        <v>95.5</v>
      </c>
      <c r="N907" s="37"/>
      <c r="O907" s="35">
        <v>95.5</v>
      </c>
      <c r="P907" s="40"/>
      <c r="Q907" s="40">
        <f t="shared" si="42"/>
        <v>0</v>
      </c>
      <c r="R907" s="41"/>
    </row>
    <row r="908" spans="1:22" ht="15.6" x14ac:dyDescent="0.3">
      <c r="A908" s="5"/>
      <c r="B908" s="105">
        <f t="shared" si="38"/>
        <v>2505</v>
      </c>
      <c r="C908" s="35"/>
      <c r="D908" s="34">
        <f t="shared" si="39"/>
        <v>2505</v>
      </c>
      <c r="E908" s="26">
        <v>45631</v>
      </c>
      <c r="F908" s="37">
        <v>2505</v>
      </c>
      <c r="G908" s="36">
        <v>45632</v>
      </c>
      <c r="H908" s="76">
        <f t="shared" si="40"/>
        <v>0</v>
      </c>
      <c r="K908" s="33"/>
      <c r="L908" s="687">
        <v>45631</v>
      </c>
      <c r="M908" s="34">
        <f t="shared" si="41"/>
        <v>95.5</v>
      </c>
      <c r="N908" s="37"/>
      <c r="O908" s="35">
        <v>95.5</v>
      </c>
      <c r="P908" s="40"/>
      <c r="Q908" s="40">
        <f t="shared" si="42"/>
        <v>0</v>
      </c>
      <c r="R908" s="41"/>
    </row>
    <row r="909" spans="1:22" ht="15.6" x14ac:dyDescent="0.3">
      <c r="A909" s="5"/>
      <c r="B909" s="105">
        <f t="shared" si="38"/>
        <v>2505</v>
      </c>
      <c r="C909" s="35"/>
      <c r="D909" s="34">
        <f t="shared" si="39"/>
        <v>2505</v>
      </c>
      <c r="E909" s="26">
        <v>45632</v>
      </c>
      <c r="F909" s="37">
        <v>2505</v>
      </c>
      <c r="G909" s="36">
        <v>45633</v>
      </c>
      <c r="H909" s="76">
        <f t="shared" si="40"/>
        <v>0</v>
      </c>
      <c r="K909" s="33"/>
      <c r="L909" s="687">
        <v>45632</v>
      </c>
      <c r="M909" s="34">
        <f t="shared" si="41"/>
        <v>95.5</v>
      </c>
      <c r="N909" s="37"/>
      <c r="O909" s="35">
        <v>95.5</v>
      </c>
      <c r="P909" s="40"/>
      <c r="Q909" s="40">
        <f t="shared" si="42"/>
        <v>0</v>
      </c>
      <c r="R909" s="41"/>
    </row>
    <row r="910" spans="1:22" ht="15.6" x14ac:dyDescent="0.3">
      <c r="A910" s="5"/>
      <c r="B910" s="105">
        <f t="shared" si="38"/>
        <v>2505</v>
      </c>
      <c r="C910" s="35"/>
      <c r="D910" s="34">
        <f t="shared" si="39"/>
        <v>2505</v>
      </c>
      <c r="E910" s="26">
        <v>45633</v>
      </c>
      <c r="F910" s="37">
        <v>2510</v>
      </c>
      <c r="G910" s="36">
        <v>45634</v>
      </c>
      <c r="H910" s="76">
        <f t="shared" si="40"/>
        <v>5</v>
      </c>
      <c r="K910" s="33"/>
      <c r="L910" s="687">
        <v>45633</v>
      </c>
      <c r="M910" s="34">
        <f t="shared" si="41"/>
        <v>95.5</v>
      </c>
      <c r="N910" s="37"/>
      <c r="O910" s="35">
        <v>75.5</v>
      </c>
      <c r="P910" s="40"/>
      <c r="Q910" s="40">
        <f t="shared" si="42"/>
        <v>20</v>
      </c>
      <c r="R910" s="41"/>
    </row>
    <row r="911" spans="1:22" ht="15.6" x14ac:dyDescent="0.3">
      <c r="A911" s="5"/>
      <c r="B911" s="105">
        <f t="shared" si="38"/>
        <v>2510</v>
      </c>
      <c r="C911" s="35"/>
      <c r="D911" s="34">
        <f t="shared" si="39"/>
        <v>2510</v>
      </c>
      <c r="E911" s="26">
        <v>45634</v>
      </c>
      <c r="F911" s="37">
        <v>2511</v>
      </c>
      <c r="G911" s="36">
        <v>45635</v>
      </c>
      <c r="H911" s="76">
        <f t="shared" si="40"/>
        <v>1</v>
      </c>
      <c r="K911" s="33"/>
      <c r="L911" s="687">
        <v>45634</v>
      </c>
      <c r="M911" s="34">
        <f t="shared" si="41"/>
        <v>75.5</v>
      </c>
      <c r="N911" s="37"/>
      <c r="O911" s="35">
        <v>75.5</v>
      </c>
      <c r="P911" s="40"/>
      <c r="Q911" s="40">
        <f t="shared" si="42"/>
        <v>0</v>
      </c>
      <c r="R911" s="41"/>
      <c r="U911">
        <f>SUM(H892:H911)</f>
        <v>10</v>
      </c>
      <c r="V911">
        <f>SUM(Q892:Q911)</f>
        <v>33.25</v>
      </c>
    </row>
    <row r="912" spans="1:22" ht="15.6" x14ac:dyDescent="0.3">
      <c r="A912" s="5"/>
      <c r="B912" s="105">
        <f t="shared" si="38"/>
        <v>2511</v>
      </c>
      <c r="C912" s="35"/>
      <c r="D912" s="34">
        <f t="shared" si="39"/>
        <v>2511</v>
      </c>
      <c r="E912" s="26">
        <v>45635</v>
      </c>
      <c r="F912" s="37">
        <v>2511</v>
      </c>
      <c r="G912" s="36">
        <v>45636</v>
      </c>
      <c r="H912" s="76">
        <f t="shared" si="40"/>
        <v>0</v>
      </c>
      <c r="K912" s="33"/>
      <c r="L912" s="687">
        <v>45635</v>
      </c>
      <c r="M912" s="34">
        <f t="shared" si="41"/>
        <v>75.5</v>
      </c>
      <c r="N912" s="37"/>
      <c r="O912" s="35">
        <v>75.5</v>
      </c>
      <c r="P912" s="40"/>
      <c r="Q912" s="40">
        <f t="shared" si="42"/>
        <v>0</v>
      </c>
      <c r="R912" s="41"/>
    </row>
    <row r="913" spans="1:22" ht="15.6" x14ac:dyDescent="0.3">
      <c r="A913" s="5"/>
      <c r="B913" s="105">
        <f t="shared" si="38"/>
        <v>2511</v>
      </c>
      <c r="C913" s="35"/>
      <c r="D913" s="34">
        <f t="shared" si="39"/>
        <v>2511</v>
      </c>
      <c r="E913" s="26">
        <v>45636</v>
      </c>
      <c r="F913" s="37">
        <v>2516</v>
      </c>
      <c r="G913" s="36">
        <v>45637</v>
      </c>
      <c r="H913" s="76">
        <f t="shared" si="40"/>
        <v>5</v>
      </c>
      <c r="K913" s="33"/>
      <c r="L913" s="687">
        <v>45636</v>
      </c>
      <c r="M913" s="34">
        <f t="shared" si="41"/>
        <v>75.5</v>
      </c>
      <c r="N913" s="37"/>
      <c r="O913" s="35">
        <v>56.25</v>
      </c>
      <c r="P913" s="40"/>
      <c r="Q913" s="40">
        <f t="shared" si="42"/>
        <v>19.25</v>
      </c>
      <c r="R913" s="41"/>
      <c r="V913">
        <f>V911/U911</f>
        <v>3.3250000000000002</v>
      </c>
    </row>
    <row r="914" spans="1:22" ht="15.6" x14ac:dyDescent="0.3">
      <c r="A914" s="5"/>
      <c r="B914" s="105">
        <f t="shared" si="38"/>
        <v>2516</v>
      </c>
      <c r="C914" s="35"/>
      <c r="D914" s="34">
        <f t="shared" si="39"/>
        <v>2516</v>
      </c>
      <c r="E914" s="26">
        <v>45637</v>
      </c>
      <c r="F914" s="37">
        <v>2523</v>
      </c>
      <c r="G914" s="36">
        <v>45638</v>
      </c>
      <c r="H914" s="76">
        <f t="shared" si="40"/>
        <v>7</v>
      </c>
      <c r="K914" s="33"/>
      <c r="L914" s="687">
        <v>45637</v>
      </c>
      <c r="M914" s="34">
        <f t="shared" si="41"/>
        <v>56.25</v>
      </c>
      <c r="N914" s="37"/>
      <c r="O914" s="35">
        <v>30</v>
      </c>
      <c r="P914" s="40"/>
      <c r="Q914" s="40">
        <f t="shared" si="42"/>
        <v>26.25</v>
      </c>
      <c r="R914" s="41"/>
    </row>
    <row r="915" spans="1:22" ht="15.6" x14ac:dyDescent="0.3">
      <c r="A915" s="5"/>
      <c r="B915" s="105">
        <f t="shared" si="38"/>
        <v>2523</v>
      </c>
      <c r="C915" s="35"/>
      <c r="D915" s="34">
        <f t="shared" si="39"/>
        <v>2523</v>
      </c>
      <c r="E915" s="26">
        <v>45638</v>
      </c>
      <c r="F915" s="37">
        <v>2524</v>
      </c>
      <c r="G915" s="36">
        <v>45639</v>
      </c>
      <c r="H915" s="76">
        <f t="shared" si="40"/>
        <v>1</v>
      </c>
      <c r="K915" s="33"/>
      <c r="L915" s="687">
        <v>45638</v>
      </c>
      <c r="M915" s="34">
        <f t="shared" si="41"/>
        <v>30</v>
      </c>
      <c r="N915" s="37">
        <v>60</v>
      </c>
      <c r="O915" s="35">
        <v>79.75</v>
      </c>
      <c r="P915" s="40"/>
      <c r="Q915" s="40">
        <f t="shared" si="42"/>
        <v>10.25</v>
      </c>
      <c r="R915" s="41"/>
      <c r="S915" s="48" t="s">
        <v>1503</v>
      </c>
    </row>
    <row r="916" spans="1:22" ht="15.6" x14ac:dyDescent="0.3">
      <c r="A916" s="5"/>
      <c r="B916" s="105">
        <f t="shared" si="38"/>
        <v>2524</v>
      </c>
      <c r="C916" s="35"/>
      <c r="D916" s="34">
        <f t="shared" si="39"/>
        <v>2524</v>
      </c>
      <c r="E916" s="26">
        <v>45639</v>
      </c>
      <c r="F916" s="37">
        <v>2526</v>
      </c>
      <c r="G916" s="36">
        <v>45640</v>
      </c>
      <c r="H916" s="76">
        <f t="shared" si="40"/>
        <v>2</v>
      </c>
      <c r="K916" s="33"/>
      <c r="L916" s="687">
        <v>45639</v>
      </c>
      <c r="M916" s="34">
        <f t="shared" si="41"/>
        <v>79.75</v>
      </c>
      <c r="N916" s="37"/>
      <c r="O916" s="35">
        <v>75.5</v>
      </c>
      <c r="P916" s="40"/>
      <c r="Q916" s="40">
        <f t="shared" si="42"/>
        <v>4.25</v>
      </c>
      <c r="R916" s="41"/>
    </row>
    <row r="917" spans="1:22" ht="15.6" x14ac:dyDescent="0.3">
      <c r="A917" s="5"/>
      <c r="B917" s="105">
        <f t="shared" si="38"/>
        <v>2526</v>
      </c>
      <c r="C917" s="35"/>
      <c r="D917" s="34">
        <f t="shared" si="39"/>
        <v>2526</v>
      </c>
      <c r="E917" s="26">
        <v>45640</v>
      </c>
      <c r="F917" s="37">
        <v>2526</v>
      </c>
      <c r="G917" s="36">
        <v>45641</v>
      </c>
      <c r="H917" s="76">
        <f t="shared" si="40"/>
        <v>0</v>
      </c>
      <c r="K917" s="33"/>
      <c r="L917" s="687">
        <v>45640</v>
      </c>
      <c r="M917" s="34">
        <f t="shared" si="41"/>
        <v>75.5</v>
      </c>
      <c r="N917" s="37"/>
      <c r="O917" s="35">
        <v>75.5</v>
      </c>
      <c r="P917" s="40"/>
      <c r="Q917" s="40">
        <f t="shared" si="42"/>
        <v>0</v>
      </c>
      <c r="R917" s="41"/>
    </row>
    <row r="918" spans="1:22" ht="15.6" x14ac:dyDescent="0.3">
      <c r="A918" s="5"/>
      <c r="B918" s="105">
        <f t="shared" si="38"/>
        <v>2526</v>
      </c>
      <c r="C918" s="35"/>
      <c r="D918" s="34">
        <f t="shared" si="39"/>
        <v>2526</v>
      </c>
      <c r="E918" s="26">
        <v>45641</v>
      </c>
      <c r="F918" s="37">
        <v>2526</v>
      </c>
      <c r="G918" s="36">
        <v>45642</v>
      </c>
      <c r="H918" s="76">
        <f t="shared" si="40"/>
        <v>0</v>
      </c>
      <c r="K918" s="33"/>
      <c r="L918" s="687">
        <v>45641</v>
      </c>
      <c r="M918" s="34">
        <f t="shared" si="41"/>
        <v>75.5</v>
      </c>
      <c r="N918" s="37"/>
      <c r="O918" s="35">
        <v>75.5</v>
      </c>
      <c r="P918" s="40"/>
      <c r="Q918" s="40">
        <f t="shared" si="42"/>
        <v>0</v>
      </c>
      <c r="R918" s="41"/>
    </row>
    <row r="919" spans="1:22" ht="15.6" x14ac:dyDescent="0.3">
      <c r="A919" s="5"/>
      <c r="B919" s="105">
        <f t="shared" si="38"/>
        <v>2526</v>
      </c>
      <c r="C919" s="35"/>
      <c r="D919" s="34">
        <f t="shared" si="39"/>
        <v>2526</v>
      </c>
      <c r="E919" s="26">
        <v>45642</v>
      </c>
      <c r="F919" s="37">
        <v>2527</v>
      </c>
      <c r="G919" s="36">
        <v>45643</v>
      </c>
      <c r="H919" s="76">
        <f t="shared" si="40"/>
        <v>1</v>
      </c>
      <c r="K919" s="33"/>
      <c r="L919" s="687">
        <v>45642</v>
      </c>
      <c r="M919" s="34">
        <f t="shared" si="41"/>
        <v>75.5</v>
      </c>
      <c r="N919" s="37"/>
      <c r="O919" s="35">
        <v>75.5</v>
      </c>
      <c r="P919" s="40"/>
      <c r="Q919" s="40">
        <f t="shared" si="42"/>
        <v>0</v>
      </c>
      <c r="R919" s="41"/>
    </row>
    <row r="920" spans="1:22" ht="15.6" x14ac:dyDescent="0.3">
      <c r="A920" s="5"/>
      <c r="B920" s="105">
        <f t="shared" si="38"/>
        <v>2527</v>
      </c>
      <c r="C920" s="35"/>
      <c r="D920" s="34">
        <f t="shared" si="39"/>
        <v>2527</v>
      </c>
      <c r="E920" s="26">
        <v>45643</v>
      </c>
      <c r="F920" s="37">
        <v>2527</v>
      </c>
      <c r="G920" s="36">
        <v>45644</v>
      </c>
      <c r="H920" s="76">
        <f t="shared" si="40"/>
        <v>0</v>
      </c>
      <c r="K920" s="33"/>
      <c r="L920" s="687">
        <v>45643</v>
      </c>
      <c r="M920" s="34">
        <f t="shared" si="41"/>
        <v>75.5</v>
      </c>
      <c r="N920" s="37"/>
      <c r="O920" s="35">
        <v>75.5</v>
      </c>
      <c r="P920" s="40"/>
      <c r="Q920" s="40">
        <f t="shared" si="42"/>
        <v>0</v>
      </c>
      <c r="R920" s="41"/>
    </row>
    <row r="921" spans="1:22" ht="15.6" x14ac:dyDescent="0.3">
      <c r="A921" s="5"/>
      <c r="B921" s="105">
        <f t="shared" ref="B921:B984" si="43">F920</f>
        <v>2527</v>
      </c>
      <c r="C921" s="35"/>
      <c r="D921" s="34">
        <f t="shared" ref="D921:D984" si="44">F920</f>
        <v>2527</v>
      </c>
      <c r="E921" s="26">
        <v>45644</v>
      </c>
      <c r="F921" s="37">
        <v>2527</v>
      </c>
      <c r="G921" s="36">
        <v>45645</v>
      </c>
      <c r="H921" s="76">
        <f t="shared" ref="H921:H984" si="45">F921-D921</f>
        <v>0</v>
      </c>
      <c r="K921" s="33"/>
      <c r="L921" s="687">
        <v>45644</v>
      </c>
      <c r="M921" s="34">
        <f t="shared" ref="M921:M984" si="46">(O920)</f>
        <v>75.5</v>
      </c>
      <c r="N921" s="37"/>
      <c r="O921" s="35">
        <v>73</v>
      </c>
      <c r="P921" s="40"/>
      <c r="Q921" s="40">
        <f t="shared" ref="Q921:Q984" si="47">(M921+N921)-O921</f>
        <v>2.5</v>
      </c>
      <c r="R921" s="41"/>
    </row>
    <row r="922" spans="1:22" ht="15.6" x14ac:dyDescent="0.3">
      <c r="A922" s="5"/>
      <c r="B922" s="105">
        <f t="shared" si="43"/>
        <v>2527</v>
      </c>
      <c r="C922" s="35"/>
      <c r="D922" s="34">
        <f t="shared" si="44"/>
        <v>2527</v>
      </c>
      <c r="E922" s="26">
        <v>45645</v>
      </c>
      <c r="F922" s="37">
        <v>2528</v>
      </c>
      <c r="G922" s="36">
        <v>45646</v>
      </c>
      <c r="H922" s="76">
        <f t="shared" si="45"/>
        <v>1</v>
      </c>
      <c r="K922" s="33"/>
      <c r="L922" s="687">
        <v>45645</v>
      </c>
      <c r="M922" s="34">
        <f t="shared" si="46"/>
        <v>73</v>
      </c>
      <c r="N922" s="37"/>
      <c r="O922" s="35">
        <v>71.25</v>
      </c>
      <c r="P922" s="40"/>
      <c r="Q922" s="40">
        <f t="shared" si="47"/>
        <v>1.75</v>
      </c>
      <c r="R922" s="41"/>
    </row>
    <row r="923" spans="1:22" ht="15.6" x14ac:dyDescent="0.3">
      <c r="A923" s="5"/>
      <c r="B923" s="105">
        <f t="shared" si="43"/>
        <v>2528</v>
      </c>
      <c r="C923" s="35"/>
      <c r="D923" s="34">
        <f t="shared" si="44"/>
        <v>2528</v>
      </c>
      <c r="E923" s="26">
        <v>45646</v>
      </c>
      <c r="F923" s="37">
        <v>2529</v>
      </c>
      <c r="G923" s="36">
        <v>45647</v>
      </c>
      <c r="H923" s="76">
        <f t="shared" si="45"/>
        <v>1</v>
      </c>
      <c r="K923" s="33"/>
      <c r="L923" s="687">
        <v>45646</v>
      </c>
      <c r="M923" s="34">
        <f t="shared" si="46"/>
        <v>71.25</v>
      </c>
      <c r="N923" s="37"/>
      <c r="O923" s="35">
        <v>65.599999999999994</v>
      </c>
      <c r="P923" s="40"/>
      <c r="Q923" s="40">
        <f t="shared" si="47"/>
        <v>5.6500000000000057</v>
      </c>
      <c r="R923" s="41"/>
    </row>
    <row r="924" spans="1:22" ht="15.6" x14ac:dyDescent="0.3">
      <c r="A924" s="5"/>
      <c r="B924" s="105">
        <f t="shared" si="43"/>
        <v>2529</v>
      </c>
      <c r="C924" s="35"/>
      <c r="D924" s="34">
        <f t="shared" si="44"/>
        <v>2529</v>
      </c>
      <c r="E924" s="26">
        <v>45647</v>
      </c>
      <c r="F924" s="37">
        <v>2529</v>
      </c>
      <c r="G924" s="36">
        <v>45648</v>
      </c>
      <c r="H924" s="76">
        <f t="shared" si="45"/>
        <v>0</v>
      </c>
      <c r="K924" s="33"/>
      <c r="L924" s="687">
        <v>45647</v>
      </c>
      <c r="M924" s="34">
        <f t="shared" si="46"/>
        <v>65.599999999999994</v>
      </c>
      <c r="N924" s="37"/>
      <c r="O924" s="35">
        <v>65.599999999999994</v>
      </c>
      <c r="P924" s="40"/>
      <c r="Q924" s="40">
        <f t="shared" si="47"/>
        <v>0</v>
      </c>
      <c r="R924" s="41"/>
    </row>
    <row r="925" spans="1:22" ht="15.6" x14ac:dyDescent="0.3">
      <c r="A925" s="5"/>
      <c r="B925" s="105">
        <f t="shared" si="43"/>
        <v>2529</v>
      </c>
      <c r="C925" s="35"/>
      <c r="D925" s="34">
        <f t="shared" si="44"/>
        <v>2529</v>
      </c>
      <c r="E925" s="26">
        <v>45648</v>
      </c>
      <c r="F925" s="37">
        <v>2529</v>
      </c>
      <c r="G925" s="36">
        <v>45649</v>
      </c>
      <c r="H925" s="76">
        <f t="shared" si="45"/>
        <v>0</v>
      </c>
      <c r="K925" s="33"/>
      <c r="L925" s="687">
        <v>45648</v>
      </c>
      <c r="M925" s="34">
        <f t="shared" si="46"/>
        <v>65.599999999999994</v>
      </c>
      <c r="N925" s="37"/>
      <c r="O925" s="35">
        <v>65.599999999999994</v>
      </c>
      <c r="P925" s="40"/>
      <c r="Q925" s="40">
        <f t="shared" si="47"/>
        <v>0</v>
      </c>
      <c r="R925" s="41"/>
    </row>
    <row r="926" spans="1:22" ht="15.6" x14ac:dyDescent="0.3">
      <c r="A926" s="5"/>
      <c r="B926" s="105">
        <f t="shared" si="43"/>
        <v>2529</v>
      </c>
      <c r="C926" s="35"/>
      <c r="D926" s="34">
        <f t="shared" si="44"/>
        <v>2529</v>
      </c>
      <c r="E926" s="26">
        <v>45649</v>
      </c>
      <c r="F926" s="37">
        <v>2529</v>
      </c>
      <c r="G926" s="36">
        <v>45650</v>
      </c>
      <c r="H926" s="76">
        <f t="shared" si="45"/>
        <v>0</v>
      </c>
      <c r="K926" s="33"/>
      <c r="L926" s="687">
        <v>45649</v>
      </c>
      <c r="M926" s="34">
        <f t="shared" si="46"/>
        <v>65.599999999999994</v>
      </c>
      <c r="N926" s="37"/>
      <c r="O926" s="35">
        <v>65.599999999999994</v>
      </c>
      <c r="P926" s="40"/>
      <c r="Q926" s="40">
        <f t="shared" si="47"/>
        <v>0</v>
      </c>
      <c r="R926" s="41"/>
    </row>
    <row r="927" spans="1:22" ht="15.6" x14ac:dyDescent="0.3">
      <c r="A927" s="5"/>
      <c r="B927" s="105">
        <f t="shared" si="43"/>
        <v>2529</v>
      </c>
      <c r="C927" s="35"/>
      <c r="D927" s="34">
        <f t="shared" si="44"/>
        <v>2529</v>
      </c>
      <c r="E927" s="26">
        <v>45650</v>
      </c>
      <c r="F927" s="37">
        <v>2529</v>
      </c>
      <c r="G927" s="36">
        <v>45651</v>
      </c>
      <c r="H927" s="76">
        <f t="shared" si="45"/>
        <v>0</v>
      </c>
      <c r="K927" s="33"/>
      <c r="L927" s="687">
        <v>45650</v>
      </c>
      <c r="M927" s="34">
        <f t="shared" si="46"/>
        <v>65.599999999999994</v>
      </c>
      <c r="N927" s="37"/>
      <c r="O927" s="35">
        <v>65.599999999999994</v>
      </c>
      <c r="P927" s="40"/>
      <c r="Q927" s="40">
        <f t="shared" si="47"/>
        <v>0</v>
      </c>
      <c r="R927" s="41"/>
    </row>
    <row r="928" spans="1:22" ht="15.6" x14ac:dyDescent="0.3">
      <c r="A928" s="5"/>
      <c r="B928" s="105">
        <f t="shared" si="43"/>
        <v>2529</v>
      </c>
      <c r="C928" s="35"/>
      <c r="D928" s="34">
        <f t="shared" si="44"/>
        <v>2529</v>
      </c>
      <c r="E928" s="26">
        <v>45651</v>
      </c>
      <c r="F928" s="37">
        <v>2529</v>
      </c>
      <c r="G928" s="36">
        <v>45652</v>
      </c>
      <c r="H928" s="76">
        <f t="shared" si="45"/>
        <v>0</v>
      </c>
      <c r="K928" s="33"/>
      <c r="L928" s="687">
        <v>45651</v>
      </c>
      <c r="M928" s="34">
        <f t="shared" si="46"/>
        <v>65.599999999999994</v>
      </c>
      <c r="N928" s="37"/>
      <c r="O928" s="35">
        <v>65.599999999999994</v>
      </c>
      <c r="P928" s="40"/>
      <c r="Q928" s="40">
        <f t="shared" si="47"/>
        <v>0</v>
      </c>
      <c r="R928" s="41"/>
    </row>
    <row r="929" spans="1:22" ht="15.6" x14ac:dyDescent="0.3">
      <c r="A929" s="5"/>
      <c r="B929" s="105">
        <f t="shared" si="43"/>
        <v>2529</v>
      </c>
      <c r="C929" s="35"/>
      <c r="D929" s="34">
        <f t="shared" si="44"/>
        <v>2529</v>
      </c>
      <c r="E929" s="26">
        <v>45652</v>
      </c>
      <c r="F929" s="37">
        <v>2529</v>
      </c>
      <c r="G929" s="36">
        <v>45653</v>
      </c>
      <c r="H929" s="76">
        <f t="shared" si="45"/>
        <v>0</v>
      </c>
      <c r="K929" s="33"/>
      <c r="L929" s="687">
        <v>45652</v>
      </c>
      <c r="M929" s="34">
        <f t="shared" si="46"/>
        <v>65.599999999999994</v>
      </c>
      <c r="N929" s="37"/>
      <c r="O929" s="35">
        <v>65.599999999999994</v>
      </c>
      <c r="P929" s="40"/>
      <c r="Q929" s="40">
        <f t="shared" si="47"/>
        <v>0</v>
      </c>
      <c r="R929" s="41"/>
    </row>
    <row r="930" spans="1:22" ht="15.6" x14ac:dyDescent="0.3">
      <c r="A930" s="5"/>
      <c r="B930" s="105">
        <f t="shared" si="43"/>
        <v>2529</v>
      </c>
      <c r="C930" s="35"/>
      <c r="D930" s="34">
        <f t="shared" si="44"/>
        <v>2529</v>
      </c>
      <c r="E930" s="26">
        <v>45653</v>
      </c>
      <c r="F930" s="37">
        <v>2529</v>
      </c>
      <c r="G930" s="36">
        <v>45654</v>
      </c>
      <c r="H930" s="76">
        <f t="shared" si="45"/>
        <v>0</v>
      </c>
      <c r="K930" s="33"/>
      <c r="L930" s="687">
        <v>45653</v>
      </c>
      <c r="M930" s="34">
        <f t="shared" si="46"/>
        <v>65.599999999999994</v>
      </c>
      <c r="N930" s="37"/>
      <c r="O930" s="35">
        <v>65.599999999999994</v>
      </c>
      <c r="P930" s="40"/>
      <c r="Q930" s="40">
        <f t="shared" si="47"/>
        <v>0</v>
      </c>
      <c r="R930" s="41"/>
    </row>
    <row r="931" spans="1:22" ht="15.6" x14ac:dyDescent="0.3">
      <c r="A931" s="5"/>
      <c r="B931" s="105">
        <f t="shared" si="43"/>
        <v>2529</v>
      </c>
      <c r="C931" s="35"/>
      <c r="D931" s="34">
        <f t="shared" si="44"/>
        <v>2529</v>
      </c>
      <c r="E931" s="26">
        <v>45654</v>
      </c>
      <c r="F931" s="37">
        <v>2529</v>
      </c>
      <c r="G931" s="36">
        <v>45655</v>
      </c>
      <c r="H931" s="76">
        <f t="shared" si="45"/>
        <v>0</v>
      </c>
      <c r="K931" s="33"/>
      <c r="L931" s="687">
        <v>45654</v>
      </c>
      <c r="M931" s="34">
        <f t="shared" si="46"/>
        <v>65.599999999999994</v>
      </c>
      <c r="N931" s="37"/>
      <c r="O931" s="35">
        <v>65.599999999999994</v>
      </c>
      <c r="P931" s="40"/>
      <c r="Q931" s="40">
        <f t="shared" si="47"/>
        <v>0</v>
      </c>
      <c r="R931" s="41"/>
      <c r="V931">
        <f>V934/U934</f>
        <v>3.786122881355932</v>
      </c>
    </row>
    <row r="932" spans="1:22" ht="15.6" x14ac:dyDescent="0.3">
      <c r="A932" s="5"/>
      <c r="B932" s="105">
        <f t="shared" si="43"/>
        <v>2529</v>
      </c>
      <c r="C932" s="35"/>
      <c r="D932" s="34">
        <f t="shared" si="44"/>
        <v>2529</v>
      </c>
      <c r="E932" s="26">
        <v>45655</v>
      </c>
      <c r="F932" s="37">
        <v>2529</v>
      </c>
      <c r="G932" s="36">
        <v>45656</v>
      </c>
      <c r="H932" s="76">
        <f t="shared" si="45"/>
        <v>0</v>
      </c>
      <c r="K932" s="33"/>
      <c r="L932" s="687">
        <v>45655</v>
      </c>
      <c r="M932" s="34">
        <f t="shared" si="46"/>
        <v>65.599999999999994</v>
      </c>
      <c r="N932" s="37"/>
      <c r="O932" s="35">
        <v>65.599999999999994</v>
      </c>
      <c r="P932" s="40"/>
      <c r="Q932" s="40">
        <f t="shared" si="47"/>
        <v>0</v>
      </c>
      <c r="R932" s="41"/>
    </row>
    <row r="933" spans="1:22" ht="15.6" x14ac:dyDescent="0.3">
      <c r="A933" s="5"/>
      <c r="B933" s="105">
        <f t="shared" si="43"/>
        <v>2529</v>
      </c>
      <c r="C933" s="35"/>
      <c r="D933" s="34">
        <f t="shared" si="44"/>
        <v>2529</v>
      </c>
      <c r="E933" s="26">
        <v>45656</v>
      </c>
      <c r="F933" s="37">
        <v>2532</v>
      </c>
      <c r="G933" s="36">
        <v>45657</v>
      </c>
      <c r="H933" s="76">
        <f t="shared" si="45"/>
        <v>3</v>
      </c>
      <c r="K933" s="33"/>
      <c r="L933" s="687">
        <v>45656</v>
      </c>
      <c r="M933" s="34">
        <f t="shared" si="46"/>
        <v>65.599999999999994</v>
      </c>
      <c r="N933" s="37"/>
      <c r="O933" s="35">
        <v>55.311999999999998</v>
      </c>
      <c r="P933" s="40"/>
      <c r="Q933" s="40">
        <f t="shared" si="47"/>
        <v>10.287999999999997</v>
      </c>
      <c r="R933" s="41"/>
    </row>
    <row r="934" spans="1:22" ht="15.6" x14ac:dyDescent="0.3">
      <c r="A934" s="5"/>
      <c r="B934" s="105">
        <f t="shared" si="43"/>
        <v>2532</v>
      </c>
      <c r="C934" s="35"/>
      <c r="D934" s="34">
        <f t="shared" si="44"/>
        <v>2532</v>
      </c>
      <c r="E934" s="26">
        <v>45657</v>
      </c>
      <c r="F934" s="37">
        <v>2535</v>
      </c>
      <c r="G934" s="36">
        <v>45658</v>
      </c>
      <c r="H934" s="76">
        <f t="shared" si="45"/>
        <v>3</v>
      </c>
      <c r="K934" s="33"/>
      <c r="L934" s="687">
        <v>45657</v>
      </c>
      <c r="M934" s="34">
        <f t="shared" si="46"/>
        <v>55.311999999999998</v>
      </c>
      <c r="N934" s="37"/>
      <c r="O934" s="35">
        <v>48.75</v>
      </c>
      <c r="P934" s="40"/>
      <c r="Q934" s="40">
        <f t="shared" si="47"/>
        <v>6.5619999999999976</v>
      </c>
      <c r="R934" s="41"/>
      <c r="U934">
        <f>SUM(H569:H934)</f>
        <v>708</v>
      </c>
      <c r="V934">
        <f>SUM(Q569:Q934)</f>
        <v>2680.5749999999998</v>
      </c>
    </row>
    <row r="935" spans="1:22" ht="15.6" x14ac:dyDescent="0.3">
      <c r="A935" s="5"/>
      <c r="B935" s="105">
        <f t="shared" si="43"/>
        <v>2535</v>
      </c>
      <c r="C935" s="35"/>
      <c r="D935" s="34">
        <f t="shared" si="44"/>
        <v>2535</v>
      </c>
      <c r="E935" s="26">
        <v>45658</v>
      </c>
      <c r="F935" s="37">
        <v>2535</v>
      </c>
      <c r="G935" s="36">
        <v>45659</v>
      </c>
      <c r="H935" s="76">
        <f t="shared" si="45"/>
        <v>0</v>
      </c>
      <c r="K935" s="33"/>
      <c r="L935" s="687">
        <v>45658</v>
      </c>
      <c r="M935" s="34">
        <f t="shared" si="46"/>
        <v>48.75</v>
      </c>
      <c r="N935" s="37"/>
      <c r="O935" s="35">
        <v>48.75</v>
      </c>
      <c r="P935" s="40"/>
      <c r="Q935" s="40">
        <f t="shared" si="47"/>
        <v>0</v>
      </c>
      <c r="R935" s="41"/>
    </row>
    <row r="936" spans="1:22" ht="15.6" x14ac:dyDescent="0.3">
      <c r="A936" s="5"/>
      <c r="B936" s="105">
        <f t="shared" si="43"/>
        <v>2535</v>
      </c>
      <c r="C936" s="35"/>
      <c r="D936" s="34">
        <f t="shared" si="44"/>
        <v>2535</v>
      </c>
      <c r="E936" s="26">
        <v>45659</v>
      </c>
      <c r="F936" s="37">
        <v>2535</v>
      </c>
      <c r="G936" s="36">
        <v>45660</v>
      </c>
      <c r="H936" s="76">
        <f t="shared" si="45"/>
        <v>0</v>
      </c>
      <c r="K936" s="33"/>
      <c r="L936" s="687">
        <v>45659</v>
      </c>
      <c r="M936" s="34">
        <f t="shared" si="46"/>
        <v>48.75</v>
      </c>
      <c r="N936" s="37"/>
      <c r="O936" s="35">
        <v>48.75</v>
      </c>
      <c r="P936" s="40"/>
      <c r="Q936" s="40">
        <f t="shared" si="47"/>
        <v>0</v>
      </c>
      <c r="R936" s="41"/>
    </row>
    <row r="937" spans="1:22" ht="15.6" x14ac:dyDescent="0.3">
      <c r="A937" s="5"/>
      <c r="B937" s="105">
        <f t="shared" si="43"/>
        <v>2535</v>
      </c>
      <c r="C937" s="35"/>
      <c r="D937" s="34">
        <f t="shared" si="44"/>
        <v>2535</v>
      </c>
      <c r="E937" s="26">
        <v>45660</v>
      </c>
      <c r="F937" s="37">
        <v>2535</v>
      </c>
      <c r="G937" s="36">
        <v>45661</v>
      </c>
      <c r="H937" s="76">
        <f t="shared" si="45"/>
        <v>0</v>
      </c>
      <c r="K937" s="33"/>
      <c r="L937" s="687">
        <v>45660</v>
      </c>
      <c r="M937" s="34">
        <f t="shared" si="46"/>
        <v>48.75</v>
      </c>
      <c r="N937" s="37"/>
      <c r="O937" s="35">
        <v>48.75</v>
      </c>
      <c r="P937" s="40"/>
      <c r="Q937" s="40">
        <f t="shared" si="47"/>
        <v>0</v>
      </c>
      <c r="R937" s="41"/>
    </row>
    <row r="938" spans="1:22" ht="15.6" x14ac:dyDescent="0.3">
      <c r="A938" s="5"/>
      <c r="B938" s="105">
        <f t="shared" si="43"/>
        <v>2535</v>
      </c>
      <c r="C938" s="35"/>
      <c r="D938" s="34">
        <f t="shared" si="44"/>
        <v>2535</v>
      </c>
      <c r="E938" s="26">
        <v>45661</v>
      </c>
      <c r="F938" s="37">
        <v>2535</v>
      </c>
      <c r="G938" s="36">
        <v>45662</v>
      </c>
      <c r="H938" s="76">
        <f t="shared" si="45"/>
        <v>0</v>
      </c>
      <c r="K938" s="33"/>
      <c r="L938" s="687">
        <v>45661</v>
      </c>
      <c r="M938" s="34">
        <f t="shared" si="46"/>
        <v>48.75</v>
      </c>
      <c r="N938" s="37"/>
      <c r="O938" s="35">
        <v>48.75</v>
      </c>
      <c r="P938" s="40"/>
      <c r="Q938" s="40">
        <f t="shared" si="47"/>
        <v>0</v>
      </c>
      <c r="R938" s="41"/>
    </row>
    <row r="939" spans="1:22" ht="15.6" x14ac:dyDescent="0.3">
      <c r="A939" s="5"/>
      <c r="B939" s="105">
        <f t="shared" si="43"/>
        <v>2535</v>
      </c>
      <c r="C939" s="35"/>
      <c r="D939" s="34">
        <f t="shared" si="44"/>
        <v>2535</v>
      </c>
      <c r="E939" s="26">
        <v>45662</v>
      </c>
      <c r="F939" s="37">
        <v>2535</v>
      </c>
      <c r="G939" s="36">
        <v>45663</v>
      </c>
      <c r="H939" s="76">
        <f t="shared" si="45"/>
        <v>0</v>
      </c>
      <c r="K939" s="33"/>
      <c r="L939" s="687">
        <v>45662</v>
      </c>
      <c r="M939" s="34">
        <f t="shared" si="46"/>
        <v>48.75</v>
      </c>
      <c r="N939" s="37"/>
      <c r="O939" s="35">
        <v>48.75</v>
      </c>
      <c r="P939" s="40"/>
      <c r="Q939" s="40">
        <f t="shared" si="47"/>
        <v>0</v>
      </c>
      <c r="R939" s="41"/>
    </row>
    <row r="940" spans="1:22" ht="15.6" x14ac:dyDescent="0.3">
      <c r="A940" s="5"/>
      <c r="B940" s="105">
        <f t="shared" si="43"/>
        <v>2535</v>
      </c>
      <c r="C940" s="35"/>
      <c r="D940" s="34">
        <f t="shared" si="44"/>
        <v>2535</v>
      </c>
      <c r="E940" s="26">
        <v>45663</v>
      </c>
      <c r="F940" s="37">
        <v>2539</v>
      </c>
      <c r="G940" s="36">
        <v>45664</v>
      </c>
      <c r="H940" s="76">
        <f t="shared" si="45"/>
        <v>4</v>
      </c>
      <c r="K940" s="33"/>
      <c r="L940" s="687">
        <v>45663</v>
      </c>
      <c r="M940" s="34">
        <f t="shared" si="46"/>
        <v>48.75</v>
      </c>
      <c r="N940" s="37"/>
      <c r="O940" s="35">
        <v>37.5</v>
      </c>
      <c r="P940" s="40"/>
      <c r="Q940" s="40">
        <f t="shared" si="47"/>
        <v>11.25</v>
      </c>
      <c r="R940" s="41"/>
    </row>
    <row r="941" spans="1:22" ht="15.6" x14ac:dyDescent="0.3">
      <c r="A941" s="5"/>
      <c r="B941" s="105">
        <f t="shared" si="43"/>
        <v>2539</v>
      </c>
      <c r="C941" s="35"/>
      <c r="D941" s="34">
        <f t="shared" si="44"/>
        <v>2539</v>
      </c>
      <c r="E941" s="26">
        <v>45664</v>
      </c>
      <c r="F941" s="37">
        <v>2540</v>
      </c>
      <c r="G941" s="36">
        <v>45665</v>
      </c>
      <c r="H941" s="76">
        <f t="shared" si="45"/>
        <v>1</v>
      </c>
      <c r="K941" s="33"/>
      <c r="L941" s="687">
        <v>45664</v>
      </c>
      <c r="M941" s="34">
        <f t="shared" si="46"/>
        <v>37.5</v>
      </c>
      <c r="N941" s="37"/>
      <c r="O941" s="35">
        <v>33.75</v>
      </c>
      <c r="P941" s="40"/>
      <c r="Q941" s="40">
        <f t="shared" si="47"/>
        <v>3.75</v>
      </c>
      <c r="R941" s="41"/>
    </row>
    <row r="942" spans="1:22" ht="15.6" x14ac:dyDescent="0.3">
      <c r="A942" s="5"/>
      <c r="B942" s="105">
        <f t="shared" si="43"/>
        <v>2540</v>
      </c>
      <c r="C942" s="35"/>
      <c r="D942" s="34">
        <f t="shared" si="44"/>
        <v>2540</v>
      </c>
      <c r="E942" s="26">
        <v>45665</v>
      </c>
      <c r="F942" s="37">
        <v>2543</v>
      </c>
      <c r="G942" s="36">
        <v>45666</v>
      </c>
      <c r="H942" s="76">
        <f t="shared" si="45"/>
        <v>3</v>
      </c>
      <c r="K942" s="33"/>
      <c r="L942" s="687">
        <v>45665</v>
      </c>
      <c r="M942" s="34">
        <f t="shared" si="46"/>
        <v>33.75</v>
      </c>
      <c r="N942" s="37">
        <v>60</v>
      </c>
      <c r="O942" s="35">
        <v>91.75</v>
      </c>
      <c r="P942" s="40"/>
      <c r="Q942" s="40">
        <f t="shared" si="47"/>
        <v>2</v>
      </c>
      <c r="R942" s="41"/>
      <c r="S942" s="48" t="s">
        <v>1408</v>
      </c>
    </row>
    <row r="943" spans="1:22" ht="15.6" x14ac:dyDescent="0.3">
      <c r="A943" s="5"/>
      <c r="B943" s="105">
        <f t="shared" si="43"/>
        <v>2543</v>
      </c>
      <c r="C943" s="35"/>
      <c r="D943" s="34">
        <f t="shared" si="44"/>
        <v>2543</v>
      </c>
      <c r="E943" s="26">
        <v>45666</v>
      </c>
      <c r="F943" s="37">
        <v>2544</v>
      </c>
      <c r="G943" s="36">
        <v>45667</v>
      </c>
      <c r="H943" s="76">
        <f t="shared" si="45"/>
        <v>1</v>
      </c>
      <c r="K943" s="33"/>
      <c r="L943" s="687">
        <v>45666</v>
      </c>
      <c r="M943" s="34">
        <f t="shared" si="46"/>
        <v>91.75</v>
      </c>
      <c r="N943" s="37"/>
      <c r="O943" s="35">
        <v>91.75</v>
      </c>
      <c r="P943" s="40"/>
      <c r="Q943" s="40">
        <f t="shared" si="47"/>
        <v>0</v>
      </c>
      <c r="R943" s="41"/>
    </row>
    <row r="944" spans="1:22" ht="15.6" x14ac:dyDescent="0.3">
      <c r="A944" s="5"/>
      <c r="B944" s="105">
        <f t="shared" si="43"/>
        <v>2544</v>
      </c>
      <c r="C944" s="35"/>
      <c r="D944" s="34">
        <f t="shared" si="44"/>
        <v>2544</v>
      </c>
      <c r="E944" s="26">
        <v>45667</v>
      </c>
      <c r="F944" s="37">
        <v>2545</v>
      </c>
      <c r="G944" s="36">
        <v>45668</v>
      </c>
      <c r="H944" s="76">
        <f t="shared" si="45"/>
        <v>1</v>
      </c>
      <c r="K944" s="33"/>
      <c r="L944" s="687">
        <v>45667</v>
      </c>
      <c r="M944" s="34">
        <f t="shared" si="46"/>
        <v>91.75</v>
      </c>
      <c r="N944" s="37"/>
      <c r="O944" s="35">
        <v>85.9</v>
      </c>
      <c r="P944" s="40"/>
      <c r="Q944" s="40">
        <f t="shared" si="47"/>
        <v>5.8499999999999943</v>
      </c>
      <c r="R944" s="41"/>
      <c r="S944" s="48" t="s">
        <v>1504</v>
      </c>
    </row>
    <row r="945" spans="1:20" ht="15.6" x14ac:dyDescent="0.3">
      <c r="A945" s="5"/>
      <c r="B945" s="105">
        <f t="shared" si="43"/>
        <v>2545</v>
      </c>
      <c r="C945" s="35"/>
      <c r="D945" s="34">
        <f t="shared" si="44"/>
        <v>2545</v>
      </c>
      <c r="E945" s="26">
        <v>45668</v>
      </c>
      <c r="F945" s="37">
        <v>2545</v>
      </c>
      <c r="G945" s="36">
        <v>45669</v>
      </c>
      <c r="H945" s="76">
        <f t="shared" si="45"/>
        <v>0</v>
      </c>
      <c r="K945" s="33"/>
      <c r="L945" s="687">
        <v>45668</v>
      </c>
      <c r="M945" s="34">
        <f t="shared" si="46"/>
        <v>85.9</v>
      </c>
      <c r="N945" s="37">
        <v>45</v>
      </c>
      <c r="O945" s="35">
        <v>130</v>
      </c>
      <c r="P945" s="40"/>
      <c r="Q945" s="40">
        <v>0</v>
      </c>
      <c r="R945" s="41"/>
      <c r="S945" s="48" t="s">
        <v>1506</v>
      </c>
      <c r="T945" s="48" t="s">
        <v>1507</v>
      </c>
    </row>
    <row r="946" spans="1:20" ht="15.6" x14ac:dyDescent="0.3">
      <c r="A946" s="5"/>
      <c r="B946" s="105">
        <f t="shared" si="43"/>
        <v>2545</v>
      </c>
      <c r="C946" s="35"/>
      <c r="D946" s="34">
        <f t="shared" si="44"/>
        <v>2545</v>
      </c>
      <c r="E946" s="26">
        <v>45669</v>
      </c>
      <c r="F946" s="37">
        <v>2545</v>
      </c>
      <c r="G946" s="36">
        <v>45670</v>
      </c>
      <c r="H946" s="76">
        <f t="shared" si="45"/>
        <v>0</v>
      </c>
      <c r="K946" s="33"/>
      <c r="L946" s="687">
        <v>45669</v>
      </c>
      <c r="M946" s="34">
        <f t="shared" si="46"/>
        <v>130</v>
      </c>
      <c r="N946" s="37"/>
      <c r="O946" s="35">
        <v>130</v>
      </c>
      <c r="P946" s="40"/>
      <c r="Q946" s="40">
        <f t="shared" si="47"/>
        <v>0</v>
      </c>
      <c r="R946" s="41"/>
    </row>
    <row r="947" spans="1:20" ht="15.6" x14ac:dyDescent="0.3">
      <c r="A947" s="5"/>
      <c r="B947" s="105">
        <f t="shared" si="43"/>
        <v>2545</v>
      </c>
      <c r="C947" s="35"/>
      <c r="D947" s="34">
        <f t="shared" si="44"/>
        <v>2545</v>
      </c>
      <c r="E947" s="26">
        <v>45670</v>
      </c>
      <c r="F947" s="37">
        <v>2548</v>
      </c>
      <c r="G947" s="36">
        <v>45671</v>
      </c>
      <c r="H947" s="76">
        <f t="shared" si="45"/>
        <v>3</v>
      </c>
      <c r="K947" s="33"/>
      <c r="L947" s="687">
        <v>45670</v>
      </c>
      <c r="M947" s="34">
        <f t="shared" si="46"/>
        <v>130</v>
      </c>
      <c r="N947" s="37"/>
      <c r="O947" s="35">
        <v>130</v>
      </c>
      <c r="P947" s="40"/>
      <c r="Q947" s="40">
        <f t="shared" si="47"/>
        <v>0</v>
      </c>
      <c r="R947" s="41"/>
    </row>
    <row r="948" spans="1:20" ht="15.6" x14ac:dyDescent="0.3">
      <c r="A948" s="5"/>
      <c r="B948" s="105">
        <f t="shared" si="43"/>
        <v>2548</v>
      </c>
      <c r="C948" s="35"/>
      <c r="D948" s="34">
        <f t="shared" si="44"/>
        <v>2548</v>
      </c>
      <c r="E948" s="26">
        <v>45671</v>
      </c>
      <c r="F948" s="37">
        <v>2548</v>
      </c>
      <c r="G948" s="36">
        <v>45672</v>
      </c>
      <c r="H948" s="76">
        <f t="shared" si="45"/>
        <v>0</v>
      </c>
      <c r="K948" s="33"/>
      <c r="L948" s="687">
        <v>45671</v>
      </c>
      <c r="M948" s="34">
        <f t="shared" si="46"/>
        <v>130</v>
      </c>
      <c r="N948" s="37"/>
      <c r="O948" s="35">
        <v>130</v>
      </c>
      <c r="P948" s="40"/>
      <c r="Q948" s="40">
        <f t="shared" si="47"/>
        <v>0</v>
      </c>
      <c r="R948" s="41"/>
    </row>
    <row r="949" spans="1:20" ht="15.6" x14ac:dyDescent="0.3">
      <c r="A949" s="5"/>
      <c r="B949" s="105">
        <f t="shared" si="43"/>
        <v>2548</v>
      </c>
      <c r="C949" s="35"/>
      <c r="D949" s="34">
        <f t="shared" si="44"/>
        <v>2548</v>
      </c>
      <c r="E949" s="26">
        <v>45672</v>
      </c>
      <c r="F949" s="37">
        <v>2550</v>
      </c>
      <c r="G949" s="36">
        <v>45673</v>
      </c>
      <c r="H949" s="76">
        <f t="shared" si="45"/>
        <v>2</v>
      </c>
      <c r="K949" s="33"/>
      <c r="L949" s="687">
        <v>45672</v>
      </c>
      <c r="M949" s="34">
        <f t="shared" si="46"/>
        <v>130</v>
      </c>
      <c r="N949" s="37"/>
      <c r="O949" s="35">
        <v>130</v>
      </c>
      <c r="P949" s="40"/>
      <c r="Q949" s="40">
        <f t="shared" si="47"/>
        <v>0</v>
      </c>
      <c r="R949" s="41"/>
    </row>
    <row r="950" spans="1:20" ht="15.6" x14ac:dyDescent="0.3">
      <c r="A950" s="5"/>
      <c r="B950" s="105">
        <f t="shared" si="43"/>
        <v>2550</v>
      </c>
      <c r="C950" s="35"/>
      <c r="D950" s="34">
        <f t="shared" si="44"/>
        <v>2550</v>
      </c>
      <c r="E950" s="26">
        <v>45673</v>
      </c>
      <c r="F950" s="37">
        <v>2550</v>
      </c>
      <c r="G950" s="36">
        <v>45674</v>
      </c>
      <c r="H950" s="76">
        <f t="shared" si="45"/>
        <v>0</v>
      </c>
      <c r="K950" s="33"/>
      <c r="L950" s="687">
        <v>45673</v>
      </c>
      <c r="M950" s="34">
        <f t="shared" si="46"/>
        <v>130</v>
      </c>
      <c r="N950" s="37"/>
      <c r="O950" s="35">
        <v>130</v>
      </c>
      <c r="P950" s="40"/>
      <c r="Q950" s="40">
        <f t="shared" si="47"/>
        <v>0</v>
      </c>
      <c r="R950" s="41"/>
    </row>
    <row r="951" spans="1:20" ht="15.6" x14ac:dyDescent="0.3">
      <c r="A951" s="5"/>
      <c r="B951" s="105">
        <f t="shared" si="43"/>
        <v>2550</v>
      </c>
      <c r="C951" s="35"/>
      <c r="D951" s="34">
        <f t="shared" si="44"/>
        <v>2550</v>
      </c>
      <c r="E951" s="26">
        <v>45674</v>
      </c>
      <c r="F951" s="37">
        <v>2550</v>
      </c>
      <c r="G951" s="36">
        <v>45675</v>
      </c>
      <c r="H951" s="76">
        <f t="shared" si="45"/>
        <v>0</v>
      </c>
      <c r="K951" s="33"/>
      <c r="L951" s="687">
        <v>45674</v>
      </c>
      <c r="M951" s="34">
        <f t="shared" si="46"/>
        <v>130</v>
      </c>
      <c r="N951" s="37"/>
      <c r="O951" s="35">
        <v>130</v>
      </c>
      <c r="P951" s="40"/>
      <c r="Q951" s="40">
        <f t="shared" si="47"/>
        <v>0</v>
      </c>
      <c r="R951" s="41"/>
    </row>
    <row r="952" spans="1:20" ht="15.6" x14ac:dyDescent="0.3">
      <c r="A952" s="5"/>
      <c r="B952" s="105">
        <f t="shared" si="43"/>
        <v>2550</v>
      </c>
      <c r="C952" s="35"/>
      <c r="D952" s="34">
        <f t="shared" si="44"/>
        <v>2550</v>
      </c>
      <c r="E952" s="26">
        <v>45675</v>
      </c>
      <c r="F952" s="37">
        <v>2550</v>
      </c>
      <c r="G952" s="36">
        <v>45676</v>
      </c>
      <c r="H952" s="76">
        <f t="shared" si="45"/>
        <v>0</v>
      </c>
      <c r="K952" s="33"/>
      <c r="L952" s="687">
        <v>45675</v>
      </c>
      <c r="M952" s="34">
        <f t="shared" si="46"/>
        <v>130</v>
      </c>
      <c r="N952" s="37"/>
      <c r="O952" s="35">
        <v>130</v>
      </c>
      <c r="P952" s="40"/>
      <c r="Q952" s="40">
        <f t="shared" si="47"/>
        <v>0</v>
      </c>
      <c r="R952" s="41"/>
    </row>
    <row r="953" spans="1:20" ht="15.6" x14ac:dyDescent="0.3">
      <c r="A953" s="5"/>
      <c r="B953" s="105">
        <f t="shared" si="43"/>
        <v>2550</v>
      </c>
      <c r="C953" s="35"/>
      <c r="D953" s="34">
        <f t="shared" si="44"/>
        <v>2550</v>
      </c>
      <c r="E953" s="26">
        <v>45676</v>
      </c>
      <c r="F953" s="37">
        <v>2553</v>
      </c>
      <c r="G953" s="36">
        <v>45677</v>
      </c>
      <c r="H953" s="76">
        <f t="shared" si="45"/>
        <v>3</v>
      </c>
      <c r="K953" s="33"/>
      <c r="L953" s="687">
        <v>45676</v>
      </c>
      <c r="M953" s="34">
        <f t="shared" si="46"/>
        <v>130</v>
      </c>
      <c r="N953" s="37"/>
      <c r="O953" s="35">
        <v>122.25</v>
      </c>
      <c r="P953" s="40"/>
      <c r="Q953" s="40">
        <f t="shared" si="47"/>
        <v>7.75</v>
      </c>
      <c r="R953" s="41"/>
    </row>
    <row r="954" spans="1:20" ht="15.6" x14ac:dyDescent="0.3">
      <c r="A954" s="5"/>
      <c r="B954" s="105">
        <f t="shared" si="43"/>
        <v>2553</v>
      </c>
      <c r="C954" s="35"/>
      <c r="D954" s="34">
        <f t="shared" si="44"/>
        <v>2553</v>
      </c>
      <c r="E954" s="26">
        <v>45677</v>
      </c>
      <c r="F954" s="37">
        <v>2559</v>
      </c>
      <c r="G954" s="36">
        <v>45678</v>
      </c>
      <c r="H954" s="76">
        <f t="shared" si="45"/>
        <v>6</v>
      </c>
      <c r="K954" s="33"/>
      <c r="L954" s="687">
        <v>45677</v>
      </c>
      <c r="M954" s="34">
        <f t="shared" si="46"/>
        <v>122.25</v>
      </c>
      <c r="N954" s="37"/>
      <c r="O954" s="35">
        <v>99.25</v>
      </c>
      <c r="P954" s="40"/>
      <c r="Q954" s="40">
        <f t="shared" si="47"/>
        <v>23</v>
      </c>
      <c r="R954" s="41"/>
    </row>
    <row r="955" spans="1:20" ht="15.6" x14ac:dyDescent="0.3">
      <c r="A955" s="5"/>
      <c r="B955" s="105">
        <f t="shared" si="43"/>
        <v>2559</v>
      </c>
      <c r="C955" s="35"/>
      <c r="D955" s="34">
        <f t="shared" si="44"/>
        <v>2559</v>
      </c>
      <c r="E955" s="26">
        <v>45678</v>
      </c>
      <c r="F955" s="37">
        <v>2563</v>
      </c>
      <c r="G955" s="36">
        <v>45679</v>
      </c>
      <c r="H955" s="76">
        <f t="shared" si="45"/>
        <v>4</v>
      </c>
      <c r="K955" s="33"/>
      <c r="L955" s="687">
        <v>45678</v>
      </c>
      <c r="M955" s="34">
        <f t="shared" si="46"/>
        <v>99.25</v>
      </c>
      <c r="N955" s="37"/>
      <c r="O955" s="35">
        <v>83.87</v>
      </c>
      <c r="P955" s="40"/>
      <c r="Q955" s="40">
        <f t="shared" si="47"/>
        <v>15.379999999999995</v>
      </c>
      <c r="R955" s="41"/>
    </row>
    <row r="956" spans="1:20" ht="15.6" x14ac:dyDescent="0.3">
      <c r="A956" s="5"/>
      <c r="B956" s="105">
        <f t="shared" si="43"/>
        <v>2563</v>
      </c>
      <c r="C956" s="35"/>
      <c r="D956" s="34">
        <f t="shared" si="44"/>
        <v>2563</v>
      </c>
      <c r="E956" s="26">
        <v>45679</v>
      </c>
      <c r="F956" s="37">
        <v>2568</v>
      </c>
      <c r="G956" s="36">
        <v>45680</v>
      </c>
      <c r="H956" s="76">
        <f t="shared" si="45"/>
        <v>5</v>
      </c>
      <c r="K956" s="33"/>
      <c r="L956" s="687">
        <v>45679</v>
      </c>
      <c r="M956" s="34">
        <f t="shared" si="46"/>
        <v>83.87</v>
      </c>
      <c r="N956" s="37"/>
      <c r="O956" s="35">
        <v>58.125</v>
      </c>
      <c r="P956" s="40"/>
      <c r="Q956" s="40">
        <f t="shared" si="47"/>
        <v>25.745000000000005</v>
      </c>
      <c r="R956" s="41"/>
    </row>
    <row r="957" spans="1:20" ht="15.6" x14ac:dyDescent="0.3">
      <c r="A957" s="5"/>
      <c r="B957" s="105">
        <f t="shared" si="43"/>
        <v>2568</v>
      </c>
      <c r="C957" s="35"/>
      <c r="D957" s="34">
        <f t="shared" si="44"/>
        <v>2568</v>
      </c>
      <c r="E957" s="26">
        <v>45680</v>
      </c>
      <c r="F957" s="37">
        <v>2570</v>
      </c>
      <c r="G957" s="36">
        <v>45681</v>
      </c>
      <c r="H957" s="76">
        <f t="shared" si="45"/>
        <v>2</v>
      </c>
      <c r="K957" s="33"/>
      <c r="L957" s="687">
        <v>45680</v>
      </c>
      <c r="M957" s="34">
        <f t="shared" si="46"/>
        <v>58.125</v>
      </c>
      <c r="N957" s="37"/>
      <c r="O957" s="35">
        <v>55.3125</v>
      </c>
      <c r="P957" s="40"/>
      <c r="Q957" s="40">
        <f t="shared" si="47"/>
        <v>2.8125</v>
      </c>
      <c r="R957" s="41"/>
    </row>
    <row r="958" spans="1:20" ht="15.6" x14ac:dyDescent="0.3">
      <c r="A958" s="5"/>
      <c r="B958" s="105">
        <f t="shared" si="43"/>
        <v>2570</v>
      </c>
      <c r="C958" s="35"/>
      <c r="D958" s="34">
        <f t="shared" si="44"/>
        <v>2570</v>
      </c>
      <c r="E958" s="26">
        <v>45681</v>
      </c>
      <c r="F958" s="37">
        <v>2571</v>
      </c>
      <c r="G958" s="36">
        <v>45682</v>
      </c>
      <c r="H958" s="76">
        <f t="shared" si="45"/>
        <v>1</v>
      </c>
      <c r="K958" s="33"/>
      <c r="L958" s="687">
        <v>45681</v>
      </c>
      <c r="M958" s="34">
        <f t="shared" si="46"/>
        <v>55.3125</v>
      </c>
      <c r="N958" s="37">
        <v>60</v>
      </c>
      <c r="O958" s="35">
        <v>114.5</v>
      </c>
      <c r="P958" s="40"/>
      <c r="Q958" s="40">
        <f t="shared" si="47"/>
        <v>0.8125</v>
      </c>
      <c r="R958" s="41"/>
      <c r="S958" t="s">
        <v>1552</v>
      </c>
    </row>
    <row r="959" spans="1:20" ht="15.6" x14ac:dyDescent="0.3">
      <c r="A959" s="5"/>
      <c r="B959" s="105">
        <f t="shared" si="43"/>
        <v>2571</v>
      </c>
      <c r="C959" s="35"/>
      <c r="D959" s="34">
        <f t="shared" si="44"/>
        <v>2571</v>
      </c>
      <c r="E959" s="26">
        <v>45682</v>
      </c>
      <c r="F959" s="37">
        <v>2575</v>
      </c>
      <c r="G959" s="36">
        <v>45683</v>
      </c>
      <c r="H959" s="76">
        <f t="shared" si="45"/>
        <v>4</v>
      </c>
      <c r="K959" s="33"/>
      <c r="L959" s="687">
        <v>45682</v>
      </c>
      <c r="M959" s="34">
        <f t="shared" si="46"/>
        <v>114.5</v>
      </c>
      <c r="N959" s="37"/>
      <c r="O959" s="35">
        <v>108</v>
      </c>
      <c r="P959" s="40"/>
      <c r="Q959" s="40">
        <f t="shared" si="47"/>
        <v>6.5</v>
      </c>
      <c r="R959" s="41"/>
    </row>
    <row r="960" spans="1:20" ht="15.6" x14ac:dyDescent="0.3">
      <c r="A960" s="5"/>
      <c r="B960" s="105">
        <f t="shared" si="43"/>
        <v>2575</v>
      </c>
      <c r="C960" s="35"/>
      <c r="D960" s="34">
        <f t="shared" si="44"/>
        <v>2575</v>
      </c>
      <c r="E960" s="26">
        <v>45683</v>
      </c>
      <c r="F960" s="37">
        <v>2575</v>
      </c>
      <c r="G960" s="36">
        <v>45684</v>
      </c>
      <c r="H960" s="76">
        <f t="shared" si="45"/>
        <v>0</v>
      </c>
      <c r="K960" s="33"/>
      <c r="L960" s="687">
        <v>45683</v>
      </c>
      <c r="M960" s="34">
        <f t="shared" si="46"/>
        <v>108</v>
      </c>
      <c r="N960" s="37"/>
      <c r="O960" s="35">
        <v>108</v>
      </c>
      <c r="P960" s="40"/>
      <c r="Q960" s="40">
        <f t="shared" si="47"/>
        <v>0</v>
      </c>
      <c r="R960" s="41"/>
    </row>
    <row r="961" spans="1:19" ht="15.6" x14ac:dyDescent="0.3">
      <c r="A961" s="5"/>
      <c r="B961" s="105">
        <f t="shared" si="43"/>
        <v>2575</v>
      </c>
      <c r="C961" s="35"/>
      <c r="D961" s="34">
        <f t="shared" si="44"/>
        <v>2575</v>
      </c>
      <c r="E961" s="26">
        <v>45684</v>
      </c>
      <c r="F961" s="37">
        <v>2580</v>
      </c>
      <c r="G961" s="36">
        <v>45685</v>
      </c>
      <c r="H961" s="76">
        <f t="shared" si="45"/>
        <v>5</v>
      </c>
      <c r="K961" s="33"/>
      <c r="L961" s="687">
        <v>45684</v>
      </c>
      <c r="M961" s="34">
        <f t="shared" si="46"/>
        <v>108</v>
      </c>
      <c r="N961" s="37"/>
      <c r="O961" s="35">
        <v>88</v>
      </c>
      <c r="P961" s="40"/>
      <c r="Q961" s="40">
        <f t="shared" si="47"/>
        <v>20</v>
      </c>
      <c r="R961" s="41"/>
    </row>
    <row r="962" spans="1:19" ht="15.6" x14ac:dyDescent="0.3">
      <c r="A962" s="5"/>
      <c r="B962" s="105">
        <f t="shared" si="43"/>
        <v>2580</v>
      </c>
      <c r="C962" s="35"/>
      <c r="D962" s="34">
        <f t="shared" si="44"/>
        <v>2580</v>
      </c>
      <c r="E962" s="26">
        <v>45685</v>
      </c>
      <c r="F962" s="37">
        <v>2582</v>
      </c>
      <c r="G962" s="36">
        <v>45686</v>
      </c>
      <c r="H962" s="76">
        <f t="shared" si="45"/>
        <v>2</v>
      </c>
      <c r="K962" s="33"/>
      <c r="L962" s="687">
        <v>45685</v>
      </c>
      <c r="M962" s="34">
        <f t="shared" si="46"/>
        <v>88</v>
      </c>
      <c r="N962" s="37"/>
      <c r="O962" s="35">
        <v>85</v>
      </c>
      <c r="P962" s="40"/>
      <c r="Q962" s="40">
        <f t="shared" si="47"/>
        <v>3</v>
      </c>
      <c r="R962" s="41"/>
    </row>
    <row r="963" spans="1:19" ht="15.6" x14ac:dyDescent="0.3">
      <c r="A963" s="5"/>
      <c r="B963" s="105">
        <f t="shared" si="43"/>
        <v>2582</v>
      </c>
      <c r="C963" s="35"/>
      <c r="D963" s="34">
        <f t="shared" si="44"/>
        <v>2582</v>
      </c>
      <c r="E963" s="26">
        <v>45686</v>
      </c>
      <c r="F963" s="37">
        <v>2583</v>
      </c>
      <c r="G963" s="36">
        <v>45687</v>
      </c>
      <c r="H963" s="76">
        <f t="shared" si="45"/>
        <v>1</v>
      </c>
      <c r="K963" s="33"/>
      <c r="L963" s="687">
        <v>45686</v>
      </c>
      <c r="M963" s="34">
        <f t="shared" si="46"/>
        <v>85</v>
      </c>
      <c r="N963" s="37"/>
      <c r="O963" s="35">
        <v>79.75</v>
      </c>
      <c r="P963" s="40"/>
      <c r="Q963" s="40">
        <f t="shared" si="47"/>
        <v>5.25</v>
      </c>
      <c r="R963" s="41"/>
    </row>
    <row r="964" spans="1:19" ht="15.6" x14ac:dyDescent="0.3">
      <c r="A964" s="5"/>
      <c r="B964" s="105">
        <f t="shared" si="43"/>
        <v>2583</v>
      </c>
      <c r="C964" s="35"/>
      <c r="D964" s="34">
        <f t="shared" si="44"/>
        <v>2583</v>
      </c>
      <c r="E964" s="26">
        <v>45687</v>
      </c>
      <c r="F964" s="37">
        <v>2584</v>
      </c>
      <c r="G964" s="36">
        <v>45688</v>
      </c>
      <c r="H964" s="76">
        <f t="shared" si="45"/>
        <v>1</v>
      </c>
      <c r="K964" s="33"/>
      <c r="L964" s="687">
        <v>45687</v>
      </c>
      <c r="M964" s="34">
        <f t="shared" si="46"/>
        <v>79.75</v>
      </c>
      <c r="N964" s="37"/>
      <c r="O964" s="35">
        <v>75.5</v>
      </c>
      <c r="P964" s="40"/>
      <c r="Q964" s="40">
        <f t="shared" si="47"/>
        <v>4.25</v>
      </c>
      <c r="R964" s="41"/>
    </row>
    <row r="965" spans="1:19" ht="15.6" x14ac:dyDescent="0.3">
      <c r="A965" s="5"/>
      <c r="B965" s="105">
        <f t="shared" si="43"/>
        <v>2584</v>
      </c>
      <c r="C965" s="35"/>
      <c r="D965" s="34">
        <f t="shared" si="44"/>
        <v>2584</v>
      </c>
      <c r="E965" s="26">
        <v>45688</v>
      </c>
      <c r="F965" s="37">
        <v>2586</v>
      </c>
      <c r="G965" s="36">
        <v>45689</v>
      </c>
      <c r="H965" s="76">
        <f t="shared" si="45"/>
        <v>2</v>
      </c>
      <c r="K965" s="33"/>
      <c r="L965" s="687">
        <v>45688</v>
      </c>
      <c r="M965" s="34">
        <f t="shared" si="46"/>
        <v>75.5</v>
      </c>
      <c r="N965" s="37"/>
      <c r="O965" s="35">
        <v>73</v>
      </c>
      <c r="P965" s="40"/>
      <c r="Q965" s="40">
        <f t="shared" si="47"/>
        <v>2.5</v>
      </c>
      <c r="R965" s="41"/>
      <c r="S965" s="48">
        <f>SUM(Q935:Q965)</f>
        <v>139.85</v>
      </c>
    </row>
    <row r="966" spans="1:19" ht="15.6" x14ac:dyDescent="0.3">
      <c r="A966" s="5"/>
      <c r="B966" s="105">
        <f t="shared" si="43"/>
        <v>2586</v>
      </c>
      <c r="C966" s="35"/>
      <c r="D966" s="34">
        <f t="shared" si="44"/>
        <v>2586</v>
      </c>
      <c r="E966" s="26">
        <v>45689</v>
      </c>
      <c r="F966" s="37">
        <v>2592</v>
      </c>
      <c r="G966" s="36">
        <v>45690</v>
      </c>
      <c r="H966" s="76">
        <f t="shared" si="45"/>
        <v>6</v>
      </c>
      <c r="K966" s="33"/>
      <c r="L966" s="687">
        <v>45689</v>
      </c>
      <c r="M966" s="34">
        <f t="shared" si="46"/>
        <v>73</v>
      </c>
      <c r="N966" s="37"/>
      <c r="O966" s="35">
        <v>52.5</v>
      </c>
      <c r="P966" s="40"/>
      <c r="Q966" s="40">
        <f t="shared" si="47"/>
        <v>20.5</v>
      </c>
      <c r="R966" s="41"/>
    </row>
    <row r="967" spans="1:19" ht="15.6" x14ac:dyDescent="0.3">
      <c r="A967" s="5"/>
      <c r="B967" s="105">
        <f t="shared" si="43"/>
        <v>2592</v>
      </c>
      <c r="C967" s="35"/>
      <c r="D967" s="34">
        <f t="shared" si="44"/>
        <v>2592</v>
      </c>
      <c r="E967" s="26">
        <v>45690</v>
      </c>
      <c r="F967" s="37">
        <v>2593</v>
      </c>
      <c r="G967" s="36">
        <v>45691</v>
      </c>
      <c r="H967" s="76">
        <f t="shared" si="45"/>
        <v>1</v>
      </c>
      <c r="K967" s="33"/>
      <c r="L967" s="687">
        <v>45690</v>
      </c>
      <c r="M967" s="34">
        <f t="shared" si="46"/>
        <v>52.5</v>
      </c>
      <c r="N967" s="37"/>
      <c r="O967" s="35">
        <v>50.625</v>
      </c>
      <c r="P967" s="40"/>
      <c r="Q967" s="40">
        <f t="shared" si="47"/>
        <v>1.875</v>
      </c>
      <c r="R967" s="41"/>
    </row>
    <row r="968" spans="1:19" ht="15.6" x14ac:dyDescent="0.3">
      <c r="A968" s="5"/>
      <c r="B968" s="105">
        <f t="shared" si="43"/>
        <v>2593</v>
      </c>
      <c r="C968" s="35"/>
      <c r="D968" s="34">
        <f t="shared" si="44"/>
        <v>2593</v>
      </c>
      <c r="E968" s="26">
        <v>45691</v>
      </c>
      <c r="F968" s="37">
        <v>2599</v>
      </c>
      <c r="G968" s="36">
        <v>45692</v>
      </c>
      <c r="H968" s="76">
        <f t="shared" si="45"/>
        <v>6</v>
      </c>
      <c r="K968" s="33"/>
      <c r="L968" s="687">
        <v>45691</v>
      </c>
      <c r="M968" s="34">
        <f t="shared" si="46"/>
        <v>50.625</v>
      </c>
      <c r="N968" s="37"/>
      <c r="O968" s="35">
        <v>30</v>
      </c>
      <c r="P968" s="40"/>
      <c r="Q968" s="40">
        <f t="shared" si="47"/>
        <v>20.625</v>
      </c>
      <c r="R968" s="41"/>
    </row>
    <row r="969" spans="1:19" ht="15.6" x14ac:dyDescent="0.3">
      <c r="A969" s="5"/>
      <c r="B969" s="105">
        <f t="shared" si="43"/>
        <v>2599</v>
      </c>
      <c r="C969" s="35"/>
      <c r="D969" s="34">
        <f t="shared" si="44"/>
        <v>2599</v>
      </c>
      <c r="E969" s="26">
        <v>45692</v>
      </c>
      <c r="F969" s="37">
        <v>2602</v>
      </c>
      <c r="G969" s="36">
        <v>45693</v>
      </c>
      <c r="H969" s="76">
        <f t="shared" si="45"/>
        <v>3</v>
      </c>
      <c r="K969" s="33"/>
      <c r="L969" s="687">
        <v>45692</v>
      </c>
      <c r="M969" s="34">
        <f t="shared" si="46"/>
        <v>30</v>
      </c>
      <c r="N969" s="37">
        <v>45</v>
      </c>
      <c r="O969" s="35">
        <v>56.25</v>
      </c>
      <c r="P969" s="40"/>
      <c r="Q969" s="40">
        <f t="shared" si="47"/>
        <v>18.75</v>
      </c>
      <c r="R969" s="41"/>
    </row>
    <row r="970" spans="1:19" ht="15.6" x14ac:dyDescent="0.3">
      <c r="A970" s="5"/>
      <c r="B970" s="105">
        <f t="shared" si="43"/>
        <v>2602</v>
      </c>
      <c r="C970" s="35"/>
      <c r="D970" s="34">
        <f t="shared" si="44"/>
        <v>2602</v>
      </c>
      <c r="E970" s="26">
        <v>45693</v>
      </c>
      <c r="F970" s="37">
        <v>2602</v>
      </c>
      <c r="G970" s="36">
        <v>45694</v>
      </c>
      <c r="H970" s="76">
        <f t="shared" si="45"/>
        <v>0</v>
      </c>
      <c r="K970" s="33"/>
      <c r="L970" s="687">
        <v>45693</v>
      </c>
      <c r="M970" s="34">
        <f t="shared" si="46"/>
        <v>56.25</v>
      </c>
      <c r="N970" s="37">
        <v>60</v>
      </c>
      <c r="O970" s="35">
        <v>114.5</v>
      </c>
      <c r="P970" s="40"/>
      <c r="Q970" s="40">
        <f t="shared" si="47"/>
        <v>1.75</v>
      </c>
      <c r="R970" s="41"/>
    </row>
    <row r="971" spans="1:19" ht="15.6" x14ac:dyDescent="0.3">
      <c r="A971" s="5"/>
      <c r="B971" s="105">
        <f t="shared" si="43"/>
        <v>2602</v>
      </c>
      <c r="C971" s="35"/>
      <c r="D971" s="34">
        <f t="shared" si="44"/>
        <v>2602</v>
      </c>
      <c r="E971" s="26">
        <v>45694</v>
      </c>
      <c r="F971" s="37">
        <v>2605</v>
      </c>
      <c r="G971" s="36">
        <v>45695</v>
      </c>
      <c r="H971" s="76">
        <f t="shared" si="45"/>
        <v>3</v>
      </c>
      <c r="K971" s="33"/>
      <c r="L971" s="687">
        <v>45694</v>
      </c>
      <c r="M971" s="34">
        <f t="shared" si="46"/>
        <v>114.5</v>
      </c>
      <c r="N971" s="37"/>
      <c r="O971" s="35">
        <v>111.25</v>
      </c>
      <c r="P971" s="40"/>
      <c r="Q971" s="40">
        <f t="shared" si="47"/>
        <v>3.25</v>
      </c>
      <c r="R971" s="41"/>
    </row>
    <row r="972" spans="1:19" ht="15.6" x14ac:dyDescent="0.3">
      <c r="A972" s="5"/>
      <c r="B972" s="105">
        <f t="shared" si="43"/>
        <v>2605</v>
      </c>
      <c r="C972" s="35"/>
      <c r="D972" s="34">
        <f t="shared" si="44"/>
        <v>2605</v>
      </c>
      <c r="E972" s="26">
        <v>45695</v>
      </c>
      <c r="F972" s="37">
        <v>2606</v>
      </c>
      <c r="G972" s="36">
        <v>45696</v>
      </c>
      <c r="H972" s="76">
        <f t="shared" si="45"/>
        <v>1</v>
      </c>
      <c r="K972" s="33"/>
      <c r="L972" s="687">
        <v>45695</v>
      </c>
      <c r="M972" s="34">
        <f t="shared" si="46"/>
        <v>111.25</v>
      </c>
      <c r="N972" s="37"/>
      <c r="O972" s="35">
        <v>108.5</v>
      </c>
      <c r="P972" s="40"/>
      <c r="Q972" s="40">
        <f t="shared" si="47"/>
        <v>2.75</v>
      </c>
      <c r="R972" s="41"/>
    </row>
    <row r="973" spans="1:19" ht="15.6" x14ac:dyDescent="0.3">
      <c r="A973" s="5"/>
      <c r="B973" s="105">
        <f t="shared" si="43"/>
        <v>2606</v>
      </c>
      <c r="C973" s="35"/>
      <c r="D973" s="34">
        <f t="shared" si="44"/>
        <v>2606</v>
      </c>
      <c r="E973" s="26">
        <v>45696</v>
      </c>
      <c r="F973" s="37">
        <v>2611</v>
      </c>
      <c r="G973" s="36">
        <v>45697</v>
      </c>
      <c r="H973" s="76">
        <f t="shared" si="45"/>
        <v>5</v>
      </c>
      <c r="K973" s="33"/>
      <c r="L973" s="687">
        <v>45696</v>
      </c>
      <c r="M973" s="34">
        <f t="shared" si="46"/>
        <v>108.5</v>
      </c>
      <c r="N973" s="37"/>
      <c r="O973" s="35">
        <v>91.75</v>
      </c>
      <c r="P973" s="40"/>
      <c r="Q973" s="40">
        <f t="shared" si="47"/>
        <v>16.75</v>
      </c>
      <c r="R973" s="41"/>
    </row>
    <row r="974" spans="1:19" ht="15.6" x14ac:dyDescent="0.3">
      <c r="A974" s="5"/>
      <c r="B974" s="105">
        <f t="shared" si="43"/>
        <v>2611</v>
      </c>
      <c r="C974" s="35"/>
      <c r="D974" s="34">
        <f t="shared" si="44"/>
        <v>2611</v>
      </c>
      <c r="E974" s="26">
        <v>45697</v>
      </c>
      <c r="F974" s="37">
        <v>2611</v>
      </c>
      <c r="G974" s="36">
        <v>45698</v>
      </c>
      <c r="H974" s="76">
        <f t="shared" si="45"/>
        <v>0</v>
      </c>
      <c r="K974" s="33"/>
      <c r="L974" s="687">
        <v>45697</v>
      </c>
      <c r="M974" s="34">
        <f t="shared" si="46"/>
        <v>91.75</v>
      </c>
      <c r="N974" s="37"/>
      <c r="O974" s="35">
        <v>91.75</v>
      </c>
      <c r="P974" s="40"/>
      <c r="Q974" s="40">
        <f t="shared" si="47"/>
        <v>0</v>
      </c>
      <c r="R974" s="41"/>
    </row>
    <row r="975" spans="1:19" ht="15.6" x14ac:dyDescent="0.3">
      <c r="A975" s="5"/>
      <c r="B975" s="105">
        <f t="shared" si="43"/>
        <v>2611</v>
      </c>
      <c r="C975" s="35"/>
      <c r="D975" s="34">
        <f t="shared" si="44"/>
        <v>2611</v>
      </c>
      <c r="E975" s="26">
        <v>45698</v>
      </c>
      <c r="F975" s="37">
        <v>2616</v>
      </c>
      <c r="G975" s="36">
        <v>45699</v>
      </c>
      <c r="H975" s="76">
        <f t="shared" si="45"/>
        <v>5</v>
      </c>
      <c r="K975" s="33"/>
      <c r="L975" s="687">
        <v>45698</v>
      </c>
      <c r="M975" s="34">
        <f t="shared" si="46"/>
        <v>91.75</v>
      </c>
      <c r="N975" s="37"/>
      <c r="O975" s="35">
        <v>60</v>
      </c>
      <c r="P975" s="40"/>
      <c r="Q975" s="40">
        <f t="shared" si="47"/>
        <v>31.75</v>
      </c>
      <c r="R975" s="41"/>
    </row>
    <row r="976" spans="1:19" ht="15.6" x14ac:dyDescent="0.3">
      <c r="A976" s="5"/>
      <c r="B976" s="105">
        <f t="shared" si="43"/>
        <v>2616</v>
      </c>
      <c r="C976" s="35"/>
      <c r="D976" s="34">
        <f t="shared" si="44"/>
        <v>2616</v>
      </c>
      <c r="E976" s="26">
        <v>45699</v>
      </c>
      <c r="F976" s="37">
        <v>2619</v>
      </c>
      <c r="G976" s="36">
        <v>45700</v>
      </c>
      <c r="H976" s="76">
        <f t="shared" si="45"/>
        <v>3</v>
      </c>
      <c r="K976" s="33"/>
      <c r="L976" s="687">
        <v>45699</v>
      </c>
      <c r="M976" s="34">
        <f t="shared" si="46"/>
        <v>60</v>
      </c>
      <c r="N976" s="37"/>
      <c r="O976" s="35">
        <v>58.125</v>
      </c>
      <c r="P976" s="40"/>
      <c r="Q976" s="40">
        <f t="shared" si="47"/>
        <v>1.875</v>
      </c>
      <c r="R976" s="41"/>
    </row>
    <row r="977" spans="1:18" ht="15.6" x14ac:dyDescent="0.3">
      <c r="A977" s="5"/>
      <c r="B977" s="105">
        <f t="shared" si="43"/>
        <v>2619</v>
      </c>
      <c r="C977" s="35"/>
      <c r="D977" s="34">
        <f t="shared" si="44"/>
        <v>2619</v>
      </c>
      <c r="E977" s="26">
        <v>45700</v>
      </c>
      <c r="F977" s="37">
        <v>2630</v>
      </c>
      <c r="G977" s="36">
        <v>45701</v>
      </c>
      <c r="H977" s="76">
        <f t="shared" si="45"/>
        <v>11</v>
      </c>
      <c r="K977" s="33"/>
      <c r="L977" s="687">
        <v>45700</v>
      </c>
      <c r="M977" s="34">
        <f t="shared" si="46"/>
        <v>58.125</v>
      </c>
      <c r="N977" s="37">
        <v>30</v>
      </c>
      <c r="O977" s="35">
        <v>50.625</v>
      </c>
      <c r="P977" s="40"/>
      <c r="Q977" s="40">
        <f t="shared" si="47"/>
        <v>37.5</v>
      </c>
      <c r="R977" s="41"/>
    </row>
    <row r="978" spans="1:18" ht="15.6" x14ac:dyDescent="0.3">
      <c r="A978" s="5"/>
      <c r="B978" s="105">
        <f t="shared" si="43"/>
        <v>2630</v>
      </c>
      <c r="C978" s="35"/>
      <c r="D978" s="34">
        <f t="shared" si="44"/>
        <v>2630</v>
      </c>
      <c r="E978" s="26">
        <v>45701</v>
      </c>
      <c r="F978" s="37">
        <v>2634</v>
      </c>
      <c r="G978" s="36">
        <v>45702</v>
      </c>
      <c r="H978" s="76">
        <f t="shared" si="45"/>
        <v>4</v>
      </c>
      <c r="K978" s="33"/>
      <c r="L978" s="687">
        <v>45701</v>
      </c>
      <c r="M978" s="34">
        <f t="shared" si="46"/>
        <v>50.625</v>
      </c>
      <c r="N978" s="37">
        <v>50</v>
      </c>
      <c r="O978" s="35">
        <v>71.25</v>
      </c>
      <c r="P978" s="40"/>
      <c r="Q978" s="40">
        <f t="shared" si="47"/>
        <v>29.375</v>
      </c>
      <c r="R978" s="41"/>
    </row>
    <row r="979" spans="1:18" ht="15.6" x14ac:dyDescent="0.3">
      <c r="A979" s="5"/>
      <c r="B979" s="105">
        <f t="shared" si="43"/>
        <v>2634</v>
      </c>
      <c r="C979" s="35"/>
      <c r="D979" s="34">
        <f t="shared" si="44"/>
        <v>2634</v>
      </c>
      <c r="E979" s="26">
        <v>45702</v>
      </c>
      <c r="F979" s="37">
        <v>2636</v>
      </c>
      <c r="G979" s="36">
        <v>45703</v>
      </c>
      <c r="H979" s="76">
        <f t="shared" si="45"/>
        <v>2</v>
      </c>
      <c r="K979" s="33"/>
      <c r="L979" s="687">
        <v>45702</v>
      </c>
      <c r="M979" s="34">
        <f t="shared" si="46"/>
        <v>71.25</v>
      </c>
      <c r="N979" s="37"/>
      <c r="O979" s="35">
        <v>58.125</v>
      </c>
      <c r="P979" s="40"/>
      <c r="Q979" s="40">
        <f t="shared" si="47"/>
        <v>13.125</v>
      </c>
      <c r="R979" s="41"/>
    </row>
    <row r="980" spans="1:18" ht="15.6" x14ac:dyDescent="0.3">
      <c r="A980" s="5"/>
      <c r="B980" s="105">
        <f t="shared" si="43"/>
        <v>2636</v>
      </c>
      <c r="C980" s="35"/>
      <c r="D980" s="34">
        <f t="shared" si="44"/>
        <v>2636</v>
      </c>
      <c r="E980" s="26">
        <v>45703</v>
      </c>
      <c r="F980" s="37">
        <v>2644</v>
      </c>
      <c r="G980" s="36">
        <v>45704</v>
      </c>
      <c r="H980" s="76">
        <f t="shared" si="45"/>
        <v>8</v>
      </c>
      <c r="K980" s="33"/>
      <c r="L980" s="687">
        <v>45703</v>
      </c>
      <c r="M980" s="34">
        <f t="shared" si="46"/>
        <v>58.125</v>
      </c>
      <c r="N980" s="37"/>
      <c r="O980" s="35">
        <v>45</v>
      </c>
      <c r="P980" s="40"/>
      <c r="Q980" s="40">
        <f t="shared" si="47"/>
        <v>13.125</v>
      </c>
      <c r="R980" s="41"/>
    </row>
    <row r="981" spans="1:18" ht="15.6" x14ac:dyDescent="0.3">
      <c r="A981" s="5"/>
      <c r="B981" s="105">
        <f t="shared" si="43"/>
        <v>2644</v>
      </c>
      <c r="C981" s="35"/>
      <c r="D981" s="34">
        <f t="shared" si="44"/>
        <v>2644</v>
      </c>
      <c r="E981" s="26">
        <v>45704</v>
      </c>
      <c r="F981" s="37">
        <v>2644</v>
      </c>
      <c r="G981" s="36">
        <v>45705</v>
      </c>
      <c r="H981" s="76">
        <f t="shared" si="45"/>
        <v>0</v>
      </c>
      <c r="K981" s="33"/>
      <c r="L981" s="687">
        <v>45704</v>
      </c>
      <c r="M981" s="34">
        <f t="shared" si="46"/>
        <v>45</v>
      </c>
      <c r="N981" s="37"/>
      <c r="O981" s="35">
        <v>45</v>
      </c>
      <c r="P981" s="40"/>
      <c r="Q981" s="40">
        <f t="shared" si="47"/>
        <v>0</v>
      </c>
      <c r="R981" s="41"/>
    </row>
    <row r="982" spans="1:18" ht="15.6" x14ac:dyDescent="0.3">
      <c r="A982" s="5"/>
      <c r="B982" s="105">
        <f t="shared" si="43"/>
        <v>2644</v>
      </c>
      <c r="C982" s="35"/>
      <c r="D982" s="34">
        <f t="shared" si="44"/>
        <v>2644</v>
      </c>
      <c r="E982" s="26">
        <v>45705</v>
      </c>
      <c r="F982" s="37">
        <v>2646</v>
      </c>
      <c r="G982" s="36">
        <v>45706</v>
      </c>
      <c r="H982" s="76">
        <f t="shared" si="45"/>
        <v>2</v>
      </c>
      <c r="K982" s="33"/>
      <c r="L982" s="687">
        <v>45705</v>
      </c>
      <c r="M982" s="34">
        <f t="shared" si="46"/>
        <v>45</v>
      </c>
      <c r="N982" s="37">
        <v>60</v>
      </c>
      <c r="O982" s="35">
        <v>95.5</v>
      </c>
      <c r="P982" s="40"/>
      <c r="Q982" s="40">
        <f t="shared" si="47"/>
        <v>9.5</v>
      </c>
      <c r="R982" s="41"/>
    </row>
    <row r="983" spans="1:18" ht="15.6" x14ac:dyDescent="0.3">
      <c r="A983" s="5"/>
      <c r="B983" s="105">
        <f t="shared" si="43"/>
        <v>2646</v>
      </c>
      <c r="C983" s="35"/>
      <c r="D983" s="34">
        <f t="shared" si="44"/>
        <v>2646</v>
      </c>
      <c r="E983" s="26">
        <v>45706</v>
      </c>
      <c r="F983" s="37">
        <v>2652</v>
      </c>
      <c r="G983" s="36">
        <v>45707</v>
      </c>
      <c r="H983" s="76">
        <f t="shared" si="45"/>
        <v>6</v>
      </c>
      <c r="K983" s="33"/>
      <c r="L983" s="687">
        <v>45706</v>
      </c>
      <c r="M983" s="34">
        <f t="shared" si="46"/>
        <v>95.5</v>
      </c>
      <c r="N983" s="37"/>
      <c r="O983" s="35">
        <v>75.5</v>
      </c>
      <c r="P983" s="40"/>
      <c r="Q983" s="40">
        <f t="shared" si="47"/>
        <v>20</v>
      </c>
      <c r="R983" s="41"/>
    </row>
    <row r="984" spans="1:18" ht="15.6" x14ac:dyDescent="0.3">
      <c r="A984" s="5"/>
      <c r="B984" s="105">
        <f t="shared" si="43"/>
        <v>2652</v>
      </c>
      <c r="C984" s="35"/>
      <c r="D984" s="34">
        <f t="shared" si="44"/>
        <v>2652</v>
      </c>
      <c r="E984" s="26">
        <v>45707</v>
      </c>
      <c r="F984" s="37">
        <v>2659</v>
      </c>
      <c r="G984" s="36">
        <v>45708</v>
      </c>
      <c r="H984" s="76">
        <f t="shared" si="45"/>
        <v>7</v>
      </c>
      <c r="K984" s="33"/>
      <c r="L984" s="687">
        <v>45707</v>
      </c>
      <c r="M984" s="34">
        <f t="shared" si="46"/>
        <v>75.5</v>
      </c>
      <c r="N984" s="37"/>
      <c r="O984" s="35">
        <v>47</v>
      </c>
      <c r="P984" s="40"/>
      <c r="Q984" s="40">
        <f t="shared" si="47"/>
        <v>28.5</v>
      </c>
      <c r="R984" s="41"/>
    </row>
    <row r="985" spans="1:18" ht="15.6" x14ac:dyDescent="0.3">
      <c r="A985" s="5"/>
      <c r="B985" s="105">
        <f t="shared" ref="B985:B991" si="48">F984</f>
        <v>2659</v>
      </c>
      <c r="C985" s="35"/>
      <c r="D985" s="34">
        <f t="shared" ref="D985:D991" si="49">F984</f>
        <v>2659</v>
      </c>
      <c r="E985" s="26">
        <v>45708</v>
      </c>
      <c r="F985" s="37">
        <v>2662</v>
      </c>
      <c r="G985" s="36">
        <v>45709</v>
      </c>
      <c r="H985" s="76">
        <f t="shared" ref="H985:H991" si="50">F985-D985</f>
        <v>3</v>
      </c>
      <c r="K985" s="33"/>
      <c r="L985" s="687">
        <v>45708</v>
      </c>
      <c r="M985" s="34">
        <f t="shared" ref="M985:M991" si="51">(O984)</f>
        <v>47</v>
      </c>
      <c r="N985" s="37">
        <v>90</v>
      </c>
      <c r="O985" s="35">
        <v>130</v>
      </c>
      <c r="P985" s="40"/>
      <c r="Q985" s="40">
        <f t="shared" ref="Q985:Q991" si="52">(M985+N985)-O985</f>
        <v>7</v>
      </c>
      <c r="R985" s="41"/>
    </row>
    <row r="986" spans="1:18" ht="15.6" x14ac:dyDescent="0.3">
      <c r="A986" s="5"/>
      <c r="B986" s="105">
        <f t="shared" si="48"/>
        <v>2662</v>
      </c>
      <c r="C986" s="35"/>
      <c r="D986" s="34">
        <f t="shared" si="49"/>
        <v>2662</v>
      </c>
      <c r="E986" s="26">
        <v>45709</v>
      </c>
      <c r="F986" s="37">
        <v>2667</v>
      </c>
      <c r="G986" s="36">
        <v>45710</v>
      </c>
      <c r="H986" s="76">
        <f t="shared" si="50"/>
        <v>5</v>
      </c>
      <c r="K986" s="33"/>
      <c r="L986" s="687">
        <v>45709</v>
      </c>
      <c r="M986" s="34">
        <f t="shared" si="51"/>
        <v>130</v>
      </c>
      <c r="N986" s="37"/>
      <c r="O986" s="35">
        <v>103</v>
      </c>
      <c r="P986" s="40"/>
      <c r="Q986" s="40">
        <f t="shared" si="52"/>
        <v>27</v>
      </c>
      <c r="R986" s="41"/>
    </row>
    <row r="987" spans="1:18" ht="15.6" x14ac:dyDescent="0.3">
      <c r="A987" s="5"/>
      <c r="B987" s="105">
        <f t="shared" si="48"/>
        <v>2667</v>
      </c>
      <c r="C987" s="35"/>
      <c r="D987" s="34">
        <f t="shared" si="49"/>
        <v>2667</v>
      </c>
      <c r="E987" s="26">
        <v>45710</v>
      </c>
      <c r="F987" s="37">
        <v>2667</v>
      </c>
      <c r="G987" s="36">
        <v>45711</v>
      </c>
      <c r="H987" s="76">
        <f t="shared" si="50"/>
        <v>0</v>
      </c>
      <c r="K987" s="33"/>
      <c r="L987" s="687">
        <v>45710</v>
      </c>
      <c r="M987" s="34">
        <f t="shared" si="51"/>
        <v>103</v>
      </c>
      <c r="N987" s="37"/>
      <c r="O987" s="35">
        <v>99.25</v>
      </c>
      <c r="P987" s="40"/>
      <c r="Q987" s="40">
        <f t="shared" si="52"/>
        <v>3.75</v>
      </c>
      <c r="R987" s="41"/>
    </row>
    <row r="988" spans="1:18" ht="15.6" x14ac:dyDescent="0.3">
      <c r="A988" s="5"/>
      <c r="B988" s="105">
        <f t="shared" si="48"/>
        <v>2667</v>
      </c>
      <c r="C988" s="35"/>
      <c r="D988" s="34">
        <f t="shared" si="49"/>
        <v>2667</v>
      </c>
      <c r="E988" s="26">
        <v>45711</v>
      </c>
      <c r="F988" s="37">
        <v>2667</v>
      </c>
      <c r="G988" s="36">
        <v>45712</v>
      </c>
      <c r="H988" s="76">
        <f t="shared" si="50"/>
        <v>0</v>
      </c>
      <c r="K988" s="33"/>
      <c r="L988" s="687">
        <v>45711</v>
      </c>
      <c r="M988" s="34">
        <f t="shared" si="51"/>
        <v>99.25</v>
      </c>
      <c r="N988" s="37"/>
      <c r="O988" s="35">
        <v>99.25</v>
      </c>
      <c r="P988" s="40"/>
      <c r="Q988" s="40">
        <f t="shared" si="52"/>
        <v>0</v>
      </c>
      <c r="R988" s="41"/>
    </row>
    <row r="989" spans="1:18" ht="15.6" x14ac:dyDescent="0.3">
      <c r="A989" s="5"/>
      <c r="B989" s="105">
        <f t="shared" si="48"/>
        <v>2667</v>
      </c>
      <c r="C989" s="35"/>
      <c r="D989" s="34">
        <f t="shared" si="49"/>
        <v>2667</v>
      </c>
      <c r="E989" s="26">
        <v>45712</v>
      </c>
      <c r="F989" s="37">
        <v>2668</v>
      </c>
      <c r="G989" s="36">
        <v>45713</v>
      </c>
      <c r="H989" s="76">
        <f t="shared" si="50"/>
        <v>1</v>
      </c>
      <c r="K989" s="33"/>
      <c r="L989" s="687">
        <v>45712</v>
      </c>
      <c r="M989" s="34">
        <f t="shared" si="51"/>
        <v>99.25</v>
      </c>
      <c r="N989" s="37"/>
      <c r="O989" s="35">
        <v>99.25</v>
      </c>
      <c r="P989" s="40"/>
      <c r="Q989" s="40">
        <f t="shared" si="52"/>
        <v>0</v>
      </c>
      <c r="R989" s="41"/>
    </row>
    <row r="990" spans="1:18" ht="15.6" x14ac:dyDescent="0.3">
      <c r="A990" s="5"/>
      <c r="B990" s="105">
        <f t="shared" si="48"/>
        <v>2668</v>
      </c>
      <c r="C990" s="35"/>
      <c r="D990" s="34">
        <f t="shared" si="49"/>
        <v>2668</v>
      </c>
      <c r="E990" s="26">
        <v>45713</v>
      </c>
      <c r="F990" s="37">
        <v>2672</v>
      </c>
      <c r="G990" s="36">
        <v>45714</v>
      </c>
      <c r="H990" s="76">
        <f t="shared" si="50"/>
        <v>4</v>
      </c>
      <c r="K990" s="33"/>
      <c r="L990" s="687">
        <v>45713</v>
      </c>
      <c r="M990" s="34">
        <f t="shared" si="51"/>
        <v>99.25</v>
      </c>
      <c r="N990" s="37"/>
      <c r="O990" s="35">
        <v>75.5</v>
      </c>
      <c r="P990" s="40"/>
      <c r="Q990" s="40">
        <f t="shared" si="52"/>
        <v>23.75</v>
      </c>
      <c r="R990" s="41"/>
    </row>
    <row r="991" spans="1:18" ht="15.6" x14ac:dyDescent="0.3">
      <c r="A991" s="5"/>
      <c r="B991" s="105">
        <f t="shared" si="48"/>
        <v>2672</v>
      </c>
      <c r="C991" s="35"/>
      <c r="D991" s="34">
        <f t="shared" si="49"/>
        <v>2672</v>
      </c>
      <c r="E991" s="26">
        <v>45714</v>
      </c>
      <c r="F991" s="37">
        <v>2675</v>
      </c>
      <c r="G991" s="36">
        <v>45715</v>
      </c>
      <c r="H991" s="76">
        <f t="shared" si="50"/>
        <v>3</v>
      </c>
      <c r="K991" s="33"/>
      <c r="L991" s="687">
        <v>45714</v>
      </c>
      <c r="M991" s="34">
        <f t="shared" si="51"/>
        <v>75.5</v>
      </c>
      <c r="N991" s="37"/>
      <c r="O991" s="35">
        <v>71.25</v>
      </c>
      <c r="P991" s="40"/>
      <c r="Q991" s="40">
        <f t="shared" si="52"/>
        <v>4.25</v>
      </c>
      <c r="R991" s="41"/>
    </row>
    <row r="992" spans="1:18" ht="15.6" x14ac:dyDescent="0.3">
      <c r="A992" s="5"/>
      <c r="B992" s="105">
        <f t="shared" ref="B992:B1043" si="53">F991</f>
        <v>2675</v>
      </c>
      <c r="C992" s="35"/>
      <c r="D992" s="34">
        <f t="shared" ref="D992:D1043" si="54">F991</f>
        <v>2675</v>
      </c>
      <c r="E992" s="26">
        <v>45715</v>
      </c>
      <c r="F992" s="37">
        <v>2675</v>
      </c>
      <c r="G992" s="36">
        <v>45716</v>
      </c>
      <c r="H992" s="76">
        <f t="shared" ref="H992:H1043" si="55">F992-D992</f>
        <v>0</v>
      </c>
      <c r="K992" s="33"/>
      <c r="L992" s="687">
        <v>45715</v>
      </c>
      <c r="M992" s="34">
        <f t="shared" ref="M992:M1043" si="56">(O991)</f>
        <v>71.25</v>
      </c>
      <c r="N992" s="37"/>
      <c r="O992" s="35">
        <v>71.25</v>
      </c>
      <c r="P992" s="40"/>
      <c r="Q992" s="40">
        <f t="shared" ref="Q992:Q1043" si="57">(M992+N992)-O992</f>
        <v>0</v>
      </c>
      <c r="R992" s="41"/>
    </row>
    <row r="993" spans="1:19" ht="15.6" x14ac:dyDescent="0.3">
      <c r="A993" s="5"/>
      <c r="B993" s="105">
        <f t="shared" si="53"/>
        <v>2675</v>
      </c>
      <c r="C993" s="35"/>
      <c r="D993" s="34">
        <f t="shared" si="54"/>
        <v>2675</v>
      </c>
      <c r="E993" s="26">
        <v>45716</v>
      </c>
      <c r="F993" s="37">
        <v>2675</v>
      </c>
      <c r="G993" s="36">
        <v>45717</v>
      </c>
      <c r="H993" s="76">
        <f t="shared" si="55"/>
        <v>0</v>
      </c>
      <c r="K993" s="33"/>
      <c r="L993" s="687">
        <v>45716</v>
      </c>
      <c r="M993" s="34">
        <f t="shared" si="56"/>
        <v>71.25</v>
      </c>
      <c r="N993" s="37"/>
      <c r="O993" s="35">
        <v>65.599999999999994</v>
      </c>
      <c r="P993" s="40"/>
      <c r="Q993" s="40">
        <f t="shared" si="57"/>
        <v>5.6500000000000057</v>
      </c>
      <c r="R993" s="41"/>
      <c r="S993" s="48">
        <f>SUM(Q966:Q993)</f>
        <v>342.4</v>
      </c>
    </row>
    <row r="994" spans="1:19" ht="15.6" x14ac:dyDescent="0.3">
      <c r="A994" s="5"/>
      <c r="B994" s="105">
        <f t="shared" si="53"/>
        <v>2675</v>
      </c>
      <c r="C994" s="35"/>
      <c r="D994" s="34">
        <f t="shared" si="54"/>
        <v>2675</v>
      </c>
      <c r="E994" s="26">
        <v>45717</v>
      </c>
      <c r="F994" s="37">
        <v>2675</v>
      </c>
      <c r="G994" s="36">
        <v>45718</v>
      </c>
      <c r="H994" s="76">
        <f t="shared" si="55"/>
        <v>0</v>
      </c>
      <c r="K994" s="33"/>
      <c r="L994" s="687">
        <v>45717</v>
      </c>
      <c r="M994" s="34">
        <f t="shared" si="56"/>
        <v>65.599999999999994</v>
      </c>
      <c r="N994" s="37"/>
      <c r="O994" s="35">
        <v>65.599999999999994</v>
      </c>
      <c r="P994" s="40"/>
      <c r="Q994" s="40">
        <f t="shared" si="57"/>
        <v>0</v>
      </c>
      <c r="R994" s="41"/>
    </row>
    <row r="995" spans="1:19" ht="15.6" x14ac:dyDescent="0.3">
      <c r="A995" s="5"/>
      <c r="B995" s="105">
        <f t="shared" si="53"/>
        <v>2675</v>
      </c>
      <c r="C995" s="35"/>
      <c r="D995" s="34">
        <f t="shared" si="54"/>
        <v>2675</v>
      </c>
      <c r="E995" s="26">
        <v>45718</v>
      </c>
      <c r="F995" s="37">
        <v>2675</v>
      </c>
      <c r="G995" s="36">
        <v>45719</v>
      </c>
      <c r="H995" s="76">
        <f t="shared" si="55"/>
        <v>0</v>
      </c>
      <c r="K995" s="33"/>
      <c r="L995" s="687">
        <v>45718</v>
      </c>
      <c r="M995" s="34">
        <f t="shared" si="56"/>
        <v>65.599999999999994</v>
      </c>
      <c r="N995" s="37"/>
      <c r="O995" s="35">
        <v>60</v>
      </c>
      <c r="P995" s="40"/>
      <c r="Q995" s="40">
        <f t="shared" si="57"/>
        <v>5.5999999999999943</v>
      </c>
      <c r="R995" s="41"/>
    </row>
    <row r="996" spans="1:19" ht="15.6" x14ac:dyDescent="0.3">
      <c r="A996" s="5"/>
      <c r="B996" s="105">
        <f t="shared" si="53"/>
        <v>2675</v>
      </c>
      <c r="C996" s="35"/>
      <c r="D996" s="34">
        <f t="shared" si="54"/>
        <v>2675</v>
      </c>
      <c r="E996" s="26">
        <v>45719</v>
      </c>
      <c r="F996" s="37">
        <v>2675</v>
      </c>
      <c r="G996" s="36">
        <v>45720</v>
      </c>
      <c r="H996" s="76">
        <f t="shared" si="55"/>
        <v>0</v>
      </c>
      <c r="K996" s="33"/>
      <c r="L996" s="687">
        <v>45719</v>
      </c>
      <c r="M996" s="34">
        <f t="shared" si="56"/>
        <v>60</v>
      </c>
      <c r="N996" s="37"/>
      <c r="O996" s="35">
        <v>60</v>
      </c>
      <c r="P996" s="40"/>
      <c r="Q996" s="40">
        <f t="shared" si="57"/>
        <v>0</v>
      </c>
      <c r="R996" s="41"/>
    </row>
    <row r="997" spans="1:19" ht="15.6" x14ac:dyDescent="0.3">
      <c r="A997" s="5"/>
      <c r="B997" s="105">
        <f t="shared" si="53"/>
        <v>2675</v>
      </c>
      <c r="C997" s="35"/>
      <c r="D997" s="34">
        <f t="shared" si="54"/>
        <v>2675</v>
      </c>
      <c r="E997" s="26">
        <v>45720</v>
      </c>
      <c r="F997" s="37">
        <v>2678</v>
      </c>
      <c r="G997" s="36">
        <v>45721</v>
      </c>
      <c r="H997" s="76">
        <f t="shared" si="55"/>
        <v>3</v>
      </c>
      <c r="K997" s="33"/>
      <c r="L997" s="687">
        <v>45720</v>
      </c>
      <c r="M997" s="34">
        <f t="shared" si="56"/>
        <v>60</v>
      </c>
      <c r="N997" s="37"/>
      <c r="O997" s="35">
        <v>50.625</v>
      </c>
      <c r="P997" s="40"/>
      <c r="Q997" s="40">
        <f t="shared" si="57"/>
        <v>9.375</v>
      </c>
      <c r="R997" s="41"/>
    </row>
    <row r="998" spans="1:19" ht="15.6" x14ac:dyDescent="0.3">
      <c r="A998" s="5"/>
      <c r="B998" s="105">
        <f t="shared" si="53"/>
        <v>2678</v>
      </c>
      <c r="C998" s="35"/>
      <c r="D998" s="34">
        <f t="shared" si="54"/>
        <v>2678</v>
      </c>
      <c r="E998" s="26">
        <v>45721</v>
      </c>
      <c r="F998" s="37">
        <v>2679</v>
      </c>
      <c r="G998" s="36">
        <v>45722</v>
      </c>
      <c r="H998" s="76">
        <f t="shared" si="55"/>
        <v>1</v>
      </c>
      <c r="K998" s="33"/>
      <c r="L998" s="687">
        <v>45721</v>
      </c>
      <c r="M998" s="34">
        <f t="shared" si="56"/>
        <v>50.625</v>
      </c>
      <c r="N998" s="37"/>
      <c r="O998" s="35">
        <v>48.75</v>
      </c>
      <c r="P998" s="40"/>
      <c r="Q998" s="40">
        <f t="shared" si="57"/>
        <v>1.875</v>
      </c>
      <c r="R998" s="41"/>
    </row>
    <row r="999" spans="1:19" ht="15.6" x14ac:dyDescent="0.3">
      <c r="A999" s="5"/>
      <c r="B999" s="105">
        <f t="shared" si="53"/>
        <v>2679</v>
      </c>
      <c r="C999" s="35"/>
      <c r="D999" s="34">
        <f t="shared" si="54"/>
        <v>2679</v>
      </c>
      <c r="E999" s="26">
        <v>45722</v>
      </c>
      <c r="F999" s="37">
        <v>2685</v>
      </c>
      <c r="G999" s="36">
        <v>45723</v>
      </c>
      <c r="H999" s="76">
        <f t="shared" si="55"/>
        <v>6</v>
      </c>
      <c r="K999" s="33"/>
      <c r="L999" s="687">
        <v>45722</v>
      </c>
      <c r="M999" s="34">
        <f t="shared" si="56"/>
        <v>48.75</v>
      </c>
      <c r="N999" s="37">
        <v>60</v>
      </c>
      <c r="O999" s="35">
        <v>71.25</v>
      </c>
      <c r="P999" s="40"/>
      <c r="Q999" s="40">
        <f t="shared" si="57"/>
        <v>37.5</v>
      </c>
      <c r="R999" s="41"/>
    </row>
    <row r="1000" spans="1:19" ht="15.6" x14ac:dyDescent="0.3">
      <c r="A1000" s="5"/>
      <c r="B1000" s="105">
        <f t="shared" si="53"/>
        <v>2685</v>
      </c>
      <c r="C1000" s="35"/>
      <c r="D1000" s="34">
        <f t="shared" si="54"/>
        <v>2685</v>
      </c>
      <c r="E1000" s="26">
        <v>45723</v>
      </c>
      <c r="F1000" s="37">
        <v>2686</v>
      </c>
      <c r="G1000" s="36">
        <v>45724</v>
      </c>
      <c r="H1000" s="76">
        <f t="shared" si="55"/>
        <v>1</v>
      </c>
      <c r="K1000" s="33"/>
      <c r="L1000" s="687">
        <v>45723</v>
      </c>
      <c r="M1000" s="34">
        <f t="shared" si="56"/>
        <v>71.25</v>
      </c>
      <c r="N1000" s="37"/>
      <c r="O1000" s="35">
        <v>71.25</v>
      </c>
      <c r="P1000" s="40"/>
      <c r="Q1000" s="40">
        <f t="shared" si="57"/>
        <v>0</v>
      </c>
      <c r="R1000" s="41"/>
    </row>
    <row r="1001" spans="1:19" ht="15" customHeight="1" x14ac:dyDescent="0.3">
      <c r="B1001" s="105">
        <f t="shared" si="53"/>
        <v>2686</v>
      </c>
      <c r="C1001" s="35"/>
      <c r="D1001" s="34">
        <f t="shared" si="54"/>
        <v>2686</v>
      </c>
      <c r="E1001" s="26">
        <v>45724</v>
      </c>
      <c r="F1001" s="37">
        <v>2686</v>
      </c>
      <c r="G1001" s="36">
        <v>45725</v>
      </c>
      <c r="H1001" s="76">
        <f t="shared" si="55"/>
        <v>0</v>
      </c>
      <c r="K1001" s="33"/>
      <c r="L1001" s="687">
        <v>45724</v>
      </c>
      <c r="M1001" s="34">
        <f t="shared" si="56"/>
        <v>71.25</v>
      </c>
      <c r="N1001" s="37"/>
      <c r="O1001" s="35">
        <v>71.25</v>
      </c>
      <c r="P1001" s="40"/>
      <c r="Q1001" s="40">
        <f t="shared" si="57"/>
        <v>0</v>
      </c>
      <c r="R1001" s="41"/>
    </row>
    <row r="1002" spans="1:19" ht="15" customHeight="1" x14ac:dyDescent="0.3">
      <c r="B1002" s="105">
        <f t="shared" si="53"/>
        <v>2686</v>
      </c>
      <c r="C1002" s="35"/>
      <c r="D1002" s="34">
        <f t="shared" si="54"/>
        <v>2686</v>
      </c>
      <c r="E1002" s="26">
        <v>45725</v>
      </c>
      <c r="F1002" s="37">
        <v>2686</v>
      </c>
      <c r="G1002" s="36">
        <v>45726</v>
      </c>
      <c r="H1002" s="76">
        <f t="shared" si="55"/>
        <v>0</v>
      </c>
      <c r="K1002" s="33"/>
      <c r="L1002" s="687">
        <v>45725</v>
      </c>
      <c r="M1002" s="34">
        <f t="shared" si="56"/>
        <v>71.25</v>
      </c>
      <c r="N1002" s="37"/>
      <c r="O1002" s="35">
        <v>71.25</v>
      </c>
      <c r="P1002" s="40"/>
      <c r="Q1002" s="40">
        <f t="shared" si="57"/>
        <v>0</v>
      </c>
      <c r="R1002" s="41"/>
    </row>
    <row r="1003" spans="1:19" ht="15" customHeight="1" x14ac:dyDescent="0.3">
      <c r="B1003" s="105">
        <f t="shared" si="53"/>
        <v>2686</v>
      </c>
      <c r="C1003" s="35"/>
      <c r="D1003" s="34">
        <f t="shared" si="54"/>
        <v>2686</v>
      </c>
      <c r="E1003" s="26">
        <v>45726</v>
      </c>
      <c r="F1003" s="37">
        <v>2687</v>
      </c>
      <c r="G1003" s="36">
        <v>45727</v>
      </c>
      <c r="H1003" s="76">
        <f t="shared" si="55"/>
        <v>1</v>
      </c>
      <c r="K1003" s="33"/>
      <c r="L1003" s="687">
        <v>45726</v>
      </c>
      <c r="M1003" s="34">
        <f t="shared" si="56"/>
        <v>71.25</v>
      </c>
      <c r="N1003" s="37"/>
      <c r="O1003" s="35">
        <v>71.25</v>
      </c>
      <c r="P1003" s="40"/>
      <c r="Q1003" s="40">
        <f t="shared" si="57"/>
        <v>0</v>
      </c>
      <c r="R1003" s="41"/>
    </row>
    <row r="1004" spans="1:19" ht="15" customHeight="1" x14ac:dyDescent="0.3">
      <c r="B1004" s="105">
        <f t="shared" si="53"/>
        <v>2687</v>
      </c>
      <c r="C1004" s="35"/>
      <c r="D1004" s="34">
        <f t="shared" si="54"/>
        <v>2687</v>
      </c>
      <c r="E1004" s="26">
        <v>45727</v>
      </c>
      <c r="F1004" s="37">
        <v>2687</v>
      </c>
      <c r="G1004" s="36">
        <v>45728</v>
      </c>
      <c r="H1004" s="76">
        <f t="shared" si="55"/>
        <v>0</v>
      </c>
      <c r="K1004" s="33"/>
      <c r="L1004" s="687">
        <v>45727</v>
      </c>
      <c r="M1004" s="34">
        <f t="shared" si="56"/>
        <v>71.25</v>
      </c>
      <c r="N1004" s="37"/>
      <c r="O1004" s="35">
        <v>65.599999999999994</v>
      </c>
      <c r="P1004" s="40"/>
      <c r="Q1004" s="40">
        <f t="shared" si="57"/>
        <v>5.6500000000000057</v>
      </c>
      <c r="R1004" s="41"/>
    </row>
    <row r="1005" spans="1:19" ht="15" customHeight="1" x14ac:dyDescent="0.3">
      <c r="B1005" s="105">
        <f t="shared" si="53"/>
        <v>2687</v>
      </c>
      <c r="C1005" s="35"/>
      <c r="D1005" s="34">
        <f t="shared" si="54"/>
        <v>2687</v>
      </c>
      <c r="E1005" s="26">
        <v>45728</v>
      </c>
      <c r="F1005" s="37">
        <v>2688</v>
      </c>
      <c r="G1005" s="36">
        <v>45729</v>
      </c>
      <c r="H1005" s="76">
        <f t="shared" si="55"/>
        <v>1</v>
      </c>
      <c r="K1005" s="33"/>
      <c r="L1005" s="687">
        <v>45728</v>
      </c>
      <c r="M1005" s="34">
        <f t="shared" si="56"/>
        <v>65.599999999999994</v>
      </c>
      <c r="N1005" s="37"/>
      <c r="O1005" s="35">
        <v>60</v>
      </c>
      <c r="P1005" s="40"/>
      <c r="Q1005" s="40">
        <f t="shared" si="57"/>
        <v>5.5999999999999943</v>
      </c>
      <c r="R1005" s="41"/>
    </row>
    <row r="1006" spans="1:19" ht="15" customHeight="1" x14ac:dyDescent="0.3">
      <c r="B1006" s="105">
        <f t="shared" si="53"/>
        <v>2688</v>
      </c>
      <c r="C1006" s="35"/>
      <c r="D1006" s="34">
        <f t="shared" si="54"/>
        <v>2688</v>
      </c>
      <c r="E1006" s="26">
        <v>45729</v>
      </c>
      <c r="F1006" s="37">
        <v>2688</v>
      </c>
      <c r="G1006" s="36">
        <v>45730</v>
      </c>
      <c r="H1006" s="76">
        <f t="shared" si="55"/>
        <v>0</v>
      </c>
      <c r="K1006" s="33"/>
      <c r="L1006" s="687">
        <v>45729</v>
      </c>
      <c r="M1006" s="34">
        <f t="shared" si="56"/>
        <v>60</v>
      </c>
      <c r="N1006" s="37"/>
      <c r="O1006" s="35">
        <v>60</v>
      </c>
      <c r="P1006" s="40"/>
      <c r="Q1006" s="40">
        <f t="shared" si="57"/>
        <v>0</v>
      </c>
      <c r="R1006" s="41"/>
    </row>
    <row r="1007" spans="1:19" ht="15" customHeight="1" x14ac:dyDescent="0.3">
      <c r="B1007" s="105">
        <f t="shared" si="53"/>
        <v>2688</v>
      </c>
      <c r="C1007" s="35"/>
      <c r="D1007" s="34">
        <f t="shared" si="54"/>
        <v>2688</v>
      </c>
      <c r="E1007" s="26">
        <v>45730</v>
      </c>
      <c r="F1007" s="37">
        <v>2694</v>
      </c>
      <c r="G1007" s="36">
        <v>45731</v>
      </c>
      <c r="H1007" s="76">
        <f t="shared" si="55"/>
        <v>6</v>
      </c>
      <c r="K1007" s="33"/>
      <c r="L1007" s="687">
        <v>45730</v>
      </c>
      <c r="M1007" s="34">
        <f t="shared" si="56"/>
        <v>60</v>
      </c>
      <c r="N1007" s="37">
        <v>90</v>
      </c>
      <c r="O1007" s="35">
        <v>120</v>
      </c>
      <c r="P1007" s="40"/>
      <c r="Q1007" s="40">
        <f t="shared" si="57"/>
        <v>30</v>
      </c>
      <c r="R1007" s="41"/>
    </row>
    <row r="1008" spans="1:19" ht="15" customHeight="1" x14ac:dyDescent="0.3">
      <c r="B1008" s="105">
        <f t="shared" si="53"/>
        <v>2694</v>
      </c>
      <c r="C1008" s="35"/>
      <c r="D1008" s="34">
        <f t="shared" si="54"/>
        <v>2694</v>
      </c>
      <c r="E1008" s="26">
        <v>45731</v>
      </c>
      <c r="F1008" s="37">
        <v>2703</v>
      </c>
      <c r="G1008" s="36">
        <v>45732</v>
      </c>
      <c r="H1008" s="76">
        <f t="shared" si="55"/>
        <v>9</v>
      </c>
      <c r="K1008" s="33"/>
      <c r="L1008" s="687">
        <v>45731</v>
      </c>
      <c r="M1008" s="34">
        <f t="shared" si="56"/>
        <v>120</v>
      </c>
      <c r="N1008" s="37"/>
      <c r="O1008" s="35">
        <v>95.5</v>
      </c>
      <c r="P1008" s="40"/>
      <c r="Q1008" s="40">
        <f t="shared" si="57"/>
        <v>24.5</v>
      </c>
      <c r="R1008" s="41"/>
    </row>
    <row r="1009" spans="2:19" ht="15" customHeight="1" x14ac:dyDescent="0.3">
      <c r="B1009" s="105">
        <f t="shared" si="53"/>
        <v>2703</v>
      </c>
      <c r="C1009" s="35"/>
      <c r="D1009" s="34">
        <f t="shared" si="54"/>
        <v>2703</v>
      </c>
      <c r="E1009" s="26">
        <v>45732</v>
      </c>
      <c r="F1009" s="37">
        <v>2706</v>
      </c>
      <c r="G1009" s="36">
        <v>45733</v>
      </c>
      <c r="H1009" s="76">
        <f t="shared" si="55"/>
        <v>3</v>
      </c>
      <c r="K1009" s="33"/>
      <c r="L1009" s="687">
        <v>45732</v>
      </c>
      <c r="M1009" s="34">
        <f t="shared" si="56"/>
        <v>95.5</v>
      </c>
      <c r="N1009" s="37"/>
      <c r="O1009" s="35">
        <v>88</v>
      </c>
      <c r="P1009" s="40"/>
      <c r="Q1009" s="40">
        <f t="shared" si="57"/>
        <v>7.5</v>
      </c>
      <c r="R1009" s="41"/>
    </row>
    <row r="1010" spans="2:19" ht="15" customHeight="1" x14ac:dyDescent="0.3">
      <c r="B1010" s="105">
        <f t="shared" si="53"/>
        <v>2706</v>
      </c>
      <c r="C1010" s="35"/>
      <c r="D1010" s="34">
        <f t="shared" si="54"/>
        <v>2706</v>
      </c>
      <c r="E1010" s="26">
        <v>45733</v>
      </c>
      <c r="F1010" s="37">
        <v>2718</v>
      </c>
      <c r="G1010" s="36">
        <v>45734</v>
      </c>
      <c r="H1010" s="76">
        <f t="shared" si="55"/>
        <v>12</v>
      </c>
      <c r="K1010" s="33"/>
      <c r="L1010" s="687">
        <v>45733</v>
      </c>
      <c r="M1010" s="34">
        <f t="shared" si="56"/>
        <v>88</v>
      </c>
      <c r="N1010" s="37">
        <v>60</v>
      </c>
      <c r="O1010" s="35">
        <v>85.9</v>
      </c>
      <c r="P1010" s="40"/>
      <c r="Q1010" s="40">
        <f t="shared" si="57"/>
        <v>62.099999999999994</v>
      </c>
      <c r="R1010" s="41"/>
    </row>
    <row r="1011" spans="2:19" ht="15" customHeight="1" x14ac:dyDescent="0.3">
      <c r="B1011" s="105">
        <f t="shared" si="53"/>
        <v>2718</v>
      </c>
      <c r="C1011" s="35"/>
      <c r="D1011" s="34">
        <f t="shared" si="54"/>
        <v>2718</v>
      </c>
      <c r="E1011" s="26">
        <v>45734</v>
      </c>
      <c r="F1011" s="37">
        <v>2725</v>
      </c>
      <c r="G1011" s="36">
        <v>45735</v>
      </c>
      <c r="H1011" s="76">
        <f t="shared" si="55"/>
        <v>7</v>
      </c>
      <c r="K1011" s="33"/>
      <c r="L1011" s="687">
        <v>45734</v>
      </c>
      <c r="M1011" s="34">
        <f t="shared" si="56"/>
        <v>85.9</v>
      </c>
      <c r="N1011" s="37"/>
      <c r="O1011" s="35">
        <v>50.625</v>
      </c>
      <c r="P1011" s="40"/>
      <c r="Q1011" s="40">
        <f t="shared" si="57"/>
        <v>35.275000000000006</v>
      </c>
      <c r="R1011" s="41"/>
    </row>
    <row r="1012" spans="2:19" ht="15" customHeight="1" x14ac:dyDescent="0.3">
      <c r="B1012" s="105">
        <f t="shared" si="53"/>
        <v>2725</v>
      </c>
      <c r="C1012" s="35"/>
      <c r="D1012" s="34">
        <f t="shared" si="54"/>
        <v>2725</v>
      </c>
      <c r="E1012" s="26">
        <v>45735</v>
      </c>
      <c r="F1012" s="37">
        <v>2730</v>
      </c>
      <c r="G1012" s="36">
        <v>45736</v>
      </c>
      <c r="H1012" s="76">
        <f t="shared" si="55"/>
        <v>5</v>
      </c>
      <c r="K1012" s="33"/>
      <c r="L1012" s="687">
        <v>45735</v>
      </c>
      <c r="M1012" s="34">
        <f t="shared" si="56"/>
        <v>50.625</v>
      </c>
      <c r="N1012" s="37">
        <v>60</v>
      </c>
      <c r="O1012" s="35">
        <v>91.75</v>
      </c>
      <c r="P1012" s="40"/>
      <c r="Q1012" s="40">
        <f t="shared" si="57"/>
        <v>18.875</v>
      </c>
      <c r="R1012" s="41"/>
    </row>
    <row r="1013" spans="2:19" ht="15" customHeight="1" x14ac:dyDescent="0.3">
      <c r="B1013" s="105">
        <f t="shared" si="53"/>
        <v>2730</v>
      </c>
      <c r="C1013" s="35"/>
      <c r="D1013" s="34">
        <f t="shared" si="54"/>
        <v>2730</v>
      </c>
      <c r="E1013" s="26">
        <v>45736</v>
      </c>
      <c r="F1013" s="37">
        <v>2732</v>
      </c>
      <c r="G1013" s="36">
        <v>45737</v>
      </c>
      <c r="H1013" s="76">
        <f t="shared" si="55"/>
        <v>2</v>
      </c>
      <c r="K1013" s="33"/>
      <c r="L1013" s="687">
        <v>45736</v>
      </c>
      <c r="M1013" s="34">
        <f t="shared" si="56"/>
        <v>91.75</v>
      </c>
      <c r="N1013" s="37"/>
      <c r="O1013" s="35">
        <v>79.75</v>
      </c>
      <c r="P1013" s="40"/>
      <c r="Q1013" s="40">
        <f t="shared" si="57"/>
        <v>12</v>
      </c>
      <c r="R1013" s="41"/>
    </row>
    <row r="1014" spans="2:19" ht="15" customHeight="1" x14ac:dyDescent="0.3">
      <c r="B1014" s="105">
        <f t="shared" si="53"/>
        <v>2732</v>
      </c>
      <c r="C1014" s="35"/>
      <c r="D1014" s="34">
        <f t="shared" si="54"/>
        <v>2732</v>
      </c>
      <c r="E1014" s="26">
        <v>45737</v>
      </c>
      <c r="F1014" s="37">
        <v>2732</v>
      </c>
      <c r="G1014" s="36">
        <v>45738</v>
      </c>
      <c r="H1014" s="76">
        <f t="shared" si="55"/>
        <v>0</v>
      </c>
      <c r="K1014" s="33"/>
      <c r="L1014" s="687">
        <v>45737</v>
      </c>
      <c r="M1014" s="34">
        <f t="shared" si="56"/>
        <v>79.75</v>
      </c>
      <c r="N1014" s="37"/>
      <c r="O1014" s="35">
        <v>79.75</v>
      </c>
      <c r="P1014" s="40"/>
      <c r="Q1014" s="40">
        <f t="shared" si="57"/>
        <v>0</v>
      </c>
      <c r="R1014" s="41"/>
    </row>
    <row r="1015" spans="2:19" ht="15" customHeight="1" x14ac:dyDescent="0.3">
      <c r="B1015" s="105">
        <f t="shared" si="53"/>
        <v>2732</v>
      </c>
      <c r="C1015" s="35"/>
      <c r="D1015" s="34">
        <f t="shared" si="54"/>
        <v>2732</v>
      </c>
      <c r="E1015" s="26">
        <v>45738</v>
      </c>
      <c r="F1015" s="37">
        <v>2732</v>
      </c>
      <c r="G1015" s="36">
        <v>45739</v>
      </c>
      <c r="H1015" s="76">
        <f t="shared" si="55"/>
        <v>0</v>
      </c>
      <c r="K1015" s="33"/>
      <c r="L1015" s="687">
        <v>45738</v>
      </c>
      <c r="M1015" s="34">
        <f t="shared" si="56"/>
        <v>79.75</v>
      </c>
      <c r="N1015" s="37"/>
      <c r="O1015" s="35">
        <v>79.75</v>
      </c>
      <c r="P1015" s="40"/>
      <c r="Q1015" s="40">
        <f t="shared" si="57"/>
        <v>0</v>
      </c>
      <c r="R1015" s="41"/>
    </row>
    <row r="1016" spans="2:19" ht="15" customHeight="1" x14ac:dyDescent="0.3">
      <c r="B1016" s="105">
        <f t="shared" si="53"/>
        <v>2732</v>
      </c>
      <c r="C1016" s="35"/>
      <c r="D1016" s="34">
        <f t="shared" si="54"/>
        <v>2732</v>
      </c>
      <c r="E1016" s="26">
        <v>45739</v>
      </c>
      <c r="F1016" s="37">
        <v>2732</v>
      </c>
      <c r="G1016" s="36">
        <v>45740</v>
      </c>
      <c r="H1016" s="76">
        <f t="shared" si="55"/>
        <v>0</v>
      </c>
      <c r="K1016" s="33"/>
      <c r="L1016" s="687">
        <v>45739</v>
      </c>
      <c r="M1016" s="34">
        <f t="shared" si="56"/>
        <v>79.75</v>
      </c>
      <c r="N1016" s="37"/>
      <c r="O1016" s="35">
        <v>75.5</v>
      </c>
      <c r="P1016" s="40"/>
      <c r="Q1016" s="40">
        <f t="shared" si="57"/>
        <v>4.25</v>
      </c>
      <c r="R1016" s="41"/>
    </row>
    <row r="1017" spans="2:19" ht="15" customHeight="1" x14ac:dyDescent="0.3">
      <c r="B1017" s="105">
        <f t="shared" si="53"/>
        <v>2732</v>
      </c>
      <c r="C1017" s="35"/>
      <c r="D1017" s="34">
        <f t="shared" si="54"/>
        <v>2732</v>
      </c>
      <c r="E1017" s="26">
        <v>45740</v>
      </c>
      <c r="F1017" s="37">
        <v>2735</v>
      </c>
      <c r="G1017" s="36">
        <v>45741</v>
      </c>
      <c r="H1017" s="76">
        <f t="shared" si="55"/>
        <v>3</v>
      </c>
      <c r="K1017" s="33"/>
      <c r="L1017" s="687">
        <v>45740</v>
      </c>
      <c r="M1017" s="34">
        <f t="shared" si="56"/>
        <v>75.5</v>
      </c>
      <c r="N1017" s="37"/>
      <c r="O1017" s="35">
        <v>65.599999999999994</v>
      </c>
      <c r="P1017" s="40"/>
      <c r="Q1017" s="40">
        <f t="shared" si="57"/>
        <v>9.9000000000000057</v>
      </c>
      <c r="R1017" s="41"/>
    </row>
    <row r="1018" spans="2:19" ht="15" customHeight="1" x14ac:dyDescent="0.3">
      <c r="B1018" s="105">
        <f t="shared" si="53"/>
        <v>2735</v>
      </c>
      <c r="C1018" s="35"/>
      <c r="D1018" s="34">
        <f t="shared" si="54"/>
        <v>2735</v>
      </c>
      <c r="E1018" s="26">
        <v>45741</v>
      </c>
      <c r="F1018" s="37">
        <v>2739</v>
      </c>
      <c r="G1018" s="36">
        <v>45742</v>
      </c>
      <c r="H1018" s="76">
        <f t="shared" si="55"/>
        <v>4</v>
      </c>
      <c r="K1018" s="33"/>
      <c r="L1018" s="687">
        <v>45741</v>
      </c>
      <c r="M1018" s="34">
        <f t="shared" si="56"/>
        <v>65.599999999999994</v>
      </c>
      <c r="N1018" s="37"/>
      <c r="O1018" s="35">
        <v>48.75</v>
      </c>
      <c r="P1018" s="40"/>
      <c r="Q1018" s="40">
        <f t="shared" si="57"/>
        <v>16.849999999999994</v>
      </c>
      <c r="R1018" s="41"/>
    </row>
    <row r="1019" spans="2:19" ht="15" customHeight="1" x14ac:dyDescent="0.3">
      <c r="B1019" s="105">
        <f t="shared" si="53"/>
        <v>2739</v>
      </c>
      <c r="C1019" s="35"/>
      <c r="D1019" s="34">
        <f t="shared" si="54"/>
        <v>2739</v>
      </c>
      <c r="E1019" s="26">
        <v>45742</v>
      </c>
      <c r="F1019" s="37">
        <v>2740</v>
      </c>
      <c r="G1019" s="36">
        <v>45743</v>
      </c>
      <c r="H1019" s="76">
        <f t="shared" si="55"/>
        <v>1</v>
      </c>
      <c r="K1019" s="33"/>
      <c r="L1019" s="687">
        <v>45742</v>
      </c>
      <c r="M1019" s="34">
        <f t="shared" si="56"/>
        <v>48.75</v>
      </c>
      <c r="N1019" s="37">
        <v>90</v>
      </c>
      <c r="O1019" s="35">
        <v>130</v>
      </c>
      <c r="P1019" s="40"/>
      <c r="Q1019" s="40">
        <f t="shared" si="57"/>
        <v>8.75</v>
      </c>
      <c r="R1019" s="41"/>
    </row>
    <row r="1020" spans="2:19" ht="15" customHeight="1" x14ac:dyDescent="0.3">
      <c r="B1020" s="105">
        <f t="shared" si="53"/>
        <v>2740</v>
      </c>
      <c r="C1020" s="35"/>
      <c r="D1020" s="34">
        <f t="shared" si="54"/>
        <v>2740</v>
      </c>
      <c r="E1020" s="26">
        <v>45743</v>
      </c>
      <c r="F1020" s="37">
        <v>2741</v>
      </c>
      <c r="G1020" s="36">
        <v>45744</v>
      </c>
      <c r="H1020" s="76">
        <f t="shared" si="55"/>
        <v>1</v>
      </c>
      <c r="K1020" s="33"/>
      <c r="L1020" s="687">
        <v>45743</v>
      </c>
      <c r="M1020" s="34">
        <f t="shared" si="56"/>
        <v>130</v>
      </c>
      <c r="N1020" s="37"/>
      <c r="O1020" s="35">
        <v>130</v>
      </c>
      <c r="P1020" s="40"/>
      <c r="Q1020" s="40">
        <f t="shared" si="57"/>
        <v>0</v>
      </c>
      <c r="R1020" s="41"/>
    </row>
    <row r="1021" spans="2:19" ht="15" customHeight="1" x14ac:dyDescent="0.3">
      <c r="B1021" s="105">
        <f t="shared" si="53"/>
        <v>2741</v>
      </c>
      <c r="C1021" s="35"/>
      <c r="D1021" s="34">
        <f t="shared" si="54"/>
        <v>2741</v>
      </c>
      <c r="E1021" s="26">
        <v>45744</v>
      </c>
      <c r="F1021" s="37">
        <v>2743</v>
      </c>
      <c r="G1021" s="36">
        <v>45745</v>
      </c>
      <c r="H1021" s="76">
        <f t="shared" si="55"/>
        <v>2</v>
      </c>
      <c r="K1021" s="33"/>
      <c r="L1021" s="687">
        <v>45744</v>
      </c>
      <c r="M1021" s="34">
        <f t="shared" si="56"/>
        <v>130</v>
      </c>
      <c r="N1021" s="37"/>
      <c r="O1021" s="35">
        <v>126.5</v>
      </c>
      <c r="P1021" s="40"/>
      <c r="Q1021" s="40">
        <f t="shared" si="57"/>
        <v>3.5</v>
      </c>
      <c r="R1021" s="41"/>
    </row>
    <row r="1022" spans="2:19" ht="15" customHeight="1" x14ac:dyDescent="0.3">
      <c r="B1022" s="105">
        <f t="shared" si="53"/>
        <v>2743</v>
      </c>
      <c r="C1022" s="35"/>
      <c r="D1022" s="34">
        <f t="shared" si="54"/>
        <v>2743</v>
      </c>
      <c r="E1022" s="26">
        <v>45745</v>
      </c>
      <c r="F1022" s="37">
        <v>2745</v>
      </c>
      <c r="G1022" s="36">
        <v>45746</v>
      </c>
      <c r="H1022" s="76">
        <f t="shared" si="55"/>
        <v>2</v>
      </c>
      <c r="K1022" s="33"/>
      <c r="L1022" s="687">
        <v>45745</v>
      </c>
      <c r="M1022" s="34">
        <f t="shared" si="56"/>
        <v>126.5</v>
      </c>
      <c r="N1022" s="37"/>
      <c r="O1022" s="35">
        <v>111.5</v>
      </c>
      <c r="P1022" s="40"/>
      <c r="Q1022" s="40">
        <f t="shared" si="57"/>
        <v>15</v>
      </c>
      <c r="R1022" s="41"/>
    </row>
    <row r="1023" spans="2:19" ht="15" customHeight="1" x14ac:dyDescent="0.3">
      <c r="B1023" s="105">
        <f t="shared" si="53"/>
        <v>2745</v>
      </c>
      <c r="C1023" s="35"/>
      <c r="D1023" s="34">
        <f t="shared" si="54"/>
        <v>2745</v>
      </c>
      <c r="E1023" s="26">
        <v>45746</v>
      </c>
      <c r="F1023" s="37">
        <v>2745</v>
      </c>
      <c r="G1023" s="36">
        <v>45747</v>
      </c>
      <c r="H1023" s="76">
        <f t="shared" si="55"/>
        <v>0</v>
      </c>
      <c r="K1023" s="33"/>
      <c r="L1023" s="687">
        <v>45746</v>
      </c>
      <c r="M1023" s="34">
        <f t="shared" si="56"/>
        <v>111.5</v>
      </c>
      <c r="N1023" s="37"/>
      <c r="O1023" s="35">
        <v>111.5</v>
      </c>
      <c r="P1023" s="40"/>
      <c r="Q1023" s="40">
        <f t="shared" si="57"/>
        <v>0</v>
      </c>
      <c r="R1023" s="41"/>
    </row>
    <row r="1024" spans="2:19" s="592" customFormat="1" ht="15" customHeight="1" x14ac:dyDescent="0.3">
      <c r="B1024" s="618">
        <f t="shared" si="53"/>
        <v>2745</v>
      </c>
      <c r="C1024" s="587"/>
      <c r="D1024" s="586">
        <f t="shared" si="54"/>
        <v>2745</v>
      </c>
      <c r="E1024" s="619">
        <v>45747</v>
      </c>
      <c r="F1024" s="589">
        <v>2745</v>
      </c>
      <c r="G1024" s="588">
        <v>45748</v>
      </c>
      <c r="H1024" s="603">
        <f t="shared" si="55"/>
        <v>0</v>
      </c>
      <c r="I1024" s="592">
        <f>SUM(H935:H1024)</f>
        <v>210</v>
      </c>
      <c r="K1024" s="593"/>
      <c r="L1024" s="691">
        <v>45747</v>
      </c>
      <c r="M1024" s="586">
        <f t="shared" si="56"/>
        <v>111.5</v>
      </c>
      <c r="N1024" s="589"/>
      <c r="O1024" s="587">
        <v>111.5</v>
      </c>
      <c r="P1024" s="621"/>
      <c r="Q1024" s="621">
        <f t="shared" si="57"/>
        <v>0</v>
      </c>
      <c r="R1024" s="596"/>
      <c r="S1024" s="48">
        <f>SUM(Q994:Q1024)</f>
        <v>314.10000000000002</v>
      </c>
    </row>
    <row r="1025" spans="2:19" ht="15" customHeight="1" x14ac:dyDescent="0.3">
      <c r="B1025" s="105">
        <f t="shared" si="53"/>
        <v>2745</v>
      </c>
      <c r="C1025" s="35"/>
      <c r="D1025" s="34">
        <f t="shared" si="54"/>
        <v>2745</v>
      </c>
      <c r="E1025" s="26">
        <v>45748</v>
      </c>
      <c r="F1025" s="37">
        <v>2746</v>
      </c>
      <c r="G1025" s="36">
        <v>45749</v>
      </c>
      <c r="H1025" s="76">
        <f t="shared" si="55"/>
        <v>1</v>
      </c>
      <c r="K1025" s="33"/>
      <c r="L1025" s="687">
        <v>45748</v>
      </c>
      <c r="M1025" s="34">
        <f t="shared" si="56"/>
        <v>111.5</v>
      </c>
      <c r="N1025" s="37"/>
      <c r="O1025" s="35">
        <v>108.5</v>
      </c>
      <c r="P1025" s="40"/>
      <c r="Q1025" s="40">
        <f t="shared" si="57"/>
        <v>3</v>
      </c>
      <c r="R1025" s="41"/>
    </row>
    <row r="1026" spans="2:19" ht="15" customHeight="1" x14ac:dyDescent="0.3">
      <c r="B1026" s="105">
        <f t="shared" si="53"/>
        <v>2746</v>
      </c>
      <c r="C1026" s="35"/>
      <c r="D1026" s="34">
        <f t="shared" si="54"/>
        <v>2746</v>
      </c>
      <c r="E1026" s="26">
        <v>45749</v>
      </c>
      <c r="F1026" s="37">
        <v>2753</v>
      </c>
      <c r="G1026" s="36">
        <v>45750</v>
      </c>
      <c r="H1026" s="76">
        <f t="shared" si="55"/>
        <v>7</v>
      </c>
      <c r="K1026" s="33"/>
      <c r="L1026" s="687">
        <v>45749</v>
      </c>
      <c r="M1026" s="34">
        <f t="shared" si="56"/>
        <v>108.5</v>
      </c>
      <c r="N1026" s="37"/>
      <c r="O1026" s="35">
        <v>65.599999999999994</v>
      </c>
      <c r="P1026" s="40"/>
      <c r="Q1026" s="40">
        <f t="shared" si="57"/>
        <v>42.900000000000006</v>
      </c>
      <c r="R1026" s="41"/>
    </row>
    <row r="1027" spans="2:19" ht="15" customHeight="1" x14ac:dyDescent="0.3">
      <c r="B1027" s="105">
        <f t="shared" si="53"/>
        <v>2753</v>
      </c>
      <c r="C1027" s="35"/>
      <c r="D1027" s="34">
        <f t="shared" si="54"/>
        <v>2753</v>
      </c>
      <c r="E1027" s="26">
        <v>45750</v>
      </c>
      <c r="F1027" s="37">
        <v>2757</v>
      </c>
      <c r="G1027" s="36">
        <v>45751</v>
      </c>
      <c r="H1027" s="76">
        <f t="shared" si="55"/>
        <v>4</v>
      </c>
      <c r="K1027" s="33"/>
      <c r="L1027" s="687">
        <v>45750</v>
      </c>
      <c r="M1027" s="34">
        <f t="shared" si="56"/>
        <v>65.599999999999994</v>
      </c>
      <c r="N1027" s="37"/>
      <c r="O1027" s="35">
        <v>47</v>
      </c>
      <c r="P1027" s="40"/>
      <c r="Q1027" s="40">
        <f t="shared" si="57"/>
        <v>18.599999999999994</v>
      </c>
      <c r="R1027" s="41"/>
    </row>
    <row r="1028" spans="2:19" ht="15" customHeight="1" x14ac:dyDescent="0.3">
      <c r="B1028" s="105">
        <f t="shared" si="53"/>
        <v>2757</v>
      </c>
      <c r="C1028" s="35"/>
      <c r="D1028" s="34">
        <f t="shared" si="54"/>
        <v>2757</v>
      </c>
      <c r="E1028" s="26">
        <v>45751</v>
      </c>
      <c r="F1028" s="37">
        <v>2760</v>
      </c>
      <c r="G1028" s="36">
        <v>45752</v>
      </c>
      <c r="H1028" s="76">
        <f t="shared" si="55"/>
        <v>3</v>
      </c>
      <c r="K1028" s="33"/>
      <c r="L1028" s="687">
        <v>45751</v>
      </c>
      <c r="M1028" s="34">
        <f t="shared" si="56"/>
        <v>47</v>
      </c>
      <c r="N1028" s="37">
        <v>60</v>
      </c>
      <c r="O1028" s="35">
        <v>99.25</v>
      </c>
      <c r="P1028" s="40"/>
      <c r="Q1028" s="40">
        <f t="shared" si="57"/>
        <v>7.75</v>
      </c>
      <c r="R1028" s="41"/>
      <c r="S1028" t="s">
        <v>1499</v>
      </c>
    </row>
    <row r="1029" spans="2:19" ht="15" customHeight="1" x14ac:dyDescent="0.3">
      <c r="B1029" s="105">
        <f t="shared" si="53"/>
        <v>2760</v>
      </c>
      <c r="C1029" s="35"/>
      <c r="D1029" s="34">
        <f t="shared" si="54"/>
        <v>2760</v>
      </c>
      <c r="E1029" s="26">
        <v>45752</v>
      </c>
      <c r="F1029" s="37">
        <v>2760</v>
      </c>
      <c r="G1029" s="36">
        <v>45753</v>
      </c>
      <c r="H1029" s="76">
        <f t="shared" si="55"/>
        <v>0</v>
      </c>
      <c r="K1029" s="33"/>
      <c r="L1029" s="687">
        <v>45752</v>
      </c>
      <c r="M1029" s="34">
        <f t="shared" si="56"/>
        <v>99.25</v>
      </c>
      <c r="N1029" s="37"/>
      <c r="O1029" s="35">
        <v>99.25</v>
      </c>
      <c r="P1029" s="40"/>
      <c r="Q1029" s="40">
        <f t="shared" si="57"/>
        <v>0</v>
      </c>
      <c r="R1029" s="41"/>
    </row>
    <row r="1030" spans="2:19" ht="15" customHeight="1" x14ac:dyDescent="0.3">
      <c r="B1030" s="105">
        <f t="shared" si="53"/>
        <v>2760</v>
      </c>
      <c r="C1030" s="35"/>
      <c r="D1030" s="34">
        <f t="shared" si="54"/>
        <v>2760</v>
      </c>
      <c r="E1030" s="26">
        <v>45753</v>
      </c>
      <c r="F1030" s="37">
        <v>2760</v>
      </c>
      <c r="G1030" s="36">
        <v>45754</v>
      </c>
      <c r="H1030" s="76">
        <f t="shared" si="55"/>
        <v>0</v>
      </c>
      <c r="K1030" s="33"/>
      <c r="L1030" s="687">
        <v>45753</v>
      </c>
      <c r="M1030" s="34">
        <f t="shared" si="56"/>
        <v>99.25</v>
      </c>
      <c r="N1030" s="37"/>
      <c r="O1030" s="35">
        <v>99.25</v>
      </c>
      <c r="P1030" s="40"/>
      <c r="Q1030" s="40">
        <f t="shared" si="57"/>
        <v>0</v>
      </c>
      <c r="R1030" s="41"/>
    </row>
    <row r="1031" spans="2:19" ht="15" customHeight="1" x14ac:dyDescent="0.3">
      <c r="B1031" s="105">
        <f t="shared" si="53"/>
        <v>2760</v>
      </c>
      <c r="C1031" s="35"/>
      <c r="D1031" s="34">
        <f t="shared" si="54"/>
        <v>2760</v>
      </c>
      <c r="E1031" s="26">
        <v>45754</v>
      </c>
      <c r="F1031" s="37">
        <v>2761</v>
      </c>
      <c r="G1031" s="36">
        <v>45755</v>
      </c>
      <c r="H1031" s="76">
        <f t="shared" si="55"/>
        <v>1</v>
      </c>
      <c r="K1031" s="33"/>
      <c r="L1031" s="687">
        <v>45754</v>
      </c>
      <c r="M1031" s="34">
        <f t="shared" si="56"/>
        <v>99.25</v>
      </c>
      <c r="N1031" s="37"/>
      <c r="O1031" s="35">
        <v>91.75</v>
      </c>
      <c r="P1031" s="40"/>
      <c r="Q1031" s="40">
        <f t="shared" si="57"/>
        <v>7.5</v>
      </c>
      <c r="R1031" s="41"/>
    </row>
    <row r="1032" spans="2:19" ht="15" customHeight="1" x14ac:dyDescent="0.3">
      <c r="B1032" s="105">
        <f t="shared" si="53"/>
        <v>2761</v>
      </c>
      <c r="C1032" s="35"/>
      <c r="D1032" s="34">
        <f t="shared" si="54"/>
        <v>2761</v>
      </c>
      <c r="E1032" s="26">
        <v>45755</v>
      </c>
      <c r="F1032" s="37">
        <v>2763</v>
      </c>
      <c r="G1032" s="36">
        <v>45756</v>
      </c>
      <c r="H1032" s="76">
        <f t="shared" si="55"/>
        <v>2</v>
      </c>
      <c r="K1032" s="33"/>
      <c r="L1032" s="687">
        <v>45755</v>
      </c>
      <c r="M1032" s="34">
        <f t="shared" si="56"/>
        <v>91.75</v>
      </c>
      <c r="N1032" s="37"/>
      <c r="O1032" s="35">
        <v>79.75</v>
      </c>
      <c r="P1032" s="40"/>
      <c r="Q1032" s="40">
        <f t="shared" si="57"/>
        <v>12</v>
      </c>
      <c r="R1032" s="41"/>
    </row>
    <row r="1033" spans="2:19" ht="15" customHeight="1" x14ac:dyDescent="0.3">
      <c r="B1033" s="105">
        <f t="shared" si="53"/>
        <v>2763</v>
      </c>
      <c r="C1033" s="35"/>
      <c r="D1033" s="34">
        <f t="shared" si="54"/>
        <v>2763</v>
      </c>
      <c r="E1033" s="26">
        <v>45756</v>
      </c>
      <c r="F1033" s="37">
        <v>2766</v>
      </c>
      <c r="G1033" s="36">
        <v>45757</v>
      </c>
      <c r="H1033" s="76">
        <f t="shared" si="55"/>
        <v>3</v>
      </c>
      <c r="K1033" s="33"/>
      <c r="L1033" s="687">
        <v>45756</v>
      </c>
      <c r="M1033" s="34">
        <f t="shared" si="56"/>
        <v>79.75</v>
      </c>
      <c r="N1033" s="37"/>
      <c r="O1033" s="35">
        <v>73</v>
      </c>
      <c r="P1033" s="40"/>
      <c r="Q1033" s="40">
        <f t="shared" si="57"/>
        <v>6.75</v>
      </c>
      <c r="R1033" s="41"/>
    </row>
    <row r="1034" spans="2:19" ht="15" customHeight="1" x14ac:dyDescent="0.3">
      <c r="B1034" s="105">
        <f t="shared" si="53"/>
        <v>2766</v>
      </c>
      <c r="C1034" s="35"/>
      <c r="D1034" s="34">
        <f t="shared" si="54"/>
        <v>2766</v>
      </c>
      <c r="E1034" s="26">
        <v>45757</v>
      </c>
      <c r="F1034" s="37">
        <v>2766</v>
      </c>
      <c r="G1034" s="36">
        <v>45758</v>
      </c>
      <c r="H1034" s="76">
        <f t="shared" si="55"/>
        <v>0</v>
      </c>
      <c r="K1034" s="33"/>
      <c r="L1034" s="687">
        <v>45757</v>
      </c>
      <c r="M1034" s="34">
        <f t="shared" si="56"/>
        <v>73</v>
      </c>
      <c r="N1034" s="37"/>
      <c r="O1034" s="35">
        <v>71.25</v>
      </c>
      <c r="P1034" s="40"/>
      <c r="Q1034" s="40">
        <f t="shared" si="57"/>
        <v>1.75</v>
      </c>
      <c r="R1034" s="41"/>
    </row>
    <row r="1035" spans="2:19" ht="15" customHeight="1" x14ac:dyDescent="0.3">
      <c r="B1035" s="105">
        <f t="shared" si="53"/>
        <v>2766</v>
      </c>
      <c r="C1035" s="35"/>
      <c r="D1035" s="34">
        <f t="shared" si="54"/>
        <v>2766</v>
      </c>
      <c r="E1035" s="26">
        <v>45758</v>
      </c>
      <c r="F1035" s="37">
        <v>2769</v>
      </c>
      <c r="G1035" s="36">
        <v>45759</v>
      </c>
      <c r="H1035" s="76">
        <f t="shared" si="55"/>
        <v>3</v>
      </c>
      <c r="K1035" s="33"/>
      <c r="L1035" s="687">
        <v>45758</v>
      </c>
      <c r="M1035" s="34">
        <f t="shared" si="56"/>
        <v>71.25</v>
      </c>
      <c r="N1035" s="37">
        <v>60</v>
      </c>
      <c r="O1035" s="35">
        <v>130</v>
      </c>
      <c r="P1035" s="40"/>
      <c r="Q1035" s="40">
        <f t="shared" si="57"/>
        <v>1.25</v>
      </c>
      <c r="R1035" s="41"/>
    </row>
    <row r="1036" spans="2:19" ht="15" customHeight="1" x14ac:dyDescent="0.3">
      <c r="B1036" s="105">
        <f t="shared" si="53"/>
        <v>2769</v>
      </c>
      <c r="C1036" s="35"/>
      <c r="D1036" s="34">
        <f t="shared" si="54"/>
        <v>2769</v>
      </c>
      <c r="E1036" s="26">
        <v>45759</v>
      </c>
      <c r="F1036" s="37">
        <v>2773</v>
      </c>
      <c r="G1036" s="36">
        <v>45760</v>
      </c>
      <c r="H1036" s="76">
        <f t="shared" si="55"/>
        <v>4</v>
      </c>
      <c r="K1036" s="33"/>
      <c r="L1036" s="687">
        <v>45759</v>
      </c>
      <c r="M1036" s="34">
        <f t="shared" si="56"/>
        <v>130</v>
      </c>
      <c r="N1036" s="37"/>
      <c r="O1036" s="35">
        <v>114.5</v>
      </c>
      <c r="P1036" s="40"/>
      <c r="Q1036" s="40">
        <f t="shared" si="57"/>
        <v>15.5</v>
      </c>
      <c r="R1036" s="41"/>
      <c r="S1036" s="48" t="s">
        <v>1606</v>
      </c>
    </row>
    <row r="1037" spans="2:19" ht="15" customHeight="1" x14ac:dyDescent="0.3">
      <c r="B1037" s="105">
        <f t="shared" si="53"/>
        <v>2773</v>
      </c>
      <c r="C1037" s="35"/>
      <c r="D1037" s="34">
        <f t="shared" si="54"/>
        <v>2773</v>
      </c>
      <c r="E1037" s="26">
        <v>45760</v>
      </c>
      <c r="F1037" s="37">
        <v>2773</v>
      </c>
      <c r="G1037" s="36">
        <v>45761</v>
      </c>
      <c r="H1037" s="76">
        <f t="shared" si="55"/>
        <v>0</v>
      </c>
      <c r="K1037" s="33"/>
      <c r="L1037" s="687">
        <v>45760</v>
      </c>
      <c r="M1037" s="34">
        <f t="shared" si="56"/>
        <v>114.5</v>
      </c>
      <c r="N1037" s="37"/>
      <c r="O1037" s="35">
        <v>114.5</v>
      </c>
      <c r="P1037" s="40"/>
      <c r="Q1037" s="40">
        <f t="shared" si="57"/>
        <v>0</v>
      </c>
      <c r="R1037" s="41"/>
    </row>
    <row r="1038" spans="2:19" ht="15" customHeight="1" x14ac:dyDescent="0.3">
      <c r="B1038" s="105">
        <f t="shared" si="53"/>
        <v>2773</v>
      </c>
      <c r="C1038" s="35"/>
      <c r="D1038" s="34">
        <f t="shared" si="54"/>
        <v>2773</v>
      </c>
      <c r="E1038" s="26">
        <v>45761</v>
      </c>
      <c r="F1038" s="37">
        <v>2773</v>
      </c>
      <c r="G1038" s="36">
        <v>45762</v>
      </c>
      <c r="H1038" s="76">
        <f t="shared" si="55"/>
        <v>0</v>
      </c>
      <c r="K1038" s="33"/>
      <c r="L1038" s="687">
        <v>45761</v>
      </c>
      <c r="M1038" s="34">
        <f t="shared" si="56"/>
        <v>114.5</v>
      </c>
      <c r="N1038" s="37"/>
      <c r="O1038" s="35">
        <v>114.5</v>
      </c>
      <c r="P1038" s="40"/>
      <c r="Q1038" s="40">
        <f t="shared" si="57"/>
        <v>0</v>
      </c>
      <c r="R1038" s="41"/>
    </row>
    <row r="1039" spans="2:19" ht="15" customHeight="1" x14ac:dyDescent="0.3">
      <c r="B1039" s="105">
        <f t="shared" si="53"/>
        <v>2773</v>
      </c>
      <c r="C1039" s="35"/>
      <c r="D1039" s="34">
        <f t="shared" si="54"/>
        <v>2773</v>
      </c>
      <c r="E1039" s="26">
        <v>45762</v>
      </c>
      <c r="F1039" s="37">
        <v>2775</v>
      </c>
      <c r="G1039" s="36">
        <v>45763</v>
      </c>
      <c r="H1039" s="76">
        <f t="shared" si="55"/>
        <v>2</v>
      </c>
      <c r="K1039" s="33"/>
      <c r="L1039" s="687">
        <v>45762</v>
      </c>
      <c r="M1039" s="34">
        <f t="shared" si="56"/>
        <v>114.5</v>
      </c>
      <c r="N1039" s="37"/>
      <c r="O1039" s="35">
        <v>108</v>
      </c>
      <c r="P1039" s="40"/>
      <c r="Q1039" s="40">
        <f t="shared" si="57"/>
        <v>6.5</v>
      </c>
      <c r="R1039" s="41"/>
    </row>
    <row r="1040" spans="2:19" ht="15" customHeight="1" x14ac:dyDescent="0.3">
      <c r="B1040" s="105">
        <f t="shared" si="53"/>
        <v>2775</v>
      </c>
      <c r="C1040" s="35"/>
      <c r="D1040" s="34">
        <f t="shared" si="54"/>
        <v>2775</v>
      </c>
      <c r="E1040" s="26">
        <v>45763</v>
      </c>
      <c r="F1040" s="37">
        <v>2775</v>
      </c>
      <c r="G1040" s="36">
        <v>45764</v>
      </c>
      <c r="H1040" s="76">
        <f t="shared" si="55"/>
        <v>0</v>
      </c>
      <c r="K1040" s="33"/>
      <c r="L1040" s="687">
        <v>45763</v>
      </c>
      <c r="M1040" s="34">
        <f t="shared" si="56"/>
        <v>108</v>
      </c>
      <c r="N1040" s="37"/>
      <c r="O1040" s="35">
        <v>103</v>
      </c>
      <c r="P1040" s="40"/>
      <c r="Q1040" s="40">
        <f t="shared" si="57"/>
        <v>5</v>
      </c>
      <c r="R1040" s="41"/>
    </row>
    <row r="1041" spans="2:19" ht="15" customHeight="1" x14ac:dyDescent="0.3">
      <c r="B1041" s="105">
        <f t="shared" si="53"/>
        <v>2775</v>
      </c>
      <c r="C1041" s="35"/>
      <c r="D1041" s="34">
        <f t="shared" si="54"/>
        <v>2775</v>
      </c>
      <c r="E1041" s="26">
        <v>45764</v>
      </c>
      <c r="F1041" s="37">
        <v>2777</v>
      </c>
      <c r="G1041" s="36">
        <v>45765</v>
      </c>
      <c r="H1041" s="76">
        <f t="shared" si="55"/>
        <v>2</v>
      </c>
      <c r="K1041" s="33"/>
      <c r="L1041" s="687">
        <v>45764</v>
      </c>
      <c r="M1041" s="34">
        <f t="shared" si="56"/>
        <v>103</v>
      </c>
      <c r="N1041" s="37"/>
      <c r="O1041" s="35">
        <v>97.5</v>
      </c>
      <c r="P1041" s="40"/>
      <c r="Q1041" s="40">
        <f t="shared" si="57"/>
        <v>5.5</v>
      </c>
      <c r="R1041" s="41"/>
    </row>
    <row r="1042" spans="2:19" ht="15" customHeight="1" x14ac:dyDescent="0.3">
      <c r="B1042" s="105">
        <f t="shared" si="53"/>
        <v>2777</v>
      </c>
      <c r="C1042" s="35"/>
      <c r="D1042" s="34">
        <f t="shared" si="54"/>
        <v>2777</v>
      </c>
      <c r="E1042" s="26">
        <v>45765</v>
      </c>
      <c r="F1042" s="37">
        <v>2777</v>
      </c>
      <c r="G1042" s="36">
        <v>45766</v>
      </c>
      <c r="H1042" s="76">
        <f t="shared" si="55"/>
        <v>0</v>
      </c>
      <c r="K1042" s="33"/>
      <c r="L1042" s="687">
        <v>45765</v>
      </c>
      <c r="M1042" s="34">
        <f t="shared" si="56"/>
        <v>97.5</v>
      </c>
      <c r="N1042" s="37"/>
      <c r="O1042" s="35">
        <v>97.5</v>
      </c>
      <c r="P1042" s="40"/>
      <c r="Q1042" s="40">
        <f t="shared" si="57"/>
        <v>0</v>
      </c>
      <c r="R1042" s="41"/>
    </row>
    <row r="1043" spans="2:19" ht="15" customHeight="1" x14ac:dyDescent="0.3">
      <c r="B1043" s="105">
        <f t="shared" si="53"/>
        <v>2777</v>
      </c>
      <c r="C1043" s="35"/>
      <c r="D1043" s="34">
        <f t="shared" si="54"/>
        <v>2777</v>
      </c>
      <c r="E1043" s="26">
        <v>45766</v>
      </c>
      <c r="F1043" s="37">
        <v>2778</v>
      </c>
      <c r="G1043" s="36">
        <v>45767</v>
      </c>
      <c r="H1043" s="76">
        <f t="shared" si="55"/>
        <v>1</v>
      </c>
      <c r="K1043" s="33"/>
      <c r="L1043" s="687">
        <v>45766</v>
      </c>
      <c r="M1043" s="34">
        <f t="shared" si="56"/>
        <v>97.5</v>
      </c>
      <c r="N1043" s="37"/>
      <c r="O1043" s="35">
        <v>91.75</v>
      </c>
      <c r="P1043" s="40"/>
      <c r="Q1043" s="40">
        <f t="shared" si="57"/>
        <v>5.75</v>
      </c>
      <c r="R1043" s="41"/>
    </row>
    <row r="1044" spans="2:19" ht="15" customHeight="1" x14ac:dyDescent="0.3">
      <c r="B1044" s="105">
        <f t="shared" ref="B1044:B1107" si="58">F1043</f>
        <v>2778</v>
      </c>
      <c r="C1044" s="35"/>
      <c r="D1044" s="34">
        <f t="shared" ref="D1044:D1107" si="59">F1043</f>
        <v>2778</v>
      </c>
      <c r="E1044" s="26">
        <v>45767</v>
      </c>
      <c r="F1044" s="37">
        <v>2778</v>
      </c>
      <c r="G1044" s="36">
        <v>45768</v>
      </c>
      <c r="H1044" s="76">
        <f t="shared" ref="H1044:H1107" si="60">F1044-D1044</f>
        <v>0</v>
      </c>
      <c r="K1044" s="33"/>
      <c r="L1044" s="687">
        <v>45767</v>
      </c>
      <c r="M1044" s="34">
        <f t="shared" ref="M1044:M1107" si="61">(O1043)</f>
        <v>91.75</v>
      </c>
      <c r="N1044" s="37"/>
      <c r="O1044" s="35">
        <v>91.75</v>
      </c>
      <c r="P1044" s="40"/>
      <c r="Q1044" s="40">
        <f t="shared" ref="Q1044:Q1107" si="62">(M1044+N1044)-O1044</f>
        <v>0</v>
      </c>
      <c r="R1044" s="41"/>
    </row>
    <row r="1045" spans="2:19" ht="15" customHeight="1" x14ac:dyDescent="0.3">
      <c r="B1045" s="105">
        <f t="shared" si="58"/>
        <v>2778</v>
      </c>
      <c r="C1045" s="35"/>
      <c r="D1045" s="34">
        <f t="shared" si="59"/>
        <v>2778</v>
      </c>
      <c r="E1045" s="26">
        <v>45768</v>
      </c>
      <c r="F1045" s="37">
        <v>2778</v>
      </c>
      <c r="G1045" s="36">
        <v>45769</v>
      </c>
      <c r="H1045" s="76">
        <f t="shared" si="60"/>
        <v>0</v>
      </c>
      <c r="K1045" s="33"/>
      <c r="L1045" s="687">
        <v>45768</v>
      </c>
      <c r="M1045" s="34">
        <f t="shared" si="61"/>
        <v>91.75</v>
      </c>
      <c r="N1045" s="37"/>
      <c r="O1045" s="35">
        <v>91.75</v>
      </c>
      <c r="P1045" s="40"/>
      <c r="Q1045" s="40">
        <f t="shared" si="62"/>
        <v>0</v>
      </c>
      <c r="R1045" s="41"/>
    </row>
    <row r="1046" spans="2:19" ht="15" customHeight="1" x14ac:dyDescent="0.3">
      <c r="B1046" s="105">
        <f t="shared" si="58"/>
        <v>2778</v>
      </c>
      <c r="C1046" s="35"/>
      <c r="D1046" s="34">
        <f t="shared" si="59"/>
        <v>2778</v>
      </c>
      <c r="E1046" s="26">
        <v>45769</v>
      </c>
      <c r="F1046" s="37">
        <v>2783</v>
      </c>
      <c r="G1046" s="36">
        <v>45770</v>
      </c>
      <c r="H1046" s="76">
        <f t="shared" si="60"/>
        <v>5</v>
      </c>
      <c r="K1046" s="33"/>
      <c r="L1046" s="687">
        <v>45769</v>
      </c>
      <c r="M1046" s="34">
        <f t="shared" si="61"/>
        <v>91.75</v>
      </c>
      <c r="N1046" s="37"/>
      <c r="O1046" s="35">
        <v>65.599999999999994</v>
      </c>
      <c r="P1046" s="40"/>
      <c r="Q1046" s="40">
        <f t="shared" si="62"/>
        <v>26.150000000000006</v>
      </c>
      <c r="R1046" s="41"/>
    </row>
    <row r="1047" spans="2:19" ht="15" customHeight="1" x14ac:dyDescent="0.3">
      <c r="B1047" s="105">
        <f t="shared" si="58"/>
        <v>2783</v>
      </c>
      <c r="C1047" s="35"/>
      <c r="D1047" s="34">
        <f t="shared" si="59"/>
        <v>2783</v>
      </c>
      <c r="E1047" s="26">
        <v>45770</v>
      </c>
      <c r="F1047" s="37">
        <v>2784</v>
      </c>
      <c r="G1047" s="36">
        <v>45771</v>
      </c>
      <c r="H1047" s="76">
        <f t="shared" si="60"/>
        <v>1</v>
      </c>
      <c r="K1047" s="33"/>
      <c r="L1047" s="687">
        <v>45770</v>
      </c>
      <c r="M1047" s="34">
        <f t="shared" si="61"/>
        <v>65.599999999999994</v>
      </c>
      <c r="N1047" s="37"/>
      <c r="O1047" s="35">
        <v>56.25</v>
      </c>
      <c r="P1047" s="40"/>
      <c r="Q1047" s="40">
        <f t="shared" si="62"/>
        <v>9.3499999999999943</v>
      </c>
      <c r="R1047" s="41"/>
    </row>
    <row r="1048" spans="2:19" ht="15" customHeight="1" x14ac:dyDescent="0.3">
      <c r="B1048" s="105">
        <f t="shared" si="58"/>
        <v>2784</v>
      </c>
      <c r="C1048" s="35"/>
      <c r="D1048" s="34">
        <f t="shared" si="59"/>
        <v>2784</v>
      </c>
      <c r="E1048" s="26">
        <v>45771</v>
      </c>
      <c r="F1048" s="37">
        <v>2785</v>
      </c>
      <c r="G1048" s="36">
        <v>45772</v>
      </c>
      <c r="H1048" s="76">
        <f t="shared" si="60"/>
        <v>1</v>
      </c>
      <c r="K1048" s="33"/>
      <c r="L1048" s="687">
        <v>45771</v>
      </c>
      <c r="M1048" s="34">
        <f t="shared" si="61"/>
        <v>56.25</v>
      </c>
      <c r="N1048" s="37"/>
      <c r="O1048" s="35">
        <v>56.25</v>
      </c>
      <c r="P1048" s="40"/>
      <c r="Q1048" s="40">
        <f t="shared" si="62"/>
        <v>0</v>
      </c>
      <c r="R1048" s="41"/>
    </row>
    <row r="1049" spans="2:19" ht="15" customHeight="1" x14ac:dyDescent="0.3">
      <c r="B1049" s="105">
        <f t="shared" si="58"/>
        <v>2785</v>
      </c>
      <c r="C1049" s="35"/>
      <c r="D1049" s="34">
        <f t="shared" si="59"/>
        <v>2785</v>
      </c>
      <c r="E1049" s="26">
        <v>45772</v>
      </c>
      <c r="F1049" s="37">
        <v>2789</v>
      </c>
      <c r="G1049" s="36">
        <v>45773</v>
      </c>
      <c r="H1049" s="76">
        <f t="shared" si="60"/>
        <v>4</v>
      </c>
      <c r="K1049" s="33"/>
      <c r="L1049" s="687">
        <v>45772</v>
      </c>
      <c r="M1049" s="34">
        <f t="shared" si="61"/>
        <v>56.25</v>
      </c>
      <c r="N1049" s="37">
        <v>30</v>
      </c>
      <c r="O1049" s="35">
        <v>75.5</v>
      </c>
      <c r="P1049" s="40"/>
      <c r="Q1049" s="40">
        <f t="shared" si="62"/>
        <v>10.75</v>
      </c>
      <c r="R1049" s="41"/>
      <c r="S1049" s="48" t="s">
        <v>1616</v>
      </c>
    </row>
    <row r="1050" spans="2:19" ht="15" customHeight="1" x14ac:dyDescent="0.3">
      <c r="B1050" s="105">
        <f t="shared" si="58"/>
        <v>2789</v>
      </c>
      <c r="C1050" s="35"/>
      <c r="D1050" s="34">
        <f t="shared" si="59"/>
        <v>2789</v>
      </c>
      <c r="E1050" s="26">
        <v>45773</v>
      </c>
      <c r="F1050" s="37">
        <v>2790</v>
      </c>
      <c r="G1050" s="36">
        <v>45774</v>
      </c>
      <c r="H1050" s="76">
        <f t="shared" si="60"/>
        <v>1</v>
      </c>
      <c r="K1050" s="33"/>
      <c r="L1050" s="687">
        <v>45773</v>
      </c>
      <c r="M1050" s="34">
        <f t="shared" si="61"/>
        <v>75.5</v>
      </c>
      <c r="N1050" s="37"/>
      <c r="O1050" s="35">
        <v>75.5</v>
      </c>
      <c r="P1050" s="40"/>
      <c r="Q1050" s="40">
        <f t="shared" si="62"/>
        <v>0</v>
      </c>
      <c r="R1050" s="41"/>
    </row>
    <row r="1051" spans="2:19" ht="15" customHeight="1" x14ac:dyDescent="0.3">
      <c r="B1051" s="105">
        <f t="shared" si="58"/>
        <v>2790</v>
      </c>
      <c r="C1051" s="35"/>
      <c r="D1051" s="34">
        <f t="shared" si="59"/>
        <v>2790</v>
      </c>
      <c r="E1051" s="26">
        <v>45774</v>
      </c>
      <c r="F1051" s="37">
        <v>2790</v>
      </c>
      <c r="G1051" s="36">
        <v>45775</v>
      </c>
      <c r="H1051" s="76">
        <f t="shared" si="60"/>
        <v>0</v>
      </c>
      <c r="K1051" s="33"/>
      <c r="L1051" s="687">
        <v>45774</v>
      </c>
      <c r="M1051" s="34">
        <f t="shared" si="61"/>
        <v>75.5</v>
      </c>
      <c r="N1051" s="37"/>
      <c r="O1051" s="35">
        <v>75.5</v>
      </c>
      <c r="P1051" s="40"/>
      <c r="Q1051" s="40">
        <f t="shared" si="62"/>
        <v>0</v>
      </c>
      <c r="R1051" s="41"/>
    </row>
    <row r="1052" spans="2:19" ht="15" customHeight="1" x14ac:dyDescent="0.3">
      <c r="B1052" s="105">
        <f t="shared" si="58"/>
        <v>2790</v>
      </c>
      <c r="C1052" s="35"/>
      <c r="D1052" s="34">
        <f t="shared" si="59"/>
        <v>2790</v>
      </c>
      <c r="E1052" s="26">
        <v>45775</v>
      </c>
      <c r="F1052" s="37">
        <v>2792</v>
      </c>
      <c r="G1052" s="36">
        <v>45776</v>
      </c>
      <c r="H1052" s="76">
        <f t="shared" si="60"/>
        <v>2</v>
      </c>
      <c r="K1052" s="33"/>
      <c r="L1052" s="687">
        <v>45775</v>
      </c>
      <c r="M1052" s="34">
        <f t="shared" si="61"/>
        <v>75.5</v>
      </c>
      <c r="N1052" s="37"/>
      <c r="O1052" s="35">
        <v>58.125</v>
      </c>
      <c r="P1052" s="40"/>
      <c r="Q1052" s="40">
        <f t="shared" si="62"/>
        <v>17.375</v>
      </c>
      <c r="R1052" s="41"/>
    </row>
    <row r="1053" spans="2:19" ht="15" customHeight="1" x14ac:dyDescent="0.3">
      <c r="B1053" s="105">
        <f t="shared" si="58"/>
        <v>2792</v>
      </c>
      <c r="C1053" s="35"/>
      <c r="D1053" s="34">
        <f t="shared" si="59"/>
        <v>2792</v>
      </c>
      <c r="E1053" s="26">
        <v>45776</v>
      </c>
      <c r="F1053" s="37">
        <v>2793</v>
      </c>
      <c r="G1053" s="36">
        <v>45777</v>
      </c>
      <c r="H1053" s="76">
        <f t="shared" si="60"/>
        <v>1</v>
      </c>
      <c r="K1053" s="33"/>
      <c r="L1053" s="687">
        <v>45776</v>
      </c>
      <c r="M1053" s="34">
        <f t="shared" si="61"/>
        <v>58.125</v>
      </c>
      <c r="N1053" s="37">
        <v>60</v>
      </c>
      <c r="O1053" s="35">
        <v>118.375</v>
      </c>
      <c r="P1053" s="40"/>
      <c r="Q1053" s="40">
        <v>0</v>
      </c>
      <c r="R1053" s="41"/>
      <c r="S1053" s="48" t="s">
        <v>1618</v>
      </c>
    </row>
    <row r="1054" spans="2:19" ht="15" customHeight="1" x14ac:dyDescent="0.3">
      <c r="B1054" s="105">
        <f t="shared" si="58"/>
        <v>2793</v>
      </c>
      <c r="C1054" s="35"/>
      <c r="D1054" s="34">
        <f t="shared" si="59"/>
        <v>2793</v>
      </c>
      <c r="E1054" s="26">
        <v>45777</v>
      </c>
      <c r="F1054" s="37">
        <v>2794</v>
      </c>
      <c r="G1054" s="36">
        <v>45778</v>
      </c>
      <c r="H1054" s="76">
        <f t="shared" si="60"/>
        <v>1</v>
      </c>
      <c r="K1054" s="33"/>
      <c r="L1054" s="687">
        <v>45777</v>
      </c>
      <c r="M1054" s="34">
        <f t="shared" si="61"/>
        <v>118.375</v>
      </c>
      <c r="N1054" s="37"/>
      <c r="O1054" s="35">
        <v>118.375</v>
      </c>
      <c r="P1054" s="40"/>
      <c r="Q1054" s="40">
        <f t="shared" si="62"/>
        <v>0</v>
      </c>
      <c r="R1054" s="41"/>
    </row>
    <row r="1055" spans="2:19" ht="15" customHeight="1" x14ac:dyDescent="0.3">
      <c r="B1055" s="105">
        <f t="shared" si="58"/>
        <v>2794</v>
      </c>
      <c r="C1055" s="35"/>
      <c r="D1055" s="34">
        <f t="shared" si="59"/>
        <v>2794</v>
      </c>
      <c r="E1055" s="26">
        <v>45778</v>
      </c>
      <c r="F1055" s="37">
        <v>2794</v>
      </c>
      <c r="G1055" s="36">
        <v>45779</v>
      </c>
      <c r="H1055" s="76">
        <f t="shared" si="60"/>
        <v>0</v>
      </c>
      <c r="K1055" s="33"/>
      <c r="L1055" s="687">
        <v>45778</v>
      </c>
      <c r="M1055" s="34">
        <f t="shared" si="61"/>
        <v>118.375</v>
      </c>
      <c r="N1055" s="37"/>
      <c r="O1055" s="35">
        <v>118.375</v>
      </c>
      <c r="P1055" s="40"/>
      <c r="Q1055" s="40">
        <f t="shared" si="62"/>
        <v>0</v>
      </c>
      <c r="R1055" s="41"/>
    </row>
    <row r="1056" spans="2:19" ht="15" customHeight="1" x14ac:dyDescent="0.3">
      <c r="B1056" s="105">
        <f t="shared" si="58"/>
        <v>2794</v>
      </c>
      <c r="C1056" s="35"/>
      <c r="D1056" s="34">
        <f t="shared" si="59"/>
        <v>2794</v>
      </c>
      <c r="E1056" s="26">
        <v>45779</v>
      </c>
      <c r="F1056" s="37">
        <v>2798</v>
      </c>
      <c r="G1056" s="36">
        <v>45780</v>
      </c>
      <c r="H1056" s="76">
        <f t="shared" si="60"/>
        <v>4</v>
      </c>
      <c r="K1056" s="33"/>
      <c r="L1056" s="687">
        <v>45779</v>
      </c>
      <c r="M1056" s="34">
        <f t="shared" si="61"/>
        <v>118.375</v>
      </c>
      <c r="N1056" s="37"/>
      <c r="O1056" s="35">
        <v>108</v>
      </c>
      <c r="P1056" s="40"/>
      <c r="Q1056" s="40">
        <f t="shared" si="62"/>
        <v>10.375</v>
      </c>
      <c r="R1056" s="41"/>
    </row>
    <row r="1057" spans="2:19" ht="15" customHeight="1" x14ac:dyDescent="0.3">
      <c r="B1057" s="105">
        <f t="shared" si="58"/>
        <v>2798</v>
      </c>
      <c r="C1057" s="35"/>
      <c r="D1057" s="34">
        <f t="shared" si="59"/>
        <v>2798</v>
      </c>
      <c r="E1057" s="26">
        <v>45780</v>
      </c>
      <c r="F1057" s="37">
        <v>2801</v>
      </c>
      <c r="G1057" s="36">
        <v>45781</v>
      </c>
      <c r="H1057" s="76">
        <f t="shared" si="60"/>
        <v>3</v>
      </c>
      <c r="K1057" s="33"/>
      <c r="L1057" s="687">
        <v>45780</v>
      </c>
      <c r="M1057" s="34">
        <f t="shared" si="61"/>
        <v>108</v>
      </c>
      <c r="N1057" s="37"/>
      <c r="O1057" s="35">
        <v>95.5</v>
      </c>
      <c r="P1057" s="40"/>
      <c r="Q1057" s="40">
        <f t="shared" si="62"/>
        <v>12.5</v>
      </c>
      <c r="R1057" s="41"/>
    </row>
    <row r="1058" spans="2:19" ht="15" customHeight="1" x14ac:dyDescent="0.3">
      <c r="B1058" s="105">
        <f t="shared" si="58"/>
        <v>2801</v>
      </c>
      <c r="C1058" s="35"/>
      <c r="D1058" s="34">
        <f t="shared" si="59"/>
        <v>2801</v>
      </c>
      <c r="E1058" s="26">
        <v>45781</v>
      </c>
      <c r="F1058" s="37">
        <v>2801</v>
      </c>
      <c r="G1058" s="36">
        <v>45782</v>
      </c>
      <c r="H1058" s="76">
        <f t="shared" si="60"/>
        <v>0</v>
      </c>
      <c r="K1058" s="33"/>
      <c r="L1058" s="687">
        <v>45781</v>
      </c>
      <c r="M1058" s="34">
        <f t="shared" si="61"/>
        <v>95.5</v>
      </c>
      <c r="N1058" s="37"/>
      <c r="O1058" s="35">
        <v>95.5</v>
      </c>
      <c r="P1058" s="40"/>
      <c r="Q1058" s="40">
        <f t="shared" si="62"/>
        <v>0</v>
      </c>
      <c r="R1058" s="41"/>
    </row>
    <row r="1059" spans="2:19" ht="15" customHeight="1" x14ac:dyDescent="0.3">
      <c r="B1059" s="105">
        <f t="shared" si="58"/>
        <v>2801</v>
      </c>
      <c r="C1059" s="35"/>
      <c r="D1059" s="34">
        <f t="shared" si="59"/>
        <v>2801</v>
      </c>
      <c r="E1059" s="26">
        <v>45782</v>
      </c>
      <c r="F1059" s="37">
        <v>2801</v>
      </c>
      <c r="G1059" s="36">
        <v>45783</v>
      </c>
      <c r="H1059" s="76">
        <f t="shared" si="60"/>
        <v>0</v>
      </c>
      <c r="K1059" s="33"/>
      <c r="L1059" s="687">
        <v>45782</v>
      </c>
      <c r="M1059" s="34">
        <f t="shared" si="61"/>
        <v>95.5</v>
      </c>
      <c r="N1059" s="37"/>
      <c r="O1059" s="35">
        <v>95.5</v>
      </c>
      <c r="P1059" s="40"/>
      <c r="Q1059" s="40">
        <f t="shared" si="62"/>
        <v>0</v>
      </c>
      <c r="R1059" s="41"/>
    </row>
    <row r="1060" spans="2:19" ht="15" customHeight="1" x14ac:dyDescent="0.3">
      <c r="B1060" s="105">
        <f t="shared" si="58"/>
        <v>2801</v>
      </c>
      <c r="C1060" s="35"/>
      <c r="D1060" s="34">
        <f t="shared" si="59"/>
        <v>2801</v>
      </c>
      <c r="E1060" s="26">
        <v>45783</v>
      </c>
      <c r="F1060" s="37">
        <v>2806</v>
      </c>
      <c r="G1060" s="36">
        <v>45784</v>
      </c>
      <c r="H1060" s="76">
        <f t="shared" si="60"/>
        <v>5</v>
      </c>
      <c r="K1060" s="33"/>
      <c r="L1060" s="687">
        <v>45783</v>
      </c>
      <c r="M1060" s="34">
        <f t="shared" si="61"/>
        <v>95.5</v>
      </c>
      <c r="N1060" s="37"/>
      <c r="O1060" s="35">
        <v>71.25</v>
      </c>
      <c r="P1060" s="40"/>
      <c r="Q1060" s="40">
        <f t="shared" si="62"/>
        <v>24.25</v>
      </c>
      <c r="R1060" s="41"/>
    </row>
    <row r="1061" spans="2:19" ht="15" customHeight="1" x14ac:dyDescent="0.3">
      <c r="B1061" s="105">
        <f t="shared" si="58"/>
        <v>2806</v>
      </c>
      <c r="C1061" s="35"/>
      <c r="D1061" s="34">
        <f t="shared" si="59"/>
        <v>2806</v>
      </c>
      <c r="E1061" s="26">
        <v>45784</v>
      </c>
      <c r="F1061" s="37">
        <v>2808</v>
      </c>
      <c r="G1061" s="36">
        <v>45785</v>
      </c>
      <c r="H1061" s="76">
        <f t="shared" si="60"/>
        <v>2</v>
      </c>
      <c r="K1061" s="33"/>
      <c r="L1061" s="687">
        <v>45784</v>
      </c>
      <c r="M1061" s="34">
        <f t="shared" si="61"/>
        <v>71.25</v>
      </c>
      <c r="N1061" s="37"/>
      <c r="O1061" s="35">
        <v>56.25</v>
      </c>
      <c r="P1061" s="40"/>
      <c r="Q1061" s="40">
        <f t="shared" si="62"/>
        <v>15</v>
      </c>
      <c r="R1061" s="41"/>
    </row>
    <row r="1062" spans="2:19" ht="15" customHeight="1" x14ac:dyDescent="0.3">
      <c r="B1062" s="105">
        <f t="shared" si="58"/>
        <v>2808</v>
      </c>
      <c r="C1062" s="35"/>
      <c r="D1062" s="34">
        <f t="shared" si="59"/>
        <v>2808</v>
      </c>
      <c r="E1062" s="26">
        <v>45785</v>
      </c>
      <c r="F1062" s="37">
        <v>2817</v>
      </c>
      <c r="G1062" s="36">
        <v>45786</v>
      </c>
      <c r="H1062" s="76">
        <f t="shared" si="60"/>
        <v>9</v>
      </c>
      <c r="K1062" s="33"/>
      <c r="L1062" s="687">
        <v>45785</v>
      </c>
      <c r="M1062" s="34">
        <f t="shared" si="61"/>
        <v>56.25</v>
      </c>
      <c r="N1062" s="37">
        <v>40</v>
      </c>
      <c r="O1062" s="35">
        <v>60</v>
      </c>
      <c r="P1062" s="40"/>
      <c r="Q1062" s="40">
        <f t="shared" si="62"/>
        <v>36.25</v>
      </c>
      <c r="R1062" s="41"/>
      <c r="S1062" s="48" t="s">
        <v>1632</v>
      </c>
    </row>
    <row r="1063" spans="2:19" ht="15" customHeight="1" x14ac:dyDescent="0.3">
      <c r="B1063" s="105">
        <f t="shared" si="58"/>
        <v>2817</v>
      </c>
      <c r="C1063" s="35"/>
      <c r="D1063" s="34">
        <f t="shared" si="59"/>
        <v>2817</v>
      </c>
      <c r="E1063" s="26">
        <v>45786</v>
      </c>
      <c r="F1063" s="37">
        <v>2819</v>
      </c>
      <c r="G1063" s="36">
        <v>45787</v>
      </c>
      <c r="H1063" s="76">
        <f t="shared" si="60"/>
        <v>2</v>
      </c>
      <c r="K1063" s="33"/>
      <c r="L1063" s="687">
        <v>45786</v>
      </c>
      <c r="M1063" s="34">
        <f t="shared" si="61"/>
        <v>60</v>
      </c>
      <c r="N1063" s="37"/>
      <c r="O1063" s="35">
        <v>54.375</v>
      </c>
      <c r="P1063" s="40"/>
      <c r="Q1063" s="40">
        <f t="shared" si="62"/>
        <v>5.625</v>
      </c>
      <c r="R1063" s="41"/>
    </row>
    <row r="1064" spans="2:19" ht="15" customHeight="1" x14ac:dyDescent="0.3">
      <c r="B1064" s="105">
        <f t="shared" si="58"/>
        <v>2819</v>
      </c>
      <c r="C1064" s="35"/>
      <c r="D1064" s="34">
        <f t="shared" si="59"/>
        <v>2819</v>
      </c>
      <c r="E1064" s="26">
        <v>45787</v>
      </c>
      <c r="F1064" s="37">
        <v>2823</v>
      </c>
      <c r="G1064" s="36">
        <v>45788</v>
      </c>
      <c r="H1064" s="76">
        <f t="shared" si="60"/>
        <v>4</v>
      </c>
      <c r="K1064" s="33"/>
      <c r="L1064" s="687">
        <v>45787</v>
      </c>
      <c r="M1064" s="34">
        <f t="shared" si="61"/>
        <v>54.375</v>
      </c>
      <c r="N1064" s="37"/>
      <c r="O1064" s="35">
        <v>47</v>
      </c>
      <c r="P1064" s="40"/>
      <c r="Q1064" s="40">
        <f t="shared" si="62"/>
        <v>7.375</v>
      </c>
      <c r="R1064" s="41"/>
    </row>
    <row r="1065" spans="2:19" ht="15" customHeight="1" x14ac:dyDescent="0.3">
      <c r="B1065" s="105">
        <f t="shared" si="58"/>
        <v>2823</v>
      </c>
      <c r="C1065" s="35"/>
      <c r="D1065" s="34">
        <f t="shared" si="59"/>
        <v>2823</v>
      </c>
      <c r="E1065" s="26">
        <v>45788</v>
      </c>
      <c r="F1065" s="37">
        <v>2823</v>
      </c>
      <c r="G1065" s="36">
        <v>45789</v>
      </c>
      <c r="H1065" s="76">
        <f t="shared" si="60"/>
        <v>0</v>
      </c>
      <c r="K1065" s="33"/>
      <c r="L1065" s="687">
        <v>45788</v>
      </c>
      <c r="M1065" s="34">
        <f t="shared" si="61"/>
        <v>47</v>
      </c>
      <c r="N1065" s="37">
        <v>30</v>
      </c>
      <c r="O1065" s="35">
        <v>73</v>
      </c>
      <c r="P1065" s="40"/>
      <c r="Q1065" s="40">
        <f t="shared" si="62"/>
        <v>4</v>
      </c>
      <c r="R1065" s="41"/>
      <c r="S1065" s="48" t="s">
        <v>1186</v>
      </c>
    </row>
    <row r="1066" spans="2:19" ht="15" customHeight="1" x14ac:dyDescent="0.3">
      <c r="B1066" s="105">
        <f t="shared" si="58"/>
        <v>2823</v>
      </c>
      <c r="C1066" s="35"/>
      <c r="D1066" s="34">
        <f t="shared" si="59"/>
        <v>2823</v>
      </c>
      <c r="E1066" s="26">
        <v>45789</v>
      </c>
      <c r="F1066" s="37">
        <v>2824</v>
      </c>
      <c r="G1066" s="36">
        <v>45790</v>
      </c>
      <c r="H1066" s="76">
        <f t="shared" si="60"/>
        <v>1</v>
      </c>
      <c r="K1066" s="33"/>
      <c r="L1066" s="687">
        <v>45789</v>
      </c>
      <c r="M1066" s="34">
        <f t="shared" si="61"/>
        <v>73</v>
      </c>
      <c r="N1066" s="37"/>
      <c r="O1066" s="35">
        <v>71.25</v>
      </c>
      <c r="P1066" s="40"/>
      <c r="Q1066" s="40">
        <f t="shared" si="62"/>
        <v>1.75</v>
      </c>
      <c r="R1066" s="41"/>
    </row>
    <row r="1067" spans="2:19" ht="15" customHeight="1" x14ac:dyDescent="0.3">
      <c r="B1067" s="105">
        <f t="shared" si="58"/>
        <v>2824</v>
      </c>
      <c r="C1067" s="35"/>
      <c r="D1067" s="34">
        <f t="shared" si="59"/>
        <v>2824</v>
      </c>
      <c r="E1067" s="26">
        <v>45790</v>
      </c>
      <c r="F1067" s="37">
        <v>2825</v>
      </c>
      <c r="G1067" s="36">
        <v>45791</v>
      </c>
      <c r="H1067" s="76">
        <f t="shared" si="60"/>
        <v>1</v>
      </c>
      <c r="K1067" s="33"/>
      <c r="L1067" s="687">
        <v>45790</v>
      </c>
      <c r="M1067" s="34">
        <f t="shared" si="61"/>
        <v>71.25</v>
      </c>
      <c r="N1067" s="37"/>
      <c r="O1067" s="35">
        <v>58.125</v>
      </c>
      <c r="P1067" s="40"/>
      <c r="Q1067" s="40">
        <f t="shared" si="62"/>
        <v>13.125</v>
      </c>
      <c r="R1067" s="41"/>
    </row>
    <row r="1068" spans="2:19" ht="15" customHeight="1" x14ac:dyDescent="0.3">
      <c r="B1068" s="105">
        <f t="shared" si="58"/>
        <v>2825</v>
      </c>
      <c r="C1068" s="35"/>
      <c r="D1068" s="34">
        <f t="shared" si="59"/>
        <v>2825</v>
      </c>
      <c r="E1068" s="26">
        <v>45791</v>
      </c>
      <c r="F1068" s="37">
        <v>2828</v>
      </c>
      <c r="G1068" s="36">
        <v>45792</v>
      </c>
      <c r="H1068" s="76">
        <f t="shared" si="60"/>
        <v>3</v>
      </c>
      <c r="K1068" s="33"/>
      <c r="L1068" s="687">
        <v>45791</v>
      </c>
      <c r="M1068" s="34">
        <f t="shared" si="61"/>
        <v>58.125</v>
      </c>
      <c r="N1068" s="37"/>
      <c r="O1068" s="35">
        <v>55.3125</v>
      </c>
      <c r="P1068" s="40"/>
      <c r="Q1068" s="40">
        <f t="shared" si="62"/>
        <v>2.8125</v>
      </c>
      <c r="R1068" s="41"/>
    </row>
    <row r="1069" spans="2:19" ht="15" customHeight="1" x14ac:dyDescent="0.3">
      <c r="B1069" s="105">
        <f t="shared" si="58"/>
        <v>2828</v>
      </c>
      <c r="C1069" s="35"/>
      <c r="D1069" s="34">
        <f t="shared" si="59"/>
        <v>2828</v>
      </c>
      <c r="E1069" s="26">
        <v>45792</v>
      </c>
      <c r="F1069" s="37">
        <v>2830</v>
      </c>
      <c r="G1069" s="36">
        <v>45793</v>
      </c>
      <c r="H1069" s="76">
        <f t="shared" si="60"/>
        <v>2</v>
      </c>
      <c r="K1069" s="33"/>
      <c r="L1069" s="687">
        <v>45792</v>
      </c>
      <c r="M1069" s="34">
        <f t="shared" si="61"/>
        <v>55.3125</v>
      </c>
      <c r="N1069" s="37">
        <v>30</v>
      </c>
      <c r="O1069" s="35">
        <v>71.25</v>
      </c>
      <c r="P1069" s="40"/>
      <c r="Q1069" s="40">
        <f t="shared" si="62"/>
        <v>14.0625</v>
      </c>
      <c r="R1069" s="41"/>
      <c r="S1069" s="48" t="s">
        <v>1643</v>
      </c>
    </row>
    <row r="1070" spans="2:19" ht="15" customHeight="1" x14ac:dyDescent="0.3">
      <c r="B1070" s="105">
        <f t="shared" si="58"/>
        <v>2830</v>
      </c>
      <c r="C1070" s="35"/>
      <c r="D1070" s="34">
        <f t="shared" si="59"/>
        <v>2830</v>
      </c>
      <c r="E1070" s="26">
        <v>45793</v>
      </c>
      <c r="F1070" s="37">
        <v>2833</v>
      </c>
      <c r="G1070" s="36">
        <v>45794</v>
      </c>
      <c r="H1070" s="76">
        <f t="shared" si="60"/>
        <v>3</v>
      </c>
      <c r="K1070" s="33"/>
      <c r="L1070" s="687">
        <v>45793</v>
      </c>
      <c r="M1070" s="34">
        <f t="shared" si="61"/>
        <v>71.25</v>
      </c>
      <c r="N1070" s="37"/>
      <c r="O1070" s="35">
        <v>58.125</v>
      </c>
      <c r="P1070" s="40"/>
      <c r="Q1070" s="40">
        <f t="shared" si="62"/>
        <v>13.125</v>
      </c>
      <c r="R1070" s="41"/>
    </row>
    <row r="1071" spans="2:19" ht="15" customHeight="1" x14ac:dyDescent="0.3">
      <c r="B1071" s="105">
        <f t="shared" si="58"/>
        <v>2833</v>
      </c>
      <c r="C1071" s="35"/>
      <c r="D1071" s="34">
        <f t="shared" si="59"/>
        <v>2833</v>
      </c>
      <c r="E1071" s="26">
        <v>45794</v>
      </c>
      <c r="F1071" s="37">
        <v>2834</v>
      </c>
      <c r="G1071" s="36">
        <v>45795</v>
      </c>
      <c r="H1071" s="76">
        <f t="shared" si="60"/>
        <v>1</v>
      </c>
      <c r="K1071" s="33"/>
      <c r="L1071" s="687">
        <v>45794</v>
      </c>
      <c r="M1071" s="34">
        <f t="shared" si="61"/>
        <v>58.125</v>
      </c>
      <c r="N1071" s="37"/>
      <c r="O1071" s="35">
        <v>54.375</v>
      </c>
      <c r="P1071" s="40"/>
      <c r="Q1071" s="40">
        <f t="shared" si="62"/>
        <v>3.75</v>
      </c>
      <c r="R1071" s="41"/>
    </row>
    <row r="1072" spans="2:19" ht="15" customHeight="1" x14ac:dyDescent="0.3">
      <c r="B1072" s="105">
        <f t="shared" si="58"/>
        <v>2834</v>
      </c>
      <c r="C1072" s="35"/>
      <c r="D1072" s="34">
        <f t="shared" si="59"/>
        <v>2834</v>
      </c>
      <c r="E1072" s="26">
        <v>45795</v>
      </c>
      <c r="F1072" s="37">
        <v>2836</v>
      </c>
      <c r="G1072" s="36">
        <v>45796</v>
      </c>
      <c r="H1072" s="76">
        <f t="shared" si="60"/>
        <v>2</v>
      </c>
      <c r="K1072" s="33"/>
      <c r="L1072" s="687">
        <v>45795</v>
      </c>
      <c r="M1072" s="34">
        <f t="shared" si="61"/>
        <v>54.375</v>
      </c>
      <c r="N1072" s="37"/>
      <c r="O1072" s="35">
        <v>50.625</v>
      </c>
      <c r="P1072" s="40"/>
      <c r="Q1072" s="40">
        <f t="shared" si="62"/>
        <v>3.75</v>
      </c>
      <c r="R1072" s="41"/>
    </row>
    <row r="1073" spans="2:19" ht="15" customHeight="1" x14ac:dyDescent="0.3">
      <c r="B1073" s="105">
        <f t="shared" si="58"/>
        <v>2836</v>
      </c>
      <c r="C1073" s="35"/>
      <c r="D1073" s="34">
        <f t="shared" si="59"/>
        <v>2836</v>
      </c>
      <c r="E1073" s="26">
        <v>45796</v>
      </c>
      <c r="F1073" s="37">
        <v>2836</v>
      </c>
      <c r="G1073" s="36">
        <v>45797</v>
      </c>
      <c r="H1073" s="76">
        <f t="shared" si="60"/>
        <v>0</v>
      </c>
      <c r="K1073" s="33"/>
      <c r="L1073" s="687">
        <v>45796</v>
      </c>
      <c r="M1073" s="34">
        <f t="shared" si="61"/>
        <v>50.625</v>
      </c>
      <c r="N1073" s="37"/>
      <c r="O1073" s="35">
        <v>50.625</v>
      </c>
      <c r="P1073" s="40"/>
      <c r="Q1073" s="40">
        <f t="shared" si="62"/>
        <v>0</v>
      </c>
      <c r="R1073" s="41"/>
    </row>
    <row r="1074" spans="2:19" ht="15" customHeight="1" x14ac:dyDescent="0.3">
      <c r="B1074" s="105">
        <f t="shared" si="58"/>
        <v>2836</v>
      </c>
      <c r="C1074" s="35"/>
      <c r="D1074" s="34">
        <f t="shared" si="59"/>
        <v>2836</v>
      </c>
      <c r="E1074" s="26">
        <v>45797</v>
      </c>
      <c r="F1074" s="37">
        <v>2837</v>
      </c>
      <c r="G1074" s="36">
        <v>45798</v>
      </c>
      <c r="H1074" s="76">
        <f t="shared" si="60"/>
        <v>1</v>
      </c>
      <c r="K1074" s="33"/>
      <c r="L1074" s="687">
        <v>45797</v>
      </c>
      <c r="M1074" s="34">
        <f t="shared" si="61"/>
        <v>50.625</v>
      </c>
      <c r="N1074" s="37"/>
      <c r="O1074" s="35">
        <v>48.75</v>
      </c>
      <c r="P1074" s="40"/>
      <c r="Q1074" s="40">
        <f t="shared" si="62"/>
        <v>1.875</v>
      </c>
      <c r="R1074" s="41"/>
    </row>
    <row r="1075" spans="2:19" ht="15" customHeight="1" x14ac:dyDescent="0.3">
      <c r="B1075" s="105">
        <f t="shared" si="58"/>
        <v>2837</v>
      </c>
      <c r="C1075" s="35"/>
      <c r="D1075" s="34">
        <f t="shared" si="59"/>
        <v>2837</v>
      </c>
      <c r="E1075" s="26">
        <v>45798</v>
      </c>
      <c r="F1075" s="37">
        <v>2838</v>
      </c>
      <c r="G1075" s="36">
        <v>45799</v>
      </c>
      <c r="H1075" s="76">
        <f t="shared" si="60"/>
        <v>1</v>
      </c>
      <c r="K1075" s="33"/>
      <c r="L1075" s="687">
        <v>45798</v>
      </c>
      <c r="M1075" s="34">
        <f t="shared" si="61"/>
        <v>48.75</v>
      </c>
      <c r="N1075" s="37"/>
      <c r="O1075" s="35">
        <v>47.5</v>
      </c>
      <c r="P1075" s="40"/>
      <c r="Q1075" s="40">
        <f t="shared" si="62"/>
        <v>1.25</v>
      </c>
      <c r="R1075" s="41"/>
    </row>
    <row r="1076" spans="2:19" ht="15" customHeight="1" x14ac:dyDescent="0.3">
      <c r="B1076" s="105">
        <f t="shared" si="58"/>
        <v>2838</v>
      </c>
      <c r="C1076" s="35"/>
      <c r="D1076" s="34">
        <f t="shared" si="59"/>
        <v>2838</v>
      </c>
      <c r="E1076" s="26">
        <v>45799</v>
      </c>
      <c r="F1076" s="37">
        <v>2840</v>
      </c>
      <c r="G1076" s="36">
        <v>45800</v>
      </c>
      <c r="H1076" s="76">
        <f t="shared" si="60"/>
        <v>2</v>
      </c>
      <c r="K1076" s="33"/>
      <c r="L1076" s="687">
        <v>45799</v>
      </c>
      <c r="M1076" s="34">
        <f t="shared" si="61"/>
        <v>47.5</v>
      </c>
      <c r="N1076" s="37"/>
      <c r="O1076" s="35">
        <v>33.75</v>
      </c>
      <c r="P1076" s="40"/>
      <c r="Q1076" s="40">
        <f t="shared" si="62"/>
        <v>13.75</v>
      </c>
      <c r="R1076" s="41"/>
    </row>
    <row r="1077" spans="2:19" ht="15" customHeight="1" x14ac:dyDescent="0.3">
      <c r="B1077" s="105">
        <f t="shared" si="58"/>
        <v>2840</v>
      </c>
      <c r="C1077" s="35"/>
      <c r="D1077" s="34">
        <f t="shared" si="59"/>
        <v>2840</v>
      </c>
      <c r="E1077" s="26">
        <v>45800</v>
      </c>
      <c r="F1077" s="37">
        <v>2840</v>
      </c>
      <c r="G1077" s="36">
        <v>45801</v>
      </c>
      <c r="H1077" s="76">
        <f t="shared" si="60"/>
        <v>0</v>
      </c>
      <c r="K1077" s="33"/>
      <c r="L1077" s="687">
        <v>45800</v>
      </c>
      <c r="M1077" s="34">
        <f t="shared" si="61"/>
        <v>33.75</v>
      </c>
      <c r="N1077" s="37"/>
      <c r="O1077" s="35">
        <v>33.75</v>
      </c>
      <c r="P1077" s="40"/>
      <c r="Q1077" s="40">
        <f t="shared" si="62"/>
        <v>0</v>
      </c>
      <c r="R1077" s="41"/>
    </row>
    <row r="1078" spans="2:19" ht="15" customHeight="1" x14ac:dyDescent="0.3">
      <c r="B1078" s="105">
        <f t="shared" si="58"/>
        <v>2840</v>
      </c>
      <c r="C1078" s="35"/>
      <c r="D1078" s="34">
        <f t="shared" si="59"/>
        <v>2840</v>
      </c>
      <c r="E1078" s="26">
        <v>45801</v>
      </c>
      <c r="F1078" s="37">
        <v>2843</v>
      </c>
      <c r="G1078" s="36">
        <v>45802</v>
      </c>
      <c r="H1078" s="76">
        <f t="shared" si="60"/>
        <v>3</v>
      </c>
      <c r="K1078" s="33"/>
      <c r="L1078" s="687">
        <v>45801</v>
      </c>
      <c r="M1078" s="34">
        <f t="shared" si="61"/>
        <v>33.75</v>
      </c>
      <c r="N1078" s="37"/>
      <c r="O1078" s="35">
        <v>15</v>
      </c>
      <c r="P1078" s="40"/>
      <c r="Q1078" s="40">
        <f t="shared" si="62"/>
        <v>18.75</v>
      </c>
      <c r="R1078" s="41"/>
    </row>
    <row r="1079" spans="2:19" ht="15" customHeight="1" x14ac:dyDescent="0.3">
      <c r="B1079" s="105">
        <f t="shared" si="58"/>
        <v>2843</v>
      </c>
      <c r="C1079" s="35"/>
      <c r="D1079" s="34">
        <f t="shared" si="59"/>
        <v>2843</v>
      </c>
      <c r="E1079" s="26">
        <v>45802</v>
      </c>
      <c r="F1079" s="37">
        <v>2843</v>
      </c>
      <c r="G1079" s="36">
        <v>45803</v>
      </c>
      <c r="H1079" s="76">
        <f t="shared" si="60"/>
        <v>0</v>
      </c>
      <c r="K1079" s="33"/>
      <c r="L1079" s="687">
        <v>45802</v>
      </c>
      <c r="M1079" s="34">
        <f t="shared" si="61"/>
        <v>15</v>
      </c>
      <c r="N1079" s="37"/>
      <c r="O1079" s="35">
        <v>15</v>
      </c>
      <c r="P1079" s="40"/>
      <c r="Q1079" s="40">
        <f t="shared" si="62"/>
        <v>0</v>
      </c>
      <c r="R1079" s="41"/>
    </row>
    <row r="1080" spans="2:19" ht="15" customHeight="1" x14ac:dyDescent="0.3">
      <c r="B1080" s="105">
        <f t="shared" si="58"/>
        <v>2843</v>
      </c>
      <c r="C1080" s="35"/>
      <c r="D1080" s="34">
        <f t="shared" si="59"/>
        <v>2843</v>
      </c>
      <c r="E1080" s="26">
        <v>45803</v>
      </c>
      <c r="F1080" s="37">
        <v>2843</v>
      </c>
      <c r="G1080" s="36">
        <v>45804</v>
      </c>
      <c r="H1080" s="76">
        <f t="shared" si="60"/>
        <v>0</v>
      </c>
      <c r="K1080" s="33"/>
      <c r="L1080" s="687">
        <v>45803</v>
      </c>
      <c r="M1080" s="34">
        <f t="shared" si="61"/>
        <v>15</v>
      </c>
      <c r="N1080" s="37">
        <v>60</v>
      </c>
      <c r="O1080" s="35">
        <v>88</v>
      </c>
      <c r="P1080" s="40"/>
      <c r="Q1080" s="40">
        <v>0</v>
      </c>
      <c r="R1080" s="41"/>
      <c r="S1080" t="s">
        <v>1499</v>
      </c>
    </row>
    <row r="1081" spans="2:19" ht="15" customHeight="1" x14ac:dyDescent="0.3">
      <c r="B1081" s="105">
        <f t="shared" si="58"/>
        <v>2843</v>
      </c>
      <c r="C1081" s="35"/>
      <c r="D1081" s="34">
        <f t="shared" si="59"/>
        <v>2843</v>
      </c>
      <c r="E1081" s="26">
        <v>45804</v>
      </c>
      <c r="F1081" s="37">
        <v>2844</v>
      </c>
      <c r="G1081" s="36">
        <v>45805</v>
      </c>
      <c r="H1081" s="76">
        <f t="shared" si="60"/>
        <v>1</v>
      </c>
      <c r="K1081" s="33"/>
      <c r="L1081" s="687">
        <v>45804</v>
      </c>
      <c r="M1081" s="34">
        <f t="shared" si="61"/>
        <v>88</v>
      </c>
      <c r="N1081" s="37"/>
      <c r="O1081" s="35">
        <v>83.87</v>
      </c>
      <c r="P1081" s="40"/>
      <c r="Q1081" s="40">
        <f t="shared" si="62"/>
        <v>4.1299999999999955</v>
      </c>
      <c r="R1081" s="41"/>
    </row>
    <row r="1082" spans="2:19" ht="15" customHeight="1" x14ac:dyDescent="0.3">
      <c r="B1082" s="105">
        <f t="shared" si="58"/>
        <v>2844</v>
      </c>
      <c r="C1082" s="35"/>
      <c r="D1082" s="34">
        <f t="shared" si="59"/>
        <v>2844</v>
      </c>
      <c r="E1082" s="26">
        <v>45805</v>
      </c>
      <c r="F1082" s="37">
        <v>2845</v>
      </c>
      <c r="G1082" s="36">
        <v>45806</v>
      </c>
      <c r="H1082" s="76">
        <f t="shared" si="60"/>
        <v>1</v>
      </c>
      <c r="K1082" s="33"/>
      <c r="L1082" s="687">
        <v>45805</v>
      </c>
      <c r="M1082" s="34">
        <f t="shared" si="61"/>
        <v>83.87</v>
      </c>
      <c r="N1082" s="37"/>
      <c r="O1082" s="35">
        <v>79.75</v>
      </c>
      <c r="P1082" s="40"/>
      <c r="Q1082" s="40">
        <f t="shared" si="62"/>
        <v>4.1200000000000045</v>
      </c>
      <c r="R1082" s="41"/>
    </row>
    <row r="1083" spans="2:19" ht="15" customHeight="1" x14ac:dyDescent="0.3">
      <c r="B1083" s="105">
        <f t="shared" si="58"/>
        <v>2845</v>
      </c>
      <c r="C1083" s="35"/>
      <c r="D1083" s="34">
        <f t="shared" si="59"/>
        <v>2845</v>
      </c>
      <c r="E1083" s="26">
        <v>45806</v>
      </c>
      <c r="F1083" s="37">
        <v>2850</v>
      </c>
      <c r="G1083" s="36">
        <v>45807</v>
      </c>
      <c r="H1083" s="76">
        <f t="shared" si="60"/>
        <v>5</v>
      </c>
      <c r="K1083" s="33"/>
      <c r="L1083" s="687">
        <v>45806</v>
      </c>
      <c r="M1083" s="34">
        <f t="shared" si="61"/>
        <v>79.75</v>
      </c>
      <c r="N1083" s="37"/>
      <c r="O1083" s="35">
        <v>65.599999999999994</v>
      </c>
      <c r="P1083" s="40"/>
      <c r="Q1083" s="40">
        <f t="shared" si="62"/>
        <v>14.150000000000006</v>
      </c>
      <c r="R1083" s="41"/>
    </row>
    <row r="1084" spans="2:19" ht="15" customHeight="1" x14ac:dyDescent="0.3">
      <c r="B1084" s="105">
        <f t="shared" si="58"/>
        <v>2850</v>
      </c>
      <c r="C1084" s="35"/>
      <c r="D1084" s="34">
        <f t="shared" si="59"/>
        <v>2850</v>
      </c>
      <c r="E1084" s="26">
        <v>45807</v>
      </c>
      <c r="F1084" s="37">
        <v>2853</v>
      </c>
      <c r="G1084" s="36">
        <v>45808</v>
      </c>
      <c r="H1084" s="76">
        <f t="shared" si="60"/>
        <v>3</v>
      </c>
      <c r="K1084" s="33"/>
      <c r="L1084" s="687">
        <v>45807</v>
      </c>
      <c r="M1084" s="34">
        <f t="shared" si="61"/>
        <v>65.599999999999994</v>
      </c>
      <c r="N1084" s="37"/>
      <c r="O1084" s="35">
        <v>55.3125</v>
      </c>
      <c r="P1084" s="40"/>
      <c r="Q1084" s="40">
        <f t="shared" si="62"/>
        <v>10.287499999999994</v>
      </c>
      <c r="R1084" s="41"/>
    </row>
    <row r="1085" spans="2:19" ht="15" customHeight="1" x14ac:dyDescent="0.3">
      <c r="B1085" s="105">
        <f t="shared" si="58"/>
        <v>2853</v>
      </c>
      <c r="C1085" s="35"/>
      <c r="D1085" s="34">
        <f t="shared" si="59"/>
        <v>2853</v>
      </c>
      <c r="E1085" s="26">
        <v>45808</v>
      </c>
      <c r="F1085" s="37">
        <v>2859</v>
      </c>
      <c r="G1085" s="36">
        <v>45809</v>
      </c>
      <c r="H1085" s="76">
        <f t="shared" si="60"/>
        <v>6</v>
      </c>
      <c r="K1085" s="33"/>
      <c r="L1085" s="687">
        <v>45808</v>
      </c>
      <c r="M1085" s="34">
        <f t="shared" si="61"/>
        <v>55.3125</v>
      </c>
      <c r="N1085" s="37"/>
      <c r="O1085" s="35">
        <v>45</v>
      </c>
      <c r="P1085" s="40"/>
      <c r="Q1085" s="40">
        <f t="shared" si="62"/>
        <v>10.3125</v>
      </c>
      <c r="R1085" s="41"/>
    </row>
    <row r="1086" spans="2:19" ht="15" customHeight="1" x14ac:dyDescent="0.3">
      <c r="B1086" s="105">
        <f t="shared" si="58"/>
        <v>2859</v>
      </c>
      <c r="C1086" s="35"/>
      <c r="D1086" s="34">
        <f t="shared" si="59"/>
        <v>2859</v>
      </c>
      <c r="E1086" s="26">
        <v>45809</v>
      </c>
      <c r="F1086" s="37">
        <v>2859</v>
      </c>
      <c r="G1086" s="36">
        <v>45810</v>
      </c>
      <c r="H1086" s="76">
        <f t="shared" si="60"/>
        <v>0</v>
      </c>
      <c r="K1086" s="33"/>
      <c r="L1086" s="687">
        <v>45809</v>
      </c>
      <c r="M1086" s="34">
        <f t="shared" si="61"/>
        <v>45</v>
      </c>
      <c r="N1086" s="37"/>
      <c r="O1086" s="35">
        <v>45</v>
      </c>
      <c r="P1086" s="40"/>
      <c r="Q1086" s="40">
        <f t="shared" si="62"/>
        <v>0</v>
      </c>
      <c r="R1086" s="41"/>
    </row>
    <row r="1087" spans="2:19" ht="15" customHeight="1" x14ac:dyDescent="0.3">
      <c r="B1087" s="105">
        <f t="shared" si="58"/>
        <v>2859</v>
      </c>
      <c r="C1087" s="35"/>
      <c r="D1087" s="34">
        <f t="shared" si="59"/>
        <v>2859</v>
      </c>
      <c r="E1087" s="26">
        <v>45810</v>
      </c>
      <c r="F1087" s="37">
        <v>2859</v>
      </c>
      <c r="G1087" s="36">
        <v>45811</v>
      </c>
      <c r="H1087" s="76">
        <f t="shared" si="60"/>
        <v>0</v>
      </c>
      <c r="K1087" s="33"/>
      <c r="L1087" s="687">
        <v>45810</v>
      </c>
      <c r="M1087" s="34">
        <f t="shared" si="61"/>
        <v>45</v>
      </c>
      <c r="N1087" s="37"/>
      <c r="O1087" s="35">
        <v>45</v>
      </c>
      <c r="P1087" s="40"/>
      <c r="Q1087" s="40">
        <f t="shared" si="62"/>
        <v>0</v>
      </c>
      <c r="R1087" s="41"/>
    </row>
    <row r="1088" spans="2:19" ht="15" customHeight="1" x14ac:dyDescent="0.3">
      <c r="B1088" s="105">
        <f t="shared" si="58"/>
        <v>2859</v>
      </c>
      <c r="C1088" s="35"/>
      <c r="D1088" s="34">
        <f t="shared" si="59"/>
        <v>2859</v>
      </c>
      <c r="E1088" s="26">
        <v>45811</v>
      </c>
      <c r="F1088" s="37">
        <v>2868</v>
      </c>
      <c r="G1088" s="36">
        <v>45812</v>
      </c>
      <c r="H1088" s="76">
        <f t="shared" si="60"/>
        <v>9</v>
      </c>
      <c r="K1088" s="33"/>
      <c r="L1088" s="687">
        <v>45811</v>
      </c>
      <c r="M1088" s="34">
        <f t="shared" si="61"/>
        <v>45</v>
      </c>
      <c r="N1088" s="37"/>
      <c r="O1088" s="35">
        <v>7.5</v>
      </c>
      <c r="P1088" s="40"/>
      <c r="Q1088" s="40">
        <f t="shared" si="62"/>
        <v>37.5</v>
      </c>
      <c r="R1088" s="41"/>
    </row>
    <row r="1089" spans="2:19" ht="15" customHeight="1" x14ac:dyDescent="0.3">
      <c r="B1089" s="105">
        <f t="shared" si="58"/>
        <v>2868</v>
      </c>
      <c r="C1089" s="35"/>
      <c r="D1089" s="34">
        <f t="shared" si="59"/>
        <v>2868</v>
      </c>
      <c r="E1089" s="26">
        <v>45812</v>
      </c>
      <c r="F1089" s="37">
        <v>2869</v>
      </c>
      <c r="G1089" s="36">
        <v>45813</v>
      </c>
      <c r="H1089" s="76">
        <f t="shared" si="60"/>
        <v>1</v>
      </c>
      <c r="K1089" s="33"/>
      <c r="L1089" s="687">
        <v>45812</v>
      </c>
      <c r="M1089" s="34">
        <f t="shared" si="61"/>
        <v>7.5</v>
      </c>
      <c r="N1089" s="37">
        <v>60</v>
      </c>
      <c r="O1089" s="35">
        <v>54.375</v>
      </c>
      <c r="P1089" s="40"/>
      <c r="Q1089" s="40">
        <f t="shared" si="62"/>
        <v>13.125</v>
      </c>
      <c r="R1089" s="41"/>
      <c r="S1089" s="48" t="s">
        <v>1210</v>
      </c>
    </row>
    <row r="1090" spans="2:19" ht="15" customHeight="1" x14ac:dyDescent="0.3">
      <c r="B1090" s="105">
        <f t="shared" si="58"/>
        <v>2869</v>
      </c>
      <c r="C1090" s="35"/>
      <c r="D1090" s="34">
        <f t="shared" si="59"/>
        <v>2869</v>
      </c>
      <c r="E1090" s="26">
        <v>45813</v>
      </c>
      <c r="F1090" s="37">
        <v>2870</v>
      </c>
      <c r="G1090" s="36">
        <v>45814</v>
      </c>
      <c r="H1090" s="76">
        <f t="shared" si="60"/>
        <v>1</v>
      </c>
      <c r="K1090" s="33"/>
      <c r="L1090" s="687">
        <v>45813</v>
      </c>
      <c r="M1090" s="34">
        <f t="shared" si="61"/>
        <v>54.375</v>
      </c>
      <c r="N1090" s="37"/>
      <c r="O1090" s="35">
        <v>45</v>
      </c>
      <c r="P1090" s="40"/>
      <c r="Q1090" s="40">
        <f t="shared" si="62"/>
        <v>9.375</v>
      </c>
      <c r="R1090" s="41"/>
    </row>
    <row r="1091" spans="2:19" ht="15" customHeight="1" x14ac:dyDescent="0.3">
      <c r="B1091" s="105">
        <f t="shared" si="58"/>
        <v>2870</v>
      </c>
      <c r="C1091" s="35"/>
      <c r="D1091" s="34">
        <f t="shared" si="59"/>
        <v>2870</v>
      </c>
      <c r="E1091" s="26">
        <v>45814</v>
      </c>
      <c r="F1091" s="37">
        <v>2879</v>
      </c>
      <c r="G1091" s="36">
        <v>45815</v>
      </c>
      <c r="H1091" s="76">
        <f t="shared" si="60"/>
        <v>9</v>
      </c>
      <c r="K1091" s="33"/>
      <c r="L1091" s="687">
        <v>45814</v>
      </c>
      <c r="M1091" s="34">
        <f t="shared" si="61"/>
        <v>45</v>
      </c>
      <c r="N1091" s="37"/>
      <c r="O1091" s="35">
        <v>30</v>
      </c>
      <c r="P1091" s="40"/>
      <c r="Q1091" s="40">
        <f t="shared" si="62"/>
        <v>15</v>
      </c>
      <c r="R1091" s="41"/>
    </row>
    <row r="1092" spans="2:19" ht="15" customHeight="1" x14ac:dyDescent="0.3">
      <c r="B1092" s="105">
        <f t="shared" si="58"/>
        <v>2879</v>
      </c>
      <c r="C1092" s="35"/>
      <c r="D1092" s="34">
        <f t="shared" si="59"/>
        <v>2879</v>
      </c>
      <c r="E1092" s="26">
        <v>45815</v>
      </c>
      <c r="F1092" s="37">
        <v>2879</v>
      </c>
      <c r="G1092" s="36">
        <v>45816</v>
      </c>
      <c r="H1092" s="76">
        <f t="shared" si="60"/>
        <v>0</v>
      </c>
      <c r="K1092" s="33"/>
      <c r="L1092" s="687">
        <v>45815</v>
      </c>
      <c r="M1092" s="34">
        <f t="shared" si="61"/>
        <v>30</v>
      </c>
      <c r="N1092" s="37"/>
      <c r="O1092" s="35">
        <v>30</v>
      </c>
      <c r="P1092" s="40"/>
      <c r="Q1092" s="40">
        <f t="shared" si="62"/>
        <v>0</v>
      </c>
      <c r="R1092" s="41"/>
    </row>
    <row r="1093" spans="2:19" ht="15" customHeight="1" x14ac:dyDescent="0.3">
      <c r="B1093" s="105">
        <f t="shared" si="58"/>
        <v>2879</v>
      </c>
      <c r="C1093" s="35"/>
      <c r="D1093" s="34">
        <f t="shared" si="59"/>
        <v>2879</v>
      </c>
      <c r="E1093" s="26">
        <v>45816</v>
      </c>
      <c r="F1093" s="37">
        <v>2879</v>
      </c>
      <c r="G1093" s="36">
        <v>45817</v>
      </c>
      <c r="H1093" s="76">
        <f t="shared" si="60"/>
        <v>0</v>
      </c>
      <c r="K1093" s="33"/>
      <c r="L1093" s="687">
        <v>45816</v>
      </c>
      <c r="M1093" s="34">
        <f t="shared" si="61"/>
        <v>30</v>
      </c>
      <c r="N1093" s="37"/>
      <c r="O1093" s="35">
        <v>30</v>
      </c>
      <c r="P1093" s="40"/>
      <c r="Q1093" s="40">
        <f t="shared" si="62"/>
        <v>0</v>
      </c>
      <c r="R1093" s="41"/>
    </row>
    <row r="1094" spans="2:19" ht="15" customHeight="1" x14ac:dyDescent="0.3">
      <c r="B1094" s="105">
        <f t="shared" si="58"/>
        <v>2879</v>
      </c>
      <c r="C1094" s="35"/>
      <c r="D1094" s="34">
        <f t="shared" si="59"/>
        <v>2879</v>
      </c>
      <c r="E1094" s="26">
        <v>45817</v>
      </c>
      <c r="F1094" s="37">
        <v>2879</v>
      </c>
      <c r="G1094" s="36">
        <v>45818</v>
      </c>
      <c r="H1094" s="76">
        <f t="shared" si="60"/>
        <v>0</v>
      </c>
      <c r="K1094" s="33"/>
      <c r="L1094" s="687">
        <v>45817</v>
      </c>
      <c r="M1094" s="34">
        <f t="shared" si="61"/>
        <v>30</v>
      </c>
      <c r="N1094" s="37"/>
      <c r="O1094" s="35">
        <v>30</v>
      </c>
      <c r="P1094" s="40"/>
      <c r="Q1094" s="40">
        <f t="shared" si="62"/>
        <v>0</v>
      </c>
      <c r="R1094" s="41"/>
    </row>
    <row r="1095" spans="2:19" ht="15" customHeight="1" x14ac:dyDescent="0.3">
      <c r="B1095" s="105">
        <f t="shared" si="58"/>
        <v>2879</v>
      </c>
      <c r="C1095" s="35"/>
      <c r="D1095" s="34">
        <f t="shared" si="59"/>
        <v>2879</v>
      </c>
      <c r="E1095" s="26">
        <v>45818</v>
      </c>
      <c r="F1095" s="37">
        <v>2879</v>
      </c>
      <c r="G1095" s="36">
        <v>45819</v>
      </c>
      <c r="H1095" s="76">
        <f t="shared" si="60"/>
        <v>0</v>
      </c>
      <c r="K1095" s="33"/>
      <c r="L1095" s="687">
        <v>45818</v>
      </c>
      <c r="M1095" s="34">
        <f t="shared" si="61"/>
        <v>30</v>
      </c>
      <c r="N1095" s="37"/>
      <c r="O1095" s="35">
        <v>30</v>
      </c>
      <c r="P1095" s="40"/>
      <c r="Q1095" s="40">
        <f t="shared" si="62"/>
        <v>0</v>
      </c>
      <c r="R1095" s="41"/>
    </row>
    <row r="1096" spans="2:19" ht="15" customHeight="1" x14ac:dyDescent="0.3">
      <c r="B1096" s="105">
        <f t="shared" si="58"/>
        <v>2879</v>
      </c>
      <c r="C1096" s="35"/>
      <c r="D1096" s="34">
        <f t="shared" si="59"/>
        <v>2879</v>
      </c>
      <c r="E1096" s="26">
        <v>45819</v>
      </c>
      <c r="F1096" s="37">
        <v>2881</v>
      </c>
      <c r="G1096" s="36">
        <v>45820</v>
      </c>
      <c r="H1096" s="76">
        <f t="shared" si="60"/>
        <v>2</v>
      </c>
      <c r="K1096" s="33"/>
      <c r="L1096" s="687">
        <v>45819</v>
      </c>
      <c r="M1096" s="34">
        <f t="shared" si="61"/>
        <v>30</v>
      </c>
      <c r="N1096" s="37">
        <v>60</v>
      </c>
      <c r="O1096" s="35">
        <v>79.75</v>
      </c>
      <c r="P1096" s="40"/>
      <c r="Q1096" s="40">
        <f t="shared" si="62"/>
        <v>10.25</v>
      </c>
      <c r="R1096" s="41"/>
    </row>
    <row r="1097" spans="2:19" ht="15" customHeight="1" x14ac:dyDescent="0.3">
      <c r="B1097" s="105">
        <f t="shared" si="58"/>
        <v>2881</v>
      </c>
      <c r="C1097" s="35"/>
      <c r="D1097" s="34">
        <f t="shared" si="59"/>
        <v>2881</v>
      </c>
      <c r="E1097" s="26">
        <v>45820</v>
      </c>
      <c r="F1097" s="37">
        <v>2881</v>
      </c>
      <c r="G1097" s="36">
        <v>45821</v>
      </c>
      <c r="H1097" s="76">
        <f t="shared" si="60"/>
        <v>0</v>
      </c>
      <c r="K1097" s="33"/>
      <c r="L1097" s="687">
        <v>45820</v>
      </c>
      <c r="M1097" s="34">
        <f t="shared" si="61"/>
        <v>79.75</v>
      </c>
      <c r="N1097" s="37"/>
      <c r="O1097" s="35">
        <v>75.5</v>
      </c>
      <c r="P1097" s="40"/>
      <c r="Q1097" s="40">
        <f t="shared" si="62"/>
        <v>4.25</v>
      </c>
      <c r="R1097" s="41"/>
    </row>
    <row r="1098" spans="2:19" ht="15" customHeight="1" x14ac:dyDescent="0.3">
      <c r="B1098" s="105">
        <f t="shared" si="58"/>
        <v>2881</v>
      </c>
      <c r="C1098" s="35"/>
      <c r="D1098" s="34">
        <f t="shared" si="59"/>
        <v>2881</v>
      </c>
      <c r="E1098" s="26">
        <v>45821</v>
      </c>
      <c r="F1098" s="37">
        <v>2882</v>
      </c>
      <c r="G1098" s="36">
        <v>45822</v>
      </c>
      <c r="H1098" s="76">
        <f t="shared" si="60"/>
        <v>1</v>
      </c>
      <c r="K1098" s="33"/>
      <c r="L1098" s="687">
        <v>45821</v>
      </c>
      <c r="M1098" s="34">
        <f t="shared" si="61"/>
        <v>75.5</v>
      </c>
      <c r="N1098" s="37"/>
      <c r="O1098" s="35">
        <v>72.5</v>
      </c>
      <c r="P1098" s="40"/>
      <c r="Q1098" s="40">
        <f t="shared" si="62"/>
        <v>3</v>
      </c>
      <c r="R1098" s="41"/>
    </row>
    <row r="1099" spans="2:19" ht="15" customHeight="1" x14ac:dyDescent="0.3">
      <c r="B1099" s="105">
        <f t="shared" si="58"/>
        <v>2882</v>
      </c>
      <c r="C1099" s="35"/>
      <c r="D1099" s="34">
        <f t="shared" si="59"/>
        <v>2882</v>
      </c>
      <c r="E1099" s="26">
        <v>45822</v>
      </c>
      <c r="F1099" s="37">
        <v>2882</v>
      </c>
      <c r="G1099" s="36">
        <v>45823</v>
      </c>
      <c r="H1099" s="76">
        <f t="shared" si="60"/>
        <v>0</v>
      </c>
      <c r="K1099" s="33"/>
      <c r="L1099" s="687">
        <v>45822</v>
      </c>
      <c r="M1099" s="34">
        <f t="shared" si="61"/>
        <v>72.5</v>
      </c>
      <c r="N1099" s="37"/>
      <c r="O1099" s="35">
        <v>72.5</v>
      </c>
      <c r="P1099" s="40"/>
      <c r="Q1099" s="40">
        <f t="shared" si="62"/>
        <v>0</v>
      </c>
      <c r="R1099" s="41"/>
    </row>
    <row r="1100" spans="2:19" ht="15" customHeight="1" x14ac:dyDescent="0.3">
      <c r="B1100" s="105">
        <f t="shared" si="58"/>
        <v>2882</v>
      </c>
      <c r="C1100" s="35"/>
      <c r="D1100" s="34">
        <f t="shared" si="59"/>
        <v>2882</v>
      </c>
      <c r="E1100" s="26">
        <v>45823</v>
      </c>
      <c r="F1100" s="37">
        <v>2882</v>
      </c>
      <c r="G1100" s="36">
        <v>45824</v>
      </c>
      <c r="H1100" s="76">
        <f t="shared" si="60"/>
        <v>0</v>
      </c>
      <c r="K1100" s="33"/>
      <c r="L1100" s="687">
        <v>45823</v>
      </c>
      <c r="M1100" s="34">
        <f t="shared" si="61"/>
        <v>72.5</v>
      </c>
      <c r="N1100" s="37"/>
      <c r="O1100" s="35">
        <v>72.5</v>
      </c>
      <c r="P1100" s="40"/>
      <c r="Q1100" s="40">
        <f t="shared" si="62"/>
        <v>0</v>
      </c>
      <c r="R1100" s="41"/>
    </row>
    <row r="1101" spans="2:19" ht="15" customHeight="1" x14ac:dyDescent="0.3">
      <c r="B1101" s="105">
        <f t="shared" si="58"/>
        <v>2882</v>
      </c>
      <c r="C1101" s="35"/>
      <c r="D1101" s="34">
        <f t="shared" si="59"/>
        <v>2882</v>
      </c>
      <c r="E1101" s="26">
        <v>45824</v>
      </c>
      <c r="F1101" s="37">
        <v>2882</v>
      </c>
      <c r="G1101" s="36">
        <v>45825</v>
      </c>
      <c r="H1101" s="76">
        <f t="shared" si="60"/>
        <v>0</v>
      </c>
      <c r="K1101" s="33"/>
      <c r="L1101" s="687">
        <v>45824</v>
      </c>
      <c r="M1101" s="34">
        <f t="shared" si="61"/>
        <v>72.5</v>
      </c>
      <c r="N1101" s="37"/>
      <c r="O1101" s="35">
        <v>72.5</v>
      </c>
      <c r="P1101" s="40"/>
      <c r="Q1101" s="40">
        <f t="shared" si="62"/>
        <v>0</v>
      </c>
      <c r="R1101" s="41"/>
    </row>
    <row r="1102" spans="2:19" ht="15" customHeight="1" x14ac:dyDescent="0.3">
      <c r="B1102" s="105">
        <f t="shared" si="58"/>
        <v>2882</v>
      </c>
      <c r="C1102" s="35"/>
      <c r="D1102" s="34">
        <f t="shared" si="59"/>
        <v>2882</v>
      </c>
      <c r="E1102" s="26">
        <v>45825</v>
      </c>
      <c r="F1102" s="37">
        <v>2883</v>
      </c>
      <c r="G1102" s="36">
        <v>45826</v>
      </c>
      <c r="H1102" s="76">
        <f t="shared" si="60"/>
        <v>1</v>
      </c>
      <c r="K1102" s="33"/>
      <c r="L1102" s="687">
        <v>45825</v>
      </c>
      <c r="M1102" s="34">
        <f t="shared" si="61"/>
        <v>72.5</v>
      </c>
      <c r="N1102" s="37"/>
      <c r="O1102" s="35">
        <v>71.25</v>
      </c>
      <c r="P1102" s="40"/>
      <c r="Q1102" s="40">
        <f t="shared" si="62"/>
        <v>1.25</v>
      </c>
      <c r="R1102" s="41"/>
    </row>
    <row r="1103" spans="2:19" ht="15" customHeight="1" x14ac:dyDescent="0.3">
      <c r="B1103" s="105">
        <f t="shared" si="58"/>
        <v>2883</v>
      </c>
      <c r="C1103" s="35"/>
      <c r="D1103" s="34">
        <f t="shared" si="59"/>
        <v>2883</v>
      </c>
      <c r="E1103" s="26">
        <v>45826</v>
      </c>
      <c r="F1103" s="37">
        <v>2887</v>
      </c>
      <c r="G1103" s="36">
        <v>45827</v>
      </c>
      <c r="H1103" s="76">
        <f t="shared" si="60"/>
        <v>4</v>
      </c>
      <c r="K1103" s="33"/>
      <c r="L1103" s="687">
        <v>45826</v>
      </c>
      <c r="M1103" s="34">
        <f t="shared" si="61"/>
        <v>71.25</v>
      </c>
      <c r="N1103" s="37"/>
      <c r="O1103" s="35">
        <v>58.125</v>
      </c>
      <c r="P1103" s="40"/>
      <c r="Q1103" s="40">
        <f t="shared" si="62"/>
        <v>13.125</v>
      </c>
      <c r="R1103" s="41"/>
    </row>
    <row r="1104" spans="2:19" ht="15" customHeight="1" x14ac:dyDescent="0.3">
      <c r="B1104" s="105">
        <f t="shared" si="58"/>
        <v>2887</v>
      </c>
      <c r="C1104" s="35"/>
      <c r="D1104" s="34">
        <f t="shared" si="59"/>
        <v>2887</v>
      </c>
      <c r="E1104" s="26">
        <v>45827</v>
      </c>
      <c r="F1104" s="37">
        <v>2887</v>
      </c>
      <c r="G1104" s="36">
        <v>45828</v>
      </c>
      <c r="H1104" s="76">
        <f t="shared" si="60"/>
        <v>0</v>
      </c>
      <c r="K1104" s="33"/>
      <c r="L1104" s="687">
        <v>45827</v>
      </c>
      <c r="M1104" s="34">
        <f t="shared" si="61"/>
        <v>58.125</v>
      </c>
      <c r="N1104" s="37"/>
      <c r="O1104" s="35">
        <v>56.25</v>
      </c>
      <c r="P1104" s="40"/>
      <c r="Q1104" s="40">
        <f t="shared" si="62"/>
        <v>1.875</v>
      </c>
      <c r="R1104" s="41"/>
    </row>
    <row r="1105" spans="2:19" ht="15" customHeight="1" x14ac:dyDescent="0.3">
      <c r="B1105" s="105">
        <f t="shared" si="58"/>
        <v>2887</v>
      </c>
      <c r="C1105" s="35"/>
      <c r="D1105" s="34">
        <f t="shared" si="59"/>
        <v>2887</v>
      </c>
      <c r="E1105" s="26">
        <v>45828</v>
      </c>
      <c r="F1105" s="37">
        <v>2889</v>
      </c>
      <c r="G1105" s="36">
        <v>45829</v>
      </c>
      <c r="H1105" s="76">
        <f t="shared" si="60"/>
        <v>2</v>
      </c>
      <c r="K1105" s="33"/>
      <c r="L1105" s="687">
        <v>45828</v>
      </c>
      <c r="M1105" s="34">
        <f t="shared" si="61"/>
        <v>56.25</v>
      </c>
      <c r="N1105" s="37"/>
      <c r="O1105" s="35">
        <v>50.625</v>
      </c>
      <c r="P1105" s="40"/>
      <c r="Q1105" s="40">
        <f t="shared" si="62"/>
        <v>5.625</v>
      </c>
      <c r="R1105" s="41"/>
    </row>
    <row r="1106" spans="2:19" ht="15" customHeight="1" x14ac:dyDescent="0.3">
      <c r="B1106" s="105">
        <f t="shared" si="58"/>
        <v>2889</v>
      </c>
      <c r="C1106" s="35"/>
      <c r="D1106" s="34">
        <f t="shared" si="59"/>
        <v>2889</v>
      </c>
      <c r="E1106" s="26">
        <v>45829</v>
      </c>
      <c r="F1106" s="37">
        <v>2889</v>
      </c>
      <c r="G1106" s="36">
        <v>45830</v>
      </c>
      <c r="H1106" s="76">
        <f t="shared" si="60"/>
        <v>0</v>
      </c>
      <c r="K1106" s="33"/>
      <c r="L1106" s="687">
        <v>45829</v>
      </c>
      <c r="M1106" s="34">
        <f t="shared" si="61"/>
        <v>50.625</v>
      </c>
      <c r="N1106" s="37"/>
      <c r="O1106" s="35">
        <v>50.625</v>
      </c>
      <c r="P1106" s="40"/>
      <c r="Q1106" s="40">
        <f t="shared" si="62"/>
        <v>0</v>
      </c>
      <c r="R1106" s="41"/>
    </row>
    <row r="1107" spans="2:19" ht="15" customHeight="1" x14ac:dyDescent="0.3">
      <c r="B1107" s="105">
        <f t="shared" si="58"/>
        <v>2889</v>
      </c>
      <c r="C1107" s="35"/>
      <c r="D1107" s="34">
        <f t="shared" si="59"/>
        <v>2889</v>
      </c>
      <c r="E1107" s="26">
        <v>45830</v>
      </c>
      <c r="F1107" s="37">
        <v>2890</v>
      </c>
      <c r="G1107" s="36">
        <v>45831</v>
      </c>
      <c r="H1107" s="76">
        <f t="shared" si="60"/>
        <v>1</v>
      </c>
      <c r="K1107" s="33"/>
      <c r="L1107" s="687">
        <v>45830</v>
      </c>
      <c r="M1107" s="34">
        <f t="shared" si="61"/>
        <v>50.625</v>
      </c>
      <c r="N1107" s="37"/>
      <c r="O1107" s="35">
        <v>48.75</v>
      </c>
      <c r="P1107" s="40"/>
      <c r="Q1107" s="40">
        <f t="shared" si="62"/>
        <v>1.875</v>
      </c>
      <c r="R1107" s="41"/>
    </row>
    <row r="1108" spans="2:19" ht="15" customHeight="1" x14ac:dyDescent="0.3">
      <c r="B1108" s="105">
        <f t="shared" ref="B1108:B1138" si="63">F1107</f>
        <v>2890</v>
      </c>
      <c r="C1108" s="35"/>
      <c r="D1108" s="34">
        <f t="shared" ref="B1108:D1171" si="64">F1107</f>
        <v>2890</v>
      </c>
      <c r="E1108" s="26">
        <v>45831</v>
      </c>
      <c r="F1108" s="37">
        <v>2890</v>
      </c>
      <c r="G1108" s="36">
        <v>45832</v>
      </c>
      <c r="H1108" s="76">
        <f t="shared" ref="H1108:H1171" si="65">F1108-D1108</f>
        <v>0</v>
      </c>
      <c r="K1108" s="33"/>
      <c r="L1108" s="687">
        <v>45831</v>
      </c>
      <c r="M1108" s="34">
        <f t="shared" ref="M1108:M1133" si="66">(O1107)</f>
        <v>48.75</v>
      </c>
      <c r="N1108" s="37"/>
      <c r="O1108" s="35">
        <v>48.75</v>
      </c>
      <c r="P1108" s="40"/>
      <c r="Q1108" s="40">
        <f t="shared" ref="Q1108:Q1132" si="67">(M1108+N1108)-O1108</f>
        <v>0</v>
      </c>
      <c r="R1108" s="41"/>
    </row>
    <row r="1109" spans="2:19" ht="15" customHeight="1" x14ac:dyDescent="0.3">
      <c r="B1109" s="105">
        <f t="shared" si="63"/>
        <v>2890</v>
      </c>
      <c r="C1109" s="35"/>
      <c r="D1109" s="34">
        <f t="shared" si="64"/>
        <v>2890</v>
      </c>
      <c r="E1109" s="26">
        <v>45832</v>
      </c>
      <c r="F1109" s="37">
        <v>2890</v>
      </c>
      <c r="G1109" s="36">
        <v>45833</v>
      </c>
      <c r="H1109" s="76">
        <f t="shared" si="65"/>
        <v>0</v>
      </c>
      <c r="K1109" s="33"/>
      <c r="L1109" s="687">
        <v>45832</v>
      </c>
      <c r="M1109" s="34">
        <f t="shared" si="66"/>
        <v>48.75</v>
      </c>
      <c r="N1109" s="37"/>
      <c r="O1109" s="35">
        <v>48.75</v>
      </c>
      <c r="P1109" s="40"/>
      <c r="Q1109" s="40">
        <f t="shared" si="67"/>
        <v>0</v>
      </c>
      <c r="R1109" s="41"/>
    </row>
    <row r="1110" spans="2:19" ht="15" customHeight="1" x14ac:dyDescent="0.3">
      <c r="B1110" s="105">
        <f t="shared" si="63"/>
        <v>2890</v>
      </c>
      <c r="C1110" s="35"/>
      <c r="D1110" s="34">
        <f t="shared" si="64"/>
        <v>2890</v>
      </c>
      <c r="E1110" s="26">
        <v>45833</v>
      </c>
      <c r="F1110" s="37">
        <v>2893</v>
      </c>
      <c r="G1110" s="36">
        <v>45834</v>
      </c>
      <c r="H1110" s="76">
        <f t="shared" si="65"/>
        <v>3</v>
      </c>
      <c r="K1110" s="33"/>
      <c r="L1110" s="687">
        <v>45833</v>
      </c>
      <c r="M1110" s="34">
        <f t="shared" si="66"/>
        <v>48.75</v>
      </c>
      <c r="N1110" s="37"/>
      <c r="O1110" s="35">
        <v>33.75</v>
      </c>
      <c r="P1110" s="40"/>
      <c r="Q1110" s="40">
        <f t="shared" si="67"/>
        <v>15</v>
      </c>
      <c r="R1110" s="41"/>
    </row>
    <row r="1111" spans="2:19" ht="15" customHeight="1" x14ac:dyDescent="0.3">
      <c r="B1111" s="105">
        <f t="shared" si="63"/>
        <v>2893</v>
      </c>
      <c r="C1111" s="35"/>
      <c r="D1111" s="34">
        <f t="shared" si="64"/>
        <v>2893</v>
      </c>
      <c r="E1111" s="26">
        <v>45834</v>
      </c>
      <c r="F1111" s="37">
        <v>2894</v>
      </c>
      <c r="G1111" s="36">
        <v>45835</v>
      </c>
      <c r="H1111" s="76">
        <f t="shared" si="65"/>
        <v>1</v>
      </c>
      <c r="K1111" s="33"/>
      <c r="L1111" s="687">
        <v>45834</v>
      </c>
      <c r="M1111" s="34">
        <f t="shared" si="66"/>
        <v>33.75</v>
      </c>
      <c r="N1111" s="37">
        <v>60</v>
      </c>
      <c r="O1111" s="35">
        <v>91.75</v>
      </c>
      <c r="P1111" s="40"/>
      <c r="Q1111" s="40">
        <f t="shared" si="67"/>
        <v>2</v>
      </c>
      <c r="R1111" s="41"/>
    </row>
    <row r="1112" spans="2:19" ht="15" customHeight="1" x14ac:dyDescent="0.3">
      <c r="B1112" s="105">
        <f t="shared" si="63"/>
        <v>2894</v>
      </c>
      <c r="C1112" s="35"/>
      <c r="D1112" s="34">
        <f t="shared" si="64"/>
        <v>2894</v>
      </c>
      <c r="E1112" s="26">
        <v>45835</v>
      </c>
      <c r="F1112" s="37">
        <v>2895</v>
      </c>
      <c r="G1112" s="36">
        <v>45836</v>
      </c>
      <c r="H1112" s="76">
        <f t="shared" si="65"/>
        <v>1</v>
      </c>
      <c r="K1112" s="33"/>
      <c r="L1112" s="687">
        <v>45835</v>
      </c>
      <c r="M1112" s="34">
        <f t="shared" si="66"/>
        <v>91.75</v>
      </c>
      <c r="N1112" s="37"/>
      <c r="O1112" s="35">
        <v>88</v>
      </c>
      <c r="P1112" s="40"/>
      <c r="Q1112" s="40">
        <f t="shared" si="67"/>
        <v>3.75</v>
      </c>
      <c r="R1112" s="41"/>
    </row>
    <row r="1113" spans="2:19" ht="15" customHeight="1" x14ac:dyDescent="0.3">
      <c r="B1113" s="105">
        <f t="shared" si="63"/>
        <v>2895</v>
      </c>
      <c r="C1113" s="35"/>
      <c r="D1113" s="34">
        <f t="shared" si="64"/>
        <v>2895</v>
      </c>
      <c r="E1113" s="26">
        <v>45836</v>
      </c>
      <c r="F1113" s="37">
        <v>2895</v>
      </c>
      <c r="G1113" s="36">
        <v>45837</v>
      </c>
      <c r="H1113" s="76">
        <f t="shared" si="65"/>
        <v>0</v>
      </c>
      <c r="K1113" s="33"/>
      <c r="L1113" s="687">
        <v>45836</v>
      </c>
      <c r="M1113" s="34">
        <f t="shared" si="66"/>
        <v>88</v>
      </c>
      <c r="N1113" s="37"/>
      <c r="O1113" s="35">
        <v>88</v>
      </c>
      <c r="P1113" s="40"/>
      <c r="Q1113" s="40">
        <f t="shared" si="67"/>
        <v>0</v>
      </c>
      <c r="R1113" s="41"/>
    </row>
    <row r="1114" spans="2:19" s="592" customFormat="1" ht="15" customHeight="1" x14ac:dyDescent="0.3">
      <c r="B1114" s="618">
        <f t="shared" si="63"/>
        <v>2895</v>
      </c>
      <c r="C1114" s="587"/>
      <c r="D1114" s="586">
        <f t="shared" si="64"/>
        <v>2895</v>
      </c>
      <c r="E1114" s="619">
        <v>45837</v>
      </c>
      <c r="F1114" s="589">
        <v>2895</v>
      </c>
      <c r="G1114" s="588">
        <v>45838</v>
      </c>
      <c r="H1114" s="603">
        <f t="shared" si="65"/>
        <v>0</v>
      </c>
      <c r="I1114" s="592">
        <f>SUM(H1025:H1115)</f>
        <v>151</v>
      </c>
      <c r="K1114" s="593"/>
      <c r="L1114" s="691">
        <v>45837</v>
      </c>
      <c r="M1114" s="586">
        <f t="shared" si="66"/>
        <v>88</v>
      </c>
      <c r="N1114" s="589"/>
      <c r="O1114" s="587">
        <v>88</v>
      </c>
      <c r="P1114" s="621"/>
      <c r="Q1114" s="621">
        <f t="shared" si="67"/>
        <v>0</v>
      </c>
      <c r="R1114" s="596"/>
      <c r="S1114" s="592">
        <f>SUM(Q1025:Q1115)</f>
        <v>589.75</v>
      </c>
    </row>
    <row r="1115" spans="2:19" ht="15" customHeight="1" x14ac:dyDescent="0.3">
      <c r="B1115" s="105">
        <f t="shared" si="63"/>
        <v>2895</v>
      </c>
      <c r="C1115" s="35"/>
      <c r="D1115" s="34">
        <f t="shared" si="64"/>
        <v>2895</v>
      </c>
      <c r="E1115" s="26">
        <v>45838</v>
      </c>
      <c r="F1115" s="37">
        <v>2896</v>
      </c>
      <c r="G1115" s="36">
        <v>45839</v>
      </c>
      <c r="H1115" s="76">
        <f t="shared" si="65"/>
        <v>1</v>
      </c>
      <c r="K1115" s="33"/>
      <c r="L1115" s="687">
        <v>45838</v>
      </c>
      <c r="M1115" s="34">
        <f t="shared" si="66"/>
        <v>88</v>
      </c>
      <c r="N1115" s="37"/>
      <c r="O1115" s="35">
        <v>85</v>
      </c>
      <c r="P1115" s="40"/>
      <c r="Q1115" s="40">
        <f t="shared" si="67"/>
        <v>3</v>
      </c>
      <c r="R1115" s="41"/>
    </row>
    <row r="1116" spans="2:19" ht="15" customHeight="1" x14ac:dyDescent="0.3">
      <c r="B1116" s="105">
        <f t="shared" si="63"/>
        <v>2896</v>
      </c>
      <c r="C1116" s="35"/>
      <c r="D1116" s="34">
        <f t="shared" si="64"/>
        <v>2896</v>
      </c>
      <c r="E1116" s="26">
        <v>45839</v>
      </c>
      <c r="F1116" s="37">
        <v>2904</v>
      </c>
      <c r="G1116" s="36">
        <v>45840</v>
      </c>
      <c r="H1116" s="76">
        <f t="shared" si="65"/>
        <v>8</v>
      </c>
      <c r="K1116" s="33"/>
      <c r="L1116" s="687">
        <v>45839</v>
      </c>
      <c r="M1116" s="34">
        <f t="shared" si="66"/>
        <v>85</v>
      </c>
      <c r="N1116" s="37"/>
      <c r="O1116" s="35">
        <v>55.3125</v>
      </c>
      <c r="P1116" s="40"/>
      <c r="Q1116" s="40">
        <f t="shared" si="67"/>
        <v>29.6875</v>
      </c>
      <c r="R1116" s="41"/>
    </row>
    <row r="1117" spans="2:19" ht="15" customHeight="1" x14ac:dyDescent="0.3">
      <c r="B1117" s="105">
        <f t="shared" si="63"/>
        <v>2904</v>
      </c>
      <c r="C1117" s="35"/>
      <c r="D1117" s="34">
        <f t="shared" si="64"/>
        <v>2904</v>
      </c>
      <c r="E1117" s="26">
        <v>45840</v>
      </c>
      <c r="F1117" s="37">
        <v>2911</v>
      </c>
      <c r="G1117" s="36">
        <v>45841</v>
      </c>
      <c r="H1117" s="76">
        <f t="shared" si="65"/>
        <v>7</v>
      </c>
      <c r="K1117" s="33"/>
      <c r="L1117" s="687">
        <v>45840</v>
      </c>
      <c r="M1117" s="34">
        <f t="shared" si="66"/>
        <v>55.3125</v>
      </c>
      <c r="N1117" s="37"/>
      <c r="O1117" s="35">
        <v>45</v>
      </c>
      <c r="P1117" s="40"/>
      <c r="Q1117" s="40">
        <f t="shared" si="67"/>
        <v>10.3125</v>
      </c>
      <c r="R1117" s="41"/>
    </row>
    <row r="1118" spans="2:19" ht="15" customHeight="1" x14ac:dyDescent="0.3">
      <c r="B1118" s="105">
        <f t="shared" si="63"/>
        <v>2911</v>
      </c>
      <c r="C1118" s="35"/>
      <c r="D1118" s="34">
        <f t="shared" si="64"/>
        <v>2911</v>
      </c>
      <c r="E1118" s="26">
        <v>45841</v>
      </c>
      <c r="F1118" s="37">
        <v>2912</v>
      </c>
      <c r="G1118" s="36">
        <v>45842</v>
      </c>
      <c r="H1118" s="76">
        <f t="shared" si="65"/>
        <v>1</v>
      </c>
      <c r="K1118" s="33"/>
      <c r="L1118" s="687">
        <v>45841</v>
      </c>
      <c r="M1118" s="34">
        <f t="shared" si="66"/>
        <v>45</v>
      </c>
      <c r="N1118" s="37"/>
      <c r="O1118" s="35">
        <v>37.5</v>
      </c>
      <c r="P1118" s="40"/>
      <c r="Q1118" s="40">
        <f t="shared" si="67"/>
        <v>7.5</v>
      </c>
      <c r="R1118" s="41"/>
    </row>
    <row r="1119" spans="2:19" ht="15" customHeight="1" x14ac:dyDescent="0.3">
      <c r="B1119" s="105">
        <f t="shared" si="63"/>
        <v>2912</v>
      </c>
      <c r="C1119" s="35"/>
      <c r="D1119" s="34">
        <f t="shared" si="64"/>
        <v>2912</v>
      </c>
      <c r="E1119" s="26">
        <v>45842</v>
      </c>
      <c r="F1119" s="37">
        <v>2912</v>
      </c>
      <c r="G1119" s="36">
        <v>45843</v>
      </c>
      <c r="H1119" s="76">
        <f t="shared" si="65"/>
        <v>0</v>
      </c>
      <c r="K1119" s="33"/>
      <c r="L1119" s="687">
        <v>45842</v>
      </c>
      <c r="M1119" s="34">
        <f t="shared" si="66"/>
        <v>37.5</v>
      </c>
      <c r="N1119" s="37"/>
      <c r="O1119" s="35">
        <v>37.5</v>
      </c>
      <c r="P1119" s="40"/>
      <c r="Q1119" s="40">
        <f t="shared" si="67"/>
        <v>0</v>
      </c>
      <c r="R1119" s="41"/>
    </row>
    <row r="1120" spans="2:19" ht="15" customHeight="1" x14ac:dyDescent="0.3">
      <c r="B1120" s="105">
        <f t="shared" si="63"/>
        <v>2912</v>
      </c>
      <c r="C1120" s="35"/>
      <c r="D1120" s="34">
        <f t="shared" si="64"/>
        <v>2912</v>
      </c>
      <c r="E1120" s="26">
        <v>45843</v>
      </c>
      <c r="F1120" s="37">
        <v>2912</v>
      </c>
      <c r="G1120" s="36">
        <v>45844</v>
      </c>
      <c r="H1120" s="76">
        <f t="shared" si="65"/>
        <v>0</v>
      </c>
      <c r="K1120" s="33"/>
      <c r="L1120" s="687">
        <v>45843</v>
      </c>
      <c r="M1120" s="34">
        <f t="shared" si="66"/>
        <v>37.5</v>
      </c>
      <c r="N1120" s="37"/>
      <c r="O1120" s="35">
        <v>37.5</v>
      </c>
      <c r="P1120" s="40"/>
      <c r="Q1120" s="40">
        <f t="shared" si="67"/>
        <v>0</v>
      </c>
      <c r="R1120" s="41"/>
    </row>
    <row r="1121" spans="2:18" ht="15" customHeight="1" x14ac:dyDescent="0.3">
      <c r="B1121" s="105">
        <f t="shared" si="63"/>
        <v>2912</v>
      </c>
      <c r="C1121" s="35"/>
      <c r="D1121" s="34">
        <f t="shared" si="64"/>
        <v>2912</v>
      </c>
      <c r="E1121" s="26">
        <v>45844</v>
      </c>
      <c r="F1121" s="37">
        <v>2915</v>
      </c>
      <c r="G1121" s="36">
        <v>45845</v>
      </c>
      <c r="H1121" s="76">
        <f t="shared" si="65"/>
        <v>3</v>
      </c>
      <c r="K1121" s="33"/>
      <c r="L1121" s="687">
        <v>45844</v>
      </c>
      <c r="M1121" s="34">
        <f t="shared" si="66"/>
        <v>37.5</v>
      </c>
      <c r="N1121" s="37"/>
      <c r="O1121" s="35">
        <v>22.5</v>
      </c>
      <c r="P1121" s="40"/>
      <c r="Q1121" s="40">
        <f t="shared" si="67"/>
        <v>15</v>
      </c>
      <c r="R1121" s="41"/>
    </row>
    <row r="1122" spans="2:18" ht="15" customHeight="1" x14ac:dyDescent="0.3">
      <c r="B1122" s="105">
        <f t="shared" si="63"/>
        <v>2915</v>
      </c>
      <c r="C1122" s="35"/>
      <c r="D1122" s="34">
        <f t="shared" si="64"/>
        <v>2915</v>
      </c>
      <c r="E1122" s="26">
        <v>45845</v>
      </c>
      <c r="F1122" s="37">
        <v>2926</v>
      </c>
      <c r="G1122" s="36">
        <v>45846</v>
      </c>
      <c r="H1122" s="76">
        <f t="shared" si="65"/>
        <v>11</v>
      </c>
      <c r="K1122" s="33"/>
      <c r="L1122" s="687">
        <v>45845</v>
      </c>
      <c r="M1122" s="34">
        <f t="shared" si="66"/>
        <v>22.5</v>
      </c>
      <c r="N1122" s="37">
        <v>115</v>
      </c>
      <c r="O1122" s="35">
        <v>103</v>
      </c>
      <c r="P1122" s="40"/>
      <c r="Q1122" s="40">
        <f t="shared" si="67"/>
        <v>34.5</v>
      </c>
      <c r="R1122" s="41"/>
    </row>
    <row r="1123" spans="2:18" ht="15" customHeight="1" x14ac:dyDescent="0.3">
      <c r="B1123" s="105">
        <f t="shared" si="63"/>
        <v>2926</v>
      </c>
      <c r="C1123" s="35"/>
      <c r="D1123" s="34">
        <f t="shared" si="64"/>
        <v>2926</v>
      </c>
      <c r="E1123" s="26">
        <v>45846</v>
      </c>
      <c r="F1123" s="37">
        <v>2926</v>
      </c>
      <c r="G1123" s="36">
        <v>45847</v>
      </c>
      <c r="H1123" s="76">
        <f t="shared" si="65"/>
        <v>0</v>
      </c>
      <c r="K1123" s="33"/>
      <c r="L1123" s="687">
        <v>45846</v>
      </c>
      <c r="M1123" s="34">
        <f t="shared" si="66"/>
        <v>103</v>
      </c>
      <c r="N1123" s="37"/>
      <c r="O1123" s="35">
        <v>103</v>
      </c>
      <c r="P1123" s="40"/>
      <c r="Q1123" s="40">
        <f t="shared" si="67"/>
        <v>0</v>
      </c>
      <c r="R1123" s="41"/>
    </row>
    <row r="1124" spans="2:18" ht="15" customHeight="1" x14ac:dyDescent="0.3">
      <c r="B1124" s="105">
        <f t="shared" si="63"/>
        <v>2926</v>
      </c>
      <c r="C1124" s="35"/>
      <c r="D1124" s="34">
        <f t="shared" si="64"/>
        <v>2926</v>
      </c>
      <c r="E1124" s="26">
        <v>45847</v>
      </c>
      <c r="F1124" s="37">
        <v>2926</v>
      </c>
      <c r="G1124" s="36">
        <v>45848</v>
      </c>
      <c r="H1124" s="76">
        <f t="shared" si="65"/>
        <v>0</v>
      </c>
      <c r="K1124" s="33"/>
      <c r="L1124" s="687">
        <v>45847</v>
      </c>
      <c r="M1124" s="34">
        <f t="shared" si="66"/>
        <v>103</v>
      </c>
      <c r="N1124" s="37"/>
      <c r="O1124" s="35">
        <v>103</v>
      </c>
      <c r="P1124" s="40"/>
      <c r="Q1124" s="40">
        <f t="shared" si="67"/>
        <v>0</v>
      </c>
      <c r="R1124" s="41"/>
    </row>
    <row r="1125" spans="2:18" ht="15" customHeight="1" x14ac:dyDescent="0.3">
      <c r="B1125" s="105">
        <f t="shared" si="63"/>
        <v>2926</v>
      </c>
      <c r="C1125" s="35"/>
      <c r="D1125" s="34">
        <f t="shared" si="64"/>
        <v>2926</v>
      </c>
      <c r="E1125" s="26">
        <v>45848</v>
      </c>
      <c r="F1125" s="37">
        <v>2926</v>
      </c>
      <c r="G1125" s="36">
        <v>45849</v>
      </c>
      <c r="H1125" s="76">
        <f t="shared" si="65"/>
        <v>0</v>
      </c>
      <c r="K1125" s="33"/>
      <c r="L1125" s="687">
        <v>45848</v>
      </c>
      <c r="M1125" s="34">
        <f t="shared" si="66"/>
        <v>103</v>
      </c>
      <c r="N1125" s="37"/>
      <c r="O1125" s="35">
        <v>103</v>
      </c>
      <c r="P1125" s="40"/>
      <c r="Q1125" s="40">
        <f t="shared" si="67"/>
        <v>0</v>
      </c>
      <c r="R1125" s="41"/>
    </row>
    <row r="1126" spans="2:18" ht="15" customHeight="1" x14ac:dyDescent="0.3">
      <c r="B1126" s="105">
        <f t="shared" si="63"/>
        <v>2926</v>
      </c>
      <c r="C1126" s="35"/>
      <c r="D1126" s="34">
        <f t="shared" si="64"/>
        <v>2926</v>
      </c>
      <c r="E1126" s="26">
        <v>45849</v>
      </c>
      <c r="F1126" s="37">
        <v>2926</v>
      </c>
      <c r="G1126" s="36">
        <v>45850</v>
      </c>
      <c r="H1126" s="76">
        <f t="shared" si="65"/>
        <v>0</v>
      </c>
      <c r="K1126" s="33"/>
      <c r="L1126" s="687">
        <v>45849</v>
      </c>
      <c r="M1126" s="34">
        <f t="shared" si="66"/>
        <v>103</v>
      </c>
      <c r="N1126" s="37"/>
      <c r="O1126" s="35">
        <v>103</v>
      </c>
      <c r="P1126" s="40"/>
      <c r="Q1126" s="40">
        <f t="shared" si="67"/>
        <v>0</v>
      </c>
      <c r="R1126" s="41"/>
    </row>
    <row r="1127" spans="2:18" ht="15" customHeight="1" x14ac:dyDescent="0.3">
      <c r="B1127" s="105">
        <f t="shared" si="63"/>
        <v>2926</v>
      </c>
      <c r="C1127" s="35"/>
      <c r="D1127" s="34">
        <f t="shared" si="64"/>
        <v>2926</v>
      </c>
      <c r="E1127" s="26">
        <v>45850</v>
      </c>
      <c r="F1127" s="37">
        <v>2926</v>
      </c>
      <c r="G1127" s="36">
        <v>45851</v>
      </c>
      <c r="H1127" s="76">
        <f t="shared" si="65"/>
        <v>0</v>
      </c>
      <c r="K1127" s="33"/>
      <c r="L1127" s="687">
        <v>45850</v>
      </c>
      <c r="M1127" s="34">
        <f t="shared" si="66"/>
        <v>103</v>
      </c>
      <c r="N1127" s="37"/>
      <c r="O1127" s="35">
        <v>103</v>
      </c>
      <c r="P1127" s="40"/>
      <c r="Q1127" s="40">
        <f t="shared" si="67"/>
        <v>0</v>
      </c>
      <c r="R1127" s="41"/>
    </row>
    <row r="1128" spans="2:18" ht="15" customHeight="1" x14ac:dyDescent="0.3">
      <c r="B1128" s="105">
        <f t="shared" si="63"/>
        <v>2926</v>
      </c>
      <c r="C1128" s="35"/>
      <c r="D1128" s="34">
        <f t="shared" si="64"/>
        <v>2926</v>
      </c>
      <c r="E1128" s="26">
        <v>45851</v>
      </c>
      <c r="F1128" s="37">
        <v>2926</v>
      </c>
      <c r="G1128" s="36">
        <v>45852</v>
      </c>
      <c r="H1128" s="76">
        <f t="shared" si="65"/>
        <v>0</v>
      </c>
      <c r="K1128" s="33"/>
      <c r="L1128" s="687">
        <v>45851</v>
      </c>
      <c r="M1128" s="34">
        <f t="shared" si="66"/>
        <v>103</v>
      </c>
      <c r="N1128" s="37"/>
      <c r="O1128" s="35">
        <v>103</v>
      </c>
      <c r="P1128" s="40"/>
      <c r="Q1128" s="40">
        <f t="shared" si="67"/>
        <v>0</v>
      </c>
      <c r="R1128" s="41"/>
    </row>
    <row r="1129" spans="2:18" ht="15" customHeight="1" x14ac:dyDescent="0.3">
      <c r="B1129" s="105">
        <f t="shared" si="63"/>
        <v>2926</v>
      </c>
      <c r="C1129" s="35"/>
      <c r="D1129" s="34">
        <f t="shared" si="64"/>
        <v>2926</v>
      </c>
      <c r="E1129" s="26">
        <v>45852</v>
      </c>
      <c r="F1129" s="37">
        <v>2926</v>
      </c>
      <c r="G1129" s="36">
        <v>45853</v>
      </c>
      <c r="H1129" s="76">
        <f t="shared" si="65"/>
        <v>0</v>
      </c>
      <c r="K1129" s="33"/>
      <c r="L1129" s="687">
        <v>45852</v>
      </c>
      <c r="M1129" s="34">
        <f t="shared" si="66"/>
        <v>103</v>
      </c>
      <c r="N1129" s="37"/>
      <c r="O1129" s="35">
        <v>103</v>
      </c>
      <c r="P1129" s="40"/>
      <c r="Q1129" s="40">
        <f t="shared" si="67"/>
        <v>0</v>
      </c>
      <c r="R1129" s="41"/>
    </row>
    <row r="1130" spans="2:18" ht="15" customHeight="1" x14ac:dyDescent="0.3">
      <c r="B1130" s="105">
        <f t="shared" si="63"/>
        <v>2926</v>
      </c>
      <c r="C1130" s="35"/>
      <c r="D1130" s="34">
        <f t="shared" si="64"/>
        <v>2926</v>
      </c>
      <c r="E1130" s="26">
        <v>45853</v>
      </c>
      <c r="F1130" s="37">
        <v>2926</v>
      </c>
      <c r="G1130" s="36">
        <v>45854</v>
      </c>
      <c r="H1130" s="76">
        <f t="shared" si="65"/>
        <v>0</v>
      </c>
      <c r="K1130" s="33"/>
      <c r="L1130" s="687">
        <v>45853</v>
      </c>
      <c r="M1130" s="34">
        <f t="shared" si="66"/>
        <v>103</v>
      </c>
      <c r="N1130" s="37"/>
      <c r="O1130" s="35">
        <v>103</v>
      </c>
      <c r="P1130" s="40"/>
      <c r="Q1130" s="40">
        <f t="shared" si="67"/>
        <v>0</v>
      </c>
      <c r="R1130" s="41"/>
    </row>
    <row r="1131" spans="2:18" ht="15" customHeight="1" x14ac:dyDescent="0.3">
      <c r="B1131" s="105">
        <f t="shared" si="63"/>
        <v>2926</v>
      </c>
      <c r="C1131" s="35"/>
      <c r="D1131" s="34">
        <f t="shared" si="64"/>
        <v>2926</v>
      </c>
      <c r="E1131" s="26">
        <v>45854</v>
      </c>
      <c r="F1131" s="37">
        <v>2926</v>
      </c>
      <c r="G1131" s="36">
        <v>45855</v>
      </c>
      <c r="H1131" s="76">
        <f t="shared" si="65"/>
        <v>0</v>
      </c>
      <c r="K1131" s="33"/>
      <c r="L1131" s="687">
        <v>45854</v>
      </c>
      <c r="M1131" s="34">
        <f t="shared" si="66"/>
        <v>103</v>
      </c>
      <c r="N1131" s="37"/>
      <c r="O1131" s="35">
        <v>103</v>
      </c>
      <c r="P1131" s="40"/>
      <c r="Q1131" s="40">
        <f t="shared" si="67"/>
        <v>0</v>
      </c>
      <c r="R1131" s="41"/>
    </row>
    <row r="1132" spans="2:18" ht="15" customHeight="1" x14ac:dyDescent="0.3">
      <c r="B1132" s="105">
        <f t="shared" si="63"/>
        <v>2926</v>
      </c>
      <c r="C1132" s="35"/>
      <c r="D1132" s="34">
        <f t="shared" si="64"/>
        <v>2926</v>
      </c>
      <c r="E1132" s="26">
        <v>45855</v>
      </c>
      <c r="F1132" s="37">
        <v>2926</v>
      </c>
      <c r="G1132" s="36">
        <v>45856</v>
      </c>
      <c r="H1132" s="76">
        <f t="shared" si="65"/>
        <v>0</v>
      </c>
      <c r="K1132" s="33"/>
      <c r="L1132" s="687">
        <v>45855</v>
      </c>
      <c r="M1132" s="34">
        <f t="shared" si="66"/>
        <v>103</v>
      </c>
      <c r="N1132" s="37"/>
      <c r="O1132" s="35">
        <v>103</v>
      </c>
      <c r="P1132" s="40"/>
      <c r="Q1132" s="40">
        <f t="shared" si="67"/>
        <v>0</v>
      </c>
      <c r="R1132" s="41"/>
    </row>
    <row r="1133" spans="2:18" ht="15" customHeight="1" x14ac:dyDescent="0.3">
      <c r="B1133" s="105">
        <f t="shared" si="63"/>
        <v>2926</v>
      </c>
      <c r="C1133" s="35"/>
      <c r="D1133" s="34">
        <f t="shared" si="64"/>
        <v>2926</v>
      </c>
      <c r="E1133" s="26">
        <v>45856</v>
      </c>
      <c r="F1133" s="37">
        <v>2926</v>
      </c>
      <c r="G1133" s="36">
        <v>45857</v>
      </c>
      <c r="H1133" s="76">
        <f t="shared" si="65"/>
        <v>0</v>
      </c>
      <c r="K1133" s="33"/>
      <c r="L1133" s="687">
        <v>45856</v>
      </c>
      <c r="M1133" s="34">
        <f t="shared" si="66"/>
        <v>103</v>
      </c>
      <c r="N1133" s="37"/>
      <c r="O1133" s="35">
        <v>103</v>
      </c>
      <c r="P1133" s="40"/>
      <c r="Q1133" s="40">
        <f>(M1133+N1133)-O1133</f>
        <v>0</v>
      </c>
      <c r="R1133" s="41"/>
    </row>
    <row r="1134" spans="2:18" ht="15" customHeight="1" x14ac:dyDescent="0.3">
      <c r="B1134" s="105">
        <f t="shared" si="63"/>
        <v>2926</v>
      </c>
      <c r="C1134" s="35"/>
      <c r="D1134" s="34">
        <f t="shared" si="64"/>
        <v>2926</v>
      </c>
      <c r="E1134" s="26">
        <v>45857</v>
      </c>
      <c r="F1134" s="37">
        <v>2926</v>
      </c>
      <c r="G1134" s="36">
        <v>45858</v>
      </c>
      <c r="H1134" s="76">
        <f t="shared" si="65"/>
        <v>0</v>
      </c>
      <c r="K1134" s="33"/>
      <c r="L1134" s="687">
        <v>45857</v>
      </c>
      <c r="M1134" s="34">
        <f t="shared" ref="M1134:M1165" si="68">(O1134)</f>
        <v>103</v>
      </c>
      <c r="N1134" s="37"/>
      <c r="O1134" s="35">
        <v>103</v>
      </c>
      <c r="P1134" s="40"/>
      <c r="Q1134" s="40">
        <f>(M1134+N1134)-O1134</f>
        <v>0</v>
      </c>
      <c r="R1134" s="41"/>
    </row>
    <row r="1135" spans="2:18" ht="15" customHeight="1" x14ac:dyDescent="0.3">
      <c r="B1135" s="105">
        <f t="shared" si="63"/>
        <v>2926</v>
      </c>
      <c r="C1135" s="35"/>
      <c r="D1135" s="34">
        <f t="shared" si="64"/>
        <v>2926</v>
      </c>
      <c r="E1135" s="26">
        <v>45858</v>
      </c>
      <c r="F1135" s="37">
        <v>2926</v>
      </c>
      <c r="G1135" s="36">
        <v>45859</v>
      </c>
      <c r="H1135" s="76">
        <f t="shared" si="65"/>
        <v>0</v>
      </c>
      <c r="K1135" s="33"/>
      <c r="L1135" s="687">
        <v>45858</v>
      </c>
      <c r="M1135" s="34">
        <f t="shared" si="68"/>
        <v>103</v>
      </c>
      <c r="N1135" s="37"/>
      <c r="O1135" s="35">
        <v>103</v>
      </c>
      <c r="P1135" s="40"/>
      <c r="Q1135" s="40">
        <f>(M1134+N1135)-O1135</f>
        <v>0</v>
      </c>
      <c r="R1135" s="41"/>
    </row>
    <row r="1136" spans="2:18" ht="15" customHeight="1" x14ac:dyDescent="0.3">
      <c r="B1136" s="105">
        <f t="shared" si="63"/>
        <v>2926</v>
      </c>
      <c r="C1136" s="35"/>
      <c r="D1136" s="34">
        <f t="shared" si="64"/>
        <v>2926</v>
      </c>
      <c r="E1136" s="26">
        <v>45859</v>
      </c>
      <c r="F1136" s="37">
        <v>2926</v>
      </c>
      <c r="G1136" s="36">
        <v>45860</v>
      </c>
      <c r="H1136" s="76">
        <f t="shared" si="65"/>
        <v>0</v>
      </c>
      <c r="K1136" s="33"/>
      <c r="L1136" s="687">
        <v>45859</v>
      </c>
      <c r="M1136" s="34">
        <f t="shared" si="68"/>
        <v>103</v>
      </c>
      <c r="N1136" s="37"/>
      <c r="O1136" s="35">
        <v>103</v>
      </c>
      <c r="P1136" s="40"/>
      <c r="Q1136" s="40">
        <f>(M1135+N1136)-O1136</f>
        <v>0</v>
      </c>
      <c r="R1136" s="41"/>
    </row>
    <row r="1137" spans="2:18" ht="15" customHeight="1" x14ac:dyDescent="0.3">
      <c r="B1137" s="105">
        <f t="shared" si="63"/>
        <v>2926</v>
      </c>
      <c r="C1137" s="35"/>
      <c r="D1137" s="34">
        <f t="shared" si="64"/>
        <v>2926</v>
      </c>
      <c r="E1137" s="26">
        <v>45860</v>
      </c>
      <c r="F1137" s="37">
        <v>2933</v>
      </c>
      <c r="G1137" s="36">
        <v>45861</v>
      </c>
      <c r="H1137" s="76">
        <f t="shared" si="65"/>
        <v>7</v>
      </c>
      <c r="K1137" s="33"/>
      <c r="L1137" s="687">
        <v>45860</v>
      </c>
      <c r="M1137" s="34">
        <f t="shared" si="68"/>
        <v>75.5</v>
      </c>
      <c r="N1137" s="37"/>
      <c r="O1137" s="35">
        <v>75.5</v>
      </c>
      <c r="P1137" s="40"/>
      <c r="Q1137" s="40">
        <f>(M1136+N1137)-O1137</f>
        <v>27.5</v>
      </c>
      <c r="R1137" s="41"/>
    </row>
    <row r="1138" spans="2:18" ht="15" customHeight="1" x14ac:dyDescent="0.3">
      <c r="B1138" s="105">
        <f t="shared" si="63"/>
        <v>2933</v>
      </c>
      <c r="C1138" s="35"/>
      <c r="D1138" s="34">
        <f t="shared" si="64"/>
        <v>2933</v>
      </c>
      <c r="E1138" s="26">
        <v>45861</v>
      </c>
      <c r="F1138" s="37">
        <v>2934</v>
      </c>
      <c r="G1138" s="36">
        <v>45862</v>
      </c>
      <c r="H1138" s="76">
        <f t="shared" si="65"/>
        <v>1</v>
      </c>
      <c r="K1138" s="33"/>
      <c r="L1138" s="687">
        <v>45861</v>
      </c>
      <c r="M1138" s="34">
        <f t="shared" si="68"/>
        <v>73.5</v>
      </c>
      <c r="N1138" s="37"/>
      <c r="O1138" s="35">
        <v>73.5</v>
      </c>
      <c r="P1138" s="40"/>
      <c r="Q1138" s="40">
        <f t="shared" ref="Q1138:Q1198" si="69">(M1137+N1138)-O1138</f>
        <v>2</v>
      </c>
      <c r="R1138" s="41"/>
    </row>
    <row r="1139" spans="2:18" ht="15" customHeight="1" x14ac:dyDescent="0.3">
      <c r="B1139" s="105">
        <f>F1138</f>
        <v>2934</v>
      </c>
      <c r="C1139" s="35"/>
      <c r="D1139" s="34">
        <f t="shared" si="64"/>
        <v>2934</v>
      </c>
      <c r="E1139" s="26">
        <v>45862</v>
      </c>
      <c r="F1139" s="37">
        <v>2935</v>
      </c>
      <c r="G1139" s="36">
        <v>45863</v>
      </c>
      <c r="H1139" s="76">
        <f t="shared" si="65"/>
        <v>1</v>
      </c>
      <c r="K1139" s="33"/>
      <c r="L1139" s="687">
        <v>45862</v>
      </c>
      <c r="M1139" s="34">
        <f t="shared" si="68"/>
        <v>73.5</v>
      </c>
      <c r="N1139" s="37"/>
      <c r="O1139" s="35">
        <v>73.5</v>
      </c>
      <c r="P1139" s="40"/>
      <c r="Q1139" s="40">
        <f t="shared" si="69"/>
        <v>0</v>
      </c>
      <c r="R1139" s="41"/>
    </row>
    <row r="1140" spans="2:18" ht="15" customHeight="1" x14ac:dyDescent="0.3">
      <c r="B1140" s="552">
        <f>F1139</f>
        <v>2935</v>
      </c>
      <c r="C1140" s="35"/>
      <c r="D1140" s="34">
        <f t="shared" si="64"/>
        <v>2935</v>
      </c>
      <c r="E1140" s="26">
        <v>45863</v>
      </c>
      <c r="F1140" s="37">
        <v>2935</v>
      </c>
      <c r="G1140" s="36">
        <v>45864</v>
      </c>
      <c r="H1140" s="76">
        <f t="shared" si="65"/>
        <v>0</v>
      </c>
      <c r="K1140" s="33"/>
      <c r="L1140" s="687">
        <v>45863</v>
      </c>
      <c r="M1140" s="34">
        <f t="shared" si="68"/>
        <v>73.5</v>
      </c>
      <c r="N1140" s="37"/>
      <c r="O1140" s="35">
        <v>73.5</v>
      </c>
      <c r="P1140" s="40"/>
      <c r="Q1140" s="40">
        <f t="shared" si="69"/>
        <v>0</v>
      </c>
      <c r="R1140" s="41"/>
    </row>
    <row r="1141" spans="2:18" ht="15" customHeight="1" x14ac:dyDescent="0.3">
      <c r="B1141" s="105">
        <v>2935</v>
      </c>
      <c r="C1141" s="35"/>
      <c r="D1141" s="34">
        <f t="shared" si="64"/>
        <v>2935</v>
      </c>
      <c r="E1141" s="26">
        <v>45864</v>
      </c>
      <c r="F1141" s="37">
        <v>2936</v>
      </c>
      <c r="G1141" s="36">
        <v>45865</v>
      </c>
      <c r="H1141" s="76">
        <f t="shared" si="65"/>
        <v>1</v>
      </c>
      <c r="K1141" s="33"/>
      <c r="L1141" s="687">
        <v>45864</v>
      </c>
      <c r="M1141" s="34">
        <f t="shared" si="68"/>
        <v>73.5</v>
      </c>
      <c r="N1141" s="37"/>
      <c r="O1141" s="35">
        <v>73.5</v>
      </c>
      <c r="P1141" s="40"/>
      <c r="Q1141" s="40">
        <f t="shared" si="69"/>
        <v>0</v>
      </c>
      <c r="R1141" s="41"/>
    </row>
    <row r="1142" spans="2:18" ht="15" customHeight="1" x14ac:dyDescent="0.3">
      <c r="B1142" s="552">
        <v>2936</v>
      </c>
      <c r="C1142" s="35"/>
      <c r="D1142" s="34">
        <f t="shared" si="64"/>
        <v>2936</v>
      </c>
      <c r="E1142" s="26">
        <v>45865</v>
      </c>
      <c r="F1142" s="37">
        <v>2936</v>
      </c>
      <c r="G1142" s="36">
        <v>45866</v>
      </c>
      <c r="H1142" s="76">
        <f t="shared" si="65"/>
        <v>0</v>
      </c>
      <c r="K1142" s="33"/>
      <c r="L1142" s="687">
        <v>45865</v>
      </c>
      <c r="M1142" s="34">
        <f t="shared" si="68"/>
        <v>73.5</v>
      </c>
      <c r="N1142" s="37"/>
      <c r="O1142" s="35">
        <v>73.5</v>
      </c>
      <c r="P1142" s="40"/>
      <c r="Q1142" s="40">
        <f t="shared" si="69"/>
        <v>0</v>
      </c>
      <c r="R1142" s="41"/>
    </row>
    <row r="1143" spans="2:18" ht="15" customHeight="1" x14ac:dyDescent="0.3">
      <c r="B1143" s="105">
        <v>2936</v>
      </c>
      <c r="C1143" s="35"/>
      <c r="D1143" s="34">
        <f t="shared" si="64"/>
        <v>2936</v>
      </c>
      <c r="E1143" s="26">
        <v>45866</v>
      </c>
      <c r="F1143" s="37">
        <v>2952</v>
      </c>
      <c r="G1143" s="36">
        <v>45867</v>
      </c>
      <c r="H1143" s="76">
        <f t="shared" si="65"/>
        <v>16</v>
      </c>
      <c r="K1143" s="33"/>
      <c r="L1143" s="687">
        <v>45866</v>
      </c>
      <c r="M1143" s="34">
        <f t="shared" si="68"/>
        <v>15</v>
      </c>
      <c r="N1143" s="37"/>
      <c r="O1143" s="35">
        <v>15</v>
      </c>
      <c r="P1143" s="40"/>
      <c r="Q1143" s="40">
        <f t="shared" si="69"/>
        <v>58.5</v>
      </c>
      <c r="R1143" s="41"/>
    </row>
    <row r="1144" spans="2:18" ht="15" customHeight="1" x14ac:dyDescent="0.3">
      <c r="B1144" s="552">
        <v>2952</v>
      </c>
      <c r="C1144" s="35"/>
      <c r="D1144" s="34">
        <f t="shared" si="64"/>
        <v>2952</v>
      </c>
      <c r="E1144" s="26">
        <v>45867</v>
      </c>
      <c r="F1144" s="37">
        <v>2957</v>
      </c>
      <c r="G1144" s="36">
        <v>45868</v>
      </c>
      <c r="H1144" s="76">
        <f t="shared" si="65"/>
        <v>5</v>
      </c>
      <c r="K1144" s="33"/>
      <c r="L1144" s="687">
        <v>45867</v>
      </c>
      <c r="M1144" s="34">
        <f t="shared" si="68"/>
        <v>110</v>
      </c>
      <c r="N1144" s="37">
        <v>120</v>
      </c>
      <c r="O1144" s="35">
        <v>110</v>
      </c>
      <c r="P1144" s="40"/>
      <c r="Q1144" s="40">
        <f t="shared" si="69"/>
        <v>25</v>
      </c>
      <c r="R1144" s="41"/>
    </row>
    <row r="1145" spans="2:18" ht="15" customHeight="1" x14ac:dyDescent="0.3">
      <c r="B1145" s="105">
        <v>2957</v>
      </c>
      <c r="C1145" s="35"/>
      <c r="D1145" s="34">
        <f t="shared" si="64"/>
        <v>2957</v>
      </c>
      <c r="E1145" s="26">
        <v>45868</v>
      </c>
      <c r="F1145" s="37">
        <v>2959</v>
      </c>
      <c r="G1145" s="36">
        <v>45869</v>
      </c>
      <c r="H1145" s="76">
        <f t="shared" si="65"/>
        <v>2</v>
      </c>
      <c r="K1145" s="33"/>
      <c r="L1145" s="687">
        <v>45868</v>
      </c>
      <c r="M1145" s="34">
        <f t="shared" si="68"/>
        <v>110</v>
      </c>
      <c r="N1145" s="37"/>
      <c r="O1145" s="35">
        <v>110</v>
      </c>
      <c r="P1145" s="40"/>
      <c r="Q1145" s="40">
        <f t="shared" si="69"/>
        <v>0</v>
      </c>
      <c r="R1145" s="41"/>
    </row>
    <row r="1146" spans="2:18" ht="15" customHeight="1" x14ac:dyDescent="0.3">
      <c r="B1146" s="552">
        <v>2959</v>
      </c>
      <c r="C1146" s="35"/>
      <c r="D1146" s="34">
        <f t="shared" si="64"/>
        <v>2959</v>
      </c>
      <c r="E1146" s="26">
        <v>45869</v>
      </c>
      <c r="F1146" s="37">
        <v>2971</v>
      </c>
      <c r="G1146" s="36">
        <v>45870</v>
      </c>
      <c r="H1146" s="76">
        <f t="shared" si="65"/>
        <v>12</v>
      </c>
      <c r="K1146" s="33"/>
      <c r="L1146" s="687">
        <v>45869</v>
      </c>
      <c r="M1146" s="34">
        <f t="shared" si="68"/>
        <v>79.75</v>
      </c>
      <c r="N1146" s="37"/>
      <c r="O1146" s="35">
        <v>79.75</v>
      </c>
      <c r="P1146" s="40"/>
      <c r="Q1146" s="40">
        <f t="shared" si="69"/>
        <v>30.25</v>
      </c>
      <c r="R1146" s="41"/>
    </row>
    <row r="1147" spans="2:18" ht="15" customHeight="1" x14ac:dyDescent="0.3">
      <c r="B1147" s="105">
        <v>2971</v>
      </c>
      <c r="C1147" s="35"/>
      <c r="D1147" s="34">
        <f t="shared" si="64"/>
        <v>2971</v>
      </c>
      <c r="E1147" s="26">
        <v>45870</v>
      </c>
      <c r="F1147" s="37">
        <v>2978</v>
      </c>
      <c r="G1147" s="36">
        <v>45871</v>
      </c>
      <c r="H1147" s="76">
        <f t="shared" si="65"/>
        <v>7</v>
      </c>
      <c r="K1147" s="33"/>
      <c r="L1147" s="687">
        <v>45870</v>
      </c>
      <c r="M1147" s="34">
        <f>(O1147)</f>
        <v>60</v>
      </c>
      <c r="N1147" s="37"/>
      <c r="O1147" s="35">
        <v>60</v>
      </c>
      <c r="P1147" s="40"/>
      <c r="Q1147" s="40">
        <f>(M1146+N1147)-O1147</f>
        <v>19.75</v>
      </c>
      <c r="R1147" s="41"/>
    </row>
    <row r="1148" spans="2:18" ht="15" customHeight="1" x14ac:dyDescent="0.3">
      <c r="B1148" s="552">
        <v>2979</v>
      </c>
      <c r="C1148" s="35"/>
      <c r="D1148" s="34">
        <f t="shared" si="64"/>
        <v>2978</v>
      </c>
      <c r="E1148" s="26">
        <v>45871</v>
      </c>
      <c r="F1148" s="37">
        <v>2979</v>
      </c>
      <c r="G1148" s="36">
        <v>45872</v>
      </c>
      <c r="H1148" s="76">
        <f t="shared" si="65"/>
        <v>1</v>
      </c>
      <c r="K1148" s="33"/>
      <c r="L1148" s="687">
        <v>45871</v>
      </c>
      <c r="M1148" s="34">
        <f t="shared" si="68"/>
        <v>58.125</v>
      </c>
      <c r="N1148" s="37"/>
      <c r="O1148" s="35">
        <v>58.125</v>
      </c>
      <c r="P1148" s="40"/>
      <c r="Q1148" s="40">
        <f t="shared" si="69"/>
        <v>1.875</v>
      </c>
      <c r="R1148" s="41"/>
    </row>
    <row r="1149" spans="2:18" ht="15" customHeight="1" x14ac:dyDescent="0.3">
      <c r="B1149" s="105">
        <v>2979</v>
      </c>
      <c r="C1149" s="35"/>
      <c r="D1149" s="34">
        <f t="shared" si="64"/>
        <v>2979</v>
      </c>
      <c r="E1149" s="26">
        <v>45872</v>
      </c>
      <c r="F1149" s="37">
        <v>2979</v>
      </c>
      <c r="G1149" s="36">
        <v>45873</v>
      </c>
      <c r="H1149" s="76">
        <f t="shared" si="65"/>
        <v>0</v>
      </c>
      <c r="K1149" s="33"/>
      <c r="L1149" s="687">
        <v>45872</v>
      </c>
      <c r="M1149" s="34">
        <f t="shared" si="68"/>
        <v>58.125</v>
      </c>
      <c r="N1149" s="37"/>
      <c r="O1149" s="35">
        <v>58.125</v>
      </c>
      <c r="P1149" s="40"/>
      <c r="Q1149" s="40">
        <f t="shared" si="69"/>
        <v>0</v>
      </c>
      <c r="R1149" s="41"/>
    </row>
    <row r="1150" spans="2:18" ht="15" customHeight="1" x14ac:dyDescent="0.3">
      <c r="B1150" s="34">
        <f t="shared" si="64"/>
        <v>2979</v>
      </c>
      <c r="C1150" s="35"/>
      <c r="D1150" s="34">
        <f t="shared" si="64"/>
        <v>2979</v>
      </c>
      <c r="E1150" s="26">
        <v>45873</v>
      </c>
      <c r="F1150" s="37">
        <v>2979</v>
      </c>
      <c r="G1150" s="36">
        <v>45874</v>
      </c>
      <c r="H1150" s="76">
        <f t="shared" si="65"/>
        <v>0</v>
      </c>
      <c r="K1150" s="33"/>
      <c r="L1150" s="687">
        <v>45873</v>
      </c>
      <c r="M1150" s="34">
        <f t="shared" si="68"/>
        <v>58.125</v>
      </c>
      <c r="N1150" s="37"/>
      <c r="O1150" s="35">
        <v>58.125</v>
      </c>
      <c r="P1150" s="40"/>
      <c r="Q1150" s="40">
        <f t="shared" si="69"/>
        <v>0</v>
      </c>
      <c r="R1150" s="41"/>
    </row>
    <row r="1151" spans="2:18" ht="15" customHeight="1" x14ac:dyDescent="0.3">
      <c r="B1151" s="34">
        <f t="shared" si="64"/>
        <v>2979</v>
      </c>
      <c r="C1151" s="35"/>
      <c r="D1151" s="34">
        <f t="shared" si="64"/>
        <v>2979</v>
      </c>
      <c r="E1151" s="26">
        <v>45874</v>
      </c>
      <c r="F1151" s="37">
        <v>2981</v>
      </c>
      <c r="G1151" s="36">
        <v>45875</v>
      </c>
      <c r="H1151" s="76">
        <f t="shared" si="65"/>
        <v>2</v>
      </c>
      <c r="K1151" s="33"/>
      <c r="L1151" s="687">
        <v>45874</v>
      </c>
      <c r="M1151" s="34">
        <f t="shared" si="68"/>
        <v>54.375</v>
      </c>
      <c r="N1151" s="37"/>
      <c r="O1151" s="35">
        <v>54.375</v>
      </c>
      <c r="P1151" s="40"/>
      <c r="Q1151" s="40">
        <f t="shared" si="69"/>
        <v>3.75</v>
      </c>
      <c r="R1151" s="41"/>
    </row>
    <row r="1152" spans="2:18" ht="15" customHeight="1" x14ac:dyDescent="0.3">
      <c r="B1152" s="34">
        <f t="shared" si="64"/>
        <v>2979</v>
      </c>
      <c r="C1152" s="35"/>
      <c r="D1152" s="34">
        <f t="shared" si="64"/>
        <v>2981</v>
      </c>
      <c r="E1152" s="26">
        <v>45875</v>
      </c>
      <c r="F1152" s="37">
        <v>2981</v>
      </c>
      <c r="G1152" s="36">
        <v>45876</v>
      </c>
      <c r="H1152" s="76">
        <f t="shared" si="65"/>
        <v>0</v>
      </c>
      <c r="K1152" s="33"/>
      <c r="L1152" s="687">
        <v>45875</v>
      </c>
      <c r="M1152" s="34">
        <f t="shared" si="68"/>
        <v>54.375</v>
      </c>
      <c r="N1152" s="37"/>
      <c r="O1152" s="35">
        <v>54.375</v>
      </c>
      <c r="P1152" s="40"/>
      <c r="Q1152" s="40">
        <f t="shared" si="69"/>
        <v>0</v>
      </c>
      <c r="R1152" s="41"/>
    </row>
    <row r="1153" spans="2:18" ht="15" customHeight="1" x14ac:dyDescent="0.3">
      <c r="B1153" s="34">
        <f t="shared" si="64"/>
        <v>2981</v>
      </c>
      <c r="C1153" s="35"/>
      <c r="D1153" s="34">
        <f t="shared" si="64"/>
        <v>2981</v>
      </c>
      <c r="E1153" s="26">
        <v>45876</v>
      </c>
      <c r="F1153" s="37">
        <v>2981</v>
      </c>
      <c r="G1153" s="36">
        <v>45877</v>
      </c>
      <c r="H1153" s="76">
        <f t="shared" si="65"/>
        <v>0</v>
      </c>
      <c r="K1153" s="33"/>
      <c r="L1153" s="687">
        <v>45876</v>
      </c>
      <c r="M1153" s="34">
        <f t="shared" si="68"/>
        <v>54.375</v>
      </c>
      <c r="N1153" s="37"/>
      <c r="O1153" s="35">
        <v>54.375</v>
      </c>
      <c r="P1153" s="40"/>
      <c r="Q1153" s="40">
        <f t="shared" si="69"/>
        <v>0</v>
      </c>
      <c r="R1153" s="41"/>
    </row>
    <row r="1154" spans="2:18" ht="15" customHeight="1" x14ac:dyDescent="0.3">
      <c r="B1154" s="34">
        <f t="shared" si="64"/>
        <v>2981</v>
      </c>
      <c r="C1154" s="35"/>
      <c r="D1154" s="34">
        <f t="shared" si="64"/>
        <v>2981</v>
      </c>
      <c r="E1154" s="26">
        <v>45877</v>
      </c>
      <c r="F1154" s="37">
        <v>2981</v>
      </c>
      <c r="G1154" s="36">
        <v>45878</v>
      </c>
      <c r="H1154" s="76">
        <f t="shared" si="65"/>
        <v>0</v>
      </c>
      <c r="K1154" s="33"/>
      <c r="L1154" s="687">
        <v>45877</v>
      </c>
      <c r="M1154" s="34">
        <f t="shared" si="68"/>
        <v>54.375</v>
      </c>
      <c r="N1154" s="37"/>
      <c r="O1154" s="35">
        <v>54.375</v>
      </c>
      <c r="P1154" s="40"/>
      <c r="Q1154" s="40">
        <f t="shared" si="69"/>
        <v>0</v>
      </c>
      <c r="R1154" s="41"/>
    </row>
    <row r="1155" spans="2:18" ht="15" customHeight="1" x14ac:dyDescent="0.3">
      <c r="B1155" s="34">
        <f t="shared" si="64"/>
        <v>2981</v>
      </c>
      <c r="C1155" s="35"/>
      <c r="D1155" s="34">
        <f t="shared" si="64"/>
        <v>2981</v>
      </c>
      <c r="E1155" s="26">
        <v>45878</v>
      </c>
      <c r="F1155" s="37">
        <v>2981</v>
      </c>
      <c r="G1155" s="36">
        <v>45879</v>
      </c>
      <c r="H1155" s="76">
        <f t="shared" si="65"/>
        <v>0</v>
      </c>
      <c r="K1155" s="33"/>
      <c r="L1155" s="687">
        <v>45878</v>
      </c>
      <c r="M1155" s="34">
        <f t="shared" si="68"/>
        <v>54.375</v>
      </c>
      <c r="N1155" s="37"/>
      <c r="O1155" s="35">
        <v>54.375</v>
      </c>
      <c r="P1155" s="40"/>
      <c r="Q1155" s="40">
        <f t="shared" si="69"/>
        <v>0</v>
      </c>
      <c r="R1155" s="41"/>
    </row>
    <row r="1156" spans="2:18" ht="15" customHeight="1" x14ac:dyDescent="0.3">
      <c r="B1156" s="34">
        <f t="shared" si="64"/>
        <v>2981</v>
      </c>
      <c r="C1156" s="35"/>
      <c r="D1156" s="34">
        <f t="shared" si="64"/>
        <v>2981</v>
      </c>
      <c r="E1156" s="26">
        <v>45879</v>
      </c>
      <c r="F1156" s="37">
        <v>2982</v>
      </c>
      <c r="G1156" s="36">
        <v>45880</v>
      </c>
      <c r="H1156" s="76">
        <f t="shared" si="65"/>
        <v>1</v>
      </c>
      <c r="K1156" s="33"/>
      <c r="L1156" s="687">
        <v>45879</v>
      </c>
      <c r="M1156" s="34">
        <f t="shared" si="68"/>
        <v>50.5</v>
      </c>
      <c r="N1156" s="37"/>
      <c r="O1156" s="35">
        <v>50.5</v>
      </c>
      <c r="P1156" s="40"/>
      <c r="Q1156" s="40">
        <f t="shared" si="69"/>
        <v>3.875</v>
      </c>
      <c r="R1156" s="41"/>
    </row>
    <row r="1157" spans="2:18" ht="15" customHeight="1" x14ac:dyDescent="0.3">
      <c r="B1157" s="34">
        <f t="shared" si="64"/>
        <v>2981</v>
      </c>
      <c r="C1157" s="35"/>
      <c r="D1157" s="34">
        <f t="shared" si="64"/>
        <v>2982</v>
      </c>
      <c r="E1157" s="26">
        <v>45880</v>
      </c>
      <c r="F1157" s="37">
        <v>2982</v>
      </c>
      <c r="G1157" s="36">
        <v>45881</v>
      </c>
      <c r="H1157" s="76">
        <f t="shared" si="65"/>
        <v>0</v>
      </c>
      <c r="K1157" s="33"/>
      <c r="L1157" s="687">
        <v>45880</v>
      </c>
      <c r="M1157" s="34">
        <f t="shared" si="68"/>
        <v>50.5</v>
      </c>
      <c r="N1157" s="37"/>
      <c r="O1157" s="35">
        <v>50.5</v>
      </c>
      <c r="P1157" s="40"/>
      <c r="Q1157" s="40">
        <f t="shared" si="69"/>
        <v>0</v>
      </c>
      <c r="R1157" s="41"/>
    </row>
    <row r="1158" spans="2:18" ht="15" customHeight="1" x14ac:dyDescent="0.3">
      <c r="B1158" s="552">
        <v>2982</v>
      </c>
      <c r="C1158" s="35"/>
      <c r="D1158" s="34">
        <f t="shared" si="64"/>
        <v>2982</v>
      </c>
      <c r="E1158" s="26">
        <v>45881</v>
      </c>
      <c r="F1158" s="37">
        <v>2982</v>
      </c>
      <c r="G1158" s="36">
        <v>45882</v>
      </c>
      <c r="H1158" s="76">
        <f t="shared" si="65"/>
        <v>0</v>
      </c>
      <c r="K1158" s="33"/>
      <c r="L1158" s="687">
        <v>45881</v>
      </c>
      <c r="M1158" s="34">
        <f t="shared" si="68"/>
        <v>50.5</v>
      </c>
      <c r="N1158" s="37"/>
      <c r="O1158" s="35">
        <v>50.5</v>
      </c>
      <c r="P1158" s="40"/>
      <c r="Q1158" s="40">
        <f t="shared" si="69"/>
        <v>0</v>
      </c>
      <c r="R1158" s="41"/>
    </row>
    <row r="1159" spans="2:18" ht="15" customHeight="1" x14ac:dyDescent="0.3">
      <c r="B1159" s="105">
        <v>2982</v>
      </c>
      <c r="C1159" s="35"/>
      <c r="D1159" s="34">
        <f t="shared" si="64"/>
        <v>2982</v>
      </c>
      <c r="E1159" s="26">
        <v>45882</v>
      </c>
      <c r="F1159" s="37">
        <v>2984</v>
      </c>
      <c r="G1159" s="36">
        <v>45883</v>
      </c>
      <c r="H1159" s="76">
        <f t="shared" si="65"/>
        <v>2</v>
      </c>
      <c r="K1159" s="33"/>
      <c r="L1159" s="687">
        <v>45882</v>
      </c>
      <c r="M1159" s="34">
        <f t="shared" si="68"/>
        <v>48</v>
      </c>
      <c r="N1159" s="37"/>
      <c r="O1159" s="35">
        <v>48</v>
      </c>
      <c r="P1159" s="40"/>
      <c r="Q1159" s="40">
        <f t="shared" si="69"/>
        <v>2.5</v>
      </c>
      <c r="R1159" s="41"/>
    </row>
    <row r="1160" spans="2:18" ht="15" customHeight="1" x14ac:dyDescent="0.3">
      <c r="B1160" s="552">
        <v>2984</v>
      </c>
      <c r="C1160" s="35"/>
      <c r="D1160" s="34">
        <f t="shared" si="64"/>
        <v>2984</v>
      </c>
      <c r="E1160" s="26">
        <v>45883</v>
      </c>
      <c r="F1160" s="37">
        <v>2986</v>
      </c>
      <c r="G1160" s="36">
        <v>45884</v>
      </c>
      <c r="H1160" s="76">
        <f t="shared" si="65"/>
        <v>2</v>
      </c>
      <c r="K1160" s="33"/>
      <c r="L1160" s="687">
        <v>45883</v>
      </c>
      <c r="M1160" s="34">
        <f t="shared" si="68"/>
        <v>39</v>
      </c>
      <c r="N1160" s="37"/>
      <c r="O1160" s="35">
        <v>39</v>
      </c>
      <c r="P1160" s="40"/>
      <c r="Q1160" s="40">
        <f t="shared" si="69"/>
        <v>9</v>
      </c>
      <c r="R1160" s="41"/>
    </row>
    <row r="1161" spans="2:18" ht="15" customHeight="1" x14ac:dyDescent="0.3">
      <c r="B1161" s="105">
        <v>2986</v>
      </c>
      <c r="C1161" s="35"/>
      <c r="D1161" s="34">
        <f t="shared" si="64"/>
        <v>2986</v>
      </c>
      <c r="E1161" s="26">
        <v>45884</v>
      </c>
      <c r="F1161" s="37">
        <v>2988</v>
      </c>
      <c r="G1161" s="36">
        <v>45885</v>
      </c>
      <c r="H1161" s="76">
        <f t="shared" si="65"/>
        <v>2</v>
      </c>
      <c r="K1161" s="33"/>
      <c r="L1161" s="687">
        <v>45884</v>
      </c>
      <c r="M1161" s="34">
        <f t="shared" si="68"/>
        <v>37.5</v>
      </c>
      <c r="N1161" s="37"/>
      <c r="O1161" s="35">
        <v>37.5</v>
      </c>
      <c r="P1161" s="40"/>
      <c r="Q1161" s="40">
        <f t="shared" si="69"/>
        <v>1.5</v>
      </c>
      <c r="R1161" s="41"/>
    </row>
    <row r="1162" spans="2:18" ht="15" customHeight="1" x14ac:dyDescent="0.3">
      <c r="B1162" s="552">
        <v>2988</v>
      </c>
      <c r="C1162" s="35"/>
      <c r="D1162" s="34">
        <f t="shared" si="64"/>
        <v>2988</v>
      </c>
      <c r="E1162" s="26">
        <v>45885</v>
      </c>
      <c r="F1162" s="37">
        <v>2988</v>
      </c>
      <c r="G1162" s="36">
        <v>45886</v>
      </c>
      <c r="H1162" s="76">
        <f t="shared" si="65"/>
        <v>0</v>
      </c>
      <c r="K1162" s="33"/>
      <c r="L1162" s="687">
        <v>45885</v>
      </c>
      <c r="M1162" s="34">
        <f t="shared" si="68"/>
        <v>37.5</v>
      </c>
      <c r="N1162" s="37"/>
      <c r="O1162" s="35">
        <v>37.5</v>
      </c>
      <c r="P1162" s="40"/>
      <c r="Q1162" s="40">
        <f t="shared" si="69"/>
        <v>0</v>
      </c>
      <c r="R1162" s="41"/>
    </row>
    <row r="1163" spans="2:18" ht="15" customHeight="1" x14ac:dyDescent="0.3">
      <c r="B1163" s="105">
        <v>2988</v>
      </c>
      <c r="C1163" s="35"/>
      <c r="D1163" s="34">
        <f t="shared" si="64"/>
        <v>2988</v>
      </c>
      <c r="E1163" s="26">
        <v>45886</v>
      </c>
      <c r="F1163" s="37">
        <v>2988</v>
      </c>
      <c r="G1163" s="36">
        <v>45887</v>
      </c>
      <c r="H1163" s="76">
        <f t="shared" si="65"/>
        <v>0</v>
      </c>
      <c r="K1163" s="33"/>
      <c r="L1163" s="687">
        <v>45886</v>
      </c>
      <c r="M1163" s="34">
        <f t="shared" si="68"/>
        <v>37.5</v>
      </c>
      <c r="N1163" s="37"/>
      <c r="O1163" s="35">
        <v>37.5</v>
      </c>
      <c r="P1163" s="40"/>
      <c r="Q1163" s="40">
        <f t="shared" si="69"/>
        <v>0</v>
      </c>
      <c r="R1163" s="41"/>
    </row>
    <row r="1164" spans="2:18" ht="15" customHeight="1" x14ac:dyDescent="0.3">
      <c r="B1164" s="552">
        <v>2988</v>
      </c>
      <c r="C1164" s="35"/>
      <c r="D1164" s="34">
        <f t="shared" si="64"/>
        <v>2988</v>
      </c>
      <c r="E1164" s="26">
        <v>45887</v>
      </c>
      <c r="F1164" s="37">
        <v>2989</v>
      </c>
      <c r="G1164" s="36">
        <v>45888</v>
      </c>
      <c r="H1164" s="76">
        <f t="shared" si="65"/>
        <v>1</v>
      </c>
      <c r="K1164" s="33"/>
      <c r="L1164" s="687">
        <v>45887</v>
      </c>
      <c r="M1164" s="34">
        <f t="shared" si="68"/>
        <v>22.5</v>
      </c>
      <c r="N1164" s="37"/>
      <c r="O1164" s="35">
        <v>22.5</v>
      </c>
      <c r="P1164" s="40"/>
      <c r="Q1164" s="40">
        <f t="shared" si="69"/>
        <v>15</v>
      </c>
      <c r="R1164" s="41"/>
    </row>
    <row r="1165" spans="2:18" ht="15" customHeight="1" x14ac:dyDescent="0.3">
      <c r="B1165" s="105">
        <v>2989</v>
      </c>
      <c r="C1165" s="35"/>
      <c r="D1165" s="34">
        <f t="shared" si="64"/>
        <v>2989</v>
      </c>
      <c r="E1165" s="26">
        <v>45888</v>
      </c>
      <c r="F1165" s="37">
        <v>2991</v>
      </c>
      <c r="G1165" s="36">
        <v>45889</v>
      </c>
      <c r="H1165" s="76">
        <f t="shared" si="65"/>
        <v>2</v>
      </c>
      <c r="K1165" s="33"/>
      <c r="L1165" s="687">
        <v>45888</v>
      </c>
      <c r="M1165" s="34">
        <f t="shared" si="68"/>
        <v>22.5</v>
      </c>
      <c r="N1165" s="37"/>
      <c r="O1165" s="35">
        <v>22.5</v>
      </c>
      <c r="P1165" s="40"/>
      <c r="Q1165" s="40">
        <f t="shared" si="69"/>
        <v>0</v>
      </c>
      <c r="R1165" s="41"/>
    </row>
    <row r="1166" spans="2:18" ht="15" customHeight="1" x14ac:dyDescent="0.3">
      <c r="B1166" s="552">
        <v>2991</v>
      </c>
      <c r="C1166" s="35"/>
      <c r="D1166" s="34">
        <f t="shared" si="64"/>
        <v>2991</v>
      </c>
      <c r="E1166" s="26">
        <v>45889</v>
      </c>
      <c r="F1166" s="37">
        <v>2996</v>
      </c>
      <c r="G1166" s="36">
        <v>45890</v>
      </c>
      <c r="H1166" s="76">
        <f t="shared" si="65"/>
        <v>5</v>
      </c>
      <c r="K1166" s="33"/>
      <c r="L1166" s="687">
        <v>45889</v>
      </c>
      <c r="M1166" s="34">
        <f t="shared" ref="M1166:M1197" si="70">(O1166)</f>
        <v>15</v>
      </c>
      <c r="N1166" s="37"/>
      <c r="O1166" s="35">
        <v>15</v>
      </c>
      <c r="P1166" s="40"/>
      <c r="Q1166" s="40">
        <f t="shared" si="69"/>
        <v>7.5</v>
      </c>
      <c r="R1166" s="41"/>
    </row>
    <row r="1167" spans="2:18" ht="15" customHeight="1" x14ac:dyDescent="0.3">
      <c r="B1167" s="105">
        <v>2996</v>
      </c>
      <c r="C1167" s="35"/>
      <c r="D1167" s="34">
        <f t="shared" si="64"/>
        <v>2996</v>
      </c>
      <c r="E1167" s="26">
        <v>45890</v>
      </c>
      <c r="F1167" s="37">
        <v>2997</v>
      </c>
      <c r="G1167" s="36">
        <v>45891</v>
      </c>
      <c r="H1167" s="76">
        <f t="shared" si="65"/>
        <v>1</v>
      </c>
      <c r="K1167" s="33"/>
      <c r="L1167" s="687">
        <v>45890</v>
      </c>
      <c r="M1167" s="34">
        <f t="shared" si="70"/>
        <v>10</v>
      </c>
      <c r="N1167" s="37"/>
      <c r="O1167" s="35">
        <v>10</v>
      </c>
      <c r="P1167" s="40"/>
      <c r="Q1167" s="40">
        <f t="shared" si="69"/>
        <v>5</v>
      </c>
      <c r="R1167" s="41"/>
    </row>
    <row r="1168" spans="2:18" ht="15" customHeight="1" x14ac:dyDescent="0.3">
      <c r="B1168" s="552">
        <v>2997</v>
      </c>
      <c r="C1168" s="35"/>
      <c r="D1168" s="34">
        <f t="shared" si="64"/>
        <v>2997</v>
      </c>
      <c r="E1168" s="26">
        <v>45891</v>
      </c>
      <c r="F1168" s="37">
        <v>2998</v>
      </c>
      <c r="G1168" s="36">
        <v>45892</v>
      </c>
      <c r="H1168" s="76">
        <f t="shared" si="65"/>
        <v>1</v>
      </c>
      <c r="K1168" s="33"/>
      <c r="L1168" s="687">
        <v>45891</v>
      </c>
      <c r="M1168" s="34">
        <f t="shared" si="70"/>
        <v>58.125</v>
      </c>
      <c r="N1168" s="37">
        <v>60</v>
      </c>
      <c r="O1168" s="35">
        <v>58.125</v>
      </c>
      <c r="P1168" s="40"/>
      <c r="Q1168" s="40">
        <f t="shared" si="69"/>
        <v>11.875</v>
      </c>
      <c r="R1168" s="41"/>
    </row>
    <row r="1169" spans="2:18" ht="15" customHeight="1" x14ac:dyDescent="0.3">
      <c r="B1169" s="105">
        <v>0</v>
      </c>
      <c r="C1169" s="35"/>
      <c r="D1169" s="34">
        <f t="shared" si="64"/>
        <v>2998</v>
      </c>
      <c r="E1169" s="26">
        <v>45892</v>
      </c>
      <c r="F1169" s="37">
        <v>2998</v>
      </c>
      <c r="G1169" s="36">
        <v>45893</v>
      </c>
      <c r="H1169" s="76">
        <f t="shared" si="65"/>
        <v>0</v>
      </c>
      <c r="K1169" s="33"/>
      <c r="L1169" s="687">
        <v>45892</v>
      </c>
      <c r="M1169" s="34">
        <f t="shared" si="70"/>
        <v>58.125</v>
      </c>
      <c r="N1169" s="37"/>
      <c r="O1169" s="35">
        <v>58.125</v>
      </c>
      <c r="P1169" s="40"/>
      <c r="Q1169" s="40">
        <f t="shared" si="69"/>
        <v>0</v>
      </c>
      <c r="R1169" s="41"/>
    </row>
    <row r="1170" spans="2:18" ht="15" customHeight="1" x14ac:dyDescent="0.3">
      <c r="B1170" s="552">
        <v>0</v>
      </c>
      <c r="C1170" s="35"/>
      <c r="D1170" s="34">
        <f t="shared" si="64"/>
        <v>2998</v>
      </c>
      <c r="E1170" s="26">
        <v>45893</v>
      </c>
      <c r="F1170" s="37">
        <v>2998</v>
      </c>
      <c r="G1170" s="36">
        <v>45894</v>
      </c>
      <c r="H1170" s="76">
        <f t="shared" si="65"/>
        <v>0</v>
      </c>
      <c r="K1170" s="33"/>
      <c r="L1170" s="687">
        <v>45893</v>
      </c>
      <c r="M1170" s="34">
        <f t="shared" si="70"/>
        <v>58.125</v>
      </c>
      <c r="N1170" s="37"/>
      <c r="O1170" s="35">
        <v>58.125</v>
      </c>
      <c r="P1170" s="40"/>
      <c r="Q1170" s="40">
        <f t="shared" si="69"/>
        <v>0</v>
      </c>
      <c r="R1170" s="41"/>
    </row>
    <row r="1171" spans="2:18" ht="15" customHeight="1" x14ac:dyDescent="0.3">
      <c r="B1171" s="105">
        <v>0</v>
      </c>
      <c r="C1171" s="35"/>
      <c r="D1171" s="34">
        <f t="shared" si="64"/>
        <v>2998</v>
      </c>
      <c r="E1171" s="26">
        <v>45894</v>
      </c>
      <c r="F1171" s="37">
        <v>2998</v>
      </c>
      <c r="G1171" s="36">
        <v>45895</v>
      </c>
      <c r="H1171" s="76">
        <f t="shared" si="65"/>
        <v>0</v>
      </c>
      <c r="K1171" s="33"/>
      <c r="L1171" s="687">
        <v>45894</v>
      </c>
      <c r="M1171" s="34">
        <f t="shared" si="70"/>
        <v>58.125</v>
      </c>
      <c r="N1171" s="37"/>
      <c r="O1171" s="35">
        <v>58.125</v>
      </c>
      <c r="P1171" s="40"/>
      <c r="Q1171" s="40">
        <f t="shared" si="69"/>
        <v>0</v>
      </c>
      <c r="R1171" s="41"/>
    </row>
    <row r="1172" spans="2:18" ht="15" customHeight="1" x14ac:dyDescent="0.3">
      <c r="B1172" s="552">
        <v>0</v>
      </c>
      <c r="C1172" s="35"/>
      <c r="D1172" s="34">
        <f t="shared" ref="D1172:D1220" si="71">F1171</f>
        <v>2998</v>
      </c>
      <c r="E1172" s="26">
        <v>45895</v>
      </c>
      <c r="F1172" s="37">
        <v>3008</v>
      </c>
      <c r="G1172" s="36">
        <v>45896</v>
      </c>
      <c r="H1172" s="76">
        <f t="shared" ref="H1172:H1220" si="72">F1172-D1172</f>
        <v>10</v>
      </c>
      <c r="K1172" s="33"/>
      <c r="L1172" s="687">
        <v>45895</v>
      </c>
      <c r="M1172" s="34">
        <f t="shared" si="70"/>
        <v>22.5</v>
      </c>
      <c r="N1172" s="37"/>
      <c r="O1172" s="35">
        <v>22.5</v>
      </c>
      <c r="P1172" s="40"/>
      <c r="Q1172" s="40">
        <f t="shared" si="69"/>
        <v>35.625</v>
      </c>
      <c r="R1172" s="41"/>
    </row>
    <row r="1173" spans="2:18" ht="15" customHeight="1" x14ac:dyDescent="0.3">
      <c r="B1173" s="105">
        <v>0</v>
      </c>
      <c r="C1173" s="35"/>
      <c r="D1173" s="34">
        <f t="shared" si="71"/>
        <v>3008</v>
      </c>
      <c r="E1173" s="26">
        <v>45896</v>
      </c>
      <c r="F1173" s="37">
        <v>3008</v>
      </c>
      <c r="G1173" s="36">
        <v>45897</v>
      </c>
      <c r="H1173" s="76">
        <f t="shared" si="72"/>
        <v>0</v>
      </c>
      <c r="K1173" s="33"/>
      <c r="L1173" s="687">
        <v>45896</v>
      </c>
      <c r="M1173" s="34">
        <f t="shared" si="70"/>
        <v>22.5</v>
      </c>
      <c r="N1173" s="37"/>
      <c r="O1173" s="35">
        <v>22.5</v>
      </c>
      <c r="P1173" s="40"/>
      <c r="Q1173" s="40">
        <f t="shared" si="69"/>
        <v>0</v>
      </c>
      <c r="R1173" s="41"/>
    </row>
    <row r="1174" spans="2:18" ht="15" customHeight="1" x14ac:dyDescent="0.3">
      <c r="B1174" s="552">
        <v>0</v>
      </c>
      <c r="C1174" s="35"/>
      <c r="D1174" s="34">
        <f t="shared" si="71"/>
        <v>3008</v>
      </c>
      <c r="E1174" s="26">
        <v>45897</v>
      </c>
      <c r="F1174" s="37">
        <v>3008</v>
      </c>
      <c r="G1174" s="36">
        <v>45898</v>
      </c>
      <c r="H1174" s="76">
        <f t="shared" si="72"/>
        <v>0</v>
      </c>
      <c r="K1174" s="33"/>
      <c r="L1174" s="687">
        <v>45897</v>
      </c>
      <c r="M1174" s="34">
        <f t="shared" si="70"/>
        <v>22.5</v>
      </c>
      <c r="N1174" s="37"/>
      <c r="O1174" s="35">
        <v>22.5</v>
      </c>
      <c r="P1174" s="40"/>
      <c r="Q1174" s="40">
        <f t="shared" si="69"/>
        <v>0</v>
      </c>
      <c r="R1174" s="41"/>
    </row>
    <row r="1175" spans="2:18" ht="15" customHeight="1" x14ac:dyDescent="0.3">
      <c r="B1175" s="105">
        <v>0</v>
      </c>
      <c r="C1175" s="35"/>
      <c r="D1175" s="34">
        <f t="shared" si="71"/>
        <v>3008</v>
      </c>
      <c r="E1175" s="26">
        <v>45898</v>
      </c>
      <c r="F1175" s="37">
        <v>3008</v>
      </c>
      <c r="G1175" s="36">
        <v>45899</v>
      </c>
      <c r="H1175" s="76">
        <f t="shared" si="72"/>
        <v>0</v>
      </c>
      <c r="K1175" s="33"/>
      <c r="L1175" s="687">
        <v>45898</v>
      </c>
      <c r="M1175" s="34">
        <f t="shared" si="70"/>
        <v>22.5</v>
      </c>
      <c r="N1175" s="37"/>
      <c r="O1175" s="35">
        <v>22.5</v>
      </c>
      <c r="P1175" s="40"/>
      <c r="Q1175" s="40">
        <f t="shared" si="69"/>
        <v>0</v>
      </c>
      <c r="R1175" s="41"/>
    </row>
    <row r="1176" spans="2:18" ht="15" customHeight="1" x14ac:dyDescent="0.3">
      <c r="B1176" s="552">
        <v>0</v>
      </c>
      <c r="C1176" s="35"/>
      <c r="D1176" s="34">
        <f t="shared" si="71"/>
        <v>3008</v>
      </c>
      <c r="E1176" s="26">
        <v>45899</v>
      </c>
      <c r="F1176" s="37">
        <v>3008</v>
      </c>
      <c r="G1176" s="36">
        <v>45900</v>
      </c>
      <c r="H1176" s="76">
        <f t="shared" si="72"/>
        <v>0</v>
      </c>
      <c r="K1176" s="33"/>
      <c r="L1176" s="687">
        <v>45899</v>
      </c>
      <c r="M1176" s="34">
        <f t="shared" si="70"/>
        <v>22.5</v>
      </c>
      <c r="N1176" s="37"/>
      <c r="O1176" s="35">
        <v>22.5</v>
      </c>
      <c r="P1176" s="40"/>
      <c r="Q1176" s="40">
        <f t="shared" si="69"/>
        <v>0</v>
      </c>
      <c r="R1176" s="41"/>
    </row>
    <row r="1177" spans="2:18" ht="15" customHeight="1" x14ac:dyDescent="0.3">
      <c r="B1177" s="105">
        <v>0</v>
      </c>
      <c r="C1177" s="35"/>
      <c r="D1177" s="34">
        <f t="shared" si="71"/>
        <v>3008</v>
      </c>
      <c r="E1177" s="26">
        <v>45900</v>
      </c>
      <c r="F1177" s="37">
        <v>3009</v>
      </c>
      <c r="G1177" s="36">
        <v>45901</v>
      </c>
      <c r="H1177" s="76">
        <f t="shared" si="72"/>
        <v>1</v>
      </c>
      <c r="K1177" s="33"/>
      <c r="L1177" s="687">
        <v>45900</v>
      </c>
      <c r="M1177" s="34">
        <f t="shared" si="70"/>
        <v>15</v>
      </c>
      <c r="N1177" s="37"/>
      <c r="O1177" s="35">
        <v>15</v>
      </c>
      <c r="P1177" s="40"/>
      <c r="Q1177" s="40">
        <f t="shared" si="69"/>
        <v>7.5</v>
      </c>
      <c r="R1177" s="41"/>
    </row>
    <row r="1178" spans="2:18" ht="15" customHeight="1" x14ac:dyDescent="0.3">
      <c r="B1178" s="552">
        <v>0</v>
      </c>
      <c r="C1178" s="35"/>
      <c r="D1178" s="34">
        <f t="shared" si="71"/>
        <v>3009</v>
      </c>
      <c r="E1178" s="26">
        <v>45901</v>
      </c>
      <c r="F1178" s="37">
        <v>3009</v>
      </c>
      <c r="G1178" s="36">
        <v>45902</v>
      </c>
      <c r="H1178" s="76">
        <f t="shared" si="72"/>
        <v>0</v>
      </c>
      <c r="K1178" s="33"/>
      <c r="L1178" s="687">
        <v>45901</v>
      </c>
      <c r="M1178" s="34">
        <f t="shared" si="70"/>
        <v>15</v>
      </c>
      <c r="N1178" s="37"/>
      <c r="O1178" s="35">
        <v>15</v>
      </c>
      <c r="P1178" s="40"/>
      <c r="Q1178" s="40">
        <f t="shared" si="69"/>
        <v>0</v>
      </c>
      <c r="R1178" s="41"/>
    </row>
    <row r="1179" spans="2:18" ht="15" customHeight="1" x14ac:dyDescent="0.3">
      <c r="B1179" s="105">
        <v>0</v>
      </c>
      <c r="C1179" s="35"/>
      <c r="D1179" s="34">
        <f t="shared" si="71"/>
        <v>3009</v>
      </c>
      <c r="E1179" s="26">
        <v>45902</v>
      </c>
      <c r="F1179" s="37">
        <v>3010</v>
      </c>
      <c r="G1179" s="36">
        <v>45903</v>
      </c>
      <c r="H1179" s="76">
        <f t="shared" si="72"/>
        <v>1</v>
      </c>
      <c r="K1179" s="33"/>
      <c r="L1179" s="687">
        <v>45902</v>
      </c>
      <c r="M1179" s="34">
        <f t="shared" si="70"/>
        <v>111.5</v>
      </c>
      <c r="N1179" s="37">
        <v>90</v>
      </c>
      <c r="O1179" s="35">
        <v>111.5</v>
      </c>
      <c r="P1179" s="40"/>
      <c r="Q1179" s="40">
        <f t="shared" si="69"/>
        <v>-6.5</v>
      </c>
      <c r="R1179" s="41"/>
    </row>
    <row r="1180" spans="2:18" ht="15" customHeight="1" x14ac:dyDescent="0.3">
      <c r="B1180" s="552">
        <v>0</v>
      </c>
      <c r="C1180" s="35"/>
      <c r="D1180" s="34">
        <f t="shared" si="71"/>
        <v>3010</v>
      </c>
      <c r="E1180" s="26">
        <v>45903</v>
      </c>
      <c r="F1180" s="37">
        <v>3010</v>
      </c>
      <c r="G1180" s="36">
        <v>45904</v>
      </c>
      <c r="H1180" s="76">
        <f t="shared" si="72"/>
        <v>0</v>
      </c>
      <c r="K1180" s="33"/>
      <c r="L1180" s="687">
        <v>45903</v>
      </c>
      <c r="M1180" s="34">
        <f t="shared" si="70"/>
        <v>111.5</v>
      </c>
      <c r="N1180" s="37"/>
      <c r="O1180" s="35">
        <v>111.5</v>
      </c>
      <c r="P1180" s="40"/>
      <c r="Q1180" s="40">
        <f t="shared" si="69"/>
        <v>0</v>
      </c>
      <c r="R1180" s="41"/>
    </row>
    <row r="1181" spans="2:18" ht="15" customHeight="1" x14ac:dyDescent="0.3">
      <c r="B1181" s="105">
        <v>0</v>
      </c>
      <c r="C1181" s="35"/>
      <c r="D1181" s="34">
        <f t="shared" si="71"/>
        <v>3010</v>
      </c>
      <c r="E1181" s="26">
        <v>45904</v>
      </c>
      <c r="F1181" s="37">
        <v>3011</v>
      </c>
      <c r="G1181" s="36">
        <v>45905</v>
      </c>
      <c r="H1181" s="76">
        <f t="shared" si="72"/>
        <v>1</v>
      </c>
      <c r="K1181" s="33"/>
      <c r="L1181" s="687">
        <v>45904</v>
      </c>
      <c r="M1181" s="34">
        <f t="shared" si="70"/>
        <v>111.5</v>
      </c>
      <c r="N1181" s="37"/>
      <c r="O1181" s="35">
        <v>111.5</v>
      </c>
      <c r="P1181" s="40"/>
      <c r="Q1181" s="40">
        <f t="shared" si="69"/>
        <v>0</v>
      </c>
      <c r="R1181" s="41"/>
    </row>
    <row r="1182" spans="2:18" ht="15" customHeight="1" x14ac:dyDescent="0.3">
      <c r="B1182" s="552">
        <v>0</v>
      </c>
      <c r="C1182" s="35"/>
      <c r="D1182" s="34">
        <f t="shared" si="71"/>
        <v>3011</v>
      </c>
      <c r="E1182" s="26">
        <v>45905</v>
      </c>
      <c r="F1182" s="37">
        <v>3011</v>
      </c>
      <c r="G1182" s="36">
        <v>45906</v>
      </c>
      <c r="H1182" s="76">
        <f t="shared" si="72"/>
        <v>0</v>
      </c>
      <c r="K1182" s="33"/>
      <c r="L1182" s="687">
        <v>45905</v>
      </c>
      <c r="M1182" s="34">
        <f t="shared" si="70"/>
        <v>111.5</v>
      </c>
      <c r="N1182" s="37"/>
      <c r="O1182" s="35">
        <v>111.5</v>
      </c>
      <c r="P1182" s="40"/>
      <c r="Q1182" s="40">
        <f t="shared" si="69"/>
        <v>0</v>
      </c>
      <c r="R1182" s="41"/>
    </row>
    <row r="1183" spans="2:18" ht="15" customHeight="1" x14ac:dyDescent="0.3">
      <c r="B1183" s="105">
        <v>0</v>
      </c>
      <c r="C1183" s="35"/>
      <c r="D1183" s="34">
        <f t="shared" si="71"/>
        <v>3011</v>
      </c>
      <c r="E1183" s="26">
        <v>45906</v>
      </c>
      <c r="F1183" s="37">
        <v>3011</v>
      </c>
      <c r="G1183" s="36">
        <v>45907</v>
      </c>
      <c r="H1183" s="76">
        <f t="shared" si="72"/>
        <v>0</v>
      </c>
      <c r="K1183" s="33"/>
      <c r="L1183" s="687">
        <v>45906</v>
      </c>
      <c r="M1183" s="34">
        <f t="shared" si="70"/>
        <v>111.5</v>
      </c>
      <c r="N1183" s="37"/>
      <c r="O1183" s="35">
        <v>111.5</v>
      </c>
      <c r="P1183" s="40"/>
      <c r="Q1183" s="40">
        <f t="shared" si="69"/>
        <v>0</v>
      </c>
      <c r="R1183" s="41"/>
    </row>
    <row r="1184" spans="2:18" ht="15" customHeight="1" x14ac:dyDescent="0.3">
      <c r="B1184" s="552">
        <v>0</v>
      </c>
      <c r="C1184" s="35"/>
      <c r="D1184" s="34">
        <f t="shared" si="71"/>
        <v>3011</v>
      </c>
      <c r="E1184" s="26">
        <v>45907</v>
      </c>
      <c r="F1184" s="37">
        <v>3012</v>
      </c>
      <c r="G1184" s="36">
        <v>45908</v>
      </c>
      <c r="H1184" s="76">
        <f t="shared" si="72"/>
        <v>1</v>
      </c>
      <c r="K1184" s="33"/>
      <c r="L1184" s="687">
        <v>45907</v>
      </c>
      <c r="M1184" s="34">
        <f t="shared" si="70"/>
        <v>111.5</v>
      </c>
      <c r="N1184" s="37"/>
      <c r="O1184" s="35">
        <v>111.5</v>
      </c>
      <c r="P1184" s="40"/>
      <c r="Q1184" s="40">
        <f t="shared" si="69"/>
        <v>0</v>
      </c>
      <c r="R1184" s="41"/>
    </row>
    <row r="1185" spans="2:18" ht="15" customHeight="1" x14ac:dyDescent="0.3">
      <c r="B1185" s="105">
        <v>0</v>
      </c>
      <c r="C1185" s="35"/>
      <c r="D1185" s="34">
        <f t="shared" si="71"/>
        <v>3012</v>
      </c>
      <c r="E1185" s="26">
        <v>45908</v>
      </c>
      <c r="F1185" s="37">
        <v>3013</v>
      </c>
      <c r="G1185" s="36">
        <v>45909</v>
      </c>
      <c r="H1185" s="76">
        <f t="shared" si="72"/>
        <v>1</v>
      </c>
      <c r="K1185" s="33"/>
      <c r="L1185" s="687">
        <v>45908</v>
      </c>
      <c r="M1185" s="34">
        <f t="shared" si="70"/>
        <v>111.5</v>
      </c>
      <c r="N1185" s="37"/>
      <c r="O1185" s="35">
        <v>111.5</v>
      </c>
      <c r="P1185" s="40"/>
      <c r="Q1185" s="40">
        <f t="shared" si="69"/>
        <v>0</v>
      </c>
      <c r="R1185" s="41"/>
    </row>
    <row r="1186" spans="2:18" ht="15" customHeight="1" x14ac:dyDescent="0.3">
      <c r="B1186" s="552">
        <v>0</v>
      </c>
      <c r="C1186" s="35"/>
      <c r="D1186" s="34">
        <f t="shared" si="71"/>
        <v>3013</v>
      </c>
      <c r="E1186" s="26">
        <v>45909</v>
      </c>
      <c r="F1186" s="37">
        <v>3015</v>
      </c>
      <c r="G1186" s="36">
        <v>45910</v>
      </c>
      <c r="H1186" s="76">
        <f t="shared" si="72"/>
        <v>2</v>
      </c>
      <c r="K1186" s="33"/>
      <c r="L1186" s="687">
        <v>45909</v>
      </c>
      <c r="M1186" s="34">
        <f t="shared" si="70"/>
        <v>106</v>
      </c>
      <c r="N1186" s="37"/>
      <c r="O1186" s="35">
        <v>106</v>
      </c>
      <c r="P1186" s="40"/>
      <c r="Q1186" s="40">
        <f t="shared" si="69"/>
        <v>5.5</v>
      </c>
      <c r="R1186" s="41"/>
    </row>
    <row r="1187" spans="2:18" ht="15" customHeight="1" x14ac:dyDescent="0.3">
      <c r="B1187" s="105">
        <v>0</v>
      </c>
      <c r="C1187" s="35"/>
      <c r="D1187" s="34">
        <f t="shared" si="71"/>
        <v>3015</v>
      </c>
      <c r="E1187" s="26">
        <v>45910</v>
      </c>
      <c r="F1187" s="37">
        <v>3016</v>
      </c>
      <c r="G1187" s="36">
        <v>45911</v>
      </c>
      <c r="H1187" s="76">
        <f t="shared" si="72"/>
        <v>1</v>
      </c>
      <c r="K1187" s="33"/>
      <c r="L1187" s="687">
        <v>45910</v>
      </c>
      <c r="M1187" s="34">
        <f t="shared" si="70"/>
        <v>100</v>
      </c>
      <c r="N1187" s="37"/>
      <c r="O1187" s="35">
        <v>100</v>
      </c>
      <c r="P1187" s="40"/>
      <c r="Q1187" s="40">
        <f t="shared" si="69"/>
        <v>6</v>
      </c>
      <c r="R1187" s="41"/>
    </row>
    <row r="1188" spans="2:18" ht="15" customHeight="1" x14ac:dyDescent="0.3">
      <c r="B1188" s="552">
        <v>0</v>
      </c>
      <c r="C1188" s="35"/>
      <c r="D1188" s="34">
        <f t="shared" si="71"/>
        <v>3016</v>
      </c>
      <c r="E1188" s="26">
        <v>45911</v>
      </c>
      <c r="F1188" s="37">
        <v>3026</v>
      </c>
      <c r="G1188" s="36">
        <v>45912</v>
      </c>
      <c r="H1188" s="76">
        <f t="shared" si="72"/>
        <v>10</v>
      </c>
      <c r="K1188" s="33"/>
      <c r="L1188" s="687">
        <v>45911</v>
      </c>
      <c r="M1188" s="34">
        <f t="shared" si="70"/>
        <v>55.5</v>
      </c>
      <c r="N1188" s="37"/>
      <c r="O1188" s="35">
        <v>55.5</v>
      </c>
      <c r="P1188" s="40"/>
      <c r="Q1188" s="40">
        <f t="shared" si="69"/>
        <v>44.5</v>
      </c>
      <c r="R1188" s="41"/>
    </row>
    <row r="1189" spans="2:18" ht="15" customHeight="1" x14ac:dyDescent="0.3">
      <c r="B1189" s="105">
        <v>0</v>
      </c>
      <c r="C1189" s="35"/>
      <c r="D1189" s="34">
        <f t="shared" si="71"/>
        <v>3026</v>
      </c>
      <c r="E1189" s="26">
        <v>45912</v>
      </c>
      <c r="F1189" s="37">
        <v>3026</v>
      </c>
      <c r="G1189" s="36">
        <v>45913</v>
      </c>
      <c r="H1189" s="76">
        <f t="shared" si="72"/>
        <v>0</v>
      </c>
      <c r="K1189" s="33"/>
      <c r="L1189" s="687">
        <v>45912</v>
      </c>
      <c r="M1189" s="34">
        <f t="shared" si="70"/>
        <v>55.5</v>
      </c>
      <c r="N1189" s="37"/>
      <c r="O1189" s="35">
        <v>55.5</v>
      </c>
      <c r="P1189" s="40"/>
      <c r="Q1189" s="40">
        <f t="shared" si="69"/>
        <v>0</v>
      </c>
      <c r="R1189" s="41"/>
    </row>
    <row r="1190" spans="2:18" ht="15" customHeight="1" x14ac:dyDescent="0.3">
      <c r="B1190" s="552">
        <v>0</v>
      </c>
      <c r="C1190" s="35"/>
      <c r="D1190" s="34">
        <f t="shared" si="71"/>
        <v>3026</v>
      </c>
      <c r="E1190" s="26">
        <v>45913</v>
      </c>
      <c r="F1190" s="37">
        <v>3026</v>
      </c>
      <c r="G1190" s="36">
        <v>45914</v>
      </c>
      <c r="H1190" s="76">
        <f t="shared" si="72"/>
        <v>0</v>
      </c>
      <c r="K1190" s="33"/>
      <c r="L1190" s="687">
        <v>45913</v>
      </c>
      <c r="M1190" s="34">
        <f t="shared" si="70"/>
        <v>55.5</v>
      </c>
      <c r="N1190" s="37"/>
      <c r="O1190" s="35">
        <v>55.5</v>
      </c>
      <c r="P1190" s="40"/>
      <c r="Q1190" s="40">
        <f t="shared" si="69"/>
        <v>0</v>
      </c>
      <c r="R1190" s="41"/>
    </row>
    <row r="1191" spans="2:18" ht="15" customHeight="1" x14ac:dyDescent="0.3">
      <c r="B1191" s="105">
        <v>0</v>
      </c>
      <c r="C1191" s="35"/>
      <c r="D1191" s="34">
        <f t="shared" si="71"/>
        <v>3026</v>
      </c>
      <c r="E1191" s="26">
        <v>45914</v>
      </c>
      <c r="F1191" s="37">
        <v>3035</v>
      </c>
      <c r="G1191" s="36">
        <v>45915</v>
      </c>
      <c r="H1191" s="76">
        <f t="shared" si="72"/>
        <v>9</v>
      </c>
      <c r="K1191" s="33"/>
      <c r="L1191" s="687">
        <v>45914</v>
      </c>
      <c r="M1191" s="34">
        <f t="shared" si="70"/>
        <v>20</v>
      </c>
      <c r="N1191" s="37"/>
      <c r="O1191" s="35">
        <v>20</v>
      </c>
      <c r="P1191" s="40"/>
      <c r="Q1191" s="40">
        <f t="shared" si="69"/>
        <v>35.5</v>
      </c>
      <c r="R1191" s="41"/>
    </row>
    <row r="1192" spans="2:18" ht="15" customHeight="1" x14ac:dyDescent="0.3">
      <c r="B1192" s="552">
        <v>0</v>
      </c>
      <c r="C1192" s="35"/>
      <c r="D1192" s="34">
        <f t="shared" si="71"/>
        <v>3035</v>
      </c>
      <c r="E1192" s="26">
        <v>45915</v>
      </c>
      <c r="F1192" s="37">
        <v>3038</v>
      </c>
      <c r="G1192" s="36">
        <v>45916</v>
      </c>
      <c r="H1192" s="76">
        <f t="shared" si="72"/>
        <v>3</v>
      </c>
      <c r="K1192" s="33"/>
      <c r="L1192" s="687">
        <v>45915</v>
      </c>
      <c r="M1192" s="34">
        <f t="shared" si="70"/>
        <v>71.25</v>
      </c>
      <c r="N1192" s="37">
        <v>60</v>
      </c>
      <c r="O1192" s="35">
        <v>71.25</v>
      </c>
      <c r="P1192" s="40"/>
      <c r="Q1192" s="40">
        <f t="shared" si="69"/>
        <v>8.75</v>
      </c>
      <c r="R1192" s="41"/>
    </row>
    <row r="1193" spans="2:18" ht="15" customHeight="1" x14ac:dyDescent="0.3">
      <c r="B1193" s="105">
        <v>0</v>
      </c>
      <c r="C1193" s="35"/>
      <c r="D1193" s="34">
        <f t="shared" si="71"/>
        <v>3038</v>
      </c>
      <c r="E1193" s="26">
        <v>45916</v>
      </c>
      <c r="F1193" s="37">
        <v>3038</v>
      </c>
      <c r="G1193" s="36">
        <v>45917</v>
      </c>
      <c r="H1193" s="76">
        <f t="shared" si="72"/>
        <v>0</v>
      </c>
      <c r="K1193" s="33"/>
      <c r="L1193" s="687">
        <v>45916</v>
      </c>
      <c r="M1193" s="34">
        <f t="shared" si="70"/>
        <v>65</v>
      </c>
      <c r="N1193" s="37"/>
      <c r="O1193" s="35">
        <v>65</v>
      </c>
      <c r="P1193" s="40"/>
      <c r="Q1193" s="40">
        <f t="shared" si="69"/>
        <v>6.25</v>
      </c>
      <c r="R1193" s="41"/>
    </row>
    <row r="1194" spans="2:18" ht="15" customHeight="1" x14ac:dyDescent="0.3">
      <c r="B1194" s="552">
        <v>0</v>
      </c>
      <c r="C1194" s="35"/>
      <c r="D1194" s="34">
        <f t="shared" si="71"/>
        <v>3038</v>
      </c>
      <c r="E1194" s="26">
        <v>45917</v>
      </c>
      <c r="F1194" s="37">
        <v>3038</v>
      </c>
      <c r="G1194" s="36">
        <v>45918</v>
      </c>
      <c r="H1194" s="76">
        <f t="shared" si="72"/>
        <v>0</v>
      </c>
      <c r="K1194" s="33"/>
      <c r="L1194" s="687">
        <v>45917</v>
      </c>
      <c r="M1194" s="34">
        <f t="shared" si="70"/>
        <v>65</v>
      </c>
      <c r="N1194" s="37"/>
      <c r="O1194" s="35">
        <v>65</v>
      </c>
      <c r="P1194" s="40"/>
      <c r="Q1194" s="40">
        <f t="shared" si="69"/>
        <v>0</v>
      </c>
      <c r="R1194" s="41"/>
    </row>
    <row r="1195" spans="2:18" ht="15" customHeight="1" x14ac:dyDescent="0.3">
      <c r="B1195" s="105">
        <v>0</v>
      </c>
      <c r="C1195" s="35"/>
      <c r="D1195" s="34">
        <f t="shared" si="71"/>
        <v>3038</v>
      </c>
      <c r="E1195" s="26">
        <v>45918</v>
      </c>
      <c r="F1195" s="37">
        <v>3041</v>
      </c>
      <c r="G1195" s="36">
        <v>45919</v>
      </c>
      <c r="H1195" s="76">
        <f t="shared" si="72"/>
        <v>3</v>
      </c>
      <c r="K1195" s="33"/>
      <c r="L1195" s="687">
        <v>45918</v>
      </c>
      <c r="M1195" s="34">
        <f t="shared" si="70"/>
        <v>65</v>
      </c>
      <c r="N1195" s="37"/>
      <c r="O1195" s="35">
        <v>65</v>
      </c>
      <c r="P1195" s="40"/>
      <c r="Q1195" s="40">
        <f t="shared" si="69"/>
        <v>0</v>
      </c>
      <c r="R1195" s="41"/>
    </row>
    <row r="1196" spans="2:18" ht="15" customHeight="1" x14ac:dyDescent="0.3">
      <c r="B1196" s="552">
        <v>0</v>
      </c>
      <c r="C1196" s="35"/>
      <c r="D1196" s="34">
        <f t="shared" si="71"/>
        <v>3041</v>
      </c>
      <c r="E1196" s="26">
        <v>45919</v>
      </c>
      <c r="F1196" s="37">
        <v>3042</v>
      </c>
      <c r="G1196" s="36">
        <v>45920</v>
      </c>
      <c r="H1196" s="76">
        <f t="shared" si="72"/>
        <v>1</v>
      </c>
      <c r="K1196" s="33"/>
      <c r="L1196" s="687">
        <v>45919</v>
      </c>
      <c r="M1196" s="34">
        <f>O1195</f>
        <v>65</v>
      </c>
      <c r="N1196" s="37"/>
      <c r="O1196" s="35">
        <v>58</v>
      </c>
      <c r="P1196" s="40"/>
      <c r="Q1196" s="40">
        <f t="shared" si="69"/>
        <v>7</v>
      </c>
      <c r="R1196" s="41"/>
    </row>
    <row r="1197" spans="2:18" ht="15" customHeight="1" x14ac:dyDescent="0.3">
      <c r="B1197" s="105">
        <v>0</v>
      </c>
      <c r="C1197" s="35"/>
      <c r="D1197" s="34">
        <f t="shared" si="71"/>
        <v>3042</v>
      </c>
      <c r="E1197" s="26">
        <v>45920</v>
      </c>
      <c r="F1197" s="37">
        <v>3042</v>
      </c>
      <c r="G1197" s="36">
        <v>45921</v>
      </c>
      <c r="H1197" s="76">
        <f t="shared" si="72"/>
        <v>0</v>
      </c>
      <c r="K1197" s="33"/>
      <c r="L1197" s="687">
        <v>45920</v>
      </c>
      <c r="M1197" s="34">
        <f t="shared" si="70"/>
        <v>58</v>
      </c>
      <c r="N1197" s="37"/>
      <c r="O1197" s="35">
        <v>58</v>
      </c>
      <c r="P1197" s="40"/>
      <c r="Q1197" s="40">
        <f>(M1197+N1197)-O1197</f>
        <v>0</v>
      </c>
      <c r="R1197" s="41"/>
    </row>
    <row r="1198" spans="2:18" ht="15" customHeight="1" x14ac:dyDescent="0.3">
      <c r="B1198" s="552">
        <v>0</v>
      </c>
      <c r="C1198" s="35"/>
      <c r="D1198" s="34">
        <f t="shared" si="71"/>
        <v>3042</v>
      </c>
      <c r="E1198" s="26">
        <v>45921</v>
      </c>
      <c r="F1198" s="37">
        <v>3045</v>
      </c>
      <c r="G1198" s="36">
        <v>45922</v>
      </c>
      <c r="H1198" s="76">
        <f t="shared" si="72"/>
        <v>3</v>
      </c>
      <c r="K1198" s="33"/>
      <c r="L1198" s="687">
        <v>45921</v>
      </c>
      <c r="M1198" s="34">
        <f t="shared" ref="M1198:M1203" si="73">(O1197)</f>
        <v>58</v>
      </c>
      <c r="N1198" s="37"/>
      <c r="O1198" s="35">
        <v>52</v>
      </c>
      <c r="P1198" s="40"/>
      <c r="Q1198" s="40">
        <f t="shared" si="69"/>
        <v>6</v>
      </c>
      <c r="R1198" s="41"/>
    </row>
    <row r="1199" spans="2:18" ht="15" customHeight="1" x14ac:dyDescent="0.3">
      <c r="B1199" s="105">
        <v>0</v>
      </c>
      <c r="C1199" s="35"/>
      <c r="D1199" s="34">
        <f t="shared" si="71"/>
        <v>3045</v>
      </c>
      <c r="E1199" s="26">
        <v>45922</v>
      </c>
      <c r="F1199" s="37">
        <v>3048</v>
      </c>
      <c r="G1199" s="36">
        <v>45923</v>
      </c>
      <c r="H1199" s="76">
        <f t="shared" si="72"/>
        <v>3</v>
      </c>
      <c r="K1199" s="33"/>
      <c r="L1199" s="687">
        <v>45922</v>
      </c>
      <c r="M1199" s="34">
        <f t="shared" si="73"/>
        <v>52</v>
      </c>
      <c r="N1199" s="37"/>
      <c r="O1199" s="35">
        <v>48</v>
      </c>
      <c r="P1199" s="40"/>
      <c r="Q1199" s="40">
        <f>(M1199+N1199)-O1199</f>
        <v>4</v>
      </c>
      <c r="R1199" s="41"/>
    </row>
    <row r="1200" spans="2:18" ht="15" customHeight="1" x14ac:dyDescent="0.3">
      <c r="B1200" s="552">
        <v>0</v>
      </c>
      <c r="C1200" s="35"/>
      <c r="D1200" s="34">
        <f t="shared" si="71"/>
        <v>3048</v>
      </c>
      <c r="E1200" s="26">
        <v>45923</v>
      </c>
      <c r="F1200" s="37">
        <v>3050</v>
      </c>
      <c r="G1200" s="36">
        <v>45924</v>
      </c>
      <c r="H1200" s="76">
        <f t="shared" si="72"/>
        <v>2</v>
      </c>
      <c r="K1200" s="33"/>
      <c r="L1200" s="687">
        <v>45923</v>
      </c>
      <c r="M1200" s="34">
        <f t="shared" si="73"/>
        <v>48</v>
      </c>
      <c r="N1200" s="37"/>
      <c r="O1200" s="35">
        <v>38</v>
      </c>
      <c r="P1200" s="40"/>
      <c r="Q1200" s="40">
        <f>(M1200+N1200)-O1200</f>
        <v>10</v>
      </c>
      <c r="R1200" s="41"/>
    </row>
    <row r="1201" spans="2:19" ht="15" customHeight="1" x14ac:dyDescent="0.3">
      <c r="B1201" s="105">
        <v>0</v>
      </c>
      <c r="C1201" s="35"/>
      <c r="D1201" s="34">
        <f t="shared" si="71"/>
        <v>3050</v>
      </c>
      <c r="E1201" s="26">
        <v>45924</v>
      </c>
      <c r="F1201" s="37">
        <v>3052</v>
      </c>
      <c r="G1201" s="36">
        <v>45925</v>
      </c>
      <c r="H1201" s="76">
        <f t="shared" si="72"/>
        <v>2</v>
      </c>
      <c r="K1201" s="33"/>
      <c r="L1201" s="687">
        <v>45924</v>
      </c>
      <c r="M1201" s="34">
        <f t="shared" si="73"/>
        <v>38</v>
      </c>
      <c r="N1201" s="37"/>
      <c r="O1201" s="35">
        <v>22.5</v>
      </c>
      <c r="P1201" s="40"/>
      <c r="Q1201" s="40">
        <f>(M1201+N1201)-O1201</f>
        <v>15.5</v>
      </c>
      <c r="R1201" s="41"/>
    </row>
    <row r="1202" spans="2:19" ht="15" customHeight="1" x14ac:dyDescent="0.3">
      <c r="B1202" s="552">
        <v>0</v>
      </c>
      <c r="C1202" s="35"/>
      <c r="D1202" s="34">
        <f t="shared" si="71"/>
        <v>3052</v>
      </c>
      <c r="E1202" s="26">
        <v>45925</v>
      </c>
      <c r="F1202" s="37">
        <v>3056</v>
      </c>
      <c r="G1202" s="36">
        <v>45926</v>
      </c>
      <c r="H1202" s="76">
        <f t="shared" si="72"/>
        <v>4</v>
      </c>
      <c r="K1202" s="33"/>
      <c r="L1202" s="687">
        <v>45925</v>
      </c>
      <c r="M1202" s="34">
        <f t="shared" si="73"/>
        <v>22.5</v>
      </c>
      <c r="N1202" s="37">
        <v>90</v>
      </c>
      <c r="O1202" s="35">
        <v>108</v>
      </c>
      <c r="P1202" s="40"/>
      <c r="Q1202" s="40">
        <f>(M1202+N1202)-O1202</f>
        <v>4.5</v>
      </c>
      <c r="R1202" s="41"/>
    </row>
    <row r="1203" spans="2:19" ht="15" customHeight="1" x14ac:dyDescent="0.3">
      <c r="B1203" s="105">
        <v>0</v>
      </c>
      <c r="C1203" s="35"/>
      <c r="D1203" s="34">
        <f t="shared" si="71"/>
        <v>3056</v>
      </c>
      <c r="E1203" s="26">
        <v>45926</v>
      </c>
      <c r="F1203" s="37">
        <v>3056</v>
      </c>
      <c r="G1203" s="36">
        <v>45927</v>
      </c>
      <c r="H1203" s="76">
        <f t="shared" si="72"/>
        <v>0</v>
      </c>
      <c r="K1203" s="33"/>
      <c r="L1203" s="687">
        <v>45926</v>
      </c>
      <c r="M1203" s="34">
        <f t="shared" si="73"/>
        <v>108</v>
      </c>
      <c r="N1203" s="37"/>
      <c r="O1203" s="35">
        <v>108</v>
      </c>
      <c r="P1203" s="40"/>
      <c r="Q1203" s="40">
        <f>(M1203+N1203)-O1203</f>
        <v>0</v>
      </c>
      <c r="R1203" s="41"/>
    </row>
    <row r="1204" spans="2:19" ht="15" customHeight="1" x14ac:dyDescent="0.3">
      <c r="B1204" s="552">
        <v>0</v>
      </c>
      <c r="C1204" s="35"/>
      <c r="D1204" s="34">
        <f t="shared" si="71"/>
        <v>3056</v>
      </c>
      <c r="E1204" s="26">
        <v>45927</v>
      </c>
      <c r="F1204" s="37">
        <v>3056</v>
      </c>
      <c r="G1204" s="36">
        <v>45928</v>
      </c>
      <c r="H1204" s="76">
        <f t="shared" si="72"/>
        <v>0</v>
      </c>
      <c r="K1204" s="33"/>
      <c r="L1204" s="687">
        <v>45927</v>
      </c>
      <c r="M1204" s="34">
        <f t="shared" ref="M1204:M1218" si="74">(O1204)</f>
        <v>108</v>
      </c>
      <c r="N1204" s="37"/>
      <c r="O1204" s="35">
        <v>108</v>
      </c>
      <c r="P1204" s="40"/>
      <c r="Q1204" s="40">
        <f t="shared" ref="Q1204:Q1219" si="75">(M1203+N1204)-O1204</f>
        <v>0</v>
      </c>
      <c r="R1204" s="41"/>
    </row>
    <row r="1205" spans="2:19" ht="15" customHeight="1" x14ac:dyDescent="0.3">
      <c r="B1205" s="105">
        <v>0</v>
      </c>
      <c r="C1205" s="35"/>
      <c r="D1205" s="34">
        <f t="shared" si="71"/>
        <v>3056</v>
      </c>
      <c r="E1205" s="26">
        <v>45928</v>
      </c>
      <c r="F1205" s="37">
        <v>3057</v>
      </c>
      <c r="G1205" s="36">
        <v>45929</v>
      </c>
      <c r="H1205" s="76">
        <f t="shared" si="72"/>
        <v>1</v>
      </c>
      <c r="K1205" s="33"/>
      <c r="L1205" s="687">
        <v>45928</v>
      </c>
      <c r="M1205" s="34">
        <f t="shared" si="74"/>
        <v>108</v>
      </c>
      <c r="N1205" s="37"/>
      <c r="O1205" s="35">
        <v>108</v>
      </c>
      <c r="P1205" s="40"/>
      <c r="Q1205" s="40">
        <f t="shared" si="75"/>
        <v>0</v>
      </c>
      <c r="R1205" s="41"/>
    </row>
    <row r="1206" spans="2:19" ht="15" customHeight="1" x14ac:dyDescent="0.3">
      <c r="B1206" s="552">
        <v>0</v>
      </c>
      <c r="C1206" s="35"/>
      <c r="D1206" s="34">
        <f t="shared" si="71"/>
        <v>3057</v>
      </c>
      <c r="E1206" s="26">
        <v>45929</v>
      </c>
      <c r="F1206" s="37">
        <v>3060</v>
      </c>
      <c r="G1206" s="36">
        <v>45930</v>
      </c>
      <c r="H1206" s="76">
        <f t="shared" si="72"/>
        <v>3</v>
      </c>
      <c r="K1206" s="33"/>
      <c r="L1206" s="687">
        <v>45929</v>
      </c>
      <c r="M1206" s="34">
        <f t="shared" si="74"/>
        <v>99.25</v>
      </c>
      <c r="N1206" s="37"/>
      <c r="O1206" s="35">
        <v>99.25</v>
      </c>
      <c r="P1206" s="40"/>
      <c r="Q1206" s="40">
        <f t="shared" si="75"/>
        <v>8.75</v>
      </c>
      <c r="R1206" s="41"/>
    </row>
    <row r="1207" spans="2:19" s="592" customFormat="1" ht="15" customHeight="1" x14ac:dyDescent="0.3">
      <c r="B1207" s="618">
        <v>0</v>
      </c>
      <c r="C1207" s="587"/>
      <c r="D1207" s="586">
        <f t="shared" si="71"/>
        <v>3060</v>
      </c>
      <c r="E1207" s="619">
        <v>45930</v>
      </c>
      <c r="F1207" s="589">
        <v>3064</v>
      </c>
      <c r="G1207" s="588">
        <v>45931</v>
      </c>
      <c r="H1207" s="603">
        <f t="shared" si="72"/>
        <v>4</v>
      </c>
      <c r="I1207" s="592">
        <f>SUM(H1116:H1207)</f>
        <v>168</v>
      </c>
      <c r="K1207" s="593"/>
      <c r="L1207" s="691">
        <v>45930</v>
      </c>
      <c r="M1207" s="586">
        <f t="shared" si="74"/>
        <v>80</v>
      </c>
      <c r="N1207" s="589"/>
      <c r="O1207" s="587">
        <v>80</v>
      </c>
      <c r="P1207" s="621"/>
      <c r="Q1207" s="621">
        <f t="shared" si="75"/>
        <v>19.25</v>
      </c>
      <c r="R1207" s="596"/>
      <c r="S1207" s="592">
        <f>SUM(Q1116:Q1207)</f>
        <v>540</v>
      </c>
    </row>
    <row r="1208" spans="2:19" ht="15" customHeight="1" x14ac:dyDescent="0.3">
      <c r="B1208" s="552">
        <v>0</v>
      </c>
      <c r="C1208" s="35"/>
      <c r="D1208" s="34">
        <f t="shared" si="71"/>
        <v>3064</v>
      </c>
      <c r="E1208" s="26">
        <v>45931</v>
      </c>
      <c r="F1208" s="37">
        <v>3064</v>
      </c>
      <c r="G1208" s="36">
        <v>45932</v>
      </c>
      <c r="H1208" s="76">
        <f t="shared" si="72"/>
        <v>0</v>
      </c>
      <c r="K1208" s="33"/>
      <c r="L1208" s="687">
        <v>45931</v>
      </c>
      <c r="M1208" s="34">
        <f>O1207</f>
        <v>80</v>
      </c>
      <c r="N1208" s="37"/>
      <c r="O1208" s="35">
        <v>70</v>
      </c>
      <c r="P1208" s="40"/>
      <c r="Q1208" s="40">
        <f>(M1208+N1208)-O1208</f>
        <v>10</v>
      </c>
      <c r="R1208" s="41"/>
    </row>
    <row r="1209" spans="2:19" ht="15" customHeight="1" x14ac:dyDescent="0.3">
      <c r="B1209" s="105">
        <v>0</v>
      </c>
      <c r="C1209" s="35"/>
      <c r="D1209" s="34">
        <f t="shared" si="71"/>
        <v>3064</v>
      </c>
      <c r="E1209" s="26">
        <v>45932</v>
      </c>
      <c r="F1209" s="37">
        <v>3067</v>
      </c>
      <c r="G1209" s="36">
        <v>45933</v>
      </c>
      <c r="H1209" s="76">
        <f t="shared" si="72"/>
        <v>3</v>
      </c>
      <c r="K1209" s="33"/>
      <c r="L1209" s="687">
        <v>45932</v>
      </c>
      <c r="M1209" s="34">
        <f>(O1208)</f>
        <v>70</v>
      </c>
      <c r="N1209" s="37"/>
      <c r="O1209" s="35">
        <v>70</v>
      </c>
      <c r="P1209" s="40"/>
      <c r="Q1209" s="40">
        <f>(M1209+N1209)-O1209</f>
        <v>0</v>
      </c>
      <c r="R1209" s="41"/>
    </row>
    <row r="1210" spans="2:19" ht="15" customHeight="1" x14ac:dyDescent="0.3">
      <c r="B1210" s="552">
        <v>0</v>
      </c>
      <c r="C1210" s="35"/>
      <c r="D1210" s="34">
        <f t="shared" si="71"/>
        <v>3067</v>
      </c>
      <c r="E1210" s="26">
        <v>45933</v>
      </c>
      <c r="F1210" s="37">
        <v>3070</v>
      </c>
      <c r="G1210" s="36">
        <v>45934</v>
      </c>
      <c r="H1210" s="76">
        <f t="shared" si="72"/>
        <v>3</v>
      </c>
      <c r="K1210" s="33"/>
      <c r="L1210" s="687">
        <v>45933</v>
      </c>
      <c r="M1210" s="34">
        <f t="shared" si="74"/>
        <v>55</v>
      </c>
      <c r="N1210" s="37"/>
      <c r="O1210" s="35">
        <v>55</v>
      </c>
      <c r="P1210" s="40"/>
      <c r="Q1210" s="40">
        <f t="shared" si="75"/>
        <v>15</v>
      </c>
      <c r="R1210" s="41"/>
    </row>
    <row r="1211" spans="2:19" ht="15" customHeight="1" x14ac:dyDescent="0.3">
      <c r="B1211" s="105">
        <v>0</v>
      </c>
      <c r="C1211" s="35"/>
      <c r="D1211" s="34">
        <f t="shared" si="71"/>
        <v>3070</v>
      </c>
      <c r="E1211" s="26">
        <v>45934</v>
      </c>
      <c r="F1211" s="37">
        <v>3070</v>
      </c>
      <c r="G1211" s="36">
        <v>45935</v>
      </c>
      <c r="H1211" s="76">
        <f t="shared" si="72"/>
        <v>0</v>
      </c>
      <c r="K1211" s="33"/>
      <c r="L1211" s="687">
        <v>45934</v>
      </c>
      <c r="M1211" s="34">
        <f t="shared" si="74"/>
        <v>55</v>
      </c>
      <c r="N1211" s="37"/>
      <c r="O1211" s="35">
        <v>55</v>
      </c>
      <c r="P1211" s="40"/>
      <c r="Q1211" s="40">
        <f t="shared" si="75"/>
        <v>0</v>
      </c>
      <c r="R1211" s="41"/>
    </row>
    <row r="1212" spans="2:19" ht="15" customHeight="1" x14ac:dyDescent="0.3">
      <c r="B1212" s="552">
        <v>0</v>
      </c>
      <c r="C1212" s="35"/>
      <c r="D1212" s="34">
        <f t="shared" si="71"/>
        <v>3070</v>
      </c>
      <c r="E1212" s="26">
        <v>45935</v>
      </c>
      <c r="F1212" s="37">
        <v>3070</v>
      </c>
      <c r="G1212" s="36">
        <v>45936</v>
      </c>
      <c r="H1212" s="76">
        <f t="shared" si="72"/>
        <v>0</v>
      </c>
      <c r="K1212" s="33"/>
      <c r="L1212" s="687">
        <v>45935</v>
      </c>
      <c r="M1212" s="34">
        <f t="shared" si="74"/>
        <v>55</v>
      </c>
      <c r="N1212" s="37"/>
      <c r="O1212" s="35">
        <v>55</v>
      </c>
      <c r="P1212" s="40"/>
      <c r="Q1212" s="40">
        <f t="shared" si="75"/>
        <v>0</v>
      </c>
      <c r="R1212" s="41"/>
    </row>
    <row r="1213" spans="2:19" ht="15" customHeight="1" x14ac:dyDescent="0.3">
      <c r="B1213" s="105">
        <v>0</v>
      </c>
      <c r="C1213" s="35"/>
      <c r="D1213" s="34">
        <f t="shared" si="71"/>
        <v>3070</v>
      </c>
      <c r="E1213" s="26">
        <v>45936</v>
      </c>
      <c r="F1213" s="37">
        <v>3072</v>
      </c>
      <c r="G1213" s="36">
        <v>45937</v>
      </c>
      <c r="H1213" s="76">
        <f t="shared" si="72"/>
        <v>2</v>
      </c>
      <c r="K1213" s="33"/>
      <c r="L1213" s="687">
        <v>45936</v>
      </c>
      <c r="M1213" s="34">
        <f t="shared" si="74"/>
        <v>52</v>
      </c>
      <c r="N1213" s="37"/>
      <c r="O1213" s="35">
        <v>52</v>
      </c>
      <c r="P1213" s="40"/>
      <c r="Q1213" s="40">
        <f t="shared" si="75"/>
        <v>3</v>
      </c>
      <c r="R1213" s="41"/>
    </row>
    <row r="1214" spans="2:19" ht="15" customHeight="1" x14ac:dyDescent="0.3">
      <c r="B1214" s="552">
        <v>0</v>
      </c>
      <c r="C1214" s="35"/>
      <c r="D1214" s="34">
        <f t="shared" si="71"/>
        <v>3072</v>
      </c>
      <c r="E1214" s="26">
        <v>45937</v>
      </c>
      <c r="F1214" s="37">
        <v>3077</v>
      </c>
      <c r="G1214" s="36">
        <v>45938</v>
      </c>
      <c r="H1214" s="76">
        <f t="shared" si="72"/>
        <v>5</v>
      </c>
      <c r="K1214" s="33"/>
      <c r="L1214" s="687">
        <v>45937</v>
      </c>
      <c r="M1214" s="34">
        <f t="shared" si="74"/>
        <v>37</v>
      </c>
      <c r="N1214" s="37"/>
      <c r="O1214" s="35">
        <v>37</v>
      </c>
      <c r="P1214" s="40"/>
      <c r="Q1214" s="40">
        <f t="shared" si="75"/>
        <v>15</v>
      </c>
      <c r="R1214" s="41"/>
    </row>
    <row r="1215" spans="2:19" ht="15" customHeight="1" x14ac:dyDescent="0.3">
      <c r="B1215" s="105">
        <v>0</v>
      </c>
      <c r="C1215" s="35"/>
      <c r="D1215" s="34">
        <f t="shared" si="71"/>
        <v>3077</v>
      </c>
      <c r="E1215" s="26">
        <v>45938</v>
      </c>
      <c r="F1215" s="37">
        <v>3083</v>
      </c>
      <c r="G1215" s="36">
        <v>45939</v>
      </c>
      <c r="H1215" s="76">
        <f t="shared" si="72"/>
        <v>6</v>
      </c>
      <c r="K1215" s="33"/>
      <c r="L1215" s="687">
        <v>45938</v>
      </c>
      <c r="M1215" s="34">
        <f t="shared" si="74"/>
        <v>45</v>
      </c>
      <c r="N1215" s="37">
        <v>30</v>
      </c>
      <c r="O1215" s="35">
        <v>45</v>
      </c>
      <c r="P1215" s="40"/>
      <c r="Q1215" s="40">
        <f t="shared" si="75"/>
        <v>22</v>
      </c>
      <c r="R1215" s="41"/>
    </row>
    <row r="1216" spans="2:19" ht="15" customHeight="1" x14ac:dyDescent="0.3">
      <c r="B1216" s="552">
        <v>0</v>
      </c>
      <c r="C1216" s="35"/>
      <c r="D1216" s="34">
        <f t="shared" si="71"/>
        <v>3083</v>
      </c>
      <c r="E1216" s="26">
        <v>45939</v>
      </c>
      <c r="F1216" s="37">
        <v>3083</v>
      </c>
      <c r="G1216" s="36">
        <v>45940</v>
      </c>
      <c r="H1216" s="76">
        <f t="shared" si="72"/>
        <v>0</v>
      </c>
      <c r="K1216" s="33"/>
      <c r="L1216" s="687">
        <v>45939</v>
      </c>
      <c r="M1216" s="34">
        <f>(O1215)</f>
        <v>45</v>
      </c>
      <c r="N1216" s="37"/>
      <c r="O1216" s="35">
        <v>45</v>
      </c>
      <c r="P1216" s="40"/>
      <c r="Q1216" s="40">
        <f t="shared" si="75"/>
        <v>0</v>
      </c>
      <c r="R1216" s="41"/>
    </row>
    <row r="1217" spans="2:18" ht="15" customHeight="1" x14ac:dyDescent="0.3">
      <c r="B1217" s="105">
        <v>0</v>
      </c>
      <c r="C1217" s="35"/>
      <c r="D1217" s="34">
        <f t="shared" si="71"/>
        <v>3083</v>
      </c>
      <c r="E1217" s="26">
        <v>45940</v>
      </c>
      <c r="F1217" s="37">
        <v>3088</v>
      </c>
      <c r="G1217" s="36">
        <v>45941</v>
      </c>
      <c r="H1217" s="76">
        <f t="shared" si="72"/>
        <v>5</v>
      </c>
      <c r="K1217" s="33"/>
      <c r="L1217" s="687">
        <v>45940</v>
      </c>
      <c r="M1217" s="34">
        <f t="shared" si="74"/>
        <v>45</v>
      </c>
      <c r="N1217" s="37"/>
      <c r="O1217" s="35">
        <v>45</v>
      </c>
      <c r="P1217" s="40"/>
      <c r="Q1217" s="40">
        <f t="shared" si="75"/>
        <v>0</v>
      </c>
      <c r="R1217" s="41"/>
    </row>
    <row r="1218" spans="2:18" ht="15" customHeight="1" x14ac:dyDescent="0.3">
      <c r="B1218" s="552">
        <v>0</v>
      </c>
      <c r="C1218" s="35"/>
      <c r="D1218" s="34">
        <f t="shared" si="71"/>
        <v>3088</v>
      </c>
      <c r="E1218" s="26">
        <v>45941</v>
      </c>
      <c r="F1218" s="37">
        <v>3089</v>
      </c>
      <c r="G1218" s="36">
        <v>45942</v>
      </c>
      <c r="H1218" s="76">
        <f t="shared" si="72"/>
        <v>1</v>
      </c>
      <c r="K1218" s="33"/>
      <c r="L1218" s="687">
        <v>45941</v>
      </c>
      <c r="M1218" s="34">
        <f t="shared" si="74"/>
        <v>45</v>
      </c>
      <c r="N1218" s="37"/>
      <c r="O1218" s="35">
        <v>45</v>
      </c>
      <c r="P1218" s="40"/>
      <c r="Q1218" s="40">
        <f t="shared" si="75"/>
        <v>0</v>
      </c>
      <c r="R1218" s="41"/>
    </row>
    <row r="1219" spans="2:18" ht="15" customHeight="1" x14ac:dyDescent="0.3">
      <c r="B1219" s="105">
        <v>0</v>
      </c>
      <c r="C1219" s="35"/>
      <c r="D1219" s="34">
        <f t="shared" si="71"/>
        <v>3089</v>
      </c>
      <c r="E1219" s="26">
        <v>45942</v>
      </c>
      <c r="F1219" s="37">
        <v>3089</v>
      </c>
      <c r="G1219" s="36">
        <v>45943</v>
      </c>
      <c r="H1219" s="76">
        <f t="shared" si="72"/>
        <v>0</v>
      </c>
      <c r="K1219" s="33"/>
      <c r="L1219" s="687">
        <v>45942</v>
      </c>
      <c r="M1219" s="34">
        <f>(O1218)</f>
        <v>45</v>
      </c>
      <c r="N1219" s="37"/>
      <c r="O1219" s="35">
        <v>7.5</v>
      </c>
      <c r="P1219" s="40"/>
      <c r="Q1219" s="40">
        <f t="shared" si="75"/>
        <v>37.5</v>
      </c>
      <c r="R1219" s="41"/>
    </row>
    <row r="1220" spans="2:18" ht="15" customHeight="1" x14ac:dyDescent="0.3">
      <c r="B1220" s="552">
        <v>0</v>
      </c>
      <c r="C1220" s="35"/>
      <c r="D1220" s="34">
        <f t="shared" si="71"/>
        <v>3089</v>
      </c>
      <c r="E1220" s="26">
        <v>45943</v>
      </c>
      <c r="F1220" s="37">
        <v>3089</v>
      </c>
      <c r="G1220" s="36">
        <v>45944</v>
      </c>
      <c r="H1220" s="76">
        <f t="shared" si="72"/>
        <v>0</v>
      </c>
      <c r="K1220" s="33"/>
      <c r="L1220" s="687">
        <v>45943</v>
      </c>
      <c r="M1220" s="34">
        <f>O1219</f>
        <v>7.5</v>
      </c>
      <c r="N1220" s="37"/>
      <c r="O1220" s="35">
        <v>7.5</v>
      </c>
      <c r="P1220" s="40"/>
      <c r="Q1220" s="40">
        <f>(M1220+N1220)-O1220</f>
        <v>0</v>
      </c>
      <c r="R1220" s="41"/>
    </row>
    <row r="1221" spans="2:18" ht="15" customHeight="1" x14ac:dyDescent="0.3">
      <c r="B1221" s="546"/>
      <c r="C1221" s="644"/>
      <c r="D1221" s="34">
        <f t="shared" ref="D1221:D1230" si="76">F1220</f>
        <v>3089</v>
      </c>
      <c r="E1221" s="26">
        <v>45944</v>
      </c>
      <c r="F1221" s="37">
        <v>3092</v>
      </c>
      <c r="G1221" s="36">
        <v>45945</v>
      </c>
      <c r="H1221" s="76">
        <f t="shared" ref="H1221:H1230" si="77">F1221-D1221</f>
        <v>3</v>
      </c>
      <c r="K1221" s="33"/>
      <c r="L1221" s="687">
        <v>45944</v>
      </c>
      <c r="M1221" s="34">
        <f t="shared" ref="M1221:M1226" si="78">O1220</f>
        <v>7.5</v>
      </c>
      <c r="N1221" s="37">
        <v>60</v>
      </c>
      <c r="O1221" s="35">
        <v>75</v>
      </c>
      <c r="P1221" s="40"/>
      <c r="Q1221" s="40">
        <f>(M1221+N1221)-O1221</f>
        <v>-7.5</v>
      </c>
      <c r="R1221" s="41"/>
    </row>
    <row r="1222" spans="2:18" ht="15" customHeight="1" x14ac:dyDescent="0.3">
      <c r="B1222" s="546"/>
      <c r="C1222" s="644"/>
      <c r="D1222" s="34">
        <f t="shared" si="76"/>
        <v>3092</v>
      </c>
      <c r="E1222" s="26">
        <v>45945</v>
      </c>
      <c r="F1222" s="37">
        <v>3096</v>
      </c>
      <c r="G1222" s="36">
        <v>45946</v>
      </c>
      <c r="H1222" s="76">
        <f t="shared" si="77"/>
        <v>4</v>
      </c>
      <c r="K1222" s="33"/>
      <c r="L1222" s="687">
        <v>45945</v>
      </c>
      <c r="M1222" s="34">
        <f t="shared" si="78"/>
        <v>75</v>
      </c>
      <c r="N1222" s="37"/>
      <c r="O1222" s="35">
        <v>75</v>
      </c>
      <c r="P1222" s="40"/>
      <c r="Q1222" s="40">
        <f t="shared" ref="Q1222:Q1226" si="79">(M1222+N1222)-O1222</f>
        <v>0</v>
      </c>
      <c r="R1222" s="41"/>
    </row>
    <row r="1223" spans="2:18" ht="15" customHeight="1" x14ac:dyDescent="0.3">
      <c r="B1223" s="546"/>
      <c r="C1223" s="644"/>
      <c r="D1223" s="34">
        <f t="shared" si="76"/>
        <v>3096</v>
      </c>
      <c r="E1223" s="26">
        <v>45946</v>
      </c>
      <c r="F1223" s="37">
        <v>3099</v>
      </c>
      <c r="G1223" s="36">
        <v>45947</v>
      </c>
      <c r="H1223" s="76">
        <f t="shared" si="77"/>
        <v>3</v>
      </c>
      <c r="K1223" s="33"/>
      <c r="L1223" s="687">
        <v>45946</v>
      </c>
      <c r="M1223" s="34">
        <f t="shared" si="78"/>
        <v>75</v>
      </c>
      <c r="N1223" s="37"/>
      <c r="O1223" s="35">
        <v>58</v>
      </c>
      <c r="P1223" s="40"/>
      <c r="Q1223" s="40">
        <f t="shared" si="79"/>
        <v>17</v>
      </c>
      <c r="R1223" s="41"/>
    </row>
    <row r="1224" spans="2:18" ht="15" customHeight="1" x14ac:dyDescent="0.3">
      <c r="B1224" s="546"/>
      <c r="C1224" s="644"/>
      <c r="D1224" s="34">
        <f t="shared" si="76"/>
        <v>3099</v>
      </c>
      <c r="E1224" s="26">
        <v>45947</v>
      </c>
      <c r="F1224" s="37">
        <v>3099</v>
      </c>
      <c r="G1224" s="36">
        <v>45948</v>
      </c>
      <c r="H1224" s="76">
        <f t="shared" si="77"/>
        <v>0</v>
      </c>
      <c r="K1224" s="33"/>
      <c r="L1224" s="687">
        <v>45947</v>
      </c>
      <c r="M1224" s="34">
        <f t="shared" si="78"/>
        <v>58</v>
      </c>
      <c r="N1224" s="37">
        <v>60</v>
      </c>
      <c r="O1224" s="35">
        <v>103</v>
      </c>
      <c r="P1224" s="40"/>
      <c r="Q1224" s="40">
        <f t="shared" si="79"/>
        <v>15</v>
      </c>
      <c r="R1224" s="41"/>
    </row>
    <row r="1225" spans="2:18" ht="15" customHeight="1" x14ac:dyDescent="0.3">
      <c r="B1225" s="546"/>
      <c r="C1225" s="644"/>
      <c r="D1225" s="34">
        <f t="shared" si="76"/>
        <v>3099</v>
      </c>
      <c r="E1225" s="26">
        <v>45948</v>
      </c>
      <c r="F1225" s="37">
        <v>3102</v>
      </c>
      <c r="G1225" s="36">
        <v>45949</v>
      </c>
      <c r="H1225" s="76">
        <f t="shared" si="77"/>
        <v>3</v>
      </c>
      <c r="K1225" s="33"/>
      <c r="L1225" s="687">
        <v>45948</v>
      </c>
      <c r="M1225" s="34">
        <f t="shared" si="78"/>
        <v>103</v>
      </c>
      <c r="N1225" s="37"/>
      <c r="O1225" s="35">
        <v>103</v>
      </c>
      <c r="P1225" s="40"/>
      <c r="Q1225" s="40">
        <f t="shared" si="79"/>
        <v>0</v>
      </c>
      <c r="R1225" s="41"/>
    </row>
    <row r="1226" spans="2:18" ht="15" customHeight="1" x14ac:dyDescent="0.3">
      <c r="B1226" s="546"/>
      <c r="C1226" s="644"/>
      <c r="D1226" s="34">
        <f t="shared" si="76"/>
        <v>3102</v>
      </c>
      <c r="E1226" s="26">
        <v>45949</v>
      </c>
      <c r="F1226" s="37">
        <v>3102</v>
      </c>
      <c r="G1226" s="36">
        <v>45950</v>
      </c>
      <c r="H1226" s="76">
        <f t="shared" si="77"/>
        <v>0</v>
      </c>
      <c r="K1226" s="33"/>
      <c r="L1226" s="687">
        <v>45949</v>
      </c>
      <c r="M1226" s="34">
        <f t="shared" si="78"/>
        <v>103</v>
      </c>
      <c r="N1226" s="37"/>
      <c r="O1226" s="35">
        <v>99</v>
      </c>
      <c r="P1226" s="40"/>
      <c r="Q1226" s="40">
        <f t="shared" si="79"/>
        <v>4</v>
      </c>
      <c r="R1226" s="41"/>
    </row>
    <row r="1227" spans="2:18" ht="15" customHeight="1" x14ac:dyDescent="0.3">
      <c r="B1227" s="546"/>
      <c r="C1227" s="644"/>
      <c r="D1227" s="34">
        <f t="shared" si="76"/>
        <v>3102</v>
      </c>
      <c r="E1227" s="26">
        <v>45950</v>
      </c>
      <c r="F1227" s="37">
        <v>3102</v>
      </c>
      <c r="G1227" s="36">
        <v>45951</v>
      </c>
      <c r="H1227" s="76">
        <f t="shared" si="77"/>
        <v>0</v>
      </c>
      <c r="K1227" s="33"/>
      <c r="L1227" s="687">
        <v>45950</v>
      </c>
      <c r="M1227" s="34">
        <f t="shared" ref="M1227:M1233" si="80">O1226</f>
        <v>99</v>
      </c>
      <c r="N1227" s="37"/>
      <c r="O1227" s="35">
        <v>99</v>
      </c>
      <c r="P1227" s="40"/>
      <c r="Q1227" s="40">
        <f t="shared" ref="Q1227:Q1233" si="81">(M1227+N1227)-O1227</f>
        <v>0</v>
      </c>
      <c r="R1227" s="41"/>
    </row>
    <row r="1228" spans="2:18" ht="15" customHeight="1" x14ac:dyDescent="0.3">
      <c r="B1228" s="546"/>
      <c r="C1228" s="644"/>
      <c r="D1228" s="34">
        <f t="shared" si="76"/>
        <v>3102</v>
      </c>
      <c r="E1228" s="26">
        <v>45951</v>
      </c>
      <c r="F1228" s="37">
        <v>3102</v>
      </c>
      <c r="G1228" s="36">
        <v>45952</v>
      </c>
      <c r="H1228" s="76">
        <f t="shared" si="77"/>
        <v>0</v>
      </c>
      <c r="K1228" s="33"/>
      <c r="L1228" s="687">
        <v>45951</v>
      </c>
      <c r="M1228" s="34">
        <f t="shared" si="80"/>
        <v>99</v>
      </c>
      <c r="N1228" s="37"/>
      <c r="O1228" s="35">
        <v>99</v>
      </c>
      <c r="P1228" s="40"/>
      <c r="Q1228" s="40">
        <f t="shared" si="81"/>
        <v>0</v>
      </c>
      <c r="R1228" s="41"/>
    </row>
    <row r="1229" spans="2:18" ht="15" customHeight="1" x14ac:dyDescent="0.3">
      <c r="B1229" s="546"/>
      <c r="C1229" s="644"/>
      <c r="D1229" s="34">
        <f t="shared" si="76"/>
        <v>3102</v>
      </c>
      <c r="E1229" s="26">
        <v>45952</v>
      </c>
      <c r="F1229" s="37">
        <v>3104</v>
      </c>
      <c r="G1229" s="36">
        <v>45953</v>
      </c>
      <c r="H1229" s="76">
        <f t="shared" si="77"/>
        <v>2</v>
      </c>
      <c r="K1229" s="33"/>
      <c r="L1229" s="687">
        <v>45952</v>
      </c>
      <c r="M1229" s="34">
        <f t="shared" si="80"/>
        <v>99</v>
      </c>
      <c r="N1229" s="37"/>
      <c r="O1229" s="35">
        <v>95.5</v>
      </c>
      <c r="P1229" s="40"/>
      <c r="Q1229" s="40">
        <f t="shared" si="81"/>
        <v>3.5</v>
      </c>
      <c r="R1229" s="41"/>
    </row>
    <row r="1230" spans="2:18" ht="15" customHeight="1" x14ac:dyDescent="0.3">
      <c r="B1230" s="546"/>
      <c r="C1230" s="644"/>
      <c r="D1230" s="34">
        <f t="shared" si="76"/>
        <v>3104</v>
      </c>
      <c r="E1230" s="26">
        <v>45953</v>
      </c>
      <c r="F1230" s="37">
        <v>3115</v>
      </c>
      <c r="G1230" s="36">
        <v>45954</v>
      </c>
      <c r="H1230" s="76">
        <f t="shared" si="77"/>
        <v>11</v>
      </c>
      <c r="K1230" s="33"/>
      <c r="L1230" s="687">
        <v>45953</v>
      </c>
      <c r="M1230" s="34">
        <f t="shared" si="80"/>
        <v>95.5</v>
      </c>
      <c r="N1230" s="37"/>
      <c r="O1230" s="35">
        <v>95.5</v>
      </c>
      <c r="P1230" s="40"/>
      <c r="Q1230" s="40">
        <f t="shared" si="81"/>
        <v>0</v>
      </c>
      <c r="R1230" s="41"/>
    </row>
    <row r="1231" spans="2:18" ht="15" customHeight="1" x14ac:dyDescent="0.3">
      <c r="B1231" s="546"/>
      <c r="C1231" s="644"/>
      <c r="D1231" s="34">
        <f t="shared" ref="D1231:D1241" si="82">F1230</f>
        <v>3115</v>
      </c>
      <c r="E1231" s="26">
        <v>45954</v>
      </c>
      <c r="F1231" s="37">
        <v>3118</v>
      </c>
      <c r="G1231" s="36">
        <v>45955</v>
      </c>
      <c r="H1231" s="76">
        <f t="shared" ref="H1231:H1241" si="83">F1231-D1231</f>
        <v>3</v>
      </c>
      <c r="K1231" s="33"/>
      <c r="L1231" s="687">
        <v>45954</v>
      </c>
      <c r="M1231" s="34">
        <f t="shared" si="80"/>
        <v>95.5</v>
      </c>
      <c r="N1231" s="37"/>
      <c r="O1231" s="35">
        <v>91</v>
      </c>
      <c r="P1231" s="40"/>
      <c r="Q1231" s="40">
        <f t="shared" si="81"/>
        <v>4.5</v>
      </c>
      <c r="R1231" s="41"/>
    </row>
    <row r="1232" spans="2:18" ht="15" customHeight="1" x14ac:dyDescent="0.3">
      <c r="B1232" s="546"/>
      <c r="C1232" s="644"/>
      <c r="D1232" s="34">
        <f t="shared" si="82"/>
        <v>3118</v>
      </c>
      <c r="E1232" s="26">
        <v>45955</v>
      </c>
      <c r="F1232" s="37">
        <v>3119</v>
      </c>
      <c r="G1232" s="36">
        <v>45956</v>
      </c>
      <c r="H1232" s="76">
        <f t="shared" si="83"/>
        <v>1</v>
      </c>
      <c r="K1232" s="33"/>
      <c r="L1232" s="687">
        <v>45955</v>
      </c>
      <c r="M1232" s="34">
        <f t="shared" si="80"/>
        <v>91</v>
      </c>
      <c r="N1232" s="37"/>
      <c r="O1232" s="35">
        <v>31</v>
      </c>
      <c r="P1232" s="40"/>
      <c r="Q1232" s="40">
        <f t="shared" si="81"/>
        <v>60</v>
      </c>
      <c r="R1232" s="41"/>
    </row>
    <row r="1233" spans="2:22" ht="15" customHeight="1" x14ac:dyDescent="0.3">
      <c r="B1233" s="546"/>
      <c r="C1233" s="644"/>
      <c r="D1233" s="34">
        <f t="shared" si="82"/>
        <v>3119</v>
      </c>
      <c r="E1233" s="26">
        <v>45956</v>
      </c>
      <c r="F1233" s="37">
        <v>3119</v>
      </c>
      <c r="G1233" s="36">
        <v>45957</v>
      </c>
      <c r="H1233" s="76">
        <f t="shared" si="83"/>
        <v>0</v>
      </c>
      <c r="K1233" s="33"/>
      <c r="L1233" s="687">
        <v>45956</v>
      </c>
      <c r="M1233" s="34">
        <f t="shared" si="80"/>
        <v>31</v>
      </c>
      <c r="N1233" s="37"/>
      <c r="O1233" s="35">
        <v>28</v>
      </c>
      <c r="P1233" s="40"/>
      <c r="Q1233" s="40">
        <f t="shared" si="81"/>
        <v>3</v>
      </c>
      <c r="R1233" s="41"/>
    </row>
    <row r="1234" spans="2:22" ht="15" customHeight="1" x14ac:dyDescent="0.3">
      <c r="B1234" s="546"/>
      <c r="C1234" s="644"/>
      <c r="D1234" s="34">
        <f t="shared" si="82"/>
        <v>3119</v>
      </c>
      <c r="E1234" s="26">
        <v>45957</v>
      </c>
      <c r="F1234" s="37">
        <v>3121</v>
      </c>
      <c r="G1234" s="36">
        <v>45958</v>
      </c>
      <c r="H1234" s="76">
        <f t="shared" si="83"/>
        <v>2</v>
      </c>
      <c r="K1234" s="33"/>
      <c r="L1234" s="687">
        <v>45957</v>
      </c>
      <c r="M1234" s="34">
        <f t="shared" ref="M1234:M1241" si="84">O1233</f>
        <v>28</v>
      </c>
      <c r="N1234" s="37"/>
      <c r="O1234" s="35">
        <v>22</v>
      </c>
      <c r="P1234" s="40"/>
      <c r="Q1234" s="40">
        <f t="shared" ref="Q1234:Q1241" si="85">(M1234+N1234)-O1234</f>
        <v>6</v>
      </c>
      <c r="R1234" s="41"/>
    </row>
    <row r="1235" spans="2:22" ht="15" customHeight="1" x14ac:dyDescent="0.3">
      <c r="B1235" s="546"/>
      <c r="C1235" s="644"/>
      <c r="D1235" s="34">
        <f t="shared" si="82"/>
        <v>3121</v>
      </c>
      <c r="E1235" s="26">
        <v>45958</v>
      </c>
      <c r="F1235" s="37">
        <v>3124</v>
      </c>
      <c r="G1235" s="36">
        <v>45959</v>
      </c>
      <c r="H1235" s="76">
        <f t="shared" si="83"/>
        <v>3</v>
      </c>
      <c r="K1235" s="33"/>
      <c r="L1235" s="687">
        <v>45958</v>
      </c>
      <c r="M1235" s="34">
        <f t="shared" si="84"/>
        <v>22</v>
      </c>
      <c r="N1235" s="37"/>
      <c r="O1235" s="35">
        <v>22</v>
      </c>
      <c r="P1235" s="40"/>
      <c r="Q1235" s="40">
        <f t="shared" si="85"/>
        <v>0</v>
      </c>
      <c r="R1235" s="41"/>
    </row>
    <row r="1236" spans="2:22" ht="15" customHeight="1" x14ac:dyDescent="0.3">
      <c r="B1236" s="546"/>
      <c r="C1236" s="644"/>
      <c r="D1236" s="34">
        <f t="shared" si="82"/>
        <v>3124</v>
      </c>
      <c r="E1236" s="26">
        <v>45959</v>
      </c>
      <c r="F1236" s="37">
        <v>3130</v>
      </c>
      <c r="G1236" s="36">
        <v>45960</v>
      </c>
      <c r="H1236" s="76">
        <f t="shared" si="83"/>
        <v>6</v>
      </c>
      <c r="I1236">
        <f>COUNT(H1180:H1238)</f>
        <v>59</v>
      </c>
      <c r="K1236" s="33"/>
      <c r="L1236" s="687">
        <v>45959</v>
      </c>
      <c r="M1236" s="34">
        <f t="shared" si="84"/>
        <v>22</v>
      </c>
      <c r="N1236" s="37">
        <v>60</v>
      </c>
      <c r="O1236" s="35">
        <v>75</v>
      </c>
      <c r="P1236" s="40"/>
      <c r="Q1236" s="40">
        <f t="shared" si="85"/>
        <v>7</v>
      </c>
      <c r="R1236" s="41"/>
    </row>
    <row r="1237" spans="2:22" ht="15" customHeight="1" x14ac:dyDescent="0.3">
      <c r="B1237" s="546"/>
      <c r="C1237" s="644"/>
      <c r="D1237" s="34">
        <f t="shared" si="82"/>
        <v>3130</v>
      </c>
      <c r="E1237" s="26">
        <v>45960</v>
      </c>
      <c r="F1237" s="37">
        <v>3130</v>
      </c>
      <c r="G1237" s="36">
        <v>45961</v>
      </c>
      <c r="H1237" s="76">
        <f t="shared" si="83"/>
        <v>0</v>
      </c>
      <c r="K1237" s="33"/>
      <c r="L1237" s="687">
        <v>45960</v>
      </c>
      <c r="M1237" s="34">
        <f t="shared" si="84"/>
        <v>75</v>
      </c>
      <c r="N1237" s="37"/>
      <c r="O1237" s="35">
        <v>65</v>
      </c>
      <c r="P1237" s="40"/>
      <c r="Q1237" s="40">
        <f t="shared" si="85"/>
        <v>10</v>
      </c>
      <c r="R1237" s="41"/>
    </row>
    <row r="1238" spans="2:22" ht="15" customHeight="1" x14ac:dyDescent="0.3">
      <c r="B1238" s="546"/>
      <c r="C1238" s="644"/>
      <c r="D1238" s="34">
        <f t="shared" si="82"/>
        <v>3130</v>
      </c>
      <c r="E1238" s="26">
        <v>45961</v>
      </c>
      <c r="F1238" s="37">
        <v>3131</v>
      </c>
      <c r="G1238" s="36">
        <v>45962</v>
      </c>
      <c r="H1238" s="76">
        <f t="shared" si="83"/>
        <v>1</v>
      </c>
      <c r="I1238">
        <f>SUM(H1180:H1238)</f>
        <v>121</v>
      </c>
      <c r="K1238" s="33"/>
      <c r="L1238" s="687">
        <v>45961</v>
      </c>
      <c r="M1238" s="34">
        <f t="shared" si="84"/>
        <v>65</v>
      </c>
      <c r="N1238" s="37"/>
      <c r="O1238" s="35">
        <v>47</v>
      </c>
      <c r="P1238" s="40"/>
      <c r="Q1238" s="40">
        <f t="shared" si="85"/>
        <v>18</v>
      </c>
      <c r="R1238" s="41"/>
      <c r="S1238">
        <f>SUM(Q1180:Q1238)</f>
        <v>424.5</v>
      </c>
      <c r="U1238" s="645" t="s">
        <v>1785</v>
      </c>
      <c r="V1238">
        <f>S1238/I1238</f>
        <v>3.5082644628099175</v>
      </c>
    </row>
    <row r="1239" spans="2:22" ht="15" customHeight="1" x14ac:dyDescent="0.3">
      <c r="B1239" s="546"/>
      <c r="C1239" s="644"/>
      <c r="D1239" s="34">
        <f t="shared" si="82"/>
        <v>3131</v>
      </c>
      <c r="E1239" s="26">
        <v>45962</v>
      </c>
      <c r="F1239" s="37">
        <v>3131</v>
      </c>
      <c r="G1239" s="36">
        <v>45963</v>
      </c>
      <c r="H1239" s="76">
        <f t="shared" si="83"/>
        <v>0</v>
      </c>
      <c r="K1239" s="33"/>
      <c r="L1239" s="687">
        <v>45962</v>
      </c>
      <c r="M1239" s="34">
        <f t="shared" si="84"/>
        <v>47</v>
      </c>
      <c r="N1239" s="37"/>
      <c r="O1239" s="35">
        <v>47</v>
      </c>
      <c r="P1239" s="40"/>
      <c r="Q1239" s="40">
        <f t="shared" si="85"/>
        <v>0</v>
      </c>
      <c r="R1239" s="41"/>
    </row>
    <row r="1240" spans="2:22" ht="15" customHeight="1" x14ac:dyDescent="0.3">
      <c r="B1240" s="546"/>
      <c r="C1240" s="644"/>
      <c r="D1240" s="34">
        <f t="shared" si="82"/>
        <v>3131</v>
      </c>
      <c r="E1240" s="26">
        <v>45963</v>
      </c>
      <c r="F1240" s="37">
        <v>3131</v>
      </c>
      <c r="G1240" s="36">
        <v>45964</v>
      </c>
      <c r="H1240" s="76">
        <f t="shared" si="83"/>
        <v>0</v>
      </c>
      <c r="K1240" s="33"/>
      <c r="L1240" s="687">
        <v>45963</v>
      </c>
      <c r="M1240" s="34">
        <f t="shared" si="84"/>
        <v>47</v>
      </c>
      <c r="N1240" s="37"/>
      <c r="O1240" s="35">
        <v>40</v>
      </c>
      <c r="P1240" s="40"/>
      <c r="Q1240" s="40">
        <f t="shared" si="85"/>
        <v>7</v>
      </c>
      <c r="R1240" s="41"/>
    </row>
    <row r="1241" spans="2:22" ht="15" customHeight="1" x14ac:dyDescent="0.3">
      <c r="B1241" s="546"/>
      <c r="C1241" s="644"/>
      <c r="D1241" s="34">
        <f t="shared" si="82"/>
        <v>3131</v>
      </c>
      <c r="E1241" s="26">
        <v>45964</v>
      </c>
      <c r="F1241" s="37">
        <v>3139</v>
      </c>
      <c r="G1241" s="36">
        <v>45965</v>
      </c>
      <c r="H1241" s="76">
        <f t="shared" si="83"/>
        <v>8</v>
      </c>
      <c r="K1241" s="33"/>
      <c r="L1241" s="687">
        <v>45964</v>
      </c>
      <c r="M1241" s="34">
        <f t="shared" si="84"/>
        <v>40</v>
      </c>
      <c r="N1241" s="37"/>
      <c r="O1241" s="35">
        <v>40</v>
      </c>
      <c r="P1241" s="40"/>
      <c r="Q1241" s="40">
        <f t="shared" si="85"/>
        <v>0</v>
      </c>
      <c r="R1241" s="41"/>
    </row>
    <row r="1242" spans="2:22" ht="15" customHeight="1" x14ac:dyDescent="0.3">
      <c r="B1242" s="546"/>
      <c r="C1242" s="644"/>
      <c r="D1242" s="34">
        <f t="shared" ref="D1242:D1247" si="86">F1241</f>
        <v>3139</v>
      </c>
      <c r="E1242" s="26">
        <v>45965</v>
      </c>
      <c r="F1242" s="37">
        <v>3139</v>
      </c>
      <c r="G1242" s="36">
        <v>45966</v>
      </c>
      <c r="H1242" s="76">
        <f t="shared" ref="H1242:H1247" si="87">F1242-D1242</f>
        <v>0</v>
      </c>
      <c r="K1242" s="33"/>
      <c r="L1242" s="687">
        <v>45965</v>
      </c>
      <c r="M1242" s="34">
        <f t="shared" ref="M1242:M1247" si="88">O1241</f>
        <v>40</v>
      </c>
      <c r="N1242" s="37"/>
      <c r="O1242" s="35">
        <v>40</v>
      </c>
      <c r="P1242" s="40"/>
      <c r="Q1242" s="40">
        <f t="shared" ref="Q1242:Q1247" si="89">(M1242+N1242)-O1242</f>
        <v>0</v>
      </c>
      <c r="R1242" s="41"/>
    </row>
    <row r="1243" spans="2:22" ht="15" customHeight="1" x14ac:dyDescent="0.3">
      <c r="B1243" s="546"/>
      <c r="C1243" s="644"/>
      <c r="D1243" s="34">
        <f t="shared" si="86"/>
        <v>3139</v>
      </c>
      <c r="E1243" s="26">
        <v>45966</v>
      </c>
      <c r="F1243" s="37">
        <v>3149</v>
      </c>
      <c r="G1243" s="36">
        <v>45967</v>
      </c>
      <c r="H1243" s="76">
        <f t="shared" si="87"/>
        <v>10</v>
      </c>
      <c r="K1243" s="33"/>
      <c r="L1243" s="687">
        <v>45966</v>
      </c>
      <c r="M1243" s="34">
        <f t="shared" si="88"/>
        <v>40</v>
      </c>
      <c r="N1243" s="37"/>
      <c r="O1243" s="35">
        <v>6</v>
      </c>
      <c r="P1243" s="40"/>
      <c r="Q1243" s="40">
        <f t="shared" si="89"/>
        <v>34</v>
      </c>
      <c r="R1243" s="41"/>
    </row>
    <row r="1244" spans="2:22" ht="15" customHeight="1" x14ac:dyDescent="0.3">
      <c r="B1244" s="546"/>
      <c r="C1244" s="644"/>
      <c r="D1244" s="34">
        <f t="shared" si="86"/>
        <v>3149</v>
      </c>
      <c r="E1244" s="26">
        <v>45967</v>
      </c>
      <c r="F1244" s="37">
        <v>3159</v>
      </c>
      <c r="G1244" s="36">
        <v>45968</v>
      </c>
      <c r="H1244" s="76">
        <f t="shared" si="87"/>
        <v>10</v>
      </c>
      <c r="K1244" s="33"/>
      <c r="L1244" s="687">
        <v>45967</v>
      </c>
      <c r="M1244" s="34">
        <f t="shared" si="88"/>
        <v>6</v>
      </c>
      <c r="N1244" s="37">
        <v>120</v>
      </c>
      <c r="O1244" s="35">
        <v>126</v>
      </c>
      <c r="P1244" s="40"/>
      <c r="Q1244" s="40">
        <f t="shared" si="89"/>
        <v>0</v>
      </c>
      <c r="R1244" s="41"/>
    </row>
    <row r="1245" spans="2:22" ht="15" customHeight="1" x14ac:dyDescent="0.3">
      <c r="B1245" s="546"/>
      <c r="C1245" s="644"/>
      <c r="D1245" s="34">
        <f t="shared" si="86"/>
        <v>3159</v>
      </c>
      <c r="E1245" s="26">
        <v>45968</v>
      </c>
      <c r="F1245" s="37">
        <v>3159</v>
      </c>
      <c r="G1245" s="36">
        <v>45969</v>
      </c>
      <c r="H1245" s="76">
        <f t="shared" si="87"/>
        <v>0</v>
      </c>
      <c r="K1245" s="33"/>
      <c r="L1245" s="687">
        <v>45968</v>
      </c>
      <c r="M1245" s="34">
        <f t="shared" si="88"/>
        <v>126</v>
      </c>
      <c r="N1245" s="37"/>
      <c r="O1245" s="35">
        <v>85</v>
      </c>
      <c r="P1245" s="40"/>
      <c r="Q1245" s="40">
        <f t="shared" si="89"/>
        <v>41</v>
      </c>
      <c r="R1245" s="41"/>
    </row>
    <row r="1246" spans="2:22" ht="15" customHeight="1" x14ac:dyDescent="0.3">
      <c r="B1246" s="546"/>
      <c r="C1246" s="644"/>
      <c r="D1246" s="34">
        <f t="shared" si="86"/>
        <v>3159</v>
      </c>
      <c r="E1246" s="26">
        <v>45969</v>
      </c>
      <c r="F1246" s="37">
        <v>3159</v>
      </c>
      <c r="G1246" s="36">
        <v>45970</v>
      </c>
      <c r="H1246" s="76">
        <f t="shared" si="87"/>
        <v>0</v>
      </c>
      <c r="K1246" s="33"/>
      <c r="L1246" s="687">
        <v>45969</v>
      </c>
      <c r="M1246" s="34">
        <f t="shared" si="88"/>
        <v>85</v>
      </c>
      <c r="N1246" s="37"/>
      <c r="O1246" s="35">
        <v>40</v>
      </c>
      <c r="P1246" s="40"/>
      <c r="Q1246" s="40">
        <f t="shared" si="89"/>
        <v>45</v>
      </c>
      <c r="R1246" s="41"/>
    </row>
    <row r="1247" spans="2:22" ht="15" customHeight="1" x14ac:dyDescent="0.3">
      <c r="B1247" s="546"/>
      <c r="C1247" s="644"/>
      <c r="D1247" s="34">
        <f t="shared" si="86"/>
        <v>3159</v>
      </c>
      <c r="E1247" s="26">
        <v>45970</v>
      </c>
      <c r="F1247" s="37">
        <v>3159</v>
      </c>
      <c r="G1247" s="36">
        <v>45971</v>
      </c>
      <c r="H1247" s="76">
        <f t="shared" si="87"/>
        <v>0</v>
      </c>
      <c r="K1247" s="33"/>
      <c r="L1247" s="687">
        <v>45970</v>
      </c>
      <c r="M1247" s="34">
        <f t="shared" si="88"/>
        <v>40</v>
      </c>
      <c r="N1247" s="37"/>
      <c r="O1247" s="35">
        <v>40</v>
      </c>
      <c r="P1247" s="40"/>
      <c r="Q1247" s="40">
        <f t="shared" si="89"/>
        <v>0</v>
      </c>
      <c r="R1247" s="41"/>
    </row>
    <row r="1248" spans="2:22" ht="15" customHeight="1" x14ac:dyDescent="0.3">
      <c r="B1248" s="546"/>
      <c r="C1248" s="644"/>
      <c r="D1248" s="34">
        <f t="shared" ref="D1248:D1255" si="90">F1247</f>
        <v>3159</v>
      </c>
      <c r="E1248" s="26">
        <v>45971</v>
      </c>
      <c r="F1248" s="37">
        <v>3160</v>
      </c>
      <c r="G1248" s="36">
        <v>45972</v>
      </c>
      <c r="H1248" s="76">
        <f t="shared" ref="H1248:H1255" si="91">F1248-D1248</f>
        <v>1</v>
      </c>
      <c r="K1248" s="33"/>
      <c r="L1248" s="687">
        <v>45971</v>
      </c>
      <c r="M1248" s="34">
        <f t="shared" ref="M1248:M1255" si="92">O1247</f>
        <v>40</v>
      </c>
      <c r="N1248" s="37"/>
      <c r="O1248" s="35">
        <v>40</v>
      </c>
      <c r="P1248" s="40"/>
      <c r="Q1248" s="40">
        <f t="shared" ref="Q1248:Q1255" si="93">(M1248+N1248)-O1248</f>
        <v>0</v>
      </c>
      <c r="R1248" s="41"/>
    </row>
    <row r="1249" spans="2:18" ht="15" customHeight="1" x14ac:dyDescent="0.3">
      <c r="B1249" s="546"/>
      <c r="C1249" s="644"/>
      <c r="D1249" s="34">
        <f t="shared" si="90"/>
        <v>3160</v>
      </c>
      <c r="E1249" s="26">
        <v>45972</v>
      </c>
      <c r="F1249" s="37">
        <v>3161</v>
      </c>
      <c r="G1249" s="36">
        <v>45973</v>
      </c>
      <c r="H1249" s="76">
        <f t="shared" si="91"/>
        <v>1</v>
      </c>
      <c r="K1249" s="33"/>
      <c r="L1249" s="687">
        <v>45972</v>
      </c>
      <c r="M1249" s="34">
        <f t="shared" si="92"/>
        <v>40</v>
      </c>
      <c r="N1249" s="37"/>
      <c r="O1249" s="35">
        <v>40</v>
      </c>
      <c r="P1249" s="40"/>
      <c r="Q1249" s="40">
        <f t="shared" si="93"/>
        <v>0</v>
      </c>
      <c r="R1249" s="41"/>
    </row>
    <row r="1250" spans="2:18" ht="15" customHeight="1" x14ac:dyDescent="0.3">
      <c r="B1250" s="546"/>
      <c r="C1250" s="644"/>
      <c r="D1250" s="34">
        <f t="shared" si="90"/>
        <v>3161</v>
      </c>
      <c r="E1250" s="26">
        <v>45973</v>
      </c>
      <c r="F1250" s="37">
        <v>3164</v>
      </c>
      <c r="G1250" s="36">
        <v>45974</v>
      </c>
      <c r="H1250" s="76">
        <f t="shared" si="91"/>
        <v>3</v>
      </c>
      <c r="K1250" s="33"/>
      <c r="L1250" s="687">
        <v>45973</v>
      </c>
      <c r="M1250" s="34">
        <f t="shared" si="92"/>
        <v>40</v>
      </c>
      <c r="N1250" s="37"/>
      <c r="O1250" s="35">
        <v>40</v>
      </c>
      <c r="P1250" s="40"/>
      <c r="Q1250" s="40">
        <f t="shared" si="93"/>
        <v>0</v>
      </c>
      <c r="R1250" s="41"/>
    </row>
    <row r="1251" spans="2:18" ht="15" customHeight="1" x14ac:dyDescent="0.3">
      <c r="B1251" s="546"/>
      <c r="C1251" s="644"/>
      <c r="D1251" s="34">
        <f t="shared" si="90"/>
        <v>3164</v>
      </c>
      <c r="E1251" s="26">
        <v>45974</v>
      </c>
      <c r="F1251" s="37">
        <v>3164</v>
      </c>
      <c r="G1251" s="36">
        <v>45975</v>
      </c>
      <c r="H1251" s="76">
        <f t="shared" si="91"/>
        <v>0</v>
      </c>
      <c r="K1251" s="33"/>
      <c r="L1251" s="687">
        <v>45974</v>
      </c>
      <c r="M1251" s="34">
        <f t="shared" si="92"/>
        <v>40</v>
      </c>
      <c r="N1251" s="37">
        <v>30</v>
      </c>
      <c r="O1251" s="35">
        <v>50</v>
      </c>
      <c r="P1251" s="40"/>
      <c r="Q1251" s="40">
        <f t="shared" si="93"/>
        <v>20</v>
      </c>
      <c r="R1251" s="41"/>
    </row>
    <row r="1252" spans="2:18" ht="15" customHeight="1" x14ac:dyDescent="0.3">
      <c r="B1252" s="546"/>
      <c r="C1252" s="644"/>
      <c r="D1252" s="34">
        <f t="shared" si="90"/>
        <v>3164</v>
      </c>
      <c r="E1252" s="26">
        <v>45975</v>
      </c>
      <c r="F1252" s="37">
        <v>3164</v>
      </c>
      <c r="G1252" s="36">
        <v>45976</v>
      </c>
      <c r="H1252" s="76">
        <f t="shared" si="91"/>
        <v>0</v>
      </c>
      <c r="K1252" s="33"/>
      <c r="L1252" s="687">
        <v>45975</v>
      </c>
      <c r="M1252" s="34">
        <f t="shared" si="92"/>
        <v>50</v>
      </c>
      <c r="N1252" s="37"/>
      <c r="O1252" s="35">
        <v>50</v>
      </c>
      <c r="P1252" s="40"/>
      <c r="Q1252" s="40">
        <f t="shared" si="93"/>
        <v>0</v>
      </c>
      <c r="R1252" s="41"/>
    </row>
    <row r="1253" spans="2:18" ht="15" customHeight="1" x14ac:dyDescent="0.3">
      <c r="B1253" s="546"/>
      <c r="C1253" s="644"/>
      <c r="D1253" s="34">
        <f t="shared" si="90"/>
        <v>3164</v>
      </c>
      <c r="E1253" s="26">
        <v>45976</v>
      </c>
      <c r="F1253" s="37">
        <v>3168</v>
      </c>
      <c r="G1253" s="36">
        <v>45977</v>
      </c>
      <c r="H1253" s="76">
        <f t="shared" si="91"/>
        <v>4</v>
      </c>
      <c r="K1253" s="33"/>
      <c r="L1253" s="687">
        <v>45976</v>
      </c>
      <c r="M1253" s="34">
        <f t="shared" si="92"/>
        <v>50</v>
      </c>
      <c r="N1253" s="37"/>
      <c r="O1253" s="35">
        <v>50</v>
      </c>
      <c r="P1253" s="40"/>
      <c r="Q1253" s="40">
        <f t="shared" si="93"/>
        <v>0</v>
      </c>
      <c r="R1253" s="41"/>
    </row>
    <row r="1254" spans="2:18" ht="15" customHeight="1" x14ac:dyDescent="0.3">
      <c r="B1254" s="546"/>
      <c r="C1254" s="644"/>
      <c r="D1254" s="34">
        <f t="shared" si="90"/>
        <v>3168</v>
      </c>
      <c r="E1254" s="26">
        <v>45977</v>
      </c>
      <c r="F1254" s="37">
        <v>3168</v>
      </c>
      <c r="G1254" s="36">
        <v>45978</v>
      </c>
      <c r="H1254" s="76">
        <f t="shared" si="91"/>
        <v>0</v>
      </c>
      <c r="K1254" s="33"/>
      <c r="L1254" s="687">
        <v>45977</v>
      </c>
      <c r="M1254" s="34">
        <f t="shared" si="92"/>
        <v>50</v>
      </c>
      <c r="N1254" s="37"/>
      <c r="O1254" s="35">
        <v>50</v>
      </c>
      <c r="P1254" s="40"/>
      <c r="Q1254" s="40">
        <f t="shared" si="93"/>
        <v>0</v>
      </c>
      <c r="R1254" s="41"/>
    </row>
    <row r="1255" spans="2:18" ht="15" customHeight="1" x14ac:dyDescent="0.3">
      <c r="B1255" s="546"/>
      <c r="C1255" s="644"/>
      <c r="D1255" s="34">
        <f t="shared" si="90"/>
        <v>3168</v>
      </c>
      <c r="E1255" s="26">
        <v>45978</v>
      </c>
      <c r="F1255" s="37">
        <v>3169</v>
      </c>
      <c r="G1255" s="36">
        <v>45979</v>
      </c>
      <c r="H1255" s="76">
        <f t="shared" si="91"/>
        <v>1</v>
      </c>
      <c r="K1255" s="33"/>
      <c r="L1255" s="687">
        <v>45978</v>
      </c>
      <c r="M1255" s="34">
        <f t="shared" si="92"/>
        <v>50</v>
      </c>
      <c r="N1255" s="37"/>
      <c r="O1255" s="35">
        <v>30</v>
      </c>
      <c r="P1255" s="40"/>
      <c r="Q1255" s="40">
        <f t="shared" si="93"/>
        <v>20</v>
      </c>
      <c r="R1255" s="41"/>
    </row>
    <row r="1256" spans="2:18" ht="15" customHeight="1" x14ac:dyDescent="0.3">
      <c r="B1256" s="546"/>
      <c r="C1256" s="644"/>
      <c r="D1256" s="34">
        <f t="shared" ref="D1256:D1261" si="94">F1255</f>
        <v>3169</v>
      </c>
      <c r="E1256" s="26">
        <v>45979</v>
      </c>
      <c r="F1256" s="37">
        <v>3169</v>
      </c>
      <c r="G1256" s="36">
        <v>45980</v>
      </c>
      <c r="H1256" s="76">
        <f t="shared" ref="H1256:H1261" si="95">F1256-D1256</f>
        <v>0</v>
      </c>
      <c r="K1256" s="33"/>
      <c r="L1256" s="687">
        <v>45979</v>
      </c>
      <c r="M1256" s="34">
        <f t="shared" ref="M1256:M1261" si="96">O1255</f>
        <v>30</v>
      </c>
      <c r="N1256" s="37"/>
      <c r="O1256" s="35">
        <v>30</v>
      </c>
      <c r="P1256" s="40"/>
      <c r="Q1256" s="40">
        <f t="shared" ref="Q1256:Q1261" si="97">(M1256+N1256)-O1256</f>
        <v>0</v>
      </c>
      <c r="R1256" s="41"/>
    </row>
    <row r="1257" spans="2:18" ht="15" customHeight="1" x14ac:dyDescent="0.3">
      <c r="B1257" s="546"/>
      <c r="C1257" s="644"/>
      <c r="D1257" s="34">
        <f t="shared" si="94"/>
        <v>3169</v>
      </c>
      <c r="E1257" s="26">
        <v>45980</v>
      </c>
      <c r="F1257" s="37">
        <v>3170</v>
      </c>
      <c r="G1257" s="36">
        <v>45981</v>
      </c>
      <c r="H1257" s="76">
        <f t="shared" si="95"/>
        <v>1</v>
      </c>
      <c r="K1257" s="33"/>
      <c r="L1257" s="687">
        <v>45980</v>
      </c>
      <c r="M1257" s="34">
        <f t="shared" si="96"/>
        <v>30</v>
      </c>
      <c r="N1257" s="37"/>
      <c r="O1257" s="35">
        <v>15</v>
      </c>
      <c r="P1257" s="40"/>
      <c r="Q1257" s="40">
        <f t="shared" si="97"/>
        <v>15</v>
      </c>
      <c r="R1257" s="41"/>
    </row>
    <row r="1258" spans="2:18" ht="15" customHeight="1" x14ac:dyDescent="0.3">
      <c r="B1258" s="546"/>
      <c r="C1258" s="644"/>
      <c r="D1258" s="34">
        <f t="shared" si="94"/>
        <v>3170</v>
      </c>
      <c r="E1258" s="26">
        <v>45981</v>
      </c>
      <c r="F1258" s="37">
        <v>3173</v>
      </c>
      <c r="G1258" s="36">
        <v>45982</v>
      </c>
      <c r="H1258" s="76">
        <f t="shared" si="95"/>
        <v>3</v>
      </c>
      <c r="K1258" s="33"/>
      <c r="L1258" s="687">
        <v>45981</v>
      </c>
      <c r="M1258" s="34">
        <f t="shared" si="96"/>
        <v>15</v>
      </c>
      <c r="N1258" s="37"/>
      <c r="O1258" s="35">
        <v>7.5</v>
      </c>
      <c r="P1258" s="40"/>
      <c r="Q1258" s="40">
        <f t="shared" si="97"/>
        <v>7.5</v>
      </c>
      <c r="R1258" s="41"/>
    </row>
    <row r="1259" spans="2:18" ht="15" customHeight="1" x14ac:dyDescent="0.3">
      <c r="B1259" s="546"/>
      <c r="C1259" s="644"/>
      <c r="D1259" s="34">
        <f t="shared" si="94"/>
        <v>3173</v>
      </c>
      <c r="E1259" s="26">
        <v>45982</v>
      </c>
      <c r="F1259" s="37">
        <v>3175</v>
      </c>
      <c r="G1259" s="36">
        <v>45983</v>
      </c>
      <c r="H1259" s="76">
        <f t="shared" si="95"/>
        <v>2</v>
      </c>
      <c r="K1259" s="33"/>
      <c r="L1259" s="687">
        <v>45982</v>
      </c>
      <c r="M1259" s="34">
        <f t="shared" si="96"/>
        <v>7.5</v>
      </c>
      <c r="N1259" s="37"/>
      <c r="O1259" s="35">
        <v>3</v>
      </c>
      <c r="P1259" s="40"/>
      <c r="Q1259" s="40">
        <f t="shared" si="97"/>
        <v>4.5</v>
      </c>
      <c r="R1259" s="41"/>
    </row>
    <row r="1260" spans="2:18" ht="15" customHeight="1" x14ac:dyDescent="0.3">
      <c r="B1260" s="546"/>
      <c r="C1260" s="644"/>
      <c r="D1260" s="34">
        <f t="shared" si="94"/>
        <v>3175</v>
      </c>
      <c r="E1260" s="26">
        <v>45983</v>
      </c>
      <c r="F1260" s="37">
        <v>3176</v>
      </c>
      <c r="G1260" s="36">
        <v>45984</v>
      </c>
      <c r="H1260" s="76">
        <f t="shared" si="95"/>
        <v>1</v>
      </c>
      <c r="K1260" s="33"/>
      <c r="L1260" s="687">
        <v>45983</v>
      </c>
      <c r="M1260" s="34">
        <f t="shared" si="96"/>
        <v>3</v>
      </c>
      <c r="N1260" s="37"/>
      <c r="O1260" s="35">
        <v>3</v>
      </c>
      <c r="P1260" s="40"/>
      <c r="Q1260" s="40">
        <f t="shared" si="97"/>
        <v>0</v>
      </c>
      <c r="R1260" s="41"/>
    </row>
    <row r="1261" spans="2:18" ht="15" customHeight="1" x14ac:dyDescent="0.3">
      <c r="B1261" s="546"/>
      <c r="C1261" s="644"/>
      <c r="D1261" s="34">
        <f t="shared" si="94"/>
        <v>3176</v>
      </c>
      <c r="E1261" s="26">
        <v>45984</v>
      </c>
      <c r="F1261" s="37">
        <v>3176</v>
      </c>
      <c r="G1261" s="36">
        <v>45985</v>
      </c>
      <c r="H1261" s="76">
        <f t="shared" si="95"/>
        <v>0</v>
      </c>
      <c r="K1261" s="33"/>
      <c r="L1261" s="687">
        <v>45984</v>
      </c>
      <c r="M1261" s="34">
        <f t="shared" si="96"/>
        <v>3</v>
      </c>
      <c r="N1261" s="37"/>
      <c r="O1261" s="35">
        <v>3</v>
      </c>
      <c r="P1261" s="40"/>
      <c r="Q1261" s="40">
        <f t="shared" si="97"/>
        <v>0</v>
      </c>
      <c r="R1261" s="41"/>
    </row>
    <row r="1262" spans="2:18" ht="15" customHeight="1" x14ac:dyDescent="0.3">
      <c r="B1262" s="546"/>
      <c r="C1262" s="644"/>
      <c r="D1262" s="34">
        <f t="shared" ref="D1262:D1325" si="98">F1261</f>
        <v>3176</v>
      </c>
      <c r="E1262" s="26">
        <v>45985</v>
      </c>
      <c r="F1262" s="37">
        <v>3176</v>
      </c>
      <c r="G1262" s="36">
        <v>45986</v>
      </c>
      <c r="H1262" s="76">
        <f t="shared" ref="H1262:H1325" si="99">F1262-D1262</f>
        <v>0</v>
      </c>
      <c r="K1262" s="33"/>
      <c r="L1262" s="687">
        <v>45985</v>
      </c>
      <c r="M1262" s="34">
        <f t="shared" ref="M1262:M1325" si="100">O1261</f>
        <v>3</v>
      </c>
      <c r="N1262" s="37"/>
      <c r="O1262" s="35">
        <v>3</v>
      </c>
      <c r="P1262" s="40"/>
      <c r="Q1262" s="40">
        <f t="shared" ref="Q1262:Q1325" si="101">(M1262+N1262)-O1262</f>
        <v>0</v>
      </c>
      <c r="R1262" s="41"/>
    </row>
    <row r="1263" spans="2:18" ht="15" customHeight="1" x14ac:dyDescent="0.3">
      <c r="B1263" s="546"/>
      <c r="C1263" s="644"/>
      <c r="D1263" s="34">
        <f t="shared" si="98"/>
        <v>3176</v>
      </c>
      <c r="E1263" s="26">
        <v>45986</v>
      </c>
      <c r="F1263" s="37">
        <v>3179</v>
      </c>
      <c r="G1263" s="36">
        <v>45987</v>
      </c>
      <c r="H1263" s="76">
        <f t="shared" si="99"/>
        <v>3</v>
      </c>
      <c r="K1263" s="33"/>
      <c r="L1263" s="687">
        <v>45986</v>
      </c>
      <c r="M1263" s="34">
        <f t="shared" si="100"/>
        <v>3</v>
      </c>
      <c r="N1263" s="37"/>
      <c r="O1263" s="35">
        <v>3</v>
      </c>
      <c r="P1263" s="40"/>
      <c r="Q1263" s="40">
        <f t="shared" si="101"/>
        <v>0</v>
      </c>
      <c r="R1263" s="41"/>
    </row>
    <row r="1264" spans="2:18" ht="15" customHeight="1" x14ac:dyDescent="0.3">
      <c r="B1264" s="546"/>
      <c r="C1264" s="644"/>
      <c r="D1264" s="34">
        <f t="shared" si="98"/>
        <v>3179</v>
      </c>
      <c r="E1264" s="26">
        <v>45987</v>
      </c>
      <c r="F1264" s="37">
        <v>3181</v>
      </c>
      <c r="G1264" s="36">
        <v>45988</v>
      </c>
      <c r="H1264" s="76">
        <f t="shared" si="99"/>
        <v>2</v>
      </c>
      <c r="K1264" s="33"/>
      <c r="L1264" s="687">
        <v>45987</v>
      </c>
      <c r="M1264" s="34">
        <f t="shared" si="100"/>
        <v>3</v>
      </c>
      <c r="N1264" s="37">
        <v>90</v>
      </c>
      <c r="O1264" s="35">
        <v>91</v>
      </c>
      <c r="P1264" s="40"/>
      <c r="Q1264" s="40">
        <f t="shared" si="101"/>
        <v>2</v>
      </c>
      <c r="R1264" s="41"/>
    </row>
    <row r="1265" spans="2:18" ht="15" customHeight="1" x14ac:dyDescent="0.3">
      <c r="B1265" s="546"/>
      <c r="C1265" s="644"/>
      <c r="D1265" s="34">
        <f t="shared" si="98"/>
        <v>3181</v>
      </c>
      <c r="E1265" s="26">
        <v>45988</v>
      </c>
      <c r="F1265" s="37">
        <v>3181</v>
      </c>
      <c r="G1265" s="36">
        <v>45989</v>
      </c>
      <c r="H1265" s="76">
        <f t="shared" si="99"/>
        <v>0</v>
      </c>
      <c r="K1265" s="33"/>
      <c r="L1265" s="687">
        <v>45988</v>
      </c>
      <c r="M1265" s="34">
        <f t="shared" si="100"/>
        <v>91</v>
      </c>
      <c r="N1265" s="37"/>
      <c r="O1265" s="35">
        <v>91</v>
      </c>
      <c r="P1265" s="40"/>
      <c r="Q1265" s="40">
        <f t="shared" si="101"/>
        <v>0</v>
      </c>
      <c r="R1265" s="41"/>
    </row>
    <row r="1266" spans="2:18" ht="15" customHeight="1" x14ac:dyDescent="0.3">
      <c r="B1266" s="546"/>
      <c r="C1266" s="644"/>
      <c r="D1266" s="34">
        <f t="shared" si="98"/>
        <v>3181</v>
      </c>
      <c r="E1266" s="26">
        <v>45989</v>
      </c>
      <c r="F1266" s="37">
        <v>3188</v>
      </c>
      <c r="G1266" s="36">
        <v>45990</v>
      </c>
      <c r="H1266" s="76">
        <f t="shared" si="99"/>
        <v>7</v>
      </c>
      <c r="K1266" s="33"/>
      <c r="L1266" s="687">
        <v>45989</v>
      </c>
      <c r="M1266" s="34">
        <f t="shared" si="100"/>
        <v>91</v>
      </c>
      <c r="N1266" s="37"/>
      <c r="O1266" s="35">
        <v>91</v>
      </c>
      <c r="P1266" s="40"/>
      <c r="Q1266" s="40">
        <f t="shared" si="101"/>
        <v>0</v>
      </c>
      <c r="R1266" s="41"/>
    </row>
    <row r="1267" spans="2:18" ht="15" customHeight="1" x14ac:dyDescent="0.3">
      <c r="B1267" s="546"/>
      <c r="C1267" s="644"/>
      <c r="D1267" s="34">
        <f t="shared" si="98"/>
        <v>3188</v>
      </c>
      <c r="E1267" s="26">
        <v>45990</v>
      </c>
      <c r="F1267" s="37">
        <v>3188</v>
      </c>
      <c r="G1267" s="36">
        <v>45991</v>
      </c>
      <c r="H1267" s="76">
        <f t="shared" si="99"/>
        <v>0</v>
      </c>
      <c r="K1267" s="33"/>
      <c r="L1267" s="687">
        <v>45990</v>
      </c>
      <c r="M1267" s="34">
        <f t="shared" si="100"/>
        <v>91</v>
      </c>
      <c r="N1267" s="37"/>
      <c r="O1267" s="35">
        <v>91</v>
      </c>
      <c r="P1267" s="40"/>
      <c r="Q1267" s="40">
        <f t="shared" si="101"/>
        <v>0</v>
      </c>
      <c r="R1267" s="41"/>
    </row>
    <row r="1268" spans="2:18" ht="15" customHeight="1" x14ac:dyDescent="0.3">
      <c r="B1268" s="546"/>
      <c r="C1268" s="644"/>
      <c r="D1268" s="34">
        <f t="shared" si="98"/>
        <v>3188</v>
      </c>
      <c r="E1268" s="26">
        <v>45991</v>
      </c>
      <c r="F1268" s="37">
        <v>3188</v>
      </c>
      <c r="G1268" s="36">
        <v>45992</v>
      </c>
      <c r="H1268" s="76">
        <f t="shared" si="99"/>
        <v>0</v>
      </c>
      <c r="K1268" s="33"/>
      <c r="L1268" s="687">
        <v>45991</v>
      </c>
      <c r="M1268" s="34">
        <f t="shared" si="100"/>
        <v>91</v>
      </c>
      <c r="N1268" s="37"/>
      <c r="O1268" s="35">
        <v>55</v>
      </c>
      <c r="P1268" s="40"/>
      <c r="Q1268" s="40">
        <f t="shared" si="101"/>
        <v>36</v>
      </c>
      <c r="R1268" s="41"/>
    </row>
    <row r="1269" spans="2:18" ht="15" customHeight="1" x14ac:dyDescent="0.3">
      <c r="B1269" s="546"/>
      <c r="C1269" s="644"/>
      <c r="D1269" s="34">
        <f t="shared" si="98"/>
        <v>3188</v>
      </c>
      <c r="E1269" s="26">
        <v>45992</v>
      </c>
      <c r="F1269" s="37">
        <v>3194</v>
      </c>
      <c r="G1269" s="36">
        <v>45993</v>
      </c>
      <c r="H1269" s="76">
        <f>F1269-D1269</f>
        <v>6</v>
      </c>
      <c r="K1269" s="33"/>
      <c r="L1269" s="687">
        <v>45992</v>
      </c>
      <c r="M1269" s="34">
        <f t="shared" si="100"/>
        <v>55</v>
      </c>
      <c r="N1269" s="37"/>
      <c r="O1269" s="35">
        <v>55</v>
      </c>
      <c r="P1269" s="40"/>
      <c r="Q1269" s="40">
        <f t="shared" si="101"/>
        <v>0</v>
      </c>
      <c r="R1269" s="41"/>
    </row>
    <row r="1270" spans="2:18" ht="15" customHeight="1" x14ac:dyDescent="0.3">
      <c r="B1270" s="546"/>
      <c r="C1270" s="644"/>
      <c r="D1270" s="34">
        <f>F1269</f>
        <v>3194</v>
      </c>
      <c r="E1270" s="26">
        <v>45993</v>
      </c>
      <c r="F1270" s="37">
        <v>3194</v>
      </c>
      <c r="G1270" s="36">
        <v>45994</v>
      </c>
      <c r="H1270" s="76">
        <f>F1270-D1270</f>
        <v>0</v>
      </c>
      <c r="K1270" s="33"/>
      <c r="L1270" s="687">
        <v>45993</v>
      </c>
      <c r="M1270" s="34">
        <f t="shared" si="100"/>
        <v>55</v>
      </c>
      <c r="N1270" s="37"/>
      <c r="O1270" s="35">
        <v>30</v>
      </c>
      <c r="P1270" s="40"/>
      <c r="Q1270" s="40">
        <f t="shared" si="101"/>
        <v>25</v>
      </c>
      <c r="R1270" s="41"/>
    </row>
    <row r="1271" spans="2:18" ht="15" customHeight="1" x14ac:dyDescent="0.3">
      <c r="B1271" s="546"/>
      <c r="C1271" s="644"/>
      <c r="D1271" s="34">
        <f>F1270</f>
        <v>3194</v>
      </c>
      <c r="E1271" s="26">
        <v>45994</v>
      </c>
      <c r="F1271" s="37">
        <v>3199</v>
      </c>
      <c r="G1271" s="36">
        <v>45995</v>
      </c>
      <c r="H1271" s="76">
        <f t="shared" si="99"/>
        <v>5</v>
      </c>
      <c r="K1271" s="33"/>
      <c r="L1271" s="687">
        <v>45994</v>
      </c>
      <c r="M1271" s="34">
        <f t="shared" si="100"/>
        <v>30</v>
      </c>
      <c r="N1271" s="37"/>
      <c r="O1271" s="35">
        <v>30</v>
      </c>
      <c r="P1271" s="40"/>
      <c r="Q1271" s="40">
        <f t="shared" si="101"/>
        <v>0</v>
      </c>
      <c r="R1271" s="41"/>
    </row>
    <row r="1272" spans="2:18" ht="15" customHeight="1" x14ac:dyDescent="0.3">
      <c r="B1272" s="546"/>
      <c r="C1272" s="644"/>
      <c r="D1272" s="34">
        <f t="shared" si="98"/>
        <v>3199</v>
      </c>
      <c r="E1272" s="26">
        <v>45995</v>
      </c>
      <c r="F1272" s="37">
        <v>3200</v>
      </c>
      <c r="G1272" s="36">
        <v>45996</v>
      </c>
      <c r="H1272" s="76">
        <f t="shared" si="99"/>
        <v>1</v>
      </c>
      <c r="K1272" s="33"/>
      <c r="L1272" s="687">
        <v>45995</v>
      </c>
      <c r="M1272" s="34">
        <f t="shared" si="100"/>
        <v>30</v>
      </c>
      <c r="N1272" s="37"/>
      <c r="O1272" s="35">
        <v>5</v>
      </c>
      <c r="P1272" s="40"/>
      <c r="Q1272" s="40">
        <f t="shared" si="101"/>
        <v>25</v>
      </c>
      <c r="R1272" s="41"/>
    </row>
    <row r="1273" spans="2:18" ht="15" customHeight="1" x14ac:dyDescent="0.3">
      <c r="B1273" s="546"/>
      <c r="C1273" s="644"/>
      <c r="D1273" s="34">
        <f t="shared" si="98"/>
        <v>3200</v>
      </c>
      <c r="E1273" s="26">
        <v>45996</v>
      </c>
      <c r="F1273" s="37">
        <v>3200</v>
      </c>
      <c r="G1273" s="36">
        <v>45997</v>
      </c>
      <c r="H1273" s="76">
        <f t="shared" si="99"/>
        <v>0</v>
      </c>
      <c r="K1273" s="33"/>
      <c r="L1273" s="687">
        <v>45996</v>
      </c>
      <c r="M1273" s="34">
        <f t="shared" si="100"/>
        <v>5</v>
      </c>
      <c r="N1273" s="37">
        <v>60</v>
      </c>
      <c r="O1273" s="35">
        <v>55</v>
      </c>
      <c r="P1273" s="40"/>
      <c r="Q1273" s="40">
        <f t="shared" si="101"/>
        <v>10</v>
      </c>
      <c r="R1273" s="41"/>
    </row>
    <row r="1274" spans="2:18" ht="15" customHeight="1" x14ac:dyDescent="0.3">
      <c r="B1274" s="546"/>
      <c r="C1274" s="644"/>
      <c r="D1274" s="34">
        <f t="shared" si="98"/>
        <v>3200</v>
      </c>
      <c r="E1274" s="26">
        <v>45997</v>
      </c>
      <c r="F1274" s="37">
        <v>3200</v>
      </c>
      <c r="G1274" s="36">
        <v>45998</v>
      </c>
      <c r="H1274" s="76">
        <f t="shared" si="99"/>
        <v>0</v>
      </c>
      <c r="K1274" s="33"/>
      <c r="L1274" s="687">
        <v>45997</v>
      </c>
      <c r="M1274" s="34">
        <f t="shared" si="100"/>
        <v>55</v>
      </c>
      <c r="N1274" s="37"/>
      <c r="O1274" s="35">
        <v>55</v>
      </c>
      <c r="P1274" s="40"/>
      <c r="Q1274" s="40">
        <f t="shared" si="101"/>
        <v>0</v>
      </c>
      <c r="R1274" s="41"/>
    </row>
    <row r="1275" spans="2:18" ht="15" customHeight="1" x14ac:dyDescent="0.3">
      <c r="B1275" s="546"/>
      <c r="C1275" s="644"/>
      <c r="D1275" s="34">
        <f t="shared" si="98"/>
        <v>3200</v>
      </c>
      <c r="E1275" s="26">
        <v>45998</v>
      </c>
      <c r="F1275" s="37">
        <v>3212</v>
      </c>
      <c r="G1275" s="36">
        <v>45999</v>
      </c>
      <c r="H1275" s="76">
        <f t="shared" si="99"/>
        <v>12</v>
      </c>
      <c r="K1275" s="33"/>
      <c r="L1275" s="687">
        <v>45998</v>
      </c>
      <c r="M1275" s="34">
        <f t="shared" si="100"/>
        <v>55</v>
      </c>
      <c r="N1275" s="37"/>
      <c r="O1275" s="35">
        <v>20</v>
      </c>
      <c r="P1275" s="40"/>
      <c r="Q1275" s="40">
        <f t="shared" si="101"/>
        <v>35</v>
      </c>
      <c r="R1275" s="41"/>
    </row>
    <row r="1276" spans="2:18" ht="15" customHeight="1" x14ac:dyDescent="0.3">
      <c r="B1276" s="546"/>
      <c r="C1276" s="644"/>
      <c r="D1276" s="34">
        <f t="shared" si="98"/>
        <v>3212</v>
      </c>
      <c r="E1276" s="26">
        <v>45999</v>
      </c>
      <c r="F1276" s="37">
        <v>3218</v>
      </c>
      <c r="G1276" s="36">
        <v>46000</v>
      </c>
      <c r="H1276" s="76">
        <f t="shared" si="99"/>
        <v>6</v>
      </c>
      <c r="K1276" s="33"/>
      <c r="L1276" s="687">
        <v>45999</v>
      </c>
      <c r="M1276" s="34">
        <f t="shared" si="100"/>
        <v>20</v>
      </c>
      <c r="N1276" s="37">
        <v>90</v>
      </c>
      <c r="O1276" s="35">
        <v>100</v>
      </c>
      <c r="P1276" s="40"/>
      <c r="Q1276" s="40">
        <f t="shared" si="101"/>
        <v>10</v>
      </c>
      <c r="R1276" s="41"/>
    </row>
    <row r="1277" spans="2:18" ht="15" customHeight="1" x14ac:dyDescent="0.3">
      <c r="B1277" s="546"/>
      <c r="C1277" s="644"/>
      <c r="D1277" s="34">
        <f t="shared" si="98"/>
        <v>3218</v>
      </c>
      <c r="E1277" s="26">
        <v>46000</v>
      </c>
      <c r="F1277" s="37">
        <v>3218</v>
      </c>
      <c r="G1277" s="36">
        <v>46001</v>
      </c>
      <c r="H1277" s="76">
        <f t="shared" si="99"/>
        <v>0</v>
      </c>
      <c r="K1277" s="33"/>
      <c r="L1277" s="687">
        <v>46000</v>
      </c>
      <c r="M1277" s="34">
        <f t="shared" si="100"/>
        <v>100</v>
      </c>
      <c r="N1277" s="37"/>
      <c r="O1277" s="35">
        <v>100</v>
      </c>
      <c r="P1277" s="40"/>
      <c r="Q1277" s="40">
        <f t="shared" si="101"/>
        <v>0</v>
      </c>
      <c r="R1277" s="41"/>
    </row>
    <row r="1278" spans="2:18" ht="15" customHeight="1" x14ac:dyDescent="0.3">
      <c r="B1278" s="546"/>
      <c r="C1278" s="644"/>
      <c r="D1278" s="34">
        <f t="shared" si="98"/>
        <v>3218</v>
      </c>
      <c r="E1278" s="26">
        <v>46001</v>
      </c>
      <c r="F1278" s="37">
        <v>3218</v>
      </c>
      <c r="G1278" s="36">
        <v>46002</v>
      </c>
      <c r="H1278" s="76">
        <f t="shared" si="99"/>
        <v>0</v>
      </c>
      <c r="K1278" s="33"/>
      <c r="L1278" s="687">
        <v>46001</v>
      </c>
      <c r="M1278" s="34">
        <f t="shared" si="100"/>
        <v>100</v>
      </c>
      <c r="N1278" s="37"/>
      <c r="O1278" s="35">
        <v>100</v>
      </c>
      <c r="P1278" s="40"/>
      <c r="Q1278" s="40">
        <f t="shared" si="101"/>
        <v>0</v>
      </c>
      <c r="R1278" s="41"/>
    </row>
    <row r="1279" spans="2:18" ht="15" customHeight="1" x14ac:dyDescent="0.3">
      <c r="B1279" s="546"/>
      <c r="C1279" s="644"/>
      <c r="D1279" s="34">
        <f t="shared" si="98"/>
        <v>3218</v>
      </c>
      <c r="E1279" s="26">
        <v>46002</v>
      </c>
      <c r="F1279" s="37">
        <v>3219</v>
      </c>
      <c r="G1279" s="36">
        <v>46003</v>
      </c>
      <c r="H1279" s="76">
        <f t="shared" si="99"/>
        <v>1</v>
      </c>
      <c r="K1279" s="33"/>
      <c r="L1279" s="687">
        <v>46002</v>
      </c>
      <c r="M1279" s="34">
        <f t="shared" si="100"/>
        <v>100</v>
      </c>
      <c r="N1279" s="37"/>
      <c r="O1279" s="35">
        <v>100</v>
      </c>
      <c r="P1279" s="40"/>
      <c r="Q1279" s="40">
        <f t="shared" si="101"/>
        <v>0</v>
      </c>
      <c r="R1279" s="41"/>
    </row>
    <row r="1280" spans="2:18" ht="15" customHeight="1" x14ac:dyDescent="0.3">
      <c r="B1280" s="546"/>
      <c r="C1280" s="644"/>
      <c r="D1280" s="34">
        <f t="shared" si="98"/>
        <v>3219</v>
      </c>
      <c r="E1280" s="26">
        <v>46003</v>
      </c>
      <c r="F1280" s="37">
        <v>3223</v>
      </c>
      <c r="G1280" s="36">
        <v>46004</v>
      </c>
      <c r="H1280" s="76">
        <f t="shared" si="99"/>
        <v>4</v>
      </c>
      <c r="K1280" s="33"/>
      <c r="L1280" s="687">
        <v>46003</v>
      </c>
      <c r="M1280" s="34">
        <f t="shared" si="100"/>
        <v>100</v>
      </c>
      <c r="N1280" s="37"/>
      <c r="O1280" s="35">
        <v>90</v>
      </c>
      <c r="P1280" s="40"/>
      <c r="Q1280" s="40">
        <f t="shared" si="101"/>
        <v>10</v>
      </c>
      <c r="R1280" s="41"/>
    </row>
    <row r="1281" spans="2:18" ht="15" customHeight="1" x14ac:dyDescent="0.3">
      <c r="B1281" s="546"/>
      <c r="C1281" s="644"/>
      <c r="D1281" s="34">
        <f t="shared" si="98"/>
        <v>3223</v>
      </c>
      <c r="E1281" s="26">
        <v>46004</v>
      </c>
      <c r="F1281" s="37">
        <v>3224</v>
      </c>
      <c r="G1281" s="36">
        <v>46005</v>
      </c>
      <c r="H1281" s="76">
        <f t="shared" si="99"/>
        <v>1</v>
      </c>
      <c r="K1281" s="33"/>
      <c r="L1281" s="687">
        <v>46004</v>
      </c>
      <c r="M1281" s="34">
        <f t="shared" si="100"/>
        <v>90</v>
      </c>
      <c r="N1281" s="37"/>
      <c r="O1281" s="35">
        <v>90</v>
      </c>
      <c r="P1281" s="40"/>
      <c r="Q1281" s="40">
        <f t="shared" si="101"/>
        <v>0</v>
      </c>
      <c r="R1281" s="41"/>
    </row>
    <row r="1282" spans="2:18" ht="15" customHeight="1" x14ac:dyDescent="0.3">
      <c r="B1282" s="546"/>
      <c r="C1282" s="644"/>
      <c r="D1282" s="34">
        <f t="shared" si="98"/>
        <v>3224</v>
      </c>
      <c r="E1282" s="26">
        <v>46005</v>
      </c>
      <c r="F1282" s="37">
        <v>3224</v>
      </c>
      <c r="G1282" s="36">
        <v>46006</v>
      </c>
      <c r="H1282" s="76">
        <f t="shared" si="99"/>
        <v>0</v>
      </c>
      <c r="K1282" s="33"/>
      <c r="L1282" s="687">
        <v>46005</v>
      </c>
      <c r="M1282" s="34">
        <f t="shared" si="100"/>
        <v>90</v>
      </c>
      <c r="N1282" s="37"/>
      <c r="O1282" s="35">
        <v>85</v>
      </c>
      <c r="P1282" s="40"/>
      <c r="Q1282" s="40">
        <f t="shared" si="101"/>
        <v>5</v>
      </c>
      <c r="R1282" s="41"/>
    </row>
    <row r="1283" spans="2:18" ht="15" customHeight="1" x14ac:dyDescent="0.3">
      <c r="B1283" s="546"/>
      <c r="C1283" s="644"/>
      <c r="D1283" s="34">
        <f t="shared" si="98"/>
        <v>3224</v>
      </c>
      <c r="E1283" s="26">
        <v>46006</v>
      </c>
      <c r="F1283" s="37">
        <v>3224</v>
      </c>
      <c r="G1283" s="36">
        <v>46007</v>
      </c>
      <c r="H1283" s="76">
        <f t="shared" si="99"/>
        <v>0</v>
      </c>
      <c r="K1283" s="33"/>
      <c r="L1283" s="687">
        <v>46006</v>
      </c>
      <c r="M1283" s="34">
        <f t="shared" si="100"/>
        <v>85</v>
      </c>
      <c r="N1283" s="37"/>
      <c r="O1283" s="35">
        <v>85</v>
      </c>
      <c r="P1283" s="40"/>
      <c r="Q1283" s="40">
        <f t="shared" si="101"/>
        <v>0</v>
      </c>
      <c r="R1283" s="41"/>
    </row>
    <row r="1284" spans="2:18" ht="15" customHeight="1" x14ac:dyDescent="0.3">
      <c r="B1284" s="546"/>
      <c r="C1284" s="644"/>
      <c r="D1284" s="34">
        <f t="shared" si="98"/>
        <v>3224</v>
      </c>
      <c r="E1284" s="26">
        <v>46007</v>
      </c>
      <c r="F1284" s="37">
        <v>3224</v>
      </c>
      <c r="G1284" s="36">
        <v>46008</v>
      </c>
      <c r="H1284" s="76">
        <f t="shared" si="99"/>
        <v>0</v>
      </c>
      <c r="K1284" s="33"/>
      <c r="L1284" s="687">
        <v>46007</v>
      </c>
      <c r="M1284" s="34">
        <f t="shared" si="100"/>
        <v>85</v>
      </c>
      <c r="N1284" s="37"/>
      <c r="O1284" s="35">
        <v>85</v>
      </c>
      <c r="P1284" s="40"/>
      <c r="Q1284" s="40">
        <f t="shared" si="101"/>
        <v>0</v>
      </c>
      <c r="R1284" s="41"/>
    </row>
    <row r="1285" spans="2:18" ht="15" customHeight="1" x14ac:dyDescent="0.3">
      <c r="B1285" s="546"/>
      <c r="C1285" s="644"/>
      <c r="D1285" s="34">
        <f t="shared" si="98"/>
        <v>3224</v>
      </c>
      <c r="E1285" s="26">
        <v>46008</v>
      </c>
      <c r="F1285" s="37">
        <v>3224</v>
      </c>
      <c r="G1285" s="36">
        <v>46009</v>
      </c>
      <c r="H1285" s="76">
        <f t="shared" si="99"/>
        <v>0</v>
      </c>
      <c r="K1285" s="33"/>
      <c r="L1285" s="687">
        <v>46008</v>
      </c>
      <c r="M1285" s="34">
        <f t="shared" si="100"/>
        <v>85</v>
      </c>
      <c r="N1285" s="37"/>
      <c r="O1285" s="35">
        <v>85</v>
      </c>
      <c r="P1285" s="40"/>
      <c r="Q1285" s="40">
        <f t="shared" si="101"/>
        <v>0</v>
      </c>
      <c r="R1285" s="41"/>
    </row>
    <row r="1286" spans="2:18" ht="15" customHeight="1" x14ac:dyDescent="0.3">
      <c r="B1286" s="546"/>
      <c r="C1286" s="644"/>
      <c r="D1286" s="34">
        <f t="shared" si="98"/>
        <v>3224</v>
      </c>
      <c r="E1286" s="26">
        <v>46009</v>
      </c>
      <c r="F1286" s="37">
        <v>3224</v>
      </c>
      <c r="G1286" s="36">
        <v>46010</v>
      </c>
      <c r="H1286" s="76">
        <f t="shared" si="99"/>
        <v>0</v>
      </c>
      <c r="K1286" s="33"/>
      <c r="L1286" s="687">
        <v>46009</v>
      </c>
      <c r="M1286" s="34">
        <f t="shared" si="100"/>
        <v>85</v>
      </c>
      <c r="N1286" s="37"/>
      <c r="O1286" s="35">
        <v>85</v>
      </c>
      <c r="P1286" s="40"/>
      <c r="Q1286" s="40">
        <f t="shared" si="101"/>
        <v>0</v>
      </c>
      <c r="R1286" s="41"/>
    </row>
    <row r="1287" spans="2:18" ht="15" customHeight="1" x14ac:dyDescent="0.3">
      <c r="B1287" s="546"/>
      <c r="C1287" s="644"/>
      <c r="D1287" s="34">
        <f t="shared" si="98"/>
        <v>3224</v>
      </c>
      <c r="E1287" s="26">
        <v>46010</v>
      </c>
      <c r="F1287" s="37">
        <v>3224</v>
      </c>
      <c r="G1287" s="36">
        <v>46011</v>
      </c>
      <c r="H1287" s="76">
        <f t="shared" si="99"/>
        <v>0</v>
      </c>
      <c r="K1287" s="33"/>
      <c r="L1287" s="687">
        <v>46010</v>
      </c>
      <c r="M1287" s="34">
        <f t="shared" si="100"/>
        <v>85</v>
      </c>
      <c r="N1287" s="37"/>
      <c r="O1287" s="35">
        <v>85</v>
      </c>
      <c r="P1287" s="40"/>
      <c r="Q1287" s="40">
        <f t="shared" si="101"/>
        <v>0</v>
      </c>
      <c r="R1287" s="41"/>
    </row>
    <row r="1288" spans="2:18" ht="15" customHeight="1" x14ac:dyDescent="0.3">
      <c r="B1288" s="546"/>
      <c r="C1288" s="644"/>
      <c r="D1288" s="34">
        <f t="shared" si="98"/>
        <v>3224</v>
      </c>
      <c r="E1288" s="26">
        <v>46011</v>
      </c>
      <c r="F1288" s="37">
        <v>3225</v>
      </c>
      <c r="G1288" s="36">
        <v>46012</v>
      </c>
      <c r="H1288" s="76">
        <f t="shared" si="99"/>
        <v>1</v>
      </c>
      <c r="K1288" s="33"/>
      <c r="L1288" s="687">
        <v>46011</v>
      </c>
      <c r="M1288" s="34">
        <f t="shared" si="100"/>
        <v>85</v>
      </c>
      <c r="N1288" s="37"/>
      <c r="O1288" s="35">
        <v>85</v>
      </c>
      <c r="P1288" s="40"/>
      <c r="Q1288" s="40">
        <f t="shared" si="101"/>
        <v>0</v>
      </c>
      <c r="R1288" s="41"/>
    </row>
    <row r="1289" spans="2:18" ht="15" customHeight="1" x14ac:dyDescent="0.3">
      <c r="B1289" s="546"/>
      <c r="C1289" s="644"/>
      <c r="D1289" s="34">
        <f t="shared" si="98"/>
        <v>3225</v>
      </c>
      <c r="E1289" s="26">
        <v>46012</v>
      </c>
      <c r="F1289" s="37">
        <v>3225</v>
      </c>
      <c r="G1289" s="36">
        <v>46013</v>
      </c>
      <c r="H1289" s="76">
        <f t="shared" si="99"/>
        <v>0</v>
      </c>
      <c r="K1289" s="33"/>
      <c r="L1289" s="687">
        <v>46012</v>
      </c>
      <c r="M1289" s="34">
        <f t="shared" si="100"/>
        <v>85</v>
      </c>
      <c r="N1289" s="37"/>
      <c r="O1289" s="35">
        <v>80</v>
      </c>
      <c r="P1289" s="40"/>
      <c r="Q1289" s="40">
        <f t="shared" si="101"/>
        <v>5</v>
      </c>
      <c r="R1289" s="41"/>
    </row>
    <row r="1290" spans="2:18" ht="15" customHeight="1" x14ac:dyDescent="0.3">
      <c r="B1290" s="546"/>
      <c r="C1290" s="644"/>
      <c r="D1290" s="34">
        <f t="shared" si="98"/>
        <v>3225</v>
      </c>
      <c r="E1290" s="26">
        <v>46013</v>
      </c>
      <c r="F1290" s="37">
        <v>3225</v>
      </c>
      <c r="G1290" s="36">
        <v>46014</v>
      </c>
      <c r="H1290" s="76">
        <f t="shared" si="99"/>
        <v>0</v>
      </c>
      <c r="K1290" s="33"/>
      <c r="L1290" s="687">
        <v>46013</v>
      </c>
      <c r="M1290" s="34">
        <f t="shared" si="100"/>
        <v>80</v>
      </c>
      <c r="N1290" s="37"/>
      <c r="O1290" s="35">
        <v>80</v>
      </c>
      <c r="P1290" s="40"/>
      <c r="Q1290" s="40">
        <f t="shared" si="101"/>
        <v>0</v>
      </c>
      <c r="R1290" s="41"/>
    </row>
    <row r="1291" spans="2:18" ht="15" customHeight="1" x14ac:dyDescent="0.3">
      <c r="B1291" s="546"/>
      <c r="C1291" s="644"/>
      <c r="D1291" s="34">
        <f t="shared" si="98"/>
        <v>3225</v>
      </c>
      <c r="E1291" s="26">
        <v>46014</v>
      </c>
      <c r="F1291" s="37">
        <v>3225</v>
      </c>
      <c r="G1291" s="36">
        <v>46015</v>
      </c>
      <c r="H1291" s="76">
        <f t="shared" si="99"/>
        <v>0</v>
      </c>
      <c r="K1291" s="33"/>
      <c r="L1291" s="687">
        <v>46014</v>
      </c>
      <c r="M1291" s="34">
        <f t="shared" si="100"/>
        <v>80</v>
      </c>
      <c r="N1291" s="37"/>
      <c r="O1291" s="35">
        <v>80</v>
      </c>
      <c r="P1291" s="40"/>
      <c r="Q1291" s="40">
        <f t="shared" si="101"/>
        <v>0</v>
      </c>
      <c r="R1291" s="41"/>
    </row>
    <row r="1292" spans="2:18" ht="15" customHeight="1" x14ac:dyDescent="0.3">
      <c r="B1292" s="546"/>
      <c r="C1292" s="644"/>
      <c r="D1292" s="34">
        <f t="shared" si="98"/>
        <v>3225</v>
      </c>
      <c r="E1292" s="26">
        <v>46015</v>
      </c>
      <c r="F1292" s="37">
        <v>3228</v>
      </c>
      <c r="G1292" s="36">
        <v>46016</v>
      </c>
      <c r="H1292" s="76">
        <f t="shared" si="99"/>
        <v>3</v>
      </c>
      <c r="K1292" s="33"/>
      <c r="L1292" s="687">
        <v>46015</v>
      </c>
      <c r="M1292" s="34">
        <f t="shared" si="100"/>
        <v>80</v>
      </c>
      <c r="N1292" s="37"/>
      <c r="O1292" s="35">
        <v>65</v>
      </c>
      <c r="P1292" s="40"/>
      <c r="Q1292" s="40">
        <f t="shared" si="101"/>
        <v>15</v>
      </c>
      <c r="R1292" s="41"/>
    </row>
    <row r="1293" spans="2:18" ht="15" customHeight="1" x14ac:dyDescent="0.3">
      <c r="B1293" s="546"/>
      <c r="C1293" s="644"/>
      <c r="D1293" s="34">
        <f t="shared" si="98"/>
        <v>3228</v>
      </c>
      <c r="E1293" s="26">
        <v>46016</v>
      </c>
      <c r="F1293" s="37">
        <v>3228</v>
      </c>
      <c r="G1293" s="36">
        <v>46017</v>
      </c>
      <c r="H1293" s="76">
        <f t="shared" si="99"/>
        <v>0</v>
      </c>
      <c r="K1293" s="33"/>
      <c r="L1293" s="687">
        <v>46016</v>
      </c>
      <c r="M1293" s="34">
        <f t="shared" si="100"/>
        <v>65</v>
      </c>
      <c r="N1293" s="37"/>
      <c r="O1293" s="35">
        <v>65</v>
      </c>
      <c r="P1293" s="40"/>
      <c r="Q1293" s="40">
        <f t="shared" si="101"/>
        <v>0</v>
      </c>
      <c r="R1293" s="41"/>
    </row>
    <row r="1294" spans="2:18" ht="15" customHeight="1" x14ac:dyDescent="0.3">
      <c r="B1294" s="546"/>
      <c r="C1294" s="644"/>
      <c r="D1294" s="34">
        <f t="shared" si="98"/>
        <v>3228</v>
      </c>
      <c r="E1294" s="26">
        <v>46017</v>
      </c>
      <c r="F1294" s="37">
        <v>3228</v>
      </c>
      <c r="G1294" s="36">
        <v>46018</v>
      </c>
      <c r="H1294" s="76">
        <f t="shared" si="99"/>
        <v>0</v>
      </c>
      <c r="K1294" s="33"/>
      <c r="L1294" s="687">
        <v>46017</v>
      </c>
      <c r="M1294" s="34">
        <f t="shared" si="100"/>
        <v>65</v>
      </c>
      <c r="N1294" s="37"/>
      <c r="O1294" s="35">
        <v>65</v>
      </c>
      <c r="P1294" s="40"/>
      <c r="Q1294" s="40">
        <f t="shared" si="101"/>
        <v>0</v>
      </c>
      <c r="R1294" s="41"/>
    </row>
    <row r="1295" spans="2:18" ht="15" customHeight="1" x14ac:dyDescent="0.3">
      <c r="B1295" s="546"/>
      <c r="C1295" s="644"/>
      <c r="D1295" s="34">
        <f t="shared" si="98"/>
        <v>3228</v>
      </c>
      <c r="E1295" s="26">
        <v>46018</v>
      </c>
      <c r="F1295" s="37">
        <v>3228</v>
      </c>
      <c r="G1295" s="36">
        <v>46019</v>
      </c>
      <c r="H1295" s="76">
        <f t="shared" si="99"/>
        <v>0</v>
      </c>
      <c r="K1295" s="33"/>
      <c r="L1295" s="687">
        <v>46018</v>
      </c>
      <c r="M1295" s="34">
        <f t="shared" si="100"/>
        <v>65</v>
      </c>
      <c r="N1295" s="37"/>
      <c r="O1295" s="35">
        <v>65</v>
      </c>
      <c r="P1295" s="40"/>
      <c r="Q1295" s="40">
        <f t="shared" si="101"/>
        <v>0</v>
      </c>
      <c r="R1295" s="41"/>
    </row>
    <row r="1296" spans="2:18" ht="15" customHeight="1" x14ac:dyDescent="0.3">
      <c r="B1296" s="546"/>
      <c r="C1296" s="644"/>
      <c r="D1296" s="34">
        <f t="shared" si="98"/>
        <v>3228</v>
      </c>
      <c r="E1296" s="26">
        <v>46019</v>
      </c>
      <c r="F1296" s="37">
        <v>3228</v>
      </c>
      <c r="G1296" s="36">
        <v>46020</v>
      </c>
      <c r="H1296" s="76">
        <f t="shared" si="99"/>
        <v>0</v>
      </c>
      <c r="K1296" s="33"/>
      <c r="L1296" s="687">
        <v>46019</v>
      </c>
      <c r="M1296" s="34">
        <f t="shared" si="100"/>
        <v>65</v>
      </c>
      <c r="N1296" s="37"/>
      <c r="O1296" s="35">
        <v>65</v>
      </c>
      <c r="P1296" s="40"/>
      <c r="Q1296" s="40">
        <f t="shared" si="101"/>
        <v>0</v>
      </c>
      <c r="R1296" s="41"/>
    </row>
    <row r="1297" spans="2:21" ht="15" customHeight="1" x14ac:dyDescent="0.3">
      <c r="B1297" s="546"/>
      <c r="C1297" s="644"/>
      <c r="D1297" s="34">
        <f t="shared" si="98"/>
        <v>3228</v>
      </c>
      <c r="E1297" s="26">
        <v>46020</v>
      </c>
      <c r="F1297" s="37">
        <v>3228</v>
      </c>
      <c r="G1297" s="36">
        <v>46021</v>
      </c>
      <c r="H1297" s="76">
        <f t="shared" si="99"/>
        <v>0</v>
      </c>
      <c r="K1297" s="33"/>
      <c r="L1297" s="687">
        <v>46020</v>
      </c>
      <c r="M1297" s="34">
        <f t="shared" si="100"/>
        <v>65</v>
      </c>
      <c r="N1297" s="37"/>
      <c r="O1297" s="35">
        <v>65</v>
      </c>
      <c r="P1297" s="40"/>
      <c r="Q1297" s="40">
        <f t="shared" si="101"/>
        <v>0</v>
      </c>
      <c r="R1297" s="41"/>
    </row>
    <row r="1298" spans="2:21" ht="15" customHeight="1" x14ac:dyDescent="0.3">
      <c r="B1298" s="546"/>
      <c r="C1298" s="644"/>
      <c r="D1298" s="34">
        <f t="shared" si="98"/>
        <v>3228</v>
      </c>
      <c r="E1298" s="26">
        <v>46021</v>
      </c>
      <c r="F1298" s="37">
        <v>3230</v>
      </c>
      <c r="G1298" s="36">
        <v>46022</v>
      </c>
      <c r="H1298" s="76">
        <f t="shared" si="99"/>
        <v>2</v>
      </c>
      <c r="I1298" s="48">
        <f>SUM(H934:H1298)</f>
        <v>698</v>
      </c>
      <c r="K1298" s="33"/>
      <c r="L1298" s="687">
        <v>46021</v>
      </c>
      <c r="M1298" s="34">
        <f t="shared" si="100"/>
        <v>65</v>
      </c>
      <c r="N1298" s="37"/>
      <c r="O1298" s="35">
        <v>60</v>
      </c>
      <c r="P1298" s="40"/>
      <c r="Q1298" s="40">
        <f t="shared" si="101"/>
        <v>5</v>
      </c>
      <c r="R1298" s="41"/>
    </row>
    <row r="1299" spans="2:21" ht="15" customHeight="1" x14ac:dyDescent="0.3">
      <c r="B1299" s="546"/>
      <c r="C1299" s="644"/>
      <c r="D1299" s="34">
        <f t="shared" si="98"/>
        <v>3230</v>
      </c>
      <c r="E1299" s="26">
        <v>46022</v>
      </c>
      <c r="F1299" s="37">
        <v>3231</v>
      </c>
      <c r="G1299" s="36">
        <v>46023</v>
      </c>
      <c r="H1299" s="76">
        <f t="shared" si="99"/>
        <v>1</v>
      </c>
      <c r="K1299" s="33"/>
      <c r="L1299" s="687">
        <v>46022</v>
      </c>
      <c r="M1299" s="34">
        <f t="shared" si="100"/>
        <v>60</v>
      </c>
      <c r="N1299" s="37"/>
      <c r="O1299" s="35">
        <v>60</v>
      </c>
      <c r="P1299" s="40"/>
      <c r="Q1299" s="40">
        <f t="shared" si="101"/>
        <v>0</v>
      </c>
      <c r="R1299" s="41"/>
      <c r="S1299" s="48">
        <f>SUM(Q935:Q1299)</f>
        <v>2546.1</v>
      </c>
    </row>
    <row r="1300" spans="2:21" ht="15" customHeight="1" x14ac:dyDescent="0.3">
      <c r="B1300" s="546"/>
      <c r="C1300" s="644"/>
      <c r="D1300" s="34">
        <f t="shared" si="98"/>
        <v>3231</v>
      </c>
      <c r="E1300" s="26">
        <v>46023</v>
      </c>
      <c r="F1300" s="37">
        <v>3231</v>
      </c>
      <c r="G1300" s="36">
        <v>46024</v>
      </c>
      <c r="H1300" s="76">
        <f t="shared" si="99"/>
        <v>0</v>
      </c>
      <c r="K1300" s="33"/>
      <c r="L1300" s="687">
        <v>46023</v>
      </c>
      <c r="M1300" s="34">
        <f t="shared" si="100"/>
        <v>60</v>
      </c>
      <c r="N1300" s="37"/>
      <c r="O1300" s="35">
        <v>60</v>
      </c>
      <c r="P1300" s="40"/>
      <c r="Q1300" s="40">
        <f t="shared" si="101"/>
        <v>0</v>
      </c>
      <c r="R1300" s="41"/>
      <c r="U1300">
        <f>S1299/12</f>
        <v>212.17499999999998</v>
      </c>
    </row>
    <row r="1301" spans="2:21" ht="15" customHeight="1" x14ac:dyDescent="0.3">
      <c r="B1301" s="546"/>
      <c r="C1301" s="644"/>
      <c r="D1301" s="34">
        <f t="shared" si="98"/>
        <v>3231</v>
      </c>
      <c r="E1301" s="26">
        <v>46024</v>
      </c>
      <c r="F1301" s="37">
        <v>3231</v>
      </c>
      <c r="G1301" s="36">
        <v>46025</v>
      </c>
      <c r="H1301" s="76">
        <f t="shared" si="99"/>
        <v>0</v>
      </c>
      <c r="K1301" s="33"/>
      <c r="L1301" s="687">
        <v>46024</v>
      </c>
      <c r="M1301" s="34">
        <f t="shared" si="100"/>
        <v>60</v>
      </c>
      <c r="N1301" s="37"/>
      <c r="O1301" s="35">
        <v>60</v>
      </c>
      <c r="P1301" s="40"/>
      <c r="Q1301" s="40">
        <f t="shared" si="101"/>
        <v>0</v>
      </c>
      <c r="R1301" s="41"/>
    </row>
    <row r="1302" spans="2:21" ht="15" customHeight="1" x14ac:dyDescent="0.3">
      <c r="B1302" s="546"/>
      <c r="C1302" s="644"/>
      <c r="D1302" s="34">
        <f t="shared" si="98"/>
        <v>3231</v>
      </c>
      <c r="E1302" s="26">
        <v>46025</v>
      </c>
      <c r="F1302" s="37">
        <v>3231</v>
      </c>
      <c r="G1302" s="36">
        <v>46026</v>
      </c>
      <c r="H1302" s="76">
        <f t="shared" si="99"/>
        <v>0</v>
      </c>
      <c r="K1302" s="33"/>
      <c r="L1302" s="687">
        <v>46025</v>
      </c>
      <c r="M1302" s="34">
        <f t="shared" si="100"/>
        <v>60</v>
      </c>
      <c r="N1302" s="37"/>
      <c r="O1302" s="35">
        <v>60</v>
      </c>
      <c r="P1302" s="40"/>
      <c r="Q1302" s="40">
        <f t="shared" si="101"/>
        <v>0</v>
      </c>
      <c r="R1302" s="41"/>
    </row>
    <row r="1303" spans="2:21" ht="15" customHeight="1" x14ac:dyDescent="0.3">
      <c r="B1303" s="546"/>
      <c r="C1303" s="644"/>
      <c r="D1303" s="34">
        <f t="shared" si="98"/>
        <v>3231</v>
      </c>
      <c r="E1303" s="26">
        <v>46026</v>
      </c>
      <c r="F1303" s="37">
        <v>3231</v>
      </c>
      <c r="G1303" s="36">
        <v>46027</v>
      </c>
      <c r="H1303" s="76">
        <f t="shared" si="99"/>
        <v>0</v>
      </c>
      <c r="K1303" s="33"/>
      <c r="L1303" s="687">
        <v>46026</v>
      </c>
      <c r="M1303" s="34">
        <f t="shared" si="100"/>
        <v>60</v>
      </c>
      <c r="N1303" s="37"/>
      <c r="O1303" s="35">
        <v>60</v>
      </c>
      <c r="P1303" s="40"/>
      <c r="Q1303" s="40">
        <f t="shared" si="101"/>
        <v>0</v>
      </c>
      <c r="R1303" s="41"/>
    </row>
    <row r="1304" spans="2:21" ht="15" customHeight="1" x14ac:dyDescent="0.3">
      <c r="B1304" s="546"/>
      <c r="C1304" s="644"/>
      <c r="D1304" s="34">
        <f t="shared" si="98"/>
        <v>3231</v>
      </c>
      <c r="E1304" s="26">
        <v>46027</v>
      </c>
      <c r="F1304" s="37">
        <v>3231</v>
      </c>
      <c r="G1304" s="36">
        <v>46028</v>
      </c>
      <c r="H1304" s="76">
        <f t="shared" si="99"/>
        <v>0</v>
      </c>
      <c r="K1304" s="33"/>
      <c r="L1304" s="687">
        <v>46027</v>
      </c>
      <c r="M1304" s="34">
        <f t="shared" si="100"/>
        <v>60</v>
      </c>
      <c r="N1304" s="37"/>
      <c r="O1304" s="35">
        <v>60</v>
      </c>
      <c r="P1304" s="40"/>
      <c r="Q1304" s="40">
        <f>(M1304+N1304)-O1304</f>
        <v>0</v>
      </c>
      <c r="R1304" s="41"/>
    </row>
    <row r="1305" spans="2:21" ht="15" customHeight="1" x14ac:dyDescent="0.3">
      <c r="B1305" s="546"/>
      <c r="C1305" s="644"/>
      <c r="D1305" s="34">
        <f t="shared" si="98"/>
        <v>3231</v>
      </c>
      <c r="E1305" s="26">
        <v>46028</v>
      </c>
      <c r="F1305" s="37">
        <v>3231</v>
      </c>
      <c r="G1305" s="36">
        <v>46029</v>
      </c>
      <c r="H1305" s="76">
        <f t="shared" si="99"/>
        <v>0</v>
      </c>
      <c r="K1305" s="33"/>
      <c r="L1305" s="687">
        <v>46028</v>
      </c>
      <c r="M1305" s="34">
        <f>O1304</f>
        <v>60</v>
      </c>
      <c r="N1305" s="37"/>
      <c r="O1305" s="35">
        <v>60</v>
      </c>
      <c r="P1305" s="40"/>
      <c r="Q1305" s="40">
        <f>(M1305+N1305)-O1305</f>
        <v>0</v>
      </c>
      <c r="R1305" s="41"/>
    </row>
    <row r="1306" spans="2:21" ht="15" customHeight="1" x14ac:dyDescent="0.3">
      <c r="B1306" s="546"/>
      <c r="C1306" s="644"/>
      <c r="D1306" s="34">
        <f t="shared" si="98"/>
        <v>3231</v>
      </c>
      <c r="E1306" s="26">
        <v>46029</v>
      </c>
      <c r="F1306" s="37">
        <v>3232</v>
      </c>
      <c r="G1306" s="36">
        <v>46030</v>
      </c>
      <c r="H1306" s="76">
        <f t="shared" si="99"/>
        <v>1</v>
      </c>
      <c r="K1306" s="33"/>
      <c r="L1306" s="687">
        <v>46029</v>
      </c>
      <c r="M1306" s="34">
        <f>O1305</f>
        <v>60</v>
      </c>
      <c r="N1306" s="37"/>
      <c r="O1306" s="35">
        <v>58</v>
      </c>
      <c r="P1306" s="40"/>
      <c r="Q1306" s="40">
        <f t="shared" si="101"/>
        <v>2</v>
      </c>
      <c r="R1306" s="41"/>
    </row>
    <row r="1307" spans="2:21" ht="15" customHeight="1" x14ac:dyDescent="0.3">
      <c r="B1307" s="546"/>
      <c r="C1307" s="644"/>
      <c r="D1307" s="34">
        <f t="shared" si="98"/>
        <v>3232</v>
      </c>
      <c r="E1307" s="26">
        <v>46030</v>
      </c>
      <c r="F1307" s="37">
        <v>3232</v>
      </c>
      <c r="G1307" s="36">
        <v>46031</v>
      </c>
      <c r="H1307" s="76">
        <f t="shared" si="99"/>
        <v>0</v>
      </c>
      <c r="K1307" s="33"/>
      <c r="L1307" s="687">
        <v>46030</v>
      </c>
      <c r="M1307" s="34">
        <f t="shared" si="100"/>
        <v>58</v>
      </c>
      <c r="N1307" s="37"/>
      <c r="O1307" s="35">
        <v>58</v>
      </c>
      <c r="P1307" s="40"/>
      <c r="Q1307" s="40">
        <f t="shared" si="101"/>
        <v>0</v>
      </c>
      <c r="R1307" s="41"/>
    </row>
    <row r="1308" spans="2:21" ht="15" customHeight="1" x14ac:dyDescent="0.3">
      <c r="B1308" s="546"/>
      <c r="C1308" s="644"/>
      <c r="D1308" s="34">
        <f t="shared" si="98"/>
        <v>3232</v>
      </c>
      <c r="E1308" s="26">
        <v>46031</v>
      </c>
      <c r="F1308" s="37">
        <v>3232</v>
      </c>
      <c r="G1308" s="36">
        <v>46032</v>
      </c>
      <c r="H1308" s="76">
        <f t="shared" si="99"/>
        <v>0</v>
      </c>
      <c r="K1308" s="33"/>
      <c r="L1308" s="687">
        <v>46031</v>
      </c>
      <c r="M1308" s="34">
        <f t="shared" si="100"/>
        <v>58</v>
      </c>
      <c r="N1308" s="37"/>
      <c r="O1308" s="35">
        <v>58</v>
      </c>
      <c r="P1308" s="40"/>
      <c r="Q1308" s="40">
        <f t="shared" si="101"/>
        <v>0</v>
      </c>
      <c r="R1308" s="41"/>
    </row>
    <row r="1309" spans="2:21" ht="15" customHeight="1" x14ac:dyDescent="0.3">
      <c r="B1309" s="546"/>
      <c r="C1309" s="644"/>
      <c r="D1309" s="34">
        <f t="shared" si="98"/>
        <v>3232</v>
      </c>
      <c r="E1309" s="26">
        <v>46032</v>
      </c>
      <c r="F1309" s="37">
        <v>3232</v>
      </c>
      <c r="G1309" s="36">
        <v>46033</v>
      </c>
      <c r="H1309" s="76">
        <f t="shared" si="99"/>
        <v>0</v>
      </c>
      <c r="K1309" s="33"/>
      <c r="L1309" s="687">
        <v>46032</v>
      </c>
      <c r="M1309" s="34">
        <f t="shared" si="100"/>
        <v>58</v>
      </c>
      <c r="N1309" s="37"/>
      <c r="O1309" s="35">
        <v>58</v>
      </c>
      <c r="P1309" s="40"/>
      <c r="Q1309" s="40">
        <f>(M1309+N1309)-O1309</f>
        <v>0</v>
      </c>
      <c r="R1309" s="41"/>
    </row>
    <row r="1310" spans="2:21" ht="15" customHeight="1" x14ac:dyDescent="0.3">
      <c r="B1310" s="546"/>
      <c r="C1310" s="644"/>
      <c r="D1310" s="34">
        <f t="shared" si="98"/>
        <v>3232</v>
      </c>
      <c r="E1310" s="26">
        <v>46033</v>
      </c>
      <c r="F1310" s="37">
        <v>3232</v>
      </c>
      <c r="G1310" s="36">
        <v>46034</v>
      </c>
      <c r="H1310" s="76">
        <f t="shared" si="99"/>
        <v>0</v>
      </c>
      <c r="K1310" s="33"/>
      <c r="L1310" s="687">
        <v>46033</v>
      </c>
      <c r="M1310" s="34">
        <f>O1309</f>
        <v>58</v>
      </c>
      <c r="N1310" s="37"/>
      <c r="O1310" s="35">
        <v>58</v>
      </c>
      <c r="P1310" s="40"/>
      <c r="Q1310" s="40">
        <f>(M1310+N1310)-O1310</f>
        <v>0</v>
      </c>
      <c r="R1310" s="41"/>
    </row>
    <row r="1311" spans="2:21" ht="15" customHeight="1" x14ac:dyDescent="0.3">
      <c r="B1311" s="546"/>
      <c r="C1311" s="644"/>
      <c r="D1311" s="34">
        <f t="shared" si="98"/>
        <v>3232</v>
      </c>
      <c r="E1311" s="26">
        <v>46034</v>
      </c>
      <c r="F1311" s="37">
        <v>3232</v>
      </c>
      <c r="G1311" s="36">
        <v>46035</v>
      </c>
      <c r="H1311" s="76">
        <f t="shared" si="99"/>
        <v>0</v>
      </c>
      <c r="K1311" s="33"/>
      <c r="L1311" s="687">
        <v>46034</v>
      </c>
      <c r="M1311" s="34">
        <f>O1310</f>
        <v>58</v>
      </c>
      <c r="N1311" s="37"/>
      <c r="O1311" s="35">
        <v>58</v>
      </c>
      <c r="P1311" s="40"/>
      <c r="Q1311" s="40">
        <f t="shared" si="101"/>
        <v>0</v>
      </c>
      <c r="R1311" s="41"/>
    </row>
    <row r="1312" spans="2:21" ht="15" customHeight="1" x14ac:dyDescent="0.3">
      <c r="B1312" s="546"/>
      <c r="C1312" s="644"/>
      <c r="D1312" s="34">
        <f t="shared" si="98"/>
        <v>3232</v>
      </c>
      <c r="E1312" s="26">
        <v>46035</v>
      </c>
      <c r="F1312" s="37">
        <v>3236</v>
      </c>
      <c r="G1312" s="36">
        <v>46036</v>
      </c>
      <c r="H1312" s="76">
        <f t="shared" si="99"/>
        <v>4</v>
      </c>
      <c r="K1312" s="33"/>
      <c r="L1312" s="687">
        <v>46035</v>
      </c>
      <c r="M1312" s="34">
        <f t="shared" si="100"/>
        <v>58</v>
      </c>
      <c r="N1312" s="37"/>
      <c r="O1312" s="35">
        <v>58</v>
      </c>
      <c r="P1312" s="40"/>
      <c r="Q1312" s="40">
        <f t="shared" si="101"/>
        <v>0</v>
      </c>
      <c r="R1312" s="41"/>
    </row>
    <row r="1313" spans="2:18" ht="15" customHeight="1" x14ac:dyDescent="0.3">
      <c r="B1313" s="546"/>
      <c r="C1313" s="644"/>
      <c r="D1313" s="34">
        <f t="shared" si="98"/>
        <v>3236</v>
      </c>
      <c r="E1313" s="26">
        <v>46036</v>
      </c>
      <c r="F1313" s="37">
        <v>3238</v>
      </c>
      <c r="G1313" s="36">
        <v>46037</v>
      </c>
      <c r="H1313" s="76">
        <f t="shared" si="99"/>
        <v>2</v>
      </c>
      <c r="K1313" s="33"/>
      <c r="L1313" s="687">
        <v>46036</v>
      </c>
      <c r="M1313" s="34">
        <f t="shared" si="100"/>
        <v>58</v>
      </c>
      <c r="N1313" s="37">
        <v>30</v>
      </c>
      <c r="O1313" s="35">
        <v>78</v>
      </c>
      <c r="P1313" s="40"/>
      <c r="Q1313" s="40">
        <f t="shared" si="101"/>
        <v>10</v>
      </c>
      <c r="R1313" s="41"/>
    </row>
    <row r="1314" spans="2:18" ht="15" customHeight="1" x14ac:dyDescent="0.3">
      <c r="B1314" s="546"/>
      <c r="C1314" s="644"/>
      <c r="D1314" s="34">
        <f t="shared" si="98"/>
        <v>3238</v>
      </c>
      <c r="E1314" s="26">
        <v>46037</v>
      </c>
      <c r="F1314" s="37">
        <v>3239</v>
      </c>
      <c r="G1314" s="36">
        <v>46038</v>
      </c>
      <c r="H1314" s="76">
        <f t="shared" si="99"/>
        <v>1</v>
      </c>
      <c r="K1314" s="33"/>
      <c r="L1314" s="687">
        <v>46037</v>
      </c>
      <c r="M1314" s="34">
        <f t="shared" si="100"/>
        <v>78</v>
      </c>
      <c r="N1314" s="37"/>
      <c r="O1314" s="35">
        <v>75</v>
      </c>
      <c r="P1314" s="40"/>
      <c r="Q1314" s="40">
        <f t="shared" si="101"/>
        <v>3</v>
      </c>
      <c r="R1314" s="41"/>
    </row>
    <row r="1315" spans="2:18" ht="15" customHeight="1" x14ac:dyDescent="0.3">
      <c r="B1315" s="546"/>
      <c r="C1315" s="644"/>
      <c r="D1315" s="34">
        <f t="shared" si="98"/>
        <v>3239</v>
      </c>
      <c r="E1315" s="26">
        <v>46038</v>
      </c>
      <c r="F1315" s="37">
        <v>3239</v>
      </c>
      <c r="G1315" s="36">
        <v>46039</v>
      </c>
      <c r="H1315" s="76">
        <f t="shared" si="99"/>
        <v>0</v>
      </c>
      <c r="K1315" s="33"/>
      <c r="L1315" s="687">
        <v>46038</v>
      </c>
      <c r="M1315" s="34">
        <f t="shared" si="100"/>
        <v>75</v>
      </c>
      <c r="N1315" s="37"/>
      <c r="O1315" s="35">
        <v>75</v>
      </c>
      <c r="P1315" s="40"/>
      <c r="Q1315" s="40">
        <f t="shared" si="101"/>
        <v>0</v>
      </c>
      <c r="R1315" s="41"/>
    </row>
    <row r="1316" spans="2:18" ht="15" customHeight="1" x14ac:dyDescent="0.3">
      <c r="B1316" s="546"/>
      <c r="C1316" s="644"/>
      <c r="D1316" s="34">
        <f t="shared" si="98"/>
        <v>3239</v>
      </c>
      <c r="E1316" s="26">
        <v>46039</v>
      </c>
      <c r="F1316" s="37">
        <v>3239</v>
      </c>
      <c r="G1316" s="36">
        <v>46040</v>
      </c>
      <c r="H1316" s="76">
        <f t="shared" si="99"/>
        <v>0</v>
      </c>
      <c r="K1316" s="33"/>
      <c r="L1316" s="687">
        <v>46039</v>
      </c>
      <c r="M1316" s="34">
        <f t="shared" si="100"/>
        <v>75</v>
      </c>
      <c r="N1316" s="37"/>
      <c r="O1316" s="35">
        <v>75</v>
      </c>
      <c r="P1316" s="40"/>
      <c r="Q1316" s="40">
        <f t="shared" si="101"/>
        <v>0</v>
      </c>
      <c r="R1316" s="41"/>
    </row>
    <row r="1317" spans="2:18" ht="15" customHeight="1" x14ac:dyDescent="0.3">
      <c r="B1317" s="546"/>
      <c r="C1317" s="644"/>
      <c r="D1317" s="34">
        <f t="shared" si="98"/>
        <v>3239</v>
      </c>
      <c r="E1317" s="26">
        <v>46040</v>
      </c>
      <c r="F1317" s="37">
        <v>3242</v>
      </c>
      <c r="G1317" s="36">
        <v>46041</v>
      </c>
      <c r="H1317" s="76">
        <f t="shared" si="99"/>
        <v>3</v>
      </c>
      <c r="K1317" s="33"/>
      <c r="L1317" s="687">
        <v>46040</v>
      </c>
      <c r="M1317" s="34">
        <f t="shared" si="100"/>
        <v>75</v>
      </c>
      <c r="N1317" s="37"/>
      <c r="O1317" s="35">
        <v>75</v>
      </c>
      <c r="P1317" s="40"/>
      <c r="Q1317" s="40">
        <f t="shared" si="101"/>
        <v>0</v>
      </c>
      <c r="R1317" s="41"/>
    </row>
    <row r="1318" spans="2:18" ht="15" customHeight="1" x14ac:dyDescent="0.3">
      <c r="B1318" s="546"/>
      <c r="C1318" s="644"/>
      <c r="D1318" s="34">
        <f t="shared" si="98"/>
        <v>3242</v>
      </c>
      <c r="E1318" s="26">
        <v>46041</v>
      </c>
      <c r="F1318" s="37">
        <v>3246</v>
      </c>
      <c r="G1318" s="36">
        <v>46042</v>
      </c>
      <c r="H1318" s="76">
        <f t="shared" si="99"/>
        <v>4</v>
      </c>
      <c r="K1318" s="33"/>
      <c r="L1318" s="687">
        <v>46041</v>
      </c>
      <c r="M1318" s="34">
        <f t="shared" si="100"/>
        <v>75</v>
      </c>
      <c r="N1318" s="37"/>
      <c r="O1318" s="35">
        <v>58</v>
      </c>
      <c r="P1318" s="40"/>
      <c r="Q1318" s="40">
        <f t="shared" si="101"/>
        <v>17</v>
      </c>
      <c r="R1318" s="41"/>
    </row>
    <row r="1319" spans="2:18" ht="15" customHeight="1" x14ac:dyDescent="0.3">
      <c r="B1319" s="546"/>
      <c r="C1319" s="644"/>
      <c r="D1319" s="34">
        <f t="shared" si="98"/>
        <v>3246</v>
      </c>
      <c r="E1319" s="26">
        <v>46042</v>
      </c>
      <c r="F1319" s="37">
        <v>3249</v>
      </c>
      <c r="G1319" s="36">
        <v>46043</v>
      </c>
      <c r="H1319" s="76">
        <f t="shared" si="99"/>
        <v>3</v>
      </c>
      <c r="K1319" s="33"/>
      <c r="L1319" s="687">
        <v>46042</v>
      </c>
      <c r="M1319" s="34">
        <f t="shared" si="100"/>
        <v>58</v>
      </c>
      <c r="N1319" s="37"/>
      <c r="O1319" s="35">
        <v>52</v>
      </c>
      <c r="P1319" s="40"/>
      <c r="Q1319" s="40">
        <f t="shared" si="101"/>
        <v>6</v>
      </c>
      <c r="R1319" s="41"/>
    </row>
    <row r="1320" spans="2:18" ht="15" customHeight="1" x14ac:dyDescent="0.3">
      <c r="B1320" s="546"/>
      <c r="C1320" s="644"/>
      <c r="D1320" s="34">
        <f t="shared" si="98"/>
        <v>3249</v>
      </c>
      <c r="E1320" s="26">
        <v>46043</v>
      </c>
      <c r="F1320" s="37">
        <v>3249</v>
      </c>
      <c r="G1320" s="36">
        <v>46044</v>
      </c>
      <c r="H1320" s="76">
        <f t="shared" si="99"/>
        <v>0</v>
      </c>
      <c r="K1320" s="33"/>
      <c r="L1320" s="687">
        <v>46043</v>
      </c>
      <c r="M1320" s="34">
        <f t="shared" si="100"/>
        <v>52</v>
      </c>
      <c r="N1320" s="37"/>
      <c r="O1320" s="35">
        <v>50</v>
      </c>
      <c r="P1320" s="40"/>
      <c r="Q1320" s="40">
        <f t="shared" si="101"/>
        <v>2</v>
      </c>
      <c r="R1320" s="41"/>
    </row>
    <row r="1321" spans="2:18" ht="15" customHeight="1" x14ac:dyDescent="0.3">
      <c r="B1321" s="546"/>
      <c r="C1321" s="644"/>
      <c r="D1321" s="34">
        <f t="shared" si="98"/>
        <v>3249</v>
      </c>
      <c r="E1321" s="26">
        <v>46044</v>
      </c>
      <c r="F1321" s="37">
        <v>3256</v>
      </c>
      <c r="G1321" s="36">
        <v>46045</v>
      </c>
      <c r="H1321" s="76">
        <f t="shared" si="99"/>
        <v>7</v>
      </c>
      <c r="K1321" s="33"/>
      <c r="L1321" s="687">
        <v>46044</v>
      </c>
      <c r="M1321" s="34">
        <f t="shared" si="100"/>
        <v>50</v>
      </c>
      <c r="N1321" s="37"/>
      <c r="O1321" s="35">
        <v>40</v>
      </c>
      <c r="P1321" s="40"/>
      <c r="Q1321" s="40">
        <f t="shared" si="101"/>
        <v>10</v>
      </c>
      <c r="R1321" s="41"/>
    </row>
    <row r="1322" spans="2:18" ht="15" customHeight="1" x14ac:dyDescent="0.3">
      <c r="B1322" s="546"/>
      <c r="C1322" s="644"/>
      <c r="D1322" s="34">
        <f t="shared" si="98"/>
        <v>3256</v>
      </c>
      <c r="E1322" s="26">
        <v>46045</v>
      </c>
      <c r="F1322" s="37">
        <v>3256</v>
      </c>
      <c r="G1322" s="36">
        <v>46046</v>
      </c>
      <c r="H1322" s="76">
        <f t="shared" si="99"/>
        <v>0</v>
      </c>
      <c r="K1322" s="33"/>
      <c r="L1322" s="687">
        <v>46045</v>
      </c>
      <c r="M1322" s="34">
        <f t="shared" si="100"/>
        <v>40</v>
      </c>
      <c r="N1322" s="37"/>
      <c r="O1322" s="35">
        <v>7</v>
      </c>
      <c r="P1322" s="40"/>
      <c r="Q1322" s="40">
        <f t="shared" si="101"/>
        <v>33</v>
      </c>
      <c r="R1322" s="41"/>
    </row>
    <row r="1323" spans="2:18" ht="15" customHeight="1" x14ac:dyDescent="0.3">
      <c r="B1323" s="546"/>
      <c r="C1323" s="644"/>
      <c r="D1323" s="34">
        <f t="shared" si="98"/>
        <v>3256</v>
      </c>
      <c r="E1323" s="26">
        <v>46046</v>
      </c>
      <c r="F1323" s="37">
        <v>3256</v>
      </c>
      <c r="G1323" s="36">
        <v>46047</v>
      </c>
      <c r="H1323" s="76">
        <f t="shared" si="99"/>
        <v>0</v>
      </c>
      <c r="K1323" s="33"/>
      <c r="L1323" s="687">
        <v>46046</v>
      </c>
      <c r="M1323" s="34">
        <f t="shared" si="100"/>
        <v>7</v>
      </c>
      <c r="N1323" s="37"/>
      <c r="O1323" s="35">
        <v>7</v>
      </c>
      <c r="P1323" s="40"/>
      <c r="Q1323" s="40">
        <f t="shared" si="101"/>
        <v>0</v>
      </c>
      <c r="R1323" s="41"/>
    </row>
    <row r="1324" spans="2:18" ht="15" customHeight="1" x14ac:dyDescent="0.3">
      <c r="B1324" s="546"/>
      <c r="C1324" s="644"/>
      <c r="D1324" s="34">
        <f t="shared" si="98"/>
        <v>3256</v>
      </c>
      <c r="E1324" s="26">
        <v>46047</v>
      </c>
      <c r="F1324" s="37">
        <v>3256</v>
      </c>
      <c r="G1324" s="36">
        <v>46048</v>
      </c>
      <c r="H1324" s="76">
        <f t="shared" si="99"/>
        <v>0</v>
      </c>
      <c r="K1324" s="33"/>
      <c r="L1324" s="687">
        <v>46047</v>
      </c>
      <c r="M1324" s="34">
        <f t="shared" si="100"/>
        <v>7</v>
      </c>
      <c r="N1324" s="37"/>
      <c r="O1324" s="35">
        <v>7</v>
      </c>
      <c r="P1324" s="40"/>
      <c r="Q1324" s="40">
        <f t="shared" si="101"/>
        <v>0</v>
      </c>
      <c r="R1324" s="41"/>
    </row>
    <row r="1325" spans="2:18" ht="15" customHeight="1" x14ac:dyDescent="0.3">
      <c r="B1325" s="546"/>
      <c r="C1325" s="644"/>
      <c r="D1325" s="34">
        <f t="shared" si="98"/>
        <v>3256</v>
      </c>
      <c r="E1325" s="26">
        <v>46048</v>
      </c>
      <c r="F1325" s="37">
        <v>3262</v>
      </c>
      <c r="G1325" s="36">
        <v>46049</v>
      </c>
      <c r="H1325" s="76">
        <f t="shared" si="99"/>
        <v>6</v>
      </c>
      <c r="K1325" s="33"/>
      <c r="L1325" s="687">
        <v>46048</v>
      </c>
      <c r="M1325" s="34">
        <f t="shared" si="100"/>
        <v>7</v>
      </c>
      <c r="N1325" s="37"/>
      <c r="O1325" s="35">
        <v>7</v>
      </c>
      <c r="P1325" s="40"/>
      <c r="Q1325" s="40">
        <f t="shared" si="101"/>
        <v>0</v>
      </c>
      <c r="R1325" s="41"/>
    </row>
    <row r="1326" spans="2:18" ht="15" customHeight="1" x14ac:dyDescent="0.3">
      <c r="B1326" s="546"/>
      <c r="C1326" s="644"/>
      <c r="D1326" s="34">
        <f t="shared" ref="D1326:D1334" si="102">F1325</f>
        <v>3262</v>
      </c>
      <c r="E1326" s="26">
        <v>46049</v>
      </c>
      <c r="F1326" s="37">
        <v>3262</v>
      </c>
      <c r="G1326" s="36">
        <v>46050</v>
      </c>
      <c r="H1326" s="76">
        <f t="shared" ref="H1326:H1334" si="103">F1326-D1326</f>
        <v>0</v>
      </c>
      <c r="K1326" s="33"/>
      <c r="L1326" s="687">
        <v>46049</v>
      </c>
      <c r="M1326" s="34">
        <f t="shared" ref="M1326:M1334" si="104">O1325</f>
        <v>7</v>
      </c>
      <c r="N1326" s="37">
        <v>30</v>
      </c>
      <c r="O1326" s="35">
        <v>7</v>
      </c>
      <c r="P1326" s="40"/>
      <c r="Q1326" s="40">
        <f t="shared" ref="Q1326:Q1334" si="105">(M1326+N1326)-O1326</f>
        <v>30</v>
      </c>
      <c r="R1326" s="41"/>
    </row>
    <row r="1327" spans="2:18" ht="15" customHeight="1" x14ac:dyDescent="0.3">
      <c r="B1327" s="546"/>
      <c r="C1327" s="644"/>
      <c r="D1327" s="34">
        <f t="shared" si="102"/>
        <v>3262</v>
      </c>
      <c r="E1327" s="26">
        <v>46050</v>
      </c>
      <c r="F1327" s="37">
        <v>3262</v>
      </c>
      <c r="G1327" s="36">
        <v>46051</v>
      </c>
      <c r="H1327" s="76">
        <f t="shared" si="103"/>
        <v>0</v>
      </c>
      <c r="K1327" s="33"/>
      <c r="L1327" s="687">
        <v>46050</v>
      </c>
      <c r="M1327" s="34">
        <f t="shared" si="104"/>
        <v>7</v>
      </c>
      <c r="N1327" s="37">
        <v>90</v>
      </c>
      <c r="O1327" s="35">
        <v>106</v>
      </c>
      <c r="P1327" s="40"/>
      <c r="Q1327" s="40">
        <f t="shared" si="105"/>
        <v>-9</v>
      </c>
      <c r="R1327" s="41"/>
    </row>
    <row r="1328" spans="2:18" ht="15" customHeight="1" x14ac:dyDescent="0.3">
      <c r="B1328" s="546"/>
      <c r="C1328" s="644"/>
      <c r="D1328" s="34">
        <f t="shared" si="102"/>
        <v>3262</v>
      </c>
      <c r="E1328" s="26">
        <v>46051</v>
      </c>
      <c r="F1328" s="37">
        <v>3262</v>
      </c>
      <c r="G1328" s="36">
        <v>46052</v>
      </c>
      <c r="H1328" s="76">
        <f t="shared" si="103"/>
        <v>0</v>
      </c>
      <c r="K1328" s="33"/>
      <c r="L1328" s="687">
        <v>46051</v>
      </c>
      <c r="M1328" s="34">
        <f t="shared" si="104"/>
        <v>106</v>
      </c>
      <c r="N1328" s="37"/>
      <c r="O1328" s="35">
        <v>106</v>
      </c>
      <c r="P1328" s="40"/>
      <c r="Q1328" s="40">
        <f t="shared" si="105"/>
        <v>0</v>
      </c>
      <c r="R1328" s="41"/>
    </row>
    <row r="1329" spans="2:19" ht="15" customHeight="1" x14ac:dyDescent="0.3">
      <c r="B1329" s="546"/>
      <c r="C1329" s="644"/>
      <c r="D1329" s="34">
        <f t="shared" si="102"/>
        <v>3262</v>
      </c>
      <c r="E1329" s="26">
        <v>46052</v>
      </c>
      <c r="F1329" s="37">
        <v>3263</v>
      </c>
      <c r="G1329" s="36">
        <v>46053</v>
      </c>
      <c r="H1329" s="76">
        <f t="shared" si="103"/>
        <v>1</v>
      </c>
      <c r="I1329">
        <f>SUM(H1299:H1329)</f>
        <v>33</v>
      </c>
      <c r="K1329" s="33"/>
      <c r="L1329" s="687">
        <v>46052</v>
      </c>
      <c r="M1329" s="34">
        <f t="shared" si="104"/>
        <v>106</v>
      </c>
      <c r="N1329" s="37"/>
      <c r="O1329" s="35">
        <v>106</v>
      </c>
      <c r="P1329" s="40"/>
      <c r="Q1329" s="40">
        <f t="shared" si="105"/>
        <v>0</v>
      </c>
      <c r="R1329" s="41"/>
    </row>
    <row r="1330" spans="2:19" ht="15" customHeight="1" x14ac:dyDescent="0.3">
      <c r="B1330" s="546"/>
      <c r="C1330" s="644"/>
      <c r="D1330" s="34">
        <f t="shared" si="102"/>
        <v>3263</v>
      </c>
      <c r="E1330" s="26">
        <v>46053</v>
      </c>
      <c r="F1330" s="37">
        <v>3263</v>
      </c>
      <c r="G1330" s="36">
        <v>46054</v>
      </c>
      <c r="H1330" s="76">
        <f t="shared" si="103"/>
        <v>0</v>
      </c>
      <c r="K1330" s="33"/>
      <c r="L1330" s="687">
        <v>46053</v>
      </c>
      <c r="M1330" s="34">
        <f t="shared" si="104"/>
        <v>106</v>
      </c>
      <c r="N1330" s="37"/>
      <c r="O1330" s="35">
        <v>106</v>
      </c>
      <c r="P1330" s="40"/>
      <c r="Q1330" s="40">
        <f t="shared" si="105"/>
        <v>0</v>
      </c>
      <c r="R1330" s="41"/>
      <c r="S1330" s="48">
        <f>SUM(Q1300:Q1330)</f>
        <v>104</v>
      </c>
    </row>
    <row r="1331" spans="2:19" ht="15" customHeight="1" x14ac:dyDescent="0.3">
      <c r="B1331" s="546"/>
      <c r="C1331" s="644"/>
      <c r="D1331" s="34">
        <f t="shared" si="102"/>
        <v>3263</v>
      </c>
      <c r="E1331" s="26">
        <v>46054</v>
      </c>
      <c r="F1331" s="37">
        <v>3264</v>
      </c>
      <c r="G1331" s="36">
        <v>46055</v>
      </c>
      <c r="H1331" s="76">
        <f t="shared" si="103"/>
        <v>1</v>
      </c>
      <c r="K1331" s="33"/>
      <c r="L1331" s="687">
        <v>46054</v>
      </c>
      <c r="M1331" s="34">
        <f t="shared" si="104"/>
        <v>106</v>
      </c>
      <c r="N1331" s="37"/>
      <c r="O1331" s="35">
        <v>106</v>
      </c>
      <c r="P1331" s="40"/>
      <c r="Q1331" s="40">
        <f t="shared" si="105"/>
        <v>0</v>
      </c>
      <c r="R1331" s="41"/>
    </row>
    <row r="1332" spans="2:19" ht="15" customHeight="1" x14ac:dyDescent="0.3">
      <c r="B1332" s="546"/>
      <c r="C1332" s="644"/>
      <c r="D1332" s="34">
        <f t="shared" si="102"/>
        <v>3264</v>
      </c>
      <c r="E1332" s="26">
        <v>46055</v>
      </c>
      <c r="F1332" s="37">
        <v>3275</v>
      </c>
      <c r="G1332" s="36">
        <v>46056</v>
      </c>
      <c r="H1332" s="76">
        <f t="shared" si="103"/>
        <v>11</v>
      </c>
      <c r="K1332" s="33"/>
      <c r="L1332" s="687">
        <v>46055</v>
      </c>
      <c r="M1332" s="34">
        <f t="shared" si="104"/>
        <v>106</v>
      </c>
      <c r="N1332" s="37"/>
      <c r="O1332" s="35">
        <v>52</v>
      </c>
      <c r="P1332" s="40"/>
      <c r="Q1332" s="40">
        <f t="shared" si="105"/>
        <v>54</v>
      </c>
      <c r="R1332" s="41"/>
    </row>
    <row r="1333" spans="2:19" ht="15" customHeight="1" x14ac:dyDescent="0.3">
      <c r="B1333" s="546"/>
      <c r="C1333" s="644"/>
      <c r="D1333" s="34">
        <f t="shared" si="102"/>
        <v>3275</v>
      </c>
      <c r="E1333" s="26">
        <v>46056</v>
      </c>
      <c r="F1333" s="37">
        <v>3287</v>
      </c>
      <c r="G1333" s="36">
        <v>46057</v>
      </c>
      <c r="H1333" s="76">
        <f t="shared" si="103"/>
        <v>12</v>
      </c>
      <c r="K1333" s="33"/>
      <c r="L1333" s="687">
        <v>46056</v>
      </c>
      <c r="M1333" s="34">
        <f t="shared" si="104"/>
        <v>52</v>
      </c>
      <c r="N1333" s="37">
        <v>30</v>
      </c>
      <c r="O1333" s="35">
        <v>40</v>
      </c>
      <c r="P1333" s="40"/>
      <c r="Q1333" s="40">
        <f t="shared" si="105"/>
        <v>42</v>
      </c>
      <c r="R1333" s="41"/>
    </row>
    <row r="1334" spans="2:19" ht="15" customHeight="1" x14ac:dyDescent="0.3">
      <c r="B1334" s="546"/>
      <c r="C1334" s="644"/>
      <c r="D1334" s="34">
        <f t="shared" si="102"/>
        <v>3287</v>
      </c>
      <c r="E1334" s="26">
        <v>46057</v>
      </c>
      <c r="F1334" s="37">
        <v>3288</v>
      </c>
      <c r="G1334" s="36">
        <v>46058</v>
      </c>
      <c r="H1334" s="76">
        <f t="shared" si="103"/>
        <v>1</v>
      </c>
      <c r="K1334" s="33"/>
      <c r="L1334" s="687">
        <v>46057</v>
      </c>
      <c r="M1334" s="34">
        <f t="shared" si="104"/>
        <v>40</v>
      </c>
      <c r="N1334" s="37">
        <v>30</v>
      </c>
      <c r="O1334" s="35">
        <v>60</v>
      </c>
      <c r="P1334" s="40"/>
      <c r="Q1334" s="40">
        <f t="shared" si="105"/>
        <v>10</v>
      </c>
      <c r="R1334" s="41"/>
    </row>
    <row r="1335" spans="2:19" ht="15" customHeight="1" x14ac:dyDescent="0.3">
      <c r="B1335" s="546"/>
      <c r="C1335" s="644"/>
      <c r="D1335" s="34">
        <f t="shared" ref="D1335:D1349" si="106">F1334</f>
        <v>3288</v>
      </c>
      <c r="E1335" s="26">
        <v>46058</v>
      </c>
      <c r="F1335" s="37">
        <v>3289</v>
      </c>
      <c r="G1335" s="36">
        <v>46059</v>
      </c>
      <c r="H1335" s="76">
        <f t="shared" ref="H1335:H1349" si="107">F1335-D1335</f>
        <v>1</v>
      </c>
      <c r="K1335" s="33"/>
      <c r="L1335" s="687">
        <v>46058</v>
      </c>
      <c r="M1335" s="34">
        <f t="shared" ref="M1335:M1349" si="108">O1334</f>
        <v>60</v>
      </c>
      <c r="N1335" s="37"/>
      <c r="O1335" s="35">
        <v>56</v>
      </c>
      <c r="P1335" s="40"/>
      <c r="Q1335" s="40">
        <f t="shared" ref="Q1335:Q1349" si="109">(M1335+N1335)-O1335</f>
        <v>4</v>
      </c>
      <c r="R1335" s="41"/>
    </row>
    <row r="1336" spans="2:19" ht="15" customHeight="1" x14ac:dyDescent="0.3">
      <c r="B1336" s="546"/>
      <c r="C1336" s="644"/>
      <c r="D1336" s="34">
        <f t="shared" si="106"/>
        <v>3289</v>
      </c>
      <c r="E1336" s="26">
        <v>46059</v>
      </c>
      <c r="F1336" s="37">
        <v>3289</v>
      </c>
      <c r="G1336" s="36">
        <v>46060</v>
      </c>
      <c r="H1336" s="76">
        <f t="shared" si="107"/>
        <v>0</v>
      </c>
      <c r="K1336" s="33"/>
      <c r="L1336" s="687">
        <v>46059</v>
      </c>
      <c r="M1336" s="34">
        <f t="shared" si="108"/>
        <v>56</v>
      </c>
      <c r="N1336" s="37"/>
      <c r="O1336" s="35">
        <v>56</v>
      </c>
      <c r="P1336" s="40"/>
      <c r="Q1336" s="40">
        <f t="shared" si="109"/>
        <v>0</v>
      </c>
      <c r="R1336" s="41"/>
    </row>
    <row r="1337" spans="2:19" ht="15" customHeight="1" x14ac:dyDescent="0.3">
      <c r="B1337" s="546"/>
      <c r="C1337" s="644"/>
      <c r="D1337" s="34">
        <f t="shared" si="106"/>
        <v>3289</v>
      </c>
      <c r="E1337" s="26">
        <v>46060</v>
      </c>
      <c r="F1337" s="37">
        <v>3294</v>
      </c>
      <c r="G1337" s="36">
        <v>46061</v>
      </c>
      <c r="H1337" s="76">
        <f t="shared" si="107"/>
        <v>5</v>
      </c>
      <c r="K1337" s="33"/>
      <c r="L1337" s="687">
        <v>46060</v>
      </c>
      <c r="M1337" s="34">
        <f t="shared" si="108"/>
        <v>56</v>
      </c>
      <c r="N1337" s="37"/>
      <c r="O1337" s="35">
        <v>40</v>
      </c>
      <c r="P1337" s="40"/>
      <c r="Q1337" s="40">
        <f t="shared" si="109"/>
        <v>16</v>
      </c>
      <c r="R1337" s="41"/>
    </row>
    <row r="1338" spans="2:19" ht="15" customHeight="1" x14ac:dyDescent="0.3">
      <c r="B1338" s="546"/>
      <c r="C1338" s="644"/>
      <c r="D1338" s="34">
        <f t="shared" si="106"/>
        <v>3294</v>
      </c>
      <c r="E1338" s="26">
        <v>46061</v>
      </c>
      <c r="F1338" s="37">
        <v>3295</v>
      </c>
      <c r="G1338" s="36">
        <v>46062</v>
      </c>
      <c r="H1338" s="76">
        <f t="shared" si="107"/>
        <v>1</v>
      </c>
      <c r="K1338" s="33"/>
      <c r="L1338" s="687">
        <v>46061</v>
      </c>
      <c r="M1338" s="34">
        <f t="shared" si="108"/>
        <v>40</v>
      </c>
      <c r="N1338" s="37"/>
      <c r="O1338" s="35">
        <v>35</v>
      </c>
      <c r="P1338" s="40"/>
      <c r="Q1338" s="40">
        <f t="shared" si="109"/>
        <v>5</v>
      </c>
      <c r="R1338" s="41"/>
    </row>
    <row r="1339" spans="2:19" ht="15" customHeight="1" x14ac:dyDescent="0.3">
      <c r="B1339" s="546"/>
      <c r="C1339" s="644"/>
      <c r="D1339" s="34">
        <f t="shared" si="106"/>
        <v>3295</v>
      </c>
      <c r="E1339" s="26">
        <v>46062</v>
      </c>
      <c r="F1339" s="37">
        <v>3301</v>
      </c>
      <c r="G1339" s="36">
        <v>46063</v>
      </c>
      <c r="H1339" s="76">
        <f t="shared" si="107"/>
        <v>6</v>
      </c>
      <c r="K1339" s="33"/>
      <c r="L1339" s="687">
        <v>46062</v>
      </c>
      <c r="M1339" s="34">
        <f t="shared" si="108"/>
        <v>35</v>
      </c>
      <c r="N1339" s="37">
        <v>90</v>
      </c>
      <c r="O1339" s="35">
        <v>65</v>
      </c>
      <c r="P1339" s="40"/>
      <c r="Q1339" s="40">
        <f t="shared" si="109"/>
        <v>60</v>
      </c>
      <c r="R1339" s="41"/>
    </row>
    <row r="1340" spans="2:19" ht="15" customHeight="1" x14ac:dyDescent="0.3">
      <c r="B1340" s="546"/>
      <c r="C1340" s="644"/>
      <c r="D1340" s="34">
        <f t="shared" si="106"/>
        <v>3301</v>
      </c>
      <c r="E1340" s="26">
        <v>46063</v>
      </c>
      <c r="F1340" s="37">
        <v>3304</v>
      </c>
      <c r="G1340" s="36">
        <v>46064</v>
      </c>
      <c r="H1340" s="76">
        <f t="shared" si="107"/>
        <v>3</v>
      </c>
      <c r="K1340" s="33"/>
      <c r="L1340" s="687">
        <v>46063</v>
      </c>
      <c r="M1340" s="34">
        <f t="shared" si="108"/>
        <v>65</v>
      </c>
      <c r="N1340" s="37"/>
      <c r="O1340" s="35">
        <v>65</v>
      </c>
      <c r="P1340" s="40"/>
      <c r="Q1340" s="40">
        <f t="shared" si="109"/>
        <v>0</v>
      </c>
      <c r="R1340" s="41"/>
    </row>
    <row r="1341" spans="2:19" ht="15" customHeight="1" x14ac:dyDescent="0.3">
      <c r="B1341" s="546"/>
      <c r="C1341" s="644"/>
      <c r="D1341" s="34">
        <f t="shared" si="106"/>
        <v>3304</v>
      </c>
      <c r="E1341" s="26">
        <v>46064</v>
      </c>
      <c r="F1341" s="37">
        <v>3310</v>
      </c>
      <c r="G1341" s="36">
        <v>46065</v>
      </c>
      <c r="H1341" s="76">
        <f t="shared" si="107"/>
        <v>6</v>
      </c>
      <c r="K1341" s="33"/>
      <c r="L1341" s="687">
        <v>46064</v>
      </c>
      <c r="M1341" s="34">
        <f t="shared" si="108"/>
        <v>65</v>
      </c>
      <c r="N1341" s="37"/>
      <c r="O1341" s="35">
        <v>50</v>
      </c>
      <c r="P1341" s="40"/>
      <c r="Q1341" s="40">
        <f t="shared" si="109"/>
        <v>15</v>
      </c>
      <c r="R1341" s="41"/>
    </row>
    <row r="1342" spans="2:19" ht="15" customHeight="1" x14ac:dyDescent="0.3">
      <c r="B1342" s="546"/>
      <c r="C1342" s="644"/>
      <c r="D1342" s="34">
        <f t="shared" si="106"/>
        <v>3310</v>
      </c>
      <c r="E1342" s="26">
        <v>46065</v>
      </c>
      <c r="F1342" s="37">
        <v>3315</v>
      </c>
      <c r="G1342" s="36">
        <v>46066</v>
      </c>
      <c r="H1342" s="76">
        <f t="shared" si="107"/>
        <v>5</v>
      </c>
      <c r="K1342" s="33"/>
      <c r="L1342" s="687">
        <v>46065</v>
      </c>
      <c r="M1342" s="34">
        <f t="shared" si="108"/>
        <v>50</v>
      </c>
      <c r="N1342" s="37"/>
      <c r="O1342" s="35">
        <v>28</v>
      </c>
      <c r="P1342" s="40"/>
      <c r="Q1342" s="40">
        <f t="shared" si="109"/>
        <v>22</v>
      </c>
      <c r="R1342" s="41"/>
    </row>
    <row r="1343" spans="2:19" ht="15" customHeight="1" x14ac:dyDescent="0.3">
      <c r="B1343" s="546"/>
      <c r="C1343" s="644"/>
      <c r="D1343" s="34">
        <f t="shared" si="106"/>
        <v>3315</v>
      </c>
      <c r="E1343" s="26">
        <v>46066</v>
      </c>
      <c r="F1343" s="37">
        <v>3315</v>
      </c>
      <c r="G1343" s="36">
        <v>46067</v>
      </c>
      <c r="H1343" s="76">
        <f t="shared" si="107"/>
        <v>0</v>
      </c>
      <c r="K1343" s="33"/>
      <c r="L1343" s="687">
        <v>46066</v>
      </c>
      <c r="M1343" s="34">
        <f t="shared" si="108"/>
        <v>28</v>
      </c>
      <c r="N1343" s="37"/>
      <c r="O1343" s="35">
        <v>28</v>
      </c>
      <c r="P1343" s="40"/>
      <c r="Q1343" s="40">
        <f t="shared" si="109"/>
        <v>0</v>
      </c>
      <c r="R1343" s="41"/>
    </row>
    <row r="1344" spans="2:19" ht="15" customHeight="1" x14ac:dyDescent="0.3">
      <c r="B1344" s="546"/>
      <c r="C1344" s="644"/>
      <c r="D1344" s="34">
        <f t="shared" si="106"/>
        <v>3315</v>
      </c>
      <c r="E1344" s="26">
        <v>46067</v>
      </c>
      <c r="F1344" s="37">
        <v>3315</v>
      </c>
      <c r="G1344" s="36">
        <v>46068</v>
      </c>
      <c r="H1344" s="76">
        <f t="shared" si="107"/>
        <v>0</v>
      </c>
      <c r="K1344" s="33"/>
      <c r="L1344" s="687">
        <v>46067</v>
      </c>
      <c r="M1344" s="34">
        <f t="shared" si="108"/>
        <v>28</v>
      </c>
      <c r="N1344" s="37"/>
      <c r="O1344" s="35">
        <v>28</v>
      </c>
      <c r="P1344" s="40"/>
      <c r="Q1344" s="40">
        <f t="shared" si="109"/>
        <v>0</v>
      </c>
      <c r="R1344" s="41"/>
    </row>
    <row r="1345" spans="2:19" ht="15" customHeight="1" x14ac:dyDescent="0.3">
      <c r="B1345" s="546"/>
      <c r="C1345" s="644"/>
      <c r="D1345" s="34">
        <f t="shared" si="106"/>
        <v>3315</v>
      </c>
      <c r="E1345" s="26">
        <v>46068</v>
      </c>
      <c r="F1345" s="37">
        <v>3315</v>
      </c>
      <c r="G1345" s="36">
        <v>46069</v>
      </c>
      <c r="H1345" s="76">
        <f t="shared" si="107"/>
        <v>0</v>
      </c>
      <c r="K1345" s="33"/>
      <c r="L1345" s="687">
        <v>46068</v>
      </c>
      <c r="M1345" s="34">
        <f t="shared" si="108"/>
        <v>28</v>
      </c>
      <c r="N1345" s="37"/>
      <c r="O1345" s="35">
        <v>28</v>
      </c>
      <c r="P1345" s="40"/>
      <c r="Q1345" s="40">
        <f t="shared" si="109"/>
        <v>0</v>
      </c>
      <c r="R1345" s="41"/>
    </row>
    <row r="1346" spans="2:19" ht="15" customHeight="1" x14ac:dyDescent="0.3">
      <c r="B1346" s="546"/>
      <c r="C1346" s="644"/>
      <c r="D1346" s="34">
        <f t="shared" si="106"/>
        <v>3315</v>
      </c>
      <c r="E1346" s="26">
        <v>46069</v>
      </c>
      <c r="F1346" s="37">
        <v>3316</v>
      </c>
      <c r="G1346" s="36">
        <v>46070</v>
      </c>
      <c r="H1346" s="76">
        <f t="shared" si="107"/>
        <v>1</v>
      </c>
      <c r="K1346" s="33"/>
      <c r="L1346" s="687">
        <v>46069</v>
      </c>
      <c r="M1346" s="34">
        <f t="shared" si="108"/>
        <v>28</v>
      </c>
      <c r="N1346" s="37"/>
      <c r="O1346" s="35">
        <v>22</v>
      </c>
      <c r="P1346" s="40"/>
      <c r="Q1346" s="40">
        <f t="shared" si="109"/>
        <v>6</v>
      </c>
      <c r="R1346" s="41"/>
    </row>
    <row r="1347" spans="2:19" ht="15" customHeight="1" x14ac:dyDescent="0.3">
      <c r="B1347" s="546"/>
      <c r="C1347" s="644"/>
      <c r="D1347" s="34">
        <f t="shared" si="106"/>
        <v>3316</v>
      </c>
      <c r="E1347" s="26">
        <v>46070</v>
      </c>
      <c r="F1347" s="37">
        <v>3320</v>
      </c>
      <c r="G1347" s="36">
        <v>46071</v>
      </c>
      <c r="H1347" s="76">
        <f t="shared" si="107"/>
        <v>4</v>
      </c>
      <c r="K1347" s="33"/>
      <c r="L1347" s="687">
        <v>46070</v>
      </c>
      <c r="M1347" s="34">
        <f t="shared" si="108"/>
        <v>22</v>
      </c>
      <c r="N1347" s="37"/>
      <c r="O1347" s="35">
        <v>7</v>
      </c>
      <c r="P1347" s="40"/>
      <c r="Q1347" s="40">
        <f t="shared" si="109"/>
        <v>15</v>
      </c>
      <c r="R1347" s="41"/>
    </row>
    <row r="1348" spans="2:19" ht="15" customHeight="1" x14ac:dyDescent="0.3">
      <c r="B1348" s="546"/>
      <c r="C1348" s="644"/>
      <c r="D1348" s="34">
        <f t="shared" si="106"/>
        <v>3320</v>
      </c>
      <c r="E1348" s="26">
        <v>46071</v>
      </c>
      <c r="F1348" s="37">
        <v>3323</v>
      </c>
      <c r="G1348" s="36">
        <v>46072</v>
      </c>
      <c r="H1348" s="76">
        <f t="shared" si="107"/>
        <v>3</v>
      </c>
      <c r="K1348" s="33"/>
      <c r="L1348" s="687">
        <v>46071</v>
      </c>
      <c r="M1348" s="34">
        <f t="shared" si="108"/>
        <v>7</v>
      </c>
      <c r="N1348" s="37">
        <v>60</v>
      </c>
      <c r="O1348" s="35">
        <v>45</v>
      </c>
      <c r="P1348" s="40"/>
      <c r="Q1348" s="40">
        <f t="shared" si="109"/>
        <v>22</v>
      </c>
      <c r="R1348" s="41"/>
    </row>
    <row r="1349" spans="2:19" ht="15" customHeight="1" x14ac:dyDescent="0.3">
      <c r="B1349" s="546"/>
      <c r="C1349" s="644"/>
      <c r="D1349" s="34">
        <f t="shared" si="106"/>
        <v>3323</v>
      </c>
      <c r="E1349" s="26">
        <v>46072</v>
      </c>
      <c r="F1349" s="37">
        <v>3323</v>
      </c>
      <c r="G1349" s="36">
        <v>46073</v>
      </c>
      <c r="H1349" s="76">
        <f t="shared" si="107"/>
        <v>0</v>
      </c>
      <c r="K1349" s="33"/>
      <c r="L1349" s="687">
        <v>46072</v>
      </c>
      <c r="M1349" s="34">
        <f t="shared" si="108"/>
        <v>45</v>
      </c>
      <c r="N1349" s="37">
        <v>90</v>
      </c>
      <c r="O1349" s="35">
        <v>135</v>
      </c>
      <c r="P1349" s="40"/>
      <c r="Q1349" s="40">
        <f t="shared" si="109"/>
        <v>0</v>
      </c>
      <c r="R1349" s="41"/>
    </row>
    <row r="1350" spans="2:19" ht="15" customHeight="1" x14ac:dyDescent="0.3">
      <c r="B1350" s="546"/>
      <c r="C1350" s="644"/>
      <c r="D1350" s="34">
        <f t="shared" ref="D1350:D1413" si="110">F1349</f>
        <v>3323</v>
      </c>
      <c r="E1350" s="26">
        <v>46073</v>
      </c>
      <c r="F1350" s="37">
        <v>3323</v>
      </c>
      <c r="G1350" s="36">
        <v>46074</v>
      </c>
      <c r="H1350" s="76">
        <f t="shared" ref="H1350:H1413" si="111">F1350-D1350</f>
        <v>0</v>
      </c>
      <c r="K1350" s="33"/>
      <c r="L1350" s="687">
        <v>46073</v>
      </c>
      <c r="M1350" s="34">
        <f t="shared" ref="M1350:M1413" si="112">O1349</f>
        <v>135</v>
      </c>
      <c r="N1350" s="37"/>
      <c r="O1350" s="35">
        <v>135</v>
      </c>
      <c r="P1350" s="40"/>
      <c r="Q1350" s="40">
        <f t="shared" ref="Q1350:Q1413" si="113">(M1350+N1350)-O1350</f>
        <v>0</v>
      </c>
      <c r="R1350" s="41"/>
    </row>
    <row r="1351" spans="2:19" ht="15" customHeight="1" x14ac:dyDescent="0.3">
      <c r="B1351" s="546"/>
      <c r="C1351" s="644"/>
      <c r="D1351" s="34">
        <f t="shared" si="110"/>
        <v>3323</v>
      </c>
      <c r="E1351" s="26">
        <v>46074</v>
      </c>
      <c r="F1351" s="37">
        <v>3323</v>
      </c>
      <c r="G1351" s="36">
        <v>46075</v>
      </c>
      <c r="H1351" s="76">
        <f t="shared" si="111"/>
        <v>0</v>
      </c>
      <c r="K1351" s="33"/>
      <c r="L1351" s="687">
        <v>46074</v>
      </c>
      <c r="M1351" s="34">
        <f t="shared" si="112"/>
        <v>135</v>
      </c>
      <c r="N1351" s="37"/>
      <c r="O1351" s="35">
        <v>135</v>
      </c>
      <c r="P1351" s="40"/>
      <c r="Q1351" s="40">
        <f t="shared" si="113"/>
        <v>0</v>
      </c>
      <c r="R1351" s="41"/>
    </row>
    <row r="1352" spans="2:19" ht="15" customHeight="1" x14ac:dyDescent="0.3">
      <c r="B1352" s="546"/>
      <c r="C1352" s="644"/>
      <c r="D1352" s="34">
        <f t="shared" si="110"/>
        <v>3323</v>
      </c>
      <c r="E1352" s="26">
        <v>46075</v>
      </c>
      <c r="F1352" s="37">
        <v>3323</v>
      </c>
      <c r="G1352" s="36">
        <v>46076</v>
      </c>
      <c r="H1352" s="76">
        <f t="shared" si="111"/>
        <v>0</v>
      </c>
      <c r="K1352" s="33"/>
      <c r="L1352" s="687">
        <v>46075</v>
      </c>
      <c r="M1352" s="34">
        <f t="shared" si="112"/>
        <v>135</v>
      </c>
      <c r="N1352" s="37"/>
      <c r="O1352" s="35">
        <v>135</v>
      </c>
      <c r="P1352" s="40"/>
      <c r="Q1352" s="40">
        <f t="shared" si="113"/>
        <v>0</v>
      </c>
      <c r="R1352" s="41"/>
    </row>
    <row r="1353" spans="2:19" ht="15" customHeight="1" x14ac:dyDescent="0.3">
      <c r="B1353" s="546"/>
      <c r="C1353" s="644"/>
      <c r="D1353" s="34">
        <f t="shared" si="110"/>
        <v>3323</v>
      </c>
      <c r="E1353" s="26">
        <v>46076</v>
      </c>
      <c r="F1353" s="37">
        <v>3325</v>
      </c>
      <c r="G1353" s="36">
        <v>46077</v>
      </c>
      <c r="H1353" s="76">
        <f t="shared" si="111"/>
        <v>2</v>
      </c>
      <c r="K1353" s="33"/>
      <c r="L1353" s="687">
        <v>46076</v>
      </c>
      <c r="M1353" s="34">
        <f t="shared" si="112"/>
        <v>135</v>
      </c>
      <c r="N1353" s="37"/>
      <c r="O1353" s="35">
        <v>130</v>
      </c>
      <c r="P1353" s="40"/>
      <c r="Q1353" s="40">
        <f t="shared" si="113"/>
        <v>5</v>
      </c>
      <c r="R1353" s="41"/>
    </row>
    <row r="1354" spans="2:19" ht="15" customHeight="1" x14ac:dyDescent="0.3">
      <c r="B1354" s="546"/>
      <c r="C1354" s="644"/>
      <c r="D1354" s="34">
        <f t="shared" si="110"/>
        <v>3325</v>
      </c>
      <c r="E1354" s="26">
        <v>46077</v>
      </c>
      <c r="F1354" s="37">
        <v>3334</v>
      </c>
      <c r="G1354" s="36">
        <v>46078</v>
      </c>
      <c r="H1354" s="76">
        <f t="shared" si="111"/>
        <v>9</v>
      </c>
      <c r="K1354" s="33"/>
      <c r="L1354" s="687">
        <v>46077</v>
      </c>
      <c r="M1354" s="34">
        <f t="shared" si="112"/>
        <v>130</v>
      </c>
      <c r="N1354" s="37"/>
      <c r="O1354" s="35">
        <v>90</v>
      </c>
      <c r="P1354" s="40"/>
      <c r="Q1354" s="40">
        <f t="shared" si="113"/>
        <v>40</v>
      </c>
      <c r="R1354" s="41"/>
    </row>
    <row r="1355" spans="2:19" ht="15" customHeight="1" x14ac:dyDescent="0.3">
      <c r="B1355" s="546"/>
      <c r="C1355" s="644"/>
      <c r="D1355" s="34">
        <f t="shared" si="110"/>
        <v>3334</v>
      </c>
      <c r="E1355" s="26">
        <v>46078</v>
      </c>
      <c r="F1355" s="564">
        <v>3334</v>
      </c>
      <c r="G1355" s="36">
        <v>46079</v>
      </c>
      <c r="H1355" s="76">
        <f t="shared" si="111"/>
        <v>0</v>
      </c>
      <c r="K1355" s="33"/>
      <c r="L1355" s="687">
        <v>46078</v>
      </c>
      <c r="M1355" s="34">
        <f t="shared" si="112"/>
        <v>90</v>
      </c>
      <c r="N1355" s="37"/>
      <c r="O1355" s="35">
        <v>90</v>
      </c>
      <c r="P1355" s="40"/>
      <c r="Q1355" s="40">
        <f t="shared" si="113"/>
        <v>0</v>
      </c>
      <c r="R1355" s="41"/>
    </row>
    <row r="1356" spans="2:19" ht="15" customHeight="1" x14ac:dyDescent="0.3">
      <c r="B1356" s="546"/>
      <c r="C1356" s="644"/>
      <c r="D1356" s="34">
        <f t="shared" si="110"/>
        <v>3334</v>
      </c>
      <c r="E1356" s="26">
        <v>46079</v>
      </c>
      <c r="F1356" s="564">
        <v>3334</v>
      </c>
      <c r="G1356" s="36">
        <v>46080</v>
      </c>
      <c r="H1356" s="76">
        <f t="shared" si="111"/>
        <v>0</v>
      </c>
      <c r="K1356" s="33"/>
      <c r="L1356" s="687">
        <v>46079</v>
      </c>
      <c r="M1356" s="34">
        <f t="shared" si="112"/>
        <v>90</v>
      </c>
      <c r="N1356" s="37"/>
      <c r="O1356" s="35">
        <v>90</v>
      </c>
      <c r="P1356" s="40"/>
      <c r="Q1356" s="40">
        <f t="shared" si="113"/>
        <v>0</v>
      </c>
      <c r="R1356" s="41"/>
    </row>
    <row r="1357" spans="2:19" ht="15" customHeight="1" x14ac:dyDescent="0.3">
      <c r="B1357" s="546"/>
      <c r="C1357" s="644"/>
      <c r="D1357" s="34">
        <f t="shared" si="110"/>
        <v>3334</v>
      </c>
      <c r="E1357" s="26">
        <v>46080</v>
      </c>
      <c r="F1357" s="37">
        <v>3337</v>
      </c>
      <c r="G1357" s="36">
        <v>46081</v>
      </c>
      <c r="H1357" s="76">
        <f t="shared" si="111"/>
        <v>3</v>
      </c>
      <c r="I1357">
        <f>SUM(H1330:H1357)</f>
        <v>74</v>
      </c>
      <c r="K1357" s="33"/>
      <c r="L1357" s="687">
        <v>46080</v>
      </c>
      <c r="M1357" s="34">
        <f t="shared" si="112"/>
        <v>90</v>
      </c>
      <c r="N1357" s="37"/>
      <c r="O1357" s="35">
        <v>75</v>
      </c>
      <c r="P1357" s="40"/>
      <c r="Q1357" s="40">
        <f t="shared" si="113"/>
        <v>15</v>
      </c>
      <c r="R1357" s="41"/>
    </row>
    <row r="1358" spans="2:19" ht="15" customHeight="1" x14ac:dyDescent="0.3">
      <c r="B1358" s="546"/>
      <c r="C1358" s="644"/>
      <c r="D1358" s="34">
        <f t="shared" si="110"/>
        <v>3337</v>
      </c>
      <c r="E1358" s="26">
        <v>46081</v>
      </c>
      <c r="F1358" s="37">
        <v>3337</v>
      </c>
      <c r="G1358" s="36">
        <v>46082</v>
      </c>
      <c r="H1358" s="76">
        <f t="shared" si="111"/>
        <v>0</v>
      </c>
      <c r="K1358" s="33"/>
      <c r="L1358" s="687">
        <v>46081</v>
      </c>
      <c r="M1358" s="34">
        <f t="shared" si="112"/>
        <v>75</v>
      </c>
      <c r="N1358" s="37"/>
      <c r="O1358" s="35">
        <v>75</v>
      </c>
      <c r="P1358" s="40"/>
      <c r="Q1358" s="40">
        <f t="shared" si="113"/>
        <v>0</v>
      </c>
      <c r="R1358" s="41"/>
      <c r="S1358" s="48">
        <f>SUM(Q1331:Q1358)</f>
        <v>331</v>
      </c>
    </row>
    <row r="1359" spans="2:19" ht="15" customHeight="1" x14ac:dyDescent="0.3">
      <c r="B1359" s="546"/>
      <c r="C1359" s="644"/>
      <c r="D1359" s="34">
        <f t="shared" si="110"/>
        <v>3337</v>
      </c>
      <c r="E1359" s="26">
        <v>46082</v>
      </c>
      <c r="F1359" s="37">
        <v>3338</v>
      </c>
      <c r="G1359" s="36">
        <v>46083</v>
      </c>
      <c r="H1359" s="76">
        <f t="shared" si="111"/>
        <v>1</v>
      </c>
      <c r="K1359" s="33"/>
      <c r="L1359" s="687">
        <v>46082</v>
      </c>
      <c r="M1359" s="34">
        <f t="shared" si="112"/>
        <v>75</v>
      </c>
      <c r="N1359" s="37"/>
      <c r="O1359" s="35">
        <v>75</v>
      </c>
      <c r="P1359" s="40"/>
      <c r="Q1359" s="40">
        <f t="shared" si="113"/>
        <v>0</v>
      </c>
      <c r="R1359" s="41"/>
    </row>
    <row r="1360" spans="2:19" ht="15" customHeight="1" x14ac:dyDescent="0.3">
      <c r="B1360" s="546"/>
      <c r="C1360" s="644"/>
      <c r="D1360" s="34">
        <f t="shared" si="110"/>
        <v>3338</v>
      </c>
      <c r="E1360" s="26">
        <v>46083</v>
      </c>
      <c r="F1360" s="37">
        <v>3338</v>
      </c>
      <c r="G1360" s="36">
        <v>46084</v>
      </c>
      <c r="H1360" s="76">
        <f t="shared" si="111"/>
        <v>0</v>
      </c>
      <c r="K1360" s="33"/>
      <c r="L1360" s="687">
        <v>46083</v>
      </c>
      <c r="M1360" s="34">
        <f t="shared" si="112"/>
        <v>75</v>
      </c>
      <c r="N1360" s="37"/>
      <c r="O1360" s="35">
        <v>75</v>
      </c>
      <c r="P1360" s="40"/>
      <c r="Q1360" s="40">
        <f t="shared" si="113"/>
        <v>0</v>
      </c>
      <c r="R1360" s="41"/>
    </row>
    <row r="1361" spans="2:18" ht="15" customHeight="1" x14ac:dyDescent="0.3">
      <c r="B1361" s="546"/>
      <c r="C1361" s="644"/>
      <c r="D1361" s="34">
        <f t="shared" si="110"/>
        <v>3338</v>
      </c>
      <c r="E1361" s="26">
        <v>46084</v>
      </c>
      <c r="F1361" s="37">
        <v>3344</v>
      </c>
      <c r="G1361" s="36">
        <v>46085</v>
      </c>
      <c r="H1361" s="76">
        <f t="shared" si="111"/>
        <v>6</v>
      </c>
      <c r="K1361" s="33"/>
      <c r="L1361" s="687">
        <v>46084</v>
      </c>
      <c r="M1361" s="34">
        <f t="shared" si="112"/>
        <v>75</v>
      </c>
      <c r="N1361" s="37"/>
      <c r="O1361" s="35">
        <v>48</v>
      </c>
      <c r="P1361" s="40"/>
      <c r="Q1361" s="40">
        <f t="shared" si="113"/>
        <v>27</v>
      </c>
      <c r="R1361" s="41"/>
    </row>
    <row r="1362" spans="2:18" ht="15" customHeight="1" x14ac:dyDescent="0.3">
      <c r="B1362" s="546"/>
      <c r="C1362" s="644"/>
      <c r="D1362" s="34">
        <f t="shared" si="110"/>
        <v>3344</v>
      </c>
      <c r="E1362" s="26">
        <v>46085</v>
      </c>
      <c r="F1362" s="37">
        <v>3349</v>
      </c>
      <c r="G1362" s="36">
        <v>46086</v>
      </c>
      <c r="H1362" s="76">
        <f t="shared" si="111"/>
        <v>5</v>
      </c>
      <c r="K1362" s="33"/>
      <c r="L1362" s="687">
        <v>46085</v>
      </c>
      <c r="M1362" s="34">
        <f t="shared" si="112"/>
        <v>48</v>
      </c>
      <c r="N1362" s="37">
        <v>60</v>
      </c>
      <c r="O1362" s="35">
        <v>92</v>
      </c>
      <c r="P1362" s="40"/>
      <c r="Q1362" s="40">
        <f t="shared" si="113"/>
        <v>16</v>
      </c>
      <c r="R1362" s="41"/>
    </row>
    <row r="1363" spans="2:18" ht="15" customHeight="1" x14ac:dyDescent="0.3">
      <c r="B1363" s="546"/>
      <c r="C1363" s="644"/>
      <c r="D1363" s="34">
        <f t="shared" si="110"/>
        <v>3349</v>
      </c>
      <c r="E1363" s="26">
        <v>46086</v>
      </c>
      <c r="F1363" s="37">
        <v>3357</v>
      </c>
      <c r="G1363" s="36">
        <v>46087</v>
      </c>
      <c r="H1363" s="76">
        <f t="shared" si="111"/>
        <v>8</v>
      </c>
      <c r="K1363" s="33"/>
      <c r="L1363" s="687">
        <v>46086</v>
      </c>
      <c r="M1363" s="34">
        <f t="shared" si="112"/>
        <v>92</v>
      </c>
      <c r="N1363" s="37">
        <v>60</v>
      </c>
      <c r="O1363" s="35">
        <v>100</v>
      </c>
      <c r="P1363" s="40"/>
      <c r="Q1363" s="40">
        <f t="shared" si="113"/>
        <v>52</v>
      </c>
      <c r="R1363" s="41"/>
    </row>
    <row r="1364" spans="2:18" ht="15" customHeight="1" x14ac:dyDescent="0.3">
      <c r="B1364" s="546"/>
      <c r="C1364" s="644"/>
      <c r="D1364" s="34">
        <f t="shared" si="110"/>
        <v>3357</v>
      </c>
      <c r="E1364" s="26">
        <v>46087</v>
      </c>
      <c r="F1364" s="37">
        <v>3357</v>
      </c>
      <c r="G1364" s="36">
        <v>46088</v>
      </c>
      <c r="H1364" s="76">
        <f t="shared" si="111"/>
        <v>0</v>
      </c>
      <c r="K1364" s="33"/>
      <c r="L1364" s="687">
        <v>46087</v>
      </c>
      <c r="M1364" s="34">
        <f t="shared" si="112"/>
        <v>100</v>
      </c>
      <c r="N1364" s="37"/>
      <c r="O1364" s="35">
        <v>94</v>
      </c>
      <c r="P1364" s="40"/>
      <c r="Q1364" s="40">
        <f t="shared" si="113"/>
        <v>6</v>
      </c>
      <c r="R1364" s="41"/>
    </row>
    <row r="1365" spans="2:18" ht="15" customHeight="1" x14ac:dyDescent="0.3">
      <c r="B1365" s="546"/>
      <c r="C1365" s="644"/>
      <c r="D1365" s="34">
        <f t="shared" si="110"/>
        <v>3357</v>
      </c>
      <c r="E1365" s="26">
        <v>46088</v>
      </c>
      <c r="F1365" s="37">
        <v>3362</v>
      </c>
      <c r="G1365" s="36">
        <v>46089</v>
      </c>
      <c r="H1365" s="76">
        <f t="shared" si="111"/>
        <v>5</v>
      </c>
      <c r="K1365" s="33"/>
      <c r="L1365" s="687">
        <v>46088</v>
      </c>
      <c r="M1365" s="34">
        <f t="shared" si="112"/>
        <v>94</v>
      </c>
      <c r="N1365" s="37"/>
      <c r="O1365" s="35">
        <v>94</v>
      </c>
      <c r="P1365" s="40"/>
      <c r="Q1365" s="40">
        <f t="shared" si="113"/>
        <v>0</v>
      </c>
      <c r="R1365" s="41"/>
    </row>
    <row r="1366" spans="2:18" ht="15" customHeight="1" x14ac:dyDescent="0.3">
      <c r="B1366" s="546"/>
      <c r="C1366" s="644"/>
      <c r="D1366" s="34">
        <f t="shared" si="110"/>
        <v>3362</v>
      </c>
      <c r="E1366" s="26">
        <v>46089</v>
      </c>
      <c r="F1366" s="37">
        <v>3362</v>
      </c>
      <c r="G1366" s="36">
        <v>46090</v>
      </c>
      <c r="H1366" s="76">
        <f t="shared" si="111"/>
        <v>0</v>
      </c>
      <c r="K1366" s="33"/>
      <c r="L1366" s="687">
        <v>46089</v>
      </c>
      <c r="M1366" s="34">
        <f t="shared" si="112"/>
        <v>94</v>
      </c>
      <c r="N1366" s="37"/>
      <c r="O1366" s="35">
        <v>70</v>
      </c>
      <c r="P1366" s="40"/>
      <c r="Q1366" s="40">
        <f t="shared" si="113"/>
        <v>24</v>
      </c>
      <c r="R1366" s="41"/>
    </row>
    <row r="1367" spans="2:18" ht="15" customHeight="1" x14ac:dyDescent="0.3">
      <c r="B1367" s="546"/>
      <c r="C1367" s="644"/>
      <c r="D1367" s="34">
        <f t="shared" si="110"/>
        <v>3362</v>
      </c>
      <c r="E1367" s="26">
        <v>46090</v>
      </c>
      <c r="F1367" s="37">
        <v>3365</v>
      </c>
      <c r="G1367" s="36">
        <v>46091</v>
      </c>
      <c r="H1367" s="76">
        <f t="shared" si="111"/>
        <v>3</v>
      </c>
      <c r="K1367" s="33"/>
      <c r="L1367" s="687">
        <v>46090</v>
      </c>
      <c r="M1367" s="34">
        <f t="shared" si="112"/>
        <v>70</v>
      </c>
      <c r="N1367" s="37"/>
      <c r="O1367" s="35">
        <v>70</v>
      </c>
      <c r="P1367" s="40"/>
      <c r="Q1367" s="40">
        <f t="shared" si="113"/>
        <v>0</v>
      </c>
      <c r="R1367" s="41"/>
    </row>
    <row r="1368" spans="2:18" ht="15" customHeight="1" x14ac:dyDescent="0.3">
      <c r="B1368" s="546"/>
      <c r="C1368" s="644"/>
      <c r="D1368" s="34">
        <f t="shared" si="110"/>
        <v>3365</v>
      </c>
      <c r="E1368" s="26">
        <v>46091</v>
      </c>
      <c r="F1368" s="37">
        <v>3368</v>
      </c>
      <c r="G1368" s="36">
        <v>46092</v>
      </c>
      <c r="H1368" s="76">
        <f t="shared" si="111"/>
        <v>3</v>
      </c>
      <c r="K1368" s="33"/>
      <c r="L1368" s="687">
        <v>46091</v>
      </c>
      <c r="M1368" s="34">
        <f t="shared" si="112"/>
        <v>70</v>
      </c>
      <c r="N1368" s="37"/>
      <c r="O1368" s="35">
        <v>58</v>
      </c>
      <c r="P1368" s="40"/>
      <c r="Q1368" s="40">
        <f t="shared" si="113"/>
        <v>12</v>
      </c>
      <c r="R1368" s="41"/>
    </row>
    <row r="1369" spans="2:18" ht="15" customHeight="1" x14ac:dyDescent="0.3">
      <c r="B1369" s="546"/>
      <c r="C1369" s="644"/>
      <c r="D1369" s="34">
        <f t="shared" si="110"/>
        <v>3368</v>
      </c>
      <c r="E1369" s="26">
        <v>46092</v>
      </c>
      <c r="F1369" s="37">
        <v>3370</v>
      </c>
      <c r="G1369" s="36">
        <v>46093</v>
      </c>
      <c r="H1369" s="76">
        <f t="shared" si="111"/>
        <v>2</v>
      </c>
      <c r="K1369" s="33"/>
      <c r="L1369" s="687">
        <v>46092</v>
      </c>
      <c r="M1369" s="34">
        <f t="shared" si="112"/>
        <v>58</v>
      </c>
      <c r="N1369" s="37"/>
      <c r="O1369" s="35">
        <v>55</v>
      </c>
      <c r="P1369" s="40"/>
      <c r="Q1369" s="40">
        <f t="shared" si="113"/>
        <v>3</v>
      </c>
      <c r="R1369" s="41"/>
    </row>
    <row r="1370" spans="2:18" ht="15" customHeight="1" x14ac:dyDescent="0.3">
      <c r="B1370" s="546"/>
      <c r="C1370" s="644"/>
      <c r="D1370" s="34">
        <f t="shared" si="110"/>
        <v>3370</v>
      </c>
      <c r="E1370" s="26">
        <v>46093</v>
      </c>
      <c r="F1370" s="37">
        <v>3377</v>
      </c>
      <c r="G1370" s="36">
        <v>46094</v>
      </c>
      <c r="H1370" s="76">
        <f t="shared" si="111"/>
        <v>7</v>
      </c>
      <c r="K1370" s="33"/>
      <c r="L1370" s="687">
        <v>46093</v>
      </c>
      <c r="M1370" s="34">
        <f t="shared" si="112"/>
        <v>55</v>
      </c>
      <c r="N1370" s="37">
        <v>60</v>
      </c>
      <c r="O1370" s="35">
        <v>75</v>
      </c>
      <c r="P1370" s="40"/>
      <c r="Q1370" s="40">
        <f t="shared" si="113"/>
        <v>40</v>
      </c>
      <c r="R1370" s="41"/>
    </row>
    <row r="1371" spans="2:18" ht="15" customHeight="1" x14ac:dyDescent="0.3">
      <c r="B1371" s="546"/>
      <c r="C1371" s="644"/>
      <c r="D1371" s="34">
        <f t="shared" si="110"/>
        <v>3377</v>
      </c>
      <c r="E1371" s="26">
        <v>46094</v>
      </c>
      <c r="F1371" s="37">
        <v>3377</v>
      </c>
      <c r="G1371" s="36">
        <v>46095</v>
      </c>
      <c r="H1371" s="76">
        <f t="shared" si="111"/>
        <v>0</v>
      </c>
      <c r="K1371" s="33"/>
      <c r="L1371" s="687">
        <v>46094</v>
      </c>
      <c r="M1371" s="34">
        <f t="shared" si="112"/>
        <v>75</v>
      </c>
      <c r="N1371" s="37"/>
      <c r="O1371" s="35">
        <v>75</v>
      </c>
      <c r="P1371" s="40"/>
      <c r="Q1371" s="40">
        <f t="shared" si="113"/>
        <v>0</v>
      </c>
      <c r="R1371" s="41"/>
    </row>
    <row r="1372" spans="2:18" ht="15" customHeight="1" x14ac:dyDescent="0.3">
      <c r="B1372" s="546"/>
      <c r="C1372" s="644"/>
      <c r="D1372" s="34">
        <f t="shared" si="110"/>
        <v>3377</v>
      </c>
      <c r="E1372" s="26">
        <v>46095</v>
      </c>
      <c r="F1372" s="37">
        <v>3378</v>
      </c>
      <c r="G1372" s="36">
        <v>46096</v>
      </c>
      <c r="H1372" s="76">
        <f t="shared" si="111"/>
        <v>1</v>
      </c>
      <c r="K1372" s="33"/>
      <c r="L1372" s="687">
        <v>46095</v>
      </c>
      <c r="M1372" s="34">
        <f t="shared" si="112"/>
        <v>75</v>
      </c>
      <c r="N1372" s="37"/>
      <c r="O1372" s="35">
        <v>60</v>
      </c>
      <c r="P1372" s="40"/>
      <c r="Q1372" s="40">
        <f t="shared" si="113"/>
        <v>15</v>
      </c>
      <c r="R1372" s="41"/>
    </row>
    <row r="1373" spans="2:18" ht="15" customHeight="1" x14ac:dyDescent="0.3">
      <c r="B1373" s="546"/>
      <c r="C1373" s="644"/>
      <c r="D1373" s="34">
        <f t="shared" si="110"/>
        <v>3378</v>
      </c>
      <c r="E1373" s="26">
        <v>46096</v>
      </c>
      <c r="F1373" s="37">
        <v>3378</v>
      </c>
      <c r="G1373" s="36">
        <v>46097</v>
      </c>
      <c r="H1373" s="76">
        <f t="shared" si="111"/>
        <v>0</v>
      </c>
      <c r="K1373" s="33"/>
      <c r="L1373" s="687">
        <v>46096</v>
      </c>
      <c r="M1373" s="34">
        <f t="shared" si="112"/>
        <v>60</v>
      </c>
      <c r="N1373" s="37"/>
      <c r="O1373" s="35">
        <v>60</v>
      </c>
      <c r="P1373" s="40"/>
      <c r="Q1373" s="40">
        <f t="shared" si="113"/>
        <v>0</v>
      </c>
      <c r="R1373" s="41"/>
    </row>
    <row r="1374" spans="2:18" ht="15" customHeight="1" x14ac:dyDescent="0.3">
      <c r="B1374" s="546"/>
      <c r="C1374" s="644"/>
      <c r="D1374" s="34">
        <f t="shared" si="110"/>
        <v>3378</v>
      </c>
      <c r="E1374" s="26">
        <v>46097</v>
      </c>
      <c r="F1374" s="37">
        <v>3385</v>
      </c>
      <c r="G1374" s="36">
        <v>46098</v>
      </c>
      <c r="H1374" s="76">
        <f t="shared" si="111"/>
        <v>7</v>
      </c>
      <c r="K1374" s="33"/>
      <c r="L1374" s="687">
        <v>46097</v>
      </c>
      <c r="M1374" s="34">
        <f t="shared" si="112"/>
        <v>60</v>
      </c>
      <c r="N1374" s="37">
        <v>60</v>
      </c>
      <c r="O1374" s="35">
        <v>110</v>
      </c>
      <c r="P1374" s="40"/>
      <c r="Q1374" s="40">
        <f t="shared" si="113"/>
        <v>10</v>
      </c>
      <c r="R1374" s="41"/>
    </row>
    <row r="1375" spans="2:18" ht="15" customHeight="1" x14ac:dyDescent="0.3">
      <c r="B1375" s="546"/>
      <c r="C1375" s="644"/>
      <c r="D1375" s="34">
        <f t="shared" si="110"/>
        <v>3385</v>
      </c>
      <c r="E1375" s="26">
        <v>46098</v>
      </c>
      <c r="F1375" s="37">
        <v>3385</v>
      </c>
      <c r="G1375" s="36">
        <v>46099</v>
      </c>
      <c r="H1375" s="76">
        <f t="shared" si="111"/>
        <v>0</v>
      </c>
      <c r="K1375" s="33"/>
      <c r="L1375" s="687">
        <v>46098</v>
      </c>
      <c r="M1375" s="34">
        <f t="shared" si="112"/>
        <v>110</v>
      </c>
      <c r="N1375" s="37"/>
      <c r="O1375" s="35">
        <v>110</v>
      </c>
      <c r="P1375" s="40"/>
      <c r="Q1375" s="40">
        <f t="shared" si="113"/>
        <v>0</v>
      </c>
      <c r="R1375" s="41"/>
    </row>
    <row r="1376" spans="2:18" ht="15" customHeight="1" x14ac:dyDescent="0.3">
      <c r="B1376" s="546"/>
      <c r="C1376" s="644"/>
      <c r="D1376" s="34">
        <f t="shared" si="110"/>
        <v>3385</v>
      </c>
      <c r="E1376" s="26">
        <v>46099</v>
      </c>
      <c r="F1376" s="37">
        <v>3390</v>
      </c>
      <c r="G1376" s="36">
        <v>46100</v>
      </c>
      <c r="H1376" s="76">
        <f t="shared" si="111"/>
        <v>5</v>
      </c>
      <c r="K1376" s="33"/>
      <c r="L1376" s="687">
        <v>46099</v>
      </c>
      <c r="M1376" s="34">
        <f t="shared" si="112"/>
        <v>110</v>
      </c>
      <c r="N1376" s="37"/>
      <c r="O1376" s="35">
        <v>108</v>
      </c>
      <c r="P1376" s="40"/>
      <c r="Q1376" s="40">
        <f t="shared" si="113"/>
        <v>2</v>
      </c>
      <c r="R1376" s="41"/>
    </row>
    <row r="1377" spans="2:19" ht="15" customHeight="1" x14ac:dyDescent="0.3">
      <c r="B1377" s="546"/>
      <c r="C1377" s="644"/>
      <c r="D1377" s="34">
        <f t="shared" si="110"/>
        <v>3390</v>
      </c>
      <c r="E1377" s="26">
        <v>46100</v>
      </c>
      <c r="F1377" s="37">
        <v>3390</v>
      </c>
      <c r="G1377" s="36">
        <v>46101</v>
      </c>
      <c r="H1377" s="76">
        <f t="shared" si="111"/>
        <v>0</v>
      </c>
      <c r="K1377" s="33"/>
      <c r="L1377" s="687">
        <v>46100</v>
      </c>
      <c r="M1377" s="34">
        <f t="shared" si="112"/>
        <v>108</v>
      </c>
      <c r="N1377" s="37"/>
      <c r="O1377" s="35">
        <v>108</v>
      </c>
      <c r="P1377" s="40"/>
      <c r="Q1377" s="40">
        <f t="shared" si="113"/>
        <v>0</v>
      </c>
      <c r="R1377" s="41"/>
    </row>
    <row r="1378" spans="2:19" ht="15" customHeight="1" x14ac:dyDescent="0.3">
      <c r="B1378" s="546"/>
      <c r="C1378" s="644"/>
      <c r="D1378" s="34">
        <f t="shared" si="110"/>
        <v>3390</v>
      </c>
      <c r="E1378" s="26">
        <v>46101</v>
      </c>
      <c r="F1378" s="37">
        <v>3390</v>
      </c>
      <c r="G1378" s="36">
        <v>46102</v>
      </c>
      <c r="H1378" s="76">
        <f t="shared" si="111"/>
        <v>0</v>
      </c>
      <c r="K1378" s="33"/>
      <c r="L1378" s="687">
        <v>46101</v>
      </c>
      <c r="M1378" s="34">
        <f t="shared" si="112"/>
        <v>108</v>
      </c>
      <c r="N1378" s="37"/>
      <c r="O1378" s="35">
        <v>108</v>
      </c>
      <c r="P1378" s="40"/>
      <c r="Q1378" s="40">
        <f t="shared" si="113"/>
        <v>0</v>
      </c>
      <c r="R1378" s="41"/>
    </row>
    <row r="1379" spans="2:19" ht="15" customHeight="1" x14ac:dyDescent="0.3">
      <c r="B1379" s="546"/>
      <c r="C1379" s="644"/>
      <c r="D1379" s="34">
        <f t="shared" si="110"/>
        <v>3390</v>
      </c>
      <c r="E1379" s="26">
        <v>46102</v>
      </c>
      <c r="F1379" s="37">
        <v>3393</v>
      </c>
      <c r="G1379" s="36">
        <v>46103</v>
      </c>
      <c r="H1379" s="76">
        <f t="shared" si="111"/>
        <v>3</v>
      </c>
      <c r="K1379" s="33"/>
      <c r="L1379" s="687">
        <v>46102</v>
      </c>
      <c r="M1379" s="34">
        <f t="shared" si="112"/>
        <v>108</v>
      </c>
      <c r="N1379" s="37"/>
      <c r="O1379" s="35">
        <v>95</v>
      </c>
      <c r="P1379" s="40"/>
      <c r="Q1379" s="40">
        <f t="shared" si="113"/>
        <v>13</v>
      </c>
      <c r="R1379" s="41"/>
    </row>
    <row r="1380" spans="2:19" ht="15" customHeight="1" x14ac:dyDescent="0.3">
      <c r="B1380" s="546"/>
      <c r="C1380" s="644"/>
      <c r="D1380" s="34">
        <f t="shared" si="110"/>
        <v>3393</v>
      </c>
      <c r="E1380" s="26">
        <v>46103</v>
      </c>
      <c r="F1380" s="37">
        <v>3393</v>
      </c>
      <c r="G1380" s="36">
        <v>46104</v>
      </c>
      <c r="H1380" s="76">
        <f t="shared" si="111"/>
        <v>0</v>
      </c>
      <c r="K1380" s="33"/>
      <c r="L1380" s="687">
        <v>46103</v>
      </c>
      <c r="M1380" s="34">
        <f t="shared" si="112"/>
        <v>95</v>
      </c>
      <c r="N1380" s="37"/>
      <c r="O1380" s="35">
        <v>95</v>
      </c>
      <c r="P1380" s="40"/>
      <c r="Q1380" s="40">
        <f t="shared" si="113"/>
        <v>0</v>
      </c>
      <c r="R1380" s="41"/>
    </row>
    <row r="1381" spans="2:19" ht="15" customHeight="1" x14ac:dyDescent="0.3">
      <c r="B1381" s="546"/>
      <c r="C1381" s="644"/>
      <c r="D1381" s="34">
        <f t="shared" si="110"/>
        <v>3393</v>
      </c>
      <c r="E1381" s="26">
        <v>46104</v>
      </c>
      <c r="F1381" s="37">
        <v>3393</v>
      </c>
      <c r="G1381" s="36">
        <v>46105</v>
      </c>
      <c r="H1381" s="76">
        <f t="shared" si="111"/>
        <v>0</v>
      </c>
      <c r="K1381" s="33"/>
      <c r="L1381" s="687">
        <v>46104</v>
      </c>
      <c r="M1381" s="34">
        <f t="shared" si="112"/>
        <v>95</v>
      </c>
      <c r="N1381" s="37"/>
      <c r="O1381" s="35">
        <v>95</v>
      </c>
      <c r="P1381" s="40"/>
      <c r="Q1381" s="40">
        <f t="shared" si="113"/>
        <v>0</v>
      </c>
      <c r="R1381" s="41"/>
    </row>
    <row r="1382" spans="2:19" ht="15" customHeight="1" x14ac:dyDescent="0.3">
      <c r="B1382" s="546"/>
      <c r="C1382" s="644"/>
      <c r="D1382" s="34">
        <f t="shared" si="110"/>
        <v>3393</v>
      </c>
      <c r="E1382" s="26">
        <v>46105</v>
      </c>
      <c r="F1382" s="37">
        <v>3400</v>
      </c>
      <c r="G1382" s="36">
        <v>46106</v>
      </c>
      <c r="H1382" s="76">
        <f t="shared" si="111"/>
        <v>7</v>
      </c>
      <c r="K1382" s="33"/>
      <c r="L1382" s="687">
        <v>46105</v>
      </c>
      <c r="M1382" s="34">
        <f t="shared" si="112"/>
        <v>95</v>
      </c>
      <c r="N1382" s="37"/>
      <c r="O1382" s="35">
        <v>49</v>
      </c>
      <c r="P1382" s="40"/>
      <c r="Q1382" s="40">
        <f t="shared" si="113"/>
        <v>46</v>
      </c>
      <c r="R1382" s="41"/>
    </row>
    <row r="1383" spans="2:19" ht="15" customHeight="1" x14ac:dyDescent="0.3">
      <c r="B1383" s="546"/>
      <c r="C1383" s="644"/>
      <c r="D1383" s="34">
        <f t="shared" si="110"/>
        <v>3400</v>
      </c>
      <c r="E1383" s="26">
        <v>46106</v>
      </c>
      <c r="F1383" s="37">
        <v>3401</v>
      </c>
      <c r="G1383" s="36">
        <v>46107</v>
      </c>
      <c r="H1383" s="76">
        <f t="shared" si="111"/>
        <v>1</v>
      </c>
      <c r="K1383" s="33"/>
      <c r="L1383" s="687">
        <v>46106</v>
      </c>
      <c r="M1383" s="34">
        <f t="shared" si="112"/>
        <v>49</v>
      </c>
      <c r="N1383" s="37">
        <v>60</v>
      </c>
      <c r="O1383" s="35">
        <v>106</v>
      </c>
      <c r="P1383" s="40"/>
      <c r="Q1383" s="40">
        <f t="shared" si="113"/>
        <v>3</v>
      </c>
      <c r="R1383" s="41"/>
    </row>
    <row r="1384" spans="2:19" ht="15" customHeight="1" x14ac:dyDescent="0.3">
      <c r="B1384" s="546"/>
      <c r="C1384" s="644"/>
      <c r="D1384" s="34">
        <f t="shared" si="110"/>
        <v>3401</v>
      </c>
      <c r="E1384" s="26">
        <v>46107</v>
      </c>
      <c r="F1384" s="37">
        <v>3404</v>
      </c>
      <c r="G1384" s="36">
        <v>46108</v>
      </c>
      <c r="H1384" s="76">
        <f t="shared" si="111"/>
        <v>3</v>
      </c>
      <c r="K1384" s="33"/>
      <c r="L1384" s="687">
        <v>46107</v>
      </c>
      <c r="M1384" s="34">
        <f t="shared" si="112"/>
        <v>106</v>
      </c>
      <c r="N1384" s="37">
        <v>30</v>
      </c>
      <c r="O1384" s="35">
        <v>116</v>
      </c>
      <c r="P1384" s="40"/>
      <c r="Q1384" s="40">
        <f t="shared" si="113"/>
        <v>20</v>
      </c>
      <c r="R1384" s="41"/>
    </row>
    <row r="1385" spans="2:19" ht="15" customHeight="1" x14ac:dyDescent="0.3">
      <c r="B1385" s="546"/>
      <c r="C1385" s="644"/>
      <c r="D1385" s="34">
        <f t="shared" si="110"/>
        <v>3404</v>
      </c>
      <c r="E1385" s="26">
        <v>46108</v>
      </c>
      <c r="F1385" s="37">
        <v>3404</v>
      </c>
      <c r="G1385" s="36">
        <v>46109</v>
      </c>
      <c r="H1385" s="76">
        <f t="shared" si="111"/>
        <v>0</v>
      </c>
      <c r="K1385" s="33"/>
      <c r="L1385" s="687">
        <v>46108</v>
      </c>
      <c r="M1385" s="34">
        <f t="shared" si="112"/>
        <v>116</v>
      </c>
      <c r="N1385" s="37"/>
      <c r="O1385" s="35">
        <v>116</v>
      </c>
      <c r="P1385" s="40"/>
      <c r="Q1385" s="40">
        <f t="shared" si="113"/>
        <v>0</v>
      </c>
      <c r="R1385" s="41"/>
    </row>
    <row r="1386" spans="2:19" ht="15" customHeight="1" x14ac:dyDescent="0.3">
      <c r="B1386" s="546"/>
      <c r="C1386" s="644"/>
      <c r="D1386" s="34">
        <f t="shared" si="110"/>
        <v>3404</v>
      </c>
      <c r="E1386" s="26">
        <v>46109</v>
      </c>
      <c r="F1386" s="37">
        <v>3405</v>
      </c>
      <c r="G1386" s="36">
        <v>46110</v>
      </c>
      <c r="H1386" s="76">
        <f t="shared" si="111"/>
        <v>1</v>
      </c>
      <c r="K1386" s="33"/>
      <c r="L1386" s="687">
        <v>46109</v>
      </c>
      <c r="M1386" s="34">
        <f t="shared" si="112"/>
        <v>116</v>
      </c>
      <c r="N1386" s="37">
        <v>15</v>
      </c>
      <c r="O1386" s="35">
        <v>130</v>
      </c>
      <c r="P1386" s="40"/>
      <c r="Q1386" s="40">
        <f t="shared" si="113"/>
        <v>1</v>
      </c>
      <c r="R1386" s="41"/>
    </row>
    <row r="1387" spans="2:19" ht="15" customHeight="1" x14ac:dyDescent="0.3">
      <c r="B1387" s="546"/>
      <c r="C1387" s="644"/>
      <c r="D1387" s="34">
        <f t="shared" si="110"/>
        <v>3405</v>
      </c>
      <c r="E1387" s="26">
        <v>46110</v>
      </c>
      <c r="F1387" s="37">
        <v>3405</v>
      </c>
      <c r="G1387" s="36">
        <v>46111</v>
      </c>
      <c r="H1387" s="76">
        <f t="shared" si="111"/>
        <v>0</v>
      </c>
      <c r="K1387" s="33"/>
      <c r="L1387" s="687">
        <v>46110</v>
      </c>
      <c r="M1387" s="34">
        <f t="shared" si="112"/>
        <v>130</v>
      </c>
      <c r="N1387" s="37"/>
      <c r="O1387" s="35">
        <v>130</v>
      </c>
      <c r="P1387" s="40"/>
      <c r="Q1387" s="40">
        <f t="shared" si="113"/>
        <v>0</v>
      </c>
      <c r="R1387" s="41"/>
    </row>
    <row r="1388" spans="2:19" ht="15" customHeight="1" x14ac:dyDescent="0.3">
      <c r="B1388" s="546"/>
      <c r="C1388" s="644"/>
      <c r="D1388" s="34">
        <f t="shared" si="110"/>
        <v>3405</v>
      </c>
      <c r="E1388" s="26">
        <v>46111</v>
      </c>
      <c r="F1388" s="37">
        <v>3407</v>
      </c>
      <c r="G1388" s="36">
        <v>46112</v>
      </c>
      <c r="H1388" s="76">
        <f t="shared" si="111"/>
        <v>2</v>
      </c>
      <c r="I1388">
        <f>SUM(H1358:H1388)</f>
        <v>70</v>
      </c>
      <c r="K1388" s="33"/>
      <c r="L1388" s="687">
        <v>46111</v>
      </c>
      <c r="M1388" s="34">
        <f t="shared" si="112"/>
        <v>130</v>
      </c>
      <c r="N1388" s="37"/>
      <c r="O1388" s="35">
        <v>130</v>
      </c>
      <c r="P1388" s="40"/>
      <c r="Q1388" s="40">
        <f t="shared" si="113"/>
        <v>0</v>
      </c>
      <c r="R1388" s="41"/>
    </row>
    <row r="1389" spans="2:19" ht="15" customHeight="1" x14ac:dyDescent="0.3">
      <c r="B1389" s="546"/>
      <c r="C1389" s="644"/>
      <c r="D1389" s="34">
        <f t="shared" si="110"/>
        <v>3407</v>
      </c>
      <c r="E1389" s="26">
        <v>46112</v>
      </c>
      <c r="F1389" s="37">
        <v>3418</v>
      </c>
      <c r="G1389" s="36">
        <v>46113</v>
      </c>
      <c r="H1389" s="76">
        <f t="shared" si="111"/>
        <v>11</v>
      </c>
      <c r="K1389" s="33"/>
      <c r="L1389" s="687">
        <v>46112</v>
      </c>
      <c r="M1389" s="34">
        <f t="shared" si="112"/>
        <v>130</v>
      </c>
      <c r="N1389" s="37">
        <v>60</v>
      </c>
      <c r="O1389" s="35">
        <v>130</v>
      </c>
      <c r="P1389" s="40"/>
      <c r="Q1389" s="40">
        <f t="shared" si="113"/>
        <v>60</v>
      </c>
      <c r="R1389" s="41"/>
      <c r="S1389" s="48">
        <f>SUM(Q1359:Q1389)</f>
        <v>350</v>
      </c>
    </row>
    <row r="1390" spans="2:19" ht="15" customHeight="1" x14ac:dyDescent="0.3">
      <c r="B1390" s="546"/>
      <c r="C1390" s="644"/>
      <c r="D1390" s="34">
        <f t="shared" si="110"/>
        <v>3418</v>
      </c>
      <c r="E1390" s="26">
        <v>46113</v>
      </c>
      <c r="F1390" s="37">
        <v>3420</v>
      </c>
      <c r="G1390" s="36">
        <v>46114</v>
      </c>
      <c r="H1390" s="76">
        <f t="shared" si="111"/>
        <v>2</v>
      </c>
      <c r="K1390" s="33"/>
      <c r="L1390" s="687">
        <v>46113</v>
      </c>
      <c r="M1390" s="34">
        <f t="shared" si="112"/>
        <v>130</v>
      </c>
      <c r="N1390" s="37"/>
      <c r="O1390" s="35">
        <v>130</v>
      </c>
      <c r="P1390" s="40"/>
      <c r="Q1390" s="40">
        <f t="shared" si="113"/>
        <v>0</v>
      </c>
      <c r="R1390" s="41"/>
    </row>
    <row r="1391" spans="2:19" ht="15" customHeight="1" x14ac:dyDescent="0.3">
      <c r="B1391" s="546"/>
      <c r="C1391" s="644"/>
      <c r="D1391" s="34">
        <f t="shared" si="110"/>
        <v>3420</v>
      </c>
      <c r="E1391" s="26">
        <v>46114</v>
      </c>
      <c r="F1391" s="37">
        <v>3420</v>
      </c>
      <c r="G1391" s="36">
        <v>46115</v>
      </c>
      <c r="H1391" s="76">
        <f t="shared" si="111"/>
        <v>0</v>
      </c>
      <c r="K1391" s="33"/>
      <c r="L1391" s="687">
        <v>46114</v>
      </c>
      <c r="M1391" s="34">
        <f t="shared" si="112"/>
        <v>130</v>
      </c>
      <c r="N1391" s="37"/>
      <c r="O1391" s="35">
        <v>130</v>
      </c>
      <c r="P1391" s="40"/>
      <c r="Q1391" s="40">
        <f t="shared" si="113"/>
        <v>0</v>
      </c>
      <c r="R1391" s="41"/>
    </row>
    <row r="1392" spans="2:19" ht="15" customHeight="1" x14ac:dyDescent="0.3">
      <c r="B1392" s="546"/>
      <c r="C1392" s="644"/>
      <c r="D1392" s="34">
        <f t="shared" si="110"/>
        <v>3420</v>
      </c>
      <c r="E1392" s="26">
        <v>46115</v>
      </c>
      <c r="F1392" s="37">
        <v>3420</v>
      </c>
      <c r="G1392" s="36">
        <v>46116</v>
      </c>
      <c r="H1392" s="76">
        <f t="shared" si="111"/>
        <v>0</v>
      </c>
      <c r="K1392" s="33"/>
      <c r="L1392" s="687">
        <v>46115</v>
      </c>
      <c r="M1392" s="34">
        <f t="shared" si="112"/>
        <v>130</v>
      </c>
      <c r="N1392" s="37"/>
      <c r="O1392" s="35">
        <v>130</v>
      </c>
      <c r="P1392" s="40"/>
      <c r="Q1392" s="40">
        <f t="shared" si="113"/>
        <v>0</v>
      </c>
      <c r="R1392" s="41"/>
    </row>
    <row r="1393" spans="2:18" ht="15" customHeight="1" x14ac:dyDescent="0.3">
      <c r="B1393" s="546"/>
      <c r="C1393" s="644"/>
      <c r="D1393" s="34">
        <f t="shared" si="110"/>
        <v>3420</v>
      </c>
      <c r="E1393" s="26">
        <v>46116</v>
      </c>
      <c r="F1393" s="37">
        <v>3425</v>
      </c>
      <c r="G1393" s="36">
        <v>46117</v>
      </c>
      <c r="H1393" s="76">
        <f t="shared" si="111"/>
        <v>5</v>
      </c>
      <c r="K1393" s="33"/>
      <c r="L1393" s="687">
        <v>46116</v>
      </c>
      <c r="M1393" s="34">
        <f t="shared" si="112"/>
        <v>130</v>
      </c>
      <c r="N1393" s="37"/>
      <c r="O1393" s="35">
        <v>130</v>
      </c>
      <c r="P1393" s="40"/>
      <c r="Q1393" s="40">
        <f t="shared" si="113"/>
        <v>0</v>
      </c>
      <c r="R1393" s="41"/>
    </row>
    <row r="1394" spans="2:18" ht="15" customHeight="1" x14ac:dyDescent="0.3">
      <c r="B1394" s="546"/>
      <c r="C1394" s="644"/>
      <c r="D1394" s="34">
        <f t="shared" si="110"/>
        <v>3425</v>
      </c>
      <c r="E1394" s="26">
        <v>46117</v>
      </c>
      <c r="F1394" s="37">
        <v>3426</v>
      </c>
      <c r="G1394" s="36">
        <v>46118</v>
      </c>
      <c r="H1394" s="76">
        <f t="shared" si="111"/>
        <v>1</v>
      </c>
      <c r="K1394" s="33"/>
      <c r="L1394" s="687">
        <v>46117</v>
      </c>
      <c r="M1394" s="34">
        <f t="shared" si="112"/>
        <v>130</v>
      </c>
      <c r="N1394" s="37"/>
      <c r="O1394" s="35">
        <v>115</v>
      </c>
      <c r="P1394" s="40"/>
      <c r="Q1394" s="40">
        <f t="shared" si="113"/>
        <v>15</v>
      </c>
      <c r="R1394" s="41"/>
    </row>
    <row r="1395" spans="2:18" ht="15" customHeight="1" x14ac:dyDescent="0.3">
      <c r="B1395" s="546"/>
      <c r="C1395" s="644"/>
      <c r="D1395" s="34">
        <f t="shared" si="110"/>
        <v>3426</v>
      </c>
      <c r="E1395" s="26">
        <v>46118</v>
      </c>
      <c r="F1395" s="37">
        <v>3426</v>
      </c>
      <c r="G1395" s="36">
        <v>46119</v>
      </c>
      <c r="H1395" s="76">
        <f t="shared" si="111"/>
        <v>0</v>
      </c>
      <c r="K1395" s="33"/>
      <c r="L1395" s="687">
        <v>46118</v>
      </c>
      <c r="M1395" s="34">
        <f t="shared" si="112"/>
        <v>115</v>
      </c>
      <c r="N1395" s="37"/>
      <c r="O1395" s="35">
        <v>115</v>
      </c>
      <c r="P1395" s="40"/>
      <c r="Q1395" s="40">
        <f t="shared" si="113"/>
        <v>0</v>
      </c>
      <c r="R1395" s="41"/>
    </row>
    <row r="1396" spans="2:18" ht="15" customHeight="1" x14ac:dyDescent="0.3">
      <c r="B1396" s="546"/>
      <c r="C1396" s="644"/>
      <c r="D1396" s="34">
        <f t="shared" si="110"/>
        <v>3426</v>
      </c>
      <c r="E1396" s="26">
        <v>46119</v>
      </c>
      <c r="F1396" s="37">
        <v>3428</v>
      </c>
      <c r="G1396" s="36">
        <v>46120</v>
      </c>
      <c r="H1396" s="76">
        <f t="shared" si="111"/>
        <v>2</v>
      </c>
      <c r="K1396" s="33"/>
      <c r="L1396" s="687">
        <v>46119</v>
      </c>
      <c r="M1396" s="34">
        <f t="shared" si="112"/>
        <v>115</v>
      </c>
      <c r="N1396" s="37"/>
      <c r="O1396" s="35">
        <v>110</v>
      </c>
      <c r="P1396" s="40"/>
      <c r="Q1396" s="40">
        <f t="shared" si="113"/>
        <v>5</v>
      </c>
      <c r="R1396" s="41"/>
    </row>
    <row r="1397" spans="2:18" ht="15" customHeight="1" x14ac:dyDescent="0.3">
      <c r="B1397" s="546"/>
      <c r="C1397" s="644"/>
      <c r="D1397" s="34">
        <f t="shared" si="110"/>
        <v>3428</v>
      </c>
      <c r="E1397" s="26">
        <v>46120</v>
      </c>
      <c r="F1397" s="37">
        <v>3437</v>
      </c>
      <c r="G1397" s="36">
        <v>46121</v>
      </c>
      <c r="H1397" s="76">
        <f t="shared" si="111"/>
        <v>9</v>
      </c>
      <c r="K1397" s="33"/>
      <c r="L1397" s="687">
        <v>46120</v>
      </c>
      <c r="M1397" s="34">
        <f t="shared" si="112"/>
        <v>110</v>
      </c>
      <c r="N1397" s="37"/>
      <c r="O1397" s="35">
        <v>65</v>
      </c>
      <c r="P1397" s="40"/>
      <c r="Q1397" s="40">
        <f t="shared" si="113"/>
        <v>45</v>
      </c>
      <c r="R1397" s="41"/>
    </row>
    <row r="1398" spans="2:18" ht="15" customHeight="1" x14ac:dyDescent="0.3">
      <c r="B1398" s="546"/>
      <c r="C1398" s="644"/>
      <c r="D1398" s="34">
        <f t="shared" si="110"/>
        <v>3437</v>
      </c>
      <c r="E1398" s="26">
        <v>46121</v>
      </c>
      <c r="F1398" s="37">
        <v>3443</v>
      </c>
      <c r="G1398" s="36">
        <v>46122</v>
      </c>
      <c r="H1398" s="76">
        <f t="shared" si="111"/>
        <v>6</v>
      </c>
      <c r="K1398" s="33"/>
      <c r="L1398" s="687">
        <v>46121</v>
      </c>
      <c r="M1398" s="34">
        <f t="shared" si="112"/>
        <v>65</v>
      </c>
      <c r="N1398" s="37">
        <v>60</v>
      </c>
      <c r="O1398" s="35">
        <v>106</v>
      </c>
      <c r="P1398" s="40"/>
      <c r="Q1398" s="40">
        <f t="shared" si="113"/>
        <v>19</v>
      </c>
      <c r="R1398" s="41"/>
    </row>
    <row r="1399" spans="2:18" ht="15" customHeight="1" x14ac:dyDescent="0.3">
      <c r="B1399" s="546"/>
      <c r="C1399" s="644"/>
      <c r="D1399" s="34">
        <f t="shared" si="110"/>
        <v>3443</v>
      </c>
      <c r="E1399" s="26">
        <v>46122</v>
      </c>
      <c r="F1399" s="37">
        <v>3448</v>
      </c>
      <c r="G1399" s="36">
        <v>46123</v>
      </c>
      <c r="H1399" s="76">
        <f t="shared" si="111"/>
        <v>5</v>
      </c>
      <c r="K1399" s="33"/>
      <c r="L1399" s="687">
        <v>46122</v>
      </c>
      <c r="M1399" s="34">
        <f t="shared" si="112"/>
        <v>106</v>
      </c>
      <c r="N1399" s="37"/>
      <c r="O1399" s="35">
        <v>75</v>
      </c>
      <c r="P1399" s="40"/>
      <c r="Q1399" s="40">
        <f t="shared" si="113"/>
        <v>31</v>
      </c>
      <c r="R1399" s="41"/>
    </row>
    <row r="1400" spans="2:18" ht="15" customHeight="1" x14ac:dyDescent="0.3">
      <c r="B1400" s="546"/>
      <c r="C1400" s="644"/>
      <c r="D1400" s="34">
        <f t="shared" si="110"/>
        <v>3448</v>
      </c>
      <c r="E1400" s="26">
        <v>46123</v>
      </c>
      <c r="F1400" s="37">
        <v>3453</v>
      </c>
      <c r="G1400" s="36">
        <v>46124</v>
      </c>
      <c r="H1400" s="76">
        <f t="shared" si="111"/>
        <v>5</v>
      </c>
      <c r="K1400" s="33"/>
      <c r="L1400" s="687">
        <v>46123</v>
      </c>
      <c r="M1400" s="34">
        <f t="shared" si="112"/>
        <v>75</v>
      </c>
      <c r="N1400" s="37"/>
      <c r="O1400" s="35">
        <v>55</v>
      </c>
      <c r="P1400" s="40"/>
      <c r="Q1400" s="40">
        <f t="shared" si="113"/>
        <v>20</v>
      </c>
      <c r="R1400" s="41"/>
    </row>
    <row r="1401" spans="2:18" ht="15" customHeight="1" x14ac:dyDescent="0.3">
      <c r="B1401" s="546"/>
      <c r="C1401" s="644"/>
      <c r="D1401" s="34">
        <f t="shared" si="110"/>
        <v>3453</v>
      </c>
      <c r="E1401" s="26">
        <v>46124</v>
      </c>
      <c r="F1401" s="37">
        <v>3453</v>
      </c>
      <c r="G1401" s="36">
        <v>46125</v>
      </c>
      <c r="H1401" s="76">
        <f t="shared" si="111"/>
        <v>0</v>
      </c>
      <c r="K1401" s="33"/>
      <c r="L1401" s="687">
        <v>46124</v>
      </c>
      <c r="M1401" s="34">
        <f t="shared" si="112"/>
        <v>55</v>
      </c>
      <c r="N1401" s="37"/>
      <c r="O1401" s="35">
        <v>55</v>
      </c>
      <c r="P1401" s="40"/>
      <c r="Q1401" s="40">
        <f t="shared" si="113"/>
        <v>0</v>
      </c>
      <c r="R1401" s="41"/>
    </row>
    <row r="1402" spans="2:18" ht="15" customHeight="1" x14ac:dyDescent="0.3">
      <c r="B1402" s="546"/>
      <c r="C1402" s="644"/>
      <c r="D1402" s="34">
        <f t="shared" si="110"/>
        <v>3453</v>
      </c>
      <c r="E1402" s="26">
        <v>46125</v>
      </c>
      <c r="F1402" s="37">
        <v>3453</v>
      </c>
      <c r="G1402" s="36">
        <v>46126</v>
      </c>
      <c r="H1402" s="76">
        <f t="shared" si="111"/>
        <v>0</v>
      </c>
      <c r="K1402" s="33"/>
      <c r="L1402" s="687">
        <v>46125</v>
      </c>
      <c r="M1402" s="34">
        <f t="shared" si="112"/>
        <v>55</v>
      </c>
      <c r="N1402" s="37">
        <v>60</v>
      </c>
      <c r="O1402" s="35">
        <v>115</v>
      </c>
      <c r="P1402" s="40"/>
      <c r="Q1402" s="40">
        <f t="shared" si="113"/>
        <v>0</v>
      </c>
      <c r="R1402" s="41"/>
    </row>
    <row r="1403" spans="2:18" ht="15" customHeight="1" x14ac:dyDescent="0.3">
      <c r="B1403" s="546"/>
      <c r="C1403" s="644"/>
      <c r="D1403" s="34">
        <f t="shared" si="110"/>
        <v>3453</v>
      </c>
      <c r="E1403" s="26">
        <v>46126</v>
      </c>
      <c r="F1403" s="37">
        <v>3458</v>
      </c>
      <c r="G1403" s="36">
        <v>46127</v>
      </c>
      <c r="H1403" s="76">
        <f t="shared" si="111"/>
        <v>5</v>
      </c>
      <c r="K1403" s="33"/>
      <c r="L1403" s="687">
        <v>46126</v>
      </c>
      <c r="M1403" s="34">
        <f t="shared" si="112"/>
        <v>115</v>
      </c>
      <c r="N1403" s="37"/>
      <c r="O1403" s="35">
        <v>85</v>
      </c>
      <c r="P1403" s="40"/>
      <c r="Q1403" s="40">
        <f t="shared" si="113"/>
        <v>30</v>
      </c>
      <c r="R1403" s="41"/>
    </row>
    <row r="1404" spans="2:18" ht="15" customHeight="1" x14ac:dyDescent="0.3">
      <c r="B1404" s="546"/>
      <c r="C1404" s="644"/>
      <c r="D1404" s="34">
        <f t="shared" si="110"/>
        <v>3458</v>
      </c>
      <c r="E1404" s="26">
        <v>46127</v>
      </c>
      <c r="F1404" s="37">
        <v>3458</v>
      </c>
      <c r="G1404" s="36">
        <v>46128</v>
      </c>
      <c r="H1404" s="76">
        <f t="shared" si="111"/>
        <v>0</v>
      </c>
      <c r="K1404" s="33"/>
      <c r="L1404" s="687">
        <v>46127</v>
      </c>
      <c r="M1404" s="34">
        <f t="shared" si="112"/>
        <v>85</v>
      </c>
      <c r="N1404" s="37"/>
      <c r="O1404" s="35">
        <v>85</v>
      </c>
      <c r="P1404" s="40"/>
      <c r="Q1404" s="40">
        <f t="shared" si="113"/>
        <v>0</v>
      </c>
      <c r="R1404" s="41"/>
    </row>
    <row r="1405" spans="2:18" ht="15" customHeight="1" x14ac:dyDescent="0.3">
      <c r="B1405" s="546"/>
      <c r="C1405" s="644"/>
      <c r="D1405" s="34">
        <f t="shared" si="110"/>
        <v>3458</v>
      </c>
      <c r="E1405" s="26">
        <v>46128</v>
      </c>
      <c r="F1405" s="37">
        <v>3460</v>
      </c>
      <c r="G1405" s="36">
        <v>46129</v>
      </c>
      <c r="H1405" s="76">
        <f t="shared" si="111"/>
        <v>2</v>
      </c>
      <c r="K1405" s="33"/>
      <c r="L1405" s="687">
        <v>46128</v>
      </c>
      <c r="M1405" s="34">
        <f t="shared" si="112"/>
        <v>85</v>
      </c>
      <c r="N1405" s="37"/>
      <c r="O1405" s="35">
        <v>85</v>
      </c>
      <c r="P1405" s="40"/>
      <c r="Q1405" s="40">
        <f t="shared" si="113"/>
        <v>0</v>
      </c>
      <c r="R1405" s="41"/>
    </row>
    <row r="1406" spans="2:18" ht="15" customHeight="1" x14ac:dyDescent="0.3">
      <c r="B1406" s="546"/>
      <c r="C1406" s="644"/>
      <c r="D1406" s="34">
        <f t="shared" si="110"/>
        <v>3460</v>
      </c>
      <c r="E1406" s="26">
        <v>46129</v>
      </c>
      <c r="F1406" s="37">
        <v>3461</v>
      </c>
      <c r="G1406" s="36">
        <v>46130</v>
      </c>
      <c r="H1406" s="76">
        <f t="shared" si="111"/>
        <v>1</v>
      </c>
      <c r="K1406" s="33"/>
      <c r="L1406" s="687">
        <v>46129</v>
      </c>
      <c r="M1406" s="34">
        <f t="shared" si="112"/>
        <v>85</v>
      </c>
      <c r="N1406" s="37"/>
      <c r="O1406" s="35">
        <v>75</v>
      </c>
      <c r="P1406" s="40"/>
      <c r="Q1406" s="40">
        <f t="shared" si="113"/>
        <v>10</v>
      </c>
      <c r="R1406" s="41"/>
    </row>
    <row r="1407" spans="2:18" ht="15" customHeight="1" x14ac:dyDescent="0.3">
      <c r="B1407" s="546"/>
      <c r="C1407" s="644"/>
      <c r="D1407" s="34">
        <f t="shared" si="110"/>
        <v>3461</v>
      </c>
      <c r="E1407" s="26">
        <v>46130</v>
      </c>
      <c r="F1407" s="37">
        <v>3461</v>
      </c>
      <c r="G1407" s="36">
        <v>46131</v>
      </c>
      <c r="H1407" s="76">
        <f t="shared" si="111"/>
        <v>0</v>
      </c>
      <c r="K1407" s="33"/>
      <c r="L1407" s="687">
        <v>46130</v>
      </c>
      <c r="M1407" s="34">
        <f t="shared" si="112"/>
        <v>75</v>
      </c>
      <c r="N1407" s="37"/>
      <c r="O1407" s="35">
        <v>75</v>
      </c>
      <c r="P1407" s="40"/>
      <c r="Q1407" s="40">
        <f t="shared" si="113"/>
        <v>0</v>
      </c>
      <c r="R1407" s="41"/>
    </row>
    <row r="1408" spans="2:18" ht="15" customHeight="1" x14ac:dyDescent="0.3">
      <c r="B1408" s="546"/>
      <c r="C1408" s="644"/>
      <c r="D1408" s="34">
        <f t="shared" si="110"/>
        <v>3461</v>
      </c>
      <c r="E1408" s="26">
        <v>46131</v>
      </c>
      <c r="F1408" s="37">
        <v>3462</v>
      </c>
      <c r="G1408" s="36">
        <v>46132</v>
      </c>
      <c r="H1408" s="76">
        <f t="shared" si="111"/>
        <v>1</v>
      </c>
      <c r="K1408" s="33"/>
      <c r="L1408" s="687">
        <v>46131</v>
      </c>
      <c r="M1408" s="34">
        <f t="shared" si="112"/>
        <v>75</v>
      </c>
      <c r="N1408" s="37"/>
      <c r="O1408" s="35">
        <v>75</v>
      </c>
      <c r="P1408" s="40"/>
      <c r="Q1408" s="40">
        <f t="shared" si="113"/>
        <v>0</v>
      </c>
      <c r="R1408" s="41"/>
    </row>
    <row r="1409" spans="2:19" ht="15" customHeight="1" x14ac:dyDescent="0.3">
      <c r="B1409" s="546"/>
      <c r="C1409" s="644"/>
      <c r="D1409" s="34">
        <f t="shared" si="110"/>
        <v>3462</v>
      </c>
      <c r="E1409" s="26">
        <v>46132</v>
      </c>
      <c r="F1409" s="37">
        <v>3470</v>
      </c>
      <c r="G1409" s="36">
        <v>46133</v>
      </c>
      <c r="H1409" s="76">
        <f t="shared" si="111"/>
        <v>8</v>
      </c>
      <c r="K1409" s="33"/>
      <c r="L1409" s="687">
        <v>46132</v>
      </c>
      <c r="M1409" s="34">
        <f t="shared" si="112"/>
        <v>75</v>
      </c>
      <c r="N1409" s="37">
        <v>60</v>
      </c>
      <c r="O1409" s="35">
        <v>95</v>
      </c>
      <c r="P1409" s="40"/>
      <c r="Q1409" s="40">
        <f t="shared" si="113"/>
        <v>40</v>
      </c>
      <c r="R1409" s="41"/>
    </row>
    <row r="1410" spans="2:19" ht="15" customHeight="1" x14ac:dyDescent="0.3">
      <c r="B1410" s="546"/>
      <c r="C1410" s="644"/>
      <c r="D1410" s="34">
        <f t="shared" si="110"/>
        <v>3470</v>
      </c>
      <c r="E1410" s="26">
        <v>46133</v>
      </c>
      <c r="F1410" s="37">
        <v>3470</v>
      </c>
      <c r="G1410" s="36">
        <v>46134</v>
      </c>
      <c r="H1410" s="76">
        <f t="shared" si="111"/>
        <v>0</v>
      </c>
      <c r="K1410" s="33"/>
      <c r="L1410" s="687">
        <v>46133</v>
      </c>
      <c r="M1410" s="34">
        <f t="shared" si="112"/>
        <v>95</v>
      </c>
      <c r="N1410" s="37"/>
      <c r="O1410" s="35">
        <v>95</v>
      </c>
      <c r="P1410" s="40"/>
      <c r="Q1410" s="40">
        <f t="shared" si="113"/>
        <v>0</v>
      </c>
      <c r="R1410" s="41"/>
    </row>
    <row r="1411" spans="2:19" ht="15" customHeight="1" x14ac:dyDescent="0.3">
      <c r="B1411" s="546"/>
      <c r="C1411" s="644"/>
      <c r="D1411" s="34">
        <f t="shared" si="110"/>
        <v>3470</v>
      </c>
      <c r="E1411" s="26">
        <v>46134</v>
      </c>
      <c r="F1411" s="37">
        <v>3474</v>
      </c>
      <c r="G1411" s="36">
        <v>46135</v>
      </c>
      <c r="H1411" s="76">
        <f t="shared" si="111"/>
        <v>4</v>
      </c>
      <c r="K1411" s="33"/>
      <c r="L1411" s="687">
        <v>46134</v>
      </c>
      <c r="M1411" s="34">
        <f t="shared" si="112"/>
        <v>95</v>
      </c>
      <c r="N1411" s="37"/>
      <c r="O1411" s="35">
        <v>85</v>
      </c>
      <c r="P1411" s="40"/>
      <c r="Q1411" s="40">
        <f t="shared" si="113"/>
        <v>10</v>
      </c>
      <c r="R1411" s="41"/>
    </row>
    <row r="1412" spans="2:19" ht="15" customHeight="1" x14ac:dyDescent="0.3">
      <c r="B1412" s="546"/>
      <c r="C1412" s="644"/>
      <c r="D1412" s="34">
        <f t="shared" si="110"/>
        <v>3474</v>
      </c>
      <c r="E1412" s="26">
        <v>46135</v>
      </c>
      <c r="F1412" s="37">
        <v>3478</v>
      </c>
      <c r="G1412" s="36">
        <v>46136</v>
      </c>
      <c r="H1412" s="76">
        <f t="shared" si="111"/>
        <v>4</v>
      </c>
      <c r="K1412" s="33"/>
      <c r="L1412" s="687">
        <v>46135</v>
      </c>
      <c r="M1412" s="34">
        <f t="shared" si="112"/>
        <v>85</v>
      </c>
      <c r="N1412" s="37"/>
      <c r="O1412" s="35">
        <v>60</v>
      </c>
      <c r="P1412" s="40"/>
      <c r="Q1412" s="40">
        <f t="shared" si="113"/>
        <v>25</v>
      </c>
      <c r="R1412" s="41"/>
    </row>
    <row r="1413" spans="2:19" ht="15" customHeight="1" x14ac:dyDescent="0.3">
      <c r="B1413" s="546"/>
      <c r="C1413" s="644"/>
      <c r="D1413" s="34">
        <f t="shared" si="110"/>
        <v>3478</v>
      </c>
      <c r="E1413" s="26">
        <v>46136</v>
      </c>
      <c r="F1413" s="37">
        <v>3484</v>
      </c>
      <c r="G1413" s="36">
        <v>46137</v>
      </c>
      <c r="H1413" s="76">
        <f t="shared" si="111"/>
        <v>6</v>
      </c>
      <c r="K1413" s="33"/>
      <c r="L1413" s="687">
        <v>46136</v>
      </c>
      <c r="M1413" s="34">
        <f t="shared" si="112"/>
        <v>60</v>
      </c>
      <c r="N1413" s="37">
        <v>60</v>
      </c>
      <c r="O1413" s="35">
        <v>120</v>
      </c>
      <c r="P1413" s="40"/>
      <c r="Q1413" s="40">
        <f t="shared" si="113"/>
        <v>0</v>
      </c>
      <c r="R1413" s="41"/>
    </row>
    <row r="1414" spans="2:19" ht="15" customHeight="1" x14ac:dyDescent="0.3">
      <c r="B1414" s="546"/>
      <c r="C1414" s="644"/>
      <c r="D1414" s="34">
        <f t="shared" ref="D1414:D1418" si="114">F1413</f>
        <v>3484</v>
      </c>
      <c r="E1414" s="26">
        <v>46137</v>
      </c>
      <c r="F1414" s="37">
        <v>3484</v>
      </c>
      <c r="G1414" s="36">
        <v>46138</v>
      </c>
      <c r="H1414" s="76">
        <f t="shared" ref="H1414:H1418" si="115">F1414-D1414</f>
        <v>0</v>
      </c>
      <c r="K1414" s="33"/>
      <c r="L1414" s="687">
        <v>46137</v>
      </c>
      <c r="M1414" s="34">
        <f t="shared" ref="M1414:M1418" si="116">O1413</f>
        <v>120</v>
      </c>
      <c r="N1414" s="37"/>
      <c r="O1414" s="35">
        <v>120</v>
      </c>
      <c r="P1414" s="40"/>
      <c r="Q1414" s="40">
        <f t="shared" ref="Q1414:Q1418" si="117">(M1414+N1414)-O1414</f>
        <v>0</v>
      </c>
      <c r="R1414" s="41"/>
    </row>
    <row r="1415" spans="2:19" ht="15" customHeight="1" x14ac:dyDescent="0.3">
      <c r="B1415" s="546"/>
      <c r="C1415" s="644"/>
      <c r="D1415" s="34">
        <f t="shared" si="114"/>
        <v>3484</v>
      </c>
      <c r="E1415" s="26">
        <v>46138</v>
      </c>
      <c r="F1415" s="37">
        <v>3484</v>
      </c>
      <c r="G1415" s="36">
        <v>46139</v>
      </c>
      <c r="H1415" s="76">
        <f t="shared" si="115"/>
        <v>0</v>
      </c>
      <c r="K1415" s="33"/>
      <c r="L1415" s="687">
        <v>46138</v>
      </c>
      <c r="M1415" s="34">
        <f t="shared" si="116"/>
        <v>120</v>
      </c>
      <c r="N1415" s="37"/>
      <c r="O1415" s="35">
        <v>120</v>
      </c>
      <c r="P1415" s="40"/>
      <c r="Q1415" s="40">
        <f t="shared" si="117"/>
        <v>0</v>
      </c>
      <c r="R1415" s="41"/>
    </row>
    <row r="1416" spans="2:19" ht="15" customHeight="1" x14ac:dyDescent="0.3">
      <c r="B1416" s="546"/>
      <c r="C1416" s="644"/>
      <c r="D1416" s="34">
        <f t="shared" si="114"/>
        <v>3484</v>
      </c>
      <c r="E1416" s="26">
        <v>46139</v>
      </c>
      <c r="F1416" s="37">
        <v>3485</v>
      </c>
      <c r="G1416" s="36">
        <v>46140</v>
      </c>
      <c r="H1416" s="76">
        <f t="shared" si="115"/>
        <v>1</v>
      </c>
      <c r="K1416" s="33"/>
      <c r="L1416" s="687">
        <v>46139</v>
      </c>
      <c r="M1416" s="34">
        <f t="shared" si="116"/>
        <v>120</v>
      </c>
      <c r="N1416" s="37"/>
      <c r="O1416" s="35">
        <v>120</v>
      </c>
      <c r="P1416" s="40"/>
      <c r="Q1416" s="40">
        <f t="shared" si="117"/>
        <v>0</v>
      </c>
      <c r="R1416" s="41"/>
    </row>
    <row r="1417" spans="2:19" ht="15" customHeight="1" x14ac:dyDescent="0.3">
      <c r="B1417" s="546"/>
      <c r="C1417" s="644"/>
      <c r="D1417" s="34">
        <f t="shared" si="114"/>
        <v>3485</v>
      </c>
      <c r="E1417" s="26">
        <v>46140</v>
      </c>
      <c r="F1417" s="37">
        <v>3487</v>
      </c>
      <c r="G1417" s="36">
        <v>46141</v>
      </c>
      <c r="H1417" s="76">
        <f t="shared" si="115"/>
        <v>2</v>
      </c>
      <c r="K1417" s="33"/>
      <c r="L1417" s="687">
        <v>46140</v>
      </c>
      <c r="M1417" s="34">
        <f t="shared" si="116"/>
        <v>120</v>
      </c>
      <c r="N1417" s="37"/>
      <c r="O1417" s="35">
        <v>118</v>
      </c>
      <c r="P1417" s="40"/>
      <c r="Q1417" s="40">
        <f t="shared" si="117"/>
        <v>2</v>
      </c>
      <c r="R1417" s="41"/>
    </row>
    <row r="1418" spans="2:19" ht="15" customHeight="1" x14ac:dyDescent="0.3">
      <c r="B1418" s="546"/>
      <c r="C1418" s="644"/>
      <c r="D1418" s="34">
        <f t="shared" si="114"/>
        <v>3487</v>
      </c>
      <c r="E1418" s="26">
        <v>46141</v>
      </c>
      <c r="F1418" s="37">
        <v>3488</v>
      </c>
      <c r="G1418" s="36">
        <v>46142</v>
      </c>
      <c r="H1418" s="76">
        <f t="shared" si="115"/>
        <v>1</v>
      </c>
      <c r="I1418">
        <f>SUM(H1389:H1418)</f>
        <v>81</v>
      </c>
      <c r="K1418" s="33"/>
      <c r="L1418" s="687">
        <v>46141</v>
      </c>
      <c r="M1418" s="34">
        <f t="shared" si="116"/>
        <v>118</v>
      </c>
      <c r="N1418" s="37"/>
      <c r="O1418" s="35">
        <v>115</v>
      </c>
      <c r="P1418" s="40"/>
      <c r="Q1418" s="40">
        <f t="shared" si="117"/>
        <v>3</v>
      </c>
      <c r="R1418" s="41"/>
    </row>
    <row r="1419" spans="2:19" ht="15" customHeight="1" x14ac:dyDescent="0.3">
      <c r="B1419" s="546"/>
      <c r="C1419" s="644"/>
      <c r="D1419" s="34">
        <f t="shared" ref="D1419:D1424" si="118">F1418</f>
        <v>3488</v>
      </c>
      <c r="E1419" s="26">
        <v>46142</v>
      </c>
      <c r="F1419" s="37">
        <v>3488</v>
      </c>
      <c r="G1419" s="36">
        <v>46143</v>
      </c>
      <c r="H1419" s="76">
        <f t="shared" ref="H1419:H1424" si="119">F1419-D1419</f>
        <v>0</v>
      </c>
      <c r="K1419" s="33"/>
      <c r="L1419" s="687">
        <v>46142</v>
      </c>
      <c r="M1419" s="34">
        <f t="shared" ref="M1419:M1425" si="120">O1418</f>
        <v>115</v>
      </c>
      <c r="N1419" s="37"/>
      <c r="O1419" s="35">
        <v>115</v>
      </c>
      <c r="P1419" s="40"/>
      <c r="Q1419" s="40">
        <f t="shared" ref="Q1419:Q1425" si="121">(M1419+N1419)-O1419</f>
        <v>0</v>
      </c>
      <c r="R1419" s="41"/>
      <c r="S1419" s="176">
        <f>SUM(Q1390:Q1419)</f>
        <v>255</v>
      </c>
    </row>
    <row r="1420" spans="2:19" ht="15" customHeight="1" x14ac:dyDescent="0.3">
      <c r="B1420" s="546"/>
      <c r="C1420" s="644"/>
      <c r="D1420" s="34">
        <f t="shared" si="118"/>
        <v>3488</v>
      </c>
      <c r="E1420" s="26">
        <v>46143</v>
      </c>
      <c r="F1420" s="37">
        <v>3488</v>
      </c>
      <c r="G1420" s="36">
        <v>46144</v>
      </c>
      <c r="H1420" s="76">
        <f t="shared" si="119"/>
        <v>0</v>
      </c>
      <c r="K1420" s="33"/>
      <c r="L1420" s="687">
        <v>46143</v>
      </c>
      <c r="M1420" s="34">
        <f t="shared" si="120"/>
        <v>115</v>
      </c>
      <c r="N1420" s="37"/>
      <c r="O1420" s="35">
        <v>115</v>
      </c>
      <c r="P1420" s="40"/>
      <c r="Q1420" s="40">
        <f t="shared" si="121"/>
        <v>0</v>
      </c>
      <c r="R1420" s="41"/>
    </row>
    <row r="1421" spans="2:19" ht="15" customHeight="1" x14ac:dyDescent="0.3">
      <c r="B1421" s="546"/>
      <c r="C1421" s="644"/>
      <c r="D1421" s="34">
        <f t="shared" si="118"/>
        <v>3488</v>
      </c>
      <c r="E1421" s="26">
        <v>46144</v>
      </c>
      <c r="F1421" s="37">
        <v>3493</v>
      </c>
      <c r="G1421" s="36">
        <v>46145</v>
      </c>
      <c r="H1421" s="76">
        <f t="shared" si="119"/>
        <v>5</v>
      </c>
      <c r="I1421">
        <f>I1418+I1388+I1357+I1329</f>
        <v>258</v>
      </c>
      <c r="K1421" s="33"/>
      <c r="L1421" s="687">
        <v>46144</v>
      </c>
      <c r="M1421" s="34">
        <f t="shared" si="120"/>
        <v>115</v>
      </c>
      <c r="N1421" s="37"/>
      <c r="O1421" s="35">
        <v>95</v>
      </c>
      <c r="P1421" s="40"/>
      <c r="Q1421" s="40">
        <f t="shared" si="121"/>
        <v>20</v>
      </c>
      <c r="R1421" s="41"/>
    </row>
    <row r="1422" spans="2:19" ht="15" customHeight="1" x14ac:dyDescent="0.3">
      <c r="B1422" s="546"/>
      <c r="C1422" s="644"/>
      <c r="D1422" s="34">
        <f t="shared" si="118"/>
        <v>3493</v>
      </c>
      <c r="E1422" s="26">
        <v>46145</v>
      </c>
      <c r="F1422" s="37">
        <v>3493</v>
      </c>
      <c r="G1422" s="36">
        <v>46146</v>
      </c>
      <c r="H1422" s="76">
        <f t="shared" si="119"/>
        <v>0</v>
      </c>
      <c r="K1422" s="33"/>
      <c r="L1422" s="687">
        <v>46145</v>
      </c>
      <c r="M1422" s="34">
        <f t="shared" si="120"/>
        <v>95</v>
      </c>
      <c r="N1422" s="37"/>
      <c r="O1422" s="35">
        <v>95</v>
      </c>
      <c r="P1422" s="40"/>
      <c r="Q1422" s="40">
        <f t="shared" si="121"/>
        <v>0</v>
      </c>
      <c r="R1422" s="41"/>
    </row>
    <row r="1423" spans="2:19" ht="15" customHeight="1" x14ac:dyDescent="0.3">
      <c r="B1423" s="546"/>
      <c r="C1423" s="644"/>
      <c r="D1423" s="34">
        <f t="shared" si="118"/>
        <v>3493</v>
      </c>
      <c r="E1423" s="26">
        <v>46146</v>
      </c>
      <c r="F1423" s="37">
        <v>3498</v>
      </c>
      <c r="G1423" s="36">
        <v>46147</v>
      </c>
      <c r="H1423" s="76">
        <f t="shared" si="119"/>
        <v>5</v>
      </c>
      <c r="I1423">
        <f>I1421/4</f>
        <v>64.5</v>
      </c>
      <c r="K1423" s="33"/>
      <c r="L1423" s="687">
        <v>46146</v>
      </c>
      <c r="M1423" s="34">
        <f t="shared" si="120"/>
        <v>95</v>
      </c>
      <c r="N1423" s="37">
        <v>30</v>
      </c>
      <c r="O1423" s="35">
        <v>99</v>
      </c>
      <c r="P1423" s="40"/>
      <c r="Q1423" s="40">
        <f t="shared" si="121"/>
        <v>26</v>
      </c>
      <c r="R1423" s="41"/>
    </row>
    <row r="1424" spans="2:19" ht="15" customHeight="1" x14ac:dyDescent="0.3">
      <c r="B1424" s="546"/>
      <c r="C1424" s="644"/>
      <c r="D1424" s="34">
        <f t="shared" si="118"/>
        <v>3498</v>
      </c>
      <c r="E1424" s="26">
        <v>46147</v>
      </c>
      <c r="F1424" s="37">
        <v>3502</v>
      </c>
      <c r="G1424" s="36">
        <v>46148</v>
      </c>
      <c r="H1424" s="76">
        <f t="shared" si="119"/>
        <v>4</v>
      </c>
      <c r="K1424" s="33"/>
      <c r="L1424" s="687">
        <v>46147</v>
      </c>
      <c r="M1424" s="34">
        <f t="shared" si="120"/>
        <v>99</v>
      </c>
      <c r="N1424" s="37"/>
      <c r="O1424" s="35">
        <v>75</v>
      </c>
      <c r="P1424" s="40"/>
      <c r="Q1424" s="40">
        <f t="shared" si="121"/>
        <v>24</v>
      </c>
      <c r="R1424" s="41"/>
    </row>
    <row r="1425" spans="2:18" ht="15" customHeight="1" x14ac:dyDescent="0.3">
      <c r="B1425" s="546"/>
      <c r="C1425" s="644"/>
      <c r="D1425" s="34">
        <f t="shared" ref="D1425:D1432" si="122">F1424</f>
        <v>3502</v>
      </c>
      <c r="E1425" s="26">
        <v>46148</v>
      </c>
      <c r="F1425" s="37">
        <v>3505</v>
      </c>
      <c r="G1425" s="36">
        <v>46149</v>
      </c>
      <c r="H1425" s="76">
        <f t="shared" ref="H1425:H1432" si="123">F1425-D1425</f>
        <v>3</v>
      </c>
      <c r="K1425" s="33"/>
      <c r="L1425" s="687">
        <v>46148</v>
      </c>
      <c r="M1425" s="34">
        <f t="shared" si="120"/>
        <v>75</v>
      </c>
      <c r="N1425" s="37"/>
      <c r="O1425" s="35">
        <v>55</v>
      </c>
      <c r="P1425" s="40"/>
      <c r="Q1425" s="40">
        <f t="shared" si="121"/>
        <v>20</v>
      </c>
      <c r="R1425" s="41"/>
    </row>
    <row r="1426" spans="2:18" ht="15" customHeight="1" x14ac:dyDescent="0.3">
      <c r="B1426" s="546"/>
      <c r="C1426" s="644"/>
      <c r="D1426" s="34">
        <f t="shared" si="122"/>
        <v>3505</v>
      </c>
      <c r="E1426" s="26">
        <v>46149</v>
      </c>
      <c r="F1426" s="37">
        <v>3505</v>
      </c>
      <c r="G1426" s="36">
        <v>46150</v>
      </c>
      <c r="H1426" s="76">
        <f t="shared" si="123"/>
        <v>0</v>
      </c>
      <c r="K1426" s="33"/>
      <c r="L1426" s="687">
        <v>46149</v>
      </c>
      <c r="M1426" s="34">
        <f t="shared" ref="M1426:M1433" si="124">O1425</f>
        <v>55</v>
      </c>
      <c r="N1426" s="37"/>
      <c r="O1426" s="35">
        <v>55</v>
      </c>
      <c r="P1426" s="40"/>
      <c r="Q1426" s="40">
        <f t="shared" ref="Q1426:Q1433" si="125">(M1426+N1426)-O1426</f>
        <v>0</v>
      </c>
      <c r="R1426" s="41"/>
    </row>
    <row r="1427" spans="2:18" ht="15" customHeight="1" x14ac:dyDescent="0.3">
      <c r="B1427" s="546"/>
      <c r="C1427" s="644"/>
      <c r="D1427" s="34">
        <f t="shared" si="122"/>
        <v>3505</v>
      </c>
      <c r="E1427" s="26">
        <v>46150</v>
      </c>
      <c r="F1427" s="37">
        <v>3506</v>
      </c>
      <c r="G1427" s="36">
        <v>46151</v>
      </c>
      <c r="H1427" s="76">
        <f t="shared" si="123"/>
        <v>1</v>
      </c>
      <c r="K1427" s="33"/>
      <c r="L1427" s="687">
        <v>46150</v>
      </c>
      <c r="M1427" s="34">
        <f t="shared" si="124"/>
        <v>55</v>
      </c>
      <c r="N1427" s="37">
        <v>60</v>
      </c>
      <c r="O1427" s="35">
        <v>115</v>
      </c>
      <c r="P1427" s="40"/>
      <c r="Q1427" s="40">
        <f t="shared" si="125"/>
        <v>0</v>
      </c>
      <c r="R1427" s="41"/>
    </row>
    <row r="1428" spans="2:18" ht="15" customHeight="1" x14ac:dyDescent="0.3">
      <c r="B1428" s="546"/>
      <c r="C1428" s="644"/>
      <c r="D1428" s="34">
        <f t="shared" si="122"/>
        <v>3506</v>
      </c>
      <c r="E1428" s="26">
        <v>46151</v>
      </c>
      <c r="F1428" s="37">
        <v>3508</v>
      </c>
      <c r="G1428" s="36">
        <v>46152</v>
      </c>
      <c r="H1428" s="76">
        <f t="shared" si="123"/>
        <v>2</v>
      </c>
      <c r="K1428" s="33"/>
      <c r="L1428" s="687">
        <v>46151</v>
      </c>
      <c r="M1428" s="34">
        <f t="shared" si="124"/>
        <v>115</v>
      </c>
      <c r="N1428" s="37">
        <v>30</v>
      </c>
      <c r="O1428" s="35">
        <v>130</v>
      </c>
      <c r="P1428" s="40"/>
      <c r="Q1428" s="40">
        <f t="shared" si="125"/>
        <v>15</v>
      </c>
      <c r="R1428" s="41"/>
    </row>
    <row r="1429" spans="2:18" ht="15" customHeight="1" x14ac:dyDescent="0.3">
      <c r="B1429" s="546"/>
      <c r="C1429" s="644"/>
      <c r="D1429" s="34">
        <f t="shared" si="122"/>
        <v>3508</v>
      </c>
      <c r="E1429" s="26">
        <v>46152</v>
      </c>
      <c r="F1429" s="37">
        <v>3508</v>
      </c>
      <c r="G1429" s="36">
        <v>46153</v>
      </c>
      <c r="H1429" s="76">
        <f t="shared" si="123"/>
        <v>0</v>
      </c>
      <c r="K1429" s="33"/>
      <c r="L1429" s="687">
        <v>46152</v>
      </c>
      <c r="M1429" s="34">
        <f t="shared" si="124"/>
        <v>130</v>
      </c>
      <c r="N1429" s="37"/>
      <c r="O1429" s="35">
        <v>130</v>
      </c>
      <c r="P1429" s="40"/>
      <c r="Q1429" s="40">
        <f t="shared" si="125"/>
        <v>0</v>
      </c>
      <c r="R1429" s="41"/>
    </row>
    <row r="1430" spans="2:18" ht="15" customHeight="1" x14ac:dyDescent="0.3">
      <c r="B1430" s="546"/>
      <c r="C1430" s="644"/>
      <c r="D1430" s="34">
        <f t="shared" si="122"/>
        <v>3508</v>
      </c>
      <c r="E1430" s="26">
        <v>46153</v>
      </c>
      <c r="F1430" s="37">
        <v>3509</v>
      </c>
      <c r="G1430" s="36">
        <v>46154</v>
      </c>
      <c r="H1430" s="76">
        <f t="shared" si="123"/>
        <v>1</v>
      </c>
      <c r="K1430" s="33"/>
      <c r="L1430" s="687">
        <v>46153</v>
      </c>
      <c r="M1430" s="34">
        <f t="shared" si="124"/>
        <v>130</v>
      </c>
      <c r="N1430" s="37"/>
      <c r="O1430" s="35">
        <v>130</v>
      </c>
      <c r="P1430" s="40"/>
      <c r="Q1430" s="40">
        <f t="shared" si="125"/>
        <v>0</v>
      </c>
      <c r="R1430" s="41"/>
    </row>
    <row r="1431" spans="2:18" ht="15" customHeight="1" x14ac:dyDescent="0.3">
      <c r="B1431" s="546"/>
      <c r="C1431" s="644"/>
      <c r="D1431" s="34">
        <f t="shared" si="122"/>
        <v>3509</v>
      </c>
      <c r="E1431" s="26">
        <v>46154</v>
      </c>
      <c r="F1431" s="37">
        <v>3509</v>
      </c>
      <c r="G1431" s="36">
        <v>46155</v>
      </c>
      <c r="H1431" s="76">
        <f t="shared" si="123"/>
        <v>0</v>
      </c>
      <c r="K1431" s="33"/>
      <c r="L1431" s="687">
        <v>46154</v>
      </c>
      <c r="M1431" s="34">
        <f t="shared" si="124"/>
        <v>130</v>
      </c>
      <c r="N1431" s="37"/>
      <c r="O1431" s="35">
        <v>130</v>
      </c>
      <c r="P1431" s="40"/>
      <c r="Q1431" s="40">
        <f t="shared" si="125"/>
        <v>0</v>
      </c>
      <c r="R1431" s="41"/>
    </row>
    <row r="1432" spans="2:18" ht="15" customHeight="1" x14ac:dyDescent="0.3">
      <c r="B1432" s="546"/>
      <c r="C1432" s="644"/>
      <c r="D1432" s="34">
        <f t="shared" si="122"/>
        <v>3509</v>
      </c>
      <c r="E1432" s="26">
        <v>46155</v>
      </c>
      <c r="F1432" s="37">
        <v>3511</v>
      </c>
      <c r="G1432" s="36">
        <v>46156</v>
      </c>
      <c r="H1432" s="76">
        <f t="shared" si="123"/>
        <v>2</v>
      </c>
      <c r="K1432" s="33"/>
      <c r="L1432" s="687">
        <v>46155</v>
      </c>
      <c r="M1432" s="34">
        <f t="shared" si="124"/>
        <v>130</v>
      </c>
      <c r="N1432" s="37"/>
      <c r="O1432" s="35">
        <v>130</v>
      </c>
      <c r="P1432" s="40"/>
      <c r="Q1432" s="40">
        <f t="shared" si="125"/>
        <v>0</v>
      </c>
      <c r="R1432" s="41"/>
    </row>
    <row r="1433" spans="2:18" ht="15" customHeight="1" x14ac:dyDescent="0.3">
      <c r="B1433" s="546"/>
      <c r="C1433" s="644"/>
      <c r="D1433" s="34">
        <f t="shared" ref="D1433:D1467" si="126">F1432</f>
        <v>3511</v>
      </c>
      <c r="E1433" s="26">
        <v>46156</v>
      </c>
      <c r="F1433" s="37">
        <v>3513</v>
      </c>
      <c r="G1433" s="36">
        <v>46157</v>
      </c>
      <c r="H1433" s="76">
        <f t="shared" ref="H1433:H1467" si="127">F1433-D1433</f>
        <v>2</v>
      </c>
      <c r="K1433" s="33"/>
      <c r="L1433" s="687">
        <v>46156</v>
      </c>
      <c r="M1433" s="34">
        <f t="shared" si="124"/>
        <v>130</v>
      </c>
      <c r="N1433" s="37">
        <v>10</v>
      </c>
      <c r="O1433" s="35">
        <v>130</v>
      </c>
      <c r="P1433" s="40"/>
      <c r="Q1433" s="40">
        <f t="shared" si="125"/>
        <v>10</v>
      </c>
      <c r="R1433" s="41"/>
    </row>
    <row r="1434" spans="2:18" ht="15" customHeight="1" x14ac:dyDescent="0.3">
      <c r="B1434" s="546"/>
      <c r="C1434" s="644"/>
      <c r="D1434" s="34">
        <f t="shared" si="126"/>
        <v>3513</v>
      </c>
      <c r="E1434" s="26">
        <v>46157</v>
      </c>
      <c r="F1434" s="37">
        <v>3514</v>
      </c>
      <c r="G1434" s="36">
        <v>46158</v>
      </c>
      <c r="H1434" s="76">
        <f t="shared" si="127"/>
        <v>1</v>
      </c>
      <c r="K1434" s="33"/>
      <c r="L1434" s="687">
        <v>46157</v>
      </c>
      <c r="M1434" s="34">
        <f t="shared" ref="M1434:M1467" si="128">O1433</f>
        <v>130</v>
      </c>
      <c r="N1434" s="37"/>
      <c r="O1434" s="35">
        <v>130</v>
      </c>
      <c r="P1434" s="40"/>
      <c r="Q1434" s="40">
        <f t="shared" ref="Q1434:Q1467" si="129">(M1434+N1434)-O1434</f>
        <v>0</v>
      </c>
      <c r="R1434" s="41"/>
    </row>
    <row r="1435" spans="2:18" ht="15" customHeight="1" x14ac:dyDescent="0.3">
      <c r="B1435" s="546"/>
      <c r="C1435" s="644"/>
      <c r="D1435" s="34">
        <f t="shared" si="126"/>
        <v>3514</v>
      </c>
      <c r="E1435" s="26">
        <v>46158</v>
      </c>
      <c r="F1435" s="37">
        <v>3514</v>
      </c>
      <c r="G1435" s="36">
        <v>46159</v>
      </c>
      <c r="H1435" s="76">
        <f t="shared" si="127"/>
        <v>0</v>
      </c>
      <c r="K1435" s="33"/>
      <c r="L1435" s="687">
        <v>46158</v>
      </c>
      <c r="M1435" s="34">
        <f t="shared" si="128"/>
        <v>130</v>
      </c>
      <c r="N1435" s="37"/>
      <c r="O1435" s="35">
        <v>130</v>
      </c>
      <c r="P1435" s="40"/>
      <c r="Q1435" s="40">
        <f t="shared" si="129"/>
        <v>0</v>
      </c>
      <c r="R1435" s="41"/>
    </row>
    <row r="1436" spans="2:18" ht="15" customHeight="1" x14ac:dyDescent="0.3">
      <c r="B1436" s="546"/>
      <c r="C1436" s="644"/>
      <c r="D1436" s="34">
        <f t="shared" si="126"/>
        <v>3514</v>
      </c>
      <c r="E1436" s="26">
        <v>46159</v>
      </c>
      <c r="F1436" s="37">
        <v>3518</v>
      </c>
      <c r="G1436" s="36">
        <v>46160</v>
      </c>
      <c r="H1436" s="76">
        <f t="shared" si="127"/>
        <v>4</v>
      </c>
      <c r="K1436" s="33"/>
      <c r="L1436" s="687">
        <v>46159</v>
      </c>
      <c r="M1436" s="34">
        <f t="shared" si="128"/>
        <v>130</v>
      </c>
      <c r="N1436" s="37"/>
      <c r="O1436" s="35">
        <v>111</v>
      </c>
      <c r="P1436" s="40"/>
      <c r="Q1436" s="40">
        <f t="shared" si="129"/>
        <v>19</v>
      </c>
      <c r="R1436" s="41"/>
    </row>
    <row r="1437" spans="2:18" ht="15" customHeight="1" x14ac:dyDescent="0.3">
      <c r="B1437" s="546"/>
      <c r="C1437" s="644"/>
      <c r="D1437" s="34">
        <f t="shared" si="126"/>
        <v>3518</v>
      </c>
      <c r="E1437" s="26">
        <v>46160</v>
      </c>
      <c r="F1437" s="37">
        <v>3518</v>
      </c>
      <c r="G1437" s="36">
        <v>46161</v>
      </c>
      <c r="H1437" s="76">
        <f t="shared" si="127"/>
        <v>0</v>
      </c>
      <c r="K1437" s="33"/>
      <c r="L1437" s="687">
        <v>46160</v>
      </c>
      <c r="M1437" s="34">
        <f t="shared" si="128"/>
        <v>111</v>
      </c>
      <c r="N1437" s="37"/>
      <c r="O1437" s="35">
        <v>111</v>
      </c>
      <c r="P1437" s="40"/>
      <c r="Q1437" s="40">
        <f t="shared" si="129"/>
        <v>0</v>
      </c>
      <c r="R1437" s="41"/>
    </row>
    <row r="1438" spans="2:18" ht="15" customHeight="1" x14ac:dyDescent="0.3">
      <c r="B1438" s="546"/>
      <c r="C1438" s="644"/>
      <c r="D1438" s="34">
        <f t="shared" si="126"/>
        <v>3518</v>
      </c>
      <c r="E1438" s="26">
        <v>46161</v>
      </c>
      <c r="F1438" s="37">
        <v>3529</v>
      </c>
      <c r="G1438" s="36">
        <v>46162</v>
      </c>
      <c r="H1438" s="76">
        <f t="shared" si="127"/>
        <v>11</v>
      </c>
      <c r="K1438" s="33"/>
      <c r="L1438" s="687">
        <v>46161</v>
      </c>
      <c r="M1438" s="34">
        <f t="shared" si="128"/>
        <v>111</v>
      </c>
      <c r="N1438" s="37"/>
      <c r="O1438" s="35">
        <v>60</v>
      </c>
      <c r="P1438" s="40"/>
      <c r="Q1438" s="40">
        <f t="shared" si="129"/>
        <v>51</v>
      </c>
      <c r="R1438" s="41"/>
    </row>
    <row r="1439" spans="2:18" ht="15" customHeight="1" x14ac:dyDescent="0.3">
      <c r="B1439" s="546"/>
      <c r="C1439" s="644"/>
      <c r="D1439" s="34">
        <f t="shared" si="126"/>
        <v>3529</v>
      </c>
      <c r="E1439" s="26">
        <v>46162</v>
      </c>
      <c r="F1439" s="37">
        <v>3531</v>
      </c>
      <c r="G1439" s="36">
        <v>46163</v>
      </c>
      <c r="H1439" s="76">
        <f t="shared" si="127"/>
        <v>2</v>
      </c>
      <c r="K1439" s="33"/>
      <c r="L1439" s="687">
        <v>46162</v>
      </c>
      <c r="M1439" s="34">
        <f t="shared" si="128"/>
        <v>60</v>
      </c>
      <c r="N1439" s="37"/>
      <c r="O1439" s="35">
        <v>54</v>
      </c>
      <c r="P1439" s="40"/>
      <c r="Q1439" s="40">
        <f t="shared" si="129"/>
        <v>6</v>
      </c>
      <c r="R1439" s="41"/>
    </row>
    <row r="1440" spans="2:18" ht="15" customHeight="1" x14ac:dyDescent="0.3">
      <c r="B1440" s="546"/>
      <c r="C1440" s="644"/>
      <c r="D1440" s="34">
        <f t="shared" si="126"/>
        <v>3531</v>
      </c>
      <c r="E1440" s="26">
        <v>46163</v>
      </c>
      <c r="F1440" s="37">
        <v>3532</v>
      </c>
      <c r="G1440" s="36">
        <v>46164</v>
      </c>
      <c r="H1440" s="76">
        <f t="shared" si="127"/>
        <v>1</v>
      </c>
      <c r="K1440" s="33"/>
      <c r="L1440" s="687">
        <v>46163</v>
      </c>
      <c r="M1440" s="34">
        <f t="shared" si="128"/>
        <v>54</v>
      </c>
      <c r="N1440" s="37">
        <v>60</v>
      </c>
      <c r="O1440" s="35">
        <v>103</v>
      </c>
      <c r="P1440" s="40"/>
      <c r="Q1440" s="40">
        <f t="shared" si="129"/>
        <v>11</v>
      </c>
      <c r="R1440" s="41"/>
    </row>
    <row r="1441" spans="2:21" ht="15" customHeight="1" x14ac:dyDescent="0.3">
      <c r="B1441" s="546"/>
      <c r="C1441" s="644"/>
      <c r="D1441" s="34">
        <f t="shared" si="126"/>
        <v>3532</v>
      </c>
      <c r="E1441" s="26">
        <v>46164</v>
      </c>
      <c r="F1441" s="37">
        <v>3540</v>
      </c>
      <c r="G1441" s="36">
        <v>46165</v>
      </c>
      <c r="H1441" s="76">
        <f t="shared" si="127"/>
        <v>8</v>
      </c>
      <c r="K1441" s="33"/>
      <c r="L1441" s="687">
        <v>46164</v>
      </c>
      <c r="M1441" s="34">
        <f t="shared" si="128"/>
        <v>103</v>
      </c>
      <c r="N1441" s="37"/>
      <c r="O1441" s="35">
        <v>78</v>
      </c>
      <c r="P1441" s="40"/>
      <c r="Q1441" s="40">
        <f t="shared" si="129"/>
        <v>25</v>
      </c>
      <c r="R1441" s="41"/>
    </row>
    <row r="1442" spans="2:21" ht="15" customHeight="1" x14ac:dyDescent="0.3">
      <c r="B1442" s="546"/>
      <c r="C1442" s="644"/>
      <c r="D1442" s="34">
        <f t="shared" si="126"/>
        <v>3540</v>
      </c>
      <c r="E1442" s="26">
        <v>46165</v>
      </c>
      <c r="F1442" s="37">
        <v>3540</v>
      </c>
      <c r="G1442" s="36">
        <v>46166</v>
      </c>
      <c r="H1442" s="76">
        <f t="shared" si="127"/>
        <v>0</v>
      </c>
      <c r="K1442" s="33"/>
      <c r="L1442" s="687">
        <v>46165</v>
      </c>
      <c r="M1442" s="34">
        <f t="shared" si="128"/>
        <v>78</v>
      </c>
      <c r="N1442" s="37"/>
      <c r="O1442" s="35">
        <v>78</v>
      </c>
      <c r="P1442" s="40"/>
      <c r="Q1442" s="40">
        <f t="shared" si="129"/>
        <v>0</v>
      </c>
      <c r="R1442" s="41"/>
    </row>
    <row r="1443" spans="2:21" ht="15" customHeight="1" x14ac:dyDescent="0.3">
      <c r="B1443" s="546"/>
      <c r="C1443" s="644"/>
      <c r="D1443" s="34">
        <f t="shared" si="126"/>
        <v>3540</v>
      </c>
      <c r="E1443" s="26">
        <v>46166</v>
      </c>
      <c r="F1443" s="37">
        <v>3540</v>
      </c>
      <c r="G1443" s="36">
        <v>46167</v>
      </c>
      <c r="H1443" s="76">
        <f t="shared" si="127"/>
        <v>0</v>
      </c>
      <c r="K1443" s="33"/>
      <c r="L1443" s="687">
        <v>46166</v>
      </c>
      <c r="M1443" s="34">
        <f t="shared" si="128"/>
        <v>78</v>
      </c>
      <c r="N1443" s="37"/>
      <c r="O1443" s="35">
        <v>78</v>
      </c>
      <c r="P1443" s="40"/>
      <c r="Q1443" s="40">
        <f t="shared" si="129"/>
        <v>0</v>
      </c>
      <c r="R1443" s="41"/>
    </row>
    <row r="1444" spans="2:21" ht="15" customHeight="1" x14ac:dyDescent="0.3">
      <c r="B1444" s="546"/>
      <c r="C1444" s="644"/>
      <c r="D1444" s="34">
        <f t="shared" si="126"/>
        <v>3540</v>
      </c>
      <c r="E1444" s="26">
        <v>46167</v>
      </c>
      <c r="F1444" s="37">
        <v>3546</v>
      </c>
      <c r="G1444" s="36">
        <v>46168</v>
      </c>
      <c r="H1444" s="76">
        <f t="shared" si="127"/>
        <v>6</v>
      </c>
      <c r="K1444" s="33"/>
      <c r="L1444" s="687">
        <v>46167</v>
      </c>
      <c r="M1444" s="34">
        <f t="shared" si="128"/>
        <v>78</v>
      </c>
      <c r="N1444" s="37"/>
      <c r="O1444" s="35">
        <v>55</v>
      </c>
      <c r="P1444" s="40"/>
      <c r="Q1444" s="40">
        <f t="shared" si="129"/>
        <v>23</v>
      </c>
      <c r="R1444" s="41"/>
    </row>
    <row r="1445" spans="2:21" ht="15" customHeight="1" x14ac:dyDescent="0.3">
      <c r="B1445" s="546"/>
      <c r="C1445" s="644"/>
      <c r="D1445" s="34">
        <f t="shared" si="126"/>
        <v>3546</v>
      </c>
      <c r="E1445" s="26">
        <v>46168</v>
      </c>
      <c r="F1445" s="37">
        <v>3555</v>
      </c>
      <c r="G1445" s="36">
        <v>46169</v>
      </c>
      <c r="H1445" s="76">
        <f t="shared" si="127"/>
        <v>9</v>
      </c>
      <c r="K1445" s="33"/>
      <c r="L1445" s="687">
        <v>46168</v>
      </c>
      <c r="M1445" s="34">
        <f t="shared" si="128"/>
        <v>55</v>
      </c>
      <c r="N1445" s="37">
        <v>120</v>
      </c>
      <c r="O1445" s="35">
        <v>125</v>
      </c>
      <c r="P1445" s="40"/>
      <c r="Q1445" s="40">
        <f t="shared" si="129"/>
        <v>50</v>
      </c>
      <c r="R1445" s="41"/>
    </row>
    <row r="1446" spans="2:21" ht="15" customHeight="1" x14ac:dyDescent="0.3">
      <c r="B1446" s="546"/>
      <c r="C1446" s="644"/>
      <c r="D1446" s="34">
        <f t="shared" si="126"/>
        <v>3555</v>
      </c>
      <c r="E1446" s="26">
        <v>46169</v>
      </c>
      <c r="F1446" s="37">
        <v>3555</v>
      </c>
      <c r="G1446" s="36">
        <v>46170</v>
      </c>
      <c r="H1446" s="76">
        <f t="shared" si="127"/>
        <v>0</v>
      </c>
      <c r="K1446" s="33"/>
      <c r="L1446" s="687">
        <v>46169</v>
      </c>
      <c r="M1446" s="34">
        <f t="shared" si="128"/>
        <v>125</v>
      </c>
      <c r="N1446" s="37"/>
      <c r="O1446" s="35">
        <v>125</v>
      </c>
      <c r="P1446" s="40"/>
      <c r="Q1446" s="40">
        <f t="shared" si="129"/>
        <v>0</v>
      </c>
      <c r="R1446" s="41"/>
    </row>
    <row r="1447" spans="2:21" ht="15" customHeight="1" x14ac:dyDescent="0.3">
      <c r="B1447" s="546"/>
      <c r="C1447" s="644"/>
      <c r="D1447" s="34">
        <f t="shared" si="126"/>
        <v>3555</v>
      </c>
      <c r="E1447" s="26">
        <v>46170</v>
      </c>
      <c r="F1447" s="37">
        <v>3559</v>
      </c>
      <c r="G1447" s="36">
        <v>46171</v>
      </c>
      <c r="H1447" s="76">
        <f t="shared" si="127"/>
        <v>4</v>
      </c>
      <c r="K1447" s="33"/>
      <c r="L1447" s="687">
        <v>46170</v>
      </c>
      <c r="M1447" s="34">
        <f t="shared" si="128"/>
        <v>125</v>
      </c>
      <c r="N1447" s="37"/>
      <c r="O1447" s="35">
        <v>120</v>
      </c>
      <c r="P1447" s="40"/>
      <c r="Q1447" s="40">
        <f t="shared" si="129"/>
        <v>5</v>
      </c>
      <c r="R1447" s="41"/>
    </row>
    <row r="1448" spans="2:21" ht="15" customHeight="1" x14ac:dyDescent="0.3">
      <c r="B1448" s="546"/>
      <c r="C1448" s="644"/>
      <c r="D1448" s="34">
        <f t="shared" si="126"/>
        <v>3559</v>
      </c>
      <c r="E1448" s="26">
        <v>46171</v>
      </c>
      <c r="F1448" s="37">
        <v>3560</v>
      </c>
      <c r="G1448" s="36">
        <v>46172</v>
      </c>
      <c r="H1448" s="76">
        <f t="shared" si="127"/>
        <v>1</v>
      </c>
      <c r="K1448" s="33"/>
      <c r="L1448" s="687">
        <v>46171</v>
      </c>
      <c r="M1448" s="34">
        <f t="shared" si="128"/>
        <v>120</v>
      </c>
      <c r="N1448" s="37"/>
      <c r="O1448" s="35">
        <v>115</v>
      </c>
      <c r="P1448" s="40"/>
      <c r="Q1448" s="40">
        <f t="shared" si="129"/>
        <v>5</v>
      </c>
      <c r="R1448" s="41"/>
    </row>
    <row r="1449" spans="2:21" ht="15" customHeight="1" x14ac:dyDescent="0.3">
      <c r="B1449" s="546"/>
      <c r="C1449" s="644"/>
      <c r="D1449" s="34">
        <f t="shared" si="126"/>
        <v>3560</v>
      </c>
      <c r="E1449" s="26">
        <v>46172</v>
      </c>
      <c r="F1449" s="37">
        <v>3560</v>
      </c>
      <c r="G1449" s="36">
        <v>46173</v>
      </c>
      <c r="H1449" s="76">
        <f t="shared" si="127"/>
        <v>0</v>
      </c>
      <c r="K1449" s="33"/>
      <c r="L1449" s="687">
        <v>46172</v>
      </c>
      <c r="M1449" s="34">
        <f t="shared" si="128"/>
        <v>115</v>
      </c>
      <c r="N1449" s="37"/>
      <c r="O1449" s="35">
        <v>115</v>
      </c>
      <c r="P1449" s="40"/>
      <c r="Q1449" s="40">
        <f t="shared" si="129"/>
        <v>0</v>
      </c>
      <c r="R1449" s="41"/>
    </row>
    <row r="1450" spans="2:21" ht="15" customHeight="1" x14ac:dyDescent="0.3">
      <c r="B1450" s="546"/>
      <c r="C1450" s="644"/>
      <c r="D1450" s="34">
        <f t="shared" si="126"/>
        <v>3560</v>
      </c>
      <c r="E1450" s="26">
        <v>46173</v>
      </c>
      <c r="F1450" s="37">
        <v>3560</v>
      </c>
      <c r="G1450" s="36">
        <v>46174</v>
      </c>
      <c r="H1450" s="76">
        <f t="shared" si="127"/>
        <v>0</v>
      </c>
      <c r="K1450" s="33"/>
      <c r="L1450" s="687">
        <v>46173</v>
      </c>
      <c r="M1450" s="34">
        <f t="shared" si="128"/>
        <v>115</v>
      </c>
      <c r="N1450" s="37"/>
      <c r="O1450" s="35">
        <v>115</v>
      </c>
      <c r="P1450" s="40"/>
      <c r="Q1450" s="40">
        <f t="shared" si="129"/>
        <v>0</v>
      </c>
      <c r="R1450" s="41"/>
      <c r="S1450" s="48">
        <f>SUM(N1359:N1453)</f>
        <v>1045</v>
      </c>
      <c r="T1450" s="48">
        <f>SUM(Q1359:Q1450)</f>
        <v>915</v>
      </c>
      <c r="U1450" s="48">
        <f>SUM(N1359:N1450)</f>
        <v>955</v>
      </c>
    </row>
    <row r="1451" spans="2:21" ht="15" customHeight="1" x14ac:dyDescent="0.3">
      <c r="B1451" s="546"/>
      <c r="C1451" s="644"/>
      <c r="D1451" s="34">
        <f t="shared" si="126"/>
        <v>3560</v>
      </c>
      <c r="E1451" s="26">
        <v>46174</v>
      </c>
      <c r="F1451" s="37">
        <v>3566</v>
      </c>
      <c r="G1451" s="36">
        <v>46175</v>
      </c>
      <c r="H1451" s="76">
        <f t="shared" si="127"/>
        <v>6</v>
      </c>
      <c r="K1451" s="33"/>
      <c r="L1451" s="687">
        <v>46174</v>
      </c>
      <c r="M1451" s="34">
        <f t="shared" si="128"/>
        <v>115</v>
      </c>
      <c r="N1451" s="37"/>
      <c r="O1451" s="35">
        <v>97.5</v>
      </c>
      <c r="P1451" s="40"/>
      <c r="Q1451" s="40">
        <f t="shared" si="129"/>
        <v>17.5</v>
      </c>
      <c r="R1451" s="41"/>
    </row>
    <row r="1452" spans="2:21" ht="15" customHeight="1" x14ac:dyDescent="0.3">
      <c r="B1452" s="546"/>
      <c r="C1452" s="644"/>
      <c r="D1452" s="34">
        <f t="shared" si="126"/>
        <v>3566</v>
      </c>
      <c r="E1452" s="26">
        <v>46175</v>
      </c>
      <c r="F1452" s="37">
        <v>3578</v>
      </c>
      <c r="G1452" s="36">
        <v>46176</v>
      </c>
      <c r="H1452" s="76">
        <f t="shared" si="127"/>
        <v>12</v>
      </c>
      <c r="K1452" s="33"/>
      <c r="L1452" s="687">
        <v>46175</v>
      </c>
      <c r="M1452" s="34">
        <f t="shared" si="128"/>
        <v>97.5</v>
      </c>
      <c r="N1452" s="37">
        <v>90</v>
      </c>
      <c r="O1452" s="35">
        <v>125</v>
      </c>
      <c r="P1452" s="40"/>
      <c r="Q1452" s="40">
        <f t="shared" si="129"/>
        <v>62.5</v>
      </c>
      <c r="R1452" s="41"/>
    </row>
    <row r="1453" spans="2:21" ht="15" customHeight="1" x14ac:dyDescent="0.3">
      <c r="B1453" s="546"/>
      <c r="C1453" s="644"/>
      <c r="D1453" s="34">
        <f t="shared" si="126"/>
        <v>3578</v>
      </c>
      <c r="E1453" s="26">
        <v>46176</v>
      </c>
      <c r="F1453" s="37">
        <v>3588</v>
      </c>
      <c r="G1453" s="36">
        <v>46177</v>
      </c>
      <c r="H1453" s="76">
        <f t="shared" si="127"/>
        <v>10</v>
      </c>
      <c r="K1453" s="33"/>
      <c r="L1453" s="687">
        <v>46176</v>
      </c>
      <c r="M1453" s="34">
        <f t="shared" si="128"/>
        <v>125</v>
      </c>
      <c r="N1453" s="37"/>
      <c r="O1453" s="35">
        <v>100</v>
      </c>
      <c r="P1453" s="40"/>
      <c r="Q1453" s="40">
        <f t="shared" si="129"/>
        <v>25</v>
      </c>
      <c r="R1453" s="41"/>
    </row>
    <row r="1454" spans="2:21" ht="15" customHeight="1" x14ac:dyDescent="0.3">
      <c r="B1454" s="546"/>
      <c r="C1454" s="644"/>
      <c r="D1454" s="34">
        <f t="shared" si="126"/>
        <v>3588</v>
      </c>
      <c r="E1454" s="26">
        <v>46177</v>
      </c>
      <c r="F1454" s="37">
        <v>3588</v>
      </c>
      <c r="G1454" s="36">
        <v>46178</v>
      </c>
      <c r="H1454" s="76">
        <f t="shared" si="127"/>
        <v>0</v>
      </c>
      <c r="K1454" s="33"/>
      <c r="L1454" s="687">
        <v>46177</v>
      </c>
      <c r="M1454" s="34">
        <f t="shared" si="128"/>
        <v>100</v>
      </c>
      <c r="N1454" s="37"/>
      <c r="O1454" s="35">
        <v>100</v>
      </c>
      <c r="P1454" s="40"/>
      <c r="Q1454" s="40">
        <f t="shared" si="129"/>
        <v>0</v>
      </c>
      <c r="R1454" s="41"/>
    </row>
    <row r="1455" spans="2:21" ht="15" customHeight="1" x14ac:dyDescent="0.3">
      <c r="B1455" s="546"/>
      <c r="C1455" s="644"/>
      <c r="D1455" s="34">
        <f t="shared" si="126"/>
        <v>3588</v>
      </c>
      <c r="E1455" s="26">
        <v>46178</v>
      </c>
      <c r="F1455" s="37">
        <v>3594</v>
      </c>
      <c r="G1455" s="36">
        <v>46179</v>
      </c>
      <c r="H1455" s="76">
        <f t="shared" si="127"/>
        <v>6</v>
      </c>
      <c r="K1455" s="33"/>
      <c r="L1455" s="687">
        <v>46178</v>
      </c>
      <c r="M1455" s="34">
        <f t="shared" si="128"/>
        <v>100</v>
      </c>
      <c r="N1455" s="37">
        <v>60</v>
      </c>
      <c r="O1455" s="35">
        <v>125</v>
      </c>
      <c r="P1455" s="40"/>
      <c r="Q1455" s="40">
        <f t="shared" si="129"/>
        <v>35</v>
      </c>
      <c r="R1455" s="41"/>
    </row>
    <row r="1456" spans="2:21" ht="15" customHeight="1" x14ac:dyDescent="0.3">
      <c r="B1456" s="546"/>
      <c r="C1456" s="644"/>
      <c r="D1456" s="34">
        <f t="shared" si="126"/>
        <v>3594</v>
      </c>
      <c r="E1456" s="26">
        <v>46179</v>
      </c>
      <c r="F1456" s="37">
        <v>3594</v>
      </c>
      <c r="G1456" s="36">
        <v>46180</v>
      </c>
      <c r="H1456" s="76">
        <f t="shared" si="127"/>
        <v>0</v>
      </c>
      <c r="K1456" s="33"/>
      <c r="L1456" s="687">
        <v>46179</v>
      </c>
      <c r="M1456" s="34">
        <f t="shared" si="128"/>
        <v>125</v>
      </c>
      <c r="N1456" s="37"/>
      <c r="O1456" s="35">
        <v>125</v>
      </c>
      <c r="P1456" s="40"/>
      <c r="Q1456" s="40">
        <f t="shared" si="129"/>
        <v>0</v>
      </c>
      <c r="R1456" s="41"/>
    </row>
    <row r="1457" spans="2:18" ht="15" customHeight="1" x14ac:dyDescent="0.3">
      <c r="B1457" s="546"/>
      <c r="C1457" s="644"/>
      <c r="D1457" s="34">
        <f t="shared" si="126"/>
        <v>3594</v>
      </c>
      <c r="E1457" s="26">
        <v>46180</v>
      </c>
      <c r="F1457" s="37">
        <v>3594</v>
      </c>
      <c r="G1457" s="36">
        <v>46181</v>
      </c>
      <c r="H1457" s="76">
        <f t="shared" si="127"/>
        <v>0</v>
      </c>
      <c r="K1457" s="33"/>
      <c r="L1457" s="687">
        <v>46180</v>
      </c>
      <c r="M1457" s="34">
        <f t="shared" si="128"/>
        <v>125</v>
      </c>
      <c r="N1457" s="37"/>
      <c r="O1457" s="35">
        <v>125</v>
      </c>
      <c r="P1457" s="40"/>
      <c r="Q1457" s="40">
        <f t="shared" si="129"/>
        <v>0</v>
      </c>
      <c r="R1457" s="41"/>
    </row>
    <row r="1458" spans="2:18" ht="15" customHeight="1" x14ac:dyDescent="0.3">
      <c r="B1458" s="546"/>
      <c r="C1458" s="644"/>
      <c r="D1458" s="34">
        <f t="shared" si="126"/>
        <v>3594</v>
      </c>
      <c r="E1458" s="26">
        <v>46181</v>
      </c>
      <c r="F1458" s="37">
        <v>3595</v>
      </c>
      <c r="G1458" s="36">
        <v>46182</v>
      </c>
      <c r="H1458" s="76">
        <f t="shared" si="127"/>
        <v>1</v>
      </c>
      <c r="K1458" s="33"/>
      <c r="L1458" s="687">
        <v>46181</v>
      </c>
      <c r="M1458" s="34">
        <f t="shared" si="128"/>
        <v>125</v>
      </c>
      <c r="N1458" s="37"/>
      <c r="O1458" s="35">
        <v>125</v>
      </c>
      <c r="P1458" s="40"/>
      <c r="Q1458" s="40">
        <f t="shared" si="129"/>
        <v>0</v>
      </c>
      <c r="R1458" s="41"/>
    </row>
    <row r="1459" spans="2:18" ht="15" customHeight="1" x14ac:dyDescent="0.3">
      <c r="B1459" s="546"/>
      <c r="C1459" s="644"/>
      <c r="D1459" s="34">
        <f t="shared" si="126"/>
        <v>3595</v>
      </c>
      <c r="E1459" s="26">
        <v>46182</v>
      </c>
      <c r="F1459" s="37">
        <v>3600</v>
      </c>
      <c r="G1459" s="36">
        <v>46183</v>
      </c>
      <c r="H1459" s="76">
        <f t="shared" si="127"/>
        <v>5</v>
      </c>
      <c r="K1459" s="33"/>
      <c r="L1459" s="687">
        <v>46182</v>
      </c>
      <c r="M1459" s="34">
        <f t="shared" si="128"/>
        <v>125</v>
      </c>
      <c r="N1459" s="37"/>
      <c r="O1459" s="35">
        <v>115</v>
      </c>
      <c r="P1459" s="40"/>
      <c r="Q1459" s="40">
        <f t="shared" si="129"/>
        <v>10</v>
      </c>
      <c r="R1459" s="41"/>
    </row>
    <row r="1460" spans="2:18" ht="15" customHeight="1" x14ac:dyDescent="0.3">
      <c r="B1460" s="546"/>
      <c r="C1460" s="644"/>
      <c r="D1460" s="34">
        <f t="shared" si="126"/>
        <v>3600</v>
      </c>
      <c r="E1460" s="26">
        <v>46183</v>
      </c>
      <c r="F1460" s="37">
        <v>3605</v>
      </c>
      <c r="G1460" s="36">
        <v>46184</v>
      </c>
      <c r="H1460" s="76">
        <f t="shared" si="127"/>
        <v>5</v>
      </c>
      <c r="K1460" s="33"/>
      <c r="L1460" s="687">
        <v>46183</v>
      </c>
      <c r="M1460" s="34">
        <f t="shared" si="128"/>
        <v>115</v>
      </c>
      <c r="N1460" s="37"/>
      <c r="O1460" s="35">
        <v>95</v>
      </c>
      <c r="P1460" s="40"/>
      <c r="Q1460" s="40">
        <f t="shared" si="129"/>
        <v>20</v>
      </c>
      <c r="R1460" s="41"/>
    </row>
    <row r="1461" spans="2:18" ht="15" customHeight="1" x14ac:dyDescent="0.3">
      <c r="B1461" s="546"/>
      <c r="C1461" s="644"/>
      <c r="D1461" s="34">
        <f t="shared" si="126"/>
        <v>3605</v>
      </c>
      <c r="E1461" s="26">
        <v>46184</v>
      </c>
      <c r="F1461" s="37">
        <v>3606</v>
      </c>
      <c r="G1461" s="36">
        <v>46185</v>
      </c>
      <c r="H1461" s="76">
        <f t="shared" si="127"/>
        <v>1</v>
      </c>
      <c r="K1461" s="33"/>
      <c r="L1461" s="687">
        <v>46184</v>
      </c>
      <c r="M1461" s="34">
        <f t="shared" si="128"/>
        <v>95</v>
      </c>
      <c r="N1461" s="37"/>
      <c r="O1461" s="35">
        <v>92</v>
      </c>
      <c r="P1461" s="40"/>
      <c r="Q1461" s="40">
        <f t="shared" si="129"/>
        <v>3</v>
      </c>
      <c r="R1461" s="41"/>
    </row>
    <row r="1462" spans="2:18" ht="15" customHeight="1" x14ac:dyDescent="0.3">
      <c r="B1462" s="546"/>
      <c r="C1462" s="644"/>
      <c r="D1462" s="34">
        <f t="shared" si="126"/>
        <v>3606</v>
      </c>
      <c r="E1462" s="26">
        <v>46185</v>
      </c>
      <c r="F1462" s="37">
        <v>3607</v>
      </c>
      <c r="G1462" s="36">
        <v>46186</v>
      </c>
      <c r="H1462" s="76">
        <f t="shared" si="127"/>
        <v>1</v>
      </c>
      <c r="K1462" s="33"/>
      <c r="L1462" s="687">
        <v>46185</v>
      </c>
      <c r="M1462" s="34">
        <f t="shared" si="128"/>
        <v>92</v>
      </c>
      <c r="N1462" s="37"/>
      <c r="O1462" s="35">
        <v>85</v>
      </c>
      <c r="P1462" s="40"/>
      <c r="Q1462" s="40">
        <f t="shared" si="129"/>
        <v>7</v>
      </c>
      <c r="R1462" s="41"/>
    </row>
    <row r="1463" spans="2:18" ht="15" customHeight="1" x14ac:dyDescent="0.3">
      <c r="B1463" s="546"/>
      <c r="C1463" s="644"/>
      <c r="D1463" s="34">
        <f t="shared" si="126"/>
        <v>3607</v>
      </c>
      <c r="E1463" s="26">
        <v>46186</v>
      </c>
      <c r="F1463" s="37">
        <v>3614</v>
      </c>
      <c r="G1463" s="36">
        <v>46187</v>
      </c>
      <c r="H1463" s="76">
        <f t="shared" si="127"/>
        <v>7</v>
      </c>
      <c r="K1463" s="33"/>
      <c r="L1463" s="687">
        <v>46186</v>
      </c>
      <c r="M1463" s="34">
        <f t="shared" si="128"/>
        <v>85</v>
      </c>
      <c r="N1463" s="37"/>
      <c r="O1463" s="35">
        <v>58</v>
      </c>
      <c r="P1463" s="40"/>
      <c r="Q1463" s="40">
        <f t="shared" si="129"/>
        <v>27</v>
      </c>
      <c r="R1463" s="41"/>
    </row>
    <row r="1464" spans="2:18" ht="15" customHeight="1" x14ac:dyDescent="0.3">
      <c r="B1464" s="546"/>
      <c r="C1464" s="644"/>
      <c r="D1464" s="34">
        <f t="shared" si="126"/>
        <v>3614</v>
      </c>
      <c r="E1464" s="26">
        <v>46187</v>
      </c>
      <c r="F1464" s="37">
        <v>3614</v>
      </c>
      <c r="G1464" s="36">
        <v>46188</v>
      </c>
      <c r="H1464" s="76">
        <f t="shared" si="127"/>
        <v>0</v>
      </c>
      <c r="K1464" s="33"/>
      <c r="L1464" s="687">
        <v>46187</v>
      </c>
      <c r="M1464" s="34">
        <f t="shared" si="128"/>
        <v>58</v>
      </c>
      <c r="N1464" s="37"/>
      <c r="O1464" s="35">
        <v>58</v>
      </c>
      <c r="P1464" s="40"/>
      <c r="Q1464" s="40">
        <f t="shared" si="129"/>
        <v>0</v>
      </c>
      <c r="R1464" s="41"/>
    </row>
    <row r="1465" spans="2:18" ht="15" customHeight="1" x14ac:dyDescent="0.3">
      <c r="B1465" s="546"/>
      <c r="C1465" s="644"/>
      <c r="D1465" s="34">
        <f t="shared" si="126"/>
        <v>3614</v>
      </c>
      <c r="E1465" s="26">
        <v>46188</v>
      </c>
      <c r="F1465" s="37">
        <v>3616</v>
      </c>
      <c r="G1465" s="36">
        <v>46189</v>
      </c>
      <c r="H1465" s="76">
        <f t="shared" si="127"/>
        <v>2</v>
      </c>
      <c r="K1465" s="33"/>
      <c r="L1465" s="687">
        <v>46188</v>
      </c>
      <c r="M1465" s="34">
        <f t="shared" si="128"/>
        <v>58</v>
      </c>
      <c r="N1465" s="37">
        <v>60</v>
      </c>
      <c r="O1465" s="35">
        <v>115</v>
      </c>
      <c r="P1465" s="40"/>
      <c r="Q1465" s="40">
        <f t="shared" si="129"/>
        <v>3</v>
      </c>
      <c r="R1465" s="41"/>
    </row>
    <row r="1466" spans="2:18" ht="15" customHeight="1" x14ac:dyDescent="0.3">
      <c r="B1466" s="546"/>
      <c r="C1466" s="644"/>
      <c r="D1466" s="34">
        <f t="shared" si="126"/>
        <v>3616</v>
      </c>
      <c r="E1466" s="26">
        <v>46189</v>
      </c>
      <c r="F1466" s="37">
        <v>3616</v>
      </c>
      <c r="G1466" s="36">
        <v>46190</v>
      </c>
      <c r="H1466" s="76">
        <f t="shared" si="127"/>
        <v>0</v>
      </c>
      <c r="K1466" s="33"/>
      <c r="L1466" s="687">
        <v>46189</v>
      </c>
      <c r="M1466" s="34">
        <f t="shared" si="128"/>
        <v>115</v>
      </c>
      <c r="N1466" s="37"/>
      <c r="O1466" s="35">
        <v>115</v>
      </c>
      <c r="P1466" s="40"/>
      <c r="Q1466" s="40">
        <f t="shared" si="129"/>
        <v>0</v>
      </c>
      <c r="R1466" s="41"/>
    </row>
    <row r="1467" spans="2:18" ht="15" customHeight="1" x14ac:dyDescent="0.3">
      <c r="B1467" s="546"/>
      <c r="C1467" s="644"/>
      <c r="D1467" s="34">
        <f t="shared" si="126"/>
        <v>3616</v>
      </c>
      <c r="E1467" s="26">
        <v>46190</v>
      </c>
      <c r="F1467" s="37">
        <v>3621</v>
      </c>
      <c r="G1467" s="36">
        <v>46191</v>
      </c>
      <c r="H1467" s="76">
        <f t="shared" si="127"/>
        <v>5</v>
      </c>
      <c r="K1467" s="33"/>
      <c r="L1467" s="687">
        <v>46190</v>
      </c>
      <c r="M1467" s="34">
        <f t="shared" si="128"/>
        <v>115</v>
      </c>
      <c r="N1467" s="37"/>
      <c r="O1467" s="35">
        <v>103</v>
      </c>
      <c r="P1467" s="40"/>
      <c r="Q1467" s="40">
        <f t="shared" si="129"/>
        <v>12</v>
      </c>
      <c r="R1467" s="41"/>
    </row>
    <row r="1468" spans="2:18" ht="15" customHeight="1" x14ac:dyDescent="0.3">
      <c r="B1468" s="546"/>
      <c r="C1468" s="644"/>
      <c r="D1468" s="34">
        <f t="shared" ref="D1468:D1480" si="130">F1467</f>
        <v>3621</v>
      </c>
      <c r="E1468" s="26">
        <v>46191</v>
      </c>
      <c r="F1468" s="37">
        <v>3625</v>
      </c>
      <c r="G1468" s="36">
        <v>46192</v>
      </c>
      <c r="H1468" s="76">
        <f t="shared" ref="H1468:H1480" si="131">F1468-D1468</f>
        <v>4</v>
      </c>
      <c r="K1468" s="33"/>
      <c r="L1468" s="687">
        <v>46191</v>
      </c>
      <c r="M1468" s="34">
        <f t="shared" ref="M1468:M1480" si="132">O1467</f>
        <v>103</v>
      </c>
      <c r="N1468" s="37">
        <v>30</v>
      </c>
      <c r="O1468" s="35">
        <v>110</v>
      </c>
      <c r="P1468" s="40"/>
      <c r="Q1468" s="40">
        <f t="shared" ref="Q1468:Q1480" si="133">(M1468+N1468)-O1468</f>
        <v>23</v>
      </c>
      <c r="R1468" s="41"/>
    </row>
    <row r="1469" spans="2:18" ht="15" customHeight="1" x14ac:dyDescent="0.3">
      <c r="B1469" s="546"/>
      <c r="C1469" s="644"/>
      <c r="D1469" s="34">
        <f t="shared" si="130"/>
        <v>3625</v>
      </c>
      <c r="E1469" s="26">
        <v>46192</v>
      </c>
      <c r="F1469" s="37">
        <v>3631</v>
      </c>
      <c r="G1469" s="36">
        <v>46193</v>
      </c>
      <c r="H1469" s="76">
        <f t="shared" si="131"/>
        <v>6</v>
      </c>
      <c r="K1469" s="33"/>
      <c r="L1469" s="687">
        <v>46192</v>
      </c>
      <c r="M1469" s="34">
        <f t="shared" si="132"/>
        <v>110</v>
      </c>
      <c r="N1469" s="37">
        <v>30</v>
      </c>
      <c r="O1469" s="35">
        <v>130</v>
      </c>
      <c r="P1469" s="40"/>
      <c r="Q1469" s="40">
        <f t="shared" si="133"/>
        <v>10</v>
      </c>
      <c r="R1469" s="41"/>
    </row>
    <row r="1470" spans="2:18" ht="15" customHeight="1" x14ac:dyDescent="0.3">
      <c r="B1470" s="546"/>
      <c r="C1470" s="644"/>
      <c r="D1470" s="34">
        <f t="shared" si="130"/>
        <v>3631</v>
      </c>
      <c r="E1470" s="26">
        <v>46193</v>
      </c>
      <c r="F1470" s="37">
        <v>3631</v>
      </c>
      <c r="G1470" s="36">
        <v>46194</v>
      </c>
      <c r="H1470" s="76">
        <f t="shared" si="131"/>
        <v>0</v>
      </c>
      <c r="K1470" s="33"/>
      <c r="L1470" s="687">
        <v>46193</v>
      </c>
      <c r="M1470" s="34">
        <f t="shared" si="132"/>
        <v>130</v>
      </c>
      <c r="N1470" s="37"/>
      <c r="O1470" s="35">
        <v>130</v>
      </c>
      <c r="P1470" s="40"/>
      <c r="Q1470" s="40">
        <f t="shared" si="133"/>
        <v>0</v>
      </c>
      <c r="R1470" s="41"/>
    </row>
    <row r="1471" spans="2:18" ht="15" customHeight="1" x14ac:dyDescent="0.3">
      <c r="B1471" s="546"/>
      <c r="C1471" s="644"/>
      <c r="D1471" s="34">
        <f t="shared" si="130"/>
        <v>3631</v>
      </c>
      <c r="E1471" s="26">
        <v>46194</v>
      </c>
      <c r="F1471" s="37">
        <v>3633</v>
      </c>
      <c r="G1471" s="36">
        <v>46195</v>
      </c>
      <c r="H1471" s="76">
        <f t="shared" si="131"/>
        <v>2</v>
      </c>
      <c r="K1471" s="33"/>
      <c r="L1471" s="687">
        <v>46194</v>
      </c>
      <c r="M1471" s="34">
        <f t="shared" si="132"/>
        <v>130</v>
      </c>
      <c r="N1471" s="37"/>
      <c r="O1471" s="35">
        <v>120</v>
      </c>
      <c r="P1471" s="40"/>
      <c r="Q1471" s="40">
        <f t="shared" si="133"/>
        <v>10</v>
      </c>
      <c r="R1471" s="41"/>
    </row>
    <row r="1472" spans="2:18" ht="15" customHeight="1" x14ac:dyDescent="0.3">
      <c r="B1472" s="546"/>
      <c r="C1472" s="644"/>
      <c r="D1472" s="34">
        <f t="shared" si="130"/>
        <v>3633</v>
      </c>
      <c r="E1472" s="26">
        <v>46195</v>
      </c>
      <c r="F1472" s="37">
        <v>3642</v>
      </c>
      <c r="G1472" s="36">
        <v>46196</v>
      </c>
      <c r="H1472" s="76">
        <f t="shared" si="131"/>
        <v>9</v>
      </c>
      <c r="K1472" s="33"/>
      <c r="L1472" s="687">
        <v>46195</v>
      </c>
      <c r="M1472" s="34">
        <f t="shared" si="132"/>
        <v>120</v>
      </c>
      <c r="N1472" s="37">
        <v>60</v>
      </c>
      <c r="O1472" s="35">
        <v>130</v>
      </c>
      <c r="P1472" s="40"/>
      <c r="Q1472" s="40">
        <f t="shared" si="133"/>
        <v>50</v>
      </c>
      <c r="R1472" s="41"/>
    </row>
    <row r="1473" spans="2:18" ht="15" customHeight="1" x14ac:dyDescent="0.3">
      <c r="B1473" s="546"/>
      <c r="C1473" s="644"/>
      <c r="D1473" s="34">
        <f t="shared" si="130"/>
        <v>3642</v>
      </c>
      <c r="E1473" s="26">
        <v>46196</v>
      </c>
      <c r="F1473" s="37">
        <v>3643</v>
      </c>
      <c r="G1473" s="36">
        <v>46197</v>
      </c>
      <c r="H1473" s="76">
        <f t="shared" si="131"/>
        <v>1</v>
      </c>
      <c r="K1473" s="33"/>
      <c r="L1473" s="687">
        <v>46196</v>
      </c>
      <c r="M1473" s="34">
        <f t="shared" si="132"/>
        <v>130</v>
      </c>
      <c r="N1473" s="37"/>
      <c r="O1473" s="35">
        <v>130</v>
      </c>
      <c r="P1473" s="40"/>
      <c r="Q1473" s="40">
        <f t="shared" si="133"/>
        <v>0</v>
      </c>
      <c r="R1473" s="41"/>
    </row>
    <row r="1474" spans="2:18" ht="15" customHeight="1" x14ac:dyDescent="0.3">
      <c r="B1474" s="546"/>
      <c r="C1474" s="644"/>
      <c r="D1474" s="34">
        <f t="shared" si="130"/>
        <v>3643</v>
      </c>
      <c r="E1474" s="26">
        <v>46197</v>
      </c>
      <c r="F1474" s="37">
        <v>3657</v>
      </c>
      <c r="G1474" s="36">
        <v>46198</v>
      </c>
      <c r="H1474" s="76">
        <f t="shared" si="131"/>
        <v>14</v>
      </c>
      <c r="K1474" s="33"/>
      <c r="L1474" s="687">
        <v>46197</v>
      </c>
      <c r="M1474" s="34">
        <f t="shared" si="132"/>
        <v>130</v>
      </c>
      <c r="N1474" s="37">
        <v>30</v>
      </c>
      <c r="O1474" s="35">
        <v>78</v>
      </c>
      <c r="P1474" s="40"/>
      <c r="Q1474" s="40">
        <f t="shared" si="133"/>
        <v>82</v>
      </c>
      <c r="R1474" s="41"/>
    </row>
    <row r="1475" spans="2:18" ht="15" customHeight="1" x14ac:dyDescent="0.3">
      <c r="B1475" s="546"/>
      <c r="C1475" s="644"/>
      <c r="D1475" s="34">
        <f t="shared" si="130"/>
        <v>3657</v>
      </c>
      <c r="E1475" s="26">
        <v>46198</v>
      </c>
      <c r="F1475" s="37">
        <v>3662</v>
      </c>
      <c r="G1475" s="36">
        <v>46199</v>
      </c>
      <c r="H1475" s="76">
        <f t="shared" si="131"/>
        <v>5</v>
      </c>
      <c r="K1475" s="33"/>
      <c r="L1475" s="687">
        <v>46198</v>
      </c>
      <c r="M1475" s="34">
        <f t="shared" si="132"/>
        <v>78</v>
      </c>
      <c r="N1475" s="37"/>
      <c r="O1475" s="35">
        <v>57</v>
      </c>
      <c r="P1475" s="40"/>
      <c r="Q1475" s="40">
        <f t="shared" si="133"/>
        <v>21</v>
      </c>
      <c r="R1475" s="41"/>
    </row>
    <row r="1476" spans="2:18" ht="15" customHeight="1" x14ac:dyDescent="0.3">
      <c r="B1476" s="546"/>
      <c r="C1476" s="644"/>
      <c r="D1476" s="34">
        <f t="shared" si="130"/>
        <v>3662</v>
      </c>
      <c r="E1476" s="26">
        <v>46199</v>
      </c>
      <c r="F1476" s="37">
        <v>3666</v>
      </c>
      <c r="G1476" s="36">
        <v>46200</v>
      </c>
      <c r="H1476" s="76">
        <f t="shared" si="131"/>
        <v>4</v>
      </c>
      <c r="K1476" s="33"/>
      <c r="L1476" s="687">
        <v>46199</v>
      </c>
      <c r="M1476" s="34">
        <f t="shared" si="132"/>
        <v>57</v>
      </c>
      <c r="N1476" s="37">
        <v>60</v>
      </c>
      <c r="O1476" s="35">
        <v>115</v>
      </c>
      <c r="P1476" s="40"/>
      <c r="Q1476" s="40">
        <f t="shared" si="133"/>
        <v>2</v>
      </c>
      <c r="R1476" s="41"/>
    </row>
    <row r="1477" spans="2:18" ht="15" customHeight="1" x14ac:dyDescent="0.3">
      <c r="B1477" s="546"/>
      <c r="C1477" s="644"/>
      <c r="D1477" s="34">
        <f t="shared" si="130"/>
        <v>3666</v>
      </c>
      <c r="E1477" s="26">
        <v>46200</v>
      </c>
      <c r="F1477" s="37">
        <v>3672</v>
      </c>
      <c r="G1477" s="36">
        <v>46201</v>
      </c>
      <c r="H1477" s="76">
        <f t="shared" si="131"/>
        <v>6</v>
      </c>
      <c r="K1477" s="33"/>
      <c r="L1477" s="687">
        <v>46200</v>
      </c>
      <c r="M1477" s="34">
        <f t="shared" si="132"/>
        <v>115</v>
      </c>
      <c r="N1477" s="37"/>
      <c r="O1477" s="35">
        <v>80</v>
      </c>
      <c r="P1477" s="40"/>
      <c r="Q1477" s="40">
        <f t="shared" si="133"/>
        <v>35</v>
      </c>
      <c r="R1477" s="41"/>
    </row>
    <row r="1478" spans="2:18" ht="15" customHeight="1" x14ac:dyDescent="0.3">
      <c r="B1478" s="546"/>
      <c r="C1478" s="644"/>
      <c r="D1478" s="34">
        <f t="shared" si="130"/>
        <v>3672</v>
      </c>
      <c r="E1478" s="26">
        <v>46201</v>
      </c>
      <c r="F1478" s="37">
        <v>3674</v>
      </c>
      <c r="G1478" s="36">
        <v>46202</v>
      </c>
      <c r="H1478" s="76">
        <f t="shared" si="131"/>
        <v>2</v>
      </c>
      <c r="K1478" s="33"/>
      <c r="L1478" s="687">
        <v>46201</v>
      </c>
      <c r="M1478" s="34">
        <f t="shared" si="132"/>
        <v>80</v>
      </c>
      <c r="N1478" s="37"/>
      <c r="O1478" s="35">
        <v>75</v>
      </c>
      <c r="P1478" s="40"/>
      <c r="Q1478" s="40">
        <f t="shared" si="133"/>
        <v>5</v>
      </c>
      <c r="R1478" s="41"/>
    </row>
    <row r="1479" spans="2:18" ht="15" customHeight="1" x14ac:dyDescent="0.3">
      <c r="B1479" s="546"/>
      <c r="C1479" s="644"/>
      <c r="D1479" s="34">
        <f t="shared" si="130"/>
        <v>3674</v>
      </c>
      <c r="E1479" s="26">
        <v>46202</v>
      </c>
      <c r="F1479" s="37">
        <v>3677</v>
      </c>
      <c r="G1479" s="36">
        <v>46203</v>
      </c>
      <c r="H1479" s="76">
        <f t="shared" si="131"/>
        <v>3</v>
      </c>
      <c r="K1479" s="33"/>
      <c r="L1479" s="687">
        <v>46202</v>
      </c>
      <c r="M1479" s="34">
        <f t="shared" si="132"/>
        <v>75</v>
      </c>
      <c r="N1479" s="37">
        <v>30</v>
      </c>
      <c r="O1479" s="35">
        <v>95</v>
      </c>
      <c r="P1479" s="40"/>
      <c r="Q1479" s="40">
        <f t="shared" si="133"/>
        <v>10</v>
      </c>
      <c r="R1479" s="41"/>
    </row>
    <row r="1480" spans="2:18" ht="15" customHeight="1" x14ac:dyDescent="0.3">
      <c r="B1480" s="546"/>
      <c r="C1480" s="644"/>
      <c r="D1480" s="34">
        <f t="shared" si="130"/>
        <v>3677</v>
      </c>
      <c r="E1480" s="26">
        <v>46203</v>
      </c>
      <c r="F1480" s="37">
        <v>3680</v>
      </c>
      <c r="G1480" s="36">
        <v>46204</v>
      </c>
      <c r="H1480" s="76">
        <f t="shared" si="131"/>
        <v>3</v>
      </c>
      <c r="K1480" s="33"/>
      <c r="L1480" s="687">
        <v>46203</v>
      </c>
      <c r="M1480" s="34">
        <f t="shared" si="132"/>
        <v>95</v>
      </c>
      <c r="N1480" s="37"/>
      <c r="O1480" s="35">
        <v>85</v>
      </c>
      <c r="P1480" s="40"/>
      <c r="Q1480" s="40">
        <f t="shared" si="133"/>
        <v>10</v>
      </c>
      <c r="R1480" s="41"/>
    </row>
    <row r="1481" spans="2:18" ht="15" customHeight="1" x14ac:dyDescent="0.3">
      <c r="B1481" s="546"/>
      <c r="C1481" s="644"/>
      <c r="D1481" s="34">
        <f t="shared" ref="D1481:D1490" si="134">F1480</f>
        <v>3680</v>
      </c>
      <c r="E1481" s="26">
        <v>46204</v>
      </c>
      <c r="F1481" s="37">
        <v>3680</v>
      </c>
      <c r="G1481" s="36">
        <v>46205</v>
      </c>
      <c r="H1481" s="76">
        <f t="shared" ref="H1481:H1490" si="135">F1481-D1481</f>
        <v>0</v>
      </c>
      <c r="K1481" s="33"/>
      <c r="L1481" s="687">
        <v>46204</v>
      </c>
      <c r="M1481" s="34">
        <f t="shared" ref="M1481:M1544" si="136">O1480</f>
        <v>85</v>
      </c>
      <c r="N1481" s="37"/>
      <c r="O1481" s="35">
        <v>85</v>
      </c>
      <c r="P1481" s="40"/>
      <c r="Q1481" s="40">
        <f t="shared" ref="Q1481:Q1503" si="137">(M1481+N1481)-O1481</f>
        <v>0</v>
      </c>
      <c r="R1481" s="41"/>
    </row>
    <row r="1482" spans="2:18" ht="15" customHeight="1" x14ac:dyDescent="0.3">
      <c r="B1482" s="546"/>
      <c r="C1482" s="644"/>
      <c r="D1482" s="34">
        <f t="shared" si="134"/>
        <v>3680</v>
      </c>
      <c r="E1482" s="26">
        <v>46205</v>
      </c>
      <c r="F1482" s="37">
        <v>3689</v>
      </c>
      <c r="G1482" s="36">
        <v>46206</v>
      </c>
      <c r="H1482" s="76">
        <f t="shared" si="135"/>
        <v>9</v>
      </c>
      <c r="K1482" s="33"/>
      <c r="L1482" s="687">
        <v>46205</v>
      </c>
      <c r="M1482" s="34">
        <f t="shared" si="136"/>
        <v>85</v>
      </c>
      <c r="N1482" s="37"/>
      <c r="O1482" s="35">
        <v>50</v>
      </c>
      <c r="P1482" s="40"/>
      <c r="Q1482" s="40">
        <f t="shared" si="137"/>
        <v>35</v>
      </c>
      <c r="R1482" s="41"/>
    </row>
    <row r="1483" spans="2:18" ht="15" customHeight="1" x14ac:dyDescent="0.3">
      <c r="B1483" s="546"/>
      <c r="C1483" s="644"/>
      <c r="D1483" s="34">
        <f t="shared" si="134"/>
        <v>3689</v>
      </c>
      <c r="E1483" s="26">
        <v>46206</v>
      </c>
      <c r="F1483" s="37">
        <v>3695</v>
      </c>
      <c r="G1483" s="36">
        <v>46207</v>
      </c>
      <c r="H1483" s="76">
        <f t="shared" si="135"/>
        <v>6</v>
      </c>
      <c r="K1483" s="33"/>
      <c r="L1483" s="687">
        <v>46206</v>
      </c>
      <c r="M1483" s="34">
        <f t="shared" si="136"/>
        <v>50</v>
      </c>
      <c r="N1483" s="37">
        <v>60</v>
      </c>
      <c r="O1483" s="35">
        <v>90</v>
      </c>
      <c r="P1483" s="40"/>
      <c r="Q1483" s="40">
        <f t="shared" si="137"/>
        <v>20</v>
      </c>
      <c r="R1483" s="41"/>
    </row>
    <row r="1484" spans="2:18" ht="15" customHeight="1" x14ac:dyDescent="0.3">
      <c r="B1484" s="546"/>
      <c r="C1484" s="644"/>
      <c r="D1484" s="34">
        <f t="shared" si="134"/>
        <v>3695</v>
      </c>
      <c r="E1484" s="26">
        <v>46207</v>
      </c>
      <c r="F1484" s="37">
        <v>3695</v>
      </c>
      <c r="G1484" s="36">
        <v>46208</v>
      </c>
      <c r="H1484" s="76">
        <f t="shared" si="135"/>
        <v>0</v>
      </c>
      <c r="K1484" s="33"/>
      <c r="L1484" s="687">
        <v>46207</v>
      </c>
      <c r="M1484" s="34">
        <f t="shared" si="136"/>
        <v>90</v>
      </c>
      <c r="N1484" s="37">
        <v>60</v>
      </c>
      <c r="O1484" s="35">
        <v>130</v>
      </c>
      <c r="P1484" s="40"/>
      <c r="Q1484" s="40">
        <f t="shared" si="137"/>
        <v>20</v>
      </c>
      <c r="R1484" s="41"/>
    </row>
    <row r="1485" spans="2:18" ht="15" customHeight="1" x14ac:dyDescent="0.3">
      <c r="B1485" s="546"/>
      <c r="C1485" s="644"/>
      <c r="D1485" s="34">
        <f t="shared" si="134"/>
        <v>3695</v>
      </c>
      <c r="E1485" s="26">
        <v>46208</v>
      </c>
      <c r="F1485" s="37">
        <v>3695</v>
      </c>
      <c r="G1485" s="36">
        <v>46209</v>
      </c>
      <c r="H1485" s="76">
        <f t="shared" si="135"/>
        <v>0</v>
      </c>
      <c r="K1485" s="33"/>
      <c r="L1485" s="687">
        <v>46208</v>
      </c>
      <c r="M1485" s="34">
        <f t="shared" si="136"/>
        <v>130</v>
      </c>
      <c r="N1485" s="37"/>
      <c r="O1485" s="35">
        <v>130</v>
      </c>
      <c r="P1485" s="40"/>
      <c r="Q1485" s="40">
        <f t="shared" si="137"/>
        <v>0</v>
      </c>
      <c r="R1485" s="41"/>
    </row>
    <row r="1486" spans="2:18" ht="15" customHeight="1" x14ac:dyDescent="0.3">
      <c r="B1486" s="546"/>
      <c r="C1486" s="644"/>
      <c r="D1486" s="34">
        <f t="shared" si="134"/>
        <v>3695</v>
      </c>
      <c r="E1486" s="26">
        <v>46209</v>
      </c>
      <c r="F1486" s="37">
        <v>3695</v>
      </c>
      <c r="G1486" s="36">
        <v>46210</v>
      </c>
      <c r="H1486" s="76">
        <f t="shared" si="135"/>
        <v>0</v>
      </c>
      <c r="K1486" s="33"/>
      <c r="L1486" s="687">
        <v>46209</v>
      </c>
      <c r="M1486" s="34">
        <f t="shared" si="136"/>
        <v>130</v>
      </c>
      <c r="N1486" s="37"/>
      <c r="O1486" s="35">
        <v>130</v>
      </c>
      <c r="P1486" s="40"/>
      <c r="Q1486" s="40">
        <f t="shared" si="137"/>
        <v>0</v>
      </c>
      <c r="R1486" s="41"/>
    </row>
    <row r="1487" spans="2:18" ht="15" customHeight="1" x14ac:dyDescent="0.3">
      <c r="B1487" s="546"/>
      <c r="C1487" s="644"/>
      <c r="D1487" s="34">
        <f t="shared" si="134"/>
        <v>3695</v>
      </c>
      <c r="E1487" s="26">
        <v>46210</v>
      </c>
      <c r="F1487" s="37">
        <v>3696</v>
      </c>
      <c r="G1487" s="36">
        <v>46211</v>
      </c>
      <c r="H1487" s="76">
        <f t="shared" si="135"/>
        <v>1</v>
      </c>
      <c r="K1487" s="33"/>
      <c r="L1487" s="687">
        <v>46210</v>
      </c>
      <c r="M1487" s="34">
        <f t="shared" si="136"/>
        <v>130</v>
      </c>
      <c r="N1487" s="37"/>
      <c r="O1487" s="35">
        <v>130</v>
      </c>
      <c r="P1487" s="40"/>
      <c r="Q1487" s="40">
        <f t="shared" si="137"/>
        <v>0</v>
      </c>
      <c r="R1487" s="41"/>
    </row>
    <row r="1488" spans="2:18" ht="15" customHeight="1" x14ac:dyDescent="0.3">
      <c r="B1488" s="546"/>
      <c r="C1488" s="644"/>
      <c r="D1488" s="34">
        <f t="shared" si="134"/>
        <v>3696</v>
      </c>
      <c r="E1488" s="26">
        <v>46211</v>
      </c>
      <c r="F1488" s="37">
        <v>3701</v>
      </c>
      <c r="G1488" s="36">
        <v>46212</v>
      </c>
      <c r="H1488" s="76">
        <f t="shared" si="135"/>
        <v>5</v>
      </c>
      <c r="K1488" s="33"/>
      <c r="L1488" s="687">
        <v>46211</v>
      </c>
      <c r="M1488" s="34">
        <f t="shared" si="136"/>
        <v>130</v>
      </c>
      <c r="N1488" s="37"/>
      <c r="O1488" s="35">
        <v>122.6</v>
      </c>
      <c r="P1488" s="40"/>
      <c r="Q1488" s="40">
        <f t="shared" si="137"/>
        <v>7.4000000000000057</v>
      </c>
      <c r="R1488" s="41"/>
    </row>
    <row r="1489" spans="2:18" ht="15" customHeight="1" x14ac:dyDescent="0.3">
      <c r="B1489" s="546"/>
      <c r="C1489" s="644"/>
      <c r="D1489" s="34">
        <f t="shared" si="134"/>
        <v>3701</v>
      </c>
      <c r="E1489" s="26">
        <v>46212</v>
      </c>
      <c r="F1489" s="37">
        <v>3710</v>
      </c>
      <c r="G1489" s="36">
        <v>46213</v>
      </c>
      <c r="H1489" s="76">
        <f t="shared" si="135"/>
        <v>9</v>
      </c>
      <c r="K1489" s="33"/>
      <c r="L1489" s="687">
        <v>46212</v>
      </c>
      <c r="M1489" s="34">
        <f t="shared" si="136"/>
        <v>122.6</v>
      </c>
      <c r="N1489" s="37"/>
      <c r="O1489" s="35">
        <v>84.8</v>
      </c>
      <c r="P1489" s="40"/>
      <c r="Q1489" s="40">
        <f t="shared" si="137"/>
        <v>37.799999999999997</v>
      </c>
      <c r="R1489" s="41"/>
    </row>
    <row r="1490" spans="2:18" ht="15" customHeight="1" x14ac:dyDescent="0.3">
      <c r="B1490" s="546"/>
      <c r="C1490" s="644"/>
      <c r="D1490" s="34">
        <f t="shared" si="134"/>
        <v>3710</v>
      </c>
      <c r="E1490" s="26">
        <v>46213</v>
      </c>
      <c r="F1490" s="37">
        <v>3711</v>
      </c>
      <c r="G1490" s="36">
        <v>46214</v>
      </c>
      <c r="H1490" s="76">
        <f t="shared" si="135"/>
        <v>1</v>
      </c>
      <c r="K1490" s="33"/>
      <c r="L1490" s="687">
        <v>46213</v>
      </c>
      <c r="M1490" s="34">
        <f t="shared" si="136"/>
        <v>84.8</v>
      </c>
      <c r="N1490" s="37"/>
      <c r="O1490" s="35">
        <v>75.5</v>
      </c>
      <c r="P1490" s="40"/>
      <c r="Q1490" s="40">
        <f t="shared" si="137"/>
        <v>9.2999999999999972</v>
      </c>
      <c r="R1490" s="41"/>
    </row>
    <row r="1491" spans="2:18" ht="15" customHeight="1" x14ac:dyDescent="0.3">
      <c r="B1491" s="546"/>
      <c r="C1491" s="644"/>
      <c r="D1491" s="34">
        <f t="shared" ref="D1491:D1554" si="138">F1490</f>
        <v>3711</v>
      </c>
      <c r="E1491" s="26">
        <v>46214</v>
      </c>
      <c r="F1491" s="37">
        <v>3711</v>
      </c>
      <c r="G1491" s="36">
        <v>46215</v>
      </c>
      <c r="H1491" s="76">
        <f t="shared" ref="H1491:H1554" si="139">F1491-D1491</f>
        <v>0</v>
      </c>
      <c r="K1491" s="33"/>
      <c r="L1491" s="687">
        <v>46214</v>
      </c>
      <c r="M1491" s="34">
        <f t="shared" si="136"/>
        <v>75.5</v>
      </c>
      <c r="N1491" s="37"/>
      <c r="O1491" s="35">
        <v>75.5</v>
      </c>
      <c r="P1491" s="40"/>
      <c r="Q1491" s="40">
        <f t="shared" si="137"/>
        <v>0</v>
      </c>
      <c r="R1491" s="41"/>
    </row>
    <row r="1492" spans="2:18" ht="15" customHeight="1" x14ac:dyDescent="0.3">
      <c r="B1492" s="546"/>
      <c r="C1492" s="644"/>
      <c r="D1492" s="34">
        <f t="shared" si="138"/>
        <v>3711</v>
      </c>
      <c r="E1492" s="26">
        <v>46215</v>
      </c>
      <c r="F1492" s="37">
        <v>3711</v>
      </c>
      <c r="G1492" s="36">
        <v>46216</v>
      </c>
      <c r="H1492" s="76">
        <f t="shared" si="139"/>
        <v>0</v>
      </c>
      <c r="K1492" s="33"/>
      <c r="L1492" s="687">
        <v>46215</v>
      </c>
      <c r="M1492" s="34">
        <f t="shared" si="136"/>
        <v>75.5</v>
      </c>
      <c r="N1492" s="37"/>
      <c r="O1492" s="35">
        <v>75.5</v>
      </c>
      <c r="P1492" s="40"/>
      <c r="Q1492" s="40">
        <f t="shared" si="137"/>
        <v>0</v>
      </c>
      <c r="R1492" s="41"/>
    </row>
    <row r="1493" spans="2:18" ht="15" customHeight="1" x14ac:dyDescent="0.3">
      <c r="B1493" s="546"/>
      <c r="C1493" s="644"/>
      <c r="D1493" s="34">
        <f t="shared" si="138"/>
        <v>3711</v>
      </c>
      <c r="E1493" s="26">
        <v>46216</v>
      </c>
      <c r="F1493" s="37">
        <v>3714</v>
      </c>
      <c r="G1493" s="36">
        <v>46217</v>
      </c>
      <c r="H1493" s="76">
        <f t="shared" si="139"/>
        <v>3</v>
      </c>
      <c r="K1493" s="33"/>
      <c r="L1493" s="687">
        <v>46216</v>
      </c>
      <c r="M1493" s="34">
        <f t="shared" si="136"/>
        <v>75.5</v>
      </c>
      <c r="N1493" s="37">
        <v>30</v>
      </c>
      <c r="O1493" s="35">
        <v>99.37</v>
      </c>
      <c r="P1493" s="40"/>
      <c r="Q1493" s="40">
        <f t="shared" si="137"/>
        <v>6.1299999999999955</v>
      </c>
      <c r="R1493" s="41"/>
    </row>
    <row r="1494" spans="2:18" ht="15" customHeight="1" x14ac:dyDescent="0.3">
      <c r="B1494" s="546"/>
      <c r="C1494" s="644"/>
      <c r="D1494" s="34">
        <f t="shared" si="138"/>
        <v>3714</v>
      </c>
      <c r="E1494" s="26">
        <v>46217</v>
      </c>
      <c r="F1494" s="37">
        <v>3724</v>
      </c>
      <c r="G1494" s="36">
        <v>46218</v>
      </c>
      <c r="H1494" s="76">
        <f t="shared" si="139"/>
        <v>10</v>
      </c>
      <c r="K1494" s="33"/>
      <c r="L1494" s="687">
        <v>46217</v>
      </c>
      <c r="M1494" s="34">
        <f t="shared" si="136"/>
        <v>99.37</v>
      </c>
      <c r="N1494" s="37"/>
      <c r="O1494" s="35">
        <v>55.3</v>
      </c>
      <c r="P1494" s="40"/>
      <c r="Q1494" s="40">
        <f t="shared" si="137"/>
        <v>44.070000000000007</v>
      </c>
      <c r="R1494" s="41"/>
    </row>
    <row r="1495" spans="2:18" ht="15" customHeight="1" x14ac:dyDescent="0.3">
      <c r="B1495" s="546"/>
      <c r="C1495" s="644"/>
      <c r="D1495" s="34">
        <f t="shared" si="138"/>
        <v>3724</v>
      </c>
      <c r="E1495" s="26">
        <v>46218</v>
      </c>
      <c r="F1495" s="37">
        <v>3725</v>
      </c>
      <c r="G1495" s="36">
        <v>46219</v>
      </c>
      <c r="H1495" s="76">
        <f t="shared" si="139"/>
        <v>1</v>
      </c>
      <c r="K1495" s="33"/>
      <c r="L1495" s="687">
        <v>46218</v>
      </c>
      <c r="M1495" s="34">
        <f t="shared" si="136"/>
        <v>55.3</v>
      </c>
      <c r="N1495" s="37">
        <v>60</v>
      </c>
      <c r="O1495" s="35">
        <v>113.75</v>
      </c>
      <c r="P1495" s="40"/>
      <c r="Q1495" s="40">
        <f t="shared" si="137"/>
        <v>1.5499999999999972</v>
      </c>
      <c r="R1495" s="41"/>
    </row>
    <row r="1496" spans="2:18" ht="15" customHeight="1" x14ac:dyDescent="0.3">
      <c r="B1496" s="546"/>
      <c r="C1496" s="644"/>
      <c r="D1496" s="34">
        <f t="shared" si="138"/>
        <v>3725</v>
      </c>
      <c r="E1496" s="26">
        <v>46219</v>
      </c>
      <c r="F1496" s="37">
        <v>3728</v>
      </c>
      <c r="G1496" s="36">
        <v>46220</v>
      </c>
      <c r="H1496" s="76">
        <f t="shared" si="139"/>
        <v>3</v>
      </c>
      <c r="K1496" s="33"/>
      <c r="L1496" s="687">
        <v>46219</v>
      </c>
      <c r="M1496" s="34">
        <f t="shared" si="136"/>
        <v>113.75</v>
      </c>
      <c r="N1496" s="37"/>
      <c r="O1496" s="35">
        <v>108.25</v>
      </c>
      <c r="P1496" s="40"/>
      <c r="Q1496" s="40">
        <f t="shared" si="137"/>
        <v>5.5</v>
      </c>
      <c r="R1496" s="41"/>
    </row>
    <row r="1497" spans="2:18" ht="15" customHeight="1" x14ac:dyDescent="0.3">
      <c r="B1497" s="546"/>
      <c r="C1497" s="644"/>
      <c r="D1497" s="34">
        <f t="shared" si="138"/>
        <v>3728</v>
      </c>
      <c r="E1497" s="26">
        <v>46220</v>
      </c>
      <c r="F1497" s="37">
        <v>3730</v>
      </c>
      <c r="G1497" s="36">
        <v>46221</v>
      </c>
      <c r="H1497" s="76">
        <f t="shared" si="139"/>
        <v>2</v>
      </c>
      <c r="K1497" s="33"/>
      <c r="L1497" s="687">
        <v>46220</v>
      </c>
      <c r="M1497" s="34">
        <f t="shared" si="136"/>
        <v>108.25</v>
      </c>
      <c r="N1497" s="37"/>
      <c r="O1497" s="35">
        <v>104</v>
      </c>
      <c r="P1497" s="40"/>
      <c r="Q1497" s="40">
        <f t="shared" si="137"/>
        <v>4.25</v>
      </c>
      <c r="R1497" s="41"/>
    </row>
    <row r="1498" spans="2:18" ht="15" customHeight="1" x14ac:dyDescent="0.3">
      <c r="B1498" s="546"/>
      <c r="C1498" s="644"/>
      <c r="D1498" s="34">
        <f t="shared" si="138"/>
        <v>3730</v>
      </c>
      <c r="E1498" s="26">
        <v>46221</v>
      </c>
      <c r="F1498" s="37">
        <v>3733</v>
      </c>
      <c r="G1498" s="36">
        <v>46222</v>
      </c>
      <c r="H1498" s="76">
        <f t="shared" si="139"/>
        <v>3</v>
      </c>
      <c r="K1498" s="33"/>
      <c r="L1498" s="687">
        <v>46221</v>
      </c>
      <c r="M1498" s="34">
        <f t="shared" si="136"/>
        <v>104</v>
      </c>
      <c r="N1498" s="37"/>
      <c r="O1498" s="35">
        <v>95.5</v>
      </c>
      <c r="P1498" s="40"/>
      <c r="Q1498" s="40">
        <f t="shared" si="137"/>
        <v>8.5</v>
      </c>
      <c r="R1498" s="41"/>
    </row>
    <row r="1499" spans="2:18" ht="15" customHeight="1" x14ac:dyDescent="0.3">
      <c r="B1499" s="546"/>
      <c r="C1499" s="644"/>
      <c r="D1499" s="34">
        <f t="shared" si="138"/>
        <v>3733</v>
      </c>
      <c r="E1499" s="26">
        <v>46222</v>
      </c>
      <c r="F1499" s="37">
        <v>3740</v>
      </c>
      <c r="G1499" s="36">
        <v>46223</v>
      </c>
      <c r="H1499" s="76">
        <f t="shared" si="139"/>
        <v>7</v>
      </c>
      <c r="K1499" s="33"/>
      <c r="L1499" s="687">
        <v>46222</v>
      </c>
      <c r="M1499" s="34">
        <f t="shared" si="136"/>
        <v>95.5</v>
      </c>
      <c r="N1499" s="37"/>
      <c r="O1499" s="35">
        <v>75.5</v>
      </c>
      <c r="P1499" s="40"/>
      <c r="Q1499" s="40">
        <f t="shared" si="137"/>
        <v>20</v>
      </c>
      <c r="R1499" s="41"/>
    </row>
    <row r="1500" spans="2:18" ht="15" customHeight="1" x14ac:dyDescent="0.3">
      <c r="B1500" s="546"/>
      <c r="C1500" s="644"/>
      <c r="D1500" s="34">
        <f t="shared" si="138"/>
        <v>3740</v>
      </c>
      <c r="E1500" s="26">
        <v>46223</v>
      </c>
      <c r="F1500" s="37">
        <v>3750</v>
      </c>
      <c r="G1500" s="36">
        <v>46224</v>
      </c>
      <c r="H1500" s="76">
        <f t="shared" si="139"/>
        <v>10</v>
      </c>
      <c r="K1500" s="33"/>
      <c r="L1500" s="687">
        <v>46223</v>
      </c>
      <c r="M1500" s="34">
        <f t="shared" si="136"/>
        <v>75.5</v>
      </c>
      <c r="N1500" s="37">
        <v>120</v>
      </c>
      <c r="O1500" s="35">
        <v>130</v>
      </c>
      <c r="P1500" s="40"/>
      <c r="Q1500" s="40">
        <f t="shared" si="137"/>
        <v>65.5</v>
      </c>
      <c r="R1500" s="41"/>
    </row>
    <row r="1501" spans="2:18" ht="15" customHeight="1" x14ac:dyDescent="0.3">
      <c r="B1501" s="546"/>
      <c r="C1501" s="644"/>
      <c r="D1501" s="34">
        <f t="shared" si="138"/>
        <v>3750</v>
      </c>
      <c r="E1501" s="26">
        <v>46224</v>
      </c>
      <c r="F1501" s="37">
        <v>3751</v>
      </c>
      <c r="G1501" s="36">
        <v>46225</v>
      </c>
      <c r="H1501" s="76">
        <f t="shared" si="139"/>
        <v>1</v>
      </c>
      <c r="K1501" s="33"/>
      <c r="L1501" s="687">
        <v>46224</v>
      </c>
      <c r="M1501" s="34">
        <f t="shared" si="136"/>
        <v>130</v>
      </c>
      <c r="N1501" s="37"/>
      <c r="O1501" s="35">
        <v>130</v>
      </c>
      <c r="P1501" s="40"/>
      <c r="Q1501" s="40">
        <f t="shared" si="137"/>
        <v>0</v>
      </c>
      <c r="R1501" s="41"/>
    </row>
    <row r="1502" spans="2:18" ht="15" customHeight="1" x14ac:dyDescent="0.3">
      <c r="B1502" s="546"/>
      <c r="C1502" s="644"/>
      <c r="D1502" s="34">
        <f t="shared" si="138"/>
        <v>3751</v>
      </c>
      <c r="E1502" s="26">
        <v>46225</v>
      </c>
      <c r="F1502" s="37">
        <v>3752</v>
      </c>
      <c r="G1502" s="36">
        <v>46226</v>
      </c>
      <c r="H1502" s="76">
        <f t="shared" si="139"/>
        <v>1</v>
      </c>
      <c r="K1502" s="33"/>
      <c r="L1502" s="687">
        <v>46225</v>
      </c>
      <c r="M1502" s="34">
        <f t="shared" si="136"/>
        <v>130</v>
      </c>
      <c r="N1502" s="37"/>
      <c r="O1502" s="35">
        <v>130</v>
      </c>
      <c r="P1502" s="40"/>
      <c r="Q1502" s="40">
        <f t="shared" si="137"/>
        <v>0</v>
      </c>
      <c r="R1502" s="41"/>
    </row>
    <row r="1503" spans="2:18" ht="15" customHeight="1" x14ac:dyDescent="0.3">
      <c r="B1503" s="546"/>
      <c r="C1503" s="644"/>
      <c r="D1503" s="34">
        <f t="shared" si="138"/>
        <v>3752</v>
      </c>
      <c r="E1503" s="26">
        <v>46226</v>
      </c>
      <c r="F1503" s="37">
        <v>3758</v>
      </c>
      <c r="G1503" s="36">
        <v>46227</v>
      </c>
      <c r="H1503" s="76">
        <f t="shared" si="139"/>
        <v>6</v>
      </c>
      <c r="K1503" s="33"/>
      <c r="L1503" s="687">
        <v>46226</v>
      </c>
      <c r="M1503" s="34">
        <f t="shared" si="136"/>
        <v>130</v>
      </c>
      <c r="N1503" s="37"/>
      <c r="O1503" s="35">
        <v>110</v>
      </c>
      <c r="P1503" s="40"/>
      <c r="Q1503" s="40">
        <f t="shared" si="137"/>
        <v>20</v>
      </c>
      <c r="R1503" s="41"/>
    </row>
    <row r="1504" spans="2:18" ht="15" customHeight="1" x14ac:dyDescent="0.3">
      <c r="B1504" s="546"/>
      <c r="C1504" s="644"/>
      <c r="D1504" s="34">
        <f t="shared" si="138"/>
        <v>3758</v>
      </c>
      <c r="E1504" s="26">
        <v>46227</v>
      </c>
      <c r="F1504" s="37">
        <v>3763</v>
      </c>
      <c r="G1504" s="36">
        <v>46228</v>
      </c>
      <c r="H1504" s="76">
        <f t="shared" si="139"/>
        <v>5</v>
      </c>
      <c r="K1504" s="33"/>
      <c r="L1504" s="687">
        <v>46227</v>
      </c>
      <c r="M1504" s="34">
        <f t="shared" si="136"/>
        <v>110</v>
      </c>
      <c r="N1504" s="37">
        <v>30</v>
      </c>
      <c r="O1504" s="35">
        <v>130</v>
      </c>
      <c r="P1504" s="40"/>
      <c r="Q1504" s="40">
        <f t="shared" ref="Q1504:Q1567" si="140">(M1504+N1504)-O1504</f>
        <v>10</v>
      </c>
      <c r="R1504" s="41"/>
    </row>
    <row r="1505" spans="2:18" ht="15" customHeight="1" x14ac:dyDescent="0.3">
      <c r="B1505" s="546"/>
      <c r="C1505" s="644"/>
      <c r="D1505" s="34">
        <f t="shared" si="138"/>
        <v>3763</v>
      </c>
      <c r="E1505" s="26">
        <v>46228</v>
      </c>
      <c r="F1505" s="37">
        <v>3763</v>
      </c>
      <c r="G1505" s="36">
        <v>46229</v>
      </c>
      <c r="H1505" s="76">
        <f t="shared" si="139"/>
        <v>0</v>
      </c>
      <c r="K1505" s="33"/>
      <c r="L1505" s="687">
        <v>46228</v>
      </c>
      <c r="M1505" s="34">
        <f t="shared" si="136"/>
        <v>130</v>
      </c>
      <c r="N1505" s="37"/>
      <c r="O1505" s="35">
        <v>130</v>
      </c>
      <c r="P1505" s="40"/>
      <c r="Q1505" s="40">
        <f t="shared" si="140"/>
        <v>0</v>
      </c>
      <c r="R1505" s="41"/>
    </row>
    <row r="1506" spans="2:18" ht="15" customHeight="1" x14ac:dyDescent="0.3">
      <c r="B1506" s="546"/>
      <c r="C1506" s="644"/>
      <c r="D1506" s="34">
        <f t="shared" si="138"/>
        <v>3763</v>
      </c>
      <c r="E1506" s="26">
        <v>46229</v>
      </c>
      <c r="F1506" s="37">
        <v>3763</v>
      </c>
      <c r="G1506" s="36">
        <v>46230</v>
      </c>
      <c r="H1506" s="76">
        <f t="shared" si="139"/>
        <v>0</v>
      </c>
      <c r="K1506" s="33"/>
      <c r="L1506" s="687">
        <v>46229</v>
      </c>
      <c r="M1506" s="34">
        <f t="shared" si="136"/>
        <v>130</v>
      </c>
      <c r="N1506" s="37"/>
      <c r="O1506" s="35">
        <v>130</v>
      </c>
      <c r="P1506" s="40"/>
      <c r="Q1506" s="40">
        <f t="shared" si="140"/>
        <v>0</v>
      </c>
      <c r="R1506" s="41"/>
    </row>
    <row r="1507" spans="2:18" ht="15" customHeight="1" x14ac:dyDescent="0.3">
      <c r="B1507" s="546"/>
      <c r="C1507" s="644"/>
      <c r="D1507" s="34">
        <f t="shared" si="138"/>
        <v>3763</v>
      </c>
      <c r="E1507" s="26">
        <v>46230</v>
      </c>
      <c r="F1507" s="37">
        <v>3763</v>
      </c>
      <c r="G1507" s="36">
        <v>46231</v>
      </c>
      <c r="H1507" s="76">
        <f t="shared" si="139"/>
        <v>0</v>
      </c>
      <c r="K1507" s="33"/>
      <c r="L1507" s="687">
        <v>46230</v>
      </c>
      <c r="M1507" s="34">
        <f t="shared" si="136"/>
        <v>130</v>
      </c>
      <c r="N1507" s="37"/>
      <c r="O1507" s="35">
        <v>130</v>
      </c>
      <c r="P1507" s="40"/>
      <c r="Q1507" s="40">
        <f t="shared" si="140"/>
        <v>0</v>
      </c>
      <c r="R1507" s="41"/>
    </row>
    <row r="1508" spans="2:18" ht="15" customHeight="1" x14ac:dyDescent="0.3">
      <c r="B1508" s="546"/>
      <c r="C1508" s="644"/>
      <c r="D1508" s="34">
        <f t="shared" si="138"/>
        <v>3763</v>
      </c>
      <c r="E1508" s="26">
        <v>46231</v>
      </c>
      <c r="F1508" s="37">
        <v>3768</v>
      </c>
      <c r="G1508" s="36">
        <v>46232</v>
      </c>
      <c r="H1508" s="76">
        <f t="shared" si="139"/>
        <v>5</v>
      </c>
      <c r="K1508" s="33"/>
      <c r="L1508" s="687">
        <v>46231</v>
      </c>
      <c r="M1508" s="34">
        <f t="shared" si="136"/>
        <v>130</v>
      </c>
      <c r="N1508" s="37"/>
      <c r="O1508" s="35">
        <v>122.6</v>
      </c>
      <c r="P1508" s="40"/>
      <c r="Q1508" s="40">
        <f t="shared" si="140"/>
        <v>7.4000000000000057</v>
      </c>
      <c r="R1508" s="41"/>
    </row>
    <row r="1509" spans="2:18" ht="15" customHeight="1" x14ac:dyDescent="0.3">
      <c r="B1509" s="546"/>
      <c r="C1509" s="644"/>
      <c r="D1509" s="34">
        <f t="shared" si="138"/>
        <v>3768</v>
      </c>
      <c r="E1509" s="26">
        <v>46232</v>
      </c>
      <c r="F1509" s="37">
        <v>3769</v>
      </c>
      <c r="G1509" s="36">
        <v>46233</v>
      </c>
      <c r="H1509" s="76">
        <f t="shared" si="139"/>
        <v>1</v>
      </c>
      <c r="K1509" s="33"/>
      <c r="L1509" s="687">
        <v>46232</v>
      </c>
      <c r="M1509" s="34">
        <f t="shared" si="136"/>
        <v>122.6</v>
      </c>
      <c r="N1509" s="37"/>
      <c r="O1509" s="35">
        <v>120.31</v>
      </c>
      <c r="P1509" s="40"/>
      <c r="Q1509" s="40">
        <f t="shared" si="140"/>
        <v>2.289999999999992</v>
      </c>
      <c r="R1509" s="41"/>
    </row>
    <row r="1510" spans="2:18" ht="15" customHeight="1" x14ac:dyDescent="0.3">
      <c r="B1510" s="546"/>
      <c r="C1510" s="644"/>
      <c r="D1510" s="34">
        <f t="shared" si="138"/>
        <v>3769</v>
      </c>
      <c r="E1510" s="26">
        <v>46233</v>
      </c>
      <c r="F1510" s="37">
        <v>3769</v>
      </c>
      <c r="G1510" s="36">
        <v>46234</v>
      </c>
      <c r="H1510" s="76">
        <f t="shared" si="139"/>
        <v>0</v>
      </c>
      <c r="K1510" s="33"/>
      <c r="L1510" s="687">
        <v>46233</v>
      </c>
      <c r="M1510" s="34">
        <f t="shared" si="136"/>
        <v>120.31</v>
      </c>
      <c r="N1510" s="37"/>
      <c r="O1510" s="35">
        <v>120.31</v>
      </c>
      <c r="P1510" s="40"/>
      <c r="Q1510" s="40">
        <f t="shared" si="140"/>
        <v>0</v>
      </c>
      <c r="R1510" s="41"/>
    </row>
    <row r="1511" spans="2:18" ht="15" customHeight="1" x14ac:dyDescent="0.3">
      <c r="B1511" s="546"/>
      <c r="C1511" s="644"/>
      <c r="D1511" s="34">
        <f t="shared" si="138"/>
        <v>3769</v>
      </c>
      <c r="E1511" s="26">
        <v>46234</v>
      </c>
      <c r="F1511" s="37">
        <v>3772</v>
      </c>
      <c r="G1511" s="36">
        <v>46235</v>
      </c>
      <c r="H1511" s="76">
        <f t="shared" si="139"/>
        <v>3</v>
      </c>
      <c r="K1511" s="33"/>
      <c r="L1511" s="687">
        <v>46234</v>
      </c>
      <c r="M1511" s="34">
        <f t="shared" si="136"/>
        <v>120.31</v>
      </c>
      <c r="N1511" s="37"/>
      <c r="O1511" s="35">
        <v>106</v>
      </c>
      <c r="P1511" s="40"/>
      <c r="Q1511" s="40">
        <f t="shared" si="140"/>
        <v>14.310000000000002</v>
      </c>
      <c r="R1511" s="41"/>
    </row>
    <row r="1512" spans="2:18" ht="15" customHeight="1" x14ac:dyDescent="0.3">
      <c r="B1512" s="546"/>
      <c r="C1512" s="644"/>
      <c r="D1512" s="34">
        <f t="shared" si="138"/>
        <v>3772</v>
      </c>
      <c r="E1512" s="26">
        <v>46235</v>
      </c>
      <c r="F1512" s="37">
        <v>3772</v>
      </c>
      <c r="G1512" s="36">
        <v>46236</v>
      </c>
      <c r="H1512" s="76">
        <f t="shared" si="139"/>
        <v>0</v>
      </c>
      <c r="K1512" s="33"/>
      <c r="L1512" s="687">
        <v>46235</v>
      </c>
      <c r="M1512" s="34">
        <f t="shared" si="136"/>
        <v>106</v>
      </c>
      <c r="N1512" s="37"/>
      <c r="O1512" s="35">
        <v>106</v>
      </c>
      <c r="P1512" s="40"/>
      <c r="Q1512" s="40">
        <f t="shared" si="140"/>
        <v>0</v>
      </c>
      <c r="R1512" s="41"/>
    </row>
    <row r="1513" spans="2:18" ht="15" customHeight="1" x14ac:dyDescent="0.3">
      <c r="B1513" s="546"/>
      <c r="C1513" s="644"/>
      <c r="D1513" s="34">
        <f t="shared" si="138"/>
        <v>3772</v>
      </c>
      <c r="E1513" s="26">
        <v>46236</v>
      </c>
      <c r="F1513" s="37">
        <v>3772</v>
      </c>
      <c r="G1513" s="36">
        <v>46237</v>
      </c>
      <c r="H1513" s="76">
        <f t="shared" si="139"/>
        <v>0</v>
      </c>
      <c r="K1513" s="33"/>
      <c r="L1513" s="687">
        <v>46236</v>
      </c>
      <c r="M1513" s="34">
        <f t="shared" si="136"/>
        <v>106</v>
      </c>
      <c r="N1513" s="37"/>
      <c r="O1513" s="35">
        <v>106</v>
      </c>
      <c r="P1513" s="40"/>
      <c r="Q1513" s="40">
        <f t="shared" si="140"/>
        <v>0</v>
      </c>
      <c r="R1513" s="41"/>
    </row>
    <row r="1514" spans="2:18" ht="15" customHeight="1" x14ac:dyDescent="0.3">
      <c r="B1514" s="546"/>
      <c r="C1514" s="644"/>
      <c r="D1514" s="34">
        <f t="shared" si="138"/>
        <v>3772</v>
      </c>
      <c r="E1514" s="26">
        <v>46237</v>
      </c>
      <c r="F1514" s="37">
        <v>3776</v>
      </c>
      <c r="G1514" s="36">
        <v>46238</v>
      </c>
      <c r="H1514" s="76">
        <f t="shared" si="139"/>
        <v>4</v>
      </c>
      <c r="K1514" s="33"/>
      <c r="L1514" s="687">
        <v>46237</v>
      </c>
      <c r="M1514" s="34">
        <f t="shared" si="136"/>
        <v>106</v>
      </c>
      <c r="N1514" s="37"/>
      <c r="O1514" s="35">
        <v>91.75</v>
      </c>
      <c r="P1514" s="40"/>
      <c r="Q1514" s="40">
        <f t="shared" si="140"/>
        <v>14.25</v>
      </c>
      <c r="R1514" s="41"/>
    </row>
    <row r="1515" spans="2:18" ht="15" customHeight="1" x14ac:dyDescent="0.3">
      <c r="B1515" s="546"/>
      <c r="C1515" s="644"/>
      <c r="D1515" s="34">
        <f t="shared" si="138"/>
        <v>3776</v>
      </c>
      <c r="E1515" s="26">
        <v>46238</v>
      </c>
      <c r="F1515" s="37">
        <v>3783</v>
      </c>
      <c r="G1515" s="36">
        <v>46239</v>
      </c>
      <c r="H1515" s="76">
        <f t="shared" si="139"/>
        <v>7</v>
      </c>
      <c r="K1515" s="33"/>
      <c r="L1515" s="687">
        <v>46238</v>
      </c>
      <c r="M1515" s="34">
        <f t="shared" si="136"/>
        <v>91.75</v>
      </c>
      <c r="N1515" s="37"/>
      <c r="O1515" s="35">
        <v>58.125</v>
      </c>
      <c r="P1515" s="40"/>
      <c r="Q1515" s="40">
        <f t="shared" si="140"/>
        <v>33.625</v>
      </c>
      <c r="R1515" s="41"/>
    </row>
    <row r="1516" spans="2:18" ht="15" customHeight="1" x14ac:dyDescent="0.3">
      <c r="B1516" s="546"/>
      <c r="C1516" s="644"/>
      <c r="D1516" s="34">
        <f t="shared" si="138"/>
        <v>3783</v>
      </c>
      <c r="E1516" s="26">
        <v>46239</v>
      </c>
      <c r="F1516" s="37">
        <v>3794</v>
      </c>
      <c r="G1516" s="36">
        <v>46240</v>
      </c>
      <c r="H1516" s="76">
        <f t="shared" si="139"/>
        <v>11</v>
      </c>
      <c r="K1516" s="33"/>
      <c r="L1516" s="687">
        <v>46239</v>
      </c>
      <c r="M1516" s="34">
        <f t="shared" si="136"/>
        <v>58.125</v>
      </c>
      <c r="N1516" s="37">
        <v>60</v>
      </c>
      <c r="O1516" s="35">
        <v>83.87</v>
      </c>
      <c r="P1516" s="40"/>
      <c r="Q1516" s="40">
        <f t="shared" si="140"/>
        <v>34.254999999999995</v>
      </c>
      <c r="R1516" s="41"/>
    </row>
    <row r="1517" spans="2:18" ht="15" customHeight="1" x14ac:dyDescent="0.3">
      <c r="B1517" s="546"/>
      <c r="C1517" s="644"/>
      <c r="D1517" s="34">
        <f t="shared" si="138"/>
        <v>3794</v>
      </c>
      <c r="E1517" s="26">
        <v>46240</v>
      </c>
      <c r="F1517" s="37">
        <v>3795</v>
      </c>
      <c r="G1517" s="36">
        <v>46241</v>
      </c>
      <c r="H1517" s="76">
        <f t="shared" si="139"/>
        <v>1</v>
      </c>
      <c r="K1517" s="33"/>
      <c r="L1517" s="687">
        <v>46240</v>
      </c>
      <c r="M1517" s="34">
        <f t="shared" si="136"/>
        <v>83.87</v>
      </c>
      <c r="N1517" s="37">
        <v>60</v>
      </c>
      <c r="O1517" s="35">
        <v>130</v>
      </c>
      <c r="P1517" s="40"/>
      <c r="Q1517" s="40">
        <f t="shared" si="140"/>
        <v>13.870000000000005</v>
      </c>
      <c r="R1517" s="41"/>
    </row>
    <row r="1518" spans="2:18" ht="15" customHeight="1" x14ac:dyDescent="0.3">
      <c r="B1518" s="546"/>
      <c r="C1518" s="644"/>
      <c r="D1518" s="34">
        <f t="shared" si="138"/>
        <v>3795</v>
      </c>
      <c r="E1518" s="26">
        <v>46241</v>
      </c>
      <c r="F1518" s="37">
        <v>3795</v>
      </c>
      <c r="G1518" s="36">
        <v>46242</v>
      </c>
      <c r="H1518" s="76">
        <f t="shared" si="139"/>
        <v>0</v>
      </c>
      <c r="K1518" s="33"/>
      <c r="L1518" s="687">
        <v>46241</v>
      </c>
      <c r="M1518" s="34">
        <f t="shared" si="136"/>
        <v>130</v>
      </c>
      <c r="N1518" s="37"/>
      <c r="O1518" s="35">
        <v>130</v>
      </c>
      <c r="P1518" s="40"/>
      <c r="Q1518" s="40">
        <f t="shared" si="140"/>
        <v>0</v>
      </c>
      <c r="R1518" s="41"/>
    </row>
    <row r="1519" spans="2:18" ht="15" customHeight="1" x14ac:dyDescent="0.3">
      <c r="B1519" s="546"/>
      <c r="C1519" s="644"/>
      <c r="D1519" s="34">
        <f t="shared" si="138"/>
        <v>3795</v>
      </c>
      <c r="E1519" s="26">
        <v>46242</v>
      </c>
      <c r="F1519" s="37">
        <v>3803</v>
      </c>
      <c r="G1519" s="36">
        <v>46243</v>
      </c>
      <c r="H1519" s="76">
        <f t="shared" si="139"/>
        <v>8</v>
      </c>
      <c r="K1519" s="33"/>
      <c r="L1519" s="687">
        <v>46242</v>
      </c>
      <c r="M1519" s="34">
        <f t="shared" si="136"/>
        <v>130</v>
      </c>
      <c r="N1519" s="37"/>
      <c r="O1519" s="35">
        <v>118.375</v>
      </c>
      <c r="P1519" s="40"/>
      <c r="Q1519" s="40">
        <f t="shared" si="140"/>
        <v>11.625</v>
      </c>
      <c r="R1519" s="41"/>
    </row>
    <row r="1520" spans="2:18" ht="15" customHeight="1" x14ac:dyDescent="0.3">
      <c r="B1520" s="546"/>
      <c r="C1520" s="644"/>
      <c r="D1520" s="34">
        <f t="shared" si="138"/>
        <v>3803</v>
      </c>
      <c r="E1520" s="26">
        <v>46243</v>
      </c>
      <c r="F1520" s="37">
        <v>3803</v>
      </c>
      <c r="G1520" s="36">
        <v>46244</v>
      </c>
      <c r="H1520" s="76">
        <f t="shared" si="139"/>
        <v>0</v>
      </c>
      <c r="K1520" s="33"/>
      <c r="L1520" s="687">
        <v>46243</v>
      </c>
      <c r="M1520" s="34">
        <f t="shared" si="136"/>
        <v>118.375</v>
      </c>
      <c r="N1520" s="37"/>
      <c r="O1520" s="35">
        <v>118.375</v>
      </c>
      <c r="P1520" s="40"/>
      <c r="Q1520" s="40">
        <f t="shared" si="140"/>
        <v>0</v>
      </c>
      <c r="R1520" s="41"/>
    </row>
    <row r="1521" spans="2:18" ht="15" customHeight="1" x14ac:dyDescent="0.3">
      <c r="B1521" s="546"/>
      <c r="C1521" s="644"/>
      <c r="D1521" s="34">
        <f t="shared" si="138"/>
        <v>3803</v>
      </c>
      <c r="E1521" s="26">
        <v>46244</v>
      </c>
      <c r="F1521" s="37">
        <v>3808</v>
      </c>
      <c r="G1521" s="36">
        <v>46245</v>
      </c>
      <c r="H1521" s="76">
        <f t="shared" si="139"/>
        <v>5</v>
      </c>
      <c r="K1521" s="33"/>
      <c r="L1521" s="687">
        <v>46244</v>
      </c>
      <c r="M1521" s="34">
        <f t="shared" si="136"/>
        <v>118.375</v>
      </c>
      <c r="N1521" s="37"/>
      <c r="O1521" s="35">
        <v>99.25</v>
      </c>
      <c r="P1521" s="40"/>
      <c r="Q1521" s="40">
        <f t="shared" si="140"/>
        <v>19.125</v>
      </c>
      <c r="R1521" s="41"/>
    </row>
    <row r="1522" spans="2:18" ht="15" customHeight="1" x14ac:dyDescent="0.3">
      <c r="B1522" s="546"/>
      <c r="C1522" s="644"/>
      <c r="D1522" s="34">
        <f t="shared" si="138"/>
        <v>3808</v>
      </c>
      <c r="E1522" s="26">
        <v>46245</v>
      </c>
      <c r="F1522" s="37">
        <v>3814</v>
      </c>
      <c r="G1522" s="36">
        <v>46246</v>
      </c>
      <c r="H1522" s="76">
        <f t="shared" si="139"/>
        <v>6</v>
      </c>
      <c r="K1522" s="33"/>
      <c r="L1522" s="687">
        <v>46245</v>
      </c>
      <c r="M1522" s="34">
        <f t="shared" si="136"/>
        <v>99.25</v>
      </c>
      <c r="N1522" s="37"/>
      <c r="O1522" s="35">
        <v>60</v>
      </c>
      <c r="P1522" s="40"/>
      <c r="Q1522" s="40">
        <f t="shared" si="140"/>
        <v>39.25</v>
      </c>
      <c r="R1522" s="41"/>
    </row>
    <row r="1523" spans="2:18" ht="15" customHeight="1" x14ac:dyDescent="0.3">
      <c r="B1523" s="546"/>
      <c r="C1523" s="644"/>
      <c r="D1523" s="34">
        <f t="shared" si="138"/>
        <v>3814</v>
      </c>
      <c r="E1523" s="26">
        <v>46246</v>
      </c>
      <c r="F1523" s="37">
        <v>3824</v>
      </c>
      <c r="G1523" s="36">
        <v>46247</v>
      </c>
      <c r="H1523" s="76">
        <f t="shared" si="139"/>
        <v>10</v>
      </c>
      <c r="K1523" s="33"/>
      <c r="L1523" s="687">
        <v>46246</v>
      </c>
      <c r="M1523" s="34">
        <f t="shared" si="136"/>
        <v>60</v>
      </c>
      <c r="N1523" s="37">
        <v>60</v>
      </c>
      <c r="O1523" s="35">
        <v>55.31</v>
      </c>
      <c r="P1523" s="40"/>
      <c r="Q1523" s="40">
        <f t="shared" si="140"/>
        <v>64.69</v>
      </c>
      <c r="R1523" s="41"/>
    </row>
    <row r="1524" spans="2:18" ht="15" customHeight="1" x14ac:dyDescent="0.3">
      <c r="B1524" s="546"/>
      <c r="C1524" s="644"/>
      <c r="D1524" s="34">
        <f t="shared" si="138"/>
        <v>3824</v>
      </c>
      <c r="E1524" s="26">
        <v>46247</v>
      </c>
      <c r="F1524" s="37">
        <v>3825</v>
      </c>
      <c r="G1524" s="36">
        <v>46248</v>
      </c>
      <c r="H1524" s="76">
        <f t="shared" si="139"/>
        <v>1</v>
      </c>
      <c r="K1524" s="33"/>
      <c r="L1524" s="687">
        <v>46247</v>
      </c>
      <c r="M1524" s="34">
        <f t="shared" si="136"/>
        <v>55.31</v>
      </c>
      <c r="N1524" s="37">
        <v>60</v>
      </c>
      <c r="O1524" s="35">
        <v>114.98</v>
      </c>
      <c r="P1524" s="40"/>
      <c r="Q1524" s="40">
        <f t="shared" si="140"/>
        <v>0.32999999999999829</v>
      </c>
      <c r="R1524" s="41"/>
    </row>
    <row r="1525" spans="2:18" ht="15" customHeight="1" x14ac:dyDescent="0.3">
      <c r="B1525" s="546"/>
      <c r="C1525" s="644"/>
      <c r="D1525" s="34">
        <f t="shared" si="138"/>
        <v>3825</v>
      </c>
      <c r="E1525" s="26">
        <v>46248</v>
      </c>
      <c r="F1525" s="37">
        <v>3826</v>
      </c>
      <c r="G1525" s="36">
        <v>46249</v>
      </c>
      <c r="H1525" s="76">
        <f t="shared" si="139"/>
        <v>1</v>
      </c>
      <c r="K1525" s="33"/>
      <c r="L1525" s="687">
        <v>46248</v>
      </c>
      <c r="M1525" s="34">
        <f t="shared" si="136"/>
        <v>114.98</v>
      </c>
      <c r="N1525" s="37">
        <v>15</v>
      </c>
      <c r="O1525" s="35">
        <v>129</v>
      </c>
      <c r="P1525" s="40"/>
      <c r="Q1525" s="40">
        <f t="shared" si="140"/>
        <v>0.98000000000001819</v>
      </c>
      <c r="R1525" s="41"/>
    </row>
    <row r="1526" spans="2:18" ht="15" customHeight="1" x14ac:dyDescent="0.3">
      <c r="B1526" s="546"/>
      <c r="C1526" s="644"/>
      <c r="D1526" s="34">
        <f t="shared" si="138"/>
        <v>3826</v>
      </c>
      <c r="E1526" s="26">
        <v>46249</v>
      </c>
      <c r="F1526" s="37">
        <v>3828</v>
      </c>
      <c r="G1526" s="36">
        <v>46250</v>
      </c>
      <c r="H1526" s="76">
        <f t="shared" si="139"/>
        <v>2</v>
      </c>
      <c r="K1526" s="33"/>
      <c r="L1526" s="687">
        <v>46249</v>
      </c>
      <c r="M1526" s="34">
        <f t="shared" si="136"/>
        <v>129</v>
      </c>
      <c r="N1526" s="37"/>
      <c r="O1526" s="35">
        <v>127</v>
      </c>
      <c r="P1526" s="40" t="s">
        <v>38</v>
      </c>
      <c r="Q1526" s="40">
        <f t="shared" si="140"/>
        <v>2</v>
      </c>
      <c r="R1526" s="41"/>
    </row>
    <row r="1527" spans="2:18" ht="15" customHeight="1" x14ac:dyDescent="0.3">
      <c r="B1527" s="546"/>
      <c r="C1527" s="644"/>
      <c r="D1527" s="34">
        <f t="shared" si="138"/>
        <v>3828</v>
      </c>
      <c r="E1527" s="26">
        <v>46250</v>
      </c>
      <c r="F1527" s="37">
        <v>3828</v>
      </c>
      <c r="G1527" s="36">
        <v>46251</v>
      </c>
      <c r="H1527" s="76">
        <f t="shared" si="139"/>
        <v>0</v>
      </c>
      <c r="K1527" s="33"/>
      <c r="L1527" s="687">
        <v>46250</v>
      </c>
      <c r="M1527" s="34">
        <f t="shared" si="136"/>
        <v>127</v>
      </c>
      <c r="N1527" s="37"/>
      <c r="O1527" s="35">
        <v>127</v>
      </c>
      <c r="P1527" s="40"/>
      <c r="Q1527" s="40">
        <f t="shared" si="140"/>
        <v>0</v>
      </c>
      <c r="R1527" s="41"/>
    </row>
    <row r="1528" spans="2:18" ht="15" customHeight="1" x14ac:dyDescent="0.3">
      <c r="B1528" s="546"/>
      <c r="C1528" s="644"/>
      <c r="D1528" s="34">
        <f t="shared" si="138"/>
        <v>3828</v>
      </c>
      <c r="E1528" s="26">
        <v>46251</v>
      </c>
      <c r="F1528" s="37">
        <v>3828</v>
      </c>
      <c r="G1528" s="36">
        <v>46252</v>
      </c>
      <c r="H1528" s="76">
        <f t="shared" si="139"/>
        <v>0</v>
      </c>
      <c r="K1528" s="33"/>
      <c r="L1528" s="687">
        <v>46251</v>
      </c>
      <c r="M1528" s="34">
        <f t="shared" si="136"/>
        <v>127</v>
      </c>
      <c r="N1528" s="37"/>
      <c r="O1528" s="35">
        <v>127</v>
      </c>
      <c r="P1528" s="40"/>
      <c r="Q1528" s="40">
        <f t="shared" si="140"/>
        <v>0</v>
      </c>
      <c r="R1528" s="41"/>
    </row>
    <row r="1529" spans="2:18" ht="15" customHeight="1" x14ac:dyDescent="0.3">
      <c r="B1529" s="546"/>
      <c r="C1529" s="644"/>
      <c r="D1529" s="34">
        <f t="shared" si="138"/>
        <v>3828</v>
      </c>
      <c r="E1529" s="26">
        <v>46252</v>
      </c>
      <c r="F1529" s="37">
        <v>3832</v>
      </c>
      <c r="G1529" s="36">
        <v>46253</v>
      </c>
      <c r="H1529" s="76">
        <f t="shared" si="139"/>
        <v>4</v>
      </c>
      <c r="K1529" s="33"/>
      <c r="L1529" s="687">
        <v>46252</v>
      </c>
      <c r="M1529" s="34">
        <f t="shared" si="136"/>
        <v>127</v>
      </c>
      <c r="N1529" s="37"/>
      <c r="O1529" s="35">
        <v>115.468</v>
      </c>
      <c r="P1529" s="40"/>
      <c r="Q1529" s="40">
        <f t="shared" si="140"/>
        <v>11.531999999999996</v>
      </c>
      <c r="R1529" s="41"/>
    </row>
    <row r="1530" spans="2:18" ht="15" customHeight="1" x14ac:dyDescent="0.3">
      <c r="B1530" s="546"/>
      <c r="C1530" s="644"/>
      <c r="D1530" s="34">
        <f t="shared" si="138"/>
        <v>3832</v>
      </c>
      <c r="E1530" s="26">
        <v>46253</v>
      </c>
      <c r="F1530" s="37">
        <v>3834</v>
      </c>
      <c r="G1530" s="36">
        <v>46254</v>
      </c>
      <c r="H1530" s="76">
        <f t="shared" si="139"/>
        <v>2</v>
      </c>
      <c r="K1530" s="33"/>
      <c r="L1530" s="687">
        <v>46253</v>
      </c>
      <c r="M1530" s="34">
        <f t="shared" si="136"/>
        <v>115.468</v>
      </c>
      <c r="N1530" s="37">
        <v>15</v>
      </c>
      <c r="O1530" s="35">
        <v>111.5</v>
      </c>
      <c r="P1530" s="40"/>
      <c r="Q1530" s="40">
        <f t="shared" si="140"/>
        <v>18.968000000000018</v>
      </c>
      <c r="R1530" s="41"/>
    </row>
    <row r="1531" spans="2:18" ht="15" customHeight="1" x14ac:dyDescent="0.3">
      <c r="B1531" s="546"/>
      <c r="C1531" s="644"/>
      <c r="D1531" s="34">
        <f t="shared" si="138"/>
        <v>3834</v>
      </c>
      <c r="E1531" s="26">
        <v>46254</v>
      </c>
      <c r="F1531" s="37">
        <v>3836</v>
      </c>
      <c r="G1531" s="36">
        <v>46255</v>
      </c>
      <c r="H1531" s="76">
        <f t="shared" si="139"/>
        <v>2</v>
      </c>
      <c r="K1531" s="33"/>
      <c r="L1531" s="687">
        <v>46254</v>
      </c>
      <c r="M1531" s="34">
        <f t="shared" si="136"/>
        <v>111.5</v>
      </c>
      <c r="N1531" s="37"/>
      <c r="O1531" s="35">
        <v>108.5</v>
      </c>
      <c r="P1531" s="40"/>
      <c r="Q1531" s="40">
        <f t="shared" si="140"/>
        <v>3</v>
      </c>
      <c r="R1531" s="41"/>
    </row>
    <row r="1532" spans="2:18" ht="15" customHeight="1" x14ac:dyDescent="0.3">
      <c r="B1532" s="546"/>
      <c r="C1532" s="644"/>
      <c r="D1532" s="34">
        <f t="shared" si="138"/>
        <v>3836</v>
      </c>
      <c r="E1532" s="26">
        <v>46255</v>
      </c>
      <c r="F1532" s="37">
        <v>3847</v>
      </c>
      <c r="G1532" s="36">
        <v>46256</v>
      </c>
      <c r="H1532" s="76">
        <f t="shared" si="139"/>
        <v>11</v>
      </c>
      <c r="K1532" s="33"/>
      <c r="L1532" s="687">
        <v>46255</v>
      </c>
      <c r="M1532" s="34">
        <f t="shared" si="136"/>
        <v>108.5</v>
      </c>
      <c r="N1532" s="37"/>
      <c r="O1532" s="35">
        <v>58.125</v>
      </c>
      <c r="P1532" s="40"/>
      <c r="Q1532" s="40">
        <f t="shared" si="140"/>
        <v>50.375</v>
      </c>
      <c r="R1532" s="41"/>
    </row>
    <row r="1533" spans="2:18" ht="15" customHeight="1" x14ac:dyDescent="0.3">
      <c r="B1533" s="546"/>
      <c r="C1533" s="644"/>
      <c r="D1533" s="34">
        <f t="shared" si="138"/>
        <v>3847</v>
      </c>
      <c r="E1533" s="26">
        <v>46256</v>
      </c>
      <c r="F1533" s="37">
        <v>3848</v>
      </c>
      <c r="G1533" s="36">
        <v>46257</v>
      </c>
      <c r="H1533" s="76">
        <f t="shared" si="139"/>
        <v>1</v>
      </c>
      <c r="K1533" s="33"/>
      <c r="L1533" s="687">
        <v>46256</v>
      </c>
      <c r="M1533" s="34">
        <f t="shared" si="136"/>
        <v>58.125</v>
      </c>
      <c r="N1533" s="37"/>
      <c r="O1533" s="35">
        <v>55.78</v>
      </c>
      <c r="P1533" s="40"/>
      <c r="Q1533" s="40">
        <f t="shared" si="140"/>
        <v>2.3449999999999989</v>
      </c>
      <c r="R1533" s="41"/>
    </row>
    <row r="1534" spans="2:18" ht="15" customHeight="1" x14ac:dyDescent="0.3">
      <c r="B1534" s="546"/>
      <c r="C1534" s="644"/>
      <c r="D1534" s="34">
        <f t="shared" si="138"/>
        <v>3848</v>
      </c>
      <c r="E1534" s="26">
        <v>46257</v>
      </c>
      <c r="F1534" s="37">
        <v>3848</v>
      </c>
      <c r="G1534" s="36">
        <v>46258</v>
      </c>
      <c r="H1534" s="76">
        <f t="shared" si="139"/>
        <v>0</v>
      </c>
      <c r="K1534" s="33"/>
      <c r="L1534" s="687">
        <v>46257</v>
      </c>
      <c r="M1534" s="34">
        <f t="shared" si="136"/>
        <v>55.78</v>
      </c>
      <c r="N1534" s="37">
        <v>60</v>
      </c>
      <c r="O1534" s="35">
        <v>115.78</v>
      </c>
      <c r="P1534" s="40"/>
      <c r="Q1534" s="40">
        <f t="shared" si="140"/>
        <v>0</v>
      </c>
      <c r="R1534" s="41"/>
    </row>
    <row r="1535" spans="2:18" ht="15" customHeight="1" x14ac:dyDescent="0.3">
      <c r="B1535" s="546"/>
      <c r="C1535" s="644"/>
      <c r="D1535" s="34">
        <f t="shared" si="138"/>
        <v>3848</v>
      </c>
      <c r="E1535" s="26">
        <v>46258</v>
      </c>
      <c r="F1535" s="37">
        <v>3850</v>
      </c>
      <c r="G1535" s="36">
        <v>46259</v>
      </c>
      <c r="H1535" s="76">
        <f t="shared" si="139"/>
        <v>2</v>
      </c>
      <c r="K1535" s="33"/>
      <c r="L1535" s="687">
        <v>46258</v>
      </c>
      <c r="M1535" s="34">
        <f t="shared" si="136"/>
        <v>115.78</v>
      </c>
      <c r="N1535" s="37"/>
      <c r="O1535" s="35">
        <v>115.78</v>
      </c>
      <c r="P1535" s="40"/>
      <c r="Q1535" s="40">
        <f t="shared" si="140"/>
        <v>0</v>
      </c>
      <c r="R1535" s="41"/>
    </row>
    <row r="1536" spans="2:18" ht="15" customHeight="1" x14ac:dyDescent="0.3">
      <c r="B1536" s="546"/>
      <c r="C1536" s="644"/>
      <c r="D1536" s="34">
        <f t="shared" si="138"/>
        <v>3850</v>
      </c>
      <c r="E1536" s="26">
        <v>46259</v>
      </c>
      <c r="F1536" s="37">
        <v>3853</v>
      </c>
      <c r="G1536" s="36">
        <v>46260</v>
      </c>
      <c r="H1536" s="76">
        <f t="shared" si="139"/>
        <v>3</v>
      </c>
      <c r="K1536" s="33"/>
      <c r="L1536" s="687">
        <v>46259</v>
      </c>
      <c r="M1536" s="34">
        <f t="shared" si="136"/>
        <v>115.78</v>
      </c>
      <c r="N1536" s="37"/>
      <c r="O1536" s="35">
        <v>108.5</v>
      </c>
      <c r="P1536" s="40"/>
      <c r="Q1536" s="40">
        <f t="shared" si="140"/>
        <v>7.2800000000000011</v>
      </c>
      <c r="R1536" s="41"/>
    </row>
    <row r="1537" spans="2:18" ht="15" customHeight="1" x14ac:dyDescent="0.3">
      <c r="B1537" s="546"/>
      <c r="C1537" s="644"/>
      <c r="D1537" s="34">
        <f t="shared" si="138"/>
        <v>3853</v>
      </c>
      <c r="E1537" s="26">
        <v>46260</v>
      </c>
      <c r="F1537" s="37">
        <v>3853</v>
      </c>
      <c r="G1537" s="36">
        <v>46261</v>
      </c>
      <c r="H1537" s="76">
        <f t="shared" si="139"/>
        <v>0</v>
      </c>
      <c r="K1537" s="33"/>
      <c r="L1537" s="687">
        <v>46260</v>
      </c>
      <c r="M1537" s="34">
        <f t="shared" si="136"/>
        <v>108.5</v>
      </c>
      <c r="N1537" s="37"/>
      <c r="O1537" s="35">
        <v>108.5</v>
      </c>
      <c r="P1537" s="40"/>
      <c r="Q1537" s="40">
        <f t="shared" si="140"/>
        <v>0</v>
      </c>
      <c r="R1537" s="41"/>
    </row>
    <row r="1538" spans="2:18" ht="15" customHeight="1" x14ac:dyDescent="0.3">
      <c r="B1538" s="546"/>
      <c r="C1538" s="644"/>
      <c r="D1538" s="34">
        <f t="shared" si="138"/>
        <v>3853</v>
      </c>
      <c r="E1538" s="26">
        <v>46261</v>
      </c>
      <c r="F1538" s="37">
        <v>3853</v>
      </c>
      <c r="G1538" s="36">
        <v>46262</v>
      </c>
      <c r="H1538" s="76">
        <f t="shared" si="139"/>
        <v>0</v>
      </c>
      <c r="K1538" s="33"/>
      <c r="L1538" s="687">
        <v>46261</v>
      </c>
      <c r="M1538" s="34">
        <f t="shared" si="136"/>
        <v>108.5</v>
      </c>
      <c r="N1538" s="37"/>
      <c r="O1538" s="35">
        <v>108.5</v>
      </c>
      <c r="P1538" s="40"/>
      <c r="Q1538" s="40">
        <f t="shared" si="140"/>
        <v>0</v>
      </c>
      <c r="R1538" s="41"/>
    </row>
    <row r="1539" spans="2:18" ht="15" customHeight="1" x14ac:dyDescent="0.3">
      <c r="B1539" s="546"/>
      <c r="C1539" s="644"/>
      <c r="D1539" s="34">
        <f t="shared" si="138"/>
        <v>3853</v>
      </c>
      <c r="E1539" s="26">
        <v>46262</v>
      </c>
      <c r="F1539" s="37">
        <v>3859</v>
      </c>
      <c r="G1539" s="36">
        <v>46263</v>
      </c>
      <c r="H1539" s="76">
        <f t="shared" si="139"/>
        <v>6</v>
      </c>
      <c r="K1539" s="33"/>
      <c r="L1539" s="687">
        <v>46262</v>
      </c>
      <c r="M1539" s="34">
        <f t="shared" si="136"/>
        <v>108.5</v>
      </c>
      <c r="N1539" s="37"/>
      <c r="O1539" s="35">
        <v>88</v>
      </c>
      <c r="P1539" s="40"/>
      <c r="Q1539" s="40">
        <f t="shared" si="140"/>
        <v>20.5</v>
      </c>
      <c r="R1539" s="41"/>
    </row>
    <row r="1540" spans="2:18" ht="15" customHeight="1" x14ac:dyDescent="0.3">
      <c r="B1540" s="546"/>
      <c r="C1540" s="644"/>
      <c r="D1540" s="34">
        <f t="shared" si="138"/>
        <v>3859</v>
      </c>
      <c r="E1540" s="26">
        <v>46263</v>
      </c>
      <c r="F1540" s="37">
        <v>3870</v>
      </c>
      <c r="G1540" s="36">
        <v>46264</v>
      </c>
      <c r="H1540" s="76">
        <f t="shared" si="139"/>
        <v>11</v>
      </c>
      <c r="K1540" s="33"/>
      <c r="L1540" s="687">
        <v>46263</v>
      </c>
      <c r="M1540" s="34">
        <f t="shared" si="136"/>
        <v>88</v>
      </c>
      <c r="N1540" s="37"/>
      <c r="O1540" s="35">
        <v>46</v>
      </c>
      <c r="P1540" s="40"/>
      <c r="Q1540" s="40">
        <f t="shared" si="140"/>
        <v>42</v>
      </c>
      <c r="R1540" s="41"/>
    </row>
    <row r="1541" spans="2:18" ht="15" customHeight="1" x14ac:dyDescent="0.3">
      <c r="B1541" s="546"/>
      <c r="C1541" s="644"/>
      <c r="D1541" s="34">
        <f t="shared" si="138"/>
        <v>3870</v>
      </c>
      <c r="E1541" s="26">
        <v>46264</v>
      </c>
      <c r="F1541" s="37">
        <v>3873</v>
      </c>
      <c r="G1541" s="36">
        <v>46265</v>
      </c>
      <c r="H1541" s="76">
        <f t="shared" si="139"/>
        <v>3</v>
      </c>
      <c r="K1541" s="33"/>
      <c r="L1541" s="687">
        <v>46264</v>
      </c>
      <c r="M1541" s="34">
        <f t="shared" si="136"/>
        <v>46</v>
      </c>
      <c r="N1541" s="37">
        <v>30</v>
      </c>
      <c r="O1541" s="35">
        <v>66.31</v>
      </c>
      <c r="P1541" s="40"/>
      <c r="Q1541" s="40">
        <f t="shared" si="140"/>
        <v>9.6899999999999977</v>
      </c>
      <c r="R1541" s="41"/>
    </row>
    <row r="1542" spans="2:18" ht="15" customHeight="1" x14ac:dyDescent="0.3">
      <c r="B1542" s="546"/>
      <c r="C1542" s="644"/>
      <c r="D1542" s="34">
        <f t="shared" si="138"/>
        <v>3873</v>
      </c>
      <c r="E1542" s="26">
        <v>46265</v>
      </c>
      <c r="F1542" s="37">
        <v>3887</v>
      </c>
      <c r="G1542" s="36">
        <v>46266</v>
      </c>
      <c r="H1542" s="76">
        <f t="shared" si="139"/>
        <v>14</v>
      </c>
      <c r="K1542" s="33"/>
      <c r="L1542" s="687">
        <v>46265</v>
      </c>
      <c r="M1542" s="34">
        <f t="shared" si="136"/>
        <v>66.31</v>
      </c>
      <c r="N1542" s="37">
        <v>60</v>
      </c>
      <c r="O1542" s="35">
        <v>76.625</v>
      </c>
      <c r="P1542" s="40"/>
      <c r="Q1542" s="40">
        <f t="shared" si="140"/>
        <v>49.685000000000002</v>
      </c>
      <c r="R1542" s="41"/>
    </row>
    <row r="1543" spans="2:18" ht="15" customHeight="1" x14ac:dyDescent="0.3">
      <c r="B1543" s="546"/>
      <c r="C1543" s="644"/>
      <c r="D1543" s="34">
        <f t="shared" si="138"/>
        <v>3887</v>
      </c>
      <c r="E1543" s="26">
        <v>46266</v>
      </c>
      <c r="F1543" s="37">
        <v>3899</v>
      </c>
      <c r="G1543" s="36">
        <v>46267</v>
      </c>
      <c r="H1543" s="76">
        <f t="shared" si="139"/>
        <v>12</v>
      </c>
      <c r="K1543" s="33"/>
      <c r="L1543" s="687">
        <v>46266</v>
      </c>
      <c r="M1543" s="34">
        <f t="shared" si="136"/>
        <v>76.625</v>
      </c>
      <c r="N1543" s="37">
        <v>30</v>
      </c>
      <c r="O1543" s="35">
        <v>55.51</v>
      </c>
      <c r="P1543" s="40"/>
      <c r="Q1543" s="40">
        <f t="shared" si="140"/>
        <v>51.115000000000002</v>
      </c>
      <c r="R1543" s="41"/>
    </row>
    <row r="1544" spans="2:18" ht="15" customHeight="1" x14ac:dyDescent="0.3">
      <c r="B1544" s="546"/>
      <c r="C1544" s="644"/>
      <c r="D1544" s="34">
        <f t="shared" si="138"/>
        <v>3899</v>
      </c>
      <c r="E1544" s="26">
        <v>46267</v>
      </c>
      <c r="F1544" s="37">
        <v>3913</v>
      </c>
      <c r="G1544" s="36">
        <v>46268</v>
      </c>
      <c r="H1544" s="76">
        <f t="shared" si="139"/>
        <v>14</v>
      </c>
      <c r="K1544" s="33"/>
      <c r="L1544" s="687">
        <v>46267</v>
      </c>
      <c r="M1544" s="34">
        <f t="shared" si="136"/>
        <v>55.51</v>
      </c>
      <c r="N1544" s="37">
        <v>120</v>
      </c>
      <c r="O1544" s="35">
        <v>122.6</v>
      </c>
      <c r="P1544" s="40"/>
      <c r="Q1544" s="40">
        <f t="shared" si="140"/>
        <v>52.91</v>
      </c>
      <c r="R1544" s="41"/>
    </row>
    <row r="1545" spans="2:18" ht="15" customHeight="1" x14ac:dyDescent="0.3">
      <c r="B1545" s="546"/>
      <c r="C1545" s="644"/>
      <c r="D1545" s="34">
        <f t="shared" si="138"/>
        <v>3913</v>
      </c>
      <c r="E1545" s="26">
        <v>46268</v>
      </c>
      <c r="F1545" s="37">
        <v>3924</v>
      </c>
      <c r="G1545" s="36">
        <v>46269</v>
      </c>
      <c r="H1545" s="76">
        <f t="shared" si="139"/>
        <v>11</v>
      </c>
      <c r="K1545" s="33"/>
      <c r="L1545" s="687">
        <v>46268</v>
      </c>
      <c r="M1545" s="34">
        <f t="shared" ref="M1545:M1595" si="141">O1544</f>
        <v>122.6</v>
      </c>
      <c r="N1545" s="37"/>
      <c r="O1545" s="35">
        <v>73.375</v>
      </c>
      <c r="P1545" s="40"/>
      <c r="Q1545" s="40">
        <f t="shared" si="140"/>
        <v>49.224999999999994</v>
      </c>
      <c r="R1545" s="41"/>
    </row>
    <row r="1546" spans="2:18" ht="15" customHeight="1" x14ac:dyDescent="0.3">
      <c r="B1546" s="546"/>
      <c r="C1546" s="644"/>
      <c r="D1546" s="34">
        <f t="shared" si="138"/>
        <v>3924</v>
      </c>
      <c r="E1546" s="26">
        <v>46269</v>
      </c>
      <c r="F1546" s="37">
        <v>3925</v>
      </c>
      <c r="G1546" s="36">
        <v>46270</v>
      </c>
      <c r="H1546" s="76">
        <f t="shared" si="139"/>
        <v>1</v>
      </c>
      <c r="K1546" s="33"/>
      <c r="L1546" s="687">
        <v>46269</v>
      </c>
      <c r="M1546" s="34">
        <f t="shared" si="141"/>
        <v>73.375</v>
      </c>
      <c r="N1546" s="37"/>
      <c r="O1546" s="35">
        <v>71.25</v>
      </c>
      <c r="P1546" s="40"/>
      <c r="Q1546" s="40">
        <f t="shared" si="140"/>
        <v>2.125</v>
      </c>
      <c r="R1546" s="41"/>
    </row>
    <row r="1547" spans="2:18" ht="15" customHeight="1" x14ac:dyDescent="0.3">
      <c r="B1547" s="546"/>
      <c r="C1547" s="644"/>
      <c r="D1547" s="34">
        <f t="shared" si="138"/>
        <v>3925</v>
      </c>
      <c r="E1547" s="26">
        <v>46270</v>
      </c>
      <c r="F1547" s="37">
        <v>3925</v>
      </c>
      <c r="G1547" s="36">
        <v>46271</v>
      </c>
      <c r="H1547" s="76">
        <f t="shared" si="139"/>
        <v>0</v>
      </c>
      <c r="K1547" s="33"/>
      <c r="L1547" s="687">
        <v>46270</v>
      </c>
      <c r="M1547" s="34">
        <f t="shared" si="141"/>
        <v>71.25</v>
      </c>
      <c r="N1547" s="37"/>
      <c r="O1547" s="35">
        <v>71.25</v>
      </c>
      <c r="P1547" s="40"/>
      <c r="Q1547" s="40">
        <f t="shared" si="140"/>
        <v>0</v>
      </c>
      <c r="R1547" s="41"/>
    </row>
    <row r="1548" spans="2:18" ht="15" customHeight="1" x14ac:dyDescent="0.3">
      <c r="B1548" s="546"/>
      <c r="C1548" s="644"/>
      <c r="D1548" s="34">
        <f t="shared" si="138"/>
        <v>3925</v>
      </c>
      <c r="E1548" s="26">
        <v>46271</v>
      </c>
      <c r="F1548" s="37">
        <v>3925</v>
      </c>
      <c r="G1548" s="36">
        <v>46272</v>
      </c>
      <c r="H1548" s="76">
        <f t="shared" si="139"/>
        <v>0</v>
      </c>
      <c r="K1548" s="33"/>
      <c r="L1548" s="687">
        <v>46271</v>
      </c>
      <c r="M1548" s="34">
        <f t="shared" si="141"/>
        <v>71.25</v>
      </c>
      <c r="N1548" s="37"/>
      <c r="O1548" s="35">
        <v>71.25</v>
      </c>
      <c r="P1548" s="40"/>
      <c r="Q1548" s="40">
        <f t="shared" si="140"/>
        <v>0</v>
      </c>
      <c r="R1548" s="41"/>
    </row>
    <row r="1549" spans="2:18" ht="15" customHeight="1" x14ac:dyDescent="0.3">
      <c r="B1549" s="546"/>
      <c r="C1549" s="644"/>
      <c r="D1549" s="34">
        <f t="shared" si="138"/>
        <v>3925</v>
      </c>
      <c r="E1549" s="26">
        <v>46272</v>
      </c>
      <c r="F1549" s="37"/>
      <c r="G1549" s="36">
        <v>46273</v>
      </c>
      <c r="H1549" s="76">
        <f t="shared" si="139"/>
        <v>-3925</v>
      </c>
      <c r="K1549" s="33"/>
      <c r="L1549" s="687">
        <v>46272</v>
      </c>
      <c r="M1549" s="34">
        <f t="shared" si="141"/>
        <v>71.25</v>
      </c>
      <c r="N1549" s="37"/>
      <c r="O1549" s="35"/>
      <c r="P1549" s="40"/>
      <c r="Q1549" s="40">
        <f t="shared" si="140"/>
        <v>71.25</v>
      </c>
      <c r="R1549" s="41"/>
    </row>
    <row r="1550" spans="2:18" ht="15" customHeight="1" x14ac:dyDescent="0.3">
      <c r="B1550" s="546"/>
      <c r="C1550" s="644"/>
      <c r="D1550" s="34">
        <f t="shared" si="138"/>
        <v>0</v>
      </c>
      <c r="E1550" s="26">
        <v>46273</v>
      </c>
      <c r="F1550" s="37"/>
      <c r="G1550" s="36">
        <v>46274</v>
      </c>
      <c r="H1550" s="76">
        <f t="shared" si="139"/>
        <v>0</v>
      </c>
      <c r="K1550" s="33"/>
      <c r="L1550" s="687">
        <v>46273</v>
      </c>
      <c r="M1550" s="34">
        <f t="shared" si="141"/>
        <v>0</v>
      </c>
      <c r="N1550" s="37"/>
      <c r="O1550" s="35"/>
      <c r="P1550" s="40"/>
      <c r="Q1550" s="40">
        <f t="shared" si="140"/>
        <v>0</v>
      </c>
      <c r="R1550" s="41"/>
    </row>
    <row r="1551" spans="2:18" ht="15" customHeight="1" x14ac:dyDescent="0.3">
      <c r="B1551" s="546"/>
      <c r="C1551" s="644"/>
      <c r="D1551" s="34">
        <f t="shared" si="138"/>
        <v>0</v>
      </c>
      <c r="E1551" s="26">
        <v>46274</v>
      </c>
      <c r="F1551" s="37"/>
      <c r="G1551" s="36">
        <v>46275</v>
      </c>
      <c r="H1551" s="76">
        <f t="shared" si="139"/>
        <v>0</v>
      </c>
      <c r="K1551" s="33"/>
      <c r="L1551" s="687">
        <v>46274</v>
      </c>
      <c r="M1551" s="34">
        <f t="shared" si="141"/>
        <v>0</v>
      </c>
      <c r="N1551" s="37"/>
      <c r="O1551" s="35"/>
      <c r="P1551" s="40"/>
      <c r="Q1551" s="40">
        <f t="shared" si="140"/>
        <v>0</v>
      </c>
      <c r="R1551" s="41"/>
    </row>
    <row r="1552" spans="2:18" ht="15" customHeight="1" x14ac:dyDescent="0.3">
      <c r="B1552" s="546"/>
      <c r="C1552" s="644"/>
      <c r="D1552" s="34">
        <f t="shared" si="138"/>
        <v>0</v>
      </c>
      <c r="E1552" s="26">
        <v>46275</v>
      </c>
      <c r="F1552" s="37"/>
      <c r="G1552" s="36">
        <v>46276</v>
      </c>
      <c r="H1552" s="76">
        <f t="shared" si="139"/>
        <v>0</v>
      </c>
      <c r="K1552" s="33"/>
      <c r="L1552" s="687">
        <v>46275</v>
      </c>
      <c r="M1552" s="34">
        <f t="shared" si="141"/>
        <v>0</v>
      </c>
      <c r="N1552" s="37"/>
      <c r="O1552" s="35"/>
      <c r="P1552" s="40"/>
      <c r="Q1552" s="40">
        <f t="shared" si="140"/>
        <v>0</v>
      </c>
      <c r="R1552" s="41"/>
    </row>
    <row r="1553" spans="2:18" ht="15" customHeight="1" x14ac:dyDescent="0.3">
      <c r="B1553" s="546"/>
      <c r="C1553" s="644"/>
      <c r="D1553" s="34">
        <f t="shared" si="138"/>
        <v>0</v>
      </c>
      <c r="E1553" s="26">
        <v>46276</v>
      </c>
      <c r="F1553" s="37"/>
      <c r="G1553" s="36">
        <v>46277</v>
      </c>
      <c r="H1553" s="76">
        <f t="shared" si="139"/>
        <v>0</v>
      </c>
      <c r="K1553" s="33"/>
      <c r="L1553" s="687">
        <v>46276</v>
      </c>
      <c r="M1553" s="34">
        <f t="shared" si="141"/>
        <v>0</v>
      </c>
      <c r="N1553" s="37"/>
      <c r="O1553" s="35"/>
      <c r="P1553" s="40"/>
      <c r="Q1553" s="40">
        <f t="shared" si="140"/>
        <v>0</v>
      </c>
      <c r="R1553" s="41"/>
    </row>
    <row r="1554" spans="2:18" ht="15" customHeight="1" x14ac:dyDescent="0.3">
      <c r="B1554" s="546"/>
      <c r="C1554" s="644"/>
      <c r="D1554" s="34">
        <f t="shared" si="138"/>
        <v>0</v>
      </c>
      <c r="E1554" s="26">
        <v>46277</v>
      </c>
      <c r="F1554" s="37"/>
      <c r="G1554" s="36">
        <v>46278</v>
      </c>
      <c r="H1554" s="76">
        <f t="shared" si="139"/>
        <v>0</v>
      </c>
      <c r="K1554" s="33"/>
      <c r="L1554" s="687">
        <v>46277</v>
      </c>
      <c r="M1554" s="34">
        <f t="shared" si="141"/>
        <v>0</v>
      </c>
      <c r="N1554" s="37"/>
      <c r="O1554" s="35"/>
      <c r="P1554" s="40"/>
      <c r="Q1554" s="40">
        <f t="shared" si="140"/>
        <v>0</v>
      </c>
      <c r="R1554" s="41"/>
    </row>
    <row r="1555" spans="2:18" ht="15" customHeight="1" x14ac:dyDescent="0.3">
      <c r="B1555" s="546"/>
      <c r="C1555" s="644"/>
      <c r="D1555" s="34">
        <f t="shared" ref="D1555:D1595" si="142">F1554</f>
        <v>0</v>
      </c>
      <c r="E1555" s="26">
        <v>46278</v>
      </c>
      <c r="F1555" s="37"/>
      <c r="G1555" s="36">
        <v>46279</v>
      </c>
      <c r="H1555" s="76">
        <f t="shared" ref="H1555:H1595" si="143">F1555-D1555</f>
        <v>0</v>
      </c>
      <c r="K1555" s="33"/>
      <c r="L1555" s="687">
        <v>46278</v>
      </c>
      <c r="M1555" s="34">
        <f t="shared" si="141"/>
        <v>0</v>
      </c>
      <c r="N1555" s="37"/>
      <c r="O1555" s="35"/>
      <c r="P1555" s="40"/>
      <c r="Q1555" s="40">
        <f t="shared" si="140"/>
        <v>0</v>
      </c>
      <c r="R1555" s="41"/>
    </row>
    <row r="1556" spans="2:18" ht="15" customHeight="1" x14ac:dyDescent="0.3">
      <c r="B1556" s="546"/>
      <c r="C1556" s="644"/>
      <c r="D1556" s="34">
        <f t="shared" si="142"/>
        <v>0</v>
      </c>
      <c r="E1556" s="26">
        <v>46279</v>
      </c>
      <c r="F1556" s="37"/>
      <c r="G1556" s="36">
        <v>46280</v>
      </c>
      <c r="H1556" s="76">
        <f t="shared" si="143"/>
        <v>0</v>
      </c>
      <c r="K1556" s="33"/>
      <c r="L1556" s="687">
        <v>46279</v>
      </c>
      <c r="M1556" s="34">
        <f t="shared" si="141"/>
        <v>0</v>
      </c>
      <c r="N1556" s="37"/>
      <c r="O1556" s="35"/>
      <c r="P1556" s="40"/>
      <c r="Q1556" s="40">
        <f t="shared" si="140"/>
        <v>0</v>
      </c>
      <c r="R1556" s="41"/>
    </row>
    <row r="1557" spans="2:18" ht="15" customHeight="1" x14ac:dyDescent="0.3">
      <c r="B1557" s="546"/>
      <c r="C1557" s="644"/>
      <c r="D1557" s="34">
        <f t="shared" si="142"/>
        <v>0</v>
      </c>
      <c r="E1557" s="26">
        <v>46280</v>
      </c>
      <c r="F1557" s="37"/>
      <c r="G1557" s="36">
        <v>46281</v>
      </c>
      <c r="H1557" s="76">
        <f t="shared" si="143"/>
        <v>0</v>
      </c>
      <c r="K1557" s="33"/>
      <c r="L1557" s="687">
        <v>46280</v>
      </c>
      <c r="M1557" s="34">
        <f t="shared" si="141"/>
        <v>0</v>
      </c>
      <c r="N1557" s="37"/>
      <c r="O1557" s="35"/>
      <c r="P1557" s="40"/>
      <c r="Q1557" s="40">
        <f t="shared" si="140"/>
        <v>0</v>
      </c>
      <c r="R1557" s="41"/>
    </row>
    <row r="1558" spans="2:18" ht="15" customHeight="1" x14ac:dyDescent="0.3">
      <c r="B1558" s="546"/>
      <c r="C1558" s="644"/>
      <c r="D1558" s="34">
        <f t="shared" si="142"/>
        <v>0</v>
      </c>
      <c r="E1558" s="26">
        <v>46281</v>
      </c>
      <c r="F1558" s="37"/>
      <c r="G1558" s="36">
        <v>46282</v>
      </c>
      <c r="H1558" s="76">
        <f t="shared" si="143"/>
        <v>0</v>
      </c>
      <c r="K1558" s="33"/>
      <c r="L1558" s="687">
        <v>46281</v>
      </c>
      <c r="M1558" s="34">
        <f t="shared" si="141"/>
        <v>0</v>
      </c>
      <c r="N1558" s="37"/>
      <c r="O1558" s="35"/>
      <c r="P1558" s="40"/>
      <c r="Q1558" s="40">
        <f t="shared" si="140"/>
        <v>0</v>
      </c>
      <c r="R1558" s="41"/>
    </row>
    <row r="1559" spans="2:18" ht="15" customHeight="1" x14ac:dyDescent="0.3">
      <c r="B1559" s="546"/>
      <c r="C1559" s="644"/>
      <c r="D1559" s="34">
        <f t="shared" si="142"/>
        <v>0</v>
      </c>
      <c r="E1559" s="26">
        <v>46282</v>
      </c>
      <c r="F1559" s="37"/>
      <c r="G1559" s="36">
        <v>46283</v>
      </c>
      <c r="H1559" s="76">
        <f t="shared" si="143"/>
        <v>0</v>
      </c>
      <c r="K1559" s="33"/>
      <c r="L1559" s="687">
        <v>46282</v>
      </c>
      <c r="M1559" s="34">
        <f t="shared" si="141"/>
        <v>0</v>
      </c>
      <c r="N1559" s="37"/>
      <c r="O1559" s="35"/>
      <c r="P1559" s="40"/>
      <c r="Q1559" s="40">
        <f t="shared" si="140"/>
        <v>0</v>
      </c>
      <c r="R1559" s="41"/>
    </row>
    <row r="1560" spans="2:18" ht="15" customHeight="1" x14ac:dyDescent="0.3">
      <c r="B1560" s="546"/>
      <c r="C1560" s="644"/>
      <c r="D1560" s="34">
        <f t="shared" si="142"/>
        <v>0</v>
      </c>
      <c r="E1560" s="26">
        <v>46283</v>
      </c>
      <c r="F1560" s="37"/>
      <c r="G1560" s="36">
        <v>46284</v>
      </c>
      <c r="H1560" s="76">
        <f t="shared" si="143"/>
        <v>0</v>
      </c>
      <c r="K1560" s="33"/>
      <c r="L1560" s="687">
        <v>46283</v>
      </c>
      <c r="M1560" s="34">
        <f t="shared" si="141"/>
        <v>0</v>
      </c>
      <c r="N1560" s="37"/>
      <c r="O1560" s="35"/>
      <c r="P1560" s="40"/>
      <c r="Q1560" s="40">
        <f t="shared" si="140"/>
        <v>0</v>
      </c>
      <c r="R1560" s="41"/>
    </row>
    <row r="1561" spans="2:18" ht="15" customHeight="1" x14ac:dyDescent="0.3">
      <c r="B1561" s="546"/>
      <c r="C1561" s="644"/>
      <c r="D1561" s="34">
        <f t="shared" si="142"/>
        <v>0</v>
      </c>
      <c r="E1561" s="26">
        <v>46284</v>
      </c>
      <c r="F1561" s="37"/>
      <c r="G1561" s="36">
        <v>46285</v>
      </c>
      <c r="H1561" s="76">
        <f t="shared" si="143"/>
        <v>0</v>
      </c>
      <c r="K1561" s="33"/>
      <c r="L1561" s="687">
        <v>46284</v>
      </c>
      <c r="M1561" s="34">
        <f t="shared" si="141"/>
        <v>0</v>
      </c>
      <c r="N1561" s="37"/>
      <c r="O1561" s="35"/>
      <c r="P1561" s="40"/>
      <c r="Q1561" s="40">
        <f t="shared" si="140"/>
        <v>0</v>
      </c>
      <c r="R1561" s="41"/>
    </row>
    <row r="1562" spans="2:18" ht="15" customHeight="1" x14ac:dyDescent="0.3">
      <c r="B1562" s="546"/>
      <c r="C1562" s="644"/>
      <c r="D1562" s="34">
        <f t="shared" si="142"/>
        <v>0</v>
      </c>
      <c r="E1562" s="26">
        <v>46285</v>
      </c>
      <c r="F1562" s="37"/>
      <c r="G1562" s="36">
        <v>46286</v>
      </c>
      <c r="H1562" s="76">
        <f t="shared" si="143"/>
        <v>0</v>
      </c>
      <c r="K1562" s="33"/>
      <c r="L1562" s="687">
        <v>46285</v>
      </c>
      <c r="M1562" s="34">
        <f t="shared" si="141"/>
        <v>0</v>
      </c>
      <c r="N1562" s="37"/>
      <c r="O1562" s="35"/>
      <c r="P1562" s="40"/>
      <c r="Q1562" s="40">
        <f t="shared" si="140"/>
        <v>0</v>
      </c>
      <c r="R1562" s="41"/>
    </row>
    <row r="1563" spans="2:18" ht="15" customHeight="1" x14ac:dyDescent="0.3">
      <c r="B1563" s="546"/>
      <c r="C1563" s="644"/>
      <c r="D1563" s="34">
        <f t="shared" si="142"/>
        <v>0</v>
      </c>
      <c r="E1563" s="26">
        <v>46286</v>
      </c>
      <c r="F1563" s="37"/>
      <c r="G1563" s="36">
        <v>46287</v>
      </c>
      <c r="H1563" s="76">
        <f t="shared" si="143"/>
        <v>0</v>
      </c>
      <c r="K1563" s="33"/>
      <c r="L1563" s="687">
        <v>46286</v>
      </c>
      <c r="M1563" s="34">
        <f t="shared" si="141"/>
        <v>0</v>
      </c>
      <c r="N1563" s="37"/>
      <c r="O1563" s="35"/>
      <c r="P1563" s="40"/>
      <c r="Q1563" s="40">
        <f t="shared" si="140"/>
        <v>0</v>
      </c>
      <c r="R1563" s="41"/>
    </row>
    <row r="1564" spans="2:18" ht="15" customHeight="1" x14ac:dyDescent="0.3">
      <c r="B1564" s="546"/>
      <c r="C1564" s="644"/>
      <c r="D1564" s="34">
        <f t="shared" si="142"/>
        <v>0</v>
      </c>
      <c r="E1564" s="26">
        <v>46287</v>
      </c>
      <c r="F1564" s="37"/>
      <c r="G1564" s="36">
        <v>46288</v>
      </c>
      <c r="H1564" s="76">
        <f t="shared" si="143"/>
        <v>0</v>
      </c>
      <c r="K1564" s="33"/>
      <c r="L1564" s="687">
        <v>46287</v>
      </c>
      <c r="M1564" s="34">
        <f t="shared" si="141"/>
        <v>0</v>
      </c>
      <c r="N1564" s="37"/>
      <c r="O1564" s="35"/>
      <c r="P1564" s="40"/>
      <c r="Q1564" s="40">
        <f t="shared" si="140"/>
        <v>0</v>
      </c>
      <c r="R1564" s="41"/>
    </row>
    <row r="1565" spans="2:18" ht="15" customHeight="1" x14ac:dyDescent="0.3">
      <c r="B1565" s="546"/>
      <c r="C1565" s="644"/>
      <c r="D1565" s="34">
        <f t="shared" si="142"/>
        <v>0</v>
      </c>
      <c r="E1565" s="26">
        <v>46288</v>
      </c>
      <c r="F1565" s="37"/>
      <c r="G1565" s="36">
        <v>46289</v>
      </c>
      <c r="H1565" s="76">
        <f t="shared" si="143"/>
        <v>0</v>
      </c>
      <c r="K1565" s="33"/>
      <c r="L1565" s="687">
        <v>46288</v>
      </c>
      <c r="M1565" s="34">
        <f t="shared" si="141"/>
        <v>0</v>
      </c>
      <c r="N1565" s="37"/>
      <c r="O1565" s="35"/>
      <c r="P1565" s="40"/>
      <c r="Q1565" s="40">
        <f t="shared" si="140"/>
        <v>0</v>
      </c>
      <c r="R1565" s="41"/>
    </row>
    <row r="1566" spans="2:18" ht="15" customHeight="1" x14ac:dyDescent="0.3">
      <c r="B1566" s="546"/>
      <c r="C1566" s="644"/>
      <c r="D1566" s="34">
        <f t="shared" si="142"/>
        <v>0</v>
      </c>
      <c r="E1566" s="26">
        <v>46289</v>
      </c>
      <c r="F1566" s="37"/>
      <c r="G1566" s="36">
        <v>46290</v>
      </c>
      <c r="H1566" s="76">
        <f t="shared" si="143"/>
        <v>0</v>
      </c>
      <c r="K1566" s="33"/>
      <c r="L1566" s="687">
        <v>46289</v>
      </c>
      <c r="M1566" s="34">
        <f t="shared" si="141"/>
        <v>0</v>
      </c>
      <c r="N1566" s="37"/>
      <c r="O1566" s="35"/>
      <c r="P1566" s="40"/>
      <c r="Q1566" s="40">
        <f t="shared" si="140"/>
        <v>0</v>
      </c>
      <c r="R1566" s="41"/>
    </row>
    <row r="1567" spans="2:18" ht="15" customHeight="1" x14ac:dyDescent="0.3">
      <c r="B1567" s="546"/>
      <c r="C1567" s="644"/>
      <c r="D1567" s="34">
        <f t="shared" si="142"/>
        <v>0</v>
      </c>
      <c r="E1567" s="26">
        <v>46290</v>
      </c>
      <c r="F1567" s="37"/>
      <c r="G1567" s="36">
        <v>46291</v>
      </c>
      <c r="H1567" s="76">
        <f t="shared" si="143"/>
        <v>0</v>
      </c>
      <c r="K1567" s="33"/>
      <c r="L1567" s="687">
        <v>46290</v>
      </c>
      <c r="M1567" s="34">
        <f t="shared" si="141"/>
        <v>0</v>
      </c>
      <c r="N1567" s="37"/>
      <c r="O1567" s="35"/>
      <c r="P1567" s="40"/>
      <c r="Q1567" s="40">
        <f t="shared" si="140"/>
        <v>0</v>
      </c>
      <c r="R1567" s="41"/>
    </row>
    <row r="1568" spans="2:18" ht="15" customHeight="1" x14ac:dyDescent="0.3">
      <c r="B1568" s="546"/>
      <c r="C1568" s="644"/>
      <c r="D1568" s="34">
        <f t="shared" si="142"/>
        <v>0</v>
      </c>
      <c r="E1568" s="26">
        <v>46291</v>
      </c>
      <c r="F1568" s="37"/>
      <c r="G1568" s="36">
        <v>46292</v>
      </c>
      <c r="H1568" s="76">
        <f t="shared" si="143"/>
        <v>0</v>
      </c>
      <c r="K1568" s="33"/>
      <c r="L1568" s="687">
        <v>46291</v>
      </c>
      <c r="M1568" s="34">
        <f t="shared" si="141"/>
        <v>0</v>
      </c>
      <c r="N1568" s="37"/>
      <c r="O1568" s="35"/>
      <c r="P1568" s="40"/>
      <c r="Q1568" s="40">
        <f t="shared" ref="Q1568:Q1595" si="144">(M1568+N1568)-O1568</f>
        <v>0</v>
      </c>
      <c r="R1568" s="41"/>
    </row>
    <row r="1569" spans="2:18" ht="15" customHeight="1" x14ac:dyDescent="0.3">
      <c r="B1569" s="546"/>
      <c r="C1569" s="644"/>
      <c r="D1569" s="34">
        <f t="shared" si="142"/>
        <v>0</v>
      </c>
      <c r="E1569" s="26">
        <v>46292</v>
      </c>
      <c r="F1569" s="37"/>
      <c r="G1569" s="36">
        <v>46293</v>
      </c>
      <c r="H1569" s="76">
        <f t="shared" si="143"/>
        <v>0</v>
      </c>
      <c r="K1569" s="33"/>
      <c r="L1569" s="687">
        <v>46292</v>
      </c>
      <c r="M1569" s="34">
        <f t="shared" si="141"/>
        <v>0</v>
      </c>
      <c r="N1569" s="37"/>
      <c r="O1569" s="35"/>
      <c r="P1569" s="40"/>
      <c r="Q1569" s="40">
        <f t="shared" si="144"/>
        <v>0</v>
      </c>
      <c r="R1569" s="41"/>
    </row>
    <row r="1570" spans="2:18" ht="15" customHeight="1" x14ac:dyDescent="0.3">
      <c r="B1570" s="546"/>
      <c r="C1570" s="644"/>
      <c r="D1570" s="34">
        <f t="shared" si="142"/>
        <v>0</v>
      </c>
      <c r="E1570" s="26">
        <v>46293</v>
      </c>
      <c r="F1570" s="37"/>
      <c r="G1570" s="36">
        <v>46294</v>
      </c>
      <c r="H1570" s="76">
        <f t="shared" si="143"/>
        <v>0</v>
      </c>
      <c r="K1570" s="33"/>
      <c r="L1570" s="687">
        <v>46293</v>
      </c>
      <c r="M1570" s="34">
        <f t="shared" si="141"/>
        <v>0</v>
      </c>
      <c r="N1570" s="37"/>
      <c r="O1570" s="35"/>
      <c r="P1570" s="40"/>
      <c r="Q1570" s="40">
        <f t="shared" si="144"/>
        <v>0</v>
      </c>
      <c r="R1570" s="41"/>
    </row>
    <row r="1571" spans="2:18" ht="15" customHeight="1" x14ac:dyDescent="0.3">
      <c r="B1571" s="546"/>
      <c r="C1571" s="644"/>
      <c r="D1571" s="34">
        <f t="shared" si="142"/>
        <v>0</v>
      </c>
      <c r="E1571" s="26">
        <v>46294</v>
      </c>
      <c r="F1571" s="37"/>
      <c r="G1571" s="36">
        <v>46295</v>
      </c>
      <c r="H1571" s="76">
        <f t="shared" si="143"/>
        <v>0</v>
      </c>
      <c r="K1571" s="33"/>
      <c r="L1571" s="687">
        <v>46294</v>
      </c>
      <c r="M1571" s="34">
        <f t="shared" si="141"/>
        <v>0</v>
      </c>
      <c r="N1571" s="37"/>
      <c r="O1571" s="35"/>
      <c r="P1571" s="40"/>
      <c r="Q1571" s="40">
        <f t="shared" si="144"/>
        <v>0</v>
      </c>
      <c r="R1571" s="41"/>
    </row>
    <row r="1572" spans="2:18" ht="15" customHeight="1" x14ac:dyDescent="0.3">
      <c r="B1572" s="546"/>
      <c r="C1572" s="644"/>
      <c r="D1572" s="34">
        <f t="shared" si="142"/>
        <v>0</v>
      </c>
      <c r="E1572" s="26">
        <v>46295</v>
      </c>
      <c r="F1572" s="37"/>
      <c r="G1572" s="36">
        <v>46296</v>
      </c>
      <c r="H1572" s="76">
        <f t="shared" si="143"/>
        <v>0</v>
      </c>
      <c r="K1572" s="33"/>
      <c r="L1572" s="687">
        <v>46295</v>
      </c>
      <c r="M1572" s="34">
        <f t="shared" si="141"/>
        <v>0</v>
      </c>
      <c r="N1572" s="37"/>
      <c r="O1572" s="35"/>
      <c r="P1572" s="40"/>
      <c r="Q1572" s="40">
        <f t="shared" si="144"/>
        <v>0</v>
      </c>
      <c r="R1572" s="41"/>
    </row>
    <row r="1573" spans="2:18" ht="15" customHeight="1" x14ac:dyDescent="0.3">
      <c r="B1573" s="546"/>
      <c r="C1573" s="644"/>
      <c r="D1573" s="34">
        <f t="shared" si="142"/>
        <v>0</v>
      </c>
      <c r="E1573" s="26">
        <v>46296</v>
      </c>
      <c r="F1573" s="37"/>
      <c r="G1573" s="36">
        <v>46297</v>
      </c>
      <c r="H1573" s="76">
        <f t="shared" si="143"/>
        <v>0</v>
      </c>
      <c r="K1573" s="33"/>
      <c r="L1573" s="687">
        <v>46296</v>
      </c>
      <c r="M1573" s="34">
        <f t="shared" si="141"/>
        <v>0</v>
      </c>
      <c r="N1573" s="37"/>
      <c r="O1573" s="35"/>
      <c r="P1573" s="40"/>
      <c r="Q1573" s="40">
        <f t="shared" si="144"/>
        <v>0</v>
      </c>
      <c r="R1573" s="41"/>
    </row>
    <row r="1574" spans="2:18" ht="15" customHeight="1" x14ac:dyDescent="0.3">
      <c r="B1574" s="546"/>
      <c r="C1574" s="644"/>
      <c r="D1574" s="34">
        <f t="shared" si="142"/>
        <v>0</v>
      </c>
      <c r="E1574" s="26">
        <v>46297</v>
      </c>
      <c r="F1574" s="37"/>
      <c r="G1574" s="36">
        <v>46298</v>
      </c>
      <c r="H1574" s="76">
        <f t="shared" si="143"/>
        <v>0</v>
      </c>
      <c r="K1574" s="33"/>
      <c r="L1574" s="687">
        <v>46297</v>
      </c>
      <c r="M1574" s="34">
        <f t="shared" si="141"/>
        <v>0</v>
      </c>
      <c r="N1574" s="37"/>
      <c r="O1574" s="35"/>
      <c r="P1574" s="40"/>
      <c r="Q1574" s="40">
        <f t="shared" si="144"/>
        <v>0</v>
      </c>
      <c r="R1574" s="41"/>
    </row>
    <row r="1575" spans="2:18" ht="15" customHeight="1" x14ac:dyDescent="0.3">
      <c r="B1575" s="546"/>
      <c r="C1575" s="644"/>
      <c r="D1575" s="34">
        <f t="shared" si="142"/>
        <v>0</v>
      </c>
      <c r="E1575" s="26">
        <v>46298</v>
      </c>
      <c r="F1575" s="37"/>
      <c r="G1575" s="36">
        <v>46299</v>
      </c>
      <c r="H1575" s="76">
        <f t="shared" si="143"/>
        <v>0</v>
      </c>
      <c r="K1575" s="33"/>
      <c r="L1575" s="687">
        <v>46298</v>
      </c>
      <c r="M1575" s="34">
        <f t="shared" si="141"/>
        <v>0</v>
      </c>
      <c r="N1575" s="37"/>
      <c r="O1575" s="35"/>
      <c r="P1575" s="40"/>
      <c r="Q1575" s="40">
        <f t="shared" si="144"/>
        <v>0</v>
      </c>
      <c r="R1575" s="41"/>
    </row>
    <row r="1576" spans="2:18" ht="15" customHeight="1" x14ac:dyDescent="0.3">
      <c r="B1576" s="546"/>
      <c r="C1576" s="644"/>
      <c r="D1576" s="34">
        <f t="shared" si="142"/>
        <v>0</v>
      </c>
      <c r="E1576" s="26">
        <v>46299</v>
      </c>
      <c r="F1576" s="37"/>
      <c r="G1576" s="36">
        <v>46300</v>
      </c>
      <c r="H1576" s="76">
        <f t="shared" si="143"/>
        <v>0</v>
      </c>
      <c r="K1576" s="33"/>
      <c r="L1576" s="687">
        <v>46299</v>
      </c>
      <c r="M1576" s="34">
        <f t="shared" si="141"/>
        <v>0</v>
      </c>
      <c r="N1576" s="37"/>
      <c r="O1576" s="35"/>
      <c r="P1576" s="40"/>
      <c r="Q1576" s="40">
        <f t="shared" si="144"/>
        <v>0</v>
      </c>
      <c r="R1576" s="41"/>
    </row>
    <row r="1577" spans="2:18" ht="15" customHeight="1" x14ac:dyDescent="0.3">
      <c r="B1577" s="546"/>
      <c r="C1577" s="644"/>
      <c r="D1577" s="34">
        <f t="shared" si="142"/>
        <v>0</v>
      </c>
      <c r="E1577" s="26">
        <v>46300</v>
      </c>
      <c r="F1577" s="37"/>
      <c r="G1577" s="36">
        <v>46301</v>
      </c>
      <c r="H1577" s="76">
        <f t="shared" si="143"/>
        <v>0</v>
      </c>
      <c r="K1577" s="33"/>
      <c r="L1577" s="687">
        <v>46300</v>
      </c>
      <c r="M1577" s="34">
        <f t="shared" si="141"/>
        <v>0</v>
      </c>
      <c r="N1577" s="37"/>
      <c r="O1577" s="35"/>
      <c r="P1577" s="40"/>
      <c r="Q1577" s="40">
        <f t="shared" si="144"/>
        <v>0</v>
      </c>
      <c r="R1577" s="41"/>
    </row>
    <row r="1578" spans="2:18" ht="15" customHeight="1" x14ac:dyDescent="0.3">
      <c r="B1578" s="546"/>
      <c r="C1578" s="644"/>
      <c r="D1578" s="34">
        <f t="shared" si="142"/>
        <v>0</v>
      </c>
      <c r="E1578" s="26">
        <v>46301</v>
      </c>
      <c r="F1578" s="37"/>
      <c r="G1578" s="36">
        <v>46302</v>
      </c>
      <c r="H1578" s="76">
        <f t="shared" si="143"/>
        <v>0</v>
      </c>
      <c r="K1578" s="33"/>
      <c r="L1578" s="687">
        <v>46301</v>
      </c>
      <c r="M1578" s="34">
        <f t="shared" si="141"/>
        <v>0</v>
      </c>
      <c r="N1578" s="37"/>
      <c r="O1578" s="35"/>
      <c r="P1578" s="40"/>
      <c r="Q1578" s="40">
        <f t="shared" si="144"/>
        <v>0</v>
      </c>
      <c r="R1578" s="41"/>
    </row>
    <row r="1579" spans="2:18" ht="15" customHeight="1" x14ac:dyDescent="0.3">
      <c r="B1579" s="546"/>
      <c r="C1579" s="644"/>
      <c r="D1579" s="34">
        <f t="shared" si="142"/>
        <v>0</v>
      </c>
      <c r="E1579" s="26">
        <v>46302</v>
      </c>
      <c r="F1579" s="37"/>
      <c r="G1579" s="36">
        <v>46303</v>
      </c>
      <c r="H1579" s="76">
        <f t="shared" si="143"/>
        <v>0</v>
      </c>
      <c r="K1579" s="33"/>
      <c r="L1579" s="687">
        <v>46302</v>
      </c>
      <c r="M1579" s="34">
        <f t="shared" si="141"/>
        <v>0</v>
      </c>
      <c r="N1579" s="37"/>
      <c r="O1579" s="35"/>
      <c r="P1579" s="40"/>
      <c r="Q1579" s="40">
        <f t="shared" si="144"/>
        <v>0</v>
      </c>
      <c r="R1579" s="41"/>
    </row>
    <row r="1580" spans="2:18" ht="15" customHeight="1" x14ac:dyDescent="0.3">
      <c r="B1580" s="546"/>
      <c r="C1580" s="644"/>
      <c r="D1580" s="34">
        <f t="shared" si="142"/>
        <v>0</v>
      </c>
      <c r="E1580" s="26">
        <v>46303</v>
      </c>
      <c r="F1580" s="37"/>
      <c r="G1580" s="36">
        <v>46304</v>
      </c>
      <c r="H1580" s="76">
        <f t="shared" si="143"/>
        <v>0</v>
      </c>
      <c r="K1580" s="33"/>
      <c r="L1580" s="687">
        <v>46303</v>
      </c>
      <c r="M1580" s="34">
        <f t="shared" si="141"/>
        <v>0</v>
      </c>
      <c r="N1580" s="37"/>
      <c r="O1580" s="35"/>
      <c r="P1580" s="40"/>
      <c r="Q1580" s="40">
        <f t="shared" si="144"/>
        <v>0</v>
      </c>
      <c r="R1580" s="41"/>
    </row>
    <row r="1581" spans="2:18" ht="15" customHeight="1" x14ac:dyDescent="0.3">
      <c r="B1581" s="546"/>
      <c r="C1581" s="644"/>
      <c r="D1581" s="34">
        <f t="shared" si="142"/>
        <v>0</v>
      </c>
      <c r="E1581" s="26">
        <v>46304</v>
      </c>
      <c r="F1581" s="37"/>
      <c r="G1581" s="36">
        <v>46305</v>
      </c>
      <c r="H1581" s="76">
        <f t="shared" si="143"/>
        <v>0</v>
      </c>
      <c r="K1581" s="33"/>
      <c r="L1581" s="687">
        <v>46304</v>
      </c>
      <c r="M1581" s="34">
        <f t="shared" si="141"/>
        <v>0</v>
      </c>
      <c r="N1581" s="37"/>
      <c r="O1581" s="35"/>
      <c r="P1581" s="40"/>
      <c r="Q1581" s="40">
        <f t="shared" si="144"/>
        <v>0</v>
      </c>
      <c r="R1581" s="41"/>
    </row>
    <row r="1582" spans="2:18" ht="15" customHeight="1" x14ac:dyDescent="0.3">
      <c r="B1582" s="546"/>
      <c r="C1582" s="644"/>
      <c r="D1582" s="34">
        <f t="shared" si="142"/>
        <v>0</v>
      </c>
      <c r="E1582" s="26">
        <v>46305</v>
      </c>
      <c r="F1582" s="37"/>
      <c r="G1582" s="36">
        <v>46306</v>
      </c>
      <c r="H1582" s="76">
        <f t="shared" si="143"/>
        <v>0</v>
      </c>
      <c r="K1582" s="33"/>
      <c r="L1582" s="687">
        <v>46305</v>
      </c>
      <c r="M1582" s="34">
        <f t="shared" si="141"/>
        <v>0</v>
      </c>
      <c r="N1582" s="37"/>
      <c r="O1582" s="35"/>
      <c r="P1582" s="40"/>
      <c r="Q1582" s="40">
        <f t="shared" si="144"/>
        <v>0</v>
      </c>
      <c r="R1582" s="41"/>
    </row>
    <row r="1583" spans="2:18" ht="15" customHeight="1" x14ac:dyDescent="0.3">
      <c r="B1583" s="546"/>
      <c r="C1583" s="644"/>
      <c r="D1583" s="34">
        <f t="shared" si="142"/>
        <v>0</v>
      </c>
      <c r="E1583" s="26">
        <v>46306</v>
      </c>
      <c r="F1583" s="37"/>
      <c r="G1583" s="36">
        <v>46307</v>
      </c>
      <c r="H1583" s="76">
        <f t="shared" si="143"/>
        <v>0</v>
      </c>
      <c r="K1583" s="33"/>
      <c r="L1583" s="687">
        <v>46306</v>
      </c>
      <c r="M1583" s="34">
        <f t="shared" si="141"/>
        <v>0</v>
      </c>
      <c r="N1583" s="37"/>
      <c r="O1583" s="35"/>
      <c r="P1583" s="40"/>
      <c r="Q1583" s="40">
        <f t="shared" si="144"/>
        <v>0</v>
      </c>
      <c r="R1583" s="41"/>
    </row>
    <row r="1584" spans="2:18" ht="15" customHeight="1" x14ac:dyDescent="0.3">
      <c r="B1584" s="546"/>
      <c r="C1584" s="644"/>
      <c r="D1584" s="34">
        <f t="shared" si="142"/>
        <v>0</v>
      </c>
      <c r="E1584" s="26">
        <v>46307</v>
      </c>
      <c r="F1584" s="37"/>
      <c r="G1584" s="36">
        <v>46308</v>
      </c>
      <c r="H1584" s="76">
        <f t="shared" si="143"/>
        <v>0</v>
      </c>
      <c r="K1584" s="33"/>
      <c r="L1584" s="687">
        <v>46307</v>
      </c>
      <c r="M1584" s="34">
        <f t="shared" si="141"/>
        <v>0</v>
      </c>
      <c r="N1584" s="37"/>
      <c r="O1584" s="35"/>
      <c r="P1584" s="40"/>
      <c r="Q1584" s="40">
        <f t="shared" si="144"/>
        <v>0</v>
      </c>
      <c r="R1584" s="41"/>
    </row>
    <row r="1585" spans="2:18" ht="15" customHeight="1" x14ac:dyDescent="0.3">
      <c r="B1585" s="546"/>
      <c r="C1585" s="644"/>
      <c r="D1585" s="34">
        <f t="shared" si="142"/>
        <v>0</v>
      </c>
      <c r="E1585" s="26">
        <v>46308</v>
      </c>
      <c r="F1585" s="37"/>
      <c r="G1585" s="36">
        <v>46309</v>
      </c>
      <c r="H1585" s="76">
        <f t="shared" si="143"/>
        <v>0</v>
      </c>
      <c r="K1585" s="33"/>
      <c r="L1585" s="687">
        <v>46308</v>
      </c>
      <c r="M1585" s="34">
        <f t="shared" si="141"/>
        <v>0</v>
      </c>
      <c r="N1585" s="37"/>
      <c r="O1585" s="35"/>
      <c r="P1585" s="40"/>
      <c r="Q1585" s="40">
        <f t="shared" si="144"/>
        <v>0</v>
      </c>
      <c r="R1585" s="41"/>
    </row>
    <row r="1586" spans="2:18" ht="15" customHeight="1" x14ac:dyDescent="0.3">
      <c r="B1586" s="546"/>
      <c r="C1586" s="644"/>
      <c r="D1586" s="34">
        <f t="shared" si="142"/>
        <v>0</v>
      </c>
      <c r="E1586" s="26">
        <v>46309</v>
      </c>
      <c r="F1586" s="37"/>
      <c r="G1586" s="36">
        <v>46310</v>
      </c>
      <c r="H1586" s="76">
        <f t="shared" si="143"/>
        <v>0</v>
      </c>
      <c r="K1586" s="33"/>
      <c r="L1586" s="687">
        <v>46309</v>
      </c>
      <c r="M1586" s="34">
        <f t="shared" si="141"/>
        <v>0</v>
      </c>
      <c r="N1586" s="37"/>
      <c r="O1586" s="35"/>
      <c r="P1586" s="40"/>
      <c r="Q1586" s="40">
        <f t="shared" si="144"/>
        <v>0</v>
      </c>
      <c r="R1586" s="41"/>
    </row>
    <row r="1587" spans="2:18" ht="15" customHeight="1" x14ac:dyDescent="0.3">
      <c r="B1587" s="546"/>
      <c r="C1587" s="644"/>
      <c r="D1587" s="34">
        <f t="shared" si="142"/>
        <v>0</v>
      </c>
      <c r="E1587" s="26">
        <v>46310</v>
      </c>
      <c r="F1587" s="37"/>
      <c r="G1587" s="36">
        <v>46311</v>
      </c>
      <c r="H1587" s="76">
        <f t="shared" si="143"/>
        <v>0</v>
      </c>
      <c r="K1587" s="33"/>
      <c r="L1587" s="687">
        <v>46310</v>
      </c>
      <c r="M1587" s="34">
        <f t="shared" si="141"/>
        <v>0</v>
      </c>
      <c r="N1587" s="37"/>
      <c r="O1587" s="35"/>
      <c r="P1587" s="40"/>
      <c r="Q1587" s="40">
        <f t="shared" si="144"/>
        <v>0</v>
      </c>
      <c r="R1587" s="41"/>
    </row>
    <row r="1588" spans="2:18" ht="15" customHeight="1" x14ac:dyDescent="0.3">
      <c r="B1588" s="546"/>
      <c r="C1588" s="644"/>
      <c r="D1588" s="34">
        <f t="shared" si="142"/>
        <v>0</v>
      </c>
      <c r="E1588" s="26">
        <v>46311</v>
      </c>
      <c r="F1588" s="37"/>
      <c r="G1588" s="36">
        <v>46312</v>
      </c>
      <c r="H1588" s="76">
        <f t="shared" si="143"/>
        <v>0</v>
      </c>
      <c r="K1588" s="33"/>
      <c r="L1588" s="687">
        <v>46311</v>
      </c>
      <c r="M1588" s="34">
        <f t="shared" si="141"/>
        <v>0</v>
      </c>
      <c r="N1588" s="37"/>
      <c r="O1588" s="35"/>
      <c r="P1588" s="40"/>
      <c r="Q1588" s="40">
        <f t="shared" si="144"/>
        <v>0</v>
      </c>
      <c r="R1588" s="41"/>
    </row>
    <row r="1589" spans="2:18" ht="15" customHeight="1" x14ac:dyDescent="0.3">
      <c r="B1589" s="546"/>
      <c r="C1589" s="644"/>
      <c r="D1589" s="34">
        <f t="shared" si="142"/>
        <v>0</v>
      </c>
      <c r="E1589" s="26">
        <v>46312</v>
      </c>
      <c r="F1589" s="37"/>
      <c r="G1589" s="36">
        <v>46313</v>
      </c>
      <c r="H1589" s="76">
        <f t="shared" si="143"/>
        <v>0</v>
      </c>
      <c r="K1589" s="33"/>
      <c r="L1589" s="687">
        <v>46312</v>
      </c>
      <c r="M1589" s="34">
        <f t="shared" si="141"/>
        <v>0</v>
      </c>
      <c r="N1589" s="37"/>
      <c r="O1589" s="35"/>
      <c r="P1589" s="40"/>
      <c r="Q1589" s="40">
        <f t="shared" si="144"/>
        <v>0</v>
      </c>
      <c r="R1589" s="41"/>
    </row>
    <row r="1590" spans="2:18" ht="15" customHeight="1" x14ac:dyDescent="0.3">
      <c r="B1590" s="546"/>
      <c r="C1590" s="644"/>
      <c r="D1590" s="34">
        <f t="shared" si="142"/>
        <v>0</v>
      </c>
      <c r="E1590" s="26">
        <v>46313</v>
      </c>
      <c r="F1590" s="37"/>
      <c r="G1590" s="36">
        <v>46314</v>
      </c>
      <c r="H1590" s="76">
        <f t="shared" si="143"/>
        <v>0</v>
      </c>
      <c r="K1590" s="33"/>
      <c r="L1590" s="687">
        <v>46313</v>
      </c>
      <c r="M1590" s="34">
        <f t="shared" si="141"/>
        <v>0</v>
      </c>
      <c r="N1590" s="37"/>
      <c r="O1590" s="35"/>
      <c r="P1590" s="40"/>
      <c r="Q1590" s="40">
        <f t="shared" si="144"/>
        <v>0</v>
      </c>
      <c r="R1590" s="41"/>
    </row>
    <row r="1591" spans="2:18" ht="15" customHeight="1" x14ac:dyDescent="0.3">
      <c r="B1591" s="546"/>
      <c r="C1591" s="644"/>
      <c r="D1591" s="34">
        <f t="shared" si="142"/>
        <v>0</v>
      </c>
      <c r="E1591" s="26">
        <v>46314</v>
      </c>
      <c r="F1591" s="37"/>
      <c r="G1591" s="36">
        <v>46315</v>
      </c>
      <c r="H1591" s="76">
        <f t="shared" si="143"/>
        <v>0</v>
      </c>
      <c r="K1591" s="33"/>
      <c r="L1591" s="687">
        <v>46314</v>
      </c>
      <c r="M1591" s="34">
        <f t="shared" si="141"/>
        <v>0</v>
      </c>
      <c r="N1591" s="37"/>
      <c r="O1591" s="35"/>
      <c r="P1591" s="40"/>
      <c r="Q1591" s="40">
        <f t="shared" si="144"/>
        <v>0</v>
      </c>
      <c r="R1591" s="41"/>
    </row>
    <row r="1592" spans="2:18" ht="15" customHeight="1" x14ac:dyDescent="0.3">
      <c r="B1592" s="546"/>
      <c r="C1592" s="644"/>
      <c r="D1592" s="34">
        <f t="shared" si="142"/>
        <v>0</v>
      </c>
      <c r="E1592" s="26">
        <v>46315</v>
      </c>
      <c r="F1592" s="37"/>
      <c r="G1592" s="36">
        <v>46316</v>
      </c>
      <c r="H1592" s="76">
        <f t="shared" si="143"/>
        <v>0</v>
      </c>
      <c r="K1592" s="33"/>
      <c r="L1592" s="687">
        <v>46315</v>
      </c>
      <c r="M1592" s="34">
        <f t="shared" si="141"/>
        <v>0</v>
      </c>
      <c r="N1592" s="37"/>
      <c r="O1592" s="35"/>
      <c r="P1592" s="40"/>
      <c r="Q1592" s="40">
        <f t="shared" si="144"/>
        <v>0</v>
      </c>
      <c r="R1592" s="41"/>
    </row>
    <row r="1593" spans="2:18" ht="15" customHeight="1" x14ac:dyDescent="0.3">
      <c r="B1593" s="546"/>
      <c r="C1593" s="644"/>
      <c r="D1593" s="34">
        <f t="shared" si="142"/>
        <v>0</v>
      </c>
      <c r="E1593" s="26">
        <v>46316</v>
      </c>
      <c r="F1593" s="37"/>
      <c r="G1593" s="36">
        <v>46317</v>
      </c>
      <c r="H1593" s="76">
        <f t="shared" si="143"/>
        <v>0</v>
      </c>
      <c r="K1593" s="33"/>
      <c r="L1593" s="687">
        <v>46316</v>
      </c>
      <c r="M1593" s="34">
        <f t="shared" si="141"/>
        <v>0</v>
      </c>
      <c r="N1593" s="37"/>
      <c r="O1593" s="35"/>
      <c r="P1593" s="40"/>
      <c r="Q1593" s="40">
        <f t="shared" si="144"/>
        <v>0</v>
      </c>
      <c r="R1593" s="41"/>
    </row>
    <row r="1594" spans="2:18" ht="15" customHeight="1" x14ac:dyDescent="0.3">
      <c r="B1594" s="546"/>
      <c r="C1594" s="644"/>
      <c r="D1594" s="34">
        <f t="shared" si="142"/>
        <v>0</v>
      </c>
      <c r="E1594" s="26">
        <v>46317</v>
      </c>
      <c r="F1594" s="37"/>
      <c r="G1594" s="36">
        <v>46318</v>
      </c>
      <c r="H1594" s="76">
        <f t="shared" si="143"/>
        <v>0</v>
      </c>
      <c r="K1594" s="33"/>
      <c r="L1594" s="687">
        <v>46317</v>
      </c>
      <c r="M1594" s="34">
        <f t="shared" si="141"/>
        <v>0</v>
      </c>
      <c r="N1594" s="37"/>
      <c r="O1594" s="35"/>
      <c r="P1594" s="40"/>
      <c r="Q1594" s="40">
        <f t="shared" si="144"/>
        <v>0</v>
      </c>
      <c r="R1594" s="41"/>
    </row>
    <row r="1595" spans="2:18" ht="15" customHeight="1" x14ac:dyDescent="0.3">
      <c r="B1595" s="546"/>
      <c r="C1595" s="644"/>
      <c r="D1595" s="34">
        <f t="shared" si="142"/>
        <v>0</v>
      </c>
      <c r="E1595" s="26">
        <v>46318</v>
      </c>
      <c r="F1595" s="37"/>
      <c r="G1595" s="36">
        <v>46319</v>
      </c>
      <c r="H1595" s="76">
        <f t="shared" si="143"/>
        <v>0</v>
      </c>
      <c r="K1595" s="33"/>
      <c r="L1595" s="687">
        <v>46318</v>
      </c>
      <c r="M1595" s="34">
        <f t="shared" si="141"/>
        <v>0</v>
      </c>
      <c r="N1595" s="37"/>
      <c r="O1595" s="35"/>
      <c r="P1595" s="40"/>
      <c r="Q1595" s="40">
        <f t="shared" si="144"/>
        <v>0</v>
      </c>
      <c r="R1595" s="41"/>
    </row>
  </sheetData>
  <mergeCells count="2">
    <mergeCell ref="A1:H1"/>
    <mergeCell ref="K2:R2"/>
  </mergeCells>
  <pageMargins left="0.7" right="0.7" top="0.75" bottom="0.75" header="0" footer="0"/>
  <pageSetup paperSize="9" orientation="portrait" r:id="rId1"/>
  <ignoredErrors>
    <ignoredError sqref="M119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052"/>
  <sheetViews>
    <sheetView zoomScale="93" zoomScaleNormal="114" workbookViewId="0">
      <pane ySplit="2" topLeftCell="A1006" activePane="bottomLeft" state="frozen"/>
      <selection pane="bottomLeft" activeCell="P1022" sqref="P1022"/>
    </sheetView>
  </sheetViews>
  <sheetFormatPr defaultColWidth="11.19921875" defaultRowHeight="15" customHeight="1" x14ac:dyDescent="0.3"/>
  <cols>
    <col min="1" max="1" width="8.59765625" customWidth="1"/>
    <col min="2" max="2" width="9.69921875" customWidth="1"/>
    <col min="3" max="3" width="8.59765625" customWidth="1"/>
    <col min="4" max="4" width="11.3984375" customWidth="1"/>
    <col min="5" max="5" width="11.19921875" customWidth="1"/>
    <col min="6" max="6" width="8.69921875" customWidth="1"/>
    <col min="7" max="7" width="12.69921875" customWidth="1"/>
    <col min="8" max="8" width="8.69921875" customWidth="1"/>
    <col min="9" max="11" width="8.59765625" customWidth="1"/>
    <col min="12" max="12" width="12.3984375" customWidth="1"/>
    <col min="13" max="13" width="8.69921875" customWidth="1"/>
    <col min="14" max="15" width="8.59765625" customWidth="1"/>
    <col min="16" max="16" width="10.19921875" customWidth="1"/>
    <col min="17" max="17" width="10.69921875" customWidth="1"/>
    <col min="18" max="18" width="8.69921875" customWidth="1"/>
    <col min="19" max="26" width="8.59765625" customWidth="1"/>
  </cols>
  <sheetData>
    <row r="1" spans="1:17" ht="15" customHeight="1" x14ac:dyDescent="0.35">
      <c r="A1" s="199"/>
      <c r="B1" s="200"/>
      <c r="C1" s="201"/>
      <c r="D1" s="201"/>
      <c r="E1" s="201"/>
      <c r="F1" s="201"/>
      <c r="G1" s="202"/>
      <c r="H1" s="203"/>
      <c r="I1" s="109"/>
      <c r="J1" s="109"/>
      <c r="K1" s="744" t="s">
        <v>190</v>
      </c>
      <c r="L1" s="742"/>
      <c r="M1" s="742"/>
      <c r="N1" s="742"/>
      <c r="O1" s="742"/>
      <c r="P1" s="742"/>
      <c r="Q1" s="743"/>
    </row>
    <row r="2" spans="1:17" ht="15" customHeight="1" x14ac:dyDescent="0.35">
      <c r="A2" s="204" t="s">
        <v>2</v>
      </c>
      <c r="B2" s="205" t="s">
        <v>3</v>
      </c>
      <c r="C2" s="206" t="s">
        <v>4</v>
      </c>
      <c r="D2" s="207" t="s">
        <v>5</v>
      </c>
      <c r="E2" s="264" t="s">
        <v>6</v>
      </c>
      <c r="F2" s="209" t="s">
        <v>7</v>
      </c>
      <c r="G2" s="210" t="s">
        <v>8</v>
      </c>
      <c r="H2" s="211" t="s">
        <v>9</v>
      </c>
      <c r="I2" s="110"/>
      <c r="K2" s="119" t="s">
        <v>2</v>
      </c>
      <c r="L2" s="212" t="s">
        <v>11</v>
      </c>
      <c r="M2" s="213" t="s">
        <v>201</v>
      </c>
      <c r="N2" s="214" t="s">
        <v>12</v>
      </c>
      <c r="O2" s="215" t="s">
        <v>202</v>
      </c>
      <c r="P2" s="265" t="s">
        <v>16</v>
      </c>
      <c r="Q2" s="125" t="s">
        <v>17</v>
      </c>
    </row>
    <row r="3" spans="1:17" ht="15" customHeight="1" x14ac:dyDescent="0.35">
      <c r="A3" s="217"/>
      <c r="B3" s="218"/>
      <c r="C3" s="219"/>
      <c r="D3" s="220"/>
      <c r="E3" s="221"/>
      <c r="F3" s="222"/>
      <c r="G3" s="219"/>
      <c r="H3" s="223"/>
      <c r="I3" s="169"/>
      <c r="J3" s="29"/>
      <c r="K3" s="225"/>
      <c r="L3" s="266"/>
      <c r="M3" s="267"/>
      <c r="N3" s="268"/>
      <c r="O3" s="269"/>
      <c r="P3" s="270"/>
      <c r="Q3" s="266"/>
    </row>
    <row r="4" spans="1:17" ht="15.6" x14ac:dyDescent="0.3">
      <c r="A4" s="141">
        <v>1</v>
      </c>
      <c r="B4" s="142">
        <f t="shared" ref="B4:B17" si="0">F4</f>
        <v>3246</v>
      </c>
      <c r="C4" s="143"/>
      <c r="D4" s="24">
        <v>3246</v>
      </c>
      <c r="E4" s="144">
        <v>45254</v>
      </c>
      <c r="F4" s="27">
        <v>3246</v>
      </c>
      <c r="G4" s="145">
        <v>45255</v>
      </c>
      <c r="H4" s="146">
        <f t="shared" ref="H4:H258" si="1">F4-D4</f>
        <v>0</v>
      </c>
      <c r="K4" s="229"/>
      <c r="L4" s="36">
        <v>45254</v>
      </c>
      <c r="M4" s="123">
        <v>0</v>
      </c>
      <c r="N4" s="226">
        <v>0</v>
      </c>
      <c r="O4" s="227">
        <v>288</v>
      </c>
      <c r="P4" s="228">
        <f t="shared" ref="P4:P67" si="2">M4+N4-O4</f>
        <v>-288</v>
      </c>
      <c r="Q4" s="225"/>
    </row>
    <row r="5" spans="1:17" ht="15.6" x14ac:dyDescent="0.3">
      <c r="A5" s="126">
        <v>2</v>
      </c>
      <c r="B5" s="142">
        <f t="shared" si="0"/>
        <v>3262</v>
      </c>
      <c r="C5" s="128"/>
      <c r="D5" s="34">
        <f t="shared" ref="D5:D259" si="3">F4</f>
        <v>3246</v>
      </c>
      <c r="E5" s="144">
        <v>45255</v>
      </c>
      <c r="F5" s="37">
        <v>3262</v>
      </c>
      <c r="G5" s="145">
        <v>45256</v>
      </c>
      <c r="H5" s="76">
        <f t="shared" si="1"/>
        <v>16</v>
      </c>
      <c r="I5" s="48">
        <f>SUM(H5:H41)</f>
        <v>48</v>
      </c>
      <c r="K5" s="134"/>
      <c r="L5" s="36">
        <v>45255</v>
      </c>
      <c r="M5" s="231">
        <v>0</v>
      </c>
      <c r="N5" s="232">
        <f t="shared" ref="N5:N259" si="4">(O4)</f>
        <v>288</v>
      </c>
      <c r="O5" s="27">
        <v>92</v>
      </c>
      <c r="P5" s="228">
        <f t="shared" si="2"/>
        <v>196</v>
      </c>
      <c r="Q5" s="32"/>
    </row>
    <row r="6" spans="1:17" ht="15.6" x14ac:dyDescent="0.3">
      <c r="A6" s="126">
        <v>3</v>
      </c>
      <c r="B6" s="142">
        <f t="shared" si="0"/>
        <v>3262</v>
      </c>
      <c r="C6" s="128"/>
      <c r="D6" s="34">
        <f t="shared" si="3"/>
        <v>3262</v>
      </c>
      <c r="E6" s="144">
        <v>45256</v>
      </c>
      <c r="F6" s="37">
        <v>3262</v>
      </c>
      <c r="G6" s="145">
        <v>45257</v>
      </c>
      <c r="H6" s="76">
        <f t="shared" si="1"/>
        <v>0</v>
      </c>
      <c r="K6" s="134"/>
      <c r="L6" s="36">
        <v>45256</v>
      </c>
      <c r="M6" s="233">
        <v>400</v>
      </c>
      <c r="N6" s="232">
        <f t="shared" si="4"/>
        <v>92</v>
      </c>
      <c r="O6" s="27">
        <v>540</v>
      </c>
      <c r="P6" s="228">
        <f t="shared" si="2"/>
        <v>-48</v>
      </c>
      <c r="Q6" s="41" t="s">
        <v>347</v>
      </c>
    </row>
    <row r="7" spans="1:17" ht="15.6" x14ac:dyDescent="0.3">
      <c r="A7" s="126">
        <v>4</v>
      </c>
      <c r="B7" s="142">
        <f t="shared" si="0"/>
        <v>3262</v>
      </c>
      <c r="C7" s="128"/>
      <c r="D7" s="34">
        <f t="shared" si="3"/>
        <v>3262</v>
      </c>
      <c r="E7" s="144">
        <v>45257</v>
      </c>
      <c r="F7" s="37">
        <v>3262</v>
      </c>
      <c r="G7" s="145">
        <v>45258</v>
      </c>
      <c r="H7" s="76">
        <f t="shared" si="1"/>
        <v>0</v>
      </c>
      <c r="K7" s="134"/>
      <c r="L7" s="36">
        <v>45257</v>
      </c>
      <c r="M7" s="233">
        <v>0</v>
      </c>
      <c r="N7" s="232">
        <f t="shared" si="4"/>
        <v>540</v>
      </c>
      <c r="O7" s="27">
        <v>540</v>
      </c>
      <c r="P7" s="228">
        <f t="shared" si="2"/>
        <v>0</v>
      </c>
      <c r="Q7" s="41"/>
    </row>
    <row r="8" spans="1:17" ht="15.6" x14ac:dyDescent="0.3">
      <c r="A8" s="126">
        <v>5</v>
      </c>
      <c r="B8" s="142">
        <f t="shared" si="0"/>
        <v>3262</v>
      </c>
      <c r="C8" s="128"/>
      <c r="D8" s="34">
        <f t="shared" si="3"/>
        <v>3262</v>
      </c>
      <c r="E8" s="144">
        <v>45258</v>
      </c>
      <c r="F8" s="37">
        <v>3262</v>
      </c>
      <c r="G8" s="145">
        <v>45259</v>
      </c>
      <c r="H8" s="76">
        <f t="shared" si="1"/>
        <v>0</v>
      </c>
      <c r="I8" s="48">
        <f>SUM(H5:H41)</f>
        <v>48</v>
      </c>
      <c r="K8" s="134"/>
      <c r="L8" s="36">
        <v>45258</v>
      </c>
      <c r="M8" s="233">
        <v>0</v>
      </c>
      <c r="N8" s="232">
        <f t="shared" si="4"/>
        <v>540</v>
      </c>
      <c r="O8" s="27">
        <v>540</v>
      </c>
      <c r="P8" s="228">
        <f t="shared" si="2"/>
        <v>0</v>
      </c>
      <c r="Q8" s="41"/>
    </row>
    <row r="9" spans="1:17" ht="15.6" x14ac:dyDescent="0.3">
      <c r="A9" s="126">
        <v>6</v>
      </c>
      <c r="B9" s="142">
        <f t="shared" si="0"/>
        <v>3262</v>
      </c>
      <c r="C9" s="128"/>
      <c r="D9" s="34">
        <f t="shared" si="3"/>
        <v>3262</v>
      </c>
      <c r="E9" s="144">
        <v>45259</v>
      </c>
      <c r="F9" s="37">
        <v>3262</v>
      </c>
      <c r="G9" s="145">
        <v>45260</v>
      </c>
      <c r="H9" s="76">
        <f t="shared" si="1"/>
        <v>0</v>
      </c>
      <c r="K9" s="134"/>
      <c r="L9" s="36">
        <v>45259</v>
      </c>
      <c r="M9" s="233">
        <v>0</v>
      </c>
      <c r="N9" s="232">
        <f t="shared" si="4"/>
        <v>540</v>
      </c>
      <c r="O9" s="27">
        <v>540</v>
      </c>
      <c r="P9" s="228">
        <f t="shared" si="2"/>
        <v>0</v>
      </c>
      <c r="Q9" s="41"/>
    </row>
    <row r="10" spans="1:17" ht="15.6" x14ac:dyDescent="0.3">
      <c r="A10" s="126">
        <v>7</v>
      </c>
      <c r="B10" s="142">
        <f t="shared" si="0"/>
        <v>3262</v>
      </c>
      <c r="C10" s="128"/>
      <c r="D10" s="34">
        <f t="shared" si="3"/>
        <v>3262</v>
      </c>
      <c r="E10" s="144">
        <v>45260</v>
      </c>
      <c r="F10" s="37">
        <v>3262</v>
      </c>
      <c r="G10" s="145">
        <v>45261</v>
      </c>
      <c r="H10" s="76">
        <f t="shared" si="1"/>
        <v>0</v>
      </c>
      <c r="K10" s="134"/>
      <c r="L10" s="36">
        <v>45260</v>
      </c>
      <c r="M10" s="233">
        <v>0</v>
      </c>
      <c r="N10" s="232">
        <f t="shared" si="4"/>
        <v>540</v>
      </c>
      <c r="O10" s="27">
        <v>468</v>
      </c>
      <c r="P10" s="228">
        <f t="shared" si="2"/>
        <v>72</v>
      </c>
      <c r="Q10" s="41"/>
    </row>
    <row r="11" spans="1:17" ht="15.6" x14ac:dyDescent="0.3">
      <c r="A11" s="126">
        <v>8</v>
      </c>
      <c r="B11" s="142">
        <f t="shared" si="0"/>
        <v>3262</v>
      </c>
      <c r="C11" s="128"/>
      <c r="D11" s="34">
        <f t="shared" si="3"/>
        <v>3262</v>
      </c>
      <c r="E11" s="144">
        <v>45261</v>
      </c>
      <c r="F11" s="37">
        <v>3262</v>
      </c>
      <c r="G11" s="145">
        <v>45262</v>
      </c>
      <c r="H11" s="76">
        <f t="shared" si="1"/>
        <v>0</v>
      </c>
      <c r="K11" s="134"/>
      <c r="L11" s="36">
        <v>45261</v>
      </c>
      <c r="M11" s="233">
        <v>0</v>
      </c>
      <c r="N11" s="232">
        <f t="shared" si="4"/>
        <v>468</v>
      </c>
      <c r="O11" s="27">
        <v>450</v>
      </c>
      <c r="P11" s="228">
        <f t="shared" si="2"/>
        <v>18</v>
      </c>
      <c r="Q11" s="41"/>
    </row>
    <row r="12" spans="1:17" ht="15.6" x14ac:dyDescent="0.3">
      <c r="A12" s="126">
        <v>9</v>
      </c>
      <c r="B12" s="142">
        <f t="shared" si="0"/>
        <v>3262</v>
      </c>
      <c r="C12" s="128"/>
      <c r="D12" s="34">
        <f t="shared" si="3"/>
        <v>3262</v>
      </c>
      <c r="E12" s="144">
        <v>45262</v>
      </c>
      <c r="F12" s="37">
        <v>3262</v>
      </c>
      <c r="G12" s="145">
        <v>45263</v>
      </c>
      <c r="H12" s="76">
        <f t="shared" si="1"/>
        <v>0</v>
      </c>
      <c r="K12" s="134"/>
      <c r="L12" s="36">
        <v>45262</v>
      </c>
      <c r="M12" s="233">
        <v>0</v>
      </c>
      <c r="N12" s="232">
        <f t="shared" si="4"/>
        <v>450</v>
      </c>
      <c r="O12" s="27">
        <v>450</v>
      </c>
      <c r="P12" s="228">
        <f t="shared" si="2"/>
        <v>0</v>
      </c>
      <c r="Q12" s="41"/>
    </row>
    <row r="13" spans="1:17" ht="15.6" x14ac:dyDescent="0.3">
      <c r="A13" s="126">
        <v>10</v>
      </c>
      <c r="B13" s="142">
        <f t="shared" si="0"/>
        <v>3262</v>
      </c>
      <c r="C13" s="128"/>
      <c r="D13" s="34">
        <f t="shared" si="3"/>
        <v>3262</v>
      </c>
      <c r="E13" s="144">
        <v>45263</v>
      </c>
      <c r="F13" s="37">
        <v>3262</v>
      </c>
      <c r="G13" s="145">
        <v>45264</v>
      </c>
      <c r="H13" s="76">
        <f t="shared" si="1"/>
        <v>0</v>
      </c>
      <c r="K13" s="134"/>
      <c r="L13" s="36">
        <v>45263</v>
      </c>
      <c r="M13" s="233">
        <v>0</v>
      </c>
      <c r="N13" s="232">
        <f t="shared" si="4"/>
        <v>450</v>
      </c>
      <c r="O13" s="27">
        <v>441</v>
      </c>
      <c r="P13" s="228">
        <f t="shared" si="2"/>
        <v>9</v>
      </c>
      <c r="Q13" s="41"/>
    </row>
    <row r="14" spans="1:17" ht="15.6" x14ac:dyDescent="0.3">
      <c r="A14" s="126">
        <v>11</v>
      </c>
      <c r="B14" s="142">
        <f t="shared" si="0"/>
        <v>3263</v>
      </c>
      <c r="C14" s="128"/>
      <c r="D14" s="34">
        <f t="shared" si="3"/>
        <v>3262</v>
      </c>
      <c r="E14" s="144">
        <v>45264</v>
      </c>
      <c r="F14" s="37">
        <v>3263</v>
      </c>
      <c r="G14" s="145">
        <v>45265</v>
      </c>
      <c r="H14" s="76">
        <f t="shared" si="1"/>
        <v>1</v>
      </c>
      <c r="K14" s="134"/>
      <c r="L14" s="36">
        <v>45264</v>
      </c>
      <c r="M14" s="233">
        <v>0</v>
      </c>
      <c r="N14" s="232">
        <f t="shared" si="4"/>
        <v>441</v>
      </c>
      <c r="O14" s="27">
        <v>441</v>
      </c>
      <c r="P14" s="228">
        <f t="shared" si="2"/>
        <v>0</v>
      </c>
      <c r="Q14" s="41"/>
    </row>
    <row r="15" spans="1:17" ht="15.6" x14ac:dyDescent="0.3">
      <c r="A15" s="126">
        <v>12</v>
      </c>
      <c r="B15" s="142">
        <f t="shared" si="0"/>
        <v>3263</v>
      </c>
      <c r="C15" s="128"/>
      <c r="D15" s="34">
        <f t="shared" si="3"/>
        <v>3263</v>
      </c>
      <c r="E15" s="144">
        <v>45265</v>
      </c>
      <c r="F15" s="37">
        <v>3263</v>
      </c>
      <c r="G15" s="145">
        <v>45266</v>
      </c>
      <c r="H15" s="76">
        <f t="shared" si="1"/>
        <v>0</v>
      </c>
      <c r="K15" s="134"/>
      <c r="L15" s="36">
        <v>45265</v>
      </c>
      <c r="M15" s="233">
        <v>0</v>
      </c>
      <c r="N15" s="232">
        <f t="shared" si="4"/>
        <v>441</v>
      </c>
      <c r="O15" s="27">
        <v>441</v>
      </c>
      <c r="P15" s="228">
        <f t="shared" si="2"/>
        <v>0</v>
      </c>
      <c r="Q15" s="41"/>
    </row>
    <row r="16" spans="1:17" ht="15.6" x14ac:dyDescent="0.3">
      <c r="A16" s="126">
        <v>13</v>
      </c>
      <c r="B16" s="142">
        <f t="shared" si="0"/>
        <v>3267</v>
      </c>
      <c r="C16" s="128"/>
      <c r="D16" s="34">
        <f t="shared" si="3"/>
        <v>3263</v>
      </c>
      <c r="E16" s="144">
        <v>45266</v>
      </c>
      <c r="F16" s="37">
        <v>3267</v>
      </c>
      <c r="G16" s="145">
        <v>45267</v>
      </c>
      <c r="H16" s="76">
        <f t="shared" si="1"/>
        <v>4</v>
      </c>
      <c r="K16" s="134"/>
      <c r="L16" s="36">
        <v>45266</v>
      </c>
      <c r="M16" s="233">
        <v>0</v>
      </c>
      <c r="N16" s="232">
        <f t="shared" si="4"/>
        <v>441</v>
      </c>
      <c r="O16" s="27">
        <v>360</v>
      </c>
      <c r="P16" s="228">
        <f t="shared" si="2"/>
        <v>81</v>
      </c>
      <c r="Q16" s="41"/>
    </row>
    <row r="17" spans="1:17" ht="15.6" x14ac:dyDescent="0.3">
      <c r="A17" s="126">
        <v>14</v>
      </c>
      <c r="B17" s="142">
        <f t="shared" si="0"/>
        <v>3273</v>
      </c>
      <c r="C17" s="128"/>
      <c r="D17" s="34">
        <f t="shared" si="3"/>
        <v>3267</v>
      </c>
      <c r="E17" s="144">
        <v>45267</v>
      </c>
      <c r="F17" s="37">
        <v>3273</v>
      </c>
      <c r="G17" s="145">
        <v>45268</v>
      </c>
      <c r="H17" s="76">
        <f t="shared" si="1"/>
        <v>6</v>
      </c>
      <c r="K17" s="134"/>
      <c r="L17" s="36">
        <v>45267</v>
      </c>
      <c r="M17" s="233">
        <v>0</v>
      </c>
      <c r="N17" s="232">
        <f t="shared" si="4"/>
        <v>360</v>
      </c>
      <c r="O17" s="27">
        <v>315</v>
      </c>
      <c r="P17" s="228">
        <f t="shared" si="2"/>
        <v>45</v>
      </c>
      <c r="Q17" s="41"/>
    </row>
    <row r="18" spans="1:17" ht="15.6" x14ac:dyDescent="0.3">
      <c r="A18" s="126">
        <v>15</v>
      </c>
      <c r="B18" s="142">
        <f>F17</f>
        <v>3273</v>
      </c>
      <c r="C18" s="128"/>
      <c r="D18" s="34">
        <f t="shared" si="3"/>
        <v>3273</v>
      </c>
      <c r="E18" s="144">
        <v>45268</v>
      </c>
      <c r="F18" s="37">
        <v>3278</v>
      </c>
      <c r="G18" s="145">
        <v>45269</v>
      </c>
      <c r="H18" s="76">
        <f t="shared" si="1"/>
        <v>5</v>
      </c>
      <c r="K18" s="134"/>
      <c r="L18" s="36">
        <v>45268</v>
      </c>
      <c r="M18" s="233">
        <v>0</v>
      </c>
      <c r="N18" s="232">
        <f t="shared" si="4"/>
        <v>315</v>
      </c>
      <c r="O18" s="27">
        <v>279</v>
      </c>
      <c r="P18" s="228">
        <f t="shared" si="2"/>
        <v>36</v>
      </c>
      <c r="Q18" s="41"/>
    </row>
    <row r="19" spans="1:17" ht="15.6" x14ac:dyDescent="0.3">
      <c r="A19" s="126">
        <v>16</v>
      </c>
      <c r="B19" s="142">
        <f t="shared" ref="B19:B273" si="5">F19</f>
        <v>3286</v>
      </c>
      <c r="C19" s="128"/>
      <c r="D19" s="34">
        <f t="shared" si="3"/>
        <v>3278</v>
      </c>
      <c r="E19" s="144">
        <v>45269</v>
      </c>
      <c r="F19" s="37">
        <v>3286</v>
      </c>
      <c r="G19" s="145">
        <v>45270</v>
      </c>
      <c r="H19" s="76">
        <f t="shared" si="1"/>
        <v>8</v>
      </c>
      <c r="K19" s="134"/>
      <c r="L19" s="36">
        <v>45269</v>
      </c>
      <c r="M19" s="233">
        <v>0</v>
      </c>
      <c r="N19" s="232">
        <f t="shared" si="4"/>
        <v>279</v>
      </c>
      <c r="O19" s="27">
        <v>216</v>
      </c>
      <c r="P19" s="228">
        <f t="shared" si="2"/>
        <v>63</v>
      </c>
      <c r="Q19" s="41"/>
    </row>
    <row r="20" spans="1:17" ht="15.6" x14ac:dyDescent="0.3">
      <c r="A20" s="126">
        <v>17</v>
      </c>
      <c r="B20" s="142">
        <f t="shared" si="5"/>
        <v>3292</v>
      </c>
      <c r="C20" s="128"/>
      <c r="D20" s="34">
        <f t="shared" si="3"/>
        <v>3286</v>
      </c>
      <c r="E20" s="144">
        <v>45270</v>
      </c>
      <c r="F20" s="37">
        <v>3292</v>
      </c>
      <c r="G20" s="145">
        <v>45271</v>
      </c>
      <c r="H20" s="76">
        <f t="shared" si="1"/>
        <v>6</v>
      </c>
      <c r="K20" s="134"/>
      <c r="L20" s="36">
        <v>45270</v>
      </c>
      <c r="M20" s="233">
        <v>0</v>
      </c>
      <c r="N20" s="232">
        <f t="shared" si="4"/>
        <v>216</v>
      </c>
      <c r="O20" s="27">
        <v>135</v>
      </c>
      <c r="P20" s="228">
        <f t="shared" si="2"/>
        <v>81</v>
      </c>
      <c r="Q20" s="41"/>
    </row>
    <row r="21" spans="1:17" ht="15.6" x14ac:dyDescent="0.3">
      <c r="A21" s="126">
        <v>18</v>
      </c>
      <c r="B21" s="142">
        <f t="shared" si="5"/>
        <v>3293</v>
      </c>
      <c r="C21" s="128"/>
      <c r="D21" s="34">
        <f t="shared" si="3"/>
        <v>3292</v>
      </c>
      <c r="E21" s="144">
        <v>45271</v>
      </c>
      <c r="F21" s="37">
        <v>3293</v>
      </c>
      <c r="G21" s="145">
        <v>45272</v>
      </c>
      <c r="H21" s="76">
        <f t="shared" si="1"/>
        <v>1</v>
      </c>
      <c r="K21" s="134"/>
      <c r="L21" s="36">
        <v>45271</v>
      </c>
      <c r="M21" s="233">
        <v>0</v>
      </c>
      <c r="N21" s="232">
        <f t="shared" si="4"/>
        <v>135</v>
      </c>
      <c r="O21" s="27">
        <v>108</v>
      </c>
      <c r="P21" s="228">
        <f t="shared" si="2"/>
        <v>27</v>
      </c>
      <c r="Q21" s="41"/>
    </row>
    <row r="22" spans="1:17" ht="15.6" x14ac:dyDescent="0.3">
      <c r="A22" s="126">
        <v>19</v>
      </c>
      <c r="B22" s="142">
        <f t="shared" si="5"/>
        <v>3293</v>
      </c>
      <c r="C22" s="128"/>
      <c r="D22" s="34">
        <f t="shared" si="3"/>
        <v>3293</v>
      </c>
      <c r="E22" s="144">
        <v>45272</v>
      </c>
      <c r="F22" s="37">
        <v>3293</v>
      </c>
      <c r="G22" s="145">
        <v>45273</v>
      </c>
      <c r="H22" s="76">
        <f t="shared" si="1"/>
        <v>0</v>
      </c>
      <c r="K22" s="134"/>
      <c r="L22" s="36">
        <v>45272</v>
      </c>
      <c r="M22" s="233">
        <v>0</v>
      </c>
      <c r="N22" s="232">
        <f t="shared" si="4"/>
        <v>108</v>
      </c>
      <c r="O22" s="27">
        <v>72</v>
      </c>
      <c r="P22" s="228">
        <f t="shared" si="2"/>
        <v>36</v>
      </c>
      <c r="Q22" s="41"/>
    </row>
    <row r="23" spans="1:17" ht="15.6" x14ac:dyDescent="0.3">
      <c r="A23" s="126">
        <v>20</v>
      </c>
      <c r="B23" s="142">
        <f t="shared" si="5"/>
        <v>3293</v>
      </c>
      <c r="C23" s="128"/>
      <c r="D23" s="34">
        <f t="shared" si="3"/>
        <v>3293</v>
      </c>
      <c r="E23" s="144">
        <v>45273</v>
      </c>
      <c r="F23" s="37">
        <v>3293</v>
      </c>
      <c r="G23" s="145">
        <v>45274</v>
      </c>
      <c r="H23" s="76">
        <f t="shared" si="1"/>
        <v>0</v>
      </c>
      <c r="K23" s="134"/>
      <c r="L23" s="36">
        <v>45273</v>
      </c>
      <c r="M23" s="233">
        <v>400</v>
      </c>
      <c r="N23" s="232">
        <f t="shared" si="4"/>
        <v>72</v>
      </c>
      <c r="O23" s="27">
        <v>585</v>
      </c>
      <c r="P23" s="228">
        <f t="shared" si="2"/>
        <v>-113</v>
      </c>
      <c r="Q23" s="41"/>
    </row>
    <row r="24" spans="1:17" ht="15.6" x14ac:dyDescent="0.3">
      <c r="A24" s="126">
        <v>21</v>
      </c>
      <c r="B24" s="142">
        <f t="shared" si="5"/>
        <v>3293</v>
      </c>
      <c r="C24" s="128"/>
      <c r="D24" s="34">
        <f t="shared" si="3"/>
        <v>3293</v>
      </c>
      <c r="E24" s="144">
        <v>45274</v>
      </c>
      <c r="F24" s="37">
        <v>3293</v>
      </c>
      <c r="G24" s="145">
        <v>45275</v>
      </c>
      <c r="H24" s="76">
        <f t="shared" si="1"/>
        <v>0</v>
      </c>
      <c r="K24" s="134"/>
      <c r="L24" s="36">
        <v>45274</v>
      </c>
      <c r="M24" s="233">
        <v>0</v>
      </c>
      <c r="N24" s="232">
        <f t="shared" si="4"/>
        <v>585</v>
      </c>
      <c r="O24" s="27">
        <v>522</v>
      </c>
      <c r="P24" s="228">
        <f t="shared" si="2"/>
        <v>63</v>
      </c>
      <c r="Q24" s="41"/>
    </row>
    <row r="25" spans="1:17" ht="15.6" x14ac:dyDescent="0.3">
      <c r="A25" s="126">
        <v>22</v>
      </c>
      <c r="B25" s="142">
        <f t="shared" si="5"/>
        <v>3293</v>
      </c>
      <c r="C25" s="128"/>
      <c r="D25" s="34">
        <f t="shared" si="3"/>
        <v>3293</v>
      </c>
      <c r="E25" s="144">
        <v>45275</v>
      </c>
      <c r="F25" s="37">
        <v>3293</v>
      </c>
      <c r="G25" s="145">
        <v>45276</v>
      </c>
      <c r="H25" s="76">
        <f t="shared" si="1"/>
        <v>0</v>
      </c>
      <c r="K25" s="134"/>
      <c r="L25" s="36">
        <v>45275</v>
      </c>
      <c r="M25" s="233">
        <v>0</v>
      </c>
      <c r="N25" s="232">
        <f t="shared" si="4"/>
        <v>522</v>
      </c>
      <c r="O25" s="27">
        <v>522</v>
      </c>
      <c r="P25" s="228">
        <f t="shared" si="2"/>
        <v>0</v>
      </c>
      <c r="Q25" s="41"/>
    </row>
    <row r="26" spans="1:17" ht="15.6" x14ac:dyDescent="0.3">
      <c r="A26" s="126">
        <v>23</v>
      </c>
      <c r="B26" s="142">
        <f t="shared" si="5"/>
        <v>3293</v>
      </c>
      <c r="C26" s="128"/>
      <c r="D26" s="34">
        <f t="shared" si="3"/>
        <v>3293</v>
      </c>
      <c r="E26" s="144">
        <v>45276</v>
      </c>
      <c r="F26" s="37">
        <v>3293</v>
      </c>
      <c r="G26" s="145">
        <v>45277</v>
      </c>
      <c r="H26" s="76">
        <f t="shared" si="1"/>
        <v>0</v>
      </c>
      <c r="K26" s="134"/>
      <c r="L26" s="36">
        <v>45276</v>
      </c>
      <c r="M26" s="233">
        <v>0</v>
      </c>
      <c r="N26" s="232">
        <f t="shared" si="4"/>
        <v>522</v>
      </c>
      <c r="O26" s="27">
        <v>522</v>
      </c>
      <c r="P26" s="228">
        <f t="shared" si="2"/>
        <v>0</v>
      </c>
      <c r="Q26" s="41"/>
    </row>
    <row r="27" spans="1:17" ht="15.6" x14ac:dyDescent="0.3">
      <c r="A27" s="126">
        <v>24</v>
      </c>
      <c r="B27" s="142">
        <f t="shared" si="5"/>
        <v>3293</v>
      </c>
      <c r="C27" s="128"/>
      <c r="D27" s="34">
        <f t="shared" si="3"/>
        <v>3293</v>
      </c>
      <c r="E27" s="144">
        <v>45277</v>
      </c>
      <c r="F27" s="37">
        <v>3293</v>
      </c>
      <c r="G27" s="145">
        <v>45278</v>
      </c>
      <c r="H27" s="76">
        <f t="shared" si="1"/>
        <v>0</v>
      </c>
      <c r="K27" s="134"/>
      <c r="L27" s="36">
        <v>45277</v>
      </c>
      <c r="M27" s="233">
        <v>0</v>
      </c>
      <c r="N27" s="232">
        <f t="shared" si="4"/>
        <v>522</v>
      </c>
      <c r="O27" s="27">
        <v>504</v>
      </c>
      <c r="P27" s="228">
        <f t="shared" si="2"/>
        <v>18</v>
      </c>
      <c r="Q27" s="41"/>
    </row>
    <row r="28" spans="1:17" ht="15.6" x14ac:dyDescent="0.3">
      <c r="A28" s="126">
        <v>25</v>
      </c>
      <c r="B28" s="142">
        <f t="shared" si="5"/>
        <v>3294</v>
      </c>
      <c r="C28" s="128"/>
      <c r="D28" s="34">
        <f t="shared" si="3"/>
        <v>3293</v>
      </c>
      <c r="E28" s="144">
        <v>45278</v>
      </c>
      <c r="F28" s="37">
        <v>3294</v>
      </c>
      <c r="G28" s="145">
        <v>45279</v>
      </c>
      <c r="H28" s="76">
        <f t="shared" si="1"/>
        <v>1</v>
      </c>
      <c r="K28" s="134"/>
      <c r="L28" s="36">
        <v>45278</v>
      </c>
      <c r="M28" s="233">
        <v>0</v>
      </c>
      <c r="N28" s="232">
        <f t="shared" si="4"/>
        <v>504</v>
      </c>
      <c r="O28" s="27">
        <v>486</v>
      </c>
      <c r="P28" s="228">
        <f t="shared" si="2"/>
        <v>18</v>
      </c>
      <c r="Q28" s="41"/>
    </row>
    <row r="29" spans="1:17" ht="15.6" x14ac:dyDescent="0.3">
      <c r="A29" s="126">
        <v>26</v>
      </c>
      <c r="B29" s="142">
        <f t="shared" si="5"/>
        <v>3294</v>
      </c>
      <c r="C29" s="128"/>
      <c r="D29" s="34">
        <f t="shared" si="3"/>
        <v>3294</v>
      </c>
      <c r="E29" s="144">
        <v>45279</v>
      </c>
      <c r="F29" s="37">
        <v>3294</v>
      </c>
      <c r="G29" s="145">
        <v>45280</v>
      </c>
      <c r="H29" s="76">
        <f t="shared" si="1"/>
        <v>0</v>
      </c>
      <c r="K29" s="134"/>
      <c r="L29" s="36">
        <v>45279</v>
      </c>
      <c r="M29" s="233">
        <v>0</v>
      </c>
      <c r="N29" s="232">
        <f t="shared" si="4"/>
        <v>486</v>
      </c>
      <c r="O29" s="27">
        <v>486</v>
      </c>
      <c r="P29" s="228">
        <f t="shared" si="2"/>
        <v>0</v>
      </c>
      <c r="Q29" s="41"/>
    </row>
    <row r="30" spans="1:17" ht="15.6" x14ac:dyDescent="0.3">
      <c r="A30" s="126">
        <v>27</v>
      </c>
      <c r="B30" s="142">
        <f t="shared" si="5"/>
        <v>3294</v>
      </c>
      <c r="C30" s="128"/>
      <c r="D30" s="34">
        <f t="shared" si="3"/>
        <v>3294</v>
      </c>
      <c r="E30" s="144">
        <v>45280</v>
      </c>
      <c r="F30" s="37">
        <v>3294</v>
      </c>
      <c r="G30" s="145">
        <v>45281</v>
      </c>
      <c r="H30" s="76">
        <f t="shared" si="1"/>
        <v>0</v>
      </c>
      <c r="K30" s="134"/>
      <c r="L30" s="36">
        <v>45280</v>
      </c>
      <c r="M30" s="233">
        <v>0</v>
      </c>
      <c r="N30" s="232">
        <f t="shared" si="4"/>
        <v>486</v>
      </c>
      <c r="O30" s="27">
        <v>486</v>
      </c>
      <c r="P30" s="228">
        <f t="shared" si="2"/>
        <v>0</v>
      </c>
      <c r="Q30" s="41"/>
    </row>
    <row r="31" spans="1:17" ht="15.6" x14ac:dyDescent="0.3">
      <c r="A31" s="126">
        <v>28</v>
      </c>
      <c r="B31" s="142">
        <f t="shared" si="5"/>
        <v>3294</v>
      </c>
      <c r="C31" s="128"/>
      <c r="D31" s="34">
        <f t="shared" si="3"/>
        <v>3294</v>
      </c>
      <c r="E31" s="144">
        <v>45281</v>
      </c>
      <c r="F31" s="37">
        <v>3294</v>
      </c>
      <c r="G31" s="145">
        <v>45282</v>
      </c>
      <c r="H31" s="76">
        <f t="shared" si="1"/>
        <v>0</v>
      </c>
      <c r="K31" s="134"/>
      <c r="L31" s="36">
        <v>45281</v>
      </c>
      <c r="M31" s="233">
        <v>0</v>
      </c>
      <c r="N31" s="232">
        <f t="shared" si="4"/>
        <v>486</v>
      </c>
      <c r="O31" s="27">
        <v>486</v>
      </c>
      <c r="P31" s="228">
        <f t="shared" si="2"/>
        <v>0</v>
      </c>
      <c r="Q31" s="41"/>
    </row>
    <row r="32" spans="1:17" ht="15.6" x14ac:dyDescent="0.3">
      <c r="A32" s="126">
        <v>29</v>
      </c>
      <c r="B32" s="142">
        <f t="shared" si="5"/>
        <v>3294</v>
      </c>
      <c r="C32" s="128"/>
      <c r="D32" s="34">
        <f t="shared" si="3"/>
        <v>3294</v>
      </c>
      <c r="E32" s="144">
        <v>45282</v>
      </c>
      <c r="F32" s="37">
        <v>3294</v>
      </c>
      <c r="G32" s="145">
        <v>45283</v>
      </c>
      <c r="H32" s="76">
        <f t="shared" si="1"/>
        <v>0</v>
      </c>
      <c r="K32" s="134"/>
      <c r="L32" s="36">
        <v>45282</v>
      </c>
      <c r="M32" s="233">
        <v>0</v>
      </c>
      <c r="N32" s="232">
        <f t="shared" si="4"/>
        <v>486</v>
      </c>
      <c r="O32" s="27">
        <v>486</v>
      </c>
      <c r="P32" s="228">
        <f t="shared" si="2"/>
        <v>0</v>
      </c>
      <c r="Q32" s="41"/>
    </row>
    <row r="33" spans="1:17" ht="15.6" x14ac:dyDescent="0.3">
      <c r="A33" s="126">
        <v>30</v>
      </c>
      <c r="B33" s="142">
        <f t="shared" si="5"/>
        <v>3294</v>
      </c>
      <c r="C33" s="128"/>
      <c r="D33" s="34">
        <f t="shared" si="3"/>
        <v>3294</v>
      </c>
      <c r="E33" s="144">
        <v>45283</v>
      </c>
      <c r="F33" s="37">
        <v>3294</v>
      </c>
      <c r="G33" s="145">
        <v>45284</v>
      </c>
      <c r="H33" s="76">
        <f t="shared" si="1"/>
        <v>0</v>
      </c>
      <c r="K33" s="134"/>
      <c r="L33" s="36">
        <v>45283</v>
      </c>
      <c r="M33" s="233">
        <v>0</v>
      </c>
      <c r="N33" s="232">
        <f t="shared" si="4"/>
        <v>486</v>
      </c>
      <c r="O33" s="27">
        <v>486</v>
      </c>
      <c r="P33" s="228">
        <f t="shared" si="2"/>
        <v>0</v>
      </c>
      <c r="Q33" s="41"/>
    </row>
    <row r="34" spans="1:17" ht="15.6" x14ac:dyDescent="0.3">
      <c r="A34" s="126">
        <v>31</v>
      </c>
      <c r="B34" s="142">
        <f t="shared" si="5"/>
        <v>3294</v>
      </c>
      <c r="C34" s="128"/>
      <c r="D34" s="34">
        <f t="shared" si="3"/>
        <v>3294</v>
      </c>
      <c r="E34" s="144">
        <v>45284</v>
      </c>
      <c r="F34" s="37">
        <v>3294</v>
      </c>
      <c r="G34" s="145">
        <v>45285</v>
      </c>
      <c r="H34" s="76">
        <f t="shared" si="1"/>
        <v>0</v>
      </c>
      <c r="K34" s="134"/>
      <c r="L34" s="36">
        <v>45284</v>
      </c>
      <c r="M34" s="233">
        <v>0</v>
      </c>
      <c r="N34" s="232">
        <f t="shared" si="4"/>
        <v>486</v>
      </c>
      <c r="O34" s="27">
        <v>486</v>
      </c>
      <c r="P34" s="228">
        <f t="shared" si="2"/>
        <v>0</v>
      </c>
      <c r="Q34" s="41"/>
    </row>
    <row r="35" spans="1:17" ht="15.6" x14ac:dyDescent="0.3">
      <c r="A35" s="126">
        <v>32</v>
      </c>
      <c r="B35" s="142">
        <f t="shared" si="5"/>
        <v>3294</v>
      </c>
      <c r="C35" s="128"/>
      <c r="D35" s="34">
        <f t="shared" si="3"/>
        <v>3294</v>
      </c>
      <c r="E35" s="144">
        <v>45285</v>
      </c>
      <c r="F35" s="37">
        <v>3294</v>
      </c>
      <c r="G35" s="145">
        <v>45286</v>
      </c>
      <c r="H35" s="76">
        <f t="shared" si="1"/>
        <v>0</v>
      </c>
      <c r="K35" s="134"/>
      <c r="L35" s="36">
        <v>45285</v>
      </c>
      <c r="M35" s="233">
        <v>0</v>
      </c>
      <c r="N35" s="232">
        <f t="shared" si="4"/>
        <v>486</v>
      </c>
      <c r="O35" s="27">
        <v>450</v>
      </c>
      <c r="P35" s="228">
        <f t="shared" si="2"/>
        <v>36</v>
      </c>
      <c r="Q35" s="41"/>
    </row>
    <row r="36" spans="1:17" ht="15.6" x14ac:dyDescent="0.3">
      <c r="A36" s="126">
        <v>33</v>
      </c>
      <c r="B36" s="142">
        <f t="shared" si="5"/>
        <v>3294</v>
      </c>
      <c r="C36" s="128"/>
      <c r="D36" s="34">
        <f t="shared" si="3"/>
        <v>3294</v>
      </c>
      <c r="E36" s="144">
        <v>45286</v>
      </c>
      <c r="F36" s="37">
        <v>3294</v>
      </c>
      <c r="G36" s="145">
        <v>45287</v>
      </c>
      <c r="H36" s="76">
        <f t="shared" si="1"/>
        <v>0</v>
      </c>
      <c r="K36" s="134"/>
      <c r="L36" s="36">
        <v>45286</v>
      </c>
      <c r="M36" s="233">
        <v>0</v>
      </c>
      <c r="N36" s="232">
        <f t="shared" si="4"/>
        <v>450</v>
      </c>
      <c r="O36" s="27">
        <v>450</v>
      </c>
      <c r="P36" s="228">
        <f t="shared" si="2"/>
        <v>0</v>
      </c>
      <c r="Q36" s="41"/>
    </row>
    <row r="37" spans="1:17" ht="15.6" x14ac:dyDescent="0.3">
      <c r="A37" s="126">
        <v>34</v>
      </c>
      <c r="B37" s="142">
        <f t="shared" si="5"/>
        <v>3294</v>
      </c>
      <c r="C37" s="128"/>
      <c r="D37" s="34">
        <f t="shared" si="3"/>
        <v>3294</v>
      </c>
      <c r="E37" s="144">
        <v>45287</v>
      </c>
      <c r="F37" s="37">
        <v>3294</v>
      </c>
      <c r="G37" s="145">
        <v>45288</v>
      </c>
      <c r="H37" s="76">
        <f t="shared" si="1"/>
        <v>0</v>
      </c>
      <c r="K37" s="134"/>
      <c r="L37" s="36">
        <v>45287</v>
      </c>
      <c r="M37" s="233">
        <v>0</v>
      </c>
      <c r="N37" s="232">
        <f t="shared" si="4"/>
        <v>450</v>
      </c>
      <c r="O37" s="27">
        <v>450</v>
      </c>
      <c r="P37" s="228">
        <f t="shared" si="2"/>
        <v>0</v>
      </c>
      <c r="Q37" s="41"/>
    </row>
    <row r="38" spans="1:17" ht="15.6" x14ac:dyDescent="0.3">
      <c r="A38" s="126">
        <v>35</v>
      </c>
      <c r="B38" s="142">
        <f t="shared" si="5"/>
        <v>3294</v>
      </c>
      <c r="C38" s="128"/>
      <c r="D38" s="34">
        <f t="shared" si="3"/>
        <v>3294</v>
      </c>
      <c r="E38" s="144">
        <v>45288</v>
      </c>
      <c r="F38" s="37">
        <v>3294</v>
      </c>
      <c r="G38" s="145">
        <v>45289</v>
      </c>
      <c r="H38" s="76">
        <f t="shared" si="1"/>
        <v>0</v>
      </c>
      <c r="K38" s="134"/>
      <c r="L38" s="36">
        <v>45288</v>
      </c>
      <c r="M38" s="233">
        <v>0</v>
      </c>
      <c r="N38" s="232">
        <f t="shared" si="4"/>
        <v>450</v>
      </c>
      <c r="O38" s="27">
        <v>450</v>
      </c>
      <c r="P38" s="228">
        <f t="shared" si="2"/>
        <v>0</v>
      </c>
      <c r="Q38" s="41"/>
    </row>
    <row r="39" spans="1:17" ht="15.6" x14ac:dyDescent="0.3">
      <c r="A39" s="126">
        <v>36</v>
      </c>
      <c r="B39" s="142">
        <f t="shared" si="5"/>
        <v>3294</v>
      </c>
      <c r="C39" s="128"/>
      <c r="D39" s="34">
        <f t="shared" si="3"/>
        <v>3294</v>
      </c>
      <c r="E39" s="144">
        <v>45289</v>
      </c>
      <c r="F39" s="37">
        <v>3294</v>
      </c>
      <c r="G39" s="145">
        <v>45290</v>
      </c>
      <c r="H39" s="76">
        <f t="shared" si="1"/>
        <v>0</v>
      </c>
      <c r="K39" s="134"/>
      <c r="L39" s="36">
        <v>45289</v>
      </c>
      <c r="M39" s="233">
        <v>0</v>
      </c>
      <c r="N39" s="232">
        <f t="shared" si="4"/>
        <v>450</v>
      </c>
      <c r="O39" s="27">
        <v>450</v>
      </c>
      <c r="P39" s="228">
        <f t="shared" si="2"/>
        <v>0</v>
      </c>
      <c r="Q39" s="41"/>
    </row>
    <row r="40" spans="1:17" ht="15.6" x14ac:dyDescent="0.3">
      <c r="A40" s="126">
        <v>37</v>
      </c>
      <c r="B40" s="142">
        <f t="shared" si="5"/>
        <v>3294</v>
      </c>
      <c r="C40" s="128"/>
      <c r="D40" s="34">
        <f t="shared" si="3"/>
        <v>3294</v>
      </c>
      <c r="E40" s="144">
        <v>45290</v>
      </c>
      <c r="F40" s="37">
        <v>3294</v>
      </c>
      <c r="G40" s="145">
        <v>45291</v>
      </c>
      <c r="H40" s="76">
        <f t="shared" si="1"/>
        <v>0</v>
      </c>
      <c r="K40" s="134"/>
      <c r="L40" s="36">
        <v>45290</v>
      </c>
      <c r="M40" s="233">
        <v>0</v>
      </c>
      <c r="N40" s="232">
        <f t="shared" si="4"/>
        <v>450</v>
      </c>
      <c r="O40" s="27">
        <v>450</v>
      </c>
      <c r="P40" s="228">
        <f t="shared" si="2"/>
        <v>0</v>
      </c>
      <c r="Q40" s="41"/>
    </row>
    <row r="41" spans="1:17" ht="15.6" x14ac:dyDescent="0.3">
      <c r="A41" s="126">
        <v>38</v>
      </c>
      <c r="B41" s="142">
        <f t="shared" si="5"/>
        <v>3294</v>
      </c>
      <c r="C41" s="128"/>
      <c r="D41" s="34">
        <f t="shared" si="3"/>
        <v>3294</v>
      </c>
      <c r="E41" s="144">
        <v>45291</v>
      </c>
      <c r="F41" s="37">
        <v>3294</v>
      </c>
      <c r="G41" s="145">
        <v>45292</v>
      </c>
      <c r="H41" s="76">
        <f t="shared" si="1"/>
        <v>0</v>
      </c>
      <c r="K41" s="134"/>
      <c r="L41" s="36">
        <v>45291</v>
      </c>
      <c r="M41" s="233">
        <v>0</v>
      </c>
      <c r="N41" s="232">
        <f t="shared" si="4"/>
        <v>450</v>
      </c>
      <c r="O41" s="27">
        <v>414</v>
      </c>
      <c r="P41" s="228">
        <f t="shared" si="2"/>
        <v>36</v>
      </c>
      <c r="Q41" s="41"/>
    </row>
    <row r="42" spans="1:17" ht="15.6" x14ac:dyDescent="0.3">
      <c r="A42" s="126">
        <v>39</v>
      </c>
      <c r="B42" s="142">
        <f t="shared" si="5"/>
        <v>3294</v>
      </c>
      <c r="C42" s="128"/>
      <c r="D42" s="34">
        <f t="shared" si="3"/>
        <v>3294</v>
      </c>
      <c r="E42" s="144">
        <v>45292</v>
      </c>
      <c r="F42" s="37">
        <v>3294</v>
      </c>
      <c r="G42" s="145">
        <v>45293</v>
      </c>
      <c r="H42" s="76">
        <f t="shared" si="1"/>
        <v>0</v>
      </c>
      <c r="K42" s="134"/>
      <c r="L42" s="36">
        <v>45292</v>
      </c>
      <c r="M42" s="233">
        <v>0</v>
      </c>
      <c r="N42" s="232">
        <f t="shared" si="4"/>
        <v>414</v>
      </c>
      <c r="O42" s="27">
        <v>414</v>
      </c>
      <c r="P42" s="228">
        <f t="shared" si="2"/>
        <v>0</v>
      </c>
      <c r="Q42" s="41"/>
    </row>
    <row r="43" spans="1:17" ht="15.6" x14ac:dyDescent="0.3">
      <c r="A43" s="126">
        <v>40</v>
      </c>
      <c r="B43" s="142">
        <f t="shared" si="5"/>
        <v>3294</v>
      </c>
      <c r="C43" s="128"/>
      <c r="D43" s="34">
        <f t="shared" si="3"/>
        <v>3294</v>
      </c>
      <c r="E43" s="144">
        <v>45293</v>
      </c>
      <c r="F43" s="37">
        <v>3294</v>
      </c>
      <c r="G43" s="145">
        <v>45294</v>
      </c>
      <c r="H43" s="76">
        <f t="shared" si="1"/>
        <v>0</v>
      </c>
      <c r="K43" s="134"/>
      <c r="L43" s="36">
        <v>45293</v>
      </c>
      <c r="M43" s="233">
        <v>0</v>
      </c>
      <c r="N43" s="232">
        <f t="shared" si="4"/>
        <v>414</v>
      </c>
      <c r="O43" s="27">
        <v>414</v>
      </c>
      <c r="P43" s="228">
        <f t="shared" si="2"/>
        <v>0</v>
      </c>
      <c r="Q43" s="41"/>
    </row>
    <row r="44" spans="1:17" ht="15.6" x14ac:dyDescent="0.3">
      <c r="A44" s="126">
        <v>41</v>
      </c>
      <c r="B44" s="142">
        <f t="shared" si="5"/>
        <v>3294</v>
      </c>
      <c r="C44" s="128"/>
      <c r="D44" s="34">
        <f t="shared" si="3"/>
        <v>3294</v>
      </c>
      <c r="E44" s="144">
        <v>45294</v>
      </c>
      <c r="F44" s="37">
        <v>3294</v>
      </c>
      <c r="G44" s="145">
        <v>45295</v>
      </c>
      <c r="H44" s="76">
        <f t="shared" si="1"/>
        <v>0</v>
      </c>
      <c r="K44" s="134"/>
      <c r="L44" s="36">
        <v>45294</v>
      </c>
      <c r="M44" s="233">
        <v>0</v>
      </c>
      <c r="N44" s="232">
        <f t="shared" si="4"/>
        <v>414</v>
      </c>
      <c r="O44" s="27">
        <v>414</v>
      </c>
      <c r="P44" s="228">
        <f t="shared" si="2"/>
        <v>0</v>
      </c>
      <c r="Q44" s="41"/>
    </row>
    <row r="45" spans="1:17" ht="15.6" x14ac:dyDescent="0.3">
      <c r="A45" s="126">
        <v>42</v>
      </c>
      <c r="B45" s="142">
        <f t="shared" si="5"/>
        <v>3294</v>
      </c>
      <c r="C45" s="128"/>
      <c r="D45" s="34">
        <f t="shared" si="3"/>
        <v>3294</v>
      </c>
      <c r="E45" s="144">
        <v>45295</v>
      </c>
      <c r="F45" s="37">
        <v>3294</v>
      </c>
      <c r="G45" s="145">
        <v>45296</v>
      </c>
      <c r="H45" s="76">
        <f t="shared" si="1"/>
        <v>0</v>
      </c>
      <c r="K45" s="134"/>
      <c r="L45" s="36">
        <v>45295</v>
      </c>
      <c r="M45" s="233">
        <v>0</v>
      </c>
      <c r="N45" s="232">
        <f t="shared" si="4"/>
        <v>414</v>
      </c>
      <c r="O45" s="27">
        <v>414</v>
      </c>
      <c r="P45" s="228">
        <f t="shared" si="2"/>
        <v>0</v>
      </c>
      <c r="Q45" s="41"/>
    </row>
    <row r="46" spans="1:17" ht="15.6" x14ac:dyDescent="0.3">
      <c r="A46" s="126">
        <v>43</v>
      </c>
      <c r="B46" s="142">
        <f t="shared" si="5"/>
        <v>3294</v>
      </c>
      <c r="C46" s="128"/>
      <c r="D46" s="34">
        <f t="shared" si="3"/>
        <v>3294</v>
      </c>
      <c r="E46" s="144">
        <v>45296</v>
      </c>
      <c r="F46" s="37">
        <v>3294</v>
      </c>
      <c r="G46" s="145">
        <v>45297</v>
      </c>
      <c r="H46" s="76">
        <f t="shared" si="1"/>
        <v>0</v>
      </c>
      <c r="K46" s="134"/>
      <c r="L46" s="36">
        <v>45296</v>
      </c>
      <c r="M46" s="233">
        <v>0</v>
      </c>
      <c r="N46" s="232">
        <f t="shared" si="4"/>
        <v>414</v>
      </c>
      <c r="O46" s="27">
        <v>414</v>
      </c>
      <c r="P46" s="228">
        <f t="shared" si="2"/>
        <v>0</v>
      </c>
      <c r="Q46" s="41"/>
    </row>
    <row r="47" spans="1:17" ht="15.6" x14ac:dyDescent="0.3">
      <c r="A47" s="126">
        <v>44</v>
      </c>
      <c r="B47" s="142">
        <f t="shared" si="5"/>
        <v>3294</v>
      </c>
      <c r="C47" s="128"/>
      <c r="D47" s="34">
        <f t="shared" si="3"/>
        <v>3294</v>
      </c>
      <c r="E47" s="144">
        <v>45297</v>
      </c>
      <c r="F47" s="37">
        <v>3294</v>
      </c>
      <c r="G47" s="145">
        <v>45298</v>
      </c>
      <c r="H47" s="76">
        <f t="shared" si="1"/>
        <v>0</v>
      </c>
      <c r="K47" s="134"/>
      <c r="L47" s="36">
        <v>45297</v>
      </c>
      <c r="M47" s="233">
        <v>0</v>
      </c>
      <c r="N47" s="232">
        <f t="shared" si="4"/>
        <v>414</v>
      </c>
      <c r="O47" s="27">
        <v>369</v>
      </c>
      <c r="P47" s="228">
        <f t="shared" si="2"/>
        <v>45</v>
      </c>
      <c r="Q47" s="41"/>
    </row>
    <row r="48" spans="1:17" ht="15.6" x14ac:dyDescent="0.3">
      <c r="A48" s="126">
        <v>45</v>
      </c>
      <c r="B48" s="142">
        <f t="shared" si="5"/>
        <v>3294</v>
      </c>
      <c r="C48" s="128"/>
      <c r="D48" s="34">
        <f t="shared" si="3"/>
        <v>3294</v>
      </c>
      <c r="E48" s="144">
        <v>45298</v>
      </c>
      <c r="F48" s="37">
        <v>3294</v>
      </c>
      <c r="G48" s="145">
        <v>45299</v>
      </c>
      <c r="H48" s="76">
        <f t="shared" si="1"/>
        <v>0</v>
      </c>
      <c r="K48" s="134"/>
      <c r="L48" s="36">
        <v>45298</v>
      </c>
      <c r="M48" s="233">
        <v>0</v>
      </c>
      <c r="N48" s="232">
        <f t="shared" si="4"/>
        <v>369</v>
      </c>
      <c r="O48" s="27">
        <v>369</v>
      </c>
      <c r="P48" s="228">
        <f t="shared" si="2"/>
        <v>0</v>
      </c>
      <c r="Q48" s="41"/>
    </row>
    <row r="49" spans="1:17" ht="15.6" x14ac:dyDescent="0.3">
      <c r="A49" s="126">
        <v>46</v>
      </c>
      <c r="B49" s="142">
        <f t="shared" si="5"/>
        <v>3294</v>
      </c>
      <c r="C49" s="128"/>
      <c r="D49" s="34">
        <f t="shared" si="3"/>
        <v>3294</v>
      </c>
      <c r="E49" s="144">
        <v>45299</v>
      </c>
      <c r="F49" s="37">
        <v>3294</v>
      </c>
      <c r="G49" s="145">
        <v>45300</v>
      </c>
      <c r="H49" s="76">
        <f t="shared" si="1"/>
        <v>0</v>
      </c>
      <c r="K49" s="134"/>
      <c r="L49" s="36">
        <v>45299</v>
      </c>
      <c r="M49" s="233">
        <v>0</v>
      </c>
      <c r="N49" s="232">
        <f t="shared" si="4"/>
        <v>369</v>
      </c>
      <c r="O49" s="27">
        <v>369</v>
      </c>
      <c r="P49" s="228">
        <f t="shared" si="2"/>
        <v>0</v>
      </c>
      <c r="Q49" s="41"/>
    </row>
    <row r="50" spans="1:17" ht="15.6" x14ac:dyDescent="0.3">
      <c r="A50" s="126">
        <v>47</v>
      </c>
      <c r="B50" s="142">
        <f t="shared" si="5"/>
        <v>3294</v>
      </c>
      <c r="C50" s="128"/>
      <c r="D50" s="34">
        <f t="shared" si="3"/>
        <v>3294</v>
      </c>
      <c r="E50" s="144">
        <v>45300</v>
      </c>
      <c r="F50" s="37">
        <v>3294</v>
      </c>
      <c r="G50" s="145">
        <v>45301</v>
      </c>
      <c r="H50" s="76">
        <f t="shared" si="1"/>
        <v>0</v>
      </c>
      <c r="K50" s="134"/>
      <c r="L50" s="36">
        <v>45300</v>
      </c>
      <c r="M50" s="233">
        <v>0</v>
      </c>
      <c r="N50" s="232">
        <f t="shared" si="4"/>
        <v>369</v>
      </c>
      <c r="O50" s="27">
        <v>369</v>
      </c>
      <c r="P50" s="228">
        <f t="shared" si="2"/>
        <v>0</v>
      </c>
      <c r="Q50" s="41"/>
    </row>
    <row r="51" spans="1:17" ht="15.6" x14ac:dyDescent="0.3">
      <c r="A51" s="126">
        <v>48</v>
      </c>
      <c r="B51" s="142">
        <f t="shared" si="5"/>
        <v>3294</v>
      </c>
      <c r="C51" s="128"/>
      <c r="D51" s="34">
        <f t="shared" si="3"/>
        <v>3294</v>
      </c>
      <c r="E51" s="144">
        <v>45301</v>
      </c>
      <c r="F51" s="37">
        <v>3294</v>
      </c>
      <c r="G51" s="145">
        <v>45302</v>
      </c>
      <c r="H51" s="76">
        <f t="shared" si="1"/>
        <v>0</v>
      </c>
      <c r="K51" s="134"/>
      <c r="L51" s="36">
        <v>45301</v>
      </c>
      <c r="M51" s="233">
        <v>0</v>
      </c>
      <c r="N51" s="232">
        <f t="shared" si="4"/>
        <v>369</v>
      </c>
      <c r="O51" s="27">
        <v>360</v>
      </c>
      <c r="P51" s="228">
        <f t="shared" si="2"/>
        <v>9</v>
      </c>
      <c r="Q51" s="41"/>
    </row>
    <row r="52" spans="1:17" ht="15.6" x14ac:dyDescent="0.3">
      <c r="A52" s="126">
        <v>49</v>
      </c>
      <c r="B52" s="142">
        <f t="shared" si="5"/>
        <v>3294</v>
      </c>
      <c r="C52" s="128"/>
      <c r="D52" s="34">
        <f t="shared" si="3"/>
        <v>3294</v>
      </c>
      <c r="E52" s="144">
        <v>45302</v>
      </c>
      <c r="F52" s="37">
        <v>3294</v>
      </c>
      <c r="G52" s="145">
        <v>45303</v>
      </c>
      <c r="H52" s="76">
        <f t="shared" si="1"/>
        <v>0</v>
      </c>
      <c r="K52" s="134"/>
      <c r="L52" s="36">
        <v>45302</v>
      </c>
      <c r="M52" s="233">
        <v>0</v>
      </c>
      <c r="N52" s="232">
        <f t="shared" si="4"/>
        <v>360</v>
      </c>
      <c r="O52" s="27">
        <v>360</v>
      </c>
      <c r="P52" s="228">
        <f t="shared" si="2"/>
        <v>0</v>
      </c>
      <c r="Q52" s="41"/>
    </row>
    <row r="53" spans="1:17" ht="15.6" x14ac:dyDescent="0.3">
      <c r="A53" s="126">
        <v>50</v>
      </c>
      <c r="B53" s="142">
        <f t="shared" si="5"/>
        <v>3294</v>
      </c>
      <c r="C53" s="128"/>
      <c r="D53" s="34">
        <f t="shared" si="3"/>
        <v>3294</v>
      </c>
      <c r="E53" s="144">
        <v>45303</v>
      </c>
      <c r="F53" s="37">
        <v>3294</v>
      </c>
      <c r="G53" s="145">
        <v>45304</v>
      </c>
      <c r="H53" s="76">
        <f t="shared" si="1"/>
        <v>0</v>
      </c>
      <c r="K53" s="134"/>
      <c r="L53" s="36">
        <v>45303</v>
      </c>
      <c r="M53" s="233">
        <v>0</v>
      </c>
      <c r="N53" s="232">
        <f t="shared" si="4"/>
        <v>360</v>
      </c>
      <c r="O53" s="27">
        <v>360</v>
      </c>
      <c r="P53" s="228">
        <f t="shared" si="2"/>
        <v>0</v>
      </c>
      <c r="Q53" s="41"/>
    </row>
    <row r="54" spans="1:17" ht="15.6" x14ac:dyDescent="0.3">
      <c r="A54" s="126">
        <v>51</v>
      </c>
      <c r="B54" s="142">
        <f t="shared" si="5"/>
        <v>3294</v>
      </c>
      <c r="C54" s="128"/>
      <c r="D54" s="34">
        <f t="shared" si="3"/>
        <v>3294</v>
      </c>
      <c r="E54" s="144">
        <v>45304</v>
      </c>
      <c r="F54" s="37">
        <v>3294</v>
      </c>
      <c r="G54" s="145">
        <v>45305</v>
      </c>
      <c r="H54" s="76">
        <f t="shared" si="1"/>
        <v>0</v>
      </c>
      <c r="K54" s="134"/>
      <c r="L54" s="36">
        <v>45304</v>
      </c>
      <c r="M54" s="233">
        <v>0</v>
      </c>
      <c r="N54" s="232">
        <f t="shared" si="4"/>
        <v>360</v>
      </c>
      <c r="O54" s="27">
        <v>360</v>
      </c>
      <c r="P54" s="228">
        <f t="shared" si="2"/>
        <v>0</v>
      </c>
      <c r="Q54" s="41"/>
    </row>
    <row r="55" spans="1:17" ht="15.6" x14ac:dyDescent="0.3">
      <c r="A55" s="126">
        <v>52</v>
      </c>
      <c r="B55" s="142">
        <f t="shared" si="5"/>
        <v>3294</v>
      </c>
      <c r="C55" s="128"/>
      <c r="D55" s="34">
        <f t="shared" si="3"/>
        <v>3294</v>
      </c>
      <c r="E55" s="144">
        <v>45305</v>
      </c>
      <c r="F55" s="37">
        <v>3294</v>
      </c>
      <c r="G55" s="145">
        <v>45306</v>
      </c>
      <c r="H55" s="76">
        <f t="shared" si="1"/>
        <v>0</v>
      </c>
      <c r="K55" s="134"/>
      <c r="L55" s="36">
        <v>45305</v>
      </c>
      <c r="M55" s="233">
        <v>0</v>
      </c>
      <c r="N55" s="232">
        <f t="shared" si="4"/>
        <v>360</v>
      </c>
      <c r="O55" s="27">
        <v>270</v>
      </c>
      <c r="P55" s="228">
        <f t="shared" si="2"/>
        <v>90</v>
      </c>
      <c r="Q55" s="41"/>
    </row>
    <row r="56" spans="1:17" ht="15.6" x14ac:dyDescent="0.3">
      <c r="A56" s="126">
        <v>53</v>
      </c>
      <c r="B56" s="142">
        <f t="shared" si="5"/>
        <v>3294</v>
      </c>
      <c r="C56" s="128"/>
      <c r="D56" s="34">
        <f t="shared" si="3"/>
        <v>3294</v>
      </c>
      <c r="E56" s="144">
        <v>45306</v>
      </c>
      <c r="F56" s="37">
        <v>3294</v>
      </c>
      <c r="G56" s="145">
        <v>45307</v>
      </c>
      <c r="H56" s="76">
        <f t="shared" si="1"/>
        <v>0</v>
      </c>
      <c r="K56" s="134"/>
      <c r="L56" s="36">
        <v>45306</v>
      </c>
      <c r="M56" s="233">
        <v>0</v>
      </c>
      <c r="N56" s="232">
        <f t="shared" si="4"/>
        <v>270</v>
      </c>
      <c r="O56" s="27">
        <v>261</v>
      </c>
      <c r="P56" s="228">
        <f t="shared" si="2"/>
        <v>9</v>
      </c>
      <c r="Q56" s="41"/>
    </row>
    <row r="57" spans="1:17" ht="15.6" x14ac:dyDescent="0.3">
      <c r="A57" s="126">
        <v>54</v>
      </c>
      <c r="B57" s="142">
        <f t="shared" si="5"/>
        <v>3294</v>
      </c>
      <c r="C57" s="128"/>
      <c r="D57" s="34">
        <f t="shared" si="3"/>
        <v>3294</v>
      </c>
      <c r="E57" s="144">
        <v>45307</v>
      </c>
      <c r="F57" s="37">
        <v>3294</v>
      </c>
      <c r="G57" s="145">
        <v>45308</v>
      </c>
      <c r="H57" s="76">
        <f t="shared" si="1"/>
        <v>0</v>
      </c>
      <c r="K57" s="134"/>
      <c r="L57" s="36">
        <v>45307</v>
      </c>
      <c r="M57" s="233">
        <v>0</v>
      </c>
      <c r="N57" s="232">
        <f t="shared" si="4"/>
        <v>261</v>
      </c>
      <c r="O57" s="27">
        <v>225</v>
      </c>
      <c r="P57" s="228">
        <f t="shared" si="2"/>
        <v>36</v>
      </c>
      <c r="Q57" s="41"/>
    </row>
    <row r="58" spans="1:17" ht="15.6" x14ac:dyDescent="0.3">
      <c r="A58" s="126">
        <v>55</v>
      </c>
      <c r="B58" s="142">
        <f t="shared" si="5"/>
        <v>3294</v>
      </c>
      <c r="C58" s="128"/>
      <c r="D58" s="34">
        <f t="shared" si="3"/>
        <v>3294</v>
      </c>
      <c r="E58" s="144">
        <v>45308</v>
      </c>
      <c r="F58" s="37">
        <v>3294</v>
      </c>
      <c r="G58" s="145">
        <v>45309</v>
      </c>
      <c r="H58" s="76">
        <f t="shared" si="1"/>
        <v>0</v>
      </c>
      <c r="K58" s="134"/>
      <c r="L58" s="36">
        <v>45308</v>
      </c>
      <c r="M58" s="233">
        <v>0</v>
      </c>
      <c r="N58" s="232">
        <f t="shared" si="4"/>
        <v>225</v>
      </c>
      <c r="O58" s="27">
        <v>225</v>
      </c>
      <c r="P58" s="228">
        <f t="shared" si="2"/>
        <v>0</v>
      </c>
      <c r="Q58" s="41"/>
    </row>
    <row r="59" spans="1:17" ht="15.6" x14ac:dyDescent="0.3">
      <c r="A59" s="126">
        <v>56</v>
      </c>
      <c r="B59" s="142">
        <f t="shared" si="5"/>
        <v>3294</v>
      </c>
      <c r="C59" s="128"/>
      <c r="D59" s="34">
        <f t="shared" si="3"/>
        <v>3294</v>
      </c>
      <c r="E59" s="144">
        <v>45309</v>
      </c>
      <c r="F59" s="37">
        <v>3294</v>
      </c>
      <c r="G59" s="145">
        <v>45310</v>
      </c>
      <c r="H59" s="76">
        <f t="shared" si="1"/>
        <v>0</v>
      </c>
      <c r="K59" s="134"/>
      <c r="L59" s="36">
        <v>45309</v>
      </c>
      <c r="M59" s="233">
        <v>0</v>
      </c>
      <c r="N59" s="232">
        <f t="shared" si="4"/>
        <v>225</v>
      </c>
      <c r="O59" s="27">
        <v>225</v>
      </c>
      <c r="P59" s="228">
        <f t="shared" si="2"/>
        <v>0</v>
      </c>
      <c r="Q59" s="41"/>
    </row>
    <row r="60" spans="1:17" ht="15.6" x14ac:dyDescent="0.3">
      <c r="A60" s="126">
        <v>57</v>
      </c>
      <c r="B60" s="142">
        <f t="shared" si="5"/>
        <v>3294</v>
      </c>
      <c r="C60" s="128"/>
      <c r="D60" s="34">
        <f t="shared" si="3"/>
        <v>3294</v>
      </c>
      <c r="E60" s="144">
        <v>45310</v>
      </c>
      <c r="F60" s="37">
        <v>3294</v>
      </c>
      <c r="G60" s="145">
        <v>45311</v>
      </c>
      <c r="H60" s="76">
        <f t="shared" si="1"/>
        <v>0</v>
      </c>
      <c r="K60" s="134"/>
      <c r="L60" s="36">
        <v>45310</v>
      </c>
      <c r="M60" s="233">
        <v>0</v>
      </c>
      <c r="N60" s="232">
        <f t="shared" si="4"/>
        <v>225</v>
      </c>
      <c r="O60" s="27">
        <v>225</v>
      </c>
      <c r="P60" s="228">
        <f t="shared" si="2"/>
        <v>0</v>
      </c>
      <c r="Q60" s="41"/>
    </row>
    <row r="61" spans="1:17" ht="15.6" x14ac:dyDescent="0.3">
      <c r="A61" s="126">
        <v>58</v>
      </c>
      <c r="B61" s="142">
        <f t="shared" si="5"/>
        <v>3294</v>
      </c>
      <c r="C61" s="128"/>
      <c r="D61" s="34">
        <f t="shared" si="3"/>
        <v>3294</v>
      </c>
      <c r="E61" s="144">
        <v>45311</v>
      </c>
      <c r="F61" s="37">
        <v>3294</v>
      </c>
      <c r="G61" s="145">
        <v>45312</v>
      </c>
      <c r="H61" s="76">
        <f t="shared" si="1"/>
        <v>0</v>
      </c>
      <c r="K61" s="134"/>
      <c r="L61" s="36">
        <v>45311</v>
      </c>
      <c r="M61" s="233">
        <v>0</v>
      </c>
      <c r="N61" s="232">
        <f t="shared" si="4"/>
        <v>225</v>
      </c>
      <c r="O61" s="27">
        <v>225</v>
      </c>
      <c r="P61" s="228">
        <f t="shared" si="2"/>
        <v>0</v>
      </c>
      <c r="Q61" s="41"/>
    </row>
    <row r="62" spans="1:17" ht="15.6" x14ac:dyDescent="0.3">
      <c r="A62" s="126">
        <v>59</v>
      </c>
      <c r="B62" s="142">
        <f t="shared" si="5"/>
        <v>3294</v>
      </c>
      <c r="C62" s="128"/>
      <c r="D62" s="34">
        <f t="shared" si="3"/>
        <v>3294</v>
      </c>
      <c r="E62" s="144">
        <v>45312</v>
      </c>
      <c r="F62" s="37">
        <v>3294</v>
      </c>
      <c r="G62" s="145">
        <v>45313</v>
      </c>
      <c r="H62" s="76">
        <f t="shared" si="1"/>
        <v>0</v>
      </c>
      <c r="K62" s="134"/>
      <c r="L62" s="36">
        <v>45312</v>
      </c>
      <c r="M62" s="233">
        <v>0</v>
      </c>
      <c r="N62" s="232">
        <f t="shared" si="4"/>
        <v>225</v>
      </c>
      <c r="O62" s="27">
        <v>225</v>
      </c>
      <c r="P62" s="228">
        <f t="shared" si="2"/>
        <v>0</v>
      </c>
      <c r="Q62" s="41"/>
    </row>
    <row r="63" spans="1:17" ht="15.6" x14ac:dyDescent="0.3">
      <c r="A63" s="126">
        <v>60</v>
      </c>
      <c r="B63" s="142">
        <f t="shared" si="5"/>
        <v>3294</v>
      </c>
      <c r="C63" s="128"/>
      <c r="D63" s="34">
        <f t="shared" si="3"/>
        <v>3294</v>
      </c>
      <c r="E63" s="144">
        <v>45313</v>
      </c>
      <c r="F63" s="37">
        <v>3294</v>
      </c>
      <c r="G63" s="145">
        <v>45314</v>
      </c>
      <c r="H63" s="76">
        <f t="shared" si="1"/>
        <v>0</v>
      </c>
      <c r="K63" s="134"/>
      <c r="L63" s="36">
        <v>45313</v>
      </c>
      <c r="M63" s="233">
        <v>0</v>
      </c>
      <c r="N63" s="232">
        <f t="shared" si="4"/>
        <v>225</v>
      </c>
      <c r="O63" s="27">
        <v>180</v>
      </c>
      <c r="P63" s="228">
        <f t="shared" si="2"/>
        <v>45</v>
      </c>
      <c r="Q63" s="41"/>
    </row>
    <row r="64" spans="1:17" ht="15.6" x14ac:dyDescent="0.3">
      <c r="A64" s="126">
        <v>61</v>
      </c>
      <c r="B64" s="142">
        <f t="shared" si="5"/>
        <v>3298</v>
      </c>
      <c r="C64" s="128"/>
      <c r="D64" s="34">
        <f t="shared" si="3"/>
        <v>3294</v>
      </c>
      <c r="E64" s="144">
        <v>45314</v>
      </c>
      <c r="F64" s="37">
        <v>3298</v>
      </c>
      <c r="G64" s="145">
        <v>45315</v>
      </c>
      <c r="H64" s="76">
        <f t="shared" si="1"/>
        <v>4</v>
      </c>
      <c r="K64" s="134"/>
      <c r="L64" s="36">
        <v>45314</v>
      </c>
      <c r="M64" s="233">
        <v>0</v>
      </c>
      <c r="N64" s="232">
        <f t="shared" si="4"/>
        <v>180</v>
      </c>
      <c r="O64" s="27">
        <v>162</v>
      </c>
      <c r="P64" s="228">
        <f t="shared" si="2"/>
        <v>18</v>
      </c>
      <c r="Q64" s="41"/>
    </row>
    <row r="65" spans="1:17" ht="15.6" x14ac:dyDescent="0.3">
      <c r="A65" s="126">
        <v>62</v>
      </c>
      <c r="B65" s="142">
        <f t="shared" si="5"/>
        <v>3298</v>
      </c>
      <c r="C65" s="128"/>
      <c r="D65" s="34">
        <f t="shared" si="3"/>
        <v>3298</v>
      </c>
      <c r="E65" s="144">
        <v>45315</v>
      </c>
      <c r="F65" s="37">
        <v>3298</v>
      </c>
      <c r="G65" s="145">
        <v>45316</v>
      </c>
      <c r="H65" s="76">
        <f t="shared" si="1"/>
        <v>0</v>
      </c>
      <c r="K65" s="134"/>
      <c r="L65" s="36">
        <v>45315</v>
      </c>
      <c r="M65" s="233">
        <v>0</v>
      </c>
      <c r="N65" s="232">
        <f t="shared" si="4"/>
        <v>162</v>
      </c>
      <c r="O65" s="27">
        <v>162</v>
      </c>
      <c r="P65" s="228">
        <f t="shared" si="2"/>
        <v>0</v>
      </c>
      <c r="Q65" s="41"/>
    </row>
    <row r="66" spans="1:17" ht="15.6" x14ac:dyDescent="0.3">
      <c r="A66" s="126">
        <v>63</v>
      </c>
      <c r="B66" s="142">
        <f t="shared" si="5"/>
        <v>3298</v>
      </c>
      <c r="C66" s="128"/>
      <c r="D66" s="34">
        <f t="shared" si="3"/>
        <v>3298</v>
      </c>
      <c r="E66" s="144">
        <v>45316</v>
      </c>
      <c r="F66" s="37">
        <v>3298</v>
      </c>
      <c r="G66" s="145">
        <v>45317</v>
      </c>
      <c r="H66" s="76">
        <f t="shared" si="1"/>
        <v>0</v>
      </c>
      <c r="K66" s="134"/>
      <c r="L66" s="36">
        <v>45316</v>
      </c>
      <c r="M66" s="233">
        <v>0</v>
      </c>
      <c r="N66" s="232">
        <f t="shared" si="4"/>
        <v>162</v>
      </c>
      <c r="O66" s="27">
        <v>153</v>
      </c>
      <c r="P66" s="228">
        <f t="shared" si="2"/>
        <v>9</v>
      </c>
      <c r="Q66" s="41"/>
    </row>
    <row r="67" spans="1:17" ht="15.6" x14ac:dyDescent="0.3">
      <c r="A67" s="126">
        <v>64</v>
      </c>
      <c r="B67" s="142">
        <f t="shared" si="5"/>
        <v>3298</v>
      </c>
      <c r="C67" s="128"/>
      <c r="D67" s="34">
        <f t="shared" si="3"/>
        <v>3298</v>
      </c>
      <c r="E67" s="144">
        <v>45317</v>
      </c>
      <c r="F67" s="37">
        <v>3298</v>
      </c>
      <c r="G67" s="145">
        <v>45318</v>
      </c>
      <c r="H67" s="76">
        <f t="shared" si="1"/>
        <v>0</v>
      </c>
      <c r="K67" s="134"/>
      <c r="L67" s="36">
        <v>45317</v>
      </c>
      <c r="M67" s="233">
        <v>0</v>
      </c>
      <c r="N67" s="232">
        <f t="shared" si="4"/>
        <v>153</v>
      </c>
      <c r="O67" s="27">
        <v>90</v>
      </c>
      <c r="P67" s="228">
        <f t="shared" si="2"/>
        <v>63</v>
      </c>
      <c r="Q67" s="41"/>
    </row>
    <row r="68" spans="1:17" ht="15.6" x14ac:dyDescent="0.3">
      <c r="A68" s="126">
        <v>65</v>
      </c>
      <c r="B68" s="142">
        <f t="shared" si="5"/>
        <v>3298</v>
      </c>
      <c r="C68" s="128"/>
      <c r="D68" s="34">
        <f t="shared" si="3"/>
        <v>3298</v>
      </c>
      <c r="E68" s="144">
        <v>45318</v>
      </c>
      <c r="F68" s="37">
        <v>3298</v>
      </c>
      <c r="G68" s="145">
        <v>45319</v>
      </c>
      <c r="H68" s="76">
        <f t="shared" si="1"/>
        <v>0</v>
      </c>
      <c r="K68" s="134"/>
      <c r="L68" s="36">
        <v>45318</v>
      </c>
      <c r="M68" s="233">
        <v>420</v>
      </c>
      <c r="N68" s="232">
        <f t="shared" si="4"/>
        <v>90</v>
      </c>
      <c r="O68" s="27">
        <v>630</v>
      </c>
      <c r="P68" s="228">
        <v>0</v>
      </c>
      <c r="Q68" s="41"/>
    </row>
    <row r="69" spans="1:17" ht="15.6" x14ac:dyDescent="0.3">
      <c r="A69" s="126">
        <v>66</v>
      </c>
      <c r="B69" s="142">
        <f t="shared" si="5"/>
        <v>3298</v>
      </c>
      <c r="C69" s="128"/>
      <c r="D69" s="34">
        <f t="shared" si="3"/>
        <v>3298</v>
      </c>
      <c r="E69" s="144">
        <v>45319</v>
      </c>
      <c r="F69" s="37">
        <v>3298</v>
      </c>
      <c r="G69" s="145">
        <v>45320</v>
      </c>
      <c r="H69" s="76">
        <f t="shared" si="1"/>
        <v>0</v>
      </c>
      <c r="K69" s="134"/>
      <c r="L69" s="36">
        <v>45319</v>
      </c>
      <c r="M69" s="233">
        <v>0</v>
      </c>
      <c r="N69" s="232">
        <f t="shared" si="4"/>
        <v>630</v>
      </c>
      <c r="O69" s="27">
        <v>630</v>
      </c>
      <c r="P69" s="228">
        <f t="shared" ref="P69:P126" si="6">M69+N69-O69</f>
        <v>0</v>
      </c>
      <c r="Q69" s="41"/>
    </row>
    <row r="70" spans="1:17" ht="15.6" x14ac:dyDescent="0.3">
      <c r="A70" s="126">
        <v>67</v>
      </c>
      <c r="B70" s="142">
        <f t="shared" si="5"/>
        <v>3298</v>
      </c>
      <c r="C70" s="128"/>
      <c r="D70" s="34">
        <f t="shared" si="3"/>
        <v>3298</v>
      </c>
      <c r="E70" s="144">
        <v>45320</v>
      </c>
      <c r="F70" s="37">
        <v>3298</v>
      </c>
      <c r="G70" s="145">
        <v>45321</v>
      </c>
      <c r="H70" s="76">
        <f t="shared" si="1"/>
        <v>0</v>
      </c>
      <c r="K70" s="134"/>
      <c r="L70" s="36">
        <v>45320</v>
      </c>
      <c r="M70" s="233">
        <v>0</v>
      </c>
      <c r="N70" s="232">
        <f t="shared" si="4"/>
        <v>630</v>
      </c>
      <c r="O70" s="27">
        <v>630</v>
      </c>
      <c r="P70" s="228">
        <f t="shared" si="6"/>
        <v>0</v>
      </c>
      <c r="Q70" s="41"/>
    </row>
    <row r="71" spans="1:17" ht="15.6" x14ac:dyDescent="0.3">
      <c r="A71" s="126">
        <v>68</v>
      </c>
      <c r="B71" s="142">
        <f t="shared" si="5"/>
        <v>3298</v>
      </c>
      <c r="C71" s="128"/>
      <c r="D71" s="34">
        <f t="shared" si="3"/>
        <v>3298</v>
      </c>
      <c r="E71" s="144">
        <v>45321</v>
      </c>
      <c r="F71" s="37">
        <v>3298</v>
      </c>
      <c r="G71" s="145">
        <v>45322</v>
      </c>
      <c r="H71" s="76">
        <f t="shared" si="1"/>
        <v>0</v>
      </c>
      <c r="K71" s="134"/>
      <c r="L71" s="36">
        <v>45321</v>
      </c>
      <c r="M71" s="233">
        <v>0</v>
      </c>
      <c r="N71" s="232">
        <f t="shared" si="4"/>
        <v>630</v>
      </c>
      <c r="O71" s="27">
        <v>585</v>
      </c>
      <c r="P71" s="228">
        <f t="shared" si="6"/>
        <v>45</v>
      </c>
      <c r="Q71" s="41"/>
    </row>
    <row r="72" spans="1:17" ht="15.6" x14ac:dyDescent="0.3">
      <c r="A72" s="126">
        <v>69</v>
      </c>
      <c r="B72" s="142">
        <f t="shared" si="5"/>
        <v>3298</v>
      </c>
      <c r="C72" s="128"/>
      <c r="D72" s="34">
        <f t="shared" si="3"/>
        <v>3298</v>
      </c>
      <c r="E72" s="144">
        <v>45322</v>
      </c>
      <c r="F72" s="37">
        <v>3298</v>
      </c>
      <c r="G72" s="145">
        <v>45323</v>
      </c>
      <c r="H72" s="76">
        <f t="shared" si="1"/>
        <v>0</v>
      </c>
      <c r="K72" s="134"/>
      <c r="L72" s="36">
        <v>45322</v>
      </c>
      <c r="M72" s="233">
        <v>0</v>
      </c>
      <c r="N72" s="232">
        <f t="shared" si="4"/>
        <v>585</v>
      </c>
      <c r="O72" s="27">
        <v>540</v>
      </c>
      <c r="P72" s="228">
        <f t="shared" si="6"/>
        <v>45</v>
      </c>
      <c r="Q72" s="41"/>
    </row>
    <row r="73" spans="1:17" ht="15.6" x14ac:dyDescent="0.3">
      <c r="A73" s="126">
        <v>70</v>
      </c>
      <c r="B73" s="142">
        <f t="shared" si="5"/>
        <v>3298</v>
      </c>
      <c r="C73" s="128"/>
      <c r="D73" s="34">
        <f t="shared" si="3"/>
        <v>3298</v>
      </c>
      <c r="E73" s="144">
        <v>45323</v>
      </c>
      <c r="F73" s="37">
        <v>3298</v>
      </c>
      <c r="G73" s="145">
        <v>45324</v>
      </c>
      <c r="H73" s="76">
        <f t="shared" si="1"/>
        <v>0</v>
      </c>
      <c r="K73" s="134"/>
      <c r="L73" s="36">
        <v>45323</v>
      </c>
      <c r="M73" s="233">
        <v>0</v>
      </c>
      <c r="N73" s="232">
        <f t="shared" si="4"/>
        <v>540</v>
      </c>
      <c r="O73" s="27">
        <v>504</v>
      </c>
      <c r="P73" s="228">
        <f t="shared" si="6"/>
        <v>36</v>
      </c>
      <c r="Q73" s="41"/>
    </row>
    <row r="74" spans="1:17" ht="15.6" x14ac:dyDescent="0.3">
      <c r="A74" s="126">
        <v>71</v>
      </c>
      <c r="B74" s="142">
        <f t="shared" si="5"/>
        <v>3299</v>
      </c>
      <c r="C74" s="128"/>
      <c r="D74" s="34">
        <f t="shared" si="3"/>
        <v>3298</v>
      </c>
      <c r="E74" s="144">
        <v>45324</v>
      </c>
      <c r="F74" s="37">
        <v>3299</v>
      </c>
      <c r="G74" s="145">
        <v>45325</v>
      </c>
      <c r="H74" s="76">
        <f t="shared" si="1"/>
        <v>1</v>
      </c>
      <c r="K74" s="134"/>
      <c r="L74" s="36">
        <v>45324</v>
      </c>
      <c r="M74" s="233">
        <v>0</v>
      </c>
      <c r="N74" s="232">
        <f t="shared" si="4"/>
        <v>504</v>
      </c>
      <c r="O74" s="27">
        <v>456</v>
      </c>
      <c r="P74" s="228">
        <f t="shared" si="6"/>
        <v>48</v>
      </c>
      <c r="Q74" s="41"/>
    </row>
    <row r="75" spans="1:17" ht="15.6" x14ac:dyDescent="0.3">
      <c r="A75" s="126">
        <v>72</v>
      </c>
      <c r="B75" s="142">
        <f t="shared" si="5"/>
        <v>3307</v>
      </c>
      <c r="C75" s="128"/>
      <c r="D75" s="34">
        <f t="shared" si="3"/>
        <v>3299</v>
      </c>
      <c r="E75" s="144">
        <v>45325</v>
      </c>
      <c r="F75" s="37">
        <v>3307</v>
      </c>
      <c r="G75" s="145">
        <v>45326</v>
      </c>
      <c r="H75" s="76">
        <f t="shared" si="1"/>
        <v>8</v>
      </c>
      <c r="K75" s="134"/>
      <c r="L75" s="36">
        <v>45325</v>
      </c>
      <c r="M75" s="233">
        <v>0</v>
      </c>
      <c r="N75" s="232">
        <f t="shared" si="4"/>
        <v>456</v>
      </c>
      <c r="O75" s="27">
        <v>405</v>
      </c>
      <c r="P75" s="228">
        <f t="shared" si="6"/>
        <v>51</v>
      </c>
      <c r="Q75" s="41"/>
    </row>
    <row r="76" spans="1:17" ht="15.6" x14ac:dyDescent="0.3">
      <c r="A76" s="126">
        <v>73</v>
      </c>
      <c r="B76" s="142">
        <f t="shared" si="5"/>
        <v>3307</v>
      </c>
      <c r="C76" s="128"/>
      <c r="D76" s="34">
        <f t="shared" si="3"/>
        <v>3307</v>
      </c>
      <c r="E76" s="144">
        <v>45326</v>
      </c>
      <c r="F76" s="37">
        <v>3307</v>
      </c>
      <c r="G76" s="145">
        <v>45327</v>
      </c>
      <c r="H76" s="76">
        <f t="shared" si="1"/>
        <v>0</v>
      </c>
      <c r="K76" s="134"/>
      <c r="L76" s="36">
        <v>45326</v>
      </c>
      <c r="M76" s="233">
        <v>0</v>
      </c>
      <c r="N76" s="232">
        <f t="shared" si="4"/>
        <v>405</v>
      </c>
      <c r="O76" s="27">
        <v>315</v>
      </c>
      <c r="P76" s="228">
        <f t="shared" si="6"/>
        <v>90</v>
      </c>
      <c r="Q76" s="41"/>
    </row>
    <row r="77" spans="1:17" ht="15.6" x14ac:dyDescent="0.3">
      <c r="A77" s="126">
        <v>74</v>
      </c>
      <c r="B77" s="142">
        <f t="shared" si="5"/>
        <v>3307</v>
      </c>
      <c r="C77" s="128"/>
      <c r="D77" s="34">
        <f t="shared" si="3"/>
        <v>3307</v>
      </c>
      <c r="E77" s="144">
        <v>45327</v>
      </c>
      <c r="F77" s="37">
        <v>3307</v>
      </c>
      <c r="G77" s="145">
        <v>45328</v>
      </c>
      <c r="H77" s="76">
        <f t="shared" si="1"/>
        <v>0</v>
      </c>
      <c r="K77" s="134"/>
      <c r="L77" s="36">
        <v>45327</v>
      </c>
      <c r="M77" s="233">
        <v>0</v>
      </c>
      <c r="N77" s="232">
        <f t="shared" si="4"/>
        <v>315</v>
      </c>
      <c r="O77" s="27">
        <v>306</v>
      </c>
      <c r="P77" s="228">
        <f t="shared" si="6"/>
        <v>9</v>
      </c>
      <c r="Q77" s="41"/>
    </row>
    <row r="78" spans="1:17" ht="15.6" x14ac:dyDescent="0.3">
      <c r="A78" s="126">
        <v>75</v>
      </c>
      <c r="B78" s="142">
        <f t="shared" si="5"/>
        <v>3308</v>
      </c>
      <c r="C78" s="128"/>
      <c r="D78" s="34">
        <f t="shared" si="3"/>
        <v>3307</v>
      </c>
      <c r="E78" s="144">
        <v>45328</v>
      </c>
      <c r="F78" s="37">
        <v>3308</v>
      </c>
      <c r="G78" s="145">
        <v>45329</v>
      </c>
      <c r="H78" s="76">
        <f t="shared" si="1"/>
        <v>1</v>
      </c>
      <c r="K78" s="134"/>
      <c r="L78" s="36">
        <v>45328</v>
      </c>
      <c r="M78" s="233">
        <v>0</v>
      </c>
      <c r="N78" s="232">
        <f t="shared" si="4"/>
        <v>306</v>
      </c>
      <c r="O78" s="27">
        <v>288</v>
      </c>
      <c r="P78" s="228">
        <f t="shared" si="6"/>
        <v>18</v>
      </c>
      <c r="Q78" s="41"/>
    </row>
    <row r="79" spans="1:17" ht="15.6" x14ac:dyDescent="0.3">
      <c r="A79" s="126">
        <v>76</v>
      </c>
      <c r="B79" s="142">
        <f t="shared" si="5"/>
        <v>3308</v>
      </c>
      <c r="C79" s="128"/>
      <c r="D79" s="34">
        <f t="shared" si="3"/>
        <v>3308</v>
      </c>
      <c r="E79" s="144">
        <v>45329</v>
      </c>
      <c r="F79" s="37">
        <v>3308</v>
      </c>
      <c r="G79" s="145">
        <v>45330</v>
      </c>
      <c r="H79" s="76">
        <f t="shared" si="1"/>
        <v>0</v>
      </c>
      <c r="K79" s="134"/>
      <c r="L79" s="36">
        <v>45329</v>
      </c>
      <c r="M79" s="233">
        <v>0</v>
      </c>
      <c r="N79" s="232">
        <f t="shared" si="4"/>
        <v>288</v>
      </c>
      <c r="O79" s="27">
        <v>288</v>
      </c>
      <c r="P79" s="228">
        <f t="shared" si="6"/>
        <v>0</v>
      </c>
      <c r="Q79" s="41"/>
    </row>
    <row r="80" spans="1:17" ht="15.6" x14ac:dyDescent="0.3">
      <c r="A80" s="126">
        <v>77</v>
      </c>
      <c r="B80" s="142">
        <f t="shared" si="5"/>
        <v>3308</v>
      </c>
      <c r="C80" s="128"/>
      <c r="D80" s="34">
        <f t="shared" si="3"/>
        <v>3308</v>
      </c>
      <c r="E80" s="144">
        <v>45330</v>
      </c>
      <c r="F80" s="37">
        <v>3308</v>
      </c>
      <c r="G80" s="145">
        <v>45331</v>
      </c>
      <c r="H80" s="76">
        <f t="shared" si="1"/>
        <v>0</v>
      </c>
      <c r="K80" s="134"/>
      <c r="L80" s="36">
        <v>45330</v>
      </c>
      <c r="M80" s="233">
        <v>0</v>
      </c>
      <c r="N80" s="232">
        <f t="shared" si="4"/>
        <v>288</v>
      </c>
      <c r="O80" s="27">
        <v>288</v>
      </c>
      <c r="P80" s="228">
        <f t="shared" si="6"/>
        <v>0</v>
      </c>
      <c r="Q80" s="41"/>
    </row>
    <row r="81" spans="1:17" ht="15.6" x14ac:dyDescent="0.3">
      <c r="A81" s="126">
        <v>78</v>
      </c>
      <c r="B81" s="142">
        <f t="shared" si="5"/>
        <v>3308</v>
      </c>
      <c r="C81" s="128"/>
      <c r="D81" s="34">
        <f t="shared" si="3"/>
        <v>3308</v>
      </c>
      <c r="E81" s="144">
        <v>45331</v>
      </c>
      <c r="F81" s="37">
        <v>3308</v>
      </c>
      <c r="G81" s="145">
        <v>45332</v>
      </c>
      <c r="H81" s="76">
        <f t="shared" si="1"/>
        <v>0</v>
      </c>
      <c r="K81" s="134"/>
      <c r="L81" s="36">
        <v>45331</v>
      </c>
      <c r="M81" s="233">
        <v>0</v>
      </c>
      <c r="N81" s="232">
        <f t="shared" si="4"/>
        <v>288</v>
      </c>
      <c r="O81" s="27">
        <v>288</v>
      </c>
      <c r="P81" s="228">
        <f t="shared" si="6"/>
        <v>0</v>
      </c>
      <c r="Q81" s="41"/>
    </row>
    <row r="82" spans="1:17" ht="15.6" x14ac:dyDescent="0.3">
      <c r="A82" s="126">
        <v>79</v>
      </c>
      <c r="B82" s="142">
        <f t="shared" si="5"/>
        <v>3308</v>
      </c>
      <c r="C82" s="128"/>
      <c r="D82" s="34">
        <f t="shared" si="3"/>
        <v>3308</v>
      </c>
      <c r="E82" s="144">
        <v>45332</v>
      </c>
      <c r="F82" s="37">
        <v>3308</v>
      </c>
      <c r="G82" s="145">
        <v>45333</v>
      </c>
      <c r="H82" s="76">
        <f t="shared" si="1"/>
        <v>0</v>
      </c>
      <c r="K82" s="134"/>
      <c r="L82" s="36">
        <v>45332</v>
      </c>
      <c r="M82" s="233">
        <v>0</v>
      </c>
      <c r="N82" s="232">
        <f t="shared" si="4"/>
        <v>288</v>
      </c>
      <c r="O82" s="27">
        <v>288</v>
      </c>
      <c r="P82" s="228">
        <f t="shared" si="6"/>
        <v>0</v>
      </c>
      <c r="Q82" s="41"/>
    </row>
    <row r="83" spans="1:17" ht="15.6" x14ac:dyDescent="0.3">
      <c r="A83" s="126">
        <v>80</v>
      </c>
      <c r="B83" s="142">
        <f t="shared" si="5"/>
        <v>3308</v>
      </c>
      <c r="C83" s="128"/>
      <c r="D83" s="34">
        <f t="shared" si="3"/>
        <v>3308</v>
      </c>
      <c r="E83" s="144">
        <v>45333</v>
      </c>
      <c r="F83" s="37">
        <v>3308</v>
      </c>
      <c r="G83" s="145">
        <v>45334</v>
      </c>
      <c r="H83" s="76">
        <f t="shared" si="1"/>
        <v>0</v>
      </c>
      <c r="K83" s="134"/>
      <c r="L83" s="36">
        <v>45333</v>
      </c>
      <c r="M83" s="233">
        <v>0</v>
      </c>
      <c r="N83" s="232">
        <f t="shared" si="4"/>
        <v>288</v>
      </c>
      <c r="O83" s="27">
        <v>252</v>
      </c>
      <c r="P83" s="228">
        <f t="shared" si="6"/>
        <v>36</v>
      </c>
      <c r="Q83" s="41"/>
    </row>
    <row r="84" spans="1:17" ht="15.6" x14ac:dyDescent="0.3">
      <c r="A84" s="126">
        <v>81</v>
      </c>
      <c r="B84" s="142">
        <f t="shared" si="5"/>
        <v>3308</v>
      </c>
      <c r="C84" s="128"/>
      <c r="D84" s="34">
        <f t="shared" si="3"/>
        <v>3308</v>
      </c>
      <c r="E84" s="144">
        <v>45334</v>
      </c>
      <c r="F84" s="37">
        <v>3308</v>
      </c>
      <c r="G84" s="145">
        <v>45335</v>
      </c>
      <c r="H84" s="76">
        <f t="shared" si="1"/>
        <v>0</v>
      </c>
      <c r="K84" s="134"/>
      <c r="L84" s="36">
        <v>45334</v>
      </c>
      <c r="M84" s="233">
        <v>0</v>
      </c>
      <c r="N84" s="232">
        <f t="shared" si="4"/>
        <v>252</v>
      </c>
      <c r="O84" s="27">
        <v>184.5</v>
      </c>
      <c r="P84" s="228">
        <f t="shared" si="6"/>
        <v>67.5</v>
      </c>
      <c r="Q84" s="41"/>
    </row>
    <row r="85" spans="1:17" ht="15.6" x14ac:dyDescent="0.3">
      <c r="A85" s="126">
        <v>82</v>
      </c>
      <c r="B85" s="142">
        <f t="shared" si="5"/>
        <v>3308</v>
      </c>
      <c r="C85" s="128"/>
      <c r="D85" s="34">
        <f t="shared" si="3"/>
        <v>3308</v>
      </c>
      <c r="E85" s="144">
        <v>45335</v>
      </c>
      <c r="F85" s="37">
        <v>3308</v>
      </c>
      <c r="G85" s="145">
        <v>45336</v>
      </c>
      <c r="H85" s="76">
        <f t="shared" si="1"/>
        <v>0</v>
      </c>
      <c r="K85" s="134"/>
      <c r="L85" s="36">
        <v>45335</v>
      </c>
      <c r="M85" s="233">
        <v>0</v>
      </c>
      <c r="N85" s="232">
        <f t="shared" si="4"/>
        <v>184.5</v>
      </c>
      <c r="O85" s="27">
        <v>184.5</v>
      </c>
      <c r="P85" s="228">
        <f t="shared" si="6"/>
        <v>0</v>
      </c>
      <c r="Q85" s="41"/>
    </row>
    <row r="86" spans="1:17" ht="15.6" x14ac:dyDescent="0.3">
      <c r="A86" s="126">
        <v>83</v>
      </c>
      <c r="B86" s="142">
        <f t="shared" si="5"/>
        <v>3308</v>
      </c>
      <c r="C86" s="128"/>
      <c r="D86" s="34">
        <f t="shared" si="3"/>
        <v>3308</v>
      </c>
      <c r="E86" s="144">
        <v>45336</v>
      </c>
      <c r="F86" s="37">
        <v>3308</v>
      </c>
      <c r="G86" s="145">
        <v>45337</v>
      </c>
      <c r="H86" s="76">
        <f t="shared" si="1"/>
        <v>0</v>
      </c>
      <c r="K86" s="134"/>
      <c r="L86" s="36">
        <v>45336</v>
      </c>
      <c r="M86" s="233">
        <v>0</v>
      </c>
      <c r="N86" s="232">
        <f t="shared" si="4"/>
        <v>184.5</v>
      </c>
      <c r="O86" s="27">
        <v>175.5</v>
      </c>
      <c r="P86" s="228">
        <f t="shared" si="6"/>
        <v>9</v>
      </c>
      <c r="Q86" s="41"/>
    </row>
    <row r="87" spans="1:17" ht="15.6" x14ac:dyDescent="0.3">
      <c r="A87" s="126">
        <v>84</v>
      </c>
      <c r="B87" s="142">
        <f t="shared" si="5"/>
        <v>3308</v>
      </c>
      <c r="C87" s="128"/>
      <c r="D87" s="34">
        <f t="shared" si="3"/>
        <v>3308</v>
      </c>
      <c r="E87" s="144">
        <v>45337</v>
      </c>
      <c r="F87" s="37">
        <v>3308</v>
      </c>
      <c r="G87" s="145">
        <v>45338</v>
      </c>
      <c r="H87" s="76">
        <f t="shared" si="1"/>
        <v>0</v>
      </c>
      <c r="K87" s="134"/>
      <c r="L87" s="36">
        <v>45337</v>
      </c>
      <c r="M87" s="233">
        <v>0</v>
      </c>
      <c r="N87" s="232">
        <f t="shared" si="4"/>
        <v>175.5</v>
      </c>
      <c r="O87" s="27">
        <v>108</v>
      </c>
      <c r="P87" s="228">
        <f t="shared" si="6"/>
        <v>67.5</v>
      </c>
      <c r="Q87" s="41"/>
    </row>
    <row r="88" spans="1:17" ht="15.6" x14ac:dyDescent="0.3">
      <c r="A88" s="126">
        <v>85</v>
      </c>
      <c r="B88" s="142">
        <f t="shared" si="5"/>
        <v>3308</v>
      </c>
      <c r="C88" s="128"/>
      <c r="D88" s="34">
        <f t="shared" si="3"/>
        <v>3308</v>
      </c>
      <c r="E88" s="144">
        <v>45338</v>
      </c>
      <c r="F88" s="37">
        <v>3308</v>
      </c>
      <c r="G88" s="145">
        <v>45339</v>
      </c>
      <c r="H88" s="76">
        <f t="shared" si="1"/>
        <v>0</v>
      </c>
      <c r="K88" s="134"/>
      <c r="L88" s="36">
        <v>45338</v>
      </c>
      <c r="M88" s="233">
        <v>0</v>
      </c>
      <c r="N88" s="232">
        <f t="shared" si="4"/>
        <v>108</v>
      </c>
      <c r="O88" s="27">
        <v>90</v>
      </c>
      <c r="P88" s="228">
        <f t="shared" si="6"/>
        <v>18</v>
      </c>
      <c r="Q88" s="41"/>
    </row>
    <row r="89" spans="1:17" ht="15.6" x14ac:dyDescent="0.3">
      <c r="A89" s="126">
        <v>86</v>
      </c>
      <c r="B89" s="142">
        <f t="shared" si="5"/>
        <v>3308</v>
      </c>
      <c r="C89" s="128"/>
      <c r="D89" s="34">
        <f t="shared" si="3"/>
        <v>3308</v>
      </c>
      <c r="E89" s="144">
        <v>45339</v>
      </c>
      <c r="F89" s="37">
        <v>3308</v>
      </c>
      <c r="G89" s="145">
        <v>45340</v>
      </c>
      <c r="H89" s="76">
        <f t="shared" si="1"/>
        <v>0</v>
      </c>
      <c r="K89" s="134"/>
      <c r="L89" s="36">
        <v>45339</v>
      </c>
      <c r="M89" s="233">
        <v>0</v>
      </c>
      <c r="N89" s="232">
        <f t="shared" si="4"/>
        <v>90</v>
      </c>
      <c r="O89" s="27">
        <v>18</v>
      </c>
      <c r="P89" s="228">
        <f t="shared" si="6"/>
        <v>72</v>
      </c>
      <c r="Q89" s="41"/>
    </row>
    <row r="90" spans="1:17" ht="15.6" x14ac:dyDescent="0.3">
      <c r="A90" s="126">
        <v>87</v>
      </c>
      <c r="B90" s="142">
        <f t="shared" si="5"/>
        <v>3308</v>
      </c>
      <c r="C90" s="128"/>
      <c r="D90" s="34">
        <f t="shared" si="3"/>
        <v>3308</v>
      </c>
      <c r="E90" s="144">
        <v>45340</v>
      </c>
      <c r="F90" s="37">
        <v>3308</v>
      </c>
      <c r="G90" s="145">
        <v>45341</v>
      </c>
      <c r="H90" s="76">
        <f t="shared" si="1"/>
        <v>0</v>
      </c>
      <c r="K90" s="134"/>
      <c r="L90" s="36">
        <v>45340</v>
      </c>
      <c r="M90" s="233">
        <v>400</v>
      </c>
      <c r="N90" s="232">
        <f t="shared" si="4"/>
        <v>18</v>
      </c>
      <c r="O90" s="27">
        <v>414</v>
      </c>
      <c r="P90" s="228">
        <f t="shared" si="6"/>
        <v>4</v>
      </c>
      <c r="Q90" s="41"/>
    </row>
    <row r="91" spans="1:17" ht="15.6" x14ac:dyDescent="0.3">
      <c r="A91" s="126">
        <v>88</v>
      </c>
      <c r="B91" s="142">
        <f t="shared" si="5"/>
        <v>3308</v>
      </c>
      <c r="C91" s="128"/>
      <c r="D91" s="34">
        <f t="shared" si="3"/>
        <v>3308</v>
      </c>
      <c r="E91" s="144">
        <v>45341</v>
      </c>
      <c r="F91" s="37">
        <v>3308</v>
      </c>
      <c r="G91" s="145">
        <v>45342</v>
      </c>
      <c r="H91" s="76">
        <f t="shared" si="1"/>
        <v>0</v>
      </c>
      <c r="K91" s="134"/>
      <c r="L91" s="36">
        <v>45341</v>
      </c>
      <c r="M91" s="233">
        <v>0</v>
      </c>
      <c r="N91" s="232">
        <f t="shared" si="4"/>
        <v>414</v>
      </c>
      <c r="O91" s="27">
        <v>396</v>
      </c>
      <c r="P91" s="228">
        <f t="shared" si="6"/>
        <v>18</v>
      </c>
      <c r="Q91" s="41"/>
    </row>
    <row r="92" spans="1:17" ht="15.6" x14ac:dyDescent="0.3">
      <c r="A92" s="126">
        <v>89</v>
      </c>
      <c r="B92" s="142">
        <f t="shared" si="5"/>
        <v>3308</v>
      </c>
      <c r="C92" s="128"/>
      <c r="D92" s="34">
        <f t="shared" si="3"/>
        <v>3308</v>
      </c>
      <c r="E92" s="144">
        <v>45342</v>
      </c>
      <c r="F92" s="37">
        <v>3308</v>
      </c>
      <c r="G92" s="145">
        <v>45343</v>
      </c>
      <c r="H92" s="76">
        <f t="shared" si="1"/>
        <v>0</v>
      </c>
      <c r="K92" s="134"/>
      <c r="L92" s="36">
        <v>45342</v>
      </c>
      <c r="M92" s="233">
        <v>0</v>
      </c>
      <c r="N92" s="232">
        <f t="shared" si="4"/>
        <v>396</v>
      </c>
      <c r="O92" s="27">
        <v>360</v>
      </c>
      <c r="P92" s="228">
        <f t="shared" si="6"/>
        <v>36</v>
      </c>
      <c r="Q92" s="41"/>
    </row>
    <row r="93" spans="1:17" ht="15.6" x14ac:dyDescent="0.3">
      <c r="A93" s="126">
        <v>90</v>
      </c>
      <c r="B93" s="142">
        <f t="shared" si="5"/>
        <v>3308</v>
      </c>
      <c r="C93" s="128"/>
      <c r="D93" s="34">
        <f t="shared" si="3"/>
        <v>3308</v>
      </c>
      <c r="E93" s="144">
        <v>45343</v>
      </c>
      <c r="F93" s="37">
        <v>3308</v>
      </c>
      <c r="G93" s="145">
        <v>45344</v>
      </c>
      <c r="H93" s="76">
        <f t="shared" si="1"/>
        <v>0</v>
      </c>
      <c r="K93" s="134"/>
      <c r="L93" s="36">
        <v>45343</v>
      </c>
      <c r="M93" s="233">
        <v>0</v>
      </c>
      <c r="N93" s="232">
        <f t="shared" si="4"/>
        <v>360</v>
      </c>
      <c r="O93" s="27">
        <v>306</v>
      </c>
      <c r="P93" s="228">
        <f t="shared" si="6"/>
        <v>54</v>
      </c>
      <c r="Q93" s="41"/>
    </row>
    <row r="94" spans="1:17" ht="15.6" x14ac:dyDescent="0.3">
      <c r="A94" s="126">
        <v>91</v>
      </c>
      <c r="B94" s="142">
        <f t="shared" si="5"/>
        <v>3308</v>
      </c>
      <c r="C94" s="128"/>
      <c r="D94" s="34">
        <f t="shared" si="3"/>
        <v>3308</v>
      </c>
      <c r="E94" s="144">
        <v>45344</v>
      </c>
      <c r="F94" s="37">
        <v>3308</v>
      </c>
      <c r="G94" s="145">
        <v>45345</v>
      </c>
      <c r="H94" s="76">
        <f t="shared" si="1"/>
        <v>0</v>
      </c>
      <c r="K94" s="134"/>
      <c r="L94" s="36">
        <v>45344</v>
      </c>
      <c r="M94" s="233">
        <v>0</v>
      </c>
      <c r="N94" s="232">
        <f t="shared" si="4"/>
        <v>306</v>
      </c>
      <c r="O94" s="27">
        <v>270</v>
      </c>
      <c r="P94" s="228">
        <f t="shared" si="6"/>
        <v>36</v>
      </c>
      <c r="Q94" s="41"/>
    </row>
    <row r="95" spans="1:17" ht="15.6" x14ac:dyDescent="0.3">
      <c r="A95" s="126">
        <v>92</v>
      </c>
      <c r="B95" s="142">
        <f t="shared" si="5"/>
        <v>3308</v>
      </c>
      <c r="C95" s="128"/>
      <c r="D95" s="34">
        <f t="shared" si="3"/>
        <v>3308</v>
      </c>
      <c r="E95" s="144">
        <v>45345</v>
      </c>
      <c r="F95" s="37">
        <v>3308</v>
      </c>
      <c r="G95" s="145">
        <v>45346</v>
      </c>
      <c r="H95" s="76">
        <f t="shared" si="1"/>
        <v>0</v>
      </c>
      <c r="K95" s="134"/>
      <c r="L95" s="36">
        <v>45345</v>
      </c>
      <c r="M95" s="233">
        <v>0</v>
      </c>
      <c r="N95" s="232">
        <f t="shared" si="4"/>
        <v>270</v>
      </c>
      <c r="O95" s="27">
        <v>234</v>
      </c>
      <c r="P95" s="228">
        <f t="shared" si="6"/>
        <v>36</v>
      </c>
      <c r="Q95" s="41"/>
    </row>
    <row r="96" spans="1:17" ht="15.6" x14ac:dyDescent="0.3">
      <c r="A96" s="126">
        <v>93</v>
      </c>
      <c r="B96" s="142">
        <f t="shared" si="5"/>
        <v>3308</v>
      </c>
      <c r="C96" s="128"/>
      <c r="D96" s="34">
        <f t="shared" si="3"/>
        <v>3308</v>
      </c>
      <c r="E96" s="144">
        <v>45346</v>
      </c>
      <c r="F96" s="37">
        <v>3308</v>
      </c>
      <c r="G96" s="145">
        <v>45347</v>
      </c>
      <c r="H96" s="76">
        <f t="shared" si="1"/>
        <v>0</v>
      </c>
      <c r="K96" s="134"/>
      <c r="L96" s="36">
        <v>45346</v>
      </c>
      <c r="M96" s="233">
        <v>0</v>
      </c>
      <c r="N96" s="232">
        <f t="shared" si="4"/>
        <v>234</v>
      </c>
      <c r="O96" s="27">
        <v>180</v>
      </c>
      <c r="P96" s="228">
        <f t="shared" si="6"/>
        <v>54</v>
      </c>
      <c r="Q96" s="41"/>
    </row>
    <row r="97" spans="1:17" ht="15.6" x14ac:dyDescent="0.3">
      <c r="A97" s="126">
        <v>94</v>
      </c>
      <c r="B97" s="142">
        <f t="shared" si="5"/>
        <v>3308</v>
      </c>
      <c r="C97" s="128"/>
      <c r="D97" s="34">
        <f t="shared" si="3"/>
        <v>3308</v>
      </c>
      <c r="E97" s="144">
        <v>45347</v>
      </c>
      <c r="F97" s="37">
        <v>3308</v>
      </c>
      <c r="G97" s="145">
        <v>45348</v>
      </c>
      <c r="H97" s="76">
        <f t="shared" si="1"/>
        <v>0</v>
      </c>
      <c r="K97" s="134"/>
      <c r="L97" s="36">
        <v>45347</v>
      </c>
      <c r="M97" s="233">
        <v>0</v>
      </c>
      <c r="N97" s="232">
        <f t="shared" si="4"/>
        <v>180</v>
      </c>
      <c r="O97" s="27">
        <v>135</v>
      </c>
      <c r="P97" s="228">
        <f t="shared" si="6"/>
        <v>45</v>
      </c>
      <c r="Q97" s="41"/>
    </row>
    <row r="98" spans="1:17" ht="15.6" x14ac:dyDescent="0.3">
      <c r="A98" s="126">
        <v>95</v>
      </c>
      <c r="B98" s="142">
        <f t="shared" si="5"/>
        <v>3308</v>
      </c>
      <c r="C98" s="128"/>
      <c r="D98" s="34">
        <f t="shared" si="3"/>
        <v>3308</v>
      </c>
      <c r="E98" s="144">
        <v>45348</v>
      </c>
      <c r="F98" s="37">
        <v>3308</v>
      </c>
      <c r="G98" s="145">
        <v>45349</v>
      </c>
      <c r="H98" s="76">
        <f t="shared" si="1"/>
        <v>0</v>
      </c>
      <c r="K98" s="134"/>
      <c r="L98" s="36">
        <v>45348</v>
      </c>
      <c r="M98" s="233">
        <v>0</v>
      </c>
      <c r="N98" s="232">
        <f t="shared" si="4"/>
        <v>135</v>
      </c>
      <c r="O98" s="27">
        <v>99</v>
      </c>
      <c r="P98" s="228">
        <f t="shared" si="6"/>
        <v>36</v>
      </c>
      <c r="Q98" s="41"/>
    </row>
    <row r="99" spans="1:17" ht="15.6" x14ac:dyDescent="0.3">
      <c r="A99" s="126">
        <v>96</v>
      </c>
      <c r="B99" s="142">
        <f t="shared" si="5"/>
        <v>3308</v>
      </c>
      <c r="C99" s="128"/>
      <c r="D99" s="34">
        <f t="shared" si="3"/>
        <v>3308</v>
      </c>
      <c r="E99" s="144">
        <v>45349</v>
      </c>
      <c r="F99" s="37">
        <v>3308</v>
      </c>
      <c r="G99" s="145">
        <v>45350</v>
      </c>
      <c r="H99" s="76">
        <f t="shared" si="1"/>
        <v>0</v>
      </c>
      <c r="K99" s="134"/>
      <c r="L99" s="36">
        <v>45349</v>
      </c>
      <c r="M99" s="233">
        <v>195</v>
      </c>
      <c r="N99" s="232">
        <f t="shared" si="4"/>
        <v>99</v>
      </c>
      <c r="O99" s="27">
        <v>279</v>
      </c>
      <c r="P99" s="228">
        <f t="shared" si="6"/>
        <v>15</v>
      </c>
      <c r="Q99" s="41"/>
    </row>
    <row r="100" spans="1:17" ht="15.6" x14ac:dyDescent="0.3">
      <c r="A100" s="126">
        <v>97</v>
      </c>
      <c r="B100" s="142">
        <f t="shared" si="5"/>
        <v>3308</v>
      </c>
      <c r="C100" s="128"/>
      <c r="D100" s="34">
        <f t="shared" si="3"/>
        <v>3308</v>
      </c>
      <c r="E100" s="144">
        <v>45350</v>
      </c>
      <c r="F100" s="37">
        <v>3308</v>
      </c>
      <c r="G100" s="145">
        <v>45351</v>
      </c>
      <c r="H100" s="76">
        <f t="shared" si="1"/>
        <v>0</v>
      </c>
      <c r="K100" s="134"/>
      <c r="L100" s="36">
        <v>45350</v>
      </c>
      <c r="M100" s="233">
        <v>0</v>
      </c>
      <c r="N100" s="232">
        <f t="shared" si="4"/>
        <v>279</v>
      </c>
      <c r="O100" s="27">
        <v>225</v>
      </c>
      <c r="P100" s="228">
        <f t="shared" si="6"/>
        <v>54</v>
      </c>
      <c r="Q100" s="41"/>
    </row>
    <row r="101" spans="1:17" ht="15.6" x14ac:dyDescent="0.3">
      <c r="A101" s="126">
        <v>98</v>
      </c>
      <c r="B101" s="142">
        <f t="shared" si="5"/>
        <v>3308</v>
      </c>
      <c r="C101" s="128"/>
      <c r="D101" s="34">
        <f t="shared" si="3"/>
        <v>3308</v>
      </c>
      <c r="E101" s="144">
        <v>45351</v>
      </c>
      <c r="F101" s="37">
        <v>3308</v>
      </c>
      <c r="G101" s="145">
        <v>45352</v>
      </c>
      <c r="H101" s="76">
        <f t="shared" si="1"/>
        <v>0</v>
      </c>
      <c r="K101" s="134"/>
      <c r="L101" s="36">
        <v>45351</v>
      </c>
      <c r="M101" s="233">
        <v>0</v>
      </c>
      <c r="N101" s="232">
        <f t="shared" si="4"/>
        <v>225</v>
      </c>
      <c r="O101" s="27">
        <v>99</v>
      </c>
      <c r="P101" s="228">
        <f t="shared" si="6"/>
        <v>126</v>
      </c>
      <c r="Q101" s="41"/>
    </row>
    <row r="102" spans="1:17" ht="15.6" x14ac:dyDescent="0.3">
      <c r="A102" s="126">
        <v>99</v>
      </c>
      <c r="B102" s="142">
        <f t="shared" si="5"/>
        <v>3308</v>
      </c>
      <c r="C102" s="128"/>
      <c r="D102" s="34">
        <f t="shared" si="3"/>
        <v>3308</v>
      </c>
      <c r="E102" s="144">
        <v>45352</v>
      </c>
      <c r="F102" s="37">
        <v>3308</v>
      </c>
      <c r="G102" s="145">
        <v>45353</v>
      </c>
      <c r="H102" s="76">
        <f t="shared" si="1"/>
        <v>0</v>
      </c>
      <c r="K102" s="134"/>
      <c r="L102" s="36">
        <v>45352</v>
      </c>
      <c r="M102" s="233">
        <v>0</v>
      </c>
      <c r="N102" s="232">
        <f t="shared" si="4"/>
        <v>99</v>
      </c>
      <c r="O102" s="27">
        <v>36</v>
      </c>
      <c r="P102" s="228">
        <f t="shared" si="6"/>
        <v>63</v>
      </c>
      <c r="Q102" s="41"/>
    </row>
    <row r="103" spans="1:17" ht="15.6" x14ac:dyDescent="0.3">
      <c r="A103" s="126">
        <v>100</v>
      </c>
      <c r="B103" s="142">
        <f t="shared" si="5"/>
        <v>3308</v>
      </c>
      <c r="C103" s="128"/>
      <c r="D103" s="34">
        <f t="shared" si="3"/>
        <v>3308</v>
      </c>
      <c r="E103" s="144">
        <v>45353</v>
      </c>
      <c r="F103" s="37">
        <v>3308</v>
      </c>
      <c r="G103" s="145">
        <v>45354</v>
      </c>
      <c r="H103" s="76">
        <f t="shared" si="1"/>
        <v>0</v>
      </c>
      <c r="K103" s="134"/>
      <c r="L103" s="36">
        <v>45353</v>
      </c>
      <c r="M103" s="233">
        <v>210</v>
      </c>
      <c r="N103" s="232">
        <f t="shared" si="4"/>
        <v>36</v>
      </c>
      <c r="O103" s="27">
        <v>297</v>
      </c>
      <c r="P103" s="228">
        <f t="shared" si="6"/>
        <v>-51</v>
      </c>
      <c r="Q103" s="41"/>
    </row>
    <row r="104" spans="1:17" ht="15.6" x14ac:dyDescent="0.3">
      <c r="A104" s="126">
        <v>101</v>
      </c>
      <c r="B104" s="142">
        <f t="shared" si="5"/>
        <v>3308</v>
      </c>
      <c r="C104" s="128"/>
      <c r="D104" s="34">
        <f t="shared" si="3"/>
        <v>3308</v>
      </c>
      <c r="E104" s="144">
        <v>45354</v>
      </c>
      <c r="F104" s="37">
        <v>3308</v>
      </c>
      <c r="G104" s="145">
        <v>45355</v>
      </c>
      <c r="H104" s="76">
        <f t="shared" si="1"/>
        <v>0</v>
      </c>
      <c r="K104" s="134"/>
      <c r="L104" s="36">
        <v>45354</v>
      </c>
      <c r="M104" s="233">
        <v>0</v>
      </c>
      <c r="N104" s="232">
        <f t="shared" si="4"/>
        <v>297</v>
      </c>
      <c r="O104" s="27">
        <v>216</v>
      </c>
      <c r="P104" s="228">
        <f t="shared" si="6"/>
        <v>81</v>
      </c>
      <c r="Q104" s="41"/>
    </row>
    <row r="105" spans="1:17" ht="15.6" x14ac:dyDescent="0.3">
      <c r="A105" s="126">
        <v>102</v>
      </c>
      <c r="B105" s="142">
        <f t="shared" si="5"/>
        <v>3308</v>
      </c>
      <c r="C105" s="128"/>
      <c r="D105" s="34">
        <f t="shared" si="3"/>
        <v>3308</v>
      </c>
      <c r="E105" s="144">
        <v>45355</v>
      </c>
      <c r="F105" s="37">
        <v>3308</v>
      </c>
      <c r="G105" s="145">
        <v>45356</v>
      </c>
      <c r="H105" s="76">
        <f t="shared" si="1"/>
        <v>0</v>
      </c>
      <c r="K105" s="134"/>
      <c r="L105" s="36">
        <v>45355</v>
      </c>
      <c r="M105" s="233">
        <v>0</v>
      </c>
      <c r="N105" s="232">
        <f t="shared" si="4"/>
        <v>216</v>
      </c>
      <c r="O105" s="27">
        <v>126</v>
      </c>
      <c r="P105" s="228">
        <f t="shared" si="6"/>
        <v>90</v>
      </c>
      <c r="Q105" s="41"/>
    </row>
    <row r="106" spans="1:17" ht="15.6" x14ac:dyDescent="0.3">
      <c r="A106" s="126">
        <v>103</v>
      </c>
      <c r="B106" s="142">
        <f t="shared" si="5"/>
        <v>3308</v>
      </c>
      <c r="C106" s="128"/>
      <c r="D106" s="34">
        <f t="shared" si="3"/>
        <v>3308</v>
      </c>
      <c r="E106" s="144">
        <v>45356</v>
      </c>
      <c r="F106" s="37">
        <v>3308</v>
      </c>
      <c r="G106" s="145">
        <v>45357</v>
      </c>
      <c r="H106" s="76">
        <f t="shared" si="1"/>
        <v>0</v>
      </c>
      <c r="K106" s="134"/>
      <c r="L106" s="36">
        <v>45356</v>
      </c>
      <c r="M106" s="233">
        <v>120</v>
      </c>
      <c r="N106" s="232">
        <f t="shared" si="4"/>
        <v>126</v>
      </c>
      <c r="O106" s="27">
        <v>189</v>
      </c>
      <c r="P106" s="228">
        <f t="shared" si="6"/>
        <v>57</v>
      </c>
      <c r="Q106" s="41"/>
    </row>
    <row r="107" spans="1:17" ht="15.6" x14ac:dyDescent="0.3">
      <c r="A107" s="126">
        <v>104</v>
      </c>
      <c r="B107" s="142">
        <f t="shared" si="5"/>
        <v>3308</v>
      </c>
      <c r="C107" s="128"/>
      <c r="D107" s="34">
        <f t="shared" si="3"/>
        <v>3308</v>
      </c>
      <c r="E107" s="144">
        <v>45357</v>
      </c>
      <c r="F107" s="37">
        <v>3308</v>
      </c>
      <c r="G107" s="145">
        <v>45358</v>
      </c>
      <c r="H107" s="76">
        <f t="shared" si="1"/>
        <v>0</v>
      </c>
      <c r="K107" s="134"/>
      <c r="L107" s="36">
        <v>45357</v>
      </c>
      <c r="M107" s="233">
        <v>0</v>
      </c>
      <c r="N107" s="232">
        <f t="shared" si="4"/>
        <v>189</v>
      </c>
      <c r="O107" s="27">
        <v>135</v>
      </c>
      <c r="P107" s="228">
        <f t="shared" si="6"/>
        <v>54</v>
      </c>
      <c r="Q107" s="41"/>
    </row>
    <row r="108" spans="1:17" ht="15.6" x14ac:dyDescent="0.3">
      <c r="A108" s="126">
        <v>105</v>
      </c>
      <c r="B108" s="142">
        <f t="shared" si="5"/>
        <v>3308</v>
      </c>
      <c r="C108" s="128"/>
      <c r="D108" s="34">
        <f t="shared" si="3"/>
        <v>3308</v>
      </c>
      <c r="E108" s="144">
        <v>45358</v>
      </c>
      <c r="F108" s="37">
        <v>3308</v>
      </c>
      <c r="G108" s="145">
        <v>45359</v>
      </c>
      <c r="H108" s="76">
        <f t="shared" si="1"/>
        <v>0</v>
      </c>
      <c r="K108" s="134"/>
      <c r="L108" s="36">
        <v>45358</v>
      </c>
      <c r="M108" s="233">
        <v>0</v>
      </c>
      <c r="N108" s="232">
        <f t="shared" si="4"/>
        <v>135</v>
      </c>
      <c r="O108" s="27">
        <v>45</v>
      </c>
      <c r="P108" s="228">
        <f t="shared" si="6"/>
        <v>90</v>
      </c>
      <c r="Q108" s="41"/>
    </row>
    <row r="109" spans="1:17" ht="15.6" x14ac:dyDescent="0.3">
      <c r="A109" s="126">
        <v>106</v>
      </c>
      <c r="B109" s="142">
        <f t="shared" si="5"/>
        <v>3308</v>
      </c>
      <c r="C109" s="128"/>
      <c r="D109" s="34">
        <f t="shared" si="3"/>
        <v>3308</v>
      </c>
      <c r="E109" s="144">
        <v>45359</v>
      </c>
      <c r="F109" s="37">
        <v>3308</v>
      </c>
      <c r="G109" s="145">
        <v>45360</v>
      </c>
      <c r="H109" s="76">
        <f t="shared" si="1"/>
        <v>0</v>
      </c>
      <c r="K109" s="134"/>
      <c r="L109" s="36">
        <v>45359</v>
      </c>
      <c r="M109" s="233">
        <v>400</v>
      </c>
      <c r="N109" s="232">
        <f t="shared" si="4"/>
        <v>45</v>
      </c>
      <c r="O109" s="27">
        <v>432</v>
      </c>
      <c r="P109" s="228">
        <f t="shared" si="6"/>
        <v>13</v>
      </c>
      <c r="Q109" s="41"/>
    </row>
    <row r="110" spans="1:17" ht="15.6" x14ac:dyDescent="0.3">
      <c r="A110" s="126">
        <v>107</v>
      </c>
      <c r="B110" s="142">
        <f t="shared" si="5"/>
        <v>3308</v>
      </c>
      <c r="C110" s="128"/>
      <c r="D110" s="34">
        <f t="shared" si="3"/>
        <v>3308</v>
      </c>
      <c r="E110" s="144">
        <v>45360</v>
      </c>
      <c r="F110" s="37">
        <v>3308</v>
      </c>
      <c r="G110" s="145">
        <v>45361</v>
      </c>
      <c r="H110" s="76">
        <f t="shared" si="1"/>
        <v>0</v>
      </c>
      <c r="K110" s="134"/>
      <c r="L110" s="36">
        <v>45360</v>
      </c>
      <c r="M110" s="233">
        <v>0</v>
      </c>
      <c r="N110" s="232">
        <f t="shared" si="4"/>
        <v>432</v>
      </c>
      <c r="O110" s="27">
        <v>414</v>
      </c>
      <c r="P110" s="228">
        <f t="shared" si="6"/>
        <v>18</v>
      </c>
      <c r="Q110" s="41"/>
    </row>
    <row r="111" spans="1:17" ht="15.6" x14ac:dyDescent="0.3">
      <c r="A111" s="126">
        <v>108</v>
      </c>
      <c r="B111" s="142">
        <f t="shared" si="5"/>
        <v>3308</v>
      </c>
      <c r="C111" s="128"/>
      <c r="D111" s="34">
        <f t="shared" si="3"/>
        <v>3308</v>
      </c>
      <c r="E111" s="144">
        <v>45361</v>
      </c>
      <c r="F111" s="37">
        <v>3308</v>
      </c>
      <c r="G111" s="145">
        <v>45362</v>
      </c>
      <c r="H111" s="76">
        <f t="shared" si="1"/>
        <v>0</v>
      </c>
      <c r="K111" s="134"/>
      <c r="L111" s="36">
        <v>45361</v>
      </c>
      <c r="M111" s="233">
        <v>0</v>
      </c>
      <c r="N111" s="232">
        <f t="shared" si="4"/>
        <v>414</v>
      </c>
      <c r="O111" s="27">
        <v>315</v>
      </c>
      <c r="P111" s="228">
        <f t="shared" si="6"/>
        <v>99</v>
      </c>
      <c r="Q111" s="41"/>
    </row>
    <row r="112" spans="1:17" ht="15.6" x14ac:dyDescent="0.3">
      <c r="A112" s="126">
        <v>109</v>
      </c>
      <c r="B112" s="142">
        <f t="shared" si="5"/>
        <v>3308</v>
      </c>
      <c r="C112" s="128"/>
      <c r="D112" s="34">
        <f t="shared" si="3"/>
        <v>3308</v>
      </c>
      <c r="E112" s="144">
        <v>45362</v>
      </c>
      <c r="F112" s="37">
        <v>3308</v>
      </c>
      <c r="G112" s="145">
        <v>45363</v>
      </c>
      <c r="H112" s="76">
        <f t="shared" si="1"/>
        <v>0</v>
      </c>
      <c r="K112" s="134"/>
      <c r="L112" s="36">
        <v>45362</v>
      </c>
      <c r="M112" s="233">
        <v>0</v>
      </c>
      <c r="N112" s="232">
        <f t="shared" si="4"/>
        <v>315</v>
      </c>
      <c r="O112" s="27">
        <v>288</v>
      </c>
      <c r="P112" s="228">
        <f t="shared" si="6"/>
        <v>27</v>
      </c>
      <c r="Q112" s="41"/>
    </row>
    <row r="113" spans="1:17" ht="15.6" x14ac:dyDescent="0.3">
      <c r="A113" s="126">
        <v>110</v>
      </c>
      <c r="B113" s="142">
        <f t="shared" si="5"/>
        <v>3308</v>
      </c>
      <c r="C113" s="128"/>
      <c r="D113" s="34">
        <f t="shared" si="3"/>
        <v>3308</v>
      </c>
      <c r="E113" s="144">
        <v>45363</v>
      </c>
      <c r="F113" s="37">
        <v>3308</v>
      </c>
      <c r="G113" s="145">
        <v>45364</v>
      </c>
      <c r="H113" s="76">
        <f t="shared" si="1"/>
        <v>0</v>
      </c>
      <c r="K113" s="134"/>
      <c r="L113" s="36">
        <v>45363</v>
      </c>
      <c r="M113" s="233">
        <v>0</v>
      </c>
      <c r="N113" s="232">
        <f t="shared" si="4"/>
        <v>288</v>
      </c>
      <c r="O113" s="27">
        <v>270</v>
      </c>
      <c r="P113" s="228">
        <f t="shared" si="6"/>
        <v>18</v>
      </c>
      <c r="Q113" s="41"/>
    </row>
    <row r="114" spans="1:17" ht="15.6" x14ac:dyDescent="0.3">
      <c r="A114" s="126">
        <v>111</v>
      </c>
      <c r="B114" s="142">
        <f t="shared" si="5"/>
        <v>3321</v>
      </c>
      <c r="C114" s="128"/>
      <c r="D114" s="34">
        <f t="shared" si="3"/>
        <v>3308</v>
      </c>
      <c r="E114" s="144">
        <v>45364</v>
      </c>
      <c r="F114" s="37">
        <v>3321</v>
      </c>
      <c r="G114" s="145">
        <v>45365</v>
      </c>
      <c r="H114" s="76">
        <f t="shared" si="1"/>
        <v>13</v>
      </c>
      <c r="K114" s="134"/>
      <c r="L114" s="36">
        <v>45364</v>
      </c>
      <c r="M114" s="233">
        <v>0</v>
      </c>
      <c r="N114" s="232">
        <f t="shared" si="4"/>
        <v>270</v>
      </c>
      <c r="O114" s="27">
        <v>126</v>
      </c>
      <c r="P114" s="228">
        <f t="shared" si="6"/>
        <v>144</v>
      </c>
      <c r="Q114" s="41"/>
    </row>
    <row r="115" spans="1:17" ht="15.6" x14ac:dyDescent="0.3">
      <c r="A115" s="126">
        <v>112</v>
      </c>
      <c r="B115" s="142">
        <f t="shared" si="5"/>
        <v>3321</v>
      </c>
      <c r="C115" s="128"/>
      <c r="D115" s="34">
        <f t="shared" si="3"/>
        <v>3321</v>
      </c>
      <c r="E115" s="144">
        <v>45365</v>
      </c>
      <c r="F115" s="37">
        <v>3321</v>
      </c>
      <c r="G115" s="145">
        <v>45366</v>
      </c>
      <c r="H115" s="76">
        <f t="shared" si="1"/>
        <v>0</v>
      </c>
      <c r="K115" s="134"/>
      <c r="L115" s="36">
        <v>45365</v>
      </c>
      <c r="M115" s="233">
        <v>0</v>
      </c>
      <c r="N115" s="232">
        <f t="shared" si="4"/>
        <v>126</v>
      </c>
      <c r="O115" s="27">
        <v>72</v>
      </c>
      <c r="P115" s="228">
        <f t="shared" si="6"/>
        <v>54</v>
      </c>
      <c r="Q115" s="41"/>
    </row>
    <row r="116" spans="1:17" ht="15.6" x14ac:dyDescent="0.3">
      <c r="A116" s="126">
        <v>113</v>
      </c>
      <c r="B116" s="142">
        <f t="shared" si="5"/>
        <v>3321</v>
      </c>
      <c r="C116" s="128"/>
      <c r="D116" s="34">
        <f t="shared" si="3"/>
        <v>3321</v>
      </c>
      <c r="E116" s="144">
        <v>45366</v>
      </c>
      <c r="F116" s="37">
        <v>3321</v>
      </c>
      <c r="G116" s="145">
        <v>45367</v>
      </c>
      <c r="H116" s="76">
        <f t="shared" si="1"/>
        <v>0</v>
      </c>
      <c r="K116" s="134"/>
      <c r="L116" s="36">
        <v>45366</v>
      </c>
      <c r="M116" s="233">
        <v>110</v>
      </c>
      <c r="N116" s="232">
        <f t="shared" si="4"/>
        <v>72</v>
      </c>
      <c r="O116" s="27">
        <v>144</v>
      </c>
      <c r="P116" s="228">
        <f t="shared" si="6"/>
        <v>38</v>
      </c>
      <c r="Q116" s="41"/>
    </row>
    <row r="117" spans="1:17" ht="15.6" x14ac:dyDescent="0.3">
      <c r="A117" s="126">
        <v>114</v>
      </c>
      <c r="B117" s="142">
        <f t="shared" si="5"/>
        <v>3321</v>
      </c>
      <c r="C117" s="128"/>
      <c r="D117" s="34">
        <f t="shared" si="3"/>
        <v>3321</v>
      </c>
      <c r="E117" s="144">
        <v>45367</v>
      </c>
      <c r="F117" s="37">
        <v>3321</v>
      </c>
      <c r="G117" s="145">
        <v>45368</v>
      </c>
      <c r="H117" s="76">
        <f t="shared" si="1"/>
        <v>0</v>
      </c>
      <c r="K117" s="134"/>
      <c r="L117" s="36">
        <v>45367</v>
      </c>
      <c r="M117" s="233">
        <v>150</v>
      </c>
      <c r="N117" s="232">
        <f t="shared" si="4"/>
        <v>144</v>
      </c>
      <c r="O117" s="27">
        <v>270</v>
      </c>
      <c r="P117" s="228">
        <f t="shared" si="6"/>
        <v>24</v>
      </c>
      <c r="Q117" s="41"/>
    </row>
    <row r="118" spans="1:17" ht="15.6" x14ac:dyDescent="0.3">
      <c r="A118" s="126">
        <v>115</v>
      </c>
      <c r="B118" s="142">
        <f t="shared" si="5"/>
        <v>3323</v>
      </c>
      <c r="C118" s="128"/>
      <c r="D118" s="34">
        <f t="shared" si="3"/>
        <v>3321</v>
      </c>
      <c r="E118" s="144">
        <v>45368</v>
      </c>
      <c r="F118" s="37">
        <v>3323</v>
      </c>
      <c r="G118" s="145">
        <v>45369</v>
      </c>
      <c r="H118" s="76">
        <f t="shared" si="1"/>
        <v>2</v>
      </c>
      <c r="K118" s="134"/>
      <c r="L118" s="36">
        <v>45368</v>
      </c>
      <c r="M118" s="233">
        <v>0</v>
      </c>
      <c r="N118" s="232">
        <f t="shared" si="4"/>
        <v>270</v>
      </c>
      <c r="O118" s="27">
        <v>216</v>
      </c>
      <c r="P118" s="228">
        <f t="shared" si="6"/>
        <v>54</v>
      </c>
      <c r="Q118" s="41"/>
    </row>
    <row r="119" spans="1:17" ht="15.6" x14ac:dyDescent="0.3">
      <c r="A119" s="126">
        <v>116</v>
      </c>
      <c r="B119" s="142">
        <f t="shared" si="5"/>
        <v>3329</v>
      </c>
      <c r="C119" s="128"/>
      <c r="D119" s="34">
        <f t="shared" si="3"/>
        <v>3323</v>
      </c>
      <c r="E119" s="144">
        <v>45369</v>
      </c>
      <c r="F119" s="37">
        <v>3329</v>
      </c>
      <c r="G119" s="145">
        <v>45370</v>
      </c>
      <c r="H119" s="76">
        <f t="shared" si="1"/>
        <v>6</v>
      </c>
      <c r="K119" s="134"/>
      <c r="L119" s="36">
        <v>45369</v>
      </c>
      <c r="M119" s="233">
        <v>210</v>
      </c>
      <c r="N119" s="232">
        <f t="shared" si="4"/>
        <v>216</v>
      </c>
      <c r="O119" s="27">
        <v>360</v>
      </c>
      <c r="P119" s="228">
        <f t="shared" si="6"/>
        <v>66</v>
      </c>
      <c r="Q119" s="41"/>
    </row>
    <row r="120" spans="1:17" ht="15.6" x14ac:dyDescent="0.3">
      <c r="A120" s="126">
        <v>117</v>
      </c>
      <c r="B120" s="142">
        <f t="shared" si="5"/>
        <v>3335</v>
      </c>
      <c r="C120" s="128"/>
      <c r="D120" s="34">
        <f t="shared" si="3"/>
        <v>3329</v>
      </c>
      <c r="E120" s="144">
        <v>45370</v>
      </c>
      <c r="F120" s="37">
        <v>3335</v>
      </c>
      <c r="G120" s="145">
        <v>45371</v>
      </c>
      <c r="H120" s="76">
        <f t="shared" si="1"/>
        <v>6</v>
      </c>
      <c r="K120" s="134"/>
      <c r="L120" s="36">
        <v>45370</v>
      </c>
      <c r="M120" s="233">
        <v>0</v>
      </c>
      <c r="N120" s="232">
        <f t="shared" si="4"/>
        <v>360</v>
      </c>
      <c r="O120" s="27">
        <v>315</v>
      </c>
      <c r="P120" s="228">
        <f t="shared" si="6"/>
        <v>45</v>
      </c>
      <c r="Q120" s="41"/>
    </row>
    <row r="121" spans="1:17" ht="15.6" x14ac:dyDescent="0.3">
      <c r="A121" s="126">
        <v>118</v>
      </c>
      <c r="B121" s="142">
        <f t="shared" si="5"/>
        <v>3335</v>
      </c>
      <c r="C121" s="128"/>
      <c r="D121" s="34">
        <f t="shared" si="3"/>
        <v>3335</v>
      </c>
      <c r="E121" s="144">
        <v>45371</v>
      </c>
      <c r="F121" s="37">
        <v>3335</v>
      </c>
      <c r="G121" s="145">
        <v>45372</v>
      </c>
      <c r="H121" s="76">
        <f t="shared" si="1"/>
        <v>0</v>
      </c>
      <c r="K121" s="134"/>
      <c r="L121" s="36">
        <v>45371</v>
      </c>
      <c r="M121" s="233">
        <v>0</v>
      </c>
      <c r="N121" s="232">
        <f t="shared" si="4"/>
        <v>315</v>
      </c>
      <c r="O121" s="27">
        <v>252</v>
      </c>
      <c r="P121" s="228">
        <f t="shared" si="6"/>
        <v>63</v>
      </c>
      <c r="Q121" s="41"/>
    </row>
    <row r="122" spans="1:17" ht="15.6" x14ac:dyDescent="0.3">
      <c r="A122" s="126">
        <v>119</v>
      </c>
      <c r="B122" s="142">
        <f t="shared" si="5"/>
        <v>3335</v>
      </c>
      <c r="C122" s="128"/>
      <c r="D122" s="34">
        <f t="shared" si="3"/>
        <v>3335</v>
      </c>
      <c r="E122" s="144">
        <v>45372</v>
      </c>
      <c r="F122" s="37">
        <v>3335</v>
      </c>
      <c r="G122" s="145">
        <v>45373</v>
      </c>
      <c r="H122" s="76">
        <f t="shared" si="1"/>
        <v>0</v>
      </c>
      <c r="K122" s="134"/>
      <c r="L122" s="36">
        <v>45372</v>
      </c>
      <c r="M122" s="233">
        <v>0</v>
      </c>
      <c r="N122" s="232">
        <f t="shared" si="4"/>
        <v>252</v>
      </c>
      <c r="O122" s="27">
        <v>216</v>
      </c>
      <c r="P122" s="228">
        <f t="shared" si="6"/>
        <v>36</v>
      </c>
      <c r="Q122" s="41"/>
    </row>
    <row r="123" spans="1:17" ht="15.6" x14ac:dyDescent="0.3">
      <c r="A123" s="126">
        <v>120</v>
      </c>
      <c r="B123" s="142">
        <f t="shared" si="5"/>
        <v>3335</v>
      </c>
      <c r="C123" s="128"/>
      <c r="D123" s="34">
        <f t="shared" si="3"/>
        <v>3335</v>
      </c>
      <c r="E123" s="144">
        <v>45373</v>
      </c>
      <c r="F123" s="37">
        <v>3335</v>
      </c>
      <c r="G123" s="145">
        <v>45374</v>
      </c>
      <c r="H123" s="76">
        <f t="shared" si="1"/>
        <v>0</v>
      </c>
      <c r="K123" s="134"/>
      <c r="L123" s="36">
        <v>45373</v>
      </c>
      <c r="M123" s="233">
        <v>195</v>
      </c>
      <c r="N123" s="232">
        <f t="shared" si="4"/>
        <v>216</v>
      </c>
      <c r="O123" s="27">
        <v>360</v>
      </c>
      <c r="P123" s="228">
        <f t="shared" si="6"/>
        <v>51</v>
      </c>
      <c r="Q123" s="41"/>
    </row>
    <row r="124" spans="1:17" ht="15.6" x14ac:dyDescent="0.3">
      <c r="A124" s="126">
        <v>121</v>
      </c>
      <c r="B124" s="142">
        <f t="shared" si="5"/>
        <v>3353</v>
      </c>
      <c r="C124" s="128"/>
      <c r="D124" s="34">
        <f t="shared" si="3"/>
        <v>3335</v>
      </c>
      <c r="E124" s="144">
        <v>45374</v>
      </c>
      <c r="F124" s="37">
        <v>3353</v>
      </c>
      <c r="G124" s="145">
        <v>45375</v>
      </c>
      <c r="H124" s="76">
        <f t="shared" si="1"/>
        <v>18</v>
      </c>
      <c r="K124" s="134"/>
      <c r="L124" s="36">
        <v>45374</v>
      </c>
      <c r="M124" s="233">
        <v>0</v>
      </c>
      <c r="N124" s="232">
        <f t="shared" si="4"/>
        <v>360</v>
      </c>
      <c r="O124" s="27">
        <v>216</v>
      </c>
      <c r="P124" s="228">
        <f t="shared" si="6"/>
        <v>144</v>
      </c>
      <c r="Q124" s="41"/>
    </row>
    <row r="125" spans="1:17" ht="15.6" x14ac:dyDescent="0.3">
      <c r="A125" s="126">
        <v>122</v>
      </c>
      <c r="B125" s="142">
        <f t="shared" si="5"/>
        <v>3361</v>
      </c>
      <c r="C125" s="128"/>
      <c r="D125" s="34">
        <f t="shared" si="3"/>
        <v>3353</v>
      </c>
      <c r="E125" s="144">
        <v>45375</v>
      </c>
      <c r="F125" s="37">
        <v>3361</v>
      </c>
      <c r="G125" s="145">
        <v>45376</v>
      </c>
      <c r="H125" s="76">
        <f t="shared" si="1"/>
        <v>8</v>
      </c>
      <c r="K125" s="134"/>
      <c r="L125" s="36">
        <v>45375</v>
      </c>
      <c r="M125" s="233">
        <v>150</v>
      </c>
      <c r="N125" s="232">
        <f t="shared" si="4"/>
        <v>216</v>
      </c>
      <c r="O125" s="27">
        <v>270</v>
      </c>
      <c r="P125" s="228">
        <f t="shared" si="6"/>
        <v>96</v>
      </c>
      <c r="Q125" s="41"/>
    </row>
    <row r="126" spans="1:17" ht="15.6" x14ac:dyDescent="0.3">
      <c r="A126" s="126">
        <v>123</v>
      </c>
      <c r="B126" s="142">
        <f t="shared" si="5"/>
        <v>3367</v>
      </c>
      <c r="C126" s="128"/>
      <c r="D126" s="34">
        <f t="shared" si="3"/>
        <v>3361</v>
      </c>
      <c r="E126" s="144">
        <v>45376</v>
      </c>
      <c r="F126" s="37">
        <v>3367</v>
      </c>
      <c r="G126" s="145">
        <v>45377</v>
      </c>
      <c r="H126" s="76">
        <f t="shared" si="1"/>
        <v>6</v>
      </c>
      <c r="K126" s="134"/>
      <c r="L126" s="36">
        <v>45376</v>
      </c>
      <c r="M126" s="233">
        <v>240</v>
      </c>
      <c r="N126" s="232">
        <f t="shared" si="4"/>
        <v>270</v>
      </c>
      <c r="O126" s="27">
        <v>450</v>
      </c>
      <c r="P126" s="228">
        <f t="shared" si="6"/>
        <v>60</v>
      </c>
      <c r="Q126" s="41"/>
    </row>
    <row r="127" spans="1:17" ht="15.6" x14ac:dyDescent="0.3">
      <c r="A127" s="126">
        <v>124</v>
      </c>
      <c r="B127" s="142">
        <f t="shared" si="5"/>
        <v>3367</v>
      </c>
      <c r="C127" s="128"/>
      <c r="D127" s="34">
        <f t="shared" si="3"/>
        <v>3367</v>
      </c>
      <c r="E127" s="144">
        <v>45377</v>
      </c>
      <c r="F127" s="37">
        <v>3367</v>
      </c>
      <c r="G127" s="145">
        <v>45378</v>
      </c>
      <c r="H127" s="76">
        <f t="shared" si="1"/>
        <v>0</v>
      </c>
      <c r="K127" s="134"/>
      <c r="L127" s="36">
        <v>45377</v>
      </c>
      <c r="M127" s="233">
        <v>0</v>
      </c>
      <c r="N127" s="232">
        <f t="shared" si="4"/>
        <v>450</v>
      </c>
      <c r="O127" s="27">
        <v>513</v>
      </c>
      <c r="P127" s="228">
        <v>0</v>
      </c>
      <c r="Q127" s="41"/>
    </row>
    <row r="128" spans="1:17" ht="15.6" x14ac:dyDescent="0.3">
      <c r="A128" s="126">
        <v>125</v>
      </c>
      <c r="B128" s="142">
        <f t="shared" si="5"/>
        <v>3367</v>
      </c>
      <c r="C128" s="128"/>
      <c r="D128" s="34">
        <f t="shared" si="3"/>
        <v>3367</v>
      </c>
      <c r="E128" s="144">
        <v>45378</v>
      </c>
      <c r="F128" s="37">
        <v>3367</v>
      </c>
      <c r="G128" s="145">
        <v>45379</v>
      </c>
      <c r="H128" s="76">
        <f t="shared" si="1"/>
        <v>0</v>
      </c>
      <c r="K128" s="134"/>
      <c r="L128" s="36">
        <v>45378</v>
      </c>
      <c r="M128" s="233">
        <v>0</v>
      </c>
      <c r="N128" s="232">
        <f t="shared" si="4"/>
        <v>513</v>
      </c>
      <c r="O128" s="27">
        <v>486</v>
      </c>
      <c r="P128" s="228">
        <f t="shared" ref="P128:P130" si="7">M128+N128-O128</f>
        <v>27</v>
      </c>
      <c r="Q128" s="41"/>
    </row>
    <row r="129" spans="1:17" ht="15.6" x14ac:dyDescent="0.3">
      <c r="A129" s="126">
        <v>126</v>
      </c>
      <c r="B129" s="142">
        <f t="shared" si="5"/>
        <v>3368</v>
      </c>
      <c r="C129" s="128"/>
      <c r="D129" s="34">
        <f t="shared" si="3"/>
        <v>3367</v>
      </c>
      <c r="E129" s="144">
        <v>45379</v>
      </c>
      <c r="F129" s="37">
        <v>3368</v>
      </c>
      <c r="G129" s="145">
        <v>45380</v>
      </c>
      <c r="H129" s="76">
        <f t="shared" si="1"/>
        <v>1</v>
      </c>
      <c r="K129" s="134"/>
      <c r="L129" s="36">
        <v>45379</v>
      </c>
      <c r="M129" s="233">
        <v>0</v>
      </c>
      <c r="N129" s="232">
        <f t="shared" si="4"/>
        <v>486</v>
      </c>
      <c r="O129" s="27">
        <v>396</v>
      </c>
      <c r="P129" s="228">
        <f t="shared" si="7"/>
        <v>90</v>
      </c>
      <c r="Q129" s="41"/>
    </row>
    <row r="130" spans="1:17" ht="15.6" x14ac:dyDescent="0.3">
      <c r="A130" s="126">
        <v>127</v>
      </c>
      <c r="B130" s="142">
        <f t="shared" si="5"/>
        <v>3368</v>
      </c>
      <c r="C130" s="128"/>
      <c r="D130" s="34">
        <f t="shared" si="3"/>
        <v>3368</v>
      </c>
      <c r="E130" s="144">
        <v>45380</v>
      </c>
      <c r="F130" s="37">
        <v>3368</v>
      </c>
      <c r="G130" s="145">
        <v>45381</v>
      </c>
      <c r="H130" s="76">
        <f t="shared" si="1"/>
        <v>0</v>
      </c>
      <c r="K130" s="134"/>
      <c r="L130" s="36">
        <v>45380</v>
      </c>
      <c r="M130" s="233">
        <v>0</v>
      </c>
      <c r="N130" s="232">
        <f t="shared" si="4"/>
        <v>396</v>
      </c>
      <c r="O130" s="27">
        <v>360</v>
      </c>
      <c r="P130" s="228">
        <f t="shared" si="7"/>
        <v>36</v>
      </c>
      <c r="Q130" s="41"/>
    </row>
    <row r="131" spans="1:17" ht="15.6" x14ac:dyDescent="0.3">
      <c r="A131" s="126">
        <v>128</v>
      </c>
      <c r="B131" s="142">
        <f t="shared" si="5"/>
        <v>3368</v>
      </c>
      <c r="C131" s="128"/>
      <c r="D131" s="34">
        <f t="shared" si="3"/>
        <v>3368</v>
      </c>
      <c r="E131" s="144">
        <v>45381</v>
      </c>
      <c r="F131" s="37">
        <v>3368</v>
      </c>
      <c r="G131" s="145">
        <v>45382</v>
      </c>
      <c r="H131" s="76">
        <f t="shared" si="1"/>
        <v>0</v>
      </c>
      <c r="K131" s="134"/>
      <c r="L131" s="36">
        <v>45381</v>
      </c>
      <c r="M131" s="233">
        <v>180</v>
      </c>
      <c r="N131" s="232">
        <f t="shared" si="4"/>
        <v>360</v>
      </c>
      <c r="O131" s="27">
        <v>630</v>
      </c>
      <c r="P131" s="228">
        <v>0</v>
      </c>
      <c r="Q131" s="41"/>
    </row>
    <row r="132" spans="1:17" ht="15.6" x14ac:dyDescent="0.3">
      <c r="A132" s="126">
        <v>129</v>
      </c>
      <c r="B132" s="142">
        <f t="shared" si="5"/>
        <v>3368</v>
      </c>
      <c r="C132" s="128"/>
      <c r="D132" s="34">
        <f t="shared" si="3"/>
        <v>3368</v>
      </c>
      <c r="E132" s="144">
        <v>45382</v>
      </c>
      <c r="F132" s="37">
        <v>3368</v>
      </c>
      <c r="G132" s="145">
        <v>45383</v>
      </c>
      <c r="H132" s="76">
        <f t="shared" si="1"/>
        <v>0</v>
      </c>
      <c r="I132" s="48">
        <f>SUM(H42:H132)</f>
        <v>74</v>
      </c>
      <c r="K132" s="134"/>
      <c r="L132" s="36">
        <v>45382</v>
      </c>
      <c r="M132" s="233">
        <v>0</v>
      </c>
      <c r="N132" s="232">
        <f t="shared" si="4"/>
        <v>630</v>
      </c>
      <c r="O132" s="27">
        <v>495</v>
      </c>
      <c r="P132" s="228">
        <f t="shared" ref="P132:P136" si="8">M132+N132-O132</f>
        <v>135</v>
      </c>
      <c r="Q132" s="41"/>
    </row>
    <row r="133" spans="1:17" ht="15.6" x14ac:dyDescent="0.3">
      <c r="A133" s="126">
        <v>130</v>
      </c>
      <c r="B133" s="142">
        <f t="shared" si="5"/>
        <v>3368</v>
      </c>
      <c r="C133" s="128"/>
      <c r="D133" s="34">
        <f t="shared" si="3"/>
        <v>3368</v>
      </c>
      <c r="E133" s="144">
        <v>45383</v>
      </c>
      <c r="F133" s="37">
        <v>3368</v>
      </c>
      <c r="G133" s="145">
        <v>45384</v>
      </c>
      <c r="H133" s="76">
        <f t="shared" si="1"/>
        <v>0</v>
      </c>
      <c r="K133" s="134"/>
      <c r="L133" s="36">
        <v>45383</v>
      </c>
      <c r="M133" s="233">
        <v>0</v>
      </c>
      <c r="N133" s="232">
        <f t="shared" si="4"/>
        <v>495</v>
      </c>
      <c r="O133" s="27">
        <v>450</v>
      </c>
      <c r="P133" s="228">
        <f t="shared" si="8"/>
        <v>45</v>
      </c>
      <c r="Q133" s="41"/>
    </row>
    <row r="134" spans="1:17" ht="15.6" x14ac:dyDescent="0.3">
      <c r="A134" s="126">
        <v>131</v>
      </c>
      <c r="B134" s="142">
        <f t="shared" si="5"/>
        <v>3368</v>
      </c>
      <c r="C134" s="128"/>
      <c r="D134" s="34">
        <f t="shared" si="3"/>
        <v>3368</v>
      </c>
      <c r="E134" s="144">
        <v>45384</v>
      </c>
      <c r="F134" s="37">
        <v>3368</v>
      </c>
      <c r="G134" s="145">
        <v>45385</v>
      </c>
      <c r="H134" s="76">
        <f t="shared" si="1"/>
        <v>0</v>
      </c>
      <c r="K134" s="134"/>
      <c r="L134" s="36">
        <v>45384</v>
      </c>
      <c r="M134" s="233">
        <v>0</v>
      </c>
      <c r="N134" s="232">
        <f t="shared" si="4"/>
        <v>450</v>
      </c>
      <c r="O134" s="27">
        <v>414</v>
      </c>
      <c r="P134" s="228">
        <f t="shared" si="8"/>
        <v>36</v>
      </c>
      <c r="Q134" s="41"/>
    </row>
    <row r="135" spans="1:17" ht="15.6" x14ac:dyDescent="0.3">
      <c r="A135" s="126">
        <v>132</v>
      </c>
      <c r="B135" s="142">
        <f t="shared" si="5"/>
        <v>3368</v>
      </c>
      <c r="C135" s="128"/>
      <c r="D135" s="34">
        <f t="shared" si="3"/>
        <v>3368</v>
      </c>
      <c r="E135" s="144">
        <v>45385</v>
      </c>
      <c r="F135" s="37">
        <v>3368</v>
      </c>
      <c r="G135" s="145">
        <v>45386</v>
      </c>
      <c r="H135" s="76">
        <f t="shared" si="1"/>
        <v>0</v>
      </c>
      <c r="K135" s="134"/>
      <c r="L135" s="36">
        <v>45385</v>
      </c>
      <c r="M135" s="233">
        <v>0</v>
      </c>
      <c r="N135" s="232">
        <f t="shared" si="4"/>
        <v>414</v>
      </c>
      <c r="O135" s="27">
        <v>360</v>
      </c>
      <c r="P135" s="228">
        <f t="shared" si="8"/>
        <v>54</v>
      </c>
      <c r="Q135" s="41"/>
    </row>
    <row r="136" spans="1:17" ht="15.6" x14ac:dyDescent="0.3">
      <c r="A136" s="126">
        <v>133</v>
      </c>
      <c r="B136" s="142">
        <f t="shared" si="5"/>
        <v>3368</v>
      </c>
      <c r="C136" s="128"/>
      <c r="D136" s="34">
        <f t="shared" si="3"/>
        <v>3368</v>
      </c>
      <c r="E136" s="144">
        <v>45386</v>
      </c>
      <c r="F136" s="37">
        <v>3368</v>
      </c>
      <c r="G136" s="145">
        <v>45387</v>
      </c>
      <c r="H136" s="76">
        <f t="shared" si="1"/>
        <v>0</v>
      </c>
      <c r="K136" s="134"/>
      <c r="L136" s="36">
        <v>45386</v>
      </c>
      <c r="M136" s="233">
        <v>0</v>
      </c>
      <c r="N136" s="232">
        <f t="shared" si="4"/>
        <v>360</v>
      </c>
      <c r="O136" s="27">
        <v>342</v>
      </c>
      <c r="P136" s="228">
        <f t="shared" si="8"/>
        <v>18</v>
      </c>
      <c r="Q136" s="41"/>
    </row>
    <row r="137" spans="1:17" ht="15.6" x14ac:dyDescent="0.3">
      <c r="A137" s="126">
        <v>134</v>
      </c>
      <c r="B137" s="142">
        <f t="shared" si="5"/>
        <v>3368</v>
      </c>
      <c r="C137" s="128"/>
      <c r="D137" s="34">
        <f t="shared" si="3"/>
        <v>3368</v>
      </c>
      <c r="E137" s="144">
        <v>45387</v>
      </c>
      <c r="F137" s="37">
        <v>3368</v>
      </c>
      <c r="G137" s="145">
        <v>45388</v>
      </c>
      <c r="H137" s="76">
        <f t="shared" si="1"/>
        <v>0</v>
      </c>
      <c r="K137" s="134"/>
      <c r="L137" s="36">
        <v>45387</v>
      </c>
      <c r="M137" s="233">
        <v>210</v>
      </c>
      <c r="N137" s="232">
        <f t="shared" si="4"/>
        <v>342</v>
      </c>
      <c r="O137" s="27">
        <v>630</v>
      </c>
      <c r="P137" s="228">
        <v>0</v>
      </c>
      <c r="Q137" s="41"/>
    </row>
    <row r="138" spans="1:17" ht="15.6" x14ac:dyDescent="0.3">
      <c r="A138" s="126">
        <v>135</v>
      </c>
      <c r="B138" s="142">
        <f t="shared" si="5"/>
        <v>3368</v>
      </c>
      <c r="C138" s="128"/>
      <c r="D138" s="34">
        <f t="shared" si="3"/>
        <v>3368</v>
      </c>
      <c r="E138" s="144">
        <v>45388</v>
      </c>
      <c r="F138" s="37">
        <v>3368</v>
      </c>
      <c r="G138" s="145">
        <v>45389</v>
      </c>
      <c r="H138" s="76">
        <f t="shared" si="1"/>
        <v>0</v>
      </c>
      <c r="K138" s="134"/>
      <c r="L138" s="36">
        <v>45388</v>
      </c>
      <c r="M138" s="233">
        <v>0</v>
      </c>
      <c r="N138" s="232">
        <f t="shared" si="4"/>
        <v>630</v>
      </c>
      <c r="O138" s="27">
        <v>630</v>
      </c>
      <c r="P138" s="228">
        <f t="shared" ref="P138:P157" si="9">M138+N138-O138</f>
        <v>0</v>
      </c>
      <c r="Q138" s="41"/>
    </row>
    <row r="139" spans="1:17" ht="15.6" x14ac:dyDescent="0.3">
      <c r="A139" s="126">
        <v>136</v>
      </c>
      <c r="B139" s="142">
        <f t="shared" si="5"/>
        <v>3368</v>
      </c>
      <c r="C139" s="128"/>
      <c r="D139" s="34">
        <f t="shared" si="3"/>
        <v>3368</v>
      </c>
      <c r="E139" s="144">
        <v>45389</v>
      </c>
      <c r="F139" s="37">
        <v>3368</v>
      </c>
      <c r="G139" s="145">
        <v>45390</v>
      </c>
      <c r="H139" s="76">
        <f t="shared" si="1"/>
        <v>0</v>
      </c>
      <c r="K139" s="134"/>
      <c r="L139" s="36">
        <v>45389</v>
      </c>
      <c r="M139" s="233">
        <v>0</v>
      </c>
      <c r="N139" s="232">
        <f t="shared" si="4"/>
        <v>630</v>
      </c>
      <c r="O139" s="27">
        <v>630</v>
      </c>
      <c r="P139" s="228">
        <f t="shared" si="9"/>
        <v>0</v>
      </c>
      <c r="Q139" s="41"/>
    </row>
    <row r="140" spans="1:17" ht="15.6" x14ac:dyDescent="0.3">
      <c r="A140" s="126">
        <v>137</v>
      </c>
      <c r="B140" s="142">
        <f t="shared" si="5"/>
        <v>3368</v>
      </c>
      <c r="C140" s="128"/>
      <c r="D140" s="34">
        <f t="shared" si="3"/>
        <v>3368</v>
      </c>
      <c r="E140" s="144">
        <v>45390</v>
      </c>
      <c r="F140" s="37">
        <v>3368</v>
      </c>
      <c r="G140" s="145">
        <v>45391</v>
      </c>
      <c r="H140" s="76">
        <f t="shared" si="1"/>
        <v>0</v>
      </c>
      <c r="K140" s="134"/>
      <c r="L140" s="36">
        <v>45390</v>
      </c>
      <c r="M140" s="233">
        <v>0</v>
      </c>
      <c r="N140" s="232">
        <f t="shared" si="4"/>
        <v>630</v>
      </c>
      <c r="O140" s="27">
        <v>585</v>
      </c>
      <c r="P140" s="228">
        <f t="shared" si="9"/>
        <v>45</v>
      </c>
      <c r="Q140" s="41"/>
    </row>
    <row r="141" spans="1:17" ht="15.6" x14ac:dyDescent="0.3">
      <c r="A141" s="126">
        <v>138</v>
      </c>
      <c r="B141" s="142">
        <f t="shared" si="5"/>
        <v>3368</v>
      </c>
      <c r="C141" s="128"/>
      <c r="D141" s="34">
        <f t="shared" si="3"/>
        <v>3368</v>
      </c>
      <c r="E141" s="144">
        <v>45391</v>
      </c>
      <c r="F141" s="37">
        <v>3368</v>
      </c>
      <c r="G141" s="145">
        <v>45392</v>
      </c>
      <c r="H141" s="76">
        <f t="shared" si="1"/>
        <v>0</v>
      </c>
      <c r="K141" s="134"/>
      <c r="L141" s="36">
        <v>45391</v>
      </c>
      <c r="M141" s="233">
        <v>0</v>
      </c>
      <c r="N141" s="232">
        <f t="shared" si="4"/>
        <v>585</v>
      </c>
      <c r="O141" s="27">
        <v>522</v>
      </c>
      <c r="P141" s="228">
        <f t="shared" si="9"/>
        <v>63</v>
      </c>
      <c r="Q141" s="41"/>
    </row>
    <row r="142" spans="1:17" ht="15.6" x14ac:dyDescent="0.3">
      <c r="A142" s="126">
        <v>139</v>
      </c>
      <c r="B142" s="142">
        <f t="shared" si="5"/>
        <v>3368</v>
      </c>
      <c r="C142" s="128"/>
      <c r="D142" s="34">
        <f t="shared" si="3"/>
        <v>3368</v>
      </c>
      <c r="E142" s="144">
        <v>45392</v>
      </c>
      <c r="F142" s="37">
        <v>3368</v>
      </c>
      <c r="G142" s="145">
        <v>45393</v>
      </c>
      <c r="H142" s="76">
        <f t="shared" si="1"/>
        <v>0</v>
      </c>
      <c r="K142" s="134"/>
      <c r="L142" s="36">
        <v>45392</v>
      </c>
      <c r="M142" s="233">
        <v>0</v>
      </c>
      <c r="N142" s="232">
        <f t="shared" si="4"/>
        <v>522</v>
      </c>
      <c r="O142" s="27">
        <v>522</v>
      </c>
      <c r="P142" s="228">
        <f t="shared" si="9"/>
        <v>0</v>
      </c>
      <c r="Q142" s="41"/>
    </row>
    <row r="143" spans="1:17" ht="15.6" x14ac:dyDescent="0.3">
      <c r="A143" s="126">
        <v>140</v>
      </c>
      <c r="B143" s="142">
        <f t="shared" si="5"/>
        <v>3368</v>
      </c>
      <c r="C143" s="128"/>
      <c r="D143" s="34">
        <f t="shared" si="3"/>
        <v>3368</v>
      </c>
      <c r="E143" s="144">
        <v>45393</v>
      </c>
      <c r="F143" s="37">
        <v>3368</v>
      </c>
      <c r="G143" s="145">
        <v>45394</v>
      </c>
      <c r="H143" s="76">
        <f t="shared" si="1"/>
        <v>0</v>
      </c>
      <c r="K143" s="134"/>
      <c r="L143" s="36">
        <v>45393</v>
      </c>
      <c r="M143" s="233">
        <v>0</v>
      </c>
      <c r="N143" s="232">
        <f t="shared" si="4"/>
        <v>522</v>
      </c>
      <c r="O143" s="27">
        <v>450</v>
      </c>
      <c r="P143" s="228">
        <f t="shared" si="9"/>
        <v>72</v>
      </c>
      <c r="Q143" s="41"/>
    </row>
    <row r="144" spans="1:17" ht="15.6" x14ac:dyDescent="0.3">
      <c r="A144" s="126">
        <v>141</v>
      </c>
      <c r="B144" s="142">
        <f t="shared" si="5"/>
        <v>3368</v>
      </c>
      <c r="C144" s="128"/>
      <c r="D144" s="34">
        <f t="shared" si="3"/>
        <v>3368</v>
      </c>
      <c r="E144" s="144">
        <v>45394</v>
      </c>
      <c r="F144" s="37">
        <v>3368</v>
      </c>
      <c r="G144" s="145">
        <v>45395</v>
      </c>
      <c r="H144" s="76">
        <f t="shared" si="1"/>
        <v>0</v>
      </c>
      <c r="K144" s="134"/>
      <c r="L144" s="36">
        <v>45394</v>
      </c>
      <c r="M144" s="233">
        <v>0</v>
      </c>
      <c r="N144" s="232">
        <f t="shared" si="4"/>
        <v>450</v>
      </c>
      <c r="O144" s="27">
        <v>405</v>
      </c>
      <c r="P144" s="228">
        <f t="shared" si="9"/>
        <v>45</v>
      </c>
      <c r="Q144" s="41"/>
    </row>
    <row r="145" spans="1:17" ht="15.6" x14ac:dyDescent="0.3">
      <c r="A145" s="126">
        <v>142</v>
      </c>
      <c r="B145" s="142">
        <f t="shared" si="5"/>
        <v>3368</v>
      </c>
      <c r="C145" s="128"/>
      <c r="D145" s="34">
        <f t="shared" si="3"/>
        <v>3368</v>
      </c>
      <c r="E145" s="144">
        <v>45395</v>
      </c>
      <c r="F145" s="37">
        <v>3368</v>
      </c>
      <c r="G145" s="145">
        <v>45396</v>
      </c>
      <c r="H145" s="76">
        <f t="shared" si="1"/>
        <v>0</v>
      </c>
      <c r="K145" s="134"/>
      <c r="L145" s="36">
        <v>45395</v>
      </c>
      <c r="M145" s="233">
        <v>0</v>
      </c>
      <c r="N145" s="232">
        <f t="shared" si="4"/>
        <v>405</v>
      </c>
      <c r="O145" s="27">
        <v>405</v>
      </c>
      <c r="P145" s="228">
        <f t="shared" si="9"/>
        <v>0</v>
      </c>
      <c r="Q145" s="41"/>
    </row>
    <row r="146" spans="1:17" ht="15.6" x14ac:dyDescent="0.3">
      <c r="A146" s="126">
        <v>143</v>
      </c>
      <c r="B146" s="142">
        <f t="shared" si="5"/>
        <v>3368</v>
      </c>
      <c r="C146" s="128"/>
      <c r="D146" s="34">
        <f t="shared" si="3"/>
        <v>3368</v>
      </c>
      <c r="E146" s="144">
        <v>45396</v>
      </c>
      <c r="F146" s="37">
        <v>3368</v>
      </c>
      <c r="G146" s="145">
        <v>45397</v>
      </c>
      <c r="H146" s="76">
        <f t="shared" si="1"/>
        <v>0</v>
      </c>
      <c r="K146" s="134"/>
      <c r="L146" s="36">
        <v>45396</v>
      </c>
      <c r="M146" s="233">
        <v>0</v>
      </c>
      <c r="N146" s="232">
        <f t="shared" si="4"/>
        <v>405</v>
      </c>
      <c r="O146" s="27">
        <v>378</v>
      </c>
      <c r="P146" s="228">
        <f t="shared" si="9"/>
        <v>27</v>
      </c>
      <c r="Q146" s="41"/>
    </row>
    <row r="147" spans="1:17" ht="15.6" x14ac:dyDescent="0.3">
      <c r="A147" s="126">
        <v>144</v>
      </c>
      <c r="B147" s="142">
        <f t="shared" si="5"/>
        <v>3368</v>
      </c>
      <c r="C147" s="128"/>
      <c r="D147" s="34">
        <f t="shared" si="3"/>
        <v>3368</v>
      </c>
      <c r="E147" s="144">
        <v>45397</v>
      </c>
      <c r="F147" s="37">
        <v>3368</v>
      </c>
      <c r="G147" s="145">
        <v>45398</v>
      </c>
      <c r="H147" s="76">
        <f t="shared" si="1"/>
        <v>0</v>
      </c>
      <c r="K147" s="134"/>
      <c r="L147" s="36">
        <v>45397</v>
      </c>
      <c r="M147" s="233">
        <v>30</v>
      </c>
      <c r="N147" s="232">
        <f t="shared" si="4"/>
        <v>378</v>
      </c>
      <c r="O147" s="27">
        <v>378</v>
      </c>
      <c r="P147" s="228">
        <f t="shared" si="9"/>
        <v>30</v>
      </c>
      <c r="Q147" s="41"/>
    </row>
    <row r="148" spans="1:17" ht="15.6" x14ac:dyDescent="0.3">
      <c r="A148" s="126">
        <v>145</v>
      </c>
      <c r="B148" s="142">
        <f t="shared" si="5"/>
        <v>3368</v>
      </c>
      <c r="C148" s="128"/>
      <c r="D148" s="34">
        <f t="shared" si="3"/>
        <v>3368</v>
      </c>
      <c r="E148" s="144">
        <v>45398</v>
      </c>
      <c r="F148" s="37">
        <v>3368</v>
      </c>
      <c r="G148" s="145">
        <v>45399</v>
      </c>
      <c r="H148" s="76">
        <f t="shared" si="1"/>
        <v>0</v>
      </c>
      <c r="K148" s="134"/>
      <c r="L148" s="36">
        <v>45398</v>
      </c>
      <c r="M148" s="233">
        <v>0</v>
      </c>
      <c r="N148" s="232">
        <f t="shared" si="4"/>
        <v>378</v>
      </c>
      <c r="O148" s="27">
        <v>342</v>
      </c>
      <c r="P148" s="228">
        <f t="shared" si="9"/>
        <v>36</v>
      </c>
      <c r="Q148" s="41"/>
    </row>
    <row r="149" spans="1:17" ht="15.6" x14ac:dyDescent="0.3">
      <c r="A149" s="126">
        <v>146</v>
      </c>
      <c r="B149" s="142">
        <f t="shared" si="5"/>
        <v>3368</v>
      </c>
      <c r="C149" s="128"/>
      <c r="D149" s="34">
        <f t="shared" si="3"/>
        <v>3368</v>
      </c>
      <c r="E149" s="144">
        <v>45399</v>
      </c>
      <c r="F149" s="37">
        <v>3368</v>
      </c>
      <c r="G149" s="145">
        <v>45400</v>
      </c>
      <c r="H149" s="76">
        <f t="shared" si="1"/>
        <v>0</v>
      </c>
      <c r="K149" s="134"/>
      <c r="L149" s="36">
        <v>45399</v>
      </c>
      <c r="M149" s="233">
        <v>120</v>
      </c>
      <c r="N149" s="232">
        <f t="shared" si="4"/>
        <v>342</v>
      </c>
      <c r="O149" s="27">
        <v>450</v>
      </c>
      <c r="P149" s="228">
        <f t="shared" si="9"/>
        <v>12</v>
      </c>
      <c r="Q149" s="41"/>
    </row>
    <row r="150" spans="1:17" ht="15.6" x14ac:dyDescent="0.3">
      <c r="A150" s="126">
        <v>147</v>
      </c>
      <c r="B150" s="142">
        <f t="shared" si="5"/>
        <v>3368</v>
      </c>
      <c r="C150" s="128"/>
      <c r="D150" s="34">
        <f t="shared" si="3"/>
        <v>3368</v>
      </c>
      <c r="E150" s="144">
        <v>45400</v>
      </c>
      <c r="F150" s="37">
        <v>3368</v>
      </c>
      <c r="G150" s="145">
        <v>45401</v>
      </c>
      <c r="H150" s="76">
        <f t="shared" si="1"/>
        <v>0</v>
      </c>
      <c r="K150" s="134"/>
      <c r="L150" s="36">
        <v>45400</v>
      </c>
      <c r="M150" s="233">
        <v>0</v>
      </c>
      <c r="N150" s="232">
        <f t="shared" si="4"/>
        <v>450</v>
      </c>
      <c r="O150" s="27">
        <v>342</v>
      </c>
      <c r="P150" s="228">
        <f t="shared" si="9"/>
        <v>108</v>
      </c>
      <c r="Q150" s="41"/>
    </row>
    <row r="151" spans="1:17" ht="15.6" x14ac:dyDescent="0.3">
      <c r="A151" s="126">
        <v>148</v>
      </c>
      <c r="B151" s="142">
        <f t="shared" si="5"/>
        <v>3371</v>
      </c>
      <c r="C151" s="128"/>
      <c r="D151" s="34">
        <f t="shared" si="3"/>
        <v>3368</v>
      </c>
      <c r="E151" s="144">
        <v>45401</v>
      </c>
      <c r="F151" s="37">
        <v>3371</v>
      </c>
      <c r="G151" s="145">
        <v>45402</v>
      </c>
      <c r="H151" s="76">
        <f t="shared" si="1"/>
        <v>3</v>
      </c>
      <c r="K151" s="134"/>
      <c r="L151" s="36">
        <v>45401</v>
      </c>
      <c r="M151" s="233">
        <v>0</v>
      </c>
      <c r="N151" s="232">
        <f t="shared" si="4"/>
        <v>342</v>
      </c>
      <c r="O151" s="27">
        <v>225</v>
      </c>
      <c r="P151" s="228">
        <f t="shared" si="9"/>
        <v>117</v>
      </c>
      <c r="Q151" s="41"/>
    </row>
    <row r="152" spans="1:17" ht="15.6" x14ac:dyDescent="0.3">
      <c r="A152" s="126">
        <v>149</v>
      </c>
      <c r="B152" s="142">
        <f t="shared" si="5"/>
        <v>3372</v>
      </c>
      <c r="C152" s="128"/>
      <c r="D152" s="34">
        <f t="shared" si="3"/>
        <v>3371</v>
      </c>
      <c r="E152" s="144">
        <v>45402</v>
      </c>
      <c r="F152" s="37">
        <v>3372</v>
      </c>
      <c r="G152" s="145">
        <v>45403</v>
      </c>
      <c r="H152" s="76">
        <f t="shared" si="1"/>
        <v>1</v>
      </c>
      <c r="K152" s="134"/>
      <c r="L152" s="36">
        <v>45402</v>
      </c>
      <c r="M152" s="233">
        <v>0</v>
      </c>
      <c r="N152" s="232">
        <f t="shared" si="4"/>
        <v>225</v>
      </c>
      <c r="O152" s="27">
        <v>432</v>
      </c>
      <c r="P152" s="228">
        <f t="shared" si="9"/>
        <v>-207</v>
      </c>
      <c r="Q152" s="41"/>
    </row>
    <row r="153" spans="1:17" ht="15.6" x14ac:dyDescent="0.3">
      <c r="A153" s="126">
        <v>150</v>
      </c>
      <c r="B153" s="142">
        <f t="shared" si="5"/>
        <v>3372</v>
      </c>
      <c r="C153" s="128"/>
      <c r="D153" s="34">
        <f t="shared" si="3"/>
        <v>3372</v>
      </c>
      <c r="E153" s="144">
        <v>45403</v>
      </c>
      <c r="F153" s="37">
        <v>3372</v>
      </c>
      <c r="G153" s="145">
        <v>45404</v>
      </c>
      <c r="H153" s="76">
        <f t="shared" si="1"/>
        <v>0</v>
      </c>
      <c r="K153" s="134"/>
      <c r="L153" s="36">
        <v>45403</v>
      </c>
      <c r="M153" s="233">
        <v>0</v>
      </c>
      <c r="N153" s="232">
        <f t="shared" si="4"/>
        <v>432</v>
      </c>
      <c r="O153" s="27">
        <v>396</v>
      </c>
      <c r="P153" s="228">
        <f t="shared" si="9"/>
        <v>36</v>
      </c>
      <c r="Q153" s="41"/>
    </row>
    <row r="154" spans="1:17" ht="15.6" x14ac:dyDescent="0.3">
      <c r="A154" s="126">
        <v>151</v>
      </c>
      <c r="B154" s="142">
        <f t="shared" si="5"/>
        <v>3372</v>
      </c>
      <c r="C154" s="128"/>
      <c r="D154" s="34">
        <f t="shared" si="3"/>
        <v>3372</v>
      </c>
      <c r="E154" s="144">
        <v>45404</v>
      </c>
      <c r="F154" s="37">
        <v>3372</v>
      </c>
      <c r="G154" s="145">
        <v>45405</v>
      </c>
      <c r="H154" s="76">
        <f t="shared" si="1"/>
        <v>0</v>
      </c>
      <c r="K154" s="134"/>
      <c r="L154" s="36">
        <v>45404</v>
      </c>
      <c r="M154" s="233">
        <v>0</v>
      </c>
      <c r="N154" s="232">
        <f t="shared" si="4"/>
        <v>396</v>
      </c>
      <c r="O154" s="27">
        <v>306</v>
      </c>
      <c r="P154" s="228">
        <f t="shared" si="9"/>
        <v>90</v>
      </c>
      <c r="Q154" s="41"/>
    </row>
    <row r="155" spans="1:17" ht="15.6" x14ac:dyDescent="0.3">
      <c r="A155" s="126">
        <v>152</v>
      </c>
      <c r="B155" s="142">
        <f t="shared" si="5"/>
        <v>3374</v>
      </c>
      <c r="C155" s="128"/>
      <c r="D155" s="34">
        <f t="shared" si="3"/>
        <v>3372</v>
      </c>
      <c r="E155" s="144">
        <v>45405</v>
      </c>
      <c r="F155" s="37">
        <v>3374</v>
      </c>
      <c r="G155" s="145">
        <v>45406</v>
      </c>
      <c r="H155" s="76">
        <f t="shared" si="1"/>
        <v>2</v>
      </c>
      <c r="K155" s="134"/>
      <c r="L155" s="36">
        <v>45405</v>
      </c>
      <c r="M155" s="233">
        <v>150</v>
      </c>
      <c r="N155" s="232">
        <f t="shared" si="4"/>
        <v>306</v>
      </c>
      <c r="O155" s="27">
        <v>360</v>
      </c>
      <c r="P155" s="228">
        <f t="shared" si="9"/>
        <v>96</v>
      </c>
      <c r="Q155" s="41"/>
    </row>
    <row r="156" spans="1:17" ht="15.6" x14ac:dyDescent="0.3">
      <c r="A156" s="126">
        <v>153</v>
      </c>
      <c r="B156" s="142">
        <f t="shared" si="5"/>
        <v>3377</v>
      </c>
      <c r="C156" s="128"/>
      <c r="D156" s="34">
        <f t="shared" si="3"/>
        <v>3374</v>
      </c>
      <c r="E156" s="144">
        <v>45406</v>
      </c>
      <c r="F156" s="37">
        <v>3377</v>
      </c>
      <c r="G156" s="145">
        <v>45407</v>
      </c>
      <c r="H156" s="76">
        <f t="shared" si="1"/>
        <v>3</v>
      </c>
      <c r="K156" s="134"/>
      <c r="L156" s="36">
        <v>45406</v>
      </c>
      <c r="M156" s="233">
        <v>0</v>
      </c>
      <c r="N156" s="232">
        <f t="shared" si="4"/>
        <v>360</v>
      </c>
      <c r="O156" s="27">
        <v>216</v>
      </c>
      <c r="P156" s="228">
        <f t="shared" si="9"/>
        <v>144</v>
      </c>
      <c r="Q156" s="41"/>
    </row>
    <row r="157" spans="1:17" ht="15.6" x14ac:dyDescent="0.3">
      <c r="A157" s="126">
        <v>154</v>
      </c>
      <c r="B157" s="142">
        <f t="shared" si="5"/>
        <v>3377</v>
      </c>
      <c r="C157" s="128"/>
      <c r="D157" s="34">
        <f t="shared" si="3"/>
        <v>3377</v>
      </c>
      <c r="E157" s="144">
        <v>45407</v>
      </c>
      <c r="F157" s="37">
        <v>3377</v>
      </c>
      <c r="G157" s="145">
        <v>45408</v>
      </c>
      <c r="H157" s="76">
        <f t="shared" si="1"/>
        <v>0</v>
      </c>
      <c r="K157" s="134"/>
      <c r="L157" s="36">
        <v>45407</v>
      </c>
      <c r="M157" s="233">
        <v>150</v>
      </c>
      <c r="N157" s="232">
        <f t="shared" si="4"/>
        <v>216</v>
      </c>
      <c r="O157" s="27">
        <v>315</v>
      </c>
      <c r="P157" s="228">
        <f t="shared" si="9"/>
        <v>51</v>
      </c>
      <c r="Q157" s="41"/>
    </row>
    <row r="158" spans="1:17" ht="15.6" x14ac:dyDescent="0.3">
      <c r="A158" s="126">
        <v>155</v>
      </c>
      <c r="B158" s="142">
        <f t="shared" si="5"/>
        <v>3377</v>
      </c>
      <c r="C158" s="128"/>
      <c r="D158" s="34">
        <f t="shared" si="3"/>
        <v>3377</v>
      </c>
      <c r="E158" s="144">
        <v>45408</v>
      </c>
      <c r="F158" s="37">
        <v>3377</v>
      </c>
      <c r="G158" s="145">
        <v>45409</v>
      </c>
      <c r="H158" s="76">
        <f t="shared" si="1"/>
        <v>0</v>
      </c>
      <c r="K158" s="134"/>
      <c r="L158" s="36">
        <v>45408</v>
      </c>
      <c r="M158" s="233">
        <v>250</v>
      </c>
      <c r="N158" s="232">
        <f t="shared" si="4"/>
        <v>315</v>
      </c>
      <c r="O158" s="27">
        <v>675</v>
      </c>
      <c r="P158" s="228">
        <v>0</v>
      </c>
      <c r="Q158" s="41"/>
    </row>
    <row r="159" spans="1:17" ht="15.6" x14ac:dyDescent="0.3">
      <c r="A159" s="126">
        <v>156</v>
      </c>
      <c r="B159" s="142">
        <f t="shared" si="5"/>
        <v>3377</v>
      </c>
      <c r="C159" s="128"/>
      <c r="D159" s="34">
        <f t="shared" si="3"/>
        <v>3377</v>
      </c>
      <c r="E159" s="144">
        <v>45409</v>
      </c>
      <c r="F159" s="37">
        <v>3377</v>
      </c>
      <c r="G159" s="145">
        <v>45410</v>
      </c>
      <c r="H159" s="76">
        <f t="shared" si="1"/>
        <v>0</v>
      </c>
      <c r="K159" s="134"/>
      <c r="L159" s="36">
        <v>45409</v>
      </c>
      <c r="M159" s="233">
        <v>0</v>
      </c>
      <c r="N159" s="232">
        <f t="shared" si="4"/>
        <v>675</v>
      </c>
      <c r="O159" s="27">
        <v>576</v>
      </c>
      <c r="P159" s="228">
        <f t="shared" ref="P159:P160" si="10">M159+N159-O159</f>
        <v>99</v>
      </c>
      <c r="Q159" s="41"/>
    </row>
    <row r="160" spans="1:17" ht="15.6" x14ac:dyDescent="0.3">
      <c r="A160" s="126">
        <v>157</v>
      </c>
      <c r="B160" s="142">
        <f t="shared" si="5"/>
        <v>3378</v>
      </c>
      <c r="C160" s="128"/>
      <c r="D160" s="34">
        <f t="shared" si="3"/>
        <v>3377</v>
      </c>
      <c r="E160" s="144">
        <v>45410</v>
      </c>
      <c r="F160" s="37">
        <v>3378</v>
      </c>
      <c r="G160" s="145">
        <v>45411</v>
      </c>
      <c r="H160" s="76">
        <f t="shared" si="1"/>
        <v>1</v>
      </c>
      <c r="K160" s="134"/>
      <c r="L160" s="36">
        <v>45410</v>
      </c>
      <c r="M160" s="233">
        <v>0</v>
      </c>
      <c r="N160" s="232">
        <f t="shared" si="4"/>
        <v>576</v>
      </c>
      <c r="O160" s="27">
        <v>405</v>
      </c>
      <c r="P160" s="228">
        <f t="shared" si="10"/>
        <v>171</v>
      </c>
      <c r="Q160" s="41"/>
    </row>
    <row r="161" spans="1:17" ht="15.6" x14ac:dyDescent="0.3">
      <c r="A161" s="126">
        <v>158</v>
      </c>
      <c r="B161" s="142">
        <f t="shared" si="5"/>
        <v>3378</v>
      </c>
      <c r="C161" s="128"/>
      <c r="D161" s="34">
        <f t="shared" si="3"/>
        <v>3378</v>
      </c>
      <c r="E161" s="144">
        <v>45411</v>
      </c>
      <c r="F161" s="37">
        <v>3378</v>
      </c>
      <c r="G161" s="145">
        <v>45412</v>
      </c>
      <c r="H161" s="76">
        <f t="shared" si="1"/>
        <v>0</v>
      </c>
      <c r="K161" s="134"/>
      <c r="L161" s="36">
        <v>45411</v>
      </c>
      <c r="M161" s="233">
        <v>0</v>
      </c>
      <c r="N161" s="232">
        <f t="shared" si="4"/>
        <v>405</v>
      </c>
      <c r="O161" s="27">
        <v>675</v>
      </c>
      <c r="P161" s="228">
        <v>0</v>
      </c>
      <c r="Q161" s="41"/>
    </row>
    <row r="162" spans="1:17" ht="15.6" x14ac:dyDescent="0.3">
      <c r="A162" s="126">
        <v>159</v>
      </c>
      <c r="B162" s="142">
        <f t="shared" si="5"/>
        <v>3378</v>
      </c>
      <c r="C162" s="128"/>
      <c r="D162" s="34">
        <f t="shared" si="3"/>
        <v>3378</v>
      </c>
      <c r="E162" s="144">
        <v>45412</v>
      </c>
      <c r="F162" s="37">
        <v>3378</v>
      </c>
      <c r="G162" s="145">
        <v>45413</v>
      </c>
      <c r="H162" s="76">
        <f t="shared" si="1"/>
        <v>0</v>
      </c>
      <c r="K162" s="134"/>
      <c r="L162" s="36">
        <v>45412</v>
      </c>
      <c r="M162" s="233">
        <v>0</v>
      </c>
      <c r="N162" s="232">
        <f t="shared" si="4"/>
        <v>675</v>
      </c>
      <c r="O162" s="27">
        <v>630</v>
      </c>
      <c r="P162" s="228">
        <f t="shared" ref="P162:P168" si="11">M162+N162-O162</f>
        <v>45</v>
      </c>
      <c r="Q162" s="41"/>
    </row>
    <row r="163" spans="1:17" ht="15.6" x14ac:dyDescent="0.3">
      <c r="A163" s="126">
        <v>160</v>
      </c>
      <c r="B163" s="142">
        <f t="shared" si="5"/>
        <v>3378</v>
      </c>
      <c r="C163" s="128"/>
      <c r="D163" s="34">
        <f t="shared" si="3"/>
        <v>3378</v>
      </c>
      <c r="E163" s="144">
        <v>45413</v>
      </c>
      <c r="F163" s="37">
        <v>3378</v>
      </c>
      <c r="G163" s="145">
        <v>45414</v>
      </c>
      <c r="H163" s="76">
        <f t="shared" si="1"/>
        <v>0</v>
      </c>
      <c r="K163" s="134"/>
      <c r="L163" s="36">
        <v>45413</v>
      </c>
      <c r="M163" s="233">
        <v>0</v>
      </c>
      <c r="N163" s="232">
        <f t="shared" si="4"/>
        <v>630</v>
      </c>
      <c r="O163" s="27">
        <v>630</v>
      </c>
      <c r="P163" s="228">
        <f t="shared" si="11"/>
        <v>0</v>
      </c>
      <c r="Q163" s="41"/>
    </row>
    <row r="164" spans="1:17" ht="15.6" x14ac:dyDescent="0.3">
      <c r="A164" s="126">
        <v>161</v>
      </c>
      <c r="B164" s="142">
        <f t="shared" si="5"/>
        <v>3378</v>
      </c>
      <c r="C164" s="128"/>
      <c r="D164" s="34">
        <f t="shared" si="3"/>
        <v>3378</v>
      </c>
      <c r="E164" s="144">
        <v>45414</v>
      </c>
      <c r="F164" s="37">
        <v>3378</v>
      </c>
      <c r="G164" s="145">
        <v>45415</v>
      </c>
      <c r="H164" s="76">
        <f t="shared" si="1"/>
        <v>0</v>
      </c>
      <c r="K164" s="134"/>
      <c r="L164" s="36">
        <v>45414</v>
      </c>
      <c r="M164" s="233">
        <v>0</v>
      </c>
      <c r="N164" s="232">
        <f t="shared" si="4"/>
        <v>630</v>
      </c>
      <c r="O164" s="27">
        <v>531</v>
      </c>
      <c r="P164" s="228">
        <f t="shared" si="11"/>
        <v>99</v>
      </c>
      <c r="Q164" s="41"/>
    </row>
    <row r="165" spans="1:17" ht="15.6" x14ac:dyDescent="0.3">
      <c r="A165" s="126">
        <v>162</v>
      </c>
      <c r="B165" s="142">
        <f t="shared" si="5"/>
        <v>3378</v>
      </c>
      <c r="C165" s="128"/>
      <c r="D165" s="34">
        <f t="shared" si="3"/>
        <v>3378</v>
      </c>
      <c r="E165" s="144">
        <v>45415</v>
      </c>
      <c r="F165" s="37">
        <v>3378</v>
      </c>
      <c r="G165" s="145">
        <v>45416</v>
      </c>
      <c r="H165" s="76">
        <f t="shared" si="1"/>
        <v>0</v>
      </c>
      <c r="K165" s="134"/>
      <c r="L165" s="36">
        <v>45415</v>
      </c>
      <c r="M165" s="233">
        <v>0</v>
      </c>
      <c r="N165" s="232">
        <f t="shared" si="4"/>
        <v>531</v>
      </c>
      <c r="O165" s="27">
        <v>531</v>
      </c>
      <c r="P165" s="228">
        <f t="shared" si="11"/>
        <v>0</v>
      </c>
      <c r="Q165" s="41"/>
    </row>
    <row r="166" spans="1:17" ht="15.6" x14ac:dyDescent="0.3">
      <c r="A166" s="126">
        <v>163</v>
      </c>
      <c r="B166" s="142">
        <f t="shared" si="5"/>
        <v>3378</v>
      </c>
      <c r="C166" s="128"/>
      <c r="D166" s="34">
        <f t="shared" si="3"/>
        <v>3378</v>
      </c>
      <c r="E166" s="144">
        <v>45416</v>
      </c>
      <c r="F166" s="37">
        <v>3378</v>
      </c>
      <c r="G166" s="145">
        <v>45417</v>
      </c>
      <c r="H166" s="76">
        <f t="shared" si="1"/>
        <v>0</v>
      </c>
      <c r="K166" s="134"/>
      <c r="L166" s="36">
        <v>45416</v>
      </c>
      <c r="M166" s="233">
        <v>0</v>
      </c>
      <c r="N166" s="232">
        <f t="shared" si="4"/>
        <v>531</v>
      </c>
      <c r="O166" s="27">
        <v>504</v>
      </c>
      <c r="P166" s="228">
        <f t="shared" si="11"/>
        <v>27</v>
      </c>
      <c r="Q166" s="41"/>
    </row>
    <row r="167" spans="1:17" ht="15.6" x14ac:dyDescent="0.3">
      <c r="A167" s="126">
        <v>164</v>
      </c>
      <c r="B167" s="142">
        <f t="shared" si="5"/>
        <v>3378</v>
      </c>
      <c r="C167" s="128"/>
      <c r="D167" s="34">
        <f t="shared" si="3"/>
        <v>3378</v>
      </c>
      <c r="E167" s="144">
        <v>45417</v>
      </c>
      <c r="F167" s="37">
        <v>3378</v>
      </c>
      <c r="G167" s="145">
        <v>45418</v>
      </c>
      <c r="H167" s="76">
        <f t="shared" si="1"/>
        <v>0</v>
      </c>
      <c r="K167" s="134"/>
      <c r="L167" s="36">
        <v>45417</v>
      </c>
      <c r="M167" s="233">
        <v>0</v>
      </c>
      <c r="N167" s="232">
        <f t="shared" si="4"/>
        <v>504</v>
      </c>
      <c r="O167" s="27">
        <v>450</v>
      </c>
      <c r="P167" s="228">
        <f t="shared" si="11"/>
        <v>54</v>
      </c>
      <c r="Q167" s="41"/>
    </row>
    <row r="168" spans="1:17" ht="15.6" x14ac:dyDescent="0.3">
      <c r="A168" s="126">
        <v>165</v>
      </c>
      <c r="B168" s="142">
        <f t="shared" si="5"/>
        <v>3378</v>
      </c>
      <c r="C168" s="128"/>
      <c r="D168" s="34">
        <f t="shared" si="3"/>
        <v>3378</v>
      </c>
      <c r="E168" s="144">
        <v>45418</v>
      </c>
      <c r="F168" s="37">
        <v>3378</v>
      </c>
      <c r="G168" s="145">
        <v>45419</v>
      </c>
      <c r="H168" s="76">
        <f t="shared" si="1"/>
        <v>0</v>
      </c>
      <c r="K168" s="134"/>
      <c r="L168" s="36">
        <v>45418</v>
      </c>
      <c r="M168" s="233">
        <v>0</v>
      </c>
      <c r="N168" s="232">
        <f t="shared" si="4"/>
        <v>450</v>
      </c>
      <c r="O168" s="27">
        <v>414</v>
      </c>
      <c r="P168" s="228">
        <f t="shared" si="11"/>
        <v>36</v>
      </c>
      <c r="Q168" s="41"/>
    </row>
    <row r="169" spans="1:17" ht="15.6" x14ac:dyDescent="0.3">
      <c r="A169" s="126">
        <v>166</v>
      </c>
      <c r="B169" s="142">
        <f t="shared" si="5"/>
        <v>3378</v>
      </c>
      <c r="C169" s="128"/>
      <c r="D169" s="34">
        <f t="shared" si="3"/>
        <v>3378</v>
      </c>
      <c r="E169" s="144">
        <v>45419</v>
      </c>
      <c r="F169" s="37">
        <v>3378</v>
      </c>
      <c r="G169" s="145">
        <v>45420</v>
      </c>
      <c r="H169" s="76">
        <f t="shared" si="1"/>
        <v>0</v>
      </c>
      <c r="K169" s="134"/>
      <c r="L169" s="36">
        <v>45419</v>
      </c>
      <c r="M169" s="233">
        <v>120</v>
      </c>
      <c r="N169" s="232">
        <f t="shared" si="4"/>
        <v>414</v>
      </c>
      <c r="O169" s="27">
        <v>549</v>
      </c>
      <c r="P169" s="228">
        <v>0</v>
      </c>
      <c r="Q169" s="41"/>
    </row>
    <row r="170" spans="1:17" ht="15.6" x14ac:dyDescent="0.3">
      <c r="A170" s="126">
        <v>167</v>
      </c>
      <c r="B170" s="142">
        <f t="shared" si="5"/>
        <v>3378</v>
      </c>
      <c r="C170" s="128"/>
      <c r="D170" s="34">
        <f t="shared" si="3"/>
        <v>3378</v>
      </c>
      <c r="E170" s="144">
        <v>45420</v>
      </c>
      <c r="F170" s="37">
        <v>3378</v>
      </c>
      <c r="G170" s="145">
        <v>45421</v>
      </c>
      <c r="H170" s="76">
        <f t="shared" si="1"/>
        <v>0</v>
      </c>
      <c r="K170" s="134"/>
      <c r="L170" s="36">
        <v>45420</v>
      </c>
      <c r="M170" s="233">
        <v>0</v>
      </c>
      <c r="N170" s="232">
        <f t="shared" si="4"/>
        <v>549</v>
      </c>
      <c r="O170" s="27">
        <v>513</v>
      </c>
      <c r="P170" s="228">
        <f t="shared" ref="P170:P171" si="12">M170+N170-O170</f>
        <v>36</v>
      </c>
      <c r="Q170" s="41"/>
    </row>
    <row r="171" spans="1:17" ht="15.6" x14ac:dyDescent="0.3">
      <c r="A171" s="126">
        <v>168</v>
      </c>
      <c r="B171" s="142">
        <f t="shared" si="5"/>
        <v>3389</v>
      </c>
      <c r="C171" s="128"/>
      <c r="D171" s="34">
        <f t="shared" si="3"/>
        <v>3378</v>
      </c>
      <c r="E171" s="144">
        <v>45421</v>
      </c>
      <c r="F171" s="37">
        <v>3389</v>
      </c>
      <c r="G171" s="145">
        <v>45422</v>
      </c>
      <c r="H171" s="76">
        <f t="shared" si="1"/>
        <v>11</v>
      </c>
      <c r="K171" s="134"/>
      <c r="L171" s="36">
        <v>45421</v>
      </c>
      <c r="M171" s="233">
        <v>0</v>
      </c>
      <c r="N171" s="232">
        <f t="shared" si="4"/>
        <v>513</v>
      </c>
      <c r="O171" s="27">
        <v>405</v>
      </c>
      <c r="P171" s="228">
        <f t="shared" si="12"/>
        <v>108</v>
      </c>
      <c r="Q171" s="41"/>
    </row>
    <row r="172" spans="1:17" ht="15.6" x14ac:dyDescent="0.3">
      <c r="A172" s="126">
        <v>169</v>
      </c>
      <c r="B172" s="142">
        <f t="shared" si="5"/>
        <v>3389</v>
      </c>
      <c r="C172" s="128"/>
      <c r="D172" s="34">
        <f t="shared" si="3"/>
        <v>3389</v>
      </c>
      <c r="E172" s="144">
        <v>45422</v>
      </c>
      <c r="F172" s="37">
        <v>3389</v>
      </c>
      <c r="G172" s="145">
        <v>45423</v>
      </c>
      <c r="H172" s="76">
        <f t="shared" si="1"/>
        <v>0</v>
      </c>
      <c r="K172" s="134"/>
      <c r="L172" s="36">
        <v>45422</v>
      </c>
      <c r="M172" s="233">
        <v>90</v>
      </c>
      <c r="N172" s="232">
        <f t="shared" si="4"/>
        <v>405</v>
      </c>
      <c r="O172" s="27">
        <v>540</v>
      </c>
      <c r="P172" s="228">
        <v>0</v>
      </c>
      <c r="Q172" s="41"/>
    </row>
    <row r="173" spans="1:17" ht="15.6" x14ac:dyDescent="0.3">
      <c r="A173" s="126">
        <v>170</v>
      </c>
      <c r="B173" s="142">
        <f t="shared" si="5"/>
        <v>3389</v>
      </c>
      <c r="C173" s="128"/>
      <c r="D173" s="34">
        <f t="shared" si="3"/>
        <v>3389</v>
      </c>
      <c r="E173" s="144">
        <v>45423</v>
      </c>
      <c r="F173" s="37">
        <v>3389</v>
      </c>
      <c r="G173" s="145">
        <v>45424</v>
      </c>
      <c r="H173" s="76">
        <f t="shared" si="1"/>
        <v>0</v>
      </c>
      <c r="K173" s="134"/>
      <c r="L173" s="36">
        <v>45423</v>
      </c>
      <c r="M173" s="233">
        <v>0</v>
      </c>
      <c r="N173" s="232">
        <f t="shared" si="4"/>
        <v>540</v>
      </c>
      <c r="O173" s="27">
        <v>522</v>
      </c>
      <c r="P173" s="228">
        <f t="shared" ref="P173:P184" si="13">M173+N173-O173</f>
        <v>18</v>
      </c>
      <c r="Q173" s="41"/>
    </row>
    <row r="174" spans="1:17" ht="15.6" x14ac:dyDescent="0.3">
      <c r="A174" s="126">
        <v>171</v>
      </c>
      <c r="B174" s="142">
        <f t="shared" si="5"/>
        <v>3389</v>
      </c>
      <c r="C174" s="128"/>
      <c r="D174" s="34">
        <f t="shared" si="3"/>
        <v>3389</v>
      </c>
      <c r="E174" s="144">
        <v>45424</v>
      </c>
      <c r="F174" s="37">
        <v>3389</v>
      </c>
      <c r="G174" s="145">
        <v>45425</v>
      </c>
      <c r="H174" s="76">
        <f t="shared" si="1"/>
        <v>0</v>
      </c>
      <c r="K174" s="134"/>
      <c r="L174" s="36">
        <v>45424</v>
      </c>
      <c r="M174" s="233">
        <v>0</v>
      </c>
      <c r="N174" s="232">
        <f t="shared" si="4"/>
        <v>522</v>
      </c>
      <c r="O174" s="27">
        <v>513</v>
      </c>
      <c r="P174" s="228">
        <f t="shared" si="13"/>
        <v>9</v>
      </c>
      <c r="Q174" s="41"/>
    </row>
    <row r="175" spans="1:17" ht="15.6" x14ac:dyDescent="0.3">
      <c r="A175" s="126">
        <v>172</v>
      </c>
      <c r="B175" s="142">
        <f t="shared" si="5"/>
        <v>3389</v>
      </c>
      <c r="C175" s="128"/>
      <c r="D175" s="34">
        <f t="shared" si="3"/>
        <v>3389</v>
      </c>
      <c r="E175" s="144">
        <v>45425</v>
      </c>
      <c r="F175" s="37">
        <v>3389</v>
      </c>
      <c r="G175" s="145">
        <v>45426</v>
      </c>
      <c r="H175" s="76">
        <f t="shared" si="1"/>
        <v>0</v>
      </c>
      <c r="K175" s="134"/>
      <c r="L175" s="36">
        <v>45425</v>
      </c>
      <c r="M175" s="233">
        <v>0</v>
      </c>
      <c r="N175" s="232">
        <f t="shared" si="4"/>
        <v>513</v>
      </c>
      <c r="O175" s="27">
        <v>513</v>
      </c>
      <c r="P175" s="228">
        <f t="shared" si="13"/>
        <v>0</v>
      </c>
      <c r="Q175" s="41"/>
    </row>
    <row r="176" spans="1:17" ht="15.6" x14ac:dyDescent="0.3">
      <c r="A176" s="126">
        <v>173</v>
      </c>
      <c r="B176" s="142">
        <f t="shared" si="5"/>
        <v>3389</v>
      </c>
      <c r="C176" s="128"/>
      <c r="D176" s="34">
        <f t="shared" si="3"/>
        <v>3389</v>
      </c>
      <c r="E176" s="144">
        <v>45426</v>
      </c>
      <c r="F176" s="37">
        <v>3389</v>
      </c>
      <c r="G176" s="145">
        <v>45427</v>
      </c>
      <c r="H176" s="76">
        <f t="shared" si="1"/>
        <v>0</v>
      </c>
      <c r="K176" s="134"/>
      <c r="L176" s="36">
        <v>45426</v>
      </c>
      <c r="M176" s="233">
        <v>0</v>
      </c>
      <c r="N176" s="232">
        <f t="shared" si="4"/>
        <v>513</v>
      </c>
      <c r="O176" s="27">
        <v>504</v>
      </c>
      <c r="P176" s="228">
        <f t="shared" si="13"/>
        <v>9</v>
      </c>
      <c r="Q176" s="41"/>
    </row>
    <row r="177" spans="1:18" ht="15.6" x14ac:dyDescent="0.3">
      <c r="A177" s="126">
        <v>174</v>
      </c>
      <c r="B177" s="142">
        <f t="shared" si="5"/>
        <v>3389</v>
      </c>
      <c r="C177" s="128"/>
      <c r="D177" s="34">
        <f t="shared" si="3"/>
        <v>3389</v>
      </c>
      <c r="E177" s="144">
        <v>45427</v>
      </c>
      <c r="F177" s="37">
        <v>3389</v>
      </c>
      <c r="G177" s="145">
        <v>45428</v>
      </c>
      <c r="H177" s="76">
        <f t="shared" si="1"/>
        <v>0</v>
      </c>
      <c r="K177" s="134"/>
      <c r="L177" s="36">
        <v>45427</v>
      </c>
      <c r="M177" s="233">
        <v>0</v>
      </c>
      <c r="N177" s="232">
        <f t="shared" si="4"/>
        <v>504</v>
      </c>
      <c r="O177" s="27">
        <v>468</v>
      </c>
      <c r="P177" s="228">
        <f t="shared" si="13"/>
        <v>36</v>
      </c>
      <c r="Q177" s="41"/>
    </row>
    <row r="178" spans="1:18" ht="15.6" x14ac:dyDescent="0.3">
      <c r="A178" s="126">
        <v>175</v>
      </c>
      <c r="B178" s="142">
        <f t="shared" si="5"/>
        <v>3389</v>
      </c>
      <c r="C178" s="128"/>
      <c r="D178" s="34">
        <f t="shared" si="3"/>
        <v>3389</v>
      </c>
      <c r="E178" s="144">
        <v>45428</v>
      </c>
      <c r="F178" s="37">
        <v>3389</v>
      </c>
      <c r="G178" s="145">
        <v>45429</v>
      </c>
      <c r="H178" s="76">
        <f t="shared" si="1"/>
        <v>0</v>
      </c>
      <c r="K178" s="134"/>
      <c r="L178" s="36">
        <v>45428</v>
      </c>
      <c r="M178" s="233">
        <v>0</v>
      </c>
      <c r="N178" s="232">
        <f t="shared" si="4"/>
        <v>468</v>
      </c>
      <c r="O178" s="27">
        <v>468</v>
      </c>
      <c r="P178" s="228">
        <f t="shared" si="13"/>
        <v>0</v>
      </c>
      <c r="Q178" s="41"/>
    </row>
    <row r="179" spans="1:18" ht="15.6" x14ac:dyDescent="0.3">
      <c r="A179" s="126">
        <v>176</v>
      </c>
      <c r="B179" s="142">
        <f t="shared" si="5"/>
        <v>3389</v>
      </c>
      <c r="C179" s="128"/>
      <c r="D179" s="34">
        <f t="shared" si="3"/>
        <v>3389</v>
      </c>
      <c r="E179" s="144">
        <v>45429</v>
      </c>
      <c r="F179" s="37">
        <v>3389</v>
      </c>
      <c r="G179" s="145">
        <v>45430</v>
      </c>
      <c r="H179" s="76">
        <f t="shared" si="1"/>
        <v>0</v>
      </c>
      <c r="K179" s="134"/>
      <c r="L179" s="36">
        <v>45429</v>
      </c>
      <c r="M179" s="233">
        <v>0</v>
      </c>
      <c r="N179" s="232">
        <f t="shared" si="4"/>
        <v>468</v>
      </c>
      <c r="O179" s="27">
        <v>468</v>
      </c>
      <c r="P179" s="228">
        <f t="shared" si="13"/>
        <v>0</v>
      </c>
      <c r="Q179" s="41"/>
    </row>
    <row r="180" spans="1:18" ht="15.6" x14ac:dyDescent="0.3">
      <c r="A180" s="126">
        <v>177</v>
      </c>
      <c r="B180" s="142">
        <f t="shared" si="5"/>
        <v>3389</v>
      </c>
      <c r="C180" s="128"/>
      <c r="D180" s="34">
        <f t="shared" si="3"/>
        <v>3389</v>
      </c>
      <c r="E180" s="144">
        <v>45430</v>
      </c>
      <c r="F180" s="37">
        <v>3389</v>
      </c>
      <c r="G180" s="145">
        <v>45431</v>
      </c>
      <c r="H180" s="76">
        <f t="shared" si="1"/>
        <v>0</v>
      </c>
      <c r="K180" s="134"/>
      <c r="L180" s="36">
        <v>45430</v>
      </c>
      <c r="M180" s="233">
        <v>0</v>
      </c>
      <c r="N180" s="232">
        <f t="shared" si="4"/>
        <v>468</v>
      </c>
      <c r="O180" s="27">
        <v>468</v>
      </c>
      <c r="P180" s="228">
        <f t="shared" si="13"/>
        <v>0</v>
      </c>
      <c r="Q180" s="41"/>
    </row>
    <row r="181" spans="1:18" ht="15.6" x14ac:dyDescent="0.3">
      <c r="A181" s="126">
        <v>178</v>
      </c>
      <c r="B181" s="142">
        <f t="shared" si="5"/>
        <v>3389</v>
      </c>
      <c r="C181" s="128"/>
      <c r="D181" s="34">
        <f t="shared" si="3"/>
        <v>3389</v>
      </c>
      <c r="E181" s="144">
        <v>45431</v>
      </c>
      <c r="F181" s="37">
        <v>3389</v>
      </c>
      <c r="G181" s="145">
        <v>45432</v>
      </c>
      <c r="H181" s="76">
        <f t="shared" si="1"/>
        <v>0</v>
      </c>
      <c r="K181" s="134"/>
      <c r="L181" s="36">
        <v>45431</v>
      </c>
      <c r="M181" s="233">
        <v>0</v>
      </c>
      <c r="N181" s="232">
        <f t="shared" si="4"/>
        <v>468</v>
      </c>
      <c r="O181" s="27">
        <v>468</v>
      </c>
      <c r="P181" s="228">
        <f t="shared" si="13"/>
        <v>0</v>
      </c>
      <c r="Q181" s="41"/>
    </row>
    <row r="182" spans="1:18" ht="15.6" x14ac:dyDescent="0.3">
      <c r="A182" s="126">
        <v>179</v>
      </c>
      <c r="B182" s="142">
        <f t="shared" si="5"/>
        <v>3389</v>
      </c>
      <c r="C182" s="128"/>
      <c r="D182" s="34">
        <f t="shared" si="3"/>
        <v>3389</v>
      </c>
      <c r="E182" s="144">
        <v>45432</v>
      </c>
      <c r="F182" s="37">
        <v>3389</v>
      </c>
      <c r="G182" s="145">
        <v>45433</v>
      </c>
      <c r="H182" s="76">
        <f t="shared" si="1"/>
        <v>0</v>
      </c>
      <c r="K182" s="134"/>
      <c r="L182" s="36">
        <v>45432</v>
      </c>
      <c r="M182" s="233">
        <v>0</v>
      </c>
      <c r="N182" s="232">
        <f t="shared" si="4"/>
        <v>468</v>
      </c>
      <c r="O182" s="27">
        <v>450</v>
      </c>
      <c r="P182" s="228">
        <f t="shared" si="13"/>
        <v>18</v>
      </c>
      <c r="Q182" s="41"/>
    </row>
    <row r="183" spans="1:18" ht="15.6" x14ac:dyDescent="0.3">
      <c r="A183" s="126">
        <v>180</v>
      </c>
      <c r="B183" s="142">
        <f t="shared" si="5"/>
        <v>3389</v>
      </c>
      <c r="C183" s="128"/>
      <c r="D183" s="34">
        <f t="shared" si="3"/>
        <v>3389</v>
      </c>
      <c r="E183" s="144">
        <v>45433</v>
      </c>
      <c r="F183" s="37">
        <v>3389</v>
      </c>
      <c r="G183" s="145">
        <v>45434</v>
      </c>
      <c r="H183" s="76">
        <f t="shared" si="1"/>
        <v>0</v>
      </c>
      <c r="K183" s="134"/>
      <c r="L183" s="36">
        <v>45433</v>
      </c>
      <c r="M183" s="233">
        <v>0</v>
      </c>
      <c r="N183" s="232">
        <f t="shared" si="4"/>
        <v>450</v>
      </c>
      <c r="O183" s="27">
        <v>369</v>
      </c>
      <c r="P183" s="228">
        <f t="shared" si="13"/>
        <v>81</v>
      </c>
      <c r="Q183" s="41"/>
    </row>
    <row r="184" spans="1:18" ht="15.6" x14ac:dyDescent="0.3">
      <c r="A184" s="126">
        <v>181</v>
      </c>
      <c r="B184" s="142">
        <f t="shared" si="5"/>
        <v>3389</v>
      </c>
      <c r="C184" s="128"/>
      <c r="D184" s="34">
        <f t="shared" si="3"/>
        <v>3389</v>
      </c>
      <c r="E184" s="144">
        <v>45434</v>
      </c>
      <c r="F184" s="37">
        <v>3389</v>
      </c>
      <c r="G184" s="145">
        <v>45435</v>
      </c>
      <c r="H184" s="76">
        <f t="shared" si="1"/>
        <v>0</v>
      </c>
      <c r="K184" s="134"/>
      <c r="L184" s="36">
        <v>45434</v>
      </c>
      <c r="M184" s="233">
        <v>0</v>
      </c>
      <c r="N184" s="232">
        <f t="shared" si="4"/>
        <v>369</v>
      </c>
      <c r="O184" s="27">
        <v>324</v>
      </c>
      <c r="P184" s="228">
        <f t="shared" si="13"/>
        <v>45</v>
      </c>
      <c r="Q184" s="41"/>
    </row>
    <row r="185" spans="1:18" ht="15.6" x14ac:dyDescent="0.3">
      <c r="A185" s="126">
        <v>182</v>
      </c>
      <c r="B185" s="142">
        <f t="shared" si="5"/>
        <v>3389</v>
      </c>
      <c r="C185" s="128"/>
      <c r="D185" s="34">
        <f t="shared" si="3"/>
        <v>3389</v>
      </c>
      <c r="E185" s="144">
        <v>45435</v>
      </c>
      <c r="F185" s="37">
        <v>3389</v>
      </c>
      <c r="G185" s="145">
        <v>45436</v>
      </c>
      <c r="H185" s="76">
        <f t="shared" si="1"/>
        <v>0</v>
      </c>
      <c r="K185" s="134"/>
      <c r="L185" s="36">
        <v>45435</v>
      </c>
      <c r="M185" s="233">
        <v>30</v>
      </c>
      <c r="N185" s="232">
        <f t="shared" si="4"/>
        <v>324</v>
      </c>
      <c r="O185" s="27">
        <v>360</v>
      </c>
      <c r="P185" s="228">
        <v>0</v>
      </c>
      <c r="Q185" s="41"/>
    </row>
    <row r="186" spans="1:18" ht="15.6" x14ac:dyDescent="0.3">
      <c r="A186" s="126">
        <v>183</v>
      </c>
      <c r="B186" s="142">
        <f t="shared" si="5"/>
        <v>3389</v>
      </c>
      <c r="C186" s="128"/>
      <c r="D186" s="34">
        <f t="shared" si="3"/>
        <v>3389</v>
      </c>
      <c r="E186" s="144">
        <v>45436</v>
      </c>
      <c r="F186" s="37">
        <v>3389</v>
      </c>
      <c r="G186" s="145">
        <v>45437</v>
      </c>
      <c r="H186" s="76">
        <f t="shared" si="1"/>
        <v>0</v>
      </c>
      <c r="K186" s="134"/>
      <c r="L186" s="36">
        <v>45436</v>
      </c>
      <c r="M186" s="233">
        <v>0</v>
      </c>
      <c r="N186" s="232">
        <f t="shared" si="4"/>
        <v>360</v>
      </c>
      <c r="O186" s="27">
        <v>288</v>
      </c>
      <c r="P186" s="228">
        <f t="shared" ref="P186:P188" si="14">M186+N186-O186</f>
        <v>72</v>
      </c>
      <c r="Q186" s="41"/>
    </row>
    <row r="187" spans="1:18" ht="15.6" x14ac:dyDescent="0.3">
      <c r="A187" s="126">
        <v>184</v>
      </c>
      <c r="B187" s="142">
        <f t="shared" si="5"/>
        <v>3389</v>
      </c>
      <c r="C187" s="128"/>
      <c r="D187" s="34">
        <f t="shared" si="3"/>
        <v>3389</v>
      </c>
      <c r="E187" s="144">
        <v>45437</v>
      </c>
      <c r="F187" s="37">
        <v>3389</v>
      </c>
      <c r="G187" s="145">
        <v>45438</v>
      </c>
      <c r="H187" s="76">
        <f t="shared" si="1"/>
        <v>0</v>
      </c>
      <c r="K187" s="134"/>
      <c r="L187" s="36">
        <v>45437</v>
      </c>
      <c r="M187" s="233">
        <v>0</v>
      </c>
      <c r="N187" s="232">
        <f t="shared" si="4"/>
        <v>288</v>
      </c>
      <c r="O187" s="27">
        <v>180</v>
      </c>
      <c r="P187" s="228">
        <f t="shared" si="14"/>
        <v>108</v>
      </c>
      <c r="Q187" s="41"/>
    </row>
    <row r="188" spans="1:18" ht="15.6" x14ac:dyDescent="0.3">
      <c r="A188" s="126">
        <v>185</v>
      </c>
      <c r="B188" s="142">
        <f t="shared" si="5"/>
        <v>3393</v>
      </c>
      <c r="C188" s="128"/>
      <c r="D188" s="34">
        <f t="shared" si="3"/>
        <v>3389</v>
      </c>
      <c r="E188" s="144">
        <v>45438</v>
      </c>
      <c r="F188" s="37">
        <v>3393</v>
      </c>
      <c r="G188" s="145">
        <v>45439</v>
      </c>
      <c r="H188" s="76">
        <f t="shared" si="1"/>
        <v>4</v>
      </c>
      <c r="K188" s="134"/>
      <c r="L188" s="36">
        <v>45438</v>
      </c>
      <c r="M188" s="233">
        <v>0</v>
      </c>
      <c r="N188" s="232">
        <f t="shared" si="4"/>
        <v>180</v>
      </c>
      <c r="O188" s="27">
        <v>99</v>
      </c>
      <c r="P188" s="228">
        <f t="shared" si="14"/>
        <v>81</v>
      </c>
      <c r="Q188" s="41"/>
    </row>
    <row r="189" spans="1:18" ht="15.6" x14ac:dyDescent="0.3">
      <c r="A189" s="126">
        <v>186</v>
      </c>
      <c r="B189" s="142">
        <f t="shared" si="5"/>
        <v>3393</v>
      </c>
      <c r="C189" s="128"/>
      <c r="D189" s="34">
        <f t="shared" si="3"/>
        <v>3393</v>
      </c>
      <c r="E189" s="144">
        <v>45439</v>
      </c>
      <c r="F189" s="37">
        <v>3393</v>
      </c>
      <c r="G189" s="145">
        <v>45440</v>
      </c>
      <c r="H189" s="76">
        <f t="shared" si="1"/>
        <v>0</v>
      </c>
      <c r="K189" s="134"/>
      <c r="L189" s="36">
        <v>45439</v>
      </c>
      <c r="M189" s="233">
        <v>0</v>
      </c>
      <c r="N189" s="232">
        <f t="shared" si="4"/>
        <v>99</v>
      </c>
      <c r="O189" s="27">
        <v>459</v>
      </c>
      <c r="P189" s="228">
        <v>0</v>
      </c>
      <c r="Q189" s="41"/>
      <c r="R189" s="48" t="s">
        <v>343</v>
      </c>
    </row>
    <row r="190" spans="1:18" ht="15.6" x14ac:dyDescent="0.3">
      <c r="A190" s="126">
        <v>187</v>
      </c>
      <c r="B190" s="142">
        <f t="shared" si="5"/>
        <v>3393</v>
      </c>
      <c r="C190" s="128"/>
      <c r="D190" s="34">
        <f t="shared" si="3"/>
        <v>3393</v>
      </c>
      <c r="E190" s="144">
        <v>45440</v>
      </c>
      <c r="F190" s="37">
        <v>3393</v>
      </c>
      <c r="G190" s="145">
        <v>45441</v>
      </c>
      <c r="H190" s="76">
        <f t="shared" si="1"/>
        <v>0</v>
      </c>
      <c r="K190" s="134"/>
      <c r="L190" s="36">
        <v>45440</v>
      </c>
      <c r="M190" s="233">
        <v>0</v>
      </c>
      <c r="N190" s="232">
        <f t="shared" si="4"/>
        <v>459</v>
      </c>
      <c r="O190" s="27">
        <v>450</v>
      </c>
      <c r="P190" s="228">
        <f t="shared" ref="P190:P191" si="15">M190+N190-O190</f>
        <v>9</v>
      </c>
      <c r="Q190" s="41"/>
    </row>
    <row r="191" spans="1:18" ht="15.6" x14ac:dyDescent="0.3">
      <c r="A191" s="126">
        <v>188</v>
      </c>
      <c r="B191" s="142">
        <f t="shared" si="5"/>
        <v>3393</v>
      </c>
      <c r="C191" s="128"/>
      <c r="D191" s="34">
        <f t="shared" si="3"/>
        <v>3393</v>
      </c>
      <c r="E191" s="144">
        <v>45441</v>
      </c>
      <c r="F191" s="37">
        <v>3393</v>
      </c>
      <c r="G191" s="145">
        <v>45442</v>
      </c>
      <c r="H191" s="76">
        <f t="shared" si="1"/>
        <v>0</v>
      </c>
      <c r="K191" s="134"/>
      <c r="L191" s="36">
        <v>45441</v>
      </c>
      <c r="M191" s="233">
        <v>0</v>
      </c>
      <c r="N191" s="232">
        <f t="shared" si="4"/>
        <v>450</v>
      </c>
      <c r="O191" s="27">
        <v>432</v>
      </c>
      <c r="P191" s="228">
        <f t="shared" si="15"/>
        <v>18</v>
      </c>
      <c r="Q191" s="41"/>
    </row>
    <row r="192" spans="1:18" ht="15.6" x14ac:dyDescent="0.3">
      <c r="A192" s="126">
        <v>189</v>
      </c>
      <c r="B192" s="142">
        <f t="shared" si="5"/>
        <v>3393</v>
      </c>
      <c r="C192" s="128"/>
      <c r="D192" s="34">
        <f t="shared" si="3"/>
        <v>3393</v>
      </c>
      <c r="E192" s="144">
        <v>45442</v>
      </c>
      <c r="F192" s="37">
        <v>3393</v>
      </c>
      <c r="G192" s="145">
        <v>45443</v>
      </c>
      <c r="H192" s="76">
        <f t="shared" si="1"/>
        <v>0</v>
      </c>
      <c r="I192" s="48">
        <f>SUM(H163:H193)</f>
        <v>15</v>
      </c>
      <c r="K192" s="134"/>
      <c r="L192" s="36">
        <v>45442</v>
      </c>
      <c r="M192" s="233">
        <v>230</v>
      </c>
      <c r="N192" s="232">
        <f t="shared" si="4"/>
        <v>432</v>
      </c>
      <c r="O192" s="27">
        <v>720</v>
      </c>
      <c r="P192" s="228">
        <v>0</v>
      </c>
      <c r="Q192" s="41"/>
    </row>
    <row r="193" spans="1:17" ht="15.6" x14ac:dyDescent="0.3">
      <c r="A193" s="126">
        <v>190</v>
      </c>
      <c r="B193" s="142">
        <f t="shared" si="5"/>
        <v>3393</v>
      </c>
      <c r="C193" s="128"/>
      <c r="D193" s="34">
        <f t="shared" si="3"/>
        <v>3393</v>
      </c>
      <c r="E193" s="144">
        <v>45443</v>
      </c>
      <c r="F193" s="37">
        <v>3393</v>
      </c>
      <c r="G193" s="145">
        <v>45444</v>
      </c>
      <c r="H193" s="76">
        <f t="shared" si="1"/>
        <v>0</v>
      </c>
      <c r="K193" s="134"/>
      <c r="L193" s="36">
        <v>45443</v>
      </c>
      <c r="M193" s="233">
        <v>0</v>
      </c>
      <c r="N193" s="232">
        <f t="shared" si="4"/>
        <v>720</v>
      </c>
      <c r="O193" s="27">
        <v>720</v>
      </c>
      <c r="P193" s="228">
        <f t="shared" ref="P193:P198" si="16">M193+N193-O193</f>
        <v>0</v>
      </c>
      <c r="Q193" s="41"/>
    </row>
    <row r="194" spans="1:17" ht="15.6" x14ac:dyDescent="0.3">
      <c r="A194" s="126">
        <v>191</v>
      </c>
      <c r="B194" s="142">
        <f t="shared" si="5"/>
        <v>3393</v>
      </c>
      <c r="C194" s="128"/>
      <c r="D194" s="34">
        <f t="shared" si="3"/>
        <v>3393</v>
      </c>
      <c r="E194" s="144">
        <v>45444</v>
      </c>
      <c r="F194" s="37">
        <v>3393</v>
      </c>
      <c r="G194" s="145">
        <v>45445</v>
      </c>
      <c r="H194" s="76">
        <f t="shared" si="1"/>
        <v>0</v>
      </c>
      <c r="K194" s="134"/>
      <c r="L194" s="36">
        <v>45444</v>
      </c>
      <c r="M194" s="233">
        <v>0</v>
      </c>
      <c r="N194" s="232">
        <f t="shared" si="4"/>
        <v>720</v>
      </c>
      <c r="O194" s="27">
        <v>675</v>
      </c>
      <c r="P194" s="228">
        <f t="shared" si="16"/>
        <v>45</v>
      </c>
      <c r="Q194" s="41"/>
    </row>
    <row r="195" spans="1:17" ht="15.6" x14ac:dyDescent="0.3">
      <c r="A195" s="126">
        <v>192</v>
      </c>
      <c r="B195" s="142">
        <f t="shared" si="5"/>
        <v>3393</v>
      </c>
      <c r="C195" s="128"/>
      <c r="D195" s="34">
        <f t="shared" si="3"/>
        <v>3393</v>
      </c>
      <c r="E195" s="144">
        <v>45445</v>
      </c>
      <c r="F195" s="37">
        <v>3393</v>
      </c>
      <c r="G195" s="145">
        <v>45446</v>
      </c>
      <c r="H195" s="76">
        <f t="shared" si="1"/>
        <v>0</v>
      </c>
      <c r="K195" s="134"/>
      <c r="L195" s="36">
        <v>45445</v>
      </c>
      <c r="M195" s="233">
        <v>0</v>
      </c>
      <c r="N195" s="232">
        <f t="shared" si="4"/>
        <v>675</v>
      </c>
      <c r="O195" s="27">
        <v>585</v>
      </c>
      <c r="P195" s="228">
        <f t="shared" si="16"/>
        <v>90</v>
      </c>
      <c r="Q195" s="41"/>
    </row>
    <row r="196" spans="1:17" ht="15.6" x14ac:dyDescent="0.3">
      <c r="A196" s="126">
        <v>193</v>
      </c>
      <c r="B196" s="142">
        <f t="shared" si="5"/>
        <v>3394</v>
      </c>
      <c r="C196" s="128"/>
      <c r="D196" s="34">
        <f t="shared" si="3"/>
        <v>3393</v>
      </c>
      <c r="E196" s="144">
        <v>45446</v>
      </c>
      <c r="F196" s="37">
        <v>3394</v>
      </c>
      <c r="G196" s="145">
        <v>45447</v>
      </c>
      <c r="H196" s="76">
        <f t="shared" si="1"/>
        <v>1</v>
      </c>
      <c r="K196" s="134"/>
      <c r="L196" s="36">
        <v>45446</v>
      </c>
      <c r="M196" s="233">
        <v>0</v>
      </c>
      <c r="N196" s="232">
        <f t="shared" si="4"/>
        <v>585</v>
      </c>
      <c r="O196" s="27">
        <v>450</v>
      </c>
      <c r="P196" s="228">
        <f t="shared" si="16"/>
        <v>135</v>
      </c>
      <c r="Q196" s="41"/>
    </row>
    <row r="197" spans="1:17" ht="15.6" x14ac:dyDescent="0.3">
      <c r="A197" s="126">
        <v>194</v>
      </c>
      <c r="B197" s="142">
        <f t="shared" si="5"/>
        <v>3407</v>
      </c>
      <c r="C197" s="128"/>
      <c r="D197" s="34">
        <f t="shared" si="3"/>
        <v>3394</v>
      </c>
      <c r="E197" s="144">
        <v>45447</v>
      </c>
      <c r="F197" s="37">
        <v>3407</v>
      </c>
      <c r="G197" s="145">
        <v>45448</v>
      </c>
      <c r="H197" s="76">
        <f t="shared" si="1"/>
        <v>13</v>
      </c>
      <c r="K197" s="134"/>
      <c r="L197" s="36">
        <v>45447</v>
      </c>
      <c r="M197" s="233">
        <v>0</v>
      </c>
      <c r="N197" s="232">
        <f t="shared" si="4"/>
        <v>450</v>
      </c>
      <c r="O197" s="27">
        <v>297</v>
      </c>
      <c r="P197" s="228">
        <f t="shared" si="16"/>
        <v>153</v>
      </c>
      <c r="Q197" s="41"/>
    </row>
    <row r="198" spans="1:17" ht="15.6" x14ac:dyDescent="0.3">
      <c r="A198" s="126">
        <v>195</v>
      </c>
      <c r="B198" s="142">
        <f t="shared" si="5"/>
        <v>3415</v>
      </c>
      <c r="C198" s="128"/>
      <c r="D198" s="34">
        <f t="shared" si="3"/>
        <v>3407</v>
      </c>
      <c r="E198" s="144">
        <v>45448</v>
      </c>
      <c r="F198" s="37">
        <v>3415</v>
      </c>
      <c r="G198" s="145">
        <v>45449</v>
      </c>
      <c r="H198" s="76">
        <f t="shared" si="1"/>
        <v>8</v>
      </c>
      <c r="K198" s="134"/>
      <c r="L198" s="36">
        <v>45448</v>
      </c>
      <c r="M198" s="233">
        <v>0</v>
      </c>
      <c r="N198" s="232">
        <f t="shared" si="4"/>
        <v>297</v>
      </c>
      <c r="O198" s="27">
        <v>225</v>
      </c>
      <c r="P198" s="228">
        <f t="shared" si="16"/>
        <v>72</v>
      </c>
      <c r="Q198" s="41"/>
    </row>
    <row r="199" spans="1:17" ht="15.6" x14ac:dyDescent="0.3">
      <c r="A199" s="126">
        <v>196</v>
      </c>
      <c r="B199" s="142">
        <f t="shared" si="5"/>
        <v>3415</v>
      </c>
      <c r="C199" s="128"/>
      <c r="D199" s="34">
        <f t="shared" si="3"/>
        <v>3415</v>
      </c>
      <c r="E199" s="144">
        <v>45449</v>
      </c>
      <c r="F199" s="37">
        <v>3415</v>
      </c>
      <c r="G199" s="145">
        <v>45450</v>
      </c>
      <c r="H199" s="76">
        <f t="shared" si="1"/>
        <v>0</v>
      </c>
      <c r="K199" s="134"/>
      <c r="L199" s="36">
        <v>45449</v>
      </c>
      <c r="M199" s="233">
        <v>210</v>
      </c>
      <c r="N199" s="232">
        <f t="shared" si="4"/>
        <v>225</v>
      </c>
      <c r="O199" s="27">
        <v>495</v>
      </c>
      <c r="P199" s="228">
        <v>0</v>
      </c>
      <c r="Q199" s="41"/>
    </row>
    <row r="200" spans="1:17" ht="15.6" x14ac:dyDescent="0.3">
      <c r="A200" s="126">
        <v>197</v>
      </c>
      <c r="B200" s="142">
        <f t="shared" si="5"/>
        <v>3417</v>
      </c>
      <c r="C200" s="128"/>
      <c r="D200" s="34">
        <f t="shared" si="3"/>
        <v>3415</v>
      </c>
      <c r="E200" s="144">
        <v>45450</v>
      </c>
      <c r="F200" s="37">
        <v>3417</v>
      </c>
      <c r="G200" s="145">
        <v>45451</v>
      </c>
      <c r="H200" s="76">
        <f t="shared" si="1"/>
        <v>2</v>
      </c>
      <c r="K200" s="134"/>
      <c r="L200" s="36">
        <v>45450</v>
      </c>
      <c r="M200" s="233">
        <v>0</v>
      </c>
      <c r="N200" s="232">
        <f t="shared" si="4"/>
        <v>495</v>
      </c>
      <c r="O200" s="27">
        <v>495</v>
      </c>
      <c r="P200" s="228">
        <f t="shared" ref="P200:P211" si="17">M200+N200-O200</f>
        <v>0</v>
      </c>
      <c r="Q200" s="41"/>
    </row>
    <row r="201" spans="1:17" ht="15.6" x14ac:dyDescent="0.3">
      <c r="A201" s="126">
        <v>198</v>
      </c>
      <c r="B201" s="142">
        <f t="shared" si="5"/>
        <v>3420</v>
      </c>
      <c r="C201" s="128"/>
      <c r="D201" s="34">
        <f t="shared" si="3"/>
        <v>3417</v>
      </c>
      <c r="E201" s="144">
        <v>45451</v>
      </c>
      <c r="F201" s="37">
        <v>3420</v>
      </c>
      <c r="G201" s="145">
        <v>45452</v>
      </c>
      <c r="H201" s="76">
        <f t="shared" si="1"/>
        <v>3</v>
      </c>
      <c r="K201" s="134"/>
      <c r="L201" s="36">
        <v>45451</v>
      </c>
      <c r="M201" s="233">
        <v>0</v>
      </c>
      <c r="N201" s="232">
        <f t="shared" si="4"/>
        <v>495</v>
      </c>
      <c r="O201" s="27">
        <v>450</v>
      </c>
      <c r="P201" s="228">
        <f t="shared" si="17"/>
        <v>45</v>
      </c>
      <c r="Q201" s="41"/>
    </row>
    <row r="202" spans="1:17" ht="15.6" x14ac:dyDescent="0.3">
      <c r="A202" s="126">
        <v>199</v>
      </c>
      <c r="B202" s="142">
        <f t="shared" si="5"/>
        <v>3420</v>
      </c>
      <c r="C202" s="128"/>
      <c r="D202" s="34">
        <f t="shared" si="3"/>
        <v>3420</v>
      </c>
      <c r="E202" s="144">
        <v>45452</v>
      </c>
      <c r="F202" s="37">
        <v>3420</v>
      </c>
      <c r="G202" s="145">
        <v>45453</v>
      </c>
      <c r="H202" s="76">
        <f t="shared" si="1"/>
        <v>0</v>
      </c>
      <c r="K202" s="134"/>
      <c r="L202" s="36">
        <v>45452</v>
      </c>
      <c r="M202" s="233">
        <v>0</v>
      </c>
      <c r="N202" s="232">
        <f t="shared" si="4"/>
        <v>450</v>
      </c>
      <c r="O202" s="27">
        <v>450</v>
      </c>
      <c r="P202" s="228">
        <f t="shared" si="17"/>
        <v>0</v>
      </c>
      <c r="Q202" s="41"/>
    </row>
    <row r="203" spans="1:17" ht="15.6" x14ac:dyDescent="0.3">
      <c r="A203" s="126">
        <v>200</v>
      </c>
      <c r="B203" s="142">
        <f t="shared" si="5"/>
        <v>3420</v>
      </c>
      <c r="C203" s="128"/>
      <c r="D203" s="34">
        <f t="shared" si="3"/>
        <v>3420</v>
      </c>
      <c r="E203" s="144">
        <v>45453</v>
      </c>
      <c r="F203" s="37">
        <v>3420</v>
      </c>
      <c r="G203" s="145">
        <v>45454</v>
      </c>
      <c r="H203" s="76">
        <f t="shared" si="1"/>
        <v>0</v>
      </c>
      <c r="K203" s="134"/>
      <c r="L203" s="36">
        <v>45453</v>
      </c>
      <c r="M203" s="233">
        <v>0</v>
      </c>
      <c r="N203" s="232">
        <f t="shared" si="4"/>
        <v>450</v>
      </c>
      <c r="O203" s="27">
        <v>450</v>
      </c>
      <c r="P203" s="228">
        <f t="shared" si="17"/>
        <v>0</v>
      </c>
      <c r="Q203" s="41"/>
    </row>
    <row r="204" spans="1:17" ht="15.6" x14ac:dyDescent="0.3">
      <c r="A204" s="126">
        <v>201</v>
      </c>
      <c r="B204" s="142">
        <f t="shared" si="5"/>
        <v>3420</v>
      </c>
      <c r="C204" s="128"/>
      <c r="D204" s="34">
        <f t="shared" si="3"/>
        <v>3420</v>
      </c>
      <c r="E204" s="144">
        <v>45454</v>
      </c>
      <c r="F204" s="37">
        <v>3420</v>
      </c>
      <c r="G204" s="145">
        <v>45455</v>
      </c>
      <c r="H204" s="76">
        <f t="shared" si="1"/>
        <v>0</v>
      </c>
      <c r="K204" s="134"/>
      <c r="L204" s="36">
        <v>45454</v>
      </c>
      <c r="M204" s="233">
        <v>0</v>
      </c>
      <c r="N204" s="232">
        <f t="shared" si="4"/>
        <v>450</v>
      </c>
      <c r="O204" s="27">
        <v>450</v>
      </c>
      <c r="P204" s="228">
        <f t="shared" si="17"/>
        <v>0</v>
      </c>
      <c r="Q204" s="41"/>
    </row>
    <row r="205" spans="1:17" ht="15.6" x14ac:dyDescent="0.3">
      <c r="A205" s="126">
        <v>202</v>
      </c>
      <c r="B205" s="142">
        <f t="shared" si="5"/>
        <v>3420</v>
      </c>
      <c r="C205" s="128"/>
      <c r="D205" s="34">
        <f t="shared" si="3"/>
        <v>3420</v>
      </c>
      <c r="E205" s="144">
        <v>45455</v>
      </c>
      <c r="F205" s="37">
        <v>3420</v>
      </c>
      <c r="G205" s="145">
        <v>45456</v>
      </c>
      <c r="H205" s="76">
        <f t="shared" si="1"/>
        <v>0</v>
      </c>
      <c r="K205" s="134"/>
      <c r="L205" s="36">
        <v>45455</v>
      </c>
      <c r="M205" s="233">
        <v>0</v>
      </c>
      <c r="N205" s="232">
        <f t="shared" si="4"/>
        <v>450</v>
      </c>
      <c r="O205" s="27">
        <v>450</v>
      </c>
      <c r="P205" s="228">
        <f t="shared" si="17"/>
        <v>0</v>
      </c>
      <c r="Q205" s="41"/>
    </row>
    <row r="206" spans="1:17" ht="15.6" x14ac:dyDescent="0.3">
      <c r="A206" s="126">
        <v>203</v>
      </c>
      <c r="B206" s="142">
        <f t="shared" si="5"/>
        <v>3422</v>
      </c>
      <c r="C206" s="128"/>
      <c r="D206" s="34">
        <f t="shared" si="3"/>
        <v>3420</v>
      </c>
      <c r="E206" s="144">
        <v>45456</v>
      </c>
      <c r="F206" s="37">
        <v>3422</v>
      </c>
      <c r="G206" s="145">
        <v>45457</v>
      </c>
      <c r="H206" s="76">
        <f t="shared" si="1"/>
        <v>2</v>
      </c>
      <c r="K206" s="134"/>
      <c r="L206" s="36">
        <v>45456</v>
      </c>
      <c r="M206" s="233">
        <v>0</v>
      </c>
      <c r="N206" s="232">
        <f t="shared" si="4"/>
        <v>450</v>
      </c>
      <c r="O206" s="27">
        <v>432</v>
      </c>
      <c r="P206" s="228">
        <f t="shared" si="17"/>
        <v>18</v>
      </c>
      <c r="Q206" s="41"/>
    </row>
    <row r="207" spans="1:17" ht="15.6" x14ac:dyDescent="0.3">
      <c r="A207" s="126">
        <v>204</v>
      </c>
      <c r="B207" s="142">
        <f t="shared" si="5"/>
        <v>3431</v>
      </c>
      <c r="C207" s="128"/>
      <c r="D207" s="34">
        <f t="shared" si="3"/>
        <v>3422</v>
      </c>
      <c r="E207" s="144">
        <v>45457</v>
      </c>
      <c r="F207" s="37">
        <v>3431</v>
      </c>
      <c r="G207" s="145">
        <v>45458</v>
      </c>
      <c r="H207" s="76">
        <f t="shared" si="1"/>
        <v>9</v>
      </c>
      <c r="K207" s="134"/>
      <c r="L207" s="36">
        <v>45457</v>
      </c>
      <c r="M207" s="233">
        <v>0</v>
      </c>
      <c r="N207" s="232">
        <f t="shared" si="4"/>
        <v>432</v>
      </c>
      <c r="O207" s="27">
        <v>360</v>
      </c>
      <c r="P207" s="228">
        <f t="shared" si="17"/>
        <v>72</v>
      </c>
      <c r="Q207" s="41"/>
    </row>
    <row r="208" spans="1:17" ht="15.6" x14ac:dyDescent="0.3">
      <c r="A208" s="126">
        <v>205</v>
      </c>
      <c r="B208" s="142">
        <f t="shared" si="5"/>
        <v>3431</v>
      </c>
      <c r="C208" s="128"/>
      <c r="D208" s="34">
        <f t="shared" si="3"/>
        <v>3431</v>
      </c>
      <c r="E208" s="144">
        <v>45458</v>
      </c>
      <c r="F208" s="37">
        <v>3431</v>
      </c>
      <c r="G208" s="145">
        <v>45459</v>
      </c>
      <c r="H208" s="76">
        <f t="shared" si="1"/>
        <v>0</v>
      </c>
      <c r="K208" s="134"/>
      <c r="L208" s="36">
        <v>45458</v>
      </c>
      <c r="M208" s="233">
        <v>0</v>
      </c>
      <c r="N208" s="232">
        <f t="shared" si="4"/>
        <v>360</v>
      </c>
      <c r="O208" s="27">
        <v>360</v>
      </c>
      <c r="P208" s="228">
        <f t="shared" si="17"/>
        <v>0</v>
      </c>
      <c r="Q208" s="41"/>
    </row>
    <row r="209" spans="1:18" ht="15.6" x14ac:dyDescent="0.3">
      <c r="A209" s="126">
        <v>206</v>
      </c>
      <c r="B209" s="142">
        <f t="shared" si="5"/>
        <v>3433</v>
      </c>
      <c r="C209" s="128"/>
      <c r="D209" s="34">
        <f t="shared" si="3"/>
        <v>3431</v>
      </c>
      <c r="E209" s="144">
        <v>45459</v>
      </c>
      <c r="F209" s="37">
        <v>3433</v>
      </c>
      <c r="G209" s="145">
        <v>45460</v>
      </c>
      <c r="H209" s="76">
        <f t="shared" si="1"/>
        <v>2</v>
      </c>
      <c r="I209" s="48">
        <f>SUM(H202:H209)</f>
        <v>13</v>
      </c>
      <c r="K209" s="134"/>
      <c r="L209" s="36">
        <v>45459</v>
      </c>
      <c r="M209" s="233">
        <v>0</v>
      </c>
      <c r="N209" s="232">
        <f t="shared" si="4"/>
        <v>360</v>
      </c>
      <c r="O209" s="27">
        <v>342</v>
      </c>
      <c r="P209" s="228">
        <f t="shared" si="17"/>
        <v>18</v>
      </c>
      <c r="Q209" s="41"/>
      <c r="R209" s="48">
        <f>SUM(P202:P209)</f>
        <v>108</v>
      </c>
    </row>
    <row r="210" spans="1:18" ht="15.6" x14ac:dyDescent="0.3">
      <c r="A210" s="126">
        <v>207</v>
      </c>
      <c r="B210" s="142">
        <f t="shared" si="5"/>
        <v>3441</v>
      </c>
      <c r="C210" s="128"/>
      <c r="D210" s="34">
        <f t="shared" si="3"/>
        <v>3433</v>
      </c>
      <c r="E210" s="144">
        <v>45460</v>
      </c>
      <c r="F210" s="37">
        <v>3441</v>
      </c>
      <c r="G210" s="145">
        <v>45461</v>
      </c>
      <c r="H210" s="76">
        <f t="shared" si="1"/>
        <v>8</v>
      </c>
      <c r="K210" s="134"/>
      <c r="L210" s="36">
        <v>45460</v>
      </c>
      <c r="M210" s="233">
        <v>0</v>
      </c>
      <c r="N210" s="232">
        <f t="shared" si="4"/>
        <v>342</v>
      </c>
      <c r="O210" s="27">
        <v>0</v>
      </c>
      <c r="P210" s="228">
        <f t="shared" si="17"/>
        <v>342</v>
      </c>
      <c r="Q210" s="41"/>
      <c r="R210" s="48" t="s">
        <v>348</v>
      </c>
    </row>
    <row r="211" spans="1:18" ht="15.6" x14ac:dyDescent="0.3">
      <c r="A211" s="126">
        <v>208</v>
      </c>
      <c r="B211" s="142">
        <f t="shared" si="5"/>
        <v>3449</v>
      </c>
      <c r="C211" s="128"/>
      <c r="D211" s="34">
        <f t="shared" si="3"/>
        <v>3441</v>
      </c>
      <c r="E211" s="144">
        <v>45461</v>
      </c>
      <c r="F211" s="37">
        <v>3449</v>
      </c>
      <c r="G211" s="145">
        <v>45462</v>
      </c>
      <c r="H211" s="76">
        <f t="shared" si="1"/>
        <v>8</v>
      </c>
      <c r="K211" s="134"/>
      <c r="L211" s="36">
        <v>45461</v>
      </c>
      <c r="M211" s="233">
        <v>450</v>
      </c>
      <c r="N211" s="232">
        <f t="shared" si="4"/>
        <v>0</v>
      </c>
      <c r="O211" s="27">
        <v>360</v>
      </c>
      <c r="P211" s="228">
        <f t="shared" si="17"/>
        <v>90</v>
      </c>
      <c r="Q211" s="41"/>
    </row>
    <row r="212" spans="1:18" ht="15.6" x14ac:dyDescent="0.3">
      <c r="A212" s="126">
        <v>209</v>
      </c>
      <c r="B212" s="142">
        <f t="shared" si="5"/>
        <v>3451</v>
      </c>
      <c r="C212" s="128"/>
      <c r="D212" s="34">
        <f t="shared" si="3"/>
        <v>3449</v>
      </c>
      <c r="E212" s="144">
        <v>45462</v>
      </c>
      <c r="F212" s="37">
        <v>3451</v>
      </c>
      <c r="G212" s="145">
        <v>45463</v>
      </c>
      <c r="H212" s="76">
        <f t="shared" si="1"/>
        <v>2</v>
      </c>
      <c r="K212" s="134"/>
      <c r="L212" s="36">
        <v>45462</v>
      </c>
      <c r="M212" s="233">
        <v>0</v>
      </c>
      <c r="N212" s="232">
        <f t="shared" si="4"/>
        <v>360</v>
      </c>
      <c r="O212" s="27">
        <v>414</v>
      </c>
      <c r="P212" s="228">
        <v>0</v>
      </c>
      <c r="Q212" s="41"/>
      <c r="R212" s="48" t="s">
        <v>345</v>
      </c>
    </row>
    <row r="213" spans="1:18" ht="15.6" x14ac:dyDescent="0.3">
      <c r="A213" s="126">
        <v>210</v>
      </c>
      <c r="B213" s="142">
        <f t="shared" si="5"/>
        <v>3452</v>
      </c>
      <c r="C213" s="128"/>
      <c r="D213" s="34">
        <f t="shared" si="3"/>
        <v>3451</v>
      </c>
      <c r="E213" s="144">
        <v>45463</v>
      </c>
      <c r="F213" s="37">
        <v>3452</v>
      </c>
      <c r="G213" s="145">
        <v>45464</v>
      </c>
      <c r="H213" s="76">
        <f t="shared" si="1"/>
        <v>1</v>
      </c>
      <c r="K213" s="134"/>
      <c r="L213" s="36">
        <v>45463</v>
      </c>
      <c r="M213" s="233">
        <v>0</v>
      </c>
      <c r="N213" s="232">
        <f t="shared" si="4"/>
        <v>414</v>
      </c>
      <c r="O213" s="27">
        <v>414</v>
      </c>
      <c r="P213" s="228">
        <f t="shared" ref="P213:P374" si="18">M213+N213-O213</f>
        <v>0</v>
      </c>
      <c r="Q213" s="41"/>
    </row>
    <row r="214" spans="1:18" ht="15.6" x14ac:dyDescent="0.3">
      <c r="A214" s="126">
        <v>211</v>
      </c>
      <c r="B214" s="142">
        <f t="shared" si="5"/>
        <v>3452</v>
      </c>
      <c r="C214" s="128"/>
      <c r="D214" s="34">
        <f t="shared" si="3"/>
        <v>3452</v>
      </c>
      <c r="E214" s="144">
        <v>45464</v>
      </c>
      <c r="F214" s="37">
        <v>3452</v>
      </c>
      <c r="G214" s="145">
        <v>45465</v>
      </c>
      <c r="H214" s="76">
        <f t="shared" si="1"/>
        <v>0</v>
      </c>
      <c r="K214" s="134"/>
      <c r="L214" s="36">
        <v>45464</v>
      </c>
      <c r="M214" s="233">
        <v>0</v>
      </c>
      <c r="N214" s="232">
        <f t="shared" si="4"/>
        <v>414</v>
      </c>
      <c r="O214" s="27">
        <v>414</v>
      </c>
      <c r="P214" s="228">
        <f t="shared" si="18"/>
        <v>0</v>
      </c>
      <c r="Q214" s="41"/>
    </row>
    <row r="215" spans="1:18" ht="15.6" x14ac:dyDescent="0.3">
      <c r="A215" s="126">
        <v>212</v>
      </c>
      <c r="B215" s="142">
        <f t="shared" si="5"/>
        <v>3452</v>
      </c>
      <c r="C215" s="128"/>
      <c r="D215" s="34">
        <f t="shared" si="3"/>
        <v>3452</v>
      </c>
      <c r="E215" s="144">
        <v>45465</v>
      </c>
      <c r="F215" s="37">
        <v>3452</v>
      </c>
      <c r="G215" s="145">
        <v>45466</v>
      </c>
      <c r="H215" s="76">
        <f t="shared" si="1"/>
        <v>0</v>
      </c>
      <c r="K215" s="134"/>
      <c r="L215" s="36">
        <v>45465</v>
      </c>
      <c r="M215" s="233">
        <v>0</v>
      </c>
      <c r="N215" s="232">
        <f t="shared" si="4"/>
        <v>414</v>
      </c>
      <c r="O215" s="27">
        <v>414</v>
      </c>
      <c r="P215" s="228">
        <f t="shared" si="18"/>
        <v>0</v>
      </c>
      <c r="Q215" s="41"/>
    </row>
    <row r="216" spans="1:18" ht="15.6" x14ac:dyDescent="0.3">
      <c r="A216" s="126">
        <v>213</v>
      </c>
      <c r="B216" s="142">
        <f t="shared" si="5"/>
        <v>3454</v>
      </c>
      <c r="C216" s="128"/>
      <c r="D216" s="34">
        <f t="shared" si="3"/>
        <v>3452</v>
      </c>
      <c r="E216" s="144">
        <v>45466</v>
      </c>
      <c r="F216" s="37">
        <v>3454</v>
      </c>
      <c r="G216" s="145">
        <v>45467</v>
      </c>
      <c r="H216" s="76">
        <f t="shared" si="1"/>
        <v>2</v>
      </c>
      <c r="K216" s="134"/>
      <c r="L216" s="36">
        <v>45466</v>
      </c>
      <c r="M216" s="233">
        <v>0</v>
      </c>
      <c r="N216" s="232">
        <f t="shared" si="4"/>
        <v>414</v>
      </c>
      <c r="O216" s="27">
        <v>396</v>
      </c>
      <c r="P216" s="228">
        <f t="shared" si="18"/>
        <v>18</v>
      </c>
      <c r="Q216" s="41"/>
    </row>
    <row r="217" spans="1:18" ht="15.6" x14ac:dyDescent="0.3">
      <c r="A217" s="126">
        <v>214</v>
      </c>
      <c r="B217" s="142">
        <f t="shared" si="5"/>
        <v>3461</v>
      </c>
      <c r="C217" s="128"/>
      <c r="D217" s="34">
        <f t="shared" si="3"/>
        <v>3454</v>
      </c>
      <c r="E217" s="144">
        <v>45467</v>
      </c>
      <c r="F217" s="37">
        <v>3461</v>
      </c>
      <c r="G217" s="145">
        <v>45468</v>
      </c>
      <c r="H217" s="76">
        <f t="shared" si="1"/>
        <v>7</v>
      </c>
      <c r="K217" s="134"/>
      <c r="L217" s="36">
        <v>45467</v>
      </c>
      <c r="M217" s="233">
        <v>0</v>
      </c>
      <c r="N217" s="232">
        <f t="shared" si="4"/>
        <v>396</v>
      </c>
      <c r="O217" s="27">
        <v>324</v>
      </c>
      <c r="P217" s="228">
        <f t="shared" si="18"/>
        <v>72</v>
      </c>
      <c r="Q217" s="41"/>
    </row>
    <row r="218" spans="1:18" ht="15.6" x14ac:dyDescent="0.3">
      <c r="A218" s="126">
        <v>215</v>
      </c>
      <c r="B218" s="142">
        <f t="shared" si="5"/>
        <v>3461</v>
      </c>
      <c r="C218" s="128"/>
      <c r="D218" s="34">
        <f t="shared" si="3"/>
        <v>3461</v>
      </c>
      <c r="E218" s="144">
        <v>45468</v>
      </c>
      <c r="F218" s="37">
        <v>3461</v>
      </c>
      <c r="G218" s="145">
        <v>45469</v>
      </c>
      <c r="H218" s="76">
        <f t="shared" si="1"/>
        <v>0</v>
      </c>
      <c r="K218" s="134"/>
      <c r="L218" s="36">
        <v>45468</v>
      </c>
      <c r="M218" s="233">
        <v>0</v>
      </c>
      <c r="N218" s="232">
        <f t="shared" si="4"/>
        <v>324</v>
      </c>
      <c r="O218" s="27">
        <v>324</v>
      </c>
      <c r="P218" s="228">
        <f t="shared" si="18"/>
        <v>0</v>
      </c>
      <c r="Q218" s="41"/>
    </row>
    <row r="219" spans="1:18" ht="15.6" x14ac:dyDescent="0.3">
      <c r="A219" s="126">
        <v>216</v>
      </c>
      <c r="B219" s="142">
        <f t="shared" si="5"/>
        <v>3464</v>
      </c>
      <c r="C219" s="128"/>
      <c r="D219" s="34">
        <f t="shared" si="3"/>
        <v>3461</v>
      </c>
      <c r="E219" s="144">
        <v>45469</v>
      </c>
      <c r="F219" s="37">
        <v>3464</v>
      </c>
      <c r="G219" s="145">
        <v>45470</v>
      </c>
      <c r="H219" s="76">
        <f t="shared" si="1"/>
        <v>3</v>
      </c>
      <c r="K219" s="134"/>
      <c r="L219" s="36">
        <v>45469</v>
      </c>
      <c r="M219" s="233">
        <v>0</v>
      </c>
      <c r="N219" s="232">
        <f t="shared" si="4"/>
        <v>324</v>
      </c>
      <c r="O219" s="27">
        <v>306</v>
      </c>
      <c r="P219" s="228">
        <f t="shared" si="18"/>
        <v>18</v>
      </c>
      <c r="Q219" s="41"/>
    </row>
    <row r="220" spans="1:18" ht="15.6" x14ac:dyDescent="0.3">
      <c r="A220" s="126">
        <v>217</v>
      </c>
      <c r="B220" s="142">
        <f t="shared" si="5"/>
        <v>3464</v>
      </c>
      <c r="C220" s="128"/>
      <c r="D220" s="34">
        <f t="shared" si="3"/>
        <v>3464</v>
      </c>
      <c r="E220" s="144">
        <v>45470</v>
      </c>
      <c r="F220" s="37">
        <v>3464</v>
      </c>
      <c r="G220" s="145">
        <v>45471</v>
      </c>
      <c r="H220" s="76">
        <f t="shared" si="1"/>
        <v>0</v>
      </c>
      <c r="K220" s="134"/>
      <c r="L220" s="36">
        <v>45470</v>
      </c>
      <c r="M220" s="233">
        <v>0</v>
      </c>
      <c r="N220" s="232">
        <f t="shared" si="4"/>
        <v>306</v>
      </c>
      <c r="O220" s="27">
        <v>306</v>
      </c>
      <c r="P220" s="228">
        <f t="shared" si="18"/>
        <v>0</v>
      </c>
      <c r="Q220" s="41"/>
    </row>
    <row r="221" spans="1:18" ht="15.6" x14ac:dyDescent="0.3">
      <c r="A221" s="126">
        <v>218</v>
      </c>
      <c r="B221" s="142">
        <f t="shared" si="5"/>
        <v>3466</v>
      </c>
      <c r="C221" s="128"/>
      <c r="D221" s="34">
        <f t="shared" si="3"/>
        <v>3464</v>
      </c>
      <c r="E221" s="144">
        <v>45471</v>
      </c>
      <c r="F221" s="37">
        <v>3466</v>
      </c>
      <c r="G221" s="145">
        <v>45472</v>
      </c>
      <c r="H221" s="76">
        <f t="shared" si="1"/>
        <v>2</v>
      </c>
      <c r="K221" s="134"/>
      <c r="L221" s="36">
        <v>45471</v>
      </c>
      <c r="M221" s="233">
        <v>0</v>
      </c>
      <c r="N221" s="232">
        <f t="shared" si="4"/>
        <v>306</v>
      </c>
      <c r="O221" s="27">
        <v>279</v>
      </c>
      <c r="P221" s="228">
        <f t="shared" si="18"/>
        <v>27</v>
      </c>
      <c r="Q221" s="41"/>
    </row>
    <row r="222" spans="1:18" ht="15.6" x14ac:dyDescent="0.3">
      <c r="A222" s="126">
        <v>219</v>
      </c>
      <c r="B222" s="142">
        <f t="shared" si="5"/>
        <v>3468</v>
      </c>
      <c r="C222" s="128"/>
      <c r="D222" s="34">
        <f t="shared" si="3"/>
        <v>3466</v>
      </c>
      <c r="E222" s="144">
        <v>45472</v>
      </c>
      <c r="F222" s="37">
        <v>3468</v>
      </c>
      <c r="G222" s="145">
        <v>45473</v>
      </c>
      <c r="H222" s="76">
        <f t="shared" si="1"/>
        <v>2</v>
      </c>
      <c r="K222" s="134"/>
      <c r="L222" s="36">
        <v>45472</v>
      </c>
      <c r="M222" s="233">
        <v>0</v>
      </c>
      <c r="N222" s="232">
        <f t="shared" si="4"/>
        <v>279</v>
      </c>
      <c r="O222" s="27">
        <v>270</v>
      </c>
      <c r="P222" s="228">
        <f t="shared" si="18"/>
        <v>9</v>
      </c>
      <c r="Q222" s="41"/>
    </row>
    <row r="223" spans="1:18" ht="15.6" x14ac:dyDescent="0.3">
      <c r="A223" s="126">
        <v>220</v>
      </c>
      <c r="B223" s="142">
        <f t="shared" si="5"/>
        <v>3468</v>
      </c>
      <c r="C223" s="128"/>
      <c r="D223" s="34">
        <f t="shared" si="3"/>
        <v>3468</v>
      </c>
      <c r="E223" s="144">
        <v>45473</v>
      </c>
      <c r="F223" s="37">
        <v>3468</v>
      </c>
      <c r="G223" s="145">
        <v>45474</v>
      </c>
      <c r="H223" s="76">
        <f t="shared" si="1"/>
        <v>0</v>
      </c>
      <c r="I223">
        <f>SUM(H133:H223)</f>
        <v>100</v>
      </c>
      <c r="K223" s="134"/>
      <c r="L223" s="36">
        <v>45473</v>
      </c>
      <c r="M223" s="233">
        <v>0</v>
      </c>
      <c r="N223" s="232">
        <f t="shared" si="4"/>
        <v>270</v>
      </c>
      <c r="O223" s="27">
        <v>270</v>
      </c>
      <c r="P223" s="228">
        <f t="shared" si="18"/>
        <v>0</v>
      </c>
      <c r="Q223" s="41"/>
    </row>
    <row r="224" spans="1:18" ht="15.6" x14ac:dyDescent="0.3">
      <c r="A224" s="126">
        <v>221</v>
      </c>
      <c r="B224" s="142">
        <f t="shared" si="5"/>
        <v>3468</v>
      </c>
      <c r="C224" s="128"/>
      <c r="D224" s="34">
        <f t="shared" si="3"/>
        <v>3468</v>
      </c>
      <c r="E224" s="144">
        <v>45474</v>
      </c>
      <c r="F224" s="37">
        <v>3468</v>
      </c>
      <c r="G224" s="145">
        <v>45475</v>
      </c>
      <c r="H224" s="76">
        <f t="shared" si="1"/>
        <v>0</v>
      </c>
      <c r="K224" s="134"/>
      <c r="L224" s="36">
        <v>45474</v>
      </c>
      <c r="M224" s="233">
        <v>0</v>
      </c>
      <c r="N224" s="232">
        <f t="shared" si="4"/>
        <v>270</v>
      </c>
      <c r="O224" s="27">
        <v>270</v>
      </c>
      <c r="P224" s="228">
        <f t="shared" si="18"/>
        <v>0</v>
      </c>
      <c r="Q224" s="41"/>
    </row>
    <row r="225" spans="1:20" ht="15.6" x14ac:dyDescent="0.3">
      <c r="A225" s="126">
        <v>222</v>
      </c>
      <c r="B225" s="142">
        <f t="shared" si="5"/>
        <v>3490</v>
      </c>
      <c r="C225" s="128"/>
      <c r="D225" s="34">
        <f t="shared" si="3"/>
        <v>3468</v>
      </c>
      <c r="E225" s="144">
        <v>45475</v>
      </c>
      <c r="F225" s="37">
        <v>3490</v>
      </c>
      <c r="G225" s="145">
        <v>45476</v>
      </c>
      <c r="H225" s="76">
        <f t="shared" si="1"/>
        <v>22</v>
      </c>
      <c r="K225" s="134"/>
      <c r="L225" s="36">
        <v>45475</v>
      </c>
      <c r="M225" s="233">
        <v>0</v>
      </c>
      <c r="N225" s="232">
        <f t="shared" si="4"/>
        <v>270</v>
      </c>
      <c r="O225" s="27">
        <v>72</v>
      </c>
      <c r="P225" s="228">
        <f t="shared" si="18"/>
        <v>198</v>
      </c>
      <c r="Q225" s="41"/>
      <c r="S225" s="48">
        <f>SUM(H215:H223)</f>
        <v>16</v>
      </c>
      <c r="T225" s="48">
        <f>SUM(P214:P223)</f>
        <v>144</v>
      </c>
    </row>
    <row r="226" spans="1:20" ht="15.6" x14ac:dyDescent="0.3">
      <c r="A226" s="126">
        <v>223</v>
      </c>
      <c r="B226" s="142">
        <f t="shared" si="5"/>
        <v>3511</v>
      </c>
      <c r="C226" s="128"/>
      <c r="D226" s="34">
        <f t="shared" si="3"/>
        <v>3490</v>
      </c>
      <c r="E226" s="144">
        <v>45476</v>
      </c>
      <c r="F226" s="37">
        <v>3511</v>
      </c>
      <c r="G226" s="145">
        <v>45477</v>
      </c>
      <c r="H226" s="76">
        <f t="shared" si="1"/>
        <v>21</v>
      </c>
      <c r="K226" s="134"/>
      <c r="L226" s="36">
        <v>45476</v>
      </c>
      <c r="M226" s="233">
        <v>300</v>
      </c>
      <c r="N226" s="232">
        <f t="shared" si="4"/>
        <v>72</v>
      </c>
      <c r="O226" s="27">
        <v>270</v>
      </c>
      <c r="P226" s="228">
        <f t="shared" si="18"/>
        <v>102</v>
      </c>
      <c r="Q226" s="41"/>
    </row>
    <row r="227" spans="1:20" ht="15.6" x14ac:dyDescent="0.3">
      <c r="A227" s="126">
        <v>224</v>
      </c>
      <c r="B227" s="142">
        <f t="shared" si="5"/>
        <v>3522</v>
      </c>
      <c r="C227" s="128"/>
      <c r="D227" s="34">
        <f t="shared" si="3"/>
        <v>3511</v>
      </c>
      <c r="E227" s="144">
        <v>45477</v>
      </c>
      <c r="F227" s="37">
        <v>3522</v>
      </c>
      <c r="G227" s="145">
        <v>45478</v>
      </c>
      <c r="H227" s="76">
        <f t="shared" si="1"/>
        <v>11</v>
      </c>
      <c r="K227" s="134"/>
      <c r="L227" s="36">
        <v>45477</v>
      </c>
      <c r="M227" s="233">
        <v>300</v>
      </c>
      <c r="N227" s="232">
        <f t="shared" si="4"/>
        <v>270</v>
      </c>
      <c r="O227" s="27">
        <v>495</v>
      </c>
      <c r="P227" s="228">
        <f t="shared" si="18"/>
        <v>75</v>
      </c>
      <c r="Q227" s="41"/>
    </row>
    <row r="228" spans="1:20" ht="15.6" x14ac:dyDescent="0.3">
      <c r="A228" s="126">
        <v>225</v>
      </c>
      <c r="B228" s="142">
        <f t="shared" si="5"/>
        <v>3523</v>
      </c>
      <c r="C228" s="128"/>
      <c r="D228" s="34">
        <f t="shared" si="3"/>
        <v>3522</v>
      </c>
      <c r="E228" s="144">
        <v>45478</v>
      </c>
      <c r="F228" s="37">
        <v>3523</v>
      </c>
      <c r="G228" s="145">
        <v>45479</v>
      </c>
      <c r="H228" s="76">
        <f t="shared" si="1"/>
        <v>1</v>
      </c>
      <c r="K228" s="134"/>
      <c r="L228" s="36">
        <v>45478</v>
      </c>
      <c r="M228" s="233">
        <v>0</v>
      </c>
      <c r="N228" s="232">
        <f t="shared" si="4"/>
        <v>495</v>
      </c>
      <c r="O228" s="27">
        <v>468</v>
      </c>
      <c r="P228" s="228">
        <f t="shared" si="18"/>
        <v>27</v>
      </c>
      <c r="Q228" s="41"/>
    </row>
    <row r="229" spans="1:20" ht="15.6" x14ac:dyDescent="0.3">
      <c r="A229" s="126">
        <v>226</v>
      </c>
      <c r="B229" s="142">
        <f t="shared" si="5"/>
        <v>3532</v>
      </c>
      <c r="C229" s="128"/>
      <c r="D229" s="34">
        <f t="shared" si="3"/>
        <v>3523</v>
      </c>
      <c r="E229" s="144">
        <v>45479</v>
      </c>
      <c r="F229" s="37">
        <v>3532</v>
      </c>
      <c r="G229" s="145">
        <v>45480</v>
      </c>
      <c r="H229" s="76">
        <f t="shared" si="1"/>
        <v>9</v>
      </c>
      <c r="K229" s="134"/>
      <c r="L229" s="36">
        <v>45479</v>
      </c>
      <c r="M229" s="233">
        <v>0</v>
      </c>
      <c r="N229" s="232">
        <f t="shared" si="4"/>
        <v>468</v>
      </c>
      <c r="O229" s="27">
        <v>432</v>
      </c>
      <c r="P229" s="228">
        <f t="shared" si="18"/>
        <v>36</v>
      </c>
      <c r="Q229" s="41"/>
    </row>
    <row r="230" spans="1:20" ht="15.6" x14ac:dyDescent="0.3">
      <c r="A230" s="126">
        <v>227</v>
      </c>
      <c r="B230" s="142">
        <f t="shared" si="5"/>
        <v>3532</v>
      </c>
      <c r="C230" s="128"/>
      <c r="D230" s="34">
        <f t="shared" si="3"/>
        <v>3532</v>
      </c>
      <c r="E230" s="144">
        <v>45480</v>
      </c>
      <c r="F230" s="37">
        <v>3532</v>
      </c>
      <c r="G230" s="145">
        <v>45481</v>
      </c>
      <c r="H230" s="76">
        <f t="shared" si="1"/>
        <v>0</v>
      </c>
      <c r="K230" s="134"/>
      <c r="L230" s="36">
        <v>45480</v>
      </c>
      <c r="M230" s="233">
        <v>0</v>
      </c>
      <c r="N230" s="232">
        <f t="shared" si="4"/>
        <v>432</v>
      </c>
      <c r="O230" s="27">
        <v>432</v>
      </c>
      <c r="P230" s="228">
        <f t="shared" si="18"/>
        <v>0</v>
      </c>
      <c r="Q230" s="41"/>
    </row>
    <row r="231" spans="1:20" ht="15.6" x14ac:dyDescent="0.3">
      <c r="A231" s="126">
        <v>228</v>
      </c>
      <c r="B231" s="142">
        <f t="shared" si="5"/>
        <v>3537</v>
      </c>
      <c r="C231" s="128"/>
      <c r="D231" s="34">
        <f t="shared" si="3"/>
        <v>3532</v>
      </c>
      <c r="E231" s="144">
        <v>45481</v>
      </c>
      <c r="F231" s="37">
        <v>3537</v>
      </c>
      <c r="G231" s="145">
        <v>45482</v>
      </c>
      <c r="H231" s="76">
        <f t="shared" si="1"/>
        <v>5</v>
      </c>
      <c r="K231" s="134"/>
      <c r="L231" s="36">
        <v>45481</v>
      </c>
      <c r="M231" s="233">
        <v>0</v>
      </c>
      <c r="N231" s="232">
        <f t="shared" si="4"/>
        <v>432</v>
      </c>
      <c r="O231" s="27">
        <v>396</v>
      </c>
      <c r="P231" s="228">
        <f t="shared" si="18"/>
        <v>36</v>
      </c>
      <c r="Q231" s="41"/>
    </row>
    <row r="232" spans="1:20" ht="15.6" x14ac:dyDescent="0.3">
      <c r="A232" s="126">
        <v>229</v>
      </c>
      <c r="B232" s="142">
        <f t="shared" si="5"/>
        <v>3561</v>
      </c>
      <c r="C232" s="128"/>
      <c r="D232" s="34">
        <f t="shared" si="3"/>
        <v>3537</v>
      </c>
      <c r="E232" s="144">
        <v>45482</v>
      </c>
      <c r="F232" s="37">
        <v>3561</v>
      </c>
      <c r="G232" s="145">
        <v>45483</v>
      </c>
      <c r="H232" s="76">
        <f t="shared" si="1"/>
        <v>24</v>
      </c>
      <c r="K232" s="134"/>
      <c r="L232" s="36">
        <v>45482</v>
      </c>
      <c r="M232" s="233">
        <v>0</v>
      </c>
      <c r="N232" s="232">
        <f t="shared" si="4"/>
        <v>396</v>
      </c>
      <c r="O232" s="27">
        <v>198</v>
      </c>
      <c r="P232" s="228">
        <f t="shared" si="18"/>
        <v>198</v>
      </c>
      <c r="Q232" s="41"/>
    </row>
    <row r="233" spans="1:20" ht="15.6" x14ac:dyDescent="0.3">
      <c r="A233" s="126">
        <v>230</v>
      </c>
      <c r="B233" s="142">
        <f t="shared" si="5"/>
        <v>3568</v>
      </c>
      <c r="C233" s="128"/>
      <c r="D233" s="34">
        <f t="shared" si="3"/>
        <v>3561</v>
      </c>
      <c r="E233" s="144">
        <v>45483</v>
      </c>
      <c r="F233" s="37">
        <v>3568</v>
      </c>
      <c r="G233" s="145">
        <v>45484</v>
      </c>
      <c r="H233" s="76">
        <f t="shared" si="1"/>
        <v>7</v>
      </c>
      <c r="K233" s="134"/>
      <c r="L233" s="36">
        <v>45483</v>
      </c>
      <c r="M233" s="233">
        <v>420</v>
      </c>
      <c r="N233" s="232">
        <f t="shared" si="4"/>
        <v>198</v>
      </c>
      <c r="O233" s="27">
        <v>549</v>
      </c>
      <c r="P233" s="228">
        <f t="shared" si="18"/>
        <v>69</v>
      </c>
      <c r="Q233" s="41"/>
    </row>
    <row r="234" spans="1:20" ht="15.6" x14ac:dyDescent="0.3">
      <c r="A234" s="126">
        <v>231</v>
      </c>
      <c r="B234" s="142">
        <f t="shared" si="5"/>
        <v>3569</v>
      </c>
      <c r="C234" s="128"/>
      <c r="D234" s="34">
        <f t="shared" si="3"/>
        <v>3568</v>
      </c>
      <c r="E234" s="144">
        <v>45484</v>
      </c>
      <c r="F234" s="37">
        <v>3569</v>
      </c>
      <c r="G234" s="145">
        <v>45485</v>
      </c>
      <c r="H234" s="76">
        <f t="shared" si="1"/>
        <v>1</v>
      </c>
      <c r="K234" s="134"/>
      <c r="L234" s="36">
        <v>45484</v>
      </c>
      <c r="M234" s="233">
        <v>0</v>
      </c>
      <c r="N234" s="232">
        <f t="shared" si="4"/>
        <v>549</v>
      </c>
      <c r="O234" s="27">
        <v>549</v>
      </c>
      <c r="P234" s="228">
        <f t="shared" si="18"/>
        <v>0</v>
      </c>
      <c r="Q234" s="41"/>
    </row>
    <row r="235" spans="1:20" ht="15.6" x14ac:dyDescent="0.3">
      <c r="A235" s="126">
        <v>232</v>
      </c>
      <c r="B235" s="142">
        <f t="shared" si="5"/>
        <v>3571</v>
      </c>
      <c r="C235" s="128"/>
      <c r="D235" s="34">
        <f t="shared" si="3"/>
        <v>3569</v>
      </c>
      <c r="E235" s="144">
        <v>45485</v>
      </c>
      <c r="F235" s="37">
        <v>3571</v>
      </c>
      <c r="G235" s="145">
        <v>45486</v>
      </c>
      <c r="H235" s="76">
        <f t="shared" si="1"/>
        <v>2</v>
      </c>
      <c r="K235" s="134"/>
      <c r="L235" s="36">
        <v>45485</v>
      </c>
      <c r="M235" s="233">
        <v>0</v>
      </c>
      <c r="N235" s="232">
        <f t="shared" si="4"/>
        <v>549</v>
      </c>
      <c r="O235" s="27">
        <v>549</v>
      </c>
      <c r="P235" s="228">
        <f t="shared" si="18"/>
        <v>0</v>
      </c>
      <c r="Q235" s="41"/>
    </row>
    <row r="236" spans="1:20" ht="15.6" x14ac:dyDescent="0.3">
      <c r="A236" s="126">
        <v>233</v>
      </c>
      <c r="B236" s="142">
        <f t="shared" si="5"/>
        <v>3578</v>
      </c>
      <c r="C236" s="128"/>
      <c r="D236" s="34">
        <f t="shared" si="3"/>
        <v>3571</v>
      </c>
      <c r="E236" s="144">
        <v>45486</v>
      </c>
      <c r="F236" s="37">
        <v>3578</v>
      </c>
      <c r="G236" s="145">
        <v>45487</v>
      </c>
      <c r="H236" s="76">
        <f t="shared" si="1"/>
        <v>7</v>
      </c>
      <c r="K236" s="134"/>
      <c r="L236" s="36">
        <v>45486</v>
      </c>
      <c r="M236" s="233">
        <v>0</v>
      </c>
      <c r="N236" s="232">
        <f t="shared" si="4"/>
        <v>549</v>
      </c>
      <c r="O236" s="27">
        <v>495</v>
      </c>
      <c r="P236" s="228">
        <f t="shared" si="18"/>
        <v>54</v>
      </c>
      <c r="Q236" s="41"/>
    </row>
    <row r="237" spans="1:20" ht="15.6" x14ac:dyDescent="0.3">
      <c r="A237" s="126">
        <v>234</v>
      </c>
      <c r="B237" s="142">
        <f t="shared" si="5"/>
        <v>3578</v>
      </c>
      <c r="C237" s="128"/>
      <c r="D237" s="34">
        <f t="shared" si="3"/>
        <v>3578</v>
      </c>
      <c r="E237" s="144">
        <v>45487</v>
      </c>
      <c r="F237" s="37">
        <v>3578</v>
      </c>
      <c r="G237" s="145">
        <v>45488</v>
      </c>
      <c r="H237" s="76">
        <f t="shared" si="1"/>
        <v>0</v>
      </c>
      <c r="K237" s="134"/>
      <c r="L237" s="36">
        <v>45487</v>
      </c>
      <c r="M237" s="233">
        <v>0</v>
      </c>
      <c r="N237" s="232">
        <f t="shared" si="4"/>
        <v>495</v>
      </c>
      <c r="O237" s="27">
        <v>495</v>
      </c>
      <c r="P237" s="228">
        <f t="shared" si="18"/>
        <v>0</v>
      </c>
      <c r="Q237" s="41"/>
    </row>
    <row r="238" spans="1:20" ht="15.6" x14ac:dyDescent="0.3">
      <c r="A238" s="126">
        <v>235</v>
      </c>
      <c r="B238" s="142">
        <f t="shared" si="5"/>
        <v>3578</v>
      </c>
      <c r="C238" s="128"/>
      <c r="D238" s="34">
        <f t="shared" si="3"/>
        <v>3578</v>
      </c>
      <c r="E238" s="144">
        <v>45488</v>
      </c>
      <c r="F238" s="37">
        <v>3578</v>
      </c>
      <c r="G238" s="145">
        <v>45489</v>
      </c>
      <c r="H238" s="76">
        <f t="shared" si="1"/>
        <v>0</v>
      </c>
      <c r="K238" s="134"/>
      <c r="L238" s="36">
        <v>45488</v>
      </c>
      <c r="M238" s="233">
        <v>0</v>
      </c>
      <c r="N238" s="232">
        <f t="shared" si="4"/>
        <v>495</v>
      </c>
      <c r="O238" s="27">
        <v>495</v>
      </c>
      <c r="P238" s="228">
        <f t="shared" si="18"/>
        <v>0</v>
      </c>
      <c r="Q238" s="41"/>
    </row>
    <row r="239" spans="1:20" ht="15.6" x14ac:dyDescent="0.3">
      <c r="A239" s="126">
        <v>236</v>
      </c>
      <c r="B239" s="142">
        <f t="shared" si="5"/>
        <v>3578</v>
      </c>
      <c r="C239" s="128"/>
      <c r="D239" s="34">
        <f t="shared" si="3"/>
        <v>3578</v>
      </c>
      <c r="E239" s="144">
        <v>45489</v>
      </c>
      <c r="F239" s="37">
        <v>3578</v>
      </c>
      <c r="G239" s="145">
        <v>45490</v>
      </c>
      <c r="H239" s="76">
        <f t="shared" si="1"/>
        <v>0</v>
      </c>
      <c r="K239" s="134"/>
      <c r="L239" s="36">
        <v>45489</v>
      </c>
      <c r="M239" s="233">
        <v>0</v>
      </c>
      <c r="N239" s="232">
        <f t="shared" si="4"/>
        <v>495</v>
      </c>
      <c r="O239" s="27">
        <v>495</v>
      </c>
      <c r="P239" s="228">
        <f t="shared" si="18"/>
        <v>0</v>
      </c>
      <c r="Q239" s="41"/>
    </row>
    <row r="240" spans="1:20" ht="15.6" x14ac:dyDescent="0.3">
      <c r="A240" s="126">
        <v>237</v>
      </c>
      <c r="B240" s="142">
        <f t="shared" si="5"/>
        <v>3578</v>
      </c>
      <c r="C240" s="128"/>
      <c r="D240" s="34">
        <f t="shared" si="3"/>
        <v>3578</v>
      </c>
      <c r="E240" s="144">
        <v>45490</v>
      </c>
      <c r="F240" s="37">
        <v>3578</v>
      </c>
      <c r="G240" s="145">
        <v>45491</v>
      </c>
      <c r="H240" s="76">
        <f t="shared" si="1"/>
        <v>0</v>
      </c>
      <c r="K240" s="134"/>
      <c r="L240" s="36">
        <v>45490</v>
      </c>
      <c r="M240" s="233">
        <v>0</v>
      </c>
      <c r="N240" s="232">
        <f t="shared" si="4"/>
        <v>495</v>
      </c>
      <c r="O240" s="27">
        <v>495</v>
      </c>
      <c r="P240" s="228">
        <f t="shared" si="18"/>
        <v>0</v>
      </c>
      <c r="Q240" s="41"/>
    </row>
    <row r="241" spans="1:18" ht="15.6" x14ac:dyDescent="0.3">
      <c r="A241" s="126">
        <v>238</v>
      </c>
      <c r="B241" s="142">
        <f t="shared" si="5"/>
        <v>3594</v>
      </c>
      <c r="C241" s="128"/>
      <c r="D241" s="34">
        <f t="shared" si="3"/>
        <v>3578</v>
      </c>
      <c r="E241" s="144">
        <v>45491</v>
      </c>
      <c r="F241" s="37">
        <v>3594</v>
      </c>
      <c r="G241" s="145">
        <v>45492</v>
      </c>
      <c r="H241" s="76">
        <f t="shared" si="1"/>
        <v>16</v>
      </c>
      <c r="K241" s="134"/>
      <c r="L241" s="36">
        <v>45491</v>
      </c>
      <c r="M241" s="233">
        <v>0</v>
      </c>
      <c r="N241" s="232">
        <f t="shared" si="4"/>
        <v>495</v>
      </c>
      <c r="O241" s="27">
        <v>396</v>
      </c>
      <c r="P241" s="228">
        <f t="shared" si="18"/>
        <v>99</v>
      </c>
      <c r="Q241" s="41"/>
    </row>
    <row r="242" spans="1:18" ht="15.6" x14ac:dyDescent="0.3">
      <c r="A242" s="126">
        <v>239</v>
      </c>
      <c r="B242" s="142">
        <f t="shared" si="5"/>
        <v>3607</v>
      </c>
      <c r="C242" s="128"/>
      <c r="D242" s="34">
        <f t="shared" si="3"/>
        <v>3594</v>
      </c>
      <c r="E242" s="144">
        <v>45492</v>
      </c>
      <c r="F242" s="37">
        <v>3607</v>
      </c>
      <c r="G242" s="145">
        <v>45493</v>
      </c>
      <c r="H242" s="76">
        <f t="shared" si="1"/>
        <v>13</v>
      </c>
      <c r="K242" s="134"/>
      <c r="L242" s="36">
        <v>45492</v>
      </c>
      <c r="M242" s="233">
        <v>0</v>
      </c>
      <c r="N242" s="232">
        <f t="shared" si="4"/>
        <v>396</v>
      </c>
      <c r="O242" s="27">
        <v>288</v>
      </c>
      <c r="P242" s="228">
        <f t="shared" si="18"/>
        <v>108</v>
      </c>
      <c r="Q242" s="41"/>
    </row>
    <row r="243" spans="1:18" ht="15.6" x14ac:dyDescent="0.3">
      <c r="A243" s="126">
        <v>240</v>
      </c>
      <c r="B243" s="142">
        <f t="shared" si="5"/>
        <v>3616</v>
      </c>
      <c r="C243" s="128"/>
      <c r="D243" s="34">
        <f t="shared" si="3"/>
        <v>3607</v>
      </c>
      <c r="E243" s="144">
        <v>45493</v>
      </c>
      <c r="F243" s="37">
        <v>3616</v>
      </c>
      <c r="G243" s="145">
        <v>45494</v>
      </c>
      <c r="H243" s="76">
        <f t="shared" si="1"/>
        <v>9</v>
      </c>
      <c r="K243" s="134"/>
      <c r="L243" s="36">
        <v>45493</v>
      </c>
      <c r="M243" s="233">
        <v>240</v>
      </c>
      <c r="N243" s="232">
        <f t="shared" si="4"/>
        <v>288</v>
      </c>
      <c r="O243" s="27">
        <v>468</v>
      </c>
      <c r="P243" s="228">
        <f t="shared" si="18"/>
        <v>60</v>
      </c>
      <c r="Q243" s="41"/>
    </row>
    <row r="244" spans="1:18" ht="15.6" x14ac:dyDescent="0.3">
      <c r="A244" s="126">
        <v>241</v>
      </c>
      <c r="B244" s="142">
        <f t="shared" si="5"/>
        <v>3626</v>
      </c>
      <c r="C244" s="128"/>
      <c r="D244" s="34">
        <f t="shared" si="3"/>
        <v>3616</v>
      </c>
      <c r="E244" s="144">
        <v>45494</v>
      </c>
      <c r="F244" s="37">
        <v>3626</v>
      </c>
      <c r="G244" s="145">
        <v>45495</v>
      </c>
      <c r="H244" s="76">
        <f t="shared" si="1"/>
        <v>10</v>
      </c>
      <c r="K244" s="134"/>
      <c r="L244" s="36">
        <v>45494</v>
      </c>
      <c r="M244" s="233">
        <v>0</v>
      </c>
      <c r="N244" s="232">
        <f t="shared" si="4"/>
        <v>468</v>
      </c>
      <c r="O244" s="27">
        <v>405</v>
      </c>
      <c r="P244" s="228">
        <f t="shared" si="18"/>
        <v>63</v>
      </c>
      <c r="Q244" s="41"/>
    </row>
    <row r="245" spans="1:18" ht="15.6" x14ac:dyDescent="0.3">
      <c r="A245" s="126">
        <v>242</v>
      </c>
      <c r="B245" s="142">
        <f t="shared" si="5"/>
        <v>3629</v>
      </c>
      <c r="C245" s="128"/>
      <c r="D245" s="34">
        <f t="shared" si="3"/>
        <v>3626</v>
      </c>
      <c r="E245" s="144">
        <v>45495</v>
      </c>
      <c r="F245" s="37">
        <v>3629</v>
      </c>
      <c r="G245" s="145">
        <v>45496</v>
      </c>
      <c r="H245" s="76">
        <f t="shared" si="1"/>
        <v>3</v>
      </c>
      <c r="K245" s="134"/>
      <c r="L245" s="36">
        <v>45495</v>
      </c>
      <c r="M245" s="233">
        <v>0</v>
      </c>
      <c r="N245" s="232">
        <f t="shared" si="4"/>
        <v>405</v>
      </c>
      <c r="O245" s="27">
        <v>396</v>
      </c>
      <c r="P245" s="228">
        <f t="shared" si="18"/>
        <v>9</v>
      </c>
      <c r="Q245" s="41"/>
    </row>
    <row r="246" spans="1:18" ht="15.6" x14ac:dyDescent="0.3">
      <c r="A246" s="126">
        <v>243</v>
      </c>
      <c r="B246" s="142">
        <f t="shared" si="5"/>
        <v>3653</v>
      </c>
      <c r="C246" s="128"/>
      <c r="D246" s="34">
        <f t="shared" si="3"/>
        <v>3629</v>
      </c>
      <c r="E246" s="144">
        <v>45496</v>
      </c>
      <c r="F246" s="37">
        <v>3653</v>
      </c>
      <c r="G246" s="145">
        <v>45497</v>
      </c>
      <c r="H246" s="76">
        <f t="shared" si="1"/>
        <v>24</v>
      </c>
      <c r="K246" s="134"/>
      <c r="L246" s="36">
        <v>45496</v>
      </c>
      <c r="M246" s="233">
        <v>0</v>
      </c>
      <c r="N246" s="232">
        <f t="shared" si="4"/>
        <v>396</v>
      </c>
      <c r="O246" s="27">
        <v>216</v>
      </c>
      <c r="P246" s="228">
        <f t="shared" si="18"/>
        <v>180</v>
      </c>
      <c r="Q246" s="41"/>
    </row>
    <row r="247" spans="1:18" ht="15.6" x14ac:dyDescent="0.3">
      <c r="A247" s="126">
        <v>244</v>
      </c>
      <c r="B247" s="142">
        <f t="shared" si="5"/>
        <v>3674</v>
      </c>
      <c r="C247" s="128"/>
      <c r="D247" s="34">
        <f t="shared" si="3"/>
        <v>3653</v>
      </c>
      <c r="E247" s="144">
        <v>45497</v>
      </c>
      <c r="F247" s="37">
        <v>3674</v>
      </c>
      <c r="G247" s="145">
        <v>45498</v>
      </c>
      <c r="H247" s="76">
        <f t="shared" si="1"/>
        <v>21</v>
      </c>
      <c r="K247" s="134"/>
      <c r="L247" s="36">
        <v>45497</v>
      </c>
      <c r="M247" s="233">
        <v>415</v>
      </c>
      <c r="N247" s="232">
        <f t="shared" si="4"/>
        <v>216</v>
      </c>
      <c r="O247" s="27">
        <v>495</v>
      </c>
      <c r="P247" s="228">
        <f t="shared" si="18"/>
        <v>136</v>
      </c>
      <c r="Q247" s="41"/>
      <c r="R247" t="s">
        <v>1166</v>
      </c>
    </row>
    <row r="248" spans="1:18" ht="15.6" x14ac:dyDescent="0.3">
      <c r="A248" s="126">
        <v>245</v>
      </c>
      <c r="B248" s="142">
        <f t="shared" si="5"/>
        <v>3679</v>
      </c>
      <c r="C248" s="128"/>
      <c r="D248" s="34">
        <f t="shared" si="3"/>
        <v>3674</v>
      </c>
      <c r="E248" s="144">
        <v>45498</v>
      </c>
      <c r="F248" s="37">
        <v>3679</v>
      </c>
      <c r="G248" s="145">
        <v>45499</v>
      </c>
      <c r="H248" s="76">
        <f t="shared" si="1"/>
        <v>5</v>
      </c>
      <c r="K248" s="134"/>
      <c r="L248" s="36">
        <v>45498</v>
      </c>
      <c r="M248" s="233">
        <v>0</v>
      </c>
      <c r="N248" s="232">
        <f t="shared" si="4"/>
        <v>495</v>
      </c>
      <c r="O248" s="27">
        <v>450</v>
      </c>
      <c r="P248" s="228">
        <f t="shared" si="18"/>
        <v>45</v>
      </c>
      <c r="Q248" s="41"/>
    </row>
    <row r="249" spans="1:18" ht="15.6" x14ac:dyDescent="0.3">
      <c r="A249" s="126">
        <v>246</v>
      </c>
      <c r="B249" s="142">
        <f t="shared" si="5"/>
        <v>3679</v>
      </c>
      <c r="C249" s="128"/>
      <c r="D249" s="34">
        <f t="shared" si="3"/>
        <v>3679</v>
      </c>
      <c r="E249" s="144">
        <v>45499</v>
      </c>
      <c r="F249" s="37">
        <v>3679</v>
      </c>
      <c r="G249" s="145">
        <v>45500</v>
      </c>
      <c r="H249" s="76">
        <f t="shared" si="1"/>
        <v>0</v>
      </c>
      <c r="K249" s="134"/>
      <c r="L249" s="36">
        <v>45499</v>
      </c>
      <c r="M249" s="233">
        <v>0</v>
      </c>
      <c r="N249" s="232">
        <f t="shared" si="4"/>
        <v>450</v>
      </c>
      <c r="O249" s="27">
        <v>450</v>
      </c>
      <c r="P249" s="228">
        <f t="shared" si="18"/>
        <v>0</v>
      </c>
      <c r="Q249" s="41"/>
    </row>
    <row r="250" spans="1:18" ht="15.6" x14ac:dyDescent="0.3">
      <c r="A250" s="126">
        <v>247</v>
      </c>
      <c r="B250" s="142">
        <f t="shared" si="5"/>
        <v>3681</v>
      </c>
      <c r="C250" s="128"/>
      <c r="D250" s="34">
        <f t="shared" si="3"/>
        <v>3679</v>
      </c>
      <c r="E250" s="144">
        <v>45500</v>
      </c>
      <c r="F250" s="37">
        <v>3681</v>
      </c>
      <c r="G250" s="145">
        <v>45501</v>
      </c>
      <c r="H250" s="76">
        <f t="shared" si="1"/>
        <v>2</v>
      </c>
      <c r="K250" s="134"/>
      <c r="L250" s="36">
        <v>45500</v>
      </c>
      <c r="M250" s="233">
        <v>0</v>
      </c>
      <c r="N250" s="232">
        <f t="shared" si="4"/>
        <v>450</v>
      </c>
      <c r="O250" s="27">
        <v>432</v>
      </c>
      <c r="P250" s="228">
        <f t="shared" si="18"/>
        <v>18</v>
      </c>
      <c r="Q250" s="41"/>
    </row>
    <row r="251" spans="1:18" ht="15.6" x14ac:dyDescent="0.3">
      <c r="A251" s="126">
        <v>248</v>
      </c>
      <c r="B251" s="142">
        <f t="shared" si="5"/>
        <v>3692</v>
      </c>
      <c r="C251" s="128"/>
      <c r="D251" s="34">
        <f t="shared" si="3"/>
        <v>3681</v>
      </c>
      <c r="E251" s="144">
        <v>45501</v>
      </c>
      <c r="F251" s="37">
        <v>3692</v>
      </c>
      <c r="G251" s="145">
        <v>45502</v>
      </c>
      <c r="H251" s="76">
        <f t="shared" si="1"/>
        <v>11</v>
      </c>
      <c r="K251" s="134"/>
      <c r="L251" s="36">
        <v>45501</v>
      </c>
      <c r="M251" s="233">
        <v>30</v>
      </c>
      <c r="N251" s="232">
        <f t="shared" si="4"/>
        <v>432</v>
      </c>
      <c r="O251" s="27">
        <v>405</v>
      </c>
      <c r="P251" s="228">
        <f t="shared" si="18"/>
        <v>57</v>
      </c>
      <c r="Q251" s="41"/>
      <c r="R251" s="48" t="s">
        <v>1186</v>
      </c>
    </row>
    <row r="252" spans="1:18" ht="15.6" x14ac:dyDescent="0.3">
      <c r="A252" s="126">
        <v>249</v>
      </c>
      <c r="B252" s="142">
        <f t="shared" si="5"/>
        <v>3696</v>
      </c>
      <c r="C252" s="128"/>
      <c r="D252" s="34">
        <f t="shared" si="3"/>
        <v>3692</v>
      </c>
      <c r="E252" s="144">
        <v>45502</v>
      </c>
      <c r="F252" s="37">
        <v>3696</v>
      </c>
      <c r="G252" s="145">
        <v>45503</v>
      </c>
      <c r="H252" s="76">
        <f t="shared" si="1"/>
        <v>4</v>
      </c>
      <c r="K252" s="134"/>
      <c r="L252" s="36">
        <v>45502</v>
      </c>
      <c r="M252" s="233">
        <v>0</v>
      </c>
      <c r="N252" s="232">
        <f t="shared" si="4"/>
        <v>405</v>
      </c>
      <c r="O252" s="27">
        <v>378</v>
      </c>
      <c r="P252" s="228">
        <f t="shared" si="18"/>
        <v>27</v>
      </c>
      <c r="Q252" s="41"/>
    </row>
    <row r="253" spans="1:18" ht="15.6" x14ac:dyDescent="0.3">
      <c r="A253" s="126">
        <v>250</v>
      </c>
      <c r="B253" s="142">
        <f t="shared" si="5"/>
        <v>3696</v>
      </c>
      <c r="C253" s="128"/>
      <c r="D253" s="34">
        <f t="shared" si="3"/>
        <v>3696</v>
      </c>
      <c r="E253" s="144">
        <v>45503</v>
      </c>
      <c r="F253" s="37">
        <v>3696</v>
      </c>
      <c r="G253" s="145">
        <v>45504</v>
      </c>
      <c r="H253" s="76">
        <f t="shared" si="1"/>
        <v>0</v>
      </c>
      <c r="K253" s="134"/>
      <c r="L253" s="36">
        <v>45503</v>
      </c>
      <c r="M253" s="233">
        <v>210</v>
      </c>
      <c r="N253" s="232">
        <f t="shared" si="4"/>
        <v>378</v>
      </c>
      <c r="O253" s="27">
        <v>585</v>
      </c>
      <c r="P253" s="228">
        <v>0</v>
      </c>
      <c r="Q253" s="41"/>
      <c r="R253" t="s">
        <v>1193</v>
      </c>
    </row>
    <row r="254" spans="1:18" ht="15.6" x14ac:dyDescent="0.3">
      <c r="A254" s="126">
        <v>251</v>
      </c>
      <c r="B254" s="142">
        <f t="shared" si="5"/>
        <v>3696</v>
      </c>
      <c r="C254" s="128"/>
      <c r="D254" s="34">
        <f t="shared" si="3"/>
        <v>3696</v>
      </c>
      <c r="E254" s="144">
        <v>45504</v>
      </c>
      <c r="F254" s="37">
        <v>3696</v>
      </c>
      <c r="G254" s="145">
        <v>45505</v>
      </c>
      <c r="H254" s="76">
        <f t="shared" si="1"/>
        <v>0</v>
      </c>
      <c r="K254" s="134"/>
      <c r="L254" s="36">
        <v>45504</v>
      </c>
      <c r="M254" s="233">
        <v>0</v>
      </c>
      <c r="N254" s="232">
        <f t="shared" si="4"/>
        <v>585</v>
      </c>
      <c r="O254" s="27">
        <v>585</v>
      </c>
      <c r="P254" s="228">
        <f t="shared" si="18"/>
        <v>0</v>
      </c>
      <c r="Q254" s="41"/>
    </row>
    <row r="255" spans="1:18" ht="15.6" x14ac:dyDescent="0.3">
      <c r="A255" s="126">
        <v>252</v>
      </c>
      <c r="B255" s="142">
        <f t="shared" si="5"/>
        <v>3696</v>
      </c>
      <c r="C255" s="128"/>
      <c r="D255" s="34">
        <f t="shared" si="3"/>
        <v>3696</v>
      </c>
      <c r="E255" s="144">
        <v>45505</v>
      </c>
      <c r="F255" s="37">
        <v>3696</v>
      </c>
      <c r="G255" s="145">
        <v>45506</v>
      </c>
      <c r="H255" s="76">
        <f t="shared" si="1"/>
        <v>0</v>
      </c>
      <c r="K255" s="134"/>
      <c r="L255" s="36">
        <v>45505</v>
      </c>
      <c r="M255" s="233">
        <v>0</v>
      </c>
      <c r="N255" s="232">
        <f t="shared" si="4"/>
        <v>585</v>
      </c>
      <c r="O255" s="27">
        <v>585</v>
      </c>
      <c r="P255" s="228">
        <f t="shared" si="18"/>
        <v>0</v>
      </c>
      <c r="Q255" s="41"/>
    </row>
    <row r="256" spans="1:18" ht="15.6" x14ac:dyDescent="0.3">
      <c r="A256" s="126">
        <v>253</v>
      </c>
      <c r="B256" s="142">
        <f t="shared" si="5"/>
        <v>3696</v>
      </c>
      <c r="C256" s="128"/>
      <c r="D256" s="34">
        <f t="shared" si="3"/>
        <v>3696</v>
      </c>
      <c r="E256" s="144">
        <v>45506</v>
      </c>
      <c r="F256" s="37">
        <v>3696</v>
      </c>
      <c r="G256" s="145">
        <v>45507</v>
      </c>
      <c r="H256" s="76">
        <f t="shared" si="1"/>
        <v>0</v>
      </c>
      <c r="K256" s="134"/>
      <c r="L256" s="36">
        <v>45506</v>
      </c>
      <c r="M256" s="233">
        <v>0</v>
      </c>
      <c r="N256" s="232">
        <f t="shared" si="4"/>
        <v>585</v>
      </c>
      <c r="O256" s="27">
        <v>585</v>
      </c>
      <c r="P256" s="228">
        <f t="shared" si="18"/>
        <v>0</v>
      </c>
      <c r="Q256" s="41"/>
    </row>
    <row r="257" spans="1:17" ht="15.6" x14ac:dyDescent="0.3">
      <c r="A257" s="126">
        <v>254</v>
      </c>
      <c r="B257" s="142">
        <f t="shared" si="5"/>
        <v>3696</v>
      </c>
      <c r="C257" s="128"/>
      <c r="D257" s="34">
        <f t="shared" si="3"/>
        <v>3696</v>
      </c>
      <c r="E257" s="144">
        <v>45507</v>
      </c>
      <c r="F257" s="37">
        <v>3696</v>
      </c>
      <c r="G257" s="145">
        <v>45508</v>
      </c>
      <c r="H257" s="76">
        <f t="shared" si="1"/>
        <v>0</v>
      </c>
      <c r="K257" s="134"/>
      <c r="L257" s="36">
        <v>45507</v>
      </c>
      <c r="M257" s="233">
        <v>0</v>
      </c>
      <c r="N257" s="232">
        <f t="shared" si="4"/>
        <v>585</v>
      </c>
      <c r="O257" s="27">
        <v>585</v>
      </c>
      <c r="P257" s="228">
        <f t="shared" si="18"/>
        <v>0</v>
      </c>
      <c r="Q257" s="41"/>
    </row>
    <row r="258" spans="1:17" ht="15.6" x14ac:dyDescent="0.3">
      <c r="A258" s="126">
        <v>255</v>
      </c>
      <c r="B258" s="142">
        <f t="shared" si="5"/>
        <v>3697</v>
      </c>
      <c r="C258" s="128"/>
      <c r="D258" s="34">
        <f t="shared" si="3"/>
        <v>3696</v>
      </c>
      <c r="E258" s="144">
        <v>45508</v>
      </c>
      <c r="F258" s="37">
        <v>3697</v>
      </c>
      <c r="G258" s="145">
        <v>45509</v>
      </c>
      <c r="H258" s="76">
        <f t="shared" si="1"/>
        <v>1</v>
      </c>
      <c r="K258" s="134"/>
      <c r="L258" s="36">
        <v>45508</v>
      </c>
      <c r="M258" s="233">
        <v>0</v>
      </c>
      <c r="N258" s="232">
        <f t="shared" si="4"/>
        <v>585</v>
      </c>
      <c r="O258" s="27">
        <v>585</v>
      </c>
      <c r="P258" s="228">
        <f t="shared" si="18"/>
        <v>0</v>
      </c>
      <c r="Q258" s="41"/>
    </row>
    <row r="259" spans="1:17" ht="15.6" x14ac:dyDescent="0.3">
      <c r="A259" s="126">
        <v>256</v>
      </c>
      <c r="B259" s="142">
        <f t="shared" si="5"/>
        <v>3701</v>
      </c>
      <c r="C259" s="128"/>
      <c r="D259" s="34">
        <f t="shared" si="3"/>
        <v>3697</v>
      </c>
      <c r="E259" s="144">
        <v>45509</v>
      </c>
      <c r="F259" s="37">
        <v>3701</v>
      </c>
      <c r="G259" s="145">
        <v>45510</v>
      </c>
      <c r="H259" s="76">
        <f t="shared" ref="H259:H374" si="19">F259-D259</f>
        <v>4</v>
      </c>
      <c r="K259" s="134"/>
      <c r="L259" s="36">
        <v>45509</v>
      </c>
      <c r="M259" s="233">
        <v>0</v>
      </c>
      <c r="N259" s="232">
        <f t="shared" si="4"/>
        <v>585</v>
      </c>
      <c r="O259" s="27">
        <v>549</v>
      </c>
      <c r="P259" s="228">
        <f t="shared" si="18"/>
        <v>36</v>
      </c>
      <c r="Q259" s="41"/>
    </row>
    <row r="260" spans="1:17" ht="15.6" x14ac:dyDescent="0.3">
      <c r="A260" s="126">
        <v>257</v>
      </c>
      <c r="B260" s="142">
        <f t="shared" si="5"/>
        <v>3701</v>
      </c>
      <c r="C260" s="128"/>
      <c r="D260" s="34">
        <f t="shared" ref="D260:D374" si="20">F259</f>
        <v>3701</v>
      </c>
      <c r="E260" s="144">
        <v>45510</v>
      </c>
      <c r="F260" s="37">
        <v>3701</v>
      </c>
      <c r="G260" s="145">
        <v>45511</v>
      </c>
      <c r="H260" s="76">
        <f t="shared" si="19"/>
        <v>0</v>
      </c>
      <c r="K260" s="134"/>
      <c r="L260" s="36">
        <v>45510</v>
      </c>
      <c r="M260" s="233">
        <v>0</v>
      </c>
      <c r="N260" s="232">
        <f t="shared" ref="N260:N374" si="21">(O259)</f>
        <v>549</v>
      </c>
      <c r="O260" s="27">
        <v>549</v>
      </c>
      <c r="P260" s="228">
        <f t="shared" si="18"/>
        <v>0</v>
      </c>
      <c r="Q260" s="41"/>
    </row>
    <row r="261" spans="1:17" ht="15.6" x14ac:dyDescent="0.3">
      <c r="A261" s="126">
        <v>258</v>
      </c>
      <c r="B261" s="142">
        <f t="shared" si="5"/>
        <v>3701</v>
      </c>
      <c r="C261" s="128"/>
      <c r="D261" s="34">
        <f t="shared" si="20"/>
        <v>3701</v>
      </c>
      <c r="E261" s="144">
        <v>45511</v>
      </c>
      <c r="F261" s="37">
        <v>3701</v>
      </c>
      <c r="G261" s="145">
        <v>45512</v>
      </c>
      <c r="H261" s="76">
        <f t="shared" si="19"/>
        <v>0</v>
      </c>
      <c r="K261" s="134"/>
      <c r="L261" s="36">
        <v>45511</v>
      </c>
      <c r="M261" s="233">
        <v>0</v>
      </c>
      <c r="N261" s="232">
        <f t="shared" si="21"/>
        <v>549</v>
      </c>
      <c r="O261" s="27">
        <v>549</v>
      </c>
      <c r="P261" s="228">
        <f t="shared" si="18"/>
        <v>0</v>
      </c>
      <c r="Q261" s="41"/>
    </row>
    <row r="262" spans="1:17" ht="15.6" x14ac:dyDescent="0.3">
      <c r="A262" s="126">
        <v>259</v>
      </c>
      <c r="B262" s="142">
        <f t="shared" si="5"/>
        <v>3701</v>
      </c>
      <c r="C262" s="128"/>
      <c r="D262" s="34">
        <f t="shared" si="20"/>
        <v>3701</v>
      </c>
      <c r="E262" s="144">
        <v>45512</v>
      </c>
      <c r="F262" s="37">
        <v>3701</v>
      </c>
      <c r="G262" s="145">
        <v>45513</v>
      </c>
      <c r="H262" s="76">
        <f t="shared" si="19"/>
        <v>0</v>
      </c>
      <c r="K262" s="134"/>
      <c r="L262" s="36">
        <v>45512</v>
      </c>
      <c r="M262" s="233">
        <v>0</v>
      </c>
      <c r="N262" s="232">
        <f t="shared" si="21"/>
        <v>549</v>
      </c>
      <c r="O262" s="27">
        <v>549</v>
      </c>
      <c r="P262" s="228">
        <f t="shared" si="18"/>
        <v>0</v>
      </c>
      <c r="Q262" s="41"/>
    </row>
    <row r="263" spans="1:17" ht="15.6" x14ac:dyDescent="0.3">
      <c r="A263" s="126">
        <v>260</v>
      </c>
      <c r="B263" s="142">
        <f t="shared" si="5"/>
        <v>3701</v>
      </c>
      <c r="C263" s="128"/>
      <c r="D263" s="34">
        <f t="shared" si="20"/>
        <v>3701</v>
      </c>
      <c r="E263" s="144">
        <v>45513</v>
      </c>
      <c r="F263" s="37">
        <v>3701</v>
      </c>
      <c r="G263" s="145">
        <v>45514</v>
      </c>
      <c r="H263" s="76">
        <f t="shared" si="19"/>
        <v>0</v>
      </c>
      <c r="K263" s="134"/>
      <c r="L263" s="36">
        <v>45513</v>
      </c>
      <c r="M263" s="233">
        <v>0</v>
      </c>
      <c r="N263" s="232">
        <f t="shared" si="21"/>
        <v>549</v>
      </c>
      <c r="O263" s="27">
        <v>549</v>
      </c>
      <c r="P263" s="228">
        <f t="shared" si="18"/>
        <v>0</v>
      </c>
      <c r="Q263" s="41"/>
    </row>
    <row r="264" spans="1:17" ht="15.6" x14ac:dyDescent="0.3">
      <c r="A264" s="126">
        <v>261</v>
      </c>
      <c r="B264" s="142">
        <f t="shared" si="5"/>
        <v>3701</v>
      </c>
      <c r="C264" s="128"/>
      <c r="D264" s="34">
        <f t="shared" si="20"/>
        <v>3701</v>
      </c>
      <c r="E264" s="144">
        <v>45514</v>
      </c>
      <c r="F264" s="37">
        <v>3701</v>
      </c>
      <c r="G264" s="145">
        <v>45515</v>
      </c>
      <c r="H264" s="76">
        <f t="shared" si="19"/>
        <v>0</v>
      </c>
      <c r="K264" s="134"/>
      <c r="L264" s="36">
        <v>45514</v>
      </c>
      <c r="M264" s="233">
        <v>0</v>
      </c>
      <c r="N264" s="232">
        <f t="shared" si="21"/>
        <v>549</v>
      </c>
      <c r="O264" s="27">
        <v>549</v>
      </c>
      <c r="P264" s="228">
        <f t="shared" si="18"/>
        <v>0</v>
      </c>
      <c r="Q264" s="41"/>
    </row>
    <row r="265" spans="1:17" ht="15.6" x14ac:dyDescent="0.3">
      <c r="A265" s="126">
        <v>262</v>
      </c>
      <c r="B265" s="142">
        <f t="shared" si="5"/>
        <v>3704</v>
      </c>
      <c r="C265" s="128"/>
      <c r="D265" s="34">
        <f t="shared" si="20"/>
        <v>3701</v>
      </c>
      <c r="E265" s="144">
        <v>45515</v>
      </c>
      <c r="F265" s="37">
        <v>3704</v>
      </c>
      <c r="G265" s="145">
        <v>45516</v>
      </c>
      <c r="H265" s="76">
        <f t="shared" si="19"/>
        <v>3</v>
      </c>
      <c r="K265" s="134"/>
      <c r="L265" s="36">
        <v>45515</v>
      </c>
      <c r="M265" s="233">
        <v>0</v>
      </c>
      <c r="N265" s="232">
        <f t="shared" si="21"/>
        <v>549</v>
      </c>
      <c r="O265" s="27">
        <v>522</v>
      </c>
      <c r="P265" s="228">
        <f t="shared" si="18"/>
        <v>27</v>
      </c>
      <c r="Q265" s="41"/>
    </row>
    <row r="266" spans="1:17" ht="15.6" x14ac:dyDescent="0.3">
      <c r="A266" s="126">
        <v>263</v>
      </c>
      <c r="B266" s="142">
        <f t="shared" si="5"/>
        <v>3704</v>
      </c>
      <c r="C266" s="128"/>
      <c r="D266" s="34">
        <f t="shared" si="20"/>
        <v>3704</v>
      </c>
      <c r="E266" s="144">
        <v>45516</v>
      </c>
      <c r="F266" s="37">
        <v>3704</v>
      </c>
      <c r="G266" s="145">
        <v>45517</v>
      </c>
      <c r="H266" s="76">
        <f t="shared" si="19"/>
        <v>0</v>
      </c>
      <c r="K266" s="134"/>
      <c r="L266" s="36">
        <v>45516</v>
      </c>
      <c r="M266" s="233">
        <v>0</v>
      </c>
      <c r="N266" s="232">
        <f t="shared" si="21"/>
        <v>522</v>
      </c>
      <c r="O266" s="27">
        <v>522</v>
      </c>
      <c r="P266" s="228">
        <f t="shared" si="18"/>
        <v>0</v>
      </c>
      <c r="Q266" s="41"/>
    </row>
    <row r="267" spans="1:17" ht="15.6" x14ac:dyDescent="0.3">
      <c r="A267" s="126">
        <v>264</v>
      </c>
      <c r="B267" s="142">
        <f t="shared" si="5"/>
        <v>3704</v>
      </c>
      <c r="C267" s="128"/>
      <c r="D267" s="34">
        <f t="shared" si="20"/>
        <v>3704</v>
      </c>
      <c r="E267" s="144">
        <v>45517</v>
      </c>
      <c r="F267" s="37">
        <v>3704</v>
      </c>
      <c r="G267" s="145">
        <v>45518</v>
      </c>
      <c r="H267" s="76">
        <f t="shared" si="19"/>
        <v>0</v>
      </c>
      <c r="K267" s="134"/>
      <c r="L267" s="36">
        <v>45517</v>
      </c>
      <c r="M267" s="233">
        <v>0</v>
      </c>
      <c r="N267" s="232">
        <f t="shared" si="21"/>
        <v>522</v>
      </c>
      <c r="O267" s="27">
        <v>522</v>
      </c>
      <c r="P267" s="228">
        <f t="shared" si="18"/>
        <v>0</v>
      </c>
      <c r="Q267" s="41"/>
    </row>
    <row r="268" spans="1:17" ht="15.6" x14ac:dyDescent="0.3">
      <c r="A268" s="126">
        <v>265</v>
      </c>
      <c r="B268" s="142">
        <f t="shared" si="5"/>
        <v>3704</v>
      </c>
      <c r="C268" s="128"/>
      <c r="D268" s="34">
        <f t="shared" si="20"/>
        <v>3704</v>
      </c>
      <c r="E268" s="144">
        <v>45518</v>
      </c>
      <c r="F268" s="37">
        <v>3704</v>
      </c>
      <c r="G268" s="145">
        <v>45519</v>
      </c>
      <c r="H268" s="76">
        <f t="shared" si="19"/>
        <v>0</v>
      </c>
      <c r="I268" t="s">
        <v>1226</v>
      </c>
      <c r="K268" s="134"/>
      <c r="L268" s="36">
        <v>45518</v>
      </c>
      <c r="M268" s="233">
        <v>0</v>
      </c>
      <c r="N268" s="232">
        <f t="shared" si="21"/>
        <v>522</v>
      </c>
      <c r="O268" s="27">
        <v>522</v>
      </c>
      <c r="P268" s="228">
        <f t="shared" si="18"/>
        <v>0</v>
      </c>
      <c r="Q268" s="41"/>
    </row>
    <row r="269" spans="1:17" ht="15.6" x14ac:dyDescent="0.3">
      <c r="A269" s="126">
        <v>266</v>
      </c>
      <c r="B269" s="142">
        <f t="shared" si="5"/>
        <v>3707</v>
      </c>
      <c r="C269" s="128"/>
      <c r="D269" s="34">
        <f t="shared" si="20"/>
        <v>3704</v>
      </c>
      <c r="E269" s="144">
        <v>45519</v>
      </c>
      <c r="F269" s="37">
        <v>3707</v>
      </c>
      <c r="G269" s="145">
        <v>45520</v>
      </c>
      <c r="H269" s="76">
        <f t="shared" si="19"/>
        <v>3</v>
      </c>
      <c r="K269" s="134"/>
      <c r="L269" s="36">
        <v>45519</v>
      </c>
      <c r="M269" s="233">
        <v>0</v>
      </c>
      <c r="N269" s="232">
        <f t="shared" si="21"/>
        <v>522</v>
      </c>
      <c r="O269" s="27">
        <v>504</v>
      </c>
      <c r="P269" s="228">
        <f t="shared" si="18"/>
        <v>18</v>
      </c>
      <c r="Q269" s="41"/>
    </row>
    <row r="270" spans="1:17" ht="15.6" x14ac:dyDescent="0.3">
      <c r="A270" s="126">
        <v>267</v>
      </c>
      <c r="B270" s="142">
        <f t="shared" si="5"/>
        <v>3711</v>
      </c>
      <c r="C270" s="128"/>
      <c r="D270" s="34">
        <f t="shared" si="20"/>
        <v>3707</v>
      </c>
      <c r="E270" s="144">
        <v>45520</v>
      </c>
      <c r="F270" s="37">
        <v>3711</v>
      </c>
      <c r="G270" s="145">
        <v>45521</v>
      </c>
      <c r="H270" s="76">
        <f t="shared" si="19"/>
        <v>4</v>
      </c>
      <c r="K270" s="134"/>
      <c r="L270" s="36">
        <v>45520</v>
      </c>
      <c r="M270" s="233">
        <v>90</v>
      </c>
      <c r="N270" s="232">
        <f t="shared" si="21"/>
        <v>504</v>
      </c>
      <c r="O270" s="27">
        <v>576</v>
      </c>
      <c r="P270" s="228">
        <f t="shared" si="18"/>
        <v>18</v>
      </c>
      <c r="Q270" s="41"/>
    </row>
    <row r="271" spans="1:17" ht="15.6" x14ac:dyDescent="0.3">
      <c r="A271" s="126">
        <v>268</v>
      </c>
      <c r="B271" s="142">
        <f t="shared" si="5"/>
        <v>3711</v>
      </c>
      <c r="C271" s="128"/>
      <c r="D271" s="34">
        <f t="shared" si="20"/>
        <v>3711</v>
      </c>
      <c r="E271" s="144">
        <v>45521</v>
      </c>
      <c r="F271" s="37">
        <v>3711</v>
      </c>
      <c r="G271" s="145">
        <v>45522</v>
      </c>
      <c r="H271" s="76">
        <f t="shared" si="19"/>
        <v>0</v>
      </c>
      <c r="K271" s="134"/>
      <c r="L271" s="36">
        <v>45521</v>
      </c>
      <c r="M271" s="233">
        <v>0</v>
      </c>
      <c r="N271" s="232">
        <f t="shared" si="21"/>
        <v>576</v>
      </c>
      <c r="O271" s="27">
        <v>576</v>
      </c>
      <c r="P271" s="228">
        <f t="shared" si="18"/>
        <v>0</v>
      </c>
      <c r="Q271" s="41"/>
    </row>
    <row r="272" spans="1:17" ht="15.6" x14ac:dyDescent="0.3">
      <c r="A272" s="126">
        <v>269</v>
      </c>
      <c r="B272" s="142">
        <f t="shared" si="5"/>
        <v>3721</v>
      </c>
      <c r="C272" s="128"/>
      <c r="D272" s="34">
        <f t="shared" si="20"/>
        <v>3711</v>
      </c>
      <c r="E272" s="144">
        <v>45522</v>
      </c>
      <c r="F272" s="37">
        <v>3721</v>
      </c>
      <c r="G272" s="145">
        <v>45523</v>
      </c>
      <c r="H272" s="76">
        <f t="shared" si="19"/>
        <v>10</v>
      </c>
      <c r="K272" s="134"/>
      <c r="L272" s="36">
        <v>45522</v>
      </c>
      <c r="M272" s="233">
        <v>0</v>
      </c>
      <c r="N272" s="232">
        <f t="shared" si="21"/>
        <v>576</v>
      </c>
      <c r="O272" s="27">
        <v>522</v>
      </c>
      <c r="P272" s="228">
        <f t="shared" si="18"/>
        <v>54</v>
      </c>
      <c r="Q272" s="41"/>
    </row>
    <row r="273" spans="1:20" ht="15.6" x14ac:dyDescent="0.3">
      <c r="A273" s="126">
        <v>270</v>
      </c>
      <c r="B273" s="142">
        <f t="shared" si="5"/>
        <v>3733</v>
      </c>
      <c r="C273" s="128"/>
      <c r="D273" s="34">
        <f t="shared" si="20"/>
        <v>3721</v>
      </c>
      <c r="E273" s="144">
        <v>45523</v>
      </c>
      <c r="F273" s="37">
        <v>3733</v>
      </c>
      <c r="G273" s="145">
        <v>45524</v>
      </c>
      <c r="H273" s="76">
        <f t="shared" si="19"/>
        <v>12</v>
      </c>
      <c r="K273" s="134"/>
      <c r="L273" s="36">
        <v>45523</v>
      </c>
      <c r="M273" s="233">
        <v>0</v>
      </c>
      <c r="N273" s="232">
        <f t="shared" si="21"/>
        <v>522</v>
      </c>
      <c r="O273" s="27">
        <v>423</v>
      </c>
      <c r="P273" s="228">
        <f t="shared" si="18"/>
        <v>99</v>
      </c>
      <c r="Q273" s="41"/>
      <c r="S273">
        <f>SUM(H259:H272)</f>
        <v>24</v>
      </c>
      <c r="T273">
        <f>SUM(P259:P272)</f>
        <v>153</v>
      </c>
    </row>
    <row r="274" spans="1:20" ht="15.6" x14ac:dyDescent="0.3">
      <c r="A274" s="126">
        <v>271</v>
      </c>
      <c r="B274" s="142">
        <f t="shared" ref="B274:B374" si="22">F274</f>
        <v>3753</v>
      </c>
      <c r="C274" s="128"/>
      <c r="D274" s="34">
        <f t="shared" si="20"/>
        <v>3733</v>
      </c>
      <c r="E274" s="144">
        <v>45524</v>
      </c>
      <c r="F274" s="37">
        <v>3753</v>
      </c>
      <c r="G274" s="145">
        <v>45525</v>
      </c>
      <c r="H274" s="76">
        <f t="shared" si="19"/>
        <v>20</v>
      </c>
      <c r="K274" s="134"/>
      <c r="L274" s="36">
        <v>45524</v>
      </c>
      <c r="M274" s="233">
        <v>0</v>
      </c>
      <c r="N274" s="232">
        <f t="shared" si="21"/>
        <v>423</v>
      </c>
      <c r="O274" s="27">
        <v>279</v>
      </c>
      <c r="P274" s="228">
        <f t="shared" si="18"/>
        <v>144</v>
      </c>
      <c r="Q274" s="41"/>
    </row>
    <row r="275" spans="1:20" ht="15.6" x14ac:dyDescent="0.3">
      <c r="A275" s="126">
        <v>272</v>
      </c>
      <c r="B275" s="142">
        <f t="shared" si="22"/>
        <v>3764</v>
      </c>
      <c r="C275" s="128"/>
      <c r="D275" s="34">
        <f t="shared" si="20"/>
        <v>3753</v>
      </c>
      <c r="E275" s="144">
        <v>45525</v>
      </c>
      <c r="F275" s="37">
        <v>3764</v>
      </c>
      <c r="G275" s="145">
        <v>45526</v>
      </c>
      <c r="H275" s="76">
        <f t="shared" si="19"/>
        <v>11</v>
      </c>
      <c r="K275" s="134"/>
      <c r="L275" s="36">
        <v>45525</v>
      </c>
      <c r="M275" s="233">
        <v>0</v>
      </c>
      <c r="N275" s="232">
        <f t="shared" si="21"/>
        <v>279</v>
      </c>
      <c r="O275" s="27">
        <v>180</v>
      </c>
      <c r="P275" s="228">
        <f t="shared" si="18"/>
        <v>99</v>
      </c>
      <c r="Q275" s="41"/>
      <c r="S275">
        <f>(T273/S273)</f>
        <v>6.375</v>
      </c>
    </row>
    <row r="276" spans="1:20" ht="15.6" x14ac:dyDescent="0.3">
      <c r="A276" s="126">
        <v>273</v>
      </c>
      <c r="B276" s="142">
        <f t="shared" si="22"/>
        <v>3764</v>
      </c>
      <c r="C276" s="128"/>
      <c r="D276" s="34">
        <f t="shared" si="20"/>
        <v>3764</v>
      </c>
      <c r="E276" s="144">
        <v>45526</v>
      </c>
      <c r="F276" s="37">
        <v>3764</v>
      </c>
      <c r="G276" s="145">
        <v>45527</v>
      </c>
      <c r="H276" s="76">
        <f t="shared" si="19"/>
        <v>0</v>
      </c>
      <c r="K276" s="134"/>
      <c r="L276" s="36">
        <v>45526</v>
      </c>
      <c r="M276" s="233">
        <v>0</v>
      </c>
      <c r="N276" s="232">
        <f t="shared" si="21"/>
        <v>180</v>
      </c>
      <c r="O276" s="27">
        <v>180</v>
      </c>
      <c r="P276" s="228">
        <f t="shared" si="18"/>
        <v>0</v>
      </c>
      <c r="Q276" s="41"/>
    </row>
    <row r="277" spans="1:20" ht="15.6" x14ac:dyDescent="0.3">
      <c r="A277" s="126">
        <v>274</v>
      </c>
      <c r="B277" s="142">
        <f t="shared" si="22"/>
        <v>3766</v>
      </c>
      <c r="C277" s="128"/>
      <c r="D277" s="34">
        <f t="shared" si="20"/>
        <v>3764</v>
      </c>
      <c r="E277" s="144">
        <v>45527</v>
      </c>
      <c r="F277" s="37">
        <v>3766</v>
      </c>
      <c r="G277" s="145">
        <v>45528</v>
      </c>
      <c r="H277" s="76">
        <f t="shared" si="19"/>
        <v>2</v>
      </c>
      <c r="K277" s="134"/>
      <c r="L277" s="36">
        <v>45527</v>
      </c>
      <c r="M277" s="233">
        <v>0</v>
      </c>
      <c r="N277" s="232">
        <f t="shared" si="21"/>
        <v>180</v>
      </c>
      <c r="O277" s="27">
        <v>162</v>
      </c>
      <c r="P277" s="228">
        <f t="shared" si="18"/>
        <v>18</v>
      </c>
      <c r="Q277" s="41"/>
    </row>
    <row r="278" spans="1:20" ht="15.6" x14ac:dyDescent="0.3">
      <c r="A278" s="126">
        <v>275</v>
      </c>
      <c r="B278" s="142">
        <f t="shared" si="22"/>
        <v>3766</v>
      </c>
      <c r="C278" s="128"/>
      <c r="D278" s="34">
        <f t="shared" si="20"/>
        <v>3766</v>
      </c>
      <c r="E278" s="144">
        <v>45528</v>
      </c>
      <c r="F278" s="37">
        <v>3766</v>
      </c>
      <c r="G278" s="145">
        <v>45529</v>
      </c>
      <c r="H278" s="76">
        <f t="shared" si="19"/>
        <v>0</v>
      </c>
      <c r="K278" s="134"/>
      <c r="L278" s="36">
        <v>45528</v>
      </c>
      <c r="M278" s="233">
        <v>0</v>
      </c>
      <c r="N278" s="232">
        <f t="shared" si="21"/>
        <v>162</v>
      </c>
      <c r="O278" s="27">
        <v>162</v>
      </c>
      <c r="P278" s="228">
        <f t="shared" si="18"/>
        <v>0</v>
      </c>
      <c r="Q278" s="41"/>
    </row>
    <row r="279" spans="1:20" ht="15.6" x14ac:dyDescent="0.3">
      <c r="A279" s="126">
        <v>276</v>
      </c>
      <c r="B279" s="142">
        <f t="shared" si="22"/>
        <v>3774</v>
      </c>
      <c r="C279" s="128"/>
      <c r="D279" s="34">
        <f t="shared" si="20"/>
        <v>3766</v>
      </c>
      <c r="E279" s="144">
        <v>45529</v>
      </c>
      <c r="F279" s="37">
        <v>3774</v>
      </c>
      <c r="G279" s="145">
        <v>45530</v>
      </c>
      <c r="H279" s="76">
        <f t="shared" si="19"/>
        <v>8</v>
      </c>
      <c r="K279" s="134"/>
      <c r="L279" s="36">
        <v>45529</v>
      </c>
      <c r="M279" s="233">
        <v>0</v>
      </c>
      <c r="N279" s="232">
        <f t="shared" si="21"/>
        <v>162</v>
      </c>
      <c r="O279" s="27">
        <v>108</v>
      </c>
      <c r="P279" s="228">
        <f t="shared" si="18"/>
        <v>54</v>
      </c>
      <c r="Q279" s="41"/>
    </row>
    <row r="280" spans="1:20" ht="15.6" x14ac:dyDescent="0.3">
      <c r="A280" s="126">
        <v>277</v>
      </c>
      <c r="B280" s="142">
        <f t="shared" si="22"/>
        <v>3774</v>
      </c>
      <c r="C280" s="128"/>
      <c r="D280" s="34">
        <f t="shared" si="20"/>
        <v>3774</v>
      </c>
      <c r="E280" s="144">
        <v>45530</v>
      </c>
      <c r="F280" s="37">
        <v>3774</v>
      </c>
      <c r="G280" s="145">
        <v>45531</v>
      </c>
      <c r="H280" s="76">
        <f t="shared" si="19"/>
        <v>0</v>
      </c>
      <c r="K280" s="134"/>
      <c r="L280" s="36">
        <v>45530</v>
      </c>
      <c r="M280" s="233">
        <v>432</v>
      </c>
      <c r="N280" s="232">
        <f t="shared" si="21"/>
        <v>108</v>
      </c>
      <c r="O280" s="27">
        <v>540</v>
      </c>
      <c r="P280" s="228">
        <f t="shared" si="18"/>
        <v>0</v>
      </c>
      <c r="Q280" s="41"/>
      <c r="R280" s="48" t="s">
        <v>1253</v>
      </c>
    </row>
    <row r="281" spans="1:20" ht="15.6" x14ac:dyDescent="0.3">
      <c r="A281" s="126">
        <v>278</v>
      </c>
      <c r="B281" s="142">
        <f t="shared" si="22"/>
        <v>3778</v>
      </c>
      <c r="C281" s="128"/>
      <c r="D281" s="34">
        <f t="shared" si="20"/>
        <v>3774</v>
      </c>
      <c r="E281" s="144">
        <v>45531</v>
      </c>
      <c r="F281" s="37">
        <v>3778</v>
      </c>
      <c r="G281" s="145">
        <v>45532</v>
      </c>
      <c r="H281" s="76">
        <f t="shared" si="19"/>
        <v>4</v>
      </c>
      <c r="K281" s="134"/>
      <c r="L281" s="36">
        <v>45531</v>
      </c>
      <c r="M281" s="233">
        <v>0</v>
      </c>
      <c r="N281" s="232">
        <f t="shared" si="21"/>
        <v>540</v>
      </c>
      <c r="O281" s="27">
        <v>522</v>
      </c>
      <c r="P281" s="228">
        <f t="shared" si="18"/>
        <v>18</v>
      </c>
      <c r="Q281" s="41"/>
    </row>
    <row r="282" spans="1:20" ht="15.6" x14ac:dyDescent="0.3">
      <c r="A282" s="126">
        <v>279</v>
      </c>
      <c r="B282" s="142">
        <f t="shared" si="22"/>
        <v>3782</v>
      </c>
      <c r="C282" s="128"/>
      <c r="D282" s="34">
        <f t="shared" si="20"/>
        <v>3778</v>
      </c>
      <c r="E282" s="144">
        <v>45532</v>
      </c>
      <c r="F282" s="37">
        <v>3782</v>
      </c>
      <c r="G282" s="145">
        <v>45533</v>
      </c>
      <c r="H282" s="76">
        <f t="shared" si="19"/>
        <v>4</v>
      </c>
      <c r="K282" s="134"/>
      <c r="L282" s="36">
        <v>45532</v>
      </c>
      <c r="M282" s="233">
        <v>0</v>
      </c>
      <c r="N282" s="232">
        <f t="shared" si="21"/>
        <v>522</v>
      </c>
      <c r="O282" s="27">
        <v>495</v>
      </c>
      <c r="P282" s="228">
        <f t="shared" si="18"/>
        <v>27</v>
      </c>
      <c r="Q282" s="41"/>
    </row>
    <row r="283" spans="1:20" ht="15.6" x14ac:dyDescent="0.3">
      <c r="A283" s="126">
        <v>280</v>
      </c>
      <c r="B283" s="142">
        <f t="shared" si="22"/>
        <v>3783</v>
      </c>
      <c r="C283" s="128"/>
      <c r="D283" s="34">
        <f t="shared" si="20"/>
        <v>3782</v>
      </c>
      <c r="E283" s="144">
        <v>45533</v>
      </c>
      <c r="F283" s="37">
        <v>3783</v>
      </c>
      <c r="G283" s="145">
        <v>45534</v>
      </c>
      <c r="H283" s="76">
        <f t="shared" si="19"/>
        <v>1</v>
      </c>
      <c r="K283" s="134"/>
      <c r="L283" s="36">
        <v>45533</v>
      </c>
      <c r="M283" s="233">
        <v>0</v>
      </c>
      <c r="N283" s="232">
        <f t="shared" si="21"/>
        <v>495</v>
      </c>
      <c r="O283" s="27">
        <v>495</v>
      </c>
      <c r="P283" s="228">
        <f t="shared" si="18"/>
        <v>0</v>
      </c>
      <c r="Q283" s="41"/>
    </row>
    <row r="284" spans="1:20" ht="15.6" x14ac:dyDescent="0.3">
      <c r="A284" s="126">
        <v>281</v>
      </c>
      <c r="B284" s="142">
        <f t="shared" si="22"/>
        <v>3783</v>
      </c>
      <c r="C284" s="128"/>
      <c r="D284" s="34">
        <f t="shared" si="20"/>
        <v>3783</v>
      </c>
      <c r="E284" s="144">
        <v>45534</v>
      </c>
      <c r="F284" s="37">
        <v>3783</v>
      </c>
      <c r="G284" s="145">
        <v>45535</v>
      </c>
      <c r="H284" s="76">
        <f t="shared" si="19"/>
        <v>0</v>
      </c>
      <c r="K284" s="134"/>
      <c r="L284" s="36">
        <v>45534</v>
      </c>
      <c r="M284" s="233">
        <v>0</v>
      </c>
      <c r="N284" s="232">
        <f t="shared" si="21"/>
        <v>495</v>
      </c>
      <c r="O284" s="27">
        <v>495</v>
      </c>
      <c r="P284" s="228">
        <f t="shared" si="18"/>
        <v>0</v>
      </c>
      <c r="Q284" s="41"/>
    </row>
    <row r="285" spans="1:20" ht="15.6" x14ac:dyDescent="0.3">
      <c r="A285" s="126">
        <v>282</v>
      </c>
      <c r="B285" s="142">
        <f t="shared" si="22"/>
        <v>3806</v>
      </c>
      <c r="C285" s="128"/>
      <c r="D285" s="34">
        <f t="shared" si="20"/>
        <v>3783</v>
      </c>
      <c r="E285" s="144">
        <v>45535</v>
      </c>
      <c r="F285" s="37">
        <v>3806</v>
      </c>
      <c r="G285" s="145">
        <v>45536</v>
      </c>
      <c r="H285" s="76">
        <f t="shared" si="19"/>
        <v>23</v>
      </c>
      <c r="K285" s="134"/>
      <c r="L285" s="36">
        <v>45535</v>
      </c>
      <c r="M285" s="233">
        <v>0</v>
      </c>
      <c r="N285" s="232">
        <f t="shared" si="21"/>
        <v>495</v>
      </c>
      <c r="O285" s="27">
        <v>341</v>
      </c>
      <c r="P285" s="228">
        <f t="shared" si="18"/>
        <v>154</v>
      </c>
      <c r="Q285" s="41"/>
    </row>
    <row r="286" spans="1:20" ht="15.6" x14ac:dyDescent="0.3">
      <c r="A286" s="126">
        <v>283</v>
      </c>
      <c r="B286" s="142">
        <f t="shared" si="22"/>
        <v>3816</v>
      </c>
      <c r="C286" s="128"/>
      <c r="D286" s="34">
        <f t="shared" si="20"/>
        <v>3806</v>
      </c>
      <c r="E286" s="144">
        <v>45536</v>
      </c>
      <c r="F286" s="37">
        <v>3816</v>
      </c>
      <c r="G286" s="145">
        <v>45537</v>
      </c>
      <c r="H286" s="76">
        <f t="shared" si="19"/>
        <v>10</v>
      </c>
      <c r="K286" s="134"/>
      <c r="L286" s="36">
        <v>45536</v>
      </c>
      <c r="M286" s="233">
        <v>0</v>
      </c>
      <c r="N286" s="232">
        <f t="shared" si="21"/>
        <v>341</v>
      </c>
      <c r="O286" s="27">
        <v>288</v>
      </c>
      <c r="P286" s="228">
        <f t="shared" si="18"/>
        <v>53</v>
      </c>
      <c r="Q286" s="41"/>
    </row>
    <row r="287" spans="1:20" ht="15.6" x14ac:dyDescent="0.3">
      <c r="A287" s="126">
        <v>284</v>
      </c>
      <c r="B287" s="142">
        <f t="shared" si="22"/>
        <v>3817</v>
      </c>
      <c r="C287" s="128"/>
      <c r="D287" s="34">
        <f t="shared" si="20"/>
        <v>3816</v>
      </c>
      <c r="E287" s="144">
        <v>45537</v>
      </c>
      <c r="F287" s="37">
        <v>3817</v>
      </c>
      <c r="G287" s="145">
        <v>45538</v>
      </c>
      <c r="H287" s="76">
        <f t="shared" si="19"/>
        <v>1</v>
      </c>
      <c r="K287" s="134"/>
      <c r="L287" s="36">
        <v>45537</v>
      </c>
      <c r="M287" s="233">
        <v>240</v>
      </c>
      <c r="N287" s="232">
        <f t="shared" si="21"/>
        <v>288</v>
      </c>
      <c r="O287" s="27">
        <v>504</v>
      </c>
      <c r="P287" s="228">
        <f t="shared" si="18"/>
        <v>24</v>
      </c>
      <c r="Q287" s="41"/>
    </row>
    <row r="288" spans="1:20" ht="15.6" x14ac:dyDescent="0.3">
      <c r="A288" s="126">
        <v>285</v>
      </c>
      <c r="B288" s="142">
        <f t="shared" si="22"/>
        <v>3817</v>
      </c>
      <c r="C288" s="128"/>
      <c r="D288" s="34">
        <f t="shared" si="20"/>
        <v>3817</v>
      </c>
      <c r="E288" s="144">
        <v>45538</v>
      </c>
      <c r="F288" s="37">
        <v>3817</v>
      </c>
      <c r="G288" s="145">
        <v>45539</v>
      </c>
      <c r="H288" s="76">
        <f t="shared" si="19"/>
        <v>0</v>
      </c>
      <c r="K288" s="134"/>
      <c r="L288" s="36">
        <v>45538</v>
      </c>
      <c r="M288" s="233">
        <v>0</v>
      </c>
      <c r="N288" s="232">
        <f t="shared" si="21"/>
        <v>504</v>
      </c>
      <c r="O288" s="27">
        <v>504</v>
      </c>
      <c r="P288" s="228">
        <f t="shared" si="18"/>
        <v>0</v>
      </c>
      <c r="Q288" s="41"/>
    </row>
    <row r="289" spans="1:17" ht="15.6" x14ac:dyDescent="0.3">
      <c r="A289" s="126">
        <v>286</v>
      </c>
      <c r="B289" s="142">
        <f t="shared" si="22"/>
        <v>3818</v>
      </c>
      <c r="C289" s="128"/>
      <c r="D289" s="34">
        <f t="shared" si="20"/>
        <v>3817</v>
      </c>
      <c r="E289" s="144">
        <v>45539</v>
      </c>
      <c r="F289" s="37">
        <v>3818</v>
      </c>
      <c r="G289" s="145">
        <v>45540</v>
      </c>
      <c r="H289" s="76">
        <f t="shared" si="19"/>
        <v>1</v>
      </c>
      <c r="K289" s="134"/>
      <c r="L289" s="36">
        <v>45539</v>
      </c>
      <c r="M289" s="233">
        <v>0</v>
      </c>
      <c r="N289" s="232">
        <f t="shared" si="21"/>
        <v>504</v>
      </c>
      <c r="O289" s="27">
        <v>495</v>
      </c>
      <c r="P289" s="228">
        <f t="shared" si="18"/>
        <v>9</v>
      </c>
      <c r="Q289" s="41"/>
    </row>
    <row r="290" spans="1:17" ht="15.6" x14ac:dyDescent="0.3">
      <c r="A290" s="126">
        <v>287</v>
      </c>
      <c r="B290" s="142">
        <f t="shared" si="22"/>
        <v>3818</v>
      </c>
      <c r="C290" s="128"/>
      <c r="D290" s="34">
        <f t="shared" si="20"/>
        <v>3818</v>
      </c>
      <c r="E290" s="144">
        <v>45540</v>
      </c>
      <c r="F290" s="37">
        <v>3818</v>
      </c>
      <c r="G290" s="145">
        <v>45541</v>
      </c>
      <c r="H290" s="76">
        <f t="shared" si="19"/>
        <v>0</v>
      </c>
      <c r="K290" s="134"/>
      <c r="L290" s="36">
        <v>45540</v>
      </c>
      <c r="M290" s="233">
        <v>0</v>
      </c>
      <c r="N290" s="232">
        <f t="shared" si="21"/>
        <v>495</v>
      </c>
      <c r="O290" s="27">
        <v>495</v>
      </c>
      <c r="P290" s="228">
        <f t="shared" si="18"/>
        <v>0</v>
      </c>
      <c r="Q290" s="41"/>
    </row>
    <row r="291" spans="1:17" ht="15.6" x14ac:dyDescent="0.3">
      <c r="A291" s="126">
        <v>288</v>
      </c>
      <c r="B291" s="142">
        <f t="shared" si="22"/>
        <v>3819</v>
      </c>
      <c r="C291" s="128"/>
      <c r="D291" s="34">
        <f t="shared" si="20"/>
        <v>3818</v>
      </c>
      <c r="E291" s="144">
        <v>45541</v>
      </c>
      <c r="F291" s="37">
        <v>3819</v>
      </c>
      <c r="G291" s="145">
        <v>45542</v>
      </c>
      <c r="H291" s="76">
        <f t="shared" si="19"/>
        <v>1</v>
      </c>
      <c r="K291" s="134"/>
      <c r="L291" s="36">
        <v>45541</v>
      </c>
      <c r="M291" s="233">
        <v>0</v>
      </c>
      <c r="N291" s="232">
        <f t="shared" si="21"/>
        <v>495</v>
      </c>
      <c r="O291" s="27">
        <v>495</v>
      </c>
      <c r="P291" s="228">
        <f t="shared" si="18"/>
        <v>0</v>
      </c>
      <c r="Q291" s="41"/>
    </row>
    <row r="292" spans="1:17" ht="15.6" x14ac:dyDescent="0.3">
      <c r="A292" s="126">
        <v>289</v>
      </c>
      <c r="B292" s="142">
        <f t="shared" si="22"/>
        <v>3819</v>
      </c>
      <c r="C292" s="128"/>
      <c r="D292" s="34">
        <f t="shared" si="20"/>
        <v>3819</v>
      </c>
      <c r="E292" s="144">
        <v>45542</v>
      </c>
      <c r="F292" s="37">
        <v>3819</v>
      </c>
      <c r="G292" s="145">
        <v>45543</v>
      </c>
      <c r="H292" s="76">
        <f t="shared" si="19"/>
        <v>0</v>
      </c>
      <c r="K292" s="134"/>
      <c r="L292" s="36">
        <v>45542</v>
      </c>
      <c r="M292" s="233">
        <v>0</v>
      </c>
      <c r="N292" s="232">
        <f t="shared" si="21"/>
        <v>495</v>
      </c>
      <c r="O292" s="27">
        <v>495</v>
      </c>
      <c r="P292" s="228">
        <f t="shared" si="18"/>
        <v>0</v>
      </c>
      <c r="Q292" s="41"/>
    </row>
    <row r="293" spans="1:17" ht="15.6" x14ac:dyDescent="0.3">
      <c r="A293" s="126">
        <v>290</v>
      </c>
      <c r="B293" s="142">
        <f t="shared" si="22"/>
        <v>3819</v>
      </c>
      <c r="C293" s="128"/>
      <c r="D293" s="34">
        <f t="shared" si="20"/>
        <v>3819</v>
      </c>
      <c r="E293" s="144">
        <v>45543</v>
      </c>
      <c r="F293" s="37">
        <v>3819</v>
      </c>
      <c r="G293" s="145">
        <v>45544</v>
      </c>
      <c r="H293" s="76">
        <f t="shared" si="19"/>
        <v>0</v>
      </c>
      <c r="K293" s="134"/>
      <c r="L293" s="36">
        <v>45543</v>
      </c>
      <c r="M293" s="233">
        <v>0</v>
      </c>
      <c r="N293" s="232">
        <f t="shared" si="21"/>
        <v>495</v>
      </c>
      <c r="O293" s="27">
        <v>495</v>
      </c>
      <c r="P293" s="228">
        <f t="shared" si="18"/>
        <v>0</v>
      </c>
      <c r="Q293" s="41"/>
    </row>
    <row r="294" spans="1:17" ht="15.6" x14ac:dyDescent="0.3">
      <c r="A294" s="126">
        <v>291</v>
      </c>
      <c r="B294" s="142">
        <f t="shared" si="22"/>
        <v>3825</v>
      </c>
      <c r="C294" s="128"/>
      <c r="D294" s="34">
        <f t="shared" si="20"/>
        <v>3819</v>
      </c>
      <c r="E294" s="144">
        <v>45544</v>
      </c>
      <c r="F294" s="37">
        <v>3825</v>
      </c>
      <c r="G294" s="145">
        <v>45545</v>
      </c>
      <c r="H294" s="76">
        <f t="shared" si="19"/>
        <v>6</v>
      </c>
      <c r="K294" s="134"/>
      <c r="L294" s="36">
        <v>45544</v>
      </c>
      <c r="M294" s="233">
        <v>0</v>
      </c>
      <c r="N294" s="232">
        <f t="shared" si="21"/>
        <v>495</v>
      </c>
      <c r="O294" s="27">
        <v>450</v>
      </c>
      <c r="P294" s="228">
        <f t="shared" si="18"/>
        <v>45</v>
      </c>
      <c r="Q294" s="41"/>
    </row>
    <row r="295" spans="1:17" ht="15.6" x14ac:dyDescent="0.3">
      <c r="A295" s="126">
        <v>292</v>
      </c>
      <c r="B295" s="142">
        <f t="shared" si="22"/>
        <v>3832</v>
      </c>
      <c r="C295" s="128"/>
      <c r="D295" s="34">
        <f t="shared" si="20"/>
        <v>3825</v>
      </c>
      <c r="E295" s="144">
        <v>45545</v>
      </c>
      <c r="F295" s="37">
        <v>3832</v>
      </c>
      <c r="G295" s="145">
        <v>45546</v>
      </c>
      <c r="H295" s="76">
        <f t="shared" si="19"/>
        <v>7</v>
      </c>
      <c r="K295" s="134"/>
      <c r="L295" s="36">
        <v>45545</v>
      </c>
      <c r="M295" s="233">
        <v>0</v>
      </c>
      <c r="N295" s="232">
        <f t="shared" si="21"/>
        <v>450</v>
      </c>
      <c r="O295" s="27">
        <v>405</v>
      </c>
      <c r="P295" s="228">
        <f t="shared" si="18"/>
        <v>45</v>
      </c>
      <c r="Q295" s="41"/>
    </row>
    <row r="296" spans="1:17" ht="15.6" x14ac:dyDescent="0.3">
      <c r="A296" s="126">
        <v>293</v>
      </c>
      <c r="B296" s="142">
        <f t="shared" si="22"/>
        <v>3832</v>
      </c>
      <c r="C296" s="128"/>
      <c r="D296" s="34">
        <f t="shared" si="20"/>
        <v>3832</v>
      </c>
      <c r="E296" s="144">
        <v>45546</v>
      </c>
      <c r="F296" s="37">
        <v>3832</v>
      </c>
      <c r="G296" s="145">
        <v>45547</v>
      </c>
      <c r="H296" s="76">
        <f t="shared" si="19"/>
        <v>0</v>
      </c>
      <c r="K296" s="134"/>
      <c r="L296" s="36">
        <v>45546</v>
      </c>
      <c r="M296" s="233">
        <v>0</v>
      </c>
      <c r="N296" s="232">
        <f t="shared" si="21"/>
        <v>405</v>
      </c>
      <c r="O296" s="27">
        <v>405</v>
      </c>
      <c r="P296" s="228">
        <f t="shared" si="18"/>
        <v>0</v>
      </c>
      <c r="Q296" s="41"/>
    </row>
    <row r="297" spans="1:17" ht="15.6" x14ac:dyDescent="0.3">
      <c r="A297" s="126">
        <v>294</v>
      </c>
      <c r="B297" s="142">
        <f t="shared" si="22"/>
        <v>3832</v>
      </c>
      <c r="C297" s="128"/>
      <c r="D297" s="34">
        <f t="shared" si="20"/>
        <v>3832</v>
      </c>
      <c r="E297" s="144">
        <v>45547</v>
      </c>
      <c r="F297" s="37">
        <v>3832</v>
      </c>
      <c r="G297" s="145">
        <v>45548</v>
      </c>
      <c r="H297" s="76">
        <f t="shared" si="19"/>
        <v>0</v>
      </c>
      <c r="K297" s="134"/>
      <c r="L297" s="36">
        <v>45547</v>
      </c>
      <c r="M297" s="233">
        <v>0</v>
      </c>
      <c r="N297" s="232">
        <f t="shared" si="21"/>
        <v>405</v>
      </c>
      <c r="O297" s="27">
        <v>405</v>
      </c>
      <c r="P297" s="228">
        <f t="shared" si="18"/>
        <v>0</v>
      </c>
      <c r="Q297" s="41"/>
    </row>
    <row r="298" spans="1:17" ht="15.6" x14ac:dyDescent="0.3">
      <c r="A298" s="126">
        <v>295</v>
      </c>
      <c r="B298" s="142">
        <f t="shared" si="22"/>
        <v>3832</v>
      </c>
      <c r="C298" s="128"/>
      <c r="D298" s="34">
        <f t="shared" si="20"/>
        <v>3832</v>
      </c>
      <c r="E298" s="144">
        <v>45548</v>
      </c>
      <c r="F298" s="37">
        <v>3832</v>
      </c>
      <c r="G298" s="145">
        <v>45549</v>
      </c>
      <c r="H298" s="76">
        <f t="shared" si="19"/>
        <v>0</v>
      </c>
      <c r="K298" s="134"/>
      <c r="L298" s="36">
        <v>45548</v>
      </c>
      <c r="M298" s="233">
        <v>0</v>
      </c>
      <c r="N298" s="232">
        <f t="shared" si="21"/>
        <v>405</v>
      </c>
      <c r="O298" s="27">
        <v>405</v>
      </c>
      <c r="P298" s="228">
        <f t="shared" si="18"/>
        <v>0</v>
      </c>
      <c r="Q298" s="41"/>
    </row>
    <row r="299" spans="1:17" ht="15.6" x14ac:dyDescent="0.3">
      <c r="A299" s="126">
        <v>296</v>
      </c>
      <c r="B299" s="142">
        <f t="shared" si="22"/>
        <v>3832</v>
      </c>
      <c r="C299" s="128"/>
      <c r="D299" s="34">
        <f t="shared" si="20"/>
        <v>3832</v>
      </c>
      <c r="E299" s="144">
        <v>45549</v>
      </c>
      <c r="F299" s="37">
        <v>3832</v>
      </c>
      <c r="G299" s="145">
        <v>45550</v>
      </c>
      <c r="H299" s="76">
        <f t="shared" si="19"/>
        <v>0</v>
      </c>
      <c r="K299" s="134"/>
      <c r="L299" s="36">
        <v>45549</v>
      </c>
      <c r="M299" s="233">
        <v>0</v>
      </c>
      <c r="N299" s="232">
        <f t="shared" si="21"/>
        <v>405</v>
      </c>
      <c r="O299" s="27">
        <v>405</v>
      </c>
      <c r="P299" s="228">
        <f t="shared" si="18"/>
        <v>0</v>
      </c>
      <c r="Q299" s="41"/>
    </row>
    <row r="300" spans="1:17" ht="15.6" x14ac:dyDescent="0.3">
      <c r="A300" s="126">
        <v>297</v>
      </c>
      <c r="B300" s="142">
        <f t="shared" si="22"/>
        <v>3834</v>
      </c>
      <c r="C300" s="128"/>
      <c r="D300" s="34">
        <f t="shared" si="20"/>
        <v>3832</v>
      </c>
      <c r="E300" s="144">
        <v>45550</v>
      </c>
      <c r="F300" s="37">
        <v>3834</v>
      </c>
      <c r="G300" s="145">
        <v>45551</v>
      </c>
      <c r="H300" s="76">
        <f t="shared" si="19"/>
        <v>2</v>
      </c>
      <c r="K300" s="134"/>
      <c r="L300" s="36">
        <v>45550</v>
      </c>
      <c r="M300" s="233">
        <v>0</v>
      </c>
      <c r="N300" s="232">
        <f t="shared" si="21"/>
        <v>405</v>
      </c>
      <c r="O300" s="27">
        <v>396</v>
      </c>
      <c r="P300" s="228">
        <f t="shared" si="18"/>
        <v>9</v>
      </c>
      <c r="Q300" s="41"/>
    </row>
    <row r="301" spans="1:17" ht="15.6" x14ac:dyDescent="0.3">
      <c r="A301" s="126">
        <v>298</v>
      </c>
      <c r="B301" s="142">
        <f t="shared" si="22"/>
        <v>3835</v>
      </c>
      <c r="C301" s="128"/>
      <c r="D301" s="34">
        <f t="shared" si="20"/>
        <v>3834</v>
      </c>
      <c r="E301" s="144">
        <v>45551</v>
      </c>
      <c r="F301" s="37">
        <v>3835</v>
      </c>
      <c r="G301" s="145">
        <v>45552</v>
      </c>
      <c r="H301" s="76">
        <f t="shared" si="19"/>
        <v>1</v>
      </c>
      <c r="K301" s="134"/>
      <c r="L301" s="36">
        <v>45551</v>
      </c>
      <c r="M301" s="233">
        <v>0</v>
      </c>
      <c r="N301" s="232">
        <f t="shared" si="21"/>
        <v>396</v>
      </c>
      <c r="O301" s="27">
        <v>396</v>
      </c>
      <c r="P301" s="228">
        <f t="shared" si="18"/>
        <v>0</v>
      </c>
      <c r="Q301" s="41"/>
    </row>
    <row r="302" spans="1:17" ht="15.6" x14ac:dyDescent="0.3">
      <c r="A302" s="126">
        <v>299</v>
      </c>
      <c r="B302" s="142">
        <f t="shared" si="22"/>
        <v>3837</v>
      </c>
      <c r="C302" s="128"/>
      <c r="D302" s="34">
        <f t="shared" si="20"/>
        <v>3835</v>
      </c>
      <c r="E302" s="144">
        <v>45552</v>
      </c>
      <c r="F302" s="37">
        <v>3837</v>
      </c>
      <c r="G302" s="145">
        <v>45553</v>
      </c>
      <c r="H302" s="76">
        <f t="shared" si="19"/>
        <v>2</v>
      </c>
      <c r="K302" s="134"/>
      <c r="L302" s="36">
        <v>45552</v>
      </c>
      <c r="M302" s="233">
        <v>0</v>
      </c>
      <c r="N302" s="232">
        <f t="shared" si="21"/>
        <v>396</v>
      </c>
      <c r="O302" s="27">
        <v>378</v>
      </c>
      <c r="P302" s="228">
        <f t="shared" si="18"/>
        <v>18</v>
      </c>
      <c r="Q302" s="41"/>
    </row>
    <row r="303" spans="1:17" ht="15.6" x14ac:dyDescent="0.3">
      <c r="A303" s="126">
        <v>300</v>
      </c>
      <c r="B303" s="142">
        <f t="shared" si="22"/>
        <v>3860</v>
      </c>
      <c r="C303" s="128"/>
      <c r="D303" s="34">
        <f t="shared" si="20"/>
        <v>3837</v>
      </c>
      <c r="E303" s="144">
        <v>45553</v>
      </c>
      <c r="F303" s="37">
        <v>3860</v>
      </c>
      <c r="G303" s="145">
        <v>45554</v>
      </c>
      <c r="H303" s="76">
        <f t="shared" si="19"/>
        <v>23</v>
      </c>
      <c r="K303" s="134"/>
      <c r="L303" s="36">
        <v>45553</v>
      </c>
      <c r="M303" s="233">
        <v>240</v>
      </c>
      <c r="N303" s="232">
        <f t="shared" si="21"/>
        <v>378</v>
      </c>
      <c r="O303" s="27">
        <v>405</v>
      </c>
      <c r="P303" s="228">
        <f t="shared" si="18"/>
        <v>213</v>
      </c>
      <c r="Q303" s="41"/>
    </row>
    <row r="304" spans="1:17" ht="15.6" x14ac:dyDescent="0.3">
      <c r="A304" s="126">
        <v>301</v>
      </c>
      <c r="B304" s="142">
        <f t="shared" si="22"/>
        <v>3869</v>
      </c>
      <c r="C304" s="128"/>
      <c r="D304" s="34">
        <f t="shared" si="20"/>
        <v>3860</v>
      </c>
      <c r="E304" s="144">
        <v>45554</v>
      </c>
      <c r="F304" s="37">
        <v>3869</v>
      </c>
      <c r="G304" s="145">
        <v>45555</v>
      </c>
      <c r="H304" s="76">
        <f t="shared" si="19"/>
        <v>9</v>
      </c>
      <c r="K304" s="134"/>
      <c r="L304" s="36">
        <v>45554</v>
      </c>
      <c r="M304" s="233">
        <v>0</v>
      </c>
      <c r="N304" s="232">
        <f t="shared" si="21"/>
        <v>405</v>
      </c>
      <c r="O304" s="27">
        <v>351</v>
      </c>
      <c r="P304" s="228">
        <f t="shared" si="18"/>
        <v>54</v>
      </c>
      <c r="Q304" s="41"/>
    </row>
    <row r="305" spans="1:21" ht="15.6" x14ac:dyDescent="0.3">
      <c r="A305" s="126">
        <v>302</v>
      </c>
      <c r="B305" s="142">
        <f t="shared" si="22"/>
        <v>3878</v>
      </c>
      <c r="C305" s="128"/>
      <c r="D305" s="34">
        <f t="shared" si="20"/>
        <v>3869</v>
      </c>
      <c r="E305" s="144">
        <v>45555</v>
      </c>
      <c r="F305" s="37">
        <v>3878</v>
      </c>
      <c r="G305" s="145">
        <v>45556</v>
      </c>
      <c r="H305" s="76">
        <f t="shared" si="19"/>
        <v>9</v>
      </c>
      <c r="K305" s="134"/>
      <c r="L305" s="36">
        <v>45555</v>
      </c>
      <c r="M305" s="233">
        <v>0</v>
      </c>
      <c r="N305" s="232">
        <f t="shared" si="21"/>
        <v>351</v>
      </c>
      <c r="O305" s="27">
        <v>288</v>
      </c>
      <c r="P305" s="228">
        <f t="shared" si="18"/>
        <v>63</v>
      </c>
      <c r="Q305" s="41"/>
    </row>
    <row r="306" spans="1:21" ht="15.6" x14ac:dyDescent="0.3">
      <c r="A306" s="126">
        <v>303</v>
      </c>
      <c r="B306" s="142">
        <f t="shared" si="22"/>
        <v>3880</v>
      </c>
      <c r="C306" s="128"/>
      <c r="D306" s="34">
        <f t="shared" si="20"/>
        <v>3878</v>
      </c>
      <c r="E306" s="144">
        <v>45556</v>
      </c>
      <c r="F306" s="37">
        <v>3880</v>
      </c>
      <c r="G306" s="145">
        <v>45557</v>
      </c>
      <c r="H306" s="76">
        <f t="shared" si="19"/>
        <v>2</v>
      </c>
      <c r="K306" s="134"/>
      <c r="L306" s="36">
        <v>45556</v>
      </c>
      <c r="M306" s="233">
        <v>0</v>
      </c>
      <c r="N306" s="232">
        <f t="shared" si="21"/>
        <v>288</v>
      </c>
      <c r="O306" s="27">
        <v>270</v>
      </c>
      <c r="P306" s="228">
        <f t="shared" si="18"/>
        <v>18</v>
      </c>
      <c r="Q306" s="41"/>
    </row>
    <row r="307" spans="1:21" ht="15.6" x14ac:dyDescent="0.3">
      <c r="A307" s="126">
        <v>304</v>
      </c>
      <c r="B307" s="142">
        <f t="shared" si="22"/>
        <v>3880</v>
      </c>
      <c r="C307" s="128"/>
      <c r="D307" s="34">
        <f t="shared" si="20"/>
        <v>3880</v>
      </c>
      <c r="E307" s="144">
        <v>45557</v>
      </c>
      <c r="F307" s="37">
        <v>3880</v>
      </c>
      <c r="G307" s="145">
        <v>45558</v>
      </c>
      <c r="H307" s="76">
        <f t="shared" si="19"/>
        <v>0</v>
      </c>
      <c r="K307" s="134"/>
      <c r="L307" s="36">
        <v>45557</v>
      </c>
      <c r="M307" s="233">
        <v>0</v>
      </c>
      <c r="N307" s="232">
        <f t="shared" si="21"/>
        <v>270</v>
      </c>
      <c r="O307" s="27">
        <v>270</v>
      </c>
      <c r="P307" s="228">
        <f t="shared" si="18"/>
        <v>0</v>
      </c>
      <c r="Q307" s="41"/>
    </row>
    <row r="308" spans="1:21" ht="15.6" x14ac:dyDescent="0.3">
      <c r="A308" s="126">
        <v>305</v>
      </c>
      <c r="B308" s="142">
        <f t="shared" si="22"/>
        <v>3880</v>
      </c>
      <c r="C308" s="128"/>
      <c r="D308" s="34">
        <f t="shared" si="20"/>
        <v>3880</v>
      </c>
      <c r="E308" s="144">
        <v>45558</v>
      </c>
      <c r="F308" s="37">
        <v>3880</v>
      </c>
      <c r="G308" s="145">
        <v>45559</v>
      </c>
      <c r="H308" s="76">
        <f t="shared" si="19"/>
        <v>0</v>
      </c>
      <c r="K308" s="134"/>
      <c r="L308" s="36">
        <v>45558</v>
      </c>
      <c r="M308" s="233">
        <v>0</v>
      </c>
      <c r="N308" s="232">
        <f t="shared" si="21"/>
        <v>270</v>
      </c>
      <c r="O308" s="27">
        <v>270</v>
      </c>
      <c r="P308" s="228">
        <f t="shared" si="18"/>
        <v>0</v>
      </c>
      <c r="Q308" s="41"/>
    </row>
    <row r="309" spans="1:21" ht="15.6" x14ac:dyDescent="0.3">
      <c r="A309" s="126">
        <v>306</v>
      </c>
      <c r="B309" s="142">
        <f t="shared" si="22"/>
        <v>3887</v>
      </c>
      <c r="C309" s="128"/>
      <c r="D309" s="34">
        <f t="shared" si="20"/>
        <v>3880</v>
      </c>
      <c r="E309" s="144">
        <v>45559</v>
      </c>
      <c r="F309" s="37">
        <v>3887</v>
      </c>
      <c r="G309" s="145">
        <v>45560</v>
      </c>
      <c r="H309" s="76">
        <f t="shared" si="19"/>
        <v>7</v>
      </c>
      <c r="K309" s="134"/>
      <c r="L309" s="36">
        <v>45559</v>
      </c>
      <c r="M309" s="233">
        <v>240</v>
      </c>
      <c r="N309" s="232">
        <f t="shared" si="21"/>
        <v>270</v>
      </c>
      <c r="O309" s="27">
        <v>432</v>
      </c>
      <c r="P309" s="228">
        <f t="shared" si="18"/>
        <v>78</v>
      </c>
      <c r="Q309" s="41"/>
    </row>
    <row r="310" spans="1:21" ht="15.6" x14ac:dyDescent="0.3">
      <c r="A310" s="126">
        <v>307</v>
      </c>
      <c r="B310" s="142">
        <f t="shared" si="22"/>
        <v>3887</v>
      </c>
      <c r="C310" s="128"/>
      <c r="D310" s="34">
        <f t="shared" si="20"/>
        <v>3887</v>
      </c>
      <c r="E310" s="144">
        <v>45560</v>
      </c>
      <c r="F310" s="37">
        <v>3887</v>
      </c>
      <c r="G310" s="145">
        <v>45561</v>
      </c>
      <c r="H310" s="76">
        <f t="shared" si="19"/>
        <v>0</v>
      </c>
      <c r="K310" s="134"/>
      <c r="L310" s="36">
        <v>45560</v>
      </c>
      <c r="M310" s="233">
        <v>0</v>
      </c>
      <c r="N310" s="232">
        <f t="shared" si="21"/>
        <v>432</v>
      </c>
      <c r="O310" s="27">
        <v>432</v>
      </c>
      <c r="P310" s="228">
        <f t="shared" si="18"/>
        <v>0</v>
      </c>
      <c r="Q310" s="41"/>
    </row>
    <row r="311" spans="1:21" ht="15.6" x14ac:dyDescent="0.3">
      <c r="A311" s="126">
        <v>308</v>
      </c>
      <c r="B311" s="142">
        <f t="shared" si="22"/>
        <v>3899</v>
      </c>
      <c r="C311" s="128"/>
      <c r="D311" s="34">
        <f t="shared" si="20"/>
        <v>3887</v>
      </c>
      <c r="E311" s="144">
        <v>45561</v>
      </c>
      <c r="F311" s="37">
        <v>3899</v>
      </c>
      <c r="G311" s="145">
        <v>45562</v>
      </c>
      <c r="H311" s="76">
        <f t="shared" si="19"/>
        <v>12</v>
      </c>
      <c r="K311" s="134"/>
      <c r="L311" s="36">
        <v>45561</v>
      </c>
      <c r="M311" s="233">
        <v>0</v>
      </c>
      <c r="N311" s="232">
        <f t="shared" si="21"/>
        <v>432</v>
      </c>
      <c r="O311" s="27">
        <v>333</v>
      </c>
      <c r="P311" s="228">
        <f t="shared" si="18"/>
        <v>99</v>
      </c>
      <c r="Q311" s="41"/>
    </row>
    <row r="312" spans="1:21" ht="15.6" x14ac:dyDescent="0.3">
      <c r="A312" s="126">
        <v>309</v>
      </c>
      <c r="B312" s="142">
        <f t="shared" si="22"/>
        <v>3900</v>
      </c>
      <c r="C312" s="128"/>
      <c r="D312" s="34">
        <f t="shared" si="20"/>
        <v>3899</v>
      </c>
      <c r="E312" s="144">
        <v>45562</v>
      </c>
      <c r="F312" s="37">
        <v>3900</v>
      </c>
      <c r="G312" s="145">
        <v>45563</v>
      </c>
      <c r="H312" s="76">
        <f t="shared" si="19"/>
        <v>1</v>
      </c>
      <c r="K312" s="134"/>
      <c r="L312" s="36">
        <v>45562</v>
      </c>
      <c r="M312" s="233">
        <v>210</v>
      </c>
      <c r="N312" s="232">
        <f t="shared" si="21"/>
        <v>333</v>
      </c>
      <c r="O312" s="27">
        <v>540</v>
      </c>
      <c r="P312" s="228">
        <f t="shared" si="18"/>
        <v>3</v>
      </c>
      <c r="Q312" s="41"/>
    </row>
    <row r="313" spans="1:21" ht="15.6" x14ac:dyDescent="0.3">
      <c r="A313" s="126">
        <v>310</v>
      </c>
      <c r="B313" s="142">
        <f t="shared" si="22"/>
        <v>3900</v>
      </c>
      <c r="C313" s="128"/>
      <c r="D313" s="34">
        <f t="shared" si="20"/>
        <v>3900</v>
      </c>
      <c r="E313" s="144">
        <v>45563</v>
      </c>
      <c r="F313" s="37">
        <v>3900</v>
      </c>
      <c r="G313" s="145">
        <v>45564</v>
      </c>
      <c r="H313" s="76">
        <f t="shared" si="19"/>
        <v>0</v>
      </c>
      <c r="K313" s="134"/>
      <c r="L313" s="36">
        <v>45563</v>
      </c>
      <c r="M313" s="233">
        <v>0</v>
      </c>
      <c r="N313" s="232">
        <f t="shared" si="21"/>
        <v>540</v>
      </c>
      <c r="O313" s="27">
        <v>540</v>
      </c>
      <c r="P313" s="228">
        <f t="shared" si="18"/>
        <v>0</v>
      </c>
      <c r="Q313" s="41"/>
    </row>
    <row r="314" spans="1:21" ht="15.6" x14ac:dyDescent="0.3">
      <c r="A314" s="126">
        <v>311</v>
      </c>
      <c r="B314" s="142">
        <f t="shared" si="22"/>
        <v>3900</v>
      </c>
      <c r="C314" s="128"/>
      <c r="D314" s="34">
        <f t="shared" si="20"/>
        <v>3900</v>
      </c>
      <c r="E314" s="144">
        <v>45564</v>
      </c>
      <c r="F314" s="37">
        <v>3900</v>
      </c>
      <c r="G314" s="145">
        <v>45565</v>
      </c>
      <c r="H314" s="76">
        <f t="shared" si="19"/>
        <v>0</v>
      </c>
      <c r="K314" s="134"/>
      <c r="L314" s="36">
        <v>45564</v>
      </c>
      <c r="M314" s="233">
        <v>0</v>
      </c>
      <c r="N314" s="232">
        <f t="shared" si="21"/>
        <v>540</v>
      </c>
      <c r="O314" s="27">
        <v>540</v>
      </c>
      <c r="P314" s="228">
        <f t="shared" si="18"/>
        <v>0</v>
      </c>
      <c r="Q314" s="41"/>
    </row>
    <row r="315" spans="1:21" ht="15.6" x14ac:dyDescent="0.3">
      <c r="A315" s="126">
        <v>312</v>
      </c>
      <c r="B315" s="142">
        <f t="shared" si="22"/>
        <v>3905</v>
      </c>
      <c r="C315" s="128"/>
      <c r="D315" s="34">
        <f t="shared" si="20"/>
        <v>3900</v>
      </c>
      <c r="E315" s="144">
        <v>45565</v>
      </c>
      <c r="F315" s="37">
        <v>3905</v>
      </c>
      <c r="G315" s="145">
        <v>45566</v>
      </c>
      <c r="H315" s="76">
        <f t="shared" si="19"/>
        <v>5</v>
      </c>
      <c r="K315" s="134"/>
      <c r="L315" s="36">
        <v>45565</v>
      </c>
      <c r="M315" s="233">
        <v>0</v>
      </c>
      <c r="N315" s="232">
        <f t="shared" si="21"/>
        <v>540</v>
      </c>
      <c r="O315" s="27">
        <v>513</v>
      </c>
      <c r="P315" s="228">
        <f t="shared" si="18"/>
        <v>27</v>
      </c>
      <c r="Q315" s="41"/>
    </row>
    <row r="316" spans="1:21" ht="15.6" x14ac:dyDescent="0.3">
      <c r="A316" s="126">
        <v>313</v>
      </c>
      <c r="B316" s="142">
        <f t="shared" si="22"/>
        <v>3905</v>
      </c>
      <c r="C316" s="128"/>
      <c r="D316" s="34">
        <f t="shared" si="20"/>
        <v>3905</v>
      </c>
      <c r="E316" s="144">
        <v>45566</v>
      </c>
      <c r="F316" s="37">
        <v>3905</v>
      </c>
      <c r="G316" s="145">
        <v>45567</v>
      </c>
      <c r="H316" s="76">
        <f t="shared" si="19"/>
        <v>0</v>
      </c>
      <c r="I316">
        <f>SUM(H316:H407)</f>
        <v>239</v>
      </c>
      <c r="K316" s="134"/>
      <c r="L316" s="36">
        <v>45566</v>
      </c>
      <c r="M316" s="233">
        <v>0</v>
      </c>
      <c r="N316" s="232">
        <f t="shared" si="21"/>
        <v>513</v>
      </c>
      <c r="O316" s="27">
        <v>513</v>
      </c>
      <c r="P316" s="228">
        <f t="shared" si="18"/>
        <v>0</v>
      </c>
      <c r="Q316" s="41"/>
      <c r="R316">
        <f>SUM(P316:P407)</f>
        <v>2012</v>
      </c>
      <c r="T316" t="s">
        <v>1369</v>
      </c>
      <c r="U316" t="s">
        <v>1368</v>
      </c>
    </row>
    <row r="317" spans="1:21" ht="15.6" x14ac:dyDescent="0.3">
      <c r="A317" s="126">
        <v>314</v>
      </c>
      <c r="B317" s="142">
        <f t="shared" si="22"/>
        <v>3905</v>
      </c>
      <c r="C317" s="128"/>
      <c r="D317" s="34">
        <f t="shared" si="20"/>
        <v>3905</v>
      </c>
      <c r="E317" s="144">
        <v>45567</v>
      </c>
      <c r="F317" s="37">
        <v>3905</v>
      </c>
      <c r="G317" s="145">
        <v>45568</v>
      </c>
      <c r="H317" s="76">
        <f t="shared" si="19"/>
        <v>0</v>
      </c>
      <c r="K317" s="134"/>
      <c r="L317" s="36">
        <v>45567</v>
      </c>
      <c r="M317" s="233">
        <v>0</v>
      </c>
      <c r="N317" s="232">
        <f t="shared" si="21"/>
        <v>513</v>
      </c>
      <c r="O317" s="27">
        <v>513</v>
      </c>
      <c r="P317" s="228">
        <f t="shared" si="18"/>
        <v>0</v>
      </c>
      <c r="Q317" s="41"/>
      <c r="T317">
        <f>SUM(H224:H315)</f>
        <v>437</v>
      </c>
      <c r="U317">
        <f>SUM(P224:P315)</f>
        <v>3121</v>
      </c>
    </row>
    <row r="318" spans="1:21" ht="15.6" x14ac:dyDescent="0.3">
      <c r="A318" s="126">
        <v>315</v>
      </c>
      <c r="B318" s="142">
        <f t="shared" si="22"/>
        <v>3905</v>
      </c>
      <c r="C318" s="128"/>
      <c r="D318" s="34">
        <f t="shared" si="20"/>
        <v>3905</v>
      </c>
      <c r="E318" s="144">
        <v>45568</v>
      </c>
      <c r="F318" s="37">
        <v>3905</v>
      </c>
      <c r="G318" s="145">
        <v>45569</v>
      </c>
      <c r="H318" s="76">
        <f t="shared" si="19"/>
        <v>0</v>
      </c>
      <c r="K318" s="134"/>
      <c r="L318" s="36">
        <v>45568</v>
      </c>
      <c r="M318" s="233">
        <v>0</v>
      </c>
      <c r="N318" s="232">
        <f t="shared" si="21"/>
        <v>513</v>
      </c>
      <c r="O318" s="27">
        <v>513</v>
      </c>
      <c r="P318" s="228">
        <f t="shared" si="18"/>
        <v>0</v>
      </c>
      <c r="Q318" s="41"/>
    </row>
    <row r="319" spans="1:21" ht="15.6" x14ac:dyDescent="0.3">
      <c r="A319" s="126">
        <v>316</v>
      </c>
      <c r="B319" s="142">
        <f t="shared" si="22"/>
        <v>3909</v>
      </c>
      <c r="C319" s="128"/>
      <c r="D319" s="34">
        <f t="shared" si="20"/>
        <v>3905</v>
      </c>
      <c r="E319" s="144">
        <v>45569</v>
      </c>
      <c r="F319" s="37">
        <v>3909</v>
      </c>
      <c r="G319" s="145">
        <v>45570</v>
      </c>
      <c r="H319" s="76">
        <f t="shared" si="19"/>
        <v>4</v>
      </c>
      <c r="K319" s="134"/>
      <c r="L319" s="36">
        <v>45569</v>
      </c>
      <c r="M319" s="233">
        <v>0</v>
      </c>
      <c r="N319" s="232">
        <f t="shared" si="21"/>
        <v>513</v>
      </c>
      <c r="O319" s="27">
        <v>486</v>
      </c>
      <c r="P319" s="228">
        <f t="shared" si="18"/>
        <v>27</v>
      </c>
      <c r="Q319" s="41"/>
    </row>
    <row r="320" spans="1:21" ht="15.6" x14ac:dyDescent="0.3">
      <c r="A320" s="126">
        <v>317</v>
      </c>
      <c r="B320" s="142">
        <f t="shared" si="22"/>
        <v>3909</v>
      </c>
      <c r="C320" s="128"/>
      <c r="D320" s="34">
        <f t="shared" si="20"/>
        <v>3909</v>
      </c>
      <c r="E320" s="144">
        <v>45570</v>
      </c>
      <c r="F320" s="37">
        <v>3909</v>
      </c>
      <c r="G320" s="145">
        <v>45571</v>
      </c>
      <c r="H320" s="76">
        <f t="shared" si="19"/>
        <v>0</v>
      </c>
      <c r="K320" s="134"/>
      <c r="L320" s="36">
        <v>45570</v>
      </c>
      <c r="M320" s="233">
        <v>0</v>
      </c>
      <c r="N320" s="232">
        <f t="shared" si="21"/>
        <v>486</v>
      </c>
      <c r="O320" s="27">
        <v>486</v>
      </c>
      <c r="P320" s="228">
        <f t="shared" si="18"/>
        <v>0</v>
      </c>
      <c r="Q320" s="41"/>
    </row>
    <row r="321" spans="1:18" ht="15.6" x14ac:dyDescent="0.3">
      <c r="A321" s="126">
        <v>318</v>
      </c>
      <c r="B321" s="142">
        <f t="shared" si="22"/>
        <v>3910</v>
      </c>
      <c r="C321" s="128"/>
      <c r="D321" s="34">
        <f t="shared" si="20"/>
        <v>3909</v>
      </c>
      <c r="E321" s="144">
        <v>45571</v>
      </c>
      <c r="F321" s="37">
        <v>3910</v>
      </c>
      <c r="G321" s="145">
        <v>45572</v>
      </c>
      <c r="H321" s="76">
        <f t="shared" si="19"/>
        <v>1</v>
      </c>
      <c r="K321" s="134"/>
      <c r="L321" s="36">
        <v>45571</v>
      </c>
      <c r="M321" s="233">
        <v>0</v>
      </c>
      <c r="N321" s="232">
        <f t="shared" si="21"/>
        <v>486</v>
      </c>
      <c r="O321" s="27">
        <v>486</v>
      </c>
      <c r="P321" s="228">
        <f t="shared" si="18"/>
        <v>0</v>
      </c>
      <c r="Q321" s="41"/>
    </row>
    <row r="322" spans="1:18" ht="15.6" x14ac:dyDescent="0.3">
      <c r="A322" s="126">
        <v>319</v>
      </c>
      <c r="B322" s="142">
        <f t="shared" si="22"/>
        <v>3913</v>
      </c>
      <c r="C322" s="128"/>
      <c r="D322" s="34">
        <f t="shared" si="20"/>
        <v>3910</v>
      </c>
      <c r="E322" s="144">
        <v>45572</v>
      </c>
      <c r="F322" s="37">
        <v>3913</v>
      </c>
      <c r="G322" s="145">
        <v>45573</v>
      </c>
      <c r="H322" s="76">
        <f t="shared" si="19"/>
        <v>3</v>
      </c>
      <c r="K322" s="134"/>
      <c r="L322" s="36">
        <v>45572</v>
      </c>
      <c r="M322" s="233">
        <v>0</v>
      </c>
      <c r="N322" s="232">
        <f t="shared" si="21"/>
        <v>486</v>
      </c>
      <c r="O322" s="27">
        <v>450</v>
      </c>
      <c r="P322" s="228">
        <f t="shared" si="18"/>
        <v>36</v>
      </c>
      <c r="Q322" s="41"/>
    </row>
    <row r="323" spans="1:18" ht="15.6" x14ac:dyDescent="0.3">
      <c r="A323" s="126">
        <v>320</v>
      </c>
      <c r="B323" s="142">
        <f t="shared" si="22"/>
        <v>3913</v>
      </c>
      <c r="C323" s="128"/>
      <c r="D323" s="34">
        <f t="shared" si="20"/>
        <v>3913</v>
      </c>
      <c r="E323" s="144">
        <v>45573</v>
      </c>
      <c r="F323" s="37">
        <v>3913</v>
      </c>
      <c r="G323" s="145">
        <v>45574</v>
      </c>
      <c r="H323" s="76">
        <f t="shared" si="19"/>
        <v>0</v>
      </c>
      <c r="K323" s="134"/>
      <c r="L323" s="36">
        <v>45573</v>
      </c>
      <c r="M323" s="233">
        <v>0</v>
      </c>
      <c r="N323" s="232">
        <f t="shared" si="21"/>
        <v>450</v>
      </c>
      <c r="O323" s="27">
        <v>450</v>
      </c>
      <c r="P323" s="228">
        <f t="shared" si="18"/>
        <v>0</v>
      </c>
      <c r="Q323" s="41"/>
    </row>
    <row r="324" spans="1:18" ht="15.6" x14ac:dyDescent="0.3">
      <c r="A324" s="126">
        <v>321</v>
      </c>
      <c r="B324" s="142">
        <f t="shared" si="22"/>
        <v>3913</v>
      </c>
      <c r="C324" s="128"/>
      <c r="D324" s="34">
        <f t="shared" si="20"/>
        <v>3913</v>
      </c>
      <c r="E324" s="144">
        <v>45574</v>
      </c>
      <c r="F324" s="37">
        <v>3913</v>
      </c>
      <c r="G324" s="145">
        <v>45575</v>
      </c>
      <c r="H324" s="76">
        <f t="shared" si="19"/>
        <v>0</v>
      </c>
      <c r="K324" s="134"/>
      <c r="L324" s="36">
        <v>45574</v>
      </c>
      <c r="M324" s="233">
        <v>0</v>
      </c>
      <c r="N324" s="232">
        <f t="shared" si="21"/>
        <v>450</v>
      </c>
      <c r="O324" s="27">
        <v>450</v>
      </c>
      <c r="P324" s="228">
        <f t="shared" si="18"/>
        <v>0</v>
      </c>
      <c r="Q324" s="41"/>
    </row>
    <row r="325" spans="1:18" ht="15.6" x14ac:dyDescent="0.3">
      <c r="A325" s="126">
        <v>322</v>
      </c>
      <c r="B325" s="142">
        <f t="shared" si="22"/>
        <v>3913</v>
      </c>
      <c r="C325" s="128"/>
      <c r="D325" s="34">
        <f t="shared" si="20"/>
        <v>3913</v>
      </c>
      <c r="E325" s="144">
        <v>45575</v>
      </c>
      <c r="F325" s="37">
        <v>3913</v>
      </c>
      <c r="G325" s="145">
        <v>45576</v>
      </c>
      <c r="H325" s="76">
        <f t="shared" si="19"/>
        <v>0</v>
      </c>
      <c r="K325" s="134"/>
      <c r="L325" s="36">
        <v>45575</v>
      </c>
      <c r="M325" s="233">
        <v>0</v>
      </c>
      <c r="N325" s="232">
        <f t="shared" si="21"/>
        <v>450</v>
      </c>
      <c r="O325" s="27">
        <v>450</v>
      </c>
      <c r="P325" s="228">
        <f t="shared" si="18"/>
        <v>0</v>
      </c>
      <c r="Q325" s="41"/>
    </row>
    <row r="326" spans="1:18" ht="15.6" x14ac:dyDescent="0.3">
      <c r="A326" s="126">
        <v>323</v>
      </c>
      <c r="B326" s="142">
        <f t="shared" si="22"/>
        <v>3913</v>
      </c>
      <c r="C326" s="128"/>
      <c r="D326" s="34">
        <f t="shared" si="20"/>
        <v>3913</v>
      </c>
      <c r="E326" s="144">
        <v>45576</v>
      </c>
      <c r="F326" s="37">
        <v>3913</v>
      </c>
      <c r="G326" s="145">
        <v>45577</v>
      </c>
      <c r="H326" s="76">
        <f t="shared" si="19"/>
        <v>0</v>
      </c>
      <c r="K326" s="134"/>
      <c r="L326" s="36">
        <v>45576</v>
      </c>
      <c r="M326" s="233">
        <v>0</v>
      </c>
      <c r="N326" s="232">
        <f t="shared" si="21"/>
        <v>450</v>
      </c>
      <c r="O326" s="27">
        <v>450</v>
      </c>
      <c r="P326" s="228">
        <f t="shared" si="18"/>
        <v>0</v>
      </c>
      <c r="Q326" s="41"/>
    </row>
    <row r="327" spans="1:18" ht="15.6" x14ac:dyDescent="0.3">
      <c r="A327" s="126">
        <v>324</v>
      </c>
      <c r="B327" s="142">
        <f t="shared" si="22"/>
        <v>3919</v>
      </c>
      <c r="C327" s="128"/>
      <c r="D327" s="34">
        <f t="shared" si="20"/>
        <v>3913</v>
      </c>
      <c r="E327" s="144">
        <v>45577</v>
      </c>
      <c r="F327" s="37">
        <v>3919</v>
      </c>
      <c r="G327" s="145">
        <v>45578</v>
      </c>
      <c r="H327" s="76">
        <f t="shared" si="19"/>
        <v>6</v>
      </c>
      <c r="K327" s="134"/>
      <c r="L327" s="36">
        <v>45577</v>
      </c>
      <c r="M327" s="233">
        <v>0</v>
      </c>
      <c r="N327" s="232">
        <f t="shared" si="21"/>
        <v>450</v>
      </c>
      <c r="O327" s="27">
        <v>400</v>
      </c>
      <c r="P327" s="228">
        <f t="shared" si="18"/>
        <v>50</v>
      </c>
      <c r="Q327" s="41"/>
    </row>
    <row r="328" spans="1:18" ht="15.6" x14ac:dyDescent="0.3">
      <c r="A328" s="126">
        <v>325</v>
      </c>
      <c r="B328" s="142">
        <f t="shared" si="22"/>
        <v>3938</v>
      </c>
      <c r="C328" s="128"/>
      <c r="D328" s="34">
        <f t="shared" si="20"/>
        <v>3919</v>
      </c>
      <c r="E328" s="144">
        <v>45578</v>
      </c>
      <c r="F328" s="37">
        <v>3938</v>
      </c>
      <c r="G328" s="145">
        <v>45579</v>
      </c>
      <c r="H328" s="76">
        <f t="shared" si="19"/>
        <v>19</v>
      </c>
      <c r="K328" s="134"/>
      <c r="L328" s="36">
        <v>45578</v>
      </c>
      <c r="M328" s="233">
        <v>0</v>
      </c>
      <c r="N328" s="232">
        <f t="shared" si="21"/>
        <v>400</v>
      </c>
      <c r="O328" s="27">
        <v>252</v>
      </c>
      <c r="P328" s="228">
        <f t="shared" si="18"/>
        <v>148</v>
      </c>
      <c r="Q328" s="41"/>
    </row>
    <row r="329" spans="1:18" ht="15.6" x14ac:dyDescent="0.3">
      <c r="A329" s="126">
        <v>326</v>
      </c>
      <c r="B329" s="142">
        <f t="shared" si="22"/>
        <v>3952</v>
      </c>
      <c r="C329" s="128"/>
      <c r="D329" s="34">
        <f t="shared" si="20"/>
        <v>3938</v>
      </c>
      <c r="E329" s="144">
        <v>45579</v>
      </c>
      <c r="F329" s="37">
        <v>3952</v>
      </c>
      <c r="G329" s="145">
        <v>45580</v>
      </c>
      <c r="H329" s="76">
        <f t="shared" si="19"/>
        <v>14</v>
      </c>
      <c r="K329" s="134"/>
      <c r="L329" s="36">
        <v>45579</v>
      </c>
      <c r="M329" s="233">
        <v>308</v>
      </c>
      <c r="N329" s="232">
        <f t="shared" si="21"/>
        <v>252</v>
      </c>
      <c r="O329" s="27">
        <v>459</v>
      </c>
      <c r="P329" s="228">
        <f t="shared" si="18"/>
        <v>101</v>
      </c>
      <c r="Q329" s="41"/>
      <c r="R329" s="48" t="s">
        <v>1367</v>
      </c>
    </row>
    <row r="330" spans="1:18" ht="15.6" x14ac:dyDescent="0.3">
      <c r="A330" s="126">
        <v>327</v>
      </c>
      <c r="B330" s="142">
        <f t="shared" si="22"/>
        <v>3961</v>
      </c>
      <c r="C330" s="128"/>
      <c r="D330" s="34">
        <f t="shared" si="20"/>
        <v>3952</v>
      </c>
      <c r="E330" s="144">
        <v>45580</v>
      </c>
      <c r="F330" s="37">
        <v>3961</v>
      </c>
      <c r="G330" s="145">
        <v>45581</v>
      </c>
      <c r="H330" s="76">
        <f t="shared" si="19"/>
        <v>9</v>
      </c>
      <c r="K330" s="134"/>
      <c r="L330" s="36">
        <v>45580</v>
      </c>
      <c r="M330" s="233">
        <v>0</v>
      </c>
      <c r="N330" s="232">
        <f t="shared" si="21"/>
        <v>459</v>
      </c>
      <c r="O330" s="27">
        <v>405</v>
      </c>
      <c r="P330" s="228">
        <f t="shared" si="18"/>
        <v>54</v>
      </c>
      <c r="Q330" s="41"/>
    </row>
    <row r="331" spans="1:18" ht="15.6" x14ac:dyDescent="0.3">
      <c r="A331" s="126">
        <v>328</v>
      </c>
      <c r="B331" s="142">
        <f t="shared" si="22"/>
        <v>3961</v>
      </c>
      <c r="C331" s="128"/>
      <c r="D331" s="34">
        <f t="shared" si="20"/>
        <v>3961</v>
      </c>
      <c r="E331" s="144">
        <v>45581</v>
      </c>
      <c r="F331" s="37">
        <v>3961</v>
      </c>
      <c r="G331" s="145">
        <v>45582</v>
      </c>
      <c r="H331" s="76">
        <f t="shared" si="19"/>
        <v>0</v>
      </c>
      <c r="K331" s="134"/>
      <c r="L331" s="36">
        <v>45581</v>
      </c>
      <c r="M331" s="233">
        <v>0</v>
      </c>
      <c r="N331" s="232">
        <f t="shared" si="21"/>
        <v>405</v>
      </c>
      <c r="O331" s="27">
        <v>405</v>
      </c>
      <c r="P331" s="228">
        <f t="shared" si="18"/>
        <v>0</v>
      </c>
      <c r="Q331" s="41"/>
    </row>
    <row r="332" spans="1:18" ht="15.6" x14ac:dyDescent="0.3">
      <c r="A332" s="126">
        <v>329</v>
      </c>
      <c r="B332" s="142">
        <f t="shared" si="22"/>
        <v>3961</v>
      </c>
      <c r="C332" s="128"/>
      <c r="D332" s="34">
        <f t="shared" si="20"/>
        <v>3961</v>
      </c>
      <c r="E332" s="144">
        <v>45582</v>
      </c>
      <c r="F332" s="37">
        <v>3961</v>
      </c>
      <c r="G332" s="145">
        <v>45583</v>
      </c>
      <c r="H332" s="76">
        <f t="shared" si="19"/>
        <v>0</v>
      </c>
      <c r="K332" s="134"/>
      <c r="L332" s="36">
        <v>45582</v>
      </c>
      <c r="M332" s="233">
        <v>0</v>
      </c>
      <c r="N332" s="232">
        <f t="shared" si="21"/>
        <v>405</v>
      </c>
      <c r="O332" s="27">
        <v>405</v>
      </c>
      <c r="P332" s="228">
        <f t="shared" si="18"/>
        <v>0</v>
      </c>
      <c r="Q332" s="41"/>
    </row>
    <row r="333" spans="1:18" ht="15.6" x14ac:dyDescent="0.3">
      <c r="A333" s="126">
        <v>330</v>
      </c>
      <c r="B333" s="142">
        <f t="shared" si="22"/>
        <v>3963</v>
      </c>
      <c r="C333" s="128"/>
      <c r="D333" s="34">
        <f t="shared" si="20"/>
        <v>3961</v>
      </c>
      <c r="E333" s="144">
        <v>45583</v>
      </c>
      <c r="F333" s="37">
        <v>3963</v>
      </c>
      <c r="G333" s="145">
        <v>45584</v>
      </c>
      <c r="H333" s="76">
        <f t="shared" si="19"/>
        <v>2</v>
      </c>
      <c r="K333" s="134"/>
      <c r="L333" s="36">
        <v>45583</v>
      </c>
      <c r="M333" s="233">
        <v>0</v>
      </c>
      <c r="N333" s="232">
        <f t="shared" si="21"/>
        <v>405</v>
      </c>
      <c r="O333" s="27">
        <v>396</v>
      </c>
      <c r="P333" s="228">
        <f t="shared" si="18"/>
        <v>9</v>
      </c>
      <c r="Q333" s="41"/>
    </row>
    <row r="334" spans="1:18" ht="15.6" x14ac:dyDescent="0.3">
      <c r="A334" s="126">
        <v>331</v>
      </c>
      <c r="B334" s="142">
        <f t="shared" si="22"/>
        <v>3975</v>
      </c>
      <c r="C334" s="128"/>
      <c r="D334" s="34">
        <f t="shared" si="20"/>
        <v>3963</v>
      </c>
      <c r="E334" s="144">
        <v>45584</v>
      </c>
      <c r="F334" s="37">
        <v>3975</v>
      </c>
      <c r="G334" s="145">
        <v>45585</v>
      </c>
      <c r="H334" s="76">
        <f t="shared" si="19"/>
        <v>12</v>
      </c>
      <c r="K334" s="134"/>
      <c r="L334" s="36">
        <v>45584</v>
      </c>
      <c r="M334" s="233">
        <v>0</v>
      </c>
      <c r="N334" s="232">
        <f t="shared" si="21"/>
        <v>396</v>
      </c>
      <c r="O334" s="27">
        <v>306</v>
      </c>
      <c r="P334" s="228">
        <f t="shared" si="18"/>
        <v>90</v>
      </c>
      <c r="Q334" s="41"/>
    </row>
    <row r="335" spans="1:18" ht="15.6" x14ac:dyDescent="0.3">
      <c r="A335" s="126">
        <v>332</v>
      </c>
      <c r="B335" s="142">
        <f t="shared" si="22"/>
        <v>3975</v>
      </c>
      <c r="C335" s="128"/>
      <c r="D335" s="34">
        <f t="shared" si="20"/>
        <v>3975</v>
      </c>
      <c r="E335" s="144">
        <v>45585</v>
      </c>
      <c r="F335" s="37">
        <v>3975</v>
      </c>
      <c r="G335" s="145">
        <v>45586</v>
      </c>
      <c r="H335" s="76">
        <f t="shared" si="19"/>
        <v>0</v>
      </c>
      <c r="K335" s="134"/>
      <c r="L335" s="36">
        <v>45585</v>
      </c>
      <c r="M335" s="233">
        <v>0</v>
      </c>
      <c r="N335" s="232">
        <f t="shared" si="21"/>
        <v>306</v>
      </c>
      <c r="O335" s="27">
        <v>306</v>
      </c>
      <c r="P335" s="228">
        <f t="shared" si="18"/>
        <v>0</v>
      </c>
      <c r="Q335" s="41"/>
    </row>
    <row r="336" spans="1:18" ht="15.6" x14ac:dyDescent="0.3">
      <c r="A336" s="126">
        <v>333</v>
      </c>
      <c r="B336" s="142">
        <f t="shared" si="22"/>
        <v>3976</v>
      </c>
      <c r="C336" s="128"/>
      <c r="D336" s="34">
        <f t="shared" si="20"/>
        <v>3975</v>
      </c>
      <c r="E336" s="144">
        <v>45586</v>
      </c>
      <c r="F336" s="37">
        <v>3976</v>
      </c>
      <c r="G336" s="145">
        <v>45587</v>
      </c>
      <c r="H336" s="76">
        <f t="shared" si="19"/>
        <v>1</v>
      </c>
      <c r="K336" s="134"/>
      <c r="L336" s="36">
        <v>45586</v>
      </c>
      <c r="M336" s="233">
        <v>300</v>
      </c>
      <c r="N336" s="232">
        <f t="shared" si="21"/>
        <v>306</v>
      </c>
      <c r="O336" s="27">
        <v>585</v>
      </c>
      <c r="P336" s="228">
        <f t="shared" si="18"/>
        <v>21</v>
      </c>
      <c r="Q336" s="41"/>
      <c r="R336" t="s">
        <v>1384</v>
      </c>
    </row>
    <row r="337" spans="1:17" ht="15.6" x14ac:dyDescent="0.3">
      <c r="A337" s="126">
        <v>334</v>
      </c>
      <c r="B337" s="142">
        <f t="shared" si="22"/>
        <v>3981</v>
      </c>
      <c r="C337" s="128"/>
      <c r="D337" s="34">
        <f t="shared" si="20"/>
        <v>3976</v>
      </c>
      <c r="E337" s="144">
        <v>45587</v>
      </c>
      <c r="F337" s="37">
        <v>3981</v>
      </c>
      <c r="G337" s="145">
        <v>45588</v>
      </c>
      <c r="H337" s="76">
        <f t="shared" si="19"/>
        <v>5</v>
      </c>
      <c r="K337" s="134"/>
      <c r="L337" s="36">
        <v>45587</v>
      </c>
      <c r="M337" s="233">
        <v>0</v>
      </c>
      <c r="N337" s="232">
        <f t="shared" si="21"/>
        <v>585</v>
      </c>
      <c r="O337" s="27">
        <v>556</v>
      </c>
      <c r="P337" s="228">
        <f t="shared" si="18"/>
        <v>29</v>
      </c>
      <c r="Q337" s="41"/>
    </row>
    <row r="338" spans="1:17" ht="15.6" x14ac:dyDescent="0.3">
      <c r="A338" s="126">
        <v>335</v>
      </c>
      <c r="B338" s="142">
        <f t="shared" si="22"/>
        <v>3984</v>
      </c>
      <c r="C338" s="128"/>
      <c r="D338" s="34">
        <f t="shared" si="20"/>
        <v>3981</v>
      </c>
      <c r="E338" s="144">
        <v>45588</v>
      </c>
      <c r="F338" s="37">
        <v>3984</v>
      </c>
      <c r="G338" s="145">
        <v>45589</v>
      </c>
      <c r="H338" s="76">
        <f t="shared" si="19"/>
        <v>3</v>
      </c>
      <c r="K338" s="134"/>
      <c r="L338" s="36">
        <v>45588</v>
      </c>
      <c r="M338" s="233">
        <v>0</v>
      </c>
      <c r="N338" s="232">
        <f t="shared" si="21"/>
        <v>556</v>
      </c>
      <c r="O338" s="27">
        <v>540</v>
      </c>
      <c r="P338" s="228">
        <f t="shared" si="18"/>
        <v>16</v>
      </c>
      <c r="Q338" s="41"/>
    </row>
    <row r="339" spans="1:17" ht="15.6" x14ac:dyDescent="0.3">
      <c r="A339" s="126">
        <v>336</v>
      </c>
      <c r="B339" s="142">
        <f t="shared" si="22"/>
        <v>3986</v>
      </c>
      <c r="C339" s="128"/>
      <c r="D339" s="34">
        <f t="shared" si="20"/>
        <v>3984</v>
      </c>
      <c r="E339" s="144">
        <v>45589</v>
      </c>
      <c r="F339" s="37">
        <v>3986</v>
      </c>
      <c r="G339" s="145">
        <v>45590</v>
      </c>
      <c r="H339" s="76">
        <f t="shared" si="19"/>
        <v>2</v>
      </c>
      <c r="K339" s="134"/>
      <c r="L339" s="36">
        <v>45589</v>
      </c>
      <c r="M339" s="233">
        <v>0</v>
      </c>
      <c r="N339" s="232">
        <f t="shared" si="21"/>
        <v>540</v>
      </c>
      <c r="O339" s="27">
        <v>522</v>
      </c>
      <c r="P339" s="228">
        <f t="shared" si="18"/>
        <v>18</v>
      </c>
      <c r="Q339" s="41"/>
    </row>
    <row r="340" spans="1:17" ht="15.6" x14ac:dyDescent="0.3">
      <c r="A340" s="126">
        <v>337</v>
      </c>
      <c r="B340" s="142">
        <f t="shared" si="22"/>
        <v>3986</v>
      </c>
      <c r="C340" s="128"/>
      <c r="D340" s="34">
        <f t="shared" si="20"/>
        <v>3986</v>
      </c>
      <c r="E340" s="144">
        <v>45590</v>
      </c>
      <c r="F340" s="37">
        <v>3986</v>
      </c>
      <c r="G340" s="145">
        <v>45591</v>
      </c>
      <c r="H340" s="76">
        <f t="shared" si="19"/>
        <v>0</v>
      </c>
      <c r="K340" s="134"/>
      <c r="L340" s="36">
        <v>45590</v>
      </c>
      <c r="M340" s="233">
        <v>0</v>
      </c>
      <c r="N340" s="232">
        <f t="shared" si="21"/>
        <v>522</v>
      </c>
      <c r="O340" s="27">
        <v>522</v>
      </c>
      <c r="P340" s="228">
        <f t="shared" si="18"/>
        <v>0</v>
      </c>
      <c r="Q340" s="41"/>
    </row>
    <row r="341" spans="1:17" ht="15.6" x14ac:dyDescent="0.3">
      <c r="A341" s="126">
        <v>338</v>
      </c>
      <c r="B341" s="142">
        <f t="shared" si="22"/>
        <v>3986</v>
      </c>
      <c r="C341" s="128"/>
      <c r="D341" s="34">
        <f t="shared" si="20"/>
        <v>3986</v>
      </c>
      <c r="E341" s="144">
        <v>45591</v>
      </c>
      <c r="F341" s="37">
        <v>3986</v>
      </c>
      <c r="G341" s="145">
        <v>45592</v>
      </c>
      <c r="H341" s="76">
        <f t="shared" si="19"/>
        <v>0</v>
      </c>
      <c r="K341" s="134"/>
      <c r="L341" s="36">
        <v>45591</v>
      </c>
      <c r="M341" s="233">
        <v>0</v>
      </c>
      <c r="N341" s="232">
        <f t="shared" si="21"/>
        <v>522</v>
      </c>
      <c r="O341" s="27">
        <v>522</v>
      </c>
      <c r="P341" s="228">
        <f t="shared" si="18"/>
        <v>0</v>
      </c>
      <c r="Q341" s="41"/>
    </row>
    <row r="342" spans="1:17" ht="15.6" x14ac:dyDescent="0.3">
      <c r="A342" s="126">
        <v>339</v>
      </c>
      <c r="B342" s="142">
        <f t="shared" si="22"/>
        <v>3987</v>
      </c>
      <c r="C342" s="128"/>
      <c r="D342" s="34">
        <f t="shared" si="20"/>
        <v>3986</v>
      </c>
      <c r="E342" s="144">
        <v>45592</v>
      </c>
      <c r="F342" s="37">
        <v>3987</v>
      </c>
      <c r="G342" s="145">
        <v>45593</v>
      </c>
      <c r="H342" s="76">
        <f t="shared" si="19"/>
        <v>1</v>
      </c>
      <c r="K342" s="134"/>
      <c r="L342" s="36">
        <v>45592</v>
      </c>
      <c r="M342" s="233">
        <v>0</v>
      </c>
      <c r="N342" s="232">
        <f t="shared" si="21"/>
        <v>522</v>
      </c>
      <c r="O342" s="27">
        <v>504</v>
      </c>
      <c r="P342" s="228">
        <f t="shared" si="18"/>
        <v>18</v>
      </c>
      <c r="Q342" s="41"/>
    </row>
    <row r="343" spans="1:17" ht="15.6" x14ac:dyDescent="0.3">
      <c r="A343" s="126">
        <v>340</v>
      </c>
      <c r="B343" s="142">
        <f t="shared" si="22"/>
        <v>3988</v>
      </c>
      <c r="C343" s="128"/>
      <c r="D343" s="34">
        <f t="shared" si="20"/>
        <v>3987</v>
      </c>
      <c r="E343" s="144">
        <v>45593</v>
      </c>
      <c r="F343" s="37">
        <v>3988</v>
      </c>
      <c r="G343" s="145">
        <v>45594</v>
      </c>
      <c r="H343" s="76">
        <f t="shared" si="19"/>
        <v>1</v>
      </c>
      <c r="K343" s="134"/>
      <c r="L343" s="36">
        <v>45593</v>
      </c>
      <c r="M343" s="233">
        <v>0</v>
      </c>
      <c r="N343" s="232">
        <f t="shared" si="21"/>
        <v>504</v>
      </c>
      <c r="O343" s="27">
        <v>504</v>
      </c>
      <c r="P343" s="228">
        <f t="shared" si="18"/>
        <v>0</v>
      </c>
      <c r="Q343" s="41"/>
    </row>
    <row r="344" spans="1:17" ht="15.6" x14ac:dyDescent="0.3">
      <c r="A344" s="126">
        <v>341</v>
      </c>
      <c r="B344" s="142">
        <f t="shared" si="22"/>
        <v>3988</v>
      </c>
      <c r="C344" s="128"/>
      <c r="D344" s="34">
        <f t="shared" si="20"/>
        <v>3988</v>
      </c>
      <c r="E344" s="144">
        <v>45594</v>
      </c>
      <c r="F344" s="37">
        <v>3988</v>
      </c>
      <c r="G344" s="145">
        <v>45595</v>
      </c>
      <c r="H344" s="76">
        <f t="shared" si="19"/>
        <v>0</v>
      </c>
      <c r="K344" s="134"/>
      <c r="L344" s="36">
        <v>45594</v>
      </c>
      <c r="M344" s="233">
        <v>0</v>
      </c>
      <c r="N344" s="232">
        <f t="shared" si="21"/>
        <v>504</v>
      </c>
      <c r="O344" s="27">
        <v>504</v>
      </c>
      <c r="P344" s="228">
        <f t="shared" si="18"/>
        <v>0</v>
      </c>
      <c r="Q344" s="41"/>
    </row>
    <row r="345" spans="1:17" ht="15.6" x14ac:dyDescent="0.3">
      <c r="A345" s="126">
        <v>342</v>
      </c>
      <c r="B345" s="142">
        <f t="shared" si="22"/>
        <v>3988</v>
      </c>
      <c r="C345" s="128"/>
      <c r="D345" s="34">
        <f t="shared" si="20"/>
        <v>3988</v>
      </c>
      <c r="E345" s="144">
        <v>45595</v>
      </c>
      <c r="F345" s="37">
        <v>3988</v>
      </c>
      <c r="G345" s="145">
        <v>45596</v>
      </c>
      <c r="H345" s="76">
        <f t="shared" si="19"/>
        <v>0</v>
      </c>
      <c r="K345" s="134"/>
      <c r="L345" s="36">
        <v>45595</v>
      </c>
      <c r="M345" s="233">
        <v>0</v>
      </c>
      <c r="N345" s="232">
        <f t="shared" si="21"/>
        <v>504</v>
      </c>
      <c r="O345" s="27">
        <v>504</v>
      </c>
      <c r="P345" s="228">
        <f t="shared" si="18"/>
        <v>0</v>
      </c>
      <c r="Q345" s="41"/>
    </row>
    <row r="346" spans="1:17" ht="15.6" x14ac:dyDescent="0.3">
      <c r="A346" s="126">
        <v>343</v>
      </c>
      <c r="B346" s="142">
        <f t="shared" si="22"/>
        <v>3988</v>
      </c>
      <c r="C346" s="128"/>
      <c r="D346" s="34">
        <f t="shared" si="20"/>
        <v>3988</v>
      </c>
      <c r="E346" s="144">
        <v>45596</v>
      </c>
      <c r="F346" s="37">
        <v>3988</v>
      </c>
      <c r="G346" s="145">
        <v>45597</v>
      </c>
      <c r="H346" s="76">
        <f t="shared" si="19"/>
        <v>0</v>
      </c>
      <c r="K346" s="134"/>
      <c r="L346" s="36">
        <v>45596</v>
      </c>
      <c r="M346" s="233">
        <v>0</v>
      </c>
      <c r="N346" s="232">
        <f t="shared" si="21"/>
        <v>504</v>
      </c>
      <c r="O346" s="27">
        <v>504</v>
      </c>
      <c r="P346" s="228">
        <f t="shared" si="18"/>
        <v>0</v>
      </c>
      <c r="Q346" s="41"/>
    </row>
    <row r="347" spans="1:17" ht="15.6" x14ac:dyDescent="0.3">
      <c r="A347" s="126">
        <v>344</v>
      </c>
      <c r="B347" s="142">
        <f t="shared" si="22"/>
        <v>3988</v>
      </c>
      <c r="C347" s="128"/>
      <c r="D347" s="34">
        <f t="shared" si="20"/>
        <v>3988</v>
      </c>
      <c r="E347" s="144">
        <v>45597</v>
      </c>
      <c r="F347" s="37">
        <v>3988</v>
      </c>
      <c r="G347" s="145">
        <v>45598</v>
      </c>
      <c r="H347" s="76">
        <f t="shared" si="19"/>
        <v>0</v>
      </c>
      <c r="K347" s="134"/>
      <c r="L347" s="36">
        <v>45597</v>
      </c>
      <c r="M347" s="233">
        <v>0</v>
      </c>
      <c r="N347" s="232">
        <f t="shared" si="21"/>
        <v>504</v>
      </c>
      <c r="O347" s="27">
        <v>504</v>
      </c>
      <c r="P347" s="228">
        <f t="shared" si="18"/>
        <v>0</v>
      </c>
      <c r="Q347" s="41"/>
    </row>
    <row r="348" spans="1:17" ht="15.6" x14ac:dyDescent="0.3">
      <c r="A348" s="126">
        <v>345</v>
      </c>
      <c r="B348" s="142">
        <f t="shared" si="22"/>
        <v>3988</v>
      </c>
      <c r="C348" s="128"/>
      <c r="D348" s="34">
        <f t="shared" si="20"/>
        <v>3988</v>
      </c>
      <c r="E348" s="144">
        <v>45598</v>
      </c>
      <c r="F348" s="37">
        <v>3988</v>
      </c>
      <c r="G348" s="145">
        <v>45599</v>
      </c>
      <c r="H348" s="76">
        <f t="shared" si="19"/>
        <v>0</v>
      </c>
      <c r="K348" s="134"/>
      <c r="L348" s="36">
        <v>45598</v>
      </c>
      <c r="M348" s="233">
        <v>0</v>
      </c>
      <c r="N348" s="232">
        <f t="shared" si="21"/>
        <v>504</v>
      </c>
      <c r="O348" s="27">
        <v>504</v>
      </c>
      <c r="P348" s="228">
        <f t="shared" si="18"/>
        <v>0</v>
      </c>
      <c r="Q348" s="41"/>
    </row>
    <row r="349" spans="1:17" ht="15.6" x14ac:dyDescent="0.3">
      <c r="A349" s="126">
        <v>346</v>
      </c>
      <c r="B349" s="142">
        <f t="shared" si="22"/>
        <v>3988</v>
      </c>
      <c r="C349" s="128"/>
      <c r="D349" s="34">
        <f t="shared" si="20"/>
        <v>3988</v>
      </c>
      <c r="E349" s="144">
        <v>45599</v>
      </c>
      <c r="F349" s="37">
        <v>3988</v>
      </c>
      <c r="G349" s="145">
        <v>45600</v>
      </c>
      <c r="H349" s="76">
        <f t="shared" si="19"/>
        <v>0</v>
      </c>
      <c r="K349" s="134"/>
      <c r="L349" s="36">
        <v>45599</v>
      </c>
      <c r="M349" s="233">
        <v>0</v>
      </c>
      <c r="N349" s="232">
        <f t="shared" si="21"/>
        <v>504</v>
      </c>
      <c r="O349" s="27">
        <v>504</v>
      </c>
      <c r="P349" s="228">
        <f t="shared" si="18"/>
        <v>0</v>
      </c>
      <c r="Q349" s="41"/>
    </row>
    <row r="350" spans="1:17" ht="15.6" x14ac:dyDescent="0.3">
      <c r="A350" s="126">
        <v>347</v>
      </c>
      <c r="B350" s="142">
        <f t="shared" si="22"/>
        <v>3988</v>
      </c>
      <c r="C350" s="128"/>
      <c r="D350" s="34">
        <f t="shared" si="20"/>
        <v>3988</v>
      </c>
      <c r="E350" s="144">
        <v>45600</v>
      </c>
      <c r="F350" s="37">
        <v>3988</v>
      </c>
      <c r="G350" s="145">
        <v>45601</v>
      </c>
      <c r="H350" s="76">
        <f t="shared" si="19"/>
        <v>0</v>
      </c>
      <c r="K350" s="134"/>
      <c r="L350" s="36">
        <v>45600</v>
      </c>
      <c r="M350" s="233">
        <v>0</v>
      </c>
      <c r="N350" s="232">
        <f t="shared" si="21"/>
        <v>504</v>
      </c>
      <c r="O350" s="27">
        <v>504</v>
      </c>
      <c r="P350" s="228">
        <f t="shared" si="18"/>
        <v>0</v>
      </c>
      <c r="Q350" s="41"/>
    </row>
    <row r="351" spans="1:17" ht="15.6" x14ac:dyDescent="0.3">
      <c r="A351" s="126">
        <v>348</v>
      </c>
      <c r="B351" s="142">
        <f t="shared" si="22"/>
        <v>3998</v>
      </c>
      <c r="C351" s="128"/>
      <c r="D351" s="34">
        <f t="shared" si="20"/>
        <v>3988</v>
      </c>
      <c r="E351" s="144">
        <v>45601</v>
      </c>
      <c r="F351" s="37">
        <v>3998</v>
      </c>
      <c r="G351" s="145">
        <v>45602</v>
      </c>
      <c r="H351" s="76">
        <f t="shared" si="19"/>
        <v>10</v>
      </c>
      <c r="K351" s="134"/>
      <c r="L351" s="36">
        <v>45601</v>
      </c>
      <c r="M351" s="233">
        <v>0</v>
      </c>
      <c r="N351" s="232">
        <f t="shared" si="21"/>
        <v>504</v>
      </c>
      <c r="O351" s="27">
        <v>396</v>
      </c>
      <c r="P351" s="228">
        <f t="shared" si="18"/>
        <v>108</v>
      </c>
      <c r="Q351" s="41"/>
    </row>
    <row r="352" spans="1:17" ht="15.6" x14ac:dyDescent="0.3">
      <c r="A352" s="126">
        <v>349</v>
      </c>
      <c r="B352" s="142">
        <f t="shared" si="22"/>
        <v>4002</v>
      </c>
      <c r="C352" s="128"/>
      <c r="D352" s="34">
        <f t="shared" si="20"/>
        <v>3998</v>
      </c>
      <c r="E352" s="144">
        <v>45602</v>
      </c>
      <c r="F352" s="37">
        <v>4002</v>
      </c>
      <c r="G352" s="145">
        <v>45603</v>
      </c>
      <c r="H352" s="76">
        <f t="shared" si="19"/>
        <v>4</v>
      </c>
      <c r="K352" s="134"/>
      <c r="L352" s="36">
        <v>45602</v>
      </c>
      <c r="M352" s="233">
        <v>0</v>
      </c>
      <c r="N352" s="232">
        <f t="shared" si="21"/>
        <v>396</v>
      </c>
      <c r="O352" s="27">
        <v>369</v>
      </c>
      <c r="P352" s="228">
        <f t="shared" si="18"/>
        <v>27</v>
      </c>
      <c r="Q352" s="41"/>
    </row>
    <row r="353" spans="1:17" ht="15.6" x14ac:dyDescent="0.3">
      <c r="A353" s="126">
        <v>350</v>
      </c>
      <c r="B353" s="142">
        <f t="shared" si="22"/>
        <v>4008</v>
      </c>
      <c r="C353" s="128"/>
      <c r="D353" s="34">
        <f t="shared" si="20"/>
        <v>4002</v>
      </c>
      <c r="E353" s="144">
        <v>45603</v>
      </c>
      <c r="F353" s="37">
        <v>4008</v>
      </c>
      <c r="G353" s="145">
        <v>45604</v>
      </c>
      <c r="H353" s="76">
        <f t="shared" si="19"/>
        <v>6</v>
      </c>
      <c r="K353" s="134"/>
      <c r="L353" s="36">
        <v>45603</v>
      </c>
      <c r="M353" s="233">
        <v>0</v>
      </c>
      <c r="N353" s="232">
        <f t="shared" si="21"/>
        <v>369</v>
      </c>
      <c r="O353" s="27">
        <v>333</v>
      </c>
      <c r="P353" s="228">
        <f t="shared" si="18"/>
        <v>36</v>
      </c>
      <c r="Q353" s="41"/>
    </row>
    <row r="354" spans="1:17" ht="15.6" x14ac:dyDescent="0.3">
      <c r="A354" s="126">
        <v>351</v>
      </c>
      <c r="B354" s="142">
        <f t="shared" si="22"/>
        <v>4010</v>
      </c>
      <c r="C354" s="128"/>
      <c r="D354" s="34">
        <f t="shared" si="20"/>
        <v>4008</v>
      </c>
      <c r="E354" s="144">
        <v>45604</v>
      </c>
      <c r="F354" s="37">
        <v>4010</v>
      </c>
      <c r="G354" s="145">
        <v>45605</v>
      </c>
      <c r="H354" s="76">
        <f t="shared" si="19"/>
        <v>2</v>
      </c>
      <c r="K354" s="134"/>
      <c r="L354" s="36">
        <v>45604</v>
      </c>
      <c r="M354" s="233">
        <v>120</v>
      </c>
      <c r="N354" s="232">
        <f t="shared" si="21"/>
        <v>333</v>
      </c>
      <c r="O354" s="27">
        <v>441</v>
      </c>
      <c r="P354" s="228">
        <f t="shared" si="18"/>
        <v>12</v>
      </c>
      <c r="Q354" s="41"/>
    </row>
    <row r="355" spans="1:17" ht="15.6" x14ac:dyDescent="0.3">
      <c r="A355" s="126">
        <v>352</v>
      </c>
      <c r="B355" s="142">
        <f t="shared" si="22"/>
        <v>4014</v>
      </c>
      <c r="C355" s="128"/>
      <c r="D355" s="34">
        <f t="shared" si="20"/>
        <v>4010</v>
      </c>
      <c r="E355" s="144">
        <v>45605</v>
      </c>
      <c r="F355" s="37">
        <v>4014</v>
      </c>
      <c r="G355" s="145">
        <v>45606</v>
      </c>
      <c r="H355" s="76">
        <f t="shared" si="19"/>
        <v>4</v>
      </c>
      <c r="K355" s="134"/>
      <c r="L355" s="36">
        <v>45605</v>
      </c>
      <c r="M355" s="233">
        <v>0</v>
      </c>
      <c r="N355" s="232">
        <f t="shared" si="21"/>
        <v>441</v>
      </c>
      <c r="O355" s="27">
        <v>405</v>
      </c>
      <c r="P355" s="228">
        <f t="shared" si="18"/>
        <v>36</v>
      </c>
      <c r="Q355" s="41"/>
    </row>
    <row r="356" spans="1:17" ht="15.6" x14ac:dyDescent="0.3">
      <c r="A356" s="126">
        <v>353</v>
      </c>
      <c r="B356" s="142">
        <f t="shared" si="22"/>
        <v>4014</v>
      </c>
      <c r="C356" s="128"/>
      <c r="D356" s="34">
        <f t="shared" si="20"/>
        <v>4014</v>
      </c>
      <c r="E356" s="144">
        <v>45606</v>
      </c>
      <c r="F356" s="37">
        <v>4014</v>
      </c>
      <c r="G356" s="145">
        <v>45607</v>
      </c>
      <c r="H356" s="76">
        <f t="shared" si="19"/>
        <v>0</v>
      </c>
      <c r="K356" s="134"/>
      <c r="L356" s="36">
        <v>45606</v>
      </c>
      <c r="M356" s="233">
        <v>0</v>
      </c>
      <c r="N356" s="232">
        <f t="shared" si="21"/>
        <v>405</v>
      </c>
      <c r="O356" s="27">
        <v>405</v>
      </c>
      <c r="P356" s="228">
        <f t="shared" si="18"/>
        <v>0</v>
      </c>
      <c r="Q356" s="41"/>
    </row>
    <row r="357" spans="1:17" ht="15.6" x14ac:dyDescent="0.3">
      <c r="A357" s="126">
        <v>354</v>
      </c>
      <c r="B357" s="142">
        <f t="shared" si="22"/>
        <v>4014</v>
      </c>
      <c r="C357" s="128"/>
      <c r="D357" s="34">
        <f t="shared" si="20"/>
        <v>4014</v>
      </c>
      <c r="E357" s="144">
        <v>45607</v>
      </c>
      <c r="F357" s="37">
        <v>4014</v>
      </c>
      <c r="G357" s="145">
        <v>45608</v>
      </c>
      <c r="H357" s="76">
        <f t="shared" si="19"/>
        <v>0</v>
      </c>
      <c r="K357" s="134"/>
      <c r="L357" s="36">
        <v>45607</v>
      </c>
      <c r="M357" s="233">
        <v>0</v>
      </c>
      <c r="N357" s="232">
        <f t="shared" si="21"/>
        <v>405</v>
      </c>
      <c r="O357" s="27">
        <v>405</v>
      </c>
      <c r="P357" s="228">
        <f t="shared" si="18"/>
        <v>0</v>
      </c>
      <c r="Q357" s="41"/>
    </row>
    <row r="358" spans="1:17" ht="15.6" x14ac:dyDescent="0.3">
      <c r="A358" s="126">
        <v>355</v>
      </c>
      <c r="B358" s="142">
        <f t="shared" si="22"/>
        <v>4014</v>
      </c>
      <c r="C358" s="128"/>
      <c r="D358" s="34">
        <f t="shared" si="20"/>
        <v>4014</v>
      </c>
      <c r="E358" s="144">
        <v>45608</v>
      </c>
      <c r="F358" s="37">
        <v>4014</v>
      </c>
      <c r="G358" s="145">
        <v>45609</v>
      </c>
      <c r="H358" s="76">
        <f t="shared" si="19"/>
        <v>0</v>
      </c>
      <c r="K358" s="134"/>
      <c r="L358" s="36">
        <v>45608</v>
      </c>
      <c r="M358" s="233">
        <v>0</v>
      </c>
      <c r="N358" s="232">
        <f t="shared" si="21"/>
        <v>405</v>
      </c>
      <c r="O358" s="27">
        <v>405</v>
      </c>
      <c r="P358" s="228">
        <f t="shared" si="18"/>
        <v>0</v>
      </c>
      <c r="Q358" s="41"/>
    </row>
    <row r="359" spans="1:17" ht="15.6" x14ac:dyDescent="0.3">
      <c r="A359" s="126">
        <v>356</v>
      </c>
      <c r="B359" s="142">
        <f t="shared" si="22"/>
        <v>4014</v>
      </c>
      <c r="C359" s="128"/>
      <c r="D359" s="34">
        <f t="shared" si="20"/>
        <v>4014</v>
      </c>
      <c r="E359" s="144">
        <v>45609</v>
      </c>
      <c r="F359" s="37">
        <v>4014</v>
      </c>
      <c r="G359" s="145">
        <v>45610</v>
      </c>
      <c r="H359" s="76">
        <f t="shared" si="19"/>
        <v>0</v>
      </c>
      <c r="K359" s="134"/>
      <c r="L359" s="36">
        <v>45609</v>
      </c>
      <c r="M359" s="233">
        <v>120</v>
      </c>
      <c r="N359" s="232">
        <f t="shared" si="21"/>
        <v>405</v>
      </c>
      <c r="O359" s="27">
        <v>513</v>
      </c>
      <c r="P359" s="228">
        <f t="shared" si="18"/>
        <v>12</v>
      </c>
      <c r="Q359" s="41"/>
    </row>
    <row r="360" spans="1:17" ht="15.6" x14ac:dyDescent="0.3">
      <c r="A360" s="126">
        <v>357</v>
      </c>
      <c r="B360" s="142">
        <f t="shared" si="22"/>
        <v>4015</v>
      </c>
      <c r="C360" s="128"/>
      <c r="D360" s="34">
        <f t="shared" si="20"/>
        <v>4014</v>
      </c>
      <c r="E360" s="144">
        <v>45610</v>
      </c>
      <c r="F360" s="37">
        <v>4015</v>
      </c>
      <c r="G360" s="145">
        <v>45611</v>
      </c>
      <c r="H360" s="76">
        <f t="shared" si="19"/>
        <v>1</v>
      </c>
      <c r="K360" s="134"/>
      <c r="L360" s="36">
        <v>45610</v>
      </c>
      <c r="M360" s="233">
        <v>0</v>
      </c>
      <c r="N360" s="232">
        <f t="shared" si="21"/>
        <v>513</v>
      </c>
      <c r="O360" s="27">
        <v>513</v>
      </c>
      <c r="P360" s="228">
        <f t="shared" si="18"/>
        <v>0</v>
      </c>
      <c r="Q360" s="41"/>
    </row>
    <row r="361" spans="1:17" ht="15.6" x14ac:dyDescent="0.3">
      <c r="A361" s="126">
        <v>358</v>
      </c>
      <c r="B361" s="142">
        <f t="shared" si="22"/>
        <v>4015</v>
      </c>
      <c r="C361" s="128"/>
      <c r="D361" s="34">
        <f t="shared" si="20"/>
        <v>4015</v>
      </c>
      <c r="E361" s="144">
        <v>45611</v>
      </c>
      <c r="F361" s="37">
        <v>4015</v>
      </c>
      <c r="G361" s="145">
        <v>45612</v>
      </c>
      <c r="H361" s="76">
        <f t="shared" si="19"/>
        <v>0</v>
      </c>
      <c r="K361" s="134"/>
      <c r="L361" s="36">
        <v>45611</v>
      </c>
      <c r="M361" s="233">
        <v>0</v>
      </c>
      <c r="N361" s="232">
        <f t="shared" si="21"/>
        <v>513</v>
      </c>
      <c r="O361" s="27">
        <v>513</v>
      </c>
      <c r="P361" s="228">
        <f t="shared" si="18"/>
        <v>0</v>
      </c>
      <c r="Q361" s="41"/>
    </row>
    <row r="362" spans="1:17" ht="15.6" x14ac:dyDescent="0.3">
      <c r="A362" s="126">
        <v>359</v>
      </c>
      <c r="B362" s="142">
        <f t="shared" si="22"/>
        <v>4020</v>
      </c>
      <c r="C362" s="128"/>
      <c r="D362" s="34">
        <f t="shared" si="20"/>
        <v>4015</v>
      </c>
      <c r="E362" s="144">
        <v>45612</v>
      </c>
      <c r="F362" s="37">
        <v>4020</v>
      </c>
      <c r="G362" s="145">
        <v>45613</v>
      </c>
      <c r="H362" s="76">
        <f t="shared" si="19"/>
        <v>5</v>
      </c>
      <c r="K362" s="134"/>
      <c r="L362" s="36">
        <v>45612</v>
      </c>
      <c r="M362" s="233">
        <v>0</v>
      </c>
      <c r="N362" s="232">
        <f t="shared" si="21"/>
        <v>513</v>
      </c>
      <c r="O362" s="27">
        <v>450</v>
      </c>
      <c r="P362" s="228">
        <f t="shared" si="18"/>
        <v>63</v>
      </c>
      <c r="Q362" s="41"/>
    </row>
    <row r="363" spans="1:17" ht="15.6" x14ac:dyDescent="0.3">
      <c r="A363" s="126">
        <v>360</v>
      </c>
      <c r="B363" s="142">
        <f t="shared" si="22"/>
        <v>4020</v>
      </c>
      <c r="C363" s="128"/>
      <c r="D363" s="34">
        <f t="shared" si="20"/>
        <v>4020</v>
      </c>
      <c r="E363" s="144">
        <v>45613</v>
      </c>
      <c r="F363" s="37">
        <v>4020</v>
      </c>
      <c r="G363" s="145">
        <v>45614</v>
      </c>
      <c r="H363" s="76">
        <f t="shared" si="19"/>
        <v>0</v>
      </c>
      <c r="K363" s="134"/>
      <c r="L363" s="36">
        <v>45613</v>
      </c>
      <c r="M363" s="233">
        <v>0</v>
      </c>
      <c r="N363" s="232">
        <f t="shared" si="21"/>
        <v>450</v>
      </c>
      <c r="O363" s="27">
        <v>450</v>
      </c>
      <c r="P363" s="228">
        <f t="shared" si="18"/>
        <v>0</v>
      </c>
      <c r="Q363" s="41"/>
    </row>
    <row r="364" spans="1:17" ht="15.6" x14ac:dyDescent="0.3">
      <c r="A364" s="126">
        <v>361</v>
      </c>
      <c r="B364" s="142">
        <f t="shared" si="22"/>
        <v>4020</v>
      </c>
      <c r="C364" s="128"/>
      <c r="D364" s="34">
        <f t="shared" si="20"/>
        <v>4020</v>
      </c>
      <c r="E364" s="144">
        <v>45614</v>
      </c>
      <c r="F364" s="37">
        <v>4020</v>
      </c>
      <c r="G364" s="145">
        <v>45615</v>
      </c>
      <c r="H364" s="76">
        <f t="shared" si="19"/>
        <v>0</v>
      </c>
      <c r="K364" s="134"/>
      <c r="L364" s="36">
        <v>45614</v>
      </c>
      <c r="M364" s="233">
        <v>0</v>
      </c>
      <c r="N364" s="232">
        <f t="shared" si="21"/>
        <v>450</v>
      </c>
      <c r="O364" s="27">
        <v>450</v>
      </c>
      <c r="P364" s="228">
        <f t="shared" si="18"/>
        <v>0</v>
      </c>
      <c r="Q364" s="41"/>
    </row>
    <row r="365" spans="1:17" ht="15.6" x14ac:dyDescent="0.3">
      <c r="A365" s="126">
        <v>362</v>
      </c>
      <c r="B365" s="142">
        <f t="shared" si="22"/>
        <v>4020</v>
      </c>
      <c r="C365" s="128"/>
      <c r="D365" s="34">
        <f t="shared" si="20"/>
        <v>4020</v>
      </c>
      <c r="E365" s="144">
        <v>45615</v>
      </c>
      <c r="F365" s="37">
        <v>4020</v>
      </c>
      <c r="G365" s="145">
        <v>45616</v>
      </c>
      <c r="H365" s="76">
        <f t="shared" si="19"/>
        <v>0</v>
      </c>
      <c r="K365" s="134"/>
      <c r="L365" s="36">
        <v>45615</v>
      </c>
      <c r="M365" s="233">
        <v>0</v>
      </c>
      <c r="N365" s="232">
        <f t="shared" si="21"/>
        <v>450</v>
      </c>
      <c r="O365" s="27">
        <v>450</v>
      </c>
      <c r="P365" s="228">
        <f t="shared" si="18"/>
        <v>0</v>
      </c>
      <c r="Q365" s="41"/>
    </row>
    <row r="366" spans="1:17" ht="15.6" x14ac:dyDescent="0.3">
      <c r="A366" s="126">
        <v>363</v>
      </c>
      <c r="B366" s="142">
        <f t="shared" si="22"/>
        <v>4020</v>
      </c>
      <c r="C366" s="128"/>
      <c r="D366" s="34">
        <f t="shared" si="20"/>
        <v>4020</v>
      </c>
      <c r="E366" s="144">
        <v>45616</v>
      </c>
      <c r="F366" s="37">
        <v>4020</v>
      </c>
      <c r="G366" s="145">
        <v>45617</v>
      </c>
      <c r="H366" s="76">
        <f t="shared" si="19"/>
        <v>0</v>
      </c>
      <c r="K366" s="134"/>
      <c r="L366" s="36">
        <v>45616</v>
      </c>
      <c r="M366" s="233">
        <v>0</v>
      </c>
      <c r="N366" s="232">
        <f t="shared" si="21"/>
        <v>450</v>
      </c>
      <c r="O366" s="27">
        <v>450</v>
      </c>
      <c r="P366" s="228">
        <f t="shared" si="18"/>
        <v>0</v>
      </c>
      <c r="Q366" s="41"/>
    </row>
    <row r="367" spans="1:17" ht="15.6" x14ac:dyDescent="0.3">
      <c r="A367" s="126">
        <v>364</v>
      </c>
      <c r="B367" s="142">
        <f t="shared" si="22"/>
        <v>4020</v>
      </c>
      <c r="C367" s="128"/>
      <c r="D367" s="34">
        <f t="shared" si="20"/>
        <v>4020</v>
      </c>
      <c r="E367" s="144">
        <v>45617</v>
      </c>
      <c r="F367" s="37">
        <v>4020</v>
      </c>
      <c r="G367" s="145">
        <v>45618</v>
      </c>
      <c r="H367" s="76">
        <f t="shared" si="19"/>
        <v>0</v>
      </c>
      <c r="K367" s="134"/>
      <c r="L367" s="36">
        <v>45617</v>
      </c>
      <c r="M367" s="233">
        <v>0</v>
      </c>
      <c r="N367" s="232">
        <f t="shared" si="21"/>
        <v>450</v>
      </c>
      <c r="O367" s="27">
        <v>450</v>
      </c>
      <c r="P367" s="228">
        <f t="shared" si="18"/>
        <v>0</v>
      </c>
      <c r="Q367" s="41"/>
    </row>
    <row r="368" spans="1:17" ht="15.6" x14ac:dyDescent="0.3">
      <c r="A368" s="126">
        <v>365</v>
      </c>
      <c r="B368" s="142">
        <f t="shared" si="22"/>
        <v>4020</v>
      </c>
      <c r="C368" s="128"/>
      <c r="D368" s="34">
        <f t="shared" si="20"/>
        <v>4020</v>
      </c>
      <c r="E368" s="144">
        <v>45618</v>
      </c>
      <c r="F368" s="37">
        <v>4020</v>
      </c>
      <c r="G368" s="145">
        <v>45619</v>
      </c>
      <c r="H368" s="76">
        <f t="shared" si="19"/>
        <v>0</v>
      </c>
      <c r="K368" s="134"/>
      <c r="L368" s="36">
        <v>45618</v>
      </c>
      <c r="M368" s="233">
        <v>0</v>
      </c>
      <c r="N368" s="232">
        <f t="shared" si="21"/>
        <v>450</v>
      </c>
      <c r="O368" s="27">
        <v>450</v>
      </c>
      <c r="P368" s="228">
        <f t="shared" si="18"/>
        <v>0</v>
      </c>
      <c r="Q368" s="41"/>
    </row>
    <row r="369" spans="1:18" ht="15.6" x14ac:dyDescent="0.3">
      <c r="A369" s="126">
        <v>366</v>
      </c>
      <c r="B369" s="142">
        <f t="shared" si="22"/>
        <v>4020</v>
      </c>
      <c r="C369" s="128"/>
      <c r="D369" s="34">
        <f t="shared" si="20"/>
        <v>4020</v>
      </c>
      <c r="E369" s="144">
        <v>45619</v>
      </c>
      <c r="F369" s="37">
        <v>4020</v>
      </c>
      <c r="G369" s="145">
        <v>45620</v>
      </c>
      <c r="H369" s="76">
        <f t="shared" si="19"/>
        <v>0</v>
      </c>
      <c r="K369" s="134"/>
      <c r="L369" s="36">
        <v>45619</v>
      </c>
      <c r="M369" s="233">
        <v>0</v>
      </c>
      <c r="N369" s="232">
        <f t="shared" si="21"/>
        <v>450</v>
      </c>
      <c r="O369" s="27">
        <v>450</v>
      </c>
      <c r="P369" s="228">
        <f t="shared" si="18"/>
        <v>0</v>
      </c>
      <c r="Q369" s="41"/>
    </row>
    <row r="370" spans="1:18" ht="15.6" x14ac:dyDescent="0.3">
      <c r="A370" s="126">
        <v>367</v>
      </c>
      <c r="B370" s="142">
        <f t="shared" si="22"/>
        <v>4026</v>
      </c>
      <c r="C370" s="128"/>
      <c r="D370" s="34">
        <f t="shared" si="20"/>
        <v>4020</v>
      </c>
      <c r="E370" s="144">
        <v>45620</v>
      </c>
      <c r="F370" s="37">
        <v>4026</v>
      </c>
      <c r="G370" s="145">
        <v>45621</v>
      </c>
      <c r="H370" s="76">
        <f t="shared" si="19"/>
        <v>6</v>
      </c>
      <c r="K370" s="134"/>
      <c r="L370" s="36">
        <v>45620</v>
      </c>
      <c r="M370" s="233">
        <v>0</v>
      </c>
      <c r="N370" s="232">
        <f t="shared" si="21"/>
        <v>450</v>
      </c>
      <c r="O370" s="27">
        <v>396</v>
      </c>
      <c r="P370" s="228">
        <f t="shared" si="18"/>
        <v>54</v>
      </c>
      <c r="Q370" s="41"/>
    </row>
    <row r="371" spans="1:18" ht="15.6" x14ac:dyDescent="0.3">
      <c r="A371" s="126">
        <v>368</v>
      </c>
      <c r="B371" s="142">
        <f t="shared" si="22"/>
        <v>4026</v>
      </c>
      <c r="C371" s="128"/>
      <c r="D371" s="34">
        <f t="shared" si="20"/>
        <v>4026</v>
      </c>
      <c r="E371" s="144">
        <v>45621</v>
      </c>
      <c r="F371" s="37">
        <v>4026</v>
      </c>
      <c r="G371" s="145">
        <v>45622</v>
      </c>
      <c r="H371" s="76">
        <f t="shared" si="19"/>
        <v>0</v>
      </c>
      <c r="K371" s="134"/>
      <c r="L371" s="36">
        <v>45621</v>
      </c>
      <c r="M371" s="233">
        <v>120</v>
      </c>
      <c r="N371" s="232">
        <f t="shared" si="21"/>
        <v>396</v>
      </c>
      <c r="O371" s="27">
        <v>540</v>
      </c>
      <c r="P371" s="228">
        <v>0</v>
      </c>
      <c r="Q371" s="41"/>
      <c r="R371" t="s">
        <v>1431</v>
      </c>
    </row>
    <row r="372" spans="1:18" ht="15.6" x14ac:dyDescent="0.3">
      <c r="A372" s="126">
        <v>369</v>
      </c>
      <c r="B372" s="142">
        <f t="shared" si="22"/>
        <v>4026</v>
      </c>
      <c r="C372" s="128"/>
      <c r="D372" s="34">
        <f t="shared" si="20"/>
        <v>4026</v>
      </c>
      <c r="E372" s="144">
        <v>45622</v>
      </c>
      <c r="F372" s="37">
        <v>4026</v>
      </c>
      <c r="G372" s="145">
        <v>45623</v>
      </c>
      <c r="H372" s="76">
        <f t="shared" si="19"/>
        <v>0</v>
      </c>
      <c r="K372" s="134"/>
      <c r="L372" s="36">
        <v>45622</v>
      </c>
      <c r="M372" s="233">
        <v>0</v>
      </c>
      <c r="N372" s="232">
        <f t="shared" si="21"/>
        <v>540</v>
      </c>
      <c r="O372" s="27">
        <v>540</v>
      </c>
      <c r="P372" s="228">
        <f t="shared" si="18"/>
        <v>0</v>
      </c>
      <c r="Q372" s="41"/>
    </row>
    <row r="373" spans="1:18" ht="15.6" x14ac:dyDescent="0.3">
      <c r="A373" s="126">
        <v>370</v>
      </c>
      <c r="B373" s="142">
        <f t="shared" si="22"/>
        <v>4029</v>
      </c>
      <c r="C373" s="128"/>
      <c r="D373" s="34">
        <f t="shared" si="20"/>
        <v>4026</v>
      </c>
      <c r="E373" s="144">
        <v>45623</v>
      </c>
      <c r="F373" s="37">
        <v>4029</v>
      </c>
      <c r="G373" s="145">
        <v>45624</v>
      </c>
      <c r="H373" s="76">
        <f t="shared" si="19"/>
        <v>3</v>
      </c>
      <c r="K373" s="134"/>
      <c r="L373" s="36">
        <v>45623</v>
      </c>
      <c r="M373" s="233">
        <v>0</v>
      </c>
      <c r="N373" s="232">
        <f t="shared" si="21"/>
        <v>540</v>
      </c>
      <c r="O373" s="27">
        <v>522</v>
      </c>
      <c r="P373" s="228">
        <f t="shared" si="18"/>
        <v>18</v>
      </c>
      <c r="Q373" s="41"/>
    </row>
    <row r="374" spans="1:18" ht="15.6" x14ac:dyDescent="0.3">
      <c r="A374" s="126">
        <v>371</v>
      </c>
      <c r="B374" s="142">
        <f t="shared" si="22"/>
        <v>4030</v>
      </c>
      <c r="C374" s="128"/>
      <c r="D374" s="34">
        <f t="shared" si="20"/>
        <v>4029</v>
      </c>
      <c r="E374" s="144">
        <v>45624</v>
      </c>
      <c r="F374" s="37">
        <v>4030</v>
      </c>
      <c r="G374" s="145">
        <v>45625</v>
      </c>
      <c r="H374" s="76">
        <f t="shared" si="19"/>
        <v>1</v>
      </c>
      <c r="K374" s="134"/>
      <c r="L374" s="36">
        <v>45624</v>
      </c>
      <c r="M374" s="233">
        <v>0</v>
      </c>
      <c r="N374" s="232">
        <f t="shared" si="21"/>
        <v>522</v>
      </c>
      <c r="O374" s="27">
        <v>513</v>
      </c>
      <c r="P374" s="228">
        <f t="shared" si="18"/>
        <v>9</v>
      </c>
      <c r="Q374" s="41"/>
    </row>
    <row r="375" spans="1:18" ht="15" customHeight="1" x14ac:dyDescent="0.3">
      <c r="B375" s="142">
        <f t="shared" ref="B375:B438" si="23">F375</f>
        <v>4032</v>
      </c>
      <c r="C375" s="128"/>
      <c r="D375" s="34">
        <f t="shared" ref="D375:D438" si="24">F374</f>
        <v>4030</v>
      </c>
      <c r="E375" s="144">
        <v>45625</v>
      </c>
      <c r="F375" s="37">
        <v>4032</v>
      </c>
      <c r="G375" s="145">
        <v>45626</v>
      </c>
      <c r="H375" s="76">
        <f t="shared" ref="H375:H438" si="25">F375-D375</f>
        <v>2</v>
      </c>
      <c r="K375" s="134"/>
      <c r="L375" s="36">
        <v>45625</v>
      </c>
      <c r="M375" s="233">
        <v>0</v>
      </c>
      <c r="N375" s="232">
        <f t="shared" ref="N375:N438" si="26">(O374)</f>
        <v>513</v>
      </c>
      <c r="O375" s="27">
        <v>486</v>
      </c>
      <c r="P375" s="228">
        <f t="shared" ref="P375:P438" si="27">M375+N375-O375</f>
        <v>27</v>
      </c>
      <c r="Q375" s="41"/>
    </row>
    <row r="376" spans="1:18" ht="15" customHeight="1" x14ac:dyDescent="0.3">
      <c r="B376" s="142">
        <f t="shared" si="23"/>
        <v>4032</v>
      </c>
      <c r="C376" s="128"/>
      <c r="D376" s="34">
        <f t="shared" si="24"/>
        <v>4032</v>
      </c>
      <c r="E376" s="144">
        <v>45626</v>
      </c>
      <c r="F376" s="37">
        <v>4032</v>
      </c>
      <c r="G376" s="145">
        <v>45627</v>
      </c>
      <c r="H376" s="76">
        <f t="shared" si="25"/>
        <v>0</v>
      </c>
      <c r="K376" s="134"/>
      <c r="L376" s="36">
        <v>45626</v>
      </c>
      <c r="M376" s="233">
        <v>0</v>
      </c>
      <c r="N376" s="232">
        <f t="shared" si="26"/>
        <v>486</v>
      </c>
      <c r="O376" s="27">
        <v>486</v>
      </c>
      <c r="P376" s="228">
        <f t="shared" si="27"/>
        <v>0</v>
      </c>
      <c r="Q376" s="41"/>
    </row>
    <row r="377" spans="1:18" ht="15" customHeight="1" x14ac:dyDescent="0.3">
      <c r="B377" s="142">
        <f t="shared" si="23"/>
        <v>4032</v>
      </c>
      <c r="C377" s="128"/>
      <c r="D377" s="34">
        <f t="shared" si="24"/>
        <v>4032</v>
      </c>
      <c r="E377" s="144">
        <v>45627</v>
      </c>
      <c r="F377" s="37">
        <v>4032</v>
      </c>
      <c r="G377" s="145">
        <v>45628</v>
      </c>
      <c r="H377" s="76">
        <f t="shared" si="25"/>
        <v>0</v>
      </c>
      <c r="K377" s="134"/>
      <c r="L377" s="36">
        <v>45627</v>
      </c>
      <c r="M377" s="233">
        <v>0</v>
      </c>
      <c r="N377" s="232">
        <f t="shared" si="26"/>
        <v>486</v>
      </c>
      <c r="O377" s="27">
        <v>486</v>
      </c>
      <c r="P377" s="228">
        <f t="shared" si="27"/>
        <v>0</v>
      </c>
      <c r="Q377" s="41"/>
    </row>
    <row r="378" spans="1:18" ht="15" customHeight="1" x14ac:dyDescent="0.3">
      <c r="B378" s="142">
        <f t="shared" si="23"/>
        <v>4035</v>
      </c>
      <c r="C378" s="128"/>
      <c r="D378" s="34">
        <f t="shared" si="24"/>
        <v>4032</v>
      </c>
      <c r="E378" s="144">
        <v>45628</v>
      </c>
      <c r="F378" s="37">
        <v>4035</v>
      </c>
      <c r="G378" s="145">
        <v>45629</v>
      </c>
      <c r="H378" s="76">
        <f t="shared" si="25"/>
        <v>3</v>
      </c>
      <c r="K378" s="134"/>
      <c r="L378" s="36">
        <v>45628</v>
      </c>
      <c r="M378" s="233">
        <v>0</v>
      </c>
      <c r="N378" s="232">
        <f t="shared" si="26"/>
        <v>486</v>
      </c>
      <c r="O378" s="27">
        <v>432</v>
      </c>
      <c r="P378" s="228">
        <f t="shared" si="27"/>
        <v>54</v>
      </c>
      <c r="Q378" s="41"/>
    </row>
    <row r="379" spans="1:18" ht="15" customHeight="1" x14ac:dyDescent="0.3">
      <c r="B379" s="142">
        <f t="shared" si="23"/>
        <v>4035</v>
      </c>
      <c r="C379" s="128"/>
      <c r="D379" s="34">
        <f t="shared" si="24"/>
        <v>4035</v>
      </c>
      <c r="E379" s="144">
        <v>45629</v>
      </c>
      <c r="F379" s="37">
        <v>4035</v>
      </c>
      <c r="G379" s="145">
        <v>45630</v>
      </c>
      <c r="H379" s="76">
        <f t="shared" si="25"/>
        <v>0</v>
      </c>
      <c r="K379" s="134"/>
      <c r="L379" s="36">
        <v>45629</v>
      </c>
      <c r="M379" s="233">
        <v>0</v>
      </c>
      <c r="N379" s="232">
        <f t="shared" si="26"/>
        <v>432</v>
      </c>
      <c r="O379" s="27">
        <v>432</v>
      </c>
      <c r="P379" s="228">
        <f t="shared" si="27"/>
        <v>0</v>
      </c>
      <c r="Q379" s="41"/>
    </row>
    <row r="380" spans="1:18" ht="15" customHeight="1" x14ac:dyDescent="0.3">
      <c r="B380" s="142">
        <f t="shared" si="23"/>
        <v>4037</v>
      </c>
      <c r="C380" s="128"/>
      <c r="D380" s="34">
        <f t="shared" si="24"/>
        <v>4035</v>
      </c>
      <c r="E380" s="144">
        <v>45630</v>
      </c>
      <c r="F380" s="37">
        <v>4037</v>
      </c>
      <c r="G380" s="145">
        <v>45631</v>
      </c>
      <c r="H380" s="76">
        <f t="shared" si="25"/>
        <v>2</v>
      </c>
      <c r="K380" s="134"/>
      <c r="L380" s="36">
        <v>45630</v>
      </c>
      <c r="M380" s="233">
        <v>15</v>
      </c>
      <c r="N380" s="232">
        <f t="shared" si="26"/>
        <v>432</v>
      </c>
      <c r="O380" s="27">
        <v>432</v>
      </c>
      <c r="P380" s="228">
        <f t="shared" si="27"/>
        <v>15</v>
      </c>
      <c r="Q380" s="41"/>
    </row>
    <row r="381" spans="1:18" ht="15" customHeight="1" x14ac:dyDescent="0.3">
      <c r="B381" s="142">
        <f t="shared" si="23"/>
        <v>4038</v>
      </c>
      <c r="C381" s="128"/>
      <c r="D381" s="34">
        <f t="shared" si="24"/>
        <v>4037</v>
      </c>
      <c r="E381" s="144">
        <v>45631</v>
      </c>
      <c r="F381" s="37">
        <v>4038</v>
      </c>
      <c r="G381" s="145">
        <v>45632</v>
      </c>
      <c r="H381" s="76">
        <f t="shared" si="25"/>
        <v>1</v>
      </c>
      <c r="K381" s="134"/>
      <c r="L381" s="36">
        <v>45631</v>
      </c>
      <c r="M381" s="233">
        <v>0</v>
      </c>
      <c r="N381" s="232">
        <f t="shared" si="26"/>
        <v>432</v>
      </c>
      <c r="O381" s="27">
        <v>414</v>
      </c>
      <c r="P381" s="228">
        <f t="shared" si="27"/>
        <v>18</v>
      </c>
      <c r="Q381" s="41"/>
    </row>
    <row r="382" spans="1:18" ht="15" customHeight="1" x14ac:dyDescent="0.3">
      <c r="B382" s="142">
        <f t="shared" si="23"/>
        <v>4039</v>
      </c>
      <c r="C382" s="128"/>
      <c r="D382" s="34">
        <f t="shared" si="24"/>
        <v>4038</v>
      </c>
      <c r="E382" s="144">
        <v>45632</v>
      </c>
      <c r="F382" s="37">
        <v>4039</v>
      </c>
      <c r="G382" s="145">
        <v>45633</v>
      </c>
      <c r="H382" s="76">
        <f t="shared" si="25"/>
        <v>1</v>
      </c>
      <c r="K382" s="134"/>
      <c r="L382" s="36">
        <v>45632</v>
      </c>
      <c r="M382" s="233">
        <v>0</v>
      </c>
      <c r="N382" s="232">
        <f t="shared" si="26"/>
        <v>414</v>
      </c>
      <c r="O382" s="27">
        <v>414</v>
      </c>
      <c r="P382" s="228">
        <f t="shared" si="27"/>
        <v>0</v>
      </c>
      <c r="Q382" s="41"/>
    </row>
    <row r="383" spans="1:18" ht="15" customHeight="1" x14ac:dyDescent="0.3">
      <c r="B383" s="142">
        <f t="shared" si="23"/>
        <v>4041</v>
      </c>
      <c r="C383" s="128"/>
      <c r="D383" s="34">
        <f t="shared" si="24"/>
        <v>4039</v>
      </c>
      <c r="E383" s="144">
        <v>45633</v>
      </c>
      <c r="F383" s="37">
        <v>4041</v>
      </c>
      <c r="G383" s="145">
        <v>45634</v>
      </c>
      <c r="H383" s="76">
        <f t="shared" si="25"/>
        <v>2</v>
      </c>
      <c r="K383" s="134"/>
      <c r="L383" s="36">
        <v>45633</v>
      </c>
      <c r="M383" s="233">
        <v>0</v>
      </c>
      <c r="N383" s="232">
        <f t="shared" si="26"/>
        <v>414</v>
      </c>
      <c r="O383" s="27">
        <v>396</v>
      </c>
      <c r="P383" s="228">
        <f t="shared" si="27"/>
        <v>18</v>
      </c>
      <c r="Q383" s="41"/>
    </row>
    <row r="384" spans="1:18" ht="15" customHeight="1" x14ac:dyDescent="0.3">
      <c r="B384" s="142">
        <f t="shared" si="23"/>
        <v>4054</v>
      </c>
      <c r="C384" s="128"/>
      <c r="D384" s="34">
        <f t="shared" si="24"/>
        <v>4041</v>
      </c>
      <c r="E384" s="144">
        <v>45634</v>
      </c>
      <c r="F384" s="37">
        <v>4054</v>
      </c>
      <c r="G384" s="145">
        <v>45635</v>
      </c>
      <c r="H384" s="76">
        <f t="shared" si="25"/>
        <v>13</v>
      </c>
      <c r="K384" s="134"/>
      <c r="L384" s="36">
        <v>45634</v>
      </c>
      <c r="M384" s="233">
        <v>0</v>
      </c>
      <c r="N384" s="232">
        <f t="shared" si="26"/>
        <v>396</v>
      </c>
      <c r="O384" s="27">
        <v>288</v>
      </c>
      <c r="P384" s="228">
        <f t="shared" si="27"/>
        <v>108</v>
      </c>
      <c r="Q384" s="41"/>
    </row>
    <row r="385" spans="2:21" ht="15" customHeight="1" x14ac:dyDescent="0.3">
      <c r="B385" s="142">
        <f t="shared" si="23"/>
        <v>4057</v>
      </c>
      <c r="C385" s="128"/>
      <c r="D385" s="34">
        <f t="shared" si="24"/>
        <v>4054</v>
      </c>
      <c r="E385" s="144">
        <v>45635</v>
      </c>
      <c r="F385" s="37">
        <v>4057</v>
      </c>
      <c r="G385" s="145">
        <v>45636</v>
      </c>
      <c r="H385" s="76">
        <f t="shared" si="25"/>
        <v>3</v>
      </c>
      <c r="K385" s="134"/>
      <c r="L385" s="36">
        <v>45635</v>
      </c>
      <c r="M385" s="233">
        <v>195</v>
      </c>
      <c r="N385" s="232">
        <f t="shared" si="26"/>
        <v>288</v>
      </c>
      <c r="O385" s="27">
        <v>450</v>
      </c>
      <c r="P385" s="228">
        <f t="shared" si="27"/>
        <v>33</v>
      </c>
      <c r="Q385" s="41"/>
      <c r="R385" s="48" t="s">
        <v>1451</v>
      </c>
    </row>
    <row r="386" spans="2:21" ht="15" customHeight="1" x14ac:dyDescent="0.3">
      <c r="B386" s="142">
        <f t="shared" si="23"/>
        <v>4057</v>
      </c>
      <c r="C386" s="128"/>
      <c r="D386" s="34">
        <f t="shared" si="24"/>
        <v>4057</v>
      </c>
      <c r="E386" s="144">
        <v>45636</v>
      </c>
      <c r="F386" s="37">
        <v>4057</v>
      </c>
      <c r="G386" s="145">
        <v>45637</v>
      </c>
      <c r="H386" s="76">
        <f t="shared" si="25"/>
        <v>0</v>
      </c>
      <c r="K386" s="134"/>
      <c r="L386" s="36">
        <v>45636</v>
      </c>
      <c r="M386" s="233">
        <v>0</v>
      </c>
      <c r="N386" s="232">
        <f t="shared" si="26"/>
        <v>450</v>
      </c>
      <c r="O386" s="27">
        <v>450</v>
      </c>
      <c r="P386" s="228">
        <f t="shared" si="27"/>
        <v>0</v>
      </c>
      <c r="Q386" s="41"/>
    </row>
    <row r="387" spans="2:21" ht="15" customHeight="1" x14ac:dyDescent="0.3">
      <c r="B387" s="142">
        <f t="shared" si="23"/>
        <v>4066</v>
      </c>
      <c r="C387" s="128"/>
      <c r="D387" s="34">
        <f t="shared" si="24"/>
        <v>4057</v>
      </c>
      <c r="E387" s="144">
        <v>45637</v>
      </c>
      <c r="F387" s="37">
        <v>4066</v>
      </c>
      <c r="G387" s="145">
        <v>45638</v>
      </c>
      <c r="H387" s="76">
        <f t="shared" si="25"/>
        <v>9</v>
      </c>
      <c r="K387" s="134"/>
      <c r="L387" s="36">
        <v>45637</v>
      </c>
      <c r="M387" s="233">
        <v>0</v>
      </c>
      <c r="N387" s="232">
        <f t="shared" si="26"/>
        <v>450</v>
      </c>
      <c r="O387" s="27">
        <v>360</v>
      </c>
      <c r="P387" s="228">
        <f t="shared" si="27"/>
        <v>90</v>
      </c>
      <c r="Q387" s="41"/>
    </row>
    <row r="388" spans="2:21" ht="15" customHeight="1" x14ac:dyDescent="0.3">
      <c r="B388" s="142">
        <f t="shared" si="23"/>
        <v>4066</v>
      </c>
      <c r="C388" s="128"/>
      <c r="D388" s="34">
        <f t="shared" si="24"/>
        <v>4066</v>
      </c>
      <c r="E388" s="144">
        <v>45638</v>
      </c>
      <c r="F388" s="37">
        <v>4066</v>
      </c>
      <c r="G388" s="145">
        <v>45639</v>
      </c>
      <c r="H388" s="76">
        <f t="shared" si="25"/>
        <v>0</v>
      </c>
      <c r="K388" s="134"/>
      <c r="L388" s="36">
        <v>45638</v>
      </c>
      <c r="M388" s="233">
        <v>0</v>
      </c>
      <c r="N388" s="232">
        <f t="shared" si="26"/>
        <v>360</v>
      </c>
      <c r="O388" s="27">
        <v>360</v>
      </c>
      <c r="P388" s="228">
        <f t="shared" si="27"/>
        <v>0</v>
      </c>
      <c r="Q388" s="41"/>
    </row>
    <row r="389" spans="2:21" ht="15" customHeight="1" x14ac:dyDescent="0.3">
      <c r="B389" s="142">
        <f t="shared" si="23"/>
        <v>4068</v>
      </c>
      <c r="C389" s="128"/>
      <c r="D389" s="34">
        <f t="shared" si="24"/>
        <v>4066</v>
      </c>
      <c r="E389" s="144">
        <v>45639</v>
      </c>
      <c r="F389" s="37">
        <v>4068</v>
      </c>
      <c r="G389" s="145">
        <v>45640</v>
      </c>
      <c r="H389" s="76">
        <f t="shared" si="25"/>
        <v>2</v>
      </c>
      <c r="K389" s="134"/>
      <c r="L389" s="36">
        <v>45639</v>
      </c>
      <c r="M389" s="233">
        <v>150</v>
      </c>
      <c r="N389" s="232">
        <f t="shared" si="26"/>
        <v>360</v>
      </c>
      <c r="O389" s="27">
        <v>495</v>
      </c>
      <c r="P389" s="228">
        <f t="shared" si="27"/>
        <v>15</v>
      </c>
      <c r="Q389" s="41"/>
    </row>
    <row r="390" spans="2:21" ht="15" customHeight="1" x14ac:dyDescent="0.3">
      <c r="B390" s="142">
        <f t="shared" si="23"/>
        <v>4068</v>
      </c>
      <c r="C390" s="128"/>
      <c r="D390" s="34">
        <f t="shared" si="24"/>
        <v>4068</v>
      </c>
      <c r="E390" s="144">
        <v>45640</v>
      </c>
      <c r="F390" s="37">
        <v>4068</v>
      </c>
      <c r="G390" s="145">
        <v>45641</v>
      </c>
      <c r="H390" s="76">
        <f t="shared" si="25"/>
        <v>0</v>
      </c>
      <c r="K390" s="134"/>
      <c r="L390" s="36">
        <v>45640</v>
      </c>
      <c r="M390" s="233">
        <v>0</v>
      </c>
      <c r="N390" s="232">
        <f t="shared" si="26"/>
        <v>495</v>
      </c>
      <c r="O390" s="27">
        <v>495</v>
      </c>
      <c r="P390" s="228">
        <f t="shared" si="27"/>
        <v>0</v>
      </c>
      <c r="Q390" s="41"/>
    </row>
    <row r="391" spans="2:21" ht="15" customHeight="1" x14ac:dyDescent="0.3">
      <c r="B391" s="142">
        <f t="shared" si="23"/>
        <v>4068</v>
      </c>
      <c r="C391" s="128"/>
      <c r="D391" s="34">
        <f t="shared" si="24"/>
        <v>4068</v>
      </c>
      <c r="E391" s="144">
        <v>45641</v>
      </c>
      <c r="F391" s="37">
        <v>4068</v>
      </c>
      <c r="G391" s="145">
        <v>45642</v>
      </c>
      <c r="H391" s="76">
        <f t="shared" si="25"/>
        <v>0</v>
      </c>
      <c r="K391" s="134"/>
      <c r="L391" s="36">
        <v>45641</v>
      </c>
      <c r="M391" s="233">
        <v>0</v>
      </c>
      <c r="N391" s="232">
        <f t="shared" si="26"/>
        <v>495</v>
      </c>
      <c r="O391" s="27">
        <v>495</v>
      </c>
      <c r="P391" s="228">
        <f t="shared" si="27"/>
        <v>0</v>
      </c>
      <c r="Q391" s="41"/>
    </row>
    <row r="392" spans="2:21" ht="15" customHeight="1" x14ac:dyDescent="0.3">
      <c r="B392" s="142">
        <f t="shared" si="23"/>
        <v>4074</v>
      </c>
      <c r="C392" s="128"/>
      <c r="D392" s="34">
        <f t="shared" si="24"/>
        <v>4068</v>
      </c>
      <c r="E392" s="144">
        <v>45642</v>
      </c>
      <c r="F392" s="37">
        <v>4074</v>
      </c>
      <c r="G392" s="145">
        <v>45643</v>
      </c>
      <c r="H392" s="76">
        <f t="shared" si="25"/>
        <v>6</v>
      </c>
      <c r="K392" s="134"/>
      <c r="L392" s="36">
        <v>45642</v>
      </c>
      <c r="M392" s="233">
        <v>0</v>
      </c>
      <c r="N392" s="232">
        <f t="shared" si="26"/>
        <v>495</v>
      </c>
      <c r="O392" s="27">
        <v>414</v>
      </c>
      <c r="P392" s="228">
        <f t="shared" si="27"/>
        <v>81</v>
      </c>
      <c r="Q392" s="41"/>
      <c r="R392" s="48" t="s">
        <v>1217</v>
      </c>
      <c r="T392">
        <f>SUM(H372:H391)</f>
        <v>42</v>
      </c>
      <c r="U392">
        <f>SUM(P372:P391)</f>
        <v>405</v>
      </c>
    </row>
    <row r="393" spans="2:21" ht="15" customHeight="1" x14ac:dyDescent="0.3">
      <c r="B393" s="142">
        <f t="shared" si="23"/>
        <v>4074</v>
      </c>
      <c r="C393" s="128"/>
      <c r="D393" s="34">
        <f t="shared" si="24"/>
        <v>4074</v>
      </c>
      <c r="E393" s="144">
        <v>45643</v>
      </c>
      <c r="F393" s="37">
        <v>4074</v>
      </c>
      <c r="G393" s="145">
        <v>45644</v>
      </c>
      <c r="H393" s="76">
        <f t="shared" si="25"/>
        <v>0</v>
      </c>
      <c r="K393" s="134"/>
      <c r="L393" s="36">
        <v>45643</v>
      </c>
      <c r="M393" s="233">
        <v>0</v>
      </c>
      <c r="N393" s="232">
        <f t="shared" si="26"/>
        <v>414</v>
      </c>
      <c r="O393" s="27">
        <v>414</v>
      </c>
      <c r="P393" s="228">
        <f t="shared" si="27"/>
        <v>0</v>
      </c>
      <c r="Q393" s="41"/>
    </row>
    <row r="394" spans="2:21" ht="15" customHeight="1" x14ac:dyDescent="0.3">
      <c r="B394" s="142">
        <f t="shared" si="23"/>
        <v>4075</v>
      </c>
      <c r="C394" s="128"/>
      <c r="D394" s="34">
        <f t="shared" si="24"/>
        <v>4074</v>
      </c>
      <c r="E394" s="144">
        <v>45644</v>
      </c>
      <c r="F394" s="37">
        <v>4075</v>
      </c>
      <c r="G394" s="145">
        <v>45645</v>
      </c>
      <c r="H394" s="76">
        <f t="shared" si="25"/>
        <v>1</v>
      </c>
      <c r="K394" s="134"/>
      <c r="L394" s="36">
        <v>45644</v>
      </c>
      <c r="M394" s="233">
        <v>0</v>
      </c>
      <c r="N394" s="232">
        <f t="shared" si="26"/>
        <v>414</v>
      </c>
      <c r="O394" s="27">
        <v>405</v>
      </c>
      <c r="P394" s="228">
        <f t="shared" si="27"/>
        <v>9</v>
      </c>
      <c r="Q394" s="41"/>
    </row>
    <row r="395" spans="2:21" ht="15" customHeight="1" x14ac:dyDescent="0.3">
      <c r="B395" s="142">
        <f t="shared" si="23"/>
        <v>4078</v>
      </c>
      <c r="C395" s="128"/>
      <c r="D395" s="34">
        <f t="shared" si="24"/>
        <v>4075</v>
      </c>
      <c r="E395" s="144">
        <v>45645</v>
      </c>
      <c r="F395" s="37">
        <v>4078</v>
      </c>
      <c r="G395" s="145">
        <v>45646</v>
      </c>
      <c r="H395" s="76">
        <f t="shared" si="25"/>
        <v>3</v>
      </c>
      <c r="K395" s="134"/>
      <c r="L395" s="36">
        <v>45645</v>
      </c>
      <c r="M395" s="233">
        <v>0</v>
      </c>
      <c r="N395" s="232">
        <f t="shared" si="26"/>
        <v>405</v>
      </c>
      <c r="O395" s="27">
        <v>378</v>
      </c>
      <c r="P395" s="228">
        <f t="shared" si="27"/>
        <v>27</v>
      </c>
      <c r="Q395" s="41"/>
      <c r="U395">
        <f>U392/T392</f>
        <v>9.6428571428571423</v>
      </c>
    </row>
    <row r="396" spans="2:21" ht="15" customHeight="1" x14ac:dyDescent="0.3">
      <c r="B396" s="142">
        <f t="shared" si="23"/>
        <v>4081</v>
      </c>
      <c r="C396" s="128"/>
      <c r="D396" s="34">
        <f t="shared" si="24"/>
        <v>4078</v>
      </c>
      <c r="E396" s="144">
        <v>45646</v>
      </c>
      <c r="F396" s="37">
        <v>4081</v>
      </c>
      <c r="G396" s="145">
        <v>45647</v>
      </c>
      <c r="H396" s="76">
        <f t="shared" si="25"/>
        <v>3</v>
      </c>
      <c r="K396" s="134"/>
      <c r="L396" s="36">
        <v>45646</v>
      </c>
      <c r="M396" s="233">
        <v>0</v>
      </c>
      <c r="N396" s="232">
        <f t="shared" si="26"/>
        <v>378</v>
      </c>
      <c r="O396" s="27">
        <v>360</v>
      </c>
      <c r="P396" s="228">
        <f t="shared" si="27"/>
        <v>18</v>
      </c>
      <c r="Q396" s="41"/>
    </row>
    <row r="397" spans="2:21" ht="15" customHeight="1" x14ac:dyDescent="0.3">
      <c r="B397" s="142">
        <f t="shared" si="23"/>
        <v>4082</v>
      </c>
      <c r="C397" s="128"/>
      <c r="D397" s="34">
        <f t="shared" si="24"/>
        <v>4081</v>
      </c>
      <c r="E397" s="144">
        <v>45647</v>
      </c>
      <c r="F397" s="37">
        <v>4082</v>
      </c>
      <c r="G397" s="145">
        <v>45648</v>
      </c>
      <c r="H397" s="76">
        <f t="shared" si="25"/>
        <v>1</v>
      </c>
      <c r="K397" s="134"/>
      <c r="L397" s="36">
        <v>45647</v>
      </c>
      <c r="M397" s="233">
        <v>0</v>
      </c>
      <c r="N397" s="232">
        <f t="shared" si="26"/>
        <v>360</v>
      </c>
      <c r="O397" s="27">
        <v>360</v>
      </c>
      <c r="P397" s="228">
        <f t="shared" si="27"/>
        <v>0</v>
      </c>
      <c r="Q397" s="41"/>
    </row>
    <row r="398" spans="2:21" ht="15" customHeight="1" x14ac:dyDescent="0.3">
      <c r="B398" s="142">
        <f t="shared" si="23"/>
        <v>4082</v>
      </c>
      <c r="C398" s="128"/>
      <c r="D398" s="34">
        <f t="shared" si="24"/>
        <v>4082</v>
      </c>
      <c r="E398" s="144">
        <v>45648</v>
      </c>
      <c r="F398" s="37">
        <v>4082</v>
      </c>
      <c r="G398" s="145">
        <v>45649</v>
      </c>
      <c r="H398" s="76">
        <f t="shared" si="25"/>
        <v>0</v>
      </c>
      <c r="K398" s="134"/>
      <c r="L398" s="36">
        <v>45648</v>
      </c>
      <c r="M398" s="233">
        <v>0</v>
      </c>
      <c r="N398" s="232">
        <f t="shared" si="26"/>
        <v>360</v>
      </c>
      <c r="O398" s="27">
        <v>351</v>
      </c>
      <c r="P398" s="228">
        <f t="shared" si="27"/>
        <v>9</v>
      </c>
      <c r="Q398" s="41"/>
    </row>
    <row r="399" spans="2:21" ht="15" customHeight="1" x14ac:dyDescent="0.3">
      <c r="B399" s="142">
        <f t="shared" si="23"/>
        <v>4082</v>
      </c>
      <c r="C399" s="128"/>
      <c r="D399" s="34">
        <f t="shared" si="24"/>
        <v>4082</v>
      </c>
      <c r="E399" s="144">
        <v>45649</v>
      </c>
      <c r="F399" s="37">
        <v>4082</v>
      </c>
      <c r="G399" s="145">
        <v>45650</v>
      </c>
      <c r="H399" s="76">
        <f t="shared" si="25"/>
        <v>0</v>
      </c>
      <c r="K399" s="134"/>
      <c r="L399" s="36">
        <v>45649</v>
      </c>
      <c r="M399" s="233">
        <v>210</v>
      </c>
      <c r="N399" s="232">
        <f t="shared" si="26"/>
        <v>351</v>
      </c>
      <c r="O399" s="27">
        <v>576</v>
      </c>
      <c r="P399" s="228">
        <v>0</v>
      </c>
      <c r="Q399" s="41"/>
    </row>
    <row r="400" spans="2:21" ht="15" customHeight="1" x14ac:dyDescent="0.3">
      <c r="B400" s="142">
        <f t="shared" si="23"/>
        <v>4100</v>
      </c>
      <c r="C400" s="128"/>
      <c r="D400" s="34">
        <f t="shared" si="24"/>
        <v>4082</v>
      </c>
      <c r="E400" s="144">
        <v>45650</v>
      </c>
      <c r="F400" s="37">
        <v>4100</v>
      </c>
      <c r="G400" s="145">
        <v>45651</v>
      </c>
      <c r="H400" s="76">
        <f t="shared" si="25"/>
        <v>18</v>
      </c>
      <c r="K400" s="134"/>
      <c r="L400" s="36">
        <v>45650</v>
      </c>
      <c r="M400" s="233">
        <v>0</v>
      </c>
      <c r="N400" s="232">
        <f t="shared" si="26"/>
        <v>576</v>
      </c>
      <c r="O400" s="27">
        <v>369</v>
      </c>
      <c r="P400" s="228">
        <f t="shared" si="27"/>
        <v>207</v>
      </c>
      <c r="Q400" s="41"/>
      <c r="R400" s="48" t="s">
        <v>56</v>
      </c>
    </row>
    <row r="401" spans="2:18" ht="15" customHeight="1" x14ac:dyDescent="0.3">
      <c r="B401" s="142">
        <f t="shared" si="23"/>
        <v>4113</v>
      </c>
      <c r="C401" s="128"/>
      <c r="D401" s="34">
        <f t="shared" si="24"/>
        <v>4100</v>
      </c>
      <c r="E401" s="144">
        <v>45651</v>
      </c>
      <c r="F401" s="37">
        <v>4113</v>
      </c>
      <c r="G401" s="145">
        <v>45652</v>
      </c>
      <c r="H401" s="76">
        <f t="shared" si="25"/>
        <v>13</v>
      </c>
      <c r="K401" s="134"/>
      <c r="L401" s="36">
        <v>45651</v>
      </c>
      <c r="M401" s="233">
        <v>0</v>
      </c>
      <c r="N401" s="232">
        <f t="shared" si="26"/>
        <v>369</v>
      </c>
      <c r="O401" s="27">
        <v>315</v>
      </c>
      <c r="P401" s="228">
        <f t="shared" si="27"/>
        <v>54</v>
      </c>
      <c r="Q401" s="41"/>
    </row>
    <row r="402" spans="2:18" ht="15" customHeight="1" x14ac:dyDescent="0.3">
      <c r="B402" s="142">
        <f t="shared" si="23"/>
        <v>4123</v>
      </c>
      <c r="C402" s="128"/>
      <c r="D402" s="34">
        <f t="shared" si="24"/>
        <v>4113</v>
      </c>
      <c r="E402" s="144">
        <v>45652</v>
      </c>
      <c r="F402" s="37">
        <v>4123</v>
      </c>
      <c r="G402" s="145">
        <v>45653</v>
      </c>
      <c r="H402" s="76">
        <f t="shared" si="25"/>
        <v>10</v>
      </c>
      <c r="K402" s="134"/>
      <c r="L402" s="36">
        <v>45652</v>
      </c>
      <c r="M402" s="233">
        <v>0</v>
      </c>
      <c r="N402" s="232">
        <f t="shared" si="26"/>
        <v>315</v>
      </c>
      <c r="O402" s="27">
        <v>225</v>
      </c>
      <c r="P402" s="228">
        <f t="shared" si="27"/>
        <v>90</v>
      </c>
      <c r="Q402" s="41"/>
    </row>
    <row r="403" spans="2:18" ht="15" customHeight="1" x14ac:dyDescent="0.3">
      <c r="B403" s="142">
        <f t="shared" si="23"/>
        <v>4134</v>
      </c>
      <c r="C403" s="128"/>
      <c r="D403" s="34">
        <f t="shared" si="24"/>
        <v>4123</v>
      </c>
      <c r="E403" s="144">
        <v>45653</v>
      </c>
      <c r="F403" s="37">
        <v>4134</v>
      </c>
      <c r="G403" s="145">
        <v>45654</v>
      </c>
      <c r="H403" s="76">
        <f t="shared" si="25"/>
        <v>11</v>
      </c>
      <c r="K403" s="134"/>
      <c r="L403" s="36">
        <v>45653</v>
      </c>
      <c r="M403" s="233">
        <v>300</v>
      </c>
      <c r="N403" s="232">
        <f t="shared" si="26"/>
        <v>225</v>
      </c>
      <c r="O403" s="27">
        <v>450</v>
      </c>
      <c r="P403" s="228">
        <f t="shared" si="27"/>
        <v>75</v>
      </c>
      <c r="Q403" s="41"/>
    </row>
    <row r="404" spans="2:18" ht="15" customHeight="1" x14ac:dyDescent="0.3">
      <c r="B404" s="142">
        <f t="shared" si="23"/>
        <v>4134</v>
      </c>
      <c r="C404" s="128"/>
      <c r="D404" s="34">
        <f t="shared" si="24"/>
        <v>4134</v>
      </c>
      <c r="E404" s="144">
        <v>45654</v>
      </c>
      <c r="F404" s="37">
        <v>4134</v>
      </c>
      <c r="G404" s="145">
        <v>45655</v>
      </c>
      <c r="H404" s="76">
        <f t="shared" si="25"/>
        <v>0</v>
      </c>
      <c r="K404" s="134"/>
      <c r="L404" s="36">
        <v>45654</v>
      </c>
      <c r="M404" s="233">
        <v>0</v>
      </c>
      <c r="N404" s="232">
        <f t="shared" si="26"/>
        <v>450</v>
      </c>
      <c r="O404" s="27">
        <v>450</v>
      </c>
      <c r="P404" s="228">
        <f t="shared" si="27"/>
        <v>0</v>
      </c>
      <c r="Q404" s="41"/>
    </row>
    <row r="405" spans="2:18" ht="15" customHeight="1" x14ac:dyDescent="0.3">
      <c r="B405" s="142">
        <f t="shared" si="23"/>
        <v>4134</v>
      </c>
      <c r="C405" s="128"/>
      <c r="D405" s="34">
        <f t="shared" si="24"/>
        <v>4134</v>
      </c>
      <c r="E405" s="144">
        <v>45655</v>
      </c>
      <c r="F405" s="37">
        <v>4134</v>
      </c>
      <c r="G405" s="145">
        <v>45656</v>
      </c>
      <c r="H405" s="76">
        <f t="shared" si="25"/>
        <v>0</v>
      </c>
      <c r="K405" s="134"/>
      <c r="L405" s="36">
        <v>45655</v>
      </c>
      <c r="M405" s="233">
        <v>0</v>
      </c>
      <c r="N405" s="232">
        <f t="shared" si="26"/>
        <v>450</v>
      </c>
      <c r="O405" s="27">
        <v>450</v>
      </c>
      <c r="P405" s="228">
        <f t="shared" si="27"/>
        <v>0</v>
      </c>
      <c r="Q405" s="41"/>
    </row>
    <row r="406" spans="2:18" ht="15" customHeight="1" x14ac:dyDescent="0.3">
      <c r="B406" s="142">
        <f t="shared" si="23"/>
        <v>4137</v>
      </c>
      <c r="C406" s="128"/>
      <c r="D406" s="34">
        <f t="shared" si="24"/>
        <v>4134</v>
      </c>
      <c r="E406" s="144">
        <v>45656</v>
      </c>
      <c r="F406" s="37">
        <v>4137</v>
      </c>
      <c r="G406" s="145">
        <v>45657</v>
      </c>
      <c r="H406" s="76">
        <f t="shared" si="25"/>
        <v>3</v>
      </c>
      <c r="K406" s="134"/>
      <c r="L406" s="36">
        <v>45656</v>
      </c>
      <c r="M406" s="233">
        <v>0</v>
      </c>
      <c r="N406" s="232">
        <f t="shared" si="26"/>
        <v>450</v>
      </c>
      <c r="O406" s="27">
        <v>432</v>
      </c>
      <c r="P406" s="228">
        <f t="shared" si="27"/>
        <v>18</v>
      </c>
      <c r="Q406" s="41"/>
    </row>
    <row r="407" spans="2:18" ht="15" customHeight="1" x14ac:dyDescent="0.3">
      <c r="B407" s="142">
        <f t="shared" si="23"/>
        <v>4144</v>
      </c>
      <c r="C407" s="128"/>
      <c r="D407" s="34">
        <f t="shared" si="24"/>
        <v>4137</v>
      </c>
      <c r="E407" s="144">
        <v>45657</v>
      </c>
      <c r="F407" s="37">
        <v>4144</v>
      </c>
      <c r="G407" s="145">
        <v>45658</v>
      </c>
      <c r="H407" s="76">
        <f t="shared" si="25"/>
        <v>7</v>
      </c>
      <c r="K407" s="134"/>
      <c r="L407" s="36">
        <v>45657</v>
      </c>
      <c r="M407" s="233">
        <v>0</v>
      </c>
      <c r="N407" s="232">
        <f t="shared" si="26"/>
        <v>432</v>
      </c>
      <c r="O407" s="27">
        <v>378</v>
      </c>
      <c r="P407" s="228">
        <f t="shared" si="27"/>
        <v>54</v>
      </c>
      <c r="Q407" s="41"/>
      <c r="R407" s="48" t="s">
        <v>56</v>
      </c>
    </row>
    <row r="408" spans="2:18" ht="15" customHeight="1" x14ac:dyDescent="0.3">
      <c r="B408" s="142">
        <f t="shared" si="23"/>
        <v>4149</v>
      </c>
      <c r="C408" s="128"/>
      <c r="D408" s="34">
        <f t="shared" si="24"/>
        <v>4144</v>
      </c>
      <c r="E408" s="144">
        <v>45658</v>
      </c>
      <c r="F408" s="37">
        <v>4149</v>
      </c>
      <c r="G408" s="145">
        <v>45659</v>
      </c>
      <c r="H408" s="76">
        <f t="shared" si="25"/>
        <v>5</v>
      </c>
      <c r="K408" s="134"/>
      <c r="L408" s="36">
        <v>45658</v>
      </c>
      <c r="M408" s="233">
        <v>0</v>
      </c>
      <c r="N408" s="232">
        <f t="shared" si="26"/>
        <v>378</v>
      </c>
      <c r="O408" s="27">
        <v>333</v>
      </c>
      <c r="P408" s="228">
        <f t="shared" si="27"/>
        <v>45</v>
      </c>
      <c r="Q408" s="41"/>
    </row>
    <row r="409" spans="2:18" ht="15" customHeight="1" x14ac:dyDescent="0.3">
      <c r="B409" s="142">
        <f t="shared" si="23"/>
        <v>4173</v>
      </c>
      <c r="C409" s="128"/>
      <c r="D409" s="34">
        <f t="shared" si="24"/>
        <v>4149</v>
      </c>
      <c r="E409" s="144">
        <v>45659</v>
      </c>
      <c r="F409" s="37">
        <v>4173</v>
      </c>
      <c r="G409" s="145">
        <v>45660</v>
      </c>
      <c r="H409" s="76">
        <f t="shared" si="25"/>
        <v>24</v>
      </c>
      <c r="K409" s="134"/>
      <c r="L409" s="36">
        <v>45659</v>
      </c>
      <c r="M409" s="233">
        <v>0</v>
      </c>
      <c r="N409" s="232">
        <f t="shared" si="26"/>
        <v>333</v>
      </c>
      <c r="O409" s="27">
        <v>126</v>
      </c>
      <c r="P409" s="228">
        <f t="shared" si="27"/>
        <v>207</v>
      </c>
      <c r="Q409" s="41"/>
    </row>
    <row r="410" spans="2:18" ht="15" customHeight="1" x14ac:dyDescent="0.3">
      <c r="B410" s="142">
        <f t="shared" si="23"/>
        <v>4194</v>
      </c>
      <c r="C410" s="128"/>
      <c r="D410" s="34">
        <f t="shared" si="24"/>
        <v>4173</v>
      </c>
      <c r="E410" s="144">
        <v>45660</v>
      </c>
      <c r="F410" s="37">
        <v>4194</v>
      </c>
      <c r="G410" s="145">
        <v>45661</v>
      </c>
      <c r="H410" s="76">
        <f t="shared" si="25"/>
        <v>21</v>
      </c>
      <c r="K410" s="134"/>
      <c r="L410" s="36">
        <v>45660</v>
      </c>
      <c r="M410" s="233">
        <v>412</v>
      </c>
      <c r="N410" s="232">
        <f t="shared" si="26"/>
        <v>126</v>
      </c>
      <c r="O410" s="27">
        <v>315</v>
      </c>
      <c r="P410" s="228">
        <f t="shared" si="27"/>
        <v>223</v>
      </c>
      <c r="Q410" s="41"/>
    </row>
    <row r="411" spans="2:18" ht="15" customHeight="1" x14ac:dyDescent="0.3">
      <c r="B411" s="142">
        <f t="shared" si="23"/>
        <v>4218</v>
      </c>
      <c r="C411" s="128"/>
      <c r="D411" s="34">
        <f t="shared" si="24"/>
        <v>4194</v>
      </c>
      <c r="E411" s="144">
        <v>45661</v>
      </c>
      <c r="F411" s="37">
        <v>4218</v>
      </c>
      <c r="G411" s="145">
        <v>45662</v>
      </c>
      <c r="H411" s="76">
        <f t="shared" si="25"/>
        <v>24</v>
      </c>
      <c r="K411" s="134"/>
      <c r="L411" s="36">
        <v>45661</v>
      </c>
      <c r="M411" s="233">
        <v>0</v>
      </c>
      <c r="N411" s="232">
        <f t="shared" si="26"/>
        <v>315</v>
      </c>
      <c r="O411" s="27">
        <v>144</v>
      </c>
      <c r="P411" s="228">
        <f t="shared" si="27"/>
        <v>171</v>
      </c>
      <c r="Q411" s="41"/>
    </row>
    <row r="412" spans="2:18" ht="15" customHeight="1" x14ac:dyDescent="0.3">
      <c r="B412" s="142">
        <f t="shared" si="23"/>
        <v>4233</v>
      </c>
      <c r="C412" s="128"/>
      <c r="D412" s="34">
        <f t="shared" si="24"/>
        <v>4218</v>
      </c>
      <c r="E412" s="144">
        <v>45662</v>
      </c>
      <c r="F412" s="37">
        <v>4233</v>
      </c>
      <c r="G412" s="145">
        <v>45663</v>
      </c>
      <c r="H412" s="76">
        <f t="shared" si="25"/>
        <v>15</v>
      </c>
      <c r="K412" s="134"/>
      <c r="L412" s="36">
        <v>45662</v>
      </c>
      <c r="M412" s="233">
        <v>0</v>
      </c>
      <c r="N412" s="232">
        <f t="shared" si="26"/>
        <v>144</v>
      </c>
      <c r="O412" s="27">
        <v>9</v>
      </c>
      <c r="P412" s="228">
        <f t="shared" si="27"/>
        <v>135</v>
      </c>
      <c r="Q412" s="41"/>
    </row>
    <row r="413" spans="2:18" ht="15" customHeight="1" x14ac:dyDescent="0.3">
      <c r="B413" s="142">
        <f t="shared" si="23"/>
        <v>4256</v>
      </c>
      <c r="C413" s="128"/>
      <c r="D413" s="34">
        <f t="shared" si="24"/>
        <v>4233</v>
      </c>
      <c r="E413" s="144">
        <v>45663</v>
      </c>
      <c r="F413" s="37">
        <v>4256</v>
      </c>
      <c r="G413" s="145">
        <v>45664</v>
      </c>
      <c r="H413" s="76">
        <f t="shared" si="25"/>
        <v>23</v>
      </c>
      <c r="K413" s="134"/>
      <c r="L413" s="36">
        <v>45663</v>
      </c>
      <c r="M413" s="233">
        <v>600</v>
      </c>
      <c r="N413" s="232">
        <f t="shared" si="26"/>
        <v>9</v>
      </c>
      <c r="O413" s="27">
        <v>387</v>
      </c>
      <c r="P413" s="228">
        <f t="shared" si="27"/>
        <v>222</v>
      </c>
      <c r="Q413" s="41"/>
      <c r="R413" s="48" t="s">
        <v>1491</v>
      </c>
    </row>
    <row r="414" spans="2:18" ht="15" customHeight="1" x14ac:dyDescent="0.3">
      <c r="B414" s="142">
        <f t="shared" si="23"/>
        <v>4264</v>
      </c>
      <c r="C414" s="128"/>
      <c r="D414" s="34">
        <f t="shared" si="24"/>
        <v>4256</v>
      </c>
      <c r="E414" s="144">
        <v>45664</v>
      </c>
      <c r="F414" s="37">
        <v>4264</v>
      </c>
      <c r="G414" s="145">
        <v>45665</v>
      </c>
      <c r="H414" s="76">
        <f t="shared" si="25"/>
        <v>8</v>
      </c>
      <c r="K414" s="134"/>
      <c r="L414" s="36">
        <v>45664</v>
      </c>
      <c r="M414" s="233">
        <v>0</v>
      </c>
      <c r="N414" s="232">
        <f t="shared" si="26"/>
        <v>387</v>
      </c>
      <c r="O414" s="27">
        <v>342</v>
      </c>
      <c r="P414" s="228">
        <f t="shared" si="27"/>
        <v>45</v>
      </c>
      <c r="Q414" s="41"/>
    </row>
    <row r="415" spans="2:18" ht="15" customHeight="1" x14ac:dyDescent="0.3">
      <c r="B415" s="142">
        <f t="shared" si="23"/>
        <v>4264</v>
      </c>
      <c r="C415" s="128"/>
      <c r="D415" s="34">
        <f t="shared" si="24"/>
        <v>4264</v>
      </c>
      <c r="E415" s="144">
        <v>45665</v>
      </c>
      <c r="F415" s="37">
        <v>4264</v>
      </c>
      <c r="G415" s="145">
        <v>45666</v>
      </c>
      <c r="H415" s="76">
        <f t="shared" si="25"/>
        <v>0</v>
      </c>
      <c r="K415" s="134"/>
      <c r="L415" s="36">
        <v>45665</v>
      </c>
      <c r="M415" s="233">
        <v>0</v>
      </c>
      <c r="N415" s="232">
        <f t="shared" si="26"/>
        <v>342</v>
      </c>
      <c r="O415" s="27">
        <v>315</v>
      </c>
      <c r="P415" s="228">
        <f t="shared" si="27"/>
        <v>27</v>
      </c>
      <c r="Q415" s="41"/>
    </row>
    <row r="416" spans="2:18" ht="15" customHeight="1" x14ac:dyDescent="0.3">
      <c r="B416" s="142">
        <f t="shared" si="23"/>
        <v>4264</v>
      </c>
      <c r="C416" s="128"/>
      <c r="D416" s="34">
        <f t="shared" si="24"/>
        <v>4264</v>
      </c>
      <c r="E416" s="144">
        <v>45666</v>
      </c>
      <c r="F416" s="37">
        <v>4264</v>
      </c>
      <c r="G416" s="145">
        <v>45667</v>
      </c>
      <c r="H416" s="76">
        <f t="shared" si="25"/>
        <v>0</v>
      </c>
      <c r="K416" s="134"/>
      <c r="L416" s="36">
        <v>45666</v>
      </c>
      <c r="M416" s="233">
        <v>0</v>
      </c>
      <c r="N416" s="232">
        <f t="shared" si="26"/>
        <v>315</v>
      </c>
      <c r="O416" s="27">
        <v>270</v>
      </c>
      <c r="P416" s="228">
        <f t="shared" si="27"/>
        <v>45</v>
      </c>
      <c r="Q416" s="41"/>
    </row>
    <row r="417" spans="2:17" ht="15" customHeight="1" x14ac:dyDescent="0.3">
      <c r="B417" s="142">
        <f t="shared" si="23"/>
        <v>4264</v>
      </c>
      <c r="C417" s="128"/>
      <c r="D417" s="34">
        <f t="shared" si="24"/>
        <v>4264</v>
      </c>
      <c r="E417" s="144">
        <v>45667</v>
      </c>
      <c r="F417" s="37">
        <v>4264</v>
      </c>
      <c r="G417" s="145">
        <v>45668</v>
      </c>
      <c r="H417" s="76">
        <f t="shared" si="25"/>
        <v>0</v>
      </c>
      <c r="K417" s="134"/>
      <c r="L417" s="36">
        <v>45667</v>
      </c>
      <c r="M417" s="233">
        <v>0</v>
      </c>
      <c r="N417" s="232">
        <f t="shared" si="26"/>
        <v>270</v>
      </c>
      <c r="O417" s="27">
        <v>270</v>
      </c>
      <c r="P417" s="228">
        <f t="shared" si="27"/>
        <v>0</v>
      </c>
      <c r="Q417" s="41"/>
    </row>
    <row r="418" spans="2:17" ht="15" customHeight="1" x14ac:dyDescent="0.3">
      <c r="B418" s="142">
        <f t="shared" si="23"/>
        <v>4264</v>
      </c>
      <c r="C418" s="128"/>
      <c r="D418" s="34">
        <f t="shared" si="24"/>
        <v>4264</v>
      </c>
      <c r="E418" s="144">
        <v>45668</v>
      </c>
      <c r="F418" s="37">
        <v>4264</v>
      </c>
      <c r="G418" s="145">
        <v>45669</v>
      </c>
      <c r="H418" s="76">
        <f t="shared" si="25"/>
        <v>0</v>
      </c>
      <c r="K418" s="134"/>
      <c r="L418" s="36">
        <v>45668</v>
      </c>
      <c r="M418" s="233">
        <v>250</v>
      </c>
      <c r="N418" s="232">
        <f t="shared" si="26"/>
        <v>270</v>
      </c>
      <c r="O418" s="27">
        <v>432</v>
      </c>
      <c r="P418" s="228">
        <f t="shared" si="27"/>
        <v>88</v>
      </c>
      <c r="Q418" s="41"/>
    </row>
    <row r="419" spans="2:17" ht="15" customHeight="1" x14ac:dyDescent="0.3">
      <c r="B419" s="142">
        <f t="shared" si="23"/>
        <v>4264</v>
      </c>
      <c r="C419" s="128"/>
      <c r="D419" s="34">
        <f t="shared" si="24"/>
        <v>4264</v>
      </c>
      <c r="E419" s="144">
        <v>45669</v>
      </c>
      <c r="F419" s="37">
        <v>4264</v>
      </c>
      <c r="G419" s="145">
        <v>45670</v>
      </c>
      <c r="H419" s="76">
        <f t="shared" si="25"/>
        <v>0</v>
      </c>
      <c r="K419" s="134"/>
      <c r="L419" s="36">
        <v>45669</v>
      </c>
      <c r="M419" s="233">
        <v>0</v>
      </c>
      <c r="N419" s="232">
        <f t="shared" si="26"/>
        <v>432</v>
      </c>
      <c r="O419" s="27">
        <v>405</v>
      </c>
      <c r="P419" s="228">
        <f t="shared" si="27"/>
        <v>27</v>
      </c>
      <c r="Q419" s="41"/>
    </row>
    <row r="420" spans="2:17" ht="15" customHeight="1" x14ac:dyDescent="0.3">
      <c r="B420" s="142">
        <f t="shared" si="23"/>
        <v>4264</v>
      </c>
      <c r="C420" s="128"/>
      <c r="D420" s="34">
        <f t="shared" si="24"/>
        <v>4264</v>
      </c>
      <c r="E420" s="144">
        <v>45670</v>
      </c>
      <c r="F420" s="37">
        <v>4264</v>
      </c>
      <c r="G420" s="145">
        <v>45671</v>
      </c>
      <c r="H420" s="76">
        <f t="shared" si="25"/>
        <v>0</v>
      </c>
      <c r="K420" s="134"/>
      <c r="L420" s="36">
        <v>45670</v>
      </c>
      <c r="M420" s="233">
        <v>0</v>
      </c>
      <c r="N420" s="232">
        <f t="shared" si="26"/>
        <v>405</v>
      </c>
      <c r="O420" s="27">
        <v>396</v>
      </c>
      <c r="P420" s="228">
        <f t="shared" si="27"/>
        <v>9</v>
      </c>
      <c r="Q420" s="41"/>
    </row>
    <row r="421" spans="2:17" ht="15" customHeight="1" x14ac:dyDescent="0.3">
      <c r="B421" s="142">
        <f t="shared" si="23"/>
        <v>4264</v>
      </c>
      <c r="C421" s="128"/>
      <c r="D421" s="34">
        <f t="shared" si="24"/>
        <v>4264</v>
      </c>
      <c r="E421" s="144">
        <v>45671</v>
      </c>
      <c r="F421" s="37">
        <v>4264</v>
      </c>
      <c r="G421" s="145">
        <v>45672</v>
      </c>
      <c r="H421" s="76">
        <f t="shared" si="25"/>
        <v>0</v>
      </c>
      <c r="K421" s="134"/>
      <c r="L421" s="36">
        <v>45671</v>
      </c>
      <c r="M421" s="233">
        <v>0</v>
      </c>
      <c r="N421" s="232">
        <f t="shared" si="26"/>
        <v>396</v>
      </c>
      <c r="O421" s="27">
        <v>396</v>
      </c>
      <c r="P421" s="228">
        <f t="shared" si="27"/>
        <v>0</v>
      </c>
      <c r="Q421" s="41"/>
    </row>
    <row r="422" spans="2:17" ht="15" customHeight="1" x14ac:dyDescent="0.3">
      <c r="B422" s="142">
        <f t="shared" si="23"/>
        <v>4264</v>
      </c>
      <c r="C422" s="128"/>
      <c r="D422" s="34">
        <f t="shared" si="24"/>
        <v>4264</v>
      </c>
      <c r="E422" s="144">
        <v>45672</v>
      </c>
      <c r="F422" s="37">
        <v>4264</v>
      </c>
      <c r="G422" s="145">
        <v>45673</v>
      </c>
      <c r="H422" s="76">
        <f t="shared" si="25"/>
        <v>0</v>
      </c>
      <c r="K422" s="134"/>
      <c r="L422" s="36">
        <v>45672</v>
      </c>
      <c r="M422" s="233">
        <v>0</v>
      </c>
      <c r="N422" s="232">
        <f t="shared" si="26"/>
        <v>396</v>
      </c>
      <c r="O422" s="27">
        <v>378</v>
      </c>
      <c r="P422" s="228">
        <f t="shared" si="27"/>
        <v>18</v>
      </c>
      <c r="Q422" s="41"/>
    </row>
    <row r="423" spans="2:17" ht="15" customHeight="1" x14ac:dyDescent="0.3">
      <c r="B423" s="142">
        <f t="shared" si="23"/>
        <v>4264</v>
      </c>
      <c r="C423" s="128"/>
      <c r="D423" s="34">
        <f t="shared" si="24"/>
        <v>4264</v>
      </c>
      <c r="E423" s="144">
        <v>45673</v>
      </c>
      <c r="F423" s="37">
        <v>4264</v>
      </c>
      <c r="G423" s="145">
        <v>45674</v>
      </c>
      <c r="H423" s="76">
        <f t="shared" si="25"/>
        <v>0</v>
      </c>
      <c r="K423" s="134"/>
      <c r="L423" s="36">
        <v>45673</v>
      </c>
      <c r="M423" s="233">
        <v>0</v>
      </c>
      <c r="N423" s="232">
        <f t="shared" si="26"/>
        <v>378</v>
      </c>
      <c r="O423" s="27">
        <v>351</v>
      </c>
      <c r="P423" s="228">
        <f t="shared" si="27"/>
        <v>27</v>
      </c>
      <c r="Q423" s="41"/>
    </row>
    <row r="424" spans="2:17" ht="15" customHeight="1" x14ac:dyDescent="0.3">
      <c r="B424" s="142">
        <f t="shared" si="23"/>
        <v>4264</v>
      </c>
      <c r="C424" s="128"/>
      <c r="D424" s="34">
        <f t="shared" si="24"/>
        <v>4264</v>
      </c>
      <c r="E424" s="144">
        <v>45674</v>
      </c>
      <c r="F424" s="37">
        <v>4264</v>
      </c>
      <c r="G424" s="145">
        <v>45675</v>
      </c>
      <c r="H424" s="76">
        <f t="shared" si="25"/>
        <v>0</v>
      </c>
      <c r="K424" s="134"/>
      <c r="L424" s="36">
        <v>45674</v>
      </c>
      <c r="M424" s="233">
        <v>0</v>
      </c>
      <c r="N424" s="232">
        <f t="shared" si="26"/>
        <v>351</v>
      </c>
      <c r="O424" s="27">
        <v>306</v>
      </c>
      <c r="P424" s="228">
        <f t="shared" si="27"/>
        <v>45</v>
      </c>
      <c r="Q424" s="41"/>
    </row>
    <row r="425" spans="2:17" ht="15" customHeight="1" x14ac:dyDescent="0.3">
      <c r="B425" s="142">
        <f t="shared" si="23"/>
        <v>4265</v>
      </c>
      <c r="C425" s="128"/>
      <c r="D425" s="34">
        <f t="shared" si="24"/>
        <v>4264</v>
      </c>
      <c r="E425" s="144">
        <v>45675</v>
      </c>
      <c r="F425" s="37">
        <v>4265</v>
      </c>
      <c r="G425" s="145">
        <v>45676</v>
      </c>
      <c r="H425" s="76">
        <f t="shared" si="25"/>
        <v>1</v>
      </c>
      <c r="K425" s="134"/>
      <c r="L425" s="36">
        <v>45675</v>
      </c>
      <c r="M425" s="233">
        <v>120</v>
      </c>
      <c r="N425" s="232">
        <f t="shared" si="26"/>
        <v>306</v>
      </c>
      <c r="O425" s="27">
        <v>342</v>
      </c>
      <c r="P425" s="228">
        <f t="shared" si="27"/>
        <v>84</v>
      </c>
      <c r="Q425" s="41"/>
    </row>
    <row r="426" spans="2:17" ht="15" customHeight="1" x14ac:dyDescent="0.3">
      <c r="B426" s="142">
        <f t="shared" si="23"/>
        <v>4265</v>
      </c>
      <c r="C426" s="128"/>
      <c r="D426" s="34">
        <f t="shared" si="24"/>
        <v>4265</v>
      </c>
      <c r="E426" s="144">
        <v>45676</v>
      </c>
      <c r="F426" s="37">
        <v>4265</v>
      </c>
      <c r="G426" s="145">
        <v>45677</v>
      </c>
      <c r="H426" s="76">
        <f t="shared" si="25"/>
        <v>0</v>
      </c>
      <c r="K426" s="134"/>
      <c r="L426" s="36">
        <v>45676</v>
      </c>
      <c r="M426" s="233">
        <v>0</v>
      </c>
      <c r="N426" s="232">
        <f t="shared" si="26"/>
        <v>342</v>
      </c>
      <c r="O426" s="27">
        <v>315</v>
      </c>
      <c r="P426" s="228">
        <f t="shared" si="27"/>
        <v>27</v>
      </c>
      <c r="Q426" s="41"/>
    </row>
    <row r="427" spans="2:17" ht="15" customHeight="1" x14ac:dyDescent="0.3">
      <c r="B427" s="142">
        <f t="shared" si="23"/>
        <v>4265</v>
      </c>
      <c r="C427" s="128"/>
      <c r="D427" s="34">
        <f t="shared" si="24"/>
        <v>4265</v>
      </c>
      <c r="E427" s="144">
        <v>45677</v>
      </c>
      <c r="F427" s="37">
        <v>4265</v>
      </c>
      <c r="G427" s="145">
        <v>45678</v>
      </c>
      <c r="H427" s="76">
        <f t="shared" si="25"/>
        <v>0</v>
      </c>
      <c r="K427" s="134"/>
      <c r="L427" s="36">
        <v>45677</v>
      </c>
      <c r="M427" s="233">
        <v>120</v>
      </c>
      <c r="N427" s="232">
        <f t="shared" si="26"/>
        <v>315</v>
      </c>
      <c r="O427" s="27">
        <v>405</v>
      </c>
      <c r="P427" s="228">
        <f t="shared" si="27"/>
        <v>30</v>
      </c>
      <c r="Q427" s="41"/>
    </row>
    <row r="428" spans="2:17" ht="15" customHeight="1" x14ac:dyDescent="0.3">
      <c r="B428" s="142">
        <f t="shared" si="23"/>
        <v>4265</v>
      </c>
      <c r="C428" s="128"/>
      <c r="D428" s="34">
        <f t="shared" si="24"/>
        <v>4265</v>
      </c>
      <c r="E428" s="144">
        <v>45678</v>
      </c>
      <c r="F428" s="37">
        <v>4265</v>
      </c>
      <c r="G428" s="145">
        <v>45679</v>
      </c>
      <c r="H428" s="76">
        <f t="shared" si="25"/>
        <v>0</v>
      </c>
      <c r="K428" s="134"/>
      <c r="L428" s="36">
        <v>45678</v>
      </c>
      <c r="M428" s="233">
        <v>0</v>
      </c>
      <c r="N428" s="232">
        <f t="shared" si="26"/>
        <v>405</v>
      </c>
      <c r="O428" s="27">
        <v>378</v>
      </c>
      <c r="P428" s="228">
        <f t="shared" si="27"/>
        <v>27</v>
      </c>
      <c r="Q428" s="41"/>
    </row>
    <row r="429" spans="2:17" ht="15" customHeight="1" x14ac:dyDescent="0.3">
      <c r="B429" s="142">
        <f t="shared" si="23"/>
        <v>4265</v>
      </c>
      <c r="C429" s="128"/>
      <c r="D429" s="34">
        <f t="shared" si="24"/>
        <v>4265</v>
      </c>
      <c r="E429" s="144">
        <v>45679</v>
      </c>
      <c r="F429" s="37">
        <v>4265</v>
      </c>
      <c r="G429" s="145">
        <v>45680</v>
      </c>
      <c r="H429" s="76">
        <f t="shared" si="25"/>
        <v>0</v>
      </c>
      <c r="K429" s="134"/>
      <c r="L429" s="36">
        <v>45679</v>
      </c>
      <c r="M429" s="233">
        <v>0</v>
      </c>
      <c r="N429" s="232">
        <f t="shared" si="26"/>
        <v>378</v>
      </c>
      <c r="O429" s="27">
        <v>324</v>
      </c>
      <c r="P429" s="228">
        <f t="shared" si="27"/>
        <v>54</v>
      </c>
      <c r="Q429" s="41"/>
    </row>
    <row r="430" spans="2:17" ht="15" customHeight="1" x14ac:dyDescent="0.3">
      <c r="B430" s="142">
        <f t="shared" si="23"/>
        <v>4265</v>
      </c>
      <c r="C430" s="128"/>
      <c r="D430" s="34">
        <f t="shared" si="24"/>
        <v>4265</v>
      </c>
      <c r="E430" s="144">
        <v>45680</v>
      </c>
      <c r="F430" s="37">
        <v>4265</v>
      </c>
      <c r="G430" s="145">
        <v>45681</v>
      </c>
      <c r="H430" s="76">
        <f t="shared" si="25"/>
        <v>0</v>
      </c>
      <c r="K430" s="134"/>
      <c r="L430" s="36">
        <v>45680</v>
      </c>
      <c r="M430" s="233">
        <v>0</v>
      </c>
      <c r="N430" s="232">
        <f t="shared" si="26"/>
        <v>324</v>
      </c>
      <c r="O430" s="27">
        <v>324</v>
      </c>
      <c r="P430" s="228">
        <f t="shared" si="27"/>
        <v>0</v>
      </c>
      <c r="Q430" s="41"/>
    </row>
    <row r="431" spans="2:17" ht="15" customHeight="1" x14ac:dyDescent="0.3">
      <c r="B431" s="142">
        <f t="shared" si="23"/>
        <v>4265</v>
      </c>
      <c r="C431" s="128"/>
      <c r="D431" s="34">
        <f t="shared" si="24"/>
        <v>4265</v>
      </c>
      <c r="E431" s="144">
        <v>45681</v>
      </c>
      <c r="F431" s="37">
        <v>4265</v>
      </c>
      <c r="G431" s="145">
        <v>45682</v>
      </c>
      <c r="H431" s="76">
        <f t="shared" si="25"/>
        <v>0</v>
      </c>
      <c r="K431" s="134"/>
      <c r="L431" s="36">
        <v>45681</v>
      </c>
      <c r="M431" s="233">
        <v>0</v>
      </c>
      <c r="N431" s="232">
        <f t="shared" si="26"/>
        <v>324</v>
      </c>
      <c r="O431" s="27">
        <v>324</v>
      </c>
      <c r="P431" s="228">
        <f t="shared" si="27"/>
        <v>0</v>
      </c>
      <c r="Q431" s="41"/>
    </row>
    <row r="432" spans="2:17" ht="15" customHeight="1" x14ac:dyDescent="0.3">
      <c r="B432" s="142">
        <f t="shared" si="23"/>
        <v>4265</v>
      </c>
      <c r="C432" s="128"/>
      <c r="D432" s="34">
        <f t="shared" si="24"/>
        <v>4265</v>
      </c>
      <c r="E432" s="144">
        <v>45682</v>
      </c>
      <c r="F432" s="37">
        <v>4265</v>
      </c>
      <c r="G432" s="145">
        <v>45683</v>
      </c>
      <c r="H432" s="76">
        <f t="shared" si="25"/>
        <v>0</v>
      </c>
      <c r="K432" s="134"/>
      <c r="L432" s="36">
        <v>45682</v>
      </c>
      <c r="M432" s="233">
        <v>0</v>
      </c>
      <c r="N432" s="232">
        <f t="shared" si="26"/>
        <v>324</v>
      </c>
      <c r="O432" s="27">
        <v>324</v>
      </c>
      <c r="P432" s="228">
        <f t="shared" si="27"/>
        <v>0</v>
      </c>
      <c r="Q432" s="41"/>
    </row>
    <row r="433" spans="2:18" ht="15" customHeight="1" x14ac:dyDescent="0.3">
      <c r="B433" s="142">
        <f t="shared" si="23"/>
        <v>4265</v>
      </c>
      <c r="C433" s="128"/>
      <c r="D433" s="34">
        <f t="shared" si="24"/>
        <v>4265</v>
      </c>
      <c r="E433" s="144">
        <v>45683</v>
      </c>
      <c r="F433" s="37">
        <v>4265</v>
      </c>
      <c r="G433" s="145">
        <v>45684</v>
      </c>
      <c r="H433" s="76">
        <f t="shared" si="25"/>
        <v>0</v>
      </c>
      <c r="K433" s="134"/>
      <c r="L433" s="36">
        <v>45683</v>
      </c>
      <c r="M433" s="233">
        <v>0</v>
      </c>
      <c r="N433" s="232">
        <f t="shared" si="26"/>
        <v>324</v>
      </c>
      <c r="O433" s="27">
        <v>324</v>
      </c>
      <c r="P433" s="228">
        <f t="shared" si="27"/>
        <v>0</v>
      </c>
      <c r="Q433" s="41"/>
    </row>
    <row r="434" spans="2:18" ht="15" customHeight="1" x14ac:dyDescent="0.3">
      <c r="B434" s="142">
        <f t="shared" si="23"/>
        <v>4270</v>
      </c>
      <c r="C434" s="128"/>
      <c r="D434" s="34">
        <f t="shared" si="24"/>
        <v>4265</v>
      </c>
      <c r="E434" s="144">
        <v>45684</v>
      </c>
      <c r="F434" s="37">
        <v>4270</v>
      </c>
      <c r="G434" s="145">
        <v>45685</v>
      </c>
      <c r="H434" s="76">
        <f t="shared" si="25"/>
        <v>5</v>
      </c>
      <c r="K434" s="134"/>
      <c r="L434" s="36">
        <v>45684</v>
      </c>
      <c r="M434" s="233">
        <v>0</v>
      </c>
      <c r="N434" s="232">
        <f t="shared" si="26"/>
        <v>324</v>
      </c>
      <c r="O434" s="27">
        <v>252</v>
      </c>
      <c r="P434" s="228">
        <f t="shared" si="27"/>
        <v>72</v>
      </c>
      <c r="Q434" s="41"/>
    </row>
    <row r="435" spans="2:18" ht="15" customHeight="1" x14ac:dyDescent="0.3">
      <c r="B435" s="142">
        <f t="shared" si="23"/>
        <v>4270</v>
      </c>
      <c r="C435" s="128"/>
      <c r="D435" s="34">
        <f t="shared" si="24"/>
        <v>4270</v>
      </c>
      <c r="E435" s="144">
        <v>45685</v>
      </c>
      <c r="F435" s="37">
        <v>4270</v>
      </c>
      <c r="G435" s="145">
        <v>45686</v>
      </c>
      <c r="H435" s="76">
        <f t="shared" si="25"/>
        <v>0</v>
      </c>
      <c r="K435" s="134"/>
      <c r="L435" s="36">
        <v>45685</v>
      </c>
      <c r="M435" s="233">
        <v>0</v>
      </c>
      <c r="N435" s="232">
        <f t="shared" si="26"/>
        <v>252</v>
      </c>
      <c r="O435" s="27">
        <v>252</v>
      </c>
      <c r="P435" s="228">
        <f t="shared" si="27"/>
        <v>0</v>
      </c>
      <c r="Q435" s="41"/>
    </row>
    <row r="436" spans="2:18" ht="15" customHeight="1" x14ac:dyDescent="0.3">
      <c r="B436" s="142">
        <f t="shared" si="23"/>
        <v>4270</v>
      </c>
      <c r="C436" s="128"/>
      <c r="D436" s="34">
        <f t="shared" si="24"/>
        <v>4270</v>
      </c>
      <c r="E436" s="144">
        <v>45686</v>
      </c>
      <c r="F436" s="37">
        <v>4270</v>
      </c>
      <c r="G436" s="145">
        <v>45687</v>
      </c>
      <c r="H436" s="76">
        <f t="shared" si="25"/>
        <v>0</v>
      </c>
      <c r="K436" s="134"/>
      <c r="L436" s="36">
        <v>45686</v>
      </c>
      <c r="M436" s="233">
        <v>0</v>
      </c>
      <c r="N436" s="232">
        <f t="shared" si="26"/>
        <v>252</v>
      </c>
      <c r="O436" s="27">
        <v>252</v>
      </c>
      <c r="P436" s="228">
        <f t="shared" si="27"/>
        <v>0</v>
      </c>
      <c r="Q436" s="41"/>
    </row>
    <row r="437" spans="2:18" ht="15" customHeight="1" x14ac:dyDescent="0.3">
      <c r="B437" s="142">
        <f t="shared" si="23"/>
        <v>4270</v>
      </c>
      <c r="C437" s="128"/>
      <c r="D437" s="34">
        <f t="shared" si="24"/>
        <v>4270</v>
      </c>
      <c r="E437" s="144">
        <v>45687</v>
      </c>
      <c r="F437" s="37">
        <v>4270</v>
      </c>
      <c r="G437" s="145">
        <v>45688</v>
      </c>
      <c r="H437" s="76">
        <f t="shared" si="25"/>
        <v>0</v>
      </c>
      <c r="K437" s="134"/>
      <c r="L437" s="36">
        <v>45687</v>
      </c>
      <c r="M437" s="233">
        <v>0</v>
      </c>
      <c r="N437" s="232">
        <f t="shared" si="26"/>
        <v>252</v>
      </c>
      <c r="O437" s="27">
        <v>252</v>
      </c>
      <c r="P437" s="228">
        <f t="shared" si="27"/>
        <v>0</v>
      </c>
      <c r="Q437" s="41"/>
    </row>
    <row r="438" spans="2:18" ht="15" customHeight="1" x14ac:dyDescent="0.3">
      <c r="B438" s="142">
        <f t="shared" si="23"/>
        <v>4270</v>
      </c>
      <c r="C438" s="128"/>
      <c r="D438" s="34">
        <f t="shared" si="24"/>
        <v>4270</v>
      </c>
      <c r="E438" s="144">
        <v>45688</v>
      </c>
      <c r="F438" s="37">
        <v>4270</v>
      </c>
      <c r="G438" s="145">
        <v>45689</v>
      </c>
      <c r="H438" s="76">
        <f t="shared" si="25"/>
        <v>0</v>
      </c>
      <c r="K438" s="134"/>
      <c r="L438" s="36">
        <v>45688</v>
      </c>
      <c r="M438" s="233">
        <v>0</v>
      </c>
      <c r="N438" s="232">
        <f t="shared" si="26"/>
        <v>252</v>
      </c>
      <c r="O438" s="27">
        <v>252</v>
      </c>
      <c r="P438" s="228">
        <f t="shared" si="27"/>
        <v>0</v>
      </c>
      <c r="Q438" s="41"/>
      <c r="R438" s="48">
        <f>SUM(P408:P438)</f>
        <v>1628</v>
      </c>
    </row>
    <row r="439" spans="2:18" ht="15" customHeight="1" x14ac:dyDescent="0.3">
      <c r="B439" s="142">
        <f t="shared" ref="B439:B487" si="28">F439</f>
        <v>4270</v>
      </c>
      <c r="C439" s="128"/>
      <c r="D439" s="34">
        <f t="shared" ref="D439:D487" si="29">F438</f>
        <v>4270</v>
      </c>
      <c r="E439" s="144">
        <v>45689</v>
      </c>
      <c r="F439" s="37">
        <v>4270</v>
      </c>
      <c r="G439" s="145">
        <v>45690</v>
      </c>
      <c r="H439" s="76">
        <f t="shared" ref="H439:H487" si="30">F439-D439</f>
        <v>0</v>
      </c>
      <c r="K439" s="134"/>
      <c r="L439" s="36">
        <v>45689</v>
      </c>
      <c r="M439" s="233">
        <v>0</v>
      </c>
      <c r="N439" s="232">
        <f t="shared" ref="N439:N487" si="31">(O438)</f>
        <v>252</v>
      </c>
      <c r="O439" s="27">
        <v>252</v>
      </c>
      <c r="P439" s="228">
        <f t="shared" ref="P439:P487" si="32">M439+N439-O439</f>
        <v>0</v>
      </c>
      <c r="Q439" s="41"/>
    </row>
    <row r="440" spans="2:18" ht="15" customHeight="1" x14ac:dyDescent="0.3">
      <c r="B440" s="142">
        <f t="shared" si="28"/>
        <v>4270</v>
      </c>
      <c r="C440" s="128"/>
      <c r="D440" s="34">
        <f t="shared" si="29"/>
        <v>4270</v>
      </c>
      <c r="E440" s="144">
        <v>45690</v>
      </c>
      <c r="F440" s="37">
        <v>4270</v>
      </c>
      <c r="G440" s="145">
        <v>45691</v>
      </c>
      <c r="H440" s="76">
        <f t="shared" si="30"/>
        <v>0</v>
      </c>
      <c r="K440" s="134"/>
      <c r="L440" s="36">
        <v>45690</v>
      </c>
      <c r="M440" s="233">
        <v>0</v>
      </c>
      <c r="N440" s="232">
        <f t="shared" si="31"/>
        <v>252</v>
      </c>
      <c r="O440" s="27">
        <v>225</v>
      </c>
      <c r="P440" s="228">
        <f t="shared" si="32"/>
        <v>27</v>
      </c>
      <c r="Q440" s="41"/>
    </row>
    <row r="441" spans="2:18" ht="15" customHeight="1" x14ac:dyDescent="0.3">
      <c r="B441" s="142">
        <f t="shared" si="28"/>
        <v>4270</v>
      </c>
      <c r="C441" s="128"/>
      <c r="D441" s="34">
        <f t="shared" si="29"/>
        <v>4270</v>
      </c>
      <c r="E441" s="144">
        <v>45691</v>
      </c>
      <c r="F441" s="37">
        <v>4270</v>
      </c>
      <c r="G441" s="145">
        <v>45692</v>
      </c>
      <c r="H441" s="76">
        <f t="shared" si="30"/>
        <v>0</v>
      </c>
      <c r="K441" s="134"/>
      <c r="L441" s="36">
        <v>45691</v>
      </c>
      <c r="M441" s="233">
        <v>240</v>
      </c>
      <c r="N441" s="232">
        <f t="shared" si="31"/>
        <v>225</v>
      </c>
      <c r="O441" s="27">
        <v>450</v>
      </c>
      <c r="P441" s="228">
        <f t="shared" si="32"/>
        <v>15</v>
      </c>
      <c r="Q441" s="41"/>
    </row>
    <row r="442" spans="2:18" ht="15" customHeight="1" x14ac:dyDescent="0.3">
      <c r="B442" s="142">
        <f t="shared" si="28"/>
        <v>4270</v>
      </c>
      <c r="C442" s="128"/>
      <c r="D442" s="34">
        <f t="shared" si="29"/>
        <v>4270</v>
      </c>
      <c r="E442" s="144">
        <v>45692</v>
      </c>
      <c r="F442" s="37">
        <v>4270</v>
      </c>
      <c r="G442" s="145">
        <v>45693</v>
      </c>
      <c r="H442" s="76">
        <f t="shared" si="30"/>
        <v>0</v>
      </c>
      <c r="K442" s="134"/>
      <c r="L442" s="36">
        <v>45692</v>
      </c>
      <c r="M442" s="233">
        <v>0</v>
      </c>
      <c r="N442" s="232">
        <f t="shared" si="31"/>
        <v>450</v>
      </c>
      <c r="O442" s="27">
        <v>360</v>
      </c>
      <c r="P442" s="228">
        <f t="shared" si="32"/>
        <v>90</v>
      </c>
      <c r="Q442" s="41"/>
    </row>
    <row r="443" spans="2:18" ht="15" customHeight="1" x14ac:dyDescent="0.3">
      <c r="B443" s="142">
        <f t="shared" si="28"/>
        <v>4270</v>
      </c>
      <c r="C443" s="128"/>
      <c r="D443" s="34">
        <f t="shared" si="29"/>
        <v>4270</v>
      </c>
      <c r="E443" s="144">
        <v>45693</v>
      </c>
      <c r="F443" s="37">
        <v>4270</v>
      </c>
      <c r="G443" s="145">
        <v>45694</v>
      </c>
      <c r="H443" s="76">
        <f t="shared" si="30"/>
        <v>0</v>
      </c>
      <c r="K443" s="134"/>
      <c r="L443" s="36">
        <v>45693</v>
      </c>
      <c r="M443" s="233">
        <v>0</v>
      </c>
      <c r="N443" s="232">
        <f t="shared" si="31"/>
        <v>360</v>
      </c>
      <c r="O443" s="27">
        <v>234</v>
      </c>
      <c r="P443" s="228">
        <f t="shared" si="32"/>
        <v>126</v>
      </c>
      <c r="Q443" s="41"/>
    </row>
    <row r="444" spans="2:18" ht="15" customHeight="1" x14ac:dyDescent="0.3">
      <c r="B444" s="142">
        <f t="shared" si="28"/>
        <v>4270</v>
      </c>
      <c r="C444" s="128"/>
      <c r="D444" s="34">
        <f t="shared" si="29"/>
        <v>4270</v>
      </c>
      <c r="E444" s="144">
        <v>45694</v>
      </c>
      <c r="F444" s="37">
        <v>4270</v>
      </c>
      <c r="G444" s="145">
        <v>45695</v>
      </c>
      <c r="H444" s="76">
        <f t="shared" si="30"/>
        <v>0</v>
      </c>
      <c r="K444" s="134"/>
      <c r="L444" s="36">
        <v>45694</v>
      </c>
      <c r="M444" s="233">
        <v>150</v>
      </c>
      <c r="N444" s="232">
        <f t="shared" si="31"/>
        <v>234</v>
      </c>
      <c r="O444" s="27">
        <v>423</v>
      </c>
      <c r="P444" s="228">
        <v>0</v>
      </c>
      <c r="Q444" s="41"/>
    </row>
    <row r="445" spans="2:18" ht="15" customHeight="1" x14ac:dyDescent="0.3">
      <c r="B445" s="142">
        <f t="shared" si="28"/>
        <v>4270</v>
      </c>
      <c r="C445" s="128"/>
      <c r="D445" s="34">
        <f t="shared" si="29"/>
        <v>4270</v>
      </c>
      <c r="E445" s="144">
        <v>45695</v>
      </c>
      <c r="F445" s="37">
        <v>4270</v>
      </c>
      <c r="G445" s="145">
        <v>45696</v>
      </c>
      <c r="H445" s="76">
        <f t="shared" si="30"/>
        <v>0</v>
      </c>
      <c r="K445" s="134"/>
      <c r="L445" s="36">
        <v>45695</v>
      </c>
      <c r="M445" s="233">
        <v>0</v>
      </c>
      <c r="N445" s="232">
        <f t="shared" si="31"/>
        <v>423</v>
      </c>
      <c r="O445" s="27">
        <v>423</v>
      </c>
      <c r="P445" s="228">
        <f t="shared" si="32"/>
        <v>0</v>
      </c>
      <c r="Q445" s="41"/>
    </row>
    <row r="446" spans="2:18" ht="15" customHeight="1" x14ac:dyDescent="0.3">
      <c r="B446" s="142">
        <f t="shared" si="28"/>
        <v>4270</v>
      </c>
      <c r="C446" s="128"/>
      <c r="D446" s="34">
        <f t="shared" si="29"/>
        <v>4270</v>
      </c>
      <c r="E446" s="144">
        <v>45696</v>
      </c>
      <c r="F446" s="37">
        <v>4270</v>
      </c>
      <c r="G446" s="145">
        <v>45697</v>
      </c>
      <c r="H446" s="76">
        <f t="shared" si="30"/>
        <v>0</v>
      </c>
      <c r="K446" s="134"/>
      <c r="L446" s="36">
        <v>45696</v>
      </c>
      <c r="M446" s="233">
        <v>0</v>
      </c>
      <c r="N446" s="232">
        <f t="shared" si="31"/>
        <v>423</v>
      </c>
      <c r="O446" s="27">
        <v>414</v>
      </c>
      <c r="P446" s="228">
        <f t="shared" si="32"/>
        <v>9</v>
      </c>
      <c r="Q446" s="41"/>
    </row>
    <row r="447" spans="2:18" ht="15" customHeight="1" x14ac:dyDescent="0.3">
      <c r="B447" s="142">
        <f t="shared" si="28"/>
        <v>4270</v>
      </c>
      <c r="C447" s="128"/>
      <c r="D447" s="34">
        <f t="shared" si="29"/>
        <v>4270</v>
      </c>
      <c r="E447" s="144">
        <v>45697</v>
      </c>
      <c r="F447" s="37">
        <v>4270</v>
      </c>
      <c r="G447" s="145">
        <v>45698</v>
      </c>
      <c r="H447" s="76">
        <f t="shared" si="30"/>
        <v>0</v>
      </c>
      <c r="K447" s="134"/>
      <c r="L447" s="36">
        <v>45697</v>
      </c>
      <c r="M447" s="233">
        <v>0</v>
      </c>
      <c r="N447" s="232">
        <f t="shared" si="31"/>
        <v>414</v>
      </c>
      <c r="O447" s="27">
        <v>414</v>
      </c>
      <c r="P447" s="228">
        <f t="shared" si="32"/>
        <v>0</v>
      </c>
      <c r="Q447" s="41"/>
    </row>
    <row r="448" spans="2:18" ht="15" customHeight="1" x14ac:dyDescent="0.3">
      <c r="B448" s="142">
        <f t="shared" si="28"/>
        <v>4270</v>
      </c>
      <c r="C448" s="128"/>
      <c r="D448" s="34">
        <f t="shared" si="29"/>
        <v>4270</v>
      </c>
      <c r="E448" s="144">
        <v>45698</v>
      </c>
      <c r="F448" s="37">
        <v>4270</v>
      </c>
      <c r="G448" s="145">
        <v>45699</v>
      </c>
      <c r="H448" s="76">
        <f t="shared" si="30"/>
        <v>0</v>
      </c>
      <c r="K448" s="134"/>
      <c r="L448" s="36">
        <v>45698</v>
      </c>
      <c r="M448" s="233">
        <v>0</v>
      </c>
      <c r="N448" s="232">
        <f t="shared" si="31"/>
        <v>414</v>
      </c>
      <c r="O448" s="27">
        <v>414</v>
      </c>
      <c r="P448" s="228">
        <f t="shared" si="32"/>
        <v>0</v>
      </c>
      <c r="Q448" s="41"/>
    </row>
    <row r="449" spans="2:17" ht="15" customHeight="1" x14ac:dyDescent="0.3">
      <c r="B449" s="142">
        <f t="shared" si="28"/>
        <v>4270</v>
      </c>
      <c r="C449" s="128"/>
      <c r="D449" s="34">
        <f t="shared" si="29"/>
        <v>4270</v>
      </c>
      <c r="E449" s="144">
        <v>45699</v>
      </c>
      <c r="F449" s="37">
        <v>4270</v>
      </c>
      <c r="G449" s="145">
        <v>45700</v>
      </c>
      <c r="H449" s="76">
        <f t="shared" si="30"/>
        <v>0</v>
      </c>
      <c r="K449" s="134"/>
      <c r="L449" s="36">
        <v>45699</v>
      </c>
      <c r="M449" s="233">
        <v>0</v>
      </c>
      <c r="N449" s="232">
        <f t="shared" si="31"/>
        <v>414</v>
      </c>
      <c r="O449" s="27">
        <v>405</v>
      </c>
      <c r="P449" s="228">
        <f t="shared" si="32"/>
        <v>9</v>
      </c>
      <c r="Q449" s="41"/>
    </row>
    <row r="450" spans="2:17" ht="15" customHeight="1" x14ac:dyDescent="0.3">
      <c r="B450" s="142">
        <f t="shared" si="28"/>
        <v>4270</v>
      </c>
      <c r="C450" s="128"/>
      <c r="D450" s="34">
        <f t="shared" si="29"/>
        <v>4270</v>
      </c>
      <c r="E450" s="144">
        <v>45700</v>
      </c>
      <c r="F450" s="37">
        <v>4270</v>
      </c>
      <c r="G450" s="145">
        <v>45701</v>
      </c>
      <c r="H450" s="76">
        <f t="shared" si="30"/>
        <v>0</v>
      </c>
      <c r="K450" s="134"/>
      <c r="L450" s="36">
        <v>45700</v>
      </c>
      <c r="M450" s="233">
        <v>0</v>
      </c>
      <c r="N450" s="232">
        <f t="shared" si="31"/>
        <v>405</v>
      </c>
      <c r="O450" s="27">
        <v>333</v>
      </c>
      <c r="P450" s="228">
        <f t="shared" si="32"/>
        <v>72</v>
      </c>
      <c r="Q450" s="41"/>
    </row>
    <row r="451" spans="2:17" ht="15" customHeight="1" x14ac:dyDescent="0.3">
      <c r="B451" s="142">
        <f t="shared" si="28"/>
        <v>4270</v>
      </c>
      <c r="C451" s="128"/>
      <c r="D451" s="34">
        <f t="shared" si="29"/>
        <v>4270</v>
      </c>
      <c r="E451" s="144">
        <v>45701</v>
      </c>
      <c r="F451" s="37">
        <v>4270</v>
      </c>
      <c r="G451" s="145">
        <v>45702</v>
      </c>
      <c r="H451" s="76">
        <f t="shared" si="30"/>
        <v>0</v>
      </c>
      <c r="K451" s="134"/>
      <c r="L451" s="36">
        <v>45701</v>
      </c>
      <c r="M451" s="233">
        <v>0</v>
      </c>
      <c r="N451" s="232">
        <f t="shared" si="31"/>
        <v>333</v>
      </c>
      <c r="O451" s="27">
        <v>333</v>
      </c>
      <c r="P451" s="228">
        <f t="shared" si="32"/>
        <v>0</v>
      </c>
      <c r="Q451" s="41"/>
    </row>
    <row r="452" spans="2:17" ht="15" customHeight="1" x14ac:dyDescent="0.3">
      <c r="B452" s="142">
        <f t="shared" si="28"/>
        <v>4270</v>
      </c>
      <c r="C452" s="128"/>
      <c r="D452" s="34">
        <f t="shared" si="29"/>
        <v>4270</v>
      </c>
      <c r="E452" s="144">
        <v>45702</v>
      </c>
      <c r="F452" s="37">
        <v>4270</v>
      </c>
      <c r="G452" s="145">
        <v>45703</v>
      </c>
      <c r="H452" s="76">
        <f t="shared" si="30"/>
        <v>0</v>
      </c>
      <c r="K452" s="134"/>
      <c r="L452" s="36">
        <v>45702</v>
      </c>
      <c r="M452" s="233">
        <v>0</v>
      </c>
      <c r="N452" s="232">
        <f t="shared" si="31"/>
        <v>333</v>
      </c>
      <c r="O452" s="27">
        <v>333</v>
      </c>
      <c r="P452" s="228">
        <f t="shared" si="32"/>
        <v>0</v>
      </c>
      <c r="Q452" s="41"/>
    </row>
    <row r="453" spans="2:17" ht="15" customHeight="1" x14ac:dyDescent="0.3">
      <c r="B453" s="142">
        <f t="shared" si="28"/>
        <v>4270</v>
      </c>
      <c r="C453" s="128"/>
      <c r="D453" s="34">
        <f t="shared" si="29"/>
        <v>4270</v>
      </c>
      <c r="E453" s="144">
        <v>45703</v>
      </c>
      <c r="F453" s="37">
        <v>4270</v>
      </c>
      <c r="G453" s="145">
        <v>45704</v>
      </c>
      <c r="H453" s="76">
        <f t="shared" si="30"/>
        <v>0</v>
      </c>
      <c r="K453" s="134"/>
      <c r="L453" s="36">
        <v>45703</v>
      </c>
      <c r="M453" s="233">
        <v>0</v>
      </c>
      <c r="N453" s="232">
        <f t="shared" si="31"/>
        <v>333</v>
      </c>
      <c r="O453" s="27">
        <v>333</v>
      </c>
      <c r="P453" s="228">
        <f t="shared" si="32"/>
        <v>0</v>
      </c>
      <c r="Q453" s="41"/>
    </row>
    <row r="454" spans="2:17" ht="15" customHeight="1" x14ac:dyDescent="0.3">
      <c r="B454" s="142">
        <f t="shared" si="28"/>
        <v>4270</v>
      </c>
      <c r="C454" s="128"/>
      <c r="D454" s="34">
        <f t="shared" si="29"/>
        <v>4270</v>
      </c>
      <c r="E454" s="144">
        <v>45704</v>
      </c>
      <c r="F454" s="37">
        <v>4270</v>
      </c>
      <c r="G454" s="145">
        <v>45705</v>
      </c>
      <c r="H454" s="76">
        <f t="shared" si="30"/>
        <v>0</v>
      </c>
      <c r="K454" s="134"/>
      <c r="L454" s="36">
        <v>45704</v>
      </c>
      <c r="M454" s="233">
        <v>0</v>
      </c>
      <c r="N454" s="232">
        <f t="shared" si="31"/>
        <v>333</v>
      </c>
      <c r="O454" s="27">
        <v>333</v>
      </c>
      <c r="P454" s="228">
        <f t="shared" si="32"/>
        <v>0</v>
      </c>
      <c r="Q454" s="41"/>
    </row>
    <row r="455" spans="2:17" ht="15" customHeight="1" x14ac:dyDescent="0.3">
      <c r="B455" s="142">
        <f t="shared" si="28"/>
        <v>4270</v>
      </c>
      <c r="C455" s="128"/>
      <c r="D455" s="34">
        <f t="shared" si="29"/>
        <v>4270</v>
      </c>
      <c r="E455" s="144">
        <v>45705</v>
      </c>
      <c r="F455" s="37">
        <v>4270</v>
      </c>
      <c r="G455" s="145">
        <v>45706</v>
      </c>
      <c r="H455" s="76">
        <f t="shared" si="30"/>
        <v>0</v>
      </c>
      <c r="K455" s="134"/>
      <c r="L455" s="36">
        <v>45705</v>
      </c>
      <c r="M455" s="233">
        <v>300</v>
      </c>
      <c r="N455" s="232">
        <f t="shared" si="31"/>
        <v>333</v>
      </c>
      <c r="O455" s="27">
        <v>633</v>
      </c>
      <c r="P455" s="228">
        <f t="shared" si="32"/>
        <v>0</v>
      </c>
      <c r="Q455" s="41"/>
    </row>
    <row r="456" spans="2:17" ht="15" customHeight="1" x14ac:dyDescent="0.3">
      <c r="B456" s="142">
        <f t="shared" si="28"/>
        <v>4270</v>
      </c>
      <c r="C456" s="128"/>
      <c r="D456" s="34">
        <f t="shared" si="29"/>
        <v>4270</v>
      </c>
      <c r="E456" s="144">
        <v>45706</v>
      </c>
      <c r="F456" s="37">
        <v>4270</v>
      </c>
      <c r="G456" s="145">
        <v>45707</v>
      </c>
      <c r="H456" s="76">
        <f t="shared" si="30"/>
        <v>0</v>
      </c>
      <c r="K456" s="134"/>
      <c r="L456" s="36">
        <v>45706</v>
      </c>
      <c r="M456" s="233">
        <v>0</v>
      </c>
      <c r="N456" s="232">
        <f t="shared" si="31"/>
        <v>633</v>
      </c>
      <c r="O456" s="27">
        <v>633</v>
      </c>
      <c r="P456" s="228">
        <f t="shared" si="32"/>
        <v>0</v>
      </c>
      <c r="Q456" s="41"/>
    </row>
    <row r="457" spans="2:17" ht="15" customHeight="1" x14ac:dyDescent="0.3">
      <c r="B457" s="142">
        <f t="shared" si="28"/>
        <v>4270</v>
      </c>
      <c r="C457" s="128"/>
      <c r="D457" s="34">
        <f t="shared" si="29"/>
        <v>4270</v>
      </c>
      <c r="E457" s="144">
        <v>45707</v>
      </c>
      <c r="F457" s="37">
        <v>4270</v>
      </c>
      <c r="G457" s="145">
        <v>45708</v>
      </c>
      <c r="H457" s="76">
        <f t="shared" si="30"/>
        <v>0</v>
      </c>
      <c r="K457" s="134"/>
      <c r="L457" s="36">
        <v>45707</v>
      </c>
      <c r="M457" s="233">
        <v>0</v>
      </c>
      <c r="N457" s="232">
        <f t="shared" si="31"/>
        <v>633</v>
      </c>
      <c r="O457" s="27">
        <v>633</v>
      </c>
      <c r="P457" s="228">
        <f t="shared" si="32"/>
        <v>0</v>
      </c>
      <c r="Q457" s="41"/>
    </row>
    <row r="458" spans="2:17" ht="15" customHeight="1" x14ac:dyDescent="0.3">
      <c r="B458" s="142">
        <f t="shared" si="28"/>
        <v>4270</v>
      </c>
      <c r="C458" s="128"/>
      <c r="D458" s="34">
        <f t="shared" si="29"/>
        <v>4270</v>
      </c>
      <c r="E458" s="144">
        <v>45708</v>
      </c>
      <c r="F458" s="37">
        <v>4270</v>
      </c>
      <c r="G458" s="145">
        <v>45709</v>
      </c>
      <c r="H458" s="76">
        <f t="shared" si="30"/>
        <v>0</v>
      </c>
      <c r="K458" s="134"/>
      <c r="L458" s="36">
        <v>45708</v>
      </c>
      <c r="M458" s="233">
        <v>0</v>
      </c>
      <c r="N458" s="232">
        <f t="shared" si="31"/>
        <v>633</v>
      </c>
      <c r="O458" s="27">
        <v>633</v>
      </c>
      <c r="P458" s="228">
        <f t="shared" si="32"/>
        <v>0</v>
      </c>
      <c r="Q458" s="41"/>
    </row>
    <row r="459" spans="2:17" ht="15" customHeight="1" x14ac:dyDescent="0.3">
      <c r="B459" s="142">
        <f t="shared" si="28"/>
        <v>4271</v>
      </c>
      <c r="C459" s="128"/>
      <c r="D459" s="34">
        <f t="shared" si="29"/>
        <v>4270</v>
      </c>
      <c r="E459" s="144">
        <v>45709</v>
      </c>
      <c r="F459" s="37">
        <v>4271</v>
      </c>
      <c r="G459" s="145">
        <v>45710</v>
      </c>
      <c r="H459" s="76">
        <f t="shared" si="30"/>
        <v>1</v>
      </c>
      <c r="K459" s="134"/>
      <c r="L459" s="36">
        <v>45709</v>
      </c>
      <c r="M459" s="233">
        <v>0</v>
      </c>
      <c r="N459" s="232">
        <f t="shared" si="31"/>
        <v>633</v>
      </c>
      <c r="O459" s="27">
        <v>615</v>
      </c>
      <c r="P459" s="228">
        <f t="shared" si="32"/>
        <v>18</v>
      </c>
      <c r="Q459" s="41"/>
    </row>
    <row r="460" spans="2:17" ht="15" customHeight="1" x14ac:dyDescent="0.3">
      <c r="B460" s="142">
        <f t="shared" si="28"/>
        <v>4272</v>
      </c>
      <c r="C460" s="128"/>
      <c r="D460" s="34">
        <f t="shared" si="29"/>
        <v>4271</v>
      </c>
      <c r="E460" s="144">
        <v>45710</v>
      </c>
      <c r="F460" s="37">
        <v>4272</v>
      </c>
      <c r="G460" s="145">
        <v>45711</v>
      </c>
      <c r="H460" s="76">
        <f t="shared" si="30"/>
        <v>1</v>
      </c>
      <c r="K460" s="134"/>
      <c r="L460" s="36">
        <v>45710</v>
      </c>
      <c r="M460" s="233">
        <v>0</v>
      </c>
      <c r="N460" s="232">
        <f t="shared" si="31"/>
        <v>615</v>
      </c>
      <c r="O460" s="27">
        <v>597</v>
      </c>
      <c r="P460" s="228">
        <f t="shared" si="32"/>
        <v>18</v>
      </c>
      <c r="Q460" s="41"/>
    </row>
    <row r="461" spans="2:17" ht="15" customHeight="1" x14ac:dyDescent="0.3">
      <c r="B461" s="142">
        <f t="shared" si="28"/>
        <v>4272</v>
      </c>
      <c r="C461" s="128"/>
      <c r="D461" s="34">
        <f t="shared" si="29"/>
        <v>4272</v>
      </c>
      <c r="E461" s="144">
        <v>45711</v>
      </c>
      <c r="F461" s="37">
        <v>4272</v>
      </c>
      <c r="G461" s="145">
        <v>45712</v>
      </c>
      <c r="H461" s="76">
        <f t="shared" si="30"/>
        <v>0</v>
      </c>
      <c r="K461" s="134"/>
      <c r="L461" s="36">
        <v>45711</v>
      </c>
      <c r="M461" s="233">
        <v>0</v>
      </c>
      <c r="N461" s="232">
        <f t="shared" si="31"/>
        <v>597</v>
      </c>
      <c r="O461" s="27">
        <v>561</v>
      </c>
      <c r="P461" s="228">
        <f t="shared" si="32"/>
        <v>36</v>
      </c>
      <c r="Q461" s="41"/>
    </row>
    <row r="462" spans="2:17" ht="15" customHeight="1" x14ac:dyDescent="0.3">
      <c r="B462" s="142">
        <f t="shared" si="28"/>
        <v>4272</v>
      </c>
      <c r="C462" s="128"/>
      <c r="D462" s="34">
        <f t="shared" si="29"/>
        <v>4272</v>
      </c>
      <c r="E462" s="144">
        <v>45712</v>
      </c>
      <c r="F462" s="37">
        <v>4272</v>
      </c>
      <c r="G462" s="145">
        <v>45713</v>
      </c>
      <c r="H462" s="76">
        <f t="shared" si="30"/>
        <v>0</v>
      </c>
      <c r="K462" s="134"/>
      <c r="L462" s="36">
        <v>45712</v>
      </c>
      <c r="M462" s="233">
        <v>0</v>
      </c>
      <c r="N462" s="232">
        <f t="shared" si="31"/>
        <v>561</v>
      </c>
      <c r="O462" s="27">
        <v>540</v>
      </c>
      <c r="P462" s="228">
        <f t="shared" si="32"/>
        <v>21</v>
      </c>
      <c r="Q462" s="41"/>
    </row>
    <row r="463" spans="2:17" ht="15" customHeight="1" x14ac:dyDescent="0.3">
      <c r="B463" s="142">
        <f t="shared" si="28"/>
        <v>4272</v>
      </c>
      <c r="C463" s="128"/>
      <c r="D463" s="34">
        <f t="shared" si="29"/>
        <v>4272</v>
      </c>
      <c r="E463" s="144">
        <v>45713</v>
      </c>
      <c r="F463" s="37">
        <v>4272</v>
      </c>
      <c r="G463" s="145">
        <v>45714</v>
      </c>
      <c r="H463" s="76">
        <f t="shared" si="30"/>
        <v>0</v>
      </c>
      <c r="K463" s="134"/>
      <c r="L463" s="36">
        <v>45713</v>
      </c>
      <c r="M463" s="233">
        <v>0</v>
      </c>
      <c r="N463" s="232">
        <f t="shared" si="31"/>
        <v>540</v>
      </c>
      <c r="O463" s="27">
        <v>540</v>
      </c>
      <c r="P463" s="228">
        <f t="shared" si="32"/>
        <v>0</v>
      </c>
      <c r="Q463" s="41"/>
    </row>
    <row r="464" spans="2:17" ht="15" customHeight="1" x14ac:dyDescent="0.3">
      <c r="B464" s="142">
        <f t="shared" si="28"/>
        <v>4272</v>
      </c>
      <c r="C464" s="128"/>
      <c r="D464" s="34">
        <f t="shared" si="29"/>
        <v>4272</v>
      </c>
      <c r="E464" s="144">
        <v>45714</v>
      </c>
      <c r="F464" s="37">
        <v>4272</v>
      </c>
      <c r="G464" s="145">
        <v>45715</v>
      </c>
      <c r="H464" s="76">
        <f t="shared" si="30"/>
        <v>0</v>
      </c>
      <c r="K464" s="134"/>
      <c r="L464" s="36">
        <v>45714</v>
      </c>
      <c r="M464" s="233">
        <v>0</v>
      </c>
      <c r="N464" s="232">
        <f t="shared" si="31"/>
        <v>540</v>
      </c>
      <c r="O464" s="27">
        <v>522</v>
      </c>
      <c r="P464" s="228">
        <f t="shared" si="32"/>
        <v>18</v>
      </c>
      <c r="Q464" s="41"/>
    </row>
    <row r="465" spans="2:18" ht="15" customHeight="1" x14ac:dyDescent="0.3">
      <c r="B465" s="142">
        <f t="shared" si="28"/>
        <v>4272</v>
      </c>
      <c r="C465" s="128"/>
      <c r="D465" s="34">
        <f t="shared" si="29"/>
        <v>4272</v>
      </c>
      <c r="E465" s="144">
        <v>45715</v>
      </c>
      <c r="F465" s="37">
        <v>4272</v>
      </c>
      <c r="G465" s="145">
        <v>45716</v>
      </c>
      <c r="H465" s="76">
        <f t="shared" si="30"/>
        <v>0</v>
      </c>
      <c r="K465" s="134"/>
      <c r="L465" s="36">
        <v>45715</v>
      </c>
      <c r="M465" s="233">
        <v>0</v>
      </c>
      <c r="N465" s="232">
        <f t="shared" si="31"/>
        <v>522</v>
      </c>
      <c r="O465" s="27">
        <v>423</v>
      </c>
      <c r="P465" s="228">
        <f t="shared" si="32"/>
        <v>99</v>
      </c>
      <c r="Q465" s="41"/>
    </row>
    <row r="466" spans="2:18" ht="15" customHeight="1" x14ac:dyDescent="0.3">
      <c r="B466" s="142">
        <f t="shared" si="28"/>
        <v>4272</v>
      </c>
      <c r="C466" s="128"/>
      <c r="D466" s="34">
        <f t="shared" si="29"/>
        <v>4272</v>
      </c>
      <c r="E466" s="144">
        <v>45716</v>
      </c>
      <c r="F466" s="37">
        <v>4272</v>
      </c>
      <c r="G466" s="145">
        <v>45717</v>
      </c>
      <c r="H466" s="76">
        <f t="shared" si="30"/>
        <v>0</v>
      </c>
      <c r="K466" s="134"/>
      <c r="L466" s="36">
        <v>45716</v>
      </c>
      <c r="M466" s="233">
        <v>0</v>
      </c>
      <c r="N466" s="232">
        <f t="shared" si="31"/>
        <v>423</v>
      </c>
      <c r="O466" s="27">
        <v>423</v>
      </c>
      <c r="P466" s="228">
        <f t="shared" si="32"/>
        <v>0</v>
      </c>
      <c r="Q466" s="41"/>
      <c r="R466" s="48">
        <f>SUM(P439:P466)</f>
        <v>558</v>
      </c>
    </row>
    <row r="467" spans="2:18" ht="15" customHeight="1" x14ac:dyDescent="0.3">
      <c r="B467" s="142">
        <f t="shared" si="28"/>
        <v>4272</v>
      </c>
      <c r="C467" s="128"/>
      <c r="D467" s="34">
        <f t="shared" si="29"/>
        <v>4272</v>
      </c>
      <c r="E467" s="144">
        <v>45717</v>
      </c>
      <c r="F467" s="37">
        <v>4272</v>
      </c>
      <c r="G467" s="145">
        <v>45718</v>
      </c>
      <c r="H467" s="76">
        <f t="shared" si="30"/>
        <v>0</v>
      </c>
      <c r="K467" s="134"/>
      <c r="L467" s="36">
        <v>45717</v>
      </c>
      <c r="M467" s="233">
        <v>0</v>
      </c>
      <c r="N467" s="232">
        <f t="shared" si="31"/>
        <v>423</v>
      </c>
      <c r="O467" s="27">
        <v>405</v>
      </c>
      <c r="P467" s="228">
        <f t="shared" si="32"/>
        <v>18</v>
      </c>
      <c r="Q467" s="41"/>
    </row>
    <row r="468" spans="2:18" ht="15" customHeight="1" x14ac:dyDescent="0.3">
      <c r="B468" s="142">
        <f t="shared" si="28"/>
        <v>4272</v>
      </c>
      <c r="C468" s="128"/>
      <c r="D468" s="34">
        <f t="shared" si="29"/>
        <v>4272</v>
      </c>
      <c r="E468" s="144">
        <v>45718</v>
      </c>
      <c r="F468" s="37">
        <v>4272</v>
      </c>
      <c r="G468" s="145">
        <v>45719</v>
      </c>
      <c r="H468" s="76">
        <f t="shared" si="30"/>
        <v>0</v>
      </c>
      <c r="K468" s="134"/>
      <c r="L468" s="36">
        <v>45718</v>
      </c>
      <c r="M468" s="233">
        <v>0</v>
      </c>
      <c r="N468" s="232">
        <f t="shared" si="31"/>
        <v>405</v>
      </c>
      <c r="O468" s="27">
        <v>405</v>
      </c>
      <c r="P468" s="228">
        <f t="shared" si="32"/>
        <v>0</v>
      </c>
      <c r="Q468" s="41"/>
    </row>
    <row r="469" spans="2:18" ht="15" customHeight="1" x14ac:dyDescent="0.3">
      <c r="B469" s="142">
        <f t="shared" si="28"/>
        <v>4272</v>
      </c>
      <c r="C469" s="128"/>
      <c r="D469" s="34">
        <f t="shared" si="29"/>
        <v>4272</v>
      </c>
      <c r="E469" s="144">
        <v>45719</v>
      </c>
      <c r="F469" s="37">
        <v>4272</v>
      </c>
      <c r="G469" s="145">
        <v>45720</v>
      </c>
      <c r="H469" s="76">
        <f t="shared" si="30"/>
        <v>0</v>
      </c>
      <c r="K469" s="134"/>
      <c r="L469" s="36">
        <v>45719</v>
      </c>
      <c r="M469" s="233">
        <v>0</v>
      </c>
      <c r="N469" s="232">
        <f t="shared" si="31"/>
        <v>405</v>
      </c>
      <c r="O469" s="27">
        <v>387</v>
      </c>
      <c r="P469" s="228">
        <f t="shared" si="32"/>
        <v>18</v>
      </c>
      <c r="Q469" s="41"/>
    </row>
    <row r="470" spans="2:18" ht="15" customHeight="1" x14ac:dyDescent="0.3">
      <c r="B470" s="142">
        <f t="shared" si="28"/>
        <v>4272</v>
      </c>
      <c r="C470" s="128"/>
      <c r="D470" s="34">
        <f t="shared" si="29"/>
        <v>4272</v>
      </c>
      <c r="E470" s="144">
        <v>45720</v>
      </c>
      <c r="F470" s="37">
        <v>4272</v>
      </c>
      <c r="G470" s="145">
        <v>45721</v>
      </c>
      <c r="H470" s="76">
        <f t="shared" si="30"/>
        <v>0</v>
      </c>
      <c r="K470" s="134"/>
      <c r="L470" s="36">
        <v>45720</v>
      </c>
      <c r="M470" s="233">
        <v>0</v>
      </c>
      <c r="N470" s="232">
        <f t="shared" si="31"/>
        <v>387</v>
      </c>
      <c r="O470" s="27">
        <v>378</v>
      </c>
      <c r="P470" s="228">
        <v>36</v>
      </c>
      <c r="Q470" s="41"/>
    </row>
    <row r="471" spans="2:18" ht="15" customHeight="1" x14ac:dyDescent="0.3">
      <c r="B471" s="142">
        <f t="shared" si="28"/>
        <v>4272</v>
      </c>
      <c r="C471" s="128"/>
      <c r="D471" s="34">
        <f t="shared" si="29"/>
        <v>4272</v>
      </c>
      <c r="E471" s="144">
        <v>45721</v>
      </c>
      <c r="F471" s="37">
        <v>4272</v>
      </c>
      <c r="G471" s="145">
        <v>45722</v>
      </c>
      <c r="H471" s="76">
        <f t="shared" si="30"/>
        <v>0</v>
      </c>
      <c r="K471" s="134"/>
      <c r="L471" s="36">
        <v>45721</v>
      </c>
      <c r="M471" s="233">
        <v>0</v>
      </c>
      <c r="N471" s="232">
        <f t="shared" si="31"/>
        <v>378</v>
      </c>
      <c r="O471" s="27">
        <v>432</v>
      </c>
      <c r="P471" s="228">
        <v>0</v>
      </c>
      <c r="Q471" s="41"/>
    </row>
    <row r="472" spans="2:18" ht="15" customHeight="1" x14ac:dyDescent="0.3">
      <c r="B472" s="142">
        <f t="shared" si="28"/>
        <v>4272</v>
      </c>
      <c r="C472" s="128"/>
      <c r="D472" s="34">
        <f t="shared" si="29"/>
        <v>4272</v>
      </c>
      <c r="E472" s="144">
        <v>45722</v>
      </c>
      <c r="F472" s="37">
        <v>4272</v>
      </c>
      <c r="G472" s="145">
        <v>45723</v>
      </c>
      <c r="H472" s="76">
        <f t="shared" si="30"/>
        <v>0</v>
      </c>
      <c r="K472" s="134"/>
      <c r="L472" s="36">
        <v>45722</v>
      </c>
      <c r="M472" s="233">
        <v>0</v>
      </c>
      <c r="N472" s="232">
        <f t="shared" si="31"/>
        <v>432</v>
      </c>
      <c r="O472" s="27">
        <v>432</v>
      </c>
      <c r="P472" s="228">
        <f t="shared" si="32"/>
        <v>0</v>
      </c>
      <c r="Q472" s="41"/>
    </row>
    <row r="473" spans="2:18" ht="15" customHeight="1" x14ac:dyDescent="0.3">
      <c r="B473" s="142">
        <f t="shared" si="28"/>
        <v>4272</v>
      </c>
      <c r="C473" s="128"/>
      <c r="D473" s="34">
        <f t="shared" si="29"/>
        <v>4272</v>
      </c>
      <c r="E473" s="144">
        <v>45723</v>
      </c>
      <c r="F473" s="37">
        <v>4272</v>
      </c>
      <c r="G473" s="145">
        <v>45724</v>
      </c>
      <c r="H473" s="76">
        <f t="shared" si="30"/>
        <v>0</v>
      </c>
      <c r="K473" s="134"/>
      <c r="L473" s="36">
        <v>45723</v>
      </c>
      <c r="M473" s="233">
        <v>0</v>
      </c>
      <c r="N473" s="232">
        <f t="shared" si="31"/>
        <v>432</v>
      </c>
      <c r="O473" s="27">
        <v>405</v>
      </c>
      <c r="P473" s="228">
        <f t="shared" si="32"/>
        <v>27</v>
      </c>
      <c r="Q473" s="41"/>
    </row>
    <row r="474" spans="2:18" ht="15" customHeight="1" x14ac:dyDescent="0.3">
      <c r="B474" s="142">
        <f t="shared" si="28"/>
        <v>4272</v>
      </c>
      <c r="C474" s="128"/>
      <c r="D474" s="34">
        <f t="shared" si="29"/>
        <v>4272</v>
      </c>
      <c r="E474" s="144">
        <v>45724</v>
      </c>
      <c r="F474" s="37">
        <v>4272</v>
      </c>
      <c r="G474" s="145">
        <v>45725</v>
      </c>
      <c r="H474" s="76">
        <f t="shared" si="30"/>
        <v>0</v>
      </c>
      <c r="K474" s="134"/>
      <c r="L474" s="36">
        <v>45724</v>
      </c>
      <c r="M474" s="233">
        <v>0</v>
      </c>
      <c r="N474" s="232">
        <f t="shared" si="31"/>
        <v>405</v>
      </c>
      <c r="O474" s="27">
        <v>405</v>
      </c>
      <c r="P474" s="228">
        <f t="shared" si="32"/>
        <v>0</v>
      </c>
      <c r="Q474" s="41"/>
    </row>
    <row r="475" spans="2:18" ht="15" customHeight="1" x14ac:dyDescent="0.3">
      <c r="B475" s="142">
        <f t="shared" si="28"/>
        <v>4272</v>
      </c>
      <c r="C475" s="128"/>
      <c r="D475" s="34">
        <f t="shared" si="29"/>
        <v>4272</v>
      </c>
      <c r="E475" s="144">
        <v>45725</v>
      </c>
      <c r="F475" s="37">
        <v>4272</v>
      </c>
      <c r="G475" s="145">
        <v>45726</v>
      </c>
      <c r="H475" s="76">
        <f t="shared" si="30"/>
        <v>0</v>
      </c>
      <c r="K475" s="134"/>
      <c r="L475" s="36">
        <v>45725</v>
      </c>
      <c r="M475" s="233">
        <v>0</v>
      </c>
      <c r="N475" s="232">
        <f t="shared" si="31"/>
        <v>405</v>
      </c>
      <c r="O475" s="27">
        <v>405</v>
      </c>
      <c r="P475" s="228">
        <f t="shared" si="32"/>
        <v>0</v>
      </c>
      <c r="Q475" s="41"/>
    </row>
    <row r="476" spans="2:18" ht="15" customHeight="1" x14ac:dyDescent="0.3">
      <c r="B476" s="142">
        <f t="shared" si="28"/>
        <v>4272</v>
      </c>
      <c r="C476" s="128"/>
      <c r="D476" s="34">
        <f t="shared" si="29"/>
        <v>4272</v>
      </c>
      <c r="E476" s="144">
        <v>45726</v>
      </c>
      <c r="F476" s="37">
        <v>4272</v>
      </c>
      <c r="G476" s="145">
        <v>45727</v>
      </c>
      <c r="H476" s="76">
        <f t="shared" si="30"/>
        <v>0</v>
      </c>
      <c r="K476" s="134"/>
      <c r="L476" s="36">
        <v>45726</v>
      </c>
      <c r="M476" s="233">
        <v>0</v>
      </c>
      <c r="N476" s="232">
        <f t="shared" si="31"/>
        <v>405</v>
      </c>
      <c r="O476" s="27">
        <v>405</v>
      </c>
      <c r="P476" s="228">
        <f t="shared" si="32"/>
        <v>0</v>
      </c>
      <c r="Q476" s="41"/>
    </row>
    <row r="477" spans="2:18" ht="15" customHeight="1" x14ac:dyDescent="0.3">
      <c r="B477" s="142">
        <f t="shared" si="28"/>
        <v>4272</v>
      </c>
      <c r="C477" s="128"/>
      <c r="D477" s="34">
        <f t="shared" si="29"/>
        <v>4272</v>
      </c>
      <c r="E477" s="144">
        <v>45727</v>
      </c>
      <c r="F477" s="37">
        <v>4272</v>
      </c>
      <c r="G477" s="145">
        <v>45728</v>
      </c>
      <c r="H477" s="76">
        <f t="shared" si="30"/>
        <v>0</v>
      </c>
      <c r="K477" s="134"/>
      <c r="L477" s="36">
        <v>45727</v>
      </c>
      <c r="M477" s="233">
        <v>0</v>
      </c>
      <c r="N477" s="232">
        <f t="shared" si="31"/>
        <v>405</v>
      </c>
      <c r="O477" s="27">
        <v>360</v>
      </c>
      <c r="P477" s="228">
        <f t="shared" si="32"/>
        <v>45</v>
      </c>
      <c r="Q477" s="41"/>
    </row>
    <row r="478" spans="2:18" ht="15" customHeight="1" x14ac:dyDescent="0.3">
      <c r="B478" s="142">
        <f t="shared" si="28"/>
        <v>4272</v>
      </c>
      <c r="C478" s="128"/>
      <c r="D478" s="34">
        <f t="shared" si="29"/>
        <v>4272</v>
      </c>
      <c r="E478" s="144">
        <v>45728</v>
      </c>
      <c r="F478" s="37">
        <v>4272</v>
      </c>
      <c r="G478" s="145">
        <v>45729</v>
      </c>
      <c r="H478" s="76">
        <f t="shared" si="30"/>
        <v>0</v>
      </c>
      <c r="K478" s="134"/>
      <c r="L478" s="36">
        <v>45728</v>
      </c>
      <c r="M478" s="233">
        <v>0</v>
      </c>
      <c r="N478" s="232">
        <f t="shared" si="31"/>
        <v>360</v>
      </c>
      <c r="O478" s="27">
        <v>360</v>
      </c>
      <c r="P478" s="228">
        <f t="shared" si="32"/>
        <v>0</v>
      </c>
      <c r="Q478" s="41"/>
    </row>
    <row r="479" spans="2:18" ht="15" customHeight="1" x14ac:dyDescent="0.3">
      <c r="B479" s="142">
        <f t="shared" si="28"/>
        <v>4272</v>
      </c>
      <c r="C479" s="128"/>
      <c r="D479" s="34">
        <f t="shared" si="29"/>
        <v>4272</v>
      </c>
      <c r="E479" s="144">
        <v>45729</v>
      </c>
      <c r="F479" s="37">
        <v>4272</v>
      </c>
      <c r="G479" s="145">
        <v>45730</v>
      </c>
      <c r="H479" s="76">
        <f t="shared" si="30"/>
        <v>0</v>
      </c>
      <c r="K479" s="134"/>
      <c r="L479" s="36">
        <v>45729</v>
      </c>
      <c r="M479" s="233">
        <v>0</v>
      </c>
      <c r="N479" s="232">
        <f t="shared" si="31"/>
        <v>360</v>
      </c>
      <c r="O479" s="27">
        <v>324</v>
      </c>
      <c r="P479" s="228">
        <f t="shared" si="32"/>
        <v>36</v>
      </c>
      <c r="Q479" s="41"/>
    </row>
    <row r="480" spans="2:18" ht="15" customHeight="1" x14ac:dyDescent="0.3">
      <c r="B480" s="142">
        <f t="shared" si="28"/>
        <v>4272</v>
      </c>
      <c r="C480" s="128"/>
      <c r="D480" s="34">
        <f t="shared" si="29"/>
        <v>4272</v>
      </c>
      <c r="E480" s="144">
        <v>45730</v>
      </c>
      <c r="F480" s="37">
        <v>4272</v>
      </c>
      <c r="G480" s="145">
        <v>45731</v>
      </c>
      <c r="H480" s="76">
        <f t="shared" si="30"/>
        <v>0</v>
      </c>
      <c r="K480" s="134"/>
      <c r="L480" s="36">
        <v>45730</v>
      </c>
      <c r="M480" s="233">
        <v>0</v>
      </c>
      <c r="N480" s="232">
        <f t="shared" si="31"/>
        <v>324</v>
      </c>
      <c r="O480" s="27">
        <v>324</v>
      </c>
      <c r="P480" s="228">
        <f t="shared" si="32"/>
        <v>0</v>
      </c>
      <c r="Q480" s="41"/>
    </row>
    <row r="481" spans="2:17" ht="15" customHeight="1" x14ac:dyDescent="0.3">
      <c r="B481" s="142">
        <f t="shared" si="28"/>
        <v>4272</v>
      </c>
      <c r="C481" s="128"/>
      <c r="D481" s="34">
        <f t="shared" si="29"/>
        <v>4272</v>
      </c>
      <c r="E481" s="144">
        <v>45731</v>
      </c>
      <c r="F481" s="37">
        <v>4272</v>
      </c>
      <c r="G481" s="145">
        <v>45732</v>
      </c>
      <c r="H481" s="76">
        <f t="shared" si="30"/>
        <v>0</v>
      </c>
      <c r="K481" s="134"/>
      <c r="L481" s="36">
        <v>45731</v>
      </c>
      <c r="M481" s="233">
        <v>0</v>
      </c>
      <c r="N481" s="232">
        <f t="shared" si="31"/>
        <v>324</v>
      </c>
      <c r="O481" s="27">
        <v>306</v>
      </c>
      <c r="P481" s="228">
        <f t="shared" si="32"/>
        <v>18</v>
      </c>
      <c r="Q481" s="41"/>
    </row>
    <row r="482" spans="2:17" ht="15" customHeight="1" x14ac:dyDescent="0.3">
      <c r="B482" s="142">
        <f t="shared" si="28"/>
        <v>4272</v>
      </c>
      <c r="C482" s="128"/>
      <c r="D482" s="34">
        <f t="shared" si="29"/>
        <v>4272</v>
      </c>
      <c r="E482" s="144">
        <v>45732</v>
      </c>
      <c r="F482" s="37">
        <v>4272</v>
      </c>
      <c r="G482" s="145">
        <v>45733</v>
      </c>
      <c r="H482" s="76">
        <f t="shared" si="30"/>
        <v>0</v>
      </c>
      <c r="K482" s="134"/>
      <c r="L482" s="36">
        <v>45732</v>
      </c>
      <c r="M482" s="233">
        <v>0</v>
      </c>
      <c r="N482" s="232">
        <f t="shared" si="31"/>
        <v>306</v>
      </c>
      <c r="O482" s="27">
        <v>306</v>
      </c>
      <c r="P482" s="228">
        <f t="shared" si="32"/>
        <v>0</v>
      </c>
      <c r="Q482" s="41"/>
    </row>
    <row r="483" spans="2:17" ht="15" customHeight="1" x14ac:dyDescent="0.3">
      <c r="B483" s="142">
        <f t="shared" si="28"/>
        <v>4272</v>
      </c>
      <c r="C483" s="128"/>
      <c r="D483" s="34">
        <f t="shared" si="29"/>
        <v>4272</v>
      </c>
      <c r="E483" s="144">
        <v>45733</v>
      </c>
      <c r="F483" s="37">
        <v>4272</v>
      </c>
      <c r="G483" s="145">
        <v>45734</v>
      </c>
      <c r="H483" s="76">
        <f t="shared" si="30"/>
        <v>0</v>
      </c>
      <c r="K483" s="134"/>
      <c r="L483" s="36">
        <v>45733</v>
      </c>
      <c r="M483" s="233">
        <v>0</v>
      </c>
      <c r="N483" s="232">
        <f t="shared" si="31"/>
        <v>306</v>
      </c>
      <c r="O483" s="27">
        <v>306</v>
      </c>
      <c r="P483" s="228">
        <f t="shared" si="32"/>
        <v>0</v>
      </c>
      <c r="Q483" s="41"/>
    </row>
    <row r="484" spans="2:17" ht="15" customHeight="1" x14ac:dyDescent="0.3">
      <c r="B484" s="142">
        <f t="shared" si="28"/>
        <v>4272</v>
      </c>
      <c r="C484" s="128"/>
      <c r="D484" s="34">
        <f t="shared" si="29"/>
        <v>4272</v>
      </c>
      <c r="E484" s="144">
        <v>45734</v>
      </c>
      <c r="F484" s="37">
        <v>4272</v>
      </c>
      <c r="G484" s="145">
        <v>45735</v>
      </c>
      <c r="H484" s="76">
        <f t="shared" si="30"/>
        <v>0</v>
      </c>
      <c r="K484" s="134"/>
      <c r="L484" s="36">
        <v>45734</v>
      </c>
      <c r="M484" s="233">
        <v>120</v>
      </c>
      <c r="N484" s="232">
        <f t="shared" si="31"/>
        <v>306</v>
      </c>
      <c r="O484" s="27">
        <v>378</v>
      </c>
      <c r="P484" s="228">
        <f t="shared" si="32"/>
        <v>48</v>
      </c>
      <c r="Q484" s="41"/>
    </row>
    <row r="485" spans="2:17" ht="15" customHeight="1" x14ac:dyDescent="0.3">
      <c r="B485" s="142">
        <f t="shared" si="28"/>
        <v>4272</v>
      </c>
      <c r="C485" s="128"/>
      <c r="D485" s="34">
        <f t="shared" si="29"/>
        <v>4272</v>
      </c>
      <c r="E485" s="144">
        <v>45735</v>
      </c>
      <c r="F485" s="37">
        <v>4272</v>
      </c>
      <c r="G485" s="145">
        <v>45736</v>
      </c>
      <c r="H485" s="76">
        <f t="shared" si="30"/>
        <v>0</v>
      </c>
      <c r="K485" s="134"/>
      <c r="L485" s="36">
        <v>45735</v>
      </c>
      <c r="M485" s="233">
        <v>0</v>
      </c>
      <c r="N485" s="232">
        <f t="shared" si="31"/>
        <v>378</v>
      </c>
      <c r="O485" s="27">
        <v>333</v>
      </c>
      <c r="P485" s="228">
        <f t="shared" si="32"/>
        <v>45</v>
      </c>
      <c r="Q485" s="41"/>
    </row>
    <row r="486" spans="2:17" ht="15" customHeight="1" x14ac:dyDescent="0.3">
      <c r="B486" s="142">
        <f t="shared" si="28"/>
        <v>4274</v>
      </c>
      <c r="C486" s="128"/>
      <c r="D486" s="34">
        <f t="shared" si="29"/>
        <v>4272</v>
      </c>
      <c r="E486" s="144">
        <v>45736</v>
      </c>
      <c r="F486" s="37">
        <v>4274</v>
      </c>
      <c r="G486" s="145">
        <v>45737</v>
      </c>
      <c r="H486" s="76">
        <f t="shared" si="30"/>
        <v>2</v>
      </c>
      <c r="K486" s="134"/>
      <c r="L486" s="36">
        <v>45736</v>
      </c>
      <c r="M486" s="233">
        <v>0</v>
      </c>
      <c r="N486" s="232">
        <f t="shared" si="31"/>
        <v>333</v>
      </c>
      <c r="O486" s="27">
        <v>333</v>
      </c>
      <c r="P486" s="228">
        <f t="shared" si="32"/>
        <v>0</v>
      </c>
      <c r="Q486" s="41"/>
    </row>
    <row r="487" spans="2:17" ht="15" customHeight="1" x14ac:dyDescent="0.3">
      <c r="B487" s="142">
        <f t="shared" si="28"/>
        <v>4274</v>
      </c>
      <c r="C487" s="128"/>
      <c r="D487" s="34">
        <f t="shared" si="29"/>
        <v>4274</v>
      </c>
      <c r="E487" s="144">
        <v>45737</v>
      </c>
      <c r="F487" s="37">
        <v>4274</v>
      </c>
      <c r="G487" s="145">
        <v>45738</v>
      </c>
      <c r="H487" s="76">
        <f t="shared" si="30"/>
        <v>0</v>
      </c>
      <c r="K487" s="134"/>
      <c r="L487" s="36">
        <v>45737</v>
      </c>
      <c r="M487" s="233">
        <v>0</v>
      </c>
      <c r="N487" s="232">
        <f t="shared" si="31"/>
        <v>333</v>
      </c>
      <c r="O487" s="27">
        <v>324</v>
      </c>
      <c r="P487" s="228">
        <f t="shared" si="32"/>
        <v>9</v>
      </c>
      <c r="Q487" s="41"/>
    </row>
    <row r="488" spans="2:17" ht="15" customHeight="1" x14ac:dyDescent="0.3">
      <c r="B488" s="142">
        <f t="shared" ref="B488:B537" si="33">F488</f>
        <v>4274</v>
      </c>
      <c r="C488" s="128"/>
      <c r="D488" s="34">
        <f t="shared" ref="D488:D537" si="34">F487</f>
        <v>4274</v>
      </c>
      <c r="E488" s="144">
        <v>45738</v>
      </c>
      <c r="F488" s="37">
        <v>4274</v>
      </c>
      <c r="G488" s="145">
        <v>45739</v>
      </c>
      <c r="H488" s="76">
        <f t="shared" ref="H488:H537" si="35">F488-D488</f>
        <v>0</v>
      </c>
      <c r="K488" s="134"/>
      <c r="L488" s="36">
        <v>45738</v>
      </c>
      <c r="M488" s="233">
        <v>0</v>
      </c>
      <c r="N488" s="232">
        <f t="shared" ref="N488:N537" si="36">(O487)</f>
        <v>324</v>
      </c>
      <c r="O488" s="27">
        <v>324</v>
      </c>
      <c r="P488" s="228">
        <f t="shared" ref="P488:P537" si="37">M488+N488-O488</f>
        <v>0</v>
      </c>
      <c r="Q488" s="41"/>
    </row>
    <row r="489" spans="2:17" ht="15" customHeight="1" x14ac:dyDescent="0.3">
      <c r="B489" s="142">
        <f t="shared" si="33"/>
        <v>4276</v>
      </c>
      <c r="C489" s="128"/>
      <c r="D489" s="34">
        <f t="shared" si="34"/>
        <v>4274</v>
      </c>
      <c r="E489" s="144">
        <v>45739</v>
      </c>
      <c r="F489" s="37">
        <v>4276</v>
      </c>
      <c r="G489" s="145">
        <v>45740</v>
      </c>
      <c r="H489" s="76">
        <f t="shared" si="35"/>
        <v>2</v>
      </c>
      <c r="K489" s="134"/>
      <c r="L489" s="36">
        <v>45739</v>
      </c>
      <c r="M489" s="233">
        <v>0</v>
      </c>
      <c r="N489" s="232">
        <f t="shared" si="36"/>
        <v>324</v>
      </c>
      <c r="O489" s="27">
        <v>315</v>
      </c>
      <c r="P489" s="228">
        <f t="shared" si="37"/>
        <v>9</v>
      </c>
      <c r="Q489" s="41"/>
    </row>
    <row r="490" spans="2:17" ht="15" customHeight="1" x14ac:dyDescent="0.3">
      <c r="B490" s="142">
        <f t="shared" si="33"/>
        <v>4276</v>
      </c>
      <c r="C490" s="128"/>
      <c r="D490" s="34">
        <f t="shared" si="34"/>
        <v>4276</v>
      </c>
      <c r="E490" s="144">
        <v>45740</v>
      </c>
      <c r="F490" s="37">
        <v>4276</v>
      </c>
      <c r="G490" s="145">
        <v>45741</v>
      </c>
      <c r="H490" s="76">
        <f t="shared" si="35"/>
        <v>0</v>
      </c>
      <c r="K490" s="134"/>
      <c r="L490" s="36">
        <v>45740</v>
      </c>
      <c r="M490" s="233">
        <v>0</v>
      </c>
      <c r="N490" s="232">
        <f t="shared" si="36"/>
        <v>315</v>
      </c>
      <c r="O490" s="27">
        <v>315</v>
      </c>
      <c r="P490" s="228">
        <f t="shared" si="37"/>
        <v>0</v>
      </c>
      <c r="Q490" s="41"/>
    </row>
    <row r="491" spans="2:17" ht="15" customHeight="1" x14ac:dyDescent="0.3">
      <c r="B491" s="142">
        <f t="shared" si="33"/>
        <v>4279</v>
      </c>
      <c r="C491" s="128"/>
      <c r="D491" s="34">
        <f t="shared" si="34"/>
        <v>4276</v>
      </c>
      <c r="E491" s="144">
        <v>45741</v>
      </c>
      <c r="F491" s="37">
        <v>4279</v>
      </c>
      <c r="G491" s="145">
        <v>45742</v>
      </c>
      <c r="H491" s="76">
        <f t="shared" si="35"/>
        <v>3</v>
      </c>
      <c r="K491" s="134"/>
      <c r="L491" s="36">
        <v>45741</v>
      </c>
      <c r="M491" s="233">
        <v>0</v>
      </c>
      <c r="N491" s="232">
        <f t="shared" si="36"/>
        <v>315</v>
      </c>
      <c r="O491" s="27">
        <v>288</v>
      </c>
      <c r="P491" s="228">
        <f t="shared" si="37"/>
        <v>27</v>
      </c>
      <c r="Q491" s="41"/>
    </row>
    <row r="492" spans="2:17" ht="15" customHeight="1" x14ac:dyDescent="0.3">
      <c r="B492" s="142">
        <f t="shared" si="33"/>
        <v>4279</v>
      </c>
      <c r="C492" s="128"/>
      <c r="D492" s="34">
        <f t="shared" si="34"/>
        <v>4279</v>
      </c>
      <c r="E492" s="144">
        <v>45742</v>
      </c>
      <c r="F492" s="37">
        <v>4279</v>
      </c>
      <c r="G492" s="145">
        <v>45743</v>
      </c>
      <c r="H492" s="76">
        <f t="shared" si="35"/>
        <v>0</v>
      </c>
      <c r="K492" s="134"/>
      <c r="L492" s="36">
        <v>45742</v>
      </c>
      <c r="M492" s="233">
        <v>120</v>
      </c>
      <c r="N492" s="232">
        <f t="shared" si="36"/>
        <v>288</v>
      </c>
      <c r="O492" s="27">
        <v>405</v>
      </c>
      <c r="P492" s="228">
        <f t="shared" si="37"/>
        <v>3</v>
      </c>
      <c r="Q492" s="41"/>
    </row>
    <row r="493" spans="2:17" ht="15" customHeight="1" x14ac:dyDescent="0.3">
      <c r="B493" s="142">
        <f t="shared" si="33"/>
        <v>4282</v>
      </c>
      <c r="C493" s="128"/>
      <c r="D493" s="34">
        <f t="shared" si="34"/>
        <v>4279</v>
      </c>
      <c r="E493" s="144">
        <v>45743</v>
      </c>
      <c r="F493" s="37">
        <v>4282</v>
      </c>
      <c r="G493" s="145">
        <v>45744</v>
      </c>
      <c r="H493" s="76">
        <f t="shared" si="35"/>
        <v>3</v>
      </c>
      <c r="K493" s="134"/>
      <c r="L493" s="36">
        <v>45743</v>
      </c>
      <c r="M493" s="233">
        <v>0</v>
      </c>
      <c r="N493" s="232">
        <f t="shared" si="36"/>
        <v>405</v>
      </c>
      <c r="O493" s="27">
        <v>378</v>
      </c>
      <c r="P493" s="228">
        <f t="shared" si="37"/>
        <v>27</v>
      </c>
      <c r="Q493" s="41"/>
    </row>
    <row r="494" spans="2:17" ht="15" customHeight="1" x14ac:dyDescent="0.3">
      <c r="B494" s="142">
        <f t="shared" si="33"/>
        <v>4282</v>
      </c>
      <c r="C494" s="128"/>
      <c r="D494" s="34">
        <f t="shared" si="34"/>
        <v>4282</v>
      </c>
      <c r="E494" s="144">
        <v>45744</v>
      </c>
      <c r="F494" s="37">
        <v>4282</v>
      </c>
      <c r="G494" s="145">
        <v>45745</v>
      </c>
      <c r="H494" s="76">
        <f t="shared" si="35"/>
        <v>0</v>
      </c>
      <c r="K494" s="134"/>
      <c r="L494" s="36">
        <v>45744</v>
      </c>
      <c r="M494" s="233">
        <v>0</v>
      </c>
      <c r="N494" s="232">
        <f t="shared" si="36"/>
        <v>378</v>
      </c>
      <c r="O494" s="27">
        <v>360</v>
      </c>
      <c r="P494" s="228">
        <f t="shared" si="37"/>
        <v>18</v>
      </c>
      <c r="Q494" s="41"/>
    </row>
    <row r="495" spans="2:17" ht="15" customHeight="1" x14ac:dyDescent="0.3">
      <c r="B495" s="142">
        <f t="shared" si="33"/>
        <v>4292</v>
      </c>
      <c r="C495" s="128"/>
      <c r="D495" s="34">
        <f t="shared" si="34"/>
        <v>4282</v>
      </c>
      <c r="E495" s="144">
        <v>45745</v>
      </c>
      <c r="F495" s="37">
        <v>4292</v>
      </c>
      <c r="G495" s="145">
        <v>45746</v>
      </c>
      <c r="H495" s="76">
        <f t="shared" si="35"/>
        <v>10</v>
      </c>
      <c r="K495" s="134"/>
      <c r="L495" s="36">
        <v>45745</v>
      </c>
      <c r="M495" s="233">
        <v>0</v>
      </c>
      <c r="N495" s="232">
        <f t="shared" si="36"/>
        <v>360</v>
      </c>
      <c r="O495" s="27">
        <v>270</v>
      </c>
      <c r="P495" s="228">
        <f t="shared" si="37"/>
        <v>90</v>
      </c>
      <c r="Q495" s="41"/>
    </row>
    <row r="496" spans="2:17" ht="15" customHeight="1" x14ac:dyDescent="0.3">
      <c r="B496" s="142">
        <f t="shared" si="33"/>
        <v>4299</v>
      </c>
      <c r="C496" s="128"/>
      <c r="D496" s="34">
        <f t="shared" si="34"/>
        <v>4292</v>
      </c>
      <c r="E496" s="144">
        <v>45746</v>
      </c>
      <c r="F496" s="37">
        <v>4299</v>
      </c>
      <c r="G496" s="145">
        <v>45747</v>
      </c>
      <c r="H496" s="76">
        <f t="shared" si="35"/>
        <v>7</v>
      </c>
      <c r="K496" s="134"/>
      <c r="L496" s="36">
        <v>45746</v>
      </c>
      <c r="M496" s="233">
        <v>0</v>
      </c>
      <c r="N496" s="232">
        <f t="shared" si="36"/>
        <v>270</v>
      </c>
      <c r="O496" s="27">
        <v>162</v>
      </c>
      <c r="P496" s="228">
        <f t="shared" si="37"/>
        <v>108</v>
      </c>
      <c r="Q496" s="41"/>
    </row>
    <row r="497" spans="2:18" ht="15" customHeight="1" x14ac:dyDescent="0.3">
      <c r="B497" s="142">
        <f t="shared" si="33"/>
        <v>4309</v>
      </c>
      <c r="C497" s="128"/>
      <c r="D497" s="34">
        <f t="shared" si="34"/>
        <v>4299</v>
      </c>
      <c r="E497" s="144">
        <v>45747</v>
      </c>
      <c r="F497" s="37">
        <v>4309</v>
      </c>
      <c r="G497" s="145">
        <v>45748</v>
      </c>
      <c r="H497" s="76">
        <f t="shared" si="35"/>
        <v>10</v>
      </c>
      <c r="K497" s="134"/>
      <c r="L497" s="36">
        <v>45747</v>
      </c>
      <c r="M497" s="233">
        <v>400</v>
      </c>
      <c r="N497" s="232">
        <f t="shared" si="36"/>
        <v>162</v>
      </c>
      <c r="O497" s="27">
        <v>450</v>
      </c>
      <c r="P497" s="228">
        <f t="shared" si="37"/>
        <v>112</v>
      </c>
      <c r="Q497" s="41"/>
      <c r="R497" s="48">
        <f>SUM(P467:P497)</f>
        <v>694</v>
      </c>
    </row>
    <row r="498" spans="2:18" ht="15" customHeight="1" x14ac:dyDescent="0.3">
      <c r="B498" s="142">
        <f t="shared" si="33"/>
        <v>4311</v>
      </c>
      <c r="C498" s="128"/>
      <c r="D498" s="34">
        <f t="shared" si="34"/>
        <v>4309</v>
      </c>
      <c r="E498" s="144">
        <v>45748</v>
      </c>
      <c r="F498" s="37">
        <v>4311</v>
      </c>
      <c r="G498" s="145">
        <v>45749</v>
      </c>
      <c r="H498" s="76">
        <f t="shared" si="35"/>
        <v>2</v>
      </c>
      <c r="K498" s="134"/>
      <c r="L498" s="36">
        <v>45748</v>
      </c>
      <c r="M498" s="233">
        <v>0</v>
      </c>
      <c r="N498" s="232">
        <f t="shared" si="36"/>
        <v>450</v>
      </c>
      <c r="O498" s="27">
        <v>405</v>
      </c>
      <c r="P498" s="228">
        <f t="shared" si="37"/>
        <v>45</v>
      </c>
      <c r="Q498" s="41"/>
    </row>
    <row r="499" spans="2:18" ht="15" customHeight="1" x14ac:dyDescent="0.3">
      <c r="B499" s="142">
        <f t="shared" si="33"/>
        <v>4311</v>
      </c>
      <c r="C499" s="128"/>
      <c r="D499" s="34">
        <f t="shared" si="34"/>
        <v>4311</v>
      </c>
      <c r="E499" s="144">
        <v>45749</v>
      </c>
      <c r="F499" s="37">
        <v>4311</v>
      </c>
      <c r="G499" s="145">
        <v>45750</v>
      </c>
      <c r="H499" s="76">
        <f t="shared" si="35"/>
        <v>0</v>
      </c>
      <c r="K499" s="134"/>
      <c r="L499" s="36">
        <v>45749</v>
      </c>
      <c r="M499" s="233">
        <v>0</v>
      </c>
      <c r="N499" s="232">
        <f t="shared" si="36"/>
        <v>405</v>
      </c>
      <c r="O499" s="27">
        <v>405</v>
      </c>
      <c r="P499" s="228">
        <f t="shared" si="37"/>
        <v>0</v>
      </c>
      <c r="Q499" s="41"/>
    </row>
    <row r="500" spans="2:18" ht="15" customHeight="1" x14ac:dyDescent="0.3">
      <c r="B500" s="142">
        <f t="shared" si="33"/>
        <v>4311</v>
      </c>
      <c r="C500" s="128"/>
      <c r="D500" s="34">
        <f t="shared" si="34"/>
        <v>4311</v>
      </c>
      <c r="E500" s="144">
        <v>45750</v>
      </c>
      <c r="F500" s="37">
        <v>4311</v>
      </c>
      <c r="G500" s="145">
        <v>45751</v>
      </c>
      <c r="H500" s="76">
        <f t="shared" si="35"/>
        <v>0</v>
      </c>
      <c r="K500" s="134"/>
      <c r="L500" s="36">
        <v>45750</v>
      </c>
      <c r="M500" s="233">
        <v>0</v>
      </c>
      <c r="N500" s="232">
        <f t="shared" si="36"/>
        <v>405</v>
      </c>
      <c r="O500" s="27">
        <v>396</v>
      </c>
      <c r="P500" s="228">
        <f t="shared" si="37"/>
        <v>9</v>
      </c>
      <c r="Q500" s="41"/>
    </row>
    <row r="501" spans="2:18" ht="15" customHeight="1" x14ac:dyDescent="0.3">
      <c r="B501" s="142">
        <f t="shared" si="33"/>
        <v>4311</v>
      </c>
      <c r="C501" s="128"/>
      <c r="D501" s="34">
        <f t="shared" si="34"/>
        <v>4311</v>
      </c>
      <c r="E501" s="144">
        <v>45751</v>
      </c>
      <c r="F501" s="37">
        <v>4311</v>
      </c>
      <c r="G501" s="145">
        <v>45752</v>
      </c>
      <c r="H501" s="76">
        <f t="shared" si="35"/>
        <v>0</v>
      </c>
      <c r="K501" s="134"/>
      <c r="L501" s="36">
        <v>45751</v>
      </c>
      <c r="M501" s="233">
        <v>0</v>
      </c>
      <c r="N501" s="232">
        <f t="shared" si="36"/>
        <v>396</v>
      </c>
      <c r="O501" s="27">
        <v>378</v>
      </c>
      <c r="P501" s="228">
        <f t="shared" si="37"/>
        <v>18</v>
      </c>
      <c r="Q501" s="41"/>
    </row>
    <row r="502" spans="2:18" ht="15" customHeight="1" x14ac:dyDescent="0.3">
      <c r="B502" s="142">
        <f t="shared" si="33"/>
        <v>4311</v>
      </c>
      <c r="C502" s="128"/>
      <c r="D502" s="34">
        <f t="shared" si="34"/>
        <v>4311</v>
      </c>
      <c r="E502" s="144">
        <v>45752</v>
      </c>
      <c r="F502" s="37">
        <v>4311</v>
      </c>
      <c r="G502" s="145">
        <v>45753</v>
      </c>
      <c r="H502" s="76">
        <f t="shared" si="35"/>
        <v>0</v>
      </c>
      <c r="K502" s="134"/>
      <c r="L502" s="36">
        <v>45752</v>
      </c>
      <c r="M502" s="233">
        <v>0</v>
      </c>
      <c r="N502" s="232">
        <f t="shared" si="36"/>
        <v>378</v>
      </c>
      <c r="O502" s="27">
        <v>378</v>
      </c>
      <c r="P502" s="228">
        <f t="shared" si="37"/>
        <v>0</v>
      </c>
      <c r="Q502" s="41"/>
    </row>
    <row r="503" spans="2:18" ht="15" customHeight="1" x14ac:dyDescent="0.3">
      <c r="B503" s="142">
        <f t="shared" si="33"/>
        <v>4311</v>
      </c>
      <c r="C503" s="128"/>
      <c r="D503" s="34">
        <f t="shared" si="34"/>
        <v>4311</v>
      </c>
      <c r="E503" s="144">
        <v>45753</v>
      </c>
      <c r="F503" s="37">
        <v>4311</v>
      </c>
      <c r="G503" s="145">
        <v>45754</v>
      </c>
      <c r="H503" s="76">
        <f t="shared" si="35"/>
        <v>0</v>
      </c>
      <c r="K503" s="134"/>
      <c r="L503" s="36">
        <v>45753</v>
      </c>
      <c r="M503" s="233">
        <v>0</v>
      </c>
      <c r="N503" s="232">
        <f t="shared" si="36"/>
        <v>378</v>
      </c>
      <c r="O503" s="27">
        <v>378</v>
      </c>
      <c r="P503" s="228">
        <f t="shared" si="37"/>
        <v>0</v>
      </c>
      <c r="Q503" s="41"/>
    </row>
    <row r="504" spans="2:18" ht="15" customHeight="1" x14ac:dyDescent="0.3">
      <c r="B504" s="142">
        <f t="shared" si="33"/>
        <v>4311</v>
      </c>
      <c r="C504" s="128"/>
      <c r="D504" s="34">
        <f t="shared" si="34"/>
        <v>4311</v>
      </c>
      <c r="E504" s="144">
        <v>45754</v>
      </c>
      <c r="F504" s="37">
        <v>4311</v>
      </c>
      <c r="G504" s="145">
        <v>45755</v>
      </c>
      <c r="H504" s="76">
        <f t="shared" si="35"/>
        <v>0</v>
      </c>
      <c r="K504" s="134"/>
      <c r="L504" s="36">
        <v>45754</v>
      </c>
      <c r="M504" s="233">
        <v>0</v>
      </c>
      <c r="N504" s="232">
        <f t="shared" si="36"/>
        <v>378</v>
      </c>
      <c r="O504" s="27">
        <v>342</v>
      </c>
      <c r="P504" s="228">
        <f t="shared" si="37"/>
        <v>36</v>
      </c>
      <c r="Q504" s="41"/>
    </row>
    <row r="505" spans="2:18" ht="15" customHeight="1" x14ac:dyDescent="0.3">
      <c r="B505" s="142">
        <f t="shared" si="33"/>
        <v>4320</v>
      </c>
      <c r="C505" s="128"/>
      <c r="D505" s="34">
        <f t="shared" si="34"/>
        <v>4311</v>
      </c>
      <c r="E505" s="144">
        <v>45755</v>
      </c>
      <c r="F505" s="37">
        <v>4320</v>
      </c>
      <c r="G505" s="145">
        <v>45756</v>
      </c>
      <c r="H505" s="76">
        <f t="shared" si="35"/>
        <v>9</v>
      </c>
      <c r="K505" s="134"/>
      <c r="L505" s="36">
        <v>45755</v>
      </c>
      <c r="M505" s="233">
        <v>0</v>
      </c>
      <c r="N505" s="232">
        <f t="shared" si="36"/>
        <v>342</v>
      </c>
      <c r="O505" s="27">
        <v>234</v>
      </c>
      <c r="P505" s="228">
        <f t="shared" si="37"/>
        <v>108</v>
      </c>
      <c r="Q505" s="41"/>
    </row>
    <row r="506" spans="2:18" ht="15" customHeight="1" x14ac:dyDescent="0.3">
      <c r="B506" s="142">
        <f t="shared" si="33"/>
        <v>4343</v>
      </c>
      <c r="C506" s="128"/>
      <c r="D506" s="34">
        <f t="shared" si="34"/>
        <v>4320</v>
      </c>
      <c r="E506" s="144">
        <v>45756</v>
      </c>
      <c r="F506" s="37">
        <v>4343</v>
      </c>
      <c r="G506" s="145">
        <v>45757</v>
      </c>
      <c r="H506" s="76">
        <f t="shared" si="35"/>
        <v>23</v>
      </c>
      <c r="K506" s="134"/>
      <c r="L506" s="36">
        <v>45756</v>
      </c>
      <c r="M506" s="233">
        <v>300</v>
      </c>
      <c r="N506" s="232">
        <f t="shared" si="36"/>
        <v>234</v>
      </c>
      <c r="O506" s="27">
        <v>306</v>
      </c>
      <c r="P506" s="228">
        <f t="shared" si="37"/>
        <v>228</v>
      </c>
      <c r="Q506" s="41"/>
    </row>
    <row r="507" spans="2:18" ht="15" customHeight="1" x14ac:dyDescent="0.3">
      <c r="B507" s="142">
        <f t="shared" si="33"/>
        <v>4370</v>
      </c>
      <c r="C507" s="128"/>
      <c r="D507" s="34">
        <f t="shared" si="34"/>
        <v>4343</v>
      </c>
      <c r="E507" s="144">
        <v>45757</v>
      </c>
      <c r="F507" s="37">
        <v>4370</v>
      </c>
      <c r="G507" s="145">
        <v>45758</v>
      </c>
      <c r="H507" s="76">
        <f t="shared" si="35"/>
        <v>27</v>
      </c>
      <c r="K507" s="134"/>
      <c r="L507" s="36">
        <v>45757</v>
      </c>
      <c r="M507" s="233">
        <v>400</v>
      </c>
      <c r="N507" s="232">
        <f t="shared" si="36"/>
        <v>306</v>
      </c>
      <c r="O507" s="27">
        <v>504</v>
      </c>
      <c r="P507" s="228">
        <f t="shared" si="37"/>
        <v>202</v>
      </c>
      <c r="Q507" s="41"/>
    </row>
    <row r="508" spans="2:18" ht="15" customHeight="1" x14ac:dyDescent="0.3">
      <c r="B508" s="142">
        <f t="shared" si="33"/>
        <v>4370</v>
      </c>
      <c r="C508" s="128"/>
      <c r="D508" s="34">
        <f t="shared" si="34"/>
        <v>4370</v>
      </c>
      <c r="E508" s="144">
        <v>45758</v>
      </c>
      <c r="F508" s="37">
        <v>4370</v>
      </c>
      <c r="G508" s="145">
        <v>45759</v>
      </c>
      <c r="H508" s="76">
        <f t="shared" si="35"/>
        <v>0</v>
      </c>
      <c r="K508" s="134"/>
      <c r="L508" s="36">
        <v>45758</v>
      </c>
      <c r="M508" s="233">
        <v>0</v>
      </c>
      <c r="N508" s="232">
        <f t="shared" si="36"/>
        <v>504</v>
      </c>
      <c r="O508" s="27">
        <v>342</v>
      </c>
      <c r="P508" s="228">
        <f t="shared" si="37"/>
        <v>162</v>
      </c>
      <c r="Q508" s="41"/>
    </row>
    <row r="509" spans="2:18" ht="15" customHeight="1" x14ac:dyDescent="0.3">
      <c r="B509" s="142">
        <f t="shared" si="33"/>
        <v>4370</v>
      </c>
      <c r="C509" s="128"/>
      <c r="D509" s="34">
        <f t="shared" si="34"/>
        <v>4370</v>
      </c>
      <c r="E509" s="144">
        <v>45759</v>
      </c>
      <c r="F509" s="37">
        <v>4370</v>
      </c>
      <c r="G509" s="145">
        <v>45760</v>
      </c>
      <c r="H509" s="76">
        <f t="shared" si="35"/>
        <v>0</v>
      </c>
      <c r="K509" s="134"/>
      <c r="L509" s="36">
        <v>45759</v>
      </c>
      <c r="M509" s="233">
        <v>0</v>
      </c>
      <c r="N509" s="232">
        <f t="shared" si="36"/>
        <v>342</v>
      </c>
      <c r="O509" s="27">
        <v>252</v>
      </c>
      <c r="P509" s="228">
        <f t="shared" si="37"/>
        <v>90</v>
      </c>
      <c r="Q509" s="41"/>
    </row>
    <row r="510" spans="2:18" ht="15" customHeight="1" x14ac:dyDescent="0.3">
      <c r="B510" s="142">
        <f t="shared" si="33"/>
        <v>4370</v>
      </c>
      <c r="C510" s="128"/>
      <c r="D510" s="34">
        <f t="shared" si="34"/>
        <v>4370</v>
      </c>
      <c r="E510" s="144">
        <v>45760</v>
      </c>
      <c r="F510" s="37">
        <v>4370</v>
      </c>
      <c r="G510" s="145">
        <v>45761</v>
      </c>
      <c r="H510" s="76">
        <f t="shared" si="35"/>
        <v>0</v>
      </c>
      <c r="K510" s="134"/>
      <c r="L510" s="36">
        <v>45760</v>
      </c>
      <c r="M510" s="233">
        <v>0</v>
      </c>
      <c r="N510" s="232">
        <f t="shared" si="36"/>
        <v>252</v>
      </c>
      <c r="O510" s="27">
        <v>252</v>
      </c>
      <c r="P510" s="228">
        <f t="shared" si="37"/>
        <v>0</v>
      </c>
      <c r="Q510" s="41"/>
    </row>
    <row r="511" spans="2:18" ht="15" customHeight="1" x14ac:dyDescent="0.3">
      <c r="B511" s="142">
        <f t="shared" si="33"/>
        <v>4382</v>
      </c>
      <c r="C511" s="128"/>
      <c r="D511" s="34">
        <f t="shared" si="34"/>
        <v>4370</v>
      </c>
      <c r="E511" s="144">
        <v>45761</v>
      </c>
      <c r="F511" s="37">
        <v>4382</v>
      </c>
      <c r="G511" s="145">
        <v>45762</v>
      </c>
      <c r="H511" s="76">
        <f t="shared" si="35"/>
        <v>12</v>
      </c>
      <c r="K511" s="134"/>
      <c r="L511" s="36">
        <v>45761</v>
      </c>
      <c r="M511" s="233">
        <v>300</v>
      </c>
      <c r="N511" s="232">
        <f t="shared" si="36"/>
        <v>252</v>
      </c>
      <c r="O511" s="27">
        <v>396</v>
      </c>
      <c r="P511" s="228">
        <f t="shared" si="37"/>
        <v>156</v>
      </c>
      <c r="Q511" s="41"/>
    </row>
    <row r="512" spans="2:18" ht="15" customHeight="1" x14ac:dyDescent="0.3">
      <c r="B512" s="142">
        <f t="shared" si="33"/>
        <v>4382</v>
      </c>
      <c r="C512" s="128"/>
      <c r="D512" s="34">
        <f t="shared" si="34"/>
        <v>4382</v>
      </c>
      <c r="E512" s="144">
        <v>45762</v>
      </c>
      <c r="F512" s="37">
        <v>4382</v>
      </c>
      <c r="G512" s="145">
        <v>45763</v>
      </c>
      <c r="H512" s="76">
        <f t="shared" si="35"/>
        <v>0</v>
      </c>
      <c r="K512" s="134"/>
      <c r="L512" s="36">
        <v>45762</v>
      </c>
      <c r="M512" s="233">
        <v>0</v>
      </c>
      <c r="N512" s="232">
        <f t="shared" si="36"/>
        <v>396</v>
      </c>
      <c r="O512" s="27">
        <v>369</v>
      </c>
      <c r="P512" s="228">
        <f t="shared" si="37"/>
        <v>27</v>
      </c>
      <c r="Q512" s="41"/>
    </row>
    <row r="513" spans="2:17" ht="15" customHeight="1" x14ac:dyDescent="0.3">
      <c r="B513" s="142">
        <f t="shared" si="33"/>
        <v>4384</v>
      </c>
      <c r="C513" s="128"/>
      <c r="D513" s="34">
        <f t="shared" si="34"/>
        <v>4382</v>
      </c>
      <c r="E513" s="144">
        <v>45763</v>
      </c>
      <c r="F513" s="37">
        <v>4384</v>
      </c>
      <c r="G513" s="145">
        <v>45764</v>
      </c>
      <c r="H513" s="76">
        <f t="shared" si="35"/>
        <v>2</v>
      </c>
      <c r="K513" s="134"/>
      <c r="L513" s="36">
        <v>45763</v>
      </c>
      <c r="M513" s="233">
        <v>0</v>
      </c>
      <c r="N513" s="232">
        <f t="shared" si="36"/>
        <v>369</v>
      </c>
      <c r="O513" s="27">
        <v>324</v>
      </c>
      <c r="P513" s="228">
        <f t="shared" si="37"/>
        <v>45</v>
      </c>
      <c r="Q513" s="41"/>
    </row>
    <row r="514" spans="2:17" ht="15" customHeight="1" x14ac:dyDescent="0.3">
      <c r="B514" s="142">
        <f t="shared" si="33"/>
        <v>4386</v>
      </c>
      <c r="C514" s="128"/>
      <c r="D514" s="34">
        <f t="shared" si="34"/>
        <v>4384</v>
      </c>
      <c r="E514" s="144">
        <v>45764</v>
      </c>
      <c r="F514" s="37">
        <v>4386</v>
      </c>
      <c r="G514" s="145">
        <v>45765</v>
      </c>
      <c r="H514" s="76">
        <f t="shared" si="35"/>
        <v>2</v>
      </c>
      <c r="K514" s="134"/>
      <c r="L514" s="36">
        <v>45764</v>
      </c>
      <c r="M514" s="233">
        <v>0</v>
      </c>
      <c r="N514" s="232">
        <f t="shared" si="36"/>
        <v>324</v>
      </c>
      <c r="O514" s="27">
        <v>297</v>
      </c>
      <c r="P514" s="228">
        <f t="shared" si="37"/>
        <v>27</v>
      </c>
      <c r="Q514" s="41"/>
    </row>
    <row r="515" spans="2:17" ht="15" customHeight="1" x14ac:dyDescent="0.3">
      <c r="B515" s="142">
        <f t="shared" si="33"/>
        <v>4386</v>
      </c>
      <c r="C515" s="128"/>
      <c r="D515" s="34">
        <f t="shared" si="34"/>
        <v>4386</v>
      </c>
      <c r="E515" s="144">
        <v>45765</v>
      </c>
      <c r="F515" s="37">
        <v>4386</v>
      </c>
      <c r="G515" s="145">
        <v>45766</v>
      </c>
      <c r="H515" s="76">
        <f t="shared" si="35"/>
        <v>0</v>
      </c>
      <c r="K515" s="134"/>
      <c r="L515" s="36">
        <v>45765</v>
      </c>
      <c r="M515" s="233">
        <v>0</v>
      </c>
      <c r="N515" s="232">
        <f t="shared" si="36"/>
        <v>297</v>
      </c>
      <c r="O515" s="27">
        <v>297</v>
      </c>
      <c r="P515" s="228">
        <f t="shared" si="37"/>
        <v>0</v>
      </c>
      <c r="Q515" s="41"/>
    </row>
    <row r="516" spans="2:17" ht="15" customHeight="1" x14ac:dyDescent="0.3">
      <c r="B516" s="142">
        <f t="shared" si="33"/>
        <v>4386</v>
      </c>
      <c r="C516" s="128"/>
      <c r="D516" s="34">
        <f t="shared" si="34"/>
        <v>4386</v>
      </c>
      <c r="E516" s="144">
        <v>45766</v>
      </c>
      <c r="F516" s="37">
        <v>4386</v>
      </c>
      <c r="G516" s="145">
        <v>45767</v>
      </c>
      <c r="H516" s="76">
        <f t="shared" si="35"/>
        <v>0</v>
      </c>
      <c r="K516" s="134"/>
      <c r="L516" s="36">
        <v>45766</v>
      </c>
      <c r="M516" s="233">
        <v>0</v>
      </c>
      <c r="N516" s="232">
        <f t="shared" si="36"/>
        <v>297</v>
      </c>
      <c r="O516" s="27">
        <v>297</v>
      </c>
      <c r="P516" s="228">
        <f t="shared" si="37"/>
        <v>0</v>
      </c>
      <c r="Q516" s="41"/>
    </row>
    <row r="517" spans="2:17" ht="15" customHeight="1" x14ac:dyDescent="0.3">
      <c r="B517" s="142">
        <f t="shared" si="33"/>
        <v>4386</v>
      </c>
      <c r="C517" s="128"/>
      <c r="D517" s="34">
        <f t="shared" si="34"/>
        <v>4386</v>
      </c>
      <c r="E517" s="144">
        <v>45767</v>
      </c>
      <c r="F517" s="37">
        <v>4386</v>
      </c>
      <c r="G517" s="145">
        <v>45768</v>
      </c>
      <c r="H517" s="76">
        <f t="shared" si="35"/>
        <v>0</v>
      </c>
      <c r="K517" s="134"/>
      <c r="L517" s="36">
        <v>45767</v>
      </c>
      <c r="M517" s="233">
        <v>0</v>
      </c>
      <c r="N517" s="232">
        <f t="shared" si="36"/>
        <v>297</v>
      </c>
      <c r="O517" s="27">
        <v>297</v>
      </c>
      <c r="P517" s="228">
        <f t="shared" si="37"/>
        <v>0</v>
      </c>
      <c r="Q517" s="41"/>
    </row>
    <row r="518" spans="2:17" ht="15" customHeight="1" x14ac:dyDescent="0.3">
      <c r="B518" s="142">
        <f t="shared" si="33"/>
        <v>4386</v>
      </c>
      <c r="C518" s="128"/>
      <c r="D518" s="34">
        <f t="shared" si="34"/>
        <v>4386</v>
      </c>
      <c r="E518" s="144">
        <v>45768</v>
      </c>
      <c r="F518" s="37">
        <v>4386</v>
      </c>
      <c r="G518" s="145">
        <v>45769</v>
      </c>
      <c r="H518" s="76">
        <f t="shared" si="35"/>
        <v>0</v>
      </c>
      <c r="K518" s="134"/>
      <c r="L518" s="36">
        <v>45768</v>
      </c>
      <c r="M518" s="233">
        <v>0</v>
      </c>
      <c r="N518" s="232">
        <f t="shared" si="36"/>
        <v>297</v>
      </c>
      <c r="O518" s="27">
        <v>297</v>
      </c>
      <c r="P518" s="228">
        <f t="shared" si="37"/>
        <v>0</v>
      </c>
      <c r="Q518" s="41"/>
    </row>
    <row r="519" spans="2:17" ht="15" customHeight="1" x14ac:dyDescent="0.3">
      <c r="B519" s="142">
        <f t="shared" si="33"/>
        <v>4397</v>
      </c>
      <c r="C519" s="128"/>
      <c r="D519" s="34">
        <f t="shared" si="34"/>
        <v>4386</v>
      </c>
      <c r="E519" s="144">
        <v>45769</v>
      </c>
      <c r="F519" s="37">
        <v>4397</v>
      </c>
      <c r="G519" s="145">
        <v>45770</v>
      </c>
      <c r="H519" s="76">
        <f t="shared" si="35"/>
        <v>11</v>
      </c>
      <c r="K519" s="134"/>
      <c r="L519" s="36">
        <v>45769</v>
      </c>
      <c r="M519" s="233">
        <v>300</v>
      </c>
      <c r="N519" s="232">
        <f t="shared" si="36"/>
        <v>297</v>
      </c>
      <c r="O519" s="27">
        <v>432</v>
      </c>
      <c r="P519" s="228">
        <f t="shared" si="37"/>
        <v>165</v>
      </c>
      <c r="Q519" s="41"/>
    </row>
    <row r="520" spans="2:17" ht="15" customHeight="1" x14ac:dyDescent="0.3">
      <c r="B520" s="142">
        <f t="shared" si="33"/>
        <v>4398</v>
      </c>
      <c r="C520" s="128"/>
      <c r="D520" s="34">
        <f t="shared" si="34"/>
        <v>4397</v>
      </c>
      <c r="E520" s="144">
        <v>45770</v>
      </c>
      <c r="F520" s="37">
        <v>4398</v>
      </c>
      <c r="G520" s="145">
        <v>45771</v>
      </c>
      <c r="H520" s="76">
        <f t="shared" si="35"/>
        <v>1</v>
      </c>
      <c r="K520" s="134"/>
      <c r="L520" s="36">
        <v>45770</v>
      </c>
      <c r="M520" s="233">
        <v>0</v>
      </c>
      <c r="N520" s="232">
        <f t="shared" si="36"/>
        <v>432</v>
      </c>
      <c r="O520" s="27">
        <v>351</v>
      </c>
      <c r="P520" s="228">
        <f t="shared" si="37"/>
        <v>81</v>
      </c>
      <c r="Q520" s="41"/>
    </row>
    <row r="521" spans="2:17" ht="15" customHeight="1" x14ac:dyDescent="0.3">
      <c r="B521" s="142">
        <f t="shared" si="33"/>
        <v>4401</v>
      </c>
      <c r="C521" s="128"/>
      <c r="D521" s="34">
        <f t="shared" si="34"/>
        <v>4398</v>
      </c>
      <c r="E521" s="144">
        <v>45771</v>
      </c>
      <c r="F521" s="37">
        <v>4401</v>
      </c>
      <c r="G521" s="145">
        <v>45772</v>
      </c>
      <c r="H521" s="76">
        <f t="shared" si="35"/>
        <v>3</v>
      </c>
      <c r="K521" s="134"/>
      <c r="L521" s="36">
        <v>45771</v>
      </c>
      <c r="M521" s="233">
        <v>0</v>
      </c>
      <c r="N521" s="232">
        <f t="shared" si="36"/>
        <v>351</v>
      </c>
      <c r="O521" s="27">
        <v>315</v>
      </c>
      <c r="P521" s="228">
        <f t="shared" si="37"/>
        <v>36</v>
      </c>
      <c r="Q521" s="41"/>
    </row>
    <row r="522" spans="2:17" ht="15" customHeight="1" x14ac:dyDescent="0.3">
      <c r="B522" s="142">
        <f t="shared" si="33"/>
        <v>4402</v>
      </c>
      <c r="C522" s="128"/>
      <c r="D522" s="34">
        <f t="shared" si="34"/>
        <v>4401</v>
      </c>
      <c r="E522" s="144">
        <v>45772</v>
      </c>
      <c r="F522" s="37">
        <v>4402</v>
      </c>
      <c r="G522" s="145">
        <v>45773</v>
      </c>
      <c r="H522" s="76">
        <f t="shared" si="35"/>
        <v>1</v>
      </c>
      <c r="K522" s="134"/>
      <c r="L522" s="36">
        <v>45772</v>
      </c>
      <c r="M522" s="233">
        <v>0</v>
      </c>
      <c r="N522" s="232">
        <f t="shared" si="36"/>
        <v>315</v>
      </c>
      <c r="O522" s="27">
        <v>288</v>
      </c>
      <c r="P522" s="228">
        <f t="shared" si="37"/>
        <v>27</v>
      </c>
      <c r="Q522" s="41"/>
    </row>
    <row r="523" spans="2:17" ht="15" customHeight="1" x14ac:dyDescent="0.3">
      <c r="B523" s="142">
        <f t="shared" si="33"/>
        <v>4404</v>
      </c>
      <c r="C523" s="128"/>
      <c r="D523" s="34">
        <f t="shared" si="34"/>
        <v>4402</v>
      </c>
      <c r="E523" s="144">
        <v>45773</v>
      </c>
      <c r="F523" s="37">
        <v>4404</v>
      </c>
      <c r="G523" s="145">
        <v>45774</v>
      </c>
      <c r="H523" s="76">
        <f t="shared" si="35"/>
        <v>2</v>
      </c>
      <c r="K523" s="134"/>
      <c r="L523" s="36">
        <v>45773</v>
      </c>
      <c r="M523" s="233">
        <v>0</v>
      </c>
      <c r="N523" s="232">
        <f t="shared" si="36"/>
        <v>288</v>
      </c>
      <c r="O523" s="27">
        <v>270</v>
      </c>
      <c r="P523" s="228">
        <f t="shared" si="37"/>
        <v>18</v>
      </c>
      <c r="Q523" s="41"/>
    </row>
    <row r="524" spans="2:17" ht="15" customHeight="1" x14ac:dyDescent="0.3">
      <c r="B524" s="142">
        <f t="shared" si="33"/>
        <v>4407</v>
      </c>
      <c r="C524" s="128"/>
      <c r="D524" s="34">
        <f t="shared" si="34"/>
        <v>4404</v>
      </c>
      <c r="E524" s="144">
        <v>45774</v>
      </c>
      <c r="F524" s="37">
        <v>4407</v>
      </c>
      <c r="G524" s="145">
        <v>45775</v>
      </c>
      <c r="H524" s="76">
        <f t="shared" si="35"/>
        <v>3</v>
      </c>
      <c r="K524" s="134"/>
      <c r="L524" s="36">
        <v>45774</v>
      </c>
      <c r="M524" s="233">
        <v>0</v>
      </c>
      <c r="N524" s="232">
        <f t="shared" si="36"/>
        <v>270</v>
      </c>
      <c r="O524" s="27">
        <v>234</v>
      </c>
      <c r="P524" s="228">
        <f t="shared" si="37"/>
        <v>36</v>
      </c>
      <c r="Q524" s="41"/>
    </row>
    <row r="525" spans="2:17" ht="15" customHeight="1" x14ac:dyDescent="0.3">
      <c r="B525" s="142">
        <f t="shared" si="33"/>
        <v>4409</v>
      </c>
      <c r="C525" s="128"/>
      <c r="D525" s="34">
        <f t="shared" si="34"/>
        <v>4407</v>
      </c>
      <c r="E525" s="144">
        <v>45775</v>
      </c>
      <c r="F525" s="37">
        <v>4409</v>
      </c>
      <c r="G525" s="145">
        <v>45776</v>
      </c>
      <c r="H525" s="76">
        <f t="shared" si="35"/>
        <v>2</v>
      </c>
      <c r="K525" s="134"/>
      <c r="L525" s="36">
        <v>45775</v>
      </c>
      <c r="M525" s="233">
        <v>0</v>
      </c>
      <c r="N525" s="232">
        <f t="shared" si="36"/>
        <v>234</v>
      </c>
      <c r="O525" s="27">
        <v>225</v>
      </c>
      <c r="P525" s="228">
        <f t="shared" si="37"/>
        <v>9</v>
      </c>
      <c r="Q525" s="41"/>
    </row>
    <row r="526" spans="2:17" ht="15" customHeight="1" x14ac:dyDescent="0.3">
      <c r="B526" s="142">
        <f t="shared" si="33"/>
        <v>4411</v>
      </c>
      <c r="C526" s="128"/>
      <c r="D526" s="34">
        <f t="shared" si="34"/>
        <v>4409</v>
      </c>
      <c r="E526" s="144">
        <v>45776</v>
      </c>
      <c r="F526" s="37">
        <v>4411</v>
      </c>
      <c r="G526" s="145">
        <v>45777</v>
      </c>
      <c r="H526" s="76">
        <f t="shared" si="35"/>
        <v>2</v>
      </c>
      <c r="K526" s="134"/>
      <c r="L526" s="36">
        <v>45776</v>
      </c>
      <c r="M526" s="233">
        <v>300</v>
      </c>
      <c r="N526" s="232">
        <f t="shared" si="36"/>
        <v>225</v>
      </c>
      <c r="O526" s="27">
        <v>540</v>
      </c>
      <c r="P526" s="228">
        <v>0</v>
      </c>
      <c r="Q526" s="41"/>
    </row>
    <row r="527" spans="2:17" ht="15" customHeight="1" x14ac:dyDescent="0.3">
      <c r="B527" s="142">
        <f t="shared" si="33"/>
        <v>4421</v>
      </c>
      <c r="C527" s="128"/>
      <c r="D527" s="34">
        <f t="shared" si="34"/>
        <v>4411</v>
      </c>
      <c r="E527" s="144">
        <v>45777</v>
      </c>
      <c r="F527" s="37">
        <v>4421</v>
      </c>
      <c r="G527" s="145">
        <v>45778</v>
      </c>
      <c r="H527" s="76">
        <f t="shared" si="35"/>
        <v>10</v>
      </c>
      <c r="K527" s="134"/>
      <c r="L527" s="36">
        <v>45777</v>
      </c>
      <c r="M527" s="233">
        <v>0</v>
      </c>
      <c r="N527" s="232">
        <f t="shared" si="36"/>
        <v>540</v>
      </c>
      <c r="O527" s="27">
        <v>414</v>
      </c>
      <c r="P527" s="228">
        <f t="shared" si="37"/>
        <v>126</v>
      </c>
      <c r="Q527" s="41"/>
    </row>
    <row r="528" spans="2:17" ht="15" customHeight="1" x14ac:dyDescent="0.3">
      <c r="B528" s="142">
        <f t="shared" si="33"/>
        <v>4424</v>
      </c>
      <c r="C528" s="128"/>
      <c r="D528" s="34">
        <f t="shared" si="34"/>
        <v>4421</v>
      </c>
      <c r="E528" s="144">
        <v>45778</v>
      </c>
      <c r="F528" s="37">
        <v>4424</v>
      </c>
      <c r="G528" s="145">
        <v>45779</v>
      </c>
      <c r="H528" s="76">
        <f t="shared" si="35"/>
        <v>3</v>
      </c>
      <c r="K528" s="134"/>
      <c r="L528" s="36">
        <v>45778</v>
      </c>
      <c r="M528" s="233">
        <v>0</v>
      </c>
      <c r="N528" s="232">
        <f t="shared" si="36"/>
        <v>414</v>
      </c>
      <c r="O528" s="27">
        <v>405</v>
      </c>
      <c r="P528" s="228">
        <f t="shared" si="37"/>
        <v>9</v>
      </c>
      <c r="Q528" s="41"/>
    </row>
    <row r="529" spans="2:17" ht="15" customHeight="1" x14ac:dyDescent="0.3">
      <c r="B529" s="142">
        <f t="shared" si="33"/>
        <v>4439</v>
      </c>
      <c r="C529" s="128"/>
      <c r="D529" s="34">
        <f t="shared" si="34"/>
        <v>4424</v>
      </c>
      <c r="E529" s="144">
        <v>45779</v>
      </c>
      <c r="F529" s="37">
        <v>4439</v>
      </c>
      <c r="G529" s="145">
        <v>45780</v>
      </c>
      <c r="H529" s="76">
        <f t="shared" si="35"/>
        <v>15</v>
      </c>
      <c r="K529" s="134"/>
      <c r="L529" s="36">
        <v>45779</v>
      </c>
      <c r="M529" s="233">
        <v>0</v>
      </c>
      <c r="N529" s="232">
        <f t="shared" si="36"/>
        <v>405</v>
      </c>
      <c r="O529" s="27">
        <v>288</v>
      </c>
      <c r="P529" s="228">
        <f t="shared" si="37"/>
        <v>117</v>
      </c>
      <c r="Q529" s="41"/>
    </row>
    <row r="530" spans="2:17" ht="15" customHeight="1" x14ac:dyDescent="0.3">
      <c r="B530" s="142">
        <f t="shared" si="33"/>
        <v>4440</v>
      </c>
      <c r="C530" s="128"/>
      <c r="D530" s="34">
        <f t="shared" si="34"/>
        <v>4439</v>
      </c>
      <c r="E530" s="144">
        <v>45780</v>
      </c>
      <c r="F530" s="37">
        <v>4440</v>
      </c>
      <c r="G530" s="145">
        <v>45781</v>
      </c>
      <c r="H530" s="76">
        <f t="shared" si="35"/>
        <v>1</v>
      </c>
      <c r="K530" s="134"/>
      <c r="L530" s="36">
        <v>45780</v>
      </c>
      <c r="M530" s="233">
        <v>120</v>
      </c>
      <c r="N530" s="232">
        <f t="shared" si="36"/>
        <v>288</v>
      </c>
      <c r="O530" s="27">
        <v>405</v>
      </c>
      <c r="P530" s="228">
        <f t="shared" si="37"/>
        <v>3</v>
      </c>
      <c r="Q530" s="41"/>
    </row>
    <row r="531" spans="2:17" ht="15" customHeight="1" x14ac:dyDescent="0.3">
      <c r="B531" s="142">
        <f t="shared" si="33"/>
        <v>4442</v>
      </c>
      <c r="C531" s="128"/>
      <c r="D531" s="34">
        <f t="shared" si="34"/>
        <v>4440</v>
      </c>
      <c r="E531" s="144">
        <v>45781</v>
      </c>
      <c r="F531" s="37">
        <v>4442</v>
      </c>
      <c r="G531" s="145">
        <v>45782</v>
      </c>
      <c r="H531" s="76">
        <f t="shared" si="35"/>
        <v>2</v>
      </c>
      <c r="K531" s="134"/>
      <c r="L531" s="36">
        <v>45781</v>
      </c>
      <c r="M531" s="233">
        <v>0</v>
      </c>
      <c r="N531" s="232">
        <f t="shared" si="36"/>
        <v>405</v>
      </c>
      <c r="O531" s="27">
        <v>396</v>
      </c>
      <c r="P531" s="228">
        <f t="shared" si="37"/>
        <v>9</v>
      </c>
      <c r="Q531" s="41"/>
    </row>
    <row r="532" spans="2:17" ht="15" customHeight="1" x14ac:dyDescent="0.3">
      <c r="B532" s="142">
        <f t="shared" si="33"/>
        <v>4442</v>
      </c>
      <c r="C532" s="128"/>
      <c r="D532" s="34">
        <f t="shared" si="34"/>
        <v>4442</v>
      </c>
      <c r="E532" s="144">
        <v>45782</v>
      </c>
      <c r="F532" s="37">
        <v>4442</v>
      </c>
      <c r="G532" s="145">
        <v>45783</v>
      </c>
      <c r="H532" s="76">
        <f t="shared" si="35"/>
        <v>0</v>
      </c>
      <c r="K532" s="134"/>
      <c r="L532" s="36">
        <v>45782</v>
      </c>
      <c r="M532" s="233">
        <v>0</v>
      </c>
      <c r="N532" s="232">
        <f t="shared" si="36"/>
        <v>396</v>
      </c>
      <c r="O532" s="27">
        <v>396</v>
      </c>
      <c r="P532" s="228">
        <f t="shared" si="37"/>
        <v>0</v>
      </c>
      <c r="Q532" s="41"/>
    </row>
    <row r="533" spans="2:17" ht="15" customHeight="1" x14ac:dyDescent="0.3">
      <c r="B533" s="142">
        <f t="shared" si="33"/>
        <v>4442</v>
      </c>
      <c r="C533" s="128"/>
      <c r="D533" s="34">
        <f t="shared" si="34"/>
        <v>4442</v>
      </c>
      <c r="E533" s="144">
        <v>45783</v>
      </c>
      <c r="F533" s="37">
        <v>4442</v>
      </c>
      <c r="G533" s="145">
        <v>45784</v>
      </c>
      <c r="H533" s="76">
        <f t="shared" si="35"/>
        <v>0</v>
      </c>
      <c r="K533" s="134"/>
      <c r="L533" s="36">
        <v>45783</v>
      </c>
      <c r="M533" s="233">
        <v>0</v>
      </c>
      <c r="N533" s="232">
        <f t="shared" si="36"/>
        <v>396</v>
      </c>
      <c r="O533" s="27">
        <v>378</v>
      </c>
      <c r="P533" s="228">
        <f t="shared" si="37"/>
        <v>18</v>
      </c>
      <c r="Q533" s="41"/>
    </row>
    <row r="534" spans="2:17" ht="15" customHeight="1" x14ac:dyDescent="0.3">
      <c r="B534" s="142">
        <f t="shared" si="33"/>
        <v>4442</v>
      </c>
      <c r="C534" s="128"/>
      <c r="D534" s="34">
        <f t="shared" si="34"/>
        <v>4442</v>
      </c>
      <c r="E534" s="144">
        <v>45784</v>
      </c>
      <c r="F534" s="37">
        <v>4442</v>
      </c>
      <c r="G534" s="145">
        <v>45785</v>
      </c>
      <c r="H534" s="76">
        <f t="shared" si="35"/>
        <v>0</v>
      </c>
      <c r="K534" s="134"/>
      <c r="L534" s="36">
        <v>45784</v>
      </c>
      <c r="M534" s="233">
        <v>0</v>
      </c>
      <c r="N534" s="232">
        <f t="shared" si="36"/>
        <v>378</v>
      </c>
      <c r="O534" s="27">
        <v>378</v>
      </c>
      <c r="P534" s="228">
        <f t="shared" si="37"/>
        <v>0</v>
      </c>
      <c r="Q534" s="41"/>
    </row>
    <row r="535" spans="2:17" ht="15" customHeight="1" x14ac:dyDescent="0.3">
      <c r="B535" s="142">
        <f t="shared" si="33"/>
        <v>4442</v>
      </c>
      <c r="C535" s="128"/>
      <c r="D535" s="34">
        <f t="shared" si="34"/>
        <v>4442</v>
      </c>
      <c r="E535" s="144">
        <v>45785</v>
      </c>
      <c r="F535" s="37">
        <v>4442</v>
      </c>
      <c r="G535" s="145">
        <v>45786</v>
      </c>
      <c r="H535" s="76">
        <f t="shared" si="35"/>
        <v>0</v>
      </c>
      <c r="K535" s="134"/>
      <c r="L535" s="36">
        <v>45785</v>
      </c>
      <c r="M535" s="233">
        <v>0</v>
      </c>
      <c r="N535" s="232">
        <f t="shared" si="36"/>
        <v>378</v>
      </c>
      <c r="O535" s="27">
        <v>369</v>
      </c>
      <c r="P535" s="228">
        <f t="shared" si="37"/>
        <v>9</v>
      </c>
      <c r="Q535" s="41"/>
    </row>
    <row r="536" spans="2:17" ht="15" customHeight="1" x14ac:dyDescent="0.3">
      <c r="B536" s="142">
        <f t="shared" si="33"/>
        <v>4444</v>
      </c>
      <c r="C536" s="128"/>
      <c r="D536" s="34">
        <f t="shared" si="34"/>
        <v>4442</v>
      </c>
      <c r="E536" s="144">
        <v>45786</v>
      </c>
      <c r="F536" s="37">
        <v>4444</v>
      </c>
      <c r="G536" s="145">
        <v>45787</v>
      </c>
      <c r="H536" s="76">
        <f t="shared" si="35"/>
        <v>2</v>
      </c>
      <c r="K536" s="134"/>
      <c r="L536" s="36">
        <v>45786</v>
      </c>
      <c r="M536" s="233">
        <v>0</v>
      </c>
      <c r="N536" s="232">
        <f t="shared" si="36"/>
        <v>369</v>
      </c>
      <c r="O536" s="27">
        <v>360</v>
      </c>
      <c r="P536" s="228">
        <f t="shared" si="37"/>
        <v>9</v>
      </c>
      <c r="Q536" s="41"/>
    </row>
    <row r="537" spans="2:17" ht="15" customHeight="1" x14ac:dyDescent="0.3">
      <c r="B537" s="142">
        <f t="shared" si="33"/>
        <v>4444</v>
      </c>
      <c r="C537" s="128"/>
      <c r="D537" s="34">
        <f t="shared" si="34"/>
        <v>4444</v>
      </c>
      <c r="E537" s="144">
        <v>45787</v>
      </c>
      <c r="F537" s="37">
        <v>4444</v>
      </c>
      <c r="G537" s="145">
        <v>45788</v>
      </c>
      <c r="H537" s="76">
        <f t="shared" si="35"/>
        <v>0</v>
      </c>
      <c r="K537" s="134"/>
      <c r="L537" s="36">
        <v>45787</v>
      </c>
      <c r="M537" s="233">
        <v>0</v>
      </c>
      <c r="N537" s="232">
        <f t="shared" si="36"/>
        <v>360</v>
      </c>
      <c r="O537" s="27">
        <v>360</v>
      </c>
      <c r="P537" s="228">
        <f t="shared" si="37"/>
        <v>0</v>
      </c>
      <c r="Q537" s="41"/>
    </row>
    <row r="538" spans="2:17" ht="15" customHeight="1" x14ac:dyDescent="0.3">
      <c r="B538" s="142">
        <f t="shared" ref="B538:B601" si="38">F538</f>
        <v>4444</v>
      </c>
      <c r="C538" s="128"/>
      <c r="D538" s="34">
        <f t="shared" ref="D538:D601" si="39">F537</f>
        <v>4444</v>
      </c>
      <c r="E538" s="144">
        <v>45788</v>
      </c>
      <c r="F538" s="37">
        <v>4444</v>
      </c>
      <c r="G538" s="145">
        <v>45789</v>
      </c>
      <c r="H538" s="76">
        <f t="shared" ref="H538:H601" si="40">F538-D538</f>
        <v>0</v>
      </c>
      <c r="K538" s="134"/>
      <c r="L538" s="36">
        <v>45788</v>
      </c>
      <c r="M538" s="233">
        <v>0</v>
      </c>
      <c r="N538" s="232">
        <f t="shared" ref="N538:N601" si="41">(O537)</f>
        <v>360</v>
      </c>
      <c r="O538" s="27">
        <v>360</v>
      </c>
      <c r="P538" s="228">
        <f t="shared" ref="P538:P601" si="42">M538+N538-O538</f>
        <v>0</v>
      </c>
      <c r="Q538" s="41"/>
    </row>
    <row r="539" spans="2:17" ht="15" customHeight="1" x14ac:dyDescent="0.3">
      <c r="B539" s="142">
        <f t="shared" si="38"/>
        <v>4444</v>
      </c>
      <c r="C539" s="128"/>
      <c r="D539" s="34">
        <f t="shared" si="39"/>
        <v>4444</v>
      </c>
      <c r="E539" s="144">
        <v>45789</v>
      </c>
      <c r="F539" s="37">
        <v>4444</v>
      </c>
      <c r="G539" s="145">
        <v>45790</v>
      </c>
      <c r="H539" s="76">
        <f t="shared" si="40"/>
        <v>0</v>
      </c>
      <c r="K539" s="134"/>
      <c r="L539" s="36">
        <v>45789</v>
      </c>
      <c r="M539" s="233">
        <v>0</v>
      </c>
      <c r="N539" s="232">
        <f t="shared" si="41"/>
        <v>360</v>
      </c>
      <c r="O539" s="27">
        <v>360</v>
      </c>
      <c r="P539" s="228">
        <f t="shared" si="42"/>
        <v>0</v>
      </c>
      <c r="Q539" s="41"/>
    </row>
    <row r="540" spans="2:17" ht="15" customHeight="1" x14ac:dyDescent="0.3">
      <c r="B540" s="142">
        <f t="shared" si="38"/>
        <v>4444</v>
      </c>
      <c r="C540" s="128"/>
      <c r="D540" s="34">
        <f t="shared" si="39"/>
        <v>4444</v>
      </c>
      <c r="E540" s="144">
        <v>45790</v>
      </c>
      <c r="F540" s="37">
        <v>4444</v>
      </c>
      <c r="G540" s="145">
        <v>45791</v>
      </c>
      <c r="H540" s="76">
        <f t="shared" si="40"/>
        <v>0</v>
      </c>
      <c r="K540" s="134"/>
      <c r="L540" s="36">
        <v>45790</v>
      </c>
      <c r="M540" s="233">
        <v>210</v>
      </c>
      <c r="N540" s="232">
        <f t="shared" si="41"/>
        <v>360</v>
      </c>
      <c r="O540" s="27">
        <v>432</v>
      </c>
      <c r="P540" s="228">
        <f t="shared" si="42"/>
        <v>138</v>
      </c>
      <c r="Q540" s="41"/>
    </row>
    <row r="541" spans="2:17" ht="15" customHeight="1" x14ac:dyDescent="0.3">
      <c r="B541" s="142">
        <f t="shared" si="38"/>
        <v>4444</v>
      </c>
      <c r="C541" s="128"/>
      <c r="D541" s="34">
        <f t="shared" si="39"/>
        <v>4444</v>
      </c>
      <c r="E541" s="144">
        <v>45791</v>
      </c>
      <c r="F541" s="37">
        <v>4444</v>
      </c>
      <c r="G541" s="145">
        <v>45792</v>
      </c>
      <c r="H541" s="76">
        <f t="shared" si="40"/>
        <v>0</v>
      </c>
      <c r="K541" s="134"/>
      <c r="L541" s="36">
        <v>45791</v>
      </c>
      <c r="M541" s="233">
        <v>0</v>
      </c>
      <c r="N541" s="232">
        <f t="shared" si="41"/>
        <v>432</v>
      </c>
      <c r="O541" s="27">
        <v>416</v>
      </c>
      <c r="P541" s="228">
        <f t="shared" si="42"/>
        <v>16</v>
      </c>
      <c r="Q541" s="41"/>
    </row>
    <row r="542" spans="2:17" ht="15" customHeight="1" x14ac:dyDescent="0.3">
      <c r="B542" s="142">
        <f t="shared" si="38"/>
        <v>4445</v>
      </c>
      <c r="C542" s="128"/>
      <c r="D542" s="34">
        <f t="shared" si="39"/>
        <v>4444</v>
      </c>
      <c r="E542" s="144">
        <v>45792</v>
      </c>
      <c r="F542" s="37">
        <v>4445</v>
      </c>
      <c r="G542" s="145">
        <v>45793</v>
      </c>
      <c r="H542" s="76">
        <f t="shared" si="40"/>
        <v>1</v>
      </c>
      <c r="K542" s="134"/>
      <c r="L542" s="36">
        <v>45792</v>
      </c>
      <c r="M542" s="233">
        <v>0</v>
      </c>
      <c r="N542" s="232">
        <f t="shared" si="41"/>
        <v>416</v>
      </c>
      <c r="O542" s="27">
        <v>405</v>
      </c>
      <c r="P542" s="228">
        <f t="shared" si="42"/>
        <v>11</v>
      </c>
      <c r="Q542" s="41"/>
    </row>
    <row r="543" spans="2:17" ht="15" customHeight="1" x14ac:dyDescent="0.3">
      <c r="B543" s="142">
        <f t="shared" si="38"/>
        <v>4446</v>
      </c>
      <c r="C543" s="128"/>
      <c r="D543" s="34">
        <f t="shared" si="39"/>
        <v>4445</v>
      </c>
      <c r="E543" s="144">
        <v>45793</v>
      </c>
      <c r="F543" s="37">
        <v>4446</v>
      </c>
      <c r="G543" s="145">
        <v>45794</v>
      </c>
      <c r="H543" s="76">
        <f t="shared" si="40"/>
        <v>1</v>
      </c>
      <c r="K543" s="134"/>
      <c r="L543" s="36">
        <v>45793</v>
      </c>
      <c r="M543" s="233">
        <v>0</v>
      </c>
      <c r="N543" s="232">
        <f t="shared" si="41"/>
        <v>405</v>
      </c>
      <c r="O543" s="27">
        <v>405</v>
      </c>
      <c r="P543" s="228">
        <f t="shared" si="42"/>
        <v>0</v>
      </c>
      <c r="Q543" s="41"/>
    </row>
    <row r="544" spans="2:17" ht="15" customHeight="1" x14ac:dyDescent="0.3">
      <c r="B544" s="142">
        <f t="shared" si="38"/>
        <v>4446</v>
      </c>
      <c r="C544" s="128"/>
      <c r="D544" s="34">
        <f t="shared" si="39"/>
        <v>4446</v>
      </c>
      <c r="E544" s="144">
        <v>45794</v>
      </c>
      <c r="F544" s="37">
        <v>4446</v>
      </c>
      <c r="G544" s="145">
        <v>45795</v>
      </c>
      <c r="H544" s="76">
        <f t="shared" si="40"/>
        <v>0</v>
      </c>
      <c r="K544" s="134"/>
      <c r="L544" s="36">
        <v>45794</v>
      </c>
      <c r="M544" s="233">
        <v>0</v>
      </c>
      <c r="N544" s="232">
        <f t="shared" si="41"/>
        <v>405</v>
      </c>
      <c r="O544" s="27">
        <v>360</v>
      </c>
      <c r="P544" s="228">
        <f t="shared" si="42"/>
        <v>45</v>
      </c>
      <c r="Q544" s="41"/>
    </row>
    <row r="545" spans="2:17" ht="15" customHeight="1" x14ac:dyDescent="0.3">
      <c r="B545" s="142">
        <f t="shared" si="38"/>
        <v>4446</v>
      </c>
      <c r="C545" s="128"/>
      <c r="D545" s="34">
        <f t="shared" si="39"/>
        <v>4446</v>
      </c>
      <c r="E545" s="144">
        <v>45795</v>
      </c>
      <c r="F545" s="37">
        <v>4446</v>
      </c>
      <c r="G545" s="145">
        <v>45796</v>
      </c>
      <c r="H545" s="76">
        <f t="shared" si="40"/>
        <v>0</v>
      </c>
      <c r="K545" s="134"/>
      <c r="L545" s="36">
        <v>45795</v>
      </c>
      <c r="M545" s="233">
        <v>0</v>
      </c>
      <c r="N545" s="232">
        <f t="shared" si="41"/>
        <v>360</v>
      </c>
      <c r="O545" s="27">
        <v>360</v>
      </c>
      <c r="P545" s="228">
        <f t="shared" si="42"/>
        <v>0</v>
      </c>
      <c r="Q545" s="41"/>
    </row>
    <row r="546" spans="2:17" ht="15" customHeight="1" x14ac:dyDescent="0.3">
      <c r="B546" s="142">
        <f t="shared" si="38"/>
        <v>4446</v>
      </c>
      <c r="C546" s="128"/>
      <c r="D546" s="34">
        <f t="shared" si="39"/>
        <v>4446</v>
      </c>
      <c r="E546" s="144">
        <v>45796</v>
      </c>
      <c r="F546" s="37">
        <v>4446</v>
      </c>
      <c r="G546" s="145">
        <v>45797</v>
      </c>
      <c r="H546" s="76">
        <f t="shared" si="40"/>
        <v>0</v>
      </c>
      <c r="K546" s="134"/>
      <c r="L546" s="36">
        <v>45796</v>
      </c>
      <c r="M546" s="233">
        <v>0</v>
      </c>
      <c r="N546" s="232">
        <f t="shared" si="41"/>
        <v>360</v>
      </c>
      <c r="O546" s="27">
        <v>342</v>
      </c>
      <c r="P546" s="228">
        <f t="shared" si="42"/>
        <v>18</v>
      </c>
      <c r="Q546" s="41"/>
    </row>
    <row r="547" spans="2:17" ht="15" customHeight="1" x14ac:dyDescent="0.3">
      <c r="B547" s="142">
        <f t="shared" si="38"/>
        <v>4446</v>
      </c>
      <c r="C547" s="128"/>
      <c r="D547" s="34">
        <f t="shared" si="39"/>
        <v>4446</v>
      </c>
      <c r="E547" s="144">
        <v>45797</v>
      </c>
      <c r="F547" s="37">
        <v>4446</v>
      </c>
      <c r="G547" s="145">
        <v>45798</v>
      </c>
      <c r="H547" s="76">
        <f t="shared" si="40"/>
        <v>0</v>
      </c>
      <c r="K547" s="134"/>
      <c r="L547" s="36">
        <v>45797</v>
      </c>
      <c r="M547" s="233">
        <v>0</v>
      </c>
      <c r="N547" s="232">
        <f t="shared" si="41"/>
        <v>342</v>
      </c>
      <c r="O547" s="27">
        <v>333</v>
      </c>
      <c r="P547" s="228">
        <f t="shared" si="42"/>
        <v>9</v>
      </c>
      <c r="Q547" s="41"/>
    </row>
    <row r="548" spans="2:17" ht="15" customHeight="1" x14ac:dyDescent="0.3">
      <c r="B548" s="142">
        <f t="shared" si="38"/>
        <v>4446</v>
      </c>
      <c r="C548" s="128"/>
      <c r="D548" s="34">
        <f t="shared" si="39"/>
        <v>4446</v>
      </c>
      <c r="E548" s="144">
        <v>45798</v>
      </c>
      <c r="F548" s="37">
        <v>4446</v>
      </c>
      <c r="G548" s="145">
        <v>45799</v>
      </c>
      <c r="H548" s="76">
        <f t="shared" si="40"/>
        <v>0</v>
      </c>
      <c r="K548" s="134"/>
      <c r="L548" s="36">
        <v>45798</v>
      </c>
      <c r="M548" s="233">
        <v>0</v>
      </c>
      <c r="N548" s="232">
        <f t="shared" si="41"/>
        <v>333</v>
      </c>
      <c r="O548" s="27">
        <v>333</v>
      </c>
      <c r="P548" s="228">
        <f t="shared" si="42"/>
        <v>0</v>
      </c>
      <c r="Q548" s="41"/>
    </row>
    <row r="549" spans="2:17" ht="15" customHeight="1" x14ac:dyDescent="0.3">
      <c r="B549" s="142">
        <f t="shared" si="38"/>
        <v>4446</v>
      </c>
      <c r="C549" s="128"/>
      <c r="D549" s="34">
        <f t="shared" si="39"/>
        <v>4446</v>
      </c>
      <c r="E549" s="144">
        <v>45799</v>
      </c>
      <c r="F549" s="37">
        <v>4446</v>
      </c>
      <c r="G549" s="145">
        <v>45800</v>
      </c>
      <c r="H549" s="76">
        <f t="shared" si="40"/>
        <v>0</v>
      </c>
      <c r="K549" s="134"/>
      <c r="L549" s="36">
        <v>45799</v>
      </c>
      <c r="M549" s="233">
        <v>0</v>
      </c>
      <c r="N549" s="232">
        <f t="shared" si="41"/>
        <v>333</v>
      </c>
      <c r="O549" s="27">
        <v>315</v>
      </c>
      <c r="P549" s="228">
        <f t="shared" si="42"/>
        <v>18</v>
      </c>
      <c r="Q549" s="41"/>
    </row>
    <row r="550" spans="2:17" ht="15" customHeight="1" x14ac:dyDescent="0.3">
      <c r="B550" s="142">
        <f t="shared" si="38"/>
        <v>4446</v>
      </c>
      <c r="C550" s="128"/>
      <c r="D550" s="34">
        <f t="shared" si="39"/>
        <v>4446</v>
      </c>
      <c r="E550" s="144">
        <v>45800</v>
      </c>
      <c r="F550" s="37">
        <v>4446</v>
      </c>
      <c r="G550" s="145">
        <v>45801</v>
      </c>
      <c r="H550" s="76">
        <f t="shared" si="40"/>
        <v>0</v>
      </c>
      <c r="K550" s="134"/>
      <c r="L550" s="36">
        <v>45800</v>
      </c>
      <c r="M550" s="233">
        <v>120</v>
      </c>
      <c r="N550" s="232">
        <f t="shared" si="41"/>
        <v>315</v>
      </c>
      <c r="O550" s="27">
        <v>450</v>
      </c>
      <c r="P550" s="228">
        <v>0</v>
      </c>
      <c r="Q550" s="41"/>
    </row>
    <row r="551" spans="2:17" ht="15" customHeight="1" x14ac:dyDescent="0.3">
      <c r="B551" s="142">
        <f t="shared" si="38"/>
        <v>4446</v>
      </c>
      <c r="C551" s="128"/>
      <c r="D551" s="34">
        <f t="shared" si="39"/>
        <v>4446</v>
      </c>
      <c r="E551" s="144">
        <v>45801</v>
      </c>
      <c r="F551" s="37">
        <v>4446</v>
      </c>
      <c r="G551" s="145">
        <v>45802</v>
      </c>
      <c r="H551" s="76">
        <f t="shared" si="40"/>
        <v>0</v>
      </c>
      <c r="K551" s="134"/>
      <c r="L551" s="36">
        <v>45801</v>
      </c>
      <c r="M551" s="233">
        <v>0</v>
      </c>
      <c r="N551" s="232">
        <f t="shared" si="41"/>
        <v>450</v>
      </c>
      <c r="O551" s="27">
        <v>450</v>
      </c>
      <c r="P551" s="228">
        <f t="shared" si="42"/>
        <v>0</v>
      </c>
      <c r="Q551" s="41"/>
    </row>
    <row r="552" spans="2:17" ht="15" customHeight="1" x14ac:dyDescent="0.3">
      <c r="B552" s="142">
        <f t="shared" si="38"/>
        <v>4446</v>
      </c>
      <c r="C552" s="128"/>
      <c r="D552" s="34">
        <f t="shared" si="39"/>
        <v>4446</v>
      </c>
      <c r="E552" s="144">
        <v>45802</v>
      </c>
      <c r="F552" s="37">
        <v>4446</v>
      </c>
      <c r="G552" s="145">
        <v>45803</v>
      </c>
      <c r="H552" s="76">
        <f t="shared" si="40"/>
        <v>0</v>
      </c>
      <c r="K552" s="134"/>
      <c r="L552" s="36">
        <v>45802</v>
      </c>
      <c r="M552" s="233">
        <v>0</v>
      </c>
      <c r="N552" s="232">
        <f t="shared" si="41"/>
        <v>450</v>
      </c>
      <c r="O552" s="27">
        <v>450</v>
      </c>
      <c r="P552" s="228">
        <f t="shared" si="42"/>
        <v>0</v>
      </c>
      <c r="Q552" s="41"/>
    </row>
    <row r="553" spans="2:17" ht="15" customHeight="1" x14ac:dyDescent="0.3">
      <c r="B553" s="142">
        <f t="shared" si="38"/>
        <v>4447</v>
      </c>
      <c r="C553" s="128"/>
      <c r="D553" s="34">
        <f t="shared" si="39"/>
        <v>4446</v>
      </c>
      <c r="E553" s="144">
        <v>45803</v>
      </c>
      <c r="F553" s="37">
        <v>4447</v>
      </c>
      <c r="G553" s="145">
        <v>45804</v>
      </c>
      <c r="H553" s="76">
        <f t="shared" si="40"/>
        <v>1</v>
      </c>
      <c r="K553" s="134"/>
      <c r="L553" s="36">
        <v>45803</v>
      </c>
      <c r="M553" s="233">
        <v>0</v>
      </c>
      <c r="N553" s="232">
        <f t="shared" si="41"/>
        <v>450</v>
      </c>
      <c r="O553" s="27">
        <v>441</v>
      </c>
      <c r="P553" s="228">
        <f t="shared" si="42"/>
        <v>9</v>
      </c>
      <c r="Q553" s="41"/>
    </row>
    <row r="554" spans="2:17" ht="15" customHeight="1" x14ac:dyDescent="0.3">
      <c r="B554" s="142">
        <f t="shared" si="38"/>
        <v>4447</v>
      </c>
      <c r="C554" s="128"/>
      <c r="D554" s="34">
        <f t="shared" si="39"/>
        <v>4447</v>
      </c>
      <c r="E554" s="144">
        <v>45804</v>
      </c>
      <c r="F554" s="37">
        <v>4447</v>
      </c>
      <c r="G554" s="145">
        <v>45805</v>
      </c>
      <c r="H554" s="76">
        <f t="shared" si="40"/>
        <v>0</v>
      </c>
      <c r="K554" s="134"/>
      <c r="L554" s="36">
        <v>45804</v>
      </c>
      <c r="M554" s="233">
        <v>90</v>
      </c>
      <c r="N554" s="232">
        <f t="shared" si="41"/>
        <v>441</v>
      </c>
      <c r="O554" s="27">
        <v>558</v>
      </c>
      <c r="P554" s="228">
        <v>0</v>
      </c>
      <c r="Q554" s="41"/>
    </row>
    <row r="555" spans="2:17" ht="15" customHeight="1" x14ac:dyDescent="0.3">
      <c r="B555" s="142">
        <f t="shared" si="38"/>
        <v>4447</v>
      </c>
      <c r="C555" s="128"/>
      <c r="D555" s="34">
        <f t="shared" si="39"/>
        <v>4447</v>
      </c>
      <c r="E555" s="144">
        <v>45805</v>
      </c>
      <c r="F555" s="37">
        <v>4447</v>
      </c>
      <c r="G555" s="145">
        <v>45806</v>
      </c>
      <c r="H555" s="76">
        <f t="shared" si="40"/>
        <v>0</v>
      </c>
      <c r="K555" s="134"/>
      <c r="L555" s="36">
        <v>45805</v>
      </c>
      <c r="M555" s="233">
        <v>0</v>
      </c>
      <c r="N555" s="232">
        <f t="shared" si="41"/>
        <v>558</v>
      </c>
      <c r="O555" s="27">
        <v>540</v>
      </c>
      <c r="P555" s="228">
        <f t="shared" si="42"/>
        <v>18</v>
      </c>
      <c r="Q555" s="41"/>
    </row>
    <row r="556" spans="2:17" ht="15" customHeight="1" x14ac:dyDescent="0.3">
      <c r="B556" s="142">
        <f t="shared" si="38"/>
        <v>4447</v>
      </c>
      <c r="C556" s="128"/>
      <c r="D556" s="34">
        <f t="shared" si="39"/>
        <v>4447</v>
      </c>
      <c r="E556" s="144">
        <v>45806</v>
      </c>
      <c r="F556" s="37">
        <v>4447</v>
      </c>
      <c r="G556" s="145">
        <v>45807</v>
      </c>
      <c r="H556" s="76">
        <f t="shared" si="40"/>
        <v>0</v>
      </c>
      <c r="K556" s="134"/>
      <c r="L556" s="36">
        <v>45806</v>
      </c>
      <c r="M556" s="233">
        <v>0</v>
      </c>
      <c r="N556" s="232">
        <f t="shared" si="41"/>
        <v>540</v>
      </c>
      <c r="O556" s="27">
        <v>450</v>
      </c>
      <c r="P556" s="228">
        <f t="shared" si="42"/>
        <v>90</v>
      </c>
      <c r="Q556" s="41"/>
    </row>
    <row r="557" spans="2:17" ht="15" customHeight="1" x14ac:dyDescent="0.3">
      <c r="B557" s="142">
        <f t="shared" si="38"/>
        <v>4447</v>
      </c>
      <c r="C557" s="128"/>
      <c r="D557" s="34">
        <f t="shared" si="39"/>
        <v>4447</v>
      </c>
      <c r="E557" s="144">
        <v>45807</v>
      </c>
      <c r="F557" s="37">
        <v>4447</v>
      </c>
      <c r="G557" s="145">
        <v>45808</v>
      </c>
      <c r="H557" s="76">
        <f t="shared" si="40"/>
        <v>0</v>
      </c>
      <c r="K557" s="134"/>
      <c r="L557" s="36">
        <v>45807</v>
      </c>
      <c r="M557" s="233">
        <v>0</v>
      </c>
      <c r="N557" s="232">
        <f t="shared" si="41"/>
        <v>450</v>
      </c>
      <c r="O557" s="27">
        <v>423</v>
      </c>
      <c r="P557" s="228">
        <f t="shared" si="42"/>
        <v>27</v>
      </c>
      <c r="Q557" s="41"/>
    </row>
    <row r="558" spans="2:17" ht="15" customHeight="1" x14ac:dyDescent="0.3">
      <c r="B558" s="142">
        <f t="shared" si="38"/>
        <v>4447</v>
      </c>
      <c r="C558" s="128"/>
      <c r="D558" s="34">
        <f t="shared" si="39"/>
        <v>4447</v>
      </c>
      <c r="E558" s="144">
        <v>45808</v>
      </c>
      <c r="F558" s="37">
        <v>4447</v>
      </c>
      <c r="G558" s="145">
        <v>45809</v>
      </c>
      <c r="H558" s="76">
        <f t="shared" si="40"/>
        <v>0</v>
      </c>
      <c r="K558" s="134"/>
      <c r="L558" s="36">
        <v>45808</v>
      </c>
      <c r="M558" s="233">
        <v>0</v>
      </c>
      <c r="N558" s="232">
        <f t="shared" si="41"/>
        <v>423</v>
      </c>
      <c r="O558" s="27">
        <v>423</v>
      </c>
      <c r="P558" s="228">
        <f t="shared" si="42"/>
        <v>0</v>
      </c>
      <c r="Q558" s="41"/>
    </row>
    <row r="559" spans="2:17" ht="15" customHeight="1" x14ac:dyDescent="0.3">
      <c r="B559" s="142">
        <f t="shared" si="38"/>
        <v>4447</v>
      </c>
      <c r="C559" s="128"/>
      <c r="D559" s="34">
        <f t="shared" si="39"/>
        <v>4447</v>
      </c>
      <c r="E559" s="144">
        <v>45809</v>
      </c>
      <c r="F559" s="37">
        <v>4447</v>
      </c>
      <c r="G559" s="145">
        <v>45810</v>
      </c>
      <c r="H559" s="76">
        <f t="shared" si="40"/>
        <v>0</v>
      </c>
      <c r="K559" s="134"/>
      <c r="L559" s="36">
        <v>45809</v>
      </c>
      <c r="M559" s="233">
        <v>0</v>
      </c>
      <c r="N559" s="232">
        <f t="shared" si="41"/>
        <v>423</v>
      </c>
      <c r="O559" s="27">
        <v>405</v>
      </c>
      <c r="P559" s="228">
        <f t="shared" si="42"/>
        <v>18</v>
      </c>
      <c r="Q559" s="41"/>
    </row>
    <row r="560" spans="2:17" ht="15" customHeight="1" x14ac:dyDescent="0.3">
      <c r="B560" s="142">
        <f t="shared" si="38"/>
        <v>4447</v>
      </c>
      <c r="C560" s="128"/>
      <c r="D560" s="34">
        <f t="shared" si="39"/>
        <v>4447</v>
      </c>
      <c r="E560" s="144">
        <v>45810</v>
      </c>
      <c r="F560" s="37">
        <v>4447</v>
      </c>
      <c r="G560" s="145">
        <v>45811</v>
      </c>
      <c r="H560" s="76">
        <f t="shared" si="40"/>
        <v>0</v>
      </c>
      <c r="K560" s="134"/>
      <c r="L560" s="36">
        <v>45810</v>
      </c>
      <c r="M560" s="233">
        <v>0</v>
      </c>
      <c r="N560" s="232">
        <f t="shared" si="41"/>
        <v>405</v>
      </c>
      <c r="O560" s="27">
        <v>405</v>
      </c>
      <c r="P560" s="228">
        <f t="shared" si="42"/>
        <v>0</v>
      </c>
      <c r="Q560" s="41"/>
    </row>
    <row r="561" spans="2:17" ht="15" customHeight="1" x14ac:dyDescent="0.3">
      <c r="B561" s="142">
        <f t="shared" si="38"/>
        <v>4447</v>
      </c>
      <c r="C561" s="128"/>
      <c r="D561" s="34">
        <f t="shared" si="39"/>
        <v>4447</v>
      </c>
      <c r="E561" s="144">
        <v>45811</v>
      </c>
      <c r="F561" s="37">
        <v>4447</v>
      </c>
      <c r="G561" s="145">
        <v>45812</v>
      </c>
      <c r="H561" s="76">
        <f t="shared" si="40"/>
        <v>0</v>
      </c>
      <c r="K561" s="134"/>
      <c r="L561" s="36">
        <v>45811</v>
      </c>
      <c r="M561" s="233">
        <v>0</v>
      </c>
      <c r="N561" s="232">
        <f t="shared" si="41"/>
        <v>405</v>
      </c>
      <c r="O561" s="27">
        <v>396</v>
      </c>
      <c r="P561" s="228">
        <f t="shared" si="42"/>
        <v>9</v>
      </c>
      <c r="Q561" s="41"/>
    </row>
    <row r="562" spans="2:17" ht="15" customHeight="1" x14ac:dyDescent="0.3">
      <c r="B562" s="142">
        <f t="shared" si="38"/>
        <v>4447</v>
      </c>
      <c r="C562" s="128"/>
      <c r="D562" s="34">
        <f t="shared" si="39"/>
        <v>4447</v>
      </c>
      <c r="E562" s="144">
        <v>45812</v>
      </c>
      <c r="F562" s="37">
        <v>4447</v>
      </c>
      <c r="G562" s="145">
        <v>45813</v>
      </c>
      <c r="H562" s="76">
        <f t="shared" si="40"/>
        <v>0</v>
      </c>
      <c r="K562" s="134"/>
      <c r="L562" s="36">
        <v>45812</v>
      </c>
      <c r="M562" s="233">
        <v>0</v>
      </c>
      <c r="N562" s="232">
        <f t="shared" si="41"/>
        <v>396</v>
      </c>
      <c r="O562" s="27">
        <v>396</v>
      </c>
      <c r="P562" s="228">
        <f t="shared" si="42"/>
        <v>0</v>
      </c>
      <c r="Q562" s="41"/>
    </row>
    <row r="563" spans="2:17" ht="15" customHeight="1" x14ac:dyDescent="0.3">
      <c r="B563" s="142">
        <f t="shared" si="38"/>
        <v>4447</v>
      </c>
      <c r="C563" s="128"/>
      <c r="D563" s="34">
        <f t="shared" si="39"/>
        <v>4447</v>
      </c>
      <c r="E563" s="144">
        <v>45813</v>
      </c>
      <c r="F563" s="37">
        <v>4447</v>
      </c>
      <c r="G563" s="145">
        <v>45814</v>
      </c>
      <c r="H563" s="76">
        <f t="shared" si="40"/>
        <v>0</v>
      </c>
      <c r="K563" s="134"/>
      <c r="L563" s="36">
        <v>45813</v>
      </c>
      <c r="M563" s="233">
        <v>0</v>
      </c>
      <c r="N563" s="232">
        <f t="shared" si="41"/>
        <v>396</v>
      </c>
      <c r="O563" s="27">
        <v>396</v>
      </c>
      <c r="P563" s="228">
        <f t="shared" si="42"/>
        <v>0</v>
      </c>
      <c r="Q563" s="41"/>
    </row>
    <row r="564" spans="2:17" ht="15" customHeight="1" x14ac:dyDescent="0.3">
      <c r="B564" s="142">
        <f t="shared" si="38"/>
        <v>4447</v>
      </c>
      <c r="C564" s="128"/>
      <c r="D564" s="34">
        <f t="shared" si="39"/>
        <v>4447</v>
      </c>
      <c r="E564" s="144">
        <v>45814</v>
      </c>
      <c r="F564" s="37">
        <v>4447</v>
      </c>
      <c r="G564" s="145">
        <v>45815</v>
      </c>
      <c r="H564" s="76">
        <f t="shared" si="40"/>
        <v>0</v>
      </c>
      <c r="K564" s="134"/>
      <c r="L564" s="36">
        <v>45814</v>
      </c>
      <c r="M564" s="233">
        <v>0</v>
      </c>
      <c r="N564" s="232">
        <f t="shared" si="41"/>
        <v>396</v>
      </c>
      <c r="O564" s="27">
        <v>396</v>
      </c>
      <c r="P564" s="228">
        <f t="shared" si="42"/>
        <v>0</v>
      </c>
      <c r="Q564" s="41"/>
    </row>
    <row r="565" spans="2:17" ht="15" customHeight="1" x14ac:dyDescent="0.3">
      <c r="B565" s="142">
        <f t="shared" si="38"/>
        <v>4447</v>
      </c>
      <c r="C565" s="128"/>
      <c r="D565" s="34">
        <f t="shared" si="39"/>
        <v>4447</v>
      </c>
      <c r="E565" s="144">
        <v>45815</v>
      </c>
      <c r="F565" s="37">
        <v>4447</v>
      </c>
      <c r="G565" s="145">
        <v>45816</v>
      </c>
      <c r="H565" s="76">
        <f t="shared" si="40"/>
        <v>0</v>
      </c>
      <c r="K565" s="134"/>
      <c r="L565" s="36">
        <v>45815</v>
      </c>
      <c r="M565" s="233">
        <v>0</v>
      </c>
      <c r="N565" s="232">
        <f t="shared" si="41"/>
        <v>396</v>
      </c>
      <c r="O565" s="27">
        <v>396</v>
      </c>
      <c r="P565" s="228">
        <f t="shared" si="42"/>
        <v>0</v>
      </c>
      <c r="Q565" s="41"/>
    </row>
    <row r="566" spans="2:17" ht="15" customHeight="1" x14ac:dyDescent="0.3">
      <c r="B566" s="142">
        <f t="shared" si="38"/>
        <v>4447</v>
      </c>
      <c r="C566" s="128"/>
      <c r="D566" s="34">
        <f t="shared" si="39"/>
        <v>4447</v>
      </c>
      <c r="E566" s="144">
        <v>45816</v>
      </c>
      <c r="F566" s="37">
        <v>4447</v>
      </c>
      <c r="G566" s="145">
        <v>45817</v>
      </c>
      <c r="H566" s="76">
        <f t="shared" si="40"/>
        <v>0</v>
      </c>
      <c r="K566" s="134"/>
      <c r="L566" s="36">
        <v>45816</v>
      </c>
      <c r="M566" s="233">
        <v>0</v>
      </c>
      <c r="N566" s="232">
        <f t="shared" si="41"/>
        <v>396</v>
      </c>
      <c r="O566" s="27">
        <v>396</v>
      </c>
      <c r="P566" s="228">
        <f t="shared" si="42"/>
        <v>0</v>
      </c>
      <c r="Q566" s="41"/>
    </row>
    <row r="567" spans="2:17" ht="15" customHeight="1" x14ac:dyDescent="0.3">
      <c r="B567" s="142">
        <f t="shared" si="38"/>
        <v>4447</v>
      </c>
      <c r="C567" s="128"/>
      <c r="D567" s="34">
        <f t="shared" si="39"/>
        <v>4447</v>
      </c>
      <c r="E567" s="144">
        <v>45817</v>
      </c>
      <c r="F567" s="37">
        <v>4447</v>
      </c>
      <c r="G567" s="145">
        <v>45818</v>
      </c>
      <c r="H567" s="76">
        <f t="shared" si="40"/>
        <v>0</v>
      </c>
      <c r="K567" s="134"/>
      <c r="L567" s="36">
        <v>45817</v>
      </c>
      <c r="M567" s="233">
        <v>0</v>
      </c>
      <c r="N567" s="232">
        <f t="shared" si="41"/>
        <v>396</v>
      </c>
      <c r="O567" s="27">
        <v>396</v>
      </c>
      <c r="P567" s="228">
        <f t="shared" si="42"/>
        <v>0</v>
      </c>
      <c r="Q567" s="41"/>
    </row>
    <row r="568" spans="2:17" ht="15" customHeight="1" x14ac:dyDescent="0.3">
      <c r="B568" s="142">
        <f t="shared" si="38"/>
        <v>4447</v>
      </c>
      <c r="C568" s="128"/>
      <c r="D568" s="34">
        <f t="shared" si="39"/>
        <v>4447</v>
      </c>
      <c r="E568" s="144">
        <v>45818</v>
      </c>
      <c r="F568" s="37">
        <v>4447</v>
      </c>
      <c r="G568" s="145">
        <v>45819</v>
      </c>
      <c r="H568" s="76">
        <f t="shared" si="40"/>
        <v>0</v>
      </c>
      <c r="K568" s="134"/>
      <c r="L568" s="36">
        <v>45818</v>
      </c>
      <c r="M568" s="233">
        <v>0</v>
      </c>
      <c r="N568" s="232">
        <f t="shared" si="41"/>
        <v>396</v>
      </c>
      <c r="O568" s="27">
        <v>342</v>
      </c>
      <c r="P568" s="228">
        <f t="shared" si="42"/>
        <v>54</v>
      </c>
      <c r="Q568" s="41"/>
    </row>
    <row r="569" spans="2:17" ht="15" customHeight="1" x14ac:dyDescent="0.3">
      <c r="B569" s="142">
        <f t="shared" si="38"/>
        <v>4447</v>
      </c>
      <c r="C569" s="128"/>
      <c r="D569" s="34">
        <f t="shared" si="39"/>
        <v>4447</v>
      </c>
      <c r="E569" s="144">
        <v>45819</v>
      </c>
      <c r="F569" s="37">
        <v>4447</v>
      </c>
      <c r="G569" s="145">
        <v>45820</v>
      </c>
      <c r="H569" s="76">
        <f t="shared" si="40"/>
        <v>0</v>
      </c>
      <c r="K569" s="134"/>
      <c r="L569" s="36">
        <v>45819</v>
      </c>
      <c r="M569" s="233">
        <v>150</v>
      </c>
      <c r="N569" s="232">
        <f t="shared" si="41"/>
        <v>342</v>
      </c>
      <c r="O569" s="27">
        <v>441</v>
      </c>
      <c r="P569" s="228">
        <v>0</v>
      </c>
      <c r="Q569" s="41"/>
    </row>
    <row r="570" spans="2:17" ht="15" customHeight="1" x14ac:dyDescent="0.3">
      <c r="B570" s="142">
        <f t="shared" si="38"/>
        <v>4447</v>
      </c>
      <c r="C570" s="128"/>
      <c r="D570" s="34">
        <f t="shared" si="39"/>
        <v>4447</v>
      </c>
      <c r="E570" s="144">
        <v>45820</v>
      </c>
      <c r="F570" s="37">
        <v>4447</v>
      </c>
      <c r="G570" s="145">
        <v>45821</v>
      </c>
      <c r="H570" s="76">
        <f t="shared" si="40"/>
        <v>0</v>
      </c>
      <c r="K570" s="134"/>
      <c r="L570" s="36">
        <v>45820</v>
      </c>
      <c r="M570" s="233">
        <v>0</v>
      </c>
      <c r="N570" s="232">
        <f t="shared" si="41"/>
        <v>441</v>
      </c>
      <c r="O570" s="27">
        <v>441</v>
      </c>
      <c r="P570" s="228">
        <f t="shared" si="42"/>
        <v>0</v>
      </c>
      <c r="Q570" s="41"/>
    </row>
    <row r="571" spans="2:17" ht="15" customHeight="1" x14ac:dyDescent="0.3">
      <c r="B571" s="142">
        <f t="shared" si="38"/>
        <v>4447</v>
      </c>
      <c r="C571" s="128"/>
      <c r="D571" s="34">
        <f t="shared" si="39"/>
        <v>4447</v>
      </c>
      <c r="E571" s="144">
        <v>45821</v>
      </c>
      <c r="F571" s="37">
        <v>4447</v>
      </c>
      <c r="G571" s="145">
        <v>45822</v>
      </c>
      <c r="H571" s="76">
        <f t="shared" si="40"/>
        <v>0</v>
      </c>
      <c r="K571" s="134"/>
      <c r="L571" s="36">
        <v>45821</v>
      </c>
      <c r="M571" s="233">
        <v>0</v>
      </c>
      <c r="N571" s="232">
        <f t="shared" si="41"/>
        <v>441</v>
      </c>
      <c r="O571" s="27">
        <v>423</v>
      </c>
      <c r="P571" s="228">
        <f t="shared" si="42"/>
        <v>18</v>
      </c>
      <c r="Q571" s="41"/>
    </row>
    <row r="572" spans="2:17" ht="15" customHeight="1" x14ac:dyDescent="0.3">
      <c r="B572" s="142">
        <f t="shared" si="38"/>
        <v>4447</v>
      </c>
      <c r="C572" s="128"/>
      <c r="D572" s="34">
        <f t="shared" si="39"/>
        <v>4447</v>
      </c>
      <c r="E572" s="144">
        <v>45822</v>
      </c>
      <c r="F572" s="37">
        <v>4447</v>
      </c>
      <c r="G572" s="145">
        <v>45823</v>
      </c>
      <c r="H572" s="76">
        <f t="shared" si="40"/>
        <v>0</v>
      </c>
      <c r="K572" s="134"/>
      <c r="L572" s="36">
        <v>45822</v>
      </c>
      <c r="M572" s="233">
        <v>0</v>
      </c>
      <c r="N572" s="232">
        <f t="shared" si="41"/>
        <v>423</v>
      </c>
      <c r="O572" s="27">
        <v>423</v>
      </c>
      <c r="P572" s="228">
        <f t="shared" si="42"/>
        <v>0</v>
      </c>
      <c r="Q572" s="41"/>
    </row>
    <row r="573" spans="2:17" ht="15" customHeight="1" x14ac:dyDescent="0.3">
      <c r="B573" s="142">
        <f t="shared" si="38"/>
        <v>4447</v>
      </c>
      <c r="C573" s="128"/>
      <c r="D573" s="34">
        <f t="shared" si="39"/>
        <v>4447</v>
      </c>
      <c r="E573" s="144">
        <v>45823</v>
      </c>
      <c r="F573" s="37">
        <v>4447</v>
      </c>
      <c r="G573" s="145">
        <v>45824</v>
      </c>
      <c r="H573" s="76">
        <f t="shared" si="40"/>
        <v>0</v>
      </c>
      <c r="K573" s="134"/>
      <c r="L573" s="36">
        <v>45823</v>
      </c>
      <c r="M573" s="233">
        <v>0</v>
      </c>
      <c r="N573" s="232">
        <f t="shared" si="41"/>
        <v>423</v>
      </c>
      <c r="O573" s="27">
        <v>423</v>
      </c>
      <c r="P573" s="228">
        <f t="shared" si="42"/>
        <v>0</v>
      </c>
      <c r="Q573" s="41"/>
    </row>
    <row r="574" spans="2:17" ht="15" customHeight="1" x14ac:dyDescent="0.3">
      <c r="B574" s="142">
        <f t="shared" si="38"/>
        <v>4447</v>
      </c>
      <c r="C574" s="128"/>
      <c r="D574" s="34">
        <f t="shared" si="39"/>
        <v>4447</v>
      </c>
      <c r="E574" s="144">
        <v>45824</v>
      </c>
      <c r="F574" s="37">
        <v>4447</v>
      </c>
      <c r="G574" s="145">
        <v>45825</v>
      </c>
      <c r="H574" s="76">
        <f t="shared" si="40"/>
        <v>0</v>
      </c>
      <c r="K574" s="134"/>
      <c r="L574" s="36">
        <v>45824</v>
      </c>
      <c r="M574" s="233">
        <v>0</v>
      </c>
      <c r="N574" s="232">
        <f t="shared" si="41"/>
        <v>423</v>
      </c>
      <c r="O574" s="27">
        <v>413</v>
      </c>
      <c r="P574" s="228">
        <f t="shared" si="42"/>
        <v>10</v>
      </c>
      <c r="Q574" s="41"/>
    </row>
    <row r="575" spans="2:17" ht="15" customHeight="1" x14ac:dyDescent="0.3">
      <c r="B575" s="142">
        <f t="shared" si="38"/>
        <v>4447</v>
      </c>
      <c r="C575" s="128"/>
      <c r="D575" s="34">
        <f t="shared" si="39"/>
        <v>4447</v>
      </c>
      <c r="E575" s="144">
        <v>45825</v>
      </c>
      <c r="F575" s="37">
        <v>4447</v>
      </c>
      <c r="G575" s="145">
        <v>45826</v>
      </c>
      <c r="H575" s="76">
        <f t="shared" si="40"/>
        <v>0</v>
      </c>
      <c r="K575" s="134"/>
      <c r="L575" s="36">
        <v>45825</v>
      </c>
      <c r="M575" s="233">
        <v>0</v>
      </c>
      <c r="N575" s="232">
        <f t="shared" si="41"/>
        <v>413</v>
      </c>
      <c r="O575" s="27">
        <v>413</v>
      </c>
      <c r="P575" s="228">
        <f t="shared" si="42"/>
        <v>0</v>
      </c>
      <c r="Q575" s="41"/>
    </row>
    <row r="576" spans="2:17" ht="15" customHeight="1" x14ac:dyDescent="0.3">
      <c r="B576" s="142">
        <f t="shared" si="38"/>
        <v>4447</v>
      </c>
      <c r="C576" s="128"/>
      <c r="D576" s="34">
        <f t="shared" si="39"/>
        <v>4447</v>
      </c>
      <c r="E576" s="144">
        <v>45826</v>
      </c>
      <c r="F576" s="37">
        <v>4447</v>
      </c>
      <c r="G576" s="145">
        <v>45827</v>
      </c>
      <c r="H576" s="76">
        <f t="shared" si="40"/>
        <v>0</v>
      </c>
      <c r="K576" s="134"/>
      <c r="L576" s="36">
        <v>45826</v>
      </c>
      <c r="M576" s="233">
        <v>0</v>
      </c>
      <c r="N576" s="232">
        <f t="shared" si="41"/>
        <v>413</v>
      </c>
      <c r="O576" s="27">
        <v>413</v>
      </c>
      <c r="P576" s="228">
        <f t="shared" si="42"/>
        <v>0</v>
      </c>
      <c r="Q576" s="41"/>
    </row>
    <row r="577" spans="2:17" ht="15" customHeight="1" x14ac:dyDescent="0.3">
      <c r="B577" s="142">
        <f t="shared" si="38"/>
        <v>4447</v>
      </c>
      <c r="C577" s="128"/>
      <c r="D577" s="34">
        <f t="shared" si="39"/>
        <v>4447</v>
      </c>
      <c r="E577" s="144">
        <v>45827</v>
      </c>
      <c r="F577" s="37">
        <v>4447</v>
      </c>
      <c r="G577" s="145">
        <v>45828</v>
      </c>
      <c r="H577" s="76">
        <f t="shared" si="40"/>
        <v>0</v>
      </c>
      <c r="K577" s="134"/>
      <c r="L577" s="36">
        <v>45827</v>
      </c>
      <c r="M577" s="233">
        <v>0</v>
      </c>
      <c r="N577" s="232">
        <f t="shared" si="41"/>
        <v>413</v>
      </c>
      <c r="O577" s="27">
        <v>413</v>
      </c>
      <c r="P577" s="228">
        <f t="shared" si="42"/>
        <v>0</v>
      </c>
      <c r="Q577" s="41"/>
    </row>
    <row r="578" spans="2:17" ht="15" customHeight="1" x14ac:dyDescent="0.3">
      <c r="B578" s="142">
        <f t="shared" si="38"/>
        <v>4447</v>
      </c>
      <c r="C578" s="128"/>
      <c r="D578" s="34">
        <f t="shared" si="39"/>
        <v>4447</v>
      </c>
      <c r="E578" s="144">
        <v>45828</v>
      </c>
      <c r="F578" s="37">
        <v>4447</v>
      </c>
      <c r="G578" s="145">
        <v>45829</v>
      </c>
      <c r="H578" s="76">
        <f t="shared" si="40"/>
        <v>0</v>
      </c>
      <c r="K578" s="134"/>
      <c r="L578" s="36">
        <v>45828</v>
      </c>
      <c r="M578" s="233">
        <v>0</v>
      </c>
      <c r="N578" s="232">
        <f t="shared" si="41"/>
        <v>413</v>
      </c>
      <c r="O578" s="27">
        <v>369</v>
      </c>
      <c r="P578" s="228">
        <f t="shared" si="42"/>
        <v>44</v>
      </c>
      <c r="Q578" s="41"/>
    </row>
    <row r="579" spans="2:17" ht="15" customHeight="1" x14ac:dyDescent="0.3">
      <c r="B579" s="142">
        <f t="shared" si="38"/>
        <v>4447</v>
      </c>
      <c r="C579" s="128"/>
      <c r="D579" s="34">
        <f t="shared" si="39"/>
        <v>4447</v>
      </c>
      <c r="E579" s="144">
        <v>45829</v>
      </c>
      <c r="F579" s="37">
        <v>4447</v>
      </c>
      <c r="G579" s="145">
        <v>45830</v>
      </c>
      <c r="H579" s="76">
        <f t="shared" si="40"/>
        <v>0</v>
      </c>
      <c r="K579" s="134"/>
      <c r="L579" s="36">
        <v>45829</v>
      </c>
      <c r="M579" s="233">
        <v>120</v>
      </c>
      <c r="N579" s="232">
        <f t="shared" si="41"/>
        <v>369</v>
      </c>
      <c r="O579" s="27">
        <v>489</v>
      </c>
      <c r="P579" s="228">
        <f t="shared" si="42"/>
        <v>0</v>
      </c>
      <c r="Q579" s="41"/>
    </row>
    <row r="580" spans="2:17" ht="15" customHeight="1" x14ac:dyDescent="0.3">
      <c r="B580" s="142">
        <f t="shared" si="38"/>
        <v>4447</v>
      </c>
      <c r="C580" s="128"/>
      <c r="D580" s="34">
        <f t="shared" si="39"/>
        <v>4447</v>
      </c>
      <c r="E580" s="144">
        <v>45830</v>
      </c>
      <c r="F580" s="37">
        <v>4447</v>
      </c>
      <c r="G580" s="145">
        <v>45831</v>
      </c>
      <c r="H580" s="76">
        <f t="shared" si="40"/>
        <v>0</v>
      </c>
      <c r="K580" s="134"/>
      <c r="L580" s="36">
        <v>45830</v>
      </c>
      <c r="M580" s="233">
        <v>0</v>
      </c>
      <c r="N580" s="232">
        <f t="shared" si="41"/>
        <v>489</v>
      </c>
      <c r="O580" s="27">
        <v>489</v>
      </c>
      <c r="P580" s="228">
        <f t="shared" si="42"/>
        <v>0</v>
      </c>
      <c r="Q580" s="41"/>
    </row>
    <row r="581" spans="2:17" ht="15" customHeight="1" x14ac:dyDescent="0.3">
      <c r="B581" s="142">
        <f t="shared" si="38"/>
        <v>4447</v>
      </c>
      <c r="C581" s="128"/>
      <c r="D581" s="34">
        <f t="shared" si="39"/>
        <v>4447</v>
      </c>
      <c r="E581" s="144">
        <v>45831</v>
      </c>
      <c r="F581" s="37">
        <v>4447</v>
      </c>
      <c r="G581" s="145">
        <v>45832</v>
      </c>
      <c r="H581" s="76">
        <f t="shared" si="40"/>
        <v>0</v>
      </c>
      <c r="K581" s="134"/>
      <c r="L581" s="36">
        <v>45831</v>
      </c>
      <c r="M581" s="233">
        <v>0</v>
      </c>
      <c r="N581" s="232">
        <f t="shared" si="41"/>
        <v>489</v>
      </c>
      <c r="O581" s="27">
        <v>460</v>
      </c>
      <c r="P581" s="228">
        <f t="shared" si="42"/>
        <v>29</v>
      </c>
      <c r="Q581" s="41"/>
    </row>
    <row r="582" spans="2:17" ht="15" customHeight="1" x14ac:dyDescent="0.3">
      <c r="B582" s="142">
        <f t="shared" si="38"/>
        <v>4447</v>
      </c>
      <c r="C582" s="128"/>
      <c r="D582" s="34">
        <f t="shared" si="39"/>
        <v>4447</v>
      </c>
      <c r="E582" s="144">
        <v>45832</v>
      </c>
      <c r="F582" s="37">
        <v>4447</v>
      </c>
      <c r="G582" s="145">
        <v>45833</v>
      </c>
      <c r="H582" s="76">
        <f t="shared" si="40"/>
        <v>0</v>
      </c>
      <c r="K582" s="134"/>
      <c r="L582" s="36">
        <v>45832</v>
      </c>
      <c r="M582" s="233">
        <v>0</v>
      </c>
      <c r="N582" s="232">
        <f t="shared" si="41"/>
        <v>460</v>
      </c>
      <c r="O582" s="27">
        <v>460</v>
      </c>
      <c r="P582" s="228">
        <f t="shared" si="42"/>
        <v>0</v>
      </c>
      <c r="Q582" s="41"/>
    </row>
    <row r="583" spans="2:17" ht="15" customHeight="1" x14ac:dyDescent="0.3">
      <c r="B583" s="142">
        <f t="shared" si="38"/>
        <v>4450</v>
      </c>
      <c r="C583" s="128"/>
      <c r="D583" s="34">
        <f t="shared" si="39"/>
        <v>4447</v>
      </c>
      <c r="E583" s="144">
        <v>45833</v>
      </c>
      <c r="F583" s="37">
        <v>4450</v>
      </c>
      <c r="G583" s="145">
        <v>45834</v>
      </c>
      <c r="H583" s="76">
        <f t="shared" si="40"/>
        <v>3</v>
      </c>
      <c r="K583" s="134"/>
      <c r="L583" s="36">
        <v>45833</v>
      </c>
      <c r="M583" s="233">
        <v>0</v>
      </c>
      <c r="N583" s="232">
        <f t="shared" si="41"/>
        <v>460</v>
      </c>
      <c r="O583" s="27">
        <v>441</v>
      </c>
      <c r="P583" s="228">
        <f t="shared" si="42"/>
        <v>19</v>
      </c>
      <c r="Q583" s="41"/>
    </row>
    <row r="584" spans="2:17" ht="15" customHeight="1" x14ac:dyDescent="0.3">
      <c r="B584" s="142">
        <f t="shared" si="38"/>
        <v>4453</v>
      </c>
      <c r="C584" s="128"/>
      <c r="D584" s="34">
        <f t="shared" si="39"/>
        <v>4450</v>
      </c>
      <c r="E584" s="144">
        <v>45834</v>
      </c>
      <c r="F584" s="37">
        <v>4453</v>
      </c>
      <c r="G584" s="145">
        <v>45835</v>
      </c>
      <c r="H584" s="76">
        <f t="shared" si="40"/>
        <v>3</v>
      </c>
      <c r="K584" s="134"/>
      <c r="L584" s="36">
        <v>45834</v>
      </c>
      <c r="M584" s="233">
        <v>0</v>
      </c>
      <c r="N584" s="232">
        <f t="shared" si="41"/>
        <v>441</v>
      </c>
      <c r="O584" s="27">
        <v>378</v>
      </c>
      <c r="P584" s="228">
        <f t="shared" si="42"/>
        <v>63</v>
      </c>
      <c r="Q584" s="41"/>
    </row>
    <row r="585" spans="2:17" ht="15" customHeight="1" x14ac:dyDescent="0.3">
      <c r="B585" s="142">
        <f t="shared" si="38"/>
        <v>4453</v>
      </c>
      <c r="C585" s="128"/>
      <c r="D585" s="34">
        <f t="shared" si="39"/>
        <v>4453</v>
      </c>
      <c r="E585" s="144">
        <v>45835</v>
      </c>
      <c r="F585" s="37">
        <v>4453</v>
      </c>
      <c r="G585" s="145">
        <v>45836</v>
      </c>
      <c r="H585" s="76">
        <f t="shared" si="40"/>
        <v>0</v>
      </c>
      <c r="K585" s="134"/>
      <c r="L585" s="36">
        <v>45835</v>
      </c>
      <c r="M585" s="233">
        <v>0</v>
      </c>
      <c r="N585" s="232">
        <f t="shared" si="41"/>
        <v>378</v>
      </c>
      <c r="O585" s="27">
        <v>378</v>
      </c>
      <c r="P585" s="228">
        <f t="shared" si="42"/>
        <v>0</v>
      </c>
      <c r="Q585" s="41"/>
    </row>
    <row r="586" spans="2:17" ht="15" customHeight="1" x14ac:dyDescent="0.3">
      <c r="B586" s="142">
        <f t="shared" si="38"/>
        <v>4453</v>
      </c>
      <c r="C586" s="128"/>
      <c r="D586" s="34">
        <f t="shared" si="39"/>
        <v>4453</v>
      </c>
      <c r="E586" s="144">
        <v>45836</v>
      </c>
      <c r="F586" s="37">
        <v>4453</v>
      </c>
      <c r="G586" s="145">
        <v>45837</v>
      </c>
      <c r="H586" s="76">
        <f t="shared" si="40"/>
        <v>0</v>
      </c>
      <c r="K586" s="134"/>
      <c r="L586" s="36">
        <v>45836</v>
      </c>
      <c r="M586" s="233">
        <v>0</v>
      </c>
      <c r="N586" s="232">
        <f t="shared" si="41"/>
        <v>378</v>
      </c>
      <c r="O586" s="27">
        <v>378</v>
      </c>
      <c r="P586" s="228">
        <f t="shared" si="42"/>
        <v>0</v>
      </c>
      <c r="Q586" s="41"/>
    </row>
    <row r="587" spans="2:17" ht="15" customHeight="1" x14ac:dyDescent="0.3">
      <c r="B587" s="142">
        <f t="shared" si="38"/>
        <v>4453</v>
      </c>
      <c r="C587" s="128"/>
      <c r="D587" s="34">
        <f t="shared" si="39"/>
        <v>4453</v>
      </c>
      <c r="E587" s="144">
        <v>45837</v>
      </c>
      <c r="F587" s="37">
        <v>4453</v>
      </c>
      <c r="G587" s="145">
        <v>45838</v>
      </c>
      <c r="H587" s="76">
        <f t="shared" si="40"/>
        <v>0</v>
      </c>
      <c r="K587" s="134"/>
      <c r="L587" s="36">
        <v>45837</v>
      </c>
      <c r="M587" s="233">
        <v>0</v>
      </c>
      <c r="N587" s="232">
        <f t="shared" si="41"/>
        <v>378</v>
      </c>
      <c r="O587" s="27">
        <v>378</v>
      </c>
      <c r="P587" s="228">
        <f t="shared" si="42"/>
        <v>0</v>
      </c>
      <c r="Q587" s="41"/>
    </row>
    <row r="588" spans="2:17" ht="15" customHeight="1" x14ac:dyDescent="0.3">
      <c r="B588" s="142">
        <f t="shared" si="38"/>
        <v>4458</v>
      </c>
      <c r="C588" s="128"/>
      <c r="D588" s="34">
        <f t="shared" si="39"/>
        <v>4453</v>
      </c>
      <c r="E588" s="144">
        <v>45838</v>
      </c>
      <c r="F588" s="37">
        <v>4458</v>
      </c>
      <c r="G588" s="145">
        <v>45839</v>
      </c>
      <c r="H588" s="76">
        <f t="shared" si="40"/>
        <v>5</v>
      </c>
      <c r="K588" s="134"/>
      <c r="L588" s="36">
        <v>45838</v>
      </c>
      <c r="M588" s="233">
        <v>0</v>
      </c>
      <c r="N588" s="232">
        <f t="shared" si="41"/>
        <v>378</v>
      </c>
      <c r="O588" s="27">
        <v>333</v>
      </c>
      <c r="P588" s="228">
        <f t="shared" si="42"/>
        <v>45</v>
      </c>
      <c r="Q588" s="41"/>
    </row>
    <row r="589" spans="2:17" ht="15" customHeight="1" x14ac:dyDescent="0.3">
      <c r="B589" s="142">
        <f t="shared" si="38"/>
        <v>4458</v>
      </c>
      <c r="C589" s="128"/>
      <c r="D589" s="34">
        <f t="shared" si="39"/>
        <v>4458</v>
      </c>
      <c r="E589" s="144">
        <v>45839</v>
      </c>
      <c r="F589" s="37">
        <v>4458</v>
      </c>
      <c r="G589" s="145">
        <v>45840</v>
      </c>
      <c r="H589" s="76">
        <f t="shared" si="40"/>
        <v>0</v>
      </c>
      <c r="K589" s="134"/>
      <c r="L589" s="36">
        <v>45839</v>
      </c>
      <c r="M589" s="233">
        <v>0</v>
      </c>
      <c r="N589" s="232">
        <f t="shared" si="41"/>
        <v>333</v>
      </c>
      <c r="O589" s="27">
        <v>333</v>
      </c>
      <c r="P589" s="228">
        <f t="shared" si="42"/>
        <v>0</v>
      </c>
      <c r="Q589" s="41"/>
    </row>
    <row r="590" spans="2:17" ht="15" customHeight="1" x14ac:dyDescent="0.3">
      <c r="B590" s="142">
        <f t="shared" si="38"/>
        <v>4458</v>
      </c>
      <c r="C590" s="128"/>
      <c r="D590" s="34">
        <f t="shared" si="39"/>
        <v>4458</v>
      </c>
      <c r="E590" s="144">
        <v>45840</v>
      </c>
      <c r="F590" s="37">
        <v>4458</v>
      </c>
      <c r="G590" s="145">
        <v>45841</v>
      </c>
      <c r="H590" s="76">
        <f t="shared" si="40"/>
        <v>0</v>
      </c>
      <c r="K590" s="134"/>
      <c r="L590" s="36">
        <v>45840</v>
      </c>
      <c r="M590" s="233">
        <v>0</v>
      </c>
      <c r="N590" s="232">
        <f t="shared" si="41"/>
        <v>333</v>
      </c>
      <c r="O590" s="27">
        <v>333</v>
      </c>
      <c r="P590" s="228">
        <f t="shared" si="42"/>
        <v>0</v>
      </c>
      <c r="Q590" s="41"/>
    </row>
    <row r="591" spans="2:17" ht="15" customHeight="1" x14ac:dyDescent="0.3">
      <c r="B591" s="142">
        <f t="shared" si="38"/>
        <v>4458</v>
      </c>
      <c r="C591" s="128"/>
      <c r="D591" s="34">
        <f t="shared" si="39"/>
        <v>4458</v>
      </c>
      <c r="E591" s="144">
        <v>45841</v>
      </c>
      <c r="F591" s="37">
        <v>4458</v>
      </c>
      <c r="G591" s="145">
        <v>45842</v>
      </c>
      <c r="H591" s="76">
        <f t="shared" si="40"/>
        <v>0</v>
      </c>
      <c r="K591" s="134"/>
      <c r="L591" s="36">
        <v>45841</v>
      </c>
      <c r="M591" s="233">
        <v>0</v>
      </c>
      <c r="N591" s="232">
        <f t="shared" si="41"/>
        <v>333</v>
      </c>
      <c r="O591" s="27">
        <v>333</v>
      </c>
      <c r="P591" s="228">
        <f t="shared" si="42"/>
        <v>0</v>
      </c>
      <c r="Q591" s="41"/>
    </row>
    <row r="592" spans="2:17" ht="15" customHeight="1" x14ac:dyDescent="0.3">
      <c r="B592" s="142">
        <f t="shared" si="38"/>
        <v>4458</v>
      </c>
      <c r="C592" s="128"/>
      <c r="D592" s="34">
        <f t="shared" si="39"/>
        <v>4458</v>
      </c>
      <c r="E592" s="144">
        <v>45842</v>
      </c>
      <c r="F592" s="37">
        <v>4458</v>
      </c>
      <c r="G592" s="145">
        <v>45843</v>
      </c>
      <c r="H592" s="76">
        <f t="shared" si="40"/>
        <v>0</v>
      </c>
      <c r="K592" s="134"/>
      <c r="L592" s="36">
        <v>45842</v>
      </c>
      <c r="M592" s="233">
        <v>0</v>
      </c>
      <c r="N592" s="232">
        <f t="shared" si="41"/>
        <v>333</v>
      </c>
      <c r="O592" s="27">
        <v>333</v>
      </c>
      <c r="P592" s="228">
        <f t="shared" si="42"/>
        <v>0</v>
      </c>
      <c r="Q592" s="41"/>
    </row>
    <row r="593" spans="2:17" ht="15" customHeight="1" x14ac:dyDescent="0.3">
      <c r="B593" s="142">
        <f t="shared" si="38"/>
        <v>4458</v>
      </c>
      <c r="C593" s="128"/>
      <c r="D593" s="34">
        <f t="shared" si="39"/>
        <v>4458</v>
      </c>
      <c r="E593" s="144">
        <v>45843</v>
      </c>
      <c r="F593" s="37">
        <v>4458</v>
      </c>
      <c r="G593" s="145">
        <v>45844</v>
      </c>
      <c r="H593" s="76">
        <f t="shared" si="40"/>
        <v>0</v>
      </c>
      <c r="K593" s="134"/>
      <c r="L593" s="36">
        <v>45843</v>
      </c>
      <c r="M593" s="233">
        <v>180</v>
      </c>
      <c r="N593" s="232">
        <f t="shared" si="41"/>
        <v>333</v>
      </c>
      <c r="O593" s="27">
        <v>513</v>
      </c>
      <c r="P593" s="228">
        <f t="shared" si="42"/>
        <v>0</v>
      </c>
      <c r="Q593" s="41"/>
    </row>
    <row r="594" spans="2:17" ht="15" customHeight="1" x14ac:dyDescent="0.3">
      <c r="B594" s="142">
        <f t="shared" si="38"/>
        <v>4458</v>
      </c>
      <c r="C594" s="128"/>
      <c r="D594" s="34">
        <f t="shared" si="39"/>
        <v>4458</v>
      </c>
      <c r="E594" s="144">
        <v>45844</v>
      </c>
      <c r="F594" s="37">
        <v>4458</v>
      </c>
      <c r="G594" s="145">
        <v>45845</v>
      </c>
      <c r="H594" s="76">
        <f t="shared" si="40"/>
        <v>0</v>
      </c>
      <c r="K594" s="134"/>
      <c r="L594" s="36">
        <v>45844</v>
      </c>
      <c r="M594" s="233">
        <v>0</v>
      </c>
      <c r="N594" s="232">
        <f t="shared" si="41"/>
        <v>513</v>
      </c>
      <c r="O594" s="27">
        <v>513</v>
      </c>
      <c r="P594" s="228">
        <f t="shared" si="42"/>
        <v>0</v>
      </c>
      <c r="Q594" s="41"/>
    </row>
    <row r="595" spans="2:17" ht="15" customHeight="1" x14ac:dyDescent="0.3">
      <c r="B595" s="142">
        <f t="shared" si="38"/>
        <v>4458</v>
      </c>
      <c r="C595" s="128"/>
      <c r="D595" s="34">
        <f t="shared" si="39"/>
        <v>4458</v>
      </c>
      <c r="E595" s="144">
        <v>45845</v>
      </c>
      <c r="F595" s="37">
        <v>4458</v>
      </c>
      <c r="G595" s="145">
        <v>45846</v>
      </c>
      <c r="H595" s="76">
        <f t="shared" si="40"/>
        <v>0</v>
      </c>
      <c r="K595" s="134"/>
      <c r="L595" s="36">
        <v>45845</v>
      </c>
      <c r="M595" s="233">
        <v>0</v>
      </c>
      <c r="N595" s="232">
        <f t="shared" si="41"/>
        <v>513</v>
      </c>
      <c r="O595" s="27">
        <v>513</v>
      </c>
      <c r="P595" s="228">
        <f t="shared" si="42"/>
        <v>0</v>
      </c>
      <c r="Q595" s="41"/>
    </row>
    <row r="596" spans="2:17" ht="15" customHeight="1" x14ac:dyDescent="0.3">
      <c r="B596" s="142">
        <f t="shared" si="38"/>
        <v>4458</v>
      </c>
      <c r="C596" s="128"/>
      <c r="D596" s="34">
        <f t="shared" si="39"/>
        <v>4458</v>
      </c>
      <c r="E596" s="144">
        <v>45846</v>
      </c>
      <c r="F596" s="37">
        <v>4458</v>
      </c>
      <c r="G596" s="145">
        <v>45847</v>
      </c>
      <c r="H596" s="76">
        <f t="shared" si="40"/>
        <v>0</v>
      </c>
      <c r="K596" s="134"/>
      <c r="L596" s="36">
        <v>45846</v>
      </c>
      <c r="M596" s="233">
        <v>0</v>
      </c>
      <c r="N596" s="232">
        <f t="shared" si="41"/>
        <v>513</v>
      </c>
      <c r="O596" s="27">
        <v>513</v>
      </c>
      <c r="P596" s="228">
        <f t="shared" si="42"/>
        <v>0</v>
      </c>
      <c r="Q596" s="41"/>
    </row>
    <row r="597" spans="2:17" ht="15" customHeight="1" x14ac:dyDescent="0.3">
      <c r="B597" s="142">
        <f t="shared" si="38"/>
        <v>4458</v>
      </c>
      <c r="C597" s="128"/>
      <c r="D597" s="34">
        <f t="shared" si="39"/>
        <v>4458</v>
      </c>
      <c r="E597" s="144">
        <v>45847</v>
      </c>
      <c r="F597" s="37">
        <v>4458</v>
      </c>
      <c r="G597" s="145">
        <v>45848</v>
      </c>
      <c r="H597" s="76">
        <f t="shared" si="40"/>
        <v>0</v>
      </c>
      <c r="K597" s="134"/>
      <c r="L597" s="36">
        <v>45847</v>
      </c>
      <c r="M597" s="233">
        <v>0</v>
      </c>
      <c r="N597" s="232">
        <f t="shared" si="41"/>
        <v>513</v>
      </c>
      <c r="O597" s="27">
        <v>513</v>
      </c>
      <c r="P597" s="228">
        <f t="shared" si="42"/>
        <v>0</v>
      </c>
      <c r="Q597" s="41"/>
    </row>
    <row r="598" spans="2:17" ht="15" customHeight="1" x14ac:dyDescent="0.3">
      <c r="B598" s="142">
        <f t="shared" si="38"/>
        <v>4458</v>
      </c>
      <c r="C598" s="128"/>
      <c r="D598" s="34">
        <f t="shared" si="39"/>
        <v>4458</v>
      </c>
      <c r="E598" s="144">
        <v>45848</v>
      </c>
      <c r="F598" s="37">
        <v>4458</v>
      </c>
      <c r="G598" s="145">
        <v>45849</v>
      </c>
      <c r="H598" s="76">
        <f t="shared" si="40"/>
        <v>0</v>
      </c>
      <c r="K598" s="134"/>
      <c r="L598" s="36">
        <v>45848</v>
      </c>
      <c r="M598" s="233">
        <v>0</v>
      </c>
      <c r="N598" s="232">
        <f t="shared" si="41"/>
        <v>513</v>
      </c>
      <c r="O598" s="27">
        <v>513</v>
      </c>
      <c r="P598" s="228">
        <f t="shared" si="42"/>
        <v>0</v>
      </c>
      <c r="Q598" s="41"/>
    </row>
    <row r="599" spans="2:17" ht="15" customHeight="1" x14ac:dyDescent="0.3">
      <c r="B599" s="142">
        <f t="shared" si="38"/>
        <v>4458</v>
      </c>
      <c r="C599" s="128"/>
      <c r="D599" s="34">
        <f t="shared" si="39"/>
        <v>4458</v>
      </c>
      <c r="E599" s="144">
        <v>45849</v>
      </c>
      <c r="F599" s="37">
        <v>4458</v>
      </c>
      <c r="G599" s="145">
        <v>45850</v>
      </c>
      <c r="H599" s="76">
        <f t="shared" si="40"/>
        <v>0</v>
      </c>
      <c r="K599" s="134"/>
      <c r="L599" s="36">
        <v>45849</v>
      </c>
      <c r="M599" s="233">
        <v>0</v>
      </c>
      <c r="N599" s="232">
        <f t="shared" si="41"/>
        <v>513</v>
      </c>
      <c r="O599" s="27">
        <v>500</v>
      </c>
      <c r="P599" s="228">
        <f t="shared" si="42"/>
        <v>13</v>
      </c>
      <c r="Q599" s="41"/>
    </row>
    <row r="600" spans="2:17" ht="15" customHeight="1" x14ac:dyDescent="0.3">
      <c r="B600" s="142">
        <f t="shared" si="38"/>
        <v>4458</v>
      </c>
      <c r="C600" s="128"/>
      <c r="D600" s="34">
        <f t="shared" si="39"/>
        <v>4458</v>
      </c>
      <c r="E600" s="144">
        <v>45850</v>
      </c>
      <c r="F600" s="37">
        <v>4458</v>
      </c>
      <c r="G600" s="145">
        <v>45851</v>
      </c>
      <c r="H600" s="76">
        <f t="shared" si="40"/>
        <v>0</v>
      </c>
      <c r="K600" s="134"/>
      <c r="L600" s="36">
        <v>45850</v>
      </c>
      <c r="M600" s="233">
        <v>0</v>
      </c>
      <c r="N600" s="232">
        <f t="shared" si="41"/>
        <v>500</v>
      </c>
      <c r="O600" s="27">
        <v>500</v>
      </c>
      <c r="P600" s="228">
        <f t="shared" si="42"/>
        <v>0</v>
      </c>
      <c r="Q600" s="41"/>
    </row>
    <row r="601" spans="2:17" ht="15" customHeight="1" x14ac:dyDescent="0.3">
      <c r="B601" s="142">
        <f t="shared" si="38"/>
        <v>4458</v>
      </c>
      <c r="C601" s="128"/>
      <c r="D601" s="34">
        <f t="shared" si="39"/>
        <v>4458</v>
      </c>
      <c r="E601" s="144">
        <v>45851</v>
      </c>
      <c r="F601" s="37">
        <v>4458</v>
      </c>
      <c r="G601" s="145">
        <v>45852</v>
      </c>
      <c r="H601" s="76">
        <f t="shared" si="40"/>
        <v>0</v>
      </c>
      <c r="K601" s="134"/>
      <c r="L601" s="36">
        <v>45851</v>
      </c>
      <c r="M601" s="233">
        <v>0</v>
      </c>
      <c r="N601" s="232">
        <f t="shared" si="41"/>
        <v>500</v>
      </c>
      <c r="O601" s="27">
        <v>500</v>
      </c>
      <c r="P601" s="228">
        <f t="shared" si="42"/>
        <v>0</v>
      </c>
      <c r="Q601" s="41"/>
    </row>
    <row r="602" spans="2:17" ht="15" customHeight="1" x14ac:dyDescent="0.3">
      <c r="B602" s="142">
        <f t="shared" ref="B602:B665" si="43">F602</f>
        <v>4458</v>
      </c>
      <c r="C602" s="128"/>
      <c r="D602" s="34">
        <f t="shared" ref="D602:D665" si="44">F601</f>
        <v>4458</v>
      </c>
      <c r="E602" s="144">
        <v>45852</v>
      </c>
      <c r="F602" s="37">
        <v>4458</v>
      </c>
      <c r="G602" s="145">
        <v>45853</v>
      </c>
      <c r="H602" s="76">
        <f t="shared" ref="H602:H665" si="45">F602-D602</f>
        <v>0</v>
      </c>
      <c r="K602" s="134"/>
      <c r="L602" s="36">
        <v>45852</v>
      </c>
      <c r="M602" s="233">
        <v>0</v>
      </c>
      <c r="N602" s="232">
        <f t="shared" ref="N602:N665" si="46">(O601)</f>
        <v>500</v>
      </c>
      <c r="O602" s="27">
        <v>500</v>
      </c>
      <c r="P602" s="228">
        <f t="shared" ref="P602:P665" si="47">M602+N602-O602</f>
        <v>0</v>
      </c>
      <c r="Q602" s="41"/>
    </row>
    <row r="603" spans="2:17" ht="15" customHeight="1" x14ac:dyDescent="0.3">
      <c r="B603" s="142">
        <f t="shared" si="43"/>
        <v>4458</v>
      </c>
      <c r="C603" s="128"/>
      <c r="D603" s="34">
        <f t="shared" si="44"/>
        <v>4458</v>
      </c>
      <c r="E603" s="144">
        <v>45853</v>
      </c>
      <c r="F603" s="37">
        <v>4458</v>
      </c>
      <c r="G603" s="145">
        <v>45854</v>
      </c>
      <c r="H603" s="76">
        <f t="shared" si="45"/>
        <v>0</v>
      </c>
      <c r="K603" s="134"/>
      <c r="L603" s="36">
        <v>45853</v>
      </c>
      <c r="M603" s="233">
        <v>0</v>
      </c>
      <c r="N603" s="232">
        <f t="shared" si="46"/>
        <v>500</v>
      </c>
      <c r="O603" s="27">
        <v>500</v>
      </c>
      <c r="P603" s="228">
        <f t="shared" si="47"/>
        <v>0</v>
      </c>
      <c r="Q603" s="41"/>
    </row>
    <row r="604" spans="2:17" ht="15" customHeight="1" x14ac:dyDescent="0.3">
      <c r="B604" s="142">
        <f t="shared" si="43"/>
        <v>4458</v>
      </c>
      <c r="C604" s="128"/>
      <c r="D604" s="34">
        <f t="shared" si="44"/>
        <v>4458</v>
      </c>
      <c r="E604" s="144">
        <v>45854</v>
      </c>
      <c r="F604" s="37">
        <v>4458</v>
      </c>
      <c r="G604" s="145">
        <v>45855</v>
      </c>
      <c r="H604" s="76">
        <f t="shared" si="45"/>
        <v>0</v>
      </c>
      <c r="K604" s="134"/>
      <c r="L604" s="36">
        <v>45854</v>
      </c>
      <c r="M604" s="233">
        <v>0</v>
      </c>
      <c r="N604" s="232">
        <f t="shared" si="46"/>
        <v>500</v>
      </c>
      <c r="O604" s="27">
        <v>500</v>
      </c>
      <c r="P604" s="228">
        <f t="shared" si="47"/>
        <v>0</v>
      </c>
      <c r="Q604" s="41"/>
    </row>
    <row r="605" spans="2:17" ht="15" customHeight="1" x14ac:dyDescent="0.3">
      <c r="B605" s="142">
        <f t="shared" si="43"/>
        <v>4458</v>
      </c>
      <c r="C605" s="128"/>
      <c r="D605" s="34">
        <f t="shared" si="44"/>
        <v>4458</v>
      </c>
      <c r="E605" s="144">
        <v>45855</v>
      </c>
      <c r="F605" s="37">
        <v>4458</v>
      </c>
      <c r="G605" s="145">
        <v>45856</v>
      </c>
      <c r="H605" s="76">
        <f t="shared" si="45"/>
        <v>0</v>
      </c>
      <c r="K605" s="134"/>
      <c r="L605" s="36">
        <v>45855</v>
      </c>
      <c r="M605" s="233">
        <v>0</v>
      </c>
      <c r="N605" s="232">
        <f t="shared" si="46"/>
        <v>500</v>
      </c>
      <c r="O605" s="27">
        <v>500</v>
      </c>
      <c r="P605" s="228">
        <f t="shared" si="47"/>
        <v>0</v>
      </c>
      <c r="Q605" s="41"/>
    </row>
    <row r="606" spans="2:17" ht="15" customHeight="1" x14ac:dyDescent="0.3">
      <c r="B606" s="142">
        <f t="shared" si="43"/>
        <v>4458</v>
      </c>
      <c r="C606" s="128"/>
      <c r="D606" s="34">
        <f t="shared" si="44"/>
        <v>4458</v>
      </c>
      <c r="E606" s="144">
        <v>45856</v>
      </c>
      <c r="F606" s="37">
        <v>4458</v>
      </c>
      <c r="G606" s="145">
        <v>45857</v>
      </c>
      <c r="H606" s="76">
        <f t="shared" si="45"/>
        <v>0</v>
      </c>
      <c r="K606" s="134"/>
      <c r="L606" s="36">
        <v>45856</v>
      </c>
      <c r="M606" s="233">
        <v>0</v>
      </c>
      <c r="N606" s="232">
        <f t="shared" si="46"/>
        <v>500</v>
      </c>
      <c r="O606" s="27">
        <v>482</v>
      </c>
      <c r="P606" s="228">
        <f t="shared" si="47"/>
        <v>18</v>
      </c>
      <c r="Q606" s="41"/>
    </row>
    <row r="607" spans="2:17" ht="15" customHeight="1" x14ac:dyDescent="0.3">
      <c r="B607" s="142">
        <f t="shared" si="43"/>
        <v>4458</v>
      </c>
      <c r="C607" s="128"/>
      <c r="D607" s="34">
        <f t="shared" si="44"/>
        <v>4458</v>
      </c>
      <c r="E607" s="144">
        <v>45857</v>
      </c>
      <c r="F607" s="37">
        <v>4458</v>
      </c>
      <c r="G607" s="145">
        <v>45858</v>
      </c>
      <c r="H607" s="76">
        <f t="shared" si="45"/>
        <v>0</v>
      </c>
      <c r="K607" s="134"/>
      <c r="L607" s="36">
        <v>45857</v>
      </c>
      <c r="M607" s="233">
        <v>0</v>
      </c>
      <c r="N607" s="232">
        <f t="shared" si="46"/>
        <v>482</v>
      </c>
      <c r="O607" s="27">
        <v>482</v>
      </c>
      <c r="P607" s="228">
        <f t="shared" si="47"/>
        <v>0</v>
      </c>
      <c r="Q607" s="41"/>
    </row>
    <row r="608" spans="2:17" ht="15" customHeight="1" x14ac:dyDescent="0.3">
      <c r="B608" s="142">
        <f t="shared" si="43"/>
        <v>4458</v>
      </c>
      <c r="C608" s="128"/>
      <c r="D608" s="34">
        <f t="shared" si="44"/>
        <v>4458</v>
      </c>
      <c r="E608" s="144">
        <v>45858</v>
      </c>
      <c r="F608" s="37">
        <v>4458</v>
      </c>
      <c r="G608" s="145">
        <v>45859</v>
      </c>
      <c r="H608" s="76">
        <f t="shared" si="45"/>
        <v>0</v>
      </c>
      <c r="K608" s="134"/>
      <c r="L608" s="36">
        <v>45858</v>
      </c>
      <c r="M608" s="233">
        <v>0</v>
      </c>
      <c r="N608" s="232">
        <f t="shared" si="46"/>
        <v>482</v>
      </c>
      <c r="O608" s="27">
        <v>482</v>
      </c>
      <c r="P608" s="228">
        <f t="shared" si="47"/>
        <v>0</v>
      </c>
      <c r="Q608" s="41"/>
    </row>
    <row r="609" spans="2:17" ht="15" customHeight="1" x14ac:dyDescent="0.3">
      <c r="B609" s="142">
        <f t="shared" si="43"/>
        <v>4458</v>
      </c>
      <c r="C609" s="128"/>
      <c r="D609" s="34">
        <f t="shared" si="44"/>
        <v>4458</v>
      </c>
      <c r="E609" s="144">
        <v>45859</v>
      </c>
      <c r="F609" s="37">
        <v>4458</v>
      </c>
      <c r="G609" s="145">
        <v>45860</v>
      </c>
      <c r="H609" s="76">
        <f t="shared" si="45"/>
        <v>0</v>
      </c>
      <c r="K609" s="134"/>
      <c r="L609" s="36">
        <v>45859</v>
      </c>
      <c r="M609" s="233">
        <v>0</v>
      </c>
      <c r="N609" s="232">
        <f t="shared" si="46"/>
        <v>482</v>
      </c>
      <c r="O609" s="27">
        <v>482</v>
      </c>
      <c r="P609" s="228">
        <f t="shared" si="47"/>
        <v>0</v>
      </c>
      <c r="Q609" s="41"/>
    </row>
    <row r="610" spans="2:17" ht="15" customHeight="1" x14ac:dyDescent="0.3">
      <c r="B610" s="142">
        <f t="shared" si="43"/>
        <v>4463</v>
      </c>
      <c r="C610" s="128"/>
      <c r="D610" s="34">
        <f t="shared" si="44"/>
        <v>4458</v>
      </c>
      <c r="E610" s="144">
        <v>45860</v>
      </c>
      <c r="F610" s="37">
        <v>4463</v>
      </c>
      <c r="G610" s="145">
        <v>45861</v>
      </c>
      <c r="H610" s="76">
        <f t="shared" si="45"/>
        <v>5</v>
      </c>
      <c r="K610" s="134"/>
      <c r="L610" s="36">
        <v>45860</v>
      </c>
      <c r="M610" s="233">
        <v>0</v>
      </c>
      <c r="N610" s="232">
        <f t="shared" si="46"/>
        <v>482</v>
      </c>
      <c r="O610" s="27">
        <v>450</v>
      </c>
      <c r="P610" s="228">
        <f t="shared" si="47"/>
        <v>32</v>
      </c>
      <c r="Q610" s="41"/>
    </row>
    <row r="611" spans="2:17" ht="15" customHeight="1" x14ac:dyDescent="0.3">
      <c r="B611" s="142">
        <f t="shared" si="43"/>
        <v>4466</v>
      </c>
      <c r="C611" s="128"/>
      <c r="D611" s="34">
        <f t="shared" si="44"/>
        <v>4463</v>
      </c>
      <c r="E611" s="144">
        <v>45861</v>
      </c>
      <c r="F611" s="37">
        <v>4466</v>
      </c>
      <c r="G611" s="145">
        <v>45862</v>
      </c>
      <c r="H611" s="76">
        <f t="shared" si="45"/>
        <v>3</v>
      </c>
      <c r="K611" s="134"/>
      <c r="L611" s="36">
        <v>45861</v>
      </c>
      <c r="M611" s="233">
        <v>0</v>
      </c>
      <c r="N611" s="232">
        <f t="shared" si="46"/>
        <v>450</v>
      </c>
      <c r="O611" s="27">
        <v>360</v>
      </c>
      <c r="P611" s="228">
        <f t="shared" si="47"/>
        <v>90</v>
      </c>
      <c r="Q611" s="41"/>
    </row>
    <row r="612" spans="2:17" ht="15" customHeight="1" x14ac:dyDescent="0.3">
      <c r="B612" s="142">
        <f t="shared" si="43"/>
        <v>4467</v>
      </c>
      <c r="C612" s="128"/>
      <c r="D612" s="34">
        <f t="shared" si="44"/>
        <v>4466</v>
      </c>
      <c r="E612" s="144">
        <v>45862</v>
      </c>
      <c r="F612" s="37">
        <v>4467</v>
      </c>
      <c r="G612" s="145">
        <v>45863</v>
      </c>
      <c r="H612" s="76">
        <f t="shared" si="45"/>
        <v>1</v>
      </c>
      <c r="K612" s="134"/>
      <c r="L612" s="36">
        <v>45862</v>
      </c>
      <c r="M612" s="233">
        <v>0</v>
      </c>
      <c r="N612" s="232">
        <f t="shared" si="46"/>
        <v>360</v>
      </c>
      <c r="O612" s="27">
        <v>360</v>
      </c>
      <c r="P612" s="228">
        <f t="shared" si="47"/>
        <v>0</v>
      </c>
      <c r="Q612" s="41"/>
    </row>
    <row r="613" spans="2:17" ht="15" customHeight="1" x14ac:dyDescent="0.3">
      <c r="B613" s="142">
        <f t="shared" si="43"/>
        <v>4467</v>
      </c>
      <c r="C613" s="128"/>
      <c r="D613" s="34">
        <f t="shared" si="44"/>
        <v>4467</v>
      </c>
      <c r="E613" s="144">
        <v>45863</v>
      </c>
      <c r="F613" s="37">
        <v>4467</v>
      </c>
      <c r="G613" s="145">
        <v>45864</v>
      </c>
      <c r="H613" s="76">
        <f t="shared" si="45"/>
        <v>0</v>
      </c>
      <c r="K613" s="134"/>
      <c r="L613" s="36">
        <v>45863</v>
      </c>
      <c r="M613" s="233">
        <v>120</v>
      </c>
      <c r="N613" s="232">
        <f t="shared" si="46"/>
        <v>360</v>
      </c>
      <c r="O613" s="27">
        <v>480</v>
      </c>
      <c r="P613" s="228">
        <f t="shared" si="47"/>
        <v>0</v>
      </c>
      <c r="Q613" s="41"/>
    </row>
    <row r="614" spans="2:17" ht="15" customHeight="1" x14ac:dyDescent="0.3">
      <c r="B614" s="142">
        <f t="shared" si="43"/>
        <v>4467</v>
      </c>
      <c r="C614" s="128"/>
      <c r="D614" s="34">
        <f t="shared" si="44"/>
        <v>4467</v>
      </c>
      <c r="E614" s="144">
        <v>45864</v>
      </c>
      <c r="F614" s="37">
        <v>4467</v>
      </c>
      <c r="G614" s="145">
        <v>45865</v>
      </c>
      <c r="H614" s="76">
        <f t="shared" si="45"/>
        <v>0</v>
      </c>
      <c r="K614" s="134"/>
      <c r="L614" s="36">
        <v>45864</v>
      </c>
      <c r="M614" s="233">
        <v>0</v>
      </c>
      <c r="N614" s="232">
        <f t="shared" si="46"/>
        <v>480</v>
      </c>
      <c r="O614" s="27">
        <v>480</v>
      </c>
      <c r="P614" s="228">
        <f t="shared" si="47"/>
        <v>0</v>
      </c>
      <c r="Q614" s="41"/>
    </row>
    <row r="615" spans="2:17" ht="15" customHeight="1" x14ac:dyDescent="0.3">
      <c r="B615" s="142">
        <f t="shared" si="43"/>
        <v>4467</v>
      </c>
      <c r="C615" s="128"/>
      <c r="D615" s="34">
        <f t="shared" si="44"/>
        <v>4467</v>
      </c>
      <c r="E615" s="144">
        <v>45865</v>
      </c>
      <c r="F615" s="37">
        <v>4467</v>
      </c>
      <c r="G615" s="145">
        <v>45866</v>
      </c>
      <c r="H615" s="76">
        <f t="shared" si="45"/>
        <v>0</v>
      </c>
      <c r="K615" s="134"/>
      <c r="L615" s="36">
        <v>45865</v>
      </c>
      <c r="M615" s="233">
        <v>0</v>
      </c>
      <c r="N615" s="232">
        <f t="shared" si="46"/>
        <v>480</v>
      </c>
      <c r="O615" s="27">
        <v>432</v>
      </c>
      <c r="P615" s="228">
        <f t="shared" si="47"/>
        <v>48</v>
      </c>
      <c r="Q615" s="41"/>
    </row>
    <row r="616" spans="2:17" ht="15" customHeight="1" x14ac:dyDescent="0.3">
      <c r="B616" s="142">
        <f t="shared" si="43"/>
        <v>4472</v>
      </c>
      <c r="C616" s="128"/>
      <c r="D616" s="34">
        <f t="shared" si="44"/>
        <v>4467</v>
      </c>
      <c r="E616" s="144">
        <v>45866</v>
      </c>
      <c r="F616" s="37">
        <v>4472</v>
      </c>
      <c r="G616" s="145">
        <v>45867</v>
      </c>
      <c r="H616" s="76">
        <f t="shared" si="45"/>
        <v>5</v>
      </c>
      <c r="K616" s="134"/>
      <c r="L616" s="36">
        <v>45866</v>
      </c>
      <c r="M616" s="233">
        <v>0</v>
      </c>
      <c r="N616" s="232">
        <f t="shared" si="46"/>
        <v>432</v>
      </c>
      <c r="O616" s="27">
        <v>324</v>
      </c>
      <c r="P616" s="228">
        <f t="shared" si="47"/>
        <v>108</v>
      </c>
      <c r="Q616" s="41"/>
    </row>
    <row r="617" spans="2:17" ht="15" customHeight="1" x14ac:dyDescent="0.3">
      <c r="B617" s="142">
        <f t="shared" si="43"/>
        <v>4472</v>
      </c>
      <c r="C617" s="128"/>
      <c r="D617" s="34">
        <f t="shared" si="44"/>
        <v>4472</v>
      </c>
      <c r="E617" s="144">
        <v>45867</v>
      </c>
      <c r="F617" s="37">
        <v>4472</v>
      </c>
      <c r="G617" s="145">
        <v>45868</v>
      </c>
      <c r="H617" s="76">
        <f t="shared" si="45"/>
        <v>0</v>
      </c>
      <c r="K617" s="134"/>
      <c r="L617" s="36">
        <v>45867</v>
      </c>
      <c r="M617" s="233">
        <v>0</v>
      </c>
      <c r="N617" s="232">
        <f t="shared" si="46"/>
        <v>324</v>
      </c>
      <c r="O617" s="27">
        <v>324</v>
      </c>
      <c r="P617" s="228">
        <f t="shared" si="47"/>
        <v>0</v>
      </c>
      <c r="Q617" s="41"/>
    </row>
    <row r="618" spans="2:17" ht="15" customHeight="1" x14ac:dyDescent="0.3">
      <c r="B618" s="142">
        <f t="shared" si="43"/>
        <v>4472</v>
      </c>
      <c r="C618" s="128"/>
      <c r="D618" s="34">
        <f t="shared" si="44"/>
        <v>4472</v>
      </c>
      <c r="E618" s="144">
        <v>45868</v>
      </c>
      <c r="F618" s="37">
        <v>4472</v>
      </c>
      <c r="G618" s="145">
        <v>45869</v>
      </c>
      <c r="H618" s="76">
        <f t="shared" si="45"/>
        <v>0</v>
      </c>
      <c r="K618" s="134"/>
      <c r="L618" s="36">
        <v>45868</v>
      </c>
      <c r="M618" s="233">
        <v>120</v>
      </c>
      <c r="N618" s="232">
        <f t="shared" si="46"/>
        <v>324</v>
      </c>
      <c r="O618" s="27">
        <v>405</v>
      </c>
      <c r="P618" s="228">
        <f t="shared" si="47"/>
        <v>39</v>
      </c>
      <c r="Q618" s="41"/>
    </row>
    <row r="619" spans="2:17" ht="15" customHeight="1" x14ac:dyDescent="0.3">
      <c r="B619" s="142">
        <f t="shared" si="43"/>
        <v>4472</v>
      </c>
      <c r="C619" s="128"/>
      <c r="D619" s="34">
        <f t="shared" si="44"/>
        <v>4472</v>
      </c>
      <c r="E619" s="144">
        <v>45869</v>
      </c>
      <c r="F619" s="37">
        <v>4472</v>
      </c>
      <c r="G619" s="145">
        <v>45870</v>
      </c>
      <c r="H619" s="76">
        <f t="shared" si="45"/>
        <v>0</v>
      </c>
      <c r="K619" s="134"/>
      <c r="L619" s="36">
        <v>45869</v>
      </c>
      <c r="M619" s="233">
        <v>0</v>
      </c>
      <c r="N619" s="232">
        <f t="shared" si="46"/>
        <v>405</v>
      </c>
      <c r="O619" s="27">
        <v>405</v>
      </c>
      <c r="P619" s="228">
        <f t="shared" si="47"/>
        <v>0</v>
      </c>
      <c r="Q619" s="41"/>
    </row>
    <row r="620" spans="2:17" ht="15" customHeight="1" x14ac:dyDescent="0.3">
      <c r="B620" s="142">
        <f t="shared" si="43"/>
        <v>4472</v>
      </c>
      <c r="C620" s="128"/>
      <c r="D620" s="34">
        <f t="shared" si="44"/>
        <v>4472</v>
      </c>
      <c r="E620" s="144">
        <v>45870</v>
      </c>
      <c r="F620" s="37">
        <v>4472</v>
      </c>
      <c r="G620" s="145">
        <v>45871</v>
      </c>
      <c r="H620" s="76">
        <f t="shared" si="45"/>
        <v>0</v>
      </c>
      <c r="K620" s="134"/>
      <c r="L620" s="36">
        <v>45870</v>
      </c>
      <c r="M620" s="233">
        <v>0</v>
      </c>
      <c r="N620" s="232">
        <f t="shared" si="46"/>
        <v>405</v>
      </c>
      <c r="O620" s="27">
        <v>405</v>
      </c>
      <c r="P620" s="228">
        <f t="shared" si="47"/>
        <v>0</v>
      </c>
      <c r="Q620" s="41"/>
    </row>
    <row r="621" spans="2:17" ht="15" customHeight="1" x14ac:dyDescent="0.3">
      <c r="B621" s="142">
        <f t="shared" si="43"/>
        <v>4472</v>
      </c>
      <c r="C621" s="128"/>
      <c r="D621" s="34">
        <f t="shared" si="44"/>
        <v>4472</v>
      </c>
      <c r="E621" s="144">
        <v>45871</v>
      </c>
      <c r="F621" s="37">
        <v>4472</v>
      </c>
      <c r="G621" s="145">
        <v>45872</v>
      </c>
      <c r="H621" s="76">
        <f t="shared" si="45"/>
        <v>0</v>
      </c>
      <c r="K621" s="134"/>
      <c r="L621" s="36">
        <v>45871</v>
      </c>
      <c r="M621" s="233">
        <v>0</v>
      </c>
      <c r="N621" s="232">
        <f t="shared" si="46"/>
        <v>405</v>
      </c>
      <c r="O621" s="27">
        <v>405</v>
      </c>
      <c r="P621" s="228">
        <f t="shared" si="47"/>
        <v>0</v>
      </c>
      <c r="Q621" s="41"/>
    </row>
    <row r="622" spans="2:17" ht="15" customHeight="1" x14ac:dyDescent="0.3">
      <c r="B622" s="142">
        <f t="shared" si="43"/>
        <v>4478</v>
      </c>
      <c r="C622" s="128"/>
      <c r="D622" s="34">
        <f t="shared" si="44"/>
        <v>4472</v>
      </c>
      <c r="E622" s="144">
        <v>45872</v>
      </c>
      <c r="F622" s="37">
        <v>4478</v>
      </c>
      <c r="G622" s="145">
        <v>45873</v>
      </c>
      <c r="H622" s="76">
        <f t="shared" si="45"/>
        <v>6</v>
      </c>
      <c r="K622" s="134"/>
      <c r="L622" s="36">
        <v>45872</v>
      </c>
      <c r="M622" s="233">
        <v>0</v>
      </c>
      <c r="N622" s="232">
        <f t="shared" si="46"/>
        <v>405</v>
      </c>
      <c r="O622" s="27">
        <v>360</v>
      </c>
      <c r="P622" s="228">
        <f t="shared" si="47"/>
        <v>45</v>
      </c>
      <c r="Q622" s="41"/>
    </row>
    <row r="623" spans="2:17" ht="15" customHeight="1" x14ac:dyDescent="0.3">
      <c r="B623" s="142">
        <f t="shared" si="43"/>
        <v>4478</v>
      </c>
      <c r="C623" s="128"/>
      <c r="D623" s="34">
        <f t="shared" si="44"/>
        <v>4478</v>
      </c>
      <c r="E623" s="144">
        <v>45873</v>
      </c>
      <c r="F623" s="37">
        <v>4478</v>
      </c>
      <c r="G623" s="145">
        <v>45874</v>
      </c>
      <c r="H623" s="76">
        <f t="shared" si="45"/>
        <v>0</v>
      </c>
      <c r="K623" s="134"/>
      <c r="L623" s="36">
        <v>45873</v>
      </c>
      <c r="M623" s="233">
        <v>0</v>
      </c>
      <c r="N623" s="232">
        <f t="shared" si="46"/>
        <v>360</v>
      </c>
      <c r="O623" s="27">
        <v>360</v>
      </c>
      <c r="P623" s="228">
        <f t="shared" si="47"/>
        <v>0</v>
      </c>
      <c r="Q623" s="41"/>
    </row>
    <row r="624" spans="2:17" ht="15" customHeight="1" x14ac:dyDescent="0.3">
      <c r="B624" s="142">
        <f t="shared" si="43"/>
        <v>4478</v>
      </c>
      <c r="C624" s="128"/>
      <c r="D624" s="34">
        <f t="shared" si="44"/>
        <v>4478</v>
      </c>
      <c r="E624" s="144">
        <v>45874</v>
      </c>
      <c r="F624" s="37">
        <v>4478</v>
      </c>
      <c r="G624" s="145">
        <v>45875</v>
      </c>
      <c r="H624" s="76">
        <f t="shared" si="45"/>
        <v>0</v>
      </c>
      <c r="K624" s="134"/>
      <c r="L624" s="36">
        <v>45874</v>
      </c>
      <c r="M624" s="233">
        <v>0</v>
      </c>
      <c r="N624" s="232">
        <f t="shared" si="46"/>
        <v>360</v>
      </c>
      <c r="O624" s="27">
        <v>360</v>
      </c>
      <c r="P624" s="228">
        <f t="shared" si="47"/>
        <v>0</v>
      </c>
      <c r="Q624" s="41"/>
    </row>
    <row r="625" spans="2:17" ht="15" customHeight="1" x14ac:dyDescent="0.3">
      <c r="B625" s="142">
        <f t="shared" si="43"/>
        <v>4478</v>
      </c>
      <c r="C625" s="128"/>
      <c r="D625" s="34">
        <f t="shared" si="44"/>
        <v>4478</v>
      </c>
      <c r="E625" s="144">
        <v>45875</v>
      </c>
      <c r="F625" s="37">
        <v>4478</v>
      </c>
      <c r="G625" s="145">
        <v>45876</v>
      </c>
      <c r="H625" s="76">
        <f t="shared" si="45"/>
        <v>0</v>
      </c>
      <c r="K625" s="134"/>
      <c r="L625" s="36">
        <v>45875</v>
      </c>
      <c r="M625" s="233">
        <v>0</v>
      </c>
      <c r="N625" s="232">
        <f t="shared" si="46"/>
        <v>360</v>
      </c>
      <c r="O625" s="27">
        <v>360</v>
      </c>
      <c r="P625" s="228">
        <f t="shared" si="47"/>
        <v>0</v>
      </c>
      <c r="Q625" s="41"/>
    </row>
    <row r="626" spans="2:17" ht="15" customHeight="1" x14ac:dyDescent="0.3">
      <c r="B626" s="142">
        <f t="shared" si="43"/>
        <v>4478</v>
      </c>
      <c r="C626" s="128"/>
      <c r="D626" s="34">
        <f t="shared" si="44"/>
        <v>4478</v>
      </c>
      <c r="E626" s="144">
        <v>45876</v>
      </c>
      <c r="F626" s="37">
        <v>4478</v>
      </c>
      <c r="G626" s="145">
        <v>45877</v>
      </c>
      <c r="H626" s="76">
        <f t="shared" si="45"/>
        <v>0</v>
      </c>
      <c r="K626" s="134"/>
      <c r="L626" s="36">
        <v>45876</v>
      </c>
      <c r="M626" s="233">
        <v>0</v>
      </c>
      <c r="N626" s="232">
        <f t="shared" si="46"/>
        <v>360</v>
      </c>
      <c r="O626" s="27">
        <v>360</v>
      </c>
      <c r="P626" s="228">
        <f t="shared" si="47"/>
        <v>0</v>
      </c>
      <c r="Q626" s="41"/>
    </row>
    <row r="627" spans="2:17" ht="15" customHeight="1" x14ac:dyDescent="0.3">
      <c r="B627" s="142">
        <f t="shared" si="43"/>
        <v>4478</v>
      </c>
      <c r="C627" s="128"/>
      <c r="D627" s="34">
        <f t="shared" si="44"/>
        <v>4478</v>
      </c>
      <c r="E627" s="144">
        <v>45877</v>
      </c>
      <c r="F627" s="37">
        <v>4478</v>
      </c>
      <c r="G627" s="145">
        <v>45878</v>
      </c>
      <c r="H627" s="76">
        <f t="shared" si="45"/>
        <v>0</v>
      </c>
      <c r="K627" s="134"/>
      <c r="L627" s="36">
        <v>45877</v>
      </c>
      <c r="M627" s="233">
        <v>0</v>
      </c>
      <c r="N627" s="232">
        <f t="shared" si="46"/>
        <v>360</v>
      </c>
      <c r="O627" s="27">
        <v>360</v>
      </c>
      <c r="P627" s="228">
        <f t="shared" si="47"/>
        <v>0</v>
      </c>
      <c r="Q627" s="41"/>
    </row>
    <row r="628" spans="2:17" ht="15" customHeight="1" x14ac:dyDescent="0.3">
      <c r="B628" s="142">
        <f t="shared" si="43"/>
        <v>4478</v>
      </c>
      <c r="C628" s="128"/>
      <c r="D628" s="34">
        <f t="shared" si="44"/>
        <v>4478</v>
      </c>
      <c r="E628" s="144">
        <v>45878</v>
      </c>
      <c r="F628" s="37">
        <v>4478</v>
      </c>
      <c r="G628" s="145">
        <v>45879</v>
      </c>
      <c r="H628" s="76">
        <f t="shared" si="45"/>
        <v>0</v>
      </c>
      <c r="K628" s="134"/>
      <c r="L628" s="36">
        <v>45878</v>
      </c>
      <c r="M628" s="233">
        <v>0</v>
      </c>
      <c r="N628" s="232">
        <f t="shared" si="46"/>
        <v>360</v>
      </c>
      <c r="O628" s="27">
        <v>360</v>
      </c>
      <c r="P628" s="228">
        <f t="shared" si="47"/>
        <v>0</v>
      </c>
      <c r="Q628" s="41"/>
    </row>
    <row r="629" spans="2:17" ht="15" customHeight="1" x14ac:dyDescent="0.3">
      <c r="B629" s="142">
        <f t="shared" si="43"/>
        <v>4478</v>
      </c>
      <c r="C629" s="128"/>
      <c r="D629" s="34">
        <f t="shared" si="44"/>
        <v>4478</v>
      </c>
      <c r="E629" s="144">
        <v>45879</v>
      </c>
      <c r="F629" s="37">
        <v>4478</v>
      </c>
      <c r="G629" s="145">
        <v>45880</v>
      </c>
      <c r="H629" s="76">
        <f t="shared" si="45"/>
        <v>0</v>
      </c>
      <c r="K629" s="134"/>
      <c r="L629" s="36">
        <v>45879</v>
      </c>
      <c r="M629" s="233">
        <v>0</v>
      </c>
      <c r="N629" s="232">
        <f t="shared" si="46"/>
        <v>360</v>
      </c>
      <c r="O629" s="27">
        <v>360</v>
      </c>
      <c r="P629" s="228">
        <f t="shared" si="47"/>
        <v>0</v>
      </c>
      <c r="Q629" s="41"/>
    </row>
    <row r="630" spans="2:17" ht="15" customHeight="1" x14ac:dyDescent="0.3">
      <c r="B630" s="142">
        <f t="shared" si="43"/>
        <v>4478</v>
      </c>
      <c r="C630" s="128"/>
      <c r="D630" s="34">
        <f t="shared" si="44"/>
        <v>4478</v>
      </c>
      <c r="E630" s="144">
        <v>45880</v>
      </c>
      <c r="F630" s="37">
        <v>4478</v>
      </c>
      <c r="G630" s="145">
        <v>45881</v>
      </c>
      <c r="H630" s="76">
        <f t="shared" si="45"/>
        <v>0</v>
      </c>
      <c r="K630" s="134"/>
      <c r="L630" s="36">
        <v>45880</v>
      </c>
      <c r="M630" s="233">
        <v>0</v>
      </c>
      <c r="N630" s="232">
        <f t="shared" si="46"/>
        <v>360</v>
      </c>
      <c r="O630" s="27">
        <v>360</v>
      </c>
      <c r="P630" s="228">
        <f t="shared" si="47"/>
        <v>0</v>
      </c>
      <c r="Q630" s="41"/>
    </row>
    <row r="631" spans="2:17" ht="15" customHeight="1" x14ac:dyDescent="0.3">
      <c r="B631" s="142">
        <f t="shared" si="43"/>
        <v>4478</v>
      </c>
      <c r="C631" s="128"/>
      <c r="D631" s="34">
        <f t="shared" si="44"/>
        <v>4478</v>
      </c>
      <c r="E631" s="144">
        <v>45881</v>
      </c>
      <c r="F631" s="37">
        <v>4478</v>
      </c>
      <c r="G631" s="145">
        <v>45882</v>
      </c>
      <c r="H631" s="76">
        <f t="shared" si="45"/>
        <v>0</v>
      </c>
      <c r="K631" s="134"/>
      <c r="L631" s="36">
        <v>45881</v>
      </c>
      <c r="M631" s="233">
        <v>0</v>
      </c>
      <c r="N631" s="232">
        <f t="shared" si="46"/>
        <v>360</v>
      </c>
      <c r="O631" s="27">
        <v>342</v>
      </c>
      <c r="P631" s="228">
        <f t="shared" si="47"/>
        <v>18</v>
      </c>
      <c r="Q631" s="41"/>
    </row>
    <row r="632" spans="2:17" ht="15" customHeight="1" x14ac:dyDescent="0.3">
      <c r="B632" s="142">
        <f t="shared" si="43"/>
        <v>4478</v>
      </c>
      <c r="C632" s="128"/>
      <c r="D632" s="34">
        <f t="shared" si="44"/>
        <v>4478</v>
      </c>
      <c r="E632" s="144">
        <v>45882</v>
      </c>
      <c r="F632" s="37">
        <v>4478</v>
      </c>
      <c r="G632" s="145">
        <v>45883</v>
      </c>
      <c r="H632" s="76">
        <f t="shared" si="45"/>
        <v>0</v>
      </c>
      <c r="K632" s="134"/>
      <c r="L632" s="36">
        <v>45882</v>
      </c>
      <c r="M632" s="233">
        <v>120</v>
      </c>
      <c r="N632" s="232">
        <f t="shared" si="46"/>
        <v>342</v>
      </c>
      <c r="O632" s="27">
        <v>450</v>
      </c>
      <c r="P632" s="228">
        <f t="shared" si="47"/>
        <v>12</v>
      </c>
      <c r="Q632" s="41"/>
    </row>
    <row r="633" spans="2:17" ht="15" customHeight="1" x14ac:dyDescent="0.3">
      <c r="B633" s="142">
        <f t="shared" si="43"/>
        <v>4478</v>
      </c>
      <c r="C633" s="128"/>
      <c r="D633" s="34">
        <f t="shared" si="44"/>
        <v>4478</v>
      </c>
      <c r="E633" s="144">
        <v>45883</v>
      </c>
      <c r="F633" s="37">
        <v>4478</v>
      </c>
      <c r="G633" s="145">
        <v>45884</v>
      </c>
      <c r="H633" s="76">
        <f t="shared" si="45"/>
        <v>0</v>
      </c>
      <c r="K633" s="134"/>
      <c r="L633" s="36">
        <v>45883</v>
      </c>
      <c r="M633" s="233">
        <v>0</v>
      </c>
      <c r="N633" s="232">
        <f t="shared" si="46"/>
        <v>450</v>
      </c>
      <c r="O633" s="27">
        <v>450</v>
      </c>
      <c r="P633" s="228">
        <v>450</v>
      </c>
      <c r="Q633" s="41"/>
    </row>
    <row r="634" spans="2:17" ht="15" customHeight="1" x14ac:dyDescent="0.3">
      <c r="B634" s="142">
        <f t="shared" si="43"/>
        <v>4482</v>
      </c>
      <c r="C634" s="128"/>
      <c r="D634" s="34">
        <f t="shared" si="44"/>
        <v>4478</v>
      </c>
      <c r="E634" s="144">
        <v>45884</v>
      </c>
      <c r="F634" s="37">
        <v>4482</v>
      </c>
      <c r="G634" s="145">
        <v>45885</v>
      </c>
      <c r="H634" s="76">
        <f t="shared" si="45"/>
        <v>4</v>
      </c>
      <c r="K634" s="134"/>
      <c r="L634" s="36">
        <v>45884</v>
      </c>
      <c r="M634" s="233">
        <v>0</v>
      </c>
      <c r="N634" s="232">
        <f t="shared" si="46"/>
        <v>450</v>
      </c>
      <c r="O634" s="27">
        <v>396</v>
      </c>
      <c r="P634" s="228">
        <f t="shared" si="47"/>
        <v>54</v>
      </c>
      <c r="Q634" s="41"/>
    </row>
    <row r="635" spans="2:17" ht="15" customHeight="1" x14ac:dyDescent="0.3">
      <c r="B635" s="142">
        <f t="shared" si="43"/>
        <v>4485</v>
      </c>
      <c r="C635" s="128"/>
      <c r="D635" s="34">
        <f t="shared" si="44"/>
        <v>4482</v>
      </c>
      <c r="E635" s="144">
        <v>45885</v>
      </c>
      <c r="F635" s="37">
        <v>4485</v>
      </c>
      <c r="G635" s="145">
        <v>45886</v>
      </c>
      <c r="H635" s="76">
        <f t="shared" si="45"/>
        <v>3</v>
      </c>
      <c r="K635" s="134"/>
      <c r="L635" s="36">
        <v>45885</v>
      </c>
      <c r="M635" s="233">
        <v>0</v>
      </c>
      <c r="N635" s="232">
        <f t="shared" si="46"/>
        <v>396</v>
      </c>
      <c r="O635" s="27">
        <v>342</v>
      </c>
      <c r="P635" s="228">
        <f t="shared" si="47"/>
        <v>54</v>
      </c>
      <c r="Q635" s="41"/>
    </row>
    <row r="636" spans="2:17" ht="15" customHeight="1" x14ac:dyDescent="0.3">
      <c r="B636" s="142">
        <f t="shared" si="43"/>
        <v>4485</v>
      </c>
      <c r="C636" s="128"/>
      <c r="D636" s="34">
        <f t="shared" si="44"/>
        <v>4485</v>
      </c>
      <c r="E636" s="144">
        <v>45886</v>
      </c>
      <c r="F636" s="37">
        <v>4485</v>
      </c>
      <c r="G636" s="145">
        <v>45887</v>
      </c>
      <c r="H636" s="76">
        <f t="shared" si="45"/>
        <v>0</v>
      </c>
      <c r="K636" s="134"/>
      <c r="L636" s="36">
        <v>45886</v>
      </c>
      <c r="M636" s="233">
        <v>0</v>
      </c>
      <c r="N636" s="232">
        <f t="shared" si="46"/>
        <v>342</v>
      </c>
      <c r="O636" s="27">
        <v>342</v>
      </c>
      <c r="P636" s="228">
        <f t="shared" si="47"/>
        <v>0</v>
      </c>
      <c r="Q636" s="41"/>
    </row>
    <row r="637" spans="2:17" ht="15" customHeight="1" x14ac:dyDescent="0.3">
      <c r="B637" s="142">
        <f t="shared" si="43"/>
        <v>4485</v>
      </c>
      <c r="C637" s="128"/>
      <c r="D637" s="34">
        <f t="shared" si="44"/>
        <v>4485</v>
      </c>
      <c r="E637" s="144">
        <v>45887</v>
      </c>
      <c r="F637" s="37">
        <v>4485</v>
      </c>
      <c r="G637" s="145">
        <v>45888</v>
      </c>
      <c r="H637" s="76">
        <f t="shared" si="45"/>
        <v>0</v>
      </c>
      <c r="K637" s="134"/>
      <c r="L637" s="36">
        <v>45887</v>
      </c>
      <c r="M637" s="233">
        <v>0</v>
      </c>
      <c r="N637" s="232">
        <f t="shared" si="46"/>
        <v>342</v>
      </c>
      <c r="O637" s="27">
        <v>342</v>
      </c>
      <c r="P637" s="228">
        <f t="shared" si="47"/>
        <v>0</v>
      </c>
      <c r="Q637" s="41"/>
    </row>
    <row r="638" spans="2:17" ht="15" customHeight="1" x14ac:dyDescent="0.3">
      <c r="B638" s="142">
        <f t="shared" si="43"/>
        <v>4485</v>
      </c>
      <c r="C638" s="128"/>
      <c r="D638" s="34">
        <f t="shared" si="44"/>
        <v>4485</v>
      </c>
      <c r="E638" s="144">
        <v>45888</v>
      </c>
      <c r="F638" s="37">
        <v>4485</v>
      </c>
      <c r="G638" s="145">
        <v>45889</v>
      </c>
      <c r="H638" s="76">
        <f t="shared" si="45"/>
        <v>0</v>
      </c>
      <c r="K638" s="134"/>
      <c r="L638" s="36">
        <v>45888</v>
      </c>
      <c r="M638" s="233">
        <v>0</v>
      </c>
      <c r="N638" s="232">
        <f t="shared" si="46"/>
        <v>342</v>
      </c>
      <c r="O638" s="27">
        <v>288</v>
      </c>
      <c r="P638" s="228">
        <f t="shared" si="47"/>
        <v>54</v>
      </c>
      <c r="Q638" s="41"/>
    </row>
    <row r="639" spans="2:17" ht="15" customHeight="1" x14ac:dyDescent="0.3">
      <c r="B639" s="142">
        <f t="shared" si="43"/>
        <v>4485</v>
      </c>
      <c r="C639" s="128"/>
      <c r="D639" s="34">
        <f t="shared" si="44"/>
        <v>4485</v>
      </c>
      <c r="E639" s="144">
        <v>45889</v>
      </c>
      <c r="F639" s="37">
        <v>4485</v>
      </c>
      <c r="G639" s="145">
        <v>45890</v>
      </c>
      <c r="H639" s="76">
        <f t="shared" si="45"/>
        <v>0</v>
      </c>
      <c r="K639" s="134"/>
      <c r="L639" s="36">
        <v>45889</v>
      </c>
      <c r="M639" s="233">
        <v>0</v>
      </c>
      <c r="N639" s="232">
        <f t="shared" si="46"/>
        <v>288</v>
      </c>
      <c r="O639" s="27">
        <v>270</v>
      </c>
      <c r="P639" s="228">
        <f t="shared" si="47"/>
        <v>18</v>
      </c>
      <c r="Q639" s="41"/>
    </row>
    <row r="640" spans="2:17" ht="15" customHeight="1" x14ac:dyDescent="0.3">
      <c r="B640" s="142">
        <f t="shared" si="43"/>
        <v>4485</v>
      </c>
      <c r="C640" s="128"/>
      <c r="D640" s="34">
        <f t="shared" si="44"/>
        <v>4485</v>
      </c>
      <c r="E640" s="144">
        <v>45890</v>
      </c>
      <c r="F640" s="37">
        <v>4485</v>
      </c>
      <c r="G640" s="145">
        <v>45891</v>
      </c>
      <c r="H640" s="76">
        <f t="shared" si="45"/>
        <v>0</v>
      </c>
      <c r="K640" s="134"/>
      <c r="L640" s="36">
        <v>45890</v>
      </c>
      <c r="M640" s="233">
        <v>0</v>
      </c>
      <c r="N640" s="232">
        <f t="shared" si="46"/>
        <v>270</v>
      </c>
      <c r="O640" s="27">
        <v>270</v>
      </c>
      <c r="P640" s="228">
        <f t="shared" si="47"/>
        <v>0</v>
      </c>
      <c r="Q640" s="41"/>
    </row>
    <row r="641" spans="2:17" ht="15" customHeight="1" x14ac:dyDescent="0.3">
      <c r="B641" s="142">
        <f t="shared" si="43"/>
        <v>4485</v>
      </c>
      <c r="C641" s="128"/>
      <c r="D641" s="34">
        <f t="shared" si="44"/>
        <v>4485</v>
      </c>
      <c r="E641" s="144">
        <v>45891</v>
      </c>
      <c r="F641" s="37">
        <v>4485</v>
      </c>
      <c r="G641" s="145">
        <v>45892</v>
      </c>
      <c r="H641" s="76">
        <f t="shared" si="45"/>
        <v>0</v>
      </c>
      <c r="K641" s="134"/>
      <c r="L641" s="36">
        <v>45891</v>
      </c>
      <c r="M641" s="233">
        <v>0</v>
      </c>
      <c r="N641" s="232">
        <f t="shared" si="46"/>
        <v>270</v>
      </c>
      <c r="O641" s="27">
        <v>270</v>
      </c>
      <c r="P641" s="228">
        <f t="shared" si="47"/>
        <v>0</v>
      </c>
      <c r="Q641" s="41"/>
    </row>
    <row r="642" spans="2:17" ht="15" customHeight="1" x14ac:dyDescent="0.3">
      <c r="B642" s="142">
        <f t="shared" si="43"/>
        <v>4485</v>
      </c>
      <c r="C642" s="128"/>
      <c r="D642" s="34">
        <f t="shared" si="44"/>
        <v>4485</v>
      </c>
      <c r="E642" s="144">
        <v>45892</v>
      </c>
      <c r="F642" s="37">
        <v>4485</v>
      </c>
      <c r="G642" s="145">
        <v>45893</v>
      </c>
      <c r="H642" s="76">
        <f t="shared" si="45"/>
        <v>0</v>
      </c>
      <c r="K642" s="134"/>
      <c r="L642" s="36">
        <v>45892</v>
      </c>
      <c r="M642" s="233">
        <v>210</v>
      </c>
      <c r="N642" s="232">
        <f t="shared" si="46"/>
        <v>270</v>
      </c>
      <c r="O642" s="27">
        <v>450</v>
      </c>
      <c r="P642" s="228">
        <f t="shared" si="47"/>
        <v>30</v>
      </c>
      <c r="Q642" s="41"/>
    </row>
    <row r="643" spans="2:17" ht="15" customHeight="1" x14ac:dyDescent="0.3">
      <c r="B643" s="142">
        <f t="shared" si="43"/>
        <v>4485</v>
      </c>
      <c r="C643" s="128"/>
      <c r="D643" s="34">
        <f t="shared" si="44"/>
        <v>4485</v>
      </c>
      <c r="E643" s="144">
        <v>45893</v>
      </c>
      <c r="F643" s="37">
        <v>4485</v>
      </c>
      <c r="G643" s="145">
        <v>45894</v>
      </c>
      <c r="H643" s="76">
        <f t="shared" si="45"/>
        <v>0</v>
      </c>
      <c r="K643" s="134"/>
      <c r="L643" s="36">
        <v>45893</v>
      </c>
      <c r="M643" s="233">
        <v>0</v>
      </c>
      <c r="N643" s="232">
        <f t="shared" si="46"/>
        <v>450</v>
      </c>
      <c r="O643" s="27">
        <v>450</v>
      </c>
      <c r="P643" s="228">
        <f t="shared" si="47"/>
        <v>0</v>
      </c>
      <c r="Q643" s="41"/>
    </row>
    <row r="644" spans="2:17" ht="15" customHeight="1" x14ac:dyDescent="0.3">
      <c r="B644" s="142">
        <f t="shared" si="43"/>
        <v>4485</v>
      </c>
      <c r="C644" s="128"/>
      <c r="D644" s="34">
        <f t="shared" si="44"/>
        <v>4485</v>
      </c>
      <c r="E644" s="144">
        <v>45894</v>
      </c>
      <c r="F644" s="37">
        <v>4485</v>
      </c>
      <c r="G644" s="145">
        <v>45895</v>
      </c>
      <c r="H644" s="76">
        <f t="shared" si="45"/>
        <v>0</v>
      </c>
      <c r="K644" s="134"/>
      <c r="L644" s="36">
        <v>45894</v>
      </c>
      <c r="M644" s="233">
        <v>0</v>
      </c>
      <c r="N644" s="232">
        <f t="shared" si="46"/>
        <v>450</v>
      </c>
      <c r="O644" s="27">
        <v>450</v>
      </c>
      <c r="P644" s="228">
        <f t="shared" si="47"/>
        <v>0</v>
      </c>
      <c r="Q644" s="41"/>
    </row>
    <row r="645" spans="2:17" ht="15" customHeight="1" x14ac:dyDescent="0.3">
      <c r="B645" s="142">
        <f t="shared" si="43"/>
        <v>4486</v>
      </c>
      <c r="C645" s="128"/>
      <c r="D645" s="34">
        <f t="shared" si="44"/>
        <v>4485</v>
      </c>
      <c r="E645" s="144">
        <v>45895</v>
      </c>
      <c r="F645" s="37">
        <v>4486</v>
      </c>
      <c r="G645" s="145">
        <v>45896</v>
      </c>
      <c r="H645" s="76">
        <f t="shared" si="45"/>
        <v>1</v>
      </c>
      <c r="K645" s="134"/>
      <c r="L645" s="36">
        <v>45895</v>
      </c>
      <c r="M645" s="233">
        <v>0</v>
      </c>
      <c r="N645" s="232">
        <f t="shared" si="46"/>
        <v>450</v>
      </c>
      <c r="O645" s="27">
        <v>414</v>
      </c>
      <c r="P645" s="228">
        <f t="shared" si="47"/>
        <v>36</v>
      </c>
      <c r="Q645" s="41"/>
    </row>
    <row r="646" spans="2:17" ht="15" customHeight="1" x14ac:dyDescent="0.3">
      <c r="B646" s="142">
        <f t="shared" si="43"/>
        <v>4486</v>
      </c>
      <c r="C646" s="128"/>
      <c r="D646" s="34">
        <f t="shared" si="44"/>
        <v>4486</v>
      </c>
      <c r="E646" s="144">
        <v>45896</v>
      </c>
      <c r="F646" s="37">
        <v>4486</v>
      </c>
      <c r="G646" s="145">
        <v>45897</v>
      </c>
      <c r="H646" s="76">
        <f t="shared" si="45"/>
        <v>0</v>
      </c>
      <c r="K646" s="134"/>
      <c r="L646" s="36">
        <v>45896</v>
      </c>
      <c r="M646" s="233">
        <v>0</v>
      </c>
      <c r="N646" s="232">
        <f t="shared" si="46"/>
        <v>414</v>
      </c>
      <c r="O646" s="27">
        <v>396</v>
      </c>
      <c r="P646" s="228">
        <f t="shared" si="47"/>
        <v>18</v>
      </c>
      <c r="Q646" s="41"/>
    </row>
    <row r="647" spans="2:17" ht="15" customHeight="1" x14ac:dyDescent="0.3">
      <c r="B647" s="142">
        <f t="shared" si="43"/>
        <v>4486</v>
      </c>
      <c r="C647" s="128"/>
      <c r="D647" s="34">
        <f t="shared" si="44"/>
        <v>4486</v>
      </c>
      <c r="E647" s="144">
        <v>45897</v>
      </c>
      <c r="F647" s="37">
        <v>4486</v>
      </c>
      <c r="G647" s="145">
        <v>45898</v>
      </c>
      <c r="H647" s="76">
        <f t="shared" si="45"/>
        <v>0</v>
      </c>
      <c r="K647" s="134"/>
      <c r="L647" s="36">
        <v>45897</v>
      </c>
      <c r="M647" s="233">
        <v>0</v>
      </c>
      <c r="N647" s="232">
        <f t="shared" si="46"/>
        <v>396</v>
      </c>
      <c r="O647" s="27">
        <v>360</v>
      </c>
      <c r="P647" s="228">
        <f t="shared" si="47"/>
        <v>36</v>
      </c>
      <c r="Q647" s="41"/>
    </row>
    <row r="648" spans="2:17" ht="15" customHeight="1" x14ac:dyDescent="0.3">
      <c r="B648" s="142">
        <f t="shared" si="43"/>
        <v>4486</v>
      </c>
      <c r="C648" s="128"/>
      <c r="D648" s="34">
        <f t="shared" si="44"/>
        <v>4486</v>
      </c>
      <c r="E648" s="144">
        <v>45898</v>
      </c>
      <c r="F648" s="37">
        <v>4486</v>
      </c>
      <c r="G648" s="145">
        <v>45899</v>
      </c>
      <c r="H648" s="76">
        <f t="shared" si="45"/>
        <v>0</v>
      </c>
      <c r="K648" s="134"/>
      <c r="L648" s="36">
        <v>45898</v>
      </c>
      <c r="M648" s="233">
        <v>0</v>
      </c>
      <c r="N648" s="232">
        <f t="shared" si="46"/>
        <v>360</v>
      </c>
      <c r="O648" s="27">
        <v>360</v>
      </c>
      <c r="P648" s="228">
        <f t="shared" si="47"/>
        <v>0</v>
      </c>
      <c r="Q648" s="41"/>
    </row>
    <row r="649" spans="2:17" ht="15" customHeight="1" x14ac:dyDescent="0.3">
      <c r="B649" s="142">
        <f t="shared" si="43"/>
        <v>4488</v>
      </c>
      <c r="C649" s="128"/>
      <c r="D649" s="34">
        <f t="shared" si="44"/>
        <v>4486</v>
      </c>
      <c r="E649" s="144">
        <v>45899</v>
      </c>
      <c r="F649" s="37">
        <v>4488</v>
      </c>
      <c r="G649" s="145">
        <v>45900</v>
      </c>
      <c r="H649" s="76">
        <f t="shared" si="45"/>
        <v>2</v>
      </c>
      <c r="K649" s="134"/>
      <c r="L649" s="36">
        <v>45899</v>
      </c>
      <c r="M649" s="233">
        <v>120</v>
      </c>
      <c r="N649" s="232">
        <f t="shared" si="46"/>
        <v>360</v>
      </c>
      <c r="O649" s="27">
        <v>450</v>
      </c>
      <c r="P649" s="228">
        <f t="shared" si="47"/>
        <v>30</v>
      </c>
      <c r="Q649" s="41"/>
    </row>
    <row r="650" spans="2:17" ht="15" customHeight="1" x14ac:dyDescent="0.3">
      <c r="B650" s="142">
        <f t="shared" si="43"/>
        <v>4488</v>
      </c>
      <c r="C650" s="128"/>
      <c r="D650" s="34">
        <f t="shared" si="44"/>
        <v>4488</v>
      </c>
      <c r="E650" s="144">
        <v>45900</v>
      </c>
      <c r="F650" s="37">
        <v>4488</v>
      </c>
      <c r="G650" s="145">
        <v>45901</v>
      </c>
      <c r="H650" s="76">
        <f t="shared" si="45"/>
        <v>0</v>
      </c>
      <c r="K650" s="134"/>
      <c r="L650" s="36">
        <v>45900</v>
      </c>
      <c r="M650" s="233">
        <v>0</v>
      </c>
      <c r="N650" s="232">
        <f t="shared" si="46"/>
        <v>450</v>
      </c>
      <c r="O650" s="27">
        <v>450</v>
      </c>
      <c r="P650" s="228">
        <f t="shared" si="47"/>
        <v>0</v>
      </c>
      <c r="Q650" s="41"/>
    </row>
    <row r="651" spans="2:17" ht="15" customHeight="1" x14ac:dyDescent="0.3">
      <c r="B651" s="142">
        <f t="shared" si="43"/>
        <v>4499</v>
      </c>
      <c r="C651" s="128"/>
      <c r="D651" s="34">
        <f t="shared" si="44"/>
        <v>4488</v>
      </c>
      <c r="E651" s="144">
        <v>45901</v>
      </c>
      <c r="F651" s="37">
        <v>4499</v>
      </c>
      <c r="G651" s="145">
        <v>45902</v>
      </c>
      <c r="H651" s="76">
        <f t="shared" si="45"/>
        <v>11</v>
      </c>
      <c r="K651" s="134"/>
      <c r="L651" s="36">
        <v>45901</v>
      </c>
      <c r="M651" s="233">
        <v>0</v>
      </c>
      <c r="N651" s="232">
        <f t="shared" si="46"/>
        <v>450</v>
      </c>
      <c r="O651" s="27">
        <v>342</v>
      </c>
      <c r="P651" s="228">
        <f t="shared" si="47"/>
        <v>108</v>
      </c>
      <c r="Q651" s="41"/>
    </row>
    <row r="652" spans="2:17" ht="15" customHeight="1" x14ac:dyDescent="0.3">
      <c r="B652" s="142">
        <f t="shared" si="43"/>
        <v>4499</v>
      </c>
      <c r="C652" s="128"/>
      <c r="D652" s="34">
        <f t="shared" si="44"/>
        <v>4499</v>
      </c>
      <c r="E652" s="144">
        <v>45902</v>
      </c>
      <c r="F652" s="37">
        <v>4499</v>
      </c>
      <c r="G652" s="145">
        <v>45903</v>
      </c>
      <c r="H652" s="76">
        <f t="shared" si="45"/>
        <v>0</v>
      </c>
      <c r="K652" s="134"/>
      <c r="L652" s="36">
        <v>45902</v>
      </c>
      <c r="M652" s="233">
        <v>0</v>
      </c>
      <c r="N652" s="232">
        <f t="shared" si="46"/>
        <v>342</v>
      </c>
      <c r="O652" s="27">
        <v>280</v>
      </c>
      <c r="P652" s="228">
        <f t="shared" si="47"/>
        <v>62</v>
      </c>
      <c r="Q652" s="41"/>
    </row>
    <row r="653" spans="2:17" ht="15" customHeight="1" x14ac:dyDescent="0.3">
      <c r="B653" s="142">
        <f t="shared" si="43"/>
        <v>4499</v>
      </c>
      <c r="C653" s="128"/>
      <c r="D653" s="34">
        <f t="shared" si="44"/>
        <v>4499</v>
      </c>
      <c r="E653" s="144">
        <v>45903</v>
      </c>
      <c r="F653" s="37">
        <v>4499</v>
      </c>
      <c r="G653" s="145">
        <v>45904</v>
      </c>
      <c r="H653" s="76">
        <f t="shared" si="45"/>
        <v>0</v>
      </c>
      <c r="K653" s="134"/>
      <c r="L653" s="36">
        <v>45903</v>
      </c>
      <c r="M653" s="233">
        <v>0</v>
      </c>
      <c r="N653" s="232">
        <f t="shared" si="46"/>
        <v>280</v>
      </c>
      <c r="O653" s="27">
        <v>270</v>
      </c>
      <c r="P653" s="228">
        <f t="shared" si="47"/>
        <v>10</v>
      </c>
      <c r="Q653" s="41"/>
    </row>
    <row r="654" spans="2:17" ht="15" customHeight="1" x14ac:dyDescent="0.3">
      <c r="B654" s="142">
        <f t="shared" si="43"/>
        <v>4499</v>
      </c>
      <c r="C654" s="128"/>
      <c r="D654" s="34">
        <f t="shared" si="44"/>
        <v>4499</v>
      </c>
      <c r="E654" s="144">
        <v>45904</v>
      </c>
      <c r="F654" s="37">
        <v>4499</v>
      </c>
      <c r="G654" s="145">
        <v>45905</v>
      </c>
      <c r="H654" s="76">
        <f t="shared" si="45"/>
        <v>0</v>
      </c>
      <c r="K654" s="134"/>
      <c r="L654" s="36">
        <v>45904</v>
      </c>
      <c r="M654" s="233">
        <v>0</v>
      </c>
      <c r="N654" s="232">
        <f t="shared" si="46"/>
        <v>270</v>
      </c>
      <c r="O654" s="27">
        <v>270</v>
      </c>
      <c r="P654" s="228">
        <f t="shared" si="47"/>
        <v>0</v>
      </c>
      <c r="Q654" s="41"/>
    </row>
    <row r="655" spans="2:17" ht="15" customHeight="1" x14ac:dyDescent="0.3">
      <c r="B655" s="142">
        <f t="shared" si="43"/>
        <v>4499</v>
      </c>
      <c r="C655" s="128"/>
      <c r="D655" s="34">
        <f t="shared" si="44"/>
        <v>4499</v>
      </c>
      <c r="E655" s="144">
        <v>45905</v>
      </c>
      <c r="F655" s="37">
        <v>4499</v>
      </c>
      <c r="G655" s="145">
        <v>45906</v>
      </c>
      <c r="H655" s="76">
        <f t="shared" si="45"/>
        <v>0</v>
      </c>
      <c r="K655" s="134"/>
      <c r="L655" s="36">
        <v>45905</v>
      </c>
      <c r="M655" s="233">
        <v>0</v>
      </c>
      <c r="N655" s="232">
        <f t="shared" si="46"/>
        <v>270</v>
      </c>
      <c r="O655" s="27">
        <v>270</v>
      </c>
      <c r="P655" s="228">
        <f t="shared" si="47"/>
        <v>0</v>
      </c>
      <c r="Q655" s="41"/>
    </row>
    <row r="656" spans="2:17" ht="15" customHeight="1" x14ac:dyDescent="0.3">
      <c r="B656" s="142">
        <f t="shared" si="43"/>
        <v>4499</v>
      </c>
      <c r="C656" s="128"/>
      <c r="D656" s="34">
        <f t="shared" si="44"/>
        <v>4499</v>
      </c>
      <c r="E656" s="144">
        <v>45906</v>
      </c>
      <c r="F656" s="37">
        <v>4499</v>
      </c>
      <c r="G656" s="145">
        <v>45907</v>
      </c>
      <c r="H656" s="76">
        <f t="shared" si="45"/>
        <v>0</v>
      </c>
      <c r="K656" s="134"/>
      <c r="L656" s="36">
        <v>45906</v>
      </c>
      <c r="M656" s="233">
        <v>0</v>
      </c>
      <c r="N656" s="232">
        <f t="shared" si="46"/>
        <v>270</v>
      </c>
      <c r="O656" s="27">
        <v>270</v>
      </c>
      <c r="P656" s="228">
        <f t="shared" si="47"/>
        <v>0</v>
      </c>
      <c r="Q656" s="41"/>
    </row>
    <row r="657" spans="2:17" ht="15" customHeight="1" x14ac:dyDescent="0.3">
      <c r="B657" s="142">
        <f t="shared" si="43"/>
        <v>4499</v>
      </c>
      <c r="C657" s="128"/>
      <c r="D657" s="34">
        <f t="shared" si="44"/>
        <v>4499</v>
      </c>
      <c r="E657" s="144">
        <v>45907</v>
      </c>
      <c r="F657" s="37">
        <v>4499</v>
      </c>
      <c r="G657" s="145">
        <v>45908</v>
      </c>
      <c r="H657" s="76">
        <f t="shared" si="45"/>
        <v>0</v>
      </c>
      <c r="K657" s="134"/>
      <c r="L657" s="36">
        <v>45907</v>
      </c>
      <c r="M657" s="233">
        <v>0</v>
      </c>
      <c r="N657" s="232">
        <f t="shared" si="46"/>
        <v>270</v>
      </c>
      <c r="O657" s="27">
        <v>270</v>
      </c>
      <c r="P657" s="228">
        <f t="shared" si="47"/>
        <v>0</v>
      </c>
      <c r="Q657" s="41"/>
    </row>
    <row r="658" spans="2:17" ht="15" customHeight="1" x14ac:dyDescent="0.3">
      <c r="B658" s="142">
        <f t="shared" si="43"/>
        <v>4499</v>
      </c>
      <c r="C658" s="128"/>
      <c r="D658" s="34">
        <f t="shared" si="44"/>
        <v>4499</v>
      </c>
      <c r="E658" s="144">
        <v>45908</v>
      </c>
      <c r="F658" s="37">
        <v>4499</v>
      </c>
      <c r="G658" s="145">
        <v>45909</v>
      </c>
      <c r="H658" s="76">
        <f t="shared" si="45"/>
        <v>0</v>
      </c>
      <c r="K658" s="134"/>
      <c r="L658" s="36">
        <v>45908</v>
      </c>
      <c r="M658" s="233">
        <v>0</v>
      </c>
      <c r="N658" s="232">
        <f t="shared" si="46"/>
        <v>270</v>
      </c>
      <c r="O658" s="27">
        <v>207</v>
      </c>
      <c r="P658" s="228">
        <f t="shared" si="47"/>
        <v>63</v>
      </c>
      <c r="Q658" s="41"/>
    </row>
    <row r="659" spans="2:17" ht="15" customHeight="1" x14ac:dyDescent="0.3">
      <c r="B659" s="142">
        <f t="shared" si="43"/>
        <v>4499</v>
      </c>
      <c r="C659" s="128"/>
      <c r="D659" s="34">
        <f t="shared" si="44"/>
        <v>4499</v>
      </c>
      <c r="E659" s="144">
        <v>45909</v>
      </c>
      <c r="F659" s="37">
        <v>4499</v>
      </c>
      <c r="G659" s="145">
        <v>45910</v>
      </c>
      <c r="H659" s="76">
        <f t="shared" si="45"/>
        <v>0</v>
      </c>
      <c r="K659" s="134"/>
      <c r="L659" s="36">
        <v>45909</v>
      </c>
      <c r="M659" s="233">
        <v>270</v>
      </c>
      <c r="N659" s="232">
        <f t="shared" si="46"/>
        <v>207</v>
      </c>
      <c r="O659" s="27">
        <v>450</v>
      </c>
      <c r="P659" s="228">
        <f t="shared" si="47"/>
        <v>27</v>
      </c>
      <c r="Q659" s="41"/>
    </row>
    <row r="660" spans="2:17" ht="15" customHeight="1" x14ac:dyDescent="0.3">
      <c r="B660" s="142">
        <f t="shared" si="43"/>
        <v>4506</v>
      </c>
      <c r="C660" s="128"/>
      <c r="D660" s="34">
        <f t="shared" si="44"/>
        <v>4499</v>
      </c>
      <c r="E660" s="144">
        <v>45910</v>
      </c>
      <c r="F660" s="37">
        <v>4506</v>
      </c>
      <c r="G660" s="145">
        <v>45911</v>
      </c>
      <c r="H660" s="76">
        <f t="shared" si="45"/>
        <v>7</v>
      </c>
      <c r="K660" s="134"/>
      <c r="L660" s="36">
        <v>45910</v>
      </c>
      <c r="M660" s="233">
        <v>0</v>
      </c>
      <c r="N660" s="232">
        <f t="shared" si="46"/>
        <v>450</v>
      </c>
      <c r="O660" s="27">
        <v>342</v>
      </c>
      <c r="P660" s="228">
        <f t="shared" si="47"/>
        <v>108</v>
      </c>
      <c r="Q660" s="41"/>
    </row>
    <row r="661" spans="2:17" ht="15" customHeight="1" x14ac:dyDescent="0.3">
      <c r="B661" s="142">
        <f t="shared" si="43"/>
        <v>4506</v>
      </c>
      <c r="C661" s="128"/>
      <c r="D661" s="34">
        <f t="shared" si="44"/>
        <v>4506</v>
      </c>
      <c r="E661" s="144">
        <v>45911</v>
      </c>
      <c r="F661" s="37">
        <v>4506</v>
      </c>
      <c r="G661" s="145">
        <v>45912</v>
      </c>
      <c r="H661" s="76">
        <f t="shared" si="45"/>
        <v>0</v>
      </c>
      <c r="K661" s="134"/>
      <c r="L661" s="36">
        <v>45911</v>
      </c>
      <c r="M661" s="233">
        <v>0</v>
      </c>
      <c r="N661" s="232">
        <f t="shared" si="46"/>
        <v>342</v>
      </c>
      <c r="O661" s="27">
        <v>342</v>
      </c>
      <c r="P661" s="228">
        <f t="shared" si="47"/>
        <v>0</v>
      </c>
      <c r="Q661" s="41"/>
    </row>
    <row r="662" spans="2:17" ht="15" customHeight="1" x14ac:dyDescent="0.3">
      <c r="B662" s="142">
        <f t="shared" si="43"/>
        <v>4506</v>
      </c>
      <c r="C662" s="128"/>
      <c r="D662" s="34">
        <f t="shared" si="44"/>
        <v>4506</v>
      </c>
      <c r="E662" s="144">
        <v>45912</v>
      </c>
      <c r="F662" s="37">
        <v>4506</v>
      </c>
      <c r="G662" s="145">
        <v>45913</v>
      </c>
      <c r="H662" s="76">
        <f t="shared" si="45"/>
        <v>0</v>
      </c>
      <c r="K662" s="134"/>
      <c r="L662" s="36">
        <v>45912</v>
      </c>
      <c r="M662" s="233">
        <v>0</v>
      </c>
      <c r="N662" s="232">
        <f t="shared" si="46"/>
        <v>342</v>
      </c>
      <c r="O662" s="27">
        <v>342</v>
      </c>
      <c r="P662" s="228">
        <f t="shared" si="47"/>
        <v>0</v>
      </c>
      <c r="Q662" s="41"/>
    </row>
    <row r="663" spans="2:17" ht="15" customHeight="1" x14ac:dyDescent="0.3">
      <c r="B663" s="142">
        <f t="shared" si="43"/>
        <v>4506</v>
      </c>
      <c r="C663" s="128"/>
      <c r="D663" s="34">
        <f t="shared" si="44"/>
        <v>4506</v>
      </c>
      <c r="E663" s="144">
        <v>45913</v>
      </c>
      <c r="F663" s="37">
        <v>4506</v>
      </c>
      <c r="G663" s="145">
        <v>45914</v>
      </c>
      <c r="H663" s="76">
        <f t="shared" si="45"/>
        <v>0</v>
      </c>
      <c r="K663" s="134"/>
      <c r="L663" s="36">
        <v>45913</v>
      </c>
      <c r="M663" s="233">
        <v>0</v>
      </c>
      <c r="N663" s="232">
        <f t="shared" si="46"/>
        <v>342</v>
      </c>
      <c r="O663" s="27">
        <v>315</v>
      </c>
      <c r="P663" s="228">
        <f t="shared" si="47"/>
        <v>27</v>
      </c>
      <c r="Q663" s="41"/>
    </row>
    <row r="664" spans="2:17" ht="15" customHeight="1" x14ac:dyDescent="0.3">
      <c r="B664" s="142">
        <f t="shared" si="43"/>
        <v>4521</v>
      </c>
      <c r="C664" s="128"/>
      <c r="D664" s="34">
        <f t="shared" si="44"/>
        <v>4506</v>
      </c>
      <c r="E664" s="144">
        <v>45914</v>
      </c>
      <c r="F664" s="37">
        <v>4521</v>
      </c>
      <c r="G664" s="145">
        <v>45915</v>
      </c>
      <c r="H664" s="76">
        <f t="shared" si="45"/>
        <v>15</v>
      </c>
      <c r="K664" s="134"/>
      <c r="L664" s="36">
        <v>45914</v>
      </c>
      <c r="M664" s="233">
        <v>0</v>
      </c>
      <c r="N664" s="232">
        <f t="shared" si="46"/>
        <v>315</v>
      </c>
      <c r="O664" s="27">
        <v>225</v>
      </c>
      <c r="P664" s="228">
        <f t="shared" si="47"/>
        <v>90</v>
      </c>
      <c r="Q664" s="41"/>
    </row>
    <row r="665" spans="2:17" ht="15" customHeight="1" x14ac:dyDescent="0.3">
      <c r="B665" s="142">
        <f t="shared" si="43"/>
        <v>4531</v>
      </c>
      <c r="C665" s="128"/>
      <c r="D665" s="34">
        <f t="shared" si="44"/>
        <v>4521</v>
      </c>
      <c r="E665" s="144">
        <v>45915</v>
      </c>
      <c r="F665" s="37">
        <v>4531</v>
      </c>
      <c r="G665" s="145">
        <v>45916</v>
      </c>
      <c r="H665" s="76">
        <f t="shared" si="45"/>
        <v>10</v>
      </c>
      <c r="K665" s="134"/>
      <c r="L665" s="36">
        <v>45915</v>
      </c>
      <c r="M665" s="233">
        <v>180</v>
      </c>
      <c r="N665" s="232">
        <f t="shared" si="46"/>
        <v>225</v>
      </c>
      <c r="O665" s="27">
        <v>342</v>
      </c>
      <c r="P665" s="228">
        <f t="shared" si="47"/>
        <v>63</v>
      </c>
      <c r="Q665" s="41"/>
    </row>
    <row r="666" spans="2:17" ht="15" customHeight="1" x14ac:dyDescent="0.3">
      <c r="B666" s="142">
        <f t="shared" ref="B666:B729" si="48">F666</f>
        <v>4531</v>
      </c>
      <c r="C666" s="128"/>
      <c r="D666" s="34">
        <f t="shared" ref="D666:D729" si="49">F665</f>
        <v>4531</v>
      </c>
      <c r="E666" s="144">
        <v>45916</v>
      </c>
      <c r="F666" s="37">
        <v>4531</v>
      </c>
      <c r="G666" s="145">
        <v>45917</v>
      </c>
      <c r="H666" s="76">
        <f t="shared" ref="H666:H729" si="50">F666-D666</f>
        <v>0</v>
      </c>
      <c r="K666" s="134"/>
      <c r="L666" s="36">
        <v>45916</v>
      </c>
      <c r="M666" s="233">
        <v>0</v>
      </c>
      <c r="N666" s="232">
        <f t="shared" ref="N666:N729" si="51">(O665)</f>
        <v>342</v>
      </c>
      <c r="O666" s="27">
        <v>342</v>
      </c>
      <c r="P666" s="228">
        <f t="shared" ref="P666:P729" si="52">M666+N666-O666</f>
        <v>0</v>
      </c>
      <c r="Q666" s="41"/>
    </row>
    <row r="667" spans="2:17" ht="15" customHeight="1" x14ac:dyDescent="0.3">
      <c r="B667" s="142">
        <f t="shared" si="48"/>
        <v>4531</v>
      </c>
      <c r="C667" s="128"/>
      <c r="D667" s="34">
        <f t="shared" si="49"/>
        <v>4531</v>
      </c>
      <c r="E667" s="144">
        <v>45917</v>
      </c>
      <c r="F667" s="37">
        <v>4531</v>
      </c>
      <c r="G667" s="145">
        <v>45918</v>
      </c>
      <c r="H667" s="76">
        <f t="shared" si="50"/>
        <v>0</v>
      </c>
      <c r="K667" s="134"/>
      <c r="L667" s="36">
        <v>45917</v>
      </c>
      <c r="M667" s="233">
        <v>0</v>
      </c>
      <c r="N667" s="232">
        <f t="shared" si="51"/>
        <v>342</v>
      </c>
      <c r="O667" s="27">
        <v>342</v>
      </c>
      <c r="P667" s="228">
        <f t="shared" si="52"/>
        <v>0</v>
      </c>
      <c r="Q667" s="41"/>
    </row>
    <row r="668" spans="2:17" ht="15" customHeight="1" x14ac:dyDescent="0.3">
      <c r="B668" s="142">
        <f t="shared" si="48"/>
        <v>4531</v>
      </c>
      <c r="C668" s="128"/>
      <c r="D668" s="34">
        <f t="shared" si="49"/>
        <v>4531</v>
      </c>
      <c r="E668" s="144">
        <v>45918</v>
      </c>
      <c r="F668" s="37">
        <v>4531</v>
      </c>
      <c r="G668" s="145">
        <v>45919</v>
      </c>
      <c r="H668" s="76">
        <f t="shared" si="50"/>
        <v>0</v>
      </c>
      <c r="K668" s="134"/>
      <c r="L668" s="36">
        <v>45918</v>
      </c>
      <c r="M668" s="233">
        <v>0</v>
      </c>
      <c r="N668" s="232">
        <f t="shared" si="51"/>
        <v>342</v>
      </c>
      <c r="O668" s="27">
        <v>342</v>
      </c>
      <c r="P668" s="228">
        <f t="shared" si="52"/>
        <v>0</v>
      </c>
      <c r="Q668" s="41"/>
    </row>
    <row r="669" spans="2:17" ht="15" customHeight="1" x14ac:dyDescent="0.3">
      <c r="B669" s="142">
        <f t="shared" si="48"/>
        <v>4531</v>
      </c>
      <c r="C669" s="128"/>
      <c r="D669" s="34">
        <f t="shared" si="49"/>
        <v>4531</v>
      </c>
      <c r="E669" s="144">
        <v>45919</v>
      </c>
      <c r="F669" s="37">
        <v>4531</v>
      </c>
      <c r="G669" s="145">
        <v>45920</v>
      </c>
      <c r="H669" s="76">
        <f t="shared" si="50"/>
        <v>0</v>
      </c>
      <c r="K669" s="134"/>
      <c r="L669" s="36">
        <v>45919</v>
      </c>
      <c r="M669" s="233">
        <v>0</v>
      </c>
      <c r="N669" s="232">
        <f t="shared" si="51"/>
        <v>342</v>
      </c>
      <c r="O669" s="27">
        <v>342</v>
      </c>
      <c r="P669" s="228">
        <f t="shared" si="52"/>
        <v>0</v>
      </c>
      <c r="Q669" s="41"/>
    </row>
    <row r="670" spans="2:17" ht="15" customHeight="1" x14ac:dyDescent="0.3">
      <c r="B670" s="142">
        <f t="shared" si="48"/>
        <v>4531</v>
      </c>
      <c r="C670" s="128"/>
      <c r="D670" s="34">
        <f t="shared" si="49"/>
        <v>4531</v>
      </c>
      <c r="E670" s="144">
        <v>45920</v>
      </c>
      <c r="F670" s="37">
        <v>4531</v>
      </c>
      <c r="G670" s="145">
        <v>45921</v>
      </c>
      <c r="H670" s="76">
        <f t="shared" si="50"/>
        <v>0</v>
      </c>
      <c r="K670" s="134"/>
      <c r="L670" s="36">
        <v>45920</v>
      </c>
      <c r="M670" s="233">
        <v>0</v>
      </c>
      <c r="N670" s="232">
        <f t="shared" si="51"/>
        <v>342</v>
      </c>
      <c r="O670" s="27">
        <v>342</v>
      </c>
      <c r="P670" s="228">
        <f t="shared" si="52"/>
        <v>0</v>
      </c>
      <c r="Q670" s="41"/>
    </row>
    <row r="671" spans="2:17" ht="15" customHeight="1" x14ac:dyDescent="0.3">
      <c r="B671" s="142">
        <f t="shared" si="48"/>
        <v>4531</v>
      </c>
      <c r="C671" s="128"/>
      <c r="D671" s="34">
        <f t="shared" si="49"/>
        <v>4531</v>
      </c>
      <c r="E671" s="144">
        <v>45921</v>
      </c>
      <c r="F671" s="37">
        <v>4531</v>
      </c>
      <c r="G671" s="145">
        <v>45922</v>
      </c>
      <c r="H671" s="76">
        <f t="shared" si="50"/>
        <v>0</v>
      </c>
      <c r="K671" s="134"/>
      <c r="L671" s="36">
        <v>45921</v>
      </c>
      <c r="M671" s="233">
        <v>0</v>
      </c>
      <c r="N671" s="232">
        <f t="shared" si="51"/>
        <v>342</v>
      </c>
      <c r="O671" s="27">
        <v>290</v>
      </c>
      <c r="P671" s="228">
        <f t="shared" si="52"/>
        <v>52</v>
      </c>
      <c r="Q671" s="41"/>
    </row>
    <row r="672" spans="2:17" ht="15" customHeight="1" x14ac:dyDescent="0.3">
      <c r="B672" s="142">
        <f t="shared" si="48"/>
        <v>4531</v>
      </c>
      <c r="C672" s="128"/>
      <c r="D672" s="34">
        <f t="shared" si="49"/>
        <v>4531</v>
      </c>
      <c r="E672" s="144">
        <v>45922</v>
      </c>
      <c r="F672" s="37">
        <v>4531</v>
      </c>
      <c r="G672" s="145">
        <v>45923</v>
      </c>
      <c r="H672" s="76">
        <f t="shared" si="50"/>
        <v>0</v>
      </c>
      <c r="K672" s="134"/>
      <c r="L672" s="36">
        <v>45922</v>
      </c>
      <c r="M672" s="233">
        <v>330</v>
      </c>
      <c r="N672" s="232">
        <f t="shared" si="51"/>
        <v>290</v>
      </c>
      <c r="O672" s="27">
        <v>620</v>
      </c>
      <c r="P672" s="228">
        <f t="shared" si="52"/>
        <v>0</v>
      </c>
      <c r="Q672" s="41"/>
    </row>
    <row r="673" spans="2:17" ht="15" customHeight="1" x14ac:dyDescent="0.3">
      <c r="B673" s="142">
        <f t="shared" si="48"/>
        <v>4531</v>
      </c>
      <c r="C673" s="128"/>
      <c r="D673" s="34">
        <f t="shared" si="49"/>
        <v>4531</v>
      </c>
      <c r="E673" s="144">
        <v>45923</v>
      </c>
      <c r="F673" s="37">
        <v>4531</v>
      </c>
      <c r="G673" s="145">
        <v>45924</v>
      </c>
      <c r="H673" s="76">
        <f t="shared" si="50"/>
        <v>0</v>
      </c>
      <c r="K673" s="134"/>
      <c r="L673" s="36">
        <v>45923</v>
      </c>
      <c r="M673" s="233">
        <v>0</v>
      </c>
      <c r="N673" s="232">
        <f t="shared" si="51"/>
        <v>620</v>
      </c>
      <c r="O673" s="27">
        <v>620</v>
      </c>
      <c r="P673" s="228">
        <f t="shared" si="52"/>
        <v>0</v>
      </c>
      <c r="Q673" s="41"/>
    </row>
    <row r="674" spans="2:17" ht="15" customHeight="1" x14ac:dyDescent="0.3">
      <c r="B674" s="142">
        <f t="shared" si="48"/>
        <v>4531</v>
      </c>
      <c r="C674" s="128"/>
      <c r="D674" s="34">
        <f t="shared" si="49"/>
        <v>4531</v>
      </c>
      <c r="E674" s="144">
        <v>45924</v>
      </c>
      <c r="F674" s="37">
        <v>4531</v>
      </c>
      <c r="G674" s="145">
        <v>45925</v>
      </c>
      <c r="H674" s="76">
        <f t="shared" si="50"/>
        <v>0</v>
      </c>
      <c r="K674" s="134"/>
      <c r="L674" s="36">
        <v>45924</v>
      </c>
      <c r="M674" s="233">
        <v>0</v>
      </c>
      <c r="N674" s="232">
        <f t="shared" si="51"/>
        <v>620</v>
      </c>
      <c r="O674" s="27">
        <v>620</v>
      </c>
      <c r="P674" s="228">
        <f t="shared" si="52"/>
        <v>0</v>
      </c>
      <c r="Q674" s="41"/>
    </row>
    <row r="675" spans="2:17" ht="15" customHeight="1" x14ac:dyDescent="0.3">
      <c r="B675" s="142">
        <f t="shared" si="48"/>
        <v>4531</v>
      </c>
      <c r="C675" s="128"/>
      <c r="D675" s="34">
        <f t="shared" si="49"/>
        <v>4531</v>
      </c>
      <c r="E675" s="144">
        <v>45925</v>
      </c>
      <c r="F675" s="37">
        <v>4531</v>
      </c>
      <c r="G675" s="145">
        <v>45926</v>
      </c>
      <c r="H675" s="76">
        <f t="shared" si="50"/>
        <v>0</v>
      </c>
      <c r="K675" s="134"/>
      <c r="L675" s="36">
        <v>45925</v>
      </c>
      <c r="M675" s="233">
        <v>0</v>
      </c>
      <c r="N675" s="232">
        <f t="shared" si="51"/>
        <v>620</v>
      </c>
      <c r="O675" s="27">
        <v>550</v>
      </c>
      <c r="P675" s="228">
        <f t="shared" si="52"/>
        <v>70</v>
      </c>
      <c r="Q675" s="41"/>
    </row>
    <row r="676" spans="2:17" ht="15" customHeight="1" x14ac:dyDescent="0.3">
      <c r="B676" s="142">
        <f t="shared" si="48"/>
        <v>4531</v>
      </c>
      <c r="C676" s="128"/>
      <c r="D676" s="34">
        <f t="shared" si="49"/>
        <v>4531</v>
      </c>
      <c r="E676" s="144">
        <v>45926</v>
      </c>
      <c r="F676" s="37">
        <v>4531</v>
      </c>
      <c r="G676" s="145">
        <v>45927</v>
      </c>
      <c r="H676" s="76">
        <f t="shared" si="50"/>
        <v>0</v>
      </c>
      <c r="K676" s="134"/>
      <c r="L676" s="36">
        <v>45926</v>
      </c>
      <c r="M676" s="233">
        <v>0</v>
      </c>
      <c r="N676" s="232">
        <f t="shared" si="51"/>
        <v>550</v>
      </c>
      <c r="O676" s="27">
        <v>468</v>
      </c>
      <c r="P676" s="228">
        <f t="shared" si="52"/>
        <v>82</v>
      </c>
      <c r="Q676" s="41"/>
    </row>
    <row r="677" spans="2:17" ht="15" customHeight="1" x14ac:dyDescent="0.3">
      <c r="B677" s="142">
        <f t="shared" si="48"/>
        <v>4531</v>
      </c>
      <c r="C677" s="128"/>
      <c r="D677" s="34">
        <f t="shared" si="49"/>
        <v>4531</v>
      </c>
      <c r="E677" s="144">
        <v>45927</v>
      </c>
      <c r="F677" s="37">
        <v>4531</v>
      </c>
      <c r="G677" s="145">
        <v>45928</v>
      </c>
      <c r="H677" s="76">
        <f t="shared" si="50"/>
        <v>0</v>
      </c>
      <c r="K677" s="134"/>
      <c r="L677" s="36">
        <v>45927</v>
      </c>
      <c r="M677" s="233">
        <v>0</v>
      </c>
      <c r="N677" s="232">
        <f t="shared" si="51"/>
        <v>468</v>
      </c>
      <c r="O677" s="27">
        <v>450</v>
      </c>
      <c r="P677" s="228">
        <f t="shared" si="52"/>
        <v>18</v>
      </c>
      <c r="Q677" s="41"/>
    </row>
    <row r="678" spans="2:17" ht="15" customHeight="1" x14ac:dyDescent="0.3">
      <c r="B678" s="142">
        <f t="shared" si="48"/>
        <v>4531</v>
      </c>
      <c r="C678" s="128"/>
      <c r="D678" s="34">
        <f t="shared" si="49"/>
        <v>4531</v>
      </c>
      <c r="E678" s="144">
        <v>45928</v>
      </c>
      <c r="F678" s="37">
        <v>4531</v>
      </c>
      <c r="G678" s="145">
        <v>45929</v>
      </c>
      <c r="H678" s="76">
        <f t="shared" si="50"/>
        <v>0</v>
      </c>
      <c r="K678" s="134"/>
      <c r="L678" s="36">
        <v>45928</v>
      </c>
      <c r="M678" s="233">
        <v>0</v>
      </c>
      <c r="N678" s="232">
        <f t="shared" si="51"/>
        <v>450</v>
      </c>
      <c r="O678" s="27">
        <v>432</v>
      </c>
      <c r="P678" s="228">
        <f t="shared" si="52"/>
        <v>18</v>
      </c>
      <c r="Q678" s="41"/>
    </row>
    <row r="679" spans="2:17" ht="15" customHeight="1" x14ac:dyDescent="0.3">
      <c r="B679" s="142">
        <f t="shared" si="48"/>
        <v>4531</v>
      </c>
      <c r="C679" s="128"/>
      <c r="D679" s="34">
        <f t="shared" si="49"/>
        <v>4531</v>
      </c>
      <c r="E679" s="144">
        <v>45929</v>
      </c>
      <c r="F679" s="37">
        <v>4531</v>
      </c>
      <c r="G679" s="145">
        <v>45930</v>
      </c>
      <c r="H679" s="76">
        <f t="shared" si="50"/>
        <v>0</v>
      </c>
      <c r="K679" s="134"/>
      <c r="L679" s="36">
        <v>45929</v>
      </c>
      <c r="M679" s="233">
        <v>0</v>
      </c>
      <c r="N679" s="232">
        <f t="shared" si="51"/>
        <v>432</v>
      </c>
      <c r="O679" s="27">
        <v>342</v>
      </c>
      <c r="P679" s="228">
        <f t="shared" si="52"/>
        <v>90</v>
      </c>
      <c r="Q679" s="41"/>
    </row>
    <row r="680" spans="2:17" ht="15" customHeight="1" x14ac:dyDescent="0.3">
      <c r="B680" s="142">
        <f t="shared" si="48"/>
        <v>4531</v>
      </c>
      <c r="C680" s="128"/>
      <c r="D680" s="34">
        <f t="shared" si="49"/>
        <v>4531</v>
      </c>
      <c r="E680" s="144">
        <v>45930</v>
      </c>
      <c r="F680" s="37">
        <v>4531</v>
      </c>
      <c r="G680" s="145">
        <v>45931</v>
      </c>
      <c r="H680" s="76">
        <f t="shared" si="50"/>
        <v>0</v>
      </c>
      <c r="K680" s="134"/>
      <c r="L680" s="36">
        <v>45930</v>
      </c>
      <c r="M680" s="233">
        <v>0</v>
      </c>
      <c r="N680" s="232">
        <f t="shared" si="51"/>
        <v>342</v>
      </c>
      <c r="O680" s="27">
        <v>310</v>
      </c>
      <c r="P680" s="228">
        <f t="shared" si="52"/>
        <v>32</v>
      </c>
      <c r="Q680" s="41"/>
    </row>
    <row r="681" spans="2:17" ht="15" customHeight="1" x14ac:dyDescent="0.3">
      <c r="B681" s="142">
        <f t="shared" si="48"/>
        <v>4531</v>
      </c>
      <c r="C681" s="128"/>
      <c r="D681" s="34">
        <f t="shared" si="49"/>
        <v>4531</v>
      </c>
      <c r="E681" s="144">
        <v>45931</v>
      </c>
      <c r="F681" s="37">
        <v>4531</v>
      </c>
      <c r="G681" s="145">
        <v>45932</v>
      </c>
      <c r="H681" s="76">
        <f t="shared" si="50"/>
        <v>0</v>
      </c>
      <c r="K681" s="134"/>
      <c r="L681" s="36">
        <v>45931</v>
      </c>
      <c r="M681" s="233">
        <v>0</v>
      </c>
      <c r="N681" s="232">
        <f t="shared" si="51"/>
        <v>310</v>
      </c>
      <c r="O681" s="27">
        <v>310</v>
      </c>
      <c r="P681" s="228">
        <f t="shared" si="52"/>
        <v>0</v>
      </c>
      <c r="Q681" s="41"/>
    </row>
    <row r="682" spans="2:17" ht="15" customHeight="1" x14ac:dyDescent="0.3">
      <c r="B682" s="142">
        <f t="shared" si="48"/>
        <v>4531</v>
      </c>
      <c r="C682" s="128"/>
      <c r="D682" s="34">
        <f t="shared" si="49"/>
        <v>4531</v>
      </c>
      <c r="E682" s="144">
        <v>45932</v>
      </c>
      <c r="F682" s="37">
        <v>4531</v>
      </c>
      <c r="G682" s="145">
        <v>45933</v>
      </c>
      <c r="H682" s="76">
        <f t="shared" si="50"/>
        <v>0</v>
      </c>
      <c r="K682" s="134"/>
      <c r="L682" s="36">
        <v>45932</v>
      </c>
      <c r="M682" s="233">
        <v>0</v>
      </c>
      <c r="N682" s="232">
        <f t="shared" si="51"/>
        <v>310</v>
      </c>
      <c r="O682" s="27">
        <v>310</v>
      </c>
      <c r="P682" s="228">
        <f t="shared" si="52"/>
        <v>0</v>
      </c>
      <c r="Q682" s="41"/>
    </row>
    <row r="683" spans="2:17" ht="15" customHeight="1" x14ac:dyDescent="0.3">
      <c r="B683" s="142">
        <f t="shared" si="48"/>
        <v>4531</v>
      </c>
      <c r="C683" s="128"/>
      <c r="D683" s="34">
        <f t="shared" si="49"/>
        <v>4531</v>
      </c>
      <c r="E683" s="144">
        <v>45933</v>
      </c>
      <c r="F683" s="37">
        <v>4531</v>
      </c>
      <c r="G683" s="145">
        <v>45934</v>
      </c>
      <c r="H683" s="76">
        <f t="shared" si="50"/>
        <v>0</v>
      </c>
      <c r="K683" s="134"/>
      <c r="L683" s="36">
        <v>45933</v>
      </c>
      <c r="M683" s="233">
        <v>0</v>
      </c>
      <c r="N683" s="232">
        <f t="shared" si="51"/>
        <v>310</v>
      </c>
      <c r="O683" s="27">
        <v>310</v>
      </c>
      <c r="P683" s="228">
        <f t="shared" si="52"/>
        <v>0</v>
      </c>
      <c r="Q683" s="41"/>
    </row>
    <row r="684" spans="2:17" ht="15" customHeight="1" x14ac:dyDescent="0.3">
      <c r="B684" s="142">
        <f t="shared" si="48"/>
        <v>4531</v>
      </c>
      <c r="C684" s="128"/>
      <c r="D684" s="34">
        <f t="shared" si="49"/>
        <v>4531</v>
      </c>
      <c r="E684" s="144">
        <v>45934</v>
      </c>
      <c r="F684" s="37">
        <v>4531</v>
      </c>
      <c r="G684" s="145">
        <v>45935</v>
      </c>
      <c r="H684" s="76">
        <f t="shared" si="50"/>
        <v>0</v>
      </c>
      <c r="K684" s="134"/>
      <c r="L684" s="36">
        <v>45934</v>
      </c>
      <c r="M684" s="233">
        <v>0</v>
      </c>
      <c r="N684" s="232">
        <f t="shared" si="51"/>
        <v>310</v>
      </c>
      <c r="O684" s="27">
        <v>310</v>
      </c>
      <c r="P684" s="228">
        <f t="shared" si="52"/>
        <v>0</v>
      </c>
      <c r="Q684" s="41"/>
    </row>
    <row r="685" spans="2:17" ht="15" customHeight="1" x14ac:dyDescent="0.3">
      <c r="B685" s="142">
        <f t="shared" si="48"/>
        <v>4531</v>
      </c>
      <c r="C685" s="128"/>
      <c r="D685" s="34">
        <f t="shared" si="49"/>
        <v>4531</v>
      </c>
      <c r="E685" s="144">
        <v>45935</v>
      </c>
      <c r="F685" s="37">
        <v>4531</v>
      </c>
      <c r="G685" s="145">
        <v>45936</v>
      </c>
      <c r="H685" s="76">
        <f t="shared" si="50"/>
        <v>0</v>
      </c>
      <c r="K685" s="134"/>
      <c r="L685" s="36">
        <v>45935</v>
      </c>
      <c r="M685" s="233">
        <v>0</v>
      </c>
      <c r="N685" s="232">
        <f t="shared" si="51"/>
        <v>310</v>
      </c>
      <c r="O685" s="27">
        <v>310</v>
      </c>
      <c r="P685" s="228">
        <f t="shared" si="52"/>
        <v>0</v>
      </c>
      <c r="Q685" s="41"/>
    </row>
    <row r="686" spans="2:17" ht="15" customHeight="1" x14ac:dyDescent="0.3">
      <c r="B686" s="142">
        <f t="shared" si="48"/>
        <v>4531</v>
      </c>
      <c r="C686" s="128"/>
      <c r="D686" s="34">
        <f t="shared" si="49"/>
        <v>4531</v>
      </c>
      <c r="E686" s="144">
        <v>45936</v>
      </c>
      <c r="F686" s="37">
        <v>4531</v>
      </c>
      <c r="G686" s="145">
        <v>45937</v>
      </c>
      <c r="H686" s="76">
        <f t="shared" si="50"/>
        <v>0</v>
      </c>
      <c r="K686" s="134"/>
      <c r="L686" s="36">
        <v>45936</v>
      </c>
      <c r="M686" s="233">
        <v>0</v>
      </c>
      <c r="N686" s="232">
        <f t="shared" si="51"/>
        <v>310</v>
      </c>
      <c r="O686" s="27">
        <v>290</v>
      </c>
      <c r="P686" s="228">
        <f t="shared" si="52"/>
        <v>20</v>
      </c>
      <c r="Q686" s="41"/>
    </row>
    <row r="687" spans="2:17" ht="15" customHeight="1" x14ac:dyDescent="0.3">
      <c r="B687" s="142">
        <f t="shared" si="48"/>
        <v>4531</v>
      </c>
      <c r="C687" s="128"/>
      <c r="D687" s="34">
        <f t="shared" si="49"/>
        <v>4531</v>
      </c>
      <c r="E687" s="144">
        <v>45937</v>
      </c>
      <c r="F687" s="37">
        <v>4531</v>
      </c>
      <c r="G687" s="145">
        <v>45938</v>
      </c>
      <c r="H687" s="76">
        <f t="shared" si="50"/>
        <v>0</v>
      </c>
      <c r="K687" s="134"/>
      <c r="L687" s="36">
        <v>45937</v>
      </c>
      <c r="M687" s="233">
        <v>0</v>
      </c>
      <c r="N687" s="232">
        <f t="shared" si="51"/>
        <v>290</v>
      </c>
      <c r="O687" s="27">
        <v>280</v>
      </c>
      <c r="P687" s="228">
        <f t="shared" si="52"/>
        <v>10</v>
      </c>
      <c r="Q687" s="41"/>
    </row>
    <row r="688" spans="2:17" ht="15" customHeight="1" x14ac:dyDescent="0.3">
      <c r="B688" s="142">
        <f t="shared" si="48"/>
        <v>4531</v>
      </c>
      <c r="C688" s="128"/>
      <c r="D688" s="34">
        <f t="shared" si="49"/>
        <v>4531</v>
      </c>
      <c r="E688" s="144">
        <v>45938</v>
      </c>
      <c r="F688" s="37">
        <v>4531</v>
      </c>
      <c r="G688" s="145">
        <v>45939</v>
      </c>
      <c r="H688" s="76">
        <f t="shared" si="50"/>
        <v>0</v>
      </c>
      <c r="K688" s="134"/>
      <c r="L688" s="36">
        <v>45938</v>
      </c>
      <c r="M688" s="233">
        <v>0</v>
      </c>
      <c r="N688" s="232">
        <f t="shared" si="51"/>
        <v>280</v>
      </c>
      <c r="O688" s="27">
        <v>280</v>
      </c>
      <c r="P688" s="228">
        <f t="shared" si="52"/>
        <v>0</v>
      </c>
      <c r="Q688" s="41"/>
    </row>
    <row r="689" spans="2:17" ht="15" customHeight="1" x14ac:dyDescent="0.3">
      <c r="B689" s="142">
        <f t="shared" si="48"/>
        <v>4531</v>
      </c>
      <c r="C689" s="128"/>
      <c r="D689" s="34">
        <f t="shared" si="49"/>
        <v>4531</v>
      </c>
      <c r="E689" s="144">
        <v>45939</v>
      </c>
      <c r="F689" s="37">
        <v>4531</v>
      </c>
      <c r="G689" s="145">
        <v>45940</v>
      </c>
      <c r="H689" s="76">
        <f t="shared" si="50"/>
        <v>0</v>
      </c>
      <c r="K689" s="134"/>
      <c r="L689" s="36">
        <v>45939</v>
      </c>
      <c r="M689" s="233">
        <v>0</v>
      </c>
      <c r="N689" s="232">
        <f t="shared" si="51"/>
        <v>280</v>
      </c>
      <c r="O689" s="27">
        <v>280</v>
      </c>
      <c r="P689" s="228">
        <f t="shared" si="52"/>
        <v>0</v>
      </c>
      <c r="Q689" s="41"/>
    </row>
    <row r="690" spans="2:17" ht="15" customHeight="1" x14ac:dyDescent="0.3">
      <c r="B690" s="142">
        <f t="shared" si="48"/>
        <v>4531</v>
      </c>
      <c r="C690" s="128"/>
      <c r="D690" s="34">
        <f t="shared" si="49"/>
        <v>4531</v>
      </c>
      <c r="E690" s="144">
        <v>45940</v>
      </c>
      <c r="F690" s="37">
        <v>4531</v>
      </c>
      <c r="G690" s="145">
        <v>45941</v>
      </c>
      <c r="H690" s="76">
        <f t="shared" si="50"/>
        <v>0</v>
      </c>
      <c r="K690" s="134"/>
      <c r="L690" s="36">
        <v>45940</v>
      </c>
      <c r="M690" s="233">
        <v>240</v>
      </c>
      <c r="N690" s="232">
        <f t="shared" si="51"/>
        <v>280</v>
      </c>
      <c r="O690" s="27">
        <v>520</v>
      </c>
      <c r="P690" s="228">
        <f t="shared" si="52"/>
        <v>0</v>
      </c>
      <c r="Q690" s="41"/>
    </row>
    <row r="691" spans="2:17" ht="15" customHeight="1" x14ac:dyDescent="0.3">
      <c r="B691" s="142">
        <f t="shared" si="48"/>
        <v>4531</v>
      </c>
      <c r="C691" s="128"/>
      <c r="D691" s="34">
        <f t="shared" si="49"/>
        <v>4531</v>
      </c>
      <c r="E691" s="144">
        <v>45941</v>
      </c>
      <c r="F691" s="37">
        <v>4531</v>
      </c>
      <c r="G691" s="145">
        <v>45942</v>
      </c>
      <c r="H691" s="76">
        <f t="shared" si="50"/>
        <v>0</v>
      </c>
      <c r="K691" s="134"/>
      <c r="L691" s="36">
        <v>45941</v>
      </c>
      <c r="M691" s="233">
        <v>0</v>
      </c>
      <c r="N691" s="232">
        <f t="shared" si="51"/>
        <v>520</v>
      </c>
      <c r="O691" s="27">
        <v>520</v>
      </c>
      <c r="P691" s="228">
        <f t="shared" si="52"/>
        <v>0</v>
      </c>
      <c r="Q691" s="41"/>
    </row>
    <row r="692" spans="2:17" ht="15" customHeight="1" x14ac:dyDescent="0.3">
      <c r="B692" s="142">
        <f t="shared" si="48"/>
        <v>4531</v>
      </c>
      <c r="C692" s="128"/>
      <c r="D692" s="34">
        <f t="shared" si="49"/>
        <v>4531</v>
      </c>
      <c r="E692" s="144">
        <v>45942</v>
      </c>
      <c r="F692" s="37">
        <v>4531</v>
      </c>
      <c r="G692" s="145">
        <v>45943</v>
      </c>
      <c r="H692" s="76">
        <f t="shared" si="50"/>
        <v>0</v>
      </c>
      <c r="K692" s="134"/>
      <c r="L692" s="36">
        <v>45942</v>
      </c>
      <c r="M692" s="233">
        <v>0</v>
      </c>
      <c r="N692" s="232">
        <f t="shared" si="51"/>
        <v>520</v>
      </c>
      <c r="O692" s="27">
        <v>520</v>
      </c>
      <c r="P692" s="228">
        <f t="shared" si="52"/>
        <v>0</v>
      </c>
      <c r="Q692" s="41"/>
    </row>
    <row r="693" spans="2:17" ht="15" customHeight="1" x14ac:dyDescent="0.3">
      <c r="B693" s="142">
        <f t="shared" si="48"/>
        <v>4531</v>
      </c>
      <c r="C693" s="128"/>
      <c r="D693" s="34">
        <f t="shared" si="49"/>
        <v>4531</v>
      </c>
      <c r="E693" s="144">
        <v>45943</v>
      </c>
      <c r="F693" s="37">
        <v>4531</v>
      </c>
      <c r="G693" s="145">
        <v>45944</v>
      </c>
      <c r="H693" s="76">
        <f t="shared" si="50"/>
        <v>0</v>
      </c>
      <c r="K693" s="134"/>
      <c r="L693" s="36">
        <v>45943</v>
      </c>
      <c r="M693" s="233">
        <v>0</v>
      </c>
      <c r="N693" s="232">
        <f t="shared" si="51"/>
        <v>520</v>
      </c>
      <c r="O693" s="27">
        <v>520</v>
      </c>
      <c r="P693" s="228">
        <f t="shared" si="52"/>
        <v>0</v>
      </c>
      <c r="Q693" s="41"/>
    </row>
    <row r="694" spans="2:17" ht="15" customHeight="1" x14ac:dyDescent="0.3">
      <c r="B694" s="142">
        <f t="shared" si="48"/>
        <v>4531</v>
      </c>
      <c r="C694" s="128"/>
      <c r="D694" s="34">
        <f t="shared" si="49"/>
        <v>4531</v>
      </c>
      <c r="E694" s="144">
        <v>45944</v>
      </c>
      <c r="F694" s="37">
        <v>4531</v>
      </c>
      <c r="G694" s="145">
        <v>45945</v>
      </c>
      <c r="H694" s="76">
        <f t="shared" si="50"/>
        <v>0</v>
      </c>
      <c r="K694" s="134"/>
      <c r="L694" s="36">
        <v>45944</v>
      </c>
      <c r="M694" s="233">
        <v>0</v>
      </c>
      <c r="N694" s="232">
        <f t="shared" si="51"/>
        <v>520</v>
      </c>
      <c r="O694" s="27">
        <v>490</v>
      </c>
      <c r="P694" s="228">
        <f t="shared" si="52"/>
        <v>30</v>
      </c>
      <c r="Q694" s="41"/>
    </row>
    <row r="695" spans="2:17" ht="15" customHeight="1" x14ac:dyDescent="0.3">
      <c r="B695" s="142">
        <f t="shared" si="48"/>
        <v>4531</v>
      </c>
      <c r="C695" s="128"/>
      <c r="D695" s="34">
        <f t="shared" si="49"/>
        <v>4531</v>
      </c>
      <c r="E695" s="144">
        <v>45945</v>
      </c>
      <c r="F695" s="37">
        <v>4531</v>
      </c>
      <c r="G695" s="145">
        <v>45946</v>
      </c>
      <c r="H695" s="76">
        <f t="shared" si="50"/>
        <v>0</v>
      </c>
      <c r="K695" s="134"/>
      <c r="L695" s="36">
        <v>45945</v>
      </c>
      <c r="M695" s="233">
        <v>0</v>
      </c>
      <c r="N695" s="232">
        <f t="shared" si="51"/>
        <v>490</v>
      </c>
      <c r="O695" s="27">
        <v>395</v>
      </c>
      <c r="P695" s="228">
        <f t="shared" si="52"/>
        <v>95</v>
      </c>
      <c r="Q695" s="41"/>
    </row>
    <row r="696" spans="2:17" ht="15" customHeight="1" x14ac:dyDescent="0.3">
      <c r="B696" s="142">
        <f t="shared" si="48"/>
        <v>4531</v>
      </c>
      <c r="C696" s="128"/>
      <c r="D696" s="34">
        <f t="shared" si="49"/>
        <v>4531</v>
      </c>
      <c r="E696" s="144">
        <v>45946</v>
      </c>
      <c r="F696" s="37">
        <v>4531</v>
      </c>
      <c r="G696" s="145">
        <v>45947</v>
      </c>
      <c r="H696" s="76">
        <f t="shared" si="50"/>
        <v>0</v>
      </c>
      <c r="K696" s="134"/>
      <c r="L696" s="36">
        <v>45946</v>
      </c>
      <c r="M696" s="233">
        <v>0</v>
      </c>
      <c r="N696" s="232">
        <f t="shared" si="51"/>
        <v>395</v>
      </c>
      <c r="O696" s="27">
        <v>360</v>
      </c>
      <c r="P696" s="228">
        <f t="shared" si="52"/>
        <v>35</v>
      </c>
      <c r="Q696" s="41"/>
    </row>
    <row r="697" spans="2:17" ht="15" customHeight="1" x14ac:dyDescent="0.3">
      <c r="B697" s="142">
        <f t="shared" si="48"/>
        <v>4531</v>
      </c>
      <c r="C697" s="128"/>
      <c r="D697" s="34">
        <f t="shared" si="49"/>
        <v>4531</v>
      </c>
      <c r="E697" s="144">
        <v>45947</v>
      </c>
      <c r="F697" s="37">
        <v>4531</v>
      </c>
      <c r="G697" s="145">
        <v>45948</v>
      </c>
      <c r="H697" s="76">
        <f t="shared" si="50"/>
        <v>0</v>
      </c>
      <c r="K697" s="134"/>
      <c r="L697" s="36">
        <v>45947</v>
      </c>
      <c r="M697" s="233">
        <v>0</v>
      </c>
      <c r="N697" s="232">
        <f t="shared" si="51"/>
        <v>360</v>
      </c>
      <c r="O697" s="27">
        <v>360</v>
      </c>
      <c r="P697" s="228">
        <f t="shared" si="52"/>
        <v>0</v>
      </c>
      <c r="Q697" s="41"/>
    </row>
    <row r="698" spans="2:17" ht="15" customHeight="1" x14ac:dyDescent="0.3">
      <c r="B698" s="142">
        <f t="shared" si="48"/>
        <v>4531</v>
      </c>
      <c r="C698" s="128"/>
      <c r="D698" s="34">
        <f t="shared" si="49"/>
        <v>4531</v>
      </c>
      <c r="E698" s="144">
        <v>45948</v>
      </c>
      <c r="F698" s="37">
        <v>4531</v>
      </c>
      <c r="G698" s="145">
        <v>45949</v>
      </c>
      <c r="H698" s="76">
        <f t="shared" si="50"/>
        <v>0</v>
      </c>
      <c r="K698" s="134"/>
      <c r="L698" s="36">
        <v>45948</v>
      </c>
      <c r="M698" s="233">
        <v>0</v>
      </c>
      <c r="N698" s="232">
        <f t="shared" si="51"/>
        <v>360</v>
      </c>
      <c r="O698" s="27">
        <v>324</v>
      </c>
      <c r="P698" s="228">
        <f t="shared" si="52"/>
        <v>36</v>
      </c>
      <c r="Q698" s="41"/>
    </row>
    <row r="699" spans="2:17" ht="15" customHeight="1" x14ac:dyDescent="0.3">
      <c r="B699" s="142">
        <f t="shared" si="48"/>
        <v>4531</v>
      </c>
      <c r="C699" s="128"/>
      <c r="D699" s="34">
        <f t="shared" si="49"/>
        <v>4531</v>
      </c>
      <c r="E699" s="144">
        <v>45949</v>
      </c>
      <c r="F699" s="37">
        <v>4531</v>
      </c>
      <c r="G699" s="145">
        <v>45950</v>
      </c>
      <c r="H699" s="76">
        <f t="shared" si="50"/>
        <v>0</v>
      </c>
      <c r="K699" s="134"/>
      <c r="L699" s="36">
        <v>45949</v>
      </c>
      <c r="M699" s="233">
        <v>0</v>
      </c>
      <c r="N699" s="232">
        <f t="shared" si="51"/>
        <v>324</v>
      </c>
      <c r="O699" s="27">
        <v>324</v>
      </c>
      <c r="P699" s="228">
        <f t="shared" si="52"/>
        <v>0</v>
      </c>
      <c r="Q699" s="41"/>
    </row>
    <row r="700" spans="2:17" ht="15" customHeight="1" x14ac:dyDescent="0.3">
      <c r="B700" s="142">
        <f t="shared" si="48"/>
        <v>4531</v>
      </c>
      <c r="C700" s="128"/>
      <c r="D700" s="34">
        <f t="shared" si="49"/>
        <v>4531</v>
      </c>
      <c r="E700" s="144">
        <v>45950</v>
      </c>
      <c r="F700" s="37">
        <v>4531</v>
      </c>
      <c r="G700" s="145">
        <v>45951</v>
      </c>
      <c r="H700" s="76">
        <f t="shared" si="50"/>
        <v>0</v>
      </c>
      <c r="K700" s="134"/>
      <c r="L700" s="36">
        <v>45950</v>
      </c>
      <c r="M700" s="233">
        <v>0</v>
      </c>
      <c r="N700" s="232">
        <f t="shared" si="51"/>
        <v>324</v>
      </c>
      <c r="O700" s="27">
        <v>324</v>
      </c>
      <c r="P700" s="228">
        <f t="shared" si="52"/>
        <v>0</v>
      </c>
      <c r="Q700" s="41"/>
    </row>
    <row r="701" spans="2:17" ht="15" customHeight="1" x14ac:dyDescent="0.3">
      <c r="B701" s="142">
        <f t="shared" si="48"/>
        <v>4531</v>
      </c>
      <c r="C701" s="128"/>
      <c r="D701" s="34">
        <f t="shared" si="49"/>
        <v>4531</v>
      </c>
      <c r="E701" s="144">
        <v>45951</v>
      </c>
      <c r="F701" s="37">
        <v>4531</v>
      </c>
      <c r="G701" s="145">
        <v>45952</v>
      </c>
      <c r="H701" s="76">
        <f t="shared" si="50"/>
        <v>0</v>
      </c>
      <c r="K701" s="134"/>
      <c r="L701" s="36">
        <v>45951</v>
      </c>
      <c r="M701" s="233">
        <v>0</v>
      </c>
      <c r="N701" s="232">
        <f t="shared" si="51"/>
        <v>324</v>
      </c>
      <c r="O701" s="27">
        <v>324</v>
      </c>
      <c r="P701" s="228">
        <f t="shared" si="52"/>
        <v>0</v>
      </c>
      <c r="Q701" s="41"/>
    </row>
    <row r="702" spans="2:17" ht="15" customHeight="1" x14ac:dyDescent="0.3">
      <c r="B702" s="142">
        <f t="shared" si="48"/>
        <v>4531</v>
      </c>
      <c r="C702" s="128"/>
      <c r="D702" s="34">
        <f t="shared" si="49"/>
        <v>4531</v>
      </c>
      <c r="E702" s="144">
        <v>45952</v>
      </c>
      <c r="F702" s="37">
        <v>4531</v>
      </c>
      <c r="G702" s="145">
        <v>45953</v>
      </c>
      <c r="H702" s="76">
        <f t="shared" si="50"/>
        <v>0</v>
      </c>
      <c r="K702" s="134"/>
      <c r="L702" s="36">
        <v>45952</v>
      </c>
      <c r="M702" s="233">
        <v>0</v>
      </c>
      <c r="N702" s="232">
        <f t="shared" si="51"/>
        <v>324</v>
      </c>
      <c r="O702" s="27">
        <v>324</v>
      </c>
      <c r="P702" s="228">
        <f t="shared" si="52"/>
        <v>0</v>
      </c>
      <c r="Q702" s="41"/>
    </row>
    <row r="703" spans="2:17" ht="15" customHeight="1" x14ac:dyDescent="0.3">
      <c r="B703" s="142">
        <f t="shared" si="48"/>
        <v>4532</v>
      </c>
      <c r="C703" s="128"/>
      <c r="D703" s="34">
        <f t="shared" si="49"/>
        <v>4531</v>
      </c>
      <c r="E703" s="144">
        <v>45953</v>
      </c>
      <c r="F703" s="37">
        <v>4532</v>
      </c>
      <c r="G703" s="145">
        <v>45954</v>
      </c>
      <c r="H703" s="76">
        <f t="shared" si="50"/>
        <v>1</v>
      </c>
      <c r="K703" s="134"/>
      <c r="L703" s="36">
        <v>45953</v>
      </c>
      <c r="M703" s="233">
        <v>0</v>
      </c>
      <c r="N703" s="232">
        <f t="shared" si="51"/>
        <v>324</v>
      </c>
      <c r="O703" s="27">
        <v>308</v>
      </c>
      <c r="P703" s="228">
        <f t="shared" si="52"/>
        <v>16</v>
      </c>
      <c r="Q703" s="41"/>
    </row>
    <row r="704" spans="2:17" ht="15" customHeight="1" x14ac:dyDescent="0.3">
      <c r="B704" s="142">
        <f t="shared" si="48"/>
        <v>4532</v>
      </c>
      <c r="C704" s="128"/>
      <c r="D704" s="34">
        <f t="shared" si="49"/>
        <v>4532</v>
      </c>
      <c r="E704" s="144">
        <v>45954</v>
      </c>
      <c r="F704" s="37">
        <v>4532</v>
      </c>
      <c r="G704" s="145">
        <v>45955</v>
      </c>
      <c r="H704" s="76">
        <f t="shared" si="50"/>
        <v>0</v>
      </c>
      <c r="K704" s="134"/>
      <c r="L704" s="36">
        <v>45954</v>
      </c>
      <c r="M704" s="233">
        <v>0</v>
      </c>
      <c r="N704" s="232">
        <f t="shared" si="51"/>
        <v>308</v>
      </c>
      <c r="O704" s="27">
        <v>308</v>
      </c>
      <c r="P704" s="228">
        <f t="shared" si="52"/>
        <v>0</v>
      </c>
      <c r="Q704" s="41"/>
    </row>
    <row r="705" spans="2:17" ht="15" customHeight="1" x14ac:dyDescent="0.3">
      <c r="B705" s="142">
        <f t="shared" si="48"/>
        <v>4532</v>
      </c>
      <c r="C705" s="128"/>
      <c r="D705" s="34">
        <f t="shared" si="49"/>
        <v>4532</v>
      </c>
      <c r="E705" s="144">
        <v>45955</v>
      </c>
      <c r="F705" s="37">
        <v>4532</v>
      </c>
      <c r="G705" s="145">
        <v>45956</v>
      </c>
      <c r="H705" s="76">
        <f t="shared" si="50"/>
        <v>0</v>
      </c>
      <c r="K705" s="134"/>
      <c r="L705" s="36">
        <v>45955</v>
      </c>
      <c r="M705" s="233">
        <v>0</v>
      </c>
      <c r="N705" s="232">
        <f t="shared" si="51"/>
        <v>308</v>
      </c>
      <c r="O705" s="27">
        <v>308</v>
      </c>
      <c r="P705" s="228">
        <f t="shared" si="52"/>
        <v>0</v>
      </c>
      <c r="Q705" s="41"/>
    </row>
    <row r="706" spans="2:17" ht="15" customHeight="1" x14ac:dyDescent="0.3">
      <c r="B706" s="142">
        <f t="shared" si="48"/>
        <v>4532</v>
      </c>
      <c r="C706" s="128"/>
      <c r="D706" s="34">
        <f t="shared" si="49"/>
        <v>4532</v>
      </c>
      <c r="E706" s="144">
        <v>45956</v>
      </c>
      <c r="F706" s="37">
        <v>4532</v>
      </c>
      <c r="G706" s="145">
        <v>45957</v>
      </c>
      <c r="H706" s="76">
        <f t="shared" si="50"/>
        <v>0</v>
      </c>
      <c r="K706" s="134"/>
      <c r="L706" s="36">
        <v>45956</v>
      </c>
      <c r="M706" s="233">
        <v>0</v>
      </c>
      <c r="N706" s="232">
        <f t="shared" si="51"/>
        <v>308</v>
      </c>
      <c r="O706" s="27">
        <v>308</v>
      </c>
      <c r="P706" s="228">
        <f t="shared" si="52"/>
        <v>0</v>
      </c>
      <c r="Q706" s="41"/>
    </row>
    <row r="707" spans="2:17" ht="15" customHeight="1" x14ac:dyDescent="0.3">
      <c r="B707" s="142">
        <f t="shared" si="48"/>
        <v>4533</v>
      </c>
      <c r="C707" s="128"/>
      <c r="D707" s="34">
        <f t="shared" si="49"/>
        <v>4532</v>
      </c>
      <c r="E707" s="144">
        <v>45957</v>
      </c>
      <c r="F707" s="37">
        <v>4533</v>
      </c>
      <c r="G707" s="145">
        <v>45958</v>
      </c>
      <c r="H707" s="76">
        <f t="shared" si="50"/>
        <v>1</v>
      </c>
      <c r="K707" s="134"/>
      <c r="L707" s="36">
        <v>45957</v>
      </c>
      <c r="M707" s="233">
        <v>120</v>
      </c>
      <c r="N707" s="232">
        <f t="shared" si="51"/>
        <v>308</v>
      </c>
      <c r="O707" s="27">
        <v>370</v>
      </c>
      <c r="P707" s="228">
        <f t="shared" si="52"/>
        <v>58</v>
      </c>
      <c r="Q707" s="41"/>
    </row>
    <row r="708" spans="2:17" ht="15" customHeight="1" x14ac:dyDescent="0.3">
      <c r="B708" s="142">
        <f t="shared" si="48"/>
        <v>4533</v>
      </c>
      <c r="C708" s="128"/>
      <c r="D708" s="34">
        <f t="shared" si="49"/>
        <v>4533</v>
      </c>
      <c r="E708" s="144">
        <v>45958</v>
      </c>
      <c r="F708" s="37">
        <v>4533</v>
      </c>
      <c r="G708" s="145">
        <v>45959</v>
      </c>
      <c r="H708" s="76">
        <f t="shared" si="50"/>
        <v>0</v>
      </c>
      <c r="K708" s="134"/>
      <c r="L708" s="36">
        <v>45958</v>
      </c>
      <c r="M708" s="233">
        <v>0</v>
      </c>
      <c r="N708" s="232">
        <f t="shared" si="51"/>
        <v>370</v>
      </c>
      <c r="O708" s="27">
        <v>370</v>
      </c>
      <c r="P708" s="228">
        <f t="shared" si="52"/>
        <v>0</v>
      </c>
      <c r="Q708" s="41"/>
    </row>
    <row r="709" spans="2:17" ht="15" customHeight="1" x14ac:dyDescent="0.3">
      <c r="B709" s="142">
        <f t="shared" si="48"/>
        <v>4540</v>
      </c>
      <c r="C709" s="128"/>
      <c r="D709" s="34">
        <f t="shared" si="49"/>
        <v>4533</v>
      </c>
      <c r="E709" s="144">
        <v>45959</v>
      </c>
      <c r="F709" s="37">
        <v>4540</v>
      </c>
      <c r="G709" s="145">
        <v>45960</v>
      </c>
      <c r="H709" s="76">
        <f t="shared" si="50"/>
        <v>7</v>
      </c>
      <c r="K709" s="134"/>
      <c r="L709" s="36">
        <v>45959</v>
      </c>
      <c r="M709" s="233">
        <v>0</v>
      </c>
      <c r="N709" s="232">
        <f t="shared" si="51"/>
        <v>370</v>
      </c>
      <c r="O709" s="27">
        <v>370</v>
      </c>
      <c r="P709" s="228">
        <f t="shared" si="52"/>
        <v>0</v>
      </c>
      <c r="Q709" s="41"/>
    </row>
    <row r="710" spans="2:17" ht="15" customHeight="1" x14ac:dyDescent="0.3">
      <c r="B710" s="142">
        <f t="shared" si="48"/>
        <v>4540</v>
      </c>
      <c r="C710" s="128"/>
      <c r="D710" s="34">
        <f t="shared" si="49"/>
        <v>4540</v>
      </c>
      <c r="E710" s="144">
        <v>45960</v>
      </c>
      <c r="F710" s="37">
        <v>4540</v>
      </c>
      <c r="G710" s="145">
        <v>45961</v>
      </c>
      <c r="H710" s="76">
        <f t="shared" si="50"/>
        <v>0</v>
      </c>
      <c r="K710" s="134"/>
      <c r="L710" s="36">
        <v>45960</v>
      </c>
      <c r="M710" s="233">
        <v>0</v>
      </c>
      <c r="N710" s="232">
        <f t="shared" si="51"/>
        <v>370</v>
      </c>
      <c r="O710" s="27">
        <v>315</v>
      </c>
      <c r="P710" s="228">
        <f t="shared" si="52"/>
        <v>55</v>
      </c>
      <c r="Q710" s="41"/>
    </row>
    <row r="711" spans="2:17" ht="15" customHeight="1" x14ac:dyDescent="0.3">
      <c r="B711" s="142">
        <f t="shared" si="48"/>
        <v>4540</v>
      </c>
      <c r="C711" s="128"/>
      <c r="D711" s="34">
        <f t="shared" si="49"/>
        <v>4540</v>
      </c>
      <c r="E711" s="144">
        <v>45961</v>
      </c>
      <c r="F711" s="37">
        <v>4540</v>
      </c>
      <c r="G711" s="145">
        <v>45962</v>
      </c>
      <c r="H711" s="76">
        <f t="shared" si="50"/>
        <v>0</v>
      </c>
      <c r="K711" s="134"/>
      <c r="L711" s="36">
        <v>45961</v>
      </c>
      <c r="M711" s="233">
        <v>0</v>
      </c>
      <c r="N711" s="232">
        <f t="shared" si="51"/>
        <v>315</v>
      </c>
      <c r="O711" s="27">
        <v>315</v>
      </c>
      <c r="P711" s="228">
        <f t="shared" si="52"/>
        <v>0</v>
      </c>
      <c r="Q711" s="41"/>
    </row>
    <row r="712" spans="2:17" ht="15" customHeight="1" x14ac:dyDescent="0.3">
      <c r="B712" s="142">
        <f t="shared" si="48"/>
        <v>4540</v>
      </c>
      <c r="C712" s="128"/>
      <c r="D712" s="34">
        <f t="shared" si="49"/>
        <v>4540</v>
      </c>
      <c r="E712" s="144">
        <v>45962</v>
      </c>
      <c r="F712" s="37">
        <v>4540</v>
      </c>
      <c r="G712" s="145">
        <v>45963</v>
      </c>
      <c r="H712" s="76">
        <f t="shared" si="50"/>
        <v>0</v>
      </c>
      <c r="K712" s="134"/>
      <c r="L712" s="36">
        <v>45962</v>
      </c>
      <c r="M712" s="233">
        <v>0</v>
      </c>
      <c r="N712" s="232">
        <f t="shared" si="51"/>
        <v>315</v>
      </c>
      <c r="O712" s="27">
        <v>315</v>
      </c>
      <c r="P712" s="228">
        <f t="shared" si="52"/>
        <v>0</v>
      </c>
      <c r="Q712" s="41"/>
    </row>
    <row r="713" spans="2:17" ht="15" customHeight="1" x14ac:dyDescent="0.3">
      <c r="B713" s="142">
        <f t="shared" si="48"/>
        <v>4540</v>
      </c>
      <c r="C713" s="128"/>
      <c r="D713" s="34">
        <f t="shared" si="49"/>
        <v>4540</v>
      </c>
      <c r="E713" s="144">
        <v>45963</v>
      </c>
      <c r="F713" s="37">
        <v>4540</v>
      </c>
      <c r="G713" s="145">
        <v>45964</v>
      </c>
      <c r="H713" s="76">
        <f t="shared" si="50"/>
        <v>0</v>
      </c>
      <c r="K713" s="134"/>
      <c r="L713" s="36">
        <v>45963</v>
      </c>
      <c r="M713" s="233">
        <v>0</v>
      </c>
      <c r="N713" s="232">
        <f t="shared" si="51"/>
        <v>315</v>
      </c>
      <c r="O713" s="27">
        <v>315</v>
      </c>
      <c r="P713" s="228">
        <f t="shared" si="52"/>
        <v>0</v>
      </c>
      <c r="Q713" s="41"/>
    </row>
    <row r="714" spans="2:17" ht="15" customHeight="1" x14ac:dyDescent="0.3">
      <c r="B714" s="142">
        <f t="shared" si="48"/>
        <v>4540</v>
      </c>
      <c r="C714" s="128"/>
      <c r="D714" s="34">
        <f t="shared" si="49"/>
        <v>4540</v>
      </c>
      <c r="E714" s="144">
        <v>45964</v>
      </c>
      <c r="F714" s="37">
        <v>4540</v>
      </c>
      <c r="G714" s="145">
        <v>45965</v>
      </c>
      <c r="H714" s="76">
        <f t="shared" si="50"/>
        <v>0</v>
      </c>
      <c r="K714" s="134"/>
      <c r="L714" s="36">
        <v>45964</v>
      </c>
      <c r="M714" s="233">
        <v>120</v>
      </c>
      <c r="N714" s="232">
        <f t="shared" si="51"/>
        <v>315</v>
      </c>
      <c r="O714" s="27">
        <v>360</v>
      </c>
      <c r="P714" s="228">
        <f t="shared" si="52"/>
        <v>75</v>
      </c>
      <c r="Q714" s="41"/>
    </row>
    <row r="715" spans="2:17" ht="15" customHeight="1" x14ac:dyDescent="0.3">
      <c r="B715" s="142">
        <f t="shared" si="48"/>
        <v>4540</v>
      </c>
      <c r="C715" s="128"/>
      <c r="D715" s="34">
        <f t="shared" si="49"/>
        <v>4540</v>
      </c>
      <c r="E715" s="144">
        <v>45965</v>
      </c>
      <c r="F715" s="37">
        <v>4540</v>
      </c>
      <c r="G715" s="145">
        <v>45966</v>
      </c>
      <c r="H715" s="76">
        <f t="shared" si="50"/>
        <v>0</v>
      </c>
      <c r="K715" s="134"/>
      <c r="L715" s="36">
        <v>45965</v>
      </c>
      <c r="M715" s="233">
        <v>0</v>
      </c>
      <c r="N715" s="232">
        <f t="shared" si="51"/>
        <v>360</v>
      </c>
      <c r="O715" s="27">
        <v>350</v>
      </c>
      <c r="P715" s="228">
        <f t="shared" si="52"/>
        <v>10</v>
      </c>
      <c r="Q715" s="41"/>
    </row>
    <row r="716" spans="2:17" ht="15" customHeight="1" x14ac:dyDescent="0.3">
      <c r="B716" s="142">
        <f t="shared" si="48"/>
        <v>4540</v>
      </c>
      <c r="C716" s="128"/>
      <c r="D716" s="34">
        <f t="shared" si="49"/>
        <v>4540</v>
      </c>
      <c r="E716" s="144">
        <v>45966</v>
      </c>
      <c r="F716" s="37">
        <v>4540</v>
      </c>
      <c r="G716" s="145">
        <v>45967</v>
      </c>
      <c r="H716" s="76">
        <f t="shared" si="50"/>
        <v>0</v>
      </c>
      <c r="K716" s="134"/>
      <c r="L716" s="36">
        <v>45966</v>
      </c>
      <c r="M716" s="233">
        <v>0</v>
      </c>
      <c r="N716" s="232">
        <f t="shared" si="51"/>
        <v>350</v>
      </c>
      <c r="O716" s="27">
        <v>350</v>
      </c>
      <c r="P716" s="228">
        <f t="shared" si="52"/>
        <v>0</v>
      </c>
      <c r="Q716" s="41"/>
    </row>
    <row r="717" spans="2:17" ht="15" customHeight="1" x14ac:dyDescent="0.3">
      <c r="B717" s="142">
        <f t="shared" si="48"/>
        <v>4540</v>
      </c>
      <c r="C717" s="128"/>
      <c r="D717" s="34">
        <f t="shared" si="49"/>
        <v>4540</v>
      </c>
      <c r="E717" s="144">
        <v>45967</v>
      </c>
      <c r="F717" s="37">
        <v>4540</v>
      </c>
      <c r="G717" s="145">
        <v>45968</v>
      </c>
      <c r="H717" s="76">
        <f t="shared" si="50"/>
        <v>0</v>
      </c>
      <c r="K717" s="134"/>
      <c r="L717" s="36">
        <v>45967</v>
      </c>
      <c r="M717" s="233">
        <v>0</v>
      </c>
      <c r="N717" s="232">
        <f t="shared" si="51"/>
        <v>350</v>
      </c>
      <c r="O717" s="27">
        <v>324</v>
      </c>
      <c r="P717" s="228">
        <f t="shared" si="52"/>
        <v>26</v>
      </c>
      <c r="Q717" s="41"/>
    </row>
    <row r="718" spans="2:17" ht="15" customHeight="1" x14ac:dyDescent="0.3">
      <c r="B718" s="142">
        <f t="shared" si="48"/>
        <v>4540</v>
      </c>
      <c r="C718" s="128"/>
      <c r="D718" s="34">
        <f t="shared" si="49"/>
        <v>4540</v>
      </c>
      <c r="E718" s="144">
        <v>45968</v>
      </c>
      <c r="F718" s="37">
        <v>4540</v>
      </c>
      <c r="G718" s="145">
        <v>45969</v>
      </c>
      <c r="H718" s="76">
        <f t="shared" si="50"/>
        <v>0</v>
      </c>
      <c r="K718" s="134"/>
      <c r="L718" s="36">
        <v>45968</v>
      </c>
      <c r="M718" s="233">
        <v>0</v>
      </c>
      <c r="N718" s="232">
        <f t="shared" si="51"/>
        <v>324</v>
      </c>
      <c r="O718" s="27">
        <v>324</v>
      </c>
      <c r="P718" s="228">
        <f t="shared" si="52"/>
        <v>0</v>
      </c>
      <c r="Q718" s="41"/>
    </row>
    <row r="719" spans="2:17" ht="15" customHeight="1" x14ac:dyDescent="0.3">
      <c r="B719" s="142">
        <f t="shared" si="48"/>
        <v>4540</v>
      </c>
      <c r="C719" s="128"/>
      <c r="D719" s="34">
        <f t="shared" si="49"/>
        <v>4540</v>
      </c>
      <c r="E719" s="144">
        <v>45969</v>
      </c>
      <c r="F719" s="37">
        <v>4540</v>
      </c>
      <c r="G719" s="145">
        <v>45970</v>
      </c>
      <c r="H719" s="76">
        <f t="shared" si="50"/>
        <v>0</v>
      </c>
      <c r="K719" s="134"/>
      <c r="L719" s="36">
        <v>45969</v>
      </c>
      <c r="M719" s="233">
        <v>0</v>
      </c>
      <c r="N719" s="232">
        <f t="shared" si="51"/>
        <v>324</v>
      </c>
      <c r="O719" s="27">
        <v>324</v>
      </c>
      <c r="P719" s="228">
        <f t="shared" si="52"/>
        <v>0</v>
      </c>
      <c r="Q719" s="41"/>
    </row>
    <row r="720" spans="2:17" ht="15" customHeight="1" x14ac:dyDescent="0.3">
      <c r="B720" s="142">
        <f t="shared" si="48"/>
        <v>4540</v>
      </c>
      <c r="C720" s="128"/>
      <c r="D720" s="34">
        <f t="shared" si="49"/>
        <v>4540</v>
      </c>
      <c r="E720" s="144">
        <v>45970</v>
      </c>
      <c r="F720" s="37">
        <v>4540</v>
      </c>
      <c r="G720" s="145">
        <v>45971</v>
      </c>
      <c r="H720" s="76">
        <f t="shared" si="50"/>
        <v>0</v>
      </c>
      <c r="K720" s="134"/>
      <c r="L720" s="36">
        <v>45970</v>
      </c>
      <c r="M720" s="233">
        <v>0</v>
      </c>
      <c r="N720" s="232">
        <f t="shared" si="51"/>
        <v>324</v>
      </c>
      <c r="O720" s="27">
        <v>324</v>
      </c>
      <c r="P720" s="228">
        <f t="shared" si="52"/>
        <v>0</v>
      </c>
      <c r="Q720" s="41"/>
    </row>
    <row r="721" spans="2:17" ht="15" customHeight="1" x14ac:dyDescent="0.3">
      <c r="B721" s="142">
        <f t="shared" si="48"/>
        <v>4540</v>
      </c>
      <c r="C721" s="128"/>
      <c r="D721" s="34">
        <f t="shared" si="49"/>
        <v>4540</v>
      </c>
      <c r="E721" s="144">
        <v>45971</v>
      </c>
      <c r="F721" s="37">
        <v>4540</v>
      </c>
      <c r="G721" s="145">
        <v>45972</v>
      </c>
      <c r="H721" s="76">
        <f t="shared" si="50"/>
        <v>0</v>
      </c>
      <c r="K721" s="134"/>
      <c r="L721" s="36">
        <v>45971</v>
      </c>
      <c r="M721" s="233">
        <v>0</v>
      </c>
      <c r="N721" s="232">
        <f t="shared" si="51"/>
        <v>324</v>
      </c>
      <c r="O721" s="27">
        <v>297</v>
      </c>
      <c r="P721" s="228">
        <f t="shared" si="52"/>
        <v>27</v>
      </c>
      <c r="Q721" s="41"/>
    </row>
    <row r="722" spans="2:17" ht="15" customHeight="1" x14ac:dyDescent="0.3">
      <c r="B722" s="142">
        <f t="shared" si="48"/>
        <v>4540</v>
      </c>
      <c r="C722" s="128"/>
      <c r="D722" s="34">
        <f t="shared" si="49"/>
        <v>4540</v>
      </c>
      <c r="E722" s="144">
        <v>45972</v>
      </c>
      <c r="F722" s="37">
        <v>4540</v>
      </c>
      <c r="G722" s="145">
        <v>45973</v>
      </c>
      <c r="H722" s="76">
        <f t="shared" si="50"/>
        <v>0</v>
      </c>
      <c r="K722" s="134"/>
      <c r="L722" s="36">
        <v>45972</v>
      </c>
      <c r="M722" s="233">
        <v>0</v>
      </c>
      <c r="N722" s="232">
        <f t="shared" si="51"/>
        <v>297</v>
      </c>
      <c r="O722" s="27">
        <v>297</v>
      </c>
      <c r="P722" s="228">
        <f t="shared" si="52"/>
        <v>0</v>
      </c>
      <c r="Q722" s="41"/>
    </row>
    <row r="723" spans="2:17" ht="15" customHeight="1" x14ac:dyDescent="0.3">
      <c r="B723" s="142">
        <f t="shared" si="48"/>
        <v>4540</v>
      </c>
      <c r="C723" s="128"/>
      <c r="D723" s="34">
        <f t="shared" si="49"/>
        <v>4540</v>
      </c>
      <c r="E723" s="144">
        <v>45973</v>
      </c>
      <c r="F723" s="37">
        <v>4540</v>
      </c>
      <c r="G723" s="145">
        <v>45974</v>
      </c>
      <c r="H723" s="76">
        <f t="shared" si="50"/>
        <v>0</v>
      </c>
      <c r="K723" s="134"/>
      <c r="L723" s="36">
        <v>45973</v>
      </c>
      <c r="M723" s="233">
        <v>0</v>
      </c>
      <c r="N723" s="232">
        <f t="shared" si="51"/>
        <v>297</v>
      </c>
      <c r="O723" s="27">
        <v>297</v>
      </c>
      <c r="P723" s="228">
        <f t="shared" si="52"/>
        <v>0</v>
      </c>
      <c r="Q723" s="41"/>
    </row>
    <row r="724" spans="2:17" ht="15" customHeight="1" x14ac:dyDescent="0.3">
      <c r="B724" s="142">
        <f t="shared" si="48"/>
        <v>4540</v>
      </c>
      <c r="C724" s="128"/>
      <c r="D724" s="34">
        <f t="shared" si="49"/>
        <v>4540</v>
      </c>
      <c r="E724" s="144">
        <v>45974</v>
      </c>
      <c r="F724" s="37">
        <v>4540</v>
      </c>
      <c r="G724" s="145">
        <v>45975</v>
      </c>
      <c r="H724" s="76">
        <f t="shared" si="50"/>
        <v>0</v>
      </c>
      <c r="K724" s="134"/>
      <c r="L724" s="36">
        <v>45974</v>
      </c>
      <c r="M724" s="233">
        <v>0</v>
      </c>
      <c r="N724" s="232">
        <f t="shared" si="51"/>
        <v>297</v>
      </c>
      <c r="O724" s="27">
        <v>297</v>
      </c>
      <c r="P724" s="228">
        <f t="shared" si="52"/>
        <v>0</v>
      </c>
      <c r="Q724" s="41"/>
    </row>
    <row r="725" spans="2:17" ht="15" customHeight="1" x14ac:dyDescent="0.3">
      <c r="B725" s="142">
        <f t="shared" si="48"/>
        <v>4540</v>
      </c>
      <c r="C725" s="128"/>
      <c r="D725" s="34">
        <f t="shared" si="49"/>
        <v>4540</v>
      </c>
      <c r="E725" s="144">
        <v>45975</v>
      </c>
      <c r="F725" s="37">
        <v>4540</v>
      </c>
      <c r="G725" s="145">
        <v>45976</v>
      </c>
      <c r="H725" s="76">
        <f t="shared" si="50"/>
        <v>0</v>
      </c>
      <c r="K725" s="134"/>
      <c r="L725" s="36">
        <v>45975</v>
      </c>
      <c r="M725" s="233">
        <v>0</v>
      </c>
      <c r="N725" s="232">
        <f t="shared" si="51"/>
        <v>297</v>
      </c>
      <c r="O725" s="27">
        <v>297</v>
      </c>
      <c r="P725" s="228">
        <f t="shared" si="52"/>
        <v>0</v>
      </c>
      <c r="Q725" s="41"/>
    </row>
    <row r="726" spans="2:17" ht="15" customHeight="1" x14ac:dyDescent="0.3">
      <c r="B726" s="142">
        <f t="shared" si="48"/>
        <v>4540</v>
      </c>
      <c r="C726" s="128"/>
      <c r="D726" s="34">
        <f t="shared" si="49"/>
        <v>4540</v>
      </c>
      <c r="E726" s="144">
        <v>45976</v>
      </c>
      <c r="F726" s="37">
        <v>4540</v>
      </c>
      <c r="G726" s="145">
        <v>45977</v>
      </c>
      <c r="H726" s="76">
        <f t="shared" si="50"/>
        <v>0</v>
      </c>
      <c r="K726" s="134"/>
      <c r="L726" s="36">
        <v>45976</v>
      </c>
      <c r="M726" s="233">
        <v>0</v>
      </c>
      <c r="N726" s="232">
        <f t="shared" si="51"/>
        <v>297</v>
      </c>
      <c r="O726" s="27">
        <v>297</v>
      </c>
      <c r="P726" s="228">
        <f t="shared" si="52"/>
        <v>0</v>
      </c>
      <c r="Q726" s="41"/>
    </row>
    <row r="727" spans="2:17" ht="15" customHeight="1" x14ac:dyDescent="0.3">
      <c r="B727" s="142">
        <f t="shared" si="48"/>
        <v>4540</v>
      </c>
      <c r="C727" s="128"/>
      <c r="D727" s="34">
        <f t="shared" si="49"/>
        <v>4540</v>
      </c>
      <c r="E727" s="144">
        <v>45977</v>
      </c>
      <c r="F727" s="37">
        <v>4540</v>
      </c>
      <c r="G727" s="145">
        <v>45978</v>
      </c>
      <c r="H727" s="76">
        <f t="shared" si="50"/>
        <v>0</v>
      </c>
      <c r="K727" s="134"/>
      <c r="L727" s="36">
        <v>45977</v>
      </c>
      <c r="M727" s="233">
        <v>0</v>
      </c>
      <c r="N727" s="232">
        <f t="shared" si="51"/>
        <v>297</v>
      </c>
      <c r="O727" s="27">
        <v>297</v>
      </c>
      <c r="P727" s="228">
        <f t="shared" si="52"/>
        <v>0</v>
      </c>
      <c r="Q727" s="41"/>
    </row>
    <row r="728" spans="2:17" ht="15" customHeight="1" x14ac:dyDescent="0.3">
      <c r="B728" s="142">
        <f t="shared" si="48"/>
        <v>4540</v>
      </c>
      <c r="C728" s="128"/>
      <c r="D728" s="34">
        <f t="shared" si="49"/>
        <v>4540</v>
      </c>
      <c r="E728" s="144">
        <v>45978</v>
      </c>
      <c r="F728" s="37">
        <v>4540</v>
      </c>
      <c r="G728" s="145">
        <v>45979</v>
      </c>
      <c r="H728" s="76">
        <f t="shared" si="50"/>
        <v>0</v>
      </c>
      <c r="K728" s="134"/>
      <c r="L728" s="36">
        <v>45978</v>
      </c>
      <c r="M728" s="233">
        <v>0</v>
      </c>
      <c r="N728" s="232">
        <f t="shared" si="51"/>
        <v>297</v>
      </c>
      <c r="O728" s="27">
        <v>288</v>
      </c>
      <c r="P728" s="228">
        <f t="shared" si="52"/>
        <v>9</v>
      </c>
      <c r="Q728" s="41"/>
    </row>
    <row r="729" spans="2:17" ht="15" customHeight="1" x14ac:dyDescent="0.3">
      <c r="B729" s="142">
        <f t="shared" si="48"/>
        <v>4540</v>
      </c>
      <c r="C729" s="128"/>
      <c r="D729" s="34">
        <f t="shared" si="49"/>
        <v>4540</v>
      </c>
      <c r="E729" s="144">
        <v>45979</v>
      </c>
      <c r="F729" s="37">
        <v>4540</v>
      </c>
      <c r="G729" s="145">
        <v>45980</v>
      </c>
      <c r="H729" s="76">
        <f t="shared" si="50"/>
        <v>0</v>
      </c>
      <c r="K729" s="134"/>
      <c r="L729" s="36">
        <v>45979</v>
      </c>
      <c r="M729" s="233">
        <v>0</v>
      </c>
      <c r="N729" s="232">
        <f t="shared" si="51"/>
        <v>288</v>
      </c>
      <c r="O729" s="27">
        <v>279</v>
      </c>
      <c r="P729" s="228">
        <f t="shared" si="52"/>
        <v>9</v>
      </c>
      <c r="Q729" s="41"/>
    </row>
    <row r="730" spans="2:17" ht="15" customHeight="1" x14ac:dyDescent="0.3">
      <c r="B730" s="142">
        <f t="shared" ref="B730:B793" si="53">F730</f>
        <v>4540</v>
      </c>
      <c r="C730" s="128"/>
      <c r="D730" s="34">
        <f t="shared" ref="D730:D793" si="54">F729</f>
        <v>4540</v>
      </c>
      <c r="E730" s="144">
        <v>45980</v>
      </c>
      <c r="F730" s="37">
        <v>4540</v>
      </c>
      <c r="G730" s="145">
        <v>45981</v>
      </c>
      <c r="H730" s="76">
        <f t="shared" ref="H730:H793" si="55">F730-D730</f>
        <v>0</v>
      </c>
      <c r="K730" s="134"/>
      <c r="L730" s="36">
        <v>45980</v>
      </c>
      <c r="M730" s="233">
        <v>0</v>
      </c>
      <c r="N730" s="232">
        <f t="shared" ref="N730:N793" si="56">(O729)</f>
        <v>279</v>
      </c>
      <c r="O730" s="27">
        <v>279</v>
      </c>
      <c r="P730" s="228">
        <f t="shared" ref="P730:P793" si="57">M730+N730-O730</f>
        <v>0</v>
      </c>
      <c r="Q730" s="41"/>
    </row>
    <row r="731" spans="2:17" ht="15" customHeight="1" x14ac:dyDescent="0.3">
      <c r="B731" s="142">
        <f t="shared" si="53"/>
        <v>4540</v>
      </c>
      <c r="C731" s="128"/>
      <c r="D731" s="34">
        <f t="shared" si="54"/>
        <v>4540</v>
      </c>
      <c r="E731" s="144">
        <v>45981</v>
      </c>
      <c r="F731" s="37">
        <v>4540</v>
      </c>
      <c r="G731" s="145">
        <v>45982</v>
      </c>
      <c r="H731" s="76">
        <f t="shared" si="55"/>
        <v>0</v>
      </c>
      <c r="K731" s="134"/>
      <c r="L731" s="36">
        <v>45981</v>
      </c>
      <c r="M731" s="233">
        <v>0</v>
      </c>
      <c r="N731" s="232">
        <f t="shared" si="56"/>
        <v>279</v>
      </c>
      <c r="O731" s="27">
        <v>279</v>
      </c>
      <c r="P731" s="228">
        <f t="shared" si="57"/>
        <v>0</v>
      </c>
      <c r="Q731" s="41"/>
    </row>
    <row r="732" spans="2:17" ht="15" customHeight="1" x14ac:dyDescent="0.3">
      <c r="B732" s="142">
        <f t="shared" si="53"/>
        <v>4540</v>
      </c>
      <c r="C732" s="128"/>
      <c r="D732" s="34">
        <f t="shared" si="54"/>
        <v>4540</v>
      </c>
      <c r="E732" s="144">
        <v>45982</v>
      </c>
      <c r="F732" s="37">
        <v>4540</v>
      </c>
      <c r="G732" s="145">
        <v>45983</v>
      </c>
      <c r="H732" s="76">
        <f t="shared" si="55"/>
        <v>0</v>
      </c>
      <c r="K732" s="134"/>
      <c r="L732" s="36">
        <v>45982</v>
      </c>
      <c r="M732" s="233">
        <v>0</v>
      </c>
      <c r="N732" s="232">
        <f t="shared" si="56"/>
        <v>279</v>
      </c>
      <c r="O732" s="27">
        <v>234</v>
      </c>
      <c r="P732" s="228">
        <f t="shared" si="57"/>
        <v>45</v>
      </c>
      <c r="Q732" s="41"/>
    </row>
    <row r="733" spans="2:17" ht="15" customHeight="1" x14ac:dyDescent="0.3">
      <c r="B733" s="142">
        <f t="shared" si="53"/>
        <v>4540</v>
      </c>
      <c r="C733" s="128"/>
      <c r="D733" s="34">
        <f t="shared" si="54"/>
        <v>4540</v>
      </c>
      <c r="E733" s="144">
        <v>45983</v>
      </c>
      <c r="F733" s="37">
        <v>4540</v>
      </c>
      <c r="G733" s="145">
        <v>45984</v>
      </c>
      <c r="H733" s="76">
        <f t="shared" si="55"/>
        <v>0</v>
      </c>
      <c r="K733" s="134"/>
      <c r="L733" s="36">
        <v>45983</v>
      </c>
      <c r="M733" s="233">
        <v>0</v>
      </c>
      <c r="N733" s="232">
        <f t="shared" si="56"/>
        <v>234</v>
      </c>
      <c r="O733" s="27">
        <v>225</v>
      </c>
      <c r="P733" s="228">
        <f t="shared" si="57"/>
        <v>9</v>
      </c>
      <c r="Q733" s="41"/>
    </row>
    <row r="734" spans="2:17" ht="15" customHeight="1" x14ac:dyDescent="0.3">
      <c r="B734" s="142">
        <f t="shared" si="53"/>
        <v>4540</v>
      </c>
      <c r="C734" s="128"/>
      <c r="D734" s="34">
        <f t="shared" si="54"/>
        <v>4540</v>
      </c>
      <c r="E734" s="144">
        <v>45984</v>
      </c>
      <c r="F734" s="37">
        <v>4540</v>
      </c>
      <c r="G734" s="145">
        <v>45985</v>
      </c>
      <c r="H734" s="76">
        <f t="shared" si="55"/>
        <v>0</v>
      </c>
      <c r="K734" s="134"/>
      <c r="L734" s="36">
        <v>45984</v>
      </c>
      <c r="M734" s="233">
        <v>0</v>
      </c>
      <c r="N734" s="232">
        <f t="shared" si="56"/>
        <v>225</v>
      </c>
      <c r="O734" s="27">
        <v>225</v>
      </c>
      <c r="P734" s="228">
        <f t="shared" si="57"/>
        <v>0</v>
      </c>
      <c r="Q734" s="41"/>
    </row>
    <row r="735" spans="2:17" ht="15" customHeight="1" x14ac:dyDescent="0.3">
      <c r="B735" s="142">
        <f t="shared" si="53"/>
        <v>4540</v>
      </c>
      <c r="C735" s="128"/>
      <c r="D735" s="34">
        <f t="shared" si="54"/>
        <v>4540</v>
      </c>
      <c r="E735" s="144">
        <v>45985</v>
      </c>
      <c r="F735" s="37">
        <v>4540</v>
      </c>
      <c r="G735" s="145">
        <v>45986</v>
      </c>
      <c r="H735" s="76">
        <f t="shared" si="55"/>
        <v>0</v>
      </c>
      <c r="K735" s="134"/>
      <c r="L735" s="36">
        <v>45985</v>
      </c>
      <c r="M735" s="233">
        <v>0</v>
      </c>
      <c r="N735" s="232">
        <f t="shared" si="56"/>
        <v>225</v>
      </c>
      <c r="O735" s="27">
        <v>215</v>
      </c>
      <c r="P735" s="228">
        <f t="shared" si="57"/>
        <v>10</v>
      </c>
      <c r="Q735" s="41"/>
    </row>
    <row r="736" spans="2:17" ht="15" customHeight="1" x14ac:dyDescent="0.3">
      <c r="B736" s="142">
        <f t="shared" si="53"/>
        <v>4540</v>
      </c>
      <c r="C736" s="128"/>
      <c r="D736" s="34">
        <f t="shared" si="54"/>
        <v>4540</v>
      </c>
      <c r="E736" s="144">
        <v>45986</v>
      </c>
      <c r="F736" s="37">
        <v>4540</v>
      </c>
      <c r="G736" s="145">
        <v>45987</v>
      </c>
      <c r="H736" s="76">
        <f t="shared" si="55"/>
        <v>0</v>
      </c>
      <c r="K736" s="134"/>
      <c r="L736" s="36">
        <v>45986</v>
      </c>
      <c r="M736" s="233">
        <v>0</v>
      </c>
      <c r="N736" s="232">
        <f t="shared" si="56"/>
        <v>215</v>
      </c>
      <c r="O736" s="27">
        <v>215</v>
      </c>
      <c r="P736" s="228">
        <f t="shared" si="57"/>
        <v>0</v>
      </c>
      <c r="Q736" s="41"/>
    </row>
    <row r="737" spans="2:17" ht="15" customHeight="1" x14ac:dyDescent="0.3">
      <c r="B737" s="142">
        <f t="shared" si="53"/>
        <v>4540</v>
      </c>
      <c r="C737" s="128"/>
      <c r="D737" s="34">
        <f t="shared" si="54"/>
        <v>4540</v>
      </c>
      <c r="E737" s="144">
        <v>45987</v>
      </c>
      <c r="F737" s="37">
        <v>4540</v>
      </c>
      <c r="G737" s="145">
        <v>45988</v>
      </c>
      <c r="H737" s="76">
        <f t="shared" si="55"/>
        <v>0</v>
      </c>
      <c r="K737" s="134"/>
      <c r="L737" s="36">
        <v>45987</v>
      </c>
      <c r="M737" s="233">
        <v>0</v>
      </c>
      <c r="N737" s="232">
        <f t="shared" si="56"/>
        <v>215</v>
      </c>
      <c r="O737" s="27">
        <v>215</v>
      </c>
      <c r="P737" s="228">
        <f t="shared" si="57"/>
        <v>0</v>
      </c>
      <c r="Q737" s="41"/>
    </row>
    <row r="738" spans="2:17" ht="15" customHeight="1" x14ac:dyDescent="0.3">
      <c r="B738" s="142">
        <f t="shared" si="53"/>
        <v>4540</v>
      </c>
      <c r="C738" s="128"/>
      <c r="D738" s="34">
        <f t="shared" si="54"/>
        <v>4540</v>
      </c>
      <c r="E738" s="144">
        <v>45988</v>
      </c>
      <c r="F738" s="37">
        <v>4540</v>
      </c>
      <c r="G738" s="145">
        <v>45989</v>
      </c>
      <c r="H738" s="76">
        <f t="shared" si="55"/>
        <v>0</v>
      </c>
      <c r="K738" s="134"/>
      <c r="L738" s="36">
        <v>45988</v>
      </c>
      <c r="M738" s="233">
        <v>0</v>
      </c>
      <c r="N738" s="232">
        <f t="shared" si="56"/>
        <v>215</v>
      </c>
      <c r="O738" s="27">
        <v>215</v>
      </c>
      <c r="P738" s="228">
        <f t="shared" si="57"/>
        <v>0</v>
      </c>
      <c r="Q738" s="41"/>
    </row>
    <row r="739" spans="2:17" ht="15" customHeight="1" x14ac:dyDescent="0.3">
      <c r="B739" s="142">
        <f t="shared" si="53"/>
        <v>4540</v>
      </c>
      <c r="C739" s="128"/>
      <c r="D739" s="34">
        <f t="shared" si="54"/>
        <v>4540</v>
      </c>
      <c r="E739" s="144">
        <v>45989</v>
      </c>
      <c r="F739" s="37">
        <v>4540</v>
      </c>
      <c r="G739" s="145">
        <v>45990</v>
      </c>
      <c r="H739" s="76">
        <f t="shared" si="55"/>
        <v>0</v>
      </c>
      <c r="K739" s="134"/>
      <c r="L739" s="36">
        <v>45989</v>
      </c>
      <c r="M739" s="233">
        <v>0</v>
      </c>
      <c r="N739" s="232">
        <f t="shared" si="56"/>
        <v>215</v>
      </c>
      <c r="O739" s="27">
        <v>215</v>
      </c>
      <c r="P739" s="228">
        <f t="shared" si="57"/>
        <v>0</v>
      </c>
      <c r="Q739" s="41"/>
    </row>
    <row r="740" spans="2:17" ht="15" customHeight="1" x14ac:dyDescent="0.3">
      <c r="B740" s="142">
        <f t="shared" si="53"/>
        <v>4540</v>
      </c>
      <c r="C740" s="128"/>
      <c r="D740" s="34">
        <f t="shared" si="54"/>
        <v>4540</v>
      </c>
      <c r="E740" s="144">
        <v>45990</v>
      </c>
      <c r="F740" s="37">
        <v>4540</v>
      </c>
      <c r="G740" s="145">
        <v>45991</v>
      </c>
      <c r="H740" s="76">
        <f t="shared" si="55"/>
        <v>0</v>
      </c>
      <c r="K740" s="134"/>
      <c r="L740" s="36">
        <v>45990</v>
      </c>
      <c r="M740" s="233">
        <v>0</v>
      </c>
      <c r="N740" s="232">
        <f t="shared" si="56"/>
        <v>215</v>
      </c>
      <c r="O740" s="27">
        <v>215</v>
      </c>
      <c r="P740" s="228">
        <f t="shared" si="57"/>
        <v>0</v>
      </c>
      <c r="Q740" s="41"/>
    </row>
    <row r="741" spans="2:17" ht="15" customHeight="1" x14ac:dyDescent="0.3">
      <c r="B741" s="142">
        <f t="shared" si="53"/>
        <v>4540</v>
      </c>
      <c r="C741" s="128"/>
      <c r="D741" s="34">
        <f t="shared" si="54"/>
        <v>4540</v>
      </c>
      <c r="E741" s="144">
        <v>45991</v>
      </c>
      <c r="F741" s="37">
        <v>4540</v>
      </c>
      <c r="G741" s="145">
        <v>45992</v>
      </c>
      <c r="H741" s="76">
        <f t="shared" si="55"/>
        <v>0</v>
      </c>
      <c r="K741" s="134"/>
      <c r="L741" s="36">
        <v>45991</v>
      </c>
      <c r="M741" s="233">
        <v>185</v>
      </c>
      <c r="N741" s="232">
        <f t="shared" si="56"/>
        <v>215</v>
      </c>
      <c r="O741" s="27">
        <v>400</v>
      </c>
      <c r="P741" s="228">
        <f t="shared" si="57"/>
        <v>0</v>
      </c>
      <c r="Q741" s="41"/>
    </row>
    <row r="742" spans="2:17" ht="15" customHeight="1" x14ac:dyDescent="0.3">
      <c r="B742" s="142">
        <f t="shared" si="53"/>
        <v>4540</v>
      </c>
      <c r="C742" s="128"/>
      <c r="D742" s="34">
        <f t="shared" si="54"/>
        <v>4540</v>
      </c>
      <c r="E742" s="144">
        <v>45992</v>
      </c>
      <c r="F742" s="37">
        <v>4540</v>
      </c>
      <c r="G742" s="145">
        <v>45993</v>
      </c>
      <c r="H742" s="76">
        <f t="shared" si="55"/>
        <v>0</v>
      </c>
      <c r="K742" s="134"/>
      <c r="L742" s="36">
        <v>45992</v>
      </c>
      <c r="M742" s="233">
        <v>0</v>
      </c>
      <c r="N742" s="232">
        <f t="shared" si="56"/>
        <v>400</v>
      </c>
      <c r="O742" s="27">
        <v>400</v>
      </c>
      <c r="P742" s="228">
        <f t="shared" si="57"/>
        <v>0</v>
      </c>
      <c r="Q742" s="41"/>
    </row>
    <row r="743" spans="2:17" ht="15" customHeight="1" x14ac:dyDescent="0.3">
      <c r="B743" s="142">
        <f t="shared" si="53"/>
        <v>4540</v>
      </c>
      <c r="C743" s="128"/>
      <c r="D743" s="34">
        <f t="shared" si="54"/>
        <v>4540</v>
      </c>
      <c r="E743" s="144">
        <v>45993</v>
      </c>
      <c r="F743" s="37">
        <v>4540</v>
      </c>
      <c r="G743" s="145">
        <v>45994</v>
      </c>
      <c r="H743" s="76">
        <f t="shared" si="55"/>
        <v>0</v>
      </c>
      <c r="K743" s="134"/>
      <c r="L743" s="36">
        <v>45993</v>
      </c>
      <c r="M743" s="233">
        <v>0</v>
      </c>
      <c r="N743" s="232">
        <f t="shared" si="56"/>
        <v>400</v>
      </c>
      <c r="O743" s="27">
        <v>400</v>
      </c>
      <c r="P743" s="228">
        <f t="shared" si="57"/>
        <v>0</v>
      </c>
      <c r="Q743" s="41"/>
    </row>
    <row r="744" spans="2:17" ht="15" customHeight="1" x14ac:dyDescent="0.3">
      <c r="B744" s="142">
        <f t="shared" si="53"/>
        <v>4540</v>
      </c>
      <c r="C744" s="128"/>
      <c r="D744" s="34">
        <f t="shared" si="54"/>
        <v>4540</v>
      </c>
      <c r="E744" s="144">
        <v>45994</v>
      </c>
      <c r="F744" s="37">
        <v>4540</v>
      </c>
      <c r="G744" s="145">
        <v>45995</v>
      </c>
      <c r="H744" s="76">
        <f t="shared" si="55"/>
        <v>0</v>
      </c>
      <c r="K744" s="134"/>
      <c r="L744" s="36">
        <v>45994</v>
      </c>
      <c r="M744" s="233">
        <v>0</v>
      </c>
      <c r="N744" s="232">
        <f t="shared" si="56"/>
        <v>400</v>
      </c>
      <c r="O744" s="27">
        <v>400</v>
      </c>
      <c r="P744" s="228">
        <f t="shared" si="57"/>
        <v>0</v>
      </c>
      <c r="Q744" s="41"/>
    </row>
    <row r="745" spans="2:17" ht="15" customHeight="1" x14ac:dyDescent="0.3">
      <c r="B745" s="142">
        <f t="shared" si="53"/>
        <v>4540</v>
      </c>
      <c r="C745" s="128"/>
      <c r="D745" s="34">
        <f t="shared" si="54"/>
        <v>4540</v>
      </c>
      <c r="E745" s="144">
        <v>45995</v>
      </c>
      <c r="F745" s="37">
        <v>4540</v>
      </c>
      <c r="G745" s="145">
        <v>45996</v>
      </c>
      <c r="H745" s="76">
        <f t="shared" si="55"/>
        <v>0</v>
      </c>
      <c r="K745" s="134"/>
      <c r="L745" s="36">
        <v>45995</v>
      </c>
      <c r="M745" s="233">
        <v>0</v>
      </c>
      <c r="N745" s="232">
        <f t="shared" si="56"/>
        <v>400</v>
      </c>
      <c r="O745" s="27">
        <v>400</v>
      </c>
      <c r="P745" s="228">
        <f t="shared" si="57"/>
        <v>0</v>
      </c>
      <c r="Q745" s="41"/>
    </row>
    <row r="746" spans="2:17" ht="15" customHeight="1" x14ac:dyDescent="0.3">
      <c r="B746" s="142">
        <f t="shared" si="53"/>
        <v>4540</v>
      </c>
      <c r="C746" s="128"/>
      <c r="D746" s="34">
        <f t="shared" si="54"/>
        <v>4540</v>
      </c>
      <c r="E746" s="144">
        <v>45996</v>
      </c>
      <c r="F746" s="37">
        <v>4540</v>
      </c>
      <c r="G746" s="145">
        <v>45997</v>
      </c>
      <c r="H746" s="76">
        <f t="shared" si="55"/>
        <v>0</v>
      </c>
      <c r="K746" s="134"/>
      <c r="L746" s="36">
        <v>45996</v>
      </c>
      <c r="M746" s="233">
        <v>0</v>
      </c>
      <c r="N746" s="232">
        <f t="shared" si="56"/>
        <v>400</v>
      </c>
      <c r="O746" s="27">
        <v>400</v>
      </c>
      <c r="P746" s="228">
        <f t="shared" si="57"/>
        <v>0</v>
      </c>
      <c r="Q746" s="41"/>
    </row>
    <row r="747" spans="2:17" ht="15" customHeight="1" x14ac:dyDescent="0.3">
      <c r="B747" s="142">
        <f t="shared" si="53"/>
        <v>4540</v>
      </c>
      <c r="C747" s="128"/>
      <c r="D747" s="34">
        <f t="shared" si="54"/>
        <v>4540</v>
      </c>
      <c r="E747" s="144">
        <v>45997</v>
      </c>
      <c r="F747" s="37">
        <v>4540</v>
      </c>
      <c r="G747" s="145">
        <v>45998</v>
      </c>
      <c r="H747" s="76">
        <f t="shared" si="55"/>
        <v>0</v>
      </c>
      <c r="K747" s="134"/>
      <c r="L747" s="36">
        <v>45997</v>
      </c>
      <c r="M747" s="233">
        <v>0</v>
      </c>
      <c r="N747" s="232">
        <f t="shared" si="56"/>
        <v>400</v>
      </c>
      <c r="O747" s="27">
        <v>400</v>
      </c>
      <c r="P747" s="228">
        <f t="shared" si="57"/>
        <v>0</v>
      </c>
      <c r="Q747" s="41"/>
    </row>
    <row r="748" spans="2:17" ht="15" customHeight="1" x14ac:dyDescent="0.3">
      <c r="B748" s="142">
        <f t="shared" si="53"/>
        <v>4540</v>
      </c>
      <c r="C748" s="128"/>
      <c r="D748" s="34">
        <f t="shared" si="54"/>
        <v>4540</v>
      </c>
      <c r="E748" s="144">
        <v>45998</v>
      </c>
      <c r="F748" s="37">
        <v>4540</v>
      </c>
      <c r="G748" s="145">
        <v>45999</v>
      </c>
      <c r="H748" s="76">
        <f t="shared" si="55"/>
        <v>0</v>
      </c>
      <c r="K748" s="134"/>
      <c r="L748" s="36">
        <v>45998</v>
      </c>
      <c r="M748" s="233">
        <v>0</v>
      </c>
      <c r="N748" s="232">
        <f t="shared" si="56"/>
        <v>400</v>
      </c>
      <c r="O748" s="27">
        <v>396</v>
      </c>
      <c r="P748" s="228">
        <f t="shared" si="57"/>
        <v>4</v>
      </c>
      <c r="Q748" s="41"/>
    </row>
    <row r="749" spans="2:17" ht="15" customHeight="1" x14ac:dyDescent="0.3">
      <c r="B749" s="142">
        <f t="shared" si="53"/>
        <v>4540</v>
      </c>
      <c r="C749" s="128"/>
      <c r="D749" s="34">
        <f t="shared" si="54"/>
        <v>4540</v>
      </c>
      <c r="E749" s="144">
        <v>45999</v>
      </c>
      <c r="F749" s="37">
        <v>4540</v>
      </c>
      <c r="G749" s="145">
        <v>46000</v>
      </c>
      <c r="H749" s="76">
        <f t="shared" si="55"/>
        <v>0</v>
      </c>
      <c r="K749" s="134"/>
      <c r="L749" s="36">
        <v>45999</v>
      </c>
      <c r="M749" s="233">
        <v>0</v>
      </c>
      <c r="N749" s="232">
        <f t="shared" si="56"/>
        <v>396</v>
      </c>
      <c r="O749" s="27">
        <v>396</v>
      </c>
      <c r="P749" s="228">
        <f t="shared" si="57"/>
        <v>0</v>
      </c>
      <c r="Q749" s="41"/>
    </row>
    <row r="750" spans="2:17" ht="15" customHeight="1" x14ac:dyDescent="0.3">
      <c r="B750" s="142">
        <f t="shared" si="53"/>
        <v>4540</v>
      </c>
      <c r="C750" s="128"/>
      <c r="D750" s="34">
        <f t="shared" si="54"/>
        <v>4540</v>
      </c>
      <c r="E750" s="144">
        <v>46000</v>
      </c>
      <c r="F750" s="37">
        <v>4540</v>
      </c>
      <c r="G750" s="145">
        <v>46001</v>
      </c>
      <c r="H750" s="76">
        <f t="shared" si="55"/>
        <v>0</v>
      </c>
      <c r="K750" s="134"/>
      <c r="L750" s="36">
        <v>46000</v>
      </c>
      <c r="M750" s="233">
        <v>0</v>
      </c>
      <c r="N750" s="232">
        <f t="shared" si="56"/>
        <v>396</v>
      </c>
      <c r="O750" s="27">
        <v>360</v>
      </c>
      <c r="P750" s="228">
        <f t="shared" si="57"/>
        <v>36</v>
      </c>
      <c r="Q750" s="41"/>
    </row>
    <row r="751" spans="2:17" ht="15" customHeight="1" x14ac:dyDescent="0.3">
      <c r="B751" s="142">
        <f t="shared" si="53"/>
        <v>4540</v>
      </c>
      <c r="C751" s="128"/>
      <c r="D751" s="34">
        <f t="shared" si="54"/>
        <v>4540</v>
      </c>
      <c r="E751" s="144">
        <v>46001</v>
      </c>
      <c r="F751" s="37">
        <v>4540</v>
      </c>
      <c r="G751" s="145">
        <v>46002</v>
      </c>
      <c r="H751" s="76">
        <f t="shared" si="55"/>
        <v>0</v>
      </c>
      <c r="K751" s="134"/>
      <c r="L751" s="36">
        <v>46001</v>
      </c>
      <c r="M751" s="233">
        <v>0</v>
      </c>
      <c r="N751" s="232">
        <f t="shared" si="56"/>
        <v>360</v>
      </c>
      <c r="O751" s="27">
        <v>360</v>
      </c>
      <c r="P751" s="228">
        <f t="shared" si="57"/>
        <v>0</v>
      </c>
      <c r="Q751" s="41"/>
    </row>
    <row r="752" spans="2:17" ht="15" customHeight="1" x14ac:dyDescent="0.3">
      <c r="B752" s="142">
        <f t="shared" si="53"/>
        <v>4540</v>
      </c>
      <c r="C752" s="128"/>
      <c r="D752" s="34">
        <f t="shared" si="54"/>
        <v>4540</v>
      </c>
      <c r="E752" s="144">
        <v>46002</v>
      </c>
      <c r="F752" s="37">
        <v>4540</v>
      </c>
      <c r="G752" s="145">
        <v>46003</v>
      </c>
      <c r="H752" s="76">
        <f t="shared" si="55"/>
        <v>0</v>
      </c>
      <c r="K752" s="134"/>
      <c r="L752" s="36">
        <v>46002</v>
      </c>
      <c r="M752" s="233">
        <v>0</v>
      </c>
      <c r="N752" s="232">
        <f t="shared" si="56"/>
        <v>360</v>
      </c>
      <c r="O752" s="27">
        <v>360</v>
      </c>
      <c r="P752" s="228">
        <f t="shared" si="57"/>
        <v>0</v>
      </c>
      <c r="Q752" s="41"/>
    </row>
    <row r="753" spans="2:17" ht="15" customHeight="1" x14ac:dyDescent="0.3">
      <c r="B753" s="142">
        <f t="shared" si="53"/>
        <v>4540</v>
      </c>
      <c r="C753" s="128"/>
      <c r="D753" s="34">
        <f t="shared" si="54"/>
        <v>4540</v>
      </c>
      <c r="E753" s="144">
        <v>46003</v>
      </c>
      <c r="F753" s="37">
        <v>4540</v>
      </c>
      <c r="G753" s="145">
        <v>46004</v>
      </c>
      <c r="H753" s="76">
        <f t="shared" si="55"/>
        <v>0</v>
      </c>
      <c r="K753" s="134"/>
      <c r="L753" s="36">
        <v>46003</v>
      </c>
      <c r="M753" s="233">
        <v>0</v>
      </c>
      <c r="N753" s="232">
        <f t="shared" si="56"/>
        <v>360</v>
      </c>
      <c r="O753" s="27">
        <v>350</v>
      </c>
      <c r="P753" s="228">
        <f t="shared" si="57"/>
        <v>10</v>
      </c>
      <c r="Q753" s="41"/>
    </row>
    <row r="754" spans="2:17" ht="15" customHeight="1" x14ac:dyDescent="0.3">
      <c r="B754" s="142">
        <f t="shared" si="53"/>
        <v>4540</v>
      </c>
      <c r="C754" s="128"/>
      <c r="D754" s="34">
        <f t="shared" si="54"/>
        <v>4540</v>
      </c>
      <c r="E754" s="144">
        <v>46004</v>
      </c>
      <c r="F754" s="37">
        <v>4540</v>
      </c>
      <c r="G754" s="145">
        <v>46005</v>
      </c>
      <c r="H754" s="76">
        <f t="shared" si="55"/>
        <v>0</v>
      </c>
      <c r="K754" s="134"/>
      <c r="L754" s="36">
        <v>46004</v>
      </c>
      <c r="M754" s="233">
        <v>0</v>
      </c>
      <c r="N754" s="232">
        <f t="shared" si="56"/>
        <v>350</v>
      </c>
      <c r="O754" s="27">
        <v>350</v>
      </c>
      <c r="P754" s="228">
        <f t="shared" si="57"/>
        <v>0</v>
      </c>
      <c r="Q754" s="41"/>
    </row>
    <row r="755" spans="2:17" ht="15" customHeight="1" x14ac:dyDescent="0.3">
      <c r="B755" s="142">
        <f t="shared" si="53"/>
        <v>4540</v>
      </c>
      <c r="C755" s="128"/>
      <c r="D755" s="34">
        <f t="shared" si="54"/>
        <v>4540</v>
      </c>
      <c r="E755" s="144">
        <v>46005</v>
      </c>
      <c r="F755" s="37">
        <v>4540</v>
      </c>
      <c r="G755" s="145">
        <v>46006</v>
      </c>
      <c r="H755" s="76">
        <f t="shared" si="55"/>
        <v>0</v>
      </c>
      <c r="K755" s="134"/>
      <c r="L755" s="36">
        <v>46005</v>
      </c>
      <c r="M755" s="233">
        <v>0</v>
      </c>
      <c r="N755" s="232">
        <f t="shared" si="56"/>
        <v>350</v>
      </c>
      <c r="O755" s="27">
        <v>350</v>
      </c>
      <c r="P755" s="228">
        <f t="shared" si="57"/>
        <v>0</v>
      </c>
      <c r="Q755" s="41"/>
    </row>
    <row r="756" spans="2:17" ht="15" customHeight="1" x14ac:dyDescent="0.3">
      <c r="B756" s="142">
        <f t="shared" si="53"/>
        <v>4540</v>
      </c>
      <c r="C756" s="128"/>
      <c r="D756" s="34">
        <f t="shared" si="54"/>
        <v>4540</v>
      </c>
      <c r="E756" s="144">
        <v>46006</v>
      </c>
      <c r="F756" s="37">
        <v>4540</v>
      </c>
      <c r="G756" s="145">
        <v>46007</v>
      </c>
      <c r="H756" s="76">
        <f t="shared" si="55"/>
        <v>0</v>
      </c>
      <c r="K756" s="134"/>
      <c r="L756" s="36">
        <v>46006</v>
      </c>
      <c r="M756" s="233">
        <v>0</v>
      </c>
      <c r="N756" s="232">
        <f t="shared" si="56"/>
        <v>350</v>
      </c>
      <c r="O756" s="27">
        <v>315</v>
      </c>
      <c r="P756" s="228">
        <f t="shared" si="57"/>
        <v>35</v>
      </c>
      <c r="Q756" s="41"/>
    </row>
    <row r="757" spans="2:17" ht="15" customHeight="1" x14ac:dyDescent="0.3">
      <c r="B757" s="142">
        <f t="shared" si="53"/>
        <v>4540</v>
      </c>
      <c r="C757" s="128"/>
      <c r="D757" s="34">
        <f t="shared" si="54"/>
        <v>4540</v>
      </c>
      <c r="E757" s="144">
        <v>46007</v>
      </c>
      <c r="F757" s="37">
        <v>4540</v>
      </c>
      <c r="G757" s="145">
        <v>46008</v>
      </c>
      <c r="H757" s="76">
        <f t="shared" si="55"/>
        <v>0</v>
      </c>
      <c r="K757" s="134"/>
      <c r="L757" s="36">
        <v>46007</v>
      </c>
      <c r="M757" s="233">
        <v>120</v>
      </c>
      <c r="N757" s="232">
        <f t="shared" si="56"/>
        <v>315</v>
      </c>
      <c r="O757" s="27">
        <v>410</v>
      </c>
      <c r="P757" s="228">
        <f t="shared" si="57"/>
        <v>25</v>
      </c>
      <c r="Q757" s="41"/>
    </row>
    <row r="758" spans="2:17" ht="15" customHeight="1" x14ac:dyDescent="0.3">
      <c r="B758" s="142">
        <f t="shared" si="53"/>
        <v>4541</v>
      </c>
      <c r="C758" s="128"/>
      <c r="D758" s="34">
        <f t="shared" si="54"/>
        <v>4540</v>
      </c>
      <c r="E758" s="144">
        <v>46008</v>
      </c>
      <c r="F758" s="37">
        <v>4541</v>
      </c>
      <c r="G758" s="145">
        <v>46009</v>
      </c>
      <c r="H758" s="76">
        <f t="shared" si="55"/>
        <v>1</v>
      </c>
      <c r="K758" s="134"/>
      <c r="L758" s="36">
        <v>46008</v>
      </c>
      <c r="M758" s="233">
        <v>0</v>
      </c>
      <c r="N758" s="232">
        <f t="shared" si="56"/>
        <v>410</v>
      </c>
      <c r="O758" s="27">
        <v>387</v>
      </c>
      <c r="P758" s="228">
        <f t="shared" si="57"/>
        <v>23</v>
      </c>
      <c r="Q758" s="41"/>
    </row>
    <row r="759" spans="2:17" ht="15" customHeight="1" x14ac:dyDescent="0.3">
      <c r="B759" s="142">
        <f t="shared" si="53"/>
        <v>4541</v>
      </c>
      <c r="C759" s="128"/>
      <c r="D759" s="34">
        <f t="shared" si="54"/>
        <v>4541</v>
      </c>
      <c r="E759" s="144">
        <v>46009</v>
      </c>
      <c r="F759" s="37">
        <v>4541</v>
      </c>
      <c r="G759" s="145">
        <v>46010</v>
      </c>
      <c r="H759" s="76">
        <f t="shared" si="55"/>
        <v>0</v>
      </c>
      <c r="K759" s="134"/>
      <c r="L759" s="36">
        <v>46009</v>
      </c>
      <c r="M759" s="233">
        <v>0</v>
      </c>
      <c r="N759" s="232">
        <f t="shared" si="56"/>
        <v>387</v>
      </c>
      <c r="O759" s="27">
        <v>387</v>
      </c>
      <c r="P759" s="228">
        <f t="shared" si="57"/>
        <v>0</v>
      </c>
      <c r="Q759" s="41"/>
    </row>
    <row r="760" spans="2:17" ht="15" customHeight="1" x14ac:dyDescent="0.3">
      <c r="B760" s="142">
        <f t="shared" si="53"/>
        <v>4541</v>
      </c>
      <c r="C760" s="128"/>
      <c r="D760" s="34">
        <f t="shared" si="54"/>
        <v>4541</v>
      </c>
      <c r="E760" s="144">
        <v>46010</v>
      </c>
      <c r="F760" s="37">
        <v>4541</v>
      </c>
      <c r="G760" s="145">
        <v>46011</v>
      </c>
      <c r="H760" s="76">
        <f t="shared" si="55"/>
        <v>0</v>
      </c>
      <c r="K760" s="134"/>
      <c r="L760" s="36">
        <v>46010</v>
      </c>
      <c r="M760" s="233">
        <v>0</v>
      </c>
      <c r="N760" s="232">
        <f t="shared" si="56"/>
        <v>387</v>
      </c>
      <c r="O760" s="27">
        <v>387</v>
      </c>
      <c r="P760" s="228">
        <f t="shared" si="57"/>
        <v>0</v>
      </c>
      <c r="Q760" s="41"/>
    </row>
    <row r="761" spans="2:17" ht="15" customHeight="1" x14ac:dyDescent="0.3">
      <c r="B761" s="142">
        <f t="shared" si="53"/>
        <v>4541</v>
      </c>
      <c r="C761" s="128"/>
      <c r="D761" s="34">
        <f t="shared" si="54"/>
        <v>4541</v>
      </c>
      <c r="E761" s="144">
        <v>46011</v>
      </c>
      <c r="F761" s="37">
        <v>4541</v>
      </c>
      <c r="G761" s="145">
        <v>46012</v>
      </c>
      <c r="H761" s="76">
        <f t="shared" si="55"/>
        <v>0</v>
      </c>
      <c r="K761" s="134"/>
      <c r="L761" s="36">
        <v>46011</v>
      </c>
      <c r="M761" s="233">
        <v>0</v>
      </c>
      <c r="N761" s="232">
        <f t="shared" si="56"/>
        <v>387</v>
      </c>
      <c r="O761" s="27">
        <v>387</v>
      </c>
      <c r="P761" s="228">
        <f t="shared" si="57"/>
        <v>0</v>
      </c>
      <c r="Q761" s="41"/>
    </row>
    <row r="762" spans="2:17" ht="15" customHeight="1" x14ac:dyDescent="0.3">
      <c r="B762" s="142">
        <f t="shared" si="53"/>
        <v>4541</v>
      </c>
      <c r="C762" s="128"/>
      <c r="D762" s="34">
        <f t="shared" si="54"/>
        <v>4541</v>
      </c>
      <c r="E762" s="144">
        <v>46012</v>
      </c>
      <c r="F762" s="37">
        <v>4541</v>
      </c>
      <c r="G762" s="145">
        <v>46013</v>
      </c>
      <c r="H762" s="76">
        <f t="shared" si="55"/>
        <v>0</v>
      </c>
      <c r="K762" s="134"/>
      <c r="L762" s="36">
        <v>46012</v>
      </c>
      <c r="M762" s="233">
        <v>0</v>
      </c>
      <c r="N762" s="232">
        <f t="shared" si="56"/>
        <v>387</v>
      </c>
      <c r="O762" s="27">
        <v>387</v>
      </c>
      <c r="P762" s="228">
        <f t="shared" si="57"/>
        <v>0</v>
      </c>
      <c r="Q762" s="41"/>
    </row>
    <row r="763" spans="2:17" ht="15" customHeight="1" x14ac:dyDescent="0.3">
      <c r="B763" s="142">
        <f t="shared" si="53"/>
        <v>4541</v>
      </c>
      <c r="C763" s="128"/>
      <c r="D763" s="34">
        <f t="shared" si="54"/>
        <v>4541</v>
      </c>
      <c r="E763" s="144">
        <v>46013</v>
      </c>
      <c r="F763" s="37">
        <v>4541</v>
      </c>
      <c r="G763" s="145">
        <v>46014</v>
      </c>
      <c r="H763" s="76">
        <f t="shared" si="55"/>
        <v>0</v>
      </c>
      <c r="K763" s="134"/>
      <c r="L763" s="36">
        <v>46013</v>
      </c>
      <c r="M763" s="233">
        <v>0</v>
      </c>
      <c r="N763" s="232">
        <f t="shared" si="56"/>
        <v>387</v>
      </c>
      <c r="O763" s="27">
        <v>342</v>
      </c>
      <c r="P763" s="228">
        <f t="shared" si="57"/>
        <v>45</v>
      </c>
      <c r="Q763" s="41"/>
    </row>
    <row r="764" spans="2:17" ht="15" customHeight="1" x14ac:dyDescent="0.3">
      <c r="B764" s="142">
        <f t="shared" si="53"/>
        <v>4541</v>
      </c>
      <c r="C764" s="128"/>
      <c r="D764" s="34">
        <f t="shared" si="54"/>
        <v>4541</v>
      </c>
      <c r="E764" s="144">
        <v>46014</v>
      </c>
      <c r="F764" s="37">
        <v>4541</v>
      </c>
      <c r="G764" s="145">
        <v>46015</v>
      </c>
      <c r="H764" s="76">
        <f t="shared" si="55"/>
        <v>0</v>
      </c>
      <c r="K764" s="134"/>
      <c r="L764" s="36">
        <v>46014</v>
      </c>
      <c r="M764" s="233">
        <v>0</v>
      </c>
      <c r="N764" s="232">
        <f t="shared" si="56"/>
        <v>342</v>
      </c>
      <c r="O764" s="27">
        <v>280</v>
      </c>
      <c r="P764" s="228">
        <f t="shared" si="57"/>
        <v>62</v>
      </c>
      <c r="Q764" s="41"/>
    </row>
    <row r="765" spans="2:17" ht="15" customHeight="1" x14ac:dyDescent="0.3">
      <c r="B765" s="142">
        <f t="shared" si="53"/>
        <v>4541</v>
      </c>
      <c r="C765" s="128"/>
      <c r="D765" s="34">
        <f t="shared" si="54"/>
        <v>4541</v>
      </c>
      <c r="E765" s="144">
        <v>46015</v>
      </c>
      <c r="F765" s="37">
        <v>4541</v>
      </c>
      <c r="G765" s="145">
        <v>46016</v>
      </c>
      <c r="H765" s="76">
        <f t="shared" si="55"/>
        <v>0</v>
      </c>
      <c r="K765" s="134"/>
      <c r="L765" s="36">
        <v>46015</v>
      </c>
      <c r="M765" s="233">
        <v>200</v>
      </c>
      <c r="N765" s="232">
        <f t="shared" si="56"/>
        <v>280</v>
      </c>
      <c r="O765" s="27">
        <v>450</v>
      </c>
      <c r="P765" s="228">
        <f t="shared" si="57"/>
        <v>30</v>
      </c>
      <c r="Q765" s="41"/>
    </row>
    <row r="766" spans="2:17" ht="15" customHeight="1" x14ac:dyDescent="0.3">
      <c r="B766" s="142">
        <f t="shared" si="53"/>
        <v>4541</v>
      </c>
      <c r="C766" s="128"/>
      <c r="D766" s="34">
        <f t="shared" si="54"/>
        <v>4541</v>
      </c>
      <c r="E766" s="144">
        <v>46016</v>
      </c>
      <c r="F766" s="37">
        <v>4541</v>
      </c>
      <c r="G766" s="145">
        <v>46017</v>
      </c>
      <c r="H766" s="76">
        <f t="shared" si="55"/>
        <v>0</v>
      </c>
      <c r="K766" s="134"/>
      <c r="L766" s="36">
        <v>46016</v>
      </c>
      <c r="M766" s="233">
        <v>0</v>
      </c>
      <c r="N766" s="232">
        <f t="shared" si="56"/>
        <v>450</v>
      </c>
      <c r="O766" s="27">
        <v>450</v>
      </c>
      <c r="P766" s="228">
        <f t="shared" si="57"/>
        <v>0</v>
      </c>
      <c r="Q766" s="41"/>
    </row>
    <row r="767" spans="2:17" ht="15" customHeight="1" x14ac:dyDescent="0.3">
      <c r="B767" s="142">
        <f t="shared" si="53"/>
        <v>4541</v>
      </c>
      <c r="C767" s="128"/>
      <c r="D767" s="34">
        <f t="shared" si="54"/>
        <v>4541</v>
      </c>
      <c r="E767" s="144">
        <v>46017</v>
      </c>
      <c r="F767" s="37">
        <v>4541</v>
      </c>
      <c r="G767" s="145">
        <v>46018</v>
      </c>
      <c r="H767" s="76">
        <f t="shared" si="55"/>
        <v>0</v>
      </c>
      <c r="K767" s="134"/>
      <c r="L767" s="36">
        <v>46017</v>
      </c>
      <c r="M767" s="233">
        <v>0</v>
      </c>
      <c r="N767" s="232">
        <f t="shared" si="56"/>
        <v>450</v>
      </c>
      <c r="O767" s="27">
        <v>450</v>
      </c>
      <c r="P767" s="228">
        <f t="shared" si="57"/>
        <v>0</v>
      </c>
      <c r="Q767" s="41"/>
    </row>
    <row r="768" spans="2:17" ht="15" customHeight="1" x14ac:dyDescent="0.3">
      <c r="B768" s="142">
        <f t="shared" si="53"/>
        <v>4541</v>
      </c>
      <c r="C768" s="128"/>
      <c r="D768" s="34">
        <f t="shared" si="54"/>
        <v>4541</v>
      </c>
      <c r="E768" s="144">
        <v>46018</v>
      </c>
      <c r="F768" s="37">
        <v>4541</v>
      </c>
      <c r="G768" s="145">
        <v>46019</v>
      </c>
      <c r="H768" s="76">
        <f t="shared" si="55"/>
        <v>0</v>
      </c>
      <c r="K768" s="134"/>
      <c r="L768" s="36">
        <v>46018</v>
      </c>
      <c r="M768" s="233">
        <v>0</v>
      </c>
      <c r="N768" s="232">
        <f t="shared" si="56"/>
        <v>450</v>
      </c>
      <c r="O768" s="27">
        <v>450</v>
      </c>
      <c r="P768" s="228">
        <f t="shared" si="57"/>
        <v>0</v>
      </c>
      <c r="Q768" s="41"/>
    </row>
    <row r="769" spans="2:17" ht="15" customHeight="1" x14ac:dyDescent="0.3">
      <c r="B769" s="142">
        <f t="shared" si="53"/>
        <v>4541</v>
      </c>
      <c r="C769" s="128"/>
      <c r="D769" s="34">
        <f t="shared" si="54"/>
        <v>4541</v>
      </c>
      <c r="E769" s="144">
        <v>46019</v>
      </c>
      <c r="F769" s="37">
        <v>4541</v>
      </c>
      <c r="G769" s="145">
        <v>46020</v>
      </c>
      <c r="H769" s="76">
        <f t="shared" si="55"/>
        <v>0</v>
      </c>
      <c r="K769" s="134"/>
      <c r="L769" s="36">
        <v>46019</v>
      </c>
      <c r="M769" s="233">
        <v>0</v>
      </c>
      <c r="N769" s="232">
        <f t="shared" si="56"/>
        <v>450</v>
      </c>
      <c r="O769" s="27">
        <v>450</v>
      </c>
      <c r="P769" s="228">
        <f t="shared" si="57"/>
        <v>0</v>
      </c>
      <c r="Q769" s="41"/>
    </row>
    <row r="770" spans="2:17" ht="15" customHeight="1" x14ac:dyDescent="0.3">
      <c r="B770" s="142">
        <f t="shared" si="53"/>
        <v>4541</v>
      </c>
      <c r="C770" s="128"/>
      <c r="D770" s="34">
        <f t="shared" si="54"/>
        <v>4541</v>
      </c>
      <c r="E770" s="144">
        <v>46020</v>
      </c>
      <c r="F770" s="37">
        <v>4541</v>
      </c>
      <c r="G770" s="145">
        <v>46021</v>
      </c>
      <c r="H770" s="76">
        <f t="shared" si="55"/>
        <v>0</v>
      </c>
      <c r="K770" s="134"/>
      <c r="L770" s="36">
        <v>46020</v>
      </c>
      <c r="M770" s="233">
        <v>0</v>
      </c>
      <c r="N770" s="232">
        <f t="shared" si="56"/>
        <v>450</v>
      </c>
      <c r="O770" s="27">
        <v>450</v>
      </c>
      <c r="P770" s="228">
        <f t="shared" si="57"/>
        <v>0</v>
      </c>
      <c r="Q770" s="41"/>
    </row>
    <row r="771" spans="2:17" ht="15" customHeight="1" x14ac:dyDescent="0.3">
      <c r="B771" s="142">
        <f t="shared" si="53"/>
        <v>4541</v>
      </c>
      <c r="C771" s="128"/>
      <c r="D771" s="34">
        <f t="shared" si="54"/>
        <v>4541</v>
      </c>
      <c r="E771" s="144">
        <v>46021</v>
      </c>
      <c r="F771" s="37">
        <v>4541</v>
      </c>
      <c r="G771" s="145">
        <v>46022</v>
      </c>
      <c r="H771" s="76">
        <f t="shared" si="55"/>
        <v>0</v>
      </c>
      <c r="K771" s="134"/>
      <c r="L771" s="36">
        <v>46021</v>
      </c>
      <c r="M771" s="233">
        <v>0</v>
      </c>
      <c r="N771" s="232">
        <f t="shared" si="56"/>
        <v>450</v>
      </c>
      <c r="O771" s="27">
        <v>414</v>
      </c>
      <c r="P771" s="228">
        <f t="shared" si="57"/>
        <v>36</v>
      </c>
      <c r="Q771" s="41"/>
    </row>
    <row r="772" spans="2:17" ht="15" customHeight="1" x14ac:dyDescent="0.3">
      <c r="B772" s="142">
        <f t="shared" si="53"/>
        <v>4541</v>
      </c>
      <c r="C772" s="128"/>
      <c r="D772" s="34">
        <f t="shared" si="54"/>
        <v>4541</v>
      </c>
      <c r="E772" s="144">
        <v>46022</v>
      </c>
      <c r="F772" s="37">
        <v>4541</v>
      </c>
      <c r="G772" s="145">
        <v>46023</v>
      </c>
      <c r="H772" s="76">
        <f t="shared" si="55"/>
        <v>0</v>
      </c>
      <c r="K772" s="134"/>
      <c r="L772" s="36">
        <v>46022</v>
      </c>
      <c r="M772" s="233">
        <v>0</v>
      </c>
      <c r="N772" s="232">
        <f t="shared" si="56"/>
        <v>414</v>
      </c>
      <c r="O772" s="27">
        <v>370</v>
      </c>
      <c r="P772" s="228">
        <f t="shared" si="57"/>
        <v>44</v>
      </c>
      <c r="Q772" s="41"/>
    </row>
    <row r="773" spans="2:17" ht="15" customHeight="1" x14ac:dyDescent="0.3">
      <c r="B773" s="142">
        <f t="shared" si="53"/>
        <v>4541</v>
      </c>
      <c r="C773" s="128"/>
      <c r="D773" s="34">
        <f t="shared" si="54"/>
        <v>4541</v>
      </c>
      <c r="E773" s="144">
        <v>46023</v>
      </c>
      <c r="F773" s="37">
        <v>4541</v>
      </c>
      <c r="G773" s="145">
        <v>46024</v>
      </c>
      <c r="H773" s="76">
        <f t="shared" si="55"/>
        <v>0</v>
      </c>
      <c r="K773" s="134"/>
      <c r="L773" s="36">
        <v>46023</v>
      </c>
      <c r="M773" s="233">
        <v>0</v>
      </c>
      <c r="N773" s="232">
        <f t="shared" si="56"/>
        <v>370</v>
      </c>
      <c r="O773" s="27">
        <v>320</v>
      </c>
      <c r="P773" s="228">
        <f t="shared" si="57"/>
        <v>50</v>
      </c>
      <c r="Q773" s="41"/>
    </row>
    <row r="774" spans="2:17" ht="15" customHeight="1" x14ac:dyDescent="0.3">
      <c r="B774" s="142">
        <f t="shared" si="53"/>
        <v>4541</v>
      </c>
      <c r="C774" s="128"/>
      <c r="D774" s="34">
        <f t="shared" si="54"/>
        <v>4541</v>
      </c>
      <c r="E774" s="144">
        <v>46024</v>
      </c>
      <c r="F774" s="37">
        <v>4541</v>
      </c>
      <c r="G774" s="145">
        <v>46025</v>
      </c>
      <c r="H774" s="76">
        <f t="shared" si="55"/>
        <v>0</v>
      </c>
      <c r="K774" s="134"/>
      <c r="L774" s="36">
        <v>46024</v>
      </c>
      <c r="M774" s="233">
        <v>0</v>
      </c>
      <c r="N774" s="232">
        <f t="shared" si="56"/>
        <v>320</v>
      </c>
      <c r="O774" s="27">
        <v>320</v>
      </c>
      <c r="P774" s="228">
        <f t="shared" si="57"/>
        <v>0</v>
      </c>
      <c r="Q774" s="41"/>
    </row>
    <row r="775" spans="2:17" ht="15" customHeight="1" x14ac:dyDescent="0.3">
      <c r="B775" s="142">
        <f t="shared" si="53"/>
        <v>4541</v>
      </c>
      <c r="C775" s="128"/>
      <c r="D775" s="34">
        <f t="shared" si="54"/>
        <v>4541</v>
      </c>
      <c r="E775" s="144">
        <v>46025</v>
      </c>
      <c r="F775" s="37">
        <v>4541</v>
      </c>
      <c r="G775" s="145">
        <v>46026</v>
      </c>
      <c r="H775" s="76">
        <f t="shared" si="55"/>
        <v>0</v>
      </c>
      <c r="K775" s="134"/>
      <c r="L775" s="36">
        <v>46025</v>
      </c>
      <c r="M775" s="233">
        <v>0</v>
      </c>
      <c r="N775" s="232">
        <f t="shared" si="56"/>
        <v>320</v>
      </c>
      <c r="O775" s="27">
        <v>200</v>
      </c>
      <c r="P775" s="228">
        <f t="shared" si="57"/>
        <v>120</v>
      </c>
      <c r="Q775" s="41"/>
    </row>
    <row r="776" spans="2:17" ht="15" customHeight="1" x14ac:dyDescent="0.3">
      <c r="B776" s="142">
        <f t="shared" si="53"/>
        <v>4541</v>
      </c>
      <c r="C776" s="128"/>
      <c r="D776" s="34">
        <f t="shared" si="54"/>
        <v>4541</v>
      </c>
      <c r="E776" s="144">
        <v>46026</v>
      </c>
      <c r="F776" s="37">
        <v>4541</v>
      </c>
      <c r="G776" s="145">
        <v>46027</v>
      </c>
      <c r="H776" s="76">
        <f t="shared" si="55"/>
        <v>0</v>
      </c>
      <c r="K776" s="134"/>
      <c r="L776" s="36">
        <v>46026</v>
      </c>
      <c r="M776" s="233">
        <v>0</v>
      </c>
      <c r="N776" s="232">
        <f t="shared" si="56"/>
        <v>200</v>
      </c>
      <c r="O776" s="27">
        <v>200</v>
      </c>
      <c r="P776" s="228">
        <f t="shared" si="57"/>
        <v>0</v>
      </c>
      <c r="Q776" s="41"/>
    </row>
    <row r="777" spans="2:17" ht="15" customHeight="1" x14ac:dyDescent="0.3">
      <c r="B777" s="142">
        <f t="shared" si="53"/>
        <v>4541</v>
      </c>
      <c r="C777" s="128"/>
      <c r="D777" s="34">
        <f t="shared" si="54"/>
        <v>4541</v>
      </c>
      <c r="E777" s="144">
        <v>46027</v>
      </c>
      <c r="F777" s="37">
        <v>4541</v>
      </c>
      <c r="G777" s="145">
        <v>46028</v>
      </c>
      <c r="H777" s="76">
        <f t="shared" si="55"/>
        <v>0</v>
      </c>
      <c r="K777" s="134"/>
      <c r="L777" s="36">
        <v>46027</v>
      </c>
      <c r="M777" s="233">
        <v>0</v>
      </c>
      <c r="N777" s="232">
        <f t="shared" si="56"/>
        <v>200</v>
      </c>
      <c r="O777" s="27">
        <v>180</v>
      </c>
      <c r="P777" s="228">
        <f t="shared" si="57"/>
        <v>20</v>
      </c>
      <c r="Q777" s="41"/>
    </row>
    <row r="778" spans="2:17" ht="15" customHeight="1" x14ac:dyDescent="0.3">
      <c r="B778" s="142">
        <f t="shared" si="53"/>
        <v>4541</v>
      </c>
      <c r="C778" s="128"/>
      <c r="D778" s="34">
        <f t="shared" si="54"/>
        <v>4541</v>
      </c>
      <c r="E778" s="144">
        <v>46028</v>
      </c>
      <c r="F778" s="37">
        <v>4541</v>
      </c>
      <c r="G778" s="145">
        <v>46029</v>
      </c>
      <c r="H778" s="76">
        <f t="shared" si="55"/>
        <v>0</v>
      </c>
      <c r="K778" s="134"/>
      <c r="L778" s="36">
        <v>46028</v>
      </c>
      <c r="M778" s="233">
        <v>210</v>
      </c>
      <c r="N778" s="232">
        <f t="shared" si="56"/>
        <v>180</v>
      </c>
      <c r="O778" s="27">
        <v>360</v>
      </c>
      <c r="P778" s="228">
        <f t="shared" si="57"/>
        <v>30</v>
      </c>
      <c r="Q778" s="41"/>
    </row>
    <row r="779" spans="2:17" ht="15" customHeight="1" x14ac:dyDescent="0.3">
      <c r="B779" s="142">
        <f t="shared" si="53"/>
        <v>4541</v>
      </c>
      <c r="C779" s="128"/>
      <c r="D779" s="34">
        <f t="shared" si="54"/>
        <v>4541</v>
      </c>
      <c r="E779" s="144">
        <v>46029</v>
      </c>
      <c r="F779" s="37">
        <v>4541</v>
      </c>
      <c r="G779" s="145">
        <v>46030</v>
      </c>
      <c r="H779" s="76">
        <f t="shared" si="55"/>
        <v>0</v>
      </c>
      <c r="K779" s="134"/>
      <c r="L779" s="36">
        <v>46029</v>
      </c>
      <c r="M779" s="233">
        <v>0</v>
      </c>
      <c r="N779" s="232">
        <f t="shared" si="56"/>
        <v>360</v>
      </c>
      <c r="O779" s="27">
        <v>360</v>
      </c>
      <c r="P779" s="228">
        <f t="shared" si="57"/>
        <v>0</v>
      </c>
      <c r="Q779" s="41"/>
    </row>
    <row r="780" spans="2:17" ht="15" customHeight="1" x14ac:dyDescent="0.3">
      <c r="B780" s="142">
        <f t="shared" si="53"/>
        <v>4541</v>
      </c>
      <c r="C780" s="128"/>
      <c r="D780" s="34">
        <f t="shared" si="54"/>
        <v>4541</v>
      </c>
      <c r="E780" s="144">
        <v>46030</v>
      </c>
      <c r="F780" s="37">
        <v>4541</v>
      </c>
      <c r="G780" s="145">
        <v>46031</v>
      </c>
      <c r="H780" s="76">
        <f t="shared" si="55"/>
        <v>0</v>
      </c>
      <c r="K780" s="134"/>
      <c r="L780" s="36">
        <v>46030</v>
      </c>
      <c r="M780" s="233"/>
      <c r="N780" s="232">
        <f t="shared" si="56"/>
        <v>360</v>
      </c>
      <c r="O780" s="27">
        <v>360</v>
      </c>
      <c r="P780" s="228">
        <f t="shared" si="57"/>
        <v>0</v>
      </c>
      <c r="Q780" s="41"/>
    </row>
    <row r="781" spans="2:17" ht="15" customHeight="1" x14ac:dyDescent="0.3">
      <c r="B781" s="142">
        <f t="shared" si="53"/>
        <v>4541</v>
      </c>
      <c r="C781" s="128"/>
      <c r="D781" s="34">
        <f t="shared" si="54"/>
        <v>4541</v>
      </c>
      <c r="E781" s="144">
        <v>46031</v>
      </c>
      <c r="F781" s="37">
        <v>4541</v>
      </c>
      <c r="G781" s="145">
        <v>46032</v>
      </c>
      <c r="H781" s="76">
        <f t="shared" si="55"/>
        <v>0</v>
      </c>
      <c r="K781" s="134"/>
      <c r="L781" s="36">
        <v>46031</v>
      </c>
      <c r="M781" s="233">
        <v>0</v>
      </c>
      <c r="N781" s="232">
        <f t="shared" si="56"/>
        <v>360</v>
      </c>
      <c r="O781" s="27">
        <v>315</v>
      </c>
      <c r="P781" s="228">
        <f t="shared" si="57"/>
        <v>45</v>
      </c>
      <c r="Q781" s="41"/>
    </row>
    <row r="782" spans="2:17" ht="15" customHeight="1" x14ac:dyDescent="0.3">
      <c r="B782" s="142">
        <f t="shared" si="53"/>
        <v>4541</v>
      </c>
      <c r="C782" s="128"/>
      <c r="D782" s="34">
        <f t="shared" si="54"/>
        <v>4541</v>
      </c>
      <c r="E782" s="144">
        <v>46032</v>
      </c>
      <c r="F782" s="37">
        <v>4541</v>
      </c>
      <c r="G782" s="145">
        <v>46033</v>
      </c>
      <c r="H782" s="76">
        <f t="shared" si="55"/>
        <v>0</v>
      </c>
      <c r="K782" s="134"/>
      <c r="L782" s="36">
        <v>46032</v>
      </c>
      <c r="M782" s="233">
        <v>210</v>
      </c>
      <c r="N782" s="232">
        <f t="shared" si="56"/>
        <v>315</v>
      </c>
      <c r="O782" s="27">
        <v>525</v>
      </c>
      <c r="P782" s="228">
        <f t="shared" si="57"/>
        <v>0</v>
      </c>
      <c r="Q782" s="41"/>
    </row>
    <row r="783" spans="2:17" ht="15" customHeight="1" x14ac:dyDescent="0.3">
      <c r="B783" s="142">
        <f t="shared" si="53"/>
        <v>4541</v>
      </c>
      <c r="C783" s="128"/>
      <c r="D783" s="34">
        <f t="shared" si="54"/>
        <v>4541</v>
      </c>
      <c r="E783" s="144">
        <v>46033</v>
      </c>
      <c r="F783" s="37">
        <v>4541</v>
      </c>
      <c r="G783" s="145">
        <v>46034</v>
      </c>
      <c r="H783" s="76">
        <f t="shared" si="55"/>
        <v>0</v>
      </c>
      <c r="K783" s="134"/>
      <c r="L783" s="36">
        <v>46033</v>
      </c>
      <c r="M783" s="233">
        <v>0</v>
      </c>
      <c r="N783" s="232">
        <f t="shared" si="56"/>
        <v>525</v>
      </c>
      <c r="O783" s="27">
        <v>525</v>
      </c>
      <c r="P783" s="228">
        <f t="shared" si="57"/>
        <v>0</v>
      </c>
      <c r="Q783" s="41"/>
    </row>
    <row r="784" spans="2:17" ht="15" customHeight="1" x14ac:dyDescent="0.3">
      <c r="B784" s="142">
        <f t="shared" si="53"/>
        <v>4541</v>
      </c>
      <c r="C784" s="128"/>
      <c r="D784" s="34">
        <f t="shared" si="54"/>
        <v>4541</v>
      </c>
      <c r="E784" s="144">
        <v>46034</v>
      </c>
      <c r="F784" s="37">
        <v>4541</v>
      </c>
      <c r="G784" s="145">
        <v>46035</v>
      </c>
      <c r="H784" s="76">
        <f t="shared" si="55"/>
        <v>0</v>
      </c>
      <c r="K784" s="134"/>
      <c r="L784" s="36">
        <v>46034</v>
      </c>
      <c r="M784" s="233">
        <v>0</v>
      </c>
      <c r="N784" s="232">
        <f t="shared" si="56"/>
        <v>525</v>
      </c>
      <c r="O784" s="27">
        <v>525</v>
      </c>
      <c r="P784" s="228">
        <f t="shared" si="57"/>
        <v>0</v>
      </c>
      <c r="Q784" s="41"/>
    </row>
    <row r="785" spans="2:17" ht="15" customHeight="1" x14ac:dyDescent="0.3">
      <c r="B785" s="142">
        <f t="shared" si="53"/>
        <v>4541</v>
      </c>
      <c r="C785" s="128"/>
      <c r="D785" s="34">
        <f t="shared" si="54"/>
        <v>4541</v>
      </c>
      <c r="E785" s="144">
        <v>46035</v>
      </c>
      <c r="F785" s="37">
        <v>4541</v>
      </c>
      <c r="G785" s="145">
        <v>46036</v>
      </c>
      <c r="H785" s="76">
        <f t="shared" si="55"/>
        <v>0</v>
      </c>
      <c r="K785" s="134"/>
      <c r="L785" s="36">
        <v>46035</v>
      </c>
      <c r="M785" s="233">
        <v>0</v>
      </c>
      <c r="N785" s="232">
        <f t="shared" si="56"/>
        <v>525</v>
      </c>
      <c r="O785" s="27">
        <v>525</v>
      </c>
      <c r="P785" s="228">
        <f t="shared" si="57"/>
        <v>0</v>
      </c>
      <c r="Q785" s="41"/>
    </row>
    <row r="786" spans="2:17" ht="15" customHeight="1" x14ac:dyDescent="0.3">
      <c r="B786" s="142">
        <f t="shared" si="53"/>
        <v>4541</v>
      </c>
      <c r="C786" s="128"/>
      <c r="D786" s="34">
        <f t="shared" si="54"/>
        <v>4541</v>
      </c>
      <c r="E786" s="144">
        <v>46036</v>
      </c>
      <c r="F786" s="37">
        <v>4541</v>
      </c>
      <c r="G786" s="145">
        <v>46037</v>
      </c>
      <c r="H786" s="76">
        <f t="shared" si="55"/>
        <v>0</v>
      </c>
      <c r="K786" s="134"/>
      <c r="L786" s="36">
        <v>46036</v>
      </c>
      <c r="M786" s="233">
        <v>0</v>
      </c>
      <c r="N786" s="232">
        <f t="shared" si="56"/>
        <v>525</v>
      </c>
      <c r="O786" s="27">
        <v>525</v>
      </c>
      <c r="P786" s="228">
        <f t="shared" si="57"/>
        <v>0</v>
      </c>
      <c r="Q786" s="41"/>
    </row>
    <row r="787" spans="2:17" ht="15" customHeight="1" x14ac:dyDescent="0.3">
      <c r="B787" s="142">
        <f t="shared" si="53"/>
        <v>4541</v>
      </c>
      <c r="C787" s="128"/>
      <c r="D787" s="34">
        <f t="shared" si="54"/>
        <v>4541</v>
      </c>
      <c r="E787" s="144">
        <v>46037</v>
      </c>
      <c r="F787" s="37">
        <v>4541</v>
      </c>
      <c r="G787" s="145">
        <v>46038</v>
      </c>
      <c r="H787" s="76">
        <f t="shared" si="55"/>
        <v>0</v>
      </c>
      <c r="K787" s="134"/>
      <c r="L787" s="36">
        <v>46037</v>
      </c>
      <c r="M787" s="233">
        <v>0</v>
      </c>
      <c r="N787" s="232">
        <f t="shared" si="56"/>
        <v>525</v>
      </c>
      <c r="O787" s="27">
        <v>525</v>
      </c>
      <c r="P787" s="228">
        <f t="shared" si="57"/>
        <v>0</v>
      </c>
      <c r="Q787" s="41"/>
    </row>
    <row r="788" spans="2:17" ht="15" customHeight="1" x14ac:dyDescent="0.3">
      <c r="B788" s="142">
        <f t="shared" si="53"/>
        <v>4541</v>
      </c>
      <c r="C788" s="128"/>
      <c r="D788" s="34">
        <f t="shared" si="54"/>
        <v>4541</v>
      </c>
      <c r="E788" s="144">
        <v>46038</v>
      </c>
      <c r="F788" s="37">
        <v>4541</v>
      </c>
      <c r="G788" s="145">
        <v>46039</v>
      </c>
      <c r="H788" s="76">
        <f t="shared" si="55"/>
        <v>0</v>
      </c>
      <c r="K788" s="134"/>
      <c r="L788" s="36">
        <v>46038</v>
      </c>
      <c r="M788" s="233">
        <v>0</v>
      </c>
      <c r="N788" s="232">
        <f t="shared" si="56"/>
        <v>525</v>
      </c>
      <c r="O788" s="27">
        <v>525</v>
      </c>
      <c r="P788" s="228">
        <f t="shared" si="57"/>
        <v>0</v>
      </c>
      <c r="Q788" s="41"/>
    </row>
    <row r="789" spans="2:17" ht="15" customHeight="1" x14ac:dyDescent="0.3">
      <c r="B789" s="142">
        <f t="shared" si="53"/>
        <v>4541</v>
      </c>
      <c r="C789" s="128"/>
      <c r="D789" s="34">
        <f t="shared" si="54"/>
        <v>4541</v>
      </c>
      <c r="E789" s="144">
        <v>46039</v>
      </c>
      <c r="F789" s="37">
        <v>4541</v>
      </c>
      <c r="G789" s="145">
        <v>46040</v>
      </c>
      <c r="H789" s="76">
        <f t="shared" si="55"/>
        <v>0</v>
      </c>
      <c r="K789" s="134"/>
      <c r="L789" s="36">
        <v>46039</v>
      </c>
      <c r="M789" s="233">
        <v>0</v>
      </c>
      <c r="N789" s="232">
        <f t="shared" si="56"/>
        <v>525</v>
      </c>
      <c r="O789" s="27">
        <v>525</v>
      </c>
      <c r="P789" s="228">
        <f t="shared" si="57"/>
        <v>0</v>
      </c>
      <c r="Q789" s="41"/>
    </row>
    <row r="790" spans="2:17" ht="15" customHeight="1" x14ac:dyDescent="0.3">
      <c r="B790" s="142">
        <f t="shared" si="53"/>
        <v>4541</v>
      </c>
      <c r="C790" s="128"/>
      <c r="D790" s="34">
        <f t="shared" si="54"/>
        <v>4541</v>
      </c>
      <c r="E790" s="144">
        <v>46040</v>
      </c>
      <c r="F790" s="37">
        <v>4541</v>
      </c>
      <c r="G790" s="145">
        <v>46041</v>
      </c>
      <c r="H790" s="76">
        <f t="shared" si="55"/>
        <v>0</v>
      </c>
      <c r="K790" s="134"/>
      <c r="L790" s="36">
        <v>46040</v>
      </c>
      <c r="M790" s="233">
        <v>0</v>
      </c>
      <c r="N790" s="232">
        <f t="shared" si="56"/>
        <v>525</v>
      </c>
      <c r="O790" s="27">
        <v>525</v>
      </c>
      <c r="P790" s="228">
        <f t="shared" si="57"/>
        <v>0</v>
      </c>
      <c r="Q790" s="41"/>
    </row>
    <row r="791" spans="2:17" ht="15" customHeight="1" x14ac:dyDescent="0.3">
      <c r="B791" s="142">
        <f t="shared" si="53"/>
        <v>4541</v>
      </c>
      <c r="C791" s="128"/>
      <c r="D791" s="34">
        <f t="shared" si="54"/>
        <v>4541</v>
      </c>
      <c r="E791" s="144">
        <v>46041</v>
      </c>
      <c r="F791" s="37">
        <v>4541</v>
      </c>
      <c r="G791" s="145">
        <v>46042</v>
      </c>
      <c r="H791" s="76">
        <f t="shared" si="55"/>
        <v>0</v>
      </c>
      <c r="K791" s="134"/>
      <c r="L791" s="36">
        <v>46041</v>
      </c>
      <c r="M791" s="233">
        <v>0</v>
      </c>
      <c r="N791" s="232">
        <f t="shared" si="56"/>
        <v>525</v>
      </c>
      <c r="O791" s="27">
        <v>525</v>
      </c>
      <c r="P791" s="228">
        <f t="shared" si="57"/>
        <v>0</v>
      </c>
      <c r="Q791" s="41"/>
    </row>
    <row r="792" spans="2:17" ht="15" customHeight="1" x14ac:dyDescent="0.3">
      <c r="B792" s="142">
        <f t="shared" si="53"/>
        <v>4541</v>
      </c>
      <c r="C792" s="128"/>
      <c r="D792" s="34">
        <f t="shared" si="54"/>
        <v>4541</v>
      </c>
      <c r="E792" s="144">
        <v>46042</v>
      </c>
      <c r="F792" s="37">
        <v>4541</v>
      </c>
      <c r="G792" s="145">
        <v>46043</v>
      </c>
      <c r="H792" s="76">
        <f t="shared" si="55"/>
        <v>0</v>
      </c>
      <c r="K792" s="134"/>
      <c r="L792" s="36">
        <v>46042</v>
      </c>
      <c r="M792" s="233">
        <v>0</v>
      </c>
      <c r="N792" s="232">
        <f t="shared" si="56"/>
        <v>525</v>
      </c>
      <c r="O792" s="27">
        <v>470</v>
      </c>
      <c r="P792" s="228">
        <f t="shared" si="57"/>
        <v>55</v>
      </c>
      <c r="Q792" s="41"/>
    </row>
    <row r="793" spans="2:17" ht="15" customHeight="1" x14ac:dyDescent="0.3">
      <c r="B793" s="142">
        <f t="shared" si="53"/>
        <v>4541</v>
      </c>
      <c r="C793" s="128"/>
      <c r="D793" s="34">
        <f t="shared" si="54"/>
        <v>4541</v>
      </c>
      <c r="E793" s="144">
        <v>46043</v>
      </c>
      <c r="F793" s="37">
        <v>4541</v>
      </c>
      <c r="G793" s="145">
        <v>46044</v>
      </c>
      <c r="H793" s="76">
        <f t="shared" si="55"/>
        <v>0</v>
      </c>
      <c r="K793" s="134"/>
      <c r="L793" s="36">
        <v>46043</v>
      </c>
      <c r="M793" s="233">
        <v>0</v>
      </c>
      <c r="N793" s="232">
        <f t="shared" si="56"/>
        <v>470</v>
      </c>
      <c r="O793" s="27">
        <v>460</v>
      </c>
      <c r="P793" s="228">
        <f t="shared" si="57"/>
        <v>10</v>
      </c>
      <c r="Q793" s="41"/>
    </row>
    <row r="794" spans="2:17" ht="15" customHeight="1" x14ac:dyDescent="0.3">
      <c r="B794" s="142">
        <f t="shared" ref="B794:B857" si="58">F794</f>
        <v>4541</v>
      </c>
      <c r="C794" s="128"/>
      <c r="D794" s="34">
        <f t="shared" ref="D794:D857" si="59">F793</f>
        <v>4541</v>
      </c>
      <c r="E794" s="144">
        <v>46044</v>
      </c>
      <c r="F794" s="37">
        <v>4541</v>
      </c>
      <c r="G794" s="145">
        <v>46045</v>
      </c>
      <c r="H794" s="76">
        <f t="shared" ref="H794:H857" si="60">F794-D794</f>
        <v>0</v>
      </c>
      <c r="K794" s="134"/>
      <c r="L794" s="36">
        <v>46044</v>
      </c>
      <c r="M794" s="233">
        <v>0</v>
      </c>
      <c r="N794" s="232">
        <f t="shared" ref="N794:N857" si="61">(O793)</f>
        <v>460</v>
      </c>
      <c r="O794" s="27">
        <v>460</v>
      </c>
      <c r="P794" s="228">
        <f t="shared" ref="P794:P857" si="62">M794+N794-O794</f>
        <v>0</v>
      </c>
      <c r="Q794" s="41"/>
    </row>
    <row r="795" spans="2:17" ht="15" customHeight="1" x14ac:dyDescent="0.3">
      <c r="B795" s="142">
        <f t="shared" si="58"/>
        <v>4541</v>
      </c>
      <c r="C795" s="128"/>
      <c r="D795" s="34">
        <f t="shared" si="59"/>
        <v>4541</v>
      </c>
      <c r="E795" s="144">
        <v>46045</v>
      </c>
      <c r="F795" s="37">
        <v>4541</v>
      </c>
      <c r="G795" s="145">
        <v>46046</v>
      </c>
      <c r="H795" s="76">
        <f t="shared" si="60"/>
        <v>0</v>
      </c>
      <c r="K795" s="134"/>
      <c r="L795" s="36">
        <v>46045</v>
      </c>
      <c r="M795" s="233">
        <v>0</v>
      </c>
      <c r="N795" s="232">
        <f t="shared" si="61"/>
        <v>460</v>
      </c>
      <c r="O795" s="27">
        <v>440</v>
      </c>
      <c r="P795" s="228">
        <f t="shared" si="62"/>
        <v>20</v>
      </c>
      <c r="Q795" s="41"/>
    </row>
    <row r="796" spans="2:17" ht="15" customHeight="1" x14ac:dyDescent="0.3">
      <c r="B796" s="142">
        <f t="shared" si="58"/>
        <v>4541</v>
      </c>
      <c r="C796" s="128"/>
      <c r="D796" s="34">
        <f t="shared" si="59"/>
        <v>4541</v>
      </c>
      <c r="E796" s="144">
        <v>46046</v>
      </c>
      <c r="F796" s="37">
        <v>4541</v>
      </c>
      <c r="G796" s="145">
        <v>46047</v>
      </c>
      <c r="H796" s="76">
        <f t="shared" si="60"/>
        <v>0</v>
      </c>
      <c r="K796" s="134"/>
      <c r="L796" s="36">
        <v>46046</v>
      </c>
      <c r="M796" s="233">
        <v>0</v>
      </c>
      <c r="N796" s="232">
        <f t="shared" si="61"/>
        <v>440</v>
      </c>
      <c r="O796" s="27">
        <v>440</v>
      </c>
      <c r="P796" s="228">
        <f t="shared" si="62"/>
        <v>0</v>
      </c>
      <c r="Q796" s="41"/>
    </row>
    <row r="797" spans="2:17" ht="15" customHeight="1" x14ac:dyDescent="0.3">
      <c r="B797" s="142">
        <f t="shared" si="58"/>
        <v>4541</v>
      </c>
      <c r="C797" s="128"/>
      <c r="D797" s="34">
        <f t="shared" si="59"/>
        <v>4541</v>
      </c>
      <c r="E797" s="144">
        <v>46047</v>
      </c>
      <c r="F797" s="37">
        <v>4541</v>
      </c>
      <c r="G797" s="145">
        <v>46048</v>
      </c>
      <c r="H797" s="76">
        <f t="shared" si="60"/>
        <v>0</v>
      </c>
      <c r="K797" s="134"/>
      <c r="L797" s="36">
        <v>46047</v>
      </c>
      <c r="M797" s="233">
        <v>0</v>
      </c>
      <c r="N797" s="232">
        <f t="shared" si="61"/>
        <v>440</v>
      </c>
      <c r="O797" s="27">
        <v>440</v>
      </c>
      <c r="P797" s="228">
        <f t="shared" si="62"/>
        <v>0</v>
      </c>
      <c r="Q797" s="41"/>
    </row>
    <row r="798" spans="2:17" ht="15" customHeight="1" x14ac:dyDescent="0.3">
      <c r="B798" s="142">
        <f t="shared" si="58"/>
        <v>4541</v>
      </c>
      <c r="C798" s="128"/>
      <c r="D798" s="34">
        <f t="shared" si="59"/>
        <v>4541</v>
      </c>
      <c r="E798" s="144">
        <v>46048</v>
      </c>
      <c r="F798" s="37">
        <v>4541</v>
      </c>
      <c r="G798" s="145">
        <v>46049</v>
      </c>
      <c r="H798" s="76">
        <f t="shared" si="60"/>
        <v>0</v>
      </c>
      <c r="K798" s="134"/>
      <c r="L798" s="36">
        <v>46048</v>
      </c>
      <c r="M798" s="233">
        <v>0</v>
      </c>
      <c r="N798" s="232">
        <f t="shared" si="61"/>
        <v>440</v>
      </c>
      <c r="O798" s="27">
        <v>405</v>
      </c>
      <c r="P798" s="228">
        <f t="shared" si="62"/>
        <v>35</v>
      </c>
      <c r="Q798" s="41"/>
    </row>
    <row r="799" spans="2:17" ht="15" customHeight="1" x14ac:dyDescent="0.3">
      <c r="B799" s="142">
        <f t="shared" si="58"/>
        <v>4541</v>
      </c>
      <c r="C799" s="128"/>
      <c r="D799" s="34">
        <f t="shared" si="59"/>
        <v>4541</v>
      </c>
      <c r="E799" s="144">
        <v>46049</v>
      </c>
      <c r="F799" s="37">
        <v>4541</v>
      </c>
      <c r="G799" s="145">
        <v>46050</v>
      </c>
      <c r="H799" s="76">
        <f t="shared" si="60"/>
        <v>0</v>
      </c>
      <c r="K799" s="134"/>
      <c r="L799" s="36">
        <v>46049</v>
      </c>
      <c r="M799" s="233">
        <v>0</v>
      </c>
      <c r="N799" s="232">
        <f t="shared" si="61"/>
        <v>405</v>
      </c>
      <c r="O799" s="27">
        <v>390</v>
      </c>
      <c r="P799" s="228">
        <f t="shared" si="62"/>
        <v>15</v>
      </c>
      <c r="Q799" s="41"/>
    </row>
    <row r="800" spans="2:17" ht="15" customHeight="1" x14ac:dyDescent="0.3">
      <c r="B800" s="142">
        <f t="shared" si="58"/>
        <v>4541</v>
      </c>
      <c r="C800" s="128"/>
      <c r="D800" s="34">
        <f t="shared" si="59"/>
        <v>4541</v>
      </c>
      <c r="E800" s="144">
        <v>46050</v>
      </c>
      <c r="F800" s="37">
        <v>4541</v>
      </c>
      <c r="G800" s="145">
        <v>46051</v>
      </c>
      <c r="H800" s="76">
        <f t="shared" si="60"/>
        <v>0</v>
      </c>
      <c r="K800" s="134"/>
      <c r="L800" s="36">
        <v>46050</v>
      </c>
      <c r="M800" s="233">
        <v>0</v>
      </c>
      <c r="N800" s="232">
        <f t="shared" si="61"/>
        <v>390</v>
      </c>
      <c r="O800" s="27">
        <v>390</v>
      </c>
      <c r="P800" s="228">
        <f t="shared" si="62"/>
        <v>0</v>
      </c>
      <c r="Q800" s="41"/>
    </row>
    <row r="801" spans="2:17" ht="15" customHeight="1" x14ac:dyDescent="0.3">
      <c r="B801" s="142">
        <f t="shared" si="58"/>
        <v>4541</v>
      </c>
      <c r="C801" s="128"/>
      <c r="D801" s="34">
        <f t="shared" si="59"/>
        <v>4541</v>
      </c>
      <c r="E801" s="144">
        <v>46051</v>
      </c>
      <c r="F801" s="37">
        <v>4541</v>
      </c>
      <c r="G801" s="145">
        <v>46052</v>
      </c>
      <c r="H801" s="76">
        <f t="shared" si="60"/>
        <v>0</v>
      </c>
      <c r="K801" s="134"/>
      <c r="L801" s="36">
        <v>46051</v>
      </c>
      <c r="M801" s="233">
        <v>0</v>
      </c>
      <c r="N801" s="232">
        <f t="shared" si="61"/>
        <v>390</v>
      </c>
      <c r="O801" s="27">
        <v>390</v>
      </c>
      <c r="P801" s="228">
        <f t="shared" si="62"/>
        <v>0</v>
      </c>
      <c r="Q801" s="41"/>
    </row>
    <row r="802" spans="2:17" ht="15" customHeight="1" x14ac:dyDescent="0.3">
      <c r="B802" s="142">
        <f t="shared" si="58"/>
        <v>4541</v>
      </c>
      <c r="C802" s="128"/>
      <c r="D802" s="34">
        <f t="shared" si="59"/>
        <v>4541</v>
      </c>
      <c r="E802" s="144">
        <v>46052</v>
      </c>
      <c r="F802" s="37">
        <v>4541</v>
      </c>
      <c r="G802" s="145">
        <v>46053</v>
      </c>
      <c r="H802" s="76">
        <f t="shared" si="60"/>
        <v>0</v>
      </c>
      <c r="I802">
        <f>SUM(H772:H802)</f>
        <v>0</v>
      </c>
      <c r="K802" s="134"/>
      <c r="L802" s="36">
        <v>46052</v>
      </c>
      <c r="M802" s="233">
        <v>0</v>
      </c>
      <c r="N802" s="232">
        <f t="shared" si="61"/>
        <v>390</v>
      </c>
      <c r="O802" s="27">
        <v>390</v>
      </c>
      <c r="P802" s="228">
        <f t="shared" si="62"/>
        <v>0</v>
      </c>
      <c r="Q802" s="41"/>
    </row>
    <row r="803" spans="2:17" ht="15" customHeight="1" x14ac:dyDescent="0.3">
      <c r="B803" s="142">
        <f t="shared" si="58"/>
        <v>4541</v>
      </c>
      <c r="C803" s="128"/>
      <c r="D803" s="34">
        <f t="shared" si="59"/>
        <v>4541</v>
      </c>
      <c r="E803" s="144">
        <v>46053</v>
      </c>
      <c r="F803" s="37">
        <v>4541</v>
      </c>
      <c r="G803" s="145">
        <v>46054</v>
      </c>
      <c r="H803" s="76">
        <f t="shared" si="60"/>
        <v>0</v>
      </c>
      <c r="K803" s="134"/>
      <c r="L803" s="36">
        <v>46053</v>
      </c>
      <c r="M803" s="233">
        <v>0</v>
      </c>
      <c r="N803" s="232">
        <f t="shared" si="61"/>
        <v>390</v>
      </c>
      <c r="O803" s="27">
        <v>390</v>
      </c>
      <c r="P803" s="228">
        <f t="shared" si="62"/>
        <v>0</v>
      </c>
      <c r="Q803" s="41"/>
    </row>
    <row r="804" spans="2:17" ht="15" customHeight="1" x14ac:dyDescent="0.3">
      <c r="B804" s="142">
        <f t="shared" si="58"/>
        <v>4541</v>
      </c>
      <c r="C804" s="128"/>
      <c r="D804" s="34">
        <f t="shared" si="59"/>
        <v>4541</v>
      </c>
      <c r="E804" s="144">
        <v>46054</v>
      </c>
      <c r="F804" s="37">
        <v>4541</v>
      </c>
      <c r="G804" s="145">
        <v>46055</v>
      </c>
      <c r="H804" s="76">
        <f t="shared" si="60"/>
        <v>0</v>
      </c>
      <c r="K804" s="134"/>
      <c r="L804" s="36">
        <v>46054</v>
      </c>
      <c r="M804" s="233">
        <v>0</v>
      </c>
      <c r="N804" s="232">
        <f t="shared" si="61"/>
        <v>390</v>
      </c>
      <c r="O804" s="27">
        <v>234</v>
      </c>
      <c r="P804" s="228">
        <f t="shared" si="62"/>
        <v>156</v>
      </c>
      <c r="Q804" s="41"/>
    </row>
    <row r="805" spans="2:17" ht="15" customHeight="1" x14ac:dyDescent="0.3">
      <c r="B805" s="142">
        <f t="shared" si="58"/>
        <v>4541</v>
      </c>
      <c r="C805" s="128"/>
      <c r="D805" s="34">
        <f t="shared" si="59"/>
        <v>4541</v>
      </c>
      <c r="E805" s="144">
        <v>46055</v>
      </c>
      <c r="F805" s="37">
        <v>4541</v>
      </c>
      <c r="G805" s="145">
        <v>46056</v>
      </c>
      <c r="H805" s="76">
        <f t="shared" si="60"/>
        <v>0</v>
      </c>
      <c r="K805" s="134"/>
      <c r="L805" s="36">
        <v>46055</v>
      </c>
      <c r="M805" s="233">
        <v>120</v>
      </c>
      <c r="N805" s="232">
        <f t="shared" si="61"/>
        <v>234</v>
      </c>
      <c r="O805" s="27">
        <v>297</v>
      </c>
      <c r="P805" s="228">
        <f t="shared" si="62"/>
        <v>57</v>
      </c>
      <c r="Q805" s="41"/>
    </row>
    <row r="806" spans="2:17" ht="15" customHeight="1" x14ac:dyDescent="0.3">
      <c r="B806" s="142">
        <f t="shared" si="58"/>
        <v>4541</v>
      </c>
      <c r="C806" s="128"/>
      <c r="D806" s="34">
        <f t="shared" si="59"/>
        <v>4541</v>
      </c>
      <c r="E806" s="144">
        <v>46056</v>
      </c>
      <c r="F806" s="37">
        <v>4541</v>
      </c>
      <c r="G806" s="145">
        <v>46057</v>
      </c>
      <c r="H806" s="76">
        <f t="shared" si="60"/>
        <v>0</v>
      </c>
      <c r="K806" s="134"/>
      <c r="L806" s="36">
        <v>46056</v>
      </c>
      <c r="M806" s="233">
        <v>0</v>
      </c>
      <c r="N806" s="232">
        <f t="shared" si="61"/>
        <v>297</v>
      </c>
      <c r="O806" s="27">
        <v>280</v>
      </c>
      <c r="P806" s="228">
        <f t="shared" si="62"/>
        <v>17</v>
      </c>
      <c r="Q806" s="41"/>
    </row>
    <row r="807" spans="2:17" ht="15" customHeight="1" x14ac:dyDescent="0.3">
      <c r="B807" s="142">
        <f t="shared" si="58"/>
        <v>4541</v>
      </c>
      <c r="C807" s="128"/>
      <c r="D807" s="34">
        <f t="shared" si="59"/>
        <v>4541</v>
      </c>
      <c r="E807" s="144">
        <v>46057</v>
      </c>
      <c r="F807" s="37">
        <v>4541</v>
      </c>
      <c r="G807" s="145">
        <v>46058</v>
      </c>
      <c r="H807" s="76">
        <f t="shared" si="60"/>
        <v>0</v>
      </c>
      <c r="K807" s="134"/>
      <c r="L807" s="36">
        <v>46057</v>
      </c>
      <c r="M807" s="233">
        <v>0</v>
      </c>
      <c r="N807" s="232">
        <f t="shared" si="61"/>
        <v>280</v>
      </c>
      <c r="O807" s="27"/>
      <c r="P807" s="228">
        <f t="shared" si="62"/>
        <v>280</v>
      </c>
      <c r="Q807" s="41"/>
    </row>
    <row r="808" spans="2:17" ht="15" customHeight="1" x14ac:dyDescent="0.3">
      <c r="B808" s="142">
        <f t="shared" si="58"/>
        <v>4541</v>
      </c>
      <c r="C808" s="128"/>
      <c r="D808" s="34">
        <f t="shared" si="59"/>
        <v>4541</v>
      </c>
      <c r="E808" s="144">
        <v>46058</v>
      </c>
      <c r="F808" s="37">
        <v>4541</v>
      </c>
      <c r="G808" s="145">
        <v>46059</v>
      </c>
      <c r="H808" s="76">
        <f t="shared" si="60"/>
        <v>0</v>
      </c>
      <c r="K808" s="134"/>
      <c r="L808" s="36">
        <v>46058</v>
      </c>
      <c r="M808" s="233">
        <v>0</v>
      </c>
      <c r="N808" s="232">
        <f t="shared" si="61"/>
        <v>0</v>
      </c>
      <c r="O808" s="27"/>
      <c r="P808" s="228">
        <f t="shared" si="62"/>
        <v>0</v>
      </c>
      <c r="Q808" s="41"/>
    </row>
    <row r="809" spans="2:17" ht="15" customHeight="1" x14ac:dyDescent="0.3">
      <c r="B809" s="142">
        <f t="shared" si="58"/>
        <v>4541</v>
      </c>
      <c r="C809" s="128"/>
      <c r="D809" s="34">
        <f t="shared" si="59"/>
        <v>4541</v>
      </c>
      <c r="E809" s="144">
        <v>46059</v>
      </c>
      <c r="F809" s="37">
        <v>4541</v>
      </c>
      <c r="G809" s="145">
        <v>46060</v>
      </c>
      <c r="H809" s="76">
        <f t="shared" si="60"/>
        <v>0</v>
      </c>
      <c r="K809" s="134"/>
      <c r="L809" s="36">
        <v>46059</v>
      </c>
      <c r="M809" s="233">
        <v>0</v>
      </c>
      <c r="N809" s="232">
        <f t="shared" si="61"/>
        <v>0</v>
      </c>
      <c r="O809" s="27"/>
      <c r="P809" s="228">
        <f t="shared" si="62"/>
        <v>0</v>
      </c>
      <c r="Q809" s="41"/>
    </row>
    <row r="810" spans="2:17" ht="15" customHeight="1" x14ac:dyDescent="0.3">
      <c r="B810" s="142">
        <f t="shared" si="58"/>
        <v>4541</v>
      </c>
      <c r="C810" s="128"/>
      <c r="D810" s="34">
        <f t="shared" si="59"/>
        <v>4541</v>
      </c>
      <c r="E810" s="144">
        <v>46060</v>
      </c>
      <c r="F810" s="37">
        <v>4541</v>
      </c>
      <c r="G810" s="145">
        <v>46061</v>
      </c>
      <c r="H810" s="76">
        <f t="shared" si="60"/>
        <v>0</v>
      </c>
      <c r="K810" s="134"/>
      <c r="L810" s="36">
        <v>46060</v>
      </c>
      <c r="M810" s="233">
        <v>0</v>
      </c>
      <c r="N810" s="232">
        <f t="shared" si="61"/>
        <v>0</v>
      </c>
      <c r="O810" s="27"/>
      <c r="P810" s="228">
        <f t="shared" si="62"/>
        <v>0</v>
      </c>
      <c r="Q810" s="41"/>
    </row>
    <row r="811" spans="2:17" ht="15" customHeight="1" x14ac:dyDescent="0.3">
      <c r="B811" s="142">
        <f t="shared" si="58"/>
        <v>4541</v>
      </c>
      <c r="C811" s="128"/>
      <c r="D811" s="34">
        <f t="shared" si="59"/>
        <v>4541</v>
      </c>
      <c r="E811" s="144">
        <v>46061</v>
      </c>
      <c r="F811" s="37">
        <v>4541</v>
      </c>
      <c r="G811" s="145">
        <v>46062</v>
      </c>
      <c r="H811" s="76">
        <f t="shared" si="60"/>
        <v>0</v>
      </c>
      <c r="K811" s="134"/>
      <c r="L811" s="36">
        <v>46061</v>
      </c>
      <c r="M811" s="233">
        <v>0</v>
      </c>
      <c r="N811" s="232">
        <f t="shared" si="61"/>
        <v>0</v>
      </c>
      <c r="O811" s="27"/>
      <c r="P811" s="228">
        <f t="shared" si="62"/>
        <v>0</v>
      </c>
      <c r="Q811" s="41"/>
    </row>
    <row r="812" spans="2:17" ht="15" customHeight="1" x14ac:dyDescent="0.3">
      <c r="B812" s="142">
        <f t="shared" si="58"/>
        <v>4541</v>
      </c>
      <c r="C812" s="128"/>
      <c r="D812" s="34">
        <f t="shared" si="59"/>
        <v>4541</v>
      </c>
      <c r="E812" s="144">
        <v>46062</v>
      </c>
      <c r="F812" s="37">
        <v>4541</v>
      </c>
      <c r="G812" s="145">
        <v>46063</v>
      </c>
      <c r="H812" s="76">
        <f t="shared" si="60"/>
        <v>0</v>
      </c>
      <c r="K812" s="134"/>
      <c r="L812" s="36">
        <v>46062</v>
      </c>
      <c r="M812" s="233">
        <v>0</v>
      </c>
      <c r="N812" s="232">
        <f t="shared" si="61"/>
        <v>0</v>
      </c>
      <c r="O812" s="27"/>
      <c r="P812" s="228">
        <f t="shared" si="62"/>
        <v>0</v>
      </c>
      <c r="Q812" s="41"/>
    </row>
    <row r="813" spans="2:17" ht="15" customHeight="1" x14ac:dyDescent="0.3">
      <c r="B813" s="142">
        <f t="shared" si="58"/>
        <v>4541</v>
      </c>
      <c r="C813" s="128"/>
      <c r="D813" s="34">
        <f t="shared" si="59"/>
        <v>4541</v>
      </c>
      <c r="E813" s="144">
        <v>46063</v>
      </c>
      <c r="F813" s="37">
        <v>4541</v>
      </c>
      <c r="G813" s="145">
        <v>46064</v>
      </c>
      <c r="H813" s="76">
        <f t="shared" si="60"/>
        <v>0</v>
      </c>
      <c r="K813" s="134"/>
      <c r="L813" s="36">
        <v>46063</v>
      </c>
      <c r="M813" s="233">
        <v>0</v>
      </c>
      <c r="N813" s="232">
        <f t="shared" si="61"/>
        <v>0</v>
      </c>
      <c r="O813" s="27"/>
      <c r="P813" s="228">
        <f t="shared" si="62"/>
        <v>0</v>
      </c>
      <c r="Q813" s="41"/>
    </row>
    <row r="814" spans="2:17" ht="15" customHeight="1" x14ac:dyDescent="0.3">
      <c r="B814" s="142">
        <f t="shared" si="58"/>
        <v>4541</v>
      </c>
      <c r="C814" s="128"/>
      <c r="D814" s="34">
        <f t="shared" si="59"/>
        <v>4541</v>
      </c>
      <c r="E814" s="144">
        <v>46064</v>
      </c>
      <c r="F814" s="37">
        <v>4541</v>
      </c>
      <c r="G814" s="145">
        <v>46065</v>
      </c>
      <c r="H814" s="76">
        <f t="shared" si="60"/>
        <v>0</v>
      </c>
      <c r="K814" s="134"/>
      <c r="L814" s="36">
        <v>46064</v>
      </c>
      <c r="M814" s="233">
        <v>0</v>
      </c>
      <c r="N814" s="232">
        <f t="shared" si="61"/>
        <v>0</v>
      </c>
      <c r="O814" s="27"/>
      <c r="P814" s="228">
        <f t="shared" si="62"/>
        <v>0</v>
      </c>
      <c r="Q814" s="41"/>
    </row>
    <row r="815" spans="2:17" ht="15" customHeight="1" x14ac:dyDescent="0.3">
      <c r="B815" s="142">
        <f t="shared" si="58"/>
        <v>4541</v>
      </c>
      <c r="C815" s="128"/>
      <c r="D815" s="34">
        <f t="shared" si="59"/>
        <v>4541</v>
      </c>
      <c r="E815" s="144">
        <v>46065</v>
      </c>
      <c r="F815" s="37">
        <v>4541</v>
      </c>
      <c r="G815" s="145">
        <v>46066</v>
      </c>
      <c r="H815" s="76">
        <f t="shared" si="60"/>
        <v>0</v>
      </c>
      <c r="K815" s="134"/>
      <c r="L815" s="36">
        <v>46065</v>
      </c>
      <c r="M815" s="233">
        <v>0</v>
      </c>
      <c r="N815" s="232">
        <f t="shared" si="61"/>
        <v>0</v>
      </c>
      <c r="O815" s="27"/>
      <c r="P815" s="228">
        <f t="shared" si="62"/>
        <v>0</v>
      </c>
      <c r="Q815" s="41"/>
    </row>
    <row r="816" spans="2:17" ht="15" customHeight="1" x14ac:dyDescent="0.3">
      <c r="B816" s="142">
        <f t="shared" si="58"/>
        <v>4541</v>
      </c>
      <c r="C816" s="128"/>
      <c r="D816" s="34">
        <f t="shared" si="59"/>
        <v>4541</v>
      </c>
      <c r="E816" s="144">
        <v>46066</v>
      </c>
      <c r="F816" s="37">
        <v>4541</v>
      </c>
      <c r="G816" s="145">
        <v>46067</v>
      </c>
      <c r="H816" s="76">
        <f t="shared" si="60"/>
        <v>0</v>
      </c>
      <c r="K816" s="134"/>
      <c r="L816" s="36">
        <v>46066</v>
      </c>
      <c r="M816" s="233">
        <v>0</v>
      </c>
      <c r="N816" s="232">
        <f t="shared" si="61"/>
        <v>0</v>
      </c>
      <c r="O816" s="27"/>
      <c r="P816" s="228">
        <f t="shared" si="62"/>
        <v>0</v>
      </c>
      <c r="Q816" s="41"/>
    </row>
    <row r="817" spans="2:17" ht="15" customHeight="1" x14ac:dyDescent="0.3">
      <c r="B817" s="142">
        <f t="shared" si="58"/>
        <v>4541</v>
      </c>
      <c r="C817" s="128"/>
      <c r="D817" s="34">
        <f t="shared" si="59"/>
        <v>4541</v>
      </c>
      <c r="E817" s="144">
        <v>46067</v>
      </c>
      <c r="F817" s="37">
        <v>4541</v>
      </c>
      <c r="G817" s="145">
        <v>46068</v>
      </c>
      <c r="H817" s="76">
        <f t="shared" si="60"/>
        <v>0</v>
      </c>
      <c r="K817" s="134"/>
      <c r="L817" s="36">
        <v>46067</v>
      </c>
      <c r="M817" s="233">
        <v>0</v>
      </c>
      <c r="N817" s="232">
        <f t="shared" si="61"/>
        <v>0</v>
      </c>
      <c r="O817" s="27"/>
      <c r="P817" s="228">
        <f t="shared" si="62"/>
        <v>0</v>
      </c>
      <c r="Q817" s="41"/>
    </row>
    <row r="818" spans="2:17" ht="15" customHeight="1" x14ac:dyDescent="0.3">
      <c r="B818" s="142">
        <f t="shared" si="58"/>
        <v>4541</v>
      </c>
      <c r="C818" s="128"/>
      <c r="D818" s="34">
        <f t="shared" si="59"/>
        <v>4541</v>
      </c>
      <c r="E818" s="144">
        <v>46068</v>
      </c>
      <c r="F818" s="37">
        <v>4541</v>
      </c>
      <c r="G818" s="145">
        <v>46069</v>
      </c>
      <c r="H818" s="76">
        <f t="shared" si="60"/>
        <v>0</v>
      </c>
      <c r="K818" s="134"/>
      <c r="L818" s="36">
        <v>46068</v>
      </c>
      <c r="M818" s="233">
        <v>0</v>
      </c>
      <c r="N818" s="232">
        <f t="shared" si="61"/>
        <v>0</v>
      </c>
      <c r="O818" s="27"/>
      <c r="P818" s="228">
        <f t="shared" si="62"/>
        <v>0</v>
      </c>
      <c r="Q818" s="41"/>
    </row>
    <row r="819" spans="2:17" ht="15" customHeight="1" x14ac:dyDescent="0.3">
      <c r="B819" s="142">
        <f t="shared" si="58"/>
        <v>4541</v>
      </c>
      <c r="C819" s="128"/>
      <c r="D819" s="34">
        <f t="shared" si="59"/>
        <v>4541</v>
      </c>
      <c r="E819" s="144">
        <v>46069</v>
      </c>
      <c r="F819" s="37">
        <v>4541</v>
      </c>
      <c r="G819" s="145">
        <v>46070</v>
      </c>
      <c r="H819" s="76">
        <f t="shared" si="60"/>
        <v>0</v>
      </c>
      <c r="K819" s="134"/>
      <c r="L819" s="36">
        <v>46069</v>
      </c>
      <c r="M819" s="233">
        <v>0</v>
      </c>
      <c r="N819" s="232">
        <f t="shared" si="61"/>
        <v>0</v>
      </c>
      <c r="O819" s="27"/>
      <c r="P819" s="228">
        <f t="shared" si="62"/>
        <v>0</v>
      </c>
      <c r="Q819" s="41"/>
    </row>
    <row r="820" spans="2:17" ht="15" customHeight="1" x14ac:dyDescent="0.3">
      <c r="B820" s="142">
        <f t="shared" si="58"/>
        <v>4541</v>
      </c>
      <c r="C820" s="128"/>
      <c r="D820" s="34">
        <f t="shared" si="59"/>
        <v>4541</v>
      </c>
      <c r="E820" s="144">
        <v>46070</v>
      </c>
      <c r="F820" s="37">
        <v>4541</v>
      </c>
      <c r="G820" s="145">
        <v>46071</v>
      </c>
      <c r="H820" s="76">
        <f t="shared" si="60"/>
        <v>0</v>
      </c>
      <c r="K820" s="134"/>
      <c r="L820" s="36">
        <v>46070</v>
      </c>
      <c r="M820" s="233">
        <v>0</v>
      </c>
      <c r="N820" s="232">
        <f t="shared" si="61"/>
        <v>0</v>
      </c>
      <c r="O820" s="27"/>
      <c r="P820" s="228">
        <f t="shared" si="62"/>
        <v>0</v>
      </c>
      <c r="Q820" s="41"/>
    </row>
    <row r="821" spans="2:17" ht="15" customHeight="1" x14ac:dyDescent="0.3">
      <c r="B821" s="142">
        <f t="shared" si="58"/>
        <v>4541</v>
      </c>
      <c r="C821" s="128"/>
      <c r="D821" s="34">
        <f t="shared" si="59"/>
        <v>4541</v>
      </c>
      <c r="E821" s="144">
        <v>46071</v>
      </c>
      <c r="F821" s="37">
        <v>4541</v>
      </c>
      <c r="G821" s="145">
        <v>46072</v>
      </c>
      <c r="H821" s="76">
        <f t="shared" si="60"/>
        <v>0</v>
      </c>
      <c r="K821" s="134"/>
      <c r="L821" s="36">
        <v>46071</v>
      </c>
      <c r="M821" s="233">
        <v>0</v>
      </c>
      <c r="N821" s="232">
        <f t="shared" si="61"/>
        <v>0</v>
      </c>
      <c r="O821" s="27"/>
      <c r="P821" s="228">
        <f t="shared" si="62"/>
        <v>0</v>
      </c>
      <c r="Q821" s="41"/>
    </row>
    <row r="822" spans="2:17" ht="15" customHeight="1" x14ac:dyDescent="0.3">
      <c r="B822" s="142">
        <f t="shared" si="58"/>
        <v>4541</v>
      </c>
      <c r="C822" s="128"/>
      <c r="D822" s="34">
        <f t="shared" si="59"/>
        <v>4541</v>
      </c>
      <c r="E822" s="144">
        <v>46072</v>
      </c>
      <c r="F822" s="37">
        <v>4541</v>
      </c>
      <c r="G822" s="145">
        <v>46073</v>
      </c>
      <c r="H822" s="76">
        <f t="shared" si="60"/>
        <v>0</v>
      </c>
      <c r="K822" s="134"/>
      <c r="L822" s="36">
        <v>46072</v>
      </c>
      <c r="M822" s="233">
        <v>0</v>
      </c>
      <c r="N822" s="232">
        <f t="shared" si="61"/>
        <v>0</v>
      </c>
      <c r="O822" s="27"/>
      <c r="P822" s="228">
        <f t="shared" si="62"/>
        <v>0</v>
      </c>
      <c r="Q822" s="41"/>
    </row>
    <row r="823" spans="2:17" ht="15" customHeight="1" x14ac:dyDescent="0.3">
      <c r="B823" s="142">
        <f t="shared" si="58"/>
        <v>4541</v>
      </c>
      <c r="C823" s="128"/>
      <c r="D823" s="34">
        <f t="shared" si="59"/>
        <v>4541</v>
      </c>
      <c r="E823" s="144">
        <v>46073</v>
      </c>
      <c r="F823" s="37">
        <v>4541</v>
      </c>
      <c r="G823" s="145">
        <v>46074</v>
      </c>
      <c r="H823" s="76">
        <f t="shared" si="60"/>
        <v>0</v>
      </c>
      <c r="K823" s="134"/>
      <c r="L823" s="36">
        <v>46073</v>
      </c>
      <c r="M823" s="233">
        <v>0</v>
      </c>
      <c r="N823" s="232">
        <f t="shared" si="61"/>
        <v>0</v>
      </c>
      <c r="O823" s="27"/>
      <c r="P823" s="228">
        <f t="shared" si="62"/>
        <v>0</v>
      </c>
      <c r="Q823" s="41"/>
    </row>
    <row r="824" spans="2:17" ht="15" customHeight="1" x14ac:dyDescent="0.3">
      <c r="B824" s="142">
        <f t="shared" si="58"/>
        <v>4541</v>
      </c>
      <c r="C824" s="128"/>
      <c r="D824" s="34">
        <f t="shared" si="59"/>
        <v>4541</v>
      </c>
      <c r="E824" s="144">
        <v>46074</v>
      </c>
      <c r="F824" s="37">
        <v>4541</v>
      </c>
      <c r="G824" s="145">
        <v>46075</v>
      </c>
      <c r="H824" s="76">
        <f t="shared" si="60"/>
        <v>0</v>
      </c>
      <c r="K824" s="134"/>
      <c r="L824" s="36">
        <v>46074</v>
      </c>
      <c r="M824" s="233">
        <v>0</v>
      </c>
      <c r="N824" s="232">
        <f t="shared" si="61"/>
        <v>0</v>
      </c>
      <c r="O824" s="27"/>
      <c r="P824" s="228">
        <f t="shared" si="62"/>
        <v>0</v>
      </c>
      <c r="Q824" s="41"/>
    </row>
    <row r="825" spans="2:17" ht="15" customHeight="1" x14ac:dyDescent="0.3">
      <c r="B825" s="142">
        <f t="shared" si="58"/>
        <v>4541</v>
      </c>
      <c r="C825" s="128"/>
      <c r="D825" s="34">
        <f t="shared" si="59"/>
        <v>4541</v>
      </c>
      <c r="E825" s="144">
        <v>46075</v>
      </c>
      <c r="F825" s="37">
        <v>4541</v>
      </c>
      <c r="G825" s="145">
        <v>46076</v>
      </c>
      <c r="H825" s="76">
        <f t="shared" si="60"/>
        <v>0</v>
      </c>
      <c r="K825" s="134"/>
      <c r="L825" s="36">
        <v>46075</v>
      </c>
      <c r="M825" s="233">
        <v>0</v>
      </c>
      <c r="N825" s="232">
        <f t="shared" si="61"/>
        <v>0</v>
      </c>
      <c r="O825" s="27"/>
      <c r="P825" s="228">
        <f t="shared" si="62"/>
        <v>0</v>
      </c>
      <c r="Q825" s="41"/>
    </row>
    <row r="826" spans="2:17" ht="15" customHeight="1" x14ac:dyDescent="0.3">
      <c r="B826" s="142">
        <f t="shared" si="58"/>
        <v>4541</v>
      </c>
      <c r="C826" s="128"/>
      <c r="D826" s="34">
        <f t="shared" si="59"/>
        <v>4541</v>
      </c>
      <c r="E826" s="144">
        <v>46076</v>
      </c>
      <c r="F826" s="37">
        <v>4541</v>
      </c>
      <c r="G826" s="145">
        <v>46077</v>
      </c>
      <c r="H826" s="76">
        <f t="shared" si="60"/>
        <v>0</v>
      </c>
      <c r="K826" s="134"/>
      <c r="L826" s="36">
        <v>46076</v>
      </c>
      <c r="M826" s="233">
        <v>0</v>
      </c>
      <c r="N826" s="232">
        <f t="shared" si="61"/>
        <v>0</v>
      </c>
      <c r="O826" s="27"/>
      <c r="P826" s="228">
        <f t="shared" si="62"/>
        <v>0</v>
      </c>
      <c r="Q826" s="41"/>
    </row>
    <row r="827" spans="2:17" ht="15" customHeight="1" x14ac:dyDescent="0.3">
      <c r="B827" s="142">
        <f t="shared" si="58"/>
        <v>4541</v>
      </c>
      <c r="C827" s="128"/>
      <c r="D827" s="34">
        <f t="shared" si="59"/>
        <v>4541</v>
      </c>
      <c r="E827" s="144">
        <v>46077</v>
      </c>
      <c r="F827" s="37">
        <v>4541</v>
      </c>
      <c r="G827" s="145">
        <v>46078</v>
      </c>
      <c r="H827" s="76">
        <f t="shared" si="60"/>
        <v>0</v>
      </c>
      <c r="K827" s="134"/>
      <c r="L827" s="36">
        <v>46077</v>
      </c>
      <c r="M827" s="233">
        <v>0</v>
      </c>
      <c r="N827" s="232">
        <f t="shared" si="61"/>
        <v>0</v>
      </c>
      <c r="O827" s="27"/>
      <c r="P827" s="228">
        <f t="shared" si="62"/>
        <v>0</v>
      </c>
      <c r="Q827" s="41"/>
    </row>
    <row r="828" spans="2:17" ht="15" customHeight="1" x14ac:dyDescent="0.3">
      <c r="B828" s="142">
        <f t="shared" si="58"/>
        <v>4541</v>
      </c>
      <c r="C828" s="128"/>
      <c r="D828" s="34">
        <f t="shared" si="59"/>
        <v>4541</v>
      </c>
      <c r="E828" s="144">
        <v>46078</v>
      </c>
      <c r="F828" s="37">
        <v>4541</v>
      </c>
      <c r="G828" s="145">
        <v>46079</v>
      </c>
      <c r="H828" s="76">
        <f t="shared" si="60"/>
        <v>0</v>
      </c>
      <c r="K828" s="134"/>
      <c r="L828" s="36">
        <v>46078</v>
      </c>
      <c r="M828" s="233">
        <v>0</v>
      </c>
      <c r="N828" s="232">
        <f t="shared" si="61"/>
        <v>0</v>
      </c>
      <c r="O828" s="27"/>
      <c r="P828" s="228">
        <f t="shared" si="62"/>
        <v>0</v>
      </c>
      <c r="Q828" s="41"/>
    </row>
    <row r="829" spans="2:17" ht="15" customHeight="1" x14ac:dyDescent="0.3">
      <c r="B829" s="142">
        <f t="shared" si="58"/>
        <v>4541</v>
      </c>
      <c r="C829" s="128"/>
      <c r="D829" s="34">
        <f t="shared" si="59"/>
        <v>4541</v>
      </c>
      <c r="E829" s="144">
        <v>46079</v>
      </c>
      <c r="F829" s="37">
        <v>4541</v>
      </c>
      <c r="G829" s="145">
        <v>46080</v>
      </c>
      <c r="H829" s="76">
        <f t="shared" si="60"/>
        <v>0</v>
      </c>
      <c r="K829" s="134"/>
      <c r="L829" s="36">
        <v>46079</v>
      </c>
      <c r="M829" s="233">
        <v>0</v>
      </c>
      <c r="N829" s="232">
        <f t="shared" si="61"/>
        <v>0</v>
      </c>
      <c r="O829" s="27"/>
      <c r="P829" s="228">
        <f t="shared" si="62"/>
        <v>0</v>
      </c>
      <c r="Q829" s="41"/>
    </row>
    <row r="830" spans="2:17" ht="15" customHeight="1" x14ac:dyDescent="0.3">
      <c r="B830" s="142">
        <f t="shared" si="58"/>
        <v>4541</v>
      </c>
      <c r="C830" s="128"/>
      <c r="D830" s="34">
        <f t="shared" si="59"/>
        <v>4541</v>
      </c>
      <c r="E830" s="144">
        <v>46080</v>
      </c>
      <c r="F830" s="37">
        <v>4541</v>
      </c>
      <c r="G830" s="145">
        <v>46081</v>
      </c>
      <c r="H830" s="76">
        <f t="shared" si="60"/>
        <v>0</v>
      </c>
      <c r="I830">
        <f>SUM(H803:H830)</f>
        <v>0</v>
      </c>
      <c r="K830" s="134"/>
      <c r="L830" s="36">
        <v>46080</v>
      </c>
      <c r="M830" s="233">
        <v>0</v>
      </c>
      <c r="N830" s="232">
        <f t="shared" si="61"/>
        <v>0</v>
      </c>
      <c r="O830" s="27"/>
      <c r="P830" s="228">
        <f t="shared" si="62"/>
        <v>0</v>
      </c>
      <c r="Q830" s="41"/>
    </row>
    <row r="831" spans="2:17" ht="15" customHeight="1" x14ac:dyDescent="0.3">
      <c r="B831" s="142">
        <f t="shared" si="58"/>
        <v>4541</v>
      </c>
      <c r="C831" s="128"/>
      <c r="D831" s="34">
        <f t="shared" si="59"/>
        <v>4541</v>
      </c>
      <c r="E831" s="144">
        <v>46081</v>
      </c>
      <c r="F831" s="37">
        <v>4541</v>
      </c>
      <c r="G831" s="145">
        <v>46082</v>
      </c>
      <c r="H831" s="76">
        <f t="shared" si="60"/>
        <v>0</v>
      </c>
      <c r="K831" s="134"/>
      <c r="L831" s="36">
        <v>46081</v>
      </c>
      <c r="M831" s="233">
        <v>0</v>
      </c>
      <c r="N831" s="232">
        <f t="shared" si="61"/>
        <v>0</v>
      </c>
      <c r="O831" s="27"/>
      <c r="P831" s="228">
        <f t="shared" si="62"/>
        <v>0</v>
      </c>
      <c r="Q831" s="41"/>
    </row>
    <row r="832" spans="2:17" ht="15" customHeight="1" x14ac:dyDescent="0.3">
      <c r="B832" s="142">
        <f t="shared" si="58"/>
        <v>4541</v>
      </c>
      <c r="C832" s="128"/>
      <c r="D832" s="34">
        <f t="shared" si="59"/>
        <v>4541</v>
      </c>
      <c r="E832" s="144">
        <v>46082</v>
      </c>
      <c r="F832" s="37">
        <v>4541</v>
      </c>
      <c r="G832" s="145">
        <v>46083</v>
      </c>
      <c r="H832" s="76">
        <f t="shared" si="60"/>
        <v>0</v>
      </c>
      <c r="K832" s="134"/>
      <c r="L832" s="36">
        <v>46082</v>
      </c>
      <c r="M832" s="233">
        <v>0</v>
      </c>
      <c r="N832" s="232">
        <f t="shared" si="61"/>
        <v>0</v>
      </c>
      <c r="O832" s="27"/>
      <c r="P832" s="228">
        <f t="shared" si="62"/>
        <v>0</v>
      </c>
      <c r="Q832" s="41"/>
    </row>
    <row r="833" spans="2:17" ht="15" customHeight="1" x14ac:dyDescent="0.3">
      <c r="B833" s="142">
        <f t="shared" si="58"/>
        <v>4541</v>
      </c>
      <c r="C833" s="128"/>
      <c r="D833" s="34">
        <f t="shared" si="59"/>
        <v>4541</v>
      </c>
      <c r="E833" s="144">
        <v>46083</v>
      </c>
      <c r="F833" s="37">
        <v>4541</v>
      </c>
      <c r="G833" s="145">
        <v>46084</v>
      </c>
      <c r="H833" s="76">
        <f t="shared" si="60"/>
        <v>0</v>
      </c>
      <c r="K833" s="134"/>
      <c r="L833" s="36">
        <v>46083</v>
      </c>
      <c r="M833" s="233">
        <v>0</v>
      </c>
      <c r="N833" s="232">
        <f t="shared" si="61"/>
        <v>0</v>
      </c>
      <c r="O833" s="27"/>
      <c r="P833" s="228">
        <f t="shared" si="62"/>
        <v>0</v>
      </c>
      <c r="Q833" s="41"/>
    </row>
    <row r="834" spans="2:17" ht="15" customHeight="1" x14ac:dyDescent="0.3">
      <c r="B834" s="142">
        <f t="shared" si="58"/>
        <v>4541</v>
      </c>
      <c r="C834" s="128"/>
      <c r="D834" s="34">
        <f t="shared" si="59"/>
        <v>4541</v>
      </c>
      <c r="E834" s="144">
        <v>46084</v>
      </c>
      <c r="F834" s="37">
        <v>4541</v>
      </c>
      <c r="G834" s="145">
        <v>46085</v>
      </c>
      <c r="H834" s="76">
        <f t="shared" si="60"/>
        <v>0</v>
      </c>
      <c r="K834" s="134"/>
      <c r="L834" s="36">
        <v>46084</v>
      </c>
      <c r="M834" s="233">
        <v>0</v>
      </c>
      <c r="N834" s="232">
        <f t="shared" si="61"/>
        <v>0</v>
      </c>
      <c r="O834" s="27"/>
      <c r="P834" s="228">
        <f t="shared" si="62"/>
        <v>0</v>
      </c>
      <c r="Q834" s="41"/>
    </row>
    <row r="835" spans="2:17" ht="15" customHeight="1" x14ac:dyDescent="0.3">
      <c r="B835" s="142">
        <f t="shared" si="58"/>
        <v>4541</v>
      </c>
      <c r="C835" s="128"/>
      <c r="D835" s="34">
        <f t="shared" si="59"/>
        <v>4541</v>
      </c>
      <c r="E835" s="144">
        <v>46085</v>
      </c>
      <c r="F835" s="37">
        <v>4541</v>
      </c>
      <c r="G835" s="145">
        <v>46086</v>
      </c>
      <c r="H835" s="76">
        <f t="shared" si="60"/>
        <v>0</v>
      </c>
      <c r="K835" s="134"/>
      <c r="L835" s="36">
        <v>46085</v>
      </c>
      <c r="M835" s="233">
        <v>0</v>
      </c>
      <c r="N835" s="232">
        <f t="shared" si="61"/>
        <v>0</v>
      </c>
      <c r="O835" s="27"/>
      <c r="P835" s="228">
        <f t="shared" si="62"/>
        <v>0</v>
      </c>
      <c r="Q835" s="41"/>
    </row>
    <row r="836" spans="2:17" ht="15" customHeight="1" x14ac:dyDescent="0.3">
      <c r="B836" s="142">
        <f t="shared" si="58"/>
        <v>4541</v>
      </c>
      <c r="C836" s="128"/>
      <c r="D836" s="34">
        <f t="shared" si="59"/>
        <v>4541</v>
      </c>
      <c r="E836" s="144">
        <v>46086</v>
      </c>
      <c r="F836" s="37">
        <v>4541</v>
      </c>
      <c r="G836" s="145">
        <v>46087</v>
      </c>
      <c r="H836" s="76">
        <f t="shared" si="60"/>
        <v>0</v>
      </c>
      <c r="K836" s="134"/>
      <c r="L836" s="36">
        <v>46086</v>
      </c>
      <c r="M836" s="233">
        <v>0</v>
      </c>
      <c r="N836" s="232">
        <f t="shared" si="61"/>
        <v>0</v>
      </c>
      <c r="O836" s="27"/>
      <c r="P836" s="228">
        <f t="shared" si="62"/>
        <v>0</v>
      </c>
      <c r="Q836" s="41"/>
    </row>
    <row r="837" spans="2:17" ht="15" customHeight="1" x14ac:dyDescent="0.3">
      <c r="B837" s="142">
        <f t="shared" si="58"/>
        <v>4541</v>
      </c>
      <c r="C837" s="128"/>
      <c r="D837" s="34">
        <f t="shared" si="59"/>
        <v>4541</v>
      </c>
      <c r="E837" s="144">
        <v>46087</v>
      </c>
      <c r="F837" s="37">
        <v>4541</v>
      </c>
      <c r="G837" s="145">
        <v>46088</v>
      </c>
      <c r="H837" s="76">
        <f t="shared" si="60"/>
        <v>0</v>
      </c>
      <c r="K837" s="134"/>
      <c r="L837" s="36">
        <v>46087</v>
      </c>
      <c r="M837" s="233">
        <v>0</v>
      </c>
      <c r="N837" s="232">
        <f t="shared" si="61"/>
        <v>0</v>
      </c>
      <c r="O837" s="27"/>
      <c r="P837" s="228">
        <f t="shared" si="62"/>
        <v>0</v>
      </c>
      <c r="Q837" s="41"/>
    </row>
    <row r="838" spans="2:17" ht="15" customHeight="1" x14ac:dyDescent="0.3">
      <c r="B838" s="142">
        <f t="shared" si="58"/>
        <v>4541</v>
      </c>
      <c r="C838" s="128"/>
      <c r="D838" s="34">
        <f t="shared" si="59"/>
        <v>4541</v>
      </c>
      <c r="E838" s="144">
        <v>46088</v>
      </c>
      <c r="F838" s="37">
        <v>4541</v>
      </c>
      <c r="G838" s="145">
        <v>46089</v>
      </c>
      <c r="H838" s="76">
        <f t="shared" si="60"/>
        <v>0</v>
      </c>
      <c r="K838" s="134"/>
      <c r="L838" s="36">
        <v>46088</v>
      </c>
      <c r="M838" s="233">
        <v>0</v>
      </c>
      <c r="N838" s="232">
        <f t="shared" si="61"/>
        <v>0</v>
      </c>
      <c r="O838" s="27"/>
      <c r="P838" s="228">
        <f t="shared" si="62"/>
        <v>0</v>
      </c>
      <c r="Q838" s="41"/>
    </row>
    <row r="839" spans="2:17" ht="15" customHeight="1" x14ac:dyDescent="0.3">
      <c r="B839" s="142">
        <f t="shared" si="58"/>
        <v>4541</v>
      </c>
      <c r="C839" s="128"/>
      <c r="D839" s="34">
        <f t="shared" si="59"/>
        <v>4541</v>
      </c>
      <c r="E839" s="144">
        <v>46089</v>
      </c>
      <c r="F839" s="37">
        <v>4541</v>
      </c>
      <c r="G839" s="145">
        <v>46090</v>
      </c>
      <c r="H839" s="76">
        <f t="shared" si="60"/>
        <v>0</v>
      </c>
      <c r="K839" s="134"/>
      <c r="L839" s="36">
        <v>46089</v>
      </c>
      <c r="M839" s="233">
        <v>0</v>
      </c>
      <c r="N839" s="232">
        <f t="shared" si="61"/>
        <v>0</v>
      </c>
      <c r="O839" s="27"/>
      <c r="P839" s="228">
        <f t="shared" si="62"/>
        <v>0</v>
      </c>
      <c r="Q839" s="41"/>
    </row>
    <row r="840" spans="2:17" ht="15" customHeight="1" x14ac:dyDescent="0.3">
      <c r="B840" s="142">
        <f t="shared" si="58"/>
        <v>4541</v>
      </c>
      <c r="C840" s="128"/>
      <c r="D840" s="34">
        <f t="shared" si="59"/>
        <v>4541</v>
      </c>
      <c r="E840" s="144">
        <v>46090</v>
      </c>
      <c r="F840" s="37">
        <v>4541</v>
      </c>
      <c r="G840" s="145">
        <v>46091</v>
      </c>
      <c r="H840" s="76">
        <f t="shared" si="60"/>
        <v>0</v>
      </c>
      <c r="K840" s="134"/>
      <c r="L840" s="36">
        <v>46090</v>
      </c>
      <c r="M840" s="233">
        <v>0</v>
      </c>
      <c r="N840" s="232">
        <f t="shared" si="61"/>
        <v>0</v>
      </c>
      <c r="O840" s="27"/>
      <c r="P840" s="228">
        <f t="shared" si="62"/>
        <v>0</v>
      </c>
      <c r="Q840" s="41"/>
    </row>
    <row r="841" spans="2:17" ht="15" customHeight="1" x14ac:dyDescent="0.3">
      <c r="B841" s="142">
        <f t="shared" si="58"/>
        <v>4541</v>
      </c>
      <c r="C841" s="128"/>
      <c r="D841" s="34">
        <f t="shared" si="59"/>
        <v>4541</v>
      </c>
      <c r="E841" s="144">
        <v>46091</v>
      </c>
      <c r="F841" s="37">
        <v>4541</v>
      </c>
      <c r="G841" s="145">
        <v>46092</v>
      </c>
      <c r="H841" s="76">
        <f t="shared" si="60"/>
        <v>0</v>
      </c>
      <c r="K841" s="134"/>
      <c r="L841" s="36">
        <v>46091</v>
      </c>
      <c r="M841" s="233">
        <v>0</v>
      </c>
      <c r="N841" s="232">
        <f t="shared" si="61"/>
        <v>0</v>
      </c>
      <c r="O841" s="27"/>
      <c r="P841" s="228">
        <f t="shared" si="62"/>
        <v>0</v>
      </c>
      <c r="Q841" s="41"/>
    </row>
    <row r="842" spans="2:17" ht="15" customHeight="1" x14ac:dyDescent="0.3">
      <c r="B842" s="142">
        <f t="shared" si="58"/>
        <v>4541</v>
      </c>
      <c r="C842" s="128"/>
      <c r="D842" s="34">
        <f t="shared" si="59"/>
        <v>4541</v>
      </c>
      <c r="E842" s="144">
        <v>46092</v>
      </c>
      <c r="F842" s="37">
        <v>4541</v>
      </c>
      <c r="G842" s="145">
        <v>46093</v>
      </c>
      <c r="H842" s="76">
        <f t="shared" si="60"/>
        <v>0</v>
      </c>
      <c r="K842" s="134"/>
      <c r="L842" s="36">
        <v>46092</v>
      </c>
      <c r="M842" s="233">
        <v>0</v>
      </c>
      <c r="N842" s="232">
        <f t="shared" si="61"/>
        <v>0</v>
      </c>
      <c r="O842" s="27"/>
      <c r="P842" s="228">
        <f t="shared" si="62"/>
        <v>0</v>
      </c>
      <c r="Q842" s="41"/>
    </row>
    <row r="843" spans="2:17" ht="15" customHeight="1" x14ac:dyDescent="0.3">
      <c r="B843" s="142">
        <f t="shared" si="58"/>
        <v>4541</v>
      </c>
      <c r="C843" s="128"/>
      <c r="D843" s="34">
        <f t="shared" si="59"/>
        <v>4541</v>
      </c>
      <c r="E843" s="144">
        <v>46093</v>
      </c>
      <c r="F843" s="37">
        <v>4541</v>
      </c>
      <c r="G843" s="145">
        <v>46094</v>
      </c>
      <c r="H843" s="76">
        <f t="shared" si="60"/>
        <v>0</v>
      </c>
      <c r="K843" s="134"/>
      <c r="L843" s="36">
        <v>46093</v>
      </c>
      <c r="M843" s="233">
        <v>0</v>
      </c>
      <c r="N843" s="232">
        <f t="shared" si="61"/>
        <v>0</v>
      </c>
      <c r="O843" s="27"/>
      <c r="P843" s="228">
        <f t="shared" si="62"/>
        <v>0</v>
      </c>
      <c r="Q843" s="41"/>
    </row>
    <row r="844" spans="2:17" ht="15" customHeight="1" x14ac:dyDescent="0.3">
      <c r="B844" s="142">
        <f t="shared" si="58"/>
        <v>4541</v>
      </c>
      <c r="C844" s="128"/>
      <c r="D844" s="34">
        <f t="shared" si="59"/>
        <v>4541</v>
      </c>
      <c r="E844" s="144">
        <v>46094</v>
      </c>
      <c r="F844" s="37">
        <v>4541</v>
      </c>
      <c r="G844" s="145">
        <v>46095</v>
      </c>
      <c r="H844" s="76">
        <f t="shared" si="60"/>
        <v>0</v>
      </c>
      <c r="K844" s="134"/>
      <c r="L844" s="36">
        <v>46094</v>
      </c>
      <c r="M844" s="233">
        <v>0</v>
      </c>
      <c r="N844" s="232">
        <f t="shared" si="61"/>
        <v>0</v>
      </c>
      <c r="O844" s="27"/>
      <c r="P844" s="228">
        <f t="shared" si="62"/>
        <v>0</v>
      </c>
      <c r="Q844" s="41"/>
    </row>
    <row r="845" spans="2:17" ht="15" customHeight="1" x14ac:dyDescent="0.3">
      <c r="B845" s="142">
        <f t="shared" si="58"/>
        <v>4541</v>
      </c>
      <c r="C845" s="128"/>
      <c r="D845" s="34">
        <f t="shared" si="59"/>
        <v>4541</v>
      </c>
      <c r="E845" s="144">
        <v>46095</v>
      </c>
      <c r="F845" s="37">
        <v>4541</v>
      </c>
      <c r="G845" s="145">
        <v>46096</v>
      </c>
      <c r="H845" s="76">
        <f t="shared" si="60"/>
        <v>0</v>
      </c>
      <c r="K845" s="134"/>
      <c r="L845" s="36">
        <v>46095</v>
      </c>
      <c r="M845" s="233">
        <v>0</v>
      </c>
      <c r="N845" s="232">
        <f t="shared" si="61"/>
        <v>0</v>
      </c>
      <c r="O845" s="27"/>
      <c r="P845" s="228">
        <f t="shared" si="62"/>
        <v>0</v>
      </c>
      <c r="Q845" s="41"/>
    </row>
    <row r="846" spans="2:17" ht="15" customHeight="1" x14ac:dyDescent="0.3">
      <c r="B846" s="142">
        <f t="shared" si="58"/>
        <v>4541</v>
      </c>
      <c r="C846" s="128"/>
      <c r="D846" s="34">
        <f t="shared" si="59"/>
        <v>4541</v>
      </c>
      <c r="E846" s="144">
        <v>46096</v>
      </c>
      <c r="F846" s="37">
        <v>4541</v>
      </c>
      <c r="G846" s="145">
        <v>46097</v>
      </c>
      <c r="H846" s="76">
        <f t="shared" si="60"/>
        <v>0</v>
      </c>
      <c r="K846" s="134"/>
      <c r="L846" s="36">
        <v>46096</v>
      </c>
      <c r="M846" s="233">
        <v>0</v>
      </c>
      <c r="N846" s="232">
        <f t="shared" si="61"/>
        <v>0</v>
      </c>
      <c r="O846" s="27"/>
      <c r="P846" s="228">
        <f t="shared" si="62"/>
        <v>0</v>
      </c>
      <c r="Q846" s="41"/>
    </row>
    <row r="847" spans="2:17" ht="15" customHeight="1" x14ac:dyDescent="0.3">
      <c r="B847" s="142">
        <f t="shared" si="58"/>
        <v>4541</v>
      </c>
      <c r="C847" s="128"/>
      <c r="D847" s="34">
        <f t="shared" si="59"/>
        <v>4541</v>
      </c>
      <c r="E847" s="144">
        <v>46097</v>
      </c>
      <c r="F847" s="37">
        <v>4541</v>
      </c>
      <c r="G847" s="145">
        <v>46098</v>
      </c>
      <c r="H847" s="76">
        <f t="shared" si="60"/>
        <v>0</v>
      </c>
      <c r="K847" s="134"/>
      <c r="L847" s="36">
        <v>46097</v>
      </c>
      <c r="M847" s="233">
        <v>0</v>
      </c>
      <c r="N847" s="232">
        <f t="shared" si="61"/>
        <v>0</v>
      </c>
      <c r="O847" s="27"/>
      <c r="P847" s="228">
        <f t="shared" si="62"/>
        <v>0</v>
      </c>
      <c r="Q847" s="41"/>
    </row>
    <row r="848" spans="2:17" ht="15" customHeight="1" x14ac:dyDescent="0.3">
      <c r="B848" s="142">
        <f t="shared" si="58"/>
        <v>4541</v>
      </c>
      <c r="C848" s="128"/>
      <c r="D848" s="34">
        <f t="shared" si="59"/>
        <v>4541</v>
      </c>
      <c r="E848" s="144">
        <v>46098</v>
      </c>
      <c r="F848" s="37">
        <v>4541</v>
      </c>
      <c r="G848" s="145">
        <v>46099</v>
      </c>
      <c r="H848" s="76">
        <f t="shared" si="60"/>
        <v>0</v>
      </c>
      <c r="K848" s="134"/>
      <c r="L848" s="36">
        <v>46098</v>
      </c>
      <c r="M848" s="233">
        <v>0</v>
      </c>
      <c r="N848" s="232">
        <f t="shared" si="61"/>
        <v>0</v>
      </c>
      <c r="O848" s="27"/>
      <c r="P848" s="228">
        <f t="shared" si="62"/>
        <v>0</v>
      </c>
      <c r="Q848" s="41"/>
    </row>
    <row r="849" spans="2:17" ht="15" customHeight="1" x14ac:dyDescent="0.3">
      <c r="B849" s="142">
        <f t="shared" si="58"/>
        <v>4541</v>
      </c>
      <c r="C849" s="128"/>
      <c r="D849" s="34">
        <f t="shared" si="59"/>
        <v>4541</v>
      </c>
      <c r="E849" s="144">
        <v>46099</v>
      </c>
      <c r="F849" s="37">
        <v>4541</v>
      </c>
      <c r="G849" s="145">
        <v>46100</v>
      </c>
      <c r="H849" s="76">
        <f t="shared" si="60"/>
        <v>0</v>
      </c>
      <c r="K849" s="134"/>
      <c r="L849" s="36">
        <v>46099</v>
      </c>
      <c r="M849" s="233">
        <v>0</v>
      </c>
      <c r="N849" s="232">
        <f t="shared" si="61"/>
        <v>0</v>
      </c>
      <c r="O849" s="27"/>
      <c r="P849" s="228">
        <f t="shared" si="62"/>
        <v>0</v>
      </c>
      <c r="Q849" s="41"/>
    </row>
    <row r="850" spans="2:17" ht="15" customHeight="1" x14ac:dyDescent="0.3">
      <c r="B850" s="142">
        <f t="shared" si="58"/>
        <v>4541</v>
      </c>
      <c r="C850" s="128"/>
      <c r="D850" s="34">
        <f t="shared" si="59"/>
        <v>4541</v>
      </c>
      <c r="E850" s="144">
        <v>46100</v>
      </c>
      <c r="F850" s="37">
        <v>4541</v>
      </c>
      <c r="G850" s="145">
        <v>46101</v>
      </c>
      <c r="H850" s="76">
        <f t="shared" si="60"/>
        <v>0</v>
      </c>
      <c r="K850" s="134"/>
      <c r="L850" s="36">
        <v>46100</v>
      </c>
      <c r="M850" s="233">
        <v>0</v>
      </c>
      <c r="N850" s="232">
        <f t="shared" si="61"/>
        <v>0</v>
      </c>
      <c r="O850" s="27"/>
      <c r="P850" s="228">
        <f t="shared" si="62"/>
        <v>0</v>
      </c>
      <c r="Q850" s="41"/>
    </row>
    <row r="851" spans="2:17" ht="15" customHeight="1" x14ac:dyDescent="0.3">
      <c r="B851" s="142">
        <f t="shared" si="58"/>
        <v>4541</v>
      </c>
      <c r="C851" s="128"/>
      <c r="D851" s="34">
        <f t="shared" si="59"/>
        <v>4541</v>
      </c>
      <c r="E851" s="144">
        <v>46101</v>
      </c>
      <c r="F851" s="37">
        <v>4541</v>
      </c>
      <c r="G851" s="145">
        <v>46102</v>
      </c>
      <c r="H851" s="76">
        <f t="shared" si="60"/>
        <v>0</v>
      </c>
      <c r="K851" s="134"/>
      <c r="L851" s="36">
        <v>46101</v>
      </c>
      <c r="M851" s="233">
        <v>0</v>
      </c>
      <c r="N851" s="232">
        <f t="shared" si="61"/>
        <v>0</v>
      </c>
      <c r="O851" s="27"/>
      <c r="P851" s="228">
        <f t="shared" si="62"/>
        <v>0</v>
      </c>
      <c r="Q851" s="41"/>
    </row>
    <row r="852" spans="2:17" ht="15" customHeight="1" x14ac:dyDescent="0.3">
      <c r="B852" s="142">
        <f t="shared" si="58"/>
        <v>4541</v>
      </c>
      <c r="C852" s="128"/>
      <c r="D852" s="34">
        <f t="shared" si="59"/>
        <v>4541</v>
      </c>
      <c r="E852" s="144">
        <v>46102</v>
      </c>
      <c r="F852" s="37">
        <v>4541</v>
      </c>
      <c r="G852" s="145">
        <v>46103</v>
      </c>
      <c r="H852" s="76">
        <f t="shared" si="60"/>
        <v>0</v>
      </c>
      <c r="K852" s="134"/>
      <c r="L852" s="36">
        <v>46102</v>
      </c>
      <c r="M852" s="233">
        <v>0</v>
      </c>
      <c r="N852" s="232">
        <f t="shared" si="61"/>
        <v>0</v>
      </c>
      <c r="O852" s="27"/>
      <c r="P852" s="228">
        <f t="shared" si="62"/>
        <v>0</v>
      </c>
      <c r="Q852" s="41"/>
    </row>
    <row r="853" spans="2:17" ht="15" customHeight="1" x14ac:dyDescent="0.3">
      <c r="B853" s="142">
        <f t="shared" si="58"/>
        <v>4541</v>
      </c>
      <c r="C853" s="128"/>
      <c r="D853" s="34">
        <f t="shared" si="59"/>
        <v>4541</v>
      </c>
      <c r="E853" s="144">
        <v>46103</v>
      </c>
      <c r="F853" s="37">
        <v>4541</v>
      </c>
      <c r="G853" s="145">
        <v>46104</v>
      </c>
      <c r="H853" s="76">
        <f t="shared" si="60"/>
        <v>0</v>
      </c>
      <c r="K853" s="134"/>
      <c r="L853" s="36">
        <v>46103</v>
      </c>
      <c r="M853" s="233">
        <v>0</v>
      </c>
      <c r="N853" s="232">
        <f t="shared" si="61"/>
        <v>0</v>
      </c>
      <c r="O853" s="27"/>
      <c r="P853" s="228">
        <f t="shared" si="62"/>
        <v>0</v>
      </c>
      <c r="Q853" s="41"/>
    </row>
    <row r="854" spans="2:17" ht="15" customHeight="1" x14ac:dyDescent="0.3">
      <c r="B854" s="142">
        <f t="shared" si="58"/>
        <v>4541</v>
      </c>
      <c r="C854" s="128"/>
      <c r="D854" s="34">
        <f t="shared" si="59"/>
        <v>4541</v>
      </c>
      <c r="E854" s="144">
        <v>46104</v>
      </c>
      <c r="F854" s="37">
        <v>4541</v>
      </c>
      <c r="G854" s="145">
        <v>46105</v>
      </c>
      <c r="H854" s="76">
        <f t="shared" si="60"/>
        <v>0</v>
      </c>
      <c r="K854" s="134"/>
      <c r="L854" s="36">
        <v>46104</v>
      </c>
      <c r="M854" s="233">
        <v>0</v>
      </c>
      <c r="N854" s="232">
        <f t="shared" si="61"/>
        <v>0</v>
      </c>
      <c r="O854" s="27"/>
      <c r="P854" s="228">
        <f t="shared" si="62"/>
        <v>0</v>
      </c>
      <c r="Q854" s="41"/>
    </row>
    <row r="855" spans="2:17" ht="15" customHeight="1" x14ac:dyDescent="0.3">
      <c r="B855" s="142">
        <f t="shared" si="58"/>
        <v>4541</v>
      </c>
      <c r="C855" s="128"/>
      <c r="D855" s="34">
        <f t="shared" si="59"/>
        <v>4541</v>
      </c>
      <c r="E855" s="144">
        <v>46105</v>
      </c>
      <c r="F855" s="37">
        <v>4541</v>
      </c>
      <c r="G855" s="145">
        <v>46106</v>
      </c>
      <c r="H855" s="76">
        <f t="shared" si="60"/>
        <v>0</v>
      </c>
      <c r="K855" s="134"/>
      <c r="L855" s="36">
        <v>46105</v>
      </c>
      <c r="M855" s="233">
        <v>0</v>
      </c>
      <c r="N855" s="232">
        <f t="shared" si="61"/>
        <v>0</v>
      </c>
      <c r="O855" s="27"/>
      <c r="P855" s="228">
        <f t="shared" si="62"/>
        <v>0</v>
      </c>
      <c r="Q855" s="41"/>
    </row>
    <row r="856" spans="2:17" ht="15" customHeight="1" x14ac:dyDescent="0.3">
      <c r="B856" s="142">
        <f t="shared" si="58"/>
        <v>4541</v>
      </c>
      <c r="C856" s="128"/>
      <c r="D856" s="34">
        <f t="shared" si="59"/>
        <v>4541</v>
      </c>
      <c r="E856" s="144">
        <v>46106</v>
      </c>
      <c r="F856" s="37">
        <v>4541</v>
      </c>
      <c r="G856" s="145">
        <v>46107</v>
      </c>
      <c r="H856" s="76">
        <f t="shared" si="60"/>
        <v>0</v>
      </c>
      <c r="K856" s="134"/>
      <c r="L856" s="36">
        <v>46106</v>
      </c>
      <c r="M856" s="233">
        <v>0</v>
      </c>
      <c r="N856" s="232">
        <f t="shared" si="61"/>
        <v>0</v>
      </c>
      <c r="O856" s="27"/>
      <c r="P856" s="228">
        <f t="shared" si="62"/>
        <v>0</v>
      </c>
      <c r="Q856" s="41"/>
    </row>
    <row r="857" spans="2:17" ht="15" customHeight="1" x14ac:dyDescent="0.3">
      <c r="B857" s="142">
        <f t="shared" si="58"/>
        <v>4541</v>
      </c>
      <c r="C857" s="128"/>
      <c r="D857" s="34">
        <f t="shared" si="59"/>
        <v>4541</v>
      </c>
      <c r="E857" s="144">
        <v>46107</v>
      </c>
      <c r="F857" s="37">
        <v>4541</v>
      </c>
      <c r="G857" s="145">
        <v>46108</v>
      </c>
      <c r="H857" s="76">
        <f t="shared" si="60"/>
        <v>0</v>
      </c>
      <c r="K857" s="134"/>
      <c r="L857" s="36">
        <v>46107</v>
      </c>
      <c r="M857" s="233">
        <v>0</v>
      </c>
      <c r="N857" s="232">
        <f t="shared" si="61"/>
        <v>0</v>
      </c>
      <c r="O857" s="27"/>
      <c r="P857" s="228">
        <f t="shared" si="62"/>
        <v>0</v>
      </c>
      <c r="Q857" s="41"/>
    </row>
    <row r="858" spans="2:17" ht="15" customHeight="1" x14ac:dyDescent="0.3">
      <c r="B858" s="142">
        <f t="shared" ref="B858:B912" si="63">F858</f>
        <v>4541</v>
      </c>
      <c r="C858" s="128"/>
      <c r="D858" s="34">
        <f t="shared" ref="D858:D912" si="64">F857</f>
        <v>4541</v>
      </c>
      <c r="E858" s="144">
        <v>46108</v>
      </c>
      <c r="F858" s="37">
        <v>4541</v>
      </c>
      <c r="G858" s="145">
        <v>46109</v>
      </c>
      <c r="H858" s="76">
        <f t="shared" ref="H858:H912" si="65">F858-D858</f>
        <v>0</v>
      </c>
      <c r="K858" s="134"/>
      <c r="L858" s="36">
        <v>46108</v>
      </c>
      <c r="M858" s="233">
        <v>0</v>
      </c>
      <c r="N858" s="232">
        <f t="shared" ref="N858:N912" si="66">(O857)</f>
        <v>0</v>
      </c>
      <c r="O858" s="27"/>
      <c r="P858" s="228">
        <f t="shared" ref="P858:P921" si="67">M858+N858-O858</f>
        <v>0</v>
      </c>
      <c r="Q858" s="41"/>
    </row>
    <row r="859" spans="2:17" ht="15" customHeight="1" x14ac:dyDescent="0.3">
      <c r="B859" s="142">
        <f t="shared" si="63"/>
        <v>4541</v>
      </c>
      <c r="C859" s="128"/>
      <c r="D859" s="34">
        <f t="shared" si="64"/>
        <v>4541</v>
      </c>
      <c r="E859" s="144">
        <v>46109</v>
      </c>
      <c r="F859" s="37">
        <v>4541</v>
      </c>
      <c r="G859" s="145">
        <v>46110</v>
      </c>
      <c r="H859" s="76">
        <f t="shared" si="65"/>
        <v>0</v>
      </c>
      <c r="K859" s="134"/>
      <c r="L859" s="36">
        <v>46109</v>
      </c>
      <c r="M859" s="233">
        <v>0</v>
      </c>
      <c r="N859" s="232">
        <f t="shared" si="66"/>
        <v>0</v>
      </c>
      <c r="O859" s="27"/>
      <c r="P859" s="228">
        <f t="shared" si="67"/>
        <v>0</v>
      </c>
      <c r="Q859" s="41"/>
    </row>
    <row r="860" spans="2:17" ht="15" customHeight="1" x14ac:dyDescent="0.3">
      <c r="B860" s="142">
        <f t="shared" si="63"/>
        <v>4541</v>
      </c>
      <c r="C860" s="128"/>
      <c r="D860" s="34">
        <f t="shared" si="64"/>
        <v>4541</v>
      </c>
      <c r="E860" s="144">
        <v>46110</v>
      </c>
      <c r="F860" s="37">
        <v>4541</v>
      </c>
      <c r="G860" s="145">
        <v>46111</v>
      </c>
      <c r="H860" s="76">
        <f t="shared" si="65"/>
        <v>0</v>
      </c>
      <c r="K860" s="134"/>
      <c r="L860" s="36">
        <v>46110</v>
      </c>
      <c r="M860" s="233">
        <v>0</v>
      </c>
      <c r="N860" s="232">
        <f t="shared" si="66"/>
        <v>0</v>
      </c>
      <c r="O860" s="27"/>
      <c r="P860" s="228">
        <f t="shared" si="67"/>
        <v>0</v>
      </c>
      <c r="Q860" s="41"/>
    </row>
    <row r="861" spans="2:17" ht="15" customHeight="1" x14ac:dyDescent="0.3">
      <c r="B861" s="142">
        <f t="shared" si="63"/>
        <v>4541</v>
      </c>
      <c r="C861" s="128"/>
      <c r="D861" s="34">
        <f t="shared" si="64"/>
        <v>4541</v>
      </c>
      <c r="E861" s="144">
        <v>46111</v>
      </c>
      <c r="F861" s="37">
        <v>4541</v>
      </c>
      <c r="G861" s="145">
        <v>46112</v>
      </c>
      <c r="H861" s="76">
        <f t="shared" si="65"/>
        <v>0</v>
      </c>
      <c r="I861">
        <f>SUM(H831:H861)</f>
        <v>0</v>
      </c>
      <c r="K861" s="134"/>
      <c r="L861" s="36">
        <v>46111</v>
      </c>
      <c r="M861" s="233">
        <v>0</v>
      </c>
      <c r="N861" s="232">
        <f t="shared" si="66"/>
        <v>0</v>
      </c>
      <c r="O861" s="27"/>
      <c r="P861" s="228">
        <f t="shared" si="67"/>
        <v>0</v>
      </c>
      <c r="Q861" s="41"/>
    </row>
    <row r="862" spans="2:17" ht="15" customHeight="1" x14ac:dyDescent="0.3">
      <c r="B862" s="142">
        <f t="shared" si="63"/>
        <v>4541</v>
      </c>
      <c r="C862" s="128"/>
      <c r="D862" s="34">
        <f t="shared" si="64"/>
        <v>4541</v>
      </c>
      <c r="E862" s="144">
        <v>46112</v>
      </c>
      <c r="F862" s="37">
        <v>4541</v>
      </c>
      <c r="G862" s="145">
        <v>46113</v>
      </c>
      <c r="H862" s="76">
        <f t="shared" si="65"/>
        <v>0</v>
      </c>
      <c r="K862" s="134"/>
      <c r="L862" s="36">
        <v>46112</v>
      </c>
      <c r="M862" s="233">
        <v>0</v>
      </c>
      <c r="N862" s="232">
        <f t="shared" si="66"/>
        <v>0</v>
      </c>
      <c r="O862" s="27"/>
      <c r="P862" s="228">
        <f t="shared" si="67"/>
        <v>0</v>
      </c>
      <c r="Q862" s="41"/>
    </row>
    <row r="863" spans="2:17" ht="15" customHeight="1" x14ac:dyDescent="0.3">
      <c r="B863" s="142">
        <f t="shared" si="63"/>
        <v>4541</v>
      </c>
      <c r="C863" s="128"/>
      <c r="D863" s="34">
        <f t="shared" si="64"/>
        <v>4541</v>
      </c>
      <c r="E863" s="144">
        <v>46113</v>
      </c>
      <c r="F863" s="37">
        <v>4541</v>
      </c>
      <c r="G863" s="145">
        <v>46114</v>
      </c>
      <c r="H863" s="76">
        <f t="shared" si="65"/>
        <v>0</v>
      </c>
      <c r="K863" s="134"/>
      <c r="L863" s="36">
        <v>46113</v>
      </c>
      <c r="M863" s="233">
        <v>0</v>
      </c>
      <c r="N863" s="232">
        <f t="shared" si="66"/>
        <v>0</v>
      </c>
      <c r="O863" s="27"/>
      <c r="P863" s="228">
        <f t="shared" si="67"/>
        <v>0</v>
      </c>
      <c r="Q863" s="41"/>
    </row>
    <row r="864" spans="2:17" ht="15" customHeight="1" x14ac:dyDescent="0.3">
      <c r="B864" s="142">
        <f t="shared" si="63"/>
        <v>4541</v>
      </c>
      <c r="C864" s="128"/>
      <c r="D864" s="34">
        <f t="shared" si="64"/>
        <v>4541</v>
      </c>
      <c r="E864" s="144">
        <v>46114</v>
      </c>
      <c r="F864" s="37">
        <v>4541</v>
      </c>
      <c r="G864" s="145">
        <v>46115</v>
      </c>
      <c r="H864" s="76">
        <f t="shared" si="65"/>
        <v>0</v>
      </c>
      <c r="K864" s="134"/>
      <c r="L864" s="36">
        <v>46114</v>
      </c>
      <c r="M864" s="233">
        <v>0</v>
      </c>
      <c r="N864" s="232">
        <f t="shared" si="66"/>
        <v>0</v>
      </c>
      <c r="O864" s="27"/>
      <c r="P864" s="228">
        <f t="shared" si="67"/>
        <v>0</v>
      </c>
      <c r="Q864" s="41"/>
    </row>
    <row r="865" spans="2:17" ht="15" customHeight="1" x14ac:dyDescent="0.3">
      <c r="B865" s="142">
        <f t="shared" si="63"/>
        <v>4541</v>
      </c>
      <c r="C865" s="128"/>
      <c r="D865" s="34">
        <f t="shared" si="64"/>
        <v>4541</v>
      </c>
      <c r="E865" s="144">
        <v>46115</v>
      </c>
      <c r="F865" s="37">
        <v>4541</v>
      </c>
      <c r="G865" s="145">
        <v>46116</v>
      </c>
      <c r="H865" s="76">
        <f t="shared" si="65"/>
        <v>0</v>
      </c>
      <c r="K865" s="134"/>
      <c r="L865" s="36">
        <v>46115</v>
      </c>
      <c r="M865" s="233">
        <v>0</v>
      </c>
      <c r="N865" s="232">
        <f t="shared" si="66"/>
        <v>0</v>
      </c>
      <c r="O865" s="27"/>
      <c r="P865" s="228">
        <f t="shared" si="67"/>
        <v>0</v>
      </c>
      <c r="Q865" s="41"/>
    </row>
    <row r="866" spans="2:17" ht="15" customHeight="1" x14ac:dyDescent="0.3">
      <c r="B866" s="142">
        <f t="shared" si="63"/>
        <v>4541</v>
      </c>
      <c r="C866" s="128"/>
      <c r="D866" s="34">
        <f t="shared" si="64"/>
        <v>4541</v>
      </c>
      <c r="E866" s="144">
        <v>46116</v>
      </c>
      <c r="F866" s="37">
        <v>4541</v>
      </c>
      <c r="G866" s="145">
        <v>46117</v>
      </c>
      <c r="H866" s="76">
        <f t="shared" si="65"/>
        <v>0</v>
      </c>
      <c r="K866" s="134"/>
      <c r="L866" s="36">
        <v>46116</v>
      </c>
      <c r="M866" s="233">
        <v>0</v>
      </c>
      <c r="N866" s="232">
        <f t="shared" si="66"/>
        <v>0</v>
      </c>
      <c r="O866" s="27"/>
      <c r="P866" s="228">
        <f t="shared" si="67"/>
        <v>0</v>
      </c>
      <c r="Q866" s="41"/>
    </row>
    <row r="867" spans="2:17" ht="15" customHeight="1" x14ac:dyDescent="0.3">
      <c r="B867" s="142">
        <f t="shared" si="63"/>
        <v>4541</v>
      </c>
      <c r="C867" s="128"/>
      <c r="D867" s="34">
        <f t="shared" si="64"/>
        <v>4541</v>
      </c>
      <c r="E867" s="144">
        <v>46117</v>
      </c>
      <c r="F867" s="37">
        <v>4541</v>
      </c>
      <c r="G867" s="145">
        <v>46118</v>
      </c>
      <c r="H867" s="76">
        <f t="shared" si="65"/>
        <v>0</v>
      </c>
      <c r="K867" s="134"/>
      <c r="L867" s="36">
        <v>46117</v>
      </c>
      <c r="M867" s="233">
        <v>0</v>
      </c>
      <c r="N867" s="232">
        <f t="shared" si="66"/>
        <v>0</v>
      </c>
      <c r="O867" s="27"/>
      <c r="P867" s="228">
        <f t="shared" si="67"/>
        <v>0</v>
      </c>
      <c r="Q867" s="41"/>
    </row>
    <row r="868" spans="2:17" ht="15" customHeight="1" x14ac:dyDescent="0.3">
      <c r="B868" s="142">
        <f t="shared" si="63"/>
        <v>4541</v>
      </c>
      <c r="C868" s="128"/>
      <c r="D868" s="34">
        <f t="shared" si="64"/>
        <v>4541</v>
      </c>
      <c r="E868" s="144">
        <v>46118</v>
      </c>
      <c r="F868" s="37">
        <v>4541</v>
      </c>
      <c r="G868" s="145">
        <v>46119</v>
      </c>
      <c r="H868" s="76">
        <f t="shared" si="65"/>
        <v>0</v>
      </c>
      <c r="K868" s="134"/>
      <c r="L868" s="36">
        <v>46118</v>
      </c>
      <c r="M868" s="233">
        <v>0</v>
      </c>
      <c r="N868" s="232">
        <f t="shared" si="66"/>
        <v>0</v>
      </c>
      <c r="O868" s="27"/>
      <c r="P868" s="228">
        <f t="shared" si="67"/>
        <v>0</v>
      </c>
      <c r="Q868" s="41"/>
    </row>
    <row r="869" spans="2:17" ht="15" customHeight="1" x14ac:dyDescent="0.3">
      <c r="B869" s="142">
        <f t="shared" si="63"/>
        <v>4541</v>
      </c>
      <c r="C869" s="128"/>
      <c r="D869" s="34">
        <f t="shared" si="64"/>
        <v>4541</v>
      </c>
      <c r="E869" s="144">
        <v>46119</v>
      </c>
      <c r="F869" s="37">
        <v>4541</v>
      </c>
      <c r="G869" s="145">
        <v>46120</v>
      </c>
      <c r="H869" s="76">
        <f t="shared" si="65"/>
        <v>0</v>
      </c>
      <c r="K869" s="134"/>
      <c r="L869" s="36">
        <v>46119</v>
      </c>
      <c r="M869" s="233">
        <v>0</v>
      </c>
      <c r="N869" s="232">
        <f t="shared" si="66"/>
        <v>0</v>
      </c>
      <c r="O869" s="27"/>
      <c r="P869" s="228">
        <f t="shared" si="67"/>
        <v>0</v>
      </c>
      <c r="Q869" s="41"/>
    </row>
    <row r="870" spans="2:17" ht="15" customHeight="1" x14ac:dyDescent="0.3">
      <c r="B870" s="142">
        <f t="shared" si="63"/>
        <v>4541</v>
      </c>
      <c r="C870" s="128"/>
      <c r="D870" s="34">
        <f t="shared" si="64"/>
        <v>4541</v>
      </c>
      <c r="E870" s="144">
        <v>46120</v>
      </c>
      <c r="F870" s="37">
        <v>4541</v>
      </c>
      <c r="G870" s="145">
        <v>46121</v>
      </c>
      <c r="H870" s="76">
        <f t="shared" si="65"/>
        <v>0</v>
      </c>
      <c r="K870" s="134"/>
      <c r="L870" s="36">
        <v>46120</v>
      </c>
      <c r="M870" s="233">
        <v>0</v>
      </c>
      <c r="N870" s="232">
        <f t="shared" si="66"/>
        <v>0</v>
      </c>
      <c r="O870" s="27"/>
      <c r="P870" s="228">
        <f t="shared" si="67"/>
        <v>0</v>
      </c>
      <c r="Q870" s="41"/>
    </row>
    <row r="871" spans="2:17" ht="15" customHeight="1" x14ac:dyDescent="0.3">
      <c r="B871" s="142">
        <f t="shared" si="63"/>
        <v>4541</v>
      </c>
      <c r="C871" s="128"/>
      <c r="D871" s="34">
        <f t="shared" si="64"/>
        <v>4541</v>
      </c>
      <c r="E871" s="144">
        <v>46121</v>
      </c>
      <c r="F871" s="37">
        <v>4541</v>
      </c>
      <c r="G871" s="145">
        <v>46122</v>
      </c>
      <c r="H871" s="76">
        <f t="shared" si="65"/>
        <v>0</v>
      </c>
      <c r="K871" s="134"/>
      <c r="L871" s="36">
        <v>46121</v>
      </c>
      <c r="M871" s="233">
        <v>0</v>
      </c>
      <c r="N871" s="232">
        <f t="shared" si="66"/>
        <v>0</v>
      </c>
      <c r="O871" s="27"/>
      <c r="P871" s="228">
        <f t="shared" si="67"/>
        <v>0</v>
      </c>
      <c r="Q871" s="41"/>
    </row>
    <row r="872" spans="2:17" ht="15" customHeight="1" x14ac:dyDescent="0.3">
      <c r="B872" s="142">
        <f t="shared" si="63"/>
        <v>4541</v>
      </c>
      <c r="C872" s="128"/>
      <c r="D872" s="34">
        <f t="shared" si="64"/>
        <v>4541</v>
      </c>
      <c r="E872" s="144">
        <v>46122</v>
      </c>
      <c r="F872" s="37">
        <v>4541</v>
      </c>
      <c r="G872" s="145">
        <v>46123</v>
      </c>
      <c r="H872" s="76">
        <f t="shared" si="65"/>
        <v>0</v>
      </c>
      <c r="K872" s="134"/>
      <c r="L872" s="36">
        <v>46122</v>
      </c>
      <c r="M872" s="233">
        <v>0</v>
      </c>
      <c r="N872" s="232">
        <f t="shared" si="66"/>
        <v>0</v>
      </c>
      <c r="O872" s="27"/>
      <c r="P872" s="228">
        <f t="shared" si="67"/>
        <v>0</v>
      </c>
      <c r="Q872" s="41"/>
    </row>
    <row r="873" spans="2:17" ht="15" customHeight="1" x14ac:dyDescent="0.3">
      <c r="B873" s="142">
        <f t="shared" si="63"/>
        <v>4541</v>
      </c>
      <c r="C873" s="128"/>
      <c r="D873" s="34">
        <f t="shared" si="64"/>
        <v>4541</v>
      </c>
      <c r="E873" s="144">
        <v>46123</v>
      </c>
      <c r="F873" s="37">
        <v>4541</v>
      </c>
      <c r="G873" s="145">
        <v>46124</v>
      </c>
      <c r="H873" s="76">
        <f t="shared" si="65"/>
        <v>0</v>
      </c>
      <c r="K873" s="134"/>
      <c r="L873" s="36">
        <v>46123</v>
      </c>
      <c r="M873" s="233">
        <v>0</v>
      </c>
      <c r="N873" s="232">
        <f t="shared" si="66"/>
        <v>0</v>
      </c>
      <c r="O873" s="27"/>
      <c r="P873" s="228">
        <f t="shared" si="67"/>
        <v>0</v>
      </c>
      <c r="Q873" s="41"/>
    </row>
    <row r="874" spans="2:17" ht="15" customHeight="1" x14ac:dyDescent="0.3">
      <c r="B874" s="142">
        <f t="shared" si="63"/>
        <v>4541</v>
      </c>
      <c r="C874" s="128"/>
      <c r="D874" s="34">
        <f t="shared" si="64"/>
        <v>4541</v>
      </c>
      <c r="E874" s="144">
        <v>46124</v>
      </c>
      <c r="F874" s="37">
        <v>4541</v>
      </c>
      <c r="G874" s="145">
        <v>46125</v>
      </c>
      <c r="H874" s="76">
        <f t="shared" si="65"/>
        <v>0</v>
      </c>
      <c r="K874" s="134"/>
      <c r="L874" s="36">
        <v>46124</v>
      </c>
      <c r="M874" s="233">
        <v>0</v>
      </c>
      <c r="N874" s="232">
        <f t="shared" si="66"/>
        <v>0</v>
      </c>
      <c r="O874" s="27"/>
      <c r="P874" s="228">
        <f t="shared" si="67"/>
        <v>0</v>
      </c>
      <c r="Q874" s="41"/>
    </row>
    <row r="875" spans="2:17" ht="15" customHeight="1" x14ac:dyDescent="0.3">
      <c r="B875" s="142">
        <f t="shared" si="63"/>
        <v>4552</v>
      </c>
      <c r="C875" s="128"/>
      <c r="D875" s="34">
        <f t="shared" si="64"/>
        <v>4541</v>
      </c>
      <c r="E875" s="144">
        <v>46125</v>
      </c>
      <c r="F875" s="37">
        <v>4552</v>
      </c>
      <c r="G875" s="145">
        <v>46126</v>
      </c>
      <c r="H875" s="76">
        <f t="shared" si="65"/>
        <v>11</v>
      </c>
      <c r="K875" s="134"/>
      <c r="L875" s="36">
        <v>46125</v>
      </c>
      <c r="M875" s="233">
        <v>0</v>
      </c>
      <c r="N875" s="232">
        <f t="shared" si="66"/>
        <v>0</v>
      </c>
      <c r="O875" s="27"/>
      <c r="P875" s="228">
        <f t="shared" si="67"/>
        <v>0</v>
      </c>
      <c r="Q875" s="41"/>
    </row>
    <row r="876" spans="2:17" ht="15" customHeight="1" x14ac:dyDescent="0.3">
      <c r="B876" s="142">
        <f t="shared" si="63"/>
        <v>4570.5</v>
      </c>
      <c r="C876" s="128"/>
      <c r="D876" s="34">
        <f t="shared" si="64"/>
        <v>4552</v>
      </c>
      <c r="E876" s="144">
        <v>46126</v>
      </c>
      <c r="F876" s="37">
        <v>4570.5</v>
      </c>
      <c r="G876" s="145">
        <v>46127</v>
      </c>
      <c r="H876" s="76">
        <f t="shared" si="65"/>
        <v>18.5</v>
      </c>
      <c r="K876" s="134"/>
      <c r="L876" s="36">
        <v>46126</v>
      </c>
      <c r="M876" s="233">
        <v>0</v>
      </c>
      <c r="N876" s="232">
        <f t="shared" si="66"/>
        <v>0</v>
      </c>
      <c r="O876" s="27"/>
      <c r="P876" s="228">
        <f t="shared" si="67"/>
        <v>0</v>
      </c>
      <c r="Q876" s="41"/>
    </row>
    <row r="877" spans="2:17" ht="15" customHeight="1" x14ac:dyDescent="0.3">
      <c r="B877" s="142">
        <f t="shared" si="63"/>
        <v>4576.5</v>
      </c>
      <c r="C877" s="128"/>
      <c r="D877" s="34">
        <f t="shared" si="64"/>
        <v>4570.5</v>
      </c>
      <c r="E877" s="144">
        <v>46127</v>
      </c>
      <c r="F877" s="37">
        <v>4576.5</v>
      </c>
      <c r="G877" s="145">
        <v>46128</v>
      </c>
      <c r="H877" s="76">
        <f t="shared" si="65"/>
        <v>6</v>
      </c>
      <c r="K877" s="134"/>
      <c r="L877" s="36">
        <v>46127</v>
      </c>
      <c r="M877" s="233">
        <v>0</v>
      </c>
      <c r="N877" s="232">
        <f t="shared" si="66"/>
        <v>0</v>
      </c>
      <c r="O877" s="27"/>
      <c r="P877" s="228">
        <f t="shared" si="67"/>
        <v>0</v>
      </c>
      <c r="Q877" s="41"/>
    </row>
    <row r="878" spans="2:17" ht="15" customHeight="1" x14ac:dyDescent="0.3">
      <c r="B878" s="142">
        <f t="shared" si="63"/>
        <v>4577.5</v>
      </c>
      <c r="C878" s="128"/>
      <c r="D878" s="34">
        <f t="shared" si="64"/>
        <v>4576.5</v>
      </c>
      <c r="E878" s="144">
        <v>46128</v>
      </c>
      <c r="F878" s="37">
        <v>4577.5</v>
      </c>
      <c r="G878" s="145">
        <v>46129</v>
      </c>
      <c r="H878" s="76">
        <f t="shared" si="65"/>
        <v>1</v>
      </c>
      <c r="K878" s="134"/>
      <c r="L878" s="36">
        <v>46128</v>
      </c>
      <c r="M878" s="233">
        <v>0</v>
      </c>
      <c r="N878" s="232">
        <f t="shared" si="66"/>
        <v>0</v>
      </c>
      <c r="O878" s="27"/>
      <c r="P878" s="228">
        <f t="shared" si="67"/>
        <v>0</v>
      </c>
      <c r="Q878" s="41"/>
    </row>
    <row r="879" spans="2:17" ht="15" customHeight="1" x14ac:dyDescent="0.3">
      <c r="B879" s="142">
        <f t="shared" si="63"/>
        <v>4580.5</v>
      </c>
      <c r="C879" s="128"/>
      <c r="D879" s="34">
        <f t="shared" si="64"/>
        <v>4577.5</v>
      </c>
      <c r="E879" s="144">
        <v>46129</v>
      </c>
      <c r="F879" s="37">
        <v>4580.5</v>
      </c>
      <c r="G879" s="145">
        <v>46130</v>
      </c>
      <c r="H879" s="76">
        <f t="shared" si="65"/>
        <v>3</v>
      </c>
      <c r="K879" s="134"/>
      <c r="L879" s="36">
        <v>46129</v>
      </c>
      <c r="M879" s="233">
        <v>0</v>
      </c>
      <c r="N879" s="232">
        <f t="shared" si="66"/>
        <v>0</v>
      </c>
      <c r="O879" s="27"/>
      <c r="P879" s="228">
        <f t="shared" si="67"/>
        <v>0</v>
      </c>
      <c r="Q879" s="41"/>
    </row>
    <row r="880" spans="2:17" ht="15" customHeight="1" x14ac:dyDescent="0.3">
      <c r="B880" s="142">
        <f t="shared" si="63"/>
        <v>4580.5</v>
      </c>
      <c r="C880" s="128"/>
      <c r="D880" s="34">
        <f t="shared" si="64"/>
        <v>4580.5</v>
      </c>
      <c r="E880" s="144">
        <v>46130</v>
      </c>
      <c r="F880" s="37">
        <v>4580.5</v>
      </c>
      <c r="G880" s="145">
        <v>46131</v>
      </c>
      <c r="H880" s="76">
        <f t="shared" si="65"/>
        <v>0</v>
      </c>
      <c r="K880" s="134"/>
      <c r="L880" s="36">
        <v>46130</v>
      </c>
      <c r="M880" s="233">
        <v>0</v>
      </c>
      <c r="N880" s="232">
        <f t="shared" si="66"/>
        <v>0</v>
      </c>
      <c r="O880" s="27"/>
      <c r="P880" s="228">
        <f t="shared" si="67"/>
        <v>0</v>
      </c>
      <c r="Q880" s="41"/>
    </row>
    <row r="881" spans="2:17" ht="15" customHeight="1" x14ac:dyDescent="0.3">
      <c r="B881" s="142">
        <f t="shared" si="63"/>
        <v>4580.5</v>
      </c>
      <c r="C881" s="128"/>
      <c r="D881" s="34">
        <f t="shared" si="64"/>
        <v>4580.5</v>
      </c>
      <c r="E881" s="144">
        <v>46131</v>
      </c>
      <c r="F881" s="37">
        <v>4580.5</v>
      </c>
      <c r="G881" s="145">
        <v>46132</v>
      </c>
      <c r="H881" s="76">
        <f t="shared" si="65"/>
        <v>0</v>
      </c>
      <c r="K881" s="134"/>
      <c r="L881" s="36">
        <v>46131</v>
      </c>
      <c r="M881" s="233">
        <v>0</v>
      </c>
      <c r="N881" s="232">
        <f t="shared" si="66"/>
        <v>0</v>
      </c>
      <c r="O881" s="27"/>
      <c r="P881" s="228">
        <f t="shared" si="67"/>
        <v>0</v>
      </c>
      <c r="Q881" s="41"/>
    </row>
    <row r="882" spans="2:17" ht="15" customHeight="1" x14ac:dyDescent="0.3">
      <c r="B882" s="142">
        <f t="shared" si="63"/>
        <v>4580.5</v>
      </c>
      <c r="C882" s="128"/>
      <c r="D882" s="34">
        <f t="shared" si="64"/>
        <v>4580.5</v>
      </c>
      <c r="E882" s="144">
        <v>46132</v>
      </c>
      <c r="F882" s="37">
        <v>4580.5</v>
      </c>
      <c r="G882" s="145">
        <v>46133</v>
      </c>
      <c r="H882" s="76">
        <f t="shared" si="65"/>
        <v>0</v>
      </c>
      <c r="K882" s="134"/>
      <c r="L882" s="36">
        <v>46132</v>
      </c>
      <c r="M882" s="233">
        <v>0</v>
      </c>
      <c r="N882" s="232">
        <f t="shared" si="66"/>
        <v>0</v>
      </c>
      <c r="O882" s="27"/>
      <c r="P882" s="228">
        <f t="shared" si="67"/>
        <v>0</v>
      </c>
      <c r="Q882" s="41"/>
    </row>
    <row r="883" spans="2:17" ht="15" customHeight="1" x14ac:dyDescent="0.3">
      <c r="B883" s="142">
        <f t="shared" si="63"/>
        <v>4580.5</v>
      </c>
      <c r="C883" s="128"/>
      <c r="D883" s="34">
        <f t="shared" si="64"/>
        <v>4580.5</v>
      </c>
      <c r="E883" s="144">
        <v>46133</v>
      </c>
      <c r="F883" s="37">
        <v>4580.5</v>
      </c>
      <c r="G883" s="145">
        <v>46134</v>
      </c>
      <c r="H883" s="76">
        <f t="shared" si="65"/>
        <v>0</v>
      </c>
      <c r="K883" s="134"/>
      <c r="L883" s="36">
        <v>46133</v>
      </c>
      <c r="M883" s="233">
        <v>0</v>
      </c>
      <c r="N883" s="232">
        <f t="shared" si="66"/>
        <v>0</v>
      </c>
      <c r="O883" s="27"/>
      <c r="P883" s="228">
        <f t="shared" si="67"/>
        <v>0</v>
      </c>
      <c r="Q883" s="41"/>
    </row>
    <row r="884" spans="2:17" ht="15" customHeight="1" x14ac:dyDescent="0.3">
      <c r="B884" s="142">
        <f t="shared" si="63"/>
        <v>4580.5</v>
      </c>
      <c r="C884" s="128"/>
      <c r="D884" s="34">
        <f t="shared" si="64"/>
        <v>4580.5</v>
      </c>
      <c r="E884" s="144">
        <v>46134</v>
      </c>
      <c r="F884" s="37">
        <v>4580.5</v>
      </c>
      <c r="G884" s="145">
        <v>46135</v>
      </c>
      <c r="H884" s="76">
        <f t="shared" si="65"/>
        <v>0</v>
      </c>
      <c r="K884" s="134"/>
      <c r="L884" s="36">
        <v>46134</v>
      </c>
      <c r="M884" s="233">
        <v>0</v>
      </c>
      <c r="N884" s="232">
        <f t="shared" si="66"/>
        <v>0</v>
      </c>
      <c r="O884" s="27"/>
      <c r="P884" s="228">
        <f t="shared" si="67"/>
        <v>0</v>
      </c>
      <c r="Q884" s="41"/>
    </row>
    <row r="885" spans="2:17" ht="15" customHeight="1" x14ac:dyDescent="0.3">
      <c r="B885" s="142">
        <f t="shared" si="63"/>
        <v>4580.5</v>
      </c>
      <c r="C885" s="128"/>
      <c r="D885" s="34">
        <f t="shared" si="64"/>
        <v>4580.5</v>
      </c>
      <c r="E885" s="144">
        <v>46135</v>
      </c>
      <c r="F885" s="37">
        <v>4580.5</v>
      </c>
      <c r="G885" s="145">
        <v>46136</v>
      </c>
      <c r="H885" s="76">
        <f t="shared" si="65"/>
        <v>0</v>
      </c>
      <c r="K885" s="134"/>
      <c r="L885" s="36">
        <v>46135</v>
      </c>
      <c r="M885" s="233">
        <v>0</v>
      </c>
      <c r="N885" s="232">
        <f t="shared" si="66"/>
        <v>0</v>
      </c>
      <c r="O885" s="27"/>
      <c r="P885" s="228">
        <f t="shared" si="67"/>
        <v>0</v>
      </c>
      <c r="Q885" s="41"/>
    </row>
    <row r="886" spans="2:17" ht="15" customHeight="1" x14ac:dyDescent="0.3">
      <c r="B886" s="142">
        <f t="shared" si="63"/>
        <v>4580.5</v>
      </c>
      <c r="C886" s="128"/>
      <c r="D886" s="34">
        <f t="shared" si="64"/>
        <v>4580.5</v>
      </c>
      <c r="E886" s="144">
        <v>46136</v>
      </c>
      <c r="F886" s="37">
        <v>4580.5</v>
      </c>
      <c r="G886" s="145">
        <v>46137</v>
      </c>
      <c r="H886" s="76">
        <f t="shared" si="65"/>
        <v>0</v>
      </c>
      <c r="K886" s="134"/>
      <c r="L886" s="36">
        <v>46136</v>
      </c>
      <c r="M886" s="233">
        <v>0</v>
      </c>
      <c r="N886" s="232">
        <f t="shared" si="66"/>
        <v>0</v>
      </c>
      <c r="O886" s="27"/>
      <c r="P886" s="228">
        <f t="shared" si="67"/>
        <v>0</v>
      </c>
      <c r="Q886" s="41"/>
    </row>
    <row r="887" spans="2:17" ht="15" customHeight="1" x14ac:dyDescent="0.3">
      <c r="B887" s="142">
        <f t="shared" si="63"/>
        <v>4580.5</v>
      </c>
      <c r="C887" s="128"/>
      <c r="D887" s="34">
        <f t="shared" si="64"/>
        <v>4580.5</v>
      </c>
      <c r="E887" s="144">
        <v>46137</v>
      </c>
      <c r="F887" s="37">
        <v>4580.5</v>
      </c>
      <c r="G887" s="145">
        <v>46138</v>
      </c>
      <c r="H887" s="76">
        <f t="shared" si="65"/>
        <v>0</v>
      </c>
      <c r="K887" s="134"/>
      <c r="L887" s="36">
        <v>46137</v>
      </c>
      <c r="M887" s="233">
        <v>0</v>
      </c>
      <c r="N887" s="232">
        <f t="shared" si="66"/>
        <v>0</v>
      </c>
      <c r="O887" s="27"/>
      <c r="P887" s="228">
        <f t="shared" si="67"/>
        <v>0</v>
      </c>
      <c r="Q887" s="41"/>
    </row>
    <row r="888" spans="2:17" ht="15" customHeight="1" x14ac:dyDescent="0.3">
      <c r="B888" s="142">
        <f t="shared" si="63"/>
        <v>4580.5</v>
      </c>
      <c r="C888" s="128"/>
      <c r="D888" s="34">
        <f t="shared" si="64"/>
        <v>4580.5</v>
      </c>
      <c r="E888" s="144">
        <v>46138</v>
      </c>
      <c r="F888" s="37">
        <v>4580.5</v>
      </c>
      <c r="G888" s="145">
        <v>46139</v>
      </c>
      <c r="H888" s="76">
        <f t="shared" si="65"/>
        <v>0</v>
      </c>
      <c r="K888" s="134"/>
      <c r="L888" s="36">
        <v>46138</v>
      </c>
      <c r="M888" s="233">
        <v>0</v>
      </c>
      <c r="N888" s="232">
        <f t="shared" si="66"/>
        <v>0</v>
      </c>
      <c r="O888" s="27"/>
      <c r="P888" s="228">
        <f t="shared" si="67"/>
        <v>0</v>
      </c>
      <c r="Q888" s="41"/>
    </row>
    <row r="889" spans="2:17" ht="15" customHeight="1" x14ac:dyDescent="0.3">
      <c r="B889" s="142">
        <f t="shared" si="63"/>
        <v>4580.5</v>
      </c>
      <c r="C889" s="128"/>
      <c r="D889" s="34">
        <f t="shared" si="64"/>
        <v>4580.5</v>
      </c>
      <c r="E889" s="144">
        <v>46139</v>
      </c>
      <c r="F889" s="37">
        <v>4580.5</v>
      </c>
      <c r="G889" s="145">
        <v>46140</v>
      </c>
      <c r="H889" s="76">
        <f t="shared" si="65"/>
        <v>0</v>
      </c>
      <c r="K889" s="134"/>
      <c r="L889" s="36">
        <v>46139</v>
      </c>
      <c r="M889" s="233">
        <v>0</v>
      </c>
      <c r="N889" s="232">
        <f t="shared" si="66"/>
        <v>0</v>
      </c>
      <c r="O889" s="27"/>
      <c r="P889" s="228">
        <f t="shared" si="67"/>
        <v>0</v>
      </c>
      <c r="Q889" s="41"/>
    </row>
    <row r="890" spans="2:17" ht="15" customHeight="1" x14ac:dyDescent="0.3">
      <c r="B890" s="142">
        <f t="shared" si="63"/>
        <v>4580.5</v>
      </c>
      <c r="C890" s="128"/>
      <c r="D890" s="34">
        <f t="shared" si="64"/>
        <v>4580.5</v>
      </c>
      <c r="E890" s="144">
        <v>46140</v>
      </c>
      <c r="F890" s="37">
        <v>4580.5</v>
      </c>
      <c r="G890" s="145">
        <v>46141</v>
      </c>
      <c r="H890" s="76">
        <f t="shared" si="65"/>
        <v>0</v>
      </c>
      <c r="K890" s="134"/>
      <c r="L890" s="36">
        <v>46140</v>
      </c>
      <c r="M890" s="233">
        <v>0</v>
      </c>
      <c r="N890" s="232">
        <f t="shared" si="66"/>
        <v>0</v>
      </c>
      <c r="O890" s="27"/>
      <c r="P890" s="228">
        <f t="shared" si="67"/>
        <v>0</v>
      </c>
      <c r="Q890" s="41"/>
    </row>
    <row r="891" spans="2:17" ht="15" customHeight="1" x14ac:dyDescent="0.3">
      <c r="B891" s="142">
        <f t="shared" si="63"/>
        <v>4580.5</v>
      </c>
      <c r="C891" s="128"/>
      <c r="D891" s="34">
        <f t="shared" si="64"/>
        <v>4580.5</v>
      </c>
      <c r="E891" s="144">
        <v>46141</v>
      </c>
      <c r="F891" s="37">
        <v>4580.5</v>
      </c>
      <c r="G891" s="145">
        <v>46142</v>
      </c>
      <c r="H891" s="76">
        <f t="shared" si="65"/>
        <v>0</v>
      </c>
      <c r="I891">
        <f>SUM(H862:H891)</f>
        <v>39.5</v>
      </c>
      <c r="K891" s="134"/>
      <c r="L891" s="36">
        <v>46141</v>
      </c>
      <c r="M891" s="233">
        <v>0</v>
      </c>
      <c r="N891" s="232">
        <f t="shared" si="66"/>
        <v>0</v>
      </c>
      <c r="O891" s="27"/>
      <c r="P891" s="228">
        <f t="shared" si="67"/>
        <v>0</v>
      </c>
      <c r="Q891" s="41"/>
    </row>
    <row r="892" spans="2:17" ht="15" customHeight="1" x14ac:dyDescent="0.3">
      <c r="B892" s="142">
        <f t="shared" si="63"/>
        <v>4580.5</v>
      </c>
      <c r="C892" s="128"/>
      <c r="D892" s="34">
        <f t="shared" si="64"/>
        <v>4580.5</v>
      </c>
      <c r="E892" s="144">
        <v>46142</v>
      </c>
      <c r="F892" s="37">
        <v>4580.5</v>
      </c>
      <c r="G892" s="145">
        <v>46143</v>
      </c>
      <c r="H892" s="76">
        <f t="shared" si="65"/>
        <v>0</v>
      </c>
      <c r="K892" s="134"/>
      <c r="L892" s="36">
        <v>46142</v>
      </c>
      <c r="M892" s="233">
        <v>0</v>
      </c>
      <c r="N892" s="232">
        <f t="shared" si="66"/>
        <v>0</v>
      </c>
      <c r="O892" s="27"/>
      <c r="P892" s="228">
        <f t="shared" si="67"/>
        <v>0</v>
      </c>
      <c r="Q892" s="41"/>
    </row>
    <row r="893" spans="2:17" ht="15" customHeight="1" x14ac:dyDescent="0.3">
      <c r="B893" s="142">
        <f t="shared" si="63"/>
        <v>4580.5</v>
      </c>
      <c r="C893" s="128"/>
      <c r="D893" s="34">
        <f t="shared" si="64"/>
        <v>4580.5</v>
      </c>
      <c r="E893" s="144">
        <v>46143</v>
      </c>
      <c r="F893" s="37">
        <v>4580.5</v>
      </c>
      <c r="G893" s="145">
        <v>46144</v>
      </c>
      <c r="H893" s="76">
        <f t="shared" si="65"/>
        <v>0</v>
      </c>
      <c r="K893" s="134"/>
      <c r="L893" s="36">
        <v>46143</v>
      </c>
      <c r="M893" s="233">
        <v>0</v>
      </c>
      <c r="N893" s="232">
        <f t="shared" si="66"/>
        <v>0</v>
      </c>
      <c r="O893" s="27"/>
      <c r="P893" s="228">
        <f t="shared" si="67"/>
        <v>0</v>
      </c>
      <c r="Q893" s="41"/>
    </row>
    <row r="894" spans="2:17" ht="15" customHeight="1" x14ac:dyDescent="0.3">
      <c r="B894" s="142">
        <f t="shared" si="63"/>
        <v>4580.5</v>
      </c>
      <c r="C894" s="128"/>
      <c r="D894" s="34">
        <f t="shared" si="64"/>
        <v>4580.5</v>
      </c>
      <c r="E894" s="144">
        <v>46144</v>
      </c>
      <c r="F894" s="37">
        <v>4580.5</v>
      </c>
      <c r="G894" s="145">
        <v>46145</v>
      </c>
      <c r="H894" s="76">
        <f t="shared" si="65"/>
        <v>0</v>
      </c>
      <c r="I894">
        <f>I891+I861+I830+I802</f>
        <v>39.5</v>
      </c>
      <c r="K894" s="134"/>
      <c r="L894" s="36">
        <v>46144</v>
      </c>
      <c r="M894" s="233">
        <v>0</v>
      </c>
      <c r="N894" s="232">
        <f t="shared" si="66"/>
        <v>0</v>
      </c>
      <c r="O894" s="27"/>
      <c r="P894" s="228">
        <f t="shared" si="67"/>
        <v>0</v>
      </c>
      <c r="Q894" s="41"/>
    </row>
    <row r="895" spans="2:17" ht="15" customHeight="1" x14ac:dyDescent="0.3">
      <c r="B895" s="142">
        <f t="shared" si="63"/>
        <v>4580.5</v>
      </c>
      <c r="C895" s="128"/>
      <c r="D895" s="34">
        <f t="shared" si="64"/>
        <v>4580.5</v>
      </c>
      <c r="E895" s="144">
        <v>46145</v>
      </c>
      <c r="F895" s="37">
        <v>4580.5</v>
      </c>
      <c r="G895" s="145">
        <v>46146</v>
      </c>
      <c r="H895" s="76">
        <f t="shared" si="65"/>
        <v>0</v>
      </c>
      <c r="K895" s="134"/>
      <c r="L895" s="36">
        <v>46145</v>
      </c>
      <c r="M895" s="233">
        <v>0</v>
      </c>
      <c r="N895" s="232">
        <f t="shared" si="66"/>
        <v>0</v>
      </c>
      <c r="O895" s="27"/>
      <c r="P895" s="228">
        <f t="shared" si="67"/>
        <v>0</v>
      </c>
      <c r="Q895" s="41"/>
    </row>
    <row r="896" spans="2:17" ht="15" customHeight="1" x14ac:dyDescent="0.3">
      <c r="B896" s="142">
        <f t="shared" si="63"/>
        <v>4580.5</v>
      </c>
      <c r="C896" s="128"/>
      <c r="D896" s="34">
        <f t="shared" si="64"/>
        <v>4580.5</v>
      </c>
      <c r="E896" s="144">
        <v>46146</v>
      </c>
      <c r="F896" s="37">
        <v>4580.5</v>
      </c>
      <c r="G896" s="145">
        <v>46147</v>
      </c>
      <c r="H896" s="76">
        <f t="shared" si="65"/>
        <v>0</v>
      </c>
      <c r="I896">
        <f>I894/4</f>
        <v>9.875</v>
      </c>
      <c r="K896" s="134"/>
      <c r="L896" s="36">
        <v>46146</v>
      </c>
      <c r="M896" s="233">
        <v>0</v>
      </c>
      <c r="N896" s="232">
        <f t="shared" si="66"/>
        <v>0</v>
      </c>
      <c r="O896" s="27"/>
      <c r="P896" s="228">
        <f t="shared" si="67"/>
        <v>0</v>
      </c>
      <c r="Q896" s="41"/>
    </row>
    <row r="897" spans="2:17" ht="15" customHeight="1" x14ac:dyDescent="0.3">
      <c r="B897" s="142">
        <f t="shared" si="63"/>
        <v>4580.5</v>
      </c>
      <c r="C897" s="128"/>
      <c r="D897" s="34">
        <f t="shared" si="64"/>
        <v>4580.5</v>
      </c>
      <c r="E897" s="144">
        <v>46147</v>
      </c>
      <c r="F897" s="37">
        <v>4580.5</v>
      </c>
      <c r="G897" s="145">
        <v>46148</v>
      </c>
      <c r="H897" s="76">
        <f t="shared" si="65"/>
        <v>0</v>
      </c>
      <c r="K897" s="134"/>
      <c r="L897" s="36">
        <v>46147</v>
      </c>
      <c r="M897" s="233">
        <v>0</v>
      </c>
      <c r="N897" s="232">
        <f t="shared" si="66"/>
        <v>0</v>
      </c>
      <c r="O897" s="27"/>
      <c r="P897" s="228">
        <f t="shared" si="67"/>
        <v>0</v>
      </c>
      <c r="Q897" s="41"/>
    </row>
    <row r="898" spans="2:17" ht="15" customHeight="1" x14ac:dyDescent="0.3">
      <c r="B898" s="142">
        <f t="shared" si="63"/>
        <v>4580.5</v>
      </c>
      <c r="C898" s="128"/>
      <c r="D898" s="34">
        <f t="shared" si="64"/>
        <v>4580.5</v>
      </c>
      <c r="E898" s="144">
        <v>46148</v>
      </c>
      <c r="F898" s="37">
        <v>4580.5</v>
      </c>
      <c r="G898" s="145">
        <v>46149</v>
      </c>
      <c r="H898" s="76">
        <f t="shared" si="65"/>
        <v>0</v>
      </c>
      <c r="K898" s="134"/>
      <c r="L898" s="36">
        <v>46148</v>
      </c>
      <c r="M898" s="233">
        <v>0</v>
      </c>
      <c r="N898" s="232">
        <f t="shared" si="66"/>
        <v>0</v>
      </c>
      <c r="O898" s="27"/>
      <c r="P898" s="228">
        <f t="shared" si="67"/>
        <v>0</v>
      </c>
      <c r="Q898" s="41"/>
    </row>
    <row r="899" spans="2:17" ht="15" customHeight="1" x14ac:dyDescent="0.3">
      <c r="B899" s="142">
        <f t="shared" si="63"/>
        <v>4580.5</v>
      </c>
      <c r="C899" s="128"/>
      <c r="D899" s="34">
        <f t="shared" si="64"/>
        <v>4580.5</v>
      </c>
      <c r="E899" s="144">
        <v>46149</v>
      </c>
      <c r="F899" s="37">
        <v>4580.5</v>
      </c>
      <c r="G899" s="145">
        <v>46150</v>
      </c>
      <c r="H899" s="76">
        <f t="shared" si="65"/>
        <v>0</v>
      </c>
      <c r="K899" s="134"/>
      <c r="L899" s="36">
        <v>46149</v>
      </c>
      <c r="M899" s="233">
        <v>0</v>
      </c>
      <c r="N899" s="232">
        <f t="shared" si="66"/>
        <v>0</v>
      </c>
      <c r="O899" s="27"/>
      <c r="P899" s="228">
        <f t="shared" si="67"/>
        <v>0</v>
      </c>
      <c r="Q899" s="41"/>
    </row>
    <row r="900" spans="2:17" ht="15" customHeight="1" x14ac:dyDescent="0.3">
      <c r="B900" s="142">
        <f t="shared" si="63"/>
        <v>4580.5</v>
      </c>
      <c r="C900" s="128"/>
      <c r="D900" s="34">
        <f t="shared" si="64"/>
        <v>4580.5</v>
      </c>
      <c r="E900" s="144">
        <v>46150</v>
      </c>
      <c r="F900" s="37">
        <v>4580.5</v>
      </c>
      <c r="G900" s="145">
        <v>46151</v>
      </c>
      <c r="H900" s="76">
        <f t="shared" si="65"/>
        <v>0</v>
      </c>
      <c r="K900" s="134"/>
      <c r="L900" s="36">
        <v>46150</v>
      </c>
      <c r="M900" s="233">
        <v>0</v>
      </c>
      <c r="N900" s="232">
        <f t="shared" si="66"/>
        <v>0</v>
      </c>
      <c r="O900" s="27"/>
      <c r="P900" s="228">
        <f t="shared" si="67"/>
        <v>0</v>
      </c>
      <c r="Q900" s="41"/>
    </row>
    <row r="901" spans="2:17" ht="15" customHeight="1" x14ac:dyDescent="0.3">
      <c r="B901" s="142">
        <f t="shared" si="63"/>
        <v>4580.5</v>
      </c>
      <c r="C901" s="128"/>
      <c r="D901" s="34">
        <f t="shared" si="64"/>
        <v>4580.5</v>
      </c>
      <c r="E901" s="144">
        <v>46151</v>
      </c>
      <c r="F901" s="37">
        <v>4580.5</v>
      </c>
      <c r="G901" s="145">
        <v>46152</v>
      </c>
      <c r="H901" s="76">
        <f t="shared" si="65"/>
        <v>0</v>
      </c>
      <c r="K901" s="134"/>
      <c r="L901" s="36">
        <v>46151</v>
      </c>
      <c r="M901" s="233">
        <v>0</v>
      </c>
      <c r="N901" s="232">
        <f t="shared" si="66"/>
        <v>0</v>
      </c>
      <c r="O901" s="27"/>
      <c r="P901" s="228">
        <f t="shared" si="67"/>
        <v>0</v>
      </c>
      <c r="Q901" s="41"/>
    </row>
    <row r="902" spans="2:17" ht="15" customHeight="1" x14ac:dyDescent="0.3">
      <c r="B902" s="142">
        <f t="shared" si="63"/>
        <v>4580.5</v>
      </c>
      <c r="C902" s="128"/>
      <c r="D902" s="34">
        <f t="shared" si="64"/>
        <v>4580.5</v>
      </c>
      <c r="E902" s="144">
        <v>46152</v>
      </c>
      <c r="F902" s="37">
        <v>4580.5</v>
      </c>
      <c r="G902" s="145">
        <v>46153</v>
      </c>
      <c r="H902" s="76">
        <f t="shared" si="65"/>
        <v>0</v>
      </c>
      <c r="K902" s="134"/>
      <c r="L902" s="36">
        <v>46152</v>
      </c>
      <c r="M902" s="233">
        <v>0</v>
      </c>
      <c r="N902" s="232">
        <f t="shared" si="66"/>
        <v>0</v>
      </c>
      <c r="O902" s="27"/>
      <c r="P902" s="228">
        <f t="shared" si="67"/>
        <v>0</v>
      </c>
      <c r="Q902" s="41"/>
    </row>
    <row r="903" spans="2:17" ht="15" customHeight="1" x14ac:dyDescent="0.3">
      <c r="B903" s="142">
        <f t="shared" si="63"/>
        <v>4580.5</v>
      </c>
      <c r="C903" s="128"/>
      <c r="D903" s="34">
        <f t="shared" si="64"/>
        <v>4580.5</v>
      </c>
      <c r="E903" s="144">
        <v>46153</v>
      </c>
      <c r="F903" s="37">
        <v>4580.5</v>
      </c>
      <c r="G903" s="145">
        <v>46154</v>
      </c>
      <c r="H903" s="76">
        <f t="shared" si="65"/>
        <v>0</v>
      </c>
      <c r="K903" s="134"/>
      <c r="L903" s="36">
        <v>46153</v>
      </c>
      <c r="M903" s="233">
        <v>0</v>
      </c>
      <c r="N903" s="232">
        <f t="shared" si="66"/>
        <v>0</v>
      </c>
      <c r="O903" s="27"/>
      <c r="P903" s="228">
        <f t="shared" si="67"/>
        <v>0</v>
      </c>
      <c r="Q903" s="41"/>
    </row>
    <row r="904" spans="2:17" ht="15" customHeight="1" x14ac:dyDescent="0.3">
      <c r="B904" s="142">
        <f t="shared" si="63"/>
        <v>4580.5</v>
      </c>
      <c r="C904" s="128"/>
      <c r="D904" s="34">
        <f t="shared" si="64"/>
        <v>4580.5</v>
      </c>
      <c r="E904" s="144">
        <v>46154</v>
      </c>
      <c r="F904" s="37">
        <v>4580.5</v>
      </c>
      <c r="G904" s="145">
        <v>46155</v>
      </c>
      <c r="H904" s="76">
        <f t="shared" si="65"/>
        <v>0</v>
      </c>
      <c r="K904" s="134"/>
      <c r="L904" s="36">
        <v>46154</v>
      </c>
      <c r="M904" s="233">
        <v>0</v>
      </c>
      <c r="N904" s="232">
        <f t="shared" si="66"/>
        <v>0</v>
      </c>
      <c r="O904" s="27"/>
      <c r="P904" s="228">
        <f t="shared" si="67"/>
        <v>0</v>
      </c>
      <c r="Q904" s="41"/>
    </row>
    <row r="905" spans="2:17" ht="15" customHeight="1" x14ac:dyDescent="0.3">
      <c r="B905" s="142">
        <f t="shared" si="63"/>
        <v>4580.5</v>
      </c>
      <c r="C905" s="128"/>
      <c r="D905" s="34">
        <f t="shared" si="64"/>
        <v>4580.5</v>
      </c>
      <c r="E905" s="144">
        <v>46155</v>
      </c>
      <c r="F905" s="37">
        <v>4580.5</v>
      </c>
      <c r="G905" s="145">
        <v>46156</v>
      </c>
      <c r="H905" s="76">
        <f t="shared" si="65"/>
        <v>0</v>
      </c>
      <c r="K905" s="134"/>
      <c r="L905" s="36">
        <v>46155</v>
      </c>
      <c r="M905" s="233">
        <v>0</v>
      </c>
      <c r="N905" s="232">
        <f t="shared" si="66"/>
        <v>0</v>
      </c>
      <c r="O905" s="27"/>
      <c r="P905" s="228">
        <f t="shared" si="67"/>
        <v>0</v>
      </c>
      <c r="Q905" s="41"/>
    </row>
    <row r="906" spans="2:17" ht="15" customHeight="1" x14ac:dyDescent="0.3">
      <c r="B906" s="142">
        <f t="shared" si="63"/>
        <v>4580.5</v>
      </c>
      <c r="C906" s="128"/>
      <c r="D906" s="34">
        <f t="shared" si="64"/>
        <v>4580.5</v>
      </c>
      <c r="E906" s="144">
        <v>46156</v>
      </c>
      <c r="F906" s="37">
        <v>4580.5</v>
      </c>
      <c r="G906" s="145">
        <v>46157</v>
      </c>
      <c r="H906" s="76">
        <f t="shared" si="65"/>
        <v>0</v>
      </c>
      <c r="K906" s="134"/>
      <c r="L906" s="36">
        <v>46156</v>
      </c>
      <c r="M906" s="233">
        <v>0</v>
      </c>
      <c r="N906" s="232">
        <f t="shared" si="66"/>
        <v>0</v>
      </c>
      <c r="O906" s="27"/>
      <c r="P906" s="228">
        <f t="shared" si="67"/>
        <v>0</v>
      </c>
      <c r="Q906" s="41"/>
    </row>
    <row r="907" spans="2:17" ht="15" customHeight="1" x14ac:dyDescent="0.3">
      <c r="B907" s="142">
        <f t="shared" si="63"/>
        <v>4580.5</v>
      </c>
      <c r="C907" s="128"/>
      <c r="D907" s="34">
        <f t="shared" si="64"/>
        <v>4580.5</v>
      </c>
      <c r="E907" s="144">
        <v>46157</v>
      </c>
      <c r="F907" s="37">
        <v>4580.5</v>
      </c>
      <c r="G907" s="145">
        <v>46158</v>
      </c>
      <c r="H907" s="76">
        <f t="shared" si="65"/>
        <v>0</v>
      </c>
      <c r="K907" s="134"/>
      <c r="L907" s="36">
        <v>46157</v>
      </c>
      <c r="M907" s="233">
        <v>0</v>
      </c>
      <c r="N907" s="232">
        <f t="shared" si="66"/>
        <v>0</v>
      </c>
      <c r="O907" s="27"/>
      <c r="P907" s="228">
        <f t="shared" si="67"/>
        <v>0</v>
      </c>
      <c r="Q907" s="41"/>
    </row>
    <row r="908" spans="2:17" ht="15" customHeight="1" x14ac:dyDescent="0.3">
      <c r="B908" s="142">
        <f t="shared" si="63"/>
        <v>4580.5</v>
      </c>
      <c r="C908" s="128"/>
      <c r="D908" s="34">
        <f t="shared" si="64"/>
        <v>4580.5</v>
      </c>
      <c r="E908" s="144">
        <v>46158</v>
      </c>
      <c r="F908" s="37">
        <v>4580.5</v>
      </c>
      <c r="G908" s="145">
        <v>46159</v>
      </c>
      <c r="H908" s="76">
        <f t="shared" si="65"/>
        <v>0</v>
      </c>
      <c r="K908" s="134"/>
      <c r="L908" s="36">
        <v>46158</v>
      </c>
      <c r="M908" s="233">
        <v>0</v>
      </c>
      <c r="N908" s="232">
        <f t="shared" si="66"/>
        <v>0</v>
      </c>
      <c r="O908" s="27"/>
      <c r="P908" s="228">
        <f t="shared" si="67"/>
        <v>0</v>
      </c>
      <c r="Q908" s="41"/>
    </row>
    <row r="909" spans="2:17" ht="15" customHeight="1" x14ac:dyDescent="0.3">
      <c r="B909" s="142">
        <f t="shared" si="63"/>
        <v>4580.5</v>
      </c>
      <c r="C909" s="128"/>
      <c r="D909" s="34">
        <f t="shared" si="64"/>
        <v>4580.5</v>
      </c>
      <c r="E909" s="144">
        <v>46159</v>
      </c>
      <c r="F909" s="37">
        <v>4580.5</v>
      </c>
      <c r="G909" s="145">
        <v>46160</v>
      </c>
      <c r="H909" s="76">
        <f t="shared" si="65"/>
        <v>0</v>
      </c>
      <c r="K909" s="134"/>
      <c r="L909" s="36">
        <v>46159</v>
      </c>
      <c r="M909" s="233">
        <v>0</v>
      </c>
      <c r="N909" s="232">
        <f t="shared" si="66"/>
        <v>0</v>
      </c>
      <c r="O909" s="27"/>
      <c r="P909" s="228">
        <f t="shared" si="67"/>
        <v>0</v>
      </c>
      <c r="Q909" s="41"/>
    </row>
    <row r="910" spans="2:17" ht="15" customHeight="1" x14ac:dyDescent="0.3">
      <c r="B910" s="142">
        <f t="shared" si="63"/>
        <v>4580.5</v>
      </c>
      <c r="C910" s="128"/>
      <c r="D910" s="34">
        <f t="shared" si="64"/>
        <v>4580.5</v>
      </c>
      <c r="E910" s="144">
        <v>46160</v>
      </c>
      <c r="F910" s="37">
        <v>4580.5</v>
      </c>
      <c r="G910" s="145">
        <v>46161</v>
      </c>
      <c r="H910" s="76">
        <f t="shared" si="65"/>
        <v>0</v>
      </c>
      <c r="K910" s="134"/>
      <c r="L910" s="36">
        <v>46160</v>
      </c>
      <c r="M910" s="233">
        <v>0</v>
      </c>
      <c r="N910" s="232">
        <f t="shared" si="66"/>
        <v>0</v>
      </c>
      <c r="O910" s="27"/>
      <c r="P910" s="228">
        <f t="shared" si="67"/>
        <v>0</v>
      </c>
      <c r="Q910" s="41"/>
    </row>
    <row r="911" spans="2:17" ht="15" customHeight="1" x14ac:dyDescent="0.3">
      <c r="B911" s="142">
        <f t="shared" si="63"/>
        <v>4580.5</v>
      </c>
      <c r="C911" s="128"/>
      <c r="D911" s="34">
        <f t="shared" si="64"/>
        <v>4580.5</v>
      </c>
      <c r="E911" s="144">
        <v>46161</v>
      </c>
      <c r="F911" s="37">
        <v>4580.5</v>
      </c>
      <c r="G911" s="145">
        <v>46162</v>
      </c>
      <c r="H911" s="76">
        <f t="shared" si="65"/>
        <v>0</v>
      </c>
      <c r="K911" s="134"/>
      <c r="L911" s="36">
        <v>46161</v>
      </c>
      <c r="M911" s="233">
        <v>0</v>
      </c>
      <c r="N911" s="232">
        <f t="shared" si="66"/>
        <v>0</v>
      </c>
      <c r="O911" s="27"/>
      <c r="P911" s="228">
        <f t="shared" si="67"/>
        <v>0</v>
      </c>
      <c r="Q911" s="41"/>
    </row>
    <row r="912" spans="2:17" ht="15" customHeight="1" x14ac:dyDescent="0.3">
      <c r="B912" s="142">
        <f t="shared" si="63"/>
        <v>4580.5</v>
      </c>
      <c r="C912" s="128"/>
      <c r="D912" s="34">
        <f t="shared" si="64"/>
        <v>4580.5</v>
      </c>
      <c r="E912" s="144">
        <v>46162</v>
      </c>
      <c r="F912" s="37">
        <v>4580.5</v>
      </c>
      <c r="G912" s="145">
        <v>46163</v>
      </c>
      <c r="H912" s="76">
        <f t="shared" si="65"/>
        <v>0</v>
      </c>
      <c r="K912" s="134"/>
      <c r="L912" s="36">
        <v>46162</v>
      </c>
      <c r="M912" s="233">
        <v>0</v>
      </c>
      <c r="N912" s="232">
        <f t="shared" si="66"/>
        <v>0</v>
      </c>
      <c r="O912" s="27"/>
      <c r="P912" s="228">
        <f t="shared" si="67"/>
        <v>0</v>
      </c>
      <c r="Q912" s="41"/>
    </row>
    <row r="913" spans="2:17" ht="15" customHeight="1" x14ac:dyDescent="0.3">
      <c r="B913" s="142">
        <f t="shared" ref="B913:B921" si="68">F913</f>
        <v>4580.5</v>
      </c>
      <c r="C913" s="128"/>
      <c r="D913" s="34">
        <f t="shared" ref="D913:D921" si="69">F912</f>
        <v>4580.5</v>
      </c>
      <c r="E913" s="144">
        <v>46163</v>
      </c>
      <c r="F913" s="37">
        <v>4580.5</v>
      </c>
      <c r="G913" s="145">
        <v>46164</v>
      </c>
      <c r="H913" s="76">
        <f t="shared" ref="H913:H921" si="70">F913-D913</f>
        <v>0</v>
      </c>
      <c r="K913" s="134"/>
      <c r="L913" s="36">
        <v>46163</v>
      </c>
      <c r="M913" s="233">
        <v>0</v>
      </c>
      <c r="N913" s="232">
        <f t="shared" ref="N913:N921" si="71">(O912)</f>
        <v>0</v>
      </c>
      <c r="O913" s="27"/>
      <c r="P913" s="228">
        <f t="shared" si="67"/>
        <v>0</v>
      </c>
      <c r="Q913" s="41"/>
    </row>
    <row r="914" spans="2:17" ht="15" customHeight="1" x14ac:dyDescent="0.3">
      <c r="B914" s="142">
        <f t="shared" si="68"/>
        <v>4584.5</v>
      </c>
      <c r="C914" s="128"/>
      <c r="D914" s="34">
        <f t="shared" si="69"/>
        <v>4580.5</v>
      </c>
      <c r="E914" s="144">
        <v>46164</v>
      </c>
      <c r="F914" s="37">
        <v>4584.5</v>
      </c>
      <c r="G914" s="145">
        <v>46165</v>
      </c>
      <c r="H914" s="76">
        <f t="shared" si="70"/>
        <v>4</v>
      </c>
      <c r="K914" s="134"/>
      <c r="L914" s="36">
        <v>46164</v>
      </c>
      <c r="M914" s="233">
        <v>0</v>
      </c>
      <c r="N914" s="232">
        <f t="shared" si="71"/>
        <v>0</v>
      </c>
      <c r="O914" s="27"/>
      <c r="P914" s="228">
        <f t="shared" si="67"/>
        <v>0</v>
      </c>
      <c r="Q914" s="41"/>
    </row>
    <row r="915" spans="2:17" ht="15" customHeight="1" x14ac:dyDescent="0.3">
      <c r="B915" s="142">
        <f t="shared" si="68"/>
        <v>4584.5</v>
      </c>
      <c r="C915" s="128"/>
      <c r="D915" s="34">
        <f t="shared" si="69"/>
        <v>4584.5</v>
      </c>
      <c r="E915" s="144">
        <v>46165</v>
      </c>
      <c r="F915" s="37">
        <v>4584.5</v>
      </c>
      <c r="G915" s="145">
        <v>46166</v>
      </c>
      <c r="H915" s="76">
        <f t="shared" si="70"/>
        <v>0</v>
      </c>
      <c r="K915" s="134"/>
      <c r="L915" s="36">
        <v>46165</v>
      </c>
      <c r="M915" s="233">
        <v>0</v>
      </c>
      <c r="N915" s="232">
        <f t="shared" si="71"/>
        <v>0</v>
      </c>
      <c r="O915" s="27"/>
      <c r="P915" s="228">
        <f t="shared" si="67"/>
        <v>0</v>
      </c>
      <c r="Q915" s="41"/>
    </row>
    <row r="916" spans="2:17" ht="15" customHeight="1" x14ac:dyDescent="0.3">
      <c r="B916" s="142">
        <f t="shared" si="68"/>
        <v>4584.5</v>
      </c>
      <c r="C916" s="128"/>
      <c r="D916" s="34">
        <f t="shared" si="69"/>
        <v>4584.5</v>
      </c>
      <c r="E916" s="144">
        <v>46166</v>
      </c>
      <c r="F916" s="37">
        <v>4584.5</v>
      </c>
      <c r="G916" s="145">
        <v>46167</v>
      </c>
      <c r="H916" s="76">
        <f t="shared" si="70"/>
        <v>0</v>
      </c>
      <c r="K916" s="134"/>
      <c r="L916" s="36">
        <v>46166</v>
      </c>
      <c r="M916" s="233">
        <v>0</v>
      </c>
      <c r="N916" s="232">
        <f t="shared" si="71"/>
        <v>0</v>
      </c>
      <c r="O916" s="27"/>
      <c r="P916" s="228">
        <f t="shared" si="67"/>
        <v>0</v>
      </c>
      <c r="Q916" s="41"/>
    </row>
    <row r="917" spans="2:17" ht="15" customHeight="1" x14ac:dyDescent="0.3">
      <c r="B917" s="142">
        <f t="shared" si="68"/>
        <v>4584.5</v>
      </c>
      <c r="C917" s="128"/>
      <c r="D917" s="34">
        <f t="shared" si="69"/>
        <v>4584.5</v>
      </c>
      <c r="E917" s="144">
        <v>46167</v>
      </c>
      <c r="F917" s="37">
        <v>4584.5</v>
      </c>
      <c r="G917" s="145">
        <v>46168</v>
      </c>
      <c r="H917" s="76">
        <f t="shared" si="70"/>
        <v>0</v>
      </c>
      <c r="K917" s="134"/>
      <c r="L917" s="36">
        <v>46167</v>
      </c>
      <c r="M917" s="233">
        <v>0</v>
      </c>
      <c r="N917" s="232">
        <f t="shared" si="71"/>
        <v>0</v>
      </c>
      <c r="O917" s="27"/>
      <c r="P917" s="228">
        <f t="shared" si="67"/>
        <v>0</v>
      </c>
      <c r="Q917" s="41"/>
    </row>
    <row r="918" spans="2:17" ht="15" customHeight="1" x14ac:dyDescent="0.3">
      <c r="B918" s="142">
        <f t="shared" si="68"/>
        <v>4584.5</v>
      </c>
      <c r="C918" s="128"/>
      <c r="D918" s="34">
        <f t="shared" si="69"/>
        <v>4584.5</v>
      </c>
      <c r="E918" s="144">
        <v>46168</v>
      </c>
      <c r="F918" s="37">
        <v>4584.5</v>
      </c>
      <c r="G918" s="145">
        <v>46169</v>
      </c>
      <c r="H918" s="76">
        <f t="shared" si="70"/>
        <v>0</v>
      </c>
      <c r="K918" s="134"/>
      <c r="L918" s="36">
        <v>46168</v>
      </c>
      <c r="M918" s="233">
        <v>0</v>
      </c>
      <c r="N918" s="232">
        <f t="shared" si="71"/>
        <v>0</v>
      </c>
      <c r="O918" s="27"/>
      <c r="P918" s="228">
        <f t="shared" si="67"/>
        <v>0</v>
      </c>
      <c r="Q918" s="41"/>
    </row>
    <row r="919" spans="2:17" ht="15" customHeight="1" x14ac:dyDescent="0.3">
      <c r="B919" s="142">
        <f t="shared" si="68"/>
        <v>4584.5</v>
      </c>
      <c r="C919" s="128"/>
      <c r="D919" s="34">
        <f t="shared" si="69"/>
        <v>4584.5</v>
      </c>
      <c r="E919" s="144">
        <v>46169</v>
      </c>
      <c r="F919" s="37">
        <v>4584.5</v>
      </c>
      <c r="G919" s="145">
        <v>46170</v>
      </c>
      <c r="H919" s="76">
        <f t="shared" si="70"/>
        <v>0</v>
      </c>
      <c r="K919" s="134"/>
      <c r="L919" s="36">
        <v>46169</v>
      </c>
      <c r="M919" s="233">
        <v>0</v>
      </c>
      <c r="N919" s="232">
        <f t="shared" si="71"/>
        <v>0</v>
      </c>
      <c r="O919" s="27"/>
      <c r="P919" s="228">
        <f t="shared" si="67"/>
        <v>0</v>
      </c>
      <c r="Q919" s="41"/>
    </row>
    <row r="920" spans="2:17" ht="15" customHeight="1" x14ac:dyDescent="0.3">
      <c r="B920" s="142">
        <f t="shared" si="68"/>
        <v>4585.5</v>
      </c>
      <c r="C920" s="128"/>
      <c r="D920" s="34">
        <f t="shared" si="69"/>
        <v>4584.5</v>
      </c>
      <c r="E920" s="144">
        <v>46170</v>
      </c>
      <c r="F920" s="37">
        <v>4585.5</v>
      </c>
      <c r="G920" s="145">
        <v>46171</v>
      </c>
      <c r="H920" s="76">
        <f t="shared" si="70"/>
        <v>1</v>
      </c>
      <c r="K920" s="134"/>
      <c r="L920" s="36">
        <v>46170</v>
      </c>
      <c r="M920" s="233">
        <v>0</v>
      </c>
      <c r="N920" s="232">
        <f t="shared" si="71"/>
        <v>0</v>
      </c>
      <c r="O920" s="27"/>
      <c r="P920" s="228">
        <f t="shared" si="67"/>
        <v>0</v>
      </c>
      <c r="Q920" s="41"/>
    </row>
    <row r="921" spans="2:17" ht="15" customHeight="1" x14ac:dyDescent="0.3">
      <c r="B921" s="142">
        <f t="shared" si="68"/>
        <v>4590.5</v>
      </c>
      <c r="C921" s="128"/>
      <c r="D921" s="34">
        <f t="shared" si="69"/>
        <v>4585.5</v>
      </c>
      <c r="E921" s="144">
        <v>46171</v>
      </c>
      <c r="F921" s="37">
        <v>4590.5</v>
      </c>
      <c r="G921" s="145">
        <v>46172</v>
      </c>
      <c r="H921" s="76">
        <f t="shared" si="70"/>
        <v>5</v>
      </c>
      <c r="K921" s="134"/>
      <c r="L921" s="36">
        <v>46171</v>
      </c>
      <c r="M921" s="233">
        <v>0</v>
      </c>
      <c r="N921" s="232">
        <f t="shared" si="71"/>
        <v>0</v>
      </c>
      <c r="O921" s="27"/>
      <c r="P921" s="228">
        <f t="shared" si="67"/>
        <v>0</v>
      </c>
      <c r="Q921" s="41"/>
    </row>
    <row r="922" spans="2:17" ht="15" customHeight="1" x14ac:dyDescent="0.3">
      <c r="B922" s="142">
        <f t="shared" ref="B922:B943" si="72">F922</f>
        <v>4591.5</v>
      </c>
      <c r="C922" s="128"/>
      <c r="D922" s="34">
        <f t="shared" ref="D922:D943" si="73">F921</f>
        <v>4590.5</v>
      </c>
      <c r="E922" s="144">
        <v>46172</v>
      </c>
      <c r="F922" s="37">
        <v>4591.5</v>
      </c>
      <c r="G922" s="145">
        <v>46173</v>
      </c>
      <c r="H922" s="76">
        <f t="shared" ref="H922:H943" si="74">F922-D922</f>
        <v>1</v>
      </c>
      <c r="K922" s="134"/>
      <c r="L922" s="36">
        <v>46172</v>
      </c>
      <c r="M922" s="233">
        <v>1</v>
      </c>
      <c r="N922" s="232">
        <f t="shared" ref="N922:N954" si="75">(O921)</f>
        <v>0</v>
      </c>
      <c r="O922" s="27"/>
      <c r="P922" s="228">
        <f t="shared" ref="P922:P985" si="76">M922+N922-O922</f>
        <v>1</v>
      </c>
      <c r="Q922" s="41"/>
    </row>
    <row r="923" spans="2:17" ht="15" customHeight="1" x14ac:dyDescent="0.3">
      <c r="B923" s="142">
        <f t="shared" si="72"/>
        <v>4591.5</v>
      </c>
      <c r="C923" s="128"/>
      <c r="D923" s="34">
        <f t="shared" si="73"/>
        <v>4591.5</v>
      </c>
      <c r="E923" s="144">
        <v>46173</v>
      </c>
      <c r="F923" s="37">
        <v>4591.5</v>
      </c>
      <c r="G923" s="145">
        <v>46174</v>
      </c>
      <c r="H923" s="76">
        <f t="shared" si="74"/>
        <v>0</v>
      </c>
      <c r="K923" s="134"/>
      <c r="L923" s="36">
        <v>46173</v>
      </c>
      <c r="M923" s="233">
        <v>2</v>
      </c>
      <c r="N923" s="232">
        <f t="shared" si="75"/>
        <v>0</v>
      </c>
      <c r="O923" s="27"/>
      <c r="P923" s="228">
        <f t="shared" si="76"/>
        <v>2</v>
      </c>
      <c r="Q923" s="41"/>
    </row>
    <row r="924" spans="2:17" ht="15" customHeight="1" x14ac:dyDescent="0.3">
      <c r="B924" s="142">
        <f t="shared" si="72"/>
        <v>4591.5</v>
      </c>
      <c r="C924" s="128"/>
      <c r="D924" s="34">
        <f t="shared" si="73"/>
        <v>4591.5</v>
      </c>
      <c r="E924" s="144">
        <v>46174</v>
      </c>
      <c r="F924" s="37">
        <v>4591.5</v>
      </c>
      <c r="G924" s="145">
        <v>46175</v>
      </c>
      <c r="H924" s="76">
        <f t="shared" si="74"/>
        <v>0</v>
      </c>
      <c r="K924" s="134"/>
      <c r="L924" s="36">
        <v>46174</v>
      </c>
      <c r="M924" s="233">
        <v>3</v>
      </c>
      <c r="N924" s="232">
        <f t="shared" si="75"/>
        <v>0</v>
      </c>
      <c r="O924" s="27"/>
      <c r="P924" s="228">
        <f t="shared" si="76"/>
        <v>3</v>
      </c>
      <c r="Q924" s="41"/>
    </row>
    <row r="925" spans="2:17" ht="15" customHeight="1" x14ac:dyDescent="0.3">
      <c r="B925" s="142">
        <f t="shared" si="72"/>
        <v>4591.5</v>
      </c>
      <c r="C925" s="128"/>
      <c r="D925" s="34">
        <f t="shared" si="73"/>
        <v>4591.5</v>
      </c>
      <c r="E925" s="144">
        <v>46175</v>
      </c>
      <c r="F925" s="37">
        <v>4591.5</v>
      </c>
      <c r="G925" s="145">
        <v>46176</v>
      </c>
      <c r="H925" s="76">
        <f t="shared" si="74"/>
        <v>0</v>
      </c>
      <c r="K925" s="134"/>
      <c r="L925" s="36">
        <v>46175</v>
      </c>
      <c r="M925" s="233">
        <v>4</v>
      </c>
      <c r="N925" s="232">
        <f t="shared" si="75"/>
        <v>0</v>
      </c>
      <c r="O925" s="27"/>
      <c r="P925" s="228">
        <f t="shared" si="76"/>
        <v>4</v>
      </c>
      <c r="Q925" s="41"/>
    </row>
    <row r="926" spans="2:17" ht="15" customHeight="1" x14ac:dyDescent="0.3">
      <c r="B926" s="142">
        <f t="shared" si="72"/>
        <v>4591.5</v>
      </c>
      <c r="C926" s="128"/>
      <c r="D926" s="34">
        <f t="shared" si="73"/>
        <v>4591.5</v>
      </c>
      <c r="E926" s="144">
        <v>46176</v>
      </c>
      <c r="F926" s="37">
        <v>4591.5</v>
      </c>
      <c r="G926" s="145">
        <v>46177</v>
      </c>
      <c r="H926" s="76">
        <f t="shared" si="74"/>
        <v>0</v>
      </c>
      <c r="K926" s="134"/>
      <c r="L926" s="36">
        <v>46176</v>
      </c>
      <c r="M926" s="233">
        <v>5</v>
      </c>
      <c r="N926" s="232">
        <f t="shared" si="75"/>
        <v>0</v>
      </c>
      <c r="O926" s="27"/>
      <c r="P926" s="228">
        <f t="shared" si="76"/>
        <v>5</v>
      </c>
      <c r="Q926" s="41"/>
    </row>
    <row r="927" spans="2:17" ht="15" customHeight="1" x14ac:dyDescent="0.3">
      <c r="B927" s="142">
        <f t="shared" si="72"/>
        <v>4594.5</v>
      </c>
      <c r="C927" s="128"/>
      <c r="D927" s="34">
        <f t="shared" si="73"/>
        <v>4591.5</v>
      </c>
      <c r="E927" s="144">
        <v>46177</v>
      </c>
      <c r="F927" s="37">
        <v>4594.5</v>
      </c>
      <c r="G927" s="145">
        <v>46178</v>
      </c>
      <c r="H927" s="76">
        <f t="shared" si="74"/>
        <v>3</v>
      </c>
      <c r="K927" s="134"/>
      <c r="L927" s="36">
        <v>46177</v>
      </c>
      <c r="M927" s="233">
        <v>6</v>
      </c>
      <c r="N927" s="232">
        <f t="shared" si="75"/>
        <v>0</v>
      </c>
      <c r="O927" s="27"/>
      <c r="P927" s="228">
        <f t="shared" si="76"/>
        <v>6</v>
      </c>
      <c r="Q927" s="41"/>
    </row>
    <row r="928" spans="2:17" ht="15" customHeight="1" x14ac:dyDescent="0.3">
      <c r="B928" s="142">
        <f t="shared" si="72"/>
        <v>4612.5</v>
      </c>
      <c r="C928" s="128"/>
      <c r="D928" s="34">
        <f t="shared" si="73"/>
        <v>4594.5</v>
      </c>
      <c r="E928" s="144">
        <v>46178</v>
      </c>
      <c r="F928" s="37">
        <v>4612.5</v>
      </c>
      <c r="G928" s="145">
        <v>46179</v>
      </c>
      <c r="H928" s="76">
        <f t="shared" si="74"/>
        <v>18</v>
      </c>
      <c r="K928" s="134"/>
      <c r="L928" s="36">
        <v>46178</v>
      </c>
      <c r="M928" s="233">
        <v>7</v>
      </c>
      <c r="N928" s="232">
        <f t="shared" si="75"/>
        <v>0</v>
      </c>
      <c r="O928" s="27"/>
      <c r="P928" s="228">
        <f t="shared" si="76"/>
        <v>7</v>
      </c>
      <c r="Q928" s="41"/>
    </row>
    <row r="929" spans="2:17" ht="15" customHeight="1" x14ac:dyDescent="0.3">
      <c r="B929" s="142">
        <f t="shared" si="72"/>
        <v>4613.5</v>
      </c>
      <c r="C929" s="128"/>
      <c r="D929" s="34">
        <f t="shared" si="73"/>
        <v>4612.5</v>
      </c>
      <c r="E929" s="144">
        <v>46179</v>
      </c>
      <c r="F929" s="37">
        <v>4613.5</v>
      </c>
      <c r="G929" s="145">
        <v>46180</v>
      </c>
      <c r="H929" s="76">
        <f t="shared" si="74"/>
        <v>1</v>
      </c>
      <c r="K929" s="134"/>
      <c r="L929" s="36">
        <v>46179</v>
      </c>
      <c r="M929" s="233">
        <v>8</v>
      </c>
      <c r="N929" s="232">
        <f t="shared" si="75"/>
        <v>0</v>
      </c>
      <c r="O929" s="27"/>
      <c r="P929" s="228">
        <f t="shared" si="76"/>
        <v>8</v>
      </c>
      <c r="Q929" s="41"/>
    </row>
    <row r="930" spans="2:17" ht="15" customHeight="1" x14ac:dyDescent="0.3">
      <c r="B930" s="142">
        <f t="shared" si="72"/>
        <v>4613.5</v>
      </c>
      <c r="C930" s="128"/>
      <c r="D930" s="34">
        <f t="shared" si="73"/>
        <v>4613.5</v>
      </c>
      <c r="E930" s="144">
        <v>46180</v>
      </c>
      <c r="F930" s="37">
        <v>4613.5</v>
      </c>
      <c r="G930" s="145">
        <v>46181</v>
      </c>
      <c r="H930" s="76">
        <f t="shared" si="74"/>
        <v>0</v>
      </c>
      <c r="K930" s="134"/>
      <c r="L930" s="36">
        <v>46180</v>
      </c>
      <c r="M930" s="233">
        <v>9</v>
      </c>
      <c r="N930" s="232">
        <f t="shared" si="75"/>
        <v>0</v>
      </c>
      <c r="O930" s="27"/>
      <c r="P930" s="228">
        <f t="shared" si="76"/>
        <v>9</v>
      </c>
      <c r="Q930" s="41"/>
    </row>
    <row r="931" spans="2:17" ht="15" customHeight="1" x14ac:dyDescent="0.3">
      <c r="B931" s="142">
        <f t="shared" si="72"/>
        <v>4613.5</v>
      </c>
      <c r="C931" s="128"/>
      <c r="D931" s="34">
        <f t="shared" si="73"/>
        <v>4613.5</v>
      </c>
      <c r="E931" s="144">
        <v>46181</v>
      </c>
      <c r="F931" s="37">
        <v>4613.5</v>
      </c>
      <c r="G931" s="145">
        <v>46182</v>
      </c>
      <c r="H931" s="76">
        <f t="shared" si="74"/>
        <v>0</v>
      </c>
      <c r="K931" s="134"/>
      <c r="L931" s="36">
        <v>46181</v>
      </c>
      <c r="M931" s="233">
        <v>10</v>
      </c>
      <c r="N931" s="232">
        <f t="shared" si="75"/>
        <v>0</v>
      </c>
      <c r="O931" s="27"/>
      <c r="P931" s="228">
        <f t="shared" si="76"/>
        <v>10</v>
      </c>
      <c r="Q931" s="41"/>
    </row>
    <row r="932" spans="2:17" ht="15" customHeight="1" x14ac:dyDescent="0.3">
      <c r="B932" s="142">
        <f t="shared" si="72"/>
        <v>4613.5</v>
      </c>
      <c r="C932" s="128"/>
      <c r="D932" s="34">
        <f t="shared" si="73"/>
        <v>4613.5</v>
      </c>
      <c r="E932" s="144">
        <v>46182</v>
      </c>
      <c r="F932" s="37">
        <v>4613.5</v>
      </c>
      <c r="G932" s="145">
        <v>46183</v>
      </c>
      <c r="H932" s="76">
        <f t="shared" si="74"/>
        <v>0</v>
      </c>
      <c r="K932" s="134"/>
      <c r="L932" s="36">
        <v>46182</v>
      </c>
      <c r="M932" s="233">
        <v>11</v>
      </c>
      <c r="N932" s="232">
        <f t="shared" si="75"/>
        <v>0</v>
      </c>
      <c r="O932" s="27"/>
      <c r="P932" s="228">
        <f t="shared" si="76"/>
        <v>11</v>
      </c>
      <c r="Q932" s="41"/>
    </row>
    <row r="933" spans="2:17" ht="15" customHeight="1" x14ac:dyDescent="0.3">
      <c r="B933" s="142">
        <f t="shared" si="72"/>
        <v>4615.5</v>
      </c>
      <c r="C933" s="128"/>
      <c r="D933" s="34">
        <f t="shared" si="73"/>
        <v>4613.5</v>
      </c>
      <c r="E933" s="144">
        <v>46183</v>
      </c>
      <c r="F933" s="37">
        <v>4615.5</v>
      </c>
      <c r="G933" s="145">
        <v>46184</v>
      </c>
      <c r="H933" s="76">
        <f t="shared" si="74"/>
        <v>2</v>
      </c>
      <c r="K933" s="134"/>
      <c r="L933" s="36">
        <v>46183</v>
      </c>
      <c r="M933" s="233">
        <v>12</v>
      </c>
      <c r="N933" s="232">
        <f t="shared" si="75"/>
        <v>0</v>
      </c>
      <c r="O933" s="27"/>
      <c r="P933" s="228">
        <f t="shared" si="76"/>
        <v>12</v>
      </c>
      <c r="Q933" s="41"/>
    </row>
    <row r="934" spans="2:17" ht="15" customHeight="1" x14ac:dyDescent="0.3">
      <c r="B934" s="142">
        <f t="shared" si="72"/>
        <v>4615.5</v>
      </c>
      <c r="C934" s="128"/>
      <c r="D934" s="34">
        <f t="shared" si="73"/>
        <v>4615.5</v>
      </c>
      <c r="E934" s="144">
        <v>46184</v>
      </c>
      <c r="F934" s="37">
        <v>4615.5</v>
      </c>
      <c r="G934" s="145">
        <v>46185</v>
      </c>
      <c r="H934" s="76">
        <f t="shared" si="74"/>
        <v>0</v>
      </c>
      <c r="K934" s="134"/>
      <c r="L934" s="36">
        <v>46184</v>
      </c>
      <c r="M934" s="233">
        <v>13</v>
      </c>
      <c r="N934" s="232">
        <f t="shared" si="75"/>
        <v>0</v>
      </c>
      <c r="O934" s="27"/>
      <c r="P934" s="228">
        <f t="shared" si="76"/>
        <v>13</v>
      </c>
      <c r="Q934" s="41"/>
    </row>
    <row r="935" spans="2:17" ht="15" customHeight="1" x14ac:dyDescent="0.3">
      <c r="B935" s="142">
        <f t="shared" si="72"/>
        <v>4615.5</v>
      </c>
      <c r="C935" s="128"/>
      <c r="D935" s="34">
        <f t="shared" si="73"/>
        <v>4615.5</v>
      </c>
      <c r="E935" s="144">
        <v>46185</v>
      </c>
      <c r="F935" s="37">
        <v>4615.5</v>
      </c>
      <c r="G935" s="145">
        <v>46186</v>
      </c>
      <c r="H935" s="76">
        <f t="shared" si="74"/>
        <v>0</v>
      </c>
      <c r="K935" s="134"/>
      <c r="L935" s="36">
        <v>46185</v>
      </c>
      <c r="M935" s="233">
        <v>14</v>
      </c>
      <c r="N935" s="232">
        <f t="shared" si="75"/>
        <v>0</v>
      </c>
      <c r="O935" s="27"/>
      <c r="P935" s="228">
        <f t="shared" si="76"/>
        <v>14</v>
      </c>
      <c r="Q935" s="41"/>
    </row>
    <row r="936" spans="2:17" ht="15" customHeight="1" x14ac:dyDescent="0.3">
      <c r="B936" s="142">
        <f t="shared" si="72"/>
        <v>4615.5</v>
      </c>
      <c r="C936" s="128"/>
      <c r="D936" s="34">
        <f t="shared" si="73"/>
        <v>4615.5</v>
      </c>
      <c r="E936" s="144">
        <v>46186</v>
      </c>
      <c r="F936" s="37">
        <v>4615.5</v>
      </c>
      <c r="G936" s="145">
        <v>46187</v>
      </c>
      <c r="H936" s="76">
        <f t="shared" si="74"/>
        <v>0</v>
      </c>
      <c r="K936" s="134"/>
      <c r="L936" s="36">
        <v>46186</v>
      </c>
      <c r="M936" s="233">
        <v>15</v>
      </c>
      <c r="N936" s="232">
        <f t="shared" si="75"/>
        <v>0</v>
      </c>
      <c r="O936" s="27"/>
      <c r="P936" s="228">
        <f t="shared" si="76"/>
        <v>15</v>
      </c>
      <c r="Q936" s="41"/>
    </row>
    <row r="937" spans="2:17" ht="15" customHeight="1" x14ac:dyDescent="0.3">
      <c r="B937" s="142">
        <f t="shared" si="72"/>
        <v>4615.5</v>
      </c>
      <c r="C937" s="128"/>
      <c r="D937" s="34">
        <f t="shared" si="73"/>
        <v>4615.5</v>
      </c>
      <c r="E937" s="144">
        <v>46187</v>
      </c>
      <c r="F937" s="37">
        <v>4615.5</v>
      </c>
      <c r="G937" s="145">
        <v>46188</v>
      </c>
      <c r="H937" s="76">
        <f t="shared" si="74"/>
        <v>0</v>
      </c>
      <c r="K937" s="134"/>
      <c r="L937" s="36">
        <v>46187</v>
      </c>
      <c r="M937" s="233">
        <v>16</v>
      </c>
      <c r="N937" s="232">
        <f t="shared" si="75"/>
        <v>0</v>
      </c>
      <c r="O937" s="27"/>
      <c r="P937" s="228">
        <f t="shared" si="76"/>
        <v>16</v>
      </c>
      <c r="Q937" s="41"/>
    </row>
    <row r="938" spans="2:17" ht="15" customHeight="1" x14ac:dyDescent="0.3">
      <c r="B938" s="142">
        <f t="shared" si="72"/>
        <v>4615.5</v>
      </c>
      <c r="C938" s="128"/>
      <c r="D938" s="34">
        <f t="shared" si="73"/>
        <v>4615.5</v>
      </c>
      <c r="E938" s="144">
        <v>46188</v>
      </c>
      <c r="F938" s="37">
        <v>4615.5</v>
      </c>
      <c r="G938" s="145">
        <v>46189</v>
      </c>
      <c r="H938" s="76">
        <f t="shared" si="74"/>
        <v>0</v>
      </c>
      <c r="K938" s="134"/>
      <c r="L938" s="36">
        <v>46188</v>
      </c>
      <c r="M938" s="233">
        <v>17</v>
      </c>
      <c r="N938" s="232">
        <f t="shared" si="75"/>
        <v>0</v>
      </c>
      <c r="O938" s="27"/>
      <c r="P938" s="228">
        <f t="shared" si="76"/>
        <v>17</v>
      </c>
      <c r="Q938" s="41"/>
    </row>
    <row r="939" spans="2:17" ht="15" customHeight="1" x14ac:dyDescent="0.3">
      <c r="B939" s="142">
        <f t="shared" si="72"/>
        <v>4615.5</v>
      </c>
      <c r="C939" s="128"/>
      <c r="D939" s="34">
        <f t="shared" si="73"/>
        <v>4615.5</v>
      </c>
      <c r="E939" s="144">
        <v>46189</v>
      </c>
      <c r="F939" s="37">
        <v>4615.5</v>
      </c>
      <c r="G939" s="145">
        <v>46190</v>
      </c>
      <c r="H939" s="76">
        <f t="shared" si="74"/>
        <v>0</v>
      </c>
      <c r="K939" s="134"/>
      <c r="L939" s="36">
        <v>46189</v>
      </c>
      <c r="M939" s="233">
        <v>18</v>
      </c>
      <c r="N939" s="232">
        <f t="shared" si="75"/>
        <v>0</v>
      </c>
      <c r="O939" s="27"/>
      <c r="P939" s="228">
        <f t="shared" si="76"/>
        <v>18</v>
      </c>
      <c r="Q939" s="41"/>
    </row>
    <row r="940" spans="2:17" ht="15" customHeight="1" x14ac:dyDescent="0.3">
      <c r="B940" s="142">
        <f t="shared" si="72"/>
        <v>4615.5</v>
      </c>
      <c r="C940" s="128"/>
      <c r="D940" s="34">
        <f t="shared" si="73"/>
        <v>4615.5</v>
      </c>
      <c r="E940" s="144">
        <v>46190</v>
      </c>
      <c r="F940" s="37">
        <v>4615.5</v>
      </c>
      <c r="G940" s="145">
        <v>46191</v>
      </c>
      <c r="H940" s="76">
        <f t="shared" si="74"/>
        <v>0</v>
      </c>
      <c r="K940" s="134"/>
      <c r="L940" s="36">
        <v>46190</v>
      </c>
      <c r="M940" s="233">
        <v>19</v>
      </c>
      <c r="N940" s="232">
        <f t="shared" si="75"/>
        <v>0</v>
      </c>
      <c r="O940" s="27"/>
      <c r="P940" s="228">
        <f t="shared" si="76"/>
        <v>19</v>
      </c>
      <c r="Q940" s="41"/>
    </row>
    <row r="941" spans="2:17" ht="15" customHeight="1" x14ac:dyDescent="0.3">
      <c r="B941" s="142">
        <f t="shared" si="72"/>
        <v>4615.5</v>
      </c>
      <c r="C941" s="128"/>
      <c r="D941" s="34">
        <f t="shared" si="73"/>
        <v>4615.5</v>
      </c>
      <c r="E941" s="144">
        <v>46191</v>
      </c>
      <c r="F941" s="37">
        <v>4615.5</v>
      </c>
      <c r="G941" s="145">
        <v>46192</v>
      </c>
      <c r="H941" s="76">
        <f t="shared" si="74"/>
        <v>0</v>
      </c>
      <c r="K941" s="134"/>
      <c r="L941" s="36">
        <v>46191</v>
      </c>
      <c r="M941" s="233">
        <v>20</v>
      </c>
      <c r="N941" s="232">
        <f t="shared" si="75"/>
        <v>0</v>
      </c>
      <c r="O941" s="27"/>
      <c r="P941" s="228">
        <f t="shared" si="76"/>
        <v>20</v>
      </c>
      <c r="Q941" s="41"/>
    </row>
    <row r="942" spans="2:17" ht="15" customHeight="1" x14ac:dyDescent="0.3">
      <c r="B942" s="142">
        <f t="shared" si="72"/>
        <v>4615.5</v>
      </c>
      <c r="C942" s="128"/>
      <c r="D942" s="34">
        <f t="shared" si="73"/>
        <v>4615.5</v>
      </c>
      <c r="E942" s="144">
        <v>46192</v>
      </c>
      <c r="F942" s="37">
        <v>4615.5</v>
      </c>
      <c r="G942" s="145">
        <v>46193</v>
      </c>
      <c r="H942" s="76">
        <f t="shared" si="74"/>
        <v>0</v>
      </c>
      <c r="K942" s="134"/>
      <c r="L942" s="36">
        <v>46192</v>
      </c>
      <c r="M942" s="233">
        <v>21</v>
      </c>
      <c r="N942" s="232">
        <f t="shared" si="75"/>
        <v>0</v>
      </c>
      <c r="O942" s="27"/>
      <c r="P942" s="228">
        <f t="shared" si="76"/>
        <v>21</v>
      </c>
      <c r="Q942" s="41"/>
    </row>
    <row r="943" spans="2:17" ht="15" customHeight="1" x14ac:dyDescent="0.3">
      <c r="B943" s="142">
        <f t="shared" si="72"/>
        <v>4615.5</v>
      </c>
      <c r="C943" s="128"/>
      <c r="D943" s="34">
        <f t="shared" si="73"/>
        <v>4615.5</v>
      </c>
      <c r="E943" s="144">
        <v>46193</v>
      </c>
      <c r="F943" s="37">
        <v>4615.5</v>
      </c>
      <c r="G943" s="145">
        <v>46194</v>
      </c>
      <c r="H943" s="76">
        <f t="shared" si="74"/>
        <v>0</v>
      </c>
      <c r="K943" s="134"/>
      <c r="L943" s="36">
        <v>46193</v>
      </c>
      <c r="M943" s="233">
        <v>22</v>
      </c>
      <c r="N943" s="232">
        <f t="shared" si="75"/>
        <v>0</v>
      </c>
      <c r="O943" s="27"/>
      <c r="P943" s="228">
        <f t="shared" si="76"/>
        <v>22</v>
      </c>
      <c r="Q943" s="41"/>
    </row>
    <row r="944" spans="2:17" ht="15" customHeight="1" x14ac:dyDescent="0.3">
      <c r="B944" s="142">
        <f t="shared" ref="B944:B954" si="77">F944</f>
        <v>4615.5</v>
      </c>
      <c r="C944" s="128"/>
      <c r="D944" s="34">
        <f t="shared" ref="D944:D954" si="78">F943</f>
        <v>4615.5</v>
      </c>
      <c r="E944" s="144">
        <v>46194</v>
      </c>
      <c r="F944" s="37">
        <v>4615.5</v>
      </c>
      <c r="G944" s="145">
        <v>46195</v>
      </c>
      <c r="H944" s="76">
        <f t="shared" ref="H944:H954" si="79">F944-D944</f>
        <v>0</v>
      </c>
      <c r="K944" s="134"/>
      <c r="L944" s="36">
        <v>46194</v>
      </c>
      <c r="M944" s="233">
        <v>23</v>
      </c>
      <c r="N944" s="232">
        <f t="shared" si="75"/>
        <v>0</v>
      </c>
      <c r="O944" s="27"/>
      <c r="P944" s="228">
        <f t="shared" si="76"/>
        <v>23</v>
      </c>
      <c r="Q944" s="41"/>
    </row>
    <row r="945" spans="2:17" ht="15" customHeight="1" x14ac:dyDescent="0.3">
      <c r="B945" s="142">
        <f t="shared" si="77"/>
        <v>4615.5</v>
      </c>
      <c r="C945" s="128"/>
      <c r="D945" s="34">
        <f t="shared" si="78"/>
        <v>4615.5</v>
      </c>
      <c r="E945" s="144">
        <v>46195</v>
      </c>
      <c r="F945" s="37">
        <v>4615.5</v>
      </c>
      <c r="G945" s="145">
        <v>46196</v>
      </c>
      <c r="H945" s="76">
        <f t="shared" si="79"/>
        <v>0</v>
      </c>
      <c r="K945" s="134"/>
      <c r="L945" s="36">
        <v>46195</v>
      </c>
      <c r="M945" s="233">
        <v>24</v>
      </c>
      <c r="N945" s="232">
        <f t="shared" si="75"/>
        <v>0</v>
      </c>
      <c r="O945" s="27"/>
      <c r="P945" s="228">
        <f t="shared" si="76"/>
        <v>24</v>
      </c>
      <c r="Q945" s="41"/>
    </row>
    <row r="946" spans="2:17" ht="15" customHeight="1" x14ac:dyDescent="0.3">
      <c r="B946" s="142">
        <f t="shared" si="77"/>
        <v>4615.5</v>
      </c>
      <c r="C946" s="128"/>
      <c r="D946" s="34">
        <f t="shared" si="78"/>
        <v>4615.5</v>
      </c>
      <c r="E946" s="144">
        <v>46196</v>
      </c>
      <c r="F946" s="37">
        <v>4615.5</v>
      </c>
      <c r="G946" s="145">
        <v>46197</v>
      </c>
      <c r="H946" s="76">
        <f t="shared" si="79"/>
        <v>0</v>
      </c>
      <c r="K946" s="134"/>
      <c r="L946" s="36">
        <v>46196</v>
      </c>
      <c r="M946" s="233">
        <v>25</v>
      </c>
      <c r="N946" s="232">
        <f t="shared" si="75"/>
        <v>0</v>
      </c>
      <c r="O946" s="27"/>
      <c r="P946" s="228">
        <f t="shared" si="76"/>
        <v>25</v>
      </c>
      <c r="Q946" s="41"/>
    </row>
    <row r="947" spans="2:17" ht="15" customHeight="1" x14ac:dyDescent="0.3">
      <c r="B947" s="142">
        <f t="shared" si="77"/>
        <v>4615.5</v>
      </c>
      <c r="C947" s="128"/>
      <c r="D947" s="34">
        <f t="shared" si="78"/>
        <v>4615.5</v>
      </c>
      <c r="E947" s="144">
        <v>46197</v>
      </c>
      <c r="F947" s="37">
        <v>4615.5</v>
      </c>
      <c r="G947" s="145">
        <v>46198</v>
      </c>
      <c r="H947" s="76">
        <f t="shared" si="79"/>
        <v>0</v>
      </c>
      <c r="K947" s="134"/>
      <c r="L947" s="36">
        <v>46197</v>
      </c>
      <c r="M947" s="233">
        <v>26</v>
      </c>
      <c r="N947" s="232">
        <f t="shared" si="75"/>
        <v>0</v>
      </c>
      <c r="O947" s="27"/>
      <c r="P947" s="228">
        <f t="shared" si="76"/>
        <v>26</v>
      </c>
      <c r="Q947" s="41"/>
    </row>
    <row r="948" spans="2:17" ht="15" customHeight="1" x14ac:dyDescent="0.3">
      <c r="B948" s="142">
        <f t="shared" si="77"/>
        <v>4615.5</v>
      </c>
      <c r="C948" s="128"/>
      <c r="D948" s="34">
        <f t="shared" si="78"/>
        <v>4615.5</v>
      </c>
      <c r="E948" s="144">
        <v>46198</v>
      </c>
      <c r="F948" s="37">
        <v>4615.5</v>
      </c>
      <c r="G948" s="145">
        <v>46199</v>
      </c>
      <c r="H948" s="76">
        <f t="shared" si="79"/>
        <v>0</v>
      </c>
      <c r="K948" s="134"/>
      <c r="L948" s="36">
        <v>46198</v>
      </c>
      <c r="M948" s="233">
        <v>27</v>
      </c>
      <c r="N948" s="232">
        <f t="shared" si="75"/>
        <v>0</v>
      </c>
      <c r="O948" s="27"/>
      <c r="P948" s="228">
        <f t="shared" si="76"/>
        <v>27</v>
      </c>
      <c r="Q948" s="41"/>
    </row>
    <row r="949" spans="2:17" ht="15" customHeight="1" x14ac:dyDescent="0.3">
      <c r="B949" s="142">
        <f t="shared" si="77"/>
        <v>4615.5</v>
      </c>
      <c r="C949" s="128"/>
      <c r="D949" s="34">
        <f t="shared" si="78"/>
        <v>4615.5</v>
      </c>
      <c r="E949" s="144">
        <v>46199</v>
      </c>
      <c r="F949" s="37">
        <v>4615.5</v>
      </c>
      <c r="G949" s="145">
        <v>46200</v>
      </c>
      <c r="H949" s="76">
        <f t="shared" si="79"/>
        <v>0</v>
      </c>
      <c r="K949" s="134"/>
      <c r="L949" s="36">
        <v>46199</v>
      </c>
      <c r="M949" s="233">
        <v>28</v>
      </c>
      <c r="N949" s="232">
        <f t="shared" si="75"/>
        <v>0</v>
      </c>
      <c r="O949" s="27"/>
      <c r="P949" s="228">
        <f t="shared" si="76"/>
        <v>28</v>
      </c>
      <c r="Q949" s="41"/>
    </row>
    <row r="950" spans="2:17" ht="15" customHeight="1" x14ac:dyDescent="0.3">
      <c r="B950" s="142">
        <f t="shared" si="77"/>
        <v>4615.5</v>
      </c>
      <c r="C950" s="128"/>
      <c r="D950" s="34">
        <f t="shared" si="78"/>
        <v>4615.5</v>
      </c>
      <c r="E950" s="144">
        <v>46200</v>
      </c>
      <c r="F950" s="37">
        <v>4615.5</v>
      </c>
      <c r="G950" s="145">
        <v>46201</v>
      </c>
      <c r="H950" s="76">
        <f t="shared" si="79"/>
        <v>0</v>
      </c>
      <c r="K950" s="134"/>
      <c r="L950" s="36">
        <v>46200</v>
      </c>
      <c r="M950" s="233">
        <v>29</v>
      </c>
      <c r="N950" s="232">
        <f t="shared" si="75"/>
        <v>0</v>
      </c>
      <c r="O950" s="27"/>
      <c r="P950" s="228">
        <f t="shared" si="76"/>
        <v>29</v>
      </c>
      <c r="Q950" s="41"/>
    </row>
    <row r="951" spans="2:17" ht="15" customHeight="1" x14ac:dyDescent="0.3">
      <c r="B951" s="142">
        <f t="shared" si="77"/>
        <v>4615.5</v>
      </c>
      <c r="C951" s="128"/>
      <c r="D951" s="34">
        <f t="shared" si="78"/>
        <v>4615.5</v>
      </c>
      <c r="E951" s="144">
        <v>46201</v>
      </c>
      <c r="F951" s="37">
        <v>4615.5</v>
      </c>
      <c r="G951" s="145">
        <v>46202</v>
      </c>
      <c r="H951" s="76">
        <f t="shared" si="79"/>
        <v>0</v>
      </c>
      <c r="K951" s="134"/>
      <c r="L951" s="36">
        <v>46201</v>
      </c>
      <c r="M951" s="233">
        <v>30</v>
      </c>
      <c r="N951" s="232">
        <f t="shared" si="75"/>
        <v>0</v>
      </c>
      <c r="O951" s="27">
        <v>0</v>
      </c>
      <c r="P951" s="228">
        <f t="shared" si="76"/>
        <v>30</v>
      </c>
      <c r="Q951" s="41"/>
    </row>
    <row r="952" spans="2:17" ht="15" customHeight="1" x14ac:dyDescent="0.3">
      <c r="B952" s="142">
        <f t="shared" si="77"/>
        <v>4615.5</v>
      </c>
      <c r="C952" s="128"/>
      <c r="D952" s="34">
        <f t="shared" si="78"/>
        <v>4615.5</v>
      </c>
      <c r="E952" s="144">
        <v>46202</v>
      </c>
      <c r="F952" s="37">
        <v>4615.5</v>
      </c>
      <c r="G952" s="145">
        <v>46203</v>
      </c>
      <c r="H952" s="76">
        <f t="shared" si="79"/>
        <v>0</v>
      </c>
      <c r="K952" s="134"/>
      <c r="L952" s="36">
        <v>46202</v>
      </c>
      <c r="M952" s="233">
        <v>31</v>
      </c>
      <c r="N952" s="232">
        <f t="shared" si="75"/>
        <v>0</v>
      </c>
      <c r="O952" s="27">
        <v>0</v>
      </c>
      <c r="P952" s="228">
        <f t="shared" si="76"/>
        <v>31</v>
      </c>
      <c r="Q952" s="41"/>
    </row>
    <row r="953" spans="2:17" ht="15" customHeight="1" x14ac:dyDescent="0.3">
      <c r="B953" s="142">
        <f t="shared" si="77"/>
        <v>4615.5</v>
      </c>
      <c r="C953" s="128"/>
      <c r="D953" s="34">
        <f t="shared" si="78"/>
        <v>4615.5</v>
      </c>
      <c r="E953" s="144">
        <v>46203</v>
      </c>
      <c r="F953" s="37">
        <v>4615.5</v>
      </c>
      <c r="G953" s="145">
        <v>46204</v>
      </c>
      <c r="H953" s="76">
        <f t="shared" si="79"/>
        <v>0</v>
      </c>
      <c r="K953" s="134"/>
      <c r="L953" s="36">
        <v>46203</v>
      </c>
      <c r="M953" s="233">
        <v>32</v>
      </c>
      <c r="N953" s="232">
        <f t="shared" si="75"/>
        <v>0</v>
      </c>
      <c r="O953" s="27">
        <v>0</v>
      </c>
      <c r="P953" s="228">
        <f t="shared" si="76"/>
        <v>32</v>
      </c>
      <c r="Q953" s="41"/>
    </row>
    <row r="954" spans="2:17" ht="15" customHeight="1" x14ac:dyDescent="0.3">
      <c r="B954" s="142">
        <f t="shared" si="77"/>
        <v>4615.5</v>
      </c>
      <c r="C954" s="128"/>
      <c r="D954" s="34">
        <f t="shared" si="78"/>
        <v>4615.5</v>
      </c>
      <c r="E954" s="144">
        <v>46204</v>
      </c>
      <c r="F954" s="37">
        <v>4615.5</v>
      </c>
      <c r="G954" s="145">
        <v>46205</v>
      </c>
      <c r="H954" s="76">
        <f t="shared" si="79"/>
        <v>0</v>
      </c>
      <c r="K954" s="134"/>
      <c r="L954" s="36">
        <v>46204</v>
      </c>
      <c r="M954" s="233">
        <v>33</v>
      </c>
      <c r="N954" s="232">
        <f t="shared" si="75"/>
        <v>0</v>
      </c>
      <c r="O954" s="27">
        <v>0</v>
      </c>
      <c r="P954" s="228">
        <f t="shared" si="76"/>
        <v>33</v>
      </c>
      <c r="Q954" s="41"/>
    </row>
    <row r="955" spans="2:17" ht="15" customHeight="1" x14ac:dyDescent="0.3">
      <c r="B955" s="142">
        <f t="shared" ref="B955:B966" si="80">F955</f>
        <v>4615.5</v>
      </c>
      <c r="C955" s="128"/>
      <c r="D955" s="34">
        <f t="shared" ref="D955:D966" si="81">F954</f>
        <v>4615.5</v>
      </c>
      <c r="E955" s="144">
        <v>46205</v>
      </c>
      <c r="F955" s="37">
        <v>4615.5</v>
      </c>
      <c r="G955" s="145">
        <v>46206</v>
      </c>
      <c r="H955" s="76">
        <f t="shared" ref="H955:H1018" si="82">F955-D955</f>
        <v>0</v>
      </c>
      <c r="K955" s="134"/>
      <c r="L955" s="36">
        <v>46205</v>
      </c>
      <c r="M955" s="233">
        <v>34</v>
      </c>
      <c r="N955" s="232">
        <f t="shared" ref="N955:N1022" si="83">(O954)</f>
        <v>0</v>
      </c>
      <c r="O955" s="27">
        <v>0</v>
      </c>
      <c r="P955" s="228">
        <f t="shared" si="76"/>
        <v>34</v>
      </c>
      <c r="Q955" s="41"/>
    </row>
    <row r="956" spans="2:17" ht="15" customHeight="1" x14ac:dyDescent="0.3">
      <c r="B956" s="142">
        <f t="shared" si="80"/>
        <v>4615.5</v>
      </c>
      <c r="C956" s="128"/>
      <c r="D956" s="34">
        <f t="shared" si="81"/>
        <v>4615.5</v>
      </c>
      <c r="E956" s="144">
        <v>46206</v>
      </c>
      <c r="F956" s="37">
        <v>4615.5</v>
      </c>
      <c r="G956" s="145">
        <v>46207</v>
      </c>
      <c r="H956" s="76">
        <f t="shared" si="82"/>
        <v>0</v>
      </c>
      <c r="K956" s="134"/>
      <c r="L956" s="36">
        <v>46206</v>
      </c>
      <c r="M956" s="233">
        <v>210</v>
      </c>
      <c r="N956" s="232">
        <f t="shared" si="83"/>
        <v>0</v>
      </c>
      <c r="O956" s="27">
        <v>360</v>
      </c>
      <c r="P956" s="228">
        <f t="shared" si="76"/>
        <v>-150</v>
      </c>
      <c r="Q956" s="41"/>
    </row>
    <row r="957" spans="2:17" ht="15" customHeight="1" x14ac:dyDescent="0.3">
      <c r="B957" s="142">
        <f t="shared" si="80"/>
        <v>4615.5</v>
      </c>
      <c r="C957" s="128"/>
      <c r="D957" s="34">
        <f t="shared" si="81"/>
        <v>4615.5</v>
      </c>
      <c r="E957" s="144">
        <v>46207</v>
      </c>
      <c r="F957" s="37">
        <v>4615.5</v>
      </c>
      <c r="G957" s="145">
        <v>46208</v>
      </c>
      <c r="H957" s="76">
        <f t="shared" si="82"/>
        <v>0</v>
      </c>
      <c r="K957" s="134"/>
      <c r="L957" s="36">
        <v>46207</v>
      </c>
      <c r="M957" s="233"/>
      <c r="N957" s="232">
        <f t="shared" si="83"/>
        <v>360</v>
      </c>
      <c r="O957" s="27">
        <v>360</v>
      </c>
      <c r="P957" s="228">
        <f t="shared" si="76"/>
        <v>0</v>
      </c>
      <c r="Q957" s="41"/>
    </row>
    <row r="958" spans="2:17" ht="15" customHeight="1" x14ac:dyDescent="0.3">
      <c r="B958" s="142">
        <f t="shared" si="80"/>
        <v>4615.5</v>
      </c>
      <c r="C958" s="128"/>
      <c r="D958" s="34">
        <f t="shared" si="81"/>
        <v>4615.5</v>
      </c>
      <c r="E958" s="144">
        <v>46208</v>
      </c>
      <c r="F958" s="37">
        <v>4615.5</v>
      </c>
      <c r="G958" s="145">
        <v>46209</v>
      </c>
      <c r="H958" s="76">
        <f t="shared" si="82"/>
        <v>0</v>
      </c>
      <c r="K958" s="134"/>
      <c r="L958" s="36">
        <v>46208</v>
      </c>
      <c r="M958" s="233"/>
      <c r="N958" s="232">
        <f t="shared" si="83"/>
        <v>360</v>
      </c>
      <c r="O958" s="27">
        <v>360</v>
      </c>
      <c r="P958" s="228">
        <f t="shared" si="76"/>
        <v>0</v>
      </c>
      <c r="Q958" s="41"/>
    </row>
    <row r="959" spans="2:17" ht="15" customHeight="1" x14ac:dyDescent="0.3">
      <c r="B959" s="142">
        <f t="shared" si="80"/>
        <v>4615.5</v>
      </c>
      <c r="C959" s="128"/>
      <c r="D959" s="34">
        <f t="shared" si="81"/>
        <v>4615.5</v>
      </c>
      <c r="E959" s="144">
        <v>46209</v>
      </c>
      <c r="F959" s="37">
        <v>4615.5</v>
      </c>
      <c r="G959" s="145">
        <v>46210</v>
      </c>
      <c r="H959" s="76">
        <f t="shared" si="82"/>
        <v>0</v>
      </c>
      <c r="K959" s="134"/>
      <c r="L959" s="36">
        <v>46209</v>
      </c>
      <c r="M959" s="233"/>
      <c r="N959" s="232">
        <f t="shared" si="83"/>
        <v>360</v>
      </c>
      <c r="O959" s="27">
        <v>360</v>
      </c>
      <c r="P959" s="228">
        <f t="shared" si="76"/>
        <v>0</v>
      </c>
      <c r="Q959" s="41"/>
    </row>
    <row r="960" spans="2:17" ht="15" customHeight="1" x14ac:dyDescent="0.3">
      <c r="B960" s="142">
        <f t="shared" si="80"/>
        <v>4615.5</v>
      </c>
      <c r="C960" s="128"/>
      <c r="D960" s="34">
        <f t="shared" si="81"/>
        <v>4615.5</v>
      </c>
      <c r="E960" s="144">
        <v>46210</v>
      </c>
      <c r="F960" s="37">
        <v>4615.5</v>
      </c>
      <c r="G960" s="145">
        <v>46211</v>
      </c>
      <c r="H960" s="76">
        <f t="shared" si="82"/>
        <v>0</v>
      </c>
      <c r="K960" s="134"/>
      <c r="L960" s="36">
        <v>46210</v>
      </c>
      <c r="M960" s="233"/>
      <c r="N960" s="232">
        <f t="shared" si="83"/>
        <v>360</v>
      </c>
      <c r="O960" s="27">
        <v>360</v>
      </c>
      <c r="P960" s="228">
        <f t="shared" si="76"/>
        <v>0</v>
      </c>
      <c r="Q960" s="41"/>
    </row>
    <row r="961" spans="2:17" ht="15" customHeight="1" x14ac:dyDescent="0.3">
      <c r="B961" s="142">
        <f t="shared" si="80"/>
        <v>4615.5</v>
      </c>
      <c r="C961" s="128"/>
      <c r="D961" s="34">
        <f t="shared" si="81"/>
        <v>4615.5</v>
      </c>
      <c r="E961" s="144">
        <v>46211</v>
      </c>
      <c r="F961" s="37">
        <v>4615.5</v>
      </c>
      <c r="G961" s="145">
        <v>46212</v>
      </c>
      <c r="H961" s="76">
        <f t="shared" si="82"/>
        <v>0</v>
      </c>
      <c r="K961" s="134"/>
      <c r="L961" s="36">
        <v>46211</v>
      </c>
      <c r="M961" s="233"/>
      <c r="N961" s="232">
        <f t="shared" si="83"/>
        <v>360</v>
      </c>
      <c r="O961" s="27">
        <v>360</v>
      </c>
      <c r="P961" s="228">
        <f t="shared" si="76"/>
        <v>0</v>
      </c>
      <c r="Q961" s="41"/>
    </row>
    <row r="962" spans="2:17" ht="15" customHeight="1" x14ac:dyDescent="0.3">
      <c r="B962" s="142">
        <f t="shared" si="80"/>
        <v>4615.5</v>
      </c>
      <c r="C962" s="128"/>
      <c r="D962" s="34">
        <f t="shared" si="81"/>
        <v>4615.5</v>
      </c>
      <c r="E962" s="144">
        <v>46212</v>
      </c>
      <c r="F962" s="37">
        <v>4615.5</v>
      </c>
      <c r="G962" s="145">
        <v>46213</v>
      </c>
      <c r="H962" s="76">
        <f t="shared" si="82"/>
        <v>0</v>
      </c>
      <c r="K962" s="134"/>
      <c r="L962" s="36">
        <v>46212</v>
      </c>
      <c r="M962" s="233"/>
      <c r="N962" s="232">
        <f t="shared" si="83"/>
        <v>360</v>
      </c>
      <c r="O962" s="27">
        <v>360</v>
      </c>
      <c r="P962" s="228">
        <f t="shared" si="76"/>
        <v>0</v>
      </c>
      <c r="Q962" s="41"/>
    </row>
    <row r="963" spans="2:17" ht="15" customHeight="1" x14ac:dyDescent="0.3">
      <c r="B963" s="142">
        <f t="shared" si="80"/>
        <v>4615.5</v>
      </c>
      <c r="C963" s="128"/>
      <c r="D963" s="34">
        <f t="shared" si="81"/>
        <v>4615.5</v>
      </c>
      <c r="E963" s="144">
        <v>46213</v>
      </c>
      <c r="F963" s="37">
        <v>4615.5</v>
      </c>
      <c r="G963" s="145">
        <v>46214</v>
      </c>
      <c r="H963" s="76">
        <f t="shared" si="82"/>
        <v>0</v>
      </c>
      <c r="K963" s="134"/>
      <c r="L963" s="36">
        <v>46213</v>
      </c>
      <c r="M963" s="233"/>
      <c r="N963" s="232">
        <f t="shared" si="83"/>
        <v>360</v>
      </c>
      <c r="O963" s="27">
        <v>321</v>
      </c>
      <c r="P963" s="228">
        <f t="shared" si="76"/>
        <v>39</v>
      </c>
      <c r="Q963" s="41"/>
    </row>
    <row r="964" spans="2:17" ht="15" customHeight="1" x14ac:dyDescent="0.3">
      <c r="B964" s="142">
        <f t="shared" si="80"/>
        <v>4615.5</v>
      </c>
      <c r="C964" s="128"/>
      <c r="D964" s="34">
        <f t="shared" si="81"/>
        <v>4615.5</v>
      </c>
      <c r="E964" s="144">
        <v>46214</v>
      </c>
      <c r="F964" s="37">
        <v>4615.5</v>
      </c>
      <c r="G964" s="145">
        <v>46215</v>
      </c>
      <c r="H964" s="76">
        <f t="shared" si="82"/>
        <v>0</v>
      </c>
      <c r="K964" s="134"/>
      <c r="L964" s="36">
        <v>46214</v>
      </c>
      <c r="M964" s="233"/>
      <c r="N964" s="232">
        <f t="shared" si="83"/>
        <v>321</v>
      </c>
      <c r="O964" s="27">
        <v>321</v>
      </c>
      <c r="P964" s="228">
        <f t="shared" si="76"/>
        <v>0</v>
      </c>
      <c r="Q964" s="41"/>
    </row>
    <row r="965" spans="2:17" ht="15" customHeight="1" x14ac:dyDescent="0.3">
      <c r="B965" s="142">
        <f t="shared" si="80"/>
        <v>4615.5</v>
      </c>
      <c r="C965" s="128"/>
      <c r="D965" s="34">
        <f t="shared" si="81"/>
        <v>4615.5</v>
      </c>
      <c r="E965" s="144">
        <v>46215</v>
      </c>
      <c r="F965" s="37">
        <v>4615.5</v>
      </c>
      <c r="G965" s="145">
        <v>46216</v>
      </c>
      <c r="H965" s="76">
        <f t="shared" si="82"/>
        <v>0</v>
      </c>
      <c r="K965" s="134"/>
      <c r="L965" s="36">
        <v>46215</v>
      </c>
      <c r="M965" s="233"/>
      <c r="N965" s="232">
        <f t="shared" si="83"/>
        <v>321</v>
      </c>
      <c r="O965" s="27">
        <v>321</v>
      </c>
      <c r="P965" s="228">
        <f t="shared" si="76"/>
        <v>0</v>
      </c>
      <c r="Q965" s="41"/>
    </row>
    <row r="966" spans="2:17" ht="15" customHeight="1" x14ac:dyDescent="0.3">
      <c r="B966" s="142">
        <f t="shared" si="80"/>
        <v>4615.5</v>
      </c>
      <c r="C966" s="128"/>
      <c r="D966" s="34">
        <f t="shared" si="81"/>
        <v>4615.5</v>
      </c>
      <c r="E966" s="144">
        <v>46216</v>
      </c>
      <c r="F966" s="37">
        <v>4615.5</v>
      </c>
      <c r="G966" s="145">
        <v>46217</v>
      </c>
      <c r="H966" s="76">
        <f t="shared" si="82"/>
        <v>0</v>
      </c>
      <c r="K966" s="134"/>
      <c r="L966" s="36">
        <v>46216</v>
      </c>
      <c r="M966" s="233"/>
      <c r="N966" s="232">
        <f t="shared" si="83"/>
        <v>321</v>
      </c>
      <c r="O966" s="27">
        <v>272</v>
      </c>
      <c r="P966" s="228">
        <f t="shared" si="76"/>
        <v>49</v>
      </c>
      <c r="Q966" s="41"/>
    </row>
    <row r="967" spans="2:17" ht="15" customHeight="1" x14ac:dyDescent="0.3">
      <c r="B967" s="142">
        <f t="shared" ref="B967" si="84">F967</f>
        <v>4615.1400000000003</v>
      </c>
      <c r="C967" s="128"/>
      <c r="D967" s="34">
        <f t="shared" ref="D967" si="85">F966</f>
        <v>4615.5</v>
      </c>
      <c r="E967" s="144">
        <v>46217</v>
      </c>
      <c r="F967" s="37">
        <v>4615.1400000000003</v>
      </c>
      <c r="G967" s="145">
        <v>46218</v>
      </c>
      <c r="H967" s="76">
        <f t="shared" si="82"/>
        <v>-0.35999999999967258</v>
      </c>
      <c r="K967" s="134"/>
      <c r="L967" s="36">
        <v>46217</v>
      </c>
      <c r="M967" s="233"/>
      <c r="N967" s="232">
        <f t="shared" si="83"/>
        <v>272</v>
      </c>
      <c r="O967" s="27">
        <v>272</v>
      </c>
      <c r="P967" s="228">
        <f t="shared" si="76"/>
        <v>0</v>
      </c>
      <c r="Q967" s="41"/>
    </row>
    <row r="968" spans="2:17" ht="15" customHeight="1" x14ac:dyDescent="0.3">
      <c r="B968" s="142">
        <f t="shared" ref="B968:B1031" si="86">F968</f>
        <v>4615.1400000000003</v>
      </c>
      <c r="C968" s="128"/>
      <c r="D968" s="34">
        <f t="shared" ref="D968:D1031" si="87">F967</f>
        <v>4615.1400000000003</v>
      </c>
      <c r="E968" s="144">
        <v>46218</v>
      </c>
      <c r="F968" s="37">
        <v>4615.1400000000003</v>
      </c>
      <c r="G968" s="145">
        <v>46219</v>
      </c>
      <c r="H968" s="76">
        <f t="shared" si="82"/>
        <v>0</v>
      </c>
      <c r="K968" s="134"/>
      <c r="L968" s="36">
        <v>46218</v>
      </c>
      <c r="M968" s="233"/>
      <c r="N968" s="232">
        <f t="shared" si="83"/>
        <v>272</v>
      </c>
      <c r="O968" s="27">
        <v>259</v>
      </c>
      <c r="P968" s="228">
        <f t="shared" si="76"/>
        <v>13</v>
      </c>
      <c r="Q968" s="41"/>
    </row>
    <row r="969" spans="2:17" ht="15" customHeight="1" x14ac:dyDescent="0.3">
      <c r="B969" s="142">
        <f t="shared" si="86"/>
        <v>4615.1400000000003</v>
      </c>
      <c r="C969" s="128"/>
      <c r="D969" s="34">
        <f t="shared" si="87"/>
        <v>4615.1400000000003</v>
      </c>
      <c r="E969" s="144">
        <v>46219</v>
      </c>
      <c r="F969" s="37">
        <v>4615.1400000000003</v>
      </c>
      <c r="G969" s="145">
        <v>46220</v>
      </c>
      <c r="H969" s="76">
        <f t="shared" si="82"/>
        <v>0</v>
      </c>
      <c r="K969" s="134"/>
      <c r="L969" s="36">
        <v>46219</v>
      </c>
      <c r="M969" s="233"/>
      <c r="N969" s="232">
        <f t="shared" si="83"/>
        <v>259</v>
      </c>
      <c r="O969" s="27">
        <v>142</v>
      </c>
      <c r="P969" s="228">
        <f t="shared" si="76"/>
        <v>117</v>
      </c>
      <c r="Q969" s="41"/>
    </row>
    <row r="970" spans="2:17" ht="15" customHeight="1" x14ac:dyDescent="0.3">
      <c r="B970" s="142">
        <f t="shared" si="86"/>
        <v>4615.1400000000003</v>
      </c>
      <c r="C970" s="128"/>
      <c r="D970" s="34">
        <f t="shared" si="87"/>
        <v>4615.1400000000003</v>
      </c>
      <c r="E970" s="144">
        <v>46220</v>
      </c>
      <c r="F970" s="37">
        <v>4615.1400000000003</v>
      </c>
      <c r="G970" s="145">
        <v>46221</v>
      </c>
      <c r="H970" s="76">
        <f t="shared" si="82"/>
        <v>0</v>
      </c>
      <c r="K970" s="134"/>
      <c r="L970" s="36">
        <v>46220</v>
      </c>
      <c r="M970" s="233">
        <v>300</v>
      </c>
      <c r="N970" s="232">
        <f t="shared" si="83"/>
        <v>142</v>
      </c>
      <c r="O970" s="27">
        <v>411</v>
      </c>
      <c r="P970" s="228">
        <f t="shared" si="76"/>
        <v>31</v>
      </c>
      <c r="Q970" s="41"/>
    </row>
    <row r="971" spans="2:17" ht="15" customHeight="1" x14ac:dyDescent="0.3">
      <c r="B971" s="142">
        <f t="shared" si="86"/>
        <v>4615.1400000000003</v>
      </c>
      <c r="C971" s="128"/>
      <c r="D971" s="34">
        <f t="shared" si="87"/>
        <v>4615.1400000000003</v>
      </c>
      <c r="E971" s="144">
        <v>46221</v>
      </c>
      <c r="F971" s="37">
        <v>4615.1400000000003</v>
      </c>
      <c r="G971" s="145">
        <v>46222</v>
      </c>
      <c r="H971" s="76">
        <f t="shared" si="82"/>
        <v>0</v>
      </c>
      <c r="K971" s="134"/>
      <c r="L971" s="36">
        <v>46221</v>
      </c>
      <c r="M971" s="233"/>
      <c r="N971" s="232">
        <f t="shared" si="83"/>
        <v>411</v>
      </c>
      <c r="O971" s="27">
        <v>356</v>
      </c>
      <c r="P971" s="228">
        <f t="shared" si="76"/>
        <v>55</v>
      </c>
      <c r="Q971" s="41"/>
    </row>
    <row r="972" spans="2:17" ht="15" customHeight="1" x14ac:dyDescent="0.3">
      <c r="B972" s="142">
        <f t="shared" si="86"/>
        <v>4615.1400000000003</v>
      </c>
      <c r="C972" s="128"/>
      <c r="D972" s="34">
        <f t="shared" si="87"/>
        <v>4615.1400000000003</v>
      </c>
      <c r="E972" s="144">
        <v>46222</v>
      </c>
      <c r="F972" s="37">
        <v>4615.1400000000003</v>
      </c>
      <c r="G972" s="145">
        <v>46223</v>
      </c>
      <c r="H972" s="76">
        <f t="shared" si="82"/>
        <v>0</v>
      </c>
      <c r="K972" s="134"/>
      <c r="L972" s="36">
        <v>46222</v>
      </c>
      <c r="M972" s="233"/>
      <c r="N972" s="232">
        <f t="shared" si="83"/>
        <v>356</v>
      </c>
      <c r="O972" s="27">
        <v>322</v>
      </c>
      <c r="P972" s="228">
        <f t="shared" si="76"/>
        <v>34</v>
      </c>
      <c r="Q972" s="41"/>
    </row>
    <row r="973" spans="2:17" ht="15" customHeight="1" x14ac:dyDescent="0.3">
      <c r="B973" s="142">
        <f t="shared" si="86"/>
        <v>4615.1400000000003</v>
      </c>
      <c r="C973" s="128"/>
      <c r="D973" s="34">
        <f t="shared" si="87"/>
        <v>4615.1400000000003</v>
      </c>
      <c r="E973" s="144">
        <v>46223</v>
      </c>
      <c r="F973" s="37">
        <v>4615.1400000000003</v>
      </c>
      <c r="G973" s="145">
        <v>46224</v>
      </c>
      <c r="H973" s="76">
        <f t="shared" si="82"/>
        <v>0</v>
      </c>
      <c r="K973" s="134"/>
      <c r="L973" s="36">
        <v>46223</v>
      </c>
      <c r="M973" s="233"/>
      <c r="N973" s="232">
        <f t="shared" si="83"/>
        <v>322</v>
      </c>
      <c r="O973" s="27">
        <v>276</v>
      </c>
      <c r="P973" s="228">
        <f t="shared" si="76"/>
        <v>46</v>
      </c>
      <c r="Q973" s="41"/>
    </row>
    <row r="974" spans="2:17" ht="15" customHeight="1" x14ac:dyDescent="0.3">
      <c r="B974" s="142">
        <f t="shared" si="86"/>
        <v>4615.1400000000003</v>
      </c>
      <c r="C974" s="128"/>
      <c r="D974" s="34">
        <f t="shared" si="87"/>
        <v>4615.1400000000003</v>
      </c>
      <c r="E974" s="144">
        <v>46224</v>
      </c>
      <c r="F974" s="37">
        <v>4615.1400000000003</v>
      </c>
      <c r="G974" s="145">
        <v>46225</v>
      </c>
      <c r="H974" s="76">
        <f t="shared" si="82"/>
        <v>0</v>
      </c>
      <c r="K974" s="134"/>
      <c r="L974" s="36">
        <v>46224</v>
      </c>
      <c r="M974" s="233"/>
      <c r="N974" s="232">
        <f t="shared" si="83"/>
        <v>276</v>
      </c>
      <c r="O974" s="27">
        <v>226</v>
      </c>
      <c r="P974" s="228">
        <f t="shared" si="76"/>
        <v>50</v>
      </c>
      <c r="Q974" s="41"/>
    </row>
    <row r="975" spans="2:17" ht="15" customHeight="1" x14ac:dyDescent="0.3">
      <c r="B975" s="142">
        <f t="shared" si="86"/>
        <v>4615.1400000000003</v>
      </c>
      <c r="C975" s="128"/>
      <c r="D975" s="34">
        <f t="shared" si="87"/>
        <v>4615.1400000000003</v>
      </c>
      <c r="E975" s="144">
        <v>46225</v>
      </c>
      <c r="F975" s="37">
        <v>4615.1400000000003</v>
      </c>
      <c r="G975" s="145">
        <v>46226</v>
      </c>
      <c r="H975" s="76">
        <f t="shared" si="82"/>
        <v>0</v>
      </c>
      <c r="K975" s="134"/>
      <c r="L975" s="36">
        <v>46225</v>
      </c>
      <c r="M975" s="233"/>
      <c r="N975" s="232">
        <f t="shared" si="83"/>
        <v>226</v>
      </c>
      <c r="O975" s="27">
        <v>218</v>
      </c>
      <c r="P975" s="228">
        <f t="shared" si="76"/>
        <v>8</v>
      </c>
      <c r="Q975" s="41"/>
    </row>
    <row r="976" spans="2:17" ht="15" customHeight="1" x14ac:dyDescent="0.3">
      <c r="B976" s="142">
        <f t="shared" si="86"/>
        <v>4615.1400000000003</v>
      </c>
      <c r="C976" s="128"/>
      <c r="D976" s="34">
        <f t="shared" si="87"/>
        <v>4615.1400000000003</v>
      </c>
      <c r="E976" s="144">
        <v>46226</v>
      </c>
      <c r="F976" s="37">
        <v>4615.1400000000003</v>
      </c>
      <c r="G976" s="145">
        <v>46227</v>
      </c>
      <c r="H976" s="76">
        <f t="shared" si="82"/>
        <v>0</v>
      </c>
      <c r="K976" s="134"/>
      <c r="L976" s="36">
        <v>46226</v>
      </c>
      <c r="M976" s="233"/>
      <c r="N976" s="232">
        <f t="shared" si="83"/>
        <v>218</v>
      </c>
      <c r="O976" s="27">
        <v>190</v>
      </c>
      <c r="P976" s="228">
        <f t="shared" si="76"/>
        <v>28</v>
      </c>
      <c r="Q976" s="41"/>
    </row>
    <row r="977" spans="2:17" ht="15" customHeight="1" x14ac:dyDescent="0.3">
      <c r="B977" s="142">
        <f t="shared" si="86"/>
        <v>4615.1400000000003</v>
      </c>
      <c r="C977" s="128"/>
      <c r="D977" s="34">
        <f t="shared" si="87"/>
        <v>4615.1400000000003</v>
      </c>
      <c r="E977" s="144">
        <v>46227</v>
      </c>
      <c r="F977" s="37">
        <v>4615.1400000000003</v>
      </c>
      <c r="G977" s="145">
        <v>46228</v>
      </c>
      <c r="H977" s="76">
        <f t="shared" si="82"/>
        <v>0</v>
      </c>
      <c r="K977" s="134"/>
      <c r="L977" s="36">
        <v>46227</v>
      </c>
      <c r="M977" s="233">
        <v>30</v>
      </c>
      <c r="N977" s="232">
        <f t="shared" si="83"/>
        <v>190</v>
      </c>
      <c r="O977" s="27">
        <v>201</v>
      </c>
      <c r="P977" s="228">
        <f t="shared" si="76"/>
        <v>19</v>
      </c>
      <c r="Q977" s="41"/>
    </row>
    <row r="978" spans="2:17" ht="15" customHeight="1" x14ac:dyDescent="0.3">
      <c r="B978" s="142">
        <f t="shared" si="86"/>
        <v>4615.1400000000003</v>
      </c>
      <c r="C978" s="128"/>
      <c r="D978" s="34">
        <f t="shared" si="87"/>
        <v>4615.1400000000003</v>
      </c>
      <c r="E978" s="144">
        <v>46228</v>
      </c>
      <c r="F978" s="37">
        <v>4615.1400000000003</v>
      </c>
      <c r="G978" s="145">
        <v>46229</v>
      </c>
      <c r="H978" s="76">
        <f t="shared" si="82"/>
        <v>0</v>
      </c>
      <c r="K978" s="134"/>
      <c r="L978" s="36">
        <v>46228</v>
      </c>
      <c r="M978" s="233"/>
      <c r="N978" s="232">
        <f t="shared" si="83"/>
        <v>201</v>
      </c>
      <c r="O978" s="27">
        <v>185</v>
      </c>
      <c r="P978" s="228">
        <f t="shared" si="76"/>
        <v>16</v>
      </c>
      <c r="Q978" s="41"/>
    </row>
    <row r="979" spans="2:17" ht="15" customHeight="1" x14ac:dyDescent="0.3">
      <c r="B979" s="142">
        <f t="shared" si="86"/>
        <v>4615.1400000000003</v>
      </c>
      <c r="C979" s="128"/>
      <c r="D979" s="34">
        <f t="shared" si="87"/>
        <v>4615.1400000000003</v>
      </c>
      <c r="E979" s="144">
        <v>46229</v>
      </c>
      <c r="F979" s="37">
        <v>4615.1400000000003</v>
      </c>
      <c r="G979" s="145">
        <v>46230</v>
      </c>
      <c r="H979" s="76">
        <f t="shared" si="82"/>
        <v>0</v>
      </c>
      <c r="K979" s="134"/>
      <c r="L979" s="36">
        <v>46229</v>
      </c>
      <c r="M979" s="233"/>
      <c r="N979" s="232">
        <f t="shared" si="83"/>
        <v>185</v>
      </c>
      <c r="O979" s="27">
        <v>185</v>
      </c>
      <c r="P979" s="228">
        <f t="shared" si="76"/>
        <v>0</v>
      </c>
      <c r="Q979" s="41"/>
    </row>
    <row r="980" spans="2:17" ht="15" customHeight="1" x14ac:dyDescent="0.3">
      <c r="B980" s="142">
        <f t="shared" si="86"/>
        <v>4615.1400000000003</v>
      </c>
      <c r="C980" s="128"/>
      <c r="D980" s="34">
        <f t="shared" si="87"/>
        <v>4615.1400000000003</v>
      </c>
      <c r="E980" s="144">
        <v>46230</v>
      </c>
      <c r="F980" s="37">
        <v>4615.1400000000003</v>
      </c>
      <c r="G980" s="145">
        <v>46231</v>
      </c>
      <c r="H980" s="76">
        <f t="shared" si="82"/>
        <v>0</v>
      </c>
      <c r="K980" s="134"/>
      <c r="L980" s="36">
        <v>46230</v>
      </c>
      <c r="M980" s="233"/>
      <c r="N980" s="232">
        <f t="shared" si="83"/>
        <v>185</v>
      </c>
      <c r="O980" s="27">
        <v>172</v>
      </c>
      <c r="P980" s="228">
        <f t="shared" si="76"/>
        <v>13</v>
      </c>
      <c r="Q980" s="41"/>
    </row>
    <row r="981" spans="2:17" ht="15" customHeight="1" x14ac:dyDescent="0.3">
      <c r="B981" s="142">
        <f t="shared" si="86"/>
        <v>4615.1400000000003</v>
      </c>
      <c r="C981" s="128"/>
      <c r="D981" s="34">
        <f t="shared" si="87"/>
        <v>4615.1400000000003</v>
      </c>
      <c r="E981" s="144">
        <v>46231</v>
      </c>
      <c r="F981" s="37">
        <v>4615.1400000000003</v>
      </c>
      <c r="G981" s="145">
        <v>46232</v>
      </c>
      <c r="H981" s="76">
        <f t="shared" si="82"/>
        <v>0</v>
      </c>
      <c r="K981" s="134"/>
      <c r="L981" s="36">
        <v>46231</v>
      </c>
      <c r="M981" s="233"/>
      <c r="N981" s="232">
        <f t="shared" si="83"/>
        <v>172</v>
      </c>
      <c r="O981" s="27">
        <v>172</v>
      </c>
      <c r="P981" s="228">
        <f t="shared" si="76"/>
        <v>0</v>
      </c>
      <c r="Q981" s="41"/>
    </row>
    <row r="982" spans="2:17" ht="15" customHeight="1" x14ac:dyDescent="0.3">
      <c r="B982" s="142">
        <f t="shared" si="86"/>
        <v>4615.1400000000003</v>
      </c>
      <c r="C982" s="128"/>
      <c r="D982" s="34">
        <f t="shared" si="87"/>
        <v>4615.1400000000003</v>
      </c>
      <c r="E982" s="144">
        <v>46232</v>
      </c>
      <c r="F982" s="37">
        <v>4615.1400000000003</v>
      </c>
      <c r="G982" s="145">
        <v>46233</v>
      </c>
      <c r="H982" s="76">
        <f t="shared" si="82"/>
        <v>0</v>
      </c>
      <c r="K982" s="134"/>
      <c r="L982" s="36">
        <v>46232</v>
      </c>
      <c r="M982" s="233"/>
      <c r="N982" s="232">
        <f t="shared" si="83"/>
        <v>172</v>
      </c>
      <c r="O982" s="27">
        <v>172</v>
      </c>
      <c r="P982" s="228">
        <f t="shared" si="76"/>
        <v>0</v>
      </c>
      <c r="Q982" s="41"/>
    </row>
    <row r="983" spans="2:17" ht="15" customHeight="1" x14ac:dyDescent="0.3">
      <c r="B983" s="142">
        <f t="shared" si="86"/>
        <v>4615.1400000000003</v>
      </c>
      <c r="C983" s="128"/>
      <c r="D983" s="34">
        <f t="shared" si="87"/>
        <v>4615.1400000000003</v>
      </c>
      <c r="E983" s="144">
        <v>46233</v>
      </c>
      <c r="F983" s="37">
        <v>4615.1400000000003</v>
      </c>
      <c r="G983" s="145">
        <v>46234</v>
      </c>
      <c r="H983" s="76">
        <f t="shared" si="82"/>
        <v>0</v>
      </c>
      <c r="K983" s="134"/>
      <c r="L983" s="36">
        <v>46233</v>
      </c>
      <c r="M983" s="233"/>
      <c r="N983" s="232">
        <f t="shared" si="83"/>
        <v>172</v>
      </c>
      <c r="O983" s="27">
        <v>169</v>
      </c>
      <c r="P983" s="228">
        <f t="shared" si="76"/>
        <v>3</v>
      </c>
      <c r="Q983" s="41"/>
    </row>
    <row r="984" spans="2:17" ht="15" customHeight="1" x14ac:dyDescent="0.3">
      <c r="B984" s="142">
        <f t="shared" si="86"/>
        <v>4615.1400000000003</v>
      </c>
      <c r="C984" s="128"/>
      <c r="D984" s="34">
        <f t="shared" si="87"/>
        <v>4615.1400000000003</v>
      </c>
      <c r="E984" s="144">
        <v>46234</v>
      </c>
      <c r="F984" s="37">
        <v>4615.1400000000003</v>
      </c>
      <c r="G984" s="145">
        <v>46235</v>
      </c>
      <c r="H984" s="76">
        <f t="shared" si="82"/>
        <v>0</v>
      </c>
      <c r="K984" s="134"/>
      <c r="L984" s="36">
        <v>46234</v>
      </c>
      <c r="M984" s="233"/>
      <c r="N984" s="232">
        <f t="shared" si="83"/>
        <v>169</v>
      </c>
      <c r="O984" s="27">
        <v>169</v>
      </c>
      <c r="P984" s="228">
        <f t="shared" si="76"/>
        <v>0</v>
      </c>
      <c r="Q984" s="41"/>
    </row>
    <row r="985" spans="2:17" ht="15" customHeight="1" x14ac:dyDescent="0.3">
      <c r="B985" s="142">
        <f t="shared" si="86"/>
        <v>4615.1400000000003</v>
      </c>
      <c r="C985" s="128"/>
      <c r="D985" s="34">
        <f t="shared" si="87"/>
        <v>4615.1400000000003</v>
      </c>
      <c r="E985" s="144">
        <v>46235</v>
      </c>
      <c r="F985" s="37">
        <v>4615.1400000000003</v>
      </c>
      <c r="G985" s="145">
        <v>46236</v>
      </c>
      <c r="H985" s="76">
        <f t="shared" si="82"/>
        <v>0</v>
      </c>
      <c r="K985" s="134"/>
      <c r="L985" s="36">
        <v>46235</v>
      </c>
      <c r="M985" s="233"/>
      <c r="N985" s="232">
        <f t="shared" si="83"/>
        <v>169</v>
      </c>
      <c r="O985" s="27">
        <v>168</v>
      </c>
      <c r="P985" s="228">
        <f t="shared" si="76"/>
        <v>1</v>
      </c>
      <c r="Q985" s="41"/>
    </row>
    <row r="986" spans="2:17" ht="15" customHeight="1" x14ac:dyDescent="0.3">
      <c r="B986" s="142">
        <f t="shared" si="86"/>
        <v>4615.1400000000003</v>
      </c>
      <c r="C986" s="128"/>
      <c r="D986" s="34">
        <f t="shared" si="87"/>
        <v>4615.1400000000003</v>
      </c>
      <c r="E986" s="144">
        <v>46236</v>
      </c>
      <c r="F986" s="37">
        <v>4615.1400000000003</v>
      </c>
      <c r="G986" s="145">
        <v>46237</v>
      </c>
      <c r="H986" s="76">
        <f t="shared" si="82"/>
        <v>0</v>
      </c>
      <c r="K986" s="134"/>
      <c r="L986" s="36">
        <v>46236</v>
      </c>
      <c r="M986" s="233"/>
      <c r="N986" s="232">
        <f t="shared" si="83"/>
        <v>168</v>
      </c>
      <c r="O986" s="27">
        <v>168</v>
      </c>
      <c r="P986" s="228">
        <f t="shared" ref="P986:P1026" si="88">M986+N986-O986</f>
        <v>0</v>
      </c>
      <c r="Q986" s="41"/>
    </row>
    <row r="987" spans="2:17" ht="15" customHeight="1" x14ac:dyDescent="0.3">
      <c r="B987" s="142">
        <f t="shared" si="86"/>
        <v>4621.3599999999997</v>
      </c>
      <c r="C987" s="128"/>
      <c r="D987" s="34">
        <f t="shared" si="87"/>
        <v>4615.1400000000003</v>
      </c>
      <c r="E987" s="144">
        <v>46237</v>
      </c>
      <c r="F987" s="37">
        <v>4621.3599999999997</v>
      </c>
      <c r="G987" s="145">
        <v>46238</v>
      </c>
      <c r="H987" s="76">
        <f t="shared" si="82"/>
        <v>6.2199999999993452</v>
      </c>
      <c r="K987" s="134"/>
      <c r="L987" s="36">
        <v>46237</v>
      </c>
      <c r="M987" s="233">
        <v>120</v>
      </c>
      <c r="N987" s="232">
        <f t="shared" si="83"/>
        <v>168</v>
      </c>
      <c r="O987" s="27">
        <v>288</v>
      </c>
      <c r="P987" s="228">
        <f t="shared" si="88"/>
        <v>0</v>
      </c>
      <c r="Q987" s="41"/>
    </row>
    <row r="988" spans="2:17" ht="15" customHeight="1" x14ac:dyDescent="0.3">
      <c r="B988" s="142">
        <f t="shared" si="86"/>
        <v>4621.3599999999997</v>
      </c>
      <c r="C988" s="128"/>
      <c r="D988" s="34">
        <f t="shared" si="87"/>
        <v>4621.3599999999997</v>
      </c>
      <c r="E988" s="144">
        <v>46238</v>
      </c>
      <c r="F988" s="37">
        <v>4621.3599999999997</v>
      </c>
      <c r="G988" s="145">
        <v>46239</v>
      </c>
      <c r="H988" s="76">
        <f t="shared" si="82"/>
        <v>0</v>
      </c>
      <c r="K988" s="134"/>
      <c r="L988" s="36">
        <v>46238</v>
      </c>
      <c r="M988" s="233"/>
      <c r="N988" s="232">
        <f t="shared" si="83"/>
        <v>288</v>
      </c>
      <c r="O988" s="27">
        <v>252</v>
      </c>
      <c r="P988" s="228">
        <f t="shared" si="88"/>
        <v>36</v>
      </c>
      <c r="Q988" s="41"/>
    </row>
    <row r="989" spans="2:17" ht="15" customHeight="1" x14ac:dyDescent="0.3">
      <c r="B989" s="142">
        <f t="shared" si="86"/>
        <v>4621.3599999999997</v>
      </c>
      <c r="C989" s="128"/>
      <c r="D989" s="34">
        <f t="shared" si="87"/>
        <v>4621.3599999999997</v>
      </c>
      <c r="E989" s="144">
        <v>46239</v>
      </c>
      <c r="F989" s="37">
        <v>4621.3599999999997</v>
      </c>
      <c r="G989" s="145">
        <v>46240</v>
      </c>
      <c r="H989" s="76">
        <f t="shared" si="82"/>
        <v>0</v>
      </c>
      <c r="K989" s="134"/>
      <c r="L989" s="36">
        <v>46239</v>
      </c>
      <c r="M989" s="233"/>
      <c r="N989" s="232">
        <f t="shared" si="83"/>
        <v>252</v>
      </c>
      <c r="O989" s="27">
        <v>198</v>
      </c>
      <c r="P989" s="228">
        <f t="shared" si="88"/>
        <v>54</v>
      </c>
      <c r="Q989" s="41"/>
    </row>
    <row r="990" spans="2:17" ht="15" customHeight="1" x14ac:dyDescent="0.3">
      <c r="B990" s="142">
        <f t="shared" si="86"/>
        <v>4621.3599999999997</v>
      </c>
      <c r="C990" s="128"/>
      <c r="D990" s="34">
        <f t="shared" si="87"/>
        <v>4621.3599999999997</v>
      </c>
      <c r="E990" s="144">
        <v>46240</v>
      </c>
      <c r="F990" s="37">
        <v>4621.3599999999997</v>
      </c>
      <c r="G990" s="145">
        <v>46241</v>
      </c>
      <c r="H990" s="76">
        <f t="shared" si="82"/>
        <v>0</v>
      </c>
      <c r="K990" s="134"/>
      <c r="L990" s="36">
        <v>46240</v>
      </c>
      <c r="M990" s="233">
        <v>300</v>
      </c>
      <c r="N990" s="232">
        <f t="shared" si="83"/>
        <v>198</v>
      </c>
      <c r="O990" s="27">
        <v>448</v>
      </c>
      <c r="P990" s="228">
        <f t="shared" si="88"/>
        <v>50</v>
      </c>
      <c r="Q990" s="41"/>
    </row>
    <row r="991" spans="2:17" ht="15" customHeight="1" x14ac:dyDescent="0.3">
      <c r="B991" s="142">
        <f t="shared" si="86"/>
        <v>4621.59</v>
      </c>
      <c r="C991" s="128"/>
      <c r="D991" s="34">
        <f t="shared" si="87"/>
        <v>4621.3599999999997</v>
      </c>
      <c r="E991" s="144">
        <v>46241</v>
      </c>
      <c r="F991" s="37">
        <v>4621.59</v>
      </c>
      <c r="G991" s="145">
        <v>46242</v>
      </c>
      <c r="H991" s="76">
        <f t="shared" si="82"/>
        <v>0.23000000000047294</v>
      </c>
      <c r="K991" s="134"/>
      <c r="L991" s="36">
        <v>46241</v>
      </c>
      <c r="M991" s="233"/>
      <c r="N991" s="232">
        <f t="shared" si="83"/>
        <v>448</v>
      </c>
      <c r="O991" s="27">
        <v>440</v>
      </c>
      <c r="P991" s="228">
        <f t="shared" si="88"/>
        <v>8</v>
      </c>
      <c r="Q991" s="41"/>
    </row>
    <row r="992" spans="2:17" ht="15" customHeight="1" x14ac:dyDescent="0.3">
      <c r="B992" s="142">
        <f t="shared" si="86"/>
        <v>4621.59</v>
      </c>
      <c r="C992" s="128"/>
      <c r="D992" s="34">
        <f t="shared" si="87"/>
        <v>4621.59</v>
      </c>
      <c r="E992" s="144">
        <v>46242</v>
      </c>
      <c r="F992" s="37">
        <v>4621.59</v>
      </c>
      <c r="G992" s="145">
        <v>46243</v>
      </c>
      <c r="H992" s="76">
        <f t="shared" si="82"/>
        <v>0</v>
      </c>
      <c r="K992" s="134"/>
      <c r="L992" s="36">
        <v>46242</v>
      </c>
      <c r="M992" s="233"/>
      <c r="N992" s="232">
        <f t="shared" si="83"/>
        <v>440</v>
      </c>
      <c r="O992" s="27">
        <v>440</v>
      </c>
      <c r="P992" s="228">
        <f t="shared" si="88"/>
        <v>0</v>
      </c>
      <c r="Q992" s="41"/>
    </row>
    <row r="993" spans="2:17" ht="15" customHeight="1" x14ac:dyDescent="0.3">
      <c r="B993" s="142">
        <f t="shared" si="86"/>
        <v>4628.68</v>
      </c>
      <c r="C993" s="128"/>
      <c r="D993" s="34">
        <f t="shared" si="87"/>
        <v>4621.59</v>
      </c>
      <c r="E993" s="144">
        <v>46243</v>
      </c>
      <c r="F993" s="37">
        <v>4628.68</v>
      </c>
      <c r="G993" s="145">
        <v>46244</v>
      </c>
      <c r="H993" s="76">
        <f t="shared" si="82"/>
        <v>7.0900000000001455</v>
      </c>
      <c r="K993" s="134"/>
      <c r="L993" s="36">
        <v>46243</v>
      </c>
      <c r="M993" s="233"/>
      <c r="N993" s="232">
        <f t="shared" si="83"/>
        <v>440</v>
      </c>
      <c r="O993" s="27">
        <v>369</v>
      </c>
      <c r="P993" s="228">
        <f t="shared" si="88"/>
        <v>71</v>
      </c>
      <c r="Q993" s="41"/>
    </row>
    <row r="994" spans="2:17" ht="15" customHeight="1" x14ac:dyDescent="0.3">
      <c r="B994" s="142">
        <f t="shared" si="86"/>
        <v>4628.68</v>
      </c>
      <c r="C994" s="128"/>
      <c r="D994" s="34">
        <f t="shared" si="87"/>
        <v>4628.68</v>
      </c>
      <c r="E994" s="144">
        <v>46244</v>
      </c>
      <c r="F994" s="37">
        <v>4628.68</v>
      </c>
      <c r="G994" s="145">
        <v>46245</v>
      </c>
      <c r="H994" s="76">
        <f t="shared" si="82"/>
        <v>0</v>
      </c>
      <c r="K994" s="134"/>
      <c r="L994" s="36">
        <v>46244</v>
      </c>
      <c r="M994" s="233"/>
      <c r="N994" s="232">
        <f t="shared" si="83"/>
        <v>369</v>
      </c>
      <c r="O994" s="27">
        <v>369</v>
      </c>
      <c r="P994" s="228">
        <f t="shared" si="88"/>
        <v>0</v>
      </c>
      <c r="Q994" s="41"/>
    </row>
    <row r="995" spans="2:17" ht="15" customHeight="1" x14ac:dyDescent="0.3">
      <c r="B995" s="142">
        <f t="shared" si="86"/>
        <v>4628.68</v>
      </c>
      <c r="C995" s="128"/>
      <c r="D995" s="34">
        <f t="shared" si="87"/>
        <v>4628.68</v>
      </c>
      <c r="E995" s="144">
        <v>46245</v>
      </c>
      <c r="F995" s="37">
        <v>4628.68</v>
      </c>
      <c r="G995" s="145">
        <v>46246</v>
      </c>
      <c r="H995" s="76">
        <f t="shared" si="82"/>
        <v>0</v>
      </c>
      <c r="K995" s="134"/>
      <c r="L995" s="36">
        <v>46245</v>
      </c>
      <c r="M995" s="233"/>
      <c r="N995" s="232">
        <f t="shared" si="83"/>
        <v>369</v>
      </c>
      <c r="O995" s="27">
        <v>369</v>
      </c>
      <c r="P995" s="228">
        <f t="shared" si="88"/>
        <v>0</v>
      </c>
      <c r="Q995" s="41"/>
    </row>
    <row r="996" spans="2:17" ht="15" customHeight="1" x14ac:dyDescent="0.3">
      <c r="B996" s="142">
        <f t="shared" si="86"/>
        <v>4628.68</v>
      </c>
      <c r="C996" s="128"/>
      <c r="D996" s="34">
        <f t="shared" si="87"/>
        <v>4628.68</v>
      </c>
      <c r="E996" s="144">
        <v>46246</v>
      </c>
      <c r="F996" s="37">
        <v>4628.68</v>
      </c>
      <c r="G996" s="145">
        <v>46247</v>
      </c>
      <c r="H996" s="76">
        <f t="shared" si="82"/>
        <v>0</v>
      </c>
      <c r="K996" s="134"/>
      <c r="L996" s="36">
        <v>46246</v>
      </c>
      <c r="M996" s="233"/>
      <c r="N996" s="232">
        <f t="shared" si="83"/>
        <v>369</v>
      </c>
      <c r="O996" s="27">
        <v>369</v>
      </c>
      <c r="P996" s="228">
        <f t="shared" si="88"/>
        <v>0</v>
      </c>
      <c r="Q996" s="41"/>
    </row>
    <row r="997" spans="2:17" ht="15" customHeight="1" x14ac:dyDescent="0.3">
      <c r="B997" s="142">
        <f t="shared" si="86"/>
        <v>4628.68</v>
      </c>
      <c r="C997" s="128"/>
      <c r="D997" s="34">
        <f t="shared" si="87"/>
        <v>4628.68</v>
      </c>
      <c r="E997" s="144">
        <v>46247</v>
      </c>
      <c r="F997" s="37">
        <v>4628.68</v>
      </c>
      <c r="G997" s="145">
        <v>46248</v>
      </c>
      <c r="H997" s="76">
        <f t="shared" si="82"/>
        <v>0</v>
      </c>
      <c r="K997" s="134"/>
      <c r="L997" s="36">
        <v>46247</v>
      </c>
      <c r="M997" s="233"/>
      <c r="N997" s="232">
        <f t="shared" si="83"/>
        <v>369</v>
      </c>
      <c r="O997" s="27">
        <v>369</v>
      </c>
      <c r="P997" s="228">
        <f t="shared" si="88"/>
        <v>0</v>
      </c>
      <c r="Q997" s="41"/>
    </row>
    <row r="998" spans="2:17" ht="15" customHeight="1" x14ac:dyDescent="0.3">
      <c r="B998" s="142">
        <f t="shared" si="86"/>
        <v>4628.68</v>
      </c>
      <c r="C998" s="128"/>
      <c r="D998" s="34">
        <f t="shared" si="87"/>
        <v>4628.68</v>
      </c>
      <c r="E998" s="144">
        <v>46248</v>
      </c>
      <c r="F998" s="37">
        <v>4628.68</v>
      </c>
      <c r="G998" s="145">
        <v>46249</v>
      </c>
      <c r="H998" s="76">
        <f t="shared" si="82"/>
        <v>0</v>
      </c>
      <c r="K998" s="134"/>
      <c r="L998" s="36">
        <v>46248</v>
      </c>
      <c r="M998" s="233"/>
      <c r="N998" s="232">
        <f t="shared" si="83"/>
        <v>369</v>
      </c>
      <c r="O998" s="27">
        <v>369</v>
      </c>
      <c r="P998" s="228">
        <f t="shared" si="88"/>
        <v>0</v>
      </c>
      <c r="Q998" s="41"/>
    </row>
    <row r="999" spans="2:17" ht="15" customHeight="1" x14ac:dyDescent="0.3">
      <c r="B999" s="142">
        <f t="shared" si="86"/>
        <v>4628.68</v>
      </c>
      <c r="C999" s="128"/>
      <c r="D999" s="34">
        <f t="shared" si="87"/>
        <v>4628.68</v>
      </c>
      <c r="E999" s="144">
        <v>46249</v>
      </c>
      <c r="F999" s="37">
        <v>4628.68</v>
      </c>
      <c r="G999" s="145">
        <v>46250</v>
      </c>
      <c r="H999" s="76">
        <f t="shared" si="82"/>
        <v>0</v>
      </c>
      <c r="K999" s="134"/>
      <c r="L999" s="36">
        <v>46249</v>
      </c>
      <c r="M999" s="233"/>
      <c r="N999" s="232">
        <f t="shared" si="83"/>
        <v>369</v>
      </c>
      <c r="O999" s="27">
        <v>369</v>
      </c>
      <c r="P999" s="228">
        <f t="shared" si="88"/>
        <v>0</v>
      </c>
      <c r="Q999" s="41"/>
    </row>
    <row r="1000" spans="2:17" ht="15" customHeight="1" x14ac:dyDescent="0.3">
      <c r="B1000" s="142">
        <f t="shared" si="86"/>
        <v>4628.68</v>
      </c>
      <c r="C1000" s="128"/>
      <c r="D1000" s="34">
        <f t="shared" si="87"/>
        <v>4628.68</v>
      </c>
      <c r="E1000" s="144">
        <v>46250</v>
      </c>
      <c r="F1000" s="37">
        <v>4628.68</v>
      </c>
      <c r="G1000" s="145">
        <v>46251</v>
      </c>
      <c r="H1000" s="76">
        <f t="shared" si="82"/>
        <v>0</v>
      </c>
      <c r="K1000" s="134"/>
      <c r="L1000" s="36">
        <v>46250</v>
      </c>
      <c r="M1000" s="233"/>
      <c r="N1000" s="232">
        <f t="shared" si="83"/>
        <v>369</v>
      </c>
      <c r="O1000" s="27">
        <v>279</v>
      </c>
      <c r="P1000" s="228">
        <f t="shared" si="88"/>
        <v>90</v>
      </c>
      <c r="Q1000" s="41"/>
    </row>
    <row r="1001" spans="2:17" ht="15" customHeight="1" x14ac:dyDescent="0.3">
      <c r="B1001" s="142">
        <f t="shared" si="86"/>
        <v>4628.68</v>
      </c>
      <c r="C1001" s="128"/>
      <c r="D1001" s="34">
        <f t="shared" si="87"/>
        <v>4628.68</v>
      </c>
      <c r="E1001" s="144">
        <v>46251</v>
      </c>
      <c r="F1001" s="37">
        <v>4628.68</v>
      </c>
      <c r="G1001" s="145">
        <v>46252</v>
      </c>
      <c r="H1001" s="76">
        <f t="shared" si="82"/>
        <v>0</v>
      </c>
      <c r="K1001" s="134"/>
      <c r="L1001" s="36">
        <v>46251</v>
      </c>
      <c r="M1001" s="233"/>
      <c r="N1001" s="232">
        <f t="shared" si="83"/>
        <v>279</v>
      </c>
      <c r="O1001" s="27">
        <v>234</v>
      </c>
      <c r="P1001" s="228">
        <f t="shared" si="88"/>
        <v>45</v>
      </c>
      <c r="Q1001" s="41"/>
    </row>
    <row r="1002" spans="2:17" ht="15" customHeight="1" x14ac:dyDescent="0.3">
      <c r="B1002" s="142">
        <f t="shared" si="86"/>
        <v>4628.68</v>
      </c>
      <c r="C1002" s="128"/>
      <c r="D1002" s="34">
        <f t="shared" si="87"/>
        <v>4628.68</v>
      </c>
      <c r="E1002" s="144">
        <v>46252</v>
      </c>
      <c r="F1002" s="37">
        <v>4628.68</v>
      </c>
      <c r="G1002" s="145">
        <v>46253</v>
      </c>
      <c r="H1002" s="76">
        <f t="shared" si="82"/>
        <v>0</v>
      </c>
      <c r="K1002" s="134"/>
      <c r="L1002" s="36">
        <v>46252</v>
      </c>
      <c r="M1002" s="233"/>
      <c r="N1002" s="232">
        <f t="shared" si="83"/>
        <v>234</v>
      </c>
      <c r="O1002" s="27">
        <v>234</v>
      </c>
      <c r="P1002" s="228">
        <f t="shared" si="88"/>
        <v>0</v>
      </c>
      <c r="Q1002" s="41"/>
    </row>
    <row r="1003" spans="2:17" ht="15" customHeight="1" x14ac:dyDescent="0.3">
      <c r="B1003" s="142">
        <f t="shared" si="86"/>
        <v>4628.68</v>
      </c>
      <c r="C1003" s="128"/>
      <c r="D1003" s="34">
        <f t="shared" si="87"/>
        <v>4628.68</v>
      </c>
      <c r="E1003" s="144">
        <v>46253</v>
      </c>
      <c r="F1003" s="37">
        <v>4628.68</v>
      </c>
      <c r="G1003" s="145">
        <v>46254</v>
      </c>
      <c r="H1003" s="76">
        <f t="shared" si="82"/>
        <v>0</v>
      </c>
      <c r="K1003" s="134"/>
      <c r="L1003" s="36">
        <v>46253</v>
      </c>
      <c r="M1003" s="233"/>
      <c r="N1003" s="232">
        <f t="shared" si="83"/>
        <v>234</v>
      </c>
      <c r="O1003" s="27">
        <v>211.5</v>
      </c>
      <c r="P1003" s="228">
        <f t="shared" si="88"/>
        <v>22.5</v>
      </c>
      <c r="Q1003" s="41"/>
    </row>
    <row r="1004" spans="2:17" ht="15" customHeight="1" x14ac:dyDescent="0.3">
      <c r="B1004" s="142">
        <f t="shared" si="86"/>
        <v>4638</v>
      </c>
      <c r="C1004" s="128"/>
      <c r="D1004" s="34">
        <f t="shared" si="87"/>
        <v>4628.68</v>
      </c>
      <c r="E1004" s="144">
        <v>46254</v>
      </c>
      <c r="F1004" s="37">
        <v>4638</v>
      </c>
      <c r="G1004" s="145">
        <v>46255</v>
      </c>
      <c r="H1004" s="76">
        <f t="shared" si="82"/>
        <v>9.319999999999709</v>
      </c>
      <c r="K1004" s="134"/>
      <c r="L1004" s="36">
        <v>46254</v>
      </c>
      <c r="M1004" s="233"/>
      <c r="N1004" s="232">
        <f t="shared" si="83"/>
        <v>211.5</v>
      </c>
      <c r="O1004" s="27">
        <v>112.5</v>
      </c>
      <c r="P1004" s="228">
        <f t="shared" si="88"/>
        <v>99</v>
      </c>
      <c r="Q1004" s="41"/>
    </row>
    <row r="1005" spans="2:17" ht="15" customHeight="1" x14ac:dyDescent="0.3">
      <c r="B1005" s="142">
        <f t="shared" si="86"/>
        <v>4643.62</v>
      </c>
      <c r="C1005" s="128"/>
      <c r="D1005" s="34">
        <f t="shared" si="87"/>
        <v>4638</v>
      </c>
      <c r="E1005" s="144">
        <v>46255</v>
      </c>
      <c r="F1005" s="37">
        <v>4643.62</v>
      </c>
      <c r="G1005" s="145">
        <v>46256</v>
      </c>
      <c r="H1005" s="76">
        <f t="shared" si="82"/>
        <v>5.6199999999998909</v>
      </c>
      <c r="K1005" s="134"/>
      <c r="L1005" s="36">
        <v>46255</v>
      </c>
      <c r="M1005" s="233">
        <v>240</v>
      </c>
      <c r="N1005" s="232">
        <f t="shared" si="83"/>
        <v>112.5</v>
      </c>
      <c r="O1005" s="27">
        <v>225</v>
      </c>
      <c r="P1005" s="228">
        <f t="shared" si="88"/>
        <v>127.5</v>
      </c>
      <c r="Q1005" s="41"/>
    </row>
    <row r="1006" spans="2:17" ht="15" customHeight="1" x14ac:dyDescent="0.3">
      <c r="B1006" s="142">
        <f t="shared" si="86"/>
        <v>4643.62</v>
      </c>
      <c r="C1006" s="128"/>
      <c r="D1006" s="34">
        <f t="shared" si="87"/>
        <v>4643.62</v>
      </c>
      <c r="E1006" s="144">
        <v>46256</v>
      </c>
      <c r="F1006" s="37">
        <v>4643.62</v>
      </c>
      <c r="G1006" s="145">
        <v>46257</v>
      </c>
      <c r="H1006" s="76">
        <f t="shared" si="82"/>
        <v>0</v>
      </c>
      <c r="K1006" s="134"/>
      <c r="L1006" s="36">
        <v>46256</v>
      </c>
      <c r="M1006" s="233"/>
      <c r="N1006" s="232">
        <f t="shared" si="83"/>
        <v>225</v>
      </c>
      <c r="O1006" s="27">
        <v>92</v>
      </c>
      <c r="P1006" s="228">
        <f t="shared" si="88"/>
        <v>133</v>
      </c>
      <c r="Q1006" s="41"/>
    </row>
    <row r="1007" spans="2:17" ht="15" customHeight="1" x14ac:dyDescent="0.3">
      <c r="B1007" s="142">
        <f t="shared" si="86"/>
        <v>4643.62</v>
      </c>
      <c r="C1007" s="128"/>
      <c r="D1007" s="34">
        <f t="shared" si="87"/>
        <v>4643.62</v>
      </c>
      <c r="E1007" s="144">
        <v>46257</v>
      </c>
      <c r="F1007" s="37">
        <v>4643.62</v>
      </c>
      <c r="G1007" s="145">
        <v>46258</v>
      </c>
      <c r="H1007" s="76">
        <f t="shared" si="82"/>
        <v>0</v>
      </c>
      <c r="K1007" s="134"/>
      <c r="L1007" s="36">
        <v>46257</v>
      </c>
      <c r="M1007" s="233"/>
      <c r="N1007" s="232">
        <f t="shared" si="83"/>
        <v>92</v>
      </c>
      <c r="O1007" s="27">
        <v>92</v>
      </c>
      <c r="P1007" s="228">
        <f t="shared" si="88"/>
        <v>0</v>
      </c>
      <c r="Q1007" s="41"/>
    </row>
    <row r="1008" spans="2:17" ht="15" customHeight="1" x14ac:dyDescent="0.3">
      <c r="B1008" s="142">
        <f t="shared" si="86"/>
        <v>4643.62</v>
      </c>
      <c r="C1008" s="128"/>
      <c r="D1008" s="34">
        <f t="shared" si="87"/>
        <v>4643.62</v>
      </c>
      <c r="E1008" s="144">
        <v>46258</v>
      </c>
      <c r="F1008" s="37">
        <v>4643.62</v>
      </c>
      <c r="G1008" s="145">
        <v>46259</v>
      </c>
      <c r="H1008" s="76">
        <f t="shared" si="82"/>
        <v>0</v>
      </c>
      <c r="K1008" s="134"/>
      <c r="L1008" s="36">
        <v>46258</v>
      </c>
      <c r="M1008" s="233">
        <v>270</v>
      </c>
      <c r="N1008" s="232">
        <f t="shared" si="83"/>
        <v>92</v>
      </c>
      <c r="O1008" s="27">
        <v>360</v>
      </c>
      <c r="P1008" s="228">
        <f t="shared" si="88"/>
        <v>2</v>
      </c>
      <c r="Q1008" s="41"/>
    </row>
    <row r="1009" spans="2:17" ht="15" customHeight="1" x14ac:dyDescent="0.3">
      <c r="B1009" s="142">
        <f t="shared" si="86"/>
        <v>4643.62</v>
      </c>
      <c r="C1009" s="128"/>
      <c r="D1009" s="34">
        <f t="shared" si="87"/>
        <v>4643.62</v>
      </c>
      <c r="E1009" s="144">
        <v>46259</v>
      </c>
      <c r="F1009" s="37">
        <v>4643.62</v>
      </c>
      <c r="G1009" s="145">
        <v>46260</v>
      </c>
      <c r="H1009" s="76">
        <f t="shared" si="82"/>
        <v>0</v>
      </c>
      <c r="K1009" s="134"/>
      <c r="L1009" s="36">
        <v>46259</v>
      </c>
      <c r="M1009" s="233">
        <v>30</v>
      </c>
      <c r="N1009" s="232">
        <f t="shared" si="83"/>
        <v>360</v>
      </c>
      <c r="O1009" s="27">
        <v>360</v>
      </c>
      <c r="P1009" s="228">
        <f t="shared" si="88"/>
        <v>30</v>
      </c>
      <c r="Q1009" s="41"/>
    </row>
    <row r="1010" spans="2:17" ht="15" customHeight="1" x14ac:dyDescent="0.3">
      <c r="B1010" s="142">
        <f t="shared" si="86"/>
        <v>4643.62</v>
      </c>
      <c r="C1010" s="128"/>
      <c r="D1010" s="34">
        <f t="shared" si="87"/>
        <v>4643.62</v>
      </c>
      <c r="E1010" s="144">
        <v>46260</v>
      </c>
      <c r="F1010" s="37">
        <v>4643.62</v>
      </c>
      <c r="G1010" s="145">
        <v>46261</v>
      </c>
      <c r="H1010" s="76">
        <f t="shared" si="82"/>
        <v>0</v>
      </c>
      <c r="K1010" s="134"/>
      <c r="L1010" s="36">
        <v>46260</v>
      </c>
      <c r="M1010" s="233"/>
      <c r="N1010" s="232">
        <f t="shared" si="83"/>
        <v>360</v>
      </c>
      <c r="O1010" s="27">
        <v>360</v>
      </c>
      <c r="P1010" s="228">
        <f t="shared" si="88"/>
        <v>0</v>
      </c>
      <c r="Q1010" s="41"/>
    </row>
    <row r="1011" spans="2:17" ht="15" customHeight="1" x14ac:dyDescent="0.3">
      <c r="B1011" s="142">
        <f t="shared" si="86"/>
        <v>4643.62</v>
      </c>
      <c r="C1011" s="128"/>
      <c r="D1011" s="34">
        <f t="shared" si="87"/>
        <v>4643.62</v>
      </c>
      <c r="E1011" s="144">
        <v>46261</v>
      </c>
      <c r="F1011" s="37">
        <v>4643.62</v>
      </c>
      <c r="G1011" s="145">
        <v>46262</v>
      </c>
      <c r="H1011" s="76">
        <f t="shared" si="82"/>
        <v>0</v>
      </c>
      <c r="K1011" s="134"/>
      <c r="L1011" s="36">
        <v>46261</v>
      </c>
      <c r="M1011" s="233"/>
      <c r="N1011" s="232">
        <f t="shared" si="83"/>
        <v>360</v>
      </c>
      <c r="O1011" s="27">
        <v>360</v>
      </c>
      <c r="P1011" s="228">
        <f t="shared" si="88"/>
        <v>0</v>
      </c>
      <c r="Q1011" s="41"/>
    </row>
    <row r="1012" spans="2:17" ht="15" customHeight="1" x14ac:dyDescent="0.3">
      <c r="B1012" s="142">
        <f t="shared" si="86"/>
        <v>4643.62</v>
      </c>
      <c r="C1012" s="128"/>
      <c r="D1012" s="34">
        <f t="shared" si="87"/>
        <v>4643.62</v>
      </c>
      <c r="E1012" s="144">
        <v>46262</v>
      </c>
      <c r="F1012" s="37">
        <v>4643.62</v>
      </c>
      <c r="G1012" s="145">
        <v>46263</v>
      </c>
      <c r="H1012" s="76">
        <f t="shared" si="82"/>
        <v>0</v>
      </c>
      <c r="K1012" s="134"/>
      <c r="L1012" s="36">
        <v>46262</v>
      </c>
      <c r="M1012" s="233"/>
      <c r="N1012" s="232">
        <f t="shared" si="83"/>
        <v>360</v>
      </c>
      <c r="O1012" s="27">
        <v>360</v>
      </c>
      <c r="P1012" s="228">
        <f t="shared" si="88"/>
        <v>0</v>
      </c>
      <c r="Q1012" s="41"/>
    </row>
    <row r="1013" spans="2:17" ht="15" customHeight="1" x14ac:dyDescent="0.3">
      <c r="B1013" s="142">
        <f t="shared" si="86"/>
        <v>4643.62</v>
      </c>
      <c r="C1013" s="128"/>
      <c r="D1013" s="34">
        <f t="shared" si="87"/>
        <v>4643.62</v>
      </c>
      <c r="E1013" s="144">
        <v>46263</v>
      </c>
      <c r="F1013" s="37">
        <v>4643.62</v>
      </c>
      <c r="G1013" s="145">
        <v>46264</v>
      </c>
      <c r="H1013" s="76">
        <f t="shared" si="82"/>
        <v>0</v>
      </c>
      <c r="K1013" s="134"/>
      <c r="L1013" s="36">
        <v>46263</v>
      </c>
      <c r="M1013" s="233">
        <v>210</v>
      </c>
      <c r="N1013" s="232">
        <f t="shared" si="83"/>
        <v>360</v>
      </c>
      <c r="O1013" s="27">
        <v>570</v>
      </c>
      <c r="P1013" s="228">
        <f t="shared" si="88"/>
        <v>0</v>
      </c>
      <c r="Q1013" s="41"/>
    </row>
    <row r="1014" spans="2:17" ht="15" customHeight="1" x14ac:dyDescent="0.3">
      <c r="B1014" s="142">
        <f t="shared" si="86"/>
        <v>4643.62</v>
      </c>
      <c r="C1014" s="128"/>
      <c r="D1014" s="34">
        <f t="shared" si="87"/>
        <v>4643.62</v>
      </c>
      <c r="E1014" s="144">
        <v>46264</v>
      </c>
      <c r="F1014" s="37">
        <v>4643.62</v>
      </c>
      <c r="G1014" s="145">
        <v>46265</v>
      </c>
      <c r="H1014" s="76">
        <f t="shared" si="82"/>
        <v>0</v>
      </c>
      <c r="K1014" s="134"/>
      <c r="L1014" s="36">
        <v>46264</v>
      </c>
      <c r="M1014" s="233"/>
      <c r="N1014" s="232">
        <f t="shared" si="83"/>
        <v>570</v>
      </c>
      <c r="O1014" s="27">
        <v>522</v>
      </c>
      <c r="P1014" s="228">
        <f t="shared" si="88"/>
        <v>48</v>
      </c>
      <c r="Q1014" s="41"/>
    </row>
    <row r="1015" spans="2:17" ht="15" customHeight="1" x14ac:dyDescent="0.3">
      <c r="B1015" s="142">
        <f t="shared" si="86"/>
        <v>4643.62</v>
      </c>
      <c r="C1015" s="128"/>
      <c r="D1015" s="34">
        <f t="shared" si="87"/>
        <v>4643.62</v>
      </c>
      <c r="E1015" s="144">
        <v>46265</v>
      </c>
      <c r="F1015" s="37">
        <v>4643.62</v>
      </c>
      <c r="G1015" s="145">
        <v>46266</v>
      </c>
      <c r="H1015" s="76">
        <f t="shared" si="82"/>
        <v>0</v>
      </c>
      <c r="K1015" s="134"/>
      <c r="L1015" s="36">
        <v>46265</v>
      </c>
      <c r="M1015" s="233"/>
      <c r="N1015" s="232">
        <f t="shared" si="83"/>
        <v>522</v>
      </c>
      <c r="O1015" s="27">
        <v>522</v>
      </c>
      <c r="P1015" s="228">
        <f t="shared" si="88"/>
        <v>0</v>
      </c>
      <c r="Q1015" s="41"/>
    </row>
    <row r="1016" spans="2:17" ht="15" customHeight="1" x14ac:dyDescent="0.3">
      <c r="B1016" s="142">
        <f t="shared" si="86"/>
        <v>4643.62</v>
      </c>
      <c r="C1016" s="128"/>
      <c r="D1016" s="34">
        <f t="shared" si="87"/>
        <v>4643.62</v>
      </c>
      <c r="E1016" s="144">
        <v>46266</v>
      </c>
      <c r="F1016" s="37">
        <v>4643.62</v>
      </c>
      <c r="G1016" s="145">
        <v>46267</v>
      </c>
      <c r="H1016" s="76">
        <f t="shared" si="82"/>
        <v>0</v>
      </c>
      <c r="K1016" s="134"/>
      <c r="L1016" s="36">
        <v>46266</v>
      </c>
      <c r="M1016" s="233"/>
      <c r="N1016" s="232">
        <f t="shared" si="83"/>
        <v>522</v>
      </c>
      <c r="O1016" s="27">
        <v>468</v>
      </c>
      <c r="P1016" s="228">
        <f t="shared" si="88"/>
        <v>54</v>
      </c>
      <c r="Q1016" s="41"/>
    </row>
    <row r="1017" spans="2:17" ht="15" customHeight="1" x14ac:dyDescent="0.3">
      <c r="B1017" s="142">
        <f t="shared" si="86"/>
        <v>4646.53</v>
      </c>
      <c r="C1017" s="128"/>
      <c r="D1017" s="34">
        <f t="shared" si="87"/>
        <v>4643.62</v>
      </c>
      <c r="E1017" s="144">
        <v>46267</v>
      </c>
      <c r="F1017" s="37">
        <v>4646.53</v>
      </c>
      <c r="G1017" s="145">
        <v>46268</v>
      </c>
      <c r="H1017" s="76">
        <f t="shared" si="82"/>
        <v>2.9099999999998545</v>
      </c>
      <c r="K1017" s="134"/>
      <c r="L1017" s="36">
        <v>46267</v>
      </c>
      <c r="M1017" s="233"/>
      <c r="N1017" s="232">
        <f t="shared" si="83"/>
        <v>468</v>
      </c>
      <c r="O1017" s="27">
        <v>378</v>
      </c>
      <c r="P1017" s="228">
        <f t="shared" si="88"/>
        <v>90</v>
      </c>
      <c r="Q1017" s="41"/>
    </row>
    <row r="1018" spans="2:17" ht="15" customHeight="1" x14ac:dyDescent="0.3">
      <c r="B1018" s="142">
        <f t="shared" si="86"/>
        <v>4646.53</v>
      </c>
      <c r="C1018" s="128"/>
      <c r="D1018" s="34">
        <f t="shared" si="87"/>
        <v>4646.53</v>
      </c>
      <c r="E1018" s="144">
        <v>46268</v>
      </c>
      <c r="F1018" s="37">
        <v>4646.53</v>
      </c>
      <c r="G1018" s="145">
        <v>46269</v>
      </c>
      <c r="H1018" s="76">
        <f t="shared" si="82"/>
        <v>0</v>
      </c>
      <c r="K1018" s="134"/>
      <c r="L1018" s="36">
        <v>46268</v>
      </c>
      <c r="M1018" s="233"/>
      <c r="N1018" s="232">
        <f t="shared" si="83"/>
        <v>378</v>
      </c>
      <c r="O1018" s="27">
        <v>360</v>
      </c>
      <c r="P1018" s="228">
        <f t="shared" si="88"/>
        <v>18</v>
      </c>
      <c r="Q1018" s="41"/>
    </row>
    <row r="1019" spans="2:17" ht="15" customHeight="1" x14ac:dyDescent="0.3">
      <c r="B1019" s="142">
        <f t="shared" si="86"/>
        <v>4646.53</v>
      </c>
      <c r="C1019" s="128"/>
      <c r="D1019" s="34">
        <f t="shared" si="87"/>
        <v>4646.53</v>
      </c>
      <c r="E1019" s="144">
        <v>46269</v>
      </c>
      <c r="F1019" s="37">
        <v>4646.53</v>
      </c>
      <c r="G1019" s="145">
        <v>46270</v>
      </c>
      <c r="H1019" s="76">
        <f t="shared" ref="H1019:H1052" si="89">F1019-D1019</f>
        <v>0</v>
      </c>
      <c r="K1019" s="134"/>
      <c r="L1019" s="36">
        <v>46269</v>
      </c>
      <c r="M1019" s="233"/>
      <c r="N1019" s="232">
        <f t="shared" si="83"/>
        <v>360</v>
      </c>
      <c r="O1019" s="27">
        <v>360</v>
      </c>
      <c r="P1019" s="228">
        <f t="shared" si="88"/>
        <v>0</v>
      </c>
      <c r="Q1019" s="41"/>
    </row>
    <row r="1020" spans="2:17" ht="15" customHeight="1" x14ac:dyDescent="0.3">
      <c r="B1020" s="142">
        <f t="shared" si="86"/>
        <v>4646.53</v>
      </c>
      <c r="C1020" s="128"/>
      <c r="D1020" s="34">
        <f t="shared" si="87"/>
        <v>4646.53</v>
      </c>
      <c r="E1020" s="144">
        <v>46270</v>
      </c>
      <c r="F1020" s="37">
        <v>4646.53</v>
      </c>
      <c r="G1020" s="145">
        <v>46271</v>
      </c>
      <c r="H1020" s="76">
        <f t="shared" si="89"/>
        <v>0</v>
      </c>
      <c r="K1020" s="134"/>
      <c r="L1020" s="36">
        <v>46270</v>
      </c>
      <c r="M1020" s="233"/>
      <c r="N1020" s="232">
        <f t="shared" si="83"/>
        <v>360</v>
      </c>
      <c r="O1020" s="27">
        <v>315</v>
      </c>
      <c r="P1020" s="228">
        <f t="shared" si="88"/>
        <v>45</v>
      </c>
      <c r="Q1020" s="41"/>
    </row>
    <row r="1021" spans="2:17" ht="15" customHeight="1" x14ac:dyDescent="0.3">
      <c r="B1021" s="142">
        <f t="shared" si="86"/>
        <v>4646.53</v>
      </c>
      <c r="C1021" s="128"/>
      <c r="D1021" s="34">
        <f t="shared" si="87"/>
        <v>4646.53</v>
      </c>
      <c r="E1021" s="144">
        <v>46271</v>
      </c>
      <c r="F1021" s="37">
        <v>4646.53</v>
      </c>
      <c r="G1021" s="145">
        <v>46272</v>
      </c>
      <c r="H1021" s="76">
        <f t="shared" si="89"/>
        <v>0</v>
      </c>
      <c r="K1021" s="134"/>
      <c r="L1021" s="36">
        <v>46271</v>
      </c>
      <c r="M1021" s="233"/>
      <c r="N1021" s="232">
        <f t="shared" si="83"/>
        <v>315</v>
      </c>
      <c r="O1021" s="27">
        <v>270</v>
      </c>
      <c r="P1021" s="228">
        <f t="shared" si="88"/>
        <v>45</v>
      </c>
      <c r="Q1021" s="41"/>
    </row>
    <row r="1022" spans="2:17" ht="15" customHeight="1" x14ac:dyDescent="0.3">
      <c r="B1022" s="142">
        <f t="shared" si="86"/>
        <v>0</v>
      </c>
      <c r="C1022" s="128"/>
      <c r="D1022" s="34">
        <f t="shared" si="87"/>
        <v>4646.53</v>
      </c>
      <c r="E1022" s="144">
        <v>46272</v>
      </c>
      <c r="F1022" s="37"/>
      <c r="G1022" s="145">
        <v>46273</v>
      </c>
      <c r="H1022" s="76">
        <f t="shared" si="89"/>
        <v>-4646.53</v>
      </c>
      <c r="K1022" s="134"/>
      <c r="L1022" s="36">
        <v>46272</v>
      </c>
      <c r="M1022" s="233"/>
      <c r="N1022" s="232">
        <f t="shared" si="83"/>
        <v>270</v>
      </c>
      <c r="O1022" s="27"/>
      <c r="P1022" s="228">
        <f t="shared" si="88"/>
        <v>270</v>
      </c>
      <c r="Q1022" s="41"/>
    </row>
    <row r="1023" spans="2:17" ht="15" customHeight="1" x14ac:dyDescent="0.3">
      <c r="B1023" s="142">
        <f t="shared" si="86"/>
        <v>0</v>
      </c>
      <c r="C1023" s="128"/>
      <c r="D1023" s="34">
        <f t="shared" si="87"/>
        <v>0</v>
      </c>
      <c r="E1023" s="144">
        <v>46273</v>
      </c>
      <c r="F1023" s="37"/>
      <c r="G1023" s="145">
        <v>46274</v>
      </c>
      <c r="H1023" s="76">
        <f t="shared" si="89"/>
        <v>0</v>
      </c>
      <c r="K1023" s="134"/>
      <c r="L1023" s="36">
        <v>46273</v>
      </c>
      <c r="M1023" s="233"/>
      <c r="N1023" s="232"/>
      <c r="O1023" s="27"/>
      <c r="P1023" s="228">
        <f t="shared" si="88"/>
        <v>0</v>
      </c>
      <c r="Q1023" s="41"/>
    </row>
    <row r="1024" spans="2:17" ht="15" customHeight="1" x14ac:dyDescent="0.3">
      <c r="B1024" s="142">
        <f t="shared" si="86"/>
        <v>0</v>
      </c>
      <c r="C1024" s="128"/>
      <c r="D1024" s="34">
        <f t="shared" si="87"/>
        <v>0</v>
      </c>
      <c r="E1024" s="144">
        <v>46274</v>
      </c>
      <c r="F1024" s="37"/>
      <c r="G1024" s="145">
        <v>46275</v>
      </c>
      <c r="H1024" s="76">
        <f t="shared" si="89"/>
        <v>0</v>
      </c>
      <c r="K1024" s="134"/>
      <c r="L1024" s="36">
        <v>46274</v>
      </c>
      <c r="M1024" s="233"/>
      <c r="N1024" s="232"/>
      <c r="O1024" s="27"/>
      <c r="P1024" s="228">
        <f t="shared" si="88"/>
        <v>0</v>
      </c>
      <c r="Q1024" s="41"/>
    </row>
    <row r="1025" spans="2:17" ht="15" customHeight="1" x14ac:dyDescent="0.3">
      <c r="B1025" s="142">
        <f t="shared" si="86"/>
        <v>0</v>
      </c>
      <c r="C1025" s="128"/>
      <c r="D1025" s="34">
        <f t="shared" si="87"/>
        <v>0</v>
      </c>
      <c r="E1025" s="144">
        <v>46275</v>
      </c>
      <c r="F1025" s="37"/>
      <c r="G1025" s="145">
        <v>46276</v>
      </c>
      <c r="H1025" s="76">
        <f t="shared" si="89"/>
        <v>0</v>
      </c>
      <c r="K1025" s="134"/>
      <c r="L1025" s="36">
        <v>46275</v>
      </c>
      <c r="M1025" s="233"/>
      <c r="N1025" s="232"/>
      <c r="O1025" s="27"/>
      <c r="P1025" s="228">
        <f t="shared" si="88"/>
        <v>0</v>
      </c>
      <c r="Q1025" s="41"/>
    </row>
    <row r="1026" spans="2:17" ht="15" customHeight="1" x14ac:dyDescent="0.3">
      <c r="B1026" s="142">
        <f t="shared" si="86"/>
        <v>0</v>
      </c>
      <c r="C1026" s="128"/>
      <c r="D1026" s="34">
        <f t="shared" si="87"/>
        <v>0</v>
      </c>
      <c r="E1026" s="144">
        <v>46276</v>
      </c>
      <c r="F1026" s="37"/>
      <c r="G1026" s="145">
        <v>46277</v>
      </c>
      <c r="H1026" s="76">
        <f t="shared" si="89"/>
        <v>0</v>
      </c>
      <c r="K1026" s="134"/>
      <c r="L1026" s="36">
        <v>46276</v>
      </c>
      <c r="M1026" s="233"/>
      <c r="N1026" s="232"/>
      <c r="O1026" s="27"/>
      <c r="P1026" s="228">
        <f t="shared" si="88"/>
        <v>0</v>
      </c>
      <c r="Q1026" s="41"/>
    </row>
    <row r="1027" spans="2:17" ht="15" customHeight="1" x14ac:dyDescent="0.3">
      <c r="B1027" s="142">
        <f t="shared" si="86"/>
        <v>0</v>
      </c>
      <c r="C1027" s="128"/>
      <c r="D1027" s="34">
        <f t="shared" si="87"/>
        <v>0</v>
      </c>
      <c r="E1027" s="144">
        <v>46277</v>
      </c>
      <c r="F1027" s="37"/>
      <c r="G1027" s="145">
        <v>46278</v>
      </c>
      <c r="H1027" s="76">
        <f t="shared" si="89"/>
        <v>0</v>
      </c>
      <c r="K1027" s="134"/>
      <c r="L1027" s="36">
        <v>46277</v>
      </c>
      <c r="M1027" s="233"/>
      <c r="N1027" s="232"/>
      <c r="O1027" s="27"/>
      <c r="P1027" s="228"/>
      <c r="Q1027" s="41"/>
    </row>
    <row r="1028" spans="2:17" ht="15" customHeight="1" x14ac:dyDescent="0.3">
      <c r="B1028" s="142">
        <f t="shared" si="86"/>
        <v>0</v>
      </c>
      <c r="C1028" s="128"/>
      <c r="D1028" s="34">
        <f t="shared" si="87"/>
        <v>0</v>
      </c>
      <c r="E1028" s="144">
        <v>46278</v>
      </c>
      <c r="F1028" s="37"/>
      <c r="G1028" s="145">
        <v>46279</v>
      </c>
      <c r="H1028" s="76">
        <f t="shared" si="89"/>
        <v>0</v>
      </c>
      <c r="K1028" s="134"/>
      <c r="L1028" s="36">
        <v>46278</v>
      </c>
      <c r="M1028" s="233"/>
      <c r="N1028" s="232"/>
      <c r="O1028" s="27"/>
      <c r="P1028" s="228"/>
      <c r="Q1028" s="41"/>
    </row>
    <row r="1029" spans="2:17" ht="15" customHeight="1" x14ac:dyDescent="0.3">
      <c r="B1029" s="142">
        <f t="shared" si="86"/>
        <v>0</v>
      </c>
      <c r="C1029" s="128"/>
      <c r="D1029" s="34">
        <f t="shared" si="87"/>
        <v>0</v>
      </c>
      <c r="E1029" s="144">
        <v>46279</v>
      </c>
      <c r="F1029" s="37"/>
      <c r="G1029" s="145">
        <v>46280</v>
      </c>
      <c r="H1029" s="76">
        <f t="shared" si="89"/>
        <v>0</v>
      </c>
      <c r="K1029" s="134"/>
      <c r="L1029" s="36">
        <v>46279</v>
      </c>
      <c r="M1029" s="233"/>
      <c r="N1029" s="232"/>
      <c r="O1029" s="27"/>
      <c r="P1029" s="228"/>
      <c r="Q1029" s="41"/>
    </row>
    <row r="1030" spans="2:17" ht="15" customHeight="1" x14ac:dyDescent="0.3">
      <c r="B1030" s="142">
        <f t="shared" si="86"/>
        <v>0</v>
      </c>
      <c r="C1030" s="128"/>
      <c r="D1030" s="34">
        <f t="shared" si="87"/>
        <v>0</v>
      </c>
      <c r="E1030" s="144">
        <v>46280</v>
      </c>
      <c r="F1030" s="37"/>
      <c r="G1030" s="145">
        <v>46281</v>
      </c>
      <c r="H1030" s="76">
        <f t="shared" si="89"/>
        <v>0</v>
      </c>
      <c r="K1030" s="134"/>
      <c r="L1030" s="36">
        <v>46280</v>
      </c>
      <c r="M1030" s="233"/>
      <c r="N1030" s="232"/>
      <c r="O1030" s="27"/>
      <c r="P1030" s="228"/>
      <c r="Q1030" s="41"/>
    </row>
    <row r="1031" spans="2:17" ht="15" customHeight="1" x14ac:dyDescent="0.3">
      <c r="B1031" s="142">
        <f t="shared" si="86"/>
        <v>0</v>
      </c>
      <c r="C1031" s="128"/>
      <c r="D1031" s="34">
        <f t="shared" si="87"/>
        <v>0</v>
      </c>
      <c r="E1031" s="144">
        <v>46281</v>
      </c>
      <c r="F1031" s="37"/>
      <c r="G1031" s="145">
        <v>46282</v>
      </c>
      <c r="H1031" s="76">
        <f t="shared" si="89"/>
        <v>0</v>
      </c>
      <c r="K1031" s="134"/>
      <c r="L1031" s="36">
        <v>46281</v>
      </c>
      <c r="M1031" s="233"/>
      <c r="N1031" s="232"/>
      <c r="O1031" s="27"/>
      <c r="P1031" s="228"/>
      <c r="Q1031" s="41"/>
    </row>
    <row r="1032" spans="2:17" ht="15" customHeight="1" x14ac:dyDescent="0.3">
      <c r="B1032" s="142">
        <f t="shared" ref="B1032:B1052" si="90">F1032</f>
        <v>0</v>
      </c>
      <c r="C1032" s="128"/>
      <c r="D1032" s="34">
        <f t="shared" ref="D1032:D1052" si="91">F1031</f>
        <v>0</v>
      </c>
      <c r="E1032" s="144">
        <v>46282</v>
      </c>
      <c r="F1032" s="37"/>
      <c r="G1032" s="145">
        <v>46283</v>
      </c>
      <c r="H1032" s="76">
        <f t="shared" si="89"/>
        <v>0</v>
      </c>
      <c r="K1032" s="134"/>
      <c r="L1032" s="36">
        <v>46282</v>
      </c>
      <c r="M1032" s="233"/>
      <c r="N1032" s="232"/>
      <c r="O1032" s="27"/>
      <c r="P1032" s="228"/>
      <c r="Q1032" s="41"/>
    </row>
    <row r="1033" spans="2:17" ht="15" customHeight="1" x14ac:dyDescent="0.3">
      <c r="B1033" s="142">
        <f t="shared" si="90"/>
        <v>0</v>
      </c>
      <c r="C1033" s="128"/>
      <c r="D1033" s="34">
        <f t="shared" si="91"/>
        <v>0</v>
      </c>
      <c r="E1033" s="144">
        <v>46283</v>
      </c>
      <c r="F1033" s="37"/>
      <c r="G1033" s="145">
        <v>46284</v>
      </c>
      <c r="H1033" s="76">
        <f t="shared" si="89"/>
        <v>0</v>
      </c>
      <c r="K1033" s="134"/>
      <c r="L1033" s="36">
        <v>46283</v>
      </c>
      <c r="M1033" s="233"/>
      <c r="N1033" s="232"/>
      <c r="O1033" s="27"/>
      <c r="P1033" s="228"/>
      <c r="Q1033" s="41"/>
    </row>
    <row r="1034" spans="2:17" ht="15" customHeight="1" x14ac:dyDescent="0.3">
      <c r="B1034" s="142">
        <f t="shared" si="90"/>
        <v>0</v>
      </c>
      <c r="C1034" s="128"/>
      <c r="D1034" s="34">
        <f t="shared" si="91"/>
        <v>0</v>
      </c>
      <c r="E1034" s="144">
        <v>46284</v>
      </c>
      <c r="F1034" s="37"/>
      <c r="G1034" s="145">
        <v>46285</v>
      </c>
      <c r="H1034" s="76">
        <f t="shared" si="89"/>
        <v>0</v>
      </c>
      <c r="K1034" s="134"/>
      <c r="L1034" s="36">
        <v>46284</v>
      </c>
      <c r="M1034" s="233"/>
      <c r="N1034" s="232"/>
      <c r="O1034" s="27"/>
      <c r="P1034" s="228"/>
      <c r="Q1034" s="41"/>
    </row>
    <row r="1035" spans="2:17" ht="15" customHeight="1" x14ac:dyDescent="0.3">
      <c r="B1035" s="142">
        <f t="shared" si="90"/>
        <v>0</v>
      </c>
      <c r="C1035" s="128"/>
      <c r="D1035" s="34">
        <f t="shared" si="91"/>
        <v>0</v>
      </c>
      <c r="E1035" s="144">
        <v>46285</v>
      </c>
      <c r="F1035" s="37"/>
      <c r="G1035" s="145">
        <v>46286</v>
      </c>
      <c r="H1035" s="76">
        <f t="shared" si="89"/>
        <v>0</v>
      </c>
      <c r="K1035" s="134"/>
      <c r="L1035" s="36">
        <v>46285</v>
      </c>
      <c r="M1035" s="233"/>
      <c r="N1035" s="232"/>
      <c r="O1035" s="27"/>
      <c r="P1035" s="228"/>
      <c r="Q1035" s="41"/>
    </row>
    <row r="1036" spans="2:17" ht="15" customHeight="1" x14ac:dyDescent="0.3">
      <c r="B1036" s="142">
        <f t="shared" si="90"/>
        <v>0</v>
      </c>
      <c r="C1036" s="128"/>
      <c r="D1036" s="34">
        <f t="shared" si="91"/>
        <v>0</v>
      </c>
      <c r="E1036" s="144">
        <v>46286</v>
      </c>
      <c r="F1036" s="37"/>
      <c r="G1036" s="145">
        <v>46287</v>
      </c>
      <c r="H1036" s="76">
        <f t="shared" si="89"/>
        <v>0</v>
      </c>
      <c r="K1036" s="134"/>
      <c r="L1036" s="36">
        <v>46286</v>
      </c>
      <c r="M1036" s="233"/>
      <c r="N1036" s="232"/>
      <c r="O1036" s="27"/>
      <c r="P1036" s="228"/>
      <c r="Q1036" s="41"/>
    </row>
    <row r="1037" spans="2:17" ht="15" customHeight="1" x14ac:dyDescent="0.3">
      <c r="B1037" s="142">
        <f t="shared" si="90"/>
        <v>0</v>
      </c>
      <c r="C1037" s="128"/>
      <c r="D1037" s="34">
        <f t="shared" si="91"/>
        <v>0</v>
      </c>
      <c r="E1037" s="144">
        <v>46287</v>
      </c>
      <c r="F1037" s="37"/>
      <c r="G1037" s="145">
        <v>46288</v>
      </c>
      <c r="H1037" s="76">
        <f t="shared" si="89"/>
        <v>0</v>
      </c>
      <c r="K1037" s="134"/>
      <c r="L1037" s="36">
        <v>46287</v>
      </c>
      <c r="M1037" s="233"/>
      <c r="N1037" s="232"/>
      <c r="O1037" s="27"/>
      <c r="P1037" s="228"/>
      <c r="Q1037" s="41"/>
    </row>
    <row r="1038" spans="2:17" ht="15" customHeight="1" x14ac:dyDescent="0.3">
      <c r="B1038" s="142">
        <f t="shared" si="90"/>
        <v>0</v>
      </c>
      <c r="C1038" s="128"/>
      <c r="D1038" s="34">
        <f t="shared" si="91"/>
        <v>0</v>
      </c>
      <c r="E1038" s="144">
        <v>46288</v>
      </c>
      <c r="F1038" s="37"/>
      <c r="G1038" s="145">
        <v>46289</v>
      </c>
      <c r="H1038" s="76">
        <f t="shared" si="89"/>
        <v>0</v>
      </c>
      <c r="K1038" s="134"/>
      <c r="L1038" s="36">
        <v>46288</v>
      </c>
      <c r="M1038" s="233"/>
      <c r="N1038" s="232"/>
      <c r="O1038" s="27"/>
      <c r="P1038" s="228"/>
      <c r="Q1038" s="41"/>
    </row>
    <row r="1039" spans="2:17" ht="15" customHeight="1" x14ac:dyDescent="0.3">
      <c r="B1039" s="142">
        <f t="shared" si="90"/>
        <v>0</v>
      </c>
      <c r="C1039" s="128"/>
      <c r="D1039" s="34">
        <f t="shared" si="91"/>
        <v>0</v>
      </c>
      <c r="E1039" s="144">
        <v>46289</v>
      </c>
      <c r="F1039" s="37"/>
      <c r="G1039" s="145">
        <v>46290</v>
      </c>
      <c r="H1039" s="76">
        <f t="shared" si="89"/>
        <v>0</v>
      </c>
      <c r="K1039" s="134"/>
      <c r="L1039" s="36">
        <v>46289</v>
      </c>
      <c r="M1039" s="233"/>
      <c r="N1039" s="232"/>
      <c r="O1039" s="27"/>
      <c r="P1039" s="228"/>
      <c r="Q1039" s="41"/>
    </row>
    <row r="1040" spans="2:17" ht="15" customHeight="1" x14ac:dyDescent="0.3">
      <c r="B1040" s="142">
        <f t="shared" si="90"/>
        <v>0</v>
      </c>
      <c r="C1040" s="128"/>
      <c r="D1040" s="34">
        <f t="shared" si="91"/>
        <v>0</v>
      </c>
      <c r="E1040" s="144">
        <v>46290</v>
      </c>
      <c r="F1040" s="37"/>
      <c r="G1040" s="145">
        <v>46291</v>
      </c>
      <c r="H1040" s="76">
        <f t="shared" si="89"/>
        <v>0</v>
      </c>
      <c r="K1040" s="134"/>
      <c r="L1040" s="36">
        <v>46290</v>
      </c>
      <c r="M1040" s="233"/>
      <c r="N1040" s="232"/>
      <c r="O1040" s="27"/>
      <c r="P1040" s="228"/>
      <c r="Q1040" s="41"/>
    </row>
    <row r="1041" spans="2:17" ht="15" customHeight="1" x14ac:dyDescent="0.3">
      <c r="B1041" s="142">
        <f t="shared" si="90"/>
        <v>0</v>
      </c>
      <c r="C1041" s="128"/>
      <c r="D1041" s="34">
        <f t="shared" si="91"/>
        <v>0</v>
      </c>
      <c r="E1041" s="144">
        <v>46291</v>
      </c>
      <c r="F1041" s="37"/>
      <c r="G1041" s="145">
        <v>46292</v>
      </c>
      <c r="H1041" s="76">
        <f t="shared" si="89"/>
        <v>0</v>
      </c>
      <c r="K1041" s="134"/>
      <c r="L1041" s="36">
        <v>46291</v>
      </c>
      <c r="M1041" s="233"/>
      <c r="N1041" s="232"/>
      <c r="O1041" s="27"/>
      <c r="P1041" s="228"/>
      <c r="Q1041" s="41"/>
    </row>
    <row r="1042" spans="2:17" ht="15" customHeight="1" x14ac:dyDescent="0.3">
      <c r="B1042" s="142">
        <f t="shared" si="90"/>
        <v>0</v>
      </c>
      <c r="C1042" s="128"/>
      <c r="D1042" s="34">
        <f t="shared" si="91"/>
        <v>0</v>
      </c>
      <c r="E1042" s="144">
        <v>46292</v>
      </c>
      <c r="F1042" s="37"/>
      <c r="G1042" s="145">
        <v>46293</v>
      </c>
      <c r="H1042" s="76">
        <f t="shared" si="89"/>
        <v>0</v>
      </c>
      <c r="K1042" s="134"/>
      <c r="L1042" s="36">
        <v>46292</v>
      </c>
      <c r="M1042" s="233"/>
      <c r="N1042" s="232"/>
      <c r="O1042" s="27"/>
      <c r="P1042" s="228"/>
      <c r="Q1042" s="41"/>
    </row>
    <row r="1043" spans="2:17" ht="15" customHeight="1" x14ac:dyDescent="0.3">
      <c r="B1043" s="142">
        <f t="shared" si="90"/>
        <v>0</v>
      </c>
      <c r="C1043" s="128"/>
      <c r="D1043" s="34">
        <f t="shared" si="91"/>
        <v>0</v>
      </c>
      <c r="E1043" s="144">
        <v>46293</v>
      </c>
      <c r="F1043" s="37"/>
      <c r="G1043" s="145">
        <v>46294</v>
      </c>
      <c r="H1043" s="76">
        <f t="shared" si="89"/>
        <v>0</v>
      </c>
      <c r="K1043" s="134"/>
      <c r="L1043" s="36">
        <v>46293</v>
      </c>
      <c r="M1043" s="233"/>
      <c r="N1043" s="232"/>
      <c r="O1043" s="27"/>
      <c r="P1043" s="228"/>
      <c r="Q1043" s="41"/>
    </row>
    <row r="1044" spans="2:17" ht="15" customHeight="1" x14ac:dyDescent="0.3">
      <c r="B1044" s="142">
        <f t="shared" si="90"/>
        <v>0</v>
      </c>
      <c r="C1044" s="128"/>
      <c r="D1044" s="34">
        <f t="shared" si="91"/>
        <v>0</v>
      </c>
      <c r="E1044" s="144">
        <v>46294</v>
      </c>
      <c r="F1044" s="37"/>
      <c r="G1044" s="145">
        <v>46295</v>
      </c>
      <c r="H1044" s="76">
        <f t="shared" si="89"/>
        <v>0</v>
      </c>
      <c r="K1044" s="134"/>
      <c r="L1044" s="36">
        <v>46294</v>
      </c>
      <c r="M1044" s="233"/>
      <c r="N1044" s="232"/>
      <c r="O1044" s="27"/>
      <c r="P1044" s="228"/>
      <c r="Q1044" s="41"/>
    </row>
    <row r="1045" spans="2:17" ht="15" customHeight="1" x14ac:dyDescent="0.3">
      <c r="B1045" s="142">
        <f t="shared" si="90"/>
        <v>0</v>
      </c>
      <c r="C1045" s="128"/>
      <c r="D1045" s="34">
        <f t="shared" si="91"/>
        <v>0</v>
      </c>
      <c r="E1045" s="144">
        <v>46295</v>
      </c>
      <c r="F1045" s="37"/>
      <c r="G1045" s="145">
        <v>46296</v>
      </c>
      <c r="H1045" s="76">
        <f t="shared" si="89"/>
        <v>0</v>
      </c>
      <c r="K1045" s="134"/>
      <c r="L1045" s="36">
        <v>46295</v>
      </c>
      <c r="M1045" s="233"/>
      <c r="N1045" s="232"/>
      <c r="O1045" s="27"/>
      <c r="P1045" s="228"/>
      <c r="Q1045" s="41"/>
    </row>
    <row r="1046" spans="2:17" ht="15" customHeight="1" x14ac:dyDescent="0.3">
      <c r="B1046" s="142">
        <f t="shared" si="90"/>
        <v>0</v>
      </c>
      <c r="C1046" s="128"/>
      <c r="D1046" s="34">
        <f t="shared" si="91"/>
        <v>0</v>
      </c>
      <c r="E1046" s="144">
        <v>46296</v>
      </c>
      <c r="F1046" s="37"/>
      <c r="G1046" s="145">
        <v>46297</v>
      </c>
      <c r="H1046" s="76">
        <f t="shared" si="89"/>
        <v>0</v>
      </c>
      <c r="K1046" s="134"/>
      <c r="L1046" s="36">
        <v>46296</v>
      </c>
      <c r="M1046" s="233"/>
      <c r="N1046" s="232"/>
      <c r="O1046" s="27"/>
      <c r="P1046" s="228"/>
      <c r="Q1046" s="41"/>
    </row>
    <row r="1047" spans="2:17" ht="15" customHeight="1" x14ac:dyDescent="0.3">
      <c r="B1047" s="142">
        <f t="shared" si="90"/>
        <v>0</v>
      </c>
      <c r="C1047" s="128"/>
      <c r="D1047" s="34">
        <f t="shared" si="91"/>
        <v>0</v>
      </c>
      <c r="E1047" s="144">
        <v>46297</v>
      </c>
      <c r="F1047" s="37"/>
      <c r="G1047" s="145">
        <v>46298</v>
      </c>
      <c r="H1047" s="76">
        <f t="shared" si="89"/>
        <v>0</v>
      </c>
      <c r="K1047" s="134"/>
      <c r="L1047" s="36">
        <v>46297</v>
      </c>
      <c r="M1047" s="233"/>
      <c r="N1047" s="232"/>
      <c r="O1047" s="27"/>
      <c r="P1047" s="228"/>
      <c r="Q1047" s="41"/>
    </row>
    <row r="1048" spans="2:17" ht="15" customHeight="1" x14ac:dyDescent="0.3">
      <c r="B1048" s="142">
        <f t="shared" si="90"/>
        <v>0</v>
      </c>
      <c r="C1048" s="128"/>
      <c r="D1048" s="34">
        <f t="shared" si="91"/>
        <v>0</v>
      </c>
      <c r="E1048" s="144">
        <v>46298</v>
      </c>
      <c r="F1048" s="37"/>
      <c r="G1048" s="145">
        <v>46299</v>
      </c>
      <c r="H1048" s="76">
        <f t="shared" si="89"/>
        <v>0</v>
      </c>
      <c r="K1048" s="134"/>
      <c r="L1048" s="36">
        <v>46298</v>
      </c>
      <c r="M1048" s="233"/>
      <c r="N1048" s="232"/>
      <c r="O1048" s="27"/>
      <c r="P1048" s="228"/>
      <c r="Q1048" s="41"/>
    </row>
    <row r="1049" spans="2:17" ht="15" customHeight="1" x14ac:dyDescent="0.3">
      <c r="B1049" s="142">
        <f t="shared" si="90"/>
        <v>0</v>
      </c>
      <c r="C1049" s="128"/>
      <c r="D1049" s="34">
        <f t="shared" si="91"/>
        <v>0</v>
      </c>
      <c r="E1049" s="144">
        <v>46299</v>
      </c>
      <c r="F1049" s="37"/>
      <c r="G1049" s="145">
        <v>46300</v>
      </c>
      <c r="H1049" s="76">
        <f t="shared" si="89"/>
        <v>0</v>
      </c>
      <c r="K1049" s="134"/>
      <c r="L1049" s="36">
        <v>46299</v>
      </c>
      <c r="M1049" s="233"/>
      <c r="N1049" s="232"/>
      <c r="O1049" s="27"/>
      <c r="P1049" s="228"/>
      <c r="Q1049" s="41"/>
    </row>
    <row r="1050" spans="2:17" ht="15" customHeight="1" x14ac:dyDescent="0.3">
      <c r="B1050" s="142">
        <f t="shared" si="90"/>
        <v>0</v>
      </c>
      <c r="C1050" s="128"/>
      <c r="D1050" s="34">
        <f t="shared" si="91"/>
        <v>0</v>
      </c>
      <c r="E1050" s="144">
        <v>46300</v>
      </c>
      <c r="F1050" s="37"/>
      <c r="G1050" s="145">
        <v>46301</v>
      </c>
      <c r="H1050" s="76">
        <f t="shared" si="89"/>
        <v>0</v>
      </c>
      <c r="K1050" s="134"/>
      <c r="L1050" s="36">
        <v>46300</v>
      </c>
      <c r="M1050" s="233"/>
      <c r="N1050" s="232"/>
      <c r="O1050" s="27"/>
      <c r="P1050" s="228"/>
      <c r="Q1050" s="41"/>
    </row>
    <row r="1051" spans="2:17" ht="15" customHeight="1" x14ac:dyDescent="0.3">
      <c r="B1051" s="142">
        <f t="shared" si="90"/>
        <v>0</v>
      </c>
      <c r="C1051" s="128"/>
      <c r="D1051" s="34">
        <f t="shared" si="91"/>
        <v>0</v>
      </c>
      <c r="E1051" s="144">
        <v>46301</v>
      </c>
      <c r="F1051" s="37"/>
      <c r="G1051" s="145">
        <v>46302</v>
      </c>
      <c r="H1051" s="76">
        <f t="shared" si="89"/>
        <v>0</v>
      </c>
      <c r="K1051" s="134"/>
      <c r="L1051" s="36">
        <v>46301</v>
      </c>
      <c r="M1051" s="233"/>
      <c r="N1051" s="232"/>
      <c r="O1051" s="27"/>
      <c r="P1051" s="228"/>
      <c r="Q1051" s="41"/>
    </row>
    <row r="1052" spans="2:17" ht="15" customHeight="1" x14ac:dyDescent="0.3">
      <c r="B1052" s="142">
        <f t="shared" si="90"/>
        <v>0</v>
      </c>
      <c r="C1052" s="128"/>
      <c r="D1052" s="34">
        <f t="shared" si="91"/>
        <v>0</v>
      </c>
      <c r="E1052" s="144">
        <v>46302</v>
      </c>
      <c r="F1052" s="37"/>
      <c r="G1052" s="145">
        <v>46303</v>
      </c>
      <c r="H1052" s="76">
        <f t="shared" si="89"/>
        <v>0</v>
      </c>
      <c r="K1052" s="134"/>
      <c r="L1052" s="36">
        <v>46302</v>
      </c>
      <c r="M1052" s="233"/>
      <c r="N1052" s="232"/>
      <c r="O1052" s="27"/>
      <c r="P1052" s="228"/>
      <c r="Q1052" s="41"/>
    </row>
  </sheetData>
  <mergeCells count="1">
    <mergeCell ref="K1:Q1"/>
  </mergeCell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305"/>
  <sheetViews>
    <sheetView zoomScale="93" zoomScaleNormal="85" workbookViewId="0">
      <pane ySplit="3" topLeftCell="A1292" activePane="bottomLeft" state="frozen"/>
      <selection pane="bottomLeft" activeCell="O1304" sqref="O1304"/>
    </sheetView>
  </sheetViews>
  <sheetFormatPr defaultColWidth="11.19921875" defaultRowHeight="15" customHeight="1" x14ac:dyDescent="0.3"/>
  <cols>
    <col min="1" max="1" width="5" customWidth="1"/>
    <col min="2" max="2" width="13.19921875" customWidth="1"/>
    <col min="3" max="3" width="5.69921875" customWidth="1"/>
    <col min="4" max="4" width="10.3984375" customWidth="1"/>
    <col min="5" max="5" width="12.09765625" customWidth="1"/>
    <col min="6" max="6" width="8.69921875" customWidth="1"/>
    <col min="7" max="7" width="13" customWidth="1"/>
    <col min="8" max="8" width="8.69921875" customWidth="1"/>
    <col min="9" max="9" width="6.69921875" customWidth="1"/>
    <col min="10" max="10" width="7.8984375" customWidth="1"/>
    <col min="11" max="11" width="9.3984375" customWidth="1"/>
    <col min="12" max="12" width="14.59765625" style="525" customWidth="1"/>
    <col min="13" max="13" width="9.3984375" customWidth="1"/>
    <col min="14" max="14" width="9" customWidth="1"/>
    <col min="15" max="15" width="8.09765625" customWidth="1"/>
    <col min="16" max="16" width="9.59765625" customWidth="1"/>
    <col min="17" max="17" width="9.3984375" customWidth="1"/>
    <col min="18" max="26" width="11" customWidth="1"/>
  </cols>
  <sheetData>
    <row r="1" spans="1:26" ht="15.6" x14ac:dyDescent="0.3">
      <c r="A1" s="744"/>
      <c r="B1" s="742"/>
      <c r="C1" s="742"/>
      <c r="D1" s="742"/>
      <c r="E1" s="742"/>
      <c r="F1" s="742"/>
      <c r="G1" s="742"/>
      <c r="H1" s="743"/>
      <c r="I1" s="109"/>
      <c r="J1" s="109"/>
      <c r="K1" s="109"/>
      <c r="L1" s="667"/>
      <c r="M1" s="198"/>
      <c r="N1" s="198"/>
      <c r="O1" s="154"/>
      <c r="P1" s="109"/>
      <c r="Q1" s="109"/>
      <c r="R1" s="109"/>
      <c r="S1" s="109"/>
      <c r="T1" s="109"/>
      <c r="U1" s="109"/>
      <c r="V1" s="109"/>
      <c r="W1" s="109"/>
      <c r="X1" s="109"/>
      <c r="Y1" s="109"/>
      <c r="Z1" s="109"/>
    </row>
    <row r="2" spans="1:26" ht="18" x14ac:dyDescent="0.35">
      <c r="A2" s="199"/>
      <c r="B2" s="200"/>
      <c r="C2" s="201"/>
      <c r="D2" s="201"/>
      <c r="E2" s="201"/>
      <c r="F2" s="201"/>
      <c r="G2" s="202"/>
      <c r="H2" s="203"/>
      <c r="I2" s="109"/>
      <c r="J2" s="109"/>
      <c r="K2" s="744" t="s">
        <v>190</v>
      </c>
      <c r="L2" s="742"/>
      <c r="M2" s="742"/>
      <c r="N2" s="742"/>
      <c r="O2" s="742"/>
      <c r="P2" s="742"/>
      <c r="Q2" s="743"/>
      <c r="R2" s="109"/>
      <c r="S2" s="109"/>
      <c r="T2" s="109"/>
      <c r="U2" s="109"/>
      <c r="V2" s="109"/>
      <c r="W2" s="109"/>
      <c r="X2" s="109"/>
      <c r="Y2" s="109"/>
      <c r="Z2" s="109"/>
    </row>
    <row r="3" spans="1:26" ht="50.25" customHeight="1" x14ac:dyDescent="0.35">
      <c r="A3" s="204" t="s">
        <v>2</v>
      </c>
      <c r="B3" s="205" t="s">
        <v>3</v>
      </c>
      <c r="C3" s="206" t="s">
        <v>4</v>
      </c>
      <c r="D3" s="207" t="s">
        <v>5</v>
      </c>
      <c r="E3" s="264" t="s">
        <v>6</v>
      </c>
      <c r="F3" s="209" t="s">
        <v>7</v>
      </c>
      <c r="G3" s="210" t="s">
        <v>8</v>
      </c>
      <c r="H3" s="211" t="s">
        <v>9</v>
      </c>
      <c r="I3" s="110"/>
      <c r="K3" s="119" t="s">
        <v>2</v>
      </c>
      <c r="L3" s="668" t="s">
        <v>11</v>
      </c>
      <c r="M3" s="213" t="s">
        <v>201</v>
      </c>
      <c r="N3" s="214" t="s">
        <v>12</v>
      </c>
      <c r="O3" s="215" t="s">
        <v>202</v>
      </c>
      <c r="P3" s="265" t="s">
        <v>16</v>
      </c>
      <c r="Q3" s="125" t="s">
        <v>17</v>
      </c>
    </row>
    <row r="4" spans="1:26" ht="15.75" customHeight="1" x14ac:dyDescent="0.35">
      <c r="A4" s="217"/>
      <c r="B4" s="218"/>
      <c r="C4" s="219"/>
      <c r="D4" s="220"/>
      <c r="E4" s="221"/>
      <c r="F4" s="222"/>
      <c r="G4" s="219"/>
      <c r="H4" s="223"/>
      <c r="I4" s="169"/>
      <c r="J4" s="29"/>
      <c r="K4" s="225"/>
      <c r="L4" s="669">
        <v>44972</v>
      </c>
      <c r="M4" s="123">
        <v>517</v>
      </c>
      <c r="N4" s="226">
        <v>0</v>
      </c>
      <c r="O4" s="227">
        <v>517</v>
      </c>
      <c r="P4" s="228">
        <f t="shared" ref="P4:P258" si="0">M4+N4-O4</f>
        <v>0</v>
      </c>
      <c r="Q4" s="225"/>
      <c r="R4" s="29"/>
      <c r="S4" s="29"/>
      <c r="T4" s="29"/>
      <c r="U4" s="29"/>
      <c r="V4" s="29"/>
      <c r="W4" s="29"/>
      <c r="X4" s="29"/>
      <c r="Y4" s="29"/>
      <c r="Z4" s="29"/>
    </row>
    <row r="5" spans="1:26" ht="15.6" x14ac:dyDescent="0.3">
      <c r="A5" s="141">
        <v>1</v>
      </c>
      <c r="B5" s="142">
        <f t="shared" ref="B5:B18" si="1">F5</f>
        <v>16.23</v>
      </c>
      <c r="C5" s="143"/>
      <c r="D5" s="24">
        <v>16.23</v>
      </c>
      <c r="E5" s="144">
        <v>44972</v>
      </c>
      <c r="F5" s="27">
        <v>16.23</v>
      </c>
      <c r="G5" s="145">
        <v>44973</v>
      </c>
      <c r="H5" s="146">
        <f t="shared" ref="H5:H259" si="2">F5-D5</f>
        <v>0</v>
      </c>
      <c r="K5" s="229"/>
      <c r="L5" s="670">
        <v>44973</v>
      </c>
      <c r="M5" s="231">
        <v>0</v>
      </c>
      <c r="N5" s="232">
        <v>517</v>
      </c>
      <c r="O5" s="27">
        <v>517</v>
      </c>
      <c r="P5" s="228">
        <f t="shared" si="0"/>
        <v>0</v>
      </c>
      <c r="Q5" s="32"/>
      <c r="S5" s="147">
        <f>SUM(P5:P48)</f>
        <v>607</v>
      </c>
      <c r="T5" s="48" t="s">
        <v>38</v>
      </c>
    </row>
    <row r="6" spans="1:26" ht="15.6" x14ac:dyDescent="0.3">
      <c r="A6" s="126">
        <v>2</v>
      </c>
      <c r="B6" s="142">
        <f t="shared" si="1"/>
        <v>16.23</v>
      </c>
      <c r="C6" s="128"/>
      <c r="D6" s="34">
        <f t="shared" ref="D6:D260" si="3">F5</f>
        <v>16.23</v>
      </c>
      <c r="E6" s="144">
        <v>44973</v>
      </c>
      <c r="F6" s="37">
        <v>16.23</v>
      </c>
      <c r="G6" s="145">
        <v>44974</v>
      </c>
      <c r="H6" s="76">
        <f t="shared" si="2"/>
        <v>0</v>
      </c>
      <c r="K6" s="134"/>
      <c r="L6" s="670">
        <v>44974</v>
      </c>
      <c r="M6" s="233">
        <v>0</v>
      </c>
      <c r="N6" s="234">
        <f t="shared" ref="N6:N260" si="4">O5</f>
        <v>517</v>
      </c>
      <c r="O6" s="27">
        <v>517</v>
      </c>
      <c r="P6" s="228">
        <f t="shared" si="0"/>
        <v>0</v>
      </c>
      <c r="Q6" s="41"/>
      <c r="S6" s="147"/>
      <c r="T6" s="48" t="s">
        <v>38</v>
      </c>
    </row>
    <row r="7" spans="1:26" ht="15.6" x14ac:dyDescent="0.3">
      <c r="A7" s="126">
        <v>3</v>
      </c>
      <c r="B7" s="142">
        <f t="shared" si="1"/>
        <v>16.23</v>
      </c>
      <c r="C7" s="128"/>
      <c r="D7" s="34">
        <f t="shared" si="3"/>
        <v>16.23</v>
      </c>
      <c r="E7" s="144">
        <v>44974</v>
      </c>
      <c r="F7" s="37">
        <v>16.23</v>
      </c>
      <c r="G7" s="145">
        <v>44975</v>
      </c>
      <c r="H7" s="76">
        <f t="shared" si="2"/>
        <v>0</v>
      </c>
      <c r="K7" s="134"/>
      <c r="L7" s="670">
        <v>44975</v>
      </c>
      <c r="M7" s="233">
        <v>0</v>
      </c>
      <c r="N7" s="234">
        <f t="shared" si="4"/>
        <v>517</v>
      </c>
      <c r="O7" s="27">
        <v>450</v>
      </c>
      <c r="P7" s="228">
        <f t="shared" si="0"/>
        <v>67</v>
      </c>
      <c r="Q7" s="41"/>
      <c r="S7" s="48">
        <f>SUM(P5:P48)</f>
        <v>607</v>
      </c>
    </row>
    <row r="8" spans="1:26" ht="15.6" x14ac:dyDescent="0.3">
      <c r="A8" s="126">
        <v>4</v>
      </c>
      <c r="B8" s="142">
        <f t="shared" si="1"/>
        <v>16.25</v>
      </c>
      <c r="C8" s="128"/>
      <c r="D8" s="34">
        <f t="shared" si="3"/>
        <v>16.23</v>
      </c>
      <c r="E8" s="144">
        <v>44975</v>
      </c>
      <c r="F8" s="37">
        <v>16.25</v>
      </c>
      <c r="G8" s="145">
        <v>44976</v>
      </c>
      <c r="H8" s="76">
        <f t="shared" si="2"/>
        <v>1.9999999999999574E-2</v>
      </c>
      <c r="K8" s="134"/>
      <c r="L8" s="670">
        <v>44976</v>
      </c>
      <c r="M8" s="233">
        <v>0</v>
      </c>
      <c r="N8" s="234">
        <f t="shared" si="4"/>
        <v>450</v>
      </c>
      <c r="O8" s="27">
        <v>424</v>
      </c>
      <c r="P8" s="228">
        <f t="shared" si="0"/>
        <v>26</v>
      </c>
      <c r="Q8" s="41"/>
    </row>
    <row r="9" spans="1:26" ht="15.6" x14ac:dyDescent="0.3">
      <c r="A9" s="126">
        <v>5</v>
      </c>
      <c r="B9" s="142">
        <f t="shared" si="1"/>
        <v>16.25</v>
      </c>
      <c r="C9" s="128"/>
      <c r="D9" s="34">
        <f t="shared" si="3"/>
        <v>16.25</v>
      </c>
      <c r="E9" s="144">
        <v>44976</v>
      </c>
      <c r="F9" s="37">
        <v>16.25</v>
      </c>
      <c r="G9" s="145">
        <v>44977</v>
      </c>
      <c r="H9" s="76">
        <f t="shared" si="2"/>
        <v>0</v>
      </c>
      <c r="K9" s="134"/>
      <c r="L9" s="670">
        <v>44977</v>
      </c>
      <c r="M9" s="233">
        <v>0</v>
      </c>
      <c r="N9" s="234">
        <f t="shared" si="4"/>
        <v>424</v>
      </c>
      <c r="O9" s="27">
        <v>424</v>
      </c>
      <c r="P9" s="228">
        <f t="shared" si="0"/>
        <v>0</v>
      </c>
      <c r="Q9" s="41"/>
    </row>
    <row r="10" spans="1:26" ht="15.6" x14ac:dyDescent="0.3">
      <c r="A10" s="126">
        <v>6</v>
      </c>
      <c r="B10" s="142">
        <f t="shared" si="1"/>
        <v>16.25</v>
      </c>
      <c r="C10" s="128"/>
      <c r="D10" s="34">
        <f t="shared" si="3"/>
        <v>16.25</v>
      </c>
      <c r="E10" s="144">
        <v>44977</v>
      </c>
      <c r="F10" s="37">
        <v>16.25</v>
      </c>
      <c r="G10" s="145">
        <v>44978</v>
      </c>
      <c r="H10" s="76">
        <f t="shared" si="2"/>
        <v>0</v>
      </c>
      <c r="K10" s="134"/>
      <c r="L10" s="670">
        <v>44978</v>
      </c>
      <c r="M10" s="233">
        <v>0</v>
      </c>
      <c r="N10" s="234">
        <f t="shared" si="4"/>
        <v>424</v>
      </c>
      <c r="O10" s="27">
        <v>387</v>
      </c>
      <c r="P10" s="228">
        <f t="shared" si="0"/>
        <v>37</v>
      </c>
      <c r="Q10" s="41"/>
    </row>
    <row r="11" spans="1:26" ht="15.6" x14ac:dyDescent="0.3">
      <c r="A11" s="126">
        <v>7</v>
      </c>
      <c r="B11" s="142">
        <f t="shared" si="1"/>
        <v>16.260000000000002</v>
      </c>
      <c r="C11" s="128"/>
      <c r="D11" s="34">
        <f t="shared" si="3"/>
        <v>16.25</v>
      </c>
      <c r="E11" s="144">
        <v>44978</v>
      </c>
      <c r="F11" s="37">
        <v>16.260000000000002</v>
      </c>
      <c r="G11" s="145">
        <v>44979</v>
      </c>
      <c r="H11" s="76">
        <f t="shared" si="2"/>
        <v>1.0000000000001563E-2</v>
      </c>
      <c r="K11" s="134"/>
      <c r="L11" s="670">
        <v>44979</v>
      </c>
      <c r="M11" s="233">
        <v>0</v>
      </c>
      <c r="N11" s="234">
        <f t="shared" si="4"/>
        <v>387</v>
      </c>
      <c r="O11" s="27">
        <v>360</v>
      </c>
      <c r="P11" s="228">
        <f t="shared" si="0"/>
        <v>27</v>
      </c>
      <c r="Q11" s="41"/>
    </row>
    <row r="12" spans="1:26" ht="15.6" x14ac:dyDescent="0.3">
      <c r="A12" s="126">
        <v>8</v>
      </c>
      <c r="B12" s="142">
        <f t="shared" si="1"/>
        <v>16.27</v>
      </c>
      <c r="C12" s="128"/>
      <c r="D12" s="34">
        <f t="shared" si="3"/>
        <v>16.260000000000002</v>
      </c>
      <c r="E12" s="144">
        <v>44979</v>
      </c>
      <c r="F12" s="37">
        <v>16.27</v>
      </c>
      <c r="G12" s="145">
        <v>44980</v>
      </c>
      <c r="H12" s="76">
        <f t="shared" si="2"/>
        <v>9.9999999999980105E-3</v>
      </c>
      <c r="K12" s="134"/>
      <c r="L12" s="670">
        <v>44980</v>
      </c>
      <c r="M12" s="233">
        <v>0</v>
      </c>
      <c r="N12" s="234">
        <f t="shared" si="4"/>
        <v>360</v>
      </c>
      <c r="O12" s="27">
        <v>360</v>
      </c>
      <c r="P12" s="228">
        <f t="shared" si="0"/>
        <v>0</v>
      </c>
      <c r="Q12" s="41"/>
    </row>
    <row r="13" spans="1:26" ht="15.6" x14ac:dyDescent="0.3">
      <c r="A13" s="126">
        <v>9</v>
      </c>
      <c r="B13" s="142">
        <f t="shared" si="1"/>
        <v>16.27</v>
      </c>
      <c r="C13" s="128"/>
      <c r="D13" s="34">
        <f t="shared" si="3"/>
        <v>16.27</v>
      </c>
      <c r="E13" s="144">
        <v>44980</v>
      </c>
      <c r="F13" s="37">
        <v>16.27</v>
      </c>
      <c r="G13" s="145">
        <v>44981</v>
      </c>
      <c r="H13" s="76">
        <f t="shared" si="2"/>
        <v>0</v>
      </c>
      <c r="K13" s="134"/>
      <c r="L13" s="670">
        <v>44981</v>
      </c>
      <c r="M13" s="233">
        <v>0</v>
      </c>
      <c r="N13" s="234">
        <f t="shared" si="4"/>
        <v>360</v>
      </c>
      <c r="O13" s="27">
        <v>342</v>
      </c>
      <c r="P13" s="228">
        <f t="shared" si="0"/>
        <v>18</v>
      </c>
      <c r="Q13" s="41"/>
    </row>
    <row r="14" spans="1:26" ht="15.6" x14ac:dyDescent="0.3">
      <c r="A14" s="126">
        <v>10</v>
      </c>
      <c r="B14" s="142">
        <f t="shared" si="1"/>
        <v>16.28</v>
      </c>
      <c r="C14" s="128"/>
      <c r="D14" s="34">
        <f t="shared" si="3"/>
        <v>16.27</v>
      </c>
      <c r="E14" s="144">
        <v>44981</v>
      </c>
      <c r="F14" s="37">
        <v>16.28</v>
      </c>
      <c r="G14" s="145">
        <v>44982</v>
      </c>
      <c r="H14" s="76">
        <f t="shared" si="2"/>
        <v>1.0000000000001563E-2</v>
      </c>
      <c r="K14" s="134"/>
      <c r="L14" s="670">
        <v>44982</v>
      </c>
      <c r="M14" s="233">
        <v>0</v>
      </c>
      <c r="N14" s="234">
        <f t="shared" si="4"/>
        <v>342</v>
      </c>
      <c r="O14" s="27">
        <v>342</v>
      </c>
      <c r="P14" s="228">
        <f t="shared" si="0"/>
        <v>0</v>
      </c>
      <c r="Q14" s="41"/>
    </row>
    <row r="15" spans="1:26" ht="15.6" x14ac:dyDescent="0.3">
      <c r="A15" s="126">
        <v>11</v>
      </c>
      <c r="B15" s="142">
        <f t="shared" si="1"/>
        <v>16.28</v>
      </c>
      <c r="C15" s="128"/>
      <c r="D15" s="34">
        <f t="shared" si="3"/>
        <v>16.28</v>
      </c>
      <c r="E15" s="144">
        <v>44982</v>
      </c>
      <c r="F15" s="37">
        <v>16.28</v>
      </c>
      <c r="G15" s="145">
        <v>44983</v>
      </c>
      <c r="H15" s="76">
        <f t="shared" si="2"/>
        <v>0</v>
      </c>
      <c r="K15" s="134"/>
      <c r="L15" s="670">
        <v>44983</v>
      </c>
      <c r="M15" s="233">
        <v>0</v>
      </c>
      <c r="N15" s="234">
        <f t="shared" si="4"/>
        <v>342</v>
      </c>
      <c r="O15" s="27">
        <v>342</v>
      </c>
      <c r="P15" s="228">
        <f t="shared" si="0"/>
        <v>0</v>
      </c>
      <c r="Q15" s="41"/>
    </row>
    <row r="16" spans="1:26" ht="15.6" x14ac:dyDescent="0.3">
      <c r="A16" s="126">
        <v>12</v>
      </c>
      <c r="B16" s="142">
        <f t="shared" si="1"/>
        <v>16.28</v>
      </c>
      <c r="C16" s="128"/>
      <c r="D16" s="34">
        <f t="shared" si="3"/>
        <v>16.28</v>
      </c>
      <c r="E16" s="144">
        <v>44983</v>
      </c>
      <c r="F16" s="37">
        <v>16.28</v>
      </c>
      <c r="G16" s="145">
        <v>44984</v>
      </c>
      <c r="H16" s="76">
        <f t="shared" si="2"/>
        <v>0</v>
      </c>
      <c r="K16" s="134"/>
      <c r="L16" s="670">
        <v>44984</v>
      </c>
      <c r="M16" s="233">
        <v>0</v>
      </c>
      <c r="N16" s="234">
        <f t="shared" si="4"/>
        <v>342</v>
      </c>
      <c r="O16" s="27">
        <v>342</v>
      </c>
      <c r="P16" s="228">
        <f t="shared" si="0"/>
        <v>0</v>
      </c>
      <c r="Q16" s="41"/>
    </row>
    <row r="17" spans="1:17" ht="15.6" x14ac:dyDescent="0.3">
      <c r="A17" s="126">
        <v>13</v>
      </c>
      <c r="B17" s="142">
        <f t="shared" si="1"/>
        <v>16.28</v>
      </c>
      <c r="C17" s="128"/>
      <c r="D17" s="34">
        <f t="shared" si="3"/>
        <v>16.28</v>
      </c>
      <c r="E17" s="144">
        <v>44984</v>
      </c>
      <c r="F17" s="37">
        <v>16.28</v>
      </c>
      <c r="G17" s="145">
        <v>44985</v>
      </c>
      <c r="H17" s="76">
        <f t="shared" si="2"/>
        <v>0</v>
      </c>
      <c r="K17" s="134"/>
      <c r="L17" s="670">
        <v>44985</v>
      </c>
      <c r="M17" s="233">
        <v>0</v>
      </c>
      <c r="N17" s="234">
        <f t="shared" si="4"/>
        <v>342</v>
      </c>
      <c r="O17" s="27">
        <v>342</v>
      </c>
      <c r="P17" s="228">
        <f t="shared" si="0"/>
        <v>0</v>
      </c>
      <c r="Q17" s="41"/>
    </row>
    <row r="18" spans="1:17" ht="15.6" x14ac:dyDescent="0.3">
      <c r="A18" s="126">
        <v>14</v>
      </c>
      <c r="B18" s="142">
        <f t="shared" si="1"/>
        <v>16.28</v>
      </c>
      <c r="C18" s="128"/>
      <c r="D18" s="34">
        <f t="shared" si="3"/>
        <v>16.28</v>
      </c>
      <c r="E18" s="144">
        <v>44985</v>
      </c>
      <c r="F18" s="37">
        <v>16.28</v>
      </c>
      <c r="G18" s="145">
        <v>44986</v>
      </c>
      <c r="H18" s="76">
        <f t="shared" si="2"/>
        <v>0</v>
      </c>
      <c r="K18" s="134"/>
      <c r="L18" s="670">
        <v>44986</v>
      </c>
      <c r="M18" s="233">
        <v>0</v>
      </c>
      <c r="N18" s="234">
        <f t="shared" si="4"/>
        <v>342</v>
      </c>
      <c r="O18" s="27">
        <v>342</v>
      </c>
      <c r="P18" s="228">
        <f t="shared" si="0"/>
        <v>0</v>
      </c>
      <c r="Q18" s="41"/>
    </row>
    <row r="19" spans="1:17" ht="15.6" x14ac:dyDescent="0.3">
      <c r="A19" s="126">
        <v>15</v>
      </c>
      <c r="B19" s="142">
        <f>F18</f>
        <v>16.28</v>
      </c>
      <c r="C19" s="128"/>
      <c r="D19" s="34">
        <f t="shared" si="3"/>
        <v>16.28</v>
      </c>
      <c r="E19" s="144">
        <v>44986</v>
      </c>
      <c r="F19" s="37">
        <v>16.28</v>
      </c>
      <c r="G19" s="145">
        <v>44987</v>
      </c>
      <c r="H19" s="76">
        <f t="shared" si="2"/>
        <v>0</v>
      </c>
      <c r="K19" s="134"/>
      <c r="L19" s="670">
        <v>44987</v>
      </c>
      <c r="M19" s="233">
        <v>0</v>
      </c>
      <c r="N19" s="234">
        <f t="shared" si="4"/>
        <v>342</v>
      </c>
      <c r="O19" s="27">
        <v>342</v>
      </c>
      <c r="P19" s="228">
        <f t="shared" si="0"/>
        <v>0</v>
      </c>
      <c r="Q19" s="41"/>
    </row>
    <row r="20" spans="1:17" ht="15.6" x14ac:dyDescent="0.3">
      <c r="A20" s="126">
        <v>16</v>
      </c>
      <c r="B20" s="142">
        <f>F20</f>
        <v>16.28</v>
      </c>
      <c r="C20" s="128"/>
      <c r="D20" s="34">
        <f t="shared" si="3"/>
        <v>16.28</v>
      </c>
      <c r="E20" s="144">
        <v>44987</v>
      </c>
      <c r="F20" s="37">
        <v>16.28</v>
      </c>
      <c r="G20" s="145">
        <v>44988</v>
      </c>
      <c r="H20" s="76">
        <f t="shared" si="2"/>
        <v>0</v>
      </c>
      <c r="K20" s="134"/>
      <c r="L20" s="670">
        <v>44988</v>
      </c>
      <c r="M20" s="233">
        <v>0</v>
      </c>
      <c r="N20" s="234">
        <f t="shared" si="4"/>
        <v>342</v>
      </c>
      <c r="O20" s="27">
        <v>342</v>
      </c>
      <c r="P20" s="228">
        <f t="shared" si="0"/>
        <v>0</v>
      </c>
      <c r="Q20" s="41"/>
    </row>
    <row r="21" spans="1:17" ht="15.6" x14ac:dyDescent="0.3">
      <c r="A21" s="126">
        <v>17</v>
      </c>
      <c r="B21" s="142">
        <f t="shared" ref="B21:B275" si="5">(F20)</f>
        <v>16.28</v>
      </c>
      <c r="C21" s="128"/>
      <c r="D21" s="34">
        <f t="shared" si="3"/>
        <v>16.28</v>
      </c>
      <c r="E21" s="144">
        <v>44988</v>
      </c>
      <c r="F21" s="37">
        <v>16.28</v>
      </c>
      <c r="G21" s="145">
        <v>44989</v>
      </c>
      <c r="H21" s="76">
        <f t="shared" si="2"/>
        <v>0</v>
      </c>
      <c r="K21" s="134"/>
      <c r="L21" s="670">
        <v>44989</v>
      </c>
      <c r="M21" s="233">
        <v>0</v>
      </c>
      <c r="N21" s="234">
        <f t="shared" si="4"/>
        <v>342</v>
      </c>
      <c r="O21" s="37">
        <v>315</v>
      </c>
      <c r="P21" s="228">
        <f t="shared" si="0"/>
        <v>27</v>
      </c>
      <c r="Q21" s="41"/>
    </row>
    <row r="22" spans="1:17" ht="15.6" x14ac:dyDescent="0.3">
      <c r="A22" s="126">
        <v>18</v>
      </c>
      <c r="B22" s="142">
        <f t="shared" si="5"/>
        <v>16.28</v>
      </c>
      <c r="C22" s="128"/>
      <c r="D22" s="34">
        <f t="shared" si="3"/>
        <v>16.28</v>
      </c>
      <c r="E22" s="144">
        <v>44989</v>
      </c>
      <c r="F22" s="37">
        <v>16.29</v>
      </c>
      <c r="G22" s="145">
        <v>44990</v>
      </c>
      <c r="H22" s="76">
        <f t="shared" si="2"/>
        <v>9.9999999999980105E-3</v>
      </c>
      <c r="K22" s="134"/>
      <c r="L22" s="670">
        <v>44990</v>
      </c>
      <c r="M22" s="233">
        <v>0</v>
      </c>
      <c r="N22" s="234">
        <f t="shared" si="4"/>
        <v>315</v>
      </c>
      <c r="O22" s="37">
        <v>270</v>
      </c>
      <c r="P22" s="228">
        <f t="shared" si="0"/>
        <v>45</v>
      </c>
      <c r="Q22" s="41"/>
    </row>
    <row r="23" spans="1:17" ht="15.6" x14ac:dyDescent="0.3">
      <c r="A23" s="126">
        <v>19</v>
      </c>
      <c r="B23" s="142">
        <f t="shared" si="5"/>
        <v>16.29</v>
      </c>
      <c r="C23" s="128"/>
      <c r="D23" s="34">
        <f t="shared" si="3"/>
        <v>16.29</v>
      </c>
      <c r="E23" s="144">
        <v>44990</v>
      </c>
      <c r="F23" s="37">
        <v>16.3</v>
      </c>
      <c r="G23" s="145">
        <v>44991</v>
      </c>
      <c r="H23" s="76">
        <f t="shared" si="2"/>
        <v>1.0000000000001563E-2</v>
      </c>
      <c r="K23" s="134"/>
      <c r="L23" s="670">
        <v>44991</v>
      </c>
      <c r="M23" s="233">
        <v>0</v>
      </c>
      <c r="N23" s="234">
        <f t="shared" si="4"/>
        <v>270</v>
      </c>
      <c r="O23" s="37">
        <v>225</v>
      </c>
      <c r="P23" s="228">
        <f t="shared" si="0"/>
        <v>45</v>
      </c>
      <c r="Q23" s="41"/>
    </row>
    <row r="24" spans="1:17" ht="15.6" x14ac:dyDescent="0.3">
      <c r="A24" s="126">
        <v>20</v>
      </c>
      <c r="B24" s="142">
        <f t="shared" si="5"/>
        <v>16.3</v>
      </c>
      <c r="C24" s="128"/>
      <c r="D24" s="34">
        <f t="shared" si="3"/>
        <v>16.3</v>
      </c>
      <c r="E24" s="144">
        <v>44991</v>
      </c>
      <c r="F24" s="37">
        <v>16.309999999999999</v>
      </c>
      <c r="G24" s="145">
        <v>44992</v>
      </c>
      <c r="H24" s="76">
        <f t="shared" si="2"/>
        <v>9.9999999999980105E-3</v>
      </c>
      <c r="K24" s="134"/>
      <c r="L24" s="670">
        <v>44992</v>
      </c>
      <c r="M24" s="233">
        <v>0</v>
      </c>
      <c r="N24" s="234">
        <f t="shared" si="4"/>
        <v>225</v>
      </c>
      <c r="O24" s="37">
        <v>225</v>
      </c>
      <c r="P24" s="228">
        <f t="shared" si="0"/>
        <v>0</v>
      </c>
      <c r="Q24" s="41"/>
    </row>
    <row r="25" spans="1:17" ht="15.6" x14ac:dyDescent="0.3">
      <c r="A25" s="126">
        <v>21</v>
      </c>
      <c r="B25" s="142">
        <f t="shared" si="5"/>
        <v>16.309999999999999</v>
      </c>
      <c r="C25" s="128"/>
      <c r="D25" s="34">
        <f t="shared" si="3"/>
        <v>16.309999999999999</v>
      </c>
      <c r="E25" s="144">
        <v>44992</v>
      </c>
      <c r="F25" s="37">
        <v>16.309999999999999</v>
      </c>
      <c r="G25" s="145">
        <v>44993</v>
      </c>
      <c r="H25" s="76">
        <f t="shared" si="2"/>
        <v>0</v>
      </c>
      <c r="K25" s="134"/>
      <c r="L25" s="670">
        <v>44993</v>
      </c>
      <c r="M25" s="233">
        <v>0</v>
      </c>
      <c r="N25" s="234">
        <f t="shared" si="4"/>
        <v>225</v>
      </c>
      <c r="O25" s="37">
        <v>198</v>
      </c>
      <c r="P25" s="228">
        <f t="shared" si="0"/>
        <v>27</v>
      </c>
      <c r="Q25" s="41"/>
    </row>
    <row r="26" spans="1:17" ht="15.6" x14ac:dyDescent="0.3">
      <c r="A26" s="126">
        <v>22</v>
      </c>
      <c r="B26" s="142">
        <f t="shared" si="5"/>
        <v>16.309999999999999</v>
      </c>
      <c r="C26" s="128"/>
      <c r="D26" s="34">
        <f t="shared" si="3"/>
        <v>16.309999999999999</v>
      </c>
      <c r="E26" s="144">
        <v>44993</v>
      </c>
      <c r="F26" s="37">
        <v>16.32</v>
      </c>
      <c r="G26" s="145">
        <v>44994</v>
      </c>
      <c r="H26" s="76">
        <f t="shared" si="2"/>
        <v>1.0000000000001563E-2</v>
      </c>
      <c r="K26" s="134"/>
      <c r="L26" s="670">
        <v>44994</v>
      </c>
      <c r="M26" s="233">
        <v>0</v>
      </c>
      <c r="N26" s="234">
        <f t="shared" si="4"/>
        <v>198</v>
      </c>
      <c r="O26" s="37">
        <v>180</v>
      </c>
      <c r="P26" s="228">
        <f t="shared" si="0"/>
        <v>18</v>
      </c>
      <c r="Q26" s="41"/>
    </row>
    <row r="27" spans="1:17" ht="15.6" x14ac:dyDescent="0.3">
      <c r="A27" s="126">
        <v>23</v>
      </c>
      <c r="B27" s="142">
        <f t="shared" si="5"/>
        <v>16.32</v>
      </c>
      <c r="C27" s="128"/>
      <c r="D27" s="34">
        <f t="shared" si="3"/>
        <v>16.32</v>
      </c>
      <c r="E27" s="144">
        <v>44994</v>
      </c>
      <c r="F27" s="37">
        <v>16.32</v>
      </c>
      <c r="G27" s="145">
        <v>44995</v>
      </c>
      <c r="H27" s="76">
        <f t="shared" si="2"/>
        <v>0</v>
      </c>
      <c r="K27" s="134"/>
      <c r="L27" s="670">
        <v>44995</v>
      </c>
      <c r="M27" s="233">
        <v>0</v>
      </c>
      <c r="N27" s="234">
        <f t="shared" si="4"/>
        <v>180</v>
      </c>
      <c r="O27" s="37">
        <v>162</v>
      </c>
      <c r="P27" s="228">
        <f t="shared" si="0"/>
        <v>18</v>
      </c>
      <c r="Q27" s="41"/>
    </row>
    <row r="28" spans="1:17" ht="15.6" x14ac:dyDescent="0.3">
      <c r="A28" s="126">
        <v>24</v>
      </c>
      <c r="B28" s="142">
        <f t="shared" si="5"/>
        <v>16.32</v>
      </c>
      <c r="C28" s="128"/>
      <c r="D28" s="34">
        <f t="shared" si="3"/>
        <v>16.32</v>
      </c>
      <c r="E28" s="144">
        <v>44995</v>
      </c>
      <c r="F28" s="37">
        <v>16.32</v>
      </c>
      <c r="G28" s="145">
        <v>44996</v>
      </c>
      <c r="H28" s="76">
        <f t="shared" si="2"/>
        <v>0</v>
      </c>
      <c r="K28" s="134"/>
      <c r="L28" s="670">
        <v>44996</v>
      </c>
      <c r="M28" s="233">
        <v>360</v>
      </c>
      <c r="N28" s="234">
        <f t="shared" si="4"/>
        <v>162</v>
      </c>
      <c r="O28" s="37">
        <v>522</v>
      </c>
      <c r="P28" s="228">
        <f t="shared" si="0"/>
        <v>0</v>
      </c>
      <c r="Q28" s="41"/>
    </row>
    <row r="29" spans="1:17" ht="15.6" x14ac:dyDescent="0.3">
      <c r="A29" s="126">
        <v>25</v>
      </c>
      <c r="B29" s="142">
        <f t="shared" si="5"/>
        <v>16.32</v>
      </c>
      <c r="C29" s="128"/>
      <c r="D29" s="34">
        <f t="shared" si="3"/>
        <v>16.32</v>
      </c>
      <c r="E29" s="144">
        <v>44996</v>
      </c>
      <c r="F29" s="37">
        <v>16.32</v>
      </c>
      <c r="G29" s="145">
        <v>44997</v>
      </c>
      <c r="H29" s="76">
        <f t="shared" si="2"/>
        <v>0</v>
      </c>
      <c r="K29" s="134"/>
      <c r="L29" s="670">
        <v>44997</v>
      </c>
      <c r="M29" s="233">
        <v>0</v>
      </c>
      <c r="N29" s="234">
        <f t="shared" si="4"/>
        <v>522</v>
      </c>
      <c r="O29" s="37">
        <v>517</v>
      </c>
      <c r="P29" s="228">
        <f t="shared" si="0"/>
        <v>5</v>
      </c>
      <c r="Q29" s="41"/>
    </row>
    <row r="30" spans="1:17" ht="15.6" x14ac:dyDescent="0.3">
      <c r="A30" s="126">
        <v>26</v>
      </c>
      <c r="B30" s="142">
        <f t="shared" si="5"/>
        <v>16.32</v>
      </c>
      <c r="C30" s="128"/>
      <c r="D30" s="34">
        <f t="shared" si="3"/>
        <v>16.32</v>
      </c>
      <c r="E30" s="144">
        <v>44997</v>
      </c>
      <c r="F30" s="37">
        <v>16.329999999999998</v>
      </c>
      <c r="G30" s="145">
        <v>44998</v>
      </c>
      <c r="H30" s="76">
        <f t="shared" si="2"/>
        <v>9.9999999999980105E-3</v>
      </c>
      <c r="K30" s="134"/>
      <c r="L30" s="670">
        <v>44998</v>
      </c>
      <c r="M30" s="233">
        <v>0</v>
      </c>
      <c r="N30" s="234">
        <f t="shared" si="4"/>
        <v>517</v>
      </c>
      <c r="O30" s="37">
        <v>517</v>
      </c>
      <c r="P30" s="228">
        <f t="shared" si="0"/>
        <v>0</v>
      </c>
      <c r="Q30" s="41"/>
    </row>
    <row r="31" spans="1:17" ht="15.6" x14ac:dyDescent="0.3">
      <c r="A31" s="126">
        <v>27</v>
      </c>
      <c r="B31" s="142">
        <f t="shared" si="5"/>
        <v>16.329999999999998</v>
      </c>
      <c r="C31" s="128"/>
      <c r="D31" s="34">
        <f t="shared" si="3"/>
        <v>16.329999999999998</v>
      </c>
      <c r="E31" s="144">
        <v>44998</v>
      </c>
      <c r="F31" s="37">
        <v>16.329999999999998</v>
      </c>
      <c r="G31" s="145">
        <v>44999</v>
      </c>
      <c r="H31" s="76">
        <f t="shared" si="2"/>
        <v>0</v>
      </c>
      <c r="K31" s="134"/>
      <c r="L31" s="670">
        <v>44999</v>
      </c>
      <c r="M31" s="233">
        <v>0</v>
      </c>
      <c r="N31" s="234">
        <f t="shared" si="4"/>
        <v>517</v>
      </c>
      <c r="O31" s="37">
        <v>517</v>
      </c>
      <c r="P31" s="228">
        <f t="shared" si="0"/>
        <v>0</v>
      </c>
      <c r="Q31" s="41"/>
    </row>
    <row r="32" spans="1:17" ht="15.6" x14ac:dyDescent="0.3">
      <c r="A32" s="126">
        <v>28</v>
      </c>
      <c r="B32" s="142">
        <f t="shared" si="5"/>
        <v>16.329999999999998</v>
      </c>
      <c r="C32" s="128"/>
      <c r="D32" s="34">
        <f t="shared" si="3"/>
        <v>16.329999999999998</v>
      </c>
      <c r="E32" s="144">
        <v>44999</v>
      </c>
      <c r="F32" s="37">
        <v>16.329999999999998</v>
      </c>
      <c r="G32" s="145">
        <v>45000</v>
      </c>
      <c r="H32" s="76">
        <f t="shared" si="2"/>
        <v>0</v>
      </c>
      <c r="K32" s="134"/>
      <c r="L32" s="670">
        <v>45000</v>
      </c>
      <c r="M32" s="233">
        <v>0</v>
      </c>
      <c r="N32" s="234">
        <f t="shared" si="4"/>
        <v>517</v>
      </c>
      <c r="O32" s="37">
        <v>517</v>
      </c>
      <c r="P32" s="228">
        <f t="shared" si="0"/>
        <v>0</v>
      </c>
      <c r="Q32" s="41"/>
    </row>
    <row r="33" spans="1:17" ht="15.6" x14ac:dyDescent="0.3">
      <c r="A33" s="126">
        <v>29</v>
      </c>
      <c r="B33" s="142">
        <f t="shared" si="5"/>
        <v>16.329999999999998</v>
      </c>
      <c r="C33" s="128"/>
      <c r="D33" s="34">
        <f t="shared" si="3"/>
        <v>16.329999999999998</v>
      </c>
      <c r="E33" s="144">
        <v>45000</v>
      </c>
      <c r="F33" s="37">
        <v>16.329999999999998</v>
      </c>
      <c r="G33" s="145">
        <v>45001</v>
      </c>
      <c r="H33" s="76">
        <f t="shared" si="2"/>
        <v>0</v>
      </c>
      <c r="K33" s="134"/>
      <c r="L33" s="670">
        <v>45001</v>
      </c>
      <c r="M33" s="233">
        <v>0</v>
      </c>
      <c r="N33" s="234">
        <f t="shared" si="4"/>
        <v>517</v>
      </c>
      <c r="O33" s="37">
        <v>517</v>
      </c>
      <c r="P33" s="228">
        <f t="shared" si="0"/>
        <v>0</v>
      </c>
      <c r="Q33" s="41"/>
    </row>
    <row r="34" spans="1:17" ht="15.6" x14ac:dyDescent="0.3">
      <c r="A34" s="126">
        <v>30</v>
      </c>
      <c r="B34" s="142">
        <f t="shared" si="5"/>
        <v>16.329999999999998</v>
      </c>
      <c r="C34" s="128"/>
      <c r="D34" s="34">
        <f t="shared" si="3"/>
        <v>16.329999999999998</v>
      </c>
      <c r="E34" s="144">
        <v>45001</v>
      </c>
      <c r="F34" s="37">
        <v>16.329999999999998</v>
      </c>
      <c r="G34" s="145">
        <v>45002</v>
      </c>
      <c r="H34" s="76">
        <f t="shared" si="2"/>
        <v>0</v>
      </c>
      <c r="K34" s="134"/>
      <c r="L34" s="670">
        <v>45002</v>
      </c>
      <c r="M34" s="233">
        <v>0</v>
      </c>
      <c r="N34" s="234">
        <f t="shared" si="4"/>
        <v>517</v>
      </c>
      <c r="O34" s="37">
        <v>517</v>
      </c>
      <c r="P34" s="228">
        <f t="shared" si="0"/>
        <v>0</v>
      </c>
      <c r="Q34" s="41"/>
    </row>
    <row r="35" spans="1:17" ht="15.6" x14ac:dyDescent="0.3">
      <c r="A35" s="126">
        <v>31</v>
      </c>
      <c r="B35" s="142">
        <f t="shared" si="5"/>
        <v>16.329999999999998</v>
      </c>
      <c r="C35" s="128"/>
      <c r="D35" s="34">
        <f t="shared" si="3"/>
        <v>16.329999999999998</v>
      </c>
      <c r="E35" s="144">
        <v>45002</v>
      </c>
      <c r="F35" s="37">
        <v>16.329999999999998</v>
      </c>
      <c r="G35" s="145">
        <v>45003</v>
      </c>
      <c r="H35" s="76">
        <f t="shared" si="2"/>
        <v>0</v>
      </c>
      <c r="K35" s="134"/>
      <c r="L35" s="670">
        <v>45003</v>
      </c>
      <c r="M35" s="233">
        <v>0</v>
      </c>
      <c r="N35" s="234">
        <f t="shared" si="4"/>
        <v>517</v>
      </c>
      <c r="O35" s="37">
        <v>517</v>
      </c>
      <c r="P35" s="228">
        <f t="shared" si="0"/>
        <v>0</v>
      </c>
      <c r="Q35" s="41"/>
    </row>
    <row r="36" spans="1:17" ht="15.6" x14ac:dyDescent="0.3">
      <c r="A36" s="126">
        <v>32</v>
      </c>
      <c r="B36" s="142">
        <f t="shared" si="5"/>
        <v>16.329999999999998</v>
      </c>
      <c r="C36" s="128"/>
      <c r="D36" s="34">
        <f t="shared" si="3"/>
        <v>16.329999999999998</v>
      </c>
      <c r="E36" s="144">
        <v>45003</v>
      </c>
      <c r="F36" s="37">
        <v>16.329999999999998</v>
      </c>
      <c r="G36" s="145">
        <v>45004</v>
      </c>
      <c r="H36" s="76">
        <f t="shared" si="2"/>
        <v>0</v>
      </c>
      <c r="K36" s="134"/>
      <c r="L36" s="670">
        <v>45004</v>
      </c>
      <c r="M36" s="233">
        <v>0</v>
      </c>
      <c r="N36" s="234">
        <f t="shared" si="4"/>
        <v>517</v>
      </c>
      <c r="O36" s="37">
        <v>517</v>
      </c>
      <c r="P36" s="228">
        <f t="shared" si="0"/>
        <v>0</v>
      </c>
      <c r="Q36" s="41"/>
    </row>
    <row r="37" spans="1:17" ht="15.6" x14ac:dyDescent="0.3">
      <c r="A37" s="126">
        <v>33</v>
      </c>
      <c r="B37" s="142">
        <f t="shared" si="5"/>
        <v>16.329999999999998</v>
      </c>
      <c r="C37" s="128"/>
      <c r="D37" s="34">
        <f t="shared" si="3"/>
        <v>16.329999999999998</v>
      </c>
      <c r="E37" s="144">
        <v>45004</v>
      </c>
      <c r="F37" s="37">
        <v>16.329999999999998</v>
      </c>
      <c r="G37" s="145">
        <v>45005</v>
      </c>
      <c r="H37" s="76">
        <f t="shared" si="2"/>
        <v>0</v>
      </c>
      <c r="K37" s="134"/>
      <c r="L37" s="670">
        <v>45005</v>
      </c>
      <c r="M37" s="233">
        <v>0</v>
      </c>
      <c r="N37" s="234">
        <f t="shared" si="4"/>
        <v>517</v>
      </c>
      <c r="O37" s="37">
        <v>517</v>
      </c>
      <c r="P37" s="228">
        <f t="shared" si="0"/>
        <v>0</v>
      </c>
      <c r="Q37" s="41"/>
    </row>
    <row r="38" spans="1:17" ht="15.6" x14ac:dyDescent="0.3">
      <c r="A38" s="126">
        <v>34</v>
      </c>
      <c r="B38" s="142">
        <f t="shared" si="5"/>
        <v>16.329999999999998</v>
      </c>
      <c r="C38" s="128"/>
      <c r="D38" s="34">
        <f t="shared" si="3"/>
        <v>16.329999999999998</v>
      </c>
      <c r="E38" s="144">
        <v>45005</v>
      </c>
      <c r="F38" s="37">
        <v>16.34</v>
      </c>
      <c r="G38" s="145">
        <v>45006</v>
      </c>
      <c r="H38" s="76">
        <f t="shared" si="2"/>
        <v>1.0000000000001563E-2</v>
      </c>
      <c r="K38" s="235"/>
      <c r="L38" s="670">
        <v>45006</v>
      </c>
      <c r="M38" s="233">
        <v>0</v>
      </c>
      <c r="N38" s="234">
        <f t="shared" si="4"/>
        <v>517</v>
      </c>
      <c r="O38" s="37">
        <v>517</v>
      </c>
      <c r="P38" s="228">
        <f t="shared" si="0"/>
        <v>0</v>
      </c>
      <c r="Q38" s="41"/>
    </row>
    <row r="39" spans="1:17" ht="15.6" x14ac:dyDescent="0.3">
      <c r="A39" s="126">
        <v>35</v>
      </c>
      <c r="B39" s="142">
        <f t="shared" si="5"/>
        <v>16.34</v>
      </c>
      <c r="C39" s="128"/>
      <c r="D39" s="34">
        <f t="shared" si="3"/>
        <v>16.34</v>
      </c>
      <c r="E39" s="144">
        <v>45006</v>
      </c>
      <c r="F39" s="37">
        <v>16.34</v>
      </c>
      <c r="G39" s="145">
        <v>45007</v>
      </c>
      <c r="H39" s="76">
        <f t="shared" si="2"/>
        <v>0</v>
      </c>
      <c r="K39" s="236"/>
      <c r="L39" s="670">
        <v>45007</v>
      </c>
      <c r="M39" s="233">
        <v>0</v>
      </c>
      <c r="N39" s="234">
        <f t="shared" si="4"/>
        <v>517</v>
      </c>
      <c r="O39" s="37">
        <v>495</v>
      </c>
      <c r="P39" s="228">
        <f t="shared" si="0"/>
        <v>22</v>
      </c>
      <c r="Q39" s="41"/>
    </row>
    <row r="40" spans="1:17" ht="15.6" x14ac:dyDescent="0.3">
      <c r="A40" s="126">
        <v>36</v>
      </c>
      <c r="B40" s="142">
        <f t="shared" si="5"/>
        <v>16.34</v>
      </c>
      <c r="C40" s="128"/>
      <c r="D40" s="34">
        <f t="shared" si="3"/>
        <v>16.34</v>
      </c>
      <c r="E40" s="144">
        <v>45007</v>
      </c>
      <c r="F40" s="37">
        <v>16.34</v>
      </c>
      <c r="G40" s="145">
        <v>45008</v>
      </c>
      <c r="H40" s="76">
        <f t="shared" si="2"/>
        <v>0</v>
      </c>
      <c r="K40" s="134"/>
      <c r="L40" s="670">
        <v>45008</v>
      </c>
      <c r="M40" s="233">
        <v>0</v>
      </c>
      <c r="N40" s="234">
        <f t="shared" si="4"/>
        <v>495</v>
      </c>
      <c r="O40" s="37">
        <v>495</v>
      </c>
      <c r="P40" s="228">
        <f t="shared" si="0"/>
        <v>0</v>
      </c>
      <c r="Q40" s="41"/>
    </row>
    <row r="41" spans="1:17" ht="15.6" x14ac:dyDescent="0.3">
      <c r="A41" s="126">
        <v>37</v>
      </c>
      <c r="B41" s="142">
        <f t="shared" si="5"/>
        <v>16.34</v>
      </c>
      <c r="C41" s="128"/>
      <c r="D41" s="34">
        <f t="shared" si="3"/>
        <v>16.34</v>
      </c>
      <c r="E41" s="144">
        <v>45008</v>
      </c>
      <c r="F41" s="37">
        <v>16.350000000000001</v>
      </c>
      <c r="G41" s="145">
        <v>45009</v>
      </c>
      <c r="H41" s="76">
        <f t="shared" si="2"/>
        <v>1.0000000000001563E-2</v>
      </c>
      <c r="K41" s="134"/>
      <c r="L41" s="670">
        <v>45009</v>
      </c>
      <c r="M41" s="233">
        <v>0</v>
      </c>
      <c r="N41" s="234">
        <f t="shared" si="4"/>
        <v>495</v>
      </c>
      <c r="O41" s="37">
        <v>414</v>
      </c>
      <c r="P41" s="228">
        <f t="shared" si="0"/>
        <v>81</v>
      </c>
      <c r="Q41" s="41"/>
    </row>
    <row r="42" spans="1:17" ht="15.6" x14ac:dyDescent="0.3">
      <c r="A42" s="126">
        <v>38</v>
      </c>
      <c r="B42" s="142">
        <f t="shared" si="5"/>
        <v>16.350000000000001</v>
      </c>
      <c r="C42" s="128"/>
      <c r="D42" s="34">
        <f t="shared" si="3"/>
        <v>16.350000000000001</v>
      </c>
      <c r="E42" s="144">
        <v>45009</v>
      </c>
      <c r="F42" s="37">
        <v>16.37</v>
      </c>
      <c r="G42" s="145">
        <v>45010</v>
      </c>
      <c r="H42" s="76">
        <f t="shared" si="2"/>
        <v>1.9999999999999574E-2</v>
      </c>
      <c r="K42" s="235"/>
      <c r="L42" s="670">
        <v>45010</v>
      </c>
      <c r="M42" s="233">
        <v>0</v>
      </c>
      <c r="N42" s="234">
        <f t="shared" si="4"/>
        <v>414</v>
      </c>
      <c r="O42" s="37">
        <v>396</v>
      </c>
      <c r="P42" s="228">
        <f t="shared" si="0"/>
        <v>18</v>
      </c>
      <c r="Q42" s="41"/>
    </row>
    <row r="43" spans="1:17" ht="15.6" x14ac:dyDescent="0.3">
      <c r="A43" s="126">
        <v>39</v>
      </c>
      <c r="B43" s="142">
        <f t="shared" si="5"/>
        <v>16.37</v>
      </c>
      <c r="C43" s="128"/>
      <c r="D43" s="34">
        <f t="shared" si="3"/>
        <v>16.37</v>
      </c>
      <c r="E43" s="144">
        <v>45010</v>
      </c>
      <c r="F43" s="37">
        <v>16.38</v>
      </c>
      <c r="G43" s="145">
        <v>45011</v>
      </c>
      <c r="H43" s="76">
        <f t="shared" si="2"/>
        <v>9.9999999999980105E-3</v>
      </c>
      <c r="K43" s="134"/>
      <c r="L43" s="670">
        <v>45011</v>
      </c>
      <c r="M43" s="233">
        <v>0</v>
      </c>
      <c r="N43" s="234">
        <f t="shared" si="4"/>
        <v>396</v>
      </c>
      <c r="O43" s="37">
        <v>396</v>
      </c>
      <c r="P43" s="228">
        <f t="shared" si="0"/>
        <v>0</v>
      </c>
      <c r="Q43" s="41"/>
    </row>
    <row r="44" spans="1:17" ht="15.6" x14ac:dyDescent="0.3">
      <c r="A44" s="126">
        <v>40</v>
      </c>
      <c r="B44" s="142">
        <f t="shared" si="5"/>
        <v>16.38</v>
      </c>
      <c r="C44" s="128"/>
      <c r="D44" s="34">
        <f t="shared" si="3"/>
        <v>16.38</v>
      </c>
      <c r="E44" s="144">
        <v>45011</v>
      </c>
      <c r="F44" s="37">
        <v>16.38</v>
      </c>
      <c r="G44" s="145">
        <v>45012</v>
      </c>
      <c r="H44" s="76">
        <f t="shared" si="2"/>
        <v>0</v>
      </c>
      <c r="K44" s="134"/>
      <c r="L44" s="670">
        <v>45012</v>
      </c>
      <c r="M44" s="233">
        <v>0</v>
      </c>
      <c r="N44" s="234">
        <f t="shared" si="4"/>
        <v>396</v>
      </c>
      <c r="O44" s="37">
        <v>360</v>
      </c>
      <c r="P44" s="228">
        <f t="shared" si="0"/>
        <v>36</v>
      </c>
      <c r="Q44" s="41"/>
    </row>
    <row r="45" spans="1:17" ht="15.6" x14ac:dyDescent="0.3">
      <c r="A45" s="126">
        <v>41</v>
      </c>
      <c r="B45" s="142">
        <f t="shared" si="5"/>
        <v>16.38</v>
      </c>
      <c r="C45" s="128"/>
      <c r="D45" s="34">
        <f t="shared" si="3"/>
        <v>16.38</v>
      </c>
      <c r="E45" s="144">
        <v>45012</v>
      </c>
      <c r="F45" s="37">
        <v>16.38</v>
      </c>
      <c r="G45" s="145">
        <v>45013</v>
      </c>
      <c r="H45" s="76">
        <f t="shared" si="2"/>
        <v>0</v>
      </c>
      <c r="K45" s="134"/>
      <c r="L45" s="670">
        <v>45013</v>
      </c>
      <c r="M45" s="233">
        <v>0</v>
      </c>
      <c r="N45" s="234">
        <f t="shared" si="4"/>
        <v>360</v>
      </c>
      <c r="O45" s="37">
        <v>306</v>
      </c>
      <c r="P45" s="228">
        <f t="shared" si="0"/>
        <v>54</v>
      </c>
      <c r="Q45" s="41"/>
    </row>
    <row r="46" spans="1:17" ht="15.6" x14ac:dyDescent="0.3">
      <c r="A46" s="149">
        <v>42</v>
      </c>
      <c r="B46" s="142">
        <f t="shared" si="5"/>
        <v>16.38</v>
      </c>
      <c r="C46" s="128"/>
      <c r="D46" s="34">
        <f t="shared" si="3"/>
        <v>16.38</v>
      </c>
      <c r="E46" s="144">
        <v>45013</v>
      </c>
      <c r="F46" s="37">
        <v>16.399999999999999</v>
      </c>
      <c r="G46" s="145">
        <v>45014</v>
      </c>
      <c r="H46" s="76">
        <f t="shared" si="2"/>
        <v>1.9999999999999574E-2</v>
      </c>
      <c r="K46" s="134"/>
      <c r="L46" s="670">
        <v>45014</v>
      </c>
      <c r="M46" s="233">
        <v>0</v>
      </c>
      <c r="N46" s="234">
        <f t="shared" si="4"/>
        <v>306</v>
      </c>
      <c r="O46" s="37">
        <v>270</v>
      </c>
      <c r="P46" s="228">
        <f t="shared" si="0"/>
        <v>36</v>
      </c>
      <c r="Q46" s="41"/>
    </row>
    <row r="47" spans="1:17" ht="15.6" x14ac:dyDescent="0.3">
      <c r="A47" s="150">
        <v>43</v>
      </c>
      <c r="B47" s="142">
        <f t="shared" si="5"/>
        <v>16.399999999999999</v>
      </c>
      <c r="C47" s="128"/>
      <c r="D47" s="34">
        <f t="shared" si="3"/>
        <v>16.399999999999999</v>
      </c>
      <c r="E47" s="144">
        <v>45014</v>
      </c>
      <c r="F47" s="37">
        <v>16.41</v>
      </c>
      <c r="G47" s="145">
        <v>45015</v>
      </c>
      <c r="H47" s="76">
        <f t="shared" si="2"/>
        <v>1.0000000000001563E-2</v>
      </c>
      <c r="K47" s="134"/>
      <c r="L47" s="670">
        <v>45015</v>
      </c>
      <c r="M47" s="233">
        <v>0</v>
      </c>
      <c r="N47" s="234">
        <f t="shared" si="4"/>
        <v>270</v>
      </c>
      <c r="O47" s="37">
        <v>270</v>
      </c>
      <c r="P47" s="228">
        <f t="shared" si="0"/>
        <v>0</v>
      </c>
      <c r="Q47" s="41"/>
    </row>
    <row r="48" spans="1:17" ht="15.6" x14ac:dyDescent="0.3">
      <c r="A48" s="150">
        <v>44</v>
      </c>
      <c r="B48" s="142">
        <f t="shared" si="5"/>
        <v>16.41</v>
      </c>
      <c r="C48" s="128"/>
      <c r="D48" s="34">
        <f t="shared" si="3"/>
        <v>16.41</v>
      </c>
      <c r="E48" s="144">
        <v>45015</v>
      </c>
      <c r="F48" s="37">
        <v>16.41</v>
      </c>
      <c r="G48" s="145">
        <v>45016</v>
      </c>
      <c r="H48" s="76">
        <f t="shared" si="2"/>
        <v>0</v>
      </c>
      <c r="K48" s="134"/>
      <c r="L48" s="670">
        <v>45016</v>
      </c>
      <c r="M48" s="233">
        <v>0</v>
      </c>
      <c r="N48" s="234">
        <f t="shared" si="4"/>
        <v>270</v>
      </c>
      <c r="O48" s="37">
        <v>270</v>
      </c>
      <c r="P48" s="228">
        <f t="shared" si="0"/>
        <v>0</v>
      </c>
      <c r="Q48" s="41"/>
    </row>
    <row r="49" spans="1:19" ht="15.6" x14ac:dyDescent="0.3">
      <c r="A49" s="150">
        <v>45</v>
      </c>
      <c r="B49" s="142">
        <f t="shared" si="5"/>
        <v>16.41</v>
      </c>
      <c r="C49" s="128"/>
      <c r="D49" s="34">
        <f t="shared" si="3"/>
        <v>16.41</v>
      </c>
      <c r="E49" s="144">
        <v>45016</v>
      </c>
      <c r="F49" s="37">
        <v>16.41</v>
      </c>
      <c r="G49" s="145">
        <v>45017</v>
      </c>
      <c r="H49" s="76">
        <f t="shared" si="2"/>
        <v>0</v>
      </c>
      <c r="K49" s="134"/>
      <c r="L49" s="670">
        <v>45017</v>
      </c>
      <c r="M49" s="233">
        <v>0</v>
      </c>
      <c r="N49" s="234">
        <f t="shared" si="4"/>
        <v>270</v>
      </c>
      <c r="O49" s="37">
        <v>270</v>
      </c>
      <c r="P49" s="228">
        <f t="shared" si="0"/>
        <v>0</v>
      </c>
      <c r="Q49" s="41"/>
      <c r="S49" s="48">
        <f>SUM(P49:P139)</f>
        <v>1272</v>
      </c>
    </row>
    <row r="50" spans="1:19" ht="15.6" x14ac:dyDescent="0.3">
      <c r="A50" s="150">
        <v>46</v>
      </c>
      <c r="B50" s="142">
        <f t="shared" si="5"/>
        <v>16.41</v>
      </c>
      <c r="C50" s="128"/>
      <c r="D50" s="34">
        <f t="shared" si="3"/>
        <v>16.41</v>
      </c>
      <c r="E50" s="144">
        <v>45017</v>
      </c>
      <c r="F50" s="37">
        <v>16.41</v>
      </c>
      <c r="G50" s="145">
        <v>45018</v>
      </c>
      <c r="H50" s="76">
        <f t="shared" si="2"/>
        <v>0</v>
      </c>
      <c r="K50" s="134"/>
      <c r="L50" s="670">
        <v>45018</v>
      </c>
      <c r="M50" s="233">
        <v>0</v>
      </c>
      <c r="N50" s="234">
        <f t="shared" si="4"/>
        <v>270</v>
      </c>
      <c r="O50" s="37">
        <v>270</v>
      </c>
      <c r="P50" s="228">
        <f t="shared" si="0"/>
        <v>0</v>
      </c>
      <c r="Q50" s="41"/>
    </row>
    <row r="51" spans="1:19" ht="15.6" x14ac:dyDescent="0.3">
      <c r="A51" s="150">
        <v>47</v>
      </c>
      <c r="B51" s="142">
        <f t="shared" si="5"/>
        <v>16.41</v>
      </c>
      <c r="C51" s="128"/>
      <c r="D51" s="34">
        <f t="shared" si="3"/>
        <v>16.41</v>
      </c>
      <c r="E51" s="144">
        <v>45018</v>
      </c>
      <c r="F51" s="37">
        <v>16.41</v>
      </c>
      <c r="G51" s="145">
        <v>45019</v>
      </c>
      <c r="H51" s="76">
        <f t="shared" si="2"/>
        <v>0</v>
      </c>
      <c r="K51" s="134"/>
      <c r="L51" s="670">
        <v>45019</v>
      </c>
      <c r="M51" s="233">
        <v>0</v>
      </c>
      <c r="N51" s="234">
        <f t="shared" si="4"/>
        <v>270</v>
      </c>
      <c r="O51" s="37">
        <v>270</v>
      </c>
      <c r="P51" s="228">
        <f t="shared" si="0"/>
        <v>0</v>
      </c>
      <c r="Q51" s="41"/>
    </row>
    <row r="52" spans="1:19" ht="15.6" x14ac:dyDescent="0.3">
      <c r="A52" s="150">
        <v>48</v>
      </c>
      <c r="B52" s="142">
        <f t="shared" si="5"/>
        <v>16.41</v>
      </c>
      <c r="C52" s="128"/>
      <c r="D52" s="34">
        <f t="shared" si="3"/>
        <v>16.41</v>
      </c>
      <c r="E52" s="144">
        <v>45019</v>
      </c>
      <c r="F52" s="37">
        <v>16.41</v>
      </c>
      <c r="G52" s="145">
        <v>45020</v>
      </c>
      <c r="H52" s="76">
        <f t="shared" si="2"/>
        <v>0</v>
      </c>
      <c r="K52" s="134"/>
      <c r="L52" s="670">
        <v>45020</v>
      </c>
      <c r="M52" s="233">
        <v>0</v>
      </c>
      <c r="N52" s="234">
        <f t="shared" si="4"/>
        <v>270</v>
      </c>
      <c r="O52" s="37">
        <v>198</v>
      </c>
      <c r="P52" s="228">
        <f t="shared" si="0"/>
        <v>72</v>
      </c>
      <c r="Q52" s="41"/>
    </row>
    <row r="53" spans="1:19" ht="15.6" x14ac:dyDescent="0.3">
      <c r="A53" s="150">
        <v>49</v>
      </c>
      <c r="B53" s="142">
        <f t="shared" si="5"/>
        <v>16.41</v>
      </c>
      <c r="C53" s="128"/>
      <c r="D53" s="34">
        <f t="shared" si="3"/>
        <v>16.41</v>
      </c>
      <c r="E53" s="144">
        <v>45020</v>
      </c>
      <c r="F53" s="37">
        <v>16.420000000000002</v>
      </c>
      <c r="G53" s="145">
        <v>45021</v>
      </c>
      <c r="H53" s="76">
        <f t="shared" si="2"/>
        <v>1.0000000000001563E-2</v>
      </c>
      <c r="K53" s="134"/>
      <c r="L53" s="670">
        <v>45021</v>
      </c>
      <c r="M53" s="233">
        <v>0</v>
      </c>
      <c r="N53" s="234">
        <f t="shared" si="4"/>
        <v>198</v>
      </c>
      <c r="O53" s="37">
        <v>180</v>
      </c>
      <c r="P53" s="228">
        <f t="shared" si="0"/>
        <v>18</v>
      </c>
      <c r="Q53" s="41"/>
    </row>
    <row r="54" spans="1:19" ht="15.6" x14ac:dyDescent="0.3">
      <c r="A54" s="150">
        <v>50</v>
      </c>
      <c r="B54" s="142">
        <f t="shared" si="5"/>
        <v>16.420000000000002</v>
      </c>
      <c r="C54" s="128"/>
      <c r="D54" s="34">
        <f t="shared" si="3"/>
        <v>16.420000000000002</v>
      </c>
      <c r="E54" s="144">
        <v>45021</v>
      </c>
      <c r="F54" s="37">
        <v>16.43</v>
      </c>
      <c r="G54" s="145">
        <v>45022</v>
      </c>
      <c r="H54" s="76">
        <f t="shared" si="2"/>
        <v>9.9999999999980105E-3</v>
      </c>
      <c r="I54" s="109"/>
      <c r="K54" s="235"/>
      <c r="L54" s="670">
        <v>45022</v>
      </c>
      <c r="M54" s="233">
        <v>0</v>
      </c>
      <c r="N54" s="234">
        <f t="shared" si="4"/>
        <v>180</v>
      </c>
      <c r="O54" s="37">
        <v>144</v>
      </c>
      <c r="P54" s="228">
        <f t="shared" si="0"/>
        <v>36</v>
      </c>
      <c r="Q54" s="151"/>
      <c r="R54" s="109"/>
    </row>
    <row r="55" spans="1:19" ht="15.6" x14ac:dyDescent="0.3">
      <c r="A55" s="150">
        <v>51</v>
      </c>
      <c r="B55" s="142">
        <f t="shared" si="5"/>
        <v>16.43</v>
      </c>
      <c r="C55" s="128"/>
      <c r="D55" s="34">
        <f t="shared" si="3"/>
        <v>16.43</v>
      </c>
      <c r="E55" s="144">
        <v>45022</v>
      </c>
      <c r="F55" s="37">
        <v>16.440000000000001</v>
      </c>
      <c r="G55" s="145">
        <v>45023</v>
      </c>
      <c r="H55" s="76">
        <f t="shared" si="2"/>
        <v>1.0000000000001563E-2</v>
      </c>
      <c r="K55" s="134"/>
      <c r="L55" s="670">
        <v>45023</v>
      </c>
      <c r="M55" s="233">
        <v>480</v>
      </c>
      <c r="N55" s="234">
        <f t="shared" si="4"/>
        <v>144</v>
      </c>
      <c r="O55" s="37">
        <v>624</v>
      </c>
      <c r="P55" s="228">
        <f t="shared" si="0"/>
        <v>0</v>
      </c>
      <c r="Q55" s="41"/>
    </row>
    <row r="56" spans="1:19" ht="15.6" x14ac:dyDescent="0.3">
      <c r="A56" s="150">
        <v>52</v>
      </c>
      <c r="B56" s="142">
        <f t="shared" si="5"/>
        <v>16.440000000000001</v>
      </c>
      <c r="C56" s="128"/>
      <c r="D56" s="34">
        <f t="shared" si="3"/>
        <v>16.440000000000001</v>
      </c>
      <c r="E56" s="144">
        <v>45023</v>
      </c>
      <c r="F56" s="37">
        <v>16.440000000000001</v>
      </c>
      <c r="G56" s="145">
        <v>45024</v>
      </c>
      <c r="H56" s="76">
        <f t="shared" si="2"/>
        <v>0</v>
      </c>
      <c r="K56" s="134"/>
      <c r="L56" s="670">
        <v>45024</v>
      </c>
      <c r="M56" s="233">
        <v>0</v>
      </c>
      <c r="N56" s="234">
        <f t="shared" si="4"/>
        <v>624</v>
      </c>
      <c r="O56" s="37">
        <v>571</v>
      </c>
      <c r="P56" s="228">
        <f t="shared" si="0"/>
        <v>53</v>
      </c>
      <c r="Q56" s="41"/>
    </row>
    <row r="57" spans="1:19" ht="15.6" x14ac:dyDescent="0.3">
      <c r="A57" s="150">
        <v>53</v>
      </c>
      <c r="B57" s="142">
        <f t="shared" si="5"/>
        <v>16.440000000000001</v>
      </c>
      <c r="C57" s="128"/>
      <c r="D57" s="34">
        <f t="shared" si="3"/>
        <v>16.440000000000001</v>
      </c>
      <c r="E57" s="144">
        <v>45024</v>
      </c>
      <c r="F57" s="37">
        <v>16.45</v>
      </c>
      <c r="G57" s="145">
        <v>45025</v>
      </c>
      <c r="H57" s="76">
        <f t="shared" si="2"/>
        <v>9.9999999999980105E-3</v>
      </c>
      <c r="K57" s="134"/>
      <c r="L57" s="670">
        <v>45025</v>
      </c>
      <c r="M57" s="233">
        <v>0</v>
      </c>
      <c r="N57" s="234">
        <f t="shared" si="4"/>
        <v>571</v>
      </c>
      <c r="O57" s="37">
        <v>571</v>
      </c>
      <c r="P57" s="228">
        <f t="shared" si="0"/>
        <v>0</v>
      </c>
      <c r="Q57" s="41"/>
    </row>
    <row r="58" spans="1:19" ht="15.6" x14ac:dyDescent="0.3">
      <c r="A58" s="150">
        <v>54</v>
      </c>
      <c r="B58" s="142">
        <f t="shared" si="5"/>
        <v>16.45</v>
      </c>
      <c r="C58" s="128"/>
      <c r="D58" s="34">
        <f t="shared" si="3"/>
        <v>16.45</v>
      </c>
      <c r="E58" s="144">
        <v>45025</v>
      </c>
      <c r="F58" s="37">
        <v>16.45</v>
      </c>
      <c r="G58" s="145">
        <v>45026</v>
      </c>
      <c r="H58" s="76">
        <f t="shared" si="2"/>
        <v>0</v>
      </c>
      <c r="K58" s="134"/>
      <c r="L58" s="670">
        <v>45026</v>
      </c>
      <c r="M58" s="233">
        <v>0</v>
      </c>
      <c r="N58" s="234">
        <f t="shared" si="4"/>
        <v>571</v>
      </c>
      <c r="O58" s="37">
        <v>571</v>
      </c>
      <c r="P58" s="228">
        <f t="shared" si="0"/>
        <v>0</v>
      </c>
      <c r="Q58" s="41"/>
    </row>
    <row r="59" spans="1:19" ht="15.6" x14ac:dyDescent="0.3">
      <c r="A59" s="150">
        <v>55</v>
      </c>
      <c r="B59" s="142">
        <f t="shared" si="5"/>
        <v>16.45</v>
      </c>
      <c r="C59" s="128"/>
      <c r="D59" s="34">
        <f t="shared" si="3"/>
        <v>16.45</v>
      </c>
      <c r="E59" s="144">
        <v>45026</v>
      </c>
      <c r="F59" s="37">
        <v>16.46</v>
      </c>
      <c r="G59" s="145">
        <v>45027</v>
      </c>
      <c r="H59" s="76">
        <f t="shared" si="2"/>
        <v>1.0000000000001563E-2</v>
      </c>
      <c r="K59" s="134"/>
      <c r="L59" s="670">
        <v>45027</v>
      </c>
      <c r="M59" s="233">
        <v>0</v>
      </c>
      <c r="N59" s="234">
        <f t="shared" si="4"/>
        <v>571</v>
      </c>
      <c r="O59" s="37">
        <v>535</v>
      </c>
      <c r="P59" s="228">
        <f t="shared" si="0"/>
        <v>36</v>
      </c>
      <c r="Q59" s="41"/>
    </row>
    <row r="60" spans="1:19" ht="15.6" x14ac:dyDescent="0.3">
      <c r="A60" s="150">
        <v>56</v>
      </c>
      <c r="B60" s="142">
        <f t="shared" si="5"/>
        <v>16.46</v>
      </c>
      <c r="C60" s="128"/>
      <c r="D60" s="34">
        <f t="shared" si="3"/>
        <v>16.46</v>
      </c>
      <c r="E60" s="144">
        <v>45027</v>
      </c>
      <c r="F60" s="37">
        <v>16.46</v>
      </c>
      <c r="G60" s="145">
        <v>45028</v>
      </c>
      <c r="H60" s="76">
        <f t="shared" si="2"/>
        <v>0</v>
      </c>
      <c r="K60" s="134"/>
      <c r="L60" s="670">
        <v>45028</v>
      </c>
      <c r="M60" s="233">
        <v>0</v>
      </c>
      <c r="N60" s="234">
        <f t="shared" si="4"/>
        <v>535</v>
      </c>
      <c r="O60" s="37">
        <v>535</v>
      </c>
      <c r="P60" s="228">
        <f t="shared" si="0"/>
        <v>0</v>
      </c>
      <c r="Q60" s="41"/>
    </row>
    <row r="61" spans="1:19" ht="15.6" x14ac:dyDescent="0.3">
      <c r="A61" s="150">
        <v>57</v>
      </c>
      <c r="B61" s="142">
        <f t="shared" si="5"/>
        <v>16.46</v>
      </c>
      <c r="C61" s="128"/>
      <c r="D61" s="34">
        <f t="shared" si="3"/>
        <v>16.46</v>
      </c>
      <c r="E61" s="144">
        <v>45028</v>
      </c>
      <c r="F61" s="37">
        <v>16.46</v>
      </c>
      <c r="G61" s="145">
        <v>45029</v>
      </c>
      <c r="H61" s="76">
        <f t="shared" si="2"/>
        <v>0</v>
      </c>
      <c r="K61" s="134"/>
      <c r="L61" s="670">
        <v>45029</v>
      </c>
      <c r="M61" s="233">
        <v>0</v>
      </c>
      <c r="N61" s="234">
        <f t="shared" si="4"/>
        <v>535</v>
      </c>
      <c r="O61" s="37">
        <v>450</v>
      </c>
      <c r="P61" s="228">
        <f t="shared" si="0"/>
        <v>85</v>
      </c>
      <c r="Q61" s="41"/>
    </row>
    <row r="62" spans="1:19" ht="15.6" x14ac:dyDescent="0.3">
      <c r="A62" s="150">
        <v>58</v>
      </c>
      <c r="B62" s="142">
        <f t="shared" si="5"/>
        <v>16.46</v>
      </c>
      <c r="C62" s="128"/>
      <c r="D62" s="34">
        <f t="shared" si="3"/>
        <v>16.46</v>
      </c>
      <c r="E62" s="144">
        <v>45029</v>
      </c>
      <c r="F62" s="37">
        <v>16.489999999999998</v>
      </c>
      <c r="G62" s="145">
        <v>45030</v>
      </c>
      <c r="H62" s="76">
        <f t="shared" si="2"/>
        <v>2.9999999999997584E-2</v>
      </c>
      <c r="K62" s="235"/>
      <c r="L62" s="670">
        <v>45030</v>
      </c>
      <c r="M62" s="233">
        <v>0</v>
      </c>
      <c r="N62" s="234">
        <f t="shared" si="4"/>
        <v>450</v>
      </c>
      <c r="O62" s="37">
        <v>450</v>
      </c>
      <c r="P62" s="228">
        <f t="shared" si="0"/>
        <v>0</v>
      </c>
      <c r="Q62" s="41"/>
    </row>
    <row r="63" spans="1:19" ht="15.6" x14ac:dyDescent="0.3">
      <c r="A63" s="150">
        <v>59</v>
      </c>
      <c r="B63" s="142">
        <f t="shared" si="5"/>
        <v>16.489999999999998</v>
      </c>
      <c r="C63" s="128"/>
      <c r="D63" s="34">
        <f t="shared" si="3"/>
        <v>16.489999999999998</v>
      </c>
      <c r="E63" s="144">
        <v>45030</v>
      </c>
      <c r="F63" s="37">
        <v>16.489999999999998</v>
      </c>
      <c r="G63" s="145">
        <v>45031</v>
      </c>
      <c r="H63" s="76">
        <f t="shared" si="2"/>
        <v>0</v>
      </c>
      <c r="K63" s="134"/>
      <c r="L63" s="670">
        <v>45031</v>
      </c>
      <c r="M63" s="233">
        <v>0</v>
      </c>
      <c r="N63" s="234">
        <f t="shared" si="4"/>
        <v>450</v>
      </c>
      <c r="O63" s="37">
        <v>378</v>
      </c>
      <c r="P63" s="228">
        <f t="shared" si="0"/>
        <v>72</v>
      </c>
      <c r="Q63" s="41"/>
    </row>
    <row r="64" spans="1:19" ht="15.6" x14ac:dyDescent="0.3">
      <c r="A64" s="150">
        <v>60</v>
      </c>
      <c r="B64" s="142">
        <f t="shared" si="5"/>
        <v>16.489999999999998</v>
      </c>
      <c r="C64" s="128"/>
      <c r="D64" s="34">
        <f t="shared" si="3"/>
        <v>16.489999999999998</v>
      </c>
      <c r="E64" s="144">
        <v>45031</v>
      </c>
      <c r="F64" s="37">
        <v>16.489999999999998</v>
      </c>
      <c r="G64" s="145">
        <v>45032</v>
      </c>
      <c r="H64" s="76">
        <f t="shared" si="2"/>
        <v>0</v>
      </c>
      <c r="K64" s="134"/>
      <c r="L64" s="670">
        <v>45032</v>
      </c>
      <c r="M64" s="233">
        <v>0</v>
      </c>
      <c r="N64" s="234">
        <f t="shared" si="4"/>
        <v>378</v>
      </c>
      <c r="O64" s="37">
        <v>378</v>
      </c>
      <c r="P64" s="228">
        <f t="shared" si="0"/>
        <v>0</v>
      </c>
      <c r="Q64" s="41"/>
    </row>
    <row r="65" spans="1:17" ht="15.6" x14ac:dyDescent="0.3">
      <c r="A65" s="150">
        <v>61</v>
      </c>
      <c r="B65" s="142">
        <f t="shared" si="5"/>
        <v>16.489999999999998</v>
      </c>
      <c r="C65" s="128"/>
      <c r="D65" s="34">
        <f t="shared" si="3"/>
        <v>16.489999999999998</v>
      </c>
      <c r="E65" s="144">
        <v>45032</v>
      </c>
      <c r="F65" s="37">
        <v>16.5</v>
      </c>
      <c r="G65" s="145">
        <v>45033</v>
      </c>
      <c r="H65" s="76">
        <f t="shared" si="2"/>
        <v>1.0000000000001563E-2</v>
      </c>
      <c r="K65" s="134"/>
      <c r="L65" s="670">
        <v>45033</v>
      </c>
      <c r="M65" s="233">
        <v>0</v>
      </c>
      <c r="N65" s="234">
        <f t="shared" si="4"/>
        <v>378</v>
      </c>
      <c r="O65" s="37">
        <v>378</v>
      </c>
      <c r="P65" s="228">
        <f t="shared" si="0"/>
        <v>0</v>
      </c>
      <c r="Q65" s="41"/>
    </row>
    <row r="66" spans="1:17" ht="15.6" x14ac:dyDescent="0.3">
      <c r="A66" s="150">
        <v>62</v>
      </c>
      <c r="B66" s="142">
        <f t="shared" si="5"/>
        <v>16.5</v>
      </c>
      <c r="C66" s="128"/>
      <c r="D66" s="34">
        <f t="shared" si="3"/>
        <v>16.5</v>
      </c>
      <c r="E66" s="144">
        <v>45033</v>
      </c>
      <c r="F66" s="37">
        <v>16.510000000000002</v>
      </c>
      <c r="G66" s="145">
        <v>45034</v>
      </c>
      <c r="H66" s="76">
        <f t="shared" si="2"/>
        <v>1.0000000000001563E-2</v>
      </c>
      <c r="K66" s="134"/>
      <c r="L66" s="670">
        <v>45034</v>
      </c>
      <c r="M66" s="233">
        <v>0</v>
      </c>
      <c r="N66" s="234">
        <f t="shared" si="4"/>
        <v>378</v>
      </c>
      <c r="O66" s="37">
        <v>315</v>
      </c>
      <c r="P66" s="228">
        <f t="shared" si="0"/>
        <v>63</v>
      </c>
      <c r="Q66" s="41"/>
    </row>
    <row r="67" spans="1:17" ht="15.6" x14ac:dyDescent="0.3">
      <c r="A67" s="150">
        <v>63</v>
      </c>
      <c r="B67" s="142">
        <f t="shared" si="5"/>
        <v>16.510000000000002</v>
      </c>
      <c r="C67" s="128"/>
      <c r="D67" s="34">
        <f t="shared" si="3"/>
        <v>16.510000000000002</v>
      </c>
      <c r="E67" s="144">
        <v>45034</v>
      </c>
      <c r="F67" s="37">
        <v>16.510000000000002</v>
      </c>
      <c r="G67" s="145">
        <v>45035</v>
      </c>
      <c r="H67" s="76">
        <f t="shared" si="2"/>
        <v>0</v>
      </c>
      <c r="K67" s="134"/>
      <c r="L67" s="670">
        <v>45035</v>
      </c>
      <c r="M67" s="233">
        <v>0</v>
      </c>
      <c r="N67" s="234">
        <f t="shared" si="4"/>
        <v>315</v>
      </c>
      <c r="O67" s="37">
        <v>315</v>
      </c>
      <c r="P67" s="228">
        <f t="shared" si="0"/>
        <v>0</v>
      </c>
      <c r="Q67" s="41"/>
    </row>
    <row r="68" spans="1:17" ht="15.6" x14ac:dyDescent="0.3">
      <c r="A68" s="150">
        <v>64</v>
      </c>
      <c r="B68" s="142">
        <f t="shared" si="5"/>
        <v>16.510000000000002</v>
      </c>
      <c r="C68" s="128"/>
      <c r="D68" s="34">
        <f t="shared" si="3"/>
        <v>16.510000000000002</v>
      </c>
      <c r="E68" s="144">
        <v>45035</v>
      </c>
      <c r="F68" s="37">
        <v>16.510000000000002</v>
      </c>
      <c r="G68" s="145">
        <v>45036</v>
      </c>
      <c r="H68" s="76">
        <f t="shared" si="2"/>
        <v>0</v>
      </c>
      <c r="K68" s="134"/>
      <c r="L68" s="670">
        <v>45036</v>
      </c>
      <c r="M68" s="233">
        <v>0</v>
      </c>
      <c r="N68" s="234">
        <f t="shared" si="4"/>
        <v>315</v>
      </c>
      <c r="O68" s="37">
        <v>315</v>
      </c>
      <c r="P68" s="228">
        <f t="shared" si="0"/>
        <v>0</v>
      </c>
      <c r="Q68" s="41"/>
    </row>
    <row r="69" spans="1:17" ht="15.6" x14ac:dyDescent="0.3">
      <c r="A69" s="150">
        <v>65</v>
      </c>
      <c r="B69" s="142">
        <f t="shared" si="5"/>
        <v>16.510000000000002</v>
      </c>
      <c r="C69" s="128"/>
      <c r="D69" s="34">
        <f t="shared" si="3"/>
        <v>16.510000000000002</v>
      </c>
      <c r="E69" s="144">
        <v>45036</v>
      </c>
      <c r="F69" s="37">
        <v>16.52</v>
      </c>
      <c r="G69" s="145">
        <v>45037</v>
      </c>
      <c r="H69" s="76">
        <f t="shared" si="2"/>
        <v>9.9999999999980105E-3</v>
      </c>
      <c r="K69" s="134"/>
      <c r="L69" s="670">
        <v>45037</v>
      </c>
      <c r="M69" s="233">
        <v>0</v>
      </c>
      <c r="N69" s="234">
        <f t="shared" si="4"/>
        <v>315</v>
      </c>
      <c r="O69" s="37">
        <v>315</v>
      </c>
      <c r="P69" s="228">
        <f t="shared" si="0"/>
        <v>0</v>
      </c>
      <c r="Q69" s="41"/>
    </row>
    <row r="70" spans="1:17" ht="15.6" x14ac:dyDescent="0.3">
      <c r="A70" s="150">
        <v>66</v>
      </c>
      <c r="B70" s="142">
        <f t="shared" si="5"/>
        <v>16.52</v>
      </c>
      <c r="C70" s="128"/>
      <c r="D70" s="34">
        <f t="shared" si="3"/>
        <v>16.52</v>
      </c>
      <c r="E70" s="144">
        <v>45037</v>
      </c>
      <c r="F70" s="37">
        <v>16.52</v>
      </c>
      <c r="G70" s="145">
        <v>45038</v>
      </c>
      <c r="H70" s="76">
        <f t="shared" si="2"/>
        <v>0</v>
      </c>
      <c r="K70" s="134"/>
      <c r="L70" s="670">
        <v>45038</v>
      </c>
      <c r="M70" s="233">
        <v>0</v>
      </c>
      <c r="N70" s="234">
        <f t="shared" si="4"/>
        <v>315</v>
      </c>
      <c r="O70" s="37">
        <v>270</v>
      </c>
      <c r="P70" s="228">
        <f t="shared" si="0"/>
        <v>45</v>
      </c>
      <c r="Q70" s="41"/>
    </row>
    <row r="71" spans="1:17" ht="15.6" x14ac:dyDescent="0.3">
      <c r="A71" s="150">
        <v>67</v>
      </c>
      <c r="B71" s="142">
        <f t="shared" si="5"/>
        <v>16.52</v>
      </c>
      <c r="C71" s="128"/>
      <c r="D71" s="34">
        <f t="shared" si="3"/>
        <v>16.52</v>
      </c>
      <c r="E71" s="144">
        <v>45038</v>
      </c>
      <c r="F71" s="37">
        <v>16.53</v>
      </c>
      <c r="G71" s="145">
        <v>45039</v>
      </c>
      <c r="H71" s="76">
        <f t="shared" si="2"/>
        <v>1.0000000000001563E-2</v>
      </c>
      <c r="K71" s="134"/>
      <c r="L71" s="670">
        <v>45039</v>
      </c>
      <c r="M71" s="233">
        <v>0</v>
      </c>
      <c r="N71" s="234">
        <f t="shared" si="4"/>
        <v>270</v>
      </c>
      <c r="O71" s="37">
        <v>225</v>
      </c>
      <c r="P71" s="228">
        <f t="shared" si="0"/>
        <v>45</v>
      </c>
      <c r="Q71" s="41"/>
    </row>
    <row r="72" spans="1:17" ht="15.6" x14ac:dyDescent="0.3">
      <c r="A72" s="150">
        <v>68</v>
      </c>
      <c r="B72" s="142">
        <f t="shared" si="5"/>
        <v>16.53</v>
      </c>
      <c r="C72" s="128"/>
      <c r="D72" s="34">
        <f t="shared" si="3"/>
        <v>16.53</v>
      </c>
      <c r="E72" s="144">
        <v>45039</v>
      </c>
      <c r="F72" s="37">
        <v>16.54</v>
      </c>
      <c r="G72" s="145">
        <v>45040</v>
      </c>
      <c r="H72" s="76">
        <f t="shared" si="2"/>
        <v>9.9999999999980105E-3</v>
      </c>
      <c r="K72" s="134"/>
      <c r="L72" s="670">
        <v>45040</v>
      </c>
      <c r="M72" s="233">
        <v>450</v>
      </c>
      <c r="N72" s="234">
        <f t="shared" si="4"/>
        <v>225</v>
      </c>
      <c r="O72" s="37">
        <v>670</v>
      </c>
      <c r="P72" s="228">
        <f t="shared" si="0"/>
        <v>5</v>
      </c>
      <c r="Q72" s="41"/>
    </row>
    <row r="73" spans="1:17" ht="15.6" x14ac:dyDescent="0.3">
      <c r="A73" s="150">
        <v>69</v>
      </c>
      <c r="B73" s="142">
        <f t="shared" si="5"/>
        <v>16.54</v>
      </c>
      <c r="C73" s="128"/>
      <c r="D73" s="34">
        <f t="shared" si="3"/>
        <v>16.54</v>
      </c>
      <c r="E73" s="144">
        <v>45040</v>
      </c>
      <c r="F73" s="37">
        <v>16.55</v>
      </c>
      <c r="G73" s="145">
        <v>45041</v>
      </c>
      <c r="H73" s="76">
        <f t="shared" si="2"/>
        <v>1.0000000000001563E-2</v>
      </c>
      <c r="K73" s="134"/>
      <c r="L73" s="670">
        <v>45041</v>
      </c>
      <c r="M73" s="233">
        <v>0</v>
      </c>
      <c r="N73" s="234">
        <f t="shared" si="4"/>
        <v>670</v>
      </c>
      <c r="O73" s="37">
        <v>652</v>
      </c>
      <c r="P73" s="228">
        <f t="shared" si="0"/>
        <v>18</v>
      </c>
      <c r="Q73" s="41"/>
    </row>
    <row r="74" spans="1:17" ht="15.6" x14ac:dyDescent="0.3">
      <c r="A74" s="150">
        <v>70</v>
      </c>
      <c r="B74" s="142">
        <f t="shared" si="5"/>
        <v>16.55</v>
      </c>
      <c r="C74" s="128"/>
      <c r="D74" s="34">
        <f t="shared" si="3"/>
        <v>16.55</v>
      </c>
      <c r="E74" s="144">
        <v>45041</v>
      </c>
      <c r="F74" s="37">
        <v>16.559999999999999</v>
      </c>
      <c r="G74" s="145">
        <v>45042</v>
      </c>
      <c r="H74" s="76">
        <f t="shared" si="2"/>
        <v>9.9999999999980105E-3</v>
      </c>
      <c r="K74" s="134"/>
      <c r="L74" s="670">
        <v>45042</v>
      </c>
      <c r="M74" s="233">
        <v>0</v>
      </c>
      <c r="N74" s="234">
        <f t="shared" si="4"/>
        <v>652</v>
      </c>
      <c r="O74" s="37">
        <v>607</v>
      </c>
      <c r="P74" s="228">
        <f t="shared" si="0"/>
        <v>45</v>
      </c>
      <c r="Q74" s="41"/>
    </row>
    <row r="75" spans="1:17" ht="15.6" x14ac:dyDescent="0.3">
      <c r="A75" s="150">
        <v>71</v>
      </c>
      <c r="B75" s="142">
        <f t="shared" si="5"/>
        <v>16.559999999999999</v>
      </c>
      <c r="C75" s="128"/>
      <c r="D75" s="34">
        <f t="shared" si="3"/>
        <v>16.559999999999999</v>
      </c>
      <c r="E75" s="144">
        <v>45042</v>
      </c>
      <c r="F75" s="37">
        <v>16.57</v>
      </c>
      <c r="G75" s="145">
        <v>45043</v>
      </c>
      <c r="H75" s="76">
        <f t="shared" si="2"/>
        <v>1.0000000000001563E-2</v>
      </c>
      <c r="K75" s="134"/>
      <c r="L75" s="670">
        <v>45043</v>
      </c>
      <c r="M75" s="233">
        <v>0</v>
      </c>
      <c r="N75" s="234">
        <f t="shared" si="4"/>
        <v>607</v>
      </c>
      <c r="O75" s="37">
        <v>607</v>
      </c>
      <c r="P75" s="228">
        <f t="shared" si="0"/>
        <v>0</v>
      </c>
      <c r="Q75" s="41"/>
    </row>
    <row r="76" spans="1:17" ht="15.6" x14ac:dyDescent="0.3">
      <c r="A76" s="150">
        <v>72</v>
      </c>
      <c r="B76" s="142">
        <f t="shared" si="5"/>
        <v>16.57</v>
      </c>
      <c r="C76" s="128"/>
      <c r="D76" s="34">
        <f t="shared" si="3"/>
        <v>16.57</v>
      </c>
      <c r="E76" s="144">
        <v>45043</v>
      </c>
      <c r="F76" s="37">
        <v>16.57</v>
      </c>
      <c r="G76" s="145">
        <v>45044</v>
      </c>
      <c r="H76" s="76">
        <f t="shared" si="2"/>
        <v>0</v>
      </c>
      <c r="K76" s="134"/>
      <c r="L76" s="670">
        <v>45044</v>
      </c>
      <c r="M76" s="233">
        <v>0</v>
      </c>
      <c r="N76" s="234">
        <f t="shared" si="4"/>
        <v>607</v>
      </c>
      <c r="O76" s="37">
        <v>607</v>
      </c>
      <c r="P76" s="228">
        <f t="shared" si="0"/>
        <v>0</v>
      </c>
      <c r="Q76" s="41"/>
    </row>
    <row r="77" spans="1:17" ht="15.6" x14ac:dyDescent="0.3">
      <c r="A77" s="150">
        <v>73</v>
      </c>
      <c r="B77" s="142">
        <f t="shared" si="5"/>
        <v>16.57</v>
      </c>
      <c r="C77" s="128"/>
      <c r="D77" s="34">
        <f t="shared" si="3"/>
        <v>16.57</v>
      </c>
      <c r="E77" s="144">
        <v>45044</v>
      </c>
      <c r="F77" s="37">
        <v>16.57</v>
      </c>
      <c r="G77" s="145">
        <v>45045</v>
      </c>
      <c r="H77" s="76">
        <f t="shared" si="2"/>
        <v>0</v>
      </c>
      <c r="K77" s="134"/>
      <c r="L77" s="670">
        <v>45045</v>
      </c>
      <c r="M77" s="233">
        <v>0</v>
      </c>
      <c r="N77" s="234">
        <f t="shared" si="4"/>
        <v>607</v>
      </c>
      <c r="O77" s="37">
        <v>562</v>
      </c>
      <c r="P77" s="228">
        <f t="shared" si="0"/>
        <v>45</v>
      </c>
      <c r="Q77" s="41"/>
    </row>
    <row r="78" spans="1:17" ht="15.6" x14ac:dyDescent="0.3">
      <c r="A78" s="150">
        <v>73</v>
      </c>
      <c r="B78" s="142">
        <f t="shared" si="5"/>
        <v>16.57</v>
      </c>
      <c r="C78" s="128"/>
      <c r="D78" s="34">
        <f t="shared" si="3"/>
        <v>16.57</v>
      </c>
      <c r="E78" s="144">
        <v>45045</v>
      </c>
      <c r="F78" s="37">
        <v>16.579999999999998</v>
      </c>
      <c r="G78" s="145">
        <v>45046</v>
      </c>
      <c r="H78" s="76">
        <f t="shared" si="2"/>
        <v>9.9999999999980105E-3</v>
      </c>
      <c r="K78" s="134"/>
      <c r="L78" s="670">
        <v>45046</v>
      </c>
      <c r="M78" s="233">
        <v>0</v>
      </c>
      <c r="N78" s="234">
        <f t="shared" si="4"/>
        <v>562</v>
      </c>
      <c r="O78" s="37">
        <v>562</v>
      </c>
      <c r="P78" s="228">
        <f t="shared" si="0"/>
        <v>0</v>
      </c>
      <c r="Q78" s="41"/>
    </row>
    <row r="79" spans="1:17" ht="15.6" x14ac:dyDescent="0.3">
      <c r="A79" s="150">
        <v>74</v>
      </c>
      <c r="B79" s="142">
        <f t="shared" si="5"/>
        <v>16.579999999999998</v>
      </c>
      <c r="C79" s="128"/>
      <c r="D79" s="34">
        <f t="shared" si="3"/>
        <v>16.579999999999998</v>
      </c>
      <c r="E79" s="144">
        <v>45046</v>
      </c>
      <c r="F79" s="37">
        <v>16.579999999999998</v>
      </c>
      <c r="G79" s="145">
        <v>45047</v>
      </c>
      <c r="H79" s="76">
        <f t="shared" si="2"/>
        <v>0</v>
      </c>
      <c r="K79" s="134"/>
      <c r="L79" s="670">
        <v>45047</v>
      </c>
      <c r="M79" s="233">
        <v>0</v>
      </c>
      <c r="N79" s="234">
        <f t="shared" si="4"/>
        <v>562</v>
      </c>
      <c r="O79" s="37">
        <v>562</v>
      </c>
      <c r="P79" s="228">
        <f t="shared" si="0"/>
        <v>0</v>
      </c>
      <c r="Q79" s="41"/>
    </row>
    <row r="80" spans="1:17" ht="15.6" x14ac:dyDescent="0.3">
      <c r="A80" s="150">
        <v>75</v>
      </c>
      <c r="B80" s="142">
        <f t="shared" si="5"/>
        <v>16.579999999999998</v>
      </c>
      <c r="C80" s="128"/>
      <c r="D80" s="34">
        <f t="shared" si="3"/>
        <v>16.579999999999998</v>
      </c>
      <c r="E80" s="144">
        <v>45047</v>
      </c>
      <c r="F80" s="37">
        <v>16.579999999999998</v>
      </c>
      <c r="G80" s="145">
        <v>45048</v>
      </c>
      <c r="H80" s="76">
        <f t="shared" si="2"/>
        <v>0</v>
      </c>
      <c r="K80" s="134"/>
      <c r="L80" s="670">
        <v>45048</v>
      </c>
      <c r="M80" s="233">
        <v>0</v>
      </c>
      <c r="N80" s="234">
        <f t="shared" si="4"/>
        <v>562</v>
      </c>
      <c r="O80" s="37">
        <v>450</v>
      </c>
      <c r="P80" s="228">
        <f t="shared" si="0"/>
        <v>112</v>
      </c>
      <c r="Q80" s="41"/>
    </row>
    <row r="81" spans="1:17" ht="15.6" x14ac:dyDescent="0.3">
      <c r="A81" s="150">
        <v>76</v>
      </c>
      <c r="B81" s="142">
        <f t="shared" si="5"/>
        <v>16.579999999999998</v>
      </c>
      <c r="C81" s="128"/>
      <c r="D81" s="34">
        <f t="shared" si="3"/>
        <v>16.579999999999998</v>
      </c>
      <c r="E81" s="144">
        <v>45048</v>
      </c>
      <c r="F81" s="37">
        <v>16.600000000000001</v>
      </c>
      <c r="G81" s="145">
        <v>45049</v>
      </c>
      <c r="H81" s="76">
        <f t="shared" si="2"/>
        <v>2.0000000000003126E-2</v>
      </c>
      <c r="K81" s="134"/>
      <c r="L81" s="670">
        <v>45049</v>
      </c>
      <c r="M81" s="233">
        <v>0</v>
      </c>
      <c r="N81" s="234">
        <f t="shared" si="4"/>
        <v>450</v>
      </c>
      <c r="O81" s="37">
        <v>450</v>
      </c>
      <c r="P81" s="228">
        <f t="shared" si="0"/>
        <v>0</v>
      </c>
      <c r="Q81" s="41"/>
    </row>
    <row r="82" spans="1:17" ht="15.6" x14ac:dyDescent="0.3">
      <c r="A82" s="150">
        <v>77</v>
      </c>
      <c r="B82" s="142">
        <f t="shared" si="5"/>
        <v>16.600000000000001</v>
      </c>
      <c r="C82" s="128"/>
      <c r="D82" s="34">
        <f t="shared" si="3"/>
        <v>16.600000000000001</v>
      </c>
      <c r="E82" s="144">
        <v>45049</v>
      </c>
      <c r="F82" s="37">
        <v>16.600000000000001</v>
      </c>
      <c r="G82" s="145">
        <v>45050</v>
      </c>
      <c r="H82" s="76">
        <f t="shared" si="2"/>
        <v>0</v>
      </c>
      <c r="K82" s="134"/>
      <c r="L82" s="670">
        <v>45050</v>
      </c>
      <c r="M82" s="233">
        <v>0</v>
      </c>
      <c r="N82" s="234">
        <f t="shared" si="4"/>
        <v>450</v>
      </c>
      <c r="O82" s="37">
        <v>360</v>
      </c>
      <c r="P82" s="228">
        <f t="shared" si="0"/>
        <v>90</v>
      </c>
      <c r="Q82" s="41"/>
    </row>
    <row r="83" spans="1:17" ht="15.6" x14ac:dyDescent="0.3">
      <c r="A83" s="150">
        <v>78</v>
      </c>
      <c r="B83" s="142">
        <f t="shared" si="5"/>
        <v>16.600000000000001</v>
      </c>
      <c r="C83" s="128"/>
      <c r="D83" s="34">
        <f t="shared" si="3"/>
        <v>16.600000000000001</v>
      </c>
      <c r="E83" s="144">
        <v>45050</v>
      </c>
      <c r="F83" s="37">
        <v>16.63</v>
      </c>
      <c r="G83" s="145">
        <v>45051</v>
      </c>
      <c r="H83" s="76">
        <f t="shared" si="2"/>
        <v>2.9999999999997584E-2</v>
      </c>
      <c r="K83" s="134"/>
      <c r="L83" s="670">
        <v>45051</v>
      </c>
      <c r="M83" s="233">
        <v>0</v>
      </c>
      <c r="N83" s="234">
        <f t="shared" si="4"/>
        <v>360</v>
      </c>
      <c r="O83" s="37">
        <v>360</v>
      </c>
      <c r="P83" s="228">
        <f t="shared" si="0"/>
        <v>0</v>
      </c>
      <c r="Q83" s="41"/>
    </row>
    <row r="84" spans="1:17" ht="15.6" x14ac:dyDescent="0.3">
      <c r="A84" s="150">
        <v>79</v>
      </c>
      <c r="B84" s="142">
        <f t="shared" si="5"/>
        <v>16.63</v>
      </c>
      <c r="C84" s="128"/>
      <c r="D84" s="34">
        <f t="shared" si="3"/>
        <v>16.63</v>
      </c>
      <c r="E84" s="144">
        <v>45051</v>
      </c>
      <c r="F84" s="37">
        <v>16.63</v>
      </c>
      <c r="G84" s="145">
        <v>45052</v>
      </c>
      <c r="H84" s="76">
        <f t="shared" si="2"/>
        <v>0</v>
      </c>
      <c r="K84" s="134"/>
      <c r="L84" s="670">
        <v>45052</v>
      </c>
      <c r="M84" s="233">
        <v>0</v>
      </c>
      <c r="N84" s="234">
        <f t="shared" si="4"/>
        <v>360</v>
      </c>
      <c r="O84" s="37">
        <v>360</v>
      </c>
      <c r="P84" s="228">
        <f t="shared" si="0"/>
        <v>0</v>
      </c>
      <c r="Q84" s="41"/>
    </row>
    <row r="85" spans="1:17" ht="15.6" x14ac:dyDescent="0.3">
      <c r="A85" s="150">
        <v>80</v>
      </c>
      <c r="B85" s="142">
        <f t="shared" si="5"/>
        <v>16.63</v>
      </c>
      <c r="C85" s="128"/>
      <c r="D85" s="34">
        <f t="shared" si="3"/>
        <v>16.63</v>
      </c>
      <c r="E85" s="144">
        <v>45052</v>
      </c>
      <c r="F85" s="37">
        <v>16.63</v>
      </c>
      <c r="G85" s="145">
        <v>45053</v>
      </c>
      <c r="H85" s="76">
        <f t="shared" si="2"/>
        <v>0</v>
      </c>
      <c r="K85" s="134"/>
      <c r="L85" s="670">
        <v>45053</v>
      </c>
      <c r="M85" s="233">
        <v>0</v>
      </c>
      <c r="N85" s="234">
        <f t="shared" si="4"/>
        <v>360</v>
      </c>
      <c r="O85" s="37">
        <v>360</v>
      </c>
      <c r="P85" s="228">
        <f t="shared" si="0"/>
        <v>0</v>
      </c>
      <c r="Q85" s="41"/>
    </row>
    <row r="86" spans="1:17" ht="15.6" x14ac:dyDescent="0.3">
      <c r="A86" s="150">
        <v>81</v>
      </c>
      <c r="B86" s="142">
        <f t="shared" si="5"/>
        <v>16.63</v>
      </c>
      <c r="C86" s="128"/>
      <c r="D86" s="34">
        <f t="shared" si="3"/>
        <v>16.63</v>
      </c>
      <c r="E86" s="144">
        <v>45053</v>
      </c>
      <c r="F86" s="37">
        <v>16.63</v>
      </c>
      <c r="G86" s="145">
        <v>45054</v>
      </c>
      <c r="H86" s="76">
        <f t="shared" si="2"/>
        <v>0</v>
      </c>
      <c r="K86" s="134"/>
      <c r="L86" s="670">
        <v>45054</v>
      </c>
      <c r="M86" s="233">
        <v>0</v>
      </c>
      <c r="N86" s="234">
        <f t="shared" si="4"/>
        <v>360</v>
      </c>
      <c r="O86" s="37">
        <v>270</v>
      </c>
      <c r="P86" s="228">
        <f t="shared" si="0"/>
        <v>90</v>
      </c>
      <c r="Q86" s="41"/>
    </row>
    <row r="87" spans="1:17" ht="15.6" x14ac:dyDescent="0.3">
      <c r="A87" s="150">
        <v>82</v>
      </c>
      <c r="B87" s="142">
        <f t="shared" si="5"/>
        <v>16.63</v>
      </c>
      <c r="C87" s="128"/>
      <c r="D87" s="34">
        <f t="shared" si="3"/>
        <v>16.63</v>
      </c>
      <c r="E87" s="144">
        <v>45054</v>
      </c>
      <c r="F87" s="37">
        <v>16.649999999999999</v>
      </c>
      <c r="G87" s="145">
        <v>45055</v>
      </c>
      <c r="H87" s="76">
        <f t="shared" si="2"/>
        <v>1.9999999999999574E-2</v>
      </c>
      <c r="K87" s="134"/>
      <c r="L87" s="670">
        <v>45055</v>
      </c>
      <c r="M87" s="233">
        <v>0</v>
      </c>
      <c r="N87" s="234">
        <f t="shared" si="4"/>
        <v>270</v>
      </c>
      <c r="O87" s="37">
        <v>180</v>
      </c>
      <c r="P87" s="228">
        <f t="shared" si="0"/>
        <v>90</v>
      </c>
      <c r="Q87" s="41"/>
    </row>
    <row r="88" spans="1:17" ht="15.6" x14ac:dyDescent="0.3">
      <c r="A88" s="150">
        <v>83</v>
      </c>
      <c r="B88" s="142">
        <f t="shared" si="5"/>
        <v>16.649999999999999</v>
      </c>
      <c r="C88" s="128"/>
      <c r="D88" s="34">
        <f t="shared" si="3"/>
        <v>16.649999999999999</v>
      </c>
      <c r="E88" s="144">
        <v>45055</v>
      </c>
      <c r="F88" s="37">
        <v>16.68</v>
      </c>
      <c r="G88" s="145">
        <v>45056</v>
      </c>
      <c r="H88" s="76">
        <f t="shared" si="2"/>
        <v>3.0000000000001137E-2</v>
      </c>
      <c r="K88" s="134"/>
      <c r="L88" s="670">
        <v>45056</v>
      </c>
      <c r="M88" s="233">
        <v>0</v>
      </c>
      <c r="N88" s="234">
        <f t="shared" si="4"/>
        <v>180</v>
      </c>
      <c r="O88" s="37">
        <v>180</v>
      </c>
      <c r="P88" s="228">
        <f t="shared" si="0"/>
        <v>0</v>
      </c>
      <c r="Q88" s="41"/>
    </row>
    <row r="89" spans="1:17" ht="15.6" x14ac:dyDescent="0.3">
      <c r="A89" s="150">
        <v>84</v>
      </c>
      <c r="B89" s="142">
        <f t="shared" si="5"/>
        <v>16.68</v>
      </c>
      <c r="C89" s="128"/>
      <c r="D89" s="34">
        <f t="shared" si="3"/>
        <v>16.68</v>
      </c>
      <c r="E89" s="144">
        <v>45056</v>
      </c>
      <c r="F89" s="37">
        <v>16.68</v>
      </c>
      <c r="G89" s="145">
        <v>45057</v>
      </c>
      <c r="H89" s="76">
        <f t="shared" si="2"/>
        <v>0</v>
      </c>
      <c r="K89" s="134"/>
      <c r="L89" s="670">
        <v>45057</v>
      </c>
      <c r="M89" s="233">
        <v>0</v>
      </c>
      <c r="N89" s="234">
        <f t="shared" si="4"/>
        <v>180</v>
      </c>
      <c r="O89" s="37">
        <v>126</v>
      </c>
      <c r="P89" s="228">
        <f t="shared" si="0"/>
        <v>54</v>
      </c>
      <c r="Q89" s="41"/>
    </row>
    <row r="90" spans="1:17" ht="15.6" x14ac:dyDescent="0.3">
      <c r="A90" s="150">
        <v>85</v>
      </c>
      <c r="B90" s="142">
        <f t="shared" si="5"/>
        <v>16.68</v>
      </c>
      <c r="C90" s="128"/>
      <c r="D90" s="34">
        <f t="shared" si="3"/>
        <v>16.68</v>
      </c>
      <c r="E90" s="144">
        <v>45057</v>
      </c>
      <c r="F90" s="37">
        <v>16.690000000000001</v>
      </c>
      <c r="G90" s="145">
        <v>45058</v>
      </c>
      <c r="H90" s="76">
        <f t="shared" si="2"/>
        <v>1.0000000000001563E-2</v>
      </c>
      <c r="K90" s="134"/>
      <c r="L90" s="670">
        <v>45058</v>
      </c>
      <c r="M90" s="233">
        <v>0</v>
      </c>
      <c r="N90" s="234">
        <f t="shared" si="4"/>
        <v>126</v>
      </c>
      <c r="O90" s="37">
        <v>90</v>
      </c>
      <c r="P90" s="228">
        <f t="shared" si="0"/>
        <v>36</v>
      </c>
      <c r="Q90" s="41"/>
    </row>
    <row r="91" spans="1:17" ht="15.6" x14ac:dyDescent="0.3">
      <c r="A91" s="150">
        <v>86</v>
      </c>
      <c r="B91" s="142">
        <f t="shared" si="5"/>
        <v>16.690000000000001</v>
      </c>
      <c r="C91" s="128"/>
      <c r="D91" s="34">
        <f t="shared" si="3"/>
        <v>16.690000000000001</v>
      </c>
      <c r="E91" s="144">
        <v>45058</v>
      </c>
      <c r="F91" s="37">
        <v>16.7</v>
      </c>
      <c r="G91" s="145">
        <v>45059</v>
      </c>
      <c r="H91" s="76">
        <f t="shared" si="2"/>
        <v>9.9999999999980105E-3</v>
      </c>
      <c r="K91" s="134"/>
      <c r="L91" s="670">
        <v>45059</v>
      </c>
      <c r="M91" s="233">
        <v>100</v>
      </c>
      <c r="N91" s="234">
        <f t="shared" si="4"/>
        <v>90</v>
      </c>
      <c r="O91" s="37">
        <v>216</v>
      </c>
      <c r="P91" s="228">
        <f t="shared" si="0"/>
        <v>-26</v>
      </c>
      <c r="Q91" s="41"/>
    </row>
    <row r="92" spans="1:17" ht="15.6" x14ac:dyDescent="0.3">
      <c r="A92" s="150">
        <v>87</v>
      </c>
      <c r="B92" s="142">
        <f t="shared" si="5"/>
        <v>16.7</v>
      </c>
      <c r="C92" s="128"/>
      <c r="D92" s="34">
        <f t="shared" si="3"/>
        <v>16.7</v>
      </c>
      <c r="E92" s="144">
        <v>45059</v>
      </c>
      <c r="F92" s="37">
        <v>16.7</v>
      </c>
      <c r="G92" s="145">
        <v>45060</v>
      </c>
      <c r="H92" s="76">
        <f t="shared" si="2"/>
        <v>0</v>
      </c>
      <c r="K92" s="134"/>
      <c r="L92" s="670">
        <v>45060</v>
      </c>
      <c r="M92" s="233">
        <v>0</v>
      </c>
      <c r="N92" s="234">
        <f t="shared" si="4"/>
        <v>216</v>
      </c>
      <c r="O92" s="37">
        <v>216</v>
      </c>
      <c r="P92" s="228">
        <f t="shared" si="0"/>
        <v>0</v>
      </c>
      <c r="Q92" s="41"/>
    </row>
    <row r="93" spans="1:17" ht="15.6" x14ac:dyDescent="0.3">
      <c r="A93" s="150">
        <v>88</v>
      </c>
      <c r="B93" s="142">
        <f t="shared" si="5"/>
        <v>16.7</v>
      </c>
      <c r="C93" s="128"/>
      <c r="D93" s="34">
        <f t="shared" si="3"/>
        <v>16.7</v>
      </c>
      <c r="E93" s="144">
        <v>45060</v>
      </c>
      <c r="F93" s="37">
        <v>16.7</v>
      </c>
      <c r="G93" s="145">
        <v>45061</v>
      </c>
      <c r="H93" s="76">
        <f t="shared" si="2"/>
        <v>0</v>
      </c>
      <c r="K93" s="134"/>
      <c r="L93" s="670">
        <v>45061</v>
      </c>
      <c r="M93" s="233">
        <v>0</v>
      </c>
      <c r="N93" s="234">
        <f t="shared" si="4"/>
        <v>216</v>
      </c>
      <c r="O93" s="37">
        <v>216</v>
      </c>
      <c r="P93" s="228">
        <f t="shared" si="0"/>
        <v>0</v>
      </c>
      <c r="Q93" s="41"/>
    </row>
    <row r="94" spans="1:17" ht="15.6" x14ac:dyDescent="0.3">
      <c r="A94" s="150">
        <v>89</v>
      </c>
      <c r="B94" s="142">
        <f t="shared" si="5"/>
        <v>16.7</v>
      </c>
      <c r="C94" s="128"/>
      <c r="D94" s="34">
        <f t="shared" si="3"/>
        <v>16.7</v>
      </c>
      <c r="E94" s="144">
        <v>45061</v>
      </c>
      <c r="F94" s="37">
        <v>16.7</v>
      </c>
      <c r="G94" s="145">
        <v>45062</v>
      </c>
      <c r="H94" s="76">
        <f t="shared" si="2"/>
        <v>0</v>
      </c>
      <c r="K94" s="134"/>
      <c r="L94" s="670">
        <v>45062</v>
      </c>
      <c r="M94" s="233">
        <v>0</v>
      </c>
      <c r="N94" s="234">
        <f t="shared" si="4"/>
        <v>216</v>
      </c>
      <c r="O94" s="37">
        <v>216</v>
      </c>
      <c r="P94" s="228">
        <f t="shared" si="0"/>
        <v>0</v>
      </c>
      <c r="Q94" s="41"/>
    </row>
    <row r="95" spans="1:17" ht="15.6" x14ac:dyDescent="0.3">
      <c r="A95" s="150">
        <v>90</v>
      </c>
      <c r="B95" s="142">
        <f t="shared" si="5"/>
        <v>16.7</v>
      </c>
      <c r="C95" s="128"/>
      <c r="D95" s="34">
        <f t="shared" si="3"/>
        <v>16.7</v>
      </c>
      <c r="E95" s="144">
        <v>45062</v>
      </c>
      <c r="F95" s="37">
        <v>16.7</v>
      </c>
      <c r="G95" s="145">
        <v>45063</v>
      </c>
      <c r="H95" s="76">
        <f t="shared" si="2"/>
        <v>0</v>
      </c>
      <c r="K95" s="134"/>
      <c r="L95" s="670">
        <v>45063</v>
      </c>
      <c r="M95" s="233">
        <v>0</v>
      </c>
      <c r="N95" s="234">
        <f t="shared" si="4"/>
        <v>216</v>
      </c>
      <c r="O95" s="37">
        <v>216</v>
      </c>
      <c r="P95" s="228">
        <f t="shared" si="0"/>
        <v>0</v>
      </c>
      <c r="Q95" s="41"/>
    </row>
    <row r="96" spans="1:17" ht="15.6" x14ac:dyDescent="0.3">
      <c r="A96" s="150">
        <v>91</v>
      </c>
      <c r="B96" s="142">
        <f t="shared" si="5"/>
        <v>16.7</v>
      </c>
      <c r="C96" s="128"/>
      <c r="D96" s="34">
        <f t="shared" si="3"/>
        <v>16.7</v>
      </c>
      <c r="E96" s="144">
        <v>45063</v>
      </c>
      <c r="F96" s="37">
        <v>16.7</v>
      </c>
      <c r="G96" s="145">
        <v>45064</v>
      </c>
      <c r="H96" s="76">
        <f t="shared" si="2"/>
        <v>0</v>
      </c>
      <c r="K96" s="134"/>
      <c r="L96" s="670">
        <v>45064</v>
      </c>
      <c r="M96" s="233">
        <v>0</v>
      </c>
      <c r="N96" s="234">
        <f t="shared" si="4"/>
        <v>216</v>
      </c>
      <c r="O96" s="37">
        <v>216</v>
      </c>
      <c r="P96" s="228">
        <f t="shared" si="0"/>
        <v>0</v>
      </c>
      <c r="Q96" s="41"/>
    </row>
    <row r="97" spans="1:17" ht="15.6" x14ac:dyDescent="0.3">
      <c r="A97" s="150">
        <v>92</v>
      </c>
      <c r="B97" s="142">
        <f t="shared" si="5"/>
        <v>16.7</v>
      </c>
      <c r="C97" s="128"/>
      <c r="D97" s="34">
        <f t="shared" si="3"/>
        <v>16.7</v>
      </c>
      <c r="E97" s="144">
        <v>45064</v>
      </c>
      <c r="F97" s="37">
        <v>16.7</v>
      </c>
      <c r="G97" s="145">
        <v>45065</v>
      </c>
      <c r="H97" s="76">
        <f t="shared" si="2"/>
        <v>0</v>
      </c>
      <c r="K97" s="134"/>
      <c r="L97" s="670">
        <v>45065</v>
      </c>
      <c r="M97" s="233">
        <v>0</v>
      </c>
      <c r="N97" s="234">
        <f t="shared" si="4"/>
        <v>216</v>
      </c>
      <c r="O97" s="37">
        <v>180</v>
      </c>
      <c r="P97" s="228">
        <f t="shared" si="0"/>
        <v>36</v>
      </c>
      <c r="Q97" s="41"/>
    </row>
    <row r="98" spans="1:17" ht="15.6" x14ac:dyDescent="0.3">
      <c r="A98" s="150">
        <v>93</v>
      </c>
      <c r="B98" s="142">
        <f t="shared" si="5"/>
        <v>16.7</v>
      </c>
      <c r="C98" s="128"/>
      <c r="D98" s="34">
        <f t="shared" si="3"/>
        <v>16.7</v>
      </c>
      <c r="E98" s="144">
        <v>45065</v>
      </c>
      <c r="F98" s="37">
        <v>16.71</v>
      </c>
      <c r="G98" s="145">
        <v>45066</v>
      </c>
      <c r="H98" s="76">
        <f t="shared" si="2"/>
        <v>1.0000000000001563E-2</v>
      </c>
      <c r="K98" s="134"/>
      <c r="L98" s="670">
        <v>45066</v>
      </c>
      <c r="M98" s="233">
        <v>0</v>
      </c>
      <c r="N98" s="234">
        <f t="shared" si="4"/>
        <v>180</v>
      </c>
      <c r="O98" s="37">
        <v>180</v>
      </c>
      <c r="P98" s="228">
        <f t="shared" si="0"/>
        <v>0</v>
      </c>
      <c r="Q98" s="41"/>
    </row>
    <row r="99" spans="1:17" ht="15.6" x14ac:dyDescent="0.3">
      <c r="A99" s="150">
        <v>94</v>
      </c>
      <c r="B99" s="142">
        <f t="shared" si="5"/>
        <v>16.71</v>
      </c>
      <c r="C99" s="128"/>
      <c r="D99" s="34">
        <f t="shared" si="3"/>
        <v>16.71</v>
      </c>
      <c r="E99" s="144">
        <v>45066</v>
      </c>
      <c r="F99" s="37">
        <v>16.71</v>
      </c>
      <c r="G99" s="145">
        <v>45067</v>
      </c>
      <c r="H99" s="76">
        <f t="shared" si="2"/>
        <v>0</v>
      </c>
      <c r="K99" s="134"/>
      <c r="L99" s="670">
        <v>45067</v>
      </c>
      <c r="M99" s="233">
        <v>0</v>
      </c>
      <c r="N99" s="234">
        <f t="shared" si="4"/>
        <v>180</v>
      </c>
      <c r="O99" s="37">
        <v>180</v>
      </c>
      <c r="P99" s="228">
        <f t="shared" si="0"/>
        <v>0</v>
      </c>
      <c r="Q99" s="41"/>
    </row>
    <row r="100" spans="1:17" ht="15.6" x14ac:dyDescent="0.3">
      <c r="A100" s="150">
        <v>95</v>
      </c>
      <c r="B100" s="142">
        <f t="shared" si="5"/>
        <v>16.71</v>
      </c>
      <c r="C100" s="128"/>
      <c r="D100" s="34">
        <f t="shared" si="3"/>
        <v>16.71</v>
      </c>
      <c r="E100" s="144">
        <v>45067</v>
      </c>
      <c r="F100" s="37">
        <v>16.71</v>
      </c>
      <c r="G100" s="145">
        <v>45068</v>
      </c>
      <c r="H100" s="76">
        <f t="shared" si="2"/>
        <v>0</v>
      </c>
      <c r="K100" s="134"/>
      <c r="L100" s="670">
        <v>45068</v>
      </c>
      <c r="M100" s="233">
        <v>0</v>
      </c>
      <c r="N100" s="234">
        <f t="shared" si="4"/>
        <v>180</v>
      </c>
      <c r="O100" s="37">
        <v>72</v>
      </c>
      <c r="P100" s="228">
        <f t="shared" si="0"/>
        <v>108</v>
      </c>
      <c r="Q100" s="41"/>
    </row>
    <row r="101" spans="1:17" ht="15.6" x14ac:dyDescent="0.3">
      <c r="A101" s="150">
        <v>96</v>
      </c>
      <c r="B101" s="142">
        <f t="shared" si="5"/>
        <v>16.71</v>
      </c>
      <c r="C101" s="128"/>
      <c r="D101" s="34">
        <f t="shared" si="3"/>
        <v>16.71</v>
      </c>
      <c r="E101" s="144">
        <v>45068</v>
      </c>
      <c r="F101" s="37">
        <v>16.739999999999998</v>
      </c>
      <c r="G101" s="145">
        <v>45069</v>
      </c>
      <c r="H101" s="76">
        <f t="shared" si="2"/>
        <v>2.9999999999997584E-2</v>
      </c>
      <c r="K101" s="134"/>
      <c r="L101" s="670">
        <v>45069</v>
      </c>
      <c r="M101" s="233">
        <v>350</v>
      </c>
      <c r="N101" s="234">
        <f t="shared" si="4"/>
        <v>72</v>
      </c>
      <c r="O101" s="37">
        <v>422</v>
      </c>
      <c r="P101" s="228">
        <f t="shared" si="0"/>
        <v>0</v>
      </c>
      <c r="Q101" s="41"/>
    </row>
    <row r="102" spans="1:17" ht="15.6" x14ac:dyDescent="0.3">
      <c r="A102" s="150">
        <v>97</v>
      </c>
      <c r="B102" s="142">
        <f t="shared" si="5"/>
        <v>16.739999999999998</v>
      </c>
      <c r="C102" s="128"/>
      <c r="D102" s="34">
        <f t="shared" si="3"/>
        <v>16.739999999999998</v>
      </c>
      <c r="E102" s="144">
        <v>45069</v>
      </c>
      <c r="F102" s="37">
        <v>16.739999999999998</v>
      </c>
      <c r="G102" s="145">
        <v>45070</v>
      </c>
      <c r="H102" s="76">
        <f t="shared" si="2"/>
        <v>0</v>
      </c>
      <c r="K102" s="134"/>
      <c r="L102" s="670">
        <v>45070</v>
      </c>
      <c r="M102" s="233">
        <v>0</v>
      </c>
      <c r="N102" s="234">
        <f t="shared" si="4"/>
        <v>422</v>
      </c>
      <c r="O102" s="37">
        <v>405</v>
      </c>
      <c r="P102" s="228">
        <f t="shared" si="0"/>
        <v>17</v>
      </c>
      <c r="Q102" s="41"/>
    </row>
    <row r="103" spans="1:17" ht="15.6" x14ac:dyDescent="0.3">
      <c r="A103" s="150">
        <v>98</v>
      </c>
      <c r="B103" s="142">
        <f t="shared" si="5"/>
        <v>16.739999999999998</v>
      </c>
      <c r="C103" s="128"/>
      <c r="D103" s="34">
        <f t="shared" si="3"/>
        <v>16.739999999999998</v>
      </c>
      <c r="E103" s="144">
        <v>45070</v>
      </c>
      <c r="F103" s="37">
        <v>16.739999999999998</v>
      </c>
      <c r="G103" s="145">
        <v>45071</v>
      </c>
      <c r="H103" s="76">
        <f t="shared" si="2"/>
        <v>0</v>
      </c>
      <c r="K103" s="134"/>
      <c r="L103" s="670">
        <v>45071</v>
      </c>
      <c r="M103" s="233">
        <v>0</v>
      </c>
      <c r="N103" s="234">
        <f t="shared" si="4"/>
        <v>405</v>
      </c>
      <c r="O103" s="37">
        <v>405</v>
      </c>
      <c r="P103" s="228">
        <f t="shared" si="0"/>
        <v>0</v>
      </c>
      <c r="Q103" s="41"/>
    </row>
    <row r="104" spans="1:17" ht="15.6" x14ac:dyDescent="0.3">
      <c r="A104" s="150">
        <v>99</v>
      </c>
      <c r="B104" s="142">
        <f t="shared" si="5"/>
        <v>16.739999999999998</v>
      </c>
      <c r="C104" s="128"/>
      <c r="D104" s="34">
        <f t="shared" si="3"/>
        <v>16.739999999999998</v>
      </c>
      <c r="E104" s="144">
        <v>45071</v>
      </c>
      <c r="F104" s="37">
        <v>16.739999999999998</v>
      </c>
      <c r="G104" s="145">
        <v>45072</v>
      </c>
      <c r="H104" s="76">
        <f t="shared" si="2"/>
        <v>0</v>
      </c>
      <c r="K104" s="134"/>
      <c r="L104" s="670">
        <v>45072</v>
      </c>
      <c r="M104" s="233">
        <v>0</v>
      </c>
      <c r="N104" s="234">
        <f t="shared" si="4"/>
        <v>405</v>
      </c>
      <c r="O104" s="37">
        <v>405</v>
      </c>
      <c r="P104" s="228">
        <f t="shared" si="0"/>
        <v>0</v>
      </c>
      <c r="Q104" s="41"/>
    </row>
    <row r="105" spans="1:17" ht="15.6" x14ac:dyDescent="0.3">
      <c r="A105" s="150">
        <v>100</v>
      </c>
      <c r="B105" s="142">
        <f t="shared" si="5"/>
        <v>16.739999999999998</v>
      </c>
      <c r="C105" s="128"/>
      <c r="D105" s="34">
        <f t="shared" si="3"/>
        <v>16.739999999999998</v>
      </c>
      <c r="E105" s="144">
        <v>45072</v>
      </c>
      <c r="F105" s="37">
        <v>16.739999999999998</v>
      </c>
      <c r="G105" s="145">
        <v>45073</v>
      </c>
      <c r="H105" s="76">
        <f t="shared" si="2"/>
        <v>0</v>
      </c>
      <c r="K105" s="134"/>
      <c r="L105" s="670">
        <v>45073</v>
      </c>
      <c r="M105" s="233">
        <v>0</v>
      </c>
      <c r="N105" s="234">
        <f t="shared" si="4"/>
        <v>405</v>
      </c>
      <c r="O105" s="37">
        <v>405</v>
      </c>
      <c r="P105" s="228">
        <f t="shared" si="0"/>
        <v>0</v>
      </c>
      <c r="Q105" s="41"/>
    </row>
    <row r="106" spans="1:17" ht="15.6" x14ac:dyDescent="0.3">
      <c r="A106" s="150">
        <v>101</v>
      </c>
      <c r="B106" s="142">
        <f t="shared" si="5"/>
        <v>16.739999999999998</v>
      </c>
      <c r="C106" s="128"/>
      <c r="D106" s="34">
        <f t="shared" si="3"/>
        <v>16.739999999999998</v>
      </c>
      <c r="E106" s="144">
        <v>45073</v>
      </c>
      <c r="F106" s="37">
        <v>16.739999999999998</v>
      </c>
      <c r="G106" s="145">
        <v>45074</v>
      </c>
      <c r="H106" s="76">
        <f t="shared" si="2"/>
        <v>0</v>
      </c>
      <c r="K106" s="134"/>
      <c r="L106" s="670">
        <v>45074</v>
      </c>
      <c r="M106" s="233">
        <v>0</v>
      </c>
      <c r="N106" s="234">
        <f t="shared" si="4"/>
        <v>405</v>
      </c>
      <c r="O106" s="37">
        <v>378</v>
      </c>
      <c r="P106" s="228">
        <f t="shared" si="0"/>
        <v>27</v>
      </c>
      <c r="Q106" s="41"/>
    </row>
    <row r="107" spans="1:17" ht="15.6" x14ac:dyDescent="0.3">
      <c r="A107" s="150">
        <v>102</v>
      </c>
      <c r="B107" s="142">
        <f t="shared" si="5"/>
        <v>16.739999999999998</v>
      </c>
      <c r="C107" s="128"/>
      <c r="D107" s="34">
        <f t="shared" si="3"/>
        <v>16.739999999999998</v>
      </c>
      <c r="E107" s="144">
        <v>45074</v>
      </c>
      <c r="F107" s="37">
        <v>16.75</v>
      </c>
      <c r="G107" s="145">
        <v>45075</v>
      </c>
      <c r="H107" s="76">
        <f t="shared" si="2"/>
        <v>1.0000000000001563E-2</v>
      </c>
      <c r="K107" s="134"/>
      <c r="L107" s="670">
        <v>45075</v>
      </c>
      <c r="M107" s="233">
        <v>0</v>
      </c>
      <c r="N107" s="234">
        <f t="shared" si="4"/>
        <v>378</v>
      </c>
      <c r="O107" s="37">
        <v>378</v>
      </c>
      <c r="P107" s="228">
        <f t="shared" si="0"/>
        <v>0</v>
      </c>
      <c r="Q107" s="41"/>
    </row>
    <row r="108" spans="1:17" ht="15.6" x14ac:dyDescent="0.3">
      <c r="A108" s="150">
        <v>103</v>
      </c>
      <c r="B108" s="142">
        <f t="shared" si="5"/>
        <v>16.75</v>
      </c>
      <c r="C108" s="128"/>
      <c r="D108" s="34">
        <f t="shared" si="3"/>
        <v>16.75</v>
      </c>
      <c r="E108" s="144">
        <v>45075</v>
      </c>
      <c r="F108" s="37">
        <v>16.75</v>
      </c>
      <c r="G108" s="145">
        <v>45076</v>
      </c>
      <c r="H108" s="76">
        <f t="shared" si="2"/>
        <v>0</v>
      </c>
      <c r="K108" s="134"/>
      <c r="L108" s="670">
        <v>45076</v>
      </c>
      <c r="M108" s="233">
        <v>0</v>
      </c>
      <c r="N108" s="234">
        <f t="shared" si="4"/>
        <v>378</v>
      </c>
      <c r="O108" s="37">
        <v>378</v>
      </c>
      <c r="P108" s="228">
        <f t="shared" si="0"/>
        <v>0</v>
      </c>
      <c r="Q108" s="41"/>
    </row>
    <row r="109" spans="1:17" ht="15.6" x14ac:dyDescent="0.3">
      <c r="A109" s="150">
        <v>104</v>
      </c>
      <c r="B109" s="142">
        <f t="shared" si="5"/>
        <v>16.75</v>
      </c>
      <c r="C109" s="128"/>
      <c r="D109" s="34">
        <f t="shared" si="3"/>
        <v>16.75</v>
      </c>
      <c r="E109" s="144">
        <v>45076</v>
      </c>
      <c r="F109" s="37">
        <v>16.75</v>
      </c>
      <c r="G109" s="145">
        <v>45077</v>
      </c>
      <c r="H109" s="76">
        <f t="shared" si="2"/>
        <v>0</v>
      </c>
      <c r="K109" s="134"/>
      <c r="L109" s="670">
        <v>45077</v>
      </c>
      <c r="M109" s="233">
        <v>0</v>
      </c>
      <c r="N109" s="234">
        <f t="shared" si="4"/>
        <v>378</v>
      </c>
      <c r="O109" s="37">
        <v>378</v>
      </c>
      <c r="P109" s="228">
        <f t="shared" si="0"/>
        <v>0</v>
      </c>
      <c r="Q109" s="41"/>
    </row>
    <row r="110" spans="1:17" ht="15.6" x14ac:dyDescent="0.3">
      <c r="A110" s="150">
        <v>105</v>
      </c>
      <c r="B110" s="142">
        <f t="shared" si="5"/>
        <v>16.75</v>
      </c>
      <c r="C110" s="128"/>
      <c r="D110" s="34">
        <f t="shared" si="3"/>
        <v>16.75</v>
      </c>
      <c r="E110" s="144">
        <v>45077</v>
      </c>
      <c r="F110" s="37">
        <v>16.75</v>
      </c>
      <c r="G110" s="145">
        <v>45078</v>
      </c>
      <c r="H110" s="76">
        <f t="shared" si="2"/>
        <v>0</v>
      </c>
      <c r="K110" s="134"/>
      <c r="L110" s="670">
        <v>45078</v>
      </c>
      <c r="M110" s="233">
        <v>0</v>
      </c>
      <c r="N110" s="234">
        <f t="shared" si="4"/>
        <v>378</v>
      </c>
      <c r="O110" s="37">
        <v>378</v>
      </c>
      <c r="P110" s="228">
        <f t="shared" si="0"/>
        <v>0</v>
      </c>
      <c r="Q110" s="41"/>
    </row>
    <row r="111" spans="1:17" ht="15.6" x14ac:dyDescent="0.3">
      <c r="A111" s="150">
        <v>106</v>
      </c>
      <c r="B111" s="142">
        <f t="shared" si="5"/>
        <v>16.75</v>
      </c>
      <c r="C111" s="128"/>
      <c r="D111" s="34">
        <f t="shared" si="3"/>
        <v>16.75</v>
      </c>
      <c r="E111" s="144">
        <v>45078</v>
      </c>
      <c r="F111" s="37">
        <v>16.75</v>
      </c>
      <c r="G111" s="145">
        <v>45079</v>
      </c>
      <c r="H111" s="76">
        <f t="shared" si="2"/>
        <v>0</v>
      </c>
      <c r="K111" s="134"/>
      <c r="L111" s="670">
        <v>45079</v>
      </c>
      <c r="M111" s="233">
        <v>0</v>
      </c>
      <c r="N111" s="234">
        <f t="shared" si="4"/>
        <v>378</v>
      </c>
      <c r="O111" s="37">
        <v>378</v>
      </c>
      <c r="P111" s="228">
        <f t="shared" si="0"/>
        <v>0</v>
      </c>
      <c r="Q111" s="41"/>
    </row>
    <row r="112" spans="1:17" ht="15.6" x14ac:dyDescent="0.3">
      <c r="A112" s="150">
        <v>107</v>
      </c>
      <c r="B112" s="142">
        <f t="shared" si="5"/>
        <v>16.75</v>
      </c>
      <c r="C112" s="128"/>
      <c r="D112" s="34">
        <f t="shared" si="3"/>
        <v>16.75</v>
      </c>
      <c r="E112" s="144">
        <v>45079</v>
      </c>
      <c r="F112" s="37">
        <v>16.75</v>
      </c>
      <c r="G112" s="145">
        <v>45080</v>
      </c>
      <c r="H112" s="76">
        <f t="shared" si="2"/>
        <v>0</v>
      </c>
      <c r="K112" s="134"/>
      <c r="L112" s="670">
        <v>45080</v>
      </c>
      <c r="M112" s="233">
        <v>0</v>
      </c>
      <c r="N112" s="234">
        <f t="shared" si="4"/>
        <v>378</v>
      </c>
      <c r="O112" s="37">
        <v>378</v>
      </c>
      <c r="P112" s="228">
        <f t="shared" si="0"/>
        <v>0</v>
      </c>
      <c r="Q112" s="41"/>
    </row>
    <row r="113" spans="1:17" ht="15.6" x14ac:dyDescent="0.3">
      <c r="A113" s="150"/>
      <c r="B113" s="142">
        <f t="shared" si="5"/>
        <v>16.75</v>
      </c>
      <c r="C113" s="128"/>
      <c r="D113" s="34">
        <f t="shared" si="3"/>
        <v>16.75</v>
      </c>
      <c r="E113" s="144">
        <v>45080</v>
      </c>
      <c r="F113" s="37">
        <v>16.75</v>
      </c>
      <c r="G113" s="145">
        <v>45081</v>
      </c>
      <c r="H113" s="76">
        <f t="shared" si="2"/>
        <v>0</v>
      </c>
      <c r="K113" s="134"/>
      <c r="L113" s="670">
        <v>45081</v>
      </c>
      <c r="M113" s="233">
        <v>0</v>
      </c>
      <c r="N113" s="234">
        <f t="shared" si="4"/>
        <v>378</v>
      </c>
      <c r="O113" s="37">
        <v>378</v>
      </c>
      <c r="P113" s="228">
        <f t="shared" si="0"/>
        <v>0</v>
      </c>
      <c r="Q113" s="41"/>
    </row>
    <row r="114" spans="1:17" ht="15.6" x14ac:dyDescent="0.3">
      <c r="A114" s="150"/>
      <c r="B114" s="142">
        <f t="shared" si="5"/>
        <v>16.75</v>
      </c>
      <c r="C114" s="128"/>
      <c r="D114" s="34">
        <f t="shared" si="3"/>
        <v>16.75</v>
      </c>
      <c r="E114" s="144">
        <v>45081</v>
      </c>
      <c r="F114" s="37">
        <v>16.75</v>
      </c>
      <c r="G114" s="145">
        <v>45082</v>
      </c>
      <c r="H114" s="76">
        <f t="shared" si="2"/>
        <v>0</v>
      </c>
      <c r="K114" s="134"/>
      <c r="L114" s="670">
        <v>45082</v>
      </c>
      <c r="M114" s="233">
        <v>0</v>
      </c>
      <c r="N114" s="234">
        <f t="shared" si="4"/>
        <v>378</v>
      </c>
      <c r="O114" s="37">
        <v>378</v>
      </c>
      <c r="P114" s="228">
        <f t="shared" si="0"/>
        <v>0</v>
      </c>
      <c r="Q114" s="41"/>
    </row>
    <row r="115" spans="1:17" ht="15.6" x14ac:dyDescent="0.3">
      <c r="A115" s="150"/>
      <c r="B115" s="142">
        <f t="shared" si="5"/>
        <v>16.75</v>
      </c>
      <c r="C115" s="128"/>
      <c r="D115" s="34">
        <f t="shared" si="3"/>
        <v>16.75</v>
      </c>
      <c r="E115" s="144">
        <v>45082</v>
      </c>
      <c r="F115" s="37">
        <v>16.75</v>
      </c>
      <c r="G115" s="145">
        <v>45083</v>
      </c>
      <c r="H115" s="76">
        <f t="shared" si="2"/>
        <v>0</v>
      </c>
      <c r="K115" s="134"/>
      <c r="L115" s="670">
        <v>45083</v>
      </c>
      <c r="M115" s="233">
        <v>0</v>
      </c>
      <c r="N115" s="234">
        <f t="shared" si="4"/>
        <v>378</v>
      </c>
      <c r="O115" s="37">
        <v>378</v>
      </c>
      <c r="P115" s="228">
        <f t="shared" si="0"/>
        <v>0</v>
      </c>
      <c r="Q115" s="41"/>
    </row>
    <row r="116" spans="1:17" ht="15.6" x14ac:dyDescent="0.3">
      <c r="A116" s="150"/>
      <c r="B116" s="142">
        <f t="shared" si="5"/>
        <v>16.75</v>
      </c>
      <c r="C116" s="128"/>
      <c r="D116" s="34">
        <f t="shared" si="3"/>
        <v>16.75</v>
      </c>
      <c r="E116" s="144">
        <v>45083</v>
      </c>
      <c r="F116" s="37">
        <v>16.75</v>
      </c>
      <c r="G116" s="145">
        <v>45084</v>
      </c>
      <c r="H116" s="76">
        <f t="shared" si="2"/>
        <v>0</v>
      </c>
      <c r="K116" s="134"/>
      <c r="L116" s="670">
        <v>45084</v>
      </c>
      <c r="M116" s="233">
        <v>0</v>
      </c>
      <c r="N116" s="234">
        <f t="shared" si="4"/>
        <v>378</v>
      </c>
      <c r="O116" s="37">
        <v>378</v>
      </c>
      <c r="P116" s="228">
        <f t="shared" si="0"/>
        <v>0</v>
      </c>
      <c r="Q116" s="41"/>
    </row>
    <row r="117" spans="1:17" ht="15.6" x14ac:dyDescent="0.3">
      <c r="A117" s="150"/>
      <c r="B117" s="142">
        <f t="shared" si="5"/>
        <v>16.75</v>
      </c>
      <c r="C117" s="128"/>
      <c r="D117" s="34">
        <f t="shared" si="3"/>
        <v>16.75</v>
      </c>
      <c r="E117" s="144">
        <v>45084</v>
      </c>
      <c r="F117" s="37">
        <v>16.75</v>
      </c>
      <c r="G117" s="145">
        <v>45085</v>
      </c>
      <c r="H117" s="76">
        <f t="shared" si="2"/>
        <v>0</v>
      </c>
      <c r="K117" s="134"/>
      <c r="L117" s="670">
        <v>45085</v>
      </c>
      <c r="M117" s="233">
        <v>0</v>
      </c>
      <c r="N117" s="234">
        <f t="shared" si="4"/>
        <v>378</v>
      </c>
      <c r="O117" s="37">
        <v>378</v>
      </c>
      <c r="P117" s="228">
        <f t="shared" si="0"/>
        <v>0</v>
      </c>
      <c r="Q117" s="41"/>
    </row>
    <row r="118" spans="1:17" ht="15.6" x14ac:dyDescent="0.3">
      <c r="A118" s="150"/>
      <c r="B118" s="142">
        <f t="shared" si="5"/>
        <v>16.75</v>
      </c>
      <c r="C118" s="128"/>
      <c r="D118" s="34">
        <f t="shared" si="3"/>
        <v>16.75</v>
      </c>
      <c r="E118" s="144">
        <v>45085</v>
      </c>
      <c r="F118" s="37">
        <v>16.75</v>
      </c>
      <c r="G118" s="145">
        <v>45086</v>
      </c>
      <c r="H118" s="76">
        <f t="shared" si="2"/>
        <v>0</v>
      </c>
      <c r="K118" s="134"/>
      <c r="L118" s="670">
        <v>45086</v>
      </c>
      <c r="M118" s="233">
        <v>0</v>
      </c>
      <c r="N118" s="234">
        <f t="shared" si="4"/>
        <v>378</v>
      </c>
      <c r="O118" s="37">
        <v>378</v>
      </c>
      <c r="P118" s="228">
        <f t="shared" si="0"/>
        <v>0</v>
      </c>
      <c r="Q118" s="41"/>
    </row>
    <row r="119" spans="1:17" ht="15.6" x14ac:dyDescent="0.3">
      <c r="A119" s="150"/>
      <c r="B119" s="142">
        <f t="shared" si="5"/>
        <v>16.75</v>
      </c>
      <c r="C119" s="128"/>
      <c r="D119" s="34">
        <f t="shared" si="3"/>
        <v>16.75</v>
      </c>
      <c r="E119" s="144">
        <v>45086</v>
      </c>
      <c r="F119" s="37">
        <v>16.75</v>
      </c>
      <c r="G119" s="145">
        <v>45087</v>
      </c>
      <c r="H119" s="76">
        <f t="shared" si="2"/>
        <v>0</v>
      </c>
      <c r="K119" s="134"/>
      <c r="L119" s="670">
        <v>45087</v>
      </c>
      <c r="M119" s="233">
        <v>0</v>
      </c>
      <c r="N119" s="234">
        <f t="shared" si="4"/>
        <v>378</v>
      </c>
      <c r="O119" s="37">
        <v>378</v>
      </c>
      <c r="P119" s="228">
        <f t="shared" si="0"/>
        <v>0</v>
      </c>
      <c r="Q119" s="41"/>
    </row>
    <row r="120" spans="1:17" ht="15.6" x14ac:dyDescent="0.3">
      <c r="A120" s="150"/>
      <c r="B120" s="142">
        <f t="shared" si="5"/>
        <v>16.75</v>
      </c>
      <c r="C120" s="128"/>
      <c r="D120" s="34">
        <f t="shared" si="3"/>
        <v>16.75</v>
      </c>
      <c r="E120" s="144">
        <v>45087</v>
      </c>
      <c r="F120" s="37">
        <v>16.75</v>
      </c>
      <c r="G120" s="145">
        <v>45088</v>
      </c>
      <c r="H120" s="76">
        <f t="shared" si="2"/>
        <v>0</v>
      </c>
      <c r="K120" s="134"/>
      <c r="L120" s="670">
        <v>45088</v>
      </c>
      <c r="M120" s="233">
        <v>0</v>
      </c>
      <c r="N120" s="234">
        <f t="shared" si="4"/>
        <v>378</v>
      </c>
      <c r="O120" s="37">
        <v>378</v>
      </c>
      <c r="P120" s="228">
        <f t="shared" si="0"/>
        <v>0</v>
      </c>
      <c r="Q120" s="41"/>
    </row>
    <row r="121" spans="1:17" ht="15.6" x14ac:dyDescent="0.3">
      <c r="A121" s="150"/>
      <c r="B121" s="142">
        <f t="shared" si="5"/>
        <v>16.75</v>
      </c>
      <c r="C121" s="128"/>
      <c r="D121" s="34">
        <f t="shared" si="3"/>
        <v>16.75</v>
      </c>
      <c r="E121" s="144">
        <v>45088</v>
      </c>
      <c r="F121" s="37">
        <v>16.75</v>
      </c>
      <c r="G121" s="145">
        <v>45089</v>
      </c>
      <c r="H121" s="76">
        <f t="shared" si="2"/>
        <v>0</v>
      </c>
      <c r="K121" s="134"/>
      <c r="L121" s="670">
        <v>45089</v>
      </c>
      <c r="M121" s="233">
        <v>0</v>
      </c>
      <c r="N121" s="234">
        <f t="shared" si="4"/>
        <v>378</v>
      </c>
      <c r="O121" s="37">
        <v>378</v>
      </c>
      <c r="P121" s="228">
        <f t="shared" si="0"/>
        <v>0</v>
      </c>
      <c r="Q121" s="41"/>
    </row>
    <row r="122" spans="1:17" ht="15.6" x14ac:dyDescent="0.3">
      <c r="A122" s="150"/>
      <c r="B122" s="142">
        <f t="shared" si="5"/>
        <v>16.75</v>
      </c>
      <c r="C122" s="128"/>
      <c r="D122" s="34">
        <f t="shared" si="3"/>
        <v>16.75</v>
      </c>
      <c r="E122" s="144">
        <v>45089</v>
      </c>
      <c r="F122" s="37">
        <v>16.75</v>
      </c>
      <c r="G122" s="145">
        <v>45090</v>
      </c>
      <c r="H122" s="76">
        <f t="shared" si="2"/>
        <v>0</v>
      </c>
      <c r="K122" s="134"/>
      <c r="L122" s="670">
        <v>45090</v>
      </c>
      <c r="M122" s="233">
        <v>0</v>
      </c>
      <c r="N122" s="234">
        <f t="shared" si="4"/>
        <v>378</v>
      </c>
      <c r="O122" s="37">
        <v>378</v>
      </c>
      <c r="P122" s="228">
        <f t="shared" si="0"/>
        <v>0</v>
      </c>
      <c r="Q122" s="41"/>
    </row>
    <row r="123" spans="1:17" ht="15.6" x14ac:dyDescent="0.3">
      <c r="A123" s="150"/>
      <c r="B123" s="142">
        <f t="shared" si="5"/>
        <v>16.75</v>
      </c>
      <c r="C123" s="128"/>
      <c r="D123" s="34">
        <f t="shared" si="3"/>
        <v>16.75</v>
      </c>
      <c r="E123" s="144">
        <v>45090</v>
      </c>
      <c r="F123" s="37">
        <v>16.75</v>
      </c>
      <c r="G123" s="145">
        <v>45091</v>
      </c>
      <c r="H123" s="76">
        <f t="shared" si="2"/>
        <v>0</v>
      </c>
      <c r="K123" s="134"/>
      <c r="L123" s="670">
        <v>45091</v>
      </c>
      <c r="M123" s="233">
        <v>0</v>
      </c>
      <c r="N123" s="234">
        <f t="shared" si="4"/>
        <v>378</v>
      </c>
      <c r="O123" s="37">
        <v>378</v>
      </c>
      <c r="P123" s="228">
        <f t="shared" si="0"/>
        <v>0</v>
      </c>
      <c r="Q123" s="41"/>
    </row>
    <row r="124" spans="1:17" ht="15.6" x14ac:dyDescent="0.3">
      <c r="A124" s="150"/>
      <c r="B124" s="142">
        <f t="shared" si="5"/>
        <v>16.75</v>
      </c>
      <c r="C124" s="128"/>
      <c r="D124" s="34">
        <f t="shared" si="3"/>
        <v>16.75</v>
      </c>
      <c r="E124" s="144">
        <v>45091</v>
      </c>
      <c r="F124" s="37">
        <v>16.75</v>
      </c>
      <c r="G124" s="145">
        <v>45092</v>
      </c>
      <c r="H124" s="76">
        <f t="shared" si="2"/>
        <v>0</v>
      </c>
      <c r="K124" s="134"/>
      <c r="L124" s="670">
        <v>45092</v>
      </c>
      <c r="M124" s="233">
        <v>0</v>
      </c>
      <c r="N124" s="234">
        <f t="shared" si="4"/>
        <v>378</v>
      </c>
      <c r="O124" s="37">
        <v>378</v>
      </c>
      <c r="P124" s="228">
        <f t="shared" si="0"/>
        <v>0</v>
      </c>
      <c r="Q124" s="41"/>
    </row>
    <row r="125" spans="1:17" ht="15.6" x14ac:dyDescent="0.3">
      <c r="A125" s="150"/>
      <c r="B125" s="142">
        <f t="shared" si="5"/>
        <v>16.75</v>
      </c>
      <c r="C125" s="128"/>
      <c r="D125" s="34">
        <f t="shared" si="3"/>
        <v>16.75</v>
      </c>
      <c r="E125" s="144">
        <v>45092</v>
      </c>
      <c r="F125" s="37">
        <v>16.75</v>
      </c>
      <c r="G125" s="145">
        <v>45093</v>
      </c>
      <c r="H125" s="76">
        <f t="shared" si="2"/>
        <v>0</v>
      </c>
      <c r="K125" s="134"/>
      <c r="L125" s="670">
        <v>45093</v>
      </c>
      <c r="M125" s="233">
        <v>0</v>
      </c>
      <c r="N125" s="234">
        <f t="shared" si="4"/>
        <v>378</v>
      </c>
      <c r="O125" s="37">
        <v>378</v>
      </c>
      <c r="P125" s="228">
        <f t="shared" si="0"/>
        <v>0</v>
      </c>
      <c r="Q125" s="41"/>
    </row>
    <row r="126" spans="1:17" ht="15.6" x14ac:dyDescent="0.3">
      <c r="A126" s="150"/>
      <c r="B126" s="142">
        <f t="shared" si="5"/>
        <v>16.75</v>
      </c>
      <c r="C126" s="128"/>
      <c r="D126" s="34">
        <f t="shared" si="3"/>
        <v>16.75</v>
      </c>
      <c r="E126" s="144">
        <v>45093</v>
      </c>
      <c r="F126" s="37">
        <v>16.75</v>
      </c>
      <c r="G126" s="145">
        <v>45094</v>
      </c>
      <c r="H126" s="76">
        <f t="shared" si="2"/>
        <v>0</v>
      </c>
      <c r="K126" s="134"/>
      <c r="L126" s="670">
        <v>45094</v>
      </c>
      <c r="M126" s="233">
        <v>0</v>
      </c>
      <c r="N126" s="234">
        <f t="shared" si="4"/>
        <v>378</v>
      </c>
      <c r="O126" s="37">
        <v>378</v>
      </c>
      <c r="P126" s="228">
        <f t="shared" si="0"/>
        <v>0</v>
      </c>
      <c r="Q126" s="41"/>
    </row>
    <row r="127" spans="1:17" ht="15.6" x14ac:dyDescent="0.3">
      <c r="A127" s="150"/>
      <c r="B127" s="142">
        <f t="shared" si="5"/>
        <v>16.75</v>
      </c>
      <c r="C127" s="128"/>
      <c r="D127" s="34">
        <f t="shared" si="3"/>
        <v>16.75</v>
      </c>
      <c r="E127" s="144">
        <v>45094</v>
      </c>
      <c r="F127" s="37">
        <v>16.75</v>
      </c>
      <c r="G127" s="145">
        <v>45095</v>
      </c>
      <c r="H127" s="76">
        <f t="shared" si="2"/>
        <v>0</v>
      </c>
      <c r="K127" s="134"/>
      <c r="L127" s="670">
        <v>45095</v>
      </c>
      <c r="M127" s="233">
        <v>0</v>
      </c>
      <c r="N127" s="234">
        <f t="shared" si="4"/>
        <v>378</v>
      </c>
      <c r="O127" s="37">
        <v>378</v>
      </c>
      <c r="P127" s="228">
        <f t="shared" si="0"/>
        <v>0</v>
      </c>
      <c r="Q127" s="41"/>
    </row>
    <row r="128" spans="1:17" ht="15.6" x14ac:dyDescent="0.3">
      <c r="A128" s="150"/>
      <c r="B128" s="142">
        <f t="shared" si="5"/>
        <v>16.75</v>
      </c>
      <c r="C128" s="128"/>
      <c r="D128" s="34">
        <f t="shared" si="3"/>
        <v>16.75</v>
      </c>
      <c r="E128" s="144">
        <v>45095</v>
      </c>
      <c r="F128" s="37">
        <v>16.75</v>
      </c>
      <c r="G128" s="145">
        <v>45096</v>
      </c>
      <c r="H128" s="76">
        <f t="shared" si="2"/>
        <v>0</v>
      </c>
      <c r="K128" s="134"/>
      <c r="L128" s="670">
        <v>45096</v>
      </c>
      <c r="M128" s="233">
        <v>0</v>
      </c>
      <c r="N128" s="234">
        <f t="shared" si="4"/>
        <v>378</v>
      </c>
      <c r="O128" s="37">
        <v>378</v>
      </c>
      <c r="P128" s="228">
        <f t="shared" si="0"/>
        <v>0</v>
      </c>
      <c r="Q128" s="41"/>
    </row>
    <row r="129" spans="1:19" ht="15.6" x14ac:dyDescent="0.3">
      <c r="A129" s="150"/>
      <c r="B129" s="142">
        <f t="shared" si="5"/>
        <v>16.75</v>
      </c>
      <c r="C129" s="128"/>
      <c r="D129" s="34">
        <f t="shared" si="3"/>
        <v>16.75</v>
      </c>
      <c r="E129" s="144">
        <v>45096</v>
      </c>
      <c r="F129" s="37">
        <v>16.75</v>
      </c>
      <c r="G129" s="145">
        <v>45097</v>
      </c>
      <c r="H129" s="76">
        <f t="shared" si="2"/>
        <v>0</v>
      </c>
      <c r="K129" s="134"/>
      <c r="L129" s="670">
        <v>45097</v>
      </c>
      <c r="M129" s="233">
        <v>0</v>
      </c>
      <c r="N129" s="234">
        <f t="shared" si="4"/>
        <v>378</v>
      </c>
      <c r="O129" s="37">
        <v>378</v>
      </c>
      <c r="P129" s="228">
        <f t="shared" si="0"/>
        <v>0</v>
      </c>
      <c r="Q129" s="41"/>
    </row>
    <row r="130" spans="1:19" ht="15.6" x14ac:dyDescent="0.3">
      <c r="A130" s="150"/>
      <c r="B130" s="142">
        <f t="shared" si="5"/>
        <v>16.75</v>
      </c>
      <c r="C130" s="128"/>
      <c r="D130" s="34">
        <f t="shared" si="3"/>
        <v>16.75</v>
      </c>
      <c r="E130" s="144">
        <v>45097</v>
      </c>
      <c r="F130" s="37">
        <v>16.75</v>
      </c>
      <c r="G130" s="145">
        <v>45098</v>
      </c>
      <c r="H130" s="76">
        <f t="shared" si="2"/>
        <v>0</v>
      </c>
      <c r="K130" s="134"/>
      <c r="L130" s="670">
        <v>45098</v>
      </c>
      <c r="M130" s="233">
        <v>0</v>
      </c>
      <c r="N130" s="234">
        <f t="shared" si="4"/>
        <v>378</v>
      </c>
      <c r="O130" s="37">
        <v>378</v>
      </c>
      <c r="P130" s="228">
        <f t="shared" si="0"/>
        <v>0</v>
      </c>
      <c r="Q130" s="41"/>
    </row>
    <row r="131" spans="1:19" ht="15.6" x14ac:dyDescent="0.3">
      <c r="A131" s="150"/>
      <c r="B131" s="142">
        <f t="shared" si="5"/>
        <v>16.75</v>
      </c>
      <c r="C131" s="128"/>
      <c r="D131" s="34">
        <f t="shared" si="3"/>
        <v>16.75</v>
      </c>
      <c r="E131" s="144">
        <v>45098</v>
      </c>
      <c r="F131" s="37">
        <v>16.75</v>
      </c>
      <c r="G131" s="145">
        <v>45099</v>
      </c>
      <c r="H131" s="76">
        <f t="shared" si="2"/>
        <v>0</v>
      </c>
      <c r="K131" s="134"/>
      <c r="L131" s="670">
        <v>45099</v>
      </c>
      <c r="M131" s="233">
        <v>0</v>
      </c>
      <c r="N131" s="234">
        <f t="shared" si="4"/>
        <v>378</v>
      </c>
      <c r="O131" s="37">
        <v>378</v>
      </c>
      <c r="P131" s="228">
        <f t="shared" si="0"/>
        <v>0</v>
      </c>
      <c r="Q131" s="41"/>
    </row>
    <row r="132" spans="1:19" ht="15.6" x14ac:dyDescent="0.3">
      <c r="A132" s="150"/>
      <c r="B132" s="142">
        <f t="shared" si="5"/>
        <v>16.75</v>
      </c>
      <c r="C132" s="128"/>
      <c r="D132" s="34">
        <f t="shared" si="3"/>
        <v>16.75</v>
      </c>
      <c r="E132" s="144">
        <v>45099</v>
      </c>
      <c r="F132" s="37">
        <v>16.75</v>
      </c>
      <c r="G132" s="145">
        <v>45100</v>
      </c>
      <c r="H132" s="76">
        <f t="shared" si="2"/>
        <v>0</v>
      </c>
      <c r="K132" s="134"/>
      <c r="L132" s="670">
        <v>45100</v>
      </c>
      <c r="M132" s="233">
        <v>0</v>
      </c>
      <c r="N132" s="234">
        <f t="shared" si="4"/>
        <v>378</v>
      </c>
      <c r="O132" s="37">
        <v>378</v>
      </c>
      <c r="P132" s="228">
        <f t="shared" si="0"/>
        <v>0</v>
      </c>
      <c r="Q132" s="41"/>
    </row>
    <row r="133" spans="1:19" ht="15.6" x14ac:dyDescent="0.3">
      <c r="A133" s="150"/>
      <c r="B133" s="142">
        <f t="shared" si="5"/>
        <v>16.75</v>
      </c>
      <c r="C133" s="128"/>
      <c r="D133" s="34">
        <f t="shared" si="3"/>
        <v>16.75</v>
      </c>
      <c r="E133" s="144">
        <v>45100</v>
      </c>
      <c r="F133" s="37">
        <v>16.75</v>
      </c>
      <c r="G133" s="145">
        <v>45101</v>
      </c>
      <c r="H133" s="76">
        <f t="shared" si="2"/>
        <v>0</v>
      </c>
      <c r="K133" s="134"/>
      <c r="L133" s="670">
        <v>45101</v>
      </c>
      <c r="M133" s="233">
        <v>0</v>
      </c>
      <c r="N133" s="234">
        <f t="shared" si="4"/>
        <v>378</v>
      </c>
      <c r="O133" s="37">
        <v>378</v>
      </c>
      <c r="P133" s="228">
        <f t="shared" si="0"/>
        <v>0</v>
      </c>
      <c r="Q133" s="41"/>
    </row>
    <row r="134" spans="1:19" ht="15.6" x14ac:dyDescent="0.3">
      <c r="A134" s="150"/>
      <c r="B134" s="142">
        <f t="shared" si="5"/>
        <v>16.75</v>
      </c>
      <c r="C134" s="128"/>
      <c r="D134" s="34">
        <f t="shared" si="3"/>
        <v>16.75</v>
      </c>
      <c r="E134" s="144">
        <v>45101</v>
      </c>
      <c r="F134" s="37">
        <v>16.75</v>
      </c>
      <c r="G134" s="145">
        <v>45102</v>
      </c>
      <c r="H134" s="76">
        <f t="shared" si="2"/>
        <v>0</v>
      </c>
      <c r="K134" s="134"/>
      <c r="L134" s="670">
        <v>45102</v>
      </c>
      <c r="M134" s="233">
        <v>0</v>
      </c>
      <c r="N134" s="234">
        <f t="shared" si="4"/>
        <v>378</v>
      </c>
      <c r="O134" s="37">
        <v>378</v>
      </c>
      <c r="P134" s="228">
        <f t="shared" si="0"/>
        <v>0</v>
      </c>
      <c r="Q134" s="41"/>
    </row>
    <row r="135" spans="1:19" ht="15.6" x14ac:dyDescent="0.3">
      <c r="A135" s="150"/>
      <c r="B135" s="142">
        <f t="shared" si="5"/>
        <v>16.75</v>
      </c>
      <c r="C135" s="128"/>
      <c r="D135" s="34">
        <f t="shared" si="3"/>
        <v>16.75</v>
      </c>
      <c r="E135" s="144">
        <v>45102</v>
      </c>
      <c r="F135" s="37">
        <v>16.75</v>
      </c>
      <c r="G135" s="145">
        <v>45103</v>
      </c>
      <c r="H135" s="76">
        <f t="shared" si="2"/>
        <v>0</v>
      </c>
      <c r="K135" s="134"/>
      <c r="L135" s="670">
        <v>45103</v>
      </c>
      <c r="M135" s="233">
        <v>0</v>
      </c>
      <c r="N135" s="234">
        <f t="shared" si="4"/>
        <v>378</v>
      </c>
      <c r="O135" s="37">
        <v>378</v>
      </c>
      <c r="P135" s="228">
        <f t="shared" si="0"/>
        <v>0</v>
      </c>
      <c r="Q135" s="41"/>
    </row>
    <row r="136" spans="1:19" ht="15.6" x14ac:dyDescent="0.3">
      <c r="A136" s="150"/>
      <c r="B136" s="142">
        <f t="shared" si="5"/>
        <v>16.75</v>
      </c>
      <c r="C136" s="128"/>
      <c r="D136" s="34">
        <f t="shared" si="3"/>
        <v>16.75</v>
      </c>
      <c r="E136" s="144">
        <v>45103</v>
      </c>
      <c r="F136" s="37">
        <v>16.75</v>
      </c>
      <c r="G136" s="145">
        <v>45104</v>
      </c>
      <c r="H136" s="76">
        <f t="shared" si="2"/>
        <v>0</v>
      </c>
      <c r="K136" s="134"/>
      <c r="L136" s="670">
        <v>45104</v>
      </c>
      <c r="M136" s="233">
        <v>0</v>
      </c>
      <c r="N136" s="234">
        <f t="shared" si="4"/>
        <v>378</v>
      </c>
      <c r="O136" s="37">
        <v>378</v>
      </c>
      <c r="P136" s="228">
        <f t="shared" si="0"/>
        <v>0</v>
      </c>
      <c r="Q136" s="41"/>
    </row>
    <row r="137" spans="1:19" ht="15.6" x14ac:dyDescent="0.3">
      <c r="A137" s="150"/>
      <c r="B137" s="142">
        <f t="shared" si="5"/>
        <v>16.75</v>
      </c>
      <c r="C137" s="128"/>
      <c r="D137" s="34">
        <f t="shared" si="3"/>
        <v>16.75</v>
      </c>
      <c r="E137" s="144">
        <v>45104</v>
      </c>
      <c r="F137" s="37">
        <v>16.75</v>
      </c>
      <c r="G137" s="145">
        <v>45105</v>
      </c>
      <c r="H137" s="76">
        <f t="shared" si="2"/>
        <v>0</v>
      </c>
      <c r="K137" s="134"/>
      <c r="L137" s="670">
        <v>45105</v>
      </c>
      <c r="M137" s="233">
        <v>0</v>
      </c>
      <c r="N137" s="234">
        <f t="shared" si="4"/>
        <v>378</v>
      </c>
      <c r="O137" s="37">
        <v>378</v>
      </c>
      <c r="P137" s="228">
        <f t="shared" si="0"/>
        <v>0</v>
      </c>
      <c r="Q137" s="41"/>
    </row>
    <row r="138" spans="1:19" ht="15.6" x14ac:dyDescent="0.3">
      <c r="A138" s="150"/>
      <c r="B138" s="142">
        <f t="shared" si="5"/>
        <v>16.75</v>
      </c>
      <c r="C138" s="128"/>
      <c r="D138" s="34">
        <f t="shared" si="3"/>
        <v>16.75</v>
      </c>
      <c r="E138" s="144">
        <v>45105</v>
      </c>
      <c r="F138" s="37">
        <v>16.75</v>
      </c>
      <c r="G138" s="145">
        <v>45106</v>
      </c>
      <c r="H138" s="76">
        <f t="shared" si="2"/>
        <v>0</v>
      </c>
      <c r="K138" s="134"/>
      <c r="L138" s="670">
        <v>45106</v>
      </c>
      <c r="M138" s="233">
        <v>0</v>
      </c>
      <c r="N138" s="234">
        <f t="shared" si="4"/>
        <v>378</v>
      </c>
      <c r="O138" s="37">
        <v>378</v>
      </c>
      <c r="P138" s="228">
        <f t="shared" si="0"/>
        <v>0</v>
      </c>
      <c r="Q138" s="41"/>
    </row>
    <row r="139" spans="1:19" ht="15.6" x14ac:dyDescent="0.3">
      <c r="A139" s="150"/>
      <c r="B139" s="142">
        <f t="shared" si="5"/>
        <v>16.75</v>
      </c>
      <c r="C139" s="128"/>
      <c r="D139" s="34">
        <f t="shared" si="3"/>
        <v>16.75</v>
      </c>
      <c r="E139" s="144">
        <v>45106</v>
      </c>
      <c r="F139" s="37">
        <v>16.75</v>
      </c>
      <c r="G139" s="145">
        <v>45107</v>
      </c>
      <c r="H139" s="76">
        <f t="shared" si="2"/>
        <v>0</v>
      </c>
      <c r="K139" s="134"/>
      <c r="L139" s="670">
        <v>45107</v>
      </c>
      <c r="M139" s="233">
        <v>0</v>
      </c>
      <c r="N139" s="234">
        <f t="shared" si="4"/>
        <v>378</v>
      </c>
      <c r="O139" s="37">
        <v>378</v>
      </c>
      <c r="P139" s="228">
        <f t="shared" si="0"/>
        <v>0</v>
      </c>
      <c r="Q139" s="41"/>
    </row>
    <row r="140" spans="1:19" ht="15.6" x14ac:dyDescent="0.3">
      <c r="A140" s="150"/>
      <c r="B140" s="142">
        <f t="shared" si="5"/>
        <v>16.75</v>
      </c>
      <c r="C140" s="128"/>
      <c r="D140" s="34">
        <f t="shared" si="3"/>
        <v>16.75</v>
      </c>
      <c r="E140" s="144">
        <v>45107</v>
      </c>
      <c r="F140" s="37">
        <v>16.75</v>
      </c>
      <c r="G140" s="145">
        <v>45108</v>
      </c>
      <c r="H140" s="76">
        <f t="shared" si="2"/>
        <v>0</v>
      </c>
      <c r="K140" s="134"/>
      <c r="L140" s="670">
        <v>45108</v>
      </c>
      <c r="M140" s="233">
        <v>0</v>
      </c>
      <c r="N140" s="234">
        <f t="shared" si="4"/>
        <v>378</v>
      </c>
      <c r="O140" s="37">
        <v>378</v>
      </c>
      <c r="P140" s="228">
        <f t="shared" si="0"/>
        <v>0</v>
      </c>
      <c r="Q140" s="41"/>
      <c r="S140" s="48">
        <f>SUM(P140:P231)</f>
        <v>2423</v>
      </c>
    </row>
    <row r="141" spans="1:19" ht="15.6" x14ac:dyDescent="0.3">
      <c r="A141" s="150"/>
      <c r="B141" s="142">
        <f t="shared" si="5"/>
        <v>16.75</v>
      </c>
      <c r="C141" s="128"/>
      <c r="D141" s="34">
        <f t="shared" si="3"/>
        <v>16.75</v>
      </c>
      <c r="E141" s="144">
        <v>45108</v>
      </c>
      <c r="F141" s="37">
        <v>16.75</v>
      </c>
      <c r="G141" s="145">
        <v>45109</v>
      </c>
      <c r="H141" s="76">
        <f t="shared" si="2"/>
        <v>0</v>
      </c>
      <c r="K141" s="134"/>
      <c r="L141" s="670">
        <v>45109</v>
      </c>
      <c r="M141" s="233">
        <v>0</v>
      </c>
      <c r="N141" s="234">
        <f t="shared" si="4"/>
        <v>378</v>
      </c>
      <c r="O141" s="37">
        <v>378</v>
      </c>
      <c r="P141" s="228">
        <f t="shared" si="0"/>
        <v>0</v>
      </c>
      <c r="Q141" s="41"/>
    </row>
    <row r="142" spans="1:19" ht="15.6" x14ac:dyDescent="0.3">
      <c r="A142" s="150"/>
      <c r="B142" s="142">
        <f t="shared" si="5"/>
        <v>16.75</v>
      </c>
      <c r="C142" s="128"/>
      <c r="D142" s="34">
        <f t="shared" si="3"/>
        <v>16.75</v>
      </c>
      <c r="E142" s="144">
        <v>45109</v>
      </c>
      <c r="F142" s="37">
        <v>16.75</v>
      </c>
      <c r="G142" s="145">
        <v>45110</v>
      </c>
      <c r="H142" s="76">
        <f t="shared" si="2"/>
        <v>0</v>
      </c>
      <c r="K142" s="134"/>
      <c r="L142" s="670">
        <v>45110</v>
      </c>
      <c r="M142" s="233">
        <v>0</v>
      </c>
      <c r="N142" s="234">
        <f t="shared" si="4"/>
        <v>378</v>
      </c>
      <c r="O142" s="37">
        <v>216</v>
      </c>
      <c r="P142" s="228">
        <f t="shared" si="0"/>
        <v>162</v>
      </c>
      <c r="Q142" s="41"/>
    </row>
    <row r="143" spans="1:19" ht="15.6" x14ac:dyDescent="0.3">
      <c r="A143" s="150"/>
      <c r="B143" s="142">
        <f t="shared" si="5"/>
        <v>16.75</v>
      </c>
      <c r="C143" s="128"/>
      <c r="D143" s="34">
        <f t="shared" si="3"/>
        <v>16.75</v>
      </c>
      <c r="E143" s="144">
        <v>45110</v>
      </c>
      <c r="F143" s="37">
        <v>16.8</v>
      </c>
      <c r="G143" s="145">
        <v>45111</v>
      </c>
      <c r="H143" s="76">
        <f t="shared" si="2"/>
        <v>5.0000000000000711E-2</v>
      </c>
      <c r="K143" s="134"/>
      <c r="L143" s="670">
        <v>45111</v>
      </c>
      <c r="M143" s="233">
        <v>0</v>
      </c>
      <c r="N143" s="234">
        <f t="shared" si="4"/>
        <v>216</v>
      </c>
      <c r="O143" s="37">
        <v>180</v>
      </c>
      <c r="P143" s="228">
        <f t="shared" si="0"/>
        <v>36</v>
      </c>
      <c r="Q143" s="41"/>
    </row>
    <row r="144" spans="1:19" ht="15.6" x14ac:dyDescent="0.3">
      <c r="A144" s="150"/>
      <c r="B144" s="142">
        <f t="shared" si="5"/>
        <v>16.8</v>
      </c>
      <c r="C144" s="128"/>
      <c r="D144" s="34">
        <f t="shared" si="3"/>
        <v>16.8</v>
      </c>
      <c r="E144" s="144">
        <v>45111</v>
      </c>
      <c r="F144" s="37">
        <v>16.809999999999999</v>
      </c>
      <c r="G144" s="145">
        <v>45112</v>
      </c>
      <c r="H144" s="76">
        <f t="shared" si="2"/>
        <v>9.9999999999980105E-3</v>
      </c>
      <c r="K144" s="134"/>
      <c r="L144" s="670">
        <v>45112</v>
      </c>
      <c r="M144" s="233">
        <v>0</v>
      </c>
      <c r="N144" s="234">
        <f t="shared" si="4"/>
        <v>180</v>
      </c>
      <c r="O144" s="37">
        <v>162</v>
      </c>
      <c r="P144" s="228">
        <f t="shared" si="0"/>
        <v>18</v>
      </c>
      <c r="Q144" s="41"/>
    </row>
    <row r="145" spans="1:19" ht="15.6" x14ac:dyDescent="0.3">
      <c r="A145" s="150"/>
      <c r="B145" s="142">
        <f t="shared" si="5"/>
        <v>16.809999999999999</v>
      </c>
      <c r="C145" s="128"/>
      <c r="D145" s="34">
        <f t="shared" si="3"/>
        <v>16.809999999999999</v>
      </c>
      <c r="E145" s="144">
        <v>45112</v>
      </c>
      <c r="F145" s="37">
        <v>16.809999999999999</v>
      </c>
      <c r="G145" s="145">
        <v>45113</v>
      </c>
      <c r="H145" s="76">
        <f t="shared" si="2"/>
        <v>0</v>
      </c>
      <c r="K145" s="134"/>
      <c r="L145" s="670">
        <v>45113</v>
      </c>
      <c r="M145" s="233">
        <v>0</v>
      </c>
      <c r="N145" s="234">
        <f t="shared" si="4"/>
        <v>162</v>
      </c>
      <c r="O145" s="37">
        <v>144</v>
      </c>
      <c r="P145" s="228">
        <f t="shared" si="0"/>
        <v>18</v>
      </c>
      <c r="Q145" s="41"/>
      <c r="S145" s="48" t="e">
        <f>SUM(#REF!)</f>
        <v>#REF!</v>
      </c>
    </row>
    <row r="146" spans="1:19" ht="15.6" x14ac:dyDescent="0.3">
      <c r="A146" s="150"/>
      <c r="B146" s="142">
        <f t="shared" si="5"/>
        <v>16.809999999999999</v>
      </c>
      <c r="C146" s="128"/>
      <c r="D146" s="34">
        <f t="shared" si="3"/>
        <v>16.809999999999999</v>
      </c>
      <c r="E146" s="144">
        <v>45113</v>
      </c>
      <c r="F146" s="37">
        <v>16.82</v>
      </c>
      <c r="G146" s="145">
        <v>45114</v>
      </c>
      <c r="H146" s="76">
        <f t="shared" si="2"/>
        <v>1.0000000000001563E-2</v>
      </c>
      <c r="K146" s="134"/>
      <c r="L146" s="670">
        <v>45114</v>
      </c>
      <c r="M146" s="233">
        <v>0</v>
      </c>
      <c r="N146" s="234">
        <f t="shared" si="4"/>
        <v>144</v>
      </c>
      <c r="O146" s="37">
        <v>144</v>
      </c>
      <c r="P146" s="228">
        <f t="shared" si="0"/>
        <v>0</v>
      </c>
      <c r="Q146" s="41"/>
    </row>
    <row r="147" spans="1:19" ht="15.6" x14ac:dyDescent="0.3">
      <c r="A147" s="150"/>
      <c r="B147" s="142">
        <f t="shared" si="5"/>
        <v>16.82</v>
      </c>
      <c r="C147" s="128"/>
      <c r="D147" s="34">
        <f t="shared" si="3"/>
        <v>16.82</v>
      </c>
      <c r="E147" s="144">
        <v>45114</v>
      </c>
      <c r="F147" s="37">
        <v>16.82</v>
      </c>
      <c r="G147" s="145">
        <v>45115</v>
      </c>
      <c r="H147" s="76">
        <f t="shared" si="2"/>
        <v>0</v>
      </c>
      <c r="K147" s="134"/>
      <c r="L147" s="670">
        <v>45115</v>
      </c>
      <c r="M147" s="233">
        <v>0</v>
      </c>
      <c r="N147" s="234">
        <f t="shared" si="4"/>
        <v>144</v>
      </c>
      <c r="O147" s="37">
        <v>108</v>
      </c>
      <c r="P147" s="228">
        <f t="shared" si="0"/>
        <v>36</v>
      </c>
      <c r="Q147" s="41"/>
    </row>
    <row r="148" spans="1:19" ht="15.6" x14ac:dyDescent="0.3">
      <c r="A148" s="150"/>
      <c r="B148" s="142">
        <f t="shared" si="5"/>
        <v>16.82</v>
      </c>
      <c r="C148" s="128"/>
      <c r="D148" s="34">
        <f t="shared" si="3"/>
        <v>16.82</v>
      </c>
      <c r="E148" s="144">
        <v>45115</v>
      </c>
      <c r="F148" s="37">
        <v>16.829999999999998</v>
      </c>
      <c r="G148" s="145">
        <v>45116</v>
      </c>
      <c r="H148" s="76">
        <f t="shared" si="2"/>
        <v>9.9999999999980105E-3</v>
      </c>
      <c r="K148" s="134"/>
      <c r="L148" s="670">
        <v>45116</v>
      </c>
      <c r="M148" s="233">
        <v>0</v>
      </c>
      <c r="N148" s="234">
        <f t="shared" si="4"/>
        <v>108</v>
      </c>
      <c r="O148" s="37">
        <v>90</v>
      </c>
      <c r="P148" s="228">
        <f t="shared" si="0"/>
        <v>18</v>
      </c>
      <c r="Q148" s="41"/>
    </row>
    <row r="149" spans="1:19" ht="15.6" x14ac:dyDescent="0.3">
      <c r="A149" s="150"/>
      <c r="B149" s="142">
        <f t="shared" si="5"/>
        <v>16.829999999999998</v>
      </c>
      <c r="C149" s="128"/>
      <c r="D149" s="34">
        <f t="shared" si="3"/>
        <v>16.829999999999998</v>
      </c>
      <c r="E149" s="144">
        <v>45116</v>
      </c>
      <c r="F149" s="37">
        <v>16.84</v>
      </c>
      <c r="G149" s="145">
        <v>45117</v>
      </c>
      <c r="H149" s="76">
        <f t="shared" si="2"/>
        <v>1.0000000000001563E-2</v>
      </c>
      <c r="K149" s="134"/>
      <c r="L149" s="670">
        <v>45117</v>
      </c>
      <c r="M149" s="233">
        <v>0</v>
      </c>
      <c r="N149" s="234">
        <f t="shared" si="4"/>
        <v>90</v>
      </c>
      <c r="O149" s="37">
        <v>54</v>
      </c>
      <c r="P149" s="228">
        <f t="shared" si="0"/>
        <v>36</v>
      </c>
      <c r="Q149" s="41"/>
    </row>
    <row r="150" spans="1:19" ht="15.6" x14ac:dyDescent="0.3">
      <c r="A150" s="150"/>
      <c r="B150" s="142">
        <f t="shared" si="5"/>
        <v>16.84</v>
      </c>
      <c r="C150" s="128"/>
      <c r="D150" s="34">
        <f t="shared" si="3"/>
        <v>16.84</v>
      </c>
      <c r="E150" s="144">
        <v>45117</v>
      </c>
      <c r="F150" s="37">
        <v>16.84</v>
      </c>
      <c r="G150" s="145">
        <v>45118</v>
      </c>
      <c r="H150" s="76">
        <f t="shared" si="2"/>
        <v>0</v>
      </c>
      <c r="K150" s="134"/>
      <c r="L150" s="670">
        <v>45118</v>
      </c>
      <c r="M150" s="233">
        <v>500</v>
      </c>
      <c r="N150" s="234">
        <f t="shared" si="4"/>
        <v>54</v>
      </c>
      <c r="O150" s="37">
        <v>589</v>
      </c>
      <c r="P150" s="228">
        <f t="shared" si="0"/>
        <v>-35</v>
      </c>
      <c r="Q150" s="41"/>
    </row>
    <row r="151" spans="1:19" ht="15.6" x14ac:dyDescent="0.3">
      <c r="A151" s="150"/>
      <c r="B151" s="142">
        <f t="shared" si="5"/>
        <v>16.84</v>
      </c>
      <c r="C151" s="128"/>
      <c r="D151" s="34">
        <f t="shared" si="3"/>
        <v>16.84</v>
      </c>
      <c r="E151" s="144">
        <v>45118</v>
      </c>
      <c r="F151" s="37">
        <v>16.86</v>
      </c>
      <c r="G151" s="145">
        <v>45119</v>
      </c>
      <c r="H151" s="76">
        <f t="shared" si="2"/>
        <v>1.9999999999999574E-2</v>
      </c>
      <c r="K151" s="134"/>
      <c r="L151" s="670">
        <v>45119</v>
      </c>
      <c r="M151" s="233">
        <v>0</v>
      </c>
      <c r="N151" s="234">
        <f t="shared" si="4"/>
        <v>589</v>
      </c>
      <c r="O151" s="37">
        <v>589</v>
      </c>
      <c r="P151" s="228">
        <f t="shared" si="0"/>
        <v>0</v>
      </c>
      <c r="Q151" s="41"/>
    </row>
    <row r="152" spans="1:19" ht="15.6" x14ac:dyDescent="0.3">
      <c r="A152" s="150"/>
      <c r="B152" s="142">
        <f t="shared" si="5"/>
        <v>16.86</v>
      </c>
      <c r="C152" s="128"/>
      <c r="D152" s="34">
        <f t="shared" si="3"/>
        <v>16.86</v>
      </c>
      <c r="E152" s="144">
        <v>45119</v>
      </c>
      <c r="F152" s="37">
        <v>16.86</v>
      </c>
      <c r="G152" s="145">
        <v>45120</v>
      </c>
      <c r="H152" s="76">
        <f t="shared" si="2"/>
        <v>0</v>
      </c>
      <c r="K152" s="134"/>
      <c r="L152" s="670">
        <v>45120</v>
      </c>
      <c r="M152" s="233">
        <v>0</v>
      </c>
      <c r="N152" s="234">
        <f t="shared" si="4"/>
        <v>589</v>
      </c>
      <c r="O152" s="37">
        <v>589</v>
      </c>
      <c r="P152" s="228">
        <f t="shared" si="0"/>
        <v>0</v>
      </c>
      <c r="Q152" s="41"/>
    </row>
    <row r="153" spans="1:19" ht="15.6" x14ac:dyDescent="0.3">
      <c r="A153" s="150"/>
      <c r="B153" s="142">
        <f t="shared" si="5"/>
        <v>16.86</v>
      </c>
      <c r="C153" s="128"/>
      <c r="D153" s="34">
        <f t="shared" si="3"/>
        <v>16.86</v>
      </c>
      <c r="E153" s="144">
        <v>45120</v>
      </c>
      <c r="F153" s="37">
        <v>16.86</v>
      </c>
      <c r="G153" s="145">
        <v>45121</v>
      </c>
      <c r="H153" s="76">
        <f t="shared" si="2"/>
        <v>0</v>
      </c>
      <c r="K153" s="134"/>
      <c r="L153" s="670">
        <v>45121</v>
      </c>
      <c r="M153" s="233">
        <v>0</v>
      </c>
      <c r="N153" s="234">
        <f t="shared" si="4"/>
        <v>589</v>
      </c>
      <c r="O153" s="37">
        <v>589</v>
      </c>
      <c r="P153" s="228">
        <f t="shared" si="0"/>
        <v>0</v>
      </c>
      <c r="Q153" s="56"/>
    </row>
    <row r="154" spans="1:19" ht="15.6" x14ac:dyDescent="0.3">
      <c r="A154" s="150"/>
      <c r="B154" s="142">
        <f t="shared" si="5"/>
        <v>16.86</v>
      </c>
      <c r="C154" s="128"/>
      <c r="D154" s="34">
        <f t="shared" si="3"/>
        <v>16.86</v>
      </c>
      <c r="E154" s="144">
        <v>45121</v>
      </c>
      <c r="F154" s="37">
        <v>16.86</v>
      </c>
      <c r="G154" s="145">
        <v>45122</v>
      </c>
      <c r="H154" s="76">
        <f t="shared" si="2"/>
        <v>0</v>
      </c>
      <c r="K154" s="134"/>
      <c r="L154" s="670">
        <v>45122</v>
      </c>
      <c r="M154" s="233">
        <v>0</v>
      </c>
      <c r="N154" s="234">
        <f t="shared" si="4"/>
        <v>589</v>
      </c>
      <c r="O154" s="37">
        <v>589</v>
      </c>
      <c r="P154" s="228">
        <f t="shared" si="0"/>
        <v>0</v>
      </c>
      <c r="Q154" s="56"/>
    </row>
    <row r="155" spans="1:19" ht="15.6" x14ac:dyDescent="0.3">
      <c r="A155" s="150"/>
      <c r="B155" s="142">
        <f t="shared" si="5"/>
        <v>16.86</v>
      </c>
      <c r="C155" s="128"/>
      <c r="D155" s="34">
        <f t="shared" si="3"/>
        <v>16.86</v>
      </c>
      <c r="E155" s="144">
        <v>45122</v>
      </c>
      <c r="F155" s="37">
        <v>16.86</v>
      </c>
      <c r="G155" s="145">
        <v>45123</v>
      </c>
      <c r="H155" s="76">
        <f t="shared" si="2"/>
        <v>0</v>
      </c>
      <c r="K155" s="134"/>
      <c r="L155" s="670">
        <v>45123</v>
      </c>
      <c r="M155" s="233">
        <v>0</v>
      </c>
      <c r="N155" s="234">
        <f t="shared" si="4"/>
        <v>589</v>
      </c>
      <c r="O155" s="37">
        <v>535</v>
      </c>
      <c r="P155" s="228">
        <f t="shared" si="0"/>
        <v>54</v>
      </c>
      <c r="Q155" s="41"/>
    </row>
    <row r="156" spans="1:19" ht="15.6" x14ac:dyDescent="0.3">
      <c r="A156" s="150"/>
      <c r="B156" s="142">
        <f t="shared" si="5"/>
        <v>16.86</v>
      </c>
      <c r="C156" s="128"/>
      <c r="D156" s="34">
        <f t="shared" si="3"/>
        <v>16.86</v>
      </c>
      <c r="E156" s="144">
        <v>45123</v>
      </c>
      <c r="F156" s="37">
        <v>16.87</v>
      </c>
      <c r="G156" s="145">
        <v>45124</v>
      </c>
      <c r="H156" s="76">
        <f t="shared" si="2"/>
        <v>1.0000000000001563E-2</v>
      </c>
      <c r="K156" s="134"/>
      <c r="L156" s="670">
        <v>45124</v>
      </c>
      <c r="M156" s="233">
        <v>0</v>
      </c>
      <c r="N156" s="234">
        <f t="shared" si="4"/>
        <v>535</v>
      </c>
      <c r="O156" s="37">
        <v>517</v>
      </c>
      <c r="P156" s="228">
        <f t="shared" si="0"/>
        <v>18</v>
      </c>
      <c r="Q156" s="41"/>
    </row>
    <row r="157" spans="1:19" ht="15.6" x14ac:dyDescent="0.3">
      <c r="A157" s="150"/>
      <c r="B157" s="142">
        <f t="shared" si="5"/>
        <v>16.87</v>
      </c>
      <c r="C157" s="128"/>
      <c r="D157" s="34">
        <f t="shared" si="3"/>
        <v>16.87</v>
      </c>
      <c r="E157" s="144">
        <v>45124</v>
      </c>
      <c r="F157" s="37">
        <v>16.88</v>
      </c>
      <c r="G157" s="145">
        <v>45125</v>
      </c>
      <c r="H157" s="76">
        <f t="shared" si="2"/>
        <v>9.9999999999980105E-3</v>
      </c>
      <c r="K157" s="134"/>
      <c r="L157" s="670">
        <v>45125</v>
      </c>
      <c r="M157" s="233">
        <v>0</v>
      </c>
      <c r="N157" s="234">
        <f t="shared" si="4"/>
        <v>517</v>
      </c>
      <c r="O157" s="37">
        <v>432</v>
      </c>
      <c r="P157" s="228">
        <f t="shared" si="0"/>
        <v>85</v>
      </c>
      <c r="Q157" s="41"/>
    </row>
    <row r="158" spans="1:19" ht="15.6" x14ac:dyDescent="0.3">
      <c r="A158" s="150"/>
      <c r="B158" s="142">
        <f t="shared" si="5"/>
        <v>16.88</v>
      </c>
      <c r="C158" s="128"/>
      <c r="D158" s="34">
        <f t="shared" si="3"/>
        <v>16.88</v>
      </c>
      <c r="E158" s="144">
        <v>45125</v>
      </c>
      <c r="F158" s="37">
        <v>16.899999999999999</v>
      </c>
      <c r="G158" s="145">
        <v>45126</v>
      </c>
      <c r="H158" s="76">
        <f t="shared" si="2"/>
        <v>1.9999999999999574E-2</v>
      </c>
      <c r="K158" s="134"/>
      <c r="L158" s="670">
        <v>45126</v>
      </c>
      <c r="M158" s="233">
        <v>0</v>
      </c>
      <c r="N158" s="234">
        <f t="shared" si="4"/>
        <v>432</v>
      </c>
      <c r="O158" s="37">
        <v>405</v>
      </c>
      <c r="P158" s="228">
        <f t="shared" si="0"/>
        <v>27</v>
      </c>
      <c r="Q158" s="41"/>
    </row>
    <row r="159" spans="1:19" ht="15.6" x14ac:dyDescent="0.3">
      <c r="A159" s="150"/>
      <c r="B159" s="142">
        <f t="shared" si="5"/>
        <v>16.899999999999999</v>
      </c>
      <c r="C159" s="128"/>
      <c r="D159" s="34">
        <f t="shared" si="3"/>
        <v>16.899999999999999</v>
      </c>
      <c r="E159" s="144">
        <v>45126</v>
      </c>
      <c r="F159" s="37">
        <v>16.91</v>
      </c>
      <c r="G159" s="145">
        <v>45127</v>
      </c>
      <c r="H159" s="76">
        <f t="shared" si="2"/>
        <v>1.0000000000001563E-2</v>
      </c>
      <c r="K159" s="134"/>
      <c r="L159" s="670">
        <v>45127</v>
      </c>
      <c r="M159" s="233">
        <v>0</v>
      </c>
      <c r="N159" s="234">
        <f t="shared" si="4"/>
        <v>405</v>
      </c>
      <c r="O159" s="37">
        <v>405</v>
      </c>
      <c r="P159" s="228">
        <f t="shared" si="0"/>
        <v>0</v>
      </c>
      <c r="Q159" s="41"/>
    </row>
    <row r="160" spans="1:19" ht="15.6" x14ac:dyDescent="0.3">
      <c r="A160" s="150"/>
      <c r="B160" s="142">
        <f t="shared" si="5"/>
        <v>16.91</v>
      </c>
      <c r="C160" s="128"/>
      <c r="D160" s="34">
        <f t="shared" si="3"/>
        <v>16.91</v>
      </c>
      <c r="E160" s="144">
        <v>45127</v>
      </c>
      <c r="F160" s="37">
        <v>16.91</v>
      </c>
      <c r="G160" s="145">
        <v>45128</v>
      </c>
      <c r="H160" s="76">
        <f t="shared" si="2"/>
        <v>0</v>
      </c>
      <c r="K160" s="134"/>
      <c r="L160" s="670">
        <v>45128</v>
      </c>
      <c r="M160" s="233">
        <v>0</v>
      </c>
      <c r="N160" s="234">
        <f t="shared" si="4"/>
        <v>405</v>
      </c>
      <c r="O160" s="37">
        <v>360</v>
      </c>
      <c r="P160" s="228">
        <f t="shared" si="0"/>
        <v>45</v>
      </c>
      <c r="Q160" s="41"/>
    </row>
    <row r="161" spans="1:17" ht="15.6" x14ac:dyDescent="0.3">
      <c r="A161" s="150"/>
      <c r="B161" s="142">
        <f t="shared" si="5"/>
        <v>16.91</v>
      </c>
      <c r="C161" s="128"/>
      <c r="D161" s="34">
        <f t="shared" si="3"/>
        <v>16.91</v>
      </c>
      <c r="E161" s="144">
        <v>45128</v>
      </c>
      <c r="F161" s="37">
        <v>16.920000000000002</v>
      </c>
      <c r="G161" s="145">
        <v>45129</v>
      </c>
      <c r="H161" s="76">
        <f t="shared" si="2"/>
        <v>1.0000000000001563E-2</v>
      </c>
      <c r="K161" s="134"/>
      <c r="L161" s="670">
        <v>45129</v>
      </c>
      <c r="M161" s="233">
        <v>0</v>
      </c>
      <c r="N161" s="234">
        <f t="shared" si="4"/>
        <v>360</v>
      </c>
      <c r="O161" s="37">
        <v>297</v>
      </c>
      <c r="P161" s="228">
        <f t="shared" si="0"/>
        <v>63</v>
      </c>
      <c r="Q161" s="41"/>
    </row>
    <row r="162" spans="1:17" ht="15.6" x14ac:dyDescent="0.3">
      <c r="A162" s="150"/>
      <c r="B162" s="142">
        <f t="shared" si="5"/>
        <v>16.920000000000002</v>
      </c>
      <c r="C162" s="128"/>
      <c r="D162" s="34">
        <f t="shared" si="3"/>
        <v>16.920000000000002</v>
      </c>
      <c r="E162" s="144">
        <v>45129</v>
      </c>
      <c r="F162" s="37">
        <v>16.940000000000001</v>
      </c>
      <c r="G162" s="145">
        <v>45130</v>
      </c>
      <c r="H162" s="76">
        <f t="shared" si="2"/>
        <v>1.9999999999999574E-2</v>
      </c>
      <c r="K162" s="134"/>
      <c r="L162" s="670">
        <v>45130</v>
      </c>
      <c r="M162" s="233">
        <v>0</v>
      </c>
      <c r="N162" s="234">
        <f t="shared" si="4"/>
        <v>297</v>
      </c>
      <c r="O162" s="37">
        <v>297</v>
      </c>
      <c r="P162" s="228">
        <f t="shared" si="0"/>
        <v>0</v>
      </c>
      <c r="Q162" s="41"/>
    </row>
    <row r="163" spans="1:17" ht="15.6" x14ac:dyDescent="0.3">
      <c r="A163" s="150"/>
      <c r="B163" s="142">
        <f t="shared" si="5"/>
        <v>16.940000000000001</v>
      </c>
      <c r="C163" s="128"/>
      <c r="D163" s="34">
        <f t="shared" si="3"/>
        <v>16.940000000000001</v>
      </c>
      <c r="E163" s="144">
        <v>45130</v>
      </c>
      <c r="F163" s="37">
        <v>16.940000000000001</v>
      </c>
      <c r="G163" s="145">
        <v>45131</v>
      </c>
      <c r="H163" s="76">
        <f t="shared" si="2"/>
        <v>0</v>
      </c>
      <c r="K163" s="134"/>
      <c r="L163" s="670">
        <v>45131</v>
      </c>
      <c r="M163" s="233">
        <v>0</v>
      </c>
      <c r="N163" s="234">
        <f t="shared" si="4"/>
        <v>297</v>
      </c>
      <c r="O163" s="37">
        <v>297</v>
      </c>
      <c r="P163" s="228">
        <f t="shared" si="0"/>
        <v>0</v>
      </c>
      <c r="Q163" s="41"/>
    </row>
    <row r="164" spans="1:17" ht="15.6" x14ac:dyDescent="0.3">
      <c r="A164" s="150"/>
      <c r="B164" s="142">
        <f t="shared" si="5"/>
        <v>16.940000000000001</v>
      </c>
      <c r="C164" s="128"/>
      <c r="D164" s="34">
        <f t="shared" si="3"/>
        <v>16.940000000000001</v>
      </c>
      <c r="E164" s="144">
        <v>45131</v>
      </c>
      <c r="F164" s="37">
        <v>16.940000000000001</v>
      </c>
      <c r="G164" s="145">
        <v>45132</v>
      </c>
      <c r="H164" s="76">
        <f t="shared" si="2"/>
        <v>0</v>
      </c>
      <c r="K164" s="134"/>
      <c r="L164" s="670">
        <v>45132</v>
      </c>
      <c r="M164" s="233">
        <v>0</v>
      </c>
      <c r="N164" s="234">
        <f t="shared" si="4"/>
        <v>297</v>
      </c>
      <c r="O164" s="37">
        <v>297</v>
      </c>
      <c r="P164" s="228">
        <f t="shared" si="0"/>
        <v>0</v>
      </c>
      <c r="Q164" s="41"/>
    </row>
    <row r="165" spans="1:17" ht="15.6" x14ac:dyDescent="0.3">
      <c r="A165" s="150"/>
      <c r="B165" s="142">
        <f t="shared" si="5"/>
        <v>16.940000000000001</v>
      </c>
      <c r="C165" s="128"/>
      <c r="D165" s="34">
        <f t="shared" si="3"/>
        <v>16.940000000000001</v>
      </c>
      <c r="E165" s="144">
        <v>45132</v>
      </c>
      <c r="F165" s="37">
        <v>16.940000000000001</v>
      </c>
      <c r="G165" s="145">
        <v>45133</v>
      </c>
      <c r="H165" s="76">
        <f t="shared" si="2"/>
        <v>0</v>
      </c>
      <c r="K165" s="134"/>
      <c r="L165" s="670">
        <v>45133</v>
      </c>
      <c r="M165" s="233">
        <v>0</v>
      </c>
      <c r="N165" s="234">
        <f t="shared" si="4"/>
        <v>297</v>
      </c>
      <c r="O165" s="37">
        <v>297</v>
      </c>
      <c r="P165" s="228">
        <f t="shared" si="0"/>
        <v>0</v>
      </c>
      <c r="Q165" s="41"/>
    </row>
    <row r="166" spans="1:17" ht="15.6" x14ac:dyDescent="0.3">
      <c r="A166" s="150"/>
      <c r="B166" s="142">
        <f t="shared" si="5"/>
        <v>16.940000000000001</v>
      </c>
      <c r="C166" s="128"/>
      <c r="D166" s="34">
        <f t="shared" si="3"/>
        <v>16.940000000000001</v>
      </c>
      <c r="E166" s="144">
        <v>45133</v>
      </c>
      <c r="F166" s="37">
        <v>16.940000000000001</v>
      </c>
      <c r="G166" s="145">
        <v>45134</v>
      </c>
      <c r="H166" s="76">
        <f t="shared" si="2"/>
        <v>0</v>
      </c>
      <c r="K166" s="134"/>
      <c r="L166" s="670">
        <v>45134</v>
      </c>
      <c r="M166" s="233">
        <v>0</v>
      </c>
      <c r="N166" s="234">
        <f t="shared" si="4"/>
        <v>297</v>
      </c>
      <c r="O166" s="37">
        <v>270</v>
      </c>
      <c r="P166" s="228">
        <f t="shared" si="0"/>
        <v>27</v>
      </c>
      <c r="Q166" s="41"/>
    </row>
    <row r="167" spans="1:17" ht="15.6" x14ac:dyDescent="0.3">
      <c r="A167" s="150"/>
      <c r="B167" s="142">
        <f t="shared" si="5"/>
        <v>16.940000000000001</v>
      </c>
      <c r="C167" s="128"/>
      <c r="D167" s="34">
        <f t="shared" si="3"/>
        <v>16.940000000000001</v>
      </c>
      <c r="E167" s="144">
        <v>45134</v>
      </c>
      <c r="F167" s="37">
        <v>16.95</v>
      </c>
      <c r="G167" s="145">
        <v>45135</v>
      </c>
      <c r="H167" s="76">
        <f t="shared" si="2"/>
        <v>9.9999999999980105E-3</v>
      </c>
      <c r="K167" s="134"/>
      <c r="L167" s="670">
        <v>45135</v>
      </c>
      <c r="M167" s="233">
        <v>0</v>
      </c>
      <c r="N167" s="234">
        <f t="shared" si="4"/>
        <v>270</v>
      </c>
      <c r="O167" s="37">
        <v>270</v>
      </c>
      <c r="P167" s="228">
        <f t="shared" si="0"/>
        <v>0</v>
      </c>
      <c r="Q167" s="41"/>
    </row>
    <row r="168" spans="1:17" ht="15.6" x14ac:dyDescent="0.3">
      <c r="A168" s="150"/>
      <c r="B168" s="142">
        <f t="shared" si="5"/>
        <v>16.95</v>
      </c>
      <c r="C168" s="128"/>
      <c r="D168" s="34">
        <f t="shared" si="3"/>
        <v>16.95</v>
      </c>
      <c r="E168" s="144">
        <v>45135</v>
      </c>
      <c r="F168" s="37">
        <v>16.95</v>
      </c>
      <c r="G168" s="145">
        <v>45136</v>
      </c>
      <c r="H168" s="76">
        <f t="shared" si="2"/>
        <v>0</v>
      </c>
      <c r="K168" s="134"/>
      <c r="L168" s="670">
        <v>45136</v>
      </c>
      <c r="M168" s="233">
        <v>0</v>
      </c>
      <c r="N168" s="234">
        <f t="shared" si="4"/>
        <v>270</v>
      </c>
      <c r="O168" s="37">
        <v>270</v>
      </c>
      <c r="P168" s="228">
        <f t="shared" si="0"/>
        <v>0</v>
      </c>
      <c r="Q168" s="41"/>
    </row>
    <row r="169" spans="1:17" ht="15.6" x14ac:dyDescent="0.3">
      <c r="A169" s="150"/>
      <c r="B169" s="142">
        <f t="shared" si="5"/>
        <v>16.95</v>
      </c>
      <c r="C169" s="128"/>
      <c r="D169" s="34">
        <f t="shared" si="3"/>
        <v>16.95</v>
      </c>
      <c r="E169" s="144">
        <v>45136</v>
      </c>
      <c r="F169" s="37">
        <v>16.95</v>
      </c>
      <c r="G169" s="145">
        <v>45137</v>
      </c>
      <c r="H169" s="76">
        <f t="shared" si="2"/>
        <v>0</v>
      </c>
      <c r="K169" s="134"/>
      <c r="L169" s="670">
        <v>45137</v>
      </c>
      <c r="M169" s="233">
        <v>0</v>
      </c>
      <c r="N169" s="234">
        <f t="shared" si="4"/>
        <v>270</v>
      </c>
      <c r="O169" s="37">
        <v>270</v>
      </c>
      <c r="P169" s="228">
        <f t="shared" si="0"/>
        <v>0</v>
      </c>
      <c r="Q169" s="41"/>
    </row>
    <row r="170" spans="1:17" ht="15.6" x14ac:dyDescent="0.3">
      <c r="A170" s="150"/>
      <c r="B170" s="142">
        <f t="shared" si="5"/>
        <v>16.95</v>
      </c>
      <c r="C170" s="128"/>
      <c r="D170" s="34">
        <f t="shared" si="3"/>
        <v>16.95</v>
      </c>
      <c r="E170" s="144">
        <v>45137</v>
      </c>
      <c r="F170" s="37">
        <v>16.95</v>
      </c>
      <c r="G170" s="145">
        <v>45138</v>
      </c>
      <c r="H170" s="76">
        <f t="shared" si="2"/>
        <v>0</v>
      </c>
      <c r="K170" s="134"/>
      <c r="L170" s="670">
        <v>45138</v>
      </c>
      <c r="M170" s="233">
        <v>0</v>
      </c>
      <c r="N170" s="234">
        <f t="shared" si="4"/>
        <v>270</v>
      </c>
      <c r="O170" s="37">
        <v>270</v>
      </c>
      <c r="P170" s="228">
        <f t="shared" si="0"/>
        <v>0</v>
      </c>
      <c r="Q170" s="41"/>
    </row>
    <row r="171" spans="1:17" ht="15.6" x14ac:dyDescent="0.3">
      <c r="A171" s="150"/>
      <c r="B171" s="142">
        <f t="shared" si="5"/>
        <v>16.95</v>
      </c>
      <c r="C171" s="128"/>
      <c r="D171" s="34">
        <f t="shared" si="3"/>
        <v>16.95</v>
      </c>
      <c r="E171" s="144">
        <v>45138</v>
      </c>
      <c r="F171" s="37">
        <v>16.95</v>
      </c>
      <c r="G171" s="145">
        <v>45139</v>
      </c>
      <c r="H171" s="76">
        <f t="shared" si="2"/>
        <v>0</v>
      </c>
      <c r="K171" s="134"/>
      <c r="L171" s="670">
        <v>45139</v>
      </c>
      <c r="M171" s="233">
        <v>0</v>
      </c>
      <c r="N171" s="234">
        <f t="shared" si="4"/>
        <v>270</v>
      </c>
      <c r="O171" s="37">
        <v>270</v>
      </c>
      <c r="P171" s="228">
        <f t="shared" si="0"/>
        <v>0</v>
      </c>
      <c r="Q171" s="41"/>
    </row>
    <row r="172" spans="1:17" ht="15.6" x14ac:dyDescent="0.3">
      <c r="A172" s="150"/>
      <c r="B172" s="142">
        <f t="shared" si="5"/>
        <v>16.95</v>
      </c>
      <c r="C172" s="128"/>
      <c r="D172" s="34">
        <f t="shared" si="3"/>
        <v>16.95</v>
      </c>
      <c r="E172" s="144">
        <v>45139</v>
      </c>
      <c r="F172" s="37">
        <v>16.95</v>
      </c>
      <c r="G172" s="145">
        <v>45140</v>
      </c>
      <c r="H172" s="76">
        <f t="shared" si="2"/>
        <v>0</v>
      </c>
      <c r="K172" s="134"/>
      <c r="L172" s="670">
        <v>45140</v>
      </c>
      <c r="M172" s="233">
        <v>0</v>
      </c>
      <c r="N172" s="234">
        <f t="shared" si="4"/>
        <v>270</v>
      </c>
      <c r="O172" s="37">
        <v>270</v>
      </c>
      <c r="P172" s="228">
        <f t="shared" si="0"/>
        <v>0</v>
      </c>
      <c r="Q172" s="41"/>
    </row>
    <row r="173" spans="1:17" ht="15.6" x14ac:dyDescent="0.3">
      <c r="A173" s="150"/>
      <c r="B173" s="142">
        <f t="shared" si="5"/>
        <v>16.95</v>
      </c>
      <c r="C173" s="128"/>
      <c r="D173" s="34">
        <f t="shared" si="3"/>
        <v>16.95</v>
      </c>
      <c r="E173" s="144">
        <v>45140</v>
      </c>
      <c r="F173" s="37">
        <v>16.95</v>
      </c>
      <c r="G173" s="145">
        <v>45141</v>
      </c>
      <c r="H173" s="76">
        <f t="shared" si="2"/>
        <v>0</v>
      </c>
      <c r="K173" s="134"/>
      <c r="L173" s="670">
        <v>45141</v>
      </c>
      <c r="M173" s="233">
        <v>0</v>
      </c>
      <c r="N173" s="234">
        <f t="shared" si="4"/>
        <v>270</v>
      </c>
      <c r="O173" s="37">
        <v>225</v>
      </c>
      <c r="P173" s="228">
        <f t="shared" si="0"/>
        <v>45</v>
      </c>
      <c r="Q173" s="41"/>
    </row>
    <row r="174" spans="1:17" ht="15.6" x14ac:dyDescent="0.3">
      <c r="A174" s="150"/>
      <c r="B174" s="142">
        <f t="shared" si="5"/>
        <v>16.95</v>
      </c>
      <c r="C174" s="128"/>
      <c r="D174" s="34">
        <f t="shared" si="3"/>
        <v>16.95</v>
      </c>
      <c r="E174" s="144">
        <v>45141</v>
      </c>
      <c r="F174" s="37">
        <v>16.96</v>
      </c>
      <c r="G174" s="145">
        <v>45142</v>
      </c>
      <c r="H174" s="76">
        <f t="shared" si="2"/>
        <v>1.0000000000001563E-2</v>
      </c>
      <c r="K174" s="134"/>
      <c r="L174" s="670">
        <v>45142</v>
      </c>
      <c r="M174" s="233">
        <v>0</v>
      </c>
      <c r="N174" s="234">
        <f t="shared" si="4"/>
        <v>225</v>
      </c>
      <c r="O174" s="37">
        <v>180</v>
      </c>
      <c r="P174" s="228">
        <f t="shared" si="0"/>
        <v>45</v>
      </c>
      <c r="Q174" s="41"/>
    </row>
    <row r="175" spans="1:17" ht="15.6" x14ac:dyDescent="0.3">
      <c r="A175" s="150"/>
      <c r="B175" s="142">
        <f t="shared" si="5"/>
        <v>16.96</v>
      </c>
      <c r="C175" s="128"/>
      <c r="D175" s="34">
        <f t="shared" si="3"/>
        <v>16.96</v>
      </c>
      <c r="E175" s="144">
        <v>45142</v>
      </c>
      <c r="F175" s="37">
        <v>16.97</v>
      </c>
      <c r="G175" s="145">
        <v>45143</v>
      </c>
      <c r="H175" s="76">
        <f t="shared" si="2"/>
        <v>9.9999999999980105E-3</v>
      </c>
      <c r="K175" s="134"/>
      <c r="L175" s="670">
        <v>45143</v>
      </c>
      <c r="M175" s="233">
        <v>0</v>
      </c>
      <c r="N175" s="234">
        <f t="shared" si="4"/>
        <v>180</v>
      </c>
      <c r="O175" s="37">
        <v>180</v>
      </c>
      <c r="P175" s="228">
        <f t="shared" si="0"/>
        <v>0</v>
      </c>
      <c r="Q175" s="41"/>
    </row>
    <row r="176" spans="1:17" ht="15.6" x14ac:dyDescent="0.3">
      <c r="A176" s="150"/>
      <c r="B176" s="142">
        <f t="shared" si="5"/>
        <v>16.97</v>
      </c>
      <c r="C176" s="128"/>
      <c r="D176" s="34">
        <f t="shared" si="3"/>
        <v>16.97</v>
      </c>
      <c r="E176" s="144">
        <v>45143</v>
      </c>
      <c r="F176" s="37">
        <v>16.97</v>
      </c>
      <c r="G176" s="145">
        <v>45144</v>
      </c>
      <c r="H176" s="76">
        <f t="shared" si="2"/>
        <v>0</v>
      </c>
      <c r="K176" s="134"/>
      <c r="L176" s="670">
        <v>45144</v>
      </c>
      <c r="M176" s="233">
        <v>0</v>
      </c>
      <c r="N176" s="234">
        <f t="shared" si="4"/>
        <v>180</v>
      </c>
      <c r="O176" s="37">
        <v>180</v>
      </c>
      <c r="P176" s="228">
        <f t="shared" si="0"/>
        <v>0</v>
      </c>
      <c r="Q176" s="41"/>
    </row>
    <row r="177" spans="1:17" ht="15.6" x14ac:dyDescent="0.3">
      <c r="A177" s="150"/>
      <c r="B177" s="142">
        <f t="shared" si="5"/>
        <v>16.97</v>
      </c>
      <c r="C177" s="128"/>
      <c r="D177" s="34">
        <f t="shared" si="3"/>
        <v>16.97</v>
      </c>
      <c r="E177" s="144">
        <v>45144</v>
      </c>
      <c r="F177" s="37">
        <v>16.97</v>
      </c>
      <c r="G177" s="145">
        <v>45145</v>
      </c>
      <c r="H177" s="76">
        <f t="shared" si="2"/>
        <v>0</v>
      </c>
      <c r="K177" s="134"/>
      <c r="L177" s="670">
        <v>45145</v>
      </c>
      <c r="M177" s="233">
        <v>0</v>
      </c>
      <c r="N177" s="234">
        <f t="shared" si="4"/>
        <v>180</v>
      </c>
      <c r="O177" s="37">
        <v>144</v>
      </c>
      <c r="P177" s="228">
        <f t="shared" si="0"/>
        <v>36</v>
      </c>
      <c r="Q177" s="41"/>
    </row>
    <row r="178" spans="1:17" ht="15.6" x14ac:dyDescent="0.3">
      <c r="A178" s="150"/>
      <c r="B178" s="142">
        <f t="shared" si="5"/>
        <v>16.97</v>
      </c>
      <c r="C178" s="128"/>
      <c r="D178" s="34">
        <f t="shared" si="3"/>
        <v>16.97</v>
      </c>
      <c r="E178" s="144">
        <v>45145</v>
      </c>
      <c r="F178" s="37">
        <v>16.98</v>
      </c>
      <c r="G178" s="145">
        <v>45146</v>
      </c>
      <c r="H178" s="76">
        <f t="shared" si="2"/>
        <v>1.0000000000001563E-2</v>
      </c>
      <c r="K178" s="134"/>
      <c r="L178" s="670">
        <v>45146</v>
      </c>
      <c r="M178" s="233">
        <v>0</v>
      </c>
      <c r="N178" s="234">
        <f t="shared" si="4"/>
        <v>144</v>
      </c>
      <c r="O178" s="37">
        <v>126</v>
      </c>
      <c r="P178" s="228">
        <f t="shared" si="0"/>
        <v>18</v>
      </c>
      <c r="Q178" s="41"/>
    </row>
    <row r="179" spans="1:17" ht="15.6" x14ac:dyDescent="0.3">
      <c r="A179" s="150"/>
      <c r="B179" s="142">
        <f t="shared" si="5"/>
        <v>16.98</v>
      </c>
      <c r="C179" s="128"/>
      <c r="D179" s="34">
        <f t="shared" si="3"/>
        <v>16.98</v>
      </c>
      <c r="E179" s="144">
        <v>45146</v>
      </c>
      <c r="F179" s="37">
        <v>16.98</v>
      </c>
      <c r="G179" s="145">
        <v>45147</v>
      </c>
      <c r="H179" s="76">
        <f t="shared" si="2"/>
        <v>0</v>
      </c>
      <c r="K179" s="134"/>
      <c r="L179" s="670">
        <v>45147</v>
      </c>
      <c r="M179" s="233">
        <v>500</v>
      </c>
      <c r="N179" s="234">
        <f t="shared" si="4"/>
        <v>126</v>
      </c>
      <c r="O179" s="37">
        <v>626</v>
      </c>
      <c r="P179" s="228">
        <f t="shared" si="0"/>
        <v>0</v>
      </c>
      <c r="Q179" s="41"/>
    </row>
    <row r="180" spans="1:17" ht="15.6" x14ac:dyDescent="0.3">
      <c r="A180" s="150"/>
      <c r="B180" s="142">
        <f t="shared" si="5"/>
        <v>16.98</v>
      </c>
      <c r="C180" s="128"/>
      <c r="D180" s="34">
        <f t="shared" si="3"/>
        <v>16.98</v>
      </c>
      <c r="E180" s="144">
        <v>45147</v>
      </c>
      <c r="F180" s="37">
        <v>16.989999999999998</v>
      </c>
      <c r="G180" s="145">
        <v>45148</v>
      </c>
      <c r="H180" s="76">
        <f t="shared" si="2"/>
        <v>9.9999999999980105E-3</v>
      </c>
      <c r="K180" s="134"/>
      <c r="L180" s="670">
        <v>45148</v>
      </c>
      <c r="M180" s="233">
        <v>0</v>
      </c>
      <c r="N180" s="234">
        <f t="shared" si="4"/>
        <v>626</v>
      </c>
      <c r="O180" s="37">
        <v>626</v>
      </c>
      <c r="P180" s="228">
        <f t="shared" si="0"/>
        <v>0</v>
      </c>
      <c r="Q180" s="41"/>
    </row>
    <row r="181" spans="1:17" ht="15.6" x14ac:dyDescent="0.3">
      <c r="A181" s="150"/>
      <c r="B181" s="142">
        <f t="shared" si="5"/>
        <v>16.989999999999998</v>
      </c>
      <c r="C181" s="128"/>
      <c r="D181" s="34">
        <f t="shared" si="3"/>
        <v>16.989999999999998</v>
      </c>
      <c r="E181" s="144">
        <v>45148</v>
      </c>
      <c r="F181" s="37">
        <v>17</v>
      </c>
      <c r="G181" s="145">
        <v>45149</v>
      </c>
      <c r="H181" s="76">
        <f t="shared" si="2"/>
        <v>1.0000000000001563E-2</v>
      </c>
      <c r="K181" s="134"/>
      <c r="L181" s="670">
        <v>45149</v>
      </c>
      <c r="M181" s="233">
        <v>0</v>
      </c>
      <c r="N181" s="234">
        <f t="shared" si="4"/>
        <v>626</v>
      </c>
      <c r="O181" s="37">
        <v>626</v>
      </c>
      <c r="P181" s="228">
        <f t="shared" si="0"/>
        <v>0</v>
      </c>
      <c r="Q181" s="41"/>
    </row>
    <row r="182" spans="1:17" ht="15.6" x14ac:dyDescent="0.3">
      <c r="A182" s="150"/>
      <c r="B182" s="142">
        <f t="shared" si="5"/>
        <v>17</v>
      </c>
      <c r="C182" s="128"/>
      <c r="D182" s="34">
        <f t="shared" si="3"/>
        <v>17</v>
      </c>
      <c r="E182" s="144">
        <v>45149</v>
      </c>
      <c r="F182" s="37">
        <v>17</v>
      </c>
      <c r="G182" s="145">
        <v>45150</v>
      </c>
      <c r="H182" s="76">
        <f t="shared" si="2"/>
        <v>0</v>
      </c>
      <c r="K182" s="134"/>
      <c r="L182" s="670">
        <v>45150</v>
      </c>
      <c r="M182" s="233">
        <v>0</v>
      </c>
      <c r="N182" s="234">
        <f t="shared" si="4"/>
        <v>626</v>
      </c>
      <c r="O182" s="37">
        <v>626</v>
      </c>
      <c r="P182" s="228">
        <f t="shared" si="0"/>
        <v>0</v>
      </c>
      <c r="Q182" s="41"/>
    </row>
    <row r="183" spans="1:17" ht="15.6" x14ac:dyDescent="0.3">
      <c r="A183" s="150"/>
      <c r="B183" s="142">
        <f t="shared" si="5"/>
        <v>17</v>
      </c>
      <c r="C183" s="128"/>
      <c r="D183" s="34">
        <f t="shared" si="3"/>
        <v>17</v>
      </c>
      <c r="E183" s="144">
        <v>45150</v>
      </c>
      <c r="F183" s="37">
        <v>17</v>
      </c>
      <c r="G183" s="145">
        <v>45151</v>
      </c>
      <c r="H183" s="76">
        <f t="shared" si="2"/>
        <v>0</v>
      </c>
      <c r="K183" s="134"/>
      <c r="L183" s="670">
        <v>45151</v>
      </c>
      <c r="M183" s="233">
        <v>0</v>
      </c>
      <c r="N183" s="234">
        <f t="shared" si="4"/>
        <v>626</v>
      </c>
      <c r="O183" s="37">
        <v>626</v>
      </c>
      <c r="P183" s="228">
        <f t="shared" si="0"/>
        <v>0</v>
      </c>
      <c r="Q183" s="41"/>
    </row>
    <row r="184" spans="1:17" ht="15.6" x14ac:dyDescent="0.3">
      <c r="A184" s="150"/>
      <c r="B184" s="142">
        <f t="shared" si="5"/>
        <v>17</v>
      </c>
      <c r="C184" s="128"/>
      <c r="D184" s="34">
        <f t="shared" si="3"/>
        <v>17</v>
      </c>
      <c r="E184" s="144">
        <v>45151</v>
      </c>
      <c r="F184" s="37">
        <v>17</v>
      </c>
      <c r="G184" s="145">
        <v>45152</v>
      </c>
      <c r="H184" s="76">
        <f t="shared" si="2"/>
        <v>0</v>
      </c>
      <c r="K184" s="134"/>
      <c r="L184" s="670">
        <v>45152</v>
      </c>
      <c r="M184" s="233">
        <v>0</v>
      </c>
      <c r="N184" s="234">
        <f t="shared" si="4"/>
        <v>626</v>
      </c>
      <c r="O184" s="37">
        <v>626</v>
      </c>
      <c r="P184" s="228">
        <f t="shared" si="0"/>
        <v>0</v>
      </c>
      <c r="Q184" s="41"/>
    </row>
    <row r="185" spans="1:17" ht="15.6" x14ac:dyDescent="0.3">
      <c r="A185" s="150"/>
      <c r="B185" s="142">
        <f t="shared" si="5"/>
        <v>17</v>
      </c>
      <c r="C185" s="128"/>
      <c r="D185" s="34">
        <f t="shared" si="3"/>
        <v>17</v>
      </c>
      <c r="E185" s="144">
        <v>45152</v>
      </c>
      <c r="F185" s="37">
        <v>17</v>
      </c>
      <c r="G185" s="145">
        <v>45153</v>
      </c>
      <c r="H185" s="76">
        <f t="shared" si="2"/>
        <v>0</v>
      </c>
      <c r="K185" s="134"/>
      <c r="L185" s="670">
        <v>45153</v>
      </c>
      <c r="M185" s="233">
        <v>0</v>
      </c>
      <c r="N185" s="234">
        <f t="shared" si="4"/>
        <v>626</v>
      </c>
      <c r="O185" s="37">
        <v>626</v>
      </c>
      <c r="P185" s="228">
        <f t="shared" si="0"/>
        <v>0</v>
      </c>
      <c r="Q185" s="41"/>
    </row>
    <row r="186" spans="1:17" ht="15.6" x14ac:dyDescent="0.3">
      <c r="A186" s="150"/>
      <c r="B186" s="142">
        <f t="shared" si="5"/>
        <v>17</v>
      </c>
      <c r="C186" s="128"/>
      <c r="D186" s="34">
        <f t="shared" si="3"/>
        <v>17</v>
      </c>
      <c r="E186" s="144">
        <v>45153</v>
      </c>
      <c r="F186" s="37">
        <v>17</v>
      </c>
      <c r="G186" s="145">
        <v>45154</v>
      </c>
      <c r="H186" s="76">
        <f t="shared" si="2"/>
        <v>0</v>
      </c>
      <c r="K186" s="134"/>
      <c r="L186" s="670">
        <v>45154</v>
      </c>
      <c r="M186" s="233">
        <v>0</v>
      </c>
      <c r="N186" s="234">
        <f t="shared" si="4"/>
        <v>626</v>
      </c>
      <c r="O186" s="37">
        <v>589</v>
      </c>
      <c r="P186" s="228">
        <f t="shared" si="0"/>
        <v>37</v>
      </c>
      <c r="Q186" s="41"/>
    </row>
    <row r="187" spans="1:17" ht="15.6" x14ac:dyDescent="0.3">
      <c r="A187" s="150"/>
      <c r="B187" s="142">
        <f t="shared" si="5"/>
        <v>17</v>
      </c>
      <c r="C187" s="128"/>
      <c r="D187" s="34">
        <f t="shared" si="3"/>
        <v>17</v>
      </c>
      <c r="E187" s="144">
        <v>45154</v>
      </c>
      <c r="F187" s="37">
        <v>17.010000000000002</v>
      </c>
      <c r="G187" s="145">
        <v>45155</v>
      </c>
      <c r="H187" s="76">
        <f t="shared" si="2"/>
        <v>1.0000000000001563E-2</v>
      </c>
      <c r="K187" s="134"/>
      <c r="L187" s="670">
        <v>45155</v>
      </c>
      <c r="M187" s="233">
        <v>0</v>
      </c>
      <c r="N187" s="234">
        <f t="shared" si="4"/>
        <v>589</v>
      </c>
      <c r="O187" s="37">
        <v>589</v>
      </c>
      <c r="P187" s="228">
        <f t="shared" si="0"/>
        <v>0</v>
      </c>
      <c r="Q187" s="41"/>
    </row>
    <row r="188" spans="1:17" ht="15.6" x14ac:dyDescent="0.3">
      <c r="A188" s="150"/>
      <c r="B188" s="142">
        <f t="shared" si="5"/>
        <v>17.010000000000002</v>
      </c>
      <c r="C188" s="128"/>
      <c r="D188" s="34">
        <f t="shared" si="3"/>
        <v>17.010000000000002</v>
      </c>
      <c r="E188" s="144">
        <v>45155</v>
      </c>
      <c r="F188" s="37">
        <v>17.010000000000002</v>
      </c>
      <c r="G188" s="145">
        <v>45156</v>
      </c>
      <c r="H188" s="76">
        <f t="shared" si="2"/>
        <v>0</v>
      </c>
      <c r="K188" s="134"/>
      <c r="L188" s="670">
        <v>45156</v>
      </c>
      <c r="M188" s="233">
        <v>0</v>
      </c>
      <c r="N188" s="234">
        <f t="shared" si="4"/>
        <v>589</v>
      </c>
      <c r="O188" s="37">
        <v>589</v>
      </c>
      <c r="P188" s="228">
        <f t="shared" si="0"/>
        <v>0</v>
      </c>
      <c r="Q188" s="41"/>
    </row>
    <row r="189" spans="1:17" ht="15.6" x14ac:dyDescent="0.3">
      <c r="A189" s="150"/>
      <c r="B189" s="142">
        <f t="shared" si="5"/>
        <v>17.010000000000002</v>
      </c>
      <c r="C189" s="128"/>
      <c r="D189" s="34">
        <f t="shared" si="3"/>
        <v>17.010000000000002</v>
      </c>
      <c r="E189" s="144">
        <v>45156</v>
      </c>
      <c r="F189" s="37">
        <v>17.010000000000002</v>
      </c>
      <c r="G189" s="145">
        <v>45157</v>
      </c>
      <c r="H189" s="76">
        <f t="shared" si="2"/>
        <v>0</v>
      </c>
      <c r="K189" s="134"/>
      <c r="L189" s="670">
        <v>45157</v>
      </c>
      <c r="M189" s="233">
        <v>0</v>
      </c>
      <c r="N189" s="234">
        <f t="shared" si="4"/>
        <v>589</v>
      </c>
      <c r="O189" s="37">
        <v>589</v>
      </c>
      <c r="P189" s="228">
        <f t="shared" si="0"/>
        <v>0</v>
      </c>
      <c r="Q189" s="41"/>
    </row>
    <row r="190" spans="1:17" ht="15.6" x14ac:dyDescent="0.3">
      <c r="A190" s="150"/>
      <c r="B190" s="142">
        <f t="shared" si="5"/>
        <v>17.010000000000002</v>
      </c>
      <c r="C190" s="128"/>
      <c r="D190" s="34">
        <f t="shared" si="3"/>
        <v>17.010000000000002</v>
      </c>
      <c r="E190" s="144">
        <v>45157</v>
      </c>
      <c r="F190" s="37">
        <v>17.02</v>
      </c>
      <c r="G190" s="145">
        <v>45158</v>
      </c>
      <c r="H190" s="76">
        <f t="shared" si="2"/>
        <v>9.9999999999980105E-3</v>
      </c>
      <c r="K190" s="134"/>
      <c r="L190" s="670">
        <v>45158</v>
      </c>
      <c r="M190" s="233">
        <v>0</v>
      </c>
      <c r="N190" s="234">
        <f t="shared" si="4"/>
        <v>589</v>
      </c>
      <c r="O190" s="37">
        <v>560</v>
      </c>
      <c r="P190" s="228">
        <f t="shared" si="0"/>
        <v>29</v>
      </c>
      <c r="Q190" s="41"/>
    </row>
    <row r="191" spans="1:17" ht="15.6" x14ac:dyDescent="0.3">
      <c r="A191" s="150"/>
      <c r="B191" s="142">
        <f t="shared" si="5"/>
        <v>17.02</v>
      </c>
      <c r="C191" s="128"/>
      <c r="D191" s="34">
        <f t="shared" si="3"/>
        <v>17.02</v>
      </c>
      <c r="E191" s="144">
        <v>45158</v>
      </c>
      <c r="F191" s="37">
        <v>17.02</v>
      </c>
      <c r="G191" s="145">
        <v>45159</v>
      </c>
      <c r="H191" s="76">
        <f t="shared" si="2"/>
        <v>0</v>
      </c>
      <c r="K191" s="134"/>
      <c r="L191" s="670">
        <v>45159</v>
      </c>
      <c r="M191" s="233">
        <v>0</v>
      </c>
      <c r="N191" s="234">
        <f t="shared" si="4"/>
        <v>560</v>
      </c>
      <c r="O191" s="37">
        <v>560</v>
      </c>
      <c r="P191" s="228">
        <f t="shared" si="0"/>
        <v>0</v>
      </c>
      <c r="Q191" s="41"/>
    </row>
    <row r="192" spans="1:17" ht="15.6" x14ac:dyDescent="0.3">
      <c r="A192" s="150"/>
      <c r="B192" s="142">
        <f t="shared" si="5"/>
        <v>17.02</v>
      </c>
      <c r="C192" s="128"/>
      <c r="D192" s="34">
        <f t="shared" si="3"/>
        <v>17.02</v>
      </c>
      <c r="E192" s="144">
        <v>45159</v>
      </c>
      <c r="F192" s="37">
        <v>17.02</v>
      </c>
      <c r="G192" s="145">
        <v>45160</v>
      </c>
      <c r="H192" s="76">
        <f t="shared" si="2"/>
        <v>0</v>
      </c>
      <c r="K192" s="134"/>
      <c r="L192" s="670">
        <v>45160</v>
      </c>
      <c r="M192" s="233">
        <v>0</v>
      </c>
      <c r="N192" s="234">
        <f t="shared" si="4"/>
        <v>560</v>
      </c>
      <c r="O192" s="37">
        <v>560</v>
      </c>
      <c r="P192" s="228">
        <f t="shared" si="0"/>
        <v>0</v>
      </c>
      <c r="Q192" s="41"/>
    </row>
    <row r="193" spans="1:17" ht="15.6" x14ac:dyDescent="0.3">
      <c r="A193" s="150"/>
      <c r="B193" s="142">
        <f t="shared" si="5"/>
        <v>17.02</v>
      </c>
      <c r="C193" s="128"/>
      <c r="D193" s="34">
        <f t="shared" si="3"/>
        <v>17.02</v>
      </c>
      <c r="E193" s="144">
        <v>45160</v>
      </c>
      <c r="F193" s="37">
        <v>17.02</v>
      </c>
      <c r="G193" s="145">
        <v>45161</v>
      </c>
      <c r="H193" s="76">
        <f t="shared" si="2"/>
        <v>0</v>
      </c>
      <c r="K193" s="134"/>
      <c r="L193" s="670">
        <v>45161</v>
      </c>
      <c r="M193" s="233">
        <v>0</v>
      </c>
      <c r="N193" s="234">
        <f t="shared" si="4"/>
        <v>560</v>
      </c>
      <c r="O193" s="37">
        <v>405</v>
      </c>
      <c r="P193" s="228">
        <f t="shared" si="0"/>
        <v>155</v>
      </c>
      <c r="Q193" s="41"/>
    </row>
    <row r="194" spans="1:17" ht="15.6" x14ac:dyDescent="0.3">
      <c r="A194" s="150"/>
      <c r="B194" s="142">
        <f t="shared" si="5"/>
        <v>17.02</v>
      </c>
      <c r="C194" s="128"/>
      <c r="D194" s="34">
        <f t="shared" si="3"/>
        <v>17.02</v>
      </c>
      <c r="E194" s="144">
        <v>45161</v>
      </c>
      <c r="F194" s="37">
        <v>17.059999999999999</v>
      </c>
      <c r="G194" s="145">
        <v>45162</v>
      </c>
      <c r="H194" s="76">
        <f t="shared" si="2"/>
        <v>3.9999999999999147E-2</v>
      </c>
      <c r="K194" s="134"/>
      <c r="L194" s="670">
        <v>45162</v>
      </c>
      <c r="M194" s="233">
        <v>0</v>
      </c>
      <c r="N194" s="234">
        <f t="shared" si="4"/>
        <v>405</v>
      </c>
      <c r="O194" s="37">
        <v>351</v>
      </c>
      <c r="P194" s="228">
        <f t="shared" si="0"/>
        <v>54</v>
      </c>
      <c r="Q194" s="41"/>
    </row>
    <row r="195" spans="1:17" ht="15.6" x14ac:dyDescent="0.3">
      <c r="A195" s="150"/>
      <c r="B195" s="142">
        <f t="shared" si="5"/>
        <v>17.059999999999999</v>
      </c>
      <c r="C195" s="128"/>
      <c r="D195" s="34">
        <f t="shared" si="3"/>
        <v>17.059999999999999</v>
      </c>
      <c r="E195" s="144">
        <v>45162</v>
      </c>
      <c r="F195" s="37">
        <v>17.079999999999998</v>
      </c>
      <c r="G195" s="145">
        <v>45163</v>
      </c>
      <c r="H195" s="76">
        <f t="shared" si="2"/>
        <v>1.9999999999999574E-2</v>
      </c>
      <c r="K195" s="134"/>
      <c r="L195" s="670">
        <v>45163</v>
      </c>
      <c r="M195" s="233">
        <v>0</v>
      </c>
      <c r="N195" s="234">
        <f t="shared" si="4"/>
        <v>351</v>
      </c>
      <c r="O195" s="37">
        <v>351</v>
      </c>
      <c r="P195" s="228">
        <f t="shared" si="0"/>
        <v>0</v>
      </c>
      <c r="Q195" s="41"/>
    </row>
    <row r="196" spans="1:17" ht="15.6" x14ac:dyDescent="0.3">
      <c r="A196" s="150"/>
      <c r="B196" s="142">
        <f t="shared" si="5"/>
        <v>17.079999999999998</v>
      </c>
      <c r="C196" s="128"/>
      <c r="D196" s="34">
        <f t="shared" si="3"/>
        <v>17.079999999999998</v>
      </c>
      <c r="E196" s="144">
        <v>45163</v>
      </c>
      <c r="F196" s="37">
        <v>17.079999999999998</v>
      </c>
      <c r="G196" s="145">
        <v>45164</v>
      </c>
      <c r="H196" s="76">
        <f t="shared" si="2"/>
        <v>0</v>
      </c>
      <c r="K196" s="134"/>
      <c r="L196" s="670">
        <v>45164</v>
      </c>
      <c r="M196" s="233">
        <v>0</v>
      </c>
      <c r="N196" s="234">
        <f t="shared" si="4"/>
        <v>351</v>
      </c>
      <c r="O196" s="37">
        <v>270</v>
      </c>
      <c r="P196" s="228">
        <f t="shared" si="0"/>
        <v>81</v>
      </c>
      <c r="Q196" s="41"/>
    </row>
    <row r="197" spans="1:17" ht="15.6" x14ac:dyDescent="0.3">
      <c r="A197" s="150"/>
      <c r="B197" s="142">
        <f t="shared" si="5"/>
        <v>17.079999999999998</v>
      </c>
      <c r="C197" s="128"/>
      <c r="D197" s="34">
        <f t="shared" si="3"/>
        <v>17.079999999999998</v>
      </c>
      <c r="E197" s="144">
        <v>45164</v>
      </c>
      <c r="F197" s="37">
        <v>17.100000000000001</v>
      </c>
      <c r="G197" s="145">
        <v>45165</v>
      </c>
      <c r="H197" s="76">
        <f t="shared" si="2"/>
        <v>2.0000000000003126E-2</v>
      </c>
      <c r="K197" s="134"/>
      <c r="L197" s="670">
        <v>45165</v>
      </c>
      <c r="M197" s="233">
        <v>0</v>
      </c>
      <c r="N197" s="234">
        <f t="shared" si="4"/>
        <v>270</v>
      </c>
      <c r="O197" s="37">
        <v>270</v>
      </c>
      <c r="P197" s="228">
        <f t="shared" si="0"/>
        <v>0</v>
      </c>
      <c r="Q197" s="41"/>
    </row>
    <row r="198" spans="1:17" ht="15.6" x14ac:dyDescent="0.3">
      <c r="A198" s="150"/>
      <c r="B198" s="142">
        <f t="shared" si="5"/>
        <v>17.100000000000001</v>
      </c>
      <c r="C198" s="128"/>
      <c r="D198" s="34">
        <f t="shared" si="3"/>
        <v>17.100000000000001</v>
      </c>
      <c r="E198" s="144">
        <v>45165</v>
      </c>
      <c r="F198" s="37">
        <v>17.100000000000001</v>
      </c>
      <c r="G198" s="145">
        <v>45166</v>
      </c>
      <c r="H198" s="76">
        <f t="shared" si="2"/>
        <v>0</v>
      </c>
      <c r="K198" s="134"/>
      <c r="L198" s="670">
        <v>45166</v>
      </c>
      <c r="M198" s="233">
        <v>0</v>
      </c>
      <c r="N198" s="234">
        <f t="shared" si="4"/>
        <v>270</v>
      </c>
      <c r="O198" s="37">
        <v>225</v>
      </c>
      <c r="P198" s="228">
        <f t="shared" si="0"/>
        <v>45</v>
      </c>
      <c r="Q198" s="41"/>
    </row>
    <row r="199" spans="1:17" ht="15.6" x14ac:dyDescent="0.3">
      <c r="A199" s="150"/>
      <c r="B199" s="142">
        <f t="shared" si="5"/>
        <v>17.100000000000001</v>
      </c>
      <c r="C199" s="128"/>
      <c r="D199" s="34">
        <f t="shared" si="3"/>
        <v>17.100000000000001</v>
      </c>
      <c r="E199" s="144">
        <v>45166</v>
      </c>
      <c r="F199" s="37">
        <v>17.100000000000001</v>
      </c>
      <c r="G199" s="145">
        <v>45167</v>
      </c>
      <c r="H199" s="76">
        <f t="shared" si="2"/>
        <v>0</v>
      </c>
      <c r="K199" s="134"/>
      <c r="L199" s="670">
        <v>45167</v>
      </c>
      <c r="M199" s="233">
        <v>0</v>
      </c>
      <c r="N199" s="234">
        <f t="shared" si="4"/>
        <v>225</v>
      </c>
      <c r="O199" s="37">
        <v>135</v>
      </c>
      <c r="P199" s="228">
        <f t="shared" si="0"/>
        <v>90</v>
      </c>
      <c r="Q199" s="41"/>
    </row>
    <row r="200" spans="1:17" ht="15.6" x14ac:dyDescent="0.3">
      <c r="A200" s="150"/>
      <c r="B200" s="142">
        <f t="shared" si="5"/>
        <v>17.100000000000001</v>
      </c>
      <c r="C200" s="128"/>
      <c r="D200" s="34">
        <f t="shared" si="3"/>
        <v>17.100000000000001</v>
      </c>
      <c r="E200" s="144">
        <v>45167</v>
      </c>
      <c r="F200" s="37">
        <v>17.12</v>
      </c>
      <c r="G200" s="145">
        <v>45168</v>
      </c>
      <c r="H200" s="76">
        <f t="shared" si="2"/>
        <v>1.9999999999999574E-2</v>
      </c>
      <c r="K200" s="134"/>
      <c r="L200" s="670">
        <v>45168</v>
      </c>
      <c r="M200" s="233">
        <v>420</v>
      </c>
      <c r="N200" s="234">
        <f t="shared" si="4"/>
        <v>135</v>
      </c>
      <c r="O200" s="37">
        <v>553</v>
      </c>
      <c r="P200" s="228">
        <f t="shared" si="0"/>
        <v>2</v>
      </c>
      <c r="Q200" s="41"/>
    </row>
    <row r="201" spans="1:17" ht="15.6" x14ac:dyDescent="0.3">
      <c r="A201" s="150"/>
      <c r="B201" s="142">
        <f t="shared" si="5"/>
        <v>17.12</v>
      </c>
      <c r="C201" s="128"/>
      <c r="D201" s="34">
        <f t="shared" si="3"/>
        <v>17.12</v>
      </c>
      <c r="E201" s="144">
        <v>45168</v>
      </c>
      <c r="F201" s="37">
        <v>17.13</v>
      </c>
      <c r="G201" s="145">
        <v>45169</v>
      </c>
      <c r="H201" s="76">
        <f t="shared" si="2"/>
        <v>9.9999999999980105E-3</v>
      </c>
      <c r="K201" s="134"/>
      <c r="L201" s="670">
        <v>45169</v>
      </c>
      <c r="M201" s="233">
        <v>0</v>
      </c>
      <c r="N201" s="234">
        <f t="shared" si="4"/>
        <v>553</v>
      </c>
      <c r="O201" s="37">
        <v>450</v>
      </c>
      <c r="P201" s="228">
        <f t="shared" si="0"/>
        <v>103</v>
      </c>
      <c r="Q201" s="41"/>
    </row>
    <row r="202" spans="1:17" ht="15.6" x14ac:dyDescent="0.3">
      <c r="A202" s="150"/>
      <c r="B202" s="142">
        <f t="shared" si="5"/>
        <v>17.13</v>
      </c>
      <c r="C202" s="128"/>
      <c r="D202" s="34">
        <f t="shared" si="3"/>
        <v>17.13</v>
      </c>
      <c r="E202" s="144">
        <v>45169</v>
      </c>
      <c r="F202" s="37">
        <v>17.149999999999999</v>
      </c>
      <c r="G202" s="145">
        <v>45170</v>
      </c>
      <c r="H202" s="76">
        <f t="shared" si="2"/>
        <v>1.9999999999999574E-2</v>
      </c>
      <c r="K202" s="134"/>
      <c r="L202" s="670">
        <v>45170</v>
      </c>
      <c r="M202" s="233">
        <v>0</v>
      </c>
      <c r="N202" s="234">
        <f t="shared" si="4"/>
        <v>450</v>
      </c>
      <c r="O202" s="37">
        <v>414</v>
      </c>
      <c r="P202" s="228">
        <f t="shared" si="0"/>
        <v>36</v>
      </c>
      <c r="Q202" s="41"/>
    </row>
    <row r="203" spans="1:17" ht="15.6" x14ac:dyDescent="0.3">
      <c r="A203" s="150"/>
      <c r="B203" s="142">
        <f t="shared" si="5"/>
        <v>17.149999999999999</v>
      </c>
      <c r="C203" s="128"/>
      <c r="D203" s="34">
        <f t="shared" si="3"/>
        <v>17.149999999999999</v>
      </c>
      <c r="E203" s="144">
        <v>45170</v>
      </c>
      <c r="F203" s="37">
        <v>17.16</v>
      </c>
      <c r="G203" s="145">
        <v>45171</v>
      </c>
      <c r="H203" s="76">
        <f t="shared" si="2"/>
        <v>1.0000000000001563E-2</v>
      </c>
      <c r="K203" s="134"/>
      <c r="L203" s="670">
        <v>45171</v>
      </c>
      <c r="M203" s="233">
        <v>0</v>
      </c>
      <c r="N203" s="234">
        <f t="shared" si="4"/>
        <v>414</v>
      </c>
      <c r="O203" s="37">
        <v>360</v>
      </c>
      <c r="P203" s="228">
        <f t="shared" si="0"/>
        <v>54</v>
      </c>
      <c r="Q203" s="41"/>
    </row>
    <row r="204" spans="1:17" ht="15.6" x14ac:dyDescent="0.3">
      <c r="A204" s="150"/>
      <c r="B204" s="142">
        <f t="shared" si="5"/>
        <v>17.16</v>
      </c>
      <c r="C204" s="128"/>
      <c r="D204" s="34">
        <f t="shared" si="3"/>
        <v>17.16</v>
      </c>
      <c r="E204" s="144">
        <v>45171</v>
      </c>
      <c r="F204" s="37">
        <v>17.170000000000002</v>
      </c>
      <c r="G204" s="145">
        <v>45172</v>
      </c>
      <c r="H204" s="76">
        <f t="shared" si="2"/>
        <v>1.0000000000001563E-2</v>
      </c>
      <c r="K204" s="134"/>
      <c r="L204" s="670">
        <v>45172</v>
      </c>
      <c r="M204" s="233">
        <v>0</v>
      </c>
      <c r="N204" s="234">
        <f t="shared" si="4"/>
        <v>360</v>
      </c>
      <c r="O204" s="37">
        <v>360</v>
      </c>
      <c r="P204" s="228">
        <f t="shared" si="0"/>
        <v>0</v>
      </c>
      <c r="Q204" s="41"/>
    </row>
    <row r="205" spans="1:17" ht="15.6" x14ac:dyDescent="0.3">
      <c r="A205" s="150"/>
      <c r="B205" s="142">
        <f t="shared" si="5"/>
        <v>17.170000000000002</v>
      </c>
      <c r="C205" s="128"/>
      <c r="D205" s="34">
        <f t="shared" si="3"/>
        <v>17.170000000000002</v>
      </c>
      <c r="E205" s="144">
        <v>45172</v>
      </c>
      <c r="F205" s="37">
        <v>17.170000000000002</v>
      </c>
      <c r="G205" s="145">
        <v>45173</v>
      </c>
      <c r="H205" s="76">
        <f t="shared" si="2"/>
        <v>0</v>
      </c>
      <c r="K205" s="134"/>
      <c r="L205" s="670">
        <v>45173</v>
      </c>
      <c r="M205" s="233">
        <v>0</v>
      </c>
      <c r="N205" s="234">
        <f t="shared" si="4"/>
        <v>360</v>
      </c>
      <c r="O205" s="37">
        <v>315</v>
      </c>
      <c r="P205" s="228">
        <f t="shared" si="0"/>
        <v>45</v>
      </c>
      <c r="Q205" s="41"/>
    </row>
    <row r="206" spans="1:17" ht="15.6" x14ac:dyDescent="0.3">
      <c r="A206" s="150"/>
      <c r="B206" s="142">
        <f t="shared" si="5"/>
        <v>17.170000000000002</v>
      </c>
      <c r="C206" s="128"/>
      <c r="D206" s="34">
        <f t="shared" si="3"/>
        <v>17.170000000000002</v>
      </c>
      <c r="E206" s="144">
        <v>45173</v>
      </c>
      <c r="F206" s="37">
        <v>17.18</v>
      </c>
      <c r="G206" s="145">
        <v>45174</v>
      </c>
      <c r="H206" s="76">
        <f t="shared" si="2"/>
        <v>9.9999999999980105E-3</v>
      </c>
      <c r="K206" s="134"/>
      <c r="L206" s="670">
        <v>45174</v>
      </c>
      <c r="M206" s="233">
        <v>0</v>
      </c>
      <c r="N206" s="234">
        <f t="shared" si="4"/>
        <v>315</v>
      </c>
      <c r="O206" s="37">
        <v>198</v>
      </c>
      <c r="P206" s="228">
        <f t="shared" si="0"/>
        <v>117</v>
      </c>
      <c r="Q206" s="41"/>
    </row>
    <row r="207" spans="1:17" ht="15.6" x14ac:dyDescent="0.3">
      <c r="A207" s="150"/>
      <c r="B207" s="142">
        <f t="shared" si="5"/>
        <v>17.18</v>
      </c>
      <c r="C207" s="128"/>
      <c r="D207" s="34">
        <f t="shared" si="3"/>
        <v>17.18</v>
      </c>
      <c r="E207" s="144">
        <v>45174</v>
      </c>
      <c r="F207" s="37">
        <v>17.2</v>
      </c>
      <c r="G207" s="145">
        <v>45175</v>
      </c>
      <c r="H207" s="76">
        <f t="shared" si="2"/>
        <v>1.9999999999999574E-2</v>
      </c>
      <c r="K207" s="134"/>
      <c r="L207" s="670">
        <v>45175</v>
      </c>
      <c r="M207" s="233">
        <v>500</v>
      </c>
      <c r="N207" s="234">
        <f t="shared" si="4"/>
        <v>198</v>
      </c>
      <c r="O207" s="37">
        <v>578</v>
      </c>
      <c r="P207" s="228">
        <f t="shared" si="0"/>
        <v>120</v>
      </c>
      <c r="Q207" s="41"/>
    </row>
    <row r="208" spans="1:17" ht="15.6" x14ac:dyDescent="0.3">
      <c r="A208" s="150"/>
      <c r="B208" s="142">
        <f t="shared" si="5"/>
        <v>17.2</v>
      </c>
      <c r="C208" s="128"/>
      <c r="D208" s="34">
        <f t="shared" si="3"/>
        <v>17.2</v>
      </c>
      <c r="E208" s="144">
        <v>45175</v>
      </c>
      <c r="F208" s="37">
        <v>17.22</v>
      </c>
      <c r="G208" s="145">
        <v>45176</v>
      </c>
      <c r="H208" s="76">
        <f t="shared" si="2"/>
        <v>1.9999999999999574E-2</v>
      </c>
      <c r="K208" s="134"/>
      <c r="L208" s="670">
        <v>45176</v>
      </c>
      <c r="M208" s="233">
        <v>0</v>
      </c>
      <c r="N208" s="234">
        <f t="shared" si="4"/>
        <v>578</v>
      </c>
      <c r="O208" s="37">
        <v>560</v>
      </c>
      <c r="P208" s="228">
        <f t="shared" si="0"/>
        <v>18</v>
      </c>
      <c r="Q208" s="41"/>
    </row>
    <row r="209" spans="1:17" ht="15.6" x14ac:dyDescent="0.3">
      <c r="A209" s="150"/>
      <c r="B209" s="142">
        <f t="shared" si="5"/>
        <v>17.22</v>
      </c>
      <c r="C209" s="128"/>
      <c r="D209" s="34">
        <f t="shared" si="3"/>
        <v>17.22</v>
      </c>
      <c r="E209" s="144">
        <v>45176</v>
      </c>
      <c r="F209" s="37">
        <v>17.23</v>
      </c>
      <c r="G209" s="145">
        <v>45177</v>
      </c>
      <c r="H209" s="76">
        <f t="shared" si="2"/>
        <v>1.0000000000001563E-2</v>
      </c>
      <c r="K209" s="134"/>
      <c r="L209" s="670">
        <v>45177</v>
      </c>
      <c r="M209" s="233">
        <v>0</v>
      </c>
      <c r="N209" s="234">
        <f t="shared" si="4"/>
        <v>560</v>
      </c>
      <c r="O209" s="37">
        <v>560</v>
      </c>
      <c r="P209" s="228">
        <f t="shared" si="0"/>
        <v>0</v>
      </c>
      <c r="Q209" s="41"/>
    </row>
    <row r="210" spans="1:17" ht="15.6" x14ac:dyDescent="0.3">
      <c r="A210" s="150"/>
      <c r="B210" s="142">
        <f t="shared" si="5"/>
        <v>17.23</v>
      </c>
      <c r="C210" s="128"/>
      <c r="D210" s="34">
        <f t="shared" si="3"/>
        <v>17.23</v>
      </c>
      <c r="E210" s="144">
        <v>45177</v>
      </c>
      <c r="F210" s="37">
        <v>17.23</v>
      </c>
      <c r="G210" s="145">
        <v>45178</v>
      </c>
      <c r="H210" s="76">
        <f t="shared" si="2"/>
        <v>0</v>
      </c>
      <c r="K210" s="134"/>
      <c r="L210" s="670">
        <v>45178</v>
      </c>
      <c r="M210" s="233">
        <v>0</v>
      </c>
      <c r="N210" s="234">
        <f t="shared" si="4"/>
        <v>560</v>
      </c>
      <c r="O210" s="37">
        <v>560</v>
      </c>
      <c r="P210" s="228">
        <f t="shared" si="0"/>
        <v>0</v>
      </c>
      <c r="Q210" s="41"/>
    </row>
    <row r="211" spans="1:17" ht="15.6" x14ac:dyDescent="0.3">
      <c r="A211" s="150"/>
      <c r="B211" s="142">
        <f t="shared" si="5"/>
        <v>17.23</v>
      </c>
      <c r="C211" s="128"/>
      <c r="D211" s="34">
        <f t="shared" si="3"/>
        <v>17.23</v>
      </c>
      <c r="E211" s="144">
        <v>45178</v>
      </c>
      <c r="F211" s="37">
        <v>17.23</v>
      </c>
      <c r="G211" s="145">
        <v>45179</v>
      </c>
      <c r="H211" s="76">
        <f t="shared" si="2"/>
        <v>0</v>
      </c>
      <c r="K211" s="134"/>
      <c r="L211" s="670">
        <v>45179</v>
      </c>
      <c r="M211" s="233">
        <v>0</v>
      </c>
      <c r="N211" s="234">
        <f t="shared" si="4"/>
        <v>560</v>
      </c>
      <c r="O211" s="37">
        <v>560</v>
      </c>
      <c r="P211" s="228">
        <f t="shared" si="0"/>
        <v>0</v>
      </c>
      <c r="Q211" s="41"/>
    </row>
    <row r="212" spans="1:17" ht="15.6" x14ac:dyDescent="0.3">
      <c r="A212" s="150"/>
      <c r="B212" s="142">
        <f t="shared" si="5"/>
        <v>17.23</v>
      </c>
      <c r="C212" s="128"/>
      <c r="D212" s="34">
        <f t="shared" si="3"/>
        <v>17.23</v>
      </c>
      <c r="E212" s="144">
        <v>45179</v>
      </c>
      <c r="F212" s="37">
        <v>17.23</v>
      </c>
      <c r="G212" s="145">
        <v>45180</v>
      </c>
      <c r="H212" s="76">
        <f t="shared" si="2"/>
        <v>0</v>
      </c>
      <c r="K212" s="134"/>
      <c r="L212" s="670">
        <v>45180</v>
      </c>
      <c r="M212" s="233">
        <v>0</v>
      </c>
      <c r="N212" s="234">
        <f t="shared" si="4"/>
        <v>560</v>
      </c>
      <c r="O212" s="37">
        <v>560</v>
      </c>
      <c r="P212" s="228">
        <f t="shared" si="0"/>
        <v>0</v>
      </c>
      <c r="Q212" s="41"/>
    </row>
    <row r="213" spans="1:17" ht="15.6" x14ac:dyDescent="0.3">
      <c r="A213" s="150"/>
      <c r="B213" s="142">
        <f t="shared" si="5"/>
        <v>17.23</v>
      </c>
      <c r="C213" s="128"/>
      <c r="D213" s="34">
        <f t="shared" si="3"/>
        <v>17.23</v>
      </c>
      <c r="E213" s="144">
        <v>45180</v>
      </c>
      <c r="F213" s="37">
        <v>17.23</v>
      </c>
      <c r="G213" s="145">
        <v>45181</v>
      </c>
      <c r="H213" s="76">
        <f t="shared" si="2"/>
        <v>0</v>
      </c>
      <c r="K213" s="134"/>
      <c r="L213" s="670">
        <v>45181</v>
      </c>
      <c r="M213" s="233">
        <v>0</v>
      </c>
      <c r="N213" s="234">
        <f t="shared" si="4"/>
        <v>560</v>
      </c>
      <c r="O213" s="37">
        <v>553</v>
      </c>
      <c r="P213" s="228">
        <f t="shared" si="0"/>
        <v>7</v>
      </c>
      <c r="Q213" s="41"/>
    </row>
    <row r="214" spans="1:17" ht="15.6" x14ac:dyDescent="0.3">
      <c r="A214" s="150"/>
      <c r="B214" s="142">
        <f t="shared" si="5"/>
        <v>17.23</v>
      </c>
      <c r="C214" s="128"/>
      <c r="D214" s="34">
        <f t="shared" si="3"/>
        <v>17.23</v>
      </c>
      <c r="E214" s="144">
        <v>45181</v>
      </c>
      <c r="F214" s="37">
        <v>17.25</v>
      </c>
      <c r="G214" s="145">
        <v>45182</v>
      </c>
      <c r="H214" s="76">
        <f t="shared" si="2"/>
        <v>1.9999999999999574E-2</v>
      </c>
      <c r="K214" s="134"/>
      <c r="L214" s="670">
        <v>45182</v>
      </c>
      <c r="M214" s="233">
        <v>0</v>
      </c>
      <c r="N214" s="234">
        <f t="shared" si="4"/>
        <v>553</v>
      </c>
      <c r="O214" s="37">
        <v>553</v>
      </c>
      <c r="P214" s="228">
        <f t="shared" si="0"/>
        <v>0</v>
      </c>
      <c r="Q214" s="41"/>
    </row>
    <row r="215" spans="1:17" ht="15.6" x14ac:dyDescent="0.3">
      <c r="A215" s="150"/>
      <c r="B215" s="142">
        <f t="shared" si="5"/>
        <v>17.25</v>
      </c>
      <c r="C215" s="128"/>
      <c r="D215" s="34">
        <f t="shared" si="3"/>
        <v>17.25</v>
      </c>
      <c r="E215" s="144">
        <v>45182</v>
      </c>
      <c r="F215" s="37">
        <v>17.260000000000002</v>
      </c>
      <c r="G215" s="145">
        <v>45183</v>
      </c>
      <c r="H215" s="76">
        <f t="shared" si="2"/>
        <v>1.0000000000001563E-2</v>
      </c>
      <c r="K215" s="134"/>
      <c r="L215" s="670">
        <v>45183</v>
      </c>
      <c r="M215" s="233">
        <v>0</v>
      </c>
      <c r="N215" s="234">
        <f t="shared" si="4"/>
        <v>553</v>
      </c>
      <c r="O215" s="37">
        <v>477</v>
      </c>
      <c r="P215" s="228">
        <f t="shared" si="0"/>
        <v>76</v>
      </c>
      <c r="Q215" s="41"/>
    </row>
    <row r="216" spans="1:17" ht="15.6" x14ac:dyDescent="0.3">
      <c r="A216" s="150"/>
      <c r="B216" s="142">
        <f t="shared" si="5"/>
        <v>17.260000000000002</v>
      </c>
      <c r="C216" s="128"/>
      <c r="D216" s="34">
        <f t="shared" si="3"/>
        <v>17.260000000000002</v>
      </c>
      <c r="E216" s="144">
        <v>45183</v>
      </c>
      <c r="F216" s="37">
        <v>17.27</v>
      </c>
      <c r="G216" s="145">
        <v>45184</v>
      </c>
      <c r="H216" s="76">
        <f t="shared" si="2"/>
        <v>9.9999999999980105E-3</v>
      </c>
      <c r="K216" s="134"/>
      <c r="L216" s="670">
        <v>45184</v>
      </c>
      <c r="M216" s="233">
        <v>0</v>
      </c>
      <c r="N216" s="234">
        <f t="shared" si="4"/>
        <v>477</v>
      </c>
      <c r="O216" s="37">
        <v>450</v>
      </c>
      <c r="P216" s="228">
        <f t="shared" si="0"/>
        <v>27</v>
      </c>
      <c r="Q216" s="41"/>
    </row>
    <row r="217" spans="1:17" ht="15.6" x14ac:dyDescent="0.3">
      <c r="A217" s="150"/>
      <c r="B217" s="142">
        <f t="shared" si="5"/>
        <v>17.27</v>
      </c>
      <c r="C217" s="128"/>
      <c r="D217" s="34">
        <f t="shared" si="3"/>
        <v>17.27</v>
      </c>
      <c r="E217" s="144">
        <v>45184</v>
      </c>
      <c r="F217" s="37">
        <v>17.28</v>
      </c>
      <c r="G217" s="145">
        <v>45185</v>
      </c>
      <c r="H217" s="76">
        <f t="shared" si="2"/>
        <v>1.0000000000001563E-2</v>
      </c>
      <c r="K217" s="134"/>
      <c r="L217" s="670">
        <v>45185</v>
      </c>
      <c r="M217" s="233">
        <v>0</v>
      </c>
      <c r="N217" s="234">
        <f t="shared" si="4"/>
        <v>450</v>
      </c>
      <c r="O217" s="37">
        <v>450</v>
      </c>
      <c r="P217" s="228">
        <f t="shared" si="0"/>
        <v>0</v>
      </c>
      <c r="Q217" s="41"/>
    </row>
    <row r="218" spans="1:17" ht="15.6" x14ac:dyDescent="0.3">
      <c r="A218" s="150"/>
      <c r="B218" s="142">
        <f t="shared" si="5"/>
        <v>17.28</v>
      </c>
      <c r="C218" s="128"/>
      <c r="D218" s="34">
        <f t="shared" si="3"/>
        <v>17.28</v>
      </c>
      <c r="E218" s="144">
        <v>45185</v>
      </c>
      <c r="F218" s="37">
        <v>17.28</v>
      </c>
      <c r="G218" s="145">
        <v>45186</v>
      </c>
      <c r="H218" s="76">
        <f t="shared" si="2"/>
        <v>0</v>
      </c>
      <c r="K218" s="134"/>
      <c r="L218" s="670">
        <v>45186</v>
      </c>
      <c r="M218" s="233">
        <v>0</v>
      </c>
      <c r="N218" s="234">
        <f t="shared" si="4"/>
        <v>450</v>
      </c>
      <c r="O218" s="37">
        <v>360</v>
      </c>
      <c r="P218" s="228">
        <f t="shared" si="0"/>
        <v>90</v>
      </c>
      <c r="Q218" s="41"/>
    </row>
    <row r="219" spans="1:17" ht="15.6" x14ac:dyDescent="0.3">
      <c r="A219" s="150"/>
      <c r="B219" s="142">
        <f t="shared" si="5"/>
        <v>17.28</v>
      </c>
      <c r="C219" s="128"/>
      <c r="D219" s="34">
        <f t="shared" si="3"/>
        <v>17.28</v>
      </c>
      <c r="E219" s="144">
        <v>45186</v>
      </c>
      <c r="F219" s="37">
        <v>17.3</v>
      </c>
      <c r="G219" s="145">
        <v>45187</v>
      </c>
      <c r="H219" s="76">
        <f t="shared" si="2"/>
        <v>1.9999999999999574E-2</v>
      </c>
      <c r="K219" s="134"/>
      <c r="L219" s="670">
        <v>45187</v>
      </c>
      <c r="M219" s="233">
        <v>0</v>
      </c>
      <c r="N219" s="234">
        <f t="shared" si="4"/>
        <v>360</v>
      </c>
      <c r="O219" s="37">
        <v>270</v>
      </c>
      <c r="P219" s="228">
        <f t="shared" si="0"/>
        <v>90</v>
      </c>
      <c r="Q219" s="41"/>
    </row>
    <row r="220" spans="1:17" ht="15.6" x14ac:dyDescent="0.3">
      <c r="A220" s="150"/>
      <c r="B220" s="142">
        <f t="shared" si="5"/>
        <v>17.3</v>
      </c>
      <c r="C220" s="128"/>
      <c r="D220" s="34">
        <f t="shared" si="3"/>
        <v>17.3</v>
      </c>
      <c r="E220" s="144">
        <v>45187</v>
      </c>
      <c r="F220" s="37">
        <v>17.32</v>
      </c>
      <c r="G220" s="145">
        <v>45188</v>
      </c>
      <c r="H220" s="76">
        <f t="shared" si="2"/>
        <v>1.9999999999999574E-2</v>
      </c>
      <c r="K220" s="134"/>
      <c r="L220" s="670">
        <v>45188</v>
      </c>
      <c r="M220" s="233">
        <v>0</v>
      </c>
      <c r="N220" s="234">
        <f t="shared" si="4"/>
        <v>270</v>
      </c>
      <c r="O220" s="37">
        <v>207</v>
      </c>
      <c r="P220" s="228">
        <f t="shared" si="0"/>
        <v>63</v>
      </c>
      <c r="Q220" s="41"/>
    </row>
    <row r="221" spans="1:17" ht="15.6" x14ac:dyDescent="0.3">
      <c r="A221" s="150"/>
      <c r="B221" s="142">
        <f t="shared" si="5"/>
        <v>17.32</v>
      </c>
      <c r="C221" s="128"/>
      <c r="D221" s="34">
        <f t="shared" si="3"/>
        <v>17.32</v>
      </c>
      <c r="E221" s="144">
        <v>45188</v>
      </c>
      <c r="F221" s="37">
        <v>17.329999999999998</v>
      </c>
      <c r="G221" s="145">
        <v>45189</v>
      </c>
      <c r="H221" s="76">
        <f t="shared" si="2"/>
        <v>9.9999999999980105E-3</v>
      </c>
      <c r="K221" s="134"/>
      <c r="L221" s="670">
        <v>45189</v>
      </c>
      <c r="M221" s="233">
        <v>350</v>
      </c>
      <c r="N221" s="234">
        <f t="shared" si="4"/>
        <v>207</v>
      </c>
      <c r="O221" s="37">
        <v>553</v>
      </c>
      <c r="P221" s="228">
        <f t="shared" si="0"/>
        <v>4</v>
      </c>
      <c r="Q221" s="41"/>
    </row>
    <row r="222" spans="1:17" ht="15.6" x14ac:dyDescent="0.3">
      <c r="A222" s="150"/>
      <c r="B222" s="142">
        <f t="shared" si="5"/>
        <v>17.329999999999998</v>
      </c>
      <c r="C222" s="128"/>
      <c r="D222" s="34">
        <f t="shared" si="3"/>
        <v>17.329999999999998</v>
      </c>
      <c r="E222" s="144">
        <v>45189</v>
      </c>
      <c r="F222" s="37">
        <v>17.34</v>
      </c>
      <c r="G222" s="145">
        <v>45190</v>
      </c>
      <c r="H222" s="76">
        <f t="shared" si="2"/>
        <v>1.0000000000001563E-2</v>
      </c>
      <c r="K222" s="134"/>
      <c r="L222" s="670">
        <v>45190</v>
      </c>
      <c r="M222" s="233">
        <v>0</v>
      </c>
      <c r="N222" s="234">
        <f t="shared" si="4"/>
        <v>553</v>
      </c>
      <c r="O222" s="37">
        <v>553</v>
      </c>
      <c r="P222" s="228">
        <f t="shared" si="0"/>
        <v>0</v>
      </c>
      <c r="Q222" s="41"/>
    </row>
    <row r="223" spans="1:17" ht="15.6" x14ac:dyDescent="0.3">
      <c r="A223" s="150"/>
      <c r="B223" s="142">
        <f t="shared" si="5"/>
        <v>17.34</v>
      </c>
      <c r="C223" s="128"/>
      <c r="D223" s="34">
        <f t="shared" si="3"/>
        <v>17.34</v>
      </c>
      <c r="E223" s="144">
        <v>45190</v>
      </c>
      <c r="F223" s="37">
        <v>17.34</v>
      </c>
      <c r="G223" s="145">
        <v>45191</v>
      </c>
      <c r="H223" s="76">
        <f t="shared" si="2"/>
        <v>0</v>
      </c>
      <c r="K223" s="134"/>
      <c r="L223" s="670">
        <v>45191</v>
      </c>
      <c r="M223" s="233">
        <v>0</v>
      </c>
      <c r="N223" s="234">
        <f t="shared" si="4"/>
        <v>553</v>
      </c>
      <c r="O223" s="37">
        <v>553</v>
      </c>
      <c r="P223" s="228">
        <f t="shared" si="0"/>
        <v>0</v>
      </c>
      <c r="Q223" s="41"/>
    </row>
    <row r="224" spans="1:17" ht="15.6" x14ac:dyDescent="0.3">
      <c r="A224" s="150"/>
      <c r="B224" s="142">
        <f t="shared" si="5"/>
        <v>17.34</v>
      </c>
      <c r="C224" s="128"/>
      <c r="D224" s="34">
        <f t="shared" si="3"/>
        <v>17.34</v>
      </c>
      <c r="E224" s="144">
        <v>45191</v>
      </c>
      <c r="F224" s="37">
        <v>17.34</v>
      </c>
      <c r="G224" s="145">
        <v>45192</v>
      </c>
      <c r="H224" s="76">
        <f t="shared" si="2"/>
        <v>0</v>
      </c>
      <c r="K224" s="134"/>
      <c r="L224" s="670">
        <v>45192</v>
      </c>
      <c r="M224" s="233">
        <v>0</v>
      </c>
      <c r="N224" s="234">
        <f t="shared" si="4"/>
        <v>553</v>
      </c>
      <c r="O224" s="37">
        <v>553</v>
      </c>
      <c r="P224" s="228">
        <f t="shared" si="0"/>
        <v>0</v>
      </c>
      <c r="Q224" s="41"/>
    </row>
    <row r="225" spans="1:21" ht="15.6" x14ac:dyDescent="0.3">
      <c r="A225" s="150"/>
      <c r="B225" s="142">
        <f t="shared" si="5"/>
        <v>17.34</v>
      </c>
      <c r="C225" s="128"/>
      <c r="D225" s="34">
        <f t="shared" si="3"/>
        <v>17.34</v>
      </c>
      <c r="E225" s="144">
        <v>45192</v>
      </c>
      <c r="F225" s="37">
        <v>17.34</v>
      </c>
      <c r="G225" s="145">
        <v>45193</v>
      </c>
      <c r="H225" s="76">
        <f t="shared" si="2"/>
        <v>0</v>
      </c>
      <c r="K225" s="134"/>
      <c r="L225" s="670">
        <v>45193</v>
      </c>
      <c r="M225" s="233">
        <v>0</v>
      </c>
      <c r="N225" s="234">
        <f t="shared" si="4"/>
        <v>553</v>
      </c>
      <c r="O225" s="37">
        <v>553</v>
      </c>
      <c r="P225" s="228">
        <f t="shared" si="0"/>
        <v>0</v>
      </c>
      <c r="Q225" s="41"/>
    </row>
    <row r="226" spans="1:21" ht="15.6" x14ac:dyDescent="0.3">
      <c r="A226" s="150"/>
      <c r="B226" s="142">
        <f t="shared" si="5"/>
        <v>17.34</v>
      </c>
      <c r="C226" s="128"/>
      <c r="D226" s="34">
        <f t="shared" si="3"/>
        <v>17.34</v>
      </c>
      <c r="E226" s="144">
        <v>45193</v>
      </c>
      <c r="F226" s="37">
        <v>17.34</v>
      </c>
      <c r="G226" s="145">
        <v>45194</v>
      </c>
      <c r="H226" s="76">
        <f t="shared" si="2"/>
        <v>0</v>
      </c>
      <c r="K226" s="134"/>
      <c r="L226" s="670">
        <v>45194</v>
      </c>
      <c r="M226" s="233">
        <v>0</v>
      </c>
      <c r="N226" s="234">
        <f t="shared" si="4"/>
        <v>553</v>
      </c>
      <c r="O226" s="37">
        <v>553</v>
      </c>
      <c r="P226" s="228">
        <f t="shared" si="0"/>
        <v>0</v>
      </c>
      <c r="Q226" s="41"/>
    </row>
    <row r="227" spans="1:21" ht="15.6" x14ac:dyDescent="0.3">
      <c r="A227" s="150"/>
      <c r="B227" s="142">
        <f t="shared" si="5"/>
        <v>17.34</v>
      </c>
      <c r="C227" s="128"/>
      <c r="D227" s="34">
        <f t="shared" si="3"/>
        <v>17.34</v>
      </c>
      <c r="E227" s="144">
        <v>45194</v>
      </c>
      <c r="F227" s="37">
        <v>17.34</v>
      </c>
      <c r="G227" s="145">
        <v>45195</v>
      </c>
      <c r="H227" s="76">
        <f t="shared" si="2"/>
        <v>0</v>
      </c>
      <c r="K227" s="134"/>
      <c r="L227" s="670">
        <v>45195</v>
      </c>
      <c r="M227" s="233">
        <v>0</v>
      </c>
      <c r="N227" s="234">
        <f t="shared" si="4"/>
        <v>553</v>
      </c>
      <c r="O227" s="37">
        <v>553</v>
      </c>
      <c r="P227" s="228">
        <f t="shared" si="0"/>
        <v>0</v>
      </c>
      <c r="Q227" s="41"/>
    </row>
    <row r="228" spans="1:21" ht="15.6" x14ac:dyDescent="0.3">
      <c r="A228" s="150"/>
      <c r="B228" s="142">
        <f t="shared" si="5"/>
        <v>17.34</v>
      </c>
      <c r="C228" s="128"/>
      <c r="D228" s="34">
        <f t="shared" si="3"/>
        <v>17.34</v>
      </c>
      <c r="E228" s="144">
        <v>45195</v>
      </c>
      <c r="F228" s="37">
        <v>17.34</v>
      </c>
      <c r="G228" s="145">
        <v>45196</v>
      </c>
      <c r="H228" s="76">
        <f t="shared" si="2"/>
        <v>0</v>
      </c>
      <c r="K228" s="134"/>
      <c r="L228" s="670">
        <v>45196</v>
      </c>
      <c r="M228" s="233">
        <v>0</v>
      </c>
      <c r="N228" s="234">
        <f t="shared" si="4"/>
        <v>553</v>
      </c>
      <c r="O228" s="37">
        <v>450</v>
      </c>
      <c r="P228" s="228">
        <f t="shared" si="0"/>
        <v>103</v>
      </c>
      <c r="Q228" s="41"/>
    </row>
    <row r="229" spans="1:21" ht="15.6" x14ac:dyDescent="0.3">
      <c r="A229" s="150"/>
      <c r="B229" s="142">
        <f t="shared" si="5"/>
        <v>17.34</v>
      </c>
      <c r="C229" s="128"/>
      <c r="D229" s="34">
        <f t="shared" si="3"/>
        <v>17.34</v>
      </c>
      <c r="E229" s="144">
        <v>45196</v>
      </c>
      <c r="F229" s="37">
        <v>17.36</v>
      </c>
      <c r="G229" s="145">
        <v>45197</v>
      </c>
      <c r="H229" s="76">
        <f t="shared" si="2"/>
        <v>1.9999999999999574E-2</v>
      </c>
      <c r="K229" s="134"/>
      <c r="L229" s="670">
        <v>45197</v>
      </c>
      <c r="M229" s="233">
        <v>0</v>
      </c>
      <c r="N229" s="234">
        <f t="shared" si="4"/>
        <v>450</v>
      </c>
      <c r="O229" s="37">
        <v>450</v>
      </c>
      <c r="P229" s="228">
        <f t="shared" si="0"/>
        <v>0</v>
      </c>
      <c r="Q229" s="41"/>
    </row>
    <row r="230" spans="1:21" ht="15.6" x14ac:dyDescent="0.3">
      <c r="A230" s="150"/>
      <c r="B230" s="142">
        <f t="shared" si="5"/>
        <v>17.36</v>
      </c>
      <c r="C230" s="128"/>
      <c r="D230" s="34">
        <f t="shared" si="3"/>
        <v>17.36</v>
      </c>
      <c r="E230" s="144">
        <v>45197</v>
      </c>
      <c r="F230" s="37">
        <v>17.36</v>
      </c>
      <c r="G230" s="145">
        <v>45198</v>
      </c>
      <c r="H230" s="76">
        <f t="shared" si="2"/>
        <v>0</v>
      </c>
      <c r="K230" s="134"/>
      <c r="L230" s="670">
        <v>45198</v>
      </c>
      <c r="M230" s="233">
        <v>0</v>
      </c>
      <c r="N230" s="234">
        <f t="shared" si="4"/>
        <v>450</v>
      </c>
      <c r="O230" s="37">
        <v>324</v>
      </c>
      <c r="P230" s="228">
        <f t="shared" si="0"/>
        <v>126</v>
      </c>
      <c r="Q230" s="41"/>
    </row>
    <row r="231" spans="1:21" ht="15.6" x14ac:dyDescent="0.3">
      <c r="A231" s="150"/>
      <c r="B231" s="142">
        <f t="shared" si="5"/>
        <v>17.36</v>
      </c>
      <c r="C231" s="128"/>
      <c r="D231" s="34">
        <f t="shared" si="3"/>
        <v>17.36</v>
      </c>
      <c r="E231" s="144">
        <v>45198</v>
      </c>
      <c r="F231" s="37">
        <v>17.399999999999999</v>
      </c>
      <c r="G231" s="145">
        <v>45199</v>
      </c>
      <c r="H231" s="76">
        <f t="shared" si="2"/>
        <v>3.9999999999999147E-2</v>
      </c>
      <c r="K231" s="134"/>
      <c r="L231" s="670">
        <v>45199</v>
      </c>
      <c r="M231" s="233">
        <v>0</v>
      </c>
      <c r="N231" s="234">
        <f t="shared" si="4"/>
        <v>324</v>
      </c>
      <c r="O231" s="37">
        <v>225</v>
      </c>
      <c r="P231" s="228">
        <f t="shared" si="0"/>
        <v>99</v>
      </c>
      <c r="Q231" s="41"/>
    </row>
    <row r="232" spans="1:21" ht="15.6" x14ac:dyDescent="0.3">
      <c r="A232" s="150"/>
      <c r="B232" s="142">
        <f t="shared" si="5"/>
        <v>17.399999999999999</v>
      </c>
      <c r="C232" s="128"/>
      <c r="D232" s="34">
        <f t="shared" si="3"/>
        <v>17.399999999999999</v>
      </c>
      <c r="E232" s="144">
        <v>45199</v>
      </c>
      <c r="F232" s="37">
        <v>17.420000000000002</v>
      </c>
      <c r="G232" s="145">
        <v>45200</v>
      </c>
      <c r="H232" s="76">
        <f t="shared" si="2"/>
        <v>2.0000000000003126E-2</v>
      </c>
      <c r="K232" s="134"/>
      <c r="L232" s="670">
        <v>45200</v>
      </c>
      <c r="M232" s="233">
        <v>0</v>
      </c>
      <c r="N232" s="234">
        <f t="shared" si="4"/>
        <v>225</v>
      </c>
      <c r="O232" s="37">
        <v>162</v>
      </c>
      <c r="P232" s="228">
        <f t="shared" si="0"/>
        <v>63</v>
      </c>
      <c r="Q232" s="41"/>
      <c r="S232" s="48">
        <f>SUM(P232:P323)</f>
        <v>2511</v>
      </c>
    </row>
    <row r="233" spans="1:21" ht="15.6" x14ac:dyDescent="0.3">
      <c r="A233" s="150"/>
      <c r="B233" s="142">
        <f t="shared" si="5"/>
        <v>17.420000000000002</v>
      </c>
      <c r="C233" s="128"/>
      <c r="D233" s="34">
        <f t="shared" si="3"/>
        <v>17.420000000000002</v>
      </c>
      <c r="E233" s="144">
        <v>45200</v>
      </c>
      <c r="F233" s="37">
        <v>17.440000000000001</v>
      </c>
      <c r="G233" s="145">
        <v>45201</v>
      </c>
      <c r="H233" s="76">
        <f t="shared" si="2"/>
        <v>1.9999999999999574E-2</v>
      </c>
      <c r="K233" s="134"/>
      <c r="L233" s="670">
        <v>45201</v>
      </c>
      <c r="M233" s="233">
        <v>500</v>
      </c>
      <c r="N233" s="234">
        <f t="shared" si="4"/>
        <v>162</v>
      </c>
      <c r="O233" s="37">
        <v>535</v>
      </c>
      <c r="P233" s="228">
        <f t="shared" si="0"/>
        <v>127</v>
      </c>
      <c r="Q233" s="41"/>
    </row>
    <row r="234" spans="1:21" ht="15.6" x14ac:dyDescent="0.3">
      <c r="A234" s="150"/>
      <c r="B234" s="142">
        <f t="shared" si="5"/>
        <v>17.440000000000001</v>
      </c>
      <c r="C234" s="128"/>
      <c r="D234" s="34">
        <f t="shared" si="3"/>
        <v>17.440000000000001</v>
      </c>
      <c r="E234" s="144">
        <v>45201</v>
      </c>
      <c r="F234" s="37">
        <v>17.46</v>
      </c>
      <c r="G234" s="145">
        <v>45202</v>
      </c>
      <c r="H234" s="76">
        <f t="shared" si="2"/>
        <v>1.9999999999999574E-2</v>
      </c>
      <c r="K234" s="134"/>
      <c r="L234" s="670">
        <v>45202</v>
      </c>
      <c r="M234" s="233">
        <v>0</v>
      </c>
      <c r="N234" s="234">
        <f t="shared" si="4"/>
        <v>535</v>
      </c>
      <c r="O234" s="37">
        <v>450</v>
      </c>
      <c r="P234" s="228">
        <f t="shared" si="0"/>
        <v>85</v>
      </c>
      <c r="Q234" s="41"/>
    </row>
    <row r="235" spans="1:21" ht="15.6" x14ac:dyDescent="0.3">
      <c r="A235" s="150"/>
      <c r="B235" s="142">
        <f t="shared" si="5"/>
        <v>17.46</v>
      </c>
      <c r="C235" s="128"/>
      <c r="D235" s="34">
        <f t="shared" si="3"/>
        <v>17.46</v>
      </c>
      <c r="E235" s="144">
        <v>45202</v>
      </c>
      <c r="F235" s="37">
        <v>17.48</v>
      </c>
      <c r="G235" s="145">
        <v>45203</v>
      </c>
      <c r="H235" s="76">
        <f t="shared" si="2"/>
        <v>1.9999999999999574E-2</v>
      </c>
      <c r="K235" s="134"/>
      <c r="L235" s="670">
        <v>45203</v>
      </c>
      <c r="M235" s="233">
        <v>0</v>
      </c>
      <c r="N235" s="234">
        <f t="shared" si="4"/>
        <v>450</v>
      </c>
      <c r="O235" s="37">
        <v>360</v>
      </c>
      <c r="P235" s="228">
        <f t="shared" si="0"/>
        <v>90</v>
      </c>
      <c r="Q235" s="41"/>
      <c r="S235" s="48">
        <v>17.420000000000002</v>
      </c>
      <c r="T235" s="48">
        <v>17420</v>
      </c>
    </row>
    <row r="236" spans="1:21" ht="15.6" x14ac:dyDescent="0.3">
      <c r="A236" s="150"/>
      <c r="B236" s="142">
        <f t="shared" si="5"/>
        <v>17.48</v>
      </c>
      <c r="C236" s="128"/>
      <c r="D236" s="34">
        <f t="shared" si="3"/>
        <v>17.48</v>
      </c>
      <c r="E236" s="144">
        <v>45203</v>
      </c>
      <c r="F236" s="37">
        <v>17.5</v>
      </c>
      <c r="G236" s="145">
        <v>45204</v>
      </c>
      <c r="H236" s="76">
        <f t="shared" si="2"/>
        <v>1.9999999999999574E-2</v>
      </c>
      <c r="K236" s="134"/>
      <c r="L236" s="670">
        <v>45204</v>
      </c>
      <c r="M236" s="233">
        <v>0</v>
      </c>
      <c r="N236" s="234">
        <f t="shared" si="4"/>
        <v>360</v>
      </c>
      <c r="O236" s="37">
        <v>324</v>
      </c>
      <c r="P236" s="228">
        <f t="shared" si="0"/>
        <v>36</v>
      </c>
      <c r="Q236" s="41"/>
      <c r="S236" s="48">
        <v>17.82</v>
      </c>
      <c r="T236" s="48">
        <v>17820</v>
      </c>
      <c r="U236" s="48">
        <f>(T236-T235)</f>
        <v>400</v>
      </c>
    </row>
    <row r="237" spans="1:21" ht="15.6" x14ac:dyDescent="0.3">
      <c r="A237" s="150"/>
      <c r="B237" s="142">
        <f t="shared" si="5"/>
        <v>17.5</v>
      </c>
      <c r="C237" s="128"/>
      <c r="D237" s="34">
        <f t="shared" si="3"/>
        <v>17.5</v>
      </c>
      <c r="E237" s="144">
        <v>45204</v>
      </c>
      <c r="F237" s="37">
        <v>17.510000000000002</v>
      </c>
      <c r="G237" s="145">
        <v>45205</v>
      </c>
      <c r="H237" s="76">
        <f t="shared" si="2"/>
        <v>1.0000000000001563E-2</v>
      </c>
      <c r="K237" s="134"/>
      <c r="L237" s="670">
        <v>45205</v>
      </c>
      <c r="M237" s="233">
        <v>0</v>
      </c>
      <c r="N237" s="234">
        <f t="shared" si="4"/>
        <v>324</v>
      </c>
      <c r="O237" s="37">
        <v>324</v>
      </c>
      <c r="P237" s="228">
        <f t="shared" si="0"/>
        <v>0</v>
      </c>
      <c r="Q237" s="41"/>
    </row>
    <row r="238" spans="1:21" ht="15.6" x14ac:dyDescent="0.3">
      <c r="A238" s="150"/>
      <c r="B238" s="142">
        <f t="shared" si="5"/>
        <v>17.510000000000002</v>
      </c>
      <c r="C238" s="128"/>
      <c r="D238" s="34">
        <f t="shared" si="3"/>
        <v>17.510000000000002</v>
      </c>
      <c r="E238" s="144">
        <v>45205</v>
      </c>
      <c r="F238" s="37">
        <v>17.510000000000002</v>
      </c>
      <c r="G238" s="145">
        <v>45206</v>
      </c>
      <c r="H238" s="76">
        <f t="shared" si="2"/>
        <v>0</v>
      </c>
      <c r="K238" s="134"/>
      <c r="L238" s="670">
        <v>45206</v>
      </c>
      <c r="M238" s="233">
        <v>0</v>
      </c>
      <c r="N238" s="234">
        <f t="shared" si="4"/>
        <v>324</v>
      </c>
      <c r="O238" s="37">
        <v>324</v>
      </c>
      <c r="P238" s="228">
        <f t="shared" si="0"/>
        <v>0</v>
      </c>
      <c r="Q238" s="41"/>
    </row>
    <row r="239" spans="1:21" ht="15.6" x14ac:dyDescent="0.3">
      <c r="A239" s="150"/>
      <c r="B239" s="142">
        <f t="shared" si="5"/>
        <v>17.510000000000002</v>
      </c>
      <c r="C239" s="128"/>
      <c r="D239" s="34">
        <f t="shared" si="3"/>
        <v>17.510000000000002</v>
      </c>
      <c r="E239" s="144">
        <v>45206</v>
      </c>
      <c r="F239" s="37">
        <v>17.510000000000002</v>
      </c>
      <c r="G239" s="145">
        <v>45207</v>
      </c>
      <c r="H239" s="76">
        <f t="shared" si="2"/>
        <v>0</v>
      </c>
      <c r="K239" s="134"/>
      <c r="L239" s="670">
        <v>45207</v>
      </c>
      <c r="M239" s="233">
        <v>0</v>
      </c>
      <c r="N239" s="234">
        <f t="shared" si="4"/>
        <v>324</v>
      </c>
      <c r="O239" s="37">
        <v>324</v>
      </c>
      <c r="P239" s="228">
        <f t="shared" si="0"/>
        <v>0</v>
      </c>
      <c r="Q239" s="41"/>
    </row>
    <row r="240" spans="1:21" ht="15.6" x14ac:dyDescent="0.3">
      <c r="A240" s="150"/>
      <c r="B240" s="142">
        <f t="shared" si="5"/>
        <v>17.510000000000002</v>
      </c>
      <c r="C240" s="128"/>
      <c r="D240" s="34">
        <f t="shared" si="3"/>
        <v>17.510000000000002</v>
      </c>
      <c r="E240" s="144">
        <v>45207</v>
      </c>
      <c r="F240" s="37">
        <v>17.510000000000002</v>
      </c>
      <c r="G240" s="145">
        <v>45208</v>
      </c>
      <c r="H240" s="76">
        <f t="shared" si="2"/>
        <v>0</v>
      </c>
      <c r="K240" s="134"/>
      <c r="L240" s="670">
        <v>45208</v>
      </c>
      <c r="M240" s="233">
        <v>0</v>
      </c>
      <c r="N240" s="234">
        <f t="shared" si="4"/>
        <v>324</v>
      </c>
      <c r="O240" s="37">
        <v>288</v>
      </c>
      <c r="P240" s="228">
        <f t="shared" si="0"/>
        <v>36</v>
      </c>
      <c r="Q240" s="41"/>
    </row>
    <row r="241" spans="1:17" ht="15.6" x14ac:dyDescent="0.3">
      <c r="A241" s="150"/>
      <c r="B241" s="142">
        <f t="shared" si="5"/>
        <v>17.510000000000002</v>
      </c>
      <c r="C241" s="128"/>
      <c r="D241" s="34">
        <f t="shared" si="3"/>
        <v>17.510000000000002</v>
      </c>
      <c r="E241" s="144">
        <v>45208</v>
      </c>
      <c r="F241" s="37">
        <v>17.52</v>
      </c>
      <c r="G241" s="145">
        <v>45209</v>
      </c>
      <c r="H241" s="76">
        <f t="shared" si="2"/>
        <v>9.9999999999980105E-3</v>
      </c>
      <c r="K241" s="134"/>
      <c r="L241" s="670">
        <v>45209</v>
      </c>
      <c r="M241" s="233">
        <v>0</v>
      </c>
      <c r="N241" s="234">
        <f t="shared" si="4"/>
        <v>288</v>
      </c>
      <c r="O241" s="37">
        <v>198</v>
      </c>
      <c r="P241" s="228">
        <f t="shared" si="0"/>
        <v>90</v>
      </c>
      <c r="Q241" s="41"/>
    </row>
    <row r="242" spans="1:17" ht="15.6" x14ac:dyDescent="0.3">
      <c r="A242" s="150"/>
      <c r="B242" s="142">
        <f t="shared" si="5"/>
        <v>17.52</v>
      </c>
      <c r="C242" s="128"/>
      <c r="D242" s="34">
        <f t="shared" si="3"/>
        <v>17.52</v>
      </c>
      <c r="E242" s="144">
        <v>45209</v>
      </c>
      <c r="F242" s="37">
        <v>17.54</v>
      </c>
      <c r="G242" s="145">
        <v>45210</v>
      </c>
      <c r="H242" s="76">
        <f t="shared" si="2"/>
        <v>1.9999999999999574E-2</v>
      </c>
      <c r="K242" s="134"/>
      <c r="L242" s="670">
        <v>45210</v>
      </c>
      <c r="M242" s="233">
        <v>0</v>
      </c>
      <c r="N242" s="234">
        <f t="shared" si="4"/>
        <v>198</v>
      </c>
      <c r="O242" s="37">
        <v>198</v>
      </c>
      <c r="P242" s="228">
        <f t="shared" si="0"/>
        <v>0</v>
      </c>
      <c r="Q242" s="41"/>
    </row>
    <row r="243" spans="1:17" ht="15.6" x14ac:dyDescent="0.3">
      <c r="A243" s="150"/>
      <c r="B243" s="142">
        <f t="shared" si="5"/>
        <v>17.54</v>
      </c>
      <c r="C243" s="128"/>
      <c r="D243" s="34">
        <f t="shared" si="3"/>
        <v>17.54</v>
      </c>
      <c r="E243" s="144">
        <v>45210</v>
      </c>
      <c r="F243" s="37">
        <v>17.54</v>
      </c>
      <c r="G243" s="145">
        <v>45211</v>
      </c>
      <c r="H243" s="76">
        <f t="shared" si="2"/>
        <v>0</v>
      </c>
      <c r="K243" s="134"/>
      <c r="L243" s="670">
        <v>45211</v>
      </c>
      <c r="M243" s="233">
        <v>0</v>
      </c>
      <c r="N243" s="234">
        <f t="shared" si="4"/>
        <v>198</v>
      </c>
      <c r="O243" s="37">
        <v>126</v>
      </c>
      <c r="P243" s="228">
        <f t="shared" si="0"/>
        <v>72</v>
      </c>
      <c r="Q243" s="41"/>
    </row>
    <row r="244" spans="1:17" ht="15.6" x14ac:dyDescent="0.3">
      <c r="A244" s="150"/>
      <c r="B244" s="142">
        <f t="shared" si="5"/>
        <v>17.54</v>
      </c>
      <c r="C244" s="128"/>
      <c r="D244" s="34">
        <f t="shared" si="3"/>
        <v>17.54</v>
      </c>
      <c r="E244" s="144">
        <v>45211</v>
      </c>
      <c r="F244" s="37">
        <v>15</v>
      </c>
      <c r="G244" s="145">
        <v>45212</v>
      </c>
      <c r="H244" s="76">
        <f t="shared" si="2"/>
        <v>-2.5399999999999991</v>
      </c>
      <c r="K244" s="134"/>
      <c r="L244" s="670">
        <v>45212</v>
      </c>
      <c r="M244" s="233">
        <v>400</v>
      </c>
      <c r="N244" s="234">
        <f t="shared" si="4"/>
        <v>126</v>
      </c>
      <c r="O244" s="37">
        <v>468</v>
      </c>
      <c r="P244" s="228">
        <f t="shared" si="0"/>
        <v>58</v>
      </c>
      <c r="Q244" s="41"/>
    </row>
    <row r="245" spans="1:17" ht="15.6" x14ac:dyDescent="0.3">
      <c r="A245" s="150"/>
      <c r="B245" s="142">
        <f t="shared" si="5"/>
        <v>15</v>
      </c>
      <c r="C245" s="128"/>
      <c r="D245" s="34">
        <f t="shared" si="3"/>
        <v>15</v>
      </c>
      <c r="E245" s="144">
        <v>45212</v>
      </c>
      <c r="F245" s="37">
        <v>17.559999999999999</v>
      </c>
      <c r="G245" s="145">
        <v>45213</v>
      </c>
      <c r="H245" s="76">
        <f t="shared" si="2"/>
        <v>2.5599999999999987</v>
      </c>
      <c r="K245" s="134"/>
      <c r="L245" s="670">
        <v>45213</v>
      </c>
      <c r="M245" s="233">
        <v>0</v>
      </c>
      <c r="N245" s="234">
        <f t="shared" si="4"/>
        <v>468</v>
      </c>
      <c r="O245" s="37">
        <v>468</v>
      </c>
      <c r="P245" s="228">
        <f t="shared" si="0"/>
        <v>0</v>
      </c>
      <c r="Q245" s="41"/>
    </row>
    <row r="246" spans="1:17" ht="15.6" x14ac:dyDescent="0.3">
      <c r="A246" s="150"/>
      <c r="B246" s="142">
        <f t="shared" si="5"/>
        <v>17.559999999999999</v>
      </c>
      <c r="C246" s="128"/>
      <c r="D246" s="34">
        <f t="shared" si="3"/>
        <v>17.559999999999999</v>
      </c>
      <c r="E246" s="144">
        <v>45213</v>
      </c>
      <c r="F246" s="37">
        <v>17.559999999999999</v>
      </c>
      <c r="G246" s="145">
        <v>45214</v>
      </c>
      <c r="H246" s="76">
        <f t="shared" si="2"/>
        <v>0</v>
      </c>
      <c r="K246" s="134"/>
      <c r="L246" s="670">
        <v>45214</v>
      </c>
      <c r="M246" s="233">
        <v>0</v>
      </c>
      <c r="N246" s="234">
        <f t="shared" si="4"/>
        <v>468</v>
      </c>
      <c r="O246" s="37">
        <v>468</v>
      </c>
      <c r="P246" s="228">
        <f t="shared" si="0"/>
        <v>0</v>
      </c>
      <c r="Q246" s="41"/>
    </row>
    <row r="247" spans="1:17" ht="15.6" x14ac:dyDescent="0.3">
      <c r="A247" s="150"/>
      <c r="B247" s="142">
        <f t="shared" si="5"/>
        <v>17.559999999999999</v>
      </c>
      <c r="C247" s="128"/>
      <c r="D247" s="34">
        <f t="shared" si="3"/>
        <v>17.559999999999999</v>
      </c>
      <c r="E247" s="144">
        <v>45214</v>
      </c>
      <c r="F247" s="37">
        <v>17.559999999999999</v>
      </c>
      <c r="G247" s="145">
        <v>45215</v>
      </c>
      <c r="H247" s="76">
        <f t="shared" si="2"/>
        <v>0</v>
      </c>
      <c r="K247" s="134"/>
      <c r="L247" s="670">
        <v>45215</v>
      </c>
      <c r="M247" s="233">
        <v>0</v>
      </c>
      <c r="N247" s="234">
        <f t="shared" si="4"/>
        <v>468</v>
      </c>
      <c r="O247" s="37">
        <v>432</v>
      </c>
      <c r="P247" s="228">
        <f t="shared" si="0"/>
        <v>36</v>
      </c>
      <c r="Q247" s="41"/>
    </row>
    <row r="248" spans="1:17" ht="15.6" x14ac:dyDescent="0.3">
      <c r="A248" s="150"/>
      <c r="B248" s="142">
        <f t="shared" si="5"/>
        <v>17.559999999999999</v>
      </c>
      <c r="C248" s="128"/>
      <c r="D248" s="34">
        <f t="shared" si="3"/>
        <v>17.559999999999999</v>
      </c>
      <c r="E248" s="144">
        <v>45215</v>
      </c>
      <c r="F248" s="37">
        <v>17.57</v>
      </c>
      <c r="G248" s="145">
        <v>45216</v>
      </c>
      <c r="H248" s="76">
        <f t="shared" si="2"/>
        <v>1.0000000000001563E-2</v>
      </c>
      <c r="K248" s="134"/>
      <c r="L248" s="670">
        <v>45216</v>
      </c>
      <c r="M248" s="233">
        <v>0</v>
      </c>
      <c r="N248" s="234">
        <f t="shared" si="4"/>
        <v>432</v>
      </c>
      <c r="O248" s="37">
        <v>432</v>
      </c>
      <c r="P248" s="228">
        <f t="shared" si="0"/>
        <v>0</v>
      </c>
      <c r="Q248" s="41"/>
    </row>
    <row r="249" spans="1:17" ht="15.6" x14ac:dyDescent="0.3">
      <c r="A249" s="150"/>
      <c r="B249" s="142">
        <f t="shared" si="5"/>
        <v>17.57</v>
      </c>
      <c r="C249" s="128"/>
      <c r="D249" s="34">
        <f t="shared" si="3"/>
        <v>17.57</v>
      </c>
      <c r="E249" s="144">
        <v>45216</v>
      </c>
      <c r="F249" s="37">
        <v>17.57</v>
      </c>
      <c r="G249" s="145">
        <v>45217</v>
      </c>
      <c r="H249" s="76">
        <f t="shared" si="2"/>
        <v>0</v>
      </c>
      <c r="K249" s="134"/>
      <c r="L249" s="670">
        <v>45217</v>
      </c>
      <c r="M249" s="233">
        <v>0</v>
      </c>
      <c r="N249" s="234">
        <f t="shared" si="4"/>
        <v>432</v>
      </c>
      <c r="O249" s="37">
        <v>432</v>
      </c>
      <c r="P249" s="228">
        <f t="shared" si="0"/>
        <v>0</v>
      </c>
      <c r="Q249" s="41"/>
    </row>
    <row r="250" spans="1:17" ht="15.6" x14ac:dyDescent="0.3">
      <c r="A250" s="150"/>
      <c r="B250" s="142">
        <f t="shared" si="5"/>
        <v>17.57</v>
      </c>
      <c r="C250" s="128"/>
      <c r="D250" s="34">
        <f t="shared" si="3"/>
        <v>17.57</v>
      </c>
      <c r="E250" s="144">
        <v>45217</v>
      </c>
      <c r="F250" s="37">
        <v>17.57</v>
      </c>
      <c r="G250" s="145">
        <v>45218</v>
      </c>
      <c r="H250" s="76">
        <f t="shared" si="2"/>
        <v>0</v>
      </c>
      <c r="K250" s="134"/>
      <c r="L250" s="670">
        <v>45218</v>
      </c>
      <c r="M250" s="233">
        <v>0</v>
      </c>
      <c r="N250" s="234">
        <f t="shared" si="4"/>
        <v>432</v>
      </c>
      <c r="O250" s="37">
        <v>432</v>
      </c>
      <c r="P250" s="228">
        <f t="shared" si="0"/>
        <v>0</v>
      </c>
      <c r="Q250" s="41"/>
    </row>
    <row r="251" spans="1:17" ht="15.6" x14ac:dyDescent="0.3">
      <c r="A251" s="150"/>
      <c r="B251" s="142">
        <f t="shared" si="5"/>
        <v>17.57</v>
      </c>
      <c r="C251" s="128"/>
      <c r="D251" s="34">
        <f t="shared" si="3"/>
        <v>17.57</v>
      </c>
      <c r="E251" s="144">
        <v>45218</v>
      </c>
      <c r="F251" s="37">
        <v>17.57</v>
      </c>
      <c r="G251" s="145">
        <v>45219</v>
      </c>
      <c r="H251" s="76">
        <f t="shared" si="2"/>
        <v>0</v>
      </c>
      <c r="K251" s="134"/>
      <c r="L251" s="670">
        <v>45219</v>
      </c>
      <c r="M251" s="233">
        <v>0</v>
      </c>
      <c r="N251" s="234">
        <f t="shared" si="4"/>
        <v>432</v>
      </c>
      <c r="O251" s="37">
        <v>432</v>
      </c>
      <c r="P251" s="228">
        <f t="shared" si="0"/>
        <v>0</v>
      </c>
      <c r="Q251" s="41"/>
    </row>
    <row r="252" spans="1:17" ht="15.6" x14ac:dyDescent="0.3">
      <c r="A252" s="150"/>
      <c r="B252" s="142">
        <f t="shared" si="5"/>
        <v>17.57</v>
      </c>
      <c r="C252" s="128"/>
      <c r="D252" s="34">
        <f t="shared" si="3"/>
        <v>17.57</v>
      </c>
      <c r="E252" s="144">
        <v>45219</v>
      </c>
      <c r="F252" s="37">
        <v>17.57</v>
      </c>
      <c r="G252" s="145">
        <v>45220</v>
      </c>
      <c r="H252" s="76">
        <f t="shared" si="2"/>
        <v>0</v>
      </c>
      <c r="K252" s="134"/>
      <c r="L252" s="670">
        <v>45220</v>
      </c>
      <c r="M252" s="233">
        <v>0</v>
      </c>
      <c r="N252" s="234">
        <f t="shared" si="4"/>
        <v>432</v>
      </c>
      <c r="O252" s="37">
        <v>350</v>
      </c>
      <c r="P252" s="228">
        <f t="shared" si="0"/>
        <v>82</v>
      </c>
      <c r="Q252" s="41"/>
    </row>
    <row r="253" spans="1:17" ht="15.6" x14ac:dyDescent="0.3">
      <c r="A253" s="150"/>
      <c r="B253" s="142">
        <f t="shared" si="5"/>
        <v>17.57</v>
      </c>
      <c r="C253" s="128"/>
      <c r="D253" s="34">
        <f t="shared" si="3"/>
        <v>17.57</v>
      </c>
      <c r="E253" s="144">
        <v>45220</v>
      </c>
      <c r="F253" s="37">
        <v>17.579999999999998</v>
      </c>
      <c r="G253" s="145">
        <v>45221</v>
      </c>
      <c r="H253" s="76">
        <f t="shared" si="2"/>
        <v>9.9999999999980105E-3</v>
      </c>
      <c r="K253" s="134"/>
      <c r="L253" s="670">
        <v>45221</v>
      </c>
      <c r="M253" s="233">
        <v>0</v>
      </c>
      <c r="N253" s="234">
        <f t="shared" si="4"/>
        <v>350</v>
      </c>
      <c r="O253" s="37">
        <v>315</v>
      </c>
      <c r="P253" s="228">
        <f t="shared" si="0"/>
        <v>35</v>
      </c>
      <c r="Q253" s="41"/>
    </row>
    <row r="254" spans="1:17" ht="15.6" x14ac:dyDescent="0.3">
      <c r="A254" s="150"/>
      <c r="B254" s="142">
        <f t="shared" si="5"/>
        <v>17.579999999999998</v>
      </c>
      <c r="C254" s="128"/>
      <c r="D254" s="34">
        <f t="shared" si="3"/>
        <v>17.579999999999998</v>
      </c>
      <c r="E254" s="144">
        <v>45221</v>
      </c>
      <c r="F254" s="37">
        <v>17.59</v>
      </c>
      <c r="G254" s="145">
        <v>45222</v>
      </c>
      <c r="H254" s="76">
        <f t="shared" si="2"/>
        <v>1.0000000000001563E-2</v>
      </c>
      <c r="K254" s="134"/>
      <c r="L254" s="670">
        <v>45222</v>
      </c>
      <c r="M254" s="233">
        <v>0</v>
      </c>
      <c r="N254" s="234">
        <f t="shared" si="4"/>
        <v>315</v>
      </c>
      <c r="O254" s="37">
        <v>315</v>
      </c>
      <c r="P254" s="228">
        <f t="shared" si="0"/>
        <v>0</v>
      </c>
      <c r="Q254" s="41"/>
    </row>
    <row r="255" spans="1:17" ht="15.6" x14ac:dyDescent="0.3">
      <c r="A255" s="150"/>
      <c r="B255" s="142">
        <f t="shared" si="5"/>
        <v>17.59</v>
      </c>
      <c r="C255" s="128"/>
      <c r="D255" s="34">
        <f t="shared" si="3"/>
        <v>17.59</v>
      </c>
      <c r="E255" s="144">
        <v>45222</v>
      </c>
      <c r="F255" s="37">
        <v>17.59</v>
      </c>
      <c r="G255" s="145">
        <v>45223</v>
      </c>
      <c r="H255" s="76">
        <f t="shared" si="2"/>
        <v>0</v>
      </c>
      <c r="K255" s="134"/>
      <c r="L255" s="670">
        <v>45223</v>
      </c>
      <c r="M255" s="233">
        <v>0</v>
      </c>
      <c r="N255" s="234">
        <f t="shared" si="4"/>
        <v>315</v>
      </c>
      <c r="O255" s="37">
        <v>315</v>
      </c>
      <c r="P255" s="228">
        <f t="shared" si="0"/>
        <v>0</v>
      </c>
      <c r="Q255" s="41"/>
    </row>
    <row r="256" spans="1:17" ht="15.6" x14ac:dyDescent="0.3">
      <c r="A256" s="150"/>
      <c r="B256" s="142">
        <f t="shared" si="5"/>
        <v>17.59</v>
      </c>
      <c r="C256" s="128"/>
      <c r="D256" s="34">
        <f t="shared" si="3"/>
        <v>17.59</v>
      </c>
      <c r="E256" s="144">
        <v>45223</v>
      </c>
      <c r="F256" s="37">
        <v>17.59</v>
      </c>
      <c r="G256" s="145">
        <v>45224</v>
      </c>
      <c r="H256" s="76">
        <f t="shared" si="2"/>
        <v>0</v>
      </c>
      <c r="K256" s="134"/>
      <c r="L256" s="670">
        <v>45224</v>
      </c>
      <c r="M256" s="233">
        <v>0</v>
      </c>
      <c r="N256" s="234">
        <f t="shared" si="4"/>
        <v>315</v>
      </c>
      <c r="O256" s="37">
        <v>315</v>
      </c>
      <c r="P256" s="228">
        <f t="shared" si="0"/>
        <v>0</v>
      </c>
      <c r="Q256" s="41"/>
    </row>
    <row r="257" spans="1:17" ht="15.6" x14ac:dyDescent="0.3">
      <c r="A257" s="150"/>
      <c r="B257" s="142">
        <f t="shared" si="5"/>
        <v>17.59</v>
      </c>
      <c r="C257" s="128"/>
      <c r="D257" s="34">
        <f t="shared" si="3"/>
        <v>17.59</v>
      </c>
      <c r="E257" s="144">
        <v>45224</v>
      </c>
      <c r="F257" s="37">
        <v>17.59</v>
      </c>
      <c r="G257" s="145">
        <v>45225</v>
      </c>
      <c r="H257" s="76">
        <f t="shared" si="2"/>
        <v>0</v>
      </c>
      <c r="K257" s="134"/>
      <c r="L257" s="670">
        <v>45225</v>
      </c>
      <c r="M257" s="233">
        <v>0</v>
      </c>
      <c r="N257" s="234">
        <f t="shared" si="4"/>
        <v>315</v>
      </c>
      <c r="O257" s="37">
        <v>315</v>
      </c>
      <c r="P257" s="228">
        <f t="shared" si="0"/>
        <v>0</v>
      </c>
      <c r="Q257" s="41"/>
    </row>
    <row r="258" spans="1:17" ht="15.6" x14ac:dyDescent="0.3">
      <c r="A258" s="150"/>
      <c r="B258" s="142">
        <f t="shared" si="5"/>
        <v>17.59</v>
      </c>
      <c r="C258" s="128"/>
      <c r="D258" s="34">
        <f t="shared" si="3"/>
        <v>17.59</v>
      </c>
      <c r="E258" s="144">
        <v>45225</v>
      </c>
      <c r="F258" s="37">
        <v>17.59</v>
      </c>
      <c r="G258" s="145">
        <v>45226</v>
      </c>
      <c r="H258" s="76">
        <f t="shared" si="2"/>
        <v>0</v>
      </c>
      <c r="K258" s="134"/>
      <c r="L258" s="670">
        <v>45226</v>
      </c>
      <c r="M258" s="233">
        <v>0</v>
      </c>
      <c r="N258" s="234">
        <f t="shared" si="4"/>
        <v>315</v>
      </c>
      <c r="O258" s="37">
        <v>315</v>
      </c>
      <c r="P258" s="228">
        <f t="shared" si="0"/>
        <v>0</v>
      </c>
      <c r="Q258" s="41"/>
    </row>
    <row r="259" spans="1:17" ht="15.6" x14ac:dyDescent="0.3">
      <c r="A259" s="150"/>
      <c r="B259" s="142">
        <f t="shared" si="5"/>
        <v>17.59</v>
      </c>
      <c r="C259" s="128"/>
      <c r="D259" s="34">
        <f t="shared" si="3"/>
        <v>17.59</v>
      </c>
      <c r="E259" s="144">
        <v>45226</v>
      </c>
      <c r="F259" s="37">
        <v>17.59</v>
      </c>
      <c r="G259" s="145">
        <v>45227</v>
      </c>
      <c r="H259" s="76">
        <f t="shared" si="2"/>
        <v>0</v>
      </c>
      <c r="K259" s="134"/>
      <c r="L259" s="670">
        <v>45227</v>
      </c>
      <c r="M259" s="233">
        <v>0</v>
      </c>
      <c r="N259" s="234">
        <f t="shared" si="4"/>
        <v>315</v>
      </c>
      <c r="O259" s="37">
        <v>279</v>
      </c>
      <c r="P259" s="228">
        <f t="shared" ref="P259:P349" si="6">M259+N259-O259</f>
        <v>36</v>
      </c>
      <c r="Q259" s="41"/>
    </row>
    <row r="260" spans="1:17" ht="15.6" x14ac:dyDescent="0.3">
      <c r="A260" s="150"/>
      <c r="B260" s="142">
        <f t="shared" si="5"/>
        <v>17.59</v>
      </c>
      <c r="C260" s="128"/>
      <c r="D260" s="34">
        <f t="shared" si="3"/>
        <v>17.59</v>
      </c>
      <c r="E260" s="144">
        <v>45227</v>
      </c>
      <c r="F260" s="37">
        <v>17.59</v>
      </c>
      <c r="G260" s="145">
        <v>45228</v>
      </c>
      <c r="H260" s="76">
        <f t="shared" ref="H260:H514" si="7">F260-D260</f>
        <v>0</v>
      </c>
      <c r="K260" s="134"/>
      <c r="L260" s="670">
        <v>45228</v>
      </c>
      <c r="M260" s="233">
        <v>0</v>
      </c>
      <c r="N260" s="234">
        <f t="shared" si="4"/>
        <v>279</v>
      </c>
      <c r="O260" s="37">
        <v>180</v>
      </c>
      <c r="P260" s="228">
        <f t="shared" si="6"/>
        <v>99</v>
      </c>
      <c r="Q260" s="41"/>
    </row>
    <row r="261" spans="1:17" ht="15.6" x14ac:dyDescent="0.3">
      <c r="A261" s="150"/>
      <c r="B261" s="142">
        <f t="shared" si="5"/>
        <v>17.59</v>
      </c>
      <c r="C261" s="128"/>
      <c r="D261" s="34">
        <f t="shared" ref="D261:D515" si="8">F260</f>
        <v>17.59</v>
      </c>
      <c r="E261" s="144">
        <v>45228</v>
      </c>
      <c r="F261" s="37">
        <v>17.62</v>
      </c>
      <c r="G261" s="145">
        <v>45229</v>
      </c>
      <c r="H261" s="76">
        <f t="shared" si="7"/>
        <v>3.0000000000001137E-2</v>
      </c>
      <c r="K261" s="134"/>
      <c r="L261" s="670">
        <v>45229</v>
      </c>
      <c r="M261" s="233">
        <v>0</v>
      </c>
      <c r="N261" s="234">
        <f t="shared" ref="N261:N288" si="9">O260</f>
        <v>180</v>
      </c>
      <c r="O261" s="37">
        <v>180</v>
      </c>
      <c r="P261" s="228">
        <f t="shared" si="6"/>
        <v>0</v>
      </c>
      <c r="Q261" s="41"/>
    </row>
    <row r="262" spans="1:17" ht="15.6" x14ac:dyDescent="0.3">
      <c r="A262" s="150"/>
      <c r="B262" s="142">
        <f t="shared" si="5"/>
        <v>17.62</v>
      </c>
      <c r="C262" s="128"/>
      <c r="D262" s="34">
        <f t="shared" si="8"/>
        <v>17.62</v>
      </c>
      <c r="E262" s="144">
        <v>45229</v>
      </c>
      <c r="F262" s="37">
        <v>17.62</v>
      </c>
      <c r="G262" s="145">
        <v>45230</v>
      </c>
      <c r="H262" s="76">
        <f t="shared" si="7"/>
        <v>0</v>
      </c>
      <c r="K262" s="134"/>
      <c r="L262" s="670">
        <v>45230</v>
      </c>
      <c r="M262" s="233">
        <v>0</v>
      </c>
      <c r="N262" s="234">
        <f t="shared" si="9"/>
        <v>180</v>
      </c>
      <c r="O262" s="37">
        <v>108</v>
      </c>
      <c r="P262" s="228">
        <f t="shared" si="6"/>
        <v>72</v>
      </c>
      <c r="Q262" s="41"/>
    </row>
    <row r="263" spans="1:17" ht="15.6" x14ac:dyDescent="0.3">
      <c r="A263" s="150"/>
      <c r="B263" s="142">
        <f t="shared" si="5"/>
        <v>17.62</v>
      </c>
      <c r="C263" s="128"/>
      <c r="D263" s="34">
        <f t="shared" si="8"/>
        <v>17.62</v>
      </c>
      <c r="E263" s="144">
        <v>45230</v>
      </c>
      <c r="F263" s="37">
        <v>17.63</v>
      </c>
      <c r="G263" s="145">
        <v>45231</v>
      </c>
      <c r="H263" s="76">
        <f t="shared" si="7"/>
        <v>9.9999999999980105E-3</v>
      </c>
      <c r="K263" s="134"/>
      <c r="L263" s="670">
        <v>45231</v>
      </c>
      <c r="M263" s="233">
        <v>0</v>
      </c>
      <c r="N263" s="234">
        <f t="shared" si="9"/>
        <v>108</v>
      </c>
      <c r="O263" s="37">
        <v>108</v>
      </c>
      <c r="P263" s="228">
        <f t="shared" si="6"/>
        <v>0</v>
      </c>
      <c r="Q263" s="41"/>
    </row>
    <row r="264" spans="1:17" ht="15.6" x14ac:dyDescent="0.3">
      <c r="A264" s="150"/>
      <c r="B264" s="142">
        <f t="shared" si="5"/>
        <v>17.63</v>
      </c>
      <c r="C264" s="128"/>
      <c r="D264" s="34">
        <f t="shared" si="8"/>
        <v>17.63</v>
      </c>
      <c r="E264" s="144">
        <v>45231</v>
      </c>
      <c r="F264" s="37">
        <v>17.63</v>
      </c>
      <c r="G264" s="145">
        <v>45232</v>
      </c>
      <c r="H264" s="76">
        <f t="shared" si="7"/>
        <v>0</v>
      </c>
      <c r="K264" s="134"/>
      <c r="L264" s="670">
        <v>45232</v>
      </c>
      <c r="M264" s="233">
        <v>0</v>
      </c>
      <c r="N264" s="234">
        <f t="shared" si="9"/>
        <v>108</v>
      </c>
      <c r="O264" s="37">
        <v>0</v>
      </c>
      <c r="P264" s="228">
        <f t="shared" si="6"/>
        <v>108</v>
      </c>
      <c r="Q264" s="41"/>
    </row>
    <row r="265" spans="1:17" ht="15.6" x14ac:dyDescent="0.3">
      <c r="A265" s="150"/>
      <c r="B265" s="142">
        <f t="shared" si="5"/>
        <v>17.63</v>
      </c>
      <c r="C265" s="128"/>
      <c r="D265" s="34">
        <f t="shared" si="8"/>
        <v>17.63</v>
      </c>
      <c r="E265" s="144">
        <v>45232</v>
      </c>
      <c r="F265" s="37">
        <v>17.64</v>
      </c>
      <c r="G265" s="145">
        <v>45233</v>
      </c>
      <c r="H265" s="76">
        <f t="shared" si="7"/>
        <v>1.0000000000001563E-2</v>
      </c>
      <c r="K265" s="134"/>
      <c r="L265" s="670">
        <v>45233</v>
      </c>
      <c r="M265" s="233">
        <v>500</v>
      </c>
      <c r="N265" s="234">
        <f t="shared" si="9"/>
        <v>0</v>
      </c>
      <c r="O265" s="37">
        <v>500</v>
      </c>
      <c r="P265" s="228">
        <f t="shared" si="6"/>
        <v>0</v>
      </c>
      <c r="Q265" s="41"/>
    </row>
    <row r="266" spans="1:17" ht="15.6" x14ac:dyDescent="0.3">
      <c r="A266" s="150"/>
      <c r="B266" s="142">
        <f t="shared" si="5"/>
        <v>17.64</v>
      </c>
      <c r="C266" s="128"/>
      <c r="D266" s="34">
        <f t="shared" si="8"/>
        <v>17.64</v>
      </c>
      <c r="E266" s="144">
        <v>45233</v>
      </c>
      <c r="F266" s="37">
        <v>17.649999999999999</v>
      </c>
      <c r="G266" s="145">
        <v>45234</v>
      </c>
      <c r="H266" s="76">
        <f t="shared" si="7"/>
        <v>9.9999999999980105E-3</v>
      </c>
      <c r="K266" s="134"/>
      <c r="L266" s="670">
        <v>45234</v>
      </c>
      <c r="M266" s="233">
        <v>0</v>
      </c>
      <c r="N266" s="234">
        <f t="shared" si="9"/>
        <v>500</v>
      </c>
      <c r="O266" s="37">
        <v>468</v>
      </c>
      <c r="P266" s="228">
        <f t="shared" si="6"/>
        <v>32</v>
      </c>
      <c r="Q266" s="41"/>
    </row>
    <row r="267" spans="1:17" ht="15.6" x14ac:dyDescent="0.3">
      <c r="A267" s="150"/>
      <c r="B267" s="142">
        <f t="shared" si="5"/>
        <v>17.649999999999999</v>
      </c>
      <c r="C267" s="128"/>
      <c r="D267" s="34">
        <f t="shared" si="8"/>
        <v>17.649999999999999</v>
      </c>
      <c r="E267" s="144">
        <v>45234</v>
      </c>
      <c r="F267" s="37">
        <v>17.66</v>
      </c>
      <c r="G267" s="145">
        <v>45235</v>
      </c>
      <c r="H267" s="76">
        <f t="shared" si="7"/>
        <v>1.0000000000001563E-2</v>
      </c>
      <c r="K267" s="134"/>
      <c r="L267" s="670">
        <v>45235</v>
      </c>
      <c r="M267" s="233">
        <v>0</v>
      </c>
      <c r="N267" s="234">
        <f t="shared" si="9"/>
        <v>468</v>
      </c>
      <c r="O267" s="37">
        <v>468</v>
      </c>
      <c r="P267" s="228">
        <f t="shared" si="6"/>
        <v>0</v>
      </c>
      <c r="Q267" s="41"/>
    </row>
    <row r="268" spans="1:17" ht="15.6" x14ac:dyDescent="0.3">
      <c r="A268" s="150"/>
      <c r="B268" s="142">
        <f t="shared" si="5"/>
        <v>17.66</v>
      </c>
      <c r="C268" s="128"/>
      <c r="D268" s="34">
        <f t="shared" si="8"/>
        <v>17.66</v>
      </c>
      <c r="E268" s="144">
        <v>45235</v>
      </c>
      <c r="F268" s="37">
        <v>17.66</v>
      </c>
      <c r="G268" s="145">
        <v>45236</v>
      </c>
      <c r="H268" s="76">
        <f t="shared" si="7"/>
        <v>0</v>
      </c>
      <c r="K268" s="134"/>
      <c r="L268" s="670">
        <v>45236</v>
      </c>
      <c r="M268" s="233">
        <v>0</v>
      </c>
      <c r="N268" s="234">
        <f t="shared" si="9"/>
        <v>468</v>
      </c>
      <c r="O268" s="37">
        <v>360</v>
      </c>
      <c r="P268" s="228">
        <f t="shared" si="6"/>
        <v>108</v>
      </c>
      <c r="Q268" s="41"/>
    </row>
    <row r="269" spans="1:17" ht="15.6" x14ac:dyDescent="0.3">
      <c r="A269" s="150"/>
      <c r="B269" s="142">
        <f t="shared" si="5"/>
        <v>17.66</v>
      </c>
      <c r="C269" s="128"/>
      <c r="D269" s="34">
        <f t="shared" si="8"/>
        <v>17.66</v>
      </c>
      <c r="E269" s="144">
        <v>45236</v>
      </c>
      <c r="F269" s="37">
        <v>17.670000000000002</v>
      </c>
      <c r="G269" s="145">
        <v>45237</v>
      </c>
      <c r="H269" s="76">
        <f t="shared" si="7"/>
        <v>1.0000000000001563E-2</v>
      </c>
      <c r="K269" s="134"/>
      <c r="L269" s="670">
        <v>45237</v>
      </c>
      <c r="M269" s="233">
        <v>0</v>
      </c>
      <c r="N269" s="234">
        <f t="shared" si="9"/>
        <v>360</v>
      </c>
      <c r="O269" s="37">
        <v>360</v>
      </c>
      <c r="P269" s="228">
        <f t="shared" si="6"/>
        <v>0</v>
      </c>
      <c r="Q269" s="41"/>
    </row>
    <row r="270" spans="1:17" ht="15.6" x14ac:dyDescent="0.3">
      <c r="A270" s="150"/>
      <c r="B270" s="142">
        <f t="shared" si="5"/>
        <v>17.670000000000002</v>
      </c>
      <c r="C270" s="128"/>
      <c r="D270" s="34">
        <f t="shared" si="8"/>
        <v>17.670000000000002</v>
      </c>
      <c r="E270" s="144">
        <v>45237</v>
      </c>
      <c r="F270" s="37">
        <v>17.670000000000002</v>
      </c>
      <c r="G270" s="145">
        <v>45238</v>
      </c>
      <c r="H270" s="76">
        <f t="shared" si="7"/>
        <v>0</v>
      </c>
      <c r="K270" s="134"/>
      <c r="L270" s="670">
        <v>45238</v>
      </c>
      <c r="M270" s="233">
        <v>0</v>
      </c>
      <c r="N270" s="234">
        <f t="shared" si="9"/>
        <v>360</v>
      </c>
      <c r="O270" s="37">
        <v>324</v>
      </c>
      <c r="P270" s="228">
        <f t="shared" si="6"/>
        <v>36</v>
      </c>
      <c r="Q270" s="41"/>
    </row>
    <row r="271" spans="1:17" ht="15.6" x14ac:dyDescent="0.3">
      <c r="A271" s="150"/>
      <c r="B271" s="142">
        <f t="shared" si="5"/>
        <v>17.670000000000002</v>
      </c>
      <c r="C271" s="128"/>
      <c r="D271" s="34">
        <f t="shared" si="8"/>
        <v>17.670000000000002</v>
      </c>
      <c r="E271" s="144">
        <v>45238</v>
      </c>
      <c r="F271" s="37">
        <v>17.68</v>
      </c>
      <c r="G271" s="145">
        <v>45239</v>
      </c>
      <c r="H271" s="76">
        <f t="shared" si="7"/>
        <v>9.9999999999980105E-3</v>
      </c>
      <c r="K271" s="134"/>
      <c r="L271" s="670">
        <v>45239</v>
      </c>
      <c r="M271" s="233">
        <v>0</v>
      </c>
      <c r="N271" s="234">
        <f t="shared" si="9"/>
        <v>324</v>
      </c>
      <c r="O271" s="37">
        <v>216</v>
      </c>
      <c r="P271" s="228">
        <f t="shared" si="6"/>
        <v>108</v>
      </c>
      <c r="Q271" s="41"/>
    </row>
    <row r="272" spans="1:17" ht="15.6" x14ac:dyDescent="0.3">
      <c r="A272" s="150"/>
      <c r="B272" s="142">
        <f t="shared" si="5"/>
        <v>17.68</v>
      </c>
      <c r="C272" s="128"/>
      <c r="D272" s="34">
        <f t="shared" si="8"/>
        <v>17.68</v>
      </c>
      <c r="E272" s="144">
        <v>45239</v>
      </c>
      <c r="F272" s="37">
        <v>17.7</v>
      </c>
      <c r="G272" s="145">
        <v>45240</v>
      </c>
      <c r="H272" s="76">
        <f t="shared" si="7"/>
        <v>1.9999999999999574E-2</v>
      </c>
      <c r="K272" s="134"/>
      <c r="L272" s="670">
        <v>45240</v>
      </c>
      <c r="M272" s="233">
        <v>0</v>
      </c>
      <c r="N272" s="234">
        <f t="shared" si="9"/>
        <v>216</v>
      </c>
      <c r="O272" s="37">
        <v>54</v>
      </c>
      <c r="P272" s="228">
        <f t="shared" si="6"/>
        <v>162</v>
      </c>
      <c r="Q272" s="41"/>
    </row>
    <row r="273" spans="1:18" ht="15.6" x14ac:dyDescent="0.3">
      <c r="A273" s="150"/>
      <c r="B273" s="142">
        <f t="shared" si="5"/>
        <v>17.7</v>
      </c>
      <c r="C273" s="128"/>
      <c r="D273" s="34">
        <f t="shared" si="8"/>
        <v>17.7</v>
      </c>
      <c r="E273" s="144">
        <v>45240</v>
      </c>
      <c r="F273" s="37">
        <v>17.72</v>
      </c>
      <c r="G273" s="145">
        <v>45241</v>
      </c>
      <c r="H273" s="76">
        <f t="shared" si="7"/>
        <v>1.9999999999999574E-2</v>
      </c>
      <c r="K273" s="134"/>
      <c r="L273" s="670">
        <v>45241</v>
      </c>
      <c r="M273" s="233">
        <v>0</v>
      </c>
      <c r="N273" s="234">
        <f t="shared" si="9"/>
        <v>54</v>
      </c>
      <c r="O273" s="37">
        <v>54</v>
      </c>
      <c r="P273" s="228">
        <f t="shared" si="6"/>
        <v>0</v>
      </c>
      <c r="Q273" s="41"/>
    </row>
    <row r="274" spans="1:18" ht="15.6" x14ac:dyDescent="0.3">
      <c r="A274" s="150"/>
      <c r="B274" s="142">
        <f t="shared" si="5"/>
        <v>17.72</v>
      </c>
      <c r="C274" s="128"/>
      <c r="D274" s="34">
        <f t="shared" si="8"/>
        <v>17.72</v>
      </c>
      <c r="E274" s="144">
        <v>45241</v>
      </c>
      <c r="F274" s="37">
        <v>17.72</v>
      </c>
      <c r="G274" s="145">
        <v>45242</v>
      </c>
      <c r="H274" s="76">
        <f t="shared" si="7"/>
        <v>0</v>
      </c>
      <c r="K274" s="134"/>
      <c r="L274" s="670">
        <v>45242</v>
      </c>
      <c r="M274" s="233">
        <v>0</v>
      </c>
      <c r="N274" s="234">
        <f t="shared" si="9"/>
        <v>54</v>
      </c>
      <c r="O274" s="37">
        <v>54</v>
      </c>
      <c r="P274" s="228">
        <f t="shared" si="6"/>
        <v>0</v>
      </c>
      <c r="Q274" s="41"/>
    </row>
    <row r="275" spans="1:18" ht="15.6" x14ac:dyDescent="0.3">
      <c r="A275" s="150"/>
      <c r="B275" s="142">
        <f t="shared" si="5"/>
        <v>17.72</v>
      </c>
      <c r="C275" s="128"/>
      <c r="D275" s="34">
        <f t="shared" si="8"/>
        <v>17.72</v>
      </c>
      <c r="E275" s="144">
        <v>45242</v>
      </c>
      <c r="F275" s="37">
        <v>17.72</v>
      </c>
      <c r="G275" s="145">
        <v>45243</v>
      </c>
      <c r="H275" s="76">
        <f t="shared" si="7"/>
        <v>0</v>
      </c>
      <c r="K275" s="134"/>
      <c r="L275" s="670">
        <v>45243</v>
      </c>
      <c r="M275" s="233">
        <v>0</v>
      </c>
      <c r="N275" s="234">
        <f t="shared" si="9"/>
        <v>54</v>
      </c>
      <c r="O275" s="37">
        <v>54</v>
      </c>
      <c r="P275" s="228">
        <f t="shared" si="6"/>
        <v>0</v>
      </c>
      <c r="Q275" s="41"/>
    </row>
    <row r="276" spans="1:18" ht="15.6" x14ac:dyDescent="0.3">
      <c r="A276" s="150"/>
      <c r="B276" s="142">
        <f t="shared" ref="B276:B530" si="10">(F275)</f>
        <v>17.72</v>
      </c>
      <c r="C276" s="128"/>
      <c r="D276" s="34">
        <f t="shared" si="8"/>
        <v>17.72</v>
      </c>
      <c r="E276" s="144">
        <v>45243</v>
      </c>
      <c r="F276" s="37">
        <v>17.72</v>
      </c>
      <c r="G276" s="145">
        <v>45244</v>
      </c>
      <c r="H276" s="76">
        <f t="shared" si="7"/>
        <v>0</v>
      </c>
      <c r="K276" s="134"/>
      <c r="L276" s="670">
        <v>45244</v>
      </c>
      <c r="M276" s="233">
        <v>500</v>
      </c>
      <c r="N276" s="234">
        <f t="shared" si="9"/>
        <v>54</v>
      </c>
      <c r="O276" s="37">
        <v>517</v>
      </c>
      <c r="P276" s="228">
        <f t="shared" si="6"/>
        <v>37</v>
      </c>
      <c r="Q276" s="41"/>
    </row>
    <row r="277" spans="1:18" ht="15.6" x14ac:dyDescent="0.3">
      <c r="A277" s="150"/>
      <c r="B277" s="142">
        <f t="shared" si="10"/>
        <v>17.72</v>
      </c>
      <c r="C277" s="128"/>
      <c r="D277" s="34">
        <f t="shared" si="8"/>
        <v>17.72</v>
      </c>
      <c r="E277" s="144">
        <v>45244</v>
      </c>
      <c r="F277" s="37">
        <v>17.72</v>
      </c>
      <c r="G277" s="145">
        <v>45245</v>
      </c>
      <c r="H277" s="76">
        <f t="shared" si="7"/>
        <v>0</v>
      </c>
      <c r="K277" s="134"/>
      <c r="L277" s="670">
        <v>45245</v>
      </c>
      <c r="M277" s="233">
        <v>0</v>
      </c>
      <c r="N277" s="234">
        <f t="shared" si="9"/>
        <v>517</v>
      </c>
      <c r="O277" s="37">
        <v>378</v>
      </c>
      <c r="P277" s="228">
        <f t="shared" si="6"/>
        <v>139</v>
      </c>
      <c r="Q277" s="41"/>
    </row>
    <row r="278" spans="1:18" ht="15.6" x14ac:dyDescent="0.3">
      <c r="A278" s="150"/>
      <c r="B278" s="142">
        <f t="shared" si="10"/>
        <v>17.72</v>
      </c>
      <c r="C278" s="128"/>
      <c r="D278" s="34">
        <f t="shared" si="8"/>
        <v>17.72</v>
      </c>
      <c r="E278" s="144">
        <v>45245</v>
      </c>
      <c r="F278" s="37">
        <v>17.739999999999998</v>
      </c>
      <c r="G278" s="145">
        <v>45246</v>
      </c>
      <c r="H278" s="76">
        <f t="shared" si="7"/>
        <v>1.9999999999999574E-2</v>
      </c>
      <c r="K278" s="134"/>
      <c r="L278" s="670">
        <v>45246</v>
      </c>
      <c r="M278" s="233">
        <v>0</v>
      </c>
      <c r="N278" s="234">
        <f t="shared" si="9"/>
        <v>378</v>
      </c>
      <c r="O278" s="37">
        <v>378</v>
      </c>
      <c r="P278" s="228">
        <f t="shared" si="6"/>
        <v>0</v>
      </c>
      <c r="Q278" s="41"/>
    </row>
    <row r="279" spans="1:18" ht="15.6" x14ac:dyDescent="0.3">
      <c r="A279" s="150"/>
      <c r="B279" s="142">
        <f t="shared" si="10"/>
        <v>17.739999999999998</v>
      </c>
      <c r="C279" s="128"/>
      <c r="D279" s="34">
        <f t="shared" si="8"/>
        <v>17.739999999999998</v>
      </c>
      <c r="E279" s="144">
        <v>45246</v>
      </c>
      <c r="F279" s="37">
        <v>17.739999999999998</v>
      </c>
      <c r="G279" s="145">
        <v>45247</v>
      </c>
      <c r="H279" s="76">
        <f t="shared" si="7"/>
        <v>0</v>
      </c>
      <c r="K279" s="134"/>
      <c r="L279" s="670">
        <v>45247</v>
      </c>
      <c r="M279" s="233">
        <v>0</v>
      </c>
      <c r="N279" s="234">
        <f t="shared" si="9"/>
        <v>378</v>
      </c>
      <c r="O279" s="37">
        <v>378</v>
      </c>
      <c r="P279" s="228">
        <f t="shared" si="6"/>
        <v>0</v>
      </c>
      <c r="Q279" s="41"/>
      <c r="R279" s="48" t="s">
        <v>338</v>
      </c>
    </row>
    <row r="280" spans="1:18" ht="15.6" x14ac:dyDescent="0.3">
      <c r="A280" s="150"/>
      <c r="B280" s="142">
        <f t="shared" si="10"/>
        <v>17.739999999999998</v>
      </c>
      <c r="C280" s="128"/>
      <c r="D280" s="34">
        <f t="shared" si="8"/>
        <v>17.739999999999998</v>
      </c>
      <c r="E280" s="144">
        <v>45247</v>
      </c>
      <c r="F280" s="37">
        <v>17.739999999999998</v>
      </c>
      <c r="G280" s="145">
        <v>45248</v>
      </c>
      <c r="H280" s="76">
        <f t="shared" si="7"/>
        <v>0</v>
      </c>
      <c r="K280" s="134"/>
      <c r="L280" s="670">
        <v>45248</v>
      </c>
      <c r="M280" s="233">
        <v>0</v>
      </c>
      <c r="N280" s="234">
        <f t="shared" si="9"/>
        <v>378</v>
      </c>
      <c r="O280" s="37">
        <v>378</v>
      </c>
      <c r="P280" s="228">
        <f t="shared" si="6"/>
        <v>0</v>
      </c>
      <c r="Q280" s="41"/>
    </row>
    <row r="281" spans="1:18" ht="15.6" x14ac:dyDescent="0.3">
      <c r="A281" s="150"/>
      <c r="B281" s="142">
        <f t="shared" si="10"/>
        <v>17.739999999999998</v>
      </c>
      <c r="C281" s="128"/>
      <c r="D281" s="34">
        <f t="shared" si="8"/>
        <v>17.739999999999998</v>
      </c>
      <c r="E281" s="144">
        <v>45248</v>
      </c>
      <c r="F281" s="37">
        <v>17.739999999999998</v>
      </c>
      <c r="G281" s="145">
        <v>45249</v>
      </c>
      <c r="H281" s="76">
        <f t="shared" si="7"/>
        <v>0</v>
      </c>
      <c r="K281" s="134"/>
      <c r="L281" s="670">
        <v>45249</v>
      </c>
      <c r="M281" s="233">
        <v>0</v>
      </c>
      <c r="N281" s="234">
        <f t="shared" si="9"/>
        <v>378</v>
      </c>
      <c r="O281" s="37">
        <v>378</v>
      </c>
      <c r="P281" s="228">
        <f t="shared" si="6"/>
        <v>0</v>
      </c>
      <c r="Q281" s="41"/>
    </row>
    <row r="282" spans="1:18" ht="15.6" x14ac:dyDescent="0.3">
      <c r="A282" s="150"/>
      <c r="B282" s="142">
        <f t="shared" si="10"/>
        <v>17.739999999999998</v>
      </c>
      <c r="C282" s="128"/>
      <c r="D282" s="34">
        <f t="shared" si="8"/>
        <v>17.739999999999998</v>
      </c>
      <c r="E282" s="144">
        <v>45249</v>
      </c>
      <c r="F282" s="37">
        <v>17.739999999999998</v>
      </c>
      <c r="G282" s="145">
        <v>45250</v>
      </c>
      <c r="H282" s="76">
        <f t="shared" si="7"/>
        <v>0</v>
      </c>
      <c r="K282" s="134"/>
      <c r="L282" s="670">
        <v>45250</v>
      </c>
      <c r="M282" s="233">
        <v>0</v>
      </c>
      <c r="N282" s="234">
        <f t="shared" si="9"/>
        <v>378</v>
      </c>
      <c r="O282" s="37">
        <v>378</v>
      </c>
      <c r="P282" s="228">
        <f t="shared" si="6"/>
        <v>0</v>
      </c>
      <c r="Q282" s="41"/>
    </row>
    <row r="283" spans="1:18" ht="15.6" x14ac:dyDescent="0.3">
      <c r="A283" s="150"/>
      <c r="B283" s="142">
        <f t="shared" si="10"/>
        <v>17.739999999999998</v>
      </c>
      <c r="C283" s="128"/>
      <c r="D283" s="34">
        <f t="shared" si="8"/>
        <v>17.739999999999998</v>
      </c>
      <c r="E283" s="144">
        <v>45250</v>
      </c>
      <c r="F283" s="37">
        <v>17.739999999999998</v>
      </c>
      <c r="G283" s="145">
        <v>45251</v>
      </c>
      <c r="H283" s="76">
        <f t="shared" si="7"/>
        <v>0</v>
      </c>
      <c r="K283" s="134"/>
      <c r="L283" s="670">
        <v>45251</v>
      </c>
      <c r="M283" s="233">
        <v>0</v>
      </c>
      <c r="N283" s="234">
        <f t="shared" si="9"/>
        <v>378</v>
      </c>
      <c r="O283" s="37">
        <v>378</v>
      </c>
      <c r="P283" s="228">
        <f t="shared" si="6"/>
        <v>0</v>
      </c>
      <c r="Q283" s="41"/>
    </row>
    <row r="284" spans="1:18" ht="15.6" x14ac:dyDescent="0.3">
      <c r="A284" s="150"/>
      <c r="B284" s="142">
        <f t="shared" si="10"/>
        <v>17.739999999999998</v>
      </c>
      <c r="C284" s="128"/>
      <c r="D284" s="34">
        <f t="shared" si="8"/>
        <v>17.739999999999998</v>
      </c>
      <c r="E284" s="144">
        <v>45251</v>
      </c>
      <c r="F284" s="37">
        <v>17.739999999999998</v>
      </c>
      <c r="G284" s="145">
        <v>45252</v>
      </c>
      <c r="H284" s="76">
        <f t="shared" si="7"/>
        <v>0</v>
      </c>
      <c r="K284" s="134"/>
      <c r="L284" s="670">
        <v>45252</v>
      </c>
      <c r="M284" s="233">
        <v>0</v>
      </c>
      <c r="N284" s="234">
        <f t="shared" si="9"/>
        <v>378</v>
      </c>
      <c r="O284" s="37">
        <v>378</v>
      </c>
      <c r="P284" s="228">
        <f t="shared" si="6"/>
        <v>0</v>
      </c>
      <c r="Q284" s="41"/>
    </row>
    <row r="285" spans="1:18" ht="15.6" x14ac:dyDescent="0.3">
      <c r="A285" s="150"/>
      <c r="B285" s="142">
        <f t="shared" si="10"/>
        <v>17.739999999999998</v>
      </c>
      <c r="C285" s="128"/>
      <c r="D285" s="34">
        <f t="shared" si="8"/>
        <v>17.739999999999998</v>
      </c>
      <c r="E285" s="144">
        <v>45252</v>
      </c>
      <c r="F285" s="37">
        <v>17.739999999999998</v>
      </c>
      <c r="G285" s="145">
        <v>45253</v>
      </c>
      <c r="H285" s="76">
        <f t="shared" si="7"/>
        <v>0</v>
      </c>
      <c r="K285" s="134"/>
      <c r="L285" s="670">
        <v>45253</v>
      </c>
      <c r="M285" s="233">
        <v>0</v>
      </c>
      <c r="N285" s="234">
        <f t="shared" si="9"/>
        <v>378</v>
      </c>
      <c r="O285" s="37">
        <v>315</v>
      </c>
      <c r="P285" s="228">
        <f t="shared" si="6"/>
        <v>63</v>
      </c>
      <c r="Q285" s="41"/>
      <c r="R285" s="48" t="s">
        <v>339</v>
      </c>
    </row>
    <row r="286" spans="1:18" ht="15.6" x14ac:dyDescent="0.3">
      <c r="A286" s="150"/>
      <c r="B286" s="142">
        <f t="shared" si="10"/>
        <v>17.739999999999998</v>
      </c>
      <c r="C286" s="128"/>
      <c r="D286" s="34">
        <f t="shared" si="8"/>
        <v>17.739999999999998</v>
      </c>
      <c r="E286" s="144">
        <v>45253</v>
      </c>
      <c r="F286" s="37">
        <v>17.75</v>
      </c>
      <c r="G286" s="145">
        <v>45254</v>
      </c>
      <c r="H286" s="76">
        <f t="shared" si="7"/>
        <v>1.0000000000001563E-2</v>
      </c>
      <c r="K286" s="134"/>
      <c r="L286" s="670">
        <v>45254</v>
      </c>
      <c r="M286" s="233">
        <v>0</v>
      </c>
      <c r="N286" s="234">
        <f t="shared" si="9"/>
        <v>315</v>
      </c>
      <c r="O286" s="37">
        <v>288</v>
      </c>
      <c r="P286" s="228">
        <f t="shared" si="6"/>
        <v>27</v>
      </c>
      <c r="Q286" s="41"/>
    </row>
    <row r="287" spans="1:18" ht="15.6" x14ac:dyDescent="0.3">
      <c r="A287" s="150"/>
      <c r="B287" s="142">
        <f t="shared" si="10"/>
        <v>17.75</v>
      </c>
      <c r="C287" s="128"/>
      <c r="D287" s="34">
        <f t="shared" si="8"/>
        <v>17.75</v>
      </c>
      <c r="E287" s="144">
        <v>45254</v>
      </c>
      <c r="F287" s="37">
        <v>17.760000000000002</v>
      </c>
      <c r="G287" s="145">
        <v>45255</v>
      </c>
      <c r="H287" s="76">
        <f t="shared" si="7"/>
        <v>1.0000000000001563E-2</v>
      </c>
      <c r="K287" s="134"/>
      <c r="L287" s="670">
        <v>45255</v>
      </c>
      <c r="M287" s="233">
        <v>0</v>
      </c>
      <c r="N287" s="234">
        <f t="shared" si="9"/>
        <v>288</v>
      </c>
      <c r="O287" s="37">
        <v>92</v>
      </c>
      <c r="P287" s="228">
        <f t="shared" si="6"/>
        <v>196</v>
      </c>
      <c r="Q287" s="41" t="s">
        <v>21</v>
      </c>
    </row>
    <row r="288" spans="1:18" ht="15.6" x14ac:dyDescent="0.3">
      <c r="A288" s="150"/>
      <c r="B288" s="142">
        <f t="shared" si="10"/>
        <v>17.760000000000002</v>
      </c>
      <c r="C288" s="128"/>
      <c r="D288" s="34">
        <f t="shared" si="8"/>
        <v>17.760000000000002</v>
      </c>
      <c r="E288" s="144">
        <v>45255</v>
      </c>
      <c r="F288" s="37">
        <v>17.760000000000002</v>
      </c>
      <c r="G288" s="145">
        <v>45256</v>
      </c>
      <c r="H288" s="76">
        <f t="shared" si="7"/>
        <v>0</v>
      </c>
      <c r="K288" s="134"/>
      <c r="L288" s="670">
        <v>45256</v>
      </c>
      <c r="M288" s="233">
        <v>400</v>
      </c>
      <c r="N288" s="234">
        <f t="shared" si="9"/>
        <v>92</v>
      </c>
      <c r="O288" s="37">
        <v>540</v>
      </c>
      <c r="P288" s="228">
        <f t="shared" si="6"/>
        <v>-48</v>
      </c>
      <c r="Q288" s="41"/>
    </row>
    <row r="289" spans="1:17" ht="15.6" x14ac:dyDescent="0.3">
      <c r="A289" s="150"/>
      <c r="B289" s="142">
        <f t="shared" si="10"/>
        <v>17.760000000000002</v>
      </c>
      <c r="C289" s="128"/>
      <c r="D289" s="34">
        <f t="shared" si="8"/>
        <v>17.760000000000002</v>
      </c>
      <c r="E289" s="144">
        <v>45256</v>
      </c>
      <c r="F289" s="37">
        <v>17.760000000000002</v>
      </c>
      <c r="G289" s="145">
        <v>45257</v>
      </c>
      <c r="H289" s="76">
        <f t="shared" si="7"/>
        <v>0</v>
      </c>
      <c r="K289" s="134"/>
      <c r="L289" s="670">
        <v>45257</v>
      </c>
      <c r="M289" s="233">
        <v>0</v>
      </c>
      <c r="N289" s="234">
        <v>540</v>
      </c>
      <c r="O289" s="37">
        <v>540</v>
      </c>
      <c r="P289" s="228">
        <f t="shared" si="6"/>
        <v>0</v>
      </c>
      <c r="Q289" s="41"/>
    </row>
    <row r="290" spans="1:17" ht="15.6" x14ac:dyDescent="0.3">
      <c r="A290" s="150"/>
      <c r="B290" s="142">
        <f t="shared" si="10"/>
        <v>17.760000000000002</v>
      </c>
      <c r="C290" s="128"/>
      <c r="D290" s="34">
        <f t="shared" si="8"/>
        <v>17.760000000000002</v>
      </c>
      <c r="E290" s="144">
        <v>45257</v>
      </c>
      <c r="F290" s="37">
        <v>17.760000000000002</v>
      </c>
      <c r="G290" s="145">
        <v>45258</v>
      </c>
      <c r="H290" s="76">
        <f t="shared" si="7"/>
        <v>0</v>
      </c>
      <c r="K290" s="134"/>
      <c r="L290" s="670">
        <v>45258</v>
      </c>
      <c r="M290" s="233">
        <v>0</v>
      </c>
      <c r="N290" s="234">
        <v>540</v>
      </c>
      <c r="O290" s="37">
        <v>540</v>
      </c>
      <c r="P290" s="228">
        <f t="shared" si="6"/>
        <v>0</v>
      </c>
      <c r="Q290" s="41"/>
    </row>
    <row r="291" spans="1:17" ht="15.6" x14ac:dyDescent="0.3">
      <c r="A291" s="150"/>
      <c r="B291" s="142">
        <f t="shared" si="10"/>
        <v>17.760000000000002</v>
      </c>
      <c r="C291" s="128"/>
      <c r="D291" s="34">
        <f t="shared" si="8"/>
        <v>17.760000000000002</v>
      </c>
      <c r="E291" s="144">
        <v>45258</v>
      </c>
      <c r="F291" s="37">
        <v>17.760000000000002</v>
      </c>
      <c r="G291" s="145">
        <v>45259</v>
      </c>
      <c r="H291" s="76">
        <f t="shared" si="7"/>
        <v>0</v>
      </c>
      <c r="K291" s="134"/>
      <c r="L291" s="670">
        <v>45259</v>
      </c>
      <c r="M291" s="233">
        <v>0</v>
      </c>
      <c r="N291" s="234">
        <v>540</v>
      </c>
      <c r="O291" s="37">
        <v>540</v>
      </c>
      <c r="P291" s="228">
        <f t="shared" si="6"/>
        <v>0</v>
      </c>
      <c r="Q291" s="41"/>
    </row>
    <row r="292" spans="1:17" ht="15.6" x14ac:dyDescent="0.3">
      <c r="A292" s="150"/>
      <c r="B292" s="142">
        <f t="shared" si="10"/>
        <v>17.760000000000002</v>
      </c>
      <c r="C292" s="128"/>
      <c r="D292" s="34">
        <f t="shared" si="8"/>
        <v>17.760000000000002</v>
      </c>
      <c r="E292" s="144">
        <v>45259</v>
      </c>
      <c r="F292" s="37">
        <v>17.77</v>
      </c>
      <c r="G292" s="145">
        <v>45260</v>
      </c>
      <c r="H292" s="76">
        <f t="shared" si="7"/>
        <v>9.9999999999980105E-3</v>
      </c>
      <c r="K292" s="134"/>
      <c r="L292" s="670">
        <v>45260</v>
      </c>
      <c r="M292" s="233">
        <v>0</v>
      </c>
      <c r="N292" s="234">
        <v>540</v>
      </c>
      <c r="O292" s="37">
        <v>468</v>
      </c>
      <c r="P292" s="228">
        <f t="shared" si="6"/>
        <v>72</v>
      </c>
      <c r="Q292" s="41"/>
    </row>
    <row r="293" spans="1:17" ht="15.6" x14ac:dyDescent="0.3">
      <c r="A293" s="150"/>
      <c r="B293" s="142">
        <f t="shared" si="10"/>
        <v>17.77</v>
      </c>
      <c r="C293" s="128"/>
      <c r="D293" s="34">
        <f t="shared" si="8"/>
        <v>17.77</v>
      </c>
      <c r="E293" s="144">
        <v>45260</v>
      </c>
      <c r="F293" s="37">
        <v>17.77</v>
      </c>
      <c r="G293" s="145">
        <v>45261</v>
      </c>
      <c r="H293" s="76">
        <f t="shared" si="7"/>
        <v>0</v>
      </c>
      <c r="I293" s="48" t="s">
        <v>340</v>
      </c>
      <c r="K293" s="134"/>
      <c r="L293" s="670">
        <v>45261</v>
      </c>
      <c r="M293" s="233">
        <v>0</v>
      </c>
      <c r="N293" s="234">
        <f t="shared" ref="N293:N538" si="11">O292</f>
        <v>468</v>
      </c>
      <c r="O293" s="37">
        <v>450</v>
      </c>
      <c r="P293" s="228">
        <f t="shared" si="6"/>
        <v>18</v>
      </c>
      <c r="Q293" s="41"/>
    </row>
    <row r="294" spans="1:17" ht="15.6" x14ac:dyDescent="0.3">
      <c r="A294" s="150"/>
      <c r="B294" s="142">
        <f t="shared" si="10"/>
        <v>17.77</v>
      </c>
      <c r="C294" s="128"/>
      <c r="D294" s="34">
        <f t="shared" si="8"/>
        <v>17.77</v>
      </c>
      <c r="E294" s="144">
        <v>45261</v>
      </c>
      <c r="F294" s="37">
        <v>17.77</v>
      </c>
      <c r="G294" s="145">
        <v>45262</v>
      </c>
      <c r="H294" s="76">
        <f t="shared" si="7"/>
        <v>0</v>
      </c>
      <c r="K294" s="134"/>
      <c r="L294" s="670">
        <v>45262</v>
      </c>
      <c r="M294" s="233">
        <v>0</v>
      </c>
      <c r="N294" s="234">
        <f t="shared" si="11"/>
        <v>450</v>
      </c>
      <c r="O294" s="37">
        <v>450</v>
      </c>
      <c r="P294" s="228">
        <f t="shared" si="6"/>
        <v>0</v>
      </c>
      <c r="Q294" s="41"/>
    </row>
    <row r="295" spans="1:17" ht="15.6" x14ac:dyDescent="0.3">
      <c r="A295" s="150"/>
      <c r="B295" s="142">
        <f t="shared" si="10"/>
        <v>17.77</v>
      </c>
      <c r="C295" s="128"/>
      <c r="D295" s="34">
        <f t="shared" si="8"/>
        <v>17.77</v>
      </c>
      <c r="E295" s="144">
        <v>45262</v>
      </c>
      <c r="F295" s="37">
        <v>17.77</v>
      </c>
      <c r="G295" s="145">
        <v>45263</v>
      </c>
      <c r="H295" s="76">
        <f t="shared" si="7"/>
        <v>0</v>
      </c>
      <c r="K295" s="134"/>
      <c r="L295" s="670">
        <v>45263</v>
      </c>
      <c r="M295" s="233">
        <v>0</v>
      </c>
      <c r="N295" s="234">
        <f t="shared" si="11"/>
        <v>450</v>
      </c>
      <c r="O295" s="37">
        <v>441</v>
      </c>
      <c r="P295" s="228">
        <f t="shared" si="6"/>
        <v>9</v>
      </c>
      <c r="Q295" s="41"/>
    </row>
    <row r="296" spans="1:17" ht="15.6" x14ac:dyDescent="0.3">
      <c r="A296" s="150"/>
      <c r="B296" s="142">
        <f t="shared" si="10"/>
        <v>17.77</v>
      </c>
      <c r="C296" s="128"/>
      <c r="D296" s="34">
        <f t="shared" si="8"/>
        <v>17.77</v>
      </c>
      <c r="E296" s="144">
        <v>45263</v>
      </c>
      <c r="F296" s="37">
        <v>17.78</v>
      </c>
      <c r="G296" s="145">
        <v>45264</v>
      </c>
      <c r="H296" s="76">
        <f t="shared" si="7"/>
        <v>1.0000000000001563E-2</v>
      </c>
      <c r="K296" s="134"/>
      <c r="L296" s="670">
        <v>45264</v>
      </c>
      <c r="M296" s="233">
        <v>0</v>
      </c>
      <c r="N296" s="234">
        <f t="shared" si="11"/>
        <v>441</v>
      </c>
      <c r="O296" s="37">
        <v>441</v>
      </c>
      <c r="P296" s="228">
        <f t="shared" si="6"/>
        <v>0</v>
      </c>
      <c r="Q296" s="41"/>
    </row>
    <row r="297" spans="1:17" ht="15.6" x14ac:dyDescent="0.3">
      <c r="A297" s="150"/>
      <c r="B297" s="142">
        <f t="shared" si="10"/>
        <v>17.78</v>
      </c>
      <c r="C297" s="128"/>
      <c r="D297" s="34">
        <f t="shared" si="8"/>
        <v>17.78</v>
      </c>
      <c r="E297" s="144">
        <v>45264</v>
      </c>
      <c r="F297" s="37">
        <v>17.78</v>
      </c>
      <c r="G297" s="145">
        <v>45265</v>
      </c>
      <c r="H297" s="76">
        <f t="shared" si="7"/>
        <v>0</v>
      </c>
      <c r="K297" s="134"/>
      <c r="L297" s="670">
        <v>45265</v>
      </c>
      <c r="M297" s="233">
        <v>0</v>
      </c>
      <c r="N297" s="234">
        <f t="shared" si="11"/>
        <v>441</v>
      </c>
      <c r="O297" s="37">
        <v>441</v>
      </c>
      <c r="P297" s="228">
        <f t="shared" si="6"/>
        <v>0</v>
      </c>
      <c r="Q297" s="41"/>
    </row>
    <row r="298" spans="1:17" ht="15.6" x14ac:dyDescent="0.3">
      <c r="A298" s="150"/>
      <c r="B298" s="142">
        <f t="shared" si="10"/>
        <v>17.78</v>
      </c>
      <c r="C298" s="128"/>
      <c r="D298" s="34">
        <f t="shared" si="8"/>
        <v>17.78</v>
      </c>
      <c r="E298" s="144">
        <v>45265</v>
      </c>
      <c r="F298" s="37">
        <v>17.78</v>
      </c>
      <c r="G298" s="145">
        <v>45266</v>
      </c>
      <c r="H298" s="76">
        <f t="shared" si="7"/>
        <v>0</v>
      </c>
      <c r="K298" s="134"/>
      <c r="L298" s="670">
        <v>45266</v>
      </c>
      <c r="M298" s="233">
        <v>0</v>
      </c>
      <c r="N298" s="234">
        <f t="shared" si="11"/>
        <v>441</v>
      </c>
      <c r="O298" s="37">
        <v>360</v>
      </c>
      <c r="P298" s="228">
        <f t="shared" si="6"/>
        <v>81</v>
      </c>
      <c r="Q298" s="41"/>
    </row>
    <row r="299" spans="1:17" ht="15.6" x14ac:dyDescent="0.3">
      <c r="A299" s="150"/>
      <c r="B299" s="142">
        <f t="shared" si="10"/>
        <v>17.78</v>
      </c>
      <c r="C299" s="128"/>
      <c r="D299" s="34">
        <f t="shared" si="8"/>
        <v>17.78</v>
      </c>
      <c r="E299" s="144">
        <v>45266</v>
      </c>
      <c r="F299" s="37">
        <v>17.78</v>
      </c>
      <c r="G299" s="145">
        <v>45267</v>
      </c>
      <c r="H299" s="76">
        <f t="shared" si="7"/>
        <v>0</v>
      </c>
      <c r="K299" s="134"/>
      <c r="L299" s="670">
        <v>45267</v>
      </c>
      <c r="M299" s="233">
        <v>0</v>
      </c>
      <c r="N299" s="234">
        <f t="shared" si="11"/>
        <v>360</v>
      </c>
      <c r="O299" s="37">
        <v>315</v>
      </c>
      <c r="P299" s="228">
        <f t="shared" si="6"/>
        <v>45</v>
      </c>
      <c r="Q299" s="41"/>
    </row>
    <row r="300" spans="1:17" ht="15.6" x14ac:dyDescent="0.3">
      <c r="A300" s="150"/>
      <c r="B300" s="142">
        <f t="shared" si="10"/>
        <v>17.78</v>
      </c>
      <c r="C300" s="128"/>
      <c r="D300" s="34">
        <f t="shared" si="8"/>
        <v>17.78</v>
      </c>
      <c r="E300" s="144">
        <v>45267</v>
      </c>
      <c r="F300" s="37">
        <v>17.78</v>
      </c>
      <c r="G300" s="145">
        <v>45268</v>
      </c>
      <c r="H300" s="76">
        <f t="shared" si="7"/>
        <v>0</v>
      </c>
      <c r="K300" s="134"/>
      <c r="L300" s="670">
        <v>45268</v>
      </c>
      <c r="M300" s="233">
        <v>0</v>
      </c>
      <c r="N300" s="234">
        <f t="shared" si="11"/>
        <v>315</v>
      </c>
      <c r="O300" s="37">
        <v>279</v>
      </c>
      <c r="P300" s="228">
        <f t="shared" si="6"/>
        <v>36</v>
      </c>
      <c r="Q300" s="41"/>
    </row>
    <row r="301" spans="1:17" ht="15.6" x14ac:dyDescent="0.3">
      <c r="A301" s="150"/>
      <c r="B301" s="142">
        <f t="shared" si="10"/>
        <v>17.78</v>
      </c>
      <c r="C301" s="128"/>
      <c r="D301" s="34">
        <f t="shared" si="8"/>
        <v>17.78</v>
      </c>
      <c r="E301" s="144">
        <v>45268</v>
      </c>
      <c r="F301" s="37">
        <v>17.78</v>
      </c>
      <c r="G301" s="145">
        <v>45269</v>
      </c>
      <c r="H301" s="76">
        <f t="shared" si="7"/>
        <v>0</v>
      </c>
      <c r="K301" s="134"/>
      <c r="L301" s="670">
        <v>45269</v>
      </c>
      <c r="M301" s="233">
        <v>0</v>
      </c>
      <c r="N301" s="234">
        <f t="shared" si="11"/>
        <v>279</v>
      </c>
      <c r="O301" s="37">
        <v>216</v>
      </c>
      <c r="P301" s="228">
        <f t="shared" si="6"/>
        <v>63</v>
      </c>
      <c r="Q301" s="41"/>
    </row>
    <row r="302" spans="1:17" ht="15.6" x14ac:dyDescent="0.3">
      <c r="A302" s="150"/>
      <c r="B302" s="142">
        <f t="shared" si="10"/>
        <v>17.78</v>
      </c>
      <c r="C302" s="128"/>
      <c r="D302" s="34">
        <f t="shared" si="8"/>
        <v>17.78</v>
      </c>
      <c r="E302" s="144">
        <v>45269</v>
      </c>
      <c r="F302" s="37">
        <v>17.78</v>
      </c>
      <c r="G302" s="145">
        <v>45270</v>
      </c>
      <c r="H302" s="76">
        <f t="shared" si="7"/>
        <v>0</v>
      </c>
      <c r="K302" s="134"/>
      <c r="L302" s="670">
        <v>45270</v>
      </c>
      <c r="M302" s="233">
        <v>0</v>
      </c>
      <c r="N302" s="234">
        <f t="shared" si="11"/>
        <v>216</v>
      </c>
      <c r="O302" s="37">
        <v>135</v>
      </c>
      <c r="P302" s="228">
        <f t="shared" si="6"/>
        <v>81</v>
      </c>
      <c r="Q302" s="41"/>
    </row>
    <row r="303" spans="1:17" ht="15.6" x14ac:dyDescent="0.3">
      <c r="A303" s="150"/>
      <c r="B303" s="142">
        <f t="shared" si="10"/>
        <v>17.78</v>
      </c>
      <c r="C303" s="128"/>
      <c r="D303" s="34">
        <f t="shared" si="8"/>
        <v>17.78</v>
      </c>
      <c r="E303" s="144">
        <v>45270</v>
      </c>
      <c r="F303" s="37">
        <v>17.78</v>
      </c>
      <c r="G303" s="145">
        <v>45271</v>
      </c>
      <c r="H303" s="76">
        <f t="shared" si="7"/>
        <v>0</v>
      </c>
      <c r="K303" s="134"/>
      <c r="L303" s="670">
        <v>45271</v>
      </c>
      <c r="M303" s="233">
        <v>0</v>
      </c>
      <c r="N303" s="234">
        <f t="shared" si="11"/>
        <v>135</v>
      </c>
      <c r="O303" s="37">
        <v>108</v>
      </c>
      <c r="P303" s="228">
        <f t="shared" si="6"/>
        <v>27</v>
      </c>
      <c r="Q303" s="41"/>
    </row>
    <row r="304" spans="1:17" ht="15.6" x14ac:dyDescent="0.3">
      <c r="A304" s="150"/>
      <c r="B304" s="142">
        <f t="shared" si="10"/>
        <v>17.78</v>
      </c>
      <c r="C304" s="128"/>
      <c r="D304" s="34">
        <f t="shared" si="8"/>
        <v>17.78</v>
      </c>
      <c r="E304" s="144">
        <v>45271</v>
      </c>
      <c r="F304" s="37">
        <v>17.78</v>
      </c>
      <c r="G304" s="145">
        <v>45272</v>
      </c>
      <c r="H304" s="76">
        <f t="shared" si="7"/>
        <v>0</v>
      </c>
      <c r="K304" s="134"/>
      <c r="L304" s="670">
        <v>45272</v>
      </c>
      <c r="M304" s="233">
        <v>0</v>
      </c>
      <c r="N304" s="234">
        <f t="shared" si="11"/>
        <v>108</v>
      </c>
      <c r="O304" s="37">
        <v>72</v>
      </c>
      <c r="P304" s="228">
        <f t="shared" si="6"/>
        <v>36</v>
      </c>
      <c r="Q304" s="41"/>
    </row>
    <row r="305" spans="1:17" ht="15.6" x14ac:dyDescent="0.3">
      <c r="A305" s="150"/>
      <c r="B305" s="142">
        <f t="shared" si="10"/>
        <v>17.78</v>
      </c>
      <c r="C305" s="128"/>
      <c r="D305" s="34">
        <f t="shared" si="8"/>
        <v>17.78</v>
      </c>
      <c r="E305" s="144">
        <v>45272</v>
      </c>
      <c r="F305" s="37">
        <v>17.79</v>
      </c>
      <c r="G305" s="145">
        <v>45273</v>
      </c>
      <c r="H305" s="76">
        <f t="shared" si="7"/>
        <v>9.9999999999980105E-3</v>
      </c>
      <c r="K305" s="134"/>
      <c r="L305" s="670">
        <v>45273</v>
      </c>
      <c r="M305" s="233">
        <v>400</v>
      </c>
      <c r="N305" s="234">
        <f t="shared" si="11"/>
        <v>72</v>
      </c>
      <c r="O305" s="37">
        <v>585</v>
      </c>
      <c r="P305" s="228">
        <f t="shared" si="6"/>
        <v>-113</v>
      </c>
      <c r="Q305" s="41"/>
    </row>
    <row r="306" spans="1:17" ht="15.6" x14ac:dyDescent="0.3">
      <c r="A306" s="150"/>
      <c r="B306" s="142">
        <f t="shared" si="10"/>
        <v>17.79</v>
      </c>
      <c r="C306" s="128"/>
      <c r="D306" s="34">
        <f t="shared" si="8"/>
        <v>17.79</v>
      </c>
      <c r="E306" s="144">
        <v>45273</v>
      </c>
      <c r="F306" s="37">
        <v>17.79</v>
      </c>
      <c r="G306" s="145">
        <v>45274</v>
      </c>
      <c r="H306" s="76">
        <f t="shared" si="7"/>
        <v>0</v>
      </c>
      <c r="K306" s="134"/>
      <c r="L306" s="670">
        <v>45274</v>
      </c>
      <c r="M306" s="233">
        <v>0</v>
      </c>
      <c r="N306" s="234">
        <f t="shared" si="11"/>
        <v>585</v>
      </c>
      <c r="O306" s="37">
        <v>522</v>
      </c>
      <c r="P306" s="228">
        <f t="shared" si="6"/>
        <v>63</v>
      </c>
      <c r="Q306" s="41"/>
    </row>
    <row r="307" spans="1:17" ht="15.6" x14ac:dyDescent="0.3">
      <c r="A307" s="150"/>
      <c r="B307" s="142">
        <f t="shared" si="10"/>
        <v>17.79</v>
      </c>
      <c r="C307" s="128"/>
      <c r="D307" s="34">
        <f t="shared" si="8"/>
        <v>17.79</v>
      </c>
      <c r="E307" s="144">
        <v>45274</v>
      </c>
      <c r="F307" s="37">
        <v>17.8</v>
      </c>
      <c r="G307" s="145">
        <v>45275</v>
      </c>
      <c r="H307" s="76">
        <f t="shared" si="7"/>
        <v>1.0000000000001563E-2</v>
      </c>
      <c r="K307" s="134"/>
      <c r="L307" s="670">
        <v>45275</v>
      </c>
      <c r="M307" s="233">
        <v>0</v>
      </c>
      <c r="N307" s="234">
        <f t="shared" si="11"/>
        <v>522</v>
      </c>
      <c r="O307" s="37">
        <v>522</v>
      </c>
      <c r="P307" s="228">
        <f t="shared" si="6"/>
        <v>0</v>
      </c>
      <c r="Q307" s="41"/>
    </row>
    <row r="308" spans="1:17" ht="15.6" x14ac:dyDescent="0.3">
      <c r="A308" s="150"/>
      <c r="B308" s="142">
        <f t="shared" si="10"/>
        <v>17.8</v>
      </c>
      <c r="C308" s="128"/>
      <c r="D308" s="34">
        <f t="shared" si="8"/>
        <v>17.8</v>
      </c>
      <c r="E308" s="144">
        <v>45275</v>
      </c>
      <c r="F308" s="37">
        <v>17.8</v>
      </c>
      <c r="G308" s="145">
        <v>45276</v>
      </c>
      <c r="H308" s="76">
        <f t="shared" si="7"/>
        <v>0</v>
      </c>
      <c r="K308" s="134"/>
      <c r="L308" s="670">
        <v>45276</v>
      </c>
      <c r="M308" s="233">
        <v>0</v>
      </c>
      <c r="N308" s="234">
        <f t="shared" si="11"/>
        <v>522</v>
      </c>
      <c r="O308" s="37">
        <v>522</v>
      </c>
      <c r="P308" s="228">
        <f t="shared" si="6"/>
        <v>0</v>
      </c>
      <c r="Q308" s="41"/>
    </row>
    <row r="309" spans="1:17" ht="15.6" x14ac:dyDescent="0.3">
      <c r="A309" s="150"/>
      <c r="B309" s="142">
        <f t="shared" si="10"/>
        <v>17.8</v>
      </c>
      <c r="C309" s="128"/>
      <c r="D309" s="34">
        <f t="shared" si="8"/>
        <v>17.8</v>
      </c>
      <c r="E309" s="144">
        <v>45276</v>
      </c>
      <c r="F309" s="37">
        <v>17.8</v>
      </c>
      <c r="G309" s="145">
        <v>45277</v>
      </c>
      <c r="H309" s="76">
        <f t="shared" si="7"/>
        <v>0</v>
      </c>
      <c r="K309" s="134"/>
      <c r="L309" s="670">
        <v>45277</v>
      </c>
      <c r="M309" s="233">
        <v>0</v>
      </c>
      <c r="N309" s="234">
        <f t="shared" si="11"/>
        <v>522</v>
      </c>
      <c r="O309" s="37">
        <v>504</v>
      </c>
      <c r="P309" s="228">
        <f t="shared" si="6"/>
        <v>18</v>
      </c>
      <c r="Q309" s="41"/>
    </row>
    <row r="310" spans="1:17" ht="15.6" x14ac:dyDescent="0.3">
      <c r="A310" s="150"/>
      <c r="B310" s="142">
        <f t="shared" si="10"/>
        <v>17.8</v>
      </c>
      <c r="C310" s="128"/>
      <c r="D310" s="34">
        <f t="shared" si="8"/>
        <v>17.8</v>
      </c>
      <c r="E310" s="144">
        <v>45277</v>
      </c>
      <c r="F310" s="37">
        <v>17.8</v>
      </c>
      <c r="G310" s="145">
        <v>45278</v>
      </c>
      <c r="H310" s="76">
        <f t="shared" si="7"/>
        <v>0</v>
      </c>
      <c r="K310" s="134"/>
      <c r="L310" s="670">
        <v>45278</v>
      </c>
      <c r="M310" s="233">
        <v>0</v>
      </c>
      <c r="N310" s="234">
        <f t="shared" si="11"/>
        <v>504</v>
      </c>
      <c r="O310" s="37">
        <v>486</v>
      </c>
      <c r="P310" s="228">
        <f t="shared" si="6"/>
        <v>18</v>
      </c>
      <c r="Q310" s="41"/>
    </row>
    <row r="311" spans="1:17" ht="15.6" x14ac:dyDescent="0.3">
      <c r="A311" s="150"/>
      <c r="B311" s="142">
        <f t="shared" si="10"/>
        <v>17.8</v>
      </c>
      <c r="C311" s="128"/>
      <c r="D311" s="34">
        <f t="shared" si="8"/>
        <v>17.8</v>
      </c>
      <c r="E311" s="144">
        <v>45278</v>
      </c>
      <c r="F311" s="37">
        <v>17.8</v>
      </c>
      <c r="G311" s="145">
        <v>45279</v>
      </c>
      <c r="H311" s="76">
        <f t="shared" si="7"/>
        <v>0</v>
      </c>
      <c r="K311" s="134"/>
      <c r="L311" s="670">
        <v>45279</v>
      </c>
      <c r="M311" s="233">
        <v>0</v>
      </c>
      <c r="N311" s="234">
        <f t="shared" si="11"/>
        <v>486</v>
      </c>
      <c r="O311" s="37">
        <v>486</v>
      </c>
      <c r="P311" s="228">
        <f t="shared" si="6"/>
        <v>0</v>
      </c>
      <c r="Q311" s="41"/>
    </row>
    <row r="312" spans="1:17" ht="15.6" x14ac:dyDescent="0.3">
      <c r="A312" s="150"/>
      <c r="B312" s="142">
        <f t="shared" si="10"/>
        <v>17.8</v>
      </c>
      <c r="C312" s="128"/>
      <c r="D312" s="34">
        <f t="shared" si="8"/>
        <v>17.8</v>
      </c>
      <c r="E312" s="144">
        <v>45279</v>
      </c>
      <c r="F312" s="37">
        <v>17.809999999999999</v>
      </c>
      <c r="G312" s="145">
        <v>45280</v>
      </c>
      <c r="H312" s="76">
        <f t="shared" si="7"/>
        <v>9.9999999999980105E-3</v>
      </c>
      <c r="K312" s="134"/>
      <c r="L312" s="670">
        <v>45280</v>
      </c>
      <c r="M312" s="233">
        <v>0</v>
      </c>
      <c r="N312" s="234">
        <f t="shared" si="11"/>
        <v>486</v>
      </c>
      <c r="O312" s="37">
        <v>486</v>
      </c>
      <c r="P312" s="228">
        <f t="shared" si="6"/>
        <v>0</v>
      </c>
      <c r="Q312" s="41"/>
    </row>
    <row r="313" spans="1:17" ht="15.6" x14ac:dyDescent="0.3">
      <c r="A313" s="150"/>
      <c r="B313" s="142">
        <f t="shared" si="10"/>
        <v>17.809999999999999</v>
      </c>
      <c r="C313" s="128"/>
      <c r="D313" s="34">
        <f t="shared" si="8"/>
        <v>17.809999999999999</v>
      </c>
      <c r="E313" s="144">
        <v>45280</v>
      </c>
      <c r="F313" s="37">
        <v>17.809999999999999</v>
      </c>
      <c r="G313" s="145">
        <v>45281</v>
      </c>
      <c r="H313" s="76">
        <f t="shared" si="7"/>
        <v>0</v>
      </c>
      <c r="K313" s="134"/>
      <c r="L313" s="670">
        <v>45281</v>
      </c>
      <c r="M313" s="233">
        <v>0</v>
      </c>
      <c r="N313" s="234">
        <f t="shared" si="11"/>
        <v>486</v>
      </c>
      <c r="O313" s="37">
        <v>486</v>
      </c>
      <c r="P313" s="228">
        <f t="shared" si="6"/>
        <v>0</v>
      </c>
      <c r="Q313" s="41"/>
    </row>
    <row r="314" spans="1:17" ht="15.6" x14ac:dyDescent="0.3">
      <c r="A314" s="150"/>
      <c r="B314" s="142">
        <f t="shared" si="10"/>
        <v>17.809999999999999</v>
      </c>
      <c r="C314" s="128"/>
      <c r="D314" s="34">
        <f t="shared" si="8"/>
        <v>17.809999999999999</v>
      </c>
      <c r="E314" s="144">
        <v>45281</v>
      </c>
      <c r="F314" s="37">
        <v>17.809999999999999</v>
      </c>
      <c r="G314" s="145">
        <v>45282</v>
      </c>
      <c r="H314" s="76">
        <f t="shared" si="7"/>
        <v>0</v>
      </c>
      <c r="K314" s="134"/>
      <c r="L314" s="670">
        <v>45282</v>
      </c>
      <c r="M314" s="233">
        <v>0</v>
      </c>
      <c r="N314" s="234">
        <f t="shared" si="11"/>
        <v>486</v>
      </c>
      <c r="O314" s="37">
        <v>486</v>
      </c>
      <c r="P314" s="228">
        <f t="shared" si="6"/>
        <v>0</v>
      </c>
      <c r="Q314" s="41"/>
    </row>
    <row r="315" spans="1:17" ht="15.6" x14ac:dyDescent="0.3">
      <c r="A315" s="150"/>
      <c r="B315" s="142">
        <f t="shared" si="10"/>
        <v>17.809999999999999</v>
      </c>
      <c r="C315" s="128"/>
      <c r="D315" s="34">
        <f t="shared" si="8"/>
        <v>17.809999999999999</v>
      </c>
      <c r="E315" s="144">
        <v>45282</v>
      </c>
      <c r="F315" s="37">
        <v>17.809999999999999</v>
      </c>
      <c r="G315" s="145">
        <v>45283</v>
      </c>
      <c r="H315" s="76">
        <f t="shared" si="7"/>
        <v>0</v>
      </c>
      <c r="K315" s="134"/>
      <c r="L315" s="670">
        <v>45283</v>
      </c>
      <c r="M315" s="233">
        <v>0</v>
      </c>
      <c r="N315" s="234">
        <f t="shared" si="11"/>
        <v>486</v>
      </c>
      <c r="O315" s="37">
        <v>486</v>
      </c>
      <c r="P315" s="228">
        <f t="shared" si="6"/>
        <v>0</v>
      </c>
      <c r="Q315" s="41"/>
    </row>
    <row r="316" spans="1:17" ht="15.6" x14ac:dyDescent="0.3">
      <c r="A316" s="150"/>
      <c r="B316" s="142">
        <f t="shared" si="10"/>
        <v>17.809999999999999</v>
      </c>
      <c r="C316" s="128"/>
      <c r="D316" s="34">
        <f t="shared" si="8"/>
        <v>17.809999999999999</v>
      </c>
      <c r="E316" s="144">
        <v>45283</v>
      </c>
      <c r="F316" s="37">
        <v>17.809999999999999</v>
      </c>
      <c r="G316" s="145">
        <v>45284</v>
      </c>
      <c r="H316" s="76">
        <f t="shared" si="7"/>
        <v>0</v>
      </c>
      <c r="K316" s="134"/>
      <c r="L316" s="670">
        <v>45284</v>
      </c>
      <c r="M316" s="233">
        <v>0</v>
      </c>
      <c r="N316" s="234">
        <f t="shared" si="11"/>
        <v>486</v>
      </c>
      <c r="O316" s="37">
        <v>486</v>
      </c>
      <c r="P316" s="228">
        <f t="shared" si="6"/>
        <v>0</v>
      </c>
      <c r="Q316" s="41"/>
    </row>
    <row r="317" spans="1:17" ht="15.6" x14ac:dyDescent="0.3">
      <c r="A317" s="150"/>
      <c r="B317" s="142">
        <f t="shared" si="10"/>
        <v>17.809999999999999</v>
      </c>
      <c r="C317" s="128"/>
      <c r="D317" s="34">
        <f t="shared" si="8"/>
        <v>17.809999999999999</v>
      </c>
      <c r="E317" s="144">
        <v>45284</v>
      </c>
      <c r="F317" s="37">
        <v>17.809999999999999</v>
      </c>
      <c r="G317" s="145">
        <v>45285</v>
      </c>
      <c r="H317" s="76">
        <f t="shared" si="7"/>
        <v>0</v>
      </c>
      <c r="K317" s="134"/>
      <c r="L317" s="670">
        <v>45285</v>
      </c>
      <c r="M317" s="233">
        <v>0</v>
      </c>
      <c r="N317" s="234">
        <f t="shared" si="11"/>
        <v>486</v>
      </c>
      <c r="O317" s="37">
        <v>450</v>
      </c>
      <c r="P317" s="228">
        <f t="shared" si="6"/>
        <v>36</v>
      </c>
      <c r="Q317" s="41"/>
    </row>
    <row r="318" spans="1:17" ht="15.6" x14ac:dyDescent="0.3">
      <c r="A318" s="150"/>
      <c r="B318" s="142">
        <f t="shared" si="10"/>
        <v>17.809999999999999</v>
      </c>
      <c r="C318" s="128"/>
      <c r="D318" s="34">
        <f t="shared" si="8"/>
        <v>17.809999999999999</v>
      </c>
      <c r="E318" s="144">
        <v>45285</v>
      </c>
      <c r="F318" s="37">
        <v>17.809999999999999</v>
      </c>
      <c r="G318" s="145">
        <v>45286</v>
      </c>
      <c r="H318" s="76">
        <f t="shared" si="7"/>
        <v>0</v>
      </c>
      <c r="K318" s="134"/>
      <c r="L318" s="670">
        <v>45286</v>
      </c>
      <c r="M318" s="233">
        <v>0</v>
      </c>
      <c r="N318" s="234">
        <f t="shared" si="11"/>
        <v>450</v>
      </c>
      <c r="O318" s="37">
        <v>450</v>
      </c>
      <c r="P318" s="228">
        <f t="shared" si="6"/>
        <v>0</v>
      </c>
      <c r="Q318" s="41"/>
    </row>
    <row r="319" spans="1:17" ht="15.6" x14ac:dyDescent="0.3">
      <c r="A319" s="150"/>
      <c r="B319" s="142">
        <f t="shared" si="10"/>
        <v>17.809999999999999</v>
      </c>
      <c r="C319" s="128"/>
      <c r="D319" s="34">
        <f t="shared" si="8"/>
        <v>17.809999999999999</v>
      </c>
      <c r="E319" s="144">
        <v>45286</v>
      </c>
      <c r="F319" s="37">
        <v>17.809999999999999</v>
      </c>
      <c r="G319" s="145">
        <v>45287</v>
      </c>
      <c r="H319" s="76">
        <f t="shared" si="7"/>
        <v>0</v>
      </c>
      <c r="K319" s="134"/>
      <c r="L319" s="670">
        <v>45287</v>
      </c>
      <c r="M319" s="233">
        <v>0</v>
      </c>
      <c r="N319" s="234">
        <f t="shared" si="11"/>
        <v>450</v>
      </c>
      <c r="O319" s="37">
        <v>450</v>
      </c>
      <c r="P319" s="228">
        <f t="shared" si="6"/>
        <v>0</v>
      </c>
      <c r="Q319" s="41"/>
    </row>
    <row r="320" spans="1:17" ht="15.6" x14ac:dyDescent="0.3">
      <c r="A320" s="150"/>
      <c r="B320" s="142">
        <f t="shared" si="10"/>
        <v>17.809999999999999</v>
      </c>
      <c r="C320" s="128"/>
      <c r="D320" s="34">
        <f t="shared" si="8"/>
        <v>17.809999999999999</v>
      </c>
      <c r="E320" s="144">
        <v>45287</v>
      </c>
      <c r="F320" s="37">
        <v>17.809999999999999</v>
      </c>
      <c r="G320" s="145">
        <v>45288</v>
      </c>
      <c r="H320" s="76">
        <f t="shared" si="7"/>
        <v>0</v>
      </c>
      <c r="K320" s="134"/>
      <c r="L320" s="670">
        <v>45288</v>
      </c>
      <c r="M320" s="233">
        <v>0</v>
      </c>
      <c r="N320" s="234">
        <f t="shared" si="11"/>
        <v>450</v>
      </c>
      <c r="O320" s="37">
        <v>450</v>
      </c>
      <c r="P320" s="228">
        <f t="shared" si="6"/>
        <v>0</v>
      </c>
      <c r="Q320" s="41"/>
    </row>
    <row r="321" spans="1:17" ht="15.6" x14ac:dyDescent="0.3">
      <c r="A321" s="150"/>
      <c r="B321" s="142">
        <f t="shared" si="10"/>
        <v>17.809999999999999</v>
      </c>
      <c r="C321" s="128"/>
      <c r="D321" s="34">
        <f t="shared" si="8"/>
        <v>17.809999999999999</v>
      </c>
      <c r="E321" s="144">
        <v>45288</v>
      </c>
      <c r="F321" s="37">
        <v>17.809999999999999</v>
      </c>
      <c r="G321" s="145">
        <v>45289</v>
      </c>
      <c r="H321" s="76">
        <f t="shared" si="7"/>
        <v>0</v>
      </c>
      <c r="K321" s="134"/>
      <c r="L321" s="670">
        <v>45289</v>
      </c>
      <c r="M321" s="233">
        <v>0</v>
      </c>
      <c r="N321" s="234">
        <f t="shared" si="11"/>
        <v>450</v>
      </c>
      <c r="O321" s="37">
        <v>450</v>
      </c>
      <c r="P321" s="228">
        <f t="shared" si="6"/>
        <v>0</v>
      </c>
      <c r="Q321" s="41"/>
    </row>
    <row r="322" spans="1:17" ht="15.6" x14ac:dyDescent="0.3">
      <c r="A322" s="150"/>
      <c r="B322" s="142">
        <f t="shared" si="10"/>
        <v>17.809999999999999</v>
      </c>
      <c r="C322" s="128"/>
      <c r="D322" s="34">
        <f t="shared" si="8"/>
        <v>17.809999999999999</v>
      </c>
      <c r="E322" s="144">
        <v>45289</v>
      </c>
      <c r="F322" s="37">
        <v>17.809999999999999</v>
      </c>
      <c r="G322" s="145">
        <v>45290</v>
      </c>
      <c r="H322" s="76">
        <f t="shared" si="7"/>
        <v>0</v>
      </c>
      <c r="K322" s="134"/>
      <c r="L322" s="670">
        <v>45290</v>
      </c>
      <c r="M322" s="233">
        <v>0</v>
      </c>
      <c r="N322" s="234">
        <f t="shared" si="11"/>
        <v>450</v>
      </c>
      <c r="O322" s="37">
        <v>450</v>
      </c>
      <c r="P322" s="228">
        <f t="shared" si="6"/>
        <v>0</v>
      </c>
      <c r="Q322" s="41"/>
    </row>
    <row r="323" spans="1:17" ht="15.6" x14ac:dyDescent="0.3">
      <c r="A323" s="150"/>
      <c r="B323" s="142">
        <f t="shared" si="10"/>
        <v>17.809999999999999</v>
      </c>
      <c r="C323" s="128"/>
      <c r="D323" s="34">
        <f t="shared" si="8"/>
        <v>17.809999999999999</v>
      </c>
      <c r="E323" s="144">
        <v>45290</v>
      </c>
      <c r="F323" s="37">
        <v>17.809999999999999</v>
      </c>
      <c r="G323" s="145">
        <v>45291</v>
      </c>
      <c r="H323" s="76">
        <f t="shared" si="7"/>
        <v>0</v>
      </c>
      <c r="K323" s="134"/>
      <c r="L323" s="670">
        <v>45291</v>
      </c>
      <c r="M323" s="233">
        <v>0</v>
      </c>
      <c r="N323" s="234">
        <f t="shared" si="11"/>
        <v>450</v>
      </c>
      <c r="O323" s="37">
        <v>414</v>
      </c>
      <c r="P323" s="228">
        <f t="shared" si="6"/>
        <v>36</v>
      </c>
      <c r="Q323" s="41"/>
    </row>
    <row r="324" spans="1:17" ht="15.6" x14ac:dyDescent="0.3">
      <c r="A324" s="150"/>
      <c r="B324" s="142">
        <f t="shared" si="10"/>
        <v>17.809999999999999</v>
      </c>
      <c r="C324" s="128"/>
      <c r="D324" s="34">
        <f t="shared" si="8"/>
        <v>17.809999999999999</v>
      </c>
      <c r="E324" s="144">
        <v>45291</v>
      </c>
      <c r="F324" s="37">
        <v>17.82</v>
      </c>
      <c r="G324" s="145">
        <v>45292</v>
      </c>
      <c r="H324" s="76">
        <f t="shared" si="7"/>
        <v>1.0000000000001563E-2</v>
      </c>
      <c r="K324" s="134"/>
      <c r="L324" s="670">
        <v>45292</v>
      </c>
      <c r="M324" s="233">
        <v>0</v>
      </c>
      <c r="N324" s="234">
        <f t="shared" si="11"/>
        <v>414</v>
      </c>
      <c r="O324" s="37">
        <v>414</v>
      </c>
      <c r="P324" s="228">
        <f t="shared" si="6"/>
        <v>0</v>
      </c>
      <c r="Q324" s="41"/>
    </row>
    <row r="325" spans="1:17" ht="15.6" x14ac:dyDescent="0.3">
      <c r="A325" s="150"/>
      <c r="B325" s="142">
        <f t="shared" si="10"/>
        <v>17.82</v>
      </c>
      <c r="C325" s="128"/>
      <c r="D325" s="34">
        <f t="shared" si="8"/>
        <v>17.82</v>
      </c>
      <c r="E325" s="144">
        <v>45292</v>
      </c>
      <c r="F325" s="37">
        <v>17.82</v>
      </c>
      <c r="G325" s="145">
        <v>45293</v>
      </c>
      <c r="H325" s="76">
        <f t="shared" si="7"/>
        <v>0</v>
      </c>
      <c r="K325" s="134"/>
      <c r="L325" s="670">
        <v>45293</v>
      </c>
      <c r="M325" s="233">
        <v>0</v>
      </c>
      <c r="N325" s="234">
        <f t="shared" si="11"/>
        <v>414</v>
      </c>
      <c r="O325" s="37">
        <v>414</v>
      </c>
      <c r="P325" s="228">
        <f t="shared" si="6"/>
        <v>0</v>
      </c>
      <c r="Q325" s="41"/>
    </row>
    <row r="326" spans="1:17" ht="15.6" x14ac:dyDescent="0.3">
      <c r="A326" s="150"/>
      <c r="B326" s="142">
        <f t="shared" si="10"/>
        <v>17.82</v>
      </c>
      <c r="C326" s="128"/>
      <c r="D326" s="34">
        <f t="shared" si="8"/>
        <v>17.82</v>
      </c>
      <c r="E326" s="144">
        <v>45293</v>
      </c>
      <c r="F326" s="37">
        <v>17.82</v>
      </c>
      <c r="G326" s="145">
        <v>45294</v>
      </c>
      <c r="H326" s="76">
        <f t="shared" si="7"/>
        <v>0</v>
      </c>
      <c r="K326" s="134"/>
      <c r="L326" s="670">
        <v>45294</v>
      </c>
      <c r="M326" s="233">
        <v>0</v>
      </c>
      <c r="N326" s="234">
        <f t="shared" si="11"/>
        <v>414</v>
      </c>
      <c r="O326" s="37">
        <v>414</v>
      </c>
      <c r="P326" s="228">
        <f t="shared" si="6"/>
        <v>0</v>
      </c>
      <c r="Q326" s="41"/>
    </row>
    <row r="327" spans="1:17" ht="15.6" x14ac:dyDescent="0.3">
      <c r="A327" s="150"/>
      <c r="B327" s="142">
        <f t="shared" si="10"/>
        <v>17.82</v>
      </c>
      <c r="C327" s="128"/>
      <c r="D327" s="34">
        <f t="shared" si="8"/>
        <v>17.82</v>
      </c>
      <c r="E327" s="144">
        <v>45294</v>
      </c>
      <c r="F327" s="37">
        <v>17.82</v>
      </c>
      <c r="G327" s="145">
        <v>45295</v>
      </c>
      <c r="H327" s="76">
        <f t="shared" si="7"/>
        <v>0</v>
      </c>
      <c r="K327" s="134"/>
      <c r="L327" s="670">
        <v>45295</v>
      </c>
      <c r="M327" s="233">
        <v>0</v>
      </c>
      <c r="N327" s="234">
        <f t="shared" si="11"/>
        <v>414</v>
      </c>
      <c r="O327" s="37">
        <v>414</v>
      </c>
      <c r="P327" s="228">
        <f t="shared" si="6"/>
        <v>0</v>
      </c>
      <c r="Q327" s="41"/>
    </row>
    <row r="328" spans="1:17" ht="15.6" x14ac:dyDescent="0.3">
      <c r="A328" s="150"/>
      <c r="B328" s="142">
        <f t="shared" si="10"/>
        <v>17.82</v>
      </c>
      <c r="C328" s="128"/>
      <c r="D328" s="34">
        <f t="shared" si="8"/>
        <v>17.82</v>
      </c>
      <c r="E328" s="144">
        <v>45295</v>
      </c>
      <c r="F328" s="37">
        <v>17.82</v>
      </c>
      <c r="G328" s="145">
        <v>45296</v>
      </c>
      <c r="H328" s="76">
        <f t="shared" si="7"/>
        <v>0</v>
      </c>
      <c r="K328" s="134"/>
      <c r="L328" s="670">
        <v>45296</v>
      </c>
      <c r="M328" s="233">
        <v>0</v>
      </c>
      <c r="N328" s="234">
        <f t="shared" si="11"/>
        <v>414</v>
      </c>
      <c r="O328" s="37">
        <v>414</v>
      </c>
      <c r="P328" s="228">
        <f t="shared" si="6"/>
        <v>0</v>
      </c>
      <c r="Q328" s="41"/>
    </row>
    <row r="329" spans="1:17" ht="15.6" x14ac:dyDescent="0.3">
      <c r="A329" s="150"/>
      <c r="B329" s="142">
        <f t="shared" si="10"/>
        <v>17.82</v>
      </c>
      <c r="C329" s="128"/>
      <c r="D329" s="34">
        <f t="shared" si="8"/>
        <v>17.82</v>
      </c>
      <c r="E329" s="144">
        <v>45296</v>
      </c>
      <c r="F329" s="37">
        <v>17.82</v>
      </c>
      <c r="G329" s="145">
        <v>45297</v>
      </c>
      <c r="H329" s="76">
        <f t="shared" si="7"/>
        <v>0</v>
      </c>
      <c r="K329" s="134"/>
      <c r="L329" s="670">
        <v>45297</v>
      </c>
      <c r="M329" s="233">
        <v>0</v>
      </c>
      <c r="N329" s="234">
        <f t="shared" si="11"/>
        <v>414</v>
      </c>
      <c r="O329" s="37">
        <v>369</v>
      </c>
      <c r="P329" s="228">
        <f t="shared" si="6"/>
        <v>45</v>
      </c>
      <c r="Q329" s="41"/>
    </row>
    <row r="330" spans="1:17" ht="15.6" x14ac:dyDescent="0.3">
      <c r="A330" s="150"/>
      <c r="B330" s="142">
        <f t="shared" si="10"/>
        <v>17.82</v>
      </c>
      <c r="C330" s="128"/>
      <c r="D330" s="34">
        <f t="shared" si="8"/>
        <v>17.82</v>
      </c>
      <c r="E330" s="144">
        <v>45297</v>
      </c>
      <c r="F330" s="37">
        <v>17.829999999999998</v>
      </c>
      <c r="G330" s="145">
        <v>45298</v>
      </c>
      <c r="H330" s="76">
        <f t="shared" si="7"/>
        <v>9.9999999999980105E-3</v>
      </c>
      <c r="K330" s="134"/>
      <c r="L330" s="670">
        <v>45298</v>
      </c>
      <c r="M330" s="233">
        <v>0</v>
      </c>
      <c r="N330" s="234">
        <f t="shared" si="11"/>
        <v>369</v>
      </c>
      <c r="O330" s="37">
        <v>369</v>
      </c>
      <c r="P330" s="228">
        <f t="shared" si="6"/>
        <v>0</v>
      </c>
      <c r="Q330" s="41"/>
    </row>
    <row r="331" spans="1:17" ht="15.6" x14ac:dyDescent="0.3">
      <c r="A331" s="150"/>
      <c r="B331" s="142">
        <f t="shared" si="10"/>
        <v>17.829999999999998</v>
      </c>
      <c r="C331" s="128"/>
      <c r="D331" s="34">
        <f t="shared" si="8"/>
        <v>17.829999999999998</v>
      </c>
      <c r="E331" s="144">
        <v>45298</v>
      </c>
      <c r="F331" s="37">
        <v>17.829999999999998</v>
      </c>
      <c r="G331" s="145">
        <v>45299</v>
      </c>
      <c r="H331" s="76">
        <f t="shared" si="7"/>
        <v>0</v>
      </c>
      <c r="K331" s="134"/>
      <c r="L331" s="670">
        <v>45299</v>
      </c>
      <c r="M331" s="233">
        <v>0</v>
      </c>
      <c r="N331" s="234">
        <f t="shared" si="11"/>
        <v>369</v>
      </c>
      <c r="O331" s="37">
        <v>369</v>
      </c>
      <c r="P331" s="228">
        <f t="shared" si="6"/>
        <v>0</v>
      </c>
      <c r="Q331" s="41"/>
    </row>
    <row r="332" spans="1:17" ht="15.6" x14ac:dyDescent="0.3">
      <c r="A332" s="150"/>
      <c r="B332" s="142">
        <f t="shared" si="10"/>
        <v>17.829999999999998</v>
      </c>
      <c r="C332" s="128"/>
      <c r="D332" s="34">
        <f t="shared" si="8"/>
        <v>17.829999999999998</v>
      </c>
      <c r="E332" s="144">
        <v>45299</v>
      </c>
      <c r="F332" s="37">
        <v>17.829999999999998</v>
      </c>
      <c r="G332" s="145">
        <v>45300</v>
      </c>
      <c r="H332" s="76">
        <f t="shared" si="7"/>
        <v>0</v>
      </c>
      <c r="K332" s="134"/>
      <c r="L332" s="670">
        <v>45300</v>
      </c>
      <c r="M332" s="233">
        <v>0</v>
      </c>
      <c r="N332" s="234">
        <f t="shared" si="11"/>
        <v>369</v>
      </c>
      <c r="O332" s="37">
        <v>369</v>
      </c>
      <c r="P332" s="228">
        <f t="shared" si="6"/>
        <v>0</v>
      </c>
      <c r="Q332" s="41"/>
    </row>
    <row r="333" spans="1:17" ht="15.6" x14ac:dyDescent="0.3">
      <c r="A333" s="150"/>
      <c r="B333" s="142">
        <f t="shared" si="10"/>
        <v>17.829999999999998</v>
      </c>
      <c r="C333" s="128"/>
      <c r="D333" s="34">
        <f t="shared" si="8"/>
        <v>17.829999999999998</v>
      </c>
      <c r="E333" s="144">
        <v>45300</v>
      </c>
      <c r="F333" s="37">
        <v>17.829999999999998</v>
      </c>
      <c r="G333" s="145">
        <v>45301</v>
      </c>
      <c r="H333" s="76">
        <f t="shared" si="7"/>
        <v>0</v>
      </c>
      <c r="K333" s="134"/>
      <c r="L333" s="670">
        <v>45301</v>
      </c>
      <c r="M333" s="233">
        <v>0</v>
      </c>
      <c r="N333" s="234">
        <f t="shared" si="11"/>
        <v>369</v>
      </c>
      <c r="O333" s="37">
        <v>360</v>
      </c>
      <c r="P333" s="228">
        <f t="shared" si="6"/>
        <v>9</v>
      </c>
      <c r="Q333" s="41"/>
    </row>
    <row r="334" spans="1:17" ht="15.6" x14ac:dyDescent="0.3">
      <c r="A334" s="150"/>
      <c r="B334" s="142">
        <f t="shared" si="10"/>
        <v>17.829999999999998</v>
      </c>
      <c r="C334" s="128"/>
      <c r="D334" s="34">
        <f t="shared" si="8"/>
        <v>17.829999999999998</v>
      </c>
      <c r="E334" s="144">
        <v>45301</v>
      </c>
      <c r="F334" s="37">
        <v>17.829999999999998</v>
      </c>
      <c r="G334" s="145">
        <v>45302</v>
      </c>
      <c r="H334" s="76">
        <f t="shared" si="7"/>
        <v>0</v>
      </c>
      <c r="K334" s="134"/>
      <c r="L334" s="670">
        <v>45302</v>
      </c>
      <c r="M334" s="233">
        <v>0</v>
      </c>
      <c r="N334" s="234">
        <f t="shared" si="11"/>
        <v>360</v>
      </c>
      <c r="O334" s="37">
        <v>360</v>
      </c>
      <c r="P334" s="228">
        <f t="shared" si="6"/>
        <v>0</v>
      </c>
      <c r="Q334" s="41"/>
    </row>
    <row r="335" spans="1:17" ht="15.6" x14ac:dyDescent="0.3">
      <c r="A335" s="150"/>
      <c r="B335" s="142">
        <f t="shared" si="10"/>
        <v>17.829999999999998</v>
      </c>
      <c r="C335" s="128"/>
      <c r="D335" s="34">
        <f t="shared" si="8"/>
        <v>17.829999999999998</v>
      </c>
      <c r="E335" s="144">
        <v>45302</v>
      </c>
      <c r="F335" s="37">
        <v>17.829999999999998</v>
      </c>
      <c r="G335" s="145">
        <v>45303</v>
      </c>
      <c r="H335" s="76">
        <f t="shared" si="7"/>
        <v>0</v>
      </c>
      <c r="K335" s="134"/>
      <c r="L335" s="670">
        <v>45303</v>
      </c>
      <c r="M335" s="233">
        <v>0</v>
      </c>
      <c r="N335" s="234">
        <f t="shared" si="11"/>
        <v>360</v>
      </c>
      <c r="O335" s="37">
        <v>360</v>
      </c>
      <c r="P335" s="228">
        <f t="shared" si="6"/>
        <v>0</v>
      </c>
      <c r="Q335" s="41"/>
    </row>
    <row r="336" spans="1:17" ht="15.6" x14ac:dyDescent="0.3">
      <c r="A336" s="150"/>
      <c r="B336" s="142">
        <f t="shared" si="10"/>
        <v>17.829999999999998</v>
      </c>
      <c r="C336" s="128"/>
      <c r="D336" s="34">
        <f t="shared" si="8"/>
        <v>17.829999999999998</v>
      </c>
      <c r="E336" s="144">
        <v>45303</v>
      </c>
      <c r="F336" s="37">
        <v>17.829999999999998</v>
      </c>
      <c r="G336" s="145">
        <v>45304</v>
      </c>
      <c r="H336" s="76">
        <f t="shared" si="7"/>
        <v>0</v>
      </c>
      <c r="K336" s="134"/>
      <c r="L336" s="670">
        <v>45304</v>
      </c>
      <c r="M336" s="233">
        <v>0</v>
      </c>
      <c r="N336" s="234">
        <f t="shared" si="11"/>
        <v>360</v>
      </c>
      <c r="O336" s="37">
        <v>360</v>
      </c>
      <c r="P336" s="228">
        <f t="shared" si="6"/>
        <v>0</v>
      </c>
      <c r="Q336" s="41"/>
    </row>
    <row r="337" spans="1:17" ht="15.6" x14ac:dyDescent="0.3">
      <c r="A337" s="150"/>
      <c r="B337" s="142">
        <f t="shared" si="10"/>
        <v>17.829999999999998</v>
      </c>
      <c r="C337" s="128"/>
      <c r="D337" s="34">
        <f t="shared" si="8"/>
        <v>17.829999999999998</v>
      </c>
      <c r="E337" s="144">
        <v>45304</v>
      </c>
      <c r="F337" s="37">
        <v>17.829999999999998</v>
      </c>
      <c r="G337" s="145">
        <v>45305</v>
      </c>
      <c r="H337" s="76">
        <f t="shared" si="7"/>
        <v>0</v>
      </c>
      <c r="K337" s="134"/>
      <c r="L337" s="670">
        <v>45305</v>
      </c>
      <c r="M337" s="233">
        <v>0</v>
      </c>
      <c r="N337" s="234">
        <f t="shared" si="11"/>
        <v>360</v>
      </c>
      <c r="O337" s="37">
        <v>270</v>
      </c>
      <c r="P337" s="228">
        <f t="shared" si="6"/>
        <v>90</v>
      </c>
      <c r="Q337" s="41"/>
    </row>
    <row r="338" spans="1:17" ht="15.6" x14ac:dyDescent="0.3">
      <c r="A338" s="150"/>
      <c r="B338" s="142">
        <f t="shared" si="10"/>
        <v>17.829999999999998</v>
      </c>
      <c r="C338" s="128"/>
      <c r="D338" s="34">
        <f t="shared" si="8"/>
        <v>17.829999999999998</v>
      </c>
      <c r="E338" s="144">
        <v>45305</v>
      </c>
      <c r="F338" s="37">
        <v>17.850000000000001</v>
      </c>
      <c r="G338" s="145">
        <v>45306</v>
      </c>
      <c r="H338" s="76">
        <f t="shared" si="7"/>
        <v>2.0000000000003126E-2</v>
      </c>
      <c r="K338" s="134"/>
      <c r="L338" s="670">
        <v>45306</v>
      </c>
      <c r="M338" s="233">
        <v>0</v>
      </c>
      <c r="N338" s="234">
        <f t="shared" si="11"/>
        <v>270</v>
      </c>
      <c r="O338" s="37">
        <v>261</v>
      </c>
      <c r="P338" s="228">
        <f t="shared" si="6"/>
        <v>9</v>
      </c>
      <c r="Q338" s="41"/>
    </row>
    <row r="339" spans="1:17" ht="15.6" x14ac:dyDescent="0.3">
      <c r="A339" s="150"/>
      <c r="B339" s="142">
        <f t="shared" si="10"/>
        <v>17.850000000000001</v>
      </c>
      <c r="C339" s="128"/>
      <c r="D339" s="34">
        <f t="shared" si="8"/>
        <v>17.850000000000001</v>
      </c>
      <c r="E339" s="144">
        <v>45306</v>
      </c>
      <c r="F339" s="37">
        <v>17.86</v>
      </c>
      <c r="G339" s="145">
        <v>45307</v>
      </c>
      <c r="H339" s="76">
        <f t="shared" si="7"/>
        <v>9.9999999999980105E-3</v>
      </c>
      <c r="K339" s="134"/>
      <c r="L339" s="670">
        <v>45307</v>
      </c>
      <c r="M339" s="233">
        <v>0</v>
      </c>
      <c r="N339" s="234">
        <f t="shared" si="11"/>
        <v>261</v>
      </c>
      <c r="O339" s="37">
        <v>225</v>
      </c>
      <c r="P339" s="228">
        <f t="shared" si="6"/>
        <v>36</v>
      </c>
      <c r="Q339" s="41"/>
    </row>
    <row r="340" spans="1:17" ht="15.6" x14ac:dyDescent="0.3">
      <c r="A340" s="150"/>
      <c r="B340" s="142">
        <f t="shared" si="10"/>
        <v>17.86</v>
      </c>
      <c r="C340" s="128"/>
      <c r="D340" s="34">
        <f t="shared" si="8"/>
        <v>17.86</v>
      </c>
      <c r="E340" s="144">
        <v>45307</v>
      </c>
      <c r="F340" s="37">
        <v>17.86</v>
      </c>
      <c r="G340" s="145">
        <v>45308</v>
      </c>
      <c r="H340" s="76">
        <f t="shared" si="7"/>
        <v>0</v>
      </c>
      <c r="K340" s="134"/>
      <c r="L340" s="670">
        <v>45308</v>
      </c>
      <c r="M340" s="233">
        <v>0</v>
      </c>
      <c r="N340" s="234">
        <f t="shared" si="11"/>
        <v>225</v>
      </c>
      <c r="O340" s="37">
        <v>225</v>
      </c>
      <c r="P340" s="228">
        <f t="shared" si="6"/>
        <v>0</v>
      </c>
      <c r="Q340" s="41"/>
    </row>
    <row r="341" spans="1:17" ht="15.6" x14ac:dyDescent="0.3">
      <c r="A341" s="150"/>
      <c r="B341" s="142">
        <f t="shared" si="10"/>
        <v>17.86</v>
      </c>
      <c r="C341" s="128"/>
      <c r="D341" s="34">
        <f t="shared" si="8"/>
        <v>17.86</v>
      </c>
      <c r="E341" s="144">
        <v>45308</v>
      </c>
      <c r="F341" s="37">
        <v>17.86</v>
      </c>
      <c r="G341" s="145">
        <v>45309</v>
      </c>
      <c r="H341" s="76">
        <f t="shared" si="7"/>
        <v>0</v>
      </c>
      <c r="K341" s="134"/>
      <c r="L341" s="670">
        <v>45309</v>
      </c>
      <c r="M341" s="233">
        <v>0</v>
      </c>
      <c r="N341" s="234">
        <f t="shared" si="11"/>
        <v>225</v>
      </c>
      <c r="O341" s="37">
        <v>225</v>
      </c>
      <c r="P341" s="228">
        <f t="shared" si="6"/>
        <v>0</v>
      </c>
      <c r="Q341" s="41"/>
    </row>
    <row r="342" spans="1:17" ht="15.6" x14ac:dyDescent="0.3">
      <c r="A342" s="150"/>
      <c r="B342" s="142">
        <f t="shared" si="10"/>
        <v>17.86</v>
      </c>
      <c r="C342" s="128"/>
      <c r="D342" s="34">
        <f t="shared" si="8"/>
        <v>17.86</v>
      </c>
      <c r="E342" s="144">
        <v>45309</v>
      </c>
      <c r="F342" s="37">
        <v>17.86</v>
      </c>
      <c r="G342" s="145">
        <v>45310</v>
      </c>
      <c r="H342" s="76">
        <f t="shared" si="7"/>
        <v>0</v>
      </c>
      <c r="K342" s="134"/>
      <c r="L342" s="670">
        <v>45310</v>
      </c>
      <c r="M342" s="233">
        <v>0</v>
      </c>
      <c r="N342" s="234">
        <f t="shared" si="11"/>
        <v>225</v>
      </c>
      <c r="O342" s="37">
        <v>225</v>
      </c>
      <c r="P342" s="228">
        <f t="shared" si="6"/>
        <v>0</v>
      </c>
      <c r="Q342" s="41"/>
    </row>
    <row r="343" spans="1:17" ht="15.6" x14ac:dyDescent="0.3">
      <c r="A343" s="150"/>
      <c r="B343" s="142">
        <f t="shared" si="10"/>
        <v>17.86</v>
      </c>
      <c r="C343" s="128"/>
      <c r="D343" s="34">
        <f t="shared" si="8"/>
        <v>17.86</v>
      </c>
      <c r="E343" s="144">
        <v>45310</v>
      </c>
      <c r="F343" s="37">
        <v>17.86</v>
      </c>
      <c r="G343" s="145">
        <v>45311</v>
      </c>
      <c r="H343" s="76">
        <f t="shared" si="7"/>
        <v>0</v>
      </c>
      <c r="K343" s="134"/>
      <c r="L343" s="670">
        <v>45311</v>
      </c>
      <c r="M343" s="233">
        <v>0</v>
      </c>
      <c r="N343" s="234">
        <f t="shared" si="11"/>
        <v>225</v>
      </c>
      <c r="O343" s="37">
        <v>225</v>
      </c>
      <c r="P343" s="228">
        <f t="shared" si="6"/>
        <v>0</v>
      </c>
      <c r="Q343" s="41"/>
    </row>
    <row r="344" spans="1:17" ht="15.6" x14ac:dyDescent="0.3">
      <c r="A344" s="150"/>
      <c r="B344" s="142">
        <f t="shared" si="10"/>
        <v>17.86</v>
      </c>
      <c r="C344" s="128"/>
      <c r="D344" s="34">
        <f t="shared" si="8"/>
        <v>17.86</v>
      </c>
      <c r="E344" s="144">
        <v>45311</v>
      </c>
      <c r="F344" s="37">
        <v>17.86</v>
      </c>
      <c r="G344" s="145">
        <v>45312</v>
      </c>
      <c r="H344" s="76">
        <f t="shared" si="7"/>
        <v>0</v>
      </c>
      <c r="K344" s="134"/>
      <c r="L344" s="670">
        <v>45312</v>
      </c>
      <c r="M344" s="233">
        <v>0</v>
      </c>
      <c r="N344" s="234">
        <f t="shared" si="11"/>
        <v>225</v>
      </c>
      <c r="O344" s="37">
        <v>225</v>
      </c>
      <c r="P344" s="228">
        <f t="shared" si="6"/>
        <v>0</v>
      </c>
      <c r="Q344" s="41"/>
    </row>
    <row r="345" spans="1:17" ht="15.6" x14ac:dyDescent="0.3">
      <c r="A345" s="150"/>
      <c r="B345" s="142">
        <f t="shared" si="10"/>
        <v>17.86</v>
      </c>
      <c r="C345" s="128"/>
      <c r="D345" s="34">
        <f t="shared" si="8"/>
        <v>17.86</v>
      </c>
      <c r="E345" s="144">
        <v>45312</v>
      </c>
      <c r="F345" s="37">
        <v>17.86</v>
      </c>
      <c r="G345" s="145">
        <v>45313</v>
      </c>
      <c r="H345" s="76">
        <f t="shared" si="7"/>
        <v>0</v>
      </c>
      <c r="K345" s="134"/>
      <c r="L345" s="670">
        <v>45313</v>
      </c>
      <c r="M345" s="233">
        <v>0</v>
      </c>
      <c r="N345" s="234">
        <f t="shared" si="11"/>
        <v>225</v>
      </c>
      <c r="O345" s="37">
        <v>180</v>
      </c>
      <c r="P345" s="228">
        <f t="shared" si="6"/>
        <v>45</v>
      </c>
      <c r="Q345" s="41"/>
    </row>
    <row r="346" spans="1:17" ht="15.6" x14ac:dyDescent="0.3">
      <c r="A346" s="150"/>
      <c r="B346" s="142">
        <f t="shared" si="10"/>
        <v>17.86</v>
      </c>
      <c r="C346" s="128"/>
      <c r="D346" s="34">
        <f t="shared" si="8"/>
        <v>17.86</v>
      </c>
      <c r="E346" s="144">
        <v>45313</v>
      </c>
      <c r="F346" s="37">
        <v>17.87</v>
      </c>
      <c r="G346" s="145">
        <v>45314</v>
      </c>
      <c r="H346" s="76">
        <f t="shared" si="7"/>
        <v>1.0000000000001563E-2</v>
      </c>
      <c r="K346" s="134"/>
      <c r="L346" s="670">
        <v>45314</v>
      </c>
      <c r="M346" s="233">
        <v>0</v>
      </c>
      <c r="N346" s="234">
        <f t="shared" si="11"/>
        <v>180</v>
      </c>
      <c r="O346" s="37">
        <v>162</v>
      </c>
      <c r="P346" s="228">
        <f t="shared" si="6"/>
        <v>18</v>
      </c>
      <c r="Q346" s="41"/>
    </row>
    <row r="347" spans="1:17" ht="15.6" x14ac:dyDescent="0.3">
      <c r="A347" s="150"/>
      <c r="B347" s="142">
        <f t="shared" si="10"/>
        <v>17.87</v>
      </c>
      <c r="C347" s="128"/>
      <c r="D347" s="34">
        <f t="shared" si="8"/>
        <v>17.87</v>
      </c>
      <c r="E347" s="144">
        <v>45314</v>
      </c>
      <c r="F347" s="37">
        <v>17.87</v>
      </c>
      <c r="G347" s="145">
        <v>45315</v>
      </c>
      <c r="H347" s="76">
        <f t="shared" si="7"/>
        <v>0</v>
      </c>
      <c r="K347" s="134"/>
      <c r="L347" s="670">
        <v>45315</v>
      </c>
      <c r="M347" s="233">
        <v>0</v>
      </c>
      <c r="N347" s="234">
        <f t="shared" si="11"/>
        <v>162</v>
      </c>
      <c r="O347" s="37">
        <v>162</v>
      </c>
      <c r="P347" s="228">
        <f t="shared" si="6"/>
        <v>0</v>
      </c>
      <c r="Q347" s="41"/>
    </row>
    <row r="348" spans="1:17" ht="15.6" x14ac:dyDescent="0.3">
      <c r="A348" s="150"/>
      <c r="B348" s="142">
        <f t="shared" si="10"/>
        <v>17.87</v>
      </c>
      <c r="C348" s="128"/>
      <c r="D348" s="34">
        <f t="shared" si="8"/>
        <v>17.87</v>
      </c>
      <c r="E348" s="144">
        <v>45315</v>
      </c>
      <c r="F348" s="37">
        <v>17.87</v>
      </c>
      <c r="G348" s="145">
        <v>45316</v>
      </c>
      <c r="H348" s="76">
        <f t="shared" si="7"/>
        <v>0</v>
      </c>
      <c r="K348" s="134"/>
      <c r="L348" s="670">
        <v>45316</v>
      </c>
      <c r="M348" s="233">
        <v>0</v>
      </c>
      <c r="N348" s="234">
        <f t="shared" si="11"/>
        <v>162</v>
      </c>
      <c r="O348" s="37">
        <v>153</v>
      </c>
      <c r="P348" s="228">
        <f t="shared" si="6"/>
        <v>9</v>
      </c>
      <c r="Q348" s="41"/>
    </row>
    <row r="349" spans="1:17" ht="15.6" x14ac:dyDescent="0.3">
      <c r="A349" s="150"/>
      <c r="B349" s="142">
        <f t="shared" si="10"/>
        <v>17.87</v>
      </c>
      <c r="C349" s="128"/>
      <c r="D349" s="34">
        <f t="shared" si="8"/>
        <v>17.87</v>
      </c>
      <c r="E349" s="144">
        <v>45316</v>
      </c>
      <c r="F349" s="37">
        <v>17.87</v>
      </c>
      <c r="G349" s="145">
        <v>45317</v>
      </c>
      <c r="H349" s="76">
        <f t="shared" si="7"/>
        <v>0</v>
      </c>
      <c r="K349" s="134"/>
      <c r="L349" s="670">
        <v>45317</v>
      </c>
      <c r="M349" s="233">
        <v>0</v>
      </c>
      <c r="N349" s="234">
        <f t="shared" si="11"/>
        <v>153</v>
      </c>
      <c r="O349" s="37">
        <v>90</v>
      </c>
      <c r="P349" s="228">
        <f t="shared" si="6"/>
        <v>63</v>
      </c>
      <c r="Q349" s="41"/>
    </row>
    <row r="350" spans="1:17" ht="15.6" x14ac:dyDescent="0.3">
      <c r="A350" s="150"/>
      <c r="B350" s="142">
        <f t="shared" si="10"/>
        <v>17.87</v>
      </c>
      <c r="C350" s="128"/>
      <c r="D350" s="34">
        <f t="shared" si="8"/>
        <v>17.87</v>
      </c>
      <c r="E350" s="144">
        <v>45317</v>
      </c>
      <c r="F350" s="37">
        <v>17.88</v>
      </c>
      <c r="G350" s="145">
        <v>45318</v>
      </c>
      <c r="H350" s="76">
        <f t="shared" si="7"/>
        <v>9.9999999999980105E-3</v>
      </c>
      <c r="K350" s="134"/>
      <c r="L350" s="670">
        <v>45318</v>
      </c>
      <c r="M350" s="233">
        <v>420</v>
      </c>
      <c r="N350" s="234">
        <f t="shared" si="11"/>
        <v>90</v>
      </c>
      <c r="O350" s="37">
        <v>630</v>
      </c>
      <c r="P350" s="228">
        <v>0</v>
      </c>
      <c r="Q350" s="41"/>
    </row>
    <row r="351" spans="1:17" ht="15.6" x14ac:dyDescent="0.3">
      <c r="A351" s="150"/>
      <c r="B351" s="142">
        <f t="shared" si="10"/>
        <v>17.88</v>
      </c>
      <c r="C351" s="128"/>
      <c r="D351" s="34">
        <f t="shared" si="8"/>
        <v>17.88</v>
      </c>
      <c r="E351" s="144">
        <v>45318</v>
      </c>
      <c r="F351" s="37">
        <v>17.89</v>
      </c>
      <c r="G351" s="145">
        <v>45319</v>
      </c>
      <c r="H351" s="76">
        <f t="shared" si="7"/>
        <v>1.0000000000001563E-2</v>
      </c>
      <c r="K351" s="134"/>
      <c r="L351" s="670">
        <v>45319</v>
      </c>
      <c r="M351" s="233">
        <v>0</v>
      </c>
      <c r="N351" s="234">
        <f t="shared" si="11"/>
        <v>630</v>
      </c>
      <c r="O351" s="37">
        <v>630</v>
      </c>
      <c r="P351" s="228">
        <f t="shared" ref="P351:P384" si="12">M351+N351-O351</f>
        <v>0</v>
      </c>
      <c r="Q351" s="41"/>
    </row>
    <row r="352" spans="1:17" ht="15.6" x14ac:dyDescent="0.3">
      <c r="A352" s="150"/>
      <c r="B352" s="142">
        <f t="shared" si="10"/>
        <v>17.89</v>
      </c>
      <c r="C352" s="128"/>
      <c r="D352" s="34">
        <f t="shared" si="8"/>
        <v>17.89</v>
      </c>
      <c r="E352" s="144">
        <v>45319</v>
      </c>
      <c r="F352" s="37">
        <v>17.89</v>
      </c>
      <c r="G352" s="145">
        <v>45320</v>
      </c>
      <c r="H352" s="76">
        <f t="shared" si="7"/>
        <v>0</v>
      </c>
      <c r="K352" s="134"/>
      <c r="L352" s="670">
        <v>45320</v>
      </c>
      <c r="M352" s="233">
        <v>0</v>
      </c>
      <c r="N352" s="234">
        <f t="shared" si="11"/>
        <v>630</v>
      </c>
      <c r="O352" s="37">
        <v>630</v>
      </c>
      <c r="P352" s="228">
        <f t="shared" si="12"/>
        <v>0</v>
      </c>
      <c r="Q352" s="41"/>
    </row>
    <row r="353" spans="1:17" ht="15.6" x14ac:dyDescent="0.3">
      <c r="A353" s="150"/>
      <c r="B353" s="142">
        <f t="shared" si="10"/>
        <v>17.89</v>
      </c>
      <c r="C353" s="128"/>
      <c r="D353" s="34">
        <f t="shared" si="8"/>
        <v>17.89</v>
      </c>
      <c r="E353" s="144">
        <v>45320</v>
      </c>
      <c r="F353" s="37">
        <v>17.89</v>
      </c>
      <c r="G353" s="145">
        <v>45321</v>
      </c>
      <c r="H353" s="76">
        <f t="shared" si="7"/>
        <v>0</v>
      </c>
      <c r="K353" s="134"/>
      <c r="L353" s="670">
        <v>45321</v>
      </c>
      <c r="M353" s="233">
        <v>0</v>
      </c>
      <c r="N353" s="234">
        <f t="shared" si="11"/>
        <v>630</v>
      </c>
      <c r="O353" s="37">
        <v>585</v>
      </c>
      <c r="P353" s="228">
        <f t="shared" si="12"/>
        <v>45</v>
      </c>
      <c r="Q353" s="41"/>
    </row>
    <row r="354" spans="1:17" ht="15.6" x14ac:dyDescent="0.3">
      <c r="A354" s="150"/>
      <c r="B354" s="142">
        <f t="shared" si="10"/>
        <v>17.89</v>
      </c>
      <c r="C354" s="128"/>
      <c r="D354" s="34">
        <f t="shared" si="8"/>
        <v>17.89</v>
      </c>
      <c r="E354" s="144">
        <v>45321</v>
      </c>
      <c r="F354" s="37">
        <v>17.899999999999999</v>
      </c>
      <c r="G354" s="145">
        <v>45322</v>
      </c>
      <c r="H354" s="76">
        <f t="shared" si="7"/>
        <v>9.9999999999980105E-3</v>
      </c>
      <c r="K354" s="134"/>
      <c r="L354" s="670">
        <v>45322</v>
      </c>
      <c r="M354" s="233">
        <v>0</v>
      </c>
      <c r="N354" s="234">
        <f t="shared" si="11"/>
        <v>585</v>
      </c>
      <c r="O354" s="37">
        <v>540</v>
      </c>
      <c r="P354" s="228">
        <f t="shared" si="12"/>
        <v>45</v>
      </c>
      <c r="Q354" s="41"/>
    </row>
    <row r="355" spans="1:17" ht="15.6" x14ac:dyDescent="0.3">
      <c r="A355" s="150"/>
      <c r="B355" s="142">
        <f t="shared" si="10"/>
        <v>17.899999999999999</v>
      </c>
      <c r="C355" s="128"/>
      <c r="D355" s="34">
        <f t="shared" si="8"/>
        <v>17.899999999999999</v>
      </c>
      <c r="E355" s="144">
        <v>45322</v>
      </c>
      <c r="F355" s="37">
        <v>17.91</v>
      </c>
      <c r="G355" s="145">
        <v>45323</v>
      </c>
      <c r="H355" s="76">
        <f t="shared" si="7"/>
        <v>1.0000000000001563E-2</v>
      </c>
      <c r="K355" s="134"/>
      <c r="L355" s="670">
        <v>45323</v>
      </c>
      <c r="M355" s="233">
        <v>0</v>
      </c>
      <c r="N355" s="234">
        <f t="shared" si="11"/>
        <v>540</v>
      </c>
      <c r="O355" s="37">
        <v>504</v>
      </c>
      <c r="P355" s="228">
        <f t="shared" si="12"/>
        <v>36</v>
      </c>
      <c r="Q355" s="41"/>
    </row>
    <row r="356" spans="1:17" ht="15.6" x14ac:dyDescent="0.3">
      <c r="A356" s="150"/>
      <c r="B356" s="142">
        <f t="shared" si="10"/>
        <v>17.91</v>
      </c>
      <c r="C356" s="128"/>
      <c r="D356" s="34">
        <f t="shared" si="8"/>
        <v>17.91</v>
      </c>
      <c r="E356" s="144">
        <v>45323</v>
      </c>
      <c r="F356" s="37">
        <v>17.91</v>
      </c>
      <c r="G356" s="145">
        <v>45324</v>
      </c>
      <c r="H356" s="76">
        <f t="shared" si="7"/>
        <v>0</v>
      </c>
      <c r="K356" s="134"/>
      <c r="L356" s="670">
        <v>45324</v>
      </c>
      <c r="M356" s="233">
        <v>0</v>
      </c>
      <c r="N356" s="234">
        <f t="shared" si="11"/>
        <v>504</v>
      </c>
      <c r="O356" s="37">
        <v>456</v>
      </c>
      <c r="P356" s="228">
        <f t="shared" si="12"/>
        <v>48</v>
      </c>
      <c r="Q356" s="41"/>
    </row>
    <row r="357" spans="1:17" ht="15.6" x14ac:dyDescent="0.3">
      <c r="A357" s="150"/>
      <c r="B357" s="142">
        <f t="shared" si="10"/>
        <v>17.91</v>
      </c>
      <c r="C357" s="128"/>
      <c r="D357" s="34">
        <f t="shared" si="8"/>
        <v>17.91</v>
      </c>
      <c r="E357" s="144">
        <v>45324</v>
      </c>
      <c r="F357" s="37">
        <v>17.91</v>
      </c>
      <c r="G357" s="145">
        <v>45325</v>
      </c>
      <c r="H357" s="76">
        <f t="shared" si="7"/>
        <v>0</v>
      </c>
      <c r="K357" s="134"/>
      <c r="L357" s="670">
        <v>45325</v>
      </c>
      <c r="M357" s="233">
        <v>0</v>
      </c>
      <c r="N357" s="234">
        <f t="shared" si="11"/>
        <v>456</v>
      </c>
      <c r="O357" s="37">
        <v>405</v>
      </c>
      <c r="P357" s="228">
        <f t="shared" si="12"/>
        <v>51</v>
      </c>
      <c r="Q357" s="41"/>
    </row>
    <row r="358" spans="1:17" ht="15.6" x14ac:dyDescent="0.3">
      <c r="A358" s="150"/>
      <c r="B358" s="142">
        <f t="shared" si="10"/>
        <v>17.91</v>
      </c>
      <c r="C358" s="128"/>
      <c r="D358" s="34">
        <f t="shared" si="8"/>
        <v>17.91</v>
      </c>
      <c r="E358" s="144">
        <v>45325</v>
      </c>
      <c r="F358" s="37">
        <v>17.91</v>
      </c>
      <c r="G358" s="145">
        <v>45326</v>
      </c>
      <c r="H358" s="76">
        <f t="shared" si="7"/>
        <v>0</v>
      </c>
      <c r="K358" s="134"/>
      <c r="L358" s="670">
        <v>45326</v>
      </c>
      <c r="M358" s="233">
        <v>0</v>
      </c>
      <c r="N358" s="234">
        <f t="shared" si="11"/>
        <v>405</v>
      </c>
      <c r="O358" s="37">
        <v>315</v>
      </c>
      <c r="P358" s="228">
        <f t="shared" si="12"/>
        <v>90</v>
      </c>
      <c r="Q358" s="41"/>
    </row>
    <row r="359" spans="1:17" ht="15.6" x14ac:dyDescent="0.3">
      <c r="A359" s="150"/>
      <c r="B359" s="142">
        <f t="shared" si="10"/>
        <v>17.91</v>
      </c>
      <c r="C359" s="128"/>
      <c r="D359" s="34">
        <f t="shared" si="8"/>
        <v>17.91</v>
      </c>
      <c r="E359" s="144">
        <v>45326</v>
      </c>
      <c r="F359" s="37">
        <v>17.93</v>
      </c>
      <c r="G359" s="145">
        <v>45327</v>
      </c>
      <c r="H359" s="76">
        <f t="shared" si="7"/>
        <v>1.9999999999999574E-2</v>
      </c>
      <c r="K359" s="134"/>
      <c r="L359" s="670">
        <v>45327</v>
      </c>
      <c r="M359" s="233">
        <v>0</v>
      </c>
      <c r="N359" s="234">
        <f t="shared" si="11"/>
        <v>315</v>
      </c>
      <c r="O359" s="37">
        <v>306</v>
      </c>
      <c r="P359" s="228">
        <f t="shared" si="12"/>
        <v>9</v>
      </c>
      <c r="Q359" s="41"/>
    </row>
    <row r="360" spans="1:17" ht="15.6" x14ac:dyDescent="0.3">
      <c r="A360" s="150"/>
      <c r="B360" s="142">
        <f t="shared" si="10"/>
        <v>17.93</v>
      </c>
      <c r="C360" s="128"/>
      <c r="D360" s="34">
        <f t="shared" si="8"/>
        <v>17.93</v>
      </c>
      <c r="E360" s="144">
        <v>45327</v>
      </c>
      <c r="F360" s="37">
        <v>17.93</v>
      </c>
      <c r="G360" s="145">
        <v>45328</v>
      </c>
      <c r="H360" s="76">
        <f t="shared" si="7"/>
        <v>0</v>
      </c>
      <c r="K360" s="134"/>
      <c r="L360" s="670">
        <v>45328</v>
      </c>
      <c r="M360" s="233">
        <v>0</v>
      </c>
      <c r="N360" s="234">
        <f t="shared" si="11"/>
        <v>306</v>
      </c>
      <c r="O360" s="37">
        <v>288</v>
      </c>
      <c r="P360" s="228">
        <f t="shared" si="12"/>
        <v>18</v>
      </c>
      <c r="Q360" s="41"/>
    </row>
    <row r="361" spans="1:17" ht="15.6" x14ac:dyDescent="0.3">
      <c r="A361" s="150"/>
      <c r="B361" s="142">
        <f t="shared" si="10"/>
        <v>17.93</v>
      </c>
      <c r="C361" s="128"/>
      <c r="D361" s="34">
        <f t="shared" si="8"/>
        <v>17.93</v>
      </c>
      <c r="E361" s="144">
        <v>45328</v>
      </c>
      <c r="F361" s="37">
        <v>17.93</v>
      </c>
      <c r="G361" s="145">
        <v>45329</v>
      </c>
      <c r="H361" s="76">
        <f t="shared" si="7"/>
        <v>0</v>
      </c>
      <c r="K361" s="134"/>
      <c r="L361" s="670">
        <v>45329</v>
      </c>
      <c r="M361" s="233">
        <v>0</v>
      </c>
      <c r="N361" s="234">
        <f t="shared" si="11"/>
        <v>288</v>
      </c>
      <c r="O361" s="37">
        <v>288</v>
      </c>
      <c r="P361" s="228">
        <f t="shared" si="12"/>
        <v>0</v>
      </c>
      <c r="Q361" s="41"/>
    </row>
    <row r="362" spans="1:17" ht="15.6" x14ac:dyDescent="0.3">
      <c r="A362" s="150"/>
      <c r="B362" s="142">
        <f t="shared" si="10"/>
        <v>17.93</v>
      </c>
      <c r="C362" s="128"/>
      <c r="D362" s="34">
        <f t="shared" si="8"/>
        <v>17.93</v>
      </c>
      <c r="E362" s="144">
        <v>45329</v>
      </c>
      <c r="F362" s="37">
        <v>17.940000000000001</v>
      </c>
      <c r="G362" s="145">
        <v>45330</v>
      </c>
      <c r="H362" s="76">
        <f t="shared" si="7"/>
        <v>1.0000000000001563E-2</v>
      </c>
      <c r="K362" s="134"/>
      <c r="L362" s="670">
        <v>45330</v>
      </c>
      <c r="M362" s="233">
        <v>0</v>
      </c>
      <c r="N362" s="234">
        <f t="shared" si="11"/>
        <v>288</v>
      </c>
      <c r="O362" s="37">
        <v>288</v>
      </c>
      <c r="P362" s="228">
        <f t="shared" si="12"/>
        <v>0</v>
      </c>
      <c r="Q362" s="41"/>
    </row>
    <row r="363" spans="1:17" ht="15.6" x14ac:dyDescent="0.3">
      <c r="A363" s="150"/>
      <c r="B363" s="142">
        <f t="shared" si="10"/>
        <v>17.940000000000001</v>
      </c>
      <c r="C363" s="128"/>
      <c r="D363" s="34">
        <f t="shared" si="8"/>
        <v>17.940000000000001</v>
      </c>
      <c r="E363" s="144">
        <v>45330</v>
      </c>
      <c r="F363" s="37">
        <v>17.940000000000001</v>
      </c>
      <c r="G363" s="145">
        <v>45331</v>
      </c>
      <c r="H363" s="76">
        <f t="shared" si="7"/>
        <v>0</v>
      </c>
      <c r="K363" s="134"/>
      <c r="L363" s="670">
        <v>45331</v>
      </c>
      <c r="M363" s="233">
        <v>0</v>
      </c>
      <c r="N363" s="234">
        <f t="shared" si="11"/>
        <v>288</v>
      </c>
      <c r="O363" s="37">
        <v>288</v>
      </c>
      <c r="P363" s="228">
        <f t="shared" si="12"/>
        <v>0</v>
      </c>
      <c r="Q363" s="41"/>
    </row>
    <row r="364" spans="1:17" ht="15.6" x14ac:dyDescent="0.3">
      <c r="A364" s="150"/>
      <c r="B364" s="142">
        <f t="shared" si="10"/>
        <v>17.940000000000001</v>
      </c>
      <c r="C364" s="128"/>
      <c r="D364" s="34">
        <f t="shared" si="8"/>
        <v>17.940000000000001</v>
      </c>
      <c r="E364" s="144">
        <v>45331</v>
      </c>
      <c r="F364" s="37">
        <v>17.940000000000001</v>
      </c>
      <c r="G364" s="145">
        <v>45332</v>
      </c>
      <c r="H364" s="76">
        <f t="shared" si="7"/>
        <v>0</v>
      </c>
      <c r="K364" s="134"/>
      <c r="L364" s="670">
        <v>45332</v>
      </c>
      <c r="M364" s="233"/>
      <c r="N364" s="234">
        <f t="shared" si="11"/>
        <v>288</v>
      </c>
      <c r="O364" s="37">
        <v>288</v>
      </c>
      <c r="P364" s="228">
        <f t="shared" si="12"/>
        <v>0</v>
      </c>
      <c r="Q364" s="41"/>
    </row>
    <row r="365" spans="1:17" ht="15.6" x14ac:dyDescent="0.3">
      <c r="A365" s="150"/>
      <c r="B365" s="142">
        <f t="shared" si="10"/>
        <v>17.940000000000001</v>
      </c>
      <c r="C365" s="128"/>
      <c r="D365" s="34">
        <f t="shared" si="8"/>
        <v>17.940000000000001</v>
      </c>
      <c r="E365" s="144">
        <v>45332</v>
      </c>
      <c r="F365" s="37">
        <v>17.940000000000001</v>
      </c>
      <c r="G365" s="145">
        <v>45333</v>
      </c>
      <c r="H365" s="76">
        <f t="shared" si="7"/>
        <v>0</v>
      </c>
      <c r="K365" s="134"/>
      <c r="L365" s="670">
        <v>45333</v>
      </c>
      <c r="M365" s="233"/>
      <c r="N365" s="234">
        <f t="shared" si="11"/>
        <v>288</v>
      </c>
      <c r="O365" s="37">
        <v>252</v>
      </c>
      <c r="P365" s="228">
        <f t="shared" si="12"/>
        <v>36</v>
      </c>
      <c r="Q365" s="41"/>
    </row>
    <row r="366" spans="1:17" ht="15.6" x14ac:dyDescent="0.3">
      <c r="A366" s="150"/>
      <c r="B366" s="142">
        <f t="shared" si="10"/>
        <v>17.940000000000001</v>
      </c>
      <c r="C366" s="128"/>
      <c r="D366" s="34">
        <f t="shared" si="8"/>
        <v>17.940000000000001</v>
      </c>
      <c r="E366" s="144">
        <v>45333</v>
      </c>
      <c r="F366" s="37">
        <v>17.940000000000001</v>
      </c>
      <c r="G366" s="145">
        <v>45334</v>
      </c>
      <c r="H366" s="76">
        <f t="shared" si="7"/>
        <v>0</v>
      </c>
      <c r="K366" s="134"/>
      <c r="L366" s="670">
        <v>45334</v>
      </c>
      <c r="M366" s="233"/>
      <c r="N366" s="234">
        <f t="shared" si="11"/>
        <v>252</v>
      </c>
      <c r="O366" s="37">
        <v>184.5</v>
      </c>
      <c r="P366" s="228">
        <f t="shared" si="12"/>
        <v>67.5</v>
      </c>
      <c r="Q366" s="41"/>
    </row>
    <row r="367" spans="1:17" ht="15.6" x14ac:dyDescent="0.3">
      <c r="A367" s="150"/>
      <c r="B367" s="142">
        <f t="shared" si="10"/>
        <v>17.940000000000001</v>
      </c>
      <c r="C367" s="128"/>
      <c r="D367" s="34">
        <f t="shared" si="8"/>
        <v>17.940000000000001</v>
      </c>
      <c r="E367" s="144">
        <v>45334</v>
      </c>
      <c r="F367" s="37">
        <v>17.95</v>
      </c>
      <c r="G367" s="145">
        <v>45335</v>
      </c>
      <c r="H367" s="76">
        <f t="shared" si="7"/>
        <v>9.9999999999980105E-3</v>
      </c>
      <c r="K367" s="134"/>
      <c r="L367" s="670">
        <v>45335</v>
      </c>
      <c r="M367" s="233"/>
      <c r="N367" s="234">
        <f t="shared" si="11"/>
        <v>184.5</v>
      </c>
      <c r="O367" s="37">
        <v>184.5</v>
      </c>
      <c r="P367" s="228">
        <f t="shared" si="12"/>
        <v>0</v>
      </c>
      <c r="Q367" s="41"/>
    </row>
    <row r="368" spans="1:17" ht="15.6" x14ac:dyDescent="0.3">
      <c r="A368" s="150"/>
      <c r="B368" s="142">
        <f t="shared" si="10"/>
        <v>17.95</v>
      </c>
      <c r="C368" s="128"/>
      <c r="D368" s="34">
        <f t="shared" si="8"/>
        <v>17.95</v>
      </c>
      <c r="E368" s="144">
        <v>45335</v>
      </c>
      <c r="F368" s="37">
        <v>17.96</v>
      </c>
      <c r="G368" s="145">
        <v>45336</v>
      </c>
      <c r="H368" s="76">
        <f t="shared" si="7"/>
        <v>1.0000000000001563E-2</v>
      </c>
      <c r="K368" s="134"/>
      <c r="L368" s="670">
        <v>45336</v>
      </c>
      <c r="M368" s="233"/>
      <c r="N368" s="234">
        <f t="shared" si="11"/>
        <v>184.5</v>
      </c>
      <c r="O368" s="37">
        <v>175.5</v>
      </c>
      <c r="P368" s="228">
        <f t="shared" si="12"/>
        <v>9</v>
      </c>
      <c r="Q368" s="41"/>
    </row>
    <row r="369" spans="1:17" ht="15.6" x14ac:dyDescent="0.3">
      <c r="A369" s="150"/>
      <c r="B369" s="142">
        <f t="shared" si="10"/>
        <v>17.96</v>
      </c>
      <c r="C369" s="128"/>
      <c r="D369" s="34">
        <f t="shared" si="8"/>
        <v>17.96</v>
      </c>
      <c r="E369" s="144">
        <v>45336</v>
      </c>
      <c r="F369" s="37">
        <v>17.96</v>
      </c>
      <c r="G369" s="145">
        <v>45337</v>
      </c>
      <c r="H369" s="76">
        <f t="shared" si="7"/>
        <v>0</v>
      </c>
      <c r="K369" s="134"/>
      <c r="L369" s="670">
        <v>45337</v>
      </c>
      <c r="M369" s="233"/>
      <c r="N369" s="234">
        <f t="shared" si="11"/>
        <v>175.5</v>
      </c>
      <c r="O369" s="37">
        <v>108</v>
      </c>
      <c r="P369" s="228">
        <f t="shared" si="12"/>
        <v>67.5</v>
      </c>
      <c r="Q369" s="41"/>
    </row>
    <row r="370" spans="1:17" ht="15.6" x14ac:dyDescent="0.3">
      <c r="A370" s="150"/>
      <c r="B370" s="142">
        <f t="shared" si="10"/>
        <v>17.96</v>
      </c>
      <c r="C370" s="128"/>
      <c r="D370" s="34">
        <f t="shared" si="8"/>
        <v>17.96</v>
      </c>
      <c r="E370" s="144">
        <v>45337</v>
      </c>
      <c r="F370" s="37">
        <v>17.97</v>
      </c>
      <c r="G370" s="145">
        <v>45338</v>
      </c>
      <c r="H370" s="76">
        <f t="shared" si="7"/>
        <v>9.9999999999980105E-3</v>
      </c>
      <c r="K370" s="134"/>
      <c r="L370" s="670">
        <v>45338</v>
      </c>
      <c r="M370" s="233"/>
      <c r="N370" s="234">
        <f t="shared" si="11"/>
        <v>108</v>
      </c>
      <c r="O370" s="37">
        <v>90</v>
      </c>
      <c r="P370" s="228">
        <f t="shared" si="12"/>
        <v>18</v>
      </c>
      <c r="Q370" s="41"/>
    </row>
    <row r="371" spans="1:17" ht="15.6" x14ac:dyDescent="0.3">
      <c r="A371" s="150"/>
      <c r="B371" s="142">
        <f t="shared" si="10"/>
        <v>17.97</v>
      </c>
      <c r="C371" s="128"/>
      <c r="D371" s="34">
        <f t="shared" si="8"/>
        <v>17.97</v>
      </c>
      <c r="E371" s="144">
        <v>45338</v>
      </c>
      <c r="F371" s="37">
        <v>17.97</v>
      </c>
      <c r="G371" s="145">
        <v>45339</v>
      </c>
      <c r="H371" s="76">
        <f t="shared" si="7"/>
        <v>0</v>
      </c>
      <c r="K371" s="134"/>
      <c r="L371" s="670">
        <v>45339</v>
      </c>
      <c r="M371" s="233"/>
      <c r="N371" s="234">
        <f t="shared" si="11"/>
        <v>90</v>
      </c>
      <c r="O371" s="37">
        <v>18</v>
      </c>
      <c r="P371" s="228">
        <f t="shared" si="12"/>
        <v>72</v>
      </c>
      <c r="Q371" s="41"/>
    </row>
    <row r="372" spans="1:17" ht="15.6" x14ac:dyDescent="0.3">
      <c r="A372" s="150"/>
      <c r="B372" s="142">
        <f t="shared" si="10"/>
        <v>17.97</v>
      </c>
      <c r="C372" s="128"/>
      <c r="D372" s="34">
        <f t="shared" si="8"/>
        <v>17.97</v>
      </c>
      <c r="E372" s="144">
        <v>45339</v>
      </c>
      <c r="F372" s="37">
        <v>17.989999999999998</v>
      </c>
      <c r="G372" s="145">
        <v>45340</v>
      </c>
      <c r="H372" s="76">
        <f t="shared" si="7"/>
        <v>1.9999999999999574E-2</v>
      </c>
      <c r="K372" s="134"/>
      <c r="L372" s="670">
        <v>45340</v>
      </c>
      <c r="M372" s="233">
        <v>400</v>
      </c>
      <c r="N372" s="234">
        <f t="shared" si="11"/>
        <v>18</v>
      </c>
      <c r="O372" s="37">
        <v>414</v>
      </c>
      <c r="P372" s="228">
        <f t="shared" si="12"/>
        <v>4</v>
      </c>
      <c r="Q372" s="41"/>
    </row>
    <row r="373" spans="1:17" ht="15.6" x14ac:dyDescent="0.3">
      <c r="A373" s="150"/>
      <c r="B373" s="142">
        <f t="shared" si="10"/>
        <v>17.989999999999998</v>
      </c>
      <c r="C373" s="128"/>
      <c r="D373" s="34">
        <f t="shared" si="8"/>
        <v>17.989999999999998</v>
      </c>
      <c r="E373" s="144">
        <v>45340</v>
      </c>
      <c r="F373" s="37">
        <v>18</v>
      </c>
      <c r="G373" s="145">
        <v>45341</v>
      </c>
      <c r="H373" s="76">
        <f t="shared" si="7"/>
        <v>1.0000000000001563E-2</v>
      </c>
      <c r="K373" s="134"/>
      <c r="L373" s="670">
        <v>45341</v>
      </c>
      <c r="M373" s="233"/>
      <c r="N373" s="234">
        <f t="shared" si="11"/>
        <v>414</v>
      </c>
      <c r="O373" s="37">
        <v>396</v>
      </c>
      <c r="P373" s="228">
        <f t="shared" si="12"/>
        <v>18</v>
      </c>
      <c r="Q373" s="41"/>
    </row>
    <row r="374" spans="1:17" ht="15.6" x14ac:dyDescent="0.3">
      <c r="A374" s="150"/>
      <c r="B374" s="142">
        <f t="shared" si="10"/>
        <v>18</v>
      </c>
      <c r="C374" s="128"/>
      <c r="D374" s="34">
        <f t="shared" si="8"/>
        <v>18</v>
      </c>
      <c r="E374" s="144">
        <v>45341</v>
      </c>
      <c r="F374" s="37">
        <v>18</v>
      </c>
      <c r="G374" s="145">
        <v>45342</v>
      </c>
      <c r="H374" s="76">
        <f t="shared" si="7"/>
        <v>0</v>
      </c>
      <c r="K374" s="134"/>
      <c r="L374" s="670">
        <v>45342</v>
      </c>
      <c r="M374" s="233"/>
      <c r="N374" s="234">
        <f t="shared" si="11"/>
        <v>396</v>
      </c>
      <c r="O374" s="37">
        <v>360</v>
      </c>
      <c r="P374" s="228">
        <f t="shared" si="12"/>
        <v>36</v>
      </c>
      <c r="Q374" s="41"/>
    </row>
    <row r="375" spans="1:17" ht="15.6" x14ac:dyDescent="0.3">
      <c r="A375" s="150"/>
      <c r="B375" s="142">
        <f t="shared" si="10"/>
        <v>18</v>
      </c>
      <c r="C375" s="128"/>
      <c r="D375" s="34">
        <f t="shared" si="8"/>
        <v>18</v>
      </c>
      <c r="E375" s="144">
        <v>45342</v>
      </c>
      <c r="F375" s="37">
        <v>18.010000000000002</v>
      </c>
      <c r="G375" s="145">
        <v>45343</v>
      </c>
      <c r="H375" s="76">
        <f t="shared" si="7"/>
        <v>1.0000000000001563E-2</v>
      </c>
      <c r="K375" s="134"/>
      <c r="L375" s="670">
        <v>45343</v>
      </c>
      <c r="M375" s="233"/>
      <c r="N375" s="234">
        <f t="shared" si="11"/>
        <v>360</v>
      </c>
      <c r="O375" s="37">
        <v>306</v>
      </c>
      <c r="P375" s="228">
        <f t="shared" si="12"/>
        <v>54</v>
      </c>
      <c r="Q375" s="41"/>
    </row>
    <row r="376" spans="1:17" ht="15.6" x14ac:dyDescent="0.3">
      <c r="A376" s="150"/>
      <c r="B376" s="142">
        <f t="shared" si="10"/>
        <v>18.010000000000002</v>
      </c>
      <c r="C376" s="128"/>
      <c r="D376" s="34">
        <f t="shared" si="8"/>
        <v>18.010000000000002</v>
      </c>
      <c r="E376" s="144">
        <v>45343</v>
      </c>
      <c r="F376" s="37">
        <v>18.02</v>
      </c>
      <c r="G376" s="145">
        <v>45344</v>
      </c>
      <c r="H376" s="76">
        <f t="shared" si="7"/>
        <v>9.9999999999980105E-3</v>
      </c>
      <c r="K376" s="134"/>
      <c r="L376" s="670">
        <v>45344</v>
      </c>
      <c r="M376" s="233"/>
      <c r="N376" s="234">
        <f t="shared" si="11"/>
        <v>306</v>
      </c>
      <c r="O376" s="37">
        <v>270</v>
      </c>
      <c r="P376" s="228">
        <f t="shared" si="12"/>
        <v>36</v>
      </c>
      <c r="Q376" s="41"/>
    </row>
    <row r="377" spans="1:17" ht="15.6" x14ac:dyDescent="0.3">
      <c r="A377" s="150"/>
      <c r="B377" s="142">
        <f t="shared" si="10"/>
        <v>18.02</v>
      </c>
      <c r="C377" s="128"/>
      <c r="D377" s="34">
        <f t="shared" si="8"/>
        <v>18.02</v>
      </c>
      <c r="E377" s="144">
        <v>45344</v>
      </c>
      <c r="F377" s="37">
        <v>18.02</v>
      </c>
      <c r="G377" s="145">
        <v>45345</v>
      </c>
      <c r="H377" s="76">
        <f t="shared" si="7"/>
        <v>0</v>
      </c>
      <c r="K377" s="134"/>
      <c r="L377" s="670">
        <v>45345</v>
      </c>
      <c r="M377" s="233"/>
      <c r="N377" s="234">
        <f t="shared" si="11"/>
        <v>270</v>
      </c>
      <c r="O377" s="37">
        <v>234</v>
      </c>
      <c r="P377" s="228">
        <f t="shared" si="12"/>
        <v>36</v>
      </c>
      <c r="Q377" s="41"/>
    </row>
    <row r="378" spans="1:17" ht="15.6" x14ac:dyDescent="0.3">
      <c r="A378" s="150"/>
      <c r="B378" s="142">
        <f t="shared" si="10"/>
        <v>18.02</v>
      </c>
      <c r="C378" s="128"/>
      <c r="D378" s="34">
        <f t="shared" si="8"/>
        <v>18.02</v>
      </c>
      <c r="E378" s="144">
        <v>45345</v>
      </c>
      <c r="F378" s="37">
        <v>18.03</v>
      </c>
      <c r="G378" s="145">
        <v>45346</v>
      </c>
      <c r="H378" s="76">
        <f t="shared" si="7"/>
        <v>1.0000000000001563E-2</v>
      </c>
      <c r="K378" s="134"/>
      <c r="L378" s="670">
        <v>45346</v>
      </c>
      <c r="M378" s="233"/>
      <c r="N378" s="234">
        <f t="shared" si="11"/>
        <v>234</v>
      </c>
      <c r="O378" s="37">
        <v>180</v>
      </c>
      <c r="P378" s="228">
        <f t="shared" si="12"/>
        <v>54</v>
      </c>
      <c r="Q378" s="41"/>
    </row>
    <row r="379" spans="1:17" ht="15.6" x14ac:dyDescent="0.3">
      <c r="A379" s="150"/>
      <c r="B379" s="142">
        <f t="shared" si="10"/>
        <v>18.03</v>
      </c>
      <c r="C379" s="128"/>
      <c r="D379" s="34">
        <f t="shared" si="8"/>
        <v>18.03</v>
      </c>
      <c r="E379" s="144">
        <v>45346</v>
      </c>
      <c r="F379" s="37">
        <v>18.04</v>
      </c>
      <c r="G379" s="145">
        <v>45347</v>
      </c>
      <c r="H379" s="76">
        <f t="shared" si="7"/>
        <v>9.9999999999980105E-3</v>
      </c>
      <c r="K379" s="134"/>
      <c r="L379" s="670">
        <v>45347</v>
      </c>
      <c r="M379" s="233"/>
      <c r="N379" s="234">
        <f t="shared" si="11"/>
        <v>180</v>
      </c>
      <c r="O379" s="37">
        <v>135</v>
      </c>
      <c r="P379" s="228">
        <f t="shared" si="12"/>
        <v>45</v>
      </c>
      <c r="Q379" s="41"/>
    </row>
    <row r="380" spans="1:17" ht="15.6" x14ac:dyDescent="0.3">
      <c r="A380" s="150"/>
      <c r="B380" s="142">
        <f t="shared" si="10"/>
        <v>18.04</v>
      </c>
      <c r="C380" s="128"/>
      <c r="D380" s="34">
        <f t="shared" si="8"/>
        <v>18.04</v>
      </c>
      <c r="E380" s="144">
        <v>45347</v>
      </c>
      <c r="F380" s="37">
        <v>18.04</v>
      </c>
      <c r="G380" s="145">
        <v>45348</v>
      </c>
      <c r="H380" s="76">
        <f t="shared" si="7"/>
        <v>0</v>
      </c>
      <c r="K380" s="134"/>
      <c r="L380" s="670">
        <v>45348</v>
      </c>
      <c r="M380" s="233"/>
      <c r="N380" s="234">
        <f t="shared" si="11"/>
        <v>135</v>
      </c>
      <c r="O380" s="37">
        <v>99</v>
      </c>
      <c r="P380" s="228">
        <f t="shared" si="12"/>
        <v>36</v>
      </c>
      <c r="Q380" s="41"/>
    </row>
    <row r="381" spans="1:17" ht="15.6" x14ac:dyDescent="0.3">
      <c r="A381" s="150"/>
      <c r="B381" s="142">
        <f t="shared" si="10"/>
        <v>18.04</v>
      </c>
      <c r="C381" s="128"/>
      <c r="D381" s="34">
        <f t="shared" si="8"/>
        <v>18.04</v>
      </c>
      <c r="E381" s="144">
        <v>45348</v>
      </c>
      <c r="F381" s="37">
        <v>18.05</v>
      </c>
      <c r="G381" s="145">
        <v>45349</v>
      </c>
      <c r="H381" s="76">
        <f t="shared" si="7"/>
        <v>1.0000000000001563E-2</v>
      </c>
      <c r="K381" s="134"/>
      <c r="L381" s="670">
        <v>45349</v>
      </c>
      <c r="M381" s="233">
        <v>195</v>
      </c>
      <c r="N381" s="234">
        <f t="shared" si="11"/>
        <v>99</v>
      </c>
      <c r="O381" s="37">
        <v>279</v>
      </c>
      <c r="P381" s="228">
        <f t="shared" si="12"/>
        <v>15</v>
      </c>
      <c r="Q381" s="41"/>
    </row>
    <row r="382" spans="1:17" ht="15.6" x14ac:dyDescent="0.3">
      <c r="A382" s="150"/>
      <c r="B382" s="142">
        <f t="shared" si="10"/>
        <v>18.05</v>
      </c>
      <c r="C382" s="128"/>
      <c r="D382" s="34">
        <f t="shared" si="8"/>
        <v>18.05</v>
      </c>
      <c r="E382" s="144">
        <v>45349</v>
      </c>
      <c r="F382" s="37">
        <v>18.059999999999999</v>
      </c>
      <c r="G382" s="145">
        <v>45350</v>
      </c>
      <c r="H382" s="76">
        <f t="shared" si="7"/>
        <v>9.9999999999980105E-3</v>
      </c>
      <c r="K382" s="134"/>
      <c r="L382" s="670">
        <v>45350</v>
      </c>
      <c r="M382" s="233"/>
      <c r="N382" s="234">
        <f t="shared" si="11"/>
        <v>279</v>
      </c>
      <c r="O382" s="37">
        <v>225</v>
      </c>
      <c r="P382" s="228">
        <f t="shared" si="12"/>
        <v>54</v>
      </c>
      <c r="Q382" s="41"/>
    </row>
    <row r="383" spans="1:17" ht="15.6" x14ac:dyDescent="0.3">
      <c r="A383" s="150"/>
      <c r="B383" s="142">
        <f t="shared" si="10"/>
        <v>18.059999999999999</v>
      </c>
      <c r="C383" s="128"/>
      <c r="D383" s="34">
        <f t="shared" si="8"/>
        <v>18.059999999999999</v>
      </c>
      <c r="E383" s="144">
        <v>45350</v>
      </c>
      <c r="F383" s="37">
        <v>18.07</v>
      </c>
      <c r="G383" s="145">
        <v>45351</v>
      </c>
      <c r="H383" s="76">
        <f t="shared" si="7"/>
        <v>1.0000000000001563E-2</v>
      </c>
      <c r="K383" s="134"/>
      <c r="L383" s="670">
        <v>45351</v>
      </c>
      <c r="M383" s="233"/>
      <c r="N383" s="234">
        <f t="shared" si="11"/>
        <v>225</v>
      </c>
      <c r="O383" s="37">
        <v>99</v>
      </c>
      <c r="P383" s="228">
        <f t="shared" si="12"/>
        <v>126</v>
      </c>
      <c r="Q383" s="41"/>
    </row>
    <row r="384" spans="1:17" ht="15.6" x14ac:dyDescent="0.3">
      <c r="A384" s="150"/>
      <c r="B384" s="142">
        <f t="shared" si="10"/>
        <v>18.07</v>
      </c>
      <c r="C384" s="128"/>
      <c r="D384" s="34">
        <f t="shared" si="8"/>
        <v>18.07</v>
      </c>
      <c r="E384" s="144">
        <v>45351</v>
      </c>
      <c r="F384" s="37">
        <v>18.079999999999998</v>
      </c>
      <c r="G384" s="145">
        <v>45352</v>
      </c>
      <c r="H384" s="76">
        <f t="shared" si="7"/>
        <v>9.9999999999980105E-3</v>
      </c>
      <c r="K384" s="134"/>
      <c r="L384" s="670">
        <v>45352</v>
      </c>
      <c r="M384" s="233"/>
      <c r="N384" s="234">
        <f t="shared" si="11"/>
        <v>99</v>
      </c>
      <c r="O384" s="37">
        <v>36</v>
      </c>
      <c r="P384" s="228">
        <f t="shared" si="12"/>
        <v>63</v>
      </c>
      <c r="Q384" s="41"/>
    </row>
    <row r="385" spans="1:17" ht="15.6" x14ac:dyDescent="0.3">
      <c r="A385" s="150"/>
      <c r="B385" s="142">
        <f t="shared" si="10"/>
        <v>18.079999999999998</v>
      </c>
      <c r="C385" s="128"/>
      <c r="D385" s="34">
        <f t="shared" si="8"/>
        <v>18.079999999999998</v>
      </c>
      <c r="E385" s="144">
        <v>45352</v>
      </c>
      <c r="F385" s="37">
        <v>18.09</v>
      </c>
      <c r="G385" s="145">
        <v>45353</v>
      </c>
      <c r="H385" s="76">
        <f t="shared" si="7"/>
        <v>1.0000000000001563E-2</v>
      </c>
      <c r="K385" s="134"/>
      <c r="L385" s="670">
        <v>45353</v>
      </c>
      <c r="M385" s="233">
        <v>210</v>
      </c>
      <c r="N385" s="234">
        <f t="shared" si="11"/>
        <v>36</v>
      </c>
      <c r="O385" s="37">
        <v>297</v>
      </c>
      <c r="P385" s="228">
        <v>0</v>
      </c>
      <c r="Q385" s="41"/>
    </row>
    <row r="386" spans="1:17" ht="15.6" x14ac:dyDescent="0.3">
      <c r="A386" s="150"/>
      <c r="B386" s="142">
        <f t="shared" si="10"/>
        <v>18.09</v>
      </c>
      <c r="C386" s="128"/>
      <c r="D386" s="34">
        <f t="shared" si="8"/>
        <v>18.09</v>
      </c>
      <c r="E386" s="144">
        <v>45353</v>
      </c>
      <c r="F386" s="37">
        <v>18.09</v>
      </c>
      <c r="G386" s="145">
        <v>45354</v>
      </c>
      <c r="H386" s="76">
        <f t="shared" si="7"/>
        <v>0</v>
      </c>
      <c r="K386" s="134"/>
      <c r="L386" s="670">
        <v>45354</v>
      </c>
      <c r="M386" s="233"/>
      <c r="N386" s="234">
        <f t="shared" si="11"/>
        <v>297</v>
      </c>
      <c r="O386" s="37">
        <v>216</v>
      </c>
      <c r="P386" s="228">
        <f t="shared" ref="P386:P408" si="13">M386+N386-O386</f>
        <v>81</v>
      </c>
      <c r="Q386" s="41"/>
    </row>
    <row r="387" spans="1:17" ht="15.6" x14ac:dyDescent="0.3">
      <c r="A387" s="150"/>
      <c r="B387" s="142">
        <f t="shared" si="10"/>
        <v>18.09</v>
      </c>
      <c r="C387" s="128"/>
      <c r="D387" s="34">
        <f t="shared" si="8"/>
        <v>18.09</v>
      </c>
      <c r="E387" s="144">
        <v>45354</v>
      </c>
      <c r="F387" s="37">
        <v>18.11</v>
      </c>
      <c r="G387" s="145">
        <v>45355</v>
      </c>
      <c r="H387" s="76">
        <f t="shared" si="7"/>
        <v>1.9999999999999574E-2</v>
      </c>
      <c r="K387" s="134"/>
      <c r="L387" s="670">
        <v>45355</v>
      </c>
      <c r="M387" s="233"/>
      <c r="N387" s="234">
        <f t="shared" si="11"/>
        <v>216</v>
      </c>
      <c r="O387" s="37">
        <v>126</v>
      </c>
      <c r="P387" s="228">
        <f t="shared" si="13"/>
        <v>90</v>
      </c>
      <c r="Q387" s="41"/>
    </row>
    <row r="388" spans="1:17" ht="15.6" x14ac:dyDescent="0.3">
      <c r="A388" s="150"/>
      <c r="B388" s="142">
        <f t="shared" si="10"/>
        <v>18.11</v>
      </c>
      <c r="C388" s="128"/>
      <c r="D388" s="34">
        <f t="shared" si="8"/>
        <v>18.11</v>
      </c>
      <c r="E388" s="144">
        <v>45355</v>
      </c>
      <c r="F388" s="37">
        <v>18.12</v>
      </c>
      <c r="G388" s="145">
        <v>45356</v>
      </c>
      <c r="H388" s="76">
        <f t="shared" si="7"/>
        <v>1.0000000000001563E-2</v>
      </c>
      <c r="K388" s="134"/>
      <c r="L388" s="670">
        <v>45356</v>
      </c>
      <c r="M388" s="233">
        <v>120</v>
      </c>
      <c r="N388" s="234">
        <f t="shared" si="11"/>
        <v>126</v>
      </c>
      <c r="O388" s="37">
        <v>189</v>
      </c>
      <c r="P388" s="228">
        <f t="shared" si="13"/>
        <v>57</v>
      </c>
      <c r="Q388" s="41"/>
    </row>
    <row r="389" spans="1:17" ht="15.6" x14ac:dyDescent="0.3">
      <c r="A389" s="150"/>
      <c r="B389" s="142">
        <f t="shared" si="10"/>
        <v>18.12</v>
      </c>
      <c r="C389" s="128"/>
      <c r="D389" s="34">
        <f t="shared" si="8"/>
        <v>18.12</v>
      </c>
      <c r="E389" s="144">
        <v>45356</v>
      </c>
      <c r="F389" s="37">
        <v>18.13</v>
      </c>
      <c r="G389" s="145">
        <v>45357</v>
      </c>
      <c r="H389" s="76">
        <f t="shared" si="7"/>
        <v>9.9999999999980105E-3</v>
      </c>
      <c r="K389" s="134"/>
      <c r="L389" s="670">
        <v>45357</v>
      </c>
      <c r="M389" s="233"/>
      <c r="N389" s="234">
        <f t="shared" si="11"/>
        <v>189</v>
      </c>
      <c r="O389" s="37">
        <v>135</v>
      </c>
      <c r="P389" s="228">
        <f t="shared" si="13"/>
        <v>54</v>
      </c>
      <c r="Q389" s="41"/>
    </row>
    <row r="390" spans="1:17" ht="15.6" x14ac:dyDescent="0.3">
      <c r="A390" s="150"/>
      <c r="B390" s="142">
        <f t="shared" si="10"/>
        <v>18.13</v>
      </c>
      <c r="C390" s="128"/>
      <c r="D390" s="34">
        <f t="shared" si="8"/>
        <v>18.13</v>
      </c>
      <c r="E390" s="144">
        <v>45357</v>
      </c>
      <c r="F390" s="37">
        <v>18.14</v>
      </c>
      <c r="G390" s="145">
        <v>45358</v>
      </c>
      <c r="H390" s="76">
        <f t="shared" si="7"/>
        <v>1.0000000000001563E-2</v>
      </c>
      <c r="K390" s="134"/>
      <c r="L390" s="670">
        <v>45358</v>
      </c>
      <c r="M390" s="233"/>
      <c r="N390" s="234">
        <f t="shared" si="11"/>
        <v>135</v>
      </c>
      <c r="O390" s="37">
        <v>45</v>
      </c>
      <c r="P390" s="228">
        <f t="shared" si="13"/>
        <v>90</v>
      </c>
      <c r="Q390" s="41"/>
    </row>
    <row r="391" spans="1:17" ht="15.6" x14ac:dyDescent="0.3">
      <c r="A391" s="150"/>
      <c r="B391" s="142">
        <f t="shared" si="10"/>
        <v>18.14</v>
      </c>
      <c r="C391" s="128"/>
      <c r="D391" s="34">
        <f t="shared" si="8"/>
        <v>18.14</v>
      </c>
      <c r="E391" s="144">
        <v>45358</v>
      </c>
      <c r="F391" s="37">
        <v>18.149999999999999</v>
      </c>
      <c r="G391" s="145">
        <v>45359</v>
      </c>
      <c r="H391" s="76">
        <f t="shared" si="7"/>
        <v>9.9999999999980105E-3</v>
      </c>
      <c r="K391" s="134"/>
      <c r="L391" s="670">
        <v>45359</v>
      </c>
      <c r="M391" s="233">
        <v>400</v>
      </c>
      <c r="N391" s="234">
        <f t="shared" si="11"/>
        <v>45</v>
      </c>
      <c r="O391" s="37">
        <v>432</v>
      </c>
      <c r="P391" s="228">
        <f t="shared" si="13"/>
        <v>13</v>
      </c>
      <c r="Q391" s="41"/>
    </row>
    <row r="392" spans="1:17" ht="15.6" x14ac:dyDescent="0.3">
      <c r="A392" s="150"/>
      <c r="B392" s="142">
        <f t="shared" si="10"/>
        <v>18.149999999999999</v>
      </c>
      <c r="C392" s="128"/>
      <c r="D392" s="34">
        <f t="shared" si="8"/>
        <v>18.149999999999999</v>
      </c>
      <c r="E392" s="144">
        <v>45359</v>
      </c>
      <c r="F392" s="37">
        <v>18.170000000000002</v>
      </c>
      <c r="G392" s="145">
        <v>45360</v>
      </c>
      <c r="H392" s="76">
        <f t="shared" si="7"/>
        <v>2.0000000000003126E-2</v>
      </c>
      <c r="K392" s="134"/>
      <c r="L392" s="670">
        <v>45360</v>
      </c>
      <c r="M392" s="233"/>
      <c r="N392" s="234">
        <f t="shared" si="11"/>
        <v>432</v>
      </c>
      <c r="O392" s="37">
        <v>414</v>
      </c>
      <c r="P392" s="228">
        <f t="shared" si="13"/>
        <v>18</v>
      </c>
      <c r="Q392" s="41"/>
    </row>
    <row r="393" spans="1:17" ht="15.6" x14ac:dyDescent="0.3">
      <c r="A393" s="150"/>
      <c r="B393" s="142">
        <f t="shared" si="10"/>
        <v>18.170000000000002</v>
      </c>
      <c r="C393" s="128"/>
      <c r="D393" s="34">
        <f t="shared" si="8"/>
        <v>18.170000000000002</v>
      </c>
      <c r="E393" s="144">
        <v>45360</v>
      </c>
      <c r="F393" s="37">
        <v>18.170000000000002</v>
      </c>
      <c r="G393" s="145">
        <v>45361</v>
      </c>
      <c r="H393" s="76">
        <f t="shared" si="7"/>
        <v>0</v>
      </c>
      <c r="K393" s="134"/>
      <c r="L393" s="670">
        <v>45361</v>
      </c>
      <c r="M393" s="233"/>
      <c r="N393" s="234">
        <f t="shared" si="11"/>
        <v>414</v>
      </c>
      <c r="O393" s="37">
        <v>315</v>
      </c>
      <c r="P393" s="228">
        <f t="shared" si="13"/>
        <v>99</v>
      </c>
      <c r="Q393" s="41"/>
    </row>
    <row r="394" spans="1:17" ht="15.6" x14ac:dyDescent="0.3">
      <c r="A394" s="150"/>
      <c r="B394" s="142">
        <f t="shared" si="10"/>
        <v>18.170000000000002</v>
      </c>
      <c r="C394" s="128"/>
      <c r="D394" s="34">
        <f t="shared" si="8"/>
        <v>18.170000000000002</v>
      </c>
      <c r="E394" s="144">
        <v>45361</v>
      </c>
      <c r="F394" s="37">
        <v>18.190000000000001</v>
      </c>
      <c r="G394" s="145">
        <v>45362</v>
      </c>
      <c r="H394" s="76">
        <f t="shared" si="7"/>
        <v>1.9999999999999574E-2</v>
      </c>
      <c r="K394" s="134"/>
      <c r="L394" s="670">
        <v>45362</v>
      </c>
      <c r="M394" s="233"/>
      <c r="N394" s="234">
        <f t="shared" si="11"/>
        <v>315</v>
      </c>
      <c r="O394" s="37">
        <v>288</v>
      </c>
      <c r="P394" s="228">
        <f t="shared" si="13"/>
        <v>27</v>
      </c>
      <c r="Q394" s="41"/>
    </row>
    <row r="395" spans="1:17" ht="15.6" x14ac:dyDescent="0.3">
      <c r="A395" s="150"/>
      <c r="B395" s="142">
        <f t="shared" si="10"/>
        <v>18.190000000000001</v>
      </c>
      <c r="C395" s="128"/>
      <c r="D395" s="34">
        <f t="shared" si="8"/>
        <v>18.190000000000001</v>
      </c>
      <c r="E395" s="144">
        <v>45362</v>
      </c>
      <c r="F395" s="37">
        <v>18.2</v>
      </c>
      <c r="G395" s="145">
        <v>45363</v>
      </c>
      <c r="H395" s="76">
        <f t="shared" si="7"/>
        <v>9.9999999999980105E-3</v>
      </c>
      <c r="K395" s="134"/>
      <c r="L395" s="670">
        <v>45363</v>
      </c>
      <c r="M395" s="233"/>
      <c r="N395" s="234">
        <f t="shared" si="11"/>
        <v>288</v>
      </c>
      <c r="O395" s="37">
        <v>270</v>
      </c>
      <c r="P395" s="228">
        <f t="shared" si="13"/>
        <v>18</v>
      </c>
      <c r="Q395" s="41"/>
    </row>
    <row r="396" spans="1:17" ht="15.6" x14ac:dyDescent="0.3">
      <c r="A396" s="150"/>
      <c r="B396" s="142">
        <f t="shared" si="10"/>
        <v>18.2</v>
      </c>
      <c r="C396" s="128"/>
      <c r="D396" s="34">
        <f t="shared" si="8"/>
        <v>18.2</v>
      </c>
      <c r="E396" s="144">
        <v>45363</v>
      </c>
      <c r="F396" s="37">
        <v>18.2</v>
      </c>
      <c r="G396" s="145">
        <v>45364</v>
      </c>
      <c r="H396" s="76">
        <f t="shared" si="7"/>
        <v>0</v>
      </c>
      <c r="K396" s="134"/>
      <c r="L396" s="670">
        <v>45364</v>
      </c>
      <c r="M396" s="233"/>
      <c r="N396" s="234">
        <f t="shared" si="11"/>
        <v>270</v>
      </c>
      <c r="O396" s="37">
        <v>126</v>
      </c>
      <c r="P396" s="228">
        <f t="shared" si="13"/>
        <v>144</v>
      </c>
      <c r="Q396" s="41"/>
    </row>
    <row r="397" spans="1:17" ht="15.6" x14ac:dyDescent="0.3">
      <c r="A397" s="150"/>
      <c r="B397" s="142">
        <f t="shared" si="10"/>
        <v>18.2</v>
      </c>
      <c r="C397" s="128"/>
      <c r="D397" s="34">
        <f t="shared" si="8"/>
        <v>18.2</v>
      </c>
      <c r="E397" s="144">
        <v>45364</v>
      </c>
      <c r="F397" s="37">
        <v>18.2</v>
      </c>
      <c r="G397" s="145">
        <v>45365</v>
      </c>
      <c r="H397" s="76">
        <f t="shared" si="7"/>
        <v>0</v>
      </c>
      <c r="K397" s="134"/>
      <c r="L397" s="670">
        <v>45365</v>
      </c>
      <c r="M397" s="233"/>
      <c r="N397" s="234">
        <f t="shared" si="11"/>
        <v>126</v>
      </c>
      <c r="O397" s="37">
        <v>72</v>
      </c>
      <c r="P397" s="228">
        <f t="shared" si="13"/>
        <v>54</v>
      </c>
      <c r="Q397" s="41"/>
    </row>
    <row r="398" spans="1:17" ht="15.6" x14ac:dyDescent="0.3">
      <c r="A398" s="150"/>
      <c r="B398" s="142">
        <f t="shared" si="10"/>
        <v>18.2</v>
      </c>
      <c r="C398" s="128"/>
      <c r="D398" s="34">
        <f t="shared" si="8"/>
        <v>18.2</v>
      </c>
      <c r="E398" s="144">
        <v>45365</v>
      </c>
      <c r="F398" s="37">
        <v>18.21</v>
      </c>
      <c r="G398" s="145">
        <v>45366</v>
      </c>
      <c r="H398" s="76">
        <f t="shared" si="7"/>
        <v>1.0000000000001563E-2</v>
      </c>
      <c r="K398" s="134"/>
      <c r="L398" s="670">
        <v>45366</v>
      </c>
      <c r="M398" s="233">
        <v>110</v>
      </c>
      <c r="N398" s="234">
        <f t="shared" si="11"/>
        <v>72</v>
      </c>
      <c r="O398" s="37">
        <v>144</v>
      </c>
      <c r="P398" s="228">
        <f t="shared" si="13"/>
        <v>38</v>
      </c>
      <c r="Q398" s="41"/>
    </row>
    <row r="399" spans="1:17" ht="15.6" x14ac:dyDescent="0.3">
      <c r="A399" s="150"/>
      <c r="B399" s="142">
        <f t="shared" si="10"/>
        <v>18.21</v>
      </c>
      <c r="C399" s="128"/>
      <c r="D399" s="34">
        <f t="shared" si="8"/>
        <v>18.21</v>
      </c>
      <c r="E399" s="144">
        <v>45366</v>
      </c>
      <c r="F399" s="37">
        <v>18.22</v>
      </c>
      <c r="G399" s="145">
        <v>45367</v>
      </c>
      <c r="H399" s="76">
        <f t="shared" si="7"/>
        <v>9.9999999999980105E-3</v>
      </c>
      <c r="K399" s="134"/>
      <c r="L399" s="670">
        <v>45367</v>
      </c>
      <c r="M399" s="233">
        <v>150</v>
      </c>
      <c r="N399" s="234">
        <f t="shared" si="11"/>
        <v>144</v>
      </c>
      <c r="O399" s="37">
        <v>270</v>
      </c>
      <c r="P399" s="228">
        <f t="shared" si="13"/>
        <v>24</v>
      </c>
      <c r="Q399" s="41"/>
    </row>
    <row r="400" spans="1:17" ht="15.6" x14ac:dyDescent="0.3">
      <c r="A400" s="150"/>
      <c r="B400" s="142">
        <f t="shared" si="10"/>
        <v>18.22</v>
      </c>
      <c r="C400" s="128"/>
      <c r="D400" s="34">
        <f t="shared" si="8"/>
        <v>18.22</v>
      </c>
      <c r="E400" s="144">
        <v>45367</v>
      </c>
      <c r="F400" s="37">
        <v>18.23</v>
      </c>
      <c r="G400" s="145">
        <v>45368</v>
      </c>
      <c r="H400" s="76">
        <f t="shared" si="7"/>
        <v>1.0000000000001563E-2</v>
      </c>
      <c r="K400" s="134"/>
      <c r="L400" s="670">
        <v>45368</v>
      </c>
      <c r="M400" s="233"/>
      <c r="N400" s="234">
        <f t="shared" si="11"/>
        <v>270</v>
      </c>
      <c r="O400" s="37">
        <v>216</v>
      </c>
      <c r="P400" s="228">
        <f t="shared" si="13"/>
        <v>54</v>
      </c>
      <c r="Q400" s="41"/>
    </row>
    <row r="401" spans="1:22" ht="15.6" x14ac:dyDescent="0.3">
      <c r="A401" s="150"/>
      <c r="B401" s="142">
        <f t="shared" si="10"/>
        <v>18.23</v>
      </c>
      <c r="C401" s="128"/>
      <c r="D401" s="34">
        <f t="shared" si="8"/>
        <v>18.23</v>
      </c>
      <c r="E401" s="144">
        <v>45368</v>
      </c>
      <c r="F401" s="37">
        <v>18.23</v>
      </c>
      <c r="G401" s="145">
        <v>45369</v>
      </c>
      <c r="H401" s="76">
        <f t="shared" si="7"/>
        <v>0</v>
      </c>
      <c r="K401" s="134"/>
      <c r="L401" s="670">
        <v>45369</v>
      </c>
      <c r="M401" s="233">
        <v>210</v>
      </c>
      <c r="N401" s="234">
        <f t="shared" si="11"/>
        <v>216</v>
      </c>
      <c r="O401" s="37">
        <v>360</v>
      </c>
      <c r="P401" s="228">
        <f t="shared" si="13"/>
        <v>66</v>
      </c>
      <c r="Q401" s="41"/>
    </row>
    <row r="402" spans="1:22" ht="15.6" x14ac:dyDescent="0.3">
      <c r="A402" s="150"/>
      <c r="B402" s="142">
        <f t="shared" si="10"/>
        <v>18.23</v>
      </c>
      <c r="C402" s="128"/>
      <c r="D402" s="34">
        <f t="shared" si="8"/>
        <v>18.23</v>
      </c>
      <c r="E402" s="144">
        <v>45369</v>
      </c>
      <c r="F402" s="37">
        <v>18.23</v>
      </c>
      <c r="G402" s="145">
        <v>45370</v>
      </c>
      <c r="H402" s="76">
        <f t="shared" si="7"/>
        <v>0</v>
      </c>
      <c r="K402" s="134"/>
      <c r="L402" s="670">
        <v>45370</v>
      </c>
      <c r="M402" s="233"/>
      <c r="N402" s="234">
        <f t="shared" si="11"/>
        <v>360</v>
      </c>
      <c r="O402" s="37">
        <v>315</v>
      </c>
      <c r="P402" s="228">
        <f t="shared" si="13"/>
        <v>45</v>
      </c>
      <c r="Q402" s="41"/>
    </row>
    <row r="403" spans="1:22" ht="15.6" x14ac:dyDescent="0.3">
      <c r="A403" s="150"/>
      <c r="B403" s="142">
        <f t="shared" si="10"/>
        <v>18.23</v>
      </c>
      <c r="C403" s="128"/>
      <c r="D403" s="34">
        <f t="shared" si="8"/>
        <v>18.23</v>
      </c>
      <c r="E403" s="144">
        <v>45370</v>
      </c>
      <c r="F403" s="37">
        <v>18.23</v>
      </c>
      <c r="G403" s="145">
        <v>45371</v>
      </c>
      <c r="H403" s="76">
        <f t="shared" si="7"/>
        <v>0</v>
      </c>
      <c r="K403" s="134"/>
      <c r="L403" s="670">
        <v>45371</v>
      </c>
      <c r="M403" s="233"/>
      <c r="N403" s="234">
        <f t="shared" si="11"/>
        <v>315</v>
      </c>
      <c r="O403" s="37">
        <v>252</v>
      </c>
      <c r="P403" s="228">
        <f t="shared" si="13"/>
        <v>63</v>
      </c>
      <c r="Q403" s="41"/>
    </row>
    <row r="404" spans="1:22" ht="15.6" x14ac:dyDescent="0.3">
      <c r="A404" s="150"/>
      <c r="B404" s="142">
        <f t="shared" si="10"/>
        <v>18.23</v>
      </c>
      <c r="C404" s="128"/>
      <c r="D404" s="34">
        <f t="shared" si="8"/>
        <v>18.23</v>
      </c>
      <c r="E404" s="144">
        <v>45371</v>
      </c>
      <c r="F404" s="37">
        <v>18.239999999999998</v>
      </c>
      <c r="G404" s="145">
        <v>45372</v>
      </c>
      <c r="H404" s="76">
        <f t="shared" si="7"/>
        <v>9.9999999999980105E-3</v>
      </c>
      <c r="I404" s="48">
        <v>18240</v>
      </c>
      <c r="K404" s="134"/>
      <c r="L404" s="670">
        <v>45372</v>
      </c>
      <c r="M404" s="233"/>
      <c r="N404" s="234">
        <f t="shared" si="11"/>
        <v>252</v>
      </c>
      <c r="O404" s="37">
        <v>216</v>
      </c>
      <c r="P404" s="228">
        <f t="shared" si="13"/>
        <v>36</v>
      </c>
      <c r="Q404" s="41"/>
    </row>
    <row r="405" spans="1:22" ht="15.6" x14ac:dyDescent="0.3">
      <c r="A405" s="150"/>
      <c r="B405" s="142">
        <f t="shared" si="10"/>
        <v>18.239999999999998</v>
      </c>
      <c r="C405" s="128"/>
      <c r="D405" s="34">
        <f t="shared" si="8"/>
        <v>18.239999999999998</v>
      </c>
      <c r="E405" s="144">
        <v>45372</v>
      </c>
      <c r="F405" s="37">
        <v>18.25</v>
      </c>
      <c r="G405" s="145">
        <v>45373</v>
      </c>
      <c r="H405" s="76">
        <f t="shared" si="7"/>
        <v>1.0000000000001563E-2</v>
      </c>
      <c r="K405" s="134"/>
      <c r="L405" s="670">
        <v>45373</v>
      </c>
      <c r="M405" s="233">
        <v>195</v>
      </c>
      <c r="N405" s="234">
        <f t="shared" si="11"/>
        <v>216</v>
      </c>
      <c r="O405" s="37">
        <v>360</v>
      </c>
      <c r="P405" s="228">
        <f t="shared" si="13"/>
        <v>51</v>
      </c>
      <c r="Q405" s="41"/>
    </row>
    <row r="406" spans="1:22" ht="15.6" x14ac:dyDescent="0.3">
      <c r="A406" s="150"/>
      <c r="B406" s="142">
        <f t="shared" si="10"/>
        <v>18.25</v>
      </c>
      <c r="C406" s="128"/>
      <c r="D406" s="34">
        <f t="shared" si="8"/>
        <v>18.25</v>
      </c>
      <c r="E406" s="144">
        <v>45373</v>
      </c>
      <c r="F406" s="37">
        <v>18.25</v>
      </c>
      <c r="G406" s="145">
        <v>45374</v>
      </c>
      <c r="H406" s="76">
        <f t="shared" si="7"/>
        <v>0</v>
      </c>
      <c r="K406" s="134"/>
      <c r="L406" s="670">
        <v>45374</v>
      </c>
      <c r="M406" s="233"/>
      <c r="N406" s="234">
        <f t="shared" si="11"/>
        <v>360</v>
      </c>
      <c r="O406" s="37">
        <v>216</v>
      </c>
      <c r="P406" s="228">
        <f t="shared" si="13"/>
        <v>144</v>
      </c>
      <c r="Q406" s="41"/>
    </row>
    <row r="407" spans="1:22" ht="15.6" x14ac:dyDescent="0.3">
      <c r="A407" s="150"/>
      <c r="B407" s="142">
        <f t="shared" si="10"/>
        <v>18.25</v>
      </c>
      <c r="C407" s="128"/>
      <c r="D407" s="34">
        <f t="shared" si="8"/>
        <v>18.25</v>
      </c>
      <c r="E407" s="144">
        <v>45374</v>
      </c>
      <c r="F407" s="37">
        <v>18.25</v>
      </c>
      <c r="G407" s="145">
        <v>45375</v>
      </c>
      <c r="H407" s="76">
        <f t="shared" si="7"/>
        <v>0</v>
      </c>
      <c r="K407" s="134"/>
      <c r="L407" s="670">
        <v>45375</v>
      </c>
      <c r="M407" s="233">
        <v>150</v>
      </c>
      <c r="N407" s="234">
        <f t="shared" si="11"/>
        <v>216</v>
      </c>
      <c r="O407" s="37">
        <v>270</v>
      </c>
      <c r="P407" s="228">
        <f t="shared" si="13"/>
        <v>96</v>
      </c>
      <c r="Q407" s="41"/>
    </row>
    <row r="408" spans="1:22" ht="15.6" x14ac:dyDescent="0.3">
      <c r="A408" s="150"/>
      <c r="B408" s="142">
        <f t="shared" si="10"/>
        <v>18.25</v>
      </c>
      <c r="C408" s="128"/>
      <c r="D408" s="34">
        <f t="shared" si="8"/>
        <v>18.25</v>
      </c>
      <c r="E408" s="144">
        <v>45375</v>
      </c>
      <c r="F408" s="37">
        <v>18.260000000000002</v>
      </c>
      <c r="G408" s="145">
        <v>45376</v>
      </c>
      <c r="H408" s="76">
        <f t="shared" si="7"/>
        <v>1.0000000000001563E-2</v>
      </c>
      <c r="K408" s="134"/>
      <c r="L408" s="670">
        <v>45376</v>
      </c>
      <c r="M408" s="233">
        <v>240</v>
      </c>
      <c r="N408" s="234">
        <f t="shared" si="11"/>
        <v>270</v>
      </c>
      <c r="O408" s="37">
        <v>450</v>
      </c>
      <c r="P408" s="228">
        <f t="shared" si="13"/>
        <v>60</v>
      </c>
      <c r="Q408" s="41"/>
    </row>
    <row r="409" spans="1:22" ht="15.6" x14ac:dyDescent="0.3">
      <c r="A409" s="150"/>
      <c r="B409" s="142">
        <f t="shared" si="10"/>
        <v>18.260000000000002</v>
      </c>
      <c r="C409" s="128"/>
      <c r="D409" s="34">
        <f t="shared" si="8"/>
        <v>18.260000000000002</v>
      </c>
      <c r="E409" s="144">
        <v>45376</v>
      </c>
      <c r="F409" s="37">
        <v>18.260000000000002</v>
      </c>
      <c r="G409" s="145">
        <v>45377</v>
      </c>
      <c r="H409" s="76">
        <f t="shared" si="7"/>
        <v>0</v>
      </c>
      <c r="K409" s="134"/>
      <c r="L409" s="670">
        <v>45377</v>
      </c>
      <c r="M409" s="233"/>
      <c r="N409" s="234">
        <f t="shared" si="11"/>
        <v>450</v>
      </c>
      <c r="O409" s="37">
        <v>513</v>
      </c>
      <c r="P409" s="228">
        <v>0</v>
      </c>
      <c r="Q409" s="41"/>
    </row>
    <row r="410" spans="1:22" ht="15.6" x14ac:dyDescent="0.3">
      <c r="A410" s="150"/>
      <c r="B410" s="142">
        <f t="shared" si="10"/>
        <v>18.260000000000002</v>
      </c>
      <c r="C410" s="128"/>
      <c r="D410" s="34">
        <f t="shared" si="8"/>
        <v>18.260000000000002</v>
      </c>
      <c r="E410" s="144">
        <v>45377</v>
      </c>
      <c r="F410" s="37">
        <v>18.260000000000002</v>
      </c>
      <c r="G410" s="145">
        <v>45378</v>
      </c>
      <c r="H410" s="76">
        <f t="shared" si="7"/>
        <v>0</v>
      </c>
      <c r="K410" s="134"/>
      <c r="L410" s="670">
        <v>45378</v>
      </c>
      <c r="M410" s="233"/>
      <c r="N410" s="234">
        <f t="shared" si="11"/>
        <v>513</v>
      </c>
      <c r="O410" s="37">
        <v>486</v>
      </c>
      <c r="P410" s="228">
        <f t="shared" ref="P410:P412" si="14">M410+N410-O410</f>
        <v>27</v>
      </c>
      <c r="Q410" s="41"/>
    </row>
    <row r="411" spans="1:22" ht="15.6" x14ac:dyDescent="0.3">
      <c r="A411" s="150"/>
      <c r="B411" s="142">
        <f t="shared" si="10"/>
        <v>18.260000000000002</v>
      </c>
      <c r="C411" s="128"/>
      <c r="D411" s="34">
        <f t="shared" si="8"/>
        <v>18.260000000000002</v>
      </c>
      <c r="E411" s="144">
        <v>45378</v>
      </c>
      <c r="F411" s="37">
        <v>18.260000000000002</v>
      </c>
      <c r="G411" s="145">
        <v>45379</v>
      </c>
      <c r="H411" s="76">
        <f t="shared" si="7"/>
        <v>0</v>
      </c>
      <c r="K411" s="134"/>
      <c r="L411" s="670">
        <v>45379</v>
      </c>
      <c r="M411" s="233"/>
      <c r="N411" s="234">
        <f t="shared" si="11"/>
        <v>486</v>
      </c>
      <c r="O411" s="37">
        <v>396</v>
      </c>
      <c r="P411" s="228">
        <f t="shared" si="14"/>
        <v>90</v>
      </c>
      <c r="Q411" s="41"/>
    </row>
    <row r="412" spans="1:22" ht="15.6" x14ac:dyDescent="0.3">
      <c r="A412" s="150"/>
      <c r="B412" s="142">
        <f t="shared" si="10"/>
        <v>18.260000000000002</v>
      </c>
      <c r="C412" s="128"/>
      <c r="D412" s="34">
        <f t="shared" si="8"/>
        <v>18.260000000000002</v>
      </c>
      <c r="E412" s="144">
        <v>45379</v>
      </c>
      <c r="F412" s="37">
        <v>18.260000000000002</v>
      </c>
      <c r="G412" s="145">
        <v>45380</v>
      </c>
      <c r="H412" s="76">
        <f t="shared" si="7"/>
        <v>0</v>
      </c>
      <c r="K412" s="134"/>
      <c r="L412" s="670">
        <v>45380</v>
      </c>
      <c r="M412" s="233"/>
      <c r="N412" s="234">
        <f t="shared" si="11"/>
        <v>396</v>
      </c>
      <c r="O412" s="37">
        <v>360</v>
      </c>
      <c r="P412" s="228">
        <f t="shared" si="14"/>
        <v>36</v>
      </c>
      <c r="Q412" s="41"/>
      <c r="R412" s="48" t="s">
        <v>29</v>
      </c>
    </row>
    <row r="413" spans="1:22" ht="15.6" x14ac:dyDescent="0.3">
      <c r="A413" s="150"/>
      <c r="B413" s="142">
        <f t="shared" si="10"/>
        <v>18.260000000000002</v>
      </c>
      <c r="C413" s="128"/>
      <c r="D413" s="34">
        <f t="shared" si="8"/>
        <v>18.260000000000002</v>
      </c>
      <c r="E413" s="144">
        <v>45380</v>
      </c>
      <c r="F413" s="37">
        <v>18.28</v>
      </c>
      <c r="G413" s="145">
        <v>45381</v>
      </c>
      <c r="H413" s="76">
        <f t="shared" si="7"/>
        <v>1.9999999999999574E-2</v>
      </c>
      <c r="K413" s="134"/>
      <c r="L413" s="670">
        <v>45381</v>
      </c>
      <c r="M413" s="233">
        <v>180</v>
      </c>
      <c r="N413" s="234">
        <f t="shared" si="11"/>
        <v>360</v>
      </c>
      <c r="O413" s="37">
        <v>630</v>
      </c>
      <c r="P413" s="228">
        <v>0</v>
      </c>
      <c r="Q413" s="41"/>
      <c r="R413" s="48" t="s">
        <v>341</v>
      </c>
    </row>
    <row r="414" spans="1:22" ht="15.6" x14ac:dyDescent="0.3">
      <c r="A414" s="150"/>
      <c r="B414" s="142">
        <f t="shared" si="10"/>
        <v>18.28</v>
      </c>
      <c r="C414" s="128"/>
      <c r="D414" s="34">
        <f t="shared" si="8"/>
        <v>18.28</v>
      </c>
      <c r="E414" s="144">
        <v>45381</v>
      </c>
      <c r="F414" s="37">
        <v>18.28</v>
      </c>
      <c r="G414" s="145">
        <v>45382</v>
      </c>
      <c r="H414" s="76">
        <f t="shared" si="7"/>
        <v>0</v>
      </c>
      <c r="K414" s="134"/>
      <c r="L414" s="670">
        <v>45382</v>
      </c>
      <c r="M414" s="233"/>
      <c r="N414" s="234">
        <f t="shared" si="11"/>
        <v>630</v>
      </c>
      <c r="O414" s="37">
        <v>495</v>
      </c>
      <c r="P414" s="228">
        <f t="shared" ref="P414:P418" si="15">M414+N414-O414</f>
        <v>135</v>
      </c>
      <c r="Q414" s="41"/>
      <c r="U414">
        <f>SUM(P324:P414)</f>
        <v>3223</v>
      </c>
    </row>
    <row r="415" spans="1:22" ht="15.6" x14ac:dyDescent="0.3">
      <c r="A415" s="150"/>
      <c r="B415" s="142">
        <f t="shared" si="10"/>
        <v>18.28</v>
      </c>
      <c r="C415" s="128"/>
      <c r="D415" s="34">
        <f t="shared" si="8"/>
        <v>18.28</v>
      </c>
      <c r="E415" s="144">
        <v>45382</v>
      </c>
      <c r="F415" s="37">
        <v>18.3</v>
      </c>
      <c r="G415" s="145">
        <v>45383</v>
      </c>
      <c r="H415" s="76">
        <f t="shared" si="7"/>
        <v>1.9999999999999574E-2</v>
      </c>
      <c r="K415" s="134"/>
      <c r="L415" s="670">
        <v>45383</v>
      </c>
      <c r="M415" s="233"/>
      <c r="N415" s="234">
        <f t="shared" si="11"/>
        <v>495</v>
      </c>
      <c r="O415" s="37">
        <v>450</v>
      </c>
      <c r="P415" s="228">
        <f t="shared" si="15"/>
        <v>45</v>
      </c>
      <c r="Q415" s="41"/>
      <c r="V415" s="48">
        <f>SUM(P323:P413)</f>
        <v>3124</v>
      </c>
    </row>
    <row r="416" spans="1:22" ht="15.6" x14ac:dyDescent="0.3">
      <c r="A416" s="150"/>
      <c r="B416" s="142">
        <f t="shared" si="10"/>
        <v>18.3</v>
      </c>
      <c r="C416" s="128"/>
      <c r="D416" s="34">
        <f t="shared" si="8"/>
        <v>18.3</v>
      </c>
      <c r="E416" s="144">
        <v>45383</v>
      </c>
      <c r="F416" s="37">
        <v>18.3</v>
      </c>
      <c r="G416" s="145">
        <v>45384</v>
      </c>
      <c r="H416" s="76">
        <f t="shared" si="7"/>
        <v>0</v>
      </c>
      <c r="I416" s="48">
        <f>SUM(H325:H415)</f>
        <v>0.48000000000000043</v>
      </c>
      <c r="J416">
        <v>18300</v>
      </c>
      <c r="K416" s="134"/>
      <c r="L416" s="670">
        <v>45384</v>
      </c>
      <c r="M416" s="233"/>
      <c r="N416" s="234">
        <f t="shared" si="11"/>
        <v>450</v>
      </c>
      <c r="O416" s="37">
        <v>414</v>
      </c>
      <c r="P416" s="228">
        <f t="shared" si="15"/>
        <v>36</v>
      </c>
      <c r="Q416" s="41"/>
    </row>
    <row r="417" spans="1:20" ht="15.6" x14ac:dyDescent="0.3">
      <c r="A417" s="150"/>
      <c r="B417" s="142">
        <f t="shared" si="10"/>
        <v>18.3</v>
      </c>
      <c r="C417" s="128"/>
      <c r="D417" s="34">
        <f t="shared" si="8"/>
        <v>18.3</v>
      </c>
      <c r="E417" s="144">
        <v>45384</v>
      </c>
      <c r="F417" s="37">
        <v>18.309999999999999</v>
      </c>
      <c r="G417" s="145">
        <v>45385</v>
      </c>
      <c r="H417" s="76">
        <f t="shared" si="7"/>
        <v>9.9999999999980105E-3</v>
      </c>
      <c r="K417" s="134"/>
      <c r="L417" s="670">
        <v>45385</v>
      </c>
      <c r="M417" s="233"/>
      <c r="N417" s="234">
        <f t="shared" si="11"/>
        <v>414</v>
      </c>
      <c r="O417" s="37">
        <v>360</v>
      </c>
      <c r="P417" s="228">
        <f t="shared" si="15"/>
        <v>54</v>
      </c>
      <c r="Q417" s="41"/>
    </row>
    <row r="418" spans="1:20" ht="15.6" x14ac:dyDescent="0.3">
      <c r="A418" s="150"/>
      <c r="B418" s="142">
        <f t="shared" si="10"/>
        <v>18.309999999999999</v>
      </c>
      <c r="C418" s="128"/>
      <c r="D418" s="34">
        <f t="shared" si="8"/>
        <v>18.309999999999999</v>
      </c>
      <c r="E418" s="144">
        <v>45385</v>
      </c>
      <c r="F418" s="37">
        <v>18.32</v>
      </c>
      <c r="G418" s="145">
        <v>45386</v>
      </c>
      <c r="H418" s="76">
        <f t="shared" si="7"/>
        <v>1.0000000000001563E-2</v>
      </c>
      <c r="K418" s="134"/>
      <c r="L418" s="670">
        <v>45386</v>
      </c>
      <c r="M418" s="233"/>
      <c r="N418" s="234">
        <f t="shared" si="11"/>
        <v>360</v>
      </c>
      <c r="O418" s="37">
        <v>342</v>
      </c>
      <c r="P418" s="228">
        <f t="shared" si="15"/>
        <v>18</v>
      </c>
      <c r="Q418" s="41"/>
      <c r="S418" s="48">
        <v>18300</v>
      </c>
    </row>
    <row r="419" spans="1:20" ht="15.6" x14ac:dyDescent="0.3">
      <c r="A419" s="150"/>
      <c r="B419" s="142">
        <f t="shared" si="10"/>
        <v>18.32</v>
      </c>
      <c r="C419" s="128"/>
      <c r="D419" s="34">
        <f t="shared" si="8"/>
        <v>18.32</v>
      </c>
      <c r="E419" s="144">
        <v>45386</v>
      </c>
      <c r="F419" s="37">
        <v>18.329999999999998</v>
      </c>
      <c r="G419" s="145">
        <v>45387</v>
      </c>
      <c r="H419" s="76">
        <f t="shared" si="7"/>
        <v>9.9999999999980105E-3</v>
      </c>
      <c r="K419" s="134"/>
      <c r="L419" s="670">
        <v>45387</v>
      </c>
      <c r="M419" s="233">
        <v>210</v>
      </c>
      <c r="N419" s="234">
        <f t="shared" si="11"/>
        <v>342</v>
      </c>
      <c r="O419" s="37">
        <v>630</v>
      </c>
      <c r="P419" s="228">
        <v>0</v>
      </c>
      <c r="Q419" s="41"/>
      <c r="S419" s="48">
        <v>17820</v>
      </c>
      <c r="T419" s="48" t="s">
        <v>342</v>
      </c>
    </row>
    <row r="420" spans="1:20" ht="15.6" x14ac:dyDescent="0.3">
      <c r="A420" s="150"/>
      <c r="B420" s="142">
        <f t="shared" si="10"/>
        <v>18.329999999999998</v>
      </c>
      <c r="C420" s="128"/>
      <c r="D420" s="34">
        <f t="shared" si="8"/>
        <v>18.329999999999998</v>
      </c>
      <c r="E420" s="144">
        <v>45387</v>
      </c>
      <c r="F420" s="37">
        <v>18.329999999999998</v>
      </c>
      <c r="G420" s="145">
        <v>45388</v>
      </c>
      <c r="H420" s="76">
        <f t="shared" si="7"/>
        <v>0</v>
      </c>
      <c r="K420" s="134"/>
      <c r="L420" s="670">
        <v>45388</v>
      </c>
      <c r="M420" s="233"/>
      <c r="N420" s="234">
        <f t="shared" si="11"/>
        <v>630</v>
      </c>
      <c r="O420" s="37">
        <v>630</v>
      </c>
      <c r="P420" s="228">
        <f t="shared" ref="P420:P439" si="16">M420+N420-O420</f>
        <v>0</v>
      </c>
      <c r="Q420" s="41"/>
    </row>
    <row r="421" spans="1:20" ht="15.6" x14ac:dyDescent="0.3">
      <c r="A421" s="150"/>
      <c r="B421" s="142">
        <f t="shared" si="10"/>
        <v>18.329999999999998</v>
      </c>
      <c r="C421" s="128"/>
      <c r="D421" s="34">
        <f t="shared" si="8"/>
        <v>18.329999999999998</v>
      </c>
      <c r="E421" s="144">
        <v>45388</v>
      </c>
      <c r="F421" s="37">
        <v>18.329999999999998</v>
      </c>
      <c r="G421" s="145">
        <v>45389</v>
      </c>
      <c r="H421" s="76">
        <f t="shared" si="7"/>
        <v>0</v>
      </c>
      <c r="K421" s="134"/>
      <c r="L421" s="670">
        <v>45389</v>
      </c>
      <c r="M421" s="233"/>
      <c r="N421" s="234">
        <f t="shared" si="11"/>
        <v>630</v>
      </c>
      <c r="O421" s="37">
        <v>630</v>
      </c>
      <c r="P421" s="228">
        <f t="shared" si="16"/>
        <v>0</v>
      </c>
      <c r="Q421" s="41"/>
    </row>
    <row r="422" spans="1:20" ht="15.6" x14ac:dyDescent="0.3">
      <c r="A422" s="150"/>
      <c r="B422" s="142">
        <f t="shared" si="10"/>
        <v>18.329999999999998</v>
      </c>
      <c r="C422" s="128"/>
      <c r="D422" s="34">
        <f t="shared" si="8"/>
        <v>18.329999999999998</v>
      </c>
      <c r="E422" s="144">
        <v>45389</v>
      </c>
      <c r="F422" s="37">
        <v>18.329999999999998</v>
      </c>
      <c r="G422" s="145">
        <v>45390</v>
      </c>
      <c r="H422" s="76">
        <f t="shared" si="7"/>
        <v>0</v>
      </c>
      <c r="K422" s="134"/>
      <c r="L422" s="670">
        <v>45390</v>
      </c>
      <c r="M422" s="233"/>
      <c r="N422" s="234">
        <f t="shared" si="11"/>
        <v>630</v>
      </c>
      <c r="O422" s="37">
        <v>585</v>
      </c>
      <c r="P422" s="228">
        <f t="shared" si="16"/>
        <v>45</v>
      </c>
      <c r="Q422" s="41"/>
    </row>
    <row r="423" spans="1:20" ht="15.6" x14ac:dyDescent="0.3">
      <c r="A423" s="150"/>
      <c r="B423" s="142">
        <f t="shared" si="10"/>
        <v>18.329999999999998</v>
      </c>
      <c r="C423" s="128"/>
      <c r="D423" s="34">
        <f t="shared" si="8"/>
        <v>18.329999999999998</v>
      </c>
      <c r="E423" s="144">
        <v>45390</v>
      </c>
      <c r="F423" s="37">
        <v>18.34</v>
      </c>
      <c r="G423" s="145">
        <v>45391</v>
      </c>
      <c r="H423" s="76">
        <f t="shared" si="7"/>
        <v>1.0000000000001563E-2</v>
      </c>
      <c r="K423" s="134"/>
      <c r="L423" s="670">
        <v>45391</v>
      </c>
      <c r="M423" s="233"/>
      <c r="N423" s="234">
        <f t="shared" si="11"/>
        <v>585</v>
      </c>
      <c r="O423" s="37">
        <v>522</v>
      </c>
      <c r="P423" s="228">
        <f t="shared" si="16"/>
        <v>63</v>
      </c>
      <c r="Q423" s="41"/>
    </row>
    <row r="424" spans="1:20" ht="15.6" x14ac:dyDescent="0.3">
      <c r="A424" s="150"/>
      <c r="B424" s="142">
        <f t="shared" si="10"/>
        <v>18.34</v>
      </c>
      <c r="C424" s="128"/>
      <c r="D424" s="34">
        <f t="shared" si="8"/>
        <v>18.34</v>
      </c>
      <c r="E424" s="144">
        <v>45391</v>
      </c>
      <c r="F424" s="37">
        <v>18.34</v>
      </c>
      <c r="G424" s="145">
        <v>45392</v>
      </c>
      <c r="H424" s="76">
        <f t="shared" si="7"/>
        <v>0</v>
      </c>
      <c r="K424" s="134"/>
      <c r="L424" s="670">
        <v>45392</v>
      </c>
      <c r="M424" s="233"/>
      <c r="N424" s="234">
        <f t="shared" si="11"/>
        <v>522</v>
      </c>
      <c r="O424" s="37">
        <v>522</v>
      </c>
      <c r="P424" s="228">
        <f t="shared" si="16"/>
        <v>0</v>
      </c>
      <c r="Q424" s="41"/>
    </row>
    <row r="425" spans="1:20" ht="15.6" x14ac:dyDescent="0.3">
      <c r="A425" s="150"/>
      <c r="B425" s="142">
        <f t="shared" si="10"/>
        <v>18.34</v>
      </c>
      <c r="C425" s="128"/>
      <c r="D425" s="34">
        <f t="shared" si="8"/>
        <v>18.34</v>
      </c>
      <c r="E425" s="144">
        <v>45392</v>
      </c>
      <c r="F425" s="37">
        <v>18.34</v>
      </c>
      <c r="G425" s="145">
        <v>45393</v>
      </c>
      <c r="H425" s="76">
        <f t="shared" si="7"/>
        <v>0</v>
      </c>
      <c r="K425" s="134"/>
      <c r="L425" s="670">
        <v>45393</v>
      </c>
      <c r="M425" s="233"/>
      <c r="N425" s="234">
        <f t="shared" si="11"/>
        <v>522</v>
      </c>
      <c r="O425" s="37">
        <v>450</v>
      </c>
      <c r="P425" s="228">
        <f t="shared" si="16"/>
        <v>72</v>
      </c>
      <c r="Q425" s="41"/>
    </row>
    <row r="426" spans="1:20" ht="15.6" x14ac:dyDescent="0.3">
      <c r="A426" s="150"/>
      <c r="B426" s="142">
        <f t="shared" si="10"/>
        <v>18.34</v>
      </c>
      <c r="C426" s="128"/>
      <c r="D426" s="34">
        <f t="shared" si="8"/>
        <v>18.34</v>
      </c>
      <c r="E426" s="144">
        <v>45393</v>
      </c>
      <c r="F426" s="37">
        <v>18.350000000000001</v>
      </c>
      <c r="G426" s="145">
        <v>45394</v>
      </c>
      <c r="H426" s="76">
        <f t="shared" si="7"/>
        <v>1.0000000000001563E-2</v>
      </c>
      <c r="K426" s="134"/>
      <c r="L426" s="670">
        <v>45394</v>
      </c>
      <c r="M426" s="233"/>
      <c r="N426" s="234">
        <f t="shared" si="11"/>
        <v>450</v>
      </c>
      <c r="O426" s="37">
        <v>405</v>
      </c>
      <c r="P426" s="228">
        <f t="shared" si="16"/>
        <v>45</v>
      </c>
      <c r="Q426" s="41"/>
    </row>
    <row r="427" spans="1:20" ht="15.6" x14ac:dyDescent="0.3">
      <c r="A427" s="150"/>
      <c r="B427" s="142">
        <f t="shared" si="10"/>
        <v>18.350000000000001</v>
      </c>
      <c r="C427" s="128"/>
      <c r="D427" s="34">
        <f t="shared" si="8"/>
        <v>18.350000000000001</v>
      </c>
      <c r="E427" s="144">
        <v>45394</v>
      </c>
      <c r="F427" s="37">
        <v>18.36</v>
      </c>
      <c r="G427" s="145">
        <v>45395</v>
      </c>
      <c r="H427" s="76">
        <f t="shared" si="7"/>
        <v>9.9999999999980105E-3</v>
      </c>
      <c r="K427" s="134"/>
      <c r="L427" s="670">
        <v>45395</v>
      </c>
      <c r="M427" s="233"/>
      <c r="N427" s="234">
        <f t="shared" si="11"/>
        <v>405</v>
      </c>
      <c r="O427" s="37">
        <v>405</v>
      </c>
      <c r="P427" s="228">
        <f t="shared" si="16"/>
        <v>0</v>
      </c>
      <c r="Q427" s="41"/>
    </row>
    <row r="428" spans="1:20" ht="15.6" x14ac:dyDescent="0.3">
      <c r="A428" s="150"/>
      <c r="B428" s="142">
        <f t="shared" si="10"/>
        <v>18.36</v>
      </c>
      <c r="C428" s="128"/>
      <c r="D428" s="34">
        <f t="shared" si="8"/>
        <v>18.36</v>
      </c>
      <c r="E428" s="144">
        <v>45395</v>
      </c>
      <c r="F428" s="37">
        <v>18.36</v>
      </c>
      <c r="G428" s="145">
        <v>45396</v>
      </c>
      <c r="H428" s="76">
        <f t="shared" si="7"/>
        <v>0</v>
      </c>
      <c r="K428" s="134"/>
      <c r="L428" s="670">
        <v>45396</v>
      </c>
      <c r="M428" s="233"/>
      <c r="N428" s="234">
        <f t="shared" si="11"/>
        <v>405</v>
      </c>
      <c r="O428" s="37">
        <v>378</v>
      </c>
      <c r="P428" s="228">
        <f t="shared" si="16"/>
        <v>27</v>
      </c>
      <c r="Q428" s="41"/>
    </row>
    <row r="429" spans="1:20" ht="15.6" x14ac:dyDescent="0.3">
      <c r="A429" s="150"/>
      <c r="B429" s="142">
        <f t="shared" si="10"/>
        <v>18.36</v>
      </c>
      <c r="C429" s="128"/>
      <c r="D429" s="34">
        <f t="shared" si="8"/>
        <v>18.36</v>
      </c>
      <c r="E429" s="144">
        <v>45396</v>
      </c>
      <c r="F429" s="37">
        <v>18.37</v>
      </c>
      <c r="G429" s="145">
        <v>45397</v>
      </c>
      <c r="H429" s="76">
        <f t="shared" si="7"/>
        <v>1.0000000000001563E-2</v>
      </c>
      <c r="K429" s="134"/>
      <c r="L429" s="670">
        <v>45397</v>
      </c>
      <c r="M429" s="233">
        <v>30</v>
      </c>
      <c r="N429" s="234">
        <f t="shared" si="11"/>
        <v>378</v>
      </c>
      <c r="O429" s="37">
        <v>378</v>
      </c>
      <c r="P429" s="228">
        <f t="shared" si="16"/>
        <v>30</v>
      </c>
      <c r="Q429" s="41"/>
    </row>
    <row r="430" spans="1:20" ht="15.6" x14ac:dyDescent="0.3">
      <c r="A430" s="150"/>
      <c r="B430" s="142">
        <f t="shared" si="10"/>
        <v>18.37</v>
      </c>
      <c r="C430" s="128"/>
      <c r="D430" s="34">
        <f t="shared" si="8"/>
        <v>18.37</v>
      </c>
      <c r="E430" s="144">
        <v>45397</v>
      </c>
      <c r="F430" s="37">
        <v>18.38</v>
      </c>
      <c r="G430" s="145">
        <v>45398</v>
      </c>
      <c r="H430" s="76">
        <f t="shared" si="7"/>
        <v>9.9999999999980105E-3</v>
      </c>
      <c r="I430" s="48">
        <v>18380</v>
      </c>
      <c r="K430" s="134"/>
      <c r="L430" s="670">
        <v>45398</v>
      </c>
      <c r="M430" s="233"/>
      <c r="N430" s="234">
        <f t="shared" si="11"/>
        <v>378</v>
      </c>
      <c r="O430" s="37">
        <v>342</v>
      </c>
      <c r="P430" s="228">
        <f t="shared" si="16"/>
        <v>36</v>
      </c>
      <c r="Q430" s="41"/>
    </row>
    <row r="431" spans="1:20" ht="15.6" x14ac:dyDescent="0.3">
      <c r="A431" s="150"/>
      <c r="B431" s="142">
        <f t="shared" si="10"/>
        <v>18.38</v>
      </c>
      <c r="C431" s="128"/>
      <c r="D431" s="34">
        <f t="shared" si="8"/>
        <v>18.38</v>
      </c>
      <c r="E431" s="144">
        <v>45398</v>
      </c>
      <c r="F431" s="37">
        <v>18.39</v>
      </c>
      <c r="G431" s="145">
        <v>45399</v>
      </c>
      <c r="H431" s="76">
        <f t="shared" si="7"/>
        <v>1.0000000000001563E-2</v>
      </c>
      <c r="I431" s="48">
        <v>18390</v>
      </c>
      <c r="K431" s="134"/>
      <c r="L431" s="670">
        <v>45399</v>
      </c>
      <c r="M431" s="233">
        <v>120</v>
      </c>
      <c r="N431" s="234">
        <f t="shared" si="11"/>
        <v>342</v>
      </c>
      <c r="O431" s="37">
        <v>450</v>
      </c>
      <c r="P431" s="228">
        <f t="shared" si="16"/>
        <v>12</v>
      </c>
      <c r="Q431" s="41"/>
    </row>
    <row r="432" spans="1:20" ht="15.6" x14ac:dyDescent="0.3">
      <c r="A432" s="150"/>
      <c r="B432" s="142">
        <f t="shared" si="10"/>
        <v>18.39</v>
      </c>
      <c r="C432" s="128"/>
      <c r="D432" s="34">
        <f t="shared" si="8"/>
        <v>18.39</v>
      </c>
      <c r="E432" s="144">
        <v>45399</v>
      </c>
      <c r="F432" s="37">
        <v>18.399999999999999</v>
      </c>
      <c r="G432" s="145">
        <v>45400</v>
      </c>
      <c r="H432" s="76">
        <f t="shared" si="7"/>
        <v>9.9999999999980105E-3</v>
      </c>
      <c r="I432" s="48">
        <v>18400</v>
      </c>
      <c r="K432" s="134"/>
      <c r="L432" s="670">
        <v>45400</v>
      </c>
      <c r="M432" s="233"/>
      <c r="N432" s="234">
        <f t="shared" si="11"/>
        <v>450</v>
      </c>
      <c r="O432" s="37">
        <v>342</v>
      </c>
      <c r="P432" s="228">
        <f t="shared" si="16"/>
        <v>108</v>
      </c>
      <c r="Q432" s="41"/>
    </row>
    <row r="433" spans="1:17" ht="15.6" x14ac:dyDescent="0.3">
      <c r="A433" s="150"/>
      <c r="B433" s="142">
        <f t="shared" si="10"/>
        <v>18.399999999999999</v>
      </c>
      <c r="C433" s="128"/>
      <c r="D433" s="34">
        <f t="shared" si="8"/>
        <v>18.399999999999999</v>
      </c>
      <c r="E433" s="144">
        <v>45400</v>
      </c>
      <c r="F433" s="37">
        <v>18.420000000000002</v>
      </c>
      <c r="G433" s="145">
        <v>45401</v>
      </c>
      <c r="H433" s="76">
        <f t="shared" si="7"/>
        <v>2.0000000000003126E-2</v>
      </c>
      <c r="I433" s="48">
        <v>18420</v>
      </c>
      <c r="K433" s="134"/>
      <c r="L433" s="670">
        <v>45401</v>
      </c>
      <c r="M433" s="233"/>
      <c r="N433" s="234">
        <f t="shared" si="11"/>
        <v>342</v>
      </c>
      <c r="O433" s="37">
        <v>225</v>
      </c>
      <c r="P433" s="228">
        <f t="shared" si="16"/>
        <v>117</v>
      </c>
      <c r="Q433" s="41"/>
    </row>
    <row r="434" spans="1:17" ht="15.6" x14ac:dyDescent="0.3">
      <c r="A434" s="150"/>
      <c r="B434" s="142">
        <f t="shared" si="10"/>
        <v>18.420000000000002</v>
      </c>
      <c r="C434" s="128"/>
      <c r="D434" s="34">
        <f t="shared" si="8"/>
        <v>18.420000000000002</v>
      </c>
      <c r="E434" s="144">
        <v>45401</v>
      </c>
      <c r="F434" s="37">
        <v>18.43</v>
      </c>
      <c r="G434" s="145">
        <v>45402</v>
      </c>
      <c r="H434" s="76">
        <f t="shared" si="7"/>
        <v>9.9999999999980105E-3</v>
      </c>
      <c r="I434" s="48">
        <v>18430</v>
      </c>
      <c r="K434" s="134"/>
      <c r="L434" s="670">
        <v>45402</v>
      </c>
      <c r="M434" s="233">
        <v>240</v>
      </c>
      <c r="N434" s="234">
        <f t="shared" si="11"/>
        <v>225</v>
      </c>
      <c r="O434" s="37">
        <v>432</v>
      </c>
      <c r="P434" s="228">
        <f t="shared" si="16"/>
        <v>33</v>
      </c>
      <c r="Q434" s="41"/>
    </row>
    <row r="435" spans="1:17" ht="15.6" x14ac:dyDescent="0.3">
      <c r="A435" s="150"/>
      <c r="B435" s="142">
        <f t="shared" si="10"/>
        <v>18.43</v>
      </c>
      <c r="C435" s="128"/>
      <c r="D435" s="34">
        <f t="shared" si="8"/>
        <v>18.43</v>
      </c>
      <c r="E435" s="144">
        <v>45402</v>
      </c>
      <c r="F435" s="37">
        <v>18.45</v>
      </c>
      <c r="G435" s="145">
        <v>45403</v>
      </c>
      <c r="H435" s="76">
        <f t="shared" si="7"/>
        <v>1.9999999999999574E-2</v>
      </c>
      <c r="I435" s="48">
        <v>18450</v>
      </c>
      <c r="K435" s="134"/>
      <c r="L435" s="670">
        <v>45403</v>
      </c>
      <c r="M435" s="233"/>
      <c r="N435" s="234">
        <f t="shared" si="11"/>
        <v>432</v>
      </c>
      <c r="O435" s="37">
        <v>396</v>
      </c>
      <c r="P435" s="228">
        <f t="shared" si="16"/>
        <v>36</v>
      </c>
      <c r="Q435" s="41"/>
    </row>
    <row r="436" spans="1:17" ht="15.6" x14ac:dyDescent="0.3">
      <c r="A436" s="150"/>
      <c r="B436" s="142">
        <f t="shared" si="10"/>
        <v>18.45</v>
      </c>
      <c r="C436" s="128"/>
      <c r="D436" s="34">
        <f t="shared" si="8"/>
        <v>18.45</v>
      </c>
      <c r="E436" s="144">
        <v>45403</v>
      </c>
      <c r="F436" s="37">
        <v>18.45</v>
      </c>
      <c r="G436" s="145">
        <v>45404</v>
      </c>
      <c r="H436" s="76">
        <f t="shared" si="7"/>
        <v>0</v>
      </c>
      <c r="I436" s="48">
        <v>18450</v>
      </c>
      <c r="K436" s="134"/>
      <c r="L436" s="670">
        <v>45404</v>
      </c>
      <c r="M436" s="233"/>
      <c r="N436" s="234">
        <f t="shared" si="11"/>
        <v>396</v>
      </c>
      <c r="O436" s="37">
        <v>306</v>
      </c>
      <c r="P436" s="228">
        <f t="shared" si="16"/>
        <v>90</v>
      </c>
      <c r="Q436" s="41"/>
    </row>
    <row r="437" spans="1:17" ht="15.6" x14ac:dyDescent="0.3">
      <c r="A437" s="150"/>
      <c r="B437" s="142">
        <f t="shared" si="10"/>
        <v>18.45</v>
      </c>
      <c r="C437" s="128"/>
      <c r="D437" s="34">
        <f t="shared" si="8"/>
        <v>18.45</v>
      </c>
      <c r="E437" s="144">
        <v>45404</v>
      </c>
      <c r="F437" s="37">
        <v>18.47</v>
      </c>
      <c r="G437" s="145">
        <v>45405</v>
      </c>
      <c r="H437" s="76">
        <f t="shared" si="7"/>
        <v>1.9999999999999574E-2</v>
      </c>
      <c r="I437" s="48">
        <v>18470</v>
      </c>
      <c r="K437" s="134"/>
      <c r="L437" s="670">
        <v>45405</v>
      </c>
      <c r="M437" s="233">
        <v>150</v>
      </c>
      <c r="N437" s="234">
        <f t="shared" si="11"/>
        <v>306</v>
      </c>
      <c r="O437" s="37">
        <v>360</v>
      </c>
      <c r="P437" s="228">
        <f t="shared" si="16"/>
        <v>96</v>
      </c>
      <c r="Q437" s="41"/>
    </row>
    <row r="438" spans="1:17" ht="15.6" x14ac:dyDescent="0.3">
      <c r="A438" s="150"/>
      <c r="B438" s="142">
        <f t="shared" si="10"/>
        <v>18.47</v>
      </c>
      <c r="C438" s="128"/>
      <c r="D438" s="34">
        <f t="shared" si="8"/>
        <v>18.47</v>
      </c>
      <c r="E438" s="144">
        <v>45405</v>
      </c>
      <c r="F438" s="37">
        <v>18.489999999999998</v>
      </c>
      <c r="G438" s="145">
        <v>45406</v>
      </c>
      <c r="H438" s="76">
        <f t="shared" si="7"/>
        <v>1.9999999999999574E-2</v>
      </c>
      <c r="I438" s="48">
        <v>18490</v>
      </c>
      <c r="K438" s="134"/>
      <c r="L438" s="670">
        <v>45406</v>
      </c>
      <c r="M438" s="233"/>
      <c r="N438" s="234">
        <f t="shared" si="11"/>
        <v>360</v>
      </c>
      <c r="O438" s="37">
        <v>216</v>
      </c>
      <c r="P438" s="228">
        <f t="shared" si="16"/>
        <v>144</v>
      </c>
      <c r="Q438" s="41"/>
    </row>
    <row r="439" spans="1:17" ht="15.6" x14ac:dyDescent="0.3">
      <c r="A439" s="150"/>
      <c r="B439" s="142">
        <f t="shared" si="10"/>
        <v>18.489999999999998</v>
      </c>
      <c r="C439" s="128"/>
      <c r="D439" s="34">
        <f t="shared" si="8"/>
        <v>18.489999999999998</v>
      </c>
      <c r="E439" s="144">
        <v>45406</v>
      </c>
      <c r="F439" s="37">
        <v>18.510000000000002</v>
      </c>
      <c r="G439" s="145">
        <v>45407</v>
      </c>
      <c r="H439" s="76">
        <f t="shared" si="7"/>
        <v>2.0000000000003126E-2</v>
      </c>
      <c r="I439" s="48">
        <v>18510</v>
      </c>
      <c r="K439" s="134"/>
      <c r="L439" s="670">
        <v>45407</v>
      </c>
      <c r="M439" s="233">
        <v>150</v>
      </c>
      <c r="N439" s="234">
        <f t="shared" si="11"/>
        <v>216</v>
      </c>
      <c r="O439" s="37">
        <v>315</v>
      </c>
      <c r="P439" s="228">
        <f t="shared" si="16"/>
        <v>51</v>
      </c>
      <c r="Q439" s="41"/>
    </row>
    <row r="440" spans="1:17" ht="15.6" x14ac:dyDescent="0.3">
      <c r="A440" s="150"/>
      <c r="B440" s="142">
        <f t="shared" si="10"/>
        <v>18.510000000000002</v>
      </c>
      <c r="C440" s="128"/>
      <c r="D440" s="34">
        <f t="shared" si="8"/>
        <v>18.510000000000002</v>
      </c>
      <c r="E440" s="144">
        <v>45407</v>
      </c>
      <c r="F440" s="37">
        <v>18.52</v>
      </c>
      <c r="G440" s="145">
        <v>45408</v>
      </c>
      <c r="H440" s="76">
        <f t="shared" si="7"/>
        <v>9.9999999999980105E-3</v>
      </c>
      <c r="I440" s="48">
        <v>18520</v>
      </c>
      <c r="K440" s="134"/>
      <c r="L440" s="670">
        <v>45408</v>
      </c>
      <c r="M440" s="233">
        <v>250</v>
      </c>
      <c r="N440" s="234">
        <f t="shared" si="11"/>
        <v>315</v>
      </c>
      <c r="O440" s="37">
        <v>675</v>
      </c>
      <c r="P440" s="228">
        <v>0</v>
      </c>
      <c r="Q440" s="41"/>
    </row>
    <row r="441" spans="1:17" ht="15.6" x14ac:dyDescent="0.3">
      <c r="A441" s="150"/>
      <c r="B441" s="142">
        <f t="shared" si="10"/>
        <v>18.52</v>
      </c>
      <c r="C441" s="128"/>
      <c r="D441" s="34">
        <f t="shared" si="8"/>
        <v>18.52</v>
      </c>
      <c r="E441" s="144">
        <v>45408</v>
      </c>
      <c r="F441" s="37">
        <v>18.52</v>
      </c>
      <c r="G441" s="145">
        <v>45409</v>
      </c>
      <c r="H441" s="76">
        <f t="shared" si="7"/>
        <v>0</v>
      </c>
      <c r="I441" s="48">
        <v>18520</v>
      </c>
      <c r="K441" s="134"/>
      <c r="L441" s="670">
        <v>45409</v>
      </c>
      <c r="M441" s="233"/>
      <c r="N441" s="234">
        <f t="shared" si="11"/>
        <v>675</v>
      </c>
      <c r="O441" s="37">
        <v>576</v>
      </c>
      <c r="P441" s="228">
        <f t="shared" ref="P441:P442" si="17">M441+N441-O441</f>
        <v>99</v>
      </c>
      <c r="Q441" s="41"/>
    </row>
    <row r="442" spans="1:17" ht="15.6" x14ac:dyDescent="0.3">
      <c r="A442" s="150"/>
      <c r="B442" s="142">
        <f t="shared" si="10"/>
        <v>18.52</v>
      </c>
      <c r="C442" s="128"/>
      <c r="D442" s="34">
        <f t="shared" si="8"/>
        <v>18.52</v>
      </c>
      <c r="E442" s="144">
        <v>45409</v>
      </c>
      <c r="F442" s="37">
        <v>18.53</v>
      </c>
      <c r="G442" s="145">
        <v>45410</v>
      </c>
      <c r="H442" s="76">
        <f t="shared" si="7"/>
        <v>1.0000000000001563E-2</v>
      </c>
      <c r="I442" s="48">
        <v>18530</v>
      </c>
      <c r="K442" s="134"/>
      <c r="L442" s="670">
        <v>45410</v>
      </c>
      <c r="M442" s="233"/>
      <c r="N442" s="234">
        <f t="shared" si="11"/>
        <v>576</v>
      </c>
      <c r="O442" s="37">
        <v>405</v>
      </c>
      <c r="P442" s="228">
        <f t="shared" si="17"/>
        <v>171</v>
      </c>
      <c r="Q442" s="41"/>
    </row>
    <row r="443" spans="1:17" ht="15.6" x14ac:dyDescent="0.3">
      <c r="A443" s="150"/>
      <c r="B443" s="142">
        <f t="shared" si="10"/>
        <v>18.53</v>
      </c>
      <c r="C443" s="128"/>
      <c r="D443" s="34">
        <f t="shared" si="8"/>
        <v>18.53</v>
      </c>
      <c r="E443" s="144">
        <v>45410</v>
      </c>
      <c r="F443" s="37">
        <v>18.559999999999999</v>
      </c>
      <c r="G443" s="145">
        <v>45411</v>
      </c>
      <c r="H443" s="76">
        <f t="shared" si="7"/>
        <v>2.9999999999997584E-2</v>
      </c>
      <c r="I443" s="48">
        <v>18560</v>
      </c>
      <c r="K443" s="134"/>
      <c r="L443" s="670">
        <v>45411</v>
      </c>
      <c r="M443" s="233">
        <v>200</v>
      </c>
      <c r="N443" s="234">
        <f t="shared" si="11"/>
        <v>405</v>
      </c>
      <c r="O443" s="37">
        <v>675</v>
      </c>
      <c r="P443" s="228">
        <v>0</v>
      </c>
      <c r="Q443" s="41"/>
    </row>
    <row r="444" spans="1:17" ht="15.6" x14ac:dyDescent="0.3">
      <c r="A444" s="150"/>
      <c r="B444" s="142">
        <f t="shared" si="10"/>
        <v>18.559999999999999</v>
      </c>
      <c r="C444" s="128"/>
      <c r="D444" s="34">
        <f t="shared" si="8"/>
        <v>18.559999999999999</v>
      </c>
      <c r="E444" s="144">
        <v>45411</v>
      </c>
      <c r="F444" s="37">
        <v>18.57</v>
      </c>
      <c r="G444" s="145">
        <v>45412</v>
      </c>
      <c r="H444" s="76">
        <f t="shared" si="7"/>
        <v>1.0000000000001563E-2</v>
      </c>
      <c r="I444" s="48">
        <v>18570</v>
      </c>
      <c r="K444" s="134"/>
      <c r="L444" s="670">
        <v>45412</v>
      </c>
      <c r="M444" s="233"/>
      <c r="N444" s="234">
        <f t="shared" si="11"/>
        <v>675</v>
      </c>
      <c r="O444" s="37">
        <v>630</v>
      </c>
      <c r="P444" s="228">
        <f t="shared" ref="P444:P450" si="18">M444+N444-O444</f>
        <v>45</v>
      </c>
      <c r="Q444" s="41"/>
    </row>
    <row r="445" spans="1:17" ht="15.6" x14ac:dyDescent="0.3">
      <c r="A445" s="150"/>
      <c r="B445" s="142">
        <f t="shared" si="10"/>
        <v>18.57</v>
      </c>
      <c r="C445" s="128"/>
      <c r="D445" s="34">
        <f t="shared" si="8"/>
        <v>18.57</v>
      </c>
      <c r="E445" s="144">
        <v>45412</v>
      </c>
      <c r="F445" s="37">
        <v>18.57</v>
      </c>
      <c r="G445" s="145">
        <v>45413</v>
      </c>
      <c r="H445" s="76">
        <f t="shared" si="7"/>
        <v>0</v>
      </c>
      <c r="I445" s="48">
        <v>18570</v>
      </c>
      <c r="K445" s="134"/>
      <c r="L445" s="670">
        <v>45413</v>
      </c>
      <c r="M445" s="233"/>
      <c r="N445" s="234">
        <f t="shared" si="11"/>
        <v>630</v>
      </c>
      <c r="O445" s="37">
        <v>630</v>
      </c>
      <c r="P445" s="228">
        <f t="shared" si="18"/>
        <v>0</v>
      </c>
      <c r="Q445" s="41"/>
    </row>
    <row r="446" spans="1:17" ht="15.6" x14ac:dyDescent="0.3">
      <c r="A446" s="150"/>
      <c r="B446" s="142">
        <f t="shared" si="10"/>
        <v>18.57</v>
      </c>
      <c r="C446" s="128"/>
      <c r="D446" s="34">
        <f t="shared" si="8"/>
        <v>18.57</v>
      </c>
      <c r="E446" s="144">
        <v>45413</v>
      </c>
      <c r="F446" s="37">
        <v>18.57</v>
      </c>
      <c r="G446" s="145">
        <v>45414</v>
      </c>
      <c r="H446" s="76">
        <f t="shared" si="7"/>
        <v>0</v>
      </c>
      <c r="I446" s="48">
        <v>18570</v>
      </c>
      <c r="K446" s="134"/>
      <c r="L446" s="670">
        <v>45414</v>
      </c>
      <c r="M446" s="233"/>
      <c r="N446" s="234">
        <f t="shared" si="11"/>
        <v>630</v>
      </c>
      <c r="O446" s="37">
        <v>531</v>
      </c>
      <c r="P446" s="228">
        <f t="shared" si="18"/>
        <v>99</v>
      </c>
      <c r="Q446" s="41"/>
    </row>
    <row r="447" spans="1:17" ht="15.6" x14ac:dyDescent="0.3">
      <c r="A447" s="150"/>
      <c r="B447" s="142">
        <f t="shared" si="10"/>
        <v>18.57</v>
      </c>
      <c r="C447" s="128"/>
      <c r="D447" s="34">
        <f t="shared" si="8"/>
        <v>18.57</v>
      </c>
      <c r="E447" s="144">
        <v>45414</v>
      </c>
      <c r="F447" s="37">
        <v>18.579999999999998</v>
      </c>
      <c r="G447" s="145">
        <v>45415</v>
      </c>
      <c r="H447" s="76">
        <f t="shared" si="7"/>
        <v>9.9999999999980105E-3</v>
      </c>
      <c r="I447" s="48">
        <v>18580</v>
      </c>
      <c r="K447" s="134"/>
      <c r="L447" s="670">
        <v>45415</v>
      </c>
      <c r="M447" s="233"/>
      <c r="N447" s="234">
        <f t="shared" si="11"/>
        <v>531</v>
      </c>
      <c r="O447" s="37">
        <v>531</v>
      </c>
      <c r="P447" s="228">
        <f t="shared" si="18"/>
        <v>0</v>
      </c>
      <c r="Q447" s="41"/>
    </row>
    <row r="448" spans="1:17" ht="15.6" x14ac:dyDescent="0.3">
      <c r="A448" s="150"/>
      <c r="B448" s="142">
        <f t="shared" si="10"/>
        <v>18.579999999999998</v>
      </c>
      <c r="C448" s="128"/>
      <c r="D448" s="34">
        <f t="shared" si="8"/>
        <v>18.579999999999998</v>
      </c>
      <c r="E448" s="144">
        <v>45415</v>
      </c>
      <c r="F448" s="37">
        <v>18.579999999999998</v>
      </c>
      <c r="G448" s="145">
        <v>45416</v>
      </c>
      <c r="H448" s="76">
        <f t="shared" si="7"/>
        <v>0</v>
      </c>
      <c r="I448" s="48">
        <v>18580</v>
      </c>
      <c r="K448" s="134"/>
      <c r="L448" s="670">
        <v>45416</v>
      </c>
      <c r="M448" s="233"/>
      <c r="N448" s="234">
        <f t="shared" si="11"/>
        <v>531</v>
      </c>
      <c r="O448" s="37">
        <v>504</v>
      </c>
      <c r="P448" s="228">
        <f t="shared" si="18"/>
        <v>27</v>
      </c>
      <c r="Q448" s="41"/>
    </row>
    <row r="449" spans="1:17" ht="15.6" x14ac:dyDescent="0.3">
      <c r="A449" s="150"/>
      <c r="B449" s="142">
        <f t="shared" si="10"/>
        <v>18.579999999999998</v>
      </c>
      <c r="C449" s="128"/>
      <c r="D449" s="34">
        <f t="shared" si="8"/>
        <v>18.579999999999998</v>
      </c>
      <c r="E449" s="144">
        <v>45416</v>
      </c>
      <c r="F449" s="37">
        <v>18.59</v>
      </c>
      <c r="G449" s="145">
        <v>45417</v>
      </c>
      <c r="H449" s="76">
        <f t="shared" si="7"/>
        <v>1.0000000000001563E-2</v>
      </c>
      <c r="I449" s="48">
        <v>18590</v>
      </c>
      <c r="K449" s="134"/>
      <c r="L449" s="670">
        <v>45417</v>
      </c>
      <c r="M449" s="233"/>
      <c r="N449" s="234">
        <f t="shared" si="11"/>
        <v>504</v>
      </c>
      <c r="O449" s="37">
        <v>450</v>
      </c>
      <c r="P449" s="228">
        <f t="shared" si="18"/>
        <v>54</v>
      </c>
      <c r="Q449" s="41"/>
    </row>
    <row r="450" spans="1:17" ht="15.6" x14ac:dyDescent="0.3">
      <c r="A450" s="150"/>
      <c r="B450" s="142">
        <f t="shared" si="10"/>
        <v>18.59</v>
      </c>
      <c r="C450" s="128"/>
      <c r="D450" s="34">
        <f t="shared" si="8"/>
        <v>18.59</v>
      </c>
      <c r="E450" s="144">
        <v>45417</v>
      </c>
      <c r="F450" s="37">
        <v>18.59</v>
      </c>
      <c r="G450" s="145">
        <v>45418</v>
      </c>
      <c r="H450" s="76">
        <f t="shared" si="7"/>
        <v>0</v>
      </c>
      <c r="I450" s="48">
        <v>18590</v>
      </c>
      <c r="K450" s="134"/>
      <c r="L450" s="670">
        <v>45418</v>
      </c>
      <c r="M450" s="233"/>
      <c r="N450" s="234">
        <f t="shared" si="11"/>
        <v>450</v>
      </c>
      <c r="O450" s="37">
        <v>414</v>
      </c>
      <c r="P450" s="228">
        <f t="shared" si="18"/>
        <v>36</v>
      </c>
      <c r="Q450" s="41"/>
    </row>
    <row r="451" spans="1:17" ht="15.6" x14ac:dyDescent="0.3">
      <c r="A451" s="150"/>
      <c r="B451" s="142">
        <f t="shared" si="10"/>
        <v>18.59</v>
      </c>
      <c r="C451" s="128"/>
      <c r="D451" s="34">
        <f t="shared" si="8"/>
        <v>18.59</v>
      </c>
      <c r="E451" s="144">
        <v>45418</v>
      </c>
      <c r="F451" s="37">
        <v>18.600000000000001</v>
      </c>
      <c r="G451" s="145">
        <v>45419</v>
      </c>
      <c r="H451" s="76">
        <f t="shared" si="7"/>
        <v>1.0000000000001563E-2</v>
      </c>
      <c r="I451" s="48">
        <v>18600</v>
      </c>
      <c r="K451" s="134"/>
      <c r="L451" s="670">
        <v>45419</v>
      </c>
      <c r="M451" s="233">
        <v>120</v>
      </c>
      <c r="N451" s="234">
        <f t="shared" si="11"/>
        <v>414</v>
      </c>
      <c r="O451" s="37">
        <v>549</v>
      </c>
      <c r="P451" s="228">
        <v>0</v>
      </c>
      <c r="Q451" s="41"/>
    </row>
    <row r="452" spans="1:17" ht="15.6" x14ac:dyDescent="0.3">
      <c r="A452" s="150"/>
      <c r="B452" s="142">
        <f t="shared" si="10"/>
        <v>18.600000000000001</v>
      </c>
      <c r="C452" s="128"/>
      <c r="D452" s="34">
        <f t="shared" si="8"/>
        <v>18.600000000000001</v>
      </c>
      <c r="E452" s="144">
        <v>45419</v>
      </c>
      <c r="F452" s="37">
        <v>18.600000000000001</v>
      </c>
      <c r="G452" s="145">
        <v>45420</v>
      </c>
      <c r="H452" s="76">
        <f t="shared" si="7"/>
        <v>0</v>
      </c>
      <c r="I452" s="48">
        <v>18600</v>
      </c>
      <c r="K452" s="134"/>
      <c r="L452" s="670">
        <v>45420</v>
      </c>
      <c r="M452" s="233"/>
      <c r="N452" s="234">
        <f t="shared" si="11"/>
        <v>549</v>
      </c>
      <c r="O452" s="37">
        <v>513</v>
      </c>
      <c r="P452" s="228">
        <f t="shared" ref="P452:P453" si="19">M452+N452-O452</f>
        <v>36</v>
      </c>
      <c r="Q452" s="41"/>
    </row>
    <row r="453" spans="1:17" ht="15.6" x14ac:dyDescent="0.3">
      <c r="A453" s="150"/>
      <c r="B453" s="142">
        <f t="shared" si="10"/>
        <v>18.600000000000001</v>
      </c>
      <c r="C453" s="128"/>
      <c r="D453" s="34">
        <f t="shared" si="8"/>
        <v>18.600000000000001</v>
      </c>
      <c r="E453" s="144">
        <v>45420</v>
      </c>
      <c r="F453" s="37">
        <v>18.61</v>
      </c>
      <c r="G453" s="145">
        <v>45421</v>
      </c>
      <c r="H453" s="76">
        <f t="shared" si="7"/>
        <v>9.9999999999980105E-3</v>
      </c>
      <c r="I453" s="48">
        <v>18610</v>
      </c>
      <c r="K453" s="134"/>
      <c r="L453" s="670">
        <v>45421</v>
      </c>
      <c r="M453" s="233"/>
      <c r="N453" s="234">
        <f t="shared" si="11"/>
        <v>513</v>
      </c>
      <c r="O453" s="37">
        <v>405</v>
      </c>
      <c r="P453" s="228">
        <f t="shared" si="19"/>
        <v>108</v>
      </c>
      <c r="Q453" s="41"/>
    </row>
    <row r="454" spans="1:17" ht="15.6" x14ac:dyDescent="0.3">
      <c r="A454" s="150"/>
      <c r="B454" s="142">
        <f t="shared" si="10"/>
        <v>18.61</v>
      </c>
      <c r="C454" s="128"/>
      <c r="D454" s="34">
        <f t="shared" si="8"/>
        <v>18.61</v>
      </c>
      <c r="E454" s="144">
        <v>45421</v>
      </c>
      <c r="F454" s="37">
        <v>18.61</v>
      </c>
      <c r="G454" s="145">
        <v>45422</v>
      </c>
      <c r="H454" s="76">
        <f t="shared" si="7"/>
        <v>0</v>
      </c>
      <c r="I454" s="48">
        <v>18610</v>
      </c>
      <c r="K454" s="134"/>
      <c r="L454" s="670">
        <v>45422</v>
      </c>
      <c r="M454" s="233">
        <v>90</v>
      </c>
      <c r="N454" s="234">
        <f t="shared" si="11"/>
        <v>405</v>
      </c>
      <c r="O454" s="37">
        <v>540</v>
      </c>
      <c r="P454" s="228">
        <v>0</v>
      </c>
      <c r="Q454" s="41"/>
    </row>
    <row r="455" spans="1:17" ht="15.6" x14ac:dyDescent="0.3">
      <c r="A455" s="150"/>
      <c r="B455" s="142">
        <f t="shared" si="10"/>
        <v>18.61</v>
      </c>
      <c r="C455" s="128"/>
      <c r="D455" s="34">
        <f t="shared" si="8"/>
        <v>18.61</v>
      </c>
      <c r="E455" s="144">
        <v>45422</v>
      </c>
      <c r="F455" s="37">
        <v>18.61</v>
      </c>
      <c r="G455" s="145">
        <v>45423</v>
      </c>
      <c r="H455" s="76">
        <f t="shared" si="7"/>
        <v>0</v>
      </c>
      <c r="I455" s="48">
        <v>18610</v>
      </c>
      <c r="K455" s="134"/>
      <c r="L455" s="670">
        <v>45423</v>
      </c>
      <c r="M455" s="233"/>
      <c r="N455" s="234">
        <f t="shared" si="11"/>
        <v>540</v>
      </c>
      <c r="O455" s="37">
        <v>522</v>
      </c>
      <c r="P455" s="228">
        <f t="shared" ref="P455:P466" si="20">M455+N455-O455</f>
        <v>18</v>
      </c>
      <c r="Q455" s="41"/>
    </row>
    <row r="456" spans="1:17" ht="15.6" x14ac:dyDescent="0.3">
      <c r="A456" s="150"/>
      <c r="B456" s="142">
        <f t="shared" si="10"/>
        <v>18.61</v>
      </c>
      <c r="C456" s="128"/>
      <c r="D456" s="34">
        <f t="shared" si="8"/>
        <v>18.61</v>
      </c>
      <c r="E456" s="144">
        <v>45423</v>
      </c>
      <c r="F456" s="37">
        <v>18.61</v>
      </c>
      <c r="G456" s="145">
        <v>45424</v>
      </c>
      <c r="H456" s="76">
        <f t="shared" si="7"/>
        <v>0</v>
      </c>
      <c r="I456" s="48">
        <v>18610</v>
      </c>
      <c r="K456" s="134"/>
      <c r="L456" s="670">
        <v>45424</v>
      </c>
      <c r="M456" s="233"/>
      <c r="N456" s="234">
        <f t="shared" si="11"/>
        <v>522</v>
      </c>
      <c r="O456" s="37">
        <v>513</v>
      </c>
      <c r="P456" s="228">
        <f t="shared" si="20"/>
        <v>9</v>
      </c>
      <c r="Q456" s="41"/>
    </row>
    <row r="457" spans="1:17" ht="15.6" x14ac:dyDescent="0.3">
      <c r="A457" s="150"/>
      <c r="B457" s="142">
        <f t="shared" si="10"/>
        <v>18.61</v>
      </c>
      <c r="C457" s="128"/>
      <c r="D457" s="34">
        <f t="shared" si="8"/>
        <v>18.61</v>
      </c>
      <c r="E457" s="144">
        <v>45424</v>
      </c>
      <c r="F457" s="37">
        <v>18.61</v>
      </c>
      <c r="G457" s="145">
        <v>45425</v>
      </c>
      <c r="H457" s="76">
        <f t="shared" si="7"/>
        <v>0</v>
      </c>
      <c r="I457" s="48">
        <v>18610</v>
      </c>
      <c r="K457" s="134"/>
      <c r="L457" s="670">
        <v>45425</v>
      </c>
      <c r="M457" s="233"/>
      <c r="N457" s="234">
        <f t="shared" si="11"/>
        <v>513</v>
      </c>
      <c r="O457" s="37">
        <v>513</v>
      </c>
      <c r="P457" s="228">
        <f t="shared" si="20"/>
        <v>0</v>
      </c>
      <c r="Q457" s="41"/>
    </row>
    <row r="458" spans="1:17" ht="15.6" x14ac:dyDescent="0.3">
      <c r="A458" s="150"/>
      <c r="B458" s="142">
        <f t="shared" si="10"/>
        <v>18.61</v>
      </c>
      <c r="C458" s="128"/>
      <c r="D458" s="34">
        <f t="shared" si="8"/>
        <v>18.61</v>
      </c>
      <c r="E458" s="144">
        <v>45425</v>
      </c>
      <c r="F458" s="37">
        <v>18.61</v>
      </c>
      <c r="G458" s="145">
        <v>45426</v>
      </c>
      <c r="H458" s="76">
        <f t="shared" si="7"/>
        <v>0</v>
      </c>
      <c r="I458" s="48">
        <v>18610</v>
      </c>
      <c r="K458" s="134"/>
      <c r="L458" s="670">
        <v>45426</v>
      </c>
      <c r="M458" s="233"/>
      <c r="N458" s="234">
        <f t="shared" si="11"/>
        <v>513</v>
      </c>
      <c r="O458" s="37">
        <v>504</v>
      </c>
      <c r="P458" s="228">
        <f t="shared" si="20"/>
        <v>9</v>
      </c>
      <c r="Q458" s="41"/>
    </row>
    <row r="459" spans="1:17" ht="15.6" x14ac:dyDescent="0.3">
      <c r="A459" s="150"/>
      <c r="B459" s="142">
        <f t="shared" si="10"/>
        <v>18.61</v>
      </c>
      <c r="C459" s="128"/>
      <c r="D459" s="34">
        <f t="shared" si="8"/>
        <v>18.61</v>
      </c>
      <c r="E459" s="144">
        <v>45426</v>
      </c>
      <c r="F459" s="37">
        <v>18.61</v>
      </c>
      <c r="G459" s="145">
        <v>45427</v>
      </c>
      <c r="H459" s="76">
        <f t="shared" si="7"/>
        <v>0</v>
      </c>
      <c r="I459" s="48">
        <v>18610</v>
      </c>
      <c r="K459" s="134"/>
      <c r="L459" s="670">
        <v>45427</v>
      </c>
      <c r="M459" s="233"/>
      <c r="N459" s="234">
        <f t="shared" si="11"/>
        <v>504</v>
      </c>
      <c r="O459" s="37">
        <v>468</v>
      </c>
      <c r="P459" s="228">
        <f t="shared" si="20"/>
        <v>36</v>
      </c>
      <c r="Q459" s="41"/>
    </row>
    <row r="460" spans="1:17" ht="15.6" x14ac:dyDescent="0.3">
      <c r="A460" s="150"/>
      <c r="B460" s="142">
        <f t="shared" si="10"/>
        <v>18.61</v>
      </c>
      <c r="C460" s="128"/>
      <c r="D460" s="34">
        <f t="shared" si="8"/>
        <v>18.61</v>
      </c>
      <c r="E460" s="144">
        <v>45427</v>
      </c>
      <c r="F460" s="37">
        <v>18.62</v>
      </c>
      <c r="G460" s="145">
        <v>45428</v>
      </c>
      <c r="H460" s="76">
        <f t="shared" si="7"/>
        <v>1.0000000000001563E-2</v>
      </c>
      <c r="I460" s="48">
        <v>18620</v>
      </c>
      <c r="K460" s="134"/>
      <c r="L460" s="670">
        <v>45428</v>
      </c>
      <c r="M460" s="233"/>
      <c r="N460" s="234">
        <f t="shared" si="11"/>
        <v>468</v>
      </c>
      <c r="O460" s="37">
        <v>468</v>
      </c>
      <c r="P460" s="228">
        <f t="shared" si="20"/>
        <v>0</v>
      </c>
      <c r="Q460" s="41"/>
    </row>
    <row r="461" spans="1:17" ht="15.6" x14ac:dyDescent="0.3">
      <c r="A461" s="150"/>
      <c r="B461" s="142">
        <f t="shared" si="10"/>
        <v>18.62</v>
      </c>
      <c r="C461" s="128"/>
      <c r="D461" s="34">
        <f t="shared" si="8"/>
        <v>18.62</v>
      </c>
      <c r="E461" s="144">
        <v>45428</v>
      </c>
      <c r="F461" s="37">
        <v>18.62</v>
      </c>
      <c r="G461" s="145">
        <v>45429</v>
      </c>
      <c r="H461" s="76">
        <f t="shared" si="7"/>
        <v>0</v>
      </c>
      <c r="I461" s="48">
        <v>18620</v>
      </c>
      <c r="K461" s="134"/>
      <c r="L461" s="670">
        <v>45429</v>
      </c>
      <c r="M461" s="233"/>
      <c r="N461" s="234">
        <f t="shared" si="11"/>
        <v>468</v>
      </c>
      <c r="O461" s="37">
        <v>468</v>
      </c>
      <c r="P461" s="228">
        <f t="shared" si="20"/>
        <v>0</v>
      </c>
      <c r="Q461" s="41"/>
    </row>
    <row r="462" spans="1:17" ht="15.6" x14ac:dyDescent="0.3">
      <c r="A462" s="150"/>
      <c r="B462" s="142">
        <f t="shared" si="10"/>
        <v>18.62</v>
      </c>
      <c r="C462" s="128"/>
      <c r="D462" s="34">
        <f t="shared" si="8"/>
        <v>18.62</v>
      </c>
      <c r="E462" s="144">
        <v>45429</v>
      </c>
      <c r="F462" s="37">
        <v>18.62</v>
      </c>
      <c r="G462" s="145">
        <v>45430</v>
      </c>
      <c r="H462" s="76">
        <f t="shared" si="7"/>
        <v>0</v>
      </c>
      <c r="I462" s="48">
        <v>18620</v>
      </c>
      <c r="K462" s="134"/>
      <c r="L462" s="670">
        <v>45430</v>
      </c>
      <c r="M462" s="233"/>
      <c r="N462" s="234">
        <f t="shared" si="11"/>
        <v>468</v>
      </c>
      <c r="O462" s="37">
        <v>468</v>
      </c>
      <c r="P462" s="228">
        <f t="shared" si="20"/>
        <v>0</v>
      </c>
      <c r="Q462" s="41"/>
    </row>
    <row r="463" spans="1:17" ht="15.6" x14ac:dyDescent="0.3">
      <c r="A463" s="150"/>
      <c r="B463" s="142">
        <f t="shared" si="10"/>
        <v>18.62</v>
      </c>
      <c r="C463" s="128"/>
      <c r="D463" s="34">
        <f t="shared" si="8"/>
        <v>18.62</v>
      </c>
      <c r="E463" s="144">
        <v>45430</v>
      </c>
      <c r="F463" s="37">
        <v>18.62</v>
      </c>
      <c r="G463" s="145">
        <v>45431</v>
      </c>
      <c r="H463" s="76">
        <f t="shared" si="7"/>
        <v>0</v>
      </c>
      <c r="I463" s="48">
        <v>18620</v>
      </c>
      <c r="K463" s="134"/>
      <c r="L463" s="670">
        <v>45431</v>
      </c>
      <c r="M463" s="233"/>
      <c r="N463" s="234">
        <f t="shared" si="11"/>
        <v>468</v>
      </c>
      <c r="O463" s="37">
        <v>468</v>
      </c>
      <c r="P463" s="228">
        <f t="shared" si="20"/>
        <v>0</v>
      </c>
      <c r="Q463" s="41"/>
    </row>
    <row r="464" spans="1:17" ht="15.6" x14ac:dyDescent="0.3">
      <c r="A464" s="150"/>
      <c r="B464" s="142">
        <f t="shared" si="10"/>
        <v>18.62</v>
      </c>
      <c r="C464" s="128"/>
      <c r="D464" s="34">
        <f t="shared" si="8"/>
        <v>18.62</v>
      </c>
      <c r="E464" s="144">
        <v>45431</v>
      </c>
      <c r="F464" s="37">
        <v>18.62</v>
      </c>
      <c r="G464" s="145">
        <v>45432</v>
      </c>
      <c r="H464" s="76">
        <f t="shared" si="7"/>
        <v>0</v>
      </c>
      <c r="I464" s="48">
        <v>18620</v>
      </c>
      <c r="K464" s="134"/>
      <c r="L464" s="670">
        <v>45432</v>
      </c>
      <c r="M464" s="233"/>
      <c r="N464" s="234">
        <f t="shared" si="11"/>
        <v>468</v>
      </c>
      <c r="O464" s="37">
        <v>450</v>
      </c>
      <c r="P464" s="228">
        <f t="shared" si="20"/>
        <v>18</v>
      </c>
      <c r="Q464" s="41"/>
    </row>
    <row r="465" spans="1:20" ht="15.6" x14ac:dyDescent="0.3">
      <c r="A465" s="150"/>
      <c r="B465" s="142">
        <f t="shared" si="10"/>
        <v>18.62</v>
      </c>
      <c r="C465" s="128"/>
      <c r="D465" s="34">
        <f t="shared" si="8"/>
        <v>18.62</v>
      </c>
      <c r="E465" s="144">
        <v>45432</v>
      </c>
      <c r="F465" s="37">
        <v>18.62</v>
      </c>
      <c r="G465" s="145">
        <v>45433</v>
      </c>
      <c r="H465" s="76">
        <f t="shared" si="7"/>
        <v>0</v>
      </c>
      <c r="I465" s="48">
        <v>18620</v>
      </c>
      <c r="K465" s="134"/>
      <c r="L465" s="670">
        <v>45433</v>
      </c>
      <c r="M465" s="233"/>
      <c r="N465" s="234">
        <f t="shared" si="11"/>
        <v>450</v>
      </c>
      <c r="O465" s="37">
        <v>369</v>
      </c>
      <c r="P465" s="228">
        <f t="shared" si="20"/>
        <v>81</v>
      </c>
      <c r="Q465" s="41"/>
    </row>
    <row r="466" spans="1:20" ht="15.6" x14ac:dyDescent="0.3">
      <c r="A466" s="150"/>
      <c r="B466" s="142">
        <f t="shared" si="10"/>
        <v>18.62</v>
      </c>
      <c r="C466" s="128"/>
      <c r="D466" s="34">
        <f t="shared" si="8"/>
        <v>18.62</v>
      </c>
      <c r="E466" s="144">
        <v>45433</v>
      </c>
      <c r="F466" s="37">
        <v>18.64</v>
      </c>
      <c r="G466" s="145">
        <v>45434</v>
      </c>
      <c r="H466" s="76">
        <f t="shared" si="7"/>
        <v>1.9999999999999574E-2</v>
      </c>
      <c r="I466" s="48">
        <v>18640</v>
      </c>
      <c r="K466" s="134"/>
      <c r="L466" s="670">
        <v>45434</v>
      </c>
      <c r="M466" s="233"/>
      <c r="N466" s="234">
        <f t="shared" si="11"/>
        <v>369</v>
      </c>
      <c r="O466" s="37">
        <v>324</v>
      </c>
      <c r="P466" s="228">
        <f t="shared" si="20"/>
        <v>45</v>
      </c>
      <c r="Q466" s="41"/>
    </row>
    <row r="467" spans="1:20" ht="15.6" x14ac:dyDescent="0.3">
      <c r="A467" s="150"/>
      <c r="B467" s="142">
        <f t="shared" si="10"/>
        <v>18.64</v>
      </c>
      <c r="C467" s="128"/>
      <c r="D467" s="34">
        <f t="shared" si="8"/>
        <v>18.64</v>
      </c>
      <c r="E467" s="144">
        <v>45434</v>
      </c>
      <c r="F467" s="37">
        <v>18.649999999999999</v>
      </c>
      <c r="G467" s="145">
        <v>45435</v>
      </c>
      <c r="H467" s="76">
        <f t="shared" si="7"/>
        <v>9.9999999999980105E-3</v>
      </c>
      <c r="I467" s="48">
        <v>18650</v>
      </c>
      <c r="K467" s="134"/>
      <c r="L467" s="670">
        <v>45435</v>
      </c>
      <c r="M467" s="233">
        <v>30</v>
      </c>
      <c r="N467" s="234">
        <f t="shared" si="11"/>
        <v>324</v>
      </c>
      <c r="O467" s="37">
        <v>360</v>
      </c>
      <c r="P467" s="228">
        <v>0</v>
      </c>
      <c r="Q467" s="41"/>
    </row>
    <row r="468" spans="1:20" ht="15.6" x14ac:dyDescent="0.3">
      <c r="A468" s="150"/>
      <c r="B468" s="142">
        <f t="shared" si="10"/>
        <v>18.649999999999999</v>
      </c>
      <c r="C468" s="128"/>
      <c r="D468" s="34">
        <f t="shared" si="8"/>
        <v>18.649999999999999</v>
      </c>
      <c r="E468" s="144">
        <v>45435</v>
      </c>
      <c r="F468" s="37">
        <v>18.649999999999999</v>
      </c>
      <c r="G468" s="145">
        <v>45436</v>
      </c>
      <c r="H468" s="76">
        <f t="shared" si="7"/>
        <v>0</v>
      </c>
      <c r="I468" s="48">
        <v>18650</v>
      </c>
      <c r="K468" s="134"/>
      <c r="L468" s="670">
        <v>45436</v>
      </c>
      <c r="M468" s="233"/>
      <c r="N468" s="234">
        <f t="shared" si="11"/>
        <v>360</v>
      </c>
      <c r="O468" s="37">
        <v>288</v>
      </c>
      <c r="P468" s="228">
        <f t="shared" ref="P468:P470" si="21">M468+N468-O468</f>
        <v>72</v>
      </c>
      <c r="Q468" s="41"/>
    </row>
    <row r="469" spans="1:20" ht="15.6" x14ac:dyDescent="0.3">
      <c r="A469" s="150"/>
      <c r="B469" s="142">
        <f t="shared" si="10"/>
        <v>18.649999999999999</v>
      </c>
      <c r="C469" s="128"/>
      <c r="D469" s="34">
        <f t="shared" si="8"/>
        <v>18.649999999999999</v>
      </c>
      <c r="E469" s="144">
        <v>45436</v>
      </c>
      <c r="F469" s="37">
        <v>18.66</v>
      </c>
      <c r="G469" s="145">
        <v>45437</v>
      </c>
      <c r="H469" s="76">
        <f t="shared" si="7"/>
        <v>1.0000000000001563E-2</v>
      </c>
      <c r="I469" s="48">
        <v>18660</v>
      </c>
      <c r="K469" s="134"/>
      <c r="L469" s="670">
        <v>45437</v>
      </c>
      <c r="M469" s="233"/>
      <c r="N469" s="234">
        <f t="shared" si="11"/>
        <v>288</v>
      </c>
      <c r="O469" s="37">
        <v>180</v>
      </c>
      <c r="P469" s="228">
        <f t="shared" si="21"/>
        <v>108</v>
      </c>
      <c r="Q469" s="41"/>
    </row>
    <row r="470" spans="1:20" ht="15.6" x14ac:dyDescent="0.3">
      <c r="A470" s="150"/>
      <c r="B470" s="142">
        <f t="shared" si="10"/>
        <v>18.66</v>
      </c>
      <c r="C470" s="128"/>
      <c r="D470" s="34">
        <f t="shared" si="8"/>
        <v>18.66</v>
      </c>
      <c r="E470" s="144">
        <v>45437</v>
      </c>
      <c r="F470" s="37">
        <v>18.690000000000001</v>
      </c>
      <c r="G470" s="145">
        <v>45438</v>
      </c>
      <c r="H470" s="76">
        <f t="shared" si="7"/>
        <v>3.0000000000001137E-2</v>
      </c>
      <c r="I470" s="48">
        <v>18690</v>
      </c>
      <c r="K470" s="134"/>
      <c r="L470" s="670">
        <v>45438</v>
      </c>
      <c r="M470" s="233"/>
      <c r="N470" s="234">
        <f t="shared" si="11"/>
        <v>180</v>
      </c>
      <c r="O470" s="37">
        <v>99</v>
      </c>
      <c r="P470" s="228">
        <f t="shared" si="21"/>
        <v>81</v>
      </c>
      <c r="Q470" s="41"/>
    </row>
    <row r="471" spans="1:20" ht="15.6" x14ac:dyDescent="0.3">
      <c r="A471" s="150"/>
      <c r="B471" s="142">
        <f t="shared" si="10"/>
        <v>18.690000000000001</v>
      </c>
      <c r="C471" s="128"/>
      <c r="D471" s="34">
        <f t="shared" si="8"/>
        <v>18.690000000000001</v>
      </c>
      <c r="E471" s="144">
        <v>45438</v>
      </c>
      <c r="F471" s="37">
        <v>18.690000000000001</v>
      </c>
      <c r="G471" s="145">
        <v>45439</v>
      </c>
      <c r="H471" s="76">
        <f t="shared" si="7"/>
        <v>0</v>
      </c>
      <c r="I471" s="48">
        <v>18690</v>
      </c>
      <c r="K471" s="134"/>
      <c r="L471" s="670">
        <v>45439</v>
      </c>
      <c r="M471" s="233">
        <v>300</v>
      </c>
      <c r="N471" s="234">
        <f t="shared" si="11"/>
        <v>99</v>
      </c>
      <c r="O471" s="37">
        <v>459</v>
      </c>
      <c r="P471" s="228">
        <v>0</v>
      </c>
      <c r="Q471" s="41"/>
      <c r="R471" s="48" t="s">
        <v>343</v>
      </c>
    </row>
    <row r="472" spans="1:20" ht="15.6" x14ac:dyDescent="0.3">
      <c r="A472" s="150"/>
      <c r="B472" s="142">
        <f t="shared" si="10"/>
        <v>18.690000000000001</v>
      </c>
      <c r="C472" s="128"/>
      <c r="D472" s="34">
        <f t="shared" si="8"/>
        <v>18.690000000000001</v>
      </c>
      <c r="E472" s="144">
        <v>45439</v>
      </c>
      <c r="F472" s="37">
        <v>18.7</v>
      </c>
      <c r="G472" s="145">
        <v>45440</v>
      </c>
      <c r="H472" s="76">
        <f t="shared" si="7"/>
        <v>9.9999999999980105E-3</v>
      </c>
      <c r="I472" s="48">
        <v>18700</v>
      </c>
      <c r="K472" s="134"/>
      <c r="L472" s="670">
        <v>45440</v>
      </c>
      <c r="M472" s="233"/>
      <c r="N472" s="234">
        <f t="shared" si="11"/>
        <v>459</v>
      </c>
      <c r="O472" s="37">
        <v>450</v>
      </c>
      <c r="P472" s="228">
        <f t="shared" ref="P472:P473" si="22">M472+N472-O472</f>
        <v>9</v>
      </c>
      <c r="Q472" s="41"/>
    </row>
    <row r="473" spans="1:20" ht="15.6" x14ac:dyDescent="0.3">
      <c r="A473" s="150"/>
      <c r="B473" s="142">
        <f t="shared" si="10"/>
        <v>18.7</v>
      </c>
      <c r="C473" s="128"/>
      <c r="D473" s="34">
        <f t="shared" si="8"/>
        <v>18.7</v>
      </c>
      <c r="E473" s="144">
        <v>45440</v>
      </c>
      <c r="F473" s="37">
        <v>18.7</v>
      </c>
      <c r="G473" s="145">
        <v>45441</v>
      </c>
      <c r="H473" s="76">
        <f t="shared" si="7"/>
        <v>0</v>
      </c>
      <c r="I473" s="48">
        <v>18700</v>
      </c>
      <c r="K473" s="134"/>
      <c r="L473" s="670">
        <v>45441</v>
      </c>
      <c r="M473" s="233"/>
      <c r="N473" s="234">
        <f t="shared" si="11"/>
        <v>450</v>
      </c>
      <c r="O473" s="37">
        <v>432</v>
      </c>
      <c r="P473" s="228">
        <f t="shared" si="22"/>
        <v>18</v>
      </c>
      <c r="Q473" s="41"/>
    </row>
    <row r="474" spans="1:20" ht="15.6" x14ac:dyDescent="0.3">
      <c r="A474" s="150"/>
      <c r="B474" s="142">
        <f t="shared" si="10"/>
        <v>18.7</v>
      </c>
      <c r="C474" s="128"/>
      <c r="D474" s="34">
        <f t="shared" si="8"/>
        <v>18.7</v>
      </c>
      <c r="E474" s="144">
        <v>45441</v>
      </c>
      <c r="F474" s="37">
        <v>18.7</v>
      </c>
      <c r="G474" s="145">
        <v>45442</v>
      </c>
      <c r="H474" s="76">
        <f t="shared" si="7"/>
        <v>0</v>
      </c>
      <c r="I474" s="48">
        <v>18700</v>
      </c>
      <c r="K474" s="134"/>
      <c r="L474" s="670">
        <v>45442</v>
      </c>
      <c r="M474" s="233">
        <v>230</v>
      </c>
      <c r="N474" s="234">
        <f t="shared" si="11"/>
        <v>432</v>
      </c>
      <c r="O474" s="37">
        <v>720</v>
      </c>
      <c r="P474" s="228">
        <v>0</v>
      </c>
      <c r="Q474" s="41"/>
    </row>
    <row r="475" spans="1:20" ht="15.6" x14ac:dyDescent="0.3">
      <c r="A475" s="150"/>
      <c r="B475" s="142">
        <f t="shared" si="10"/>
        <v>18.7</v>
      </c>
      <c r="C475" s="128"/>
      <c r="D475" s="34">
        <f t="shared" si="8"/>
        <v>18.7</v>
      </c>
      <c r="E475" s="144">
        <v>45442</v>
      </c>
      <c r="F475" s="37">
        <v>18.7</v>
      </c>
      <c r="G475" s="145">
        <v>45443</v>
      </c>
      <c r="H475" s="76">
        <f t="shared" si="7"/>
        <v>0</v>
      </c>
      <c r="I475" s="48">
        <v>18700</v>
      </c>
      <c r="K475" s="134"/>
      <c r="L475" s="670">
        <v>45443</v>
      </c>
      <c r="M475" s="233"/>
      <c r="N475" s="234">
        <f t="shared" si="11"/>
        <v>720</v>
      </c>
      <c r="O475" s="37">
        <v>720</v>
      </c>
      <c r="P475" s="228">
        <f t="shared" ref="P475:P480" si="23">M475+N475-O475</f>
        <v>0</v>
      </c>
      <c r="Q475" s="41"/>
    </row>
    <row r="476" spans="1:20" ht="15.6" x14ac:dyDescent="0.3">
      <c r="A476" s="150"/>
      <c r="B476" s="142">
        <f t="shared" si="10"/>
        <v>18.7</v>
      </c>
      <c r="C476" s="128"/>
      <c r="D476" s="34">
        <f t="shared" si="8"/>
        <v>18.7</v>
      </c>
      <c r="E476" s="144">
        <v>45443</v>
      </c>
      <c r="F476" s="37">
        <v>18.7</v>
      </c>
      <c r="G476" s="145">
        <v>45444</v>
      </c>
      <c r="H476" s="76">
        <f t="shared" si="7"/>
        <v>0</v>
      </c>
      <c r="I476" s="48">
        <v>18700</v>
      </c>
      <c r="K476" s="134"/>
      <c r="L476" s="670">
        <v>45444</v>
      </c>
      <c r="M476" s="233"/>
      <c r="N476" s="234">
        <f t="shared" si="11"/>
        <v>720</v>
      </c>
      <c r="O476" s="37">
        <v>675</v>
      </c>
      <c r="P476" s="228">
        <f t="shared" si="23"/>
        <v>45</v>
      </c>
      <c r="Q476" s="41"/>
    </row>
    <row r="477" spans="1:20" ht="15.6" x14ac:dyDescent="0.3">
      <c r="A477" s="150"/>
      <c r="B477" s="142">
        <f t="shared" si="10"/>
        <v>18.7</v>
      </c>
      <c r="C477" s="128"/>
      <c r="D477" s="34">
        <f t="shared" si="8"/>
        <v>18.7</v>
      </c>
      <c r="E477" s="144">
        <v>45444</v>
      </c>
      <c r="F477" s="37">
        <v>18.72</v>
      </c>
      <c r="G477" s="145">
        <v>45445</v>
      </c>
      <c r="H477" s="76">
        <f t="shared" si="7"/>
        <v>1.9999999999999574E-2</v>
      </c>
      <c r="I477" s="48">
        <v>18720</v>
      </c>
      <c r="K477" s="134"/>
      <c r="L477" s="670">
        <v>45445</v>
      </c>
      <c r="M477" s="233"/>
      <c r="N477" s="234">
        <f t="shared" si="11"/>
        <v>675</v>
      </c>
      <c r="O477" s="37">
        <v>585</v>
      </c>
      <c r="P477" s="228">
        <f t="shared" si="23"/>
        <v>90</v>
      </c>
      <c r="Q477" s="41"/>
    </row>
    <row r="478" spans="1:20" ht="15.6" x14ac:dyDescent="0.3">
      <c r="A478" s="150"/>
      <c r="B478" s="142">
        <f t="shared" si="10"/>
        <v>18.72</v>
      </c>
      <c r="C478" s="128"/>
      <c r="D478" s="34">
        <f t="shared" si="8"/>
        <v>18.72</v>
      </c>
      <c r="E478" s="144">
        <v>45445</v>
      </c>
      <c r="F478" s="37">
        <v>18.73</v>
      </c>
      <c r="G478" s="145">
        <v>45446</v>
      </c>
      <c r="H478" s="76">
        <f t="shared" si="7"/>
        <v>1.0000000000001563E-2</v>
      </c>
      <c r="I478" s="48">
        <v>18730</v>
      </c>
      <c r="K478" s="134"/>
      <c r="L478" s="670">
        <v>45446</v>
      </c>
      <c r="M478" s="233"/>
      <c r="N478" s="234">
        <f t="shared" si="11"/>
        <v>585</v>
      </c>
      <c r="O478" s="37">
        <v>450</v>
      </c>
      <c r="P478" s="228">
        <f t="shared" si="23"/>
        <v>135</v>
      </c>
      <c r="Q478" s="41"/>
      <c r="S478" s="48">
        <f>SUM(H448:H477)</f>
        <v>0.14000000000000057</v>
      </c>
      <c r="T478" s="48">
        <f>SUM(P446:P476)</f>
        <v>909</v>
      </c>
    </row>
    <row r="479" spans="1:20" ht="15.6" x14ac:dyDescent="0.3">
      <c r="A479" s="150"/>
      <c r="B479" s="142">
        <f t="shared" si="10"/>
        <v>18.73</v>
      </c>
      <c r="C479" s="128"/>
      <c r="D479" s="34">
        <f t="shared" si="8"/>
        <v>18.73</v>
      </c>
      <c r="E479" s="144">
        <v>45446</v>
      </c>
      <c r="F479" s="37">
        <v>18.75</v>
      </c>
      <c r="G479" s="145">
        <v>45447</v>
      </c>
      <c r="H479" s="76">
        <f t="shared" si="7"/>
        <v>1.9999999999999574E-2</v>
      </c>
      <c r="I479" s="48">
        <v>18750</v>
      </c>
      <c r="K479" s="134"/>
      <c r="L479" s="670">
        <v>45447</v>
      </c>
      <c r="M479" s="233"/>
      <c r="N479" s="234">
        <f t="shared" si="11"/>
        <v>450</v>
      </c>
      <c r="O479" s="37">
        <v>297</v>
      </c>
      <c r="P479" s="228">
        <f t="shared" si="23"/>
        <v>153</v>
      </c>
      <c r="Q479" s="41"/>
    </row>
    <row r="480" spans="1:20" ht="15.6" x14ac:dyDescent="0.3">
      <c r="A480" s="150"/>
      <c r="B480" s="142">
        <f t="shared" si="10"/>
        <v>18.75</v>
      </c>
      <c r="C480" s="128"/>
      <c r="D480" s="34">
        <f t="shared" si="8"/>
        <v>18.75</v>
      </c>
      <c r="E480" s="144">
        <v>45447</v>
      </c>
      <c r="F480" s="37">
        <v>18.760000000000002</v>
      </c>
      <c r="G480" s="145">
        <v>45448</v>
      </c>
      <c r="H480" s="76">
        <f t="shared" si="7"/>
        <v>1.0000000000001563E-2</v>
      </c>
      <c r="I480" s="48">
        <v>18760</v>
      </c>
      <c r="K480" s="134"/>
      <c r="L480" s="670">
        <v>45448</v>
      </c>
      <c r="M480" s="233"/>
      <c r="N480" s="234">
        <f t="shared" si="11"/>
        <v>297</v>
      </c>
      <c r="O480" s="37">
        <v>225</v>
      </c>
      <c r="P480" s="228">
        <f t="shared" si="23"/>
        <v>72</v>
      </c>
      <c r="Q480" s="41"/>
    </row>
    <row r="481" spans="1:20" ht="15.6" x14ac:dyDescent="0.3">
      <c r="A481" s="150"/>
      <c r="B481" s="142">
        <f t="shared" si="10"/>
        <v>18.760000000000002</v>
      </c>
      <c r="C481" s="128"/>
      <c r="D481" s="34">
        <f t="shared" si="8"/>
        <v>18.760000000000002</v>
      </c>
      <c r="E481" s="144">
        <v>45448</v>
      </c>
      <c r="F481" s="37">
        <v>18.760000000000002</v>
      </c>
      <c r="G481" s="145">
        <v>45449</v>
      </c>
      <c r="H481" s="76">
        <f t="shared" si="7"/>
        <v>0</v>
      </c>
      <c r="I481" s="48">
        <v>18760</v>
      </c>
      <c r="K481" s="134"/>
      <c r="L481" s="670">
        <v>45449</v>
      </c>
      <c r="M481" s="233">
        <v>210</v>
      </c>
      <c r="N481" s="234">
        <f t="shared" si="11"/>
        <v>225</v>
      </c>
      <c r="O481" s="37">
        <v>495</v>
      </c>
      <c r="P481" s="228">
        <v>0</v>
      </c>
      <c r="Q481" s="41"/>
      <c r="S481" s="48">
        <f>SUM(H446:H476)</f>
        <v>0.12999999999999901</v>
      </c>
      <c r="T481" s="48">
        <f>SUM(P445:P475)</f>
        <v>864</v>
      </c>
    </row>
    <row r="482" spans="1:20" ht="15.6" x14ac:dyDescent="0.3">
      <c r="A482" s="150"/>
      <c r="B482" s="142">
        <f t="shared" si="10"/>
        <v>18.760000000000002</v>
      </c>
      <c r="C482" s="128"/>
      <c r="D482" s="34">
        <f t="shared" si="8"/>
        <v>18.760000000000002</v>
      </c>
      <c r="E482" s="144">
        <v>45449</v>
      </c>
      <c r="F482" s="37">
        <v>18.760000000000002</v>
      </c>
      <c r="G482" s="145">
        <v>45450</v>
      </c>
      <c r="H482" s="76">
        <f t="shared" si="7"/>
        <v>0</v>
      </c>
      <c r="I482" s="48">
        <v>18760</v>
      </c>
      <c r="K482" s="134"/>
      <c r="L482" s="670">
        <v>45450</v>
      </c>
      <c r="M482" s="233"/>
      <c r="N482" s="234">
        <f t="shared" si="11"/>
        <v>495</v>
      </c>
      <c r="O482" s="37">
        <v>495</v>
      </c>
      <c r="P482" s="228">
        <f t="shared" ref="P482:P493" si="24">M482+N482-O482</f>
        <v>0</v>
      </c>
      <c r="Q482" s="41"/>
      <c r="S482" s="48">
        <v>130</v>
      </c>
    </row>
    <row r="483" spans="1:20" ht="15.6" x14ac:dyDescent="0.3">
      <c r="A483" s="150"/>
      <c r="B483" s="142">
        <f t="shared" si="10"/>
        <v>18.760000000000002</v>
      </c>
      <c r="C483" s="128"/>
      <c r="D483" s="34">
        <f t="shared" si="8"/>
        <v>18.760000000000002</v>
      </c>
      <c r="E483" s="144">
        <v>45450</v>
      </c>
      <c r="F483" s="37">
        <v>18.760000000000002</v>
      </c>
      <c r="G483" s="145">
        <v>45451</v>
      </c>
      <c r="H483" s="76">
        <f t="shared" si="7"/>
        <v>0</v>
      </c>
      <c r="I483" s="48">
        <v>18760</v>
      </c>
      <c r="K483" s="134"/>
      <c r="L483" s="670">
        <v>45451</v>
      </c>
      <c r="M483" s="233"/>
      <c r="N483" s="234">
        <f t="shared" si="11"/>
        <v>495</v>
      </c>
      <c r="O483" s="37">
        <v>450</v>
      </c>
      <c r="P483" s="228">
        <f t="shared" si="24"/>
        <v>45</v>
      </c>
      <c r="Q483" s="41"/>
    </row>
    <row r="484" spans="1:20" ht="15.6" x14ac:dyDescent="0.3">
      <c r="A484" s="150"/>
      <c r="B484" s="142">
        <f t="shared" si="10"/>
        <v>18.760000000000002</v>
      </c>
      <c r="C484" s="128"/>
      <c r="D484" s="34">
        <f t="shared" si="8"/>
        <v>18.760000000000002</v>
      </c>
      <c r="E484" s="144">
        <v>45451</v>
      </c>
      <c r="F484" s="37">
        <v>18.77</v>
      </c>
      <c r="G484" s="145">
        <v>45452</v>
      </c>
      <c r="H484" s="76">
        <f t="shared" si="7"/>
        <v>9.9999999999980105E-3</v>
      </c>
      <c r="I484" s="48">
        <v>18770</v>
      </c>
      <c r="K484" s="134"/>
      <c r="L484" s="670">
        <v>45452</v>
      </c>
      <c r="M484" s="233"/>
      <c r="N484" s="234">
        <f t="shared" si="11"/>
        <v>450</v>
      </c>
      <c r="O484" s="37">
        <v>450</v>
      </c>
      <c r="P484" s="228">
        <f t="shared" si="24"/>
        <v>0</v>
      </c>
      <c r="Q484" s="41"/>
    </row>
    <row r="485" spans="1:20" ht="15.6" x14ac:dyDescent="0.3">
      <c r="A485" s="150"/>
      <c r="B485" s="142">
        <f t="shared" si="10"/>
        <v>18.77</v>
      </c>
      <c r="C485" s="128"/>
      <c r="D485" s="34">
        <f t="shared" si="8"/>
        <v>18.77</v>
      </c>
      <c r="E485" s="144">
        <v>45452</v>
      </c>
      <c r="F485" s="37">
        <v>18.77</v>
      </c>
      <c r="G485" s="145">
        <v>45453</v>
      </c>
      <c r="H485" s="76">
        <f t="shared" si="7"/>
        <v>0</v>
      </c>
      <c r="I485" s="48">
        <v>18770</v>
      </c>
      <c r="K485" s="134"/>
      <c r="L485" s="670">
        <v>45453</v>
      </c>
      <c r="M485" s="233"/>
      <c r="N485" s="234">
        <f t="shared" si="11"/>
        <v>450</v>
      </c>
      <c r="O485" s="37">
        <v>450</v>
      </c>
      <c r="P485" s="228">
        <f t="shared" si="24"/>
        <v>0</v>
      </c>
      <c r="Q485" s="41"/>
    </row>
    <row r="486" spans="1:20" ht="15.6" x14ac:dyDescent="0.3">
      <c r="A486" s="150"/>
      <c r="B486" s="142">
        <f t="shared" si="10"/>
        <v>18.77</v>
      </c>
      <c r="C486" s="128"/>
      <c r="D486" s="34">
        <f t="shared" si="8"/>
        <v>18.77</v>
      </c>
      <c r="E486" s="144">
        <v>45453</v>
      </c>
      <c r="F486" s="37">
        <v>18.77</v>
      </c>
      <c r="G486" s="145">
        <v>45454</v>
      </c>
      <c r="H486" s="76">
        <f t="shared" si="7"/>
        <v>0</v>
      </c>
      <c r="I486" s="48">
        <v>18770</v>
      </c>
      <c r="K486" s="134"/>
      <c r="L486" s="670">
        <v>45454</v>
      </c>
      <c r="M486" s="233"/>
      <c r="N486" s="234">
        <f t="shared" si="11"/>
        <v>450</v>
      </c>
      <c r="O486" s="37">
        <v>450</v>
      </c>
      <c r="P486" s="228">
        <f t="shared" si="24"/>
        <v>0</v>
      </c>
      <c r="Q486" s="41"/>
    </row>
    <row r="487" spans="1:20" ht="15.6" x14ac:dyDescent="0.3">
      <c r="A487" s="150"/>
      <c r="B487" s="142">
        <f t="shared" si="10"/>
        <v>18.77</v>
      </c>
      <c r="C487" s="128"/>
      <c r="D487" s="34">
        <f t="shared" si="8"/>
        <v>18.77</v>
      </c>
      <c r="E487" s="144">
        <v>45454</v>
      </c>
      <c r="F487" s="37">
        <v>18.77</v>
      </c>
      <c r="G487" s="145">
        <v>45455</v>
      </c>
      <c r="H487" s="76">
        <f t="shared" si="7"/>
        <v>0</v>
      </c>
      <c r="I487" s="48">
        <v>18770</v>
      </c>
      <c r="K487" s="134"/>
      <c r="L487" s="670">
        <v>45455</v>
      </c>
      <c r="M487" s="233"/>
      <c r="N487" s="234">
        <f t="shared" si="11"/>
        <v>450</v>
      </c>
      <c r="O487" s="37">
        <v>450</v>
      </c>
      <c r="P487" s="228">
        <f t="shared" si="24"/>
        <v>0</v>
      </c>
      <c r="Q487" s="41"/>
    </row>
    <row r="488" spans="1:20" ht="15.6" x14ac:dyDescent="0.3">
      <c r="A488" s="150"/>
      <c r="B488" s="142">
        <f t="shared" si="10"/>
        <v>18.77</v>
      </c>
      <c r="C488" s="128"/>
      <c r="D488" s="34">
        <f t="shared" si="8"/>
        <v>18.77</v>
      </c>
      <c r="E488" s="144">
        <v>45455</v>
      </c>
      <c r="F488" s="37">
        <v>18.77</v>
      </c>
      <c r="G488" s="145">
        <v>45456</v>
      </c>
      <c r="H488" s="76">
        <f t="shared" si="7"/>
        <v>0</v>
      </c>
      <c r="I488" s="48">
        <v>18770</v>
      </c>
      <c r="K488" s="134"/>
      <c r="L488" s="670">
        <v>45456</v>
      </c>
      <c r="M488" s="233"/>
      <c r="N488" s="234">
        <f t="shared" si="11"/>
        <v>450</v>
      </c>
      <c r="O488" s="37">
        <v>432</v>
      </c>
      <c r="P488" s="228">
        <f t="shared" si="24"/>
        <v>18</v>
      </c>
      <c r="Q488" s="41"/>
    </row>
    <row r="489" spans="1:20" ht="15.6" x14ac:dyDescent="0.3">
      <c r="A489" s="150"/>
      <c r="B489" s="142">
        <f t="shared" si="10"/>
        <v>18.77</v>
      </c>
      <c r="C489" s="128"/>
      <c r="D489" s="34">
        <f t="shared" si="8"/>
        <v>18.77</v>
      </c>
      <c r="E489" s="144">
        <v>45456</v>
      </c>
      <c r="F489" s="37">
        <v>18.77</v>
      </c>
      <c r="G489" s="145">
        <v>45457</v>
      </c>
      <c r="H489" s="76">
        <f t="shared" si="7"/>
        <v>0</v>
      </c>
      <c r="I489" s="48">
        <v>18770</v>
      </c>
      <c r="K489" s="134"/>
      <c r="L489" s="670">
        <v>45457</v>
      </c>
      <c r="M489" s="233"/>
      <c r="N489" s="234">
        <f t="shared" si="11"/>
        <v>432</v>
      </c>
      <c r="O489" s="37">
        <v>360</v>
      </c>
      <c r="P489" s="228">
        <f t="shared" si="24"/>
        <v>72</v>
      </c>
      <c r="Q489" s="41"/>
    </row>
    <row r="490" spans="1:20" ht="15.6" x14ac:dyDescent="0.3">
      <c r="A490" s="150"/>
      <c r="B490" s="142">
        <f t="shared" si="10"/>
        <v>18.77</v>
      </c>
      <c r="C490" s="128"/>
      <c r="D490" s="34">
        <f t="shared" si="8"/>
        <v>18.77</v>
      </c>
      <c r="E490" s="144">
        <v>45457</v>
      </c>
      <c r="F490" s="37">
        <v>18.77</v>
      </c>
      <c r="G490" s="145">
        <v>45458</v>
      </c>
      <c r="H490" s="76">
        <f t="shared" si="7"/>
        <v>0</v>
      </c>
      <c r="I490" s="48">
        <v>18770</v>
      </c>
      <c r="K490" s="134"/>
      <c r="L490" s="670">
        <v>45458</v>
      </c>
      <c r="M490" s="233"/>
      <c r="N490" s="234">
        <f t="shared" si="11"/>
        <v>360</v>
      </c>
      <c r="O490" s="37">
        <v>360</v>
      </c>
      <c r="P490" s="228">
        <f t="shared" si="24"/>
        <v>0</v>
      </c>
      <c r="Q490" s="41"/>
    </row>
    <row r="491" spans="1:20" ht="15.6" x14ac:dyDescent="0.3">
      <c r="A491" s="150"/>
      <c r="B491" s="142">
        <f t="shared" si="10"/>
        <v>18.77</v>
      </c>
      <c r="C491" s="128"/>
      <c r="D491" s="34">
        <f t="shared" si="8"/>
        <v>18.77</v>
      </c>
      <c r="E491" s="144">
        <v>45458</v>
      </c>
      <c r="F491" s="37">
        <v>18.77</v>
      </c>
      <c r="G491" s="145">
        <v>45459</v>
      </c>
      <c r="H491" s="76">
        <f t="shared" si="7"/>
        <v>0</v>
      </c>
      <c r="I491" s="48">
        <v>18770</v>
      </c>
      <c r="K491" s="134"/>
      <c r="L491" s="670">
        <v>45459</v>
      </c>
      <c r="M491" s="233"/>
      <c r="N491" s="234">
        <f t="shared" si="11"/>
        <v>360</v>
      </c>
      <c r="O491" s="37">
        <v>342</v>
      </c>
      <c r="P491" s="228">
        <f t="shared" si="24"/>
        <v>18</v>
      </c>
      <c r="Q491" s="41"/>
    </row>
    <row r="492" spans="1:20" ht="15.6" x14ac:dyDescent="0.3">
      <c r="A492" s="150"/>
      <c r="B492" s="142">
        <f t="shared" si="10"/>
        <v>18.77</v>
      </c>
      <c r="C492" s="128"/>
      <c r="D492" s="34">
        <f t="shared" si="8"/>
        <v>18.77</v>
      </c>
      <c r="E492" s="144">
        <v>45459</v>
      </c>
      <c r="F492" s="37">
        <v>18.77</v>
      </c>
      <c r="G492" s="145">
        <v>45460</v>
      </c>
      <c r="H492" s="76">
        <f t="shared" si="7"/>
        <v>0</v>
      </c>
      <c r="I492" s="48">
        <v>18770</v>
      </c>
      <c r="K492" s="134"/>
      <c r="L492" s="670">
        <v>45460</v>
      </c>
      <c r="M492" s="233"/>
      <c r="N492" s="234">
        <f t="shared" si="11"/>
        <v>342</v>
      </c>
      <c r="O492" s="37">
        <v>0</v>
      </c>
      <c r="P492" s="228">
        <f t="shared" si="24"/>
        <v>342</v>
      </c>
      <c r="Q492" s="41"/>
    </row>
    <row r="493" spans="1:20" ht="15.6" x14ac:dyDescent="0.3">
      <c r="A493" s="150"/>
      <c r="B493" s="142">
        <f t="shared" si="10"/>
        <v>18.77</v>
      </c>
      <c r="C493" s="128"/>
      <c r="D493" s="34">
        <f t="shared" si="8"/>
        <v>18.77</v>
      </c>
      <c r="E493" s="144">
        <v>45460</v>
      </c>
      <c r="F493" s="37">
        <v>18.77</v>
      </c>
      <c r="G493" s="145">
        <v>45461</v>
      </c>
      <c r="H493" s="76">
        <f t="shared" si="7"/>
        <v>0</v>
      </c>
      <c r="I493" s="48">
        <v>18770</v>
      </c>
      <c r="K493" s="134"/>
      <c r="L493" s="670">
        <v>45461</v>
      </c>
      <c r="M493" s="233">
        <v>450</v>
      </c>
      <c r="N493" s="234">
        <f t="shared" si="11"/>
        <v>0</v>
      </c>
      <c r="O493" s="37">
        <v>360</v>
      </c>
      <c r="P493" s="228">
        <f t="shared" si="24"/>
        <v>90</v>
      </c>
      <c r="Q493" s="41"/>
      <c r="R493" s="48" t="s">
        <v>344</v>
      </c>
    </row>
    <row r="494" spans="1:20" ht="15.6" x14ac:dyDescent="0.3">
      <c r="A494" s="150"/>
      <c r="B494" s="142">
        <f t="shared" si="10"/>
        <v>18.77</v>
      </c>
      <c r="C494" s="128"/>
      <c r="D494" s="34">
        <f t="shared" si="8"/>
        <v>18.77</v>
      </c>
      <c r="E494" s="144">
        <v>45461</v>
      </c>
      <c r="F494" s="37">
        <v>18.77</v>
      </c>
      <c r="G494" s="145">
        <v>45462</v>
      </c>
      <c r="H494" s="76">
        <f t="shared" si="7"/>
        <v>0</v>
      </c>
      <c r="I494" s="48">
        <v>18770</v>
      </c>
      <c r="K494" s="134"/>
      <c r="L494" s="670">
        <v>45462</v>
      </c>
      <c r="M494" s="233"/>
      <c r="N494" s="234">
        <f t="shared" si="11"/>
        <v>360</v>
      </c>
      <c r="O494" s="37">
        <v>414</v>
      </c>
      <c r="P494" s="228">
        <v>0</v>
      </c>
      <c r="Q494" s="41"/>
      <c r="R494" s="48" t="s">
        <v>345</v>
      </c>
    </row>
    <row r="495" spans="1:20" ht="15.6" x14ac:dyDescent="0.3">
      <c r="A495" s="150"/>
      <c r="B495" s="142">
        <f t="shared" si="10"/>
        <v>18.77</v>
      </c>
      <c r="C495" s="128"/>
      <c r="D495" s="34">
        <f t="shared" si="8"/>
        <v>18.77</v>
      </c>
      <c r="E495" s="144">
        <v>45462</v>
      </c>
      <c r="F495" s="37">
        <v>18.77</v>
      </c>
      <c r="G495" s="145">
        <v>45463</v>
      </c>
      <c r="H495" s="76">
        <f t="shared" si="7"/>
        <v>0</v>
      </c>
      <c r="I495" s="48">
        <v>18770</v>
      </c>
      <c r="K495" s="134"/>
      <c r="L495" s="670">
        <v>45463</v>
      </c>
      <c r="M495" s="233"/>
      <c r="N495" s="234">
        <f t="shared" si="11"/>
        <v>414</v>
      </c>
      <c r="O495" s="37">
        <v>414</v>
      </c>
      <c r="P495" s="228">
        <f t="shared" ref="P495:P696" si="25">M495+N495-O495</f>
        <v>0</v>
      </c>
      <c r="Q495" s="41"/>
    </row>
    <row r="496" spans="1:20" ht="15.6" x14ac:dyDescent="0.3">
      <c r="A496" s="150"/>
      <c r="B496" s="142">
        <f t="shared" si="10"/>
        <v>18.77</v>
      </c>
      <c r="C496" s="128"/>
      <c r="D496" s="34">
        <f t="shared" si="8"/>
        <v>18.77</v>
      </c>
      <c r="E496" s="144">
        <v>45463</v>
      </c>
      <c r="F496" s="37">
        <v>18.77</v>
      </c>
      <c r="G496" s="145">
        <v>45464</v>
      </c>
      <c r="H496" s="76">
        <f t="shared" si="7"/>
        <v>0</v>
      </c>
      <c r="I496" s="48">
        <v>18770</v>
      </c>
      <c r="K496" s="134"/>
      <c r="L496" s="670">
        <v>45464</v>
      </c>
      <c r="M496" s="233"/>
      <c r="N496" s="234">
        <f t="shared" si="11"/>
        <v>414</v>
      </c>
      <c r="O496" s="37">
        <v>414</v>
      </c>
      <c r="P496" s="228">
        <f t="shared" si="25"/>
        <v>0</v>
      </c>
      <c r="Q496" s="41"/>
    </row>
    <row r="497" spans="1:19" ht="15.6" x14ac:dyDescent="0.3">
      <c r="A497" s="150"/>
      <c r="B497" s="142">
        <f t="shared" si="10"/>
        <v>18.77</v>
      </c>
      <c r="C497" s="128"/>
      <c r="D497" s="34">
        <f t="shared" si="8"/>
        <v>18.77</v>
      </c>
      <c r="E497" s="144">
        <v>45464</v>
      </c>
      <c r="F497" s="37">
        <v>18.77</v>
      </c>
      <c r="G497" s="145">
        <v>45465</v>
      </c>
      <c r="H497" s="76">
        <f t="shared" si="7"/>
        <v>0</v>
      </c>
      <c r="I497" s="48">
        <v>18770</v>
      </c>
      <c r="K497" s="134"/>
      <c r="L497" s="670">
        <v>45465</v>
      </c>
      <c r="M497" s="233"/>
      <c r="N497" s="234">
        <f t="shared" si="11"/>
        <v>414</v>
      </c>
      <c r="O497" s="37">
        <v>414</v>
      </c>
      <c r="P497" s="228">
        <f t="shared" si="25"/>
        <v>0</v>
      </c>
      <c r="Q497" s="41"/>
    </row>
    <row r="498" spans="1:19" ht="15.6" x14ac:dyDescent="0.3">
      <c r="A498" s="150"/>
      <c r="B498" s="142">
        <f t="shared" si="10"/>
        <v>18.77</v>
      </c>
      <c r="C498" s="128"/>
      <c r="D498" s="34">
        <f t="shared" si="8"/>
        <v>18.77</v>
      </c>
      <c r="E498" s="144">
        <v>45465</v>
      </c>
      <c r="F498" s="37">
        <v>18.77</v>
      </c>
      <c r="G498" s="145">
        <v>45466</v>
      </c>
      <c r="H498" s="76">
        <f t="shared" si="7"/>
        <v>0</v>
      </c>
      <c r="I498" s="48">
        <v>18770</v>
      </c>
      <c r="K498" s="134"/>
      <c r="L498" s="670">
        <v>45466</v>
      </c>
      <c r="M498" s="233"/>
      <c r="N498" s="234">
        <f t="shared" si="11"/>
        <v>414</v>
      </c>
      <c r="O498" s="37">
        <v>396</v>
      </c>
      <c r="P498" s="228">
        <f t="shared" si="25"/>
        <v>18</v>
      </c>
      <c r="Q498" s="41"/>
    </row>
    <row r="499" spans="1:19" ht="15.6" x14ac:dyDescent="0.3">
      <c r="A499" s="150"/>
      <c r="B499" s="142">
        <f t="shared" si="10"/>
        <v>18.77</v>
      </c>
      <c r="C499" s="128"/>
      <c r="D499" s="34">
        <f t="shared" si="8"/>
        <v>18.77</v>
      </c>
      <c r="E499" s="144">
        <v>45466</v>
      </c>
      <c r="F499" s="37">
        <v>18.77</v>
      </c>
      <c r="G499" s="145">
        <v>45467</v>
      </c>
      <c r="H499" s="76">
        <f t="shared" si="7"/>
        <v>0</v>
      </c>
      <c r="I499" s="48">
        <v>18770</v>
      </c>
      <c r="K499" s="134"/>
      <c r="L499" s="670">
        <v>45467</v>
      </c>
      <c r="M499" s="233"/>
      <c r="N499" s="234">
        <f t="shared" si="11"/>
        <v>396</v>
      </c>
      <c r="O499" s="37">
        <v>324</v>
      </c>
      <c r="P499" s="228">
        <f t="shared" si="25"/>
        <v>72</v>
      </c>
      <c r="Q499" s="41"/>
    </row>
    <row r="500" spans="1:19" ht="15.6" x14ac:dyDescent="0.3">
      <c r="A500" s="150"/>
      <c r="B500" s="142">
        <f t="shared" si="10"/>
        <v>18.77</v>
      </c>
      <c r="C500" s="128"/>
      <c r="D500" s="34">
        <f t="shared" si="8"/>
        <v>18.77</v>
      </c>
      <c r="E500" s="144">
        <v>45467</v>
      </c>
      <c r="F500" s="37">
        <v>18.77</v>
      </c>
      <c r="G500" s="145">
        <v>45468</v>
      </c>
      <c r="H500" s="76">
        <f t="shared" si="7"/>
        <v>0</v>
      </c>
      <c r="I500" s="48">
        <v>18770</v>
      </c>
      <c r="K500" s="134"/>
      <c r="L500" s="670">
        <v>45468</v>
      </c>
      <c r="M500" s="233"/>
      <c r="N500" s="234">
        <f t="shared" si="11"/>
        <v>324</v>
      </c>
      <c r="O500" s="37">
        <v>324</v>
      </c>
      <c r="P500" s="228">
        <f t="shared" si="25"/>
        <v>0</v>
      </c>
      <c r="Q500" s="41"/>
    </row>
    <row r="501" spans="1:19" ht="15.6" x14ac:dyDescent="0.3">
      <c r="A501" s="150"/>
      <c r="B501" s="142">
        <f t="shared" si="10"/>
        <v>18.77</v>
      </c>
      <c r="C501" s="128"/>
      <c r="D501" s="34">
        <f t="shared" si="8"/>
        <v>18.77</v>
      </c>
      <c r="E501" s="144">
        <v>45468</v>
      </c>
      <c r="F501" s="37">
        <v>18.77</v>
      </c>
      <c r="G501" s="145">
        <v>45469</v>
      </c>
      <c r="H501" s="76">
        <f t="shared" si="7"/>
        <v>0</v>
      </c>
      <c r="I501" s="48">
        <v>18770</v>
      </c>
      <c r="K501" s="134"/>
      <c r="L501" s="670">
        <v>45469</v>
      </c>
      <c r="M501" s="233"/>
      <c r="N501" s="234">
        <f t="shared" si="11"/>
        <v>324</v>
      </c>
      <c r="O501" s="37">
        <v>306</v>
      </c>
      <c r="P501" s="228">
        <f t="shared" si="25"/>
        <v>18</v>
      </c>
      <c r="Q501" s="41"/>
    </row>
    <row r="502" spans="1:19" ht="15.6" x14ac:dyDescent="0.3">
      <c r="A502" s="150"/>
      <c r="B502" s="142">
        <f t="shared" si="10"/>
        <v>18.77</v>
      </c>
      <c r="C502" s="128"/>
      <c r="D502" s="34">
        <f t="shared" si="8"/>
        <v>18.77</v>
      </c>
      <c r="E502" s="144">
        <v>45469</v>
      </c>
      <c r="F502" s="37">
        <v>18.77</v>
      </c>
      <c r="G502" s="145">
        <v>45470</v>
      </c>
      <c r="H502" s="76">
        <f t="shared" si="7"/>
        <v>0</v>
      </c>
      <c r="I502" s="48">
        <v>18770</v>
      </c>
      <c r="K502" s="134"/>
      <c r="L502" s="670">
        <v>45470</v>
      </c>
      <c r="M502" s="233"/>
      <c r="N502" s="234">
        <f t="shared" si="11"/>
        <v>306</v>
      </c>
      <c r="O502" s="37">
        <v>306</v>
      </c>
      <c r="P502" s="228">
        <f t="shared" si="25"/>
        <v>0</v>
      </c>
      <c r="Q502" s="41"/>
    </row>
    <row r="503" spans="1:19" ht="15.6" x14ac:dyDescent="0.3">
      <c r="A503" s="150"/>
      <c r="B503" s="142">
        <f t="shared" si="10"/>
        <v>18.77</v>
      </c>
      <c r="C503" s="128"/>
      <c r="D503" s="34">
        <f t="shared" si="8"/>
        <v>18.77</v>
      </c>
      <c r="E503" s="144">
        <v>45470</v>
      </c>
      <c r="F503" s="37">
        <v>18.77</v>
      </c>
      <c r="G503" s="145">
        <v>45471</v>
      </c>
      <c r="H503" s="76">
        <f t="shared" si="7"/>
        <v>0</v>
      </c>
      <c r="I503" s="48">
        <v>18770</v>
      </c>
      <c r="K503" s="134"/>
      <c r="L503" s="670">
        <v>45471</v>
      </c>
      <c r="M503" s="233"/>
      <c r="N503" s="234">
        <f t="shared" si="11"/>
        <v>306</v>
      </c>
      <c r="O503" s="37">
        <v>279</v>
      </c>
      <c r="P503" s="228">
        <f t="shared" si="25"/>
        <v>27</v>
      </c>
      <c r="Q503" s="41"/>
    </row>
    <row r="504" spans="1:19" ht="15.6" x14ac:dyDescent="0.3">
      <c r="A504" s="150"/>
      <c r="B504" s="142">
        <f t="shared" si="10"/>
        <v>18.77</v>
      </c>
      <c r="C504" s="128"/>
      <c r="D504" s="34">
        <f t="shared" si="8"/>
        <v>18.77</v>
      </c>
      <c r="E504" s="144">
        <v>45471</v>
      </c>
      <c r="F504" s="37">
        <v>18.77</v>
      </c>
      <c r="G504" s="145">
        <v>45472</v>
      </c>
      <c r="H504" s="76">
        <f t="shared" si="7"/>
        <v>0</v>
      </c>
      <c r="I504" s="48">
        <v>18770</v>
      </c>
      <c r="K504" s="134"/>
      <c r="L504" s="670">
        <v>45472</v>
      </c>
      <c r="M504" s="233"/>
      <c r="N504" s="234">
        <f t="shared" si="11"/>
        <v>279</v>
      </c>
      <c r="O504" s="37">
        <v>270</v>
      </c>
      <c r="P504" s="228">
        <f t="shared" si="25"/>
        <v>9</v>
      </c>
      <c r="Q504" s="41"/>
      <c r="S504" t="s">
        <v>1177</v>
      </c>
    </row>
    <row r="505" spans="1:19" ht="15.6" x14ac:dyDescent="0.3">
      <c r="A505" s="150"/>
      <c r="B505" s="142">
        <f t="shared" si="10"/>
        <v>18.77</v>
      </c>
      <c r="C505" s="128"/>
      <c r="D505" s="34">
        <f t="shared" si="8"/>
        <v>18.77</v>
      </c>
      <c r="E505" s="144">
        <v>45472</v>
      </c>
      <c r="F505" s="37">
        <v>18.77</v>
      </c>
      <c r="G505" s="145">
        <v>45473</v>
      </c>
      <c r="H505" s="76">
        <f t="shared" si="7"/>
        <v>0</v>
      </c>
      <c r="I505" s="48">
        <v>18770</v>
      </c>
      <c r="K505" s="134"/>
      <c r="L505" s="670">
        <v>45473</v>
      </c>
      <c r="M505" s="233"/>
      <c r="N505" s="234">
        <f t="shared" si="11"/>
        <v>270</v>
      </c>
      <c r="O505" s="37">
        <v>270</v>
      </c>
      <c r="P505" s="228">
        <f t="shared" si="25"/>
        <v>0</v>
      </c>
      <c r="Q505" s="41"/>
      <c r="S505">
        <f>SUM(P415:P505)</f>
        <v>3561</v>
      </c>
    </row>
    <row r="506" spans="1:19" ht="15.6" x14ac:dyDescent="0.3">
      <c r="A506" s="150"/>
      <c r="B506" s="142">
        <f t="shared" si="10"/>
        <v>18.77</v>
      </c>
      <c r="C506" s="128"/>
      <c r="D506" s="34">
        <f t="shared" si="8"/>
        <v>18.77</v>
      </c>
      <c r="E506" s="144">
        <v>45473</v>
      </c>
      <c r="F506" s="37">
        <v>18.77</v>
      </c>
      <c r="G506" s="145">
        <v>45474</v>
      </c>
      <c r="H506" s="76">
        <f t="shared" si="7"/>
        <v>0</v>
      </c>
      <c r="I506" s="48">
        <v>18770</v>
      </c>
      <c r="J506" s="512">
        <f>SUM(H416:H506)</f>
        <v>0.46999999999999886</v>
      </c>
      <c r="K506" s="134"/>
      <c r="L506" s="670">
        <v>45474</v>
      </c>
      <c r="M506" s="233"/>
      <c r="N506" s="234">
        <f t="shared" si="11"/>
        <v>270</v>
      </c>
      <c r="O506" s="37">
        <v>270</v>
      </c>
      <c r="P506" s="228">
        <f t="shared" si="25"/>
        <v>0</v>
      </c>
      <c r="Q506" s="41"/>
    </row>
    <row r="507" spans="1:19" ht="15.6" x14ac:dyDescent="0.3">
      <c r="A507" s="150"/>
      <c r="B507" s="142">
        <f t="shared" si="10"/>
        <v>18.77</v>
      </c>
      <c r="C507" s="128"/>
      <c r="D507" s="34">
        <f t="shared" si="8"/>
        <v>18.77</v>
      </c>
      <c r="E507" s="144">
        <v>45474</v>
      </c>
      <c r="F507" s="37">
        <v>18.77</v>
      </c>
      <c r="G507" s="145">
        <v>45475</v>
      </c>
      <c r="H507" s="76">
        <f t="shared" si="7"/>
        <v>0</v>
      </c>
      <c r="I507" s="48">
        <v>18770</v>
      </c>
      <c r="J507">
        <f>(I507-J416)</f>
        <v>470</v>
      </c>
      <c r="K507" s="134"/>
      <c r="L507" s="670">
        <v>45475</v>
      </c>
      <c r="M507" s="233"/>
      <c r="N507" s="234">
        <f t="shared" si="11"/>
        <v>270</v>
      </c>
      <c r="O507" s="37">
        <v>72</v>
      </c>
      <c r="P507" s="228">
        <f t="shared" si="25"/>
        <v>198</v>
      </c>
      <c r="Q507" s="41"/>
    </row>
    <row r="508" spans="1:19" ht="15.6" x14ac:dyDescent="0.3">
      <c r="A508" s="150"/>
      <c r="B508" s="142">
        <f t="shared" si="10"/>
        <v>18.77</v>
      </c>
      <c r="C508" s="128"/>
      <c r="D508" s="34">
        <f t="shared" si="8"/>
        <v>18.77</v>
      </c>
      <c r="E508" s="144">
        <v>45475</v>
      </c>
      <c r="F508" s="37">
        <v>18.77</v>
      </c>
      <c r="G508" s="145">
        <v>45476</v>
      </c>
      <c r="H508" s="76">
        <f t="shared" si="7"/>
        <v>0</v>
      </c>
      <c r="I508" s="48">
        <v>18770</v>
      </c>
      <c r="K508" s="134"/>
      <c r="L508" s="670">
        <v>45476</v>
      </c>
      <c r="M508" s="233">
        <v>300</v>
      </c>
      <c r="N508" s="234">
        <f t="shared" si="11"/>
        <v>72</v>
      </c>
      <c r="O508" s="37">
        <v>270</v>
      </c>
      <c r="P508" s="228">
        <f t="shared" si="25"/>
        <v>102</v>
      </c>
      <c r="Q508" s="41"/>
    </row>
    <row r="509" spans="1:19" ht="15.6" x14ac:dyDescent="0.3">
      <c r="A509" s="150"/>
      <c r="B509" s="142">
        <f t="shared" si="10"/>
        <v>18.77</v>
      </c>
      <c r="C509" s="128"/>
      <c r="D509" s="34">
        <f t="shared" si="8"/>
        <v>18.77</v>
      </c>
      <c r="E509" s="144">
        <v>45476</v>
      </c>
      <c r="F509" s="37">
        <v>18.77</v>
      </c>
      <c r="G509" s="145">
        <v>45477</v>
      </c>
      <c r="H509" s="76">
        <f t="shared" si="7"/>
        <v>0</v>
      </c>
      <c r="I509" s="48">
        <v>18770</v>
      </c>
      <c r="K509" s="134"/>
      <c r="L509" s="670">
        <v>45477</v>
      </c>
      <c r="M509" s="233">
        <v>300</v>
      </c>
      <c r="N509" s="234">
        <f t="shared" si="11"/>
        <v>270</v>
      </c>
      <c r="O509" s="37">
        <v>495</v>
      </c>
      <c r="P509" s="228">
        <f t="shared" si="25"/>
        <v>75</v>
      </c>
      <c r="Q509" s="41"/>
      <c r="R509" s="48" t="s">
        <v>346</v>
      </c>
    </row>
    <row r="510" spans="1:19" ht="15.6" x14ac:dyDescent="0.3">
      <c r="A510" s="150"/>
      <c r="B510" s="142">
        <f t="shared" si="10"/>
        <v>18.77</v>
      </c>
      <c r="C510" s="128"/>
      <c r="D510" s="34">
        <f t="shared" si="8"/>
        <v>18.77</v>
      </c>
      <c r="E510" s="144">
        <v>45477</v>
      </c>
      <c r="F510" s="37">
        <v>18.77</v>
      </c>
      <c r="G510" s="145">
        <v>45478</v>
      </c>
      <c r="H510" s="76">
        <f t="shared" si="7"/>
        <v>0</v>
      </c>
      <c r="I510" s="48">
        <v>18770</v>
      </c>
      <c r="K510" s="134"/>
      <c r="L510" s="670">
        <v>45478</v>
      </c>
      <c r="M510" s="233"/>
      <c r="N510" s="234">
        <f t="shared" si="11"/>
        <v>495</v>
      </c>
      <c r="O510" s="37">
        <v>468</v>
      </c>
      <c r="P510" s="228">
        <f t="shared" si="25"/>
        <v>27</v>
      </c>
      <c r="Q510" s="41"/>
    </row>
    <row r="511" spans="1:19" ht="15.6" x14ac:dyDescent="0.3">
      <c r="A511" s="150"/>
      <c r="B511" s="142">
        <f t="shared" si="10"/>
        <v>18.77</v>
      </c>
      <c r="C511" s="128"/>
      <c r="D511" s="34">
        <f t="shared" si="8"/>
        <v>18.77</v>
      </c>
      <c r="E511" s="144">
        <v>45478</v>
      </c>
      <c r="F511" s="37">
        <v>18.77</v>
      </c>
      <c r="G511" s="145">
        <v>45479</v>
      </c>
      <c r="H511" s="76">
        <f t="shared" si="7"/>
        <v>0</v>
      </c>
      <c r="I511" s="48">
        <v>18770</v>
      </c>
      <c r="K511" s="134"/>
      <c r="L511" s="670">
        <v>45479</v>
      </c>
      <c r="M511" s="233"/>
      <c r="N511" s="234">
        <f t="shared" si="11"/>
        <v>468</v>
      </c>
      <c r="O511" s="37">
        <v>432</v>
      </c>
      <c r="P511" s="228">
        <f t="shared" si="25"/>
        <v>36</v>
      </c>
      <c r="Q511" s="41"/>
    </row>
    <row r="512" spans="1:19" ht="15.6" x14ac:dyDescent="0.3">
      <c r="A512" s="150"/>
      <c r="B512" s="142">
        <f t="shared" si="10"/>
        <v>18.77</v>
      </c>
      <c r="C512" s="128"/>
      <c r="D512" s="34">
        <f t="shared" si="8"/>
        <v>18.77</v>
      </c>
      <c r="E512" s="144">
        <v>45479</v>
      </c>
      <c r="F512" s="37">
        <v>18.77</v>
      </c>
      <c r="G512" s="145">
        <v>45480</v>
      </c>
      <c r="H512" s="76">
        <f t="shared" si="7"/>
        <v>0</v>
      </c>
      <c r="I512" s="48">
        <v>18770</v>
      </c>
      <c r="K512" s="134"/>
      <c r="L512" s="670">
        <v>45480</v>
      </c>
      <c r="M512" s="233"/>
      <c r="N512" s="234">
        <f t="shared" si="11"/>
        <v>432</v>
      </c>
      <c r="O512" s="37">
        <v>432</v>
      </c>
      <c r="P512" s="228">
        <f t="shared" si="25"/>
        <v>0</v>
      </c>
      <c r="Q512" s="41"/>
    </row>
    <row r="513" spans="1:17" ht="15.6" x14ac:dyDescent="0.3">
      <c r="A513" s="150"/>
      <c r="B513" s="142">
        <f t="shared" si="10"/>
        <v>18.77</v>
      </c>
      <c r="C513" s="128"/>
      <c r="D513" s="34">
        <f t="shared" si="8"/>
        <v>18.77</v>
      </c>
      <c r="E513" s="144">
        <v>45480</v>
      </c>
      <c r="F513" s="37">
        <v>18.77</v>
      </c>
      <c r="G513" s="145">
        <v>45481</v>
      </c>
      <c r="H513" s="76">
        <f t="shared" si="7"/>
        <v>0</v>
      </c>
      <c r="I513">
        <v>18770</v>
      </c>
      <c r="K513" s="134"/>
      <c r="L513" s="670">
        <v>45481</v>
      </c>
      <c r="M513" s="233"/>
      <c r="N513" s="234">
        <f t="shared" si="11"/>
        <v>432</v>
      </c>
      <c r="O513" s="37">
        <v>396</v>
      </c>
      <c r="P513" s="228">
        <f t="shared" si="25"/>
        <v>36</v>
      </c>
      <c r="Q513" s="41"/>
    </row>
    <row r="514" spans="1:17" ht="15.6" x14ac:dyDescent="0.3">
      <c r="A514" s="150"/>
      <c r="B514" s="142">
        <f t="shared" si="10"/>
        <v>18.77</v>
      </c>
      <c r="C514" s="128"/>
      <c r="D514" s="34">
        <f t="shared" si="8"/>
        <v>18.77</v>
      </c>
      <c r="E514" s="144">
        <v>45481</v>
      </c>
      <c r="F514" s="37">
        <v>18.77</v>
      </c>
      <c r="G514" s="145">
        <v>45482</v>
      </c>
      <c r="H514" s="76">
        <f t="shared" si="7"/>
        <v>0</v>
      </c>
      <c r="I514">
        <v>18770</v>
      </c>
      <c r="K514" s="134"/>
      <c r="L514" s="670">
        <v>45482</v>
      </c>
      <c r="M514" s="233"/>
      <c r="N514" s="234">
        <f t="shared" si="11"/>
        <v>396</v>
      </c>
      <c r="O514" s="37">
        <v>198</v>
      </c>
      <c r="P514" s="228">
        <f t="shared" si="25"/>
        <v>198</v>
      </c>
      <c r="Q514" s="41"/>
    </row>
    <row r="515" spans="1:17" ht="15.6" x14ac:dyDescent="0.3">
      <c r="A515" s="150"/>
      <c r="B515" s="142">
        <f t="shared" si="10"/>
        <v>18.77</v>
      </c>
      <c r="C515" s="128"/>
      <c r="D515" s="34">
        <f t="shared" si="8"/>
        <v>18.77</v>
      </c>
      <c r="E515" s="144">
        <v>45482</v>
      </c>
      <c r="F515" s="37">
        <v>18.77</v>
      </c>
      <c r="G515" s="145">
        <v>45483</v>
      </c>
      <c r="H515" s="76">
        <f t="shared" ref="H515:H698" si="26">F515-D515</f>
        <v>0</v>
      </c>
      <c r="I515">
        <v>18770</v>
      </c>
      <c r="K515" s="134"/>
      <c r="L515" s="670">
        <v>45483</v>
      </c>
      <c r="M515" s="233">
        <v>420</v>
      </c>
      <c r="N515" s="234">
        <f t="shared" si="11"/>
        <v>198</v>
      </c>
      <c r="O515" s="37">
        <v>549</v>
      </c>
      <c r="P515" s="228">
        <f t="shared" si="25"/>
        <v>69</v>
      </c>
      <c r="Q515" s="41"/>
    </row>
    <row r="516" spans="1:17" ht="15.6" x14ac:dyDescent="0.3">
      <c r="A516" s="150"/>
      <c r="B516" s="142">
        <f t="shared" si="10"/>
        <v>18.77</v>
      </c>
      <c r="C516" s="128"/>
      <c r="D516" s="34">
        <f t="shared" ref="D516:D698" si="27">F515</f>
        <v>18.77</v>
      </c>
      <c r="E516" s="144">
        <v>45483</v>
      </c>
      <c r="F516" s="37">
        <v>18.77</v>
      </c>
      <c r="G516" s="145">
        <v>45484</v>
      </c>
      <c r="H516" s="76">
        <f t="shared" si="26"/>
        <v>0</v>
      </c>
      <c r="I516">
        <v>18770</v>
      </c>
      <c r="K516" s="134"/>
      <c r="L516" s="670">
        <v>45484</v>
      </c>
      <c r="M516" s="233"/>
      <c r="N516" s="234">
        <f t="shared" si="11"/>
        <v>549</v>
      </c>
      <c r="O516" s="37">
        <v>549</v>
      </c>
      <c r="P516" s="228">
        <f t="shared" si="25"/>
        <v>0</v>
      </c>
      <c r="Q516" s="41"/>
    </row>
    <row r="517" spans="1:17" ht="15.6" x14ac:dyDescent="0.3">
      <c r="A517" s="150"/>
      <c r="B517" s="142">
        <f t="shared" si="10"/>
        <v>18.77</v>
      </c>
      <c r="C517" s="128"/>
      <c r="D517" s="34">
        <f t="shared" si="27"/>
        <v>18.77</v>
      </c>
      <c r="E517" s="144">
        <v>45484</v>
      </c>
      <c r="F517" s="37">
        <v>18.77</v>
      </c>
      <c r="G517" s="145">
        <v>45485</v>
      </c>
      <c r="H517" s="76">
        <f t="shared" si="26"/>
        <v>0</v>
      </c>
      <c r="I517">
        <v>18770</v>
      </c>
      <c r="K517" s="134"/>
      <c r="L517" s="670">
        <v>45485</v>
      </c>
      <c r="M517" s="233"/>
      <c r="N517" s="234">
        <f t="shared" si="11"/>
        <v>549</v>
      </c>
      <c r="O517" s="37">
        <v>549</v>
      </c>
      <c r="P517" s="228">
        <f t="shared" si="25"/>
        <v>0</v>
      </c>
      <c r="Q517" s="41"/>
    </row>
    <row r="518" spans="1:17" ht="15.6" x14ac:dyDescent="0.3">
      <c r="A518" s="150"/>
      <c r="B518" s="142">
        <f t="shared" si="10"/>
        <v>18.77</v>
      </c>
      <c r="C518" s="128"/>
      <c r="D518" s="34">
        <f t="shared" si="27"/>
        <v>18.77</v>
      </c>
      <c r="E518" s="144">
        <v>45485</v>
      </c>
      <c r="F518" s="37">
        <v>18.77</v>
      </c>
      <c r="G518" s="145">
        <v>45486</v>
      </c>
      <c r="H518" s="76">
        <f t="shared" si="26"/>
        <v>0</v>
      </c>
      <c r="I518">
        <v>18770</v>
      </c>
      <c r="K518" s="134"/>
      <c r="L518" s="670">
        <v>45486</v>
      </c>
      <c r="M518" s="233"/>
      <c r="N518" s="234">
        <f t="shared" si="11"/>
        <v>549</v>
      </c>
      <c r="O518" s="37">
        <v>495</v>
      </c>
      <c r="P518" s="228">
        <f t="shared" si="25"/>
        <v>54</v>
      </c>
      <c r="Q518" s="41"/>
    </row>
    <row r="519" spans="1:17" ht="15.6" x14ac:dyDescent="0.3">
      <c r="A519" s="150"/>
      <c r="B519" s="142">
        <f t="shared" si="10"/>
        <v>18.77</v>
      </c>
      <c r="C519" s="128"/>
      <c r="D519" s="34">
        <f t="shared" si="27"/>
        <v>18.77</v>
      </c>
      <c r="E519" s="144">
        <v>45486</v>
      </c>
      <c r="F519" s="37">
        <v>18.77</v>
      </c>
      <c r="G519" s="145">
        <v>45487</v>
      </c>
      <c r="H519" s="76">
        <f t="shared" si="26"/>
        <v>0</v>
      </c>
      <c r="I519">
        <v>18770</v>
      </c>
      <c r="K519" s="134"/>
      <c r="L519" s="670">
        <v>45487</v>
      </c>
      <c r="M519" s="233"/>
      <c r="N519" s="234">
        <f t="shared" si="11"/>
        <v>495</v>
      </c>
      <c r="O519" s="37">
        <v>495</v>
      </c>
      <c r="P519" s="228">
        <f t="shared" si="25"/>
        <v>0</v>
      </c>
      <c r="Q519" s="41"/>
    </row>
    <row r="520" spans="1:17" ht="15.6" x14ac:dyDescent="0.3">
      <c r="A520" s="150"/>
      <c r="B520" s="142">
        <f t="shared" si="10"/>
        <v>18.77</v>
      </c>
      <c r="C520" s="128"/>
      <c r="D520" s="34">
        <f t="shared" si="27"/>
        <v>18.77</v>
      </c>
      <c r="E520" s="144">
        <v>45487</v>
      </c>
      <c r="F520" s="37">
        <v>18.77</v>
      </c>
      <c r="G520" s="145">
        <v>45488</v>
      </c>
      <c r="H520" s="76">
        <f t="shared" si="26"/>
        <v>0</v>
      </c>
      <c r="I520">
        <v>18770</v>
      </c>
      <c r="K520" s="134"/>
      <c r="L520" s="670">
        <v>45488</v>
      </c>
      <c r="M520" s="233"/>
      <c r="N520" s="234">
        <f t="shared" si="11"/>
        <v>495</v>
      </c>
      <c r="O520" s="37">
        <v>495</v>
      </c>
      <c r="P520" s="228">
        <f t="shared" si="25"/>
        <v>0</v>
      </c>
      <c r="Q520" s="41"/>
    </row>
    <row r="521" spans="1:17" ht="15.6" x14ac:dyDescent="0.3">
      <c r="A521" s="150"/>
      <c r="B521" s="142">
        <f t="shared" si="10"/>
        <v>18.77</v>
      </c>
      <c r="C521" s="128"/>
      <c r="D521" s="34">
        <f t="shared" si="27"/>
        <v>18.77</v>
      </c>
      <c r="E521" s="144">
        <v>45488</v>
      </c>
      <c r="F521" s="37">
        <v>18.77</v>
      </c>
      <c r="G521" s="145">
        <v>45489</v>
      </c>
      <c r="H521" s="76">
        <f t="shared" si="26"/>
        <v>0</v>
      </c>
      <c r="I521">
        <v>18770</v>
      </c>
      <c r="K521" s="134"/>
      <c r="L521" s="670">
        <v>45489</v>
      </c>
      <c r="M521" s="233"/>
      <c r="N521" s="234">
        <f t="shared" si="11"/>
        <v>495</v>
      </c>
      <c r="O521" s="37">
        <v>495</v>
      </c>
      <c r="P521" s="228">
        <f t="shared" si="25"/>
        <v>0</v>
      </c>
      <c r="Q521" s="41"/>
    </row>
    <row r="522" spans="1:17" ht="15.6" x14ac:dyDescent="0.3">
      <c r="A522" s="150"/>
      <c r="B522" s="142">
        <f t="shared" si="10"/>
        <v>18.77</v>
      </c>
      <c r="C522" s="128"/>
      <c r="D522" s="34">
        <f t="shared" si="27"/>
        <v>18.77</v>
      </c>
      <c r="E522" s="144">
        <v>45489</v>
      </c>
      <c r="F522" s="37">
        <v>18.77</v>
      </c>
      <c r="G522" s="145">
        <v>45490</v>
      </c>
      <c r="H522" s="76">
        <f t="shared" si="26"/>
        <v>0</v>
      </c>
      <c r="I522">
        <v>18770</v>
      </c>
      <c r="K522" s="134"/>
      <c r="L522" s="670">
        <v>45490</v>
      </c>
      <c r="M522" s="233"/>
      <c r="N522" s="234">
        <f t="shared" si="11"/>
        <v>495</v>
      </c>
      <c r="O522" s="37">
        <v>495</v>
      </c>
      <c r="P522" s="228">
        <f t="shared" si="25"/>
        <v>0</v>
      </c>
      <c r="Q522" s="41"/>
    </row>
    <row r="523" spans="1:17" ht="15.6" x14ac:dyDescent="0.3">
      <c r="A523" s="150"/>
      <c r="B523" s="142">
        <f t="shared" si="10"/>
        <v>18.77</v>
      </c>
      <c r="C523" s="128"/>
      <c r="D523" s="34">
        <f t="shared" si="27"/>
        <v>18.77</v>
      </c>
      <c r="E523" s="144">
        <v>45490</v>
      </c>
      <c r="F523" s="37">
        <v>18.77</v>
      </c>
      <c r="G523" s="145">
        <v>45491</v>
      </c>
      <c r="H523" s="76">
        <f t="shared" si="26"/>
        <v>0</v>
      </c>
      <c r="I523">
        <v>18770</v>
      </c>
      <c r="K523" s="134"/>
      <c r="L523" s="670">
        <v>45491</v>
      </c>
      <c r="M523" s="233"/>
      <c r="N523" s="234">
        <f t="shared" si="11"/>
        <v>495</v>
      </c>
      <c r="O523" s="37">
        <v>396</v>
      </c>
      <c r="P523" s="228">
        <f t="shared" si="25"/>
        <v>99</v>
      </c>
      <c r="Q523" s="41"/>
    </row>
    <row r="524" spans="1:17" ht="15.6" x14ac:dyDescent="0.3">
      <c r="A524" s="150"/>
      <c r="B524" s="142">
        <f t="shared" si="10"/>
        <v>18.77</v>
      </c>
      <c r="C524" s="128"/>
      <c r="D524" s="34">
        <f t="shared" si="27"/>
        <v>18.77</v>
      </c>
      <c r="E524" s="144">
        <v>45491</v>
      </c>
      <c r="F524" s="37">
        <v>18.77</v>
      </c>
      <c r="G524" s="145">
        <v>45492</v>
      </c>
      <c r="H524" s="76">
        <f t="shared" si="26"/>
        <v>0</v>
      </c>
      <c r="I524">
        <v>18770</v>
      </c>
      <c r="K524" s="134"/>
      <c r="L524" s="670">
        <v>45492</v>
      </c>
      <c r="M524" s="233"/>
      <c r="N524" s="234">
        <f t="shared" si="11"/>
        <v>396</v>
      </c>
      <c r="O524" s="37">
        <v>288</v>
      </c>
      <c r="P524" s="228">
        <f t="shared" si="25"/>
        <v>108</v>
      </c>
      <c r="Q524" s="41"/>
    </row>
    <row r="525" spans="1:17" ht="15.6" x14ac:dyDescent="0.3">
      <c r="A525" s="150"/>
      <c r="B525" s="142">
        <f t="shared" si="10"/>
        <v>18.77</v>
      </c>
      <c r="C525" s="128"/>
      <c r="D525" s="34">
        <f t="shared" si="27"/>
        <v>18.77</v>
      </c>
      <c r="E525" s="144">
        <v>45492</v>
      </c>
      <c r="F525" s="37">
        <v>18.77</v>
      </c>
      <c r="G525" s="145">
        <v>45493</v>
      </c>
      <c r="H525" s="76">
        <f t="shared" si="26"/>
        <v>0</v>
      </c>
      <c r="I525">
        <v>18770</v>
      </c>
      <c r="K525" s="134"/>
      <c r="L525" s="670">
        <v>45493</v>
      </c>
      <c r="M525" s="233">
        <v>240</v>
      </c>
      <c r="N525" s="234">
        <f t="shared" si="11"/>
        <v>288</v>
      </c>
      <c r="O525" s="37">
        <v>468</v>
      </c>
      <c r="P525" s="228">
        <f t="shared" si="25"/>
        <v>60</v>
      </c>
      <c r="Q525" s="41"/>
    </row>
    <row r="526" spans="1:17" ht="15.6" x14ac:dyDescent="0.3">
      <c r="A526" s="150"/>
      <c r="B526" s="142">
        <f t="shared" si="10"/>
        <v>18.77</v>
      </c>
      <c r="C526" s="128"/>
      <c r="D526" s="34">
        <f t="shared" si="27"/>
        <v>18.77</v>
      </c>
      <c r="E526" s="144">
        <v>45493</v>
      </c>
      <c r="F526" s="37">
        <v>18.77</v>
      </c>
      <c r="G526" s="145">
        <v>45494</v>
      </c>
      <c r="H526" s="76">
        <f t="shared" si="26"/>
        <v>0</v>
      </c>
      <c r="I526">
        <v>18770</v>
      </c>
      <c r="K526" s="134"/>
      <c r="L526" s="670">
        <v>45494</v>
      </c>
      <c r="M526" s="233"/>
      <c r="N526" s="234">
        <f t="shared" si="11"/>
        <v>468</v>
      </c>
      <c r="O526" s="37">
        <v>405</v>
      </c>
      <c r="P526" s="228">
        <f t="shared" si="25"/>
        <v>63</v>
      </c>
      <c r="Q526" s="41"/>
    </row>
    <row r="527" spans="1:17" ht="15.6" x14ac:dyDescent="0.3">
      <c r="A527" s="150"/>
      <c r="B527" s="142">
        <f t="shared" si="10"/>
        <v>18.77</v>
      </c>
      <c r="C527" s="128"/>
      <c r="D527" s="34">
        <f t="shared" si="27"/>
        <v>18.77</v>
      </c>
      <c r="E527" s="144">
        <v>45494</v>
      </c>
      <c r="F527" s="37">
        <v>18.77</v>
      </c>
      <c r="G527" s="145">
        <v>45495</v>
      </c>
      <c r="H527" s="76">
        <f t="shared" si="26"/>
        <v>0</v>
      </c>
      <c r="I527">
        <v>18770</v>
      </c>
      <c r="K527" s="134"/>
      <c r="L527" s="670">
        <v>45495</v>
      </c>
      <c r="M527" s="233"/>
      <c r="N527" s="234">
        <f t="shared" si="11"/>
        <v>405</v>
      </c>
      <c r="O527" s="37">
        <v>396</v>
      </c>
      <c r="P527" s="228">
        <f t="shared" si="25"/>
        <v>9</v>
      </c>
      <c r="Q527" s="41"/>
    </row>
    <row r="528" spans="1:17" ht="15.6" x14ac:dyDescent="0.3">
      <c r="A528" s="150"/>
      <c r="B528" s="142">
        <f t="shared" si="10"/>
        <v>18.77</v>
      </c>
      <c r="C528" s="128"/>
      <c r="D528" s="34">
        <f t="shared" si="27"/>
        <v>18.77</v>
      </c>
      <c r="E528" s="144">
        <v>45495</v>
      </c>
      <c r="F528" s="37">
        <v>18.77</v>
      </c>
      <c r="G528" s="145">
        <v>45496</v>
      </c>
      <c r="H528" s="76">
        <f t="shared" si="26"/>
        <v>0</v>
      </c>
      <c r="I528">
        <v>18770</v>
      </c>
      <c r="K528" s="134"/>
      <c r="L528" s="670">
        <v>45496</v>
      </c>
      <c r="M528" s="233"/>
      <c r="N528" s="234">
        <f t="shared" si="11"/>
        <v>396</v>
      </c>
      <c r="O528" s="37">
        <v>216</v>
      </c>
      <c r="P528" s="228">
        <f t="shared" si="25"/>
        <v>180</v>
      </c>
      <c r="Q528" s="41"/>
    </row>
    <row r="529" spans="1:18" ht="15.6" x14ac:dyDescent="0.3">
      <c r="A529" s="150"/>
      <c r="B529" s="142">
        <f t="shared" si="10"/>
        <v>18.77</v>
      </c>
      <c r="C529" s="128"/>
      <c r="D529" s="34">
        <f t="shared" si="27"/>
        <v>18.77</v>
      </c>
      <c r="E529" s="144">
        <v>45496</v>
      </c>
      <c r="F529" s="37">
        <v>18.77</v>
      </c>
      <c r="G529" s="145">
        <v>45497</v>
      </c>
      <c r="H529" s="76">
        <f t="shared" si="26"/>
        <v>0</v>
      </c>
      <c r="I529">
        <v>18770</v>
      </c>
      <c r="K529" s="134"/>
      <c r="L529" s="670">
        <v>45497</v>
      </c>
      <c r="M529" s="233">
        <v>415</v>
      </c>
      <c r="N529" s="234">
        <f t="shared" si="11"/>
        <v>216</v>
      </c>
      <c r="O529" s="37">
        <v>495</v>
      </c>
      <c r="P529" s="228">
        <f t="shared" si="25"/>
        <v>136</v>
      </c>
      <c r="Q529" s="41"/>
      <c r="R529" t="s">
        <v>1166</v>
      </c>
    </row>
    <row r="530" spans="1:18" ht="15.6" x14ac:dyDescent="0.3">
      <c r="A530" s="150"/>
      <c r="B530" s="142">
        <f t="shared" si="10"/>
        <v>18.77</v>
      </c>
      <c r="C530" s="128"/>
      <c r="D530" s="34">
        <f t="shared" si="27"/>
        <v>18.77</v>
      </c>
      <c r="E530" s="144">
        <v>45497</v>
      </c>
      <c r="F530" s="37">
        <v>18.77</v>
      </c>
      <c r="G530" s="145">
        <v>45498</v>
      </c>
      <c r="H530" s="76">
        <f t="shared" si="26"/>
        <v>0</v>
      </c>
      <c r="I530">
        <v>18770</v>
      </c>
      <c r="K530" s="134"/>
      <c r="L530" s="670">
        <v>45498</v>
      </c>
      <c r="M530" s="233"/>
      <c r="N530" s="234">
        <f t="shared" si="11"/>
        <v>495</v>
      </c>
      <c r="O530" s="37">
        <v>450</v>
      </c>
      <c r="P530" s="228">
        <f t="shared" si="25"/>
        <v>45</v>
      </c>
      <c r="Q530" s="41"/>
    </row>
    <row r="531" spans="1:18" ht="15.6" x14ac:dyDescent="0.3">
      <c r="A531" s="150"/>
      <c r="B531" s="142">
        <f t="shared" ref="B531:B698" si="28">(F530)</f>
        <v>18.77</v>
      </c>
      <c r="C531" s="128"/>
      <c r="D531" s="34">
        <f t="shared" si="27"/>
        <v>18.77</v>
      </c>
      <c r="E531" s="144">
        <v>45498</v>
      </c>
      <c r="F531" s="37">
        <v>18.77</v>
      </c>
      <c r="G531" s="145">
        <v>45499</v>
      </c>
      <c r="H531" s="76">
        <f t="shared" si="26"/>
        <v>0</v>
      </c>
      <c r="I531">
        <v>18770</v>
      </c>
      <c r="K531" s="134"/>
      <c r="L531" s="670">
        <v>45499</v>
      </c>
      <c r="M531" s="233"/>
      <c r="N531" s="234">
        <f t="shared" si="11"/>
        <v>450</v>
      </c>
      <c r="O531" s="37">
        <v>450</v>
      </c>
      <c r="P531" s="228">
        <f t="shared" si="25"/>
        <v>0</v>
      </c>
      <c r="Q531" s="41"/>
    </row>
    <row r="532" spans="1:18" ht="15.6" x14ac:dyDescent="0.3">
      <c r="A532" s="150"/>
      <c r="B532" s="142">
        <f t="shared" si="28"/>
        <v>18.77</v>
      </c>
      <c r="C532" s="128"/>
      <c r="D532" s="34">
        <f t="shared" si="27"/>
        <v>18.77</v>
      </c>
      <c r="E532" s="144">
        <v>45499</v>
      </c>
      <c r="F532" s="37">
        <v>18.77</v>
      </c>
      <c r="G532" s="145">
        <v>45500</v>
      </c>
      <c r="H532" s="76">
        <f t="shared" si="26"/>
        <v>0</v>
      </c>
      <c r="I532">
        <v>18770</v>
      </c>
      <c r="K532" s="134"/>
      <c r="L532" s="670">
        <v>45500</v>
      </c>
      <c r="M532" s="233"/>
      <c r="N532" s="234">
        <f t="shared" si="11"/>
        <v>450</v>
      </c>
      <c r="O532" s="37">
        <v>432</v>
      </c>
      <c r="P532" s="228">
        <f t="shared" si="25"/>
        <v>18</v>
      </c>
      <c r="Q532" s="41"/>
    </row>
    <row r="533" spans="1:18" ht="15.6" x14ac:dyDescent="0.3">
      <c r="A533" s="150"/>
      <c r="B533" s="142">
        <f t="shared" si="28"/>
        <v>18.77</v>
      </c>
      <c r="C533" s="128"/>
      <c r="D533" s="34">
        <f t="shared" si="27"/>
        <v>18.77</v>
      </c>
      <c r="E533" s="144">
        <v>45500</v>
      </c>
      <c r="F533" s="37">
        <v>18.77</v>
      </c>
      <c r="G533" s="145">
        <v>45501</v>
      </c>
      <c r="H533" s="76">
        <f t="shared" si="26"/>
        <v>0</v>
      </c>
      <c r="I533">
        <v>18770</v>
      </c>
      <c r="K533" s="134"/>
      <c r="L533" s="670">
        <v>45501</v>
      </c>
      <c r="M533" s="233">
        <v>30</v>
      </c>
      <c r="N533" s="234">
        <f t="shared" si="11"/>
        <v>432</v>
      </c>
      <c r="O533" s="37">
        <v>405</v>
      </c>
      <c r="P533" s="228">
        <f t="shared" si="25"/>
        <v>57</v>
      </c>
      <c r="Q533" s="41"/>
      <c r="R533" s="48" t="s">
        <v>1186</v>
      </c>
    </row>
    <row r="534" spans="1:18" ht="15.6" x14ac:dyDescent="0.3">
      <c r="A534" s="150"/>
      <c r="B534" s="142">
        <f t="shared" si="28"/>
        <v>18.77</v>
      </c>
      <c r="C534" s="128"/>
      <c r="D534" s="34">
        <f t="shared" si="27"/>
        <v>18.77</v>
      </c>
      <c r="E534" s="144">
        <v>45501</v>
      </c>
      <c r="F534" s="37">
        <v>18.77</v>
      </c>
      <c r="G534" s="145">
        <v>45502</v>
      </c>
      <c r="H534" s="76">
        <f t="shared" si="26"/>
        <v>0</v>
      </c>
      <c r="I534">
        <v>18770</v>
      </c>
      <c r="K534" s="134"/>
      <c r="L534" s="670">
        <v>45502</v>
      </c>
      <c r="M534" s="233"/>
      <c r="N534" s="234">
        <f t="shared" si="11"/>
        <v>405</v>
      </c>
      <c r="O534" s="37">
        <v>378</v>
      </c>
      <c r="P534" s="228">
        <f t="shared" si="25"/>
        <v>27</v>
      </c>
      <c r="Q534" s="41"/>
    </row>
    <row r="535" spans="1:18" ht="15.6" x14ac:dyDescent="0.3">
      <c r="A535" s="150"/>
      <c r="B535" s="142">
        <f t="shared" si="28"/>
        <v>18.77</v>
      </c>
      <c r="C535" s="128"/>
      <c r="D535" s="34">
        <f t="shared" si="27"/>
        <v>18.77</v>
      </c>
      <c r="E535" s="144">
        <v>45502</v>
      </c>
      <c r="F535" s="37">
        <v>18.77</v>
      </c>
      <c r="G535" s="145">
        <v>45503</v>
      </c>
      <c r="H535" s="76">
        <f t="shared" si="26"/>
        <v>0</v>
      </c>
      <c r="I535">
        <v>18770</v>
      </c>
      <c r="K535" s="134"/>
      <c r="L535" s="670">
        <v>45503</v>
      </c>
      <c r="M535" s="233">
        <v>210</v>
      </c>
      <c r="N535" s="234">
        <f t="shared" si="11"/>
        <v>378</v>
      </c>
      <c r="O535" s="37">
        <v>585</v>
      </c>
      <c r="P535" s="228">
        <v>0</v>
      </c>
      <c r="Q535" s="41"/>
      <c r="R535" t="s">
        <v>1193</v>
      </c>
    </row>
    <row r="536" spans="1:18" ht="15.6" x14ac:dyDescent="0.3">
      <c r="A536" s="150"/>
      <c r="B536" s="142">
        <f t="shared" si="28"/>
        <v>18.77</v>
      </c>
      <c r="C536" s="128"/>
      <c r="D536" s="34">
        <f t="shared" si="27"/>
        <v>18.77</v>
      </c>
      <c r="E536" s="144">
        <v>45503</v>
      </c>
      <c r="F536" s="37">
        <v>18.77</v>
      </c>
      <c r="G536" s="145">
        <v>45504</v>
      </c>
      <c r="H536" s="76">
        <f t="shared" si="26"/>
        <v>0</v>
      </c>
      <c r="I536">
        <v>18770</v>
      </c>
      <c r="K536" s="134"/>
      <c r="L536" s="670">
        <v>45504</v>
      </c>
      <c r="M536" s="233"/>
      <c r="N536" s="234">
        <f t="shared" si="11"/>
        <v>585</v>
      </c>
      <c r="O536" s="37">
        <v>585</v>
      </c>
      <c r="P536" s="228">
        <f t="shared" si="25"/>
        <v>0</v>
      </c>
      <c r="Q536" s="41"/>
    </row>
    <row r="537" spans="1:18" ht="15.6" x14ac:dyDescent="0.3">
      <c r="A537" s="150"/>
      <c r="B537" s="142">
        <f t="shared" si="28"/>
        <v>18.77</v>
      </c>
      <c r="C537" s="128"/>
      <c r="D537" s="34">
        <f t="shared" si="27"/>
        <v>18.77</v>
      </c>
      <c r="E537" s="144">
        <v>45504</v>
      </c>
      <c r="F537" s="37">
        <v>18.77</v>
      </c>
      <c r="G537" s="145">
        <v>45505</v>
      </c>
      <c r="H537" s="76">
        <f t="shared" si="26"/>
        <v>0</v>
      </c>
      <c r="I537">
        <v>18770</v>
      </c>
      <c r="K537" s="134"/>
      <c r="L537" s="670">
        <v>45505</v>
      </c>
      <c r="M537" s="233"/>
      <c r="N537" s="234">
        <f t="shared" si="11"/>
        <v>585</v>
      </c>
      <c r="O537" s="37">
        <v>585</v>
      </c>
      <c r="P537" s="228">
        <f t="shared" si="25"/>
        <v>0</v>
      </c>
      <c r="Q537" s="41"/>
    </row>
    <row r="538" spans="1:18" ht="15.6" x14ac:dyDescent="0.3">
      <c r="A538" s="150"/>
      <c r="B538" s="142">
        <f t="shared" si="28"/>
        <v>18.77</v>
      </c>
      <c r="C538" s="128"/>
      <c r="D538" s="34">
        <f t="shared" si="27"/>
        <v>18.77</v>
      </c>
      <c r="E538" s="144">
        <v>45505</v>
      </c>
      <c r="F538" s="37">
        <v>18.77</v>
      </c>
      <c r="G538" s="145">
        <v>45506</v>
      </c>
      <c r="H538" s="76">
        <f t="shared" si="26"/>
        <v>0</v>
      </c>
      <c r="I538">
        <v>18770</v>
      </c>
      <c r="K538" s="134"/>
      <c r="L538" s="670">
        <v>45506</v>
      </c>
      <c r="M538" s="233"/>
      <c r="N538" s="234">
        <f t="shared" si="11"/>
        <v>585</v>
      </c>
      <c r="O538" s="37">
        <v>585</v>
      </c>
      <c r="P538" s="228">
        <f t="shared" si="25"/>
        <v>0</v>
      </c>
      <c r="Q538" s="41"/>
    </row>
    <row r="539" spans="1:18" ht="15.6" x14ac:dyDescent="0.3">
      <c r="A539" s="150"/>
      <c r="B539" s="142">
        <f t="shared" si="28"/>
        <v>18.77</v>
      </c>
      <c r="C539" s="128"/>
      <c r="D539" s="34">
        <f t="shared" si="27"/>
        <v>18.77</v>
      </c>
      <c r="E539" s="144">
        <v>45506</v>
      </c>
      <c r="F539" s="37">
        <v>18.77</v>
      </c>
      <c r="G539" s="145">
        <v>45507</v>
      </c>
      <c r="H539" s="76">
        <f t="shared" si="26"/>
        <v>0</v>
      </c>
      <c r="I539">
        <v>18770</v>
      </c>
      <c r="K539" s="134"/>
      <c r="L539" s="670">
        <v>45507</v>
      </c>
      <c r="M539" s="233"/>
      <c r="N539" s="234">
        <f t="shared" ref="N539:N604" si="29">O538</f>
        <v>585</v>
      </c>
      <c r="O539" s="37">
        <v>585</v>
      </c>
      <c r="P539" s="228">
        <f t="shared" si="25"/>
        <v>0</v>
      </c>
      <c r="Q539" s="41"/>
    </row>
    <row r="540" spans="1:18" ht="15.6" x14ac:dyDescent="0.3">
      <c r="A540" s="150"/>
      <c r="B540" s="142">
        <f t="shared" si="28"/>
        <v>18.77</v>
      </c>
      <c r="C540" s="128"/>
      <c r="D540" s="34">
        <f t="shared" si="27"/>
        <v>18.77</v>
      </c>
      <c r="E540" s="144">
        <v>45507</v>
      </c>
      <c r="F540" s="37">
        <v>18.77</v>
      </c>
      <c r="G540" s="145">
        <v>45508</v>
      </c>
      <c r="H540" s="76">
        <f t="shared" si="26"/>
        <v>0</v>
      </c>
      <c r="I540">
        <v>18770</v>
      </c>
      <c r="K540" s="134"/>
      <c r="L540" s="670">
        <v>45508</v>
      </c>
      <c r="M540" s="233"/>
      <c r="N540" s="234">
        <f t="shared" si="29"/>
        <v>585</v>
      </c>
      <c r="O540" s="37">
        <v>585</v>
      </c>
      <c r="P540" s="228">
        <f t="shared" si="25"/>
        <v>0</v>
      </c>
      <c r="Q540" s="41"/>
    </row>
    <row r="541" spans="1:18" ht="15.6" x14ac:dyDescent="0.3">
      <c r="A541" s="150"/>
      <c r="B541" s="142">
        <f t="shared" si="28"/>
        <v>18.77</v>
      </c>
      <c r="C541" s="128"/>
      <c r="D541" s="34">
        <f t="shared" si="27"/>
        <v>18.77</v>
      </c>
      <c r="E541" s="144">
        <v>45508</v>
      </c>
      <c r="F541" s="37">
        <v>18.77</v>
      </c>
      <c r="G541" s="145">
        <v>45509</v>
      </c>
      <c r="H541" s="76">
        <f t="shared" si="26"/>
        <v>0</v>
      </c>
      <c r="I541">
        <v>18770</v>
      </c>
      <c r="K541" s="134"/>
      <c r="L541" s="670">
        <v>45509</v>
      </c>
      <c r="M541" s="233"/>
      <c r="N541" s="234">
        <f t="shared" si="29"/>
        <v>585</v>
      </c>
      <c r="O541" s="37">
        <v>549</v>
      </c>
      <c r="P541" s="228">
        <f t="shared" si="25"/>
        <v>36</v>
      </c>
      <c r="Q541" s="41"/>
    </row>
    <row r="542" spans="1:18" ht="15.6" x14ac:dyDescent="0.3">
      <c r="A542" s="150"/>
      <c r="B542" s="142">
        <f t="shared" si="28"/>
        <v>18.77</v>
      </c>
      <c r="C542" s="128"/>
      <c r="D542" s="34">
        <f t="shared" si="27"/>
        <v>18.77</v>
      </c>
      <c r="E542" s="144">
        <v>45509</v>
      </c>
      <c r="F542" s="37">
        <v>18.77</v>
      </c>
      <c r="G542" s="145">
        <v>45510</v>
      </c>
      <c r="H542" s="76">
        <f t="shared" si="26"/>
        <v>0</v>
      </c>
      <c r="I542">
        <v>18770</v>
      </c>
      <c r="K542" s="134"/>
      <c r="L542" s="670">
        <v>45510</v>
      </c>
      <c r="M542" s="233"/>
      <c r="N542" s="234">
        <f t="shared" si="29"/>
        <v>549</v>
      </c>
      <c r="O542" s="37">
        <v>549</v>
      </c>
      <c r="P542" s="228">
        <f t="shared" si="25"/>
        <v>0</v>
      </c>
      <c r="Q542" s="41"/>
    </row>
    <row r="543" spans="1:18" ht="15.6" x14ac:dyDescent="0.3">
      <c r="A543" s="150"/>
      <c r="B543" s="142">
        <f t="shared" si="28"/>
        <v>18.77</v>
      </c>
      <c r="C543" s="128"/>
      <c r="D543" s="34">
        <f t="shared" si="27"/>
        <v>18.77</v>
      </c>
      <c r="E543" s="144">
        <v>45510</v>
      </c>
      <c r="F543" s="37">
        <v>18.77</v>
      </c>
      <c r="G543" s="145">
        <v>45511</v>
      </c>
      <c r="H543" s="76">
        <f t="shared" si="26"/>
        <v>0</v>
      </c>
      <c r="I543">
        <v>18770</v>
      </c>
      <c r="K543" s="134"/>
      <c r="L543" s="670">
        <v>45511</v>
      </c>
      <c r="M543" s="233"/>
      <c r="N543" s="234">
        <f t="shared" si="29"/>
        <v>549</v>
      </c>
      <c r="O543" s="37">
        <v>549</v>
      </c>
      <c r="P543" s="228">
        <f t="shared" si="25"/>
        <v>0</v>
      </c>
      <c r="Q543" s="41"/>
    </row>
    <row r="544" spans="1:18" ht="15.6" x14ac:dyDescent="0.3">
      <c r="A544" s="150"/>
      <c r="B544" s="142">
        <f t="shared" si="28"/>
        <v>18.77</v>
      </c>
      <c r="C544" s="128"/>
      <c r="D544" s="34">
        <f t="shared" si="27"/>
        <v>18.77</v>
      </c>
      <c r="E544" s="144">
        <v>45511</v>
      </c>
      <c r="F544" s="37">
        <v>18.77</v>
      </c>
      <c r="G544" s="145">
        <v>45512</v>
      </c>
      <c r="H544" s="76">
        <f t="shared" si="26"/>
        <v>0</v>
      </c>
      <c r="I544">
        <v>18770</v>
      </c>
      <c r="K544" s="134"/>
      <c r="L544" s="670">
        <v>45512</v>
      </c>
      <c r="M544" s="233"/>
      <c r="N544" s="234">
        <f t="shared" si="29"/>
        <v>549</v>
      </c>
      <c r="O544" s="37">
        <v>549</v>
      </c>
      <c r="P544" s="228">
        <f t="shared" si="25"/>
        <v>0</v>
      </c>
      <c r="Q544" s="41"/>
    </row>
    <row r="545" spans="1:17" ht="15.6" x14ac:dyDescent="0.3">
      <c r="A545" s="150"/>
      <c r="B545" s="142">
        <f t="shared" si="28"/>
        <v>18.77</v>
      </c>
      <c r="C545" s="128"/>
      <c r="D545" s="34">
        <f t="shared" si="27"/>
        <v>18.77</v>
      </c>
      <c r="E545" s="144">
        <v>45512</v>
      </c>
      <c r="F545" s="37">
        <v>18.77</v>
      </c>
      <c r="G545" s="145">
        <v>45513</v>
      </c>
      <c r="H545" s="76">
        <f t="shared" si="26"/>
        <v>0</v>
      </c>
      <c r="I545">
        <v>18770</v>
      </c>
      <c r="K545" s="134"/>
      <c r="L545" s="670">
        <v>45513</v>
      </c>
      <c r="M545" s="233"/>
      <c r="N545" s="234">
        <f t="shared" si="29"/>
        <v>549</v>
      </c>
      <c r="O545" s="37">
        <v>549</v>
      </c>
      <c r="P545" s="228">
        <f t="shared" si="25"/>
        <v>0</v>
      </c>
      <c r="Q545" s="41"/>
    </row>
    <row r="546" spans="1:17" ht="15.6" x14ac:dyDescent="0.3">
      <c r="A546" s="150"/>
      <c r="B546" s="142">
        <f t="shared" si="28"/>
        <v>18.77</v>
      </c>
      <c r="C546" s="128"/>
      <c r="D546" s="34">
        <f t="shared" si="27"/>
        <v>18.77</v>
      </c>
      <c r="E546" s="144">
        <v>45513</v>
      </c>
      <c r="F546" s="37">
        <v>18.77</v>
      </c>
      <c r="G546" s="145">
        <v>45514</v>
      </c>
      <c r="H546" s="76">
        <f t="shared" si="26"/>
        <v>0</v>
      </c>
      <c r="I546">
        <v>18770</v>
      </c>
      <c r="K546" s="134"/>
      <c r="L546" s="670">
        <v>45514</v>
      </c>
      <c r="M546" s="233"/>
      <c r="N546" s="234">
        <f t="shared" si="29"/>
        <v>549</v>
      </c>
      <c r="O546" s="37">
        <v>549</v>
      </c>
      <c r="P546" s="228">
        <f t="shared" si="25"/>
        <v>0</v>
      </c>
      <c r="Q546" s="41"/>
    </row>
    <row r="547" spans="1:17" ht="15.6" x14ac:dyDescent="0.3">
      <c r="A547" s="150"/>
      <c r="B547" s="142">
        <f t="shared" si="28"/>
        <v>18.77</v>
      </c>
      <c r="C547" s="128"/>
      <c r="D547" s="34">
        <f t="shared" si="27"/>
        <v>18.77</v>
      </c>
      <c r="E547" s="144">
        <v>45514</v>
      </c>
      <c r="F547" s="37">
        <v>18.77</v>
      </c>
      <c r="G547" s="145">
        <v>45515</v>
      </c>
      <c r="H547" s="76">
        <f t="shared" si="26"/>
        <v>0</v>
      </c>
      <c r="I547">
        <v>18770</v>
      </c>
      <c r="K547" s="134"/>
      <c r="L547" s="670">
        <v>45515</v>
      </c>
      <c r="M547" s="233"/>
      <c r="N547" s="234">
        <f t="shared" si="29"/>
        <v>549</v>
      </c>
      <c r="O547" s="37">
        <v>522</v>
      </c>
      <c r="P547" s="228">
        <f t="shared" si="25"/>
        <v>27</v>
      </c>
      <c r="Q547" s="41"/>
    </row>
    <row r="548" spans="1:17" ht="15.6" x14ac:dyDescent="0.3">
      <c r="A548" s="150"/>
      <c r="B548" s="142">
        <f t="shared" si="28"/>
        <v>18.77</v>
      </c>
      <c r="C548" s="128"/>
      <c r="D548" s="34">
        <f t="shared" si="27"/>
        <v>18.77</v>
      </c>
      <c r="E548" s="144">
        <v>45515</v>
      </c>
      <c r="F548" s="37">
        <v>18.77</v>
      </c>
      <c r="G548" s="145">
        <v>45516</v>
      </c>
      <c r="H548" s="76">
        <f t="shared" si="26"/>
        <v>0</v>
      </c>
      <c r="I548">
        <v>18770</v>
      </c>
      <c r="K548" s="134"/>
      <c r="L548" s="670">
        <v>45516</v>
      </c>
      <c r="M548" s="233"/>
      <c r="N548" s="234">
        <f t="shared" si="29"/>
        <v>522</v>
      </c>
      <c r="O548" s="37">
        <v>522</v>
      </c>
      <c r="P548" s="228">
        <f t="shared" si="25"/>
        <v>0</v>
      </c>
      <c r="Q548" s="41"/>
    </row>
    <row r="549" spans="1:17" ht="15.6" x14ac:dyDescent="0.3">
      <c r="A549" s="150"/>
      <c r="B549" s="142">
        <f t="shared" si="28"/>
        <v>18.77</v>
      </c>
      <c r="C549" s="128"/>
      <c r="D549" s="34">
        <f t="shared" si="27"/>
        <v>18.77</v>
      </c>
      <c r="E549" s="144">
        <v>45516</v>
      </c>
      <c r="F549" s="37">
        <v>18.77</v>
      </c>
      <c r="G549" s="145">
        <v>45517</v>
      </c>
      <c r="H549" s="76">
        <f t="shared" si="26"/>
        <v>0</v>
      </c>
      <c r="I549">
        <v>18770</v>
      </c>
      <c r="K549" s="134"/>
      <c r="L549" s="670">
        <v>45517</v>
      </c>
      <c r="M549" s="233"/>
      <c r="N549" s="234">
        <f t="shared" si="29"/>
        <v>522</v>
      </c>
      <c r="O549" s="37">
        <v>522</v>
      </c>
      <c r="P549" s="228">
        <f t="shared" si="25"/>
        <v>0</v>
      </c>
      <c r="Q549" s="41"/>
    </row>
    <row r="550" spans="1:17" ht="15.6" x14ac:dyDescent="0.3">
      <c r="A550" s="150"/>
      <c r="B550" s="142">
        <f t="shared" si="28"/>
        <v>18.77</v>
      </c>
      <c r="C550" s="128"/>
      <c r="D550" s="34">
        <f t="shared" si="27"/>
        <v>18.77</v>
      </c>
      <c r="E550" s="144">
        <v>45517</v>
      </c>
      <c r="F550" s="37">
        <v>18.77</v>
      </c>
      <c r="G550" s="145">
        <v>45518</v>
      </c>
      <c r="H550" s="76">
        <f t="shared" si="26"/>
        <v>0</v>
      </c>
      <c r="I550">
        <v>18770</v>
      </c>
      <c r="K550" s="134"/>
      <c r="L550" s="670">
        <v>45518</v>
      </c>
      <c r="M550" s="233"/>
      <c r="N550" s="234">
        <f t="shared" si="29"/>
        <v>522</v>
      </c>
      <c r="O550" s="37">
        <v>522</v>
      </c>
      <c r="P550" s="228">
        <f t="shared" si="25"/>
        <v>0</v>
      </c>
      <c r="Q550" s="41"/>
    </row>
    <row r="551" spans="1:17" ht="15.6" x14ac:dyDescent="0.3">
      <c r="A551" s="150"/>
      <c r="B551" s="142">
        <f t="shared" si="28"/>
        <v>18.77</v>
      </c>
      <c r="C551" s="128"/>
      <c r="D551" s="34">
        <f t="shared" si="27"/>
        <v>18.77</v>
      </c>
      <c r="E551" s="144">
        <v>45518</v>
      </c>
      <c r="F551" s="37">
        <v>18.77</v>
      </c>
      <c r="G551" s="145">
        <v>45519</v>
      </c>
      <c r="H551" s="76">
        <f t="shared" si="26"/>
        <v>0</v>
      </c>
      <c r="I551">
        <v>18770</v>
      </c>
      <c r="K551" s="134"/>
      <c r="L551" s="670">
        <v>45519</v>
      </c>
      <c r="M551" s="233"/>
      <c r="N551" s="234">
        <f t="shared" si="29"/>
        <v>522</v>
      </c>
      <c r="O551" s="37">
        <v>504</v>
      </c>
      <c r="P551" s="228">
        <f t="shared" si="25"/>
        <v>18</v>
      </c>
      <c r="Q551" s="41"/>
    </row>
    <row r="552" spans="1:17" ht="15.6" x14ac:dyDescent="0.3">
      <c r="A552" s="150"/>
      <c r="B552" s="142">
        <f t="shared" si="28"/>
        <v>18.77</v>
      </c>
      <c r="C552" s="128"/>
      <c r="D552" s="34">
        <f t="shared" si="27"/>
        <v>18.77</v>
      </c>
      <c r="E552" s="144">
        <v>45519</v>
      </c>
      <c r="F552" s="37">
        <v>18.77</v>
      </c>
      <c r="G552" s="145">
        <v>45520</v>
      </c>
      <c r="H552" s="76">
        <f t="shared" si="26"/>
        <v>0</v>
      </c>
      <c r="I552">
        <v>18770</v>
      </c>
      <c r="K552" s="134"/>
      <c r="L552" s="670">
        <v>45520</v>
      </c>
      <c r="M552" s="233">
        <v>90</v>
      </c>
      <c r="N552" s="234">
        <f t="shared" si="29"/>
        <v>504</v>
      </c>
      <c r="O552" s="37">
        <v>576</v>
      </c>
      <c r="P552" s="228">
        <f t="shared" si="25"/>
        <v>18</v>
      </c>
      <c r="Q552" s="41"/>
    </row>
    <row r="553" spans="1:17" ht="15.6" x14ac:dyDescent="0.3">
      <c r="A553" s="150"/>
      <c r="B553" s="142">
        <f t="shared" si="28"/>
        <v>18.77</v>
      </c>
      <c r="C553" s="128"/>
      <c r="D553" s="34">
        <f t="shared" si="27"/>
        <v>18.77</v>
      </c>
      <c r="E553" s="144">
        <v>45520</v>
      </c>
      <c r="F553" s="37">
        <v>18.77</v>
      </c>
      <c r="G553" s="145">
        <v>45521</v>
      </c>
      <c r="H553" s="76">
        <f t="shared" si="26"/>
        <v>0</v>
      </c>
      <c r="I553">
        <v>18770</v>
      </c>
      <c r="K553" s="134"/>
      <c r="L553" s="670">
        <v>45521</v>
      </c>
      <c r="M553" s="233"/>
      <c r="N553" s="234">
        <f t="shared" si="29"/>
        <v>576</v>
      </c>
      <c r="O553" s="37">
        <v>576</v>
      </c>
      <c r="P553" s="228">
        <f t="shared" si="25"/>
        <v>0</v>
      </c>
      <c r="Q553" s="41"/>
    </row>
    <row r="554" spans="1:17" ht="15.6" x14ac:dyDescent="0.3">
      <c r="A554" s="150"/>
      <c r="B554" s="142">
        <f t="shared" si="28"/>
        <v>18.77</v>
      </c>
      <c r="C554" s="128"/>
      <c r="D554" s="34">
        <f t="shared" si="27"/>
        <v>18.77</v>
      </c>
      <c r="E554" s="144">
        <v>45521</v>
      </c>
      <c r="F554" s="37">
        <v>18.77</v>
      </c>
      <c r="G554" s="145">
        <v>45522</v>
      </c>
      <c r="H554" s="76">
        <f t="shared" si="26"/>
        <v>0</v>
      </c>
      <c r="I554">
        <v>18770</v>
      </c>
      <c r="K554" s="134"/>
      <c r="L554" s="670">
        <v>45522</v>
      </c>
      <c r="M554" s="233"/>
      <c r="N554" s="234">
        <f t="shared" si="29"/>
        <v>576</v>
      </c>
      <c r="O554" s="37">
        <v>522</v>
      </c>
      <c r="P554" s="228">
        <f t="shared" si="25"/>
        <v>54</v>
      </c>
      <c r="Q554" s="41"/>
    </row>
    <row r="555" spans="1:17" ht="15.6" x14ac:dyDescent="0.3">
      <c r="A555" s="150"/>
      <c r="B555" s="142">
        <f t="shared" si="28"/>
        <v>18.77</v>
      </c>
      <c r="C555" s="128"/>
      <c r="D555" s="34">
        <f t="shared" si="27"/>
        <v>18.77</v>
      </c>
      <c r="E555" s="144">
        <v>45522</v>
      </c>
      <c r="F555" s="37">
        <v>18.77</v>
      </c>
      <c r="G555" s="145">
        <v>45523</v>
      </c>
      <c r="H555" s="76">
        <f t="shared" si="26"/>
        <v>0</v>
      </c>
      <c r="I555">
        <v>18770</v>
      </c>
      <c r="K555" s="134"/>
      <c r="L555" s="670">
        <v>45523</v>
      </c>
      <c r="M555" s="233"/>
      <c r="N555" s="234">
        <f t="shared" si="29"/>
        <v>522</v>
      </c>
      <c r="O555" s="37">
        <v>423</v>
      </c>
      <c r="P555" s="228">
        <f t="shared" si="25"/>
        <v>99</v>
      </c>
      <c r="Q555" s="41"/>
    </row>
    <row r="556" spans="1:17" ht="15.6" x14ac:dyDescent="0.3">
      <c r="A556" s="150"/>
      <c r="B556" s="142">
        <f t="shared" si="28"/>
        <v>18.77</v>
      </c>
      <c r="C556" s="128"/>
      <c r="D556" s="34">
        <f t="shared" si="27"/>
        <v>18.77</v>
      </c>
      <c r="E556" s="144">
        <v>45523</v>
      </c>
      <c r="F556" s="37">
        <v>18.77</v>
      </c>
      <c r="G556" s="145">
        <v>45524</v>
      </c>
      <c r="H556" s="76">
        <f t="shared" si="26"/>
        <v>0</v>
      </c>
      <c r="I556">
        <v>18770</v>
      </c>
      <c r="K556" s="134"/>
      <c r="L556" s="670">
        <v>45524</v>
      </c>
      <c r="M556" s="233"/>
      <c r="N556" s="234">
        <f t="shared" si="29"/>
        <v>423</v>
      </c>
      <c r="O556" s="37">
        <v>279</v>
      </c>
      <c r="P556" s="228">
        <f t="shared" si="25"/>
        <v>144</v>
      </c>
      <c r="Q556" s="41"/>
    </row>
    <row r="557" spans="1:17" ht="15.6" x14ac:dyDescent="0.3">
      <c r="A557" s="150"/>
      <c r="B557" s="142">
        <f t="shared" si="28"/>
        <v>18.77</v>
      </c>
      <c r="C557" s="128"/>
      <c r="D557" s="34">
        <f t="shared" si="27"/>
        <v>18.77</v>
      </c>
      <c r="E557" s="144">
        <v>45524</v>
      </c>
      <c r="F557" s="37">
        <v>18.77</v>
      </c>
      <c r="G557" s="145">
        <v>45525</v>
      </c>
      <c r="H557" s="76">
        <f t="shared" si="26"/>
        <v>0</v>
      </c>
      <c r="I557">
        <v>18770</v>
      </c>
      <c r="K557" s="134"/>
      <c r="L557" s="670">
        <v>45525</v>
      </c>
      <c r="M557" s="233"/>
      <c r="N557" s="234">
        <f t="shared" si="29"/>
        <v>279</v>
      </c>
      <c r="O557" s="37">
        <v>180</v>
      </c>
      <c r="P557" s="228">
        <f t="shared" si="25"/>
        <v>99</v>
      </c>
      <c r="Q557" s="41"/>
    </row>
    <row r="558" spans="1:17" ht="15.6" x14ac:dyDescent="0.3">
      <c r="A558" s="150"/>
      <c r="B558" s="142">
        <f t="shared" si="28"/>
        <v>18.77</v>
      </c>
      <c r="C558" s="128"/>
      <c r="D558" s="34">
        <f t="shared" si="27"/>
        <v>18.77</v>
      </c>
      <c r="E558" s="144">
        <v>45525</v>
      </c>
      <c r="F558" s="37">
        <v>18.77</v>
      </c>
      <c r="G558" s="145">
        <v>45526</v>
      </c>
      <c r="H558" s="76">
        <f t="shared" si="26"/>
        <v>0</v>
      </c>
      <c r="I558">
        <v>18770</v>
      </c>
      <c r="K558" s="134"/>
      <c r="L558" s="670">
        <v>45526</v>
      </c>
      <c r="M558" s="233"/>
      <c r="N558" s="234">
        <f t="shared" si="29"/>
        <v>180</v>
      </c>
      <c r="O558" s="37">
        <v>180</v>
      </c>
      <c r="P558" s="228">
        <f t="shared" si="25"/>
        <v>0</v>
      </c>
      <c r="Q558" s="41"/>
    </row>
    <row r="559" spans="1:17" ht="15.6" x14ac:dyDescent="0.3">
      <c r="A559" s="150"/>
      <c r="B559" s="142">
        <f t="shared" si="28"/>
        <v>18.77</v>
      </c>
      <c r="C559" s="128"/>
      <c r="D559" s="34">
        <f t="shared" si="27"/>
        <v>18.77</v>
      </c>
      <c r="E559" s="144">
        <v>45526</v>
      </c>
      <c r="F559" s="37">
        <v>18.77</v>
      </c>
      <c r="G559" s="145">
        <v>45527</v>
      </c>
      <c r="H559" s="76">
        <f t="shared" si="26"/>
        <v>0</v>
      </c>
      <c r="I559">
        <v>18770</v>
      </c>
      <c r="K559" s="134"/>
      <c r="L559" s="670">
        <v>45527</v>
      </c>
      <c r="M559" s="233"/>
      <c r="N559" s="234">
        <f t="shared" si="29"/>
        <v>180</v>
      </c>
      <c r="O559" s="37">
        <v>162</v>
      </c>
      <c r="P559" s="228">
        <f t="shared" si="25"/>
        <v>18</v>
      </c>
      <c r="Q559" s="41"/>
    </row>
    <row r="560" spans="1:17" ht="15.6" x14ac:dyDescent="0.3">
      <c r="A560" s="150"/>
      <c r="B560" s="142">
        <f t="shared" si="28"/>
        <v>18.77</v>
      </c>
      <c r="C560" s="128"/>
      <c r="D560" s="34">
        <f t="shared" si="27"/>
        <v>18.77</v>
      </c>
      <c r="E560" s="144">
        <v>45527</v>
      </c>
      <c r="F560" s="37">
        <v>18.77</v>
      </c>
      <c r="G560" s="145">
        <v>45528</v>
      </c>
      <c r="H560" s="76">
        <f t="shared" si="26"/>
        <v>0</v>
      </c>
      <c r="I560">
        <v>18770</v>
      </c>
      <c r="K560" s="134"/>
      <c r="L560" s="670">
        <v>45528</v>
      </c>
      <c r="M560" s="233"/>
      <c r="N560" s="234">
        <f t="shared" si="29"/>
        <v>162</v>
      </c>
      <c r="O560" s="37">
        <v>162</v>
      </c>
      <c r="P560" s="228">
        <f t="shared" si="25"/>
        <v>0</v>
      </c>
      <c r="Q560" s="41"/>
    </row>
    <row r="561" spans="1:18" ht="15.6" x14ac:dyDescent="0.3">
      <c r="A561" s="150"/>
      <c r="B561" s="142">
        <f t="shared" si="28"/>
        <v>18.77</v>
      </c>
      <c r="C561" s="128"/>
      <c r="D561" s="34">
        <f t="shared" si="27"/>
        <v>18.77</v>
      </c>
      <c r="E561" s="144">
        <v>45528</v>
      </c>
      <c r="F561" s="37">
        <v>18.77</v>
      </c>
      <c r="G561" s="145">
        <v>45529</v>
      </c>
      <c r="H561" s="76">
        <f t="shared" si="26"/>
        <v>0</v>
      </c>
      <c r="I561">
        <v>18770</v>
      </c>
      <c r="K561" s="134"/>
      <c r="L561" s="670">
        <v>45529</v>
      </c>
      <c r="M561" s="233"/>
      <c r="N561" s="234">
        <f t="shared" si="29"/>
        <v>162</v>
      </c>
      <c r="O561" s="37">
        <v>108</v>
      </c>
      <c r="P561" s="228">
        <f t="shared" si="25"/>
        <v>54</v>
      </c>
      <c r="Q561" s="41"/>
    </row>
    <row r="562" spans="1:18" ht="15.6" x14ac:dyDescent="0.3">
      <c r="A562" s="150"/>
      <c r="B562" s="142">
        <f t="shared" si="28"/>
        <v>18.77</v>
      </c>
      <c r="C562" s="128"/>
      <c r="D562" s="34">
        <f t="shared" si="27"/>
        <v>18.77</v>
      </c>
      <c r="E562" s="144">
        <v>45529</v>
      </c>
      <c r="F562" s="37">
        <v>18.77</v>
      </c>
      <c r="G562" s="145">
        <v>45530</v>
      </c>
      <c r="H562" s="76">
        <f t="shared" si="26"/>
        <v>0</v>
      </c>
      <c r="I562">
        <v>18770</v>
      </c>
      <c r="K562" s="134"/>
      <c r="L562" s="670">
        <v>45530</v>
      </c>
      <c r="M562" s="233">
        <v>432</v>
      </c>
      <c r="N562" s="234">
        <f t="shared" si="29"/>
        <v>108</v>
      </c>
      <c r="O562" s="37">
        <v>540</v>
      </c>
      <c r="P562" s="228">
        <f t="shared" si="25"/>
        <v>0</v>
      </c>
      <c r="Q562" s="41"/>
      <c r="R562" s="48" t="s">
        <v>1253</v>
      </c>
    </row>
    <row r="563" spans="1:18" ht="15.6" x14ac:dyDescent="0.3">
      <c r="A563" s="150"/>
      <c r="B563" s="142">
        <f t="shared" si="28"/>
        <v>18.77</v>
      </c>
      <c r="C563" s="128"/>
      <c r="D563" s="34">
        <f t="shared" si="27"/>
        <v>18.77</v>
      </c>
      <c r="E563" s="144">
        <v>45530</v>
      </c>
      <c r="F563" s="37">
        <v>18.77</v>
      </c>
      <c r="G563" s="145">
        <v>45531</v>
      </c>
      <c r="H563" s="76">
        <f t="shared" si="26"/>
        <v>0</v>
      </c>
      <c r="I563">
        <v>18770</v>
      </c>
      <c r="K563" s="134"/>
      <c r="L563" s="670">
        <v>45531</v>
      </c>
      <c r="M563" s="233"/>
      <c r="N563" s="234">
        <f t="shared" si="29"/>
        <v>540</v>
      </c>
      <c r="O563" s="37">
        <v>522</v>
      </c>
      <c r="P563" s="228">
        <f t="shared" si="25"/>
        <v>18</v>
      </c>
      <c r="Q563" s="41"/>
    </row>
    <row r="564" spans="1:18" ht="15.6" x14ac:dyDescent="0.3">
      <c r="A564" s="150"/>
      <c r="B564" s="142">
        <f t="shared" si="28"/>
        <v>18.77</v>
      </c>
      <c r="C564" s="128"/>
      <c r="D564" s="34">
        <f t="shared" si="27"/>
        <v>18.77</v>
      </c>
      <c r="E564" s="144">
        <v>45531</v>
      </c>
      <c r="F564" s="37">
        <v>18.77</v>
      </c>
      <c r="G564" s="145">
        <v>45532</v>
      </c>
      <c r="H564" s="76">
        <f t="shared" si="26"/>
        <v>0</v>
      </c>
      <c r="I564">
        <v>18770</v>
      </c>
      <c r="K564" s="134"/>
      <c r="L564" s="670">
        <v>45532</v>
      </c>
      <c r="M564" s="233"/>
      <c r="N564" s="234">
        <f t="shared" si="29"/>
        <v>522</v>
      </c>
      <c r="O564" s="37">
        <v>495</v>
      </c>
      <c r="P564" s="228">
        <f t="shared" si="25"/>
        <v>27</v>
      </c>
      <c r="Q564" s="41"/>
    </row>
    <row r="565" spans="1:18" ht="15.6" x14ac:dyDescent="0.3">
      <c r="A565" s="150"/>
      <c r="B565" s="142">
        <f t="shared" si="28"/>
        <v>18.77</v>
      </c>
      <c r="C565" s="128"/>
      <c r="D565" s="34">
        <f t="shared" si="27"/>
        <v>18.77</v>
      </c>
      <c r="E565" s="144">
        <v>45532</v>
      </c>
      <c r="F565" s="37">
        <v>18.77</v>
      </c>
      <c r="G565" s="145">
        <v>45533</v>
      </c>
      <c r="H565" s="76">
        <f t="shared" si="26"/>
        <v>0</v>
      </c>
      <c r="I565">
        <v>18770</v>
      </c>
      <c r="K565" s="134"/>
      <c r="L565" s="670">
        <v>45533</v>
      </c>
      <c r="M565" s="233"/>
      <c r="N565" s="234">
        <f t="shared" si="29"/>
        <v>495</v>
      </c>
      <c r="O565" s="37">
        <v>495</v>
      </c>
      <c r="P565" s="228">
        <f t="shared" si="25"/>
        <v>0</v>
      </c>
      <c r="Q565" s="41"/>
    </row>
    <row r="566" spans="1:18" ht="15.6" x14ac:dyDescent="0.3">
      <c r="A566" s="150"/>
      <c r="B566" s="142">
        <f t="shared" si="28"/>
        <v>18.77</v>
      </c>
      <c r="C566" s="128"/>
      <c r="D566" s="34">
        <f t="shared" si="27"/>
        <v>18.77</v>
      </c>
      <c r="E566" s="144">
        <v>45533</v>
      </c>
      <c r="F566" s="37">
        <v>18.77</v>
      </c>
      <c r="G566" s="145">
        <v>45534</v>
      </c>
      <c r="H566" s="76">
        <f t="shared" si="26"/>
        <v>0</v>
      </c>
      <c r="I566">
        <v>18770</v>
      </c>
      <c r="K566" s="134"/>
      <c r="L566" s="670">
        <v>45534</v>
      </c>
      <c r="M566" s="233"/>
      <c r="N566" s="234">
        <f t="shared" si="29"/>
        <v>495</v>
      </c>
      <c r="O566" s="37">
        <v>495</v>
      </c>
      <c r="P566" s="228">
        <f t="shared" si="25"/>
        <v>0</v>
      </c>
      <c r="Q566" s="41"/>
    </row>
    <row r="567" spans="1:18" ht="15.6" x14ac:dyDescent="0.3">
      <c r="A567" s="150"/>
      <c r="B567" s="142">
        <f t="shared" si="28"/>
        <v>18.77</v>
      </c>
      <c r="C567" s="128"/>
      <c r="D567" s="34">
        <f t="shared" si="27"/>
        <v>18.77</v>
      </c>
      <c r="E567" s="144">
        <v>45534</v>
      </c>
      <c r="F567" s="37">
        <v>18.77</v>
      </c>
      <c r="G567" s="145">
        <v>45535</v>
      </c>
      <c r="H567" s="76">
        <f t="shared" si="26"/>
        <v>0</v>
      </c>
      <c r="I567">
        <v>18770</v>
      </c>
      <c r="K567" s="134"/>
      <c r="L567" s="670">
        <v>45535</v>
      </c>
      <c r="M567" s="233"/>
      <c r="N567" s="234">
        <f t="shared" si="29"/>
        <v>495</v>
      </c>
      <c r="O567" s="37">
        <v>341</v>
      </c>
      <c r="P567" s="228">
        <f t="shared" si="25"/>
        <v>154</v>
      </c>
      <c r="Q567" s="41"/>
    </row>
    <row r="568" spans="1:18" ht="15.6" x14ac:dyDescent="0.3">
      <c r="A568" s="150"/>
      <c r="B568" s="142">
        <f t="shared" si="28"/>
        <v>18.77</v>
      </c>
      <c r="C568" s="128"/>
      <c r="D568" s="34">
        <f t="shared" si="27"/>
        <v>18.77</v>
      </c>
      <c r="E568" s="144">
        <v>45535</v>
      </c>
      <c r="F568" s="37">
        <v>18.77</v>
      </c>
      <c r="G568" s="145">
        <v>45536</v>
      </c>
      <c r="H568" s="76">
        <f t="shared" si="26"/>
        <v>0</v>
      </c>
      <c r="I568">
        <v>18770</v>
      </c>
      <c r="K568" s="134"/>
      <c r="L568" s="670">
        <v>45536</v>
      </c>
      <c r="M568" s="233"/>
      <c r="N568" s="234">
        <f t="shared" si="29"/>
        <v>341</v>
      </c>
      <c r="O568" s="37">
        <v>288</v>
      </c>
      <c r="P568" s="228">
        <f t="shared" si="25"/>
        <v>53</v>
      </c>
      <c r="Q568" s="41"/>
    </row>
    <row r="569" spans="1:18" ht="15.6" x14ac:dyDescent="0.3">
      <c r="A569" s="150"/>
      <c r="B569" s="142">
        <f t="shared" si="28"/>
        <v>18.77</v>
      </c>
      <c r="C569" s="128"/>
      <c r="D569" s="34">
        <f t="shared" si="27"/>
        <v>18.77</v>
      </c>
      <c r="E569" s="144">
        <v>45536</v>
      </c>
      <c r="F569" s="37">
        <v>18.77</v>
      </c>
      <c r="G569" s="145">
        <v>45537</v>
      </c>
      <c r="H569" s="76">
        <f t="shared" si="26"/>
        <v>0</v>
      </c>
      <c r="I569">
        <v>18770</v>
      </c>
      <c r="K569" s="134"/>
      <c r="L569" s="670">
        <v>45537</v>
      </c>
      <c r="M569" s="233">
        <v>240</v>
      </c>
      <c r="N569" s="234">
        <f t="shared" si="29"/>
        <v>288</v>
      </c>
      <c r="O569" s="37">
        <v>504</v>
      </c>
      <c r="P569" s="228">
        <f t="shared" si="25"/>
        <v>24</v>
      </c>
      <c r="Q569" s="41"/>
    </row>
    <row r="570" spans="1:18" ht="15.6" x14ac:dyDescent="0.3">
      <c r="A570" s="150"/>
      <c r="B570" s="142">
        <f t="shared" si="28"/>
        <v>18.77</v>
      </c>
      <c r="C570" s="128"/>
      <c r="D570" s="34">
        <f t="shared" si="27"/>
        <v>18.77</v>
      </c>
      <c r="E570" s="144">
        <v>45537</v>
      </c>
      <c r="F570" s="37">
        <v>18.77</v>
      </c>
      <c r="G570" s="145">
        <v>45538</v>
      </c>
      <c r="H570" s="76">
        <f t="shared" si="26"/>
        <v>0</v>
      </c>
      <c r="I570">
        <v>18770</v>
      </c>
      <c r="K570" s="134"/>
      <c r="L570" s="670">
        <v>45538</v>
      </c>
      <c r="M570" s="233"/>
      <c r="N570" s="234">
        <f t="shared" si="29"/>
        <v>504</v>
      </c>
      <c r="O570" s="37">
        <v>504</v>
      </c>
      <c r="P570" s="228">
        <f t="shared" si="25"/>
        <v>0</v>
      </c>
      <c r="Q570" s="41"/>
    </row>
    <row r="571" spans="1:18" ht="15.6" x14ac:dyDescent="0.3">
      <c r="A571" s="150"/>
      <c r="B571" s="142">
        <f t="shared" si="28"/>
        <v>18.77</v>
      </c>
      <c r="C571" s="128"/>
      <c r="D571" s="34">
        <f t="shared" si="27"/>
        <v>18.77</v>
      </c>
      <c r="E571" s="144">
        <v>45538</v>
      </c>
      <c r="F571" s="37">
        <v>18.77</v>
      </c>
      <c r="G571" s="145">
        <v>45539</v>
      </c>
      <c r="H571" s="76">
        <f t="shared" si="26"/>
        <v>0</v>
      </c>
      <c r="I571">
        <v>18770</v>
      </c>
      <c r="K571" s="134"/>
      <c r="L571" s="670">
        <v>45539</v>
      </c>
      <c r="M571" s="233"/>
      <c r="N571" s="234">
        <f t="shared" si="29"/>
        <v>504</v>
      </c>
      <c r="O571" s="37">
        <v>495</v>
      </c>
      <c r="P571" s="228">
        <f t="shared" si="25"/>
        <v>9</v>
      </c>
      <c r="Q571" s="41"/>
    </row>
    <row r="572" spans="1:18" ht="15.6" x14ac:dyDescent="0.3">
      <c r="A572" s="150"/>
      <c r="B572" s="142">
        <f t="shared" si="28"/>
        <v>18.77</v>
      </c>
      <c r="C572" s="128"/>
      <c r="D572" s="34">
        <f t="shared" si="27"/>
        <v>18.77</v>
      </c>
      <c r="E572" s="144">
        <v>45539</v>
      </c>
      <c r="F572" s="37">
        <v>18.77</v>
      </c>
      <c r="G572" s="145">
        <v>45540</v>
      </c>
      <c r="H572" s="76">
        <f t="shared" si="26"/>
        <v>0</v>
      </c>
      <c r="I572">
        <v>18770</v>
      </c>
      <c r="K572" s="134"/>
      <c r="L572" s="670">
        <v>45540</v>
      </c>
      <c r="M572" s="233"/>
      <c r="N572" s="234">
        <f t="shared" si="29"/>
        <v>495</v>
      </c>
      <c r="O572" s="37">
        <v>495</v>
      </c>
      <c r="P572" s="228">
        <f t="shared" si="25"/>
        <v>0</v>
      </c>
      <c r="Q572" s="41"/>
    </row>
    <row r="573" spans="1:18" ht="15.6" x14ac:dyDescent="0.3">
      <c r="A573" s="150"/>
      <c r="B573" s="142">
        <f t="shared" si="28"/>
        <v>18.77</v>
      </c>
      <c r="C573" s="128"/>
      <c r="D573" s="34">
        <f t="shared" si="27"/>
        <v>18.77</v>
      </c>
      <c r="E573" s="144">
        <v>45540</v>
      </c>
      <c r="F573" s="37">
        <v>18.77</v>
      </c>
      <c r="G573" s="145">
        <v>45541</v>
      </c>
      <c r="H573" s="76">
        <f t="shared" si="26"/>
        <v>0</v>
      </c>
      <c r="I573">
        <v>18770</v>
      </c>
      <c r="K573" s="134"/>
      <c r="L573" s="670">
        <v>45541</v>
      </c>
      <c r="M573" s="233"/>
      <c r="N573" s="234">
        <f t="shared" si="29"/>
        <v>495</v>
      </c>
      <c r="O573" s="37">
        <v>495</v>
      </c>
      <c r="P573" s="228">
        <f t="shared" si="25"/>
        <v>0</v>
      </c>
      <c r="Q573" s="41"/>
    </row>
    <row r="574" spans="1:18" ht="15.6" x14ac:dyDescent="0.3">
      <c r="A574" s="150"/>
      <c r="B574" s="142">
        <f t="shared" si="28"/>
        <v>18.77</v>
      </c>
      <c r="C574" s="128"/>
      <c r="D574" s="34">
        <f t="shared" si="27"/>
        <v>18.77</v>
      </c>
      <c r="E574" s="144">
        <v>45541</v>
      </c>
      <c r="F574" s="37">
        <v>18.77</v>
      </c>
      <c r="G574" s="145">
        <v>45542</v>
      </c>
      <c r="H574" s="76">
        <f t="shared" si="26"/>
        <v>0</v>
      </c>
      <c r="I574">
        <v>18770</v>
      </c>
      <c r="K574" s="134"/>
      <c r="L574" s="670">
        <v>45542</v>
      </c>
      <c r="M574" s="233"/>
      <c r="N574" s="234">
        <f t="shared" si="29"/>
        <v>495</v>
      </c>
      <c r="O574" s="37">
        <v>495</v>
      </c>
      <c r="P574" s="228">
        <f t="shared" si="25"/>
        <v>0</v>
      </c>
      <c r="Q574" s="41"/>
    </row>
    <row r="575" spans="1:18" ht="15.6" x14ac:dyDescent="0.3">
      <c r="A575" s="150"/>
      <c r="B575" s="142">
        <f t="shared" si="28"/>
        <v>18.77</v>
      </c>
      <c r="C575" s="128"/>
      <c r="D575" s="34">
        <f t="shared" si="27"/>
        <v>18.77</v>
      </c>
      <c r="E575" s="144">
        <v>45542</v>
      </c>
      <c r="F575" s="37">
        <v>18.77</v>
      </c>
      <c r="G575" s="145">
        <v>45543</v>
      </c>
      <c r="H575" s="76">
        <f t="shared" si="26"/>
        <v>0</v>
      </c>
      <c r="I575">
        <v>18770</v>
      </c>
      <c r="K575" s="134"/>
      <c r="L575" s="670">
        <v>45543</v>
      </c>
      <c r="M575" s="233"/>
      <c r="N575" s="234">
        <f t="shared" si="29"/>
        <v>495</v>
      </c>
      <c r="O575" s="37">
        <v>495</v>
      </c>
      <c r="P575" s="228">
        <f t="shared" si="25"/>
        <v>0</v>
      </c>
      <c r="Q575" s="41"/>
    </row>
    <row r="576" spans="1:18" ht="15.6" x14ac:dyDescent="0.3">
      <c r="A576" s="150"/>
      <c r="B576" s="142">
        <f t="shared" si="28"/>
        <v>18.77</v>
      </c>
      <c r="C576" s="128"/>
      <c r="D576" s="34">
        <f t="shared" si="27"/>
        <v>18.77</v>
      </c>
      <c r="E576" s="144">
        <v>45543</v>
      </c>
      <c r="F576" s="37">
        <v>18.77</v>
      </c>
      <c r="G576" s="145">
        <v>45544</v>
      </c>
      <c r="H576" s="76">
        <f t="shared" si="26"/>
        <v>0</v>
      </c>
      <c r="I576">
        <v>18770</v>
      </c>
      <c r="K576" s="134"/>
      <c r="L576" s="670">
        <v>45544</v>
      </c>
      <c r="M576" s="233"/>
      <c r="N576" s="234">
        <f t="shared" si="29"/>
        <v>495</v>
      </c>
      <c r="O576" s="37">
        <v>450</v>
      </c>
      <c r="P576" s="228">
        <f t="shared" si="25"/>
        <v>45</v>
      </c>
      <c r="Q576" s="41"/>
    </row>
    <row r="577" spans="1:17" ht="15.6" x14ac:dyDescent="0.3">
      <c r="A577" s="150"/>
      <c r="B577" s="142">
        <f t="shared" si="28"/>
        <v>18.77</v>
      </c>
      <c r="C577" s="128"/>
      <c r="D577" s="34">
        <f t="shared" si="27"/>
        <v>18.77</v>
      </c>
      <c r="E577" s="144">
        <v>45544</v>
      </c>
      <c r="F577" s="37">
        <v>18.77</v>
      </c>
      <c r="G577" s="145">
        <v>45545</v>
      </c>
      <c r="H577" s="76">
        <f t="shared" si="26"/>
        <v>0</v>
      </c>
      <c r="I577">
        <v>18770</v>
      </c>
      <c r="K577" s="134"/>
      <c r="L577" s="670">
        <v>45545</v>
      </c>
      <c r="M577" s="233"/>
      <c r="N577" s="234">
        <f t="shared" si="29"/>
        <v>450</v>
      </c>
      <c r="O577" s="37">
        <v>405</v>
      </c>
      <c r="P577" s="228">
        <f t="shared" si="25"/>
        <v>45</v>
      </c>
      <c r="Q577" s="41"/>
    </row>
    <row r="578" spans="1:17" ht="15.6" x14ac:dyDescent="0.3">
      <c r="A578" s="150"/>
      <c r="B578" s="142">
        <f t="shared" si="28"/>
        <v>18.77</v>
      </c>
      <c r="C578" s="128"/>
      <c r="D578" s="34">
        <f t="shared" si="27"/>
        <v>18.77</v>
      </c>
      <c r="E578" s="144">
        <v>45545</v>
      </c>
      <c r="F578" s="37">
        <v>18.77</v>
      </c>
      <c r="G578" s="145">
        <v>45546</v>
      </c>
      <c r="H578" s="76">
        <f t="shared" si="26"/>
        <v>0</v>
      </c>
      <c r="I578">
        <v>18770</v>
      </c>
      <c r="K578" s="134"/>
      <c r="L578" s="670">
        <v>45546</v>
      </c>
      <c r="M578" s="233"/>
      <c r="N578" s="234">
        <f t="shared" si="29"/>
        <v>405</v>
      </c>
      <c r="O578" s="37">
        <v>405</v>
      </c>
      <c r="P578" s="228">
        <f t="shared" si="25"/>
        <v>0</v>
      </c>
      <c r="Q578" s="41"/>
    </row>
    <row r="579" spans="1:17" ht="15.6" x14ac:dyDescent="0.3">
      <c r="A579" s="150"/>
      <c r="B579" s="142">
        <f t="shared" si="28"/>
        <v>18.77</v>
      </c>
      <c r="C579" s="128"/>
      <c r="D579" s="34">
        <f t="shared" si="27"/>
        <v>18.77</v>
      </c>
      <c r="E579" s="144">
        <v>45546</v>
      </c>
      <c r="F579" s="37">
        <v>18.77</v>
      </c>
      <c r="G579" s="145">
        <v>45547</v>
      </c>
      <c r="H579" s="76">
        <f t="shared" si="26"/>
        <v>0</v>
      </c>
      <c r="I579">
        <v>18770</v>
      </c>
      <c r="K579" s="134"/>
      <c r="L579" s="670">
        <v>45547</v>
      </c>
      <c r="M579" s="233"/>
      <c r="N579" s="234">
        <f t="shared" si="29"/>
        <v>405</v>
      </c>
      <c r="O579" s="37">
        <v>405</v>
      </c>
      <c r="P579" s="228">
        <f t="shared" si="25"/>
        <v>0</v>
      </c>
      <c r="Q579" s="41"/>
    </row>
    <row r="580" spans="1:17" ht="15.6" x14ac:dyDescent="0.3">
      <c r="A580" s="150"/>
      <c r="B580" s="142">
        <f t="shared" si="28"/>
        <v>18.77</v>
      </c>
      <c r="C580" s="128"/>
      <c r="D580" s="34">
        <f t="shared" si="27"/>
        <v>18.77</v>
      </c>
      <c r="E580" s="144">
        <v>45547</v>
      </c>
      <c r="F580" s="37">
        <v>18.77</v>
      </c>
      <c r="G580" s="145">
        <v>45548</v>
      </c>
      <c r="H580" s="76">
        <f t="shared" si="26"/>
        <v>0</v>
      </c>
      <c r="I580">
        <v>18770</v>
      </c>
      <c r="K580" s="134"/>
      <c r="L580" s="670">
        <v>45548</v>
      </c>
      <c r="M580" s="233"/>
      <c r="N580" s="234">
        <f t="shared" si="29"/>
        <v>405</v>
      </c>
      <c r="O580" s="37">
        <v>405</v>
      </c>
      <c r="P580" s="228">
        <f t="shared" si="25"/>
        <v>0</v>
      </c>
      <c r="Q580" s="41"/>
    </row>
    <row r="581" spans="1:17" ht="15.6" x14ac:dyDescent="0.3">
      <c r="A581" s="150"/>
      <c r="B581" s="142">
        <f t="shared" si="28"/>
        <v>18.77</v>
      </c>
      <c r="C581" s="128"/>
      <c r="D581" s="34">
        <f t="shared" si="27"/>
        <v>18.77</v>
      </c>
      <c r="E581" s="144">
        <v>45548</v>
      </c>
      <c r="F581" s="37">
        <v>18.77</v>
      </c>
      <c r="G581" s="145">
        <v>45549</v>
      </c>
      <c r="H581" s="76">
        <f t="shared" si="26"/>
        <v>0</v>
      </c>
      <c r="I581">
        <v>18770</v>
      </c>
      <c r="K581" s="134"/>
      <c r="L581" s="670">
        <v>45549</v>
      </c>
      <c r="M581" s="233"/>
      <c r="N581" s="234">
        <f t="shared" si="29"/>
        <v>405</v>
      </c>
      <c r="O581" s="37">
        <v>405</v>
      </c>
      <c r="P581" s="228">
        <f t="shared" si="25"/>
        <v>0</v>
      </c>
      <c r="Q581" s="41"/>
    </row>
    <row r="582" spans="1:17" ht="15.6" x14ac:dyDescent="0.3">
      <c r="A582" s="150"/>
      <c r="B582" s="142">
        <f t="shared" si="28"/>
        <v>18.77</v>
      </c>
      <c r="C582" s="128"/>
      <c r="D582" s="34">
        <f t="shared" si="27"/>
        <v>18.77</v>
      </c>
      <c r="E582" s="144">
        <v>45549</v>
      </c>
      <c r="F582" s="37">
        <v>18.77</v>
      </c>
      <c r="G582" s="145">
        <v>45550</v>
      </c>
      <c r="H582" s="76">
        <f t="shared" si="26"/>
        <v>0</v>
      </c>
      <c r="I582">
        <v>18770</v>
      </c>
      <c r="K582" s="134"/>
      <c r="L582" s="670">
        <v>45550</v>
      </c>
      <c r="M582" s="233"/>
      <c r="N582" s="234">
        <f t="shared" si="29"/>
        <v>405</v>
      </c>
      <c r="O582" s="37">
        <v>396</v>
      </c>
      <c r="P582" s="228">
        <f t="shared" si="25"/>
        <v>9</v>
      </c>
      <c r="Q582" s="41"/>
    </row>
    <row r="583" spans="1:17" ht="15.6" x14ac:dyDescent="0.3">
      <c r="A583" s="150"/>
      <c r="B583" s="142">
        <f t="shared" si="28"/>
        <v>18.77</v>
      </c>
      <c r="C583" s="128"/>
      <c r="D583" s="34">
        <f t="shared" si="27"/>
        <v>18.77</v>
      </c>
      <c r="E583" s="144">
        <v>45550</v>
      </c>
      <c r="F583" s="37">
        <v>18.77</v>
      </c>
      <c r="G583" s="145">
        <v>45551</v>
      </c>
      <c r="H583" s="76">
        <f t="shared" si="26"/>
        <v>0</v>
      </c>
      <c r="I583">
        <v>18770</v>
      </c>
      <c r="K583" s="134"/>
      <c r="L583" s="670">
        <v>45551</v>
      </c>
      <c r="M583" s="233"/>
      <c r="N583" s="234">
        <f t="shared" si="29"/>
        <v>396</v>
      </c>
      <c r="O583" s="37">
        <v>396</v>
      </c>
      <c r="P583" s="228">
        <f t="shared" si="25"/>
        <v>0</v>
      </c>
      <c r="Q583" s="41"/>
    </row>
    <row r="584" spans="1:17" ht="15.6" x14ac:dyDescent="0.3">
      <c r="A584" s="150"/>
      <c r="B584" s="142">
        <f t="shared" si="28"/>
        <v>18.77</v>
      </c>
      <c r="C584" s="128"/>
      <c r="D584" s="34">
        <f t="shared" si="27"/>
        <v>18.77</v>
      </c>
      <c r="E584" s="144">
        <v>45551</v>
      </c>
      <c r="F584" s="37">
        <v>18.77</v>
      </c>
      <c r="G584" s="145">
        <v>45552</v>
      </c>
      <c r="H584" s="76">
        <f t="shared" si="26"/>
        <v>0</v>
      </c>
      <c r="I584">
        <v>18770</v>
      </c>
      <c r="K584" s="134"/>
      <c r="L584" s="670">
        <v>45552</v>
      </c>
      <c r="M584" s="233"/>
      <c r="N584" s="234">
        <f t="shared" si="29"/>
        <v>396</v>
      </c>
      <c r="O584" s="37">
        <v>378</v>
      </c>
      <c r="P584" s="228">
        <f t="shared" si="25"/>
        <v>18</v>
      </c>
      <c r="Q584" s="41"/>
    </row>
    <row r="585" spans="1:17" ht="15.6" x14ac:dyDescent="0.3">
      <c r="A585" s="150"/>
      <c r="B585" s="142">
        <f t="shared" si="28"/>
        <v>18.77</v>
      </c>
      <c r="C585" s="128"/>
      <c r="D585" s="34">
        <f t="shared" si="27"/>
        <v>18.77</v>
      </c>
      <c r="E585" s="144">
        <v>45552</v>
      </c>
      <c r="F585" s="37">
        <v>18.77</v>
      </c>
      <c r="G585" s="145">
        <v>45553</v>
      </c>
      <c r="H585" s="76">
        <f t="shared" si="26"/>
        <v>0</v>
      </c>
      <c r="I585">
        <v>18770</v>
      </c>
      <c r="K585" s="134"/>
      <c r="L585" s="670">
        <v>45553</v>
      </c>
      <c r="M585" s="233">
        <v>240</v>
      </c>
      <c r="N585" s="234">
        <f t="shared" si="29"/>
        <v>378</v>
      </c>
      <c r="O585" s="37">
        <v>405</v>
      </c>
      <c r="P585" s="228">
        <f t="shared" si="25"/>
        <v>213</v>
      </c>
      <c r="Q585" s="41"/>
    </row>
    <row r="586" spans="1:17" ht="15.6" x14ac:dyDescent="0.3">
      <c r="A586" s="150"/>
      <c r="B586" s="142">
        <f t="shared" si="28"/>
        <v>18.77</v>
      </c>
      <c r="C586" s="128"/>
      <c r="D586" s="34">
        <f t="shared" si="27"/>
        <v>18.77</v>
      </c>
      <c r="E586" s="144">
        <v>45553</v>
      </c>
      <c r="F586" s="37">
        <v>18.77</v>
      </c>
      <c r="G586" s="145">
        <v>45554</v>
      </c>
      <c r="H586" s="76">
        <f t="shared" si="26"/>
        <v>0</v>
      </c>
      <c r="I586">
        <v>18770</v>
      </c>
      <c r="K586" s="134"/>
      <c r="L586" s="670">
        <v>45554</v>
      </c>
      <c r="M586" s="233"/>
      <c r="N586" s="234">
        <f t="shared" si="29"/>
        <v>405</v>
      </c>
      <c r="O586" s="37">
        <v>351</v>
      </c>
      <c r="P586" s="228">
        <f t="shared" si="25"/>
        <v>54</v>
      </c>
      <c r="Q586" s="41"/>
    </row>
    <row r="587" spans="1:17" ht="15.6" x14ac:dyDescent="0.3">
      <c r="A587" s="150"/>
      <c r="B587" s="142">
        <f t="shared" si="28"/>
        <v>18.77</v>
      </c>
      <c r="C587" s="128"/>
      <c r="D587" s="34">
        <f t="shared" si="27"/>
        <v>18.77</v>
      </c>
      <c r="E587" s="144">
        <v>45554</v>
      </c>
      <c r="F587" s="37">
        <v>18.77</v>
      </c>
      <c r="G587" s="145">
        <v>45555</v>
      </c>
      <c r="H587" s="76">
        <f t="shared" si="26"/>
        <v>0</v>
      </c>
      <c r="I587">
        <v>18770</v>
      </c>
      <c r="K587" s="134"/>
      <c r="L587" s="670">
        <v>45555</v>
      </c>
      <c r="M587" s="233"/>
      <c r="N587" s="234">
        <f t="shared" si="29"/>
        <v>351</v>
      </c>
      <c r="O587" s="37">
        <v>288</v>
      </c>
      <c r="P587" s="228">
        <f t="shared" si="25"/>
        <v>63</v>
      </c>
      <c r="Q587" s="41"/>
    </row>
    <row r="588" spans="1:17" ht="15.6" x14ac:dyDescent="0.3">
      <c r="A588" s="150"/>
      <c r="B588" s="142">
        <f t="shared" si="28"/>
        <v>18.77</v>
      </c>
      <c r="C588" s="128"/>
      <c r="D588" s="34">
        <f t="shared" si="27"/>
        <v>18.77</v>
      </c>
      <c r="E588" s="144">
        <v>45555</v>
      </c>
      <c r="F588" s="37">
        <v>18.77</v>
      </c>
      <c r="G588" s="145">
        <v>45556</v>
      </c>
      <c r="H588" s="76">
        <f t="shared" si="26"/>
        <v>0</v>
      </c>
      <c r="I588">
        <v>18770</v>
      </c>
      <c r="K588" s="134"/>
      <c r="L588" s="670">
        <v>45556</v>
      </c>
      <c r="M588" s="233"/>
      <c r="N588" s="234">
        <f t="shared" si="29"/>
        <v>288</v>
      </c>
      <c r="O588" s="37">
        <v>270</v>
      </c>
      <c r="P588" s="228">
        <f t="shared" si="25"/>
        <v>18</v>
      </c>
      <c r="Q588" s="41"/>
    </row>
    <row r="589" spans="1:17" ht="15.6" x14ac:dyDescent="0.3">
      <c r="A589" s="150"/>
      <c r="B589" s="142">
        <f t="shared" si="28"/>
        <v>18.77</v>
      </c>
      <c r="C589" s="128"/>
      <c r="D589" s="34">
        <f t="shared" si="27"/>
        <v>18.77</v>
      </c>
      <c r="E589" s="144">
        <v>45556</v>
      </c>
      <c r="F589" s="37">
        <v>18.77</v>
      </c>
      <c r="G589" s="145">
        <v>45557</v>
      </c>
      <c r="H589" s="76">
        <f t="shared" si="26"/>
        <v>0</v>
      </c>
      <c r="I589">
        <v>18770</v>
      </c>
      <c r="K589" s="134"/>
      <c r="L589" s="670">
        <v>45557</v>
      </c>
      <c r="M589" s="233"/>
      <c r="N589" s="234">
        <f t="shared" si="29"/>
        <v>270</v>
      </c>
      <c r="O589" s="37">
        <v>270</v>
      </c>
      <c r="P589" s="228">
        <f t="shared" si="25"/>
        <v>0</v>
      </c>
      <c r="Q589" s="41"/>
    </row>
    <row r="590" spans="1:17" ht="15.6" x14ac:dyDescent="0.3">
      <c r="A590" s="150"/>
      <c r="B590" s="142">
        <f t="shared" si="28"/>
        <v>18.77</v>
      </c>
      <c r="C590" s="128"/>
      <c r="D590" s="34">
        <f t="shared" si="27"/>
        <v>18.77</v>
      </c>
      <c r="E590" s="144">
        <v>45557</v>
      </c>
      <c r="F590" s="37">
        <v>18.77</v>
      </c>
      <c r="G590" s="145">
        <v>45558</v>
      </c>
      <c r="H590" s="76">
        <f t="shared" si="26"/>
        <v>0</v>
      </c>
      <c r="I590">
        <v>18770</v>
      </c>
      <c r="K590" s="134"/>
      <c r="L590" s="670">
        <v>45558</v>
      </c>
      <c r="M590" s="233"/>
      <c r="N590" s="234">
        <f t="shared" si="29"/>
        <v>270</v>
      </c>
      <c r="O590" s="37">
        <v>270</v>
      </c>
      <c r="P590" s="228">
        <f t="shared" si="25"/>
        <v>0</v>
      </c>
      <c r="Q590" s="41"/>
    </row>
    <row r="591" spans="1:17" ht="15.6" x14ac:dyDescent="0.3">
      <c r="A591" s="150"/>
      <c r="B591" s="142">
        <f t="shared" si="28"/>
        <v>18.77</v>
      </c>
      <c r="C591" s="128"/>
      <c r="D591" s="34">
        <f t="shared" si="27"/>
        <v>18.77</v>
      </c>
      <c r="E591" s="144">
        <v>45558</v>
      </c>
      <c r="F591" s="37">
        <v>18.77</v>
      </c>
      <c r="G591" s="145">
        <v>45559</v>
      </c>
      <c r="H591" s="76">
        <f t="shared" si="26"/>
        <v>0</v>
      </c>
      <c r="I591">
        <v>18770</v>
      </c>
      <c r="K591" s="134"/>
      <c r="L591" s="670">
        <v>45559</v>
      </c>
      <c r="M591" s="233">
        <v>240</v>
      </c>
      <c r="N591" s="234">
        <f t="shared" si="29"/>
        <v>270</v>
      </c>
      <c r="O591" s="37">
        <v>432</v>
      </c>
      <c r="P591" s="228">
        <f t="shared" si="25"/>
        <v>78</v>
      </c>
      <c r="Q591" s="41"/>
    </row>
    <row r="592" spans="1:17" ht="15.6" x14ac:dyDescent="0.3">
      <c r="A592" s="150"/>
      <c r="B592" s="142">
        <f t="shared" si="28"/>
        <v>18.77</v>
      </c>
      <c r="C592" s="128"/>
      <c r="D592" s="34">
        <f t="shared" si="27"/>
        <v>18.77</v>
      </c>
      <c r="E592" s="144">
        <v>45559</v>
      </c>
      <c r="F592" s="37">
        <v>18.77</v>
      </c>
      <c r="G592" s="145">
        <v>45560</v>
      </c>
      <c r="H592" s="76">
        <f t="shared" si="26"/>
        <v>0</v>
      </c>
      <c r="I592">
        <v>18770</v>
      </c>
      <c r="K592" s="134"/>
      <c r="L592" s="670">
        <v>45560</v>
      </c>
      <c r="M592" s="233"/>
      <c r="N592" s="234">
        <f t="shared" si="29"/>
        <v>432</v>
      </c>
      <c r="O592" s="37">
        <v>432</v>
      </c>
      <c r="P592" s="228">
        <f t="shared" si="25"/>
        <v>0</v>
      </c>
      <c r="Q592" s="41"/>
    </row>
    <row r="593" spans="1:18" ht="15.6" x14ac:dyDescent="0.3">
      <c r="A593" s="150"/>
      <c r="B593" s="142">
        <f t="shared" si="28"/>
        <v>18.77</v>
      </c>
      <c r="C593" s="128"/>
      <c r="D593" s="34">
        <f t="shared" si="27"/>
        <v>18.77</v>
      </c>
      <c r="E593" s="144">
        <v>45560</v>
      </c>
      <c r="F593" s="37">
        <v>18.77</v>
      </c>
      <c r="G593" s="145">
        <v>45561</v>
      </c>
      <c r="H593" s="76">
        <f t="shared" si="26"/>
        <v>0</v>
      </c>
      <c r="I593">
        <v>18770</v>
      </c>
      <c r="K593" s="134"/>
      <c r="L593" s="670">
        <v>45561</v>
      </c>
      <c r="M593" s="233"/>
      <c r="N593" s="234">
        <f t="shared" si="29"/>
        <v>432</v>
      </c>
      <c r="O593" s="37">
        <v>333</v>
      </c>
      <c r="P593" s="228">
        <f t="shared" si="25"/>
        <v>99</v>
      </c>
      <c r="Q593" s="41"/>
    </row>
    <row r="594" spans="1:18" ht="15.6" x14ac:dyDescent="0.3">
      <c r="A594" s="150"/>
      <c r="B594" s="142">
        <f t="shared" si="28"/>
        <v>18.77</v>
      </c>
      <c r="C594" s="128"/>
      <c r="D594" s="34">
        <f t="shared" si="27"/>
        <v>18.77</v>
      </c>
      <c r="E594" s="144">
        <v>45561</v>
      </c>
      <c r="F594" s="37">
        <v>18.77</v>
      </c>
      <c r="G594" s="145">
        <v>45562</v>
      </c>
      <c r="H594" s="76">
        <f t="shared" si="26"/>
        <v>0</v>
      </c>
      <c r="I594">
        <v>18770</v>
      </c>
      <c r="K594" s="134"/>
      <c r="L594" s="670">
        <v>45562</v>
      </c>
      <c r="M594" s="233">
        <v>210</v>
      </c>
      <c r="N594" s="234">
        <f t="shared" si="29"/>
        <v>333</v>
      </c>
      <c r="O594" s="37">
        <v>540</v>
      </c>
      <c r="P594" s="228">
        <f t="shared" si="25"/>
        <v>3</v>
      </c>
      <c r="Q594" s="41"/>
    </row>
    <row r="595" spans="1:18" ht="15.6" x14ac:dyDescent="0.3">
      <c r="A595" s="150"/>
      <c r="B595" s="142">
        <f t="shared" si="28"/>
        <v>18.77</v>
      </c>
      <c r="C595" s="128"/>
      <c r="D595" s="34">
        <f t="shared" si="27"/>
        <v>18.77</v>
      </c>
      <c r="E595" s="144">
        <v>45562</v>
      </c>
      <c r="F595" s="37">
        <v>18.77</v>
      </c>
      <c r="G595" s="145">
        <v>45563</v>
      </c>
      <c r="H595" s="76">
        <f t="shared" si="26"/>
        <v>0</v>
      </c>
      <c r="I595">
        <v>18770</v>
      </c>
      <c r="K595" s="134"/>
      <c r="L595" s="670">
        <v>45563</v>
      </c>
      <c r="M595" s="233"/>
      <c r="N595" s="234">
        <f t="shared" si="29"/>
        <v>540</v>
      </c>
      <c r="O595" s="37">
        <v>540</v>
      </c>
      <c r="P595" s="228">
        <f t="shared" si="25"/>
        <v>0</v>
      </c>
      <c r="Q595" s="41"/>
    </row>
    <row r="596" spans="1:18" ht="15.6" x14ac:dyDescent="0.3">
      <c r="A596" s="150"/>
      <c r="B596" s="142">
        <f t="shared" si="28"/>
        <v>18.77</v>
      </c>
      <c r="C596" s="128"/>
      <c r="D596" s="34">
        <f t="shared" si="27"/>
        <v>18.77</v>
      </c>
      <c r="E596" s="144">
        <v>45563</v>
      </c>
      <c r="F596" s="37">
        <v>18.77</v>
      </c>
      <c r="G596" s="145">
        <v>45564</v>
      </c>
      <c r="H596" s="76">
        <f t="shared" si="26"/>
        <v>0</v>
      </c>
      <c r="I596">
        <v>18770</v>
      </c>
      <c r="K596" s="134"/>
      <c r="L596" s="670">
        <v>45564</v>
      </c>
      <c r="M596" s="233"/>
      <c r="N596" s="234">
        <f t="shared" si="29"/>
        <v>540</v>
      </c>
      <c r="O596" s="37">
        <v>540</v>
      </c>
      <c r="P596" s="228">
        <f t="shared" si="25"/>
        <v>0</v>
      </c>
      <c r="Q596" s="41"/>
    </row>
    <row r="597" spans="1:18" ht="15.6" x14ac:dyDescent="0.3">
      <c r="A597" s="150"/>
      <c r="B597" s="142">
        <f t="shared" si="28"/>
        <v>18.77</v>
      </c>
      <c r="C597" s="128"/>
      <c r="D597" s="34">
        <f t="shared" si="27"/>
        <v>18.77</v>
      </c>
      <c r="E597" s="144">
        <v>45564</v>
      </c>
      <c r="F597" s="37">
        <v>18.77</v>
      </c>
      <c r="G597" s="145">
        <v>45565</v>
      </c>
      <c r="H597" s="76">
        <f t="shared" si="26"/>
        <v>0</v>
      </c>
      <c r="I597">
        <v>18770</v>
      </c>
      <c r="K597" s="134"/>
      <c r="L597" s="670">
        <v>45565</v>
      </c>
      <c r="M597" s="233"/>
      <c r="N597" s="234">
        <f t="shared" si="29"/>
        <v>540</v>
      </c>
      <c r="O597" s="37">
        <v>513</v>
      </c>
      <c r="P597" s="228">
        <f t="shared" si="25"/>
        <v>27</v>
      </c>
      <c r="Q597" s="41"/>
      <c r="R597">
        <f>SUM(P506:P597)</f>
        <v>3121</v>
      </c>
    </row>
    <row r="598" spans="1:18" ht="15.6" x14ac:dyDescent="0.3">
      <c r="A598" s="150"/>
      <c r="B598" s="142">
        <f t="shared" si="28"/>
        <v>18.77</v>
      </c>
      <c r="C598" s="128"/>
      <c r="D598" s="34">
        <f t="shared" si="27"/>
        <v>18.77</v>
      </c>
      <c r="E598" s="144">
        <v>45565</v>
      </c>
      <c r="F598" s="37">
        <v>18.77</v>
      </c>
      <c r="G598" s="145">
        <v>45566</v>
      </c>
      <c r="H598" s="76">
        <f t="shared" si="26"/>
        <v>0</v>
      </c>
      <c r="I598">
        <v>18770</v>
      </c>
      <c r="K598" s="134"/>
      <c r="L598" s="670">
        <v>45566</v>
      </c>
      <c r="M598" s="233"/>
      <c r="N598" s="234">
        <f t="shared" si="29"/>
        <v>513</v>
      </c>
      <c r="O598" s="37">
        <v>513</v>
      </c>
      <c r="P598" s="228">
        <f t="shared" si="25"/>
        <v>0</v>
      </c>
      <c r="Q598" s="41"/>
    </row>
    <row r="599" spans="1:18" ht="15.6" x14ac:dyDescent="0.3">
      <c r="A599" s="150"/>
      <c r="B599" s="142">
        <f t="shared" si="28"/>
        <v>18.77</v>
      </c>
      <c r="C599" s="128"/>
      <c r="D599" s="34">
        <f t="shared" si="27"/>
        <v>18.77</v>
      </c>
      <c r="E599" s="144">
        <v>45566</v>
      </c>
      <c r="F599" s="37">
        <v>18.77</v>
      </c>
      <c r="G599" s="145">
        <v>45567</v>
      </c>
      <c r="H599" s="76">
        <f t="shared" si="26"/>
        <v>0</v>
      </c>
      <c r="I599">
        <v>18770</v>
      </c>
      <c r="K599" s="134"/>
      <c r="L599" s="670">
        <v>45567</v>
      </c>
      <c r="M599" s="233"/>
      <c r="N599" s="234">
        <f t="shared" si="29"/>
        <v>513</v>
      </c>
      <c r="O599" s="37">
        <v>513</v>
      </c>
      <c r="P599" s="228">
        <f t="shared" si="25"/>
        <v>0</v>
      </c>
      <c r="Q599" s="41"/>
    </row>
    <row r="600" spans="1:18" ht="15.6" x14ac:dyDescent="0.3">
      <c r="A600" s="150"/>
      <c r="B600" s="142">
        <f t="shared" si="28"/>
        <v>18.77</v>
      </c>
      <c r="C600" s="128"/>
      <c r="D600" s="34">
        <f t="shared" si="27"/>
        <v>18.77</v>
      </c>
      <c r="E600" s="144">
        <v>45567</v>
      </c>
      <c r="F600" s="37">
        <v>18.77</v>
      </c>
      <c r="G600" s="145">
        <v>45568</v>
      </c>
      <c r="H600" s="76">
        <f t="shared" si="26"/>
        <v>0</v>
      </c>
      <c r="I600">
        <v>18770</v>
      </c>
      <c r="K600" s="134"/>
      <c r="L600" s="670">
        <v>45568</v>
      </c>
      <c r="M600" s="233"/>
      <c r="N600" s="234">
        <f t="shared" si="29"/>
        <v>513</v>
      </c>
      <c r="O600" s="37">
        <v>513</v>
      </c>
      <c r="P600" s="228">
        <f t="shared" si="25"/>
        <v>0</v>
      </c>
      <c r="Q600" s="41"/>
    </row>
    <row r="601" spans="1:18" ht="15.6" x14ac:dyDescent="0.3">
      <c r="A601" s="150"/>
      <c r="B601" s="142">
        <f t="shared" si="28"/>
        <v>18.77</v>
      </c>
      <c r="C601" s="128"/>
      <c r="D601" s="34">
        <f t="shared" si="27"/>
        <v>18.77</v>
      </c>
      <c r="E601" s="144">
        <v>45568</v>
      </c>
      <c r="F601" s="37">
        <v>18.77</v>
      </c>
      <c r="G601" s="145">
        <v>45569</v>
      </c>
      <c r="H601" s="76">
        <f t="shared" si="26"/>
        <v>0</v>
      </c>
      <c r="I601">
        <v>18770</v>
      </c>
      <c r="K601" s="134"/>
      <c r="L601" s="670">
        <v>45569</v>
      </c>
      <c r="M601" s="233"/>
      <c r="N601" s="234">
        <f t="shared" si="29"/>
        <v>513</v>
      </c>
      <c r="O601" s="37">
        <v>486</v>
      </c>
      <c r="P601" s="228">
        <f t="shared" si="25"/>
        <v>27</v>
      </c>
      <c r="Q601" s="41"/>
    </row>
    <row r="602" spans="1:18" ht="15.6" x14ac:dyDescent="0.3">
      <c r="A602" s="150"/>
      <c r="B602" s="142">
        <f t="shared" si="28"/>
        <v>18.77</v>
      </c>
      <c r="C602" s="128"/>
      <c r="D602" s="34">
        <f t="shared" si="27"/>
        <v>18.77</v>
      </c>
      <c r="E602" s="144">
        <v>45569</v>
      </c>
      <c r="F602" s="37">
        <v>18.77</v>
      </c>
      <c r="G602" s="145">
        <v>45570</v>
      </c>
      <c r="H602" s="76">
        <f t="shared" si="26"/>
        <v>0</v>
      </c>
      <c r="I602">
        <v>18770</v>
      </c>
      <c r="K602" s="134"/>
      <c r="L602" s="670">
        <v>45570</v>
      </c>
      <c r="M602" s="233"/>
      <c r="N602" s="234">
        <f t="shared" si="29"/>
        <v>486</v>
      </c>
      <c r="O602" s="37">
        <v>486</v>
      </c>
      <c r="P602" s="228">
        <f t="shared" si="25"/>
        <v>0</v>
      </c>
      <c r="Q602" s="41"/>
    </row>
    <row r="603" spans="1:18" ht="15.6" x14ac:dyDescent="0.3">
      <c r="A603" s="150"/>
      <c r="B603" s="142">
        <f t="shared" si="28"/>
        <v>18.77</v>
      </c>
      <c r="C603" s="128"/>
      <c r="D603" s="34">
        <f t="shared" si="27"/>
        <v>18.77</v>
      </c>
      <c r="E603" s="144">
        <v>45570</v>
      </c>
      <c r="F603" s="37">
        <v>18.77</v>
      </c>
      <c r="G603" s="145">
        <v>45571</v>
      </c>
      <c r="H603" s="76">
        <f t="shared" si="26"/>
        <v>0</v>
      </c>
      <c r="I603">
        <v>18770</v>
      </c>
      <c r="K603" s="134"/>
      <c r="L603" s="670">
        <v>45571</v>
      </c>
      <c r="M603" s="233"/>
      <c r="N603" s="234">
        <f t="shared" ref="N603:N666" si="30">O602</f>
        <v>486</v>
      </c>
      <c r="O603" s="37">
        <v>486</v>
      </c>
      <c r="P603" s="228">
        <f t="shared" si="25"/>
        <v>0</v>
      </c>
      <c r="Q603" s="41"/>
    </row>
    <row r="604" spans="1:18" ht="15.6" x14ac:dyDescent="0.3">
      <c r="A604" s="150"/>
      <c r="B604" s="142">
        <f t="shared" si="28"/>
        <v>18.77</v>
      </c>
      <c r="C604" s="128"/>
      <c r="D604" s="34">
        <f t="shared" si="27"/>
        <v>18.77</v>
      </c>
      <c r="E604" s="144">
        <v>45571</v>
      </c>
      <c r="F604" s="37">
        <v>18.77</v>
      </c>
      <c r="G604" s="515">
        <v>45572</v>
      </c>
      <c r="H604" s="76">
        <f t="shared" si="26"/>
        <v>0</v>
      </c>
      <c r="I604">
        <v>18770</v>
      </c>
      <c r="K604" s="134"/>
      <c r="L604" s="670">
        <v>45572</v>
      </c>
      <c r="M604" s="233"/>
      <c r="N604" s="234">
        <f t="shared" si="29"/>
        <v>486</v>
      </c>
      <c r="O604" s="37">
        <v>450</v>
      </c>
      <c r="P604" s="228">
        <f t="shared" si="25"/>
        <v>36</v>
      </c>
      <c r="Q604" s="41"/>
    </row>
    <row r="605" spans="1:18" ht="15.6" x14ac:dyDescent="0.3">
      <c r="A605" s="150"/>
      <c r="B605" s="142">
        <f t="shared" si="28"/>
        <v>18.77</v>
      </c>
      <c r="C605" s="128"/>
      <c r="D605" s="34">
        <f t="shared" si="27"/>
        <v>18.77</v>
      </c>
      <c r="E605" s="514">
        <v>45572</v>
      </c>
      <c r="F605" s="37">
        <v>18.77</v>
      </c>
      <c r="G605" s="515">
        <v>45573</v>
      </c>
      <c r="H605" s="76">
        <f t="shared" si="26"/>
        <v>0</v>
      </c>
      <c r="I605">
        <v>18770</v>
      </c>
      <c r="K605" s="134"/>
      <c r="L605" s="670">
        <v>45573</v>
      </c>
      <c r="M605" s="233"/>
      <c r="N605" s="234">
        <f t="shared" ref="N605" si="31">O604</f>
        <v>450</v>
      </c>
      <c r="O605" s="37">
        <v>450</v>
      </c>
      <c r="P605" s="228">
        <f t="shared" si="25"/>
        <v>0</v>
      </c>
      <c r="Q605" s="41"/>
    </row>
    <row r="606" spans="1:18" ht="15.6" x14ac:dyDescent="0.3">
      <c r="A606" s="150"/>
      <c r="B606" s="142">
        <f t="shared" si="28"/>
        <v>18.77</v>
      </c>
      <c r="C606" s="128"/>
      <c r="D606" s="34">
        <f t="shared" si="27"/>
        <v>18.77</v>
      </c>
      <c r="E606" s="514">
        <v>45573</v>
      </c>
      <c r="F606" s="37">
        <v>18.77</v>
      </c>
      <c r="G606" s="515">
        <v>45574</v>
      </c>
      <c r="H606" s="76">
        <f t="shared" si="26"/>
        <v>0</v>
      </c>
      <c r="I606">
        <v>18770</v>
      </c>
      <c r="K606" s="134"/>
      <c r="L606" s="670">
        <v>45574</v>
      </c>
      <c r="M606" s="233"/>
      <c r="N606" s="234">
        <f t="shared" si="30"/>
        <v>450</v>
      </c>
      <c r="O606" s="37">
        <v>450</v>
      </c>
      <c r="P606" s="228">
        <f t="shared" si="25"/>
        <v>0</v>
      </c>
      <c r="Q606" s="41"/>
    </row>
    <row r="607" spans="1:18" ht="15.6" x14ac:dyDescent="0.3">
      <c r="A607" s="150"/>
      <c r="B607" s="142">
        <f t="shared" si="28"/>
        <v>18.77</v>
      </c>
      <c r="C607" s="128"/>
      <c r="D607" s="34">
        <f t="shared" si="27"/>
        <v>18.77</v>
      </c>
      <c r="E607" s="514">
        <v>45574</v>
      </c>
      <c r="F607" s="37">
        <v>18.77</v>
      </c>
      <c r="G607" s="515">
        <v>45575</v>
      </c>
      <c r="H607" s="76">
        <f t="shared" si="26"/>
        <v>0</v>
      </c>
      <c r="K607" s="134"/>
      <c r="L607" s="670">
        <v>45575</v>
      </c>
      <c r="M607" s="233"/>
      <c r="N607" s="234">
        <f t="shared" si="30"/>
        <v>450</v>
      </c>
      <c r="O607" s="37">
        <v>450</v>
      </c>
      <c r="P607" s="228">
        <f t="shared" si="25"/>
        <v>0</v>
      </c>
      <c r="Q607" s="41"/>
    </row>
    <row r="608" spans="1:18" ht="15.6" x14ac:dyDescent="0.3">
      <c r="A608" s="150"/>
      <c r="B608" s="142">
        <f t="shared" si="28"/>
        <v>18.77</v>
      </c>
      <c r="C608" s="128"/>
      <c r="D608" s="34">
        <f t="shared" si="27"/>
        <v>18.77</v>
      </c>
      <c r="E608" s="514">
        <v>45575</v>
      </c>
      <c r="F608" s="37">
        <v>18.77</v>
      </c>
      <c r="G608" s="515">
        <v>45576</v>
      </c>
      <c r="H608" s="76">
        <f t="shared" si="26"/>
        <v>0</v>
      </c>
      <c r="K608" s="134"/>
      <c r="L608" s="670">
        <v>45576</v>
      </c>
      <c r="M608" s="233"/>
      <c r="N608" s="234">
        <f t="shared" si="30"/>
        <v>450</v>
      </c>
      <c r="O608" s="37">
        <v>450</v>
      </c>
      <c r="P608" s="228">
        <f t="shared" si="25"/>
        <v>0</v>
      </c>
      <c r="Q608" s="41"/>
    </row>
    <row r="609" spans="1:17" ht="15.6" x14ac:dyDescent="0.3">
      <c r="A609" s="150"/>
      <c r="B609" s="142">
        <f t="shared" si="28"/>
        <v>18.77</v>
      </c>
      <c r="C609" s="128"/>
      <c r="D609" s="34">
        <f t="shared" si="27"/>
        <v>18.77</v>
      </c>
      <c r="E609" s="514">
        <v>45576</v>
      </c>
      <c r="F609" s="37">
        <v>18.77</v>
      </c>
      <c r="G609" s="515">
        <v>45577</v>
      </c>
      <c r="H609" s="76">
        <f t="shared" si="26"/>
        <v>0</v>
      </c>
      <c r="K609" s="134"/>
      <c r="L609" s="670">
        <v>45577</v>
      </c>
      <c r="M609" s="233"/>
      <c r="N609" s="234">
        <f t="shared" si="30"/>
        <v>450</v>
      </c>
      <c r="O609" s="37">
        <v>400</v>
      </c>
      <c r="P609" s="228">
        <f t="shared" si="25"/>
        <v>50</v>
      </c>
      <c r="Q609" s="41"/>
    </row>
    <row r="610" spans="1:17" ht="15.6" x14ac:dyDescent="0.3">
      <c r="A610" s="150"/>
      <c r="B610" s="142">
        <f t="shared" si="28"/>
        <v>18.77</v>
      </c>
      <c r="C610" s="128"/>
      <c r="D610" s="34">
        <f t="shared" si="27"/>
        <v>18.77</v>
      </c>
      <c r="E610" s="514">
        <v>45577</v>
      </c>
      <c r="F610" s="37">
        <v>18.77</v>
      </c>
      <c r="G610" s="515">
        <v>45578</v>
      </c>
      <c r="H610" s="76">
        <f t="shared" si="26"/>
        <v>0</v>
      </c>
      <c r="K610" s="134"/>
      <c r="L610" s="670">
        <v>45578</v>
      </c>
      <c r="M610" s="233"/>
      <c r="N610" s="234">
        <f t="shared" si="30"/>
        <v>400</v>
      </c>
      <c r="O610" s="37">
        <v>252</v>
      </c>
      <c r="P610" s="228">
        <f t="shared" si="25"/>
        <v>148</v>
      </c>
      <c r="Q610" s="41"/>
    </row>
    <row r="611" spans="1:17" ht="15.6" x14ac:dyDescent="0.3">
      <c r="A611" s="150"/>
      <c r="B611" s="142">
        <f t="shared" si="28"/>
        <v>18.77</v>
      </c>
      <c r="C611" s="128"/>
      <c r="D611" s="34">
        <f t="shared" si="27"/>
        <v>18.77</v>
      </c>
      <c r="E611" s="514">
        <v>45578</v>
      </c>
      <c r="F611" s="37">
        <v>18.77</v>
      </c>
      <c r="G611" s="515">
        <v>45579</v>
      </c>
      <c r="H611" s="76">
        <f t="shared" si="26"/>
        <v>0</v>
      </c>
      <c r="K611" s="134"/>
      <c r="L611" s="670">
        <v>45579</v>
      </c>
      <c r="M611" s="233"/>
      <c r="N611" s="234">
        <f t="shared" si="30"/>
        <v>252</v>
      </c>
      <c r="O611" s="37">
        <v>459</v>
      </c>
      <c r="P611" s="228">
        <f t="shared" si="25"/>
        <v>-207</v>
      </c>
      <c r="Q611" s="41"/>
    </row>
    <row r="612" spans="1:17" ht="15.6" x14ac:dyDescent="0.3">
      <c r="A612" s="150"/>
      <c r="B612" s="142">
        <f t="shared" si="28"/>
        <v>18.77</v>
      </c>
      <c r="C612" s="128"/>
      <c r="D612" s="34">
        <f t="shared" si="27"/>
        <v>18.77</v>
      </c>
      <c r="E612" s="514">
        <v>45579</v>
      </c>
      <c r="F612" s="37">
        <v>18.77</v>
      </c>
      <c r="G612" s="515">
        <v>45580</v>
      </c>
      <c r="H612" s="76">
        <f t="shared" si="26"/>
        <v>0</v>
      </c>
      <c r="K612" s="134"/>
      <c r="L612" s="670">
        <v>45580</v>
      </c>
      <c r="M612" s="233"/>
      <c r="N612" s="234">
        <f t="shared" si="30"/>
        <v>459</v>
      </c>
      <c r="O612" s="37">
        <v>405</v>
      </c>
      <c r="P612" s="228">
        <f t="shared" si="25"/>
        <v>54</v>
      </c>
      <c r="Q612" s="41"/>
    </row>
    <row r="613" spans="1:17" ht="15.6" x14ac:dyDescent="0.3">
      <c r="A613" s="150"/>
      <c r="B613" s="142">
        <f t="shared" si="28"/>
        <v>18.77</v>
      </c>
      <c r="C613" s="128"/>
      <c r="D613" s="34">
        <f t="shared" si="27"/>
        <v>18.77</v>
      </c>
      <c r="E613" s="514">
        <v>45580</v>
      </c>
      <c r="F613" s="37">
        <v>18.77</v>
      </c>
      <c r="G613" s="515">
        <v>45581</v>
      </c>
      <c r="H613" s="76">
        <f t="shared" si="26"/>
        <v>0</v>
      </c>
      <c r="K613" s="134"/>
      <c r="L613" s="670">
        <v>45581</v>
      </c>
      <c r="M613" s="233"/>
      <c r="N613" s="234">
        <f t="shared" si="30"/>
        <v>405</v>
      </c>
      <c r="O613" s="37">
        <v>405</v>
      </c>
      <c r="P613" s="228">
        <f t="shared" si="25"/>
        <v>0</v>
      </c>
      <c r="Q613" s="41"/>
    </row>
    <row r="614" spans="1:17" ht="15.6" x14ac:dyDescent="0.3">
      <c r="A614" s="150"/>
      <c r="B614" s="142">
        <f t="shared" si="28"/>
        <v>18.77</v>
      </c>
      <c r="C614" s="128"/>
      <c r="D614" s="34">
        <f t="shared" si="27"/>
        <v>18.77</v>
      </c>
      <c r="E614" s="514">
        <v>45581</v>
      </c>
      <c r="F614" s="37">
        <v>18.77</v>
      </c>
      <c r="G614" s="515">
        <v>45582</v>
      </c>
      <c r="H614" s="76">
        <f t="shared" si="26"/>
        <v>0</v>
      </c>
      <c r="K614" s="134"/>
      <c r="L614" s="670">
        <v>45582</v>
      </c>
      <c r="M614" s="233"/>
      <c r="N614" s="234">
        <f t="shared" si="30"/>
        <v>405</v>
      </c>
      <c r="O614" s="37">
        <v>405</v>
      </c>
      <c r="P614" s="228">
        <f t="shared" si="25"/>
        <v>0</v>
      </c>
      <c r="Q614" s="41"/>
    </row>
    <row r="615" spans="1:17" ht="15.6" x14ac:dyDescent="0.3">
      <c r="A615" s="150"/>
      <c r="B615" s="142">
        <f t="shared" si="28"/>
        <v>18.77</v>
      </c>
      <c r="C615" s="128"/>
      <c r="D615" s="34">
        <f t="shared" si="27"/>
        <v>18.77</v>
      </c>
      <c r="E615" s="514">
        <v>45582</v>
      </c>
      <c r="F615" s="37">
        <v>18.77</v>
      </c>
      <c r="G615" s="515">
        <v>45583</v>
      </c>
      <c r="H615" s="76">
        <f t="shared" si="26"/>
        <v>0</v>
      </c>
      <c r="K615" s="134"/>
      <c r="L615" s="670">
        <v>45583</v>
      </c>
      <c r="M615" s="233"/>
      <c r="N615" s="234">
        <f t="shared" si="30"/>
        <v>405</v>
      </c>
      <c r="O615" s="37">
        <v>396</v>
      </c>
      <c r="P615" s="228">
        <f t="shared" si="25"/>
        <v>9</v>
      </c>
      <c r="Q615" s="41"/>
    </row>
    <row r="616" spans="1:17" ht="15.6" x14ac:dyDescent="0.3">
      <c r="A616" s="150"/>
      <c r="B616" s="142">
        <f t="shared" si="28"/>
        <v>18.77</v>
      </c>
      <c r="C616" s="128"/>
      <c r="D616" s="34">
        <f t="shared" si="27"/>
        <v>18.77</v>
      </c>
      <c r="E616" s="514">
        <v>45583</v>
      </c>
      <c r="F616" s="37">
        <v>18.77</v>
      </c>
      <c r="G616" s="515">
        <v>45584</v>
      </c>
      <c r="H616" s="76">
        <f t="shared" si="26"/>
        <v>0</v>
      </c>
      <c r="K616" s="134"/>
      <c r="L616" s="670">
        <v>45584</v>
      </c>
      <c r="M616" s="233"/>
      <c r="N616" s="234">
        <f t="shared" si="30"/>
        <v>396</v>
      </c>
      <c r="O616" s="37">
        <v>306</v>
      </c>
      <c r="P616" s="228">
        <f t="shared" si="25"/>
        <v>90</v>
      </c>
      <c r="Q616" s="41"/>
    </row>
    <row r="617" spans="1:17" ht="15.6" x14ac:dyDescent="0.3">
      <c r="A617" s="150"/>
      <c r="B617" s="142">
        <f t="shared" si="28"/>
        <v>18.77</v>
      </c>
      <c r="C617" s="128"/>
      <c r="D617" s="34">
        <f t="shared" si="27"/>
        <v>18.77</v>
      </c>
      <c r="E617" s="514">
        <v>45584</v>
      </c>
      <c r="F617" s="37">
        <v>18.77</v>
      </c>
      <c r="G617" s="515">
        <v>45585</v>
      </c>
      <c r="H617" s="76">
        <f t="shared" si="26"/>
        <v>0</v>
      </c>
      <c r="K617" s="134"/>
      <c r="L617" s="670">
        <v>45585</v>
      </c>
      <c r="M617" s="233"/>
      <c r="N617" s="234">
        <f t="shared" si="30"/>
        <v>306</v>
      </c>
      <c r="O617" s="37">
        <v>306</v>
      </c>
      <c r="P617" s="228">
        <f t="shared" si="25"/>
        <v>0</v>
      </c>
      <c r="Q617" s="41"/>
    </row>
    <row r="618" spans="1:17" ht="15.6" x14ac:dyDescent="0.3">
      <c r="A618" s="150"/>
      <c r="B618" s="142">
        <f t="shared" si="28"/>
        <v>18.77</v>
      </c>
      <c r="C618" s="128"/>
      <c r="D618" s="34">
        <f t="shared" si="27"/>
        <v>18.77</v>
      </c>
      <c r="E618" s="514">
        <v>45585</v>
      </c>
      <c r="F618" s="37">
        <v>18.77</v>
      </c>
      <c r="G618" s="515">
        <v>45586</v>
      </c>
      <c r="H618" s="76">
        <f t="shared" si="26"/>
        <v>0</v>
      </c>
      <c r="K618" s="134"/>
      <c r="L618" s="670">
        <v>45586</v>
      </c>
      <c r="M618" s="233"/>
      <c r="N618" s="234">
        <f t="shared" si="30"/>
        <v>306</v>
      </c>
      <c r="O618" s="37">
        <v>585</v>
      </c>
      <c r="P618" s="228">
        <f t="shared" si="25"/>
        <v>-279</v>
      </c>
      <c r="Q618" s="41"/>
    </row>
    <row r="619" spans="1:17" ht="15.6" x14ac:dyDescent="0.3">
      <c r="A619" s="150"/>
      <c r="B619" s="142">
        <f t="shared" si="28"/>
        <v>18.77</v>
      </c>
      <c r="C619" s="128"/>
      <c r="D619" s="34">
        <f t="shared" si="27"/>
        <v>18.77</v>
      </c>
      <c r="E619" s="514">
        <v>45586</v>
      </c>
      <c r="F619" s="37">
        <v>18.77</v>
      </c>
      <c r="G619" s="515">
        <v>45587</v>
      </c>
      <c r="H619" s="76">
        <f t="shared" si="26"/>
        <v>0</v>
      </c>
      <c r="K619" s="134"/>
      <c r="L619" s="670">
        <v>45587</v>
      </c>
      <c r="M619" s="233"/>
      <c r="N619" s="234">
        <f t="shared" si="30"/>
        <v>585</v>
      </c>
      <c r="O619" s="37">
        <v>556</v>
      </c>
      <c r="P619" s="228">
        <f t="shared" si="25"/>
        <v>29</v>
      </c>
      <c r="Q619" s="41"/>
    </row>
    <row r="620" spans="1:17" ht="15.6" x14ac:dyDescent="0.3">
      <c r="A620" s="150"/>
      <c r="B620" s="142">
        <f t="shared" si="28"/>
        <v>18.77</v>
      </c>
      <c r="C620" s="128"/>
      <c r="D620" s="34">
        <f t="shared" si="27"/>
        <v>18.77</v>
      </c>
      <c r="E620" s="514">
        <v>45587</v>
      </c>
      <c r="F620" s="37">
        <v>18.77</v>
      </c>
      <c r="G620" s="515">
        <v>45588</v>
      </c>
      <c r="H620" s="76">
        <f t="shared" si="26"/>
        <v>0</v>
      </c>
      <c r="K620" s="134"/>
      <c r="L620" s="670">
        <v>45588</v>
      </c>
      <c r="M620" s="233"/>
      <c r="N620" s="234">
        <f t="shared" si="30"/>
        <v>556</v>
      </c>
      <c r="O620" s="37">
        <v>540</v>
      </c>
      <c r="P620" s="228">
        <f t="shared" si="25"/>
        <v>16</v>
      </c>
      <c r="Q620" s="41"/>
    </row>
    <row r="621" spans="1:17" ht="15.6" x14ac:dyDescent="0.3">
      <c r="A621" s="150"/>
      <c r="B621" s="142">
        <f t="shared" si="28"/>
        <v>18.77</v>
      </c>
      <c r="C621" s="128"/>
      <c r="D621" s="34">
        <f t="shared" si="27"/>
        <v>18.77</v>
      </c>
      <c r="E621" s="514">
        <v>45588</v>
      </c>
      <c r="F621" s="37">
        <v>18.77</v>
      </c>
      <c r="G621" s="515">
        <v>45589</v>
      </c>
      <c r="H621" s="76">
        <f t="shared" si="26"/>
        <v>0</v>
      </c>
      <c r="K621" s="134"/>
      <c r="L621" s="670">
        <v>45589</v>
      </c>
      <c r="M621" s="233"/>
      <c r="N621" s="234">
        <f t="shared" si="30"/>
        <v>540</v>
      </c>
      <c r="O621" s="37">
        <v>522</v>
      </c>
      <c r="P621" s="228">
        <f t="shared" si="25"/>
        <v>18</v>
      </c>
      <c r="Q621" s="41"/>
    </row>
    <row r="622" spans="1:17" ht="15.6" x14ac:dyDescent="0.3">
      <c r="A622" s="150"/>
      <c r="B622" s="142">
        <f t="shared" si="28"/>
        <v>18.77</v>
      </c>
      <c r="C622" s="128"/>
      <c r="D622" s="34">
        <f t="shared" si="27"/>
        <v>18.77</v>
      </c>
      <c r="E622" s="514">
        <v>45589</v>
      </c>
      <c r="F622" s="37">
        <v>18.77</v>
      </c>
      <c r="G622" s="515">
        <v>45590</v>
      </c>
      <c r="H622" s="76">
        <f t="shared" si="26"/>
        <v>0</v>
      </c>
      <c r="K622" s="134"/>
      <c r="L622" s="670">
        <v>45590</v>
      </c>
      <c r="M622" s="233"/>
      <c r="N622" s="234">
        <f t="shared" si="30"/>
        <v>522</v>
      </c>
      <c r="O622" s="37">
        <v>522</v>
      </c>
      <c r="P622" s="228">
        <f t="shared" si="25"/>
        <v>0</v>
      </c>
      <c r="Q622" s="41"/>
    </row>
    <row r="623" spans="1:17" ht="15.6" x14ac:dyDescent="0.3">
      <c r="A623" s="150"/>
      <c r="B623" s="142">
        <f t="shared" si="28"/>
        <v>18.77</v>
      </c>
      <c r="C623" s="128"/>
      <c r="D623" s="34">
        <f t="shared" si="27"/>
        <v>18.77</v>
      </c>
      <c r="E623" s="514">
        <v>45590</v>
      </c>
      <c r="F623" s="37">
        <v>18.77</v>
      </c>
      <c r="G623" s="515">
        <v>45591</v>
      </c>
      <c r="H623" s="76">
        <f t="shared" si="26"/>
        <v>0</v>
      </c>
      <c r="K623" s="134"/>
      <c r="L623" s="670">
        <v>45591</v>
      </c>
      <c r="M623" s="233"/>
      <c r="N623" s="234">
        <f t="shared" si="30"/>
        <v>522</v>
      </c>
      <c r="O623" s="37">
        <v>522</v>
      </c>
      <c r="P623" s="228">
        <f t="shared" si="25"/>
        <v>0</v>
      </c>
      <c r="Q623" s="41"/>
    </row>
    <row r="624" spans="1:17" ht="15.6" x14ac:dyDescent="0.3">
      <c r="A624" s="150"/>
      <c r="B624" s="142">
        <f t="shared" si="28"/>
        <v>18.77</v>
      </c>
      <c r="C624" s="128"/>
      <c r="D624" s="34">
        <f t="shared" si="27"/>
        <v>18.77</v>
      </c>
      <c r="E624" s="514">
        <v>45591</v>
      </c>
      <c r="F624" s="37">
        <v>18.77</v>
      </c>
      <c r="G624" s="515">
        <v>45592</v>
      </c>
      <c r="H624" s="76">
        <f t="shared" si="26"/>
        <v>0</v>
      </c>
      <c r="K624" s="134"/>
      <c r="L624" s="670">
        <v>45592</v>
      </c>
      <c r="M624" s="233"/>
      <c r="N624" s="234">
        <f t="shared" si="30"/>
        <v>522</v>
      </c>
      <c r="O624" s="37">
        <v>504</v>
      </c>
      <c r="P624" s="228">
        <f t="shared" si="25"/>
        <v>18</v>
      </c>
      <c r="Q624" s="41"/>
    </row>
    <row r="625" spans="1:17" ht="15.6" x14ac:dyDescent="0.3">
      <c r="A625" s="150"/>
      <c r="B625" s="142">
        <f t="shared" si="28"/>
        <v>18.77</v>
      </c>
      <c r="C625" s="128"/>
      <c r="D625" s="34">
        <f t="shared" si="27"/>
        <v>18.77</v>
      </c>
      <c r="E625" s="514">
        <v>45592</v>
      </c>
      <c r="F625" s="37">
        <v>18.77</v>
      </c>
      <c r="G625" s="515">
        <v>45593</v>
      </c>
      <c r="H625" s="76">
        <f t="shared" si="26"/>
        <v>0</v>
      </c>
      <c r="K625" s="134"/>
      <c r="L625" s="670">
        <v>45593</v>
      </c>
      <c r="M625" s="233"/>
      <c r="N625" s="234">
        <f t="shared" si="30"/>
        <v>504</v>
      </c>
      <c r="O625" s="37">
        <v>504</v>
      </c>
      <c r="P625" s="228">
        <f t="shared" si="25"/>
        <v>0</v>
      </c>
      <c r="Q625" s="41"/>
    </row>
    <row r="626" spans="1:17" ht="15.6" x14ac:dyDescent="0.3">
      <c r="A626" s="150"/>
      <c r="B626" s="142">
        <f t="shared" si="28"/>
        <v>18.77</v>
      </c>
      <c r="C626" s="128"/>
      <c r="D626" s="34">
        <f t="shared" si="27"/>
        <v>18.77</v>
      </c>
      <c r="E626" s="514">
        <v>45593</v>
      </c>
      <c r="F626" s="37">
        <v>18.77</v>
      </c>
      <c r="G626" s="515">
        <v>45594</v>
      </c>
      <c r="H626" s="76">
        <f t="shared" si="26"/>
        <v>0</v>
      </c>
      <c r="K626" s="134"/>
      <c r="L626" s="670">
        <v>45594</v>
      </c>
      <c r="M626" s="233"/>
      <c r="N626" s="234">
        <f t="shared" si="30"/>
        <v>504</v>
      </c>
      <c r="O626" s="37">
        <v>504</v>
      </c>
      <c r="P626" s="228">
        <f t="shared" si="25"/>
        <v>0</v>
      </c>
      <c r="Q626" s="41"/>
    </row>
    <row r="627" spans="1:17" ht="15.6" x14ac:dyDescent="0.3">
      <c r="A627" s="150"/>
      <c r="B627" s="142">
        <f t="shared" si="28"/>
        <v>18.77</v>
      </c>
      <c r="C627" s="128"/>
      <c r="D627" s="34">
        <f t="shared" si="27"/>
        <v>18.77</v>
      </c>
      <c r="E627" s="514">
        <v>45594</v>
      </c>
      <c r="F627" s="37">
        <v>18.77</v>
      </c>
      <c r="G627" s="515">
        <v>45595</v>
      </c>
      <c r="H627" s="76">
        <f t="shared" si="26"/>
        <v>0</v>
      </c>
      <c r="K627" s="134"/>
      <c r="L627" s="670">
        <v>45595</v>
      </c>
      <c r="M627" s="233"/>
      <c r="N627" s="234">
        <f t="shared" si="30"/>
        <v>504</v>
      </c>
      <c r="O627" s="37">
        <v>504</v>
      </c>
      <c r="P627" s="228">
        <f t="shared" si="25"/>
        <v>0</v>
      </c>
      <c r="Q627" s="41"/>
    </row>
    <row r="628" spans="1:17" ht="15.6" x14ac:dyDescent="0.3">
      <c r="A628" s="150"/>
      <c r="B628" s="142">
        <f t="shared" si="28"/>
        <v>18.77</v>
      </c>
      <c r="C628" s="128"/>
      <c r="D628" s="34">
        <f t="shared" si="27"/>
        <v>18.77</v>
      </c>
      <c r="E628" s="514">
        <v>45595</v>
      </c>
      <c r="F628" s="37">
        <v>18.77</v>
      </c>
      <c r="G628" s="515">
        <v>45596</v>
      </c>
      <c r="H628" s="76">
        <f t="shared" si="26"/>
        <v>0</v>
      </c>
      <c r="K628" s="134"/>
      <c r="L628" s="670">
        <v>45596</v>
      </c>
      <c r="M628" s="233"/>
      <c r="N628" s="234">
        <f t="shared" si="30"/>
        <v>504</v>
      </c>
      <c r="O628" s="37">
        <v>504</v>
      </c>
      <c r="P628" s="228">
        <f t="shared" si="25"/>
        <v>0</v>
      </c>
      <c r="Q628" s="41"/>
    </row>
    <row r="629" spans="1:17" ht="15.6" x14ac:dyDescent="0.3">
      <c r="A629" s="150"/>
      <c r="B629" s="142">
        <f t="shared" si="28"/>
        <v>18.77</v>
      </c>
      <c r="C629" s="128"/>
      <c r="D629" s="34">
        <f t="shared" si="27"/>
        <v>18.77</v>
      </c>
      <c r="E629" s="514">
        <v>45596</v>
      </c>
      <c r="F629" s="37">
        <v>18.77</v>
      </c>
      <c r="G629" s="515">
        <v>45597</v>
      </c>
      <c r="H629" s="76">
        <f t="shared" si="26"/>
        <v>0</v>
      </c>
      <c r="K629" s="134"/>
      <c r="L629" s="670">
        <v>45597</v>
      </c>
      <c r="M629" s="233"/>
      <c r="N629" s="234">
        <f t="shared" si="30"/>
        <v>504</v>
      </c>
      <c r="O629" s="37">
        <v>504</v>
      </c>
      <c r="P629" s="228">
        <f t="shared" si="25"/>
        <v>0</v>
      </c>
      <c r="Q629" s="41"/>
    </row>
    <row r="630" spans="1:17" ht="15.6" x14ac:dyDescent="0.3">
      <c r="A630" s="150"/>
      <c r="B630" s="142">
        <f t="shared" si="28"/>
        <v>18.77</v>
      </c>
      <c r="C630" s="128"/>
      <c r="D630" s="34">
        <f t="shared" si="27"/>
        <v>18.77</v>
      </c>
      <c r="E630" s="514">
        <v>45597</v>
      </c>
      <c r="F630" s="37">
        <v>18.77</v>
      </c>
      <c r="G630" s="515">
        <v>45598</v>
      </c>
      <c r="H630" s="76">
        <f t="shared" si="26"/>
        <v>0</v>
      </c>
      <c r="K630" s="134"/>
      <c r="L630" s="670">
        <v>45598</v>
      </c>
      <c r="M630" s="233"/>
      <c r="N630" s="234">
        <f t="shared" si="30"/>
        <v>504</v>
      </c>
      <c r="O630" s="37">
        <v>504</v>
      </c>
      <c r="P630" s="228">
        <f t="shared" si="25"/>
        <v>0</v>
      </c>
      <c r="Q630" s="41"/>
    </row>
    <row r="631" spans="1:17" ht="15.6" x14ac:dyDescent="0.3">
      <c r="A631" s="150"/>
      <c r="B631" s="142">
        <f t="shared" si="28"/>
        <v>18.77</v>
      </c>
      <c r="C631" s="128"/>
      <c r="D631" s="34">
        <f t="shared" si="27"/>
        <v>18.77</v>
      </c>
      <c r="E631" s="514">
        <v>45598</v>
      </c>
      <c r="F631" s="37">
        <v>18.77</v>
      </c>
      <c r="G631" s="515">
        <v>45599</v>
      </c>
      <c r="H631" s="76">
        <f t="shared" si="26"/>
        <v>0</v>
      </c>
      <c r="K631" s="134"/>
      <c r="L631" s="670">
        <v>45599</v>
      </c>
      <c r="M631" s="233"/>
      <c r="N631" s="234">
        <f t="shared" si="30"/>
        <v>504</v>
      </c>
      <c r="O631" s="37">
        <v>504</v>
      </c>
      <c r="P631" s="228">
        <f t="shared" si="25"/>
        <v>0</v>
      </c>
      <c r="Q631" s="41"/>
    </row>
    <row r="632" spans="1:17" ht="15.6" x14ac:dyDescent="0.3">
      <c r="A632" s="150"/>
      <c r="B632" s="142">
        <f t="shared" si="28"/>
        <v>18.77</v>
      </c>
      <c r="C632" s="128"/>
      <c r="D632" s="34">
        <f t="shared" si="27"/>
        <v>18.77</v>
      </c>
      <c r="E632" s="514">
        <v>45599</v>
      </c>
      <c r="F632" s="37">
        <v>18.77</v>
      </c>
      <c r="G632" s="515">
        <v>45600</v>
      </c>
      <c r="H632" s="76">
        <f>F632-D632</f>
        <v>0</v>
      </c>
      <c r="K632" s="134"/>
      <c r="L632" s="670">
        <v>45600</v>
      </c>
      <c r="M632" s="233"/>
      <c r="N632" s="234">
        <f t="shared" si="30"/>
        <v>504</v>
      </c>
      <c r="O632" s="37">
        <v>504</v>
      </c>
      <c r="P632" s="228">
        <f t="shared" si="25"/>
        <v>0</v>
      </c>
      <c r="Q632" s="41"/>
    </row>
    <row r="633" spans="1:17" ht="15.6" x14ac:dyDescent="0.3">
      <c r="A633" s="150"/>
      <c r="B633" s="142">
        <f>(F632)</f>
        <v>18.77</v>
      </c>
      <c r="C633" s="128"/>
      <c r="D633" s="34">
        <f>F632</f>
        <v>18.77</v>
      </c>
      <c r="E633" s="514">
        <v>45600</v>
      </c>
      <c r="F633" s="37">
        <v>18.77</v>
      </c>
      <c r="G633" s="515">
        <v>45601</v>
      </c>
      <c r="H633" s="76">
        <f t="shared" si="26"/>
        <v>0</v>
      </c>
      <c r="K633" s="134"/>
      <c r="L633" s="670">
        <v>45601</v>
      </c>
      <c r="M633" s="233"/>
      <c r="N633" s="234">
        <f t="shared" si="30"/>
        <v>504</v>
      </c>
      <c r="O633" s="37">
        <v>396</v>
      </c>
      <c r="P633" s="228">
        <f t="shared" si="25"/>
        <v>108</v>
      </c>
      <c r="Q633" s="41"/>
    </row>
    <row r="634" spans="1:17" ht="15.6" x14ac:dyDescent="0.3">
      <c r="A634" s="150"/>
      <c r="B634" s="142">
        <f t="shared" si="28"/>
        <v>18.77</v>
      </c>
      <c r="C634" s="128"/>
      <c r="D634" s="34">
        <f t="shared" si="27"/>
        <v>18.77</v>
      </c>
      <c r="E634" s="514">
        <v>45601</v>
      </c>
      <c r="F634" s="37">
        <v>18.77</v>
      </c>
      <c r="G634" s="515">
        <v>45602</v>
      </c>
      <c r="H634" s="76">
        <f t="shared" si="26"/>
        <v>0</v>
      </c>
      <c r="K634" s="134"/>
      <c r="L634" s="670">
        <v>45602</v>
      </c>
      <c r="M634" s="233"/>
      <c r="N634" s="234">
        <f t="shared" si="30"/>
        <v>396</v>
      </c>
      <c r="O634" s="37">
        <v>369</v>
      </c>
      <c r="P634" s="228">
        <f t="shared" si="25"/>
        <v>27</v>
      </c>
      <c r="Q634" s="41"/>
    </row>
    <row r="635" spans="1:17" ht="15.6" x14ac:dyDescent="0.3">
      <c r="A635" s="150"/>
      <c r="B635" s="142">
        <f t="shared" si="28"/>
        <v>18.77</v>
      </c>
      <c r="C635" s="128"/>
      <c r="D635" s="34">
        <f t="shared" si="27"/>
        <v>18.77</v>
      </c>
      <c r="E635" s="514">
        <v>45602</v>
      </c>
      <c r="F635" s="37">
        <v>18.77</v>
      </c>
      <c r="G635" s="515">
        <v>45603</v>
      </c>
      <c r="H635" s="76">
        <f t="shared" si="26"/>
        <v>0</v>
      </c>
      <c r="K635" s="134"/>
      <c r="L635" s="670">
        <v>45603</v>
      </c>
      <c r="M635" s="233"/>
      <c r="N635" s="234">
        <f t="shared" si="30"/>
        <v>369</v>
      </c>
      <c r="O635" s="37">
        <v>333</v>
      </c>
      <c r="P635" s="228">
        <f t="shared" si="25"/>
        <v>36</v>
      </c>
      <c r="Q635" s="41"/>
    </row>
    <row r="636" spans="1:17" ht="15.6" x14ac:dyDescent="0.3">
      <c r="A636" s="150"/>
      <c r="B636" s="142">
        <f t="shared" si="28"/>
        <v>18.77</v>
      </c>
      <c r="C636" s="128"/>
      <c r="D636" s="34">
        <f t="shared" si="27"/>
        <v>18.77</v>
      </c>
      <c r="E636" s="514">
        <v>45603</v>
      </c>
      <c r="F636" s="37">
        <v>18.77</v>
      </c>
      <c r="G636" s="515">
        <v>45604</v>
      </c>
      <c r="H636" s="76">
        <f t="shared" si="26"/>
        <v>0</v>
      </c>
      <c r="K636" s="134"/>
      <c r="L636" s="670">
        <v>45604</v>
      </c>
      <c r="M636" s="233">
        <v>120</v>
      </c>
      <c r="N636" s="234">
        <f t="shared" si="30"/>
        <v>333</v>
      </c>
      <c r="O636" s="37">
        <v>441</v>
      </c>
      <c r="P636" s="228">
        <f t="shared" si="25"/>
        <v>12</v>
      </c>
      <c r="Q636" s="41"/>
    </row>
    <row r="637" spans="1:17" ht="15.6" x14ac:dyDescent="0.3">
      <c r="A637" s="150"/>
      <c r="B637" s="142">
        <f t="shared" si="28"/>
        <v>18.77</v>
      </c>
      <c r="C637" s="128"/>
      <c r="D637" s="34">
        <f t="shared" si="27"/>
        <v>18.77</v>
      </c>
      <c r="E637" s="514">
        <v>45604</v>
      </c>
      <c r="F637" s="37">
        <v>18.77</v>
      </c>
      <c r="G637" s="515">
        <v>45605</v>
      </c>
      <c r="H637" s="76">
        <f t="shared" si="26"/>
        <v>0</v>
      </c>
      <c r="K637" s="134"/>
      <c r="L637" s="670">
        <v>45605</v>
      </c>
      <c r="M637" s="233"/>
      <c r="N637" s="234">
        <f t="shared" si="30"/>
        <v>441</v>
      </c>
      <c r="O637" s="37">
        <v>405</v>
      </c>
      <c r="P637" s="228">
        <f t="shared" si="25"/>
        <v>36</v>
      </c>
      <c r="Q637" s="41"/>
    </row>
    <row r="638" spans="1:17" ht="15.6" x14ac:dyDescent="0.3">
      <c r="A638" s="150"/>
      <c r="B638" s="142">
        <f t="shared" si="28"/>
        <v>18.77</v>
      </c>
      <c r="C638" s="128"/>
      <c r="D638" s="34">
        <f t="shared" si="27"/>
        <v>18.77</v>
      </c>
      <c r="E638" s="514">
        <v>45605</v>
      </c>
      <c r="F638" s="37">
        <v>18.77</v>
      </c>
      <c r="G638" s="515">
        <v>45606</v>
      </c>
      <c r="H638" s="76">
        <f t="shared" si="26"/>
        <v>0</v>
      </c>
      <c r="K638" s="134"/>
      <c r="L638" s="670">
        <v>45606</v>
      </c>
      <c r="M638" s="233"/>
      <c r="N638" s="234">
        <f t="shared" si="30"/>
        <v>405</v>
      </c>
      <c r="O638" s="37">
        <v>405</v>
      </c>
      <c r="P638" s="228">
        <f t="shared" si="25"/>
        <v>0</v>
      </c>
      <c r="Q638" s="41"/>
    </row>
    <row r="639" spans="1:17" ht="15.6" x14ac:dyDescent="0.3">
      <c r="A639" s="150"/>
      <c r="B639" s="142">
        <f t="shared" si="28"/>
        <v>18.77</v>
      </c>
      <c r="C639" s="128"/>
      <c r="D639" s="34">
        <f t="shared" si="27"/>
        <v>18.77</v>
      </c>
      <c r="E639" s="514">
        <v>45606</v>
      </c>
      <c r="F639" s="37">
        <v>18.77</v>
      </c>
      <c r="G639" s="515">
        <v>45607</v>
      </c>
      <c r="H639" s="76">
        <f t="shared" si="26"/>
        <v>0</v>
      </c>
      <c r="K639" s="134"/>
      <c r="L639" s="670">
        <v>45607</v>
      </c>
      <c r="M639" s="233"/>
      <c r="N639" s="234">
        <f t="shared" si="30"/>
        <v>405</v>
      </c>
      <c r="O639" s="37">
        <v>405</v>
      </c>
      <c r="P639" s="228">
        <f t="shared" si="25"/>
        <v>0</v>
      </c>
      <c r="Q639" s="41"/>
    </row>
    <row r="640" spans="1:17" ht="15.6" x14ac:dyDescent="0.3">
      <c r="A640" s="150"/>
      <c r="B640" s="142">
        <f t="shared" si="28"/>
        <v>18.77</v>
      </c>
      <c r="C640" s="128"/>
      <c r="D640" s="34">
        <f t="shared" si="27"/>
        <v>18.77</v>
      </c>
      <c r="E640" s="514">
        <v>45607</v>
      </c>
      <c r="F640" s="37">
        <v>18.77</v>
      </c>
      <c r="G640" s="515">
        <v>45608</v>
      </c>
      <c r="H640" s="76">
        <f t="shared" si="26"/>
        <v>0</v>
      </c>
      <c r="K640" s="134"/>
      <c r="L640" s="670">
        <v>45608</v>
      </c>
      <c r="M640" s="233"/>
      <c r="N640" s="234">
        <f t="shared" si="30"/>
        <v>405</v>
      </c>
      <c r="O640" s="37">
        <v>405</v>
      </c>
      <c r="P640" s="228">
        <f t="shared" si="25"/>
        <v>0</v>
      </c>
      <c r="Q640" s="41"/>
    </row>
    <row r="641" spans="1:18" ht="15.6" x14ac:dyDescent="0.3">
      <c r="A641" s="150"/>
      <c r="B641" s="142">
        <f t="shared" si="28"/>
        <v>18.77</v>
      </c>
      <c r="C641" s="128"/>
      <c r="D641" s="34">
        <f t="shared" si="27"/>
        <v>18.77</v>
      </c>
      <c r="E641" s="514">
        <v>45608</v>
      </c>
      <c r="F641" s="37">
        <v>18.77</v>
      </c>
      <c r="G641" s="515">
        <v>45609</v>
      </c>
      <c r="H641" s="76">
        <f t="shared" si="26"/>
        <v>0</v>
      </c>
      <c r="K641" s="134"/>
      <c r="L641" s="670">
        <v>45609</v>
      </c>
      <c r="M641" s="233">
        <v>120</v>
      </c>
      <c r="N641" s="234">
        <f t="shared" si="30"/>
        <v>405</v>
      </c>
      <c r="O641" s="37">
        <v>513</v>
      </c>
      <c r="P641" s="228">
        <f t="shared" si="25"/>
        <v>12</v>
      </c>
      <c r="Q641" s="41"/>
    </row>
    <row r="642" spans="1:18" ht="15.6" x14ac:dyDescent="0.3">
      <c r="A642" s="150"/>
      <c r="B642" s="142">
        <f t="shared" si="28"/>
        <v>18.77</v>
      </c>
      <c r="C642" s="128"/>
      <c r="D642" s="34">
        <f t="shared" si="27"/>
        <v>18.77</v>
      </c>
      <c r="E642" s="514">
        <v>45609</v>
      </c>
      <c r="F642" s="37">
        <v>18.77</v>
      </c>
      <c r="G642" s="515">
        <v>45610</v>
      </c>
      <c r="H642" s="76">
        <f t="shared" si="26"/>
        <v>0</v>
      </c>
      <c r="K642" s="134"/>
      <c r="L642" s="670">
        <v>45610</v>
      </c>
      <c r="M642" s="233"/>
      <c r="N642" s="234">
        <f t="shared" si="30"/>
        <v>513</v>
      </c>
      <c r="O642" s="37">
        <v>513</v>
      </c>
      <c r="P642" s="228">
        <f t="shared" si="25"/>
        <v>0</v>
      </c>
      <c r="Q642" s="41"/>
    </row>
    <row r="643" spans="1:18" ht="15.6" x14ac:dyDescent="0.3">
      <c r="A643" s="150"/>
      <c r="B643" s="142">
        <f t="shared" si="28"/>
        <v>18.77</v>
      </c>
      <c r="C643" s="128"/>
      <c r="D643" s="34">
        <f t="shared" si="27"/>
        <v>18.77</v>
      </c>
      <c r="E643" s="514">
        <v>45610</v>
      </c>
      <c r="F643" s="37">
        <v>18.77</v>
      </c>
      <c r="G643" s="515">
        <v>45611</v>
      </c>
      <c r="H643" s="76">
        <f t="shared" si="26"/>
        <v>0</v>
      </c>
      <c r="K643" s="134"/>
      <c r="L643" s="670">
        <v>45611</v>
      </c>
      <c r="M643" s="233"/>
      <c r="N643" s="234">
        <f t="shared" si="30"/>
        <v>513</v>
      </c>
      <c r="O643" s="37">
        <v>513</v>
      </c>
      <c r="P643" s="228">
        <f t="shared" si="25"/>
        <v>0</v>
      </c>
      <c r="Q643" s="41"/>
    </row>
    <row r="644" spans="1:18" ht="15.6" x14ac:dyDescent="0.3">
      <c r="A644" s="150"/>
      <c r="B644" s="142">
        <f t="shared" si="28"/>
        <v>18.77</v>
      </c>
      <c r="C644" s="128"/>
      <c r="D644" s="34">
        <f t="shared" si="27"/>
        <v>18.77</v>
      </c>
      <c r="E644" s="514">
        <v>45611</v>
      </c>
      <c r="F644" s="37">
        <v>18.77</v>
      </c>
      <c r="G644" s="515">
        <v>45612</v>
      </c>
      <c r="H644" s="76">
        <f t="shared" si="26"/>
        <v>0</v>
      </c>
      <c r="K644" s="134"/>
      <c r="L644" s="670">
        <v>45612</v>
      </c>
      <c r="M644" s="233"/>
      <c r="N644" s="234">
        <f t="shared" si="30"/>
        <v>513</v>
      </c>
      <c r="O644" s="37">
        <v>450</v>
      </c>
      <c r="P644" s="228">
        <f t="shared" si="25"/>
        <v>63</v>
      </c>
      <c r="Q644" s="41"/>
    </row>
    <row r="645" spans="1:18" ht="15.6" x14ac:dyDescent="0.3">
      <c r="A645" s="150"/>
      <c r="B645" s="142">
        <f t="shared" si="28"/>
        <v>18.77</v>
      </c>
      <c r="C645" s="128"/>
      <c r="D645" s="34">
        <f t="shared" si="27"/>
        <v>18.77</v>
      </c>
      <c r="E645" s="514">
        <v>45612</v>
      </c>
      <c r="F645" s="37">
        <v>18.77</v>
      </c>
      <c r="G645" s="515">
        <v>45613</v>
      </c>
      <c r="H645" s="76">
        <f t="shared" si="26"/>
        <v>0</v>
      </c>
      <c r="K645" s="134"/>
      <c r="L645" s="670">
        <v>45613</v>
      </c>
      <c r="M645" s="233"/>
      <c r="N645" s="234">
        <f t="shared" si="30"/>
        <v>450</v>
      </c>
      <c r="O645" s="37">
        <v>450</v>
      </c>
      <c r="P645" s="228">
        <f t="shared" si="25"/>
        <v>0</v>
      </c>
      <c r="Q645" s="41"/>
    </row>
    <row r="646" spans="1:18" ht="15.6" x14ac:dyDescent="0.3">
      <c r="A646" s="150"/>
      <c r="B646" s="142">
        <f t="shared" si="28"/>
        <v>18.77</v>
      </c>
      <c r="C646" s="128"/>
      <c r="D646" s="34">
        <f t="shared" si="27"/>
        <v>18.77</v>
      </c>
      <c r="E646" s="514">
        <v>45613</v>
      </c>
      <c r="F646" s="37">
        <v>18.77</v>
      </c>
      <c r="G646" s="515">
        <v>45614</v>
      </c>
      <c r="H646" s="76">
        <f t="shared" si="26"/>
        <v>0</v>
      </c>
      <c r="K646" s="134"/>
      <c r="L646" s="670">
        <v>45614</v>
      </c>
      <c r="M646" s="233"/>
      <c r="N646" s="234">
        <f t="shared" si="30"/>
        <v>450</v>
      </c>
      <c r="O646" s="37">
        <v>450</v>
      </c>
      <c r="P646" s="228">
        <f t="shared" si="25"/>
        <v>0</v>
      </c>
      <c r="Q646" s="41"/>
    </row>
    <row r="647" spans="1:18" ht="15.6" x14ac:dyDescent="0.3">
      <c r="A647" s="150"/>
      <c r="B647" s="142">
        <f t="shared" si="28"/>
        <v>18.77</v>
      </c>
      <c r="C647" s="128"/>
      <c r="D647" s="34">
        <f t="shared" si="27"/>
        <v>18.77</v>
      </c>
      <c r="E647" s="514">
        <v>45614</v>
      </c>
      <c r="F647" s="37">
        <v>18.77</v>
      </c>
      <c r="G647" s="515">
        <v>45615</v>
      </c>
      <c r="H647" s="76">
        <f t="shared" si="26"/>
        <v>0</v>
      </c>
      <c r="K647" s="134"/>
      <c r="L647" s="670">
        <v>45615</v>
      </c>
      <c r="M647" s="233"/>
      <c r="N647" s="234">
        <f t="shared" si="30"/>
        <v>450</v>
      </c>
      <c r="O647" s="37">
        <v>450</v>
      </c>
      <c r="P647" s="228">
        <f t="shared" si="25"/>
        <v>0</v>
      </c>
      <c r="Q647" s="41"/>
    </row>
    <row r="648" spans="1:18" ht="15.6" x14ac:dyDescent="0.3">
      <c r="A648" s="150"/>
      <c r="B648" s="142">
        <f t="shared" si="28"/>
        <v>18.77</v>
      </c>
      <c r="C648" s="128"/>
      <c r="D648" s="34">
        <f t="shared" si="27"/>
        <v>18.77</v>
      </c>
      <c r="E648" s="514">
        <v>45615</v>
      </c>
      <c r="F648" s="37">
        <v>18.77</v>
      </c>
      <c r="G648" s="515">
        <v>45616</v>
      </c>
      <c r="H648" s="76">
        <f t="shared" si="26"/>
        <v>0</v>
      </c>
      <c r="K648" s="134"/>
      <c r="L648" s="670">
        <v>45616</v>
      </c>
      <c r="M648" s="233"/>
      <c r="N648" s="234">
        <f t="shared" si="30"/>
        <v>450</v>
      </c>
      <c r="O648" s="37">
        <v>450</v>
      </c>
      <c r="P648" s="228">
        <f t="shared" si="25"/>
        <v>0</v>
      </c>
      <c r="Q648" s="41"/>
    </row>
    <row r="649" spans="1:18" ht="15.6" x14ac:dyDescent="0.3">
      <c r="A649" s="150"/>
      <c r="B649" s="142">
        <f t="shared" si="28"/>
        <v>18.77</v>
      </c>
      <c r="C649" s="128"/>
      <c r="D649" s="34">
        <f t="shared" si="27"/>
        <v>18.77</v>
      </c>
      <c r="E649" s="514">
        <v>45616</v>
      </c>
      <c r="F649" s="37">
        <v>18.77</v>
      </c>
      <c r="G649" s="515">
        <v>45617</v>
      </c>
      <c r="H649" s="76">
        <f t="shared" si="26"/>
        <v>0</v>
      </c>
      <c r="K649" s="134"/>
      <c r="L649" s="670">
        <v>45617</v>
      </c>
      <c r="M649" s="233"/>
      <c r="N649" s="234">
        <f t="shared" si="30"/>
        <v>450</v>
      </c>
      <c r="O649" s="37">
        <v>450</v>
      </c>
      <c r="P649" s="228">
        <f t="shared" si="25"/>
        <v>0</v>
      </c>
      <c r="Q649" s="41"/>
    </row>
    <row r="650" spans="1:18" ht="15.6" x14ac:dyDescent="0.3">
      <c r="A650" s="150"/>
      <c r="B650" s="142">
        <f t="shared" si="28"/>
        <v>18.77</v>
      </c>
      <c r="C650" s="128"/>
      <c r="D650" s="34">
        <f t="shared" si="27"/>
        <v>18.77</v>
      </c>
      <c r="E650" s="514">
        <v>45617</v>
      </c>
      <c r="F650" s="37">
        <v>18.77</v>
      </c>
      <c r="G650" s="515">
        <v>45618</v>
      </c>
      <c r="H650" s="76">
        <f t="shared" si="26"/>
        <v>0</v>
      </c>
      <c r="K650" s="134"/>
      <c r="L650" s="670">
        <v>45618</v>
      </c>
      <c r="M650" s="233"/>
      <c r="N650" s="234">
        <f t="shared" si="30"/>
        <v>450</v>
      </c>
      <c r="O650" s="37">
        <v>450</v>
      </c>
      <c r="P650" s="228">
        <f t="shared" si="25"/>
        <v>0</v>
      </c>
      <c r="Q650" s="41"/>
    </row>
    <row r="651" spans="1:18" ht="15.6" x14ac:dyDescent="0.3">
      <c r="A651" s="150"/>
      <c r="B651" s="142">
        <f t="shared" si="28"/>
        <v>18.77</v>
      </c>
      <c r="C651" s="128"/>
      <c r="D651" s="34">
        <f t="shared" si="27"/>
        <v>18.77</v>
      </c>
      <c r="E651" s="514">
        <v>45618</v>
      </c>
      <c r="F651" s="37">
        <v>18.77</v>
      </c>
      <c r="G651" s="515">
        <v>45619</v>
      </c>
      <c r="H651" s="76">
        <f t="shared" si="26"/>
        <v>0</v>
      </c>
      <c r="K651" s="134"/>
      <c r="L651" s="670">
        <v>45619</v>
      </c>
      <c r="M651" s="233"/>
      <c r="N651" s="234">
        <f t="shared" si="30"/>
        <v>450</v>
      </c>
      <c r="O651" s="37">
        <v>450</v>
      </c>
      <c r="P651" s="228">
        <f t="shared" si="25"/>
        <v>0</v>
      </c>
      <c r="Q651" s="41"/>
    </row>
    <row r="652" spans="1:18" ht="15.6" x14ac:dyDescent="0.3">
      <c r="A652" s="150"/>
      <c r="B652" s="142">
        <f t="shared" si="28"/>
        <v>18.77</v>
      </c>
      <c r="C652" s="128"/>
      <c r="D652" s="34">
        <f t="shared" si="27"/>
        <v>18.77</v>
      </c>
      <c r="E652" s="514">
        <v>45619</v>
      </c>
      <c r="F652" s="37">
        <v>18.77</v>
      </c>
      <c r="G652" s="515">
        <v>45620</v>
      </c>
      <c r="H652" s="76">
        <f t="shared" si="26"/>
        <v>0</v>
      </c>
      <c r="K652" s="134"/>
      <c r="L652" s="670">
        <v>45620</v>
      </c>
      <c r="M652" s="233"/>
      <c r="N652" s="234">
        <f t="shared" si="30"/>
        <v>450</v>
      </c>
      <c r="O652" s="37">
        <v>396</v>
      </c>
      <c r="P652" s="228">
        <f t="shared" si="25"/>
        <v>54</v>
      </c>
      <c r="Q652" s="41"/>
    </row>
    <row r="653" spans="1:18" ht="15.6" x14ac:dyDescent="0.3">
      <c r="A653" s="150"/>
      <c r="B653" s="142">
        <f t="shared" si="28"/>
        <v>18.77</v>
      </c>
      <c r="C653" s="128"/>
      <c r="D653" s="34">
        <f t="shared" si="27"/>
        <v>18.77</v>
      </c>
      <c r="E653" s="514">
        <v>45620</v>
      </c>
      <c r="F653" s="37">
        <v>18.77</v>
      </c>
      <c r="G653" s="515">
        <v>45621</v>
      </c>
      <c r="H653" s="76">
        <f t="shared" si="26"/>
        <v>0</v>
      </c>
      <c r="K653" s="134"/>
      <c r="L653" s="670">
        <v>45621</v>
      </c>
      <c r="M653" s="233">
        <v>120</v>
      </c>
      <c r="N653" s="234">
        <f t="shared" si="30"/>
        <v>396</v>
      </c>
      <c r="O653" s="37">
        <v>540</v>
      </c>
      <c r="P653" s="228">
        <v>0</v>
      </c>
      <c r="Q653" s="41"/>
      <c r="R653" t="s">
        <v>1431</v>
      </c>
    </row>
    <row r="654" spans="1:18" ht="15.6" x14ac:dyDescent="0.3">
      <c r="A654" s="150"/>
      <c r="B654" s="142">
        <f t="shared" si="28"/>
        <v>18.77</v>
      </c>
      <c r="C654" s="128"/>
      <c r="D654" s="34">
        <f t="shared" si="27"/>
        <v>18.77</v>
      </c>
      <c r="E654" s="514">
        <v>45621</v>
      </c>
      <c r="F654" s="37">
        <v>18.77</v>
      </c>
      <c r="G654" s="515">
        <v>45622</v>
      </c>
      <c r="H654" s="76">
        <f t="shared" si="26"/>
        <v>0</v>
      </c>
      <c r="K654" s="134"/>
      <c r="L654" s="670">
        <v>45622</v>
      </c>
      <c r="M654" s="233"/>
      <c r="N654" s="234">
        <f t="shared" si="30"/>
        <v>540</v>
      </c>
      <c r="O654" s="37">
        <v>540</v>
      </c>
      <c r="P654" s="228">
        <f t="shared" si="25"/>
        <v>0</v>
      </c>
      <c r="Q654" s="41"/>
    </row>
    <row r="655" spans="1:18" ht="15.6" x14ac:dyDescent="0.3">
      <c r="A655" s="150"/>
      <c r="B655" s="142">
        <f t="shared" si="28"/>
        <v>18.77</v>
      </c>
      <c r="C655" s="128"/>
      <c r="D655" s="34">
        <f t="shared" si="27"/>
        <v>18.77</v>
      </c>
      <c r="E655" s="514">
        <v>45622</v>
      </c>
      <c r="F655" s="37">
        <v>18.77</v>
      </c>
      <c r="G655" s="515">
        <v>45623</v>
      </c>
      <c r="H655" s="76">
        <f t="shared" si="26"/>
        <v>0</v>
      </c>
      <c r="K655" s="134"/>
      <c r="L655" s="670">
        <v>45623</v>
      </c>
      <c r="M655" s="233"/>
      <c r="N655" s="234">
        <f t="shared" si="30"/>
        <v>540</v>
      </c>
      <c r="O655" s="37">
        <v>522</v>
      </c>
      <c r="P655" s="228">
        <f t="shared" si="25"/>
        <v>18</v>
      </c>
      <c r="Q655" s="41"/>
    </row>
    <row r="656" spans="1:18" ht="15.6" x14ac:dyDescent="0.3">
      <c r="A656" s="150"/>
      <c r="B656" s="142">
        <f t="shared" si="28"/>
        <v>18.77</v>
      </c>
      <c r="C656" s="128"/>
      <c r="D656" s="34">
        <f t="shared" si="27"/>
        <v>18.77</v>
      </c>
      <c r="E656" s="514">
        <v>45623</v>
      </c>
      <c r="F656" s="37">
        <v>18.77</v>
      </c>
      <c r="G656" s="515">
        <v>45624</v>
      </c>
      <c r="H656" s="76">
        <f t="shared" si="26"/>
        <v>0</v>
      </c>
      <c r="K656" s="134"/>
      <c r="L656" s="670">
        <v>45624</v>
      </c>
      <c r="M656" s="233"/>
      <c r="N656" s="234">
        <f t="shared" si="30"/>
        <v>522</v>
      </c>
      <c r="O656" s="37">
        <v>513</v>
      </c>
      <c r="P656" s="228">
        <f t="shared" si="25"/>
        <v>9</v>
      </c>
      <c r="Q656" s="41"/>
    </row>
    <row r="657" spans="1:17" ht="15.6" x14ac:dyDescent="0.3">
      <c r="A657" s="150"/>
      <c r="B657" s="142">
        <f t="shared" si="28"/>
        <v>18.77</v>
      </c>
      <c r="C657" s="128"/>
      <c r="D657" s="34">
        <f t="shared" si="27"/>
        <v>18.77</v>
      </c>
      <c r="E657" s="514">
        <v>45624</v>
      </c>
      <c r="F657" s="37">
        <v>18.77</v>
      </c>
      <c r="G657" s="515">
        <v>45625</v>
      </c>
      <c r="H657" s="76">
        <f t="shared" si="26"/>
        <v>0</v>
      </c>
      <c r="K657" s="134"/>
      <c r="L657" s="670">
        <v>45625</v>
      </c>
      <c r="M657" s="233"/>
      <c r="N657" s="234">
        <f t="shared" si="30"/>
        <v>513</v>
      </c>
      <c r="O657" s="37">
        <v>486</v>
      </c>
      <c r="P657" s="228">
        <f t="shared" si="25"/>
        <v>27</v>
      </c>
      <c r="Q657" s="41"/>
    </row>
    <row r="658" spans="1:17" ht="15.6" x14ac:dyDescent="0.3">
      <c r="A658" s="150"/>
      <c r="B658" s="142">
        <f t="shared" si="28"/>
        <v>18.77</v>
      </c>
      <c r="C658" s="128"/>
      <c r="D658" s="34">
        <f t="shared" si="27"/>
        <v>18.77</v>
      </c>
      <c r="E658" s="514">
        <v>45625</v>
      </c>
      <c r="F658" s="37">
        <v>18.77</v>
      </c>
      <c r="G658" s="515">
        <v>45626</v>
      </c>
      <c r="H658" s="76">
        <f t="shared" si="26"/>
        <v>0</v>
      </c>
      <c r="K658" s="134"/>
      <c r="L658" s="670">
        <v>45626</v>
      </c>
      <c r="M658" s="233"/>
      <c r="N658" s="234">
        <f t="shared" si="30"/>
        <v>486</v>
      </c>
      <c r="O658" s="37">
        <v>486</v>
      </c>
      <c r="P658" s="228">
        <f t="shared" si="25"/>
        <v>0</v>
      </c>
      <c r="Q658" s="41"/>
    </row>
    <row r="659" spans="1:17" ht="15.6" x14ac:dyDescent="0.3">
      <c r="A659" s="150"/>
      <c r="B659" s="142">
        <f t="shared" si="28"/>
        <v>18.77</v>
      </c>
      <c r="C659" s="128"/>
      <c r="D659" s="34">
        <f t="shared" si="27"/>
        <v>18.77</v>
      </c>
      <c r="E659" s="514">
        <v>45626</v>
      </c>
      <c r="F659" s="37">
        <v>18.77</v>
      </c>
      <c r="G659" s="515">
        <v>45627</v>
      </c>
      <c r="H659" s="76">
        <f t="shared" si="26"/>
        <v>0</v>
      </c>
      <c r="K659" s="134"/>
      <c r="L659" s="670">
        <v>45627</v>
      </c>
      <c r="M659" s="233"/>
      <c r="N659" s="234">
        <f t="shared" si="30"/>
        <v>486</v>
      </c>
      <c r="O659" s="37">
        <v>486</v>
      </c>
      <c r="P659" s="228">
        <f t="shared" si="25"/>
        <v>0</v>
      </c>
      <c r="Q659" s="41"/>
    </row>
    <row r="660" spans="1:17" ht="15.6" x14ac:dyDescent="0.3">
      <c r="A660" s="150"/>
      <c r="B660" s="142">
        <f t="shared" si="28"/>
        <v>18.77</v>
      </c>
      <c r="C660" s="128"/>
      <c r="D660" s="34">
        <f t="shared" si="27"/>
        <v>18.77</v>
      </c>
      <c r="E660" s="514">
        <v>45627</v>
      </c>
      <c r="F660" s="37">
        <v>18.77</v>
      </c>
      <c r="G660" s="515">
        <v>45628</v>
      </c>
      <c r="H660" s="76">
        <f t="shared" si="26"/>
        <v>0</v>
      </c>
      <c r="K660" s="134"/>
      <c r="L660" s="670">
        <v>45628</v>
      </c>
      <c r="M660" s="233"/>
      <c r="N660" s="234">
        <f t="shared" si="30"/>
        <v>486</v>
      </c>
      <c r="O660" s="37">
        <v>432</v>
      </c>
      <c r="P660" s="228">
        <f t="shared" si="25"/>
        <v>54</v>
      </c>
      <c r="Q660" s="41"/>
    </row>
    <row r="661" spans="1:17" ht="15.6" x14ac:dyDescent="0.3">
      <c r="A661" s="150"/>
      <c r="B661" s="142">
        <f t="shared" si="28"/>
        <v>18.77</v>
      </c>
      <c r="C661" s="128"/>
      <c r="D661" s="34">
        <f t="shared" si="27"/>
        <v>18.77</v>
      </c>
      <c r="E661" s="514">
        <v>45628</v>
      </c>
      <c r="F661" s="37">
        <v>18.77</v>
      </c>
      <c r="G661" s="515">
        <v>45629</v>
      </c>
      <c r="H661" s="76">
        <f t="shared" si="26"/>
        <v>0</v>
      </c>
      <c r="K661" s="134"/>
      <c r="L661" s="670">
        <v>45629</v>
      </c>
      <c r="M661" s="233"/>
      <c r="N661" s="234">
        <f t="shared" si="30"/>
        <v>432</v>
      </c>
      <c r="O661" s="37">
        <v>432</v>
      </c>
      <c r="P661" s="228">
        <f t="shared" si="25"/>
        <v>0</v>
      </c>
      <c r="Q661" s="41"/>
    </row>
    <row r="662" spans="1:17" ht="15.6" x14ac:dyDescent="0.3">
      <c r="A662" s="150"/>
      <c r="B662" s="142">
        <f t="shared" si="28"/>
        <v>18.77</v>
      </c>
      <c r="C662" s="128"/>
      <c r="D662" s="34">
        <f t="shared" si="27"/>
        <v>18.77</v>
      </c>
      <c r="E662" s="514">
        <v>45629</v>
      </c>
      <c r="F662" s="37">
        <v>18.77</v>
      </c>
      <c r="G662" s="515">
        <v>45630</v>
      </c>
      <c r="H662" s="76">
        <f t="shared" si="26"/>
        <v>0</v>
      </c>
      <c r="K662" s="134"/>
      <c r="L662" s="670">
        <v>45630</v>
      </c>
      <c r="M662" s="233">
        <v>15</v>
      </c>
      <c r="N662" s="234">
        <f t="shared" si="30"/>
        <v>432</v>
      </c>
      <c r="O662" s="37">
        <v>432</v>
      </c>
      <c r="P662" s="228">
        <f t="shared" si="25"/>
        <v>15</v>
      </c>
      <c r="Q662" s="41"/>
    </row>
    <row r="663" spans="1:17" ht="15.6" x14ac:dyDescent="0.3">
      <c r="A663" s="150"/>
      <c r="B663" s="142">
        <f t="shared" si="28"/>
        <v>18.77</v>
      </c>
      <c r="C663" s="128"/>
      <c r="D663" s="34">
        <f t="shared" si="27"/>
        <v>18.77</v>
      </c>
      <c r="E663" s="514">
        <v>45630</v>
      </c>
      <c r="F663" s="37">
        <v>18.77</v>
      </c>
      <c r="G663" s="515">
        <v>45631</v>
      </c>
      <c r="H663" s="76">
        <f t="shared" si="26"/>
        <v>0</v>
      </c>
      <c r="K663" s="134"/>
      <c r="L663" s="670">
        <v>45631</v>
      </c>
      <c r="M663" s="233"/>
      <c r="N663" s="234">
        <f t="shared" si="30"/>
        <v>432</v>
      </c>
      <c r="O663" s="37">
        <v>414</v>
      </c>
      <c r="P663" s="228">
        <f t="shared" si="25"/>
        <v>18</v>
      </c>
      <c r="Q663" s="41"/>
    </row>
    <row r="664" spans="1:17" ht="15.6" x14ac:dyDescent="0.3">
      <c r="A664" s="150"/>
      <c r="B664" s="142">
        <f t="shared" si="28"/>
        <v>18.77</v>
      </c>
      <c r="C664" s="128"/>
      <c r="D664" s="34">
        <f t="shared" si="27"/>
        <v>18.77</v>
      </c>
      <c r="E664" s="514">
        <v>45631</v>
      </c>
      <c r="F664" s="37">
        <v>18.77</v>
      </c>
      <c r="G664" s="515">
        <v>45632</v>
      </c>
      <c r="H664" s="76">
        <f t="shared" si="26"/>
        <v>0</v>
      </c>
      <c r="K664" s="134"/>
      <c r="L664" s="670">
        <v>45632</v>
      </c>
      <c r="M664" s="233"/>
      <c r="N664" s="234">
        <f t="shared" si="30"/>
        <v>414</v>
      </c>
      <c r="O664" s="37">
        <v>414</v>
      </c>
      <c r="P664" s="228">
        <f t="shared" si="25"/>
        <v>0</v>
      </c>
      <c r="Q664" s="41"/>
    </row>
    <row r="665" spans="1:17" ht="15.6" x14ac:dyDescent="0.3">
      <c r="A665" s="150"/>
      <c r="B665" s="142">
        <f t="shared" si="28"/>
        <v>18.77</v>
      </c>
      <c r="C665" s="128"/>
      <c r="D665" s="34">
        <f t="shared" si="27"/>
        <v>18.77</v>
      </c>
      <c r="E665" s="514">
        <v>45632</v>
      </c>
      <c r="F665" s="37">
        <v>18.77</v>
      </c>
      <c r="G665" s="515">
        <v>45633</v>
      </c>
      <c r="H665" s="76">
        <f t="shared" si="26"/>
        <v>0</v>
      </c>
      <c r="K665" s="134"/>
      <c r="L665" s="670">
        <v>45633</v>
      </c>
      <c r="M665" s="233"/>
      <c r="N665" s="234">
        <f t="shared" si="30"/>
        <v>414</v>
      </c>
      <c r="O665" s="37">
        <v>396</v>
      </c>
      <c r="P665" s="228">
        <f t="shared" si="25"/>
        <v>18</v>
      </c>
      <c r="Q665" s="41"/>
    </row>
    <row r="666" spans="1:17" ht="15.6" x14ac:dyDescent="0.3">
      <c r="A666" s="150"/>
      <c r="B666" s="142">
        <f t="shared" si="28"/>
        <v>18.77</v>
      </c>
      <c r="C666" s="128"/>
      <c r="D666" s="34">
        <f t="shared" si="27"/>
        <v>18.77</v>
      </c>
      <c r="E666" s="514">
        <v>45633</v>
      </c>
      <c r="F666" s="37">
        <v>18.77</v>
      </c>
      <c r="G666" s="515">
        <v>45634</v>
      </c>
      <c r="H666" s="76">
        <f t="shared" si="26"/>
        <v>0</v>
      </c>
      <c r="K666" s="134"/>
      <c r="L666" s="670">
        <v>45634</v>
      </c>
      <c r="M666" s="233"/>
      <c r="N666" s="234">
        <f t="shared" si="30"/>
        <v>396</v>
      </c>
      <c r="O666" s="37">
        <v>288</v>
      </c>
      <c r="P666" s="228">
        <f t="shared" si="25"/>
        <v>108</v>
      </c>
      <c r="Q666" s="41"/>
    </row>
    <row r="667" spans="1:17" ht="15.6" x14ac:dyDescent="0.3">
      <c r="A667" s="150"/>
      <c r="B667" s="142">
        <f t="shared" si="28"/>
        <v>18.77</v>
      </c>
      <c r="C667" s="128"/>
      <c r="D667" s="34">
        <f t="shared" si="27"/>
        <v>18.77</v>
      </c>
      <c r="E667" s="514">
        <v>45634</v>
      </c>
      <c r="F667" s="37">
        <v>18.77</v>
      </c>
      <c r="G667" s="515">
        <v>45635</v>
      </c>
      <c r="H667" s="76">
        <f t="shared" si="26"/>
        <v>0</v>
      </c>
      <c r="K667" s="134"/>
      <c r="L667" s="670">
        <v>45635</v>
      </c>
      <c r="M667" s="233">
        <v>195</v>
      </c>
      <c r="N667" s="234">
        <f t="shared" ref="N667:N696" si="32">O666</f>
        <v>288</v>
      </c>
      <c r="O667" s="37">
        <v>450</v>
      </c>
      <c r="P667" s="228">
        <f t="shared" si="25"/>
        <v>33</v>
      </c>
      <c r="Q667" s="41"/>
    </row>
    <row r="668" spans="1:17" ht="15.6" x14ac:dyDescent="0.3">
      <c r="A668" s="150"/>
      <c r="B668" s="142">
        <f t="shared" si="28"/>
        <v>18.77</v>
      </c>
      <c r="C668" s="128"/>
      <c r="D668" s="34">
        <f t="shared" si="27"/>
        <v>18.77</v>
      </c>
      <c r="E668" s="514">
        <v>45635</v>
      </c>
      <c r="F668" s="37">
        <v>18.77</v>
      </c>
      <c r="G668" s="515">
        <v>45636</v>
      </c>
      <c r="H668" s="76">
        <f t="shared" si="26"/>
        <v>0</v>
      </c>
      <c r="K668" s="134"/>
      <c r="L668" s="670">
        <v>45636</v>
      </c>
      <c r="M668" s="233"/>
      <c r="N668" s="234">
        <f t="shared" si="32"/>
        <v>450</v>
      </c>
      <c r="O668" s="37">
        <v>450</v>
      </c>
      <c r="P668" s="228">
        <f t="shared" si="25"/>
        <v>0</v>
      </c>
      <c r="Q668" s="41"/>
    </row>
    <row r="669" spans="1:17" ht="15.6" x14ac:dyDescent="0.3">
      <c r="A669" s="150"/>
      <c r="B669" s="142">
        <f t="shared" si="28"/>
        <v>18.77</v>
      </c>
      <c r="C669" s="128"/>
      <c r="D669" s="34">
        <f t="shared" si="27"/>
        <v>18.77</v>
      </c>
      <c r="E669" s="514">
        <v>45636</v>
      </c>
      <c r="F669" s="37">
        <v>18.77</v>
      </c>
      <c r="G669" s="515">
        <v>45637</v>
      </c>
      <c r="H669" s="76">
        <f t="shared" si="26"/>
        <v>0</v>
      </c>
      <c r="K669" s="134"/>
      <c r="L669" s="670">
        <v>45637</v>
      </c>
      <c r="M669" s="233"/>
      <c r="N669" s="234">
        <f t="shared" si="32"/>
        <v>450</v>
      </c>
      <c r="O669" s="37">
        <v>360</v>
      </c>
      <c r="P669" s="228">
        <f t="shared" si="25"/>
        <v>90</v>
      </c>
      <c r="Q669" s="41"/>
    </row>
    <row r="670" spans="1:17" ht="15.6" x14ac:dyDescent="0.3">
      <c r="A670" s="150"/>
      <c r="B670" s="142">
        <f t="shared" si="28"/>
        <v>18.77</v>
      </c>
      <c r="C670" s="128"/>
      <c r="D670" s="34">
        <f t="shared" si="27"/>
        <v>18.77</v>
      </c>
      <c r="E670" s="514">
        <v>45637</v>
      </c>
      <c r="F670" s="37">
        <v>18.77</v>
      </c>
      <c r="G670" s="515">
        <v>45638</v>
      </c>
      <c r="H670" s="76">
        <f t="shared" si="26"/>
        <v>0</v>
      </c>
      <c r="K670" s="134"/>
      <c r="L670" s="670">
        <v>45638</v>
      </c>
      <c r="M670" s="233"/>
      <c r="N670" s="234">
        <f t="shared" si="32"/>
        <v>360</v>
      </c>
      <c r="O670" s="37">
        <v>360</v>
      </c>
      <c r="P670" s="228">
        <f t="shared" si="25"/>
        <v>0</v>
      </c>
      <c r="Q670" s="41"/>
    </row>
    <row r="671" spans="1:17" ht="15.6" x14ac:dyDescent="0.3">
      <c r="A671" s="150"/>
      <c r="B671" s="142">
        <f t="shared" si="28"/>
        <v>18.77</v>
      </c>
      <c r="C671" s="128"/>
      <c r="D671" s="34">
        <f t="shared" si="27"/>
        <v>18.77</v>
      </c>
      <c r="E671" s="514">
        <v>45638</v>
      </c>
      <c r="F671" s="37">
        <v>18.77</v>
      </c>
      <c r="G671" s="515">
        <v>45639</v>
      </c>
      <c r="H671" s="76">
        <f t="shared" si="26"/>
        <v>0</v>
      </c>
      <c r="K671" s="134"/>
      <c r="L671" s="670">
        <v>45639</v>
      </c>
      <c r="M671" s="233">
        <v>150</v>
      </c>
      <c r="N671" s="234">
        <f t="shared" si="32"/>
        <v>360</v>
      </c>
      <c r="O671" s="37">
        <v>495</v>
      </c>
      <c r="P671" s="228">
        <f t="shared" si="25"/>
        <v>15</v>
      </c>
      <c r="Q671" s="41"/>
    </row>
    <row r="672" spans="1:17" ht="15.6" x14ac:dyDescent="0.3">
      <c r="A672" s="150"/>
      <c r="B672" s="142">
        <f t="shared" si="28"/>
        <v>18.77</v>
      </c>
      <c r="C672" s="128"/>
      <c r="D672" s="34">
        <f t="shared" si="27"/>
        <v>18.77</v>
      </c>
      <c r="E672" s="514">
        <v>45639</v>
      </c>
      <c r="F672" s="37">
        <v>18.77</v>
      </c>
      <c r="G672" s="515">
        <v>45640</v>
      </c>
      <c r="H672" s="76">
        <f t="shared" si="26"/>
        <v>0</v>
      </c>
      <c r="K672" s="134"/>
      <c r="L672" s="670">
        <v>45640</v>
      </c>
      <c r="M672" s="233"/>
      <c r="N672" s="234">
        <f t="shared" si="32"/>
        <v>495</v>
      </c>
      <c r="O672" s="37">
        <v>495</v>
      </c>
      <c r="P672" s="228">
        <f t="shared" si="25"/>
        <v>0</v>
      </c>
      <c r="Q672" s="41"/>
    </row>
    <row r="673" spans="1:17" ht="15.6" x14ac:dyDescent="0.3">
      <c r="A673" s="150"/>
      <c r="B673" s="142">
        <f t="shared" si="28"/>
        <v>18.77</v>
      </c>
      <c r="C673" s="128"/>
      <c r="D673" s="34">
        <f t="shared" si="27"/>
        <v>18.77</v>
      </c>
      <c r="E673" s="514">
        <v>45640</v>
      </c>
      <c r="F673" s="37">
        <v>18.77</v>
      </c>
      <c r="G673" s="515">
        <v>45641</v>
      </c>
      <c r="H673" s="76">
        <f t="shared" si="26"/>
        <v>0</v>
      </c>
      <c r="K673" s="134"/>
      <c r="L673" s="670">
        <v>45641</v>
      </c>
      <c r="M673" s="233"/>
      <c r="N673" s="234">
        <f t="shared" si="32"/>
        <v>495</v>
      </c>
      <c r="O673" s="37">
        <v>495</v>
      </c>
      <c r="P673" s="228">
        <f t="shared" si="25"/>
        <v>0</v>
      </c>
      <c r="Q673" s="41"/>
    </row>
    <row r="674" spans="1:17" ht="15.6" x14ac:dyDescent="0.3">
      <c r="A674" s="150"/>
      <c r="B674" s="142">
        <f t="shared" si="28"/>
        <v>18.77</v>
      </c>
      <c r="C674" s="128"/>
      <c r="D674" s="34">
        <f t="shared" si="27"/>
        <v>18.77</v>
      </c>
      <c r="E674" s="514">
        <v>45641</v>
      </c>
      <c r="F674" s="37">
        <v>18.77</v>
      </c>
      <c r="G674" s="515">
        <v>45642</v>
      </c>
      <c r="H674" s="76">
        <f t="shared" si="26"/>
        <v>0</v>
      </c>
      <c r="K674" s="134"/>
      <c r="L674" s="670">
        <v>45642</v>
      </c>
      <c r="M674" s="233"/>
      <c r="N674" s="234">
        <f t="shared" si="32"/>
        <v>495</v>
      </c>
      <c r="O674" s="37">
        <v>414</v>
      </c>
      <c r="P674" s="228">
        <f t="shared" si="25"/>
        <v>81</v>
      </c>
      <c r="Q674" s="41"/>
    </row>
    <row r="675" spans="1:17" ht="15.6" x14ac:dyDescent="0.3">
      <c r="A675" s="150"/>
      <c r="B675" s="142">
        <f t="shared" si="28"/>
        <v>18.77</v>
      </c>
      <c r="C675" s="128"/>
      <c r="D675" s="34">
        <f t="shared" si="27"/>
        <v>18.77</v>
      </c>
      <c r="E675" s="514">
        <v>45642</v>
      </c>
      <c r="F675" s="37">
        <v>18.77</v>
      </c>
      <c r="G675" s="515">
        <v>45643</v>
      </c>
      <c r="H675" s="76">
        <f t="shared" si="26"/>
        <v>0</v>
      </c>
      <c r="K675" s="134"/>
      <c r="L675" s="670">
        <v>45643</v>
      </c>
      <c r="M675" s="233"/>
      <c r="N675" s="234">
        <f t="shared" si="32"/>
        <v>414</v>
      </c>
      <c r="O675" s="37">
        <v>414</v>
      </c>
      <c r="P675" s="228">
        <f t="shared" si="25"/>
        <v>0</v>
      </c>
      <c r="Q675" s="41"/>
    </row>
    <row r="676" spans="1:17" ht="15.6" x14ac:dyDescent="0.3">
      <c r="A676" s="150"/>
      <c r="B676" s="142">
        <f t="shared" si="28"/>
        <v>18.77</v>
      </c>
      <c r="C676" s="128"/>
      <c r="D676" s="34">
        <f t="shared" si="27"/>
        <v>18.77</v>
      </c>
      <c r="E676" s="514">
        <v>45643</v>
      </c>
      <c r="F676" s="37">
        <v>18.77</v>
      </c>
      <c r="G676" s="515">
        <v>45644</v>
      </c>
      <c r="H676" s="76">
        <f t="shared" si="26"/>
        <v>0</v>
      </c>
      <c r="K676" s="134"/>
      <c r="L676" s="670">
        <v>45644</v>
      </c>
      <c r="M676" s="233"/>
      <c r="N676" s="234">
        <f t="shared" si="32"/>
        <v>414</v>
      </c>
      <c r="O676" s="37">
        <v>405</v>
      </c>
      <c r="P676" s="228">
        <f t="shared" si="25"/>
        <v>9</v>
      </c>
      <c r="Q676" s="41"/>
    </row>
    <row r="677" spans="1:17" ht="15.6" x14ac:dyDescent="0.3">
      <c r="A677" s="150"/>
      <c r="B677" s="142">
        <f t="shared" si="28"/>
        <v>18.77</v>
      </c>
      <c r="C677" s="128"/>
      <c r="D677" s="34">
        <f t="shared" si="27"/>
        <v>18.77</v>
      </c>
      <c r="E677" s="514">
        <v>45644</v>
      </c>
      <c r="F677" s="37">
        <v>18.77</v>
      </c>
      <c r="G677" s="515">
        <v>45645</v>
      </c>
      <c r="H677" s="76">
        <f t="shared" si="26"/>
        <v>0</v>
      </c>
      <c r="K677" s="134"/>
      <c r="L677" s="670">
        <v>45645</v>
      </c>
      <c r="M677" s="233"/>
      <c r="N677" s="234">
        <f t="shared" si="32"/>
        <v>405</v>
      </c>
      <c r="O677" s="37">
        <v>378</v>
      </c>
      <c r="P677" s="228">
        <f t="shared" si="25"/>
        <v>27</v>
      </c>
      <c r="Q677" s="41"/>
    </row>
    <row r="678" spans="1:17" ht="15.6" x14ac:dyDescent="0.3">
      <c r="A678" s="150"/>
      <c r="B678" s="142">
        <f t="shared" si="28"/>
        <v>18.77</v>
      </c>
      <c r="C678" s="128"/>
      <c r="D678" s="34">
        <f t="shared" si="27"/>
        <v>18.77</v>
      </c>
      <c r="E678" s="514">
        <v>45645</v>
      </c>
      <c r="F678" s="37">
        <v>18.77</v>
      </c>
      <c r="G678" s="515">
        <v>45646</v>
      </c>
      <c r="H678" s="76">
        <f t="shared" si="26"/>
        <v>0</v>
      </c>
      <c r="K678" s="134"/>
      <c r="L678" s="670">
        <v>45646</v>
      </c>
      <c r="M678" s="233"/>
      <c r="N678" s="234">
        <f t="shared" si="32"/>
        <v>378</v>
      </c>
      <c r="O678" s="37">
        <v>360</v>
      </c>
      <c r="P678" s="228">
        <f t="shared" si="25"/>
        <v>18</v>
      </c>
      <c r="Q678" s="41"/>
    </row>
    <row r="679" spans="1:17" ht="15.6" x14ac:dyDescent="0.3">
      <c r="A679" s="150"/>
      <c r="B679" s="142">
        <f t="shared" si="28"/>
        <v>18.77</v>
      </c>
      <c r="C679" s="128"/>
      <c r="D679" s="34">
        <f t="shared" si="27"/>
        <v>18.77</v>
      </c>
      <c r="E679" s="514">
        <v>45646</v>
      </c>
      <c r="F679" s="37">
        <v>18.77</v>
      </c>
      <c r="G679" s="515">
        <v>45647</v>
      </c>
      <c r="H679" s="76">
        <f t="shared" si="26"/>
        <v>0</v>
      </c>
      <c r="K679" s="134"/>
      <c r="L679" s="670">
        <v>45647</v>
      </c>
      <c r="M679" s="233"/>
      <c r="N679" s="234">
        <f t="shared" si="32"/>
        <v>360</v>
      </c>
      <c r="O679" s="37">
        <v>360</v>
      </c>
      <c r="P679" s="228">
        <f t="shared" si="25"/>
        <v>0</v>
      </c>
      <c r="Q679" s="41"/>
    </row>
    <row r="680" spans="1:17" ht="15.6" x14ac:dyDescent="0.3">
      <c r="A680" s="150"/>
      <c r="B680" s="142">
        <f t="shared" si="28"/>
        <v>18.77</v>
      </c>
      <c r="C680" s="128"/>
      <c r="D680" s="34">
        <f t="shared" si="27"/>
        <v>18.77</v>
      </c>
      <c r="E680" s="514">
        <v>45647</v>
      </c>
      <c r="F680" s="37">
        <v>18.77</v>
      </c>
      <c r="G680" s="515">
        <v>45648</v>
      </c>
      <c r="H680" s="76">
        <f t="shared" si="26"/>
        <v>0</v>
      </c>
      <c r="K680" s="134"/>
      <c r="L680" s="670">
        <v>45648</v>
      </c>
      <c r="M680" s="233"/>
      <c r="N680" s="234">
        <f t="shared" si="32"/>
        <v>360</v>
      </c>
      <c r="O680" s="37">
        <v>351</v>
      </c>
      <c r="P680" s="228">
        <f t="shared" si="25"/>
        <v>9</v>
      </c>
      <c r="Q680" s="41"/>
    </row>
    <row r="681" spans="1:17" ht="15.6" x14ac:dyDescent="0.3">
      <c r="A681" s="150"/>
      <c r="B681" s="142">
        <f t="shared" si="28"/>
        <v>18.77</v>
      </c>
      <c r="C681" s="128"/>
      <c r="D681" s="34">
        <f t="shared" si="27"/>
        <v>18.77</v>
      </c>
      <c r="E681" s="514">
        <v>45648</v>
      </c>
      <c r="F681" s="37">
        <v>18.77</v>
      </c>
      <c r="G681" s="515">
        <v>45649</v>
      </c>
      <c r="H681" s="76">
        <f t="shared" si="26"/>
        <v>0</v>
      </c>
      <c r="K681" s="134"/>
      <c r="L681" s="670">
        <v>45649</v>
      </c>
      <c r="M681" s="233">
        <v>210</v>
      </c>
      <c r="N681" s="234">
        <f t="shared" si="32"/>
        <v>351</v>
      </c>
      <c r="O681" s="37">
        <v>576</v>
      </c>
      <c r="P681" s="228">
        <v>0</v>
      </c>
      <c r="Q681" s="41"/>
    </row>
    <row r="682" spans="1:17" ht="15.6" x14ac:dyDescent="0.3">
      <c r="A682" s="150"/>
      <c r="B682" s="142">
        <f t="shared" si="28"/>
        <v>18.77</v>
      </c>
      <c r="C682" s="128"/>
      <c r="D682" s="34">
        <f t="shared" si="27"/>
        <v>18.77</v>
      </c>
      <c r="E682" s="514">
        <v>45649</v>
      </c>
      <c r="F682" s="37">
        <v>18.77</v>
      </c>
      <c r="G682" s="515">
        <v>45650</v>
      </c>
      <c r="H682" s="76">
        <f t="shared" si="26"/>
        <v>0</v>
      </c>
      <c r="K682" s="134"/>
      <c r="L682" s="670">
        <v>45650</v>
      </c>
      <c r="M682" s="233"/>
      <c r="N682" s="234">
        <f t="shared" si="32"/>
        <v>576</v>
      </c>
      <c r="O682" s="37">
        <v>369</v>
      </c>
      <c r="P682" s="228">
        <f t="shared" si="25"/>
        <v>207</v>
      </c>
      <c r="Q682" s="41"/>
    </row>
    <row r="683" spans="1:17" ht="15.6" x14ac:dyDescent="0.3">
      <c r="A683" s="150"/>
      <c r="B683" s="142">
        <f t="shared" si="28"/>
        <v>18.77</v>
      </c>
      <c r="C683" s="128"/>
      <c r="D683" s="34">
        <f t="shared" si="27"/>
        <v>18.77</v>
      </c>
      <c r="E683" s="514">
        <v>45650</v>
      </c>
      <c r="F683" s="37">
        <v>18.77</v>
      </c>
      <c r="G683" s="515">
        <v>45651</v>
      </c>
      <c r="H683" s="76">
        <f t="shared" si="26"/>
        <v>0</v>
      </c>
      <c r="K683" s="134"/>
      <c r="L683" s="670">
        <v>45651</v>
      </c>
      <c r="M683" s="233"/>
      <c r="N683" s="234">
        <f t="shared" si="32"/>
        <v>369</v>
      </c>
      <c r="O683" s="37">
        <v>315</v>
      </c>
      <c r="P683" s="228">
        <f t="shared" si="25"/>
        <v>54</v>
      </c>
      <c r="Q683" s="41"/>
    </row>
    <row r="684" spans="1:17" ht="15.6" x14ac:dyDescent="0.3">
      <c r="A684" s="150"/>
      <c r="B684" s="142">
        <f t="shared" si="28"/>
        <v>18.77</v>
      </c>
      <c r="C684" s="128"/>
      <c r="D684" s="34">
        <f t="shared" si="27"/>
        <v>18.77</v>
      </c>
      <c r="E684" s="514">
        <v>45651</v>
      </c>
      <c r="F684" s="37">
        <v>18.77</v>
      </c>
      <c r="G684" s="515">
        <v>45652</v>
      </c>
      <c r="H684" s="76">
        <f t="shared" si="26"/>
        <v>0</v>
      </c>
      <c r="K684" s="134"/>
      <c r="L684" s="670">
        <v>45652</v>
      </c>
      <c r="M684" s="233"/>
      <c r="N684" s="234">
        <f t="shared" si="32"/>
        <v>315</v>
      </c>
      <c r="O684" s="37">
        <v>225</v>
      </c>
      <c r="P684" s="228">
        <f t="shared" si="25"/>
        <v>90</v>
      </c>
      <c r="Q684" s="41"/>
    </row>
    <row r="685" spans="1:17" ht="15.6" x14ac:dyDescent="0.3">
      <c r="A685" s="150"/>
      <c r="B685" s="142">
        <f t="shared" si="28"/>
        <v>18.77</v>
      </c>
      <c r="C685" s="128"/>
      <c r="D685" s="34">
        <f t="shared" si="27"/>
        <v>18.77</v>
      </c>
      <c r="E685" s="514">
        <v>45652</v>
      </c>
      <c r="F685" s="37">
        <v>18.77</v>
      </c>
      <c r="G685" s="515">
        <v>45653</v>
      </c>
      <c r="H685" s="76">
        <f t="shared" si="26"/>
        <v>0</v>
      </c>
      <c r="K685" s="134"/>
      <c r="L685" s="670">
        <v>45653</v>
      </c>
      <c r="M685" s="233">
        <v>300</v>
      </c>
      <c r="N685" s="234">
        <f t="shared" si="32"/>
        <v>225</v>
      </c>
      <c r="O685" s="37">
        <v>450</v>
      </c>
      <c r="P685" s="228">
        <f t="shared" si="25"/>
        <v>75</v>
      </c>
      <c r="Q685" s="41"/>
    </row>
    <row r="686" spans="1:17" ht="15.6" x14ac:dyDescent="0.3">
      <c r="A686" s="150"/>
      <c r="B686" s="142">
        <f t="shared" si="28"/>
        <v>18.77</v>
      </c>
      <c r="C686" s="128"/>
      <c r="D686" s="34">
        <f t="shared" si="27"/>
        <v>18.77</v>
      </c>
      <c r="E686" s="514">
        <v>45653</v>
      </c>
      <c r="F686" s="37">
        <v>18.77</v>
      </c>
      <c r="G686" s="515">
        <v>45654</v>
      </c>
      <c r="H686" s="76">
        <f t="shared" si="26"/>
        <v>0</v>
      </c>
      <c r="K686" s="134"/>
      <c r="L686" s="670">
        <v>45654</v>
      </c>
      <c r="M686" s="233"/>
      <c r="N686" s="234">
        <f t="shared" si="32"/>
        <v>450</v>
      </c>
      <c r="O686" s="37">
        <v>450</v>
      </c>
      <c r="P686" s="228">
        <f t="shared" si="25"/>
        <v>0</v>
      </c>
      <c r="Q686" s="41"/>
    </row>
    <row r="687" spans="1:17" ht="15.6" x14ac:dyDescent="0.3">
      <c r="A687" s="150"/>
      <c r="B687" s="142">
        <f t="shared" si="28"/>
        <v>18.77</v>
      </c>
      <c r="C687" s="128"/>
      <c r="D687" s="34">
        <f t="shared" si="27"/>
        <v>18.77</v>
      </c>
      <c r="E687" s="514">
        <v>45654</v>
      </c>
      <c r="F687" s="37">
        <v>18.77</v>
      </c>
      <c r="G687" s="515">
        <v>45655</v>
      </c>
      <c r="H687" s="76">
        <f t="shared" si="26"/>
        <v>0</v>
      </c>
      <c r="K687" s="134"/>
      <c r="L687" s="670">
        <v>45655</v>
      </c>
      <c r="M687" s="233"/>
      <c r="N687" s="234">
        <f t="shared" si="32"/>
        <v>450</v>
      </c>
      <c r="O687" s="37">
        <v>450</v>
      </c>
      <c r="P687" s="228">
        <f t="shared" si="25"/>
        <v>0</v>
      </c>
      <c r="Q687" s="41"/>
    </row>
    <row r="688" spans="1:17" ht="15.6" x14ac:dyDescent="0.3">
      <c r="A688" s="150"/>
      <c r="B688" s="142">
        <f t="shared" si="28"/>
        <v>18.77</v>
      </c>
      <c r="C688" s="128"/>
      <c r="D688" s="34">
        <f t="shared" si="27"/>
        <v>18.77</v>
      </c>
      <c r="E688" s="514">
        <v>45655</v>
      </c>
      <c r="F688" s="37">
        <v>18.77</v>
      </c>
      <c r="G688" s="515">
        <v>45656</v>
      </c>
      <c r="H688" s="76">
        <f t="shared" si="26"/>
        <v>0</v>
      </c>
      <c r="K688" s="134"/>
      <c r="L688" s="670">
        <v>45656</v>
      </c>
      <c r="M688" s="233"/>
      <c r="N688" s="234">
        <f t="shared" si="32"/>
        <v>450</v>
      </c>
      <c r="O688" s="37">
        <v>432</v>
      </c>
      <c r="P688" s="228">
        <f t="shared" si="25"/>
        <v>18</v>
      </c>
      <c r="Q688" s="41"/>
    </row>
    <row r="689" spans="1:18" ht="15.6" x14ac:dyDescent="0.3">
      <c r="A689" s="150"/>
      <c r="B689" s="142">
        <f t="shared" si="28"/>
        <v>18.77</v>
      </c>
      <c r="C689" s="128"/>
      <c r="D689" s="34">
        <f t="shared" si="27"/>
        <v>18.77</v>
      </c>
      <c r="E689" s="514">
        <v>45656</v>
      </c>
      <c r="F689" s="37">
        <v>18.77</v>
      </c>
      <c r="G689" s="515">
        <v>45657</v>
      </c>
      <c r="H689" s="76">
        <f t="shared" si="26"/>
        <v>0</v>
      </c>
      <c r="K689" s="134"/>
      <c r="L689" s="670">
        <v>45657</v>
      </c>
      <c r="M689" s="233"/>
      <c r="N689" s="234">
        <f t="shared" si="32"/>
        <v>432</v>
      </c>
      <c r="O689" s="37">
        <v>378</v>
      </c>
      <c r="P689" s="228">
        <f t="shared" si="25"/>
        <v>54</v>
      </c>
      <c r="Q689" s="41"/>
      <c r="R689">
        <f>SUM(P598:P689)</f>
        <v>1404</v>
      </c>
    </row>
    <row r="690" spans="1:18" ht="15.6" x14ac:dyDescent="0.3">
      <c r="A690" s="150"/>
      <c r="B690" s="142">
        <f t="shared" si="28"/>
        <v>18.77</v>
      </c>
      <c r="C690" s="128"/>
      <c r="D690" s="34">
        <f t="shared" si="27"/>
        <v>18.77</v>
      </c>
      <c r="E690" s="514">
        <v>45657</v>
      </c>
      <c r="F690" s="37">
        <v>18.77</v>
      </c>
      <c r="G690" s="515">
        <v>45658</v>
      </c>
      <c r="H690" s="76">
        <f t="shared" si="26"/>
        <v>0</v>
      </c>
      <c r="K690" s="134"/>
      <c r="L690" s="670">
        <v>45658</v>
      </c>
      <c r="M690" s="233"/>
      <c r="N690" s="234">
        <f t="shared" si="32"/>
        <v>378</v>
      </c>
      <c r="O690" s="37">
        <v>333</v>
      </c>
      <c r="P690" s="228">
        <f t="shared" si="25"/>
        <v>45</v>
      </c>
      <c r="Q690" s="41"/>
    </row>
    <row r="691" spans="1:18" ht="15.6" x14ac:dyDescent="0.3">
      <c r="A691" s="150"/>
      <c r="B691" s="142">
        <f t="shared" si="28"/>
        <v>18.77</v>
      </c>
      <c r="C691" s="128"/>
      <c r="D691" s="34">
        <f t="shared" si="27"/>
        <v>18.77</v>
      </c>
      <c r="E691" s="514">
        <v>45658</v>
      </c>
      <c r="F691" s="37">
        <v>18.77</v>
      </c>
      <c r="G691" s="515">
        <v>45659</v>
      </c>
      <c r="H691" s="76">
        <f t="shared" si="26"/>
        <v>0</v>
      </c>
      <c r="K691" s="134"/>
      <c r="L691" s="670">
        <v>45659</v>
      </c>
      <c r="M691" s="233"/>
      <c r="N691" s="234">
        <f t="shared" si="32"/>
        <v>333</v>
      </c>
      <c r="O691" s="37">
        <v>126</v>
      </c>
      <c r="P691" s="228">
        <f t="shared" si="25"/>
        <v>207</v>
      </c>
      <c r="Q691" s="41"/>
    </row>
    <row r="692" spans="1:18" ht="15.6" x14ac:dyDescent="0.3">
      <c r="A692" s="150"/>
      <c r="B692" s="142">
        <f t="shared" si="28"/>
        <v>18.77</v>
      </c>
      <c r="C692" s="128"/>
      <c r="D692" s="34">
        <f t="shared" si="27"/>
        <v>18.77</v>
      </c>
      <c r="E692" s="514">
        <v>45659</v>
      </c>
      <c r="F692" s="37">
        <v>18.77</v>
      </c>
      <c r="G692" s="515">
        <v>45660</v>
      </c>
      <c r="H692" s="76">
        <f t="shared" si="26"/>
        <v>0</v>
      </c>
      <c r="K692" s="134"/>
      <c r="L692" s="670">
        <v>45660</v>
      </c>
      <c r="M692" s="233">
        <v>412</v>
      </c>
      <c r="N692" s="234">
        <f t="shared" si="32"/>
        <v>126</v>
      </c>
      <c r="O692" s="37">
        <v>315</v>
      </c>
      <c r="P692" s="228">
        <f t="shared" si="25"/>
        <v>223</v>
      </c>
      <c r="Q692" s="41"/>
    </row>
    <row r="693" spans="1:18" ht="15.6" x14ac:dyDescent="0.3">
      <c r="A693" s="150"/>
      <c r="B693" s="142">
        <f t="shared" si="28"/>
        <v>18.77</v>
      </c>
      <c r="C693" s="128"/>
      <c r="D693" s="34">
        <f t="shared" si="27"/>
        <v>18.77</v>
      </c>
      <c r="E693" s="514">
        <v>45660</v>
      </c>
      <c r="F693" s="37">
        <v>18.77</v>
      </c>
      <c r="G693" s="515">
        <v>45661</v>
      </c>
      <c r="H693" s="76">
        <f t="shared" si="26"/>
        <v>0</v>
      </c>
      <c r="K693" s="134"/>
      <c r="L693" s="670">
        <v>45661</v>
      </c>
      <c r="M693" s="233"/>
      <c r="N693" s="234">
        <f t="shared" si="32"/>
        <v>315</v>
      </c>
      <c r="O693" s="37">
        <v>144</v>
      </c>
      <c r="P693" s="228">
        <f t="shared" si="25"/>
        <v>171</v>
      </c>
      <c r="Q693" s="41"/>
    </row>
    <row r="694" spans="1:18" ht="15.6" x14ac:dyDescent="0.3">
      <c r="A694" s="150"/>
      <c r="B694" s="142">
        <f t="shared" si="28"/>
        <v>18.77</v>
      </c>
      <c r="C694" s="128"/>
      <c r="D694" s="34">
        <f t="shared" si="27"/>
        <v>18.77</v>
      </c>
      <c r="E694" s="514">
        <v>45661</v>
      </c>
      <c r="F694" s="37">
        <v>18.77</v>
      </c>
      <c r="G694" s="515">
        <v>45662</v>
      </c>
      <c r="H694" s="76">
        <f t="shared" si="26"/>
        <v>0</v>
      </c>
      <c r="K694" s="134"/>
      <c r="L694" s="670">
        <v>45662</v>
      </c>
      <c r="M694" s="233"/>
      <c r="N694" s="234">
        <f t="shared" si="32"/>
        <v>144</v>
      </c>
      <c r="O694" s="37">
        <v>9</v>
      </c>
      <c r="P694" s="228">
        <f t="shared" si="25"/>
        <v>135</v>
      </c>
      <c r="Q694" s="41"/>
    </row>
    <row r="695" spans="1:18" ht="15.6" x14ac:dyDescent="0.3">
      <c r="A695" s="150"/>
      <c r="B695" s="142">
        <f t="shared" si="28"/>
        <v>18.77</v>
      </c>
      <c r="C695" s="128"/>
      <c r="D695" s="34">
        <f t="shared" si="27"/>
        <v>18.77</v>
      </c>
      <c r="E695" s="514">
        <v>45662</v>
      </c>
      <c r="F695" s="37">
        <v>18.77</v>
      </c>
      <c r="G695" s="515">
        <v>45663</v>
      </c>
      <c r="H695" s="76">
        <f t="shared" si="26"/>
        <v>0</v>
      </c>
      <c r="K695" s="134"/>
      <c r="L695" s="670">
        <v>45663</v>
      </c>
      <c r="M695" s="233">
        <v>600</v>
      </c>
      <c r="N695" s="234">
        <f t="shared" si="32"/>
        <v>9</v>
      </c>
      <c r="O695" s="37">
        <v>387</v>
      </c>
      <c r="P695" s="228">
        <f t="shared" si="25"/>
        <v>222</v>
      </c>
      <c r="Q695" s="41"/>
    </row>
    <row r="696" spans="1:18" ht="15.6" x14ac:dyDescent="0.3">
      <c r="A696" s="150"/>
      <c r="B696" s="142">
        <f t="shared" si="28"/>
        <v>18.77</v>
      </c>
      <c r="C696" s="128"/>
      <c r="D696" s="34">
        <f t="shared" si="27"/>
        <v>18.77</v>
      </c>
      <c r="E696" s="514">
        <v>45663</v>
      </c>
      <c r="F696" s="37">
        <v>18.77</v>
      </c>
      <c r="G696" s="515">
        <v>45664</v>
      </c>
      <c r="H696" s="76">
        <f t="shared" si="26"/>
        <v>0</v>
      </c>
      <c r="K696" s="134"/>
      <c r="L696" s="670">
        <v>45664</v>
      </c>
      <c r="M696" s="233"/>
      <c r="N696" s="234">
        <f t="shared" si="32"/>
        <v>387</v>
      </c>
      <c r="O696" s="37">
        <v>342</v>
      </c>
      <c r="P696" s="228">
        <f t="shared" si="25"/>
        <v>45</v>
      </c>
      <c r="Q696" s="41"/>
    </row>
    <row r="697" spans="1:18" ht="15.6" x14ac:dyDescent="0.3">
      <c r="A697" s="150"/>
      <c r="B697" s="142">
        <f t="shared" si="28"/>
        <v>18.77</v>
      </c>
      <c r="C697" s="128"/>
      <c r="D697" s="34">
        <f t="shared" si="27"/>
        <v>18.77</v>
      </c>
      <c r="E697" s="514">
        <v>45664</v>
      </c>
      <c r="F697" s="37">
        <v>18.77</v>
      </c>
      <c r="G697" s="515">
        <v>45665</v>
      </c>
      <c r="H697" s="76">
        <f t="shared" si="26"/>
        <v>0</v>
      </c>
      <c r="I697">
        <v>18770</v>
      </c>
      <c r="K697" s="134"/>
      <c r="L697" s="670">
        <v>45665</v>
      </c>
      <c r="M697" s="233"/>
      <c r="N697" s="234">
        <f t="shared" ref="N697:N699" si="33">O696</f>
        <v>342</v>
      </c>
      <c r="O697" s="37">
        <v>315</v>
      </c>
      <c r="P697" s="228">
        <f t="shared" ref="P697:P699" si="34">M697+N697-O697</f>
        <v>27</v>
      </c>
      <c r="Q697" s="41"/>
    </row>
    <row r="698" spans="1:18" ht="15.6" x14ac:dyDescent="0.3">
      <c r="A698" s="150"/>
      <c r="B698" s="142">
        <f t="shared" si="28"/>
        <v>18.77</v>
      </c>
      <c r="C698" s="128"/>
      <c r="D698" s="34">
        <f t="shared" si="27"/>
        <v>18.77</v>
      </c>
      <c r="E698" s="514">
        <v>45665</v>
      </c>
      <c r="F698" s="37">
        <v>18.78</v>
      </c>
      <c r="G698" s="515">
        <v>45666</v>
      </c>
      <c r="H698" s="76">
        <f t="shared" si="26"/>
        <v>1.0000000000001563E-2</v>
      </c>
      <c r="I698">
        <v>18780</v>
      </c>
      <c r="K698" s="134"/>
      <c r="L698" s="670">
        <v>45666</v>
      </c>
      <c r="M698" s="233"/>
      <c r="N698" s="234">
        <f t="shared" si="33"/>
        <v>315</v>
      </c>
      <c r="O698" s="37">
        <v>270</v>
      </c>
      <c r="P698" s="228">
        <f t="shared" si="34"/>
        <v>45</v>
      </c>
      <c r="Q698" s="41"/>
    </row>
    <row r="699" spans="1:18" ht="15.6" x14ac:dyDescent="0.3">
      <c r="A699" s="150"/>
      <c r="B699" s="142">
        <f t="shared" ref="B699:B762" si="35">(F698)</f>
        <v>18.78</v>
      </c>
      <c r="C699" s="128"/>
      <c r="D699" s="34">
        <f t="shared" ref="D699:D762" si="36">F698</f>
        <v>18.78</v>
      </c>
      <c r="E699" s="514">
        <v>45666</v>
      </c>
      <c r="F699" s="37">
        <v>18.79</v>
      </c>
      <c r="G699" s="515">
        <v>45667</v>
      </c>
      <c r="H699" s="76">
        <f t="shared" ref="H699:H762" si="37">F699-D699</f>
        <v>9.9999999999980105E-3</v>
      </c>
      <c r="I699">
        <v>18790</v>
      </c>
      <c r="K699" s="134"/>
      <c r="L699" s="670">
        <v>45667</v>
      </c>
      <c r="M699" s="233"/>
      <c r="N699" s="234">
        <f t="shared" si="33"/>
        <v>270</v>
      </c>
      <c r="O699" s="37">
        <v>270</v>
      </c>
      <c r="P699" s="228">
        <f t="shared" si="34"/>
        <v>0</v>
      </c>
      <c r="Q699" s="41"/>
    </row>
    <row r="700" spans="1:18" ht="15.6" x14ac:dyDescent="0.3">
      <c r="A700" s="150"/>
      <c r="B700" s="142">
        <f t="shared" si="35"/>
        <v>18.79</v>
      </c>
      <c r="C700" s="128"/>
      <c r="D700" s="34">
        <f t="shared" si="36"/>
        <v>18.79</v>
      </c>
      <c r="E700" s="514">
        <v>45667</v>
      </c>
      <c r="F700" s="37">
        <v>18.79</v>
      </c>
      <c r="G700" s="515">
        <v>45668</v>
      </c>
      <c r="H700" s="76">
        <f t="shared" si="37"/>
        <v>0</v>
      </c>
      <c r="I700">
        <v>18790</v>
      </c>
      <c r="K700" s="134"/>
      <c r="L700" s="670">
        <v>45668</v>
      </c>
      <c r="M700" s="233">
        <v>250</v>
      </c>
      <c r="N700" s="234">
        <f t="shared" ref="N700:N763" si="38">O699</f>
        <v>270</v>
      </c>
      <c r="O700" s="37">
        <v>432</v>
      </c>
      <c r="P700" s="228">
        <f t="shared" ref="P700:P763" si="39">M700+N700-O700</f>
        <v>88</v>
      </c>
      <c r="Q700" s="41"/>
    </row>
    <row r="701" spans="1:18" ht="15.6" x14ac:dyDescent="0.3">
      <c r="A701" s="150"/>
      <c r="B701" s="142">
        <f t="shared" si="35"/>
        <v>18.79</v>
      </c>
      <c r="C701" s="128"/>
      <c r="D701" s="34">
        <f t="shared" si="36"/>
        <v>18.79</v>
      </c>
      <c r="E701" s="514">
        <v>45668</v>
      </c>
      <c r="F701" s="37">
        <v>18.8</v>
      </c>
      <c r="G701" s="515">
        <v>45669</v>
      </c>
      <c r="H701" s="76">
        <f t="shared" si="37"/>
        <v>1.0000000000001563E-2</v>
      </c>
      <c r="I701">
        <v>18800</v>
      </c>
      <c r="J701">
        <f>I701-I700</f>
        <v>10</v>
      </c>
      <c r="K701" s="134"/>
      <c r="L701" s="670">
        <v>45669</v>
      </c>
      <c r="M701" s="233"/>
      <c r="N701" s="234">
        <f t="shared" si="38"/>
        <v>432</v>
      </c>
      <c r="O701" s="37">
        <v>405</v>
      </c>
      <c r="P701" s="228">
        <f t="shared" si="39"/>
        <v>27</v>
      </c>
      <c r="Q701" s="41"/>
    </row>
    <row r="702" spans="1:18" ht="15.6" x14ac:dyDescent="0.3">
      <c r="A702" s="150"/>
      <c r="B702" s="142">
        <f t="shared" si="35"/>
        <v>18.8</v>
      </c>
      <c r="C702" s="128"/>
      <c r="D702" s="34">
        <f t="shared" si="36"/>
        <v>18.8</v>
      </c>
      <c r="E702" s="514">
        <v>45669</v>
      </c>
      <c r="F702" s="37">
        <v>18.8</v>
      </c>
      <c r="G702" s="515">
        <v>45670</v>
      </c>
      <c r="H702" s="76">
        <f t="shared" si="37"/>
        <v>0</v>
      </c>
      <c r="I702">
        <v>18800</v>
      </c>
      <c r="K702" s="134"/>
      <c r="L702" s="670">
        <v>45670</v>
      </c>
      <c r="M702" s="233"/>
      <c r="N702" s="234">
        <f t="shared" si="38"/>
        <v>405</v>
      </c>
      <c r="O702" s="37">
        <v>396</v>
      </c>
      <c r="P702" s="228">
        <f t="shared" si="39"/>
        <v>9</v>
      </c>
      <c r="Q702" s="41"/>
    </row>
    <row r="703" spans="1:18" ht="15.6" x14ac:dyDescent="0.3">
      <c r="A703" s="150"/>
      <c r="B703" s="142">
        <f t="shared" si="35"/>
        <v>18.8</v>
      </c>
      <c r="C703" s="128"/>
      <c r="D703" s="34">
        <f t="shared" si="36"/>
        <v>18.8</v>
      </c>
      <c r="E703" s="514">
        <v>45670</v>
      </c>
      <c r="F703" s="37">
        <v>18.809999999999999</v>
      </c>
      <c r="G703" s="515">
        <v>45671</v>
      </c>
      <c r="H703" s="76">
        <f t="shared" si="37"/>
        <v>9.9999999999980105E-3</v>
      </c>
      <c r="I703">
        <v>18800</v>
      </c>
      <c r="K703" s="134"/>
      <c r="L703" s="670">
        <v>45671</v>
      </c>
      <c r="M703" s="233"/>
      <c r="N703" s="234">
        <f t="shared" si="38"/>
        <v>396</v>
      </c>
      <c r="O703" s="37">
        <v>396</v>
      </c>
      <c r="P703" s="228">
        <f t="shared" si="39"/>
        <v>0</v>
      </c>
      <c r="Q703" s="41"/>
    </row>
    <row r="704" spans="1:18" ht="15.6" x14ac:dyDescent="0.3">
      <c r="A704" s="150"/>
      <c r="B704" s="142">
        <f t="shared" si="35"/>
        <v>18.809999999999999</v>
      </c>
      <c r="C704" s="128"/>
      <c r="D704" s="34">
        <f t="shared" si="36"/>
        <v>18.809999999999999</v>
      </c>
      <c r="E704" s="514">
        <v>45671</v>
      </c>
      <c r="F704" s="37">
        <v>18.809999999999999</v>
      </c>
      <c r="G704" s="515">
        <v>45672</v>
      </c>
      <c r="H704" s="76">
        <f t="shared" si="37"/>
        <v>0</v>
      </c>
      <c r="I704">
        <v>18810</v>
      </c>
      <c r="K704" s="134"/>
      <c r="L704" s="670">
        <v>45672</v>
      </c>
      <c r="M704" s="233"/>
      <c r="N704" s="234">
        <f t="shared" si="38"/>
        <v>396</v>
      </c>
      <c r="O704" s="37">
        <v>378</v>
      </c>
      <c r="P704" s="228">
        <f t="shared" si="39"/>
        <v>18</v>
      </c>
      <c r="Q704" s="41"/>
    </row>
    <row r="705" spans="1:18" ht="15.6" x14ac:dyDescent="0.3">
      <c r="A705" s="150"/>
      <c r="B705" s="142">
        <f t="shared" si="35"/>
        <v>18.809999999999999</v>
      </c>
      <c r="C705" s="128"/>
      <c r="D705" s="34">
        <f t="shared" si="36"/>
        <v>18.809999999999999</v>
      </c>
      <c r="E705" s="514">
        <v>45672</v>
      </c>
      <c r="F705" s="37">
        <v>18.809999999999999</v>
      </c>
      <c r="G705" s="515">
        <v>45673</v>
      </c>
      <c r="H705" s="76">
        <f t="shared" si="37"/>
        <v>0</v>
      </c>
      <c r="I705">
        <v>18810</v>
      </c>
      <c r="K705" s="134"/>
      <c r="L705" s="670">
        <v>45673</v>
      </c>
      <c r="M705" s="233"/>
      <c r="N705" s="234">
        <f t="shared" si="38"/>
        <v>378</v>
      </c>
      <c r="O705" s="37">
        <v>351</v>
      </c>
      <c r="P705" s="228">
        <f t="shared" si="39"/>
        <v>27</v>
      </c>
      <c r="Q705" s="41"/>
    </row>
    <row r="706" spans="1:18" ht="15.6" x14ac:dyDescent="0.3">
      <c r="A706" s="150"/>
      <c r="B706" s="142">
        <f t="shared" si="35"/>
        <v>18.809999999999999</v>
      </c>
      <c r="C706" s="128"/>
      <c r="D706" s="34">
        <f t="shared" si="36"/>
        <v>18.809999999999999</v>
      </c>
      <c r="E706" s="514">
        <v>45673</v>
      </c>
      <c r="F706" s="37">
        <v>18.82</v>
      </c>
      <c r="G706" s="515">
        <v>45674</v>
      </c>
      <c r="H706" s="76">
        <f t="shared" si="37"/>
        <v>1.0000000000001563E-2</v>
      </c>
      <c r="I706">
        <v>18820</v>
      </c>
      <c r="K706" s="134"/>
      <c r="L706" s="670">
        <v>45674</v>
      </c>
      <c r="M706" s="233"/>
      <c r="N706" s="234">
        <f t="shared" si="38"/>
        <v>351</v>
      </c>
      <c r="O706" s="37">
        <v>306</v>
      </c>
      <c r="P706" s="228">
        <f t="shared" si="39"/>
        <v>45</v>
      </c>
      <c r="Q706" s="41"/>
    </row>
    <row r="707" spans="1:18" ht="15.6" x14ac:dyDescent="0.3">
      <c r="A707" s="150"/>
      <c r="B707" s="142">
        <f t="shared" si="35"/>
        <v>18.82</v>
      </c>
      <c r="C707" s="128"/>
      <c r="D707" s="34">
        <f t="shared" si="36"/>
        <v>18.82</v>
      </c>
      <c r="E707" s="514">
        <v>45674</v>
      </c>
      <c r="F707" s="37">
        <v>18.84</v>
      </c>
      <c r="G707" s="515">
        <v>45675</v>
      </c>
      <c r="H707" s="76">
        <f t="shared" si="37"/>
        <v>1.9999999999999574E-2</v>
      </c>
      <c r="I707">
        <v>18840</v>
      </c>
      <c r="K707" s="134"/>
      <c r="L707" s="670">
        <v>45675</v>
      </c>
      <c r="M707" s="233">
        <v>120</v>
      </c>
      <c r="N707" s="234">
        <f t="shared" si="38"/>
        <v>306</v>
      </c>
      <c r="O707" s="37">
        <v>342</v>
      </c>
      <c r="P707" s="228">
        <f t="shared" si="39"/>
        <v>84</v>
      </c>
      <c r="Q707" s="41"/>
    </row>
    <row r="708" spans="1:18" ht="15.6" x14ac:dyDescent="0.3">
      <c r="A708" s="150"/>
      <c r="B708" s="142">
        <f t="shared" si="35"/>
        <v>18.84</v>
      </c>
      <c r="C708" s="128"/>
      <c r="D708" s="34">
        <f t="shared" si="36"/>
        <v>18.84</v>
      </c>
      <c r="E708" s="514">
        <v>45675</v>
      </c>
      <c r="F708" s="37">
        <v>18.84</v>
      </c>
      <c r="G708" s="515">
        <v>45676</v>
      </c>
      <c r="H708" s="76">
        <f t="shared" si="37"/>
        <v>0</v>
      </c>
      <c r="I708">
        <v>18840</v>
      </c>
      <c r="K708" s="134"/>
      <c r="L708" s="670">
        <v>45676</v>
      </c>
      <c r="M708" s="233"/>
      <c r="N708" s="234">
        <f t="shared" si="38"/>
        <v>342</v>
      </c>
      <c r="O708" s="37">
        <v>315</v>
      </c>
      <c r="P708" s="228">
        <f t="shared" si="39"/>
        <v>27</v>
      </c>
      <c r="Q708" s="41"/>
    </row>
    <row r="709" spans="1:18" ht="15.6" x14ac:dyDescent="0.3">
      <c r="A709" s="150"/>
      <c r="B709" s="142">
        <f t="shared" si="35"/>
        <v>18.84</v>
      </c>
      <c r="C709" s="128"/>
      <c r="D709" s="34">
        <f t="shared" si="36"/>
        <v>18.84</v>
      </c>
      <c r="E709" s="514">
        <v>45676</v>
      </c>
      <c r="F709" s="37">
        <v>18.850000000000001</v>
      </c>
      <c r="G709" s="515">
        <v>45677</v>
      </c>
      <c r="H709" s="76">
        <f t="shared" si="37"/>
        <v>1.0000000000001563E-2</v>
      </c>
      <c r="I709">
        <v>18850</v>
      </c>
      <c r="K709" s="134"/>
      <c r="L709" s="670">
        <v>45677</v>
      </c>
      <c r="M709" s="233">
        <v>120</v>
      </c>
      <c r="N709" s="234">
        <f t="shared" si="38"/>
        <v>315</v>
      </c>
      <c r="O709" s="37">
        <v>405</v>
      </c>
      <c r="P709" s="228">
        <f t="shared" si="39"/>
        <v>30</v>
      </c>
      <c r="Q709" s="41"/>
    </row>
    <row r="710" spans="1:18" ht="15.6" x14ac:dyDescent="0.3">
      <c r="A710" s="150"/>
      <c r="B710" s="142">
        <f t="shared" si="35"/>
        <v>18.850000000000001</v>
      </c>
      <c r="C710" s="128"/>
      <c r="D710" s="34">
        <f t="shared" si="36"/>
        <v>18.850000000000001</v>
      </c>
      <c r="E710" s="514">
        <v>45677</v>
      </c>
      <c r="F710" s="37">
        <v>18.86</v>
      </c>
      <c r="G710" s="515">
        <v>45678</v>
      </c>
      <c r="H710" s="76">
        <f t="shared" si="37"/>
        <v>9.9999999999980105E-3</v>
      </c>
      <c r="I710">
        <v>18860</v>
      </c>
      <c r="K710" s="134"/>
      <c r="L710" s="670">
        <v>45678</v>
      </c>
      <c r="M710" s="233"/>
      <c r="N710" s="234">
        <f t="shared" si="38"/>
        <v>405</v>
      </c>
      <c r="O710" s="37">
        <v>378</v>
      </c>
      <c r="P710" s="228">
        <f t="shared" si="39"/>
        <v>27</v>
      </c>
      <c r="Q710" s="41"/>
    </row>
    <row r="711" spans="1:18" ht="15.6" x14ac:dyDescent="0.3">
      <c r="A711" s="150"/>
      <c r="B711" s="142">
        <f t="shared" si="35"/>
        <v>18.86</v>
      </c>
      <c r="C711" s="128"/>
      <c r="D711" s="34">
        <f t="shared" si="36"/>
        <v>18.86</v>
      </c>
      <c r="E711" s="514">
        <v>45678</v>
      </c>
      <c r="F711" s="37">
        <v>18.87</v>
      </c>
      <c r="G711" s="515">
        <v>45679</v>
      </c>
      <c r="H711" s="76">
        <f t="shared" si="37"/>
        <v>1.0000000000001563E-2</v>
      </c>
      <c r="I711">
        <v>18870</v>
      </c>
      <c r="K711" s="134"/>
      <c r="L711" s="670">
        <v>45679</v>
      </c>
      <c r="M711" s="233"/>
      <c r="N711" s="234">
        <f t="shared" si="38"/>
        <v>378</v>
      </c>
      <c r="O711" s="37">
        <v>324</v>
      </c>
      <c r="P711" s="228">
        <f t="shared" si="39"/>
        <v>54</v>
      </c>
      <c r="Q711" s="41"/>
    </row>
    <row r="712" spans="1:18" ht="15.6" x14ac:dyDescent="0.3">
      <c r="A712" s="150"/>
      <c r="B712" s="142">
        <f t="shared" si="35"/>
        <v>18.87</v>
      </c>
      <c r="C712" s="128"/>
      <c r="D712" s="34">
        <f t="shared" si="36"/>
        <v>18.87</v>
      </c>
      <c r="E712" s="514">
        <v>45679</v>
      </c>
      <c r="F712" s="37">
        <v>18.88</v>
      </c>
      <c r="G712" s="515">
        <v>45680</v>
      </c>
      <c r="H712" s="76">
        <f t="shared" si="37"/>
        <v>9.9999999999980105E-3</v>
      </c>
      <c r="I712">
        <v>18880</v>
      </c>
      <c r="K712" s="134"/>
      <c r="L712" s="670">
        <v>45680</v>
      </c>
      <c r="M712" s="233"/>
      <c r="N712" s="234">
        <f t="shared" si="38"/>
        <v>324</v>
      </c>
      <c r="O712" s="37">
        <v>324</v>
      </c>
      <c r="P712" s="228">
        <f t="shared" si="39"/>
        <v>0</v>
      </c>
      <c r="Q712" s="41"/>
    </row>
    <row r="713" spans="1:18" ht="15.6" x14ac:dyDescent="0.3">
      <c r="A713" s="150"/>
      <c r="B713" s="142">
        <f t="shared" si="35"/>
        <v>18.88</v>
      </c>
      <c r="C713" s="128"/>
      <c r="D713" s="34">
        <f t="shared" si="36"/>
        <v>18.88</v>
      </c>
      <c r="E713" s="514">
        <v>45680</v>
      </c>
      <c r="F713" s="37">
        <v>18.88</v>
      </c>
      <c r="G713" s="515">
        <v>45681</v>
      </c>
      <c r="H713" s="76">
        <f t="shared" si="37"/>
        <v>0</v>
      </c>
      <c r="I713">
        <v>18880</v>
      </c>
      <c r="K713" s="134"/>
      <c r="L713" s="670">
        <v>45681</v>
      </c>
      <c r="M713" s="233"/>
      <c r="N713" s="234">
        <f t="shared" si="38"/>
        <v>324</v>
      </c>
      <c r="O713" s="37">
        <v>324</v>
      </c>
      <c r="P713" s="228">
        <f t="shared" si="39"/>
        <v>0</v>
      </c>
      <c r="Q713" s="41"/>
    </row>
    <row r="714" spans="1:18" ht="15.6" x14ac:dyDescent="0.3">
      <c r="A714" s="150"/>
      <c r="B714" s="142">
        <f t="shared" si="35"/>
        <v>18.88</v>
      </c>
      <c r="C714" s="128"/>
      <c r="D714" s="34">
        <f t="shared" si="36"/>
        <v>18.88</v>
      </c>
      <c r="E714" s="514">
        <v>45681</v>
      </c>
      <c r="F714" s="37">
        <v>18.88</v>
      </c>
      <c r="G714" s="515">
        <v>45682</v>
      </c>
      <c r="H714" s="76">
        <f t="shared" si="37"/>
        <v>0</v>
      </c>
      <c r="I714">
        <v>18880</v>
      </c>
      <c r="K714" s="134"/>
      <c r="L714" s="670">
        <v>45682</v>
      </c>
      <c r="M714" s="233"/>
      <c r="N714" s="234">
        <f t="shared" si="38"/>
        <v>324</v>
      </c>
      <c r="O714" s="37">
        <v>324</v>
      </c>
      <c r="P714" s="228">
        <f t="shared" si="39"/>
        <v>0</v>
      </c>
      <c r="Q714" s="41"/>
    </row>
    <row r="715" spans="1:18" ht="15.6" x14ac:dyDescent="0.3">
      <c r="A715" s="150"/>
      <c r="B715" s="142">
        <f t="shared" si="35"/>
        <v>18.88</v>
      </c>
      <c r="C715" s="128"/>
      <c r="D715" s="34">
        <f t="shared" si="36"/>
        <v>18.88</v>
      </c>
      <c r="E715" s="514">
        <v>45682</v>
      </c>
      <c r="F715" s="37">
        <v>18.88</v>
      </c>
      <c r="G715" s="515">
        <v>45683</v>
      </c>
      <c r="H715" s="76">
        <f t="shared" si="37"/>
        <v>0</v>
      </c>
      <c r="I715">
        <v>18880</v>
      </c>
      <c r="K715" s="134"/>
      <c r="L715" s="670">
        <v>45683</v>
      </c>
      <c r="M715" s="233"/>
      <c r="N715" s="234">
        <f t="shared" si="38"/>
        <v>324</v>
      </c>
      <c r="O715" s="37">
        <v>324</v>
      </c>
      <c r="P715" s="228">
        <f t="shared" si="39"/>
        <v>0</v>
      </c>
      <c r="Q715" s="41"/>
    </row>
    <row r="716" spans="1:18" ht="15.6" x14ac:dyDescent="0.3">
      <c r="A716" s="150"/>
      <c r="B716" s="142">
        <f t="shared" si="35"/>
        <v>18.88</v>
      </c>
      <c r="C716" s="128"/>
      <c r="D716" s="34">
        <f t="shared" si="36"/>
        <v>18.88</v>
      </c>
      <c r="E716" s="514">
        <v>45683</v>
      </c>
      <c r="F716" s="37">
        <v>18.88</v>
      </c>
      <c r="G716" s="515">
        <v>45684</v>
      </c>
      <c r="H716" s="76">
        <f t="shared" si="37"/>
        <v>0</v>
      </c>
      <c r="I716">
        <v>18880</v>
      </c>
      <c r="K716" s="134"/>
      <c r="L716" s="670">
        <v>45684</v>
      </c>
      <c r="M716" s="233"/>
      <c r="N716" s="234">
        <f t="shared" si="38"/>
        <v>324</v>
      </c>
      <c r="O716" s="37">
        <v>252</v>
      </c>
      <c r="P716" s="228">
        <f t="shared" si="39"/>
        <v>72</v>
      </c>
      <c r="Q716" s="41"/>
    </row>
    <row r="717" spans="1:18" ht="15.6" x14ac:dyDescent="0.3">
      <c r="A717" s="150"/>
      <c r="B717" s="142">
        <f t="shared" si="35"/>
        <v>18.88</v>
      </c>
      <c r="C717" s="128"/>
      <c r="D717" s="34">
        <f t="shared" si="36"/>
        <v>18.88</v>
      </c>
      <c r="E717" s="514">
        <v>45684</v>
      </c>
      <c r="F717" s="37">
        <v>18.89</v>
      </c>
      <c r="G717" s="515">
        <v>45685</v>
      </c>
      <c r="H717" s="76">
        <f t="shared" si="37"/>
        <v>1.0000000000001563E-2</v>
      </c>
      <c r="I717">
        <v>18890</v>
      </c>
      <c r="K717" s="134"/>
      <c r="L717" s="670">
        <v>45685</v>
      </c>
      <c r="M717" s="233"/>
      <c r="N717" s="234">
        <f t="shared" si="38"/>
        <v>252</v>
      </c>
      <c r="O717" s="37">
        <v>252</v>
      </c>
      <c r="P717" s="228">
        <f t="shared" si="39"/>
        <v>0</v>
      </c>
      <c r="Q717" s="41"/>
    </row>
    <row r="718" spans="1:18" ht="15.6" x14ac:dyDescent="0.3">
      <c r="A718" s="150"/>
      <c r="B718" s="142">
        <f t="shared" si="35"/>
        <v>18.89</v>
      </c>
      <c r="C718" s="128"/>
      <c r="D718" s="34">
        <f t="shared" si="36"/>
        <v>18.89</v>
      </c>
      <c r="E718" s="514">
        <v>45685</v>
      </c>
      <c r="F718" s="37">
        <v>18.89</v>
      </c>
      <c r="G718" s="515">
        <v>45686</v>
      </c>
      <c r="H718" s="76">
        <f t="shared" si="37"/>
        <v>0</v>
      </c>
      <c r="I718">
        <v>18890</v>
      </c>
      <c r="K718" s="134"/>
      <c r="L718" s="670">
        <v>45686</v>
      </c>
      <c r="M718" s="233"/>
      <c r="N718" s="234">
        <f t="shared" si="38"/>
        <v>252</v>
      </c>
      <c r="O718" s="37">
        <v>252</v>
      </c>
      <c r="P718" s="228">
        <f t="shared" si="39"/>
        <v>0</v>
      </c>
      <c r="Q718" s="41"/>
    </row>
    <row r="719" spans="1:18" ht="15.6" x14ac:dyDescent="0.3">
      <c r="A719" s="150"/>
      <c r="B719" s="142">
        <f t="shared" si="35"/>
        <v>18.89</v>
      </c>
      <c r="C719" s="128"/>
      <c r="D719" s="34">
        <f t="shared" si="36"/>
        <v>18.89</v>
      </c>
      <c r="E719" s="514">
        <v>45686</v>
      </c>
      <c r="F719" s="37">
        <v>18.89</v>
      </c>
      <c r="G719" s="515">
        <v>45687</v>
      </c>
      <c r="H719" s="76">
        <f t="shared" si="37"/>
        <v>0</v>
      </c>
      <c r="I719">
        <v>18890</v>
      </c>
      <c r="K719" s="134"/>
      <c r="L719" s="670">
        <v>45687</v>
      </c>
      <c r="M719" s="233"/>
      <c r="N719" s="234">
        <f t="shared" si="38"/>
        <v>252</v>
      </c>
      <c r="O719" s="37">
        <v>252</v>
      </c>
      <c r="P719" s="228">
        <f t="shared" si="39"/>
        <v>0</v>
      </c>
      <c r="Q719" s="41"/>
    </row>
    <row r="720" spans="1:18" ht="15.6" x14ac:dyDescent="0.3">
      <c r="A720" s="150"/>
      <c r="B720" s="142">
        <f t="shared" si="35"/>
        <v>18.89</v>
      </c>
      <c r="C720" s="128"/>
      <c r="D720" s="34">
        <f t="shared" si="36"/>
        <v>18.89</v>
      </c>
      <c r="E720" s="514">
        <v>45687</v>
      </c>
      <c r="F720" s="37">
        <v>18.89</v>
      </c>
      <c r="G720" s="515">
        <v>45688</v>
      </c>
      <c r="H720" s="76">
        <f t="shared" si="37"/>
        <v>0</v>
      </c>
      <c r="I720">
        <v>18890</v>
      </c>
      <c r="K720" s="134"/>
      <c r="L720" s="670">
        <v>45688</v>
      </c>
      <c r="M720" s="233"/>
      <c r="N720" s="234">
        <f t="shared" si="38"/>
        <v>252</v>
      </c>
      <c r="O720" s="37">
        <v>252</v>
      </c>
      <c r="P720" s="228">
        <f t="shared" si="39"/>
        <v>0</v>
      </c>
      <c r="Q720" s="41"/>
      <c r="R720" s="48">
        <f>SUM(P690:P720)</f>
        <v>1628</v>
      </c>
    </row>
    <row r="721" spans="1:17" ht="15.6" x14ac:dyDescent="0.3">
      <c r="A721" s="150"/>
      <c r="B721" s="142">
        <f t="shared" si="35"/>
        <v>18.89</v>
      </c>
      <c r="C721" s="128"/>
      <c r="D721" s="34">
        <f t="shared" si="36"/>
        <v>18.89</v>
      </c>
      <c r="E721" s="514">
        <v>45688</v>
      </c>
      <c r="F721" s="37">
        <v>18.89</v>
      </c>
      <c r="G721" s="515">
        <v>45689</v>
      </c>
      <c r="H721" s="76">
        <f t="shared" si="37"/>
        <v>0</v>
      </c>
      <c r="I721">
        <v>18890</v>
      </c>
      <c r="K721" s="134"/>
      <c r="L721" s="670">
        <v>45689</v>
      </c>
      <c r="M721" s="233"/>
      <c r="N721" s="234">
        <f t="shared" si="38"/>
        <v>252</v>
      </c>
      <c r="O721" s="37">
        <v>252</v>
      </c>
      <c r="P721" s="228">
        <f t="shared" si="39"/>
        <v>0</v>
      </c>
      <c r="Q721" s="41"/>
    </row>
    <row r="722" spans="1:17" ht="15.6" x14ac:dyDescent="0.3">
      <c r="A722" s="150"/>
      <c r="B722" s="142">
        <f t="shared" si="35"/>
        <v>18.89</v>
      </c>
      <c r="C722" s="128"/>
      <c r="D722" s="34">
        <f t="shared" si="36"/>
        <v>18.89</v>
      </c>
      <c r="E722" s="514">
        <v>45689</v>
      </c>
      <c r="F722" s="37">
        <v>18.89</v>
      </c>
      <c r="G722" s="515">
        <v>45690</v>
      </c>
      <c r="H722" s="76">
        <f t="shared" si="37"/>
        <v>0</v>
      </c>
      <c r="I722">
        <v>18890</v>
      </c>
      <c r="K722" s="134"/>
      <c r="L722" s="670">
        <v>45690</v>
      </c>
      <c r="M722" s="233"/>
      <c r="N722" s="234">
        <f t="shared" si="38"/>
        <v>252</v>
      </c>
      <c r="O722" s="37">
        <v>225</v>
      </c>
      <c r="P722" s="228">
        <f t="shared" si="39"/>
        <v>27</v>
      </c>
      <c r="Q722" s="41"/>
    </row>
    <row r="723" spans="1:17" ht="15.6" x14ac:dyDescent="0.3">
      <c r="A723" s="150"/>
      <c r="B723" s="142">
        <f t="shared" si="35"/>
        <v>18.89</v>
      </c>
      <c r="C723" s="128"/>
      <c r="D723" s="34">
        <f t="shared" si="36"/>
        <v>18.89</v>
      </c>
      <c r="E723" s="514">
        <v>45690</v>
      </c>
      <c r="F723" s="37">
        <v>18.899999999999999</v>
      </c>
      <c r="G723" s="515">
        <v>45691</v>
      </c>
      <c r="H723" s="76">
        <f t="shared" si="37"/>
        <v>9.9999999999980105E-3</v>
      </c>
      <c r="I723">
        <v>18900</v>
      </c>
      <c r="K723" s="134"/>
      <c r="L723" s="670">
        <v>45691</v>
      </c>
      <c r="M723" s="233">
        <v>240</v>
      </c>
      <c r="N723" s="234">
        <f t="shared" si="38"/>
        <v>225</v>
      </c>
      <c r="O723" s="37">
        <v>450</v>
      </c>
      <c r="P723" s="228">
        <f t="shared" si="39"/>
        <v>15</v>
      </c>
      <c r="Q723" s="41"/>
    </row>
    <row r="724" spans="1:17" ht="15.6" x14ac:dyDescent="0.3">
      <c r="A724" s="150"/>
      <c r="B724" s="142">
        <f t="shared" si="35"/>
        <v>18.899999999999999</v>
      </c>
      <c r="C724" s="128"/>
      <c r="D724" s="34">
        <f t="shared" si="36"/>
        <v>18.899999999999999</v>
      </c>
      <c r="E724" s="514">
        <v>45691</v>
      </c>
      <c r="F724" s="37">
        <v>18.899999999999999</v>
      </c>
      <c r="G724" s="515">
        <v>45692</v>
      </c>
      <c r="H724" s="76">
        <f t="shared" si="37"/>
        <v>0</v>
      </c>
      <c r="I724">
        <v>18900</v>
      </c>
      <c r="K724" s="134"/>
      <c r="L724" s="670">
        <v>45692</v>
      </c>
      <c r="M724" s="233"/>
      <c r="N724" s="234">
        <f t="shared" si="38"/>
        <v>450</v>
      </c>
      <c r="O724" s="37">
        <v>360</v>
      </c>
      <c r="P724" s="228">
        <f t="shared" si="39"/>
        <v>90</v>
      </c>
      <c r="Q724" s="41"/>
    </row>
    <row r="725" spans="1:17" ht="15.6" x14ac:dyDescent="0.3">
      <c r="A725" s="150"/>
      <c r="B725" s="142">
        <f t="shared" si="35"/>
        <v>18.899999999999999</v>
      </c>
      <c r="C725" s="128"/>
      <c r="D725" s="34">
        <f t="shared" si="36"/>
        <v>18.899999999999999</v>
      </c>
      <c r="E725" s="514">
        <v>45692</v>
      </c>
      <c r="F725" s="37">
        <v>18.920000000000002</v>
      </c>
      <c r="G725" s="515">
        <v>45693</v>
      </c>
      <c r="H725" s="76">
        <f t="shared" si="37"/>
        <v>2.0000000000003126E-2</v>
      </c>
      <c r="I725">
        <v>18920</v>
      </c>
      <c r="K725" s="134"/>
      <c r="L725" s="670">
        <v>45693</v>
      </c>
      <c r="M725" s="233"/>
      <c r="N725" s="234">
        <f t="shared" si="38"/>
        <v>360</v>
      </c>
      <c r="O725" s="37">
        <v>234</v>
      </c>
      <c r="P725" s="228">
        <f t="shared" si="39"/>
        <v>126</v>
      </c>
      <c r="Q725" s="41"/>
    </row>
    <row r="726" spans="1:17" ht="15.6" x14ac:dyDescent="0.3">
      <c r="A726" s="150"/>
      <c r="B726" s="142">
        <f t="shared" si="35"/>
        <v>18.920000000000002</v>
      </c>
      <c r="C726" s="128"/>
      <c r="D726" s="34">
        <f t="shared" si="36"/>
        <v>18.920000000000002</v>
      </c>
      <c r="E726" s="514">
        <v>45693</v>
      </c>
      <c r="F726" s="37">
        <v>18.940000000000001</v>
      </c>
      <c r="G726" s="515">
        <v>45694</v>
      </c>
      <c r="H726" s="76">
        <f t="shared" si="37"/>
        <v>1.9999999999999574E-2</v>
      </c>
      <c r="I726">
        <v>18940</v>
      </c>
      <c r="K726" s="134"/>
      <c r="L726" s="670">
        <v>45694</v>
      </c>
      <c r="M726" s="233">
        <v>150</v>
      </c>
      <c r="N726" s="234">
        <f t="shared" si="38"/>
        <v>234</v>
      </c>
      <c r="O726" s="37">
        <v>423</v>
      </c>
      <c r="P726" s="228">
        <v>0</v>
      </c>
      <c r="Q726" s="41"/>
    </row>
    <row r="727" spans="1:17" ht="15.6" x14ac:dyDescent="0.3">
      <c r="A727" s="150"/>
      <c r="B727" s="142">
        <f t="shared" si="35"/>
        <v>18.940000000000001</v>
      </c>
      <c r="C727" s="128"/>
      <c r="D727" s="34">
        <f t="shared" si="36"/>
        <v>18.940000000000001</v>
      </c>
      <c r="E727" s="514">
        <v>45694</v>
      </c>
      <c r="F727" s="37">
        <v>18.940000000000001</v>
      </c>
      <c r="G727" s="515">
        <v>45695</v>
      </c>
      <c r="H727" s="76">
        <f t="shared" si="37"/>
        <v>0</v>
      </c>
      <c r="I727">
        <v>18940</v>
      </c>
      <c r="K727" s="134"/>
      <c r="L727" s="670">
        <v>45695</v>
      </c>
      <c r="M727" s="233"/>
      <c r="N727" s="234">
        <f t="shared" si="38"/>
        <v>423</v>
      </c>
      <c r="O727" s="37">
        <v>423</v>
      </c>
      <c r="P727" s="228">
        <f t="shared" si="39"/>
        <v>0</v>
      </c>
      <c r="Q727" s="41"/>
    </row>
    <row r="728" spans="1:17" ht="15.6" x14ac:dyDescent="0.3">
      <c r="A728" s="150"/>
      <c r="B728" s="142">
        <f t="shared" si="35"/>
        <v>18.940000000000001</v>
      </c>
      <c r="C728" s="128"/>
      <c r="D728" s="34">
        <f t="shared" si="36"/>
        <v>18.940000000000001</v>
      </c>
      <c r="E728" s="514">
        <v>45695</v>
      </c>
      <c r="F728" s="37">
        <v>18.940000000000001</v>
      </c>
      <c r="G728" s="515">
        <v>45696</v>
      </c>
      <c r="H728" s="76">
        <f t="shared" si="37"/>
        <v>0</v>
      </c>
      <c r="I728">
        <v>18940</v>
      </c>
      <c r="K728" s="134"/>
      <c r="L728" s="670">
        <v>45696</v>
      </c>
      <c r="M728" s="233"/>
      <c r="N728" s="234">
        <f t="shared" si="38"/>
        <v>423</v>
      </c>
      <c r="O728" s="37">
        <v>414</v>
      </c>
      <c r="P728" s="228">
        <f t="shared" si="39"/>
        <v>9</v>
      </c>
      <c r="Q728" s="41"/>
    </row>
    <row r="729" spans="1:17" ht="15.6" x14ac:dyDescent="0.3">
      <c r="A729" s="150"/>
      <c r="B729" s="142">
        <f t="shared" si="35"/>
        <v>18.940000000000001</v>
      </c>
      <c r="C729" s="128"/>
      <c r="D729" s="34">
        <f t="shared" si="36"/>
        <v>18.940000000000001</v>
      </c>
      <c r="E729" s="514">
        <v>45696</v>
      </c>
      <c r="F729" s="37">
        <v>18.95</v>
      </c>
      <c r="G729" s="515">
        <v>45697</v>
      </c>
      <c r="H729" s="76">
        <f t="shared" si="37"/>
        <v>9.9999999999980105E-3</v>
      </c>
      <c r="I729">
        <v>18950</v>
      </c>
      <c r="K729" s="134"/>
      <c r="L729" s="670">
        <v>45697</v>
      </c>
      <c r="M729" s="233"/>
      <c r="N729" s="234">
        <f t="shared" si="38"/>
        <v>414</v>
      </c>
      <c r="O729" s="37">
        <v>414</v>
      </c>
      <c r="P729" s="228">
        <f t="shared" si="39"/>
        <v>0</v>
      </c>
      <c r="Q729" s="41"/>
    </row>
    <row r="730" spans="1:17" ht="15.6" x14ac:dyDescent="0.3">
      <c r="A730" s="150"/>
      <c r="B730" s="142">
        <f t="shared" si="35"/>
        <v>18.95</v>
      </c>
      <c r="C730" s="128"/>
      <c r="D730" s="34">
        <f t="shared" si="36"/>
        <v>18.95</v>
      </c>
      <c r="E730" s="514">
        <v>45697</v>
      </c>
      <c r="F730" s="37">
        <v>18.95</v>
      </c>
      <c r="G730" s="515">
        <v>45698</v>
      </c>
      <c r="H730" s="76">
        <f t="shared" si="37"/>
        <v>0</v>
      </c>
      <c r="I730">
        <v>18950</v>
      </c>
      <c r="K730" s="134"/>
      <c r="L730" s="670">
        <v>45698</v>
      </c>
      <c r="M730" s="233"/>
      <c r="N730" s="234">
        <f t="shared" si="38"/>
        <v>414</v>
      </c>
      <c r="O730" s="37">
        <v>414</v>
      </c>
      <c r="P730" s="228">
        <f t="shared" si="39"/>
        <v>0</v>
      </c>
      <c r="Q730" s="41"/>
    </row>
    <row r="731" spans="1:17" ht="15.6" x14ac:dyDescent="0.3">
      <c r="A731" s="150"/>
      <c r="B731" s="142">
        <f t="shared" si="35"/>
        <v>18.95</v>
      </c>
      <c r="C731" s="128"/>
      <c r="D731" s="34">
        <f t="shared" si="36"/>
        <v>18.95</v>
      </c>
      <c r="E731" s="514">
        <v>45698</v>
      </c>
      <c r="F731" s="37">
        <v>18.95</v>
      </c>
      <c r="G731" s="515">
        <v>45699</v>
      </c>
      <c r="H731" s="76">
        <f t="shared" si="37"/>
        <v>0</v>
      </c>
      <c r="I731">
        <v>18950</v>
      </c>
      <c r="K731" s="134"/>
      <c r="L731" s="670">
        <v>45699</v>
      </c>
      <c r="M731" s="233"/>
      <c r="N731" s="234">
        <f t="shared" si="38"/>
        <v>414</v>
      </c>
      <c r="O731" s="37">
        <v>405</v>
      </c>
      <c r="P731" s="228">
        <f t="shared" si="39"/>
        <v>9</v>
      </c>
      <c r="Q731" s="41"/>
    </row>
    <row r="732" spans="1:17" ht="15.6" x14ac:dyDescent="0.3">
      <c r="A732" s="150"/>
      <c r="B732" s="142">
        <f t="shared" si="35"/>
        <v>18.95</v>
      </c>
      <c r="C732" s="128"/>
      <c r="D732" s="34">
        <f t="shared" si="36"/>
        <v>18.95</v>
      </c>
      <c r="E732" s="514">
        <v>45699</v>
      </c>
      <c r="F732" s="37">
        <v>18.95</v>
      </c>
      <c r="G732" s="515">
        <v>45700</v>
      </c>
      <c r="H732" s="76">
        <f t="shared" si="37"/>
        <v>0</v>
      </c>
      <c r="I732">
        <v>18950</v>
      </c>
      <c r="K732" s="134"/>
      <c r="L732" s="670">
        <v>45700</v>
      </c>
      <c r="M732" s="233"/>
      <c r="N732" s="234">
        <f t="shared" si="38"/>
        <v>405</v>
      </c>
      <c r="O732" s="37">
        <v>333</v>
      </c>
      <c r="P732" s="228">
        <f t="shared" si="39"/>
        <v>72</v>
      </c>
      <c r="Q732" s="41"/>
    </row>
    <row r="733" spans="1:17" ht="15.6" x14ac:dyDescent="0.3">
      <c r="A733" s="150"/>
      <c r="B733" s="142">
        <f t="shared" si="35"/>
        <v>18.95</v>
      </c>
      <c r="C733" s="128"/>
      <c r="D733" s="34">
        <f t="shared" si="36"/>
        <v>18.95</v>
      </c>
      <c r="E733" s="514">
        <v>45700</v>
      </c>
      <c r="F733" s="37">
        <v>18.96</v>
      </c>
      <c r="G733" s="515">
        <v>45701</v>
      </c>
      <c r="H733" s="76">
        <f t="shared" si="37"/>
        <v>1.0000000000001563E-2</v>
      </c>
      <c r="I733">
        <v>18960</v>
      </c>
      <c r="K733" s="134"/>
      <c r="L733" s="670">
        <v>45701</v>
      </c>
      <c r="M733" s="233"/>
      <c r="N733" s="234">
        <f t="shared" si="38"/>
        <v>333</v>
      </c>
      <c r="O733" s="37">
        <v>333</v>
      </c>
      <c r="P733" s="228">
        <f t="shared" si="39"/>
        <v>0</v>
      </c>
      <c r="Q733" s="41"/>
    </row>
    <row r="734" spans="1:17" ht="15.6" x14ac:dyDescent="0.3">
      <c r="A734" s="150"/>
      <c r="B734" s="142">
        <f t="shared" si="35"/>
        <v>18.96</v>
      </c>
      <c r="C734" s="128"/>
      <c r="D734" s="34">
        <f t="shared" si="36"/>
        <v>18.96</v>
      </c>
      <c r="E734" s="514">
        <v>45701</v>
      </c>
      <c r="F734" s="37">
        <v>18.96</v>
      </c>
      <c r="G734" s="515">
        <v>45702</v>
      </c>
      <c r="H734" s="76">
        <f t="shared" si="37"/>
        <v>0</v>
      </c>
      <c r="I734">
        <v>18960</v>
      </c>
      <c r="K734" s="134"/>
      <c r="L734" s="670">
        <v>45702</v>
      </c>
      <c r="M734" s="233"/>
      <c r="N734" s="234">
        <f t="shared" si="38"/>
        <v>333</v>
      </c>
      <c r="O734" s="37">
        <v>333</v>
      </c>
      <c r="P734" s="228">
        <f t="shared" si="39"/>
        <v>0</v>
      </c>
      <c r="Q734" s="41"/>
    </row>
    <row r="735" spans="1:17" ht="15.6" x14ac:dyDescent="0.3">
      <c r="A735" s="150"/>
      <c r="B735" s="142">
        <f t="shared" si="35"/>
        <v>18.96</v>
      </c>
      <c r="C735" s="128"/>
      <c r="D735" s="34">
        <f t="shared" si="36"/>
        <v>18.96</v>
      </c>
      <c r="E735" s="514">
        <v>45702</v>
      </c>
      <c r="F735" s="37">
        <v>18.96</v>
      </c>
      <c r="G735" s="515">
        <v>45703</v>
      </c>
      <c r="H735" s="76">
        <f t="shared" si="37"/>
        <v>0</v>
      </c>
      <c r="I735">
        <v>18960</v>
      </c>
      <c r="K735" s="134"/>
      <c r="L735" s="670">
        <v>45703</v>
      </c>
      <c r="M735" s="233"/>
      <c r="N735" s="234">
        <f t="shared" si="38"/>
        <v>333</v>
      </c>
      <c r="O735" s="37">
        <v>333</v>
      </c>
      <c r="P735" s="228">
        <f t="shared" si="39"/>
        <v>0</v>
      </c>
      <c r="Q735" s="41"/>
    </row>
    <row r="736" spans="1:17" ht="15.6" x14ac:dyDescent="0.3">
      <c r="A736" s="150"/>
      <c r="B736" s="142">
        <f t="shared" si="35"/>
        <v>18.96</v>
      </c>
      <c r="C736" s="128"/>
      <c r="D736" s="34">
        <f t="shared" si="36"/>
        <v>18.96</v>
      </c>
      <c r="E736" s="514">
        <v>45703</v>
      </c>
      <c r="F736" s="37">
        <v>18.96</v>
      </c>
      <c r="G736" s="515">
        <v>45704</v>
      </c>
      <c r="H736" s="76">
        <f t="shared" si="37"/>
        <v>0</v>
      </c>
      <c r="I736">
        <v>18960</v>
      </c>
      <c r="K736" s="134"/>
      <c r="L736" s="670">
        <v>45704</v>
      </c>
      <c r="M736" s="233"/>
      <c r="N736" s="234">
        <f t="shared" si="38"/>
        <v>333</v>
      </c>
      <c r="O736" s="37">
        <v>333</v>
      </c>
      <c r="P736" s="228">
        <f t="shared" si="39"/>
        <v>0</v>
      </c>
      <c r="Q736" s="41"/>
    </row>
    <row r="737" spans="1:18" ht="15.6" x14ac:dyDescent="0.3">
      <c r="A737" s="150"/>
      <c r="B737" s="142">
        <f t="shared" si="35"/>
        <v>18.96</v>
      </c>
      <c r="C737" s="128"/>
      <c r="D737" s="34">
        <f t="shared" si="36"/>
        <v>18.96</v>
      </c>
      <c r="E737" s="514">
        <v>45704</v>
      </c>
      <c r="F737" s="37">
        <v>18.96</v>
      </c>
      <c r="G737" s="515">
        <v>45705</v>
      </c>
      <c r="H737" s="76">
        <f t="shared" si="37"/>
        <v>0</v>
      </c>
      <c r="I737">
        <v>18960</v>
      </c>
      <c r="K737" s="134"/>
      <c r="L737" s="670">
        <v>45705</v>
      </c>
      <c r="M737" s="233">
        <v>300</v>
      </c>
      <c r="N737" s="234">
        <f t="shared" si="38"/>
        <v>333</v>
      </c>
      <c r="O737" s="37">
        <v>633</v>
      </c>
      <c r="P737" s="228">
        <f t="shared" si="39"/>
        <v>0</v>
      </c>
      <c r="Q737" s="41"/>
    </row>
    <row r="738" spans="1:18" ht="15.6" x14ac:dyDescent="0.3">
      <c r="A738" s="150"/>
      <c r="B738" s="142">
        <f t="shared" si="35"/>
        <v>18.96</v>
      </c>
      <c r="C738" s="128"/>
      <c r="D738" s="34">
        <f t="shared" si="36"/>
        <v>18.96</v>
      </c>
      <c r="E738" s="514">
        <v>45705</v>
      </c>
      <c r="F738" s="37">
        <v>18.96</v>
      </c>
      <c r="G738" s="515">
        <v>45706</v>
      </c>
      <c r="H738" s="76">
        <f t="shared" si="37"/>
        <v>0</v>
      </c>
      <c r="I738">
        <v>18960</v>
      </c>
      <c r="K738" s="134"/>
      <c r="L738" s="670">
        <v>45706</v>
      </c>
      <c r="M738" s="233"/>
      <c r="N738" s="234">
        <f t="shared" si="38"/>
        <v>633</v>
      </c>
      <c r="O738" s="37">
        <v>633</v>
      </c>
      <c r="P738" s="228">
        <f t="shared" si="39"/>
        <v>0</v>
      </c>
      <c r="Q738" s="41"/>
    </row>
    <row r="739" spans="1:18" ht="15.6" x14ac:dyDescent="0.3">
      <c r="A739" s="150"/>
      <c r="B739" s="142">
        <f t="shared" si="35"/>
        <v>18.96</v>
      </c>
      <c r="C739" s="128"/>
      <c r="D739" s="34">
        <f t="shared" si="36"/>
        <v>18.96</v>
      </c>
      <c r="E739" s="514">
        <v>45706</v>
      </c>
      <c r="F739" s="37">
        <v>18.96</v>
      </c>
      <c r="G739" s="515">
        <v>45707</v>
      </c>
      <c r="H739" s="76">
        <f t="shared" si="37"/>
        <v>0</v>
      </c>
      <c r="I739">
        <v>18960</v>
      </c>
      <c r="K739" s="134"/>
      <c r="L739" s="670">
        <v>45707</v>
      </c>
      <c r="M739" s="233"/>
      <c r="N739" s="234">
        <f t="shared" si="38"/>
        <v>633</v>
      </c>
      <c r="O739" s="37">
        <v>633</v>
      </c>
      <c r="P739" s="228">
        <f t="shared" si="39"/>
        <v>0</v>
      </c>
      <c r="Q739" s="41"/>
    </row>
    <row r="740" spans="1:18" ht="15.6" x14ac:dyDescent="0.3">
      <c r="A740" s="150"/>
      <c r="B740" s="142">
        <f t="shared" si="35"/>
        <v>18.96</v>
      </c>
      <c r="C740" s="128"/>
      <c r="D740" s="34">
        <f t="shared" si="36"/>
        <v>18.96</v>
      </c>
      <c r="E740" s="514">
        <v>45707</v>
      </c>
      <c r="F740" s="37">
        <v>18.96</v>
      </c>
      <c r="G740" s="515">
        <v>45708</v>
      </c>
      <c r="H740" s="76">
        <f t="shared" si="37"/>
        <v>0</v>
      </c>
      <c r="I740">
        <v>18960</v>
      </c>
      <c r="K740" s="134"/>
      <c r="L740" s="670">
        <v>45708</v>
      </c>
      <c r="M740" s="233"/>
      <c r="N740" s="234">
        <f t="shared" si="38"/>
        <v>633</v>
      </c>
      <c r="O740" s="37">
        <v>633</v>
      </c>
      <c r="P740" s="228">
        <f t="shared" si="39"/>
        <v>0</v>
      </c>
      <c r="Q740" s="41"/>
    </row>
    <row r="741" spans="1:18" ht="15.6" x14ac:dyDescent="0.3">
      <c r="A741" s="150"/>
      <c r="B741" s="142">
        <f t="shared" si="35"/>
        <v>18.96</v>
      </c>
      <c r="C741" s="128"/>
      <c r="D741" s="34">
        <f t="shared" si="36"/>
        <v>18.96</v>
      </c>
      <c r="E741" s="514">
        <v>45708</v>
      </c>
      <c r="F741" s="37">
        <v>18.96</v>
      </c>
      <c r="G741" s="515">
        <v>45709</v>
      </c>
      <c r="H741" s="76">
        <f t="shared" si="37"/>
        <v>0</v>
      </c>
      <c r="I741">
        <v>18960</v>
      </c>
      <c r="K741" s="134"/>
      <c r="L741" s="670">
        <v>45709</v>
      </c>
      <c r="M741" s="233"/>
      <c r="N741" s="234">
        <f t="shared" si="38"/>
        <v>633</v>
      </c>
      <c r="O741" s="37">
        <v>615</v>
      </c>
      <c r="P741" s="228">
        <f t="shared" si="39"/>
        <v>18</v>
      </c>
      <c r="Q741" s="41"/>
    </row>
    <row r="742" spans="1:18" ht="15.6" x14ac:dyDescent="0.3">
      <c r="A742" s="150"/>
      <c r="B742" s="142">
        <f t="shared" si="35"/>
        <v>18.96</v>
      </c>
      <c r="C742" s="128"/>
      <c r="D742" s="34">
        <f t="shared" si="36"/>
        <v>18.96</v>
      </c>
      <c r="E742" s="514">
        <v>45709</v>
      </c>
      <c r="F742" s="37">
        <v>18.96</v>
      </c>
      <c r="G742" s="515">
        <v>45710</v>
      </c>
      <c r="H742" s="76">
        <f t="shared" si="37"/>
        <v>0</v>
      </c>
      <c r="I742">
        <v>18960</v>
      </c>
      <c r="K742" s="134"/>
      <c r="L742" s="670">
        <v>45710</v>
      </c>
      <c r="M742" s="233"/>
      <c r="N742" s="234">
        <f t="shared" si="38"/>
        <v>615</v>
      </c>
      <c r="O742" s="37">
        <v>597</v>
      </c>
      <c r="P742" s="228">
        <f t="shared" si="39"/>
        <v>18</v>
      </c>
      <c r="Q742" s="41"/>
    </row>
    <row r="743" spans="1:18" ht="15.6" x14ac:dyDescent="0.3">
      <c r="A743" s="150"/>
      <c r="B743" s="142">
        <f t="shared" si="35"/>
        <v>18.96</v>
      </c>
      <c r="C743" s="128"/>
      <c r="D743" s="34">
        <f t="shared" si="36"/>
        <v>18.96</v>
      </c>
      <c r="E743" s="514">
        <v>45710</v>
      </c>
      <c r="F743" s="37">
        <v>18.96</v>
      </c>
      <c r="G743" s="515">
        <v>45711</v>
      </c>
      <c r="H743" s="76">
        <f t="shared" si="37"/>
        <v>0</v>
      </c>
      <c r="I743">
        <v>18960</v>
      </c>
      <c r="K743" s="134"/>
      <c r="L743" s="670">
        <v>45711</v>
      </c>
      <c r="M743" s="233"/>
      <c r="N743" s="234">
        <f t="shared" si="38"/>
        <v>597</v>
      </c>
      <c r="O743" s="37">
        <v>561</v>
      </c>
      <c r="P743" s="228">
        <f t="shared" si="39"/>
        <v>36</v>
      </c>
      <c r="Q743" s="41"/>
    </row>
    <row r="744" spans="1:18" ht="15.6" x14ac:dyDescent="0.3">
      <c r="A744" s="150"/>
      <c r="B744" s="142">
        <f t="shared" si="35"/>
        <v>18.96</v>
      </c>
      <c r="C744" s="128"/>
      <c r="D744" s="34">
        <f t="shared" si="36"/>
        <v>18.96</v>
      </c>
      <c r="E744" s="514">
        <v>45711</v>
      </c>
      <c r="F744" s="37">
        <v>18.97</v>
      </c>
      <c r="G744" s="515">
        <v>45712</v>
      </c>
      <c r="H744" s="76">
        <f t="shared" si="37"/>
        <v>9.9999999999980105E-3</v>
      </c>
      <c r="I744">
        <v>18970</v>
      </c>
      <c r="K744" s="134"/>
      <c r="L744" s="670">
        <v>45712</v>
      </c>
      <c r="M744" s="233"/>
      <c r="N744" s="234">
        <f t="shared" si="38"/>
        <v>561</v>
      </c>
      <c r="O744" s="37">
        <v>540</v>
      </c>
      <c r="P744" s="228">
        <f t="shared" si="39"/>
        <v>21</v>
      </c>
      <c r="Q744" s="41"/>
    </row>
    <row r="745" spans="1:18" ht="15.6" x14ac:dyDescent="0.3">
      <c r="A745" s="150"/>
      <c r="B745" s="142">
        <f t="shared" si="35"/>
        <v>18.97</v>
      </c>
      <c r="C745" s="128"/>
      <c r="D745" s="34">
        <f t="shared" si="36"/>
        <v>18.97</v>
      </c>
      <c r="E745" s="514">
        <v>45712</v>
      </c>
      <c r="F745" s="37">
        <v>18.97</v>
      </c>
      <c r="G745" s="515">
        <v>45713</v>
      </c>
      <c r="H745" s="76">
        <f t="shared" si="37"/>
        <v>0</v>
      </c>
      <c r="I745">
        <v>18970</v>
      </c>
      <c r="K745" s="134"/>
      <c r="L745" s="670">
        <v>45713</v>
      </c>
      <c r="M745" s="233"/>
      <c r="N745" s="234">
        <f t="shared" si="38"/>
        <v>540</v>
      </c>
      <c r="O745" s="37">
        <v>540</v>
      </c>
      <c r="P745" s="228">
        <f t="shared" si="39"/>
        <v>0</v>
      </c>
      <c r="Q745" s="41"/>
    </row>
    <row r="746" spans="1:18" ht="15.6" x14ac:dyDescent="0.3">
      <c r="A746" s="150"/>
      <c r="B746" s="142">
        <f t="shared" si="35"/>
        <v>18.97</v>
      </c>
      <c r="C746" s="128"/>
      <c r="D746" s="34">
        <f t="shared" si="36"/>
        <v>18.97</v>
      </c>
      <c r="E746" s="514">
        <v>45713</v>
      </c>
      <c r="F746" s="37">
        <v>18.97</v>
      </c>
      <c r="G746" s="515">
        <v>45714</v>
      </c>
      <c r="H746" s="76">
        <f t="shared" si="37"/>
        <v>0</v>
      </c>
      <c r="I746">
        <v>18970</v>
      </c>
      <c r="K746" s="134"/>
      <c r="L746" s="670">
        <v>45714</v>
      </c>
      <c r="M746" s="233"/>
      <c r="N746" s="234">
        <f t="shared" si="38"/>
        <v>540</v>
      </c>
      <c r="O746" s="37">
        <v>522</v>
      </c>
      <c r="P746" s="228">
        <f t="shared" si="39"/>
        <v>18</v>
      </c>
      <c r="Q746" s="41"/>
    </row>
    <row r="747" spans="1:18" ht="15.6" x14ac:dyDescent="0.3">
      <c r="A747" s="150"/>
      <c r="B747" s="142">
        <f t="shared" si="35"/>
        <v>18.97</v>
      </c>
      <c r="C747" s="128"/>
      <c r="D747" s="34">
        <f t="shared" si="36"/>
        <v>18.97</v>
      </c>
      <c r="E747" s="514">
        <v>45714</v>
      </c>
      <c r="F747" s="37">
        <v>18.97</v>
      </c>
      <c r="G747" s="515">
        <v>45715</v>
      </c>
      <c r="H747" s="76">
        <f t="shared" si="37"/>
        <v>0</v>
      </c>
      <c r="I747">
        <v>18970</v>
      </c>
      <c r="K747" s="134"/>
      <c r="L747" s="670">
        <v>45715</v>
      </c>
      <c r="M747" s="233"/>
      <c r="N747" s="234">
        <f t="shared" si="38"/>
        <v>522</v>
      </c>
      <c r="O747" s="37">
        <v>423</v>
      </c>
      <c r="P747" s="228">
        <f t="shared" si="39"/>
        <v>99</v>
      </c>
      <c r="Q747" s="41"/>
    </row>
    <row r="748" spans="1:18" ht="15.6" x14ac:dyDescent="0.3">
      <c r="A748" s="150"/>
      <c r="B748" s="142">
        <f t="shared" si="35"/>
        <v>18.97</v>
      </c>
      <c r="C748" s="128"/>
      <c r="D748" s="34">
        <f t="shared" si="36"/>
        <v>18.97</v>
      </c>
      <c r="E748" s="514">
        <v>45715</v>
      </c>
      <c r="F748" s="37">
        <v>18.98</v>
      </c>
      <c r="G748" s="515">
        <v>45716</v>
      </c>
      <c r="H748" s="76">
        <f t="shared" si="37"/>
        <v>1.0000000000001563E-2</v>
      </c>
      <c r="I748">
        <v>18980</v>
      </c>
      <c r="K748" s="134"/>
      <c r="L748" s="670">
        <v>45716</v>
      </c>
      <c r="M748" s="233"/>
      <c r="N748" s="234">
        <f t="shared" si="38"/>
        <v>423</v>
      </c>
      <c r="O748" s="37">
        <v>423</v>
      </c>
      <c r="P748" s="228">
        <f t="shared" si="39"/>
        <v>0</v>
      </c>
      <c r="Q748" s="41"/>
      <c r="R748" s="48">
        <f>SUM(P721:P748)</f>
        <v>558</v>
      </c>
    </row>
    <row r="749" spans="1:18" ht="15.6" x14ac:dyDescent="0.3">
      <c r="A749" s="150"/>
      <c r="B749" s="142">
        <f t="shared" si="35"/>
        <v>18.98</v>
      </c>
      <c r="C749" s="128"/>
      <c r="D749" s="34">
        <f t="shared" si="36"/>
        <v>18.98</v>
      </c>
      <c r="E749" s="514">
        <v>45716</v>
      </c>
      <c r="F749" s="37">
        <v>18.98</v>
      </c>
      <c r="G749" s="515">
        <v>45717</v>
      </c>
      <c r="H749" s="76">
        <f t="shared" si="37"/>
        <v>0</v>
      </c>
      <c r="I749">
        <v>18980</v>
      </c>
      <c r="K749" s="134"/>
      <c r="L749" s="670">
        <v>45717</v>
      </c>
      <c r="M749" s="233"/>
      <c r="N749" s="234">
        <f t="shared" si="38"/>
        <v>423</v>
      </c>
      <c r="O749" s="37">
        <v>405</v>
      </c>
      <c r="P749" s="228">
        <f t="shared" si="39"/>
        <v>18</v>
      </c>
      <c r="Q749" s="41"/>
    </row>
    <row r="750" spans="1:18" ht="15.6" x14ac:dyDescent="0.3">
      <c r="A750" s="150"/>
      <c r="B750" s="142">
        <f t="shared" si="35"/>
        <v>18.98</v>
      </c>
      <c r="C750" s="128"/>
      <c r="D750" s="34">
        <f t="shared" si="36"/>
        <v>18.98</v>
      </c>
      <c r="E750" s="514">
        <v>45717</v>
      </c>
      <c r="F750" s="37">
        <v>18.98</v>
      </c>
      <c r="G750" s="515">
        <v>45718</v>
      </c>
      <c r="H750" s="76">
        <f t="shared" si="37"/>
        <v>0</v>
      </c>
      <c r="I750">
        <v>18980</v>
      </c>
      <c r="K750" s="134"/>
      <c r="L750" s="670">
        <v>45718</v>
      </c>
      <c r="M750" s="233"/>
      <c r="N750" s="234">
        <f t="shared" si="38"/>
        <v>405</v>
      </c>
      <c r="O750" s="37">
        <v>405</v>
      </c>
      <c r="P750" s="228">
        <f t="shared" si="39"/>
        <v>0</v>
      </c>
      <c r="Q750" s="41"/>
    </row>
    <row r="751" spans="1:18" ht="15.6" x14ac:dyDescent="0.3">
      <c r="A751" s="150"/>
      <c r="B751" s="142">
        <f t="shared" si="35"/>
        <v>18.98</v>
      </c>
      <c r="C751" s="128"/>
      <c r="D751" s="34">
        <f t="shared" si="36"/>
        <v>18.98</v>
      </c>
      <c r="E751" s="514">
        <v>45718</v>
      </c>
      <c r="F751" s="37">
        <v>18.98</v>
      </c>
      <c r="G751" s="515">
        <v>45719</v>
      </c>
      <c r="H751" s="76">
        <f t="shared" si="37"/>
        <v>0</v>
      </c>
      <c r="I751">
        <v>18980</v>
      </c>
      <c r="K751" s="134"/>
      <c r="L751" s="670">
        <v>45719</v>
      </c>
      <c r="M751" s="233"/>
      <c r="N751" s="234">
        <f t="shared" si="38"/>
        <v>405</v>
      </c>
      <c r="O751" s="37">
        <v>387</v>
      </c>
      <c r="P751" s="228">
        <f t="shared" si="39"/>
        <v>18</v>
      </c>
      <c r="Q751" s="41"/>
    </row>
    <row r="752" spans="1:18" ht="15.6" x14ac:dyDescent="0.3">
      <c r="A752" s="150"/>
      <c r="B752" s="142">
        <f t="shared" si="35"/>
        <v>18.98</v>
      </c>
      <c r="C752" s="128"/>
      <c r="D752" s="34">
        <f t="shared" si="36"/>
        <v>18.98</v>
      </c>
      <c r="E752" s="514">
        <v>45719</v>
      </c>
      <c r="F752" s="37">
        <v>18.98</v>
      </c>
      <c r="G752" s="515">
        <v>45720</v>
      </c>
      <c r="H752" s="76">
        <f t="shared" si="37"/>
        <v>0</v>
      </c>
      <c r="I752">
        <v>18980</v>
      </c>
      <c r="K752" s="134"/>
      <c r="L752" s="670">
        <v>45720</v>
      </c>
      <c r="M752" s="233"/>
      <c r="N752" s="234">
        <f t="shared" si="38"/>
        <v>387</v>
      </c>
      <c r="O752" s="37">
        <v>378</v>
      </c>
      <c r="P752" s="228">
        <f t="shared" si="39"/>
        <v>9</v>
      </c>
      <c r="Q752" s="41"/>
    </row>
    <row r="753" spans="1:17" ht="15.6" x14ac:dyDescent="0.3">
      <c r="A753" s="150"/>
      <c r="B753" s="142">
        <f t="shared" si="35"/>
        <v>18.98</v>
      </c>
      <c r="C753" s="128"/>
      <c r="D753" s="34">
        <f t="shared" si="36"/>
        <v>18.98</v>
      </c>
      <c r="E753" s="514">
        <v>45720</v>
      </c>
      <c r="F753" s="37">
        <v>18.98</v>
      </c>
      <c r="G753" s="515">
        <v>45721</v>
      </c>
      <c r="H753" s="76">
        <f t="shared" si="37"/>
        <v>0</v>
      </c>
      <c r="I753">
        <v>18980</v>
      </c>
      <c r="K753" s="134"/>
      <c r="L753" s="670">
        <v>45721</v>
      </c>
      <c r="M753" s="233"/>
      <c r="N753" s="234">
        <f t="shared" si="38"/>
        <v>378</v>
      </c>
      <c r="O753" s="37">
        <v>432</v>
      </c>
      <c r="P753" s="228">
        <v>36</v>
      </c>
      <c r="Q753" s="41"/>
    </row>
    <row r="754" spans="1:17" ht="15.6" x14ac:dyDescent="0.3">
      <c r="A754" s="150"/>
      <c r="B754" s="142">
        <f t="shared" si="35"/>
        <v>18.98</v>
      </c>
      <c r="C754" s="128"/>
      <c r="D754" s="34">
        <f t="shared" si="36"/>
        <v>18.98</v>
      </c>
      <c r="E754" s="514">
        <v>45721</v>
      </c>
      <c r="F754" s="37">
        <v>18.989999999999998</v>
      </c>
      <c r="G754" s="515">
        <v>45722</v>
      </c>
      <c r="H754" s="76">
        <f t="shared" si="37"/>
        <v>9.9999999999980105E-3</v>
      </c>
      <c r="I754">
        <v>18990</v>
      </c>
      <c r="K754" s="134"/>
      <c r="L754" s="670">
        <v>45722</v>
      </c>
      <c r="M754" s="233"/>
      <c r="N754" s="234">
        <f t="shared" si="38"/>
        <v>432</v>
      </c>
      <c r="O754" s="37">
        <v>432</v>
      </c>
      <c r="P754" s="228">
        <f t="shared" si="39"/>
        <v>0</v>
      </c>
      <c r="Q754" s="41"/>
    </row>
    <row r="755" spans="1:17" ht="15.6" x14ac:dyDescent="0.3">
      <c r="A755" s="150"/>
      <c r="B755" s="142">
        <f t="shared" si="35"/>
        <v>18.989999999999998</v>
      </c>
      <c r="C755" s="128"/>
      <c r="D755" s="34">
        <f t="shared" si="36"/>
        <v>18.989999999999998</v>
      </c>
      <c r="E755" s="514">
        <v>45722</v>
      </c>
      <c r="F755" s="37">
        <v>18.989999999999998</v>
      </c>
      <c r="G755" s="515">
        <v>45723</v>
      </c>
      <c r="H755" s="76">
        <f t="shared" si="37"/>
        <v>0</v>
      </c>
      <c r="I755">
        <v>18990</v>
      </c>
      <c r="K755" s="134"/>
      <c r="L755" s="670">
        <v>45723</v>
      </c>
      <c r="M755" s="233"/>
      <c r="N755" s="234">
        <f t="shared" si="38"/>
        <v>432</v>
      </c>
      <c r="O755" s="37">
        <v>405</v>
      </c>
      <c r="P755" s="228">
        <f t="shared" si="39"/>
        <v>27</v>
      </c>
      <c r="Q755" s="41"/>
    </row>
    <row r="756" spans="1:17" ht="15.6" x14ac:dyDescent="0.3">
      <c r="A756" s="150"/>
      <c r="B756" s="142">
        <f t="shared" si="35"/>
        <v>18.989999999999998</v>
      </c>
      <c r="C756" s="128"/>
      <c r="D756" s="34">
        <f t="shared" si="36"/>
        <v>18.989999999999998</v>
      </c>
      <c r="E756" s="514">
        <v>45723</v>
      </c>
      <c r="F756" s="37">
        <v>18.989999999999998</v>
      </c>
      <c r="G756" s="515">
        <v>45724</v>
      </c>
      <c r="H756" s="76">
        <f t="shared" si="37"/>
        <v>0</v>
      </c>
      <c r="I756">
        <v>18990</v>
      </c>
      <c r="K756" s="134"/>
      <c r="L756" s="670">
        <v>45724</v>
      </c>
      <c r="M756" s="233"/>
      <c r="N756" s="234">
        <f t="shared" si="38"/>
        <v>405</v>
      </c>
      <c r="O756" s="37">
        <v>405</v>
      </c>
      <c r="P756" s="228">
        <f t="shared" si="39"/>
        <v>0</v>
      </c>
      <c r="Q756" s="41"/>
    </row>
    <row r="757" spans="1:17" ht="15.6" x14ac:dyDescent="0.3">
      <c r="A757" s="150"/>
      <c r="B757" s="142">
        <f t="shared" si="35"/>
        <v>18.989999999999998</v>
      </c>
      <c r="C757" s="128"/>
      <c r="D757" s="34">
        <f t="shared" si="36"/>
        <v>18.989999999999998</v>
      </c>
      <c r="E757" s="514">
        <v>45724</v>
      </c>
      <c r="F757" s="37">
        <v>18.989999999999998</v>
      </c>
      <c r="G757" s="515">
        <v>45725</v>
      </c>
      <c r="H757" s="76">
        <f t="shared" si="37"/>
        <v>0</v>
      </c>
      <c r="I757">
        <v>18990</v>
      </c>
      <c r="K757" s="134"/>
      <c r="L757" s="670">
        <v>45725</v>
      </c>
      <c r="M757" s="233"/>
      <c r="N757" s="234">
        <f t="shared" si="38"/>
        <v>405</v>
      </c>
      <c r="O757" s="37">
        <v>405</v>
      </c>
      <c r="P757" s="228">
        <f t="shared" si="39"/>
        <v>0</v>
      </c>
      <c r="Q757" s="41"/>
    </row>
    <row r="758" spans="1:17" ht="15.6" x14ac:dyDescent="0.3">
      <c r="A758" s="150"/>
      <c r="B758" s="142">
        <f t="shared" si="35"/>
        <v>18.989999999999998</v>
      </c>
      <c r="C758" s="128"/>
      <c r="D758" s="34">
        <f t="shared" si="36"/>
        <v>18.989999999999998</v>
      </c>
      <c r="E758" s="514">
        <v>45725</v>
      </c>
      <c r="F758" s="37">
        <v>18.989999999999998</v>
      </c>
      <c r="G758" s="515">
        <v>45726</v>
      </c>
      <c r="H758" s="76">
        <f t="shared" si="37"/>
        <v>0</v>
      </c>
      <c r="I758">
        <v>18990</v>
      </c>
      <c r="K758" s="134"/>
      <c r="L758" s="670">
        <v>45726</v>
      </c>
      <c r="M758" s="233"/>
      <c r="N758" s="234">
        <f t="shared" si="38"/>
        <v>405</v>
      </c>
      <c r="O758" s="37">
        <v>405</v>
      </c>
      <c r="P758" s="228">
        <f t="shared" si="39"/>
        <v>0</v>
      </c>
      <c r="Q758" s="41"/>
    </row>
    <row r="759" spans="1:17" ht="15.6" x14ac:dyDescent="0.3">
      <c r="A759" s="150"/>
      <c r="B759" s="142">
        <f t="shared" si="35"/>
        <v>18.989999999999998</v>
      </c>
      <c r="C759" s="128"/>
      <c r="D759" s="34">
        <f t="shared" si="36"/>
        <v>18.989999999999998</v>
      </c>
      <c r="E759" s="514">
        <v>45726</v>
      </c>
      <c r="F759" s="37">
        <v>18.989999999999998</v>
      </c>
      <c r="G759" s="515">
        <v>45727</v>
      </c>
      <c r="H759" s="76">
        <f t="shared" si="37"/>
        <v>0</v>
      </c>
      <c r="I759">
        <v>18990</v>
      </c>
      <c r="K759" s="134"/>
      <c r="L759" s="670">
        <v>45727</v>
      </c>
      <c r="M759" s="233"/>
      <c r="N759" s="234">
        <f t="shared" si="38"/>
        <v>405</v>
      </c>
      <c r="O759" s="37">
        <v>360</v>
      </c>
      <c r="P759" s="228">
        <f t="shared" si="39"/>
        <v>45</v>
      </c>
      <c r="Q759" s="41"/>
    </row>
    <row r="760" spans="1:17" ht="15.6" x14ac:dyDescent="0.3">
      <c r="A760" s="150"/>
      <c r="B760" s="142">
        <f t="shared" si="35"/>
        <v>18.989999999999998</v>
      </c>
      <c r="C760" s="128"/>
      <c r="D760" s="34">
        <f t="shared" si="36"/>
        <v>18.989999999999998</v>
      </c>
      <c r="E760" s="514">
        <v>45727</v>
      </c>
      <c r="F760" s="37">
        <v>19</v>
      </c>
      <c r="G760" s="515">
        <v>45728</v>
      </c>
      <c r="H760" s="76">
        <f t="shared" si="37"/>
        <v>1.0000000000001563E-2</v>
      </c>
      <c r="I760">
        <v>19000</v>
      </c>
      <c r="K760" s="134"/>
      <c r="L760" s="670">
        <v>45728</v>
      </c>
      <c r="M760" s="233"/>
      <c r="N760" s="234">
        <f t="shared" si="38"/>
        <v>360</v>
      </c>
      <c r="O760" s="37">
        <v>360</v>
      </c>
      <c r="P760" s="228">
        <f t="shared" si="39"/>
        <v>0</v>
      </c>
      <c r="Q760" s="41"/>
    </row>
    <row r="761" spans="1:17" ht="15.6" x14ac:dyDescent="0.3">
      <c r="A761" s="150"/>
      <c r="B761" s="142">
        <f t="shared" si="35"/>
        <v>19</v>
      </c>
      <c r="C761" s="128"/>
      <c r="D761" s="34">
        <f t="shared" si="36"/>
        <v>19</v>
      </c>
      <c r="E761" s="514">
        <v>45728</v>
      </c>
      <c r="F761" s="37">
        <v>19</v>
      </c>
      <c r="G761" s="515">
        <v>45729</v>
      </c>
      <c r="H761" s="76">
        <f t="shared" si="37"/>
        <v>0</v>
      </c>
      <c r="I761">
        <v>19000</v>
      </c>
      <c r="K761" s="134"/>
      <c r="L761" s="670">
        <v>45729</v>
      </c>
      <c r="M761" s="233"/>
      <c r="N761" s="234">
        <f t="shared" si="38"/>
        <v>360</v>
      </c>
      <c r="O761" s="37">
        <v>324</v>
      </c>
      <c r="P761" s="228">
        <f t="shared" si="39"/>
        <v>36</v>
      </c>
      <c r="Q761" s="41"/>
    </row>
    <row r="762" spans="1:17" ht="15.6" x14ac:dyDescent="0.3">
      <c r="A762" s="150"/>
      <c r="B762" s="142">
        <f t="shared" si="35"/>
        <v>19</v>
      </c>
      <c r="C762" s="128"/>
      <c r="D762" s="34">
        <f t="shared" si="36"/>
        <v>19</v>
      </c>
      <c r="E762" s="514">
        <v>45729</v>
      </c>
      <c r="F762" s="37">
        <v>19</v>
      </c>
      <c r="G762" s="515">
        <v>45730</v>
      </c>
      <c r="H762" s="76">
        <f t="shared" si="37"/>
        <v>0</v>
      </c>
      <c r="I762">
        <v>19000</v>
      </c>
      <c r="K762" s="134"/>
      <c r="L762" s="670">
        <v>45730</v>
      </c>
      <c r="M762" s="233"/>
      <c r="N762" s="234">
        <f t="shared" si="38"/>
        <v>324</v>
      </c>
      <c r="O762" s="37">
        <v>324</v>
      </c>
      <c r="P762" s="228">
        <f t="shared" si="39"/>
        <v>0</v>
      </c>
      <c r="Q762" s="41"/>
    </row>
    <row r="763" spans="1:17" ht="15.6" x14ac:dyDescent="0.3">
      <c r="A763" s="150"/>
      <c r="B763" s="142">
        <f t="shared" ref="B763:B826" si="40">(F762)</f>
        <v>19</v>
      </c>
      <c r="C763" s="128"/>
      <c r="D763" s="34">
        <f t="shared" ref="D763:D826" si="41">F762</f>
        <v>19</v>
      </c>
      <c r="E763" s="514">
        <v>45730</v>
      </c>
      <c r="F763" s="37">
        <v>19</v>
      </c>
      <c r="G763" s="515">
        <v>45731</v>
      </c>
      <c r="H763" s="76">
        <f t="shared" ref="H763:H826" si="42">F763-D763</f>
        <v>0</v>
      </c>
      <c r="I763">
        <v>19000</v>
      </c>
      <c r="K763" s="134"/>
      <c r="L763" s="670">
        <v>45731</v>
      </c>
      <c r="M763" s="233"/>
      <c r="N763" s="234">
        <f t="shared" si="38"/>
        <v>324</v>
      </c>
      <c r="O763" s="37">
        <v>306</v>
      </c>
      <c r="P763" s="228">
        <f t="shared" si="39"/>
        <v>18</v>
      </c>
      <c r="Q763" s="41"/>
    </row>
    <row r="764" spans="1:17" ht="15.6" x14ac:dyDescent="0.3">
      <c r="A764" s="150"/>
      <c r="B764" s="142">
        <f t="shared" si="40"/>
        <v>19</v>
      </c>
      <c r="C764" s="128"/>
      <c r="D764" s="34">
        <f t="shared" si="41"/>
        <v>19</v>
      </c>
      <c r="E764" s="514">
        <v>45731</v>
      </c>
      <c r="F764" s="37">
        <v>19.010000000000002</v>
      </c>
      <c r="G764" s="515">
        <v>45732</v>
      </c>
      <c r="H764" s="76">
        <f t="shared" si="42"/>
        <v>1.0000000000001563E-2</v>
      </c>
      <c r="I764">
        <v>19010</v>
      </c>
      <c r="K764" s="134"/>
      <c r="L764" s="670">
        <v>45732</v>
      </c>
      <c r="M764" s="233"/>
      <c r="N764" s="234">
        <f t="shared" ref="N764:N827" si="43">O763</f>
        <v>306</v>
      </c>
      <c r="O764" s="37">
        <v>306</v>
      </c>
      <c r="P764" s="228">
        <f t="shared" ref="P764:P827" si="44">M764+N764-O764</f>
        <v>0</v>
      </c>
      <c r="Q764" s="41"/>
    </row>
    <row r="765" spans="1:17" ht="15.6" x14ac:dyDescent="0.3">
      <c r="A765" s="150"/>
      <c r="B765" s="142">
        <f t="shared" si="40"/>
        <v>19.010000000000002</v>
      </c>
      <c r="C765" s="128"/>
      <c r="D765" s="34">
        <f t="shared" si="41"/>
        <v>19.010000000000002</v>
      </c>
      <c r="E765" s="514">
        <v>45732</v>
      </c>
      <c r="F765" s="37">
        <v>19.010000000000002</v>
      </c>
      <c r="G765" s="515">
        <v>45733</v>
      </c>
      <c r="H765" s="76">
        <f t="shared" si="42"/>
        <v>0</v>
      </c>
      <c r="I765">
        <v>19010</v>
      </c>
      <c r="K765" s="134"/>
      <c r="L765" s="670">
        <v>45733</v>
      </c>
      <c r="M765" s="233"/>
      <c r="N765" s="234">
        <f t="shared" si="43"/>
        <v>306</v>
      </c>
      <c r="O765" s="37">
        <v>306</v>
      </c>
      <c r="P765" s="228">
        <f t="shared" si="44"/>
        <v>0</v>
      </c>
      <c r="Q765" s="41"/>
    </row>
    <row r="766" spans="1:17" ht="15.6" x14ac:dyDescent="0.3">
      <c r="A766" s="150"/>
      <c r="B766" s="142">
        <f t="shared" si="40"/>
        <v>19.010000000000002</v>
      </c>
      <c r="C766" s="128"/>
      <c r="D766" s="34">
        <f t="shared" si="41"/>
        <v>19.010000000000002</v>
      </c>
      <c r="E766" s="514">
        <v>45733</v>
      </c>
      <c r="F766" s="37">
        <v>19.010000000000002</v>
      </c>
      <c r="G766" s="515">
        <v>45734</v>
      </c>
      <c r="H766" s="76">
        <f t="shared" si="42"/>
        <v>0</v>
      </c>
      <c r="I766">
        <v>19010</v>
      </c>
      <c r="K766" s="134"/>
      <c r="L766" s="670">
        <v>45734</v>
      </c>
      <c r="M766" s="233">
        <v>120</v>
      </c>
      <c r="N766" s="234">
        <f t="shared" si="43"/>
        <v>306</v>
      </c>
      <c r="O766" s="37">
        <v>378</v>
      </c>
      <c r="P766" s="228">
        <f t="shared" si="44"/>
        <v>48</v>
      </c>
      <c r="Q766" s="41"/>
    </row>
    <row r="767" spans="1:17" ht="15.6" x14ac:dyDescent="0.3">
      <c r="A767" s="150"/>
      <c r="B767" s="142">
        <f t="shared" si="40"/>
        <v>19.010000000000002</v>
      </c>
      <c r="C767" s="128"/>
      <c r="D767" s="34">
        <f t="shared" si="41"/>
        <v>19.010000000000002</v>
      </c>
      <c r="E767" s="514">
        <v>45734</v>
      </c>
      <c r="F767" s="37">
        <v>19.010000000000002</v>
      </c>
      <c r="G767" s="515">
        <v>45735</v>
      </c>
      <c r="H767" s="76">
        <f t="shared" si="42"/>
        <v>0</v>
      </c>
      <c r="I767">
        <v>19010</v>
      </c>
      <c r="K767" s="134"/>
      <c r="L767" s="670">
        <v>45735</v>
      </c>
      <c r="M767" s="233"/>
      <c r="N767" s="234">
        <f t="shared" si="43"/>
        <v>378</v>
      </c>
      <c r="O767" s="37">
        <v>333</v>
      </c>
      <c r="P767" s="228">
        <f t="shared" si="44"/>
        <v>45</v>
      </c>
      <c r="Q767" s="41"/>
    </row>
    <row r="768" spans="1:17" ht="15.6" x14ac:dyDescent="0.3">
      <c r="A768" s="150"/>
      <c r="B768" s="142">
        <f t="shared" si="40"/>
        <v>19.010000000000002</v>
      </c>
      <c r="C768" s="128"/>
      <c r="D768" s="34">
        <f t="shared" si="41"/>
        <v>19.010000000000002</v>
      </c>
      <c r="E768" s="514">
        <v>45735</v>
      </c>
      <c r="F768" s="37">
        <v>19.02</v>
      </c>
      <c r="G768" s="515">
        <v>45736</v>
      </c>
      <c r="H768" s="76">
        <f t="shared" si="42"/>
        <v>9.9999999999980105E-3</v>
      </c>
      <c r="I768">
        <v>19020</v>
      </c>
      <c r="K768" s="134"/>
      <c r="L768" s="670">
        <v>45736</v>
      </c>
      <c r="M768" s="233"/>
      <c r="N768" s="234">
        <f t="shared" si="43"/>
        <v>333</v>
      </c>
      <c r="O768" s="37">
        <v>324</v>
      </c>
      <c r="P768" s="228">
        <f t="shared" si="44"/>
        <v>9</v>
      </c>
      <c r="Q768" s="41"/>
    </row>
    <row r="769" spans="1:18" ht="15.6" x14ac:dyDescent="0.3">
      <c r="A769" s="150"/>
      <c r="B769" s="142">
        <f t="shared" si="40"/>
        <v>19.02</v>
      </c>
      <c r="C769" s="128"/>
      <c r="D769" s="34">
        <f t="shared" si="41"/>
        <v>19.02</v>
      </c>
      <c r="E769" s="514">
        <v>45736</v>
      </c>
      <c r="F769" s="37">
        <v>19.02</v>
      </c>
      <c r="G769" s="515">
        <v>45737</v>
      </c>
      <c r="H769" s="76">
        <f t="shared" si="42"/>
        <v>0</v>
      </c>
      <c r="I769">
        <v>19020</v>
      </c>
      <c r="K769" s="134"/>
      <c r="L769" s="670">
        <v>45737</v>
      </c>
      <c r="M769" s="233"/>
      <c r="N769" s="234">
        <f t="shared" si="43"/>
        <v>324</v>
      </c>
      <c r="O769" s="37">
        <v>324</v>
      </c>
      <c r="P769" s="228">
        <f t="shared" si="44"/>
        <v>0</v>
      </c>
      <c r="Q769" s="41"/>
    </row>
    <row r="770" spans="1:18" ht="15.6" x14ac:dyDescent="0.3">
      <c r="A770" s="150"/>
      <c r="B770" s="142">
        <f t="shared" si="40"/>
        <v>19.02</v>
      </c>
      <c r="C770" s="128"/>
      <c r="D770" s="34">
        <f t="shared" si="41"/>
        <v>19.02</v>
      </c>
      <c r="E770" s="514">
        <v>45737</v>
      </c>
      <c r="F770" s="37">
        <v>19.02</v>
      </c>
      <c r="G770" s="515">
        <v>45738</v>
      </c>
      <c r="H770" s="76">
        <f t="shared" si="42"/>
        <v>0</v>
      </c>
      <c r="I770">
        <v>19020</v>
      </c>
      <c r="K770" s="134"/>
      <c r="L770" s="670">
        <v>45738</v>
      </c>
      <c r="M770" s="233"/>
      <c r="N770" s="234">
        <f t="shared" si="43"/>
        <v>324</v>
      </c>
      <c r="O770" s="37">
        <v>324</v>
      </c>
      <c r="P770" s="228">
        <f t="shared" si="44"/>
        <v>0</v>
      </c>
      <c r="Q770" s="41"/>
    </row>
    <row r="771" spans="1:18" ht="15.6" x14ac:dyDescent="0.3">
      <c r="A771" s="150"/>
      <c r="B771" s="142">
        <f t="shared" si="40"/>
        <v>19.02</v>
      </c>
      <c r="C771" s="128"/>
      <c r="D771" s="34">
        <f t="shared" si="41"/>
        <v>19.02</v>
      </c>
      <c r="E771" s="514">
        <v>45738</v>
      </c>
      <c r="F771" s="37">
        <v>19.02</v>
      </c>
      <c r="G771" s="515">
        <v>45739</v>
      </c>
      <c r="H771" s="76">
        <f t="shared" si="42"/>
        <v>0</v>
      </c>
      <c r="I771">
        <v>19020</v>
      </c>
      <c r="K771" s="134"/>
      <c r="L771" s="670">
        <v>45739</v>
      </c>
      <c r="M771" s="233"/>
      <c r="N771" s="234">
        <f t="shared" si="43"/>
        <v>324</v>
      </c>
      <c r="O771" s="37">
        <v>315</v>
      </c>
      <c r="P771" s="228">
        <f t="shared" si="44"/>
        <v>9</v>
      </c>
      <c r="Q771" s="41"/>
    </row>
    <row r="772" spans="1:18" ht="15.6" x14ac:dyDescent="0.3">
      <c r="A772" s="150"/>
      <c r="B772" s="142">
        <f t="shared" si="40"/>
        <v>19.02</v>
      </c>
      <c r="C772" s="128"/>
      <c r="D772" s="34">
        <f t="shared" si="41"/>
        <v>19.02</v>
      </c>
      <c r="E772" s="514">
        <v>45739</v>
      </c>
      <c r="F772" s="37">
        <v>19.02</v>
      </c>
      <c r="G772" s="515">
        <v>45740</v>
      </c>
      <c r="H772" s="76">
        <f t="shared" si="42"/>
        <v>0</v>
      </c>
      <c r="I772">
        <v>19020</v>
      </c>
      <c r="K772" s="134"/>
      <c r="L772" s="670">
        <v>45740</v>
      </c>
      <c r="M772" s="233"/>
      <c r="N772" s="234">
        <f t="shared" si="43"/>
        <v>315</v>
      </c>
      <c r="O772" s="37">
        <v>315</v>
      </c>
      <c r="P772" s="228">
        <f t="shared" si="44"/>
        <v>0</v>
      </c>
      <c r="Q772" s="41"/>
    </row>
    <row r="773" spans="1:18" ht="15.6" x14ac:dyDescent="0.3">
      <c r="A773" s="150"/>
      <c r="B773" s="142">
        <f t="shared" si="40"/>
        <v>19.02</v>
      </c>
      <c r="C773" s="128"/>
      <c r="D773" s="34">
        <f t="shared" si="41"/>
        <v>19.02</v>
      </c>
      <c r="E773" s="514">
        <v>45740</v>
      </c>
      <c r="F773" s="37">
        <v>19.02</v>
      </c>
      <c r="G773" s="515">
        <v>45741</v>
      </c>
      <c r="H773" s="76">
        <f t="shared" si="42"/>
        <v>0</v>
      </c>
      <c r="I773">
        <v>19020</v>
      </c>
      <c r="K773" s="134"/>
      <c r="L773" s="670">
        <v>45741</v>
      </c>
      <c r="M773" s="233"/>
      <c r="N773" s="234">
        <f t="shared" si="43"/>
        <v>315</v>
      </c>
      <c r="O773" s="37">
        <v>288</v>
      </c>
      <c r="P773" s="228">
        <f t="shared" si="44"/>
        <v>27</v>
      </c>
      <c r="Q773" s="41"/>
    </row>
    <row r="774" spans="1:18" ht="15.6" x14ac:dyDescent="0.3">
      <c r="A774" s="150"/>
      <c r="B774" s="142">
        <f t="shared" si="40"/>
        <v>19.02</v>
      </c>
      <c r="C774" s="128"/>
      <c r="D774" s="34">
        <f t="shared" si="41"/>
        <v>19.02</v>
      </c>
      <c r="E774" s="514">
        <v>45741</v>
      </c>
      <c r="F774" s="37">
        <v>19.02</v>
      </c>
      <c r="G774" s="515">
        <v>45742</v>
      </c>
      <c r="H774" s="76">
        <f t="shared" si="42"/>
        <v>0</v>
      </c>
      <c r="I774">
        <v>19020</v>
      </c>
      <c r="K774" s="134"/>
      <c r="L774" s="670">
        <v>45742</v>
      </c>
      <c r="M774" s="233">
        <v>120</v>
      </c>
      <c r="N774" s="234">
        <f t="shared" si="43"/>
        <v>288</v>
      </c>
      <c r="O774" s="37">
        <v>405</v>
      </c>
      <c r="P774" s="228">
        <f t="shared" si="44"/>
        <v>3</v>
      </c>
      <c r="Q774" s="41"/>
    </row>
    <row r="775" spans="1:18" ht="15.6" x14ac:dyDescent="0.3">
      <c r="A775" s="150"/>
      <c r="B775" s="142">
        <f t="shared" si="40"/>
        <v>19.02</v>
      </c>
      <c r="C775" s="128"/>
      <c r="D775" s="34">
        <f t="shared" si="41"/>
        <v>19.02</v>
      </c>
      <c r="E775" s="514">
        <v>45742</v>
      </c>
      <c r="F775" s="37">
        <v>19.02</v>
      </c>
      <c r="G775" s="515">
        <v>45743</v>
      </c>
      <c r="H775" s="76">
        <f t="shared" si="42"/>
        <v>0</v>
      </c>
      <c r="I775">
        <v>19020</v>
      </c>
      <c r="K775" s="134"/>
      <c r="L775" s="670">
        <v>45743</v>
      </c>
      <c r="M775" s="233"/>
      <c r="N775" s="234">
        <f t="shared" si="43"/>
        <v>405</v>
      </c>
      <c r="O775" s="37">
        <v>378</v>
      </c>
      <c r="P775" s="228">
        <f t="shared" si="44"/>
        <v>27</v>
      </c>
      <c r="Q775" s="41"/>
    </row>
    <row r="776" spans="1:18" ht="15.6" x14ac:dyDescent="0.3">
      <c r="A776" s="150"/>
      <c r="B776" s="142">
        <f t="shared" si="40"/>
        <v>19.02</v>
      </c>
      <c r="C776" s="128"/>
      <c r="D776" s="34">
        <f t="shared" si="41"/>
        <v>19.02</v>
      </c>
      <c r="E776" s="514">
        <v>45743</v>
      </c>
      <c r="F776" s="37">
        <v>19.02</v>
      </c>
      <c r="G776" s="515">
        <v>45744</v>
      </c>
      <c r="H776" s="76">
        <f t="shared" si="42"/>
        <v>0</v>
      </c>
      <c r="I776">
        <v>19020</v>
      </c>
      <c r="K776" s="134"/>
      <c r="L776" s="670">
        <v>45744</v>
      </c>
      <c r="M776" s="233"/>
      <c r="N776" s="234">
        <f t="shared" si="43"/>
        <v>378</v>
      </c>
      <c r="O776" s="37">
        <v>360</v>
      </c>
      <c r="P776" s="228">
        <f t="shared" si="44"/>
        <v>18</v>
      </c>
      <c r="Q776" s="41"/>
    </row>
    <row r="777" spans="1:18" ht="15.6" x14ac:dyDescent="0.3">
      <c r="A777" s="150"/>
      <c r="B777" s="142">
        <f t="shared" si="40"/>
        <v>19.02</v>
      </c>
      <c r="C777" s="128"/>
      <c r="D777" s="34">
        <f t="shared" si="41"/>
        <v>19.02</v>
      </c>
      <c r="E777" s="514">
        <v>45744</v>
      </c>
      <c r="F777" s="37">
        <v>19.02</v>
      </c>
      <c r="G777" s="515">
        <v>45745</v>
      </c>
      <c r="H777" s="76">
        <f t="shared" si="42"/>
        <v>0</v>
      </c>
      <c r="I777">
        <v>19020</v>
      </c>
      <c r="K777" s="134"/>
      <c r="L777" s="670">
        <v>45745</v>
      </c>
      <c r="M777" s="233"/>
      <c r="N777" s="234">
        <f t="shared" si="43"/>
        <v>360</v>
      </c>
      <c r="O777" s="37">
        <v>270</v>
      </c>
      <c r="P777" s="228">
        <f t="shared" si="44"/>
        <v>90</v>
      </c>
      <c r="Q777" s="41"/>
    </row>
    <row r="778" spans="1:18" ht="15.6" x14ac:dyDescent="0.3">
      <c r="A778" s="150"/>
      <c r="B778" s="142">
        <f t="shared" si="40"/>
        <v>19.02</v>
      </c>
      <c r="C778" s="128"/>
      <c r="D778" s="34">
        <f t="shared" si="41"/>
        <v>19.02</v>
      </c>
      <c r="E778" s="514">
        <v>45745</v>
      </c>
      <c r="F778" s="37">
        <v>19.02</v>
      </c>
      <c r="G778" s="515">
        <v>45746</v>
      </c>
      <c r="H778" s="76">
        <f t="shared" si="42"/>
        <v>0</v>
      </c>
      <c r="I778">
        <v>19020</v>
      </c>
      <c r="K778" s="134"/>
      <c r="L778" s="670">
        <v>45746</v>
      </c>
      <c r="M778" s="233"/>
      <c r="N778" s="234">
        <f t="shared" si="43"/>
        <v>270</v>
      </c>
      <c r="O778" s="37">
        <v>162</v>
      </c>
      <c r="P778" s="228">
        <f t="shared" si="44"/>
        <v>108</v>
      </c>
      <c r="Q778" s="41"/>
    </row>
    <row r="779" spans="1:18" ht="15.6" x14ac:dyDescent="0.3">
      <c r="A779" s="150"/>
      <c r="B779" s="142">
        <f t="shared" si="40"/>
        <v>19.02</v>
      </c>
      <c r="C779" s="128"/>
      <c r="D779" s="34">
        <f t="shared" si="41"/>
        <v>19.02</v>
      </c>
      <c r="E779" s="514">
        <v>45746</v>
      </c>
      <c r="F779" s="37">
        <v>19.03</v>
      </c>
      <c r="G779" s="515">
        <v>45747</v>
      </c>
      <c r="H779" s="76">
        <f t="shared" si="42"/>
        <v>1.0000000000001563E-2</v>
      </c>
      <c r="I779">
        <v>19030</v>
      </c>
      <c r="K779" s="134"/>
      <c r="L779" s="670">
        <v>45747</v>
      </c>
      <c r="M779" s="233">
        <v>400</v>
      </c>
      <c r="N779" s="234">
        <f t="shared" si="43"/>
        <v>162</v>
      </c>
      <c r="O779" s="37">
        <v>450</v>
      </c>
      <c r="P779" s="228">
        <f t="shared" si="44"/>
        <v>112</v>
      </c>
      <c r="Q779" s="41"/>
      <c r="R779" s="48">
        <f>SUM(P749:P779)</f>
        <v>703</v>
      </c>
    </row>
    <row r="780" spans="1:18" s="592" customFormat="1" ht="15.6" x14ac:dyDescent="0.3">
      <c r="A780" s="598"/>
      <c r="B780" s="599">
        <f t="shared" si="40"/>
        <v>19.03</v>
      </c>
      <c r="C780" s="600"/>
      <c r="D780" s="586">
        <f t="shared" si="41"/>
        <v>19.03</v>
      </c>
      <c r="E780" s="601">
        <v>45747</v>
      </c>
      <c r="F780" s="589">
        <v>19.03</v>
      </c>
      <c r="G780" s="602">
        <v>45748</v>
      </c>
      <c r="H780" s="603">
        <f t="shared" si="42"/>
        <v>0</v>
      </c>
      <c r="I780" s="592">
        <v>19030</v>
      </c>
      <c r="K780" s="604"/>
      <c r="L780" s="671">
        <v>45748</v>
      </c>
      <c r="M780" s="605"/>
      <c r="N780" s="606">
        <f t="shared" si="43"/>
        <v>450</v>
      </c>
      <c r="O780" s="589">
        <v>405</v>
      </c>
      <c r="P780" s="607">
        <f t="shared" si="44"/>
        <v>45</v>
      </c>
      <c r="Q780" s="596"/>
      <c r="R780" s="592">
        <f>SUM(P690:P779)</f>
        <v>2889</v>
      </c>
    </row>
    <row r="781" spans="1:18" ht="15.6" x14ac:dyDescent="0.3">
      <c r="A781" s="150"/>
      <c r="B781" s="142">
        <f t="shared" si="40"/>
        <v>19.03</v>
      </c>
      <c r="C781" s="128"/>
      <c r="D781" s="34">
        <f t="shared" si="41"/>
        <v>19.03</v>
      </c>
      <c r="E781" s="514">
        <v>45748</v>
      </c>
      <c r="F781" s="37">
        <v>19.03</v>
      </c>
      <c r="G781" s="515">
        <v>45749</v>
      </c>
      <c r="H781" s="76">
        <f t="shared" si="42"/>
        <v>0</v>
      </c>
      <c r="I781">
        <v>19030</v>
      </c>
      <c r="K781" s="134"/>
      <c r="L781" s="670">
        <v>45749</v>
      </c>
      <c r="M781" s="233"/>
      <c r="N781" s="234">
        <f t="shared" si="43"/>
        <v>405</v>
      </c>
      <c r="O781" s="37">
        <v>405</v>
      </c>
      <c r="P781" s="228">
        <f t="shared" si="44"/>
        <v>0</v>
      </c>
      <c r="Q781" s="41"/>
    </row>
    <row r="782" spans="1:18" ht="15.6" x14ac:dyDescent="0.3">
      <c r="A782" s="150"/>
      <c r="B782" s="142">
        <f t="shared" si="40"/>
        <v>19.03</v>
      </c>
      <c r="C782" s="128"/>
      <c r="D782" s="34">
        <f t="shared" si="41"/>
        <v>19.03</v>
      </c>
      <c r="E782" s="514">
        <v>45749</v>
      </c>
      <c r="F782" s="37">
        <v>19.03</v>
      </c>
      <c r="G782" s="515">
        <v>45750</v>
      </c>
      <c r="H782" s="76">
        <f t="shared" si="42"/>
        <v>0</v>
      </c>
      <c r="I782">
        <v>19030</v>
      </c>
      <c r="K782" s="134"/>
      <c r="L782" s="670">
        <v>45750</v>
      </c>
      <c r="M782" s="233"/>
      <c r="N782" s="234">
        <f t="shared" si="43"/>
        <v>405</v>
      </c>
      <c r="O782" s="37">
        <v>396</v>
      </c>
      <c r="P782" s="228">
        <f t="shared" si="44"/>
        <v>9</v>
      </c>
      <c r="Q782" s="41"/>
    </row>
    <row r="783" spans="1:18" ht="15.6" x14ac:dyDescent="0.3">
      <c r="A783" s="150"/>
      <c r="B783" s="142">
        <f t="shared" si="40"/>
        <v>19.03</v>
      </c>
      <c r="C783" s="128"/>
      <c r="D783" s="34">
        <f t="shared" si="41"/>
        <v>19.03</v>
      </c>
      <c r="E783" s="514">
        <v>45750</v>
      </c>
      <c r="F783" s="37">
        <v>19.03</v>
      </c>
      <c r="G783" s="515">
        <v>45751</v>
      </c>
      <c r="H783" s="76">
        <f t="shared" si="42"/>
        <v>0</v>
      </c>
      <c r="I783">
        <v>19030</v>
      </c>
      <c r="K783" s="134"/>
      <c r="L783" s="670">
        <v>45751</v>
      </c>
      <c r="M783" s="233"/>
      <c r="N783" s="234">
        <f t="shared" si="43"/>
        <v>396</v>
      </c>
      <c r="O783" s="37">
        <v>378</v>
      </c>
      <c r="P783" s="228">
        <f t="shared" si="44"/>
        <v>18</v>
      </c>
      <c r="Q783" s="41"/>
    </row>
    <row r="784" spans="1:18" ht="15.6" x14ac:dyDescent="0.3">
      <c r="A784" s="150"/>
      <c r="B784" s="142">
        <f t="shared" si="40"/>
        <v>19.03</v>
      </c>
      <c r="C784" s="128"/>
      <c r="D784" s="34">
        <f t="shared" si="41"/>
        <v>19.03</v>
      </c>
      <c r="E784" s="514">
        <v>45751</v>
      </c>
      <c r="F784" s="37">
        <v>19.04</v>
      </c>
      <c r="G784" s="515">
        <v>45752</v>
      </c>
      <c r="H784" s="76">
        <f t="shared" si="42"/>
        <v>9.9999999999980105E-3</v>
      </c>
      <c r="I784">
        <v>19040</v>
      </c>
      <c r="K784" s="134"/>
      <c r="L784" s="670">
        <v>45752</v>
      </c>
      <c r="M784" s="233"/>
      <c r="N784" s="234">
        <f t="shared" si="43"/>
        <v>378</v>
      </c>
      <c r="O784" s="37">
        <v>378</v>
      </c>
      <c r="P784" s="228">
        <f t="shared" si="44"/>
        <v>0</v>
      </c>
      <c r="Q784" s="41"/>
    </row>
    <row r="785" spans="1:17" ht="15.6" x14ac:dyDescent="0.3">
      <c r="A785" s="150"/>
      <c r="B785" s="142">
        <f t="shared" si="40"/>
        <v>19.04</v>
      </c>
      <c r="C785" s="128"/>
      <c r="D785" s="34">
        <f t="shared" si="41"/>
        <v>19.04</v>
      </c>
      <c r="E785" s="514">
        <v>45752</v>
      </c>
      <c r="F785" s="37">
        <v>19.04</v>
      </c>
      <c r="G785" s="515">
        <v>45753</v>
      </c>
      <c r="H785" s="76">
        <f t="shared" si="42"/>
        <v>0</v>
      </c>
      <c r="I785">
        <v>19040</v>
      </c>
      <c r="K785" s="134"/>
      <c r="L785" s="670">
        <v>45753</v>
      </c>
      <c r="M785" s="233"/>
      <c r="N785" s="234">
        <f t="shared" si="43"/>
        <v>378</v>
      </c>
      <c r="O785" s="37">
        <v>378</v>
      </c>
      <c r="P785" s="228">
        <f t="shared" si="44"/>
        <v>0</v>
      </c>
      <c r="Q785" s="41"/>
    </row>
    <row r="786" spans="1:17" ht="15.6" x14ac:dyDescent="0.3">
      <c r="A786" s="150"/>
      <c r="B786" s="142">
        <f t="shared" si="40"/>
        <v>19.04</v>
      </c>
      <c r="C786" s="128"/>
      <c r="D786" s="34">
        <f t="shared" si="41"/>
        <v>19.04</v>
      </c>
      <c r="E786" s="514">
        <v>45753</v>
      </c>
      <c r="F786" s="37">
        <v>19.04</v>
      </c>
      <c r="G786" s="515">
        <v>45754</v>
      </c>
      <c r="H786" s="76">
        <f t="shared" si="42"/>
        <v>0</v>
      </c>
      <c r="I786">
        <v>19040</v>
      </c>
      <c r="K786" s="134"/>
      <c r="L786" s="670">
        <v>45754</v>
      </c>
      <c r="M786" s="233"/>
      <c r="N786" s="234">
        <f t="shared" si="43"/>
        <v>378</v>
      </c>
      <c r="O786" s="37">
        <v>342</v>
      </c>
      <c r="P786" s="228">
        <f t="shared" si="44"/>
        <v>36</v>
      </c>
      <c r="Q786" s="41"/>
    </row>
    <row r="787" spans="1:17" ht="15.6" x14ac:dyDescent="0.3">
      <c r="A787" s="150"/>
      <c r="B787" s="142">
        <f t="shared" si="40"/>
        <v>19.04</v>
      </c>
      <c r="C787" s="128"/>
      <c r="D787" s="34">
        <f t="shared" si="41"/>
        <v>19.04</v>
      </c>
      <c r="E787" s="514">
        <v>45754</v>
      </c>
      <c r="F787" s="37">
        <v>19.04</v>
      </c>
      <c r="G787" s="515">
        <v>45755</v>
      </c>
      <c r="H787" s="76">
        <f t="shared" si="42"/>
        <v>0</v>
      </c>
      <c r="I787">
        <v>19040</v>
      </c>
      <c r="K787" s="134"/>
      <c r="L787" s="670">
        <v>45755</v>
      </c>
      <c r="M787" s="233"/>
      <c r="N787" s="234">
        <f t="shared" si="43"/>
        <v>342</v>
      </c>
      <c r="O787" s="37">
        <v>234</v>
      </c>
      <c r="P787" s="228">
        <f t="shared" si="44"/>
        <v>108</v>
      </c>
      <c r="Q787" s="41"/>
    </row>
    <row r="788" spans="1:17" ht="15.6" x14ac:dyDescent="0.3">
      <c r="A788" s="150"/>
      <c r="B788" s="142">
        <f t="shared" si="40"/>
        <v>19.04</v>
      </c>
      <c r="C788" s="128"/>
      <c r="D788" s="34">
        <f t="shared" si="41"/>
        <v>19.04</v>
      </c>
      <c r="E788" s="514">
        <v>45755</v>
      </c>
      <c r="F788" s="37">
        <v>19.04</v>
      </c>
      <c r="G788" s="515">
        <v>45756</v>
      </c>
      <c r="H788" s="76">
        <f t="shared" si="42"/>
        <v>0</v>
      </c>
      <c r="I788">
        <v>19040</v>
      </c>
      <c r="K788" s="134"/>
      <c r="L788" s="670">
        <v>45756</v>
      </c>
      <c r="M788" s="233">
        <v>300</v>
      </c>
      <c r="N788" s="234">
        <f t="shared" si="43"/>
        <v>234</v>
      </c>
      <c r="O788" s="37">
        <v>306</v>
      </c>
      <c r="P788" s="228">
        <f t="shared" si="44"/>
        <v>228</v>
      </c>
      <c r="Q788" s="41"/>
    </row>
    <row r="789" spans="1:17" ht="15.6" x14ac:dyDescent="0.3">
      <c r="A789" s="150"/>
      <c r="B789" s="142">
        <f t="shared" si="40"/>
        <v>19.04</v>
      </c>
      <c r="C789" s="128"/>
      <c r="D789" s="34">
        <f t="shared" si="41"/>
        <v>19.04</v>
      </c>
      <c r="E789" s="514">
        <v>45756</v>
      </c>
      <c r="F789" s="37">
        <v>19.04</v>
      </c>
      <c r="G789" s="515">
        <v>45757</v>
      </c>
      <c r="H789" s="76">
        <f t="shared" si="42"/>
        <v>0</v>
      </c>
      <c r="I789">
        <v>19040</v>
      </c>
      <c r="K789" s="134"/>
      <c r="L789" s="670">
        <v>45757</v>
      </c>
      <c r="M789" s="233">
        <v>400</v>
      </c>
      <c r="N789" s="234">
        <f t="shared" si="43"/>
        <v>306</v>
      </c>
      <c r="O789" s="37">
        <v>504</v>
      </c>
      <c r="P789" s="228">
        <f t="shared" si="44"/>
        <v>202</v>
      </c>
      <c r="Q789" s="41"/>
    </row>
    <row r="790" spans="1:17" ht="15.6" x14ac:dyDescent="0.3">
      <c r="A790" s="150"/>
      <c r="B790" s="142">
        <f t="shared" si="40"/>
        <v>19.04</v>
      </c>
      <c r="C790" s="128"/>
      <c r="D790" s="34">
        <f t="shared" si="41"/>
        <v>19.04</v>
      </c>
      <c r="E790" s="514">
        <v>45757</v>
      </c>
      <c r="F790" s="37">
        <v>19.04</v>
      </c>
      <c r="G790" s="515">
        <v>45758</v>
      </c>
      <c r="H790" s="76">
        <f t="shared" si="42"/>
        <v>0</v>
      </c>
      <c r="I790">
        <v>19040</v>
      </c>
      <c r="K790" s="134"/>
      <c r="L790" s="670">
        <v>45758</v>
      </c>
      <c r="M790" s="233"/>
      <c r="N790" s="234">
        <f t="shared" si="43"/>
        <v>504</v>
      </c>
      <c r="O790" s="37">
        <v>342</v>
      </c>
      <c r="P790" s="228">
        <f t="shared" si="44"/>
        <v>162</v>
      </c>
      <c r="Q790" s="41"/>
    </row>
    <row r="791" spans="1:17" ht="15.6" x14ac:dyDescent="0.3">
      <c r="A791" s="150"/>
      <c r="B791" s="142">
        <f t="shared" si="40"/>
        <v>19.04</v>
      </c>
      <c r="C791" s="128"/>
      <c r="D791" s="34">
        <f t="shared" si="41"/>
        <v>19.04</v>
      </c>
      <c r="E791" s="514">
        <v>45758</v>
      </c>
      <c r="F791" s="37">
        <v>19.059999999999999</v>
      </c>
      <c r="G791" s="515">
        <v>45759</v>
      </c>
      <c r="H791" s="76">
        <f t="shared" si="42"/>
        <v>1.9999999999999574E-2</v>
      </c>
      <c r="I791">
        <v>19060</v>
      </c>
      <c r="K791" s="134"/>
      <c r="L791" s="670">
        <v>45759</v>
      </c>
      <c r="M791" s="233"/>
      <c r="N791" s="234">
        <f t="shared" si="43"/>
        <v>342</v>
      </c>
      <c r="O791" s="37">
        <v>252</v>
      </c>
      <c r="P791" s="228">
        <f t="shared" si="44"/>
        <v>90</v>
      </c>
      <c r="Q791" s="41"/>
    </row>
    <row r="792" spans="1:17" ht="15.6" x14ac:dyDescent="0.3">
      <c r="A792" s="150"/>
      <c r="B792" s="142">
        <f t="shared" si="40"/>
        <v>19.059999999999999</v>
      </c>
      <c r="C792" s="128"/>
      <c r="D792" s="34">
        <f t="shared" si="41"/>
        <v>19.059999999999999</v>
      </c>
      <c r="E792" s="514">
        <v>45759</v>
      </c>
      <c r="F792" s="37">
        <v>19.079999999999998</v>
      </c>
      <c r="G792" s="515">
        <v>45760</v>
      </c>
      <c r="H792" s="76">
        <f t="shared" si="42"/>
        <v>1.9999999999999574E-2</v>
      </c>
      <c r="I792">
        <v>19080</v>
      </c>
      <c r="K792" s="134"/>
      <c r="L792" s="670">
        <v>45760</v>
      </c>
      <c r="M792" s="233"/>
      <c r="N792" s="234">
        <f t="shared" si="43"/>
        <v>252</v>
      </c>
      <c r="O792" s="37">
        <v>252</v>
      </c>
      <c r="P792" s="228">
        <f t="shared" si="44"/>
        <v>0</v>
      </c>
      <c r="Q792" s="41"/>
    </row>
    <row r="793" spans="1:17" ht="15.6" x14ac:dyDescent="0.3">
      <c r="A793" s="150"/>
      <c r="B793" s="142">
        <f t="shared" si="40"/>
        <v>19.079999999999998</v>
      </c>
      <c r="C793" s="128"/>
      <c r="D793" s="34">
        <f t="shared" si="41"/>
        <v>19.079999999999998</v>
      </c>
      <c r="E793" s="514">
        <v>45760</v>
      </c>
      <c r="F793" s="37">
        <v>19.079999999999998</v>
      </c>
      <c r="G793" s="515">
        <v>45761</v>
      </c>
      <c r="H793" s="76">
        <f t="shared" si="42"/>
        <v>0</v>
      </c>
      <c r="I793">
        <v>19080</v>
      </c>
      <c r="K793" s="134"/>
      <c r="L793" s="670">
        <v>45761</v>
      </c>
      <c r="M793" s="233">
        <v>300</v>
      </c>
      <c r="N793" s="234">
        <f t="shared" si="43"/>
        <v>252</v>
      </c>
      <c r="O793" s="37">
        <v>396</v>
      </c>
      <c r="P793" s="228">
        <f t="shared" si="44"/>
        <v>156</v>
      </c>
      <c r="Q793" s="41"/>
    </row>
    <row r="794" spans="1:17" ht="15.6" x14ac:dyDescent="0.3">
      <c r="A794" s="150"/>
      <c r="B794" s="142">
        <f t="shared" si="40"/>
        <v>19.079999999999998</v>
      </c>
      <c r="C794" s="128"/>
      <c r="D794" s="34">
        <f t="shared" si="41"/>
        <v>19.079999999999998</v>
      </c>
      <c r="E794" s="514">
        <v>45761</v>
      </c>
      <c r="F794" s="37">
        <v>19.079999999999998</v>
      </c>
      <c r="G794" s="515">
        <v>45762</v>
      </c>
      <c r="H794" s="76">
        <f t="shared" si="42"/>
        <v>0</v>
      </c>
      <c r="I794">
        <v>19080</v>
      </c>
      <c r="K794" s="134"/>
      <c r="L794" s="670">
        <v>45762</v>
      </c>
      <c r="M794" s="233"/>
      <c r="N794" s="234">
        <f t="shared" si="43"/>
        <v>396</v>
      </c>
      <c r="O794" s="37">
        <v>369</v>
      </c>
      <c r="P794" s="228">
        <f t="shared" si="44"/>
        <v>27</v>
      </c>
      <c r="Q794" s="41"/>
    </row>
    <row r="795" spans="1:17" ht="15.6" x14ac:dyDescent="0.3">
      <c r="A795" s="150"/>
      <c r="B795" s="142">
        <f t="shared" si="40"/>
        <v>19.079999999999998</v>
      </c>
      <c r="C795" s="128"/>
      <c r="D795" s="34">
        <f t="shared" si="41"/>
        <v>19.079999999999998</v>
      </c>
      <c r="E795" s="514">
        <v>45762</v>
      </c>
      <c r="F795" s="37">
        <v>19.09</v>
      </c>
      <c r="G795" s="515">
        <v>45763</v>
      </c>
      <c r="H795" s="76">
        <f t="shared" si="42"/>
        <v>1.0000000000001563E-2</v>
      </c>
      <c r="I795">
        <v>19090</v>
      </c>
      <c r="K795" s="134"/>
      <c r="L795" s="670">
        <v>45763</v>
      </c>
      <c r="M795" s="233"/>
      <c r="N795" s="234">
        <f t="shared" si="43"/>
        <v>369</v>
      </c>
      <c r="O795" s="37">
        <v>324</v>
      </c>
      <c r="P795" s="228">
        <f t="shared" si="44"/>
        <v>45</v>
      </c>
      <c r="Q795" s="41"/>
    </row>
    <row r="796" spans="1:17" ht="15.6" x14ac:dyDescent="0.3">
      <c r="A796" s="150"/>
      <c r="B796" s="142">
        <f t="shared" si="40"/>
        <v>19.09</v>
      </c>
      <c r="C796" s="128"/>
      <c r="D796" s="34">
        <f t="shared" si="41"/>
        <v>19.09</v>
      </c>
      <c r="E796" s="514">
        <v>45763</v>
      </c>
      <c r="F796" s="37">
        <v>19.09</v>
      </c>
      <c r="G796" s="515">
        <v>45764</v>
      </c>
      <c r="H796" s="76">
        <f t="shared" si="42"/>
        <v>0</v>
      </c>
      <c r="I796">
        <v>19090</v>
      </c>
      <c r="K796" s="134"/>
      <c r="L796" s="670">
        <v>45764</v>
      </c>
      <c r="M796" s="233"/>
      <c r="N796" s="234">
        <f t="shared" si="43"/>
        <v>324</v>
      </c>
      <c r="O796" s="37">
        <v>297</v>
      </c>
      <c r="P796" s="228">
        <f t="shared" si="44"/>
        <v>27</v>
      </c>
      <c r="Q796" s="41"/>
    </row>
    <row r="797" spans="1:17" ht="15.6" x14ac:dyDescent="0.3">
      <c r="A797" s="150"/>
      <c r="B797" s="142">
        <f t="shared" si="40"/>
        <v>19.09</v>
      </c>
      <c r="C797" s="128"/>
      <c r="D797" s="34">
        <f t="shared" si="41"/>
        <v>19.09</v>
      </c>
      <c r="E797" s="514">
        <v>45764</v>
      </c>
      <c r="F797" s="37">
        <v>19.09</v>
      </c>
      <c r="G797" s="515">
        <v>45765</v>
      </c>
      <c r="H797" s="76">
        <f t="shared" si="42"/>
        <v>0</v>
      </c>
      <c r="I797">
        <v>19090</v>
      </c>
      <c r="K797" s="134"/>
      <c r="L797" s="670">
        <v>45765</v>
      </c>
      <c r="M797" s="233"/>
      <c r="N797" s="234">
        <f t="shared" si="43"/>
        <v>297</v>
      </c>
      <c r="O797" s="37">
        <v>297</v>
      </c>
      <c r="P797" s="228">
        <f t="shared" si="44"/>
        <v>0</v>
      </c>
      <c r="Q797" s="41"/>
    </row>
    <row r="798" spans="1:17" ht="15.6" x14ac:dyDescent="0.3">
      <c r="A798" s="150"/>
      <c r="B798" s="142">
        <f t="shared" si="40"/>
        <v>19.09</v>
      </c>
      <c r="C798" s="128"/>
      <c r="D798" s="34">
        <f t="shared" si="41"/>
        <v>19.09</v>
      </c>
      <c r="E798" s="514">
        <v>45765</v>
      </c>
      <c r="F798" s="37">
        <v>19.09</v>
      </c>
      <c r="G798" s="515">
        <v>45766</v>
      </c>
      <c r="H798" s="76">
        <f t="shared" si="42"/>
        <v>0</v>
      </c>
      <c r="I798">
        <v>19090</v>
      </c>
      <c r="K798" s="134"/>
      <c r="L798" s="670">
        <v>45766</v>
      </c>
      <c r="M798" s="233"/>
      <c r="N798" s="234">
        <f t="shared" si="43"/>
        <v>297</v>
      </c>
      <c r="O798" s="37">
        <v>297</v>
      </c>
      <c r="P798" s="228">
        <f t="shared" si="44"/>
        <v>0</v>
      </c>
      <c r="Q798" s="41"/>
    </row>
    <row r="799" spans="1:17" ht="15.6" x14ac:dyDescent="0.3">
      <c r="A799" s="150"/>
      <c r="B799" s="142">
        <f t="shared" si="40"/>
        <v>19.09</v>
      </c>
      <c r="C799" s="128"/>
      <c r="D799" s="34">
        <f t="shared" si="41"/>
        <v>19.09</v>
      </c>
      <c r="E799" s="514">
        <v>45766</v>
      </c>
      <c r="F799" s="37">
        <v>19.09</v>
      </c>
      <c r="G799" s="515">
        <v>45767</v>
      </c>
      <c r="H799" s="76">
        <f t="shared" si="42"/>
        <v>0</v>
      </c>
      <c r="I799">
        <v>19090</v>
      </c>
      <c r="K799" s="134"/>
      <c r="L799" s="670">
        <v>45767</v>
      </c>
      <c r="M799" s="233"/>
      <c r="N799" s="234">
        <f t="shared" si="43"/>
        <v>297</v>
      </c>
      <c r="O799" s="37">
        <v>297</v>
      </c>
      <c r="P799" s="228">
        <f t="shared" si="44"/>
        <v>0</v>
      </c>
      <c r="Q799" s="41"/>
    </row>
    <row r="800" spans="1:17" ht="15.6" x14ac:dyDescent="0.3">
      <c r="A800" s="150"/>
      <c r="B800" s="142">
        <f t="shared" si="40"/>
        <v>19.09</v>
      </c>
      <c r="C800" s="128"/>
      <c r="D800" s="34">
        <f t="shared" si="41"/>
        <v>19.09</v>
      </c>
      <c r="E800" s="514">
        <v>45767</v>
      </c>
      <c r="F800" s="37">
        <v>19.09</v>
      </c>
      <c r="G800" s="515">
        <v>45768</v>
      </c>
      <c r="H800" s="76">
        <f t="shared" si="42"/>
        <v>0</v>
      </c>
      <c r="I800">
        <v>19090</v>
      </c>
      <c r="K800" s="134"/>
      <c r="L800" s="670">
        <v>45768</v>
      </c>
      <c r="M800" s="233"/>
      <c r="N800" s="234">
        <f t="shared" si="43"/>
        <v>297</v>
      </c>
      <c r="O800" s="37">
        <v>297</v>
      </c>
      <c r="P800" s="228">
        <f t="shared" si="44"/>
        <v>0</v>
      </c>
      <c r="Q800" s="41"/>
    </row>
    <row r="801" spans="1:17" ht="15.6" x14ac:dyDescent="0.3">
      <c r="A801" s="150"/>
      <c r="B801" s="142">
        <f t="shared" si="40"/>
        <v>19.09</v>
      </c>
      <c r="C801" s="128"/>
      <c r="D801" s="34">
        <f t="shared" si="41"/>
        <v>19.09</v>
      </c>
      <c r="E801" s="514">
        <v>45768</v>
      </c>
      <c r="F801" s="37">
        <v>19.09</v>
      </c>
      <c r="G801" s="515">
        <v>45769</v>
      </c>
      <c r="H801" s="76">
        <f t="shared" si="42"/>
        <v>0</v>
      </c>
      <c r="I801">
        <v>19090</v>
      </c>
      <c r="K801" s="134"/>
      <c r="L801" s="670">
        <v>45769</v>
      </c>
      <c r="M801" s="233">
        <v>300</v>
      </c>
      <c r="N801" s="234">
        <f t="shared" si="43"/>
        <v>297</v>
      </c>
      <c r="O801" s="37">
        <v>432</v>
      </c>
      <c r="P801" s="228">
        <f t="shared" si="44"/>
        <v>165</v>
      </c>
      <c r="Q801" s="41"/>
    </row>
    <row r="802" spans="1:17" ht="15.6" x14ac:dyDescent="0.3">
      <c r="A802" s="150"/>
      <c r="B802" s="142">
        <f t="shared" si="40"/>
        <v>19.09</v>
      </c>
      <c r="C802" s="128"/>
      <c r="D802" s="34">
        <f t="shared" si="41"/>
        <v>19.09</v>
      </c>
      <c r="E802" s="514">
        <v>45769</v>
      </c>
      <c r="F802" s="37">
        <v>19.100000000000001</v>
      </c>
      <c r="G802" s="515">
        <v>45770</v>
      </c>
      <c r="H802" s="76">
        <f t="shared" si="42"/>
        <v>1.0000000000001563E-2</v>
      </c>
      <c r="I802">
        <v>19090</v>
      </c>
      <c r="K802" s="134"/>
      <c r="L802" s="670">
        <v>45770</v>
      </c>
      <c r="M802" s="233"/>
      <c r="N802" s="234">
        <f t="shared" si="43"/>
        <v>432</v>
      </c>
      <c r="O802" s="37">
        <v>351</v>
      </c>
      <c r="P802" s="228">
        <f t="shared" si="44"/>
        <v>81</v>
      </c>
      <c r="Q802" s="41"/>
    </row>
    <row r="803" spans="1:17" ht="15.6" x14ac:dyDescent="0.3">
      <c r="A803" s="150"/>
      <c r="B803" s="142">
        <f t="shared" si="40"/>
        <v>19.100000000000001</v>
      </c>
      <c r="C803" s="128"/>
      <c r="D803" s="34">
        <f t="shared" si="41"/>
        <v>19.100000000000001</v>
      </c>
      <c r="E803" s="514">
        <v>45770</v>
      </c>
      <c r="F803" s="37">
        <v>19.11</v>
      </c>
      <c r="G803" s="515">
        <v>45771</v>
      </c>
      <c r="H803" s="76">
        <f t="shared" si="42"/>
        <v>9.9999999999980105E-3</v>
      </c>
      <c r="I803">
        <v>19110</v>
      </c>
      <c r="K803" s="134"/>
      <c r="L803" s="670">
        <v>45771</v>
      </c>
      <c r="M803" s="233"/>
      <c r="N803" s="234">
        <f t="shared" si="43"/>
        <v>351</v>
      </c>
      <c r="O803" s="37">
        <v>315</v>
      </c>
      <c r="P803" s="228">
        <f t="shared" si="44"/>
        <v>36</v>
      </c>
      <c r="Q803" s="41"/>
    </row>
    <row r="804" spans="1:17" ht="15.6" x14ac:dyDescent="0.3">
      <c r="A804" s="150"/>
      <c r="B804" s="142">
        <f t="shared" si="40"/>
        <v>19.11</v>
      </c>
      <c r="C804" s="128"/>
      <c r="D804" s="34">
        <f t="shared" si="41"/>
        <v>19.11</v>
      </c>
      <c r="E804" s="514">
        <v>45771</v>
      </c>
      <c r="F804" s="37">
        <v>19.11</v>
      </c>
      <c r="G804" s="515">
        <v>45772</v>
      </c>
      <c r="H804" s="76">
        <f t="shared" si="42"/>
        <v>0</v>
      </c>
      <c r="I804">
        <v>19110</v>
      </c>
      <c r="K804" s="134"/>
      <c r="L804" s="670">
        <v>45772</v>
      </c>
      <c r="M804" s="233"/>
      <c r="N804" s="234">
        <f t="shared" si="43"/>
        <v>315</v>
      </c>
      <c r="O804" s="37">
        <v>288</v>
      </c>
      <c r="P804" s="228">
        <f t="shared" si="44"/>
        <v>27</v>
      </c>
      <c r="Q804" s="41"/>
    </row>
    <row r="805" spans="1:17" ht="15.6" x14ac:dyDescent="0.3">
      <c r="A805" s="150"/>
      <c r="B805" s="142">
        <f t="shared" si="40"/>
        <v>19.11</v>
      </c>
      <c r="C805" s="128"/>
      <c r="D805" s="34">
        <f t="shared" si="41"/>
        <v>19.11</v>
      </c>
      <c r="E805" s="514">
        <v>45772</v>
      </c>
      <c r="F805" s="37">
        <v>19.11</v>
      </c>
      <c r="G805" s="515">
        <v>45773</v>
      </c>
      <c r="H805" s="76">
        <f t="shared" si="42"/>
        <v>0</v>
      </c>
      <c r="I805">
        <v>19110</v>
      </c>
      <c r="K805" s="134"/>
      <c r="L805" s="670">
        <v>45773</v>
      </c>
      <c r="M805" s="233"/>
      <c r="N805" s="234">
        <f t="shared" si="43"/>
        <v>288</v>
      </c>
      <c r="O805" s="37">
        <v>270</v>
      </c>
      <c r="P805" s="228">
        <f t="shared" si="44"/>
        <v>18</v>
      </c>
      <c r="Q805" s="41"/>
    </row>
    <row r="806" spans="1:17" ht="15.6" x14ac:dyDescent="0.3">
      <c r="A806" s="150"/>
      <c r="B806" s="142">
        <f t="shared" si="40"/>
        <v>19.11</v>
      </c>
      <c r="C806" s="128"/>
      <c r="D806" s="34">
        <f t="shared" si="41"/>
        <v>19.11</v>
      </c>
      <c r="E806" s="514">
        <v>45773</v>
      </c>
      <c r="F806" s="37">
        <v>19.11</v>
      </c>
      <c r="G806" s="515">
        <v>45774</v>
      </c>
      <c r="H806" s="76">
        <f t="shared" si="42"/>
        <v>0</v>
      </c>
      <c r="I806">
        <v>19110</v>
      </c>
      <c r="K806" s="134"/>
      <c r="L806" s="670">
        <v>45774</v>
      </c>
      <c r="M806" s="233"/>
      <c r="N806" s="234">
        <f t="shared" si="43"/>
        <v>270</v>
      </c>
      <c r="O806" s="37">
        <v>234</v>
      </c>
      <c r="P806" s="228">
        <f t="shared" si="44"/>
        <v>36</v>
      </c>
      <c r="Q806" s="41"/>
    </row>
    <row r="807" spans="1:17" ht="15.6" x14ac:dyDescent="0.3">
      <c r="A807" s="150"/>
      <c r="B807" s="142">
        <f t="shared" si="40"/>
        <v>19.11</v>
      </c>
      <c r="C807" s="128"/>
      <c r="D807" s="34">
        <f t="shared" si="41"/>
        <v>19.11</v>
      </c>
      <c r="E807" s="514">
        <v>45774</v>
      </c>
      <c r="F807" s="37">
        <v>19.12</v>
      </c>
      <c r="G807" s="515">
        <v>45775</v>
      </c>
      <c r="H807" s="76">
        <f t="shared" si="42"/>
        <v>1.0000000000001563E-2</v>
      </c>
      <c r="I807">
        <v>19120</v>
      </c>
      <c r="K807" s="134"/>
      <c r="L807" s="670">
        <v>45775</v>
      </c>
      <c r="M807" s="233"/>
      <c r="N807" s="234">
        <f t="shared" si="43"/>
        <v>234</v>
      </c>
      <c r="O807" s="37">
        <v>225</v>
      </c>
      <c r="P807" s="228">
        <f t="shared" si="44"/>
        <v>9</v>
      </c>
      <c r="Q807" s="41"/>
    </row>
    <row r="808" spans="1:17" ht="15.6" x14ac:dyDescent="0.3">
      <c r="A808" s="150"/>
      <c r="B808" s="142">
        <f t="shared" si="40"/>
        <v>19.12</v>
      </c>
      <c r="C808" s="128"/>
      <c r="D808" s="34">
        <f t="shared" si="41"/>
        <v>19.12</v>
      </c>
      <c r="E808" s="514">
        <v>45775</v>
      </c>
      <c r="F808" s="37">
        <v>19.12</v>
      </c>
      <c r="G808" s="515">
        <v>45776</v>
      </c>
      <c r="H808" s="76">
        <f t="shared" si="42"/>
        <v>0</v>
      </c>
      <c r="I808">
        <v>19120</v>
      </c>
      <c r="K808" s="134"/>
      <c r="L808" s="670">
        <v>45776</v>
      </c>
      <c r="M808" s="233">
        <v>300</v>
      </c>
      <c r="N808" s="234">
        <f t="shared" si="43"/>
        <v>225</v>
      </c>
      <c r="O808" s="37">
        <v>540</v>
      </c>
      <c r="P808" s="228">
        <v>0</v>
      </c>
      <c r="Q808" s="41"/>
    </row>
    <row r="809" spans="1:17" ht="15.6" x14ac:dyDescent="0.3">
      <c r="A809" s="150"/>
      <c r="B809" s="142">
        <f t="shared" si="40"/>
        <v>19.12</v>
      </c>
      <c r="C809" s="128"/>
      <c r="D809" s="34">
        <f t="shared" si="41"/>
        <v>19.12</v>
      </c>
      <c r="E809" s="514">
        <v>45776</v>
      </c>
      <c r="F809" s="37">
        <v>19.12</v>
      </c>
      <c r="G809" s="515">
        <v>45777</v>
      </c>
      <c r="H809" s="76">
        <f t="shared" si="42"/>
        <v>0</v>
      </c>
      <c r="I809">
        <v>19120</v>
      </c>
      <c r="K809" s="134"/>
      <c r="L809" s="670">
        <v>45777</v>
      </c>
      <c r="M809" s="233"/>
      <c r="N809" s="234">
        <f t="shared" si="43"/>
        <v>540</v>
      </c>
      <c r="O809" s="37">
        <v>414</v>
      </c>
      <c r="P809" s="228">
        <f t="shared" si="44"/>
        <v>126</v>
      </c>
      <c r="Q809" s="41"/>
    </row>
    <row r="810" spans="1:17" ht="15.6" x14ac:dyDescent="0.3">
      <c r="A810" s="150"/>
      <c r="B810" s="142">
        <f t="shared" si="40"/>
        <v>19.12</v>
      </c>
      <c r="C810" s="128"/>
      <c r="D810" s="34">
        <f t="shared" si="41"/>
        <v>19.12</v>
      </c>
      <c r="E810" s="514">
        <v>45777</v>
      </c>
      <c r="F810" s="37">
        <v>19.12</v>
      </c>
      <c r="G810" s="515">
        <v>45778</v>
      </c>
      <c r="H810" s="76">
        <f t="shared" si="42"/>
        <v>0</v>
      </c>
      <c r="I810">
        <v>19120</v>
      </c>
      <c r="K810" s="134"/>
      <c r="L810" s="670">
        <v>45778</v>
      </c>
      <c r="M810" s="233"/>
      <c r="N810" s="234">
        <f t="shared" si="43"/>
        <v>414</v>
      </c>
      <c r="O810" s="37">
        <v>405</v>
      </c>
      <c r="P810" s="228">
        <f t="shared" si="44"/>
        <v>9</v>
      </c>
      <c r="Q810" s="41"/>
    </row>
    <row r="811" spans="1:17" ht="15.6" x14ac:dyDescent="0.3">
      <c r="A811" s="150"/>
      <c r="B811" s="142">
        <f t="shared" si="40"/>
        <v>19.12</v>
      </c>
      <c r="C811" s="128"/>
      <c r="D811" s="34">
        <f t="shared" si="41"/>
        <v>19.12</v>
      </c>
      <c r="E811" s="514">
        <v>45778</v>
      </c>
      <c r="F811" s="37">
        <v>19.12</v>
      </c>
      <c r="G811" s="515">
        <v>45779</v>
      </c>
      <c r="H811" s="76">
        <f t="shared" si="42"/>
        <v>0</v>
      </c>
      <c r="I811">
        <v>19120</v>
      </c>
      <c r="K811" s="134"/>
      <c r="L811" s="670">
        <v>45779</v>
      </c>
      <c r="M811" s="233"/>
      <c r="N811" s="234">
        <f t="shared" si="43"/>
        <v>405</v>
      </c>
      <c r="O811" s="37">
        <v>288</v>
      </c>
      <c r="P811" s="228">
        <f t="shared" si="44"/>
        <v>117</v>
      </c>
      <c r="Q811" s="41"/>
    </row>
    <row r="812" spans="1:17" ht="15.6" x14ac:dyDescent="0.3">
      <c r="A812" s="150"/>
      <c r="B812" s="142">
        <f t="shared" si="40"/>
        <v>19.12</v>
      </c>
      <c r="C812" s="128"/>
      <c r="D812" s="34">
        <f t="shared" si="41"/>
        <v>19.12</v>
      </c>
      <c r="E812" s="514">
        <v>45779</v>
      </c>
      <c r="F812" s="37">
        <v>19.12</v>
      </c>
      <c r="G812" s="515">
        <v>45780</v>
      </c>
      <c r="H812" s="76">
        <f>F812-D812</f>
        <v>0</v>
      </c>
      <c r="I812">
        <v>19120</v>
      </c>
      <c r="K812" s="134"/>
      <c r="L812" s="670">
        <v>45780</v>
      </c>
      <c r="M812" s="233">
        <v>120</v>
      </c>
      <c r="N812" s="234">
        <f t="shared" si="43"/>
        <v>288</v>
      </c>
      <c r="O812" s="37">
        <v>405</v>
      </c>
      <c r="P812" s="228">
        <f t="shared" si="44"/>
        <v>3</v>
      </c>
      <c r="Q812" s="41"/>
    </row>
    <row r="813" spans="1:17" ht="15.6" x14ac:dyDescent="0.3">
      <c r="A813" s="150"/>
      <c r="B813" s="142">
        <f>(F812)</f>
        <v>19.12</v>
      </c>
      <c r="C813" s="128"/>
      <c r="D813" s="34">
        <f>F812</f>
        <v>19.12</v>
      </c>
      <c r="E813" s="514">
        <v>45780</v>
      </c>
      <c r="F813" s="37">
        <v>19.12</v>
      </c>
      <c r="G813" s="515">
        <v>45781</v>
      </c>
      <c r="H813" s="76">
        <f>F813-D813</f>
        <v>0</v>
      </c>
      <c r="I813">
        <v>19120</v>
      </c>
      <c r="K813" s="134"/>
      <c r="L813" s="670">
        <v>45781</v>
      </c>
      <c r="M813" s="233"/>
      <c r="N813" s="234">
        <f t="shared" si="43"/>
        <v>405</v>
      </c>
      <c r="O813" s="37">
        <v>396</v>
      </c>
      <c r="P813" s="228">
        <f t="shared" si="44"/>
        <v>9</v>
      </c>
      <c r="Q813" s="41"/>
    </row>
    <row r="814" spans="1:17" ht="15.6" x14ac:dyDescent="0.3">
      <c r="A814" s="150"/>
      <c r="B814" s="142">
        <f>(F813)</f>
        <v>19.12</v>
      </c>
      <c r="C814" s="128"/>
      <c r="D814" s="34">
        <f>F813</f>
        <v>19.12</v>
      </c>
      <c r="E814" s="514">
        <v>45781</v>
      </c>
      <c r="F814" s="37">
        <v>19.12</v>
      </c>
      <c r="G814" s="515">
        <v>45782</v>
      </c>
      <c r="H814" s="76">
        <f>F814-D814</f>
        <v>0</v>
      </c>
      <c r="I814">
        <v>19120</v>
      </c>
      <c r="K814" s="134"/>
      <c r="L814" s="670">
        <v>45782</v>
      </c>
      <c r="M814" s="233"/>
      <c r="N814" s="234">
        <f t="shared" si="43"/>
        <v>396</v>
      </c>
      <c r="O814" s="37">
        <v>396</v>
      </c>
      <c r="P814" s="228">
        <f t="shared" si="44"/>
        <v>0</v>
      </c>
      <c r="Q814" s="41"/>
    </row>
    <row r="815" spans="1:17" ht="15.6" x14ac:dyDescent="0.3">
      <c r="A815" s="150"/>
      <c r="B815" s="142">
        <f>(F814)</f>
        <v>19.12</v>
      </c>
      <c r="C815" s="128"/>
      <c r="D815" s="34">
        <f>F814</f>
        <v>19.12</v>
      </c>
      <c r="E815" s="514">
        <v>45782</v>
      </c>
      <c r="F815" s="37">
        <v>19.12</v>
      </c>
      <c r="G815" s="515">
        <v>45783</v>
      </c>
      <c r="H815" s="76">
        <f t="shared" si="42"/>
        <v>0</v>
      </c>
      <c r="I815">
        <v>19120</v>
      </c>
      <c r="K815" s="134"/>
      <c r="L815" s="670">
        <v>45783</v>
      </c>
      <c r="M815" s="233"/>
      <c r="N815" s="234">
        <f t="shared" si="43"/>
        <v>396</v>
      </c>
      <c r="O815" s="37">
        <v>378</v>
      </c>
      <c r="P815" s="228">
        <f t="shared" si="44"/>
        <v>18</v>
      </c>
      <c r="Q815" s="41"/>
    </row>
    <row r="816" spans="1:17" ht="15.6" x14ac:dyDescent="0.3">
      <c r="A816" s="150"/>
      <c r="B816" s="142">
        <f t="shared" si="40"/>
        <v>19.12</v>
      </c>
      <c r="C816" s="128"/>
      <c r="D816" s="34">
        <f t="shared" si="41"/>
        <v>19.12</v>
      </c>
      <c r="E816" s="514">
        <v>45783</v>
      </c>
      <c r="F816" s="37">
        <v>19.12</v>
      </c>
      <c r="G816" s="515">
        <v>45784</v>
      </c>
      <c r="H816" s="76">
        <f t="shared" si="42"/>
        <v>0</v>
      </c>
      <c r="I816">
        <v>19120</v>
      </c>
      <c r="K816" s="134"/>
      <c r="L816" s="670">
        <v>45784</v>
      </c>
      <c r="M816" s="233"/>
      <c r="N816" s="234">
        <f t="shared" si="43"/>
        <v>378</v>
      </c>
      <c r="O816" s="37">
        <v>378</v>
      </c>
      <c r="P816" s="228">
        <f t="shared" si="44"/>
        <v>0</v>
      </c>
      <c r="Q816" s="41"/>
    </row>
    <row r="817" spans="1:17" ht="15.6" x14ac:dyDescent="0.3">
      <c r="A817" s="150"/>
      <c r="B817" s="142">
        <f t="shared" si="40"/>
        <v>19.12</v>
      </c>
      <c r="C817" s="128"/>
      <c r="D817" s="34">
        <f t="shared" si="41"/>
        <v>19.12</v>
      </c>
      <c r="E817" s="514">
        <v>45784</v>
      </c>
      <c r="F817" s="37">
        <v>19.12</v>
      </c>
      <c r="G817" s="515">
        <v>45785</v>
      </c>
      <c r="H817" s="76">
        <f t="shared" si="42"/>
        <v>0</v>
      </c>
      <c r="I817">
        <v>19120</v>
      </c>
      <c r="K817" s="134"/>
      <c r="L817" s="670">
        <v>45785</v>
      </c>
      <c r="M817" s="233"/>
      <c r="N817" s="234">
        <f t="shared" si="43"/>
        <v>378</v>
      </c>
      <c r="O817" s="37">
        <v>369</v>
      </c>
      <c r="P817" s="228">
        <f t="shared" si="44"/>
        <v>9</v>
      </c>
      <c r="Q817" s="41"/>
    </row>
    <row r="818" spans="1:17" ht="15.6" x14ac:dyDescent="0.3">
      <c r="A818" s="150"/>
      <c r="B818" s="142">
        <f t="shared" si="40"/>
        <v>19.12</v>
      </c>
      <c r="C818" s="128"/>
      <c r="D818" s="34">
        <f t="shared" si="41"/>
        <v>19.12</v>
      </c>
      <c r="E818" s="514">
        <v>45785</v>
      </c>
      <c r="F818" s="37">
        <v>19.12</v>
      </c>
      <c r="G818" s="515">
        <v>45786</v>
      </c>
      <c r="H818" s="76">
        <f t="shared" si="42"/>
        <v>0</v>
      </c>
      <c r="I818">
        <v>19120</v>
      </c>
      <c r="K818" s="134"/>
      <c r="L818" s="670">
        <v>45786</v>
      </c>
      <c r="M818" s="233"/>
      <c r="N818" s="234">
        <f t="shared" si="43"/>
        <v>369</v>
      </c>
      <c r="O818" s="37">
        <v>360</v>
      </c>
      <c r="P818" s="228">
        <f t="shared" si="44"/>
        <v>9</v>
      </c>
      <c r="Q818" s="41"/>
    </row>
    <row r="819" spans="1:17" ht="15.6" x14ac:dyDescent="0.3">
      <c r="A819" s="150"/>
      <c r="B819" s="142">
        <f t="shared" si="40"/>
        <v>19.12</v>
      </c>
      <c r="C819" s="128"/>
      <c r="D819" s="34">
        <f t="shared" si="41"/>
        <v>19.12</v>
      </c>
      <c r="E819" s="514">
        <v>45786</v>
      </c>
      <c r="F819" s="37">
        <v>19.12</v>
      </c>
      <c r="G819" s="515">
        <v>45787</v>
      </c>
      <c r="H819" s="76">
        <f t="shared" si="42"/>
        <v>0</v>
      </c>
      <c r="I819">
        <v>19120</v>
      </c>
      <c r="K819" s="134"/>
      <c r="L819" s="670">
        <v>45787</v>
      </c>
      <c r="M819" s="233"/>
      <c r="N819" s="234">
        <f t="shared" si="43"/>
        <v>360</v>
      </c>
      <c r="O819" s="37">
        <v>360</v>
      </c>
      <c r="P819" s="228">
        <f t="shared" si="44"/>
        <v>0</v>
      </c>
      <c r="Q819" s="41"/>
    </row>
    <row r="820" spans="1:17" ht="15.6" x14ac:dyDescent="0.3">
      <c r="A820" s="150"/>
      <c r="B820" s="142">
        <f t="shared" si="40"/>
        <v>19.12</v>
      </c>
      <c r="C820" s="128"/>
      <c r="D820" s="34">
        <f t="shared" si="41"/>
        <v>19.12</v>
      </c>
      <c r="E820" s="514">
        <v>45787</v>
      </c>
      <c r="F820" s="37">
        <v>19.12</v>
      </c>
      <c r="G820" s="515">
        <v>45788</v>
      </c>
      <c r="H820" s="76">
        <f t="shared" si="42"/>
        <v>0</v>
      </c>
      <c r="I820">
        <v>19120</v>
      </c>
      <c r="K820" s="134"/>
      <c r="L820" s="670">
        <v>45788</v>
      </c>
      <c r="M820" s="233"/>
      <c r="N820" s="234">
        <f t="shared" si="43"/>
        <v>360</v>
      </c>
      <c r="O820" s="37">
        <v>360</v>
      </c>
      <c r="P820" s="228">
        <f t="shared" si="44"/>
        <v>0</v>
      </c>
      <c r="Q820" s="41"/>
    </row>
    <row r="821" spans="1:17" ht="15.6" x14ac:dyDescent="0.3">
      <c r="A821" s="150"/>
      <c r="B821" s="142">
        <f t="shared" si="40"/>
        <v>19.12</v>
      </c>
      <c r="C821" s="128"/>
      <c r="D821" s="34">
        <f t="shared" si="41"/>
        <v>19.12</v>
      </c>
      <c r="E821" s="514">
        <v>45788</v>
      </c>
      <c r="F821" s="37">
        <v>19.12</v>
      </c>
      <c r="G821" s="515">
        <v>45789</v>
      </c>
      <c r="H821" s="76">
        <f t="shared" si="42"/>
        <v>0</v>
      </c>
      <c r="I821">
        <v>19120</v>
      </c>
      <c r="K821" s="134"/>
      <c r="L821" s="670">
        <v>45789</v>
      </c>
      <c r="M821" s="233"/>
      <c r="N821" s="234">
        <f t="shared" si="43"/>
        <v>360</v>
      </c>
      <c r="O821" s="37">
        <v>360</v>
      </c>
      <c r="P821" s="228">
        <f t="shared" si="44"/>
        <v>0</v>
      </c>
      <c r="Q821" s="41"/>
    </row>
    <row r="822" spans="1:17" ht="15.6" x14ac:dyDescent="0.3">
      <c r="A822" s="150"/>
      <c r="B822" s="142">
        <f t="shared" si="40"/>
        <v>19.12</v>
      </c>
      <c r="C822" s="128"/>
      <c r="D822" s="34">
        <f t="shared" si="41"/>
        <v>19.12</v>
      </c>
      <c r="E822" s="514">
        <v>45789</v>
      </c>
      <c r="F822" s="37">
        <v>19.12</v>
      </c>
      <c r="G822" s="515">
        <v>45790</v>
      </c>
      <c r="H822" s="76">
        <f t="shared" si="42"/>
        <v>0</v>
      </c>
      <c r="I822">
        <v>19120</v>
      </c>
      <c r="K822" s="134"/>
      <c r="L822" s="670">
        <v>45790</v>
      </c>
      <c r="M822" s="233">
        <v>210</v>
      </c>
      <c r="N822" s="234">
        <f t="shared" si="43"/>
        <v>360</v>
      </c>
      <c r="O822" s="37">
        <v>432</v>
      </c>
      <c r="P822" s="228">
        <f t="shared" si="44"/>
        <v>138</v>
      </c>
      <c r="Q822" s="41"/>
    </row>
    <row r="823" spans="1:17" ht="15.6" x14ac:dyDescent="0.3">
      <c r="A823" s="150"/>
      <c r="B823" s="142">
        <f t="shared" si="40"/>
        <v>19.12</v>
      </c>
      <c r="C823" s="128"/>
      <c r="D823" s="34">
        <f t="shared" si="41"/>
        <v>19.12</v>
      </c>
      <c r="E823" s="514">
        <v>45790</v>
      </c>
      <c r="F823" s="37">
        <v>19.12</v>
      </c>
      <c r="G823" s="515">
        <v>45791</v>
      </c>
      <c r="H823" s="76">
        <f t="shared" si="42"/>
        <v>0</v>
      </c>
      <c r="I823">
        <v>19120</v>
      </c>
      <c r="K823" s="134"/>
      <c r="L823" s="670">
        <v>45791</v>
      </c>
      <c r="M823" s="233"/>
      <c r="N823" s="234">
        <f t="shared" si="43"/>
        <v>432</v>
      </c>
      <c r="O823" s="37">
        <v>416</v>
      </c>
      <c r="P823" s="228">
        <f t="shared" si="44"/>
        <v>16</v>
      </c>
      <c r="Q823" s="41"/>
    </row>
    <row r="824" spans="1:17" ht="15.6" x14ac:dyDescent="0.3">
      <c r="A824" s="150"/>
      <c r="B824" s="142">
        <f t="shared" si="40"/>
        <v>19.12</v>
      </c>
      <c r="C824" s="128"/>
      <c r="D824" s="34">
        <f t="shared" si="41"/>
        <v>19.12</v>
      </c>
      <c r="E824" s="514">
        <v>45791</v>
      </c>
      <c r="F824" s="37">
        <v>19.13</v>
      </c>
      <c r="G824" s="515">
        <v>45792</v>
      </c>
      <c r="H824" s="76">
        <f t="shared" si="42"/>
        <v>9.9999999999980105E-3</v>
      </c>
      <c r="I824">
        <v>19130</v>
      </c>
      <c r="K824" s="134"/>
      <c r="L824" s="670">
        <v>45792</v>
      </c>
      <c r="M824" s="233"/>
      <c r="N824" s="234">
        <f t="shared" si="43"/>
        <v>416</v>
      </c>
      <c r="O824" s="37">
        <v>405</v>
      </c>
      <c r="P824" s="228">
        <f t="shared" si="44"/>
        <v>11</v>
      </c>
      <c r="Q824" s="41"/>
    </row>
    <row r="825" spans="1:17" ht="15.6" x14ac:dyDescent="0.3">
      <c r="A825" s="150"/>
      <c r="B825" s="142">
        <f t="shared" si="40"/>
        <v>19.13</v>
      </c>
      <c r="C825" s="128"/>
      <c r="D825" s="34">
        <f t="shared" si="41"/>
        <v>19.13</v>
      </c>
      <c r="E825" s="514">
        <v>45792</v>
      </c>
      <c r="F825" s="37">
        <v>19.14</v>
      </c>
      <c r="G825" s="515">
        <v>45793</v>
      </c>
      <c r="H825" s="76">
        <f t="shared" si="42"/>
        <v>1.0000000000001563E-2</v>
      </c>
      <c r="I825">
        <v>19140</v>
      </c>
      <c r="K825" s="134"/>
      <c r="L825" s="670">
        <v>45793</v>
      </c>
      <c r="M825" s="233"/>
      <c r="N825" s="234">
        <f t="shared" si="43"/>
        <v>405</v>
      </c>
      <c r="O825" s="37">
        <v>405</v>
      </c>
      <c r="P825" s="228">
        <f t="shared" si="44"/>
        <v>0</v>
      </c>
      <c r="Q825" s="41"/>
    </row>
    <row r="826" spans="1:17" ht="15.6" x14ac:dyDescent="0.3">
      <c r="A826" s="150"/>
      <c r="B826" s="142">
        <f t="shared" si="40"/>
        <v>19.14</v>
      </c>
      <c r="C826" s="128"/>
      <c r="D826" s="34">
        <f t="shared" si="41"/>
        <v>19.14</v>
      </c>
      <c r="E826" s="514">
        <v>45793</v>
      </c>
      <c r="F826" s="37">
        <v>19.14</v>
      </c>
      <c r="G826" s="515">
        <v>45794</v>
      </c>
      <c r="H826" s="76">
        <f t="shared" si="42"/>
        <v>0</v>
      </c>
      <c r="I826">
        <v>19140</v>
      </c>
      <c r="K826" s="134"/>
      <c r="L826" s="670">
        <v>45794</v>
      </c>
      <c r="M826" s="233"/>
      <c r="N826" s="234">
        <f t="shared" si="43"/>
        <v>405</v>
      </c>
      <c r="O826" s="37">
        <v>360</v>
      </c>
      <c r="P826" s="228">
        <f t="shared" si="44"/>
        <v>45</v>
      </c>
      <c r="Q826" s="41"/>
    </row>
    <row r="827" spans="1:17" ht="15.6" x14ac:dyDescent="0.3">
      <c r="A827" s="150"/>
      <c r="B827" s="142">
        <f t="shared" ref="B827:B890" si="45">(F826)</f>
        <v>19.14</v>
      </c>
      <c r="C827" s="128"/>
      <c r="D827" s="34">
        <f t="shared" ref="D827:D890" si="46">F826</f>
        <v>19.14</v>
      </c>
      <c r="E827" s="514">
        <v>45794</v>
      </c>
      <c r="F827" s="37">
        <v>19.14</v>
      </c>
      <c r="G827" s="515">
        <v>45795</v>
      </c>
      <c r="H827" s="76">
        <f t="shared" ref="H827:H890" si="47">F827-D827</f>
        <v>0</v>
      </c>
      <c r="I827">
        <v>19140</v>
      </c>
      <c r="K827" s="134"/>
      <c r="L827" s="670">
        <v>45795</v>
      </c>
      <c r="M827" s="233"/>
      <c r="N827" s="234">
        <f t="shared" si="43"/>
        <v>360</v>
      </c>
      <c r="O827" s="37">
        <v>360</v>
      </c>
      <c r="P827" s="228">
        <f t="shared" si="44"/>
        <v>0</v>
      </c>
      <c r="Q827" s="41"/>
    </row>
    <row r="828" spans="1:17" ht="15.6" x14ac:dyDescent="0.3">
      <c r="A828" s="150"/>
      <c r="B828" s="142">
        <f t="shared" si="45"/>
        <v>19.14</v>
      </c>
      <c r="C828" s="128"/>
      <c r="D828" s="34">
        <f t="shared" si="46"/>
        <v>19.14</v>
      </c>
      <c r="E828" s="514">
        <v>45795</v>
      </c>
      <c r="F828" s="37">
        <v>19.14</v>
      </c>
      <c r="G828" s="515">
        <v>45796</v>
      </c>
      <c r="H828" s="76">
        <f t="shared" si="47"/>
        <v>0</v>
      </c>
      <c r="I828">
        <v>19140</v>
      </c>
      <c r="K828" s="134"/>
      <c r="L828" s="670">
        <v>45796</v>
      </c>
      <c r="M828" s="233"/>
      <c r="N828" s="234">
        <f t="shared" ref="N828:N891" si="48">O827</f>
        <v>360</v>
      </c>
      <c r="O828" s="37">
        <v>342</v>
      </c>
      <c r="P828" s="228">
        <f t="shared" ref="P828:P891" si="49">M828+N828-O828</f>
        <v>18</v>
      </c>
      <c r="Q828" s="41"/>
    </row>
    <row r="829" spans="1:17" ht="15.6" x14ac:dyDescent="0.3">
      <c r="A829" s="150"/>
      <c r="B829" s="142">
        <f t="shared" si="45"/>
        <v>19.14</v>
      </c>
      <c r="C829" s="128"/>
      <c r="D829" s="34">
        <f t="shared" si="46"/>
        <v>19.14</v>
      </c>
      <c r="E829" s="514">
        <v>45796</v>
      </c>
      <c r="F829" s="37">
        <v>19.149999999999999</v>
      </c>
      <c r="G829" s="515">
        <v>45797</v>
      </c>
      <c r="H829" s="76">
        <f t="shared" si="47"/>
        <v>9.9999999999980105E-3</v>
      </c>
      <c r="I829">
        <v>19150</v>
      </c>
      <c r="K829" s="134"/>
      <c r="L829" s="670">
        <v>45797</v>
      </c>
      <c r="M829" s="233"/>
      <c r="N829" s="234">
        <f t="shared" si="48"/>
        <v>342</v>
      </c>
      <c r="O829" s="37">
        <v>333</v>
      </c>
      <c r="P829" s="228">
        <f t="shared" si="49"/>
        <v>9</v>
      </c>
      <c r="Q829" s="41"/>
    </row>
    <row r="830" spans="1:17" ht="15.6" x14ac:dyDescent="0.3">
      <c r="A830" s="150"/>
      <c r="B830" s="142">
        <f t="shared" si="45"/>
        <v>19.149999999999999</v>
      </c>
      <c r="C830" s="128"/>
      <c r="D830" s="34">
        <f t="shared" si="46"/>
        <v>19.149999999999999</v>
      </c>
      <c r="E830" s="514">
        <v>45797</v>
      </c>
      <c r="F830" s="37">
        <v>19.149999999999999</v>
      </c>
      <c r="G830" s="515">
        <v>45798</v>
      </c>
      <c r="H830" s="76">
        <f t="shared" si="47"/>
        <v>0</v>
      </c>
      <c r="I830">
        <v>19150</v>
      </c>
      <c r="K830" s="134"/>
      <c r="L830" s="670">
        <v>45798</v>
      </c>
      <c r="M830" s="233"/>
      <c r="N830" s="234">
        <f t="shared" si="48"/>
        <v>333</v>
      </c>
      <c r="O830" s="37">
        <v>333</v>
      </c>
      <c r="P830" s="228">
        <f t="shared" si="49"/>
        <v>0</v>
      </c>
      <c r="Q830" s="41"/>
    </row>
    <row r="831" spans="1:17" ht="15.6" x14ac:dyDescent="0.3">
      <c r="A831" s="150"/>
      <c r="B831" s="142">
        <f t="shared" si="45"/>
        <v>19.149999999999999</v>
      </c>
      <c r="C831" s="128"/>
      <c r="D831" s="34">
        <f t="shared" si="46"/>
        <v>19.149999999999999</v>
      </c>
      <c r="E831" s="514">
        <v>45798</v>
      </c>
      <c r="F831" s="37">
        <v>19.149999999999999</v>
      </c>
      <c r="G831" s="515">
        <v>45799</v>
      </c>
      <c r="H831" s="76">
        <f t="shared" si="47"/>
        <v>0</v>
      </c>
      <c r="I831">
        <v>19150</v>
      </c>
      <c r="K831" s="134"/>
      <c r="L831" s="670">
        <v>45799</v>
      </c>
      <c r="M831" s="233"/>
      <c r="N831" s="234">
        <f t="shared" si="48"/>
        <v>333</v>
      </c>
      <c r="O831" s="37">
        <v>315</v>
      </c>
      <c r="P831" s="228">
        <f t="shared" si="49"/>
        <v>18</v>
      </c>
      <c r="Q831" s="41"/>
    </row>
    <row r="832" spans="1:17" ht="15.6" x14ac:dyDescent="0.3">
      <c r="A832" s="150"/>
      <c r="B832" s="142">
        <f t="shared" si="45"/>
        <v>19.149999999999999</v>
      </c>
      <c r="C832" s="128"/>
      <c r="D832" s="34">
        <f t="shared" si="46"/>
        <v>19.149999999999999</v>
      </c>
      <c r="E832" s="514">
        <v>45799</v>
      </c>
      <c r="F832" s="37">
        <v>19.149999999999999</v>
      </c>
      <c r="G832" s="515">
        <v>45800</v>
      </c>
      <c r="H832" s="76">
        <f t="shared" si="47"/>
        <v>0</v>
      </c>
      <c r="I832">
        <v>19150</v>
      </c>
      <c r="K832" s="134"/>
      <c r="L832" s="670">
        <v>45800</v>
      </c>
      <c r="M832" s="233">
        <v>120</v>
      </c>
      <c r="N832" s="234">
        <f t="shared" si="48"/>
        <v>315</v>
      </c>
      <c r="O832" s="37">
        <v>450</v>
      </c>
      <c r="P832" s="228">
        <v>0</v>
      </c>
      <c r="Q832" s="41"/>
    </row>
    <row r="833" spans="1:17" ht="15.6" x14ac:dyDescent="0.3">
      <c r="A833" s="150"/>
      <c r="B833" s="142">
        <f t="shared" si="45"/>
        <v>19.149999999999999</v>
      </c>
      <c r="C833" s="128"/>
      <c r="D833" s="34">
        <f t="shared" si="46"/>
        <v>19.149999999999999</v>
      </c>
      <c r="E833" s="514">
        <v>45800</v>
      </c>
      <c r="F833" s="37">
        <v>19.149999999999999</v>
      </c>
      <c r="G833" s="515">
        <v>45801</v>
      </c>
      <c r="H833" s="76">
        <f t="shared" si="47"/>
        <v>0</v>
      </c>
      <c r="I833">
        <v>19150</v>
      </c>
      <c r="K833" s="134"/>
      <c r="L833" s="670">
        <v>45801</v>
      </c>
      <c r="M833" s="233"/>
      <c r="N833" s="234">
        <f t="shared" si="48"/>
        <v>450</v>
      </c>
      <c r="O833" s="37">
        <v>450</v>
      </c>
      <c r="P833" s="228">
        <f t="shared" si="49"/>
        <v>0</v>
      </c>
      <c r="Q833" s="41"/>
    </row>
    <row r="834" spans="1:17" ht="15.6" x14ac:dyDescent="0.3">
      <c r="A834" s="150"/>
      <c r="B834" s="142">
        <f t="shared" si="45"/>
        <v>19.149999999999999</v>
      </c>
      <c r="C834" s="128"/>
      <c r="D834" s="34">
        <f t="shared" si="46"/>
        <v>19.149999999999999</v>
      </c>
      <c r="E834" s="514">
        <v>45801</v>
      </c>
      <c r="F834" s="37">
        <v>19.149999999999999</v>
      </c>
      <c r="G834" s="515">
        <v>45802</v>
      </c>
      <c r="H834" s="76">
        <f t="shared" si="47"/>
        <v>0</v>
      </c>
      <c r="I834">
        <v>19150</v>
      </c>
      <c r="K834" s="134"/>
      <c r="L834" s="670">
        <v>45802</v>
      </c>
      <c r="M834" s="233"/>
      <c r="N834" s="234">
        <f t="shared" si="48"/>
        <v>450</v>
      </c>
      <c r="O834" s="37">
        <v>450</v>
      </c>
      <c r="P834" s="228">
        <f t="shared" si="49"/>
        <v>0</v>
      </c>
      <c r="Q834" s="41"/>
    </row>
    <row r="835" spans="1:17" ht="15.6" x14ac:dyDescent="0.3">
      <c r="A835" s="150"/>
      <c r="B835" s="142">
        <f t="shared" si="45"/>
        <v>19.149999999999999</v>
      </c>
      <c r="C835" s="128"/>
      <c r="D835" s="34">
        <f t="shared" si="46"/>
        <v>19.149999999999999</v>
      </c>
      <c r="E835" s="514">
        <v>45802</v>
      </c>
      <c r="F835" s="37">
        <v>19.149999999999999</v>
      </c>
      <c r="G835" s="515">
        <v>45803</v>
      </c>
      <c r="H835" s="76">
        <f t="shared" si="47"/>
        <v>0</v>
      </c>
      <c r="I835">
        <v>19150</v>
      </c>
      <c r="K835" s="134"/>
      <c r="L835" s="670">
        <v>45803</v>
      </c>
      <c r="M835" s="233"/>
      <c r="N835" s="234">
        <f t="shared" si="48"/>
        <v>450</v>
      </c>
      <c r="O835" s="37">
        <v>441</v>
      </c>
      <c r="P835" s="228">
        <f t="shared" si="49"/>
        <v>9</v>
      </c>
      <c r="Q835" s="41"/>
    </row>
    <row r="836" spans="1:17" ht="15.6" x14ac:dyDescent="0.3">
      <c r="A836" s="150"/>
      <c r="B836" s="142">
        <f t="shared" si="45"/>
        <v>19.149999999999999</v>
      </c>
      <c r="C836" s="128"/>
      <c r="D836" s="34">
        <f t="shared" si="46"/>
        <v>19.149999999999999</v>
      </c>
      <c r="E836" s="514">
        <v>45803</v>
      </c>
      <c r="F836" s="37">
        <v>19.149999999999999</v>
      </c>
      <c r="G836" s="515">
        <v>45804</v>
      </c>
      <c r="H836" s="76">
        <f t="shared" si="47"/>
        <v>0</v>
      </c>
      <c r="I836">
        <v>19150</v>
      </c>
      <c r="K836" s="134"/>
      <c r="L836" s="670">
        <v>45804</v>
      </c>
      <c r="M836" s="233">
        <v>90</v>
      </c>
      <c r="N836" s="234">
        <f t="shared" si="48"/>
        <v>441</v>
      </c>
      <c r="O836" s="37">
        <v>558</v>
      </c>
      <c r="P836" s="228">
        <v>0</v>
      </c>
      <c r="Q836" s="41"/>
    </row>
    <row r="837" spans="1:17" ht="15.6" x14ac:dyDescent="0.3">
      <c r="A837" s="150"/>
      <c r="B837" s="142">
        <f t="shared" si="45"/>
        <v>19.149999999999999</v>
      </c>
      <c r="C837" s="128"/>
      <c r="D837" s="34">
        <f t="shared" si="46"/>
        <v>19.149999999999999</v>
      </c>
      <c r="E837" s="514">
        <v>45804</v>
      </c>
      <c r="F837" s="37">
        <v>19.149999999999999</v>
      </c>
      <c r="G837" s="515">
        <v>45805</v>
      </c>
      <c r="H837" s="76">
        <f t="shared" si="47"/>
        <v>0</v>
      </c>
      <c r="I837">
        <v>19150</v>
      </c>
      <c r="K837" s="134"/>
      <c r="L837" s="670">
        <v>45805</v>
      </c>
      <c r="M837" s="233"/>
      <c r="N837" s="234">
        <f t="shared" si="48"/>
        <v>558</v>
      </c>
      <c r="O837" s="37">
        <v>540</v>
      </c>
      <c r="P837" s="228">
        <f t="shared" si="49"/>
        <v>18</v>
      </c>
      <c r="Q837" s="41"/>
    </row>
    <row r="838" spans="1:17" ht="15.6" x14ac:dyDescent="0.3">
      <c r="A838" s="150"/>
      <c r="B838" s="142">
        <f t="shared" si="45"/>
        <v>19.149999999999999</v>
      </c>
      <c r="C838" s="128"/>
      <c r="D838" s="34">
        <f t="shared" si="46"/>
        <v>19.149999999999999</v>
      </c>
      <c r="E838" s="514">
        <v>45805</v>
      </c>
      <c r="F838" s="37">
        <v>19.149999999999999</v>
      </c>
      <c r="G838" s="515">
        <v>45806</v>
      </c>
      <c r="H838" s="76">
        <f t="shared" si="47"/>
        <v>0</v>
      </c>
      <c r="I838">
        <v>19150</v>
      </c>
      <c r="K838" s="134"/>
      <c r="L838" s="670">
        <v>45806</v>
      </c>
      <c r="M838" s="233"/>
      <c r="N838" s="234">
        <f t="shared" si="48"/>
        <v>540</v>
      </c>
      <c r="O838" s="37">
        <v>450</v>
      </c>
      <c r="P838" s="228">
        <f t="shared" si="49"/>
        <v>90</v>
      </c>
      <c r="Q838" s="41"/>
    </row>
    <row r="839" spans="1:17" ht="15.6" x14ac:dyDescent="0.3">
      <c r="A839" s="150"/>
      <c r="B839" s="142">
        <f t="shared" si="45"/>
        <v>19.149999999999999</v>
      </c>
      <c r="C839" s="128"/>
      <c r="D839" s="34">
        <f t="shared" si="46"/>
        <v>19.149999999999999</v>
      </c>
      <c r="E839" s="514">
        <v>45806</v>
      </c>
      <c r="F839" s="37">
        <v>19.16</v>
      </c>
      <c r="G839" s="515">
        <v>45807</v>
      </c>
      <c r="H839" s="76">
        <f t="shared" si="47"/>
        <v>1.0000000000001563E-2</v>
      </c>
      <c r="I839">
        <v>19160</v>
      </c>
      <c r="K839" s="134"/>
      <c r="L839" s="670">
        <v>45807</v>
      </c>
      <c r="M839" s="233"/>
      <c r="N839" s="234">
        <f t="shared" si="48"/>
        <v>450</v>
      </c>
      <c r="O839" s="37">
        <v>423</v>
      </c>
      <c r="P839" s="228">
        <f t="shared" si="49"/>
        <v>27</v>
      </c>
      <c r="Q839" s="41"/>
    </row>
    <row r="840" spans="1:17" ht="15.6" x14ac:dyDescent="0.3">
      <c r="A840" s="150"/>
      <c r="B840" s="142">
        <f t="shared" si="45"/>
        <v>19.16</v>
      </c>
      <c r="C840" s="128"/>
      <c r="D840" s="34">
        <f t="shared" si="46"/>
        <v>19.16</v>
      </c>
      <c r="E840" s="514">
        <v>45807</v>
      </c>
      <c r="F840" s="37">
        <v>19.170000000000002</v>
      </c>
      <c r="G840" s="515">
        <v>45808</v>
      </c>
      <c r="H840" s="76">
        <f t="shared" si="47"/>
        <v>1.0000000000001563E-2</v>
      </c>
      <c r="I840">
        <v>19170</v>
      </c>
      <c r="K840" s="134"/>
      <c r="L840" s="670">
        <v>45808</v>
      </c>
      <c r="M840" s="233"/>
      <c r="N840" s="234">
        <f t="shared" si="48"/>
        <v>423</v>
      </c>
      <c r="O840" s="37">
        <v>423</v>
      </c>
      <c r="P840" s="228">
        <f t="shared" si="49"/>
        <v>0</v>
      </c>
      <c r="Q840" s="41"/>
    </row>
    <row r="841" spans="1:17" ht="15.6" x14ac:dyDescent="0.3">
      <c r="A841" s="150"/>
      <c r="B841" s="142">
        <f t="shared" si="45"/>
        <v>19.170000000000002</v>
      </c>
      <c r="C841" s="128"/>
      <c r="D841" s="34">
        <f t="shared" si="46"/>
        <v>19.170000000000002</v>
      </c>
      <c r="E841" s="514">
        <v>45808</v>
      </c>
      <c r="F841" s="37">
        <v>19.170000000000002</v>
      </c>
      <c r="G841" s="515">
        <v>45809</v>
      </c>
      <c r="H841" s="76">
        <f t="shared" si="47"/>
        <v>0</v>
      </c>
      <c r="I841">
        <v>19170</v>
      </c>
      <c r="K841" s="134"/>
      <c r="L841" s="670">
        <v>45809</v>
      </c>
      <c r="M841" s="233"/>
      <c r="N841" s="234">
        <f t="shared" si="48"/>
        <v>423</v>
      </c>
      <c r="O841" s="37">
        <v>405</v>
      </c>
      <c r="P841" s="228">
        <f t="shared" si="49"/>
        <v>18</v>
      </c>
      <c r="Q841" s="41"/>
    </row>
    <row r="842" spans="1:17" ht="15.6" x14ac:dyDescent="0.3">
      <c r="A842" s="150"/>
      <c r="B842" s="142">
        <f t="shared" si="45"/>
        <v>19.170000000000002</v>
      </c>
      <c r="C842" s="128"/>
      <c r="D842" s="34">
        <f t="shared" si="46"/>
        <v>19.170000000000002</v>
      </c>
      <c r="E842" s="514">
        <v>45809</v>
      </c>
      <c r="F842" s="37">
        <v>19.170000000000002</v>
      </c>
      <c r="G842" s="515">
        <v>45810</v>
      </c>
      <c r="H842" s="76">
        <f t="shared" si="47"/>
        <v>0</v>
      </c>
      <c r="I842">
        <v>19170</v>
      </c>
      <c r="K842" s="134"/>
      <c r="L842" s="670">
        <v>45810</v>
      </c>
      <c r="M842" s="233"/>
      <c r="N842" s="234">
        <f t="shared" si="48"/>
        <v>405</v>
      </c>
      <c r="O842" s="37">
        <v>405</v>
      </c>
      <c r="P842" s="228">
        <f t="shared" si="49"/>
        <v>0</v>
      </c>
      <c r="Q842" s="41"/>
    </row>
    <row r="843" spans="1:17" ht="15.6" x14ac:dyDescent="0.3">
      <c r="A843" s="150"/>
      <c r="B843" s="142">
        <f t="shared" si="45"/>
        <v>19.170000000000002</v>
      </c>
      <c r="C843" s="128"/>
      <c r="D843" s="34">
        <f t="shared" si="46"/>
        <v>19.170000000000002</v>
      </c>
      <c r="E843" s="514">
        <v>45810</v>
      </c>
      <c r="F843" s="37">
        <v>19.170000000000002</v>
      </c>
      <c r="G843" s="515">
        <v>45811</v>
      </c>
      <c r="H843" s="76">
        <f t="shared" si="47"/>
        <v>0</v>
      </c>
      <c r="I843">
        <v>19170</v>
      </c>
      <c r="K843" s="134"/>
      <c r="L843" s="670">
        <v>45811</v>
      </c>
      <c r="M843" s="233"/>
      <c r="N843" s="234">
        <f t="shared" si="48"/>
        <v>405</v>
      </c>
      <c r="O843" s="37">
        <v>396</v>
      </c>
      <c r="P843" s="228">
        <f t="shared" si="49"/>
        <v>9</v>
      </c>
      <c r="Q843" s="41"/>
    </row>
    <row r="844" spans="1:17" ht="15.6" x14ac:dyDescent="0.3">
      <c r="A844" s="150"/>
      <c r="B844" s="142">
        <f t="shared" si="45"/>
        <v>19.170000000000002</v>
      </c>
      <c r="C844" s="128"/>
      <c r="D844" s="34">
        <f t="shared" si="46"/>
        <v>19.170000000000002</v>
      </c>
      <c r="E844" s="514">
        <v>45811</v>
      </c>
      <c r="F844" s="37">
        <v>19.170000000000002</v>
      </c>
      <c r="G844" s="515">
        <v>45812</v>
      </c>
      <c r="H844" s="76">
        <f t="shared" si="47"/>
        <v>0</v>
      </c>
      <c r="I844">
        <v>19170</v>
      </c>
      <c r="K844" s="134"/>
      <c r="L844" s="670">
        <v>45812</v>
      </c>
      <c r="M844" s="233"/>
      <c r="N844" s="234">
        <f t="shared" si="48"/>
        <v>396</v>
      </c>
      <c r="O844" s="37">
        <v>396</v>
      </c>
      <c r="P844" s="228">
        <f t="shared" si="49"/>
        <v>0</v>
      </c>
      <c r="Q844" s="41"/>
    </row>
    <row r="845" spans="1:17" ht="15.6" x14ac:dyDescent="0.3">
      <c r="A845" s="150"/>
      <c r="B845" s="142">
        <f t="shared" si="45"/>
        <v>19.170000000000002</v>
      </c>
      <c r="C845" s="128"/>
      <c r="D845" s="34">
        <f t="shared" si="46"/>
        <v>19.170000000000002</v>
      </c>
      <c r="E845" s="514">
        <v>45812</v>
      </c>
      <c r="F845" s="37">
        <v>19.170000000000002</v>
      </c>
      <c r="G845" s="515">
        <v>45813</v>
      </c>
      <c r="H845" s="76">
        <f t="shared" si="47"/>
        <v>0</v>
      </c>
      <c r="I845">
        <v>19170</v>
      </c>
      <c r="K845" s="134"/>
      <c r="L845" s="670">
        <v>45813</v>
      </c>
      <c r="M845" s="233"/>
      <c r="N845" s="234">
        <f t="shared" si="48"/>
        <v>396</v>
      </c>
      <c r="O845" s="37">
        <v>396</v>
      </c>
      <c r="P845" s="228">
        <f t="shared" si="49"/>
        <v>0</v>
      </c>
      <c r="Q845" s="41"/>
    </row>
    <row r="846" spans="1:17" ht="15.6" x14ac:dyDescent="0.3">
      <c r="A846" s="150"/>
      <c r="B846" s="142">
        <f t="shared" si="45"/>
        <v>19.170000000000002</v>
      </c>
      <c r="C846" s="128"/>
      <c r="D846" s="34">
        <f t="shared" si="46"/>
        <v>19.170000000000002</v>
      </c>
      <c r="E846" s="514">
        <v>45813</v>
      </c>
      <c r="F846" s="37">
        <v>19.170000000000002</v>
      </c>
      <c r="G846" s="515">
        <v>45814</v>
      </c>
      <c r="H846" s="76">
        <f t="shared" si="47"/>
        <v>0</v>
      </c>
      <c r="I846">
        <v>19170</v>
      </c>
      <c r="K846" s="134"/>
      <c r="L846" s="670">
        <v>45814</v>
      </c>
      <c r="M846" s="233"/>
      <c r="N846" s="234">
        <f t="shared" si="48"/>
        <v>396</v>
      </c>
      <c r="O846" s="37">
        <v>396</v>
      </c>
      <c r="P846" s="228">
        <f t="shared" si="49"/>
        <v>0</v>
      </c>
      <c r="Q846" s="41"/>
    </row>
    <row r="847" spans="1:17" ht="15.6" x14ac:dyDescent="0.3">
      <c r="A847" s="150"/>
      <c r="B847" s="142">
        <f t="shared" si="45"/>
        <v>19.170000000000002</v>
      </c>
      <c r="C847" s="128"/>
      <c r="D847" s="34">
        <f t="shared" si="46"/>
        <v>19.170000000000002</v>
      </c>
      <c r="E847" s="514">
        <v>45814</v>
      </c>
      <c r="F847" s="37">
        <v>19.170000000000002</v>
      </c>
      <c r="G847" s="515">
        <v>45815</v>
      </c>
      <c r="H847" s="76">
        <f t="shared" si="47"/>
        <v>0</v>
      </c>
      <c r="I847">
        <v>19170</v>
      </c>
      <c r="K847" s="134"/>
      <c r="L847" s="670">
        <v>45815</v>
      </c>
      <c r="M847" s="233"/>
      <c r="N847" s="234">
        <f t="shared" si="48"/>
        <v>396</v>
      </c>
      <c r="O847" s="37">
        <v>396</v>
      </c>
      <c r="P847" s="228">
        <f t="shared" si="49"/>
        <v>0</v>
      </c>
      <c r="Q847" s="41"/>
    </row>
    <row r="848" spans="1:17" ht="15.6" x14ac:dyDescent="0.3">
      <c r="A848" s="150"/>
      <c r="B848" s="142">
        <f t="shared" si="45"/>
        <v>19.170000000000002</v>
      </c>
      <c r="C848" s="128"/>
      <c r="D848" s="34">
        <f t="shared" si="46"/>
        <v>19.170000000000002</v>
      </c>
      <c r="E848" s="514">
        <v>45815</v>
      </c>
      <c r="F848" s="37">
        <v>19.18</v>
      </c>
      <c r="G848" s="515">
        <v>45816</v>
      </c>
      <c r="H848" s="76">
        <f t="shared" si="47"/>
        <v>9.9999999999980105E-3</v>
      </c>
      <c r="I848">
        <v>19180</v>
      </c>
      <c r="K848" s="134"/>
      <c r="L848" s="670">
        <v>45816</v>
      </c>
      <c r="M848" s="233"/>
      <c r="N848" s="234">
        <f t="shared" si="48"/>
        <v>396</v>
      </c>
      <c r="O848" s="37">
        <v>396</v>
      </c>
      <c r="P848" s="228">
        <f t="shared" si="49"/>
        <v>0</v>
      </c>
      <c r="Q848" s="41"/>
    </row>
    <row r="849" spans="1:18" ht="15.6" x14ac:dyDescent="0.3">
      <c r="A849" s="150"/>
      <c r="B849" s="142">
        <f t="shared" si="45"/>
        <v>19.18</v>
      </c>
      <c r="C849" s="128"/>
      <c r="D849" s="34">
        <f t="shared" si="46"/>
        <v>19.18</v>
      </c>
      <c r="E849" s="514">
        <v>45816</v>
      </c>
      <c r="F849" s="37">
        <v>19.18</v>
      </c>
      <c r="G849" s="515">
        <v>45817</v>
      </c>
      <c r="H849" s="76">
        <f t="shared" si="47"/>
        <v>0</v>
      </c>
      <c r="I849">
        <v>19180</v>
      </c>
      <c r="K849" s="134"/>
      <c r="L849" s="670">
        <v>45817</v>
      </c>
      <c r="M849" s="233"/>
      <c r="N849" s="234">
        <f t="shared" si="48"/>
        <v>396</v>
      </c>
      <c r="O849" s="37">
        <v>396</v>
      </c>
      <c r="P849" s="228">
        <f t="shared" si="49"/>
        <v>0</v>
      </c>
      <c r="Q849" s="41"/>
    </row>
    <row r="850" spans="1:18" ht="15.6" x14ac:dyDescent="0.3">
      <c r="A850" s="150"/>
      <c r="B850" s="142">
        <f t="shared" si="45"/>
        <v>19.18</v>
      </c>
      <c r="C850" s="128"/>
      <c r="D850" s="34">
        <f t="shared" si="46"/>
        <v>19.18</v>
      </c>
      <c r="E850" s="514">
        <v>45817</v>
      </c>
      <c r="F850" s="37">
        <v>19.18</v>
      </c>
      <c r="G850" s="515">
        <v>45818</v>
      </c>
      <c r="H850" s="76">
        <f t="shared" si="47"/>
        <v>0</v>
      </c>
      <c r="I850">
        <v>19180</v>
      </c>
      <c r="K850" s="134"/>
      <c r="L850" s="670">
        <v>45818</v>
      </c>
      <c r="M850" s="233"/>
      <c r="N850" s="234">
        <f t="shared" si="48"/>
        <v>396</v>
      </c>
      <c r="O850" s="37">
        <v>342</v>
      </c>
      <c r="P850" s="228">
        <f t="shared" si="49"/>
        <v>54</v>
      </c>
      <c r="Q850" s="41"/>
    </row>
    <row r="851" spans="1:18" ht="15.6" x14ac:dyDescent="0.3">
      <c r="A851" s="150"/>
      <c r="B851" s="142">
        <f t="shared" si="45"/>
        <v>19.18</v>
      </c>
      <c r="C851" s="128"/>
      <c r="D851" s="34">
        <f t="shared" si="46"/>
        <v>19.18</v>
      </c>
      <c r="E851" s="514">
        <v>45818</v>
      </c>
      <c r="F851" s="37">
        <v>19.190000000000001</v>
      </c>
      <c r="G851" s="515">
        <v>45819</v>
      </c>
      <c r="H851" s="76">
        <f t="shared" si="47"/>
        <v>1.0000000000001563E-2</v>
      </c>
      <c r="I851">
        <v>19190</v>
      </c>
      <c r="K851" s="134"/>
      <c r="L851" s="670">
        <v>45819</v>
      </c>
      <c r="M851" s="233">
        <v>150</v>
      </c>
      <c r="N851" s="234">
        <f t="shared" si="48"/>
        <v>342</v>
      </c>
      <c r="O851" s="37">
        <v>441</v>
      </c>
      <c r="P851" s="228">
        <v>0</v>
      </c>
      <c r="Q851" s="41"/>
    </row>
    <row r="852" spans="1:18" ht="15.6" x14ac:dyDescent="0.3">
      <c r="A852" s="150"/>
      <c r="B852" s="142">
        <f t="shared" si="45"/>
        <v>19.190000000000001</v>
      </c>
      <c r="C852" s="128"/>
      <c r="D852" s="34">
        <f t="shared" si="46"/>
        <v>19.190000000000001</v>
      </c>
      <c r="E852" s="514">
        <v>45819</v>
      </c>
      <c r="F852" s="37">
        <v>19.190000000000001</v>
      </c>
      <c r="G852" s="515">
        <v>45820</v>
      </c>
      <c r="H852" s="76">
        <f t="shared" si="47"/>
        <v>0</v>
      </c>
      <c r="I852">
        <v>19190</v>
      </c>
      <c r="K852" s="134"/>
      <c r="L852" s="670">
        <v>45820</v>
      </c>
      <c r="M852" s="233"/>
      <c r="N852" s="234">
        <f t="shared" si="48"/>
        <v>441</v>
      </c>
      <c r="O852" s="37">
        <v>441</v>
      </c>
      <c r="P852" s="228">
        <f t="shared" si="49"/>
        <v>0</v>
      </c>
      <c r="Q852" s="41"/>
    </row>
    <row r="853" spans="1:18" ht="15.6" x14ac:dyDescent="0.3">
      <c r="A853" s="150"/>
      <c r="B853" s="142">
        <f t="shared" si="45"/>
        <v>19.190000000000001</v>
      </c>
      <c r="C853" s="128"/>
      <c r="D853" s="34">
        <f t="shared" si="46"/>
        <v>19.190000000000001</v>
      </c>
      <c r="E853" s="514">
        <v>45820</v>
      </c>
      <c r="F853" s="37">
        <v>19.190000000000001</v>
      </c>
      <c r="G853" s="515">
        <v>45821</v>
      </c>
      <c r="H853" s="76">
        <f t="shared" si="47"/>
        <v>0</v>
      </c>
      <c r="I853">
        <v>19190</v>
      </c>
      <c r="K853" s="134"/>
      <c r="L853" s="670">
        <v>45821</v>
      </c>
      <c r="M853" s="233"/>
      <c r="N853" s="234">
        <f t="shared" si="48"/>
        <v>441</v>
      </c>
      <c r="O853" s="37">
        <v>423</v>
      </c>
      <c r="P853" s="228">
        <f t="shared" si="49"/>
        <v>18</v>
      </c>
      <c r="Q853" s="41"/>
    </row>
    <row r="854" spans="1:18" ht="15.6" x14ac:dyDescent="0.3">
      <c r="A854" s="150"/>
      <c r="B854" s="142">
        <f t="shared" si="45"/>
        <v>19.190000000000001</v>
      </c>
      <c r="C854" s="128"/>
      <c r="D854" s="34">
        <f t="shared" si="46"/>
        <v>19.190000000000001</v>
      </c>
      <c r="E854" s="514">
        <v>45821</v>
      </c>
      <c r="F854" s="37">
        <v>19.190000000000001</v>
      </c>
      <c r="G854" s="515">
        <v>45822</v>
      </c>
      <c r="H854" s="76">
        <v>0</v>
      </c>
      <c r="I854">
        <v>19190</v>
      </c>
      <c r="L854" s="670">
        <v>45822</v>
      </c>
      <c r="M854" s="233"/>
      <c r="N854" s="234">
        <f t="shared" si="48"/>
        <v>423</v>
      </c>
      <c r="O854" s="37">
        <v>423</v>
      </c>
      <c r="P854" s="228">
        <f t="shared" si="49"/>
        <v>0</v>
      </c>
      <c r="Q854" s="41"/>
    </row>
    <row r="855" spans="1:18" ht="15.6" x14ac:dyDescent="0.3">
      <c r="A855" s="150"/>
      <c r="B855" s="142">
        <v>19.190000000000001</v>
      </c>
      <c r="C855" s="128"/>
      <c r="D855" s="34">
        <f t="shared" si="46"/>
        <v>19.190000000000001</v>
      </c>
      <c r="E855" s="514">
        <v>45822</v>
      </c>
      <c r="F855" s="37">
        <v>19.190000000000001</v>
      </c>
      <c r="G855" s="515">
        <v>45823</v>
      </c>
      <c r="H855" s="76">
        <v>0</v>
      </c>
      <c r="I855">
        <v>19190</v>
      </c>
      <c r="K855" s="134"/>
      <c r="L855" s="670">
        <v>45823</v>
      </c>
      <c r="M855" s="233"/>
      <c r="N855" s="234">
        <f t="shared" si="48"/>
        <v>423</v>
      </c>
      <c r="O855" s="37">
        <v>423</v>
      </c>
      <c r="P855" s="228">
        <f t="shared" si="49"/>
        <v>0</v>
      </c>
      <c r="Q855" s="41"/>
    </row>
    <row r="856" spans="1:18" ht="15.6" x14ac:dyDescent="0.3">
      <c r="A856" s="150"/>
      <c r="B856" s="142">
        <f t="shared" si="45"/>
        <v>19.190000000000001</v>
      </c>
      <c r="C856" s="128"/>
      <c r="D856" s="34">
        <f t="shared" si="46"/>
        <v>19.190000000000001</v>
      </c>
      <c r="E856" s="514">
        <v>45823</v>
      </c>
      <c r="F856" s="37">
        <v>19.190000000000001</v>
      </c>
      <c r="G856" s="515">
        <v>45824</v>
      </c>
      <c r="H856" s="76">
        <f t="shared" si="47"/>
        <v>0</v>
      </c>
      <c r="I856">
        <v>19190</v>
      </c>
      <c r="K856" s="134"/>
      <c r="L856" s="670">
        <v>45824</v>
      </c>
      <c r="M856" s="233"/>
      <c r="N856" s="234">
        <f t="shared" si="48"/>
        <v>423</v>
      </c>
      <c r="O856" s="37">
        <v>413</v>
      </c>
      <c r="P856" s="228">
        <f t="shared" si="49"/>
        <v>10</v>
      </c>
      <c r="Q856" s="41"/>
    </row>
    <row r="857" spans="1:18" ht="15.6" x14ac:dyDescent="0.3">
      <c r="A857" s="150"/>
      <c r="B857" s="142">
        <f t="shared" si="45"/>
        <v>19.190000000000001</v>
      </c>
      <c r="C857" s="128"/>
      <c r="D857" s="34">
        <f t="shared" si="46"/>
        <v>19.190000000000001</v>
      </c>
      <c r="E857" s="514">
        <v>45824</v>
      </c>
      <c r="F857" s="37">
        <v>19.190000000000001</v>
      </c>
      <c r="G857" s="515">
        <v>45825</v>
      </c>
      <c r="H857" s="76">
        <f t="shared" si="47"/>
        <v>0</v>
      </c>
      <c r="I857">
        <v>19190</v>
      </c>
      <c r="K857" s="134"/>
      <c r="L857" s="670">
        <v>45825</v>
      </c>
      <c r="M857" s="233"/>
      <c r="N857" s="234">
        <f t="shared" si="48"/>
        <v>413</v>
      </c>
      <c r="O857" s="37">
        <v>413</v>
      </c>
      <c r="P857" s="228">
        <f t="shared" si="49"/>
        <v>0</v>
      </c>
      <c r="Q857" s="41"/>
    </row>
    <row r="858" spans="1:18" ht="15.6" x14ac:dyDescent="0.3">
      <c r="A858" s="150"/>
      <c r="B858" s="142">
        <f t="shared" si="45"/>
        <v>19.190000000000001</v>
      </c>
      <c r="C858" s="128"/>
      <c r="D858" s="34">
        <f t="shared" si="46"/>
        <v>19.190000000000001</v>
      </c>
      <c r="E858" s="514">
        <v>45825</v>
      </c>
      <c r="F858" s="37">
        <v>19.190000000000001</v>
      </c>
      <c r="G858" s="515">
        <v>45826</v>
      </c>
      <c r="H858" s="76">
        <f t="shared" si="47"/>
        <v>0</v>
      </c>
      <c r="I858">
        <v>19190</v>
      </c>
      <c r="K858" s="134"/>
      <c r="L858" s="670">
        <v>45826</v>
      </c>
      <c r="M858" s="233"/>
      <c r="N858" s="234">
        <f t="shared" si="48"/>
        <v>413</v>
      </c>
      <c r="O858" s="37">
        <v>413</v>
      </c>
      <c r="P858" s="228">
        <f t="shared" si="49"/>
        <v>0</v>
      </c>
      <c r="Q858" s="41"/>
    </row>
    <row r="859" spans="1:18" ht="15.6" x14ac:dyDescent="0.3">
      <c r="A859" s="150"/>
      <c r="B859" s="142">
        <f t="shared" si="45"/>
        <v>19.190000000000001</v>
      </c>
      <c r="C859" s="128"/>
      <c r="D859" s="34">
        <f t="shared" si="46"/>
        <v>19.190000000000001</v>
      </c>
      <c r="E859" s="514">
        <v>45826</v>
      </c>
      <c r="F859" s="37">
        <v>19.190000000000001</v>
      </c>
      <c r="G859" s="515">
        <v>45827</v>
      </c>
      <c r="H859" s="76">
        <f t="shared" si="47"/>
        <v>0</v>
      </c>
      <c r="I859">
        <v>19190</v>
      </c>
      <c r="K859" s="134"/>
      <c r="L859" s="670">
        <v>45827</v>
      </c>
      <c r="M859" s="233"/>
      <c r="N859" s="234">
        <f t="shared" si="48"/>
        <v>413</v>
      </c>
      <c r="O859" s="37">
        <v>413</v>
      </c>
      <c r="P859" s="228">
        <f t="shared" si="49"/>
        <v>0</v>
      </c>
      <c r="Q859" s="41"/>
    </row>
    <row r="860" spans="1:18" ht="15.6" x14ac:dyDescent="0.3">
      <c r="A860" s="150"/>
      <c r="B860" s="142">
        <f t="shared" si="45"/>
        <v>19.190000000000001</v>
      </c>
      <c r="C860" s="128"/>
      <c r="D860" s="34">
        <f t="shared" si="46"/>
        <v>19.190000000000001</v>
      </c>
      <c r="E860" s="514">
        <v>45827</v>
      </c>
      <c r="F860" s="37">
        <v>19.190000000000001</v>
      </c>
      <c r="G860" s="515">
        <v>45828</v>
      </c>
      <c r="H860" s="76">
        <f t="shared" si="47"/>
        <v>0</v>
      </c>
      <c r="I860">
        <v>19190</v>
      </c>
      <c r="K860" s="134"/>
      <c r="L860" s="670">
        <v>45828</v>
      </c>
      <c r="M860" s="233"/>
      <c r="N860" s="234">
        <f t="shared" si="48"/>
        <v>413</v>
      </c>
      <c r="O860" s="37">
        <v>369</v>
      </c>
      <c r="P860" s="228">
        <f t="shared" si="49"/>
        <v>44</v>
      </c>
      <c r="Q860" s="41"/>
    </row>
    <row r="861" spans="1:18" ht="15.6" x14ac:dyDescent="0.3">
      <c r="A861" s="150"/>
      <c r="B861" s="142">
        <f t="shared" si="45"/>
        <v>19.190000000000001</v>
      </c>
      <c r="C861" s="128"/>
      <c r="D861" s="34">
        <f t="shared" si="46"/>
        <v>19.190000000000001</v>
      </c>
      <c r="E861" s="514">
        <v>45828</v>
      </c>
      <c r="F861" s="37">
        <v>19.2</v>
      </c>
      <c r="G861" s="515">
        <v>45829</v>
      </c>
      <c r="H861" s="76">
        <f t="shared" si="47"/>
        <v>9.9999999999980105E-3</v>
      </c>
      <c r="I861">
        <v>19200</v>
      </c>
      <c r="K861" s="134"/>
      <c r="L861" s="670">
        <v>45829</v>
      </c>
      <c r="M861" s="233">
        <v>120</v>
      </c>
      <c r="N861" s="234">
        <f t="shared" si="48"/>
        <v>369</v>
      </c>
      <c r="O861" s="37">
        <v>489</v>
      </c>
      <c r="P861" s="228">
        <f t="shared" si="49"/>
        <v>0</v>
      </c>
      <c r="Q861" s="41"/>
      <c r="R861" t="s">
        <v>1683</v>
      </c>
    </row>
    <row r="862" spans="1:18" ht="15.6" x14ac:dyDescent="0.3">
      <c r="A862" s="150"/>
      <c r="B862" s="142">
        <f t="shared" si="45"/>
        <v>19.2</v>
      </c>
      <c r="C862" s="128"/>
      <c r="D862" s="34">
        <f t="shared" si="46"/>
        <v>19.2</v>
      </c>
      <c r="E862" s="514">
        <v>45829</v>
      </c>
      <c r="F862" s="37">
        <v>19.2</v>
      </c>
      <c r="G862" s="515">
        <v>45830</v>
      </c>
      <c r="H862" s="76">
        <f t="shared" si="47"/>
        <v>0</v>
      </c>
      <c r="I862">
        <v>19200</v>
      </c>
      <c r="K862" s="134"/>
      <c r="L862" s="670">
        <v>45830</v>
      </c>
      <c r="M862" s="233"/>
      <c r="N862" s="234">
        <f t="shared" si="48"/>
        <v>489</v>
      </c>
      <c r="O862" s="37">
        <v>489</v>
      </c>
      <c r="P862" s="228">
        <f t="shared" si="49"/>
        <v>0</v>
      </c>
      <c r="Q862" s="41"/>
    </row>
    <row r="863" spans="1:18" ht="15.6" x14ac:dyDescent="0.3">
      <c r="A863" s="150"/>
      <c r="B863" s="142">
        <f t="shared" si="45"/>
        <v>19.2</v>
      </c>
      <c r="C863" s="128"/>
      <c r="D863" s="34">
        <f t="shared" si="46"/>
        <v>19.2</v>
      </c>
      <c r="E863" s="514">
        <v>45830</v>
      </c>
      <c r="F863" s="37">
        <v>19.2</v>
      </c>
      <c r="G863" s="515">
        <v>45831</v>
      </c>
      <c r="H863" s="76">
        <f t="shared" si="47"/>
        <v>0</v>
      </c>
      <c r="I863">
        <v>19200</v>
      </c>
      <c r="K863" s="134"/>
      <c r="L863" s="670">
        <v>45831</v>
      </c>
      <c r="M863" s="233"/>
      <c r="N863" s="234">
        <f t="shared" si="48"/>
        <v>489</v>
      </c>
      <c r="O863" s="37">
        <v>460</v>
      </c>
      <c r="P863" s="228">
        <f t="shared" si="49"/>
        <v>29</v>
      </c>
      <c r="Q863" s="41"/>
    </row>
    <row r="864" spans="1:18" ht="15.6" x14ac:dyDescent="0.3">
      <c r="A864" s="150"/>
      <c r="B864" s="142">
        <f t="shared" si="45"/>
        <v>19.2</v>
      </c>
      <c r="C864" s="128"/>
      <c r="D864" s="34">
        <f t="shared" si="46"/>
        <v>19.2</v>
      </c>
      <c r="E864" s="514">
        <v>45831</v>
      </c>
      <c r="F864" s="37">
        <v>19.2</v>
      </c>
      <c r="G864" s="515">
        <v>45832</v>
      </c>
      <c r="H864" s="76">
        <f t="shared" si="47"/>
        <v>0</v>
      </c>
      <c r="I864">
        <v>19200</v>
      </c>
      <c r="K864" s="134"/>
      <c r="L864" s="670">
        <v>45832</v>
      </c>
      <c r="M864" s="233"/>
      <c r="N864" s="234">
        <f t="shared" si="48"/>
        <v>460</v>
      </c>
      <c r="O864" s="37">
        <v>460</v>
      </c>
      <c r="P864" s="228">
        <f t="shared" si="49"/>
        <v>0</v>
      </c>
      <c r="Q864" s="41"/>
    </row>
    <row r="865" spans="1:18" ht="15.6" x14ac:dyDescent="0.3">
      <c r="A865" s="150"/>
      <c r="B865" s="142">
        <f t="shared" si="45"/>
        <v>19.2</v>
      </c>
      <c r="C865" s="128"/>
      <c r="D865" s="34">
        <f t="shared" si="46"/>
        <v>19.2</v>
      </c>
      <c r="E865" s="514">
        <v>45832</v>
      </c>
      <c r="F865" s="37">
        <v>19.2</v>
      </c>
      <c r="G865" s="515">
        <v>45833</v>
      </c>
      <c r="H865" s="76">
        <f t="shared" si="47"/>
        <v>0</v>
      </c>
      <c r="I865">
        <v>19200</v>
      </c>
      <c r="K865" s="134"/>
      <c r="L865" s="670">
        <v>45833</v>
      </c>
      <c r="M865" s="233"/>
      <c r="N865" s="234">
        <f t="shared" si="48"/>
        <v>460</v>
      </c>
      <c r="O865" s="37">
        <v>441</v>
      </c>
      <c r="P865" s="228">
        <f t="shared" si="49"/>
        <v>19</v>
      </c>
      <c r="Q865" s="41"/>
    </row>
    <row r="866" spans="1:18" ht="15.6" x14ac:dyDescent="0.3">
      <c r="A866" s="150"/>
      <c r="B866" s="142">
        <f t="shared" si="45"/>
        <v>19.2</v>
      </c>
      <c r="C866" s="128"/>
      <c r="D866" s="34">
        <f t="shared" si="46"/>
        <v>19.2</v>
      </c>
      <c r="E866" s="514">
        <v>45833</v>
      </c>
      <c r="F866" s="37">
        <v>19.2</v>
      </c>
      <c r="G866" s="515">
        <v>45834</v>
      </c>
      <c r="H866" s="76">
        <f t="shared" si="47"/>
        <v>0</v>
      </c>
      <c r="I866">
        <v>19200</v>
      </c>
      <c r="K866" s="134"/>
      <c r="L866" s="670">
        <v>45834</v>
      </c>
      <c r="M866" s="233"/>
      <c r="N866" s="234">
        <f t="shared" si="48"/>
        <v>441</v>
      </c>
      <c r="O866" s="37">
        <v>378</v>
      </c>
      <c r="P866" s="228">
        <f t="shared" si="49"/>
        <v>63</v>
      </c>
      <c r="Q866" s="41"/>
    </row>
    <row r="867" spans="1:18" ht="15.6" x14ac:dyDescent="0.3">
      <c r="A867" s="150"/>
      <c r="B867" s="142">
        <f t="shared" si="45"/>
        <v>19.2</v>
      </c>
      <c r="C867" s="128"/>
      <c r="D867" s="34">
        <f t="shared" si="46"/>
        <v>19.2</v>
      </c>
      <c r="E867" s="514">
        <v>45834</v>
      </c>
      <c r="F867" s="37">
        <v>19.2</v>
      </c>
      <c r="G867" s="515">
        <v>45835</v>
      </c>
      <c r="H867" s="76">
        <f t="shared" si="47"/>
        <v>0</v>
      </c>
      <c r="I867">
        <v>19200</v>
      </c>
      <c r="K867" s="134"/>
      <c r="L867" s="670">
        <v>45835</v>
      </c>
      <c r="M867" s="233"/>
      <c r="N867" s="234">
        <f t="shared" si="48"/>
        <v>378</v>
      </c>
      <c r="O867" s="37">
        <v>378</v>
      </c>
      <c r="P867" s="228">
        <f t="shared" si="49"/>
        <v>0</v>
      </c>
      <c r="Q867" s="41"/>
    </row>
    <row r="868" spans="1:18" ht="15.6" x14ac:dyDescent="0.3">
      <c r="A868" s="150"/>
      <c r="B868" s="142">
        <f t="shared" si="45"/>
        <v>19.2</v>
      </c>
      <c r="C868" s="128"/>
      <c r="D868" s="34">
        <f t="shared" si="46"/>
        <v>19.2</v>
      </c>
      <c r="E868" s="514">
        <v>45835</v>
      </c>
      <c r="F868" s="37">
        <v>19.21</v>
      </c>
      <c r="G868" s="515">
        <v>45836</v>
      </c>
      <c r="H868" s="76">
        <f t="shared" si="47"/>
        <v>1.0000000000001563E-2</v>
      </c>
      <c r="I868">
        <v>19210</v>
      </c>
      <c r="K868" s="134"/>
      <c r="L868" s="670">
        <v>45836</v>
      </c>
      <c r="M868" s="233"/>
      <c r="N868" s="234">
        <f t="shared" si="48"/>
        <v>378</v>
      </c>
      <c r="O868" s="37">
        <v>378</v>
      </c>
      <c r="P868" s="228">
        <f t="shared" si="49"/>
        <v>0</v>
      </c>
      <c r="Q868" s="41"/>
    </row>
    <row r="869" spans="1:18" ht="15.6" x14ac:dyDescent="0.3">
      <c r="A869" s="150"/>
      <c r="B869" s="142">
        <f t="shared" si="45"/>
        <v>19.21</v>
      </c>
      <c r="C869" s="128"/>
      <c r="D869" s="34">
        <f t="shared" si="46"/>
        <v>19.21</v>
      </c>
      <c r="E869" s="514">
        <v>45836</v>
      </c>
      <c r="F869" s="37">
        <v>19.21</v>
      </c>
      <c r="G869" s="515">
        <v>45837</v>
      </c>
      <c r="H869" s="76">
        <f t="shared" si="47"/>
        <v>0</v>
      </c>
      <c r="I869">
        <v>19210</v>
      </c>
      <c r="K869" s="134"/>
      <c r="L869" s="670">
        <v>45837</v>
      </c>
      <c r="M869" s="233"/>
      <c r="N869" s="234">
        <f t="shared" si="48"/>
        <v>378</v>
      </c>
      <c r="O869" s="37">
        <v>378</v>
      </c>
      <c r="P869" s="228">
        <f t="shared" si="49"/>
        <v>0</v>
      </c>
      <c r="Q869" s="41"/>
    </row>
    <row r="870" spans="1:18" ht="15.6" x14ac:dyDescent="0.3">
      <c r="A870" s="150"/>
      <c r="B870" s="142">
        <f t="shared" si="45"/>
        <v>19.21</v>
      </c>
      <c r="C870" s="128"/>
      <c r="D870" s="34">
        <f t="shared" si="46"/>
        <v>19.21</v>
      </c>
      <c r="E870" s="514">
        <v>45837</v>
      </c>
      <c r="F870" s="37">
        <v>19.21</v>
      </c>
      <c r="G870" s="515">
        <v>45838</v>
      </c>
      <c r="H870" s="76">
        <f t="shared" si="47"/>
        <v>0</v>
      </c>
      <c r="I870">
        <v>19210</v>
      </c>
      <c r="K870" s="134"/>
      <c r="L870" s="670">
        <v>45838</v>
      </c>
      <c r="M870" s="233"/>
      <c r="N870" s="234">
        <f t="shared" si="48"/>
        <v>378</v>
      </c>
      <c r="O870" s="37">
        <v>333</v>
      </c>
      <c r="P870" s="228">
        <f t="shared" si="49"/>
        <v>45</v>
      </c>
      <c r="Q870" s="41"/>
    </row>
    <row r="871" spans="1:18" s="592" customFormat="1" ht="15.6" x14ac:dyDescent="0.3">
      <c r="A871" s="598"/>
      <c r="B871" s="599">
        <f t="shared" si="45"/>
        <v>19.21</v>
      </c>
      <c r="C871" s="600"/>
      <c r="D871" s="586">
        <f t="shared" si="46"/>
        <v>19.21</v>
      </c>
      <c r="E871" s="601">
        <v>45838</v>
      </c>
      <c r="F871" s="589">
        <v>19.21</v>
      </c>
      <c r="G871" s="602">
        <v>45839</v>
      </c>
      <c r="H871" s="603">
        <f t="shared" si="47"/>
        <v>0</v>
      </c>
      <c r="I871" s="592">
        <v>19210</v>
      </c>
      <c r="K871" s="604"/>
      <c r="L871" s="671">
        <v>45839</v>
      </c>
      <c r="M871" s="605"/>
      <c r="N871" s="606">
        <f t="shared" si="48"/>
        <v>333</v>
      </c>
      <c r="O871" s="589">
        <v>333</v>
      </c>
      <c r="P871" s="607">
        <f t="shared" si="49"/>
        <v>0</v>
      </c>
      <c r="Q871" s="596"/>
      <c r="R871" s="592">
        <f>SUM(P780:P870)</f>
        <v>2533</v>
      </c>
    </row>
    <row r="872" spans="1:18" ht="15.6" x14ac:dyDescent="0.3">
      <c r="A872" s="150"/>
      <c r="B872" s="142">
        <f t="shared" si="45"/>
        <v>19.21</v>
      </c>
      <c r="C872" s="128"/>
      <c r="D872" s="34">
        <f t="shared" si="46"/>
        <v>19.21</v>
      </c>
      <c r="E872" s="514">
        <v>45839</v>
      </c>
      <c r="F872" s="37">
        <v>19.21</v>
      </c>
      <c r="G872" s="515">
        <v>45840</v>
      </c>
      <c r="H872" s="76">
        <f t="shared" si="47"/>
        <v>0</v>
      </c>
      <c r="I872">
        <v>19210</v>
      </c>
      <c r="K872" s="134"/>
      <c r="L872" s="670">
        <v>45840</v>
      </c>
      <c r="M872" s="233"/>
      <c r="N872" s="234">
        <f t="shared" si="48"/>
        <v>333</v>
      </c>
      <c r="O872" s="37">
        <v>333</v>
      </c>
      <c r="P872" s="228">
        <f t="shared" si="49"/>
        <v>0</v>
      </c>
      <c r="Q872" s="41"/>
    </row>
    <row r="873" spans="1:18" ht="15.6" x14ac:dyDescent="0.3">
      <c r="A873" s="150"/>
      <c r="B873" s="142">
        <f t="shared" si="45"/>
        <v>19.21</v>
      </c>
      <c r="C873" s="128"/>
      <c r="D873" s="34">
        <f t="shared" si="46"/>
        <v>19.21</v>
      </c>
      <c r="E873" s="514">
        <v>45840</v>
      </c>
      <c r="F873" s="37">
        <v>19.21</v>
      </c>
      <c r="G873" s="515">
        <v>45841</v>
      </c>
      <c r="H873" s="76">
        <f t="shared" si="47"/>
        <v>0</v>
      </c>
      <c r="I873">
        <v>19210</v>
      </c>
      <c r="K873" s="134"/>
      <c r="L873" s="670">
        <v>45841</v>
      </c>
      <c r="M873" s="233"/>
      <c r="N873" s="234">
        <f t="shared" si="48"/>
        <v>333</v>
      </c>
      <c r="O873" s="37">
        <v>333</v>
      </c>
      <c r="P873" s="228">
        <f t="shared" si="49"/>
        <v>0</v>
      </c>
      <c r="Q873" s="41"/>
    </row>
    <row r="874" spans="1:18" ht="15.6" x14ac:dyDescent="0.3">
      <c r="A874" s="150"/>
      <c r="B874" s="142">
        <f t="shared" si="45"/>
        <v>19.21</v>
      </c>
      <c r="C874" s="128"/>
      <c r="D874" s="34">
        <f t="shared" si="46"/>
        <v>19.21</v>
      </c>
      <c r="E874" s="514">
        <v>45841</v>
      </c>
      <c r="F874" s="37">
        <v>19.21</v>
      </c>
      <c r="G874" s="515">
        <v>45842</v>
      </c>
      <c r="H874" s="76">
        <f t="shared" si="47"/>
        <v>0</v>
      </c>
      <c r="I874">
        <v>19210</v>
      </c>
      <c r="K874" s="134"/>
      <c r="L874" s="670">
        <v>45842</v>
      </c>
      <c r="M874" s="233"/>
      <c r="N874" s="234">
        <f t="shared" si="48"/>
        <v>333</v>
      </c>
      <c r="O874" s="37">
        <v>333</v>
      </c>
      <c r="P874" s="228">
        <f t="shared" si="49"/>
        <v>0</v>
      </c>
      <c r="Q874" s="41"/>
    </row>
    <row r="875" spans="1:18" ht="15.6" x14ac:dyDescent="0.3">
      <c r="A875" s="150"/>
      <c r="B875" s="142">
        <f t="shared" si="45"/>
        <v>19.21</v>
      </c>
      <c r="C875" s="128"/>
      <c r="D875" s="34">
        <f t="shared" si="46"/>
        <v>19.21</v>
      </c>
      <c r="E875" s="514">
        <v>45842</v>
      </c>
      <c r="F875" s="37">
        <v>19.21</v>
      </c>
      <c r="G875" s="515">
        <v>45843</v>
      </c>
      <c r="H875" s="76">
        <f t="shared" si="47"/>
        <v>0</v>
      </c>
      <c r="I875">
        <v>19210</v>
      </c>
      <c r="K875" s="134"/>
      <c r="L875" s="670">
        <v>45843</v>
      </c>
      <c r="M875" s="233">
        <v>180</v>
      </c>
      <c r="N875" s="234">
        <f t="shared" si="48"/>
        <v>333</v>
      </c>
      <c r="O875" s="37">
        <v>513</v>
      </c>
      <c r="P875" s="228">
        <f>M875+N875-O875</f>
        <v>0</v>
      </c>
      <c r="Q875" s="41"/>
    </row>
    <row r="876" spans="1:18" ht="15.6" x14ac:dyDescent="0.3">
      <c r="A876" s="150"/>
      <c r="B876" s="142">
        <f t="shared" si="45"/>
        <v>19.21</v>
      </c>
      <c r="C876" s="128"/>
      <c r="D876" s="34">
        <f t="shared" si="46"/>
        <v>19.21</v>
      </c>
      <c r="E876" s="514">
        <v>45843</v>
      </c>
      <c r="F876" s="37">
        <v>19.21</v>
      </c>
      <c r="G876" s="515">
        <v>45844</v>
      </c>
      <c r="H876" s="76">
        <f t="shared" si="47"/>
        <v>0</v>
      </c>
      <c r="I876">
        <v>19210</v>
      </c>
      <c r="K876" s="134"/>
      <c r="L876" s="670">
        <v>45844</v>
      </c>
      <c r="M876" s="233"/>
      <c r="N876" s="234">
        <f t="shared" si="48"/>
        <v>513</v>
      </c>
      <c r="O876" s="37">
        <v>513</v>
      </c>
      <c r="P876" s="228">
        <v>483</v>
      </c>
      <c r="Q876" s="41"/>
    </row>
    <row r="877" spans="1:18" ht="15.6" x14ac:dyDescent="0.3">
      <c r="A877" s="150"/>
      <c r="B877" s="142">
        <f t="shared" si="45"/>
        <v>19.21</v>
      </c>
      <c r="C877" s="128"/>
      <c r="D877" s="34">
        <f t="shared" si="46"/>
        <v>19.21</v>
      </c>
      <c r="E877" s="514">
        <v>45844</v>
      </c>
      <c r="F877" s="37">
        <v>19.21</v>
      </c>
      <c r="G877" s="515">
        <v>45845</v>
      </c>
      <c r="H877" s="76">
        <f t="shared" si="47"/>
        <v>0</v>
      </c>
      <c r="I877">
        <v>19210</v>
      </c>
      <c r="K877" s="134"/>
      <c r="L877" s="670">
        <v>45845</v>
      </c>
      <c r="M877" s="233"/>
      <c r="N877" s="234">
        <f t="shared" si="48"/>
        <v>513</v>
      </c>
      <c r="O877" s="37">
        <v>513</v>
      </c>
      <c r="P877" s="228">
        <f t="shared" si="49"/>
        <v>0</v>
      </c>
      <c r="Q877" s="41"/>
    </row>
    <row r="878" spans="1:18" ht="15.6" x14ac:dyDescent="0.3">
      <c r="A878" s="150"/>
      <c r="B878" s="142">
        <f t="shared" si="45"/>
        <v>19.21</v>
      </c>
      <c r="C878" s="128"/>
      <c r="D878" s="34">
        <f t="shared" si="46"/>
        <v>19.21</v>
      </c>
      <c r="E878" s="514">
        <v>45845</v>
      </c>
      <c r="F878" s="37">
        <v>19.21</v>
      </c>
      <c r="G878" s="515">
        <v>45846</v>
      </c>
      <c r="H878" s="76">
        <f t="shared" si="47"/>
        <v>0</v>
      </c>
      <c r="I878">
        <v>19210</v>
      </c>
      <c r="K878" s="134"/>
      <c r="L878" s="670">
        <v>45846</v>
      </c>
      <c r="M878" s="233"/>
      <c r="N878" s="234">
        <f t="shared" si="48"/>
        <v>513</v>
      </c>
      <c r="O878" s="37">
        <v>513</v>
      </c>
      <c r="P878" s="228">
        <f t="shared" si="49"/>
        <v>0</v>
      </c>
      <c r="Q878" s="41"/>
    </row>
    <row r="879" spans="1:18" ht="15.6" x14ac:dyDescent="0.3">
      <c r="A879" s="150"/>
      <c r="B879" s="142">
        <f t="shared" si="45"/>
        <v>19.21</v>
      </c>
      <c r="C879" s="128"/>
      <c r="D879" s="34">
        <f t="shared" si="46"/>
        <v>19.21</v>
      </c>
      <c r="E879" s="514">
        <v>45846</v>
      </c>
      <c r="F879" s="37">
        <v>19.21</v>
      </c>
      <c r="G879" s="515">
        <v>45847</v>
      </c>
      <c r="H879" s="76">
        <f t="shared" si="47"/>
        <v>0</v>
      </c>
      <c r="I879">
        <v>19210</v>
      </c>
      <c r="K879" s="134"/>
      <c r="L879" s="670">
        <v>45847</v>
      </c>
      <c r="M879" s="233"/>
      <c r="N879" s="234">
        <f t="shared" si="48"/>
        <v>513</v>
      </c>
      <c r="O879" s="37">
        <v>513</v>
      </c>
      <c r="P879" s="228">
        <f t="shared" si="49"/>
        <v>0</v>
      </c>
      <c r="Q879" s="41"/>
    </row>
    <row r="880" spans="1:18" ht="15.6" x14ac:dyDescent="0.3">
      <c r="A880" s="150"/>
      <c r="B880" s="142">
        <f t="shared" si="45"/>
        <v>19.21</v>
      </c>
      <c r="C880" s="128"/>
      <c r="D880" s="34">
        <f t="shared" si="46"/>
        <v>19.21</v>
      </c>
      <c r="E880" s="514">
        <v>45847</v>
      </c>
      <c r="F880" s="37">
        <v>19.21</v>
      </c>
      <c r="G880" s="515">
        <v>45848</v>
      </c>
      <c r="H880" s="76">
        <f t="shared" si="47"/>
        <v>0</v>
      </c>
      <c r="I880">
        <v>19210</v>
      </c>
      <c r="K880" s="134"/>
      <c r="L880" s="670">
        <v>45848</v>
      </c>
      <c r="M880" s="233"/>
      <c r="N880" s="234">
        <f t="shared" si="48"/>
        <v>513</v>
      </c>
      <c r="O880" s="37">
        <v>513</v>
      </c>
      <c r="P880" s="228">
        <f t="shared" si="49"/>
        <v>0</v>
      </c>
      <c r="Q880" s="41"/>
    </row>
    <row r="881" spans="1:17" ht="15.6" x14ac:dyDescent="0.3">
      <c r="A881" s="150"/>
      <c r="B881" s="142">
        <f t="shared" si="45"/>
        <v>19.21</v>
      </c>
      <c r="C881" s="128"/>
      <c r="D881" s="34">
        <f t="shared" si="46"/>
        <v>19.21</v>
      </c>
      <c r="E881" s="514">
        <v>45848</v>
      </c>
      <c r="F881" s="37">
        <v>19.21</v>
      </c>
      <c r="G881" s="515">
        <v>45849</v>
      </c>
      <c r="H881" s="76">
        <f t="shared" si="47"/>
        <v>0</v>
      </c>
      <c r="I881">
        <v>19210</v>
      </c>
      <c r="K881" s="134"/>
      <c r="L881" s="670">
        <v>45849</v>
      </c>
      <c r="M881" s="233"/>
      <c r="N881" s="234">
        <f t="shared" si="48"/>
        <v>513</v>
      </c>
      <c r="O881" s="37">
        <v>500</v>
      </c>
      <c r="P881" s="228">
        <f t="shared" si="49"/>
        <v>13</v>
      </c>
      <c r="Q881" s="41"/>
    </row>
    <row r="882" spans="1:17" ht="15.6" x14ac:dyDescent="0.3">
      <c r="A882" s="150"/>
      <c r="B882" s="142">
        <f t="shared" si="45"/>
        <v>19.21</v>
      </c>
      <c r="C882" s="128"/>
      <c r="D882" s="34">
        <f t="shared" si="46"/>
        <v>19.21</v>
      </c>
      <c r="E882" s="514">
        <v>45849</v>
      </c>
      <c r="F882" s="37">
        <v>19.21</v>
      </c>
      <c r="G882" s="515">
        <v>45850</v>
      </c>
      <c r="H882" s="76">
        <f t="shared" si="47"/>
        <v>0</v>
      </c>
      <c r="I882">
        <v>19210</v>
      </c>
      <c r="K882" s="134"/>
      <c r="L882" s="670">
        <v>45850</v>
      </c>
      <c r="M882" s="233"/>
      <c r="N882" s="234">
        <f t="shared" si="48"/>
        <v>500</v>
      </c>
      <c r="O882" s="37">
        <v>500</v>
      </c>
      <c r="P882" s="228">
        <f t="shared" si="49"/>
        <v>0</v>
      </c>
      <c r="Q882" s="41"/>
    </row>
    <row r="883" spans="1:17" ht="15.6" x14ac:dyDescent="0.3">
      <c r="A883" s="150"/>
      <c r="B883" s="142">
        <f t="shared" si="45"/>
        <v>19.21</v>
      </c>
      <c r="C883" s="128"/>
      <c r="D883" s="34">
        <f t="shared" si="46"/>
        <v>19.21</v>
      </c>
      <c r="E883" s="514">
        <v>45850</v>
      </c>
      <c r="F883" s="37">
        <v>19.21</v>
      </c>
      <c r="G883" s="515">
        <v>45851</v>
      </c>
      <c r="H883" s="76">
        <f t="shared" si="47"/>
        <v>0</v>
      </c>
      <c r="I883">
        <v>19210</v>
      </c>
      <c r="K883" s="134"/>
      <c r="L883" s="670">
        <v>45851</v>
      </c>
      <c r="M883" s="233"/>
      <c r="N883" s="234">
        <f t="shared" si="48"/>
        <v>500</v>
      </c>
      <c r="O883" s="37">
        <v>500</v>
      </c>
      <c r="P883" s="228">
        <f t="shared" si="49"/>
        <v>0</v>
      </c>
      <c r="Q883" s="41"/>
    </row>
    <row r="884" spans="1:17" ht="15.6" x14ac:dyDescent="0.3">
      <c r="A884" s="150"/>
      <c r="B884" s="142">
        <f t="shared" si="45"/>
        <v>19.21</v>
      </c>
      <c r="C884" s="128"/>
      <c r="D884" s="34">
        <f t="shared" si="46"/>
        <v>19.21</v>
      </c>
      <c r="E884" s="514">
        <v>45851</v>
      </c>
      <c r="F884" s="37">
        <v>19.21</v>
      </c>
      <c r="G884" s="515">
        <v>45852</v>
      </c>
      <c r="H884" s="76">
        <f t="shared" si="47"/>
        <v>0</v>
      </c>
      <c r="I884">
        <v>19210</v>
      </c>
      <c r="K884" s="134"/>
      <c r="L884" s="670">
        <v>45852</v>
      </c>
      <c r="M884" s="233"/>
      <c r="N884" s="234">
        <f t="shared" si="48"/>
        <v>500</v>
      </c>
      <c r="O884" s="37">
        <v>500</v>
      </c>
      <c r="P884" s="228">
        <f t="shared" si="49"/>
        <v>0</v>
      </c>
      <c r="Q884" s="41"/>
    </row>
    <row r="885" spans="1:17" ht="15.6" x14ac:dyDescent="0.3">
      <c r="A885" s="150"/>
      <c r="B885" s="142">
        <f t="shared" si="45"/>
        <v>19.21</v>
      </c>
      <c r="C885" s="128"/>
      <c r="D885" s="34">
        <f t="shared" si="46"/>
        <v>19.21</v>
      </c>
      <c r="E885" s="514">
        <v>45852</v>
      </c>
      <c r="F885" s="37">
        <v>19.21</v>
      </c>
      <c r="G885" s="515">
        <v>45853</v>
      </c>
      <c r="H885" s="76">
        <f t="shared" si="47"/>
        <v>0</v>
      </c>
      <c r="I885">
        <v>19210</v>
      </c>
      <c r="K885" s="134"/>
      <c r="L885" s="670">
        <v>45853</v>
      </c>
      <c r="M885" s="233"/>
      <c r="N885" s="234">
        <f t="shared" si="48"/>
        <v>500</v>
      </c>
      <c r="O885" s="37">
        <v>500</v>
      </c>
      <c r="P885" s="228">
        <f t="shared" si="49"/>
        <v>0</v>
      </c>
      <c r="Q885" s="41"/>
    </row>
    <row r="886" spans="1:17" ht="15.6" x14ac:dyDescent="0.3">
      <c r="A886" s="150"/>
      <c r="B886" s="142">
        <f t="shared" si="45"/>
        <v>19.21</v>
      </c>
      <c r="C886" s="128"/>
      <c r="D886" s="34">
        <f t="shared" si="46"/>
        <v>19.21</v>
      </c>
      <c r="E886" s="514">
        <v>45853</v>
      </c>
      <c r="F886" s="37">
        <v>19.21</v>
      </c>
      <c r="G886" s="515">
        <v>45854</v>
      </c>
      <c r="H886" s="76">
        <f t="shared" si="47"/>
        <v>0</v>
      </c>
      <c r="I886">
        <v>19210</v>
      </c>
      <c r="K886" s="134"/>
      <c r="L886" s="670">
        <v>45854</v>
      </c>
      <c r="M886" s="233"/>
      <c r="N886" s="234">
        <f t="shared" si="48"/>
        <v>500</v>
      </c>
      <c r="O886" s="37">
        <v>500</v>
      </c>
      <c r="P886" s="228">
        <f t="shared" si="49"/>
        <v>0</v>
      </c>
      <c r="Q886" s="41"/>
    </row>
    <row r="887" spans="1:17" ht="15.6" x14ac:dyDescent="0.3">
      <c r="A887" s="150"/>
      <c r="B887" s="142">
        <f t="shared" si="45"/>
        <v>19.21</v>
      </c>
      <c r="C887" s="128"/>
      <c r="D887" s="34">
        <f t="shared" si="46"/>
        <v>19.21</v>
      </c>
      <c r="E887" s="514">
        <v>45854</v>
      </c>
      <c r="F887" s="37">
        <v>19.21</v>
      </c>
      <c r="G887" s="515">
        <v>45855</v>
      </c>
      <c r="H887" s="76">
        <f t="shared" si="47"/>
        <v>0</v>
      </c>
      <c r="I887">
        <v>19210</v>
      </c>
      <c r="K887" s="134"/>
      <c r="L887" s="670">
        <v>45855</v>
      </c>
      <c r="M887" s="233"/>
      <c r="N887" s="234">
        <f t="shared" si="48"/>
        <v>500</v>
      </c>
      <c r="O887" s="37">
        <v>500</v>
      </c>
      <c r="P887" s="228">
        <f t="shared" si="49"/>
        <v>0</v>
      </c>
      <c r="Q887" s="41"/>
    </row>
    <row r="888" spans="1:17" ht="15.6" x14ac:dyDescent="0.3">
      <c r="A888" s="150"/>
      <c r="B888" s="142">
        <f t="shared" si="45"/>
        <v>19.21</v>
      </c>
      <c r="C888" s="128"/>
      <c r="D888" s="34">
        <f t="shared" si="46"/>
        <v>19.21</v>
      </c>
      <c r="E888" s="514">
        <v>45855</v>
      </c>
      <c r="F888" s="37">
        <v>19.21</v>
      </c>
      <c r="G888" s="515">
        <v>45856</v>
      </c>
      <c r="H888" s="76">
        <f t="shared" si="47"/>
        <v>0</v>
      </c>
      <c r="I888">
        <v>19210</v>
      </c>
      <c r="K888" s="134"/>
      <c r="L888" s="670">
        <v>45856</v>
      </c>
      <c r="M888" s="233"/>
      <c r="N888" s="234">
        <f t="shared" si="48"/>
        <v>500</v>
      </c>
      <c r="O888" s="37">
        <v>482</v>
      </c>
      <c r="P888" s="228">
        <f t="shared" si="49"/>
        <v>18</v>
      </c>
      <c r="Q888" s="41"/>
    </row>
    <row r="889" spans="1:17" ht="15.6" x14ac:dyDescent="0.3">
      <c r="A889" s="150"/>
      <c r="B889" s="142">
        <f t="shared" si="45"/>
        <v>19.21</v>
      </c>
      <c r="C889" s="128"/>
      <c r="D889" s="34">
        <f t="shared" si="46"/>
        <v>19.21</v>
      </c>
      <c r="E889" s="514">
        <v>45856</v>
      </c>
      <c r="F889" s="37">
        <v>19.22</v>
      </c>
      <c r="G889" s="515">
        <v>45857</v>
      </c>
      <c r="H889" s="76">
        <f t="shared" si="47"/>
        <v>9.9999999999980105E-3</v>
      </c>
      <c r="I889">
        <v>19220</v>
      </c>
      <c r="K889" s="134"/>
      <c r="L889" s="670">
        <v>45857</v>
      </c>
      <c r="M889" s="233"/>
      <c r="N889" s="234">
        <f t="shared" si="48"/>
        <v>482</v>
      </c>
      <c r="O889" s="37">
        <v>482</v>
      </c>
      <c r="P889" s="228">
        <f t="shared" si="49"/>
        <v>0</v>
      </c>
      <c r="Q889" s="41"/>
    </row>
    <row r="890" spans="1:17" ht="15.6" x14ac:dyDescent="0.3">
      <c r="A890" s="150"/>
      <c r="B890" s="142">
        <f t="shared" si="45"/>
        <v>19.22</v>
      </c>
      <c r="C890" s="128"/>
      <c r="D890" s="34">
        <f t="shared" si="46"/>
        <v>19.22</v>
      </c>
      <c r="E890" s="514">
        <v>45857</v>
      </c>
      <c r="F890" s="37">
        <v>19.22</v>
      </c>
      <c r="G890" s="515">
        <v>45858</v>
      </c>
      <c r="H890" s="76">
        <f t="shared" si="47"/>
        <v>0</v>
      </c>
      <c r="I890">
        <v>19220</v>
      </c>
      <c r="K890" s="134"/>
      <c r="L890" s="670">
        <v>45858</v>
      </c>
      <c r="M890" s="233"/>
      <c r="N890" s="234">
        <f t="shared" si="48"/>
        <v>482</v>
      </c>
      <c r="O890" s="37">
        <v>482</v>
      </c>
      <c r="P890" s="228">
        <f t="shared" si="49"/>
        <v>0</v>
      </c>
      <c r="Q890" s="41"/>
    </row>
    <row r="891" spans="1:17" ht="15.6" x14ac:dyDescent="0.3">
      <c r="A891" s="150"/>
      <c r="B891" s="142">
        <f t="shared" ref="B891:B954" si="50">(F890)</f>
        <v>19.22</v>
      </c>
      <c r="C891" s="128"/>
      <c r="D891" s="34">
        <f t="shared" ref="D891:D954" si="51">F890</f>
        <v>19.22</v>
      </c>
      <c r="E891" s="514">
        <v>45858</v>
      </c>
      <c r="F891" s="37">
        <v>19.22</v>
      </c>
      <c r="G891" s="515">
        <v>45859</v>
      </c>
      <c r="H891" s="76">
        <f t="shared" ref="H891:H954" si="52">F891-D891</f>
        <v>0</v>
      </c>
      <c r="I891">
        <v>19220</v>
      </c>
      <c r="K891" s="134"/>
      <c r="L891" s="670">
        <v>45859</v>
      </c>
      <c r="M891" s="233"/>
      <c r="N891" s="234">
        <f t="shared" si="48"/>
        <v>482</v>
      </c>
      <c r="O891" s="37">
        <v>482</v>
      </c>
      <c r="P891" s="228">
        <f t="shared" si="49"/>
        <v>0</v>
      </c>
      <c r="Q891" s="41"/>
    </row>
    <row r="892" spans="1:17" ht="15.6" x14ac:dyDescent="0.3">
      <c r="A892" s="150"/>
      <c r="B892" s="142">
        <f t="shared" si="50"/>
        <v>19.22</v>
      </c>
      <c r="C892" s="128"/>
      <c r="D892" s="34">
        <f t="shared" si="51"/>
        <v>19.22</v>
      </c>
      <c r="E892" s="514">
        <v>45859</v>
      </c>
      <c r="F892" s="37">
        <v>19.22</v>
      </c>
      <c r="G892" s="515">
        <v>45860</v>
      </c>
      <c r="H892" s="76">
        <f t="shared" si="52"/>
        <v>0</v>
      </c>
      <c r="I892">
        <v>19220</v>
      </c>
      <c r="K892" s="134"/>
      <c r="L892" s="670">
        <v>45860</v>
      </c>
      <c r="M892" s="233"/>
      <c r="N892" s="234">
        <f t="shared" ref="N892:N955" si="53">O891</f>
        <v>482</v>
      </c>
      <c r="O892" s="37">
        <v>450</v>
      </c>
      <c r="P892" s="228">
        <f t="shared" ref="P892:P955" si="54">M892+N892-O892</f>
        <v>32</v>
      </c>
      <c r="Q892" s="41"/>
    </row>
    <row r="893" spans="1:17" ht="15.6" x14ac:dyDescent="0.3">
      <c r="A893" s="150"/>
      <c r="B893" s="142">
        <f t="shared" si="50"/>
        <v>19.22</v>
      </c>
      <c r="C893" s="128"/>
      <c r="D893" s="34">
        <f t="shared" si="51"/>
        <v>19.22</v>
      </c>
      <c r="E893" s="514">
        <v>45860</v>
      </c>
      <c r="F893" s="37">
        <v>19.22</v>
      </c>
      <c r="G893" s="515">
        <v>45861</v>
      </c>
      <c r="H893" s="76">
        <f t="shared" si="52"/>
        <v>0</v>
      </c>
      <c r="I893">
        <v>19220</v>
      </c>
      <c r="K893" s="134"/>
      <c r="L893" s="670">
        <v>45861</v>
      </c>
      <c r="M893" s="233"/>
      <c r="N893" s="234">
        <f t="shared" si="53"/>
        <v>450</v>
      </c>
      <c r="O893" s="37">
        <v>360</v>
      </c>
      <c r="P893" s="228">
        <f t="shared" si="54"/>
        <v>90</v>
      </c>
      <c r="Q893" s="41"/>
    </row>
    <row r="894" spans="1:17" ht="15.6" x14ac:dyDescent="0.3">
      <c r="A894" s="150"/>
      <c r="B894" s="142">
        <f t="shared" si="50"/>
        <v>19.22</v>
      </c>
      <c r="C894" s="128"/>
      <c r="D894" s="34">
        <f t="shared" si="51"/>
        <v>19.22</v>
      </c>
      <c r="E894" s="514">
        <v>45861</v>
      </c>
      <c r="F894" s="37">
        <v>19.23</v>
      </c>
      <c r="G894" s="515">
        <v>45862</v>
      </c>
      <c r="H894" s="76">
        <f t="shared" si="52"/>
        <v>1.0000000000001563E-2</v>
      </c>
      <c r="I894">
        <v>19230</v>
      </c>
      <c r="K894" s="134"/>
      <c r="L894" s="670">
        <v>45862</v>
      </c>
      <c r="M894" s="233"/>
      <c r="N894" s="234">
        <f t="shared" si="53"/>
        <v>360</v>
      </c>
      <c r="O894" s="37">
        <v>360</v>
      </c>
      <c r="P894" s="228">
        <f t="shared" si="54"/>
        <v>0</v>
      </c>
      <c r="Q894" s="41"/>
    </row>
    <row r="895" spans="1:17" ht="15.6" x14ac:dyDescent="0.3">
      <c r="A895" s="150"/>
      <c r="B895" s="142">
        <f t="shared" si="50"/>
        <v>19.23</v>
      </c>
      <c r="C895" s="128"/>
      <c r="D895" s="34">
        <f t="shared" si="51"/>
        <v>19.23</v>
      </c>
      <c r="E895" s="514">
        <v>45862</v>
      </c>
      <c r="F895" s="37">
        <v>19.23</v>
      </c>
      <c r="G895" s="515">
        <v>45863</v>
      </c>
      <c r="H895" s="76">
        <f t="shared" si="52"/>
        <v>0</v>
      </c>
      <c r="I895">
        <v>19230</v>
      </c>
      <c r="K895" s="134"/>
      <c r="L895" s="670">
        <v>45863</v>
      </c>
      <c r="M895" s="233">
        <v>120</v>
      </c>
      <c r="N895" s="234">
        <f t="shared" si="53"/>
        <v>360</v>
      </c>
      <c r="O895" s="37">
        <v>480</v>
      </c>
      <c r="P895" s="228">
        <f t="shared" si="54"/>
        <v>0</v>
      </c>
      <c r="Q895" s="41"/>
    </row>
    <row r="896" spans="1:17" ht="15.6" x14ac:dyDescent="0.3">
      <c r="A896" s="150"/>
      <c r="B896" s="142">
        <f t="shared" si="50"/>
        <v>19.23</v>
      </c>
      <c r="C896" s="128"/>
      <c r="D896" s="34">
        <f t="shared" si="51"/>
        <v>19.23</v>
      </c>
      <c r="E896" s="514">
        <v>45863</v>
      </c>
      <c r="F896" s="37">
        <v>19.23</v>
      </c>
      <c r="G896" s="515">
        <v>45864</v>
      </c>
      <c r="H896" s="76">
        <f t="shared" si="52"/>
        <v>0</v>
      </c>
      <c r="I896">
        <v>19230</v>
      </c>
      <c r="K896" s="134"/>
      <c r="L896" s="670">
        <v>45864</v>
      </c>
      <c r="M896" s="233"/>
      <c r="N896" s="234">
        <f t="shared" si="53"/>
        <v>480</v>
      </c>
      <c r="O896" s="37">
        <v>480</v>
      </c>
      <c r="P896" s="228">
        <f t="shared" si="54"/>
        <v>0</v>
      </c>
      <c r="Q896" s="41"/>
    </row>
    <row r="897" spans="1:17" ht="15.6" x14ac:dyDescent="0.3">
      <c r="A897" s="150"/>
      <c r="B897" s="142">
        <f t="shared" si="50"/>
        <v>19.23</v>
      </c>
      <c r="C897" s="128"/>
      <c r="D897" s="34">
        <f t="shared" si="51"/>
        <v>19.23</v>
      </c>
      <c r="E897" s="514">
        <v>45864</v>
      </c>
      <c r="F897" s="37">
        <v>19.23</v>
      </c>
      <c r="G897" s="515">
        <v>45865</v>
      </c>
      <c r="H897" s="76">
        <f t="shared" si="52"/>
        <v>0</v>
      </c>
      <c r="I897">
        <v>19230</v>
      </c>
      <c r="K897" s="134"/>
      <c r="L897" s="670">
        <v>45865</v>
      </c>
      <c r="M897" s="233"/>
      <c r="N897" s="234">
        <f t="shared" si="53"/>
        <v>480</v>
      </c>
      <c r="O897" s="37">
        <v>432</v>
      </c>
      <c r="P897" s="228">
        <f t="shared" si="54"/>
        <v>48</v>
      </c>
      <c r="Q897" s="41"/>
    </row>
    <row r="898" spans="1:17" ht="15.6" x14ac:dyDescent="0.3">
      <c r="A898" s="150"/>
      <c r="B898" s="142">
        <f t="shared" si="50"/>
        <v>19.23</v>
      </c>
      <c r="C898" s="128"/>
      <c r="D898" s="34">
        <f t="shared" si="51"/>
        <v>19.23</v>
      </c>
      <c r="E898" s="514">
        <v>45865</v>
      </c>
      <c r="F898" s="37">
        <v>19.239999999999998</v>
      </c>
      <c r="G898" s="515">
        <v>45866</v>
      </c>
      <c r="H898" s="76">
        <f t="shared" si="52"/>
        <v>9.9999999999980105E-3</v>
      </c>
      <c r="I898">
        <v>19240</v>
      </c>
      <c r="K898" s="134"/>
      <c r="L898" s="670">
        <v>45866</v>
      </c>
      <c r="M898" s="233"/>
      <c r="N898" s="234">
        <f t="shared" si="53"/>
        <v>432</v>
      </c>
      <c r="O898" s="37">
        <v>324</v>
      </c>
      <c r="P898" s="228">
        <f t="shared" si="54"/>
        <v>108</v>
      </c>
      <c r="Q898" s="41"/>
    </row>
    <row r="899" spans="1:17" ht="15.6" x14ac:dyDescent="0.3">
      <c r="A899" s="150"/>
      <c r="B899" s="142">
        <f t="shared" si="50"/>
        <v>19.239999999999998</v>
      </c>
      <c r="C899" s="128"/>
      <c r="D899" s="34">
        <f t="shared" si="51"/>
        <v>19.239999999999998</v>
      </c>
      <c r="E899" s="514">
        <v>45866</v>
      </c>
      <c r="F899" s="37">
        <v>19.25</v>
      </c>
      <c r="G899" s="515">
        <v>45867</v>
      </c>
      <c r="H899" s="76">
        <f t="shared" si="52"/>
        <v>1.0000000000001563E-2</v>
      </c>
      <c r="I899">
        <v>19250</v>
      </c>
      <c r="K899" s="134"/>
      <c r="L899" s="670">
        <v>45867</v>
      </c>
      <c r="M899" s="233"/>
      <c r="N899" s="234">
        <f t="shared" si="53"/>
        <v>324</v>
      </c>
      <c r="O899" s="37">
        <v>324</v>
      </c>
      <c r="P899" s="228">
        <f t="shared" si="54"/>
        <v>0</v>
      </c>
      <c r="Q899" s="41"/>
    </row>
    <row r="900" spans="1:17" ht="15.6" x14ac:dyDescent="0.3">
      <c r="A900" s="150"/>
      <c r="B900" s="142">
        <f t="shared" si="50"/>
        <v>19.25</v>
      </c>
      <c r="C900" s="128"/>
      <c r="D900" s="34">
        <f t="shared" si="51"/>
        <v>19.25</v>
      </c>
      <c r="E900" s="514">
        <v>45867</v>
      </c>
      <c r="F900" s="37">
        <v>19.25</v>
      </c>
      <c r="G900" s="515">
        <v>45868</v>
      </c>
      <c r="H900" s="76">
        <f t="shared" si="52"/>
        <v>0</v>
      </c>
      <c r="I900">
        <v>19250</v>
      </c>
      <c r="K900" s="134"/>
      <c r="L900" s="670">
        <v>45868</v>
      </c>
      <c r="M900" s="233">
        <v>120</v>
      </c>
      <c r="N900" s="234">
        <f t="shared" si="53"/>
        <v>324</v>
      </c>
      <c r="O900" s="37">
        <v>405</v>
      </c>
      <c r="P900" s="228">
        <f t="shared" si="54"/>
        <v>39</v>
      </c>
      <c r="Q900" s="41"/>
    </row>
    <row r="901" spans="1:17" ht="15.6" x14ac:dyDescent="0.3">
      <c r="A901" s="150"/>
      <c r="B901" s="142">
        <f t="shared" si="50"/>
        <v>19.25</v>
      </c>
      <c r="C901" s="128"/>
      <c r="D901" s="34">
        <f t="shared" si="51"/>
        <v>19.25</v>
      </c>
      <c r="E901" s="514">
        <v>45868</v>
      </c>
      <c r="F901" s="37">
        <v>19.25</v>
      </c>
      <c r="G901" s="515">
        <v>45869</v>
      </c>
      <c r="H901" s="76">
        <f t="shared" si="52"/>
        <v>0</v>
      </c>
      <c r="I901">
        <v>19250</v>
      </c>
      <c r="K901" s="134"/>
      <c r="L901" s="670">
        <v>45869</v>
      </c>
      <c r="M901" s="233"/>
      <c r="N901" s="234">
        <f t="shared" si="53"/>
        <v>405</v>
      </c>
      <c r="O901" s="37">
        <v>405</v>
      </c>
      <c r="P901" s="228">
        <f t="shared" si="54"/>
        <v>0</v>
      </c>
      <c r="Q901" s="41"/>
    </row>
    <row r="902" spans="1:17" ht="15.6" x14ac:dyDescent="0.3">
      <c r="A902" s="150"/>
      <c r="B902" s="142">
        <f t="shared" si="50"/>
        <v>19.25</v>
      </c>
      <c r="C902" s="128"/>
      <c r="D902" s="34">
        <f t="shared" si="51"/>
        <v>19.25</v>
      </c>
      <c r="E902" s="514">
        <v>45869</v>
      </c>
      <c r="F902" s="37">
        <v>19.25</v>
      </c>
      <c r="G902" s="515">
        <v>45870</v>
      </c>
      <c r="H902" s="76">
        <f t="shared" si="52"/>
        <v>0</v>
      </c>
      <c r="I902">
        <v>19250</v>
      </c>
      <c r="K902" s="134"/>
      <c r="L902" s="670">
        <v>45870</v>
      </c>
      <c r="M902" s="233"/>
      <c r="N902" s="234">
        <f t="shared" si="53"/>
        <v>405</v>
      </c>
      <c r="O902" s="37">
        <v>405</v>
      </c>
      <c r="P902" s="228">
        <f t="shared" si="54"/>
        <v>0</v>
      </c>
      <c r="Q902" s="41"/>
    </row>
    <row r="903" spans="1:17" ht="15.6" x14ac:dyDescent="0.3">
      <c r="A903" s="150"/>
      <c r="B903" s="142">
        <f t="shared" si="50"/>
        <v>19.25</v>
      </c>
      <c r="C903" s="128"/>
      <c r="D903" s="34">
        <f t="shared" si="51"/>
        <v>19.25</v>
      </c>
      <c r="E903" s="514">
        <v>45870</v>
      </c>
      <c r="F903" s="37">
        <v>19.25</v>
      </c>
      <c r="G903" s="515">
        <v>45871</v>
      </c>
      <c r="H903" s="76">
        <f t="shared" si="52"/>
        <v>0</v>
      </c>
      <c r="I903">
        <v>19250</v>
      </c>
      <c r="K903" s="134"/>
      <c r="L903" s="670">
        <v>45871</v>
      </c>
      <c r="M903" s="233"/>
      <c r="N903" s="234">
        <f t="shared" si="53"/>
        <v>405</v>
      </c>
      <c r="O903" s="37">
        <v>405</v>
      </c>
      <c r="P903" s="228">
        <f t="shared" si="54"/>
        <v>0</v>
      </c>
      <c r="Q903" s="41"/>
    </row>
    <row r="904" spans="1:17" ht="15.6" x14ac:dyDescent="0.3">
      <c r="A904" s="150"/>
      <c r="B904" s="142">
        <f t="shared" si="50"/>
        <v>19.25</v>
      </c>
      <c r="C904" s="128"/>
      <c r="D904" s="34">
        <f t="shared" si="51"/>
        <v>19.25</v>
      </c>
      <c r="E904" s="514">
        <v>45871</v>
      </c>
      <c r="F904" s="37">
        <v>19.25</v>
      </c>
      <c r="G904" s="515">
        <v>45872</v>
      </c>
      <c r="H904" s="76">
        <f t="shared" si="52"/>
        <v>0</v>
      </c>
      <c r="I904">
        <v>19250</v>
      </c>
      <c r="K904" s="134"/>
      <c r="L904" s="670">
        <v>45872</v>
      </c>
      <c r="M904" s="233"/>
      <c r="N904" s="234">
        <f t="shared" si="53"/>
        <v>405</v>
      </c>
      <c r="O904" s="37">
        <v>360</v>
      </c>
      <c r="P904" s="228">
        <f t="shared" si="54"/>
        <v>45</v>
      </c>
      <c r="Q904" s="41"/>
    </row>
    <row r="905" spans="1:17" ht="15.6" x14ac:dyDescent="0.3">
      <c r="A905" s="150"/>
      <c r="B905" s="142">
        <f t="shared" si="50"/>
        <v>19.25</v>
      </c>
      <c r="C905" s="128"/>
      <c r="D905" s="34">
        <f t="shared" si="51"/>
        <v>19.25</v>
      </c>
      <c r="E905" s="514">
        <v>45872</v>
      </c>
      <c r="F905" s="37">
        <v>19.25</v>
      </c>
      <c r="G905" s="515">
        <v>45873</v>
      </c>
      <c r="H905" s="76">
        <f t="shared" si="52"/>
        <v>0</v>
      </c>
      <c r="I905">
        <v>19250</v>
      </c>
      <c r="K905" s="134"/>
      <c r="L905" s="670">
        <v>45873</v>
      </c>
      <c r="M905" s="233"/>
      <c r="N905" s="234">
        <f t="shared" si="53"/>
        <v>360</v>
      </c>
      <c r="O905" s="37">
        <v>360</v>
      </c>
      <c r="P905" s="228">
        <f t="shared" si="54"/>
        <v>0</v>
      </c>
      <c r="Q905" s="41"/>
    </row>
    <row r="906" spans="1:17" ht="15.6" x14ac:dyDescent="0.3">
      <c r="A906" s="150"/>
      <c r="B906" s="142">
        <f t="shared" si="50"/>
        <v>19.25</v>
      </c>
      <c r="C906" s="128"/>
      <c r="D906" s="34">
        <f t="shared" si="51"/>
        <v>19.25</v>
      </c>
      <c r="E906" s="514">
        <v>45873</v>
      </c>
      <c r="F906" s="37">
        <v>19.25</v>
      </c>
      <c r="G906" s="515">
        <v>45874</v>
      </c>
      <c r="H906" s="76">
        <f t="shared" si="52"/>
        <v>0</v>
      </c>
      <c r="I906">
        <v>19250</v>
      </c>
      <c r="K906" s="134"/>
      <c r="L906" s="670">
        <v>45874</v>
      </c>
      <c r="M906" s="233"/>
      <c r="N906" s="234">
        <f t="shared" si="53"/>
        <v>360</v>
      </c>
      <c r="O906" s="37">
        <v>360</v>
      </c>
      <c r="P906" s="228">
        <f t="shared" si="54"/>
        <v>0</v>
      </c>
      <c r="Q906" s="41"/>
    </row>
    <row r="907" spans="1:17" ht="15.6" x14ac:dyDescent="0.3">
      <c r="A907" s="150"/>
      <c r="B907" s="142">
        <f t="shared" si="50"/>
        <v>19.25</v>
      </c>
      <c r="C907" s="128"/>
      <c r="D907" s="34">
        <f t="shared" si="51"/>
        <v>19.25</v>
      </c>
      <c r="E907" s="514">
        <v>45874</v>
      </c>
      <c r="F907" s="37">
        <v>19.25</v>
      </c>
      <c r="G907" s="515">
        <v>45875</v>
      </c>
      <c r="H907" s="76">
        <f t="shared" si="52"/>
        <v>0</v>
      </c>
      <c r="I907">
        <v>19250</v>
      </c>
      <c r="K907" s="134"/>
      <c r="L907" s="670">
        <v>45875</v>
      </c>
      <c r="M907" s="233"/>
      <c r="N907" s="234">
        <f t="shared" si="53"/>
        <v>360</v>
      </c>
      <c r="O907" s="37">
        <v>360</v>
      </c>
      <c r="P907" s="228">
        <f t="shared" si="54"/>
        <v>0</v>
      </c>
      <c r="Q907" s="41"/>
    </row>
    <row r="908" spans="1:17" ht="15.6" x14ac:dyDescent="0.3">
      <c r="A908" s="150"/>
      <c r="B908" s="142">
        <f t="shared" si="50"/>
        <v>19.25</v>
      </c>
      <c r="C908" s="128"/>
      <c r="D908" s="34">
        <f t="shared" si="51"/>
        <v>19.25</v>
      </c>
      <c r="E908" s="514">
        <v>45875</v>
      </c>
      <c r="F908" s="37">
        <v>19.25</v>
      </c>
      <c r="G908" s="515">
        <v>45876</v>
      </c>
      <c r="H908" s="76">
        <f t="shared" si="52"/>
        <v>0</v>
      </c>
      <c r="I908">
        <v>19250</v>
      </c>
      <c r="K908" s="134"/>
      <c r="L908" s="670">
        <v>45876</v>
      </c>
      <c r="M908" s="233"/>
      <c r="N908" s="234">
        <f t="shared" si="53"/>
        <v>360</v>
      </c>
      <c r="O908" s="37">
        <v>360</v>
      </c>
      <c r="P908" s="228">
        <f t="shared" si="54"/>
        <v>0</v>
      </c>
      <c r="Q908" s="41"/>
    </row>
    <row r="909" spans="1:17" ht="15.6" x14ac:dyDescent="0.3">
      <c r="A909" s="150"/>
      <c r="B909" s="142">
        <f t="shared" si="50"/>
        <v>19.25</v>
      </c>
      <c r="C909" s="128"/>
      <c r="D909" s="34">
        <f t="shared" si="51"/>
        <v>19.25</v>
      </c>
      <c r="E909" s="514">
        <v>45876</v>
      </c>
      <c r="F909" s="37">
        <v>19.25</v>
      </c>
      <c r="G909" s="515">
        <v>45877</v>
      </c>
      <c r="H909" s="76">
        <f t="shared" si="52"/>
        <v>0</v>
      </c>
      <c r="I909">
        <v>19250</v>
      </c>
      <c r="K909" s="134"/>
      <c r="L909" s="670">
        <v>45877</v>
      </c>
      <c r="M909" s="233"/>
      <c r="N909" s="234">
        <f t="shared" si="53"/>
        <v>360</v>
      </c>
      <c r="O909" s="37">
        <v>360</v>
      </c>
      <c r="P909" s="228">
        <f t="shared" si="54"/>
        <v>0</v>
      </c>
      <c r="Q909" s="41"/>
    </row>
    <row r="910" spans="1:17" ht="15.6" x14ac:dyDescent="0.3">
      <c r="A910" s="150"/>
      <c r="B910" s="142">
        <f t="shared" si="50"/>
        <v>19.25</v>
      </c>
      <c r="C910" s="128"/>
      <c r="D910" s="34">
        <f t="shared" si="51"/>
        <v>19.25</v>
      </c>
      <c r="E910" s="514">
        <v>45877</v>
      </c>
      <c r="F910" s="37">
        <v>19.25</v>
      </c>
      <c r="G910" s="515">
        <v>45878</v>
      </c>
      <c r="H910" s="76">
        <f t="shared" si="52"/>
        <v>0</v>
      </c>
      <c r="I910">
        <v>19250</v>
      </c>
      <c r="K910" s="134"/>
      <c r="L910" s="670">
        <v>45878</v>
      </c>
      <c r="M910" s="233"/>
      <c r="N910" s="234">
        <f t="shared" si="53"/>
        <v>360</v>
      </c>
      <c r="O910" s="37">
        <v>360</v>
      </c>
      <c r="P910" s="228">
        <f t="shared" si="54"/>
        <v>0</v>
      </c>
      <c r="Q910" s="41"/>
    </row>
    <row r="911" spans="1:17" ht="15.6" x14ac:dyDescent="0.3">
      <c r="A911" s="150"/>
      <c r="B911" s="142">
        <f t="shared" si="50"/>
        <v>19.25</v>
      </c>
      <c r="C911" s="128"/>
      <c r="D911" s="34">
        <f t="shared" si="51"/>
        <v>19.25</v>
      </c>
      <c r="E911" s="514">
        <v>45878</v>
      </c>
      <c r="F911" s="37">
        <v>19.25</v>
      </c>
      <c r="G911" s="515">
        <v>45879</v>
      </c>
      <c r="H911" s="76">
        <f t="shared" si="52"/>
        <v>0</v>
      </c>
      <c r="I911">
        <v>19250</v>
      </c>
      <c r="K911" s="134"/>
      <c r="L911" s="670">
        <v>45879</v>
      </c>
      <c r="M911" s="233"/>
      <c r="N911" s="234">
        <f t="shared" si="53"/>
        <v>360</v>
      </c>
      <c r="O911" s="37">
        <v>360</v>
      </c>
      <c r="P911" s="228">
        <f t="shared" si="54"/>
        <v>0</v>
      </c>
      <c r="Q911" s="41"/>
    </row>
    <row r="912" spans="1:17" ht="15.6" x14ac:dyDescent="0.3">
      <c r="A912" s="150"/>
      <c r="B912" s="142">
        <f t="shared" si="50"/>
        <v>19.25</v>
      </c>
      <c r="C912" s="128"/>
      <c r="D912" s="34">
        <f t="shared" si="51"/>
        <v>19.25</v>
      </c>
      <c r="E912" s="514">
        <v>45879</v>
      </c>
      <c r="F912" s="37">
        <v>19.25</v>
      </c>
      <c r="G912" s="515">
        <v>45880</v>
      </c>
      <c r="H912" s="76">
        <f t="shared" si="52"/>
        <v>0</v>
      </c>
      <c r="I912">
        <v>19250</v>
      </c>
      <c r="K912" s="134"/>
      <c r="L912" s="670">
        <v>45880</v>
      </c>
      <c r="M912" s="233"/>
      <c r="N912" s="234">
        <f t="shared" si="53"/>
        <v>360</v>
      </c>
      <c r="O912" s="37">
        <v>360</v>
      </c>
      <c r="P912" s="228">
        <f t="shared" si="54"/>
        <v>0</v>
      </c>
      <c r="Q912" s="41"/>
    </row>
    <row r="913" spans="1:17" ht="15.6" x14ac:dyDescent="0.3">
      <c r="A913" s="150"/>
      <c r="B913" s="142">
        <f t="shared" si="50"/>
        <v>19.25</v>
      </c>
      <c r="C913" s="128"/>
      <c r="D913" s="34">
        <f t="shared" si="51"/>
        <v>19.25</v>
      </c>
      <c r="E913" s="514">
        <v>45880</v>
      </c>
      <c r="F913" s="37">
        <v>19.260000000000002</v>
      </c>
      <c r="G913" s="515">
        <v>45881</v>
      </c>
      <c r="H913" s="76">
        <f t="shared" si="52"/>
        <v>1.0000000000001563E-2</v>
      </c>
      <c r="I913">
        <v>19260</v>
      </c>
      <c r="K913" s="134"/>
      <c r="L913" s="670">
        <v>45881</v>
      </c>
      <c r="M913" s="233"/>
      <c r="N913" s="234">
        <f t="shared" si="53"/>
        <v>360</v>
      </c>
      <c r="O913" s="37">
        <v>342</v>
      </c>
      <c r="P913" s="228">
        <f t="shared" si="54"/>
        <v>18</v>
      </c>
      <c r="Q913" s="41"/>
    </row>
    <row r="914" spans="1:17" ht="15.6" x14ac:dyDescent="0.3">
      <c r="A914" s="150"/>
      <c r="B914" s="142">
        <f t="shared" si="50"/>
        <v>19.260000000000002</v>
      </c>
      <c r="C914" s="128"/>
      <c r="D914" s="34">
        <f t="shared" si="51"/>
        <v>19.260000000000002</v>
      </c>
      <c r="E914" s="514">
        <v>45881</v>
      </c>
      <c r="F914" s="37">
        <v>19.260000000000002</v>
      </c>
      <c r="G914" s="515">
        <v>45882</v>
      </c>
      <c r="H914" s="76">
        <f t="shared" si="52"/>
        <v>0</v>
      </c>
      <c r="I914">
        <v>19260</v>
      </c>
      <c r="K914" s="134"/>
      <c r="L914" s="670">
        <v>45882</v>
      </c>
      <c r="M914" s="233"/>
      <c r="N914" s="234">
        <f t="shared" si="53"/>
        <v>342</v>
      </c>
      <c r="O914" s="37">
        <v>342</v>
      </c>
      <c r="P914" s="228">
        <f t="shared" si="54"/>
        <v>0</v>
      </c>
      <c r="Q914" s="41"/>
    </row>
    <row r="915" spans="1:17" ht="15.6" x14ac:dyDescent="0.3">
      <c r="A915" s="150"/>
      <c r="B915" s="142">
        <f t="shared" si="50"/>
        <v>19.260000000000002</v>
      </c>
      <c r="C915" s="128"/>
      <c r="D915" s="34">
        <f t="shared" si="51"/>
        <v>19.260000000000002</v>
      </c>
      <c r="E915" s="514">
        <v>45882</v>
      </c>
      <c r="F915" s="37">
        <v>19.260000000000002</v>
      </c>
      <c r="G915" s="515">
        <v>45883</v>
      </c>
      <c r="H915" s="76">
        <f t="shared" si="52"/>
        <v>0</v>
      </c>
      <c r="I915">
        <v>19260</v>
      </c>
      <c r="K915" s="134"/>
      <c r="L915" s="670">
        <v>45883</v>
      </c>
      <c r="M915" s="233">
        <v>120</v>
      </c>
      <c r="N915" s="234">
        <f t="shared" si="53"/>
        <v>342</v>
      </c>
      <c r="O915" s="37">
        <v>450</v>
      </c>
      <c r="P915" s="228">
        <f t="shared" si="54"/>
        <v>12</v>
      </c>
      <c r="Q915" s="41"/>
    </row>
    <row r="916" spans="1:17" ht="15.6" x14ac:dyDescent="0.3">
      <c r="A916" s="150"/>
      <c r="B916" s="142">
        <f t="shared" si="50"/>
        <v>19.260000000000002</v>
      </c>
      <c r="C916" s="128"/>
      <c r="D916" s="34">
        <f t="shared" si="51"/>
        <v>19.260000000000002</v>
      </c>
      <c r="E916" s="514">
        <v>45883</v>
      </c>
      <c r="F916" s="37">
        <v>19.260000000000002</v>
      </c>
      <c r="G916" s="515">
        <v>45884</v>
      </c>
      <c r="H916" s="76">
        <f t="shared" si="52"/>
        <v>0</v>
      </c>
      <c r="I916">
        <v>19260</v>
      </c>
      <c r="K916" s="134"/>
      <c r="L916" s="670">
        <v>45884</v>
      </c>
      <c r="M916" s="233"/>
      <c r="N916" s="234">
        <f t="shared" si="53"/>
        <v>450</v>
      </c>
      <c r="O916" s="37">
        <v>396</v>
      </c>
      <c r="P916" s="228">
        <f t="shared" si="54"/>
        <v>54</v>
      </c>
      <c r="Q916" s="41"/>
    </row>
    <row r="917" spans="1:17" ht="15.6" x14ac:dyDescent="0.3">
      <c r="A917" s="150"/>
      <c r="B917" s="142">
        <f t="shared" si="50"/>
        <v>19.260000000000002</v>
      </c>
      <c r="C917" s="128"/>
      <c r="D917" s="34">
        <f t="shared" si="51"/>
        <v>19.260000000000002</v>
      </c>
      <c r="E917" s="514">
        <v>45884</v>
      </c>
      <c r="F917" s="37">
        <v>19.260000000000002</v>
      </c>
      <c r="G917" s="515">
        <v>45885</v>
      </c>
      <c r="H917" s="76">
        <f t="shared" si="52"/>
        <v>0</v>
      </c>
      <c r="I917">
        <v>19260</v>
      </c>
      <c r="K917" s="134"/>
      <c r="L917" s="670">
        <v>45885</v>
      </c>
      <c r="M917" s="233"/>
      <c r="N917" s="234">
        <f t="shared" si="53"/>
        <v>396</v>
      </c>
      <c r="O917" s="37">
        <v>342</v>
      </c>
      <c r="P917" s="228">
        <f t="shared" si="54"/>
        <v>54</v>
      </c>
      <c r="Q917" s="41"/>
    </row>
    <row r="918" spans="1:17" ht="15.6" x14ac:dyDescent="0.3">
      <c r="A918" s="150"/>
      <c r="B918" s="142">
        <f t="shared" si="50"/>
        <v>19.260000000000002</v>
      </c>
      <c r="C918" s="128"/>
      <c r="D918" s="34">
        <f t="shared" si="51"/>
        <v>19.260000000000002</v>
      </c>
      <c r="E918" s="514">
        <v>45885</v>
      </c>
      <c r="F918" s="37">
        <v>19.260000000000002</v>
      </c>
      <c r="G918" s="515">
        <v>45886</v>
      </c>
      <c r="H918" s="76">
        <f t="shared" si="52"/>
        <v>0</v>
      </c>
      <c r="I918">
        <v>19260</v>
      </c>
      <c r="K918" s="134"/>
      <c r="L918" s="670">
        <v>45886</v>
      </c>
      <c r="M918" s="233"/>
      <c r="N918" s="234">
        <f t="shared" si="53"/>
        <v>342</v>
      </c>
      <c r="O918" s="37">
        <v>342</v>
      </c>
      <c r="P918" s="228">
        <f t="shared" si="54"/>
        <v>0</v>
      </c>
      <c r="Q918" s="41"/>
    </row>
    <row r="919" spans="1:17" ht="15.6" x14ac:dyDescent="0.3">
      <c r="A919" s="150"/>
      <c r="B919" s="142">
        <f t="shared" si="50"/>
        <v>19.260000000000002</v>
      </c>
      <c r="C919" s="128"/>
      <c r="D919" s="34">
        <f t="shared" si="51"/>
        <v>19.260000000000002</v>
      </c>
      <c r="E919" s="514">
        <v>45886</v>
      </c>
      <c r="F919" s="37">
        <v>19.260000000000002</v>
      </c>
      <c r="G919" s="515">
        <v>45887</v>
      </c>
      <c r="H919" s="76">
        <f t="shared" si="52"/>
        <v>0</v>
      </c>
      <c r="I919">
        <v>19260</v>
      </c>
      <c r="K919" s="134"/>
      <c r="L919" s="670">
        <v>45887</v>
      </c>
      <c r="M919" s="233"/>
      <c r="N919" s="234">
        <f t="shared" si="53"/>
        <v>342</v>
      </c>
      <c r="O919" s="37">
        <v>342</v>
      </c>
      <c r="P919" s="228">
        <f t="shared" si="54"/>
        <v>0</v>
      </c>
      <c r="Q919" s="41"/>
    </row>
    <row r="920" spans="1:17" ht="15.6" x14ac:dyDescent="0.3">
      <c r="A920" s="150"/>
      <c r="B920" s="142">
        <f t="shared" si="50"/>
        <v>19.260000000000002</v>
      </c>
      <c r="C920" s="128"/>
      <c r="D920" s="34">
        <f t="shared" si="51"/>
        <v>19.260000000000002</v>
      </c>
      <c r="E920" s="514">
        <v>45887</v>
      </c>
      <c r="F920" s="37">
        <v>19.260000000000002</v>
      </c>
      <c r="G920" s="515">
        <v>45888</v>
      </c>
      <c r="H920" s="76">
        <f t="shared" si="52"/>
        <v>0</v>
      </c>
      <c r="I920">
        <v>19260</v>
      </c>
      <c r="K920" s="134"/>
      <c r="L920" s="670">
        <v>45888</v>
      </c>
      <c r="M920" s="233"/>
      <c r="N920" s="234">
        <f t="shared" si="53"/>
        <v>342</v>
      </c>
      <c r="O920" s="37">
        <v>288</v>
      </c>
      <c r="P920" s="228">
        <f t="shared" si="54"/>
        <v>54</v>
      </c>
      <c r="Q920" s="41"/>
    </row>
    <row r="921" spans="1:17" ht="15.6" x14ac:dyDescent="0.3">
      <c r="A921" s="150"/>
      <c r="B921" s="142">
        <f t="shared" si="50"/>
        <v>19.260000000000002</v>
      </c>
      <c r="C921" s="128"/>
      <c r="D921" s="34">
        <f t="shared" si="51"/>
        <v>19.260000000000002</v>
      </c>
      <c r="E921" s="514">
        <v>45888</v>
      </c>
      <c r="F921" s="37">
        <v>19.28</v>
      </c>
      <c r="G921" s="515">
        <v>45889</v>
      </c>
      <c r="H921" s="76">
        <f t="shared" si="52"/>
        <v>1.9999999999999574E-2</v>
      </c>
      <c r="I921">
        <v>19280</v>
      </c>
      <c r="K921" s="134"/>
      <c r="L921" s="670">
        <v>45889</v>
      </c>
      <c r="M921" s="233"/>
      <c r="N921" s="234">
        <f t="shared" si="53"/>
        <v>288</v>
      </c>
      <c r="O921" s="37">
        <v>270</v>
      </c>
      <c r="P921" s="228">
        <f t="shared" si="54"/>
        <v>18</v>
      </c>
      <c r="Q921" s="41"/>
    </row>
    <row r="922" spans="1:17" ht="15.6" x14ac:dyDescent="0.3">
      <c r="A922" s="150"/>
      <c r="B922" s="142">
        <f t="shared" si="50"/>
        <v>19.28</v>
      </c>
      <c r="C922" s="128"/>
      <c r="D922" s="34">
        <f t="shared" si="51"/>
        <v>19.28</v>
      </c>
      <c r="E922" s="514">
        <v>45889</v>
      </c>
      <c r="F922" s="37">
        <v>19.28</v>
      </c>
      <c r="G922" s="515">
        <v>45890</v>
      </c>
      <c r="H922" s="76">
        <f t="shared" si="52"/>
        <v>0</v>
      </c>
      <c r="I922">
        <v>19280</v>
      </c>
      <c r="K922" s="134"/>
      <c r="L922" s="670">
        <v>45890</v>
      </c>
      <c r="M922" s="233"/>
      <c r="N922" s="234">
        <f t="shared" si="53"/>
        <v>270</v>
      </c>
      <c r="O922" s="37">
        <v>270</v>
      </c>
      <c r="P922" s="228">
        <f t="shared" si="54"/>
        <v>0</v>
      </c>
      <c r="Q922" s="41"/>
    </row>
    <row r="923" spans="1:17" ht="15.6" x14ac:dyDescent="0.3">
      <c r="A923" s="150"/>
      <c r="B923" s="142">
        <f t="shared" si="50"/>
        <v>19.28</v>
      </c>
      <c r="C923" s="128"/>
      <c r="D923" s="34">
        <f t="shared" si="51"/>
        <v>19.28</v>
      </c>
      <c r="E923" s="514">
        <v>45890</v>
      </c>
      <c r="F923" s="37">
        <v>19.28</v>
      </c>
      <c r="G923" s="515">
        <v>45891</v>
      </c>
      <c r="H923" s="76">
        <f t="shared" si="52"/>
        <v>0</v>
      </c>
      <c r="I923">
        <v>19280</v>
      </c>
      <c r="K923" s="134"/>
      <c r="L923" s="670">
        <v>45891</v>
      </c>
      <c r="M923" s="233"/>
      <c r="N923" s="234">
        <f t="shared" si="53"/>
        <v>270</v>
      </c>
      <c r="O923" s="37">
        <v>270</v>
      </c>
      <c r="P923" s="228">
        <f t="shared" si="54"/>
        <v>0</v>
      </c>
      <c r="Q923" s="41"/>
    </row>
    <row r="924" spans="1:17" ht="15.6" x14ac:dyDescent="0.3">
      <c r="A924" s="150"/>
      <c r="B924" s="142">
        <f t="shared" si="50"/>
        <v>19.28</v>
      </c>
      <c r="C924" s="128"/>
      <c r="D924" s="34">
        <f t="shared" si="51"/>
        <v>19.28</v>
      </c>
      <c r="E924" s="514">
        <v>45891</v>
      </c>
      <c r="F924" s="37">
        <v>19.28</v>
      </c>
      <c r="G924" s="515">
        <v>45892</v>
      </c>
      <c r="H924" s="76">
        <f t="shared" si="52"/>
        <v>0</v>
      </c>
      <c r="I924">
        <v>19280</v>
      </c>
      <c r="K924" s="134"/>
      <c r="L924" s="670">
        <v>45892</v>
      </c>
      <c r="M924" s="233">
        <v>210</v>
      </c>
      <c r="N924" s="234">
        <f t="shared" si="53"/>
        <v>270</v>
      </c>
      <c r="O924" s="37">
        <v>450</v>
      </c>
      <c r="P924" s="228">
        <f t="shared" si="54"/>
        <v>30</v>
      </c>
      <c r="Q924" s="41"/>
    </row>
    <row r="925" spans="1:17" ht="15.6" x14ac:dyDescent="0.3">
      <c r="A925" s="150"/>
      <c r="B925" s="142">
        <f t="shared" si="50"/>
        <v>19.28</v>
      </c>
      <c r="C925" s="128"/>
      <c r="D925" s="34">
        <f t="shared" si="51"/>
        <v>19.28</v>
      </c>
      <c r="E925" s="514">
        <v>45892</v>
      </c>
      <c r="F925" s="37">
        <v>19.28</v>
      </c>
      <c r="G925" s="515">
        <v>45893</v>
      </c>
      <c r="H925" s="76">
        <f t="shared" si="52"/>
        <v>0</v>
      </c>
      <c r="I925">
        <v>19280</v>
      </c>
      <c r="K925" s="134"/>
      <c r="L925" s="670">
        <v>45893</v>
      </c>
      <c r="M925" s="233"/>
      <c r="N925" s="234">
        <f t="shared" si="53"/>
        <v>450</v>
      </c>
      <c r="O925" s="37">
        <v>450</v>
      </c>
      <c r="P925" s="228">
        <f t="shared" si="54"/>
        <v>0</v>
      </c>
      <c r="Q925" s="41"/>
    </row>
    <row r="926" spans="1:17" ht="15.6" x14ac:dyDescent="0.3">
      <c r="A926" s="150"/>
      <c r="B926" s="142">
        <f t="shared" si="50"/>
        <v>19.28</v>
      </c>
      <c r="C926" s="128"/>
      <c r="D926" s="34">
        <f t="shared" si="51"/>
        <v>19.28</v>
      </c>
      <c r="E926" s="514">
        <v>45893</v>
      </c>
      <c r="F926" s="37">
        <v>19.28</v>
      </c>
      <c r="G926" s="515">
        <v>45894</v>
      </c>
      <c r="H926" s="76">
        <f t="shared" si="52"/>
        <v>0</v>
      </c>
      <c r="I926">
        <v>19280</v>
      </c>
      <c r="K926" s="134"/>
      <c r="L926" s="670">
        <v>45894</v>
      </c>
      <c r="M926" s="233"/>
      <c r="N926" s="234">
        <f t="shared" si="53"/>
        <v>450</v>
      </c>
      <c r="O926" s="37">
        <v>450</v>
      </c>
      <c r="P926" s="228">
        <f t="shared" si="54"/>
        <v>0</v>
      </c>
      <c r="Q926" s="41"/>
    </row>
    <row r="927" spans="1:17" ht="15.6" x14ac:dyDescent="0.3">
      <c r="A927" s="150"/>
      <c r="B927" s="142">
        <f t="shared" si="50"/>
        <v>19.28</v>
      </c>
      <c r="C927" s="128"/>
      <c r="D927" s="34">
        <f t="shared" si="51"/>
        <v>19.28</v>
      </c>
      <c r="E927" s="514">
        <v>45894</v>
      </c>
      <c r="F927" s="37">
        <v>19.28</v>
      </c>
      <c r="G927" s="515">
        <v>45895</v>
      </c>
      <c r="H927" s="76">
        <f t="shared" si="52"/>
        <v>0</v>
      </c>
      <c r="I927">
        <v>19280</v>
      </c>
      <c r="K927" s="134"/>
      <c r="L927" s="670">
        <v>45895</v>
      </c>
      <c r="M927" s="233"/>
      <c r="N927" s="234">
        <f t="shared" si="53"/>
        <v>450</v>
      </c>
      <c r="O927" s="37">
        <v>414</v>
      </c>
      <c r="P927" s="228">
        <f t="shared" si="54"/>
        <v>36</v>
      </c>
      <c r="Q927" s="41"/>
    </row>
    <row r="928" spans="1:17" ht="15.6" x14ac:dyDescent="0.3">
      <c r="A928" s="150"/>
      <c r="B928" s="142">
        <f t="shared" si="50"/>
        <v>19.28</v>
      </c>
      <c r="C928" s="128"/>
      <c r="D928" s="34">
        <f t="shared" si="51"/>
        <v>19.28</v>
      </c>
      <c r="E928" s="514">
        <v>45895</v>
      </c>
      <c r="F928" s="37">
        <v>19.29</v>
      </c>
      <c r="G928" s="515">
        <v>45896</v>
      </c>
      <c r="H928" s="76">
        <f t="shared" si="52"/>
        <v>9.9999999999980105E-3</v>
      </c>
      <c r="I928">
        <v>19290</v>
      </c>
      <c r="K928" s="134"/>
      <c r="L928" s="670">
        <v>45896</v>
      </c>
      <c r="M928" s="233"/>
      <c r="N928" s="234">
        <f t="shared" si="53"/>
        <v>414</v>
      </c>
      <c r="O928" s="37">
        <v>396</v>
      </c>
      <c r="P928" s="228">
        <f t="shared" si="54"/>
        <v>18</v>
      </c>
      <c r="Q928" s="41"/>
    </row>
    <row r="929" spans="1:17" ht="15.6" x14ac:dyDescent="0.3">
      <c r="A929" s="150"/>
      <c r="B929" s="142">
        <f t="shared" si="50"/>
        <v>19.29</v>
      </c>
      <c r="C929" s="128"/>
      <c r="D929" s="34">
        <f t="shared" si="51"/>
        <v>19.29</v>
      </c>
      <c r="E929" s="514">
        <v>45896</v>
      </c>
      <c r="F929" s="37">
        <v>19.29</v>
      </c>
      <c r="G929" s="515">
        <v>45897</v>
      </c>
      <c r="H929" s="76">
        <f t="shared" si="52"/>
        <v>0</v>
      </c>
      <c r="K929" s="134"/>
      <c r="L929" s="670">
        <v>45897</v>
      </c>
      <c r="M929" s="233"/>
      <c r="N929" s="234">
        <f t="shared" si="53"/>
        <v>396</v>
      </c>
      <c r="O929" s="37">
        <v>360</v>
      </c>
      <c r="P929" s="228">
        <f t="shared" si="54"/>
        <v>36</v>
      </c>
      <c r="Q929" s="41"/>
    </row>
    <row r="930" spans="1:17" ht="15.6" x14ac:dyDescent="0.3">
      <c r="A930" s="150"/>
      <c r="B930" s="142">
        <f t="shared" si="50"/>
        <v>19.29</v>
      </c>
      <c r="C930" s="128"/>
      <c r="D930" s="34">
        <f t="shared" si="51"/>
        <v>19.29</v>
      </c>
      <c r="E930" s="514">
        <v>45897</v>
      </c>
      <c r="F930" s="37">
        <v>19.3</v>
      </c>
      <c r="G930" s="515">
        <v>45898</v>
      </c>
      <c r="H930" s="76">
        <f t="shared" si="52"/>
        <v>1.0000000000001563E-2</v>
      </c>
      <c r="K930" s="134"/>
      <c r="L930" s="670">
        <v>45898</v>
      </c>
      <c r="M930" s="233"/>
      <c r="N930" s="234">
        <f t="shared" si="53"/>
        <v>360</v>
      </c>
      <c r="O930" s="37">
        <v>360</v>
      </c>
      <c r="P930" s="228">
        <f t="shared" si="54"/>
        <v>0</v>
      </c>
      <c r="Q930" s="41"/>
    </row>
    <row r="931" spans="1:17" ht="15.6" x14ac:dyDescent="0.3">
      <c r="A931" s="150"/>
      <c r="B931" s="142">
        <f t="shared" si="50"/>
        <v>19.3</v>
      </c>
      <c r="C931" s="128"/>
      <c r="D931" s="34">
        <f t="shared" si="51"/>
        <v>19.3</v>
      </c>
      <c r="E931" s="514">
        <v>45898</v>
      </c>
      <c r="F931" s="37">
        <v>19.3</v>
      </c>
      <c r="G931" s="515">
        <v>45899</v>
      </c>
      <c r="H931" s="76">
        <f t="shared" si="52"/>
        <v>0</v>
      </c>
      <c r="K931" s="134"/>
      <c r="L931" s="670">
        <v>45899</v>
      </c>
      <c r="M931" s="233">
        <v>120</v>
      </c>
      <c r="N931" s="234">
        <f t="shared" si="53"/>
        <v>360</v>
      </c>
      <c r="O931" s="37">
        <v>450</v>
      </c>
      <c r="P931" s="228">
        <f t="shared" si="54"/>
        <v>30</v>
      </c>
      <c r="Q931" s="41"/>
    </row>
    <row r="932" spans="1:17" ht="15.6" x14ac:dyDescent="0.3">
      <c r="A932" s="150"/>
      <c r="B932" s="142">
        <f t="shared" si="50"/>
        <v>19.3</v>
      </c>
      <c r="C932" s="128"/>
      <c r="D932" s="34">
        <f t="shared" si="51"/>
        <v>19.3</v>
      </c>
      <c r="E932" s="514">
        <v>45899</v>
      </c>
      <c r="F932" s="37">
        <v>19.3</v>
      </c>
      <c r="G932" s="515">
        <v>45900</v>
      </c>
      <c r="H932" s="76">
        <f t="shared" si="52"/>
        <v>0</v>
      </c>
      <c r="K932" s="134"/>
      <c r="L932" s="670">
        <v>45900</v>
      </c>
      <c r="M932" s="233"/>
      <c r="N932" s="234">
        <f t="shared" si="53"/>
        <v>450</v>
      </c>
      <c r="O932" s="37">
        <v>450</v>
      </c>
      <c r="P932" s="228">
        <f t="shared" si="54"/>
        <v>0</v>
      </c>
      <c r="Q932" s="41"/>
    </row>
    <row r="933" spans="1:17" ht="15.6" x14ac:dyDescent="0.3">
      <c r="A933" s="150"/>
      <c r="B933" s="142">
        <f t="shared" si="50"/>
        <v>19.3</v>
      </c>
      <c r="C933" s="128"/>
      <c r="D933" s="34">
        <f t="shared" si="51"/>
        <v>19.3</v>
      </c>
      <c r="E933" s="514">
        <v>45900</v>
      </c>
      <c r="F933" s="37">
        <v>19.3</v>
      </c>
      <c r="G933" s="515">
        <v>45901</v>
      </c>
      <c r="H933" s="76">
        <f t="shared" si="52"/>
        <v>0</v>
      </c>
      <c r="K933" s="134"/>
      <c r="L933" s="670">
        <v>45901</v>
      </c>
      <c r="M933" s="233"/>
      <c r="N933" s="234">
        <f t="shared" si="53"/>
        <v>450</v>
      </c>
      <c r="O933" s="27">
        <v>342</v>
      </c>
      <c r="P933" s="228">
        <f t="shared" si="54"/>
        <v>108</v>
      </c>
      <c r="Q933" s="41"/>
    </row>
    <row r="934" spans="1:17" ht="15.6" x14ac:dyDescent="0.3">
      <c r="A934" s="150"/>
      <c r="B934" s="142">
        <f t="shared" si="50"/>
        <v>19.3</v>
      </c>
      <c r="C934" s="128"/>
      <c r="D934" s="34">
        <f t="shared" si="51"/>
        <v>19.3</v>
      </c>
      <c r="E934" s="514">
        <v>45901</v>
      </c>
      <c r="F934" s="37">
        <v>19.309999999999999</v>
      </c>
      <c r="G934" s="515">
        <v>45902</v>
      </c>
      <c r="H934" s="76">
        <f t="shared" si="52"/>
        <v>9.9999999999980105E-3</v>
      </c>
      <c r="K934" s="134"/>
      <c r="L934" s="670">
        <v>45902</v>
      </c>
      <c r="M934" s="233"/>
      <c r="N934" s="234">
        <f t="shared" si="53"/>
        <v>342</v>
      </c>
      <c r="O934" s="37">
        <v>280</v>
      </c>
      <c r="P934" s="228">
        <f t="shared" si="54"/>
        <v>62</v>
      </c>
      <c r="Q934" s="41"/>
    </row>
    <row r="935" spans="1:17" ht="15.6" x14ac:dyDescent="0.3">
      <c r="A935" s="150"/>
      <c r="B935" s="142">
        <f t="shared" si="50"/>
        <v>19.309999999999999</v>
      </c>
      <c r="C935" s="128"/>
      <c r="D935" s="34">
        <f t="shared" si="51"/>
        <v>19.309999999999999</v>
      </c>
      <c r="E935" s="514">
        <v>45902</v>
      </c>
      <c r="F935" s="37">
        <v>19.32</v>
      </c>
      <c r="G935" s="515">
        <v>45903</v>
      </c>
      <c r="H935" s="76">
        <v>10</v>
      </c>
      <c r="K935" s="134"/>
      <c r="L935" s="670">
        <v>45903</v>
      </c>
      <c r="M935" s="233"/>
      <c r="N935" s="234">
        <f t="shared" si="53"/>
        <v>280</v>
      </c>
      <c r="O935" s="37">
        <v>270</v>
      </c>
      <c r="P935" s="228">
        <f t="shared" si="54"/>
        <v>10</v>
      </c>
      <c r="Q935" s="41"/>
    </row>
    <row r="936" spans="1:17" ht="15.6" x14ac:dyDescent="0.3">
      <c r="A936" s="150"/>
      <c r="B936" s="142">
        <f t="shared" si="50"/>
        <v>19.32</v>
      </c>
      <c r="C936" s="128"/>
      <c r="D936" s="34">
        <f t="shared" si="51"/>
        <v>19.32</v>
      </c>
      <c r="E936" s="514">
        <v>45903</v>
      </c>
      <c r="F936" s="37">
        <v>19.32</v>
      </c>
      <c r="G936" s="515">
        <v>45904</v>
      </c>
      <c r="H936" s="76">
        <f t="shared" si="52"/>
        <v>0</v>
      </c>
      <c r="K936" s="134"/>
      <c r="L936" s="670">
        <v>45904</v>
      </c>
      <c r="M936" s="233"/>
      <c r="N936" s="234">
        <f t="shared" si="53"/>
        <v>270</v>
      </c>
      <c r="O936" s="37">
        <v>270</v>
      </c>
      <c r="P936" s="228">
        <f t="shared" si="54"/>
        <v>0</v>
      </c>
      <c r="Q936" s="41"/>
    </row>
    <row r="937" spans="1:17" ht="15.6" x14ac:dyDescent="0.3">
      <c r="A937" s="150"/>
      <c r="B937" s="142">
        <f t="shared" si="50"/>
        <v>19.32</v>
      </c>
      <c r="C937" s="128"/>
      <c r="D937" s="34">
        <f t="shared" si="51"/>
        <v>19.32</v>
      </c>
      <c r="E937" s="514">
        <v>45904</v>
      </c>
      <c r="F937" s="37">
        <v>19.32</v>
      </c>
      <c r="G937" s="515">
        <v>45905</v>
      </c>
      <c r="H937" s="76">
        <f t="shared" si="52"/>
        <v>0</v>
      </c>
      <c r="K937" s="134"/>
      <c r="L937" s="670">
        <v>45905</v>
      </c>
      <c r="M937" s="233"/>
      <c r="N937" s="234">
        <f t="shared" si="53"/>
        <v>270</v>
      </c>
      <c r="O937" s="37">
        <v>270</v>
      </c>
      <c r="P937" s="228">
        <f t="shared" si="54"/>
        <v>0</v>
      </c>
      <c r="Q937" s="41"/>
    </row>
    <row r="938" spans="1:17" ht="15.6" x14ac:dyDescent="0.3">
      <c r="A938" s="150"/>
      <c r="B938" s="142">
        <f t="shared" si="50"/>
        <v>19.32</v>
      </c>
      <c r="C938" s="128"/>
      <c r="D938" s="34">
        <f t="shared" si="51"/>
        <v>19.32</v>
      </c>
      <c r="E938" s="514">
        <v>45905</v>
      </c>
      <c r="F938" s="37">
        <v>19.32</v>
      </c>
      <c r="G938" s="515">
        <v>45906</v>
      </c>
      <c r="H938" s="76">
        <f t="shared" si="52"/>
        <v>0</v>
      </c>
      <c r="K938" s="134"/>
      <c r="L938" s="670">
        <v>45906</v>
      </c>
      <c r="M938" s="233"/>
      <c r="N938" s="234">
        <f t="shared" si="53"/>
        <v>270</v>
      </c>
      <c r="O938" s="37">
        <v>270</v>
      </c>
      <c r="P938" s="228">
        <f t="shared" si="54"/>
        <v>0</v>
      </c>
      <c r="Q938" s="41"/>
    </row>
    <row r="939" spans="1:17" ht="15.6" x14ac:dyDescent="0.3">
      <c r="A939" s="150"/>
      <c r="B939" s="142">
        <f t="shared" si="50"/>
        <v>19.32</v>
      </c>
      <c r="C939" s="128"/>
      <c r="D939" s="34">
        <f t="shared" si="51"/>
        <v>19.32</v>
      </c>
      <c r="E939" s="514">
        <v>45906</v>
      </c>
      <c r="F939" s="37">
        <v>19.32</v>
      </c>
      <c r="G939" s="515">
        <v>45907</v>
      </c>
      <c r="H939" s="76">
        <f t="shared" si="52"/>
        <v>0</v>
      </c>
      <c r="K939" s="134"/>
      <c r="L939" s="670">
        <v>45907</v>
      </c>
      <c r="M939" s="233"/>
      <c r="N939" s="234">
        <f t="shared" si="53"/>
        <v>270</v>
      </c>
      <c r="O939" s="37">
        <v>270</v>
      </c>
      <c r="P939" s="228">
        <f t="shared" si="54"/>
        <v>0</v>
      </c>
      <c r="Q939" s="41"/>
    </row>
    <row r="940" spans="1:17" ht="15.6" x14ac:dyDescent="0.3">
      <c r="A940" s="150"/>
      <c r="B940" s="142">
        <f t="shared" si="50"/>
        <v>19.32</v>
      </c>
      <c r="C940" s="128"/>
      <c r="D940" s="34">
        <f t="shared" si="51"/>
        <v>19.32</v>
      </c>
      <c r="E940" s="514">
        <v>45907</v>
      </c>
      <c r="F940" s="37">
        <v>19.32</v>
      </c>
      <c r="G940" s="515">
        <v>45908</v>
      </c>
      <c r="H940" s="76">
        <f t="shared" si="52"/>
        <v>0</v>
      </c>
      <c r="K940" s="134"/>
      <c r="L940" s="670">
        <v>45908</v>
      </c>
      <c r="M940" s="233"/>
      <c r="N940" s="234">
        <f t="shared" si="53"/>
        <v>270</v>
      </c>
      <c r="O940" s="37">
        <v>207</v>
      </c>
      <c r="P940" s="228">
        <f t="shared" si="54"/>
        <v>63</v>
      </c>
      <c r="Q940" s="41"/>
    </row>
    <row r="941" spans="1:17" ht="15.6" x14ac:dyDescent="0.3">
      <c r="A941" s="150"/>
      <c r="B941" s="142">
        <f t="shared" si="50"/>
        <v>19.32</v>
      </c>
      <c r="C941" s="128"/>
      <c r="D941" s="34">
        <f t="shared" si="51"/>
        <v>19.32</v>
      </c>
      <c r="E941" s="514">
        <v>45908</v>
      </c>
      <c r="F941" s="37">
        <v>19.329999999999998</v>
      </c>
      <c r="G941" s="515">
        <v>45909</v>
      </c>
      <c r="H941" s="76">
        <f t="shared" si="52"/>
        <v>9.9999999999980105E-3</v>
      </c>
      <c r="K941" s="134"/>
      <c r="L941" s="670">
        <v>45909</v>
      </c>
      <c r="M941" s="233">
        <v>270</v>
      </c>
      <c r="N941" s="234">
        <f t="shared" si="53"/>
        <v>207</v>
      </c>
      <c r="O941" s="37">
        <v>450</v>
      </c>
      <c r="P941" s="228">
        <f t="shared" si="54"/>
        <v>27</v>
      </c>
      <c r="Q941" s="41"/>
    </row>
    <row r="942" spans="1:17" ht="15.6" x14ac:dyDescent="0.3">
      <c r="A942" s="150"/>
      <c r="B942" s="142">
        <f t="shared" si="50"/>
        <v>19.329999999999998</v>
      </c>
      <c r="C942" s="128"/>
      <c r="D942" s="34">
        <f t="shared" si="51"/>
        <v>19.329999999999998</v>
      </c>
      <c r="E942" s="514">
        <v>45909</v>
      </c>
      <c r="F942" s="37">
        <v>19.329999999999998</v>
      </c>
      <c r="G942" s="515">
        <v>45910</v>
      </c>
      <c r="H942" s="76">
        <f t="shared" si="52"/>
        <v>0</v>
      </c>
      <c r="K942" s="134"/>
      <c r="L942" s="670">
        <v>45910</v>
      </c>
      <c r="M942" s="233"/>
      <c r="N942" s="234">
        <f t="shared" si="53"/>
        <v>450</v>
      </c>
      <c r="O942" s="37">
        <v>342</v>
      </c>
      <c r="P942" s="228">
        <f t="shared" si="54"/>
        <v>108</v>
      </c>
      <c r="Q942" s="41"/>
    </row>
    <row r="943" spans="1:17" ht="15.6" x14ac:dyDescent="0.3">
      <c r="A943" s="150"/>
      <c r="B943" s="142">
        <f t="shared" si="50"/>
        <v>19.329999999999998</v>
      </c>
      <c r="C943" s="128"/>
      <c r="D943" s="34">
        <f t="shared" si="51"/>
        <v>19.329999999999998</v>
      </c>
      <c r="E943" s="514">
        <v>45910</v>
      </c>
      <c r="F943" s="37">
        <v>19.34</v>
      </c>
      <c r="G943" s="515">
        <v>45911</v>
      </c>
      <c r="H943" s="76">
        <f t="shared" si="52"/>
        <v>1.0000000000001563E-2</v>
      </c>
      <c r="K943" s="134"/>
      <c r="L943" s="670">
        <v>45911</v>
      </c>
      <c r="M943" s="233"/>
      <c r="N943" s="234">
        <f t="shared" si="53"/>
        <v>342</v>
      </c>
      <c r="O943" s="37">
        <v>342</v>
      </c>
      <c r="P943" s="228">
        <f t="shared" si="54"/>
        <v>0</v>
      </c>
      <c r="Q943" s="41"/>
    </row>
    <row r="944" spans="1:17" ht="15.6" x14ac:dyDescent="0.3">
      <c r="A944" s="150"/>
      <c r="B944" s="142">
        <f t="shared" si="50"/>
        <v>19.34</v>
      </c>
      <c r="C944" s="128"/>
      <c r="D944" s="34">
        <f t="shared" si="51"/>
        <v>19.34</v>
      </c>
      <c r="E944" s="514">
        <v>45911</v>
      </c>
      <c r="F944" s="37">
        <v>19.34</v>
      </c>
      <c r="G944" s="515">
        <v>45912</v>
      </c>
      <c r="H944" s="76">
        <f t="shared" si="52"/>
        <v>0</v>
      </c>
      <c r="K944" s="134"/>
      <c r="L944" s="670">
        <v>45912</v>
      </c>
      <c r="M944" s="233"/>
      <c r="N944" s="234">
        <f t="shared" si="53"/>
        <v>342</v>
      </c>
      <c r="O944" s="37">
        <v>342</v>
      </c>
      <c r="P944" s="228">
        <f t="shared" si="54"/>
        <v>0</v>
      </c>
      <c r="Q944" s="41"/>
    </row>
    <row r="945" spans="1:17" ht="15.6" x14ac:dyDescent="0.3">
      <c r="A945" s="150"/>
      <c r="B945" s="142">
        <f t="shared" si="50"/>
        <v>19.34</v>
      </c>
      <c r="C945" s="128"/>
      <c r="D945" s="34">
        <f t="shared" si="51"/>
        <v>19.34</v>
      </c>
      <c r="E945" s="514">
        <v>45912</v>
      </c>
      <c r="F945" s="37">
        <v>19.34</v>
      </c>
      <c r="G945" s="515">
        <v>45913</v>
      </c>
      <c r="H945" s="76">
        <f t="shared" si="52"/>
        <v>0</v>
      </c>
      <c r="K945" s="134"/>
      <c r="L945" s="670">
        <v>45913</v>
      </c>
      <c r="M945" s="233"/>
      <c r="N945" s="234">
        <f t="shared" si="53"/>
        <v>342</v>
      </c>
      <c r="O945" s="37">
        <v>315</v>
      </c>
      <c r="P945" s="228">
        <f t="shared" si="54"/>
        <v>27</v>
      </c>
      <c r="Q945" s="41"/>
    </row>
    <row r="946" spans="1:17" ht="15.6" x14ac:dyDescent="0.3">
      <c r="A946" s="150"/>
      <c r="B946" s="142">
        <f t="shared" si="50"/>
        <v>19.34</v>
      </c>
      <c r="C946" s="128"/>
      <c r="D946" s="34">
        <f t="shared" si="51"/>
        <v>19.34</v>
      </c>
      <c r="E946" s="514">
        <v>45913</v>
      </c>
      <c r="F946" s="37">
        <v>19.34</v>
      </c>
      <c r="G946" s="515">
        <v>45914</v>
      </c>
      <c r="H946" s="76">
        <f t="shared" si="52"/>
        <v>0</v>
      </c>
      <c r="K946" s="134"/>
      <c r="L946" s="670">
        <v>45914</v>
      </c>
      <c r="M946" s="233"/>
      <c r="N946" s="234">
        <f t="shared" si="53"/>
        <v>315</v>
      </c>
      <c r="O946" s="37">
        <v>225</v>
      </c>
      <c r="P946" s="228">
        <f>M946+N946-O946</f>
        <v>90</v>
      </c>
      <c r="Q946" s="41"/>
    </row>
    <row r="947" spans="1:17" ht="15.6" x14ac:dyDescent="0.3">
      <c r="A947" s="150"/>
      <c r="B947" s="142">
        <f t="shared" si="50"/>
        <v>19.34</v>
      </c>
      <c r="C947" s="128"/>
      <c r="D947" s="34">
        <f t="shared" si="51"/>
        <v>19.34</v>
      </c>
      <c r="E947" s="514">
        <v>45914</v>
      </c>
      <c r="F947" s="37">
        <v>19.34</v>
      </c>
      <c r="G947" s="515">
        <v>45915</v>
      </c>
      <c r="H947" s="76">
        <f t="shared" si="52"/>
        <v>0</v>
      </c>
      <c r="K947" s="134"/>
      <c r="L947" s="670">
        <v>45915</v>
      </c>
      <c r="M947" s="233">
        <v>180</v>
      </c>
      <c r="N947" s="234">
        <f t="shared" si="53"/>
        <v>225</v>
      </c>
      <c r="O947" s="37">
        <v>342</v>
      </c>
      <c r="P947" s="228">
        <f>M947+N947-O947</f>
        <v>63</v>
      </c>
      <c r="Q947" s="41"/>
    </row>
    <row r="948" spans="1:17" ht="15.6" x14ac:dyDescent="0.3">
      <c r="A948" s="150"/>
      <c r="B948" s="142">
        <f t="shared" si="50"/>
        <v>19.34</v>
      </c>
      <c r="C948" s="128"/>
      <c r="D948" s="34">
        <f t="shared" si="51"/>
        <v>19.34</v>
      </c>
      <c r="E948" s="514">
        <v>45915</v>
      </c>
      <c r="F948" s="37">
        <v>19.34</v>
      </c>
      <c r="G948" s="515">
        <v>45916</v>
      </c>
      <c r="H948" s="76">
        <f t="shared" si="52"/>
        <v>0</v>
      </c>
      <c r="K948" s="134"/>
      <c r="L948" s="670">
        <v>45916</v>
      </c>
      <c r="M948" s="233"/>
      <c r="N948" s="234">
        <f t="shared" si="53"/>
        <v>342</v>
      </c>
      <c r="O948" s="37">
        <v>342</v>
      </c>
      <c r="P948" s="228">
        <f t="shared" si="54"/>
        <v>0</v>
      </c>
      <c r="Q948" s="41"/>
    </row>
    <row r="949" spans="1:17" ht="15.6" x14ac:dyDescent="0.3">
      <c r="A949" s="150"/>
      <c r="B949" s="142">
        <f t="shared" si="50"/>
        <v>19.34</v>
      </c>
      <c r="C949" s="128"/>
      <c r="D949" s="34">
        <f t="shared" si="51"/>
        <v>19.34</v>
      </c>
      <c r="E949" s="514">
        <v>45916</v>
      </c>
      <c r="F949" s="37">
        <v>19.34</v>
      </c>
      <c r="G949" s="515">
        <v>45917</v>
      </c>
      <c r="H949" s="76">
        <f t="shared" si="52"/>
        <v>0</v>
      </c>
      <c r="K949" s="134"/>
      <c r="L949" s="670">
        <v>45917</v>
      </c>
      <c r="M949" s="233"/>
      <c r="N949" s="234">
        <f t="shared" si="53"/>
        <v>342</v>
      </c>
      <c r="O949" s="37">
        <v>342</v>
      </c>
      <c r="P949" s="228">
        <f t="shared" si="54"/>
        <v>0</v>
      </c>
      <c r="Q949" s="41"/>
    </row>
    <row r="950" spans="1:17" ht="15.6" x14ac:dyDescent="0.3">
      <c r="A950" s="150"/>
      <c r="B950" s="142">
        <f t="shared" si="50"/>
        <v>19.34</v>
      </c>
      <c r="C950" s="128"/>
      <c r="D950" s="34">
        <f t="shared" si="51"/>
        <v>19.34</v>
      </c>
      <c r="E950" s="514">
        <v>45917</v>
      </c>
      <c r="F950" s="37">
        <v>19.34</v>
      </c>
      <c r="G950" s="515">
        <v>45918</v>
      </c>
      <c r="H950" s="76">
        <f t="shared" si="52"/>
        <v>0</v>
      </c>
      <c r="K950" s="134"/>
      <c r="L950" s="670">
        <v>45918</v>
      </c>
      <c r="M950" s="233"/>
      <c r="N950" s="234">
        <f t="shared" si="53"/>
        <v>342</v>
      </c>
      <c r="O950" s="37">
        <v>342</v>
      </c>
      <c r="P950" s="228">
        <f t="shared" si="54"/>
        <v>0</v>
      </c>
      <c r="Q950" s="41"/>
    </row>
    <row r="951" spans="1:17" ht="15.6" x14ac:dyDescent="0.3">
      <c r="A951" s="150"/>
      <c r="B951" s="142">
        <f t="shared" si="50"/>
        <v>19.34</v>
      </c>
      <c r="C951" s="128"/>
      <c r="D951" s="34">
        <f t="shared" si="51"/>
        <v>19.34</v>
      </c>
      <c r="E951" s="514">
        <v>45918</v>
      </c>
      <c r="F951" s="37">
        <v>19.34</v>
      </c>
      <c r="G951" s="515">
        <v>45919</v>
      </c>
      <c r="H951" s="76">
        <f t="shared" si="52"/>
        <v>0</v>
      </c>
      <c r="K951" s="134"/>
      <c r="L951" s="670">
        <v>45919</v>
      </c>
      <c r="M951" s="233"/>
      <c r="N951" s="234">
        <f t="shared" si="53"/>
        <v>342</v>
      </c>
      <c r="O951" s="37">
        <v>342</v>
      </c>
      <c r="P951" s="228">
        <f t="shared" si="54"/>
        <v>0</v>
      </c>
      <c r="Q951" s="41"/>
    </row>
    <row r="952" spans="1:17" ht="15.6" x14ac:dyDescent="0.3">
      <c r="A952" s="150"/>
      <c r="B952" s="142">
        <f t="shared" si="50"/>
        <v>19.34</v>
      </c>
      <c r="C952" s="128"/>
      <c r="D952" s="34">
        <f t="shared" si="51"/>
        <v>19.34</v>
      </c>
      <c r="E952" s="514">
        <v>45919</v>
      </c>
      <c r="F952" s="37">
        <v>19.34</v>
      </c>
      <c r="G952" s="515">
        <v>45920</v>
      </c>
      <c r="H952" s="76">
        <f t="shared" si="52"/>
        <v>0</v>
      </c>
      <c r="K952" s="134"/>
      <c r="L952" s="670">
        <v>45920</v>
      </c>
      <c r="M952" s="233"/>
      <c r="N952" s="234">
        <f t="shared" si="53"/>
        <v>342</v>
      </c>
      <c r="O952" s="37">
        <v>342</v>
      </c>
      <c r="P952" s="228">
        <f t="shared" si="54"/>
        <v>0</v>
      </c>
      <c r="Q952" s="41"/>
    </row>
    <row r="953" spans="1:17" ht="15.6" x14ac:dyDescent="0.3">
      <c r="A953" s="150"/>
      <c r="B953" s="142">
        <f t="shared" si="50"/>
        <v>19.34</v>
      </c>
      <c r="C953" s="128"/>
      <c r="D953" s="34">
        <f t="shared" si="51"/>
        <v>19.34</v>
      </c>
      <c r="E953" s="514">
        <v>45920</v>
      </c>
      <c r="F953" s="37">
        <v>19.34</v>
      </c>
      <c r="G953" s="515">
        <v>45921</v>
      </c>
      <c r="H953" s="76">
        <f t="shared" si="52"/>
        <v>0</v>
      </c>
      <c r="K953" s="134"/>
      <c r="L953" s="670">
        <v>45921</v>
      </c>
      <c r="M953" s="233"/>
      <c r="N953" s="234">
        <f t="shared" si="53"/>
        <v>342</v>
      </c>
      <c r="O953" s="37">
        <v>290</v>
      </c>
      <c r="P953" s="228">
        <f t="shared" si="54"/>
        <v>52</v>
      </c>
      <c r="Q953" s="41"/>
    </row>
    <row r="954" spans="1:17" ht="15.6" x14ac:dyDescent="0.3">
      <c r="A954" s="150"/>
      <c r="B954" s="142">
        <f t="shared" si="50"/>
        <v>19.34</v>
      </c>
      <c r="C954" s="128"/>
      <c r="D954" s="34">
        <f t="shared" si="51"/>
        <v>19.34</v>
      </c>
      <c r="E954" s="514">
        <v>45921</v>
      </c>
      <c r="F954" s="37">
        <v>19.350000000000001</v>
      </c>
      <c r="G954" s="515">
        <v>45922</v>
      </c>
      <c r="H954" s="76">
        <f t="shared" si="52"/>
        <v>1.0000000000001563E-2</v>
      </c>
      <c r="K954" s="134"/>
      <c r="L954" s="670">
        <v>45922</v>
      </c>
      <c r="M954" s="233">
        <v>330</v>
      </c>
      <c r="N954" s="234">
        <f t="shared" si="53"/>
        <v>290</v>
      </c>
      <c r="O954" s="37">
        <v>620</v>
      </c>
      <c r="P954" s="228">
        <f t="shared" si="54"/>
        <v>0</v>
      </c>
      <c r="Q954" s="41"/>
    </row>
    <row r="955" spans="1:17" ht="15.6" x14ac:dyDescent="0.3">
      <c r="A955" s="150"/>
      <c r="B955" s="142">
        <f t="shared" ref="B955:B1000" si="55">(F954)</f>
        <v>19.350000000000001</v>
      </c>
      <c r="C955" s="128"/>
      <c r="D955" s="34">
        <f t="shared" ref="D955:D1000" si="56">F954</f>
        <v>19.350000000000001</v>
      </c>
      <c r="E955" s="514">
        <v>45922</v>
      </c>
      <c r="F955" s="37">
        <v>19.350000000000001</v>
      </c>
      <c r="G955" s="515">
        <v>45923</v>
      </c>
      <c r="H955" s="76">
        <f t="shared" ref="H955:H1000" si="57">F955-D955</f>
        <v>0</v>
      </c>
      <c r="K955" s="134"/>
      <c r="L955" s="670">
        <v>45923</v>
      </c>
      <c r="M955" s="233"/>
      <c r="N955" s="234">
        <f t="shared" si="53"/>
        <v>620</v>
      </c>
      <c r="O955" s="37">
        <v>620</v>
      </c>
      <c r="P955" s="228">
        <f t="shared" si="54"/>
        <v>0</v>
      </c>
      <c r="Q955" s="41"/>
    </row>
    <row r="956" spans="1:17" ht="15.6" x14ac:dyDescent="0.3">
      <c r="A956" s="150"/>
      <c r="B956" s="142">
        <f t="shared" si="55"/>
        <v>19.350000000000001</v>
      </c>
      <c r="C956" s="128"/>
      <c r="D956" s="34">
        <f t="shared" si="56"/>
        <v>19.350000000000001</v>
      </c>
      <c r="E956" s="514">
        <v>45923</v>
      </c>
      <c r="F956" s="37">
        <v>19.350000000000001</v>
      </c>
      <c r="G956" s="515">
        <v>45924</v>
      </c>
      <c r="H956" s="76">
        <f t="shared" si="57"/>
        <v>0</v>
      </c>
      <c r="K956" s="134"/>
      <c r="L956" s="670">
        <v>45924</v>
      </c>
      <c r="M956" s="233"/>
      <c r="N956" s="234">
        <f t="shared" ref="N956:N1000" si="58">O955</f>
        <v>620</v>
      </c>
      <c r="O956" s="37">
        <v>620</v>
      </c>
      <c r="P956" s="228">
        <f t="shared" ref="P956:P1000" si="59">M956+N956-O956</f>
        <v>0</v>
      </c>
      <c r="Q956" s="41"/>
    </row>
    <row r="957" spans="1:17" ht="15.6" x14ac:dyDescent="0.3">
      <c r="A957" s="150"/>
      <c r="B957" s="142">
        <f t="shared" si="55"/>
        <v>19.350000000000001</v>
      </c>
      <c r="C957" s="128"/>
      <c r="D957" s="34">
        <f t="shared" si="56"/>
        <v>19.350000000000001</v>
      </c>
      <c r="E957" s="514">
        <v>45924</v>
      </c>
      <c r="F957" s="37">
        <v>19.350000000000001</v>
      </c>
      <c r="G957" s="515">
        <v>45925</v>
      </c>
      <c r="H957" s="76">
        <f t="shared" si="57"/>
        <v>0</v>
      </c>
      <c r="K957" s="134"/>
      <c r="L957" s="670">
        <v>45925</v>
      </c>
      <c r="M957" s="233"/>
      <c r="N957" s="234">
        <f t="shared" si="58"/>
        <v>620</v>
      </c>
      <c r="O957" s="37">
        <v>550</v>
      </c>
      <c r="P957" s="228">
        <f t="shared" si="59"/>
        <v>70</v>
      </c>
      <c r="Q957" s="41"/>
    </row>
    <row r="958" spans="1:17" ht="15.6" x14ac:dyDescent="0.3">
      <c r="A958" s="150"/>
      <c r="B958" s="142">
        <f t="shared" si="55"/>
        <v>19.350000000000001</v>
      </c>
      <c r="C958" s="128"/>
      <c r="D958" s="34">
        <f t="shared" si="56"/>
        <v>19.350000000000001</v>
      </c>
      <c r="E958" s="514">
        <v>45925</v>
      </c>
      <c r="F958" s="37">
        <v>19.36</v>
      </c>
      <c r="G958" s="515">
        <v>45926</v>
      </c>
      <c r="H958" s="76">
        <f t="shared" si="57"/>
        <v>9.9999999999980105E-3</v>
      </c>
      <c r="K958" s="134"/>
      <c r="L958" s="670">
        <v>45926</v>
      </c>
      <c r="M958" s="233"/>
      <c r="N958" s="234">
        <f t="shared" si="58"/>
        <v>550</v>
      </c>
      <c r="O958" s="37">
        <v>468</v>
      </c>
      <c r="P958" s="228">
        <f t="shared" si="59"/>
        <v>82</v>
      </c>
      <c r="Q958" s="41"/>
    </row>
    <row r="959" spans="1:17" ht="15.6" x14ac:dyDescent="0.3">
      <c r="A959" s="150"/>
      <c r="B959" s="142">
        <f t="shared" si="55"/>
        <v>19.36</v>
      </c>
      <c r="C959" s="128"/>
      <c r="D959" s="34">
        <f t="shared" si="56"/>
        <v>19.36</v>
      </c>
      <c r="E959" s="514">
        <v>45926</v>
      </c>
      <c r="F959" s="37">
        <v>19.37</v>
      </c>
      <c r="G959" s="515">
        <v>45927</v>
      </c>
      <c r="H959" s="76">
        <f t="shared" si="57"/>
        <v>1.0000000000001563E-2</v>
      </c>
      <c r="K959" s="134"/>
      <c r="L959" s="670">
        <v>45927</v>
      </c>
      <c r="M959" s="233"/>
      <c r="N959" s="234">
        <f t="shared" si="58"/>
        <v>468</v>
      </c>
      <c r="O959" s="37">
        <v>450</v>
      </c>
      <c r="P959" s="228">
        <f t="shared" si="59"/>
        <v>18</v>
      </c>
      <c r="Q959" s="41"/>
    </row>
    <row r="960" spans="1:17" ht="15.6" x14ac:dyDescent="0.3">
      <c r="A960" s="150"/>
      <c r="B960" s="142">
        <f t="shared" si="55"/>
        <v>19.37</v>
      </c>
      <c r="C960" s="128"/>
      <c r="D960" s="34">
        <f t="shared" si="56"/>
        <v>19.37</v>
      </c>
      <c r="E960" s="514">
        <v>45927</v>
      </c>
      <c r="F960" s="37">
        <v>19.37</v>
      </c>
      <c r="G960" s="515">
        <v>45928</v>
      </c>
      <c r="H960" s="76">
        <f t="shared" si="57"/>
        <v>0</v>
      </c>
      <c r="K960" s="134"/>
      <c r="L960" s="670">
        <v>45928</v>
      </c>
      <c r="M960" s="233"/>
      <c r="N960" s="234">
        <f t="shared" si="58"/>
        <v>450</v>
      </c>
      <c r="O960" s="37">
        <v>432</v>
      </c>
      <c r="P960" s="228">
        <f t="shared" si="59"/>
        <v>18</v>
      </c>
      <c r="Q960" s="41"/>
    </row>
    <row r="961" spans="1:18" ht="15.6" x14ac:dyDescent="0.3">
      <c r="A961" s="150"/>
      <c r="B961" s="142">
        <f t="shared" si="55"/>
        <v>19.37</v>
      </c>
      <c r="C961" s="128"/>
      <c r="D961" s="34">
        <f t="shared" si="56"/>
        <v>19.37</v>
      </c>
      <c r="E961" s="514">
        <v>45928</v>
      </c>
      <c r="F961" s="37">
        <v>19.38</v>
      </c>
      <c r="G961" s="515">
        <v>45929</v>
      </c>
      <c r="H961" s="76">
        <f t="shared" si="57"/>
        <v>9.9999999999980105E-3</v>
      </c>
      <c r="K961" s="134"/>
      <c r="L961" s="670">
        <v>45929</v>
      </c>
      <c r="M961" s="233"/>
      <c r="N961" s="234">
        <f t="shared" si="58"/>
        <v>432</v>
      </c>
      <c r="O961" s="37">
        <v>342</v>
      </c>
      <c r="P961" s="228">
        <f t="shared" si="59"/>
        <v>90</v>
      </c>
      <c r="Q961" s="41"/>
    </row>
    <row r="962" spans="1:18" ht="15.6" x14ac:dyDescent="0.3">
      <c r="A962" s="150"/>
      <c r="B962" s="142">
        <f t="shared" si="55"/>
        <v>19.38</v>
      </c>
      <c r="C962" s="128"/>
      <c r="D962" s="34">
        <f t="shared" si="56"/>
        <v>19.38</v>
      </c>
      <c r="E962" s="514">
        <v>45929</v>
      </c>
      <c r="F962" s="37">
        <v>19.399999999999999</v>
      </c>
      <c r="G962" s="515">
        <v>45930</v>
      </c>
      <c r="H962" s="76">
        <f t="shared" si="57"/>
        <v>1.9999999999999574E-2</v>
      </c>
      <c r="K962" s="134"/>
      <c r="L962" s="670">
        <v>45930</v>
      </c>
      <c r="M962" s="233"/>
      <c r="N962" s="234">
        <f t="shared" si="58"/>
        <v>342</v>
      </c>
      <c r="O962" s="37">
        <v>310</v>
      </c>
      <c r="P962" s="228">
        <f t="shared" si="59"/>
        <v>32</v>
      </c>
      <c r="Q962" s="41"/>
    </row>
    <row r="963" spans="1:18" s="592" customFormat="1" ht="15.6" x14ac:dyDescent="0.3">
      <c r="A963" s="598"/>
      <c r="B963" s="599">
        <f t="shared" si="55"/>
        <v>19.399999999999999</v>
      </c>
      <c r="C963" s="600"/>
      <c r="D963" s="586">
        <f t="shared" si="56"/>
        <v>19.399999999999999</v>
      </c>
      <c r="E963" s="601">
        <v>45930</v>
      </c>
      <c r="F963" s="589">
        <v>19.399999999999999</v>
      </c>
      <c r="G963" s="602">
        <v>45931</v>
      </c>
      <c r="H963" s="603">
        <f t="shared" si="57"/>
        <v>0</v>
      </c>
      <c r="K963" s="604"/>
      <c r="L963" s="671">
        <v>45931</v>
      </c>
      <c r="M963" s="605"/>
      <c r="N963" s="606">
        <f t="shared" si="58"/>
        <v>310</v>
      </c>
      <c r="O963" s="589">
        <v>310</v>
      </c>
      <c r="P963" s="607">
        <f t="shared" si="59"/>
        <v>0</v>
      </c>
      <c r="Q963" s="596"/>
      <c r="R963" s="592">
        <f>SUM(P871:P962)</f>
        <v>2156</v>
      </c>
    </row>
    <row r="964" spans="1:18" ht="15.6" x14ac:dyDescent="0.3">
      <c r="A964" s="150"/>
      <c r="B964" s="142">
        <f t="shared" si="55"/>
        <v>19.399999999999999</v>
      </c>
      <c r="C964" s="128"/>
      <c r="D964" s="34">
        <f t="shared" si="56"/>
        <v>19.399999999999999</v>
      </c>
      <c r="E964" s="514">
        <v>45931</v>
      </c>
      <c r="F964" s="37">
        <v>19.399999999999999</v>
      </c>
      <c r="G964" s="515">
        <v>45932</v>
      </c>
      <c r="H964" s="76">
        <f t="shared" si="57"/>
        <v>0</v>
      </c>
      <c r="K964" s="134"/>
      <c r="L964" s="675">
        <v>45932</v>
      </c>
      <c r="M964" s="233"/>
      <c r="N964" s="234">
        <f t="shared" si="58"/>
        <v>310</v>
      </c>
      <c r="O964" s="37">
        <v>310</v>
      </c>
      <c r="P964" s="228">
        <f t="shared" si="59"/>
        <v>0</v>
      </c>
      <c r="Q964" s="41"/>
    </row>
    <row r="965" spans="1:18" ht="15.6" x14ac:dyDescent="0.3">
      <c r="A965" s="150"/>
      <c r="B965" s="142">
        <f t="shared" si="55"/>
        <v>19.399999999999999</v>
      </c>
      <c r="C965" s="128"/>
      <c r="D965" s="34">
        <f t="shared" si="56"/>
        <v>19.399999999999999</v>
      </c>
      <c r="E965" s="514">
        <v>45932</v>
      </c>
      <c r="F965" s="37">
        <v>19.399999999999999</v>
      </c>
      <c r="G965" s="515">
        <v>45933</v>
      </c>
      <c r="H965" s="76">
        <f t="shared" si="57"/>
        <v>0</v>
      </c>
      <c r="K965" s="134"/>
      <c r="L965" s="675">
        <v>45933</v>
      </c>
      <c r="M965" s="233"/>
      <c r="N965" s="234">
        <f t="shared" si="58"/>
        <v>310</v>
      </c>
      <c r="O965" s="37">
        <v>310</v>
      </c>
      <c r="P965" s="228">
        <f t="shared" si="59"/>
        <v>0</v>
      </c>
      <c r="Q965" s="41"/>
    </row>
    <row r="966" spans="1:18" ht="15.6" x14ac:dyDescent="0.3">
      <c r="A966" s="150"/>
      <c r="B966" s="142">
        <f t="shared" si="55"/>
        <v>19.399999999999999</v>
      </c>
      <c r="C966" s="128"/>
      <c r="D966" s="34">
        <f t="shared" si="56"/>
        <v>19.399999999999999</v>
      </c>
      <c r="E966" s="514">
        <v>45933</v>
      </c>
      <c r="F966" s="37">
        <v>19.399999999999999</v>
      </c>
      <c r="G966" s="515">
        <v>45934</v>
      </c>
      <c r="H966" s="76">
        <f t="shared" si="57"/>
        <v>0</v>
      </c>
      <c r="K966" s="134"/>
      <c r="L966" s="675">
        <v>45934</v>
      </c>
      <c r="M966" s="233"/>
      <c r="N966" s="234">
        <f t="shared" si="58"/>
        <v>310</v>
      </c>
      <c r="O966" s="37">
        <v>310</v>
      </c>
      <c r="P966" s="228">
        <f t="shared" si="59"/>
        <v>0</v>
      </c>
      <c r="Q966" s="41"/>
    </row>
    <row r="967" spans="1:18" ht="15.6" x14ac:dyDescent="0.3">
      <c r="A967" s="150"/>
      <c r="B967" s="142">
        <f t="shared" si="55"/>
        <v>19.399999999999999</v>
      </c>
      <c r="C967" s="128"/>
      <c r="D967" s="34">
        <f t="shared" si="56"/>
        <v>19.399999999999999</v>
      </c>
      <c r="E967" s="514">
        <v>45934</v>
      </c>
      <c r="F967" s="37">
        <v>19.399999999999999</v>
      </c>
      <c r="G967" s="515">
        <v>45935</v>
      </c>
      <c r="H967" s="76">
        <f t="shared" si="57"/>
        <v>0</v>
      </c>
      <c r="K967" s="134"/>
      <c r="L967" s="675">
        <v>45935</v>
      </c>
      <c r="M967" s="233"/>
      <c r="N967" s="234">
        <f t="shared" si="58"/>
        <v>310</v>
      </c>
      <c r="O967" s="37">
        <v>310</v>
      </c>
      <c r="P967" s="228">
        <f t="shared" si="59"/>
        <v>0</v>
      </c>
      <c r="Q967" s="41"/>
    </row>
    <row r="968" spans="1:18" ht="15.6" x14ac:dyDescent="0.3">
      <c r="A968" s="150"/>
      <c r="B968" s="142">
        <f t="shared" si="55"/>
        <v>19.399999999999999</v>
      </c>
      <c r="C968" s="128"/>
      <c r="D968" s="34">
        <f t="shared" si="56"/>
        <v>19.399999999999999</v>
      </c>
      <c r="E968" s="514">
        <v>45935</v>
      </c>
      <c r="F968" s="37">
        <v>19.399999999999999</v>
      </c>
      <c r="G968" s="515">
        <v>45936</v>
      </c>
      <c r="H968" s="76">
        <f t="shared" si="57"/>
        <v>0</v>
      </c>
      <c r="K968" s="134"/>
      <c r="L968" s="675">
        <v>45936</v>
      </c>
      <c r="M968" s="233"/>
      <c r="N968" s="234">
        <f t="shared" si="58"/>
        <v>310</v>
      </c>
      <c r="O968" s="37">
        <v>290</v>
      </c>
      <c r="P968" s="228">
        <f t="shared" si="59"/>
        <v>20</v>
      </c>
      <c r="Q968" s="41"/>
    </row>
    <row r="969" spans="1:18" ht="15.6" x14ac:dyDescent="0.3">
      <c r="A969" s="150"/>
      <c r="B969" s="142">
        <f t="shared" si="55"/>
        <v>19.399999999999999</v>
      </c>
      <c r="C969" s="128"/>
      <c r="D969" s="34">
        <f t="shared" si="56"/>
        <v>19.399999999999999</v>
      </c>
      <c r="E969" s="514">
        <v>45936</v>
      </c>
      <c r="F969" s="37">
        <v>19.399999999999999</v>
      </c>
      <c r="G969" s="515">
        <v>45937</v>
      </c>
      <c r="H969" s="76">
        <f t="shared" si="57"/>
        <v>0</v>
      </c>
      <c r="K969" s="134"/>
      <c r="L969" s="675">
        <v>45937</v>
      </c>
      <c r="M969" s="233"/>
      <c r="N969" s="234">
        <f t="shared" si="58"/>
        <v>290</v>
      </c>
      <c r="O969" s="37">
        <v>280</v>
      </c>
      <c r="P969" s="228">
        <f t="shared" si="59"/>
        <v>10</v>
      </c>
      <c r="Q969" s="41"/>
    </row>
    <row r="970" spans="1:18" ht="15.6" x14ac:dyDescent="0.3">
      <c r="A970" s="150"/>
      <c r="B970" s="142">
        <f t="shared" si="55"/>
        <v>19.399999999999999</v>
      </c>
      <c r="C970" s="128"/>
      <c r="D970" s="34">
        <f t="shared" si="56"/>
        <v>19.399999999999999</v>
      </c>
      <c r="E970" s="514">
        <v>45937</v>
      </c>
      <c r="F970" s="37">
        <v>19.41</v>
      </c>
      <c r="G970" s="515">
        <v>45938</v>
      </c>
      <c r="H970" s="76">
        <f t="shared" si="57"/>
        <v>1.0000000000001563E-2</v>
      </c>
      <c r="K970" s="134"/>
      <c r="L970" s="675">
        <v>45938</v>
      </c>
      <c r="M970" s="233"/>
      <c r="N970" s="234">
        <f t="shared" si="58"/>
        <v>280</v>
      </c>
      <c r="O970" s="37">
        <v>280</v>
      </c>
      <c r="P970" s="228">
        <f t="shared" si="59"/>
        <v>0</v>
      </c>
      <c r="Q970" s="41"/>
    </row>
    <row r="971" spans="1:18" ht="15.6" x14ac:dyDescent="0.3">
      <c r="A971" s="150"/>
      <c r="B971" s="142">
        <f t="shared" si="55"/>
        <v>19.41</v>
      </c>
      <c r="C971" s="128"/>
      <c r="D971" s="34">
        <f t="shared" si="56"/>
        <v>19.41</v>
      </c>
      <c r="E971" s="514">
        <v>45938</v>
      </c>
      <c r="F971" s="37">
        <v>19.41</v>
      </c>
      <c r="G971" s="515">
        <v>45939</v>
      </c>
      <c r="H971" s="76">
        <f t="shared" si="57"/>
        <v>0</v>
      </c>
      <c r="K971" s="134"/>
      <c r="L971" s="675">
        <v>45939</v>
      </c>
      <c r="M971" s="233"/>
      <c r="N971" s="234">
        <f t="shared" si="58"/>
        <v>280</v>
      </c>
      <c r="O971" s="37">
        <v>280</v>
      </c>
      <c r="P971" s="228">
        <f t="shared" si="59"/>
        <v>0</v>
      </c>
      <c r="Q971" s="41"/>
    </row>
    <row r="972" spans="1:18" ht="15.6" x14ac:dyDescent="0.3">
      <c r="A972" s="150"/>
      <c r="B972" s="142">
        <f t="shared" si="55"/>
        <v>19.41</v>
      </c>
      <c r="C972" s="128"/>
      <c r="D972" s="34">
        <f t="shared" si="56"/>
        <v>19.41</v>
      </c>
      <c r="E972" s="514">
        <v>45939</v>
      </c>
      <c r="F972" s="37">
        <v>19.41</v>
      </c>
      <c r="G972" s="515">
        <v>45940</v>
      </c>
      <c r="H972" s="76">
        <f t="shared" si="57"/>
        <v>0</v>
      </c>
      <c r="K972" s="134"/>
      <c r="L972" s="675">
        <v>45940</v>
      </c>
      <c r="M972" s="233">
        <v>240</v>
      </c>
      <c r="N972" s="234">
        <f t="shared" si="58"/>
        <v>280</v>
      </c>
      <c r="O972" s="37">
        <v>520</v>
      </c>
      <c r="P972" s="228">
        <f t="shared" si="59"/>
        <v>0</v>
      </c>
      <c r="Q972" s="41"/>
    </row>
    <row r="973" spans="1:18" ht="15.6" x14ac:dyDescent="0.3">
      <c r="A973" s="150"/>
      <c r="B973" s="142">
        <f t="shared" si="55"/>
        <v>19.41</v>
      </c>
      <c r="C973" s="128"/>
      <c r="D973" s="34">
        <f t="shared" si="56"/>
        <v>19.41</v>
      </c>
      <c r="E973" s="514">
        <v>45940</v>
      </c>
      <c r="F973" s="37">
        <v>19.41</v>
      </c>
      <c r="G973" s="515">
        <v>45941</v>
      </c>
      <c r="H973" s="76">
        <f t="shared" si="57"/>
        <v>0</v>
      </c>
      <c r="K973" s="134"/>
      <c r="L973" s="675">
        <v>45941</v>
      </c>
      <c r="M973" s="233"/>
      <c r="N973" s="234">
        <f t="shared" si="58"/>
        <v>520</v>
      </c>
      <c r="O973" s="37">
        <v>520</v>
      </c>
      <c r="P973" s="228">
        <f t="shared" si="59"/>
        <v>0</v>
      </c>
      <c r="Q973" s="41"/>
    </row>
    <row r="974" spans="1:18" ht="15.6" x14ac:dyDescent="0.3">
      <c r="A974" s="150"/>
      <c r="B974" s="142">
        <f t="shared" si="55"/>
        <v>19.41</v>
      </c>
      <c r="C974" s="128"/>
      <c r="D974" s="34">
        <f t="shared" si="56"/>
        <v>19.41</v>
      </c>
      <c r="E974" s="514">
        <v>45941</v>
      </c>
      <c r="F974" s="37">
        <v>19.41</v>
      </c>
      <c r="G974" s="515">
        <v>45942</v>
      </c>
      <c r="H974" s="76">
        <f t="shared" si="57"/>
        <v>0</v>
      </c>
      <c r="K974" s="134"/>
      <c r="L974" s="675">
        <v>45942</v>
      </c>
      <c r="M974" s="233"/>
      <c r="N974" s="234">
        <f t="shared" si="58"/>
        <v>520</v>
      </c>
      <c r="O974" s="37">
        <v>520</v>
      </c>
      <c r="P974" s="228">
        <f t="shared" si="59"/>
        <v>0</v>
      </c>
      <c r="Q974" s="41"/>
    </row>
    <row r="975" spans="1:18" ht="15.6" x14ac:dyDescent="0.3">
      <c r="A975" s="150"/>
      <c r="B975" s="142">
        <f t="shared" si="55"/>
        <v>19.41</v>
      </c>
      <c r="C975" s="128"/>
      <c r="D975" s="34">
        <f t="shared" si="56"/>
        <v>19.41</v>
      </c>
      <c r="E975" s="514">
        <v>45942</v>
      </c>
      <c r="F975" s="37">
        <v>19.41</v>
      </c>
      <c r="G975" s="515">
        <v>45943</v>
      </c>
      <c r="H975" s="76">
        <f t="shared" si="57"/>
        <v>0</v>
      </c>
      <c r="K975" s="134"/>
      <c r="L975" s="675">
        <v>45943</v>
      </c>
      <c r="M975" s="233"/>
      <c r="N975" s="234">
        <f t="shared" si="58"/>
        <v>520</v>
      </c>
      <c r="O975" s="37">
        <v>520</v>
      </c>
      <c r="P975" s="228">
        <f t="shared" si="59"/>
        <v>0</v>
      </c>
      <c r="Q975" s="41"/>
    </row>
    <row r="976" spans="1:18" ht="15.6" x14ac:dyDescent="0.3">
      <c r="A976" s="150"/>
      <c r="B976" s="142">
        <f t="shared" si="55"/>
        <v>19.41</v>
      </c>
      <c r="C976" s="128"/>
      <c r="D976" s="34">
        <f t="shared" si="56"/>
        <v>19.41</v>
      </c>
      <c r="E976" s="514">
        <v>45943</v>
      </c>
      <c r="F976" s="37">
        <v>19.41</v>
      </c>
      <c r="G976" s="515">
        <v>45944</v>
      </c>
      <c r="H976" s="76">
        <f t="shared" si="57"/>
        <v>0</v>
      </c>
      <c r="K976" s="134"/>
      <c r="L976" s="675">
        <v>45944</v>
      </c>
      <c r="M976" s="233"/>
      <c r="N976" s="234">
        <f t="shared" si="58"/>
        <v>520</v>
      </c>
      <c r="O976" s="37">
        <v>490</v>
      </c>
      <c r="P976" s="228">
        <f t="shared" si="59"/>
        <v>30</v>
      </c>
      <c r="Q976" s="41"/>
    </row>
    <row r="977" spans="1:17" ht="15.6" x14ac:dyDescent="0.3">
      <c r="A977" s="150"/>
      <c r="B977" s="142">
        <f t="shared" si="55"/>
        <v>19.41</v>
      </c>
      <c r="C977" s="128"/>
      <c r="D977" s="34">
        <f t="shared" si="56"/>
        <v>19.41</v>
      </c>
      <c r="E977" s="514">
        <v>45944</v>
      </c>
      <c r="F977" s="37">
        <v>19.41</v>
      </c>
      <c r="G977" s="515">
        <v>45945</v>
      </c>
      <c r="H977" s="76">
        <f t="shared" si="57"/>
        <v>0</v>
      </c>
      <c r="K977" s="134"/>
      <c r="L977" s="675">
        <v>45945</v>
      </c>
      <c r="M977" s="233"/>
      <c r="N977" s="234">
        <f t="shared" si="58"/>
        <v>490</v>
      </c>
      <c r="O977" s="37">
        <v>395</v>
      </c>
      <c r="P977" s="228">
        <f t="shared" si="59"/>
        <v>95</v>
      </c>
      <c r="Q977" s="41"/>
    </row>
    <row r="978" spans="1:17" ht="15.6" x14ac:dyDescent="0.3">
      <c r="A978" s="150"/>
      <c r="B978" s="142">
        <f t="shared" si="55"/>
        <v>19.41</v>
      </c>
      <c r="C978" s="128"/>
      <c r="D978" s="34">
        <f t="shared" si="56"/>
        <v>19.41</v>
      </c>
      <c r="E978" s="514">
        <v>45945</v>
      </c>
      <c r="F978" s="37">
        <v>19.43</v>
      </c>
      <c r="G978" s="515">
        <v>45946</v>
      </c>
      <c r="H978" s="76">
        <f t="shared" si="57"/>
        <v>1.9999999999999574E-2</v>
      </c>
      <c r="K978" s="134"/>
      <c r="L978" s="675">
        <v>45946</v>
      </c>
      <c r="M978" s="233"/>
      <c r="N978" s="234">
        <f t="shared" si="58"/>
        <v>395</v>
      </c>
      <c r="O978" s="37">
        <v>360</v>
      </c>
      <c r="P978" s="228">
        <f t="shared" si="59"/>
        <v>35</v>
      </c>
      <c r="Q978" s="41"/>
    </row>
    <row r="979" spans="1:17" ht="15.6" x14ac:dyDescent="0.3">
      <c r="A979" s="150"/>
      <c r="B979" s="142">
        <f t="shared" si="55"/>
        <v>19.43</v>
      </c>
      <c r="C979" s="128"/>
      <c r="D979" s="34">
        <f t="shared" si="56"/>
        <v>19.43</v>
      </c>
      <c r="E979" s="514">
        <v>45946</v>
      </c>
      <c r="F979" s="37">
        <v>19.43</v>
      </c>
      <c r="G979" s="515">
        <v>45947</v>
      </c>
      <c r="H979" s="76">
        <f t="shared" si="57"/>
        <v>0</v>
      </c>
      <c r="K979" s="134"/>
      <c r="L979" s="675">
        <v>45947</v>
      </c>
      <c r="M979" s="233"/>
      <c r="N979" s="234">
        <f t="shared" si="58"/>
        <v>360</v>
      </c>
      <c r="O979" s="37">
        <v>360</v>
      </c>
      <c r="P979" s="228">
        <f t="shared" si="59"/>
        <v>0</v>
      </c>
      <c r="Q979" s="41"/>
    </row>
    <row r="980" spans="1:17" ht="15.6" x14ac:dyDescent="0.3">
      <c r="A980" s="150"/>
      <c r="B980" s="142">
        <f t="shared" si="55"/>
        <v>19.43</v>
      </c>
      <c r="C980" s="128"/>
      <c r="D980" s="34">
        <f t="shared" si="56"/>
        <v>19.43</v>
      </c>
      <c r="E980" s="514">
        <v>45947</v>
      </c>
      <c r="F980" s="37">
        <v>19.43</v>
      </c>
      <c r="G980" s="515">
        <v>45948</v>
      </c>
      <c r="H980" s="76">
        <f t="shared" si="57"/>
        <v>0</v>
      </c>
      <c r="K980" s="134"/>
      <c r="L980" s="675">
        <v>45948</v>
      </c>
      <c r="M980" s="233"/>
      <c r="N980" s="234">
        <f t="shared" si="58"/>
        <v>360</v>
      </c>
      <c r="O980" s="37">
        <v>324</v>
      </c>
      <c r="P980" s="228">
        <f t="shared" si="59"/>
        <v>36</v>
      </c>
      <c r="Q980" s="41"/>
    </row>
    <row r="981" spans="1:17" ht="15.6" x14ac:dyDescent="0.3">
      <c r="A981" s="150"/>
      <c r="B981" s="142">
        <f t="shared" si="55"/>
        <v>19.43</v>
      </c>
      <c r="C981" s="128"/>
      <c r="D981" s="34">
        <f t="shared" si="56"/>
        <v>19.43</v>
      </c>
      <c r="E981" s="514">
        <v>45948</v>
      </c>
      <c r="F981" s="37">
        <v>19.440000000000001</v>
      </c>
      <c r="G981" s="515">
        <v>45949</v>
      </c>
      <c r="H981" s="76">
        <f t="shared" si="57"/>
        <v>1.0000000000001563E-2</v>
      </c>
      <c r="K981" s="134"/>
      <c r="L981" s="675">
        <v>45949</v>
      </c>
      <c r="M981" s="233"/>
      <c r="N981" s="234">
        <f t="shared" si="58"/>
        <v>324</v>
      </c>
      <c r="O981" s="37">
        <v>324</v>
      </c>
      <c r="P981" s="228">
        <f t="shared" si="59"/>
        <v>0</v>
      </c>
      <c r="Q981" s="41"/>
    </row>
    <row r="982" spans="1:17" ht="15.6" x14ac:dyDescent="0.3">
      <c r="A982" s="150"/>
      <c r="B982" s="142">
        <f t="shared" si="55"/>
        <v>19.440000000000001</v>
      </c>
      <c r="C982" s="128"/>
      <c r="D982" s="34">
        <f t="shared" si="56"/>
        <v>19.440000000000001</v>
      </c>
      <c r="E982" s="514">
        <v>45949</v>
      </c>
      <c r="F982" s="37">
        <v>19.440000000000001</v>
      </c>
      <c r="G982" s="515">
        <v>45950</v>
      </c>
      <c r="H982" s="76">
        <f t="shared" si="57"/>
        <v>0</v>
      </c>
      <c r="K982" s="134"/>
      <c r="L982" s="675">
        <v>45950</v>
      </c>
      <c r="M982" s="233"/>
      <c r="N982" s="234">
        <f t="shared" si="58"/>
        <v>324</v>
      </c>
      <c r="O982" s="37">
        <v>324</v>
      </c>
      <c r="P982" s="228">
        <f t="shared" si="59"/>
        <v>0</v>
      </c>
      <c r="Q982" s="41"/>
    </row>
    <row r="983" spans="1:17" ht="15.6" x14ac:dyDescent="0.3">
      <c r="A983" s="150"/>
      <c r="B983" s="142">
        <f t="shared" si="55"/>
        <v>19.440000000000001</v>
      </c>
      <c r="C983" s="128"/>
      <c r="D983" s="34">
        <f t="shared" si="56"/>
        <v>19.440000000000001</v>
      </c>
      <c r="E983" s="514">
        <v>45950</v>
      </c>
      <c r="F983" s="37">
        <v>19.440000000000001</v>
      </c>
      <c r="G983" s="515">
        <v>45951</v>
      </c>
      <c r="H983" s="76">
        <f t="shared" si="57"/>
        <v>0</v>
      </c>
      <c r="K983" s="134"/>
      <c r="L983" s="675">
        <v>45951</v>
      </c>
      <c r="M983" s="233"/>
      <c r="N983" s="234">
        <f t="shared" si="58"/>
        <v>324</v>
      </c>
      <c r="O983" s="37">
        <v>324</v>
      </c>
      <c r="P983" s="228">
        <f t="shared" si="59"/>
        <v>0</v>
      </c>
      <c r="Q983" s="41"/>
    </row>
    <row r="984" spans="1:17" ht="15.6" x14ac:dyDescent="0.3">
      <c r="A984" s="150"/>
      <c r="B984" s="142">
        <f t="shared" si="55"/>
        <v>19.440000000000001</v>
      </c>
      <c r="C984" s="128"/>
      <c r="D984" s="34">
        <f t="shared" si="56"/>
        <v>19.440000000000001</v>
      </c>
      <c r="E984" s="514">
        <v>45951</v>
      </c>
      <c r="F984" s="37">
        <v>19.440000000000001</v>
      </c>
      <c r="G984" s="515">
        <v>45952</v>
      </c>
      <c r="H984" s="76">
        <f t="shared" si="57"/>
        <v>0</v>
      </c>
      <c r="K984" s="134"/>
      <c r="L984" s="675">
        <v>45952</v>
      </c>
      <c r="M984" s="233"/>
      <c r="N984" s="234">
        <f t="shared" si="58"/>
        <v>324</v>
      </c>
      <c r="O984" s="37">
        <v>324</v>
      </c>
      <c r="P984" s="228">
        <f t="shared" si="59"/>
        <v>0</v>
      </c>
      <c r="Q984" s="41"/>
    </row>
    <row r="985" spans="1:17" ht="15.6" x14ac:dyDescent="0.3">
      <c r="A985" s="150"/>
      <c r="B985" s="142">
        <f t="shared" si="55"/>
        <v>19.440000000000001</v>
      </c>
      <c r="C985" s="128"/>
      <c r="D985" s="34">
        <f t="shared" si="56"/>
        <v>19.440000000000001</v>
      </c>
      <c r="E985" s="514">
        <v>45952</v>
      </c>
      <c r="F985" s="37">
        <v>19.440000000000001</v>
      </c>
      <c r="G985" s="515">
        <v>45953</v>
      </c>
      <c r="H985" s="76">
        <f t="shared" si="57"/>
        <v>0</v>
      </c>
      <c r="K985" s="134"/>
      <c r="L985" s="675">
        <v>45953</v>
      </c>
      <c r="M985" s="233"/>
      <c r="N985" s="234">
        <f t="shared" si="58"/>
        <v>324</v>
      </c>
      <c r="O985" s="37">
        <v>308</v>
      </c>
      <c r="P985" s="228">
        <f t="shared" si="59"/>
        <v>16</v>
      </c>
      <c r="Q985" s="41"/>
    </row>
    <row r="986" spans="1:17" ht="15.6" x14ac:dyDescent="0.3">
      <c r="A986" s="150"/>
      <c r="B986" s="142">
        <f t="shared" si="55"/>
        <v>19.440000000000001</v>
      </c>
      <c r="C986" s="128"/>
      <c r="D986" s="34">
        <f t="shared" si="56"/>
        <v>19.440000000000001</v>
      </c>
      <c r="E986" s="514">
        <v>45953</v>
      </c>
      <c r="F986" s="37">
        <v>19.440000000000001</v>
      </c>
      <c r="G986" s="515">
        <v>45954</v>
      </c>
      <c r="H986" s="76">
        <f t="shared" si="57"/>
        <v>0</v>
      </c>
      <c r="K986" s="134"/>
      <c r="L986" s="675">
        <v>45954</v>
      </c>
      <c r="M986" s="233"/>
      <c r="N986" s="234">
        <f t="shared" si="58"/>
        <v>308</v>
      </c>
      <c r="O986" s="37">
        <v>308</v>
      </c>
      <c r="P986" s="228">
        <f t="shared" si="59"/>
        <v>0</v>
      </c>
      <c r="Q986" s="41"/>
    </row>
    <row r="987" spans="1:17" ht="15.6" x14ac:dyDescent="0.3">
      <c r="A987" s="150"/>
      <c r="B987" s="142">
        <f t="shared" si="55"/>
        <v>19.440000000000001</v>
      </c>
      <c r="C987" s="128"/>
      <c r="D987" s="34">
        <f t="shared" si="56"/>
        <v>19.440000000000001</v>
      </c>
      <c r="E987" s="514">
        <v>45954</v>
      </c>
      <c r="F987" s="37">
        <v>19.45</v>
      </c>
      <c r="G987" s="515">
        <v>45955</v>
      </c>
      <c r="H987" s="76">
        <f t="shared" si="57"/>
        <v>9.9999999999980105E-3</v>
      </c>
      <c r="K987" s="134"/>
      <c r="L987" s="675">
        <v>45955</v>
      </c>
      <c r="M987" s="233"/>
      <c r="N987" s="234">
        <f t="shared" si="58"/>
        <v>308</v>
      </c>
      <c r="O987" s="37">
        <v>308</v>
      </c>
      <c r="P987" s="228">
        <f t="shared" si="59"/>
        <v>0</v>
      </c>
      <c r="Q987" s="41"/>
    </row>
    <row r="988" spans="1:17" ht="15.6" x14ac:dyDescent="0.3">
      <c r="A988" s="150"/>
      <c r="B988" s="142">
        <f t="shared" si="55"/>
        <v>19.45</v>
      </c>
      <c r="C988" s="128"/>
      <c r="D988" s="34">
        <f t="shared" si="56"/>
        <v>19.45</v>
      </c>
      <c r="E988" s="514">
        <v>45955</v>
      </c>
      <c r="F988" s="37">
        <v>19.45</v>
      </c>
      <c r="G988" s="515">
        <v>45956</v>
      </c>
      <c r="H988" s="76">
        <f t="shared" si="57"/>
        <v>0</v>
      </c>
      <c r="K988" s="134"/>
      <c r="L988" s="675">
        <v>45956</v>
      </c>
      <c r="M988" s="233"/>
      <c r="N988" s="234">
        <f t="shared" si="58"/>
        <v>308</v>
      </c>
      <c r="O988" s="37">
        <v>308</v>
      </c>
      <c r="P988" s="228">
        <f t="shared" si="59"/>
        <v>0</v>
      </c>
      <c r="Q988" s="41"/>
    </row>
    <row r="989" spans="1:17" ht="15.6" x14ac:dyDescent="0.3">
      <c r="A989" s="150"/>
      <c r="B989" s="142">
        <f t="shared" si="55"/>
        <v>19.45</v>
      </c>
      <c r="C989" s="128"/>
      <c r="D989" s="34">
        <f t="shared" si="56"/>
        <v>19.45</v>
      </c>
      <c r="E989" s="514">
        <v>45956</v>
      </c>
      <c r="F989" s="37">
        <v>19.45</v>
      </c>
      <c r="G989" s="515">
        <v>45957</v>
      </c>
      <c r="H989" s="76">
        <f t="shared" si="57"/>
        <v>0</v>
      </c>
      <c r="K989" s="134"/>
      <c r="L989" s="675">
        <v>45957</v>
      </c>
      <c r="M989" s="233">
        <v>120</v>
      </c>
      <c r="N989" s="234">
        <f t="shared" si="58"/>
        <v>308</v>
      </c>
      <c r="O989" s="37">
        <v>370</v>
      </c>
      <c r="P989" s="228">
        <f t="shared" si="59"/>
        <v>58</v>
      </c>
      <c r="Q989" s="41"/>
    </row>
    <row r="990" spans="1:17" ht="15.6" x14ac:dyDescent="0.3">
      <c r="A990" s="150"/>
      <c r="B990" s="142">
        <f t="shared" si="55"/>
        <v>19.45</v>
      </c>
      <c r="C990" s="128"/>
      <c r="D990" s="34">
        <f t="shared" si="56"/>
        <v>19.45</v>
      </c>
      <c r="E990" s="514">
        <v>45957</v>
      </c>
      <c r="F990" s="37">
        <v>19.45</v>
      </c>
      <c r="G990" s="515">
        <v>45958</v>
      </c>
      <c r="H990" s="76">
        <f t="shared" si="57"/>
        <v>0</v>
      </c>
      <c r="K990" s="134"/>
      <c r="L990" s="675">
        <v>45958</v>
      </c>
      <c r="M990" s="233"/>
      <c r="N990" s="234">
        <f t="shared" si="58"/>
        <v>370</v>
      </c>
      <c r="O990" s="37">
        <v>370</v>
      </c>
      <c r="P990" s="228">
        <f t="shared" si="59"/>
        <v>0</v>
      </c>
      <c r="Q990" s="41"/>
    </row>
    <row r="991" spans="1:17" ht="15.6" x14ac:dyDescent="0.3">
      <c r="A991" s="150"/>
      <c r="B991" s="142">
        <f t="shared" si="55"/>
        <v>19.45</v>
      </c>
      <c r="C991" s="128"/>
      <c r="D991" s="34">
        <f t="shared" si="56"/>
        <v>19.45</v>
      </c>
      <c r="E991" s="514">
        <v>45958</v>
      </c>
      <c r="F991" s="37">
        <v>19.45</v>
      </c>
      <c r="G991" s="515">
        <v>45959</v>
      </c>
      <c r="H991" s="76">
        <f t="shared" si="57"/>
        <v>0</v>
      </c>
      <c r="K991" s="134"/>
      <c r="L991" s="675">
        <v>45959</v>
      </c>
      <c r="M991" s="233"/>
      <c r="N991" s="234">
        <f t="shared" si="58"/>
        <v>370</v>
      </c>
      <c r="O991" s="37">
        <v>370</v>
      </c>
      <c r="P991" s="228">
        <f t="shared" si="59"/>
        <v>0</v>
      </c>
      <c r="Q991" s="41"/>
    </row>
    <row r="992" spans="1:17" ht="15.6" x14ac:dyDescent="0.3">
      <c r="A992" s="150"/>
      <c r="B992" s="142">
        <f t="shared" si="55"/>
        <v>19.45</v>
      </c>
      <c r="C992" s="128"/>
      <c r="D992" s="34">
        <f t="shared" si="56"/>
        <v>19.45</v>
      </c>
      <c r="E992" s="514">
        <v>45959</v>
      </c>
      <c r="F992" s="37">
        <v>19.45</v>
      </c>
      <c r="G992" s="515">
        <v>45960</v>
      </c>
      <c r="H992" s="76">
        <f t="shared" si="57"/>
        <v>0</v>
      </c>
      <c r="K992" s="134"/>
      <c r="L992" s="675">
        <v>45960</v>
      </c>
      <c r="M992" s="233"/>
      <c r="N992" s="234">
        <f t="shared" si="58"/>
        <v>370</v>
      </c>
      <c r="O992" s="37">
        <v>315</v>
      </c>
      <c r="P992" s="228">
        <f t="shared" si="59"/>
        <v>55</v>
      </c>
      <c r="Q992" s="41"/>
    </row>
    <row r="993" spans="1:17" ht="15.6" x14ac:dyDescent="0.3">
      <c r="A993" s="150"/>
      <c r="B993" s="142">
        <f t="shared" si="55"/>
        <v>19.45</v>
      </c>
      <c r="C993" s="128"/>
      <c r="D993" s="34">
        <f t="shared" si="56"/>
        <v>19.45</v>
      </c>
      <c r="E993" s="514">
        <v>45960</v>
      </c>
      <c r="F993" s="37">
        <v>19.45</v>
      </c>
      <c r="G993" s="515">
        <v>45961</v>
      </c>
      <c r="H993" s="76">
        <f t="shared" si="57"/>
        <v>0</v>
      </c>
      <c r="K993" s="134"/>
      <c r="L993" s="675">
        <v>45961</v>
      </c>
      <c r="M993" s="233"/>
      <c r="N993" s="234">
        <f t="shared" si="58"/>
        <v>315</v>
      </c>
      <c r="O993" s="37">
        <v>315</v>
      </c>
      <c r="P993" s="228">
        <f t="shared" si="59"/>
        <v>0</v>
      </c>
      <c r="Q993" s="41"/>
    </row>
    <row r="994" spans="1:17" ht="15.6" x14ac:dyDescent="0.3">
      <c r="A994" s="150"/>
      <c r="B994" s="142">
        <f t="shared" si="55"/>
        <v>19.45</v>
      </c>
      <c r="C994" s="128"/>
      <c r="D994" s="34">
        <f t="shared" si="56"/>
        <v>19.45</v>
      </c>
      <c r="E994" s="514">
        <v>45961</v>
      </c>
      <c r="F994" s="37">
        <v>19.45</v>
      </c>
      <c r="G994" s="515">
        <v>45962</v>
      </c>
      <c r="H994" s="76">
        <f t="shared" si="57"/>
        <v>0</v>
      </c>
      <c r="K994" s="134"/>
      <c r="L994" s="675">
        <v>45962</v>
      </c>
      <c r="M994" s="233"/>
      <c r="N994" s="234">
        <f t="shared" si="58"/>
        <v>315</v>
      </c>
      <c r="O994" s="37">
        <v>315</v>
      </c>
      <c r="P994" s="228">
        <f t="shared" si="59"/>
        <v>0</v>
      </c>
      <c r="Q994" s="41"/>
    </row>
    <row r="995" spans="1:17" ht="15.6" x14ac:dyDescent="0.3">
      <c r="A995" s="150"/>
      <c r="B995" s="142">
        <f t="shared" si="55"/>
        <v>19.45</v>
      </c>
      <c r="C995" s="128"/>
      <c r="D995" s="34">
        <f t="shared" si="56"/>
        <v>19.45</v>
      </c>
      <c r="E995" s="514">
        <v>45962</v>
      </c>
      <c r="F995" s="37">
        <v>19.45</v>
      </c>
      <c r="G995" s="515">
        <v>45963</v>
      </c>
      <c r="H995" s="76">
        <f t="shared" si="57"/>
        <v>0</v>
      </c>
      <c r="K995" s="134"/>
      <c r="L995" s="675">
        <v>45963</v>
      </c>
      <c r="M995" s="233"/>
      <c r="N995" s="234">
        <f t="shared" si="58"/>
        <v>315</v>
      </c>
      <c r="O995" s="37">
        <v>315</v>
      </c>
      <c r="P995" s="228">
        <f t="shared" si="59"/>
        <v>0</v>
      </c>
      <c r="Q995" s="41"/>
    </row>
    <row r="996" spans="1:17" ht="15.6" x14ac:dyDescent="0.3">
      <c r="A996" s="150"/>
      <c r="B996" s="142">
        <f t="shared" si="55"/>
        <v>19.45</v>
      </c>
      <c r="C996" s="128"/>
      <c r="D996" s="34">
        <f t="shared" si="56"/>
        <v>19.45</v>
      </c>
      <c r="E996" s="514">
        <v>45963</v>
      </c>
      <c r="F996" s="37">
        <v>19.45</v>
      </c>
      <c r="G996" s="515">
        <v>45964</v>
      </c>
      <c r="H996" s="76">
        <f t="shared" si="57"/>
        <v>0</v>
      </c>
      <c r="K996" s="134"/>
      <c r="L996" s="675">
        <v>45964</v>
      </c>
      <c r="M996" s="233">
        <v>120</v>
      </c>
      <c r="N996" s="234">
        <f t="shared" si="58"/>
        <v>315</v>
      </c>
      <c r="O996" s="37">
        <v>360</v>
      </c>
      <c r="P996" s="228">
        <f t="shared" si="59"/>
        <v>75</v>
      </c>
      <c r="Q996" s="41"/>
    </row>
    <row r="997" spans="1:17" ht="15.6" x14ac:dyDescent="0.3">
      <c r="A997" s="150"/>
      <c r="B997" s="142">
        <f t="shared" si="55"/>
        <v>19.45</v>
      </c>
      <c r="C997" s="128"/>
      <c r="D997" s="34">
        <f t="shared" si="56"/>
        <v>19.45</v>
      </c>
      <c r="E997" s="514">
        <v>45964</v>
      </c>
      <c r="F997" s="37">
        <v>19.45</v>
      </c>
      <c r="G997" s="515">
        <v>45965</v>
      </c>
      <c r="H997" s="76">
        <f t="shared" si="57"/>
        <v>0</v>
      </c>
      <c r="K997" s="134"/>
      <c r="L997" s="675">
        <v>45965</v>
      </c>
      <c r="M997" s="233"/>
      <c r="N997" s="234">
        <f t="shared" si="58"/>
        <v>360</v>
      </c>
      <c r="O997" s="37">
        <v>350</v>
      </c>
      <c r="P997" s="228">
        <f t="shared" si="59"/>
        <v>10</v>
      </c>
      <c r="Q997" s="41"/>
    </row>
    <row r="998" spans="1:17" ht="15.6" x14ac:dyDescent="0.3">
      <c r="A998" s="150"/>
      <c r="B998" s="142">
        <f t="shared" si="55"/>
        <v>19.45</v>
      </c>
      <c r="C998" s="128"/>
      <c r="D998" s="34">
        <f t="shared" si="56"/>
        <v>19.45</v>
      </c>
      <c r="E998" s="514">
        <v>45965</v>
      </c>
      <c r="F998" s="37">
        <v>19.46</v>
      </c>
      <c r="G998" s="515">
        <v>45966</v>
      </c>
      <c r="H998" s="76">
        <f t="shared" si="57"/>
        <v>1.0000000000001563E-2</v>
      </c>
      <c r="K998" s="134"/>
      <c r="L998" s="675">
        <v>45966</v>
      </c>
      <c r="M998" s="233"/>
      <c r="N998" s="234">
        <f t="shared" si="58"/>
        <v>350</v>
      </c>
      <c r="O998" s="37">
        <v>324</v>
      </c>
      <c r="P998" s="228">
        <f t="shared" si="59"/>
        <v>26</v>
      </c>
      <c r="Q998" s="41"/>
    </row>
    <row r="999" spans="1:17" ht="15.6" x14ac:dyDescent="0.3">
      <c r="A999" s="150"/>
      <c r="B999" s="142">
        <f t="shared" si="55"/>
        <v>19.46</v>
      </c>
      <c r="C999" s="128"/>
      <c r="D999" s="34">
        <f t="shared" si="56"/>
        <v>19.46</v>
      </c>
      <c r="E999" s="514">
        <v>45966</v>
      </c>
      <c r="F999" s="37">
        <v>19.46</v>
      </c>
      <c r="G999" s="515">
        <v>45967</v>
      </c>
      <c r="H999" s="76">
        <f t="shared" si="57"/>
        <v>0</v>
      </c>
      <c r="K999" s="134"/>
      <c r="L999" s="675">
        <v>45967</v>
      </c>
      <c r="M999" s="233"/>
      <c r="N999" s="234">
        <f t="shared" si="58"/>
        <v>324</v>
      </c>
      <c r="O999" s="37">
        <v>324</v>
      </c>
      <c r="P999" s="228">
        <f t="shared" si="59"/>
        <v>0</v>
      </c>
      <c r="Q999" s="41"/>
    </row>
    <row r="1000" spans="1:17" ht="15.6" x14ac:dyDescent="0.3">
      <c r="A1000" s="150"/>
      <c r="B1000" s="142">
        <f t="shared" si="55"/>
        <v>19.46</v>
      </c>
      <c r="C1000" s="128"/>
      <c r="D1000" s="34">
        <f t="shared" si="56"/>
        <v>19.46</v>
      </c>
      <c r="E1000" s="514">
        <v>45967</v>
      </c>
      <c r="F1000" s="37">
        <v>19.46</v>
      </c>
      <c r="G1000" s="515">
        <v>45968</v>
      </c>
      <c r="H1000" s="76">
        <f t="shared" si="57"/>
        <v>0</v>
      </c>
      <c r="K1000" s="134"/>
      <c r="L1000" s="675">
        <v>45968</v>
      </c>
      <c r="M1000" s="233"/>
      <c r="N1000" s="234">
        <f t="shared" si="58"/>
        <v>324</v>
      </c>
      <c r="O1000" s="37">
        <v>324</v>
      </c>
      <c r="P1000" s="228">
        <f t="shared" si="59"/>
        <v>0</v>
      </c>
      <c r="Q1000" s="41"/>
    </row>
    <row r="1001" spans="1:17" ht="15" customHeight="1" x14ac:dyDescent="0.3">
      <c r="B1001" s="142">
        <f t="shared" ref="B1001:B1009" si="60">(F1000)</f>
        <v>19.46</v>
      </c>
      <c r="C1001" s="128"/>
      <c r="D1001" s="34">
        <f t="shared" ref="D1001:D1009" si="61">F1000</f>
        <v>19.46</v>
      </c>
      <c r="E1001" s="514">
        <v>45968</v>
      </c>
      <c r="F1001" s="37">
        <v>19.46</v>
      </c>
      <c r="G1001" s="515">
        <v>45969</v>
      </c>
      <c r="H1001" s="76">
        <f t="shared" ref="H1001:H1009" si="62">F1001-D1001</f>
        <v>0</v>
      </c>
      <c r="K1001" s="134"/>
      <c r="L1001" s="675">
        <v>45969</v>
      </c>
      <c r="M1001" s="233"/>
      <c r="N1001" s="234">
        <f t="shared" ref="N1001:N1009" si="63">O1000</f>
        <v>324</v>
      </c>
      <c r="O1001" s="37">
        <v>324</v>
      </c>
      <c r="P1001" s="228">
        <f t="shared" ref="P1001:P1009" si="64">M1001+N1001-O1001</f>
        <v>0</v>
      </c>
      <c r="Q1001" s="41"/>
    </row>
    <row r="1002" spans="1:17" ht="15" customHeight="1" x14ac:dyDescent="0.3">
      <c r="B1002" s="142">
        <f t="shared" si="60"/>
        <v>19.46</v>
      </c>
      <c r="C1002" s="128"/>
      <c r="D1002" s="34">
        <f t="shared" si="61"/>
        <v>19.46</v>
      </c>
      <c r="E1002" s="514">
        <v>45969</v>
      </c>
      <c r="F1002" s="37">
        <v>19.46</v>
      </c>
      <c r="G1002" s="515">
        <v>45970</v>
      </c>
      <c r="H1002" s="76">
        <f t="shared" si="62"/>
        <v>0</v>
      </c>
      <c r="K1002" s="134"/>
      <c r="L1002" s="675">
        <v>45970</v>
      </c>
      <c r="M1002" s="233"/>
      <c r="N1002" s="234">
        <f t="shared" si="63"/>
        <v>324</v>
      </c>
      <c r="O1002" s="37">
        <v>297</v>
      </c>
      <c r="P1002" s="228">
        <f t="shared" si="64"/>
        <v>27</v>
      </c>
      <c r="Q1002" s="41"/>
    </row>
    <row r="1003" spans="1:17" ht="15" customHeight="1" x14ac:dyDescent="0.3">
      <c r="B1003" s="142">
        <f t="shared" si="60"/>
        <v>19.46</v>
      </c>
      <c r="C1003" s="128"/>
      <c r="D1003" s="34">
        <f t="shared" si="61"/>
        <v>19.46</v>
      </c>
      <c r="E1003" s="514">
        <v>45970</v>
      </c>
      <c r="F1003" s="37">
        <v>19.46</v>
      </c>
      <c r="G1003" s="515">
        <v>45971</v>
      </c>
      <c r="H1003" s="76">
        <f t="shared" si="62"/>
        <v>0</v>
      </c>
      <c r="K1003" s="134"/>
      <c r="L1003" s="675">
        <v>45971</v>
      </c>
      <c r="M1003" s="233"/>
      <c r="N1003" s="234">
        <f t="shared" si="63"/>
        <v>297</v>
      </c>
      <c r="O1003" s="37">
        <v>297</v>
      </c>
      <c r="P1003" s="228">
        <f t="shared" si="64"/>
        <v>0</v>
      </c>
      <c r="Q1003" s="41"/>
    </row>
    <row r="1004" spans="1:17" ht="15" customHeight="1" x14ac:dyDescent="0.3">
      <c r="B1004" s="142">
        <f t="shared" si="60"/>
        <v>19.46</v>
      </c>
      <c r="C1004" s="128"/>
      <c r="D1004" s="34">
        <f t="shared" si="61"/>
        <v>19.46</v>
      </c>
      <c r="E1004" s="514">
        <v>45971</v>
      </c>
      <c r="F1004" s="37">
        <v>19.46</v>
      </c>
      <c r="G1004" s="515">
        <v>45972</v>
      </c>
      <c r="H1004" s="76">
        <f t="shared" si="62"/>
        <v>0</v>
      </c>
      <c r="K1004" s="134"/>
      <c r="L1004" s="675">
        <v>45972</v>
      </c>
      <c r="M1004" s="233"/>
      <c r="N1004" s="234">
        <f t="shared" si="63"/>
        <v>297</v>
      </c>
      <c r="O1004" s="37">
        <v>297</v>
      </c>
      <c r="P1004" s="228">
        <f t="shared" si="64"/>
        <v>0</v>
      </c>
      <c r="Q1004" s="41"/>
    </row>
    <row r="1005" spans="1:17" ht="15" customHeight="1" x14ac:dyDescent="0.3">
      <c r="B1005" s="142">
        <f t="shared" si="60"/>
        <v>19.46</v>
      </c>
      <c r="C1005" s="128"/>
      <c r="D1005" s="34">
        <f t="shared" si="61"/>
        <v>19.46</v>
      </c>
      <c r="E1005" s="514">
        <v>45972</v>
      </c>
      <c r="F1005" s="37">
        <v>19.46</v>
      </c>
      <c r="G1005" s="515">
        <v>45973</v>
      </c>
      <c r="H1005" s="76">
        <f t="shared" si="62"/>
        <v>0</v>
      </c>
      <c r="K1005" s="134"/>
      <c r="L1005" s="675">
        <v>45973</v>
      </c>
      <c r="M1005" s="233"/>
      <c r="N1005" s="234">
        <f t="shared" si="63"/>
        <v>297</v>
      </c>
      <c r="O1005" s="37">
        <v>297</v>
      </c>
      <c r="P1005" s="228">
        <f t="shared" si="64"/>
        <v>0</v>
      </c>
      <c r="Q1005" s="41"/>
    </row>
    <row r="1006" spans="1:17" ht="15" customHeight="1" x14ac:dyDescent="0.3">
      <c r="B1006" s="142">
        <f t="shared" si="60"/>
        <v>19.46</v>
      </c>
      <c r="C1006" s="128"/>
      <c r="D1006" s="34">
        <f t="shared" si="61"/>
        <v>19.46</v>
      </c>
      <c r="E1006" s="514">
        <v>45973</v>
      </c>
      <c r="F1006" s="37">
        <v>19.46</v>
      </c>
      <c r="G1006" s="515">
        <v>45974</v>
      </c>
      <c r="H1006" s="76">
        <f t="shared" si="62"/>
        <v>0</v>
      </c>
      <c r="K1006" s="134"/>
      <c r="L1006" s="675">
        <v>45974</v>
      </c>
      <c r="M1006" s="233"/>
      <c r="N1006" s="234">
        <f t="shared" si="63"/>
        <v>297</v>
      </c>
      <c r="O1006" s="37">
        <v>297</v>
      </c>
      <c r="P1006" s="228">
        <f t="shared" si="64"/>
        <v>0</v>
      </c>
      <c r="Q1006" s="41"/>
    </row>
    <row r="1007" spans="1:17" ht="15" customHeight="1" x14ac:dyDescent="0.3">
      <c r="B1007" s="142">
        <f t="shared" si="60"/>
        <v>19.46</v>
      </c>
      <c r="C1007" s="128"/>
      <c r="D1007" s="34">
        <f t="shared" si="61"/>
        <v>19.46</v>
      </c>
      <c r="E1007" s="514">
        <v>45974</v>
      </c>
      <c r="F1007" s="37">
        <v>19.46</v>
      </c>
      <c r="G1007" s="515">
        <v>45975</v>
      </c>
      <c r="H1007" s="76">
        <f t="shared" si="62"/>
        <v>0</v>
      </c>
      <c r="K1007" s="134"/>
      <c r="L1007" s="675">
        <v>45975</v>
      </c>
      <c r="M1007" s="233"/>
      <c r="N1007" s="234">
        <f t="shared" si="63"/>
        <v>297</v>
      </c>
      <c r="O1007" s="37">
        <v>297</v>
      </c>
      <c r="P1007" s="228">
        <f t="shared" si="64"/>
        <v>0</v>
      </c>
      <c r="Q1007" s="41"/>
    </row>
    <row r="1008" spans="1:17" ht="15" customHeight="1" x14ac:dyDescent="0.3">
      <c r="B1008" s="142">
        <f t="shared" si="60"/>
        <v>19.46</v>
      </c>
      <c r="C1008" s="128"/>
      <c r="D1008" s="34">
        <f t="shared" si="61"/>
        <v>19.46</v>
      </c>
      <c r="E1008" s="514">
        <v>45975</v>
      </c>
      <c r="F1008" s="37">
        <v>19.46</v>
      </c>
      <c r="G1008" s="515">
        <v>45976</v>
      </c>
      <c r="H1008" s="76">
        <f t="shared" si="62"/>
        <v>0</v>
      </c>
      <c r="K1008" s="134"/>
      <c r="L1008" s="675">
        <v>45976</v>
      </c>
      <c r="M1008" s="233"/>
      <c r="N1008" s="234">
        <f t="shared" si="63"/>
        <v>297</v>
      </c>
      <c r="O1008" s="37">
        <v>297</v>
      </c>
      <c r="P1008" s="228">
        <f t="shared" si="64"/>
        <v>0</v>
      </c>
      <c r="Q1008" s="41"/>
    </row>
    <row r="1009" spans="2:17" ht="15" customHeight="1" x14ac:dyDescent="0.3">
      <c r="B1009" s="142">
        <f t="shared" si="60"/>
        <v>19.46</v>
      </c>
      <c r="C1009" s="128"/>
      <c r="D1009" s="34">
        <f t="shared" si="61"/>
        <v>19.46</v>
      </c>
      <c r="E1009" s="514">
        <v>45976</v>
      </c>
      <c r="F1009" s="37">
        <v>19.46</v>
      </c>
      <c r="G1009" s="515">
        <v>45977</v>
      </c>
      <c r="H1009" s="76">
        <f t="shared" si="62"/>
        <v>0</v>
      </c>
      <c r="K1009" s="134"/>
      <c r="L1009" s="675">
        <v>45977</v>
      </c>
      <c r="M1009" s="233"/>
      <c r="N1009" s="234">
        <f t="shared" si="63"/>
        <v>297</v>
      </c>
      <c r="O1009" s="37">
        <v>288</v>
      </c>
      <c r="P1009" s="228">
        <f t="shared" si="64"/>
        <v>9</v>
      </c>
      <c r="Q1009" s="41"/>
    </row>
    <row r="1010" spans="2:17" ht="15" customHeight="1" x14ac:dyDescent="0.3">
      <c r="B1010" s="142">
        <f t="shared" ref="B1010:B1016" si="65">(F1009)</f>
        <v>19.46</v>
      </c>
      <c r="C1010" s="128"/>
      <c r="D1010" s="34">
        <f t="shared" ref="D1010:D1016" si="66">F1009</f>
        <v>19.46</v>
      </c>
      <c r="E1010" s="514">
        <v>45977</v>
      </c>
      <c r="F1010" s="37">
        <v>19.47</v>
      </c>
      <c r="G1010" s="515">
        <v>45978</v>
      </c>
      <c r="H1010" s="76">
        <f t="shared" ref="H1010:H1016" si="67">F1010-D1010</f>
        <v>9.9999999999980105E-3</v>
      </c>
      <c r="K1010" s="134"/>
      <c r="L1010" s="675">
        <v>45978</v>
      </c>
      <c r="M1010" s="233"/>
      <c r="N1010" s="234">
        <f t="shared" ref="N1010:N1016" si="68">O1009</f>
        <v>288</v>
      </c>
      <c r="O1010" s="37">
        <v>288</v>
      </c>
      <c r="P1010" s="228">
        <f t="shared" ref="P1010:P1016" si="69">M1010+N1010-O1010</f>
        <v>0</v>
      </c>
      <c r="Q1010" s="41"/>
    </row>
    <row r="1011" spans="2:17" ht="15" customHeight="1" x14ac:dyDescent="0.3">
      <c r="B1011" s="142">
        <f t="shared" si="65"/>
        <v>19.47</v>
      </c>
      <c r="C1011" s="128"/>
      <c r="D1011" s="34">
        <f t="shared" si="66"/>
        <v>19.47</v>
      </c>
      <c r="E1011" s="514">
        <v>45978</v>
      </c>
      <c r="F1011" s="37">
        <v>19.47</v>
      </c>
      <c r="G1011" s="515">
        <v>45979</v>
      </c>
      <c r="H1011" s="76">
        <f t="shared" si="67"/>
        <v>0</v>
      </c>
      <c r="K1011" s="134"/>
      <c r="L1011" s="675">
        <v>45979</v>
      </c>
      <c r="M1011" s="233"/>
      <c r="N1011" s="234">
        <f t="shared" si="68"/>
        <v>288</v>
      </c>
      <c r="O1011" s="37">
        <v>288</v>
      </c>
      <c r="P1011" s="228">
        <f t="shared" si="69"/>
        <v>0</v>
      </c>
      <c r="Q1011" s="41"/>
    </row>
    <row r="1012" spans="2:17" ht="15" customHeight="1" x14ac:dyDescent="0.3">
      <c r="B1012" s="142">
        <f t="shared" si="65"/>
        <v>19.47</v>
      </c>
      <c r="C1012" s="128"/>
      <c r="D1012" s="34">
        <f t="shared" si="66"/>
        <v>19.47</v>
      </c>
      <c r="E1012" s="514">
        <v>45979</v>
      </c>
      <c r="F1012" s="37">
        <v>19.47</v>
      </c>
      <c r="G1012" s="515">
        <v>45980</v>
      </c>
      <c r="H1012" s="76">
        <f t="shared" si="67"/>
        <v>0</v>
      </c>
      <c r="K1012" s="134"/>
      <c r="L1012" s="675">
        <v>45980</v>
      </c>
      <c r="M1012" s="233"/>
      <c r="N1012" s="234">
        <f t="shared" si="68"/>
        <v>288</v>
      </c>
      <c r="O1012" s="37">
        <v>279</v>
      </c>
      <c r="P1012" s="228">
        <f t="shared" si="69"/>
        <v>9</v>
      </c>
      <c r="Q1012" s="41"/>
    </row>
    <row r="1013" spans="2:17" ht="15" customHeight="1" x14ac:dyDescent="0.3">
      <c r="B1013" s="142">
        <f t="shared" si="65"/>
        <v>19.47</v>
      </c>
      <c r="C1013" s="128"/>
      <c r="D1013" s="34">
        <f t="shared" si="66"/>
        <v>19.47</v>
      </c>
      <c r="E1013" s="514">
        <v>45980</v>
      </c>
      <c r="F1013" s="37">
        <v>19.47</v>
      </c>
      <c r="G1013" s="515">
        <v>45981</v>
      </c>
      <c r="H1013" s="76">
        <f t="shared" si="67"/>
        <v>0</v>
      </c>
      <c r="K1013" s="134"/>
      <c r="L1013" s="675">
        <v>45981</v>
      </c>
      <c r="M1013" s="233"/>
      <c r="N1013" s="234">
        <f t="shared" si="68"/>
        <v>279</v>
      </c>
      <c r="O1013" s="37">
        <v>279</v>
      </c>
      <c r="P1013" s="228">
        <f t="shared" si="69"/>
        <v>0</v>
      </c>
      <c r="Q1013" s="41"/>
    </row>
    <row r="1014" spans="2:17" ht="15" customHeight="1" x14ac:dyDescent="0.3">
      <c r="B1014" s="142">
        <f t="shared" si="65"/>
        <v>19.47</v>
      </c>
      <c r="C1014" s="128"/>
      <c r="D1014" s="34">
        <f t="shared" si="66"/>
        <v>19.47</v>
      </c>
      <c r="E1014" s="514">
        <v>45981</v>
      </c>
      <c r="F1014" s="37">
        <v>19.47</v>
      </c>
      <c r="G1014" s="515">
        <v>45982</v>
      </c>
      <c r="H1014" s="76">
        <f t="shared" si="67"/>
        <v>0</v>
      </c>
      <c r="K1014" s="134"/>
      <c r="L1014" s="675">
        <v>45982</v>
      </c>
      <c r="M1014" s="233"/>
      <c r="N1014" s="234">
        <f t="shared" si="68"/>
        <v>279</v>
      </c>
      <c r="O1014" s="37">
        <v>279</v>
      </c>
      <c r="P1014" s="228">
        <f t="shared" si="69"/>
        <v>0</v>
      </c>
      <c r="Q1014" s="41"/>
    </row>
    <row r="1015" spans="2:17" ht="15" customHeight="1" x14ac:dyDescent="0.3">
      <c r="B1015" s="142">
        <f t="shared" si="65"/>
        <v>19.47</v>
      </c>
      <c r="C1015" s="128"/>
      <c r="D1015" s="34">
        <f t="shared" si="66"/>
        <v>19.47</v>
      </c>
      <c r="E1015" s="514">
        <v>45982</v>
      </c>
      <c r="F1015" s="37">
        <v>19.47</v>
      </c>
      <c r="G1015" s="515">
        <v>45983</v>
      </c>
      <c r="H1015" s="76">
        <f t="shared" si="67"/>
        <v>0</v>
      </c>
      <c r="K1015" s="134"/>
      <c r="L1015" s="675">
        <v>45983</v>
      </c>
      <c r="M1015" s="233"/>
      <c r="N1015" s="234">
        <f t="shared" si="68"/>
        <v>279</v>
      </c>
      <c r="O1015" s="37">
        <v>234</v>
      </c>
      <c r="P1015" s="228">
        <f t="shared" si="69"/>
        <v>45</v>
      </c>
      <c r="Q1015" s="41"/>
    </row>
    <row r="1016" spans="2:17" ht="15" customHeight="1" x14ac:dyDescent="0.3">
      <c r="B1016" s="142">
        <f t="shared" si="65"/>
        <v>19.47</v>
      </c>
      <c r="C1016" s="128"/>
      <c r="D1016" s="34">
        <f t="shared" si="66"/>
        <v>19.47</v>
      </c>
      <c r="E1016" s="514">
        <v>45983</v>
      </c>
      <c r="F1016" s="37">
        <v>19.48</v>
      </c>
      <c r="G1016" s="515">
        <v>45984</v>
      </c>
      <c r="H1016" s="76">
        <f t="shared" si="67"/>
        <v>1.0000000000001563E-2</v>
      </c>
      <c r="K1016" s="134"/>
      <c r="L1016" s="675">
        <v>45984</v>
      </c>
      <c r="M1016" s="233"/>
      <c r="N1016" s="234">
        <f t="shared" si="68"/>
        <v>234</v>
      </c>
      <c r="O1016" s="37">
        <v>225</v>
      </c>
      <c r="P1016" s="228">
        <f t="shared" si="69"/>
        <v>9</v>
      </c>
      <c r="Q1016" s="41"/>
    </row>
    <row r="1017" spans="2:17" ht="15" customHeight="1" x14ac:dyDescent="0.3">
      <c r="B1017" s="142">
        <f t="shared" ref="B1017:B1080" si="70">(F1016)</f>
        <v>19.48</v>
      </c>
      <c r="C1017" s="128"/>
      <c r="D1017" s="34">
        <f t="shared" ref="D1017:D1080" si="71">F1016</f>
        <v>19.48</v>
      </c>
      <c r="E1017" s="514">
        <v>45984</v>
      </c>
      <c r="F1017" s="37">
        <v>19.48</v>
      </c>
      <c r="G1017" s="515">
        <v>45985</v>
      </c>
      <c r="H1017" s="76">
        <f t="shared" ref="H1017:H1080" si="72">F1017-D1017</f>
        <v>0</v>
      </c>
      <c r="K1017" s="134"/>
      <c r="L1017" s="675">
        <v>45985</v>
      </c>
      <c r="M1017" s="233"/>
      <c r="N1017" s="234">
        <f t="shared" ref="N1017:N1080" si="73">O1016</f>
        <v>225</v>
      </c>
      <c r="O1017" s="37">
        <v>225</v>
      </c>
      <c r="P1017" s="228">
        <f t="shared" ref="P1017:P1080" si="74">M1017+N1017-O1017</f>
        <v>0</v>
      </c>
      <c r="Q1017" s="41"/>
    </row>
    <row r="1018" spans="2:17" ht="15" customHeight="1" x14ac:dyDescent="0.3">
      <c r="B1018" s="142">
        <f t="shared" si="70"/>
        <v>19.48</v>
      </c>
      <c r="C1018" s="128"/>
      <c r="D1018" s="34">
        <f t="shared" si="71"/>
        <v>19.48</v>
      </c>
      <c r="E1018" s="514">
        <v>45985</v>
      </c>
      <c r="F1018" s="37">
        <v>19.48</v>
      </c>
      <c r="G1018" s="515">
        <v>45986</v>
      </c>
      <c r="H1018" s="76">
        <f t="shared" si="72"/>
        <v>0</v>
      </c>
      <c r="K1018" s="134"/>
      <c r="L1018" s="675">
        <v>45986</v>
      </c>
      <c r="M1018" s="233"/>
      <c r="N1018" s="234">
        <f t="shared" si="73"/>
        <v>225</v>
      </c>
      <c r="O1018" s="37">
        <v>215</v>
      </c>
      <c r="P1018" s="228">
        <f t="shared" si="74"/>
        <v>10</v>
      </c>
      <c r="Q1018" s="41"/>
    </row>
    <row r="1019" spans="2:17" ht="15" customHeight="1" x14ac:dyDescent="0.3">
      <c r="B1019" s="142">
        <f t="shared" si="70"/>
        <v>19.48</v>
      </c>
      <c r="C1019" s="128"/>
      <c r="D1019" s="34">
        <f t="shared" si="71"/>
        <v>19.48</v>
      </c>
      <c r="E1019" s="514">
        <v>45986</v>
      </c>
      <c r="F1019" s="37">
        <v>19.48</v>
      </c>
      <c r="G1019" s="515">
        <v>45987</v>
      </c>
      <c r="H1019" s="76">
        <f t="shared" si="72"/>
        <v>0</v>
      </c>
      <c r="K1019" s="134"/>
      <c r="L1019" s="675">
        <v>45987</v>
      </c>
      <c r="M1019" s="233"/>
      <c r="N1019" s="234">
        <f t="shared" si="73"/>
        <v>215</v>
      </c>
      <c r="O1019" s="37">
        <v>215</v>
      </c>
      <c r="P1019" s="228">
        <f t="shared" si="74"/>
        <v>0</v>
      </c>
      <c r="Q1019" s="41"/>
    </row>
    <row r="1020" spans="2:17" ht="15" customHeight="1" x14ac:dyDescent="0.3">
      <c r="B1020" s="142">
        <f t="shared" si="70"/>
        <v>19.48</v>
      </c>
      <c r="C1020" s="128"/>
      <c r="D1020" s="34">
        <f t="shared" si="71"/>
        <v>19.48</v>
      </c>
      <c r="E1020" s="514">
        <v>45987</v>
      </c>
      <c r="F1020" s="37">
        <v>19.48</v>
      </c>
      <c r="G1020" s="515">
        <v>45988</v>
      </c>
      <c r="H1020" s="76">
        <f t="shared" si="72"/>
        <v>0</v>
      </c>
      <c r="K1020" s="134"/>
      <c r="L1020" s="675">
        <v>45988</v>
      </c>
      <c r="M1020" s="233"/>
      <c r="N1020" s="234">
        <f t="shared" si="73"/>
        <v>215</v>
      </c>
      <c r="O1020" s="37">
        <v>215</v>
      </c>
      <c r="P1020" s="228">
        <f t="shared" si="74"/>
        <v>0</v>
      </c>
      <c r="Q1020" s="41"/>
    </row>
    <row r="1021" spans="2:17" ht="15" customHeight="1" x14ac:dyDescent="0.3">
      <c r="B1021" s="142">
        <f t="shared" si="70"/>
        <v>19.48</v>
      </c>
      <c r="C1021" s="128"/>
      <c r="D1021" s="34">
        <f t="shared" si="71"/>
        <v>19.48</v>
      </c>
      <c r="E1021" s="514">
        <v>45988</v>
      </c>
      <c r="F1021" s="37">
        <v>19.48</v>
      </c>
      <c r="G1021" s="515">
        <v>45989</v>
      </c>
      <c r="H1021" s="76">
        <f t="shared" si="72"/>
        <v>0</v>
      </c>
      <c r="K1021" s="134"/>
      <c r="L1021" s="675">
        <v>45989</v>
      </c>
      <c r="M1021" s="233"/>
      <c r="N1021" s="234">
        <f t="shared" si="73"/>
        <v>215</v>
      </c>
      <c r="O1021" s="37">
        <v>215</v>
      </c>
      <c r="P1021" s="228">
        <f t="shared" si="74"/>
        <v>0</v>
      </c>
      <c r="Q1021" s="41"/>
    </row>
    <row r="1022" spans="2:17" ht="15" customHeight="1" x14ac:dyDescent="0.3">
      <c r="B1022" s="142">
        <f t="shared" si="70"/>
        <v>19.48</v>
      </c>
      <c r="C1022" s="128"/>
      <c r="D1022" s="34">
        <f t="shared" si="71"/>
        <v>19.48</v>
      </c>
      <c r="E1022" s="514">
        <v>45989</v>
      </c>
      <c r="F1022" s="37">
        <v>19.48</v>
      </c>
      <c r="G1022" s="515">
        <v>45990</v>
      </c>
      <c r="H1022" s="76">
        <f t="shared" si="72"/>
        <v>0</v>
      </c>
      <c r="K1022" s="134"/>
      <c r="L1022" s="675">
        <v>45990</v>
      </c>
      <c r="M1022" s="233"/>
      <c r="N1022" s="234">
        <f t="shared" si="73"/>
        <v>215</v>
      </c>
      <c r="O1022" s="37">
        <v>215</v>
      </c>
      <c r="P1022" s="228">
        <f t="shared" si="74"/>
        <v>0</v>
      </c>
      <c r="Q1022" s="41"/>
    </row>
    <row r="1023" spans="2:17" ht="15" customHeight="1" x14ac:dyDescent="0.3">
      <c r="B1023" s="142">
        <f t="shared" si="70"/>
        <v>19.48</v>
      </c>
      <c r="C1023" s="128"/>
      <c r="D1023" s="34">
        <f t="shared" si="71"/>
        <v>19.48</v>
      </c>
      <c r="E1023" s="514">
        <v>45990</v>
      </c>
      <c r="F1023" s="37">
        <v>19.48</v>
      </c>
      <c r="G1023" s="515">
        <v>45991</v>
      </c>
      <c r="H1023" s="76">
        <f t="shared" si="72"/>
        <v>0</v>
      </c>
      <c r="K1023" s="134"/>
      <c r="L1023" s="675">
        <v>45991</v>
      </c>
      <c r="M1023" s="233"/>
      <c r="N1023" s="234">
        <f t="shared" si="73"/>
        <v>215</v>
      </c>
      <c r="O1023" s="37">
        <v>215</v>
      </c>
      <c r="P1023" s="228">
        <f t="shared" si="74"/>
        <v>0</v>
      </c>
      <c r="Q1023" s="41"/>
    </row>
    <row r="1024" spans="2:17" ht="15" customHeight="1" x14ac:dyDescent="0.3">
      <c r="B1024" s="142">
        <f t="shared" si="70"/>
        <v>19.48</v>
      </c>
      <c r="C1024" s="128"/>
      <c r="D1024" s="34">
        <f t="shared" si="71"/>
        <v>19.48</v>
      </c>
      <c r="E1024" s="514">
        <v>45991</v>
      </c>
      <c r="F1024" s="37">
        <v>19.48</v>
      </c>
      <c r="G1024" s="515">
        <v>45992</v>
      </c>
      <c r="H1024" s="76">
        <f t="shared" si="72"/>
        <v>0</v>
      </c>
      <c r="K1024" s="134"/>
      <c r="L1024" s="675">
        <v>45992</v>
      </c>
      <c r="M1024" s="233"/>
      <c r="N1024" s="234">
        <f t="shared" si="73"/>
        <v>215</v>
      </c>
      <c r="O1024" s="37">
        <v>215</v>
      </c>
      <c r="P1024" s="228">
        <f t="shared" si="74"/>
        <v>0</v>
      </c>
      <c r="Q1024" s="41"/>
    </row>
    <row r="1025" spans="2:17" ht="15" customHeight="1" x14ac:dyDescent="0.3">
      <c r="B1025" s="142">
        <f t="shared" si="70"/>
        <v>19.48</v>
      </c>
      <c r="C1025" s="128"/>
      <c r="D1025" s="34">
        <f t="shared" si="71"/>
        <v>19.48</v>
      </c>
      <c r="E1025" s="514">
        <v>45992</v>
      </c>
      <c r="F1025" s="37">
        <v>19.48</v>
      </c>
      <c r="G1025" s="515">
        <v>45993</v>
      </c>
      <c r="H1025" s="76">
        <f t="shared" si="72"/>
        <v>0</v>
      </c>
      <c r="K1025" s="134"/>
      <c r="L1025" s="675">
        <v>45993</v>
      </c>
      <c r="M1025" s="233">
        <v>185</v>
      </c>
      <c r="N1025" s="234">
        <f t="shared" si="73"/>
        <v>215</v>
      </c>
      <c r="O1025" s="37">
        <v>400</v>
      </c>
      <c r="P1025" s="228">
        <f t="shared" si="74"/>
        <v>0</v>
      </c>
      <c r="Q1025" s="41"/>
    </row>
    <row r="1026" spans="2:17" ht="15" customHeight="1" x14ac:dyDescent="0.3">
      <c r="B1026" s="142">
        <f t="shared" si="70"/>
        <v>19.48</v>
      </c>
      <c r="C1026" s="128"/>
      <c r="D1026" s="34">
        <f t="shared" si="71"/>
        <v>19.48</v>
      </c>
      <c r="E1026" s="514">
        <v>45993</v>
      </c>
      <c r="F1026" s="37">
        <v>19.48</v>
      </c>
      <c r="G1026" s="515">
        <v>45994</v>
      </c>
      <c r="H1026" s="76">
        <f t="shared" si="72"/>
        <v>0</v>
      </c>
      <c r="K1026" s="134"/>
      <c r="L1026" s="675">
        <v>45994</v>
      </c>
      <c r="M1026" s="233"/>
      <c r="N1026" s="234">
        <f t="shared" si="73"/>
        <v>400</v>
      </c>
      <c r="O1026" s="37">
        <v>400</v>
      </c>
      <c r="P1026" s="228">
        <f t="shared" si="74"/>
        <v>0</v>
      </c>
      <c r="Q1026" s="41"/>
    </row>
    <row r="1027" spans="2:17" ht="15" customHeight="1" x14ac:dyDescent="0.3">
      <c r="B1027" s="142">
        <f t="shared" si="70"/>
        <v>19.48</v>
      </c>
      <c r="C1027" s="128"/>
      <c r="D1027" s="34">
        <f t="shared" si="71"/>
        <v>19.48</v>
      </c>
      <c r="E1027" s="514">
        <v>45994</v>
      </c>
      <c r="F1027" s="37">
        <v>19.48</v>
      </c>
      <c r="G1027" s="515">
        <v>45995</v>
      </c>
      <c r="H1027" s="76">
        <f t="shared" si="72"/>
        <v>0</v>
      </c>
      <c r="K1027" s="134"/>
      <c r="L1027" s="675">
        <v>45995</v>
      </c>
      <c r="M1027" s="233"/>
      <c r="N1027" s="234">
        <f t="shared" si="73"/>
        <v>400</v>
      </c>
      <c r="O1027" s="37">
        <v>400</v>
      </c>
      <c r="P1027" s="228">
        <f t="shared" si="74"/>
        <v>0</v>
      </c>
      <c r="Q1027" s="41"/>
    </row>
    <row r="1028" spans="2:17" ht="15" customHeight="1" x14ac:dyDescent="0.3">
      <c r="B1028" s="142">
        <f t="shared" si="70"/>
        <v>19.48</v>
      </c>
      <c r="C1028" s="128"/>
      <c r="D1028" s="34">
        <f t="shared" si="71"/>
        <v>19.48</v>
      </c>
      <c r="E1028" s="514">
        <v>45995</v>
      </c>
      <c r="F1028" s="37">
        <v>19.48</v>
      </c>
      <c r="G1028" s="515">
        <v>45996</v>
      </c>
      <c r="H1028" s="76">
        <f t="shared" si="72"/>
        <v>0</v>
      </c>
      <c r="K1028" s="134"/>
      <c r="L1028" s="675">
        <v>45996</v>
      </c>
      <c r="M1028" s="233"/>
      <c r="N1028" s="234">
        <f t="shared" si="73"/>
        <v>400</v>
      </c>
      <c r="O1028" s="37">
        <v>400</v>
      </c>
      <c r="P1028" s="228">
        <f t="shared" si="74"/>
        <v>0</v>
      </c>
      <c r="Q1028" s="41"/>
    </row>
    <row r="1029" spans="2:17" ht="15" customHeight="1" x14ac:dyDescent="0.3">
      <c r="B1029" s="142">
        <f t="shared" si="70"/>
        <v>19.48</v>
      </c>
      <c r="C1029" s="128"/>
      <c r="D1029" s="34">
        <f t="shared" si="71"/>
        <v>19.48</v>
      </c>
      <c r="E1029" s="514">
        <v>45996</v>
      </c>
      <c r="F1029" s="37">
        <v>19.48</v>
      </c>
      <c r="G1029" s="515">
        <v>45997</v>
      </c>
      <c r="H1029" s="76">
        <f t="shared" si="72"/>
        <v>0</v>
      </c>
      <c r="K1029" s="134"/>
      <c r="L1029" s="675">
        <v>45997</v>
      </c>
      <c r="M1029" s="233"/>
      <c r="N1029" s="234">
        <f t="shared" si="73"/>
        <v>400</v>
      </c>
      <c r="O1029" s="37">
        <v>400</v>
      </c>
      <c r="P1029" s="228">
        <f t="shared" si="74"/>
        <v>0</v>
      </c>
      <c r="Q1029" s="41"/>
    </row>
    <row r="1030" spans="2:17" ht="15" customHeight="1" x14ac:dyDescent="0.3">
      <c r="B1030" s="142">
        <f t="shared" si="70"/>
        <v>19.48</v>
      </c>
      <c r="C1030" s="128"/>
      <c r="D1030" s="34">
        <f t="shared" si="71"/>
        <v>19.48</v>
      </c>
      <c r="E1030" s="514">
        <v>45997</v>
      </c>
      <c r="F1030" s="37">
        <v>19.48</v>
      </c>
      <c r="G1030" s="515">
        <v>45998</v>
      </c>
      <c r="H1030" s="76">
        <f t="shared" si="72"/>
        <v>0</v>
      </c>
      <c r="K1030" s="134"/>
      <c r="L1030" s="675">
        <v>45998</v>
      </c>
      <c r="M1030" s="233"/>
      <c r="N1030" s="234">
        <f t="shared" si="73"/>
        <v>400</v>
      </c>
      <c r="O1030" s="37">
        <v>396</v>
      </c>
      <c r="P1030" s="228">
        <f t="shared" si="74"/>
        <v>4</v>
      </c>
      <c r="Q1030" s="41"/>
    </row>
    <row r="1031" spans="2:17" ht="15" customHeight="1" x14ac:dyDescent="0.3">
      <c r="B1031" s="142">
        <f t="shared" si="70"/>
        <v>19.48</v>
      </c>
      <c r="C1031" s="128"/>
      <c r="D1031" s="34">
        <f t="shared" si="71"/>
        <v>19.48</v>
      </c>
      <c r="E1031" s="514">
        <v>45998</v>
      </c>
      <c r="F1031" s="37">
        <v>19.48</v>
      </c>
      <c r="G1031" s="515">
        <v>45999</v>
      </c>
      <c r="H1031" s="76">
        <f t="shared" si="72"/>
        <v>0</v>
      </c>
      <c r="K1031" s="134"/>
      <c r="L1031" s="675">
        <v>45999</v>
      </c>
      <c r="M1031" s="233"/>
      <c r="N1031" s="234">
        <f t="shared" si="73"/>
        <v>396</v>
      </c>
      <c r="O1031" s="37">
        <v>396</v>
      </c>
      <c r="P1031" s="228">
        <f t="shared" si="74"/>
        <v>0</v>
      </c>
      <c r="Q1031" s="41"/>
    </row>
    <row r="1032" spans="2:17" ht="15" customHeight="1" x14ac:dyDescent="0.3">
      <c r="B1032" s="142">
        <f t="shared" si="70"/>
        <v>19.48</v>
      </c>
      <c r="C1032" s="128"/>
      <c r="D1032" s="34">
        <f t="shared" si="71"/>
        <v>19.48</v>
      </c>
      <c r="E1032" s="514">
        <v>45999</v>
      </c>
      <c r="F1032" s="37">
        <v>19.48</v>
      </c>
      <c r="G1032" s="515">
        <v>46000</v>
      </c>
      <c r="H1032" s="76">
        <f t="shared" si="72"/>
        <v>0</v>
      </c>
      <c r="K1032" s="134"/>
      <c r="L1032" s="675">
        <v>46000</v>
      </c>
      <c r="M1032" s="233"/>
      <c r="N1032" s="234">
        <f t="shared" si="73"/>
        <v>396</v>
      </c>
      <c r="O1032" s="37">
        <v>396</v>
      </c>
      <c r="P1032" s="228">
        <f t="shared" si="74"/>
        <v>0</v>
      </c>
      <c r="Q1032" s="41"/>
    </row>
    <row r="1033" spans="2:17" ht="15" customHeight="1" x14ac:dyDescent="0.3">
      <c r="B1033" s="142">
        <f t="shared" si="70"/>
        <v>19.48</v>
      </c>
      <c r="C1033" s="128"/>
      <c r="D1033" s="34">
        <f t="shared" si="71"/>
        <v>19.48</v>
      </c>
      <c r="E1033" s="514">
        <v>46000</v>
      </c>
      <c r="F1033" s="37">
        <v>19.48</v>
      </c>
      <c r="G1033" s="515">
        <v>46001</v>
      </c>
      <c r="H1033" s="76">
        <f t="shared" si="72"/>
        <v>0</v>
      </c>
      <c r="K1033" s="134"/>
      <c r="L1033" s="675">
        <v>46001</v>
      </c>
      <c r="M1033" s="233"/>
      <c r="N1033" s="234">
        <f t="shared" si="73"/>
        <v>396</v>
      </c>
      <c r="O1033" s="37">
        <v>360</v>
      </c>
      <c r="P1033" s="228">
        <f t="shared" si="74"/>
        <v>36</v>
      </c>
      <c r="Q1033" s="41"/>
    </row>
    <row r="1034" spans="2:17" ht="15" customHeight="1" x14ac:dyDescent="0.3">
      <c r="B1034" s="142">
        <f t="shared" si="70"/>
        <v>19.48</v>
      </c>
      <c r="C1034" s="128"/>
      <c r="D1034" s="34">
        <f t="shared" si="71"/>
        <v>19.48</v>
      </c>
      <c r="E1034" s="514">
        <v>46001</v>
      </c>
      <c r="F1034" s="37">
        <v>19.489999999999998</v>
      </c>
      <c r="G1034" s="515">
        <v>46002</v>
      </c>
      <c r="H1034" s="76">
        <f t="shared" si="72"/>
        <v>9.9999999999980105E-3</v>
      </c>
      <c r="K1034" s="134"/>
      <c r="L1034" s="675">
        <v>46002</v>
      </c>
      <c r="M1034" s="233"/>
      <c r="N1034" s="234">
        <f t="shared" si="73"/>
        <v>360</v>
      </c>
      <c r="O1034" s="37">
        <v>360</v>
      </c>
      <c r="P1034" s="228">
        <f t="shared" si="74"/>
        <v>0</v>
      </c>
      <c r="Q1034" s="41"/>
    </row>
    <row r="1035" spans="2:17" ht="15" customHeight="1" x14ac:dyDescent="0.3">
      <c r="B1035" s="142">
        <f t="shared" si="70"/>
        <v>19.489999999999998</v>
      </c>
      <c r="C1035" s="128"/>
      <c r="D1035" s="34">
        <f t="shared" si="71"/>
        <v>19.489999999999998</v>
      </c>
      <c r="E1035" s="514">
        <v>46002</v>
      </c>
      <c r="F1035" s="37">
        <v>19.489999999999998</v>
      </c>
      <c r="G1035" s="515">
        <v>46003</v>
      </c>
      <c r="H1035" s="76">
        <f t="shared" si="72"/>
        <v>0</v>
      </c>
      <c r="K1035" s="134"/>
      <c r="L1035" s="675">
        <v>46003</v>
      </c>
      <c r="M1035" s="233"/>
      <c r="N1035" s="234">
        <f t="shared" si="73"/>
        <v>360</v>
      </c>
      <c r="O1035" s="37">
        <v>350</v>
      </c>
      <c r="P1035" s="228">
        <f t="shared" si="74"/>
        <v>10</v>
      </c>
      <c r="Q1035" s="41"/>
    </row>
    <row r="1036" spans="2:17" ht="15" customHeight="1" x14ac:dyDescent="0.3">
      <c r="B1036" s="142">
        <f t="shared" si="70"/>
        <v>19.489999999999998</v>
      </c>
      <c r="C1036" s="128"/>
      <c r="D1036" s="34">
        <f t="shared" si="71"/>
        <v>19.489999999999998</v>
      </c>
      <c r="E1036" s="514">
        <v>46003</v>
      </c>
      <c r="F1036" s="37">
        <v>19.489999999999998</v>
      </c>
      <c r="G1036" s="515">
        <v>46004</v>
      </c>
      <c r="H1036" s="76">
        <f t="shared" si="72"/>
        <v>0</v>
      </c>
      <c r="K1036" s="134"/>
      <c r="L1036" s="675">
        <v>46004</v>
      </c>
      <c r="M1036" s="233"/>
      <c r="N1036" s="234">
        <f t="shared" si="73"/>
        <v>350</v>
      </c>
      <c r="O1036" s="37">
        <v>350</v>
      </c>
      <c r="P1036" s="228">
        <f t="shared" si="74"/>
        <v>0</v>
      </c>
      <c r="Q1036" s="41"/>
    </row>
    <row r="1037" spans="2:17" ht="15" customHeight="1" x14ac:dyDescent="0.3">
      <c r="B1037" s="142">
        <f t="shared" si="70"/>
        <v>19.489999999999998</v>
      </c>
      <c r="C1037" s="128"/>
      <c r="D1037" s="34">
        <f t="shared" si="71"/>
        <v>19.489999999999998</v>
      </c>
      <c r="E1037" s="514">
        <v>46004</v>
      </c>
      <c r="F1037" s="37">
        <v>19.489999999999998</v>
      </c>
      <c r="G1037" s="515">
        <v>46005</v>
      </c>
      <c r="H1037" s="76">
        <f t="shared" si="72"/>
        <v>0</v>
      </c>
      <c r="K1037" s="134"/>
      <c r="L1037" s="675">
        <v>46005</v>
      </c>
      <c r="M1037" s="233"/>
      <c r="N1037" s="234">
        <f t="shared" si="73"/>
        <v>350</v>
      </c>
      <c r="O1037" s="37">
        <v>315</v>
      </c>
      <c r="P1037" s="228">
        <f t="shared" si="74"/>
        <v>35</v>
      </c>
      <c r="Q1037" s="41"/>
    </row>
    <row r="1038" spans="2:17" ht="15" customHeight="1" x14ac:dyDescent="0.3">
      <c r="B1038" s="142">
        <f t="shared" si="70"/>
        <v>19.489999999999998</v>
      </c>
      <c r="C1038" s="128"/>
      <c r="D1038" s="34">
        <f t="shared" si="71"/>
        <v>19.489999999999998</v>
      </c>
      <c r="E1038" s="514">
        <v>46005</v>
      </c>
      <c r="F1038" s="37">
        <v>19.5</v>
      </c>
      <c r="G1038" s="515">
        <v>46006</v>
      </c>
      <c r="H1038" s="76">
        <f t="shared" si="72"/>
        <v>1.0000000000001563E-2</v>
      </c>
      <c r="K1038" s="134"/>
      <c r="L1038" s="675">
        <v>46006</v>
      </c>
      <c r="M1038" s="233">
        <v>120</v>
      </c>
      <c r="N1038" s="234">
        <f t="shared" si="73"/>
        <v>315</v>
      </c>
      <c r="O1038" s="37">
        <v>410</v>
      </c>
      <c r="P1038" s="228">
        <f t="shared" si="74"/>
        <v>25</v>
      </c>
      <c r="Q1038" s="41"/>
    </row>
    <row r="1039" spans="2:17" ht="15" customHeight="1" x14ac:dyDescent="0.3">
      <c r="B1039" s="142">
        <f t="shared" si="70"/>
        <v>19.5</v>
      </c>
      <c r="C1039" s="128"/>
      <c r="D1039" s="34">
        <f t="shared" si="71"/>
        <v>19.5</v>
      </c>
      <c r="E1039" s="514">
        <v>46006</v>
      </c>
      <c r="F1039" s="37">
        <v>19.5</v>
      </c>
      <c r="G1039" s="515">
        <v>46007</v>
      </c>
      <c r="H1039" s="76">
        <f t="shared" si="72"/>
        <v>0</v>
      </c>
      <c r="K1039" s="134"/>
      <c r="L1039" s="675">
        <v>46007</v>
      </c>
      <c r="M1039" s="233"/>
      <c r="N1039" s="234">
        <f t="shared" si="73"/>
        <v>410</v>
      </c>
      <c r="O1039" s="37">
        <v>410</v>
      </c>
      <c r="P1039" s="228">
        <f t="shared" si="74"/>
        <v>0</v>
      </c>
      <c r="Q1039" s="41"/>
    </row>
    <row r="1040" spans="2:17" ht="15" customHeight="1" x14ac:dyDescent="0.3">
      <c r="B1040" s="142">
        <f t="shared" si="70"/>
        <v>19.5</v>
      </c>
      <c r="C1040" s="128"/>
      <c r="D1040" s="34">
        <f t="shared" si="71"/>
        <v>19.5</v>
      </c>
      <c r="E1040" s="514">
        <v>46007</v>
      </c>
      <c r="F1040" s="37">
        <v>19.5</v>
      </c>
      <c r="G1040" s="515">
        <v>46008</v>
      </c>
      <c r="H1040" s="76">
        <f t="shared" si="72"/>
        <v>0</v>
      </c>
      <c r="K1040" s="134"/>
      <c r="L1040" s="675">
        <v>46008</v>
      </c>
      <c r="M1040" s="233"/>
      <c r="N1040" s="234">
        <f t="shared" si="73"/>
        <v>410</v>
      </c>
      <c r="O1040" s="37">
        <v>387</v>
      </c>
      <c r="P1040" s="228">
        <f t="shared" si="74"/>
        <v>23</v>
      </c>
      <c r="Q1040" s="41"/>
    </row>
    <row r="1041" spans="2:18" ht="15" customHeight="1" x14ac:dyDescent="0.3">
      <c r="B1041" s="142">
        <f t="shared" si="70"/>
        <v>19.5</v>
      </c>
      <c r="C1041" s="128"/>
      <c r="D1041" s="34">
        <f t="shared" si="71"/>
        <v>19.5</v>
      </c>
      <c r="E1041" s="514">
        <v>46008</v>
      </c>
      <c r="F1041" s="37">
        <v>19.5</v>
      </c>
      <c r="G1041" s="515">
        <v>46009</v>
      </c>
      <c r="H1041" s="76">
        <f t="shared" si="72"/>
        <v>0</v>
      </c>
      <c r="K1041" s="134"/>
      <c r="L1041" s="675">
        <v>46009</v>
      </c>
      <c r="M1041" s="233"/>
      <c r="N1041" s="234">
        <f t="shared" si="73"/>
        <v>387</v>
      </c>
      <c r="O1041" s="37">
        <v>387</v>
      </c>
      <c r="P1041" s="228">
        <f t="shared" si="74"/>
        <v>0</v>
      </c>
      <c r="Q1041" s="41"/>
    </row>
    <row r="1042" spans="2:18" ht="15" customHeight="1" x14ac:dyDescent="0.3">
      <c r="B1042" s="142">
        <f t="shared" si="70"/>
        <v>19.5</v>
      </c>
      <c r="C1042" s="128"/>
      <c r="D1042" s="34">
        <f t="shared" si="71"/>
        <v>19.5</v>
      </c>
      <c r="E1042" s="514">
        <v>46009</v>
      </c>
      <c r="F1042" s="37">
        <v>19.5</v>
      </c>
      <c r="G1042" s="515">
        <v>46010</v>
      </c>
      <c r="H1042" s="76">
        <f t="shared" si="72"/>
        <v>0</v>
      </c>
      <c r="K1042" s="134"/>
      <c r="L1042" s="675">
        <v>46010</v>
      </c>
      <c r="M1042" s="233"/>
      <c r="N1042" s="234">
        <f t="shared" si="73"/>
        <v>387</v>
      </c>
      <c r="O1042" s="37">
        <v>387</v>
      </c>
      <c r="P1042" s="228">
        <f t="shared" si="74"/>
        <v>0</v>
      </c>
      <c r="Q1042" s="41"/>
    </row>
    <row r="1043" spans="2:18" ht="15" customHeight="1" x14ac:dyDescent="0.3">
      <c r="B1043" s="142">
        <f t="shared" si="70"/>
        <v>19.5</v>
      </c>
      <c r="C1043" s="128"/>
      <c r="D1043" s="34">
        <f t="shared" si="71"/>
        <v>19.5</v>
      </c>
      <c r="E1043" s="514">
        <v>46010</v>
      </c>
      <c r="F1043" s="37">
        <v>19.5</v>
      </c>
      <c r="G1043" s="515">
        <v>46011</v>
      </c>
      <c r="H1043" s="76">
        <f t="shared" si="72"/>
        <v>0</v>
      </c>
      <c r="K1043" s="134"/>
      <c r="L1043" s="675">
        <v>46011</v>
      </c>
      <c r="M1043" s="233"/>
      <c r="N1043" s="234">
        <f t="shared" si="73"/>
        <v>387</v>
      </c>
      <c r="O1043" s="37">
        <v>387</v>
      </c>
      <c r="P1043" s="228">
        <f t="shared" si="74"/>
        <v>0</v>
      </c>
      <c r="Q1043" s="41"/>
    </row>
    <row r="1044" spans="2:18" ht="15" customHeight="1" x14ac:dyDescent="0.3">
      <c r="B1044" s="142">
        <f t="shared" si="70"/>
        <v>19.5</v>
      </c>
      <c r="C1044" s="128"/>
      <c r="D1044" s="34">
        <f t="shared" si="71"/>
        <v>19.5</v>
      </c>
      <c r="E1044" s="514">
        <v>46011</v>
      </c>
      <c r="F1044" s="37">
        <v>19.5</v>
      </c>
      <c r="G1044" s="515">
        <v>46012</v>
      </c>
      <c r="H1044" s="76">
        <f t="shared" si="72"/>
        <v>0</v>
      </c>
      <c r="K1044" s="134"/>
      <c r="L1044" s="675">
        <v>46012</v>
      </c>
      <c r="M1044" s="233"/>
      <c r="N1044" s="234">
        <f t="shared" si="73"/>
        <v>387</v>
      </c>
      <c r="O1044" s="37">
        <v>387</v>
      </c>
      <c r="P1044" s="228">
        <f t="shared" si="74"/>
        <v>0</v>
      </c>
      <c r="Q1044" s="41"/>
    </row>
    <row r="1045" spans="2:18" ht="15" customHeight="1" x14ac:dyDescent="0.3">
      <c r="B1045" s="142">
        <f t="shared" si="70"/>
        <v>19.5</v>
      </c>
      <c r="C1045" s="128"/>
      <c r="D1045" s="34">
        <f t="shared" si="71"/>
        <v>19.5</v>
      </c>
      <c r="E1045" s="514">
        <v>46012</v>
      </c>
      <c r="F1045" s="37">
        <v>19.5</v>
      </c>
      <c r="G1045" s="515">
        <v>46013</v>
      </c>
      <c r="H1045" s="76">
        <f t="shared" si="72"/>
        <v>0</v>
      </c>
      <c r="K1045" s="134"/>
      <c r="L1045" s="675">
        <v>46013</v>
      </c>
      <c r="M1045" s="233"/>
      <c r="N1045" s="234">
        <f t="shared" si="73"/>
        <v>387</v>
      </c>
      <c r="O1045" s="37">
        <v>342</v>
      </c>
      <c r="P1045" s="228">
        <f t="shared" si="74"/>
        <v>45</v>
      </c>
      <c r="Q1045" s="41"/>
    </row>
    <row r="1046" spans="2:18" ht="15" customHeight="1" x14ac:dyDescent="0.3">
      <c r="B1046" s="142">
        <f t="shared" si="70"/>
        <v>19.5</v>
      </c>
      <c r="C1046" s="128"/>
      <c r="D1046" s="34">
        <f t="shared" si="71"/>
        <v>19.5</v>
      </c>
      <c r="E1046" s="514">
        <v>46013</v>
      </c>
      <c r="F1046" s="37">
        <v>19.510000000000002</v>
      </c>
      <c r="G1046" s="515">
        <v>46014</v>
      </c>
      <c r="H1046" s="76">
        <f t="shared" si="72"/>
        <v>1.0000000000001563E-2</v>
      </c>
      <c r="K1046" s="134"/>
      <c r="L1046" s="675">
        <v>46014</v>
      </c>
      <c r="M1046" s="233"/>
      <c r="N1046" s="234">
        <f t="shared" si="73"/>
        <v>342</v>
      </c>
      <c r="O1046" s="37">
        <v>280</v>
      </c>
      <c r="P1046" s="228">
        <f t="shared" si="74"/>
        <v>62</v>
      </c>
      <c r="Q1046" s="41"/>
    </row>
    <row r="1047" spans="2:18" ht="15" customHeight="1" x14ac:dyDescent="0.3">
      <c r="B1047" s="142">
        <f t="shared" si="70"/>
        <v>19.510000000000002</v>
      </c>
      <c r="C1047" s="128"/>
      <c r="D1047" s="34">
        <f t="shared" si="71"/>
        <v>19.510000000000002</v>
      </c>
      <c r="E1047" s="514">
        <v>46014</v>
      </c>
      <c r="F1047" s="37">
        <v>19.52</v>
      </c>
      <c r="G1047" s="515">
        <v>46015</v>
      </c>
      <c r="H1047" s="76">
        <f t="shared" si="72"/>
        <v>9.9999999999980105E-3</v>
      </c>
      <c r="K1047" s="134"/>
      <c r="L1047" s="675">
        <v>46015</v>
      </c>
      <c r="M1047" s="233">
        <v>200</v>
      </c>
      <c r="N1047" s="234">
        <f t="shared" si="73"/>
        <v>280</v>
      </c>
      <c r="O1047" s="37">
        <v>450</v>
      </c>
      <c r="P1047" s="228">
        <f t="shared" si="74"/>
        <v>30</v>
      </c>
      <c r="Q1047" s="41"/>
    </row>
    <row r="1048" spans="2:18" ht="15" customHeight="1" x14ac:dyDescent="0.3">
      <c r="B1048" s="142">
        <f t="shared" si="70"/>
        <v>19.52</v>
      </c>
      <c r="C1048" s="128"/>
      <c r="D1048" s="34">
        <f t="shared" si="71"/>
        <v>19.52</v>
      </c>
      <c r="E1048" s="514">
        <v>46015</v>
      </c>
      <c r="F1048" s="37">
        <v>19.52</v>
      </c>
      <c r="G1048" s="515">
        <v>46016</v>
      </c>
      <c r="H1048" s="76">
        <f t="shared" si="72"/>
        <v>0</v>
      </c>
      <c r="K1048" s="134"/>
      <c r="L1048" s="675">
        <v>46016</v>
      </c>
      <c r="M1048" s="233"/>
      <c r="N1048" s="234">
        <f t="shared" si="73"/>
        <v>450</v>
      </c>
      <c r="O1048" s="37">
        <v>450</v>
      </c>
      <c r="P1048" s="228">
        <f t="shared" si="74"/>
        <v>0</v>
      </c>
      <c r="Q1048" s="41"/>
    </row>
    <row r="1049" spans="2:18" ht="15" customHeight="1" x14ac:dyDescent="0.3">
      <c r="B1049" s="142">
        <f t="shared" si="70"/>
        <v>19.52</v>
      </c>
      <c r="C1049" s="128"/>
      <c r="D1049" s="34">
        <f t="shared" si="71"/>
        <v>19.52</v>
      </c>
      <c r="E1049" s="514">
        <v>46016</v>
      </c>
      <c r="F1049" s="37">
        <v>19.52</v>
      </c>
      <c r="G1049" s="515">
        <v>46017</v>
      </c>
      <c r="H1049" s="76">
        <f t="shared" si="72"/>
        <v>0</v>
      </c>
      <c r="K1049" s="134"/>
      <c r="L1049" s="675">
        <v>46017</v>
      </c>
      <c r="M1049" s="233"/>
      <c r="N1049" s="234">
        <f t="shared" si="73"/>
        <v>450</v>
      </c>
      <c r="O1049" s="37">
        <v>450</v>
      </c>
      <c r="P1049" s="228">
        <f t="shared" si="74"/>
        <v>0</v>
      </c>
      <c r="Q1049" s="41"/>
    </row>
    <row r="1050" spans="2:18" ht="15" customHeight="1" x14ac:dyDescent="0.3">
      <c r="B1050" s="142">
        <f t="shared" si="70"/>
        <v>19.52</v>
      </c>
      <c r="C1050" s="128"/>
      <c r="D1050" s="34">
        <f t="shared" si="71"/>
        <v>19.52</v>
      </c>
      <c r="E1050" s="514">
        <v>46017</v>
      </c>
      <c r="F1050" s="37">
        <v>19.52</v>
      </c>
      <c r="G1050" s="515">
        <v>46018</v>
      </c>
      <c r="H1050" s="76">
        <f t="shared" si="72"/>
        <v>0</v>
      </c>
      <c r="K1050" s="134"/>
      <c r="L1050" s="675">
        <v>46018</v>
      </c>
      <c r="M1050" s="233"/>
      <c r="N1050" s="234">
        <f t="shared" si="73"/>
        <v>450</v>
      </c>
      <c r="O1050" s="37">
        <v>450</v>
      </c>
      <c r="P1050" s="228">
        <f t="shared" si="74"/>
        <v>0</v>
      </c>
      <c r="Q1050" s="41"/>
    </row>
    <row r="1051" spans="2:18" ht="15" customHeight="1" x14ac:dyDescent="0.3">
      <c r="B1051" s="142">
        <f t="shared" si="70"/>
        <v>19.52</v>
      </c>
      <c r="C1051" s="128"/>
      <c r="D1051" s="34">
        <f t="shared" si="71"/>
        <v>19.52</v>
      </c>
      <c r="E1051" s="514">
        <v>46018</v>
      </c>
      <c r="F1051" s="37">
        <v>19.52</v>
      </c>
      <c r="G1051" s="515">
        <v>46019</v>
      </c>
      <c r="H1051" s="76">
        <f t="shared" si="72"/>
        <v>0</v>
      </c>
      <c r="K1051" s="134"/>
      <c r="L1051" s="675">
        <v>46019</v>
      </c>
      <c r="M1051" s="233"/>
      <c r="N1051" s="234">
        <f t="shared" si="73"/>
        <v>450</v>
      </c>
      <c r="O1051" s="37">
        <v>450</v>
      </c>
      <c r="P1051" s="228">
        <f t="shared" si="74"/>
        <v>0</v>
      </c>
      <c r="Q1051" s="41"/>
    </row>
    <row r="1052" spans="2:18" ht="15" customHeight="1" x14ac:dyDescent="0.3">
      <c r="B1052" s="142">
        <f t="shared" si="70"/>
        <v>19.52</v>
      </c>
      <c r="C1052" s="128"/>
      <c r="D1052" s="34">
        <f t="shared" si="71"/>
        <v>19.52</v>
      </c>
      <c r="E1052" s="514">
        <v>46019</v>
      </c>
      <c r="F1052" s="37">
        <v>19.52</v>
      </c>
      <c r="G1052" s="515">
        <v>46020</v>
      </c>
      <c r="H1052" s="76">
        <f t="shared" si="72"/>
        <v>0</v>
      </c>
      <c r="K1052" s="134"/>
      <c r="L1052" s="675">
        <v>46020</v>
      </c>
      <c r="M1052" s="233"/>
      <c r="N1052" s="234">
        <f t="shared" si="73"/>
        <v>450</v>
      </c>
      <c r="O1052" s="37">
        <v>450</v>
      </c>
      <c r="P1052" s="228">
        <f t="shared" si="74"/>
        <v>0</v>
      </c>
      <c r="Q1052" s="41"/>
    </row>
    <row r="1053" spans="2:18" ht="15" customHeight="1" x14ac:dyDescent="0.3">
      <c r="B1053" s="142">
        <f t="shared" si="70"/>
        <v>19.52</v>
      </c>
      <c r="C1053" s="128"/>
      <c r="D1053" s="34">
        <f t="shared" si="71"/>
        <v>19.52</v>
      </c>
      <c r="E1053" s="514">
        <v>46020</v>
      </c>
      <c r="F1053" s="37">
        <v>19.53</v>
      </c>
      <c r="G1053" s="515">
        <v>46021</v>
      </c>
      <c r="H1053" s="76">
        <f t="shared" si="72"/>
        <v>1.0000000000001563E-2</v>
      </c>
      <c r="K1053" s="134"/>
      <c r="L1053" s="675">
        <v>46021</v>
      </c>
      <c r="M1053" s="233"/>
      <c r="N1053" s="234">
        <f t="shared" si="73"/>
        <v>450</v>
      </c>
      <c r="O1053" s="37">
        <v>414</v>
      </c>
      <c r="P1053" s="228">
        <f t="shared" si="74"/>
        <v>36</v>
      </c>
      <c r="Q1053" s="41"/>
    </row>
    <row r="1054" spans="2:18" ht="15" customHeight="1" x14ac:dyDescent="0.3">
      <c r="B1054" s="142">
        <f t="shared" si="70"/>
        <v>19.53</v>
      </c>
      <c r="C1054" s="128"/>
      <c r="D1054" s="34">
        <f t="shared" si="71"/>
        <v>19.53</v>
      </c>
      <c r="E1054" s="514">
        <v>46021</v>
      </c>
      <c r="F1054" s="37">
        <v>19.53</v>
      </c>
      <c r="G1054" s="515">
        <v>46022</v>
      </c>
      <c r="H1054" s="76">
        <f t="shared" si="72"/>
        <v>0</v>
      </c>
      <c r="I1054" s="48">
        <f>SUM(H690:H1054)</f>
        <v>10.75</v>
      </c>
      <c r="K1054" s="134"/>
      <c r="L1054" s="675">
        <v>46022</v>
      </c>
      <c r="M1054" s="233"/>
      <c r="N1054" s="234">
        <f t="shared" si="73"/>
        <v>414</v>
      </c>
      <c r="O1054" s="37">
        <v>370</v>
      </c>
      <c r="P1054" s="228">
        <f t="shared" si="74"/>
        <v>44</v>
      </c>
      <c r="Q1054" s="41"/>
      <c r="R1054" s="48">
        <f>SUM(P690:P1054)</f>
        <v>8503</v>
      </c>
    </row>
    <row r="1055" spans="2:18" ht="15" customHeight="1" x14ac:dyDescent="0.3">
      <c r="B1055" s="142">
        <f t="shared" si="70"/>
        <v>19.53</v>
      </c>
      <c r="C1055" s="128"/>
      <c r="D1055" s="34">
        <f t="shared" si="71"/>
        <v>19.53</v>
      </c>
      <c r="E1055" s="514">
        <v>46022</v>
      </c>
      <c r="F1055" s="37">
        <v>19.54</v>
      </c>
      <c r="G1055" s="515">
        <v>46023</v>
      </c>
      <c r="H1055" s="76">
        <f t="shared" si="72"/>
        <v>9.9999999999980105E-3</v>
      </c>
      <c r="K1055" s="134"/>
      <c r="L1055" s="675">
        <v>46023</v>
      </c>
      <c r="M1055" s="233"/>
      <c r="N1055" s="234">
        <f t="shared" si="73"/>
        <v>370</v>
      </c>
      <c r="O1055" s="37">
        <v>320</v>
      </c>
      <c r="P1055" s="228">
        <f t="shared" si="74"/>
        <v>50</v>
      </c>
      <c r="Q1055" s="41"/>
    </row>
    <row r="1056" spans="2:18" ht="15" customHeight="1" x14ac:dyDescent="0.3">
      <c r="B1056" s="142">
        <f t="shared" si="70"/>
        <v>19.54</v>
      </c>
      <c r="C1056" s="128"/>
      <c r="D1056" s="34">
        <f t="shared" si="71"/>
        <v>19.54</v>
      </c>
      <c r="E1056" s="514">
        <v>46023</v>
      </c>
      <c r="F1056" s="37">
        <v>19.55</v>
      </c>
      <c r="G1056" s="515">
        <v>46024</v>
      </c>
      <c r="H1056" s="76">
        <f t="shared" si="72"/>
        <v>1.0000000000001563E-2</v>
      </c>
      <c r="K1056" s="134"/>
      <c r="L1056" s="675">
        <v>46024</v>
      </c>
      <c r="M1056" s="233"/>
      <c r="N1056" s="234">
        <f t="shared" si="73"/>
        <v>320</v>
      </c>
      <c r="O1056" s="37">
        <v>320</v>
      </c>
      <c r="P1056" s="228">
        <f t="shared" si="74"/>
        <v>0</v>
      </c>
      <c r="Q1056" s="41"/>
    </row>
    <row r="1057" spans="2:17" ht="15" customHeight="1" x14ac:dyDescent="0.3">
      <c r="B1057" s="142">
        <f t="shared" si="70"/>
        <v>19.55</v>
      </c>
      <c r="C1057" s="128"/>
      <c r="D1057" s="34">
        <f t="shared" si="71"/>
        <v>19.55</v>
      </c>
      <c r="E1057" s="514">
        <v>46024</v>
      </c>
      <c r="F1057" s="37">
        <v>19.55</v>
      </c>
      <c r="G1057" s="515">
        <v>46025</v>
      </c>
      <c r="H1057" s="76">
        <f t="shared" si="72"/>
        <v>0</v>
      </c>
      <c r="K1057" s="134"/>
      <c r="L1057" s="675">
        <v>46025</v>
      </c>
      <c r="M1057" s="233"/>
      <c r="N1057" s="234">
        <f t="shared" si="73"/>
        <v>320</v>
      </c>
      <c r="O1057" s="37">
        <v>200</v>
      </c>
      <c r="P1057" s="228">
        <f t="shared" si="74"/>
        <v>120</v>
      </c>
      <c r="Q1057" s="41"/>
    </row>
    <row r="1058" spans="2:17" ht="15" customHeight="1" x14ac:dyDescent="0.3">
      <c r="B1058" s="142">
        <f t="shared" si="70"/>
        <v>19.55</v>
      </c>
      <c r="C1058" s="128"/>
      <c r="D1058" s="34">
        <f t="shared" si="71"/>
        <v>19.55</v>
      </c>
      <c r="E1058" s="514">
        <v>46025</v>
      </c>
      <c r="F1058" s="37">
        <v>19.579999999999998</v>
      </c>
      <c r="G1058" s="515">
        <v>46026</v>
      </c>
      <c r="H1058" s="76">
        <f t="shared" si="72"/>
        <v>2.9999999999997584E-2</v>
      </c>
      <c r="K1058" s="134"/>
      <c r="L1058" s="675">
        <v>46026</v>
      </c>
      <c r="M1058" s="233"/>
      <c r="N1058" s="234">
        <f t="shared" si="73"/>
        <v>200</v>
      </c>
      <c r="O1058" s="37">
        <v>200</v>
      </c>
      <c r="P1058" s="228">
        <f t="shared" si="74"/>
        <v>0</v>
      </c>
      <c r="Q1058" s="41"/>
    </row>
    <row r="1059" spans="2:17" ht="15" customHeight="1" x14ac:dyDescent="0.3">
      <c r="B1059" s="142">
        <f t="shared" si="70"/>
        <v>19.579999999999998</v>
      </c>
      <c r="C1059" s="128"/>
      <c r="D1059" s="34">
        <f t="shared" si="71"/>
        <v>19.579999999999998</v>
      </c>
      <c r="E1059" s="514">
        <v>46026</v>
      </c>
      <c r="F1059" s="37">
        <v>19.579999999999998</v>
      </c>
      <c r="G1059" s="515">
        <v>46027</v>
      </c>
      <c r="H1059" s="76">
        <f t="shared" si="72"/>
        <v>0</v>
      </c>
      <c r="K1059" s="134"/>
      <c r="L1059" s="675">
        <v>46027</v>
      </c>
      <c r="M1059" s="233"/>
      <c r="N1059" s="234">
        <f t="shared" si="73"/>
        <v>200</v>
      </c>
      <c r="O1059" s="37">
        <v>180</v>
      </c>
      <c r="P1059" s="228">
        <f t="shared" si="74"/>
        <v>20</v>
      </c>
      <c r="Q1059" s="41"/>
    </row>
    <row r="1060" spans="2:17" ht="15" customHeight="1" x14ac:dyDescent="0.3">
      <c r="B1060" s="142">
        <f t="shared" si="70"/>
        <v>19.579999999999998</v>
      </c>
      <c r="C1060" s="128"/>
      <c r="D1060" s="34">
        <f t="shared" si="71"/>
        <v>19.579999999999998</v>
      </c>
      <c r="E1060" s="514">
        <v>46027</v>
      </c>
      <c r="F1060" s="37">
        <v>19.579999999999998</v>
      </c>
      <c r="G1060" s="515">
        <v>46028</v>
      </c>
      <c r="H1060" s="76">
        <f t="shared" si="72"/>
        <v>0</v>
      </c>
      <c r="K1060" s="134"/>
      <c r="L1060" s="675">
        <v>46028</v>
      </c>
      <c r="M1060" s="233">
        <v>210</v>
      </c>
      <c r="N1060" s="234">
        <f t="shared" si="73"/>
        <v>180</v>
      </c>
      <c r="O1060" s="37">
        <v>360</v>
      </c>
      <c r="P1060" s="228">
        <f t="shared" si="74"/>
        <v>30</v>
      </c>
      <c r="Q1060" s="41"/>
    </row>
    <row r="1061" spans="2:17" ht="15" customHeight="1" x14ac:dyDescent="0.3">
      <c r="B1061" s="142">
        <f t="shared" si="70"/>
        <v>19.579999999999998</v>
      </c>
      <c r="C1061" s="128"/>
      <c r="D1061" s="34">
        <f t="shared" si="71"/>
        <v>19.579999999999998</v>
      </c>
      <c r="E1061" s="514">
        <v>46028</v>
      </c>
      <c r="F1061" s="37">
        <v>19.59</v>
      </c>
      <c r="G1061" s="515">
        <v>46029</v>
      </c>
      <c r="H1061" s="76">
        <f t="shared" si="72"/>
        <v>1.0000000000001563E-2</v>
      </c>
      <c r="K1061" s="134"/>
      <c r="L1061" s="675">
        <v>46029</v>
      </c>
      <c r="M1061" s="233"/>
      <c r="N1061" s="234">
        <f t="shared" si="73"/>
        <v>360</v>
      </c>
      <c r="O1061" s="37">
        <v>360</v>
      </c>
      <c r="P1061" s="228">
        <f t="shared" si="74"/>
        <v>0</v>
      </c>
      <c r="Q1061" s="41"/>
    </row>
    <row r="1062" spans="2:17" ht="15" customHeight="1" x14ac:dyDescent="0.3">
      <c r="B1062" s="142">
        <f t="shared" si="70"/>
        <v>19.59</v>
      </c>
      <c r="C1062" s="128"/>
      <c r="D1062" s="34">
        <f t="shared" si="71"/>
        <v>19.59</v>
      </c>
      <c r="E1062" s="514">
        <v>46029</v>
      </c>
      <c r="F1062" s="37">
        <v>19.59</v>
      </c>
      <c r="G1062" s="515">
        <v>46030</v>
      </c>
      <c r="H1062" s="76">
        <f t="shared" si="72"/>
        <v>0</v>
      </c>
      <c r="K1062" s="134"/>
      <c r="L1062" s="675">
        <v>46030</v>
      </c>
      <c r="M1062" s="233"/>
      <c r="N1062" s="234">
        <f t="shared" si="73"/>
        <v>360</v>
      </c>
      <c r="O1062" s="37">
        <v>315</v>
      </c>
      <c r="P1062" s="228">
        <f t="shared" si="74"/>
        <v>45</v>
      </c>
      <c r="Q1062" s="41"/>
    </row>
    <row r="1063" spans="2:17" ht="15" customHeight="1" x14ac:dyDescent="0.3">
      <c r="B1063" s="142">
        <f t="shared" si="70"/>
        <v>19.59</v>
      </c>
      <c r="C1063" s="128"/>
      <c r="D1063" s="34">
        <f t="shared" si="71"/>
        <v>19.59</v>
      </c>
      <c r="E1063" s="514">
        <v>46030</v>
      </c>
      <c r="F1063" s="37">
        <v>19.600000000000001</v>
      </c>
      <c r="G1063" s="515">
        <v>46031</v>
      </c>
      <c r="H1063" s="76">
        <f t="shared" si="72"/>
        <v>1.0000000000001563E-2</v>
      </c>
      <c r="K1063" s="134"/>
      <c r="L1063" s="675">
        <v>46031</v>
      </c>
      <c r="M1063" s="233"/>
      <c r="N1063" s="234">
        <f t="shared" si="73"/>
        <v>315</v>
      </c>
      <c r="O1063" s="37">
        <v>315</v>
      </c>
      <c r="P1063" s="228">
        <f t="shared" si="74"/>
        <v>0</v>
      </c>
      <c r="Q1063" s="41"/>
    </row>
    <row r="1064" spans="2:17" ht="15" customHeight="1" x14ac:dyDescent="0.3">
      <c r="B1064" s="142">
        <f t="shared" si="70"/>
        <v>19.600000000000001</v>
      </c>
      <c r="C1064" s="128"/>
      <c r="D1064" s="34">
        <f t="shared" si="71"/>
        <v>19.600000000000001</v>
      </c>
      <c r="E1064" s="514">
        <v>46031</v>
      </c>
      <c r="F1064" s="37">
        <v>19.600000000000001</v>
      </c>
      <c r="G1064" s="515">
        <v>46032</v>
      </c>
      <c r="H1064" s="76">
        <f t="shared" si="72"/>
        <v>0</v>
      </c>
      <c r="K1064" s="134"/>
      <c r="L1064" s="675">
        <v>46032</v>
      </c>
      <c r="M1064" s="233">
        <v>210</v>
      </c>
      <c r="N1064" s="234">
        <f t="shared" si="73"/>
        <v>315</v>
      </c>
      <c r="O1064" s="37">
        <v>525</v>
      </c>
      <c r="P1064" s="228">
        <f t="shared" si="74"/>
        <v>0</v>
      </c>
      <c r="Q1064" s="41"/>
    </row>
    <row r="1065" spans="2:17" ht="15" customHeight="1" x14ac:dyDescent="0.3">
      <c r="B1065" s="142">
        <f t="shared" si="70"/>
        <v>19.600000000000001</v>
      </c>
      <c r="C1065" s="128"/>
      <c r="D1065" s="34">
        <f t="shared" si="71"/>
        <v>19.600000000000001</v>
      </c>
      <c r="E1065" s="514">
        <v>46032</v>
      </c>
      <c r="F1065" s="37">
        <v>19.600000000000001</v>
      </c>
      <c r="G1065" s="515">
        <v>46033</v>
      </c>
      <c r="H1065" s="76">
        <f t="shared" si="72"/>
        <v>0</v>
      </c>
      <c r="K1065" s="134"/>
      <c r="L1065" s="675">
        <v>46033</v>
      </c>
      <c r="M1065" s="233"/>
      <c r="N1065" s="234">
        <f t="shared" si="73"/>
        <v>525</v>
      </c>
      <c r="O1065" s="37">
        <v>525</v>
      </c>
      <c r="P1065" s="228">
        <f t="shared" si="74"/>
        <v>0</v>
      </c>
      <c r="Q1065" s="41"/>
    </row>
    <row r="1066" spans="2:17" ht="15" customHeight="1" x14ac:dyDescent="0.3">
      <c r="B1066" s="142">
        <f t="shared" si="70"/>
        <v>19.600000000000001</v>
      </c>
      <c r="C1066" s="128"/>
      <c r="D1066" s="34">
        <f t="shared" si="71"/>
        <v>19.600000000000001</v>
      </c>
      <c r="E1066" s="514">
        <v>46033</v>
      </c>
      <c r="F1066" s="37">
        <v>19.600000000000001</v>
      </c>
      <c r="G1066" s="515">
        <v>46034</v>
      </c>
      <c r="H1066" s="76">
        <f t="shared" si="72"/>
        <v>0</v>
      </c>
      <c r="K1066" s="134"/>
      <c r="L1066" s="675">
        <v>46034</v>
      </c>
      <c r="M1066" s="233"/>
      <c r="N1066" s="234">
        <f t="shared" si="73"/>
        <v>525</v>
      </c>
      <c r="O1066" s="37">
        <v>525</v>
      </c>
      <c r="P1066" s="228">
        <f t="shared" si="74"/>
        <v>0</v>
      </c>
      <c r="Q1066" s="41"/>
    </row>
    <row r="1067" spans="2:17" ht="15" customHeight="1" x14ac:dyDescent="0.3">
      <c r="B1067" s="142">
        <f t="shared" si="70"/>
        <v>19.600000000000001</v>
      </c>
      <c r="C1067" s="128"/>
      <c r="D1067" s="34">
        <f t="shared" si="71"/>
        <v>19.600000000000001</v>
      </c>
      <c r="E1067" s="514">
        <v>46034</v>
      </c>
      <c r="F1067" s="37">
        <v>19.600000000000001</v>
      </c>
      <c r="G1067" s="515">
        <v>46035</v>
      </c>
      <c r="H1067" s="76">
        <f t="shared" si="72"/>
        <v>0</v>
      </c>
      <c r="K1067" s="134"/>
      <c r="L1067" s="675">
        <v>46035</v>
      </c>
      <c r="M1067" s="233"/>
      <c r="N1067" s="234">
        <f t="shared" si="73"/>
        <v>525</v>
      </c>
      <c r="O1067" s="37">
        <v>525</v>
      </c>
      <c r="P1067" s="228">
        <f t="shared" si="74"/>
        <v>0</v>
      </c>
      <c r="Q1067" s="41"/>
    </row>
    <row r="1068" spans="2:17" ht="15" customHeight="1" x14ac:dyDescent="0.3">
      <c r="B1068" s="142">
        <f t="shared" si="70"/>
        <v>19.600000000000001</v>
      </c>
      <c r="C1068" s="128"/>
      <c r="D1068" s="34">
        <f t="shared" si="71"/>
        <v>19.600000000000001</v>
      </c>
      <c r="E1068" s="514">
        <v>46035</v>
      </c>
      <c r="F1068" s="37">
        <v>19.600000000000001</v>
      </c>
      <c r="G1068" s="515">
        <v>46036</v>
      </c>
      <c r="H1068" s="76">
        <f t="shared" si="72"/>
        <v>0</v>
      </c>
      <c r="K1068" s="134"/>
      <c r="L1068" s="675">
        <v>46036</v>
      </c>
      <c r="M1068" s="233"/>
      <c r="N1068" s="234">
        <f t="shared" si="73"/>
        <v>525</v>
      </c>
      <c r="O1068" s="37">
        <v>525</v>
      </c>
      <c r="P1068" s="228">
        <f t="shared" si="74"/>
        <v>0</v>
      </c>
      <c r="Q1068" s="41"/>
    </row>
    <row r="1069" spans="2:17" ht="15" customHeight="1" x14ac:dyDescent="0.3">
      <c r="B1069" s="142">
        <f t="shared" si="70"/>
        <v>19.600000000000001</v>
      </c>
      <c r="C1069" s="128"/>
      <c r="D1069" s="34">
        <f t="shared" si="71"/>
        <v>19.600000000000001</v>
      </c>
      <c r="E1069" s="514">
        <v>46036</v>
      </c>
      <c r="F1069" s="37">
        <v>19.600000000000001</v>
      </c>
      <c r="G1069" s="515">
        <v>46037</v>
      </c>
      <c r="H1069" s="76">
        <f t="shared" si="72"/>
        <v>0</v>
      </c>
      <c r="K1069" s="134"/>
      <c r="L1069" s="675">
        <v>46037</v>
      </c>
      <c r="M1069" s="233"/>
      <c r="N1069" s="234">
        <f t="shared" si="73"/>
        <v>525</v>
      </c>
      <c r="O1069" s="37">
        <v>525</v>
      </c>
      <c r="P1069" s="228">
        <f t="shared" si="74"/>
        <v>0</v>
      </c>
      <c r="Q1069" s="41"/>
    </row>
    <row r="1070" spans="2:17" ht="15" customHeight="1" x14ac:dyDescent="0.3">
      <c r="B1070" s="142">
        <f t="shared" si="70"/>
        <v>19.600000000000001</v>
      </c>
      <c r="C1070" s="128"/>
      <c r="D1070" s="34">
        <f t="shared" si="71"/>
        <v>19.600000000000001</v>
      </c>
      <c r="E1070" s="514">
        <v>46037</v>
      </c>
      <c r="F1070" s="37">
        <v>19.600000000000001</v>
      </c>
      <c r="G1070" s="515">
        <v>46038</v>
      </c>
      <c r="H1070" s="76">
        <f t="shared" si="72"/>
        <v>0</v>
      </c>
      <c r="K1070" s="134"/>
      <c r="L1070" s="675">
        <v>46038</v>
      </c>
      <c r="M1070" s="233"/>
      <c r="N1070" s="234">
        <f t="shared" si="73"/>
        <v>525</v>
      </c>
      <c r="O1070" s="37">
        <v>525</v>
      </c>
      <c r="P1070" s="228">
        <f t="shared" si="74"/>
        <v>0</v>
      </c>
      <c r="Q1070" s="41"/>
    </row>
    <row r="1071" spans="2:17" ht="15" customHeight="1" x14ac:dyDescent="0.3">
      <c r="B1071" s="142">
        <f t="shared" si="70"/>
        <v>19.600000000000001</v>
      </c>
      <c r="C1071" s="128"/>
      <c r="D1071" s="34">
        <f t="shared" si="71"/>
        <v>19.600000000000001</v>
      </c>
      <c r="E1071" s="514">
        <v>46038</v>
      </c>
      <c r="F1071" s="37">
        <v>19.600000000000001</v>
      </c>
      <c r="G1071" s="515">
        <v>46039</v>
      </c>
      <c r="H1071" s="76">
        <f t="shared" si="72"/>
        <v>0</v>
      </c>
      <c r="K1071" s="134"/>
      <c r="L1071" s="675">
        <v>46039</v>
      </c>
      <c r="M1071" s="233"/>
      <c r="N1071" s="234">
        <f t="shared" si="73"/>
        <v>525</v>
      </c>
      <c r="O1071" s="37">
        <v>525</v>
      </c>
      <c r="P1071" s="228">
        <f t="shared" si="74"/>
        <v>0</v>
      </c>
      <c r="Q1071" s="41"/>
    </row>
    <row r="1072" spans="2:17" ht="15" customHeight="1" x14ac:dyDescent="0.3">
      <c r="B1072" s="142">
        <f t="shared" si="70"/>
        <v>19.600000000000001</v>
      </c>
      <c r="C1072" s="128"/>
      <c r="D1072" s="34">
        <f t="shared" si="71"/>
        <v>19.600000000000001</v>
      </c>
      <c r="E1072" s="514">
        <v>46039</v>
      </c>
      <c r="F1072" s="37">
        <v>19.600000000000001</v>
      </c>
      <c r="G1072" s="515">
        <v>46040</v>
      </c>
      <c r="H1072" s="76">
        <f t="shared" si="72"/>
        <v>0</v>
      </c>
      <c r="K1072" s="134"/>
      <c r="L1072" s="675">
        <v>46040</v>
      </c>
      <c r="M1072" s="233"/>
      <c r="N1072" s="234">
        <f t="shared" si="73"/>
        <v>525</v>
      </c>
      <c r="O1072" s="37">
        <v>525</v>
      </c>
      <c r="P1072" s="228">
        <f t="shared" si="74"/>
        <v>0</v>
      </c>
      <c r="Q1072" s="41"/>
    </row>
    <row r="1073" spans="2:18" ht="15" customHeight="1" x14ac:dyDescent="0.3">
      <c r="B1073" s="142">
        <f t="shared" si="70"/>
        <v>19.600000000000001</v>
      </c>
      <c r="C1073" s="128"/>
      <c r="D1073" s="34">
        <f t="shared" si="71"/>
        <v>19.600000000000001</v>
      </c>
      <c r="E1073" s="514">
        <v>46040</v>
      </c>
      <c r="F1073" s="37">
        <v>19.600000000000001</v>
      </c>
      <c r="G1073" s="515">
        <v>46041</v>
      </c>
      <c r="H1073" s="76">
        <f t="shared" si="72"/>
        <v>0</v>
      </c>
      <c r="K1073" s="134"/>
      <c r="L1073" s="675">
        <v>46041</v>
      </c>
      <c r="M1073" s="233"/>
      <c r="N1073" s="234">
        <f t="shared" si="73"/>
        <v>525</v>
      </c>
      <c r="O1073" s="37">
        <v>525</v>
      </c>
      <c r="P1073" s="228">
        <f t="shared" si="74"/>
        <v>0</v>
      </c>
      <c r="Q1073" s="41"/>
    </row>
    <row r="1074" spans="2:18" ht="15" customHeight="1" x14ac:dyDescent="0.3">
      <c r="B1074" s="142">
        <f t="shared" si="70"/>
        <v>19.600000000000001</v>
      </c>
      <c r="C1074" s="128"/>
      <c r="D1074" s="34">
        <f t="shared" si="71"/>
        <v>19.600000000000001</v>
      </c>
      <c r="E1074" s="514">
        <v>46041</v>
      </c>
      <c r="F1074" s="37">
        <v>19.600000000000001</v>
      </c>
      <c r="G1074" s="515">
        <v>46042</v>
      </c>
      <c r="H1074" s="76">
        <f t="shared" si="72"/>
        <v>0</v>
      </c>
      <c r="K1074" s="134"/>
      <c r="L1074" s="675">
        <v>46042</v>
      </c>
      <c r="M1074" s="233"/>
      <c r="N1074" s="234">
        <f t="shared" si="73"/>
        <v>525</v>
      </c>
      <c r="O1074" s="37">
        <v>470</v>
      </c>
      <c r="P1074" s="228">
        <f t="shared" si="74"/>
        <v>55</v>
      </c>
      <c r="Q1074" s="41"/>
    </row>
    <row r="1075" spans="2:18" ht="15" customHeight="1" x14ac:dyDescent="0.3">
      <c r="B1075" s="142">
        <f t="shared" si="70"/>
        <v>19.600000000000001</v>
      </c>
      <c r="C1075" s="128"/>
      <c r="D1075" s="34">
        <f t="shared" si="71"/>
        <v>19.600000000000001</v>
      </c>
      <c r="E1075" s="514">
        <v>46042</v>
      </c>
      <c r="F1075" s="37">
        <v>19.600000000000001</v>
      </c>
      <c r="G1075" s="515">
        <v>46043</v>
      </c>
      <c r="H1075" s="76">
        <f t="shared" si="72"/>
        <v>0</v>
      </c>
      <c r="K1075" s="134"/>
      <c r="L1075" s="675">
        <v>46043</v>
      </c>
      <c r="M1075" s="233"/>
      <c r="N1075" s="234">
        <f t="shared" si="73"/>
        <v>470</v>
      </c>
      <c r="O1075" s="37">
        <v>460</v>
      </c>
      <c r="P1075" s="228">
        <f t="shared" si="74"/>
        <v>10</v>
      </c>
      <c r="Q1075" s="41"/>
    </row>
    <row r="1076" spans="2:18" ht="15" customHeight="1" x14ac:dyDescent="0.3">
      <c r="B1076" s="142">
        <f t="shared" si="70"/>
        <v>19.600000000000001</v>
      </c>
      <c r="C1076" s="128"/>
      <c r="D1076" s="34">
        <f t="shared" si="71"/>
        <v>19.600000000000001</v>
      </c>
      <c r="E1076" s="514">
        <v>46043</v>
      </c>
      <c r="F1076" s="37">
        <v>19.600000000000001</v>
      </c>
      <c r="G1076" s="515">
        <v>46044</v>
      </c>
      <c r="H1076" s="76">
        <f t="shared" si="72"/>
        <v>0</v>
      </c>
      <c r="K1076" s="134"/>
      <c r="L1076" s="675">
        <v>46044</v>
      </c>
      <c r="M1076" s="233"/>
      <c r="N1076" s="234">
        <f t="shared" si="73"/>
        <v>460</v>
      </c>
      <c r="O1076" s="37">
        <v>460</v>
      </c>
      <c r="P1076" s="228">
        <f t="shared" si="74"/>
        <v>0</v>
      </c>
      <c r="Q1076" s="41"/>
    </row>
    <row r="1077" spans="2:18" ht="15" customHeight="1" x14ac:dyDescent="0.3">
      <c r="B1077" s="142">
        <f t="shared" si="70"/>
        <v>19.600000000000001</v>
      </c>
      <c r="C1077" s="128"/>
      <c r="D1077" s="34">
        <f t="shared" si="71"/>
        <v>19.600000000000001</v>
      </c>
      <c r="E1077" s="514">
        <v>46044</v>
      </c>
      <c r="F1077" s="37">
        <v>19.600000000000001</v>
      </c>
      <c r="G1077" s="515">
        <v>46045</v>
      </c>
      <c r="H1077" s="76">
        <f t="shared" si="72"/>
        <v>0</v>
      </c>
      <c r="K1077" s="134"/>
      <c r="L1077" s="675">
        <v>46045</v>
      </c>
      <c r="M1077" s="233"/>
      <c r="N1077" s="234">
        <f t="shared" si="73"/>
        <v>460</v>
      </c>
      <c r="O1077" s="37">
        <v>440</v>
      </c>
      <c r="P1077" s="228">
        <f t="shared" si="74"/>
        <v>20</v>
      </c>
      <c r="Q1077" s="41"/>
    </row>
    <row r="1078" spans="2:18" ht="15" customHeight="1" x14ac:dyDescent="0.3">
      <c r="B1078" s="142">
        <f t="shared" si="70"/>
        <v>19.600000000000001</v>
      </c>
      <c r="C1078" s="128"/>
      <c r="D1078" s="34">
        <f t="shared" si="71"/>
        <v>19.600000000000001</v>
      </c>
      <c r="E1078" s="514">
        <v>46045</v>
      </c>
      <c r="F1078" s="37">
        <v>19.61</v>
      </c>
      <c r="G1078" s="515">
        <v>46046</v>
      </c>
      <c r="H1078" s="76">
        <f t="shared" si="72"/>
        <v>9.9999999999980105E-3</v>
      </c>
      <c r="K1078" s="134"/>
      <c r="L1078" s="675">
        <v>46046</v>
      </c>
      <c r="M1078" s="233"/>
      <c r="N1078" s="234">
        <f t="shared" si="73"/>
        <v>440</v>
      </c>
      <c r="O1078" s="37">
        <v>440</v>
      </c>
      <c r="P1078" s="228">
        <f t="shared" si="74"/>
        <v>0</v>
      </c>
      <c r="Q1078" s="41"/>
    </row>
    <row r="1079" spans="2:18" ht="15" customHeight="1" x14ac:dyDescent="0.3">
      <c r="B1079" s="142">
        <f t="shared" si="70"/>
        <v>19.61</v>
      </c>
      <c r="C1079" s="128"/>
      <c r="D1079" s="34">
        <f t="shared" si="71"/>
        <v>19.61</v>
      </c>
      <c r="E1079" s="514">
        <v>46046</v>
      </c>
      <c r="F1079" s="37">
        <v>19.61</v>
      </c>
      <c r="G1079" s="515">
        <v>46047</v>
      </c>
      <c r="H1079" s="76">
        <f t="shared" si="72"/>
        <v>0</v>
      </c>
      <c r="K1079" s="134"/>
      <c r="L1079" s="675">
        <v>46047</v>
      </c>
      <c r="M1079" s="233"/>
      <c r="N1079" s="234">
        <f t="shared" si="73"/>
        <v>440</v>
      </c>
      <c r="O1079" s="37">
        <v>405</v>
      </c>
      <c r="P1079" s="228">
        <f t="shared" si="74"/>
        <v>35</v>
      </c>
      <c r="Q1079" s="41"/>
    </row>
    <row r="1080" spans="2:18" ht="15" customHeight="1" x14ac:dyDescent="0.3">
      <c r="B1080" s="142">
        <f t="shared" si="70"/>
        <v>19.61</v>
      </c>
      <c r="C1080" s="128"/>
      <c r="D1080" s="34">
        <f t="shared" si="71"/>
        <v>19.61</v>
      </c>
      <c r="E1080" s="514">
        <v>46047</v>
      </c>
      <c r="F1080" s="37">
        <v>19.61</v>
      </c>
      <c r="G1080" s="515">
        <v>46048</v>
      </c>
      <c r="H1080" s="76">
        <f t="shared" si="72"/>
        <v>0</v>
      </c>
      <c r="K1080" s="134"/>
      <c r="L1080" s="675">
        <v>46048</v>
      </c>
      <c r="M1080" s="233"/>
      <c r="N1080" s="234">
        <f t="shared" si="73"/>
        <v>405</v>
      </c>
      <c r="O1080" s="37">
        <v>405</v>
      </c>
      <c r="P1080" s="228">
        <f t="shared" si="74"/>
        <v>0</v>
      </c>
      <c r="Q1080" s="41"/>
    </row>
    <row r="1081" spans="2:18" ht="15" customHeight="1" x14ac:dyDescent="0.3">
      <c r="B1081" s="142">
        <f t="shared" ref="B1081:B1117" si="75">(F1080)</f>
        <v>19.61</v>
      </c>
      <c r="C1081" s="128"/>
      <c r="D1081" s="34">
        <f t="shared" ref="D1081:D1117" si="76">F1080</f>
        <v>19.61</v>
      </c>
      <c r="E1081" s="514">
        <v>46048</v>
      </c>
      <c r="F1081" s="37">
        <v>19.62</v>
      </c>
      <c r="G1081" s="515">
        <v>46049</v>
      </c>
      <c r="H1081" s="76">
        <f t="shared" ref="H1081:H1117" si="77">F1081-D1081</f>
        <v>1.0000000000001563E-2</v>
      </c>
      <c r="K1081" s="134"/>
      <c r="L1081" s="675">
        <v>46049</v>
      </c>
      <c r="M1081" s="233"/>
      <c r="N1081" s="234">
        <f t="shared" ref="N1081:N1117" si="78">O1080</f>
        <v>405</v>
      </c>
      <c r="O1081" s="37">
        <v>390</v>
      </c>
      <c r="P1081" s="228">
        <f t="shared" ref="P1081:P1117" si="79">M1081+N1081-O1081</f>
        <v>15</v>
      </c>
      <c r="Q1081" s="41"/>
    </row>
    <row r="1082" spans="2:18" ht="15" customHeight="1" x14ac:dyDescent="0.3">
      <c r="B1082" s="142">
        <f t="shared" si="75"/>
        <v>19.62</v>
      </c>
      <c r="C1082" s="128"/>
      <c r="D1082" s="34">
        <f t="shared" si="76"/>
        <v>19.62</v>
      </c>
      <c r="E1082" s="514">
        <v>46049</v>
      </c>
      <c r="F1082" s="37">
        <v>19.62</v>
      </c>
      <c r="G1082" s="515">
        <v>46050</v>
      </c>
      <c r="H1082" s="76">
        <f t="shared" si="77"/>
        <v>0</v>
      </c>
      <c r="K1082" s="134"/>
      <c r="L1082" s="675">
        <v>46050</v>
      </c>
      <c r="M1082" s="233"/>
      <c r="N1082" s="234">
        <f t="shared" si="78"/>
        <v>390</v>
      </c>
      <c r="O1082" s="37">
        <v>390</v>
      </c>
      <c r="P1082" s="228">
        <f t="shared" si="79"/>
        <v>0</v>
      </c>
      <c r="Q1082" s="41"/>
    </row>
    <row r="1083" spans="2:18" ht="15" customHeight="1" x14ac:dyDescent="0.3">
      <c r="B1083" s="142">
        <f t="shared" si="75"/>
        <v>19.62</v>
      </c>
      <c r="C1083" s="128"/>
      <c r="D1083" s="34">
        <f t="shared" si="76"/>
        <v>19.62</v>
      </c>
      <c r="E1083" s="514">
        <v>46050</v>
      </c>
      <c r="F1083" s="37">
        <v>19.62</v>
      </c>
      <c r="G1083" s="515">
        <v>46051</v>
      </c>
      <c r="H1083" s="76">
        <f t="shared" si="77"/>
        <v>0</v>
      </c>
      <c r="K1083" s="134"/>
      <c r="L1083" s="675">
        <v>46051</v>
      </c>
      <c r="M1083" s="233"/>
      <c r="N1083" s="234">
        <f t="shared" si="78"/>
        <v>390</v>
      </c>
      <c r="O1083" s="37">
        <v>390</v>
      </c>
      <c r="P1083" s="228">
        <f t="shared" si="79"/>
        <v>0</v>
      </c>
      <c r="Q1083" s="41"/>
    </row>
    <row r="1084" spans="2:18" ht="15" customHeight="1" x14ac:dyDescent="0.3">
      <c r="B1084" s="142">
        <f t="shared" si="75"/>
        <v>19.62</v>
      </c>
      <c r="C1084" s="128"/>
      <c r="D1084" s="34">
        <f t="shared" si="76"/>
        <v>19.62</v>
      </c>
      <c r="E1084" s="514">
        <v>46051</v>
      </c>
      <c r="F1084" s="37">
        <v>19.62</v>
      </c>
      <c r="G1084" s="515">
        <v>46052</v>
      </c>
      <c r="H1084" s="76">
        <f t="shared" si="77"/>
        <v>0</v>
      </c>
      <c r="K1084" s="134"/>
      <c r="L1084" s="675">
        <v>46052</v>
      </c>
      <c r="M1084" s="233"/>
      <c r="N1084" s="234">
        <f t="shared" si="78"/>
        <v>390</v>
      </c>
      <c r="O1084" s="37">
        <v>390</v>
      </c>
      <c r="P1084" s="228">
        <f t="shared" si="79"/>
        <v>0</v>
      </c>
      <c r="Q1084" s="41"/>
    </row>
    <row r="1085" spans="2:18" ht="15" customHeight="1" x14ac:dyDescent="0.3">
      <c r="B1085" s="142">
        <f t="shared" si="75"/>
        <v>19.62</v>
      </c>
      <c r="C1085" s="128"/>
      <c r="D1085" s="34">
        <f t="shared" si="76"/>
        <v>19.62</v>
      </c>
      <c r="E1085" s="514">
        <v>46052</v>
      </c>
      <c r="F1085" s="37">
        <v>19.62</v>
      </c>
      <c r="G1085" s="515">
        <v>46053</v>
      </c>
      <c r="H1085" s="76">
        <f t="shared" si="77"/>
        <v>0</v>
      </c>
      <c r="I1085">
        <f>SUM(H1055:H1085)</f>
        <v>8.9999999999999858E-2</v>
      </c>
      <c r="K1085" s="134"/>
      <c r="L1085" s="675">
        <v>46053</v>
      </c>
      <c r="M1085" s="233"/>
      <c r="N1085" s="234">
        <f t="shared" si="78"/>
        <v>390</v>
      </c>
      <c r="O1085" s="37">
        <v>320</v>
      </c>
      <c r="P1085" s="228">
        <f t="shared" si="79"/>
        <v>70</v>
      </c>
      <c r="Q1085" s="41"/>
      <c r="R1085" s="48">
        <f>SUM(P1055:P1085)</f>
        <v>470</v>
      </c>
    </row>
    <row r="1086" spans="2:18" ht="15" customHeight="1" x14ac:dyDescent="0.3">
      <c r="B1086" s="142">
        <f t="shared" si="75"/>
        <v>19.62</v>
      </c>
      <c r="C1086" s="128"/>
      <c r="D1086" s="34">
        <f t="shared" si="76"/>
        <v>19.62</v>
      </c>
      <c r="E1086" s="514">
        <v>46053</v>
      </c>
      <c r="F1086" s="37">
        <v>19.63</v>
      </c>
      <c r="G1086" s="515">
        <v>46054</v>
      </c>
      <c r="H1086" s="76">
        <f t="shared" si="77"/>
        <v>9.9999999999980105E-3</v>
      </c>
      <c r="K1086" s="134"/>
      <c r="L1086" s="675">
        <v>46054</v>
      </c>
      <c r="M1086" s="233"/>
      <c r="N1086" s="234">
        <f t="shared" si="78"/>
        <v>320</v>
      </c>
      <c r="O1086" s="37">
        <v>234</v>
      </c>
      <c r="P1086" s="228">
        <f t="shared" si="79"/>
        <v>86</v>
      </c>
      <c r="Q1086" s="41"/>
    </row>
    <row r="1087" spans="2:18" ht="15" customHeight="1" x14ac:dyDescent="0.3">
      <c r="B1087" s="142">
        <f t="shared" si="75"/>
        <v>19.63</v>
      </c>
      <c r="C1087" s="128"/>
      <c r="D1087" s="34">
        <f t="shared" si="76"/>
        <v>19.63</v>
      </c>
      <c r="E1087" s="514">
        <v>46054</v>
      </c>
      <c r="F1087" s="37">
        <v>19.649999999999999</v>
      </c>
      <c r="G1087" s="515">
        <v>46055</v>
      </c>
      <c r="H1087" s="76">
        <f t="shared" si="77"/>
        <v>1.9999999999999574E-2</v>
      </c>
      <c r="K1087" s="134"/>
      <c r="L1087" s="675">
        <v>46055</v>
      </c>
      <c r="M1087" s="233">
        <v>120</v>
      </c>
      <c r="N1087" s="234">
        <f t="shared" si="78"/>
        <v>234</v>
      </c>
      <c r="O1087" s="37">
        <v>297</v>
      </c>
      <c r="P1087" s="228">
        <f t="shared" si="79"/>
        <v>57</v>
      </c>
      <c r="Q1087" s="41"/>
    </row>
    <row r="1088" spans="2:18" ht="15" customHeight="1" x14ac:dyDescent="0.3">
      <c r="B1088" s="142">
        <f t="shared" si="75"/>
        <v>19.649999999999999</v>
      </c>
      <c r="C1088" s="128"/>
      <c r="D1088" s="34">
        <f t="shared" si="76"/>
        <v>19.649999999999999</v>
      </c>
      <c r="E1088" s="514">
        <v>46055</v>
      </c>
      <c r="F1088" s="37">
        <v>19.649999999999999</v>
      </c>
      <c r="G1088" s="515">
        <v>46056</v>
      </c>
      <c r="H1088" s="76">
        <f t="shared" si="77"/>
        <v>0</v>
      </c>
      <c r="K1088" s="134"/>
      <c r="L1088" s="675">
        <v>46056</v>
      </c>
      <c r="M1088" s="233"/>
      <c r="N1088" s="234">
        <f t="shared" si="78"/>
        <v>297</v>
      </c>
      <c r="O1088" s="37">
        <v>270</v>
      </c>
      <c r="P1088" s="228">
        <f t="shared" si="79"/>
        <v>27</v>
      </c>
      <c r="Q1088" s="41"/>
    </row>
    <row r="1089" spans="2:17" ht="15" customHeight="1" x14ac:dyDescent="0.3">
      <c r="B1089" s="142">
        <f t="shared" si="75"/>
        <v>19.649999999999999</v>
      </c>
      <c r="C1089" s="128"/>
      <c r="D1089" s="34">
        <f t="shared" si="76"/>
        <v>19.649999999999999</v>
      </c>
      <c r="E1089" s="514">
        <v>46056</v>
      </c>
      <c r="F1089" s="37">
        <v>19.66</v>
      </c>
      <c r="G1089" s="515">
        <v>46057</v>
      </c>
      <c r="H1089" s="76">
        <f t="shared" si="77"/>
        <v>1.0000000000001563E-2</v>
      </c>
      <c r="K1089" s="134"/>
      <c r="L1089" s="675">
        <v>46057</v>
      </c>
      <c r="M1089" s="233"/>
      <c r="N1089" s="234">
        <f t="shared" si="78"/>
        <v>270</v>
      </c>
      <c r="O1089" s="37">
        <v>250</v>
      </c>
      <c r="P1089" s="228">
        <f t="shared" si="79"/>
        <v>20</v>
      </c>
      <c r="Q1089" s="41"/>
    </row>
    <row r="1090" spans="2:17" ht="15" customHeight="1" x14ac:dyDescent="0.3">
      <c r="B1090" s="142">
        <f t="shared" si="75"/>
        <v>19.66</v>
      </c>
      <c r="C1090" s="128"/>
      <c r="D1090" s="34">
        <f t="shared" si="76"/>
        <v>19.66</v>
      </c>
      <c r="E1090" s="514">
        <v>46057</v>
      </c>
      <c r="F1090" s="37">
        <v>19.66</v>
      </c>
      <c r="G1090" s="515">
        <v>46058</v>
      </c>
      <c r="H1090" s="76">
        <f t="shared" si="77"/>
        <v>0</v>
      </c>
      <c r="K1090" s="134"/>
      <c r="L1090" s="675">
        <v>46058</v>
      </c>
      <c r="M1090" s="233">
        <v>210</v>
      </c>
      <c r="N1090" s="234">
        <f t="shared" si="78"/>
        <v>250</v>
      </c>
      <c r="O1090" s="37">
        <v>396</v>
      </c>
      <c r="P1090" s="228">
        <f t="shared" si="79"/>
        <v>64</v>
      </c>
      <c r="Q1090" s="41"/>
    </row>
    <row r="1091" spans="2:17" ht="15" customHeight="1" x14ac:dyDescent="0.3">
      <c r="B1091" s="142">
        <f t="shared" si="75"/>
        <v>19.66</v>
      </c>
      <c r="C1091" s="128"/>
      <c r="D1091" s="34">
        <f t="shared" si="76"/>
        <v>19.66</v>
      </c>
      <c r="E1091" s="514">
        <v>46058</v>
      </c>
      <c r="F1091" s="37">
        <v>19.670000000000002</v>
      </c>
      <c r="G1091" s="515">
        <v>46059</v>
      </c>
      <c r="H1091" s="76">
        <f t="shared" si="77"/>
        <v>1.0000000000001563E-2</v>
      </c>
      <c r="K1091" s="134"/>
      <c r="L1091" s="675">
        <v>46059</v>
      </c>
      <c r="M1091" s="233"/>
      <c r="N1091" s="234">
        <f t="shared" si="78"/>
        <v>396</v>
      </c>
      <c r="O1091" s="37">
        <v>396</v>
      </c>
      <c r="P1091" s="228">
        <f t="shared" si="79"/>
        <v>0</v>
      </c>
      <c r="Q1091" s="41"/>
    </row>
    <row r="1092" spans="2:17" ht="15" customHeight="1" x14ac:dyDescent="0.3">
      <c r="B1092" s="142">
        <f t="shared" si="75"/>
        <v>19.670000000000002</v>
      </c>
      <c r="C1092" s="128"/>
      <c r="D1092" s="34">
        <f t="shared" si="76"/>
        <v>19.670000000000002</v>
      </c>
      <c r="E1092" s="514">
        <v>46059</v>
      </c>
      <c r="F1092" s="37">
        <v>19.670000000000002</v>
      </c>
      <c r="G1092" s="515">
        <v>46060</v>
      </c>
      <c r="H1092" s="76">
        <f t="shared" si="77"/>
        <v>0</v>
      </c>
      <c r="K1092" s="134"/>
      <c r="L1092" s="675">
        <v>46060</v>
      </c>
      <c r="M1092" s="233"/>
      <c r="N1092" s="234">
        <f t="shared" si="78"/>
        <v>396</v>
      </c>
      <c r="O1092" s="37">
        <v>350</v>
      </c>
      <c r="P1092" s="228">
        <f t="shared" si="79"/>
        <v>46</v>
      </c>
      <c r="Q1092" s="41"/>
    </row>
    <row r="1093" spans="2:17" ht="15" customHeight="1" x14ac:dyDescent="0.3">
      <c r="B1093" s="142">
        <f t="shared" si="75"/>
        <v>19.670000000000002</v>
      </c>
      <c r="C1093" s="128"/>
      <c r="D1093" s="34">
        <f t="shared" si="76"/>
        <v>19.670000000000002</v>
      </c>
      <c r="E1093" s="514">
        <v>46060</v>
      </c>
      <c r="F1093" s="37">
        <v>19.68</v>
      </c>
      <c r="G1093" s="515">
        <v>46061</v>
      </c>
      <c r="H1093" s="76">
        <f t="shared" si="77"/>
        <v>9.9999999999980105E-3</v>
      </c>
      <c r="K1093" s="134"/>
      <c r="L1093" s="675">
        <v>46061</v>
      </c>
      <c r="M1093" s="233"/>
      <c r="N1093" s="234">
        <f t="shared" si="78"/>
        <v>350</v>
      </c>
      <c r="O1093" s="37">
        <v>350</v>
      </c>
      <c r="P1093" s="228">
        <f t="shared" si="79"/>
        <v>0</v>
      </c>
      <c r="Q1093" s="41"/>
    </row>
    <row r="1094" spans="2:17" ht="15" customHeight="1" x14ac:dyDescent="0.3">
      <c r="B1094" s="142">
        <f t="shared" si="75"/>
        <v>19.68</v>
      </c>
      <c r="C1094" s="128"/>
      <c r="D1094" s="34">
        <f t="shared" si="76"/>
        <v>19.68</v>
      </c>
      <c r="E1094" s="514">
        <v>46061</v>
      </c>
      <c r="F1094" s="37">
        <v>19.68</v>
      </c>
      <c r="G1094" s="515">
        <v>46062</v>
      </c>
      <c r="H1094" s="76">
        <f t="shared" si="77"/>
        <v>0</v>
      </c>
      <c r="K1094" s="134"/>
      <c r="L1094" s="675">
        <v>46062</v>
      </c>
      <c r="M1094" s="233"/>
      <c r="N1094" s="234">
        <f t="shared" si="78"/>
        <v>350</v>
      </c>
      <c r="O1094" s="37">
        <v>306</v>
      </c>
      <c r="P1094" s="228">
        <f t="shared" si="79"/>
        <v>44</v>
      </c>
      <c r="Q1094" s="41"/>
    </row>
    <row r="1095" spans="2:17" ht="15" customHeight="1" x14ac:dyDescent="0.3">
      <c r="B1095" s="142">
        <f t="shared" si="75"/>
        <v>19.68</v>
      </c>
      <c r="C1095" s="128"/>
      <c r="D1095" s="34">
        <f t="shared" si="76"/>
        <v>19.68</v>
      </c>
      <c r="E1095" s="514">
        <v>46062</v>
      </c>
      <c r="F1095" s="37">
        <v>19.690000000000001</v>
      </c>
      <c r="G1095" s="515">
        <v>46063</v>
      </c>
      <c r="H1095" s="76">
        <f t="shared" si="77"/>
        <v>1.0000000000001563E-2</v>
      </c>
      <c r="K1095" s="134"/>
      <c r="L1095" s="675">
        <v>46063</v>
      </c>
      <c r="M1095" s="233"/>
      <c r="N1095" s="234">
        <f t="shared" si="78"/>
        <v>306</v>
      </c>
      <c r="O1095" s="37">
        <v>290</v>
      </c>
      <c r="P1095" s="228">
        <f t="shared" si="79"/>
        <v>16</v>
      </c>
      <c r="Q1095" s="41"/>
    </row>
    <row r="1096" spans="2:17" ht="15" customHeight="1" x14ac:dyDescent="0.3">
      <c r="B1096" s="142">
        <f t="shared" si="75"/>
        <v>19.690000000000001</v>
      </c>
      <c r="C1096" s="128"/>
      <c r="D1096" s="34">
        <f t="shared" si="76"/>
        <v>19.690000000000001</v>
      </c>
      <c r="E1096" s="514">
        <v>46063</v>
      </c>
      <c r="F1096" s="37">
        <v>19.690000000000001</v>
      </c>
      <c r="G1096" s="515">
        <v>46064</v>
      </c>
      <c r="H1096" s="76">
        <f t="shared" si="77"/>
        <v>0</v>
      </c>
      <c r="K1096" s="134"/>
      <c r="L1096" s="675">
        <v>46064</v>
      </c>
      <c r="M1096" s="233"/>
      <c r="N1096" s="234">
        <f t="shared" si="78"/>
        <v>290</v>
      </c>
      <c r="O1096" s="37">
        <v>288</v>
      </c>
      <c r="P1096" s="228">
        <f t="shared" si="79"/>
        <v>2</v>
      </c>
      <c r="Q1096" s="41"/>
    </row>
    <row r="1097" spans="2:17" ht="15" customHeight="1" x14ac:dyDescent="0.3">
      <c r="B1097" s="142">
        <f t="shared" si="75"/>
        <v>19.690000000000001</v>
      </c>
      <c r="C1097" s="128"/>
      <c r="D1097" s="34">
        <f t="shared" si="76"/>
        <v>19.690000000000001</v>
      </c>
      <c r="E1097" s="514">
        <v>46064</v>
      </c>
      <c r="F1097" s="37">
        <v>19.690000000000001</v>
      </c>
      <c r="G1097" s="515">
        <v>46065</v>
      </c>
      <c r="H1097" s="76">
        <f t="shared" si="77"/>
        <v>0</v>
      </c>
      <c r="K1097" s="134"/>
      <c r="L1097" s="675">
        <v>46065</v>
      </c>
      <c r="M1097" s="233"/>
      <c r="N1097" s="234">
        <f t="shared" si="78"/>
        <v>288</v>
      </c>
      <c r="O1097" s="37">
        <v>234</v>
      </c>
      <c r="P1097" s="228">
        <f t="shared" si="79"/>
        <v>54</v>
      </c>
      <c r="Q1097" s="41"/>
    </row>
    <row r="1098" spans="2:17" ht="15" customHeight="1" x14ac:dyDescent="0.3">
      <c r="B1098" s="142">
        <f t="shared" si="75"/>
        <v>19.690000000000001</v>
      </c>
      <c r="C1098" s="128"/>
      <c r="D1098" s="34">
        <f t="shared" si="76"/>
        <v>19.690000000000001</v>
      </c>
      <c r="E1098" s="514">
        <v>46065</v>
      </c>
      <c r="F1098" s="37">
        <v>19.7</v>
      </c>
      <c r="G1098" s="515">
        <v>46066</v>
      </c>
      <c r="H1098" s="76">
        <f t="shared" si="77"/>
        <v>9.9999999999980105E-3</v>
      </c>
      <c r="K1098" s="134"/>
      <c r="L1098" s="675">
        <v>46066</v>
      </c>
      <c r="M1098" s="233">
        <v>210</v>
      </c>
      <c r="N1098" s="234">
        <f t="shared" si="78"/>
        <v>234</v>
      </c>
      <c r="O1098" s="37">
        <v>405</v>
      </c>
      <c r="P1098" s="228">
        <f t="shared" si="79"/>
        <v>39</v>
      </c>
      <c r="Q1098" s="41"/>
    </row>
    <row r="1099" spans="2:17" ht="15" customHeight="1" x14ac:dyDescent="0.3">
      <c r="B1099" s="142">
        <f t="shared" si="75"/>
        <v>19.7</v>
      </c>
      <c r="C1099" s="128"/>
      <c r="D1099" s="34">
        <f t="shared" si="76"/>
        <v>19.7</v>
      </c>
      <c r="E1099" s="514">
        <v>46066</v>
      </c>
      <c r="F1099" s="37">
        <v>19.7</v>
      </c>
      <c r="G1099" s="515">
        <v>46067</v>
      </c>
      <c r="H1099" s="76">
        <f t="shared" si="77"/>
        <v>0</v>
      </c>
      <c r="K1099" s="134"/>
      <c r="L1099" s="675">
        <v>46067</v>
      </c>
      <c r="M1099" s="233"/>
      <c r="N1099" s="234">
        <f t="shared" si="78"/>
        <v>405</v>
      </c>
      <c r="O1099" s="37">
        <v>378</v>
      </c>
      <c r="P1099" s="228">
        <f t="shared" si="79"/>
        <v>27</v>
      </c>
      <c r="Q1099" s="41"/>
    </row>
    <row r="1100" spans="2:17" ht="15" customHeight="1" x14ac:dyDescent="0.3">
      <c r="B1100" s="142">
        <f t="shared" si="75"/>
        <v>19.7</v>
      </c>
      <c r="C1100" s="128"/>
      <c r="D1100" s="34">
        <f t="shared" si="76"/>
        <v>19.7</v>
      </c>
      <c r="E1100" s="514">
        <v>46067</v>
      </c>
      <c r="F1100" s="37">
        <v>19.7</v>
      </c>
      <c r="G1100" s="515">
        <v>46068</v>
      </c>
      <c r="H1100" s="76">
        <f t="shared" si="77"/>
        <v>0</v>
      </c>
      <c r="K1100" s="134"/>
      <c r="L1100" s="675">
        <v>46068</v>
      </c>
      <c r="M1100" s="233"/>
      <c r="N1100" s="234">
        <f t="shared" si="78"/>
        <v>378</v>
      </c>
      <c r="O1100" s="37">
        <v>306</v>
      </c>
      <c r="P1100" s="228">
        <f t="shared" si="79"/>
        <v>72</v>
      </c>
      <c r="Q1100" s="41"/>
    </row>
    <row r="1101" spans="2:17" ht="15" customHeight="1" x14ac:dyDescent="0.3">
      <c r="B1101" s="142">
        <f t="shared" si="75"/>
        <v>19.7</v>
      </c>
      <c r="C1101" s="128"/>
      <c r="D1101" s="34">
        <f t="shared" si="76"/>
        <v>19.7</v>
      </c>
      <c r="E1101" s="514">
        <v>46068</v>
      </c>
      <c r="F1101" s="37">
        <v>19.72</v>
      </c>
      <c r="G1101" s="515">
        <v>46069</v>
      </c>
      <c r="H1101" s="76">
        <f t="shared" si="77"/>
        <v>1.9999999999999574E-2</v>
      </c>
      <c r="K1101" s="134"/>
      <c r="L1101" s="675">
        <v>46069</v>
      </c>
      <c r="M1101" s="233"/>
      <c r="N1101" s="234">
        <f t="shared" si="78"/>
        <v>306</v>
      </c>
      <c r="O1101" s="37">
        <v>280</v>
      </c>
      <c r="P1101" s="228">
        <f t="shared" si="79"/>
        <v>26</v>
      </c>
      <c r="Q1101" s="41"/>
    </row>
    <row r="1102" spans="2:17" ht="15" customHeight="1" x14ac:dyDescent="0.3">
      <c r="B1102" s="142">
        <f t="shared" si="75"/>
        <v>19.72</v>
      </c>
      <c r="C1102" s="128"/>
      <c r="D1102" s="34">
        <f t="shared" si="76"/>
        <v>19.72</v>
      </c>
      <c r="E1102" s="514">
        <v>46069</v>
      </c>
      <c r="F1102" s="37">
        <v>19.72</v>
      </c>
      <c r="G1102" s="515">
        <v>46070</v>
      </c>
      <c r="H1102" s="76">
        <f t="shared" si="77"/>
        <v>0</v>
      </c>
      <c r="K1102" s="134"/>
      <c r="L1102" s="675">
        <v>46070</v>
      </c>
      <c r="M1102" s="233"/>
      <c r="N1102" s="234">
        <f t="shared" si="78"/>
        <v>280</v>
      </c>
      <c r="O1102" s="37">
        <v>275</v>
      </c>
      <c r="P1102" s="228">
        <f t="shared" si="79"/>
        <v>5</v>
      </c>
      <c r="Q1102" s="41"/>
    </row>
    <row r="1103" spans="2:17" ht="15" customHeight="1" x14ac:dyDescent="0.3">
      <c r="B1103" s="142">
        <f t="shared" si="75"/>
        <v>19.72</v>
      </c>
      <c r="C1103" s="128"/>
      <c r="D1103" s="34">
        <f t="shared" si="76"/>
        <v>19.72</v>
      </c>
      <c r="E1103" s="514">
        <v>46070</v>
      </c>
      <c r="F1103" s="37">
        <v>19.72</v>
      </c>
      <c r="G1103" s="515">
        <v>46071</v>
      </c>
      <c r="H1103" s="76">
        <f t="shared" si="77"/>
        <v>0</v>
      </c>
      <c r="K1103" s="134"/>
      <c r="L1103" s="675">
        <v>46071</v>
      </c>
      <c r="M1103" s="233"/>
      <c r="N1103" s="234">
        <f t="shared" si="78"/>
        <v>275</v>
      </c>
      <c r="O1103" s="37">
        <v>270</v>
      </c>
      <c r="P1103" s="228">
        <f t="shared" si="79"/>
        <v>5</v>
      </c>
      <c r="Q1103" s="41"/>
    </row>
    <row r="1104" spans="2:17" ht="15" customHeight="1" x14ac:dyDescent="0.3">
      <c r="B1104" s="142">
        <f t="shared" si="75"/>
        <v>19.72</v>
      </c>
      <c r="C1104" s="128"/>
      <c r="D1104" s="34">
        <f t="shared" si="76"/>
        <v>19.72</v>
      </c>
      <c r="E1104" s="514">
        <v>46071</v>
      </c>
      <c r="F1104" s="37">
        <v>19.72</v>
      </c>
      <c r="G1104" s="515">
        <v>46072</v>
      </c>
      <c r="H1104" s="76">
        <f t="shared" si="77"/>
        <v>0</v>
      </c>
      <c r="K1104" s="134"/>
      <c r="L1104" s="675">
        <v>46072</v>
      </c>
      <c r="M1104" s="233"/>
      <c r="N1104" s="234">
        <f t="shared" si="78"/>
        <v>270</v>
      </c>
      <c r="O1104" s="37">
        <v>252</v>
      </c>
      <c r="P1104" s="228">
        <f t="shared" si="79"/>
        <v>18</v>
      </c>
      <c r="Q1104" s="41"/>
    </row>
    <row r="1105" spans="2:18" ht="15" customHeight="1" x14ac:dyDescent="0.3">
      <c r="B1105" s="142">
        <f t="shared" si="75"/>
        <v>19.72</v>
      </c>
      <c r="C1105" s="128"/>
      <c r="D1105" s="34">
        <f t="shared" si="76"/>
        <v>19.72</v>
      </c>
      <c r="E1105" s="514">
        <v>46072</v>
      </c>
      <c r="F1105" s="37">
        <v>19.73</v>
      </c>
      <c r="G1105" s="515">
        <v>46073</v>
      </c>
      <c r="H1105" s="76">
        <f t="shared" si="77"/>
        <v>1.0000000000001563E-2</v>
      </c>
      <c r="K1105" s="134"/>
      <c r="L1105" s="675">
        <v>46073</v>
      </c>
      <c r="M1105" s="233">
        <v>150</v>
      </c>
      <c r="N1105" s="234">
        <f t="shared" si="78"/>
        <v>252</v>
      </c>
      <c r="O1105" s="37">
        <v>350</v>
      </c>
      <c r="P1105" s="228">
        <f t="shared" si="79"/>
        <v>52</v>
      </c>
      <c r="Q1105" s="41"/>
    </row>
    <row r="1106" spans="2:18" ht="15" customHeight="1" x14ac:dyDescent="0.3">
      <c r="B1106" s="142">
        <f t="shared" si="75"/>
        <v>19.73</v>
      </c>
      <c r="C1106" s="128"/>
      <c r="D1106" s="34">
        <f t="shared" si="76"/>
        <v>19.73</v>
      </c>
      <c r="E1106" s="514">
        <v>46073</v>
      </c>
      <c r="F1106" s="37">
        <v>19.73</v>
      </c>
      <c r="G1106" s="515">
        <v>46074</v>
      </c>
      <c r="H1106" s="76">
        <f t="shared" si="77"/>
        <v>0</v>
      </c>
      <c r="K1106" s="134"/>
      <c r="L1106" s="675">
        <v>46074</v>
      </c>
      <c r="M1106" s="233"/>
      <c r="N1106" s="234">
        <f t="shared" si="78"/>
        <v>350</v>
      </c>
      <c r="O1106" s="37">
        <v>332</v>
      </c>
      <c r="P1106" s="228">
        <f t="shared" si="79"/>
        <v>18</v>
      </c>
      <c r="Q1106" s="41"/>
    </row>
    <row r="1107" spans="2:18" ht="15" customHeight="1" x14ac:dyDescent="0.3">
      <c r="B1107" s="142">
        <f t="shared" si="75"/>
        <v>19.73</v>
      </c>
      <c r="C1107" s="128"/>
      <c r="D1107" s="34">
        <f t="shared" si="76"/>
        <v>19.73</v>
      </c>
      <c r="E1107" s="514">
        <v>46074</v>
      </c>
      <c r="F1107" s="37">
        <v>19.739999999999998</v>
      </c>
      <c r="G1107" s="515">
        <v>46075</v>
      </c>
      <c r="H1107" s="76">
        <f t="shared" si="77"/>
        <v>9.9999999999980105E-3</v>
      </c>
      <c r="K1107" s="134"/>
      <c r="L1107" s="675">
        <v>46075</v>
      </c>
      <c r="M1107" s="233"/>
      <c r="N1107" s="234">
        <f t="shared" si="78"/>
        <v>332</v>
      </c>
      <c r="O1107" s="37">
        <v>324</v>
      </c>
      <c r="P1107" s="228">
        <f t="shared" si="79"/>
        <v>8</v>
      </c>
      <c r="Q1107" s="41"/>
    </row>
    <row r="1108" spans="2:18" ht="15" customHeight="1" x14ac:dyDescent="0.3">
      <c r="B1108" s="142">
        <f t="shared" si="75"/>
        <v>19.739999999999998</v>
      </c>
      <c r="C1108" s="128"/>
      <c r="D1108" s="34">
        <f t="shared" si="76"/>
        <v>19.739999999999998</v>
      </c>
      <c r="E1108" s="514">
        <v>46075</v>
      </c>
      <c r="F1108" s="37">
        <v>19.739999999999998</v>
      </c>
      <c r="G1108" s="515">
        <v>46076</v>
      </c>
      <c r="H1108" s="76">
        <f t="shared" si="77"/>
        <v>0</v>
      </c>
      <c r="K1108" s="134"/>
      <c r="L1108" s="675">
        <v>46076</v>
      </c>
      <c r="M1108" s="233"/>
      <c r="N1108" s="234">
        <f t="shared" si="78"/>
        <v>324</v>
      </c>
      <c r="O1108" s="37">
        <v>315</v>
      </c>
      <c r="P1108" s="228">
        <f t="shared" si="79"/>
        <v>9</v>
      </c>
      <c r="Q1108" s="41"/>
    </row>
    <row r="1109" spans="2:18" ht="15" customHeight="1" x14ac:dyDescent="0.3">
      <c r="B1109" s="142">
        <f t="shared" si="75"/>
        <v>19.739999999999998</v>
      </c>
      <c r="C1109" s="128"/>
      <c r="D1109" s="34">
        <f t="shared" si="76"/>
        <v>19.739999999999998</v>
      </c>
      <c r="E1109" s="514">
        <v>46076</v>
      </c>
      <c r="F1109" s="37">
        <v>19.739999999999998</v>
      </c>
      <c r="G1109" s="515">
        <v>46077</v>
      </c>
      <c r="H1109" s="76">
        <f t="shared" si="77"/>
        <v>0</v>
      </c>
      <c r="K1109" s="134"/>
      <c r="L1109" s="675">
        <v>46077</v>
      </c>
      <c r="M1109" s="233"/>
      <c r="N1109" s="234">
        <f t="shared" si="78"/>
        <v>315</v>
      </c>
      <c r="O1109" s="37">
        <v>315</v>
      </c>
      <c r="P1109" s="228">
        <f t="shared" si="79"/>
        <v>0</v>
      </c>
      <c r="Q1109" s="41"/>
    </row>
    <row r="1110" spans="2:18" ht="15" customHeight="1" x14ac:dyDescent="0.3">
      <c r="B1110" s="142">
        <f t="shared" si="75"/>
        <v>19.739999999999998</v>
      </c>
      <c r="C1110" s="128"/>
      <c r="D1110" s="34">
        <f t="shared" si="76"/>
        <v>19.739999999999998</v>
      </c>
      <c r="E1110" s="514">
        <v>46077</v>
      </c>
      <c r="F1110" s="37">
        <v>19.739999999999998</v>
      </c>
      <c r="G1110" s="515">
        <v>46078</v>
      </c>
      <c r="H1110" s="76">
        <f t="shared" si="77"/>
        <v>0</v>
      </c>
      <c r="K1110" s="134"/>
      <c r="L1110" s="675">
        <v>46078</v>
      </c>
      <c r="M1110" s="233"/>
      <c r="N1110" s="234">
        <f t="shared" si="78"/>
        <v>315</v>
      </c>
      <c r="O1110" s="37">
        <v>300</v>
      </c>
      <c r="P1110" s="228">
        <f t="shared" si="79"/>
        <v>15</v>
      </c>
      <c r="Q1110" s="41"/>
    </row>
    <row r="1111" spans="2:18" ht="15" customHeight="1" x14ac:dyDescent="0.3">
      <c r="B1111" s="142">
        <f t="shared" si="75"/>
        <v>19.739999999999998</v>
      </c>
      <c r="C1111" s="128"/>
      <c r="D1111" s="34">
        <f t="shared" si="76"/>
        <v>19.739999999999998</v>
      </c>
      <c r="E1111" s="514">
        <v>46078</v>
      </c>
      <c r="F1111" s="37">
        <v>19.739999999999998</v>
      </c>
      <c r="G1111" s="515">
        <v>46079</v>
      </c>
      <c r="H1111" s="76">
        <f t="shared" si="77"/>
        <v>0</v>
      </c>
      <c r="K1111" s="134"/>
      <c r="L1111" s="675">
        <v>46079</v>
      </c>
      <c r="M1111" s="233"/>
      <c r="N1111" s="234">
        <f t="shared" si="78"/>
        <v>300</v>
      </c>
      <c r="O1111" s="37">
        <v>270</v>
      </c>
      <c r="P1111" s="228">
        <f t="shared" si="79"/>
        <v>30</v>
      </c>
      <c r="Q1111" s="41"/>
    </row>
    <row r="1112" spans="2:18" ht="15" customHeight="1" x14ac:dyDescent="0.3">
      <c r="B1112" s="142">
        <f t="shared" si="75"/>
        <v>19.739999999999998</v>
      </c>
      <c r="C1112" s="128"/>
      <c r="D1112" s="34">
        <f t="shared" si="76"/>
        <v>19.739999999999998</v>
      </c>
      <c r="E1112" s="514">
        <v>46079</v>
      </c>
      <c r="F1112" s="37">
        <v>19.75</v>
      </c>
      <c r="G1112" s="515">
        <v>46080</v>
      </c>
      <c r="H1112" s="76">
        <f t="shared" si="77"/>
        <v>1.0000000000001563E-2</v>
      </c>
      <c r="K1112" s="134"/>
      <c r="L1112" s="675">
        <v>46080</v>
      </c>
      <c r="M1112" s="233"/>
      <c r="N1112" s="234">
        <f t="shared" si="78"/>
        <v>270</v>
      </c>
      <c r="O1112" s="37">
        <v>270</v>
      </c>
      <c r="P1112" s="228">
        <f t="shared" si="79"/>
        <v>0</v>
      </c>
      <c r="Q1112" s="41"/>
    </row>
    <row r="1113" spans="2:18" ht="15" customHeight="1" x14ac:dyDescent="0.3">
      <c r="B1113" s="142">
        <f t="shared" si="75"/>
        <v>19.75</v>
      </c>
      <c r="C1113" s="128"/>
      <c r="D1113" s="34">
        <f t="shared" si="76"/>
        <v>19.75</v>
      </c>
      <c r="E1113" s="514">
        <v>46080</v>
      </c>
      <c r="F1113" s="37">
        <v>19.760000000000002</v>
      </c>
      <c r="G1113" s="515">
        <v>46081</v>
      </c>
      <c r="H1113" s="76">
        <f t="shared" si="77"/>
        <v>1.0000000000001563E-2</v>
      </c>
      <c r="I1113">
        <f>SUM(H1086:H1113)</f>
        <v>0.14000000000000057</v>
      </c>
      <c r="K1113" s="134"/>
      <c r="L1113" s="675">
        <v>46081</v>
      </c>
      <c r="M1113" s="233">
        <v>215</v>
      </c>
      <c r="N1113" s="234">
        <f t="shared" si="78"/>
        <v>270</v>
      </c>
      <c r="O1113" s="37">
        <v>414</v>
      </c>
      <c r="P1113" s="228">
        <f t="shared" si="79"/>
        <v>71</v>
      </c>
      <c r="Q1113" s="41"/>
      <c r="R1113" s="48">
        <f>SUM(P1086:P1113)</f>
        <v>811</v>
      </c>
    </row>
    <row r="1114" spans="2:18" ht="15" customHeight="1" x14ac:dyDescent="0.3">
      <c r="B1114" s="142">
        <f t="shared" si="75"/>
        <v>19.760000000000002</v>
      </c>
      <c r="C1114" s="128"/>
      <c r="D1114" s="34">
        <f t="shared" si="76"/>
        <v>19.760000000000002</v>
      </c>
      <c r="E1114" s="514">
        <v>46081</v>
      </c>
      <c r="F1114" s="37">
        <v>19.760000000000002</v>
      </c>
      <c r="G1114" s="515">
        <v>46082</v>
      </c>
      <c r="H1114" s="76">
        <f t="shared" si="77"/>
        <v>0</v>
      </c>
      <c r="K1114" s="134"/>
      <c r="L1114" s="675">
        <v>46082</v>
      </c>
      <c r="M1114" s="233"/>
      <c r="N1114" s="234">
        <f t="shared" si="78"/>
        <v>414</v>
      </c>
      <c r="O1114" s="37">
        <v>414</v>
      </c>
      <c r="P1114" s="228">
        <f t="shared" si="79"/>
        <v>0</v>
      </c>
      <c r="Q1114" s="41"/>
    </row>
    <row r="1115" spans="2:18" ht="15" customHeight="1" x14ac:dyDescent="0.3">
      <c r="B1115" s="142">
        <f t="shared" si="75"/>
        <v>19.760000000000002</v>
      </c>
      <c r="C1115" s="128"/>
      <c r="D1115" s="34">
        <f t="shared" si="76"/>
        <v>19.760000000000002</v>
      </c>
      <c r="E1115" s="514">
        <v>46082</v>
      </c>
      <c r="F1115" s="37">
        <v>19.760000000000002</v>
      </c>
      <c r="G1115" s="515">
        <v>46083</v>
      </c>
      <c r="H1115" s="76">
        <f t="shared" si="77"/>
        <v>0</v>
      </c>
      <c r="K1115" s="134"/>
      <c r="L1115" s="675">
        <v>46083</v>
      </c>
      <c r="M1115" s="233"/>
      <c r="N1115" s="234">
        <f t="shared" si="78"/>
        <v>414</v>
      </c>
      <c r="O1115" s="37">
        <v>396</v>
      </c>
      <c r="P1115" s="228">
        <f t="shared" si="79"/>
        <v>18</v>
      </c>
      <c r="Q1115" s="41"/>
    </row>
    <row r="1116" spans="2:18" ht="15" customHeight="1" x14ac:dyDescent="0.3">
      <c r="B1116" s="142">
        <f t="shared" si="75"/>
        <v>19.760000000000002</v>
      </c>
      <c r="C1116" s="128"/>
      <c r="D1116" s="34">
        <f t="shared" si="76"/>
        <v>19.760000000000002</v>
      </c>
      <c r="E1116" s="514">
        <v>46083</v>
      </c>
      <c r="F1116" s="37">
        <v>19.760000000000002</v>
      </c>
      <c r="G1116" s="515">
        <v>46084</v>
      </c>
      <c r="H1116" s="76">
        <f t="shared" si="77"/>
        <v>0</v>
      </c>
      <c r="K1116" s="134"/>
      <c r="L1116" s="675">
        <v>46084</v>
      </c>
      <c r="M1116" s="233"/>
      <c r="N1116" s="234">
        <f t="shared" si="78"/>
        <v>396</v>
      </c>
      <c r="O1116" s="37">
        <v>390</v>
      </c>
      <c r="P1116" s="228">
        <f t="shared" si="79"/>
        <v>6</v>
      </c>
      <c r="Q1116" s="41"/>
    </row>
    <row r="1117" spans="2:18" ht="15" customHeight="1" x14ac:dyDescent="0.3">
      <c r="B1117" s="142">
        <f t="shared" si="75"/>
        <v>19.760000000000002</v>
      </c>
      <c r="C1117" s="128"/>
      <c r="D1117" s="34">
        <f t="shared" si="76"/>
        <v>19.760000000000002</v>
      </c>
      <c r="E1117" s="514">
        <v>46084</v>
      </c>
      <c r="F1117" s="37">
        <v>19.760000000000002</v>
      </c>
      <c r="G1117" s="515">
        <v>46085</v>
      </c>
      <c r="H1117" s="76">
        <f t="shared" si="77"/>
        <v>0</v>
      </c>
      <c r="K1117" s="134"/>
      <c r="L1117" s="675">
        <v>46085</v>
      </c>
      <c r="M1117" s="233"/>
      <c r="N1117" s="234">
        <f t="shared" si="78"/>
        <v>390</v>
      </c>
      <c r="O1117" s="37">
        <v>390</v>
      </c>
      <c r="P1117" s="228">
        <f t="shared" si="79"/>
        <v>0</v>
      </c>
      <c r="Q1117" s="41"/>
    </row>
    <row r="1118" spans="2:18" ht="15" customHeight="1" x14ac:dyDescent="0.3">
      <c r="B1118" s="142">
        <f t="shared" ref="B1118:B1181" si="80">(F1117)</f>
        <v>19.760000000000002</v>
      </c>
      <c r="C1118" s="128"/>
      <c r="D1118" s="34">
        <f t="shared" ref="D1118:D1181" si="81">F1117</f>
        <v>19.760000000000002</v>
      </c>
      <c r="E1118" s="514">
        <v>46085</v>
      </c>
      <c r="F1118" s="37">
        <v>19.760000000000002</v>
      </c>
      <c r="G1118" s="515">
        <v>46086</v>
      </c>
      <c r="H1118" s="76">
        <f>F1118-D1118</f>
        <v>0</v>
      </c>
      <c r="K1118" s="134"/>
      <c r="L1118" s="675">
        <v>46086</v>
      </c>
      <c r="M1118" s="233"/>
      <c r="N1118" s="234">
        <f t="shared" ref="N1118:N1181" si="82">O1117</f>
        <v>390</v>
      </c>
      <c r="O1118" s="37">
        <v>380</v>
      </c>
      <c r="P1118" s="228">
        <f t="shared" ref="P1118:P1181" si="83">M1118+N1118-O1118</f>
        <v>10</v>
      </c>
      <c r="Q1118" s="41"/>
    </row>
    <row r="1119" spans="2:18" ht="15" customHeight="1" x14ac:dyDescent="0.3">
      <c r="B1119" s="142">
        <f>(F1118)</f>
        <v>19.760000000000002</v>
      </c>
      <c r="C1119" s="128"/>
      <c r="D1119" s="34">
        <f>F1118</f>
        <v>19.760000000000002</v>
      </c>
      <c r="E1119" s="514">
        <v>46086</v>
      </c>
      <c r="F1119" s="37">
        <v>19.760000000000002</v>
      </c>
      <c r="G1119" s="515">
        <v>46087</v>
      </c>
      <c r="H1119" s="76">
        <f t="shared" ref="H1119:H1181" si="84">F1119-D1119</f>
        <v>0</v>
      </c>
      <c r="K1119" s="134"/>
      <c r="L1119" s="675">
        <v>46087</v>
      </c>
      <c r="M1119" s="233"/>
      <c r="N1119" s="234">
        <f t="shared" si="82"/>
        <v>380</v>
      </c>
      <c r="O1119" s="37">
        <v>380</v>
      </c>
      <c r="P1119" s="228">
        <f t="shared" si="83"/>
        <v>0</v>
      </c>
      <c r="Q1119" s="41"/>
    </row>
    <row r="1120" spans="2:18" ht="15" customHeight="1" x14ac:dyDescent="0.3">
      <c r="B1120" s="142">
        <f t="shared" si="80"/>
        <v>19.760000000000002</v>
      </c>
      <c r="C1120" s="128"/>
      <c r="D1120" s="34">
        <f t="shared" si="81"/>
        <v>19.760000000000002</v>
      </c>
      <c r="E1120" s="514">
        <v>46087</v>
      </c>
      <c r="F1120" s="37">
        <v>19.760000000000002</v>
      </c>
      <c r="G1120" s="515">
        <v>46088</v>
      </c>
      <c r="H1120" s="76">
        <f t="shared" si="84"/>
        <v>0</v>
      </c>
      <c r="K1120" s="134"/>
      <c r="L1120" s="675">
        <v>46088</v>
      </c>
      <c r="M1120" s="233"/>
      <c r="N1120" s="234">
        <f t="shared" si="82"/>
        <v>380</v>
      </c>
      <c r="O1120" s="37">
        <v>380</v>
      </c>
      <c r="P1120" s="228">
        <f t="shared" si="83"/>
        <v>0</v>
      </c>
      <c r="Q1120" s="41"/>
    </row>
    <row r="1121" spans="2:17" ht="15" customHeight="1" x14ac:dyDescent="0.3">
      <c r="B1121" s="142">
        <f t="shared" si="80"/>
        <v>19.760000000000002</v>
      </c>
      <c r="C1121" s="128"/>
      <c r="D1121" s="34">
        <f t="shared" si="81"/>
        <v>19.760000000000002</v>
      </c>
      <c r="E1121" s="514">
        <v>46088</v>
      </c>
      <c r="F1121" s="37">
        <v>19.760000000000002</v>
      </c>
      <c r="G1121" s="515">
        <v>46089</v>
      </c>
      <c r="H1121" s="76">
        <f t="shared" si="84"/>
        <v>0</v>
      </c>
      <c r="K1121" s="134"/>
      <c r="L1121" s="675">
        <v>46089</v>
      </c>
      <c r="M1121" s="233"/>
      <c r="N1121" s="234">
        <f t="shared" si="82"/>
        <v>380</v>
      </c>
      <c r="O1121" s="37">
        <v>380</v>
      </c>
      <c r="P1121" s="228">
        <f t="shared" si="83"/>
        <v>0</v>
      </c>
      <c r="Q1121" s="41"/>
    </row>
    <row r="1122" spans="2:17" ht="15" customHeight="1" x14ac:dyDescent="0.3">
      <c r="B1122" s="142">
        <f t="shared" si="80"/>
        <v>19.760000000000002</v>
      </c>
      <c r="C1122" s="128"/>
      <c r="D1122" s="34">
        <f t="shared" si="81"/>
        <v>19.760000000000002</v>
      </c>
      <c r="E1122" s="514">
        <v>46089</v>
      </c>
      <c r="F1122" s="37">
        <v>19.760000000000002</v>
      </c>
      <c r="G1122" s="515">
        <v>46090</v>
      </c>
      <c r="H1122" s="76">
        <f t="shared" si="84"/>
        <v>0</v>
      </c>
      <c r="K1122" s="134"/>
      <c r="L1122" s="675">
        <v>46090</v>
      </c>
      <c r="M1122" s="233"/>
      <c r="N1122" s="234">
        <f t="shared" si="82"/>
        <v>380</v>
      </c>
      <c r="O1122" s="37">
        <v>380</v>
      </c>
      <c r="P1122" s="228">
        <f t="shared" si="83"/>
        <v>0</v>
      </c>
      <c r="Q1122" s="41"/>
    </row>
    <row r="1123" spans="2:17" ht="15" customHeight="1" x14ac:dyDescent="0.3">
      <c r="B1123" s="142">
        <f t="shared" si="80"/>
        <v>19.760000000000002</v>
      </c>
      <c r="C1123" s="128"/>
      <c r="D1123" s="34">
        <f t="shared" si="81"/>
        <v>19.760000000000002</v>
      </c>
      <c r="E1123" s="514">
        <v>46090</v>
      </c>
      <c r="F1123" s="37">
        <v>19.760000000000002</v>
      </c>
      <c r="G1123" s="515">
        <v>46091</v>
      </c>
      <c r="H1123" s="76">
        <f t="shared" si="84"/>
        <v>0</v>
      </c>
      <c r="K1123" s="134"/>
      <c r="L1123" s="675">
        <v>46091</v>
      </c>
      <c r="M1123" s="233">
        <v>210</v>
      </c>
      <c r="N1123" s="234">
        <f t="shared" si="82"/>
        <v>380</v>
      </c>
      <c r="O1123" s="37">
        <v>560</v>
      </c>
      <c r="P1123" s="228">
        <f t="shared" si="83"/>
        <v>30</v>
      </c>
      <c r="Q1123" s="41"/>
    </row>
    <row r="1124" spans="2:17" ht="15" customHeight="1" x14ac:dyDescent="0.3">
      <c r="B1124" s="142">
        <f t="shared" si="80"/>
        <v>19.760000000000002</v>
      </c>
      <c r="C1124" s="128"/>
      <c r="D1124" s="34">
        <f t="shared" si="81"/>
        <v>19.760000000000002</v>
      </c>
      <c r="E1124" s="514">
        <v>46091</v>
      </c>
      <c r="F1124" s="37">
        <v>19.760000000000002</v>
      </c>
      <c r="G1124" s="515">
        <v>46092</v>
      </c>
      <c r="H1124" s="76">
        <f t="shared" si="84"/>
        <v>0</v>
      </c>
      <c r="K1124" s="134"/>
      <c r="L1124" s="675">
        <v>46092</v>
      </c>
      <c r="M1124" s="233"/>
      <c r="N1124" s="234">
        <f t="shared" si="82"/>
        <v>560</v>
      </c>
      <c r="O1124" s="37">
        <v>540</v>
      </c>
      <c r="P1124" s="228">
        <f t="shared" si="83"/>
        <v>20</v>
      </c>
      <c r="Q1124" s="41"/>
    </row>
    <row r="1125" spans="2:17" ht="15" customHeight="1" x14ac:dyDescent="0.3">
      <c r="B1125" s="142">
        <f t="shared" si="80"/>
        <v>19.760000000000002</v>
      </c>
      <c r="C1125" s="128"/>
      <c r="D1125" s="34">
        <f t="shared" si="81"/>
        <v>19.760000000000002</v>
      </c>
      <c r="E1125" s="514">
        <v>46092</v>
      </c>
      <c r="F1125" s="37">
        <v>19.77</v>
      </c>
      <c r="G1125" s="515">
        <v>46093</v>
      </c>
      <c r="H1125" s="76">
        <f t="shared" si="84"/>
        <v>9.9999999999980105E-3</v>
      </c>
      <c r="K1125" s="134"/>
      <c r="L1125" s="675">
        <v>46093</v>
      </c>
      <c r="M1125" s="233"/>
      <c r="N1125" s="234">
        <f t="shared" si="82"/>
        <v>540</v>
      </c>
      <c r="O1125" s="37">
        <v>450</v>
      </c>
      <c r="P1125" s="228">
        <f t="shared" si="83"/>
        <v>90</v>
      </c>
      <c r="Q1125" s="41"/>
    </row>
    <row r="1126" spans="2:17" ht="15" customHeight="1" x14ac:dyDescent="0.3">
      <c r="B1126" s="142">
        <f t="shared" si="80"/>
        <v>19.77</v>
      </c>
      <c r="C1126" s="128"/>
      <c r="D1126" s="34">
        <f t="shared" si="81"/>
        <v>19.77</v>
      </c>
      <c r="E1126" s="514">
        <v>46093</v>
      </c>
      <c r="F1126" s="37">
        <v>19.78</v>
      </c>
      <c r="G1126" s="515">
        <v>46094</v>
      </c>
      <c r="H1126" s="76">
        <f t="shared" si="84"/>
        <v>1.0000000000001563E-2</v>
      </c>
      <c r="K1126" s="134"/>
      <c r="L1126" s="675">
        <v>46094</v>
      </c>
      <c r="M1126" s="233"/>
      <c r="N1126" s="234">
        <f t="shared" si="82"/>
        <v>450</v>
      </c>
      <c r="O1126" s="37">
        <v>450</v>
      </c>
      <c r="P1126" s="228">
        <f t="shared" si="83"/>
        <v>0</v>
      </c>
      <c r="Q1126" s="41"/>
    </row>
    <row r="1127" spans="2:17" ht="15" customHeight="1" x14ac:dyDescent="0.3">
      <c r="B1127" s="142">
        <f t="shared" si="80"/>
        <v>19.78</v>
      </c>
      <c r="C1127" s="128"/>
      <c r="D1127" s="34">
        <f t="shared" si="81"/>
        <v>19.78</v>
      </c>
      <c r="E1127" s="514">
        <v>46094</v>
      </c>
      <c r="F1127" s="37">
        <v>19.78</v>
      </c>
      <c r="G1127" s="515">
        <v>46095</v>
      </c>
      <c r="H1127" s="76">
        <f t="shared" si="84"/>
        <v>0</v>
      </c>
      <c r="K1127" s="134"/>
      <c r="L1127" s="675">
        <v>46095</v>
      </c>
      <c r="M1127" s="233"/>
      <c r="N1127" s="234">
        <f t="shared" si="82"/>
        <v>450</v>
      </c>
      <c r="O1127" s="37">
        <v>360</v>
      </c>
      <c r="P1127" s="228">
        <f t="shared" si="83"/>
        <v>90</v>
      </c>
      <c r="Q1127" s="41"/>
    </row>
    <row r="1128" spans="2:17" ht="15" customHeight="1" x14ac:dyDescent="0.3">
      <c r="B1128" s="142">
        <f t="shared" si="80"/>
        <v>19.78</v>
      </c>
      <c r="C1128" s="128"/>
      <c r="D1128" s="34">
        <f t="shared" si="81"/>
        <v>19.78</v>
      </c>
      <c r="E1128" s="514">
        <v>46095</v>
      </c>
      <c r="F1128" s="37">
        <v>19.8</v>
      </c>
      <c r="G1128" s="515">
        <v>46096</v>
      </c>
      <c r="H1128" s="76">
        <f t="shared" si="84"/>
        <v>1.9999999999999574E-2</v>
      </c>
      <c r="K1128" s="134"/>
      <c r="L1128" s="675">
        <v>46096</v>
      </c>
      <c r="M1128" s="233"/>
      <c r="N1128" s="234">
        <f t="shared" si="82"/>
        <v>360</v>
      </c>
      <c r="O1128" s="37">
        <v>324</v>
      </c>
      <c r="P1128" s="228">
        <f t="shared" si="83"/>
        <v>36</v>
      </c>
      <c r="Q1128" s="41"/>
    </row>
    <row r="1129" spans="2:17" ht="15" customHeight="1" x14ac:dyDescent="0.3">
      <c r="B1129" s="142">
        <f t="shared" si="80"/>
        <v>19.8</v>
      </c>
      <c r="C1129" s="128"/>
      <c r="D1129" s="34">
        <f t="shared" si="81"/>
        <v>19.8</v>
      </c>
      <c r="E1129" s="514">
        <v>46096</v>
      </c>
      <c r="F1129" s="37">
        <v>19.8</v>
      </c>
      <c r="G1129" s="515">
        <v>46097</v>
      </c>
      <c r="H1129" s="76">
        <f t="shared" si="84"/>
        <v>0</v>
      </c>
      <c r="K1129" s="134"/>
      <c r="L1129" s="675">
        <v>46097</v>
      </c>
      <c r="M1129" s="233"/>
      <c r="N1129" s="234">
        <f t="shared" si="82"/>
        <v>324</v>
      </c>
      <c r="O1129" s="37">
        <v>300</v>
      </c>
      <c r="P1129" s="228">
        <f t="shared" si="83"/>
        <v>24</v>
      </c>
      <c r="Q1129" s="41"/>
    </row>
    <row r="1130" spans="2:17" ht="15" customHeight="1" x14ac:dyDescent="0.3">
      <c r="B1130" s="142">
        <f t="shared" si="80"/>
        <v>19.8</v>
      </c>
      <c r="C1130" s="128"/>
      <c r="D1130" s="34">
        <f t="shared" si="81"/>
        <v>19.8</v>
      </c>
      <c r="E1130" s="514">
        <v>46097</v>
      </c>
      <c r="F1130" s="37">
        <v>19.809999999999999</v>
      </c>
      <c r="G1130" s="515">
        <v>46098</v>
      </c>
      <c r="H1130" s="76">
        <f t="shared" si="84"/>
        <v>9.9999999999980105E-3</v>
      </c>
      <c r="K1130" s="134"/>
      <c r="L1130" s="675">
        <v>46098</v>
      </c>
      <c r="M1130" s="233"/>
      <c r="N1130" s="234">
        <f t="shared" si="82"/>
        <v>300</v>
      </c>
      <c r="O1130" s="37">
        <v>300</v>
      </c>
      <c r="P1130" s="228">
        <f t="shared" si="83"/>
        <v>0</v>
      </c>
      <c r="Q1130" s="41"/>
    </row>
    <row r="1131" spans="2:17" ht="15" customHeight="1" x14ac:dyDescent="0.3">
      <c r="B1131" s="142">
        <f t="shared" si="80"/>
        <v>19.809999999999999</v>
      </c>
      <c r="C1131" s="128"/>
      <c r="D1131" s="34">
        <f t="shared" si="81"/>
        <v>19.809999999999999</v>
      </c>
      <c r="E1131" s="514">
        <v>46098</v>
      </c>
      <c r="F1131" s="37">
        <v>19.809999999999999</v>
      </c>
      <c r="G1131" s="515">
        <v>46099</v>
      </c>
      <c r="H1131" s="76">
        <f t="shared" si="84"/>
        <v>0</v>
      </c>
      <c r="K1131" s="134"/>
      <c r="L1131" s="675">
        <v>46099</v>
      </c>
      <c r="M1131" s="233">
        <v>120</v>
      </c>
      <c r="N1131" s="234">
        <f t="shared" si="82"/>
        <v>300</v>
      </c>
      <c r="O1131" s="37">
        <v>370</v>
      </c>
      <c r="P1131" s="228">
        <f t="shared" si="83"/>
        <v>50</v>
      </c>
      <c r="Q1131" s="41"/>
    </row>
    <row r="1132" spans="2:17" ht="15" customHeight="1" x14ac:dyDescent="0.3">
      <c r="B1132" s="142">
        <f t="shared" si="80"/>
        <v>19.809999999999999</v>
      </c>
      <c r="C1132" s="128"/>
      <c r="D1132" s="34">
        <f t="shared" si="81"/>
        <v>19.809999999999999</v>
      </c>
      <c r="E1132" s="514">
        <v>46099</v>
      </c>
      <c r="F1132" s="37">
        <v>19.809999999999999</v>
      </c>
      <c r="G1132" s="515">
        <v>46100</v>
      </c>
      <c r="H1132" s="76">
        <f t="shared" si="84"/>
        <v>0</v>
      </c>
      <c r="K1132" s="134"/>
      <c r="L1132" s="675">
        <v>46100</v>
      </c>
      <c r="M1132" s="233"/>
      <c r="N1132" s="234">
        <f t="shared" si="82"/>
        <v>370</v>
      </c>
      <c r="O1132" s="37">
        <v>300</v>
      </c>
      <c r="P1132" s="228">
        <f t="shared" si="83"/>
        <v>70</v>
      </c>
      <c r="Q1132" s="41"/>
    </row>
    <row r="1133" spans="2:17" ht="15" customHeight="1" x14ac:dyDescent="0.3">
      <c r="B1133" s="142">
        <f t="shared" si="80"/>
        <v>19.809999999999999</v>
      </c>
      <c r="C1133" s="128"/>
      <c r="D1133" s="34">
        <f t="shared" si="81"/>
        <v>19.809999999999999</v>
      </c>
      <c r="E1133" s="514">
        <v>46100</v>
      </c>
      <c r="F1133" s="37">
        <v>19.809999999999999</v>
      </c>
      <c r="G1133" s="515">
        <v>46101</v>
      </c>
      <c r="H1133" s="76">
        <f t="shared" si="84"/>
        <v>0</v>
      </c>
      <c r="K1133" s="134"/>
      <c r="L1133" s="675">
        <v>46101</v>
      </c>
      <c r="M1133" s="233"/>
      <c r="N1133" s="234">
        <f t="shared" si="82"/>
        <v>300</v>
      </c>
      <c r="O1133" s="37">
        <v>300</v>
      </c>
      <c r="P1133" s="228">
        <f t="shared" si="83"/>
        <v>0</v>
      </c>
      <c r="Q1133" s="41"/>
    </row>
    <row r="1134" spans="2:17" ht="15" customHeight="1" x14ac:dyDescent="0.3">
      <c r="B1134" s="142">
        <f t="shared" si="80"/>
        <v>19.809999999999999</v>
      </c>
      <c r="C1134" s="128"/>
      <c r="D1134" s="34">
        <f t="shared" si="81"/>
        <v>19.809999999999999</v>
      </c>
      <c r="E1134" s="514">
        <v>46101</v>
      </c>
      <c r="F1134" s="37">
        <v>19.82</v>
      </c>
      <c r="G1134" s="515">
        <v>46102</v>
      </c>
      <c r="H1134" s="76">
        <f t="shared" si="84"/>
        <v>1.0000000000001563E-2</v>
      </c>
      <c r="K1134" s="134"/>
      <c r="L1134" s="675">
        <v>46102</v>
      </c>
      <c r="M1134" s="233"/>
      <c r="N1134" s="234">
        <f t="shared" si="82"/>
        <v>300</v>
      </c>
      <c r="O1134" s="37">
        <v>300</v>
      </c>
      <c r="P1134" s="228">
        <f t="shared" si="83"/>
        <v>0</v>
      </c>
      <c r="Q1134" s="41"/>
    </row>
    <row r="1135" spans="2:17" ht="15" customHeight="1" x14ac:dyDescent="0.3">
      <c r="B1135" s="142">
        <f t="shared" si="80"/>
        <v>19.82</v>
      </c>
      <c r="C1135" s="128"/>
      <c r="D1135" s="34">
        <f t="shared" si="81"/>
        <v>19.82</v>
      </c>
      <c r="E1135" s="514">
        <v>46102</v>
      </c>
      <c r="F1135" s="37">
        <v>19.82</v>
      </c>
      <c r="G1135" s="515">
        <v>46103</v>
      </c>
      <c r="H1135" s="76">
        <f t="shared" si="84"/>
        <v>0</v>
      </c>
      <c r="K1135" s="134"/>
      <c r="L1135" s="675">
        <v>46103</v>
      </c>
      <c r="M1135" s="233"/>
      <c r="N1135" s="234">
        <f t="shared" si="82"/>
        <v>300</v>
      </c>
      <c r="O1135" s="37">
        <v>300</v>
      </c>
      <c r="P1135" s="228">
        <f t="shared" si="83"/>
        <v>0</v>
      </c>
      <c r="Q1135" s="41"/>
    </row>
    <row r="1136" spans="2:17" ht="15" customHeight="1" x14ac:dyDescent="0.3">
      <c r="B1136" s="142">
        <f t="shared" si="80"/>
        <v>19.82</v>
      </c>
      <c r="C1136" s="128"/>
      <c r="D1136" s="34">
        <f t="shared" si="81"/>
        <v>19.82</v>
      </c>
      <c r="E1136" s="514">
        <v>46103</v>
      </c>
      <c r="F1136" s="37">
        <v>19.82</v>
      </c>
      <c r="G1136" s="515">
        <v>46104</v>
      </c>
      <c r="H1136" s="76">
        <f t="shared" si="84"/>
        <v>0</v>
      </c>
      <c r="K1136" s="134"/>
      <c r="L1136" s="675">
        <v>46104</v>
      </c>
      <c r="M1136" s="233"/>
      <c r="N1136" s="234">
        <f t="shared" si="82"/>
        <v>300</v>
      </c>
      <c r="O1136" s="37">
        <v>270</v>
      </c>
      <c r="P1136" s="228">
        <f t="shared" si="83"/>
        <v>30</v>
      </c>
      <c r="Q1136" s="41"/>
    </row>
    <row r="1137" spans="2:18" ht="15" customHeight="1" x14ac:dyDescent="0.3">
      <c r="B1137" s="142">
        <f t="shared" si="80"/>
        <v>19.82</v>
      </c>
      <c r="C1137" s="128"/>
      <c r="D1137" s="34">
        <f t="shared" si="81"/>
        <v>19.82</v>
      </c>
      <c r="E1137" s="514">
        <v>46104</v>
      </c>
      <c r="F1137" s="37">
        <v>19.829999999999998</v>
      </c>
      <c r="G1137" s="515">
        <v>46105</v>
      </c>
      <c r="H1137" s="76">
        <f t="shared" si="84"/>
        <v>9.9999999999980105E-3</v>
      </c>
      <c r="K1137" s="134"/>
      <c r="L1137" s="675">
        <v>46105</v>
      </c>
      <c r="M1137" s="233"/>
      <c r="N1137" s="234">
        <f t="shared" si="82"/>
        <v>270</v>
      </c>
      <c r="O1137" s="37">
        <v>230</v>
      </c>
      <c r="P1137" s="228">
        <f t="shared" si="83"/>
        <v>40</v>
      </c>
      <c r="Q1137" s="41"/>
    </row>
    <row r="1138" spans="2:18" ht="15" customHeight="1" x14ac:dyDescent="0.3">
      <c r="B1138" s="142">
        <f t="shared" si="80"/>
        <v>19.829999999999998</v>
      </c>
      <c r="C1138" s="128"/>
      <c r="D1138" s="34">
        <f t="shared" si="81"/>
        <v>19.829999999999998</v>
      </c>
      <c r="E1138" s="514">
        <v>46105</v>
      </c>
      <c r="F1138" s="37">
        <v>19.829999999999998</v>
      </c>
      <c r="G1138" s="515">
        <v>46106</v>
      </c>
      <c r="H1138" s="76">
        <f t="shared" si="84"/>
        <v>0</v>
      </c>
      <c r="K1138" s="134"/>
      <c r="L1138" s="675">
        <v>46106</v>
      </c>
      <c r="M1138" s="233"/>
      <c r="N1138" s="234">
        <f t="shared" si="82"/>
        <v>230</v>
      </c>
      <c r="O1138" s="37">
        <v>230</v>
      </c>
      <c r="P1138" s="228">
        <f t="shared" si="83"/>
        <v>0</v>
      </c>
      <c r="Q1138" s="41"/>
    </row>
    <row r="1139" spans="2:18" ht="15" customHeight="1" x14ac:dyDescent="0.3">
      <c r="B1139" s="142">
        <f t="shared" si="80"/>
        <v>19.829999999999998</v>
      </c>
      <c r="C1139" s="128"/>
      <c r="D1139" s="34">
        <f t="shared" si="81"/>
        <v>19.829999999999998</v>
      </c>
      <c r="E1139" s="514">
        <v>46106</v>
      </c>
      <c r="F1139" s="37">
        <v>19.829999999999998</v>
      </c>
      <c r="G1139" s="515">
        <v>46107</v>
      </c>
      <c r="H1139" s="76">
        <f t="shared" si="84"/>
        <v>0</v>
      </c>
      <c r="K1139" s="134"/>
      <c r="L1139" s="675">
        <v>46107</v>
      </c>
      <c r="M1139" s="233"/>
      <c r="N1139" s="234">
        <f t="shared" si="82"/>
        <v>230</v>
      </c>
      <c r="O1139" s="37">
        <v>190</v>
      </c>
      <c r="P1139" s="228">
        <f t="shared" si="83"/>
        <v>40</v>
      </c>
      <c r="Q1139" s="41"/>
    </row>
    <row r="1140" spans="2:18" ht="15" customHeight="1" x14ac:dyDescent="0.3">
      <c r="B1140" s="142">
        <f t="shared" si="80"/>
        <v>19.829999999999998</v>
      </c>
      <c r="C1140" s="128"/>
      <c r="D1140" s="34">
        <f t="shared" si="81"/>
        <v>19.829999999999998</v>
      </c>
      <c r="E1140" s="514">
        <v>46107</v>
      </c>
      <c r="F1140" s="37">
        <v>19.84</v>
      </c>
      <c r="G1140" s="515">
        <v>46108</v>
      </c>
      <c r="H1140" s="76">
        <f t="shared" si="84"/>
        <v>1.0000000000001563E-2</v>
      </c>
      <c r="K1140" s="134"/>
      <c r="L1140" s="675">
        <v>46108</v>
      </c>
      <c r="M1140" s="233"/>
      <c r="N1140" s="234">
        <f t="shared" si="82"/>
        <v>190</v>
      </c>
      <c r="O1140" s="37">
        <v>190</v>
      </c>
      <c r="P1140" s="228">
        <f t="shared" si="83"/>
        <v>0</v>
      </c>
      <c r="Q1140" s="41"/>
    </row>
    <row r="1141" spans="2:18" ht="15" customHeight="1" x14ac:dyDescent="0.3">
      <c r="B1141" s="142">
        <f t="shared" si="80"/>
        <v>19.84</v>
      </c>
      <c r="C1141" s="128"/>
      <c r="D1141" s="34">
        <f t="shared" si="81"/>
        <v>19.84</v>
      </c>
      <c r="E1141" s="514">
        <v>46108</v>
      </c>
      <c r="F1141" s="37">
        <v>19.84</v>
      </c>
      <c r="G1141" s="515">
        <v>46109</v>
      </c>
      <c r="H1141" s="76">
        <f t="shared" si="84"/>
        <v>0</v>
      </c>
      <c r="K1141" s="134"/>
      <c r="L1141" s="675">
        <v>46109</v>
      </c>
      <c r="M1141" s="233">
        <v>210</v>
      </c>
      <c r="N1141" s="234">
        <f t="shared" si="82"/>
        <v>190</v>
      </c>
      <c r="O1141" s="37">
        <v>210</v>
      </c>
      <c r="P1141" s="228">
        <f t="shared" si="83"/>
        <v>190</v>
      </c>
      <c r="Q1141" s="41"/>
    </row>
    <row r="1142" spans="2:18" ht="15" customHeight="1" x14ac:dyDescent="0.3">
      <c r="B1142" s="142">
        <f t="shared" si="80"/>
        <v>19.84</v>
      </c>
      <c r="C1142" s="128"/>
      <c r="D1142" s="34">
        <f t="shared" si="81"/>
        <v>19.84</v>
      </c>
      <c r="E1142" s="514">
        <v>46109</v>
      </c>
      <c r="F1142" s="37">
        <v>19.87</v>
      </c>
      <c r="G1142" s="515">
        <v>46110</v>
      </c>
      <c r="H1142" s="76">
        <f t="shared" si="84"/>
        <v>3.0000000000001137E-2</v>
      </c>
      <c r="K1142" s="134"/>
      <c r="L1142" s="675">
        <v>46110</v>
      </c>
      <c r="M1142" s="233"/>
      <c r="N1142" s="234">
        <f t="shared" si="82"/>
        <v>210</v>
      </c>
      <c r="O1142" s="37">
        <v>110</v>
      </c>
      <c r="P1142" s="228">
        <f t="shared" si="83"/>
        <v>100</v>
      </c>
      <c r="Q1142" s="41"/>
    </row>
    <row r="1143" spans="2:18" ht="15" customHeight="1" x14ac:dyDescent="0.3">
      <c r="B1143" s="142">
        <f t="shared" si="80"/>
        <v>19.87</v>
      </c>
      <c r="C1143" s="128"/>
      <c r="D1143" s="34">
        <f t="shared" si="81"/>
        <v>19.87</v>
      </c>
      <c r="E1143" s="514">
        <v>46110</v>
      </c>
      <c r="F1143" s="37">
        <v>19.88</v>
      </c>
      <c r="G1143" s="515">
        <v>46111</v>
      </c>
      <c r="H1143" s="76">
        <f t="shared" si="84"/>
        <v>9.9999999999980105E-3</v>
      </c>
      <c r="K1143" s="134"/>
      <c r="L1143" s="675">
        <v>46111</v>
      </c>
      <c r="M1143" s="233">
        <v>400</v>
      </c>
      <c r="N1143" s="234">
        <f t="shared" si="82"/>
        <v>110</v>
      </c>
      <c r="O1143" s="37">
        <v>455</v>
      </c>
      <c r="P1143" s="228">
        <f t="shared" si="83"/>
        <v>55</v>
      </c>
      <c r="Q1143" s="41"/>
    </row>
    <row r="1144" spans="2:18" ht="15" customHeight="1" x14ac:dyDescent="0.3">
      <c r="B1144" s="142">
        <f t="shared" si="80"/>
        <v>19.88</v>
      </c>
      <c r="C1144" s="128"/>
      <c r="D1144" s="34">
        <f t="shared" si="81"/>
        <v>19.88</v>
      </c>
      <c r="E1144" s="514">
        <v>46111</v>
      </c>
      <c r="F1144" s="37">
        <v>19.89</v>
      </c>
      <c r="G1144" s="515">
        <v>46112</v>
      </c>
      <c r="H1144" s="76">
        <f t="shared" si="84"/>
        <v>1.0000000000001563E-2</v>
      </c>
      <c r="I1144">
        <f>SUM(H1114:H1144)</f>
        <v>0.12999999999999901</v>
      </c>
      <c r="K1144" s="134"/>
      <c r="L1144" s="675">
        <v>46112</v>
      </c>
      <c r="M1144" s="233"/>
      <c r="N1144" s="234">
        <f t="shared" si="82"/>
        <v>455</v>
      </c>
      <c r="O1144" s="37">
        <v>390</v>
      </c>
      <c r="P1144" s="228">
        <f t="shared" si="83"/>
        <v>65</v>
      </c>
      <c r="Q1144" s="41"/>
      <c r="R1144" s="48">
        <f>SUM(P1114:P1144)</f>
        <v>964</v>
      </c>
    </row>
    <row r="1145" spans="2:18" ht="15" customHeight="1" x14ac:dyDescent="0.3">
      <c r="B1145" s="142">
        <f t="shared" si="80"/>
        <v>19.89</v>
      </c>
      <c r="C1145" s="128"/>
      <c r="D1145" s="34">
        <f t="shared" si="81"/>
        <v>19.89</v>
      </c>
      <c r="E1145" s="514">
        <v>46112</v>
      </c>
      <c r="F1145" s="37">
        <v>19.899999999999999</v>
      </c>
      <c r="G1145" s="515">
        <v>46113</v>
      </c>
      <c r="H1145" s="76">
        <f t="shared" si="84"/>
        <v>9.9999999999980105E-3</v>
      </c>
      <c r="K1145" s="134"/>
      <c r="L1145" s="675">
        <v>46113</v>
      </c>
      <c r="M1145" s="233"/>
      <c r="N1145" s="234">
        <f t="shared" si="82"/>
        <v>390</v>
      </c>
      <c r="O1145" s="37">
        <v>360</v>
      </c>
      <c r="P1145" s="228">
        <f t="shared" si="83"/>
        <v>30</v>
      </c>
      <c r="Q1145" s="41"/>
    </row>
    <row r="1146" spans="2:18" ht="15" customHeight="1" x14ac:dyDescent="0.3">
      <c r="B1146" s="142">
        <f t="shared" si="80"/>
        <v>19.899999999999999</v>
      </c>
      <c r="C1146" s="128"/>
      <c r="D1146" s="34">
        <f t="shared" si="81"/>
        <v>19.899999999999999</v>
      </c>
      <c r="E1146" s="514">
        <v>46113</v>
      </c>
      <c r="F1146" s="37">
        <v>19.91</v>
      </c>
      <c r="G1146" s="515">
        <v>46114</v>
      </c>
      <c r="H1146" s="76">
        <f t="shared" si="84"/>
        <v>1.0000000000001563E-2</v>
      </c>
      <c r="K1146" s="134"/>
      <c r="L1146" s="675">
        <v>46114</v>
      </c>
      <c r="M1146" s="233"/>
      <c r="N1146" s="234">
        <f t="shared" si="82"/>
        <v>360</v>
      </c>
      <c r="O1146" s="37">
        <v>360</v>
      </c>
      <c r="P1146" s="228">
        <f t="shared" si="83"/>
        <v>0</v>
      </c>
      <c r="Q1146" s="41"/>
    </row>
    <row r="1147" spans="2:18" ht="15" customHeight="1" x14ac:dyDescent="0.3">
      <c r="B1147" s="142">
        <f t="shared" si="80"/>
        <v>19.91</v>
      </c>
      <c r="C1147" s="128"/>
      <c r="D1147" s="34">
        <f t="shared" si="81"/>
        <v>19.91</v>
      </c>
      <c r="E1147" s="514">
        <v>46114</v>
      </c>
      <c r="F1147" s="37">
        <v>19.91</v>
      </c>
      <c r="G1147" s="515">
        <v>46115</v>
      </c>
      <c r="H1147" s="76">
        <f t="shared" si="84"/>
        <v>0</v>
      </c>
      <c r="K1147" s="134"/>
      <c r="L1147" s="675">
        <v>46115</v>
      </c>
      <c r="M1147" s="233"/>
      <c r="N1147" s="234">
        <f t="shared" si="82"/>
        <v>360</v>
      </c>
      <c r="O1147" s="37">
        <v>360</v>
      </c>
      <c r="P1147" s="228">
        <f t="shared" si="83"/>
        <v>0</v>
      </c>
      <c r="Q1147" s="41"/>
    </row>
    <row r="1148" spans="2:18" ht="15" customHeight="1" x14ac:dyDescent="0.3">
      <c r="B1148" s="142">
        <f t="shared" si="80"/>
        <v>19.91</v>
      </c>
      <c r="C1148" s="128"/>
      <c r="D1148" s="34">
        <f t="shared" si="81"/>
        <v>19.91</v>
      </c>
      <c r="E1148" s="514">
        <v>46115</v>
      </c>
      <c r="F1148" s="37">
        <v>19.91</v>
      </c>
      <c r="G1148" s="515">
        <v>46116</v>
      </c>
      <c r="H1148" s="76">
        <f t="shared" si="84"/>
        <v>0</v>
      </c>
      <c r="K1148" s="134"/>
      <c r="L1148" s="675">
        <v>46116</v>
      </c>
      <c r="M1148" s="233"/>
      <c r="N1148" s="234">
        <f t="shared" si="82"/>
        <v>360</v>
      </c>
      <c r="O1148" s="37">
        <v>360</v>
      </c>
      <c r="P1148" s="228">
        <f t="shared" si="83"/>
        <v>0</v>
      </c>
      <c r="Q1148" s="41"/>
    </row>
    <row r="1149" spans="2:18" ht="15" customHeight="1" x14ac:dyDescent="0.3">
      <c r="B1149" s="142">
        <f t="shared" si="80"/>
        <v>19.91</v>
      </c>
      <c r="C1149" s="128"/>
      <c r="D1149" s="34">
        <f t="shared" si="81"/>
        <v>19.91</v>
      </c>
      <c r="E1149" s="514">
        <v>46116</v>
      </c>
      <c r="F1149" s="37">
        <v>19.91</v>
      </c>
      <c r="G1149" s="515">
        <v>46117</v>
      </c>
      <c r="H1149" s="76">
        <f t="shared" si="84"/>
        <v>0</v>
      </c>
      <c r="K1149" s="134"/>
      <c r="L1149" s="675">
        <v>46117</v>
      </c>
      <c r="M1149" s="233"/>
      <c r="N1149" s="234">
        <f t="shared" si="82"/>
        <v>360</v>
      </c>
      <c r="O1149" s="37">
        <v>360</v>
      </c>
      <c r="P1149" s="228">
        <f t="shared" si="83"/>
        <v>0</v>
      </c>
      <c r="Q1149" s="41"/>
    </row>
    <row r="1150" spans="2:18" ht="15" customHeight="1" x14ac:dyDescent="0.3">
      <c r="B1150" s="142">
        <f t="shared" si="80"/>
        <v>19.91</v>
      </c>
      <c r="C1150" s="128"/>
      <c r="D1150" s="34">
        <f t="shared" si="81"/>
        <v>19.91</v>
      </c>
      <c r="E1150" s="514">
        <v>46117</v>
      </c>
      <c r="F1150" s="37">
        <v>19.91</v>
      </c>
      <c r="G1150" s="515">
        <v>46118</v>
      </c>
      <c r="H1150" s="76">
        <f t="shared" si="84"/>
        <v>0</v>
      </c>
      <c r="K1150" s="134"/>
      <c r="L1150" s="675">
        <v>46118</v>
      </c>
      <c r="M1150" s="233"/>
      <c r="N1150" s="234">
        <f t="shared" si="82"/>
        <v>360</v>
      </c>
      <c r="O1150" s="37">
        <v>315</v>
      </c>
      <c r="P1150" s="228">
        <f t="shared" si="83"/>
        <v>45</v>
      </c>
      <c r="Q1150" s="41"/>
    </row>
    <row r="1151" spans="2:18" ht="15" customHeight="1" x14ac:dyDescent="0.3">
      <c r="B1151" s="142">
        <f t="shared" si="80"/>
        <v>19.91</v>
      </c>
      <c r="C1151" s="128"/>
      <c r="D1151" s="34">
        <f t="shared" si="81"/>
        <v>19.91</v>
      </c>
      <c r="E1151" s="514">
        <v>46118</v>
      </c>
      <c r="F1151" s="37">
        <v>19.91</v>
      </c>
      <c r="G1151" s="515">
        <v>46119</v>
      </c>
      <c r="H1151" s="76">
        <f t="shared" si="84"/>
        <v>0</v>
      </c>
      <c r="K1151" s="134"/>
      <c r="L1151" s="675">
        <v>46119</v>
      </c>
      <c r="M1151" s="233"/>
      <c r="N1151" s="234">
        <f t="shared" si="82"/>
        <v>315</v>
      </c>
      <c r="O1151" s="37">
        <v>200</v>
      </c>
      <c r="P1151" s="228">
        <f t="shared" si="83"/>
        <v>115</v>
      </c>
      <c r="Q1151" s="41"/>
    </row>
    <row r="1152" spans="2:18" ht="15" customHeight="1" x14ac:dyDescent="0.3">
      <c r="B1152" s="142">
        <f t="shared" si="80"/>
        <v>19.91</v>
      </c>
      <c r="C1152" s="128"/>
      <c r="D1152" s="34">
        <f t="shared" si="81"/>
        <v>19.91</v>
      </c>
      <c r="E1152" s="514">
        <v>46119</v>
      </c>
      <c r="F1152" s="37">
        <v>19.940000000000001</v>
      </c>
      <c r="G1152" s="515">
        <v>46120</v>
      </c>
      <c r="H1152" s="76">
        <f t="shared" si="84"/>
        <v>3.0000000000001137E-2</v>
      </c>
      <c r="K1152" s="134"/>
      <c r="L1152" s="675">
        <v>46120</v>
      </c>
      <c r="M1152" s="233">
        <v>300</v>
      </c>
      <c r="N1152" s="234">
        <f t="shared" si="82"/>
        <v>200</v>
      </c>
      <c r="O1152" s="37">
        <v>440</v>
      </c>
      <c r="P1152" s="228">
        <f t="shared" si="83"/>
        <v>60</v>
      </c>
      <c r="Q1152" s="41"/>
    </row>
    <row r="1153" spans="2:17" ht="15" customHeight="1" x14ac:dyDescent="0.3">
      <c r="B1153" s="142">
        <f t="shared" si="80"/>
        <v>19.940000000000001</v>
      </c>
      <c r="C1153" s="128"/>
      <c r="D1153" s="34">
        <f t="shared" si="81"/>
        <v>19.940000000000001</v>
      </c>
      <c r="E1153" s="514">
        <v>46120</v>
      </c>
      <c r="F1153" s="37">
        <v>19.95</v>
      </c>
      <c r="G1153" s="515">
        <v>46121</v>
      </c>
      <c r="H1153" s="76">
        <f t="shared" si="84"/>
        <v>9.9999999999980105E-3</v>
      </c>
      <c r="K1153" s="134"/>
      <c r="L1153" s="675">
        <v>46121</v>
      </c>
      <c r="M1153" s="233"/>
      <c r="N1153" s="234">
        <f t="shared" si="82"/>
        <v>440</v>
      </c>
      <c r="O1153" s="37">
        <v>440</v>
      </c>
      <c r="P1153" s="228">
        <f t="shared" si="83"/>
        <v>0</v>
      </c>
      <c r="Q1153" s="41"/>
    </row>
    <row r="1154" spans="2:17" ht="15" customHeight="1" x14ac:dyDescent="0.3">
      <c r="B1154" s="142">
        <f t="shared" si="80"/>
        <v>19.95</v>
      </c>
      <c r="C1154" s="128"/>
      <c r="D1154" s="34">
        <f t="shared" si="81"/>
        <v>19.95</v>
      </c>
      <c r="E1154" s="514">
        <v>46121</v>
      </c>
      <c r="F1154" s="37">
        <v>19.95</v>
      </c>
      <c r="G1154" s="515">
        <v>46122</v>
      </c>
      <c r="H1154" s="76">
        <f t="shared" si="84"/>
        <v>0</v>
      </c>
      <c r="K1154" s="134"/>
      <c r="L1154" s="675">
        <v>46122</v>
      </c>
      <c r="M1154" s="233"/>
      <c r="N1154" s="234">
        <f t="shared" si="82"/>
        <v>440</v>
      </c>
      <c r="O1154" s="37">
        <v>440</v>
      </c>
      <c r="P1154" s="228">
        <f t="shared" si="83"/>
        <v>0</v>
      </c>
      <c r="Q1154" s="41"/>
    </row>
    <row r="1155" spans="2:17" ht="15" customHeight="1" x14ac:dyDescent="0.3">
      <c r="B1155" s="142">
        <f t="shared" si="80"/>
        <v>19.95</v>
      </c>
      <c r="C1155" s="128"/>
      <c r="D1155" s="34">
        <f t="shared" si="81"/>
        <v>19.95</v>
      </c>
      <c r="E1155" s="514">
        <v>46122</v>
      </c>
      <c r="F1155" s="37">
        <v>19.95</v>
      </c>
      <c r="G1155" s="515">
        <v>46123</v>
      </c>
      <c r="H1155" s="76">
        <f t="shared" si="84"/>
        <v>0</v>
      </c>
      <c r="K1155" s="134"/>
      <c r="L1155" s="675">
        <v>46123</v>
      </c>
      <c r="M1155" s="233"/>
      <c r="N1155" s="234">
        <f t="shared" si="82"/>
        <v>440</v>
      </c>
      <c r="O1155" s="37">
        <v>400</v>
      </c>
      <c r="P1155" s="228">
        <f t="shared" si="83"/>
        <v>40</v>
      </c>
      <c r="Q1155" s="41"/>
    </row>
    <row r="1156" spans="2:17" ht="15" customHeight="1" x14ac:dyDescent="0.3">
      <c r="B1156" s="142">
        <f t="shared" si="80"/>
        <v>19.95</v>
      </c>
      <c r="C1156" s="128"/>
      <c r="D1156" s="34">
        <f t="shared" si="81"/>
        <v>19.95</v>
      </c>
      <c r="E1156" s="514">
        <v>46123</v>
      </c>
      <c r="F1156" s="37">
        <v>19.95</v>
      </c>
      <c r="G1156" s="515">
        <v>46124</v>
      </c>
      <c r="H1156" s="76">
        <f t="shared" si="84"/>
        <v>0</v>
      </c>
      <c r="K1156" s="134"/>
      <c r="L1156" s="675">
        <v>46124</v>
      </c>
      <c r="M1156" s="233"/>
      <c r="N1156" s="234">
        <f t="shared" si="82"/>
        <v>400</v>
      </c>
      <c r="O1156" s="37">
        <v>400</v>
      </c>
      <c r="P1156" s="228">
        <f t="shared" si="83"/>
        <v>0</v>
      </c>
      <c r="Q1156" s="41"/>
    </row>
    <row r="1157" spans="2:17" ht="15" customHeight="1" x14ac:dyDescent="0.3">
      <c r="B1157" s="142">
        <f t="shared" si="80"/>
        <v>19.95</v>
      </c>
      <c r="C1157" s="128"/>
      <c r="D1157" s="34">
        <f t="shared" si="81"/>
        <v>19.95</v>
      </c>
      <c r="E1157" s="514">
        <v>46124</v>
      </c>
      <c r="F1157" s="37">
        <v>19.95</v>
      </c>
      <c r="G1157" s="515">
        <v>46125</v>
      </c>
      <c r="H1157" s="76">
        <f t="shared" si="84"/>
        <v>0</v>
      </c>
      <c r="K1157" s="134"/>
      <c r="L1157" s="675">
        <v>46125</v>
      </c>
      <c r="M1157" s="233"/>
      <c r="N1157" s="234">
        <f t="shared" si="82"/>
        <v>400</v>
      </c>
      <c r="O1157" s="37">
        <v>270</v>
      </c>
      <c r="P1157" s="228">
        <f t="shared" si="83"/>
        <v>130</v>
      </c>
      <c r="Q1157" s="41"/>
    </row>
    <row r="1158" spans="2:17" ht="15" customHeight="1" x14ac:dyDescent="0.3">
      <c r="B1158" s="142">
        <f t="shared" si="80"/>
        <v>19.95</v>
      </c>
      <c r="C1158" s="128"/>
      <c r="D1158" s="34">
        <f t="shared" si="81"/>
        <v>19.95</v>
      </c>
      <c r="E1158" s="514">
        <v>46125</v>
      </c>
      <c r="F1158" s="37">
        <v>19.96</v>
      </c>
      <c r="G1158" s="515">
        <v>46126</v>
      </c>
      <c r="H1158" s="76">
        <f t="shared" si="84"/>
        <v>1.0000000000001563E-2</v>
      </c>
      <c r="K1158" s="134"/>
      <c r="L1158" s="675">
        <v>46126</v>
      </c>
      <c r="M1158" s="233">
        <v>400</v>
      </c>
      <c r="N1158" s="234">
        <f t="shared" si="82"/>
        <v>270</v>
      </c>
      <c r="O1158" s="37">
        <v>390</v>
      </c>
      <c r="P1158" s="228">
        <f t="shared" si="83"/>
        <v>280</v>
      </c>
      <c r="Q1158" s="41"/>
    </row>
    <row r="1159" spans="2:17" ht="15" customHeight="1" x14ac:dyDescent="0.3">
      <c r="B1159" s="142">
        <f t="shared" si="80"/>
        <v>19.96</v>
      </c>
      <c r="C1159" s="128"/>
      <c r="D1159" s="34">
        <f t="shared" si="81"/>
        <v>19.96</v>
      </c>
      <c r="E1159" s="514">
        <v>46126</v>
      </c>
      <c r="F1159" s="37">
        <v>19.96</v>
      </c>
      <c r="G1159" s="515">
        <v>46127</v>
      </c>
      <c r="H1159" s="76">
        <f t="shared" si="84"/>
        <v>0</v>
      </c>
      <c r="K1159" s="134"/>
      <c r="L1159" s="675">
        <v>46127</v>
      </c>
      <c r="M1159" s="233"/>
      <c r="N1159" s="234">
        <f t="shared" si="82"/>
        <v>390</v>
      </c>
      <c r="O1159" s="37">
        <v>200</v>
      </c>
      <c r="P1159" s="228">
        <f t="shared" si="83"/>
        <v>190</v>
      </c>
      <c r="Q1159" s="41"/>
    </row>
    <row r="1160" spans="2:17" ht="15" customHeight="1" x14ac:dyDescent="0.3">
      <c r="B1160" s="142">
        <f t="shared" si="80"/>
        <v>19.96</v>
      </c>
      <c r="C1160" s="128"/>
      <c r="D1160" s="34">
        <f t="shared" si="81"/>
        <v>19.96</v>
      </c>
      <c r="E1160" s="514">
        <v>46127</v>
      </c>
      <c r="F1160" s="37">
        <v>19.98</v>
      </c>
      <c r="G1160" s="515">
        <v>46128</v>
      </c>
      <c r="H1160" s="76">
        <f t="shared" si="84"/>
        <v>1.9999999999999574E-2</v>
      </c>
      <c r="K1160" s="134"/>
      <c r="L1160" s="675">
        <v>46128</v>
      </c>
      <c r="M1160" s="233"/>
      <c r="N1160" s="234">
        <f t="shared" si="82"/>
        <v>200</v>
      </c>
      <c r="O1160" s="37">
        <v>180</v>
      </c>
      <c r="P1160" s="228">
        <f t="shared" si="83"/>
        <v>20</v>
      </c>
      <c r="Q1160" s="41"/>
    </row>
    <row r="1161" spans="2:17" ht="15" customHeight="1" x14ac:dyDescent="0.3">
      <c r="B1161" s="142">
        <f t="shared" si="80"/>
        <v>19.98</v>
      </c>
      <c r="C1161" s="128"/>
      <c r="D1161" s="34">
        <f t="shared" si="81"/>
        <v>19.98</v>
      </c>
      <c r="E1161" s="514">
        <v>46128</v>
      </c>
      <c r="F1161" s="37">
        <v>19.989999999999998</v>
      </c>
      <c r="G1161" s="515">
        <v>46129</v>
      </c>
      <c r="H1161" s="76">
        <f t="shared" si="84"/>
        <v>9.9999999999980105E-3</v>
      </c>
      <c r="K1161" s="134"/>
      <c r="L1161" s="675">
        <v>46129</v>
      </c>
      <c r="M1161" s="233">
        <v>200</v>
      </c>
      <c r="N1161" s="234">
        <f t="shared" si="82"/>
        <v>180</v>
      </c>
      <c r="O1161" s="37">
        <v>225</v>
      </c>
      <c r="P1161" s="228">
        <f t="shared" si="83"/>
        <v>155</v>
      </c>
      <c r="Q1161" s="41"/>
    </row>
    <row r="1162" spans="2:17" ht="15" customHeight="1" x14ac:dyDescent="0.3">
      <c r="B1162" s="142">
        <f t="shared" si="80"/>
        <v>19.989999999999998</v>
      </c>
      <c r="C1162" s="128"/>
      <c r="D1162" s="34">
        <f t="shared" si="81"/>
        <v>19.989999999999998</v>
      </c>
      <c r="E1162" s="514">
        <v>46129</v>
      </c>
      <c r="F1162" s="37">
        <v>20.010000000000002</v>
      </c>
      <c r="G1162" s="515">
        <v>46130</v>
      </c>
      <c r="H1162" s="76">
        <f t="shared" si="84"/>
        <v>2.0000000000003126E-2</v>
      </c>
      <c r="K1162" s="134"/>
      <c r="L1162" s="675">
        <v>46130</v>
      </c>
      <c r="M1162" s="233">
        <v>200</v>
      </c>
      <c r="N1162" s="234">
        <f t="shared" si="82"/>
        <v>225</v>
      </c>
      <c r="O1162" s="37">
        <v>330</v>
      </c>
      <c r="P1162" s="228">
        <f t="shared" si="83"/>
        <v>95</v>
      </c>
      <c r="Q1162" s="41"/>
    </row>
    <row r="1163" spans="2:17" ht="15" customHeight="1" x14ac:dyDescent="0.3">
      <c r="B1163" s="142">
        <f t="shared" si="80"/>
        <v>20.010000000000002</v>
      </c>
      <c r="C1163" s="128"/>
      <c r="D1163" s="34">
        <f t="shared" si="81"/>
        <v>20.010000000000002</v>
      </c>
      <c r="E1163" s="514">
        <v>46130</v>
      </c>
      <c r="F1163" s="37">
        <v>20.010000000000002</v>
      </c>
      <c r="G1163" s="515">
        <v>46131</v>
      </c>
      <c r="H1163" s="76">
        <f t="shared" si="84"/>
        <v>0</v>
      </c>
      <c r="K1163" s="134"/>
      <c r="L1163" s="675">
        <v>46131</v>
      </c>
      <c r="M1163" s="233"/>
      <c r="N1163" s="234">
        <f t="shared" si="82"/>
        <v>330</v>
      </c>
      <c r="O1163" s="37">
        <v>300</v>
      </c>
      <c r="P1163" s="228">
        <f t="shared" si="83"/>
        <v>30</v>
      </c>
      <c r="Q1163" s="41"/>
    </row>
    <row r="1164" spans="2:17" ht="15" customHeight="1" x14ac:dyDescent="0.3">
      <c r="B1164" s="142">
        <f t="shared" si="80"/>
        <v>20.010000000000002</v>
      </c>
      <c r="C1164" s="128"/>
      <c r="D1164" s="34">
        <f t="shared" si="81"/>
        <v>20.010000000000002</v>
      </c>
      <c r="E1164" s="514">
        <v>46131</v>
      </c>
      <c r="F1164" s="37">
        <v>20.02</v>
      </c>
      <c r="G1164" s="515">
        <v>46132</v>
      </c>
      <c r="H1164" s="76">
        <f t="shared" si="84"/>
        <v>9.9999999999980105E-3</v>
      </c>
      <c r="K1164" s="134"/>
      <c r="L1164" s="675">
        <v>46132</v>
      </c>
      <c r="M1164" s="233"/>
      <c r="N1164" s="234">
        <f t="shared" si="82"/>
        <v>300</v>
      </c>
      <c r="O1164" s="37">
        <v>290</v>
      </c>
      <c r="P1164" s="228">
        <f t="shared" si="83"/>
        <v>10</v>
      </c>
      <c r="Q1164" s="41"/>
    </row>
    <row r="1165" spans="2:17" ht="15" customHeight="1" x14ac:dyDescent="0.3">
      <c r="B1165" s="142">
        <f t="shared" si="80"/>
        <v>20.02</v>
      </c>
      <c r="C1165" s="128"/>
      <c r="D1165" s="34">
        <f t="shared" si="81"/>
        <v>20.02</v>
      </c>
      <c r="E1165" s="514">
        <v>46132</v>
      </c>
      <c r="F1165" s="37">
        <v>20.02</v>
      </c>
      <c r="G1165" s="515">
        <v>46133</v>
      </c>
      <c r="H1165" s="76">
        <f t="shared" si="84"/>
        <v>0</v>
      </c>
      <c r="K1165" s="134"/>
      <c r="L1165" s="675">
        <v>46133</v>
      </c>
      <c r="M1165" s="233"/>
      <c r="N1165" s="234">
        <f t="shared" si="82"/>
        <v>290</v>
      </c>
      <c r="O1165" s="37">
        <v>290</v>
      </c>
      <c r="P1165" s="228">
        <f t="shared" si="83"/>
        <v>0</v>
      </c>
      <c r="Q1165" s="41"/>
    </row>
    <row r="1166" spans="2:17" ht="15" customHeight="1" x14ac:dyDescent="0.3">
      <c r="B1166" s="142">
        <f t="shared" si="80"/>
        <v>20.02</v>
      </c>
      <c r="C1166" s="128"/>
      <c r="D1166" s="34">
        <f t="shared" si="81"/>
        <v>20.02</v>
      </c>
      <c r="E1166" s="514">
        <v>46133</v>
      </c>
      <c r="F1166" s="37">
        <v>20.02</v>
      </c>
      <c r="G1166" s="515">
        <v>46134</v>
      </c>
      <c r="H1166" s="76">
        <f t="shared" si="84"/>
        <v>0</v>
      </c>
      <c r="K1166" s="134"/>
      <c r="L1166" s="675">
        <v>46134</v>
      </c>
      <c r="M1166" s="233"/>
      <c r="N1166" s="234">
        <f t="shared" si="82"/>
        <v>290</v>
      </c>
      <c r="O1166" s="37">
        <v>240</v>
      </c>
      <c r="P1166" s="228">
        <f t="shared" si="83"/>
        <v>50</v>
      </c>
      <c r="Q1166" s="41"/>
    </row>
    <row r="1167" spans="2:17" ht="15" customHeight="1" x14ac:dyDescent="0.3">
      <c r="B1167" s="142">
        <f t="shared" si="80"/>
        <v>20.02</v>
      </c>
      <c r="C1167" s="128"/>
      <c r="D1167" s="34">
        <f t="shared" si="81"/>
        <v>20.02</v>
      </c>
      <c r="E1167" s="514">
        <v>46134</v>
      </c>
      <c r="F1167" s="37">
        <v>20.03</v>
      </c>
      <c r="G1167" s="515">
        <v>46135</v>
      </c>
      <c r="H1167" s="76">
        <f t="shared" si="84"/>
        <v>1.0000000000001563E-2</v>
      </c>
      <c r="K1167" s="134"/>
      <c r="L1167" s="675">
        <v>46135</v>
      </c>
      <c r="M1167" s="233"/>
      <c r="N1167" s="234">
        <f t="shared" si="82"/>
        <v>240</v>
      </c>
      <c r="O1167" s="37">
        <v>180</v>
      </c>
      <c r="P1167" s="228">
        <f t="shared" si="83"/>
        <v>60</v>
      </c>
      <c r="Q1167" s="41"/>
    </row>
    <row r="1168" spans="2:17" ht="15" customHeight="1" x14ac:dyDescent="0.3">
      <c r="B1168" s="142">
        <f t="shared" si="80"/>
        <v>20.03</v>
      </c>
      <c r="C1168" s="128"/>
      <c r="D1168" s="34">
        <f t="shared" si="81"/>
        <v>20.03</v>
      </c>
      <c r="E1168" s="514">
        <v>46135</v>
      </c>
      <c r="F1168" s="37">
        <v>20.04</v>
      </c>
      <c r="G1168" s="515">
        <v>46136</v>
      </c>
      <c r="H1168" s="76">
        <f t="shared" si="84"/>
        <v>9.9999999999980105E-3</v>
      </c>
      <c r="K1168" s="134"/>
      <c r="L1168" s="675">
        <v>46136</v>
      </c>
      <c r="M1168" s="233"/>
      <c r="N1168" s="234">
        <f t="shared" si="82"/>
        <v>180</v>
      </c>
      <c r="O1168" s="37">
        <v>135</v>
      </c>
      <c r="P1168" s="228">
        <f t="shared" si="83"/>
        <v>45</v>
      </c>
      <c r="Q1168" s="41"/>
    </row>
    <row r="1169" spans="2:18" ht="15" customHeight="1" x14ac:dyDescent="0.3">
      <c r="B1169" s="142">
        <f t="shared" si="80"/>
        <v>20.04</v>
      </c>
      <c r="C1169" s="128"/>
      <c r="D1169" s="34">
        <f t="shared" si="81"/>
        <v>20.04</v>
      </c>
      <c r="E1169" s="514">
        <v>46136</v>
      </c>
      <c r="F1169" s="37">
        <v>20.05</v>
      </c>
      <c r="G1169" s="515">
        <v>46137</v>
      </c>
      <c r="H1169" s="76">
        <f t="shared" si="84"/>
        <v>1.0000000000001563E-2</v>
      </c>
      <c r="K1169" s="134"/>
      <c r="L1169" s="675">
        <v>46137</v>
      </c>
      <c r="M1169" s="233">
        <v>400</v>
      </c>
      <c r="N1169" s="234">
        <f t="shared" si="82"/>
        <v>135</v>
      </c>
      <c r="O1169" s="37">
        <v>535</v>
      </c>
      <c r="P1169" s="228">
        <f t="shared" si="83"/>
        <v>0</v>
      </c>
      <c r="Q1169" s="41"/>
    </row>
    <row r="1170" spans="2:18" ht="15" customHeight="1" x14ac:dyDescent="0.3">
      <c r="B1170" s="142">
        <f t="shared" si="80"/>
        <v>20.05</v>
      </c>
      <c r="C1170" s="128"/>
      <c r="D1170" s="34">
        <f t="shared" si="81"/>
        <v>20.05</v>
      </c>
      <c r="E1170" s="514">
        <v>46137</v>
      </c>
      <c r="F1170" s="37">
        <v>20.05</v>
      </c>
      <c r="G1170" s="515">
        <v>46138</v>
      </c>
      <c r="H1170" s="76">
        <f t="shared" si="84"/>
        <v>0</v>
      </c>
      <c r="K1170" s="134"/>
      <c r="L1170" s="675">
        <v>46138</v>
      </c>
      <c r="M1170" s="233"/>
      <c r="N1170" s="234">
        <f t="shared" si="82"/>
        <v>535</v>
      </c>
      <c r="O1170" s="37">
        <v>535</v>
      </c>
      <c r="P1170" s="228">
        <f t="shared" si="83"/>
        <v>0</v>
      </c>
      <c r="Q1170" s="41"/>
    </row>
    <row r="1171" spans="2:18" ht="15" customHeight="1" x14ac:dyDescent="0.3">
      <c r="B1171" s="142">
        <f t="shared" si="80"/>
        <v>20.05</v>
      </c>
      <c r="C1171" s="128"/>
      <c r="D1171" s="34">
        <f t="shared" si="81"/>
        <v>20.05</v>
      </c>
      <c r="E1171" s="514">
        <v>46138</v>
      </c>
      <c r="F1171" s="37">
        <v>20.05</v>
      </c>
      <c r="G1171" s="515">
        <v>46139</v>
      </c>
      <c r="H1171" s="76">
        <f t="shared" si="84"/>
        <v>0</v>
      </c>
      <c r="K1171" s="134"/>
      <c r="L1171" s="675">
        <v>46139</v>
      </c>
      <c r="M1171" s="233"/>
      <c r="N1171" s="234">
        <f t="shared" si="82"/>
        <v>535</v>
      </c>
      <c r="O1171" s="37">
        <v>535</v>
      </c>
      <c r="P1171" s="228">
        <f t="shared" si="83"/>
        <v>0</v>
      </c>
      <c r="Q1171" s="41"/>
    </row>
    <row r="1172" spans="2:18" ht="15" customHeight="1" x14ac:dyDescent="0.3">
      <c r="B1172" s="142">
        <f t="shared" si="80"/>
        <v>20.05</v>
      </c>
      <c r="C1172" s="128"/>
      <c r="D1172" s="34">
        <f t="shared" si="81"/>
        <v>20.05</v>
      </c>
      <c r="E1172" s="514">
        <v>46139</v>
      </c>
      <c r="F1172" s="37">
        <v>20.05</v>
      </c>
      <c r="G1172" s="515">
        <v>46140</v>
      </c>
      <c r="H1172" s="76">
        <f t="shared" si="84"/>
        <v>0</v>
      </c>
      <c r="K1172" s="134"/>
      <c r="L1172" s="675">
        <v>46140</v>
      </c>
      <c r="M1172" s="233"/>
      <c r="N1172" s="234">
        <f t="shared" si="82"/>
        <v>535</v>
      </c>
      <c r="O1172" s="37">
        <v>535</v>
      </c>
      <c r="P1172" s="228">
        <f t="shared" si="83"/>
        <v>0</v>
      </c>
      <c r="Q1172" s="41"/>
    </row>
    <row r="1173" spans="2:18" ht="15" customHeight="1" x14ac:dyDescent="0.3">
      <c r="B1173" s="142">
        <f t="shared" si="80"/>
        <v>20.05</v>
      </c>
      <c r="C1173" s="128"/>
      <c r="D1173" s="34">
        <f t="shared" si="81"/>
        <v>20.05</v>
      </c>
      <c r="E1173" s="514">
        <v>46140</v>
      </c>
      <c r="F1173" s="37">
        <v>20.05</v>
      </c>
      <c r="G1173" s="515">
        <v>46141</v>
      </c>
      <c r="H1173" s="76">
        <f t="shared" si="84"/>
        <v>0</v>
      </c>
      <c r="K1173" s="134"/>
      <c r="L1173" s="675">
        <v>46141</v>
      </c>
      <c r="M1173" s="233"/>
      <c r="N1173" s="234">
        <f t="shared" si="82"/>
        <v>535</v>
      </c>
      <c r="O1173" s="37">
        <v>535</v>
      </c>
      <c r="P1173" s="228">
        <f t="shared" si="83"/>
        <v>0</v>
      </c>
      <c r="Q1173" s="41"/>
    </row>
    <row r="1174" spans="2:18" ht="15" customHeight="1" x14ac:dyDescent="0.3">
      <c r="B1174" s="142">
        <f t="shared" si="80"/>
        <v>20.05</v>
      </c>
      <c r="C1174" s="128"/>
      <c r="D1174" s="34">
        <f t="shared" si="81"/>
        <v>20.05</v>
      </c>
      <c r="E1174" s="514">
        <v>46141</v>
      </c>
      <c r="F1174" s="37">
        <v>20.05</v>
      </c>
      <c r="G1174" s="515">
        <v>46142</v>
      </c>
      <c r="H1174" s="76">
        <f t="shared" si="84"/>
        <v>0</v>
      </c>
      <c r="I1174">
        <f>SUM(H1145:H1174)</f>
        <v>0.16000000000000014</v>
      </c>
      <c r="K1174" s="134"/>
      <c r="L1174" s="675">
        <v>46142</v>
      </c>
      <c r="M1174" s="233"/>
      <c r="N1174" s="234">
        <f t="shared" si="82"/>
        <v>535</v>
      </c>
      <c r="O1174" s="37">
        <v>360</v>
      </c>
      <c r="P1174" s="228">
        <f t="shared" si="83"/>
        <v>175</v>
      </c>
      <c r="Q1174" s="41"/>
      <c r="R1174" s="176">
        <f>SUM(P1145:P1174)</f>
        <v>1530</v>
      </c>
    </row>
    <row r="1175" spans="2:18" ht="15" customHeight="1" x14ac:dyDescent="0.3">
      <c r="B1175" s="142">
        <f t="shared" si="80"/>
        <v>20.05</v>
      </c>
      <c r="C1175" s="128"/>
      <c r="D1175" s="34">
        <f t="shared" si="81"/>
        <v>20.05</v>
      </c>
      <c r="E1175" s="514">
        <v>46142</v>
      </c>
      <c r="F1175" s="37">
        <v>20.07</v>
      </c>
      <c r="G1175" s="515">
        <v>46143</v>
      </c>
      <c r="H1175" s="76">
        <f t="shared" si="84"/>
        <v>1.9999999999999574E-2</v>
      </c>
      <c r="K1175" s="134"/>
      <c r="L1175" s="675">
        <v>46143</v>
      </c>
      <c r="M1175" s="233"/>
      <c r="N1175" s="234">
        <f t="shared" si="82"/>
        <v>360</v>
      </c>
      <c r="O1175" s="37">
        <v>360</v>
      </c>
      <c r="P1175" s="228">
        <f t="shared" si="83"/>
        <v>0</v>
      </c>
      <c r="Q1175" s="41"/>
    </row>
    <row r="1176" spans="2:18" ht="15" customHeight="1" x14ac:dyDescent="0.3">
      <c r="B1176" s="142">
        <f t="shared" si="80"/>
        <v>20.07</v>
      </c>
      <c r="C1176" s="128"/>
      <c r="D1176" s="34">
        <f t="shared" si="81"/>
        <v>20.07</v>
      </c>
      <c r="E1176" s="514">
        <v>46143</v>
      </c>
      <c r="F1176" s="37">
        <v>20.07</v>
      </c>
      <c r="G1176" s="515">
        <v>46144</v>
      </c>
      <c r="H1176" s="76">
        <f t="shared" si="84"/>
        <v>0</v>
      </c>
      <c r="K1176" s="134"/>
      <c r="L1176" s="675">
        <v>46144</v>
      </c>
      <c r="M1176" s="233"/>
      <c r="N1176" s="234">
        <f t="shared" si="82"/>
        <v>360</v>
      </c>
      <c r="O1176" s="37">
        <v>360</v>
      </c>
      <c r="P1176" s="228">
        <f t="shared" si="83"/>
        <v>0</v>
      </c>
      <c r="Q1176" s="41"/>
    </row>
    <row r="1177" spans="2:18" ht="15" customHeight="1" x14ac:dyDescent="0.3">
      <c r="B1177" s="142">
        <f t="shared" si="80"/>
        <v>20.07</v>
      </c>
      <c r="C1177" s="128"/>
      <c r="D1177" s="34">
        <f t="shared" si="81"/>
        <v>20.07</v>
      </c>
      <c r="E1177" s="514">
        <v>46144</v>
      </c>
      <c r="F1177" s="37">
        <v>20.07</v>
      </c>
      <c r="G1177" s="515">
        <v>46145</v>
      </c>
      <c r="H1177" s="76">
        <f t="shared" si="84"/>
        <v>0</v>
      </c>
      <c r="I1177">
        <f>I1174+I1144+I1113+I1085</f>
        <v>0.51999999999999957</v>
      </c>
      <c r="K1177" s="134"/>
      <c r="L1177" s="675">
        <v>46145</v>
      </c>
      <c r="M1177" s="233"/>
      <c r="N1177" s="234">
        <f t="shared" si="82"/>
        <v>360</v>
      </c>
      <c r="O1177" s="37">
        <v>360</v>
      </c>
      <c r="P1177" s="228">
        <f t="shared" si="83"/>
        <v>0</v>
      </c>
      <c r="Q1177" s="41"/>
    </row>
    <row r="1178" spans="2:18" ht="15" customHeight="1" x14ac:dyDescent="0.3">
      <c r="B1178" s="142">
        <f t="shared" si="80"/>
        <v>20.07</v>
      </c>
      <c r="C1178" s="128"/>
      <c r="D1178" s="34">
        <f t="shared" si="81"/>
        <v>20.07</v>
      </c>
      <c r="E1178" s="514">
        <v>46145</v>
      </c>
      <c r="F1178" s="37">
        <v>20.09</v>
      </c>
      <c r="G1178" s="515">
        <v>46146</v>
      </c>
      <c r="H1178" s="76">
        <f t="shared" si="84"/>
        <v>1.9999999999999574E-2</v>
      </c>
      <c r="K1178" s="134"/>
      <c r="L1178" s="675">
        <v>46146</v>
      </c>
      <c r="M1178" s="233"/>
      <c r="N1178" s="234">
        <f t="shared" si="82"/>
        <v>360</v>
      </c>
      <c r="O1178" s="37">
        <v>300</v>
      </c>
      <c r="P1178" s="228">
        <f t="shared" si="83"/>
        <v>60</v>
      </c>
      <c r="Q1178" s="41"/>
    </row>
    <row r="1179" spans="2:18" ht="15" customHeight="1" x14ac:dyDescent="0.3">
      <c r="B1179" s="142">
        <f t="shared" si="80"/>
        <v>20.09</v>
      </c>
      <c r="C1179" s="128"/>
      <c r="D1179" s="34">
        <f t="shared" si="81"/>
        <v>20.09</v>
      </c>
      <c r="E1179" s="514">
        <v>46146</v>
      </c>
      <c r="F1179" s="37">
        <v>20.09</v>
      </c>
      <c r="G1179" s="515">
        <v>46147</v>
      </c>
      <c r="H1179" s="76">
        <f t="shared" si="84"/>
        <v>0</v>
      </c>
      <c r="I1179">
        <f>I1177/4</f>
        <v>0.12999999999999989</v>
      </c>
      <c r="K1179" s="134"/>
      <c r="L1179" s="675">
        <v>46147</v>
      </c>
      <c r="M1179" s="233"/>
      <c r="N1179" s="234">
        <f t="shared" si="82"/>
        <v>300</v>
      </c>
      <c r="O1179" s="37">
        <v>260</v>
      </c>
      <c r="P1179" s="228">
        <f t="shared" si="83"/>
        <v>40</v>
      </c>
      <c r="Q1179" s="41"/>
    </row>
    <row r="1180" spans="2:18" ht="15" customHeight="1" x14ac:dyDescent="0.3">
      <c r="B1180" s="142">
        <f t="shared" si="80"/>
        <v>20.09</v>
      </c>
      <c r="C1180" s="128"/>
      <c r="D1180" s="34">
        <f t="shared" si="81"/>
        <v>20.09</v>
      </c>
      <c r="E1180" s="514">
        <v>46147</v>
      </c>
      <c r="F1180" s="37">
        <v>20.09</v>
      </c>
      <c r="G1180" s="515">
        <v>46148</v>
      </c>
      <c r="H1180" s="76">
        <f t="shared" si="84"/>
        <v>0</v>
      </c>
      <c r="K1180" s="134"/>
      <c r="L1180" s="675">
        <v>46148</v>
      </c>
      <c r="M1180" s="233"/>
      <c r="N1180" s="234">
        <f t="shared" si="82"/>
        <v>260</v>
      </c>
      <c r="O1180" s="37">
        <v>260</v>
      </c>
      <c r="P1180" s="228">
        <f t="shared" si="83"/>
        <v>0</v>
      </c>
      <c r="Q1180" s="41"/>
    </row>
    <row r="1181" spans="2:18" ht="15" customHeight="1" x14ac:dyDescent="0.3">
      <c r="B1181" s="142">
        <f t="shared" si="80"/>
        <v>20.09</v>
      </c>
      <c r="C1181" s="128"/>
      <c r="D1181" s="34">
        <f t="shared" si="81"/>
        <v>20.09</v>
      </c>
      <c r="E1181" s="514">
        <v>46148</v>
      </c>
      <c r="F1181" s="37">
        <v>20.09</v>
      </c>
      <c r="G1181" s="515">
        <v>46149</v>
      </c>
      <c r="H1181" s="76">
        <f t="shared" si="84"/>
        <v>0</v>
      </c>
      <c r="K1181" s="134"/>
      <c r="L1181" s="675">
        <v>46149</v>
      </c>
      <c r="M1181" s="233">
        <v>240</v>
      </c>
      <c r="N1181" s="234">
        <f t="shared" si="82"/>
        <v>260</v>
      </c>
      <c r="O1181" s="37">
        <v>470</v>
      </c>
      <c r="P1181" s="228">
        <f t="shared" si="83"/>
        <v>30</v>
      </c>
      <c r="Q1181" s="41"/>
    </row>
    <row r="1182" spans="2:18" ht="15" customHeight="1" x14ac:dyDescent="0.3">
      <c r="B1182" s="142">
        <f t="shared" ref="B1182:B1205" si="85">(F1181)</f>
        <v>20.09</v>
      </c>
      <c r="C1182" s="128"/>
      <c r="D1182" s="34">
        <f t="shared" ref="D1182:D1205" si="86">F1181</f>
        <v>20.09</v>
      </c>
      <c r="E1182" s="514">
        <v>46149</v>
      </c>
      <c r="F1182" s="37">
        <v>20.100000000000001</v>
      </c>
      <c r="G1182" s="515">
        <v>46150</v>
      </c>
      <c r="H1182" s="76">
        <f t="shared" ref="H1182:H1205" si="87">F1182-D1182</f>
        <v>1.0000000000001563E-2</v>
      </c>
      <c r="K1182" s="134"/>
      <c r="L1182" s="675">
        <v>46150</v>
      </c>
      <c r="M1182" s="233"/>
      <c r="N1182" s="234">
        <f t="shared" ref="N1182:N1205" si="88">O1181</f>
        <v>470</v>
      </c>
      <c r="O1182" s="37">
        <v>470</v>
      </c>
      <c r="P1182" s="228">
        <f t="shared" ref="P1182:P1205" si="89">M1182+N1182-O1182</f>
        <v>0</v>
      </c>
      <c r="Q1182" s="41"/>
    </row>
    <row r="1183" spans="2:18" ht="15" customHeight="1" x14ac:dyDescent="0.3">
      <c r="B1183" s="142">
        <f t="shared" si="85"/>
        <v>20.100000000000001</v>
      </c>
      <c r="C1183" s="128"/>
      <c r="D1183" s="34">
        <f t="shared" si="86"/>
        <v>20.100000000000001</v>
      </c>
      <c r="E1183" s="514">
        <v>46150</v>
      </c>
      <c r="F1183" s="37">
        <v>20.100000000000001</v>
      </c>
      <c r="G1183" s="515">
        <v>46151</v>
      </c>
      <c r="H1183" s="76">
        <f t="shared" si="87"/>
        <v>0</v>
      </c>
      <c r="K1183" s="134"/>
      <c r="L1183" s="675">
        <v>46151</v>
      </c>
      <c r="M1183" s="233"/>
      <c r="N1183" s="234">
        <f t="shared" si="88"/>
        <v>470</v>
      </c>
      <c r="O1183" s="37">
        <v>470</v>
      </c>
      <c r="P1183" s="228">
        <f t="shared" si="89"/>
        <v>0</v>
      </c>
      <c r="Q1183" s="41"/>
    </row>
    <row r="1184" spans="2:18" ht="15" customHeight="1" x14ac:dyDescent="0.3">
      <c r="B1184" s="142">
        <f t="shared" si="85"/>
        <v>20.100000000000001</v>
      </c>
      <c r="C1184" s="128"/>
      <c r="D1184" s="34">
        <f t="shared" si="86"/>
        <v>20.100000000000001</v>
      </c>
      <c r="E1184" s="514">
        <v>46151</v>
      </c>
      <c r="F1184" s="37">
        <v>20.100000000000001</v>
      </c>
      <c r="G1184" s="515">
        <v>46152</v>
      </c>
      <c r="H1184" s="76">
        <f t="shared" si="87"/>
        <v>0</v>
      </c>
      <c r="K1184" s="134"/>
      <c r="L1184" s="675">
        <v>46152</v>
      </c>
      <c r="M1184" s="233"/>
      <c r="N1184" s="234">
        <f t="shared" si="88"/>
        <v>470</v>
      </c>
      <c r="O1184" s="37">
        <v>405</v>
      </c>
      <c r="P1184" s="228">
        <f t="shared" si="89"/>
        <v>65</v>
      </c>
      <c r="Q1184" s="41"/>
    </row>
    <row r="1185" spans="2:18" ht="15" customHeight="1" x14ac:dyDescent="0.3">
      <c r="B1185" s="142">
        <f t="shared" si="85"/>
        <v>20.100000000000001</v>
      </c>
      <c r="C1185" s="128"/>
      <c r="D1185" s="34">
        <f t="shared" si="86"/>
        <v>20.100000000000001</v>
      </c>
      <c r="E1185" s="514">
        <v>46152</v>
      </c>
      <c r="F1185" s="37">
        <v>20.11</v>
      </c>
      <c r="G1185" s="515">
        <v>46153</v>
      </c>
      <c r="H1185" s="76">
        <f t="shared" si="87"/>
        <v>9.9999999999980105E-3</v>
      </c>
      <c r="K1185" s="134"/>
      <c r="L1185" s="675">
        <v>46153</v>
      </c>
      <c r="M1185" s="233"/>
      <c r="N1185" s="234">
        <f t="shared" si="88"/>
        <v>405</v>
      </c>
      <c r="O1185" s="37">
        <v>330</v>
      </c>
      <c r="P1185" s="228">
        <f>M1185+N1185-O1185</f>
        <v>75</v>
      </c>
      <c r="Q1185" s="41"/>
    </row>
    <row r="1186" spans="2:18" ht="15" customHeight="1" x14ac:dyDescent="0.3">
      <c r="B1186" s="142">
        <f t="shared" si="85"/>
        <v>20.11</v>
      </c>
      <c r="C1186" s="128"/>
      <c r="D1186" s="34">
        <f t="shared" si="86"/>
        <v>20.11</v>
      </c>
      <c r="E1186" s="514">
        <v>46153</v>
      </c>
      <c r="F1186" s="37">
        <v>20.12</v>
      </c>
      <c r="G1186" s="515">
        <v>46154</v>
      </c>
      <c r="H1186" s="76">
        <f t="shared" si="87"/>
        <v>1.0000000000001563E-2</v>
      </c>
      <c r="K1186" s="134"/>
      <c r="L1186" s="675">
        <v>46154</v>
      </c>
      <c r="M1186" s="233">
        <v>150</v>
      </c>
      <c r="N1186" s="234">
        <f>O1185</f>
        <v>330</v>
      </c>
      <c r="O1186" s="37">
        <v>460</v>
      </c>
      <c r="P1186" s="228">
        <f>M1186+N1186-O1186</f>
        <v>20</v>
      </c>
      <c r="Q1186" s="41"/>
    </row>
    <row r="1187" spans="2:18" ht="15" customHeight="1" x14ac:dyDescent="0.3">
      <c r="B1187" s="142">
        <f t="shared" si="85"/>
        <v>20.12</v>
      </c>
      <c r="C1187" s="128"/>
      <c r="D1187" s="34">
        <f t="shared" si="86"/>
        <v>20.12</v>
      </c>
      <c r="E1187" s="514">
        <v>46154</v>
      </c>
      <c r="F1187" s="37">
        <v>20.12</v>
      </c>
      <c r="G1187" s="515">
        <v>46155</v>
      </c>
      <c r="H1187" s="76">
        <f t="shared" si="87"/>
        <v>0</v>
      </c>
      <c r="K1187" s="134"/>
      <c r="L1187" s="675">
        <v>46155</v>
      </c>
      <c r="M1187" s="233"/>
      <c r="N1187" s="234">
        <f>O1186</f>
        <v>460</v>
      </c>
      <c r="O1187" s="37">
        <v>400</v>
      </c>
      <c r="P1187" s="228">
        <f>M1187+N1187-O1187</f>
        <v>60</v>
      </c>
      <c r="Q1187" s="41"/>
    </row>
    <row r="1188" spans="2:18" ht="15" customHeight="1" x14ac:dyDescent="0.3">
      <c r="B1188" s="142">
        <f t="shared" si="85"/>
        <v>20.12</v>
      </c>
      <c r="C1188" s="128"/>
      <c r="D1188" s="34">
        <f t="shared" si="86"/>
        <v>20.12</v>
      </c>
      <c r="E1188" s="514">
        <v>46155</v>
      </c>
      <c r="F1188" s="37">
        <v>20.13</v>
      </c>
      <c r="G1188" s="515">
        <v>46156</v>
      </c>
      <c r="H1188" s="76">
        <f t="shared" si="87"/>
        <v>9.9999999999980105E-3</v>
      </c>
      <c r="K1188" s="134"/>
      <c r="L1188" s="675">
        <v>46156</v>
      </c>
      <c r="M1188" s="233"/>
      <c r="N1188" s="234">
        <f>O1187</f>
        <v>400</v>
      </c>
      <c r="O1188" s="37">
        <v>350</v>
      </c>
      <c r="P1188" s="228">
        <f>M1188+N1188-O1188</f>
        <v>50</v>
      </c>
      <c r="Q1188" s="41"/>
    </row>
    <row r="1189" spans="2:18" ht="15" customHeight="1" x14ac:dyDescent="0.3">
      <c r="B1189" s="142">
        <f t="shared" si="85"/>
        <v>20.13</v>
      </c>
      <c r="C1189" s="128"/>
      <c r="D1189" s="34">
        <f t="shared" si="86"/>
        <v>20.13</v>
      </c>
      <c r="E1189" s="514">
        <v>46156</v>
      </c>
      <c r="F1189" s="37">
        <v>20.14</v>
      </c>
      <c r="G1189" s="515">
        <v>46157</v>
      </c>
      <c r="H1189" s="76">
        <f t="shared" si="87"/>
        <v>1.0000000000001563E-2</v>
      </c>
      <c r="K1189" s="134"/>
      <c r="L1189" s="675">
        <v>46157</v>
      </c>
      <c r="M1189" s="233"/>
      <c r="N1189" s="234">
        <f>O1188</f>
        <v>350</v>
      </c>
      <c r="O1189" s="37">
        <v>350</v>
      </c>
      <c r="P1189" s="228">
        <f>M1189+N1189-O1189</f>
        <v>0</v>
      </c>
      <c r="Q1189" s="41"/>
    </row>
    <row r="1190" spans="2:18" ht="15" customHeight="1" x14ac:dyDescent="0.3">
      <c r="B1190" s="142">
        <f t="shared" si="85"/>
        <v>20.14</v>
      </c>
      <c r="C1190" s="128"/>
      <c r="D1190" s="34">
        <f t="shared" si="86"/>
        <v>20.14</v>
      </c>
      <c r="E1190" s="514">
        <v>46157</v>
      </c>
      <c r="F1190" s="37">
        <v>20.14</v>
      </c>
      <c r="G1190" s="515">
        <v>46158</v>
      </c>
      <c r="H1190" s="76">
        <f t="shared" si="87"/>
        <v>0</v>
      </c>
      <c r="K1190" s="134"/>
      <c r="L1190" s="675">
        <v>46158</v>
      </c>
      <c r="M1190" s="233"/>
      <c r="N1190" s="234">
        <f>O1189</f>
        <v>350</v>
      </c>
      <c r="O1190" s="37">
        <v>350</v>
      </c>
      <c r="P1190" s="228">
        <f t="shared" si="89"/>
        <v>0</v>
      </c>
      <c r="Q1190" s="41"/>
    </row>
    <row r="1191" spans="2:18" ht="15" customHeight="1" x14ac:dyDescent="0.3">
      <c r="B1191" s="142">
        <f t="shared" si="85"/>
        <v>20.14</v>
      </c>
      <c r="C1191" s="128"/>
      <c r="D1191" s="34">
        <f t="shared" si="86"/>
        <v>20.14</v>
      </c>
      <c r="E1191" s="514">
        <v>46158</v>
      </c>
      <c r="F1191" s="37">
        <v>20.14</v>
      </c>
      <c r="G1191" s="515">
        <v>46159</v>
      </c>
      <c r="H1191" s="76">
        <f t="shared" si="87"/>
        <v>0</v>
      </c>
      <c r="K1191" s="134"/>
      <c r="L1191" s="675">
        <v>46159</v>
      </c>
      <c r="M1191" s="233"/>
      <c r="N1191" s="234">
        <f t="shared" si="88"/>
        <v>350</v>
      </c>
      <c r="O1191" s="37">
        <v>290</v>
      </c>
      <c r="P1191" s="228">
        <f t="shared" si="89"/>
        <v>60</v>
      </c>
      <c r="Q1191" s="41"/>
    </row>
    <row r="1192" spans="2:18" ht="15" customHeight="1" x14ac:dyDescent="0.3">
      <c r="B1192" s="142">
        <f t="shared" si="85"/>
        <v>20.14</v>
      </c>
      <c r="C1192" s="128"/>
      <c r="D1192" s="34">
        <f t="shared" si="86"/>
        <v>20.14</v>
      </c>
      <c r="E1192" s="514">
        <v>46159</v>
      </c>
      <c r="F1192" s="37">
        <v>20.149999999999999</v>
      </c>
      <c r="G1192" s="515">
        <v>46160</v>
      </c>
      <c r="H1192" s="76">
        <f t="shared" si="87"/>
        <v>9.9999999999980105E-3</v>
      </c>
      <c r="K1192" s="134"/>
      <c r="L1192" s="675">
        <v>46160</v>
      </c>
      <c r="M1192" s="233"/>
      <c r="N1192" s="234">
        <f t="shared" si="88"/>
        <v>290</v>
      </c>
      <c r="O1192" s="37">
        <v>240</v>
      </c>
      <c r="P1192" s="228">
        <f t="shared" si="89"/>
        <v>50</v>
      </c>
      <c r="Q1192" s="41"/>
    </row>
    <row r="1193" spans="2:18" ht="15" customHeight="1" x14ac:dyDescent="0.3">
      <c r="B1193" s="142">
        <f t="shared" si="85"/>
        <v>20.149999999999999</v>
      </c>
      <c r="C1193" s="128"/>
      <c r="D1193" s="34">
        <f t="shared" si="86"/>
        <v>20.149999999999999</v>
      </c>
      <c r="E1193" s="514">
        <v>46160</v>
      </c>
      <c r="F1193" s="37">
        <v>20.16</v>
      </c>
      <c r="G1193" s="515">
        <v>46161</v>
      </c>
      <c r="H1193" s="76">
        <f t="shared" si="87"/>
        <v>1.0000000000001563E-2</v>
      </c>
      <c r="K1193" s="134"/>
      <c r="L1193" s="675">
        <v>46161</v>
      </c>
      <c r="M1193" s="233">
        <v>180</v>
      </c>
      <c r="N1193" s="234">
        <f t="shared" si="88"/>
        <v>240</v>
      </c>
      <c r="O1193" s="37">
        <v>405</v>
      </c>
      <c r="P1193" s="228">
        <f t="shared" si="89"/>
        <v>15</v>
      </c>
      <c r="Q1193" s="41"/>
    </row>
    <row r="1194" spans="2:18" ht="15" customHeight="1" x14ac:dyDescent="0.3">
      <c r="B1194" s="142">
        <f t="shared" si="85"/>
        <v>20.16</v>
      </c>
      <c r="C1194" s="128"/>
      <c r="D1194" s="34">
        <f t="shared" si="86"/>
        <v>20.16</v>
      </c>
      <c r="E1194" s="514">
        <v>46161</v>
      </c>
      <c r="F1194" s="37">
        <v>20.16</v>
      </c>
      <c r="G1194" s="515">
        <v>46162</v>
      </c>
      <c r="H1194" s="76">
        <f t="shared" si="87"/>
        <v>0</v>
      </c>
      <c r="K1194" s="134"/>
      <c r="L1194" s="675">
        <v>46162</v>
      </c>
      <c r="M1194" s="233"/>
      <c r="N1194" s="234">
        <f t="shared" si="88"/>
        <v>405</v>
      </c>
      <c r="O1194" s="37">
        <v>405</v>
      </c>
      <c r="P1194" s="228">
        <f t="shared" si="89"/>
        <v>0</v>
      </c>
      <c r="Q1194" s="41"/>
    </row>
    <row r="1195" spans="2:18" ht="15" customHeight="1" x14ac:dyDescent="0.3">
      <c r="B1195" s="142">
        <f t="shared" si="85"/>
        <v>20.16</v>
      </c>
      <c r="C1195" s="128"/>
      <c r="D1195" s="34">
        <f t="shared" si="86"/>
        <v>20.16</v>
      </c>
      <c r="E1195" s="514">
        <v>46162</v>
      </c>
      <c r="F1195" s="37">
        <v>20.16</v>
      </c>
      <c r="G1195" s="515">
        <v>46163</v>
      </c>
      <c r="H1195" s="76">
        <f t="shared" si="87"/>
        <v>0</v>
      </c>
      <c r="K1195" s="134"/>
      <c r="L1195" s="675">
        <v>46163</v>
      </c>
      <c r="M1195" s="233"/>
      <c r="N1195" s="234">
        <f t="shared" si="88"/>
        <v>405</v>
      </c>
      <c r="O1195" s="37">
        <v>360</v>
      </c>
      <c r="P1195" s="228">
        <f t="shared" si="89"/>
        <v>45</v>
      </c>
      <c r="Q1195" s="41"/>
    </row>
    <row r="1196" spans="2:18" ht="15" customHeight="1" x14ac:dyDescent="0.3">
      <c r="B1196" s="142">
        <f t="shared" si="85"/>
        <v>20.16</v>
      </c>
      <c r="C1196" s="128"/>
      <c r="D1196" s="34">
        <f t="shared" si="86"/>
        <v>20.16</v>
      </c>
      <c r="E1196" s="514">
        <v>46163</v>
      </c>
      <c r="F1196" s="37">
        <v>20.170000000000002</v>
      </c>
      <c r="G1196" s="515">
        <v>46164</v>
      </c>
      <c r="H1196" s="76">
        <f t="shared" si="87"/>
        <v>1.0000000000001563E-2</v>
      </c>
      <c r="K1196" s="134"/>
      <c r="L1196" s="675">
        <v>46164</v>
      </c>
      <c r="M1196" s="233">
        <v>210</v>
      </c>
      <c r="N1196" s="234">
        <f t="shared" si="88"/>
        <v>360</v>
      </c>
      <c r="O1196" s="37">
        <v>450</v>
      </c>
      <c r="P1196" s="228">
        <f t="shared" si="89"/>
        <v>120</v>
      </c>
      <c r="Q1196" s="41"/>
      <c r="R1196">
        <f>SUM(M1123:M1193)</f>
        <v>3010</v>
      </c>
    </row>
    <row r="1197" spans="2:18" ht="15" customHeight="1" x14ac:dyDescent="0.3">
      <c r="B1197" s="142">
        <f t="shared" si="85"/>
        <v>20.170000000000002</v>
      </c>
      <c r="C1197" s="128"/>
      <c r="D1197" s="34">
        <f t="shared" si="86"/>
        <v>20.170000000000002</v>
      </c>
      <c r="E1197" s="514">
        <v>46164</v>
      </c>
      <c r="F1197" s="37">
        <v>20.190000000000001</v>
      </c>
      <c r="G1197" s="515">
        <v>46165</v>
      </c>
      <c r="H1197" s="76">
        <f t="shared" si="87"/>
        <v>1.9999999999999574E-2</v>
      </c>
      <c r="K1197" s="134"/>
      <c r="L1197" s="675">
        <v>46165</v>
      </c>
      <c r="M1197" s="233"/>
      <c r="N1197" s="234">
        <f t="shared" si="88"/>
        <v>450</v>
      </c>
      <c r="O1197" s="37">
        <v>360</v>
      </c>
      <c r="P1197" s="228">
        <f t="shared" si="89"/>
        <v>90</v>
      </c>
      <c r="Q1197" s="41"/>
    </row>
    <row r="1198" spans="2:18" ht="15" customHeight="1" x14ac:dyDescent="0.3">
      <c r="B1198" s="142">
        <f t="shared" si="85"/>
        <v>20.190000000000001</v>
      </c>
      <c r="C1198" s="128"/>
      <c r="D1198" s="34">
        <f t="shared" si="86"/>
        <v>20.190000000000001</v>
      </c>
      <c r="E1198" s="514">
        <v>46165</v>
      </c>
      <c r="F1198" s="37">
        <v>20.2</v>
      </c>
      <c r="G1198" s="515">
        <v>46166</v>
      </c>
      <c r="H1198" s="76">
        <f t="shared" si="87"/>
        <v>9.9999999999980105E-3</v>
      </c>
      <c r="K1198" s="134"/>
      <c r="L1198" s="675">
        <v>46166</v>
      </c>
      <c r="M1198" s="233"/>
      <c r="N1198" s="234">
        <f t="shared" si="88"/>
        <v>360</v>
      </c>
      <c r="O1198" s="37">
        <v>360</v>
      </c>
      <c r="P1198" s="228">
        <f t="shared" si="89"/>
        <v>0</v>
      </c>
      <c r="Q1198" s="41"/>
    </row>
    <row r="1199" spans="2:18" ht="15" customHeight="1" x14ac:dyDescent="0.3">
      <c r="B1199" s="142">
        <f t="shared" si="85"/>
        <v>20.2</v>
      </c>
      <c r="C1199" s="128"/>
      <c r="D1199" s="34">
        <f t="shared" si="86"/>
        <v>20.2</v>
      </c>
      <c r="E1199" s="514">
        <v>46166</v>
      </c>
      <c r="F1199" s="37">
        <v>20.2</v>
      </c>
      <c r="G1199" s="515">
        <v>46167</v>
      </c>
      <c r="H1199" s="76">
        <f t="shared" si="87"/>
        <v>0</v>
      </c>
      <c r="K1199" s="134"/>
      <c r="L1199" s="675">
        <v>46167</v>
      </c>
      <c r="M1199" s="233"/>
      <c r="N1199" s="234">
        <f t="shared" si="88"/>
        <v>360</v>
      </c>
      <c r="O1199" s="37">
        <v>300</v>
      </c>
      <c r="P1199" s="228">
        <f t="shared" si="89"/>
        <v>60</v>
      </c>
      <c r="Q1199" s="41"/>
    </row>
    <row r="1200" spans="2:18" ht="15" customHeight="1" x14ac:dyDescent="0.3">
      <c r="B1200" s="142">
        <f t="shared" si="85"/>
        <v>20.2</v>
      </c>
      <c r="C1200" s="128"/>
      <c r="D1200" s="34">
        <f t="shared" si="86"/>
        <v>20.2</v>
      </c>
      <c r="E1200" s="514">
        <v>46167</v>
      </c>
      <c r="F1200" s="37">
        <v>20.22</v>
      </c>
      <c r="G1200" s="515">
        <v>46168</v>
      </c>
      <c r="H1200" s="76">
        <f t="shared" si="87"/>
        <v>1.9999999999999574E-2</v>
      </c>
      <c r="K1200" s="134"/>
      <c r="L1200" s="675">
        <v>46168</v>
      </c>
      <c r="M1200" s="233"/>
      <c r="N1200" s="234">
        <f t="shared" si="88"/>
        <v>300</v>
      </c>
      <c r="O1200" s="37">
        <v>270</v>
      </c>
      <c r="P1200" s="228">
        <f t="shared" si="89"/>
        <v>30</v>
      </c>
      <c r="Q1200" s="41"/>
    </row>
    <row r="1201" spans="2:19" ht="15" customHeight="1" x14ac:dyDescent="0.3">
      <c r="B1201" s="142">
        <f t="shared" si="85"/>
        <v>20.22</v>
      </c>
      <c r="C1201" s="128"/>
      <c r="D1201" s="34">
        <f t="shared" si="86"/>
        <v>20.22</v>
      </c>
      <c r="E1201" s="514">
        <v>46168</v>
      </c>
      <c r="F1201" s="37">
        <v>20.23</v>
      </c>
      <c r="G1201" s="515">
        <v>46169</v>
      </c>
      <c r="H1201" s="76">
        <f t="shared" si="87"/>
        <v>1.0000000000001563E-2</v>
      </c>
      <c r="K1201" s="134"/>
      <c r="L1201" s="675">
        <v>46169</v>
      </c>
      <c r="M1201" s="233"/>
      <c r="N1201" s="234">
        <f t="shared" si="88"/>
        <v>270</v>
      </c>
      <c r="O1201" s="37">
        <v>240</v>
      </c>
      <c r="P1201" s="228">
        <f t="shared" si="89"/>
        <v>30</v>
      </c>
      <c r="Q1201" s="41"/>
    </row>
    <row r="1202" spans="2:19" ht="15" customHeight="1" x14ac:dyDescent="0.3">
      <c r="B1202" s="142">
        <f t="shared" si="85"/>
        <v>20.23</v>
      </c>
      <c r="C1202" s="128"/>
      <c r="D1202" s="34">
        <f t="shared" si="86"/>
        <v>20.23</v>
      </c>
      <c r="E1202" s="514">
        <v>46169</v>
      </c>
      <c r="F1202" s="37">
        <v>20.23</v>
      </c>
      <c r="G1202" s="515">
        <v>46170</v>
      </c>
      <c r="H1202" s="76">
        <f t="shared" si="87"/>
        <v>0</v>
      </c>
      <c r="K1202" s="134"/>
      <c r="L1202" s="675">
        <v>46170</v>
      </c>
      <c r="M1202" s="233">
        <v>300</v>
      </c>
      <c r="N1202" s="234">
        <f t="shared" si="88"/>
        <v>240</v>
      </c>
      <c r="O1202" s="37">
        <v>460</v>
      </c>
      <c r="P1202" s="228">
        <f t="shared" si="89"/>
        <v>80</v>
      </c>
      <c r="Q1202" s="41"/>
    </row>
    <row r="1203" spans="2:19" ht="15" customHeight="1" x14ac:dyDescent="0.3">
      <c r="B1203" s="142">
        <f t="shared" si="85"/>
        <v>20.23</v>
      </c>
      <c r="C1203" s="128"/>
      <c r="D1203" s="34">
        <f t="shared" si="86"/>
        <v>20.23</v>
      </c>
      <c r="E1203" s="514">
        <v>46170</v>
      </c>
      <c r="F1203" s="37">
        <v>20.239999999999998</v>
      </c>
      <c r="G1203" s="515">
        <v>46171</v>
      </c>
      <c r="H1203" s="76">
        <f t="shared" si="87"/>
        <v>9.9999999999980105E-3</v>
      </c>
      <c r="K1203" s="134"/>
      <c r="L1203" s="675">
        <v>46171</v>
      </c>
      <c r="M1203" s="233"/>
      <c r="N1203" s="234">
        <f t="shared" si="88"/>
        <v>460</v>
      </c>
      <c r="O1203" s="37">
        <v>400</v>
      </c>
      <c r="P1203" s="228">
        <f t="shared" si="89"/>
        <v>60</v>
      </c>
      <c r="Q1203" s="41"/>
    </row>
    <row r="1204" spans="2:19" ht="15" customHeight="1" x14ac:dyDescent="0.3">
      <c r="B1204" s="142">
        <f t="shared" si="85"/>
        <v>20.239999999999998</v>
      </c>
      <c r="C1204" s="128"/>
      <c r="D1204" s="34">
        <f t="shared" si="86"/>
        <v>20.239999999999998</v>
      </c>
      <c r="E1204" s="514">
        <v>46171</v>
      </c>
      <c r="F1204" s="37">
        <v>20.25</v>
      </c>
      <c r="G1204" s="515">
        <v>46172</v>
      </c>
      <c r="H1204" s="76">
        <f t="shared" si="87"/>
        <v>1.0000000000001563E-2</v>
      </c>
      <c r="K1204" s="134"/>
      <c r="L1204" s="675">
        <v>46172</v>
      </c>
      <c r="M1204" s="233">
        <v>210</v>
      </c>
      <c r="N1204" s="234">
        <f t="shared" si="88"/>
        <v>400</v>
      </c>
      <c r="O1204" s="37">
        <v>500</v>
      </c>
      <c r="P1204" s="228">
        <f t="shared" si="89"/>
        <v>110</v>
      </c>
      <c r="Q1204" s="41"/>
    </row>
    <row r="1205" spans="2:19" ht="15" customHeight="1" x14ac:dyDescent="0.3">
      <c r="B1205" s="142">
        <f t="shared" si="85"/>
        <v>20.25</v>
      </c>
      <c r="C1205" s="128"/>
      <c r="D1205" s="34">
        <f t="shared" si="86"/>
        <v>20.25</v>
      </c>
      <c r="E1205" s="514">
        <v>46172</v>
      </c>
      <c r="F1205" s="37">
        <v>20.260000000000002</v>
      </c>
      <c r="G1205" s="515">
        <v>46173</v>
      </c>
      <c r="H1205" s="76">
        <f t="shared" si="87"/>
        <v>1.0000000000001563E-2</v>
      </c>
      <c r="K1205" s="134"/>
      <c r="L1205" s="675">
        <v>46173</v>
      </c>
      <c r="M1205" s="233"/>
      <c r="N1205" s="234">
        <f t="shared" si="88"/>
        <v>500</v>
      </c>
      <c r="O1205" s="37">
        <v>440</v>
      </c>
      <c r="P1205" s="228">
        <f t="shared" si="89"/>
        <v>60</v>
      </c>
      <c r="Q1205" s="41"/>
      <c r="R1205" s="48">
        <f>SUM(M1114:M1208)</f>
        <v>3730</v>
      </c>
      <c r="S1205" s="48">
        <f>SUM(P1114:P1205)</f>
        <v>3704</v>
      </c>
    </row>
    <row r="1206" spans="2:19" ht="15" customHeight="1" x14ac:dyDescent="0.3">
      <c r="B1206" s="142">
        <f t="shared" ref="B1206:B1212" si="90">(F1205)</f>
        <v>20.260000000000002</v>
      </c>
      <c r="C1206" s="128"/>
      <c r="D1206" s="34">
        <f t="shared" ref="D1206:D1212" si="91">F1205</f>
        <v>20.260000000000002</v>
      </c>
      <c r="E1206" s="514">
        <v>46173</v>
      </c>
      <c r="F1206" s="37">
        <v>20.27</v>
      </c>
      <c r="G1206" s="515">
        <v>46174</v>
      </c>
      <c r="H1206" s="76">
        <f t="shared" ref="H1206:H1212" si="92">F1206-D1206</f>
        <v>9.9999999999980105E-3</v>
      </c>
      <c r="K1206" s="134"/>
      <c r="L1206" s="675">
        <v>46174</v>
      </c>
      <c r="M1206" s="233"/>
      <c r="N1206" s="234">
        <f t="shared" ref="N1206:N1212" si="93">O1205</f>
        <v>440</v>
      </c>
      <c r="O1206" s="37">
        <v>360</v>
      </c>
      <c r="P1206" s="228">
        <f t="shared" ref="P1206:P1212" si="94">M1206+N1206-O1206</f>
        <v>80</v>
      </c>
      <c r="Q1206" s="41"/>
    </row>
    <row r="1207" spans="2:19" ht="15" customHeight="1" x14ac:dyDescent="0.3">
      <c r="B1207" s="142">
        <f t="shared" si="90"/>
        <v>20.27</v>
      </c>
      <c r="C1207" s="128"/>
      <c r="D1207" s="34">
        <f t="shared" si="91"/>
        <v>20.27</v>
      </c>
      <c r="E1207" s="514">
        <v>46174</v>
      </c>
      <c r="F1207" s="37">
        <v>20.28</v>
      </c>
      <c r="G1207" s="515">
        <v>46175</v>
      </c>
      <c r="H1207" s="76">
        <f t="shared" si="92"/>
        <v>1.0000000000001563E-2</v>
      </c>
      <c r="K1207" s="134"/>
      <c r="L1207" s="675">
        <v>46175</v>
      </c>
      <c r="M1207" s="233"/>
      <c r="N1207" s="234">
        <f t="shared" si="93"/>
        <v>360</v>
      </c>
      <c r="O1207" s="37">
        <v>360</v>
      </c>
      <c r="P1207" s="228">
        <f t="shared" si="94"/>
        <v>0</v>
      </c>
      <c r="Q1207" s="41"/>
    </row>
    <row r="1208" spans="2:19" ht="15" customHeight="1" x14ac:dyDescent="0.3">
      <c r="B1208" s="142">
        <f t="shared" si="90"/>
        <v>20.28</v>
      </c>
      <c r="C1208" s="128"/>
      <c r="D1208" s="34">
        <f t="shared" si="91"/>
        <v>20.28</v>
      </c>
      <c r="E1208" s="514">
        <v>46175</v>
      </c>
      <c r="F1208" s="37">
        <v>20.28</v>
      </c>
      <c r="G1208" s="515">
        <v>46176</v>
      </c>
      <c r="H1208" s="76">
        <f t="shared" si="92"/>
        <v>0</v>
      </c>
      <c r="K1208" s="134"/>
      <c r="L1208" s="675">
        <v>46176</v>
      </c>
      <c r="M1208" s="233"/>
      <c r="N1208" s="234">
        <f t="shared" si="93"/>
        <v>360</v>
      </c>
      <c r="O1208" s="37">
        <v>360</v>
      </c>
      <c r="P1208" s="228">
        <f t="shared" si="94"/>
        <v>0</v>
      </c>
      <c r="Q1208" s="41"/>
    </row>
    <row r="1209" spans="2:19" ht="15" customHeight="1" x14ac:dyDescent="0.3">
      <c r="B1209" s="142">
        <f t="shared" si="90"/>
        <v>20.28</v>
      </c>
      <c r="C1209" s="128"/>
      <c r="D1209" s="34">
        <f t="shared" si="91"/>
        <v>20.28</v>
      </c>
      <c r="E1209" s="514">
        <v>46176</v>
      </c>
      <c r="F1209" s="37">
        <v>20.28</v>
      </c>
      <c r="G1209" s="515">
        <v>46177</v>
      </c>
      <c r="H1209" s="76">
        <f t="shared" si="92"/>
        <v>0</v>
      </c>
      <c r="K1209" s="134"/>
      <c r="L1209" s="675">
        <v>46177</v>
      </c>
      <c r="M1209" s="233"/>
      <c r="N1209" s="234">
        <f t="shared" si="93"/>
        <v>360</v>
      </c>
      <c r="O1209" s="37">
        <v>360</v>
      </c>
      <c r="P1209" s="228">
        <f t="shared" si="94"/>
        <v>0</v>
      </c>
      <c r="Q1209" s="41"/>
    </row>
    <row r="1210" spans="2:19" ht="15" customHeight="1" x14ac:dyDescent="0.3">
      <c r="B1210" s="142">
        <f t="shared" si="90"/>
        <v>20.28</v>
      </c>
      <c r="C1210" s="128"/>
      <c r="D1210" s="34">
        <f t="shared" si="91"/>
        <v>20.28</v>
      </c>
      <c r="E1210" s="514">
        <v>46177</v>
      </c>
      <c r="F1210" s="37">
        <v>20.28</v>
      </c>
      <c r="G1210" s="515">
        <v>46178</v>
      </c>
      <c r="H1210" s="76">
        <f t="shared" si="92"/>
        <v>0</v>
      </c>
      <c r="K1210" s="134"/>
      <c r="L1210" s="675">
        <v>46178</v>
      </c>
      <c r="M1210" s="233">
        <v>210</v>
      </c>
      <c r="N1210" s="234">
        <f t="shared" si="93"/>
        <v>360</v>
      </c>
      <c r="O1210" s="37">
        <v>390</v>
      </c>
      <c r="P1210" s="228">
        <f t="shared" si="94"/>
        <v>180</v>
      </c>
      <c r="Q1210" s="41"/>
    </row>
    <row r="1211" spans="2:19" ht="15" customHeight="1" x14ac:dyDescent="0.3">
      <c r="B1211" s="142">
        <f t="shared" si="90"/>
        <v>20.28</v>
      </c>
      <c r="C1211" s="128"/>
      <c r="D1211" s="34">
        <f t="shared" si="91"/>
        <v>20.28</v>
      </c>
      <c r="E1211" s="514">
        <v>46178</v>
      </c>
      <c r="F1211" s="37">
        <v>20.29</v>
      </c>
      <c r="G1211" s="515">
        <v>46179</v>
      </c>
      <c r="H1211" s="76">
        <f t="shared" si="92"/>
        <v>9.9999999999980105E-3</v>
      </c>
      <c r="K1211" s="134"/>
      <c r="L1211" s="675">
        <v>46179</v>
      </c>
      <c r="M1211" s="233"/>
      <c r="N1211" s="234">
        <f t="shared" si="93"/>
        <v>390</v>
      </c>
      <c r="O1211" s="37">
        <v>350</v>
      </c>
      <c r="P1211" s="228">
        <f t="shared" si="94"/>
        <v>40</v>
      </c>
      <c r="Q1211" s="41"/>
    </row>
    <row r="1212" spans="2:19" ht="15" customHeight="1" x14ac:dyDescent="0.3">
      <c r="B1212" s="142">
        <f t="shared" si="90"/>
        <v>20.29</v>
      </c>
      <c r="C1212" s="128"/>
      <c r="D1212" s="34">
        <f t="shared" si="91"/>
        <v>20.29</v>
      </c>
      <c r="E1212" s="514">
        <v>46179</v>
      </c>
      <c r="F1212" s="37">
        <v>20.29</v>
      </c>
      <c r="G1212" s="515">
        <v>46180</v>
      </c>
      <c r="H1212" s="76">
        <f t="shared" si="92"/>
        <v>0</v>
      </c>
      <c r="K1212" s="134"/>
      <c r="L1212" s="675">
        <v>46180</v>
      </c>
      <c r="M1212" s="233"/>
      <c r="N1212" s="234">
        <f t="shared" si="93"/>
        <v>350</v>
      </c>
      <c r="O1212" s="37">
        <v>350</v>
      </c>
      <c r="P1212" s="228">
        <f t="shared" si="94"/>
        <v>0</v>
      </c>
      <c r="Q1212" s="41"/>
    </row>
    <row r="1213" spans="2:19" ht="15" customHeight="1" x14ac:dyDescent="0.3">
      <c r="B1213" s="142">
        <f t="shared" ref="B1213:B1222" si="95">(F1212)</f>
        <v>20.29</v>
      </c>
      <c r="C1213" s="128"/>
      <c r="D1213" s="34">
        <f t="shared" ref="D1213:D1222" si="96">F1212</f>
        <v>20.29</v>
      </c>
      <c r="E1213" s="514">
        <v>46180</v>
      </c>
      <c r="F1213" s="37">
        <v>20.29</v>
      </c>
      <c r="G1213" s="515">
        <v>46181</v>
      </c>
      <c r="H1213" s="76">
        <f t="shared" ref="H1213:H1222" si="97">F1213-D1213</f>
        <v>0</v>
      </c>
      <c r="K1213" s="134"/>
      <c r="L1213" s="675">
        <v>46181</v>
      </c>
      <c r="M1213" s="233">
        <v>90</v>
      </c>
      <c r="N1213" s="234">
        <f t="shared" ref="N1213:N1222" si="98">O1212</f>
        <v>350</v>
      </c>
      <c r="O1213" s="37">
        <v>410</v>
      </c>
      <c r="P1213" s="228">
        <f t="shared" ref="P1213:P1222" si="99">M1213+N1213-O1213</f>
        <v>30</v>
      </c>
      <c r="Q1213" s="41"/>
    </row>
    <row r="1214" spans="2:19" ht="15" customHeight="1" x14ac:dyDescent="0.3">
      <c r="B1214" s="142">
        <f t="shared" si="95"/>
        <v>20.29</v>
      </c>
      <c r="C1214" s="128"/>
      <c r="D1214" s="34">
        <f t="shared" si="96"/>
        <v>20.29</v>
      </c>
      <c r="E1214" s="514">
        <v>46181</v>
      </c>
      <c r="F1214" s="37">
        <v>20.29</v>
      </c>
      <c r="G1214" s="515">
        <v>46182</v>
      </c>
      <c r="H1214" s="76">
        <f t="shared" si="97"/>
        <v>0</v>
      </c>
      <c r="K1214" s="134"/>
      <c r="L1214" s="675">
        <v>46182</v>
      </c>
      <c r="M1214" s="233"/>
      <c r="N1214" s="234">
        <f t="shared" si="98"/>
        <v>410</v>
      </c>
      <c r="O1214" s="37">
        <v>410</v>
      </c>
      <c r="P1214" s="228">
        <f t="shared" si="99"/>
        <v>0</v>
      </c>
      <c r="Q1214" s="41"/>
    </row>
    <row r="1215" spans="2:19" ht="15" customHeight="1" x14ac:dyDescent="0.3">
      <c r="B1215" s="142">
        <f t="shared" si="95"/>
        <v>20.29</v>
      </c>
      <c r="C1215" s="128"/>
      <c r="D1215" s="34">
        <f t="shared" si="96"/>
        <v>20.29</v>
      </c>
      <c r="E1215" s="514">
        <v>46182</v>
      </c>
      <c r="F1215" s="37">
        <v>20.29</v>
      </c>
      <c r="G1215" s="515">
        <v>46183</v>
      </c>
      <c r="H1215" s="76">
        <f t="shared" si="97"/>
        <v>0</v>
      </c>
      <c r="K1215" s="134"/>
      <c r="L1215" s="675">
        <v>46183</v>
      </c>
      <c r="M1215" s="233"/>
      <c r="N1215" s="234">
        <f t="shared" si="98"/>
        <v>410</v>
      </c>
      <c r="O1215" s="37">
        <v>342</v>
      </c>
      <c r="P1215" s="228">
        <f t="shared" si="99"/>
        <v>68</v>
      </c>
      <c r="Q1215" s="41"/>
    </row>
    <row r="1216" spans="2:19" ht="15" customHeight="1" x14ac:dyDescent="0.3">
      <c r="B1216" s="142">
        <f t="shared" si="95"/>
        <v>20.29</v>
      </c>
      <c r="C1216" s="128"/>
      <c r="D1216" s="34">
        <f t="shared" si="96"/>
        <v>20.29</v>
      </c>
      <c r="E1216" s="514">
        <v>46183</v>
      </c>
      <c r="F1216" s="37">
        <v>20.3</v>
      </c>
      <c r="G1216" s="515">
        <v>46184</v>
      </c>
      <c r="H1216" s="76">
        <f t="shared" si="97"/>
        <v>1.0000000000001563E-2</v>
      </c>
      <c r="K1216" s="134"/>
      <c r="L1216" s="675">
        <v>46184</v>
      </c>
      <c r="M1216" s="233"/>
      <c r="N1216" s="234">
        <f t="shared" si="98"/>
        <v>342</v>
      </c>
      <c r="O1216" s="37">
        <v>324</v>
      </c>
      <c r="P1216" s="228">
        <f t="shared" si="99"/>
        <v>18</v>
      </c>
      <c r="Q1216" s="41"/>
    </row>
    <row r="1217" spans="2:17" ht="15" customHeight="1" x14ac:dyDescent="0.3">
      <c r="B1217" s="142">
        <f t="shared" si="95"/>
        <v>20.3</v>
      </c>
      <c r="C1217" s="128"/>
      <c r="D1217" s="34">
        <f t="shared" si="96"/>
        <v>20.3</v>
      </c>
      <c r="E1217" s="514">
        <v>46184</v>
      </c>
      <c r="F1217" s="37">
        <v>20.309999999999999</v>
      </c>
      <c r="G1217" s="515">
        <v>46185</v>
      </c>
      <c r="H1217" s="76">
        <f t="shared" si="97"/>
        <v>9.9999999999980105E-3</v>
      </c>
      <c r="K1217" s="134"/>
      <c r="L1217" s="675">
        <v>46185</v>
      </c>
      <c r="M1217" s="233"/>
      <c r="N1217" s="234">
        <f t="shared" si="98"/>
        <v>324</v>
      </c>
      <c r="O1217" s="37">
        <v>315</v>
      </c>
      <c r="P1217" s="228">
        <f t="shared" si="99"/>
        <v>9</v>
      </c>
      <c r="Q1217" s="41"/>
    </row>
    <row r="1218" spans="2:17" ht="15" customHeight="1" x14ac:dyDescent="0.3">
      <c r="B1218" s="142">
        <f t="shared" si="95"/>
        <v>20.309999999999999</v>
      </c>
      <c r="C1218" s="128"/>
      <c r="D1218" s="34">
        <f t="shared" si="96"/>
        <v>20.309999999999999</v>
      </c>
      <c r="E1218" s="514">
        <v>46185</v>
      </c>
      <c r="F1218" s="37">
        <v>20.309999999999999</v>
      </c>
      <c r="G1218" s="515">
        <v>46186</v>
      </c>
      <c r="H1218" s="76">
        <f t="shared" si="97"/>
        <v>0</v>
      </c>
      <c r="K1218" s="134"/>
      <c r="L1218" s="675">
        <v>46186</v>
      </c>
      <c r="M1218" s="233"/>
      <c r="N1218" s="234">
        <f t="shared" si="98"/>
        <v>315</v>
      </c>
      <c r="O1218" s="37">
        <v>315</v>
      </c>
      <c r="P1218" s="228">
        <f t="shared" si="99"/>
        <v>0</v>
      </c>
      <c r="Q1218" s="41"/>
    </row>
    <row r="1219" spans="2:17" ht="15" customHeight="1" x14ac:dyDescent="0.3">
      <c r="B1219" s="142">
        <f t="shared" si="95"/>
        <v>20.309999999999999</v>
      </c>
      <c r="C1219" s="128"/>
      <c r="D1219" s="34">
        <f t="shared" si="96"/>
        <v>20.309999999999999</v>
      </c>
      <c r="E1219" s="514">
        <v>46186</v>
      </c>
      <c r="F1219" s="37">
        <v>20.309999999999999</v>
      </c>
      <c r="G1219" s="515">
        <v>46187</v>
      </c>
      <c r="H1219" s="76">
        <f t="shared" si="97"/>
        <v>0</v>
      </c>
      <c r="K1219" s="134"/>
      <c r="L1219" s="675">
        <v>46187</v>
      </c>
      <c r="M1219" s="233"/>
      <c r="N1219" s="234">
        <f t="shared" si="98"/>
        <v>315</v>
      </c>
      <c r="O1219" s="37">
        <v>315</v>
      </c>
      <c r="P1219" s="228">
        <f t="shared" si="99"/>
        <v>0</v>
      </c>
      <c r="Q1219" s="41"/>
    </row>
    <row r="1220" spans="2:17" ht="15" customHeight="1" x14ac:dyDescent="0.3">
      <c r="B1220" s="142">
        <f t="shared" si="95"/>
        <v>20.309999999999999</v>
      </c>
      <c r="C1220" s="128"/>
      <c r="D1220" s="34">
        <f t="shared" si="96"/>
        <v>20.309999999999999</v>
      </c>
      <c r="E1220" s="514">
        <v>46187</v>
      </c>
      <c r="F1220" s="37">
        <v>20.309999999999999</v>
      </c>
      <c r="G1220" s="515">
        <v>46188</v>
      </c>
      <c r="H1220" s="76">
        <f t="shared" si="97"/>
        <v>0</v>
      </c>
      <c r="K1220" s="134"/>
      <c r="L1220" s="675">
        <v>46188</v>
      </c>
      <c r="M1220" s="233">
        <v>150</v>
      </c>
      <c r="N1220" s="234">
        <f t="shared" si="98"/>
        <v>315</v>
      </c>
      <c r="O1220" s="37">
        <v>414</v>
      </c>
      <c r="P1220" s="228">
        <f t="shared" si="99"/>
        <v>51</v>
      </c>
      <c r="Q1220" s="41"/>
    </row>
    <row r="1221" spans="2:17" ht="15" customHeight="1" x14ac:dyDescent="0.3">
      <c r="B1221" s="142">
        <f t="shared" si="95"/>
        <v>20.309999999999999</v>
      </c>
      <c r="C1221" s="128"/>
      <c r="D1221" s="34">
        <f t="shared" si="96"/>
        <v>20.309999999999999</v>
      </c>
      <c r="E1221" s="514">
        <v>46188</v>
      </c>
      <c r="F1221" s="37">
        <v>20.309999999999999</v>
      </c>
      <c r="G1221" s="515">
        <v>46189</v>
      </c>
      <c r="H1221" s="76">
        <f t="shared" si="97"/>
        <v>0</v>
      </c>
      <c r="K1221" s="134"/>
      <c r="L1221" s="675">
        <v>46189</v>
      </c>
      <c r="M1221" s="233"/>
      <c r="N1221" s="234">
        <f t="shared" si="98"/>
        <v>414</v>
      </c>
      <c r="O1221" s="37">
        <v>414</v>
      </c>
      <c r="P1221" s="228">
        <f t="shared" si="99"/>
        <v>0</v>
      </c>
      <c r="Q1221" s="41"/>
    </row>
    <row r="1222" spans="2:17" ht="15" customHeight="1" x14ac:dyDescent="0.3">
      <c r="B1222" s="142">
        <f t="shared" si="95"/>
        <v>20.309999999999999</v>
      </c>
      <c r="C1222" s="128"/>
      <c r="D1222" s="34">
        <f t="shared" si="96"/>
        <v>20.309999999999999</v>
      </c>
      <c r="E1222" s="514">
        <v>46189</v>
      </c>
      <c r="F1222" s="37">
        <v>20.309999999999999</v>
      </c>
      <c r="G1222" s="515">
        <v>46190</v>
      </c>
      <c r="H1222" s="76">
        <f t="shared" si="97"/>
        <v>0</v>
      </c>
      <c r="K1222" s="134"/>
      <c r="L1222" s="675">
        <v>46190</v>
      </c>
      <c r="M1222" s="233"/>
      <c r="N1222" s="234">
        <f t="shared" si="98"/>
        <v>414</v>
      </c>
      <c r="O1222" s="37">
        <v>396</v>
      </c>
      <c r="P1222" s="228">
        <f t="shared" si="99"/>
        <v>18</v>
      </c>
      <c r="Q1222" s="41"/>
    </row>
    <row r="1223" spans="2:17" ht="15" customHeight="1" x14ac:dyDescent="0.3">
      <c r="B1223" s="142">
        <f t="shared" ref="B1223:B1232" si="100">(F1222)</f>
        <v>20.309999999999999</v>
      </c>
      <c r="C1223" s="128"/>
      <c r="D1223" s="34">
        <f t="shared" ref="D1223:D1232" si="101">F1222</f>
        <v>20.309999999999999</v>
      </c>
      <c r="E1223" s="514">
        <v>46190</v>
      </c>
      <c r="F1223" s="37">
        <v>20.32</v>
      </c>
      <c r="G1223" s="515">
        <v>46191</v>
      </c>
      <c r="H1223" s="76">
        <f t="shared" ref="H1223:H1232" si="102">F1223-D1223</f>
        <v>1.0000000000001563E-2</v>
      </c>
      <c r="K1223" s="134"/>
      <c r="L1223" s="675">
        <v>46191</v>
      </c>
      <c r="M1223" s="233"/>
      <c r="N1223" s="234">
        <f t="shared" ref="N1223:N1232" si="103">O1222</f>
        <v>396</v>
      </c>
      <c r="O1223" s="37">
        <v>396</v>
      </c>
      <c r="P1223" s="228">
        <f t="shared" ref="P1223:P1232" si="104">M1223+N1223-O1223</f>
        <v>0</v>
      </c>
      <c r="Q1223" s="41"/>
    </row>
    <row r="1224" spans="2:17" ht="15" customHeight="1" x14ac:dyDescent="0.3">
      <c r="B1224" s="142">
        <f t="shared" si="100"/>
        <v>20.32</v>
      </c>
      <c r="C1224" s="128"/>
      <c r="D1224" s="34">
        <f t="shared" si="101"/>
        <v>20.32</v>
      </c>
      <c r="E1224" s="514">
        <v>46191</v>
      </c>
      <c r="F1224" s="37">
        <v>20.32</v>
      </c>
      <c r="G1224" s="515">
        <v>46192</v>
      </c>
      <c r="H1224" s="76">
        <f t="shared" si="102"/>
        <v>0</v>
      </c>
      <c r="K1224" s="134"/>
      <c r="L1224" s="675">
        <v>46192</v>
      </c>
      <c r="M1224" s="233">
        <v>50</v>
      </c>
      <c r="N1224" s="234">
        <f t="shared" si="103"/>
        <v>396</v>
      </c>
      <c r="O1224" s="37">
        <v>414</v>
      </c>
      <c r="P1224" s="228">
        <f t="shared" si="104"/>
        <v>32</v>
      </c>
      <c r="Q1224" s="41"/>
    </row>
    <row r="1225" spans="2:17" ht="15" customHeight="1" x14ac:dyDescent="0.3">
      <c r="B1225" s="142">
        <f t="shared" si="100"/>
        <v>20.32</v>
      </c>
      <c r="C1225" s="128"/>
      <c r="D1225" s="34">
        <f t="shared" si="101"/>
        <v>20.32</v>
      </c>
      <c r="E1225" s="514">
        <v>46192</v>
      </c>
      <c r="F1225" s="37">
        <v>20.32</v>
      </c>
      <c r="G1225" s="515">
        <v>46193</v>
      </c>
      <c r="H1225" s="76">
        <f t="shared" si="102"/>
        <v>0</v>
      </c>
      <c r="K1225" s="134"/>
      <c r="L1225" s="675">
        <v>46193</v>
      </c>
      <c r="M1225" s="233"/>
      <c r="N1225" s="234">
        <f t="shared" si="103"/>
        <v>414</v>
      </c>
      <c r="O1225" s="37">
        <v>414</v>
      </c>
      <c r="P1225" s="228">
        <f t="shared" si="104"/>
        <v>0</v>
      </c>
      <c r="Q1225" s="41"/>
    </row>
    <row r="1226" spans="2:17" ht="15" customHeight="1" x14ac:dyDescent="0.3">
      <c r="B1226" s="142">
        <f t="shared" si="100"/>
        <v>20.32</v>
      </c>
      <c r="C1226" s="128"/>
      <c r="D1226" s="34">
        <f t="shared" si="101"/>
        <v>20.32</v>
      </c>
      <c r="E1226" s="514">
        <v>46193</v>
      </c>
      <c r="F1226" s="37">
        <v>20.32</v>
      </c>
      <c r="G1226" s="515">
        <v>46194</v>
      </c>
      <c r="H1226" s="76">
        <f t="shared" si="102"/>
        <v>0</v>
      </c>
      <c r="K1226" s="134"/>
      <c r="L1226" s="675">
        <v>46194</v>
      </c>
      <c r="M1226" s="233"/>
      <c r="N1226" s="234">
        <f t="shared" si="103"/>
        <v>414</v>
      </c>
      <c r="O1226" s="37">
        <v>414</v>
      </c>
      <c r="P1226" s="228">
        <f t="shared" si="104"/>
        <v>0</v>
      </c>
      <c r="Q1226" s="41"/>
    </row>
    <row r="1227" spans="2:17" ht="15" customHeight="1" x14ac:dyDescent="0.3">
      <c r="B1227" s="142">
        <f t="shared" si="100"/>
        <v>20.32</v>
      </c>
      <c r="C1227" s="128"/>
      <c r="D1227" s="34">
        <f t="shared" si="101"/>
        <v>20.32</v>
      </c>
      <c r="E1227" s="514">
        <v>46194</v>
      </c>
      <c r="F1227" s="37">
        <v>20.32</v>
      </c>
      <c r="G1227" s="515">
        <v>46195</v>
      </c>
      <c r="H1227" s="76">
        <f t="shared" si="102"/>
        <v>0</v>
      </c>
      <c r="K1227" s="134"/>
      <c r="L1227" s="675">
        <v>46195</v>
      </c>
      <c r="M1227" s="233"/>
      <c r="N1227" s="234">
        <f t="shared" si="103"/>
        <v>414</v>
      </c>
      <c r="O1227" s="37">
        <v>414</v>
      </c>
      <c r="P1227" s="228">
        <f t="shared" si="104"/>
        <v>0</v>
      </c>
      <c r="Q1227" s="41"/>
    </row>
    <row r="1228" spans="2:17" ht="15" customHeight="1" x14ac:dyDescent="0.3">
      <c r="B1228" s="142">
        <f t="shared" si="100"/>
        <v>20.32</v>
      </c>
      <c r="C1228" s="128"/>
      <c r="D1228" s="34">
        <f t="shared" si="101"/>
        <v>20.32</v>
      </c>
      <c r="E1228" s="514">
        <v>46195</v>
      </c>
      <c r="F1228" s="37">
        <v>20.32</v>
      </c>
      <c r="G1228" s="515">
        <v>46196</v>
      </c>
      <c r="H1228" s="76">
        <f t="shared" si="102"/>
        <v>0</v>
      </c>
      <c r="K1228" s="134"/>
      <c r="L1228" s="675">
        <v>46196</v>
      </c>
      <c r="M1228" s="233"/>
      <c r="N1228" s="234">
        <f t="shared" si="103"/>
        <v>414</v>
      </c>
      <c r="O1228" s="37">
        <v>414</v>
      </c>
      <c r="P1228" s="228">
        <f t="shared" si="104"/>
        <v>0</v>
      </c>
      <c r="Q1228" s="41"/>
    </row>
    <row r="1229" spans="2:17" ht="15" customHeight="1" x14ac:dyDescent="0.3">
      <c r="B1229" s="142">
        <f t="shared" si="100"/>
        <v>20.32</v>
      </c>
      <c r="C1229" s="128"/>
      <c r="D1229" s="34">
        <f t="shared" si="101"/>
        <v>20.32</v>
      </c>
      <c r="E1229" s="514">
        <v>46196</v>
      </c>
      <c r="F1229" s="37">
        <v>20.32</v>
      </c>
      <c r="G1229" s="515">
        <v>46197</v>
      </c>
      <c r="H1229" s="76">
        <f t="shared" si="102"/>
        <v>0</v>
      </c>
      <c r="K1229" s="134"/>
      <c r="L1229" s="675">
        <v>46197</v>
      </c>
      <c r="M1229" s="233"/>
      <c r="N1229" s="234">
        <f t="shared" si="103"/>
        <v>414</v>
      </c>
      <c r="O1229" s="37">
        <v>414</v>
      </c>
      <c r="P1229" s="228">
        <f t="shared" si="104"/>
        <v>0</v>
      </c>
      <c r="Q1229" s="41"/>
    </row>
    <row r="1230" spans="2:17" ht="15" customHeight="1" x14ac:dyDescent="0.3">
      <c r="B1230" s="142">
        <f t="shared" si="100"/>
        <v>20.32</v>
      </c>
      <c r="C1230" s="128"/>
      <c r="D1230" s="34">
        <f t="shared" si="101"/>
        <v>20.32</v>
      </c>
      <c r="E1230" s="514">
        <v>46197</v>
      </c>
      <c r="F1230" s="37">
        <v>20.32</v>
      </c>
      <c r="G1230" s="515">
        <v>46198</v>
      </c>
      <c r="H1230" s="76">
        <f t="shared" si="102"/>
        <v>0</v>
      </c>
      <c r="K1230" s="134"/>
      <c r="L1230" s="675">
        <v>46198</v>
      </c>
      <c r="M1230" s="233"/>
      <c r="N1230" s="234">
        <f t="shared" si="103"/>
        <v>414</v>
      </c>
      <c r="O1230" s="37">
        <v>405</v>
      </c>
      <c r="P1230" s="228">
        <f t="shared" si="104"/>
        <v>9</v>
      </c>
      <c r="Q1230" s="41"/>
    </row>
    <row r="1231" spans="2:17" ht="15" customHeight="1" x14ac:dyDescent="0.3">
      <c r="B1231" s="142">
        <f t="shared" si="100"/>
        <v>20.32</v>
      </c>
      <c r="C1231" s="128"/>
      <c r="D1231" s="34">
        <f t="shared" si="101"/>
        <v>20.32</v>
      </c>
      <c r="E1231" s="514">
        <v>46198</v>
      </c>
      <c r="F1231" s="37">
        <v>20.32</v>
      </c>
      <c r="G1231" s="515">
        <v>46199</v>
      </c>
      <c r="H1231" s="76">
        <f t="shared" si="102"/>
        <v>0</v>
      </c>
      <c r="K1231" s="134"/>
      <c r="L1231" s="675">
        <v>46199</v>
      </c>
      <c r="M1231" s="233"/>
      <c r="N1231" s="234">
        <f t="shared" si="103"/>
        <v>405</v>
      </c>
      <c r="O1231" s="37">
        <v>360</v>
      </c>
      <c r="P1231" s="228">
        <f t="shared" si="104"/>
        <v>45</v>
      </c>
      <c r="Q1231" s="41"/>
    </row>
    <row r="1232" spans="2:17" ht="15" customHeight="1" x14ac:dyDescent="0.3">
      <c r="B1232" s="142">
        <f t="shared" si="100"/>
        <v>20.32</v>
      </c>
      <c r="C1232" s="128"/>
      <c r="D1232" s="34">
        <f t="shared" si="101"/>
        <v>20.32</v>
      </c>
      <c r="E1232" s="514">
        <v>46199</v>
      </c>
      <c r="F1232" s="37">
        <v>20.329999999999998</v>
      </c>
      <c r="G1232" s="515">
        <v>46200</v>
      </c>
      <c r="H1232" s="76">
        <f t="shared" si="102"/>
        <v>9.9999999999980105E-3</v>
      </c>
      <c r="K1232" s="134"/>
      <c r="L1232" s="675">
        <v>46200</v>
      </c>
      <c r="M1232" s="233"/>
      <c r="N1232" s="234">
        <f t="shared" si="103"/>
        <v>360</v>
      </c>
      <c r="O1232" s="37">
        <v>300</v>
      </c>
      <c r="P1232" s="228">
        <f t="shared" si="104"/>
        <v>60</v>
      </c>
      <c r="Q1232" s="41"/>
    </row>
    <row r="1233" spans="2:17" ht="15" customHeight="1" x14ac:dyDescent="0.3">
      <c r="B1233" s="142">
        <f t="shared" ref="B1233:B1250" si="105">(F1232)</f>
        <v>20.329999999999998</v>
      </c>
      <c r="C1233" s="128"/>
      <c r="D1233" s="34">
        <f t="shared" ref="D1233:D1250" si="106">F1232</f>
        <v>20.329999999999998</v>
      </c>
      <c r="E1233" s="514">
        <v>46200</v>
      </c>
      <c r="F1233" s="37">
        <v>20.350000000000001</v>
      </c>
      <c r="G1233" s="515">
        <v>46201</v>
      </c>
      <c r="H1233" s="76">
        <f t="shared" ref="H1233:H1250" si="107">F1233-D1233</f>
        <v>2.0000000000003126E-2</v>
      </c>
      <c r="K1233" s="134"/>
      <c r="L1233" s="675">
        <v>46201</v>
      </c>
      <c r="M1233" s="233"/>
      <c r="N1233" s="234">
        <f t="shared" ref="N1233:N1250" si="108">O1232</f>
        <v>300</v>
      </c>
      <c r="O1233" s="37">
        <v>280</v>
      </c>
      <c r="P1233" s="228">
        <f t="shared" ref="P1233:P1250" si="109">M1233+N1233-O1233</f>
        <v>20</v>
      </c>
      <c r="Q1233" s="41"/>
    </row>
    <row r="1234" spans="2:17" ht="15" customHeight="1" x14ac:dyDescent="0.3">
      <c r="B1234" s="142">
        <f t="shared" si="105"/>
        <v>20.350000000000001</v>
      </c>
      <c r="C1234" s="128"/>
      <c r="D1234" s="34">
        <f t="shared" si="106"/>
        <v>20.350000000000001</v>
      </c>
      <c r="E1234" s="514">
        <v>46201</v>
      </c>
      <c r="F1234" s="37">
        <v>20.350000000000001</v>
      </c>
      <c r="G1234" s="515">
        <v>46202</v>
      </c>
      <c r="H1234" s="76">
        <f t="shared" si="107"/>
        <v>0</v>
      </c>
      <c r="K1234" s="134"/>
      <c r="L1234" s="675">
        <v>46202</v>
      </c>
      <c r="M1234" s="233"/>
      <c r="N1234" s="234">
        <f t="shared" si="108"/>
        <v>280</v>
      </c>
      <c r="O1234" s="37">
        <v>280</v>
      </c>
      <c r="P1234" s="228">
        <f t="shared" si="109"/>
        <v>0</v>
      </c>
      <c r="Q1234" s="41"/>
    </row>
    <row r="1235" spans="2:17" ht="15" customHeight="1" x14ac:dyDescent="0.3">
      <c r="B1235" s="142">
        <f t="shared" si="105"/>
        <v>20.350000000000001</v>
      </c>
      <c r="C1235" s="128"/>
      <c r="D1235" s="34">
        <f t="shared" si="106"/>
        <v>20.350000000000001</v>
      </c>
      <c r="E1235" s="514">
        <v>46202</v>
      </c>
      <c r="F1235" s="37">
        <v>20.350000000000001</v>
      </c>
      <c r="G1235" s="515">
        <v>46203</v>
      </c>
      <c r="H1235" s="76">
        <f t="shared" si="107"/>
        <v>0</v>
      </c>
      <c r="K1235" s="134"/>
      <c r="L1235" s="675">
        <v>46203</v>
      </c>
      <c r="M1235" s="233"/>
      <c r="N1235" s="234">
        <f t="shared" si="108"/>
        <v>280</v>
      </c>
      <c r="O1235" s="37">
        <v>280</v>
      </c>
      <c r="P1235" s="228">
        <f t="shared" si="109"/>
        <v>0</v>
      </c>
      <c r="Q1235" s="41"/>
    </row>
    <row r="1236" spans="2:17" ht="15" customHeight="1" x14ac:dyDescent="0.3">
      <c r="B1236" s="142">
        <f t="shared" si="105"/>
        <v>20.350000000000001</v>
      </c>
      <c r="C1236" s="128"/>
      <c r="D1236" s="34">
        <f t="shared" si="106"/>
        <v>20.350000000000001</v>
      </c>
      <c r="E1236" s="514">
        <v>46203</v>
      </c>
      <c r="F1236" s="37">
        <v>20.350000000000001</v>
      </c>
      <c r="G1236" s="515">
        <v>46204</v>
      </c>
      <c r="H1236" s="76">
        <f t="shared" si="107"/>
        <v>0</v>
      </c>
      <c r="K1236" s="134"/>
      <c r="L1236" s="675">
        <v>46204</v>
      </c>
      <c r="M1236" s="233"/>
      <c r="N1236" s="234">
        <f t="shared" si="108"/>
        <v>280</v>
      </c>
      <c r="O1236" s="37">
        <v>270</v>
      </c>
      <c r="P1236" s="228">
        <f t="shared" si="109"/>
        <v>10</v>
      </c>
      <c r="Q1236" s="41"/>
    </row>
    <row r="1237" spans="2:17" ht="15" customHeight="1" x14ac:dyDescent="0.3">
      <c r="B1237" s="142">
        <f t="shared" si="105"/>
        <v>20.350000000000001</v>
      </c>
      <c r="C1237" s="128"/>
      <c r="D1237" s="34">
        <f t="shared" si="106"/>
        <v>20.350000000000001</v>
      </c>
      <c r="E1237" s="514">
        <v>46204</v>
      </c>
      <c r="F1237" s="37">
        <v>20.350000000000001</v>
      </c>
      <c r="G1237" s="515">
        <v>46205</v>
      </c>
      <c r="H1237" s="76">
        <f t="shared" si="107"/>
        <v>0</v>
      </c>
      <c r="K1237" s="134"/>
      <c r="L1237" s="675">
        <v>46205</v>
      </c>
      <c r="M1237" s="233"/>
      <c r="N1237" s="234">
        <f t="shared" si="108"/>
        <v>270</v>
      </c>
      <c r="O1237" s="37">
        <v>210</v>
      </c>
      <c r="P1237" s="228">
        <f t="shared" si="109"/>
        <v>60</v>
      </c>
      <c r="Q1237" s="41"/>
    </row>
    <row r="1238" spans="2:17" ht="15" customHeight="1" x14ac:dyDescent="0.3">
      <c r="B1238" s="142">
        <f t="shared" si="105"/>
        <v>20.350000000000001</v>
      </c>
      <c r="C1238" s="128"/>
      <c r="D1238" s="34">
        <f t="shared" si="106"/>
        <v>20.350000000000001</v>
      </c>
      <c r="E1238" s="514">
        <v>46205</v>
      </c>
      <c r="F1238" s="37">
        <v>20.36</v>
      </c>
      <c r="G1238" s="515">
        <v>46206</v>
      </c>
      <c r="H1238" s="76">
        <f t="shared" si="107"/>
        <v>9.9999999999980105E-3</v>
      </c>
      <c r="K1238" s="134"/>
      <c r="L1238" s="675">
        <v>46206</v>
      </c>
      <c r="M1238" s="233">
        <v>210</v>
      </c>
      <c r="N1238" s="234">
        <f t="shared" si="108"/>
        <v>210</v>
      </c>
      <c r="O1238" s="37">
        <v>360</v>
      </c>
      <c r="P1238" s="228">
        <f t="shared" si="109"/>
        <v>60</v>
      </c>
      <c r="Q1238" s="41"/>
    </row>
    <row r="1239" spans="2:17" ht="15" customHeight="1" x14ac:dyDescent="0.3">
      <c r="B1239" s="142">
        <f t="shared" si="105"/>
        <v>20.36</v>
      </c>
      <c r="C1239" s="128"/>
      <c r="D1239" s="34">
        <f t="shared" si="106"/>
        <v>20.36</v>
      </c>
      <c r="E1239" s="514">
        <v>46206</v>
      </c>
      <c r="F1239" s="37">
        <v>20.37</v>
      </c>
      <c r="G1239" s="515">
        <v>46207</v>
      </c>
      <c r="H1239" s="76">
        <f t="shared" si="107"/>
        <v>1.0000000000001563E-2</v>
      </c>
      <c r="K1239" s="134"/>
      <c r="L1239" s="675">
        <v>46207</v>
      </c>
      <c r="M1239" s="233"/>
      <c r="N1239" s="234">
        <f t="shared" si="108"/>
        <v>360</v>
      </c>
      <c r="O1239" s="37">
        <v>360</v>
      </c>
      <c r="P1239" s="228">
        <f t="shared" si="109"/>
        <v>0</v>
      </c>
      <c r="Q1239" s="41"/>
    </row>
    <row r="1240" spans="2:17" ht="15" customHeight="1" x14ac:dyDescent="0.3">
      <c r="B1240" s="142">
        <f t="shared" si="105"/>
        <v>20.37</v>
      </c>
      <c r="C1240" s="128"/>
      <c r="D1240" s="34">
        <f t="shared" si="106"/>
        <v>20.37</v>
      </c>
      <c r="E1240" s="514">
        <v>46207</v>
      </c>
      <c r="F1240" s="37">
        <v>20.37</v>
      </c>
      <c r="G1240" s="515">
        <v>46208</v>
      </c>
      <c r="H1240" s="76">
        <f t="shared" si="107"/>
        <v>0</v>
      </c>
      <c r="K1240" s="134"/>
      <c r="L1240" s="675">
        <v>46208</v>
      </c>
      <c r="M1240" s="233"/>
      <c r="N1240" s="234">
        <f t="shared" si="108"/>
        <v>360</v>
      </c>
      <c r="O1240" s="37">
        <v>360</v>
      </c>
      <c r="P1240" s="228">
        <f t="shared" si="109"/>
        <v>0</v>
      </c>
      <c r="Q1240" s="41"/>
    </row>
    <row r="1241" spans="2:17" ht="15" customHeight="1" x14ac:dyDescent="0.3">
      <c r="B1241" s="142">
        <f t="shared" si="105"/>
        <v>20.37</v>
      </c>
      <c r="C1241" s="128"/>
      <c r="D1241" s="34">
        <f t="shared" si="106"/>
        <v>20.37</v>
      </c>
      <c r="E1241" s="514">
        <v>46208</v>
      </c>
      <c r="F1241" s="37">
        <v>20.37</v>
      </c>
      <c r="G1241" s="515">
        <v>46209</v>
      </c>
      <c r="H1241" s="76">
        <f t="shared" si="107"/>
        <v>0</v>
      </c>
      <c r="K1241" s="134"/>
      <c r="L1241" s="675">
        <v>46209</v>
      </c>
      <c r="M1241" s="233"/>
      <c r="N1241" s="234">
        <f t="shared" si="108"/>
        <v>360</v>
      </c>
      <c r="O1241" s="37">
        <v>360</v>
      </c>
      <c r="P1241" s="228">
        <f t="shared" si="109"/>
        <v>0</v>
      </c>
      <c r="Q1241" s="41"/>
    </row>
    <row r="1242" spans="2:17" ht="15" customHeight="1" x14ac:dyDescent="0.3">
      <c r="B1242" s="142">
        <f t="shared" si="105"/>
        <v>20.37</v>
      </c>
      <c r="C1242" s="128"/>
      <c r="D1242" s="34">
        <f t="shared" si="106"/>
        <v>20.37</v>
      </c>
      <c r="E1242" s="514">
        <v>46209</v>
      </c>
      <c r="F1242" s="37">
        <v>20.37</v>
      </c>
      <c r="G1242" s="515">
        <v>46210</v>
      </c>
      <c r="H1242" s="76">
        <f t="shared" si="107"/>
        <v>0</v>
      </c>
      <c r="K1242" s="134"/>
      <c r="L1242" s="675">
        <v>46210</v>
      </c>
      <c r="M1242" s="233"/>
      <c r="N1242" s="234">
        <f t="shared" si="108"/>
        <v>360</v>
      </c>
      <c r="O1242" s="37">
        <v>360</v>
      </c>
      <c r="P1242" s="228">
        <f t="shared" si="109"/>
        <v>0</v>
      </c>
      <c r="Q1242" s="41"/>
    </row>
    <row r="1243" spans="2:17" ht="15" customHeight="1" x14ac:dyDescent="0.3">
      <c r="B1243" s="142">
        <f t="shared" si="105"/>
        <v>20.37</v>
      </c>
      <c r="C1243" s="128"/>
      <c r="D1243" s="34">
        <f t="shared" si="106"/>
        <v>20.37</v>
      </c>
      <c r="E1243" s="514">
        <v>46210</v>
      </c>
      <c r="F1243" s="37">
        <v>20.37</v>
      </c>
      <c r="G1243" s="515">
        <v>46211</v>
      </c>
      <c r="H1243" s="76">
        <f t="shared" si="107"/>
        <v>0</v>
      </c>
      <c r="K1243" s="134"/>
      <c r="L1243" s="675">
        <v>46211</v>
      </c>
      <c r="M1243" s="233"/>
      <c r="N1243" s="234">
        <f t="shared" si="108"/>
        <v>360</v>
      </c>
      <c r="O1243" s="37">
        <v>360</v>
      </c>
      <c r="P1243" s="228">
        <f t="shared" si="109"/>
        <v>0</v>
      </c>
      <c r="Q1243" s="41"/>
    </row>
    <row r="1244" spans="2:17" ht="15" customHeight="1" x14ac:dyDescent="0.3">
      <c r="B1244" s="142">
        <f t="shared" si="105"/>
        <v>20.37</v>
      </c>
      <c r="C1244" s="128"/>
      <c r="D1244" s="34">
        <f t="shared" si="106"/>
        <v>20.37</v>
      </c>
      <c r="E1244" s="514">
        <v>46211</v>
      </c>
      <c r="F1244" s="37">
        <v>20.37</v>
      </c>
      <c r="G1244" s="515">
        <v>46212</v>
      </c>
      <c r="H1244" s="76">
        <f t="shared" si="107"/>
        <v>0</v>
      </c>
      <c r="K1244" s="134"/>
      <c r="L1244" s="675">
        <v>46212</v>
      </c>
      <c r="M1244" s="233"/>
      <c r="N1244" s="234">
        <f t="shared" si="108"/>
        <v>360</v>
      </c>
      <c r="O1244" s="37">
        <v>360</v>
      </c>
      <c r="P1244" s="228">
        <f t="shared" si="109"/>
        <v>0</v>
      </c>
      <c r="Q1244" s="41"/>
    </row>
    <row r="1245" spans="2:17" ht="15" customHeight="1" x14ac:dyDescent="0.3">
      <c r="B1245" s="142">
        <f t="shared" si="105"/>
        <v>20.37</v>
      </c>
      <c r="C1245" s="128"/>
      <c r="D1245" s="34">
        <f t="shared" si="106"/>
        <v>20.37</v>
      </c>
      <c r="E1245" s="514">
        <v>46212</v>
      </c>
      <c r="F1245" s="37">
        <v>20.38</v>
      </c>
      <c r="G1245" s="515">
        <v>46213</v>
      </c>
      <c r="H1245" s="76">
        <f t="shared" si="107"/>
        <v>9.9999999999980105E-3</v>
      </c>
      <c r="K1245" s="134"/>
      <c r="L1245" s="675">
        <v>46213</v>
      </c>
      <c r="M1245" s="233"/>
      <c r="N1245" s="234">
        <f t="shared" si="108"/>
        <v>360</v>
      </c>
      <c r="O1245" s="37">
        <v>321</v>
      </c>
      <c r="P1245" s="228">
        <f t="shared" si="109"/>
        <v>39</v>
      </c>
      <c r="Q1245" s="41"/>
    </row>
    <row r="1246" spans="2:17" ht="15" customHeight="1" x14ac:dyDescent="0.3">
      <c r="B1246" s="142">
        <f t="shared" si="105"/>
        <v>20.38</v>
      </c>
      <c r="C1246" s="128"/>
      <c r="D1246" s="34">
        <f t="shared" si="106"/>
        <v>20.38</v>
      </c>
      <c r="E1246" s="514">
        <v>46213</v>
      </c>
      <c r="F1246" s="37">
        <v>20.38</v>
      </c>
      <c r="G1246" s="515">
        <v>46214</v>
      </c>
      <c r="H1246" s="76">
        <f t="shared" si="107"/>
        <v>0</v>
      </c>
      <c r="K1246" s="134"/>
      <c r="L1246" s="675">
        <v>46214</v>
      </c>
      <c r="M1246" s="233"/>
      <c r="N1246" s="234">
        <f t="shared" si="108"/>
        <v>321</v>
      </c>
      <c r="O1246" s="37">
        <v>321</v>
      </c>
      <c r="P1246" s="228">
        <f t="shared" si="109"/>
        <v>0</v>
      </c>
      <c r="Q1246" s="41"/>
    </row>
    <row r="1247" spans="2:17" ht="15" customHeight="1" x14ac:dyDescent="0.3">
      <c r="B1247" s="142">
        <f t="shared" si="105"/>
        <v>20.38</v>
      </c>
      <c r="C1247" s="128"/>
      <c r="D1247" s="34">
        <f t="shared" si="106"/>
        <v>20.38</v>
      </c>
      <c r="E1247" s="514">
        <v>46214</v>
      </c>
      <c r="F1247" s="37">
        <v>20.38</v>
      </c>
      <c r="G1247" s="515">
        <v>46215</v>
      </c>
      <c r="H1247" s="76">
        <f t="shared" si="107"/>
        <v>0</v>
      </c>
      <c r="K1247" s="134"/>
      <c r="L1247" s="675">
        <v>46215</v>
      </c>
      <c r="M1247" s="233"/>
      <c r="N1247" s="234">
        <f t="shared" si="108"/>
        <v>321</v>
      </c>
      <c r="O1247" s="37">
        <v>321</v>
      </c>
      <c r="P1247" s="228">
        <f t="shared" si="109"/>
        <v>0</v>
      </c>
      <c r="Q1247" s="41"/>
    </row>
    <row r="1248" spans="2:17" ht="15" customHeight="1" x14ac:dyDescent="0.3">
      <c r="B1248" s="142">
        <f t="shared" si="105"/>
        <v>20.38</v>
      </c>
      <c r="C1248" s="128"/>
      <c r="D1248" s="34">
        <f t="shared" si="106"/>
        <v>20.38</v>
      </c>
      <c r="E1248" s="514">
        <v>46215</v>
      </c>
      <c r="F1248" s="37">
        <v>20.38</v>
      </c>
      <c r="G1248" s="515">
        <v>46216</v>
      </c>
      <c r="H1248" s="76">
        <f t="shared" si="107"/>
        <v>0</v>
      </c>
      <c r="K1248" s="134"/>
      <c r="L1248" s="675">
        <v>46216</v>
      </c>
      <c r="M1248" s="233"/>
      <c r="N1248" s="234">
        <f t="shared" si="108"/>
        <v>321</v>
      </c>
      <c r="O1248" s="37">
        <v>272</v>
      </c>
      <c r="P1248" s="228">
        <f t="shared" si="109"/>
        <v>49</v>
      </c>
      <c r="Q1248" s="41"/>
    </row>
    <row r="1249" spans="2:17" ht="15" customHeight="1" x14ac:dyDescent="0.3">
      <c r="B1249" s="142">
        <f t="shared" si="105"/>
        <v>20.38</v>
      </c>
      <c r="C1249" s="128"/>
      <c r="D1249" s="34">
        <f t="shared" si="106"/>
        <v>20.38</v>
      </c>
      <c r="E1249" s="514">
        <v>46216</v>
      </c>
      <c r="F1249" s="37">
        <v>20.38</v>
      </c>
      <c r="G1249" s="515">
        <v>46217</v>
      </c>
      <c r="H1249" s="76">
        <f t="shared" si="107"/>
        <v>0</v>
      </c>
      <c r="K1249" s="134"/>
      <c r="L1249" s="675">
        <v>46217</v>
      </c>
      <c r="M1249" s="233"/>
      <c r="N1249" s="234">
        <f t="shared" si="108"/>
        <v>272</v>
      </c>
      <c r="O1249" s="37">
        <v>272</v>
      </c>
      <c r="P1249" s="228">
        <f t="shared" si="109"/>
        <v>0</v>
      </c>
      <c r="Q1249" s="41"/>
    </row>
    <row r="1250" spans="2:17" ht="15" customHeight="1" x14ac:dyDescent="0.3">
      <c r="B1250" s="142">
        <f t="shared" si="105"/>
        <v>20.38</v>
      </c>
      <c r="C1250" s="128"/>
      <c r="D1250" s="34">
        <f t="shared" si="106"/>
        <v>20.38</v>
      </c>
      <c r="E1250" s="514">
        <v>46217</v>
      </c>
      <c r="F1250" s="37">
        <v>20.399999999999999</v>
      </c>
      <c r="G1250" s="515">
        <v>46218</v>
      </c>
      <c r="H1250" s="76">
        <f t="shared" si="107"/>
        <v>1.9999999999999574E-2</v>
      </c>
      <c r="K1250" s="134"/>
      <c r="L1250" s="675">
        <v>46218</v>
      </c>
      <c r="M1250" s="233"/>
      <c r="N1250" s="234">
        <f t="shared" si="108"/>
        <v>272</v>
      </c>
      <c r="O1250" s="37">
        <v>259</v>
      </c>
      <c r="P1250" s="228">
        <f t="shared" si="109"/>
        <v>13</v>
      </c>
      <c r="Q1250" s="41"/>
    </row>
    <row r="1251" spans="2:17" ht="15" customHeight="1" x14ac:dyDescent="0.3">
      <c r="B1251" s="142">
        <f>(F1250)</f>
        <v>20.399999999999999</v>
      </c>
      <c r="C1251" s="128"/>
      <c r="D1251" s="34">
        <f t="shared" ref="D1251" si="110">F1250</f>
        <v>20.399999999999999</v>
      </c>
      <c r="E1251" s="514">
        <v>46218</v>
      </c>
      <c r="F1251" s="37">
        <v>20.41</v>
      </c>
      <c r="G1251" s="515">
        <v>46219</v>
      </c>
      <c r="H1251" s="76">
        <f>F1251-D1251</f>
        <v>1.0000000000001563E-2</v>
      </c>
      <c r="K1251" s="134"/>
      <c r="L1251" s="675">
        <v>46219</v>
      </c>
      <c r="M1251" s="233"/>
      <c r="N1251" s="234">
        <f t="shared" ref="N1251:N1305" si="111">O1250</f>
        <v>259</v>
      </c>
      <c r="O1251" s="37">
        <v>142</v>
      </c>
      <c r="P1251" s="228">
        <f t="shared" ref="P1251:P1305" si="112">M1251+N1251-O1251</f>
        <v>117</v>
      </c>
      <c r="Q1251" s="41"/>
    </row>
    <row r="1252" spans="2:17" ht="15" customHeight="1" x14ac:dyDescent="0.3">
      <c r="B1252" s="142">
        <f t="shared" ref="B1252:B1305" si="113">(F1251)</f>
        <v>20.41</v>
      </c>
      <c r="C1252" s="128"/>
      <c r="D1252" s="34">
        <f t="shared" ref="D1252:D1305" si="114">F1251</f>
        <v>20.41</v>
      </c>
      <c r="E1252" s="514">
        <v>46219</v>
      </c>
      <c r="F1252" s="37">
        <v>20.41</v>
      </c>
      <c r="G1252" s="515">
        <v>46220</v>
      </c>
      <c r="H1252" s="76">
        <f t="shared" ref="H1252:H1305" si="115">F1252-D1252</f>
        <v>0</v>
      </c>
      <c r="K1252" s="134"/>
      <c r="L1252" s="675">
        <v>46220</v>
      </c>
      <c r="M1252" s="233">
        <v>300</v>
      </c>
      <c r="N1252" s="234">
        <f t="shared" si="111"/>
        <v>142</v>
      </c>
      <c r="O1252" s="37">
        <v>411</v>
      </c>
      <c r="P1252" s="228">
        <f t="shared" si="112"/>
        <v>31</v>
      </c>
      <c r="Q1252" s="41"/>
    </row>
    <row r="1253" spans="2:17" ht="15" customHeight="1" x14ac:dyDescent="0.3">
      <c r="B1253" s="142">
        <f t="shared" si="113"/>
        <v>20.41</v>
      </c>
      <c r="C1253" s="128"/>
      <c r="D1253" s="34">
        <f t="shared" si="114"/>
        <v>20.41</v>
      </c>
      <c r="E1253" s="514">
        <v>46220</v>
      </c>
      <c r="F1253" s="37">
        <v>20.41</v>
      </c>
      <c r="G1253" s="515">
        <v>46221</v>
      </c>
      <c r="H1253" s="76">
        <f t="shared" si="115"/>
        <v>0</v>
      </c>
      <c r="K1253" s="134"/>
      <c r="L1253" s="675">
        <v>46221</v>
      </c>
      <c r="M1253" s="233"/>
      <c r="N1253" s="234">
        <f t="shared" si="111"/>
        <v>411</v>
      </c>
      <c r="O1253" s="37">
        <v>356</v>
      </c>
      <c r="P1253" s="228">
        <f t="shared" si="112"/>
        <v>55</v>
      </c>
      <c r="Q1253" s="41"/>
    </row>
    <row r="1254" spans="2:17" ht="15" customHeight="1" x14ac:dyDescent="0.3">
      <c r="B1254" s="142">
        <f t="shared" si="113"/>
        <v>20.41</v>
      </c>
      <c r="C1254" s="128"/>
      <c r="D1254" s="34">
        <f t="shared" si="114"/>
        <v>20.41</v>
      </c>
      <c r="E1254" s="514">
        <v>46221</v>
      </c>
      <c r="F1254" s="37">
        <v>20.420000000000002</v>
      </c>
      <c r="G1254" s="515">
        <v>46222</v>
      </c>
      <c r="H1254" s="76">
        <f t="shared" si="115"/>
        <v>1.0000000000001563E-2</v>
      </c>
      <c r="K1254" s="134"/>
      <c r="L1254" s="675">
        <v>46222</v>
      </c>
      <c r="M1254" s="233"/>
      <c r="N1254" s="234">
        <f t="shared" si="111"/>
        <v>356</v>
      </c>
      <c r="O1254" s="37">
        <v>322</v>
      </c>
      <c r="P1254" s="228">
        <f t="shared" si="112"/>
        <v>34</v>
      </c>
      <c r="Q1254" s="41"/>
    </row>
    <row r="1255" spans="2:17" ht="15" customHeight="1" x14ac:dyDescent="0.3">
      <c r="B1255" s="142">
        <f t="shared" si="113"/>
        <v>20.420000000000002</v>
      </c>
      <c r="C1255" s="128"/>
      <c r="D1255" s="34">
        <f t="shared" si="114"/>
        <v>20.420000000000002</v>
      </c>
      <c r="E1255" s="514">
        <v>46222</v>
      </c>
      <c r="F1255" s="37">
        <v>20.420000000000002</v>
      </c>
      <c r="G1255" s="515">
        <v>46223</v>
      </c>
      <c r="H1255" s="76">
        <f t="shared" si="115"/>
        <v>0</v>
      </c>
      <c r="K1255" s="134"/>
      <c r="L1255" s="675">
        <v>46223</v>
      </c>
      <c r="M1255" s="233"/>
      <c r="N1255" s="234">
        <f t="shared" si="111"/>
        <v>322</v>
      </c>
      <c r="O1255" s="37">
        <v>276</v>
      </c>
      <c r="P1255" s="228">
        <f t="shared" si="112"/>
        <v>46</v>
      </c>
      <c r="Q1255" s="41"/>
    </row>
    <row r="1256" spans="2:17" ht="15" customHeight="1" x14ac:dyDescent="0.3">
      <c r="B1256" s="142">
        <f t="shared" si="113"/>
        <v>20.420000000000002</v>
      </c>
      <c r="C1256" s="128"/>
      <c r="D1256" s="34">
        <f t="shared" si="114"/>
        <v>20.420000000000002</v>
      </c>
      <c r="E1256" s="514">
        <v>46223</v>
      </c>
      <c r="F1256" s="37">
        <v>20.420000000000002</v>
      </c>
      <c r="G1256" s="515">
        <v>46224</v>
      </c>
      <c r="H1256" s="76">
        <f t="shared" si="115"/>
        <v>0</v>
      </c>
      <c r="K1256" s="134"/>
      <c r="L1256" s="675">
        <v>46224</v>
      </c>
      <c r="M1256" s="233"/>
      <c r="N1256" s="234">
        <f t="shared" si="111"/>
        <v>276</v>
      </c>
      <c r="O1256" s="37">
        <v>226</v>
      </c>
      <c r="P1256" s="228">
        <f t="shared" si="112"/>
        <v>50</v>
      </c>
      <c r="Q1256" s="41"/>
    </row>
    <row r="1257" spans="2:17" ht="15" customHeight="1" x14ac:dyDescent="0.3">
      <c r="B1257" s="142">
        <f t="shared" si="113"/>
        <v>20.420000000000002</v>
      </c>
      <c r="C1257" s="128"/>
      <c r="D1257" s="34">
        <f t="shared" si="114"/>
        <v>20.420000000000002</v>
      </c>
      <c r="E1257" s="514">
        <v>46224</v>
      </c>
      <c r="F1257" s="37">
        <v>20.420000000000002</v>
      </c>
      <c r="G1257" s="515">
        <v>46225</v>
      </c>
      <c r="H1257" s="76">
        <f t="shared" si="115"/>
        <v>0</v>
      </c>
      <c r="K1257" s="134"/>
      <c r="L1257" s="675">
        <v>46225</v>
      </c>
      <c r="M1257" s="233"/>
      <c r="N1257" s="234">
        <f t="shared" si="111"/>
        <v>226</v>
      </c>
      <c r="O1257" s="37">
        <v>218</v>
      </c>
      <c r="P1257" s="228">
        <f t="shared" si="112"/>
        <v>8</v>
      </c>
      <c r="Q1257" s="41"/>
    </row>
    <row r="1258" spans="2:17" ht="15" customHeight="1" x14ac:dyDescent="0.3">
      <c r="B1258" s="142">
        <f t="shared" si="113"/>
        <v>20.420000000000002</v>
      </c>
      <c r="C1258" s="128"/>
      <c r="D1258" s="34">
        <f t="shared" si="114"/>
        <v>20.420000000000002</v>
      </c>
      <c r="E1258" s="514">
        <v>46225</v>
      </c>
      <c r="F1258" s="37">
        <v>20.43</v>
      </c>
      <c r="G1258" s="515">
        <v>46226</v>
      </c>
      <c r="H1258" s="76">
        <f t="shared" si="115"/>
        <v>9.9999999999980105E-3</v>
      </c>
      <c r="K1258" s="134"/>
      <c r="L1258" s="675">
        <v>46226</v>
      </c>
      <c r="M1258" s="233"/>
      <c r="N1258" s="234">
        <f t="shared" si="111"/>
        <v>218</v>
      </c>
      <c r="O1258" s="37">
        <v>190</v>
      </c>
      <c r="P1258" s="228">
        <f t="shared" si="112"/>
        <v>28</v>
      </c>
      <c r="Q1258" s="41"/>
    </row>
    <row r="1259" spans="2:17" ht="15" customHeight="1" x14ac:dyDescent="0.3">
      <c r="B1259" s="142">
        <f t="shared" si="113"/>
        <v>20.43</v>
      </c>
      <c r="C1259" s="128"/>
      <c r="D1259" s="34">
        <f t="shared" si="114"/>
        <v>20.43</v>
      </c>
      <c r="E1259" s="514">
        <v>46226</v>
      </c>
      <c r="F1259" s="37">
        <v>20.43</v>
      </c>
      <c r="G1259" s="515">
        <v>46227</v>
      </c>
      <c r="H1259" s="76">
        <f t="shared" si="115"/>
        <v>0</v>
      </c>
      <c r="K1259" s="134"/>
      <c r="L1259" s="675">
        <v>46227</v>
      </c>
      <c r="M1259" s="233">
        <v>30</v>
      </c>
      <c r="N1259" s="234">
        <f t="shared" si="111"/>
        <v>190</v>
      </c>
      <c r="O1259" s="37">
        <v>201</v>
      </c>
      <c r="P1259" s="228">
        <f t="shared" si="112"/>
        <v>19</v>
      </c>
      <c r="Q1259" s="41"/>
    </row>
    <row r="1260" spans="2:17" ht="15" customHeight="1" x14ac:dyDescent="0.3">
      <c r="B1260" s="142">
        <f t="shared" si="113"/>
        <v>20.43</v>
      </c>
      <c r="C1260" s="128"/>
      <c r="D1260" s="34">
        <f t="shared" si="114"/>
        <v>20.43</v>
      </c>
      <c r="E1260" s="514">
        <v>46227</v>
      </c>
      <c r="F1260" s="37">
        <v>20.43</v>
      </c>
      <c r="G1260" s="515">
        <v>46228</v>
      </c>
      <c r="H1260" s="76">
        <f t="shared" si="115"/>
        <v>0</v>
      </c>
      <c r="K1260" s="134"/>
      <c r="L1260" s="675">
        <v>46228</v>
      </c>
      <c r="M1260" s="233"/>
      <c r="N1260" s="234">
        <f t="shared" si="111"/>
        <v>201</v>
      </c>
      <c r="O1260" s="37">
        <v>185</v>
      </c>
      <c r="P1260" s="228">
        <f t="shared" si="112"/>
        <v>16</v>
      </c>
      <c r="Q1260" s="41"/>
    </row>
    <row r="1261" spans="2:17" ht="15" customHeight="1" x14ac:dyDescent="0.3">
      <c r="B1261" s="142">
        <f t="shared" si="113"/>
        <v>20.43</v>
      </c>
      <c r="C1261" s="128"/>
      <c r="D1261" s="34">
        <f t="shared" si="114"/>
        <v>20.43</v>
      </c>
      <c r="E1261" s="514">
        <v>46228</v>
      </c>
      <c r="F1261" s="37">
        <v>20.43</v>
      </c>
      <c r="G1261" s="515">
        <v>46229</v>
      </c>
      <c r="H1261" s="76">
        <f t="shared" si="115"/>
        <v>0</v>
      </c>
      <c r="K1261" s="134"/>
      <c r="L1261" s="675">
        <v>46229</v>
      </c>
      <c r="M1261" s="233"/>
      <c r="N1261" s="234">
        <f t="shared" si="111"/>
        <v>185</v>
      </c>
      <c r="O1261" s="37">
        <v>185</v>
      </c>
      <c r="P1261" s="228">
        <f t="shared" si="112"/>
        <v>0</v>
      </c>
      <c r="Q1261" s="41"/>
    </row>
    <row r="1262" spans="2:17" ht="15" customHeight="1" x14ac:dyDescent="0.3">
      <c r="B1262" s="142">
        <f t="shared" si="113"/>
        <v>20.43</v>
      </c>
      <c r="C1262" s="128"/>
      <c r="D1262" s="34">
        <f t="shared" si="114"/>
        <v>20.43</v>
      </c>
      <c r="E1262" s="514">
        <v>46229</v>
      </c>
      <c r="F1262" s="37">
        <v>20.43</v>
      </c>
      <c r="G1262" s="515">
        <v>46230</v>
      </c>
      <c r="H1262" s="76">
        <f t="shared" si="115"/>
        <v>0</v>
      </c>
      <c r="K1262" s="134"/>
      <c r="L1262" s="675">
        <v>46230</v>
      </c>
      <c r="M1262" s="233"/>
      <c r="N1262" s="234">
        <f t="shared" si="111"/>
        <v>185</v>
      </c>
      <c r="O1262" s="37">
        <v>172</v>
      </c>
      <c r="P1262" s="228">
        <f t="shared" si="112"/>
        <v>13</v>
      </c>
      <c r="Q1262" s="41"/>
    </row>
    <row r="1263" spans="2:17" ht="15" customHeight="1" x14ac:dyDescent="0.3">
      <c r="B1263" s="142">
        <f t="shared" si="113"/>
        <v>20.43</v>
      </c>
      <c r="C1263" s="128"/>
      <c r="D1263" s="34">
        <f t="shared" si="114"/>
        <v>20.43</v>
      </c>
      <c r="E1263" s="514">
        <v>46230</v>
      </c>
      <c r="F1263" s="37">
        <v>20.43</v>
      </c>
      <c r="G1263" s="515">
        <v>46231</v>
      </c>
      <c r="H1263" s="76">
        <f t="shared" si="115"/>
        <v>0</v>
      </c>
      <c r="K1263" s="134"/>
      <c r="L1263" s="675">
        <v>46231</v>
      </c>
      <c r="M1263" s="233"/>
      <c r="N1263" s="234">
        <f t="shared" si="111"/>
        <v>172</v>
      </c>
      <c r="O1263" s="37">
        <v>172</v>
      </c>
      <c r="P1263" s="228">
        <f t="shared" si="112"/>
        <v>0</v>
      </c>
      <c r="Q1263" s="41"/>
    </row>
    <row r="1264" spans="2:17" ht="15" customHeight="1" x14ac:dyDescent="0.3">
      <c r="B1264" s="142">
        <f t="shared" si="113"/>
        <v>20.43</v>
      </c>
      <c r="C1264" s="128"/>
      <c r="D1264" s="34">
        <f t="shared" si="114"/>
        <v>20.43</v>
      </c>
      <c r="E1264" s="514">
        <v>46231</v>
      </c>
      <c r="F1264" s="37">
        <v>20.43</v>
      </c>
      <c r="G1264" s="515">
        <v>46232</v>
      </c>
      <c r="H1264" s="76">
        <f t="shared" si="115"/>
        <v>0</v>
      </c>
      <c r="K1264" s="134"/>
      <c r="L1264" s="675">
        <v>46232</v>
      </c>
      <c r="M1264" s="233"/>
      <c r="N1264" s="234">
        <f t="shared" si="111"/>
        <v>172</v>
      </c>
      <c r="O1264" s="37">
        <v>172</v>
      </c>
      <c r="P1264" s="228">
        <f t="shared" si="112"/>
        <v>0</v>
      </c>
      <c r="Q1264" s="41"/>
    </row>
    <row r="1265" spans="2:17" ht="15" customHeight="1" x14ac:dyDescent="0.3">
      <c r="B1265" s="142">
        <f t="shared" si="113"/>
        <v>20.43</v>
      </c>
      <c r="C1265" s="128"/>
      <c r="D1265" s="34">
        <f t="shared" si="114"/>
        <v>20.43</v>
      </c>
      <c r="E1265" s="514">
        <v>46232</v>
      </c>
      <c r="F1265" s="37">
        <v>20.43</v>
      </c>
      <c r="G1265" s="515">
        <v>46233</v>
      </c>
      <c r="H1265" s="76">
        <f t="shared" si="115"/>
        <v>0</v>
      </c>
      <c r="K1265" s="134"/>
      <c r="L1265" s="675">
        <v>46233</v>
      </c>
      <c r="M1265" s="233"/>
      <c r="N1265" s="234">
        <f t="shared" si="111"/>
        <v>172</v>
      </c>
      <c r="O1265" s="37">
        <v>169</v>
      </c>
      <c r="P1265" s="228">
        <f t="shared" si="112"/>
        <v>3</v>
      </c>
      <c r="Q1265" s="41"/>
    </row>
    <row r="1266" spans="2:17" ht="15" customHeight="1" x14ac:dyDescent="0.3">
      <c r="B1266" s="142">
        <f t="shared" si="113"/>
        <v>20.43</v>
      </c>
      <c r="C1266" s="128"/>
      <c r="D1266" s="34">
        <f t="shared" si="114"/>
        <v>20.43</v>
      </c>
      <c r="E1266" s="514">
        <v>46233</v>
      </c>
      <c r="F1266" s="37">
        <v>20.43</v>
      </c>
      <c r="G1266" s="515">
        <v>46234</v>
      </c>
      <c r="H1266" s="76">
        <f t="shared" si="115"/>
        <v>0</v>
      </c>
      <c r="K1266" s="134"/>
      <c r="L1266" s="675">
        <v>46234</v>
      </c>
      <c r="M1266" s="233"/>
      <c r="N1266" s="234">
        <f t="shared" si="111"/>
        <v>169</v>
      </c>
      <c r="O1266" s="37">
        <v>169</v>
      </c>
      <c r="P1266" s="228">
        <f t="shared" si="112"/>
        <v>0</v>
      </c>
      <c r="Q1266" s="41"/>
    </row>
    <row r="1267" spans="2:17" ht="15" customHeight="1" x14ac:dyDescent="0.3">
      <c r="B1267" s="142">
        <f t="shared" si="113"/>
        <v>20.43</v>
      </c>
      <c r="C1267" s="128"/>
      <c r="D1267" s="34">
        <f t="shared" si="114"/>
        <v>20.43</v>
      </c>
      <c r="E1267" s="514">
        <v>46234</v>
      </c>
      <c r="F1267" s="37">
        <v>20.43</v>
      </c>
      <c r="G1267" s="515">
        <v>46235</v>
      </c>
      <c r="H1267" s="76">
        <f t="shared" si="115"/>
        <v>0</v>
      </c>
      <c r="K1267" s="134"/>
      <c r="L1267" s="675">
        <v>46235</v>
      </c>
      <c r="M1267" s="233"/>
      <c r="N1267" s="234">
        <f t="shared" si="111"/>
        <v>169</v>
      </c>
      <c r="O1267" s="37">
        <v>168</v>
      </c>
      <c r="P1267" s="228">
        <f t="shared" si="112"/>
        <v>1</v>
      </c>
      <c r="Q1267" s="41"/>
    </row>
    <row r="1268" spans="2:17" ht="15" customHeight="1" x14ac:dyDescent="0.3">
      <c r="B1268" s="142">
        <f t="shared" si="113"/>
        <v>20.43</v>
      </c>
      <c r="C1268" s="128"/>
      <c r="D1268" s="34">
        <f t="shared" si="114"/>
        <v>20.43</v>
      </c>
      <c r="E1268" s="514">
        <v>46235</v>
      </c>
      <c r="F1268" s="37">
        <v>20.43</v>
      </c>
      <c r="G1268" s="515">
        <v>46236</v>
      </c>
      <c r="H1268" s="76">
        <f t="shared" si="115"/>
        <v>0</v>
      </c>
      <c r="K1268" s="134"/>
      <c r="L1268" s="675">
        <v>46236</v>
      </c>
      <c r="M1268" s="233"/>
      <c r="N1268" s="234">
        <f t="shared" si="111"/>
        <v>168</v>
      </c>
      <c r="O1268" s="37">
        <v>168</v>
      </c>
      <c r="P1268" s="228">
        <f t="shared" si="112"/>
        <v>0</v>
      </c>
      <c r="Q1268" s="41"/>
    </row>
    <row r="1269" spans="2:17" ht="15" customHeight="1" x14ac:dyDescent="0.3">
      <c r="B1269" s="142">
        <f t="shared" si="113"/>
        <v>20.43</v>
      </c>
      <c r="C1269" s="128"/>
      <c r="D1269" s="34">
        <f t="shared" si="114"/>
        <v>20.43</v>
      </c>
      <c r="E1269" s="514">
        <v>46236</v>
      </c>
      <c r="F1269" s="37">
        <v>20.45</v>
      </c>
      <c r="G1269" s="515">
        <v>46237</v>
      </c>
      <c r="H1269" s="76">
        <f t="shared" si="115"/>
        <v>1.9999999999999574E-2</v>
      </c>
      <c r="K1269" s="134"/>
      <c r="L1269" s="675">
        <v>46237</v>
      </c>
      <c r="M1269" s="233">
        <v>120</v>
      </c>
      <c r="N1269" s="234">
        <f t="shared" si="111"/>
        <v>168</v>
      </c>
      <c r="O1269" s="37">
        <v>288</v>
      </c>
      <c r="P1269" s="228">
        <f t="shared" si="112"/>
        <v>0</v>
      </c>
      <c r="Q1269" s="41"/>
    </row>
    <row r="1270" spans="2:17" ht="15" customHeight="1" x14ac:dyDescent="0.3">
      <c r="B1270" s="142">
        <f t="shared" si="113"/>
        <v>20.45</v>
      </c>
      <c r="C1270" s="128"/>
      <c r="D1270" s="34">
        <f t="shared" si="114"/>
        <v>20.45</v>
      </c>
      <c r="E1270" s="514">
        <v>46237</v>
      </c>
      <c r="F1270" s="37">
        <v>20.47</v>
      </c>
      <c r="G1270" s="515">
        <v>46238</v>
      </c>
      <c r="H1270" s="76">
        <f t="shared" si="115"/>
        <v>1.9999999999999574E-2</v>
      </c>
      <c r="K1270" s="134"/>
      <c r="L1270" s="675">
        <v>46238</v>
      </c>
      <c r="M1270" s="233"/>
      <c r="N1270" s="234">
        <f t="shared" si="111"/>
        <v>288</v>
      </c>
      <c r="O1270" s="37">
        <v>252</v>
      </c>
      <c r="P1270" s="228">
        <f t="shared" si="112"/>
        <v>36</v>
      </c>
      <c r="Q1270" s="41"/>
    </row>
    <row r="1271" spans="2:17" ht="15" customHeight="1" x14ac:dyDescent="0.3">
      <c r="B1271" s="142">
        <f t="shared" si="113"/>
        <v>20.47</v>
      </c>
      <c r="C1271" s="128"/>
      <c r="D1271" s="34">
        <f t="shared" si="114"/>
        <v>20.47</v>
      </c>
      <c r="E1271" s="514">
        <v>46238</v>
      </c>
      <c r="F1271" s="37">
        <v>20.48</v>
      </c>
      <c r="G1271" s="515">
        <v>46239</v>
      </c>
      <c r="H1271" s="76">
        <f t="shared" si="115"/>
        <v>1.0000000000001563E-2</v>
      </c>
      <c r="K1271" s="134"/>
      <c r="L1271" s="675">
        <v>46239</v>
      </c>
      <c r="M1271" s="233"/>
      <c r="N1271" s="234">
        <f t="shared" si="111"/>
        <v>252</v>
      </c>
      <c r="O1271" s="37">
        <v>198</v>
      </c>
      <c r="P1271" s="228">
        <f t="shared" si="112"/>
        <v>54</v>
      </c>
      <c r="Q1271" s="41"/>
    </row>
    <row r="1272" spans="2:17" ht="15" customHeight="1" x14ac:dyDescent="0.3">
      <c r="B1272" s="142">
        <f t="shared" si="113"/>
        <v>20.48</v>
      </c>
      <c r="C1272" s="128"/>
      <c r="D1272" s="34">
        <f t="shared" si="114"/>
        <v>20.48</v>
      </c>
      <c r="E1272" s="514">
        <v>46239</v>
      </c>
      <c r="F1272" s="37">
        <v>20.49</v>
      </c>
      <c r="G1272" s="515">
        <v>46240</v>
      </c>
      <c r="H1272" s="76">
        <f t="shared" si="115"/>
        <v>9.9999999999980105E-3</v>
      </c>
      <c r="K1272" s="134"/>
      <c r="L1272" s="675">
        <v>46240</v>
      </c>
      <c r="M1272" s="233">
        <v>300</v>
      </c>
      <c r="N1272" s="234">
        <f t="shared" si="111"/>
        <v>198</v>
      </c>
      <c r="O1272" s="37">
        <v>448</v>
      </c>
      <c r="P1272" s="228">
        <f t="shared" si="112"/>
        <v>50</v>
      </c>
      <c r="Q1272" s="41"/>
    </row>
    <row r="1273" spans="2:17" ht="15" customHeight="1" x14ac:dyDescent="0.3">
      <c r="B1273" s="142">
        <f t="shared" si="113"/>
        <v>20.49</v>
      </c>
      <c r="C1273" s="128"/>
      <c r="D1273" s="34">
        <f t="shared" si="114"/>
        <v>20.49</v>
      </c>
      <c r="E1273" s="514">
        <v>46240</v>
      </c>
      <c r="F1273" s="37">
        <v>20.49</v>
      </c>
      <c r="G1273" s="515">
        <v>46241</v>
      </c>
      <c r="H1273" s="76">
        <f t="shared" si="115"/>
        <v>0</v>
      </c>
      <c r="K1273" s="134"/>
      <c r="L1273" s="675">
        <v>46241</v>
      </c>
      <c r="M1273" s="233"/>
      <c r="N1273" s="234">
        <f t="shared" si="111"/>
        <v>448</v>
      </c>
      <c r="O1273" s="37">
        <v>440</v>
      </c>
      <c r="P1273" s="228">
        <f t="shared" si="112"/>
        <v>8</v>
      </c>
      <c r="Q1273" s="41"/>
    </row>
    <row r="1274" spans="2:17" ht="15" customHeight="1" x14ac:dyDescent="0.3">
      <c r="B1274" s="142">
        <f t="shared" si="113"/>
        <v>20.49</v>
      </c>
      <c r="C1274" s="128"/>
      <c r="D1274" s="34">
        <f t="shared" si="114"/>
        <v>20.49</v>
      </c>
      <c r="E1274" s="514">
        <v>46241</v>
      </c>
      <c r="F1274" s="37">
        <v>20.49</v>
      </c>
      <c r="G1274" s="515">
        <v>46242</v>
      </c>
      <c r="H1274" s="76">
        <f t="shared" si="115"/>
        <v>0</v>
      </c>
      <c r="K1274" s="134"/>
      <c r="L1274" s="675">
        <v>46242</v>
      </c>
      <c r="M1274" s="233"/>
      <c r="N1274" s="234">
        <f t="shared" si="111"/>
        <v>440</v>
      </c>
      <c r="O1274" s="37">
        <v>440</v>
      </c>
      <c r="P1274" s="228">
        <f t="shared" si="112"/>
        <v>0</v>
      </c>
      <c r="Q1274" s="41"/>
    </row>
    <row r="1275" spans="2:17" ht="15" customHeight="1" x14ac:dyDescent="0.3">
      <c r="B1275" s="142">
        <f t="shared" si="113"/>
        <v>20.49</v>
      </c>
      <c r="C1275" s="128"/>
      <c r="D1275" s="34">
        <f t="shared" si="114"/>
        <v>20.49</v>
      </c>
      <c r="E1275" s="514">
        <v>46242</v>
      </c>
      <c r="F1275" s="37">
        <v>20.49</v>
      </c>
      <c r="G1275" s="515">
        <v>46243</v>
      </c>
      <c r="H1275" s="76">
        <f t="shared" si="115"/>
        <v>0</v>
      </c>
      <c r="K1275" s="134"/>
      <c r="L1275" s="675">
        <v>46243</v>
      </c>
      <c r="M1275" s="233"/>
      <c r="N1275" s="234">
        <f t="shared" si="111"/>
        <v>440</v>
      </c>
      <c r="O1275" s="37">
        <v>369</v>
      </c>
      <c r="P1275" s="228">
        <f t="shared" si="112"/>
        <v>71</v>
      </c>
      <c r="Q1275" s="41"/>
    </row>
    <row r="1276" spans="2:17" ht="15" customHeight="1" x14ac:dyDescent="0.3">
      <c r="B1276" s="142">
        <f t="shared" si="113"/>
        <v>20.49</v>
      </c>
      <c r="C1276" s="128"/>
      <c r="D1276" s="34">
        <f t="shared" si="114"/>
        <v>20.49</v>
      </c>
      <c r="E1276" s="514">
        <v>46243</v>
      </c>
      <c r="F1276" s="37">
        <v>20.49</v>
      </c>
      <c r="G1276" s="515">
        <v>46244</v>
      </c>
      <c r="H1276" s="76">
        <f t="shared" si="115"/>
        <v>0</v>
      </c>
      <c r="K1276" s="134"/>
      <c r="L1276" s="675">
        <v>46244</v>
      </c>
      <c r="M1276" s="233"/>
      <c r="N1276" s="234">
        <f t="shared" si="111"/>
        <v>369</v>
      </c>
      <c r="O1276" s="37">
        <v>369</v>
      </c>
      <c r="P1276" s="228">
        <f t="shared" si="112"/>
        <v>0</v>
      </c>
      <c r="Q1276" s="41"/>
    </row>
    <row r="1277" spans="2:17" ht="15" customHeight="1" x14ac:dyDescent="0.3">
      <c r="B1277" s="142">
        <f t="shared" si="113"/>
        <v>20.49</v>
      </c>
      <c r="C1277" s="128"/>
      <c r="D1277" s="34">
        <f t="shared" si="114"/>
        <v>20.49</v>
      </c>
      <c r="E1277" s="514">
        <v>46244</v>
      </c>
      <c r="F1277" s="37">
        <v>20.49</v>
      </c>
      <c r="G1277" s="515">
        <v>46245</v>
      </c>
      <c r="H1277" s="76">
        <f t="shared" si="115"/>
        <v>0</v>
      </c>
      <c r="K1277" s="134"/>
      <c r="L1277" s="675">
        <v>46245</v>
      </c>
      <c r="M1277" s="233"/>
      <c r="N1277" s="234">
        <f t="shared" si="111"/>
        <v>369</v>
      </c>
      <c r="O1277" s="37">
        <v>369</v>
      </c>
      <c r="P1277" s="228">
        <f t="shared" si="112"/>
        <v>0</v>
      </c>
      <c r="Q1277" s="41"/>
    </row>
    <row r="1278" spans="2:17" ht="15" customHeight="1" x14ac:dyDescent="0.3">
      <c r="B1278" s="142">
        <f t="shared" si="113"/>
        <v>20.49</v>
      </c>
      <c r="C1278" s="128"/>
      <c r="D1278" s="34">
        <f t="shared" si="114"/>
        <v>20.49</v>
      </c>
      <c r="E1278" s="514">
        <v>46245</v>
      </c>
      <c r="F1278" s="37">
        <v>20.49</v>
      </c>
      <c r="G1278" s="515">
        <v>46246</v>
      </c>
      <c r="H1278" s="76">
        <f t="shared" si="115"/>
        <v>0</v>
      </c>
      <c r="K1278" s="134"/>
      <c r="L1278" s="675">
        <v>46246</v>
      </c>
      <c r="M1278" s="233"/>
      <c r="N1278" s="234">
        <f t="shared" si="111"/>
        <v>369</v>
      </c>
      <c r="O1278" s="37">
        <v>369</v>
      </c>
      <c r="P1278" s="228">
        <f t="shared" si="112"/>
        <v>0</v>
      </c>
      <c r="Q1278" s="41"/>
    </row>
    <row r="1279" spans="2:17" ht="15" customHeight="1" x14ac:dyDescent="0.3">
      <c r="B1279" s="142">
        <f t="shared" si="113"/>
        <v>20.49</v>
      </c>
      <c r="C1279" s="128"/>
      <c r="D1279" s="34">
        <f t="shared" si="114"/>
        <v>20.49</v>
      </c>
      <c r="E1279" s="514">
        <v>46246</v>
      </c>
      <c r="F1279" s="37">
        <v>20.49</v>
      </c>
      <c r="G1279" s="515">
        <v>46247</v>
      </c>
      <c r="H1279" s="76">
        <f t="shared" si="115"/>
        <v>0</v>
      </c>
      <c r="K1279" s="134"/>
      <c r="L1279" s="675">
        <v>46247</v>
      </c>
      <c r="M1279" s="233"/>
      <c r="N1279" s="234">
        <f t="shared" si="111"/>
        <v>369</v>
      </c>
      <c r="O1279" s="37">
        <v>369</v>
      </c>
      <c r="P1279" s="228">
        <f t="shared" si="112"/>
        <v>0</v>
      </c>
      <c r="Q1279" s="41"/>
    </row>
    <row r="1280" spans="2:17" ht="15" customHeight="1" x14ac:dyDescent="0.3">
      <c r="B1280" s="142">
        <f t="shared" si="113"/>
        <v>20.49</v>
      </c>
      <c r="C1280" s="128"/>
      <c r="D1280" s="34">
        <f t="shared" si="114"/>
        <v>20.49</v>
      </c>
      <c r="E1280" s="514">
        <v>46247</v>
      </c>
      <c r="F1280" s="37">
        <v>20.49</v>
      </c>
      <c r="G1280" s="515">
        <v>46248</v>
      </c>
      <c r="H1280" s="76">
        <f t="shared" si="115"/>
        <v>0</v>
      </c>
      <c r="K1280" s="134"/>
      <c r="L1280" s="675">
        <v>46248</v>
      </c>
      <c r="M1280" s="233"/>
      <c r="N1280" s="234">
        <f t="shared" si="111"/>
        <v>369</v>
      </c>
      <c r="O1280" s="37">
        <v>369</v>
      </c>
      <c r="P1280" s="228">
        <f t="shared" si="112"/>
        <v>0</v>
      </c>
      <c r="Q1280" s="41"/>
    </row>
    <row r="1281" spans="2:17" ht="15" customHeight="1" x14ac:dyDescent="0.3">
      <c r="B1281" s="142">
        <f t="shared" si="113"/>
        <v>20.49</v>
      </c>
      <c r="C1281" s="128"/>
      <c r="D1281" s="34">
        <f t="shared" si="114"/>
        <v>20.49</v>
      </c>
      <c r="E1281" s="514">
        <v>46248</v>
      </c>
      <c r="F1281" s="37">
        <v>20.49</v>
      </c>
      <c r="G1281" s="515">
        <v>46249</v>
      </c>
      <c r="H1281" s="76">
        <f t="shared" si="115"/>
        <v>0</v>
      </c>
      <c r="K1281" s="134"/>
      <c r="L1281" s="675">
        <v>46249</v>
      </c>
      <c r="M1281" s="233"/>
      <c r="N1281" s="234">
        <f t="shared" si="111"/>
        <v>369</v>
      </c>
      <c r="O1281" s="37">
        <v>369</v>
      </c>
      <c r="P1281" s="228">
        <f t="shared" si="112"/>
        <v>0</v>
      </c>
      <c r="Q1281" s="41"/>
    </row>
    <row r="1282" spans="2:17" ht="15" customHeight="1" x14ac:dyDescent="0.3">
      <c r="B1282" s="142">
        <f t="shared" si="113"/>
        <v>20.49</v>
      </c>
      <c r="C1282" s="128"/>
      <c r="D1282" s="34">
        <f t="shared" si="114"/>
        <v>20.49</v>
      </c>
      <c r="E1282" s="514">
        <v>46249</v>
      </c>
      <c r="F1282" s="37">
        <v>20.49</v>
      </c>
      <c r="G1282" s="515">
        <v>46250</v>
      </c>
      <c r="H1282" s="76">
        <f t="shared" si="115"/>
        <v>0</v>
      </c>
      <c r="K1282" s="134"/>
      <c r="L1282" s="675">
        <v>46250</v>
      </c>
      <c r="M1282" s="233"/>
      <c r="N1282" s="234">
        <f t="shared" si="111"/>
        <v>369</v>
      </c>
      <c r="O1282" s="37">
        <v>279</v>
      </c>
      <c r="P1282" s="228">
        <f t="shared" si="112"/>
        <v>90</v>
      </c>
      <c r="Q1282" s="41"/>
    </row>
    <row r="1283" spans="2:17" ht="15" customHeight="1" x14ac:dyDescent="0.3">
      <c r="B1283" s="142">
        <f t="shared" si="113"/>
        <v>20.49</v>
      </c>
      <c r="C1283" s="128"/>
      <c r="D1283" s="34">
        <f t="shared" si="114"/>
        <v>20.49</v>
      </c>
      <c r="E1283" s="514">
        <v>46250</v>
      </c>
      <c r="F1283" s="37">
        <v>20.51</v>
      </c>
      <c r="G1283" s="515">
        <v>46251</v>
      </c>
      <c r="H1283" s="76">
        <f t="shared" si="115"/>
        <v>2.0000000000003126E-2</v>
      </c>
      <c r="K1283" s="134"/>
      <c r="L1283" s="675">
        <v>46251</v>
      </c>
      <c r="M1283" s="233"/>
      <c r="N1283" s="234">
        <f t="shared" si="111"/>
        <v>279</v>
      </c>
      <c r="O1283" s="37">
        <v>234</v>
      </c>
      <c r="P1283" s="228">
        <f t="shared" si="112"/>
        <v>45</v>
      </c>
      <c r="Q1283" s="41"/>
    </row>
    <row r="1284" spans="2:17" ht="15" customHeight="1" x14ac:dyDescent="0.3">
      <c r="B1284" s="142">
        <f t="shared" si="113"/>
        <v>20.51</v>
      </c>
      <c r="C1284" s="128"/>
      <c r="D1284" s="34">
        <f t="shared" si="114"/>
        <v>20.51</v>
      </c>
      <c r="E1284" s="514">
        <v>46251</v>
      </c>
      <c r="F1284" s="37">
        <v>20.52</v>
      </c>
      <c r="G1284" s="515">
        <v>46252</v>
      </c>
      <c r="H1284" s="76">
        <f t="shared" si="115"/>
        <v>9.9999999999980105E-3</v>
      </c>
      <c r="K1284" s="134"/>
      <c r="L1284" s="675">
        <v>46252</v>
      </c>
      <c r="M1284" s="233"/>
      <c r="N1284" s="234">
        <f t="shared" si="111"/>
        <v>234</v>
      </c>
      <c r="O1284" s="37">
        <v>234</v>
      </c>
      <c r="P1284" s="228">
        <f t="shared" si="112"/>
        <v>0</v>
      </c>
      <c r="Q1284" s="41"/>
    </row>
    <row r="1285" spans="2:17" ht="15" customHeight="1" x14ac:dyDescent="0.3">
      <c r="B1285" s="142">
        <f t="shared" si="113"/>
        <v>20.52</v>
      </c>
      <c r="C1285" s="128"/>
      <c r="D1285" s="34">
        <f t="shared" si="114"/>
        <v>20.52</v>
      </c>
      <c r="E1285" s="514">
        <v>46252</v>
      </c>
      <c r="F1285" s="37">
        <v>20.52</v>
      </c>
      <c r="G1285" s="515">
        <v>46253</v>
      </c>
      <c r="H1285" s="76">
        <f t="shared" si="115"/>
        <v>0</v>
      </c>
      <c r="K1285" s="134"/>
      <c r="L1285" s="675">
        <v>46253</v>
      </c>
      <c r="M1285" s="233"/>
      <c r="N1285" s="234">
        <f t="shared" si="111"/>
        <v>234</v>
      </c>
      <c r="O1285" s="37">
        <v>211.5</v>
      </c>
      <c r="P1285" s="228">
        <f t="shared" si="112"/>
        <v>22.5</v>
      </c>
      <c r="Q1285" s="41"/>
    </row>
    <row r="1286" spans="2:17" ht="15" customHeight="1" x14ac:dyDescent="0.3">
      <c r="B1286" s="142">
        <f t="shared" si="113"/>
        <v>20.52</v>
      </c>
      <c r="C1286" s="128"/>
      <c r="D1286" s="34">
        <f t="shared" si="114"/>
        <v>20.52</v>
      </c>
      <c r="E1286" s="514">
        <v>46253</v>
      </c>
      <c r="F1286" s="37">
        <v>20.52</v>
      </c>
      <c r="G1286" s="515">
        <v>46254</v>
      </c>
      <c r="H1286" s="76">
        <f t="shared" si="115"/>
        <v>0</v>
      </c>
      <c r="K1286" s="134"/>
      <c r="L1286" s="675">
        <v>46254</v>
      </c>
      <c r="M1286" s="233"/>
      <c r="N1286" s="234">
        <f t="shared" si="111"/>
        <v>211.5</v>
      </c>
      <c r="O1286" s="37">
        <v>112.5</v>
      </c>
      <c r="P1286" s="228">
        <f t="shared" si="112"/>
        <v>99</v>
      </c>
      <c r="Q1286" s="41"/>
    </row>
    <row r="1287" spans="2:17" ht="15" customHeight="1" x14ac:dyDescent="0.3">
      <c r="B1287" s="142">
        <f t="shared" si="113"/>
        <v>20.52</v>
      </c>
      <c r="C1287" s="128"/>
      <c r="D1287" s="34">
        <f t="shared" si="114"/>
        <v>20.52</v>
      </c>
      <c r="E1287" s="514">
        <v>46254</v>
      </c>
      <c r="F1287" s="37">
        <v>20.54</v>
      </c>
      <c r="G1287" s="515">
        <v>46255</v>
      </c>
      <c r="H1287" s="76">
        <f t="shared" si="115"/>
        <v>1.9999999999999574E-2</v>
      </c>
      <c r="K1287" s="134"/>
      <c r="L1287" s="675">
        <v>46255</v>
      </c>
      <c r="M1287" s="233">
        <v>240</v>
      </c>
      <c r="N1287" s="234">
        <f t="shared" si="111"/>
        <v>112.5</v>
      </c>
      <c r="O1287" s="37">
        <v>225</v>
      </c>
      <c r="P1287" s="228">
        <f t="shared" si="112"/>
        <v>127.5</v>
      </c>
      <c r="Q1287" s="41"/>
    </row>
    <row r="1288" spans="2:17" ht="15" customHeight="1" x14ac:dyDescent="0.3">
      <c r="B1288" s="142">
        <f t="shared" si="113"/>
        <v>20.54</v>
      </c>
      <c r="C1288" s="128"/>
      <c r="D1288" s="34">
        <f t="shared" si="114"/>
        <v>20.54</v>
      </c>
      <c r="E1288" s="514">
        <v>46255</v>
      </c>
      <c r="F1288" s="37">
        <v>20.56</v>
      </c>
      <c r="G1288" s="515">
        <v>46256</v>
      </c>
      <c r="H1288" s="76">
        <f t="shared" si="115"/>
        <v>1.9999999999999574E-2</v>
      </c>
      <c r="K1288" s="134"/>
      <c r="L1288" s="675">
        <v>46256</v>
      </c>
      <c r="M1288" s="233"/>
      <c r="N1288" s="234">
        <f t="shared" si="111"/>
        <v>225</v>
      </c>
      <c r="O1288" s="37">
        <v>92</v>
      </c>
      <c r="P1288" s="228">
        <f t="shared" si="112"/>
        <v>133</v>
      </c>
      <c r="Q1288" s="41"/>
    </row>
    <row r="1289" spans="2:17" ht="15" customHeight="1" x14ac:dyDescent="0.3">
      <c r="B1289" s="142">
        <f t="shared" si="113"/>
        <v>20.56</v>
      </c>
      <c r="C1289" s="128"/>
      <c r="D1289" s="34">
        <f t="shared" si="114"/>
        <v>20.56</v>
      </c>
      <c r="E1289" s="514">
        <v>46256</v>
      </c>
      <c r="F1289" s="37">
        <v>20.58</v>
      </c>
      <c r="G1289" s="515">
        <v>46257</v>
      </c>
      <c r="H1289" s="76">
        <f t="shared" si="115"/>
        <v>1.9999999999999574E-2</v>
      </c>
      <c r="K1289" s="134"/>
      <c r="L1289" s="675">
        <v>46257</v>
      </c>
      <c r="M1289" s="233"/>
      <c r="N1289" s="234">
        <f t="shared" si="111"/>
        <v>92</v>
      </c>
      <c r="O1289" s="37">
        <v>92</v>
      </c>
      <c r="P1289" s="228">
        <f t="shared" si="112"/>
        <v>0</v>
      </c>
      <c r="Q1289" s="41"/>
    </row>
    <row r="1290" spans="2:17" ht="15" customHeight="1" x14ac:dyDescent="0.3">
      <c r="B1290" s="142">
        <f t="shared" si="113"/>
        <v>20.58</v>
      </c>
      <c r="C1290" s="128"/>
      <c r="D1290" s="34">
        <f t="shared" si="114"/>
        <v>20.58</v>
      </c>
      <c r="E1290" s="514">
        <v>46257</v>
      </c>
      <c r="F1290" s="37">
        <v>20.58</v>
      </c>
      <c r="G1290" s="515">
        <v>46258</v>
      </c>
      <c r="H1290" s="76">
        <f t="shared" si="115"/>
        <v>0</v>
      </c>
      <c r="K1290" s="134"/>
      <c r="L1290" s="675">
        <v>46258</v>
      </c>
      <c r="M1290" s="233">
        <v>270</v>
      </c>
      <c r="N1290" s="234">
        <f t="shared" si="111"/>
        <v>92</v>
      </c>
      <c r="O1290" s="37">
        <v>360</v>
      </c>
      <c r="P1290" s="228">
        <f t="shared" si="112"/>
        <v>2</v>
      </c>
      <c r="Q1290" s="41"/>
    </row>
    <row r="1291" spans="2:17" ht="15" customHeight="1" x14ac:dyDescent="0.3">
      <c r="B1291" s="142">
        <f t="shared" si="113"/>
        <v>20.58</v>
      </c>
      <c r="C1291" s="128"/>
      <c r="D1291" s="34">
        <f t="shared" si="114"/>
        <v>20.58</v>
      </c>
      <c r="E1291" s="514">
        <v>46258</v>
      </c>
      <c r="F1291" s="37">
        <v>20.59</v>
      </c>
      <c r="G1291" s="515">
        <v>46259</v>
      </c>
      <c r="H1291" s="76">
        <f t="shared" si="115"/>
        <v>1.0000000000001563E-2</v>
      </c>
      <c r="K1291" s="134"/>
      <c r="L1291" s="675">
        <v>46259</v>
      </c>
      <c r="M1291" s="233">
        <v>30</v>
      </c>
      <c r="N1291" s="234">
        <f t="shared" si="111"/>
        <v>360</v>
      </c>
      <c r="O1291" s="37">
        <v>360</v>
      </c>
      <c r="P1291" s="228">
        <f t="shared" si="112"/>
        <v>30</v>
      </c>
      <c r="Q1291" s="41"/>
    </row>
    <row r="1292" spans="2:17" ht="15" customHeight="1" x14ac:dyDescent="0.3">
      <c r="B1292" s="142">
        <f t="shared" si="113"/>
        <v>20.59</v>
      </c>
      <c r="C1292" s="128"/>
      <c r="D1292" s="34">
        <f t="shared" si="114"/>
        <v>20.59</v>
      </c>
      <c r="E1292" s="514">
        <v>46259</v>
      </c>
      <c r="F1292" s="37">
        <v>20.59</v>
      </c>
      <c r="G1292" s="515">
        <v>46260</v>
      </c>
      <c r="H1292" s="76">
        <f t="shared" si="115"/>
        <v>0</v>
      </c>
      <c r="K1292" s="134"/>
      <c r="L1292" s="675">
        <v>46260</v>
      </c>
      <c r="M1292" s="233"/>
      <c r="N1292" s="234">
        <f t="shared" si="111"/>
        <v>360</v>
      </c>
      <c r="O1292" s="37">
        <v>360</v>
      </c>
      <c r="P1292" s="228">
        <f t="shared" si="112"/>
        <v>0</v>
      </c>
      <c r="Q1292" s="41"/>
    </row>
    <row r="1293" spans="2:17" ht="15" customHeight="1" x14ac:dyDescent="0.3">
      <c r="B1293" s="142">
        <f t="shared" si="113"/>
        <v>20.59</v>
      </c>
      <c r="C1293" s="128"/>
      <c r="D1293" s="34">
        <f t="shared" si="114"/>
        <v>20.59</v>
      </c>
      <c r="E1293" s="514">
        <v>46260</v>
      </c>
      <c r="F1293" s="37">
        <v>20.59</v>
      </c>
      <c r="G1293" s="515">
        <v>46261</v>
      </c>
      <c r="H1293" s="76">
        <f t="shared" si="115"/>
        <v>0</v>
      </c>
      <c r="K1293" s="134"/>
      <c r="L1293" s="675">
        <v>46261</v>
      </c>
      <c r="M1293" s="233"/>
      <c r="N1293" s="234">
        <f t="shared" si="111"/>
        <v>360</v>
      </c>
      <c r="O1293" s="37">
        <v>360</v>
      </c>
      <c r="P1293" s="228">
        <f t="shared" si="112"/>
        <v>0</v>
      </c>
      <c r="Q1293" s="41"/>
    </row>
    <row r="1294" spans="2:17" ht="15" customHeight="1" x14ac:dyDescent="0.3">
      <c r="B1294" s="142">
        <f t="shared" si="113"/>
        <v>20.59</v>
      </c>
      <c r="C1294" s="128"/>
      <c r="D1294" s="34">
        <f t="shared" si="114"/>
        <v>20.59</v>
      </c>
      <c r="E1294" s="514">
        <v>46261</v>
      </c>
      <c r="F1294" s="37">
        <v>20.6</v>
      </c>
      <c r="G1294" s="515">
        <v>46262</v>
      </c>
      <c r="H1294" s="76">
        <f t="shared" si="115"/>
        <v>1.0000000000001563E-2</v>
      </c>
      <c r="K1294" s="134"/>
      <c r="L1294" s="675">
        <v>46262</v>
      </c>
      <c r="M1294" s="233"/>
      <c r="N1294" s="234">
        <f t="shared" si="111"/>
        <v>360</v>
      </c>
      <c r="O1294" s="37">
        <v>360</v>
      </c>
      <c r="P1294" s="228">
        <f t="shared" si="112"/>
        <v>0</v>
      </c>
      <c r="Q1294" s="41"/>
    </row>
    <row r="1295" spans="2:17" ht="15" customHeight="1" x14ac:dyDescent="0.3">
      <c r="B1295" s="142">
        <f t="shared" si="113"/>
        <v>20.6</v>
      </c>
      <c r="C1295" s="128"/>
      <c r="D1295" s="34">
        <f t="shared" si="114"/>
        <v>20.6</v>
      </c>
      <c r="E1295" s="514">
        <v>46262</v>
      </c>
      <c r="F1295" s="37">
        <v>20.6</v>
      </c>
      <c r="G1295" s="515">
        <v>46263</v>
      </c>
      <c r="H1295" s="76">
        <f t="shared" si="115"/>
        <v>0</v>
      </c>
      <c r="K1295" s="134"/>
      <c r="L1295" s="675">
        <v>46263</v>
      </c>
      <c r="M1295" s="233">
        <v>210</v>
      </c>
      <c r="N1295" s="234">
        <f t="shared" si="111"/>
        <v>360</v>
      </c>
      <c r="O1295" s="37">
        <v>570</v>
      </c>
      <c r="P1295" s="228">
        <f t="shared" si="112"/>
        <v>0</v>
      </c>
      <c r="Q1295" s="41"/>
    </row>
    <row r="1296" spans="2:17" ht="15" customHeight="1" x14ac:dyDescent="0.3">
      <c r="B1296" s="142">
        <f t="shared" si="113"/>
        <v>20.6</v>
      </c>
      <c r="C1296" s="128"/>
      <c r="D1296" s="34">
        <f t="shared" si="114"/>
        <v>20.6</v>
      </c>
      <c r="E1296" s="514">
        <v>46263</v>
      </c>
      <c r="F1296" s="37">
        <v>20.6</v>
      </c>
      <c r="G1296" s="515">
        <v>46264</v>
      </c>
      <c r="H1296" s="76">
        <f t="shared" si="115"/>
        <v>0</v>
      </c>
      <c r="K1296" s="134"/>
      <c r="L1296" s="675">
        <v>46264</v>
      </c>
      <c r="M1296" s="233"/>
      <c r="N1296" s="234">
        <f t="shared" si="111"/>
        <v>570</v>
      </c>
      <c r="O1296" s="37">
        <v>522</v>
      </c>
      <c r="P1296" s="228">
        <f t="shared" si="112"/>
        <v>48</v>
      </c>
      <c r="Q1296" s="41"/>
    </row>
    <row r="1297" spans="2:17" ht="15" customHeight="1" x14ac:dyDescent="0.3">
      <c r="B1297" s="142">
        <f t="shared" si="113"/>
        <v>20.6</v>
      </c>
      <c r="C1297" s="128"/>
      <c r="D1297" s="34">
        <f t="shared" si="114"/>
        <v>20.6</v>
      </c>
      <c r="E1297" s="514">
        <v>46264</v>
      </c>
      <c r="F1297" s="37">
        <v>20.61</v>
      </c>
      <c r="G1297" s="515">
        <v>46265</v>
      </c>
      <c r="H1297" s="76">
        <f t="shared" si="115"/>
        <v>9.9999999999980105E-3</v>
      </c>
      <c r="K1297" s="134"/>
      <c r="L1297" s="675">
        <v>46265</v>
      </c>
      <c r="M1297" s="233"/>
      <c r="N1297" s="234">
        <f t="shared" si="111"/>
        <v>522</v>
      </c>
      <c r="O1297" s="37">
        <v>522</v>
      </c>
      <c r="P1297" s="228">
        <f t="shared" si="112"/>
        <v>0</v>
      </c>
      <c r="Q1297" s="41"/>
    </row>
    <row r="1298" spans="2:17" ht="15" customHeight="1" x14ac:dyDescent="0.3">
      <c r="B1298" s="142">
        <f t="shared" si="113"/>
        <v>20.61</v>
      </c>
      <c r="C1298" s="128"/>
      <c r="D1298" s="34">
        <f t="shared" si="114"/>
        <v>20.61</v>
      </c>
      <c r="E1298" s="514">
        <v>46265</v>
      </c>
      <c r="F1298" s="37">
        <v>20.61</v>
      </c>
      <c r="G1298" s="515">
        <v>46266</v>
      </c>
      <c r="H1298" s="76">
        <f t="shared" si="115"/>
        <v>0</v>
      </c>
      <c r="K1298" s="134"/>
      <c r="L1298" s="675">
        <v>46266</v>
      </c>
      <c r="M1298" s="233"/>
      <c r="N1298" s="234">
        <f t="shared" si="111"/>
        <v>522</v>
      </c>
      <c r="O1298" s="37">
        <v>468</v>
      </c>
      <c r="P1298" s="228">
        <f t="shared" si="112"/>
        <v>54</v>
      </c>
      <c r="Q1298" s="41"/>
    </row>
    <row r="1299" spans="2:17" ht="15" customHeight="1" x14ac:dyDescent="0.3">
      <c r="B1299" s="142">
        <f t="shared" si="113"/>
        <v>20.61</v>
      </c>
      <c r="C1299" s="128"/>
      <c r="D1299" s="34">
        <f t="shared" si="114"/>
        <v>20.61</v>
      </c>
      <c r="E1299" s="514">
        <v>46266</v>
      </c>
      <c r="F1299" s="37">
        <v>20.63</v>
      </c>
      <c r="G1299" s="515">
        <v>46267</v>
      </c>
      <c r="H1299" s="76">
        <f t="shared" si="115"/>
        <v>1.9999999999999574E-2</v>
      </c>
      <c r="K1299" s="134"/>
      <c r="L1299" s="675">
        <v>46267</v>
      </c>
      <c r="M1299" s="233"/>
      <c r="N1299" s="234">
        <f t="shared" si="111"/>
        <v>468</v>
      </c>
      <c r="O1299" s="37">
        <v>378</v>
      </c>
      <c r="P1299" s="228">
        <f t="shared" si="112"/>
        <v>90</v>
      </c>
      <c r="Q1299" s="41"/>
    </row>
    <row r="1300" spans="2:17" ht="15" customHeight="1" x14ac:dyDescent="0.3">
      <c r="B1300" s="142">
        <f t="shared" si="113"/>
        <v>20.63</v>
      </c>
      <c r="C1300" s="128"/>
      <c r="D1300" s="34">
        <f t="shared" si="114"/>
        <v>20.63</v>
      </c>
      <c r="E1300" s="514">
        <v>46267</v>
      </c>
      <c r="F1300" s="37">
        <v>20.63</v>
      </c>
      <c r="G1300" s="515">
        <v>46268</v>
      </c>
      <c r="H1300" s="76">
        <f t="shared" si="115"/>
        <v>0</v>
      </c>
      <c r="K1300" s="134"/>
      <c r="L1300" s="675">
        <v>46268</v>
      </c>
      <c r="M1300" s="233"/>
      <c r="N1300" s="234">
        <f t="shared" si="111"/>
        <v>378</v>
      </c>
      <c r="O1300" s="37">
        <v>360</v>
      </c>
      <c r="P1300" s="228">
        <f t="shared" si="112"/>
        <v>18</v>
      </c>
      <c r="Q1300" s="41"/>
    </row>
    <row r="1301" spans="2:17" ht="15" customHeight="1" x14ac:dyDescent="0.3">
      <c r="B1301" s="142">
        <f t="shared" si="113"/>
        <v>20.63</v>
      </c>
      <c r="C1301" s="128"/>
      <c r="D1301" s="34">
        <f t="shared" si="114"/>
        <v>20.63</v>
      </c>
      <c r="E1301" s="514">
        <v>46268</v>
      </c>
      <c r="F1301" s="37">
        <v>20.64</v>
      </c>
      <c r="G1301" s="515">
        <v>46269</v>
      </c>
      <c r="H1301" s="76">
        <f t="shared" si="115"/>
        <v>1.0000000000001563E-2</v>
      </c>
      <c r="K1301" s="134"/>
      <c r="L1301" s="675">
        <v>46269</v>
      </c>
      <c r="M1301" s="233"/>
      <c r="N1301" s="234">
        <f t="shared" si="111"/>
        <v>360</v>
      </c>
      <c r="O1301" s="37">
        <v>360</v>
      </c>
      <c r="P1301" s="228">
        <f t="shared" si="112"/>
        <v>0</v>
      </c>
      <c r="Q1301" s="41"/>
    </row>
    <row r="1302" spans="2:17" ht="15" customHeight="1" x14ac:dyDescent="0.3">
      <c r="B1302" s="142">
        <f t="shared" si="113"/>
        <v>20.64</v>
      </c>
      <c r="C1302" s="128"/>
      <c r="D1302" s="34">
        <f t="shared" si="114"/>
        <v>20.64</v>
      </c>
      <c r="E1302" s="514">
        <v>46269</v>
      </c>
      <c r="F1302" s="37">
        <v>20.64</v>
      </c>
      <c r="G1302" s="515">
        <v>46270</v>
      </c>
      <c r="H1302" s="76">
        <f t="shared" si="115"/>
        <v>0</v>
      </c>
      <c r="K1302" s="134"/>
      <c r="L1302" s="675">
        <v>46270</v>
      </c>
      <c r="M1302" s="233"/>
      <c r="N1302" s="234">
        <f t="shared" si="111"/>
        <v>360</v>
      </c>
      <c r="O1302" s="37">
        <v>315</v>
      </c>
      <c r="P1302" s="228">
        <f t="shared" si="112"/>
        <v>45</v>
      </c>
      <c r="Q1302" s="41"/>
    </row>
    <row r="1303" spans="2:17" ht="15" customHeight="1" x14ac:dyDescent="0.3">
      <c r="B1303" s="142">
        <f t="shared" si="113"/>
        <v>20.64</v>
      </c>
      <c r="C1303" s="128"/>
      <c r="D1303" s="34">
        <f t="shared" si="114"/>
        <v>20.64</v>
      </c>
      <c r="E1303" s="514">
        <v>46270</v>
      </c>
      <c r="F1303" s="37">
        <v>20.65</v>
      </c>
      <c r="G1303" s="515">
        <v>46271</v>
      </c>
      <c r="H1303" s="76">
        <f t="shared" si="115"/>
        <v>9.9999999999980105E-3</v>
      </c>
      <c r="K1303" s="134"/>
      <c r="L1303" s="675">
        <v>46271</v>
      </c>
      <c r="M1303" s="233"/>
      <c r="N1303" s="234">
        <f t="shared" si="111"/>
        <v>315</v>
      </c>
      <c r="O1303" s="37">
        <v>270</v>
      </c>
      <c r="P1303" s="228">
        <f t="shared" si="112"/>
        <v>45</v>
      </c>
      <c r="Q1303" s="41"/>
    </row>
    <row r="1304" spans="2:17" ht="15" customHeight="1" x14ac:dyDescent="0.3">
      <c r="B1304" s="142">
        <f t="shared" si="113"/>
        <v>20.65</v>
      </c>
      <c r="C1304" s="128"/>
      <c r="D1304" s="34">
        <f t="shared" si="114"/>
        <v>20.65</v>
      </c>
      <c r="E1304" s="514">
        <v>46271</v>
      </c>
      <c r="F1304" s="37">
        <v>20.66</v>
      </c>
      <c r="G1304" s="515">
        <v>46272</v>
      </c>
      <c r="H1304" s="76">
        <f t="shared" si="115"/>
        <v>1.0000000000001563E-2</v>
      </c>
      <c r="K1304" s="134"/>
      <c r="L1304" s="675">
        <v>46272</v>
      </c>
      <c r="M1304" s="233"/>
      <c r="N1304" s="234">
        <f t="shared" si="111"/>
        <v>270</v>
      </c>
      <c r="O1304" s="37"/>
      <c r="P1304" s="228">
        <f t="shared" si="112"/>
        <v>270</v>
      </c>
      <c r="Q1304" s="41"/>
    </row>
    <row r="1305" spans="2:17" ht="15" customHeight="1" x14ac:dyDescent="0.3">
      <c r="B1305" s="142">
        <f t="shared" si="113"/>
        <v>20.66</v>
      </c>
      <c r="C1305" s="128"/>
      <c r="D1305" s="34">
        <f t="shared" si="114"/>
        <v>20.66</v>
      </c>
      <c r="E1305" s="514">
        <v>46272</v>
      </c>
      <c r="F1305" s="37"/>
      <c r="G1305" s="515">
        <v>46273</v>
      </c>
      <c r="H1305" s="76">
        <f t="shared" si="115"/>
        <v>-20.66</v>
      </c>
      <c r="K1305" s="134"/>
      <c r="L1305" s="675">
        <v>46273</v>
      </c>
      <c r="M1305" s="233"/>
      <c r="N1305" s="234">
        <f t="shared" si="111"/>
        <v>0</v>
      </c>
      <c r="O1305" s="37"/>
      <c r="P1305" s="228">
        <f t="shared" si="112"/>
        <v>0</v>
      </c>
      <c r="Q1305" s="41"/>
    </row>
  </sheetData>
  <mergeCells count="2">
    <mergeCell ref="A1:H1"/>
    <mergeCell ref="K2:Q2"/>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9EFD-C166-46C6-B914-F49A400EDEF9}">
  <dimension ref="A1:V63"/>
  <sheetViews>
    <sheetView showGridLines="0" workbookViewId="0">
      <pane ySplit="3" topLeftCell="A42" activePane="bottomLeft" state="frozen"/>
      <selection activeCell="C1" sqref="C1"/>
      <selection pane="bottomLeft" activeCell="L56" sqref="L56"/>
    </sheetView>
  </sheetViews>
  <sheetFormatPr defaultColWidth="11.19921875" defaultRowHeight="15" customHeight="1" x14ac:dyDescent="0.3"/>
  <cols>
    <col min="1" max="1" width="8.59765625" customWidth="1"/>
    <col min="2" max="2" width="12.69921875" customWidth="1"/>
    <col min="3" max="3" width="8.59765625" customWidth="1"/>
    <col min="4" max="4" width="11.3984375" customWidth="1"/>
    <col min="5" max="5" width="14.19921875" customWidth="1"/>
    <col min="6" max="6" width="8.59765625" customWidth="1"/>
    <col min="7" max="7" width="12" customWidth="1"/>
    <col min="8" max="11" width="8.59765625" customWidth="1"/>
    <col min="12" max="12" width="11.69921875" customWidth="1"/>
    <col min="13" max="15" width="8.59765625" customWidth="1"/>
    <col min="16" max="16" width="10.8984375" customWidth="1"/>
    <col min="17" max="17" width="11" customWidth="1"/>
    <col min="18" max="18" width="10.8984375" customWidth="1"/>
    <col min="19" max="26" width="8.59765625" customWidth="1"/>
  </cols>
  <sheetData>
    <row r="1" spans="1:19" ht="16.2" thickBot="1" x14ac:dyDescent="0.35">
      <c r="A1" s="746" t="s">
        <v>1532</v>
      </c>
      <c r="B1" s="747"/>
      <c r="C1" s="747"/>
      <c r="D1" s="747"/>
      <c r="E1" s="747"/>
      <c r="F1" s="747"/>
      <c r="G1" s="747"/>
      <c r="H1" s="751"/>
      <c r="I1" s="1"/>
      <c r="Q1" s="147"/>
    </row>
    <row r="2" spans="1:19" ht="15" customHeight="1" thickBot="1" x14ac:dyDescent="0.4">
      <c r="A2" s="59"/>
      <c r="C2" s="29"/>
      <c r="D2" s="29"/>
      <c r="E2" s="29"/>
      <c r="F2" s="29"/>
      <c r="G2" s="29"/>
      <c r="H2" s="41"/>
      <c r="I2" s="5"/>
      <c r="K2" s="752" t="s">
        <v>1480</v>
      </c>
      <c r="L2" s="742"/>
      <c r="M2" s="742"/>
      <c r="N2" s="742"/>
      <c r="O2" s="742"/>
      <c r="P2" s="742"/>
      <c r="Q2" s="742"/>
      <c r="R2" s="743"/>
    </row>
    <row r="3" spans="1:19" ht="15" customHeight="1" thickBot="1" x14ac:dyDescent="0.4">
      <c r="A3" s="60" t="s">
        <v>2</v>
      </c>
      <c r="B3" s="61" t="s">
        <v>3</v>
      </c>
      <c r="C3" s="62" t="s">
        <v>4</v>
      </c>
      <c r="D3" s="63" t="s">
        <v>5</v>
      </c>
      <c r="E3" s="64" t="s">
        <v>6</v>
      </c>
      <c r="F3" s="65" t="s">
        <v>7</v>
      </c>
      <c r="G3" s="64" t="s">
        <v>8</v>
      </c>
      <c r="H3" s="66" t="s">
        <v>9</v>
      </c>
      <c r="I3" s="67" t="s">
        <v>10</v>
      </c>
      <c r="K3" s="68" t="s">
        <v>2</v>
      </c>
      <c r="L3" s="69" t="s">
        <v>11</v>
      </c>
      <c r="M3" s="70" t="s">
        <v>12</v>
      </c>
      <c r="N3" s="71" t="s">
        <v>13</v>
      </c>
      <c r="O3" s="72" t="s">
        <v>14</v>
      </c>
      <c r="P3" s="171" t="s">
        <v>15</v>
      </c>
      <c r="Q3" s="172" t="s">
        <v>16</v>
      </c>
      <c r="R3" s="74" t="s">
        <v>17</v>
      </c>
    </row>
    <row r="4" spans="1:19" ht="15.6" x14ac:dyDescent="0.3">
      <c r="A4" s="23">
        <v>1</v>
      </c>
      <c r="B4" s="75">
        <v>11.7</v>
      </c>
      <c r="C4" s="25"/>
      <c r="D4" s="24">
        <v>318.2</v>
      </c>
      <c r="E4" s="26">
        <v>45643</v>
      </c>
      <c r="F4" s="37">
        <v>0</v>
      </c>
      <c r="G4" s="26">
        <v>45644</v>
      </c>
      <c r="H4" s="28">
        <f t="shared" ref="H4:H63" si="0">F4-D4</f>
        <v>-318.2</v>
      </c>
      <c r="I4" s="1">
        <f t="shared" ref="I4:I63" si="1">C5-C4</f>
        <v>0</v>
      </c>
      <c r="K4" s="23"/>
      <c r="L4" s="26">
        <v>45643</v>
      </c>
      <c r="M4" s="34">
        <v>0</v>
      </c>
      <c r="N4" s="27">
        <v>0</v>
      </c>
      <c r="O4" s="35">
        <v>0</v>
      </c>
      <c r="P4" s="39"/>
      <c r="Q4" s="47">
        <f t="shared" ref="Q4:Q63" si="2">(M4+N4)-O4</f>
        <v>0</v>
      </c>
      <c r="R4" s="32"/>
    </row>
    <row r="5" spans="1:19" ht="15.6" x14ac:dyDescent="0.3">
      <c r="A5" s="33">
        <v>2</v>
      </c>
      <c r="B5" s="34">
        <v>16.8</v>
      </c>
      <c r="C5" s="35"/>
      <c r="D5" s="34">
        <f t="shared" ref="D5:D63" si="3">F4</f>
        <v>0</v>
      </c>
      <c r="E5" s="26">
        <v>45644</v>
      </c>
      <c r="F5" s="37">
        <v>4.4000000000000004</v>
      </c>
      <c r="G5" s="26">
        <v>45656</v>
      </c>
      <c r="H5" s="28">
        <f t="shared" si="0"/>
        <v>4.4000000000000004</v>
      </c>
      <c r="I5" s="5">
        <f t="shared" si="1"/>
        <v>0</v>
      </c>
      <c r="K5" s="33"/>
      <c r="L5" s="26">
        <v>45644</v>
      </c>
      <c r="M5" s="34">
        <f t="shared" ref="M5:M63" si="4">O4</f>
        <v>0</v>
      </c>
      <c r="N5" s="27">
        <v>700</v>
      </c>
      <c r="O5" s="35">
        <v>680</v>
      </c>
      <c r="P5" s="39"/>
      <c r="Q5" s="47">
        <f t="shared" si="2"/>
        <v>20</v>
      </c>
      <c r="R5" s="41"/>
    </row>
    <row r="6" spans="1:19" ht="15.6" x14ac:dyDescent="0.3">
      <c r="A6" s="33">
        <v>3</v>
      </c>
      <c r="B6" s="34">
        <v>17.8</v>
      </c>
      <c r="C6" s="35"/>
      <c r="D6" s="34">
        <f t="shared" si="3"/>
        <v>4.4000000000000004</v>
      </c>
      <c r="E6" s="26">
        <v>45656</v>
      </c>
      <c r="F6" s="37">
        <v>7</v>
      </c>
      <c r="G6" s="26">
        <v>45663</v>
      </c>
      <c r="H6" s="28">
        <f t="shared" si="0"/>
        <v>2.5999999999999996</v>
      </c>
      <c r="I6" s="5">
        <f t="shared" si="1"/>
        <v>0</v>
      </c>
      <c r="K6" s="33"/>
      <c r="L6" s="26">
        <v>45656</v>
      </c>
      <c r="M6" s="34">
        <f t="shared" si="4"/>
        <v>680</v>
      </c>
      <c r="N6" s="27">
        <v>0</v>
      </c>
      <c r="O6" s="35">
        <v>670</v>
      </c>
      <c r="P6" s="39"/>
      <c r="Q6" s="47">
        <f t="shared" si="2"/>
        <v>10</v>
      </c>
      <c r="R6" s="41"/>
    </row>
    <row r="7" spans="1:19" ht="15.6" x14ac:dyDescent="0.3">
      <c r="A7" s="33">
        <v>4</v>
      </c>
      <c r="B7" s="34">
        <v>18.899999999999999</v>
      </c>
      <c r="C7" s="35"/>
      <c r="D7" s="34">
        <f t="shared" si="3"/>
        <v>7</v>
      </c>
      <c r="E7" s="26">
        <v>45663</v>
      </c>
      <c r="F7" s="37">
        <v>40.700000000000003</v>
      </c>
      <c r="G7" s="26">
        <v>45670</v>
      </c>
      <c r="H7" s="28">
        <f t="shared" si="0"/>
        <v>33.700000000000003</v>
      </c>
      <c r="I7" s="5">
        <f t="shared" si="1"/>
        <v>0</v>
      </c>
      <c r="K7" s="33"/>
      <c r="L7" s="26">
        <v>45663</v>
      </c>
      <c r="M7" s="34">
        <f t="shared" si="4"/>
        <v>670</v>
      </c>
      <c r="N7" s="27">
        <v>0</v>
      </c>
      <c r="O7" s="35">
        <v>600</v>
      </c>
      <c r="P7" s="39"/>
      <c r="Q7" s="47">
        <f t="shared" si="2"/>
        <v>70</v>
      </c>
      <c r="R7" s="41"/>
    </row>
    <row r="8" spans="1:19" ht="15.6" x14ac:dyDescent="0.3">
      <c r="A8" s="33">
        <v>5</v>
      </c>
      <c r="B8" s="34">
        <v>20.9</v>
      </c>
      <c r="C8" s="35"/>
      <c r="D8" s="34">
        <f t="shared" si="3"/>
        <v>40.700000000000003</v>
      </c>
      <c r="E8" s="26">
        <v>45670</v>
      </c>
      <c r="F8" s="37">
        <v>88.3</v>
      </c>
      <c r="G8" s="26">
        <v>45677</v>
      </c>
      <c r="H8" s="28">
        <f t="shared" si="0"/>
        <v>47.599999999999994</v>
      </c>
      <c r="I8" s="5">
        <f t="shared" si="1"/>
        <v>0</v>
      </c>
      <c r="K8" s="33"/>
      <c r="L8" s="26">
        <v>45670</v>
      </c>
      <c r="M8" s="34">
        <f t="shared" si="4"/>
        <v>600</v>
      </c>
      <c r="N8" s="27">
        <v>0</v>
      </c>
      <c r="O8" s="35">
        <v>330</v>
      </c>
      <c r="P8" s="39"/>
      <c r="Q8" s="47">
        <f t="shared" si="2"/>
        <v>270</v>
      </c>
      <c r="R8" s="41"/>
    </row>
    <row r="9" spans="1:19" ht="15.6" x14ac:dyDescent="0.3">
      <c r="A9" s="33">
        <v>6</v>
      </c>
      <c r="B9" s="34">
        <v>20.9</v>
      </c>
      <c r="C9" s="35"/>
      <c r="D9" s="34">
        <f t="shared" si="3"/>
        <v>88.3</v>
      </c>
      <c r="E9" s="26">
        <v>45677</v>
      </c>
      <c r="F9" s="37">
        <v>98</v>
      </c>
      <c r="G9" s="26">
        <v>45684</v>
      </c>
      <c r="H9" s="28">
        <f t="shared" si="0"/>
        <v>9.7000000000000028</v>
      </c>
      <c r="I9" s="5">
        <f t="shared" si="1"/>
        <v>0</v>
      </c>
      <c r="K9" s="33"/>
      <c r="L9" s="26">
        <v>45677</v>
      </c>
      <c r="M9" s="34">
        <f t="shared" si="4"/>
        <v>330</v>
      </c>
      <c r="N9" s="27">
        <v>0</v>
      </c>
      <c r="O9" s="35">
        <v>285</v>
      </c>
      <c r="P9" s="39"/>
      <c r="Q9" s="47">
        <f t="shared" si="2"/>
        <v>45</v>
      </c>
      <c r="R9" s="41"/>
    </row>
    <row r="10" spans="1:19" ht="15.6" x14ac:dyDescent="0.3">
      <c r="A10" s="33">
        <v>7</v>
      </c>
      <c r="B10" s="34">
        <v>20.9</v>
      </c>
      <c r="C10" s="35"/>
      <c r="D10" s="34">
        <f t="shared" si="3"/>
        <v>98</v>
      </c>
      <c r="E10" s="26">
        <v>45684</v>
      </c>
      <c r="F10" s="37">
        <v>114.5</v>
      </c>
      <c r="G10" s="26">
        <v>45692</v>
      </c>
      <c r="H10" s="28">
        <f t="shared" si="0"/>
        <v>16.5</v>
      </c>
      <c r="I10" s="5">
        <f t="shared" si="1"/>
        <v>0</v>
      </c>
      <c r="K10" s="33"/>
      <c r="L10" s="26">
        <v>45684</v>
      </c>
      <c r="M10" s="34">
        <f t="shared" si="4"/>
        <v>285</v>
      </c>
      <c r="N10" s="27">
        <v>0</v>
      </c>
      <c r="O10" s="35">
        <v>255</v>
      </c>
      <c r="P10" s="39"/>
      <c r="Q10" s="47">
        <f t="shared" si="2"/>
        <v>30</v>
      </c>
      <c r="R10" s="41"/>
      <c r="S10" s="48"/>
    </row>
    <row r="11" spans="1:19" ht="15.6" x14ac:dyDescent="0.3">
      <c r="A11" s="33">
        <v>8</v>
      </c>
      <c r="B11" s="34">
        <v>20.9</v>
      </c>
      <c r="C11" s="35"/>
      <c r="D11" s="34">
        <f t="shared" si="3"/>
        <v>114.5</v>
      </c>
      <c r="E11" s="26">
        <v>45692</v>
      </c>
      <c r="F11" s="37">
        <v>118.8</v>
      </c>
      <c r="G11" s="26">
        <v>45698</v>
      </c>
      <c r="H11" s="28">
        <f t="shared" si="0"/>
        <v>4.2999999999999972</v>
      </c>
      <c r="I11" s="5">
        <f t="shared" si="1"/>
        <v>0</v>
      </c>
      <c r="J11" s="511">
        <f>AVERAGE(Q5:Q29)</f>
        <v>66</v>
      </c>
      <c r="K11" s="33"/>
      <c r="L11" s="26">
        <v>45692</v>
      </c>
      <c r="M11" s="34">
        <f t="shared" si="4"/>
        <v>255</v>
      </c>
      <c r="N11" s="27">
        <v>0</v>
      </c>
      <c r="O11" s="35">
        <v>240</v>
      </c>
      <c r="P11" s="39"/>
      <c r="Q11" s="47">
        <f t="shared" si="2"/>
        <v>15</v>
      </c>
      <c r="R11" s="41"/>
    </row>
    <row r="12" spans="1:19" ht="15.6" x14ac:dyDescent="0.3">
      <c r="A12" s="33">
        <v>9</v>
      </c>
      <c r="B12" s="34">
        <v>20.9</v>
      </c>
      <c r="C12" s="35"/>
      <c r="D12" s="34">
        <f t="shared" si="3"/>
        <v>118.8</v>
      </c>
      <c r="E12" s="26">
        <v>111441</v>
      </c>
      <c r="F12" s="37">
        <v>127.2</v>
      </c>
      <c r="G12" s="26">
        <v>45705</v>
      </c>
      <c r="H12" s="28">
        <f t="shared" si="0"/>
        <v>8.4000000000000057</v>
      </c>
      <c r="I12" s="5">
        <f t="shared" si="1"/>
        <v>0</v>
      </c>
      <c r="K12" s="33"/>
      <c r="L12" s="26">
        <v>45698</v>
      </c>
      <c r="M12" s="34">
        <f t="shared" si="4"/>
        <v>240</v>
      </c>
      <c r="N12" s="27">
        <v>0</v>
      </c>
      <c r="O12" s="35">
        <v>210</v>
      </c>
      <c r="P12" s="39"/>
      <c r="Q12" s="47">
        <f t="shared" si="2"/>
        <v>30</v>
      </c>
      <c r="R12" s="41"/>
    </row>
    <row r="13" spans="1:19" ht="15.6" x14ac:dyDescent="0.3">
      <c r="A13" s="33">
        <v>10</v>
      </c>
      <c r="B13" s="34">
        <v>20.9</v>
      </c>
      <c r="C13" s="35"/>
      <c r="D13" s="34">
        <f t="shared" si="3"/>
        <v>127.2</v>
      </c>
      <c r="E13" s="26">
        <v>45705</v>
      </c>
      <c r="F13" s="37">
        <v>133.30000000000001</v>
      </c>
      <c r="G13" s="26">
        <v>45713</v>
      </c>
      <c r="H13" s="28">
        <f t="shared" si="0"/>
        <v>6.1000000000000085</v>
      </c>
      <c r="I13" s="5">
        <f t="shared" si="1"/>
        <v>0</v>
      </c>
      <c r="K13" s="33"/>
      <c r="L13" s="26">
        <v>45705</v>
      </c>
      <c r="M13" s="34">
        <f t="shared" si="4"/>
        <v>210</v>
      </c>
      <c r="N13" s="27">
        <v>0</v>
      </c>
      <c r="O13" s="35">
        <v>195</v>
      </c>
      <c r="P13" s="39"/>
      <c r="Q13" s="47">
        <f t="shared" si="2"/>
        <v>15</v>
      </c>
      <c r="R13" s="41"/>
    </row>
    <row r="14" spans="1:19" ht="15.6" x14ac:dyDescent="0.3">
      <c r="A14" s="33">
        <v>11</v>
      </c>
      <c r="B14" s="34">
        <v>20.9</v>
      </c>
      <c r="C14" s="35"/>
      <c r="D14" s="34">
        <f t="shared" si="3"/>
        <v>133.30000000000001</v>
      </c>
      <c r="E14" s="26">
        <v>45713</v>
      </c>
      <c r="F14" s="37">
        <v>155</v>
      </c>
      <c r="G14" s="26">
        <v>45727</v>
      </c>
      <c r="H14" s="28">
        <f t="shared" si="0"/>
        <v>21.699999999999989</v>
      </c>
      <c r="I14" s="5">
        <f t="shared" si="1"/>
        <v>0</v>
      </c>
      <c r="K14" s="33"/>
      <c r="L14" s="26">
        <v>45713</v>
      </c>
      <c r="M14" s="34">
        <f t="shared" si="4"/>
        <v>195</v>
      </c>
      <c r="N14" s="27">
        <v>0</v>
      </c>
      <c r="O14" s="35">
        <v>150</v>
      </c>
      <c r="P14" s="39"/>
      <c r="Q14" s="47">
        <f t="shared" si="2"/>
        <v>45</v>
      </c>
      <c r="R14" s="41"/>
    </row>
    <row r="15" spans="1:19" ht="15.6" x14ac:dyDescent="0.3">
      <c r="A15" s="33">
        <v>12</v>
      </c>
      <c r="B15" s="34">
        <v>20.9</v>
      </c>
      <c r="C15" s="35"/>
      <c r="D15" s="34">
        <f t="shared" si="3"/>
        <v>155</v>
      </c>
      <c r="E15" s="26">
        <v>45727</v>
      </c>
      <c r="F15" s="37">
        <v>169.7</v>
      </c>
      <c r="G15" s="26">
        <v>45734</v>
      </c>
      <c r="H15" s="28">
        <f t="shared" si="0"/>
        <v>14.699999999999989</v>
      </c>
      <c r="I15" s="5">
        <f t="shared" si="1"/>
        <v>0</v>
      </c>
      <c r="K15" s="33"/>
      <c r="L15" s="26">
        <v>45727</v>
      </c>
      <c r="M15" s="34">
        <f t="shared" si="4"/>
        <v>150</v>
      </c>
      <c r="N15" s="27">
        <v>0</v>
      </c>
      <c r="O15" s="35">
        <v>120</v>
      </c>
      <c r="P15" s="39"/>
      <c r="Q15" s="47">
        <f t="shared" si="2"/>
        <v>30</v>
      </c>
      <c r="R15" s="41"/>
      <c r="S15" t="s">
        <v>1589</v>
      </c>
    </row>
    <row r="16" spans="1:19" ht="15.6" x14ac:dyDescent="0.3">
      <c r="A16" s="33">
        <v>13</v>
      </c>
      <c r="B16" s="34">
        <v>20.9</v>
      </c>
      <c r="C16" s="35"/>
      <c r="D16" s="34">
        <f t="shared" si="3"/>
        <v>169.7</v>
      </c>
      <c r="E16" s="26">
        <v>45734</v>
      </c>
      <c r="F16" s="37">
        <v>189.1</v>
      </c>
      <c r="G16" s="26">
        <v>45741</v>
      </c>
      <c r="H16" s="28">
        <f t="shared" si="0"/>
        <v>19.400000000000006</v>
      </c>
      <c r="I16" s="5">
        <f t="shared" si="1"/>
        <v>0</v>
      </c>
      <c r="K16" s="33"/>
      <c r="L16" s="26">
        <v>45734</v>
      </c>
      <c r="M16" s="34">
        <f t="shared" si="4"/>
        <v>120</v>
      </c>
      <c r="N16" s="27">
        <v>400</v>
      </c>
      <c r="O16" s="35">
        <v>400</v>
      </c>
      <c r="P16" s="39"/>
      <c r="Q16" s="47">
        <f t="shared" si="2"/>
        <v>120</v>
      </c>
      <c r="R16" s="41"/>
    </row>
    <row r="17" spans="1:22" ht="15.6" x14ac:dyDescent="0.3">
      <c r="A17" s="33">
        <v>14</v>
      </c>
      <c r="B17" s="34">
        <v>20.9</v>
      </c>
      <c r="C17" s="35"/>
      <c r="D17" s="34">
        <f t="shared" si="3"/>
        <v>189.1</v>
      </c>
      <c r="E17" s="26">
        <v>45739</v>
      </c>
      <c r="F17" s="37">
        <v>242.6</v>
      </c>
      <c r="G17" s="26">
        <v>45755</v>
      </c>
      <c r="H17" s="28">
        <f t="shared" si="0"/>
        <v>53.5</v>
      </c>
      <c r="I17" s="5">
        <f t="shared" si="1"/>
        <v>0</v>
      </c>
      <c r="K17" s="33"/>
      <c r="L17" s="26">
        <v>45739</v>
      </c>
      <c r="M17" s="34">
        <f t="shared" si="4"/>
        <v>400</v>
      </c>
      <c r="N17" s="27">
        <v>0</v>
      </c>
      <c r="O17" s="35">
        <v>255</v>
      </c>
      <c r="P17" s="39"/>
      <c r="Q17" s="47">
        <f t="shared" si="2"/>
        <v>145</v>
      </c>
      <c r="R17" s="41"/>
      <c r="T17" s="147"/>
    </row>
    <row r="18" spans="1:22" ht="15.6" x14ac:dyDescent="0.3">
      <c r="A18" s="33">
        <v>15</v>
      </c>
      <c r="B18" s="34">
        <v>20.9</v>
      </c>
      <c r="C18" s="35"/>
      <c r="D18" s="34">
        <f t="shared" si="3"/>
        <v>242.6</v>
      </c>
      <c r="E18" s="26">
        <v>45755</v>
      </c>
      <c r="F18" s="37">
        <v>249</v>
      </c>
      <c r="G18" s="26">
        <v>45762</v>
      </c>
      <c r="H18" s="28">
        <f t="shared" si="0"/>
        <v>6.4000000000000057</v>
      </c>
      <c r="I18" s="5">
        <f t="shared" si="1"/>
        <v>0</v>
      </c>
      <c r="J18" s="48"/>
      <c r="K18" s="33"/>
      <c r="L18" s="26">
        <v>45755</v>
      </c>
      <c r="M18" s="34">
        <f t="shared" si="4"/>
        <v>255</v>
      </c>
      <c r="N18" s="27">
        <v>0</v>
      </c>
      <c r="O18" s="35">
        <v>230</v>
      </c>
      <c r="P18" s="39"/>
      <c r="Q18" s="47">
        <f t="shared" si="2"/>
        <v>25</v>
      </c>
      <c r="R18" s="41"/>
    </row>
    <row r="19" spans="1:22" ht="15.6" x14ac:dyDescent="0.3">
      <c r="A19" s="33">
        <v>16</v>
      </c>
      <c r="B19" s="34">
        <v>20.9</v>
      </c>
      <c r="C19" s="35"/>
      <c r="D19" s="34">
        <f t="shared" si="3"/>
        <v>249</v>
      </c>
      <c r="E19" s="26">
        <v>45762</v>
      </c>
      <c r="F19" s="37">
        <v>257</v>
      </c>
      <c r="G19" s="26">
        <v>45770</v>
      </c>
      <c r="H19" s="28">
        <f t="shared" si="0"/>
        <v>8</v>
      </c>
      <c r="I19" s="5">
        <f t="shared" si="1"/>
        <v>0</v>
      </c>
      <c r="J19" s="48"/>
      <c r="K19" s="33"/>
      <c r="L19" s="26">
        <v>45762</v>
      </c>
      <c r="M19" s="34">
        <f t="shared" si="4"/>
        <v>230</v>
      </c>
      <c r="N19" s="27">
        <v>0</v>
      </c>
      <c r="O19" s="35">
        <v>220</v>
      </c>
      <c r="P19" s="39"/>
      <c r="Q19" s="47">
        <f t="shared" si="2"/>
        <v>10</v>
      </c>
      <c r="R19" s="41"/>
      <c r="U19" s="147"/>
    </row>
    <row r="20" spans="1:22" ht="15.6" x14ac:dyDescent="0.3">
      <c r="A20" s="33">
        <v>17</v>
      </c>
      <c r="B20" s="34">
        <v>20.9</v>
      </c>
      <c r="C20" s="35"/>
      <c r="D20" s="34">
        <f t="shared" si="3"/>
        <v>257</v>
      </c>
      <c r="E20" s="26">
        <v>45770</v>
      </c>
      <c r="F20" s="37">
        <v>288.39999999999998</v>
      </c>
      <c r="G20" s="26">
        <v>45776</v>
      </c>
      <c r="H20" s="28">
        <f t="shared" si="0"/>
        <v>31.399999999999977</v>
      </c>
      <c r="I20" s="5">
        <f t="shared" si="1"/>
        <v>0</v>
      </c>
      <c r="K20" s="33"/>
      <c r="L20" s="26">
        <v>45770</v>
      </c>
      <c r="M20" s="34">
        <f t="shared" si="4"/>
        <v>220</v>
      </c>
      <c r="N20" s="27">
        <v>0</v>
      </c>
      <c r="O20" s="35">
        <v>150</v>
      </c>
      <c r="P20" s="39"/>
      <c r="Q20" s="47">
        <f t="shared" si="2"/>
        <v>70</v>
      </c>
      <c r="R20" s="41"/>
    </row>
    <row r="21" spans="1:22" ht="15.6" x14ac:dyDescent="0.3">
      <c r="A21" s="33">
        <v>18</v>
      </c>
      <c r="B21" s="34">
        <v>20.9</v>
      </c>
      <c r="C21" s="35"/>
      <c r="D21" s="34">
        <f t="shared" si="3"/>
        <v>288.39999999999998</v>
      </c>
      <c r="E21" s="26">
        <v>45776</v>
      </c>
      <c r="F21" s="37">
        <v>298.60000000000002</v>
      </c>
      <c r="G21" s="26">
        <v>45784</v>
      </c>
      <c r="H21" s="28">
        <f t="shared" si="0"/>
        <v>10.200000000000045</v>
      </c>
      <c r="I21" s="5">
        <f t="shared" si="1"/>
        <v>0</v>
      </c>
      <c r="K21" s="33"/>
      <c r="L21" s="26">
        <v>45776</v>
      </c>
      <c r="M21" s="34">
        <f t="shared" si="4"/>
        <v>150</v>
      </c>
      <c r="N21" s="27">
        <v>400</v>
      </c>
      <c r="O21" s="35">
        <v>465</v>
      </c>
      <c r="P21" s="39"/>
      <c r="Q21" s="47">
        <f t="shared" si="2"/>
        <v>85</v>
      </c>
      <c r="R21" s="41"/>
      <c r="S21" t="s">
        <v>56</v>
      </c>
      <c r="U21">
        <f>SUM(H10:H19)</f>
        <v>159</v>
      </c>
      <c r="V21" s="511">
        <f>SUM(Q10:Q19)</f>
        <v>465</v>
      </c>
    </row>
    <row r="22" spans="1:22" ht="15.6" x14ac:dyDescent="0.3">
      <c r="A22" s="33">
        <v>19</v>
      </c>
      <c r="B22" s="34">
        <v>20.9</v>
      </c>
      <c r="C22" s="35"/>
      <c r="D22" s="34">
        <f t="shared" si="3"/>
        <v>298.60000000000002</v>
      </c>
      <c r="E22" s="26">
        <v>45784</v>
      </c>
      <c r="F22" s="37">
        <v>304.39999999999998</v>
      </c>
      <c r="G22" s="26">
        <v>45791</v>
      </c>
      <c r="H22" s="28">
        <f t="shared" si="0"/>
        <v>5.7999999999999545</v>
      </c>
      <c r="I22" s="5">
        <f t="shared" si="1"/>
        <v>0</v>
      </c>
      <c r="K22" s="33"/>
      <c r="L22" s="26">
        <v>45784</v>
      </c>
      <c r="M22" s="34">
        <f t="shared" si="4"/>
        <v>465</v>
      </c>
      <c r="N22" s="27">
        <v>0</v>
      </c>
      <c r="O22" s="35">
        <v>450</v>
      </c>
      <c r="P22" s="39"/>
      <c r="Q22" s="47">
        <f t="shared" si="2"/>
        <v>15</v>
      </c>
      <c r="R22" s="41"/>
    </row>
    <row r="23" spans="1:22" ht="15.6" x14ac:dyDescent="0.3">
      <c r="A23" s="33">
        <v>20</v>
      </c>
      <c r="B23" s="34">
        <v>20.9</v>
      </c>
      <c r="C23" s="35"/>
      <c r="D23" s="34">
        <f t="shared" si="3"/>
        <v>304.39999999999998</v>
      </c>
      <c r="E23" s="26">
        <v>45791</v>
      </c>
      <c r="F23" s="37">
        <v>317.39999999999998</v>
      </c>
      <c r="G23" s="26">
        <v>45798</v>
      </c>
      <c r="H23" s="28">
        <f t="shared" si="0"/>
        <v>13</v>
      </c>
      <c r="I23" s="5">
        <f t="shared" si="1"/>
        <v>0</v>
      </c>
      <c r="K23" s="33"/>
      <c r="L23" s="26">
        <v>45791</v>
      </c>
      <c r="M23" s="34">
        <f t="shared" si="4"/>
        <v>450</v>
      </c>
      <c r="N23" s="27">
        <v>0</v>
      </c>
      <c r="O23" s="35">
        <v>430</v>
      </c>
      <c r="P23" s="39"/>
      <c r="Q23" s="47">
        <f t="shared" si="2"/>
        <v>20</v>
      </c>
      <c r="R23" s="41"/>
      <c r="V23">
        <f>V21/U21</f>
        <v>2.9245283018867925</v>
      </c>
    </row>
    <row r="24" spans="1:22" ht="15.6" x14ac:dyDescent="0.3">
      <c r="A24" s="33">
        <v>21</v>
      </c>
      <c r="B24" s="34">
        <v>20.9</v>
      </c>
      <c r="C24" s="35"/>
      <c r="D24" s="34">
        <f t="shared" si="3"/>
        <v>317.39999999999998</v>
      </c>
      <c r="E24" s="26">
        <v>45798</v>
      </c>
      <c r="F24" s="37">
        <v>338.9</v>
      </c>
      <c r="G24" s="26">
        <v>45805</v>
      </c>
      <c r="H24" s="28">
        <f t="shared" si="0"/>
        <v>21.5</v>
      </c>
      <c r="I24" s="5">
        <f t="shared" si="1"/>
        <v>0</v>
      </c>
      <c r="K24" s="33"/>
      <c r="L24" s="26">
        <v>45798</v>
      </c>
      <c r="M24" s="34">
        <f t="shared" si="4"/>
        <v>430</v>
      </c>
      <c r="N24" s="27">
        <v>0</v>
      </c>
      <c r="O24" s="35">
        <v>360</v>
      </c>
      <c r="P24" s="39"/>
      <c r="Q24" s="47">
        <f t="shared" si="2"/>
        <v>70</v>
      </c>
      <c r="R24" s="41"/>
      <c r="S24" s="48"/>
    </row>
    <row r="25" spans="1:22" ht="15.6" x14ac:dyDescent="0.3">
      <c r="A25" s="33">
        <v>22</v>
      </c>
      <c r="B25" s="34">
        <v>20.9</v>
      </c>
      <c r="C25" s="35"/>
      <c r="D25" s="34">
        <f t="shared" si="3"/>
        <v>338.9</v>
      </c>
      <c r="E25" s="26">
        <v>45805</v>
      </c>
      <c r="F25" s="37">
        <v>376.6</v>
      </c>
      <c r="G25" s="26">
        <v>45812</v>
      </c>
      <c r="H25" s="28">
        <f t="shared" si="0"/>
        <v>37.700000000000045</v>
      </c>
      <c r="I25" s="5">
        <f t="shared" si="1"/>
        <v>0</v>
      </c>
      <c r="K25" s="33"/>
      <c r="L25" s="26">
        <v>45805</v>
      </c>
      <c r="M25" s="34">
        <f t="shared" si="4"/>
        <v>360</v>
      </c>
      <c r="N25" s="27">
        <v>0</v>
      </c>
      <c r="O25" s="35">
        <v>270</v>
      </c>
      <c r="P25" s="39"/>
      <c r="Q25" s="47">
        <f t="shared" si="2"/>
        <v>90</v>
      </c>
      <c r="R25" s="41"/>
    </row>
    <row r="26" spans="1:22" ht="15.6" x14ac:dyDescent="0.3">
      <c r="A26" s="33">
        <v>23</v>
      </c>
      <c r="B26" s="34">
        <v>20.9</v>
      </c>
      <c r="C26" s="35"/>
      <c r="D26" s="34">
        <f t="shared" si="3"/>
        <v>376.6</v>
      </c>
      <c r="E26" s="26">
        <v>45812</v>
      </c>
      <c r="F26" s="37">
        <v>387.1</v>
      </c>
      <c r="G26" s="26">
        <v>45832</v>
      </c>
      <c r="H26" s="28">
        <f t="shared" si="0"/>
        <v>10.5</v>
      </c>
      <c r="I26" s="5">
        <f t="shared" si="1"/>
        <v>0</v>
      </c>
      <c r="K26" s="33"/>
      <c r="L26" s="26">
        <v>45812</v>
      </c>
      <c r="M26" s="34">
        <f t="shared" si="4"/>
        <v>270</v>
      </c>
      <c r="N26" s="27">
        <v>0</v>
      </c>
      <c r="O26" s="35">
        <v>240</v>
      </c>
      <c r="P26" s="39"/>
      <c r="Q26" s="47">
        <f t="shared" si="2"/>
        <v>30</v>
      </c>
      <c r="R26" s="41"/>
    </row>
    <row r="27" spans="1:22" ht="15.6" x14ac:dyDescent="0.3">
      <c r="A27" s="33">
        <v>24</v>
      </c>
      <c r="B27" s="34">
        <v>20.9</v>
      </c>
      <c r="C27" s="35"/>
      <c r="D27" s="34">
        <f t="shared" si="3"/>
        <v>387.1</v>
      </c>
      <c r="E27" s="26">
        <v>45832</v>
      </c>
      <c r="F27" s="37">
        <v>401.4</v>
      </c>
      <c r="G27" s="36">
        <v>45847</v>
      </c>
      <c r="H27" s="28">
        <f t="shared" si="0"/>
        <v>14.299999999999955</v>
      </c>
      <c r="I27" s="5">
        <f t="shared" si="1"/>
        <v>0</v>
      </c>
      <c r="K27" s="33"/>
      <c r="L27" s="26">
        <v>45832</v>
      </c>
      <c r="M27" s="34">
        <f t="shared" si="4"/>
        <v>240</v>
      </c>
      <c r="N27" s="27">
        <v>0</v>
      </c>
      <c r="O27" s="35">
        <v>210</v>
      </c>
      <c r="P27" s="39"/>
      <c r="Q27" s="47">
        <f t="shared" si="2"/>
        <v>30</v>
      </c>
      <c r="R27" s="41"/>
    </row>
    <row r="28" spans="1:22" ht="15.6" x14ac:dyDescent="0.3">
      <c r="A28" s="33">
        <v>25</v>
      </c>
      <c r="B28" s="34">
        <v>20.9</v>
      </c>
      <c r="C28" s="35"/>
      <c r="D28" s="34">
        <f t="shared" si="3"/>
        <v>401.4</v>
      </c>
      <c r="E28" s="36">
        <v>45847</v>
      </c>
      <c r="F28" s="37">
        <v>421.6</v>
      </c>
      <c r="G28" s="36">
        <v>45855</v>
      </c>
      <c r="H28" s="28">
        <f t="shared" si="0"/>
        <v>20.200000000000045</v>
      </c>
      <c r="I28" s="5">
        <f t="shared" si="1"/>
        <v>0</v>
      </c>
      <c r="K28" s="33"/>
      <c r="L28" s="26">
        <v>45847</v>
      </c>
      <c r="M28" s="34">
        <f t="shared" si="4"/>
        <v>210</v>
      </c>
      <c r="N28" s="27">
        <v>0</v>
      </c>
      <c r="O28" s="35">
        <v>180</v>
      </c>
      <c r="P28" s="39"/>
      <c r="Q28" s="47">
        <f t="shared" si="2"/>
        <v>30</v>
      </c>
      <c r="R28" s="41"/>
    </row>
    <row r="29" spans="1:22" ht="15.6" x14ac:dyDescent="0.3">
      <c r="A29" s="33">
        <v>26</v>
      </c>
      <c r="B29" s="34">
        <v>20.9</v>
      </c>
      <c r="C29" s="35"/>
      <c r="D29" s="34">
        <f t="shared" si="3"/>
        <v>421.6</v>
      </c>
      <c r="E29" s="36">
        <v>45855</v>
      </c>
      <c r="F29" s="37">
        <v>518.9</v>
      </c>
      <c r="G29" s="36">
        <v>45874</v>
      </c>
      <c r="H29" s="28">
        <f t="shared" si="0"/>
        <v>97.299999999999955</v>
      </c>
      <c r="I29" s="5">
        <f t="shared" si="1"/>
        <v>0</v>
      </c>
      <c r="K29" s="33"/>
      <c r="L29" s="36">
        <v>45855</v>
      </c>
      <c r="M29" s="34">
        <f t="shared" si="4"/>
        <v>180</v>
      </c>
      <c r="N29" s="27">
        <v>300</v>
      </c>
      <c r="O29" s="35">
        <v>150</v>
      </c>
      <c r="P29" s="39"/>
      <c r="Q29" s="47">
        <f t="shared" si="2"/>
        <v>330</v>
      </c>
      <c r="R29" s="41"/>
    </row>
    <row r="30" spans="1:22" ht="15.6" x14ac:dyDescent="0.3">
      <c r="A30" s="33">
        <v>27</v>
      </c>
      <c r="B30" s="34">
        <v>20.9</v>
      </c>
      <c r="C30" s="35"/>
      <c r="D30" s="34">
        <f t="shared" si="3"/>
        <v>518.9</v>
      </c>
      <c r="E30" s="36"/>
      <c r="F30" s="37"/>
      <c r="G30" s="36"/>
      <c r="H30" s="28">
        <f t="shared" si="0"/>
        <v>-518.9</v>
      </c>
      <c r="I30" s="5">
        <f t="shared" si="1"/>
        <v>0</v>
      </c>
      <c r="K30" s="33"/>
      <c r="L30" s="26"/>
      <c r="M30" s="34">
        <f t="shared" si="4"/>
        <v>150</v>
      </c>
      <c r="N30" s="27">
        <v>0</v>
      </c>
      <c r="O30" s="35"/>
      <c r="P30" s="39"/>
      <c r="Q30" s="47">
        <f t="shared" si="2"/>
        <v>150</v>
      </c>
      <c r="R30" s="41"/>
    </row>
    <row r="31" spans="1:22" ht="15.6" x14ac:dyDescent="0.3">
      <c r="A31" s="33">
        <v>28</v>
      </c>
      <c r="B31" s="34">
        <v>20.9</v>
      </c>
      <c r="C31" s="35"/>
      <c r="D31" s="34">
        <f t="shared" si="3"/>
        <v>0</v>
      </c>
      <c r="E31" s="36">
        <v>45909</v>
      </c>
      <c r="F31" s="37">
        <v>612.5</v>
      </c>
      <c r="G31" s="36">
        <v>45910</v>
      </c>
      <c r="H31" s="28"/>
      <c r="I31" s="5">
        <f t="shared" si="1"/>
        <v>0</v>
      </c>
      <c r="K31" s="33"/>
      <c r="M31" s="34">
        <f t="shared" si="4"/>
        <v>0</v>
      </c>
      <c r="N31" s="27">
        <v>0</v>
      </c>
      <c r="O31" s="35">
        <v>260</v>
      </c>
      <c r="P31" s="39"/>
      <c r="Q31" s="47">
        <f t="shared" si="2"/>
        <v>-260</v>
      </c>
      <c r="R31" s="41"/>
    </row>
    <row r="32" spans="1:22" ht="15.6" x14ac:dyDescent="0.3">
      <c r="A32" s="33">
        <v>29</v>
      </c>
      <c r="B32" s="34">
        <v>20.9</v>
      </c>
      <c r="C32" s="35"/>
      <c r="D32" s="34">
        <f t="shared" si="3"/>
        <v>612.5</v>
      </c>
      <c r="E32" s="36">
        <v>45910</v>
      </c>
      <c r="F32" s="37">
        <v>647.79999999999995</v>
      </c>
      <c r="G32" s="36">
        <v>45916</v>
      </c>
      <c r="H32" s="28">
        <f t="shared" si="0"/>
        <v>35.299999999999955</v>
      </c>
      <c r="I32" s="5">
        <f t="shared" si="1"/>
        <v>0</v>
      </c>
      <c r="K32" s="33"/>
      <c r="L32" s="36">
        <v>45909</v>
      </c>
      <c r="M32" s="34">
        <f t="shared" si="4"/>
        <v>260</v>
      </c>
      <c r="N32" s="27">
        <v>0</v>
      </c>
      <c r="O32" s="35">
        <v>180</v>
      </c>
      <c r="P32" s="39"/>
      <c r="Q32" s="47">
        <f t="shared" si="2"/>
        <v>80</v>
      </c>
      <c r="R32" s="41"/>
    </row>
    <row r="33" spans="1:18" ht="15.6" x14ac:dyDescent="0.3">
      <c r="A33" s="33">
        <v>30</v>
      </c>
      <c r="B33" s="34">
        <v>20.9</v>
      </c>
      <c r="C33" s="35"/>
      <c r="D33" s="34">
        <f t="shared" si="3"/>
        <v>647.79999999999995</v>
      </c>
      <c r="E33" s="36">
        <v>45916</v>
      </c>
      <c r="F33" s="37">
        <v>672.3</v>
      </c>
      <c r="G33" s="36">
        <v>45923</v>
      </c>
      <c r="H33" s="28">
        <f t="shared" si="0"/>
        <v>24.5</v>
      </c>
      <c r="I33" s="5">
        <f t="shared" si="1"/>
        <v>0</v>
      </c>
      <c r="K33" s="33"/>
      <c r="L33" s="36">
        <v>45916</v>
      </c>
      <c r="M33" s="34">
        <f t="shared" si="4"/>
        <v>180</v>
      </c>
      <c r="N33" s="27">
        <v>200</v>
      </c>
      <c r="O33" s="35">
        <v>270</v>
      </c>
      <c r="P33" s="39"/>
      <c r="Q33" s="47">
        <f t="shared" si="2"/>
        <v>110</v>
      </c>
      <c r="R33" s="41"/>
    </row>
    <row r="34" spans="1:18" ht="15.6" x14ac:dyDescent="0.3">
      <c r="A34" s="33">
        <v>31</v>
      </c>
      <c r="B34" s="34">
        <v>20.9</v>
      </c>
      <c r="C34" s="35"/>
      <c r="D34" s="34">
        <f t="shared" si="3"/>
        <v>672.3</v>
      </c>
      <c r="E34" s="36">
        <v>45923</v>
      </c>
      <c r="F34" s="37"/>
      <c r="G34" s="36"/>
      <c r="H34" s="28">
        <f t="shared" si="0"/>
        <v>-672.3</v>
      </c>
      <c r="I34" s="5">
        <f t="shared" si="1"/>
        <v>0</v>
      </c>
      <c r="K34" s="33"/>
      <c r="L34" s="36">
        <v>45923</v>
      </c>
      <c r="M34" s="34">
        <f t="shared" si="4"/>
        <v>270</v>
      </c>
      <c r="N34" s="27">
        <v>0</v>
      </c>
      <c r="O34" s="35"/>
      <c r="P34" s="39"/>
      <c r="Q34" s="47">
        <f t="shared" si="2"/>
        <v>270</v>
      </c>
      <c r="R34" s="41"/>
    </row>
    <row r="35" spans="1:18" ht="15.6" x14ac:dyDescent="0.3">
      <c r="A35" s="33">
        <v>32</v>
      </c>
      <c r="B35" s="34">
        <v>20.9</v>
      </c>
      <c r="C35" s="35"/>
      <c r="D35" s="34">
        <f t="shared" si="3"/>
        <v>0</v>
      </c>
      <c r="E35" s="36"/>
      <c r="F35" s="37"/>
      <c r="G35" s="36"/>
      <c r="H35" s="28">
        <f t="shared" si="0"/>
        <v>0</v>
      </c>
      <c r="I35" s="5">
        <f t="shared" si="1"/>
        <v>0</v>
      </c>
      <c r="K35" s="33"/>
      <c r="L35" s="26"/>
      <c r="M35" s="34">
        <f t="shared" si="4"/>
        <v>0</v>
      </c>
      <c r="N35" s="27">
        <v>0</v>
      </c>
      <c r="O35" s="35"/>
      <c r="P35" s="39"/>
      <c r="Q35" s="47">
        <f t="shared" si="2"/>
        <v>0</v>
      </c>
      <c r="R35" s="41"/>
    </row>
    <row r="36" spans="1:18" ht="15.6" x14ac:dyDescent="0.3">
      <c r="A36" s="33">
        <v>33</v>
      </c>
      <c r="B36" s="34">
        <v>20.9</v>
      </c>
      <c r="C36" s="35"/>
      <c r="D36" s="34">
        <f t="shared" si="3"/>
        <v>0</v>
      </c>
      <c r="F36" s="37">
        <v>696.3</v>
      </c>
      <c r="G36" s="36">
        <v>45944</v>
      </c>
      <c r="H36" s="28">
        <f t="shared" si="0"/>
        <v>696.3</v>
      </c>
      <c r="I36" s="5">
        <f t="shared" si="1"/>
        <v>0</v>
      </c>
      <c r="K36" s="33"/>
      <c r="L36" s="36">
        <v>45944</v>
      </c>
      <c r="M36" s="34">
        <f t="shared" si="4"/>
        <v>0</v>
      </c>
      <c r="N36" s="27">
        <v>0</v>
      </c>
      <c r="O36" s="35">
        <v>220</v>
      </c>
      <c r="P36" s="39"/>
      <c r="Q36" s="47">
        <f t="shared" si="2"/>
        <v>-220</v>
      </c>
      <c r="R36" s="41"/>
    </row>
    <row r="37" spans="1:18" ht="15.6" x14ac:dyDescent="0.3">
      <c r="A37" s="33">
        <v>34</v>
      </c>
      <c r="B37" s="34">
        <v>20.9</v>
      </c>
      <c r="C37" s="35"/>
      <c r="D37" s="34">
        <f t="shared" si="3"/>
        <v>696.3</v>
      </c>
      <c r="E37" s="36">
        <v>45944</v>
      </c>
      <c r="F37" s="37">
        <v>732.3</v>
      </c>
      <c r="G37" s="36">
        <v>45953</v>
      </c>
      <c r="H37" s="28">
        <f t="shared" si="0"/>
        <v>36</v>
      </c>
      <c r="I37" s="5">
        <f t="shared" si="1"/>
        <v>0</v>
      </c>
      <c r="K37" s="33"/>
      <c r="L37" s="36">
        <v>45953</v>
      </c>
      <c r="M37" s="34">
        <f t="shared" si="4"/>
        <v>220</v>
      </c>
      <c r="N37" s="27">
        <v>0</v>
      </c>
      <c r="O37" s="35">
        <v>70</v>
      </c>
      <c r="P37" s="39"/>
      <c r="Q37" s="47">
        <f t="shared" si="2"/>
        <v>150</v>
      </c>
      <c r="R37" s="41"/>
    </row>
    <row r="38" spans="1:18" ht="15.6" x14ac:dyDescent="0.3">
      <c r="A38" s="33">
        <v>35</v>
      </c>
      <c r="B38" s="34">
        <v>20.9</v>
      </c>
      <c r="C38" s="35"/>
      <c r="D38" s="34">
        <f t="shared" si="3"/>
        <v>732.3</v>
      </c>
      <c r="E38" s="36">
        <v>45953</v>
      </c>
      <c r="F38" s="37">
        <v>761.5</v>
      </c>
      <c r="G38" s="36">
        <v>45966</v>
      </c>
      <c r="H38" s="28">
        <f t="shared" si="0"/>
        <v>29.200000000000045</v>
      </c>
      <c r="I38" s="5">
        <f t="shared" si="1"/>
        <v>0</v>
      </c>
      <c r="K38" s="33"/>
      <c r="L38" s="36">
        <v>45966</v>
      </c>
      <c r="M38" s="34">
        <v>200</v>
      </c>
      <c r="N38" s="27">
        <v>0</v>
      </c>
      <c r="O38" s="35">
        <v>220</v>
      </c>
      <c r="P38" s="39"/>
      <c r="Q38" s="47">
        <f t="shared" si="2"/>
        <v>-20</v>
      </c>
      <c r="R38" s="41"/>
    </row>
    <row r="39" spans="1:18" ht="15.6" x14ac:dyDescent="0.3">
      <c r="A39" s="33">
        <v>36</v>
      </c>
      <c r="B39" s="34">
        <v>20.9</v>
      </c>
      <c r="C39" s="35"/>
      <c r="D39" s="34">
        <f t="shared" si="3"/>
        <v>761.5</v>
      </c>
      <c r="E39" s="36">
        <v>45966</v>
      </c>
      <c r="F39" s="37"/>
      <c r="G39" s="36"/>
      <c r="H39" s="28">
        <f t="shared" si="0"/>
        <v>-761.5</v>
      </c>
      <c r="I39" s="5">
        <f t="shared" si="1"/>
        <v>0</v>
      </c>
      <c r="K39" s="33"/>
      <c r="L39" s="26"/>
      <c r="M39" s="34">
        <f t="shared" si="4"/>
        <v>220</v>
      </c>
      <c r="N39" s="27">
        <v>0</v>
      </c>
      <c r="O39" s="35"/>
      <c r="P39" s="39"/>
      <c r="Q39" s="47">
        <f t="shared" si="2"/>
        <v>220</v>
      </c>
      <c r="R39" s="41"/>
    </row>
    <row r="40" spans="1:18" ht="15.6" x14ac:dyDescent="0.3">
      <c r="A40" s="33">
        <v>37</v>
      </c>
      <c r="B40" s="34">
        <v>20.9</v>
      </c>
      <c r="C40" s="35"/>
      <c r="D40" s="34">
        <f t="shared" si="3"/>
        <v>0</v>
      </c>
      <c r="E40" s="36"/>
      <c r="F40" s="37"/>
      <c r="G40" s="36"/>
      <c r="H40" s="28">
        <f t="shared" si="0"/>
        <v>0</v>
      </c>
      <c r="I40" s="5">
        <f t="shared" si="1"/>
        <v>0</v>
      </c>
      <c r="K40" s="33"/>
      <c r="L40" s="26"/>
      <c r="M40" s="34">
        <f t="shared" si="4"/>
        <v>0</v>
      </c>
      <c r="N40" s="27">
        <v>0</v>
      </c>
      <c r="O40" s="35"/>
      <c r="P40" s="39"/>
      <c r="Q40" s="47">
        <f t="shared" si="2"/>
        <v>0</v>
      </c>
      <c r="R40" s="41"/>
    </row>
    <row r="41" spans="1:18" ht="15.6" x14ac:dyDescent="0.3">
      <c r="A41" s="33">
        <v>38</v>
      </c>
      <c r="B41" s="34">
        <v>20.9</v>
      </c>
      <c r="C41" s="35"/>
      <c r="D41" s="34">
        <f t="shared" si="3"/>
        <v>0</v>
      </c>
      <c r="E41" s="36"/>
      <c r="F41" s="37"/>
      <c r="G41" s="36"/>
      <c r="H41" s="28">
        <f t="shared" si="0"/>
        <v>0</v>
      </c>
      <c r="I41" s="5">
        <f t="shared" si="1"/>
        <v>0</v>
      </c>
      <c r="K41" s="33"/>
      <c r="L41" s="26"/>
      <c r="M41" s="34">
        <f t="shared" si="4"/>
        <v>0</v>
      </c>
      <c r="N41" s="27">
        <v>0</v>
      </c>
      <c r="O41" s="35"/>
      <c r="P41" s="39"/>
      <c r="Q41" s="47">
        <f t="shared" si="2"/>
        <v>0</v>
      </c>
      <c r="R41" s="41"/>
    </row>
    <row r="42" spans="1:18" ht="15.6" x14ac:dyDescent="0.3">
      <c r="A42" s="33">
        <v>39</v>
      </c>
      <c r="B42" s="34">
        <v>20.9</v>
      </c>
      <c r="C42" s="35"/>
      <c r="D42" s="34">
        <f t="shared" si="3"/>
        <v>0</v>
      </c>
      <c r="E42" s="36"/>
      <c r="F42" s="37">
        <v>1093.5999999999999</v>
      </c>
      <c r="G42" s="36">
        <v>46129</v>
      </c>
      <c r="H42" s="28">
        <f t="shared" si="0"/>
        <v>1093.5999999999999</v>
      </c>
      <c r="I42" s="5">
        <f t="shared" si="1"/>
        <v>0</v>
      </c>
      <c r="K42" s="33"/>
      <c r="L42" s="36"/>
      <c r="M42" s="34">
        <f t="shared" si="4"/>
        <v>0</v>
      </c>
      <c r="N42" s="27">
        <v>0</v>
      </c>
      <c r="O42" s="35">
        <v>300</v>
      </c>
      <c r="P42" s="39"/>
      <c r="Q42" s="47">
        <f t="shared" si="2"/>
        <v>-300</v>
      </c>
      <c r="R42" s="41"/>
    </row>
    <row r="43" spans="1:18" ht="15.6" x14ac:dyDescent="0.3">
      <c r="A43" s="33">
        <v>40</v>
      </c>
      <c r="B43" s="34">
        <v>20.9</v>
      </c>
      <c r="C43" s="35"/>
      <c r="D43" s="34">
        <f t="shared" si="3"/>
        <v>1093.5999999999999</v>
      </c>
      <c r="E43" s="36">
        <v>46129</v>
      </c>
      <c r="F43" s="37">
        <v>1111</v>
      </c>
      <c r="G43" s="36">
        <v>46140</v>
      </c>
      <c r="H43" s="28">
        <f t="shared" si="0"/>
        <v>17.400000000000091</v>
      </c>
      <c r="I43" s="5">
        <f t="shared" si="1"/>
        <v>0</v>
      </c>
      <c r="K43" s="33"/>
      <c r="M43" s="34">
        <f t="shared" si="4"/>
        <v>300</v>
      </c>
      <c r="N43" s="27">
        <v>0</v>
      </c>
      <c r="O43" s="35">
        <v>300</v>
      </c>
      <c r="P43" s="39"/>
      <c r="Q43" s="47">
        <f t="shared" si="2"/>
        <v>0</v>
      </c>
      <c r="R43" s="41"/>
    </row>
    <row r="44" spans="1:18" ht="15.6" x14ac:dyDescent="0.3">
      <c r="A44" s="33">
        <v>41</v>
      </c>
      <c r="B44" s="34">
        <v>20.9</v>
      </c>
      <c r="C44" s="35"/>
      <c r="D44" s="34">
        <f t="shared" si="3"/>
        <v>1111</v>
      </c>
      <c r="E44" s="36">
        <v>46140</v>
      </c>
      <c r="F44" s="37">
        <v>1179.5</v>
      </c>
      <c r="G44" s="36">
        <v>46155</v>
      </c>
      <c r="H44" s="28">
        <f>F44-D44</f>
        <v>68.5</v>
      </c>
      <c r="I44" s="5">
        <f t="shared" si="1"/>
        <v>0</v>
      </c>
      <c r="K44" s="33"/>
      <c r="L44" s="36">
        <v>46129</v>
      </c>
      <c r="M44" s="34">
        <f t="shared" si="4"/>
        <v>300</v>
      </c>
      <c r="N44" s="27">
        <v>0</v>
      </c>
      <c r="O44" s="35">
        <v>260</v>
      </c>
      <c r="P44" s="39"/>
      <c r="Q44" s="47">
        <f t="shared" si="2"/>
        <v>40</v>
      </c>
      <c r="R44" s="41"/>
    </row>
    <row r="45" spans="1:18" ht="15.6" x14ac:dyDescent="0.3">
      <c r="A45" s="33">
        <v>42</v>
      </c>
      <c r="B45" s="34">
        <v>20.9</v>
      </c>
      <c r="C45" s="35"/>
      <c r="D45" s="34">
        <f t="shared" si="3"/>
        <v>1179.5</v>
      </c>
      <c r="E45" s="36">
        <v>46155</v>
      </c>
      <c r="F45" s="37">
        <v>1200</v>
      </c>
      <c r="G45" s="36">
        <v>46161</v>
      </c>
      <c r="H45" s="28">
        <f t="shared" si="0"/>
        <v>20.5</v>
      </c>
      <c r="I45" s="5">
        <f t="shared" si="1"/>
        <v>0</v>
      </c>
      <c r="K45" s="33"/>
      <c r="L45" s="36">
        <v>46140</v>
      </c>
      <c r="M45" s="34">
        <f t="shared" si="4"/>
        <v>260</v>
      </c>
      <c r="N45" s="27">
        <v>210</v>
      </c>
      <c r="O45" s="35">
        <v>230</v>
      </c>
      <c r="P45" s="39"/>
      <c r="Q45" s="47">
        <f t="shared" si="2"/>
        <v>240</v>
      </c>
      <c r="R45" s="41"/>
    </row>
    <row r="46" spans="1:18" ht="15.6" x14ac:dyDescent="0.3">
      <c r="A46" s="33">
        <v>43</v>
      </c>
      <c r="B46" s="34">
        <v>20.9</v>
      </c>
      <c r="C46" s="35"/>
      <c r="D46" s="34">
        <f t="shared" si="3"/>
        <v>1200</v>
      </c>
      <c r="E46" s="36">
        <v>46161</v>
      </c>
      <c r="F46" s="37">
        <v>1211</v>
      </c>
      <c r="G46" s="36">
        <v>46168</v>
      </c>
      <c r="H46" s="28">
        <f t="shared" si="0"/>
        <v>11</v>
      </c>
      <c r="I46" s="5">
        <f t="shared" si="1"/>
        <v>0</v>
      </c>
      <c r="K46" s="33"/>
      <c r="L46" s="36">
        <v>46155</v>
      </c>
      <c r="M46" s="34">
        <f t="shared" si="4"/>
        <v>230</v>
      </c>
      <c r="N46" s="27">
        <v>0</v>
      </c>
      <c r="O46" s="35">
        <v>180</v>
      </c>
      <c r="P46" s="39"/>
      <c r="Q46" s="47">
        <f t="shared" si="2"/>
        <v>50</v>
      </c>
      <c r="R46" s="41"/>
    </row>
    <row r="47" spans="1:18" ht="15.6" x14ac:dyDescent="0.3">
      <c r="A47" s="33">
        <v>44</v>
      </c>
      <c r="B47" s="34">
        <v>20.9</v>
      </c>
      <c r="C47" s="35"/>
      <c r="D47" s="34">
        <f t="shared" si="3"/>
        <v>1211</v>
      </c>
      <c r="E47" s="36">
        <v>46168</v>
      </c>
      <c r="F47" s="37">
        <v>1223.2</v>
      </c>
      <c r="G47" s="36">
        <v>46179</v>
      </c>
      <c r="H47" s="28">
        <f t="shared" si="0"/>
        <v>12.200000000000045</v>
      </c>
      <c r="I47" s="5">
        <f t="shared" si="1"/>
        <v>0</v>
      </c>
      <c r="K47" s="33"/>
      <c r="L47" s="36">
        <v>46161</v>
      </c>
      <c r="M47" s="34">
        <f t="shared" si="4"/>
        <v>180</v>
      </c>
      <c r="N47" s="27">
        <v>210</v>
      </c>
      <c r="O47" s="35">
        <v>360</v>
      </c>
      <c r="P47" s="39"/>
      <c r="Q47" s="47">
        <f t="shared" si="2"/>
        <v>30</v>
      </c>
      <c r="R47" s="41"/>
    </row>
    <row r="48" spans="1:18" ht="15.6" x14ac:dyDescent="0.3">
      <c r="A48" s="33">
        <v>45</v>
      </c>
      <c r="B48" s="34">
        <v>20.9</v>
      </c>
      <c r="C48" s="35"/>
      <c r="D48" s="34">
        <f t="shared" si="3"/>
        <v>1223.2</v>
      </c>
      <c r="E48" s="36">
        <v>46179</v>
      </c>
      <c r="F48" s="37">
        <v>1260.3</v>
      </c>
      <c r="G48" s="36">
        <v>46181</v>
      </c>
      <c r="H48" s="28">
        <f>F48-D48</f>
        <v>37.099999999999909</v>
      </c>
      <c r="I48" s="5">
        <f t="shared" si="1"/>
        <v>0</v>
      </c>
      <c r="K48" s="33"/>
      <c r="L48" s="36">
        <v>46168</v>
      </c>
      <c r="M48" s="34">
        <f t="shared" si="4"/>
        <v>360</v>
      </c>
      <c r="N48" s="27">
        <v>0</v>
      </c>
      <c r="O48" s="35">
        <v>280</v>
      </c>
      <c r="P48" s="39"/>
      <c r="Q48" s="47">
        <f t="shared" si="2"/>
        <v>80</v>
      </c>
      <c r="R48" s="41"/>
    </row>
    <row r="49" spans="1:18" ht="15.6" x14ac:dyDescent="0.3">
      <c r="A49" s="33">
        <v>46</v>
      </c>
      <c r="B49" s="34">
        <v>20.9</v>
      </c>
      <c r="C49" s="35"/>
      <c r="D49" s="34">
        <f>F48</f>
        <v>1260.3</v>
      </c>
      <c r="E49" s="36"/>
      <c r="F49" s="37">
        <v>1279.8</v>
      </c>
      <c r="G49" s="36"/>
      <c r="H49" s="28">
        <f t="shared" si="0"/>
        <v>19.5</v>
      </c>
      <c r="I49" s="5">
        <f t="shared" si="1"/>
        <v>0</v>
      </c>
      <c r="K49" s="33"/>
      <c r="L49" s="36">
        <v>46179</v>
      </c>
      <c r="M49" s="34">
        <f t="shared" si="4"/>
        <v>280</v>
      </c>
      <c r="N49" s="27">
        <v>0</v>
      </c>
      <c r="O49" s="35">
        <v>200</v>
      </c>
      <c r="P49" s="39"/>
      <c r="Q49" s="47">
        <f t="shared" si="2"/>
        <v>80</v>
      </c>
      <c r="R49" s="41"/>
    </row>
    <row r="50" spans="1:18" ht="15.6" x14ac:dyDescent="0.3">
      <c r="A50" s="33">
        <v>47</v>
      </c>
      <c r="B50" s="34">
        <v>20.9</v>
      </c>
      <c r="C50" s="35"/>
      <c r="D50" s="34">
        <f t="shared" si="3"/>
        <v>1279.8</v>
      </c>
      <c r="E50" s="36"/>
      <c r="F50" s="37"/>
      <c r="G50" s="36"/>
      <c r="H50" s="28">
        <f t="shared" si="0"/>
        <v>-1279.8</v>
      </c>
      <c r="I50" s="5">
        <f t="shared" si="1"/>
        <v>0</v>
      </c>
      <c r="K50" s="33"/>
      <c r="L50" s="36">
        <v>46181</v>
      </c>
      <c r="M50" s="34">
        <f t="shared" si="4"/>
        <v>200</v>
      </c>
      <c r="N50" s="27">
        <v>0</v>
      </c>
      <c r="O50" s="35">
        <v>130</v>
      </c>
      <c r="P50" s="39"/>
      <c r="Q50" s="47">
        <f t="shared" si="2"/>
        <v>70</v>
      </c>
      <c r="R50" s="41"/>
    </row>
    <row r="51" spans="1:18" ht="15.6" x14ac:dyDescent="0.3">
      <c r="A51" s="33">
        <v>48</v>
      </c>
      <c r="B51" s="34">
        <v>20.9</v>
      </c>
      <c r="C51" s="35"/>
      <c r="D51" s="34">
        <f t="shared" si="3"/>
        <v>0</v>
      </c>
      <c r="E51" s="36"/>
      <c r="F51" s="37"/>
      <c r="G51" s="36"/>
      <c r="H51" s="28">
        <f t="shared" si="0"/>
        <v>0</v>
      </c>
      <c r="I51" s="5">
        <f t="shared" si="1"/>
        <v>0</v>
      </c>
      <c r="K51" s="33"/>
      <c r="L51" s="36">
        <v>46190</v>
      </c>
      <c r="M51" s="34">
        <f t="shared" si="4"/>
        <v>130</v>
      </c>
      <c r="N51" s="27">
        <v>0</v>
      </c>
      <c r="O51" s="35"/>
      <c r="P51" s="39"/>
      <c r="Q51" s="47">
        <f t="shared" si="2"/>
        <v>130</v>
      </c>
      <c r="R51" s="41"/>
    </row>
    <row r="52" spans="1:18" ht="15.6" x14ac:dyDescent="0.3">
      <c r="A52" s="33">
        <v>49</v>
      </c>
      <c r="B52" s="34">
        <v>20.9</v>
      </c>
      <c r="C52" s="35"/>
      <c r="D52" s="34">
        <f t="shared" si="3"/>
        <v>0</v>
      </c>
      <c r="E52" s="36"/>
      <c r="F52" s="37"/>
      <c r="G52" s="36"/>
      <c r="H52" s="28">
        <f t="shared" si="0"/>
        <v>0</v>
      </c>
      <c r="I52" s="5">
        <f t="shared" si="1"/>
        <v>0</v>
      </c>
      <c r="K52" s="33"/>
      <c r="L52" s="36"/>
      <c r="M52" s="34">
        <f t="shared" si="4"/>
        <v>0</v>
      </c>
      <c r="N52" s="27">
        <v>0</v>
      </c>
      <c r="O52" s="35"/>
      <c r="P52" s="39"/>
      <c r="Q52" s="47">
        <f t="shared" si="2"/>
        <v>0</v>
      </c>
      <c r="R52" s="41"/>
    </row>
    <row r="53" spans="1:18" ht="15.6" x14ac:dyDescent="0.3">
      <c r="A53" s="33">
        <v>50</v>
      </c>
      <c r="B53" s="34">
        <v>20.9</v>
      </c>
      <c r="C53" s="35"/>
      <c r="D53" s="34">
        <f t="shared" si="3"/>
        <v>0</v>
      </c>
      <c r="E53" s="36"/>
      <c r="F53" s="37"/>
      <c r="G53" s="36"/>
      <c r="H53" s="28">
        <f t="shared" si="0"/>
        <v>0</v>
      </c>
      <c r="I53" s="5">
        <f t="shared" si="1"/>
        <v>0</v>
      </c>
      <c r="K53" s="33"/>
      <c r="L53" s="36"/>
      <c r="M53" s="34">
        <f t="shared" si="4"/>
        <v>0</v>
      </c>
      <c r="N53" s="27">
        <v>0</v>
      </c>
      <c r="O53" s="35"/>
      <c r="P53" s="39"/>
      <c r="Q53" s="47">
        <f t="shared" si="2"/>
        <v>0</v>
      </c>
      <c r="R53" s="41"/>
    </row>
    <row r="54" spans="1:18" ht="15.6" x14ac:dyDescent="0.3">
      <c r="A54" s="33">
        <v>51</v>
      </c>
      <c r="B54" s="34">
        <v>20.9</v>
      </c>
      <c r="C54" s="35"/>
      <c r="D54" s="34">
        <f t="shared" si="3"/>
        <v>0</v>
      </c>
      <c r="E54" s="36"/>
      <c r="F54" s="37"/>
      <c r="G54" s="36"/>
      <c r="H54" s="28">
        <f t="shared" si="0"/>
        <v>0</v>
      </c>
      <c r="I54" s="5">
        <f t="shared" si="1"/>
        <v>0</v>
      </c>
      <c r="K54" s="33"/>
      <c r="L54" s="36"/>
      <c r="M54" s="34">
        <f t="shared" si="4"/>
        <v>0</v>
      </c>
      <c r="N54" s="27">
        <v>0</v>
      </c>
      <c r="O54" s="35"/>
      <c r="P54" s="39"/>
      <c r="Q54" s="47">
        <f t="shared" si="2"/>
        <v>0</v>
      </c>
      <c r="R54" s="41"/>
    </row>
    <row r="55" spans="1:18" ht="15.6" x14ac:dyDescent="0.3">
      <c r="A55" s="33">
        <v>52</v>
      </c>
      <c r="B55" s="34">
        <v>20.9</v>
      </c>
      <c r="C55" s="35"/>
      <c r="D55" s="34">
        <f t="shared" si="3"/>
        <v>0</v>
      </c>
      <c r="E55" s="36"/>
      <c r="F55" s="37"/>
      <c r="G55" s="36"/>
      <c r="H55" s="28">
        <f t="shared" si="0"/>
        <v>0</v>
      </c>
      <c r="I55" s="5">
        <f t="shared" si="1"/>
        <v>0</v>
      </c>
      <c r="K55" s="33"/>
      <c r="L55" s="36"/>
      <c r="M55" s="34">
        <f t="shared" si="4"/>
        <v>0</v>
      </c>
      <c r="N55" s="27">
        <v>0</v>
      </c>
      <c r="O55" s="35"/>
      <c r="P55" s="39"/>
      <c r="Q55" s="47">
        <f t="shared" si="2"/>
        <v>0</v>
      </c>
      <c r="R55" s="41"/>
    </row>
    <row r="56" spans="1:18" ht="15.6" x14ac:dyDescent="0.3">
      <c r="A56" s="33">
        <v>53</v>
      </c>
      <c r="B56" s="34">
        <v>20.9</v>
      </c>
      <c r="C56" s="35"/>
      <c r="D56" s="34">
        <f t="shared" si="3"/>
        <v>0</v>
      </c>
      <c r="E56" s="36"/>
      <c r="F56" s="37"/>
      <c r="G56" s="36"/>
      <c r="H56" s="28">
        <f t="shared" si="0"/>
        <v>0</v>
      </c>
      <c r="I56" s="5">
        <f t="shared" si="1"/>
        <v>0</v>
      </c>
      <c r="K56" s="33"/>
      <c r="L56" s="36"/>
      <c r="M56" s="34">
        <f t="shared" si="4"/>
        <v>0</v>
      </c>
      <c r="N56" s="27">
        <v>0</v>
      </c>
      <c r="O56" s="35"/>
      <c r="P56" s="39"/>
      <c r="Q56" s="47">
        <f t="shared" si="2"/>
        <v>0</v>
      </c>
      <c r="R56" s="41"/>
    </row>
    <row r="57" spans="1:18" ht="15.6" x14ac:dyDescent="0.3">
      <c r="A57" s="33">
        <v>54</v>
      </c>
      <c r="B57" s="34">
        <v>20.9</v>
      </c>
      <c r="C57" s="35"/>
      <c r="D57" s="34">
        <f t="shared" si="3"/>
        <v>0</v>
      </c>
      <c r="E57" s="36"/>
      <c r="F57" s="37"/>
      <c r="G57" s="36"/>
      <c r="H57" s="28">
        <f t="shared" si="0"/>
        <v>0</v>
      </c>
      <c r="I57" s="5">
        <f t="shared" si="1"/>
        <v>0</v>
      </c>
      <c r="K57" s="33"/>
      <c r="L57" s="36"/>
      <c r="M57" s="34">
        <f t="shared" si="4"/>
        <v>0</v>
      </c>
      <c r="N57" s="27">
        <v>0</v>
      </c>
      <c r="O57" s="35"/>
      <c r="P57" s="39"/>
      <c r="Q57" s="47">
        <f t="shared" si="2"/>
        <v>0</v>
      </c>
      <c r="R57" s="41"/>
    </row>
    <row r="58" spans="1:18" ht="15.6" x14ac:dyDescent="0.3">
      <c r="A58" s="33">
        <v>55</v>
      </c>
      <c r="B58" s="34">
        <v>20.9</v>
      </c>
      <c r="C58" s="35"/>
      <c r="D58" s="34">
        <f t="shared" si="3"/>
        <v>0</v>
      </c>
      <c r="E58" s="36"/>
      <c r="F58" s="37"/>
      <c r="G58" s="36"/>
      <c r="H58" s="28">
        <f t="shared" si="0"/>
        <v>0</v>
      </c>
      <c r="I58" s="5">
        <f t="shared" si="1"/>
        <v>0</v>
      </c>
      <c r="K58" s="33"/>
      <c r="L58" s="26"/>
      <c r="M58" s="34">
        <f t="shared" si="4"/>
        <v>0</v>
      </c>
      <c r="N58" s="27">
        <v>0</v>
      </c>
      <c r="O58" s="35"/>
      <c r="P58" s="39"/>
      <c r="Q58" s="47">
        <f t="shared" si="2"/>
        <v>0</v>
      </c>
      <c r="R58" s="41"/>
    </row>
    <row r="59" spans="1:18" ht="15.6" x14ac:dyDescent="0.3">
      <c r="A59" s="33">
        <v>56</v>
      </c>
      <c r="B59" s="34">
        <v>20.9</v>
      </c>
      <c r="C59" s="35"/>
      <c r="D59" s="34">
        <f t="shared" si="3"/>
        <v>0</v>
      </c>
      <c r="E59" s="36"/>
      <c r="F59" s="37"/>
      <c r="G59" s="36"/>
      <c r="H59" s="28">
        <f t="shared" si="0"/>
        <v>0</v>
      </c>
      <c r="I59" s="5">
        <f t="shared" si="1"/>
        <v>0</v>
      </c>
      <c r="K59" s="33"/>
      <c r="L59" s="26"/>
      <c r="M59" s="34">
        <f t="shared" si="4"/>
        <v>0</v>
      </c>
      <c r="N59" s="27">
        <v>0</v>
      </c>
      <c r="O59" s="35"/>
      <c r="P59" s="39"/>
      <c r="Q59" s="47">
        <f t="shared" si="2"/>
        <v>0</v>
      </c>
      <c r="R59" s="41"/>
    </row>
    <row r="60" spans="1:18" ht="15.6" x14ac:dyDescent="0.3">
      <c r="A60" s="33">
        <v>57</v>
      </c>
      <c r="B60" s="34">
        <v>20.9</v>
      </c>
      <c r="C60" s="35"/>
      <c r="D60" s="34">
        <f t="shared" si="3"/>
        <v>0</v>
      </c>
      <c r="E60" s="36"/>
      <c r="F60" s="37"/>
      <c r="G60" s="36"/>
      <c r="H60" s="28">
        <f t="shared" si="0"/>
        <v>0</v>
      </c>
      <c r="I60" s="5">
        <f t="shared" si="1"/>
        <v>0</v>
      </c>
      <c r="K60" s="33"/>
      <c r="L60" s="26"/>
      <c r="M60" s="34">
        <f t="shared" si="4"/>
        <v>0</v>
      </c>
      <c r="N60" s="27">
        <v>0</v>
      </c>
      <c r="O60" s="35"/>
      <c r="P60" s="39"/>
      <c r="Q60" s="47">
        <f t="shared" si="2"/>
        <v>0</v>
      </c>
      <c r="R60" s="41"/>
    </row>
    <row r="61" spans="1:18" ht="15.6" x14ac:dyDescent="0.3">
      <c r="A61" s="33">
        <v>58</v>
      </c>
      <c r="B61" s="34">
        <v>20.9</v>
      </c>
      <c r="C61" s="35"/>
      <c r="D61" s="34">
        <f t="shared" si="3"/>
        <v>0</v>
      </c>
      <c r="E61" s="36"/>
      <c r="F61" s="37"/>
      <c r="G61" s="36"/>
      <c r="H61" s="28">
        <f t="shared" si="0"/>
        <v>0</v>
      </c>
      <c r="I61" s="5">
        <f t="shared" si="1"/>
        <v>0</v>
      </c>
      <c r="K61" s="33"/>
      <c r="L61" s="26"/>
      <c r="M61" s="34">
        <f t="shared" si="4"/>
        <v>0</v>
      </c>
      <c r="N61" s="27">
        <v>0</v>
      </c>
      <c r="O61" s="35"/>
      <c r="P61" s="39"/>
      <c r="Q61" s="47">
        <f t="shared" si="2"/>
        <v>0</v>
      </c>
      <c r="R61" s="41"/>
    </row>
    <row r="62" spans="1:18" ht="15.6" x14ac:dyDescent="0.3">
      <c r="A62" s="33">
        <v>59</v>
      </c>
      <c r="B62" s="34">
        <v>20.9</v>
      </c>
      <c r="C62" s="35"/>
      <c r="D62" s="34">
        <f t="shared" si="3"/>
        <v>0</v>
      </c>
      <c r="E62" s="36"/>
      <c r="F62" s="37"/>
      <c r="G62" s="36"/>
      <c r="H62" s="28">
        <f t="shared" si="0"/>
        <v>0</v>
      </c>
      <c r="I62" s="5">
        <f t="shared" si="1"/>
        <v>0</v>
      </c>
      <c r="K62" s="33"/>
      <c r="L62" s="26"/>
      <c r="M62" s="34">
        <f t="shared" si="4"/>
        <v>0</v>
      </c>
      <c r="N62" s="27">
        <v>0</v>
      </c>
      <c r="O62" s="35"/>
      <c r="P62" s="39"/>
      <c r="Q62" s="47">
        <f t="shared" si="2"/>
        <v>0</v>
      </c>
      <c r="R62" s="41"/>
    </row>
    <row r="63" spans="1:18" ht="15.6" x14ac:dyDescent="0.3">
      <c r="A63" s="33">
        <v>60</v>
      </c>
      <c r="B63" s="34">
        <v>20.9</v>
      </c>
      <c r="C63" s="35"/>
      <c r="D63" s="34">
        <f t="shared" si="3"/>
        <v>0</v>
      </c>
      <c r="E63" s="36"/>
      <c r="F63" s="37"/>
      <c r="G63" s="36"/>
      <c r="H63" s="28">
        <f t="shared" si="0"/>
        <v>0</v>
      </c>
      <c r="I63" s="5">
        <f t="shared" si="1"/>
        <v>0</v>
      </c>
      <c r="K63" s="33"/>
      <c r="L63" s="26"/>
      <c r="M63" s="34">
        <f t="shared" si="4"/>
        <v>0</v>
      </c>
      <c r="N63" s="27">
        <v>0</v>
      </c>
      <c r="O63" s="35"/>
      <c r="P63" s="39"/>
      <c r="Q63" s="47">
        <f t="shared" si="2"/>
        <v>0</v>
      </c>
      <c r="R63" s="41"/>
    </row>
  </sheetData>
  <mergeCells count="2">
    <mergeCell ref="A1:H1"/>
    <mergeCell ref="K2:R2"/>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A2240"/>
  <sheetViews>
    <sheetView workbookViewId="0">
      <pane ySplit="3" topLeftCell="A2086" activePane="bottomLeft" state="frozen"/>
      <selection pane="bottomLeft" activeCell="D2101" sqref="D2101"/>
    </sheetView>
  </sheetViews>
  <sheetFormatPr defaultColWidth="11.19921875" defaultRowHeight="15" customHeight="1" x14ac:dyDescent="0.3"/>
  <cols>
    <col min="2" max="2" width="13.69921875" customWidth="1"/>
    <col min="3" max="3" width="4.09765625" customWidth="1"/>
    <col min="4" max="4" width="14.5" customWidth="1"/>
    <col min="5" max="5" width="17.69921875" customWidth="1"/>
    <col min="6" max="6" width="14.59765625" customWidth="1"/>
    <col min="7" max="7" width="9.3984375" customWidth="1"/>
    <col min="8" max="8" width="11.69921875" customWidth="1"/>
    <col min="9" max="9" width="29.3984375" customWidth="1"/>
    <col min="10" max="10" width="11.69921875" customWidth="1"/>
    <col min="11" max="11" width="15.19921875" customWidth="1"/>
    <col min="12" max="12" width="14.19921875" customWidth="1"/>
    <col min="13" max="13" width="14" customWidth="1"/>
    <col min="14" max="14" width="12.19921875" customWidth="1"/>
    <col min="15" max="27" width="11" customWidth="1"/>
  </cols>
  <sheetData>
    <row r="1" spans="2:27" ht="15.6" x14ac:dyDescent="0.3">
      <c r="B1" s="109"/>
      <c r="C1" s="109"/>
      <c r="D1" s="109"/>
      <c r="E1" s="338"/>
      <c r="F1" s="338"/>
      <c r="G1" s="109"/>
      <c r="H1" s="339"/>
      <c r="I1" s="109"/>
      <c r="J1" s="340"/>
      <c r="K1" s="339"/>
      <c r="L1" s="338"/>
      <c r="M1" s="109"/>
      <c r="N1" s="109"/>
      <c r="O1" s="109"/>
      <c r="P1" s="109"/>
      <c r="Q1" s="109"/>
      <c r="R1" s="109"/>
      <c r="S1" s="109"/>
      <c r="T1" s="109"/>
      <c r="U1" s="109"/>
      <c r="V1" s="109"/>
      <c r="W1" s="109"/>
      <c r="X1" s="109"/>
      <c r="Y1" s="109"/>
      <c r="Z1" s="109"/>
      <c r="AA1" s="109"/>
    </row>
    <row r="2" spans="2:27" ht="24" customHeight="1" x14ac:dyDescent="0.3">
      <c r="C2" s="752" t="s">
        <v>446</v>
      </c>
      <c r="D2" s="742"/>
      <c r="E2" s="742"/>
      <c r="F2" s="742"/>
      <c r="G2" s="742"/>
      <c r="H2" s="742"/>
      <c r="I2" s="742"/>
      <c r="J2" s="742"/>
      <c r="K2" s="742"/>
      <c r="L2" s="743"/>
    </row>
    <row r="3" spans="2:27" ht="36" customHeight="1" x14ac:dyDescent="0.3">
      <c r="C3" s="341" t="s">
        <v>2</v>
      </c>
      <c r="D3" s="342" t="s">
        <v>447</v>
      </c>
      <c r="E3" s="343" t="s">
        <v>407</v>
      </c>
      <c r="F3" s="344" t="s">
        <v>448</v>
      </c>
      <c r="G3" s="345" t="s">
        <v>449</v>
      </c>
      <c r="H3" s="346" t="s">
        <v>450</v>
      </c>
      <c r="I3" s="347" t="s">
        <v>451</v>
      </c>
      <c r="J3" s="348" t="s">
        <v>452</v>
      </c>
      <c r="K3" s="349" t="s">
        <v>453</v>
      </c>
      <c r="L3" s="345" t="s">
        <v>454</v>
      </c>
      <c r="M3" s="350">
        <f>SUM(K4+K13+K15+K18+K28+K31)</f>
        <v>1644500</v>
      </c>
    </row>
    <row r="4" spans="2:27" ht="15.6" x14ac:dyDescent="0.3">
      <c r="C4" s="351">
        <v>1</v>
      </c>
      <c r="D4" s="352">
        <v>44838</v>
      </c>
      <c r="E4" s="353" t="s">
        <v>455</v>
      </c>
      <c r="F4" s="354" t="s">
        <v>456</v>
      </c>
      <c r="G4" s="142">
        <v>500</v>
      </c>
      <c r="H4" s="355">
        <v>800</v>
      </c>
      <c r="I4" s="356" t="s">
        <v>457</v>
      </c>
      <c r="J4" s="357" t="s">
        <v>458</v>
      </c>
      <c r="K4" s="358">
        <v>400000</v>
      </c>
      <c r="L4" s="359" t="s">
        <v>459</v>
      </c>
      <c r="M4" s="48">
        <f>SUM(G4+G13+G15+G18+G28+G31)</f>
        <v>2050</v>
      </c>
    </row>
    <row r="5" spans="2:27" ht="15.6" x14ac:dyDescent="0.3">
      <c r="C5" s="360"/>
      <c r="D5" s="361"/>
      <c r="E5" s="362"/>
      <c r="F5" s="363"/>
      <c r="G5" s="140"/>
      <c r="H5" s="364"/>
      <c r="I5" s="365" t="s">
        <v>460</v>
      </c>
      <c r="J5" s="366"/>
      <c r="K5" s="367"/>
      <c r="L5" s="362"/>
    </row>
    <row r="6" spans="2:27" ht="15.6" x14ac:dyDescent="0.3">
      <c r="C6" s="360"/>
      <c r="D6" s="361"/>
      <c r="E6" s="362"/>
      <c r="F6" s="363"/>
      <c r="G6" s="140"/>
      <c r="H6" s="364"/>
      <c r="I6" s="365" t="s">
        <v>461</v>
      </c>
      <c r="J6" s="366"/>
      <c r="K6" s="367"/>
      <c r="L6" s="362"/>
    </row>
    <row r="7" spans="2:27" ht="15.6" x14ac:dyDescent="0.3">
      <c r="C7" s="360"/>
      <c r="D7" s="361"/>
      <c r="E7" s="362"/>
      <c r="F7" s="363"/>
      <c r="G7" s="140"/>
      <c r="H7" s="364"/>
      <c r="I7" s="365" t="s">
        <v>462</v>
      </c>
      <c r="J7" s="366"/>
      <c r="K7" s="367"/>
      <c r="L7" s="362"/>
    </row>
    <row r="8" spans="2:27" ht="15.6" x14ac:dyDescent="0.3">
      <c r="C8" s="360"/>
      <c r="D8" s="361"/>
      <c r="E8" s="362"/>
      <c r="F8" s="363"/>
      <c r="G8" s="140"/>
      <c r="H8" s="364"/>
      <c r="I8" s="365" t="s">
        <v>463</v>
      </c>
      <c r="J8" s="366"/>
      <c r="K8" s="367"/>
      <c r="L8" s="362"/>
    </row>
    <row r="9" spans="2:27" ht="33.75" customHeight="1" x14ac:dyDescent="0.3">
      <c r="C9" s="360"/>
      <c r="D9" s="361"/>
      <c r="E9" s="362"/>
      <c r="F9" s="363"/>
      <c r="G9" s="140"/>
      <c r="H9" s="364"/>
      <c r="I9" s="368" t="s">
        <v>464</v>
      </c>
      <c r="J9" s="369"/>
      <c r="K9" s="370"/>
      <c r="L9" s="362"/>
    </row>
    <row r="10" spans="2:27" ht="15.6" x14ac:dyDescent="0.3">
      <c r="C10" s="360">
        <v>2</v>
      </c>
      <c r="D10" s="371">
        <v>44844</v>
      </c>
      <c r="E10" s="362" t="s">
        <v>465</v>
      </c>
      <c r="F10" s="363" t="s">
        <v>456</v>
      </c>
      <c r="G10" s="140">
        <v>769</v>
      </c>
      <c r="H10" s="364">
        <v>810</v>
      </c>
      <c r="I10" s="365" t="s">
        <v>466</v>
      </c>
      <c r="J10" s="366" t="s">
        <v>458</v>
      </c>
      <c r="K10" s="367">
        <v>622890</v>
      </c>
      <c r="L10" s="372" t="s">
        <v>459</v>
      </c>
    </row>
    <row r="11" spans="2:27" ht="15.6" x14ac:dyDescent="0.3">
      <c r="C11" s="360"/>
      <c r="D11" s="361"/>
      <c r="E11" s="362"/>
      <c r="F11" s="363"/>
      <c r="G11" s="140"/>
      <c r="H11" s="364"/>
      <c r="I11" s="365" t="s">
        <v>467</v>
      </c>
      <c r="J11" s="366"/>
      <c r="K11" s="367"/>
      <c r="L11" s="362"/>
    </row>
    <row r="12" spans="2:27" ht="31.2" x14ac:dyDescent="0.3">
      <c r="C12" s="360"/>
      <c r="D12" s="361"/>
      <c r="E12" s="362"/>
      <c r="F12" s="363"/>
      <c r="G12" s="140"/>
      <c r="H12" s="364"/>
      <c r="I12" s="368" t="s">
        <v>468</v>
      </c>
      <c r="J12" s="366"/>
      <c r="K12" s="367"/>
      <c r="L12" s="362"/>
    </row>
    <row r="13" spans="2:27" ht="15.6" x14ac:dyDescent="0.3">
      <c r="C13" s="360">
        <v>3</v>
      </c>
      <c r="D13" s="371">
        <v>44844</v>
      </c>
      <c r="E13" s="362" t="s">
        <v>455</v>
      </c>
      <c r="F13" s="363" t="s">
        <v>469</v>
      </c>
      <c r="G13" s="140">
        <v>150</v>
      </c>
      <c r="H13" s="364">
        <v>750</v>
      </c>
      <c r="I13" s="365" t="s">
        <v>470</v>
      </c>
      <c r="J13" s="366" t="s">
        <v>458</v>
      </c>
      <c r="K13" s="367">
        <v>112500</v>
      </c>
      <c r="L13" s="372" t="s">
        <v>459</v>
      </c>
    </row>
    <row r="14" spans="2:27" ht="15.6" x14ac:dyDescent="0.3">
      <c r="C14" s="360"/>
      <c r="D14" s="361"/>
      <c r="E14" s="362"/>
      <c r="F14" s="363"/>
      <c r="G14" s="140"/>
      <c r="H14" s="364"/>
      <c r="I14" s="373" t="s">
        <v>471</v>
      </c>
      <c r="J14" s="366"/>
      <c r="K14" s="367"/>
      <c r="L14" s="362"/>
    </row>
    <row r="15" spans="2:27" ht="15.6" x14ac:dyDescent="0.3">
      <c r="C15" s="360">
        <v>4</v>
      </c>
      <c r="D15" s="371">
        <v>44845</v>
      </c>
      <c r="E15" s="362" t="s">
        <v>455</v>
      </c>
      <c r="F15" s="363" t="s">
        <v>469</v>
      </c>
      <c r="G15" s="140">
        <v>500</v>
      </c>
      <c r="H15" s="364">
        <v>800</v>
      </c>
      <c r="I15" s="365" t="s">
        <v>472</v>
      </c>
      <c r="J15" s="366" t="s">
        <v>473</v>
      </c>
      <c r="K15" s="367">
        <v>400000</v>
      </c>
      <c r="L15" s="372" t="s">
        <v>459</v>
      </c>
    </row>
    <row r="16" spans="2:27" ht="15.6" x14ac:dyDescent="0.3">
      <c r="C16" s="360"/>
      <c r="D16" s="361"/>
      <c r="E16" s="362"/>
      <c r="F16" s="363"/>
      <c r="G16" s="140"/>
      <c r="H16" s="364"/>
      <c r="I16" s="365" t="s">
        <v>474</v>
      </c>
      <c r="J16" s="366"/>
      <c r="K16" s="367"/>
      <c r="L16" s="362"/>
      <c r="N16" s="147"/>
    </row>
    <row r="17" spans="3:12" ht="15.6" x14ac:dyDescent="0.3">
      <c r="C17" s="360"/>
      <c r="D17" s="361"/>
      <c r="E17" s="362"/>
      <c r="F17" s="363"/>
      <c r="G17" s="140"/>
      <c r="H17" s="364"/>
      <c r="I17" s="373" t="s">
        <v>475</v>
      </c>
      <c r="J17" s="366"/>
      <c r="K17" s="367"/>
      <c r="L17" s="362"/>
    </row>
    <row r="18" spans="3:12" ht="15.6" x14ac:dyDescent="0.3">
      <c r="C18" s="360">
        <v>5</v>
      </c>
      <c r="D18" s="371">
        <v>44848</v>
      </c>
      <c r="E18" s="362" t="s">
        <v>455</v>
      </c>
      <c r="F18" s="363" t="s">
        <v>469</v>
      </c>
      <c r="G18" s="140">
        <v>300</v>
      </c>
      <c r="H18" s="364">
        <v>800</v>
      </c>
      <c r="I18" s="365" t="s">
        <v>472</v>
      </c>
      <c r="J18" s="366" t="s">
        <v>458</v>
      </c>
      <c r="K18" s="367">
        <v>240000</v>
      </c>
      <c r="L18" s="372" t="s">
        <v>459</v>
      </c>
    </row>
    <row r="19" spans="3:12" ht="15.6" x14ac:dyDescent="0.3">
      <c r="C19" s="360"/>
      <c r="D19" s="361"/>
      <c r="E19" s="362"/>
      <c r="F19" s="363"/>
      <c r="G19" s="140"/>
      <c r="H19" s="364"/>
      <c r="I19" s="373" t="s">
        <v>476</v>
      </c>
      <c r="J19" s="366"/>
      <c r="K19" s="367"/>
      <c r="L19" s="362"/>
    </row>
    <row r="20" spans="3:12" ht="15.6" x14ac:dyDescent="0.3">
      <c r="C20" s="360">
        <v>6</v>
      </c>
      <c r="D20" s="371">
        <v>44850</v>
      </c>
      <c r="E20" s="362" t="s">
        <v>477</v>
      </c>
      <c r="F20" s="363" t="s">
        <v>469</v>
      </c>
      <c r="G20" s="140">
        <v>180</v>
      </c>
      <c r="H20" s="364">
        <v>800</v>
      </c>
      <c r="I20" s="365" t="s">
        <v>478</v>
      </c>
      <c r="J20" s="366" t="s">
        <v>479</v>
      </c>
      <c r="K20" s="367">
        <v>144000</v>
      </c>
      <c r="L20" s="372" t="s">
        <v>459</v>
      </c>
    </row>
    <row r="21" spans="3:12" ht="15.6" x14ac:dyDescent="0.3">
      <c r="C21" s="360"/>
      <c r="D21" s="361"/>
      <c r="E21" s="362"/>
      <c r="F21" s="363"/>
      <c r="G21" s="140"/>
      <c r="H21" s="364"/>
      <c r="I21" s="365" t="s">
        <v>480</v>
      </c>
      <c r="J21" s="366"/>
      <c r="K21" s="367"/>
      <c r="L21" s="362"/>
    </row>
    <row r="22" spans="3:12" ht="15.6" x14ac:dyDescent="0.3">
      <c r="C22" s="360"/>
      <c r="D22" s="361"/>
      <c r="E22" s="362"/>
      <c r="F22" s="363"/>
      <c r="G22" s="140"/>
      <c r="H22" s="364"/>
      <c r="I22" s="373" t="s">
        <v>481</v>
      </c>
      <c r="J22" s="366"/>
      <c r="K22" s="367"/>
      <c r="L22" s="362"/>
    </row>
    <row r="23" spans="3:12" ht="15.6" x14ac:dyDescent="0.3">
      <c r="C23" s="360">
        <v>7</v>
      </c>
      <c r="D23" s="371">
        <v>44853</v>
      </c>
      <c r="E23" s="362" t="s">
        <v>482</v>
      </c>
      <c r="F23" s="363" t="s">
        <v>469</v>
      </c>
      <c r="G23" s="140">
        <v>500</v>
      </c>
      <c r="H23" s="364">
        <v>820</v>
      </c>
      <c r="I23" s="365" t="s">
        <v>483</v>
      </c>
      <c r="J23" s="366" t="s">
        <v>484</v>
      </c>
      <c r="K23" s="367">
        <v>410000</v>
      </c>
      <c r="L23" s="372" t="s">
        <v>459</v>
      </c>
    </row>
    <row r="24" spans="3:12" ht="15.6" x14ac:dyDescent="0.3">
      <c r="C24" s="360"/>
      <c r="D24" s="361"/>
      <c r="E24" s="362"/>
      <c r="F24" s="363"/>
      <c r="G24" s="140"/>
      <c r="H24" s="364"/>
      <c r="I24" s="373" t="s">
        <v>475</v>
      </c>
      <c r="J24" s="366"/>
      <c r="K24" s="367"/>
      <c r="L24" s="362"/>
    </row>
    <row r="25" spans="3:12" ht="15.6" x14ac:dyDescent="0.3">
      <c r="C25" s="360">
        <v>8</v>
      </c>
      <c r="D25" s="371">
        <v>44856</v>
      </c>
      <c r="E25" s="362" t="s">
        <v>465</v>
      </c>
      <c r="F25" s="363" t="s">
        <v>456</v>
      </c>
      <c r="G25" s="140">
        <v>300</v>
      </c>
      <c r="H25" s="364"/>
      <c r="I25" s="365" t="s">
        <v>485</v>
      </c>
      <c r="J25" s="366" t="s">
        <v>458</v>
      </c>
      <c r="K25" s="367"/>
      <c r="L25" s="372" t="s">
        <v>459</v>
      </c>
    </row>
    <row r="26" spans="3:12" ht="15.6" x14ac:dyDescent="0.3">
      <c r="C26" s="360"/>
      <c r="D26" s="361"/>
      <c r="E26" s="362"/>
      <c r="F26" s="363"/>
      <c r="G26" s="140"/>
      <c r="H26" s="364"/>
      <c r="I26" s="365" t="s">
        <v>486</v>
      </c>
      <c r="J26" s="366"/>
      <c r="K26" s="367"/>
      <c r="L26" s="362"/>
    </row>
    <row r="27" spans="3:12" ht="15.6" x14ac:dyDescent="0.3">
      <c r="C27" s="360"/>
      <c r="D27" s="361"/>
      <c r="E27" s="362"/>
      <c r="F27" s="363"/>
      <c r="G27" s="140"/>
      <c r="H27" s="364"/>
      <c r="I27" s="373" t="s">
        <v>476</v>
      </c>
      <c r="J27" s="366"/>
      <c r="K27" s="367"/>
      <c r="L27" s="362"/>
    </row>
    <row r="28" spans="3:12" ht="15.6" x14ac:dyDescent="0.3">
      <c r="C28" s="360">
        <v>9</v>
      </c>
      <c r="D28" s="371">
        <v>44856</v>
      </c>
      <c r="E28" s="362" t="s">
        <v>455</v>
      </c>
      <c r="F28" s="363" t="s">
        <v>469</v>
      </c>
      <c r="G28" s="140">
        <v>300</v>
      </c>
      <c r="H28" s="364">
        <v>820</v>
      </c>
      <c r="I28" s="365" t="s">
        <v>487</v>
      </c>
      <c r="J28" s="366" t="s">
        <v>458</v>
      </c>
      <c r="K28" s="367">
        <v>246000</v>
      </c>
      <c r="L28" s="372" t="s">
        <v>459</v>
      </c>
    </row>
    <row r="29" spans="3:12" ht="15.6" x14ac:dyDescent="0.3">
      <c r="C29" s="360"/>
      <c r="D29" s="361"/>
      <c r="E29" s="362"/>
      <c r="F29" s="363"/>
      <c r="G29" s="140"/>
      <c r="H29" s="364"/>
      <c r="I29" s="365" t="s">
        <v>488</v>
      </c>
      <c r="J29" s="366"/>
      <c r="K29" s="367"/>
      <c r="L29" s="362"/>
    </row>
    <row r="30" spans="3:12" ht="15.6" x14ac:dyDescent="0.3">
      <c r="C30" s="360"/>
      <c r="D30" s="361"/>
      <c r="E30" s="362"/>
      <c r="F30" s="363"/>
      <c r="G30" s="140"/>
      <c r="H30" s="364"/>
      <c r="I30" s="373" t="s">
        <v>476</v>
      </c>
      <c r="J30" s="366"/>
      <c r="K30" s="367"/>
      <c r="L30" s="362"/>
    </row>
    <row r="31" spans="3:12" ht="15.6" x14ac:dyDescent="0.3">
      <c r="C31" s="360">
        <v>10</v>
      </c>
      <c r="D31" s="371">
        <v>44861</v>
      </c>
      <c r="E31" s="362" t="s">
        <v>455</v>
      </c>
      <c r="F31" s="363" t="s">
        <v>469</v>
      </c>
      <c r="G31" s="140">
        <v>300</v>
      </c>
      <c r="H31" s="364">
        <v>820</v>
      </c>
      <c r="I31" s="365" t="s">
        <v>489</v>
      </c>
      <c r="J31" s="366" t="s">
        <v>458</v>
      </c>
      <c r="K31" s="367">
        <v>246000</v>
      </c>
      <c r="L31" s="372" t="s">
        <v>459</v>
      </c>
    </row>
    <row r="32" spans="3:12" ht="15.6" x14ac:dyDescent="0.3">
      <c r="C32" s="360"/>
      <c r="D32" s="361"/>
      <c r="E32" s="362"/>
      <c r="F32" s="363"/>
      <c r="G32" s="140"/>
      <c r="H32" s="364"/>
      <c r="I32" s="365" t="s">
        <v>490</v>
      </c>
      <c r="J32" s="366"/>
      <c r="K32" s="367"/>
      <c r="L32" s="362"/>
    </row>
    <row r="33" spans="3:13" ht="15.6" x14ac:dyDescent="0.3">
      <c r="C33" s="360"/>
      <c r="D33" s="361"/>
      <c r="E33" s="362"/>
      <c r="F33" s="363"/>
      <c r="G33" s="140"/>
      <c r="H33" s="364"/>
      <c r="I33" s="373" t="s">
        <v>476</v>
      </c>
      <c r="J33" s="366"/>
      <c r="K33" s="367"/>
      <c r="L33" s="362"/>
      <c r="M33" s="350">
        <f>SUM(K34+K37+K41+K49+K52+K55+K58+K60)</f>
        <v>1617140</v>
      </c>
    </row>
    <row r="34" spans="3:13" ht="15.6" x14ac:dyDescent="0.3">
      <c r="C34" s="360">
        <v>11</v>
      </c>
      <c r="D34" s="371">
        <v>44866</v>
      </c>
      <c r="E34" s="362" t="s">
        <v>455</v>
      </c>
      <c r="F34" s="363" t="s">
        <v>469</v>
      </c>
      <c r="G34" s="140">
        <v>300</v>
      </c>
      <c r="H34" s="364">
        <v>820</v>
      </c>
      <c r="I34" s="365" t="s">
        <v>491</v>
      </c>
      <c r="J34" s="366" t="s">
        <v>458</v>
      </c>
      <c r="K34" s="367">
        <v>246000</v>
      </c>
      <c r="L34" s="372" t="s">
        <v>459</v>
      </c>
      <c r="M34" s="48">
        <f>SUM(G34+G37+G41+G49+G52+G55+G58+G60)</f>
        <v>1942</v>
      </c>
    </row>
    <row r="35" spans="3:13" ht="15.6" x14ac:dyDescent="0.3">
      <c r="C35" s="360"/>
      <c r="D35" s="361"/>
      <c r="E35" s="362"/>
      <c r="F35" s="363"/>
      <c r="G35" s="140"/>
      <c r="H35" s="364"/>
      <c r="I35" s="365" t="s">
        <v>488</v>
      </c>
      <c r="J35" s="366"/>
      <c r="K35" s="367"/>
      <c r="L35" s="362"/>
    </row>
    <row r="36" spans="3:13" ht="15.6" x14ac:dyDescent="0.3">
      <c r="C36" s="360"/>
      <c r="D36" s="361"/>
      <c r="E36" s="362"/>
      <c r="F36" s="363"/>
      <c r="G36" s="140"/>
      <c r="H36" s="364"/>
      <c r="I36" s="373" t="s">
        <v>476</v>
      </c>
      <c r="J36" s="366"/>
      <c r="K36" s="367"/>
      <c r="L36" s="362"/>
    </row>
    <row r="37" spans="3:13" ht="15.6" x14ac:dyDescent="0.3">
      <c r="C37" s="360">
        <v>12</v>
      </c>
      <c r="D37" s="371">
        <v>44868</v>
      </c>
      <c r="E37" s="362" t="s">
        <v>455</v>
      </c>
      <c r="F37" s="363" t="s">
        <v>469</v>
      </c>
      <c r="G37" s="140">
        <v>150</v>
      </c>
      <c r="H37" s="364">
        <v>820</v>
      </c>
      <c r="I37" s="365" t="s">
        <v>470</v>
      </c>
      <c r="J37" s="366" t="s">
        <v>458</v>
      </c>
      <c r="K37" s="367">
        <v>123000</v>
      </c>
      <c r="L37" s="372" t="s">
        <v>459</v>
      </c>
    </row>
    <row r="38" spans="3:13" ht="15.6" x14ac:dyDescent="0.3">
      <c r="C38" s="360"/>
      <c r="D38" s="361"/>
      <c r="E38" s="362"/>
      <c r="F38" s="363"/>
      <c r="G38" s="140"/>
      <c r="H38" s="364"/>
      <c r="I38" s="365" t="s">
        <v>492</v>
      </c>
      <c r="J38" s="366"/>
      <c r="K38" s="367"/>
      <c r="L38" s="362"/>
    </row>
    <row r="39" spans="3:13" ht="15.6" x14ac:dyDescent="0.3">
      <c r="C39" s="360"/>
      <c r="D39" s="361"/>
      <c r="E39" s="362"/>
      <c r="F39" s="363"/>
      <c r="G39" s="140"/>
      <c r="H39" s="364"/>
      <c r="I39" s="365" t="s">
        <v>493</v>
      </c>
      <c r="J39" s="366"/>
      <c r="K39" s="367"/>
      <c r="L39" s="362"/>
    </row>
    <row r="40" spans="3:13" ht="15.6" x14ac:dyDescent="0.3">
      <c r="C40" s="360"/>
      <c r="D40" s="361"/>
      <c r="E40" s="362"/>
      <c r="F40" s="363"/>
      <c r="G40" s="140"/>
      <c r="H40" s="364"/>
      <c r="I40" s="373" t="s">
        <v>494</v>
      </c>
      <c r="J40" s="366"/>
      <c r="K40" s="367"/>
      <c r="L40" s="362"/>
    </row>
    <row r="41" spans="3:13" ht="15.6" x14ac:dyDescent="0.3">
      <c r="C41" s="360">
        <v>13</v>
      </c>
      <c r="D41" s="371">
        <v>44874</v>
      </c>
      <c r="E41" s="362" t="s">
        <v>455</v>
      </c>
      <c r="F41" s="363" t="s">
        <v>469</v>
      </c>
      <c r="G41" s="140">
        <v>150</v>
      </c>
      <c r="H41" s="364">
        <v>820</v>
      </c>
      <c r="I41" s="365" t="s">
        <v>470</v>
      </c>
      <c r="J41" s="366" t="s">
        <v>458</v>
      </c>
      <c r="K41" s="367">
        <v>123000</v>
      </c>
      <c r="L41" s="372" t="s">
        <v>459</v>
      </c>
    </row>
    <row r="42" spans="3:13" ht="15.6" x14ac:dyDescent="0.3">
      <c r="C42" s="360"/>
      <c r="D42" s="361"/>
      <c r="E42" s="362"/>
      <c r="F42" s="363"/>
      <c r="G42" s="140"/>
      <c r="H42" s="364"/>
      <c r="I42" s="373" t="s">
        <v>471</v>
      </c>
      <c r="J42" s="366"/>
      <c r="K42" s="367"/>
      <c r="L42" s="362"/>
    </row>
    <row r="43" spans="3:13" ht="15.6" x14ac:dyDescent="0.3">
      <c r="C43" s="360">
        <v>14</v>
      </c>
      <c r="D43" s="371">
        <v>44875</v>
      </c>
      <c r="E43" s="362" t="s">
        <v>477</v>
      </c>
      <c r="F43" s="363" t="s">
        <v>469</v>
      </c>
      <c r="G43" s="140">
        <v>150</v>
      </c>
      <c r="H43" s="364">
        <v>820</v>
      </c>
      <c r="I43" s="365" t="s">
        <v>495</v>
      </c>
      <c r="J43" s="366" t="s">
        <v>479</v>
      </c>
      <c r="K43" s="367">
        <v>123000</v>
      </c>
      <c r="L43" s="372" t="s">
        <v>459</v>
      </c>
    </row>
    <row r="44" spans="3:13" ht="15.6" x14ac:dyDescent="0.3">
      <c r="C44" s="360"/>
      <c r="D44" s="361"/>
      <c r="E44" s="362"/>
      <c r="F44" s="363"/>
      <c r="G44" s="140"/>
      <c r="H44" s="364"/>
      <c r="I44" s="365" t="s">
        <v>496</v>
      </c>
      <c r="J44" s="366"/>
      <c r="K44" s="367"/>
      <c r="L44" s="362"/>
    </row>
    <row r="45" spans="3:13" ht="15.6" x14ac:dyDescent="0.3">
      <c r="C45" s="360"/>
      <c r="D45" s="361"/>
      <c r="E45" s="362"/>
      <c r="F45" s="363"/>
      <c r="G45" s="140"/>
      <c r="H45" s="364"/>
      <c r="I45" s="373" t="s">
        <v>471</v>
      </c>
      <c r="J45" s="366"/>
      <c r="K45" s="367"/>
      <c r="L45" s="362"/>
    </row>
    <row r="46" spans="3:13" ht="15.6" x14ac:dyDescent="0.3">
      <c r="C46" s="360">
        <v>15</v>
      </c>
      <c r="D46" s="371">
        <v>44877</v>
      </c>
      <c r="E46" s="362" t="s">
        <v>465</v>
      </c>
      <c r="F46" s="363" t="s">
        <v>497</v>
      </c>
      <c r="G46" s="140">
        <v>351</v>
      </c>
      <c r="H46" s="364">
        <v>870</v>
      </c>
      <c r="I46" s="365" t="s">
        <v>498</v>
      </c>
      <c r="J46" s="366" t="s">
        <v>458</v>
      </c>
      <c r="K46" s="367">
        <v>305370</v>
      </c>
      <c r="L46" s="372" t="s">
        <v>459</v>
      </c>
    </row>
    <row r="47" spans="3:13" ht="15.6" x14ac:dyDescent="0.3">
      <c r="C47" s="360"/>
      <c r="D47" s="361"/>
      <c r="E47" s="362"/>
      <c r="F47" s="363"/>
      <c r="G47" s="140"/>
      <c r="H47" s="364"/>
      <c r="I47" s="365" t="s">
        <v>499</v>
      </c>
      <c r="J47" s="366"/>
      <c r="K47" s="367"/>
      <c r="L47" s="362"/>
    </row>
    <row r="48" spans="3:13" ht="15.6" x14ac:dyDescent="0.3">
      <c r="C48" s="360"/>
      <c r="D48" s="361"/>
      <c r="E48" s="362"/>
      <c r="F48" s="363"/>
      <c r="G48" s="140"/>
      <c r="H48" s="364"/>
      <c r="I48" s="373" t="s">
        <v>500</v>
      </c>
      <c r="J48" s="366"/>
      <c r="K48" s="367"/>
      <c r="L48" s="362"/>
    </row>
    <row r="49" spans="3:13" ht="15.6" x14ac:dyDescent="0.3">
      <c r="C49" s="360">
        <v>16</v>
      </c>
      <c r="D49" s="371">
        <v>44877</v>
      </c>
      <c r="E49" s="362" t="s">
        <v>455</v>
      </c>
      <c r="F49" s="363" t="s">
        <v>497</v>
      </c>
      <c r="G49" s="140">
        <v>282</v>
      </c>
      <c r="H49" s="364">
        <v>870</v>
      </c>
      <c r="I49" s="365" t="s">
        <v>501</v>
      </c>
      <c r="J49" s="366" t="s">
        <v>458</v>
      </c>
      <c r="K49" s="367">
        <v>245340</v>
      </c>
      <c r="L49" s="372" t="s">
        <v>459</v>
      </c>
    </row>
    <row r="50" spans="3:13" ht="15.6" x14ac:dyDescent="0.3">
      <c r="C50" s="360"/>
      <c r="D50" s="361"/>
      <c r="E50" s="362"/>
      <c r="F50" s="363"/>
      <c r="G50" s="140"/>
      <c r="H50" s="364"/>
      <c r="I50" s="365" t="s">
        <v>474</v>
      </c>
      <c r="J50" s="366"/>
      <c r="K50" s="367"/>
      <c r="L50" s="362"/>
    </row>
    <row r="51" spans="3:13" ht="15.6" x14ac:dyDescent="0.3">
      <c r="C51" s="360"/>
      <c r="D51" s="361"/>
      <c r="E51" s="362"/>
      <c r="F51" s="363"/>
      <c r="G51" s="140"/>
      <c r="H51" s="364"/>
      <c r="I51" s="373" t="s">
        <v>502</v>
      </c>
      <c r="J51" s="366"/>
      <c r="K51" s="367"/>
      <c r="L51" s="362"/>
    </row>
    <row r="52" spans="3:13" ht="15.6" x14ac:dyDescent="0.3">
      <c r="C52" s="360">
        <v>17</v>
      </c>
      <c r="D52" s="371">
        <v>44882</v>
      </c>
      <c r="E52" s="362" t="s">
        <v>455</v>
      </c>
      <c r="F52" s="363" t="s">
        <v>503</v>
      </c>
      <c r="G52" s="140">
        <v>250</v>
      </c>
      <c r="H52" s="364">
        <v>860</v>
      </c>
      <c r="I52" s="365" t="s">
        <v>504</v>
      </c>
      <c r="J52" s="366" t="s">
        <v>458</v>
      </c>
      <c r="K52" s="367">
        <v>215000</v>
      </c>
      <c r="L52" s="372" t="s">
        <v>459</v>
      </c>
    </row>
    <row r="53" spans="3:13" ht="15.6" x14ac:dyDescent="0.3">
      <c r="C53" s="360"/>
      <c r="D53" s="361"/>
      <c r="E53" s="362"/>
      <c r="F53" s="363"/>
      <c r="G53" s="140"/>
      <c r="H53" s="364"/>
      <c r="I53" s="365" t="s">
        <v>505</v>
      </c>
      <c r="J53" s="366"/>
      <c r="K53" s="367"/>
      <c r="L53" s="362"/>
    </row>
    <row r="54" spans="3:13" ht="15.6" x14ac:dyDescent="0.3">
      <c r="C54" s="360"/>
      <c r="D54" s="361"/>
      <c r="E54" s="362"/>
      <c r="F54" s="363"/>
      <c r="G54" s="140"/>
      <c r="H54" s="364"/>
      <c r="I54" s="373" t="s">
        <v>506</v>
      </c>
      <c r="J54" s="366"/>
      <c r="K54" s="367"/>
      <c r="L54" s="362"/>
    </row>
    <row r="55" spans="3:13" ht="15.6" x14ac:dyDescent="0.3">
      <c r="C55" s="360">
        <v>18</v>
      </c>
      <c r="D55" s="371">
        <v>44885</v>
      </c>
      <c r="E55" s="362" t="s">
        <v>455</v>
      </c>
      <c r="F55" s="363" t="s">
        <v>469</v>
      </c>
      <c r="G55" s="140">
        <v>300</v>
      </c>
      <c r="H55" s="364">
        <v>800</v>
      </c>
      <c r="I55" s="365" t="s">
        <v>507</v>
      </c>
      <c r="J55" s="366" t="s">
        <v>458</v>
      </c>
      <c r="K55" s="367">
        <v>240000</v>
      </c>
      <c r="L55" s="374" t="s">
        <v>459</v>
      </c>
    </row>
    <row r="56" spans="3:13" ht="15.6" x14ac:dyDescent="0.3">
      <c r="C56" s="360"/>
      <c r="D56" s="361"/>
      <c r="E56" s="362"/>
      <c r="F56" s="363"/>
      <c r="G56" s="140"/>
      <c r="H56" s="364"/>
      <c r="I56" s="365" t="s">
        <v>508</v>
      </c>
      <c r="J56" s="366"/>
      <c r="K56" s="367"/>
      <c r="L56" s="362"/>
    </row>
    <row r="57" spans="3:13" ht="15.6" x14ac:dyDescent="0.3">
      <c r="C57" s="360"/>
      <c r="D57" s="361"/>
      <c r="E57" s="362"/>
      <c r="F57" s="363"/>
      <c r="G57" s="140"/>
      <c r="H57" s="364"/>
      <c r="I57" s="373" t="s">
        <v>476</v>
      </c>
      <c r="J57" s="366"/>
      <c r="K57" s="367"/>
      <c r="L57" s="362"/>
    </row>
    <row r="58" spans="3:13" ht="15.6" x14ac:dyDescent="0.3">
      <c r="C58" s="360">
        <v>19</v>
      </c>
      <c r="D58" s="371">
        <v>44886</v>
      </c>
      <c r="E58" s="362" t="s">
        <v>455</v>
      </c>
      <c r="F58" s="363" t="s">
        <v>503</v>
      </c>
      <c r="G58" s="140">
        <v>210</v>
      </c>
      <c r="H58" s="364">
        <v>880</v>
      </c>
      <c r="I58" s="365" t="s">
        <v>457</v>
      </c>
      <c r="J58" s="366" t="s">
        <v>458</v>
      </c>
      <c r="K58" s="367">
        <v>184800</v>
      </c>
      <c r="L58" s="372" t="s">
        <v>459</v>
      </c>
    </row>
    <row r="59" spans="3:13" ht="15.6" x14ac:dyDescent="0.3">
      <c r="C59" s="360"/>
      <c r="D59" s="361"/>
      <c r="E59" s="362"/>
      <c r="F59" s="363"/>
      <c r="G59" s="140"/>
      <c r="H59" s="364"/>
      <c r="I59" s="373" t="s">
        <v>509</v>
      </c>
      <c r="J59" s="366"/>
      <c r="K59" s="367"/>
      <c r="L59" s="362"/>
    </row>
    <row r="60" spans="3:13" ht="15.6" x14ac:dyDescent="0.3">
      <c r="C60" s="360">
        <v>20</v>
      </c>
      <c r="D60" s="371">
        <v>44893</v>
      </c>
      <c r="E60" s="362" t="s">
        <v>455</v>
      </c>
      <c r="F60" s="363" t="s">
        <v>469</v>
      </c>
      <c r="G60" s="140">
        <v>300</v>
      </c>
      <c r="H60" s="364">
        <v>800</v>
      </c>
      <c r="I60" s="365" t="s">
        <v>472</v>
      </c>
      <c r="J60" s="366" t="s">
        <v>458</v>
      </c>
      <c r="K60" s="367">
        <v>240000</v>
      </c>
      <c r="L60" s="374" t="s">
        <v>459</v>
      </c>
    </row>
    <row r="61" spans="3:13" ht="15.6" x14ac:dyDescent="0.3">
      <c r="C61" s="360"/>
      <c r="D61" s="361"/>
      <c r="E61" s="362"/>
      <c r="F61" s="363"/>
      <c r="G61" s="140"/>
      <c r="H61" s="364"/>
      <c r="I61" s="373" t="s">
        <v>476</v>
      </c>
      <c r="J61" s="366"/>
      <c r="K61" s="367"/>
      <c r="L61" s="362"/>
    </row>
    <row r="62" spans="3:13" ht="15.6" x14ac:dyDescent="0.3">
      <c r="C62" s="360">
        <v>21</v>
      </c>
      <c r="D62" s="371">
        <v>44895</v>
      </c>
      <c r="E62" s="362" t="s">
        <v>477</v>
      </c>
      <c r="F62" s="363" t="s">
        <v>469</v>
      </c>
      <c r="G62" s="140">
        <v>150</v>
      </c>
      <c r="H62" s="364">
        <v>800</v>
      </c>
      <c r="I62" s="365" t="s">
        <v>510</v>
      </c>
      <c r="J62" s="366" t="s">
        <v>479</v>
      </c>
      <c r="K62" s="367">
        <v>120000</v>
      </c>
      <c r="L62" s="374" t="s">
        <v>459</v>
      </c>
    </row>
    <row r="63" spans="3:13" ht="15.6" x14ac:dyDescent="0.3">
      <c r="C63" s="360"/>
      <c r="D63" s="361"/>
      <c r="E63" s="362"/>
      <c r="F63" s="363"/>
      <c r="G63" s="140"/>
      <c r="H63" s="364"/>
      <c r="I63" s="365" t="s">
        <v>511</v>
      </c>
      <c r="J63" s="366"/>
      <c r="K63" s="367"/>
      <c r="L63" s="362"/>
      <c r="M63" s="350">
        <f>SUM(K68+K82)</f>
        <v>798640</v>
      </c>
    </row>
    <row r="64" spans="3:13" ht="15.6" x14ac:dyDescent="0.3">
      <c r="C64" s="360"/>
      <c r="D64" s="361"/>
      <c r="E64" s="362"/>
      <c r="F64" s="363"/>
      <c r="G64" s="140"/>
      <c r="H64" s="364"/>
      <c r="I64" s="373" t="s">
        <v>471</v>
      </c>
      <c r="J64" s="366"/>
      <c r="K64" s="367"/>
      <c r="L64" s="362"/>
      <c r="M64" s="48">
        <f>SUM(G68+G82)</f>
        <v>937</v>
      </c>
    </row>
    <row r="65" spans="3:12" ht="15.6" x14ac:dyDescent="0.3">
      <c r="C65" s="360">
        <v>22</v>
      </c>
      <c r="D65" s="371">
        <v>44903</v>
      </c>
      <c r="E65" s="362" t="s">
        <v>465</v>
      </c>
      <c r="F65" s="363" t="s">
        <v>456</v>
      </c>
      <c r="G65" s="140">
        <v>500</v>
      </c>
      <c r="H65" s="364">
        <v>880</v>
      </c>
      <c r="I65" s="365" t="s">
        <v>512</v>
      </c>
      <c r="J65" s="366" t="s">
        <v>458</v>
      </c>
      <c r="K65" s="367">
        <v>440000</v>
      </c>
      <c r="L65" s="372" t="s">
        <v>459</v>
      </c>
    </row>
    <row r="66" spans="3:12" ht="15.6" x14ac:dyDescent="0.3">
      <c r="C66" s="360"/>
      <c r="D66" s="361"/>
      <c r="E66" s="362"/>
      <c r="F66" s="363"/>
      <c r="G66" s="140"/>
      <c r="H66" s="364"/>
      <c r="I66" s="365" t="s">
        <v>513</v>
      </c>
      <c r="J66" s="366"/>
      <c r="K66" s="367"/>
      <c r="L66" s="362"/>
    </row>
    <row r="67" spans="3:12" ht="15.6" x14ac:dyDescent="0.3">
      <c r="C67" s="360"/>
      <c r="D67" s="361"/>
      <c r="E67" s="362"/>
      <c r="F67" s="363"/>
      <c r="G67" s="140"/>
      <c r="H67" s="364"/>
      <c r="I67" s="373" t="s">
        <v>475</v>
      </c>
      <c r="J67" s="366"/>
      <c r="K67" s="367"/>
      <c r="L67" s="362"/>
    </row>
    <row r="68" spans="3:12" ht="15.6" x14ac:dyDescent="0.3">
      <c r="C68" s="360">
        <v>23</v>
      </c>
      <c r="D68" s="371">
        <v>44903</v>
      </c>
      <c r="E68" s="362" t="s">
        <v>455</v>
      </c>
      <c r="F68" s="363" t="s">
        <v>469</v>
      </c>
      <c r="G68" s="140">
        <v>432</v>
      </c>
      <c r="H68" s="364">
        <v>820</v>
      </c>
      <c r="I68" s="365" t="s">
        <v>514</v>
      </c>
      <c r="J68" s="366" t="s">
        <v>458</v>
      </c>
      <c r="K68" s="367">
        <v>354240</v>
      </c>
      <c r="L68" s="372" t="s">
        <v>459</v>
      </c>
    </row>
    <row r="69" spans="3:12" ht="15.6" x14ac:dyDescent="0.3">
      <c r="C69" s="360"/>
      <c r="D69" s="361"/>
      <c r="E69" s="362"/>
      <c r="F69" s="363"/>
      <c r="G69" s="140"/>
      <c r="H69" s="364"/>
      <c r="I69" s="365" t="s">
        <v>515</v>
      </c>
      <c r="J69" s="366"/>
      <c r="K69" s="367"/>
      <c r="L69" s="362"/>
    </row>
    <row r="70" spans="3:12" ht="15.6" x14ac:dyDescent="0.3">
      <c r="C70" s="360"/>
      <c r="D70" s="361"/>
      <c r="E70" s="362"/>
      <c r="F70" s="363"/>
      <c r="G70" s="140"/>
      <c r="H70" s="364"/>
      <c r="I70" s="373" t="s">
        <v>516</v>
      </c>
      <c r="J70" s="366"/>
      <c r="K70" s="367"/>
      <c r="L70" s="362"/>
    </row>
    <row r="71" spans="3:12" ht="15.6" x14ac:dyDescent="0.3">
      <c r="C71" s="360">
        <v>24</v>
      </c>
      <c r="D71" s="371">
        <v>44907</v>
      </c>
      <c r="E71" s="362" t="s">
        <v>482</v>
      </c>
      <c r="F71" s="363" t="s">
        <v>456</v>
      </c>
      <c r="G71" s="140">
        <v>300</v>
      </c>
      <c r="H71" s="364">
        <v>880</v>
      </c>
      <c r="I71" s="365" t="s">
        <v>517</v>
      </c>
      <c r="J71" s="366" t="s">
        <v>484</v>
      </c>
      <c r="K71" s="367">
        <v>264000</v>
      </c>
      <c r="L71" s="372" t="s">
        <v>459</v>
      </c>
    </row>
    <row r="72" spans="3:12" ht="15.6" x14ac:dyDescent="0.3">
      <c r="C72" s="360"/>
      <c r="D72" s="361"/>
      <c r="E72" s="362"/>
      <c r="F72" s="363"/>
      <c r="G72" s="140"/>
      <c r="H72" s="364"/>
      <c r="I72" s="373" t="s">
        <v>476</v>
      </c>
      <c r="J72" s="366"/>
      <c r="K72" s="367"/>
      <c r="L72" s="362"/>
    </row>
    <row r="73" spans="3:12" ht="15.6" x14ac:dyDescent="0.3">
      <c r="C73" s="360">
        <v>25</v>
      </c>
      <c r="D73" s="371">
        <v>44907</v>
      </c>
      <c r="E73" s="362" t="s">
        <v>518</v>
      </c>
      <c r="F73" s="363" t="s">
        <v>456</v>
      </c>
      <c r="G73" s="140">
        <v>212</v>
      </c>
      <c r="H73" s="364">
        <v>880</v>
      </c>
      <c r="I73" s="365" t="s">
        <v>519</v>
      </c>
      <c r="J73" s="366" t="s">
        <v>484</v>
      </c>
      <c r="K73" s="367">
        <v>186560</v>
      </c>
      <c r="L73" s="372" t="s">
        <v>459</v>
      </c>
    </row>
    <row r="74" spans="3:12" ht="15.6" x14ac:dyDescent="0.3">
      <c r="C74" s="360"/>
      <c r="D74" s="361"/>
      <c r="E74" s="362"/>
      <c r="F74" s="363"/>
      <c r="G74" s="140"/>
      <c r="H74" s="364"/>
      <c r="I74" s="373" t="s">
        <v>520</v>
      </c>
      <c r="J74" s="366"/>
      <c r="K74" s="367"/>
      <c r="L74" s="362"/>
    </row>
    <row r="75" spans="3:12" ht="15.6" x14ac:dyDescent="0.3">
      <c r="C75" s="360">
        <v>26</v>
      </c>
      <c r="D75" s="371">
        <v>44909</v>
      </c>
      <c r="E75" s="362" t="s">
        <v>477</v>
      </c>
      <c r="F75" s="363" t="s">
        <v>456</v>
      </c>
      <c r="G75" s="140">
        <v>140</v>
      </c>
      <c r="H75" s="364">
        <v>880</v>
      </c>
      <c r="I75" s="365" t="s">
        <v>521</v>
      </c>
      <c r="J75" s="366" t="s">
        <v>458</v>
      </c>
      <c r="K75" s="367">
        <v>123200</v>
      </c>
      <c r="L75" s="372" t="s">
        <v>459</v>
      </c>
    </row>
    <row r="76" spans="3:12" ht="15.6" x14ac:dyDescent="0.3">
      <c r="C76" s="360"/>
      <c r="D76" s="361"/>
      <c r="E76" s="362"/>
      <c r="F76" s="363"/>
      <c r="G76" s="140"/>
      <c r="H76" s="364"/>
      <c r="I76" s="365" t="s">
        <v>488</v>
      </c>
      <c r="J76" s="366"/>
      <c r="K76" s="367"/>
      <c r="L76" s="362"/>
    </row>
    <row r="77" spans="3:12" ht="15.6" x14ac:dyDescent="0.3">
      <c r="C77" s="360"/>
      <c r="D77" s="361"/>
      <c r="E77" s="362"/>
      <c r="F77" s="363"/>
      <c r="G77" s="140"/>
      <c r="H77" s="364"/>
      <c r="I77" s="373" t="s">
        <v>522</v>
      </c>
      <c r="J77" s="366"/>
      <c r="K77" s="367"/>
      <c r="L77" s="362"/>
    </row>
    <row r="78" spans="3:12" ht="15.6" x14ac:dyDescent="0.3">
      <c r="C78" s="360">
        <v>27</v>
      </c>
      <c r="D78" s="371">
        <v>44909</v>
      </c>
      <c r="E78" s="362" t="s">
        <v>523</v>
      </c>
      <c r="F78" s="363" t="s">
        <v>456</v>
      </c>
      <c r="G78" s="140">
        <v>617</v>
      </c>
      <c r="H78" s="364">
        <v>880</v>
      </c>
      <c r="I78" s="365" t="s">
        <v>524</v>
      </c>
      <c r="J78" s="366" t="s">
        <v>458</v>
      </c>
      <c r="K78" s="367">
        <v>542960</v>
      </c>
      <c r="L78" s="372" t="s">
        <v>459</v>
      </c>
    </row>
    <row r="79" spans="3:12" ht="15.6" x14ac:dyDescent="0.3">
      <c r="C79" s="360"/>
      <c r="D79" s="371"/>
      <c r="E79" s="362"/>
      <c r="F79" s="363"/>
      <c r="G79" s="140"/>
      <c r="H79" s="364"/>
      <c r="I79" s="365" t="s">
        <v>525</v>
      </c>
      <c r="J79" s="366"/>
      <c r="K79" s="367"/>
      <c r="L79" s="375"/>
    </row>
    <row r="80" spans="3:12" ht="15.6" x14ac:dyDescent="0.3">
      <c r="C80" s="360"/>
      <c r="D80" s="361"/>
      <c r="E80" s="362"/>
      <c r="F80" s="363"/>
      <c r="G80" s="140"/>
      <c r="H80" s="364"/>
      <c r="I80" s="365" t="s">
        <v>526</v>
      </c>
      <c r="J80" s="366"/>
      <c r="K80" s="367"/>
      <c r="L80" s="362"/>
    </row>
    <row r="81" spans="3:13" ht="15.6" x14ac:dyDescent="0.3">
      <c r="C81" s="360"/>
      <c r="D81" s="361"/>
      <c r="E81" s="362"/>
      <c r="F81" s="363"/>
      <c r="G81" s="140"/>
      <c r="H81" s="364"/>
      <c r="I81" s="373" t="s">
        <v>527</v>
      </c>
      <c r="J81" s="366"/>
      <c r="K81" s="367"/>
      <c r="L81" s="362"/>
    </row>
    <row r="82" spans="3:13" ht="15.6" x14ac:dyDescent="0.3">
      <c r="C82" s="360">
        <v>28</v>
      </c>
      <c r="D82" s="371">
        <v>44909</v>
      </c>
      <c r="E82" s="362" t="s">
        <v>455</v>
      </c>
      <c r="F82" s="363" t="s">
        <v>456</v>
      </c>
      <c r="G82" s="140">
        <v>505</v>
      </c>
      <c r="H82" s="364">
        <v>880</v>
      </c>
      <c r="I82" s="365" t="s">
        <v>528</v>
      </c>
      <c r="J82" s="366" t="s">
        <v>458</v>
      </c>
      <c r="K82" s="367">
        <v>444400</v>
      </c>
      <c r="L82" s="372" t="s">
        <v>459</v>
      </c>
    </row>
    <row r="83" spans="3:13" ht="15.6" x14ac:dyDescent="0.3">
      <c r="C83" s="360"/>
      <c r="D83" s="361"/>
      <c r="E83" s="362"/>
      <c r="F83" s="363"/>
      <c r="G83" s="140"/>
      <c r="H83" s="364"/>
      <c r="I83" s="365" t="s">
        <v>529</v>
      </c>
      <c r="J83" s="366"/>
      <c r="K83" s="367"/>
      <c r="L83" s="362"/>
    </row>
    <row r="84" spans="3:13" ht="15.6" x14ac:dyDescent="0.3">
      <c r="C84" s="360"/>
      <c r="D84" s="361"/>
      <c r="E84" s="362"/>
      <c r="F84" s="363"/>
      <c r="G84" s="140"/>
      <c r="H84" s="364"/>
      <c r="I84" s="365" t="s">
        <v>530</v>
      </c>
      <c r="J84" s="366"/>
      <c r="K84" s="367"/>
      <c r="L84" s="362"/>
    </row>
    <row r="85" spans="3:13" ht="15.6" x14ac:dyDescent="0.3">
      <c r="C85" s="360"/>
      <c r="D85" s="361"/>
      <c r="E85" s="362"/>
      <c r="F85" s="363"/>
      <c r="G85" s="140"/>
      <c r="H85" s="364"/>
      <c r="I85" s="373" t="s">
        <v>531</v>
      </c>
      <c r="J85" s="366"/>
      <c r="K85" s="367"/>
      <c r="L85" s="362"/>
    </row>
    <row r="86" spans="3:13" ht="15.6" x14ac:dyDescent="0.3">
      <c r="C86" s="360">
        <v>29</v>
      </c>
      <c r="D86" s="371">
        <v>44932</v>
      </c>
      <c r="E86" s="362" t="s">
        <v>455</v>
      </c>
      <c r="F86" s="363" t="s">
        <v>456</v>
      </c>
      <c r="G86" s="140">
        <v>500</v>
      </c>
      <c r="H86" s="364">
        <v>860</v>
      </c>
      <c r="I86" s="365" t="s">
        <v>532</v>
      </c>
      <c r="J86" s="366" t="s">
        <v>458</v>
      </c>
      <c r="K86" s="367">
        <v>430000</v>
      </c>
      <c r="L86" s="372" t="s">
        <v>459</v>
      </c>
      <c r="M86" s="350">
        <f>SUM(K86+K93+K95+K99+K101+K106+K108+K110)</f>
        <v>2026000</v>
      </c>
    </row>
    <row r="87" spans="3:13" ht="15.6" x14ac:dyDescent="0.3">
      <c r="C87" s="360"/>
      <c r="D87" s="361"/>
      <c r="E87" s="362"/>
      <c r="F87" s="363"/>
      <c r="G87" s="140"/>
      <c r="H87" s="364"/>
      <c r="I87" s="365" t="s">
        <v>528</v>
      </c>
      <c r="J87" s="366"/>
      <c r="K87" s="367"/>
      <c r="L87" s="362"/>
      <c r="M87" s="376">
        <f>SUM(G86+G93+G95+G95+G99+G101+G106+G108+G110)</f>
        <v>2900</v>
      </c>
    </row>
    <row r="88" spans="3:13" ht="15.6" x14ac:dyDescent="0.3">
      <c r="C88" s="360"/>
      <c r="D88" s="361"/>
      <c r="E88" s="362"/>
      <c r="F88" s="363"/>
      <c r="G88" s="140"/>
      <c r="H88" s="364"/>
      <c r="I88" s="365" t="s">
        <v>533</v>
      </c>
      <c r="J88" s="366"/>
      <c r="K88" s="367"/>
      <c r="L88" s="362"/>
    </row>
    <row r="89" spans="3:13" ht="15.6" x14ac:dyDescent="0.3">
      <c r="C89" s="360"/>
      <c r="D89" s="361"/>
      <c r="E89" s="362"/>
      <c r="F89" s="363"/>
      <c r="G89" s="140"/>
      <c r="H89" s="364"/>
      <c r="I89" s="373" t="s">
        <v>534</v>
      </c>
      <c r="J89" s="366"/>
      <c r="K89" s="367"/>
      <c r="L89" s="362"/>
    </row>
    <row r="90" spans="3:13" ht="15.6" x14ac:dyDescent="0.3">
      <c r="C90" s="360">
        <v>30</v>
      </c>
      <c r="D90" s="371">
        <v>44932</v>
      </c>
      <c r="E90" s="362" t="s">
        <v>465</v>
      </c>
      <c r="F90" s="363" t="s">
        <v>456</v>
      </c>
      <c r="G90" s="140">
        <v>500</v>
      </c>
      <c r="H90" s="364">
        <v>860</v>
      </c>
      <c r="I90" s="365" t="s">
        <v>535</v>
      </c>
      <c r="J90" s="366" t="s">
        <v>458</v>
      </c>
      <c r="K90" s="367">
        <v>430000</v>
      </c>
      <c r="L90" s="372" t="s">
        <v>459</v>
      </c>
    </row>
    <row r="91" spans="3:13" ht="15.6" x14ac:dyDescent="0.3">
      <c r="C91" s="360"/>
      <c r="D91" s="361"/>
      <c r="E91" s="362"/>
      <c r="F91" s="363"/>
      <c r="G91" s="140"/>
      <c r="H91" s="364"/>
      <c r="I91" s="365" t="s">
        <v>536</v>
      </c>
      <c r="J91" s="366"/>
      <c r="K91" s="367"/>
      <c r="L91" s="362"/>
    </row>
    <row r="92" spans="3:13" ht="15.6" x14ac:dyDescent="0.3">
      <c r="C92" s="360"/>
      <c r="D92" s="361"/>
      <c r="E92" s="362"/>
      <c r="F92" s="363"/>
      <c r="G92" s="140"/>
      <c r="H92" s="364"/>
      <c r="I92" s="373" t="s">
        <v>534</v>
      </c>
      <c r="J92" s="366"/>
      <c r="K92" s="367"/>
      <c r="L92" s="362"/>
    </row>
    <row r="93" spans="3:13" ht="15.6" x14ac:dyDescent="0.3">
      <c r="C93" s="360">
        <v>31</v>
      </c>
      <c r="D93" s="371">
        <v>44942</v>
      </c>
      <c r="E93" s="362" t="s">
        <v>455</v>
      </c>
      <c r="F93" s="363" t="s">
        <v>469</v>
      </c>
      <c r="G93" s="140">
        <v>300</v>
      </c>
      <c r="H93" s="364">
        <v>840</v>
      </c>
      <c r="I93" s="365" t="s">
        <v>472</v>
      </c>
      <c r="J93" s="366" t="s">
        <v>458</v>
      </c>
      <c r="K93" s="367">
        <v>252000</v>
      </c>
      <c r="L93" s="372" t="s">
        <v>459</v>
      </c>
    </row>
    <row r="94" spans="3:13" ht="15.6" x14ac:dyDescent="0.3">
      <c r="C94" s="360"/>
      <c r="D94" s="361"/>
      <c r="E94" s="362"/>
      <c r="F94" s="363"/>
      <c r="G94" s="140"/>
      <c r="H94" s="364"/>
      <c r="I94" s="373" t="s">
        <v>537</v>
      </c>
      <c r="J94" s="366"/>
      <c r="K94" s="367"/>
      <c r="L94" s="362"/>
    </row>
    <row r="95" spans="3:13" ht="15.6" x14ac:dyDescent="0.3">
      <c r="C95" s="360">
        <v>32</v>
      </c>
      <c r="D95" s="371">
        <v>44944</v>
      </c>
      <c r="E95" s="362" t="s">
        <v>455</v>
      </c>
      <c r="F95" s="363" t="s">
        <v>538</v>
      </c>
      <c r="G95" s="140">
        <v>500</v>
      </c>
      <c r="H95" s="364">
        <v>830</v>
      </c>
      <c r="I95" s="365" t="s">
        <v>507</v>
      </c>
      <c r="J95" s="366" t="s">
        <v>458</v>
      </c>
      <c r="K95" s="367">
        <v>415000</v>
      </c>
      <c r="L95" s="372" t="s">
        <v>459</v>
      </c>
    </row>
    <row r="96" spans="3:13" ht="15.6" x14ac:dyDescent="0.3">
      <c r="C96" s="360"/>
      <c r="D96" s="361"/>
      <c r="E96" s="362"/>
      <c r="F96" s="363"/>
      <c r="G96" s="140"/>
      <c r="H96" s="364"/>
      <c r="I96" s="365" t="s">
        <v>528</v>
      </c>
      <c r="J96" s="366"/>
      <c r="K96" s="367"/>
      <c r="L96" s="362"/>
    </row>
    <row r="97" spans="3:13" ht="15.6" x14ac:dyDescent="0.3">
      <c r="C97" s="360"/>
      <c r="D97" s="361"/>
      <c r="E97" s="362"/>
      <c r="F97" s="363"/>
      <c r="G97" s="140"/>
      <c r="H97" s="364"/>
      <c r="I97" s="365" t="s">
        <v>539</v>
      </c>
      <c r="J97" s="366"/>
      <c r="K97" s="367"/>
      <c r="L97" s="362"/>
    </row>
    <row r="98" spans="3:13" ht="15.6" x14ac:dyDescent="0.3">
      <c r="C98" s="360"/>
      <c r="D98" s="361"/>
      <c r="E98" s="362"/>
      <c r="F98" s="363"/>
      <c r="G98" s="140"/>
      <c r="H98" s="364"/>
      <c r="I98" s="373" t="s">
        <v>475</v>
      </c>
      <c r="J98" s="366"/>
      <c r="K98" s="367"/>
      <c r="L98" s="362"/>
    </row>
    <row r="99" spans="3:13" ht="15.6" x14ac:dyDescent="0.3">
      <c r="C99" s="360">
        <v>33</v>
      </c>
      <c r="D99" s="371">
        <v>44950</v>
      </c>
      <c r="E99" s="362" t="s">
        <v>455</v>
      </c>
      <c r="F99" s="363" t="s">
        <v>469</v>
      </c>
      <c r="G99" s="140">
        <v>240</v>
      </c>
      <c r="H99" s="364">
        <v>840</v>
      </c>
      <c r="I99" s="365" t="s">
        <v>507</v>
      </c>
      <c r="J99" s="366" t="s">
        <v>458</v>
      </c>
      <c r="K99" s="367">
        <v>201600</v>
      </c>
      <c r="L99" s="372" t="s">
        <v>459</v>
      </c>
    </row>
    <row r="100" spans="3:13" ht="15.6" x14ac:dyDescent="0.3">
      <c r="C100" s="360"/>
      <c r="D100" s="361"/>
      <c r="E100" s="362"/>
      <c r="F100" s="363"/>
      <c r="G100" s="140"/>
      <c r="H100" s="364"/>
      <c r="I100" s="373" t="s">
        <v>540</v>
      </c>
      <c r="J100" s="366"/>
      <c r="K100" s="367"/>
      <c r="L100" s="362"/>
    </row>
    <row r="101" spans="3:13" ht="15.6" x14ac:dyDescent="0.3">
      <c r="C101" s="360">
        <v>34</v>
      </c>
      <c r="D101" s="371">
        <v>44951</v>
      </c>
      <c r="E101" s="362" t="s">
        <v>455</v>
      </c>
      <c r="F101" s="363" t="s">
        <v>469</v>
      </c>
      <c r="G101" s="140">
        <v>60</v>
      </c>
      <c r="H101" s="364">
        <v>840</v>
      </c>
      <c r="I101" s="365" t="s">
        <v>541</v>
      </c>
      <c r="J101" s="366" t="s">
        <v>458</v>
      </c>
      <c r="K101" s="367">
        <v>50400</v>
      </c>
      <c r="L101" s="372" t="s">
        <v>459</v>
      </c>
    </row>
    <row r="102" spans="3:13" ht="15.6" x14ac:dyDescent="0.3">
      <c r="C102" s="360"/>
      <c r="D102" s="361"/>
      <c r="E102" s="362"/>
      <c r="F102" s="363"/>
      <c r="G102" s="140"/>
      <c r="H102" s="364"/>
      <c r="I102" s="373" t="s">
        <v>542</v>
      </c>
      <c r="J102" s="366"/>
      <c r="K102" s="367"/>
      <c r="L102" s="362"/>
      <c r="M102" s="350">
        <f>SUM(K103+K132+K165+K187+K225+K266+K75)</f>
        <v>1233300</v>
      </c>
    </row>
    <row r="103" spans="3:13" ht="15.6" x14ac:dyDescent="0.3">
      <c r="C103" s="360">
        <v>35</v>
      </c>
      <c r="D103" s="377">
        <v>44951</v>
      </c>
      <c r="E103" s="362" t="s">
        <v>477</v>
      </c>
      <c r="F103" s="363" t="s">
        <v>469</v>
      </c>
      <c r="G103" s="140">
        <v>180</v>
      </c>
      <c r="H103" s="364">
        <v>840</v>
      </c>
      <c r="I103" s="365" t="s">
        <v>543</v>
      </c>
      <c r="J103" s="366" t="s">
        <v>479</v>
      </c>
      <c r="K103" s="367">
        <v>151200</v>
      </c>
      <c r="L103" s="372" t="s">
        <v>459</v>
      </c>
    </row>
    <row r="104" spans="3:13" ht="15.6" x14ac:dyDescent="0.3">
      <c r="C104" s="360"/>
      <c r="D104" s="361"/>
      <c r="E104" s="362"/>
      <c r="F104" s="363"/>
      <c r="G104" s="140"/>
      <c r="H104" s="364"/>
      <c r="I104" s="365" t="s">
        <v>544</v>
      </c>
      <c r="J104" s="366"/>
      <c r="K104" s="367"/>
      <c r="L104" s="362"/>
    </row>
    <row r="105" spans="3:13" ht="15.6" x14ac:dyDescent="0.3">
      <c r="C105" s="360"/>
      <c r="D105" s="361"/>
      <c r="E105" s="362"/>
      <c r="F105" s="363"/>
      <c r="G105" s="140"/>
      <c r="H105" s="364"/>
      <c r="I105" s="373" t="s">
        <v>545</v>
      </c>
      <c r="J105" s="366"/>
      <c r="K105" s="367"/>
      <c r="L105" s="362"/>
    </row>
    <row r="106" spans="3:13" ht="15.6" x14ac:dyDescent="0.3">
      <c r="C106" s="360">
        <v>36</v>
      </c>
      <c r="D106" s="371">
        <v>44951</v>
      </c>
      <c r="E106" s="362" t="s">
        <v>455</v>
      </c>
      <c r="F106" s="363" t="s">
        <v>469</v>
      </c>
      <c r="G106" s="140">
        <v>150</v>
      </c>
      <c r="H106" s="364">
        <v>840</v>
      </c>
      <c r="I106" s="365" t="s">
        <v>470</v>
      </c>
      <c r="J106" s="366" t="s">
        <v>458</v>
      </c>
      <c r="K106" s="367">
        <v>126000</v>
      </c>
      <c r="L106" s="372" t="s">
        <v>459</v>
      </c>
    </row>
    <row r="107" spans="3:13" ht="15.6" x14ac:dyDescent="0.3">
      <c r="C107" s="360"/>
      <c r="D107" s="361"/>
      <c r="E107" s="362"/>
      <c r="F107" s="363"/>
      <c r="G107" s="140"/>
      <c r="H107" s="364"/>
      <c r="I107" s="373" t="s">
        <v>471</v>
      </c>
      <c r="J107" s="366"/>
      <c r="K107" s="367"/>
      <c r="L107" s="362"/>
    </row>
    <row r="108" spans="3:13" ht="15.6" x14ac:dyDescent="0.3">
      <c r="C108" s="360">
        <v>37</v>
      </c>
      <c r="D108" s="371">
        <v>44952</v>
      </c>
      <c r="E108" s="362" t="s">
        <v>455</v>
      </c>
      <c r="F108" s="363" t="s">
        <v>469</v>
      </c>
      <c r="G108" s="140">
        <v>150</v>
      </c>
      <c r="H108" s="364">
        <v>840</v>
      </c>
      <c r="I108" s="365" t="s">
        <v>546</v>
      </c>
      <c r="J108" s="366" t="s">
        <v>458</v>
      </c>
      <c r="K108" s="367">
        <v>126000</v>
      </c>
      <c r="L108" s="372" t="s">
        <v>459</v>
      </c>
    </row>
    <row r="109" spans="3:13" ht="15.6" x14ac:dyDescent="0.3">
      <c r="C109" s="360"/>
      <c r="D109" s="361"/>
      <c r="E109" s="362"/>
      <c r="F109" s="363"/>
      <c r="G109" s="140"/>
      <c r="H109" s="364"/>
      <c r="I109" s="373" t="s">
        <v>471</v>
      </c>
      <c r="J109" s="366"/>
      <c r="K109" s="367"/>
      <c r="L109" s="362"/>
    </row>
    <row r="110" spans="3:13" ht="15.6" x14ac:dyDescent="0.3">
      <c r="C110" s="360">
        <v>38</v>
      </c>
      <c r="D110" s="371">
        <v>44954</v>
      </c>
      <c r="E110" s="362" t="s">
        <v>455</v>
      </c>
      <c r="F110" s="363" t="s">
        <v>547</v>
      </c>
      <c r="G110" s="378">
        <v>500</v>
      </c>
      <c r="H110" s="364">
        <v>870</v>
      </c>
      <c r="I110" s="365" t="s">
        <v>548</v>
      </c>
      <c r="J110" s="366" t="s">
        <v>458</v>
      </c>
      <c r="K110" s="367">
        <v>425000</v>
      </c>
      <c r="L110" s="372" t="s">
        <v>459</v>
      </c>
    </row>
    <row r="111" spans="3:13" ht="15.6" x14ac:dyDescent="0.3">
      <c r="C111" s="360"/>
      <c r="D111" s="361"/>
      <c r="E111" s="362"/>
      <c r="F111" s="363"/>
      <c r="G111" s="140"/>
      <c r="H111" s="364"/>
      <c r="I111" s="365" t="s">
        <v>549</v>
      </c>
      <c r="J111" s="366"/>
      <c r="K111" s="367"/>
      <c r="L111" s="362"/>
    </row>
    <row r="112" spans="3:13" ht="15.6" x14ac:dyDescent="0.3">
      <c r="C112" s="360"/>
      <c r="D112" s="361"/>
      <c r="E112" s="362"/>
      <c r="F112" s="363"/>
      <c r="G112" s="140"/>
      <c r="H112" s="364"/>
      <c r="I112" s="373" t="s">
        <v>475</v>
      </c>
      <c r="J112" s="366"/>
      <c r="K112" s="367"/>
      <c r="L112" s="362"/>
    </row>
    <row r="113" spans="3:13" ht="15.6" x14ac:dyDescent="0.3">
      <c r="C113" s="360">
        <v>39</v>
      </c>
      <c r="D113" s="371">
        <v>44960</v>
      </c>
      <c r="E113" s="362" t="s">
        <v>455</v>
      </c>
      <c r="F113" s="363" t="s">
        <v>538</v>
      </c>
      <c r="G113" s="140">
        <v>500</v>
      </c>
      <c r="H113" s="364">
        <v>850</v>
      </c>
      <c r="I113" s="365" t="s">
        <v>550</v>
      </c>
      <c r="J113" s="366" t="s">
        <v>458</v>
      </c>
      <c r="K113" s="367">
        <v>425000</v>
      </c>
      <c r="L113" s="372" t="s">
        <v>459</v>
      </c>
      <c r="M113" s="350">
        <f>SUM(K113+K128+K135+K138+K140)</f>
        <v>1674400</v>
      </c>
    </row>
    <row r="114" spans="3:13" ht="15.6" x14ac:dyDescent="0.3">
      <c r="C114" s="360"/>
      <c r="D114" s="361"/>
      <c r="E114" s="362"/>
      <c r="F114" s="363"/>
      <c r="G114" s="140"/>
      <c r="H114" s="364"/>
      <c r="I114" s="365" t="s">
        <v>504</v>
      </c>
      <c r="J114" s="366"/>
      <c r="K114" s="367"/>
      <c r="L114" s="362"/>
      <c r="M114" s="48">
        <f>SUM(G113+G128+G135+G138+G140)</f>
        <v>1980</v>
      </c>
    </row>
    <row r="115" spans="3:13" ht="15.6" x14ac:dyDescent="0.3">
      <c r="C115" s="360"/>
      <c r="D115" s="361"/>
      <c r="E115" s="362"/>
      <c r="F115" s="363"/>
      <c r="G115" s="140"/>
      <c r="H115" s="364"/>
      <c r="I115" s="365" t="s">
        <v>511</v>
      </c>
      <c r="J115" s="366"/>
      <c r="K115" s="367"/>
      <c r="L115" s="362"/>
    </row>
    <row r="116" spans="3:13" ht="15.6" x14ac:dyDescent="0.3">
      <c r="C116" s="360"/>
      <c r="D116" s="361"/>
      <c r="E116" s="362"/>
      <c r="F116" s="363"/>
      <c r="G116" s="140"/>
      <c r="H116" s="364"/>
      <c r="I116" s="365" t="s">
        <v>551</v>
      </c>
      <c r="J116" s="366"/>
      <c r="K116" s="367"/>
      <c r="L116" s="362"/>
    </row>
    <row r="117" spans="3:13" ht="15.6" x14ac:dyDescent="0.3">
      <c r="C117" s="360"/>
      <c r="D117" s="361"/>
      <c r="E117" s="362"/>
      <c r="F117" s="363"/>
      <c r="G117" s="140"/>
      <c r="H117" s="364"/>
      <c r="I117" s="373" t="s">
        <v>475</v>
      </c>
      <c r="J117" s="366"/>
      <c r="K117" s="367"/>
      <c r="L117" s="362"/>
    </row>
    <row r="118" spans="3:13" ht="15.6" x14ac:dyDescent="0.3">
      <c r="C118" s="360">
        <v>40</v>
      </c>
      <c r="D118" s="371">
        <v>44961</v>
      </c>
      <c r="E118" s="362" t="s">
        <v>523</v>
      </c>
      <c r="F118" s="363" t="s">
        <v>538</v>
      </c>
      <c r="G118" s="140">
        <v>448</v>
      </c>
      <c r="H118" s="364">
        <v>850</v>
      </c>
      <c r="I118" s="365" t="s">
        <v>552</v>
      </c>
      <c r="J118" s="366" t="s">
        <v>458</v>
      </c>
      <c r="K118" s="367">
        <v>380800</v>
      </c>
      <c r="L118" s="372" t="s">
        <v>459</v>
      </c>
    </row>
    <row r="119" spans="3:13" ht="15.6" x14ac:dyDescent="0.3">
      <c r="C119" s="360"/>
      <c r="D119" s="361"/>
      <c r="E119" s="362"/>
      <c r="F119" s="363"/>
      <c r="G119" s="140"/>
      <c r="H119" s="364"/>
      <c r="I119" s="365" t="s">
        <v>553</v>
      </c>
      <c r="J119" s="366"/>
      <c r="K119" s="367"/>
      <c r="L119" s="362"/>
    </row>
    <row r="120" spans="3:13" ht="15.6" x14ac:dyDescent="0.3">
      <c r="C120" s="360"/>
      <c r="D120" s="361"/>
      <c r="E120" s="362"/>
      <c r="F120" s="363"/>
      <c r="G120" s="140"/>
      <c r="H120" s="364"/>
      <c r="I120" s="373" t="s">
        <v>554</v>
      </c>
      <c r="J120" s="366"/>
      <c r="K120" s="367"/>
      <c r="L120" s="362"/>
    </row>
    <row r="121" spans="3:13" ht="15.6" x14ac:dyDescent="0.3">
      <c r="C121" s="360">
        <v>41</v>
      </c>
      <c r="D121" s="371">
        <v>44963</v>
      </c>
      <c r="E121" s="362" t="s">
        <v>465</v>
      </c>
      <c r="F121" s="363" t="s">
        <v>538</v>
      </c>
      <c r="G121" s="140">
        <v>557</v>
      </c>
      <c r="H121" s="364">
        <v>850</v>
      </c>
      <c r="I121" s="365" t="s">
        <v>555</v>
      </c>
      <c r="J121" s="366" t="s">
        <v>458</v>
      </c>
      <c r="K121" s="367">
        <v>473450</v>
      </c>
      <c r="L121" s="372" t="s">
        <v>459</v>
      </c>
    </row>
    <row r="122" spans="3:13" ht="15.6" x14ac:dyDescent="0.3">
      <c r="C122" s="360"/>
      <c r="D122" s="361"/>
      <c r="E122" s="362"/>
      <c r="F122" s="363"/>
      <c r="G122" s="140"/>
      <c r="H122" s="364"/>
      <c r="I122" s="365" t="s">
        <v>556</v>
      </c>
      <c r="J122" s="366"/>
      <c r="K122" s="367"/>
      <c r="L122" s="362"/>
    </row>
    <row r="123" spans="3:13" ht="15.6" x14ac:dyDescent="0.3">
      <c r="C123" s="360"/>
      <c r="D123" s="361"/>
      <c r="E123" s="362"/>
      <c r="F123" s="363"/>
      <c r="G123" s="140"/>
      <c r="H123" s="364"/>
      <c r="I123" s="373" t="s">
        <v>557</v>
      </c>
      <c r="J123" s="366"/>
      <c r="K123" s="367"/>
      <c r="L123" s="362"/>
    </row>
    <row r="124" spans="3:13" ht="15.6" x14ac:dyDescent="0.3">
      <c r="C124" s="360">
        <v>42</v>
      </c>
      <c r="D124" s="371">
        <v>44965</v>
      </c>
      <c r="E124" s="362" t="s">
        <v>482</v>
      </c>
      <c r="F124" s="363" t="s">
        <v>538</v>
      </c>
      <c r="G124" s="140">
        <v>300</v>
      </c>
      <c r="H124" s="364">
        <v>870</v>
      </c>
      <c r="I124" s="365" t="s">
        <v>558</v>
      </c>
      <c r="J124" s="366" t="s">
        <v>559</v>
      </c>
      <c r="K124" s="367">
        <v>261000</v>
      </c>
      <c r="L124" s="372" t="s">
        <v>459</v>
      </c>
    </row>
    <row r="125" spans="3:13" ht="15.6" x14ac:dyDescent="0.3">
      <c r="C125" s="360"/>
      <c r="D125" s="361"/>
      <c r="E125" s="362"/>
      <c r="F125" s="363"/>
      <c r="G125" s="140"/>
      <c r="H125" s="364"/>
      <c r="I125" s="373" t="s">
        <v>476</v>
      </c>
      <c r="J125" s="366"/>
      <c r="K125" s="367"/>
      <c r="L125" s="362"/>
    </row>
    <row r="126" spans="3:13" ht="15.6" x14ac:dyDescent="0.3">
      <c r="C126" s="360">
        <v>43</v>
      </c>
      <c r="D126" s="371">
        <v>44965</v>
      </c>
      <c r="E126" s="362" t="s">
        <v>518</v>
      </c>
      <c r="F126" s="363" t="s">
        <v>538</v>
      </c>
      <c r="G126" s="140">
        <v>250</v>
      </c>
      <c r="H126" s="364">
        <v>870</v>
      </c>
      <c r="I126" s="365" t="s">
        <v>560</v>
      </c>
      <c r="J126" s="366" t="s">
        <v>559</v>
      </c>
      <c r="K126" s="367">
        <v>217500</v>
      </c>
      <c r="L126" s="372" t="s">
        <v>459</v>
      </c>
    </row>
    <row r="127" spans="3:13" ht="15.6" x14ac:dyDescent="0.3">
      <c r="C127" s="360"/>
      <c r="D127" s="361"/>
      <c r="E127" s="362"/>
      <c r="F127" s="363"/>
      <c r="G127" s="140"/>
      <c r="H127" s="364"/>
      <c r="I127" s="373" t="s">
        <v>506</v>
      </c>
      <c r="J127" s="366"/>
      <c r="K127" s="367"/>
      <c r="L127" s="362"/>
    </row>
    <row r="128" spans="3:13" ht="15.6" x14ac:dyDescent="0.3">
      <c r="C128" s="360">
        <v>44</v>
      </c>
      <c r="D128" s="371">
        <v>44965</v>
      </c>
      <c r="E128" s="362" t="s">
        <v>455</v>
      </c>
      <c r="F128" s="363" t="s">
        <v>538</v>
      </c>
      <c r="G128" s="140">
        <v>500</v>
      </c>
      <c r="H128" s="364">
        <v>870</v>
      </c>
      <c r="I128" s="365" t="s">
        <v>560</v>
      </c>
      <c r="J128" s="366" t="s">
        <v>458</v>
      </c>
      <c r="K128" s="367">
        <v>435000</v>
      </c>
      <c r="L128" s="372" t="s">
        <v>459</v>
      </c>
    </row>
    <row r="129" spans="3:13" ht="15.6" x14ac:dyDescent="0.3">
      <c r="C129" s="360"/>
      <c r="D129" s="361"/>
      <c r="E129" s="362"/>
      <c r="F129" s="363"/>
      <c r="G129" s="140"/>
      <c r="H129" s="364"/>
      <c r="I129" s="365" t="s">
        <v>504</v>
      </c>
      <c r="J129" s="366"/>
      <c r="K129" s="367"/>
      <c r="L129" s="362"/>
    </row>
    <row r="130" spans="3:13" ht="15.6" x14ac:dyDescent="0.3">
      <c r="C130" s="360"/>
      <c r="D130" s="361"/>
      <c r="E130" s="362"/>
      <c r="F130" s="363"/>
      <c r="G130" s="140"/>
      <c r="H130" s="364"/>
      <c r="I130" s="365" t="s">
        <v>561</v>
      </c>
      <c r="J130" s="366"/>
      <c r="K130" s="367"/>
      <c r="L130" s="362"/>
    </row>
    <row r="131" spans="3:13" ht="15.6" x14ac:dyDescent="0.3">
      <c r="C131" s="360"/>
      <c r="D131" s="361"/>
      <c r="E131" s="362"/>
      <c r="F131" s="363"/>
      <c r="G131" s="140"/>
      <c r="H131" s="364"/>
      <c r="I131" s="373" t="s">
        <v>475</v>
      </c>
      <c r="J131" s="366"/>
      <c r="K131" s="367"/>
      <c r="L131" s="362"/>
    </row>
    <row r="132" spans="3:13" ht="15.6" x14ac:dyDescent="0.3">
      <c r="C132" s="360">
        <v>45</v>
      </c>
      <c r="D132" s="371">
        <v>44966</v>
      </c>
      <c r="E132" s="362" t="s">
        <v>477</v>
      </c>
      <c r="F132" s="363" t="s">
        <v>538</v>
      </c>
      <c r="G132" s="140">
        <v>180</v>
      </c>
      <c r="H132" s="364">
        <v>850</v>
      </c>
      <c r="I132" s="365" t="s">
        <v>562</v>
      </c>
      <c r="J132" s="366" t="s">
        <v>479</v>
      </c>
      <c r="K132" s="367">
        <v>153000</v>
      </c>
      <c r="L132" s="372" t="s">
        <v>459</v>
      </c>
    </row>
    <row r="133" spans="3:13" ht="15.6" x14ac:dyDescent="0.3">
      <c r="C133" s="360"/>
      <c r="D133" s="361"/>
      <c r="E133" s="362"/>
      <c r="F133" s="363"/>
      <c r="G133" s="140"/>
      <c r="H133" s="364"/>
      <c r="I133" s="365" t="s">
        <v>563</v>
      </c>
      <c r="J133" s="366"/>
      <c r="K133" s="367"/>
      <c r="L133" s="362"/>
    </row>
    <row r="134" spans="3:13" ht="15.6" x14ac:dyDescent="0.3">
      <c r="C134" s="360"/>
      <c r="D134" s="361"/>
      <c r="E134" s="362"/>
      <c r="F134" s="363"/>
      <c r="G134" s="140"/>
      <c r="H134" s="364"/>
      <c r="I134" s="373" t="s">
        <v>481</v>
      </c>
      <c r="J134" s="366"/>
      <c r="K134" s="367"/>
      <c r="L134" s="362"/>
    </row>
    <row r="135" spans="3:13" ht="15.6" x14ac:dyDescent="0.3">
      <c r="C135" s="360">
        <v>46</v>
      </c>
      <c r="D135" s="371">
        <v>44969</v>
      </c>
      <c r="E135" s="362" t="s">
        <v>455</v>
      </c>
      <c r="F135" s="363" t="s">
        <v>469</v>
      </c>
      <c r="G135" s="140">
        <v>300</v>
      </c>
      <c r="H135" s="364">
        <v>850</v>
      </c>
      <c r="I135" s="365" t="s">
        <v>491</v>
      </c>
      <c r="J135" s="366" t="s">
        <v>458</v>
      </c>
      <c r="K135" s="367">
        <v>255000</v>
      </c>
      <c r="L135" s="372" t="s">
        <v>459</v>
      </c>
    </row>
    <row r="136" spans="3:13" ht="15.6" x14ac:dyDescent="0.3">
      <c r="C136" s="360"/>
      <c r="D136" s="361"/>
      <c r="E136" s="362"/>
      <c r="F136" s="363"/>
      <c r="G136" s="140"/>
      <c r="H136" s="364"/>
      <c r="I136" s="365" t="s">
        <v>564</v>
      </c>
      <c r="J136" s="366"/>
      <c r="K136" s="367"/>
      <c r="L136" s="362"/>
    </row>
    <row r="137" spans="3:13" ht="15.6" x14ac:dyDescent="0.3">
      <c r="C137" s="360"/>
      <c r="D137" s="361"/>
      <c r="E137" s="362"/>
      <c r="F137" s="363"/>
      <c r="G137" s="140"/>
      <c r="H137" s="364"/>
      <c r="I137" s="373" t="s">
        <v>476</v>
      </c>
      <c r="J137" s="366"/>
      <c r="K137" s="367"/>
      <c r="L137" s="362"/>
    </row>
    <row r="138" spans="3:13" ht="15.6" x14ac:dyDescent="0.3">
      <c r="C138" s="360">
        <v>47</v>
      </c>
      <c r="D138" s="371">
        <v>44975</v>
      </c>
      <c r="E138" s="362" t="s">
        <v>455</v>
      </c>
      <c r="F138" s="363" t="s">
        <v>469</v>
      </c>
      <c r="G138" s="140">
        <v>180</v>
      </c>
      <c r="H138" s="364">
        <v>830</v>
      </c>
      <c r="I138" s="365" t="s">
        <v>489</v>
      </c>
      <c r="J138" s="366" t="s">
        <v>458</v>
      </c>
      <c r="K138" s="367">
        <v>149400</v>
      </c>
      <c r="L138" s="372" t="s">
        <v>459</v>
      </c>
    </row>
    <row r="139" spans="3:13" ht="15.6" x14ac:dyDescent="0.3">
      <c r="C139" s="360"/>
      <c r="D139" s="361"/>
      <c r="E139" s="362"/>
      <c r="F139" s="363"/>
      <c r="G139" s="140"/>
      <c r="H139" s="364"/>
      <c r="I139" s="373" t="s">
        <v>481</v>
      </c>
      <c r="J139" s="366"/>
      <c r="K139" s="367"/>
      <c r="L139" s="362"/>
    </row>
    <row r="140" spans="3:13" ht="15.6" x14ac:dyDescent="0.3">
      <c r="C140" s="360">
        <v>48</v>
      </c>
      <c r="D140" s="371">
        <v>44985</v>
      </c>
      <c r="E140" s="362" t="s">
        <v>455</v>
      </c>
      <c r="F140" s="363" t="s">
        <v>469</v>
      </c>
      <c r="G140" s="140">
        <v>500</v>
      </c>
      <c r="H140" s="364">
        <v>820</v>
      </c>
      <c r="I140" s="365" t="s">
        <v>565</v>
      </c>
      <c r="J140" s="366" t="s">
        <v>458</v>
      </c>
      <c r="K140" s="367">
        <v>410000</v>
      </c>
      <c r="L140" s="372" t="s">
        <v>459</v>
      </c>
    </row>
    <row r="141" spans="3:13" ht="15.6" x14ac:dyDescent="0.3">
      <c r="C141" s="360"/>
      <c r="D141" s="361"/>
      <c r="E141" s="362"/>
      <c r="F141" s="363"/>
      <c r="G141" s="140"/>
      <c r="H141" s="364"/>
      <c r="I141" s="365" t="s">
        <v>566</v>
      </c>
      <c r="J141" s="366"/>
      <c r="K141" s="367"/>
      <c r="L141" s="362"/>
    </row>
    <row r="142" spans="3:13" ht="15.6" x14ac:dyDescent="0.3">
      <c r="C142" s="360"/>
      <c r="D142" s="361"/>
      <c r="E142" s="362"/>
      <c r="F142" s="363"/>
      <c r="G142" s="140"/>
      <c r="H142" s="364"/>
      <c r="I142" s="373" t="s">
        <v>475</v>
      </c>
      <c r="J142" s="366"/>
      <c r="K142" s="367"/>
      <c r="L142" s="362"/>
    </row>
    <row r="143" spans="3:13" ht="15.6" x14ac:dyDescent="0.3">
      <c r="C143" s="360">
        <v>49</v>
      </c>
      <c r="D143" s="371">
        <v>44986</v>
      </c>
      <c r="E143" s="362" t="s">
        <v>455</v>
      </c>
      <c r="F143" s="363" t="s">
        <v>567</v>
      </c>
      <c r="G143" s="140">
        <v>500</v>
      </c>
      <c r="H143" s="364">
        <v>820</v>
      </c>
      <c r="I143" s="365" t="s">
        <v>472</v>
      </c>
      <c r="J143" s="366" t="s">
        <v>458</v>
      </c>
      <c r="K143" s="367">
        <v>410000</v>
      </c>
      <c r="L143" s="372" t="s">
        <v>459</v>
      </c>
      <c r="M143" s="350">
        <f>SUM(K143+K146+K150+K159+K172)</f>
        <v>2214000</v>
      </c>
    </row>
    <row r="144" spans="3:13" ht="15.6" x14ac:dyDescent="0.3">
      <c r="C144" s="360"/>
      <c r="D144" s="361"/>
      <c r="E144" s="362"/>
      <c r="F144" s="363"/>
      <c r="G144" s="140"/>
      <c r="H144" s="364"/>
      <c r="I144" s="365" t="s">
        <v>474</v>
      </c>
      <c r="J144" s="366"/>
      <c r="K144" s="367"/>
      <c r="L144" s="362"/>
      <c r="M144" s="48">
        <f>SUM(G143+G146+G150+G159+G172)</f>
        <v>2700</v>
      </c>
    </row>
    <row r="145" spans="3:12" ht="15.6" x14ac:dyDescent="0.3">
      <c r="C145" s="360"/>
      <c r="D145" s="361"/>
      <c r="E145" s="362"/>
      <c r="F145" s="363"/>
      <c r="G145" s="140"/>
      <c r="H145" s="364"/>
      <c r="I145" s="373" t="s">
        <v>475</v>
      </c>
      <c r="J145" s="366"/>
      <c r="K145" s="367"/>
      <c r="L145" s="362"/>
    </row>
    <row r="146" spans="3:12" ht="15.6" x14ac:dyDescent="0.3">
      <c r="C146" s="360">
        <v>50</v>
      </c>
      <c r="D146" s="371">
        <v>44990</v>
      </c>
      <c r="E146" s="362" t="s">
        <v>455</v>
      </c>
      <c r="F146" s="363" t="s">
        <v>567</v>
      </c>
      <c r="G146" s="140">
        <v>500</v>
      </c>
      <c r="H146" s="364">
        <v>820</v>
      </c>
      <c r="I146" s="365" t="s">
        <v>507</v>
      </c>
      <c r="J146" s="366" t="s">
        <v>458</v>
      </c>
      <c r="K146" s="367">
        <v>410000</v>
      </c>
      <c r="L146" s="372" t="s">
        <v>459</v>
      </c>
    </row>
    <row r="147" spans="3:12" ht="15.6" x14ac:dyDescent="0.3">
      <c r="C147" s="360"/>
      <c r="D147" s="361"/>
      <c r="E147" s="362"/>
      <c r="F147" s="363"/>
      <c r="G147" s="140"/>
      <c r="H147" s="364"/>
      <c r="I147" s="365" t="s">
        <v>528</v>
      </c>
      <c r="J147" s="366"/>
      <c r="K147" s="367"/>
      <c r="L147" s="362"/>
    </row>
    <row r="148" spans="3:12" ht="15.6" x14ac:dyDescent="0.3">
      <c r="C148" s="360"/>
      <c r="D148" s="361"/>
      <c r="E148" s="362"/>
      <c r="F148" s="363"/>
      <c r="G148" s="140"/>
      <c r="H148" s="364"/>
      <c r="I148" s="365" t="s">
        <v>561</v>
      </c>
      <c r="J148" s="366"/>
      <c r="K148" s="367"/>
      <c r="L148" s="362"/>
    </row>
    <row r="149" spans="3:12" ht="15.6" x14ac:dyDescent="0.3">
      <c r="C149" s="360"/>
      <c r="D149" s="361"/>
      <c r="E149" s="362"/>
      <c r="F149" s="363"/>
      <c r="G149" s="140"/>
      <c r="H149" s="364"/>
      <c r="I149" s="373" t="s">
        <v>475</v>
      </c>
      <c r="J149" s="366"/>
      <c r="K149" s="367"/>
      <c r="L149" s="362"/>
    </row>
    <row r="150" spans="3:12" ht="15.6" x14ac:dyDescent="0.3">
      <c r="C150" s="360">
        <v>51</v>
      </c>
      <c r="D150" s="371">
        <v>44992</v>
      </c>
      <c r="E150" s="362" t="s">
        <v>455</v>
      </c>
      <c r="F150" s="363" t="s">
        <v>567</v>
      </c>
      <c r="G150" s="140">
        <v>700</v>
      </c>
      <c r="H150" s="364">
        <v>820</v>
      </c>
      <c r="I150" s="365" t="s">
        <v>568</v>
      </c>
      <c r="J150" s="366" t="s">
        <v>458</v>
      </c>
      <c r="K150" s="367">
        <v>574000</v>
      </c>
      <c r="L150" s="372" t="s">
        <v>459</v>
      </c>
    </row>
    <row r="151" spans="3:12" ht="15.6" x14ac:dyDescent="0.3">
      <c r="C151" s="360"/>
      <c r="D151" s="361"/>
      <c r="E151" s="362"/>
      <c r="F151" s="363"/>
      <c r="G151" s="140"/>
      <c r="H151" s="364"/>
      <c r="I151" s="365" t="s">
        <v>528</v>
      </c>
      <c r="J151" s="366"/>
      <c r="K151" s="367"/>
      <c r="L151" s="362"/>
    </row>
    <row r="152" spans="3:12" ht="15.6" x14ac:dyDescent="0.3">
      <c r="C152" s="360"/>
      <c r="D152" s="361"/>
      <c r="E152" s="362"/>
      <c r="F152" s="363"/>
      <c r="G152" s="140"/>
      <c r="H152" s="364"/>
      <c r="I152" s="365" t="s">
        <v>569</v>
      </c>
      <c r="J152" s="366"/>
      <c r="K152" s="367"/>
      <c r="L152" s="362"/>
    </row>
    <row r="153" spans="3:12" ht="15.6" x14ac:dyDescent="0.3">
      <c r="C153" s="360"/>
      <c r="D153" s="361"/>
      <c r="E153" s="362"/>
      <c r="F153" s="363"/>
      <c r="G153" s="140"/>
      <c r="H153" s="364"/>
      <c r="I153" s="373" t="s">
        <v>570</v>
      </c>
      <c r="J153" s="366"/>
      <c r="K153" s="367"/>
      <c r="L153" s="362"/>
    </row>
    <row r="154" spans="3:12" ht="15.6" x14ac:dyDescent="0.3">
      <c r="C154" s="360">
        <v>52</v>
      </c>
      <c r="D154" s="371">
        <v>44992</v>
      </c>
      <c r="E154" s="362" t="s">
        <v>571</v>
      </c>
      <c r="F154" s="363" t="s">
        <v>567</v>
      </c>
      <c r="G154" s="140">
        <v>800</v>
      </c>
      <c r="H154" s="364">
        <v>820</v>
      </c>
      <c r="I154" s="365" t="s">
        <v>572</v>
      </c>
      <c r="J154" s="366" t="s">
        <v>458</v>
      </c>
      <c r="K154" s="367">
        <v>656000</v>
      </c>
      <c r="L154" s="372" t="s">
        <v>459</v>
      </c>
    </row>
    <row r="155" spans="3:12" ht="15.6" x14ac:dyDescent="0.3">
      <c r="C155" s="360"/>
      <c r="D155" s="361"/>
      <c r="E155" s="362"/>
      <c r="F155" s="363"/>
      <c r="G155" s="140"/>
      <c r="H155" s="364"/>
      <c r="I155" s="365" t="s">
        <v>573</v>
      </c>
      <c r="J155" s="366"/>
      <c r="K155" s="367"/>
      <c r="L155" s="362"/>
    </row>
    <row r="156" spans="3:12" ht="15.6" x14ac:dyDescent="0.3">
      <c r="C156" s="360"/>
      <c r="D156" s="361"/>
      <c r="E156" s="362"/>
      <c r="F156" s="363"/>
      <c r="G156" s="140"/>
      <c r="H156" s="364"/>
      <c r="I156" s="373" t="s">
        <v>574</v>
      </c>
      <c r="J156" s="366"/>
      <c r="K156" s="367"/>
      <c r="L156" s="362"/>
    </row>
    <row r="157" spans="3:12" ht="15.6" x14ac:dyDescent="0.3">
      <c r="C157" s="360">
        <v>53</v>
      </c>
      <c r="D157" s="371">
        <v>44992</v>
      </c>
      <c r="E157" s="362" t="s">
        <v>518</v>
      </c>
      <c r="F157" s="363" t="s">
        <v>567</v>
      </c>
      <c r="G157" s="140">
        <v>240</v>
      </c>
      <c r="H157" s="364">
        <v>820</v>
      </c>
      <c r="I157" s="365" t="s">
        <v>575</v>
      </c>
      <c r="J157" s="366" t="s">
        <v>484</v>
      </c>
      <c r="K157" s="367">
        <v>196800</v>
      </c>
      <c r="L157" s="372" t="s">
        <v>459</v>
      </c>
    </row>
    <row r="158" spans="3:12" ht="15.6" x14ac:dyDescent="0.3">
      <c r="C158" s="360"/>
      <c r="D158" s="361"/>
      <c r="E158" s="362"/>
      <c r="F158" s="363"/>
      <c r="G158" s="140"/>
      <c r="H158" s="364"/>
      <c r="I158" s="373" t="s">
        <v>540</v>
      </c>
      <c r="J158" s="366"/>
      <c r="K158" s="367"/>
      <c r="L158" s="362"/>
    </row>
    <row r="159" spans="3:12" ht="15.6" x14ac:dyDescent="0.3">
      <c r="C159" s="360">
        <v>54</v>
      </c>
      <c r="D159" s="371">
        <v>44996</v>
      </c>
      <c r="E159" s="362" t="s">
        <v>455</v>
      </c>
      <c r="F159" s="363" t="s">
        <v>567</v>
      </c>
      <c r="G159" s="140">
        <v>500</v>
      </c>
      <c r="H159" s="364">
        <v>820</v>
      </c>
      <c r="I159" s="365" t="s">
        <v>560</v>
      </c>
      <c r="J159" s="366" t="s">
        <v>458</v>
      </c>
      <c r="K159" s="367">
        <v>410000</v>
      </c>
      <c r="L159" s="372" t="s">
        <v>459</v>
      </c>
    </row>
    <row r="160" spans="3:12" ht="15.6" x14ac:dyDescent="0.3">
      <c r="C160" s="360"/>
      <c r="D160" s="361"/>
      <c r="E160" s="362"/>
      <c r="F160" s="363"/>
      <c r="G160" s="140"/>
      <c r="H160" s="364"/>
      <c r="I160" s="365" t="s">
        <v>504</v>
      </c>
      <c r="J160" s="366"/>
      <c r="K160" s="367"/>
      <c r="L160" s="362"/>
    </row>
    <row r="161" spans="3:12" ht="15.6" x14ac:dyDescent="0.3">
      <c r="C161" s="360"/>
      <c r="D161" s="361"/>
      <c r="E161" s="362"/>
      <c r="F161" s="363"/>
      <c r="G161" s="140"/>
      <c r="H161" s="364"/>
      <c r="I161" s="365" t="s">
        <v>561</v>
      </c>
      <c r="J161" s="366"/>
      <c r="K161" s="367"/>
      <c r="L161" s="362"/>
    </row>
    <row r="162" spans="3:12" ht="15.6" x14ac:dyDescent="0.3">
      <c r="C162" s="360"/>
      <c r="D162" s="361"/>
      <c r="E162" s="362"/>
      <c r="F162" s="363"/>
      <c r="G162" s="140"/>
      <c r="H162" s="364"/>
      <c r="I162" s="373" t="s">
        <v>475</v>
      </c>
      <c r="J162" s="366"/>
      <c r="K162" s="367"/>
      <c r="L162" s="362"/>
    </row>
    <row r="163" spans="3:12" ht="15.6" x14ac:dyDescent="0.3">
      <c r="C163" s="360">
        <v>56</v>
      </c>
      <c r="D163" s="371">
        <v>44996</v>
      </c>
      <c r="E163" s="362" t="s">
        <v>576</v>
      </c>
      <c r="F163" s="363" t="s">
        <v>567</v>
      </c>
      <c r="G163" s="140">
        <v>360</v>
      </c>
      <c r="H163" s="364">
        <v>820</v>
      </c>
      <c r="I163" s="365" t="s">
        <v>577</v>
      </c>
      <c r="J163" s="366" t="s">
        <v>458</v>
      </c>
      <c r="K163" s="367">
        <v>295000</v>
      </c>
      <c r="L163" s="372" t="s">
        <v>459</v>
      </c>
    </row>
    <row r="164" spans="3:12" ht="15.6" x14ac:dyDescent="0.3">
      <c r="C164" s="360"/>
      <c r="D164" s="361"/>
      <c r="E164" s="362"/>
      <c r="F164" s="363"/>
      <c r="G164" s="140"/>
      <c r="H164" s="364"/>
      <c r="I164" s="373" t="s">
        <v>578</v>
      </c>
      <c r="J164" s="366"/>
      <c r="K164" s="367"/>
      <c r="L164" s="362"/>
    </row>
    <row r="165" spans="3:12" ht="15.6" x14ac:dyDescent="0.3">
      <c r="C165" s="360">
        <v>57</v>
      </c>
      <c r="D165" s="371">
        <v>44999</v>
      </c>
      <c r="E165" s="362" t="s">
        <v>477</v>
      </c>
      <c r="F165" s="363" t="s">
        <v>567</v>
      </c>
      <c r="G165" s="140">
        <v>270</v>
      </c>
      <c r="H165" s="364">
        <v>820</v>
      </c>
      <c r="I165" s="365" t="s">
        <v>579</v>
      </c>
      <c r="J165" s="366" t="s">
        <v>479</v>
      </c>
      <c r="K165" s="367">
        <v>221400</v>
      </c>
      <c r="L165" s="372" t="s">
        <v>459</v>
      </c>
    </row>
    <row r="166" spans="3:12" ht="15.6" x14ac:dyDescent="0.3">
      <c r="C166" s="360"/>
      <c r="D166" s="361"/>
      <c r="E166" s="362"/>
      <c r="F166" s="363"/>
      <c r="G166" s="140"/>
      <c r="H166" s="364"/>
      <c r="I166" s="365" t="s">
        <v>580</v>
      </c>
      <c r="J166" s="366"/>
      <c r="K166" s="367"/>
      <c r="L166" s="362"/>
    </row>
    <row r="167" spans="3:12" ht="15.6" x14ac:dyDescent="0.3">
      <c r="C167" s="360"/>
      <c r="D167" s="361"/>
      <c r="E167" s="362"/>
      <c r="F167" s="363"/>
      <c r="G167" s="140"/>
      <c r="H167" s="364"/>
      <c r="I167" s="373" t="s">
        <v>581</v>
      </c>
      <c r="J167" s="366"/>
      <c r="K167" s="367"/>
      <c r="L167" s="362"/>
    </row>
    <row r="168" spans="3:12" ht="15.6" x14ac:dyDescent="0.3">
      <c r="C168" s="360">
        <v>58</v>
      </c>
      <c r="D168" s="371">
        <v>45000</v>
      </c>
      <c r="E168" s="362" t="s">
        <v>523</v>
      </c>
      <c r="F168" s="363" t="s">
        <v>469</v>
      </c>
      <c r="G168" s="140">
        <v>450</v>
      </c>
      <c r="H168" s="364">
        <v>810</v>
      </c>
      <c r="I168" s="365" t="s">
        <v>582</v>
      </c>
      <c r="J168" s="366" t="s">
        <v>484</v>
      </c>
      <c r="K168" s="367">
        <v>364500</v>
      </c>
      <c r="L168" s="372" t="s">
        <v>459</v>
      </c>
    </row>
    <row r="169" spans="3:12" ht="15.6" x14ac:dyDescent="0.3">
      <c r="C169" s="360"/>
      <c r="D169" s="361"/>
      <c r="E169" s="362"/>
      <c r="F169" s="363"/>
      <c r="G169" s="140"/>
      <c r="H169" s="364"/>
      <c r="I169" s="373" t="s">
        <v>583</v>
      </c>
      <c r="J169" s="366"/>
      <c r="K169" s="367"/>
      <c r="L169" s="362"/>
    </row>
    <row r="170" spans="3:12" ht="15.6" x14ac:dyDescent="0.3">
      <c r="C170" s="360">
        <v>59</v>
      </c>
      <c r="D170" s="371">
        <v>45000</v>
      </c>
      <c r="E170" s="362" t="s">
        <v>482</v>
      </c>
      <c r="F170" s="363" t="s">
        <v>469</v>
      </c>
      <c r="G170" s="140">
        <v>390</v>
      </c>
      <c r="H170" s="364">
        <v>810</v>
      </c>
      <c r="I170" s="365" t="s">
        <v>584</v>
      </c>
      <c r="J170" s="366" t="s">
        <v>484</v>
      </c>
      <c r="K170" s="367">
        <v>315900</v>
      </c>
      <c r="L170" s="372" t="s">
        <v>459</v>
      </c>
    </row>
    <row r="171" spans="3:12" ht="15.6" x14ac:dyDescent="0.3">
      <c r="C171" s="360"/>
      <c r="D171" s="361"/>
      <c r="E171" s="362"/>
      <c r="F171" s="363"/>
      <c r="G171" s="140"/>
      <c r="H171" s="364"/>
      <c r="I171" s="373" t="s">
        <v>585</v>
      </c>
      <c r="J171" s="366"/>
      <c r="K171" s="367"/>
      <c r="L171" s="362"/>
    </row>
    <row r="172" spans="3:12" ht="15.6" x14ac:dyDescent="0.3">
      <c r="C172" s="360">
        <v>60</v>
      </c>
      <c r="D172" s="371">
        <v>45009</v>
      </c>
      <c r="E172" s="362" t="s">
        <v>455</v>
      </c>
      <c r="F172" s="363" t="s">
        <v>567</v>
      </c>
      <c r="G172" s="140">
        <v>500</v>
      </c>
      <c r="H172" s="364">
        <v>820</v>
      </c>
      <c r="I172" s="365" t="s">
        <v>575</v>
      </c>
      <c r="J172" s="366" t="s">
        <v>586</v>
      </c>
      <c r="K172" s="367">
        <v>410000</v>
      </c>
      <c r="L172" s="372" t="s">
        <v>459</v>
      </c>
    </row>
    <row r="173" spans="3:12" ht="15.6" x14ac:dyDescent="0.3">
      <c r="C173" s="360"/>
      <c r="D173" s="361"/>
      <c r="E173" s="362"/>
      <c r="F173" s="363"/>
      <c r="G173" s="140"/>
      <c r="H173" s="364"/>
      <c r="I173" s="365" t="s">
        <v>528</v>
      </c>
      <c r="J173" s="366"/>
      <c r="K173" s="367"/>
      <c r="L173" s="362"/>
    </row>
    <row r="174" spans="3:12" ht="15.6" x14ac:dyDescent="0.3">
      <c r="C174" s="360"/>
      <c r="D174" s="361"/>
      <c r="E174" s="362"/>
      <c r="F174" s="363"/>
      <c r="G174" s="140"/>
      <c r="H174" s="364"/>
      <c r="I174" s="365" t="s">
        <v>561</v>
      </c>
      <c r="J174" s="366"/>
      <c r="K174" s="367"/>
      <c r="L174" s="362"/>
    </row>
    <row r="175" spans="3:12" ht="15.6" x14ac:dyDescent="0.3">
      <c r="C175" s="360"/>
      <c r="D175" s="361"/>
      <c r="E175" s="362"/>
      <c r="F175" s="363"/>
      <c r="G175" s="140"/>
      <c r="H175" s="364"/>
      <c r="I175" s="373" t="s">
        <v>534</v>
      </c>
      <c r="J175" s="366"/>
      <c r="K175" s="367"/>
      <c r="L175" s="362"/>
    </row>
    <row r="176" spans="3:12" ht="15.6" x14ac:dyDescent="0.3">
      <c r="C176" s="360">
        <v>61</v>
      </c>
      <c r="D176" s="371">
        <v>45014</v>
      </c>
      <c r="E176" s="362" t="s">
        <v>518</v>
      </c>
      <c r="F176" s="363" t="s">
        <v>469</v>
      </c>
      <c r="G176" s="140">
        <v>240</v>
      </c>
      <c r="H176" s="364">
        <v>810</v>
      </c>
      <c r="I176" s="365" t="s">
        <v>575</v>
      </c>
      <c r="J176" s="366" t="s">
        <v>484</v>
      </c>
      <c r="K176" s="367">
        <v>194400</v>
      </c>
      <c r="L176" s="372" t="s">
        <v>459</v>
      </c>
    </row>
    <row r="177" spans="3:14" ht="15.6" x14ac:dyDescent="0.3">
      <c r="C177" s="360"/>
      <c r="D177" s="361"/>
      <c r="E177" s="362"/>
      <c r="F177" s="363"/>
      <c r="G177" s="140"/>
      <c r="H177" s="364"/>
      <c r="I177" s="373" t="s">
        <v>587</v>
      </c>
      <c r="J177" s="366"/>
      <c r="K177" s="367"/>
      <c r="L177" s="362"/>
    </row>
    <row r="178" spans="3:14" ht="15.6" x14ac:dyDescent="0.3">
      <c r="C178" s="360">
        <v>62</v>
      </c>
      <c r="D178" s="371">
        <v>45014</v>
      </c>
      <c r="E178" s="362" t="s">
        <v>523</v>
      </c>
      <c r="F178" s="363" t="s">
        <v>469</v>
      </c>
      <c r="G178" s="140">
        <v>300</v>
      </c>
      <c r="H178" s="364">
        <v>810</v>
      </c>
      <c r="I178" s="365" t="s">
        <v>588</v>
      </c>
      <c r="J178" s="366" t="s">
        <v>484</v>
      </c>
      <c r="K178" s="367">
        <v>243000</v>
      </c>
      <c r="L178" s="372" t="s">
        <v>459</v>
      </c>
    </row>
    <row r="179" spans="3:14" ht="15.6" x14ac:dyDescent="0.3">
      <c r="C179" s="360"/>
      <c r="D179" s="361"/>
      <c r="E179" s="362"/>
      <c r="F179" s="363"/>
      <c r="G179" s="140"/>
      <c r="H179" s="364"/>
      <c r="I179" s="373" t="s">
        <v>537</v>
      </c>
      <c r="J179" s="366"/>
      <c r="K179" s="367"/>
      <c r="L179" s="362"/>
    </row>
    <row r="180" spans="3:14" ht="15.6" x14ac:dyDescent="0.3">
      <c r="C180" s="360">
        <v>63</v>
      </c>
      <c r="D180" s="371">
        <v>45017</v>
      </c>
      <c r="E180" s="362" t="s">
        <v>455</v>
      </c>
      <c r="F180" s="363" t="s">
        <v>567</v>
      </c>
      <c r="G180" s="140">
        <v>603</v>
      </c>
      <c r="H180" s="364">
        <v>820</v>
      </c>
      <c r="I180" s="365" t="s">
        <v>589</v>
      </c>
      <c r="J180" s="366" t="s">
        <v>586</v>
      </c>
      <c r="K180" s="367">
        <v>494460</v>
      </c>
      <c r="L180" s="372" t="s">
        <v>459</v>
      </c>
      <c r="M180" s="350" t="s">
        <v>70</v>
      </c>
      <c r="N180" s="48" t="s">
        <v>590</v>
      </c>
    </row>
    <row r="181" spans="3:14" ht="15.6" x14ac:dyDescent="0.3">
      <c r="C181" s="360"/>
      <c r="D181" s="361"/>
      <c r="E181" s="362"/>
      <c r="F181" s="363"/>
      <c r="G181" s="140"/>
      <c r="H181" s="364"/>
      <c r="I181" s="365" t="s">
        <v>528</v>
      </c>
      <c r="J181" s="366"/>
      <c r="K181" s="367"/>
      <c r="L181" s="362"/>
      <c r="M181" s="350">
        <f>SUM(K180+K184+K193+K197+K202+K206+K209+K218+K221)</f>
        <v>3214030</v>
      </c>
      <c r="N181" s="350">
        <f>SUM(K191)</f>
        <v>410000</v>
      </c>
    </row>
    <row r="182" spans="3:14" ht="15.6" x14ac:dyDescent="0.3">
      <c r="C182" s="360"/>
      <c r="D182" s="361"/>
      <c r="E182" s="362"/>
      <c r="F182" s="363"/>
      <c r="G182" s="140"/>
      <c r="H182" s="364"/>
      <c r="I182" s="365" t="s">
        <v>561</v>
      </c>
      <c r="J182" s="366"/>
      <c r="K182" s="367"/>
      <c r="L182" s="362"/>
      <c r="M182" s="48" t="s">
        <v>591</v>
      </c>
      <c r="N182" s="48" t="s">
        <v>592</v>
      </c>
    </row>
    <row r="183" spans="3:14" ht="15.6" x14ac:dyDescent="0.3">
      <c r="C183" s="360"/>
      <c r="D183" s="361"/>
      <c r="E183" s="362"/>
      <c r="F183" s="363"/>
      <c r="G183" s="140"/>
      <c r="H183" s="364"/>
      <c r="I183" s="373" t="s">
        <v>593</v>
      </c>
      <c r="J183" s="366"/>
      <c r="K183" s="367"/>
      <c r="L183" s="362"/>
      <c r="M183" s="350">
        <f>SUM(K187)</f>
        <v>246000</v>
      </c>
      <c r="N183" s="350">
        <f>(K189+K213)</f>
        <v>762600</v>
      </c>
    </row>
    <row r="184" spans="3:14" ht="15.6" x14ac:dyDescent="0.3">
      <c r="C184" s="360">
        <v>64</v>
      </c>
      <c r="D184" s="371">
        <v>45020</v>
      </c>
      <c r="E184" s="362" t="s">
        <v>455</v>
      </c>
      <c r="F184" s="363" t="s">
        <v>469</v>
      </c>
      <c r="G184" s="140">
        <v>300</v>
      </c>
      <c r="H184" s="364">
        <v>820</v>
      </c>
      <c r="I184" s="365" t="s">
        <v>491</v>
      </c>
      <c r="J184" s="366" t="s">
        <v>586</v>
      </c>
      <c r="K184" s="367">
        <v>246000</v>
      </c>
      <c r="L184" s="372" t="s">
        <v>459</v>
      </c>
      <c r="M184" s="48" t="s">
        <v>594</v>
      </c>
      <c r="N184" s="48" t="s">
        <v>595</v>
      </c>
    </row>
    <row r="185" spans="3:14" ht="15.6" x14ac:dyDescent="0.3">
      <c r="C185" s="360"/>
      <c r="D185" s="361"/>
      <c r="E185" s="362"/>
      <c r="F185" s="363"/>
      <c r="G185" s="140"/>
      <c r="H185" s="364"/>
      <c r="I185" s="365" t="s">
        <v>511</v>
      </c>
      <c r="J185" s="366"/>
      <c r="K185" s="367"/>
      <c r="L185" s="362"/>
      <c r="M185" s="350">
        <f>(K200)</f>
        <v>170100</v>
      </c>
      <c r="N185" s="350">
        <f>(K215)</f>
        <v>367500</v>
      </c>
    </row>
    <row r="186" spans="3:14" ht="15.6" x14ac:dyDescent="0.3">
      <c r="C186" s="360"/>
      <c r="D186" s="361"/>
      <c r="E186" s="362"/>
      <c r="F186" s="363"/>
      <c r="G186" s="140"/>
      <c r="H186" s="364"/>
      <c r="I186" s="373" t="s">
        <v>537</v>
      </c>
      <c r="J186" s="366"/>
      <c r="K186" s="367"/>
      <c r="L186" s="362"/>
    </row>
    <row r="187" spans="3:14" ht="15.6" x14ac:dyDescent="0.3">
      <c r="C187" s="360">
        <v>65</v>
      </c>
      <c r="D187" s="371">
        <v>45020</v>
      </c>
      <c r="E187" s="362" t="s">
        <v>477</v>
      </c>
      <c r="F187" s="363" t="s">
        <v>567</v>
      </c>
      <c r="G187" s="140">
        <v>300</v>
      </c>
      <c r="H187" s="364">
        <v>820</v>
      </c>
      <c r="I187" s="365" t="s">
        <v>596</v>
      </c>
      <c r="J187" s="366" t="s">
        <v>479</v>
      </c>
      <c r="K187" s="367">
        <v>246000</v>
      </c>
      <c r="L187" s="372" t="s">
        <v>459</v>
      </c>
    </row>
    <row r="188" spans="3:14" ht="15.6" x14ac:dyDescent="0.3">
      <c r="C188" s="360"/>
      <c r="D188" s="361"/>
      <c r="E188" s="362"/>
      <c r="F188" s="363"/>
      <c r="G188" s="140"/>
      <c r="H188" s="364"/>
      <c r="I188" s="373" t="s">
        <v>537</v>
      </c>
      <c r="J188" s="366"/>
      <c r="K188" s="367"/>
      <c r="L188" s="362"/>
    </row>
    <row r="189" spans="3:14" ht="15.6" x14ac:dyDescent="0.3">
      <c r="C189" s="360">
        <v>66</v>
      </c>
      <c r="D189" s="371">
        <v>45023</v>
      </c>
      <c r="E189" s="362" t="s">
        <v>576</v>
      </c>
      <c r="F189" s="363" t="s">
        <v>567</v>
      </c>
      <c r="G189" s="140">
        <v>480</v>
      </c>
      <c r="H189" s="364">
        <v>820</v>
      </c>
      <c r="I189" s="365" t="s">
        <v>597</v>
      </c>
      <c r="J189" s="366" t="s">
        <v>458</v>
      </c>
      <c r="K189" s="367">
        <v>393600</v>
      </c>
      <c r="L189" s="372" t="s">
        <v>459</v>
      </c>
    </row>
    <row r="190" spans="3:14" ht="15.6" x14ac:dyDescent="0.3">
      <c r="C190" s="360"/>
      <c r="D190" s="361"/>
      <c r="E190" s="362"/>
      <c r="F190" s="363"/>
      <c r="G190" s="140"/>
      <c r="H190" s="364"/>
      <c r="I190" s="373" t="s">
        <v>598</v>
      </c>
      <c r="J190" s="366"/>
      <c r="K190" s="367"/>
      <c r="L190" s="362"/>
    </row>
    <row r="191" spans="3:14" ht="15.6" x14ac:dyDescent="0.3">
      <c r="C191" s="360">
        <v>67</v>
      </c>
      <c r="D191" s="371">
        <v>45024</v>
      </c>
      <c r="E191" s="362" t="s">
        <v>523</v>
      </c>
      <c r="F191" s="363" t="s">
        <v>599</v>
      </c>
      <c r="G191" s="140">
        <v>500</v>
      </c>
      <c r="H191" s="364">
        <v>820</v>
      </c>
      <c r="I191" s="365" t="s">
        <v>600</v>
      </c>
      <c r="J191" s="366" t="s">
        <v>484</v>
      </c>
      <c r="K191" s="367">
        <v>410000</v>
      </c>
      <c r="L191" s="372" t="s">
        <v>459</v>
      </c>
    </row>
    <row r="192" spans="3:14" ht="15.6" x14ac:dyDescent="0.3">
      <c r="C192" s="360"/>
      <c r="D192" s="361"/>
      <c r="E192" s="362"/>
      <c r="F192" s="363"/>
      <c r="G192" s="140"/>
      <c r="H192" s="364"/>
      <c r="I192" s="373" t="s">
        <v>475</v>
      </c>
      <c r="J192" s="366"/>
      <c r="K192" s="367"/>
      <c r="L192" s="362"/>
    </row>
    <row r="193" spans="3:12" ht="15.6" x14ac:dyDescent="0.3">
      <c r="C193" s="360">
        <v>68</v>
      </c>
      <c r="D193" s="371">
        <v>45028</v>
      </c>
      <c r="E193" s="362" t="s">
        <v>455</v>
      </c>
      <c r="F193" s="363" t="s">
        <v>601</v>
      </c>
      <c r="G193" s="140">
        <v>403</v>
      </c>
      <c r="H193" s="364">
        <v>790</v>
      </c>
      <c r="I193" s="365" t="s">
        <v>602</v>
      </c>
      <c r="J193" s="366" t="s">
        <v>586</v>
      </c>
      <c r="K193" s="367">
        <v>318370</v>
      </c>
      <c r="L193" s="372" t="s">
        <v>459</v>
      </c>
    </row>
    <row r="194" spans="3:12" ht="15.6" x14ac:dyDescent="0.3">
      <c r="C194" s="360"/>
      <c r="D194" s="361"/>
      <c r="E194" s="362"/>
      <c r="F194" s="363"/>
      <c r="G194" s="140"/>
      <c r="H194" s="364"/>
      <c r="I194" s="365" t="s">
        <v>528</v>
      </c>
      <c r="J194" s="366"/>
      <c r="K194" s="367"/>
      <c r="L194" s="362"/>
    </row>
    <row r="195" spans="3:12" ht="15.6" x14ac:dyDescent="0.3">
      <c r="C195" s="360"/>
      <c r="D195" s="361"/>
      <c r="E195" s="362"/>
      <c r="F195" s="363"/>
      <c r="G195" s="140"/>
      <c r="H195" s="364"/>
      <c r="I195" s="365" t="s">
        <v>561</v>
      </c>
      <c r="J195" s="366"/>
      <c r="K195" s="367"/>
      <c r="L195" s="362"/>
    </row>
    <row r="196" spans="3:12" ht="15.6" x14ac:dyDescent="0.3">
      <c r="C196" s="360"/>
      <c r="D196" s="361"/>
      <c r="E196" s="362"/>
      <c r="F196" s="363"/>
      <c r="G196" s="140"/>
      <c r="H196" s="364"/>
      <c r="I196" s="373" t="s">
        <v>603</v>
      </c>
      <c r="J196" s="366"/>
      <c r="K196" s="367"/>
      <c r="L196" s="362"/>
    </row>
    <row r="197" spans="3:12" ht="15.6" x14ac:dyDescent="0.3">
      <c r="C197" s="360">
        <v>69</v>
      </c>
      <c r="D197" s="371">
        <v>45031</v>
      </c>
      <c r="E197" s="362" t="s">
        <v>455</v>
      </c>
      <c r="F197" s="363" t="s">
        <v>469</v>
      </c>
      <c r="G197" s="140">
        <v>300</v>
      </c>
      <c r="H197" s="364">
        <v>820</v>
      </c>
      <c r="I197" s="365" t="s">
        <v>528</v>
      </c>
      <c r="J197" s="366" t="s">
        <v>586</v>
      </c>
      <c r="K197" s="367">
        <v>246000</v>
      </c>
      <c r="L197" s="372" t="s">
        <v>459</v>
      </c>
    </row>
    <row r="198" spans="3:12" ht="15.6" x14ac:dyDescent="0.3">
      <c r="C198" s="360"/>
      <c r="D198" s="361"/>
      <c r="E198" s="362"/>
      <c r="F198" s="363"/>
      <c r="G198" s="140"/>
      <c r="H198" s="364"/>
      <c r="I198" s="365" t="s">
        <v>544</v>
      </c>
      <c r="J198" s="366"/>
      <c r="K198" s="367"/>
      <c r="L198" s="362"/>
    </row>
    <row r="199" spans="3:12" ht="15.6" x14ac:dyDescent="0.3">
      <c r="C199" s="360"/>
      <c r="D199" s="361"/>
      <c r="E199" s="362"/>
      <c r="F199" s="363"/>
      <c r="G199" s="140"/>
      <c r="H199" s="364"/>
      <c r="I199" s="373" t="s">
        <v>476</v>
      </c>
      <c r="J199" s="366"/>
      <c r="K199" s="367"/>
      <c r="L199" s="362"/>
    </row>
    <row r="200" spans="3:12" ht="15.6" x14ac:dyDescent="0.3">
      <c r="C200" s="360">
        <v>70</v>
      </c>
      <c r="D200" s="371">
        <v>45035</v>
      </c>
      <c r="E200" s="362" t="s">
        <v>518</v>
      </c>
      <c r="F200" s="363" t="s">
        <v>469</v>
      </c>
      <c r="G200" s="140">
        <v>210</v>
      </c>
      <c r="H200" s="364">
        <v>810</v>
      </c>
      <c r="I200" s="365" t="s">
        <v>604</v>
      </c>
      <c r="J200" s="379" t="s">
        <v>484</v>
      </c>
      <c r="K200" s="367">
        <v>170100</v>
      </c>
      <c r="L200" s="372" t="s">
        <v>459</v>
      </c>
    </row>
    <row r="201" spans="3:12" ht="15.6" x14ac:dyDescent="0.3">
      <c r="C201" s="360"/>
      <c r="D201" s="361"/>
      <c r="E201" s="362"/>
      <c r="F201" s="363"/>
      <c r="G201" s="140"/>
      <c r="H201" s="364"/>
      <c r="I201" s="373" t="s">
        <v>509</v>
      </c>
      <c r="J201" s="366"/>
      <c r="K201" s="367"/>
      <c r="L201" s="362"/>
    </row>
    <row r="202" spans="3:12" ht="15.6" x14ac:dyDescent="0.3">
      <c r="C202" s="360">
        <v>71</v>
      </c>
      <c r="D202" s="371">
        <v>45034</v>
      </c>
      <c r="E202" s="362" t="s">
        <v>455</v>
      </c>
      <c r="F202" s="363" t="s">
        <v>601</v>
      </c>
      <c r="G202" s="140">
        <v>500</v>
      </c>
      <c r="H202" s="364">
        <v>790</v>
      </c>
      <c r="I202" s="365" t="s">
        <v>605</v>
      </c>
      <c r="J202" s="366" t="s">
        <v>586</v>
      </c>
      <c r="K202" s="367">
        <v>395000</v>
      </c>
      <c r="L202" s="372" t="s">
        <v>459</v>
      </c>
    </row>
    <row r="203" spans="3:12" ht="15.6" x14ac:dyDescent="0.3">
      <c r="C203" s="360"/>
      <c r="D203" s="361"/>
      <c r="E203" s="362"/>
      <c r="F203" s="363"/>
      <c r="G203" s="140"/>
      <c r="H203" s="364"/>
      <c r="I203" s="365" t="s">
        <v>528</v>
      </c>
      <c r="J203" s="366"/>
      <c r="K203" s="367"/>
      <c r="L203" s="362"/>
    </row>
    <row r="204" spans="3:12" ht="15.6" x14ac:dyDescent="0.3">
      <c r="C204" s="360"/>
      <c r="D204" s="361"/>
      <c r="E204" s="362"/>
      <c r="F204" s="363"/>
      <c r="G204" s="140"/>
      <c r="H204" s="364"/>
      <c r="I204" s="365" t="s">
        <v>544</v>
      </c>
      <c r="J204" s="366"/>
      <c r="K204" s="367"/>
      <c r="L204" s="362"/>
    </row>
    <row r="205" spans="3:12" ht="15.6" x14ac:dyDescent="0.3">
      <c r="C205" s="360"/>
      <c r="D205" s="361"/>
      <c r="E205" s="362"/>
      <c r="F205" s="363"/>
      <c r="G205" s="140"/>
      <c r="H205" s="364"/>
      <c r="I205" s="373" t="s">
        <v>475</v>
      </c>
      <c r="J205" s="366"/>
      <c r="K205" s="367"/>
      <c r="L205" s="362"/>
    </row>
    <row r="206" spans="3:12" ht="15.6" x14ac:dyDescent="0.3">
      <c r="C206" s="360">
        <v>72</v>
      </c>
      <c r="D206" s="371">
        <v>45038</v>
      </c>
      <c r="E206" s="362" t="s">
        <v>455</v>
      </c>
      <c r="F206" s="363" t="s">
        <v>601</v>
      </c>
      <c r="G206" s="140">
        <v>500</v>
      </c>
      <c r="H206" s="364">
        <v>790</v>
      </c>
      <c r="I206" s="365" t="s">
        <v>606</v>
      </c>
      <c r="J206" s="366" t="s">
        <v>586</v>
      </c>
      <c r="K206" s="367">
        <v>395000</v>
      </c>
      <c r="L206" s="372" t="s">
        <v>459</v>
      </c>
    </row>
    <row r="207" spans="3:12" ht="15.6" x14ac:dyDescent="0.3">
      <c r="C207" s="360"/>
      <c r="D207" s="361"/>
      <c r="E207" s="362"/>
      <c r="F207" s="363"/>
      <c r="G207" s="140"/>
      <c r="H207" s="364"/>
      <c r="I207" s="365" t="s">
        <v>528</v>
      </c>
      <c r="J207" s="366"/>
      <c r="K207" s="367"/>
      <c r="L207" s="362"/>
    </row>
    <row r="208" spans="3:12" ht="15.6" x14ac:dyDescent="0.3">
      <c r="C208" s="360"/>
      <c r="D208" s="361"/>
      <c r="E208" s="362"/>
      <c r="F208" s="363"/>
      <c r="G208" s="140"/>
      <c r="H208" s="364"/>
      <c r="I208" s="373" t="s">
        <v>475</v>
      </c>
      <c r="J208" s="366"/>
      <c r="K208" s="367"/>
      <c r="L208" s="362"/>
    </row>
    <row r="209" spans="3:12" ht="15.6" x14ac:dyDescent="0.3">
      <c r="C209" s="360">
        <v>73</v>
      </c>
      <c r="D209" s="371">
        <v>45040</v>
      </c>
      <c r="E209" s="362" t="s">
        <v>455</v>
      </c>
      <c r="F209" s="363" t="s">
        <v>607</v>
      </c>
      <c r="G209" s="140">
        <v>560</v>
      </c>
      <c r="H209" s="364">
        <v>820</v>
      </c>
      <c r="I209" s="365" t="s">
        <v>548</v>
      </c>
      <c r="J209" s="366" t="s">
        <v>586</v>
      </c>
      <c r="K209" s="367">
        <v>459200</v>
      </c>
      <c r="L209" s="372" t="s">
        <v>459</v>
      </c>
    </row>
    <row r="210" spans="3:12" ht="15.6" x14ac:dyDescent="0.3">
      <c r="C210" s="360"/>
      <c r="D210" s="361"/>
      <c r="E210" s="362"/>
      <c r="F210" s="363"/>
      <c r="G210" s="140"/>
      <c r="H210" s="364"/>
      <c r="I210" s="365" t="s">
        <v>566</v>
      </c>
      <c r="J210" s="366"/>
      <c r="K210" s="367"/>
      <c r="L210" s="362"/>
    </row>
    <row r="211" spans="3:12" ht="15.6" x14ac:dyDescent="0.3">
      <c r="C211" s="360"/>
      <c r="D211" s="361"/>
      <c r="E211" s="362"/>
      <c r="F211" s="363"/>
      <c r="G211" s="140"/>
      <c r="H211" s="364"/>
      <c r="I211" s="365" t="s">
        <v>608</v>
      </c>
      <c r="J211" s="366"/>
      <c r="K211" s="367"/>
      <c r="L211" s="362"/>
    </row>
    <row r="212" spans="3:12" ht="15.6" x14ac:dyDescent="0.3">
      <c r="C212" s="360"/>
      <c r="D212" s="361"/>
      <c r="E212" s="362"/>
      <c r="F212" s="363"/>
      <c r="G212" s="140"/>
      <c r="H212" s="364"/>
      <c r="I212" s="373" t="s">
        <v>609</v>
      </c>
      <c r="J212" s="366"/>
      <c r="K212" s="367"/>
      <c r="L212" s="362"/>
    </row>
    <row r="213" spans="3:12" ht="15.6" x14ac:dyDescent="0.3">
      <c r="C213" s="360">
        <v>74</v>
      </c>
      <c r="D213" s="371">
        <v>45040</v>
      </c>
      <c r="E213" s="362" t="s">
        <v>576</v>
      </c>
      <c r="F213" s="363" t="s">
        <v>607</v>
      </c>
      <c r="G213" s="140">
        <v>450</v>
      </c>
      <c r="H213" s="364">
        <v>820</v>
      </c>
      <c r="I213" s="365" t="s">
        <v>610</v>
      </c>
      <c r="J213" s="366" t="s">
        <v>458</v>
      </c>
      <c r="K213" s="367">
        <v>369000</v>
      </c>
      <c r="L213" s="372" t="s">
        <v>459</v>
      </c>
    </row>
    <row r="214" spans="3:12" ht="15.6" x14ac:dyDescent="0.3">
      <c r="C214" s="360"/>
      <c r="D214" s="361"/>
      <c r="E214" s="362"/>
      <c r="F214" s="363"/>
      <c r="G214" s="140"/>
      <c r="H214" s="364"/>
      <c r="I214" s="373" t="s">
        <v>583</v>
      </c>
      <c r="J214" s="366"/>
      <c r="K214" s="367"/>
      <c r="L214" s="362"/>
    </row>
    <row r="215" spans="3:12" ht="15.6" x14ac:dyDescent="0.3">
      <c r="C215" s="360">
        <v>75</v>
      </c>
      <c r="D215" s="371">
        <v>45043</v>
      </c>
      <c r="E215" s="362" t="s">
        <v>611</v>
      </c>
      <c r="F215" s="363" t="s">
        <v>547</v>
      </c>
      <c r="G215" s="140">
        <v>490</v>
      </c>
      <c r="H215" s="364">
        <v>750</v>
      </c>
      <c r="I215" s="365" t="s">
        <v>612</v>
      </c>
      <c r="J215" s="366" t="s">
        <v>586</v>
      </c>
      <c r="K215" s="367">
        <v>367500</v>
      </c>
      <c r="L215" s="372" t="s">
        <v>459</v>
      </c>
    </row>
    <row r="216" spans="3:12" ht="15.6" x14ac:dyDescent="0.3">
      <c r="C216" s="360"/>
      <c r="D216" s="361"/>
      <c r="E216" s="362"/>
      <c r="F216" s="363"/>
      <c r="G216" s="140"/>
      <c r="H216" s="364"/>
      <c r="I216" s="365" t="s">
        <v>561</v>
      </c>
      <c r="J216" s="366"/>
      <c r="K216" s="367"/>
      <c r="L216" s="362"/>
    </row>
    <row r="217" spans="3:12" ht="15.6" x14ac:dyDescent="0.3">
      <c r="C217" s="360"/>
      <c r="D217" s="361"/>
      <c r="E217" s="362"/>
      <c r="F217" s="363"/>
      <c r="G217" s="140"/>
      <c r="H217" s="364"/>
      <c r="I217" s="373" t="s">
        <v>613</v>
      </c>
      <c r="J217" s="366"/>
      <c r="K217" s="367"/>
      <c r="L217" s="362"/>
    </row>
    <row r="218" spans="3:12" ht="15.6" x14ac:dyDescent="0.3">
      <c r="C218" s="360">
        <v>76</v>
      </c>
      <c r="D218" s="371">
        <v>45043</v>
      </c>
      <c r="E218" s="362" t="s">
        <v>455</v>
      </c>
      <c r="F218" s="363" t="s">
        <v>547</v>
      </c>
      <c r="G218" s="140">
        <v>300</v>
      </c>
      <c r="H218" s="364">
        <v>750</v>
      </c>
      <c r="I218" s="365" t="s">
        <v>528</v>
      </c>
      <c r="J218" s="366" t="s">
        <v>586</v>
      </c>
      <c r="K218" s="367">
        <v>225000</v>
      </c>
      <c r="L218" s="372" t="s">
        <v>459</v>
      </c>
    </row>
    <row r="219" spans="3:12" ht="15.6" x14ac:dyDescent="0.3">
      <c r="C219" s="360"/>
      <c r="D219" s="361"/>
      <c r="E219" s="362"/>
      <c r="F219" s="363"/>
      <c r="G219" s="140"/>
      <c r="H219" s="364"/>
      <c r="I219" s="365" t="s">
        <v>544</v>
      </c>
      <c r="J219" s="366"/>
      <c r="K219" s="367"/>
      <c r="L219" s="362"/>
    </row>
    <row r="220" spans="3:12" ht="15.6" x14ac:dyDescent="0.3">
      <c r="C220" s="360"/>
      <c r="D220" s="361"/>
      <c r="E220" s="362"/>
      <c r="F220" s="363"/>
      <c r="G220" s="140"/>
      <c r="H220" s="364"/>
      <c r="I220" s="373" t="s">
        <v>476</v>
      </c>
      <c r="J220" s="366"/>
      <c r="K220" s="367"/>
      <c r="L220" s="362"/>
    </row>
    <row r="221" spans="3:12" ht="15.6" x14ac:dyDescent="0.3">
      <c r="C221" s="360">
        <v>77</v>
      </c>
      <c r="D221" s="371">
        <v>45045</v>
      </c>
      <c r="E221" s="362" t="s">
        <v>455</v>
      </c>
      <c r="F221" s="363" t="s">
        <v>547</v>
      </c>
      <c r="G221" s="140">
        <v>580</v>
      </c>
      <c r="H221" s="364">
        <v>750</v>
      </c>
      <c r="I221" s="365" t="s">
        <v>614</v>
      </c>
      <c r="J221" s="366" t="s">
        <v>586</v>
      </c>
      <c r="K221" s="367">
        <v>435000</v>
      </c>
      <c r="L221" s="372" t="s">
        <v>459</v>
      </c>
    </row>
    <row r="222" spans="3:12" ht="15.6" x14ac:dyDescent="0.3">
      <c r="C222" s="360"/>
      <c r="D222" s="361"/>
      <c r="E222" s="362"/>
      <c r="F222" s="363"/>
      <c r="G222" s="140"/>
      <c r="H222" s="364"/>
      <c r="I222" s="365" t="s">
        <v>544</v>
      </c>
      <c r="J222" s="366"/>
      <c r="K222" s="367"/>
      <c r="L222" s="362"/>
    </row>
    <row r="223" spans="3:12" ht="15.6" x14ac:dyDescent="0.3">
      <c r="C223" s="360"/>
      <c r="D223" s="361"/>
      <c r="E223" s="362"/>
      <c r="F223" s="363"/>
      <c r="G223" s="140"/>
      <c r="H223" s="364"/>
      <c r="I223" s="365" t="s">
        <v>615</v>
      </c>
      <c r="J223" s="366"/>
      <c r="K223" s="367"/>
      <c r="L223" s="362"/>
    </row>
    <row r="224" spans="3:12" ht="15.6" x14ac:dyDescent="0.3">
      <c r="C224" s="360"/>
      <c r="D224" s="361"/>
      <c r="E224" s="362"/>
      <c r="F224" s="363"/>
      <c r="G224" s="140"/>
      <c r="H224" s="364"/>
      <c r="I224" s="373" t="s">
        <v>616</v>
      </c>
      <c r="J224" s="366"/>
      <c r="K224" s="367"/>
      <c r="L224" s="362"/>
    </row>
    <row r="225" spans="3:14" ht="15.6" x14ac:dyDescent="0.3">
      <c r="C225" s="360">
        <v>78</v>
      </c>
      <c r="D225" s="371">
        <v>45048</v>
      </c>
      <c r="E225" s="362" t="s">
        <v>477</v>
      </c>
      <c r="F225" s="363" t="s">
        <v>469</v>
      </c>
      <c r="G225" s="140">
        <v>270</v>
      </c>
      <c r="H225" s="364">
        <v>750</v>
      </c>
      <c r="I225" s="365" t="s">
        <v>617</v>
      </c>
      <c r="J225" s="366" t="s">
        <v>479</v>
      </c>
      <c r="K225" s="367">
        <v>202500</v>
      </c>
      <c r="L225" s="372" t="s">
        <v>459</v>
      </c>
      <c r="M225" s="48" t="s">
        <v>618</v>
      </c>
      <c r="N225" s="48" t="s">
        <v>590</v>
      </c>
    </row>
    <row r="226" spans="3:14" ht="15.6" x14ac:dyDescent="0.3">
      <c r="C226" s="360"/>
      <c r="D226" s="361"/>
      <c r="E226" s="362"/>
      <c r="F226" s="363"/>
      <c r="G226" s="140"/>
      <c r="H226" s="364"/>
      <c r="I226" s="365" t="s">
        <v>619</v>
      </c>
      <c r="J226" s="366"/>
      <c r="K226" s="367"/>
      <c r="L226" s="362"/>
      <c r="M226" s="350">
        <f>(K230+K236+K242+K248+K258)</f>
        <v>1332000</v>
      </c>
      <c r="N226" s="350">
        <f>(K228+K268)</f>
        <v>644000</v>
      </c>
    </row>
    <row r="227" spans="3:14" ht="15.6" x14ac:dyDescent="0.3">
      <c r="C227" s="360"/>
      <c r="D227" s="361"/>
      <c r="E227" s="362"/>
      <c r="F227" s="363"/>
      <c r="G227" s="140"/>
      <c r="H227" s="364"/>
      <c r="I227" s="373" t="s">
        <v>581</v>
      </c>
      <c r="J227" s="366"/>
      <c r="K227" s="367"/>
      <c r="L227" s="362"/>
      <c r="M227" s="48" t="s">
        <v>591</v>
      </c>
      <c r="N227" s="48" t="s">
        <v>592</v>
      </c>
    </row>
    <row r="228" spans="3:14" ht="15.6" x14ac:dyDescent="0.3">
      <c r="C228" s="360">
        <v>79</v>
      </c>
      <c r="D228" s="371">
        <v>45049</v>
      </c>
      <c r="E228" s="362" t="s">
        <v>523</v>
      </c>
      <c r="F228" s="363" t="s">
        <v>620</v>
      </c>
      <c r="G228" s="140">
        <v>460</v>
      </c>
      <c r="H228" s="364">
        <v>720</v>
      </c>
      <c r="I228" s="365" t="s">
        <v>621</v>
      </c>
      <c r="J228" s="366" t="s">
        <v>484</v>
      </c>
      <c r="K228" s="367">
        <v>331200</v>
      </c>
      <c r="L228" s="372" t="s">
        <v>459</v>
      </c>
      <c r="M228" s="350">
        <f>(K225+K266)</f>
        <v>338500</v>
      </c>
      <c r="N228" s="350">
        <f>(K264)</f>
        <v>238000</v>
      </c>
    </row>
    <row r="229" spans="3:14" ht="15.6" x14ac:dyDescent="0.3">
      <c r="C229" s="360"/>
      <c r="D229" s="361"/>
      <c r="E229" s="362"/>
      <c r="F229" s="363"/>
      <c r="G229" s="140"/>
      <c r="H229" s="364"/>
      <c r="I229" s="373" t="s">
        <v>622</v>
      </c>
      <c r="J229" s="366"/>
      <c r="K229" s="367"/>
      <c r="L229" s="362"/>
      <c r="M229" s="48" t="s">
        <v>594</v>
      </c>
      <c r="N229" s="48" t="s">
        <v>595</v>
      </c>
    </row>
    <row r="230" spans="3:14" ht="15.6" x14ac:dyDescent="0.3">
      <c r="C230" s="360">
        <v>80</v>
      </c>
      <c r="D230" s="371">
        <v>45049</v>
      </c>
      <c r="E230" s="362" t="s">
        <v>455</v>
      </c>
      <c r="F230" s="363" t="s">
        <v>620</v>
      </c>
      <c r="G230" s="140">
        <v>330</v>
      </c>
      <c r="H230" s="364">
        <v>720</v>
      </c>
      <c r="I230" s="365" t="s">
        <v>623</v>
      </c>
      <c r="J230" s="366" t="s">
        <v>586</v>
      </c>
      <c r="K230" s="367">
        <v>237600</v>
      </c>
      <c r="L230" s="372" t="s">
        <v>459</v>
      </c>
      <c r="M230" s="350">
        <f>(K240+K262+K273)</f>
        <v>682400</v>
      </c>
      <c r="N230" s="350">
        <f>(K252+K275)</f>
        <v>541880</v>
      </c>
    </row>
    <row r="231" spans="3:14" ht="15.6" x14ac:dyDescent="0.3">
      <c r="C231" s="360"/>
      <c r="D231" s="361"/>
      <c r="E231" s="362"/>
      <c r="F231" s="363"/>
      <c r="G231" s="140"/>
      <c r="H231" s="364"/>
      <c r="I231" s="365" t="s">
        <v>528</v>
      </c>
      <c r="J231" s="366"/>
      <c r="K231" s="367"/>
      <c r="L231" s="362"/>
      <c r="M231" s="48" t="s">
        <v>624</v>
      </c>
      <c r="N231" s="48" t="s">
        <v>625</v>
      </c>
    </row>
    <row r="232" spans="3:14" ht="15.6" x14ac:dyDescent="0.3">
      <c r="C232" s="360"/>
      <c r="D232" s="361"/>
      <c r="E232" s="362"/>
      <c r="F232" s="363"/>
      <c r="G232" s="140"/>
      <c r="H232" s="364"/>
      <c r="I232" s="373" t="s">
        <v>626</v>
      </c>
      <c r="J232" s="366"/>
      <c r="K232" s="367"/>
      <c r="L232" s="362"/>
      <c r="M232" s="350">
        <f>(K233+K255+K279)</f>
        <v>1349600</v>
      </c>
      <c r="N232" s="350">
        <f>(K246+K271)</f>
        <v>565000</v>
      </c>
    </row>
    <row r="233" spans="3:14" ht="15.6" x14ac:dyDescent="0.3">
      <c r="C233" s="360">
        <v>81</v>
      </c>
      <c r="D233" s="371">
        <v>45050</v>
      </c>
      <c r="E233" s="362" t="s">
        <v>465</v>
      </c>
      <c r="F233" s="363" t="s">
        <v>620</v>
      </c>
      <c r="G233" s="140">
        <v>780</v>
      </c>
      <c r="H233" s="364">
        <v>720</v>
      </c>
      <c r="I233" s="365" t="s">
        <v>627</v>
      </c>
      <c r="J233" s="366" t="s">
        <v>458</v>
      </c>
      <c r="K233" s="367">
        <v>561600</v>
      </c>
      <c r="L233" s="372" t="s">
        <v>459</v>
      </c>
    </row>
    <row r="234" spans="3:14" ht="15.6" x14ac:dyDescent="0.3">
      <c r="C234" s="360"/>
      <c r="D234" s="361"/>
      <c r="E234" s="362"/>
      <c r="F234" s="363"/>
      <c r="G234" s="140"/>
      <c r="H234" s="364"/>
      <c r="I234" s="365" t="s">
        <v>628</v>
      </c>
      <c r="J234" s="366"/>
      <c r="K234" s="367"/>
      <c r="L234" s="362"/>
    </row>
    <row r="235" spans="3:14" ht="15.6" x14ac:dyDescent="0.3">
      <c r="C235" s="360"/>
      <c r="D235" s="361"/>
      <c r="E235" s="362"/>
      <c r="F235" s="363"/>
      <c r="G235" s="140"/>
      <c r="H235" s="364"/>
      <c r="I235" s="373" t="s">
        <v>629</v>
      </c>
      <c r="J235" s="366"/>
      <c r="K235" s="367"/>
      <c r="L235" s="362"/>
    </row>
    <row r="236" spans="3:14" ht="15.6" x14ac:dyDescent="0.3">
      <c r="C236" s="360">
        <v>82</v>
      </c>
      <c r="D236" s="371">
        <v>45053</v>
      </c>
      <c r="E236" s="362" t="s">
        <v>455</v>
      </c>
      <c r="F236" s="363" t="s">
        <v>630</v>
      </c>
      <c r="G236" s="140">
        <v>380</v>
      </c>
      <c r="H236" s="364">
        <v>720</v>
      </c>
      <c r="I236" s="365" t="s">
        <v>511</v>
      </c>
      <c r="J236" s="366" t="s">
        <v>586</v>
      </c>
      <c r="K236" s="367">
        <v>273600</v>
      </c>
      <c r="L236" s="372" t="s">
        <v>459</v>
      </c>
    </row>
    <row r="237" spans="3:14" ht="15.6" x14ac:dyDescent="0.3">
      <c r="C237" s="360"/>
      <c r="D237" s="361"/>
      <c r="E237" s="362"/>
      <c r="F237" s="363"/>
      <c r="G237" s="140"/>
      <c r="H237" s="364"/>
      <c r="I237" s="365" t="s">
        <v>510</v>
      </c>
      <c r="J237" s="366"/>
      <c r="K237" s="367"/>
      <c r="L237" s="362"/>
    </row>
    <row r="238" spans="3:14" ht="15.6" x14ac:dyDescent="0.3">
      <c r="C238" s="360"/>
      <c r="D238" s="361"/>
      <c r="E238" s="362"/>
      <c r="F238" s="363"/>
      <c r="G238" s="140"/>
      <c r="H238" s="364"/>
      <c r="I238" s="365" t="s">
        <v>528</v>
      </c>
      <c r="J238" s="366"/>
      <c r="K238" s="367"/>
      <c r="L238" s="362"/>
    </row>
    <row r="239" spans="3:14" ht="15.6" x14ac:dyDescent="0.3">
      <c r="C239" s="360"/>
      <c r="D239" s="361"/>
      <c r="E239" s="362"/>
      <c r="F239" s="363"/>
      <c r="G239" s="140"/>
      <c r="H239" s="364"/>
      <c r="I239" s="373" t="s">
        <v>631</v>
      </c>
      <c r="J239" s="366"/>
      <c r="K239" s="367"/>
      <c r="L239" s="362"/>
    </row>
    <row r="240" spans="3:14" ht="15.6" x14ac:dyDescent="0.3">
      <c r="C240" s="360">
        <v>83</v>
      </c>
      <c r="D240" s="371">
        <v>45054</v>
      </c>
      <c r="E240" s="362" t="s">
        <v>518</v>
      </c>
      <c r="F240" s="363" t="s">
        <v>630</v>
      </c>
      <c r="G240" s="140">
        <v>400</v>
      </c>
      <c r="H240" s="364">
        <v>720</v>
      </c>
      <c r="I240" s="365" t="s">
        <v>632</v>
      </c>
      <c r="J240" s="366" t="s">
        <v>484</v>
      </c>
      <c r="K240" s="367">
        <v>288000</v>
      </c>
      <c r="L240" s="372" t="s">
        <v>459</v>
      </c>
    </row>
    <row r="241" spans="3:12" ht="15.6" x14ac:dyDescent="0.3">
      <c r="C241" s="360"/>
      <c r="D241" s="361"/>
      <c r="E241" s="362"/>
      <c r="F241" s="363"/>
      <c r="G241" s="140"/>
      <c r="H241" s="364"/>
      <c r="I241" s="373" t="s">
        <v>633</v>
      </c>
      <c r="J241" s="366"/>
      <c r="K241" s="367"/>
      <c r="L241" s="362"/>
    </row>
    <row r="242" spans="3:12" ht="15.6" x14ac:dyDescent="0.3">
      <c r="C242" s="360">
        <v>84</v>
      </c>
      <c r="D242" s="371">
        <v>45057</v>
      </c>
      <c r="E242" s="362" t="s">
        <v>455</v>
      </c>
      <c r="F242" s="363" t="s">
        <v>630</v>
      </c>
      <c r="G242" s="140">
        <v>380</v>
      </c>
      <c r="H242" s="364">
        <v>720</v>
      </c>
      <c r="I242" s="365" t="s">
        <v>634</v>
      </c>
      <c r="J242" s="366" t="s">
        <v>586</v>
      </c>
      <c r="K242" s="367">
        <v>273600</v>
      </c>
      <c r="L242" s="372" t="s">
        <v>459</v>
      </c>
    </row>
    <row r="243" spans="3:12" ht="15.6" x14ac:dyDescent="0.3">
      <c r="C243" s="360"/>
      <c r="D243" s="361"/>
      <c r="E243" s="362"/>
      <c r="F243" s="363"/>
      <c r="G243" s="140"/>
      <c r="H243" s="364"/>
      <c r="I243" s="365" t="s">
        <v>635</v>
      </c>
      <c r="J243" s="366"/>
      <c r="K243" s="367"/>
      <c r="L243" s="362"/>
    </row>
    <row r="244" spans="3:12" ht="15.6" x14ac:dyDescent="0.3">
      <c r="C244" s="360"/>
      <c r="D244" s="361"/>
      <c r="E244" s="362"/>
      <c r="F244" s="363"/>
      <c r="G244" s="140"/>
      <c r="H244" s="364"/>
      <c r="I244" s="365" t="s">
        <v>528</v>
      </c>
      <c r="J244" s="366"/>
      <c r="K244" s="367"/>
      <c r="L244" s="362"/>
    </row>
    <row r="245" spans="3:12" ht="15.6" x14ac:dyDescent="0.3">
      <c r="C245" s="360"/>
      <c r="D245" s="361"/>
      <c r="E245" s="362"/>
      <c r="F245" s="363"/>
      <c r="G245" s="140"/>
      <c r="H245" s="364"/>
      <c r="I245" s="373" t="s">
        <v>631</v>
      </c>
      <c r="J245" s="366"/>
      <c r="K245" s="367"/>
      <c r="L245" s="362"/>
    </row>
    <row r="246" spans="3:12" ht="15.6" x14ac:dyDescent="0.3">
      <c r="C246" s="360">
        <v>85</v>
      </c>
      <c r="D246" s="371">
        <v>45059</v>
      </c>
      <c r="E246" s="362" t="s">
        <v>482</v>
      </c>
      <c r="F246" s="363" t="s">
        <v>469</v>
      </c>
      <c r="G246" s="140">
        <v>300</v>
      </c>
      <c r="H246" s="364">
        <v>750</v>
      </c>
      <c r="I246" s="365" t="s">
        <v>558</v>
      </c>
      <c r="J246" s="366" t="s">
        <v>484</v>
      </c>
      <c r="K246" s="367">
        <v>225000</v>
      </c>
      <c r="L246" s="372" t="s">
        <v>459</v>
      </c>
    </row>
    <row r="247" spans="3:12" ht="15.6" x14ac:dyDescent="0.3">
      <c r="C247" s="360"/>
      <c r="D247" s="361"/>
      <c r="E247" s="362"/>
      <c r="F247" s="363"/>
      <c r="G247" s="140"/>
      <c r="H247" s="364"/>
      <c r="I247" s="373" t="s">
        <v>476</v>
      </c>
      <c r="J247" s="366"/>
      <c r="K247" s="367"/>
      <c r="L247" s="362"/>
    </row>
    <row r="248" spans="3:12" ht="15.6" x14ac:dyDescent="0.3">
      <c r="C248" s="360">
        <v>86</v>
      </c>
      <c r="D248" s="371">
        <v>45061</v>
      </c>
      <c r="E248" s="362" t="s">
        <v>455</v>
      </c>
      <c r="F248" s="363" t="s">
        <v>630</v>
      </c>
      <c r="G248" s="140">
        <v>380</v>
      </c>
      <c r="H248" s="364">
        <v>720</v>
      </c>
      <c r="I248" s="365" t="s">
        <v>634</v>
      </c>
      <c r="J248" s="366" t="s">
        <v>586</v>
      </c>
      <c r="K248" s="367">
        <v>273600</v>
      </c>
      <c r="L248" s="372" t="s">
        <v>459</v>
      </c>
    </row>
    <row r="249" spans="3:12" ht="15.6" x14ac:dyDescent="0.3">
      <c r="C249" s="360"/>
      <c r="D249" s="361"/>
      <c r="E249" s="362"/>
      <c r="F249" s="363"/>
      <c r="G249" s="140"/>
      <c r="H249" s="364"/>
      <c r="I249" s="365" t="s">
        <v>635</v>
      </c>
      <c r="J249" s="366"/>
      <c r="K249" s="367"/>
      <c r="L249" s="362"/>
    </row>
    <row r="250" spans="3:12" ht="15.6" x14ac:dyDescent="0.3">
      <c r="C250" s="360"/>
      <c r="D250" s="361"/>
      <c r="E250" s="362"/>
      <c r="F250" s="363"/>
      <c r="G250" s="140"/>
      <c r="H250" s="364"/>
      <c r="I250" s="365" t="s">
        <v>528</v>
      </c>
      <c r="J250" s="366"/>
      <c r="K250" s="367"/>
      <c r="L250" s="362"/>
    </row>
    <row r="251" spans="3:12" ht="15.6" x14ac:dyDescent="0.3">
      <c r="C251" s="360"/>
      <c r="D251" s="361"/>
      <c r="E251" s="362"/>
      <c r="F251" s="363"/>
      <c r="G251" s="140"/>
      <c r="H251" s="364"/>
      <c r="I251" s="373" t="s">
        <v>631</v>
      </c>
      <c r="J251" s="366"/>
      <c r="K251" s="367"/>
      <c r="L251" s="362"/>
    </row>
    <row r="252" spans="3:12" ht="15.6" x14ac:dyDescent="0.3">
      <c r="C252" s="360">
        <v>87</v>
      </c>
      <c r="D252" s="371">
        <v>45061</v>
      </c>
      <c r="E252" s="362" t="s">
        <v>611</v>
      </c>
      <c r="F252" s="363" t="s">
        <v>630</v>
      </c>
      <c r="G252" s="140">
        <v>300</v>
      </c>
      <c r="H252" s="364">
        <v>750</v>
      </c>
      <c r="I252" s="365" t="s">
        <v>636</v>
      </c>
      <c r="J252" s="366" t="s">
        <v>586</v>
      </c>
      <c r="K252" s="367">
        <v>225000</v>
      </c>
      <c r="L252" s="372" t="s">
        <v>459</v>
      </c>
    </row>
    <row r="253" spans="3:12" ht="15.6" x14ac:dyDescent="0.3">
      <c r="C253" s="360"/>
      <c r="D253" s="361"/>
      <c r="E253" s="362"/>
      <c r="F253" s="363"/>
      <c r="G253" s="140"/>
      <c r="H253" s="364"/>
      <c r="I253" s="365" t="s">
        <v>489</v>
      </c>
      <c r="J253" s="366"/>
      <c r="K253" s="367"/>
      <c r="L253" s="362"/>
    </row>
    <row r="254" spans="3:12" ht="15.6" x14ac:dyDescent="0.3">
      <c r="C254" s="360"/>
      <c r="D254" s="361"/>
      <c r="E254" s="362"/>
      <c r="F254" s="363"/>
      <c r="G254" s="140"/>
      <c r="H254" s="364"/>
      <c r="I254" s="373" t="s">
        <v>476</v>
      </c>
      <c r="J254" s="366"/>
      <c r="K254" s="367"/>
      <c r="L254" s="362"/>
    </row>
    <row r="255" spans="3:12" ht="15.6" x14ac:dyDescent="0.3">
      <c r="C255" s="360">
        <v>88</v>
      </c>
      <c r="D255" s="371">
        <v>45062</v>
      </c>
      <c r="E255" s="362" t="s">
        <v>465</v>
      </c>
      <c r="F255" s="363" t="s">
        <v>630</v>
      </c>
      <c r="G255" s="140">
        <v>660</v>
      </c>
      <c r="H255" s="364">
        <v>720</v>
      </c>
      <c r="I255" s="365" t="s">
        <v>555</v>
      </c>
      <c r="J255" s="366" t="s">
        <v>458</v>
      </c>
      <c r="K255" s="367">
        <v>475200</v>
      </c>
      <c r="L255" s="372" t="s">
        <v>459</v>
      </c>
    </row>
    <row r="256" spans="3:12" ht="15.6" x14ac:dyDescent="0.3">
      <c r="C256" s="360"/>
      <c r="D256" s="361"/>
      <c r="E256" s="362"/>
      <c r="F256" s="363"/>
      <c r="G256" s="140"/>
      <c r="H256" s="364"/>
      <c r="I256" s="365" t="s">
        <v>637</v>
      </c>
      <c r="J256" s="366"/>
      <c r="K256" s="367"/>
      <c r="L256" s="362"/>
    </row>
    <row r="257" spans="3:12" ht="15.6" x14ac:dyDescent="0.3">
      <c r="C257" s="360"/>
      <c r="D257" s="361"/>
      <c r="E257" s="362"/>
      <c r="F257" s="363"/>
      <c r="G257" s="140"/>
      <c r="H257" s="364"/>
      <c r="I257" s="373" t="s">
        <v>638</v>
      </c>
      <c r="J257" s="366"/>
      <c r="K257" s="367"/>
      <c r="L257" s="362"/>
    </row>
    <row r="258" spans="3:12" ht="15.6" x14ac:dyDescent="0.3">
      <c r="C258" s="360">
        <v>89</v>
      </c>
      <c r="D258" s="371">
        <v>45063</v>
      </c>
      <c r="E258" s="362" t="s">
        <v>455</v>
      </c>
      <c r="F258" s="363" t="s">
        <v>630</v>
      </c>
      <c r="G258" s="140">
        <v>380</v>
      </c>
      <c r="H258" s="364">
        <v>720</v>
      </c>
      <c r="I258" s="365" t="s">
        <v>634</v>
      </c>
      <c r="J258" s="366" t="s">
        <v>586</v>
      </c>
      <c r="K258" s="367">
        <v>273600</v>
      </c>
      <c r="L258" s="372" t="s">
        <v>459</v>
      </c>
    </row>
    <row r="259" spans="3:12" ht="15.6" x14ac:dyDescent="0.3">
      <c r="C259" s="360"/>
      <c r="D259" s="361"/>
      <c r="E259" s="362"/>
      <c r="F259" s="363"/>
      <c r="G259" s="140"/>
      <c r="H259" s="364"/>
      <c r="I259" s="365" t="s">
        <v>635</v>
      </c>
      <c r="J259" s="366"/>
      <c r="K259" s="367"/>
      <c r="L259" s="362"/>
    </row>
    <row r="260" spans="3:12" ht="15.6" x14ac:dyDescent="0.3">
      <c r="C260" s="360"/>
      <c r="D260" s="361"/>
      <c r="E260" s="362"/>
      <c r="F260" s="363"/>
      <c r="G260" s="140"/>
      <c r="H260" s="364"/>
      <c r="I260" s="365" t="s">
        <v>639</v>
      </c>
      <c r="J260" s="366"/>
      <c r="K260" s="367"/>
      <c r="L260" s="362"/>
    </row>
    <row r="261" spans="3:12" ht="15.6" x14ac:dyDescent="0.3">
      <c r="C261" s="360"/>
      <c r="D261" s="361"/>
      <c r="E261" s="362"/>
      <c r="F261" s="363"/>
      <c r="G261" s="140"/>
      <c r="H261" s="364"/>
      <c r="I261" s="373" t="s">
        <v>631</v>
      </c>
      <c r="J261" s="366"/>
      <c r="K261" s="367"/>
      <c r="L261" s="362"/>
    </row>
    <row r="262" spans="3:12" ht="15.6" x14ac:dyDescent="0.3">
      <c r="C262" s="360">
        <v>90</v>
      </c>
      <c r="D262" s="371">
        <v>45069</v>
      </c>
      <c r="E262" s="362" t="s">
        <v>518</v>
      </c>
      <c r="F262" s="363" t="s">
        <v>620</v>
      </c>
      <c r="G262" s="140">
        <v>280</v>
      </c>
      <c r="H262" s="364">
        <v>680</v>
      </c>
      <c r="I262" s="365" t="s">
        <v>640</v>
      </c>
      <c r="J262" s="366" t="s">
        <v>458</v>
      </c>
      <c r="K262" s="367">
        <v>190400</v>
      </c>
      <c r="L262" s="372" t="s">
        <v>459</v>
      </c>
    </row>
    <row r="263" spans="3:12" ht="15.6" x14ac:dyDescent="0.3">
      <c r="C263" s="360"/>
      <c r="D263" s="361"/>
      <c r="E263" s="362"/>
      <c r="F263" s="363"/>
      <c r="G263" s="140"/>
      <c r="H263" s="364"/>
      <c r="I263" s="373" t="s">
        <v>641</v>
      </c>
      <c r="J263" s="366"/>
      <c r="K263" s="367"/>
      <c r="L263" s="362"/>
    </row>
    <row r="264" spans="3:12" ht="15.6" x14ac:dyDescent="0.3">
      <c r="C264" s="360">
        <v>91</v>
      </c>
      <c r="D264" s="371">
        <v>45069</v>
      </c>
      <c r="E264" s="362" t="s">
        <v>576</v>
      </c>
      <c r="F264" s="363" t="s">
        <v>620</v>
      </c>
      <c r="G264" s="140">
        <v>350</v>
      </c>
      <c r="H264" s="364">
        <v>680</v>
      </c>
      <c r="I264" s="365" t="s">
        <v>642</v>
      </c>
      <c r="J264" s="366" t="s">
        <v>458</v>
      </c>
      <c r="K264" s="367">
        <v>238000</v>
      </c>
      <c r="L264" s="372" t="s">
        <v>459</v>
      </c>
    </row>
    <row r="265" spans="3:12" ht="15.6" x14ac:dyDescent="0.3">
      <c r="C265" s="360"/>
      <c r="D265" s="361"/>
      <c r="E265" s="362"/>
      <c r="F265" s="363"/>
      <c r="G265" s="140"/>
      <c r="H265" s="364"/>
      <c r="I265" s="373" t="s">
        <v>643</v>
      </c>
      <c r="J265" s="366"/>
      <c r="K265" s="367"/>
      <c r="L265" s="362"/>
    </row>
    <row r="266" spans="3:12" ht="15.6" x14ac:dyDescent="0.3">
      <c r="C266" s="360">
        <v>92</v>
      </c>
      <c r="D266" s="371">
        <v>45069</v>
      </c>
      <c r="E266" s="362" t="s">
        <v>477</v>
      </c>
      <c r="F266" s="363" t="s">
        <v>620</v>
      </c>
      <c r="G266" s="140">
        <v>200</v>
      </c>
      <c r="H266" s="364">
        <v>680</v>
      </c>
      <c r="I266" s="365" t="s">
        <v>644</v>
      </c>
      <c r="J266" s="366" t="s">
        <v>458</v>
      </c>
      <c r="K266" s="367">
        <v>136000</v>
      </c>
      <c r="L266" s="372" t="s">
        <v>459</v>
      </c>
    </row>
    <row r="267" spans="3:12" ht="15.6" x14ac:dyDescent="0.3">
      <c r="C267" s="360"/>
      <c r="D267" s="361"/>
      <c r="E267" s="362"/>
      <c r="F267" s="363"/>
      <c r="G267" s="140"/>
      <c r="H267" s="364"/>
      <c r="I267" s="373" t="s">
        <v>645</v>
      </c>
      <c r="J267" s="366"/>
      <c r="K267" s="367"/>
      <c r="L267" s="362"/>
    </row>
    <row r="268" spans="3:12" ht="15.6" x14ac:dyDescent="0.3">
      <c r="C268" s="360">
        <v>93</v>
      </c>
      <c r="D268" s="371">
        <v>45071</v>
      </c>
      <c r="E268" s="362" t="s">
        <v>523</v>
      </c>
      <c r="F268" s="363" t="s">
        <v>620</v>
      </c>
      <c r="G268" s="140">
        <v>460</v>
      </c>
      <c r="H268" s="364">
        <v>680</v>
      </c>
      <c r="I268" s="365" t="s">
        <v>528</v>
      </c>
      <c r="J268" s="366" t="s">
        <v>484</v>
      </c>
      <c r="K268" s="367">
        <v>312800</v>
      </c>
      <c r="L268" s="372" t="s">
        <v>459</v>
      </c>
    </row>
    <row r="269" spans="3:12" ht="15.6" x14ac:dyDescent="0.3">
      <c r="C269" s="360"/>
      <c r="D269" s="361"/>
      <c r="E269" s="362"/>
      <c r="F269" s="363"/>
      <c r="G269" s="140"/>
      <c r="H269" s="364"/>
      <c r="I269" s="365" t="s">
        <v>528</v>
      </c>
      <c r="J269" s="366"/>
      <c r="K269" s="367"/>
      <c r="L269" s="362"/>
    </row>
    <row r="270" spans="3:12" ht="15.6" x14ac:dyDescent="0.3">
      <c r="C270" s="360"/>
      <c r="D270" s="361"/>
      <c r="E270" s="362"/>
      <c r="F270" s="363"/>
      <c r="G270" s="140"/>
      <c r="H270" s="364"/>
      <c r="I270" s="373" t="s">
        <v>622</v>
      </c>
      <c r="J270" s="366"/>
      <c r="K270" s="367"/>
      <c r="L270" s="362"/>
    </row>
    <row r="271" spans="3:12" ht="15.6" x14ac:dyDescent="0.3">
      <c r="C271" s="360">
        <v>94</v>
      </c>
      <c r="D271" s="371">
        <v>45075</v>
      </c>
      <c r="E271" s="362" t="s">
        <v>482</v>
      </c>
      <c r="F271" s="363" t="s">
        <v>547</v>
      </c>
      <c r="G271" s="140">
        <v>500</v>
      </c>
      <c r="H271" s="364">
        <v>680</v>
      </c>
      <c r="I271" s="365" t="s">
        <v>483</v>
      </c>
      <c r="J271" s="366" t="s">
        <v>484</v>
      </c>
      <c r="K271" s="367">
        <v>340000</v>
      </c>
      <c r="L271" s="372" t="s">
        <v>459</v>
      </c>
    </row>
    <row r="272" spans="3:12" ht="15.6" x14ac:dyDescent="0.3">
      <c r="C272" s="360"/>
      <c r="D272" s="361"/>
      <c r="E272" s="362"/>
      <c r="F272" s="363"/>
      <c r="G272" s="140"/>
      <c r="H272" s="364"/>
      <c r="I272" s="373" t="s">
        <v>475</v>
      </c>
      <c r="J272" s="366"/>
      <c r="K272" s="367"/>
      <c r="L272" s="362"/>
    </row>
    <row r="273" spans="3:13" ht="15.6" x14ac:dyDescent="0.3">
      <c r="C273" s="360">
        <v>95</v>
      </c>
      <c r="D273" s="371">
        <v>45075</v>
      </c>
      <c r="E273" s="362" t="s">
        <v>518</v>
      </c>
      <c r="F273" s="363" t="s">
        <v>547</v>
      </c>
      <c r="G273" s="140">
        <v>300</v>
      </c>
      <c r="H273" s="364">
        <v>680</v>
      </c>
      <c r="I273" s="365" t="s">
        <v>517</v>
      </c>
      <c r="J273" s="366" t="s">
        <v>484</v>
      </c>
      <c r="K273" s="367">
        <v>204000</v>
      </c>
      <c r="L273" s="372" t="s">
        <v>459</v>
      </c>
    </row>
    <row r="274" spans="3:13" ht="15.6" x14ac:dyDescent="0.3">
      <c r="C274" s="360"/>
      <c r="D274" s="361"/>
      <c r="E274" s="362"/>
      <c r="F274" s="363"/>
      <c r="G274" s="140"/>
      <c r="H274" s="364"/>
      <c r="I274" s="373" t="s">
        <v>476</v>
      </c>
      <c r="J274" s="366"/>
      <c r="K274" s="367"/>
      <c r="L274" s="362"/>
    </row>
    <row r="275" spans="3:13" ht="15.6" x14ac:dyDescent="0.3">
      <c r="C275" s="360">
        <v>96</v>
      </c>
      <c r="D275" s="371">
        <v>45077</v>
      </c>
      <c r="E275" s="362" t="s">
        <v>611</v>
      </c>
      <c r="F275" s="363" t="s">
        <v>620</v>
      </c>
      <c r="G275" s="140">
        <v>466</v>
      </c>
      <c r="H275" s="364">
        <v>680</v>
      </c>
      <c r="I275" s="365" t="s">
        <v>646</v>
      </c>
      <c r="J275" s="366" t="s">
        <v>586</v>
      </c>
      <c r="K275" s="367">
        <v>316880</v>
      </c>
      <c r="L275" s="372" t="s">
        <v>459</v>
      </c>
    </row>
    <row r="276" spans="3:13" ht="15.6" x14ac:dyDescent="0.3">
      <c r="C276" s="360"/>
      <c r="D276" s="361"/>
      <c r="E276" s="362"/>
      <c r="F276" s="363"/>
      <c r="G276" s="140"/>
      <c r="H276" s="364"/>
      <c r="I276" s="365" t="s">
        <v>647</v>
      </c>
      <c r="J276" s="366"/>
      <c r="K276" s="367"/>
      <c r="L276" s="362"/>
    </row>
    <row r="277" spans="3:13" ht="15.6" x14ac:dyDescent="0.3">
      <c r="C277" s="360"/>
      <c r="D277" s="361"/>
      <c r="E277" s="362"/>
      <c r="F277" s="363"/>
      <c r="G277" s="140"/>
      <c r="H277" s="364"/>
      <c r="I277" s="365" t="s">
        <v>528</v>
      </c>
      <c r="J277" s="366"/>
      <c r="K277" s="367"/>
      <c r="L277" s="362"/>
    </row>
    <row r="278" spans="3:13" ht="15.6" x14ac:dyDescent="0.3">
      <c r="C278" s="360"/>
      <c r="D278" s="361"/>
      <c r="E278" s="362"/>
      <c r="F278" s="363"/>
      <c r="G278" s="140"/>
      <c r="H278" s="364"/>
      <c r="I278" s="373" t="s">
        <v>648</v>
      </c>
      <c r="J278" s="366"/>
      <c r="K278" s="367"/>
      <c r="L278" s="362"/>
    </row>
    <row r="279" spans="3:13" ht="15.6" x14ac:dyDescent="0.3">
      <c r="C279" s="360">
        <v>97</v>
      </c>
      <c r="D279" s="371">
        <v>45077</v>
      </c>
      <c r="E279" s="362" t="s">
        <v>571</v>
      </c>
      <c r="F279" s="363" t="s">
        <v>620</v>
      </c>
      <c r="G279" s="140">
        <v>460</v>
      </c>
      <c r="H279" s="364">
        <v>680</v>
      </c>
      <c r="I279" s="365" t="s">
        <v>649</v>
      </c>
      <c r="J279" s="366" t="s">
        <v>458</v>
      </c>
      <c r="K279" s="367">
        <v>312800</v>
      </c>
      <c r="L279" s="372" t="s">
        <v>459</v>
      </c>
    </row>
    <row r="280" spans="3:13" ht="15.6" x14ac:dyDescent="0.3">
      <c r="C280" s="360"/>
      <c r="D280" s="361"/>
      <c r="E280" s="362"/>
      <c r="F280" s="363"/>
      <c r="G280" s="140"/>
      <c r="H280" s="364"/>
      <c r="I280" s="365" t="s">
        <v>650</v>
      </c>
      <c r="J280" s="366"/>
      <c r="K280" s="367"/>
      <c r="L280" s="362"/>
      <c r="M280" s="350"/>
    </row>
    <row r="281" spans="3:13" ht="15.6" x14ac:dyDescent="0.3">
      <c r="C281" s="360"/>
      <c r="D281" s="361"/>
      <c r="E281" s="362"/>
      <c r="F281" s="363"/>
      <c r="G281" s="140"/>
      <c r="H281" s="364"/>
      <c r="I281" s="373" t="s">
        <v>622</v>
      </c>
      <c r="J281" s="366"/>
      <c r="K281" s="367"/>
      <c r="L281" s="362"/>
    </row>
    <row r="282" spans="3:13" ht="15.6" x14ac:dyDescent="0.3">
      <c r="C282" s="360">
        <v>98</v>
      </c>
      <c r="D282" s="371">
        <v>45091</v>
      </c>
      <c r="E282" s="362" t="s">
        <v>455</v>
      </c>
      <c r="F282" s="363" t="s">
        <v>469</v>
      </c>
      <c r="G282" s="140">
        <v>360</v>
      </c>
      <c r="H282" s="364">
        <v>660</v>
      </c>
      <c r="I282" s="365" t="s">
        <v>544</v>
      </c>
      <c r="J282" s="366" t="s">
        <v>586</v>
      </c>
      <c r="K282" s="367">
        <v>237600</v>
      </c>
      <c r="L282" s="372" t="s">
        <v>459</v>
      </c>
      <c r="M282" s="48" t="s">
        <v>618</v>
      </c>
    </row>
    <row r="283" spans="3:13" ht="15.6" x14ac:dyDescent="0.3">
      <c r="C283" s="360"/>
      <c r="D283" s="361"/>
      <c r="E283" s="362"/>
      <c r="F283" s="363"/>
      <c r="G283" s="140"/>
      <c r="H283" s="364"/>
      <c r="I283" s="365" t="s">
        <v>528</v>
      </c>
      <c r="J283" s="366"/>
      <c r="K283" s="367"/>
      <c r="L283" s="362"/>
      <c r="M283" s="350">
        <f>(K282+K286+K289+K291+K294)</f>
        <v>870110</v>
      </c>
    </row>
    <row r="284" spans="3:13" ht="15.6" x14ac:dyDescent="0.3">
      <c r="C284" s="360"/>
      <c r="D284" s="361"/>
      <c r="E284" s="362"/>
      <c r="F284" s="363"/>
      <c r="G284" s="140"/>
      <c r="H284" s="364"/>
      <c r="I284" s="365" t="s">
        <v>635</v>
      </c>
      <c r="J284" s="366"/>
      <c r="K284" s="367"/>
      <c r="L284" s="362"/>
    </row>
    <row r="285" spans="3:13" ht="15.6" x14ac:dyDescent="0.3">
      <c r="C285" s="360"/>
      <c r="D285" s="361"/>
      <c r="E285" s="362"/>
      <c r="F285" s="363"/>
      <c r="G285" s="140"/>
      <c r="H285" s="364"/>
      <c r="I285" s="373" t="s">
        <v>578</v>
      </c>
      <c r="J285" s="366"/>
      <c r="K285" s="367"/>
      <c r="L285" s="362"/>
    </row>
    <row r="286" spans="3:13" ht="15.6" x14ac:dyDescent="0.3">
      <c r="C286" s="360">
        <v>99</v>
      </c>
      <c r="D286" s="371">
        <v>45099</v>
      </c>
      <c r="E286" s="362" t="s">
        <v>455</v>
      </c>
      <c r="F286" s="363" t="s">
        <v>469</v>
      </c>
      <c r="G286" s="140">
        <v>300</v>
      </c>
      <c r="H286" s="364">
        <v>660</v>
      </c>
      <c r="I286" s="365" t="s">
        <v>528</v>
      </c>
      <c r="J286" s="366" t="s">
        <v>586</v>
      </c>
      <c r="K286" s="367">
        <v>198000</v>
      </c>
      <c r="L286" s="372" t="s">
        <v>459</v>
      </c>
    </row>
    <row r="287" spans="3:13" ht="15.6" x14ac:dyDescent="0.3">
      <c r="C287" s="360"/>
      <c r="D287" s="361"/>
      <c r="E287" s="362"/>
      <c r="F287" s="363"/>
      <c r="G287" s="140"/>
      <c r="H287" s="364"/>
      <c r="I287" s="365" t="s">
        <v>544</v>
      </c>
      <c r="J287" s="366"/>
      <c r="K287" s="367"/>
      <c r="L287" s="362"/>
    </row>
    <row r="288" spans="3:13" ht="15.6" x14ac:dyDescent="0.3">
      <c r="C288" s="360"/>
      <c r="D288" s="361"/>
      <c r="E288" s="362"/>
      <c r="F288" s="363"/>
      <c r="G288" s="140"/>
      <c r="H288" s="364"/>
      <c r="I288" s="373" t="s">
        <v>476</v>
      </c>
      <c r="J288" s="366"/>
      <c r="K288" s="367"/>
      <c r="L288" s="362"/>
    </row>
    <row r="289" spans="3:12" ht="15.6" x14ac:dyDescent="0.3">
      <c r="C289" s="360">
        <v>100</v>
      </c>
      <c r="D289" s="371">
        <v>45093</v>
      </c>
      <c r="E289" s="362" t="s">
        <v>455</v>
      </c>
      <c r="F289" s="363" t="s">
        <v>469</v>
      </c>
      <c r="G289" s="140">
        <v>90</v>
      </c>
      <c r="H289" s="364">
        <v>660</v>
      </c>
      <c r="I289" s="365" t="s">
        <v>634</v>
      </c>
      <c r="J289" s="366" t="s">
        <v>586</v>
      </c>
      <c r="K289" s="367">
        <v>59400</v>
      </c>
      <c r="L289" s="372" t="s">
        <v>459</v>
      </c>
    </row>
    <row r="290" spans="3:12" ht="15.6" x14ac:dyDescent="0.3">
      <c r="C290" s="360"/>
      <c r="D290" s="361"/>
      <c r="E290" s="362"/>
      <c r="F290" s="363"/>
      <c r="G290" s="140"/>
      <c r="H290" s="364"/>
      <c r="I290" s="373" t="s">
        <v>651</v>
      </c>
      <c r="J290" s="366"/>
      <c r="K290" s="367"/>
      <c r="L290" s="362"/>
    </row>
    <row r="291" spans="3:12" ht="15.6" x14ac:dyDescent="0.3">
      <c r="C291" s="360">
        <v>101</v>
      </c>
      <c r="D291" s="371">
        <v>45101</v>
      </c>
      <c r="E291" s="362" t="s">
        <v>455</v>
      </c>
      <c r="F291" s="363" t="s">
        <v>469</v>
      </c>
      <c r="G291" s="140">
        <v>353</v>
      </c>
      <c r="H291" s="364">
        <v>670</v>
      </c>
      <c r="I291" s="365" t="s">
        <v>652</v>
      </c>
      <c r="J291" s="366" t="s">
        <v>586</v>
      </c>
      <c r="K291" s="367">
        <v>236510</v>
      </c>
      <c r="L291" s="372" t="s">
        <v>459</v>
      </c>
    </row>
    <row r="292" spans="3:12" ht="15.6" x14ac:dyDescent="0.3">
      <c r="C292" s="360"/>
      <c r="D292" s="361"/>
      <c r="E292" s="362"/>
      <c r="F292" s="363"/>
      <c r="G292" s="140"/>
      <c r="H292" s="364"/>
      <c r="I292" s="365" t="s">
        <v>528</v>
      </c>
      <c r="J292" s="366"/>
      <c r="K292" s="367"/>
      <c r="L292" s="362"/>
    </row>
    <row r="293" spans="3:12" ht="15.6" x14ac:dyDescent="0.3">
      <c r="C293" s="360"/>
      <c r="D293" s="361"/>
      <c r="E293" s="362"/>
      <c r="F293" s="363"/>
      <c r="G293" s="140"/>
      <c r="H293" s="364"/>
      <c r="I293" s="373" t="s">
        <v>653</v>
      </c>
      <c r="J293" s="366"/>
      <c r="K293" s="367"/>
      <c r="L293" s="362"/>
    </row>
    <row r="294" spans="3:12" ht="15.6" x14ac:dyDescent="0.3">
      <c r="C294" s="360">
        <v>102</v>
      </c>
      <c r="D294" s="371">
        <v>45107</v>
      </c>
      <c r="E294" s="362" t="s">
        <v>455</v>
      </c>
      <c r="F294" s="363" t="s">
        <v>469</v>
      </c>
      <c r="G294" s="140">
        <v>210</v>
      </c>
      <c r="H294" s="364">
        <v>660</v>
      </c>
      <c r="I294" s="365" t="s">
        <v>654</v>
      </c>
      <c r="J294" s="366" t="s">
        <v>586</v>
      </c>
      <c r="K294" s="367">
        <v>138600</v>
      </c>
      <c r="L294" s="372" t="s">
        <v>459</v>
      </c>
    </row>
    <row r="295" spans="3:12" ht="15.6" x14ac:dyDescent="0.3">
      <c r="C295" s="360"/>
      <c r="D295" s="361"/>
      <c r="E295" s="362"/>
      <c r="F295" s="363"/>
      <c r="G295" s="140"/>
      <c r="H295" s="364"/>
      <c r="I295" s="373" t="s">
        <v>509</v>
      </c>
      <c r="J295" s="366"/>
      <c r="K295" s="367"/>
      <c r="L295" s="362"/>
    </row>
    <row r="296" spans="3:12" ht="15.6" x14ac:dyDescent="0.3">
      <c r="C296" s="360">
        <v>103</v>
      </c>
      <c r="D296" s="371">
        <v>45113</v>
      </c>
      <c r="E296" s="362" t="s">
        <v>465</v>
      </c>
      <c r="F296" s="363" t="s">
        <v>456</v>
      </c>
      <c r="G296" s="140">
        <v>800</v>
      </c>
      <c r="H296" s="364">
        <v>660</v>
      </c>
      <c r="I296" s="365" t="s">
        <v>655</v>
      </c>
      <c r="J296" s="366" t="s">
        <v>458</v>
      </c>
      <c r="K296" s="367">
        <v>528000</v>
      </c>
      <c r="L296" s="372" t="s">
        <v>459</v>
      </c>
    </row>
    <row r="297" spans="3:12" ht="15.6" x14ac:dyDescent="0.3">
      <c r="C297" s="360"/>
      <c r="D297" s="361"/>
      <c r="E297" s="362"/>
      <c r="F297" s="363"/>
      <c r="G297" s="140"/>
      <c r="H297" s="364"/>
      <c r="I297" s="365" t="s">
        <v>656</v>
      </c>
      <c r="J297" s="366"/>
      <c r="K297" s="367"/>
      <c r="L297" s="362"/>
    </row>
    <row r="298" spans="3:12" ht="15.6" x14ac:dyDescent="0.3">
      <c r="C298" s="360"/>
      <c r="D298" s="361"/>
      <c r="E298" s="362"/>
      <c r="F298" s="363"/>
      <c r="G298" s="140"/>
      <c r="H298" s="364"/>
      <c r="I298" s="373" t="s">
        <v>574</v>
      </c>
      <c r="J298" s="366"/>
      <c r="K298" s="367"/>
      <c r="L298" s="362"/>
    </row>
    <row r="299" spans="3:12" ht="15.6" x14ac:dyDescent="0.3">
      <c r="C299" s="360">
        <v>104</v>
      </c>
      <c r="D299" s="371">
        <v>45115</v>
      </c>
      <c r="E299" s="362" t="s">
        <v>611</v>
      </c>
      <c r="F299" s="363" t="s">
        <v>456</v>
      </c>
      <c r="G299" s="140">
        <v>366</v>
      </c>
      <c r="H299" s="364">
        <v>660</v>
      </c>
      <c r="I299" s="365" t="s">
        <v>657</v>
      </c>
      <c r="J299" s="366" t="s">
        <v>586</v>
      </c>
      <c r="K299" s="367">
        <v>241560</v>
      </c>
      <c r="L299" s="372" t="s">
        <v>459</v>
      </c>
    </row>
    <row r="300" spans="3:12" ht="15.6" x14ac:dyDescent="0.3">
      <c r="C300" s="360"/>
      <c r="D300" s="361"/>
      <c r="E300" s="362"/>
      <c r="F300" s="363"/>
      <c r="G300" s="140"/>
      <c r="H300" s="364"/>
      <c r="I300" s="365" t="s">
        <v>528</v>
      </c>
      <c r="J300" s="366"/>
      <c r="K300" s="367"/>
      <c r="L300" s="362"/>
    </row>
    <row r="301" spans="3:12" ht="15.6" x14ac:dyDescent="0.3">
      <c r="C301" s="360"/>
      <c r="D301" s="361"/>
      <c r="E301" s="362"/>
      <c r="F301" s="363"/>
      <c r="G301" s="140"/>
      <c r="H301" s="364"/>
      <c r="I301" s="373" t="s">
        <v>658</v>
      </c>
      <c r="J301" s="366"/>
      <c r="K301" s="367"/>
      <c r="L301" s="362"/>
    </row>
    <row r="302" spans="3:12" ht="15.6" x14ac:dyDescent="0.3">
      <c r="C302" s="360">
        <v>105</v>
      </c>
      <c r="D302" s="371">
        <v>45112</v>
      </c>
      <c r="E302" s="362" t="s">
        <v>455</v>
      </c>
      <c r="F302" s="363" t="s">
        <v>607</v>
      </c>
      <c r="G302" s="140">
        <v>480</v>
      </c>
      <c r="H302" s="364">
        <v>650</v>
      </c>
      <c r="I302" s="365" t="s">
        <v>659</v>
      </c>
      <c r="J302" s="366" t="s">
        <v>586</v>
      </c>
      <c r="K302" s="367">
        <v>312000</v>
      </c>
      <c r="L302" s="372" t="s">
        <v>459</v>
      </c>
    </row>
    <row r="303" spans="3:12" ht="15.6" x14ac:dyDescent="0.3">
      <c r="C303" s="360"/>
      <c r="D303" s="361"/>
      <c r="E303" s="362"/>
      <c r="F303" s="363"/>
      <c r="G303" s="140"/>
      <c r="H303" s="364"/>
      <c r="I303" s="365" t="s">
        <v>660</v>
      </c>
      <c r="J303" s="366"/>
      <c r="K303" s="367"/>
      <c r="L303" s="362"/>
    </row>
    <row r="304" spans="3:12" ht="15.6" x14ac:dyDescent="0.3">
      <c r="C304" s="360"/>
      <c r="D304" s="361"/>
      <c r="E304" s="362"/>
      <c r="F304" s="363"/>
      <c r="G304" s="140"/>
      <c r="H304" s="364"/>
      <c r="I304" s="365" t="s">
        <v>661</v>
      </c>
      <c r="J304" s="366"/>
      <c r="K304" s="367"/>
      <c r="L304" s="362"/>
    </row>
    <row r="305" spans="3:12" ht="15.6" x14ac:dyDescent="0.3">
      <c r="C305" s="360"/>
      <c r="D305" s="361"/>
      <c r="E305" s="362"/>
      <c r="F305" s="363"/>
      <c r="G305" s="140"/>
      <c r="H305" s="364"/>
      <c r="I305" s="373" t="s">
        <v>598</v>
      </c>
      <c r="J305" s="366"/>
      <c r="K305" s="367"/>
      <c r="L305" s="362"/>
    </row>
    <row r="306" spans="3:12" ht="15.6" x14ac:dyDescent="0.3">
      <c r="C306" s="360">
        <v>106</v>
      </c>
      <c r="D306" s="371">
        <v>45117</v>
      </c>
      <c r="E306" s="362" t="s">
        <v>523</v>
      </c>
      <c r="F306" s="363" t="s">
        <v>469</v>
      </c>
      <c r="G306" s="140">
        <v>460</v>
      </c>
      <c r="H306" s="364">
        <v>660</v>
      </c>
      <c r="I306" s="365" t="s">
        <v>662</v>
      </c>
      <c r="J306" s="366" t="s">
        <v>484</v>
      </c>
      <c r="K306" s="367">
        <v>303600</v>
      </c>
      <c r="L306" s="372" t="s">
        <v>459</v>
      </c>
    </row>
    <row r="307" spans="3:12" ht="15.6" x14ac:dyDescent="0.3">
      <c r="C307" s="360"/>
      <c r="D307" s="361"/>
      <c r="E307" s="362"/>
      <c r="F307" s="363"/>
      <c r="G307" s="140"/>
      <c r="H307" s="364"/>
      <c r="I307" s="365" t="s">
        <v>526</v>
      </c>
      <c r="J307" s="366"/>
      <c r="K307" s="367"/>
      <c r="L307" s="362"/>
    </row>
    <row r="308" spans="3:12" ht="15.6" x14ac:dyDescent="0.3">
      <c r="C308" s="360"/>
      <c r="D308" s="361"/>
      <c r="E308" s="362"/>
      <c r="F308" s="363"/>
      <c r="G308" s="140"/>
      <c r="H308" s="364"/>
      <c r="I308" s="373" t="s">
        <v>622</v>
      </c>
      <c r="J308" s="366"/>
      <c r="K308" s="367"/>
      <c r="L308" s="362"/>
    </row>
    <row r="309" spans="3:12" ht="15.6" x14ac:dyDescent="0.3">
      <c r="C309" s="360">
        <v>107</v>
      </c>
      <c r="D309" s="371">
        <v>45117</v>
      </c>
      <c r="E309" s="362" t="s">
        <v>477</v>
      </c>
      <c r="F309" s="363" t="s">
        <v>469</v>
      </c>
      <c r="G309" s="140">
        <v>120</v>
      </c>
      <c r="H309" s="364">
        <v>660</v>
      </c>
      <c r="I309" s="365" t="s">
        <v>636</v>
      </c>
      <c r="J309" s="366" t="s">
        <v>479</v>
      </c>
      <c r="K309" s="367">
        <v>79200</v>
      </c>
      <c r="L309" s="372" t="s">
        <v>459</v>
      </c>
    </row>
    <row r="310" spans="3:12" ht="15.6" x14ac:dyDescent="0.3">
      <c r="C310" s="360"/>
      <c r="D310" s="361"/>
      <c r="E310" s="362"/>
      <c r="F310" s="363"/>
      <c r="G310" s="140"/>
      <c r="H310" s="364"/>
      <c r="I310" s="373" t="s">
        <v>663</v>
      </c>
      <c r="J310" s="366"/>
      <c r="K310" s="367"/>
      <c r="L310" s="362"/>
    </row>
    <row r="311" spans="3:12" ht="15.6" x14ac:dyDescent="0.3">
      <c r="C311" s="360">
        <v>108</v>
      </c>
      <c r="D311" s="371">
        <v>45119</v>
      </c>
      <c r="E311" s="362" t="s">
        <v>455</v>
      </c>
      <c r="F311" s="363" t="s">
        <v>469</v>
      </c>
      <c r="G311" s="140">
        <v>420</v>
      </c>
      <c r="H311" s="364">
        <v>660</v>
      </c>
      <c r="I311" s="365" t="s">
        <v>635</v>
      </c>
      <c r="J311" s="366" t="s">
        <v>586</v>
      </c>
      <c r="K311" s="367">
        <v>277200</v>
      </c>
      <c r="L311" s="372" t="s">
        <v>459</v>
      </c>
    </row>
    <row r="312" spans="3:12" ht="15.6" x14ac:dyDescent="0.3">
      <c r="C312" s="360"/>
      <c r="D312" s="361"/>
      <c r="E312" s="362"/>
      <c r="F312" s="363"/>
      <c r="G312" s="140"/>
      <c r="H312" s="364"/>
      <c r="I312" s="365" t="s">
        <v>549</v>
      </c>
      <c r="J312" s="366"/>
      <c r="K312" s="367"/>
      <c r="L312" s="362"/>
    </row>
    <row r="313" spans="3:12" ht="15.6" x14ac:dyDescent="0.3">
      <c r="C313" s="360"/>
      <c r="D313" s="361"/>
      <c r="E313" s="362"/>
      <c r="F313" s="363"/>
      <c r="G313" s="140"/>
      <c r="H313" s="364"/>
      <c r="I313" s="365" t="s">
        <v>664</v>
      </c>
      <c r="J313" s="366"/>
      <c r="K313" s="367"/>
      <c r="L313" s="362"/>
    </row>
    <row r="314" spans="3:12" ht="15.6" x14ac:dyDescent="0.3">
      <c r="C314" s="360"/>
      <c r="D314" s="361"/>
      <c r="E314" s="362"/>
      <c r="F314" s="363"/>
      <c r="G314" s="140"/>
      <c r="H314" s="364"/>
      <c r="I314" s="373" t="s">
        <v>665</v>
      </c>
      <c r="J314" s="366"/>
      <c r="K314" s="367"/>
      <c r="L314" s="362"/>
    </row>
    <row r="315" spans="3:12" ht="15.6" x14ac:dyDescent="0.3">
      <c r="C315" s="360">
        <v>109</v>
      </c>
      <c r="D315" s="371">
        <v>45122</v>
      </c>
      <c r="E315" s="362" t="s">
        <v>482</v>
      </c>
      <c r="F315" s="363" t="s">
        <v>469</v>
      </c>
      <c r="G315" s="140">
        <v>300</v>
      </c>
      <c r="H315" s="364">
        <v>660</v>
      </c>
      <c r="I315" s="365" t="s">
        <v>558</v>
      </c>
      <c r="J315" s="366" t="s">
        <v>586</v>
      </c>
      <c r="K315" s="367">
        <v>198000</v>
      </c>
      <c r="L315" s="372" t="s">
        <v>459</v>
      </c>
    </row>
    <row r="316" spans="3:12" ht="15.6" x14ac:dyDescent="0.3">
      <c r="C316" s="360"/>
      <c r="D316" s="361"/>
      <c r="E316" s="362"/>
      <c r="F316" s="363"/>
      <c r="G316" s="140"/>
      <c r="H316" s="364"/>
      <c r="I316" s="373" t="s">
        <v>476</v>
      </c>
      <c r="J316" s="366"/>
      <c r="K316" s="367"/>
      <c r="L316" s="362"/>
    </row>
    <row r="317" spans="3:12" ht="15.6" x14ac:dyDescent="0.3">
      <c r="C317" s="360">
        <v>110</v>
      </c>
      <c r="D317" s="371">
        <v>45131</v>
      </c>
      <c r="E317" s="362" t="s">
        <v>455</v>
      </c>
      <c r="F317" s="363" t="s">
        <v>469</v>
      </c>
      <c r="G317" s="140">
        <v>300</v>
      </c>
      <c r="H317" s="364">
        <v>660</v>
      </c>
      <c r="I317" s="365" t="s">
        <v>528</v>
      </c>
      <c r="J317" s="366" t="s">
        <v>586</v>
      </c>
      <c r="K317" s="367">
        <v>198000</v>
      </c>
      <c r="L317" s="372" t="s">
        <v>459</v>
      </c>
    </row>
    <row r="318" spans="3:12" ht="15.6" x14ac:dyDescent="0.3">
      <c r="C318" s="360"/>
      <c r="D318" s="361"/>
      <c r="E318" s="362"/>
      <c r="F318" s="363"/>
      <c r="G318" s="140"/>
      <c r="H318" s="364"/>
      <c r="I318" s="365" t="s">
        <v>544</v>
      </c>
      <c r="J318" s="366"/>
      <c r="K318" s="367"/>
      <c r="L318" s="362"/>
    </row>
    <row r="319" spans="3:12" ht="15.6" x14ac:dyDescent="0.3">
      <c r="C319" s="360"/>
      <c r="D319" s="361"/>
      <c r="E319" s="362"/>
      <c r="F319" s="363"/>
      <c r="G319" s="140"/>
      <c r="H319" s="364"/>
      <c r="I319" s="373" t="s">
        <v>476</v>
      </c>
      <c r="J319" s="366"/>
      <c r="K319" s="367"/>
      <c r="L319" s="362"/>
    </row>
    <row r="320" spans="3:12" ht="15.6" x14ac:dyDescent="0.3">
      <c r="C320" s="360">
        <v>111</v>
      </c>
      <c r="D320" s="371">
        <v>45132</v>
      </c>
      <c r="E320" s="362" t="s">
        <v>455</v>
      </c>
      <c r="F320" s="363" t="s">
        <v>547</v>
      </c>
      <c r="G320" s="140">
        <v>380</v>
      </c>
      <c r="H320" s="364">
        <v>660</v>
      </c>
      <c r="I320" s="365" t="s">
        <v>666</v>
      </c>
      <c r="J320" s="366" t="s">
        <v>586</v>
      </c>
      <c r="K320" s="367">
        <v>250800</v>
      </c>
      <c r="L320" s="372" t="s">
        <v>459</v>
      </c>
    </row>
    <row r="321" spans="3:12" ht="15.6" x14ac:dyDescent="0.3">
      <c r="C321" s="360"/>
      <c r="D321" s="361"/>
      <c r="E321" s="362"/>
      <c r="F321" s="363"/>
      <c r="G321" s="140"/>
      <c r="H321" s="364"/>
      <c r="I321" s="365" t="s">
        <v>664</v>
      </c>
      <c r="J321" s="366"/>
      <c r="K321" s="367"/>
      <c r="L321" s="362"/>
    </row>
    <row r="322" spans="3:12" ht="15.6" x14ac:dyDescent="0.3">
      <c r="C322" s="360"/>
      <c r="D322" s="361"/>
      <c r="E322" s="362"/>
      <c r="F322" s="363"/>
      <c r="G322" s="140"/>
      <c r="H322" s="364"/>
      <c r="I322" s="365" t="s">
        <v>667</v>
      </c>
      <c r="J322" s="366"/>
      <c r="K322" s="367"/>
      <c r="L322" s="362"/>
    </row>
    <row r="323" spans="3:12" ht="15.6" x14ac:dyDescent="0.3">
      <c r="C323" s="360"/>
      <c r="D323" s="361"/>
      <c r="E323" s="362"/>
      <c r="F323" s="363"/>
      <c r="G323" s="140"/>
      <c r="H323" s="364"/>
      <c r="I323" s="373" t="s">
        <v>631</v>
      </c>
      <c r="J323" s="366"/>
      <c r="K323" s="367"/>
      <c r="L323" s="362"/>
    </row>
    <row r="324" spans="3:12" ht="15.6" x14ac:dyDescent="0.3">
      <c r="C324" s="360">
        <v>112</v>
      </c>
      <c r="D324" s="371">
        <v>45132</v>
      </c>
      <c r="E324" s="362" t="s">
        <v>611</v>
      </c>
      <c r="F324" s="363" t="s">
        <v>547</v>
      </c>
      <c r="G324" s="140">
        <v>350</v>
      </c>
      <c r="H324" s="364">
        <v>660</v>
      </c>
      <c r="I324" s="365" t="s">
        <v>668</v>
      </c>
      <c r="J324" s="366" t="s">
        <v>586</v>
      </c>
      <c r="K324" s="367">
        <v>231000</v>
      </c>
      <c r="L324" s="372" t="s">
        <v>459</v>
      </c>
    </row>
    <row r="325" spans="3:12" ht="15.6" x14ac:dyDescent="0.3">
      <c r="C325" s="360"/>
      <c r="D325" s="361"/>
      <c r="E325" s="362"/>
      <c r="F325" s="363"/>
      <c r="G325" s="140"/>
      <c r="H325" s="364"/>
      <c r="I325" s="365" t="s">
        <v>511</v>
      </c>
      <c r="J325" s="366"/>
      <c r="K325" s="367"/>
      <c r="L325" s="362"/>
    </row>
    <row r="326" spans="3:12" ht="15.6" x14ac:dyDescent="0.3">
      <c r="C326" s="360"/>
      <c r="D326" s="361"/>
      <c r="E326" s="362"/>
      <c r="F326" s="363"/>
      <c r="G326" s="140"/>
      <c r="H326" s="364"/>
      <c r="I326" s="365" t="s">
        <v>504</v>
      </c>
      <c r="J326" s="366"/>
      <c r="K326" s="367"/>
      <c r="L326" s="362"/>
    </row>
    <row r="327" spans="3:12" ht="15.6" x14ac:dyDescent="0.3">
      <c r="C327" s="360"/>
      <c r="D327" s="361"/>
      <c r="E327" s="362"/>
      <c r="F327" s="363"/>
      <c r="G327" s="140"/>
      <c r="H327" s="364"/>
      <c r="I327" s="373" t="s">
        <v>643</v>
      </c>
      <c r="J327" s="366"/>
      <c r="K327" s="367"/>
      <c r="L327" s="362"/>
    </row>
    <row r="328" spans="3:12" ht="15.6" x14ac:dyDescent="0.3">
      <c r="C328" s="360">
        <v>113</v>
      </c>
      <c r="D328" s="371">
        <v>45146</v>
      </c>
      <c r="E328" s="362" t="s">
        <v>518</v>
      </c>
      <c r="F328" s="363" t="s">
        <v>630</v>
      </c>
      <c r="G328" s="140">
        <v>250</v>
      </c>
      <c r="H328" s="364">
        <v>750</v>
      </c>
      <c r="I328" s="365" t="s">
        <v>560</v>
      </c>
      <c r="J328" s="366" t="s">
        <v>484</v>
      </c>
      <c r="K328" s="367">
        <v>187500</v>
      </c>
      <c r="L328" s="372" t="s">
        <v>459</v>
      </c>
    </row>
    <row r="329" spans="3:12" ht="15.6" x14ac:dyDescent="0.3">
      <c r="C329" s="360"/>
      <c r="D329" s="361"/>
      <c r="E329" s="362"/>
      <c r="F329" s="363"/>
      <c r="G329" s="140"/>
      <c r="H329" s="364"/>
      <c r="I329" s="373" t="s">
        <v>506</v>
      </c>
      <c r="J329" s="366"/>
      <c r="K329" s="367"/>
      <c r="L329" s="362"/>
    </row>
    <row r="330" spans="3:12" ht="15.6" x14ac:dyDescent="0.3">
      <c r="C330" s="360">
        <v>114</v>
      </c>
      <c r="D330" s="371">
        <v>45147</v>
      </c>
      <c r="E330" s="362" t="s">
        <v>477</v>
      </c>
      <c r="F330" s="363" t="s">
        <v>469</v>
      </c>
      <c r="G330" s="140">
        <v>150</v>
      </c>
      <c r="H330" s="364">
        <v>750</v>
      </c>
      <c r="I330" s="365" t="s">
        <v>510</v>
      </c>
      <c r="J330" s="366" t="s">
        <v>479</v>
      </c>
      <c r="K330" s="367">
        <v>112500</v>
      </c>
      <c r="L330" s="372" t="s">
        <v>459</v>
      </c>
    </row>
    <row r="331" spans="3:12" ht="15.6" x14ac:dyDescent="0.3">
      <c r="C331" s="360"/>
      <c r="D331" s="361"/>
      <c r="E331" s="362"/>
      <c r="F331" s="363"/>
      <c r="G331" s="140"/>
      <c r="H331" s="364"/>
      <c r="I331" s="365" t="s">
        <v>511</v>
      </c>
      <c r="J331" s="366"/>
      <c r="K331" s="367"/>
      <c r="L331" s="362"/>
    </row>
    <row r="332" spans="3:12" ht="15.6" x14ac:dyDescent="0.3">
      <c r="C332" s="360"/>
      <c r="D332" s="361"/>
      <c r="E332" s="362"/>
      <c r="F332" s="363"/>
      <c r="G332" s="140"/>
      <c r="H332" s="364"/>
      <c r="I332" s="373" t="s">
        <v>471</v>
      </c>
      <c r="J332" s="366"/>
      <c r="K332" s="367"/>
      <c r="L332" s="362"/>
    </row>
    <row r="333" spans="3:12" ht="15.6" x14ac:dyDescent="0.3">
      <c r="C333" s="360">
        <v>115</v>
      </c>
      <c r="D333" s="371">
        <v>45147</v>
      </c>
      <c r="E333" s="362" t="s">
        <v>465</v>
      </c>
      <c r="F333" s="363" t="s">
        <v>547</v>
      </c>
      <c r="G333" s="140">
        <v>307</v>
      </c>
      <c r="H333" s="364">
        <v>750</v>
      </c>
      <c r="I333" s="365" t="s">
        <v>669</v>
      </c>
      <c r="J333" s="366" t="s">
        <v>670</v>
      </c>
      <c r="K333" s="367">
        <v>230250</v>
      </c>
      <c r="L333" s="372" t="s">
        <v>459</v>
      </c>
    </row>
    <row r="334" spans="3:12" ht="15.6" x14ac:dyDescent="0.3">
      <c r="C334" s="360"/>
      <c r="D334" s="361"/>
      <c r="E334" s="362"/>
      <c r="F334" s="363"/>
      <c r="G334" s="140"/>
      <c r="H334" s="364"/>
      <c r="I334" s="373" t="s">
        <v>671</v>
      </c>
      <c r="J334" s="366"/>
      <c r="K334" s="367"/>
      <c r="L334" s="362"/>
    </row>
    <row r="335" spans="3:12" ht="15.6" x14ac:dyDescent="0.3">
      <c r="C335" s="360">
        <v>116</v>
      </c>
      <c r="D335" s="371">
        <v>45147</v>
      </c>
      <c r="E335" s="362" t="s">
        <v>576</v>
      </c>
      <c r="F335" s="363" t="s">
        <v>547</v>
      </c>
      <c r="G335" s="140">
        <v>500</v>
      </c>
      <c r="H335" s="364">
        <v>750</v>
      </c>
      <c r="I335" s="365" t="s">
        <v>483</v>
      </c>
      <c r="J335" s="366" t="s">
        <v>458</v>
      </c>
      <c r="K335" s="367">
        <v>375000</v>
      </c>
      <c r="L335" s="372" t="s">
        <v>459</v>
      </c>
    </row>
    <row r="336" spans="3:12" ht="15.6" x14ac:dyDescent="0.3">
      <c r="C336" s="360"/>
      <c r="D336" s="361"/>
      <c r="E336" s="362"/>
      <c r="F336" s="363"/>
      <c r="G336" s="140"/>
      <c r="H336" s="364"/>
      <c r="I336" s="373" t="s">
        <v>475</v>
      </c>
      <c r="J336" s="366"/>
      <c r="K336" s="367"/>
      <c r="L336" s="362"/>
    </row>
    <row r="337" spans="3:12" ht="15.6" x14ac:dyDescent="0.3">
      <c r="C337" s="360">
        <v>117</v>
      </c>
      <c r="D337" s="371">
        <v>45151</v>
      </c>
      <c r="E337" s="362" t="s">
        <v>611</v>
      </c>
      <c r="F337" s="363" t="s">
        <v>469</v>
      </c>
      <c r="G337" s="140">
        <v>300</v>
      </c>
      <c r="H337" s="364">
        <v>750</v>
      </c>
      <c r="I337" s="365" t="s">
        <v>528</v>
      </c>
      <c r="J337" s="366" t="s">
        <v>586</v>
      </c>
      <c r="K337" s="367">
        <v>225000</v>
      </c>
      <c r="L337" s="372" t="s">
        <v>459</v>
      </c>
    </row>
    <row r="338" spans="3:12" ht="15.6" x14ac:dyDescent="0.3">
      <c r="C338" s="360"/>
      <c r="D338" s="361"/>
      <c r="E338" s="362"/>
      <c r="F338" s="363"/>
      <c r="G338" s="140"/>
      <c r="H338" s="364"/>
      <c r="I338" s="365" t="s">
        <v>544</v>
      </c>
      <c r="J338" s="366"/>
      <c r="K338" s="367"/>
      <c r="L338" s="362"/>
    </row>
    <row r="339" spans="3:12" ht="15.6" x14ac:dyDescent="0.3">
      <c r="C339" s="360"/>
      <c r="D339" s="361"/>
      <c r="E339" s="362"/>
      <c r="F339" s="363"/>
      <c r="G339" s="140"/>
      <c r="H339" s="364"/>
      <c r="I339" s="373" t="s">
        <v>476</v>
      </c>
      <c r="J339" s="366"/>
      <c r="K339" s="367"/>
      <c r="L339" s="362"/>
    </row>
    <row r="340" spans="3:12" ht="15.6" x14ac:dyDescent="0.3">
      <c r="C340" s="360">
        <v>118</v>
      </c>
      <c r="D340" s="371">
        <v>45153</v>
      </c>
      <c r="E340" s="362" t="s">
        <v>455</v>
      </c>
      <c r="F340" s="363" t="s">
        <v>547</v>
      </c>
      <c r="G340" s="140">
        <v>630</v>
      </c>
      <c r="H340" s="364">
        <v>810</v>
      </c>
      <c r="I340" s="365" t="s">
        <v>528</v>
      </c>
      <c r="J340" s="366" t="s">
        <v>586</v>
      </c>
      <c r="K340" s="367">
        <v>510300</v>
      </c>
      <c r="L340" s="372" t="s">
        <v>459</v>
      </c>
    </row>
    <row r="341" spans="3:12" ht="15.6" x14ac:dyDescent="0.3">
      <c r="C341" s="360"/>
      <c r="D341" s="361"/>
      <c r="E341" s="362"/>
      <c r="F341" s="363"/>
      <c r="G341" s="140"/>
      <c r="H341" s="364"/>
      <c r="I341" s="365" t="s">
        <v>672</v>
      </c>
      <c r="J341" s="366"/>
      <c r="K341" s="367"/>
      <c r="L341" s="362"/>
    </row>
    <row r="342" spans="3:12" ht="15.6" x14ac:dyDescent="0.3">
      <c r="C342" s="360"/>
      <c r="D342" s="361"/>
      <c r="E342" s="362"/>
      <c r="F342" s="363"/>
      <c r="G342" s="140"/>
      <c r="H342" s="364"/>
      <c r="I342" s="365" t="s">
        <v>579</v>
      </c>
      <c r="J342" s="366"/>
      <c r="K342" s="367"/>
      <c r="L342" s="362"/>
    </row>
    <row r="343" spans="3:12" ht="15.6" x14ac:dyDescent="0.3">
      <c r="C343" s="360"/>
      <c r="D343" s="361"/>
      <c r="E343" s="362"/>
      <c r="F343" s="363"/>
      <c r="G343" s="140"/>
      <c r="H343" s="364"/>
      <c r="I343" s="373" t="s">
        <v>673</v>
      </c>
      <c r="J343" s="366"/>
      <c r="K343" s="367"/>
      <c r="L343" s="362"/>
    </row>
    <row r="344" spans="3:12" ht="15.6" x14ac:dyDescent="0.3">
      <c r="C344" s="360">
        <v>119</v>
      </c>
      <c r="D344" s="371">
        <v>45158</v>
      </c>
      <c r="E344" s="362" t="s">
        <v>518</v>
      </c>
      <c r="F344" s="363" t="s">
        <v>674</v>
      </c>
      <c r="G344" s="140">
        <v>250</v>
      </c>
      <c r="H344" s="364">
        <v>860</v>
      </c>
      <c r="I344" s="365" t="s">
        <v>560</v>
      </c>
      <c r="J344" s="366" t="s">
        <v>458</v>
      </c>
      <c r="K344" s="367">
        <v>215000</v>
      </c>
      <c r="L344" s="372" t="s">
        <v>459</v>
      </c>
    </row>
    <row r="345" spans="3:12" ht="15.6" x14ac:dyDescent="0.3">
      <c r="C345" s="360"/>
      <c r="D345" s="361"/>
      <c r="E345" s="362"/>
      <c r="F345" s="363"/>
      <c r="G345" s="140"/>
      <c r="H345" s="364"/>
      <c r="I345" s="373" t="s">
        <v>506</v>
      </c>
      <c r="J345" s="366"/>
      <c r="K345" s="367"/>
      <c r="L345" s="362"/>
    </row>
    <row r="346" spans="3:12" ht="15.6" x14ac:dyDescent="0.3">
      <c r="C346" s="360">
        <v>120</v>
      </c>
      <c r="D346" s="371">
        <v>45160</v>
      </c>
      <c r="E346" s="362" t="s">
        <v>523</v>
      </c>
      <c r="F346" s="363" t="s">
        <v>630</v>
      </c>
      <c r="G346" s="140">
        <v>460</v>
      </c>
      <c r="H346" s="364">
        <v>870</v>
      </c>
      <c r="I346" s="365" t="s">
        <v>621</v>
      </c>
      <c r="J346" s="366" t="s">
        <v>484</v>
      </c>
      <c r="K346" s="367">
        <v>400200</v>
      </c>
      <c r="L346" s="372" t="s">
        <v>459</v>
      </c>
    </row>
    <row r="347" spans="3:12" ht="15.6" x14ac:dyDescent="0.3">
      <c r="C347" s="360"/>
      <c r="D347" s="361"/>
      <c r="E347" s="362"/>
      <c r="F347" s="363"/>
      <c r="G347" s="140"/>
      <c r="H347" s="364"/>
      <c r="I347" s="373" t="s">
        <v>622</v>
      </c>
      <c r="J347" s="366"/>
      <c r="K347" s="367"/>
      <c r="L347" s="362"/>
    </row>
    <row r="348" spans="3:12" ht="15.6" x14ac:dyDescent="0.3">
      <c r="C348" s="360">
        <v>121</v>
      </c>
      <c r="D348" s="371">
        <v>45160</v>
      </c>
      <c r="E348" s="362" t="s">
        <v>482</v>
      </c>
      <c r="F348" s="363" t="s">
        <v>630</v>
      </c>
      <c r="G348" s="140">
        <v>400</v>
      </c>
      <c r="H348" s="364">
        <v>870</v>
      </c>
      <c r="I348" s="365" t="s">
        <v>675</v>
      </c>
      <c r="J348" s="366" t="s">
        <v>484</v>
      </c>
      <c r="K348" s="367">
        <v>348000</v>
      </c>
      <c r="L348" s="372" t="s">
        <v>459</v>
      </c>
    </row>
    <row r="349" spans="3:12" ht="15.6" x14ac:dyDescent="0.3">
      <c r="C349" s="360"/>
      <c r="D349" s="361"/>
      <c r="E349" s="362"/>
      <c r="F349" s="363"/>
      <c r="G349" s="140"/>
      <c r="H349" s="364"/>
      <c r="I349" s="373" t="s">
        <v>633</v>
      </c>
      <c r="J349" s="366"/>
      <c r="K349" s="367"/>
      <c r="L349" s="362"/>
    </row>
    <row r="350" spans="3:12" ht="15.6" x14ac:dyDescent="0.3">
      <c r="C350" s="360">
        <v>122</v>
      </c>
      <c r="D350" s="371">
        <v>45160</v>
      </c>
      <c r="E350" s="362" t="s">
        <v>455</v>
      </c>
      <c r="F350" s="363" t="s">
        <v>547</v>
      </c>
      <c r="G350" s="140">
        <v>538</v>
      </c>
      <c r="H350" s="364">
        <v>870</v>
      </c>
      <c r="I350" s="365" t="s">
        <v>655</v>
      </c>
      <c r="J350" s="366" t="s">
        <v>586</v>
      </c>
      <c r="K350" s="367">
        <v>468060</v>
      </c>
      <c r="L350" s="372" t="s">
        <v>459</v>
      </c>
    </row>
    <row r="351" spans="3:12" ht="15.6" x14ac:dyDescent="0.3">
      <c r="C351" s="360"/>
      <c r="D351" s="361"/>
      <c r="E351" s="362"/>
      <c r="F351" s="363"/>
      <c r="G351" s="140"/>
      <c r="H351" s="364"/>
      <c r="I351" s="365" t="s">
        <v>676</v>
      </c>
      <c r="J351" s="366"/>
      <c r="K351" s="367"/>
      <c r="L351" s="362"/>
    </row>
    <row r="352" spans="3:12" ht="15.6" x14ac:dyDescent="0.3">
      <c r="C352" s="360"/>
      <c r="D352" s="361"/>
      <c r="E352" s="362"/>
      <c r="F352" s="363"/>
      <c r="G352" s="140"/>
      <c r="H352" s="364"/>
      <c r="I352" s="373" t="s">
        <v>677</v>
      </c>
      <c r="J352" s="366"/>
      <c r="K352" s="367"/>
      <c r="L352" s="362"/>
    </row>
    <row r="353" spans="3:12" ht="15.6" x14ac:dyDescent="0.3">
      <c r="C353" s="360">
        <v>123</v>
      </c>
      <c r="D353" s="371">
        <v>45162</v>
      </c>
      <c r="E353" s="362" t="s">
        <v>455</v>
      </c>
      <c r="F353" s="363" t="s">
        <v>547</v>
      </c>
      <c r="G353" s="140">
        <v>610</v>
      </c>
      <c r="H353" s="364">
        <v>870</v>
      </c>
      <c r="I353" s="365" t="s">
        <v>528</v>
      </c>
      <c r="J353" s="366" t="s">
        <v>586</v>
      </c>
      <c r="K353" s="367">
        <v>530700</v>
      </c>
      <c r="L353" s="372" t="s">
        <v>459</v>
      </c>
    </row>
    <row r="354" spans="3:12" ht="15.6" x14ac:dyDescent="0.3">
      <c r="C354" s="360"/>
      <c r="D354" s="361"/>
      <c r="E354" s="362"/>
      <c r="F354" s="363"/>
      <c r="G354" s="140"/>
      <c r="H354" s="364"/>
      <c r="I354" s="365" t="s">
        <v>678</v>
      </c>
      <c r="J354" s="366"/>
      <c r="K354" s="367"/>
      <c r="L354" s="362"/>
    </row>
    <row r="355" spans="3:12" ht="15.6" x14ac:dyDescent="0.3">
      <c r="C355" s="360"/>
      <c r="D355" s="361"/>
      <c r="E355" s="362"/>
      <c r="F355" s="363"/>
      <c r="G355" s="140"/>
      <c r="H355" s="364"/>
      <c r="I355" s="365" t="s">
        <v>679</v>
      </c>
      <c r="J355" s="366"/>
      <c r="K355" s="367"/>
      <c r="L355" s="362"/>
    </row>
    <row r="356" spans="3:12" ht="15.6" x14ac:dyDescent="0.3">
      <c r="C356" s="360"/>
      <c r="D356" s="361"/>
      <c r="E356" s="362"/>
      <c r="F356" s="363"/>
      <c r="G356" s="140"/>
      <c r="H356" s="364"/>
      <c r="I356" s="373" t="s">
        <v>680</v>
      </c>
      <c r="J356" s="366"/>
      <c r="K356" s="367"/>
      <c r="L356" s="362"/>
    </row>
    <row r="357" spans="3:12" ht="15.6" x14ac:dyDescent="0.3">
      <c r="C357" s="360">
        <v>124</v>
      </c>
      <c r="D357" s="371">
        <v>45161</v>
      </c>
      <c r="E357" s="362" t="s">
        <v>611</v>
      </c>
      <c r="F357" s="363" t="s">
        <v>547</v>
      </c>
      <c r="G357" s="140">
        <v>320</v>
      </c>
      <c r="H357" s="364">
        <v>870</v>
      </c>
      <c r="I357" s="365" t="s">
        <v>528</v>
      </c>
      <c r="J357" s="366" t="s">
        <v>586</v>
      </c>
      <c r="K357" s="367">
        <v>278400</v>
      </c>
      <c r="L357" s="372" t="s">
        <v>459</v>
      </c>
    </row>
    <row r="358" spans="3:12" ht="15.6" x14ac:dyDescent="0.3">
      <c r="C358" s="360"/>
      <c r="D358" s="361"/>
      <c r="E358" s="362"/>
      <c r="F358" s="363"/>
      <c r="G358" s="140"/>
      <c r="H358" s="364"/>
      <c r="I358" s="365" t="s">
        <v>634</v>
      </c>
      <c r="J358" s="366"/>
      <c r="K358" s="367"/>
      <c r="L358" s="362"/>
    </row>
    <row r="359" spans="3:12" ht="15.6" x14ac:dyDescent="0.3">
      <c r="C359" s="360"/>
      <c r="D359" s="361"/>
      <c r="E359" s="362"/>
      <c r="F359" s="363"/>
      <c r="G359" s="140"/>
      <c r="H359" s="364"/>
      <c r="I359" s="373" t="s">
        <v>681</v>
      </c>
      <c r="J359" s="366"/>
      <c r="K359" s="367"/>
      <c r="L359" s="362"/>
    </row>
    <row r="360" spans="3:12" ht="15.6" x14ac:dyDescent="0.3">
      <c r="C360" s="360">
        <v>125</v>
      </c>
      <c r="D360" s="371">
        <v>45168</v>
      </c>
      <c r="E360" s="362" t="s">
        <v>576</v>
      </c>
      <c r="F360" s="363" t="s">
        <v>630</v>
      </c>
      <c r="G360" s="140">
        <v>420</v>
      </c>
      <c r="H360" s="364">
        <v>870</v>
      </c>
      <c r="I360" s="365" t="s">
        <v>682</v>
      </c>
      <c r="J360" s="366" t="s">
        <v>458</v>
      </c>
      <c r="K360" s="367">
        <v>365400</v>
      </c>
      <c r="L360" s="372" t="s">
        <v>459</v>
      </c>
    </row>
    <row r="361" spans="3:12" ht="15.6" x14ac:dyDescent="0.3">
      <c r="C361" s="360"/>
      <c r="D361" s="361"/>
      <c r="E361" s="362"/>
      <c r="F361" s="363"/>
      <c r="G361" s="140"/>
      <c r="H361" s="364"/>
      <c r="I361" s="373" t="s">
        <v>665</v>
      </c>
      <c r="J361" s="366"/>
      <c r="K361" s="367"/>
      <c r="L361" s="362"/>
    </row>
    <row r="362" spans="3:12" ht="15.6" x14ac:dyDescent="0.3">
      <c r="C362" s="360">
        <v>126</v>
      </c>
      <c r="D362" s="371">
        <v>45173</v>
      </c>
      <c r="E362" s="362" t="s">
        <v>455</v>
      </c>
      <c r="F362" s="363" t="s">
        <v>547</v>
      </c>
      <c r="G362" s="140">
        <v>641</v>
      </c>
      <c r="H362" s="364">
        <v>885</v>
      </c>
      <c r="I362" s="365" t="s">
        <v>528</v>
      </c>
      <c r="J362" s="366" t="s">
        <v>586</v>
      </c>
      <c r="K362" s="367">
        <v>567285</v>
      </c>
      <c r="L362" s="372" t="s">
        <v>459</v>
      </c>
    </row>
    <row r="363" spans="3:12" ht="15.6" x14ac:dyDescent="0.3">
      <c r="C363" s="360"/>
      <c r="D363" s="361"/>
      <c r="E363" s="362"/>
      <c r="F363" s="363"/>
      <c r="G363" s="140"/>
      <c r="H363" s="364"/>
      <c r="I363" s="365" t="s">
        <v>683</v>
      </c>
      <c r="J363" s="366"/>
      <c r="K363" s="367"/>
      <c r="L363" s="362"/>
    </row>
    <row r="364" spans="3:12" ht="15.6" x14ac:dyDescent="0.3">
      <c r="C364" s="360"/>
      <c r="D364" s="361"/>
      <c r="E364" s="362"/>
      <c r="F364" s="363"/>
      <c r="G364" s="140"/>
      <c r="H364" s="364"/>
      <c r="I364" s="373" t="s">
        <v>684</v>
      </c>
      <c r="J364" s="366"/>
      <c r="K364" s="367"/>
      <c r="L364" s="362"/>
    </row>
    <row r="365" spans="3:12" ht="15.6" x14ac:dyDescent="0.3">
      <c r="C365" s="360">
        <v>127</v>
      </c>
      <c r="D365" s="371">
        <v>45173</v>
      </c>
      <c r="E365" s="362" t="s">
        <v>477</v>
      </c>
      <c r="F365" s="363" t="s">
        <v>547</v>
      </c>
      <c r="G365" s="140">
        <v>180</v>
      </c>
      <c r="H365" s="364">
        <v>885</v>
      </c>
      <c r="I365" s="365" t="s">
        <v>664</v>
      </c>
      <c r="J365" s="366" t="s">
        <v>479</v>
      </c>
      <c r="K365" s="367">
        <v>159300</v>
      </c>
      <c r="L365" s="372" t="s">
        <v>459</v>
      </c>
    </row>
    <row r="366" spans="3:12" ht="15.6" x14ac:dyDescent="0.3">
      <c r="C366" s="360"/>
      <c r="D366" s="361"/>
      <c r="E366" s="362"/>
      <c r="F366" s="363"/>
      <c r="G366" s="140"/>
      <c r="H366" s="364"/>
      <c r="I366" s="373" t="s">
        <v>481</v>
      </c>
      <c r="J366" s="366"/>
      <c r="K366" s="367"/>
      <c r="L366" s="362"/>
    </row>
    <row r="367" spans="3:12" ht="15.6" x14ac:dyDescent="0.3">
      <c r="C367" s="360">
        <v>128</v>
      </c>
      <c r="D367" s="371">
        <v>45175</v>
      </c>
      <c r="E367" s="362" t="s">
        <v>465</v>
      </c>
      <c r="F367" s="363" t="s">
        <v>547</v>
      </c>
      <c r="G367" s="140">
        <v>756</v>
      </c>
      <c r="H367" s="364">
        <v>950</v>
      </c>
      <c r="I367" s="365" t="s">
        <v>685</v>
      </c>
      <c r="J367" s="366" t="s">
        <v>458</v>
      </c>
      <c r="K367" s="367">
        <v>718200</v>
      </c>
      <c r="L367" s="372" t="s">
        <v>459</v>
      </c>
    </row>
    <row r="368" spans="3:12" ht="15.6" x14ac:dyDescent="0.3">
      <c r="C368" s="360"/>
      <c r="D368" s="361"/>
      <c r="E368" s="362"/>
      <c r="F368" s="363"/>
      <c r="G368" s="140"/>
      <c r="H368" s="364"/>
      <c r="I368" s="365" t="s">
        <v>686</v>
      </c>
      <c r="J368" s="366"/>
      <c r="K368" s="367"/>
      <c r="L368" s="362"/>
    </row>
    <row r="369" spans="3:12" ht="15.6" x14ac:dyDescent="0.3">
      <c r="C369" s="360"/>
      <c r="D369" s="361"/>
      <c r="E369" s="362"/>
      <c r="F369" s="363"/>
      <c r="G369" s="140"/>
      <c r="H369" s="364"/>
      <c r="I369" s="373" t="s">
        <v>687</v>
      </c>
      <c r="J369" s="366"/>
      <c r="K369" s="367"/>
      <c r="L369" s="362"/>
    </row>
    <row r="370" spans="3:12" ht="15.6" x14ac:dyDescent="0.3">
      <c r="C370" s="360">
        <v>129</v>
      </c>
      <c r="D370" s="371">
        <v>45175</v>
      </c>
      <c r="E370" s="362" t="s">
        <v>576</v>
      </c>
      <c r="F370" s="363" t="s">
        <v>547</v>
      </c>
      <c r="G370" s="140">
        <v>500</v>
      </c>
      <c r="H370" s="364">
        <v>950</v>
      </c>
      <c r="I370" s="365" t="s">
        <v>483</v>
      </c>
      <c r="J370" s="366" t="s">
        <v>458</v>
      </c>
      <c r="K370" s="367">
        <v>475000</v>
      </c>
      <c r="L370" s="372" t="s">
        <v>459</v>
      </c>
    </row>
    <row r="371" spans="3:12" ht="15.6" x14ac:dyDescent="0.3">
      <c r="C371" s="360"/>
      <c r="D371" s="361"/>
      <c r="E371" s="362"/>
      <c r="F371" s="363"/>
      <c r="G371" s="140"/>
      <c r="H371" s="364"/>
      <c r="I371" s="373" t="s">
        <v>475</v>
      </c>
      <c r="J371" s="366"/>
      <c r="K371" s="367"/>
      <c r="L371" s="362"/>
    </row>
    <row r="372" spans="3:12" ht="15.6" x14ac:dyDescent="0.3">
      <c r="C372" s="360">
        <v>130</v>
      </c>
      <c r="D372" s="371">
        <v>45176</v>
      </c>
      <c r="E372" s="362" t="s">
        <v>518</v>
      </c>
      <c r="F372" s="363" t="s">
        <v>630</v>
      </c>
      <c r="G372" s="140">
        <v>280</v>
      </c>
      <c r="H372" s="364">
        <v>950</v>
      </c>
      <c r="I372" s="365" t="s">
        <v>640</v>
      </c>
      <c r="J372" s="366" t="s">
        <v>484</v>
      </c>
      <c r="K372" s="367">
        <v>266000</v>
      </c>
      <c r="L372" s="372" t="s">
        <v>459</v>
      </c>
    </row>
    <row r="373" spans="3:12" ht="15.6" x14ac:dyDescent="0.3">
      <c r="C373" s="360"/>
      <c r="D373" s="361"/>
      <c r="E373" s="362"/>
      <c r="F373" s="363"/>
      <c r="G373" s="140"/>
      <c r="H373" s="364"/>
      <c r="I373" s="373" t="s">
        <v>641</v>
      </c>
      <c r="J373" s="366"/>
      <c r="K373" s="367"/>
      <c r="L373" s="362"/>
    </row>
    <row r="374" spans="3:12" ht="15.6" x14ac:dyDescent="0.3">
      <c r="C374" s="360">
        <v>131</v>
      </c>
      <c r="D374" s="371">
        <v>45176</v>
      </c>
      <c r="E374" s="362" t="s">
        <v>611</v>
      </c>
      <c r="F374" s="363" t="s">
        <v>630</v>
      </c>
      <c r="G374" s="140">
        <v>230</v>
      </c>
      <c r="H374" s="364">
        <v>950</v>
      </c>
      <c r="I374" s="365" t="s">
        <v>688</v>
      </c>
      <c r="J374" s="366" t="s">
        <v>586</v>
      </c>
      <c r="K374" s="367">
        <v>218500</v>
      </c>
      <c r="L374" s="372" t="s">
        <v>459</v>
      </c>
    </row>
    <row r="375" spans="3:12" ht="15.6" x14ac:dyDescent="0.3">
      <c r="C375" s="360"/>
      <c r="D375" s="361"/>
      <c r="E375" s="362"/>
      <c r="F375" s="363"/>
      <c r="G375" s="140"/>
      <c r="H375" s="364"/>
      <c r="I375" s="373" t="s">
        <v>689</v>
      </c>
      <c r="J375" s="366"/>
      <c r="K375" s="367"/>
      <c r="L375" s="362"/>
    </row>
    <row r="376" spans="3:12" ht="15.6" x14ac:dyDescent="0.3">
      <c r="C376" s="360">
        <v>132</v>
      </c>
      <c r="D376" s="371">
        <v>45176</v>
      </c>
      <c r="E376" s="362" t="s">
        <v>611</v>
      </c>
      <c r="F376" s="363" t="s">
        <v>630</v>
      </c>
      <c r="G376" s="140">
        <v>54</v>
      </c>
      <c r="H376" s="364">
        <v>950</v>
      </c>
      <c r="I376" s="365" t="s">
        <v>690</v>
      </c>
      <c r="J376" s="366" t="s">
        <v>479</v>
      </c>
      <c r="K376" s="367">
        <v>51300</v>
      </c>
      <c r="L376" s="372" t="s">
        <v>459</v>
      </c>
    </row>
    <row r="377" spans="3:12" ht="15.6" x14ac:dyDescent="0.3">
      <c r="C377" s="360"/>
      <c r="D377" s="361"/>
      <c r="E377" s="362"/>
      <c r="F377" s="363"/>
      <c r="G377" s="140"/>
      <c r="H377" s="364"/>
      <c r="I377" s="373" t="s">
        <v>691</v>
      </c>
      <c r="J377" s="366"/>
      <c r="K377" s="367"/>
      <c r="L377" s="362"/>
    </row>
    <row r="378" spans="3:12" ht="15.6" x14ac:dyDescent="0.3">
      <c r="C378" s="360">
        <v>133</v>
      </c>
      <c r="D378" s="371">
        <v>45183</v>
      </c>
      <c r="E378" s="362" t="s">
        <v>611</v>
      </c>
      <c r="F378" s="363" t="s">
        <v>692</v>
      </c>
      <c r="G378" s="140">
        <v>248</v>
      </c>
      <c r="H378" s="364">
        <v>950</v>
      </c>
      <c r="I378" s="365" t="s">
        <v>693</v>
      </c>
      <c r="J378" s="366" t="s">
        <v>586</v>
      </c>
      <c r="K378" s="367">
        <v>235600</v>
      </c>
      <c r="L378" s="372" t="s">
        <v>459</v>
      </c>
    </row>
    <row r="379" spans="3:12" ht="15.6" x14ac:dyDescent="0.3">
      <c r="C379" s="360"/>
      <c r="D379" s="361"/>
      <c r="E379" s="362"/>
      <c r="F379" s="363"/>
      <c r="G379" s="140"/>
      <c r="H379" s="364"/>
      <c r="I379" s="365" t="s">
        <v>694</v>
      </c>
      <c r="J379" s="366"/>
      <c r="K379" s="367"/>
      <c r="L379" s="362"/>
    </row>
    <row r="380" spans="3:12" ht="15.6" x14ac:dyDescent="0.3">
      <c r="C380" s="360"/>
      <c r="D380" s="361"/>
      <c r="E380" s="362"/>
      <c r="F380" s="363"/>
      <c r="G380" s="140"/>
      <c r="H380" s="364"/>
      <c r="I380" s="373" t="s">
        <v>695</v>
      </c>
      <c r="J380" s="366"/>
      <c r="K380" s="367"/>
      <c r="L380" s="362"/>
    </row>
    <row r="381" spans="3:12" ht="15.6" x14ac:dyDescent="0.3">
      <c r="C381" s="360">
        <v>134</v>
      </c>
      <c r="D381" s="371">
        <v>45183</v>
      </c>
      <c r="E381" s="362" t="s">
        <v>455</v>
      </c>
      <c r="F381" s="363" t="s">
        <v>692</v>
      </c>
      <c r="G381" s="140">
        <v>480</v>
      </c>
      <c r="H381" s="364">
        <v>950</v>
      </c>
      <c r="I381" s="365" t="s">
        <v>696</v>
      </c>
      <c r="J381" s="366" t="s">
        <v>586</v>
      </c>
      <c r="K381" s="367">
        <v>456000</v>
      </c>
      <c r="L381" s="372" t="s">
        <v>459</v>
      </c>
    </row>
    <row r="382" spans="3:12" ht="15.6" x14ac:dyDescent="0.3">
      <c r="C382" s="360"/>
      <c r="D382" s="361"/>
      <c r="E382" s="362"/>
      <c r="F382" s="363"/>
      <c r="G382" s="140"/>
      <c r="H382" s="364"/>
      <c r="I382" s="365" t="s">
        <v>697</v>
      </c>
      <c r="J382" s="366"/>
      <c r="K382" s="367"/>
      <c r="L382" s="362"/>
    </row>
    <row r="383" spans="3:12" ht="15.6" x14ac:dyDescent="0.3">
      <c r="C383" s="360"/>
      <c r="D383" s="361"/>
      <c r="E383" s="362"/>
      <c r="F383" s="363"/>
      <c r="G383" s="140"/>
      <c r="H383" s="364"/>
      <c r="I383" s="373" t="s">
        <v>598</v>
      </c>
      <c r="J383" s="366"/>
      <c r="K383" s="367"/>
      <c r="L383" s="362"/>
    </row>
    <row r="384" spans="3:12" ht="15.6" x14ac:dyDescent="0.3">
      <c r="C384" s="360">
        <v>135</v>
      </c>
      <c r="D384" s="371">
        <v>45189</v>
      </c>
      <c r="E384" s="362" t="s">
        <v>576</v>
      </c>
      <c r="F384" s="363" t="s">
        <v>630</v>
      </c>
      <c r="G384" s="140">
        <v>350</v>
      </c>
      <c r="H384" s="364">
        <v>1050</v>
      </c>
      <c r="I384" s="365" t="s">
        <v>632</v>
      </c>
      <c r="J384" s="366" t="s">
        <v>458</v>
      </c>
      <c r="K384" s="367">
        <v>367500</v>
      </c>
      <c r="L384" s="372" t="s">
        <v>459</v>
      </c>
    </row>
    <row r="385" spans="3:12" ht="15.6" x14ac:dyDescent="0.3">
      <c r="C385" s="360"/>
      <c r="D385" s="361"/>
      <c r="E385" s="362"/>
      <c r="F385" s="363"/>
      <c r="G385" s="140"/>
      <c r="H385" s="364"/>
      <c r="I385" s="373" t="s">
        <v>643</v>
      </c>
      <c r="J385" s="366"/>
      <c r="K385" s="367"/>
      <c r="L385" s="362"/>
    </row>
    <row r="386" spans="3:12" ht="15.6" x14ac:dyDescent="0.3">
      <c r="C386" s="360">
        <v>136</v>
      </c>
      <c r="D386" s="371">
        <v>45189</v>
      </c>
      <c r="E386" s="362" t="s">
        <v>455</v>
      </c>
      <c r="F386" s="363" t="s">
        <v>547</v>
      </c>
      <c r="G386" s="140">
        <v>530</v>
      </c>
      <c r="H386" s="364">
        <v>1050</v>
      </c>
      <c r="I386" s="365" t="s">
        <v>528</v>
      </c>
      <c r="J386" s="366"/>
      <c r="K386" s="367"/>
      <c r="L386" s="362"/>
    </row>
    <row r="387" spans="3:12" ht="15.6" x14ac:dyDescent="0.3">
      <c r="C387" s="360"/>
      <c r="D387" s="361"/>
      <c r="E387" s="362"/>
      <c r="F387" s="363"/>
      <c r="G387" s="140"/>
      <c r="H387" s="364"/>
      <c r="I387" s="365" t="s">
        <v>596</v>
      </c>
      <c r="J387" s="366" t="s">
        <v>586</v>
      </c>
      <c r="K387" s="367">
        <v>556500</v>
      </c>
      <c r="L387" s="372" t="s">
        <v>459</v>
      </c>
    </row>
    <row r="388" spans="3:12" ht="15.6" x14ac:dyDescent="0.3">
      <c r="C388" s="360"/>
      <c r="D388" s="361"/>
      <c r="E388" s="362"/>
      <c r="F388" s="363"/>
      <c r="G388" s="140"/>
      <c r="H388" s="364"/>
      <c r="I388" s="373" t="s">
        <v>698</v>
      </c>
      <c r="J388" s="366"/>
      <c r="K388" s="367"/>
      <c r="L388" s="362"/>
    </row>
    <row r="389" spans="3:12" ht="15.6" x14ac:dyDescent="0.3">
      <c r="C389" s="360">
        <v>137</v>
      </c>
      <c r="D389" s="371">
        <v>45189</v>
      </c>
      <c r="E389" s="362" t="s">
        <v>477</v>
      </c>
      <c r="F389" s="363" t="s">
        <v>547</v>
      </c>
      <c r="G389" s="140">
        <v>200</v>
      </c>
      <c r="H389" s="364">
        <v>1050</v>
      </c>
      <c r="I389" s="365" t="s">
        <v>644</v>
      </c>
      <c r="J389" s="366" t="s">
        <v>586</v>
      </c>
      <c r="K389" s="367">
        <v>210000</v>
      </c>
      <c r="L389" s="372" t="s">
        <v>459</v>
      </c>
    </row>
    <row r="390" spans="3:12" ht="15.6" x14ac:dyDescent="0.3">
      <c r="C390" s="360"/>
      <c r="D390" s="361"/>
      <c r="E390" s="362"/>
      <c r="F390" s="363"/>
      <c r="G390" s="140"/>
      <c r="H390" s="364"/>
      <c r="I390" s="373" t="s">
        <v>645</v>
      </c>
      <c r="J390" s="366"/>
      <c r="K390" s="367"/>
      <c r="L390" s="362"/>
    </row>
    <row r="391" spans="3:12" ht="15.6" x14ac:dyDescent="0.3">
      <c r="C391" s="360">
        <v>138</v>
      </c>
      <c r="D391" s="371">
        <v>45196</v>
      </c>
      <c r="E391" s="362" t="s">
        <v>455</v>
      </c>
      <c r="F391" s="363" t="s">
        <v>547</v>
      </c>
      <c r="G391" s="140">
        <v>530</v>
      </c>
      <c r="H391" s="364">
        <v>1100</v>
      </c>
      <c r="I391" s="365" t="s">
        <v>528</v>
      </c>
      <c r="J391" s="366" t="s">
        <v>586</v>
      </c>
      <c r="K391" s="367">
        <v>583000</v>
      </c>
      <c r="L391" s="372" t="s">
        <v>459</v>
      </c>
    </row>
    <row r="392" spans="3:12" ht="15.6" x14ac:dyDescent="0.3">
      <c r="C392" s="360"/>
      <c r="D392" s="361"/>
      <c r="E392" s="362"/>
      <c r="F392" s="363"/>
      <c r="G392" s="140"/>
      <c r="H392" s="364"/>
      <c r="I392" s="365" t="s">
        <v>596</v>
      </c>
      <c r="J392" s="366"/>
      <c r="K392" s="367"/>
      <c r="L392" s="362"/>
    </row>
    <row r="393" spans="3:12" ht="15.6" x14ac:dyDescent="0.3">
      <c r="C393" s="360"/>
      <c r="D393" s="361"/>
      <c r="E393" s="362"/>
      <c r="F393" s="363"/>
      <c r="G393" s="140"/>
      <c r="H393" s="364"/>
      <c r="I393" s="373" t="s">
        <v>698</v>
      </c>
      <c r="J393" s="366"/>
      <c r="K393" s="367"/>
      <c r="L393" s="362"/>
    </row>
    <row r="394" spans="3:12" ht="15.6" x14ac:dyDescent="0.3">
      <c r="C394" s="360">
        <v>139</v>
      </c>
      <c r="D394" s="371">
        <v>45198</v>
      </c>
      <c r="E394" s="362" t="s">
        <v>465</v>
      </c>
      <c r="F394" s="363" t="s">
        <v>547</v>
      </c>
      <c r="G394" s="140">
        <v>210</v>
      </c>
      <c r="H394" s="364">
        <v>1075</v>
      </c>
      <c r="I394" s="365" t="s">
        <v>699</v>
      </c>
      <c r="J394" s="366" t="s">
        <v>458</v>
      </c>
      <c r="K394" s="367">
        <v>225750</v>
      </c>
      <c r="L394" s="372" t="s">
        <v>459</v>
      </c>
    </row>
    <row r="395" spans="3:12" ht="15.6" x14ac:dyDescent="0.3">
      <c r="C395" s="360"/>
      <c r="D395" s="361"/>
      <c r="E395" s="362"/>
      <c r="F395" s="363"/>
      <c r="G395" s="140"/>
      <c r="H395" s="364"/>
      <c r="I395" s="373" t="s">
        <v>509</v>
      </c>
      <c r="J395" s="366"/>
      <c r="K395" s="367"/>
      <c r="L395" s="362"/>
    </row>
    <row r="396" spans="3:12" ht="15.6" x14ac:dyDescent="0.3">
      <c r="C396" s="360">
        <v>140</v>
      </c>
      <c r="D396" s="371">
        <v>45202</v>
      </c>
      <c r="E396" s="362" t="s">
        <v>576</v>
      </c>
      <c r="F396" s="363" t="s">
        <v>692</v>
      </c>
      <c r="G396" s="140">
        <v>500</v>
      </c>
      <c r="H396" s="364">
        <v>1070</v>
      </c>
      <c r="I396" s="365" t="s">
        <v>483</v>
      </c>
      <c r="J396" s="366" t="s">
        <v>458</v>
      </c>
      <c r="K396" s="367">
        <v>535000</v>
      </c>
      <c r="L396" s="372" t="s">
        <v>459</v>
      </c>
    </row>
    <row r="397" spans="3:12" ht="15.6" x14ac:dyDescent="0.3">
      <c r="C397" s="360"/>
      <c r="D397" s="361"/>
      <c r="E397" s="362"/>
      <c r="F397" s="363"/>
      <c r="G397" s="140"/>
      <c r="H397" s="364"/>
      <c r="I397" s="373" t="s">
        <v>475</v>
      </c>
      <c r="J397" s="366"/>
      <c r="K397" s="367"/>
      <c r="L397" s="362"/>
    </row>
    <row r="398" spans="3:12" ht="15.6" x14ac:dyDescent="0.3">
      <c r="C398" s="360">
        <v>141</v>
      </c>
      <c r="D398" s="371">
        <v>45198</v>
      </c>
      <c r="E398" s="362" t="s">
        <v>455</v>
      </c>
      <c r="F398" s="363" t="s">
        <v>547</v>
      </c>
      <c r="G398" s="140">
        <v>330</v>
      </c>
      <c r="H398" s="364">
        <v>1075</v>
      </c>
      <c r="I398" s="365" t="s">
        <v>700</v>
      </c>
      <c r="J398" s="366" t="s">
        <v>586</v>
      </c>
      <c r="K398" s="367">
        <v>354750</v>
      </c>
      <c r="L398" s="372" t="s">
        <v>459</v>
      </c>
    </row>
    <row r="399" spans="3:12" ht="15.6" x14ac:dyDescent="0.3">
      <c r="C399" s="360"/>
      <c r="D399" s="361"/>
      <c r="E399" s="362"/>
      <c r="F399" s="363"/>
      <c r="G399" s="140"/>
      <c r="H399" s="364"/>
      <c r="I399" s="373" t="s">
        <v>701</v>
      </c>
      <c r="J399" s="366"/>
      <c r="K399" s="367"/>
      <c r="L399" s="362"/>
    </row>
    <row r="400" spans="3:12" ht="15.6" x14ac:dyDescent="0.3">
      <c r="C400" s="360">
        <v>142</v>
      </c>
      <c r="D400" s="371">
        <v>45205</v>
      </c>
      <c r="E400" s="362" t="s">
        <v>611</v>
      </c>
      <c r="F400" s="363" t="s">
        <v>692</v>
      </c>
      <c r="G400" s="140">
        <v>320</v>
      </c>
      <c r="H400" s="364">
        <v>1100</v>
      </c>
      <c r="I400" s="365" t="s">
        <v>528</v>
      </c>
      <c r="J400" s="366" t="s">
        <v>586</v>
      </c>
      <c r="K400" s="367">
        <v>352000</v>
      </c>
      <c r="L400" s="372" t="s">
        <v>459</v>
      </c>
    </row>
    <row r="401" spans="3:12" ht="15.6" x14ac:dyDescent="0.3">
      <c r="C401" s="360"/>
      <c r="D401" s="361"/>
      <c r="E401" s="362"/>
      <c r="F401" s="363"/>
      <c r="G401" s="140"/>
      <c r="H401" s="364"/>
      <c r="I401" s="365" t="s">
        <v>634</v>
      </c>
      <c r="J401" s="366"/>
      <c r="K401" s="367"/>
      <c r="L401" s="362"/>
    </row>
    <row r="402" spans="3:12" ht="15.6" x14ac:dyDescent="0.3">
      <c r="C402" s="360"/>
      <c r="D402" s="361"/>
      <c r="E402" s="362"/>
      <c r="F402" s="363"/>
      <c r="G402" s="140"/>
      <c r="H402" s="364"/>
      <c r="I402" s="373" t="s">
        <v>681</v>
      </c>
      <c r="J402" s="366"/>
      <c r="K402" s="367"/>
      <c r="L402" s="362"/>
    </row>
    <row r="403" spans="3:12" ht="15.6" x14ac:dyDescent="0.3">
      <c r="C403" s="360">
        <v>143</v>
      </c>
      <c r="D403" s="371">
        <v>45205</v>
      </c>
      <c r="E403" s="362" t="s">
        <v>455</v>
      </c>
      <c r="F403" s="363" t="s">
        <v>692</v>
      </c>
      <c r="G403" s="140">
        <v>557</v>
      </c>
      <c r="H403" s="364">
        <v>1100</v>
      </c>
      <c r="I403" s="365" t="s">
        <v>528</v>
      </c>
      <c r="J403" s="366" t="s">
        <v>586</v>
      </c>
      <c r="K403" s="367">
        <v>612700</v>
      </c>
      <c r="L403" s="372" t="s">
        <v>459</v>
      </c>
    </row>
    <row r="404" spans="3:12" ht="15.6" x14ac:dyDescent="0.3">
      <c r="C404" s="360"/>
      <c r="D404" s="361"/>
      <c r="E404" s="362"/>
      <c r="F404" s="363"/>
      <c r="G404" s="140"/>
      <c r="H404" s="364"/>
      <c r="I404" s="365" t="s">
        <v>702</v>
      </c>
      <c r="J404" s="366"/>
      <c r="K404" s="367"/>
      <c r="L404" s="362"/>
    </row>
    <row r="405" spans="3:12" ht="15.6" x14ac:dyDescent="0.3">
      <c r="C405" s="360"/>
      <c r="D405" s="361"/>
      <c r="E405" s="362"/>
      <c r="F405" s="363"/>
      <c r="G405" s="140"/>
      <c r="H405" s="364"/>
      <c r="I405" s="373" t="s">
        <v>557</v>
      </c>
      <c r="J405" s="366"/>
      <c r="K405" s="367"/>
      <c r="L405" s="362"/>
    </row>
    <row r="406" spans="3:12" ht="15.6" x14ac:dyDescent="0.3">
      <c r="C406" s="360">
        <v>144</v>
      </c>
      <c r="D406" s="371">
        <v>45213</v>
      </c>
      <c r="E406" s="362" t="s">
        <v>455</v>
      </c>
      <c r="F406" s="363" t="s">
        <v>607</v>
      </c>
      <c r="G406" s="140">
        <v>560</v>
      </c>
      <c r="H406" s="364">
        <v>1100</v>
      </c>
      <c r="I406" s="365" t="s">
        <v>528</v>
      </c>
      <c r="J406" s="366" t="s">
        <v>586</v>
      </c>
      <c r="K406" s="367">
        <v>616000</v>
      </c>
      <c r="L406" s="372" t="s">
        <v>459</v>
      </c>
    </row>
    <row r="407" spans="3:12" ht="15.6" x14ac:dyDescent="0.3">
      <c r="C407" s="360"/>
      <c r="D407" s="361"/>
      <c r="E407" s="362"/>
      <c r="F407" s="363"/>
      <c r="G407" s="140"/>
      <c r="H407" s="364"/>
      <c r="I407" s="365" t="s">
        <v>700</v>
      </c>
      <c r="J407" s="366"/>
      <c r="K407" s="367"/>
      <c r="L407" s="362"/>
    </row>
    <row r="408" spans="3:12" ht="15.6" x14ac:dyDescent="0.3">
      <c r="C408" s="360"/>
      <c r="D408" s="361"/>
      <c r="E408" s="362"/>
      <c r="F408" s="363"/>
      <c r="G408" s="140"/>
      <c r="H408" s="364"/>
      <c r="I408" s="373" t="s">
        <v>609</v>
      </c>
      <c r="J408" s="366"/>
      <c r="K408" s="367"/>
      <c r="L408" s="362"/>
    </row>
    <row r="409" spans="3:12" ht="15.6" x14ac:dyDescent="0.3">
      <c r="C409" s="360">
        <v>145</v>
      </c>
      <c r="D409" s="361" t="s">
        <v>703</v>
      </c>
      <c r="E409" s="362" t="s">
        <v>523</v>
      </c>
      <c r="F409" s="363" t="s">
        <v>620</v>
      </c>
      <c r="G409" s="140">
        <v>460</v>
      </c>
      <c r="H409" s="364">
        <v>1100</v>
      </c>
      <c r="I409" s="365" t="s">
        <v>704</v>
      </c>
      <c r="J409" s="366" t="s">
        <v>484</v>
      </c>
      <c r="K409" s="367">
        <v>506000</v>
      </c>
      <c r="L409" s="372" t="s">
        <v>459</v>
      </c>
    </row>
    <row r="410" spans="3:12" ht="15.6" x14ac:dyDescent="0.3">
      <c r="C410" s="360"/>
      <c r="D410" s="361"/>
      <c r="E410" s="362"/>
      <c r="F410" s="363"/>
      <c r="G410" s="140"/>
      <c r="H410" s="364"/>
      <c r="I410" s="373" t="s">
        <v>622</v>
      </c>
      <c r="J410" s="366"/>
      <c r="K410" s="367"/>
      <c r="L410" s="362"/>
    </row>
    <row r="411" spans="3:12" ht="15.6" x14ac:dyDescent="0.3">
      <c r="C411" s="360">
        <v>146</v>
      </c>
      <c r="D411" s="371">
        <v>45219</v>
      </c>
      <c r="E411" s="362" t="s">
        <v>455</v>
      </c>
      <c r="F411" s="363" t="s">
        <v>607</v>
      </c>
      <c r="G411" s="140">
        <v>560</v>
      </c>
      <c r="H411" s="364">
        <v>1100</v>
      </c>
      <c r="I411" s="365" t="s">
        <v>528</v>
      </c>
      <c r="J411" s="366" t="s">
        <v>586</v>
      </c>
      <c r="K411" s="367">
        <v>616000</v>
      </c>
      <c r="L411" s="372" t="s">
        <v>459</v>
      </c>
    </row>
    <row r="412" spans="3:12" ht="15.6" x14ac:dyDescent="0.3">
      <c r="C412" s="360"/>
      <c r="D412" s="361"/>
      <c r="E412" s="362"/>
      <c r="F412" s="363"/>
      <c r="G412" s="140"/>
      <c r="H412" s="364"/>
      <c r="I412" s="365" t="s">
        <v>700</v>
      </c>
      <c r="J412" s="366"/>
      <c r="K412" s="367"/>
      <c r="L412" s="362"/>
    </row>
    <row r="413" spans="3:12" ht="15.6" x14ac:dyDescent="0.3">
      <c r="C413" s="360"/>
      <c r="D413" s="361"/>
      <c r="E413" s="362"/>
      <c r="F413" s="363"/>
      <c r="G413" s="140"/>
      <c r="H413" s="364"/>
      <c r="I413" s="373" t="s">
        <v>609</v>
      </c>
      <c r="J413" s="366"/>
      <c r="K413" s="367"/>
      <c r="L413" s="362"/>
    </row>
    <row r="414" spans="3:12" ht="15.6" x14ac:dyDescent="0.3">
      <c r="C414" s="360">
        <v>147</v>
      </c>
      <c r="D414" s="371">
        <v>45223</v>
      </c>
      <c r="E414" s="362" t="s">
        <v>465</v>
      </c>
      <c r="F414" s="363" t="s">
        <v>705</v>
      </c>
      <c r="G414" s="140">
        <v>300</v>
      </c>
      <c r="H414" s="364">
        <v>1100</v>
      </c>
      <c r="I414" s="365" t="s">
        <v>573</v>
      </c>
      <c r="J414" s="366" t="s">
        <v>458</v>
      </c>
      <c r="K414" s="367">
        <v>330000</v>
      </c>
      <c r="L414" s="372" t="s">
        <v>459</v>
      </c>
    </row>
    <row r="415" spans="3:12" ht="15.6" x14ac:dyDescent="0.3">
      <c r="C415" s="360"/>
      <c r="D415" s="361"/>
      <c r="E415" s="362"/>
      <c r="F415" s="363"/>
      <c r="G415" s="140"/>
      <c r="H415" s="364"/>
      <c r="I415" s="373" t="s">
        <v>476</v>
      </c>
      <c r="J415" s="366"/>
      <c r="K415" s="367"/>
      <c r="L415" s="362"/>
    </row>
    <row r="416" spans="3:12" ht="15.6" x14ac:dyDescent="0.3">
      <c r="C416" s="360">
        <v>148</v>
      </c>
      <c r="D416" s="371">
        <v>45223</v>
      </c>
      <c r="E416" s="362" t="s">
        <v>518</v>
      </c>
      <c r="F416" s="363" t="s">
        <v>705</v>
      </c>
      <c r="G416" s="140">
        <v>250</v>
      </c>
      <c r="H416" s="364">
        <v>1100</v>
      </c>
      <c r="I416" s="365" t="s">
        <v>560</v>
      </c>
      <c r="J416" s="366" t="s">
        <v>484</v>
      </c>
      <c r="K416" s="367">
        <v>275000</v>
      </c>
      <c r="L416" s="372" t="s">
        <v>459</v>
      </c>
    </row>
    <row r="417" spans="3:13" ht="15.6" x14ac:dyDescent="0.3">
      <c r="C417" s="360"/>
      <c r="D417" s="361"/>
      <c r="E417" s="362"/>
      <c r="F417" s="363"/>
      <c r="G417" s="140"/>
      <c r="H417" s="364"/>
      <c r="I417" s="373" t="s">
        <v>506</v>
      </c>
      <c r="J417" s="366"/>
      <c r="K417" s="367"/>
      <c r="L417" s="362"/>
      <c r="M417" s="380"/>
    </row>
    <row r="418" spans="3:13" ht="15.6" x14ac:dyDescent="0.3">
      <c r="C418" s="360">
        <v>149</v>
      </c>
      <c r="D418" s="371">
        <v>45231</v>
      </c>
      <c r="E418" s="362" t="s">
        <v>611</v>
      </c>
      <c r="F418" s="363" t="s">
        <v>705</v>
      </c>
      <c r="G418" s="140">
        <v>320</v>
      </c>
      <c r="H418" s="364">
        <v>1350</v>
      </c>
      <c r="I418" s="365" t="s">
        <v>528</v>
      </c>
      <c r="J418" s="366" t="s">
        <v>586</v>
      </c>
      <c r="K418" s="367">
        <v>432000</v>
      </c>
      <c r="L418" s="372" t="s">
        <v>459</v>
      </c>
    </row>
    <row r="419" spans="3:13" ht="15.6" x14ac:dyDescent="0.3">
      <c r="C419" s="360"/>
      <c r="D419" s="361"/>
      <c r="E419" s="362"/>
      <c r="F419" s="363"/>
      <c r="G419" s="140"/>
      <c r="H419" s="364"/>
      <c r="I419" s="365" t="s">
        <v>608</v>
      </c>
      <c r="J419" s="366"/>
      <c r="K419" s="367"/>
      <c r="L419" s="362"/>
      <c r="M419" s="48" t="s">
        <v>706</v>
      </c>
    </row>
    <row r="420" spans="3:13" ht="15.6" x14ac:dyDescent="0.3">
      <c r="C420" s="360"/>
      <c r="D420" s="361"/>
      <c r="E420" s="362"/>
      <c r="F420" s="363"/>
      <c r="G420" s="140"/>
      <c r="H420" s="364"/>
      <c r="I420" s="373" t="s">
        <v>681</v>
      </c>
      <c r="J420" s="366"/>
      <c r="K420" s="367"/>
      <c r="L420" s="362"/>
    </row>
    <row r="421" spans="3:13" ht="15.6" x14ac:dyDescent="0.3">
      <c r="C421" s="360">
        <v>150</v>
      </c>
      <c r="D421" s="371">
        <v>45234</v>
      </c>
      <c r="E421" s="362" t="s">
        <v>455</v>
      </c>
      <c r="F421" s="363" t="s">
        <v>620</v>
      </c>
      <c r="G421" s="140">
        <v>230</v>
      </c>
      <c r="H421" s="364">
        <v>1280</v>
      </c>
      <c r="I421" s="365" t="s">
        <v>528</v>
      </c>
      <c r="J421" s="366" t="s">
        <v>586</v>
      </c>
      <c r="K421" s="367">
        <v>294400</v>
      </c>
      <c r="L421" s="375" t="s">
        <v>707</v>
      </c>
    </row>
    <row r="422" spans="3:13" ht="15.6" x14ac:dyDescent="0.3">
      <c r="C422" s="360"/>
      <c r="D422" s="361"/>
      <c r="E422" s="362"/>
      <c r="F422" s="363"/>
      <c r="G422" s="140"/>
      <c r="H422" s="364"/>
      <c r="I422" s="365" t="s">
        <v>700</v>
      </c>
      <c r="J422" s="366"/>
      <c r="K422" s="367"/>
      <c r="L422" s="362"/>
    </row>
    <row r="423" spans="3:13" ht="15.6" x14ac:dyDescent="0.3">
      <c r="C423" s="360"/>
      <c r="D423" s="361"/>
      <c r="E423" s="362"/>
      <c r="F423" s="363"/>
      <c r="G423" s="140"/>
      <c r="H423" s="364"/>
      <c r="I423" s="373" t="s">
        <v>609</v>
      </c>
      <c r="J423" s="366"/>
      <c r="K423" s="367"/>
      <c r="L423" s="362"/>
    </row>
    <row r="424" spans="3:13" ht="15.6" x14ac:dyDescent="0.3">
      <c r="C424" s="360">
        <v>151</v>
      </c>
      <c r="D424" s="371">
        <v>45234</v>
      </c>
      <c r="E424" s="362" t="s">
        <v>576</v>
      </c>
      <c r="F424" s="363" t="s">
        <v>620</v>
      </c>
      <c r="G424" s="140">
        <v>500</v>
      </c>
      <c r="H424" s="364">
        <v>1280</v>
      </c>
      <c r="I424" s="365" t="s">
        <v>483</v>
      </c>
      <c r="J424" s="366" t="s">
        <v>458</v>
      </c>
      <c r="K424" s="367">
        <v>640000</v>
      </c>
      <c r="L424" s="375" t="s">
        <v>707</v>
      </c>
    </row>
    <row r="425" spans="3:13" ht="15.6" x14ac:dyDescent="0.3">
      <c r="C425" s="360"/>
      <c r="D425" s="361"/>
      <c r="E425" s="362"/>
      <c r="F425" s="363"/>
      <c r="G425" s="140"/>
      <c r="H425" s="364"/>
      <c r="I425" s="373" t="s">
        <v>475</v>
      </c>
      <c r="J425" s="366"/>
      <c r="K425" s="367"/>
      <c r="L425" s="362"/>
    </row>
    <row r="426" spans="3:13" ht="15.6" x14ac:dyDescent="0.3">
      <c r="C426" s="360">
        <v>152</v>
      </c>
      <c r="D426" s="371">
        <v>45234</v>
      </c>
      <c r="E426" s="362" t="s">
        <v>482</v>
      </c>
      <c r="F426" s="363" t="s">
        <v>620</v>
      </c>
      <c r="G426" s="140">
        <v>300</v>
      </c>
      <c r="H426" s="364">
        <v>1280</v>
      </c>
      <c r="I426" s="365" t="s">
        <v>517</v>
      </c>
      <c r="J426" s="366" t="s">
        <v>484</v>
      </c>
      <c r="K426" s="367">
        <v>384000</v>
      </c>
      <c r="L426" s="375" t="s">
        <v>707</v>
      </c>
    </row>
    <row r="427" spans="3:13" ht="15.6" x14ac:dyDescent="0.3">
      <c r="C427" s="360"/>
      <c r="D427" s="361"/>
      <c r="E427" s="362"/>
      <c r="F427" s="363"/>
      <c r="G427" s="140"/>
      <c r="H427" s="364"/>
      <c r="I427" s="373" t="s">
        <v>476</v>
      </c>
      <c r="J427" s="366"/>
      <c r="K427" s="367"/>
      <c r="L427" s="362"/>
    </row>
    <row r="428" spans="3:13" ht="15.6" x14ac:dyDescent="0.3">
      <c r="C428" s="360">
        <v>153</v>
      </c>
      <c r="D428" s="371">
        <v>45234</v>
      </c>
      <c r="E428" s="362" t="s">
        <v>482</v>
      </c>
      <c r="F428" s="363" t="s">
        <v>620</v>
      </c>
      <c r="G428" s="140">
        <v>400</v>
      </c>
      <c r="H428" s="364">
        <v>1280</v>
      </c>
      <c r="I428" s="365" t="s">
        <v>675</v>
      </c>
      <c r="J428" s="366" t="s">
        <v>484</v>
      </c>
      <c r="K428" s="367">
        <v>512000</v>
      </c>
      <c r="L428" s="375" t="s">
        <v>707</v>
      </c>
    </row>
    <row r="429" spans="3:13" ht="15.6" x14ac:dyDescent="0.3">
      <c r="C429" s="360"/>
      <c r="D429" s="361"/>
      <c r="E429" s="362"/>
      <c r="F429" s="363"/>
      <c r="G429" s="140"/>
      <c r="H429" s="364"/>
      <c r="I429" s="373" t="s">
        <v>633</v>
      </c>
      <c r="J429" s="366"/>
      <c r="K429" s="367"/>
      <c r="L429" s="362"/>
    </row>
    <row r="430" spans="3:13" ht="15.6" x14ac:dyDescent="0.3">
      <c r="C430" s="360">
        <v>154</v>
      </c>
      <c r="D430" s="371">
        <v>45246</v>
      </c>
      <c r="E430" s="362" t="s">
        <v>455</v>
      </c>
      <c r="F430" s="363" t="s">
        <v>705</v>
      </c>
      <c r="G430" s="140">
        <v>560</v>
      </c>
      <c r="H430" s="364">
        <v>1250</v>
      </c>
      <c r="I430" s="365" t="s">
        <v>528</v>
      </c>
      <c r="J430" s="366" t="s">
        <v>586</v>
      </c>
      <c r="K430" s="367">
        <v>700000</v>
      </c>
      <c r="L430" s="375" t="s">
        <v>707</v>
      </c>
    </row>
    <row r="431" spans="3:13" ht="15.6" x14ac:dyDescent="0.3">
      <c r="C431" s="360"/>
      <c r="D431" s="361"/>
      <c r="E431" s="362"/>
      <c r="F431" s="363"/>
      <c r="G431" s="140"/>
      <c r="H431" s="364"/>
      <c r="I431" s="365" t="s">
        <v>700</v>
      </c>
      <c r="J431" s="366"/>
      <c r="K431" s="367"/>
      <c r="L431" s="362"/>
    </row>
    <row r="432" spans="3:13" ht="15.6" x14ac:dyDescent="0.3">
      <c r="C432" s="360"/>
      <c r="D432" s="361"/>
      <c r="E432" s="362"/>
      <c r="F432" s="363"/>
      <c r="G432" s="140"/>
      <c r="H432" s="364"/>
      <c r="I432" s="373" t="s">
        <v>609</v>
      </c>
      <c r="J432" s="366"/>
      <c r="K432" s="367"/>
      <c r="L432" s="362"/>
    </row>
    <row r="433" spans="3:12" ht="15.6" x14ac:dyDescent="0.3">
      <c r="C433" s="360">
        <v>155</v>
      </c>
      <c r="D433" s="371">
        <v>45253</v>
      </c>
      <c r="E433" s="362" t="s">
        <v>708</v>
      </c>
      <c r="F433" s="363" t="s">
        <v>630</v>
      </c>
      <c r="G433" s="140">
        <v>300</v>
      </c>
      <c r="H433" s="364">
        <v>1200</v>
      </c>
      <c r="I433" s="365" t="s">
        <v>709</v>
      </c>
      <c r="J433" s="366" t="s">
        <v>484</v>
      </c>
      <c r="K433" s="367">
        <v>360000</v>
      </c>
      <c r="L433" s="362"/>
    </row>
    <row r="434" spans="3:12" ht="15.6" x14ac:dyDescent="0.3">
      <c r="C434" s="360"/>
      <c r="D434" s="361"/>
      <c r="E434" s="362"/>
      <c r="F434" s="363"/>
      <c r="G434" s="140"/>
      <c r="H434" s="364"/>
      <c r="I434" s="373" t="s">
        <v>710</v>
      </c>
      <c r="J434" s="366"/>
      <c r="K434" s="367"/>
      <c r="L434" s="362"/>
    </row>
    <row r="435" spans="3:12" ht="15.6" x14ac:dyDescent="0.3">
      <c r="C435" s="360">
        <v>156</v>
      </c>
      <c r="D435" s="371">
        <v>45253</v>
      </c>
      <c r="E435" s="362" t="s">
        <v>711</v>
      </c>
      <c r="F435" s="363" t="s">
        <v>630</v>
      </c>
      <c r="G435" s="140">
        <v>230</v>
      </c>
      <c r="H435" s="364">
        <v>1280</v>
      </c>
      <c r="I435" s="365" t="s">
        <v>712</v>
      </c>
      <c r="J435" s="366" t="s">
        <v>586</v>
      </c>
      <c r="K435" s="367">
        <v>294400</v>
      </c>
      <c r="L435" s="362"/>
    </row>
    <row r="436" spans="3:12" ht="15.6" x14ac:dyDescent="0.3">
      <c r="C436" s="360"/>
      <c r="D436" s="361"/>
      <c r="E436" s="362"/>
      <c r="F436" s="363"/>
      <c r="G436" s="140"/>
      <c r="H436" s="364"/>
      <c r="I436" s="373" t="s">
        <v>713</v>
      </c>
      <c r="J436" s="366"/>
      <c r="K436" s="367"/>
      <c r="L436" s="362"/>
    </row>
    <row r="437" spans="3:12" ht="15.6" x14ac:dyDescent="0.3">
      <c r="C437" s="360">
        <v>157</v>
      </c>
      <c r="D437" s="371">
        <v>45254</v>
      </c>
      <c r="E437" s="362" t="s">
        <v>714</v>
      </c>
      <c r="F437" s="363" t="s">
        <v>630</v>
      </c>
      <c r="G437" s="140">
        <v>290</v>
      </c>
      <c r="H437" s="364">
        <v>1200</v>
      </c>
      <c r="I437" s="365" t="s">
        <v>715</v>
      </c>
      <c r="J437" s="366" t="s">
        <v>586</v>
      </c>
      <c r="K437" s="367">
        <v>348000</v>
      </c>
      <c r="L437" s="362"/>
    </row>
    <row r="438" spans="3:12" ht="15.6" x14ac:dyDescent="0.3">
      <c r="C438" s="360"/>
      <c r="D438" s="361"/>
      <c r="E438" s="362"/>
      <c r="F438" s="363"/>
      <c r="G438" s="140"/>
      <c r="H438" s="364"/>
      <c r="I438" s="365" t="s">
        <v>716</v>
      </c>
      <c r="J438" s="366"/>
      <c r="K438" s="367"/>
      <c r="L438" s="362"/>
    </row>
    <row r="439" spans="3:12" ht="15.6" x14ac:dyDescent="0.3">
      <c r="C439" s="360"/>
      <c r="D439" s="361"/>
      <c r="E439" s="362"/>
      <c r="F439" s="363"/>
      <c r="G439" s="140"/>
      <c r="H439" s="364"/>
      <c r="I439" s="365" t="s">
        <v>717</v>
      </c>
      <c r="J439" s="366"/>
      <c r="K439" s="367"/>
      <c r="L439" s="362"/>
    </row>
    <row r="440" spans="3:12" ht="15.6" x14ac:dyDescent="0.3">
      <c r="C440" s="360"/>
      <c r="D440" s="361"/>
      <c r="E440" s="362"/>
      <c r="F440" s="363"/>
      <c r="G440" s="140"/>
      <c r="H440" s="364"/>
      <c r="I440" s="373" t="s">
        <v>718</v>
      </c>
      <c r="J440" s="366"/>
      <c r="K440" s="367"/>
      <c r="L440" s="362"/>
    </row>
    <row r="441" spans="3:12" ht="15.6" x14ac:dyDescent="0.3">
      <c r="C441" s="360">
        <v>158</v>
      </c>
      <c r="D441" s="371">
        <v>45254</v>
      </c>
      <c r="E441" s="362" t="s">
        <v>719</v>
      </c>
      <c r="F441" s="363" t="s">
        <v>630</v>
      </c>
      <c r="G441" s="140">
        <v>500</v>
      </c>
      <c r="H441" s="364">
        <v>1200</v>
      </c>
      <c r="I441" s="365" t="s">
        <v>715</v>
      </c>
      <c r="J441" s="366" t="s">
        <v>586</v>
      </c>
      <c r="K441" s="367">
        <v>600000</v>
      </c>
      <c r="L441" s="362"/>
    </row>
    <row r="442" spans="3:12" ht="15.6" x14ac:dyDescent="0.3">
      <c r="C442" s="360"/>
      <c r="D442" s="361"/>
      <c r="E442" s="362"/>
      <c r="F442" s="363"/>
      <c r="G442" s="140"/>
      <c r="H442" s="364"/>
      <c r="I442" s="365" t="s">
        <v>720</v>
      </c>
      <c r="J442" s="366"/>
      <c r="K442" s="367"/>
      <c r="L442" s="362"/>
    </row>
    <row r="443" spans="3:12" ht="15.6" x14ac:dyDescent="0.3">
      <c r="C443" s="360"/>
      <c r="D443" s="361"/>
      <c r="E443" s="362"/>
      <c r="F443" s="363"/>
      <c r="G443" s="140"/>
      <c r="H443" s="364"/>
      <c r="I443" s="373" t="s">
        <v>721</v>
      </c>
      <c r="J443" s="366"/>
      <c r="K443" s="367"/>
      <c r="L443" s="362"/>
    </row>
    <row r="444" spans="3:12" ht="15.6" x14ac:dyDescent="0.3">
      <c r="C444" s="360">
        <v>159</v>
      </c>
      <c r="D444" s="371">
        <v>45254</v>
      </c>
      <c r="E444" s="362" t="s">
        <v>722</v>
      </c>
      <c r="F444" s="363" t="s">
        <v>630</v>
      </c>
      <c r="G444" s="140">
        <v>460</v>
      </c>
      <c r="H444" s="364">
        <v>1200</v>
      </c>
      <c r="I444" s="373" t="s">
        <v>723</v>
      </c>
      <c r="J444" s="366" t="s">
        <v>484</v>
      </c>
      <c r="K444" s="367">
        <v>552000</v>
      </c>
      <c r="L444" s="362"/>
    </row>
    <row r="445" spans="3:12" ht="15.6" x14ac:dyDescent="0.3">
      <c r="C445" s="360"/>
      <c r="D445" s="371"/>
      <c r="E445" s="362"/>
      <c r="F445" s="363"/>
      <c r="G445" s="140"/>
      <c r="H445" s="364"/>
      <c r="I445" s="373"/>
      <c r="J445" s="366"/>
      <c r="K445" s="367"/>
      <c r="L445" s="362"/>
    </row>
    <row r="446" spans="3:12" ht="15.6" x14ac:dyDescent="0.3">
      <c r="C446" s="360">
        <v>160</v>
      </c>
      <c r="D446" s="371">
        <v>45254</v>
      </c>
      <c r="E446" s="362" t="s">
        <v>724</v>
      </c>
      <c r="F446" s="363" t="s">
        <v>630</v>
      </c>
      <c r="G446" s="140">
        <v>785</v>
      </c>
      <c r="H446" s="364">
        <v>1200</v>
      </c>
      <c r="I446" s="373" t="s">
        <v>725</v>
      </c>
      <c r="J446" s="366" t="s">
        <v>458</v>
      </c>
      <c r="K446" s="367">
        <v>942000</v>
      </c>
      <c r="L446" s="362"/>
    </row>
    <row r="447" spans="3:12" ht="15.6" x14ac:dyDescent="0.3">
      <c r="C447" s="360"/>
      <c r="D447" s="371"/>
      <c r="E447" s="362"/>
      <c r="F447" s="363"/>
      <c r="G447" s="140"/>
      <c r="H447" s="364"/>
      <c r="I447" s="373" t="s">
        <v>726</v>
      </c>
      <c r="J447" s="366"/>
      <c r="K447" s="367"/>
      <c r="L447" s="362"/>
    </row>
    <row r="448" spans="3:12" ht="15.6" x14ac:dyDescent="0.3">
      <c r="C448" s="360"/>
      <c r="D448" s="371"/>
      <c r="E448" s="362"/>
      <c r="F448" s="363"/>
      <c r="G448" s="140"/>
      <c r="H448" s="364"/>
      <c r="I448" s="373" t="s">
        <v>727</v>
      </c>
      <c r="J448" s="366"/>
      <c r="K448" s="367"/>
      <c r="L448" s="362"/>
    </row>
    <row r="449" spans="3:12" ht="15.6" x14ac:dyDescent="0.3">
      <c r="C449" s="360"/>
      <c r="D449" s="361"/>
      <c r="E449" s="362"/>
      <c r="F449" s="363"/>
      <c r="G449" s="140"/>
      <c r="H449" s="364"/>
      <c r="I449" s="365"/>
      <c r="J449" s="366"/>
      <c r="K449" s="367"/>
      <c r="L449" s="362"/>
    </row>
    <row r="450" spans="3:12" ht="15.6" x14ac:dyDescent="0.3">
      <c r="C450" s="360">
        <v>161</v>
      </c>
      <c r="D450" s="371">
        <v>45256</v>
      </c>
      <c r="E450" s="362" t="s">
        <v>576</v>
      </c>
      <c r="F450" s="363" t="s">
        <v>630</v>
      </c>
      <c r="G450" s="140">
        <v>400</v>
      </c>
      <c r="H450" s="364">
        <v>1200</v>
      </c>
      <c r="I450" s="365" t="s">
        <v>728</v>
      </c>
      <c r="J450" s="366" t="s">
        <v>458</v>
      </c>
      <c r="K450" s="367">
        <v>480000</v>
      </c>
      <c r="L450" s="362"/>
    </row>
    <row r="451" spans="3:12" ht="15.6" x14ac:dyDescent="0.3">
      <c r="C451" s="360"/>
      <c r="D451" s="361"/>
      <c r="E451" s="362"/>
      <c r="F451" s="363"/>
      <c r="G451" s="140"/>
      <c r="H451" s="364"/>
      <c r="I451" s="373" t="s">
        <v>729</v>
      </c>
      <c r="J451" s="366"/>
      <c r="K451" s="367"/>
      <c r="L451" s="362"/>
    </row>
    <row r="452" spans="3:12" ht="15.6" x14ac:dyDescent="0.3">
      <c r="C452" s="360"/>
      <c r="D452" s="361"/>
      <c r="E452" s="362"/>
      <c r="F452" s="363"/>
      <c r="G452" s="140"/>
      <c r="H452" s="364"/>
      <c r="I452" s="365"/>
      <c r="J452" s="366"/>
      <c r="K452" s="367"/>
      <c r="L452" s="362"/>
    </row>
    <row r="453" spans="3:12" ht="15.6" x14ac:dyDescent="0.3">
      <c r="C453" s="360">
        <v>162</v>
      </c>
      <c r="D453" s="371">
        <v>45259</v>
      </c>
      <c r="E453" s="362" t="s">
        <v>708</v>
      </c>
      <c r="F453" s="363" t="s">
        <v>547</v>
      </c>
      <c r="G453" s="140">
        <v>300</v>
      </c>
      <c r="H453" s="364">
        <v>1200</v>
      </c>
      <c r="I453" s="365" t="s">
        <v>730</v>
      </c>
      <c r="J453" s="366" t="s">
        <v>484</v>
      </c>
      <c r="K453" s="367">
        <v>360000</v>
      </c>
      <c r="L453" s="362"/>
    </row>
    <row r="454" spans="3:12" ht="15.6" x14ac:dyDescent="0.3">
      <c r="C454" s="360"/>
      <c r="D454" s="361"/>
      <c r="E454" s="362"/>
      <c r="F454" s="363"/>
      <c r="G454" s="140"/>
      <c r="H454" s="364"/>
      <c r="I454" s="373" t="s">
        <v>731</v>
      </c>
      <c r="J454" s="366"/>
      <c r="K454" s="367"/>
      <c r="L454" s="362"/>
    </row>
    <row r="455" spans="3:12" ht="15.6" x14ac:dyDescent="0.3">
      <c r="C455" s="360"/>
      <c r="D455" s="361"/>
      <c r="E455" s="362"/>
      <c r="F455" s="363"/>
      <c r="G455" s="140"/>
      <c r="H455" s="364"/>
      <c r="I455" s="373"/>
      <c r="J455" s="366"/>
      <c r="K455" s="367"/>
      <c r="L455" s="362"/>
    </row>
    <row r="456" spans="3:12" ht="15.6" x14ac:dyDescent="0.3">
      <c r="C456" s="360">
        <v>163</v>
      </c>
      <c r="D456" s="371">
        <v>45267</v>
      </c>
      <c r="E456" s="362" t="s">
        <v>719</v>
      </c>
      <c r="F456" s="363" t="s">
        <v>547</v>
      </c>
      <c r="G456" s="140">
        <v>560</v>
      </c>
      <c r="H456" s="364">
        <v>1100</v>
      </c>
      <c r="I456" s="365" t="s">
        <v>715</v>
      </c>
      <c r="J456" s="366" t="s">
        <v>732</v>
      </c>
      <c r="K456" s="367">
        <v>616000</v>
      </c>
      <c r="L456" s="362"/>
    </row>
    <row r="457" spans="3:12" ht="15.6" x14ac:dyDescent="0.3">
      <c r="C457" s="360"/>
      <c r="D457" s="361"/>
      <c r="E457" s="362"/>
      <c r="F457" s="363"/>
      <c r="G457" s="140"/>
      <c r="H457" s="364"/>
      <c r="I457" s="365" t="s">
        <v>733</v>
      </c>
      <c r="J457" s="366"/>
      <c r="K457" s="367"/>
      <c r="L457" s="362"/>
    </row>
    <row r="458" spans="3:12" ht="15.6" x14ac:dyDescent="0.3">
      <c r="C458" s="360"/>
      <c r="D458" s="361"/>
      <c r="E458" s="362"/>
      <c r="F458" s="363"/>
      <c r="G458" s="140"/>
      <c r="H458" s="364"/>
      <c r="I458" s="365" t="s">
        <v>734</v>
      </c>
      <c r="J458" s="366"/>
      <c r="K458" s="367"/>
      <c r="L458" s="362"/>
    </row>
    <row r="459" spans="3:12" ht="15.6" x14ac:dyDescent="0.3">
      <c r="C459" s="360"/>
      <c r="D459" s="361"/>
      <c r="E459" s="362"/>
      <c r="F459" s="363"/>
      <c r="G459" s="140"/>
      <c r="H459" s="364"/>
      <c r="I459" s="373" t="s">
        <v>735</v>
      </c>
      <c r="J459" s="366"/>
      <c r="K459" s="367"/>
      <c r="L459" s="362"/>
    </row>
    <row r="460" spans="3:12" ht="15.6" x14ac:dyDescent="0.3">
      <c r="C460" s="360"/>
      <c r="D460" s="361"/>
      <c r="E460" s="362"/>
      <c r="F460" s="363"/>
      <c r="G460" s="140"/>
      <c r="H460" s="364"/>
      <c r="I460" s="365"/>
      <c r="J460" s="366"/>
      <c r="K460" s="367"/>
      <c r="L460" s="362"/>
    </row>
    <row r="461" spans="3:12" ht="15.6" x14ac:dyDescent="0.3">
      <c r="C461" s="360">
        <v>164</v>
      </c>
      <c r="D461" s="371">
        <v>45268</v>
      </c>
      <c r="E461" s="362" t="s">
        <v>708</v>
      </c>
      <c r="F461" s="363" t="s">
        <v>547</v>
      </c>
      <c r="G461" s="140">
        <v>251</v>
      </c>
      <c r="H461" s="364">
        <v>1100</v>
      </c>
      <c r="I461" s="365" t="s">
        <v>736</v>
      </c>
      <c r="J461" s="366" t="s">
        <v>484</v>
      </c>
      <c r="K461" s="367">
        <v>276100</v>
      </c>
      <c r="L461" s="362"/>
    </row>
    <row r="462" spans="3:12" ht="15.6" x14ac:dyDescent="0.3">
      <c r="C462" s="360"/>
      <c r="D462" s="361"/>
      <c r="E462" s="362"/>
      <c r="F462" s="363"/>
      <c r="G462" s="140"/>
      <c r="H462" s="364"/>
      <c r="I462" s="373" t="s">
        <v>737</v>
      </c>
      <c r="J462" s="366"/>
      <c r="K462" s="367"/>
      <c r="L462" s="362"/>
    </row>
    <row r="463" spans="3:12" ht="15.6" x14ac:dyDescent="0.3">
      <c r="C463" s="360"/>
      <c r="D463" s="361"/>
      <c r="E463" s="362"/>
      <c r="F463" s="363"/>
      <c r="G463" s="140"/>
      <c r="H463" s="364"/>
      <c r="I463" s="365"/>
      <c r="J463" s="366"/>
      <c r="K463" s="367"/>
      <c r="L463" s="362"/>
    </row>
    <row r="464" spans="3:12" ht="15.6" x14ac:dyDescent="0.3">
      <c r="C464" s="360">
        <v>165</v>
      </c>
      <c r="D464" s="371">
        <v>45268</v>
      </c>
      <c r="E464" s="362" t="s">
        <v>738</v>
      </c>
      <c r="F464" s="363" t="s">
        <v>547</v>
      </c>
      <c r="G464" s="140">
        <v>485</v>
      </c>
      <c r="H464" s="364">
        <v>1100</v>
      </c>
      <c r="I464" s="365" t="s">
        <v>739</v>
      </c>
      <c r="J464" s="366" t="s">
        <v>670</v>
      </c>
      <c r="K464" s="367">
        <v>533500</v>
      </c>
      <c r="L464" s="362"/>
    </row>
    <row r="465" spans="3:12" ht="15.6" x14ac:dyDescent="0.3">
      <c r="C465" s="360"/>
      <c r="D465" s="361"/>
      <c r="E465" s="362"/>
      <c r="F465" s="363"/>
      <c r="G465" s="140"/>
      <c r="H465" s="364"/>
      <c r="I465" s="373" t="s">
        <v>740</v>
      </c>
      <c r="J465" s="366"/>
      <c r="K465" s="367"/>
      <c r="L465" s="362"/>
    </row>
    <row r="466" spans="3:12" ht="15.6" x14ac:dyDescent="0.3">
      <c r="C466" s="360"/>
      <c r="D466" s="361"/>
      <c r="E466" s="362"/>
      <c r="F466" s="363"/>
      <c r="G466" s="140"/>
      <c r="H466" s="364"/>
      <c r="I466" s="365"/>
      <c r="J466" s="366"/>
      <c r="K466" s="367"/>
      <c r="L466" s="362"/>
    </row>
    <row r="467" spans="3:12" ht="15.6" x14ac:dyDescent="0.3">
      <c r="C467" s="360">
        <v>166</v>
      </c>
      <c r="D467" s="371">
        <v>45273</v>
      </c>
      <c r="E467" s="362" t="s">
        <v>465</v>
      </c>
      <c r="F467" s="363" t="s">
        <v>547</v>
      </c>
      <c r="G467" s="140">
        <v>310</v>
      </c>
      <c r="H467" s="364">
        <v>1100</v>
      </c>
      <c r="I467" s="365" t="s">
        <v>741</v>
      </c>
      <c r="J467" s="366" t="s">
        <v>670</v>
      </c>
      <c r="K467" s="367">
        <v>341000</v>
      </c>
      <c r="L467" s="362"/>
    </row>
    <row r="468" spans="3:12" ht="15.6" x14ac:dyDescent="0.3">
      <c r="C468" s="360"/>
      <c r="D468" s="361"/>
      <c r="E468" s="362"/>
      <c r="F468" s="363"/>
      <c r="G468" s="140"/>
      <c r="H468" s="364"/>
      <c r="I468" s="373" t="s">
        <v>742</v>
      </c>
      <c r="J468" s="366"/>
      <c r="K468" s="367"/>
      <c r="L468" s="362"/>
    </row>
    <row r="469" spans="3:12" ht="15.6" x14ac:dyDescent="0.3">
      <c r="C469" s="360"/>
      <c r="D469" s="361"/>
      <c r="E469" s="362"/>
      <c r="F469" s="363"/>
      <c r="G469" s="140"/>
      <c r="H469" s="364"/>
      <c r="I469" s="365"/>
      <c r="J469" s="366"/>
      <c r="K469" s="367"/>
      <c r="L469" s="362"/>
    </row>
    <row r="470" spans="3:12" ht="15.6" x14ac:dyDescent="0.3">
      <c r="C470" s="360">
        <v>167</v>
      </c>
      <c r="D470" s="371">
        <v>45273</v>
      </c>
      <c r="E470" s="362" t="s">
        <v>576</v>
      </c>
      <c r="F470" s="363" t="s">
        <v>547</v>
      </c>
      <c r="G470" s="140">
        <v>400</v>
      </c>
      <c r="H470" s="364">
        <v>1100</v>
      </c>
      <c r="I470" s="365" t="s">
        <v>728</v>
      </c>
      <c r="J470" s="366" t="s">
        <v>670</v>
      </c>
      <c r="K470" s="367">
        <v>440000</v>
      </c>
      <c r="L470" s="362"/>
    </row>
    <row r="471" spans="3:12" ht="15.6" x14ac:dyDescent="0.3">
      <c r="C471" s="360"/>
      <c r="D471" s="361"/>
      <c r="E471" s="362"/>
      <c r="F471" s="363"/>
      <c r="G471" s="140"/>
      <c r="H471" s="364"/>
      <c r="I471" s="373" t="s">
        <v>729</v>
      </c>
      <c r="J471" s="366"/>
      <c r="K471" s="367"/>
      <c r="L471" s="362"/>
    </row>
    <row r="472" spans="3:12" ht="15.6" x14ac:dyDescent="0.3">
      <c r="C472" s="360"/>
      <c r="D472" s="361"/>
      <c r="E472" s="362"/>
      <c r="F472" s="363"/>
      <c r="G472" s="140"/>
      <c r="H472" s="364"/>
      <c r="I472" s="365"/>
      <c r="J472" s="366"/>
      <c r="K472" s="367"/>
      <c r="L472" s="362"/>
    </row>
    <row r="473" spans="3:12" ht="15.6" x14ac:dyDescent="0.3">
      <c r="C473" s="360"/>
      <c r="D473" s="361"/>
      <c r="E473" s="362"/>
      <c r="F473" s="363"/>
      <c r="G473" s="140"/>
      <c r="H473" s="364"/>
      <c r="I473" s="365"/>
      <c r="J473" s="366"/>
      <c r="K473" s="367"/>
      <c r="L473" s="362"/>
    </row>
    <row r="474" spans="3:12" ht="15.6" x14ac:dyDescent="0.3">
      <c r="C474" s="360">
        <v>168</v>
      </c>
      <c r="D474" s="371">
        <v>45274</v>
      </c>
      <c r="E474" s="362" t="s">
        <v>455</v>
      </c>
      <c r="F474" s="363" t="s">
        <v>547</v>
      </c>
      <c r="G474" s="140">
        <v>550</v>
      </c>
      <c r="H474" s="364">
        <v>1100</v>
      </c>
      <c r="I474" s="365" t="s">
        <v>743</v>
      </c>
      <c r="J474" s="366" t="s">
        <v>586</v>
      </c>
      <c r="K474" s="367">
        <v>605000</v>
      </c>
      <c r="L474" s="362"/>
    </row>
    <row r="475" spans="3:12" ht="15.6" x14ac:dyDescent="0.3">
      <c r="C475" s="360"/>
      <c r="D475" s="361"/>
      <c r="E475" s="362"/>
      <c r="F475" s="363"/>
      <c r="G475" s="140"/>
      <c r="H475" s="364"/>
      <c r="I475" s="365" t="s">
        <v>744</v>
      </c>
      <c r="J475" s="366"/>
      <c r="K475" s="367"/>
      <c r="L475" s="362"/>
    </row>
    <row r="476" spans="3:12" ht="15.6" x14ac:dyDescent="0.3">
      <c r="C476" s="360"/>
      <c r="D476" s="361"/>
      <c r="E476" s="362"/>
      <c r="F476" s="363"/>
      <c r="G476" s="140"/>
      <c r="H476" s="364"/>
      <c r="I476" s="365" t="s">
        <v>745</v>
      </c>
      <c r="J476" s="366"/>
      <c r="K476" s="367"/>
      <c r="L476" s="362"/>
    </row>
    <row r="477" spans="3:12" ht="15.6" x14ac:dyDescent="0.3">
      <c r="C477" s="360"/>
      <c r="D477" s="361"/>
      <c r="E477" s="362"/>
      <c r="F477" s="363"/>
      <c r="G477" s="140"/>
      <c r="H477" s="364"/>
      <c r="I477" s="373" t="s">
        <v>746</v>
      </c>
      <c r="J477" s="366"/>
      <c r="K477" s="367"/>
      <c r="L477" s="362"/>
    </row>
    <row r="478" spans="3:12" ht="15.6" x14ac:dyDescent="0.3">
      <c r="C478" s="360"/>
      <c r="D478" s="361"/>
      <c r="E478" s="362"/>
      <c r="F478" s="363"/>
      <c r="G478" s="140"/>
      <c r="H478" s="364"/>
      <c r="I478" s="365"/>
      <c r="J478" s="366"/>
      <c r="K478" s="367"/>
      <c r="L478" s="362"/>
    </row>
    <row r="479" spans="3:12" ht="15.6" x14ac:dyDescent="0.3">
      <c r="C479" s="360"/>
      <c r="D479" s="361"/>
      <c r="E479" s="362"/>
      <c r="F479" s="363"/>
      <c r="G479" s="140"/>
      <c r="H479" s="364"/>
      <c r="I479" s="365"/>
      <c r="J479" s="366"/>
      <c r="K479" s="367"/>
      <c r="L479" s="362"/>
    </row>
    <row r="480" spans="3:12" ht="15.6" x14ac:dyDescent="0.3">
      <c r="C480" s="360">
        <v>169</v>
      </c>
      <c r="D480" s="371">
        <v>45287</v>
      </c>
      <c r="E480" s="362" t="s">
        <v>455</v>
      </c>
      <c r="F480" s="363" t="s">
        <v>547</v>
      </c>
      <c r="G480" s="140">
        <v>560</v>
      </c>
      <c r="H480" s="364">
        <v>1100</v>
      </c>
      <c r="I480" s="365" t="s">
        <v>747</v>
      </c>
      <c r="J480" s="366" t="s">
        <v>586</v>
      </c>
      <c r="K480" s="367">
        <v>616000</v>
      </c>
      <c r="L480" s="362"/>
    </row>
    <row r="481" spans="3:14" ht="15.6" x14ac:dyDescent="0.3">
      <c r="C481" s="360"/>
      <c r="D481" s="361"/>
      <c r="E481" s="362"/>
      <c r="F481" s="363"/>
      <c r="G481" s="140"/>
      <c r="H481" s="364"/>
      <c r="I481" s="365" t="s">
        <v>744</v>
      </c>
      <c r="J481" s="366"/>
      <c r="K481" s="367"/>
      <c r="L481" s="362"/>
    </row>
    <row r="482" spans="3:14" ht="15.6" x14ac:dyDescent="0.3">
      <c r="C482" s="360"/>
      <c r="D482" s="361"/>
      <c r="E482" s="362"/>
      <c r="F482" s="363"/>
      <c r="G482" s="140"/>
      <c r="H482" s="364"/>
      <c r="I482" s="365" t="s">
        <v>745</v>
      </c>
      <c r="J482" s="366"/>
      <c r="K482" s="367"/>
      <c r="L482" s="362"/>
    </row>
    <row r="483" spans="3:14" ht="15.6" x14ac:dyDescent="0.3">
      <c r="C483" s="360"/>
      <c r="D483" s="361"/>
      <c r="E483" s="362"/>
      <c r="F483" s="363"/>
      <c r="G483" s="140"/>
      <c r="H483" s="364"/>
      <c r="I483" s="373" t="s">
        <v>735</v>
      </c>
      <c r="J483" s="366"/>
      <c r="K483" s="367"/>
      <c r="L483" s="362"/>
    </row>
    <row r="484" spans="3:14" ht="15.6" x14ac:dyDescent="0.3">
      <c r="C484" s="360"/>
      <c r="D484" s="361"/>
      <c r="E484" s="362"/>
      <c r="F484" s="363"/>
      <c r="G484" s="140"/>
      <c r="H484" s="364"/>
      <c r="I484" s="373"/>
      <c r="J484" s="366"/>
      <c r="K484" s="367"/>
      <c r="L484" s="362"/>
    </row>
    <row r="485" spans="3:14" ht="15.6" x14ac:dyDescent="0.3">
      <c r="C485" s="360"/>
      <c r="D485" s="361"/>
      <c r="E485" s="362"/>
      <c r="F485" s="363"/>
      <c r="G485" s="140"/>
      <c r="H485" s="364"/>
      <c r="I485" s="373"/>
      <c r="J485" s="366"/>
      <c r="K485" s="367"/>
      <c r="L485" s="362"/>
    </row>
    <row r="486" spans="3:14" ht="15.6" x14ac:dyDescent="0.3">
      <c r="C486" s="360">
        <v>170</v>
      </c>
      <c r="D486" s="371">
        <v>45287</v>
      </c>
      <c r="E486" s="362" t="s">
        <v>611</v>
      </c>
      <c r="F486" s="363" t="s">
        <v>547</v>
      </c>
      <c r="G486" s="140">
        <v>260</v>
      </c>
      <c r="H486" s="364">
        <v>1100</v>
      </c>
      <c r="I486" s="365" t="s">
        <v>748</v>
      </c>
      <c r="J486" s="366" t="s">
        <v>586</v>
      </c>
      <c r="K486" s="367">
        <v>286000</v>
      </c>
      <c r="L486" s="362"/>
    </row>
    <row r="487" spans="3:14" ht="15.6" x14ac:dyDescent="0.3">
      <c r="C487" s="360"/>
      <c r="D487" s="361"/>
      <c r="E487" s="362"/>
      <c r="F487" s="363"/>
      <c r="G487" s="140"/>
      <c r="H487" s="364"/>
      <c r="I487" s="365" t="s">
        <v>749</v>
      </c>
      <c r="J487" s="366"/>
      <c r="K487" s="367"/>
      <c r="L487" s="362"/>
    </row>
    <row r="488" spans="3:14" ht="15.6" x14ac:dyDescent="0.3">
      <c r="C488" s="360"/>
      <c r="D488" s="361"/>
      <c r="E488" s="362"/>
      <c r="F488" s="363"/>
      <c r="G488" s="140"/>
      <c r="H488" s="364"/>
      <c r="I488" s="373" t="s">
        <v>750</v>
      </c>
      <c r="J488" s="366"/>
      <c r="K488" s="367"/>
      <c r="L488" s="362"/>
    </row>
    <row r="489" spans="3:14" ht="15.6" x14ac:dyDescent="0.3">
      <c r="C489" s="360"/>
      <c r="D489" s="361"/>
      <c r="E489" s="362"/>
      <c r="F489" s="363"/>
      <c r="G489" s="140"/>
      <c r="H489" s="364"/>
      <c r="I489" s="365"/>
      <c r="J489" s="366"/>
      <c r="K489" s="367"/>
      <c r="L489" s="362"/>
    </row>
    <row r="490" spans="3:14" ht="15.6" x14ac:dyDescent="0.3">
      <c r="C490" s="360">
        <v>171</v>
      </c>
      <c r="D490" s="371">
        <v>45288</v>
      </c>
      <c r="E490" s="362" t="s">
        <v>708</v>
      </c>
      <c r="F490" s="363" t="s">
        <v>547</v>
      </c>
      <c r="G490" s="140">
        <v>220</v>
      </c>
      <c r="H490" s="364">
        <v>1100</v>
      </c>
      <c r="I490" s="365" t="s">
        <v>751</v>
      </c>
      <c r="J490" s="366" t="s">
        <v>752</v>
      </c>
      <c r="K490" s="367">
        <v>242000</v>
      </c>
      <c r="L490" s="362"/>
    </row>
    <row r="491" spans="3:14" ht="15.6" x14ac:dyDescent="0.3">
      <c r="C491" s="360"/>
      <c r="D491" s="361"/>
      <c r="E491" s="362"/>
      <c r="F491" s="363"/>
      <c r="G491" s="140"/>
      <c r="H491" s="364"/>
      <c r="I491" s="373" t="s">
        <v>753</v>
      </c>
      <c r="J491" s="366"/>
      <c r="K491" s="367"/>
      <c r="L491" s="362"/>
    </row>
    <row r="492" spans="3:14" ht="15.6" x14ac:dyDescent="0.3">
      <c r="C492" s="360"/>
      <c r="D492" s="361"/>
      <c r="E492" s="362"/>
      <c r="F492" s="363"/>
      <c r="G492" s="140"/>
      <c r="H492" s="364"/>
      <c r="I492" s="365"/>
      <c r="J492" s="366"/>
      <c r="K492" s="367"/>
      <c r="L492" s="362"/>
    </row>
    <row r="493" spans="3:14" ht="15.6" x14ac:dyDescent="0.3">
      <c r="C493" s="360"/>
      <c r="D493" s="361"/>
      <c r="E493" s="362"/>
      <c r="F493" s="363"/>
      <c r="G493" s="140"/>
      <c r="H493" s="364"/>
      <c r="I493" s="365"/>
      <c r="J493" s="366"/>
      <c r="K493" s="367"/>
      <c r="L493" s="362"/>
    </row>
    <row r="494" spans="3:14" ht="15.6" x14ac:dyDescent="0.3">
      <c r="C494" s="360">
        <v>172</v>
      </c>
      <c r="D494" s="371">
        <v>45297</v>
      </c>
      <c r="E494" s="362" t="s">
        <v>722</v>
      </c>
      <c r="F494" s="363" t="s">
        <v>630</v>
      </c>
      <c r="G494" s="140">
        <v>460</v>
      </c>
      <c r="H494" s="364">
        <v>1050</v>
      </c>
      <c r="I494" s="373" t="s">
        <v>723</v>
      </c>
      <c r="J494" s="366" t="s">
        <v>484</v>
      </c>
      <c r="K494" s="367">
        <v>483000</v>
      </c>
      <c r="L494" s="362"/>
      <c r="M494" s="350">
        <f>SUM(K494,K497,K507,K502, K513)</f>
        <v>2205000</v>
      </c>
      <c r="N494" s="48" t="s">
        <v>754</v>
      </c>
    </row>
    <row r="495" spans="3:14" ht="15.6" x14ac:dyDescent="0.3">
      <c r="C495" s="360"/>
      <c r="D495" s="361"/>
      <c r="E495" s="362"/>
      <c r="F495" s="363"/>
      <c r="G495" s="140"/>
      <c r="H495" s="364"/>
      <c r="I495" s="365"/>
      <c r="J495" s="366"/>
      <c r="K495" s="367"/>
      <c r="L495" s="362"/>
    </row>
    <row r="496" spans="3:14" ht="15.6" x14ac:dyDescent="0.3">
      <c r="C496" s="360"/>
      <c r="D496" s="361"/>
      <c r="E496" s="362"/>
      <c r="F496" s="363"/>
      <c r="G496" s="140"/>
      <c r="H496" s="364"/>
      <c r="I496" s="365"/>
      <c r="J496" s="366"/>
      <c r="K496" s="367"/>
      <c r="L496" s="362"/>
    </row>
    <row r="497" spans="3:12" ht="15.6" x14ac:dyDescent="0.3">
      <c r="C497" s="360">
        <v>173</v>
      </c>
      <c r="D497" s="371">
        <v>45299</v>
      </c>
      <c r="E497" s="362" t="s">
        <v>711</v>
      </c>
      <c r="F497" s="363" t="s">
        <v>630</v>
      </c>
      <c r="G497" s="140">
        <v>560</v>
      </c>
      <c r="H497" s="364">
        <v>1050</v>
      </c>
      <c r="I497" s="365" t="s">
        <v>747</v>
      </c>
      <c r="J497" s="366" t="s">
        <v>586</v>
      </c>
      <c r="K497" s="367">
        <v>588000</v>
      </c>
      <c r="L497" s="362"/>
    </row>
    <row r="498" spans="3:12" ht="15.6" x14ac:dyDescent="0.3">
      <c r="C498" s="360"/>
      <c r="D498" s="361"/>
      <c r="E498" s="362"/>
      <c r="F498" s="363"/>
      <c r="G498" s="140"/>
      <c r="H498" s="364"/>
      <c r="I498" s="365" t="s">
        <v>744</v>
      </c>
      <c r="J498" s="366"/>
      <c r="K498" s="367"/>
      <c r="L498" s="362"/>
    </row>
    <row r="499" spans="3:12" ht="15.6" x14ac:dyDescent="0.3">
      <c r="C499" s="360"/>
      <c r="D499" s="361"/>
      <c r="E499" s="362"/>
      <c r="F499" s="363"/>
      <c r="G499" s="140"/>
      <c r="H499" s="364"/>
      <c r="I499" s="365" t="s">
        <v>745</v>
      </c>
      <c r="J499" s="366"/>
      <c r="K499" s="367"/>
      <c r="L499" s="362"/>
    </row>
    <row r="500" spans="3:12" ht="15.6" x14ac:dyDescent="0.3">
      <c r="C500" s="360"/>
      <c r="D500" s="361"/>
      <c r="E500" s="362"/>
      <c r="F500" s="363"/>
      <c r="G500" s="140"/>
      <c r="H500" s="364"/>
      <c r="I500" s="373" t="s">
        <v>735</v>
      </c>
      <c r="J500" s="366"/>
      <c r="K500" s="367"/>
      <c r="L500" s="362"/>
    </row>
    <row r="501" spans="3:12" ht="15.6" x14ac:dyDescent="0.3">
      <c r="C501" s="360"/>
      <c r="D501" s="361"/>
      <c r="E501" s="362"/>
      <c r="F501" s="363"/>
      <c r="G501" s="140"/>
      <c r="H501" s="364"/>
      <c r="I501" s="373"/>
      <c r="J501" s="366"/>
      <c r="K501" s="367"/>
      <c r="L501" s="362"/>
    </row>
    <row r="502" spans="3:12" ht="15.6" x14ac:dyDescent="0.3">
      <c r="C502" s="360"/>
      <c r="D502" s="371">
        <v>45299</v>
      </c>
      <c r="E502" s="362" t="s">
        <v>518</v>
      </c>
      <c r="F502" s="363" t="s">
        <v>630</v>
      </c>
      <c r="G502" s="140">
        <v>250</v>
      </c>
      <c r="H502" s="364">
        <v>1050</v>
      </c>
      <c r="I502" s="365" t="s">
        <v>755</v>
      </c>
      <c r="J502" s="366" t="s">
        <v>484</v>
      </c>
      <c r="K502" s="367">
        <v>262500</v>
      </c>
      <c r="L502" s="362"/>
    </row>
    <row r="503" spans="3:12" ht="15.6" x14ac:dyDescent="0.3">
      <c r="C503" s="360"/>
      <c r="D503" s="371"/>
      <c r="E503" s="362"/>
      <c r="F503" s="363"/>
      <c r="G503" s="140"/>
      <c r="H503" s="364"/>
      <c r="I503" s="373" t="s">
        <v>756</v>
      </c>
      <c r="J503" s="366"/>
      <c r="K503" s="367"/>
      <c r="L503" s="362"/>
    </row>
    <row r="504" spans="3:12" ht="15.6" x14ac:dyDescent="0.3">
      <c r="C504" s="360"/>
      <c r="D504" s="371"/>
      <c r="E504" s="362"/>
      <c r="F504" s="363"/>
      <c r="G504" s="140"/>
      <c r="H504" s="364"/>
      <c r="I504" s="373"/>
      <c r="J504" s="366"/>
      <c r="K504" s="367"/>
      <c r="L504" s="362"/>
    </row>
    <row r="505" spans="3:12" ht="15.6" x14ac:dyDescent="0.3">
      <c r="C505" s="360"/>
      <c r="D505" s="361"/>
      <c r="E505" s="362"/>
      <c r="F505" s="363"/>
      <c r="G505" s="140"/>
      <c r="H505" s="364"/>
      <c r="I505" s="365"/>
      <c r="J505" s="366"/>
      <c r="K505" s="367"/>
      <c r="L505" s="362"/>
    </row>
    <row r="506" spans="3:12" ht="15.6" x14ac:dyDescent="0.3">
      <c r="C506" s="360"/>
      <c r="D506" s="361"/>
      <c r="E506" s="362"/>
      <c r="F506" s="363"/>
      <c r="G506" s="140"/>
      <c r="H506" s="364"/>
      <c r="I506" s="365"/>
      <c r="J506" s="366"/>
      <c r="K506" s="367"/>
      <c r="L506" s="362"/>
    </row>
    <row r="507" spans="3:12" ht="15.6" x14ac:dyDescent="0.3">
      <c r="C507" s="360">
        <v>174</v>
      </c>
      <c r="D507" s="371">
        <v>45301</v>
      </c>
      <c r="E507" s="362" t="s">
        <v>711</v>
      </c>
      <c r="F507" s="363" t="s">
        <v>630</v>
      </c>
      <c r="G507" s="140">
        <v>560</v>
      </c>
      <c r="H507" s="364">
        <v>1050</v>
      </c>
      <c r="I507" s="365" t="s">
        <v>747</v>
      </c>
      <c r="J507" s="366" t="s">
        <v>586</v>
      </c>
      <c r="K507" s="367">
        <v>588000</v>
      </c>
      <c r="L507" s="362"/>
    </row>
    <row r="508" spans="3:12" ht="15.6" x14ac:dyDescent="0.3">
      <c r="C508" s="360"/>
      <c r="D508" s="361"/>
      <c r="E508" s="362"/>
      <c r="F508" s="363"/>
      <c r="G508" s="140"/>
      <c r="H508" s="364"/>
      <c r="I508" s="365" t="s">
        <v>744</v>
      </c>
      <c r="J508" s="366"/>
      <c r="K508" s="367"/>
      <c r="L508" s="362"/>
    </row>
    <row r="509" spans="3:12" ht="15.6" x14ac:dyDescent="0.3">
      <c r="C509" s="360"/>
      <c r="D509" s="361"/>
      <c r="E509" s="362"/>
      <c r="F509" s="363"/>
      <c r="G509" s="140"/>
      <c r="H509" s="364"/>
      <c r="I509" s="365" t="s">
        <v>745</v>
      </c>
      <c r="J509" s="366"/>
      <c r="K509" s="367"/>
      <c r="L509" s="362"/>
    </row>
    <row r="510" spans="3:12" ht="15.6" x14ac:dyDescent="0.3">
      <c r="C510" s="360"/>
      <c r="D510" s="361"/>
      <c r="E510" s="362"/>
      <c r="F510" s="363"/>
      <c r="G510" s="140"/>
      <c r="H510" s="364"/>
      <c r="I510" s="373" t="s">
        <v>735</v>
      </c>
      <c r="J510" s="366"/>
      <c r="K510" s="367"/>
      <c r="L510" s="362"/>
    </row>
    <row r="511" spans="3:12" ht="15.6" x14ac:dyDescent="0.3">
      <c r="C511" s="360"/>
      <c r="D511" s="361"/>
      <c r="E511" s="362"/>
      <c r="F511" s="363"/>
      <c r="G511" s="140"/>
      <c r="H511" s="364"/>
      <c r="I511" s="365"/>
      <c r="J511" s="366"/>
      <c r="K511" s="367"/>
      <c r="L511" s="362"/>
    </row>
    <row r="512" spans="3:12" ht="15.6" x14ac:dyDescent="0.3">
      <c r="C512" s="360"/>
      <c r="D512" s="361"/>
      <c r="E512" s="362"/>
      <c r="F512" s="363"/>
      <c r="G512" s="140"/>
      <c r="H512" s="364"/>
      <c r="I512" s="365"/>
      <c r="J512" s="366"/>
      <c r="K512" s="367"/>
      <c r="L512" s="362"/>
    </row>
    <row r="513" spans="3:12" ht="15.6" x14ac:dyDescent="0.3">
      <c r="C513" s="360">
        <v>175</v>
      </c>
      <c r="D513" s="371">
        <v>45303</v>
      </c>
      <c r="E513" s="362" t="s">
        <v>724</v>
      </c>
      <c r="F513" s="363" t="s">
        <v>630</v>
      </c>
      <c r="G513" s="140">
        <v>270</v>
      </c>
      <c r="H513" s="364">
        <v>1050</v>
      </c>
      <c r="I513" s="365" t="s">
        <v>757</v>
      </c>
      <c r="J513" s="366" t="s">
        <v>670</v>
      </c>
      <c r="K513" s="367">
        <v>283500</v>
      </c>
      <c r="L513" s="362"/>
    </row>
    <row r="514" spans="3:12" ht="15.6" x14ac:dyDescent="0.3">
      <c r="C514" s="360"/>
      <c r="D514" s="361"/>
      <c r="E514" s="362"/>
      <c r="F514" s="363"/>
      <c r="G514" s="140"/>
      <c r="H514" s="364"/>
      <c r="I514" s="373" t="s">
        <v>758</v>
      </c>
      <c r="J514" s="366"/>
      <c r="K514" s="367"/>
      <c r="L514" s="362"/>
    </row>
    <row r="515" spans="3:12" ht="15.6" x14ac:dyDescent="0.3">
      <c r="C515" s="360"/>
      <c r="D515" s="361"/>
      <c r="E515" s="362"/>
      <c r="F515" s="363"/>
      <c r="G515" s="140"/>
      <c r="H515" s="364"/>
      <c r="I515" s="365"/>
      <c r="J515" s="366"/>
      <c r="K515" s="367"/>
      <c r="L515" s="362"/>
    </row>
    <row r="516" spans="3:12" ht="15.6" x14ac:dyDescent="0.3">
      <c r="C516" s="360"/>
      <c r="D516" s="361"/>
      <c r="E516" s="362"/>
      <c r="F516" s="363"/>
      <c r="G516" s="140"/>
      <c r="H516" s="364"/>
      <c r="I516" s="365"/>
      <c r="J516" s="366"/>
      <c r="K516" s="367"/>
      <c r="L516" s="362"/>
    </row>
    <row r="517" spans="3:12" ht="15.6" x14ac:dyDescent="0.3">
      <c r="C517" s="360">
        <v>176</v>
      </c>
      <c r="D517" s="371">
        <v>45307</v>
      </c>
      <c r="E517" s="362" t="s">
        <v>759</v>
      </c>
      <c r="F517" s="363" t="s">
        <v>607</v>
      </c>
      <c r="G517" s="140">
        <v>300</v>
      </c>
      <c r="H517" s="364">
        <v>1100</v>
      </c>
      <c r="I517" s="365" t="s">
        <v>760</v>
      </c>
      <c r="J517" s="366" t="s">
        <v>761</v>
      </c>
      <c r="K517" s="367">
        <v>330000</v>
      </c>
      <c r="L517" s="362"/>
    </row>
    <row r="518" spans="3:12" ht="15.6" x14ac:dyDescent="0.3">
      <c r="C518" s="360"/>
      <c r="D518" s="361"/>
      <c r="E518" s="362"/>
      <c r="F518" s="363"/>
      <c r="G518" s="140"/>
      <c r="H518" s="364"/>
      <c r="I518" s="365" t="s">
        <v>762</v>
      </c>
      <c r="J518" s="366"/>
      <c r="K518" s="367"/>
      <c r="L518" s="362"/>
    </row>
    <row r="519" spans="3:12" ht="15.6" x14ac:dyDescent="0.3">
      <c r="C519" s="360"/>
      <c r="D519" s="361"/>
      <c r="E519" s="362"/>
      <c r="F519" s="363"/>
      <c r="G519" s="140"/>
      <c r="H519" s="364"/>
      <c r="I519" s="373" t="s">
        <v>731</v>
      </c>
      <c r="J519" s="366"/>
      <c r="K519" s="367"/>
      <c r="L519" s="362"/>
    </row>
    <row r="520" spans="3:12" ht="15.6" x14ac:dyDescent="0.3">
      <c r="C520" s="360"/>
      <c r="D520" s="361"/>
      <c r="E520" s="362"/>
      <c r="F520" s="363"/>
      <c r="G520" s="140"/>
      <c r="H520" s="364"/>
      <c r="I520" s="365"/>
      <c r="J520" s="366"/>
      <c r="K520" s="367"/>
      <c r="L520" s="362"/>
    </row>
    <row r="521" spans="3:12" ht="15.6" x14ac:dyDescent="0.3">
      <c r="C521" s="360"/>
      <c r="D521" s="361"/>
      <c r="E521" s="362"/>
      <c r="F521" s="363"/>
      <c r="G521" s="140"/>
      <c r="H521" s="364"/>
      <c r="I521" s="365"/>
      <c r="J521" s="366"/>
      <c r="K521" s="367"/>
      <c r="L521" s="362"/>
    </row>
    <row r="522" spans="3:12" ht="15.6" x14ac:dyDescent="0.3">
      <c r="C522" s="360">
        <v>177</v>
      </c>
      <c r="D522" s="371">
        <v>45310</v>
      </c>
      <c r="E522" s="362" t="s">
        <v>611</v>
      </c>
      <c r="F522" s="363" t="s">
        <v>607</v>
      </c>
      <c r="G522" s="140">
        <v>230</v>
      </c>
      <c r="H522" s="364">
        <v>1150</v>
      </c>
      <c r="I522" s="365" t="s">
        <v>715</v>
      </c>
      <c r="J522" s="366" t="s">
        <v>586</v>
      </c>
      <c r="K522" s="367">
        <v>264500</v>
      </c>
      <c r="L522" s="362"/>
    </row>
    <row r="523" spans="3:12" ht="15.6" x14ac:dyDescent="0.3">
      <c r="C523" s="360"/>
      <c r="D523" s="361"/>
      <c r="E523" s="362"/>
      <c r="F523" s="363"/>
      <c r="G523" s="140"/>
      <c r="H523" s="364"/>
      <c r="I523" s="373" t="s">
        <v>713</v>
      </c>
      <c r="J523" s="366"/>
      <c r="K523" s="367"/>
      <c r="L523" s="362"/>
    </row>
    <row r="524" spans="3:12" ht="15.6" x14ac:dyDescent="0.3">
      <c r="C524" s="360"/>
      <c r="D524" s="361"/>
      <c r="E524" s="362"/>
      <c r="F524" s="363"/>
      <c r="G524" s="140"/>
      <c r="H524" s="364"/>
      <c r="I524" s="365"/>
      <c r="J524" s="366"/>
      <c r="K524" s="367"/>
      <c r="L524" s="362"/>
    </row>
    <row r="525" spans="3:12" ht="15.6" x14ac:dyDescent="0.3">
      <c r="C525" s="360"/>
      <c r="D525" s="361"/>
      <c r="E525" s="362"/>
      <c r="F525" s="363"/>
      <c r="G525" s="140"/>
      <c r="H525" s="364"/>
      <c r="I525" s="365"/>
      <c r="J525" s="366"/>
      <c r="K525" s="367"/>
      <c r="L525" s="362"/>
    </row>
    <row r="526" spans="3:12" ht="15.6" x14ac:dyDescent="0.3">
      <c r="C526" s="360">
        <v>178</v>
      </c>
      <c r="D526" s="371">
        <v>45310</v>
      </c>
      <c r="E526" s="362" t="s">
        <v>763</v>
      </c>
      <c r="F526" s="363" t="s">
        <v>607</v>
      </c>
      <c r="G526" s="140">
        <v>500</v>
      </c>
      <c r="H526" s="364">
        <v>1150</v>
      </c>
      <c r="I526" s="365" t="s">
        <v>764</v>
      </c>
      <c r="J526" s="366" t="s">
        <v>484</v>
      </c>
      <c r="K526" s="367">
        <v>575000</v>
      </c>
      <c r="L526" s="362"/>
    </row>
    <row r="527" spans="3:12" ht="15.6" x14ac:dyDescent="0.3">
      <c r="C527" s="360"/>
      <c r="D527" s="361"/>
      <c r="E527" s="362"/>
      <c r="F527" s="363"/>
      <c r="G527" s="140"/>
      <c r="H527" s="364"/>
      <c r="I527" s="373" t="s">
        <v>721</v>
      </c>
      <c r="J527" s="366"/>
      <c r="K527" s="367"/>
      <c r="L527" s="362"/>
    </row>
    <row r="528" spans="3:12" ht="15.6" x14ac:dyDescent="0.3">
      <c r="C528" s="360"/>
      <c r="D528" s="361"/>
      <c r="E528" s="362"/>
      <c r="F528" s="363"/>
      <c r="G528" s="140"/>
      <c r="H528" s="364"/>
      <c r="I528" s="365"/>
      <c r="J528" s="366"/>
      <c r="K528" s="367"/>
      <c r="L528" s="362"/>
    </row>
    <row r="529" spans="3:12" ht="15.6" x14ac:dyDescent="0.3">
      <c r="C529" s="360"/>
      <c r="D529" s="361"/>
      <c r="E529" s="362"/>
      <c r="F529" s="363"/>
      <c r="G529" s="140"/>
      <c r="H529" s="364"/>
      <c r="I529" s="365"/>
      <c r="J529" s="366"/>
      <c r="K529" s="367"/>
      <c r="L529" s="362"/>
    </row>
    <row r="530" spans="3:12" ht="15.6" x14ac:dyDescent="0.3">
      <c r="C530" s="360">
        <v>179</v>
      </c>
      <c r="D530" s="371">
        <v>45312</v>
      </c>
      <c r="E530" s="362" t="s">
        <v>518</v>
      </c>
      <c r="F530" s="363" t="s">
        <v>607</v>
      </c>
      <c r="G530" s="140">
        <v>300</v>
      </c>
      <c r="H530" s="364">
        <v>1150</v>
      </c>
      <c r="I530" s="365" t="s">
        <v>765</v>
      </c>
      <c r="J530" s="366" t="s">
        <v>484</v>
      </c>
      <c r="K530" s="367">
        <v>345000</v>
      </c>
      <c r="L530" s="362"/>
    </row>
    <row r="531" spans="3:12" ht="15.6" x14ac:dyDescent="0.3">
      <c r="C531" s="360"/>
      <c r="D531" s="361"/>
      <c r="E531" s="362"/>
      <c r="F531" s="363"/>
      <c r="G531" s="140"/>
      <c r="H531" s="364"/>
      <c r="I531" s="373" t="s">
        <v>731</v>
      </c>
      <c r="J531" s="366"/>
      <c r="K531" s="367"/>
      <c r="L531" s="225"/>
    </row>
    <row r="532" spans="3:12" ht="15.6" x14ac:dyDescent="0.3">
      <c r="C532" s="360"/>
      <c r="D532" s="361"/>
      <c r="E532" s="362"/>
      <c r="F532" s="363"/>
      <c r="G532" s="140"/>
      <c r="H532" s="364"/>
      <c r="I532" s="365"/>
      <c r="J532" s="366"/>
      <c r="K532" s="367"/>
      <c r="L532" s="362"/>
    </row>
    <row r="533" spans="3:12" ht="15.6" x14ac:dyDescent="0.3">
      <c r="C533" s="360"/>
      <c r="D533" s="361"/>
      <c r="E533" s="362"/>
      <c r="F533" s="363"/>
      <c r="G533" s="140"/>
      <c r="H533" s="364"/>
      <c r="I533" s="365"/>
      <c r="J533" s="366"/>
      <c r="K533" s="367"/>
      <c r="L533" s="225"/>
    </row>
    <row r="534" spans="3:12" ht="15.6" x14ac:dyDescent="0.3">
      <c r="C534" s="360">
        <v>180</v>
      </c>
      <c r="D534" s="371">
        <v>45315</v>
      </c>
      <c r="E534" s="362" t="s">
        <v>455</v>
      </c>
      <c r="F534" s="363" t="s">
        <v>607</v>
      </c>
      <c r="G534" s="140">
        <v>560</v>
      </c>
      <c r="H534" s="364">
        <v>1150</v>
      </c>
      <c r="I534" s="365" t="s">
        <v>747</v>
      </c>
      <c r="J534" s="366" t="s">
        <v>586</v>
      </c>
      <c r="K534" s="367">
        <v>644000</v>
      </c>
      <c r="L534" s="362"/>
    </row>
    <row r="535" spans="3:12" ht="15.6" x14ac:dyDescent="0.3">
      <c r="C535" s="360"/>
      <c r="D535" s="361"/>
      <c r="E535" s="362"/>
      <c r="F535" s="363"/>
      <c r="G535" s="140"/>
      <c r="H535" s="364"/>
      <c r="I535" s="365" t="s">
        <v>744</v>
      </c>
      <c r="J535" s="366"/>
      <c r="K535" s="367"/>
      <c r="L535" s="225"/>
    </row>
    <row r="536" spans="3:12" ht="15.6" x14ac:dyDescent="0.3">
      <c r="C536" s="360"/>
      <c r="D536" s="361"/>
      <c r="E536" s="362"/>
      <c r="F536" s="363"/>
      <c r="G536" s="140"/>
      <c r="H536" s="364"/>
      <c r="I536" s="365" t="s">
        <v>745</v>
      </c>
      <c r="J536" s="366"/>
      <c r="K536" s="367"/>
      <c r="L536" s="362"/>
    </row>
    <row r="537" spans="3:12" ht="15.6" x14ac:dyDescent="0.3">
      <c r="C537" s="360"/>
      <c r="D537" s="361"/>
      <c r="E537" s="362"/>
      <c r="F537" s="363"/>
      <c r="G537" s="140"/>
      <c r="H537" s="364"/>
      <c r="I537" s="373" t="s">
        <v>735</v>
      </c>
      <c r="J537" s="366"/>
      <c r="K537" s="367"/>
      <c r="L537" s="225"/>
    </row>
    <row r="538" spans="3:12" ht="15.6" x14ac:dyDescent="0.3">
      <c r="C538" s="360"/>
      <c r="D538" s="361"/>
      <c r="E538" s="362"/>
      <c r="F538" s="363"/>
      <c r="G538" s="140"/>
      <c r="H538" s="364"/>
      <c r="I538" s="373"/>
      <c r="J538" s="366"/>
      <c r="K538" s="367"/>
      <c r="L538" s="362"/>
    </row>
    <row r="539" spans="3:12" ht="15.6" x14ac:dyDescent="0.3">
      <c r="C539" s="360"/>
      <c r="D539" s="361"/>
      <c r="E539" s="362"/>
      <c r="F539" s="363"/>
      <c r="G539" s="140"/>
      <c r="H539" s="364"/>
      <c r="I539" s="373"/>
      <c r="J539" s="366"/>
      <c r="K539" s="367"/>
      <c r="L539" s="362"/>
    </row>
    <row r="540" spans="3:12" ht="15.6" x14ac:dyDescent="0.3">
      <c r="C540" s="360">
        <v>181</v>
      </c>
      <c r="D540" s="371">
        <v>45315</v>
      </c>
      <c r="E540" s="362" t="s">
        <v>523</v>
      </c>
      <c r="F540" s="363" t="s">
        <v>607</v>
      </c>
      <c r="G540" s="140">
        <v>320</v>
      </c>
      <c r="H540" s="364">
        <v>1150</v>
      </c>
      <c r="I540" s="365" t="s">
        <v>766</v>
      </c>
      <c r="J540" s="366"/>
      <c r="K540" s="367">
        <v>368000</v>
      </c>
      <c r="L540" s="362"/>
    </row>
    <row r="541" spans="3:12" ht="15.6" x14ac:dyDescent="0.3">
      <c r="C541" s="360"/>
      <c r="D541" s="361"/>
      <c r="E541" s="362"/>
      <c r="F541" s="363"/>
      <c r="G541" s="140"/>
      <c r="H541" s="364"/>
      <c r="I541" s="365" t="s">
        <v>767</v>
      </c>
      <c r="J541" s="366"/>
      <c r="K541" s="367"/>
      <c r="L541" s="362"/>
    </row>
    <row r="542" spans="3:12" ht="15.6" x14ac:dyDescent="0.3">
      <c r="C542" s="360"/>
      <c r="D542" s="361"/>
      <c r="E542" s="362"/>
      <c r="F542" s="363"/>
      <c r="G542" s="140"/>
      <c r="H542" s="364"/>
      <c r="I542" s="373" t="s">
        <v>768</v>
      </c>
      <c r="J542" s="366"/>
      <c r="K542" s="367"/>
      <c r="L542" s="362"/>
    </row>
    <row r="543" spans="3:12" ht="15.6" x14ac:dyDescent="0.3">
      <c r="C543" s="360"/>
      <c r="D543" s="361"/>
      <c r="E543" s="362"/>
      <c r="F543" s="363"/>
      <c r="G543" s="140"/>
      <c r="H543" s="364"/>
      <c r="I543" s="373"/>
      <c r="J543" s="366"/>
      <c r="K543" s="367"/>
      <c r="L543" s="362"/>
    </row>
    <row r="544" spans="3:12" ht="15.6" x14ac:dyDescent="0.3">
      <c r="C544" s="360"/>
      <c r="D544" s="361"/>
      <c r="E544" s="362"/>
      <c r="F544" s="363"/>
      <c r="G544" s="140"/>
      <c r="H544" s="364"/>
      <c r="I544" s="365"/>
      <c r="J544" s="366"/>
      <c r="K544" s="367"/>
      <c r="L544" s="225"/>
    </row>
    <row r="545" spans="3:12" ht="15.6" x14ac:dyDescent="0.3">
      <c r="C545" s="360">
        <v>182</v>
      </c>
      <c r="D545" s="371">
        <v>45318</v>
      </c>
      <c r="E545" s="362" t="s">
        <v>576</v>
      </c>
      <c r="F545" s="363" t="s">
        <v>607</v>
      </c>
      <c r="G545" s="140">
        <v>420</v>
      </c>
      <c r="H545" s="364">
        <v>1150</v>
      </c>
      <c r="I545" s="365" t="s">
        <v>769</v>
      </c>
      <c r="J545" s="366" t="s">
        <v>458</v>
      </c>
      <c r="K545" s="367">
        <v>483000</v>
      </c>
      <c r="L545" s="362"/>
    </row>
    <row r="546" spans="3:12" ht="15.6" x14ac:dyDescent="0.3">
      <c r="C546" s="360"/>
      <c r="D546" s="361"/>
      <c r="E546" s="362"/>
      <c r="F546" s="363"/>
      <c r="G546" s="140"/>
      <c r="H546" s="364"/>
      <c r="I546" s="373" t="s">
        <v>770</v>
      </c>
      <c r="J546" s="366"/>
      <c r="K546" s="367"/>
      <c r="L546" s="225"/>
    </row>
    <row r="547" spans="3:12" ht="15.6" x14ac:dyDescent="0.3">
      <c r="C547" s="360"/>
      <c r="D547" s="361"/>
      <c r="E547" s="362"/>
      <c r="F547" s="363"/>
      <c r="G547" s="140"/>
      <c r="H547" s="364"/>
      <c r="I547" s="365"/>
      <c r="J547" s="366"/>
      <c r="K547" s="367"/>
      <c r="L547" s="362"/>
    </row>
    <row r="548" spans="3:12" ht="15.6" x14ac:dyDescent="0.3">
      <c r="C548" s="360"/>
      <c r="D548" s="361"/>
      <c r="E548" s="362"/>
      <c r="F548" s="363"/>
      <c r="G548" s="140"/>
      <c r="H548" s="364"/>
      <c r="I548" s="365"/>
      <c r="J548" s="366"/>
      <c r="K548" s="367"/>
      <c r="L548" s="225"/>
    </row>
    <row r="549" spans="3:12" ht="15.6" x14ac:dyDescent="0.3">
      <c r="C549" s="360">
        <v>183</v>
      </c>
      <c r="D549" s="371">
        <v>45322</v>
      </c>
      <c r="E549" s="362" t="s">
        <v>455</v>
      </c>
      <c r="F549" s="363" t="s">
        <v>469</v>
      </c>
      <c r="G549" s="140">
        <v>330</v>
      </c>
      <c r="H549" s="364">
        <v>1050</v>
      </c>
      <c r="I549" s="365" t="s">
        <v>771</v>
      </c>
      <c r="J549" s="366" t="s">
        <v>586</v>
      </c>
      <c r="K549" s="367">
        <v>346500</v>
      </c>
      <c r="L549" s="362"/>
    </row>
    <row r="550" spans="3:12" ht="15.6" x14ac:dyDescent="0.3">
      <c r="C550" s="360"/>
      <c r="D550" s="361"/>
      <c r="E550" s="362"/>
      <c r="F550" s="363"/>
      <c r="G550" s="140"/>
      <c r="H550" s="364"/>
      <c r="I550" s="373" t="s">
        <v>772</v>
      </c>
      <c r="J550" s="366"/>
      <c r="K550" s="367"/>
      <c r="L550" s="225"/>
    </row>
    <row r="551" spans="3:12" ht="15.6" x14ac:dyDescent="0.3">
      <c r="C551" s="360"/>
      <c r="D551" s="361"/>
      <c r="E551" s="362"/>
      <c r="F551" s="363"/>
      <c r="G551" s="140"/>
      <c r="H551" s="364"/>
      <c r="I551" s="365"/>
      <c r="J551" s="366"/>
      <c r="K551" s="367"/>
      <c r="L551" s="362"/>
    </row>
    <row r="552" spans="3:12" ht="15.6" x14ac:dyDescent="0.3">
      <c r="C552" s="360"/>
      <c r="D552" s="361"/>
      <c r="E552" s="362"/>
      <c r="F552" s="363"/>
      <c r="G552" s="140"/>
      <c r="H552" s="364"/>
      <c r="I552" s="365"/>
      <c r="J552" s="366"/>
      <c r="K552" s="367"/>
      <c r="L552" s="225"/>
    </row>
    <row r="553" spans="3:12" ht="15.6" x14ac:dyDescent="0.3">
      <c r="C553" s="360">
        <v>184</v>
      </c>
      <c r="D553" s="371">
        <v>45325</v>
      </c>
      <c r="E553" s="362" t="s">
        <v>611</v>
      </c>
      <c r="F553" s="363" t="s">
        <v>469</v>
      </c>
      <c r="G553" s="140">
        <v>270</v>
      </c>
      <c r="H553" s="364">
        <v>1050</v>
      </c>
      <c r="I553" s="365" t="s">
        <v>773</v>
      </c>
      <c r="J553" s="366" t="s">
        <v>586</v>
      </c>
      <c r="K553" s="367">
        <v>283500</v>
      </c>
      <c r="L553" s="362"/>
    </row>
    <row r="554" spans="3:12" ht="15.6" x14ac:dyDescent="0.3">
      <c r="C554" s="360"/>
      <c r="D554" s="361"/>
      <c r="E554" s="362"/>
      <c r="F554" s="363"/>
      <c r="G554" s="140"/>
      <c r="H554" s="364"/>
      <c r="I554" s="365" t="s">
        <v>774</v>
      </c>
      <c r="J554" s="366"/>
      <c r="K554" s="367"/>
      <c r="L554" s="225"/>
    </row>
    <row r="555" spans="3:12" ht="15.6" x14ac:dyDescent="0.3">
      <c r="C555" s="360"/>
      <c r="D555" s="361"/>
      <c r="E555" s="362"/>
      <c r="F555" s="363"/>
      <c r="G555" s="140"/>
      <c r="H555" s="364"/>
      <c r="I555" s="373" t="s">
        <v>758</v>
      </c>
      <c r="J555" s="366"/>
      <c r="K555" s="367"/>
      <c r="L555" s="362"/>
    </row>
    <row r="556" spans="3:12" ht="15.6" x14ac:dyDescent="0.3">
      <c r="C556" s="360"/>
      <c r="D556" s="361"/>
      <c r="E556" s="362"/>
      <c r="F556" s="363"/>
      <c r="G556" s="140"/>
      <c r="H556" s="364"/>
      <c r="I556" s="365"/>
      <c r="J556" s="366"/>
      <c r="K556" s="367"/>
      <c r="L556" s="225"/>
    </row>
    <row r="557" spans="3:12" ht="15.6" x14ac:dyDescent="0.3">
      <c r="C557" s="360"/>
      <c r="D557" s="361"/>
      <c r="E557" s="362"/>
      <c r="F557" s="363"/>
      <c r="G557" s="140"/>
      <c r="H557" s="364"/>
      <c r="I557" s="365"/>
      <c r="J557" s="366"/>
      <c r="K557" s="367"/>
      <c r="L557" s="362"/>
    </row>
    <row r="558" spans="3:12" ht="15.6" x14ac:dyDescent="0.3">
      <c r="C558" s="360">
        <v>185</v>
      </c>
      <c r="D558" s="371">
        <v>45325</v>
      </c>
      <c r="E558" s="362" t="s">
        <v>455</v>
      </c>
      <c r="F558" s="363" t="s">
        <v>775</v>
      </c>
      <c r="G558" s="140">
        <v>500</v>
      </c>
      <c r="H558" s="364">
        <v>1150</v>
      </c>
      <c r="I558" s="365" t="s">
        <v>776</v>
      </c>
      <c r="J558" s="366" t="s">
        <v>586</v>
      </c>
      <c r="K558" s="367">
        <v>575000</v>
      </c>
      <c r="L558" s="225" t="s">
        <v>777</v>
      </c>
    </row>
    <row r="559" spans="3:12" ht="15.6" x14ac:dyDescent="0.3">
      <c r="C559" s="360"/>
      <c r="D559" s="361"/>
      <c r="E559" s="362"/>
      <c r="F559" s="363"/>
      <c r="G559" s="140"/>
      <c r="H559" s="364"/>
      <c r="I559" s="365" t="s">
        <v>715</v>
      </c>
      <c r="J559" s="366"/>
      <c r="K559" s="367"/>
      <c r="L559" s="362"/>
    </row>
    <row r="560" spans="3:12" ht="15.6" x14ac:dyDescent="0.3">
      <c r="C560" s="360"/>
      <c r="D560" s="361"/>
      <c r="E560" s="362"/>
      <c r="F560" s="363"/>
      <c r="G560" s="140"/>
      <c r="H560" s="364"/>
      <c r="I560" s="373" t="s">
        <v>721</v>
      </c>
      <c r="J560" s="366"/>
      <c r="K560" s="367"/>
      <c r="L560" s="225"/>
    </row>
    <row r="561" spans="3:12" ht="15.6" x14ac:dyDescent="0.3">
      <c r="C561" s="360"/>
      <c r="D561" s="361"/>
      <c r="E561" s="362"/>
      <c r="F561" s="363"/>
      <c r="G561" s="140"/>
      <c r="H561" s="364"/>
      <c r="I561" s="365"/>
      <c r="J561" s="366"/>
      <c r="K561" s="367"/>
      <c r="L561" s="362"/>
    </row>
    <row r="562" spans="3:12" ht="15.6" x14ac:dyDescent="0.3">
      <c r="C562" s="360"/>
      <c r="D562" s="361"/>
      <c r="E562" s="362"/>
      <c r="F562" s="363"/>
      <c r="G562" s="140"/>
      <c r="H562" s="364"/>
      <c r="I562" s="365"/>
      <c r="J562" s="366"/>
      <c r="K562" s="367"/>
      <c r="L562" s="225"/>
    </row>
    <row r="563" spans="3:12" ht="15.6" x14ac:dyDescent="0.3">
      <c r="C563" s="360">
        <v>186</v>
      </c>
      <c r="D563" s="371">
        <v>45328</v>
      </c>
      <c r="E563" s="362" t="s">
        <v>518</v>
      </c>
      <c r="F563" s="363" t="s">
        <v>778</v>
      </c>
      <c r="G563" s="140">
        <v>180</v>
      </c>
      <c r="H563" s="364">
        <v>1200</v>
      </c>
      <c r="I563" s="365" t="s">
        <v>779</v>
      </c>
      <c r="J563" s="366" t="s">
        <v>484</v>
      </c>
      <c r="K563" s="367">
        <v>216000</v>
      </c>
      <c r="L563" s="362"/>
    </row>
    <row r="564" spans="3:12" ht="15.6" x14ac:dyDescent="0.3">
      <c r="C564" s="360"/>
      <c r="D564" s="361"/>
      <c r="E564" s="362"/>
      <c r="F564" s="363"/>
      <c r="G564" s="140"/>
      <c r="H564" s="364"/>
      <c r="I564" s="373" t="s">
        <v>780</v>
      </c>
      <c r="J564" s="366"/>
      <c r="K564" s="367"/>
      <c r="L564" s="225"/>
    </row>
    <row r="565" spans="3:12" ht="15.6" x14ac:dyDescent="0.3">
      <c r="C565" s="360"/>
      <c r="D565" s="361"/>
      <c r="E565" s="362"/>
      <c r="F565" s="363"/>
      <c r="G565" s="140"/>
      <c r="H565" s="364"/>
      <c r="I565" s="365"/>
      <c r="J565" s="366"/>
      <c r="K565" s="367"/>
      <c r="L565" s="362"/>
    </row>
    <row r="566" spans="3:12" ht="15.6" x14ac:dyDescent="0.3">
      <c r="C566" s="360"/>
      <c r="D566" s="361"/>
      <c r="E566" s="362"/>
      <c r="F566" s="363"/>
      <c r="G566" s="140"/>
      <c r="H566" s="364"/>
      <c r="I566" s="365"/>
      <c r="J566" s="366"/>
      <c r="K566" s="367"/>
      <c r="L566" s="225"/>
    </row>
    <row r="567" spans="3:12" ht="15.6" x14ac:dyDescent="0.3">
      <c r="C567" s="360">
        <v>187</v>
      </c>
      <c r="D567" s="371">
        <v>45328</v>
      </c>
      <c r="E567" s="362" t="s">
        <v>465</v>
      </c>
      <c r="F567" s="363" t="s">
        <v>781</v>
      </c>
      <c r="G567" s="140">
        <v>325</v>
      </c>
      <c r="H567" s="364">
        <v>1200</v>
      </c>
      <c r="I567" s="365" t="s">
        <v>782</v>
      </c>
      <c r="J567" s="366" t="s">
        <v>670</v>
      </c>
      <c r="K567" s="367">
        <v>390000</v>
      </c>
      <c r="L567" s="362"/>
    </row>
    <row r="568" spans="3:12" ht="15.6" x14ac:dyDescent="0.3">
      <c r="C568" s="360"/>
      <c r="D568" s="361"/>
      <c r="E568" s="362"/>
      <c r="F568" s="363"/>
      <c r="G568" s="140"/>
      <c r="H568" s="364"/>
      <c r="I568" s="373" t="s">
        <v>783</v>
      </c>
      <c r="J568" s="366"/>
      <c r="K568" s="367"/>
      <c r="L568" s="225"/>
    </row>
    <row r="569" spans="3:12" ht="15.6" x14ac:dyDescent="0.3">
      <c r="C569" s="360"/>
      <c r="D569" s="361"/>
      <c r="E569" s="362"/>
      <c r="F569" s="363"/>
      <c r="G569" s="140"/>
      <c r="H569" s="364"/>
      <c r="I569" s="365"/>
      <c r="J569" s="366"/>
      <c r="K569" s="367"/>
      <c r="L569" s="362"/>
    </row>
    <row r="570" spans="3:12" ht="15.6" x14ac:dyDescent="0.3">
      <c r="C570" s="360"/>
      <c r="D570" s="361"/>
      <c r="E570" s="362"/>
      <c r="F570" s="363"/>
      <c r="G570" s="140"/>
      <c r="H570" s="364"/>
      <c r="I570" s="365"/>
      <c r="J570" s="366"/>
      <c r="K570" s="367"/>
      <c r="L570" s="225"/>
    </row>
    <row r="571" spans="3:12" ht="15.6" x14ac:dyDescent="0.3">
      <c r="C571" s="360">
        <v>188</v>
      </c>
      <c r="D571" s="371">
        <v>45332</v>
      </c>
      <c r="E571" s="362" t="s">
        <v>763</v>
      </c>
      <c r="F571" s="363" t="s">
        <v>784</v>
      </c>
      <c r="G571" s="140">
        <v>280</v>
      </c>
      <c r="H571" s="364">
        <v>1250</v>
      </c>
      <c r="I571" s="365" t="s">
        <v>785</v>
      </c>
      <c r="J571" s="366" t="s">
        <v>484</v>
      </c>
      <c r="K571" s="367">
        <v>350000</v>
      </c>
      <c r="L571" s="362"/>
    </row>
    <row r="572" spans="3:12" ht="15.6" x14ac:dyDescent="0.3">
      <c r="C572" s="360"/>
      <c r="D572" s="361"/>
      <c r="E572" s="362"/>
      <c r="F572" s="363"/>
      <c r="G572" s="140"/>
      <c r="H572" s="364"/>
      <c r="I572" s="373" t="s">
        <v>786</v>
      </c>
      <c r="J572" s="366"/>
      <c r="K572" s="367"/>
      <c r="L572" s="225"/>
    </row>
    <row r="573" spans="3:12" ht="15.6" x14ac:dyDescent="0.3">
      <c r="C573" s="360"/>
      <c r="D573" s="361"/>
      <c r="E573" s="362"/>
      <c r="F573" s="363"/>
      <c r="G573" s="140"/>
      <c r="H573" s="364"/>
      <c r="I573" s="365"/>
      <c r="J573" s="366"/>
      <c r="K573" s="367"/>
      <c r="L573" s="362"/>
    </row>
    <row r="574" spans="3:12" ht="15.6" x14ac:dyDescent="0.3">
      <c r="C574" s="360"/>
      <c r="D574" s="361"/>
      <c r="E574" s="362"/>
      <c r="F574" s="363"/>
      <c r="G574" s="140"/>
      <c r="H574" s="364"/>
      <c r="I574" s="365"/>
      <c r="J574" s="366"/>
      <c r="K574" s="367"/>
      <c r="L574" s="225"/>
    </row>
    <row r="575" spans="3:12" ht="15.6" x14ac:dyDescent="0.3">
      <c r="C575" s="360">
        <v>189</v>
      </c>
      <c r="D575" s="371">
        <v>45332</v>
      </c>
      <c r="E575" s="362" t="s">
        <v>455</v>
      </c>
      <c r="F575" s="363" t="s">
        <v>787</v>
      </c>
      <c r="G575" s="140">
        <v>300</v>
      </c>
      <c r="H575" s="364">
        <v>1275</v>
      </c>
      <c r="I575" s="365" t="s">
        <v>788</v>
      </c>
      <c r="J575" s="366" t="s">
        <v>789</v>
      </c>
      <c r="K575" s="367">
        <v>382500</v>
      </c>
      <c r="L575" s="362" t="s">
        <v>790</v>
      </c>
    </row>
    <row r="576" spans="3:12" ht="15.6" x14ac:dyDescent="0.3">
      <c r="C576" s="360"/>
      <c r="D576" s="361"/>
      <c r="E576" s="362"/>
      <c r="F576" s="363"/>
      <c r="G576" s="140"/>
      <c r="H576" s="364"/>
      <c r="I576" s="373" t="s">
        <v>731</v>
      </c>
      <c r="J576" s="366"/>
      <c r="K576" s="367"/>
      <c r="L576" s="225"/>
    </row>
    <row r="577" spans="3:12" ht="15.6" x14ac:dyDescent="0.3">
      <c r="C577" s="360"/>
      <c r="D577" s="361"/>
      <c r="E577" s="362"/>
      <c r="F577" s="363"/>
      <c r="G577" s="140"/>
      <c r="H577" s="364"/>
      <c r="I577" s="365"/>
      <c r="J577" s="366"/>
      <c r="K577" s="367"/>
      <c r="L577" s="362"/>
    </row>
    <row r="578" spans="3:12" ht="15.6" x14ac:dyDescent="0.3">
      <c r="C578" s="360"/>
      <c r="D578" s="361"/>
      <c r="E578" s="362"/>
      <c r="F578" s="363"/>
      <c r="G578" s="140"/>
      <c r="H578" s="364"/>
      <c r="I578" s="365"/>
      <c r="J578" s="366"/>
      <c r="K578" s="367"/>
      <c r="L578" s="225"/>
    </row>
    <row r="579" spans="3:12" ht="15.6" x14ac:dyDescent="0.3">
      <c r="C579" s="360">
        <v>190</v>
      </c>
      <c r="D579" s="371">
        <v>45334</v>
      </c>
      <c r="E579" s="362" t="s">
        <v>611</v>
      </c>
      <c r="F579" s="363" t="s">
        <v>607</v>
      </c>
      <c r="G579" s="140">
        <v>230</v>
      </c>
      <c r="H579" s="364">
        <v>1320</v>
      </c>
      <c r="I579" s="365" t="s">
        <v>715</v>
      </c>
      <c r="J579" s="366" t="s">
        <v>789</v>
      </c>
      <c r="K579" s="367">
        <v>303600</v>
      </c>
      <c r="L579" s="362"/>
    </row>
    <row r="580" spans="3:12" ht="15.6" x14ac:dyDescent="0.3">
      <c r="C580" s="360"/>
      <c r="D580" s="361"/>
      <c r="E580" s="362"/>
      <c r="F580" s="363"/>
      <c r="G580" s="140"/>
      <c r="H580" s="364"/>
      <c r="I580" s="373" t="s">
        <v>791</v>
      </c>
      <c r="J580" s="366"/>
      <c r="K580" s="367"/>
      <c r="L580" s="225"/>
    </row>
    <row r="581" spans="3:12" ht="15.6" x14ac:dyDescent="0.3">
      <c r="C581" s="360"/>
      <c r="D581" s="361"/>
      <c r="E581" s="362"/>
      <c r="F581" s="363"/>
      <c r="G581" s="140"/>
      <c r="H581" s="364"/>
      <c r="I581" s="365"/>
      <c r="J581" s="366"/>
      <c r="K581" s="367"/>
      <c r="L581" s="362"/>
    </row>
    <row r="582" spans="3:12" ht="15.6" x14ac:dyDescent="0.3">
      <c r="C582" s="360"/>
      <c r="D582" s="361"/>
      <c r="E582" s="362"/>
      <c r="F582" s="363"/>
      <c r="G582" s="140"/>
      <c r="H582" s="364"/>
      <c r="I582" s="365"/>
      <c r="J582" s="366"/>
      <c r="K582" s="367"/>
      <c r="L582" s="225"/>
    </row>
    <row r="583" spans="3:12" ht="15.6" x14ac:dyDescent="0.3">
      <c r="C583" s="360">
        <v>191</v>
      </c>
      <c r="D583" s="371">
        <v>45334</v>
      </c>
      <c r="E583" s="362" t="s">
        <v>792</v>
      </c>
      <c r="F583" s="363" t="s">
        <v>793</v>
      </c>
      <c r="G583" s="140">
        <v>300</v>
      </c>
      <c r="H583" s="364">
        <v>1300</v>
      </c>
      <c r="I583" s="365" t="s">
        <v>794</v>
      </c>
      <c r="J583" s="366" t="s">
        <v>761</v>
      </c>
      <c r="K583" s="367">
        <v>221000</v>
      </c>
      <c r="L583" s="140" t="s">
        <v>795</v>
      </c>
    </row>
    <row r="584" spans="3:12" ht="15.6" x14ac:dyDescent="0.3">
      <c r="C584" s="360"/>
      <c r="D584" s="361"/>
      <c r="E584" s="362"/>
      <c r="F584" s="363"/>
      <c r="G584" s="140"/>
      <c r="H584" s="364"/>
      <c r="I584" s="373" t="s">
        <v>796</v>
      </c>
      <c r="J584" s="366"/>
      <c r="K584" s="367"/>
      <c r="L584" s="225"/>
    </row>
    <row r="585" spans="3:12" ht="15.6" x14ac:dyDescent="0.3">
      <c r="C585" s="360"/>
      <c r="D585" s="361"/>
      <c r="E585" s="362"/>
      <c r="F585" s="363"/>
      <c r="G585" s="140"/>
      <c r="H585" s="364"/>
      <c r="I585" s="365"/>
      <c r="J585" s="366"/>
      <c r="K585" s="367"/>
      <c r="L585" s="362"/>
    </row>
    <row r="586" spans="3:12" ht="15.6" x14ac:dyDescent="0.3">
      <c r="C586" s="360"/>
      <c r="D586" s="361"/>
      <c r="E586" s="362"/>
      <c r="F586" s="363"/>
      <c r="G586" s="140"/>
      <c r="H586" s="364"/>
      <c r="I586" s="365"/>
      <c r="J586" s="366"/>
      <c r="K586" s="367"/>
      <c r="L586" s="225"/>
    </row>
    <row r="587" spans="3:12" ht="15.6" x14ac:dyDescent="0.3">
      <c r="C587" s="360">
        <v>192</v>
      </c>
      <c r="D587" s="371">
        <v>45335</v>
      </c>
      <c r="E587" s="362" t="s">
        <v>523</v>
      </c>
      <c r="F587" s="363" t="s">
        <v>797</v>
      </c>
      <c r="G587" s="140">
        <v>460</v>
      </c>
      <c r="H587" s="364">
        <v>1340</v>
      </c>
      <c r="I587" s="365" t="s">
        <v>798</v>
      </c>
      <c r="J587" s="366" t="s">
        <v>484</v>
      </c>
      <c r="K587" s="367">
        <v>616400</v>
      </c>
      <c r="L587" s="362"/>
    </row>
    <row r="588" spans="3:12" ht="15.6" x14ac:dyDescent="0.3">
      <c r="C588" s="360"/>
      <c r="D588" s="361"/>
      <c r="E588" s="362"/>
      <c r="F588" s="363"/>
      <c r="G588" s="140"/>
      <c r="H588" s="364"/>
      <c r="I588" s="373" t="s">
        <v>799</v>
      </c>
      <c r="J588" s="366"/>
      <c r="K588" s="367"/>
      <c r="L588" s="225"/>
    </row>
    <row r="589" spans="3:12" ht="15.6" x14ac:dyDescent="0.3">
      <c r="C589" s="360"/>
      <c r="D589" s="361"/>
      <c r="E589" s="362"/>
      <c r="F589" s="363"/>
      <c r="G589" s="140"/>
      <c r="H589" s="364"/>
      <c r="I589" s="365"/>
      <c r="J589" s="366"/>
      <c r="K589" s="367"/>
      <c r="L589" s="362"/>
    </row>
    <row r="590" spans="3:12" ht="15.6" x14ac:dyDescent="0.3">
      <c r="C590" s="360"/>
      <c r="D590" s="361"/>
      <c r="E590" s="362"/>
      <c r="F590" s="363"/>
      <c r="G590" s="140"/>
      <c r="H590" s="364"/>
      <c r="I590" s="365"/>
      <c r="J590" s="366"/>
      <c r="K590" s="367"/>
      <c r="L590" s="225"/>
    </row>
    <row r="591" spans="3:12" ht="15.6" x14ac:dyDescent="0.3">
      <c r="C591" s="360">
        <v>193</v>
      </c>
      <c r="D591" s="371">
        <v>45335</v>
      </c>
      <c r="E591" s="362" t="s">
        <v>455</v>
      </c>
      <c r="F591" s="363" t="s">
        <v>797</v>
      </c>
      <c r="G591" s="140">
        <v>270</v>
      </c>
      <c r="H591" s="364">
        <v>1340</v>
      </c>
      <c r="I591" s="365" t="s">
        <v>715</v>
      </c>
      <c r="J591" s="366" t="s">
        <v>789</v>
      </c>
      <c r="K591" s="367">
        <v>361800</v>
      </c>
      <c r="L591" s="362"/>
    </row>
    <row r="592" spans="3:12" ht="15.6" x14ac:dyDescent="0.3">
      <c r="C592" s="360"/>
      <c r="D592" s="361"/>
      <c r="E592" s="362"/>
      <c r="F592" s="363"/>
      <c r="G592" s="140"/>
      <c r="H592" s="364"/>
      <c r="I592" s="365" t="s">
        <v>800</v>
      </c>
      <c r="J592" s="366"/>
      <c r="K592" s="367"/>
      <c r="L592" s="225"/>
    </row>
    <row r="593" spans="3:12" ht="15.6" x14ac:dyDescent="0.3">
      <c r="C593" s="360"/>
      <c r="D593" s="361"/>
      <c r="E593" s="362"/>
      <c r="F593" s="363"/>
      <c r="G593" s="140"/>
      <c r="H593" s="364"/>
      <c r="I593" s="373" t="s">
        <v>801</v>
      </c>
      <c r="J593" s="366"/>
      <c r="K593" s="367"/>
      <c r="L593" s="362"/>
    </row>
    <row r="594" spans="3:12" ht="15.6" x14ac:dyDescent="0.3">
      <c r="C594" s="360"/>
      <c r="D594" s="361"/>
      <c r="E594" s="362"/>
      <c r="F594" s="363"/>
      <c r="G594" s="140"/>
      <c r="H594" s="364"/>
      <c r="I594" s="365"/>
      <c r="J594" s="366"/>
      <c r="K594" s="367"/>
      <c r="L594" s="225"/>
    </row>
    <row r="595" spans="3:12" ht="15.6" x14ac:dyDescent="0.3">
      <c r="C595" s="360"/>
      <c r="D595" s="361"/>
      <c r="E595" s="362"/>
      <c r="F595" s="363"/>
      <c r="G595" s="140"/>
      <c r="H595" s="364"/>
      <c r="I595" s="365"/>
      <c r="J595" s="366"/>
      <c r="K595" s="367"/>
      <c r="L595" s="362"/>
    </row>
    <row r="596" spans="3:12" ht="15.6" x14ac:dyDescent="0.3">
      <c r="C596" s="360">
        <v>194</v>
      </c>
      <c r="D596" s="371">
        <v>45338</v>
      </c>
      <c r="E596" s="362" t="s">
        <v>708</v>
      </c>
      <c r="F596" s="363" t="s">
        <v>793</v>
      </c>
      <c r="G596" s="140">
        <v>175</v>
      </c>
      <c r="H596" s="364">
        <v>1400</v>
      </c>
      <c r="I596" s="365" t="s">
        <v>802</v>
      </c>
      <c r="J596" s="366" t="s">
        <v>484</v>
      </c>
      <c r="K596" s="367">
        <v>245000</v>
      </c>
      <c r="L596" s="225"/>
    </row>
    <row r="597" spans="3:12" ht="15.6" x14ac:dyDescent="0.3">
      <c r="C597" s="360"/>
      <c r="D597" s="361"/>
      <c r="E597" s="362"/>
      <c r="F597" s="363"/>
      <c r="G597" s="140"/>
      <c r="H597" s="364"/>
      <c r="I597" s="373" t="s">
        <v>803</v>
      </c>
      <c r="J597" s="366"/>
      <c r="K597" s="367"/>
      <c r="L597" s="362"/>
    </row>
    <row r="598" spans="3:12" ht="15.6" x14ac:dyDescent="0.3">
      <c r="C598" s="360"/>
      <c r="D598" s="361"/>
      <c r="E598" s="362"/>
      <c r="F598" s="363"/>
      <c r="G598" s="140"/>
      <c r="H598" s="364"/>
      <c r="I598" s="365"/>
      <c r="J598" s="366"/>
      <c r="K598" s="367"/>
      <c r="L598" s="225"/>
    </row>
    <row r="599" spans="3:12" ht="15.6" x14ac:dyDescent="0.3">
      <c r="C599" s="360"/>
      <c r="D599" s="361"/>
      <c r="E599" s="362"/>
      <c r="F599" s="363"/>
      <c r="G599" s="140"/>
      <c r="H599" s="364"/>
      <c r="I599" s="365"/>
      <c r="J599" s="366"/>
      <c r="K599" s="367"/>
      <c r="L599" s="362"/>
    </row>
    <row r="600" spans="3:12" ht="15.6" x14ac:dyDescent="0.3">
      <c r="C600" s="360">
        <v>195</v>
      </c>
      <c r="D600" s="371">
        <v>45340</v>
      </c>
      <c r="E600" s="362" t="s">
        <v>576</v>
      </c>
      <c r="F600" s="363" t="s">
        <v>778</v>
      </c>
      <c r="G600" s="140">
        <v>400</v>
      </c>
      <c r="H600" s="364">
        <v>1330</v>
      </c>
      <c r="I600" s="365" t="s">
        <v>804</v>
      </c>
      <c r="J600" s="366" t="s">
        <v>670</v>
      </c>
      <c r="K600" s="367">
        <v>532000</v>
      </c>
      <c r="L600" s="225"/>
    </row>
    <row r="601" spans="3:12" ht="15.6" x14ac:dyDescent="0.3">
      <c r="C601" s="360"/>
      <c r="D601" s="361"/>
      <c r="E601" s="362"/>
      <c r="F601" s="363"/>
      <c r="G601" s="140"/>
      <c r="H601" s="364"/>
      <c r="I601" s="373" t="s">
        <v>805</v>
      </c>
      <c r="J601" s="366"/>
      <c r="K601" s="367"/>
      <c r="L601" s="362"/>
    </row>
    <row r="602" spans="3:12" ht="15.6" x14ac:dyDescent="0.3">
      <c r="C602" s="360"/>
      <c r="D602" s="361"/>
      <c r="E602" s="362"/>
      <c r="F602" s="363"/>
      <c r="G602" s="140"/>
      <c r="H602" s="364"/>
      <c r="I602" s="365"/>
      <c r="J602" s="366"/>
      <c r="K602" s="367"/>
      <c r="L602" s="225"/>
    </row>
    <row r="603" spans="3:12" ht="15.6" x14ac:dyDescent="0.3">
      <c r="C603" s="360"/>
      <c r="D603" s="361"/>
      <c r="E603" s="362"/>
      <c r="F603" s="363"/>
      <c r="G603" s="140"/>
      <c r="H603" s="364"/>
      <c r="I603" s="365"/>
      <c r="J603" s="366"/>
      <c r="K603" s="367"/>
      <c r="L603" s="362"/>
    </row>
    <row r="604" spans="3:12" ht="15.6" x14ac:dyDescent="0.3">
      <c r="C604" s="360">
        <v>196</v>
      </c>
      <c r="D604" s="371">
        <v>45341</v>
      </c>
      <c r="E604" s="362" t="s">
        <v>455</v>
      </c>
      <c r="F604" s="363" t="s">
        <v>806</v>
      </c>
      <c r="G604" s="140">
        <v>300</v>
      </c>
      <c r="H604" s="364">
        <v>1400</v>
      </c>
      <c r="I604" s="365" t="s">
        <v>807</v>
      </c>
      <c r="J604" s="366" t="s">
        <v>789</v>
      </c>
      <c r="K604" s="367">
        <v>420000</v>
      </c>
      <c r="L604" s="225" t="s">
        <v>808</v>
      </c>
    </row>
    <row r="605" spans="3:12" ht="15.6" x14ac:dyDescent="0.3">
      <c r="C605" s="360"/>
      <c r="D605" s="361"/>
      <c r="E605" s="362"/>
      <c r="F605" s="363"/>
      <c r="G605" s="140"/>
      <c r="H605" s="364"/>
      <c r="I605" s="373" t="s">
        <v>796</v>
      </c>
      <c r="J605" s="366"/>
      <c r="K605" s="367"/>
      <c r="L605" s="362"/>
    </row>
    <row r="606" spans="3:12" ht="15.6" x14ac:dyDescent="0.3">
      <c r="C606" s="360"/>
      <c r="D606" s="361"/>
      <c r="E606" s="362"/>
      <c r="F606" s="363"/>
      <c r="G606" s="140"/>
      <c r="H606" s="364"/>
      <c r="I606" s="365"/>
      <c r="J606" s="366"/>
      <c r="K606" s="367"/>
      <c r="L606" s="225"/>
    </row>
    <row r="607" spans="3:12" ht="15.6" x14ac:dyDescent="0.3">
      <c r="C607" s="360"/>
      <c r="D607" s="361"/>
      <c r="E607" s="362"/>
      <c r="F607" s="363"/>
      <c r="G607" s="140"/>
      <c r="H607" s="364"/>
      <c r="I607" s="365"/>
      <c r="J607" s="366"/>
      <c r="K607" s="367"/>
      <c r="L607" s="362"/>
    </row>
    <row r="608" spans="3:12" ht="15.6" x14ac:dyDescent="0.3">
      <c r="C608" s="360">
        <v>197</v>
      </c>
      <c r="D608" s="371">
        <v>45345</v>
      </c>
      <c r="E608" s="362" t="s">
        <v>809</v>
      </c>
      <c r="F608" s="363" t="s">
        <v>810</v>
      </c>
      <c r="G608" s="140">
        <v>750</v>
      </c>
      <c r="H608" s="364">
        <v>1550</v>
      </c>
      <c r="I608" s="365" t="s">
        <v>811</v>
      </c>
      <c r="J608" s="366" t="s">
        <v>789</v>
      </c>
      <c r="K608" s="367">
        <v>1162500</v>
      </c>
      <c r="L608" s="225" t="s">
        <v>812</v>
      </c>
    </row>
    <row r="609" spans="3:12" ht="15.6" x14ac:dyDescent="0.3">
      <c r="C609" s="360"/>
      <c r="D609" s="361"/>
      <c r="E609" s="362"/>
      <c r="F609" s="363"/>
      <c r="G609" s="140"/>
      <c r="H609" s="364"/>
      <c r="I609" s="365" t="s">
        <v>813</v>
      </c>
      <c r="J609" s="366"/>
      <c r="K609" s="367"/>
      <c r="L609" s="362"/>
    </row>
    <row r="610" spans="3:12" ht="15.6" x14ac:dyDescent="0.3">
      <c r="C610" s="360"/>
      <c r="D610" s="361"/>
      <c r="E610" s="362"/>
      <c r="F610" s="363"/>
      <c r="G610" s="140"/>
      <c r="H610" s="364"/>
      <c r="I610" s="365" t="s">
        <v>814</v>
      </c>
      <c r="J610" s="366"/>
      <c r="K610" s="367"/>
      <c r="L610" s="225"/>
    </row>
    <row r="611" spans="3:12" ht="15.6" x14ac:dyDescent="0.3">
      <c r="C611" s="360"/>
      <c r="D611" s="361"/>
      <c r="E611" s="362"/>
      <c r="F611" s="363"/>
      <c r="G611" s="140"/>
      <c r="H611" s="364"/>
      <c r="I611" s="365" t="s">
        <v>815</v>
      </c>
      <c r="J611" s="366"/>
      <c r="K611" s="367"/>
      <c r="L611" s="362"/>
    </row>
    <row r="612" spans="3:12" ht="15.6" x14ac:dyDescent="0.3">
      <c r="C612" s="360"/>
      <c r="D612" s="361"/>
      <c r="E612" s="362"/>
      <c r="F612" s="363"/>
      <c r="G612" s="140"/>
      <c r="H612" s="364"/>
      <c r="I612" s="365" t="s">
        <v>816</v>
      </c>
      <c r="J612" s="366"/>
      <c r="K612" s="367"/>
      <c r="L612" s="225"/>
    </row>
    <row r="613" spans="3:12" ht="15.6" x14ac:dyDescent="0.3">
      <c r="C613" s="360"/>
      <c r="D613" s="361"/>
      <c r="E613" s="362"/>
      <c r="F613" s="363"/>
      <c r="G613" s="140"/>
      <c r="H613" s="364"/>
      <c r="I613" s="373" t="s">
        <v>817</v>
      </c>
      <c r="J613" s="366"/>
      <c r="K613" s="367"/>
      <c r="L613" s="362"/>
    </row>
    <row r="614" spans="3:12" ht="15.6" x14ac:dyDescent="0.3">
      <c r="C614" s="360"/>
      <c r="D614" s="361"/>
      <c r="E614" s="362"/>
      <c r="F614" s="363"/>
      <c r="G614" s="140"/>
      <c r="H614" s="364"/>
      <c r="I614" s="365"/>
      <c r="J614" s="366"/>
      <c r="K614" s="367"/>
      <c r="L614" s="225"/>
    </row>
    <row r="615" spans="3:12" ht="15.6" x14ac:dyDescent="0.3">
      <c r="C615" s="360"/>
      <c r="D615" s="361"/>
      <c r="E615" s="362"/>
      <c r="F615" s="363"/>
      <c r="G615" s="140"/>
      <c r="H615" s="364"/>
      <c r="I615" s="365"/>
      <c r="J615" s="366"/>
      <c r="K615" s="367"/>
      <c r="L615" s="362"/>
    </row>
    <row r="616" spans="3:12" ht="15.6" x14ac:dyDescent="0.3">
      <c r="C616" s="360">
        <v>198</v>
      </c>
      <c r="D616" s="371">
        <v>45348</v>
      </c>
      <c r="E616" s="362" t="s">
        <v>809</v>
      </c>
      <c r="F616" s="363" t="s">
        <v>818</v>
      </c>
      <c r="G616" s="140">
        <v>665</v>
      </c>
      <c r="H616" s="364">
        <v>1600</v>
      </c>
      <c r="I616" s="365" t="s">
        <v>819</v>
      </c>
      <c r="J616" s="366" t="s">
        <v>789</v>
      </c>
      <c r="K616" s="367">
        <v>1064000</v>
      </c>
      <c r="L616" s="225" t="s">
        <v>820</v>
      </c>
    </row>
    <row r="617" spans="3:12" ht="15.6" x14ac:dyDescent="0.3">
      <c r="C617" s="360"/>
      <c r="D617" s="361"/>
      <c r="E617" s="362"/>
      <c r="F617" s="363"/>
      <c r="G617" s="140"/>
      <c r="H617" s="364"/>
      <c r="I617" s="365" t="s">
        <v>821</v>
      </c>
      <c r="J617" s="366"/>
      <c r="K617" s="367"/>
      <c r="L617" s="362"/>
    </row>
    <row r="618" spans="3:12" ht="15.6" x14ac:dyDescent="0.3">
      <c r="C618" s="360"/>
      <c r="D618" s="361"/>
      <c r="E618" s="362"/>
      <c r="F618" s="363"/>
      <c r="G618" s="140"/>
      <c r="H618" s="364"/>
      <c r="I618" s="365" t="s">
        <v>822</v>
      </c>
      <c r="J618" s="366"/>
      <c r="K618" s="367"/>
      <c r="L618" s="225"/>
    </row>
    <row r="619" spans="3:12" ht="15.6" x14ac:dyDescent="0.3">
      <c r="C619" s="360"/>
      <c r="D619" s="361"/>
      <c r="E619" s="362"/>
      <c r="F619" s="363"/>
      <c r="G619" s="140"/>
      <c r="H619" s="364"/>
      <c r="I619" s="365" t="s">
        <v>823</v>
      </c>
      <c r="J619" s="366"/>
      <c r="K619" s="367"/>
      <c r="L619" s="362"/>
    </row>
    <row r="620" spans="3:12" ht="15.6" x14ac:dyDescent="0.3">
      <c r="C620" s="360"/>
      <c r="D620" s="361"/>
      <c r="E620" s="362"/>
      <c r="F620" s="363"/>
      <c r="G620" s="140"/>
      <c r="H620" s="364"/>
      <c r="I620" s="373" t="s">
        <v>824</v>
      </c>
      <c r="J620" s="366"/>
      <c r="K620" s="367"/>
      <c r="L620" s="225"/>
    </row>
    <row r="621" spans="3:12" ht="15.6" x14ac:dyDescent="0.3">
      <c r="C621" s="360"/>
      <c r="D621" s="361"/>
      <c r="E621" s="362"/>
      <c r="F621" s="363"/>
      <c r="G621" s="140"/>
      <c r="H621" s="364"/>
      <c r="I621" s="365"/>
      <c r="J621" s="366"/>
      <c r="K621" s="367"/>
      <c r="L621" s="362"/>
    </row>
    <row r="622" spans="3:12" ht="15.6" x14ac:dyDescent="0.3">
      <c r="C622" s="360">
        <v>199</v>
      </c>
      <c r="D622" s="371">
        <v>45350</v>
      </c>
      <c r="E622" s="362" t="s">
        <v>809</v>
      </c>
      <c r="F622" s="363" t="s">
        <v>825</v>
      </c>
      <c r="G622" s="140">
        <v>430</v>
      </c>
      <c r="H622" s="364">
        <v>1600</v>
      </c>
      <c r="I622" s="365" t="s">
        <v>826</v>
      </c>
      <c r="J622" s="366" t="s">
        <v>789</v>
      </c>
      <c r="K622" s="367">
        <v>688000</v>
      </c>
      <c r="L622" s="225" t="s">
        <v>827</v>
      </c>
    </row>
    <row r="623" spans="3:12" ht="15.6" x14ac:dyDescent="0.3">
      <c r="C623" s="360"/>
      <c r="D623" s="361"/>
      <c r="E623" s="362"/>
      <c r="F623" s="363"/>
      <c r="G623" s="140"/>
      <c r="H623" s="364"/>
      <c r="I623" s="365" t="s">
        <v>828</v>
      </c>
      <c r="J623" s="366"/>
      <c r="K623" s="367"/>
      <c r="L623" s="362"/>
    </row>
    <row r="624" spans="3:12" ht="15.6" x14ac:dyDescent="0.3">
      <c r="C624" s="360"/>
      <c r="D624" s="361"/>
      <c r="E624" s="362"/>
      <c r="F624" s="363"/>
      <c r="G624" s="140"/>
      <c r="H624" s="364"/>
      <c r="I624" s="365" t="s">
        <v>829</v>
      </c>
      <c r="J624" s="366"/>
      <c r="K624" s="367"/>
      <c r="L624" s="225"/>
    </row>
    <row r="625" spans="3:12" ht="15.6" x14ac:dyDescent="0.3">
      <c r="C625" s="360"/>
      <c r="D625" s="361"/>
      <c r="E625" s="362"/>
      <c r="F625" s="363"/>
      <c r="G625" s="140"/>
      <c r="H625" s="364"/>
      <c r="I625" s="373" t="s">
        <v>830</v>
      </c>
      <c r="J625" s="366"/>
      <c r="K625" s="367"/>
      <c r="L625" s="362"/>
    </row>
    <row r="626" spans="3:12" ht="15.6" x14ac:dyDescent="0.3">
      <c r="C626" s="360"/>
      <c r="D626" s="361"/>
      <c r="E626" s="362"/>
      <c r="F626" s="363"/>
      <c r="G626" s="140"/>
      <c r="H626" s="364"/>
      <c r="I626" s="365"/>
      <c r="J626" s="366"/>
      <c r="K626" s="367"/>
      <c r="L626" s="225"/>
    </row>
    <row r="627" spans="3:12" ht="15.6" x14ac:dyDescent="0.3">
      <c r="C627" s="360"/>
      <c r="D627" s="361"/>
      <c r="E627" s="362"/>
      <c r="F627" s="363"/>
      <c r="G627" s="140"/>
      <c r="H627" s="364"/>
      <c r="I627" s="365"/>
      <c r="J627" s="366"/>
      <c r="K627" s="367"/>
      <c r="L627" s="362"/>
    </row>
    <row r="628" spans="3:12" ht="15.6" x14ac:dyDescent="0.3">
      <c r="C628" s="360">
        <v>200</v>
      </c>
      <c r="D628" s="371">
        <v>45351</v>
      </c>
      <c r="E628" s="362" t="s">
        <v>809</v>
      </c>
      <c r="F628" s="363" t="s">
        <v>620</v>
      </c>
      <c r="G628" s="140">
        <v>500</v>
      </c>
      <c r="H628" s="364">
        <v>1700</v>
      </c>
      <c r="I628" s="365" t="s">
        <v>831</v>
      </c>
      <c r="J628" s="366" t="s">
        <v>789</v>
      </c>
      <c r="K628" s="367">
        <v>850000</v>
      </c>
      <c r="L628" s="225"/>
    </row>
    <row r="629" spans="3:12" ht="15.6" x14ac:dyDescent="0.3">
      <c r="C629" s="360"/>
      <c r="D629" s="361"/>
      <c r="E629" s="362"/>
      <c r="F629" s="363"/>
      <c r="G629" s="140"/>
      <c r="H629" s="364"/>
      <c r="I629" s="365" t="s">
        <v>832</v>
      </c>
      <c r="J629" s="366" t="s">
        <v>484</v>
      </c>
      <c r="K629" s="367"/>
      <c r="L629" s="362"/>
    </row>
    <row r="630" spans="3:12" ht="15.6" x14ac:dyDescent="0.3">
      <c r="C630" s="360"/>
      <c r="D630" s="361"/>
      <c r="E630" s="362"/>
      <c r="F630" s="363"/>
      <c r="G630" s="140"/>
      <c r="H630" s="364"/>
      <c r="I630" s="365" t="s">
        <v>833</v>
      </c>
      <c r="J630" s="366" t="s">
        <v>789</v>
      </c>
      <c r="K630" s="367"/>
      <c r="L630" s="225"/>
    </row>
    <row r="631" spans="3:12" ht="15.6" x14ac:dyDescent="0.3">
      <c r="C631" s="360"/>
      <c r="D631" s="361"/>
      <c r="E631" s="362"/>
      <c r="F631" s="363"/>
      <c r="G631" s="140"/>
      <c r="H631" s="364"/>
      <c r="I631" s="365" t="s">
        <v>834</v>
      </c>
      <c r="J631" s="366" t="s">
        <v>484</v>
      </c>
      <c r="K631" s="367"/>
      <c r="L631" s="362"/>
    </row>
    <row r="632" spans="3:12" ht="15.6" x14ac:dyDescent="0.3">
      <c r="C632" s="360"/>
      <c r="D632" s="361"/>
      <c r="E632" s="362"/>
      <c r="F632" s="363"/>
      <c r="G632" s="140"/>
      <c r="H632" s="364"/>
      <c r="I632" s="365" t="s">
        <v>835</v>
      </c>
      <c r="J632" s="366" t="s">
        <v>670</v>
      </c>
      <c r="K632" s="367"/>
      <c r="L632" s="225"/>
    </row>
    <row r="633" spans="3:12" ht="15.6" x14ac:dyDescent="0.3">
      <c r="C633" s="360"/>
      <c r="D633" s="361"/>
      <c r="E633" s="362"/>
      <c r="F633" s="363"/>
      <c r="G633" s="140"/>
      <c r="H633" s="364"/>
      <c r="I633" s="373" t="s">
        <v>836</v>
      </c>
      <c r="J633" s="366"/>
      <c r="K633" s="367"/>
      <c r="L633" s="362"/>
    </row>
    <row r="634" spans="3:12" ht="15.6" x14ac:dyDescent="0.3">
      <c r="C634" s="360"/>
      <c r="D634" s="361"/>
      <c r="E634" s="362"/>
      <c r="F634" s="363"/>
      <c r="G634" s="140"/>
      <c r="H634" s="364"/>
      <c r="I634" s="365"/>
      <c r="J634" s="366"/>
      <c r="K634" s="367"/>
      <c r="L634" s="225"/>
    </row>
    <row r="635" spans="3:12" ht="15.6" x14ac:dyDescent="0.3">
      <c r="C635" s="360"/>
      <c r="D635" s="361"/>
      <c r="E635" s="362"/>
      <c r="F635" s="363"/>
      <c r="G635" s="140"/>
      <c r="H635" s="364"/>
      <c r="I635" s="365"/>
      <c r="J635" s="366"/>
      <c r="K635" s="367"/>
      <c r="L635" s="362"/>
    </row>
    <row r="636" spans="3:12" ht="15.6" x14ac:dyDescent="0.3">
      <c r="C636" s="360">
        <v>201</v>
      </c>
      <c r="D636" s="371">
        <v>45352</v>
      </c>
      <c r="E636" s="362" t="s">
        <v>809</v>
      </c>
      <c r="F636" s="363" t="s">
        <v>620</v>
      </c>
      <c r="G636" s="140">
        <v>1200</v>
      </c>
      <c r="H636" s="364">
        <v>1700</v>
      </c>
      <c r="I636" s="365" t="s">
        <v>837</v>
      </c>
      <c r="J636" s="366" t="s">
        <v>484</v>
      </c>
      <c r="K636" s="367">
        <v>2040000</v>
      </c>
      <c r="L636" s="225"/>
    </row>
    <row r="637" spans="3:12" ht="15.6" x14ac:dyDescent="0.3">
      <c r="C637" s="360"/>
      <c r="D637" s="361"/>
      <c r="E637" s="362"/>
      <c r="F637" s="363"/>
      <c r="G637" s="140"/>
      <c r="H637" s="364"/>
      <c r="I637" s="365" t="s">
        <v>838</v>
      </c>
      <c r="J637" s="366" t="s">
        <v>484</v>
      </c>
      <c r="K637" s="367"/>
      <c r="L637" s="362"/>
    </row>
    <row r="638" spans="3:12" ht="15.6" x14ac:dyDescent="0.3">
      <c r="C638" s="360"/>
      <c r="D638" s="361"/>
      <c r="E638" s="362"/>
      <c r="F638" s="363"/>
      <c r="G638" s="140"/>
      <c r="H638" s="364"/>
      <c r="I638" s="365" t="s">
        <v>839</v>
      </c>
      <c r="J638" s="366" t="s">
        <v>484</v>
      </c>
      <c r="K638" s="367"/>
      <c r="L638" s="225"/>
    </row>
    <row r="639" spans="3:12" ht="15.6" x14ac:dyDescent="0.3">
      <c r="C639" s="360"/>
      <c r="D639" s="361"/>
      <c r="E639" s="362"/>
      <c r="F639" s="363"/>
      <c r="G639" s="140"/>
      <c r="H639" s="364"/>
      <c r="I639" s="365" t="s">
        <v>840</v>
      </c>
      <c r="J639" s="366" t="s">
        <v>670</v>
      </c>
      <c r="K639" s="367"/>
      <c r="L639" s="362"/>
    </row>
    <row r="640" spans="3:12" ht="15.6" x14ac:dyDescent="0.3">
      <c r="C640" s="360"/>
      <c r="D640" s="361"/>
      <c r="E640" s="362"/>
      <c r="F640" s="363"/>
      <c r="G640" s="140"/>
      <c r="H640" s="364"/>
      <c r="I640" s="365" t="s">
        <v>841</v>
      </c>
      <c r="J640" s="366" t="s">
        <v>484</v>
      </c>
      <c r="K640" s="367"/>
      <c r="L640" s="225"/>
    </row>
    <row r="641" spans="3:12" ht="15.6" x14ac:dyDescent="0.3">
      <c r="C641" s="360"/>
      <c r="D641" s="361"/>
      <c r="E641" s="362"/>
      <c r="F641" s="363"/>
      <c r="G641" s="140"/>
      <c r="H641" s="364"/>
      <c r="I641" s="365" t="s">
        <v>831</v>
      </c>
      <c r="J641" s="366" t="s">
        <v>789</v>
      </c>
      <c r="K641" s="367"/>
      <c r="L641" s="362"/>
    </row>
    <row r="642" spans="3:12" ht="15.6" x14ac:dyDescent="0.3">
      <c r="C642" s="360"/>
      <c r="D642" s="361"/>
      <c r="E642" s="362"/>
      <c r="F642" s="363"/>
      <c r="G642" s="140"/>
      <c r="H642" s="364"/>
      <c r="I642" s="373" t="s">
        <v>842</v>
      </c>
      <c r="J642" s="366"/>
      <c r="K642" s="367"/>
      <c r="L642" s="225"/>
    </row>
    <row r="643" spans="3:12" ht="15.6" x14ac:dyDescent="0.3">
      <c r="C643" s="360"/>
      <c r="D643" s="361"/>
      <c r="E643" s="362"/>
      <c r="F643" s="363"/>
      <c r="G643" s="140"/>
      <c r="H643" s="364"/>
      <c r="I643" s="365"/>
      <c r="J643" s="366"/>
      <c r="K643" s="367"/>
      <c r="L643" s="362"/>
    </row>
    <row r="644" spans="3:12" ht="15.6" x14ac:dyDescent="0.3">
      <c r="C644" s="360"/>
      <c r="D644" s="361"/>
      <c r="E644" s="362"/>
      <c r="F644" s="363"/>
      <c r="G644" s="140"/>
      <c r="H644" s="364"/>
      <c r="I644" s="365"/>
      <c r="J644" s="366"/>
      <c r="K644" s="367"/>
      <c r="L644" s="225"/>
    </row>
    <row r="645" spans="3:12" ht="15.6" x14ac:dyDescent="0.3">
      <c r="C645" s="360">
        <v>202</v>
      </c>
      <c r="D645" s="371">
        <v>45353</v>
      </c>
      <c r="E645" s="362" t="s">
        <v>809</v>
      </c>
      <c r="F645" s="363" t="s">
        <v>843</v>
      </c>
      <c r="G645" s="140">
        <v>560</v>
      </c>
      <c r="H645" s="364">
        <v>1600</v>
      </c>
      <c r="I645" s="365" t="s">
        <v>844</v>
      </c>
      <c r="J645" s="366" t="s">
        <v>789</v>
      </c>
      <c r="K645" s="367">
        <v>896000</v>
      </c>
      <c r="L645" s="362"/>
    </row>
    <row r="646" spans="3:12" ht="15.6" x14ac:dyDescent="0.3">
      <c r="C646" s="360"/>
      <c r="D646" s="361"/>
      <c r="E646" s="362"/>
      <c r="F646" s="363"/>
      <c r="G646" s="140"/>
      <c r="H646" s="364"/>
      <c r="I646" s="365" t="s">
        <v>845</v>
      </c>
      <c r="J646" s="366" t="s">
        <v>789</v>
      </c>
      <c r="K646" s="367"/>
      <c r="L646" s="225"/>
    </row>
    <row r="647" spans="3:12" ht="15.6" x14ac:dyDescent="0.3">
      <c r="C647" s="360"/>
      <c r="D647" s="361"/>
      <c r="E647" s="362"/>
      <c r="F647" s="363"/>
      <c r="G647" s="140"/>
      <c r="H647" s="364"/>
      <c r="I647" s="365" t="s">
        <v>846</v>
      </c>
      <c r="J647" s="366" t="s">
        <v>670</v>
      </c>
      <c r="K647" s="367"/>
      <c r="L647" s="362"/>
    </row>
    <row r="648" spans="3:12" ht="15.6" x14ac:dyDescent="0.3">
      <c r="C648" s="360"/>
      <c r="D648" s="361"/>
      <c r="E648" s="362"/>
      <c r="F648" s="363"/>
      <c r="G648" s="140"/>
      <c r="H648" s="364"/>
      <c r="I648" s="373" t="s">
        <v>847</v>
      </c>
      <c r="J648" s="366"/>
      <c r="K648" s="367"/>
      <c r="L648" s="225"/>
    </row>
    <row r="649" spans="3:12" ht="15.6" x14ac:dyDescent="0.3">
      <c r="C649" s="360"/>
      <c r="D649" s="361"/>
      <c r="E649" s="362"/>
      <c r="F649" s="363"/>
      <c r="G649" s="140"/>
      <c r="H649" s="364"/>
      <c r="I649" s="365"/>
      <c r="J649" s="366"/>
      <c r="K649" s="367"/>
      <c r="L649" s="362"/>
    </row>
    <row r="650" spans="3:12" ht="15.6" x14ac:dyDescent="0.3">
      <c r="C650" s="360"/>
      <c r="D650" s="361"/>
      <c r="E650" s="362"/>
      <c r="F650" s="363"/>
      <c r="G650" s="140"/>
      <c r="H650" s="364"/>
      <c r="I650" s="365"/>
      <c r="J650" s="366"/>
      <c r="K650" s="367"/>
      <c r="L650" s="225"/>
    </row>
    <row r="651" spans="3:12" ht="15.6" x14ac:dyDescent="0.3">
      <c r="C651" s="360">
        <v>203</v>
      </c>
      <c r="D651" s="371">
        <v>45355</v>
      </c>
      <c r="E651" s="362" t="s">
        <v>809</v>
      </c>
      <c r="F651" s="363" t="s">
        <v>848</v>
      </c>
      <c r="G651" s="140">
        <v>150</v>
      </c>
      <c r="H651" s="364">
        <v>1550</v>
      </c>
      <c r="I651" s="365" t="s">
        <v>849</v>
      </c>
      <c r="J651" s="366" t="s">
        <v>789</v>
      </c>
      <c r="K651" s="367">
        <v>232500</v>
      </c>
      <c r="L651" s="362"/>
    </row>
    <row r="652" spans="3:12" ht="15.6" x14ac:dyDescent="0.3">
      <c r="C652" s="360"/>
      <c r="D652" s="361"/>
      <c r="E652" s="362"/>
      <c r="F652" s="363"/>
      <c r="G652" s="140"/>
      <c r="H652" s="364"/>
      <c r="I652" s="365"/>
      <c r="J652" s="366"/>
      <c r="K652" s="367"/>
      <c r="L652" s="225"/>
    </row>
    <row r="653" spans="3:12" ht="15.6" x14ac:dyDescent="0.3">
      <c r="C653" s="360"/>
      <c r="D653" s="371">
        <v>45355</v>
      </c>
      <c r="E653" s="362" t="s">
        <v>809</v>
      </c>
      <c r="F653" s="363" t="s">
        <v>850</v>
      </c>
      <c r="G653" s="140">
        <v>300</v>
      </c>
      <c r="H653" s="364">
        <v>1600</v>
      </c>
      <c r="I653" s="365" t="s">
        <v>851</v>
      </c>
      <c r="J653" s="366" t="s">
        <v>789</v>
      </c>
      <c r="K653" s="367">
        <v>480000</v>
      </c>
      <c r="L653" s="362"/>
    </row>
    <row r="654" spans="3:12" ht="15.6" x14ac:dyDescent="0.3">
      <c r="C654" s="360"/>
      <c r="D654" s="361"/>
      <c r="E654" s="362"/>
      <c r="F654" s="363"/>
      <c r="G654" s="140"/>
      <c r="H654" s="364"/>
      <c r="I654" s="365" t="s">
        <v>846</v>
      </c>
      <c r="J654" s="366" t="s">
        <v>670</v>
      </c>
      <c r="K654" s="367"/>
      <c r="L654" s="225"/>
    </row>
    <row r="655" spans="3:12" ht="15.6" x14ac:dyDescent="0.3">
      <c r="C655" s="360"/>
      <c r="D655" s="361"/>
      <c r="E655" s="362"/>
      <c r="F655" s="363"/>
      <c r="G655" s="140"/>
      <c r="H655" s="364"/>
      <c r="I655" s="373" t="s">
        <v>796</v>
      </c>
      <c r="J655" s="366"/>
      <c r="K655" s="367"/>
      <c r="L655" s="362"/>
    </row>
    <row r="656" spans="3:12" ht="15.6" x14ac:dyDescent="0.3">
      <c r="C656" s="360"/>
      <c r="D656" s="361"/>
      <c r="E656" s="362"/>
      <c r="F656" s="363"/>
      <c r="G656" s="140"/>
      <c r="H656" s="364"/>
      <c r="I656" s="365"/>
      <c r="J656" s="366"/>
      <c r="K656" s="367"/>
      <c r="L656" s="225"/>
    </row>
    <row r="657" spans="3:12" ht="15.6" x14ac:dyDescent="0.3">
      <c r="C657" s="360"/>
      <c r="D657" s="361"/>
      <c r="E657" s="362"/>
      <c r="F657" s="363"/>
      <c r="G657" s="140"/>
      <c r="H657" s="364"/>
      <c r="I657" s="365"/>
      <c r="J657" s="366"/>
      <c r="K657" s="367"/>
      <c r="L657" s="362"/>
    </row>
    <row r="658" spans="3:12" ht="15.6" x14ac:dyDescent="0.3">
      <c r="C658" s="360"/>
      <c r="D658" s="371">
        <v>45356</v>
      </c>
      <c r="E658" s="362" t="s">
        <v>809</v>
      </c>
      <c r="F658" s="363" t="s">
        <v>825</v>
      </c>
      <c r="G658" s="140">
        <v>640</v>
      </c>
      <c r="H658" s="364">
        <v>1550</v>
      </c>
      <c r="I658" s="365" t="s">
        <v>852</v>
      </c>
      <c r="J658" s="366" t="s">
        <v>789</v>
      </c>
      <c r="K658" s="367">
        <v>992000</v>
      </c>
      <c r="L658" s="225"/>
    </row>
    <row r="659" spans="3:12" ht="15.6" x14ac:dyDescent="0.3">
      <c r="C659" s="360"/>
      <c r="D659" s="361"/>
      <c r="E659" s="362"/>
      <c r="F659" s="363"/>
      <c r="G659" s="140"/>
      <c r="H659" s="364"/>
      <c r="I659" s="365" t="s">
        <v>853</v>
      </c>
      <c r="J659" s="366" t="s">
        <v>789</v>
      </c>
      <c r="K659" s="367"/>
      <c r="L659" s="362"/>
    </row>
    <row r="660" spans="3:12" ht="15.6" x14ac:dyDescent="0.3">
      <c r="C660" s="360"/>
      <c r="D660" s="361"/>
      <c r="E660" s="362"/>
      <c r="F660" s="363"/>
      <c r="G660" s="140"/>
      <c r="H660" s="364"/>
      <c r="I660" s="365" t="s">
        <v>854</v>
      </c>
      <c r="J660" s="366" t="s">
        <v>484</v>
      </c>
      <c r="K660" s="367"/>
      <c r="L660" s="225"/>
    </row>
    <row r="661" spans="3:12" ht="15.6" x14ac:dyDescent="0.3">
      <c r="C661" s="360"/>
      <c r="D661" s="361"/>
      <c r="E661" s="362"/>
      <c r="F661" s="363"/>
      <c r="G661" s="140"/>
      <c r="H661" s="364"/>
      <c r="I661" s="365" t="s">
        <v>855</v>
      </c>
      <c r="J661" s="366" t="s">
        <v>484</v>
      </c>
      <c r="K661" s="367"/>
      <c r="L661" s="362"/>
    </row>
    <row r="662" spans="3:12" ht="15.6" x14ac:dyDescent="0.3">
      <c r="C662" s="360"/>
      <c r="D662" s="361"/>
      <c r="E662" s="362"/>
      <c r="F662" s="363"/>
      <c r="G662" s="140"/>
      <c r="H662" s="364"/>
      <c r="I662" s="365" t="s">
        <v>856</v>
      </c>
      <c r="J662" s="366" t="s">
        <v>670</v>
      </c>
      <c r="K662" s="367"/>
      <c r="L662" s="225"/>
    </row>
    <row r="663" spans="3:12" ht="15.6" x14ac:dyDescent="0.3">
      <c r="C663" s="360"/>
      <c r="D663" s="361"/>
      <c r="E663" s="362"/>
      <c r="F663" s="363"/>
      <c r="G663" s="140"/>
      <c r="H663" s="364"/>
      <c r="I663" s="373" t="s">
        <v>857</v>
      </c>
      <c r="J663" s="366"/>
      <c r="K663" s="367"/>
      <c r="L663" s="362"/>
    </row>
    <row r="664" spans="3:12" ht="15.6" x14ac:dyDescent="0.3">
      <c r="C664" s="360"/>
      <c r="D664" s="361"/>
      <c r="E664" s="362"/>
      <c r="F664" s="363"/>
      <c r="G664" s="140"/>
      <c r="H664" s="364"/>
      <c r="I664" s="365"/>
      <c r="J664" s="366"/>
      <c r="K664" s="367"/>
      <c r="L664" s="225"/>
    </row>
    <row r="665" spans="3:12" ht="15.6" x14ac:dyDescent="0.3">
      <c r="C665" s="360"/>
      <c r="D665" s="371">
        <v>45357</v>
      </c>
      <c r="E665" s="362" t="s">
        <v>809</v>
      </c>
      <c r="F665" s="363" t="s">
        <v>858</v>
      </c>
      <c r="G665" s="140">
        <v>120</v>
      </c>
      <c r="H665" s="364">
        <v>1550</v>
      </c>
      <c r="I665" s="365" t="s">
        <v>859</v>
      </c>
      <c r="J665" s="366" t="s">
        <v>484</v>
      </c>
      <c r="K665" s="367">
        <v>186000</v>
      </c>
      <c r="L665" s="362"/>
    </row>
    <row r="666" spans="3:12" ht="15.6" x14ac:dyDescent="0.3">
      <c r="C666" s="360"/>
      <c r="D666" s="361"/>
      <c r="E666" s="362"/>
      <c r="F666" s="363"/>
      <c r="G666" s="140"/>
      <c r="H666" s="364"/>
      <c r="I666" s="381" t="s">
        <v>860</v>
      </c>
      <c r="J666" s="366" t="s">
        <v>789</v>
      </c>
      <c r="K666" s="367"/>
      <c r="L666" s="225"/>
    </row>
    <row r="667" spans="3:12" ht="15.6" x14ac:dyDescent="0.3">
      <c r="C667" s="360"/>
      <c r="D667" s="361"/>
      <c r="E667" s="362"/>
      <c r="F667" s="363"/>
      <c r="G667" s="140"/>
      <c r="H667" s="364"/>
      <c r="I667" s="373" t="s">
        <v>861</v>
      </c>
      <c r="J667" s="366"/>
      <c r="K667" s="367"/>
      <c r="L667" s="362"/>
    </row>
    <row r="668" spans="3:12" ht="15.6" x14ac:dyDescent="0.3">
      <c r="C668" s="360"/>
      <c r="D668" s="361"/>
      <c r="E668" s="362"/>
      <c r="F668" s="363"/>
      <c r="G668" s="140"/>
      <c r="H668" s="364"/>
      <c r="I668" s="365"/>
      <c r="J668" s="366"/>
      <c r="K668" s="367"/>
      <c r="L668" s="225"/>
    </row>
    <row r="669" spans="3:12" ht="15.6" x14ac:dyDescent="0.3">
      <c r="C669" s="360"/>
      <c r="D669" s="361"/>
      <c r="E669" s="362"/>
      <c r="F669" s="363"/>
      <c r="G669" s="140"/>
      <c r="H669" s="364"/>
      <c r="I669" s="365"/>
      <c r="J669" s="366"/>
      <c r="K669" s="367"/>
      <c r="L669" s="362"/>
    </row>
    <row r="670" spans="3:12" ht="15.6" x14ac:dyDescent="0.3">
      <c r="C670" s="360"/>
      <c r="D670" s="371">
        <v>45358</v>
      </c>
      <c r="E670" s="362" t="s">
        <v>455</v>
      </c>
      <c r="F670" s="363" t="s">
        <v>607</v>
      </c>
      <c r="G670" s="140">
        <v>330</v>
      </c>
      <c r="H670" s="364">
        <v>1665</v>
      </c>
      <c r="I670" s="365" t="s">
        <v>862</v>
      </c>
      <c r="J670" s="366" t="s">
        <v>789</v>
      </c>
      <c r="K670" s="367">
        <v>549450</v>
      </c>
      <c r="L670" s="225"/>
    </row>
    <row r="671" spans="3:12" ht="15.6" x14ac:dyDescent="0.3">
      <c r="C671" s="360"/>
      <c r="D671" s="361"/>
      <c r="E671" s="362"/>
      <c r="F671" s="363"/>
      <c r="G671" s="140"/>
      <c r="H671" s="364"/>
      <c r="I671" s="373" t="s">
        <v>863</v>
      </c>
      <c r="J671" s="366"/>
      <c r="K671" s="367"/>
      <c r="L671" s="362"/>
    </row>
    <row r="672" spans="3:12" ht="15.6" x14ac:dyDescent="0.3">
      <c r="C672" s="360"/>
      <c r="D672" s="361"/>
      <c r="E672" s="362"/>
      <c r="F672" s="363"/>
      <c r="G672" s="140"/>
      <c r="H672" s="364"/>
      <c r="I672" s="365"/>
      <c r="J672" s="366"/>
      <c r="K672" s="367"/>
      <c r="L672" s="225"/>
    </row>
    <row r="673" spans="3:12" ht="15.6" x14ac:dyDescent="0.3">
      <c r="C673" s="360"/>
      <c r="D673" s="361"/>
      <c r="E673" s="362"/>
      <c r="F673" s="363"/>
      <c r="G673" s="140"/>
      <c r="H673" s="364"/>
      <c r="I673" s="365"/>
      <c r="J673" s="366"/>
      <c r="K673" s="367"/>
      <c r="L673" s="362"/>
    </row>
    <row r="674" spans="3:12" ht="15.6" x14ac:dyDescent="0.3">
      <c r="C674" s="360"/>
      <c r="D674" s="371">
        <v>45358</v>
      </c>
      <c r="E674" s="362" t="s">
        <v>523</v>
      </c>
      <c r="F674" s="363" t="s">
        <v>607</v>
      </c>
      <c r="G674" s="140">
        <v>300</v>
      </c>
      <c r="H674" s="364">
        <v>1650</v>
      </c>
      <c r="I674" s="365" t="s">
        <v>864</v>
      </c>
      <c r="J674" s="366" t="s">
        <v>484</v>
      </c>
      <c r="K674" s="367">
        <v>495000</v>
      </c>
      <c r="L674" s="225"/>
    </row>
    <row r="675" spans="3:12" ht="15.6" x14ac:dyDescent="0.3">
      <c r="C675" s="360"/>
      <c r="D675" s="361"/>
      <c r="E675" s="362"/>
      <c r="F675" s="363"/>
      <c r="G675" s="140"/>
      <c r="H675" s="364"/>
      <c r="I675" s="373" t="s">
        <v>796</v>
      </c>
      <c r="J675" s="366"/>
      <c r="K675" s="367"/>
      <c r="L675" s="362"/>
    </row>
    <row r="676" spans="3:12" ht="15.6" x14ac:dyDescent="0.3">
      <c r="C676" s="360"/>
      <c r="D676" s="361"/>
      <c r="E676" s="362"/>
      <c r="F676" s="363"/>
      <c r="G676" s="140"/>
      <c r="H676" s="364"/>
      <c r="I676" s="365"/>
      <c r="J676" s="366"/>
      <c r="K676" s="367"/>
      <c r="L676" s="225"/>
    </row>
    <row r="677" spans="3:12" ht="15.6" x14ac:dyDescent="0.3">
      <c r="C677" s="360"/>
      <c r="D677" s="361"/>
      <c r="E677" s="362"/>
      <c r="F677" s="363"/>
      <c r="G677" s="140"/>
      <c r="H677" s="364"/>
      <c r="I677" s="365"/>
      <c r="J677" s="366"/>
      <c r="K677" s="367"/>
      <c r="L677" s="362"/>
    </row>
    <row r="678" spans="3:12" ht="15.6" x14ac:dyDescent="0.3">
      <c r="C678" s="360"/>
      <c r="D678" s="371">
        <v>45358</v>
      </c>
      <c r="E678" s="362" t="s">
        <v>865</v>
      </c>
      <c r="F678" s="363" t="s">
        <v>607</v>
      </c>
      <c r="G678" s="140">
        <v>250</v>
      </c>
      <c r="H678" s="364">
        <v>1650</v>
      </c>
      <c r="I678" s="365" t="s">
        <v>755</v>
      </c>
      <c r="J678" s="366" t="s">
        <v>484</v>
      </c>
      <c r="K678" s="367">
        <v>412500</v>
      </c>
      <c r="L678" s="225"/>
    </row>
    <row r="679" spans="3:12" ht="15.6" x14ac:dyDescent="0.3">
      <c r="C679" s="360"/>
      <c r="D679" s="361"/>
      <c r="E679" s="362"/>
      <c r="F679" s="363"/>
      <c r="G679" s="140"/>
      <c r="H679" s="364"/>
      <c r="I679" s="373" t="s">
        <v>756</v>
      </c>
      <c r="J679" s="366"/>
      <c r="K679" s="367"/>
      <c r="L679" s="362"/>
    </row>
    <row r="680" spans="3:12" ht="15.6" x14ac:dyDescent="0.3">
      <c r="C680" s="360"/>
      <c r="D680" s="361"/>
      <c r="E680" s="362"/>
      <c r="F680" s="363"/>
      <c r="G680" s="140"/>
      <c r="H680" s="364"/>
      <c r="I680" s="365"/>
      <c r="J680" s="366"/>
      <c r="K680" s="367"/>
      <c r="L680" s="225"/>
    </row>
    <row r="681" spans="3:12" ht="15.6" x14ac:dyDescent="0.3">
      <c r="C681" s="360"/>
      <c r="D681" s="361"/>
      <c r="E681" s="362"/>
      <c r="F681" s="363"/>
      <c r="G681" s="140"/>
      <c r="H681" s="364"/>
      <c r="I681" s="365"/>
      <c r="J681" s="366"/>
      <c r="K681" s="367"/>
      <c r="L681" s="362"/>
    </row>
    <row r="682" spans="3:12" ht="15.6" x14ac:dyDescent="0.3">
      <c r="C682" s="360"/>
      <c r="D682" s="371">
        <v>45358</v>
      </c>
      <c r="E682" s="362" t="s">
        <v>866</v>
      </c>
      <c r="F682" s="363" t="s">
        <v>607</v>
      </c>
      <c r="G682" s="140">
        <v>111</v>
      </c>
      <c r="H682" s="364">
        <v>1650</v>
      </c>
      <c r="I682" s="365" t="s">
        <v>867</v>
      </c>
      <c r="J682" s="366" t="s">
        <v>484</v>
      </c>
      <c r="K682" s="367">
        <v>183150</v>
      </c>
      <c r="L682" s="225"/>
    </row>
    <row r="683" spans="3:12" ht="15.6" x14ac:dyDescent="0.3">
      <c r="C683" s="360"/>
      <c r="D683" s="361"/>
      <c r="E683" s="362"/>
      <c r="F683" s="363"/>
      <c r="G683" s="140"/>
      <c r="H683" s="364"/>
      <c r="I683" s="365" t="s">
        <v>868</v>
      </c>
      <c r="J683" s="366"/>
      <c r="K683" s="367"/>
      <c r="L683" s="362"/>
    </row>
    <row r="684" spans="3:12" ht="15.6" x14ac:dyDescent="0.3">
      <c r="C684" s="360"/>
      <c r="D684" s="361"/>
      <c r="E684" s="362"/>
      <c r="F684" s="363"/>
      <c r="G684" s="140"/>
      <c r="H684" s="364"/>
      <c r="I684" s="373" t="s">
        <v>869</v>
      </c>
      <c r="J684" s="366"/>
      <c r="K684" s="367"/>
      <c r="L684" s="225"/>
    </row>
    <row r="685" spans="3:12" ht="15.6" x14ac:dyDescent="0.3">
      <c r="C685" s="360"/>
      <c r="D685" s="361"/>
      <c r="E685" s="362"/>
      <c r="F685" s="363"/>
      <c r="G685" s="140"/>
      <c r="H685" s="364"/>
      <c r="I685" s="365"/>
      <c r="J685" s="366"/>
      <c r="K685" s="367"/>
      <c r="L685" s="362"/>
    </row>
    <row r="686" spans="3:12" ht="15.6" x14ac:dyDescent="0.3">
      <c r="C686" s="360"/>
      <c r="D686" s="361"/>
      <c r="E686" s="362"/>
      <c r="F686" s="363"/>
      <c r="G686" s="140"/>
      <c r="H686" s="364"/>
      <c r="I686" s="365"/>
      <c r="J686" s="366"/>
      <c r="K686" s="367"/>
      <c r="L686" s="225"/>
    </row>
    <row r="687" spans="3:12" ht="15.6" x14ac:dyDescent="0.3">
      <c r="C687" s="360"/>
      <c r="D687" s="371">
        <v>45359</v>
      </c>
      <c r="E687" s="362" t="s">
        <v>611</v>
      </c>
      <c r="F687" s="363" t="s">
        <v>607</v>
      </c>
      <c r="G687" s="140">
        <v>400</v>
      </c>
      <c r="H687" s="364">
        <v>1660</v>
      </c>
      <c r="I687" s="365" t="s">
        <v>870</v>
      </c>
      <c r="J687" s="366" t="s">
        <v>789</v>
      </c>
      <c r="K687" s="367">
        <v>664000</v>
      </c>
      <c r="L687" s="362"/>
    </row>
    <row r="688" spans="3:12" ht="15.6" x14ac:dyDescent="0.3">
      <c r="C688" s="360"/>
      <c r="D688" s="361"/>
      <c r="E688" s="362"/>
      <c r="F688" s="363"/>
      <c r="G688" s="140"/>
      <c r="H688" s="364"/>
      <c r="I688" s="365" t="s">
        <v>871</v>
      </c>
      <c r="J688" s="366"/>
      <c r="K688" s="367"/>
      <c r="L688" s="225"/>
    </row>
    <row r="689" spans="3:12" ht="15.6" x14ac:dyDescent="0.3">
      <c r="C689" s="360"/>
      <c r="D689" s="361"/>
      <c r="E689" s="362"/>
      <c r="F689" s="363"/>
      <c r="G689" s="140"/>
      <c r="H689" s="364"/>
      <c r="I689" s="365" t="s">
        <v>872</v>
      </c>
      <c r="J689" s="366"/>
      <c r="K689" s="367"/>
      <c r="L689" s="362"/>
    </row>
    <row r="690" spans="3:12" ht="15.6" x14ac:dyDescent="0.3">
      <c r="C690" s="360"/>
      <c r="D690" s="361"/>
      <c r="E690" s="362"/>
      <c r="F690" s="363"/>
      <c r="G690" s="140"/>
      <c r="H690" s="364"/>
      <c r="I690" s="365" t="s">
        <v>873</v>
      </c>
      <c r="J690" s="366"/>
      <c r="K690" s="367"/>
      <c r="L690" s="225"/>
    </row>
    <row r="691" spans="3:12" ht="15.6" x14ac:dyDescent="0.3">
      <c r="C691" s="360"/>
      <c r="D691" s="361"/>
      <c r="E691" s="362"/>
      <c r="F691" s="363"/>
      <c r="G691" s="140"/>
      <c r="H691" s="364"/>
      <c r="I691" s="373" t="s">
        <v>805</v>
      </c>
      <c r="J691" s="366"/>
      <c r="K691" s="367"/>
      <c r="L691" s="362"/>
    </row>
    <row r="692" spans="3:12" ht="15.6" x14ac:dyDescent="0.3">
      <c r="C692" s="360"/>
      <c r="D692" s="361"/>
      <c r="E692" s="362"/>
      <c r="F692" s="363"/>
      <c r="G692" s="140"/>
      <c r="H692" s="364"/>
      <c r="I692" s="365"/>
      <c r="J692" s="366"/>
      <c r="K692" s="367"/>
      <c r="L692" s="225"/>
    </row>
    <row r="693" spans="3:12" ht="15.6" x14ac:dyDescent="0.3">
      <c r="C693" s="360"/>
      <c r="D693" s="361"/>
      <c r="E693" s="362"/>
      <c r="F693" s="363"/>
      <c r="G693" s="140"/>
      <c r="H693" s="364"/>
      <c r="I693" s="365"/>
      <c r="J693" s="366"/>
      <c r="K693" s="367"/>
      <c r="L693" s="362"/>
    </row>
    <row r="694" spans="3:12" ht="15.6" x14ac:dyDescent="0.3">
      <c r="C694" s="360"/>
      <c r="D694" s="371">
        <v>45359</v>
      </c>
      <c r="E694" s="362" t="s">
        <v>763</v>
      </c>
      <c r="F694" s="363" t="s">
        <v>607</v>
      </c>
      <c r="G694" s="140">
        <v>270</v>
      </c>
      <c r="H694" s="364">
        <v>1660</v>
      </c>
      <c r="I694" s="365" t="s">
        <v>874</v>
      </c>
      <c r="J694" s="366" t="s">
        <v>789</v>
      </c>
      <c r="K694" s="367">
        <v>448200</v>
      </c>
      <c r="L694" s="225"/>
    </row>
    <row r="695" spans="3:12" ht="15.6" x14ac:dyDescent="0.3">
      <c r="C695" s="360"/>
      <c r="D695" s="361"/>
      <c r="E695" s="362"/>
      <c r="F695" s="363"/>
      <c r="G695" s="140"/>
      <c r="H695" s="364"/>
      <c r="I695" s="373" t="s">
        <v>801</v>
      </c>
      <c r="J695" s="366"/>
      <c r="K695" s="367"/>
      <c r="L695" s="362"/>
    </row>
    <row r="696" spans="3:12" ht="15.6" x14ac:dyDescent="0.3">
      <c r="C696" s="360"/>
      <c r="D696" s="361"/>
      <c r="E696" s="362"/>
      <c r="F696" s="363"/>
      <c r="G696" s="140"/>
      <c r="H696" s="364"/>
      <c r="I696" s="365"/>
      <c r="J696" s="366"/>
      <c r="K696" s="367"/>
      <c r="L696" s="225"/>
    </row>
    <row r="697" spans="3:12" ht="15.6" x14ac:dyDescent="0.3">
      <c r="C697" s="360"/>
      <c r="D697" s="361"/>
      <c r="E697" s="362"/>
      <c r="F697" s="363"/>
      <c r="G697" s="140"/>
      <c r="H697" s="364"/>
      <c r="I697" s="365"/>
      <c r="J697" s="366"/>
      <c r="K697" s="367"/>
      <c r="L697" s="362"/>
    </row>
    <row r="698" spans="3:12" ht="15.6" x14ac:dyDescent="0.3">
      <c r="C698" s="360"/>
      <c r="D698" s="371">
        <v>45359</v>
      </c>
      <c r="E698" s="362" t="s">
        <v>576</v>
      </c>
      <c r="F698" s="363" t="s">
        <v>607</v>
      </c>
      <c r="G698" s="140">
        <v>400</v>
      </c>
      <c r="H698" s="364">
        <v>1660</v>
      </c>
      <c r="I698" s="365" t="s">
        <v>875</v>
      </c>
      <c r="J698" s="366" t="s">
        <v>670</v>
      </c>
      <c r="K698" s="367">
        <v>664000</v>
      </c>
      <c r="L698" s="225"/>
    </row>
    <row r="699" spans="3:12" ht="15.6" x14ac:dyDescent="0.3">
      <c r="C699" s="360"/>
      <c r="D699" s="361"/>
      <c r="E699" s="362"/>
      <c r="F699" s="363"/>
      <c r="G699" s="140"/>
      <c r="H699" s="364"/>
      <c r="I699" s="373" t="s">
        <v>805</v>
      </c>
      <c r="J699" s="366"/>
      <c r="K699" s="367"/>
      <c r="L699" s="362"/>
    </row>
    <row r="700" spans="3:12" ht="15.6" x14ac:dyDescent="0.3">
      <c r="C700" s="360"/>
      <c r="D700" s="361"/>
      <c r="E700" s="362"/>
      <c r="F700" s="363"/>
      <c r="G700" s="140"/>
      <c r="H700" s="364"/>
      <c r="I700" s="365"/>
      <c r="J700" s="366"/>
      <c r="K700" s="367"/>
      <c r="L700" s="225"/>
    </row>
    <row r="701" spans="3:12" ht="15.6" x14ac:dyDescent="0.3">
      <c r="C701" s="360"/>
      <c r="D701" s="361"/>
      <c r="E701" s="362"/>
      <c r="F701" s="363"/>
      <c r="G701" s="140"/>
      <c r="H701" s="364"/>
      <c r="I701" s="365"/>
      <c r="J701" s="366"/>
      <c r="K701" s="367"/>
      <c r="L701" s="362"/>
    </row>
    <row r="702" spans="3:12" ht="15.6" x14ac:dyDescent="0.3">
      <c r="C702" s="360"/>
      <c r="D702" s="371">
        <v>45359</v>
      </c>
      <c r="E702" s="362" t="s">
        <v>465</v>
      </c>
      <c r="F702" s="363" t="s">
        <v>607</v>
      </c>
      <c r="G702" s="140">
        <v>350</v>
      </c>
      <c r="H702" s="364">
        <v>1660</v>
      </c>
      <c r="I702" s="365" t="s">
        <v>876</v>
      </c>
      <c r="J702" s="366" t="s">
        <v>670</v>
      </c>
      <c r="K702" s="367">
        <v>581000</v>
      </c>
      <c r="L702" s="225"/>
    </row>
    <row r="703" spans="3:12" ht="15.6" x14ac:dyDescent="0.3">
      <c r="C703" s="360"/>
      <c r="D703" s="361"/>
      <c r="E703" s="362"/>
      <c r="F703" s="363"/>
      <c r="G703" s="140"/>
      <c r="H703" s="364"/>
      <c r="I703" s="373" t="s">
        <v>877</v>
      </c>
      <c r="J703" s="366"/>
      <c r="K703" s="367"/>
      <c r="L703" s="362"/>
    </row>
    <row r="704" spans="3:12" ht="15.6" x14ac:dyDescent="0.3">
      <c r="C704" s="360"/>
      <c r="D704" s="361"/>
      <c r="E704" s="362"/>
      <c r="F704" s="363"/>
      <c r="G704" s="140"/>
      <c r="H704" s="364"/>
      <c r="I704" s="365"/>
      <c r="J704" s="366"/>
      <c r="K704" s="367"/>
      <c r="L704" s="225"/>
    </row>
    <row r="705" spans="3:12" ht="15.6" x14ac:dyDescent="0.3">
      <c r="C705" s="360"/>
      <c r="D705" s="361"/>
      <c r="E705" s="362"/>
      <c r="F705" s="363"/>
      <c r="G705" s="140"/>
      <c r="H705" s="364"/>
      <c r="I705" s="365"/>
      <c r="J705" s="366"/>
      <c r="K705" s="367"/>
      <c r="L705" s="362"/>
    </row>
    <row r="706" spans="3:12" ht="15.6" x14ac:dyDescent="0.3">
      <c r="C706" s="360"/>
      <c r="D706" s="371">
        <v>45359</v>
      </c>
      <c r="E706" s="362" t="s">
        <v>866</v>
      </c>
      <c r="F706" s="363" t="s">
        <v>607</v>
      </c>
      <c r="G706" s="140">
        <v>100</v>
      </c>
      <c r="H706" s="364">
        <v>1660</v>
      </c>
      <c r="I706" s="365" t="s">
        <v>878</v>
      </c>
      <c r="J706" s="366" t="s">
        <v>484</v>
      </c>
      <c r="K706" s="367">
        <v>166000</v>
      </c>
      <c r="L706" s="225"/>
    </row>
    <row r="707" spans="3:12" ht="15.6" x14ac:dyDescent="0.3">
      <c r="C707" s="360"/>
      <c r="D707" s="361"/>
      <c r="E707" s="362"/>
      <c r="F707" s="363"/>
      <c r="G707" s="140"/>
      <c r="H707" s="364"/>
      <c r="I707" s="365" t="s">
        <v>879</v>
      </c>
      <c r="J707" s="366"/>
      <c r="K707" s="367"/>
      <c r="L707" s="362"/>
    </row>
    <row r="708" spans="3:12" ht="15.6" x14ac:dyDescent="0.3">
      <c r="C708" s="360"/>
      <c r="D708" s="361"/>
      <c r="E708" s="362"/>
      <c r="F708" s="363"/>
      <c r="G708" s="140"/>
      <c r="H708" s="364"/>
      <c r="I708" s="373" t="s">
        <v>880</v>
      </c>
      <c r="J708" s="366"/>
      <c r="K708" s="367"/>
      <c r="L708" s="225"/>
    </row>
    <row r="709" spans="3:12" ht="15.6" x14ac:dyDescent="0.3">
      <c r="C709" s="360"/>
      <c r="D709" s="361"/>
      <c r="E709" s="362"/>
      <c r="F709" s="363"/>
      <c r="G709" s="140"/>
      <c r="H709" s="364"/>
      <c r="I709" s="365"/>
      <c r="J709" s="366"/>
      <c r="K709" s="367"/>
      <c r="L709" s="362"/>
    </row>
    <row r="710" spans="3:12" ht="15.6" x14ac:dyDescent="0.3">
      <c r="C710" s="360"/>
      <c r="D710" s="361"/>
      <c r="E710" s="362"/>
      <c r="F710" s="363"/>
      <c r="G710" s="140"/>
      <c r="H710" s="364"/>
      <c r="I710" s="365"/>
      <c r="J710" s="366"/>
      <c r="K710" s="367"/>
      <c r="L710" s="225"/>
    </row>
    <row r="711" spans="3:12" ht="15.6" x14ac:dyDescent="0.3">
      <c r="C711" s="360"/>
      <c r="D711" s="371">
        <v>45362</v>
      </c>
      <c r="E711" s="362" t="s">
        <v>881</v>
      </c>
      <c r="F711" s="363" t="s">
        <v>607</v>
      </c>
      <c r="G711" s="140">
        <v>300</v>
      </c>
      <c r="H711" s="364">
        <v>1650</v>
      </c>
      <c r="I711" s="365" t="s">
        <v>882</v>
      </c>
      <c r="J711" s="366" t="s">
        <v>484</v>
      </c>
      <c r="K711" s="367">
        <v>495000</v>
      </c>
      <c r="L711" s="362"/>
    </row>
    <row r="712" spans="3:12" ht="15.6" x14ac:dyDescent="0.3">
      <c r="C712" s="360"/>
      <c r="D712" s="361"/>
      <c r="E712" s="362"/>
      <c r="F712" s="363"/>
      <c r="G712" s="140"/>
      <c r="H712" s="364"/>
      <c r="I712" s="373" t="s">
        <v>796</v>
      </c>
      <c r="J712" s="366"/>
      <c r="K712" s="367"/>
      <c r="L712" s="225"/>
    </row>
    <row r="713" spans="3:12" ht="15.6" x14ac:dyDescent="0.3">
      <c r="C713" s="360"/>
      <c r="D713" s="361"/>
      <c r="E713" s="362"/>
      <c r="F713" s="363"/>
      <c r="G713" s="140"/>
      <c r="H713" s="364"/>
      <c r="I713" s="365"/>
      <c r="J713" s="366"/>
      <c r="K713" s="367"/>
      <c r="L713" s="362"/>
    </row>
    <row r="714" spans="3:12" ht="15.6" x14ac:dyDescent="0.3">
      <c r="C714" s="360"/>
      <c r="D714" s="361"/>
      <c r="E714" s="362"/>
      <c r="F714" s="363"/>
      <c r="G714" s="140"/>
      <c r="H714" s="364"/>
      <c r="I714" s="365"/>
      <c r="J714" s="366"/>
      <c r="K714" s="367"/>
      <c r="L714" s="225"/>
    </row>
    <row r="715" spans="3:12" ht="15.6" x14ac:dyDescent="0.3">
      <c r="C715" s="360"/>
      <c r="D715" s="371">
        <v>45362</v>
      </c>
      <c r="E715" s="362" t="s">
        <v>455</v>
      </c>
      <c r="F715" s="363" t="s">
        <v>607</v>
      </c>
      <c r="G715" s="140">
        <v>300</v>
      </c>
      <c r="H715" s="364">
        <v>1660</v>
      </c>
      <c r="I715" s="365" t="s">
        <v>883</v>
      </c>
      <c r="J715" s="366" t="s">
        <v>789</v>
      </c>
      <c r="K715" s="367">
        <v>498000</v>
      </c>
      <c r="L715" s="362"/>
    </row>
    <row r="716" spans="3:12" ht="15.6" x14ac:dyDescent="0.3">
      <c r="C716" s="360"/>
      <c r="D716" s="361"/>
      <c r="E716" s="362"/>
      <c r="F716" s="363"/>
      <c r="G716" s="140"/>
      <c r="H716" s="364"/>
      <c r="I716" s="365" t="s">
        <v>884</v>
      </c>
      <c r="J716" s="366"/>
      <c r="K716" s="367"/>
      <c r="L716" s="225"/>
    </row>
    <row r="717" spans="3:12" ht="15.6" x14ac:dyDescent="0.3">
      <c r="C717" s="360"/>
      <c r="D717" s="361"/>
      <c r="E717" s="362"/>
      <c r="F717" s="363"/>
      <c r="G717" s="140"/>
      <c r="H717" s="364"/>
      <c r="I717" s="373" t="s">
        <v>796</v>
      </c>
      <c r="J717" s="366"/>
      <c r="K717" s="367"/>
      <c r="L717" s="362"/>
    </row>
    <row r="718" spans="3:12" ht="15.6" x14ac:dyDescent="0.3">
      <c r="C718" s="360"/>
      <c r="D718" s="361"/>
      <c r="E718" s="362"/>
      <c r="F718" s="363"/>
      <c r="G718" s="140"/>
      <c r="H718" s="364"/>
      <c r="I718" s="365"/>
      <c r="J718" s="366"/>
      <c r="K718" s="367"/>
      <c r="L718" s="225"/>
    </row>
    <row r="719" spans="3:12" ht="15.6" x14ac:dyDescent="0.3">
      <c r="C719" s="360"/>
      <c r="D719" s="361"/>
      <c r="E719" s="362"/>
      <c r="F719" s="363"/>
      <c r="G719" s="140"/>
      <c r="H719" s="364"/>
      <c r="I719" s="365"/>
      <c r="J719" s="366"/>
      <c r="K719" s="367"/>
      <c r="L719" s="362"/>
    </row>
    <row r="720" spans="3:12" ht="15.6" x14ac:dyDescent="0.3">
      <c r="C720" s="360"/>
      <c r="D720" s="361"/>
      <c r="E720" s="362"/>
      <c r="F720" s="363"/>
      <c r="G720" s="140"/>
      <c r="H720" s="364"/>
      <c r="I720" s="365"/>
      <c r="J720" s="366"/>
      <c r="K720" s="367"/>
      <c r="L720" s="225"/>
    </row>
    <row r="721" spans="3:12" ht="15.6" x14ac:dyDescent="0.3">
      <c r="C721" s="360"/>
      <c r="D721" s="371">
        <v>45363</v>
      </c>
      <c r="E721" s="362" t="s">
        <v>455</v>
      </c>
      <c r="F721" s="363" t="s">
        <v>607</v>
      </c>
      <c r="G721" s="140">
        <v>300</v>
      </c>
      <c r="H721" s="364">
        <v>1650</v>
      </c>
      <c r="I721" s="365" t="s">
        <v>885</v>
      </c>
      <c r="J721" s="366" t="s">
        <v>789</v>
      </c>
      <c r="K721" s="367">
        <v>346500</v>
      </c>
      <c r="L721" s="362"/>
    </row>
    <row r="722" spans="3:12" ht="15.6" x14ac:dyDescent="0.3">
      <c r="C722" s="360"/>
      <c r="D722" s="361"/>
      <c r="E722" s="362"/>
      <c r="F722" s="363"/>
      <c r="G722" s="140"/>
      <c r="H722" s="364"/>
      <c r="I722" s="365" t="s">
        <v>886</v>
      </c>
      <c r="J722" s="366"/>
      <c r="K722" s="367"/>
      <c r="L722" s="225"/>
    </row>
    <row r="723" spans="3:12" ht="15.6" x14ac:dyDescent="0.3">
      <c r="C723" s="360"/>
      <c r="D723" s="361"/>
      <c r="E723" s="362"/>
      <c r="F723" s="363"/>
      <c r="G723" s="140"/>
      <c r="H723" s="364"/>
      <c r="I723" s="365" t="s">
        <v>887</v>
      </c>
      <c r="J723" s="366"/>
      <c r="K723" s="367"/>
      <c r="L723" s="362"/>
    </row>
    <row r="724" spans="3:12" ht="15.6" x14ac:dyDescent="0.3">
      <c r="C724" s="360"/>
      <c r="D724" s="361"/>
      <c r="E724" s="362"/>
      <c r="F724" s="363"/>
      <c r="G724" s="140"/>
      <c r="H724" s="364"/>
      <c r="I724" s="373" t="s">
        <v>796</v>
      </c>
      <c r="J724" s="366"/>
      <c r="K724" s="367"/>
      <c r="L724" s="225"/>
    </row>
    <row r="725" spans="3:12" ht="15.6" x14ac:dyDescent="0.3">
      <c r="C725" s="360"/>
      <c r="D725" s="361"/>
      <c r="E725" s="362"/>
      <c r="F725" s="363"/>
      <c r="G725" s="140"/>
      <c r="H725" s="364"/>
      <c r="I725" s="365"/>
      <c r="J725" s="366"/>
      <c r="K725" s="367"/>
      <c r="L725" s="362"/>
    </row>
    <row r="726" spans="3:12" ht="15.6" x14ac:dyDescent="0.3">
      <c r="C726" s="360"/>
      <c r="D726" s="361"/>
      <c r="E726" s="362"/>
      <c r="F726" s="363"/>
      <c r="G726" s="140"/>
      <c r="H726" s="364"/>
      <c r="I726" s="365"/>
      <c r="J726" s="366"/>
      <c r="K726" s="367"/>
      <c r="L726" s="225"/>
    </row>
    <row r="727" spans="3:12" ht="15.6" x14ac:dyDescent="0.3">
      <c r="C727" s="360"/>
      <c r="D727" s="371">
        <v>45364</v>
      </c>
      <c r="E727" s="362" t="s">
        <v>866</v>
      </c>
      <c r="F727" s="363" t="s">
        <v>888</v>
      </c>
      <c r="G727" s="140">
        <v>90</v>
      </c>
      <c r="H727" s="364">
        <v>1550</v>
      </c>
      <c r="I727" s="365" t="s">
        <v>889</v>
      </c>
      <c r="J727" s="366" t="s">
        <v>789</v>
      </c>
      <c r="K727" s="367">
        <v>139500</v>
      </c>
      <c r="L727" s="362"/>
    </row>
    <row r="728" spans="3:12" ht="15.6" x14ac:dyDescent="0.3">
      <c r="C728" s="360"/>
      <c r="D728" s="361"/>
      <c r="E728" s="362"/>
      <c r="F728" s="363"/>
      <c r="G728" s="140"/>
      <c r="H728" s="364"/>
      <c r="I728" s="373" t="s">
        <v>890</v>
      </c>
      <c r="J728" s="366"/>
      <c r="K728" s="367"/>
      <c r="L728" s="225"/>
    </row>
    <row r="729" spans="3:12" ht="15.6" x14ac:dyDescent="0.3">
      <c r="C729" s="360"/>
      <c r="D729" s="361"/>
      <c r="E729" s="362"/>
      <c r="F729" s="363"/>
      <c r="G729" s="140"/>
      <c r="H729" s="364"/>
      <c r="I729" s="365"/>
      <c r="J729" s="366"/>
      <c r="K729" s="367"/>
      <c r="L729" s="362"/>
    </row>
    <row r="730" spans="3:12" ht="15.6" x14ac:dyDescent="0.3">
      <c r="C730" s="360"/>
      <c r="D730" s="361"/>
      <c r="E730" s="362"/>
      <c r="F730" s="363"/>
      <c r="G730" s="140"/>
      <c r="H730" s="364"/>
      <c r="I730" s="365"/>
      <c r="J730" s="366"/>
      <c r="K730" s="367"/>
      <c r="L730" s="225"/>
    </row>
    <row r="731" spans="3:12" ht="15.6" x14ac:dyDescent="0.3">
      <c r="C731" s="360"/>
      <c r="D731" s="371">
        <v>111107</v>
      </c>
      <c r="E731" s="362" t="s">
        <v>523</v>
      </c>
      <c r="F731" s="363" t="s">
        <v>888</v>
      </c>
      <c r="G731" s="140">
        <v>30</v>
      </c>
      <c r="H731" s="364">
        <v>1550</v>
      </c>
      <c r="I731" s="365"/>
      <c r="J731" s="366" t="s">
        <v>484</v>
      </c>
      <c r="K731" s="367">
        <v>46500</v>
      </c>
      <c r="L731" s="362"/>
    </row>
    <row r="732" spans="3:12" ht="15.6" x14ac:dyDescent="0.3">
      <c r="C732" s="360"/>
      <c r="D732" s="361"/>
      <c r="E732" s="362"/>
      <c r="F732" s="363"/>
      <c r="G732" s="140"/>
      <c r="H732" s="364"/>
      <c r="I732" s="373" t="s">
        <v>891</v>
      </c>
      <c r="J732" s="366"/>
      <c r="K732" s="367"/>
      <c r="L732" s="225"/>
    </row>
    <row r="733" spans="3:12" ht="15.6" x14ac:dyDescent="0.3">
      <c r="C733" s="360"/>
      <c r="D733" s="361"/>
      <c r="E733" s="362"/>
      <c r="F733" s="363"/>
      <c r="G733" s="140"/>
      <c r="H733" s="364"/>
      <c r="I733" s="365"/>
      <c r="J733" s="366"/>
      <c r="K733" s="367"/>
      <c r="L733" s="362"/>
    </row>
    <row r="734" spans="3:12" ht="15.6" x14ac:dyDescent="0.3">
      <c r="C734" s="360"/>
      <c r="D734" s="361"/>
      <c r="E734" s="362"/>
      <c r="F734" s="363"/>
      <c r="G734" s="140"/>
      <c r="H734" s="364"/>
      <c r="I734" s="365"/>
      <c r="J734" s="366"/>
      <c r="K734" s="367"/>
      <c r="L734" s="225"/>
    </row>
    <row r="735" spans="3:12" ht="15.6" x14ac:dyDescent="0.3">
      <c r="C735" s="360"/>
      <c r="D735" s="371">
        <v>45365</v>
      </c>
      <c r="E735" s="362" t="s">
        <v>611</v>
      </c>
      <c r="F735" s="363" t="s">
        <v>892</v>
      </c>
      <c r="G735" s="140">
        <v>30</v>
      </c>
      <c r="H735" s="364">
        <v>1550</v>
      </c>
      <c r="I735" s="365"/>
      <c r="J735" s="366" t="s">
        <v>789</v>
      </c>
      <c r="K735" s="367">
        <v>46500</v>
      </c>
      <c r="L735" s="362"/>
    </row>
    <row r="736" spans="3:12" ht="15.6" x14ac:dyDescent="0.3">
      <c r="C736" s="360"/>
      <c r="D736" s="361"/>
      <c r="E736" s="362"/>
      <c r="F736" s="363"/>
      <c r="G736" s="140"/>
      <c r="H736" s="364"/>
      <c r="I736" s="365" t="s">
        <v>891</v>
      </c>
      <c r="J736" s="366"/>
      <c r="K736" s="367"/>
      <c r="L736" s="225"/>
    </row>
    <row r="737" spans="3:12" ht="15.6" x14ac:dyDescent="0.3">
      <c r="C737" s="360"/>
      <c r="D737" s="361"/>
      <c r="E737" s="362"/>
      <c r="F737" s="363"/>
      <c r="G737" s="140"/>
      <c r="H737" s="364"/>
      <c r="I737" s="365"/>
      <c r="J737" s="366"/>
      <c r="K737" s="367"/>
      <c r="L737" s="362"/>
    </row>
    <row r="738" spans="3:12" ht="15.6" x14ac:dyDescent="0.3">
      <c r="C738" s="360"/>
      <c r="D738" s="361"/>
      <c r="E738" s="362"/>
      <c r="F738" s="363"/>
      <c r="G738" s="140"/>
      <c r="H738" s="364"/>
      <c r="I738" s="365"/>
      <c r="J738" s="366"/>
      <c r="K738" s="367"/>
      <c r="L738" s="225"/>
    </row>
    <row r="739" spans="3:12" ht="15.6" x14ac:dyDescent="0.3">
      <c r="C739" s="360"/>
      <c r="D739" s="371">
        <v>45365</v>
      </c>
      <c r="E739" s="362" t="s">
        <v>809</v>
      </c>
      <c r="F739" s="363" t="s">
        <v>893</v>
      </c>
      <c r="G739" s="140">
        <v>300</v>
      </c>
      <c r="H739" s="364">
        <v>1550</v>
      </c>
      <c r="I739" s="365" t="s">
        <v>894</v>
      </c>
      <c r="J739" s="366" t="s">
        <v>484</v>
      </c>
      <c r="K739" s="367">
        <v>465000</v>
      </c>
      <c r="L739" s="362"/>
    </row>
    <row r="740" spans="3:12" ht="15.6" x14ac:dyDescent="0.3">
      <c r="C740" s="360"/>
      <c r="D740" s="361"/>
      <c r="E740" s="362"/>
      <c r="F740" s="363"/>
      <c r="G740" s="140"/>
      <c r="H740" s="364"/>
      <c r="I740" s="365" t="s">
        <v>895</v>
      </c>
      <c r="J740" s="366" t="s">
        <v>789</v>
      </c>
      <c r="K740" s="367"/>
      <c r="L740" s="225"/>
    </row>
    <row r="741" spans="3:12" ht="15.6" x14ac:dyDescent="0.3">
      <c r="C741" s="360"/>
      <c r="D741" s="361"/>
      <c r="E741" s="362"/>
      <c r="F741" s="363"/>
      <c r="G741" s="140"/>
      <c r="H741" s="364"/>
      <c r="I741" s="365" t="s">
        <v>896</v>
      </c>
      <c r="J741" s="366" t="s">
        <v>789</v>
      </c>
      <c r="K741" s="367"/>
      <c r="L741" s="362"/>
    </row>
    <row r="742" spans="3:12" ht="15.6" x14ac:dyDescent="0.3">
      <c r="C742" s="360"/>
      <c r="D742" s="361"/>
      <c r="E742" s="362"/>
      <c r="F742" s="363"/>
      <c r="G742" s="140"/>
      <c r="H742" s="364"/>
      <c r="I742" s="373" t="s">
        <v>796</v>
      </c>
      <c r="J742" s="366"/>
      <c r="K742" s="367"/>
      <c r="L742" s="225"/>
    </row>
    <row r="743" spans="3:12" ht="15.6" x14ac:dyDescent="0.3">
      <c r="C743" s="360"/>
      <c r="D743" s="361"/>
      <c r="E743" s="362"/>
      <c r="F743" s="363"/>
      <c r="G743" s="140"/>
      <c r="H743" s="364"/>
      <c r="I743" s="365"/>
      <c r="J743" s="366"/>
      <c r="K743" s="367"/>
      <c r="L743" s="362"/>
    </row>
    <row r="744" spans="3:12" ht="15.6" x14ac:dyDescent="0.3">
      <c r="C744" s="360"/>
      <c r="D744" s="361"/>
      <c r="E744" s="362"/>
      <c r="F744" s="363"/>
      <c r="G744" s="140"/>
      <c r="H744" s="364"/>
      <c r="I744" s="365"/>
      <c r="J744" s="366"/>
      <c r="K744" s="367"/>
      <c r="L744" s="225"/>
    </row>
    <row r="745" spans="3:12" ht="15.6" x14ac:dyDescent="0.3">
      <c r="C745" s="360"/>
      <c r="D745" s="371">
        <v>45366</v>
      </c>
      <c r="E745" s="362" t="s">
        <v>809</v>
      </c>
      <c r="F745" s="363" t="s">
        <v>897</v>
      </c>
      <c r="G745" s="140">
        <v>592</v>
      </c>
      <c r="H745" s="364">
        <v>1600</v>
      </c>
      <c r="I745" s="365" t="s">
        <v>895</v>
      </c>
      <c r="J745" s="366" t="s">
        <v>789</v>
      </c>
      <c r="K745" s="367"/>
      <c r="L745" s="362"/>
    </row>
    <row r="746" spans="3:12" ht="15.6" x14ac:dyDescent="0.3">
      <c r="C746" s="360"/>
      <c r="D746" s="361"/>
      <c r="E746" s="362"/>
      <c r="F746" s="363"/>
      <c r="G746" s="140"/>
      <c r="H746" s="364"/>
      <c r="I746" s="365" t="s">
        <v>898</v>
      </c>
      <c r="J746" s="366" t="s">
        <v>670</v>
      </c>
      <c r="K746" s="367"/>
      <c r="L746" s="225"/>
    </row>
    <row r="747" spans="3:12" ht="15.6" x14ac:dyDescent="0.3">
      <c r="C747" s="360"/>
      <c r="D747" s="361"/>
      <c r="E747" s="362"/>
      <c r="F747" s="363"/>
      <c r="G747" s="140"/>
      <c r="H747" s="364"/>
      <c r="I747" s="365" t="s">
        <v>899</v>
      </c>
      <c r="J747" s="366" t="s">
        <v>670</v>
      </c>
      <c r="K747" s="367"/>
      <c r="L747" s="362"/>
    </row>
    <row r="748" spans="3:12" ht="15.6" x14ac:dyDescent="0.3">
      <c r="C748" s="360"/>
      <c r="D748" s="361"/>
      <c r="E748" s="362"/>
      <c r="F748" s="363"/>
      <c r="G748" s="140"/>
      <c r="H748" s="364"/>
      <c r="I748" s="365" t="s">
        <v>900</v>
      </c>
      <c r="J748" s="366" t="s">
        <v>484</v>
      </c>
      <c r="K748" s="367"/>
      <c r="L748" s="225"/>
    </row>
    <row r="749" spans="3:12" ht="15.6" x14ac:dyDescent="0.3">
      <c r="C749" s="360"/>
      <c r="D749" s="361"/>
      <c r="E749" s="362"/>
      <c r="F749" s="363"/>
      <c r="G749" s="140"/>
      <c r="H749" s="364"/>
      <c r="I749" s="365" t="s">
        <v>832</v>
      </c>
      <c r="J749" s="366" t="s">
        <v>484</v>
      </c>
      <c r="K749" s="367"/>
      <c r="L749" s="362"/>
    </row>
    <row r="750" spans="3:12" ht="15.6" x14ac:dyDescent="0.3">
      <c r="C750" s="360"/>
      <c r="D750" s="361"/>
      <c r="E750" s="362"/>
      <c r="F750" s="363"/>
      <c r="G750" s="140"/>
      <c r="H750" s="364"/>
      <c r="I750" s="365" t="s">
        <v>901</v>
      </c>
      <c r="J750" s="366" t="s">
        <v>789</v>
      </c>
      <c r="K750" s="367"/>
      <c r="L750" s="225"/>
    </row>
    <row r="751" spans="3:12" ht="15.6" x14ac:dyDescent="0.3">
      <c r="C751" s="360"/>
      <c r="D751" s="361"/>
      <c r="E751" s="362"/>
      <c r="F751" s="363"/>
      <c r="G751" s="140"/>
      <c r="H751" s="364"/>
      <c r="I751" s="373" t="s">
        <v>902</v>
      </c>
      <c r="J751" s="366"/>
      <c r="K751" s="367"/>
      <c r="L751" s="362"/>
    </row>
    <row r="752" spans="3:12" ht="15.6" x14ac:dyDescent="0.3">
      <c r="C752" s="360"/>
      <c r="D752" s="361"/>
      <c r="E752" s="362"/>
      <c r="F752" s="363"/>
      <c r="G752" s="140"/>
      <c r="H752" s="364"/>
      <c r="I752" s="365"/>
      <c r="J752" s="366"/>
      <c r="K752" s="367"/>
      <c r="L752" s="225"/>
    </row>
    <row r="753" spans="3:12" ht="15.6" x14ac:dyDescent="0.3">
      <c r="C753" s="360"/>
      <c r="D753" s="361"/>
      <c r="E753" s="362"/>
      <c r="F753" s="363"/>
      <c r="G753" s="140"/>
      <c r="H753" s="364"/>
      <c r="I753" s="365"/>
      <c r="J753" s="366"/>
      <c r="K753" s="367"/>
      <c r="L753" s="362"/>
    </row>
    <row r="754" spans="3:12" ht="15.6" x14ac:dyDescent="0.3">
      <c r="C754" s="360"/>
      <c r="D754" s="371">
        <v>45367</v>
      </c>
      <c r="E754" s="362" t="s">
        <v>809</v>
      </c>
      <c r="F754" s="363" t="s">
        <v>897</v>
      </c>
      <c r="G754" s="140">
        <v>725</v>
      </c>
      <c r="H754" s="364">
        <v>1600</v>
      </c>
      <c r="I754" s="365" t="s">
        <v>903</v>
      </c>
      <c r="J754" s="366" t="s">
        <v>670</v>
      </c>
      <c r="K754" s="367">
        <v>1160000</v>
      </c>
      <c r="L754" s="225"/>
    </row>
    <row r="755" spans="3:12" ht="15.6" x14ac:dyDescent="0.3">
      <c r="C755" s="360"/>
      <c r="D755" s="361"/>
      <c r="E755" s="362"/>
      <c r="F755" s="363"/>
      <c r="G755" s="140"/>
      <c r="H755" s="364"/>
      <c r="I755" s="365" t="s">
        <v>904</v>
      </c>
      <c r="J755" s="366" t="s">
        <v>670</v>
      </c>
      <c r="K755" s="367"/>
      <c r="L755" s="362"/>
    </row>
    <row r="756" spans="3:12" ht="15.6" x14ac:dyDescent="0.3">
      <c r="C756" s="360"/>
      <c r="D756" s="361"/>
      <c r="E756" s="362"/>
      <c r="F756" s="363"/>
      <c r="G756" s="140"/>
      <c r="H756" s="364"/>
      <c r="I756" s="365" t="s">
        <v>905</v>
      </c>
      <c r="J756" s="366" t="s">
        <v>789</v>
      </c>
      <c r="K756" s="367"/>
      <c r="L756" s="225"/>
    </row>
    <row r="757" spans="3:12" ht="15.6" x14ac:dyDescent="0.3">
      <c r="C757" s="360"/>
      <c r="D757" s="361"/>
      <c r="E757" s="362"/>
      <c r="F757" s="363"/>
      <c r="G757" s="140"/>
      <c r="H757" s="364"/>
      <c r="I757" s="365" t="s">
        <v>899</v>
      </c>
      <c r="J757" s="366" t="s">
        <v>670</v>
      </c>
      <c r="K757" s="367"/>
      <c r="L757" s="362"/>
    </row>
    <row r="758" spans="3:12" ht="15.6" x14ac:dyDescent="0.3">
      <c r="C758" s="360"/>
      <c r="D758" s="361"/>
      <c r="E758" s="362"/>
      <c r="F758" s="363"/>
      <c r="G758" s="140"/>
      <c r="H758" s="364"/>
      <c r="I758" s="365" t="s">
        <v>906</v>
      </c>
      <c r="J758" s="366" t="s">
        <v>484</v>
      </c>
      <c r="K758" s="367"/>
      <c r="L758" s="225"/>
    </row>
    <row r="759" spans="3:12" ht="15.6" x14ac:dyDescent="0.3">
      <c r="C759" s="360"/>
      <c r="D759" s="361"/>
      <c r="E759" s="362"/>
      <c r="F759" s="363"/>
      <c r="G759" s="140"/>
      <c r="H759" s="364"/>
      <c r="I759" s="373" t="s">
        <v>817</v>
      </c>
      <c r="J759" s="366"/>
      <c r="K759" s="367"/>
      <c r="L759" s="362"/>
    </row>
    <row r="760" spans="3:12" ht="15.6" x14ac:dyDescent="0.3">
      <c r="C760" s="360"/>
      <c r="D760" s="361"/>
      <c r="E760" s="362"/>
      <c r="F760" s="363"/>
      <c r="G760" s="140"/>
      <c r="H760" s="364"/>
      <c r="I760" s="373"/>
      <c r="J760" s="366"/>
      <c r="K760" s="367"/>
      <c r="L760" s="362"/>
    </row>
    <row r="761" spans="3:12" ht="15.6" x14ac:dyDescent="0.3">
      <c r="C761" s="360"/>
      <c r="D761" s="361"/>
      <c r="E761" s="362"/>
      <c r="F761" s="363"/>
      <c r="G761" s="140"/>
      <c r="H761" s="364"/>
      <c r="I761" s="373"/>
      <c r="J761" s="366"/>
      <c r="K761" s="367"/>
      <c r="L761" s="362"/>
    </row>
    <row r="762" spans="3:12" ht="15.6" x14ac:dyDescent="0.3">
      <c r="C762" s="360"/>
      <c r="D762" s="371">
        <v>45368</v>
      </c>
      <c r="E762" s="362" t="s">
        <v>455</v>
      </c>
      <c r="F762" s="363" t="s">
        <v>907</v>
      </c>
      <c r="G762" s="140">
        <v>30</v>
      </c>
      <c r="H762" s="364">
        <v>1550</v>
      </c>
      <c r="I762" s="373" t="s">
        <v>908</v>
      </c>
      <c r="J762" s="366" t="s">
        <v>789</v>
      </c>
      <c r="K762" s="367">
        <v>46500</v>
      </c>
      <c r="L762" s="362"/>
    </row>
    <row r="763" spans="3:12" ht="15.6" x14ac:dyDescent="0.3">
      <c r="C763" s="360"/>
      <c r="D763" s="361"/>
      <c r="E763" s="362"/>
      <c r="F763" s="363"/>
      <c r="G763" s="140"/>
      <c r="H763" s="364"/>
      <c r="I763" s="373"/>
      <c r="J763" s="366"/>
      <c r="K763" s="367"/>
      <c r="L763" s="362"/>
    </row>
    <row r="764" spans="3:12" ht="15.6" x14ac:dyDescent="0.3">
      <c r="C764" s="360"/>
      <c r="D764" s="361"/>
      <c r="E764" s="362"/>
      <c r="F764" s="363"/>
      <c r="G764" s="140"/>
      <c r="H764" s="364"/>
      <c r="I764" s="365"/>
      <c r="J764" s="366"/>
      <c r="K764" s="367"/>
      <c r="L764" s="225"/>
    </row>
    <row r="765" spans="3:12" ht="15.6" x14ac:dyDescent="0.3">
      <c r="C765" s="360"/>
      <c r="D765" s="361"/>
      <c r="E765" s="362"/>
      <c r="F765" s="363"/>
      <c r="G765" s="140"/>
      <c r="H765" s="364"/>
      <c r="I765" s="365"/>
      <c r="J765" s="366"/>
      <c r="K765" s="367"/>
      <c r="L765" s="362"/>
    </row>
    <row r="766" spans="3:12" ht="15.6" x14ac:dyDescent="0.3">
      <c r="C766" s="360"/>
      <c r="D766" s="371">
        <v>45368</v>
      </c>
      <c r="E766" s="362" t="s">
        <v>809</v>
      </c>
      <c r="F766" s="363" t="s">
        <v>897</v>
      </c>
      <c r="G766" s="140">
        <v>553</v>
      </c>
      <c r="H766" s="364">
        <v>1550</v>
      </c>
      <c r="I766" s="365" t="s">
        <v>909</v>
      </c>
      <c r="J766" s="366" t="s">
        <v>789</v>
      </c>
      <c r="K766" s="367">
        <v>829500</v>
      </c>
      <c r="L766" s="225"/>
    </row>
    <row r="767" spans="3:12" ht="15.6" x14ac:dyDescent="0.3">
      <c r="C767" s="360"/>
      <c r="D767" s="361"/>
      <c r="E767" s="362"/>
      <c r="F767" s="363"/>
      <c r="G767" s="140"/>
      <c r="H767" s="364"/>
      <c r="I767" s="365" t="s">
        <v>910</v>
      </c>
      <c r="J767" s="366" t="s">
        <v>789</v>
      </c>
      <c r="K767" s="367"/>
      <c r="L767" s="362"/>
    </row>
    <row r="768" spans="3:12" ht="15.6" x14ac:dyDescent="0.3">
      <c r="C768" s="360"/>
      <c r="D768" s="361"/>
      <c r="E768" s="362"/>
      <c r="F768" s="363"/>
      <c r="G768" s="140"/>
      <c r="H768" s="364"/>
      <c r="I768" s="373" t="s">
        <v>911</v>
      </c>
      <c r="J768" s="366"/>
      <c r="K768" s="367"/>
      <c r="L768" s="225"/>
    </row>
    <row r="769" spans="3:12" ht="15.6" x14ac:dyDescent="0.3">
      <c r="C769" s="360"/>
      <c r="D769" s="361"/>
      <c r="E769" s="362"/>
      <c r="F769" s="363"/>
      <c r="G769" s="140"/>
      <c r="H769" s="364"/>
      <c r="I769" s="365"/>
      <c r="J769" s="366"/>
      <c r="K769" s="367"/>
      <c r="L769" s="362"/>
    </row>
    <row r="770" spans="3:12" ht="15.6" x14ac:dyDescent="0.3">
      <c r="C770" s="360"/>
      <c r="D770" s="361"/>
      <c r="E770" s="362"/>
      <c r="F770" s="363"/>
      <c r="G770" s="140"/>
      <c r="H770" s="364"/>
      <c r="I770" s="365"/>
      <c r="J770" s="366"/>
      <c r="K770" s="367"/>
      <c r="L770" s="225"/>
    </row>
    <row r="771" spans="3:12" ht="15.6" x14ac:dyDescent="0.3">
      <c r="C771" s="360"/>
      <c r="D771" s="371">
        <v>45369</v>
      </c>
      <c r="E771" s="362" t="s">
        <v>809</v>
      </c>
      <c r="F771" s="363" t="s">
        <v>897</v>
      </c>
      <c r="G771" s="140">
        <v>725</v>
      </c>
      <c r="H771" s="364">
        <v>1600</v>
      </c>
      <c r="I771" s="365" t="s">
        <v>912</v>
      </c>
      <c r="J771" s="366" t="s">
        <v>484</v>
      </c>
      <c r="K771" s="367"/>
      <c r="L771" s="362"/>
    </row>
    <row r="772" spans="3:12" ht="15.6" x14ac:dyDescent="0.3">
      <c r="C772" s="360"/>
      <c r="D772" s="361"/>
      <c r="E772" s="362"/>
      <c r="F772" s="363"/>
      <c r="G772" s="140"/>
      <c r="H772" s="364"/>
      <c r="I772" s="365" t="s">
        <v>906</v>
      </c>
      <c r="J772" s="366" t="s">
        <v>484</v>
      </c>
      <c r="K772" s="367"/>
      <c r="L772" s="225"/>
    </row>
    <row r="773" spans="3:12" ht="15.6" x14ac:dyDescent="0.3">
      <c r="C773" s="360"/>
      <c r="D773" s="361"/>
      <c r="E773" s="362"/>
      <c r="F773" s="363"/>
      <c r="G773" s="140"/>
      <c r="H773" s="364"/>
      <c r="I773" s="365" t="s">
        <v>832</v>
      </c>
      <c r="J773" s="366" t="s">
        <v>484</v>
      </c>
      <c r="K773" s="367"/>
      <c r="L773" s="362"/>
    </row>
    <row r="774" spans="3:12" ht="15.6" x14ac:dyDescent="0.3">
      <c r="C774" s="360"/>
      <c r="D774" s="361"/>
      <c r="E774" s="362"/>
      <c r="F774" s="363"/>
      <c r="G774" s="140"/>
      <c r="H774" s="364"/>
      <c r="I774" s="365" t="s">
        <v>913</v>
      </c>
      <c r="J774" s="366" t="s">
        <v>670</v>
      </c>
      <c r="K774" s="367"/>
      <c r="L774" s="225"/>
    </row>
    <row r="775" spans="3:12" ht="15.6" x14ac:dyDescent="0.3">
      <c r="C775" s="360"/>
      <c r="D775" s="361"/>
      <c r="E775" s="362"/>
      <c r="F775" s="363"/>
      <c r="G775" s="140"/>
      <c r="H775" s="364"/>
      <c r="I775" s="365" t="s">
        <v>914</v>
      </c>
      <c r="J775" s="366" t="s">
        <v>670</v>
      </c>
      <c r="K775" s="367"/>
      <c r="L775" s="362"/>
    </row>
    <row r="776" spans="3:12" ht="15.6" x14ac:dyDescent="0.3">
      <c r="C776" s="360"/>
      <c r="D776" s="361"/>
      <c r="E776" s="362"/>
      <c r="F776" s="363"/>
      <c r="G776" s="140"/>
      <c r="H776" s="364"/>
      <c r="I776" s="365" t="s">
        <v>915</v>
      </c>
      <c r="J776" s="366" t="s">
        <v>670</v>
      </c>
      <c r="K776" s="367"/>
      <c r="L776" s="225"/>
    </row>
    <row r="777" spans="3:12" ht="15.6" x14ac:dyDescent="0.3">
      <c r="C777" s="360"/>
      <c r="D777" s="361"/>
      <c r="E777" s="362"/>
      <c r="F777" s="363"/>
      <c r="G777" s="140"/>
      <c r="H777" s="364"/>
      <c r="I777" s="373" t="s">
        <v>817</v>
      </c>
      <c r="J777" s="366"/>
      <c r="K777" s="367"/>
      <c r="L777" s="362"/>
    </row>
    <row r="778" spans="3:12" ht="15.6" x14ac:dyDescent="0.3">
      <c r="C778" s="360"/>
      <c r="D778" s="361"/>
      <c r="E778" s="362"/>
      <c r="F778" s="363"/>
      <c r="G778" s="140"/>
      <c r="H778" s="364"/>
      <c r="I778" s="365"/>
      <c r="J778" s="366"/>
      <c r="K778" s="367"/>
      <c r="L778" s="225"/>
    </row>
    <row r="779" spans="3:12" ht="15.6" x14ac:dyDescent="0.3">
      <c r="C779" s="360"/>
      <c r="D779" s="361"/>
      <c r="E779" s="362"/>
      <c r="F779" s="363"/>
      <c r="G779" s="140"/>
      <c r="H779" s="364"/>
      <c r="I779" s="365"/>
      <c r="J779" s="366"/>
      <c r="K779" s="367"/>
      <c r="L779" s="362"/>
    </row>
    <row r="780" spans="3:12" ht="15.6" x14ac:dyDescent="0.3">
      <c r="C780" s="360"/>
      <c r="D780" s="371">
        <v>45371</v>
      </c>
      <c r="E780" s="362" t="s">
        <v>809</v>
      </c>
      <c r="F780" s="363" t="s">
        <v>897</v>
      </c>
      <c r="G780" s="140">
        <v>667</v>
      </c>
      <c r="H780" s="364">
        <v>1600</v>
      </c>
      <c r="I780" s="365" t="s">
        <v>916</v>
      </c>
      <c r="J780" s="366" t="s">
        <v>484</v>
      </c>
      <c r="K780" s="367"/>
      <c r="L780" s="225"/>
    </row>
    <row r="781" spans="3:12" ht="15.6" x14ac:dyDescent="0.3">
      <c r="C781" s="360"/>
      <c r="D781" s="361"/>
      <c r="E781" s="362"/>
      <c r="F781" s="363"/>
      <c r="G781" s="140"/>
      <c r="H781" s="364"/>
      <c r="I781" s="365" t="s">
        <v>917</v>
      </c>
      <c r="J781" s="366" t="s">
        <v>484</v>
      </c>
      <c r="K781" s="367"/>
      <c r="L781" s="362"/>
    </row>
    <row r="782" spans="3:12" ht="15.6" x14ac:dyDescent="0.3">
      <c r="C782" s="360"/>
      <c r="D782" s="361"/>
      <c r="E782" s="362"/>
      <c r="F782" s="363"/>
      <c r="G782" s="140"/>
      <c r="H782" s="364"/>
      <c r="I782" s="365" t="s">
        <v>918</v>
      </c>
      <c r="J782" s="366" t="s">
        <v>484</v>
      </c>
      <c r="K782" s="367"/>
      <c r="L782" s="225"/>
    </row>
    <row r="783" spans="3:12" ht="15.6" x14ac:dyDescent="0.3">
      <c r="C783" s="360"/>
      <c r="D783" s="361"/>
      <c r="E783" s="362"/>
      <c r="F783" s="363"/>
      <c r="G783" s="140"/>
      <c r="H783" s="364"/>
      <c r="I783" s="365" t="s">
        <v>919</v>
      </c>
      <c r="J783" s="366" t="s">
        <v>789</v>
      </c>
      <c r="K783" s="367"/>
      <c r="L783" s="362"/>
    </row>
    <row r="784" spans="3:12" ht="15.6" x14ac:dyDescent="0.3">
      <c r="C784" s="360"/>
      <c r="D784" s="361"/>
      <c r="E784" s="362"/>
      <c r="F784" s="363"/>
      <c r="G784" s="140"/>
      <c r="H784" s="364"/>
      <c r="I784" s="373" t="s">
        <v>920</v>
      </c>
      <c r="J784" s="366"/>
      <c r="K784" s="367"/>
      <c r="L784" s="225"/>
    </row>
    <row r="785" spans="3:12" ht="15.6" x14ac:dyDescent="0.3">
      <c r="C785" s="360"/>
      <c r="D785" s="361"/>
      <c r="E785" s="362"/>
      <c r="F785" s="363"/>
      <c r="G785" s="140"/>
      <c r="H785" s="364"/>
      <c r="I785" s="365"/>
      <c r="J785" s="366"/>
      <c r="K785" s="367"/>
      <c r="L785" s="362"/>
    </row>
    <row r="786" spans="3:12" ht="15.6" x14ac:dyDescent="0.3">
      <c r="C786" s="360"/>
      <c r="D786" s="361"/>
      <c r="E786" s="362"/>
      <c r="F786" s="363"/>
      <c r="G786" s="140"/>
      <c r="H786" s="364"/>
      <c r="I786" s="365"/>
      <c r="J786" s="366"/>
      <c r="K786" s="367"/>
      <c r="L786" s="225"/>
    </row>
    <row r="787" spans="3:12" ht="15.6" x14ac:dyDescent="0.3">
      <c r="C787" s="360"/>
      <c r="D787" s="371">
        <v>45372</v>
      </c>
      <c r="E787" s="362" t="s">
        <v>809</v>
      </c>
      <c r="F787" s="363" t="s">
        <v>897</v>
      </c>
      <c r="G787" s="140">
        <v>580</v>
      </c>
      <c r="H787" s="364">
        <v>1600</v>
      </c>
      <c r="I787" s="365" t="s">
        <v>921</v>
      </c>
      <c r="J787" s="366"/>
      <c r="K787" s="367"/>
      <c r="L787" s="362"/>
    </row>
    <row r="788" spans="3:12" ht="15.6" x14ac:dyDescent="0.3">
      <c r="C788" s="360"/>
      <c r="D788" s="361"/>
      <c r="E788" s="362"/>
      <c r="F788" s="363"/>
      <c r="G788" s="140"/>
      <c r="H788" s="364"/>
      <c r="I788" s="365" t="s">
        <v>922</v>
      </c>
      <c r="J788" s="366"/>
      <c r="K788" s="367"/>
      <c r="L788" s="225"/>
    </row>
    <row r="789" spans="3:12" ht="15.6" x14ac:dyDescent="0.3">
      <c r="C789" s="360"/>
      <c r="D789" s="361"/>
      <c r="E789" s="362"/>
      <c r="F789" s="363"/>
      <c r="G789" s="140"/>
      <c r="H789" s="364"/>
      <c r="I789" s="373" t="s">
        <v>923</v>
      </c>
      <c r="J789" s="366"/>
      <c r="K789" s="367"/>
      <c r="L789" s="362"/>
    </row>
    <row r="790" spans="3:12" ht="15.6" x14ac:dyDescent="0.3">
      <c r="C790" s="360"/>
      <c r="D790" s="361"/>
      <c r="E790" s="362"/>
      <c r="F790" s="363"/>
      <c r="G790" s="140"/>
      <c r="H790" s="364"/>
      <c r="I790" s="365"/>
      <c r="J790" s="366"/>
      <c r="K790" s="367"/>
      <c r="L790" s="225"/>
    </row>
    <row r="791" spans="3:12" ht="15.6" x14ac:dyDescent="0.3">
      <c r="C791" s="360"/>
      <c r="D791" s="361"/>
      <c r="E791" s="362"/>
      <c r="F791" s="363"/>
      <c r="G791" s="140"/>
      <c r="H791" s="364"/>
      <c r="I791" s="365"/>
      <c r="J791" s="366"/>
      <c r="K791" s="367"/>
      <c r="L791" s="362"/>
    </row>
    <row r="792" spans="3:12" ht="15.6" x14ac:dyDescent="0.3">
      <c r="C792" s="360"/>
      <c r="D792" s="371">
        <v>45373</v>
      </c>
      <c r="E792" s="362" t="s">
        <v>809</v>
      </c>
      <c r="F792" s="363" t="s">
        <v>897</v>
      </c>
      <c r="G792" s="140">
        <v>580</v>
      </c>
      <c r="H792" s="364">
        <v>1600</v>
      </c>
      <c r="I792" s="365" t="s">
        <v>924</v>
      </c>
      <c r="J792" s="366"/>
      <c r="K792" s="367"/>
      <c r="L792" s="225"/>
    </row>
    <row r="793" spans="3:12" ht="15.6" x14ac:dyDescent="0.3">
      <c r="C793" s="360"/>
      <c r="D793" s="361"/>
      <c r="E793" s="362"/>
      <c r="F793" s="363"/>
      <c r="G793" s="140"/>
      <c r="H793" s="364"/>
      <c r="I793" s="365" t="s">
        <v>925</v>
      </c>
      <c r="J793" s="366"/>
      <c r="K793" s="367"/>
      <c r="L793" s="362"/>
    </row>
    <row r="794" spans="3:12" ht="15.6" x14ac:dyDescent="0.3">
      <c r="C794" s="360"/>
      <c r="D794" s="361"/>
      <c r="E794" s="362"/>
      <c r="F794" s="363"/>
      <c r="G794" s="140"/>
      <c r="H794" s="364"/>
      <c r="I794" s="365" t="s">
        <v>926</v>
      </c>
      <c r="J794" s="366"/>
      <c r="K794" s="367"/>
      <c r="L794" s="225"/>
    </row>
    <row r="795" spans="3:12" ht="15.6" x14ac:dyDescent="0.3">
      <c r="C795" s="360"/>
      <c r="D795" s="361"/>
      <c r="E795" s="362"/>
      <c r="F795" s="363"/>
      <c r="G795" s="140"/>
      <c r="H795" s="364"/>
      <c r="I795" s="365" t="s">
        <v>906</v>
      </c>
      <c r="J795" s="366"/>
      <c r="K795" s="367"/>
      <c r="L795" s="362"/>
    </row>
    <row r="796" spans="3:12" ht="15.6" x14ac:dyDescent="0.3">
      <c r="C796" s="360"/>
      <c r="D796" s="361"/>
      <c r="E796" s="362"/>
      <c r="F796" s="363"/>
      <c r="G796" s="140"/>
      <c r="H796" s="364"/>
      <c r="I796" s="373" t="s">
        <v>923</v>
      </c>
      <c r="J796" s="366"/>
      <c r="K796" s="367"/>
      <c r="L796" s="225"/>
    </row>
    <row r="797" spans="3:12" ht="15.6" x14ac:dyDescent="0.3">
      <c r="C797" s="360"/>
      <c r="D797" s="361"/>
      <c r="E797" s="362"/>
      <c r="F797" s="363"/>
      <c r="G797" s="140"/>
      <c r="H797" s="364"/>
      <c r="I797" s="365"/>
      <c r="J797" s="366"/>
      <c r="K797" s="367"/>
      <c r="L797" s="362"/>
    </row>
    <row r="798" spans="3:12" ht="15.6" x14ac:dyDescent="0.3">
      <c r="C798" s="360"/>
      <c r="D798" s="361"/>
      <c r="E798" s="362"/>
      <c r="F798" s="363"/>
      <c r="G798" s="140"/>
      <c r="H798" s="364"/>
      <c r="I798" s="365"/>
      <c r="J798" s="366"/>
      <c r="K798" s="367"/>
      <c r="L798" s="225"/>
    </row>
    <row r="799" spans="3:12" ht="15.6" x14ac:dyDescent="0.3">
      <c r="C799" s="360"/>
      <c r="D799" s="371">
        <v>45374</v>
      </c>
      <c r="E799" s="362" t="s">
        <v>809</v>
      </c>
      <c r="F799" s="363" t="s">
        <v>897</v>
      </c>
      <c r="G799" s="140">
        <v>580</v>
      </c>
      <c r="H799" s="364">
        <v>1600</v>
      </c>
      <c r="I799" s="365" t="s">
        <v>927</v>
      </c>
      <c r="J799" s="366"/>
      <c r="K799" s="367"/>
      <c r="L799" s="362"/>
    </row>
    <row r="800" spans="3:12" ht="15.6" x14ac:dyDescent="0.3">
      <c r="C800" s="360"/>
      <c r="D800" s="361"/>
      <c r="E800" s="362"/>
      <c r="F800" s="363"/>
      <c r="G800" s="140"/>
      <c r="H800" s="364"/>
      <c r="I800" s="365" t="s">
        <v>928</v>
      </c>
      <c r="J800" s="366"/>
      <c r="K800" s="367"/>
      <c r="L800" s="225"/>
    </row>
    <row r="801" spans="3:12" ht="15.6" x14ac:dyDescent="0.3">
      <c r="C801" s="360"/>
      <c r="D801" s="361"/>
      <c r="E801" s="362"/>
      <c r="F801" s="363"/>
      <c r="G801" s="140"/>
      <c r="H801" s="364"/>
      <c r="I801" s="365" t="s">
        <v>834</v>
      </c>
      <c r="J801" s="366"/>
      <c r="K801" s="367"/>
      <c r="L801" s="362"/>
    </row>
    <row r="802" spans="3:12" ht="15.6" x14ac:dyDescent="0.3">
      <c r="C802" s="360"/>
      <c r="D802" s="361"/>
      <c r="E802" s="362"/>
      <c r="F802" s="363"/>
      <c r="G802" s="140"/>
      <c r="H802" s="364"/>
      <c r="I802" s="365" t="s">
        <v>929</v>
      </c>
      <c r="J802" s="366"/>
      <c r="K802" s="367"/>
      <c r="L802" s="225"/>
    </row>
    <row r="803" spans="3:12" ht="15.6" x14ac:dyDescent="0.3">
      <c r="C803" s="360"/>
      <c r="D803" s="361"/>
      <c r="E803" s="362"/>
      <c r="F803" s="363"/>
      <c r="G803" s="140"/>
      <c r="H803" s="364"/>
      <c r="I803" s="373" t="s">
        <v>923</v>
      </c>
      <c r="J803" s="366"/>
      <c r="K803" s="367"/>
      <c r="L803" s="362"/>
    </row>
    <row r="804" spans="3:12" ht="15.6" x14ac:dyDescent="0.3">
      <c r="C804" s="360"/>
      <c r="D804" s="361"/>
      <c r="E804" s="362"/>
      <c r="F804" s="363"/>
      <c r="G804" s="140"/>
      <c r="H804" s="364"/>
      <c r="I804" s="365"/>
      <c r="J804" s="366"/>
      <c r="K804" s="367"/>
      <c r="L804" s="225"/>
    </row>
    <row r="805" spans="3:12" ht="15.6" x14ac:dyDescent="0.3">
      <c r="C805" s="360"/>
      <c r="D805" s="361"/>
      <c r="E805" s="362"/>
      <c r="F805" s="363"/>
      <c r="G805" s="140"/>
      <c r="H805" s="364"/>
      <c r="I805" s="365"/>
      <c r="J805" s="366"/>
      <c r="K805" s="367"/>
      <c r="L805" s="362"/>
    </row>
    <row r="806" spans="3:12" ht="15.6" x14ac:dyDescent="0.3">
      <c r="C806" s="360"/>
      <c r="D806" s="371">
        <v>45375</v>
      </c>
      <c r="E806" s="362" t="s">
        <v>809</v>
      </c>
      <c r="F806" s="363" t="s">
        <v>897</v>
      </c>
      <c r="G806" s="140">
        <v>580</v>
      </c>
      <c r="H806" s="364">
        <v>1600</v>
      </c>
      <c r="I806" s="365" t="s">
        <v>904</v>
      </c>
      <c r="J806" s="366"/>
      <c r="K806" s="367"/>
      <c r="L806" s="225"/>
    </row>
    <row r="807" spans="3:12" ht="15.6" x14ac:dyDescent="0.3">
      <c r="C807" s="360"/>
      <c r="D807" s="361"/>
      <c r="E807" s="362"/>
      <c r="F807" s="363"/>
      <c r="G807" s="140"/>
      <c r="H807" s="364"/>
      <c r="I807" s="365" t="s">
        <v>930</v>
      </c>
      <c r="J807" s="366"/>
      <c r="K807" s="367"/>
      <c r="L807" s="362"/>
    </row>
    <row r="808" spans="3:12" ht="15.6" x14ac:dyDescent="0.3">
      <c r="C808" s="360"/>
      <c r="D808" s="361"/>
      <c r="E808" s="362"/>
      <c r="F808" s="363"/>
      <c r="G808" s="140"/>
      <c r="H808" s="364"/>
      <c r="I808" s="373" t="s">
        <v>923</v>
      </c>
      <c r="J808" s="366"/>
      <c r="K808" s="367"/>
      <c r="L808" s="225"/>
    </row>
    <row r="809" spans="3:12" ht="15.6" x14ac:dyDescent="0.3">
      <c r="C809" s="360"/>
      <c r="D809" s="361"/>
      <c r="E809" s="362"/>
      <c r="F809" s="363"/>
      <c r="G809" s="140"/>
      <c r="H809" s="364"/>
      <c r="I809" s="365"/>
      <c r="J809" s="366"/>
      <c r="K809" s="367"/>
      <c r="L809" s="362"/>
    </row>
    <row r="810" spans="3:12" ht="15.6" x14ac:dyDescent="0.3">
      <c r="C810" s="360"/>
      <c r="D810" s="361"/>
      <c r="E810" s="362"/>
      <c r="F810" s="363"/>
      <c r="G810" s="140"/>
      <c r="H810" s="364"/>
      <c r="I810" s="365"/>
      <c r="J810" s="366"/>
      <c r="K810" s="367"/>
      <c r="L810" s="225"/>
    </row>
    <row r="811" spans="3:12" ht="15.6" x14ac:dyDescent="0.3">
      <c r="C811" s="360"/>
      <c r="D811" s="371">
        <v>45376</v>
      </c>
      <c r="E811" s="362" t="s">
        <v>809</v>
      </c>
      <c r="F811" s="363" t="s">
        <v>897</v>
      </c>
      <c r="G811" s="140">
        <v>697</v>
      </c>
      <c r="H811" s="364">
        <v>1600</v>
      </c>
      <c r="I811" s="365" t="s">
        <v>931</v>
      </c>
      <c r="J811" s="366"/>
      <c r="K811" s="367"/>
      <c r="L811" s="362"/>
    </row>
    <row r="812" spans="3:12" ht="15.6" x14ac:dyDescent="0.3">
      <c r="C812" s="360"/>
      <c r="D812" s="361"/>
      <c r="E812" s="362"/>
      <c r="F812" s="363"/>
      <c r="G812" s="140"/>
      <c r="H812" s="364"/>
      <c r="I812" s="365" t="s">
        <v>927</v>
      </c>
      <c r="J812" s="366"/>
      <c r="K812" s="367"/>
      <c r="L812" s="225"/>
    </row>
    <row r="813" spans="3:12" ht="15.6" x14ac:dyDescent="0.3">
      <c r="C813" s="360"/>
      <c r="D813" s="361"/>
      <c r="E813" s="362"/>
      <c r="F813" s="363"/>
      <c r="G813" s="140"/>
      <c r="H813" s="364"/>
      <c r="I813" s="365" t="s">
        <v>932</v>
      </c>
      <c r="J813" s="366"/>
      <c r="K813" s="367"/>
      <c r="L813" s="362"/>
    </row>
    <row r="814" spans="3:12" ht="15.6" x14ac:dyDescent="0.3">
      <c r="C814" s="360"/>
      <c r="D814" s="361"/>
      <c r="E814" s="362"/>
      <c r="F814" s="363"/>
      <c r="G814" s="140"/>
      <c r="H814" s="364"/>
      <c r="I814" s="365" t="s">
        <v>933</v>
      </c>
      <c r="J814" s="366"/>
      <c r="K814" s="367"/>
      <c r="L814" s="225"/>
    </row>
    <row r="815" spans="3:12" ht="15.6" x14ac:dyDescent="0.3">
      <c r="C815" s="360"/>
      <c r="D815" s="361"/>
      <c r="E815" s="362"/>
      <c r="F815" s="363"/>
      <c r="G815" s="140"/>
      <c r="H815" s="364"/>
      <c r="I815" s="373" t="s">
        <v>934</v>
      </c>
      <c r="J815" s="366"/>
      <c r="K815" s="367"/>
      <c r="L815" s="362"/>
    </row>
    <row r="816" spans="3:12" ht="15.6" x14ac:dyDescent="0.3">
      <c r="C816" s="360"/>
      <c r="D816" s="361"/>
      <c r="E816" s="362"/>
      <c r="F816" s="363"/>
      <c r="G816" s="140"/>
      <c r="H816" s="364"/>
      <c r="I816" s="365"/>
      <c r="J816" s="366"/>
      <c r="K816" s="367"/>
      <c r="L816" s="225"/>
    </row>
    <row r="817" spans="3:12" ht="15.6" x14ac:dyDescent="0.3">
      <c r="C817" s="360"/>
      <c r="D817" s="361"/>
      <c r="E817" s="362"/>
      <c r="F817" s="363"/>
      <c r="G817" s="140"/>
      <c r="H817" s="364"/>
      <c r="I817" s="365"/>
      <c r="J817" s="366"/>
      <c r="K817" s="367"/>
      <c r="L817" s="362"/>
    </row>
    <row r="818" spans="3:12" ht="15.6" x14ac:dyDescent="0.3">
      <c r="C818" s="360"/>
      <c r="D818" s="371">
        <v>45377</v>
      </c>
      <c r="E818" s="362" t="s">
        <v>809</v>
      </c>
      <c r="F818" s="363" t="s">
        <v>897</v>
      </c>
      <c r="G818" s="140">
        <v>435</v>
      </c>
      <c r="H818" s="364">
        <v>1600</v>
      </c>
      <c r="I818" s="365" t="s">
        <v>935</v>
      </c>
      <c r="J818" s="366"/>
      <c r="K818" s="367"/>
      <c r="L818" s="225"/>
    </row>
    <row r="819" spans="3:12" ht="15.6" x14ac:dyDescent="0.3">
      <c r="C819" s="360"/>
      <c r="D819" s="361"/>
      <c r="E819" s="362"/>
      <c r="F819" s="363"/>
      <c r="G819" s="140"/>
      <c r="H819" s="364"/>
      <c r="I819" s="365" t="s">
        <v>936</v>
      </c>
      <c r="J819" s="366"/>
      <c r="K819" s="367"/>
      <c r="L819" s="362"/>
    </row>
    <row r="820" spans="3:12" ht="15.6" x14ac:dyDescent="0.3">
      <c r="C820" s="360"/>
      <c r="D820" s="361"/>
      <c r="E820" s="362"/>
      <c r="F820" s="363"/>
      <c r="G820" s="140"/>
      <c r="H820" s="364"/>
      <c r="I820" s="373" t="s">
        <v>937</v>
      </c>
      <c r="J820" s="366"/>
      <c r="K820" s="367"/>
      <c r="L820" s="225"/>
    </row>
    <row r="821" spans="3:12" ht="15.6" x14ac:dyDescent="0.3">
      <c r="C821" s="360"/>
      <c r="D821" s="361"/>
      <c r="E821" s="362"/>
      <c r="F821" s="363"/>
      <c r="G821" s="140"/>
      <c r="H821" s="364"/>
      <c r="I821" s="365"/>
      <c r="J821" s="366"/>
      <c r="K821" s="367"/>
      <c r="L821" s="362"/>
    </row>
    <row r="822" spans="3:12" ht="15.6" x14ac:dyDescent="0.3">
      <c r="C822" s="360"/>
      <c r="D822" s="361"/>
      <c r="E822" s="362"/>
      <c r="F822" s="363"/>
      <c r="G822" s="140"/>
      <c r="H822" s="364"/>
      <c r="I822" s="365"/>
      <c r="J822" s="366"/>
      <c r="K822" s="367"/>
      <c r="L822" s="225"/>
    </row>
    <row r="823" spans="3:12" ht="15.6" x14ac:dyDescent="0.3">
      <c r="C823" s="360"/>
      <c r="D823" s="371">
        <v>45378</v>
      </c>
      <c r="E823" s="362" t="s">
        <v>809</v>
      </c>
      <c r="F823" s="363" t="s">
        <v>897</v>
      </c>
      <c r="G823" s="140">
        <v>290</v>
      </c>
      <c r="H823" s="364">
        <v>1600</v>
      </c>
      <c r="I823" s="365" t="s">
        <v>938</v>
      </c>
      <c r="J823" s="366"/>
      <c r="K823" s="367"/>
      <c r="L823" s="362"/>
    </row>
    <row r="824" spans="3:12" ht="15.6" x14ac:dyDescent="0.3">
      <c r="C824" s="360"/>
      <c r="D824" s="361"/>
      <c r="E824" s="362"/>
      <c r="F824" s="363"/>
      <c r="G824" s="140"/>
      <c r="H824" s="364"/>
      <c r="I824" s="373" t="s">
        <v>796</v>
      </c>
      <c r="J824" s="366"/>
      <c r="K824" s="367"/>
      <c r="L824" s="225"/>
    </row>
    <row r="825" spans="3:12" ht="15.6" x14ac:dyDescent="0.3">
      <c r="C825" s="360"/>
      <c r="D825" s="361"/>
      <c r="E825" s="362"/>
      <c r="F825" s="363"/>
      <c r="G825" s="140"/>
      <c r="H825" s="364"/>
      <c r="I825" s="365"/>
      <c r="J825" s="366"/>
      <c r="K825" s="367"/>
      <c r="L825" s="362"/>
    </row>
    <row r="826" spans="3:12" ht="15.6" x14ac:dyDescent="0.3">
      <c r="C826" s="360"/>
      <c r="D826" s="361"/>
      <c r="E826" s="362"/>
      <c r="F826" s="363"/>
      <c r="G826" s="140"/>
      <c r="H826" s="364"/>
      <c r="I826" s="365"/>
      <c r="J826" s="366"/>
      <c r="K826" s="367"/>
      <c r="L826" s="225"/>
    </row>
    <row r="827" spans="3:12" ht="15.6" x14ac:dyDescent="0.3">
      <c r="C827" s="360"/>
      <c r="D827" s="371">
        <v>45379</v>
      </c>
      <c r="E827" s="362" t="s">
        <v>809</v>
      </c>
      <c r="F827" s="363" t="s">
        <v>897</v>
      </c>
      <c r="G827" s="140">
        <v>493</v>
      </c>
      <c r="H827" s="364">
        <v>1600</v>
      </c>
      <c r="I827" s="365" t="s">
        <v>921</v>
      </c>
      <c r="J827" s="366"/>
      <c r="K827" s="367"/>
      <c r="L827" s="362"/>
    </row>
    <row r="828" spans="3:12" ht="15.6" x14ac:dyDescent="0.3">
      <c r="C828" s="360"/>
      <c r="D828" s="361"/>
      <c r="E828" s="362"/>
      <c r="F828" s="363"/>
      <c r="G828" s="140"/>
      <c r="H828" s="364"/>
      <c r="I828" s="365" t="s">
        <v>905</v>
      </c>
      <c r="J828" s="366"/>
      <c r="K828" s="367"/>
      <c r="L828" s="225"/>
    </row>
    <row r="829" spans="3:12" ht="15.6" x14ac:dyDescent="0.3">
      <c r="C829" s="360"/>
      <c r="D829" s="361"/>
      <c r="E829" s="362"/>
      <c r="F829" s="363"/>
      <c r="G829" s="140"/>
      <c r="H829" s="364"/>
      <c r="I829" s="373" t="s">
        <v>836</v>
      </c>
      <c r="J829" s="366"/>
      <c r="K829" s="367"/>
      <c r="L829" s="362"/>
    </row>
    <row r="830" spans="3:12" ht="15.6" x14ac:dyDescent="0.3">
      <c r="C830" s="360"/>
      <c r="D830" s="361"/>
      <c r="E830" s="362"/>
      <c r="F830" s="363"/>
      <c r="G830" s="140"/>
      <c r="H830" s="364"/>
      <c r="I830" s="365"/>
      <c r="J830" s="366"/>
      <c r="K830" s="367"/>
      <c r="L830" s="225"/>
    </row>
    <row r="831" spans="3:12" ht="15.6" x14ac:dyDescent="0.3">
      <c r="C831" s="360"/>
      <c r="D831" s="361"/>
      <c r="E831" s="362"/>
      <c r="F831" s="363"/>
      <c r="G831" s="140"/>
      <c r="H831" s="364"/>
      <c r="I831" s="365"/>
      <c r="J831" s="366"/>
      <c r="K831" s="367"/>
      <c r="L831" s="362"/>
    </row>
    <row r="832" spans="3:12" ht="15.6" x14ac:dyDescent="0.3">
      <c r="C832" s="360"/>
      <c r="D832" s="371">
        <v>45380</v>
      </c>
      <c r="E832" s="362" t="s">
        <v>809</v>
      </c>
      <c r="F832" s="363" t="s">
        <v>897</v>
      </c>
      <c r="G832" s="140">
        <v>1305</v>
      </c>
      <c r="H832" s="364">
        <v>1600</v>
      </c>
      <c r="I832" s="365" t="s">
        <v>939</v>
      </c>
      <c r="J832" s="366"/>
      <c r="K832" s="367"/>
      <c r="L832" s="225"/>
    </row>
    <row r="833" spans="3:12" ht="15.6" x14ac:dyDescent="0.3">
      <c r="C833" s="360"/>
      <c r="D833" s="361"/>
      <c r="E833" s="362"/>
      <c r="F833" s="363"/>
      <c r="G833" s="140"/>
      <c r="H833" s="364"/>
      <c r="I833" s="365" t="s">
        <v>940</v>
      </c>
      <c r="J833" s="366"/>
      <c r="K833" s="367"/>
      <c r="L833" s="362"/>
    </row>
    <row r="834" spans="3:12" ht="15.6" x14ac:dyDescent="0.3">
      <c r="C834" s="360"/>
      <c r="D834" s="361"/>
      <c r="E834" s="362"/>
      <c r="F834" s="363"/>
      <c r="G834" s="140"/>
      <c r="H834" s="364"/>
      <c r="I834" s="365" t="s">
        <v>922</v>
      </c>
      <c r="J834" s="366"/>
      <c r="K834" s="367"/>
      <c r="L834" s="225"/>
    </row>
    <row r="835" spans="3:12" ht="15.6" x14ac:dyDescent="0.3">
      <c r="C835" s="360"/>
      <c r="D835" s="361"/>
      <c r="E835" s="362"/>
      <c r="F835" s="363"/>
      <c r="G835" s="140"/>
      <c r="H835" s="364"/>
      <c r="I835" s="365" t="s">
        <v>941</v>
      </c>
      <c r="J835" s="366"/>
      <c r="K835" s="367"/>
      <c r="L835" s="362"/>
    </row>
    <row r="836" spans="3:12" ht="15.6" x14ac:dyDescent="0.3">
      <c r="C836" s="360"/>
      <c r="D836" s="361"/>
      <c r="E836" s="362"/>
      <c r="F836" s="363"/>
      <c r="G836" s="140"/>
      <c r="H836" s="364"/>
      <c r="I836" s="365" t="s">
        <v>942</v>
      </c>
      <c r="J836" s="366"/>
      <c r="K836" s="367"/>
      <c r="L836" s="225"/>
    </row>
    <row r="837" spans="3:12" ht="15.6" x14ac:dyDescent="0.3">
      <c r="C837" s="360"/>
      <c r="D837" s="361"/>
      <c r="E837" s="362"/>
      <c r="F837" s="363"/>
      <c r="G837" s="140"/>
      <c r="H837" s="364"/>
      <c r="I837" s="365" t="s">
        <v>943</v>
      </c>
      <c r="J837" s="366"/>
      <c r="K837" s="367"/>
      <c r="L837" s="362"/>
    </row>
    <row r="838" spans="3:12" ht="15.6" x14ac:dyDescent="0.3">
      <c r="C838" s="360"/>
      <c r="D838" s="361"/>
      <c r="E838" s="362"/>
      <c r="F838" s="363"/>
      <c r="G838" s="140"/>
      <c r="H838" s="364"/>
      <c r="I838" s="365" t="s">
        <v>944</v>
      </c>
      <c r="J838" s="366"/>
      <c r="K838" s="367"/>
      <c r="L838" s="225"/>
    </row>
    <row r="839" spans="3:12" ht="15.6" x14ac:dyDescent="0.3">
      <c r="C839" s="360"/>
      <c r="D839" s="361"/>
      <c r="E839" s="362"/>
      <c r="F839" s="363"/>
      <c r="G839" s="140"/>
      <c r="H839" s="364"/>
      <c r="I839" s="365" t="s">
        <v>945</v>
      </c>
      <c r="J839" s="366"/>
      <c r="K839" s="367"/>
      <c r="L839" s="362"/>
    </row>
    <row r="840" spans="3:12" ht="15.6" x14ac:dyDescent="0.3">
      <c r="C840" s="360"/>
      <c r="D840" s="361"/>
      <c r="E840" s="362"/>
      <c r="F840" s="363"/>
      <c r="G840" s="140"/>
      <c r="H840" s="364"/>
      <c r="I840" s="373" t="s">
        <v>946</v>
      </c>
      <c r="J840" s="366"/>
      <c r="K840" s="367"/>
      <c r="L840" s="225"/>
    </row>
    <row r="841" spans="3:12" ht="15.6" x14ac:dyDescent="0.3">
      <c r="C841" s="360"/>
      <c r="D841" s="361"/>
      <c r="E841" s="362"/>
      <c r="F841" s="363"/>
      <c r="G841" s="140"/>
      <c r="H841" s="364"/>
      <c r="I841" s="373"/>
      <c r="J841" s="366"/>
      <c r="K841" s="367"/>
      <c r="L841" s="362"/>
    </row>
    <row r="842" spans="3:12" ht="15.6" x14ac:dyDescent="0.3">
      <c r="C842" s="360"/>
      <c r="D842" s="361"/>
      <c r="E842" s="362"/>
      <c r="F842" s="363"/>
      <c r="G842" s="140"/>
      <c r="H842" s="364"/>
      <c r="I842" s="373"/>
      <c r="J842" s="366"/>
      <c r="K842" s="367"/>
      <c r="L842" s="362"/>
    </row>
    <row r="843" spans="3:12" ht="15.6" x14ac:dyDescent="0.3">
      <c r="C843" s="360"/>
      <c r="D843" s="371">
        <v>45381</v>
      </c>
      <c r="E843" s="362" t="s">
        <v>809</v>
      </c>
      <c r="F843" s="363" t="s">
        <v>897</v>
      </c>
      <c r="G843" s="140">
        <v>660</v>
      </c>
      <c r="H843" s="364">
        <v>1600</v>
      </c>
      <c r="I843" s="365" t="s">
        <v>947</v>
      </c>
      <c r="J843" s="366"/>
      <c r="K843" s="367"/>
      <c r="L843" s="362"/>
    </row>
    <row r="844" spans="3:12" ht="15.6" x14ac:dyDescent="0.3">
      <c r="C844" s="360"/>
      <c r="D844" s="361"/>
      <c r="E844" s="362"/>
      <c r="F844" s="363"/>
      <c r="G844" s="140"/>
      <c r="H844" s="364"/>
      <c r="I844" s="365" t="s">
        <v>948</v>
      </c>
      <c r="J844" s="366"/>
      <c r="K844" s="367"/>
      <c r="L844" s="362"/>
    </row>
    <row r="845" spans="3:12" ht="15.6" x14ac:dyDescent="0.3">
      <c r="C845" s="360"/>
      <c r="D845" s="361"/>
      <c r="E845" s="362"/>
      <c r="F845" s="363"/>
      <c r="G845" s="140"/>
      <c r="H845" s="364"/>
      <c r="I845" s="373" t="s">
        <v>949</v>
      </c>
      <c r="J845" s="366"/>
      <c r="K845" s="367"/>
      <c r="L845" s="362"/>
    </row>
    <row r="846" spans="3:12" ht="15.6" x14ac:dyDescent="0.3">
      <c r="C846" s="360"/>
      <c r="D846" s="361"/>
      <c r="E846" s="362"/>
      <c r="F846" s="363"/>
      <c r="G846" s="140"/>
      <c r="H846" s="364"/>
      <c r="I846" s="373"/>
      <c r="J846" s="366"/>
      <c r="K846" s="367"/>
      <c r="L846" s="362"/>
    </row>
    <row r="847" spans="3:12" ht="15.6" x14ac:dyDescent="0.3">
      <c r="C847" s="360"/>
      <c r="D847" s="361"/>
      <c r="E847" s="362"/>
      <c r="F847" s="363"/>
      <c r="G847" s="140"/>
      <c r="H847" s="364"/>
      <c r="I847" s="365"/>
      <c r="J847" s="366"/>
      <c r="K847" s="367"/>
      <c r="L847" s="362"/>
    </row>
    <row r="848" spans="3:12" ht="15.6" x14ac:dyDescent="0.3">
      <c r="C848" s="360"/>
      <c r="D848" s="361"/>
      <c r="E848" s="362"/>
      <c r="F848" s="363"/>
      <c r="G848" s="140"/>
      <c r="H848" s="364"/>
      <c r="I848" s="365"/>
      <c r="J848" s="366"/>
      <c r="K848" s="367"/>
      <c r="L848" s="225"/>
    </row>
    <row r="849" spans="3:12" ht="15.6" x14ac:dyDescent="0.3">
      <c r="C849" s="360"/>
      <c r="D849" s="371">
        <v>45385</v>
      </c>
      <c r="E849" s="362" t="s">
        <v>809</v>
      </c>
      <c r="F849" s="363" t="s">
        <v>897</v>
      </c>
      <c r="G849" s="140">
        <v>638</v>
      </c>
      <c r="H849" s="364">
        <v>1600</v>
      </c>
      <c r="I849" s="365" t="s">
        <v>950</v>
      </c>
      <c r="J849" s="366"/>
      <c r="K849" s="367"/>
      <c r="L849" s="362"/>
    </row>
    <row r="850" spans="3:12" ht="15.6" x14ac:dyDescent="0.3">
      <c r="C850" s="360"/>
      <c r="D850" s="361"/>
      <c r="E850" s="362"/>
      <c r="F850" s="363"/>
      <c r="G850" s="140"/>
      <c r="H850" s="364"/>
      <c r="I850" s="365" t="s">
        <v>951</v>
      </c>
      <c r="J850" s="366"/>
      <c r="K850" s="367"/>
      <c r="L850" s="225"/>
    </row>
    <row r="851" spans="3:12" ht="15.6" x14ac:dyDescent="0.3">
      <c r="C851" s="360"/>
      <c r="D851" s="361"/>
      <c r="E851" s="362"/>
      <c r="F851" s="363"/>
      <c r="G851" s="140"/>
      <c r="H851" s="364"/>
      <c r="I851" s="365" t="s">
        <v>952</v>
      </c>
      <c r="J851" s="366"/>
      <c r="K851" s="367"/>
      <c r="L851" s="362"/>
    </row>
    <row r="852" spans="3:12" ht="15.6" x14ac:dyDescent="0.3">
      <c r="C852" s="360"/>
      <c r="D852" s="361"/>
      <c r="E852" s="362"/>
      <c r="F852" s="363"/>
      <c r="G852" s="140"/>
      <c r="H852" s="364"/>
      <c r="I852" s="373" t="s">
        <v>953</v>
      </c>
      <c r="J852" s="366"/>
      <c r="K852" s="367"/>
      <c r="L852" s="225"/>
    </row>
    <row r="853" spans="3:12" ht="15.6" x14ac:dyDescent="0.3">
      <c r="C853" s="360"/>
      <c r="D853" s="361"/>
      <c r="E853" s="362"/>
      <c r="F853" s="363"/>
      <c r="G853" s="140"/>
      <c r="H853" s="364"/>
      <c r="I853" s="365"/>
      <c r="J853" s="366"/>
      <c r="K853" s="367"/>
      <c r="L853" s="362"/>
    </row>
    <row r="854" spans="3:12" ht="15.6" x14ac:dyDescent="0.3">
      <c r="C854" s="360"/>
      <c r="D854" s="361"/>
      <c r="E854" s="362"/>
      <c r="F854" s="363"/>
      <c r="G854" s="140"/>
      <c r="H854" s="364"/>
      <c r="I854" s="365"/>
      <c r="J854" s="366"/>
      <c r="K854" s="367"/>
      <c r="L854" s="225"/>
    </row>
    <row r="855" spans="3:12" ht="15.6" x14ac:dyDescent="0.3">
      <c r="C855" s="360"/>
      <c r="D855" s="371">
        <v>45386</v>
      </c>
      <c r="E855" s="362" t="s">
        <v>809</v>
      </c>
      <c r="F855" s="363" t="s">
        <v>897</v>
      </c>
      <c r="G855" s="140">
        <v>580</v>
      </c>
      <c r="H855" s="364">
        <v>1600</v>
      </c>
      <c r="I855" s="365" t="s">
        <v>954</v>
      </c>
      <c r="J855" s="366"/>
      <c r="K855" s="367"/>
      <c r="L855" s="362"/>
    </row>
    <row r="856" spans="3:12" ht="15.6" x14ac:dyDescent="0.3">
      <c r="C856" s="360"/>
      <c r="D856" s="361"/>
      <c r="E856" s="362"/>
      <c r="F856" s="363"/>
      <c r="G856" s="140"/>
      <c r="H856" s="364"/>
      <c r="I856" s="365" t="s">
        <v>952</v>
      </c>
      <c r="J856" s="366"/>
      <c r="K856" s="367"/>
      <c r="L856" s="225"/>
    </row>
    <row r="857" spans="3:12" ht="15.6" x14ac:dyDescent="0.3">
      <c r="C857" s="360"/>
      <c r="D857" s="361"/>
      <c r="E857" s="362"/>
      <c r="F857" s="363"/>
      <c r="G857" s="140"/>
      <c r="H857" s="364"/>
      <c r="I857" s="365" t="s">
        <v>914</v>
      </c>
      <c r="J857" s="366"/>
      <c r="K857" s="367"/>
      <c r="L857" s="362"/>
    </row>
    <row r="858" spans="3:12" ht="15.6" x14ac:dyDescent="0.3">
      <c r="C858" s="360"/>
      <c r="D858" s="361"/>
      <c r="E858" s="362"/>
      <c r="F858" s="363"/>
      <c r="G858" s="140"/>
      <c r="H858" s="364"/>
      <c r="I858" s="373" t="s">
        <v>955</v>
      </c>
      <c r="J858" s="366"/>
      <c r="K858" s="367"/>
      <c r="L858" s="225"/>
    </row>
    <row r="859" spans="3:12" ht="15.6" x14ac:dyDescent="0.3">
      <c r="C859" s="360"/>
      <c r="D859" s="361"/>
      <c r="E859" s="362"/>
      <c r="F859" s="363"/>
      <c r="G859" s="140"/>
      <c r="H859" s="364"/>
      <c r="I859" s="365"/>
      <c r="J859" s="366"/>
      <c r="K859" s="367"/>
      <c r="L859" s="362"/>
    </row>
    <row r="860" spans="3:12" ht="15.6" x14ac:dyDescent="0.3">
      <c r="C860" s="360"/>
      <c r="D860" s="361"/>
      <c r="E860" s="362"/>
      <c r="F860" s="363"/>
      <c r="G860" s="140"/>
      <c r="H860" s="364"/>
      <c r="I860" s="365"/>
      <c r="J860" s="366"/>
      <c r="K860" s="367"/>
      <c r="L860" s="225"/>
    </row>
    <row r="861" spans="3:12" ht="15.6" x14ac:dyDescent="0.3">
      <c r="C861" s="360"/>
      <c r="D861" s="371">
        <v>45387</v>
      </c>
      <c r="E861" s="362" t="s">
        <v>809</v>
      </c>
      <c r="F861" s="363" t="s">
        <v>897</v>
      </c>
      <c r="G861" s="140">
        <v>1189</v>
      </c>
      <c r="H861" s="364">
        <v>1600</v>
      </c>
      <c r="I861" s="365" t="s">
        <v>956</v>
      </c>
      <c r="J861" s="366"/>
      <c r="K861" s="367"/>
      <c r="L861" s="362"/>
    </row>
    <row r="862" spans="3:12" ht="15.6" x14ac:dyDescent="0.3">
      <c r="C862" s="360"/>
      <c r="D862" s="361"/>
      <c r="E862" s="362"/>
      <c r="F862" s="363"/>
      <c r="G862" s="140"/>
      <c r="H862" s="364"/>
      <c r="I862" s="365" t="s">
        <v>922</v>
      </c>
      <c r="J862" s="366"/>
      <c r="K862" s="367"/>
      <c r="L862" s="225"/>
    </row>
    <row r="863" spans="3:12" ht="15.6" x14ac:dyDescent="0.3">
      <c r="C863" s="360"/>
      <c r="D863" s="361"/>
      <c r="E863" s="362"/>
      <c r="F863" s="363"/>
      <c r="G863" s="140"/>
      <c r="H863" s="364"/>
      <c r="I863" s="365" t="s">
        <v>921</v>
      </c>
      <c r="J863" s="366"/>
      <c r="K863" s="367"/>
      <c r="L863" s="362"/>
    </row>
    <row r="864" spans="3:12" ht="15.6" x14ac:dyDescent="0.3">
      <c r="C864" s="360"/>
      <c r="D864" s="361"/>
      <c r="E864" s="362"/>
      <c r="F864" s="363"/>
      <c r="G864" s="140"/>
      <c r="H864" s="364"/>
      <c r="I864" s="365" t="s">
        <v>957</v>
      </c>
      <c r="J864" s="366"/>
      <c r="K864" s="367"/>
      <c r="L864" s="225"/>
    </row>
    <row r="865" spans="3:12" ht="15.6" x14ac:dyDescent="0.3">
      <c r="C865" s="360"/>
      <c r="D865" s="361"/>
      <c r="E865" s="362"/>
      <c r="F865" s="363"/>
      <c r="G865" s="140"/>
      <c r="H865" s="364"/>
      <c r="I865" s="365" t="s">
        <v>958</v>
      </c>
      <c r="J865" s="366"/>
      <c r="K865" s="367"/>
      <c r="L865" s="362"/>
    </row>
    <row r="866" spans="3:12" ht="15.6" x14ac:dyDescent="0.3">
      <c r="C866" s="360"/>
      <c r="D866" s="361"/>
      <c r="E866" s="362"/>
      <c r="F866" s="363"/>
      <c r="G866" s="140"/>
      <c r="H866" s="364"/>
      <c r="I866" s="365" t="s">
        <v>925</v>
      </c>
      <c r="J866" s="366"/>
      <c r="K866" s="367"/>
      <c r="L866" s="225"/>
    </row>
    <row r="867" spans="3:12" ht="15.6" x14ac:dyDescent="0.3">
      <c r="C867" s="360"/>
      <c r="D867" s="361"/>
      <c r="E867" s="362"/>
      <c r="F867" s="363"/>
      <c r="G867" s="140"/>
      <c r="H867" s="364"/>
      <c r="I867" s="373" t="s">
        <v>842</v>
      </c>
      <c r="J867" s="366"/>
      <c r="K867" s="367"/>
      <c r="L867" s="362"/>
    </row>
    <row r="868" spans="3:12" ht="15.6" x14ac:dyDescent="0.3">
      <c r="C868" s="360"/>
      <c r="D868" s="361"/>
      <c r="E868" s="362"/>
      <c r="F868" s="363"/>
      <c r="G868" s="140"/>
      <c r="H868" s="364"/>
      <c r="I868" s="365"/>
      <c r="J868" s="366"/>
      <c r="K868" s="367"/>
      <c r="L868" s="225"/>
    </row>
    <row r="869" spans="3:12" ht="15.6" x14ac:dyDescent="0.3">
      <c r="C869" s="360"/>
      <c r="D869" s="361"/>
      <c r="E869" s="362"/>
      <c r="F869" s="363"/>
      <c r="G869" s="140"/>
      <c r="H869" s="364"/>
      <c r="I869" s="365"/>
      <c r="J869" s="366"/>
      <c r="K869" s="367"/>
      <c r="L869" s="362"/>
    </row>
    <row r="870" spans="3:12" ht="15.6" x14ac:dyDescent="0.3">
      <c r="C870" s="360"/>
      <c r="D870" s="371">
        <v>45393</v>
      </c>
      <c r="E870" s="362" t="s">
        <v>809</v>
      </c>
      <c r="F870" s="363" t="s">
        <v>897</v>
      </c>
      <c r="G870" s="382">
        <v>1007.71</v>
      </c>
      <c r="H870" s="364">
        <v>1600</v>
      </c>
      <c r="I870" s="365" t="s">
        <v>959</v>
      </c>
      <c r="J870" s="366"/>
      <c r="K870" s="367"/>
      <c r="L870" s="225"/>
    </row>
    <row r="871" spans="3:12" ht="15.6" x14ac:dyDescent="0.3">
      <c r="C871" s="360"/>
      <c r="D871" s="361"/>
      <c r="E871" s="362"/>
      <c r="F871" s="363"/>
      <c r="G871" s="140"/>
      <c r="H871" s="364"/>
      <c r="I871" s="365" t="s">
        <v>956</v>
      </c>
      <c r="J871" s="366"/>
      <c r="K871" s="367"/>
      <c r="L871" s="362"/>
    </row>
    <row r="872" spans="3:12" ht="15.6" x14ac:dyDescent="0.3">
      <c r="C872" s="360"/>
      <c r="D872" s="361"/>
      <c r="E872" s="362"/>
      <c r="F872" s="363"/>
      <c r="G872" s="140"/>
      <c r="H872" s="364"/>
      <c r="I872" s="365" t="s">
        <v>927</v>
      </c>
      <c r="J872" s="366"/>
      <c r="K872" s="367"/>
      <c r="L872" s="225"/>
    </row>
    <row r="873" spans="3:12" ht="15.6" x14ac:dyDescent="0.3">
      <c r="C873" s="360"/>
      <c r="D873" s="361"/>
      <c r="E873" s="362"/>
      <c r="F873" s="363"/>
      <c r="G873" s="140"/>
      <c r="H873" s="364"/>
      <c r="I873" s="365" t="s">
        <v>894</v>
      </c>
      <c r="J873" s="366"/>
      <c r="K873" s="367"/>
      <c r="L873" s="362"/>
    </row>
    <row r="874" spans="3:12" ht="15.6" x14ac:dyDescent="0.3">
      <c r="C874" s="360"/>
      <c r="D874" s="361"/>
      <c r="E874" s="362"/>
      <c r="F874" s="363"/>
      <c r="G874" s="140"/>
      <c r="H874" s="364"/>
      <c r="I874" s="365" t="s">
        <v>960</v>
      </c>
      <c r="J874" s="366"/>
      <c r="K874" s="367"/>
      <c r="L874" s="225"/>
    </row>
    <row r="875" spans="3:12" ht="15.6" x14ac:dyDescent="0.3">
      <c r="C875" s="360"/>
      <c r="D875" s="361"/>
      <c r="E875" s="362"/>
      <c r="F875" s="363"/>
      <c r="G875" s="140"/>
      <c r="H875" s="364"/>
      <c r="I875" s="373" t="s">
        <v>961</v>
      </c>
      <c r="J875" s="366"/>
      <c r="K875" s="367"/>
      <c r="L875" s="362"/>
    </row>
    <row r="876" spans="3:12" ht="15.6" x14ac:dyDescent="0.3">
      <c r="C876" s="360"/>
      <c r="D876" s="361"/>
      <c r="E876" s="362"/>
      <c r="F876" s="363"/>
      <c r="G876" s="140"/>
      <c r="H876" s="364"/>
      <c r="I876" s="365"/>
      <c r="J876" s="366"/>
      <c r="K876" s="367"/>
      <c r="L876" s="225"/>
    </row>
    <row r="877" spans="3:12" ht="15.6" x14ac:dyDescent="0.3">
      <c r="C877" s="360"/>
      <c r="D877" s="361"/>
      <c r="E877" s="362"/>
      <c r="F877" s="363"/>
      <c r="G877" s="140"/>
      <c r="H877" s="364"/>
      <c r="I877" s="365"/>
      <c r="J877" s="366"/>
      <c r="K877" s="367"/>
      <c r="L877" s="362"/>
    </row>
    <row r="878" spans="3:12" ht="15.6" x14ac:dyDescent="0.3">
      <c r="C878" s="360"/>
      <c r="D878" s="371">
        <v>45394</v>
      </c>
      <c r="E878" s="362" t="s">
        <v>809</v>
      </c>
      <c r="F878" s="363" t="s">
        <v>897</v>
      </c>
      <c r="G878" s="140">
        <v>503.74700000000001</v>
      </c>
      <c r="H878" s="364">
        <v>1600</v>
      </c>
      <c r="I878" s="365" t="s">
        <v>922</v>
      </c>
      <c r="J878" s="366"/>
      <c r="K878" s="367"/>
      <c r="L878" s="225"/>
    </row>
    <row r="879" spans="3:12" ht="15.6" x14ac:dyDescent="0.3">
      <c r="C879" s="360"/>
      <c r="D879" s="361"/>
      <c r="E879" s="362"/>
      <c r="F879" s="363"/>
      <c r="G879" s="140"/>
      <c r="H879" s="364"/>
      <c r="I879" s="365" t="s">
        <v>928</v>
      </c>
      <c r="J879" s="366"/>
      <c r="K879" s="367"/>
      <c r="L879" s="362"/>
    </row>
    <row r="880" spans="3:12" ht="15.6" x14ac:dyDescent="0.3">
      <c r="C880" s="360"/>
      <c r="D880" s="361"/>
      <c r="E880" s="362"/>
      <c r="F880" s="363"/>
      <c r="G880" s="140"/>
      <c r="H880" s="364"/>
      <c r="I880" s="373" t="s">
        <v>962</v>
      </c>
      <c r="J880" s="366"/>
      <c r="K880" s="367"/>
      <c r="L880" s="225"/>
    </row>
    <row r="881" spans="3:13" ht="15.6" x14ac:dyDescent="0.3">
      <c r="C881" s="360"/>
      <c r="D881" s="361"/>
      <c r="E881" s="362"/>
      <c r="F881" s="363"/>
      <c r="G881" s="140"/>
      <c r="H881" s="364"/>
      <c r="I881" s="365"/>
      <c r="J881" s="366"/>
      <c r="K881" s="367"/>
      <c r="L881" s="362"/>
    </row>
    <row r="882" spans="3:13" ht="15.6" x14ac:dyDescent="0.3">
      <c r="C882" s="360"/>
      <c r="D882" s="361"/>
      <c r="E882" s="362"/>
      <c r="F882" s="363"/>
      <c r="G882" s="140"/>
      <c r="H882" s="364"/>
      <c r="I882" s="365"/>
      <c r="J882" s="366"/>
      <c r="K882" s="367"/>
      <c r="L882" s="225"/>
    </row>
    <row r="883" spans="3:13" ht="15.6" x14ac:dyDescent="0.3">
      <c r="C883" s="360"/>
      <c r="D883" s="371">
        <v>45397</v>
      </c>
      <c r="E883" s="362" t="s">
        <v>809</v>
      </c>
      <c r="F883" s="363" t="s">
        <v>963</v>
      </c>
      <c r="G883" s="140">
        <v>429.13499999999999</v>
      </c>
      <c r="H883" s="364">
        <v>1600</v>
      </c>
      <c r="I883" s="365" t="s">
        <v>964</v>
      </c>
      <c r="J883" s="366"/>
      <c r="K883" s="367"/>
      <c r="L883" s="362"/>
    </row>
    <row r="884" spans="3:13" ht="15.6" x14ac:dyDescent="0.3">
      <c r="C884" s="360"/>
      <c r="D884" s="361"/>
      <c r="E884" s="362"/>
      <c r="F884" s="363"/>
      <c r="G884" s="140"/>
      <c r="H884" s="364"/>
      <c r="I884" s="365" t="s">
        <v>965</v>
      </c>
      <c r="J884" s="366"/>
      <c r="K884" s="367"/>
      <c r="L884" s="225"/>
    </row>
    <row r="885" spans="3:13" ht="15.6" x14ac:dyDescent="0.3">
      <c r="C885" s="360"/>
      <c r="D885" s="361"/>
      <c r="E885" s="362"/>
      <c r="F885" s="363"/>
      <c r="G885" s="140"/>
      <c r="H885" s="364"/>
      <c r="I885" s="365" t="s">
        <v>906</v>
      </c>
      <c r="J885" s="366"/>
      <c r="K885" s="367"/>
      <c r="L885" s="362"/>
    </row>
    <row r="886" spans="3:13" ht="15.6" x14ac:dyDescent="0.3">
      <c r="C886" s="360"/>
      <c r="D886" s="361"/>
      <c r="E886" s="362"/>
      <c r="F886" s="363"/>
      <c r="G886" s="140"/>
      <c r="H886" s="364"/>
      <c r="I886" s="373" t="s">
        <v>937</v>
      </c>
      <c r="J886" s="366"/>
      <c r="K886" s="367"/>
      <c r="L886" s="225"/>
    </row>
    <row r="887" spans="3:13" ht="15.6" x14ac:dyDescent="0.3">
      <c r="C887" s="360"/>
      <c r="D887" s="361"/>
      <c r="E887" s="362"/>
      <c r="F887" s="363"/>
      <c r="G887" s="140"/>
      <c r="H887" s="364"/>
      <c r="I887" s="365"/>
      <c r="J887" s="366"/>
      <c r="K887" s="367"/>
      <c r="L887" s="362"/>
    </row>
    <row r="888" spans="3:13" ht="15.6" x14ac:dyDescent="0.3">
      <c r="C888" s="360"/>
      <c r="D888" s="361"/>
      <c r="E888" s="362"/>
      <c r="F888" s="363"/>
      <c r="G888" s="140"/>
      <c r="H888" s="364"/>
      <c r="I888" s="365"/>
      <c r="J888" s="366"/>
      <c r="K888" s="367"/>
      <c r="L888" s="225"/>
    </row>
    <row r="889" spans="3:13" ht="15.6" x14ac:dyDescent="0.3">
      <c r="C889" s="360"/>
      <c r="D889" s="371">
        <v>45399</v>
      </c>
      <c r="E889" s="362" t="s">
        <v>809</v>
      </c>
      <c r="F889" s="363" t="s">
        <v>897</v>
      </c>
      <c r="G889" s="140">
        <v>1600</v>
      </c>
      <c r="H889" s="364">
        <v>1600</v>
      </c>
      <c r="I889" s="365" t="s">
        <v>966</v>
      </c>
      <c r="J889" s="366"/>
      <c r="K889" s="367"/>
      <c r="L889" s="362"/>
      <c r="M889" s="48" t="s">
        <v>967</v>
      </c>
    </row>
    <row r="890" spans="3:13" ht="15.6" x14ac:dyDescent="0.3">
      <c r="C890" s="360"/>
      <c r="D890" s="361"/>
      <c r="E890" s="362"/>
      <c r="F890" s="363"/>
      <c r="G890" s="140"/>
      <c r="H890" s="364"/>
      <c r="I890" s="365" t="s">
        <v>901</v>
      </c>
      <c r="J890" s="366"/>
      <c r="K890" s="367"/>
      <c r="L890" s="225"/>
    </row>
    <row r="891" spans="3:13" ht="15.6" x14ac:dyDescent="0.3">
      <c r="C891" s="360"/>
      <c r="D891" s="361"/>
      <c r="E891" s="362"/>
      <c r="F891" s="363"/>
      <c r="G891" s="140"/>
      <c r="H891" s="364"/>
      <c r="I891" s="365" t="s">
        <v>918</v>
      </c>
      <c r="J891" s="366"/>
      <c r="K891" s="367"/>
      <c r="L891" s="362"/>
    </row>
    <row r="892" spans="3:13" ht="15.6" x14ac:dyDescent="0.3">
      <c r="C892" s="360"/>
      <c r="D892" s="361"/>
      <c r="E892" s="362"/>
      <c r="F892" s="363"/>
      <c r="G892" s="140"/>
      <c r="H892" s="364"/>
      <c r="I892" s="365" t="s">
        <v>968</v>
      </c>
      <c r="J892" s="366"/>
      <c r="K892" s="367"/>
      <c r="L892" s="225"/>
    </row>
    <row r="893" spans="3:13" ht="15.6" x14ac:dyDescent="0.3">
      <c r="C893" s="360"/>
      <c r="D893" s="361"/>
      <c r="E893" s="362"/>
      <c r="F893" s="363"/>
      <c r="G893" s="140"/>
      <c r="H893" s="364"/>
      <c r="I893" s="365" t="s">
        <v>969</v>
      </c>
      <c r="J893" s="366"/>
      <c r="K893" s="367"/>
      <c r="L893" s="362"/>
    </row>
    <row r="894" spans="3:13" ht="15.6" x14ac:dyDescent="0.3">
      <c r="C894" s="360"/>
      <c r="D894" s="361"/>
      <c r="E894" s="362"/>
      <c r="F894" s="363"/>
      <c r="G894" s="140"/>
      <c r="H894" s="364"/>
      <c r="I894" s="373" t="s">
        <v>934</v>
      </c>
      <c r="J894" s="366"/>
      <c r="K894" s="367"/>
      <c r="L894" s="225"/>
    </row>
    <row r="895" spans="3:13" ht="15.6" x14ac:dyDescent="0.3">
      <c r="C895" s="360"/>
      <c r="D895" s="361"/>
      <c r="E895" s="362"/>
      <c r="F895" s="363"/>
      <c r="G895" s="140"/>
      <c r="H895" s="364"/>
      <c r="I895" s="365"/>
      <c r="J895" s="366"/>
      <c r="K895" s="367"/>
      <c r="L895" s="362"/>
    </row>
    <row r="896" spans="3:13" ht="15.6" x14ac:dyDescent="0.3">
      <c r="C896" s="360"/>
      <c r="D896" s="361"/>
      <c r="E896" s="362"/>
      <c r="F896" s="363"/>
      <c r="G896" s="140"/>
      <c r="H896" s="364"/>
      <c r="I896" s="365"/>
      <c r="J896" s="366"/>
      <c r="K896" s="367"/>
      <c r="L896" s="225"/>
    </row>
    <row r="897" spans="3:12" ht="15.6" x14ac:dyDescent="0.3">
      <c r="C897" s="360"/>
      <c r="D897" s="371">
        <v>45400</v>
      </c>
      <c r="E897" s="362" t="s">
        <v>809</v>
      </c>
      <c r="F897" s="363" t="s">
        <v>897</v>
      </c>
      <c r="G897" s="140">
        <v>270</v>
      </c>
      <c r="H897" s="364">
        <v>1600</v>
      </c>
      <c r="I897" s="365" t="s">
        <v>901</v>
      </c>
      <c r="J897" s="366"/>
      <c r="K897" s="367"/>
      <c r="L897" s="362"/>
    </row>
    <row r="898" spans="3:12" ht="15.6" x14ac:dyDescent="0.3">
      <c r="C898" s="360"/>
      <c r="D898" s="361"/>
      <c r="E898" s="362"/>
      <c r="F898" s="363"/>
      <c r="G898" s="140"/>
      <c r="H898" s="364"/>
      <c r="I898" s="365" t="s">
        <v>970</v>
      </c>
      <c r="J898" s="366"/>
      <c r="K898" s="367"/>
      <c r="L898" s="225"/>
    </row>
    <row r="899" spans="3:12" ht="15.6" x14ac:dyDescent="0.3">
      <c r="C899" s="360"/>
      <c r="D899" s="361"/>
      <c r="E899" s="362"/>
      <c r="F899" s="363"/>
      <c r="G899" s="140"/>
      <c r="H899" s="364"/>
      <c r="I899" s="373" t="s">
        <v>801</v>
      </c>
      <c r="J899" s="366"/>
      <c r="K899" s="367"/>
      <c r="L899" s="362"/>
    </row>
    <row r="900" spans="3:12" ht="15.6" x14ac:dyDescent="0.3">
      <c r="C900" s="360"/>
      <c r="D900" s="361"/>
      <c r="E900" s="362"/>
      <c r="F900" s="363"/>
      <c r="G900" s="140"/>
      <c r="H900" s="364"/>
      <c r="I900" s="365"/>
      <c r="J900" s="366"/>
      <c r="K900" s="367"/>
      <c r="L900" s="225"/>
    </row>
    <row r="901" spans="3:12" ht="15.6" x14ac:dyDescent="0.3">
      <c r="C901" s="360"/>
      <c r="D901" s="361"/>
      <c r="E901" s="362"/>
      <c r="F901" s="363"/>
      <c r="G901" s="140"/>
      <c r="H901" s="364"/>
      <c r="I901" s="365"/>
      <c r="J901" s="366"/>
      <c r="K901" s="367"/>
      <c r="L901" s="362"/>
    </row>
    <row r="902" spans="3:12" ht="15.6" x14ac:dyDescent="0.3">
      <c r="C902" s="360"/>
      <c r="D902" s="371">
        <v>45401</v>
      </c>
      <c r="E902" s="362" t="s">
        <v>809</v>
      </c>
      <c r="F902" s="363" t="s">
        <v>897</v>
      </c>
      <c r="G902" s="140">
        <v>735</v>
      </c>
      <c r="H902" s="364">
        <v>1600</v>
      </c>
      <c r="I902" s="365" t="s">
        <v>922</v>
      </c>
      <c r="J902" s="366"/>
      <c r="K902" s="367"/>
      <c r="L902" s="225"/>
    </row>
    <row r="903" spans="3:12" ht="15.6" x14ac:dyDescent="0.3">
      <c r="C903" s="360"/>
      <c r="D903" s="361"/>
      <c r="E903" s="362"/>
      <c r="F903" s="363"/>
      <c r="G903" s="140"/>
      <c r="H903" s="364"/>
      <c r="I903" s="365" t="s">
        <v>928</v>
      </c>
      <c r="J903" s="366"/>
      <c r="K903" s="367"/>
      <c r="L903" s="362"/>
    </row>
    <row r="904" spans="3:12" ht="15.6" x14ac:dyDescent="0.3">
      <c r="C904" s="360"/>
      <c r="D904" s="361"/>
      <c r="E904" s="362"/>
      <c r="F904" s="363"/>
      <c r="G904" s="140"/>
      <c r="H904" s="364"/>
      <c r="I904" s="365" t="s">
        <v>917</v>
      </c>
      <c r="J904" s="366"/>
      <c r="K904" s="367"/>
      <c r="L904" s="225"/>
    </row>
    <row r="905" spans="3:12" ht="15.6" x14ac:dyDescent="0.3">
      <c r="C905" s="360"/>
      <c r="D905" s="361"/>
      <c r="E905" s="362"/>
      <c r="F905" s="363"/>
      <c r="G905" s="140"/>
      <c r="H905" s="364"/>
      <c r="I905" s="365" t="s">
        <v>971</v>
      </c>
      <c r="J905" s="366"/>
      <c r="K905" s="367"/>
      <c r="L905" s="362"/>
    </row>
    <row r="906" spans="3:12" ht="15.6" x14ac:dyDescent="0.3">
      <c r="C906" s="360"/>
      <c r="D906" s="361"/>
      <c r="E906" s="362"/>
      <c r="F906" s="363"/>
      <c r="G906" s="140"/>
      <c r="H906" s="364"/>
      <c r="I906" s="373" t="s">
        <v>972</v>
      </c>
      <c r="J906" s="366"/>
      <c r="K906" s="367"/>
      <c r="L906" s="225"/>
    </row>
    <row r="907" spans="3:12" ht="15.6" x14ac:dyDescent="0.3">
      <c r="C907" s="360"/>
      <c r="D907" s="361"/>
      <c r="E907" s="362"/>
      <c r="F907" s="363"/>
      <c r="G907" s="140"/>
      <c r="H907" s="364"/>
      <c r="I907" s="365"/>
      <c r="J907" s="366"/>
      <c r="K907" s="367"/>
      <c r="L907" s="362"/>
    </row>
    <row r="908" spans="3:12" ht="15.6" x14ac:dyDescent="0.3">
      <c r="C908" s="360"/>
      <c r="D908" s="361"/>
      <c r="E908" s="362"/>
      <c r="F908" s="363"/>
      <c r="G908" s="140"/>
      <c r="H908" s="364"/>
      <c r="I908" s="365"/>
      <c r="J908" s="366"/>
      <c r="K908" s="367"/>
      <c r="L908" s="362"/>
    </row>
    <row r="909" spans="3:12" ht="15.6" x14ac:dyDescent="0.3">
      <c r="C909" s="360"/>
      <c r="D909" s="371">
        <v>45402</v>
      </c>
      <c r="E909" s="362" t="s">
        <v>809</v>
      </c>
      <c r="F909" s="363" t="s">
        <v>897</v>
      </c>
      <c r="G909" s="140">
        <v>750</v>
      </c>
      <c r="H909" s="364">
        <v>1600</v>
      </c>
      <c r="I909" s="365" t="s">
        <v>942</v>
      </c>
      <c r="J909" s="366"/>
      <c r="K909" s="367"/>
      <c r="L909" s="362"/>
    </row>
    <row r="910" spans="3:12" ht="15.6" x14ac:dyDescent="0.3">
      <c r="C910" s="360"/>
      <c r="D910" s="361"/>
      <c r="E910" s="362"/>
      <c r="F910" s="363"/>
      <c r="G910" s="140"/>
      <c r="H910" s="364"/>
      <c r="I910" s="365" t="s">
        <v>903</v>
      </c>
      <c r="J910" s="366"/>
      <c r="K910" s="367"/>
      <c r="L910" s="362"/>
    </row>
    <row r="911" spans="3:12" ht="15.6" x14ac:dyDescent="0.3">
      <c r="C911" s="360"/>
      <c r="D911" s="361"/>
      <c r="E911" s="362"/>
      <c r="F911" s="363"/>
      <c r="G911" s="140"/>
      <c r="H911" s="364"/>
      <c r="I911" s="365" t="s">
        <v>931</v>
      </c>
      <c r="J911" s="366"/>
      <c r="K911" s="367"/>
      <c r="L911" s="362"/>
    </row>
    <row r="912" spans="3:12" ht="15.6" x14ac:dyDescent="0.3">
      <c r="C912" s="360"/>
      <c r="D912" s="361"/>
      <c r="E912" s="362"/>
      <c r="F912" s="363"/>
      <c r="G912" s="140"/>
      <c r="H912" s="364"/>
      <c r="I912" s="365" t="s">
        <v>973</v>
      </c>
      <c r="J912" s="366"/>
      <c r="K912" s="367"/>
      <c r="L912" s="362"/>
    </row>
    <row r="913" spans="3:12" ht="15.6" x14ac:dyDescent="0.3">
      <c r="C913" s="360"/>
      <c r="D913" s="361"/>
      <c r="E913" s="362"/>
      <c r="F913" s="363"/>
      <c r="G913" s="140"/>
      <c r="H913" s="364"/>
      <c r="I913" s="373" t="s">
        <v>817</v>
      </c>
      <c r="J913" s="366"/>
      <c r="K913" s="367"/>
      <c r="L913" s="362"/>
    </row>
    <row r="914" spans="3:12" ht="15.6" x14ac:dyDescent="0.3">
      <c r="C914" s="360"/>
      <c r="D914" s="361"/>
      <c r="E914" s="362"/>
      <c r="F914" s="363"/>
      <c r="G914" s="140"/>
      <c r="H914" s="364"/>
      <c r="I914" s="365"/>
      <c r="J914" s="366"/>
      <c r="K914" s="367"/>
      <c r="L914" s="362"/>
    </row>
    <row r="915" spans="3:12" ht="15.6" x14ac:dyDescent="0.3">
      <c r="C915" s="360"/>
      <c r="D915" s="361"/>
      <c r="E915" s="362"/>
      <c r="F915" s="363"/>
      <c r="G915" s="140"/>
      <c r="H915" s="364"/>
      <c r="I915" s="365"/>
      <c r="J915" s="366"/>
      <c r="K915" s="367"/>
      <c r="L915" s="362"/>
    </row>
    <row r="916" spans="3:12" ht="15.6" x14ac:dyDescent="0.3">
      <c r="C916" s="360"/>
      <c r="D916" s="371">
        <v>45404</v>
      </c>
      <c r="E916" s="362" t="s">
        <v>809</v>
      </c>
      <c r="F916" s="363" t="s">
        <v>897</v>
      </c>
      <c r="G916" s="140">
        <v>240</v>
      </c>
      <c r="H916" s="364">
        <v>1500</v>
      </c>
      <c r="I916" s="365" t="s">
        <v>915</v>
      </c>
      <c r="J916" s="366"/>
      <c r="K916" s="367"/>
      <c r="L916" s="362"/>
    </row>
    <row r="917" spans="3:12" ht="15.6" x14ac:dyDescent="0.3">
      <c r="C917" s="360"/>
      <c r="D917" s="361"/>
      <c r="E917" s="362"/>
      <c r="F917" s="363"/>
      <c r="G917" s="140"/>
      <c r="H917" s="364"/>
      <c r="I917" s="365" t="s">
        <v>974</v>
      </c>
      <c r="J917" s="366"/>
      <c r="K917" s="367"/>
      <c r="L917" s="362"/>
    </row>
    <row r="918" spans="3:12" ht="15.6" x14ac:dyDescent="0.3">
      <c r="C918" s="360"/>
      <c r="D918" s="361"/>
      <c r="E918" s="362"/>
      <c r="F918" s="363"/>
      <c r="G918" s="140"/>
      <c r="H918" s="364"/>
      <c r="I918" s="373" t="s">
        <v>975</v>
      </c>
      <c r="J918" s="366"/>
      <c r="K918" s="367"/>
      <c r="L918" s="362"/>
    </row>
    <row r="919" spans="3:12" ht="15.6" x14ac:dyDescent="0.3">
      <c r="C919" s="360"/>
      <c r="D919" s="361"/>
      <c r="E919" s="362"/>
      <c r="F919" s="363"/>
      <c r="G919" s="140"/>
      <c r="H919" s="364"/>
      <c r="I919" s="365"/>
      <c r="J919" s="366"/>
      <c r="K919" s="367"/>
      <c r="L919" s="362"/>
    </row>
    <row r="920" spans="3:12" ht="15.6" x14ac:dyDescent="0.3">
      <c r="C920" s="360"/>
      <c r="D920" s="361"/>
      <c r="E920" s="362"/>
      <c r="F920" s="363"/>
      <c r="G920" s="140"/>
      <c r="H920" s="364"/>
      <c r="I920" s="365"/>
      <c r="J920" s="366"/>
      <c r="K920" s="367"/>
      <c r="L920" s="362"/>
    </row>
    <row r="921" spans="3:12" ht="15.6" x14ac:dyDescent="0.3">
      <c r="C921" s="360"/>
      <c r="D921" s="371">
        <v>45405</v>
      </c>
      <c r="E921" s="362" t="s">
        <v>809</v>
      </c>
      <c r="F921" s="363" t="s">
        <v>897</v>
      </c>
      <c r="G921" s="140">
        <v>1350</v>
      </c>
      <c r="H921" s="364">
        <v>1400</v>
      </c>
      <c r="I921" s="365" t="s">
        <v>976</v>
      </c>
      <c r="J921" s="366"/>
      <c r="K921" s="367"/>
      <c r="L921" s="362"/>
    </row>
    <row r="922" spans="3:12" ht="15.6" x14ac:dyDescent="0.3">
      <c r="C922" s="360"/>
      <c r="D922" s="361"/>
      <c r="E922" s="362"/>
      <c r="F922" s="363"/>
      <c r="G922" s="140"/>
      <c r="H922" s="364"/>
      <c r="I922" s="365" t="s">
        <v>977</v>
      </c>
      <c r="J922" s="366"/>
      <c r="K922" s="367"/>
      <c r="L922" s="362"/>
    </row>
    <row r="923" spans="3:12" ht="15.6" x14ac:dyDescent="0.3">
      <c r="C923" s="360"/>
      <c r="D923" s="361"/>
      <c r="E923" s="362"/>
      <c r="F923" s="363"/>
      <c r="G923" s="140"/>
      <c r="H923" s="364"/>
      <c r="I923" s="365" t="s">
        <v>904</v>
      </c>
      <c r="J923" s="366"/>
      <c r="K923" s="367"/>
      <c r="L923" s="362"/>
    </row>
    <row r="924" spans="3:12" ht="15.6" x14ac:dyDescent="0.3">
      <c r="C924" s="360"/>
      <c r="D924" s="361"/>
      <c r="E924" s="362"/>
      <c r="F924" s="363"/>
      <c r="G924" s="140"/>
      <c r="H924" s="364"/>
      <c r="I924" s="365" t="s">
        <v>978</v>
      </c>
      <c r="J924" s="366"/>
      <c r="K924" s="367"/>
      <c r="L924" s="362"/>
    </row>
    <row r="925" spans="3:12" ht="15.6" x14ac:dyDescent="0.3">
      <c r="C925" s="360"/>
      <c r="D925" s="361"/>
      <c r="E925" s="362"/>
      <c r="F925" s="363"/>
      <c r="G925" s="140"/>
      <c r="H925" s="364"/>
      <c r="I925" s="365" t="s">
        <v>979</v>
      </c>
      <c r="J925" s="366"/>
      <c r="K925" s="367"/>
      <c r="L925" s="362"/>
    </row>
    <row r="926" spans="3:12" ht="15.6" x14ac:dyDescent="0.3">
      <c r="C926" s="360"/>
      <c r="D926" s="361"/>
      <c r="E926" s="362"/>
      <c r="F926" s="363"/>
      <c r="G926" s="140"/>
      <c r="H926" s="364"/>
      <c r="I926" s="365" t="s">
        <v>946</v>
      </c>
      <c r="J926" s="366"/>
      <c r="K926" s="367"/>
      <c r="L926" s="362"/>
    </row>
    <row r="927" spans="3:12" ht="15.6" x14ac:dyDescent="0.3">
      <c r="C927" s="360"/>
      <c r="D927" s="361"/>
      <c r="E927" s="362"/>
      <c r="F927" s="363"/>
      <c r="G927" s="140"/>
      <c r="H927" s="364"/>
      <c r="I927" s="365"/>
      <c r="J927" s="366"/>
      <c r="K927" s="367"/>
      <c r="L927" s="362"/>
    </row>
    <row r="928" spans="3:12" ht="15.6" x14ac:dyDescent="0.3">
      <c r="C928" s="360"/>
      <c r="D928" s="361"/>
      <c r="E928" s="362"/>
      <c r="F928" s="363"/>
      <c r="G928" s="140"/>
      <c r="H928" s="364"/>
      <c r="I928" s="365"/>
      <c r="J928" s="366"/>
      <c r="K928" s="367"/>
      <c r="L928" s="362"/>
    </row>
    <row r="929" spans="3:12" ht="15.6" x14ac:dyDescent="0.3">
      <c r="C929" s="360"/>
      <c r="D929" s="371">
        <v>45406</v>
      </c>
      <c r="E929" s="362" t="s">
        <v>980</v>
      </c>
      <c r="F929" s="363" t="s">
        <v>897</v>
      </c>
      <c r="G929" s="140">
        <v>150</v>
      </c>
      <c r="H929" s="364">
        <v>1400</v>
      </c>
      <c r="I929" s="365" t="s">
        <v>1399</v>
      </c>
      <c r="J929" s="366"/>
      <c r="K929" s="367"/>
      <c r="L929" s="362"/>
    </row>
    <row r="930" spans="3:12" ht="15.6" x14ac:dyDescent="0.3">
      <c r="C930" s="360"/>
      <c r="D930" s="361"/>
      <c r="E930" s="362"/>
      <c r="F930" s="363"/>
      <c r="G930" s="140"/>
      <c r="H930" s="364"/>
      <c r="I930" s="373" t="s">
        <v>981</v>
      </c>
      <c r="J930" s="366"/>
      <c r="K930" s="367"/>
      <c r="L930" s="362"/>
    </row>
    <row r="931" spans="3:12" ht="15.6" x14ac:dyDescent="0.3">
      <c r="C931" s="360"/>
      <c r="D931" s="361"/>
      <c r="E931" s="362"/>
      <c r="F931" s="363"/>
      <c r="G931" s="140"/>
      <c r="H931" s="364"/>
      <c r="I931" s="365"/>
      <c r="J931" s="366"/>
      <c r="K931" s="367"/>
      <c r="L931" s="362"/>
    </row>
    <row r="932" spans="3:12" ht="15.6" x14ac:dyDescent="0.3">
      <c r="C932" s="360"/>
      <c r="D932" s="361"/>
      <c r="E932" s="362"/>
      <c r="F932" s="363"/>
      <c r="G932" s="140"/>
      <c r="H932" s="364"/>
      <c r="I932" s="365"/>
      <c r="J932" s="366"/>
      <c r="K932" s="367"/>
      <c r="L932" s="362"/>
    </row>
    <row r="933" spans="3:12" ht="15.6" x14ac:dyDescent="0.3">
      <c r="C933" s="360"/>
      <c r="D933" s="371">
        <v>45407</v>
      </c>
      <c r="E933" s="362" t="s">
        <v>809</v>
      </c>
      <c r="F933" s="363" t="s">
        <v>897</v>
      </c>
      <c r="G933" s="140">
        <v>660</v>
      </c>
      <c r="H933" s="364">
        <v>1400</v>
      </c>
      <c r="I933" s="365" t="s">
        <v>982</v>
      </c>
      <c r="J933" s="366"/>
      <c r="K933" s="367"/>
      <c r="L933" s="362" t="s">
        <v>983</v>
      </c>
    </row>
    <row r="934" spans="3:12" ht="15.6" x14ac:dyDescent="0.3">
      <c r="C934" s="360"/>
      <c r="D934" s="361"/>
      <c r="E934" s="362"/>
      <c r="F934" s="363"/>
      <c r="G934" s="140"/>
      <c r="H934" s="364"/>
      <c r="I934" s="365" t="s">
        <v>984</v>
      </c>
      <c r="J934" s="366"/>
      <c r="K934" s="367"/>
      <c r="L934" s="362"/>
    </row>
    <row r="935" spans="3:12" ht="15.6" x14ac:dyDescent="0.3">
      <c r="C935" s="360"/>
      <c r="D935" s="361"/>
      <c r="E935" s="362"/>
      <c r="F935" s="363"/>
      <c r="G935" s="140"/>
      <c r="H935" s="364"/>
      <c r="I935" s="365" t="s">
        <v>985</v>
      </c>
      <c r="J935" s="366"/>
      <c r="K935" s="367"/>
      <c r="L935" s="362"/>
    </row>
    <row r="936" spans="3:12" ht="15.6" x14ac:dyDescent="0.3">
      <c r="C936" s="360"/>
      <c r="D936" s="361"/>
      <c r="E936" s="362"/>
      <c r="F936" s="363"/>
      <c r="G936" s="140"/>
      <c r="H936" s="364"/>
      <c r="I936" s="365" t="s">
        <v>986</v>
      </c>
      <c r="J936" s="366"/>
      <c r="K936" s="367"/>
      <c r="L936" s="362"/>
    </row>
    <row r="937" spans="3:12" ht="15.6" x14ac:dyDescent="0.3">
      <c r="C937" s="360"/>
      <c r="D937" s="361"/>
      <c r="E937" s="362"/>
      <c r="F937" s="363"/>
      <c r="G937" s="140"/>
      <c r="H937" s="364"/>
      <c r="I937" s="373" t="s">
        <v>953</v>
      </c>
      <c r="J937" s="366"/>
      <c r="K937" s="367"/>
      <c r="L937" s="362"/>
    </row>
    <row r="938" spans="3:12" ht="15.6" x14ac:dyDescent="0.3">
      <c r="C938" s="360"/>
      <c r="D938" s="361"/>
      <c r="E938" s="362"/>
      <c r="F938" s="363"/>
      <c r="G938" s="140"/>
      <c r="H938" s="364"/>
      <c r="I938" s="365"/>
      <c r="J938" s="366"/>
      <c r="K938" s="367"/>
      <c r="L938" s="362"/>
    </row>
    <row r="939" spans="3:12" ht="15.6" x14ac:dyDescent="0.3">
      <c r="C939" s="360"/>
      <c r="D939" s="361"/>
      <c r="E939" s="362"/>
      <c r="F939" s="363"/>
      <c r="G939" s="140"/>
      <c r="H939" s="364"/>
      <c r="I939" s="365"/>
      <c r="J939" s="366"/>
      <c r="K939" s="367"/>
      <c r="L939" s="362"/>
    </row>
    <row r="940" spans="3:12" ht="15.6" x14ac:dyDescent="0.3">
      <c r="C940" s="360"/>
      <c r="D940" s="371">
        <v>45408</v>
      </c>
      <c r="E940" s="362" t="s">
        <v>809</v>
      </c>
      <c r="F940" s="363" t="s">
        <v>897</v>
      </c>
      <c r="G940" s="140">
        <v>610</v>
      </c>
      <c r="H940" s="364">
        <v>1400</v>
      </c>
      <c r="I940" s="365" t="s">
        <v>987</v>
      </c>
      <c r="J940" s="366"/>
      <c r="K940" s="367"/>
      <c r="L940" s="362"/>
    </row>
    <row r="941" spans="3:12" ht="15.6" x14ac:dyDescent="0.3">
      <c r="C941" s="360"/>
      <c r="D941" s="361"/>
      <c r="E941" s="362"/>
      <c r="F941" s="363"/>
      <c r="G941" s="140"/>
      <c r="H941" s="364"/>
      <c r="I941" s="365" t="s">
        <v>974</v>
      </c>
      <c r="J941" s="366"/>
      <c r="K941" s="367"/>
      <c r="L941" s="362"/>
    </row>
    <row r="942" spans="3:12" ht="15.6" x14ac:dyDescent="0.3">
      <c r="C942" s="360"/>
      <c r="D942" s="361"/>
      <c r="E942" s="362"/>
      <c r="F942" s="363"/>
      <c r="G942" s="140"/>
      <c r="H942" s="364"/>
      <c r="I942" s="365" t="s">
        <v>939</v>
      </c>
      <c r="J942" s="366"/>
      <c r="K942" s="367"/>
      <c r="L942" s="362"/>
    </row>
    <row r="943" spans="3:12" ht="15.6" x14ac:dyDescent="0.3">
      <c r="C943" s="360"/>
      <c r="D943" s="361"/>
      <c r="E943" s="362"/>
      <c r="F943" s="363"/>
      <c r="G943" s="140"/>
      <c r="H943" s="364"/>
      <c r="I943" s="365" t="s">
        <v>988</v>
      </c>
      <c r="J943" s="366"/>
      <c r="K943" s="367"/>
      <c r="L943" s="362"/>
    </row>
    <row r="944" spans="3:12" ht="15.6" x14ac:dyDescent="0.3">
      <c r="C944" s="360"/>
      <c r="D944" s="361"/>
      <c r="E944" s="362"/>
      <c r="F944" s="363"/>
      <c r="G944" s="140"/>
      <c r="H944" s="364"/>
      <c r="I944" s="365" t="s">
        <v>989</v>
      </c>
      <c r="J944" s="366"/>
      <c r="K944" s="367"/>
      <c r="L944" s="362"/>
    </row>
    <row r="945" spans="3:12" ht="15.6" x14ac:dyDescent="0.3">
      <c r="C945" s="360"/>
      <c r="D945" s="361"/>
      <c r="E945" s="362"/>
      <c r="F945" s="363"/>
      <c r="G945" s="140"/>
      <c r="H945" s="364"/>
      <c r="I945" s="373" t="s">
        <v>990</v>
      </c>
      <c r="J945" s="366"/>
      <c r="K945" s="367"/>
      <c r="L945" s="362"/>
    </row>
    <row r="946" spans="3:12" ht="15.6" x14ac:dyDescent="0.3">
      <c r="C946" s="360"/>
      <c r="D946" s="361"/>
      <c r="E946" s="362"/>
      <c r="F946" s="363"/>
      <c r="G946" s="140"/>
      <c r="H946" s="364"/>
      <c r="I946" s="365"/>
      <c r="J946" s="366"/>
      <c r="K946" s="367"/>
      <c r="L946" s="362"/>
    </row>
    <row r="947" spans="3:12" ht="15.6" x14ac:dyDescent="0.3">
      <c r="C947" s="360"/>
      <c r="D947" s="361"/>
      <c r="E947" s="362"/>
      <c r="F947" s="363"/>
      <c r="G947" s="140"/>
      <c r="H947" s="364"/>
      <c r="I947" s="365"/>
      <c r="J947" s="366"/>
      <c r="K947" s="367"/>
      <c r="L947" s="362"/>
    </row>
    <row r="948" spans="3:12" ht="15.6" x14ac:dyDescent="0.3">
      <c r="C948" s="360"/>
      <c r="D948" s="371">
        <v>45411</v>
      </c>
      <c r="E948" s="362" t="s">
        <v>455</v>
      </c>
      <c r="F948" s="363" t="s">
        <v>897</v>
      </c>
      <c r="G948" s="140">
        <v>90</v>
      </c>
      <c r="H948" s="364">
        <v>1400</v>
      </c>
      <c r="I948" s="365" t="s">
        <v>933</v>
      </c>
      <c r="J948" s="366"/>
      <c r="K948" s="367"/>
      <c r="L948" s="362"/>
    </row>
    <row r="949" spans="3:12" ht="15.6" x14ac:dyDescent="0.3">
      <c r="C949" s="360"/>
      <c r="D949" s="361"/>
      <c r="E949" s="362"/>
      <c r="F949" s="363"/>
      <c r="G949" s="140"/>
      <c r="H949" s="364"/>
      <c r="I949" s="373" t="s">
        <v>890</v>
      </c>
      <c r="J949" s="366"/>
      <c r="K949" s="367"/>
      <c r="L949" s="362"/>
    </row>
    <row r="950" spans="3:12" ht="15.6" x14ac:dyDescent="0.3">
      <c r="C950" s="360"/>
      <c r="D950" s="361"/>
      <c r="E950" s="362"/>
      <c r="F950" s="363"/>
      <c r="G950" s="140"/>
      <c r="H950" s="364"/>
      <c r="I950" s="365"/>
      <c r="J950" s="366"/>
      <c r="K950" s="367"/>
      <c r="L950" s="362"/>
    </row>
    <row r="951" spans="3:12" ht="15.6" x14ac:dyDescent="0.3">
      <c r="C951" s="360"/>
      <c r="D951" s="361"/>
      <c r="E951" s="362"/>
      <c r="F951" s="363"/>
      <c r="G951" s="140"/>
      <c r="H951" s="364"/>
      <c r="I951" s="365"/>
      <c r="J951" s="366"/>
      <c r="K951" s="367"/>
      <c r="L951" s="362"/>
    </row>
    <row r="952" spans="3:12" ht="15.6" x14ac:dyDescent="0.3">
      <c r="C952" s="360"/>
      <c r="D952" s="371">
        <v>45411</v>
      </c>
      <c r="E952" s="362" t="s">
        <v>809</v>
      </c>
      <c r="F952" s="363" t="s">
        <v>897</v>
      </c>
      <c r="G952" s="140">
        <v>1590</v>
      </c>
      <c r="H952" s="364">
        <v>1400</v>
      </c>
      <c r="I952" s="365" t="s">
        <v>991</v>
      </c>
      <c r="J952" s="366"/>
      <c r="K952" s="367"/>
      <c r="L952" s="362"/>
    </row>
    <row r="953" spans="3:12" ht="15.6" x14ac:dyDescent="0.3">
      <c r="C953" s="360"/>
      <c r="D953" s="361"/>
      <c r="E953" s="362"/>
      <c r="F953" s="363"/>
      <c r="G953" s="140"/>
      <c r="H953" s="364"/>
      <c r="I953" s="365" t="s">
        <v>992</v>
      </c>
      <c r="J953" s="366"/>
      <c r="K953" s="367"/>
      <c r="L953" s="362"/>
    </row>
    <row r="954" spans="3:12" ht="15.6" x14ac:dyDescent="0.3">
      <c r="C954" s="360"/>
      <c r="D954" s="361"/>
      <c r="E954" s="362"/>
      <c r="F954" s="363"/>
      <c r="G954" s="140"/>
      <c r="H954" s="364"/>
      <c r="I954" s="365" t="s">
        <v>993</v>
      </c>
      <c r="J954" s="366"/>
      <c r="K954" s="367"/>
      <c r="L954" s="362"/>
    </row>
    <row r="955" spans="3:12" ht="15.6" x14ac:dyDescent="0.3">
      <c r="C955" s="360"/>
      <c r="D955" s="361"/>
      <c r="E955" s="362"/>
      <c r="F955" s="363"/>
      <c r="G955" s="140"/>
      <c r="H955" s="364"/>
      <c r="I955" s="365" t="s">
        <v>994</v>
      </c>
      <c r="J955" s="366"/>
      <c r="K955" s="367"/>
      <c r="L955" s="362"/>
    </row>
    <row r="956" spans="3:12" ht="15.6" x14ac:dyDescent="0.3">
      <c r="C956" s="360"/>
      <c r="D956" s="361"/>
      <c r="E956" s="362"/>
      <c r="F956" s="363"/>
      <c r="G956" s="140"/>
      <c r="H956" s="364"/>
      <c r="I956" s="365" t="s">
        <v>905</v>
      </c>
      <c r="J956" s="366"/>
      <c r="K956" s="367"/>
      <c r="L956" s="362"/>
    </row>
    <row r="957" spans="3:12" ht="15.6" x14ac:dyDescent="0.3">
      <c r="C957" s="360"/>
      <c r="D957" s="361"/>
      <c r="E957" s="362"/>
      <c r="F957" s="363"/>
      <c r="G957" s="140"/>
      <c r="H957" s="364"/>
      <c r="I957" s="365" t="s">
        <v>840</v>
      </c>
      <c r="J957" s="366"/>
      <c r="K957" s="367"/>
      <c r="L957" s="362"/>
    </row>
    <row r="958" spans="3:12" ht="15.6" x14ac:dyDescent="0.3">
      <c r="C958" s="360"/>
      <c r="D958" s="361"/>
      <c r="E958" s="362"/>
      <c r="F958" s="363"/>
      <c r="G958" s="140"/>
      <c r="H958" s="364"/>
      <c r="I958" s="373" t="s">
        <v>995</v>
      </c>
      <c r="J958" s="366"/>
      <c r="K958" s="367"/>
      <c r="L958" s="362"/>
    </row>
    <row r="959" spans="3:12" ht="15.6" x14ac:dyDescent="0.3">
      <c r="C959" s="360"/>
      <c r="D959" s="361"/>
      <c r="E959" s="362"/>
      <c r="F959" s="363"/>
      <c r="G959" s="140"/>
      <c r="H959" s="364"/>
      <c r="I959" s="365"/>
      <c r="J959" s="366"/>
      <c r="K959" s="367"/>
      <c r="L959" s="362"/>
    </row>
    <row r="960" spans="3:12" ht="15.6" x14ac:dyDescent="0.3">
      <c r="C960" s="360"/>
      <c r="D960" s="361"/>
      <c r="E960" s="362"/>
      <c r="F960" s="363"/>
      <c r="G960" s="140"/>
      <c r="H960" s="364"/>
      <c r="I960" s="365"/>
      <c r="J960" s="366"/>
      <c r="K960" s="367"/>
      <c r="L960" s="362"/>
    </row>
    <row r="961" spans="3:12" ht="15.6" x14ac:dyDescent="0.3">
      <c r="C961" s="360"/>
      <c r="D961" s="371">
        <v>45413</v>
      </c>
      <c r="E961" s="362" t="s">
        <v>809</v>
      </c>
      <c r="F961" s="363" t="s">
        <v>897</v>
      </c>
      <c r="G961" s="140">
        <v>770</v>
      </c>
      <c r="H961" s="364">
        <v>1400</v>
      </c>
      <c r="I961" s="365" t="s">
        <v>922</v>
      </c>
      <c r="J961" s="366"/>
      <c r="K961" s="367"/>
      <c r="L961" s="362"/>
    </row>
    <row r="962" spans="3:12" ht="15.6" x14ac:dyDescent="0.3">
      <c r="C962" s="360"/>
      <c r="D962" s="361"/>
      <c r="E962" s="362"/>
      <c r="F962" s="363"/>
      <c r="G962" s="140"/>
      <c r="H962" s="364"/>
      <c r="I962" s="365" t="s">
        <v>996</v>
      </c>
      <c r="J962" s="366"/>
      <c r="K962" s="367"/>
      <c r="L962" s="362"/>
    </row>
    <row r="963" spans="3:12" ht="15.6" x14ac:dyDescent="0.3">
      <c r="C963" s="360"/>
      <c r="D963" s="361"/>
      <c r="E963" s="362"/>
      <c r="F963" s="363"/>
      <c r="G963" s="140"/>
      <c r="H963" s="364"/>
      <c r="I963" s="365" t="s">
        <v>997</v>
      </c>
      <c r="J963" s="366"/>
      <c r="K963" s="367"/>
      <c r="L963" s="362"/>
    </row>
    <row r="964" spans="3:12" ht="15.6" x14ac:dyDescent="0.3">
      <c r="C964" s="360"/>
      <c r="D964" s="361"/>
      <c r="E964" s="362"/>
      <c r="F964" s="363"/>
      <c r="G964" s="140"/>
      <c r="H964" s="364"/>
      <c r="I964" s="373" t="s">
        <v>998</v>
      </c>
      <c r="J964" s="366"/>
      <c r="K964" s="367"/>
      <c r="L964" s="362"/>
    </row>
    <row r="965" spans="3:12" ht="15.6" x14ac:dyDescent="0.3">
      <c r="C965" s="360"/>
      <c r="D965" s="361"/>
      <c r="E965" s="362"/>
      <c r="F965" s="363"/>
      <c r="G965" s="140"/>
      <c r="H965" s="364"/>
      <c r="I965" s="365"/>
      <c r="J965" s="366"/>
      <c r="K965" s="367"/>
      <c r="L965" s="362"/>
    </row>
    <row r="966" spans="3:12" ht="15.6" x14ac:dyDescent="0.3">
      <c r="C966" s="360"/>
      <c r="D966" s="361"/>
      <c r="E966" s="362"/>
      <c r="F966" s="363"/>
      <c r="G966" s="140"/>
      <c r="H966" s="364"/>
      <c r="I966" s="365"/>
      <c r="J966" s="366"/>
      <c r="K966" s="367"/>
      <c r="L966" s="362"/>
    </row>
    <row r="967" spans="3:12" ht="15.6" x14ac:dyDescent="0.3">
      <c r="C967" s="360"/>
      <c r="D967" s="371">
        <v>45418</v>
      </c>
      <c r="E967" s="362" t="s">
        <v>809</v>
      </c>
      <c r="F967" s="363" t="s">
        <v>897</v>
      </c>
      <c r="G967" s="140">
        <v>230</v>
      </c>
      <c r="H967" s="364">
        <v>1400</v>
      </c>
      <c r="I967" s="365" t="s">
        <v>974</v>
      </c>
      <c r="J967" s="366"/>
      <c r="K967" s="367"/>
      <c r="L967" s="362"/>
    </row>
    <row r="968" spans="3:12" ht="15.6" x14ac:dyDescent="0.3">
      <c r="C968" s="360"/>
      <c r="D968" s="361"/>
      <c r="E968" s="362"/>
      <c r="F968" s="363"/>
      <c r="G968" s="140"/>
      <c r="H968" s="364"/>
      <c r="I968" s="365" t="s">
        <v>999</v>
      </c>
      <c r="J968" s="366"/>
      <c r="K968" s="367"/>
      <c r="L968" s="362"/>
    </row>
    <row r="969" spans="3:12" ht="15.6" x14ac:dyDescent="0.3">
      <c r="C969" s="360"/>
      <c r="D969" s="361"/>
      <c r="E969" s="362"/>
      <c r="F969" s="363"/>
      <c r="G969" s="140"/>
      <c r="H969" s="364"/>
      <c r="I969" s="373" t="s">
        <v>791</v>
      </c>
      <c r="J969" s="366"/>
      <c r="K969" s="367"/>
      <c r="L969" s="362"/>
    </row>
    <row r="970" spans="3:12" ht="15.6" x14ac:dyDescent="0.3">
      <c r="C970" s="360"/>
      <c r="D970" s="361"/>
      <c r="E970" s="362"/>
      <c r="F970" s="363"/>
      <c r="G970" s="140"/>
      <c r="H970" s="364"/>
      <c r="I970" s="365"/>
      <c r="J970" s="366"/>
      <c r="K970" s="367"/>
      <c r="L970" s="362"/>
    </row>
    <row r="971" spans="3:12" ht="15.6" x14ac:dyDescent="0.3">
      <c r="C971" s="360"/>
      <c r="D971" s="361"/>
      <c r="E971" s="362"/>
      <c r="F971" s="363"/>
      <c r="G971" s="140"/>
      <c r="H971" s="364"/>
      <c r="I971" s="365"/>
      <c r="J971" s="366"/>
      <c r="K971" s="367"/>
      <c r="L971" s="362"/>
    </row>
    <row r="972" spans="3:12" ht="15.6" x14ac:dyDescent="0.3">
      <c r="C972" s="360"/>
      <c r="D972" s="371">
        <v>45419</v>
      </c>
      <c r="E972" s="362" t="s">
        <v>809</v>
      </c>
      <c r="F972" s="363" t="s">
        <v>897</v>
      </c>
      <c r="G972" s="140">
        <v>860</v>
      </c>
      <c r="H972" s="364">
        <v>1400</v>
      </c>
      <c r="I972" s="365" t="s">
        <v>921</v>
      </c>
      <c r="J972" s="366"/>
      <c r="K972" s="367"/>
      <c r="L972" s="362"/>
    </row>
    <row r="973" spans="3:12" ht="15.6" x14ac:dyDescent="0.3">
      <c r="C973" s="360"/>
      <c r="D973" s="361"/>
      <c r="E973" s="362"/>
      <c r="F973" s="363"/>
      <c r="G973" s="140"/>
      <c r="H973" s="364"/>
      <c r="I973" s="365" t="s">
        <v>954</v>
      </c>
      <c r="J973" s="366"/>
      <c r="K973" s="367"/>
      <c r="L973" s="362"/>
    </row>
    <row r="974" spans="3:12" ht="15.6" x14ac:dyDescent="0.3">
      <c r="C974" s="360"/>
      <c r="D974" s="361"/>
      <c r="E974" s="362"/>
      <c r="F974" s="363"/>
      <c r="G974" s="140"/>
      <c r="H974" s="364"/>
      <c r="I974" s="365" t="s">
        <v>1000</v>
      </c>
      <c r="J974" s="366"/>
      <c r="K974" s="367"/>
      <c r="L974" s="362"/>
    </row>
    <row r="975" spans="3:12" ht="15.6" x14ac:dyDescent="0.3">
      <c r="C975" s="360"/>
      <c r="D975" s="361"/>
      <c r="E975" s="362"/>
      <c r="F975" s="363"/>
      <c r="G975" s="140"/>
      <c r="H975" s="364"/>
      <c r="I975" s="365" t="s">
        <v>1001</v>
      </c>
      <c r="J975" s="366"/>
      <c r="K975" s="367"/>
      <c r="L975" s="362"/>
    </row>
    <row r="976" spans="3:12" ht="15.6" x14ac:dyDescent="0.3">
      <c r="C976" s="360"/>
      <c r="D976" s="361"/>
      <c r="E976" s="362"/>
      <c r="F976" s="363"/>
      <c r="G976" s="140"/>
      <c r="H976" s="364"/>
      <c r="I976" s="365" t="s">
        <v>1002</v>
      </c>
      <c r="J976" s="366"/>
      <c r="K976" s="367"/>
      <c r="L976" s="362"/>
    </row>
    <row r="977" spans="3:12" ht="15.6" x14ac:dyDescent="0.3">
      <c r="C977" s="360"/>
      <c r="D977" s="361"/>
      <c r="E977" s="362"/>
      <c r="F977" s="363"/>
      <c r="G977" s="140"/>
      <c r="H977" s="364"/>
      <c r="I977" s="373" t="s">
        <v>1003</v>
      </c>
      <c r="J977" s="366"/>
      <c r="K977" s="367"/>
      <c r="L977" s="362"/>
    </row>
    <row r="978" spans="3:12" ht="15.6" x14ac:dyDescent="0.3">
      <c r="C978" s="360"/>
      <c r="D978" s="361"/>
      <c r="E978" s="362"/>
      <c r="F978" s="363"/>
      <c r="G978" s="140"/>
      <c r="H978" s="364"/>
      <c r="I978" s="365"/>
      <c r="J978" s="366"/>
      <c r="K978" s="367"/>
      <c r="L978" s="362"/>
    </row>
    <row r="979" spans="3:12" ht="15.6" x14ac:dyDescent="0.3">
      <c r="C979" s="360"/>
      <c r="D979" s="361"/>
      <c r="E979" s="362"/>
      <c r="F979" s="363"/>
      <c r="G979" s="140"/>
      <c r="H979" s="364"/>
      <c r="I979" s="365"/>
      <c r="J979" s="366"/>
      <c r="K979" s="367"/>
      <c r="L979" s="362"/>
    </row>
    <row r="980" spans="3:12" ht="15.6" x14ac:dyDescent="0.3">
      <c r="C980" s="360"/>
      <c r="D980" s="371">
        <v>45422</v>
      </c>
      <c r="E980" s="362" t="s">
        <v>809</v>
      </c>
      <c r="F980" s="363" t="s">
        <v>897</v>
      </c>
      <c r="G980" s="140">
        <v>1100</v>
      </c>
      <c r="H980" s="364">
        <v>1400</v>
      </c>
      <c r="I980" s="365" t="s">
        <v>922</v>
      </c>
      <c r="J980" s="366"/>
      <c r="K980" s="367"/>
      <c r="L980" s="362"/>
    </row>
    <row r="981" spans="3:12" ht="15.6" x14ac:dyDescent="0.3">
      <c r="C981" s="360"/>
      <c r="D981" s="361"/>
      <c r="E981" s="362"/>
      <c r="F981" s="363"/>
      <c r="G981" s="140"/>
      <c r="H981" s="364"/>
      <c r="I981" s="365" t="s">
        <v>921</v>
      </c>
      <c r="J981" s="366"/>
      <c r="K981" s="367"/>
      <c r="L981" s="362"/>
    </row>
    <row r="982" spans="3:12" ht="15.6" x14ac:dyDescent="0.3">
      <c r="C982" s="360"/>
      <c r="D982" s="361"/>
      <c r="E982" s="362"/>
      <c r="F982" s="363"/>
      <c r="G982" s="140"/>
      <c r="H982" s="364"/>
      <c r="I982" s="365" t="s">
        <v>993</v>
      </c>
      <c r="J982" s="366"/>
      <c r="K982" s="367"/>
      <c r="L982" s="362"/>
    </row>
    <row r="983" spans="3:12" ht="15.6" x14ac:dyDescent="0.3">
      <c r="C983" s="360"/>
      <c r="D983" s="361"/>
      <c r="E983" s="362"/>
      <c r="F983" s="363"/>
      <c r="G983" s="140"/>
      <c r="H983" s="364"/>
      <c r="I983" s="365" t="s">
        <v>905</v>
      </c>
      <c r="J983" s="366"/>
      <c r="K983" s="367"/>
      <c r="L983" s="362"/>
    </row>
    <row r="984" spans="3:12" ht="15.6" x14ac:dyDescent="0.3">
      <c r="C984" s="360"/>
      <c r="D984" s="361"/>
      <c r="E984" s="362"/>
      <c r="F984" s="363"/>
      <c r="G984" s="140"/>
      <c r="H984" s="364"/>
      <c r="I984" s="365" t="s">
        <v>1004</v>
      </c>
      <c r="J984" s="366"/>
      <c r="K984" s="367"/>
      <c r="L984" s="362"/>
    </row>
    <row r="985" spans="3:12" ht="15.6" x14ac:dyDescent="0.3">
      <c r="C985" s="360"/>
      <c r="D985" s="361"/>
      <c r="E985" s="362"/>
      <c r="F985" s="363"/>
      <c r="G985" s="140"/>
      <c r="H985" s="364"/>
      <c r="I985" s="373" t="s">
        <v>1005</v>
      </c>
      <c r="J985" s="366"/>
      <c r="K985" s="367"/>
      <c r="L985" s="362"/>
    </row>
    <row r="986" spans="3:12" ht="15.6" x14ac:dyDescent="0.3">
      <c r="C986" s="360"/>
      <c r="D986" s="361"/>
      <c r="E986" s="362"/>
      <c r="F986" s="363"/>
      <c r="G986" s="140"/>
      <c r="H986" s="364"/>
      <c r="I986" s="365"/>
      <c r="J986" s="366"/>
      <c r="K986" s="367"/>
      <c r="L986" s="362"/>
    </row>
    <row r="987" spans="3:12" ht="15.6" x14ac:dyDescent="0.3">
      <c r="C987" s="360"/>
      <c r="D987" s="361"/>
      <c r="E987" s="362"/>
      <c r="F987" s="363"/>
      <c r="G987" s="140"/>
      <c r="H987" s="364"/>
      <c r="I987" s="365"/>
      <c r="J987" s="366"/>
      <c r="K987" s="367"/>
      <c r="L987" s="362"/>
    </row>
    <row r="988" spans="3:12" ht="15.6" x14ac:dyDescent="0.3">
      <c r="C988" s="360"/>
      <c r="D988" s="371">
        <v>45427</v>
      </c>
      <c r="E988" s="362" t="s">
        <v>792</v>
      </c>
      <c r="F988" s="363" t="s">
        <v>897</v>
      </c>
      <c r="G988" s="140">
        <v>300</v>
      </c>
      <c r="H988" s="364">
        <v>1300</v>
      </c>
      <c r="I988" s="365" t="s">
        <v>1006</v>
      </c>
      <c r="J988" s="366"/>
      <c r="K988" s="367"/>
      <c r="L988" s="362"/>
    </row>
    <row r="989" spans="3:12" ht="15.6" x14ac:dyDescent="0.3">
      <c r="C989" s="360"/>
      <c r="D989" s="361"/>
      <c r="E989" s="362"/>
      <c r="F989" s="363"/>
      <c r="G989" s="140"/>
      <c r="H989" s="364"/>
      <c r="I989" s="373" t="s">
        <v>796</v>
      </c>
      <c r="J989" s="366"/>
      <c r="K989" s="367"/>
      <c r="L989" s="362"/>
    </row>
    <row r="990" spans="3:12" ht="15.6" x14ac:dyDescent="0.3">
      <c r="C990" s="360"/>
      <c r="D990" s="361"/>
      <c r="E990" s="362"/>
      <c r="F990" s="363"/>
      <c r="G990" s="140"/>
      <c r="H990" s="364"/>
      <c r="I990" s="365"/>
      <c r="J990" s="366"/>
      <c r="K990" s="367"/>
      <c r="L990" s="362"/>
    </row>
    <row r="991" spans="3:12" ht="15.6" x14ac:dyDescent="0.3">
      <c r="C991" s="360"/>
      <c r="D991" s="361"/>
      <c r="E991" s="362"/>
      <c r="F991" s="363"/>
      <c r="G991" s="140"/>
      <c r="H991" s="364"/>
      <c r="I991" s="365"/>
      <c r="J991" s="366"/>
      <c r="K991" s="367"/>
      <c r="L991" s="362"/>
    </row>
    <row r="992" spans="3:12" ht="15.6" x14ac:dyDescent="0.3">
      <c r="C992" s="360"/>
      <c r="D992" s="371">
        <v>45429</v>
      </c>
      <c r="E992" s="362" t="s">
        <v>809</v>
      </c>
      <c r="F992" s="363" t="s">
        <v>897</v>
      </c>
      <c r="G992" s="140">
        <v>470</v>
      </c>
      <c r="H992" s="364">
        <v>1300</v>
      </c>
      <c r="I992" s="365" t="s">
        <v>954</v>
      </c>
      <c r="J992" s="366"/>
      <c r="K992" s="367"/>
      <c r="L992" s="362"/>
    </row>
    <row r="993" spans="3:12" ht="15.6" x14ac:dyDescent="0.3">
      <c r="C993" s="360"/>
      <c r="D993" s="361"/>
      <c r="E993" s="362"/>
      <c r="F993" s="363"/>
      <c r="G993" s="140"/>
      <c r="H993" s="364"/>
      <c r="I993" s="365" t="s">
        <v>1007</v>
      </c>
      <c r="J993" s="366"/>
      <c r="K993" s="367"/>
      <c r="L993" s="362"/>
    </row>
    <row r="994" spans="3:12" ht="15.6" x14ac:dyDescent="0.3">
      <c r="C994" s="360"/>
      <c r="D994" s="361"/>
      <c r="E994" s="362"/>
      <c r="F994" s="363"/>
      <c r="G994" s="140"/>
      <c r="H994" s="364"/>
      <c r="I994" s="365" t="s">
        <v>1008</v>
      </c>
      <c r="J994" s="366"/>
      <c r="K994" s="367"/>
      <c r="L994" s="362"/>
    </row>
    <row r="995" spans="3:12" ht="15.6" x14ac:dyDescent="0.3">
      <c r="C995" s="360"/>
      <c r="D995" s="361"/>
      <c r="E995" s="362"/>
      <c r="F995" s="363"/>
      <c r="G995" s="140"/>
      <c r="H995" s="364"/>
      <c r="I995" s="373" t="s">
        <v>1009</v>
      </c>
      <c r="J995" s="366"/>
      <c r="K995" s="367"/>
      <c r="L995" s="362"/>
    </row>
    <row r="996" spans="3:12" ht="15.6" x14ac:dyDescent="0.3">
      <c r="C996" s="360"/>
      <c r="D996" s="361"/>
      <c r="E996" s="362"/>
      <c r="F996" s="363"/>
      <c r="G996" s="140"/>
      <c r="H996" s="364"/>
      <c r="I996" s="365"/>
      <c r="J996" s="366"/>
      <c r="K996" s="367"/>
      <c r="L996" s="362"/>
    </row>
    <row r="997" spans="3:12" ht="15.6" x14ac:dyDescent="0.3">
      <c r="C997" s="360"/>
      <c r="D997" s="361"/>
      <c r="E997" s="362"/>
      <c r="F997" s="363"/>
      <c r="G997" s="140"/>
      <c r="H997" s="364"/>
      <c r="I997" s="365"/>
      <c r="J997" s="366"/>
      <c r="K997" s="367"/>
      <c r="L997" s="362"/>
    </row>
    <row r="998" spans="3:12" ht="15.6" x14ac:dyDescent="0.3">
      <c r="C998" s="360"/>
      <c r="D998" s="371">
        <v>45432</v>
      </c>
      <c r="E998" s="362" t="s">
        <v>809</v>
      </c>
      <c r="F998" s="363" t="s">
        <v>897</v>
      </c>
      <c r="G998" s="140">
        <v>921</v>
      </c>
      <c r="H998" s="364">
        <v>1250</v>
      </c>
      <c r="I998" s="365" t="s">
        <v>1010</v>
      </c>
      <c r="J998" s="366"/>
      <c r="K998" s="367"/>
      <c r="L998" s="362"/>
    </row>
    <row r="999" spans="3:12" ht="15.6" x14ac:dyDescent="0.3">
      <c r="C999" s="360"/>
      <c r="D999" s="361"/>
      <c r="E999" s="362"/>
      <c r="F999" s="363"/>
      <c r="G999" s="140"/>
      <c r="H999" s="364"/>
      <c r="I999" s="365" t="s">
        <v>1011</v>
      </c>
      <c r="J999" s="366"/>
      <c r="K999" s="367"/>
      <c r="L999" s="362"/>
    </row>
    <row r="1000" spans="3:12" ht="15.6" x14ac:dyDescent="0.3">
      <c r="C1000" s="360"/>
      <c r="D1000" s="361"/>
      <c r="E1000" s="362"/>
      <c r="F1000" s="363"/>
      <c r="G1000" s="140"/>
      <c r="H1000" s="364"/>
      <c r="I1000" s="365" t="s">
        <v>1012</v>
      </c>
      <c r="J1000" s="366"/>
      <c r="K1000" s="367"/>
      <c r="L1000" s="362"/>
    </row>
    <row r="1001" spans="3:12" ht="15.6" x14ac:dyDescent="0.3">
      <c r="C1001" s="360"/>
      <c r="D1001" s="361"/>
      <c r="E1001" s="362"/>
      <c r="F1001" s="363"/>
      <c r="G1001" s="140"/>
      <c r="H1001" s="364"/>
      <c r="I1001" s="373" t="s">
        <v>1013</v>
      </c>
      <c r="J1001" s="366"/>
      <c r="K1001" s="367"/>
      <c r="L1001" s="362"/>
    </row>
    <row r="1002" spans="3:12" ht="15.6" x14ac:dyDescent="0.3">
      <c r="C1002" s="360"/>
      <c r="D1002" s="361"/>
      <c r="E1002" s="362"/>
      <c r="F1002" s="363"/>
      <c r="G1002" s="140"/>
      <c r="H1002" s="364"/>
      <c r="I1002" s="365"/>
      <c r="J1002" s="366"/>
      <c r="K1002" s="367"/>
      <c r="L1002" s="362"/>
    </row>
    <row r="1003" spans="3:12" ht="15.6" x14ac:dyDescent="0.3">
      <c r="C1003" s="360"/>
      <c r="D1003" s="361"/>
      <c r="E1003" s="362"/>
      <c r="F1003" s="363"/>
      <c r="G1003" s="140"/>
      <c r="H1003" s="364"/>
      <c r="I1003" s="365"/>
      <c r="J1003" s="366"/>
      <c r="K1003" s="367"/>
      <c r="L1003" s="362"/>
    </row>
    <row r="1004" spans="3:12" ht="15.6" x14ac:dyDescent="0.3">
      <c r="C1004" s="360"/>
      <c r="D1004" s="361"/>
      <c r="E1004" s="362"/>
      <c r="F1004" s="363"/>
      <c r="G1004" s="140"/>
      <c r="H1004" s="364"/>
      <c r="I1004" s="365"/>
      <c r="J1004" s="366"/>
      <c r="K1004" s="367"/>
      <c r="L1004" s="362"/>
    </row>
    <row r="1005" spans="3:12" ht="15.6" x14ac:dyDescent="0.3">
      <c r="C1005" s="360"/>
      <c r="D1005" s="361"/>
      <c r="E1005" s="362"/>
      <c r="F1005" s="363"/>
      <c r="G1005" s="140"/>
      <c r="H1005" s="364"/>
      <c r="I1005" s="365"/>
      <c r="J1005" s="366"/>
      <c r="K1005" s="367"/>
      <c r="L1005" s="362"/>
    </row>
    <row r="1006" spans="3:12" ht="15.6" x14ac:dyDescent="0.3">
      <c r="C1006" s="360"/>
      <c r="D1006" s="361"/>
      <c r="E1006" s="362"/>
      <c r="F1006" s="363"/>
      <c r="G1006" s="140"/>
      <c r="H1006" s="364"/>
      <c r="I1006" s="365"/>
      <c r="J1006" s="366"/>
      <c r="K1006" s="367"/>
      <c r="L1006" s="362"/>
    </row>
    <row r="1007" spans="3:12" ht="15.6" x14ac:dyDescent="0.3">
      <c r="C1007" s="360"/>
      <c r="D1007" s="361"/>
      <c r="E1007" s="362"/>
      <c r="F1007" s="363"/>
      <c r="G1007" s="140"/>
      <c r="H1007" s="364"/>
      <c r="I1007" s="365"/>
      <c r="J1007" s="366"/>
      <c r="K1007" s="367"/>
      <c r="L1007" s="362"/>
    </row>
    <row r="1008" spans="3:12" ht="15.6" x14ac:dyDescent="0.3">
      <c r="C1008" s="360"/>
      <c r="D1008" s="361"/>
      <c r="E1008" s="362"/>
      <c r="F1008" s="363"/>
      <c r="G1008" s="140"/>
      <c r="H1008" s="364"/>
      <c r="I1008" s="365" t="s">
        <v>1014</v>
      </c>
      <c r="J1008" s="383">
        <v>45432</v>
      </c>
      <c r="K1008" s="367"/>
      <c r="L1008" s="362"/>
    </row>
    <row r="1009" spans="3:12" ht="15.6" x14ac:dyDescent="0.3">
      <c r="C1009" s="360"/>
      <c r="D1009" s="361"/>
      <c r="E1009" s="362"/>
      <c r="F1009" s="363"/>
      <c r="G1009" s="140"/>
      <c r="H1009" s="364"/>
      <c r="I1009" s="365" t="s">
        <v>1015</v>
      </c>
      <c r="J1009" s="383">
        <v>45433</v>
      </c>
      <c r="K1009" s="367"/>
      <c r="L1009" s="362"/>
    </row>
    <row r="1010" spans="3:12" ht="15.6" x14ac:dyDescent="0.3">
      <c r="C1010" s="360"/>
      <c r="D1010" s="361"/>
      <c r="E1010" s="362"/>
      <c r="F1010" s="363"/>
      <c r="G1010" s="140"/>
      <c r="H1010" s="364"/>
      <c r="I1010" s="365" t="s">
        <v>1010</v>
      </c>
      <c r="J1010" s="383">
        <v>45432</v>
      </c>
      <c r="K1010" s="367"/>
      <c r="L1010" s="362"/>
    </row>
    <row r="1011" spans="3:12" ht="15.6" x14ac:dyDescent="0.3">
      <c r="C1011" s="360"/>
      <c r="D1011" s="361"/>
      <c r="E1011" s="362"/>
      <c r="F1011" s="363"/>
      <c r="G1011" s="140"/>
      <c r="H1011" s="364"/>
      <c r="I1011" s="365" t="s">
        <v>1016</v>
      </c>
      <c r="J1011" s="383">
        <v>45432</v>
      </c>
      <c r="K1011" s="367"/>
      <c r="L1011" s="362"/>
    </row>
    <row r="1012" spans="3:12" ht="15.6" x14ac:dyDescent="0.3">
      <c r="C1012" s="360"/>
      <c r="D1012" s="361"/>
      <c r="E1012" s="362"/>
      <c r="F1012" s="363"/>
      <c r="G1012" s="140"/>
      <c r="H1012" s="364"/>
      <c r="I1012" s="365"/>
      <c r="J1012" s="366"/>
      <c r="K1012" s="367"/>
      <c r="L1012" s="362"/>
    </row>
    <row r="1013" spans="3:12" ht="15.6" x14ac:dyDescent="0.3">
      <c r="C1013" s="360"/>
      <c r="D1013" s="361"/>
      <c r="E1013" s="362"/>
      <c r="F1013" s="363"/>
      <c r="G1013" s="140"/>
      <c r="H1013" s="364"/>
      <c r="I1013" s="365"/>
      <c r="J1013" s="366"/>
      <c r="K1013" s="367"/>
      <c r="L1013" s="362"/>
    </row>
    <row r="1014" spans="3:12" ht="15.6" x14ac:dyDescent="0.3">
      <c r="C1014" s="360"/>
      <c r="D1014" s="371">
        <v>45436</v>
      </c>
      <c r="E1014" s="362" t="s">
        <v>455</v>
      </c>
      <c r="F1014" s="363" t="s">
        <v>897</v>
      </c>
      <c r="G1014" s="140">
        <v>325</v>
      </c>
      <c r="H1014" s="364">
        <v>1250</v>
      </c>
      <c r="I1014" s="365" t="s">
        <v>1017</v>
      </c>
      <c r="J1014" s="366"/>
      <c r="K1014" s="367"/>
      <c r="L1014" s="362"/>
    </row>
    <row r="1015" spans="3:12" ht="15.6" x14ac:dyDescent="0.3">
      <c r="C1015" s="360"/>
      <c r="D1015" s="361"/>
      <c r="E1015" s="362"/>
      <c r="F1015" s="363"/>
      <c r="G1015" s="140"/>
      <c r="H1015" s="364"/>
      <c r="I1015" s="373" t="s">
        <v>1018</v>
      </c>
      <c r="J1015" s="366"/>
      <c r="K1015" s="367"/>
      <c r="L1015" s="362"/>
    </row>
    <row r="1016" spans="3:12" ht="15.6" x14ac:dyDescent="0.3">
      <c r="C1016" s="360"/>
      <c r="D1016" s="361"/>
      <c r="E1016" s="362"/>
      <c r="F1016" s="363"/>
      <c r="G1016" s="140"/>
      <c r="H1016" s="364"/>
      <c r="I1016" s="365"/>
      <c r="J1016" s="366"/>
      <c r="K1016" s="367"/>
      <c r="L1016" s="362"/>
    </row>
    <row r="1017" spans="3:12" ht="15.6" x14ac:dyDescent="0.3">
      <c r="C1017" s="360"/>
      <c r="D1017" s="361"/>
      <c r="E1017" s="362"/>
      <c r="F1017" s="363"/>
      <c r="G1017" s="140"/>
      <c r="H1017" s="364"/>
      <c r="I1017" s="365"/>
      <c r="J1017" s="366"/>
      <c r="K1017" s="367"/>
      <c r="L1017" s="362"/>
    </row>
    <row r="1018" spans="3:12" ht="15.6" x14ac:dyDescent="0.3">
      <c r="C1018" s="360"/>
      <c r="D1018" s="371">
        <v>45437</v>
      </c>
      <c r="E1018" s="362" t="s">
        <v>455</v>
      </c>
      <c r="F1018" s="363" t="s">
        <v>897</v>
      </c>
      <c r="G1018" s="140">
        <v>450</v>
      </c>
      <c r="H1018" s="364">
        <v>1250</v>
      </c>
      <c r="I1018" s="365" t="s">
        <v>930</v>
      </c>
      <c r="J1018" s="366"/>
      <c r="K1018" s="367"/>
      <c r="L1018" s="362"/>
    </row>
    <row r="1019" spans="3:12" ht="15.6" x14ac:dyDescent="0.3">
      <c r="C1019" s="360"/>
      <c r="D1019" s="361"/>
      <c r="E1019" s="362"/>
      <c r="F1019" s="363"/>
      <c r="G1019" s="140"/>
      <c r="H1019" s="364"/>
      <c r="I1019" s="373" t="s">
        <v>1019</v>
      </c>
      <c r="J1019" s="366"/>
      <c r="K1019" s="367"/>
      <c r="L1019" s="362"/>
    </row>
    <row r="1020" spans="3:12" ht="15.6" x14ac:dyDescent="0.3">
      <c r="C1020" s="360"/>
      <c r="D1020" s="361"/>
      <c r="E1020" s="362"/>
      <c r="F1020" s="363"/>
      <c r="G1020" s="140"/>
      <c r="H1020" s="364"/>
      <c r="I1020" s="365"/>
      <c r="J1020" s="366"/>
      <c r="K1020" s="367"/>
      <c r="L1020" s="362"/>
    </row>
    <row r="1021" spans="3:12" ht="15.6" x14ac:dyDescent="0.3">
      <c r="C1021" s="360"/>
      <c r="D1021" s="361"/>
      <c r="E1021" s="362"/>
      <c r="F1021" s="363"/>
      <c r="G1021" s="140"/>
      <c r="H1021" s="364"/>
      <c r="I1021" s="365"/>
      <c r="J1021" s="366"/>
      <c r="K1021" s="367"/>
      <c r="L1021" s="362"/>
    </row>
    <row r="1022" spans="3:12" ht="15.6" x14ac:dyDescent="0.3">
      <c r="C1022" s="360"/>
      <c r="D1022" s="371">
        <v>45439</v>
      </c>
      <c r="E1022" s="362" t="s">
        <v>809</v>
      </c>
      <c r="F1022" s="363" t="s">
        <v>897</v>
      </c>
      <c r="G1022" s="140">
        <v>600</v>
      </c>
      <c r="H1022" s="364">
        <v>1250</v>
      </c>
      <c r="I1022" s="365" t="s">
        <v>1020</v>
      </c>
      <c r="J1022" s="366"/>
      <c r="K1022" s="367"/>
      <c r="L1022" s="362"/>
    </row>
    <row r="1023" spans="3:12" ht="15.6" x14ac:dyDescent="0.3">
      <c r="C1023" s="360"/>
      <c r="D1023" s="361"/>
      <c r="E1023" s="362"/>
      <c r="F1023" s="363"/>
      <c r="G1023" s="140"/>
      <c r="H1023" s="364"/>
      <c r="I1023" s="365" t="s">
        <v>921</v>
      </c>
      <c r="J1023" s="366"/>
      <c r="K1023" s="367"/>
      <c r="L1023" s="362"/>
    </row>
    <row r="1024" spans="3:12" ht="15.6" x14ac:dyDescent="0.3">
      <c r="C1024" s="360"/>
      <c r="D1024" s="361"/>
      <c r="E1024" s="362"/>
      <c r="F1024" s="363"/>
      <c r="G1024" s="140"/>
      <c r="H1024" s="364"/>
      <c r="I1024" s="373" t="s">
        <v>1021</v>
      </c>
      <c r="J1024" s="366"/>
      <c r="K1024" s="367"/>
      <c r="L1024" s="362"/>
    </row>
    <row r="1025" spans="3:12" ht="15.6" x14ac:dyDescent="0.3">
      <c r="C1025" s="360"/>
      <c r="D1025" s="361"/>
      <c r="E1025" s="362"/>
      <c r="F1025" s="363"/>
      <c r="G1025" s="140"/>
      <c r="H1025" s="364"/>
      <c r="I1025" s="365"/>
      <c r="J1025" s="366"/>
      <c r="K1025" s="367"/>
      <c r="L1025" s="362"/>
    </row>
    <row r="1026" spans="3:12" ht="15.6" x14ac:dyDescent="0.3">
      <c r="C1026" s="360"/>
      <c r="D1026" s="361"/>
      <c r="E1026" s="362"/>
      <c r="F1026" s="363"/>
      <c r="G1026" s="140"/>
      <c r="H1026" s="364"/>
      <c r="I1026" s="365"/>
      <c r="J1026" s="366"/>
      <c r="K1026" s="367"/>
      <c r="L1026" s="362"/>
    </row>
    <row r="1027" spans="3:12" ht="15.6" x14ac:dyDescent="0.3">
      <c r="C1027" s="360"/>
      <c r="D1027" s="371">
        <v>45441</v>
      </c>
      <c r="E1027" s="362" t="s">
        <v>809</v>
      </c>
      <c r="F1027" s="363" t="s">
        <v>897</v>
      </c>
      <c r="G1027" s="140">
        <v>510</v>
      </c>
      <c r="H1027" s="364">
        <v>1250</v>
      </c>
      <c r="I1027" s="365" t="s">
        <v>921</v>
      </c>
      <c r="J1027" s="366"/>
      <c r="K1027" s="367"/>
      <c r="L1027" s="362"/>
    </row>
    <row r="1028" spans="3:12" ht="15.6" x14ac:dyDescent="0.3">
      <c r="C1028" s="360"/>
      <c r="D1028" s="361"/>
      <c r="E1028" s="362"/>
      <c r="F1028" s="363"/>
      <c r="G1028" s="140"/>
      <c r="H1028" s="364"/>
      <c r="I1028" s="365" t="s">
        <v>905</v>
      </c>
      <c r="J1028" s="366"/>
      <c r="K1028" s="367"/>
      <c r="L1028" s="362"/>
    </row>
    <row r="1029" spans="3:12" ht="15.6" x14ac:dyDescent="0.3">
      <c r="C1029" s="360"/>
      <c r="D1029" s="361"/>
      <c r="E1029" s="362"/>
      <c r="F1029" s="363"/>
      <c r="G1029" s="140"/>
      <c r="H1029" s="364"/>
      <c r="I1029" s="373" t="s">
        <v>1022</v>
      </c>
      <c r="J1029" s="366"/>
      <c r="K1029" s="367"/>
      <c r="L1029" s="362"/>
    </row>
    <row r="1030" spans="3:12" ht="15.6" x14ac:dyDescent="0.3">
      <c r="C1030" s="360"/>
      <c r="D1030" s="361"/>
      <c r="E1030" s="362"/>
      <c r="F1030" s="363"/>
      <c r="G1030" s="140"/>
      <c r="H1030" s="364"/>
      <c r="I1030" s="365"/>
      <c r="J1030" s="366"/>
      <c r="K1030" s="367"/>
      <c r="L1030" s="362"/>
    </row>
    <row r="1031" spans="3:12" ht="15.6" x14ac:dyDescent="0.3">
      <c r="C1031" s="360"/>
      <c r="D1031" s="361"/>
      <c r="E1031" s="362"/>
      <c r="F1031" s="363"/>
      <c r="G1031" s="140"/>
      <c r="H1031" s="364"/>
      <c r="I1031" s="365"/>
      <c r="J1031" s="366"/>
      <c r="K1031" s="367"/>
      <c r="L1031" s="362"/>
    </row>
    <row r="1032" spans="3:12" ht="15.6" x14ac:dyDescent="0.3">
      <c r="C1032" s="360"/>
      <c r="D1032" s="371">
        <v>45442</v>
      </c>
      <c r="E1032" s="362" t="s">
        <v>809</v>
      </c>
      <c r="F1032" s="363" t="s">
        <v>897</v>
      </c>
      <c r="G1032" s="140">
        <v>696</v>
      </c>
      <c r="H1032" s="364">
        <v>1250</v>
      </c>
      <c r="I1032" s="365" t="s">
        <v>1023</v>
      </c>
      <c r="J1032" s="366"/>
      <c r="K1032" s="367"/>
      <c r="L1032" s="362"/>
    </row>
    <row r="1033" spans="3:12" ht="15.6" x14ac:dyDescent="0.3">
      <c r="C1033" s="360"/>
      <c r="D1033" s="361"/>
      <c r="E1033" s="362"/>
      <c r="F1033" s="363"/>
      <c r="G1033" s="140"/>
      <c r="H1033" s="364"/>
      <c r="I1033" s="365" t="s">
        <v>1024</v>
      </c>
      <c r="J1033" s="366"/>
      <c r="K1033" s="367"/>
      <c r="L1033" s="362"/>
    </row>
    <row r="1034" spans="3:12" ht="15.6" x14ac:dyDescent="0.3">
      <c r="C1034" s="360"/>
      <c r="D1034" s="361"/>
      <c r="E1034" s="362"/>
      <c r="F1034" s="363"/>
      <c r="G1034" s="140"/>
      <c r="H1034" s="364"/>
      <c r="I1034" s="365" t="s">
        <v>1025</v>
      </c>
      <c r="J1034" s="366"/>
      <c r="K1034" s="367"/>
      <c r="L1034" s="362"/>
    </row>
    <row r="1035" spans="3:12" ht="15.6" x14ac:dyDescent="0.3">
      <c r="C1035" s="360"/>
      <c r="D1035" s="361"/>
      <c r="E1035" s="362"/>
      <c r="F1035" s="363"/>
      <c r="G1035" s="140"/>
      <c r="H1035" s="364"/>
      <c r="I1035" s="373" t="s">
        <v>1026</v>
      </c>
      <c r="J1035" s="366"/>
      <c r="K1035" s="367"/>
      <c r="L1035" s="362"/>
    </row>
    <row r="1036" spans="3:12" ht="15.6" x14ac:dyDescent="0.3">
      <c r="C1036" s="360"/>
      <c r="D1036" s="361"/>
      <c r="E1036" s="362"/>
      <c r="F1036" s="363"/>
      <c r="G1036" s="140"/>
      <c r="H1036" s="364"/>
      <c r="I1036" s="365"/>
      <c r="J1036" s="366"/>
      <c r="K1036" s="367"/>
      <c r="L1036" s="362"/>
    </row>
    <row r="1037" spans="3:12" ht="15.6" x14ac:dyDescent="0.3">
      <c r="C1037" s="360"/>
      <c r="D1037" s="361"/>
      <c r="E1037" s="362"/>
      <c r="F1037" s="363"/>
      <c r="G1037" s="140"/>
      <c r="H1037" s="364"/>
      <c r="I1037" s="365"/>
      <c r="J1037" s="366"/>
      <c r="K1037" s="367"/>
      <c r="L1037" s="362"/>
    </row>
    <row r="1038" spans="3:12" ht="15.6" x14ac:dyDescent="0.3">
      <c r="C1038" s="360"/>
      <c r="D1038" s="371">
        <v>45443</v>
      </c>
      <c r="E1038" s="362" t="s">
        <v>865</v>
      </c>
      <c r="F1038" s="363" t="s">
        <v>897</v>
      </c>
      <c r="G1038" s="140">
        <v>390</v>
      </c>
      <c r="H1038" s="364">
        <v>1250</v>
      </c>
      <c r="I1038" s="365" t="s">
        <v>1027</v>
      </c>
      <c r="J1038" s="366"/>
      <c r="K1038" s="367"/>
      <c r="L1038" s="362"/>
    </row>
    <row r="1039" spans="3:12" ht="15.6" x14ac:dyDescent="0.3">
      <c r="C1039" s="360"/>
      <c r="D1039" s="361"/>
      <c r="E1039" s="362"/>
      <c r="F1039" s="363"/>
      <c r="G1039" s="140"/>
      <c r="H1039" s="364"/>
      <c r="I1039" s="365" t="s">
        <v>1028</v>
      </c>
      <c r="J1039" s="366"/>
      <c r="K1039" s="367"/>
      <c r="L1039" s="362"/>
    </row>
    <row r="1040" spans="3:12" ht="15.6" x14ac:dyDescent="0.3">
      <c r="C1040" s="360"/>
      <c r="D1040" s="361"/>
      <c r="E1040" s="362"/>
      <c r="F1040" s="363"/>
      <c r="G1040" s="140"/>
      <c r="H1040" s="364"/>
      <c r="I1040" s="373" t="s">
        <v>1029</v>
      </c>
      <c r="J1040" s="366"/>
      <c r="K1040" s="367"/>
      <c r="L1040" s="362"/>
    </row>
    <row r="1041" spans="3:12" ht="15.6" x14ac:dyDescent="0.3">
      <c r="C1041" s="360"/>
      <c r="D1041" s="361"/>
      <c r="E1041" s="362"/>
      <c r="F1041" s="363"/>
      <c r="G1041" s="140"/>
      <c r="H1041" s="364"/>
      <c r="I1041" s="365"/>
      <c r="J1041" s="366"/>
      <c r="K1041" s="367"/>
      <c r="L1041" s="362"/>
    </row>
    <row r="1042" spans="3:12" ht="15.6" x14ac:dyDescent="0.3">
      <c r="C1042" s="360"/>
      <c r="D1042" s="361"/>
      <c r="E1042" s="362"/>
      <c r="F1042" s="363"/>
      <c r="G1042" s="140"/>
      <c r="H1042" s="364"/>
      <c r="I1042" s="365"/>
      <c r="J1042" s="366"/>
      <c r="K1042" s="367"/>
      <c r="L1042" s="362"/>
    </row>
    <row r="1043" spans="3:12" ht="15.6" x14ac:dyDescent="0.3">
      <c r="C1043" s="360"/>
      <c r="D1043" s="371">
        <v>45446</v>
      </c>
      <c r="E1043" s="362" t="s">
        <v>809</v>
      </c>
      <c r="F1043" s="363" t="s">
        <v>897</v>
      </c>
      <c r="G1043" s="140">
        <v>1730</v>
      </c>
      <c r="H1043" s="364">
        <v>1250</v>
      </c>
      <c r="I1043" s="365" t="s">
        <v>978</v>
      </c>
      <c r="J1043" s="366"/>
      <c r="K1043" s="367"/>
      <c r="L1043" s="362"/>
    </row>
    <row r="1044" spans="3:12" ht="15.6" x14ac:dyDescent="0.3">
      <c r="C1044" s="360"/>
      <c r="D1044" s="361"/>
      <c r="E1044" s="362"/>
      <c r="F1044" s="363"/>
      <c r="G1044" s="140"/>
      <c r="H1044" s="364"/>
      <c r="I1044" s="365" t="s">
        <v>996</v>
      </c>
      <c r="J1044" s="366"/>
      <c r="K1044" s="367"/>
      <c r="L1044" s="362"/>
    </row>
    <row r="1045" spans="3:12" ht="15.6" x14ac:dyDescent="0.3">
      <c r="C1045" s="360"/>
      <c r="D1045" s="361"/>
      <c r="E1045" s="362"/>
      <c r="F1045" s="363"/>
      <c r="G1045" s="140"/>
      <c r="H1045" s="364"/>
      <c r="I1045" s="365" t="s">
        <v>1030</v>
      </c>
      <c r="J1045" s="366"/>
      <c r="K1045" s="367"/>
      <c r="L1045" s="362"/>
    </row>
    <row r="1046" spans="3:12" ht="15.6" x14ac:dyDescent="0.3">
      <c r="C1046" s="360"/>
      <c r="D1046" s="361"/>
      <c r="E1046" s="362"/>
      <c r="F1046" s="363"/>
      <c r="G1046" s="140"/>
      <c r="H1046" s="364"/>
      <c r="I1046" s="365" t="s">
        <v>1031</v>
      </c>
      <c r="J1046" s="366"/>
      <c r="K1046" s="367"/>
      <c r="L1046" s="362"/>
    </row>
    <row r="1047" spans="3:12" ht="15.6" x14ac:dyDescent="0.3">
      <c r="C1047" s="360"/>
      <c r="D1047" s="361"/>
      <c r="E1047" s="362"/>
      <c r="F1047" s="363"/>
      <c r="G1047" s="140"/>
      <c r="H1047" s="364"/>
      <c r="I1047" s="365" t="s">
        <v>1032</v>
      </c>
      <c r="J1047" s="366"/>
      <c r="K1047" s="367"/>
      <c r="L1047" s="362"/>
    </row>
    <row r="1048" spans="3:12" ht="15.6" x14ac:dyDescent="0.3">
      <c r="C1048" s="360"/>
      <c r="D1048" s="361"/>
      <c r="E1048" s="362"/>
      <c r="F1048" s="363"/>
      <c r="G1048" s="140"/>
      <c r="H1048" s="364"/>
      <c r="I1048" s="365" t="s">
        <v>1033</v>
      </c>
      <c r="J1048" s="366"/>
      <c r="K1048" s="367"/>
      <c r="L1048" s="362"/>
    </row>
    <row r="1049" spans="3:12" ht="15.6" x14ac:dyDescent="0.3">
      <c r="C1049" s="360"/>
      <c r="D1049" s="361"/>
      <c r="E1049" s="362"/>
      <c r="F1049" s="363"/>
      <c r="G1049" s="140"/>
      <c r="H1049" s="364"/>
      <c r="I1049" s="373" t="s">
        <v>1034</v>
      </c>
      <c r="J1049" s="366"/>
      <c r="K1049" s="367"/>
      <c r="L1049" s="362"/>
    </row>
    <row r="1050" spans="3:12" ht="15.6" x14ac:dyDescent="0.3">
      <c r="C1050" s="360"/>
      <c r="D1050" s="361"/>
      <c r="E1050" s="362"/>
      <c r="F1050" s="363"/>
      <c r="G1050" s="140"/>
      <c r="H1050" s="364"/>
      <c r="I1050" s="365"/>
      <c r="J1050" s="366"/>
      <c r="K1050" s="367"/>
      <c r="L1050" s="362"/>
    </row>
    <row r="1051" spans="3:12" ht="15.6" x14ac:dyDescent="0.3">
      <c r="C1051" s="360"/>
      <c r="D1051" s="361"/>
      <c r="E1051" s="362"/>
      <c r="F1051" s="363"/>
      <c r="G1051" s="140"/>
      <c r="H1051" s="364"/>
      <c r="I1051" s="365"/>
      <c r="J1051" s="366"/>
      <c r="K1051" s="367"/>
      <c r="L1051" s="362"/>
    </row>
    <row r="1052" spans="3:12" ht="15.6" x14ac:dyDescent="0.3">
      <c r="C1052" s="360"/>
      <c r="D1052" s="371">
        <v>45448</v>
      </c>
      <c r="E1052" s="362" t="s">
        <v>809</v>
      </c>
      <c r="F1052" s="363" t="s">
        <v>897</v>
      </c>
      <c r="G1052" s="140">
        <v>600</v>
      </c>
      <c r="H1052" s="364">
        <v>1250</v>
      </c>
      <c r="I1052" s="365" t="s">
        <v>922</v>
      </c>
      <c r="J1052" s="366"/>
      <c r="K1052" s="367"/>
      <c r="L1052" s="362"/>
    </row>
    <row r="1053" spans="3:12" ht="15.6" x14ac:dyDescent="0.3">
      <c r="C1053" s="360"/>
      <c r="D1053" s="361"/>
      <c r="E1053" s="362"/>
      <c r="F1053" s="363"/>
      <c r="G1053" s="140"/>
      <c r="H1053" s="364"/>
      <c r="I1053" s="365" t="s">
        <v>996</v>
      </c>
      <c r="J1053" s="366"/>
      <c r="K1053" s="367"/>
      <c r="L1053" s="362"/>
    </row>
    <row r="1054" spans="3:12" ht="15.6" x14ac:dyDescent="0.3">
      <c r="C1054" s="360"/>
      <c r="D1054" s="361"/>
      <c r="E1054" s="362"/>
      <c r="F1054" s="363"/>
      <c r="G1054" s="140"/>
      <c r="H1054" s="364"/>
      <c r="I1054" s="373" t="s">
        <v>1021</v>
      </c>
      <c r="J1054" s="366"/>
      <c r="K1054" s="367"/>
      <c r="L1054" s="362"/>
    </row>
    <row r="1055" spans="3:12" ht="15.6" x14ac:dyDescent="0.3">
      <c r="C1055" s="360"/>
      <c r="D1055" s="361"/>
      <c r="E1055" s="362"/>
      <c r="F1055" s="363"/>
      <c r="G1055" s="140"/>
      <c r="H1055" s="364"/>
      <c r="I1055" s="365"/>
      <c r="J1055" s="366"/>
      <c r="K1055" s="367"/>
      <c r="L1055" s="362"/>
    </row>
    <row r="1056" spans="3:12" ht="15.6" x14ac:dyDescent="0.3">
      <c r="C1056" s="360"/>
      <c r="D1056" s="361"/>
      <c r="E1056" s="362"/>
      <c r="F1056" s="363"/>
      <c r="G1056" s="140"/>
      <c r="H1056" s="364"/>
      <c r="I1056" s="365"/>
      <c r="J1056" s="366"/>
      <c r="K1056" s="367"/>
      <c r="L1056" s="362"/>
    </row>
    <row r="1057" spans="3:12" ht="15.6" x14ac:dyDescent="0.3">
      <c r="C1057" s="360"/>
      <c r="D1057" s="371">
        <v>45449</v>
      </c>
      <c r="E1057" s="362" t="s">
        <v>809</v>
      </c>
      <c r="F1057" s="363" t="s">
        <v>897</v>
      </c>
      <c r="G1057" s="140">
        <v>1110</v>
      </c>
      <c r="H1057" s="364">
        <v>1250</v>
      </c>
      <c r="I1057" s="365" t="s">
        <v>921</v>
      </c>
      <c r="J1057" s="366"/>
      <c r="K1057" s="367"/>
      <c r="L1057" s="362"/>
    </row>
    <row r="1058" spans="3:12" ht="15.6" x14ac:dyDescent="0.3">
      <c r="C1058" s="360"/>
      <c r="D1058" s="361"/>
      <c r="E1058" s="362"/>
      <c r="F1058" s="363"/>
      <c r="G1058" s="140"/>
      <c r="H1058" s="364"/>
      <c r="I1058" s="365" t="s">
        <v>1035</v>
      </c>
      <c r="J1058" s="366"/>
      <c r="K1058" s="367"/>
      <c r="L1058" s="362"/>
    </row>
    <row r="1059" spans="3:12" ht="15.6" x14ac:dyDescent="0.3">
      <c r="C1059" s="360"/>
      <c r="D1059" s="361"/>
      <c r="E1059" s="362"/>
      <c r="F1059" s="363"/>
      <c r="G1059" s="140"/>
      <c r="H1059" s="364"/>
      <c r="I1059" s="365" t="s">
        <v>914</v>
      </c>
      <c r="J1059" s="366"/>
      <c r="K1059" s="367"/>
      <c r="L1059" s="362"/>
    </row>
    <row r="1060" spans="3:12" ht="15.6" x14ac:dyDescent="0.3">
      <c r="C1060" s="360"/>
      <c r="D1060" s="361"/>
      <c r="E1060" s="362"/>
      <c r="F1060" s="363"/>
      <c r="G1060" s="140"/>
      <c r="H1060" s="364"/>
      <c r="I1060" s="365" t="s">
        <v>905</v>
      </c>
      <c r="J1060" s="366"/>
      <c r="K1060" s="367"/>
      <c r="L1060" s="362"/>
    </row>
    <row r="1061" spans="3:12" ht="15.6" x14ac:dyDescent="0.3">
      <c r="C1061" s="360"/>
      <c r="D1061" s="361"/>
      <c r="E1061" s="362"/>
      <c r="F1061" s="363"/>
      <c r="G1061" s="140"/>
      <c r="H1061" s="364"/>
      <c r="I1061" s="365" t="s">
        <v>906</v>
      </c>
      <c r="J1061" s="366"/>
      <c r="K1061" s="367"/>
      <c r="L1061" s="362"/>
    </row>
    <row r="1062" spans="3:12" ht="15.6" x14ac:dyDescent="0.3">
      <c r="C1062" s="360"/>
      <c r="D1062" s="361"/>
      <c r="E1062" s="362"/>
      <c r="F1062" s="363"/>
      <c r="G1062" s="140"/>
      <c r="H1062" s="364"/>
      <c r="I1062" s="373" t="s">
        <v>1036</v>
      </c>
      <c r="J1062" s="366"/>
      <c r="K1062" s="367"/>
      <c r="L1062" s="362"/>
    </row>
    <row r="1063" spans="3:12" ht="15.6" x14ac:dyDescent="0.3">
      <c r="C1063" s="360"/>
      <c r="D1063" s="361"/>
      <c r="E1063" s="362"/>
      <c r="F1063" s="363"/>
      <c r="G1063" s="140"/>
      <c r="H1063" s="364"/>
      <c r="I1063" s="365"/>
      <c r="J1063" s="366"/>
      <c r="K1063" s="367"/>
      <c r="L1063" s="362"/>
    </row>
    <row r="1064" spans="3:12" ht="15.6" x14ac:dyDescent="0.3">
      <c r="C1064" s="360"/>
      <c r="D1064" s="361"/>
      <c r="E1064" s="362"/>
      <c r="F1064" s="363"/>
      <c r="G1064" s="140"/>
      <c r="H1064" s="364"/>
      <c r="I1064" s="365"/>
      <c r="J1064" s="366"/>
      <c r="K1064" s="367"/>
      <c r="L1064" s="362"/>
    </row>
    <row r="1065" spans="3:12" ht="15.6" x14ac:dyDescent="0.3">
      <c r="C1065" s="360"/>
      <c r="D1065" s="371">
        <v>45450</v>
      </c>
      <c r="E1065" s="362" t="s">
        <v>809</v>
      </c>
      <c r="F1065" s="363" t="s">
        <v>897</v>
      </c>
      <c r="G1065" s="140">
        <v>510</v>
      </c>
      <c r="H1065" s="364">
        <v>1250</v>
      </c>
      <c r="I1065" s="365" t="s">
        <v>922</v>
      </c>
      <c r="J1065" s="366"/>
      <c r="K1065" s="367"/>
      <c r="L1065" s="362"/>
    </row>
    <row r="1066" spans="3:12" ht="15.6" x14ac:dyDescent="0.3">
      <c r="C1066" s="360"/>
      <c r="D1066" s="361"/>
      <c r="E1066" s="362"/>
      <c r="F1066" s="363"/>
      <c r="G1066" s="140"/>
      <c r="H1066" s="364"/>
      <c r="I1066" s="365" t="s">
        <v>1037</v>
      </c>
      <c r="J1066" s="366"/>
      <c r="K1066" s="367"/>
      <c r="L1066" s="362"/>
    </row>
    <row r="1067" spans="3:12" ht="15.6" x14ac:dyDescent="0.3">
      <c r="C1067" s="360"/>
      <c r="D1067" s="361"/>
      <c r="E1067" s="362"/>
      <c r="F1067" s="363"/>
      <c r="G1067" s="140"/>
      <c r="H1067" s="364"/>
      <c r="I1067" s="373" t="s">
        <v>1022</v>
      </c>
      <c r="J1067" s="366"/>
      <c r="K1067" s="367"/>
      <c r="L1067" s="362"/>
    </row>
    <row r="1068" spans="3:12" ht="15.6" x14ac:dyDescent="0.3">
      <c r="C1068" s="360"/>
      <c r="D1068" s="361"/>
      <c r="E1068" s="362"/>
      <c r="F1068" s="363"/>
      <c r="G1068" s="140"/>
      <c r="H1068" s="364"/>
      <c r="I1068" s="365"/>
      <c r="J1068" s="366"/>
      <c r="K1068" s="367"/>
      <c r="L1068" s="362"/>
    </row>
    <row r="1069" spans="3:12" ht="15.6" x14ac:dyDescent="0.3">
      <c r="C1069" s="360"/>
      <c r="D1069" s="361"/>
      <c r="E1069" s="362"/>
      <c r="F1069" s="363"/>
      <c r="G1069" s="140"/>
      <c r="H1069" s="364"/>
      <c r="I1069" s="365"/>
      <c r="J1069" s="366"/>
      <c r="K1069" s="367"/>
      <c r="L1069" s="362"/>
    </row>
    <row r="1070" spans="3:12" ht="15.6" x14ac:dyDescent="0.3">
      <c r="C1070" s="360"/>
      <c r="D1070" s="371">
        <v>45451</v>
      </c>
      <c r="E1070" s="362" t="s">
        <v>1038</v>
      </c>
      <c r="F1070" s="363" t="s">
        <v>897</v>
      </c>
      <c r="G1070" s="140">
        <v>120</v>
      </c>
      <c r="H1070" s="364">
        <v>1250</v>
      </c>
      <c r="I1070" s="365" t="s">
        <v>834</v>
      </c>
      <c r="J1070" s="366"/>
      <c r="K1070" s="367"/>
      <c r="L1070" s="362"/>
    </row>
    <row r="1071" spans="3:12" ht="15.6" x14ac:dyDescent="0.3">
      <c r="C1071" s="360"/>
      <c r="D1071" s="361"/>
      <c r="E1071" s="362"/>
      <c r="F1071" s="363"/>
      <c r="G1071" s="140"/>
      <c r="H1071" s="364"/>
      <c r="I1071" s="373" t="s">
        <v>1039</v>
      </c>
      <c r="J1071" s="366"/>
      <c r="K1071" s="367"/>
      <c r="L1071" s="362"/>
    </row>
    <row r="1072" spans="3:12" ht="15.6" x14ac:dyDescent="0.3">
      <c r="C1072" s="360"/>
      <c r="D1072" s="361"/>
      <c r="E1072" s="362"/>
      <c r="F1072" s="363"/>
      <c r="G1072" s="140"/>
      <c r="H1072" s="364"/>
      <c r="I1072" s="365"/>
      <c r="J1072" s="366"/>
      <c r="K1072" s="367"/>
      <c r="L1072" s="362"/>
    </row>
    <row r="1073" spans="3:12" ht="15.6" x14ac:dyDescent="0.3">
      <c r="C1073" s="360"/>
      <c r="D1073" s="361"/>
      <c r="E1073" s="362"/>
      <c r="F1073" s="363"/>
      <c r="G1073" s="140"/>
      <c r="H1073" s="364"/>
      <c r="I1073" s="365"/>
      <c r="J1073" s="366"/>
      <c r="K1073" s="367"/>
      <c r="L1073" s="362"/>
    </row>
    <row r="1074" spans="3:12" ht="15.6" x14ac:dyDescent="0.3">
      <c r="C1074" s="360"/>
      <c r="D1074" s="371">
        <v>45458</v>
      </c>
      <c r="E1074" s="362" t="s">
        <v>455</v>
      </c>
      <c r="F1074" s="363" t="s">
        <v>897</v>
      </c>
      <c r="G1074" s="140">
        <v>375</v>
      </c>
      <c r="H1074" s="364">
        <v>1250</v>
      </c>
      <c r="I1074" s="365" t="s">
        <v>1040</v>
      </c>
      <c r="J1074" s="366"/>
      <c r="K1074" s="367"/>
      <c r="L1074" s="362"/>
    </row>
    <row r="1075" spans="3:12" ht="15.6" x14ac:dyDescent="0.3">
      <c r="C1075" s="360"/>
      <c r="D1075" s="361"/>
      <c r="E1075" s="362"/>
      <c r="F1075" s="363"/>
      <c r="G1075" s="140"/>
      <c r="H1075" s="364"/>
      <c r="I1075" s="373" t="s">
        <v>1041</v>
      </c>
      <c r="J1075" s="366"/>
      <c r="K1075" s="367"/>
      <c r="L1075" s="362"/>
    </row>
    <row r="1076" spans="3:12" ht="15.6" x14ac:dyDescent="0.3">
      <c r="C1076" s="360"/>
      <c r="D1076" s="361"/>
      <c r="E1076" s="362"/>
      <c r="F1076" s="363"/>
      <c r="G1076" s="140"/>
      <c r="H1076" s="364"/>
      <c r="I1076" s="365"/>
      <c r="J1076" s="366"/>
      <c r="K1076" s="367"/>
      <c r="L1076" s="362"/>
    </row>
    <row r="1077" spans="3:12" ht="15.6" x14ac:dyDescent="0.3">
      <c r="C1077" s="360"/>
      <c r="D1077" s="361"/>
      <c r="E1077" s="362"/>
      <c r="F1077" s="363"/>
      <c r="G1077" s="140"/>
      <c r="H1077" s="364"/>
      <c r="I1077" s="365"/>
      <c r="J1077" s="366"/>
      <c r="K1077" s="367"/>
      <c r="L1077" s="362"/>
    </row>
    <row r="1078" spans="3:12" ht="15.6" x14ac:dyDescent="0.3">
      <c r="C1078" s="360"/>
      <c r="D1078" s="371">
        <v>45460</v>
      </c>
      <c r="E1078" s="362" t="s">
        <v>809</v>
      </c>
      <c r="F1078" s="363" t="s">
        <v>897</v>
      </c>
      <c r="G1078" s="140">
        <v>1330</v>
      </c>
      <c r="H1078" s="364">
        <v>1250</v>
      </c>
      <c r="I1078" s="365" t="s">
        <v>1042</v>
      </c>
      <c r="J1078" s="366"/>
      <c r="K1078" s="367"/>
      <c r="L1078" s="362"/>
    </row>
    <row r="1079" spans="3:12" ht="15.6" x14ac:dyDescent="0.3">
      <c r="C1079" s="360"/>
      <c r="D1079" s="361"/>
      <c r="E1079" s="362"/>
      <c r="F1079" s="363"/>
      <c r="G1079" s="140"/>
      <c r="H1079" s="364"/>
      <c r="I1079" s="365" t="s">
        <v>921</v>
      </c>
      <c r="J1079" s="366"/>
      <c r="K1079" s="367"/>
      <c r="L1079" s="362"/>
    </row>
    <row r="1080" spans="3:12" ht="15.6" x14ac:dyDescent="0.3">
      <c r="C1080" s="360"/>
      <c r="D1080" s="361"/>
      <c r="E1080" s="362"/>
      <c r="F1080" s="363"/>
      <c r="G1080" s="140"/>
      <c r="H1080" s="364"/>
      <c r="I1080" s="365" t="s">
        <v>1011</v>
      </c>
      <c r="J1080" s="366"/>
      <c r="K1080" s="367"/>
      <c r="L1080" s="362"/>
    </row>
    <row r="1081" spans="3:12" ht="15.6" x14ac:dyDescent="0.3">
      <c r="C1081" s="360"/>
      <c r="D1081" s="361"/>
      <c r="E1081" s="362"/>
      <c r="F1081" s="363"/>
      <c r="G1081" s="140"/>
      <c r="H1081" s="364"/>
      <c r="I1081" s="365" t="s">
        <v>1043</v>
      </c>
      <c r="J1081" s="366"/>
      <c r="K1081" s="367"/>
      <c r="L1081" s="362"/>
    </row>
    <row r="1082" spans="3:12" ht="15.6" x14ac:dyDescent="0.3">
      <c r="C1082" s="360"/>
      <c r="D1082" s="361"/>
      <c r="E1082" s="362"/>
      <c r="F1082" s="363"/>
      <c r="G1082" s="140"/>
      <c r="H1082" s="364"/>
      <c r="I1082" s="373" t="s">
        <v>1044</v>
      </c>
      <c r="J1082" s="366"/>
      <c r="K1082" s="367"/>
      <c r="L1082" s="362"/>
    </row>
    <row r="1083" spans="3:12" ht="15.6" x14ac:dyDescent="0.3">
      <c r="C1083" s="360"/>
      <c r="D1083" s="361"/>
      <c r="E1083" s="362"/>
      <c r="F1083" s="363"/>
      <c r="G1083" s="140"/>
      <c r="H1083" s="364"/>
      <c r="I1083" s="365"/>
      <c r="J1083" s="366"/>
      <c r="K1083" s="367"/>
      <c r="L1083" s="362"/>
    </row>
    <row r="1084" spans="3:12" ht="15.6" x14ac:dyDescent="0.3">
      <c r="C1084" s="360"/>
      <c r="D1084" s="361"/>
      <c r="E1084" s="362"/>
      <c r="F1084" s="363"/>
      <c r="G1084" s="140"/>
      <c r="H1084" s="364"/>
      <c r="I1084" s="365"/>
      <c r="J1084" s="366"/>
      <c r="K1084" s="367"/>
      <c r="L1084" s="362"/>
    </row>
    <row r="1085" spans="3:12" ht="15.6" x14ac:dyDescent="0.3">
      <c r="C1085" s="360"/>
      <c r="D1085" s="371">
        <v>45467</v>
      </c>
      <c r="E1085" s="362" t="s">
        <v>455</v>
      </c>
      <c r="F1085" s="363" t="s">
        <v>897</v>
      </c>
      <c r="G1085" s="140">
        <v>460</v>
      </c>
      <c r="H1085" s="364">
        <v>1250</v>
      </c>
      <c r="I1085" s="365" t="s">
        <v>1045</v>
      </c>
      <c r="J1085" s="366"/>
      <c r="K1085" s="367"/>
      <c r="L1085" s="362"/>
    </row>
    <row r="1086" spans="3:12" ht="15.6" x14ac:dyDescent="0.3">
      <c r="C1086" s="360"/>
      <c r="D1086" s="361"/>
      <c r="E1086" s="362"/>
      <c r="F1086" s="363"/>
      <c r="G1086" s="140"/>
      <c r="H1086" s="364"/>
      <c r="I1086" s="373" t="s">
        <v>1046</v>
      </c>
      <c r="J1086" s="366"/>
      <c r="K1086" s="367"/>
      <c r="L1086" s="362"/>
    </row>
    <row r="1087" spans="3:12" ht="15.6" x14ac:dyDescent="0.3">
      <c r="C1087" s="360"/>
      <c r="D1087" s="361"/>
      <c r="E1087" s="362"/>
      <c r="F1087" s="363"/>
      <c r="G1087" s="140"/>
      <c r="H1087" s="364"/>
      <c r="I1087" s="365"/>
      <c r="J1087" s="366"/>
      <c r="K1087" s="367"/>
      <c r="L1087" s="362"/>
    </row>
    <row r="1088" spans="3:12" ht="15.6" x14ac:dyDescent="0.3">
      <c r="C1088" s="360"/>
      <c r="D1088" s="361"/>
      <c r="E1088" s="362"/>
      <c r="F1088" s="363"/>
      <c r="G1088" s="140"/>
      <c r="H1088" s="364"/>
      <c r="I1088" s="365"/>
      <c r="J1088" s="366"/>
      <c r="K1088" s="367"/>
      <c r="L1088" s="362"/>
    </row>
    <row r="1089" spans="3:12" ht="15.6" x14ac:dyDescent="0.3">
      <c r="C1089" s="360"/>
      <c r="D1089" s="371">
        <v>45468</v>
      </c>
      <c r="E1089" s="362" t="s">
        <v>809</v>
      </c>
      <c r="F1089" s="363" t="s">
        <v>897</v>
      </c>
      <c r="G1089" s="140">
        <v>600</v>
      </c>
      <c r="H1089" s="364">
        <v>1250</v>
      </c>
      <c r="I1089" s="365" t="s">
        <v>1035</v>
      </c>
      <c r="J1089" s="366"/>
      <c r="K1089" s="367"/>
      <c r="L1089" s="362"/>
    </row>
    <row r="1090" spans="3:12" ht="15.6" x14ac:dyDescent="0.3">
      <c r="C1090" s="360"/>
      <c r="D1090" s="361"/>
      <c r="E1090" s="362"/>
      <c r="F1090" s="363"/>
      <c r="G1090" s="140"/>
      <c r="H1090" s="364"/>
      <c r="I1090" s="365" t="s">
        <v>996</v>
      </c>
      <c r="J1090" s="366"/>
      <c r="K1090" s="367"/>
      <c r="L1090" s="362"/>
    </row>
    <row r="1091" spans="3:12" ht="15.6" x14ac:dyDescent="0.3">
      <c r="C1091" s="360"/>
      <c r="D1091" s="361"/>
      <c r="E1091" s="362"/>
      <c r="F1091" s="363"/>
      <c r="G1091" s="140"/>
      <c r="H1091" s="364"/>
      <c r="I1091" s="373" t="s">
        <v>1021</v>
      </c>
      <c r="J1091" s="366"/>
      <c r="K1091" s="367"/>
      <c r="L1091" s="362"/>
    </row>
    <row r="1092" spans="3:12" ht="15.6" x14ac:dyDescent="0.3">
      <c r="C1092" s="360"/>
      <c r="D1092" s="361"/>
      <c r="E1092" s="362"/>
      <c r="F1092" s="363"/>
      <c r="G1092" s="140"/>
      <c r="H1092" s="364"/>
      <c r="I1092" s="365"/>
      <c r="J1092" s="366"/>
      <c r="K1092" s="367"/>
      <c r="L1092" s="362"/>
    </row>
    <row r="1093" spans="3:12" ht="15.6" x14ac:dyDescent="0.3">
      <c r="C1093" s="360"/>
      <c r="D1093" s="361"/>
      <c r="E1093" s="362"/>
      <c r="F1093" s="363"/>
      <c r="G1093" s="140"/>
      <c r="H1093" s="364"/>
      <c r="I1093" s="365"/>
      <c r="J1093" s="366"/>
      <c r="K1093" s="367"/>
      <c r="L1093" s="362"/>
    </row>
    <row r="1094" spans="3:12" ht="15.6" x14ac:dyDescent="0.3">
      <c r="C1094" s="360"/>
      <c r="D1094" s="371">
        <v>45471</v>
      </c>
      <c r="E1094" s="362" t="s">
        <v>809</v>
      </c>
      <c r="F1094" s="363" t="s">
        <v>897</v>
      </c>
      <c r="G1094" s="140">
        <v>690</v>
      </c>
      <c r="H1094" s="364">
        <v>1250</v>
      </c>
      <c r="I1094" s="365" t="s">
        <v>921</v>
      </c>
      <c r="J1094" s="366"/>
      <c r="K1094" s="367"/>
      <c r="L1094" s="362"/>
    </row>
    <row r="1095" spans="3:12" ht="15.6" x14ac:dyDescent="0.3">
      <c r="C1095" s="360"/>
      <c r="D1095" s="361"/>
      <c r="E1095" s="362"/>
      <c r="F1095" s="363"/>
      <c r="G1095" s="140"/>
      <c r="H1095" s="364"/>
      <c r="I1095" s="365" t="s">
        <v>950</v>
      </c>
      <c r="J1095" s="366"/>
      <c r="K1095" s="367"/>
      <c r="L1095" s="362"/>
    </row>
    <row r="1096" spans="3:12" ht="15.6" x14ac:dyDescent="0.3">
      <c r="C1096" s="360"/>
      <c r="D1096" s="361"/>
      <c r="E1096" s="362"/>
      <c r="F1096" s="363"/>
      <c r="G1096" s="140"/>
      <c r="H1096" s="364"/>
      <c r="I1096" s="365" t="s">
        <v>1047</v>
      </c>
      <c r="J1096" s="366"/>
      <c r="K1096" s="367"/>
      <c r="L1096" s="362"/>
    </row>
    <row r="1097" spans="3:12" ht="15.6" x14ac:dyDescent="0.3">
      <c r="C1097" s="360"/>
      <c r="D1097" s="361"/>
      <c r="E1097" s="362"/>
      <c r="F1097" s="363"/>
      <c r="G1097" s="140"/>
      <c r="H1097" s="364"/>
      <c r="I1097" s="373" t="s">
        <v>1048</v>
      </c>
      <c r="J1097" s="366"/>
      <c r="K1097" s="367"/>
      <c r="L1097" s="362"/>
    </row>
    <row r="1098" spans="3:12" ht="15.6" x14ac:dyDescent="0.3">
      <c r="C1098" s="360"/>
      <c r="D1098" s="361"/>
      <c r="E1098" s="362"/>
      <c r="F1098" s="363"/>
      <c r="G1098" s="140"/>
      <c r="H1098" s="364"/>
      <c r="I1098" s="365"/>
      <c r="J1098" s="366"/>
      <c r="K1098" s="367"/>
      <c r="L1098" s="362"/>
    </row>
    <row r="1099" spans="3:12" ht="15.6" x14ac:dyDescent="0.3">
      <c r="C1099" s="360"/>
      <c r="D1099" s="361"/>
      <c r="E1099" s="362"/>
      <c r="F1099" s="363"/>
      <c r="G1099" s="140"/>
      <c r="H1099" s="364"/>
      <c r="I1099" s="365"/>
      <c r="J1099" s="366"/>
      <c r="K1099" s="367"/>
      <c r="L1099" s="362"/>
    </row>
    <row r="1100" spans="3:12" ht="15.6" x14ac:dyDescent="0.3">
      <c r="C1100" s="360"/>
      <c r="D1100" s="371">
        <v>45476</v>
      </c>
      <c r="E1100" s="362" t="s">
        <v>809</v>
      </c>
      <c r="F1100" s="363" t="s">
        <v>897</v>
      </c>
      <c r="G1100" s="140">
        <v>630</v>
      </c>
      <c r="H1100" s="364">
        <v>1250</v>
      </c>
      <c r="I1100" s="365" t="s">
        <v>950</v>
      </c>
      <c r="J1100" s="366"/>
      <c r="K1100" s="367"/>
      <c r="L1100" s="362"/>
    </row>
    <row r="1101" spans="3:12" ht="15.6" x14ac:dyDescent="0.3">
      <c r="C1101" s="360"/>
      <c r="D1101" s="361"/>
      <c r="E1101" s="362"/>
      <c r="F1101" s="363"/>
      <c r="G1101" s="140"/>
      <c r="H1101" s="364"/>
      <c r="I1101" s="365" t="s">
        <v>1020</v>
      </c>
      <c r="J1101" s="366"/>
      <c r="K1101" s="367"/>
      <c r="L1101" s="362"/>
    </row>
    <row r="1102" spans="3:12" ht="15.6" x14ac:dyDescent="0.3">
      <c r="C1102" s="360"/>
      <c r="D1102" s="361"/>
      <c r="E1102" s="362"/>
      <c r="F1102" s="363"/>
      <c r="G1102" s="140"/>
      <c r="H1102" s="364"/>
      <c r="I1102" s="373" t="s">
        <v>1049</v>
      </c>
      <c r="J1102" s="366"/>
      <c r="K1102" s="367"/>
      <c r="L1102" s="362"/>
    </row>
    <row r="1103" spans="3:12" ht="15.6" x14ac:dyDescent="0.3">
      <c r="C1103" s="360"/>
      <c r="D1103" s="361"/>
      <c r="E1103" s="362"/>
      <c r="F1103" s="363"/>
      <c r="G1103" s="140"/>
      <c r="H1103" s="364"/>
      <c r="I1103" s="365"/>
      <c r="J1103" s="366"/>
      <c r="K1103" s="367"/>
      <c r="L1103" s="362"/>
    </row>
    <row r="1104" spans="3:12" ht="15.6" x14ac:dyDescent="0.3">
      <c r="C1104" s="360"/>
      <c r="D1104" s="361"/>
      <c r="E1104" s="362"/>
      <c r="F1104" s="363"/>
      <c r="G1104" s="140"/>
      <c r="H1104" s="364"/>
      <c r="I1104" s="365"/>
      <c r="J1104" s="366"/>
      <c r="K1104" s="367"/>
      <c r="L1104" s="362"/>
    </row>
    <row r="1105" spans="3:12" ht="15.6" x14ac:dyDescent="0.3">
      <c r="C1105" s="360"/>
      <c r="D1105" s="371">
        <v>45477</v>
      </c>
      <c r="E1105" s="362" t="s">
        <v>809</v>
      </c>
      <c r="F1105" s="363" t="s">
        <v>897</v>
      </c>
      <c r="G1105" s="140">
        <v>890</v>
      </c>
      <c r="H1105" s="364">
        <v>1250</v>
      </c>
      <c r="I1105" s="365" t="s">
        <v>1020</v>
      </c>
      <c r="J1105" s="366"/>
      <c r="K1105" s="367"/>
      <c r="L1105" s="362"/>
    </row>
    <row r="1106" spans="3:12" ht="15.6" x14ac:dyDescent="0.3">
      <c r="C1106" s="360"/>
      <c r="D1106" s="361"/>
      <c r="E1106" s="362"/>
      <c r="F1106" s="363"/>
      <c r="G1106" s="140"/>
      <c r="H1106" s="364"/>
      <c r="I1106" s="365" t="s">
        <v>1050</v>
      </c>
      <c r="J1106" s="366"/>
      <c r="K1106" s="367"/>
      <c r="L1106" s="362"/>
    </row>
    <row r="1107" spans="3:12" ht="15.6" x14ac:dyDescent="0.3">
      <c r="C1107" s="360"/>
      <c r="D1107" s="361"/>
      <c r="E1107" s="362"/>
      <c r="F1107" s="363"/>
      <c r="G1107" s="140"/>
      <c r="H1107" s="364"/>
      <c r="I1107" s="365" t="s">
        <v>1051</v>
      </c>
      <c r="J1107" s="366"/>
      <c r="K1107" s="367"/>
      <c r="L1107" s="362"/>
    </row>
    <row r="1108" spans="3:12" ht="15.6" x14ac:dyDescent="0.3">
      <c r="C1108" s="360"/>
      <c r="D1108" s="361"/>
      <c r="E1108" s="362"/>
      <c r="F1108" s="363"/>
      <c r="G1108" s="140"/>
      <c r="H1108" s="364"/>
      <c r="I1108" s="365" t="s">
        <v>1052</v>
      </c>
      <c r="J1108" s="366"/>
      <c r="K1108" s="367"/>
      <c r="L1108" s="362"/>
    </row>
    <row r="1109" spans="3:12" ht="15.6" x14ac:dyDescent="0.3">
      <c r="C1109" s="360"/>
      <c r="D1109" s="361"/>
      <c r="E1109" s="362"/>
      <c r="F1109" s="363"/>
      <c r="G1109" s="140"/>
      <c r="H1109" s="364"/>
      <c r="I1109" s="373" t="s">
        <v>1053</v>
      </c>
      <c r="J1109" s="366"/>
      <c r="K1109" s="367"/>
      <c r="L1109" s="362"/>
    </row>
    <row r="1110" spans="3:12" ht="15.6" x14ac:dyDescent="0.3">
      <c r="C1110" s="360"/>
      <c r="D1110" s="361"/>
      <c r="E1110" s="362"/>
      <c r="F1110" s="363"/>
      <c r="G1110" s="140"/>
      <c r="H1110" s="364"/>
      <c r="I1110" s="365"/>
      <c r="J1110" s="366"/>
      <c r="K1110" s="367"/>
      <c r="L1110" s="362"/>
    </row>
    <row r="1111" spans="3:12" ht="15.6" x14ac:dyDescent="0.3">
      <c r="C1111" s="360"/>
      <c r="D1111" s="361"/>
      <c r="E1111" s="362"/>
      <c r="F1111" s="363"/>
      <c r="G1111" s="140"/>
      <c r="H1111" s="364"/>
      <c r="I1111" s="365"/>
      <c r="J1111" s="366"/>
      <c r="K1111" s="367"/>
      <c r="L1111" s="362"/>
    </row>
    <row r="1112" spans="3:12" ht="15.6" x14ac:dyDescent="0.3">
      <c r="C1112" s="360"/>
      <c r="D1112" s="384">
        <v>45479</v>
      </c>
      <c r="E1112" s="362" t="s">
        <v>809</v>
      </c>
      <c r="F1112" s="363" t="s">
        <v>897</v>
      </c>
      <c r="G1112" s="140">
        <v>360</v>
      </c>
      <c r="H1112" s="364">
        <v>1250</v>
      </c>
      <c r="I1112" s="365" t="s">
        <v>1054</v>
      </c>
      <c r="J1112" s="366"/>
      <c r="K1112" s="367"/>
      <c r="L1112" s="362"/>
    </row>
    <row r="1113" spans="3:12" ht="15.6" x14ac:dyDescent="0.3">
      <c r="C1113" s="360"/>
      <c r="D1113" s="361"/>
      <c r="E1113" s="362"/>
      <c r="F1113" s="363"/>
      <c r="G1113" s="140"/>
      <c r="H1113" s="364"/>
      <c r="I1113" s="365" t="s">
        <v>899</v>
      </c>
      <c r="J1113" s="366"/>
      <c r="K1113" s="367"/>
      <c r="L1113" s="362"/>
    </row>
    <row r="1114" spans="3:12" ht="15.6" x14ac:dyDescent="0.3">
      <c r="C1114" s="360"/>
      <c r="D1114" s="361"/>
      <c r="E1114" s="362"/>
      <c r="F1114" s="363"/>
      <c r="G1114" s="140"/>
      <c r="H1114" s="364"/>
      <c r="I1114" s="373" t="s">
        <v>1055</v>
      </c>
      <c r="J1114" s="366"/>
      <c r="K1114" s="367"/>
      <c r="L1114" s="362"/>
    </row>
    <row r="1115" spans="3:12" ht="15.6" x14ac:dyDescent="0.3">
      <c r="C1115" s="360"/>
      <c r="D1115" s="361"/>
      <c r="E1115" s="362"/>
      <c r="F1115" s="363"/>
      <c r="G1115" s="140"/>
      <c r="H1115" s="364"/>
      <c r="I1115" s="365"/>
      <c r="J1115" s="366"/>
      <c r="K1115" s="367"/>
      <c r="L1115" s="362"/>
    </row>
    <row r="1116" spans="3:12" ht="15.6" x14ac:dyDescent="0.3">
      <c r="C1116" s="360"/>
      <c r="D1116" s="361"/>
      <c r="E1116" s="362"/>
      <c r="F1116" s="363"/>
      <c r="G1116" s="140"/>
      <c r="H1116" s="364"/>
      <c r="I1116" s="365"/>
      <c r="J1116" s="366"/>
      <c r="K1116" s="367"/>
      <c r="L1116" s="362"/>
    </row>
    <row r="1117" spans="3:12" ht="15.6" x14ac:dyDescent="0.3">
      <c r="C1117" s="360"/>
      <c r="D1117" s="371">
        <v>45511</v>
      </c>
      <c r="E1117" s="362" t="s">
        <v>809</v>
      </c>
      <c r="F1117" s="363" t="s">
        <v>897</v>
      </c>
      <c r="G1117" s="140">
        <v>660</v>
      </c>
      <c r="H1117" s="364">
        <v>1250</v>
      </c>
      <c r="I1117" s="365" t="s">
        <v>903</v>
      </c>
      <c r="J1117" s="366"/>
      <c r="K1117" s="367"/>
      <c r="L1117" s="362"/>
    </row>
    <row r="1118" spans="3:12" ht="15.6" x14ac:dyDescent="0.3">
      <c r="C1118" s="360"/>
      <c r="D1118" s="361"/>
      <c r="E1118" s="362"/>
      <c r="F1118" s="363"/>
      <c r="G1118" s="140"/>
      <c r="H1118" s="364"/>
      <c r="I1118" s="365" t="s">
        <v>979</v>
      </c>
      <c r="J1118" s="366"/>
      <c r="K1118" s="367"/>
      <c r="L1118" s="362"/>
    </row>
    <row r="1119" spans="3:12" ht="15.6" x14ac:dyDescent="0.3">
      <c r="C1119" s="360"/>
      <c r="D1119" s="361"/>
      <c r="E1119" s="362"/>
      <c r="F1119" s="363"/>
      <c r="G1119" s="140"/>
      <c r="H1119" s="364"/>
      <c r="I1119" s="365" t="s">
        <v>994</v>
      </c>
      <c r="J1119" s="366"/>
      <c r="K1119" s="367"/>
      <c r="L1119" s="362"/>
    </row>
    <row r="1120" spans="3:12" ht="15.6" x14ac:dyDescent="0.3">
      <c r="C1120" s="360"/>
      <c r="D1120" s="361"/>
      <c r="E1120" s="362"/>
      <c r="F1120" s="363"/>
      <c r="G1120" s="140"/>
      <c r="H1120" s="364"/>
      <c r="I1120" s="508" t="s">
        <v>1141</v>
      </c>
      <c r="J1120" s="366"/>
      <c r="K1120" s="367"/>
      <c r="L1120" s="362"/>
    </row>
    <row r="1121" spans="3:12" ht="15.6" x14ac:dyDescent="0.3">
      <c r="C1121" s="360"/>
      <c r="D1121" s="361"/>
      <c r="E1121" s="362"/>
      <c r="F1121" s="363"/>
      <c r="G1121" s="140"/>
      <c r="H1121" s="364"/>
      <c r="I1121" s="365"/>
      <c r="J1121" s="366"/>
      <c r="K1121" s="367"/>
      <c r="L1121" s="362"/>
    </row>
    <row r="1122" spans="3:12" ht="15.6" x14ac:dyDescent="0.3">
      <c r="C1122" s="360"/>
      <c r="D1122" s="361"/>
      <c r="E1122" s="362"/>
      <c r="F1122" s="363"/>
      <c r="G1122" s="140"/>
      <c r="H1122" s="364"/>
      <c r="I1122" s="365"/>
      <c r="J1122" s="366"/>
      <c r="K1122" s="367"/>
      <c r="L1122" s="362"/>
    </row>
    <row r="1123" spans="3:12" ht="15.6" x14ac:dyDescent="0.3">
      <c r="C1123" s="360"/>
      <c r="D1123" s="361" t="s">
        <v>1145</v>
      </c>
      <c r="E1123" s="362" t="s">
        <v>809</v>
      </c>
      <c r="F1123" s="363" t="s">
        <v>897</v>
      </c>
      <c r="G1123" s="140">
        <v>705</v>
      </c>
      <c r="H1123" s="364">
        <v>1250</v>
      </c>
      <c r="I1123" s="365" t="s">
        <v>1146</v>
      </c>
      <c r="J1123" s="366"/>
      <c r="K1123" s="367"/>
      <c r="L1123" s="362"/>
    </row>
    <row r="1124" spans="3:12" ht="15.6" x14ac:dyDescent="0.3">
      <c r="C1124" s="360"/>
      <c r="D1124" s="361"/>
      <c r="E1124" s="362"/>
      <c r="F1124" s="363"/>
      <c r="G1124" s="140"/>
      <c r="H1124" s="364"/>
      <c r="I1124" s="365" t="s">
        <v>1147</v>
      </c>
      <c r="J1124" s="366"/>
      <c r="K1124" s="367"/>
      <c r="L1124" s="362"/>
    </row>
    <row r="1125" spans="3:12" ht="15.6" x14ac:dyDescent="0.3">
      <c r="C1125" s="360"/>
      <c r="D1125" s="361"/>
      <c r="E1125" s="362"/>
      <c r="F1125" s="363"/>
      <c r="G1125" s="140"/>
      <c r="H1125" s="364"/>
      <c r="I1125" s="373" t="s">
        <v>1148</v>
      </c>
      <c r="J1125" s="366"/>
      <c r="K1125" s="367"/>
      <c r="L1125" s="362"/>
    </row>
    <row r="1126" spans="3:12" ht="15.6" x14ac:dyDescent="0.3">
      <c r="C1126" s="360"/>
      <c r="D1126" s="361"/>
      <c r="E1126" s="362"/>
      <c r="F1126" s="363"/>
      <c r="G1126" s="140"/>
      <c r="H1126" s="364"/>
      <c r="I1126" s="365"/>
      <c r="J1126" s="366"/>
      <c r="K1126" s="367"/>
      <c r="L1126" s="362"/>
    </row>
    <row r="1127" spans="3:12" ht="15.6" x14ac:dyDescent="0.3">
      <c r="C1127" s="360"/>
      <c r="D1127" s="361"/>
      <c r="E1127" s="362"/>
      <c r="F1127" s="363"/>
      <c r="G1127" s="140"/>
      <c r="H1127" s="364"/>
      <c r="I1127" s="365"/>
      <c r="J1127" s="366"/>
      <c r="K1127" s="367"/>
      <c r="L1127" s="362"/>
    </row>
    <row r="1128" spans="3:12" ht="15.6" x14ac:dyDescent="0.3">
      <c r="C1128" s="360"/>
      <c r="D1128" s="361" t="s">
        <v>1157</v>
      </c>
      <c r="E1128" s="362" t="s">
        <v>809</v>
      </c>
      <c r="F1128" s="363" t="s">
        <v>897</v>
      </c>
      <c r="G1128" s="140">
        <v>674</v>
      </c>
      <c r="H1128" s="364">
        <v>1250</v>
      </c>
      <c r="I1128" s="365" t="s">
        <v>1052</v>
      </c>
      <c r="J1128" s="366"/>
      <c r="K1128" s="367"/>
      <c r="L1128" s="362"/>
    </row>
    <row r="1129" spans="3:12" ht="15.6" x14ac:dyDescent="0.3">
      <c r="C1129" s="360"/>
      <c r="D1129" s="361"/>
      <c r="E1129" s="362"/>
      <c r="F1129" s="363"/>
      <c r="G1129" s="140"/>
      <c r="H1129" s="364"/>
      <c r="I1129" s="365" t="s">
        <v>1158</v>
      </c>
      <c r="J1129" s="366"/>
      <c r="K1129" s="367"/>
      <c r="L1129" s="362"/>
    </row>
    <row r="1130" spans="3:12" ht="15.6" x14ac:dyDescent="0.3">
      <c r="C1130" s="360"/>
      <c r="D1130" s="361"/>
      <c r="E1130" s="362"/>
      <c r="F1130" s="363"/>
      <c r="G1130" s="140"/>
      <c r="H1130" s="364"/>
      <c r="I1130" s="373" t="s">
        <v>1159</v>
      </c>
      <c r="J1130" s="366"/>
      <c r="K1130" s="367"/>
      <c r="L1130" s="362"/>
    </row>
    <row r="1131" spans="3:12" ht="15.6" x14ac:dyDescent="0.3">
      <c r="C1131" s="360"/>
      <c r="D1131" s="361"/>
      <c r="E1131" s="362"/>
      <c r="F1131" s="363"/>
      <c r="G1131" s="140"/>
      <c r="H1131" s="364"/>
      <c r="I1131" s="365"/>
      <c r="J1131" s="366"/>
      <c r="K1131" s="367"/>
      <c r="L1131" s="362"/>
    </row>
    <row r="1132" spans="3:12" ht="15.6" x14ac:dyDescent="0.3">
      <c r="C1132" s="360"/>
      <c r="D1132" s="361"/>
      <c r="E1132" s="362"/>
      <c r="F1132" s="363"/>
      <c r="G1132" s="140"/>
      <c r="H1132" s="364"/>
      <c r="I1132" s="365"/>
      <c r="J1132" s="366"/>
      <c r="K1132" s="367"/>
      <c r="L1132" s="362"/>
    </row>
    <row r="1133" spans="3:12" ht="15.6" x14ac:dyDescent="0.3">
      <c r="C1133" s="360"/>
      <c r="D1133" s="510" t="s">
        <v>1162</v>
      </c>
      <c r="E1133" s="362" t="s">
        <v>576</v>
      </c>
      <c r="F1133" s="363" t="s">
        <v>897</v>
      </c>
      <c r="G1133" s="140">
        <v>240</v>
      </c>
      <c r="H1133" s="364">
        <v>1250</v>
      </c>
      <c r="I1133" s="365" t="s">
        <v>931</v>
      </c>
      <c r="J1133" s="366"/>
      <c r="K1133" s="367"/>
      <c r="L1133" s="362"/>
    </row>
    <row r="1134" spans="3:12" ht="15.6" x14ac:dyDescent="0.3">
      <c r="C1134" s="360"/>
      <c r="D1134" s="361"/>
      <c r="E1134" s="362"/>
      <c r="F1134" s="363"/>
      <c r="G1134" s="140"/>
      <c r="H1134" s="364"/>
      <c r="I1134" s="373" t="s">
        <v>1163</v>
      </c>
      <c r="J1134" s="366"/>
      <c r="K1134" s="367"/>
      <c r="L1134" s="362"/>
    </row>
    <row r="1135" spans="3:12" ht="15.6" x14ac:dyDescent="0.3">
      <c r="C1135" s="360"/>
      <c r="D1135" s="361"/>
      <c r="E1135" s="362"/>
      <c r="F1135" s="363"/>
      <c r="G1135" s="140"/>
      <c r="H1135" s="364"/>
      <c r="I1135" s="365"/>
      <c r="J1135" s="366"/>
      <c r="K1135" s="367"/>
      <c r="L1135" s="362"/>
    </row>
    <row r="1136" spans="3:12" ht="15.6" x14ac:dyDescent="0.3">
      <c r="C1136" s="360"/>
      <c r="D1136" s="361"/>
      <c r="E1136" s="362"/>
      <c r="F1136" s="363"/>
      <c r="G1136" s="140"/>
      <c r="H1136" s="364"/>
      <c r="I1136" s="365"/>
      <c r="J1136" s="366"/>
      <c r="K1136" s="367"/>
      <c r="L1136" s="362"/>
    </row>
    <row r="1137" spans="3:12" ht="15.6" x14ac:dyDescent="0.3">
      <c r="C1137" s="360"/>
      <c r="D1137" s="361" t="s">
        <v>1168</v>
      </c>
      <c r="E1137" s="362" t="s">
        <v>809</v>
      </c>
      <c r="F1137" s="363" t="s">
        <v>897</v>
      </c>
      <c r="G1137" s="140">
        <v>1183</v>
      </c>
      <c r="H1137" s="364">
        <v>1250</v>
      </c>
      <c r="I1137" s="365" t="s">
        <v>1169</v>
      </c>
      <c r="J1137" s="366"/>
      <c r="K1137" s="367"/>
      <c r="L1137" s="362"/>
    </row>
    <row r="1138" spans="3:12" ht="15.6" x14ac:dyDescent="0.3">
      <c r="C1138" s="360"/>
      <c r="D1138" s="361"/>
      <c r="E1138" s="362"/>
      <c r="F1138" s="363"/>
      <c r="G1138" s="140"/>
      <c r="H1138" s="364"/>
      <c r="I1138" s="365" t="s">
        <v>1043</v>
      </c>
      <c r="J1138" s="366"/>
      <c r="K1138" s="367"/>
      <c r="L1138" s="362"/>
    </row>
    <row r="1139" spans="3:12" ht="15.6" x14ac:dyDescent="0.3">
      <c r="C1139" s="360"/>
      <c r="D1139" s="361"/>
      <c r="E1139" s="362"/>
      <c r="F1139" s="363"/>
      <c r="G1139" s="140"/>
      <c r="H1139" s="364"/>
      <c r="I1139" s="365" t="s">
        <v>1050</v>
      </c>
      <c r="J1139" s="366"/>
      <c r="K1139" s="367"/>
      <c r="L1139" s="362"/>
    </row>
    <row r="1140" spans="3:12" ht="15.6" x14ac:dyDescent="0.3">
      <c r="C1140" s="360"/>
      <c r="D1140" s="361"/>
      <c r="E1140" s="362"/>
      <c r="F1140" s="363"/>
      <c r="G1140" s="140"/>
      <c r="H1140" s="364"/>
      <c r="I1140" s="365" t="s">
        <v>1170</v>
      </c>
      <c r="J1140" s="366"/>
      <c r="K1140" s="367"/>
      <c r="L1140" s="362"/>
    </row>
    <row r="1141" spans="3:12" ht="15.6" x14ac:dyDescent="0.3">
      <c r="C1141" s="360"/>
      <c r="D1141" s="361"/>
      <c r="E1141" s="362"/>
      <c r="F1141" s="363"/>
      <c r="G1141" s="140"/>
      <c r="H1141" s="364"/>
      <c r="I1141" s="373" t="s">
        <v>1171</v>
      </c>
      <c r="J1141" s="366"/>
      <c r="K1141" s="367"/>
      <c r="L1141" s="362"/>
    </row>
    <row r="1142" spans="3:12" ht="15.6" x14ac:dyDescent="0.3">
      <c r="C1142" s="360"/>
      <c r="D1142" s="361"/>
      <c r="E1142" s="362"/>
      <c r="F1142" s="363"/>
      <c r="G1142" s="140"/>
      <c r="H1142" s="364"/>
      <c r="I1142" s="365"/>
      <c r="J1142" s="366"/>
      <c r="K1142" s="367"/>
      <c r="L1142" s="362"/>
    </row>
    <row r="1143" spans="3:12" ht="15.6" x14ac:dyDescent="0.3">
      <c r="C1143" s="360"/>
      <c r="D1143" s="361"/>
      <c r="E1143" s="362"/>
      <c r="F1143" s="363"/>
      <c r="G1143" s="140"/>
      <c r="H1143" s="364"/>
      <c r="I1143" s="365"/>
      <c r="J1143" s="366"/>
      <c r="K1143" s="367"/>
      <c r="L1143" s="362"/>
    </row>
    <row r="1144" spans="3:12" ht="15.6" x14ac:dyDescent="0.3">
      <c r="C1144" s="360"/>
      <c r="D1144" s="361" t="s">
        <v>1180</v>
      </c>
      <c r="E1144" s="362" t="s">
        <v>455</v>
      </c>
      <c r="F1144" s="363" t="s">
        <v>897</v>
      </c>
      <c r="G1144" s="140">
        <v>480</v>
      </c>
      <c r="H1144" s="364">
        <v>1250</v>
      </c>
      <c r="I1144" s="365" t="s">
        <v>947</v>
      </c>
      <c r="J1144" s="366"/>
      <c r="K1144" s="367"/>
      <c r="L1144" s="362"/>
    </row>
    <row r="1145" spans="3:12" ht="15.6" x14ac:dyDescent="0.3">
      <c r="C1145" s="360"/>
      <c r="D1145" s="361"/>
      <c r="E1145" s="362"/>
      <c r="F1145" s="363"/>
      <c r="G1145" s="140"/>
      <c r="H1145" s="364"/>
      <c r="I1145" s="373" t="s">
        <v>1181</v>
      </c>
      <c r="J1145" s="366"/>
      <c r="K1145" s="367"/>
      <c r="L1145" s="362"/>
    </row>
    <row r="1146" spans="3:12" ht="15.6" x14ac:dyDescent="0.3">
      <c r="C1146" s="360"/>
      <c r="D1146" s="361"/>
      <c r="E1146" s="362"/>
      <c r="F1146" s="363"/>
      <c r="G1146" s="140"/>
      <c r="H1146" s="364"/>
      <c r="I1146" s="365"/>
      <c r="J1146" s="366"/>
      <c r="K1146" s="367"/>
      <c r="L1146" s="362"/>
    </row>
    <row r="1147" spans="3:12" ht="15.6" x14ac:dyDescent="0.3">
      <c r="C1147" s="360"/>
      <c r="D1147" s="361"/>
      <c r="E1147" s="362"/>
      <c r="F1147" s="363"/>
      <c r="G1147" s="140"/>
      <c r="H1147" s="364"/>
      <c r="I1147" s="365"/>
      <c r="J1147" s="366"/>
      <c r="K1147" s="367"/>
      <c r="L1147" s="362"/>
    </row>
    <row r="1148" spans="3:12" ht="15.6" x14ac:dyDescent="0.3">
      <c r="C1148" s="360"/>
      <c r="D1148" s="361" t="s">
        <v>1187</v>
      </c>
      <c r="E1148" s="362" t="s">
        <v>809</v>
      </c>
      <c r="F1148" s="363" t="s">
        <v>897</v>
      </c>
      <c r="G1148" s="140">
        <v>1140</v>
      </c>
      <c r="H1148" s="364">
        <v>1250</v>
      </c>
      <c r="I1148" s="365" t="s">
        <v>1188</v>
      </c>
      <c r="J1148" s="366"/>
      <c r="K1148" s="367"/>
      <c r="L1148" s="362"/>
    </row>
    <row r="1149" spans="3:12" ht="15.6" x14ac:dyDescent="0.3">
      <c r="C1149" s="360"/>
      <c r="D1149" s="361"/>
      <c r="E1149" s="362"/>
      <c r="F1149" s="363"/>
      <c r="G1149" s="140"/>
      <c r="H1149" s="364"/>
      <c r="I1149" s="365" t="s">
        <v>1189</v>
      </c>
      <c r="J1149" s="366"/>
      <c r="K1149" s="367"/>
      <c r="L1149" s="362"/>
    </row>
    <row r="1150" spans="3:12" ht="15.6" x14ac:dyDescent="0.3">
      <c r="C1150" s="360"/>
      <c r="D1150" s="361"/>
      <c r="E1150" s="362"/>
      <c r="F1150" s="363"/>
      <c r="G1150" s="140"/>
      <c r="H1150" s="364"/>
      <c r="I1150" s="365" t="s">
        <v>1190</v>
      </c>
      <c r="J1150" s="366"/>
      <c r="K1150" s="367"/>
      <c r="L1150" s="362"/>
    </row>
    <row r="1151" spans="3:12" ht="15.6" x14ac:dyDescent="0.3">
      <c r="C1151" s="360"/>
      <c r="D1151" s="361"/>
      <c r="E1151" s="362"/>
      <c r="F1151" s="363"/>
      <c r="G1151" s="140"/>
      <c r="H1151" s="364"/>
      <c r="I1151" s="373" t="s">
        <v>1191</v>
      </c>
      <c r="J1151" s="366"/>
      <c r="K1151" s="367"/>
      <c r="L1151" s="362"/>
    </row>
    <row r="1152" spans="3:12" ht="15.6" x14ac:dyDescent="0.3">
      <c r="C1152" s="360"/>
      <c r="D1152" s="361"/>
      <c r="E1152" s="362"/>
      <c r="F1152" s="363"/>
      <c r="G1152" s="140"/>
      <c r="H1152" s="364"/>
      <c r="I1152" s="365"/>
      <c r="J1152" s="366"/>
      <c r="K1152" s="367"/>
      <c r="L1152" s="362"/>
    </row>
    <row r="1153" spans="3:12" ht="15.6" x14ac:dyDescent="0.3">
      <c r="C1153" s="360"/>
      <c r="D1153" s="361"/>
      <c r="E1153" s="362"/>
      <c r="F1153" s="363"/>
      <c r="G1153" s="140"/>
      <c r="H1153" s="364"/>
      <c r="I1153" s="365"/>
      <c r="J1153" s="366"/>
      <c r="K1153" s="367"/>
      <c r="L1153" s="362"/>
    </row>
    <row r="1154" spans="3:12" ht="15.6" x14ac:dyDescent="0.3">
      <c r="C1154" s="360"/>
      <c r="D1154" s="361" t="s">
        <v>1205</v>
      </c>
      <c r="E1154" s="362" t="s">
        <v>809</v>
      </c>
      <c r="F1154" s="363" t="s">
        <v>897</v>
      </c>
      <c r="G1154" s="140">
        <v>720</v>
      </c>
      <c r="H1154" s="364">
        <v>1250</v>
      </c>
      <c r="I1154" s="365" t="s">
        <v>914</v>
      </c>
      <c r="J1154" s="366"/>
      <c r="K1154" s="367"/>
      <c r="L1154" s="362"/>
    </row>
    <row r="1155" spans="3:12" ht="15.6" x14ac:dyDescent="0.3">
      <c r="C1155" s="360"/>
      <c r="D1155" s="361"/>
      <c r="E1155" s="362"/>
      <c r="F1155" s="363"/>
      <c r="G1155" s="140"/>
      <c r="H1155" s="364"/>
      <c r="I1155" s="365" t="s">
        <v>899</v>
      </c>
      <c r="J1155" s="366"/>
      <c r="K1155" s="367"/>
      <c r="L1155" s="362"/>
    </row>
    <row r="1156" spans="3:12" ht="15.6" x14ac:dyDescent="0.3">
      <c r="C1156" s="360"/>
      <c r="D1156" s="361"/>
      <c r="E1156" s="362"/>
      <c r="F1156" s="363"/>
      <c r="G1156" s="140"/>
      <c r="H1156" s="364"/>
      <c r="I1156" s="365" t="s">
        <v>978</v>
      </c>
      <c r="J1156" s="366"/>
      <c r="K1156" s="367"/>
      <c r="L1156" s="362"/>
    </row>
    <row r="1157" spans="3:12" ht="15.6" x14ac:dyDescent="0.3">
      <c r="C1157" s="360"/>
      <c r="D1157" s="361"/>
      <c r="E1157" s="362"/>
      <c r="F1157" s="363"/>
      <c r="G1157" s="140"/>
      <c r="H1157" s="364"/>
      <c r="I1157" s="373" t="s">
        <v>1198</v>
      </c>
      <c r="J1157" s="366"/>
      <c r="K1157" s="367"/>
      <c r="L1157" s="362"/>
    </row>
    <row r="1158" spans="3:12" ht="15.6" x14ac:dyDescent="0.3">
      <c r="C1158" s="360"/>
      <c r="D1158" s="361"/>
      <c r="E1158" s="362"/>
      <c r="F1158" s="363"/>
      <c r="G1158" s="140"/>
      <c r="H1158" s="364"/>
      <c r="I1158" s="365"/>
      <c r="J1158" s="366"/>
      <c r="K1158" s="367"/>
      <c r="L1158" s="362"/>
    </row>
    <row r="1159" spans="3:12" ht="15.6" x14ac:dyDescent="0.3">
      <c r="C1159" s="360"/>
      <c r="D1159" s="361"/>
      <c r="E1159" s="362"/>
      <c r="F1159" s="363"/>
      <c r="G1159" s="140"/>
      <c r="H1159" s="364"/>
      <c r="I1159" s="365"/>
      <c r="J1159" s="366"/>
      <c r="K1159" s="367"/>
      <c r="L1159" s="362"/>
    </row>
    <row r="1160" spans="3:12" ht="15.6" x14ac:dyDescent="0.3">
      <c r="C1160" s="360"/>
      <c r="D1160" s="361" t="s">
        <v>1197</v>
      </c>
      <c r="E1160" s="362" t="s">
        <v>809</v>
      </c>
      <c r="F1160" s="363" t="s">
        <v>897</v>
      </c>
      <c r="G1160" s="140">
        <v>760</v>
      </c>
      <c r="H1160" s="364">
        <v>1250</v>
      </c>
      <c r="I1160" s="365" t="s">
        <v>1050</v>
      </c>
      <c r="J1160" s="366"/>
      <c r="K1160" s="367"/>
      <c r="L1160" s="362"/>
    </row>
    <row r="1161" spans="3:12" ht="15.6" x14ac:dyDescent="0.3">
      <c r="C1161" s="360"/>
      <c r="D1161" s="361"/>
      <c r="E1161" s="362"/>
      <c r="F1161" s="363"/>
      <c r="G1161" s="140"/>
      <c r="H1161" s="364"/>
      <c r="I1161" s="365" t="s">
        <v>906</v>
      </c>
      <c r="J1161" s="366"/>
      <c r="K1161" s="367"/>
      <c r="L1161" s="362"/>
    </row>
    <row r="1162" spans="3:12" ht="15.6" x14ac:dyDescent="0.3">
      <c r="C1162" s="360"/>
      <c r="D1162" s="361"/>
      <c r="E1162" s="362"/>
      <c r="F1162" s="363"/>
      <c r="G1162" s="140"/>
      <c r="H1162" s="364"/>
      <c r="I1162" s="365" t="s">
        <v>928</v>
      </c>
      <c r="J1162" s="366"/>
      <c r="K1162" s="367"/>
      <c r="L1162" s="362"/>
    </row>
    <row r="1163" spans="3:12" ht="15.6" x14ac:dyDescent="0.3">
      <c r="C1163" s="360"/>
      <c r="D1163" s="361"/>
      <c r="E1163" s="362"/>
      <c r="F1163" s="363"/>
      <c r="G1163" s="140"/>
      <c r="H1163" s="364"/>
      <c r="I1163" s="365" t="s">
        <v>1206</v>
      </c>
      <c r="J1163" s="366"/>
      <c r="K1163" s="367"/>
      <c r="L1163" s="362"/>
    </row>
    <row r="1164" spans="3:12" ht="15.6" x14ac:dyDescent="0.3">
      <c r="C1164" s="360"/>
      <c r="D1164" s="361"/>
      <c r="E1164" s="362"/>
      <c r="F1164" s="363"/>
      <c r="G1164" s="140"/>
      <c r="H1164" s="364"/>
      <c r="I1164" s="373" t="s">
        <v>1207</v>
      </c>
      <c r="J1164" s="366"/>
      <c r="K1164" s="367"/>
      <c r="L1164" s="362"/>
    </row>
    <row r="1165" spans="3:12" ht="15.6" x14ac:dyDescent="0.3">
      <c r="C1165" s="360"/>
      <c r="D1165" s="361"/>
      <c r="E1165" s="362"/>
      <c r="F1165" s="363"/>
      <c r="G1165" s="140"/>
      <c r="H1165" s="364"/>
      <c r="I1165" s="365"/>
      <c r="J1165" s="366"/>
      <c r="K1165" s="367"/>
      <c r="L1165" s="362"/>
    </row>
    <row r="1166" spans="3:12" ht="15.6" x14ac:dyDescent="0.3">
      <c r="C1166" s="360"/>
      <c r="D1166" s="361"/>
      <c r="E1166" s="362"/>
      <c r="F1166" s="363"/>
      <c r="G1166" s="140"/>
      <c r="H1166" s="364"/>
      <c r="I1166" s="365"/>
      <c r="J1166" s="366"/>
      <c r="K1166" s="367"/>
      <c r="L1166" s="362"/>
    </row>
    <row r="1167" spans="3:12" ht="15.6" x14ac:dyDescent="0.3">
      <c r="C1167" s="360"/>
      <c r="D1167" s="371">
        <v>45514</v>
      </c>
      <c r="E1167" s="362" t="s">
        <v>1038</v>
      </c>
      <c r="F1167" s="363" t="s">
        <v>897</v>
      </c>
      <c r="G1167" s="140">
        <v>300</v>
      </c>
      <c r="H1167" s="364">
        <v>1250</v>
      </c>
      <c r="I1167" s="365" t="s">
        <v>1220</v>
      </c>
      <c r="J1167" s="366"/>
      <c r="K1167" s="367"/>
      <c r="L1167" s="362"/>
    </row>
    <row r="1168" spans="3:12" ht="15.6" x14ac:dyDescent="0.3">
      <c r="C1168" s="360"/>
      <c r="D1168" s="361"/>
      <c r="E1168" s="362"/>
      <c r="F1168" s="363"/>
      <c r="G1168" s="140"/>
      <c r="H1168" s="364"/>
      <c r="I1168" s="373" t="s">
        <v>1221</v>
      </c>
      <c r="J1168" s="366"/>
      <c r="K1168" s="367"/>
      <c r="L1168" s="362"/>
    </row>
    <row r="1169" spans="3:12" ht="15.6" x14ac:dyDescent="0.3">
      <c r="C1169" s="360"/>
      <c r="D1169" s="361"/>
      <c r="E1169" s="362"/>
      <c r="F1169" s="363"/>
      <c r="G1169" s="140"/>
      <c r="H1169" s="364"/>
      <c r="I1169" s="365"/>
      <c r="J1169" s="366"/>
      <c r="K1169" s="367"/>
      <c r="L1169" s="362"/>
    </row>
    <row r="1170" spans="3:12" ht="15.6" x14ac:dyDescent="0.3">
      <c r="C1170" s="360"/>
      <c r="D1170" s="361"/>
      <c r="E1170" s="362"/>
      <c r="F1170" s="363"/>
      <c r="G1170" s="140"/>
      <c r="H1170" s="364"/>
      <c r="I1170" s="365"/>
      <c r="J1170" s="366"/>
      <c r="K1170" s="367"/>
      <c r="L1170" s="362"/>
    </row>
    <row r="1171" spans="3:12" ht="15.6" x14ac:dyDescent="0.3">
      <c r="C1171" s="360"/>
      <c r="D1171" s="371">
        <v>45516</v>
      </c>
      <c r="E1171" s="362" t="s">
        <v>809</v>
      </c>
      <c r="F1171" s="363" t="s">
        <v>897</v>
      </c>
      <c r="G1171" s="140">
        <v>655</v>
      </c>
      <c r="H1171" s="364">
        <v>1250</v>
      </c>
      <c r="I1171" s="365" t="s">
        <v>1222</v>
      </c>
      <c r="J1171" s="366"/>
      <c r="K1171" s="367"/>
      <c r="L1171" s="362"/>
    </row>
    <row r="1172" spans="3:12" ht="15.6" x14ac:dyDescent="0.3">
      <c r="C1172" s="360"/>
      <c r="D1172" s="361"/>
      <c r="E1172" s="362"/>
      <c r="F1172" s="363"/>
      <c r="G1172" s="140"/>
      <c r="H1172" s="364"/>
      <c r="I1172" s="365" t="s">
        <v>1223</v>
      </c>
      <c r="J1172" s="366"/>
      <c r="K1172" s="367"/>
      <c r="L1172" s="362"/>
    </row>
    <row r="1173" spans="3:12" ht="15.6" x14ac:dyDescent="0.3">
      <c r="C1173" s="360"/>
      <c r="D1173" s="361"/>
      <c r="E1173" s="362"/>
      <c r="F1173" s="363"/>
      <c r="G1173" s="140"/>
      <c r="H1173" s="364"/>
      <c r="I1173" s="373" t="s">
        <v>1224</v>
      </c>
      <c r="J1173" s="366"/>
      <c r="K1173" s="367"/>
      <c r="L1173" s="362"/>
    </row>
    <row r="1174" spans="3:12" ht="15.6" x14ac:dyDescent="0.3">
      <c r="C1174" s="360"/>
      <c r="D1174" s="361"/>
      <c r="E1174" s="362"/>
      <c r="F1174" s="363"/>
      <c r="G1174" s="140"/>
      <c r="H1174" s="364"/>
      <c r="I1174" s="365"/>
      <c r="J1174" s="366"/>
      <c r="K1174" s="367"/>
      <c r="L1174" s="362"/>
    </row>
    <row r="1175" spans="3:12" ht="15.6" x14ac:dyDescent="0.3">
      <c r="C1175" s="360"/>
      <c r="D1175" s="361"/>
      <c r="E1175" s="362"/>
      <c r="F1175" s="363"/>
      <c r="G1175" s="140"/>
      <c r="H1175" s="364"/>
      <c r="I1175" s="365"/>
      <c r="J1175" s="366"/>
      <c r="K1175" s="367"/>
      <c r="L1175" s="362"/>
    </row>
    <row r="1176" spans="3:12" ht="15.6" x14ac:dyDescent="0.3">
      <c r="C1176" s="360"/>
      <c r="D1176" s="371">
        <v>45520</v>
      </c>
      <c r="E1176" s="362" t="s">
        <v>576</v>
      </c>
      <c r="F1176" s="363" t="s">
        <v>897</v>
      </c>
      <c r="G1176" s="140">
        <v>90</v>
      </c>
      <c r="H1176" s="364">
        <v>1250</v>
      </c>
      <c r="I1176" s="365" t="s">
        <v>1004</v>
      </c>
      <c r="J1176" s="366"/>
      <c r="K1176" s="367"/>
      <c r="L1176" s="362"/>
    </row>
    <row r="1177" spans="3:12" ht="15.6" x14ac:dyDescent="0.3">
      <c r="C1177" s="360"/>
      <c r="D1177" s="361"/>
      <c r="E1177" s="362"/>
      <c r="F1177" s="363"/>
      <c r="G1177" s="140"/>
      <c r="H1177" s="364"/>
      <c r="I1177" s="373" t="s">
        <v>1231</v>
      </c>
      <c r="J1177" s="366"/>
      <c r="K1177" s="367"/>
      <c r="L1177" s="362"/>
    </row>
    <row r="1178" spans="3:12" ht="15.6" x14ac:dyDescent="0.3">
      <c r="C1178" s="360"/>
      <c r="D1178" s="361"/>
      <c r="E1178" s="362"/>
      <c r="F1178" s="363"/>
      <c r="G1178" s="140"/>
      <c r="H1178" s="364"/>
      <c r="I1178" s="365"/>
      <c r="J1178" s="366"/>
      <c r="K1178" s="367"/>
      <c r="L1178" s="362"/>
    </row>
    <row r="1179" spans="3:12" ht="15.6" x14ac:dyDescent="0.3">
      <c r="C1179" s="360"/>
      <c r="D1179" s="361"/>
      <c r="E1179" s="362"/>
      <c r="F1179" s="363"/>
      <c r="G1179" s="140"/>
      <c r="H1179" s="364"/>
      <c r="I1179" s="365"/>
      <c r="J1179" s="366"/>
      <c r="K1179" s="367"/>
      <c r="L1179" s="362"/>
    </row>
    <row r="1180" spans="3:12" ht="15.6" x14ac:dyDescent="0.3">
      <c r="C1180" s="360"/>
      <c r="D1180" s="371">
        <v>45521</v>
      </c>
      <c r="E1180" s="362" t="s">
        <v>809</v>
      </c>
      <c r="F1180" s="363" t="s">
        <v>897</v>
      </c>
      <c r="G1180" s="140">
        <v>492</v>
      </c>
      <c r="H1180" s="364">
        <v>1250</v>
      </c>
      <c r="I1180" s="365" t="s">
        <v>1232</v>
      </c>
      <c r="J1180" s="366"/>
      <c r="K1180" s="367"/>
      <c r="L1180" s="362"/>
    </row>
    <row r="1181" spans="3:12" ht="15.6" x14ac:dyDescent="0.3">
      <c r="C1181" s="360"/>
      <c r="D1181" s="361"/>
      <c r="E1181" s="362"/>
      <c r="F1181" s="363"/>
      <c r="G1181" s="140"/>
      <c r="H1181" s="364"/>
      <c r="I1181" s="365" t="s">
        <v>996</v>
      </c>
      <c r="J1181" s="366"/>
      <c r="K1181" s="367"/>
      <c r="L1181" s="362"/>
    </row>
    <row r="1182" spans="3:12" ht="15.6" x14ac:dyDescent="0.3">
      <c r="C1182" s="360"/>
      <c r="D1182" s="361"/>
      <c r="E1182" s="362"/>
      <c r="F1182" s="363"/>
      <c r="G1182" s="140"/>
      <c r="H1182" s="364"/>
      <c r="I1182" s="373" t="s">
        <v>1233</v>
      </c>
      <c r="J1182" s="366"/>
      <c r="K1182" s="367"/>
      <c r="L1182" s="362"/>
    </row>
    <row r="1183" spans="3:12" ht="15.6" x14ac:dyDescent="0.3">
      <c r="C1183" s="360"/>
      <c r="D1183" s="361"/>
      <c r="E1183" s="362"/>
      <c r="F1183" s="363"/>
      <c r="G1183" s="140"/>
      <c r="H1183" s="364"/>
      <c r="I1183" s="365"/>
      <c r="J1183" s="366"/>
      <c r="K1183" s="367"/>
      <c r="L1183" s="362"/>
    </row>
    <row r="1184" spans="3:12" ht="15.6" x14ac:dyDescent="0.3">
      <c r="C1184" s="360"/>
      <c r="D1184" s="361"/>
      <c r="E1184" s="362"/>
      <c r="F1184" s="363"/>
      <c r="G1184" s="140"/>
      <c r="H1184" s="364"/>
      <c r="I1184" s="365"/>
      <c r="J1184" s="366"/>
      <c r="K1184" s="367"/>
      <c r="L1184" s="362"/>
    </row>
    <row r="1185" spans="3:12" ht="15.6" x14ac:dyDescent="0.3">
      <c r="C1185" s="360"/>
      <c r="D1185" s="371">
        <v>45522</v>
      </c>
      <c r="E1185" s="362" t="s">
        <v>523</v>
      </c>
      <c r="F1185" s="363" t="s">
        <v>1248</v>
      </c>
      <c r="G1185" s="140">
        <v>90</v>
      </c>
      <c r="H1185" s="364">
        <v>1250</v>
      </c>
      <c r="I1185" s="365" t="s">
        <v>832</v>
      </c>
      <c r="J1185" s="366" t="s">
        <v>1249</v>
      </c>
      <c r="K1185" s="367"/>
      <c r="L1185" s="362"/>
    </row>
    <row r="1186" spans="3:12" ht="15.6" x14ac:dyDescent="0.3">
      <c r="C1186" s="360"/>
      <c r="D1186" s="361"/>
      <c r="E1186" s="362"/>
      <c r="F1186" s="363"/>
      <c r="G1186" s="140"/>
      <c r="H1186" s="364"/>
      <c r="I1186" s="373" t="s">
        <v>1231</v>
      </c>
      <c r="J1186" s="366"/>
      <c r="K1186" s="367"/>
      <c r="L1186" s="362"/>
    </row>
    <row r="1187" spans="3:12" ht="15.6" x14ac:dyDescent="0.3">
      <c r="C1187" s="360"/>
      <c r="D1187" s="361"/>
      <c r="E1187" s="362"/>
      <c r="F1187" s="363"/>
      <c r="G1187" s="140"/>
      <c r="H1187" s="364"/>
      <c r="I1187" s="365"/>
      <c r="J1187" s="366"/>
      <c r="K1187" s="367"/>
      <c r="L1187" s="362"/>
    </row>
    <row r="1188" spans="3:12" ht="15.6" x14ac:dyDescent="0.3">
      <c r="C1188" s="360"/>
      <c r="D1188" s="361"/>
      <c r="E1188" s="362"/>
      <c r="F1188" s="363"/>
      <c r="G1188" s="140"/>
      <c r="H1188" s="364"/>
      <c r="I1188" s="365"/>
      <c r="J1188" s="366"/>
      <c r="K1188" s="367"/>
      <c r="L1188" s="362"/>
    </row>
    <row r="1189" spans="3:12" ht="15.6" x14ac:dyDescent="0.3">
      <c r="C1189" s="360"/>
      <c r="D1189" s="371">
        <v>45526</v>
      </c>
      <c r="E1189" s="362" t="s">
        <v>455</v>
      </c>
      <c r="F1189" s="363" t="s">
        <v>897</v>
      </c>
      <c r="G1189" s="140">
        <v>90</v>
      </c>
      <c r="H1189" s="364">
        <v>1250</v>
      </c>
      <c r="I1189" s="365" t="s">
        <v>933</v>
      </c>
      <c r="J1189" s="366"/>
      <c r="K1189" s="367"/>
      <c r="L1189" s="362"/>
    </row>
    <row r="1190" spans="3:12" ht="15.6" x14ac:dyDescent="0.3">
      <c r="C1190" s="360"/>
      <c r="D1190" s="361"/>
      <c r="E1190" s="362"/>
      <c r="F1190" s="363"/>
      <c r="G1190" s="140"/>
      <c r="H1190" s="364"/>
      <c r="I1190" s="373" t="s">
        <v>1231</v>
      </c>
      <c r="J1190" s="366"/>
      <c r="K1190" s="367"/>
      <c r="L1190" s="362"/>
    </row>
    <row r="1191" spans="3:12" ht="15.6" x14ac:dyDescent="0.3">
      <c r="C1191" s="360"/>
      <c r="D1191" s="361"/>
      <c r="E1191" s="362"/>
      <c r="F1191" s="363"/>
      <c r="G1191" s="140"/>
      <c r="H1191" s="364"/>
      <c r="I1191" s="365"/>
      <c r="J1191" s="366"/>
      <c r="K1191" s="367"/>
      <c r="L1191" s="362"/>
    </row>
    <row r="1192" spans="3:12" ht="15.6" x14ac:dyDescent="0.3">
      <c r="C1192" s="360"/>
      <c r="D1192" s="361"/>
      <c r="E1192" s="362"/>
      <c r="F1192" s="363"/>
      <c r="G1192" s="140"/>
      <c r="H1192" s="364"/>
      <c r="I1192" s="365"/>
      <c r="J1192" s="366"/>
      <c r="K1192" s="367"/>
      <c r="L1192" s="362"/>
    </row>
    <row r="1193" spans="3:12" ht="15.6" x14ac:dyDescent="0.3">
      <c r="C1193" s="360"/>
      <c r="D1193" s="371">
        <v>45530</v>
      </c>
      <c r="E1193" s="362" t="s">
        <v>809</v>
      </c>
      <c r="F1193" s="363" t="s">
        <v>897</v>
      </c>
      <c r="G1193" s="140">
        <v>762</v>
      </c>
      <c r="H1193" s="364">
        <v>1300</v>
      </c>
      <c r="I1193" s="365" t="s">
        <v>1256</v>
      </c>
      <c r="J1193" s="366"/>
      <c r="K1193" s="367"/>
      <c r="L1193" s="362"/>
    </row>
    <row r="1194" spans="3:12" ht="15.6" x14ac:dyDescent="0.3">
      <c r="C1194" s="360"/>
      <c r="D1194" s="361"/>
      <c r="E1194" s="362"/>
      <c r="F1194" s="363"/>
      <c r="G1194" s="140"/>
      <c r="H1194" s="364"/>
      <c r="I1194" s="365" t="s">
        <v>1257</v>
      </c>
      <c r="J1194" s="366"/>
      <c r="K1194" s="367"/>
      <c r="L1194" s="362"/>
    </row>
    <row r="1195" spans="3:12" ht="15.6" x14ac:dyDescent="0.3">
      <c r="C1195" s="360"/>
      <c r="D1195" s="361"/>
      <c r="E1195" s="362"/>
      <c r="F1195" s="363"/>
      <c r="G1195" s="140"/>
      <c r="H1195" s="364"/>
      <c r="I1195" s="373" t="s">
        <v>1258</v>
      </c>
      <c r="J1195" s="366"/>
      <c r="K1195" s="367"/>
      <c r="L1195" s="362"/>
    </row>
    <row r="1196" spans="3:12" ht="15.6" x14ac:dyDescent="0.3">
      <c r="C1196" s="360"/>
      <c r="D1196" s="361"/>
      <c r="E1196" s="362"/>
      <c r="F1196" s="363"/>
      <c r="G1196" s="140"/>
      <c r="H1196" s="364"/>
      <c r="I1196" s="365"/>
      <c r="J1196" s="366"/>
      <c r="K1196" s="367"/>
      <c r="L1196" s="362"/>
    </row>
    <row r="1197" spans="3:12" ht="15.6" x14ac:dyDescent="0.3">
      <c r="C1197" s="360"/>
      <c r="D1197" s="361"/>
      <c r="E1197" s="362"/>
      <c r="F1197" s="363"/>
      <c r="G1197" s="140"/>
      <c r="H1197" s="364"/>
      <c r="I1197" s="365"/>
      <c r="J1197" s="366"/>
      <c r="K1197" s="367"/>
      <c r="L1197" s="362"/>
    </row>
    <row r="1198" spans="3:12" ht="15.6" x14ac:dyDescent="0.3">
      <c r="C1198" s="360"/>
      <c r="D1198" s="371">
        <v>45531</v>
      </c>
      <c r="E1198" s="362" t="s">
        <v>809</v>
      </c>
      <c r="F1198" s="363" t="s">
        <v>897</v>
      </c>
      <c r="G1198" s="140">
        <v>780</v>
      </c>
      <c r="H1198" s="364">
        <v>1300</v>
      </c>
      <c r="I1198" s="365" t="s">
        <v>1260</v>
      </c>
      <c r="J1198" s="366"/>
      <c r="K1198" s="367"/>
      <c r="L1198" s="362"/>
    </row>
    <row r="1199" spans="3:12" ht="15.6" x14ac:dyDescent="0.3">
      <c r="C1199" s="360"/>
      <c r="D1199" s="361"/>
      <c r="E1199" s="362"/>
      <c r="F1199" s="363"/>
      <c r="G1199" s="140"/>
      <c r="H1199" s="364"/>
      <c r="I1199" s="365" t="s">
        <v>1261</v>
      </c>
      <c r="J1199" s="366"/>
      <c r="K1199" s="367"/>
      <c r="L1199" s="362"/>
    </row>
    <row r="1200" spans="3:12" ht="15.6" x14ac:dyDescent="0.3">
      <c r="C1200" s="360"/>
      <c r="D1200" s="361"/>
      <c r="E1200" s="362"/>
      <c r="F1200" s="363"/>
      <c r="G1200" s="140"/>
      <c r="H1200" s="364"/>
      <c r="I1200" s="365" t="s">
        <v>1262</v>
      </c>
      <c r="J1200" s="366"/>
      <c r="K1200" s="367"/>
      <c r="L1200" s="362"/>
    </row>
    <row r="1201" spans="3:12" ht="15.6" x14ac:dyDescent="0.3">
      <c r="C1201" s="360"/>
      <c r="D1201" s="361"/>
      <c r="E1201" s="362"/>
      <c r="F1201" s="363"/>
      <c r="G1201" s="140"/>
      <c r="H1201" s="364"/>
      <c r="I1201" s="365" t="s">
        <v>1033</v>
      </c>
      <c r="J1201" s="366"/>
      <c r="K1201" s="367"/>
      <c r="L1201" s="362"/>
    </row>
    <row r="1202" spans="3:12" ht="15.6" x14ac:dyDescent="0.3">
      <c r="C1202" s="360"/>
      <c r="D1202" s="361"/>
      <c r="E1202" s="362"/>
      <c r="F1202" s="363"/>
      <c r="G1202" s="140"/>
      <c r="H1202" s="364"/>
      <c r="I1202" s="373" t="s">
        <v>1263</v>
      </c>
      <c r="J1202" s="366"/>
      <c r="K1202" s="367"/>
      <c r="L1202" s="362"/>
    </row>
    <row r="1203" spans="3:12" ht="15.6" x14ac:dyDescent="0.3">
      <c r="C1203" s="360"/>
      <c r="D1203" s="361"/>
      <c r="E1203" s="362"/>
      <c r="F1203" s="363"/>
      <c r="G1203" s="140"/>
      <c r="H1203" s="364"/>
      <c r="I1203" s="365"/>
      <c r="J1203" s="366"/>
      <c r="K1203" s="367"/>
      <c r="L1203" s="362"/>
    </row>
    <row r="1204" spans="3:12" ht="15.6" x14ac:dyDescent="0.3">
      <c r="C1204" s="360"/>
      <c r="D1204" s="361"/>
      <c r="E1204" s="362"/>
      <c r="F1204" s="363"/>
      <c r="G1204" s="140"/>
      <c r="H1204" s="364"/>
      <c r="I1204" s="365"/>
      <c r="J1204" s="366"/>
      <c r="K1204" s="367"/>
      <c r="L1204" s="362"/>
    </row>
    <row r="1205" spans="3:12" ht="15.6" x14ac:dyDescent="0.3">
      <c r="C1205" s="360"/>
      <c r="D1205" s="371">
        <v>45532</v>
      </c>
      <c r="E1205" s="362" t="s">
        <v>809</v>
      </c>
      <c r="F1205" s="363" t="s">
        <v>897</v>
      </c>
      <c r="G1205" s="140">
        <v>697</v>
      </c>
      <c r="H1205" s="364">
        <v>1300</v>
      </c>
      <c r="I1205" s="365" t="s">
        <v>1266</v>
      </c>
      <c r="J1205" s="366"/>
      <c r="K1205" s="367"/>
      <c r="L1205" s="362"/>
    </row>
    <row r="1206" spans="3:12" ht="15.6" x14ac:dyDescent="0.3">
      <c r="C1206" s="360"/>
      <c r="D1206" s="361"/>
      <c r="E1206" s="362"/>
      <c r="F1206" s="363"/>
      <c r="G1206" s="140"/>
      <c r="H1206" s="364"/>
      <c r="I1206" s="365" t="s">
        <v>1267</v>
      </c>
      <c r="J1206" s="366"/>
      <c r="K1206" s="367"/>
      <c r="L1206" s="362"/>
    </row>
    <row r="1207" spans="3:12" ht="15.6" x14ac:dyDescent="0.3">
      <c r="C1207" s="360"/>
      <c r="D1207" s="361"/>
      <c r="E1207" s="362"/>
      <c r="F1207" s="363"/>
      <c r="G1207" s="140"/>
      <c r="H1207" s="364"/>
      <c r="I1207" s="373" t="s">
        <v>1268</v>
      </c>
      <c r="J1207" s="366"/>
      <c r="K1207" s="367"/>
      <c r="L1207" s="362"/>
    </row>
    <row r="1208" spans="3:12" ht="15.6" x14ac:dyDescent="0.3">
      <c r="C1208" s="360"/>
      <c r="D1208" s="361"/>
      <c r="E1208" s="362"/>
      <c r="F1208" s="363"/>
      <c r="G1208" s="140"/>
      <c r="H1208" s="364"/>
      <c r="I1208" s="365"/>
      <c r="J1208" s="366"/>
      <c r="K1208" s="367"/>
      <c r="L1208" s="362"/>
    </row>
    <row r="1209" spans="3:12" ht="15.6" x14ac:dyDescent="0.3">
      <c r="C1209" s="360"/>
      <c r="D1209" s="361"/>
      <c r="E1209" s="362"/>
      <c r="F1209" s="363"/>
      <c r="G1209" s="140"/>
      <c r="H1209" s="364"/>
      <c r="I1209" s="365"/>
      <c r="J1209" s="366"/>
      <c r="K1209" s="367"/>
      <c r="L1209" s="362"/>
    </row>
    <row r="1210" spans="3:12" ht="15.6" x14ac:dyDescent="0.3">
      <c r="C1210" s="360"/>
      <c r="D1210" s="371">
        <v>45535</v>
      </c>
      <c r="E1210" s="362" t="s">
        <v>809</v>
      </c>
      <c r="F1210" s="363" t="s">
        <v>897</v>
      </c>
      <c r="G1210" s="140">
        <v>842</v>
      </c>
      <c r="H1210" s="364">
        <v>1300</v>
      </c>
      <c r="I1210" s="365" t="s">
        <v>1274</v>
      </c>
      <c r="J1210" s="366"/>
      <c r="K1210" s="367"/>
      <c r="L1210" s="362"/>
    </row>
    <row r="1211" spans="3:12" ht="15.6" x14ac:dyDescent="0.3">
      <c r="C1211" s="360"/>
      <c r="D1211" s="361"/>
      <c r="E1211" s="362"/>
      <c r="F1211" s="363"/>
      <c r="G1211" s="140"/>
      <c r="H1211" s="364"/>
      <c r="I1211" s="365" t="s">
        <v>1275</v>
      </c>
      <c r="J1211" s="366"/>
      <c r="K1211" s="367"/>
      <c r="L1211" s="362"/>
    </row>
    <row r="1212" spans="3:12" ht="15.6" x14ac:dyDescent="0.3">
      <c r="C1212" s="360"/>
      <c r="D1212" s="361"/>
      <c r="E1212" s="362"/>
      <c r="F1212" s="363"/>
      <c r="G1212" s="140"/>
      <c r="H1212" s="364"/>
      <c r="I1212" s="365" t="s">
        <v>973</v>
      </c>
      <c r="J1212" s="366"/>
      <c r="K1212" s="367"/>
      <c r="L1212" s="362"/>
    </row>
    <row r="1213" spans="3:12" ht="15.6" x14ac:dyDescent="0.3">
      <c r="C1213" s="360"/>
      <c r="D1213" s="361"/>
      <c r="E1213" s="362"/>
      <c r="F1213" s="363"/>
      <c r="G1213" s="140"/>
      <c r="H1213" s="364"/>
      <c r="I1213" s="373" t="s">
        <v>1276</v>
      </c>
      <c r="J1213" s="366"/>
      <c r="K1213" s="367"/>
      <c r="L1213" s="362"/>
    </row>
    <row r="1214" spans="3:12" ht="15.6" x14ac:dyDescent="0.3">
      <c r="C1214" s="360"/>
      <c r="D1214" s="361"/>
      <c r="E1214" s="362"/>
      <c r="F1214" s="363"/>
      <c r="G1214" s="140"/>
      <c r="H1214" s="364"/>
      <c r="I1214" s="365"/>
      <c r="J1214" s="366"/>
      <c r="K1214" s="367"/>
      <c r="L1214" s="362"/>
    </row>
    <row r="1215" spans="3:12" ht="15.6" x14ac:dyDescent="0.3">
      <c r="C1215" s="360"/>
      <c r="D1215" s="361"/>
      <c r="E1215" s="362"/>
      <c r="F1215" s="363"/>
      <c r="G1215" s="140"/>
      <c r="H1215" s="364"/>
      <c r="I1215" s="365"/>
      <c r="J1215" s="366"/>
      <c r="K1215" s="367"/>
      <c r="L1215" s="362"/>
    </row>
    <row r="1216" spans="3:12" ht="15.6" x14ac:dyDescent="0.3">
      <c r="C1216" s="360"/>
      <c r="D1216" s="371">
        <v>45537</v>
      </c>
      <c r="E1216" s="362" t="s">
        <v>809</v>
      </c>
      <c r="F1216" s="363" t="s">
        <v>897</v>
      </c>
      <c r="G1216" s="140">
        <v>450</v>
      </c>
      <c r="H1216" s="364">
        <v>1325</v>
      </c>
      <c r="I1216" s="365" t="s">
        <v>931</v>
      </c>
      <c r="J1216" s="366"/>
      <c r="K1216" s="367"/>
      <c r="L1216" s="362"/>
    </row>
    <row r="1217" spans="3:12" ht="15.6" x14ac:dyDescent="0.3">
      <c r="C1217" s="360"/>
      <c r="D1217" s="361"/>
      <c r="E1217" s="362"/>
      <c r="F1217" s="363"/>
      <c r="G1217" s="140"/>
      <c r="H1217" s="364"/>
      <c r="I1217" s="365" t="s">
        <v>977</v>
      </c>
      <c r="J1217" s="366"/>
      <c r="K1217" s="367"/>
      <c r="L1217" s="362"/>
    </row>
    <row r="1218" spans="3:12" ht="15.6" x14ac:dyDescent="0.3">
      <c r="C1218" s="360"/>
      <c r="D1218" s="361"/>
      <c r="E1218" s="362"/>
      <c r="F1218" s="363"/>
      <c r="G1218" s="140"/>
      <c r="H1218" s="364"/>
      <c r="I1218" s="373" t="s">
        <v>1019</v>
      </c>
      <c r="J1218" s="366"/>
      <c r="K1218" s="367"/>
      <c r="L1218" s="362"/>
    </row>
    <row r="1219" spans="3:12" ht="15.6" x14ac:dyDescent="0.3">
      <c r="C1219" s="360"/>
      <c r="D1219" s="361"/>
      <c r="E1219" s="362"/>
      <c r="F1219" s="363"/>
      <c r="G1219" s="140"/>
      <c r="H1219" s="364"/>
      <c r="I1219" s="365"/>
      <c r="J1219" s="366"/>
      <c r="K1219" s="367"/>
      <c r="L1219" s="362"/>
    </row>
    <row r="1220" spans="3:12" ht="15.6" x14ac:dyDescent="0.3">
      <c r="C1220" s="360"/>
      <c r="D1220" s="361"/>
      <c r="E1220" s="362"/>
      <c r="F1220" s="363"/>
      <c r="G1220" s="140"/>
      <c r="H1220" s="364"/>
      <c r="I1220" s="365"/>
      <c r="J1220" s="366"/>
      <c r="K1220" s="367"/>
      <c r="L1220" s="362"/>
    </row>
    <row r="1221" spans="3:12" ht="15.6" x14ac:dyDescent="0.3">
      <c r="C1221" s="360"/>
      <c r="D1221" s="361" t="s">
        <v>1283</v>
      </c>
      <c r="E1221" s="362" t="s">
        <v>809</v>
      </c>
      <c r="F1221" s="363" t="s">
        <v>897</v>
      </c>
      <c r="G1221" s="140">
        <v>820</v>
      </c>
      <c r="H1221" s="364">
        <v>1325</v>
      </c>
      <c r="I1221" s="365" t="s">
        <v>922</v>
      </c>
      <c r="J1221" s="366"/>
      <c r="K1221" s="367"/>
      <c r="L1221" s="362"/>
    </row>
    <row r="1222" spans="3:12" ht="15.6" x14ac:dyDescent="0.3">
      <c r="C1222" s="360"/>
      <c r="D1222" s="361"/>
      <c r="E1222" s="362"/>
      <c r="F1222" s="363"/>
      <c r="G1222" s="140"/>
      <c r="H1222" s="364"/>
      <c r="I1222" s="365" t="s">
        <v>1262</v>
      </c>
      <c r="J1222" s="366"/>
      <c r="K1222" s="367"/>
      <c r="L1222" s="362"/>
    </row>
    <row r="1223" spans="3:12" ht="15.6" x14ac:dyDescent="0.3">
      <c r="C1223" s="360"/>
      <c r="D1223" s="361"/>
      <c r="E1223" s="362"/>
      <c r="F1223" s="363"/>
      <c r="G1223" s="140"/>
      <c r="H1223" s="364"/>
      <c r="I1223" s="365" t="s">
        <v>1284</v>
      </c>
      <c r="J1223" s="366"/>
      <c r="K1223" s="367"/>
      <c r="L1223" s="362"/>
    </row>
    <row r="1224" spans="3:12" ht="15.6" x14ac:dyDescent="0.3">
      <c r="C1224" s="360"/>
      <c r="D1224" s="361"/>
      <c r="E1224" s="362"/>
      <c r="F1224" s="363"/>
      <c r="G1224" s="140"/>
      <c r="H1224" s="364"/>
      <c r="I1224" s="365" t="s">
        <v>970</v>
      </c>
      <c r="J1224" s="366"/>
      <c r="K1224" s="367"/>
      <c r="L1224" s="362"/>
    </row>
    <row r="1225" spans="3:12" ht="15.6" x14ac:dyDescent="0.3">
      <c r="C1225" s="360"/>
      <c r="D1225" s="361"/>
      <c r="E1225" s="362"/>
      <c r="F1225" s="363"/>
      <c r="G1225" s="140"/>
      <c r="H1225" s="364"/>
      <c r="I1225" s="373" t="s">
        <v>1285</v>
      </c>
      <c r="J1225" s="366"/>
      <c r="K1225" s="367"/>
      <c r="L1225" s="362"/>
    </row>
    <row r="1226" spans="3:12" ht="15.6" x14ac:dyDescent="0.3">
      <c r="C1226" s="360"/>
      <c r="D1226" s="361"/>
      <c r="E1226" s="362"/>
      <c r="F1226" s="363"/>
      <c r="G1226" s="140"/>
      <c r="H1226" s="364"/>
      <c r="I1226" s="365"/>
      <c r="J1226" s="366"/>
      <c r="K1226" s="367"/>
      <c r="L1226" s="362"/>
    </row>
    <row r="1227" spans="3:12" ht="15.6" x14ac:dyDescent="0.3">
      <c r="C1227" s="360"/>
      <c r="D1227" s="361"/>
      <c r="E1227" s="362"/>
      <c r="F1227" s="363"/>
      <c r="G1227" s="140"/>
      <c r="H1227" s="364"/>
      <c r="I1227" s="365"/>
      <c r="J1227" s="366"/>
      <c r="K1227" s="367"/>
      <c r="L1227" s="362"/>
    </row>
    <row r="1228" spans="3:12" ht="15.6" x14ac:dyDescent="0.3">
      <c r="C1228" s="360"/>
      <c r="D1228" s="371">
        <v>45545</v>
      </c>
      <c r="E1228" s="362" t="s">
        <v>611</v>
      </c>
      <c r="F1228" s="363" t="s">
        <v>897</v>
      </c>
      <c r="G1228" s="140">
        <v>230</v>
      </c>
      <c r="H1228" s="364">
        <v>1325</v>
      </c>
      <c r="I1228" s="365" t="s">
        <v>1294</v>
      </c>
      <c r="J1228" s="366"/>
      <c r="K1228" s="367"/>
      <c r="L1228" s="362"/>
    </row>
    <row r="1229" spans="3:12" ht="15.6" x14ac:dyDescent="0.3">
      <c r="C1229" s="360"/>
      <c r="D1229" s="361"/>
      <c r="E1229" s="362"/>
      <c r="F1229" s="363"/>
      <c r="G1229" s="140"/>
      <c r="H1229" s="364"/>
      <c r="I1229" s="373" t="s">
        <v>1295</v>
      </c>
      <c r="J1229" s="366"/>
      <c r="K1229" s="367"/>
      <c r="L1229" s="362"/>
    </row>
    <row r="1230" spans="3:12" ht="15.6" x14ac:dyDescent="0.3">
      <c r="C1230" s="360"/>
      <c r="D1230" s="361"/>
      <c r="E1230" s="362"/>
      <c r="F1230" s="363"/>
      <c r="G1230" s="140"/>
      <c r="H1230" s="364"/>
      <c r="I1230" s="365"/>
      <c r="J1230" s="366"/>
      <c r="K1230" s="367"/>
      <c r="L1230" s="362"/>
    </row>
    <row r="1231" spans="3:12" ht="15.6" x14ac:dyDescent="0.3">
      <c r="C1231" s="360"/>
      <c r="D1231" s="361"/>
      <c r="E1231" s="362"/>
      <c r="F1231" s="363"/>
      <c r="G1231" s="140"/>
      <c r="H1231" s="364"/>
      <c r="I1231" s="365"/>
      <c r="J1231" s="366"/>
      <c r="K1231" s="367"/>
      <c r="L1231" s="362"/>
    </row>
    <row r="1232" spans="3:12" ht="15.6" x14ac:dyDescent="0.3">
      <c r="C1232" s="360"/>
      <c r="D1232" s="371">
        <v>45547</v>
      </c>
      <c r="E1232" s="362" t="s">
        <v>455</v>
      </c>
      <c r="F1232" s="363" t="s">
        <v>897</v>
      </c>
      <c r="G1232" s="140">
        <v>480</v>
      </c>
      <c r="H1232" s="364">
        <v>1325</v>
      </c>
      <c r="I1232" s="365" t="s">
        <v>1304</v>
      </c>
      <c r="J1232" s="366"/>
      <c r="K1232" s="367"/>
      <c r="L1232" s="362"/>
    </row>
    <row r="1233" spans="3:12" ht="15.6" x14ac:dyDescent="0.3">
      <c r="C1233" s="360"/>
      <c r="D1233" s="361"/>
      <c r="E1233" s="362"/>
      <c r="F1233" s="363"/>
      <c r="G1233" s="140"/>
      <c r="H1233" s="364"/>
      <c r="I1233" s="373" t="s">
        <v>1181</v>
      </c>
      <c r="J1233" s="366"/>
      <c r="K1233" s="367"/>
      <c r="L1233" s="362"/>
    </row>
    <row r="1234" spans="3:12" ht="15.6" x14ac:dyDescent="0.3">
      <c r="C1234" s="360"/>
      <c r="D1234" s="361"/>
      <c r="E1234" s="362"/>
      <c r="F1234" s="363"/>
      <c r="G1234" s="140"/>
      <c r="H1234" s="364"/>
      <c r="I1234" s="365"/>
      <c r="J1234" s="366"/>
      <c r="K1234" s="367"/>
      <c r="L1234" s="362"/>
    </row>
    <row r="1235" spans="3:12" ht="15.6" x14ac:dyDescent="0.3">
      <c r="C1235" s="360"/>
      <c r="D1235" s="361"/>
      <c r="E1235" s="362"/>
      <c r="F1235" s="363"/>
      <c r="G1235" s="140"/>
      <c r="H1235" s="364"/>
      <c r="I1235" s="365"/>
      <c r="J1235" s="366"/>
      <c r="K1235" s="367"/>
      <c r="L1235" s="362"/>
    </row>
    <row r="1236" spans="3:12" ht="15.6" x14ac:dyDescent="0.3">
      <c r="C1236" s="360"/>
      <c r="D1236" s="371">
        <v>45551</v>
      </c>
      <c r="E1236" s="362" t="s">
        <v>809</v>
      </c>
      <c r="F1236" s="363" t="s">
        <v>897</v>
      </c>
      <c r="G1236" s="140">
        <v>910</v>
      </c>
      <c r="H1236" s="364">
        <v>1325</v>
      </c>
      <c r="I1236" s="365" t="s">
        <v>1220</v>
      </c>
      <c r="J1236" s="366"/>
      <c r="K1236" s="367"/>
      <c r="L1236" s="362"/>
    </row>
    <row r="1237" spans="3:12" ht="15.6" x14ac:dyDescent="0.3">
      <c r="C1237" s="360"/>
      <c r="D1237" s="361"/>
      <c r="E1237" s="362"/>
      <c r="F1237" s="363"/>
      <c r="G1237" s="140"/>
      <c r="H1237" s="364"/>
      <c r="I1237" s="365" t="s">
        <v>1310</v>
      </c>
      <c r="J1237" s="366"/>
      <c r="K1237" s="367"/>
      <c r="L1237" s="362"/>
    </row>
    <row r="1238" spans="3:12" ht="15.6" x14ac:dyDescent="0.3">
      <c r="C1238" s="360"/>
      <c r="D1238" s="361"/>
      <c r="E1238" s="362"/>
      <c r="F1238" s="363"/>
      <c r="G1238" s="140"/>
      <c r="H1238" s="364"/>
      <c r="I1238" s="365" t="s">
        <v>941</v>
      </c>
      <c r="J1238" s="366"/>
      <c r="K1238" s="367"/>
      <c r="L1238" s="362"/>
    </row>
    <row r="1239" spans="3:12" ht="15.6" x14ac:dyDescent="0.3">
      <c r="C1239" s="360"/>
      <c r="D1239" s="361"/>
      <c r="E1239" s="362"/>
      <c r="F1239" s="363"/>
      <c r="G1239" s="140"/>
      <c r="H1239" s="364"/>
      <c r="I1239" s="365" t="s">
        <v>1311</v>
      </c>
      <c r="J1239" s="366"/>
      <c r="K1239" s="367"/>
      <c r="L1239" s="362"/>
    </row>
    <row r="1240" spans="3:12" ht="15.6" x14ac:dyDescent="0.3">
      <c r="C1240" s="360"/>
      <c r="D1240" s="361"/>
      <c r="E1240" s="362"/>
      <c r="F1240" s="363"/>
      <c r="G1240" s="140"/>
      <c r="H1240" s="364"/>
      <c r="I1240" s="373" t="s">
        <v>1312</v>
      </c>
      <c r="J1240" s="366"/>
      <c r="K1240" s="367"/>
      <c r="L1240" s="362"/>
    </row>
    <row r="1241" spans="3:12" ht="15.6" x14ac:dyDescent="0.3">
      <c r="C1241" s="360"/>
      <c r="D1241" s="361"/>
      <c r="E1241" s="362"/>
      <c r="F1241" s="363"/>
      <c r="G1241" s="140"/>
      <c r="H1241" s="364"/>
      <c r="I1241" s="365"/>
      <c r="J1241" s="366"/>
      <c r="K1241" s="367"/>
      <c r="L1241" s="362"/>
    </row>
    <row r="1242" spans="3:12" ht="15.6" x14ac:dyDescent="0.3">
      <c r="C1242" s="360"/>
      <c r="D1242" s="361"/>
      <c r="E1242" s="362"/>
      <c r="F1242" s="363"/>
      <c r="G1242" s="140"/>
      <c r="H1242" s="364"/>
      <c r="I1242" s="365"/>
      <c r="J1242" s="366"/>
      <c r="K1242" s="367"/>
      <c r="L1242" s="362"/>
    </row>
    <row r="1243" spans="3:12" ht="15.6" x14ac:dyDescent="0.3">
      <c r="C1243" s="360"/>
      <c r="D1243" s="371">
        <v>45552</v>
      </c>
      <c r="E1243" s="362" t="s">
        <v>809</v>
      </c>
      <c r="F1243" s="363" t="s">
        <v>897</v>
      </c>
      <c r="G1243" s="140">
        <v>800</v>
      </c>
      <c r="H1243" s="364">
        <v>1325</v>
      </c>
      <c r="I1243" s="365" t="s">
        <v>1321</v>
      </c>
      <c r="J1243" s="366"/>
      <c r="K1243" s="367"/>
      <c r="L1243" s="362"/>
    </row>
    <row r="1244" spans="3:12" ht="15.6" x14ac:dyDescent="0.3">
      <c r="C1244" s="360"/>
      <c r="D1244" s="361"/>
      <c r="E1244" s="362"/>
      <c r="F1244" s="363"/>
      <c r="G1244" s="140"/>
      <c r="H1244" s="364"/>
      <c r="I1244" s="365" t="s">
        <v>947</v>
      </c>
      <c r="J1244" s="366"/>
      <c r="K1244" s="367"/>
      <c r="L1244" s="362"/>
    </row>
    <row r="1245" spans="3:12" ht="15.6" x14ac:dyDescent="0.3">
      <c r="C1245" s="360"/>
      <c r="D1245" s="361"/>
      <c r="E1245" s="362"/>
      <c r="F1245" s="363"/>
      <c r="G1245" s="140"/>
      <c r="H1245" s="364"/>
      <c r="I1245" s="373" t="s">
        <v>1322</v>
      </c>
      <c r="J1245" s="366"/>
      <c r="K1245" s="367"/>
      <c r="L1245" s="362"/>
    </row>
    <row r="1246" spans="3:12" ht="15.6" x14ac:dyDescent="0.3">
      <c r="C1246" s="360"/>
      <c r="D1246" s="361"/>
      <c r="E1246" s="362"/>
      <c r="F1246" s="363"/>
      <c r="G1246" s="140"/>
      <c r="H1246" s="364"/>
      <c r="I1246" s="365"/>
      <c r="J1246" s="366"/>
      <c r="K1246" s="367"/>
      <c r="L1246" s="362"/>
    </row>
    <row r="1247" spans="3:12" ht="15.6" x14ac:dyDescent="0.3">
      <c r="C1247" s="360"/>
      <c r="D1247" s="361"/>
      <c r="E1247" s="362"/>
      <c r="F1247" s="363"/>
      <c r="G1247" s="140"/>
      <c r="H1247" s="364"/>
      <c r="I1247" s="365"/>
      <c r="J1247" s="366"/>
      <c r="K1247" s="367"/>
      <c r="L1247" s="362"/>
    </row>
    <row r="1248" spans="3:12" ht="15.6" x14ac:dyDescent="0.3">
      <c r="C1248" s="360"/>
      <c r="D1248" s="371">
        <v>45553</v>
      </c>
      <c r="E1248" s="362" t="s">
        <v>809</v>
      </c>
      <c r="F1248" s="363" t="s">
        <v>897</v>
      </c>
      <c r="G1248" s="140">
        <v>466</v>
      </c>
      <c r="H1248" s="364">
        <v>1325</v>
      </c>
      <c r="I1248" s="365" t="s">
        <v>1323</v>
      </c>
      <c r="J1248" s="366"/>
      <c r="K1248" s="367"/>
      <c r="L1248" s="362"/>
    </row>
    <row r="1249" spans="3:12" ht="15.6" x14ac:dyDescent="0.3">
      <c r="C1249" s="360"/>
      <c r="D1249" s="361"/>
      <c r="E1249" s="362"/>
      <c r="F1249" s="363"/>
      <c r="G1249" s="140"/>
      <c r="H1249" s="364"/>
      <c r="I1249" s="365" t="s">
        <v>931</v>
      </c>
      <c r="J1249" s="366"/>
      <c r="K1249" s="367"/>
      <c r="L1249" s="362"/>
    </row>
    <row r="1250" spans="3:12" ht="15.6" x14ac:dyDescent="0.3">
      <c r="C1250" s="360"/>
      <c r="D1250" s="361"/>
      <c r="E1250" s="362"/>
      <c r="F1250" s="363"/>
      <c r="G1250" s="140"/>
      <c r="H1250" s="364"/>
      <c r="I1250" s="373" t="s">
        <v>1324</v>
      </c>
      <c r="J1250" s="366"/>
      <c r="K1250" s="367"/>
      <c r="L1250" s="362"/>
    </row>
    <row r="1251" spans="3:12" ht="15.6" x14ac:dyDescent="0.3">
      <c r="C1251" s="360"/>
      <c r="D1251" s="361"/>
      <c r="E1251" s="362"/>
      <c r="F1251" s="363"/>
      <c r="G1251" s="140"/>
      <c r="H1251" s="364"/>
      <c r="I1251" s="365"/>
      <c r="J1251" s="366"/>
      <c r="K1251" s="367"/>
      <c r="L1251" s="362"/>
    </row>
    <row r="1252" spans="3:12" ht="15.6" x14ac:dyDescent="0.3">
      <c r="C1252" s="360"/>
      <c r="D1252" s="361"/>
      <c r="E1252" s="362"/>
      <c r="F1252" s="363"/>
      <c r="G1252" s="140"/>
      <c r="H1252" s="364"/>
      <c r="I1252" s="365"/>
      <c r="J1252" s="366"/>
      <c r="K1252" s="367"/>
      <c r="L1252" s="362"/>
    </row>
    <row r="1253" spans="3:12" ht="15.6" x14ac:dyDescent="0.3">
      <c r="C1253" s="360"/>
      <c r="D1253" s="371">
        <v>45555</v>
      </c>
      <c r="E1253" s="362" t="s">
        <v>465</v>
      </c>
      <c r="F1253" s="363" t="s">
        <v>897</v>
      </c>
      <c r="G1253" s="140">
        <v>330</v>
      </c>
      <c r="H1253" s="364">
        <v>1325</v>
      </c>
      <c r="I1253" s="365" t="s">
        <v>964</v>
      </c>
      <c r="J1253" s="366"/>
      <c r="K1253" s="367"/>
      <c r="L1253" s="362"/>
    </row>
    <row r="1254" spans="3:12" ht="15.6" x14ac:dyDescent="0.3">
      <c r="C1254" s="360"/>
      <c r="D1254" s="361"/>
      <c r="E1254" s="362"/>
      <c r="F1254" s="363"/>
      <c r="G1254" s="140"/>
      <c r="H1254" s="364"/>
      <c r="I1254" s="373" t="s">
        <v>1326</v>
      </c>
      <c r="J1254" s="366"/>
      <c r="K1254" s="367"/>
      <c r="L1254" s="362"/>
    </row>
    <row r="1255" spans="3:12" ht="15.6" x14ac:dyDescent="0.3">
      <c r="C1255" s="360"/>
      <c r="D1255" s="361"/>
      <c r="E1255" s="362"/>
      <c r="F1255" s="363"/>
      <c r="G1255" s="140"/>
      <c r="H1255" s="364"/>
      <c r="I1255" s="365"/>
      <c r="J1255" s="366"/>
      <c r="K1255" s="367"/>
      <c r="L1255" s="362"/>
    </row>
    <row r="1256" spans="3:12" ht="15.6" x14ac:dyDescent="0.3">
      <c r="C1256" s="360"/>
      <c r="D1256" s="361"/>
      <c r="E1256" s="362"/>
      <c r="F1256" s="363"/>
      <c r="G1256" s="140"/>
      <c r="H1256" s="364"/>
      <c r="I1256" s="365"/>
      <c r="J1256" s="366"/>
      <c r="K1256" s="367"/>
      <c r="L1256" s="362"/>
    </row>
    <row r="1257" spans="3:12" ht="15.6" x14ac:dyDescent="0.3">
      <c r="C1257" s="360"/>
      <c r="D1257" s="371">
        <v>45556</v>
      </c>
      <c r="E1257" s="362" t="s">
        <v>455</v>
      </c>
      <c r="F1257" s="363" t="s">
        <v>897</v>
      </c>
      <c r="G1257" s="140">
        <v>314</v>
      </c>
      <c r="H1257" s="364">
        <v>1325</v>
      </c>
      <c r="I1257" s="365" t="s">
        <v>1330</v>
      </c>
      <c r="J1257" s="366"/>
      <c r="K1257" s="367"/>
      <c r="L1257" s="362"/>
    </row>
    <row r="1258" spans="3:12" ht="15.6" x14ac:dyDescent="0.3">
      <c r="C1258" s="360"/>
      <c r="D1258" s="361"/>
      <c r="E1258" s="362"/>
      <c r="F1258" s="363"/>
      <c r="G1258" s="140"/>
      <c r="H1258" s="364"/>
      <c r="I1258" s="373" t="s">
        <v>1331</v>
      </c>
      <c r="J1258" s="366"/>
      <c r="K1258" s="367"/>
      <c r="L1258" s="362"/>
    </row>
    <row r="1259" spans="3:12" ht="15.6" x14ac:dyDescent="0.3">
      <c r="C1259" s="360"/>
      <c r="D1259" s="361"/>
      <c r="E1259" s="362"/>
      <c r="F1259" s="363"/>
      <c r="G1259" s="140"/>
      <c r="H1259" s="364"/>
      <c r="I1259" s="365"/>
      <c r="J1259" s="366"/>
      <c r="K1259" s="367"/>
      <c r="L1259" s="362"/>
    </row>
    <row r="1260" spans="3:12" ht="15.6" x14ac:dyDescent="0.3">
      <c r="C1260" s="360"/>
      <c r="D1260" s="361"/>
      <c r="E1260" s="362"/>
      <c r="F1260" s="363"/>
      <c r="G1260" s="140"/>
      <c r="H1260" s="364"/>
      <c r="I1260" s="365"/>
      <c r="J1260" s="366"/>
      <c r="K1260" s="367"/>
      <c r="L1260" s="362"/>
    </row>
    <row r="1261" spans="3:12" ht="15.6" x14ac:dyDescent="0.3">
      <c r="C1261" s="360"/>
      <c r="D1261" s="371">
        <v>45559</v>
      </c>
      <c r="E1261" s="362" t="s">
        <v>809</v>
      </c>
      <c r="F1261" s="363" t="s">
        <v>897</v>
      </c>
      <c r="G1261" s="140">
        <v>540</v>
      </c>
      <c r="H1261" s="364">
        <v>1325</v>
      </c>
      <c r="I1261" s="365" t="s">
        <v>938</v>
      </c>
      <c r="J1261" s="366"/>
      <c r="K1261" s="367"/>
      <c r="L1261" s="362"/>
    </row>
    <row r="1262" spans="3:12" ht="15.6" x14ac:dyDescent="0.3">
      <c r="C1262" s="360"/>
      <c r="D1262" s="361"/>
      <c r="E1262" s="362"/>
      <c r="F1262" s="363"/>
      <c r="G1262" s="140"/>
      <c r="H1262" s="364"/>
      <c r="I1262" s="365" t="s">
        <v>931</v>
      </c>
      <c r="J1262" s="366"/>
      <c r="K1262" s="367"/>
      <c r="L1262" s="362"/>
    </row>
    <row r="1263" spans="3:12" ht="15.6" x14ac:dyDescent="0.3">
      <c r="C1263" s="360"/>
      <c r="D1263" s="361"/>
      <c r="E1263" s="362"/>
      <c r="F1263" s="363"/>
      <c r="G1263" s="140"/>
      <c r="H1263" s="364"/>
      <c r="I1263" s="373" t="s">
        <v>1338</v>
      </c>
      <c r="J1263" s="366"/>
      <c r="K1263" s="367"/>
      <c r="L1263" s="362"/>
    </row>
    <row r="1264" spans="3:12" ht="15.6" x14ac:dyDescent="0.3">
      <c r="C1264" s="360"/>
      <c r="D1264" s="361"/>
      <c r="E1264" s="362"/>
      <c r="F1264" s="363"/>
      <c r="G1264" s="140"/>
      <c r="H1264" s="364"/>
      <c r="I1264" s="365"/>
      <c r="J1264" s="366"/>
      <c r="K1264" s="367"/>
      <c r="L1264" s="362"/>
    </row>
    <row r="1265" spans="3:12" ht="15.6" x14ac:dyDescent="0.3">
      <c r="C1265" s="360"/>
      <c r="D1265" s="361"/>
      <c r="E1265" s="362"/>
      <c r="F1265" s="363"/>
      <c r="G1265" s="140"/>
      <c r="H1265" s="364"/>
      <c r="I1265" s="365"/>
      <c r="J1265" s="366"/>
      <c r="K1265" s="367"/>
      <c r="L1265" s="362"/>
    </row>
    <row r="1266" spans="3:12" ht="15.6" x14ac:dyDescent="0.3">
      <c r="C1266" s="360"/>
      <c r="D1266" s="371">
        <v>45562</v>
      </c>
      <c r="E1266" s="362" t="s">
        <v>809</v>
      </c>
      <c r="F1266" s="363" t="s">
        <v>897</v>
      </c>
      <c r="G1266" s="140">
        <v>1500</v>
      </c>
      <c r="H1266" s="364">
        <v>1325</v>
      </c>
      <c r="I1266" s="365" t="s">
        <v>930</v>
      </c>
      <c r="J1266" s="366"/>
      <c r="K1266" s="367"/>
      <c r="L1266" s="362"/>
    </row>
    <row r="1267" spans="3:12" ht="15.6" x14ac:dyDescent="0.3">
      <c r="C1267" s="360"/>
      <c r="D1267" s="361"/>
      <c r="E1267" s="362"/>
      <c r="F1267" s="363"/>
      <c r="G1267" s="140"/>
      <c r="H1267" s="364"/>
      <c r="I1267" s="365" t="s">
        <v>1220</v>
      </c>
      <c r="J1267" s="366"/>
      <c r="K1267" s="367"/>
      <c r="L1267" s="362"/>
    </row>
    <row r="1268" spans="3:12" ht="15.6" x14ac:dyDescent="0.3">
      <c r="C1268" s="360"/>
      <c r="D1268" s="361"/>
      <c r="E1268" s="362"/>
      <c r="F1268" s="363"/>
      <c r="G1268" s="140"/>
      <c r="H1268" s="364"/>
      <c r="I1268" s="365" t="s">
        <v>921</v>
      </c>
      <c r="J1268" s="366"/>
      <c r="K1268" s="367"/>
      <c r="L1268" s="362"/>
    </row>
    <row r="1269" spans="3:12" ht="15.6" x14ac:dyDescent="0.3">
      <c r="C1269" s="360"/>
      <c r="D1269" s="361"/>
      <c r="E1269" s="362"/>
      <c r="F1269" s="363"/>
      <c r="G1269" s="140"/>
      <c r="H1269" s="364"/>
      <c r="I1269" s="365" t="s">
        <v>1033</v>
      </c>
      <c r="J1269" s="366"/>
      <c r="K1269" s="367"/>
      <c r="L1269" s="362"/>
    </row>
    <row r="1270" spans="3:12" ht="15.6" x14ac:dyDescent="0.3">
      <c r="C1270" s="360"/>
      <c r="D1270" s="361"/>
      <c r="E1270" s="362"/>
      <c r="F1270" s="363"/>
      <c r="G1270" s="140"/>
      <c r="H1270" s="364"/>
      <c r="I1270" s="365" t="s">
        <v>914</v>
      </c>
      <c r="J1270" s="366"/>
      <c r="K1270" s="367"/>
      <c r="L1270" s="362"/>
    </row>
    <row r="1271" spans="3:12" ht="15.6" x14ac:dyDescent="0.3">
      <c r="C1271" s="360"/>
      <c r="D1271" s="361"/>
      <c r="E1271" s="362"/>
      <c r="F1271" s="363"/>
      <c r="G1271" s="140"/>
      <c r="H1271" s="364"/>
      <c r="I1271" s="373" t="s">
        <v>1346</v>
      </c>
      <c r="J1271" s="366"/>
      <c r="K1271" s="367"/>
      <c r="L1271" s="362"/>
    </row>
    <row r="1272" spans="3:12" ht="15.6" x14ac:dyDescent="0.3">
      <c r="C1272" s="360"/>
      <c r="D1272" s="361"/>
      <c r="E1272" s="362"/>
      <c r="F1272" s="363"/>
      <c r="G1272" s="140"/>
      <c r="H1272" s="364"/>
      <c r="I1272" s="365"/>
      <c r="J1272" s="366"/>
      <c r="K1272" s="367"/>
      <c r="L1272" s="362"/>
    </row>
    <row r="1273" spans="3:12" ht="15.6" x14ac:dyDescent="0.3">
      <c r="C1273" s="360"/>
      <c r="D1273" s="361"/>
      <c r="E1273" s="362"/>
      <c r="F1273" s="363"/>
      <c r="G1273" s="140"/>
      <c r="H1273" s="364"/>
      <c r="I1273" s="365"/>
      <c r="J1273" s="366"/>
      <c r="K1273" s="367"/>
      <c r="L1273" s="362"/>
    </row>
    <row r="1274" spans="3:12" ht="15.6" x14ac:dyDescent="0.3">
      <c r="C1274" s="360"/>
      <c r="D1274" s="371">
        <v>45569</v>
      </c>
      <c r="E1274" s="362" t="s">
        <v>611</v>
      </c>
      <c r="F1274" s="363" t="s">
        <v>897</v>
      </c>
      <c r="G1274" s="140">
        <v>317</v>
      </c>
      <c r="H1274" s="364">
        <v>1325</v>
      </c>
      <c r="I1274" s="365" t="s">
        <v>1351</v>
      </c>
      <c r="J1274" s="366"/>
      <c r="K1274" s="367"/>
      <c r="L1274" s="362"/>
    </row>
    <row r="1275" spans="3:12" ht="15.6" x14ac:dyDescent="0.3">
      <c r="C1275" s="360"/>
      <c r="D1275" s="361"/>
      <c r="E1275" s="362"/>
      <c r="F1275" s="363"/>
      <c r="G1275" s="140"/>
      <c r="H1275" s="364"/>
      <c r="I1275" s="373" t="s">
        <v>1352</v>
      </c>
      <c r="J1275" s="366"/>
      <c r="K1275" s="367"/>
      <c r="L1275" s="362"/>
    </row>
    <row r="1276" spans="3:12" ht="15.6" x14ac:dyDescent="0.3">
      <c r="C1276" s="360"/>
      <c r="D1276" s="361"/>
      <c r="E1276" s="362"/>
      <c r="F1276" s="363"/>
      <c r="G1276" s="140"/>
      <c r="H1276" s="364"/>
      <c r="I1276" s="365"/>
      <c r="J1276" s="366"/>
      <c r="K1276" s="367"/>
      <c r="L1276" s="362"/>
    </row>
    <row r="1277" spans="3:12" ht="15.6" x14ac:dyDescent="0.3">
      <c r="C1277" s="360"/>
      <c r="D1277" s="361"/>
      <c r="E1277" s="362"/>
      <c r="F1277" s="363"/>
      <c r="G1277" s="140"/>
      <c r="H1277" s="364"/>
      <c r="I1277" s="365"/>
      <c r="J1277" s="366"/>
      <c r="K1277" s="367"/>
      <c r="L1277" s="362"/>
    </row>
    <row r="1278" spans="3:12" ht="15.6" x14ac:dyDescent="0.3">
      <c r="C1278" s="360"/>
      <c r="D1278" s="371">
        <v>45570</v>
      </c>
      <c r="E1278" s="362" t="s">
        <v>455</v>
      </c>
      <c r="F1278" s="363" t="s">
        <v>897</v>
      </c>
      <c r="G1278" s="140">
        <v>450</v>
      </c>
      <c r="H1278" s="364">
        <v>1325</v>
      </c>
      <c r="I1278" s="365" t="s">
        <v>930</v>
      </c>
      <c r="J1278" s="366"/>
      <c r="K1278" s="367"/>
      <c r="L1278" s="362"/>
    </row>
    <row r="1279" spans="3:12" ht="15.6" x14ac:dyDescent="0.3">
      <c r="C1279" s="360"/>
      <c r="D1279" s="361"/>
      <c r="E1279" s="362"/>
      <c r="F1279" s="363"/>
      <c r="G1279" s="140"/>
      <c r="H1279" s="364"/>
      <c r="I1279" s="373" t="s">
        <v>1019</v>
      </c>
      <c r="J1279" s="366"/>
      <c r="K1279" s="367"/>
      <c r="L1279" s="362"/>
    </row>
    <row r="1280" spans="3:12" ht="15.6" x14ac:dyDescent="0.3">
      <c r="C1280" s="360"/>
      <c r="D1280" s="361"/>
      <c r="E1280" s="362"/>
      <c r="F1280" s="363"/>
      <c r="G1280" s="140"/>
      <c r="H1280" s="364"/>
      <c r="I1280" s="365"/>
      <c r="J1280" s="366"/>
      <c r="K1280" s="367"/>
      <c r="L1280" s="362"/>
    </row>
    <row r="1281" spans="3:12" ht="15.6" x14ac:dyDescent="0.3">
      <c r="C1281" s="360"/>
      <c r="D1281" s="361"/>
      <c r="E1281" s="362"/>
      <c r="F1281" s="363"/>
      <c r="G1281" s="140"/>
      <c r="H1281" s="364"/>
      <c r="I1281" s="365"/>
      <c r="J1281" s="366"/>
      <c r="K1281" s="367"/>
      <c r="L1281" s="362"/>
    </row>
    <row r="1282" spans="3:12" ht="15.6" x14ac:dyDescent="0.3">
      <c r="C1282" s="360"/>
      <c r="D1282" s="371">
        <v>45573</v>
      </c>
      <c r="E1282" s="362" t="s">
        <v>809</v>
      </c>
      <c r="F1282" s="363" t="s">
        <v>897</v>
      </c>
      <c r="G1282" s="140">
        <v>1270</v>
      </c>
      <c r="H1282" s="364">
        <v>1310</v>
      </c>
      <c r="I1282" s="365" t="s">
        <v>991</v>
      </c>
      <c r="J1282" s="366"/>
      <c r="K1282" s="367"/>
      <c r="L1282" s="362"/>
    </row>
    <row r="1283" spans="3:12" ht="15.6" x14ac:dyDescent="0.3">
      <c r="C1283" s="360"/>
      <c r="D1283" s="361"/>
      <c r="E1283" s="362"/>
      <c r="F1283" s="363"/>
      <c r="G1283" s="140"/>
      <c r="H1283" s="364"/>
      <c r="I1283" s="365" t="s">
        <v>1035</v>
      </c>
      <c r="J1283" s="366"/>
      <c r="K1283" s="367"/>
      <c r="L1283" s="362"/>
    </row>
    <row r="1284" spans="3:12" ht="15.6" x14ac:dyDescent="0.3">
      <c r="C1284" s="360"/>
      <c r="D1284" s="361"/>
      <c r="E1284" s="362"/>
      <c r="F1284" s="363"/>
      <c r="G1284" s="140"/>
      <c r="H1284" s="364"/>
      <c r="I1284" s="365" t="s">
        <v>968</v>
      </c>
      <c r="J1284" s="366"/>
      <c r="K1284" s="367"/>
      <c r="L1284" s="362"/>
    </row>
    <row r="1285" spans="3:12" ht="15.6" x14ac:dyDescent="0.3">
      <c r="C1285" s="360"/>
      <c r="D1285" s="361"/>
      <c r="E1285" s="362"/>
      <c r="F1285" s="363"/>
      <c r="G1285" s="140"/>
      <c r="H1285" s="364"/>
      <c r="I1285" s="365" t="s">
        <v>930</v>
      </c>
      <c r="J1285" s="366"/>
      <c r="K1285" s="367"/>
      <c r="L1285" s="362"/>
    </row>
    <row r="1286" spans="3:12" ht="15.6" x14ac:dyDescent="0.3">
      <c r="C1286" s="360"/>
      <c r="D1286" s="361"/>
      <c r="E1286" s="362"/>
      <c r="F1286" s="363"/>
      <c r="G1286" s="140"/>
      <c r="H1286" s="364"/>
      <c r="I1286" s="373" t="s">
        <v>1372</v>
      </c>
      <c r="J1286" s="366"/>
      <c r="K1286" s="367"/>
      <c r="L1286" s="362"/>
    </row>
    <row r="1287" spans="3:12" ht="15.6" x14ac:dyDescent="0.3">
      <c r="C1287" s="360"/>
      <c r="D1287" s="361"/>
      <c r="E1287" s="362"/>
      <c r="F1287" s="363"/>
      <c r="G1287" s="140"/>
      <c r="H1287" s="364"/>
      <c r="I1287" s="365"/>
      <c r="J1287" s="366"/>
      <c r="K1287" s="367"/>
      <c r="L1287" s="362"/>
    </row>
    <row r="1288" spans="3:12" ht="15.6" x14ac:dyDescent="0.3">
      <c r="C1288" s="360"/>
      <c r="D1288" s="361"/>
      <c r="E1288" s="362"/>
      <c r="F1288" s="363"/>
      <c r="G1288" s="140"/>
      <c r="H1288" s="364"/>
      <c r="I1288" s="365"/>
      <c r="J1288" s="366"/>
      <c r="K1288" s="367"/>
      <c r="L1288" s="362"/>
    </row>
    <row r="1289" spans="3:12" ht="15.6" x14ac:dyDescent="0.3">
      <c r="C1289" s="360"/>
      <c r="D1289" s="371">
        <v>45577</v>
      </c>
      <c r="E1289" s="362" t="s">
        <v>455</v>
      </c>
      <c r="F1289" s="363" t="s">
        <v>897</v>
      </c>
      <c r="G1289" s="140">
        <v>420</v>
      </c>
      <c r="H1289" s="364">
        <v>1310</v>
      </c>
      <c r="I1289" s="365" t="s">
        <v>978</v>
      </c>
      <c r="J1289" s="366"/>
      <c r="K1289" s="367"/>
      <c r="L1289" s="362"/>
    </row>
    <row r="1290" spans="3:12" ht="15.6" x14ac:dyDescent="0.3">
      <c r="C1290" s="360"/>
      <c r="D1290" s="361"/>
      <c r="E1290" s="362"/>
      <c r="F1290" s="363"/>
      <c r="G1290" s="140"/>
      <c r="H1290" s="364"/>
      <c r="I1290" s="373" t="s">
        <v>1373</v>
      </c>
      <c r="J1290" s="366"/>
      <c r="K1290" s="367"/>
      <c r="L1290" s="362"/>
    </row>
    <row r="1291" spans="3:12" ht="15.6" x14ac:dyDescent="0.3">
      <c r="C1291" s="360"/>
      <c r="D1291" s="361"/>
      <c r="E1291" s="362"/>
      <c r="F1291" s="363"/>
      <c r="G1291" s="140"/>
      <c r="H1291" s="364"/>
      <c r="I1291" s="365"/>
      <c r="J1291" s="366"/>
      <c r="K1291" s="367"/>
      <c r="L1291" s="362"/>
    </row>
    <row r="1292" spans="3:12" ht="15.6" x14ac:dyDescent="0.3">
      <c r="C1292" s="360"/>
      <c r="D1292" s="361"/>
      <c r="E1292" s="362"/>
      <c r="F1292" s="363"/>
      <c r="G1292" s="140"/>
      <c r="H1292" s="364"/>
      <c r="I1292" s="365"/>
      <c r="J1292" s="366"/>
      <c r="K1292" s="367"/>
      <c r="L1292" s="362"/>
    </row>
    <row r="1293" spans="3:12" ht="15.6" x14ac:dyDescent="0.3">
      <c r="C1293" s="360"/>
      <c r="D1293" s="371">
        <v>45579</v>
      </c>
      <c r="E1293" s="362" t="s">
        <v>809</v>
      </c>
      <c r="F1293" s="363" t="s">
        <v>897</v>
      </c>
      <c r="G1293" s="140">
        <v>728</v>
      </c>
      <c r="H1293" s="364">
        <v>1310</v>
      </c>
      <c r="I1293" s="365" t="s">
        <v>978</v>
      </c>
      <c r="J1293" s="366"/>
      <c r="K1293" s="367"/>
      <c r="L1293" s="362"/>
    </row>
    <row r="1294" spans="3:12" ht="15.6" x14ac:dyDescent="0.3">
      <c r="C1294" s="360"/>
      <c r="D1294" s="361"/>
      <c r="E1294" s="362"/>
      <c r="F1294" s="363"/>
      <c r="G1294" s="140"/>
      <c r="H1294" s="364"/>
      <c r="I1294" s="365" t="s">
        <v>1374</v>
      </c>
      <c r="J1294" s="366"/>
      <c r="K1294" s="367"/>
      <c r="L1294" s="362"/>
    </row>
    <row r="1295" spans="3:12" ht="15.6" x14ac:dyDescent="0.3">
      <c r="C1295" s="360"/>
      <c r="D1295" s="361"/>
      <c r="E1295" s="362"/>
      <c r="F1295" s="363"/>
      <c r="G1295" s="140"/>
      <c r="H1295" s="364"/>
      <c r="I1295" s="373" t="s">
        <v>1375</v>
      </c>
      <c r="J1295" s="366"/>
      <c r="K1295" s="367"/>
      <c r="L1295" s="362"/>
    </row>
    <row r="1296" spans="3:12" ht="15.6" x14ac:dyDescent="0.3">
      <c r="C1296" s="360"/>
      <c r="D1296" s="361"/>
      <c r="E1296" s="362"/>
      <c r="F1296" s="363"/>
      <c r="G1296" s="140"/>
      <c r="H1296" s="364"/>
      <c r="I1296" s="365"/>
      <c r="J1296" s="366"/>
      <c r="K1296" s="367"/>
      <c r="L1296" s="362"/>
    </row>
    <row r="1297" spans="3:12" ht="15.6" x14ac:dyDescent="0.3">
      <c r="C1297" s="360"/>
      <c r="D1297" s="361"/>
      <c r="E1297" s="362"/>
      <c r="F1297" s="363"/>
      <c r="G1297" s="140"/>
      <c r="H1297" s="364"/>
      <c r="I1297" s="365"/>
      <c r="J1297" s="366"/>
      <c r="K1297" s="367"/>
      <c r="L1297" s="362"/>
    </row>
    <row r="1298" spans="3:12" ht="15.6" x14ac:dyDescent="0.3">
      <c r="C1298" s="360"/>
      <c r="D1298" s="371">
        <v>45584</v>
      </c>
      <c r="E1298" s="362" t="s">
        <v>809</v>
      </c>
      <c r="F1298" s="363" t="s">
        <v>897</v>
      </c>
      <c r="G1298" s="140">
        <v>450</v>
      </c>
      <c r="H1298" s="364">
        <v>1310</v>
      </c>
      <c r="I1298" s="365" t="s">
        <v>973</v>
      </c>
      <c r="J1298" s="366"/>
      <c r="K1298" s="367"/>
      <c r="L1298" s="362"/>
    </row>
    <row r="1299" spans="3:12" ht="15.6" x14ac:dyDescent="0.3">
      <c r="C1299" s="360"/>
      <c r="D1299" s="361"/>
      <c r="E1299" s="362"/>
      <c r="F1299" s="363"/>
      <c r="G1299" s="140"/>
      <c r="H1299" s="364"/>
      <c r="I1299" s="365" t="s">
        <v>928</v>
      </c>
      <c r="J1299" s="366"/>
      <c r="K1299" s="367"/>
      <c r="L1299" s="362"/>
    </row>
    <row r="1300" spans="3:12" ht="15.6" x14ac:dyDescent="0.3">
      <c r="C1300" s="360"/>
      <c r="D1300" s="361"/>
      <c r="E1300" s="362"/>
      <c r="F1300" s="363"/>
      <c r="G1300" s="140"/>
      <c r="H1300" s="364"/>
      <c r="I1300" s="365" t="s">
        <v>906</v>
      </c>
      <c r="J1300" s="366"/>
      <c r="K1300" s="367"/>
      <c r="L1300" s="362"/>
    </row>
    <row r="1301" spans="3:12" ht="15.6" x14ac:dyDescent="0.3">
      <c r="C1301" s="360"/>
      <c r="D1301" s="516"/>
      <c r="E1301" s="362"/>
      <c r="F1301" s="517"/>
      <c r="G1301" s="140"/>
      <c r="H1301" s="518"/>
      <c r="I1301" s="365" t="s">
        <v>996</v>
      </c>
      <c r="J1301" s="519"/>
      <c r="K1301" s="520"/>
      <c r="L1301" s="362"/>
    </row>
    <row r="1302" spans="3:12" ht="15.6" x14ac:dyDescent="0.3">
      <c r="C1302" s="360"/>
      <c r="D1302" s="361"/>
      <c r="E1302" s="362"/>
      <c r="F1302" s="363"/>
      <c r="G1302" s="140"/>
      <c r="H1302" s="364"/>
      <c r="I1302" s="373" t="s">
        <v>1382</v>
      </c>
      <c r="J1302" s="366"/>
      <c r="K1302" s="367"/>
      <c r="L1302" s="362"/>
    </row>
    <row r="1303" spans="3:12" ht="15.6" x14ac:dyDescent="0.3">
      <c r="C1303" s="360"/>
      <c r="D1303" s="361"/>
      <c r="E1303" s="362"/>
      <c r="F1303" s="363"/>
      <c r="G1303" s="140"/>
      <c r="H1303" s="364"/>
      <c r="I1303" s="365"/>
      <c r="J1303" s="366"/>
      <c r="K1303" s="367"/>
      <c r="L1303" s="362"/>
    </row>
    <row r="1304" spans="3:12" ht="15.6" x14ac:dyDescent="0.3">
      <c r="C1304" s="360"/>
      <c r="D1304" s="371">
        <v>45586</v>
      </c>
      <c r="E1304" s="362" t="s">
        <v>809</v>
      </c>
      <c r="F1304" s="363"/>
      <c r="G1304" s="140">
        <v>480</v>
      </c>
      <c r="H1304" s="364">
        <v>1310</v>
      </c>
      <c r="I1304" s="365" t="s">
        <v>942</v>
      </c>
      <c r="J1304" s="366"/>
      <c r="K1304" s="367"/>
      <c r="L1304" s="362"/>
    </row>
    <row r="1305" spans="3:12" ht="15.6" x14ac:dyDescent="0.3">
      <c r="C1305" s="360"/>
      <c r="D1305" s="361"/>
      <c r="E1305" s="362"/>
      <c r="F1305" s="363"/>
      <c r="G1305" s="140"/>
      <c r="H1305" s="364"/>
      <c r="I1305" s="365" t="s">
        <v>1020</v>
      </c>
      <c r="J1305" s="366"/>
      <c r="K1305" s="367"/>
      <c r="L1305" s="362"/>
    </row>
    <row r="1306" spans="3:12" ht="15.6" x14ac:dyDescent="0.3">
      <c r="C1306" s="360"/>
      <c r="D1306" s="361"/>
      <c r="E1306" s="362"/>
      <c r="F1306" s="363"/>
      <c r="G1306" s="140"/>
      <c r="H1306" s="364"/>
      <c r="I1306" s="373" t="s">
        <v>1387</v>
      </c>
      <c r="J1306" s="366"/>
      <c r="K1306" s="367"/>
      <c r="L1306" s="362"/>
    </row>
    <row r="1307" spans="3:12" ht="15.6" x14ac:dyDescent="0.3">
      <c r="C1307" s="360"/>
      <c r="D1307" s="361"/>
      <c r="E1307" s="362"/>
      <c r="F1307" s="363"/>
      <c r="G1307" s="140"/>
      <c r="H1307" s="364"/>
      <c r="I1307" s="365"/>
      <c r="J1307" s="366"/>
      <c r="K1307" s="367"/>
      <c r="L1307" s="362"/>
    </row>
    <row r="1308" spans="3:12" ht="15.6" x14ac:dyDescent="0.3">
      <c r="C1308" s="360"/>
      <c r="D1308" s="361"/>
      <c r="E1308" s="362"/>
      <c r="F1308" s="363"/>
      <c r="G1308" s="140"/>
      <c r="H1308" s="364"/>
      <c r="I1308" s="365"/>
      <c r="J1308" s="366"/>
      <c r="K1308" s="367"/>
      <c r="L1308" s="362"/>
    </row>
    <row r="1309" spans="3:12" ht="15.6" x14ac:dyDescent="0.3">
      <c r="C1309" s="360"/>
      <c r="D1309" s="371">
        <v>45593</v>
      </c>
      <c r="E1309" s="362" t="s">
        <v>809</v>
      </c>
      <c r="F1309" s="363" t="s">
        <v>897</v>
      </c>
      <c r="G1309" s="140">
        <v>760</v>
      </c>
      <c r="H1309" s="364">
        <v>1310</v>
      </c>
      <c r="I1309" s="365" t="s">
        <v>978</v>
      </c>
      <c r="J1309" s="366"/>
      <c r="K1309" s="367"/>
      <c r="L1309" s="362"/>
    </row>
    <row r="1310" spans="3:12" ht="15.6" x14ac:dyDescent="0.3">
      <c r="C1310" s="360"/>
      <c r="D1310" s="361"/>
      <c r="E1310" s="362"/>
      <c r="F1310" s="363"/>
      <c r="G1310" s="140"/>
      <c r="H1310" s="364"/>
      <c r="I1310" s="365" t="s">
        <v>1391</v>
      </c>
      <c r="J1310" s="366"/>
      <c r="K1310" s="367"/>
      <c r="L1310" s="362"/>
    </row>
    <row r="1311" spans="3:12" ht="15" customHeight="1" x14ac:dyDescent="0.3">
      <c r="C1311" s="360"/>
      <c r="D1311" s="361"/>
      <c r="E1311" s="362"/>
      <c r="F1311" s="363"/>
      <c r="G1311" s="140"/>
      <c r="H1311" s="364"/>
      <c r="I1311" s="373" t="s">
        <v>1392</v>
      </c>
      <c r="J1311" s="366"/>
      <c r="K1311" s="367"/>
      <c r="L1311" s="362"/>
    </row>
    <row r="1312" spans="3:12" ht="15" customHeight="1" x14ac:dyDescent="0.3">
      <c r="C1312" s="360"/>
      <c r="D1312" s="361"/>
      <c r="E1312" s="362"/>
      <c r="F1312" s="363"/>
      <c r="G1312" s="140"/>
      <c r="H1312" s="364"/>
      <c r="I1312" s="365"/>
      <c r="J1312" s="366"/>
      <c r="K1312" s="367"/>
      <c r="L1312" s="362"/>
    </row>
    <row r="1313" spans="3:12" ht="15" customHeight="1" x14ac:dyDescent="0.3">
      <c r="C1313" s="360"/>
      <c r="D1313" s="361"/>
      <c r="E1313" s="362"/>
      <c r="F1313" s="363"/>
      <c r="G1313" s="140"/>
      <c r="H1313" s="364"/>
      <c r="I1313" s="365"/>
      <c r="J1313" s="366"/>
      <c r="K1313" s="367"/>
      <c r="L1313" s="362"/>
    </row>
    <row r="1314" spans="3:12" ht="15" customHeight="1" x14ac:dyDescent="0.3">
      <c r="C1314" s="360"/>
      <c r="D1314" s="371">
        <v>45595</v>
      </c>
      <c r="E1314" s="362" t="s">
        <v>809</v>
      </c>
      <c r="F1314" s="363" t="s">
        <v>897</v>
      </c>
      <c r="G1314" s="140">
        <v>780</v>
      </c>
      <c r="H1314" s="364">
        <v>1310</v>
      </c>
      <c r="I1314" s="365" t="s">
        <v>1043</v>
      </c>
      <c r="J1314" s="366"/>
      <c r="K1314" s="367"/>
      <c r="L1314" s="362"/>
    </row>
    <row r="1315" spans="3:12" ht="15" customHeight="1" x14ac:dyDescent="0.3">
      <c r="C1315" s="360"/>
      <c r="D1315" s="361"/>
      <c r="E1315" s="362"/>
      <c r="F1315" s="363"/>
      <c r="G1315" s="140"/>
      <c r="H1315" s="364"/>
      <c r="I1315" s="365" t="s">
        <v>1052</v>
      </c>
      <c r="J1315" s="366"/>
      <c r="K1315" s="367"/>
      <c r="L1315" s="362"/>
    </row>
    <row r="1316" spans="3:12" ht="15" customHeight="1" x14ac:dyDescent="0.3">
      <c r="C1316" s="360"/>
      <c r="D1316" s="361"/>
      <c r="E1316" s="362"/>
      <c r="F1316" s="363"/>
      <c r="G1316" s="140"/>
      <c r="H1316" s="364"/>
      <c r="I1316" s="365" t="s">
        <v>903</v>
      </c>
      <c r="J1316" s="366"/>
      <c r="K1316" s="367"/>
      <c r="L1316" s="362"/>
    </row>
    <row r="1317" spans="3:12" ht="15" customHeight="1" x14ac:dyDescent="0.3">
      <c r="C1317" s="360"/>
      <c r="D1317" s="361"/>
      <c r="E1317" s="362"/>
      <c r="F1317" s="363"/>
      <c r="G1317" s="140"/>
      <c r="H1317" s="364"/>
      <c r="I1317" s="373" t="s">
        <v>1396</v>
      </c>
      <c r="J1317" s="366"/>
      <c r="K1317" s="367"/>
      <c r="L1317" s="362"/>
    </row>
    <row r="1318" spans="3:12" ht="15" customHeight="1" x14ac:dyDescent="0.3">
      <c r="C1318" s="360"/>
      <c r="D1318" s="361"/>
      <c r="E1318" s="362"/>
      <c r="F1318" s="363"/>
      <c r="G1318" s="140"/>
      <c r="H1318" s="364"/>
      <c r="I1318" s="365"/>
      <c r="J1318" s="366"/>
      <c r="K1318" s="367"/>
      <c r="L1318" s="362"/>
    </row>
    <row r="1319" spans="3:12" ht="15" customHeight="1" x14ac:dyDescent="0.3">
      <c r="C1319" s="360"/>
      <c r="D1319" s="361"/>
      <c r="E1319" s="362"/>
      <c r="F1319" s="363"/>
      <c r="G1319" s="140"/>
      <c r="H1319" s="364"/>
      <c r="I1319" s="365"/>
      <c r="J1319" s="366"/>
      <c r="K1319" s="367"/>
      <c r="L1319" s="362"/>
    </row>
    <row r="1320" spans="3:12" ht="15" customHeight="1" x14ac:dyDescent="0.3">
      <c r="C1320" s="360"/>
      <c r="D1320" s="371">
        <v>45569</v>
      </c>
      <c r="E1320" s="362" t="s">
        <v>809</v>
      </c>
      <c r="F1320" s="363" t="s">
        <v>897</v>
      </c>
      <c r="G1320" s="140">
        <v>630</v>
      </c>
      <c r="H1320" s="364">
        <v>1310</v>
      </c>
      <c r="I1320" s="365" t="s">
        <v>922</v>
      </c>
      <c r="J1320" s="366"/>
      <c r="K1320" s="367"/>
      <c r="L1320" s="362"/>
    </row>
    <row r="1321" spans="3:12" ht="15" customHeight="1" x14ac:dyDescent="0.3">
      <c r="C1321" s="360"/>
      <c r="D1321" s="361"/>
      <c r="E1321" s="362"/>
      <c r="F1321" s="363"/>
      <c r="G1321" s="140"/>
      <c r="H1321" s="364"/>
      <c r="I1321" s="365" t="s">
        <v>1397</v>
      </c>
      <c r="J1321" s="366"/>
      <c r="K1321" s="367"/>
      <c r="L1321" s="362"/>
    </row>
    <row r="1322" spans="3:12" ht="15" customHeight="1" x14ac:dyDescent="0.3">
      <c r="C1322" s="360"/>
      <c r="D1322" s="361"/>
      <c r="E1322" s="362"/>
      <c r="F1322" s="363"/>
      <c r="G1322" s="140"/>
      <c r="H1322" s="364"/>
      <c r="I1322" s="373" t="s">
        <v>1398</v>
      </c>
      <c r="J1322" s="366"/>
      <c r="K1322" s="367"/>
      <c r="L1322" s="362"/>
    </row>
    <row r="1323" spans="3:12" ht="15" customHeight="1" x14ac:dyDescent="0.3">
      <c r="C1323" s="360"/>
      <c r="D1323" s="361"/>
      <c r="E1323" s="362"/>
      <c r="F1323" s="363"/>
      <c r="G1323" s="140"/>
      <c r="H1323" s="364"/>
      <c r="I1323" s="365"/>
      <c r="J1323" s="366"/>
      <c r="K1323" s="367"/>
      <c r="L1323" s="362"/>
    </row>
    <row r="1324" spans="3:12" ht="15" customHeight="1" x14ac:dyDescent="0.3">
      <c r="C1324" s="360"/>
      <c r="D1324" s="361"/>
      <c r="E1324" s="362"/>
      <c r="F1324" s="363"/>
      <c r="G1324" s="140"/>
      <c r="H1324" s="364"/>
      <c r="I1324" s="365"/>
      <c r="J1324" s="366"/>
      <c r="K1324" s="367"/>
      <c r="L1324" s="362"/>
    </row>
    <row r="1325" spans="3:12" ht="15" customHeight="1" x14ac:dyDescent="0.3">
      <c r="C1325" s="360"/>
      <c r="D1325" s="371">
        <v>45602</v>
      </c>
      <c r="E1325" s="362" t="s">
        <v>809</v>
      </c>
      <c r="F1325" s="363" t="s">
        <v>897</v>
      </c>
      <c r="G1325" s="140">
        <v>780</v>
      </c>
      <c r="H1325" s="364">
        <v>1310</v>
      </c>
      <c r="I1325" s="365" t="s">
        <v>922</v>
      </c>
      <c r="J1325" s="366"/>
      <c r="K1325" s="367"/>
      <c r="L1325" s="362"/>
    </row>
    <row r="1326" spans="3:12" ht="15" customHeight="1" x14ac:dyDescent="0.3">
      <c r="C1326" s="360"/>
      <c r="D1326" s="361"/>
      <c r="E1326" s="362"/>
      <c r="F1326" s="363"/>
      <c r="G1326" s="140"/>
      <c r="H1326" s="364"/>
      <c r="I1326" s="365" t="s">
        <v>1404</v>
      </c>
      <c r="J1326" s="366"/>
      <c r="K1326" s="367"/>
      <c r="L1326" s="362"/>
    </row>
    <row r="1327" spans="3:12" ht="15" customHeight="1" x14ac:dyDescent="0.3">
      <c r="C1327" s="360"/>
      <c r="D1327" s="361"/>
      <c r="E1327" s="362"/>
      <c r="F1327" s="363"/>
      <c r="G1327" s="140"/>
      <c r="H1327" s="364"/>
      <c r="I1327" s="373" t="s">
        <v>1396</v>
      </c>
      <c r="J1327" s="366"/>
      <c r="K1327" s="367"/>
      <c r="L1327" s="362"/>
    </row>
    <row r="1328" spans="3:12" ht="15" customHeight="1" x14ac:dyDescent="0.3">
      <c r="C1328" s="360"/>
      <c r="D1328" s="361"/>
      <c r="E1328" s="362"/>
      <c r="F1328" s="363"/>
      <c r="G1328" s="140"/>
      <c r="H1328" s="364"/>
      <c r="I1328" s="365"/>
      <c r="J1328" s="366"/>
      <c r="K1328" s="367"/>
      <c r="L1328" s="362"/>
    </row>
    <row r="1329" spans="3:12" ht="15" customHeight="1" x14ac:dyDescent="0.3">
      <c r="C1329" s="360"/>
      <c r="D1329" s="361"/>
      <c r="E1329" s="362"/>
      <c r="F1329" s="363"/>
      <c r="G1329" s="140"/>
      <c r="H1329" s="364"/>
      <c r="I1329" s="365"/>
      <c r="J1329" s="366"/>
      <c r="K1329" s="367"/>
      <c r="L1329" s="362"/>
    </row>
    <row r="1330" spans="3:12" ht="15" customHeight="1" x14ac:dyDescent="0.3">
      <c r="C1330" s="360"/>
      <c r="D1330" s="371">
        <v>45604</v>
      </c>
      <c r="E1330" s="362" t="s">
        <v>809</v>
      </c>
      <c r="F1330" s="363" t="s">
        <v>897</v>
      </c>
      <c r="G1330" s="140">
        <v>810</v>
      </c>
      <c r="H1330" s="364">
        <v>1310</v>
      </c>
      <c r="I1330" s="365" t="s">
        <v>1035</v>
      </c>
      <c r="J1330" s="366"/>
      <c r="K1330" s="367"/>
      <c r="L1330" s="362"/>
    </row>
    <row r="1331" spans="3:12" ht="15" customHeight="1" x14ac:dyDescent="0.3">
      <c r="C1331" s="360"/>
      <c r="D1331" s="361"/>
      <c r="E1331" s="362"/>
      <c r="F1331" s="363"/>
      <c r="G1331" s="140"/>
      <c r="H1331" s="364"/>
      <c r="I1331" s="365" t="s">
        <v>921</v>
      </c>
      <c r="J1331" s="366"/>
      <c r="K1331" s="367"/>
      <c r="L1331" s="362"/>
    </row>
    <row r="1332" spans="3:12" ht="15" customHeight="1" x14ac:dyDescent="0.3">
      <c r="C1332" s="360"/>
      <c r="D1332" s="361"/>
      <c r="E1332" s="362"/>
      <c r="F1332" s="363"/>
      <c r="G1332" s="140"/>
      <c r="H1332" s="364"/>
      <c r="I1332" s="365" t="s">
        <v>968</v>
      </c>
      <c r="J1332" s="366"/>
      <c r="K1332" s="367"/>
      <c r="L1332" s="362"/>
    </row>
    <row r="1333" spans="3:12" ht="15" customHeight="1" x14ac:dyDescent="0.3">
      <c r="C1333" s="360"/>
      <c r="D1333" s="361"/>
      <c r="E1333" s="362"/>
      <c r="F1333" s="363"/>
      <c r="G1333" s="140"/>
      <c r="H1333" s="364"/>
      <c r="I1333" s="365" t="s">
        <v>933</v>
      </c>
      <c r="J1333" s="366"/>
      <c r="K1333" s="367"/>
      <c r="L1333" s="362"/>
    </row>
    <row r="1334" spans="3:12" ht="15" customHeight="1" x14ac:dyDescent="0.3">
      <c r="C1334" s="360"/>
      <c r="D1334" s="361"/>
      <c r="E1334" s="362"/>
      <c r="F1334" s="363"/>
      <c r="G1334" s="140"/>
      <c r="H1334" s="364"/>
      <c r="I1334" s="373" t="s">
        <v>1407</v>
      </c>
      <c r="J1334" s="366"/>
      <c r="K1334" s="367"/>
      <c r="L1334" s="362"/>
    </row>
    <row r="1335" spans="3:12" ht="15" customHeight="1" x14ac:dyDescent="0.3">
      <c r="C1335" s="360"/>
      <c r="D1335" s="361"/>
      <c r="E1335" s="362"/>
      <c r="F1335" s="363"/>
      <c r="G1335" s="140"/>
      <c r="H1335" s="364"/>
      <c r="I1335" s="365"/>
      <c r="J1335" s="366"/>
      <c r="K1335" s="367"/>
      <c r="L1335" s="362"/>
    </row>
    <row r="1336" spans="3:12" ht="15" customHeight="1" x14ac:dyDescent="0.3">
      <c r="C1336" s="360"/>
      <c r="D1336" s="361"/>
      <c r="E1336" s="362"/>
      <c r="F1336" s="363"/>
      <c r="G1336" s="140"/>
      <c r="H1336" s="364"/>
      <c r="I1336" s="365"/>
      <c r="J1336" s="366"/>
      <c r="K1336" s="367"/>
      <c r="L1336" s="362"/>
    </row>
    <row r="1337" spans="3:12" ht="15" customHeight="1" x14ac:dyDescent="0.3">
      <c r="C1337" s="360"/>
      <c r="D1337" s="371">
        <v>45608</v>
      </c>
      <c r="E1337" s="362" t="s">
        <v>866</v>
      </c>
      <c r="F1337" s="363" t="s">
        <v>897</v>
      </c>
      <c r="G1337" s="140">
        <v>145</v>
      </c>
      <c r="H1337" s="364">
        <v>1310</v>
      </c>
      <c r="I1337" s="365" t="s">
        <v>1417</v>
      </c>
      <c r="J1337" s="366"/>
      <c r="K1337" s="367"/>
      <c r="L1337" s="362"/>
    </row>
    <row r="1338" spans="3:12" ht="15" customHeight="1" x14ac:dyDescent="0.3">
      <c r="C1338" s="360"/>
      <c r="D1338" s="361"/>
      <c r="E1338" s="362"/>
      <c r="F1338" s="363"/>
      <c r="G1338" s="140"/>
      <c r="H1338" s="364"/>
      <c r="I1338" s="373" t="s">
        <v>1418</v>
      </c>
      <c r="J1338" s="366"/>
      <c r="K1338" s="367"/>
      <c r="L1338" s="362"/>
    </row>
    <row r="1339" spans="3:12" ht="15" customHeight="1" x14ac:dyDescent="0.3">
      <c r="C1339" s="360"/>
      <c r="D1339" s="361"/>
      <c r="E1339" s="362"/>
      <c r="F1339" s="363"/>
      <c r="G1339" s="140"/>
      <c r="H1339" s="364"/>
      <c r="I1339" s="365"/>
      <c r="J1339" s="366"/>
      <c r="K1339" s="367"/>
      <c r="L1339" s="362"/>
    </row>
    <row r="1340" spans="3:12" ht="15" customHeight="1" x14ac:dyDescent="0.3">
      <c r="C1340" s="360"/>
      <c r="D1340" s="361"/>
      <c r="E1340" s="362"/>
      <c r="F1340" s="363"/>
      <c r="G1340" s="140"/>
      <c r="H1340" s="364"/>
      <c r="I1340" s="365"/>
      <c r="J1340" s="366"/>
      <c r="K1340" s="367"/>
      <c r="L1340" s="362"/>
    </row>
    <row r="1341" spans="3:12" ht="15" customHeight="1" x14ac:dyDescent="0.3">
      <c r="C1341" s="360"/>
      <c r="D1341" s="371">
        <v>45609</v>
      </c>
      <c r="E1341" s="362" t="s">
        <v>809</v>
      </c>
      <c r="F1341" s="363" t="s">
        <v>897</v>
      </c>
      <c r="G1341" s="140">
        <v>755</v>
      </c>
      <c r="H1341" s="364">
        <v>1310</v>
      </c>
      <c r="I1341" s="365" t="s">
        <v>1419</v>
      </c>
      <c r="J1341" s="366"/>
      <c r="K1341" s="367"/>
      <c r="L1341" s="362"/>
    </row>
    <row r="1342" spans="3:12" ht="15" customHeight="1" x14ac:dyDescent="0.3">
      <c r="C1342" s="360"/>
      <c r="D1342" s="361"/>
      <c r="E1342" s="362"/>
      <c r="F1342" s="363"/>
      <c r="G1342" s="140"/>
      <c r="H1342" s="364"/>
      <c r="I1342" s="365" t="s">
        <v>1420</v>
      </c>
      <c r="J1342" s="366"/>
      <c r="K1342" s="367"/>
      <c r="L1342" s="362"/>
    </row>
    <row r="1343" spans="3:12" ht="15" customHeight="1" x14ac:dyDescent="0.3">
      <c r="C1343" s="360"/>
      <c r="D1343" s="361"/>
      <c r="E1343" s="362"/>
      <c r="F1343" s="363"/>
      <c r="G1343" s="140"/>
      <c r="H1343" s="364"/>
      <c r="I1343" s="365" t="s">
        <v>968</v>
      </c>
      <c r="J1343" s="366"/>
      <c r="K1343" s="367"/>
      <c r="L1343" s="362"/>
    </row>
    <row r="1344" spans="3:12" ht="15" customHeight="1" x14ac:dyDescent="0.3">
      <c r="C1344" s="360"/>
      <c r="D1344" s="361"/>
      <c r="E1344" s="362"/>
      <c r="F1344" s="363"/>
      <c r="G1344" s="140"/>
      <c r="H1344" s="364"/>
      <c r="I1344" s="365" t="s">
        <v>970</v>
      </c>
      <c r="J1344" s="366"/>
      <c r="K1344" s="367"/>
      <c r="L1344" s="362"/>
    </row>
    <row r="1345" spans="3:12" ht="15" customHeight="1" x14ac:dyDescent="0.3">
      <c r="C1345" s="360"/>
      <c r="D1345" s="361"/>
      <c r="E1345" s="362"/>
      <c r="F1345" s="363"/>
      <c r="G1345" s="140"/>
      <c r="H1345" s="364"/>
      <c r="I1345" s="373" t="s">
        <v>1421</v>
      </c>
      <c r="J1345" s="366"/>
      <c r="K1345" s="367"/>
      <c r="L1345" s="362"/>
    </row>
    <row r="1346" spans="3:12" ht="15" customHeight="1" x14ac:dyDescent="0.3">
      <c r="C1346" s="360"/>
      <c r="D1346" s="361"/>
      <c r="E1346" s="362"/>
      <c r="F1346" s="363"/>
      <c r="G1346" s="140"/>
      <c r="H1346" s="364"/>
      <c r="I1346" s="365"/>
      <c r="J1346" s="366"/>
      <c r="K1346" s="367"/>
      <c r="L1346" s="362"/>
    </row>
    <row r="1347" spans="3:12" ht="15" customHeight="1" x14ac:dyDescent="0.3">
      <c r="C1347" s="360"/>
      <c r="D1347" s="361"/>
      <c r="E1347" s="362"/>
      <c r="F1347" s="363"/>
      <c r="G1347" s="140"/>
      <c r="H1347" s="364"/>
      <c r="I1347" s="365"/>
      <c r="J1347" s="366"/>
      <c r="K1347" s="367"/>
      <c r="L1347" s="362"/>
    </row>
    <row r="1348" spans="3:12" ht="15" customHeight="1" x14ac:dyDescent="0.3">
      <c r="C1348" s="360"/>
      <c r="D1348" s="371">
        <v>45612</v>
      </c>
      <c r="E1348" s="362" t="s">
        <v>809</v>
      </c>
      <c r="F1348" s="363" t="s">
        <v>897</v>
      </c>
      <c r="G1348" s="140">
        <v>678</v>
      </c>
      <c r="H1348" s="364">
        <v>1310</v>
      </c>
      <c r="I1348" s="365" t="s">
        <v>1439</v>
      </c>
      <c r="J1348" s="366"/>
      <c r="K1348" s="367"/>
      <c r="L1348" s="362"/>
    </row>
    <row r="1349" spans="3:12" ht="15" customHeight="1" x14ac:dyDescent="0.3">
      <c r="C1349" s="360"/>
      <c r="D1349" s="361"/>
      <c r="E1349" s="362"/>
      <c r="F1349" s="363"/>
      <c r="G1349" s="140"/>
      <c r="H1349" s="364"/>
      <c r="I1349" s="365" t="s">
        <v>1426</v>
      </c>
      <c r="J1349" s="366"/>
      <c r="K1349" s="367"/>
      <c r="L1349" s="362"/>
    </row>
    <row r="1350" spans="3:12" ht="15" customHeight="1" x14ac:dyDescent="0.3">
      <c r="C1350" s="360"/>
      <c r="D1350" s="361"/>
      <c r="E1350" s="362"/>
      <c r="F1350" s="363"/>
      <c r="G1350" s="140"/>
      <c r="H1350" s="364"/>
      <c r="I1350" s="373" t="s">
        <v>1427</v>
      </c>
      <c r="J1350" s="366"/>
      <c r="K1350" s="367"/>
      <c r="L1350" s="362"/>
    </row>
    <row r="1351" spans="3:12" ht="15" customHeight="1" x14ac:dyDescent="0.3">
      <c r="C1351" s="360"/>
      <c r="D1351" s="361"/>
      <c r="E1351" s="362"/>
      <c r="F1351" s="363"/>
      <c r="G1351" s="140"/>
      <c r="H1351" s="364"/>
      <c r="I1351" s="365"/>
      <c r="J1351" s="366"/>
      <c r="K1351" s="367"/>
      <c r="L1351" s="362"/>
    </row>
    <row r="1352" spans="3:12" ht="15" customHeight="1" x14ac:dyDescent="0.3">
      <c r="C1352" s="360"/>
      <c r="D1352" s="361"/>
      <c r="E1352" s="362"/>
      <c r="F1352" s="363"/>
      <c r="G1352" s="140"/>
      <c r="H1352" s="364"/>
      <c r="I1352" s="365"/>
      <c r="J1352" s="366"/>
      <c r="K1352" s="367"/>
      <c r="L1352" s="362"/>
    </row>
    <row r="1353" spans="3:12" ht="15" customHeight="1" x14ac:dyDescent="0.3">
      <c r="C1353" s="360"/>
      <c r="D1353" s="371">
        <v>45615</v>
      </c>
      <c r="E1353" s="362" t="s">
        <v>809</v>
      </c>
      <c r="F1353" s="363" t="s">
        <v>897</v>
      </c>
      <c r="G1353" s="140">
        <v>480</v>
      </c>
      <c r="H1353" s="364">
        <v>1250</v>
      </c>
      <c r="I1353" s="365" t="s">
        <v>947</v>
      </c>
      <c r="J1353" s="366"/>
      <c r="K1353" s="367"/>
      <c r="L1353" s="362"/>
    </row>
    <row r="1354" spans="3:12" ht="15" customHeight="1" x14ac:dyDescent="0.3">
      <c r="C1354" s="360"/>
      <c r="D1354" s="361"/>
      <c r="E1354" s="362"/>
      <c r="F1354" s="363"/>
      <c r="G1354" s="140"/>
      <c r="H1354" s="364"/>
      <c r="I1354" s="373" t="s">
        <v>1387</v>
      </c>
      <c r="J1354" s="366"/>
      <c r="K1354" s="367"/>
      <c r="L1354" s="362"/>
    </row>
    <row r="1355" spans="3:12" ht="15" customHeight="1" x14ac:dyDescent="0.3">
      <c r="C1355" s="360"/>
      <c r="D1355" s="361"/>
      <c r="E1355" s="362"/>
      <c r="F1355" s="363"/>
      <c r="G1355" s="140"/>
      <c r="H1355" s="364"/>
      <c r="I1355" s="365"/>
      <c r="J1355" s="366"/>
      <c r="K1355" s="367"/>
      <c r="L1355" s="362"/>
    </row>
    <row r="1356" spans="3:12" ht="15" customHeight="1" x14ac:dyDescent="0.3">
      <c r="C1356" s="360"/>
      <c r="D1356" s="361"/>
      <c r="E1356" s="362"/>
      <c r="F1356" s="363"/>
      <c r="G1356" s="140"/>
      <c r="H1356" s="364"/>
      <c r="I1356" s="365"/>
      <c r="J1356" s="366"/>
      <c r="K1356" s="367"/>
      <c r="L1356" s="362"/>
    </row>
    <row r="1357" spans="3:12" ht="15" customHeight="1" x14ac:dyDescent="0.3">
      <c r="C1357" s="360"/>
      <c r="D1357" s="371">
        <v>45622</v>
      </c>
      <c r="E1357" s="362" t="s">
        <v>809</v>
      </c>
      <c r="F1357" s="363" t="s">
        <v>897</v>
      </c>
      <c r="G1357" s="140">
        <v>731</v>
      </c>
      <c r="H1357" s="364">
        <v>1250</v>
      </c>
      <c r="I1357" s="365" t="s">
        <v>978</v>
      </c>
      <c r="J1357" s="366"/>
      <c r="K1357" s="367"/>
      <c r="L1357" s="362"/>
    </row>
    <row r="1358" spans="3:12" ht="15" customHeight="1" x14ac:dyDescent="0.3">
      <c r="C1358" s="360"/>
      <c r="D1358" s="523"/>
      <c r="E1358" s="362"/>
      <c r="F1358" s="517"/>
      <c r="G1358" s="140"/>
      <c r="H1358" s="518"/>
      <c r="I1358" s="524" t="s">
        <v>1522</v>
      </c>
      <c r="J1358" s="519"/>
      <c r="K1358" s="520"/>
      <c r="L1358" s="362"/>
    </row>
    <row r="1359" spans="3:12" ht="15" customHeight="1" x14ac:dyDescent="0.3">
      <c r="C1359" s="360"/>
      <c r="D1359" s="523"/>
      <c r="E1359" s="362"/>
      <c r="F1359" s="517"/>
      <c r="G1359" s="140"/>
      <c r="H1359" s="518"/>
      <c r="I1359" s="524" t="s">
        <v>1523</v>
      </c>
      <c r="J1359" s="519"/>
      <c r="K1359" s="520"/>
      <c r="L1359" s="362"/>
    </row>
    <row r="1360" spans="3:12" ht="15" customHeight="1" x14ac:dyDescent="0.3">
      <c r="C1360" s="360"/>
      <c r="D1360" s="361"/>
      <c r="E1360" s="362"/>
      <c r="F1360" s="363"/>
      <c r="G1360" s="140"/>
      <c r="H1360" s="364"/>
      <c r="I1360" s="373" t="s">
        <v>1437</v>
      </c>
      <c r="J1360" s="366"/>
      <c r="K1360" s="367"/>
      <c r="L1360" s="362"/>
    </row>
    <row r="1361" spans="3:12" ht="15" customHeight="1" x14ac:dyDescent="0.3">
      <c r="C1361" s="360"/>
      <c r="D1361" s="361"/>
      <c r="E1361" s="362"/>
      <c r="F1361" s="363"/>
      <c r="G1361" s="140"/>
      <c r="H1361" s="364"/>
      <c r="I1361" s="365"/>
      <c r="J1361" s="366"/>
      <c r="K1361" s="367"/>
      <c r="L1361" s="362"/>
    </row>
    <row r="1362" spans="3:12" ht="15" customHeight="1" x14ac:dyDescent="0.3">
      <c r="C1362" s="360"/>
      <c r="D1362" s="361"/>
      <c r="E1362" s="362"/>
      <c r="F1362" s="363"/>
      <c r="G1362" s="140"/>
      <c r="H1362" s="364"/>
      <c r="I1362" s="365"/>
      <c r="J1362" s="366"/>
      <c r="K1362" s="367"/>
      <c r="L1362" s="362"/>
    </row>
    <row r="1363" spans="3:12" ht="15" customHeight="1" x14ac:dyDescent="0.3">
      <c r="C1363" s="360"/>
      <c r="D1363" s="371">
        <v>45624</v>
      </c>
      <c r="E1363" s="362" t="s">
        <v>455</v>
      </c>
      <c r="F1363" s="363" t="s">
        <v>897</v>
      </c>
      <c r="G1363" s="140">
        <v>330</v>
      </c>
      <c r="H1363" s="364">
        <v>1250</v>
      </c>
      <c r="I1363" s="365" t="s">
        <v>950</v>
      </c>
      <c r="J1363" s="366"/>
      <c r="K1363" s="367"/>
      <c r="L1363" s="362"/>
    </row>
    <row r="1364" spans="3:12" ht="15" customHeight="1" x14ac:dyDescent="0.3">
      <c r="C1364" s="360"/>
      <c r="D1364" s="361"/>
      <c r="E1364" s="362"/>
      <c r="F1364" s="363"/>
      <c r="G1364" s="140"/>
      <c r="H1364" s="364"/>
      <c r="I1364" s="373" t="s">
        <v>1438</v>
      </c>
      <c r="J1364" s="366"/>
      <c r="K1364" s="367"/>
      <c r="L1364" s="362"/>
    </row>
    <row r="1365" spans="3:12" ht="15" customHeight="1" x14ac:dyDescent="0.3">
      <c r="C1365" s="360"/>
      <c r="D1365" s="361"/>
      <c r="E1365" s="362"/>
      <c r="F1365" s="363"/>
      <c r="G1365" s="140"/>
      <c r="H1365" s="364"/>
      <c r="I1365" s="365"/>
      <c r="J1365" s="366"/>
      <c r="K1365" s="367"/>
      <c r="L1365" s="362"/>
    </row>
    <row r="1366" spans="3:12" ht="15" customHeight="1" x14ac:dyDescent="0.3">
      <c r="C1366" s="360"/>
      <c r="D1366" s="361"/>
      <c r="E1366" s="362"/>
      <c r="F1366" s="363"/>
      <c r="G1366" s="140"/>
      <c r="H1366" s="364"/>
      <c r="I1366" s="365"/>
      <c r="J1366" s="366"/>
      <c r="K1366" s="367"/>
      <c r="L1366" s="362"/>
    </row>
    <row r="1367" spans="3:12" ht="15" customHeight="1" x14ac:dyDescent="0.3">
      <c r="C1367" s="360"/>
      <c r="D1367" s="371">
        <v>45629</v>
      </c>
      <c r="E1367" s="362" t="s">
        <v>455</v>
      </c>
      <c r="F1367" s="363" t="s">
        <v>897</v>
      </c>
      <c r="G1367" s="140">
        <v>300</v>
      </c>
      <c r="H1367" s="364">
        <v>1250</v>
      </c>
      <c r="I1367" s="365" t="s">
        <v>922</v>
      </c>
      <c r="J1367" s="366"/>
      <c r="K1367" s="367"/>
      <c r="L1367" s="362"/>
    </row>
    <row r="1368" spans="3:12" ht="15" customHeight="1" x14ac:dyDescent="0.3">
      <c r="C1368" s="360"/>
      <c r="D1368" s="361"/>
      <c r="E1368" s="362"/>
      <c r="F1368" s="363"/>
      <c r="G1368" s="140"/>
      <c r="H1368" s="364"/>
      <c r="I1368" s="373" t="s">
        <v>1447</v>
      </c>
      <c r="J1368" s="366"/>
      <c r="K1368" s="367"/>
      <c r="L1368" s="362"/>
    </row>
    <row r="1369" spans="3:12" ht="15" customHeight="1" x14ac:dyDescent="0.3">
      <c r="C1369" s="360"/>
      <c r="D1369" s="361"/>
      <c r="E1369" s="362"/>
      <c r="F1369" s="363"/>
      <c r="G1369" s="140"/>
      <c r="H1369" s="364"/>
      <c r="I1369" s="365"/>
      <c r="J1369" s="366"/>
      <c r="K1369" s="367"/>
      <c r="L1369" s="362"/>
    </row>
    <row r="1370" spans="3:12" ht="15" customHeight="1" x14ac:dyDescent="0.3">
      <c r="C1370" s="360"/>
      <c r="D1370" s="361"/>
      <c r="E1370" s="362"/>
      <c r="F1370" s="363"/>
      <c r="G1370" s="140"/>
      <c r="H1370" s="364"/>
      <c r="I1370" s="365"/>
      <c r="J1370" s="366"/>
      <c r="K1370" s="367"/>
      <c r="L1370" s="362"/>
    </row>
    <row r="1371" spans="3:12" ht="15" customHeight="1" x14ac:dyDescent="0.3">
      <c r="C1371" s="360"/>
      <c r="D1371" s="371">
        <v>45635</v>
      </c>
      <c r="E1371" s="362" t="s">
        <v>809</v>
      </c>
      <c r="F1371" s="363" t="s">
        <v>897</v>
      </c>
      <c r="G1371" s="140">
        <v>810</v>
      </c>
      <c r="H1371" s="364">
        <v>1250</v>
      </c>
      <c r="I1371" s="365" t="s">
        <v>922</v>
      </c>
      <c r="J1371" s="366"/>
      <c r="K1371" s="367"/>
      <c r="L1371" s="362"/>
    </row>
    <row r="1372" spans="3:12" ht="15" customHeight="1" x14ac:dyDescent="0.3">
      <c r="C1372" s="360"/>
      <c r="D1372" s="361"/>
      <c r="E1372" s="362"/>
      <c r="F1372" s="363"/>
      <c r="G1372" s="140"/>
      <c r="H1372" s="364"/>
      <c r="I1372" s="365" t="s">
        <v>921</v>
      </c>
      <c r="J1372" s="366"/>
      <c r="K1372" s="367"/>
      <c r="L1372" s="362"/>
    </row>
    <row r="1373" spans="3:12" ht="15" customHeight="1" x14ac:dyDescent="0.3">
      <c r="C1373" s="360"/>
      <c r="D1373" s="361"/>
      <c r="E1373" s="362"/>
      <c r="F1373" s="363"/>
      <c r="G1373" s="140"/>
      <c r="H1373" s="364"/>
      <c r="I1373" s="365" t="s">
        <v>914</v>
      </c>
      <c r="J1373" s="366"/>
      <c r="K1373" s="367"/>
      <c r="L1373" s="362"/>
    </row>
    <row r="1374" spans="3:12" ht="15" customHeight="1" x14ac:dyDescent="0.3">
      <c r="C1374" s="360"/>
      <c r="D1374" s="361"/>
      <c r="E1374" s="362"/>
      <c r="F1374" s="363"/>
      <c r="G1374" s="140"/>
      <c r="H1374" s="364"/>
      <c r="I1374" s="373" t="s">
        <v>1407</v>
      </c>
      <c r="J1374" s="366"/>
      <c r="K1374" s="367"/>
      <c r="L1374" s="362"/>
    </row>
    <row r="1375" spans="3:12" ht="15" customHeight="1" x14ac:dyDescent="0.3">
      <c r="C1375" s="360"/>
      <c r="D1375" s="361"/>
      <c r="E1375" s="362"/>
      <c r="F1375" s="363"/>
      <c r="G1375" s="140"/>
      <c r="H1375" s="364"/>
      <c r="I1375" s="365"/>
      <c r="J1375" s="366"/>
      <c r="K1375" s="367"/>
      <c r="L1375" s="362"/>
    </row>
    <row r="1376" spans="3:12" ht="15" customHeight="1" x14ac:dyDescent="0.3">
      <c r="C1376" s="360"/>
      <c r="D1376" s="361"/>
      <c r="E1376" s="362"/>
      <c r="F1376" s="363"/>
      <c r="G1376" s="140"/>
      <c r="H1376" s="364"/>
      <c r="I1376" s="365"/>
      <c r="J1376" s="366"/>
      <c r="K1376" s="367"/>
      <c r="L1376" s="362"/>
    </row>
    <row r="1377" spans="3:12" ht="15" customHeight="1" x14ac:dyDescent="0.3">
      <c r="C1377" s="360"/>
      <c r="D1377" s="371">
        <v>45636</v>
      </c>
      <c r="E1377" s="362" t="s">
        <v>611</v>
      </c>
      <c r="F1377" s="363" t="s">
        <v>897</v>
      </c>
      <c r="G1377" s="140">
        <v>230</v>
      </c>
      <c r="H1377" s="364">
        <v>1250</v>
      </c>
      <c r="I1377" s="365" t="s">
        <v>1452</v>
      </c>
      <c r="J1377" s="366"/>
      <c r="K1377" s="367"/>
      <c r="L1377" s="362"/>
    </row>
    <row r="1378" spans="3:12" ht="15" customHeight="1" x14ac:dyDescent="0.3">
      <c r="C1378" s="360"/>
      <c r="D1378" s="361"/>
      <c r="E1378" s="362"/>
      <c r="F1378" s="363"/>
      <c r="G1378" s="140"/>
      <c r="H1378" s="364"/>
      <c r="I1378" s="373" t="s">
        <v>1453</v>
      </c>
      <c r="J1378" s="366"/>
      <c r="K1378" s="367"/>
      <c r="L1378" s="362"/>
    </row>
    <row r="1379" spans="3:12" ht="15" customHeight="1" x14ac:dyDescent="0.3">
      <c r="C1379" s="360"/>
      <c r="D1379" s="361"/>
      <c r="E1379" s="362"/>
      <c r="F1379" s="363"/>
      <c r="G1379" s="140"/>
      <c r="H1379" s="364"/>
      <c r="I1379" s="365"/>
      <c r="J1379" s="366"/>
      <c r="K1379" s="367"/>
      <c r="L1379" s="362"/>
    </row>
    <row r="1380" spans="3:12" ht="15" customHeight="1" x14ac:dyDescent="0.3">
      <c r="C1380" s="360"/>
      <c r="D1380" s="361"/>
      <c r="E1380" s="362"/>
      <c r="F1380" s="363"/>
      <c r="G1380" s="140"/>
      <c r="H1380" s="364"/>
      <c r="I1380" s="365"/>
      <c r="J1380" s="366"/>
      <c r="K1380" s="367"/>
      <c r="L1380" s="362"/>
    </row>
    <row r="1381" spans="3:12" ht="15" customHeight="1" x14ac:dyDescent="0.3">
      <c r="C1381" s="360"/>
      <c r="D1381" s="371">
        <v>45640</v>
      </c>
      <c r="E1381" s="362" t="s">
        <v>809</v>
      </c>
      <c r="F1381" s="363" t="s">
        <v>897</v>
      </c>
      <c r="G1381" s="140">
        <v>780</v>
      </c>
      <c r="H1381" s="364">
        <v>1250</v>
      </c>
      <c r="I1381" s="365" t="s">
        <v>925</v>
      </c>
      <c r="J1381" s="366"/>
      <c r="K1381" s="367"/>
      <c r="L1381" s="362"/>
    </row>
    <row r="1382" spans="3:12" ht="15" customHeight="1" x14ac:dyDescent="0.3">
      <c r="C1382" s="360"/>
      <c r="D1382" s="361"/>
      <c r="E1382" s="362"/>
      <c r="F1382" s="363"/>
      <c r="G1382" s="140"/>
      <c r="H1382" s="364"/>
      <c r="I1382" s="365" t="s">
        <v>1262</v>
      </c>
      <c r="J1382" s="366"/>
      <c r="K1382" s="367"/>
      <c r="L1382" s="362"/>
    </row>
    <row r="1383" spans="3:12" ht="15" customHeight="1" x14ac:dyDescent="0.3">
      <c r="C1383" s="360"/>
      <c r="D1383" s="361"/>
      <c r="E1383" s="362"/>
      <c r="F1383" s="363"/>
      <c r="G1383" s="140"/>
      <c r="H1383" s="364"/>
      <c r="I1383" s="365" t="s">
        <v>905</v>
      </c>
      <c r="J1383" s="366"/>
      <c r="K1383" s="367"/>
      <c r="L1383" s="362"/>
    </row>
    <row r="1384" spans="3:12" ht="15" customHeight="1" x14ac:dyDescent="0.3">
      <c r="C1384" s="360"/>
      <c r="D1384" s="361"/>
      <c r="E1384" s="362"/>
      <c r="F1384" s="363"/>
      <c r="G1384" s="140"/>
      <c r="H1384" s="364"/>
      <c r="I1384" s="365" t="s">
        <v>904</v>
      </c>
      <c r="J1384" s="366"/>
      <c r="K1384" s="367"/>
      <c r="L1384" s="362"/>
    </row>
    <row r="1385" spans="3:12" ht="15" customHeight="1" x14ac:dyDescent="0.3">
      <c r="C1385" s="360"/>
      <c r="D1385" s="361"/>
      <c r="E1385" s="362"/>
      <c r="F1385" s="363"/>
      <c r="G1385" s="140"/>
      <c r="H1385" s="364"/>
      <c r="I1385" s="373" t="s">
        <v>1396</v>
      </c>
      <c r="J1385" s="366"/>
      <c r="K1385" s="367"/>
      <c r="L1385" s="362"/>
    </row>
    <row r="1386" spans="3:12" ht="15" customHeight="1" x14ac:dyDescent="0.3">
      <c r="C1386" s="360"/>
      <c r="D1386" s="361"/>
      <c r="E1386" s="362"/>
      <c r="F1386" s="363"/>
      <c r="G1386" s="140"/>
      <c r="H1386" s="364"/>
      <c r="I1386" s="365"/>
      <c r="J1386" s="366"/>
      <c r="K1386" s="367"/>
      <c r="L1386" s="362"/>
    </row>
    <row r="1387" spans="3:12" ht="15" customHeight="1" x14ac:dyDescent="0.3">
      <c r="C1387" s="360"/>
      <c r="D1387" s="361"/>
      <c r="E1387" s="362"/>
      <c r="F1387" s="363"/>
      <c r="G1387" s="140"/>
      <c r="H1387" s="364"/>
      <c r="I1387" s="365"/>
      <c r="J1387" s="366"/>
      <c r="K1387" s="367"/>
      <c r="L1387" s="362"/>
    </row>
    <row r="1388" spans="3:12" ht="15" customHeight="1" x14ac:dyDescent="0.3">
      <c r="C1388" s="360"/>
      <c r="D1388" s="371">
        <v>45643</v>
      </c>
      <c r="E1388" s="362" t="s">
        <v>455</v>
      </c>
      <c r="F1388" s="363" t="s">
        <v>897</v>
      </c>
      <c r="G1388" s="140">
        <v>210</v>
      </c>
      <c r="H1388" s="364">
        <v>1250</v>
      </c>
      <c r="I1388" s="365" t="s">
        <v>1462</v>
      </c>
      <c r="J1388" s="366"/>
      <c r="K1388" s="367"/>
      <c r="L1388" s="362"/>
    </row>
    <row r="1389" spans="3:12" ht="15" customHeight="1" x14ac:dyDescent="0.3">
      <c r="C1389" s="360"/>
      <c r="D1389" s="361"/>
      <c r="E1389" s="362"/>
      <c r="F1389" s="363"/>
      <c r="G1389" s="140"/>
      <c r="H1389" s="364"/>
      <c r="I1389" s="373" t="s">
        <v>1463</v>
      </c>
      <c r="J1389" s="366"/>
      <c r="K1389" s="367"/>
      <c r="L1389" s="362"/>
    </row>
    <row r="1390" spans="3:12" ht="15" customHeight="1" x14ac:dyDescent="0.3">
      <c r="C1390" s="360"/>
      <c r="D1390" s="361"/>
      <c r="E1390" s="362"/>
      <c r="F1390" s="363"/>
      <c r="G1390" s="140"/>
      <c r="H1390" s="364"/>
      <c r="I1390" s="365"/>
      <c r="J1390" s="366"/>
      <c r="K1390" s="367"/>
      <c r="L1390" s="362"/>
    </row>
    <row r="1391" spans="3:12" ht="15" customHeight="1" x14ac:dyDescent="0.3">
      <c r="C1391" s="360"/>
      <c r="D1391" s="361"/>
      <c r="E1391" s="362"/>
      <c r="F1391" s="363"/>
      <c r="G1391" s="140"/>
      <c r="H1391" s="364"/>
      <c r="I1391" s="365"/>
      <c r="J1391" s="366"/>
      <c r="K1391" s="367"/>
      <c r="L1391" s="362"/>
    </row>
    <row r="1392" spans="3:12" ht="15" customHeight="1" x14ac:dyDescent="0.3">
      <c r="C1392" s="360"/>
      <c r="D1392" s="371">
        <v>45644</v>
      </c>
      <c r="E1392" s="362" t="s">
        <v>1465</v>
      </c>
      <c r="F1392" s="363" t="s">
        <v>897</v>
      </c>
      <c r="G1392" s="140">
        <v>700</v>
      </c>
      <c r="H1392" s="364">
        <v>1250</v>
      </c>
      <c r="I1392" s="365" t="s">
        <v>1466</v>
      </c>
      <c r="J1392" s="366"/>
      <c r="K1392" s="367"/>
      <c r="L1392" s="362"/>
    </row>
    <row r="1393" spans="3:12" ht="15" customHeight="1" x14ac:dyDescent="0.3">
      <c r="C1393" s="360"/>
      <c r="D1393" s="361"/>
      <c r="E1393" s="362"/>
      <c r="F1393" s="363"/>
      <c r="G1393" s="140"/>
      <c r="H1393" s="364"/>
      <c r="I1393" s="373" t="s">
        <v>1467</v>
      </c>
      <c r="J1393" s="366"/>
      <c r="K1393" s="367"/>
      <c r="L1393" s="362"/>
    </row>
    <row r="1394" spans="3:12" ht="15" customHeight="1" x14ac:dyDescent="0.3">
      <c r="C1394" s="360"/>
      <c r="D1394" s="361"/>
      <c r="E1394" s="362"/>
      <c r="F1394" s="363"/>
      <c r="G1394" s="140"/>
      <c r="H1394" s="364"/>
      <c r="I1394" s="365"/>
      <c r="J1394" s="366"/>
      <c r="K1394" s="367"/>
      <c r="L1394" s="362"/>
    </row>
    <row r="1395" spans="3:12" ht="15" customHeight="1" x14ac:dyDescent="0.3">
      <c r="C1395" s="360"/>
      <c r="D1395" s="361"/>
      <c r="E1395" s="362"/>
      <c r="F1395" s="363"/>
      <c r="G1395" s="140"/>
      <c r="H1395" s="364"/>
      <c r="I1395" s="365"/>
      <c r="J1395" s="366"/>
      <c r="K1395" s="367"/>
      <c r="L1395" s="362"/>
    </row>
    <row r="1396" spans="3:12" ht="15" customHeight="1" x14ac:dyDescent="0.3">
      <c r="C1396" s="360"/>
      <c r="D1396" s="371">
        <v>45650</v>
      </c>
      <c r="E1396" s="362" t="s">
        <v>809</v>
      </c>
      <c r="F1396" s="363" t="s">
        <v>897</v>
      </c>
      <c r="G1396" s="140">
        <v>1350</v>
      </c>
      <c r="H1396" s="364">
        <v>1250</v>
      </c>
      <c r="I1396" s="365" t="s">
        <v>978</v>
      </c>
      <c r="J1396" s="366"/>
      <c r="K1396" s="367"/>
      <c r="L1396" s="362"/>
    </row>
    <row r="1397" spans="3:12" ht="15" customHeight="1" x14ac:dyDescent="0.3">
      <c r="C1397" s="360"/>
      <c r="D1397" s="361"/>
      <c r="E1397" s="362"/>
      <c r="F1397" s="363"/>
      <c r="G1397" s="140"/>
      <c r="H1397" s="364"/>
      <c r="I1397" s="365" t="s">
        <v>914</v>
      </c>
      <c r="J1397" s="366"/>
      <c r="K1397" s="367"/>
      <c r="L1397" s="362"/>
    </row>
    <row r="1398" spans="3:12" ht="15" customHeight="1" x14ac:dyDescent="0.3">
      <c r="C1398" s="360"/>
      <c r="D1398" s="361"/>
      <c r="E1398" s="362"/>
      <c r="F1398" s="363"/>
      <c r="G1398" s="140"/>
      <c r="H1398" s="364"/>
      <c r="I1398" s="365" t="s">
        <v>943</v>
      </c>
      <c r="J1398" s="366"/>
      <c r="K1398" s="367"/>
      <c r="L1398" s="362"/>
    </row>
    <row r="1399" spans="3:12" ht="15" customHeight="1" x14ac:dyDescent="0.3">
      <c r="C1399" s="360"/>
      <c r="D1399" s="361"/>
      <c r="E1399" s="362"/>
      <c r="F1399" s="363"/>
      <c r="G1399" s="140"/>
      <c r="H1399" s="364"/>
      <c r="I1399" s="365" t="s">
        <v>834</v>
      </c>
      <c r="J1399" s="366"/>
      <c r="K1399" s="367"/>
      <c r="L1399" s="362"/>
    </row>
    <row r="1400" spans="3:12" ht="15" customHeight="1" x14ac:dyDescent="0.3">
      <c r="C1400" s="360"/>
      <c r="D1400" s="361"/>
      <c r="E1400" s="362"/>
      <c r="F1400" s="363"/>
      <c r="G1400" s="140"/>
      <c r="H1400" s="364"/>
      <c r="I1400" s="365" t="s">
        <v>921</v>
      </c>
      <c r="J1400" s="366"/>
      <c r="K1400" s="367"/>
      <c r="L1400" s="362"/>
    </row>
    <row r="1401" spans="3:12" ht="15" customHeight="1" x14ac:dyDescent="0.3">
      <c r="C1401" s="360"/>
      <c r="D1401" s="361"/>
      <c r="E1401" s="362"/>
      <c r="F1401" s="363"/>
      <c r="G1401" s="140"/>
      <c r="H1401" s="364"/>
      <c r="I1401" s="365" t="s">
        <v>1474</v>
      </c>
      <c r="J1401" s="366"/>
      <c r="K1401" s="367"/>
      <c r="L1401" s="362"/>
    </row>
    <row r="1402" spans="3:12" ht="15" customHeight="1" x14ac:dyDescent="0.3">
      <c r="C1402" s="360"/>
      <c r="D1402" s="361"/>
      <c r="E1402" s="362"/>
      <c r="F1402" s="363"/>
      <c r="G1402" s="140"/>
      <c r="H1402" s="364"/>
      <c r="I1402" s="373" t="s">
        <v>1475</v>
      </c>
      <c r="J1402" s="366"/>
      <c r="K1402" s="367"/>
      <c r="L1402" s="362"/>
    </row>
    <row r="1403" spans="3:12" ht="15" customHeight="1" x14ac:dyDescent="0.3">
      <c r="C1403" s="360"/>
      <c r="D1403" s="361"/>
      <c r="E1403" s="362"/>
      <c r="F1403" s="363"/>
      <c r="G1403" s="140"/>
      <c r="H1403" s="364"/>
      <c r="I1403" s="365"/>
      <c r="J1403" s="366"/>
      <c r="K1403" s="367"/>
      <c r="L1403" s="362"/>
    </row>
    <row r="1404" spans="3:12" ht="15" customHeight="1" x14ac:dyDescent="0.3">
      <c r="C1404" s="360"/>
      <c r="D1404" s="361"/>
      <c r="E1404" s="362"/>
      <c r="F1404" s="363"/>
      <c r="G1404" s="140"/>
      <c r="H1404" s="364"/>
      <c r="I1404" s="365"/>
      <c r="J1404" s="366"/>
      <c r="K1404" s="367"/>
      <c r="L1404" s="362"/>
    </row>
    <row r="1405" spans="3:12" ht="15" customHeight="1" x14ac:dyDescent="0.3">
      <c r="C1405" s="360"/>
      <c r="D1405" s="371">
        <v>45654</v>
      </c>
      <c r="E1405" s="362" t="s">
        <v>809</v>
      </c>
      <c r="F1405" s="363" t="s">
        <v>897</v>
      </c>
      <c r="G1405" s="140">
        <v>510</v>
      </c>
      <c r="H1405" s="364">
        <v>1250</v>
      </c>
      <c r="I1405" s="365" t="s">
        <v>1020</v>
      </c>
      <c r="J1405" s="366"/>
      <c r="K1405" s="367"/>
      <c r="L1405" s="362"/>
    </row>
    <row r="1406" spans="3:12" ht="15" customHeight="1" x14ac:dyDescent="0.3">
      <c r="C1406" s="360"/>
      <c r="D1406" s="361"/>
      <c r="E1406" s="362"/>
      <c r="F1406" s="363"/>
      <c r="G1406" s="140"/>
      <c r="H1406" s="364"/>
      <c r="I1406" s="365" t="s">
        <v>1477</v>
      </c>
      <c r="J1406" s="366"/>
      <c r="K1406" s="367"/>
      <c r="L1406" s="362"/>
    </row>
    <row r="1407" spans="3:12" ht="15" customHeight="1" x14ac:dyDescent="0.3">
      <c r="C1407" s="360"/>
      <c r="D1407" s="361"/>
      <c r="E1407" s="362"/>
      <c r="F1407" s="363"/>
      <c r="G1407" s="140"/>
      <c r="H1407" s="364"/>
      <c r="I1407" s="373" t="s">
        <v>1478</v>
      </c>
      <c r="J1407" s="366"/>
      <c r="K1407" s="367"/>
      <c r="L1407" s="362"/>
    </row>
    <row r="1408" spans="3:12" ht="15" customHeight="1" x14ac:dyDescent="0.3">
      <c r="C1408" s="360"/>
      <c r="D1408" s="361"/>
      <c r="E1408" s="362"/>
      <c r="F1408" s="363"/>
      <c r="G1408" s="140"/>
      <c r="H1408" s="364"/>
      <c r="I1408" s="365"/>
      <c r="J1408" s="366"/>
      <c r="K1408" s="367"/>
      <c r="L1408" s="362"/>
    </row>
    <row r="1409" spans="3:12" ht="15" customHeight="1" x14ac:dyDescent="0.3">
      <c r="C1409" s="360"/>
      <c r="D1409" s="361"/>
      <c r="E1409" s="362"/>
      <c r="F1409" s="363"/>
      <c r="G1409" s="140"/>
      <c r="H1409" s="364"/>
      <c r="I1409" s="365"/>
      <c r="J1409" s="366"/>
      <c r="K1409" s="367"/>
      <c r="L1409" s="362"/>
    </row>
    <row r="1410" spans="3:12" ht="15" customHeight="1" x14ac:dyDescent="0.3">
      <c r="C1410" s="360"/>
      <c r="D1410" s="371">
        <v>45656</v>
      </c>
      <c r="E1410" s="362" t="s">
        <v>611</v>
      </c>
      <c r="F1410" s="363" t="s">
        <v>897</v>
      </c>
      <c r="G1410" s="140">
        <v>450</v>
      </c>
      <c r="H1410" s="364">
        <v>1250</v>
      </c>
      <c r="I1410" s="365" t="s">
        <v>1267</v>
      </c>
      <c r="J1410" s="366"/>
      <c r="K1410" s="367"/>
      <c r="L1410" s="362"/>
    </row>
    <row r="1411" spans="3:12" ht="15" customHeight="1" x14ac:dyDescent="0.3">
      <c r="C1411" s="360"/>
      <c r="D1411" s="361"/>
      <c r="E1411" s="362"/>
      <c r="F1411" s="363"/>
      <c r="G1411" s="140"/>
      <c r="H1411" s="364"/>
      <c r="I1411" s="373" t="s">
        <v>1483</v>
      </c>
      <c r="J1411" s="366"/>
      <c r="K1411" s="367"/>
      <c r="L1411" s="362"/>
    </row>
    <row r="1412" spans="3:12" ht="15" customHeight="1" x14ac:dyDescent="0.3">
      <c r="C1412" s="360"/>
      <c r="D1412" s="361"/>
      <c r="E1412" s="362"/>
      <c r="F1412" s="363"/>
      <c r="G1412" s="140"/>
      <c r="H1412" s="364"/>
      <c r="I1412" s="365"/>
      <c r="J1412" s="366"/>
      <c r="K1412" s="367"/>
      <c r="L1412" s="362"/>
    </row>
    <row r="1413" spans="3:12" ht="15" customHeight="1" x14ac:dyDescent="0.3">
      <c r="C1413" s="360"/>
      <c r="D1413" s="361"/>
      <c r="E1413" s="362"/>
      <c r="F1413" s="363"/>
      <c r="G1413" s="140"/>
      <c r="H1413" s="364"/>
      <c r="I1413" s="365"/>
      <c r="J1413" s="366"/>
      <c r="K1413" s="367"/>
      <c r="L1413" s="362"/>
    </row>
    <row r="1414" spans="3:12" ht="15" customHeight="1" x14ac:dyDescent="0.3">
      <c r="C1414" s="360"/>
      <c r="D1414" s="371">
        <v>45660</v>
      </c>
      <c r="E1414" s="362" t="s">
        <v>576</v>
      </c>
      <c r="F1414" s="363" t="s">
        <v>897</v>
      </c>
      <c r="G1414" s="140">
        <v>412</v>
      </c>
      <c r="H1414" s="364">
        <v>1250</v>
      </c>
      <c r="I1414" s="365" t="s">
        <v>1485</v>
      </c>
      <c r="J1414" s="366"/>
      <c r="K1414" s="367"/>
      <c r="L1414" s="362"/>
    </row>
    <row r="1415" spans="3:12" ht="15" customHeight="1" x14ac:dyDescent="0.3">
      <c r="C1415" s="360"/>
      <c r="D1415" s="361"/>
      <c r="E1415" s="362"/>
      <c r="F1415" s="363"/>
      <c r="G1415" s="140"/>
      <c r="H1415" s="364"/>
      <c r="I1415" s="373" t="s">
        <v>1486</v>
      </c>
      <c r="J1415" s="366"/>
      <c r="K1415" s="367"/>
      <c r="L1415" s="362"/>
    </row>
    <row r="1416" spans="3:12" ht="15" customHeight="1" x14ac:dyDescent="0.3">
      <c r="C1416" s="360"/>
      <c r="D1416" s="361"/>
      <c r="E1416" s="362"/>
      <c r="F1416" s="363"/>
      <c r="G1416" s="140"/>
      <c r="H1416" s="364"/>
      <c r="I1416" s="365"/>
      <c r="J1416" s="366"/>
      <c r="K1416" s="367"/>
      <c r="L1416" s="362"/>
    </row>
    <row r="1417" spans="3:12" ht="15" customHeight="1" x14ac:dyDescent="0.3">
      <c r="C1417" s="360"/>
      <c r="D1417" s="361"/>
      <c r="E1417" s="362"/>
      <c r="F1417" s="363"/>
      <c r="G1417" s="140"/>
      <c r="H1417" s="364"/>
      <c r="I1417" s="365"/>
      <c r="J1417" s="366"/>
      <c r="K1417" s="367"/>
      <c r="L1417" s="362"/>
    </row>
    <row r="1418" spans="3:12" ht="15" customHeight="1" x14ac:dyDescent="0.3">
      <c r="C1418" s="360"/>
      <c r="D1418" s="371">
        <v>45663</v>
      </c>
      <c r="E1418" s="362" t="s">
        <v>809</v>
      </c>
      <c r="F1418" s="363" t="s">
        <v>897</v>
      </c>
      <c r="G1418" s="140">
        <v>870</v>
      </c>
      <c r="H1418" s="364">
        <v>1250</v>
      </c>
      <c r="I1418" s="365" t="s">
        <v>1489</v>
      </c>
      <c r="J1418" s="366"/>
      <c r="K1418" s="367"/>
      <c r="L1418" s="362"/>
    </row>
    <row r="1419" spans="3:12" ht="15" customHeight="1" x14ac:dyDescent="0.3">
      <c r="C1419" s="360"/>
      <c r="D1419" s="361"/>
      <c r="E1419" s="362"/>
      <c r="F1419" s="363"/>
      <c r="G1419" s="140"/>
      <c r="H1419" s="364"/>
      <c r="I1419" s="365" t="s">
        <v>922</v>
      </c>
      <c r="J1419" s="366"/>
      <c r="K1419" s="367"/>
      <c r="L1419" s="362"/>
    </row>
    <row r="1420" spans="3:12" ht="15" customHeight="1" x14ac:dyDescent="0.3">
      <c r="C1420" s="360"/>
      <c r="D1420" s="361"/>
      <c r="E1420" s="362"/>
      <c r="F1420" s="363"/>
      <c r="G1420" s="140"/>
      <c r="H1420" s="364"/>
      <c r="I1420" s="373" t="s">
        <v>1490</v>
      </c>
      <c r="J1420" s="366"/>
      <c r="K1420" s="367"/>
      <c r="L1420" s="362"/>
    </row>
    <row r="1421" spans="3:12" ht="15" customHeight="1" x14ac:dyDescent="0.3">
      <c r="C1421" s="360"/>
      <c r="D1421" s="361"/>
      <c r="E1421" s="362"/>
      <c r="F1421" s="363"/>
      <c r="G1421" s="140"/>
      <c r="H1421" s="364"/>
      <c r="I1421" s="365"/>
      <c r="J1421" s="366"/>
      <c r="K1421" s="367"/>
      <c r="L1421" s="362"/>
    </row>
    <row r="1422" spans="3:12" ht="15" customHeight="1" x14ac:dyDescent="0.3">
      <c r="C1422" s="360"/>
      <c r="D1422" s="361"/>
      <c r="E1422" s="362"/>
      <c r="F1422" s="363"/>
      <c r="G1422" s="140"/>
      <c r="H1422" s="364"/>
      <c r="I1422" s="365"/>
      <c r="J1422" s="366"/>
      <c r="K1422" s="367"/>
      <c r="L1422" s="362"/>
    </row>
    <row r="1423" spans="3:12" ht="15" customHeight="1" x14ac:dyDescent="0.3">
      <c r="C1423" s="360"/>
      <c r="D1423" s="371">
        <v>45665</v>
      </c>
      <c r="E1423" s="362" t="s">
        <v>866</v>
      </c>
      <c r="F1423" s="363" t="s">
        <v>897</v>
      </c>
      <c r="G1423" s="140">
        <v>300</v>
      </c>
      <c r="H1423" s="364">
        <v>1250</v>
      </c>
      <c r="I1423" s="365" t="s">
        <v>921</v>
      </c>
      <c r="J1423" s="366"/>
      <c r="K1423" s="367"/>
      <c r="L1423" s="362"/>
    </row>
    <row r="1424" spans="3:12" ht="15" customHeight="1" x14ac:dyDescent="0.3">
      <c r="C1424" s="360"/>
      <c r="D1424" s="361"/>
      <c r="E1424" s="362"/>
      <c r="F1424" s="363"/>
      <c r="G1424" s="140"/>
      <c r="H1424" s="364"/>
      <c r="I1424" s="373" t="s">
        <v>1447</v>
      </c>
      <c r="J1424" s="366"/>
      <c r="K1424" s="367"/>
      <c r="L1424" s="362"/>
    </row>
    <row r="1425" spans="3:12" ht="15" customHeight="1" x14ac:dyDescent="0.3">
      <c r="C1425" s="360"/>
      <c r="D1425" s="361"/>
      <c r="E1425" s="362"/>
      <c r="F1425" s="363"/>
      <c r="G1425" s="140"/>
      <c r="H1425" s="364"/>
      <c r="I1425" s="365"/>
      <c r="J1425" s="366"/>
      <c r="K1425" s="367"/>
      <c r="L1425" s="362"/>
    </row>
    <row r="1426" spans="3:12" ht="15" customHeight="1" x14ac:dyDescent="0.3">
      <c r="C1426" s="360"/>
      <c r="D1426" s="361"/>
      <c r="E1426" s="362"/>
      <c r="F1426" s="363"/>
      <c r="G1426" s="140"/>
      <c r="H1426" s="364"/>
      <c r="I1426" s="365"/>
      <c r="J1426" s="366"/>
      <c r="K1426" s="367"/>
      <c r="L1426" s="362"/>
    </row>
    <row r="1427" spans="3:12" ht="15" customHeight="1" x14ac:dyDescent="0.3">
      <c r="C1427" s="360"/>
      <c r="D1427" s="371">
        <v>45667</v>
      </c>
      <c r="E1427" s="362" t="s">
        <v>518</v>
      </c>
      <c r="F1427" s="363" t="s">
        <v>897</v>
      </c>
      <c r="G1427" s="140">
        <v>250</v>
      </c>
      <c r="H1427" s="364">
        <v>1250</v>
      </c>
      <c r="I1427" s="365" t="s">
        <v>1501</v>
      </c>
      <c r="J1427" s="366"/>
      <c r="K1427" s="367"/>
      <c r="L1427" s="362"/>
    </row>
    <row r="1428" spans="3:12" ht="15" customHeight="1" x14ac:dyDescent="0.3">
      <c r="C1428" s="360"/>
      <c r="D1428" s="361"/>
      <c r="E1428" s="362"/>
      <c r="F1428" s="363"/>
      <c r="G1428" s="140"/>
      <c r="H1428" s="364"/>
      <c r="I1428" s="373" t="s">
        <v>1502</v>
      </c>
      <c r="J1428" s="366"/>
      <c r="K1428" s="367"/>
      <c r="L1428" s="362"/>
    </row>
    <row r="1429" spans="3:12" ht="15" customHeight="1" x14ac:dyDescent="0.3">
      <c r="C1429" s="360"/>
      <c r="D1429" s="516"/>
      <c r="E1429" s="362"/>
      <c r="F1429" s="517"/>
      <c r="G1429" s="140"/>
      <c r="H1429" s="518"/>
      <c r="I1429" s="522"/>
      <c r="J1429" s="519"/>
      <c r="K1429" s="520"/>
      <c r="L1429" s="362"/>
    </row>
    <row r="1430" spans="3:12" ht="15" customHeight="1" x14ac:dyDescent="0.3">
      <c r="C1430" s="360"/>
      <c r="D1430" s="516"/>
      <c r="E1430" s="362"/>
      <c r="F1430" s="517"/>
      <c r="G1430" s="140"/>
      <c r="H1430" s="518"/>
      <c r="I1430" s="522"/>
      <c r="J1430" s="519"/>
      <c r="K1430" s="520"/>
      <c r="L1430" s="362"/>
    </row>
    <row r="1431" spans="3:12" ht="15" customHeight="1" x14ac:dyDescent="0.3">
      <c r="C1431" s="360"/>
      <c r="D1431" s="523">
        <v>45668</v>
      </c>
      <c r="E1431" s="362" t="s">
        <v>809</v>
      </c>
      <c r="F1431" s="517" t="s">
        <v>897</v>
      </c>
      <c r="G1431" s="140">
        <v>1085</v>
      </c>
      <c r="H1431" s="518">
        <v>1250</v>
      </c>
      <c r="I1431" s="524" t="s">
        <v>996</v>
      </c>
      <c r="J1431" s="519"/>
      <c r="K1431" s="520"/>
      <c r="L1431" s="362"/>
    </row>
    <row r="1432" spans="3:12" ht="15" customHeight="1" x14ac:dyDescent="0.3">
      <c r="C1432" s="360"/>
      <c r="D1432" s="516"/>
      <c r="E1432" s="362"/>
      <c r="F1432" s="517"/>
      <c r="G1432" s="140"/>
      <c r="H1432" s="518"/>
      <c r="I1432" s="524" t="s">
        <v>1519</v>
      </c>
      <c r="J1432" s="519"/>
      <c r="K1432" s="520"/>
      <c r="L1432" s="362"/>
    </row>
    <row r="1433" spans="3:12" ht="15" customHeight="1" x14ac:dyDescent="0.3">
      <c r="C1433" s="360"/>
      <c r="D1433" s="516"/>
      <c r="E1433" s="362"/>
      <c r="F1433" s="517"/>
      <c r="G1433" s="140"/>
      <c r="H1433" s="518"/>
      <c r="I1433" s="524" t="s">
        <v>988</v>
      </c>
      <c r="J1433" s="519"/>
      <c r="K1433" s="520"/>
      <c r="L1433" s="362"/>
    </row>
    <row r="1434" spans="3:12" ht="15" customHeight="1" x14ac:dyDescent="0.3">
      <c r="C1434" s="360"/>
      <c r="D1434" s="516"/>
      <c r="E1434" s="362"/>
      <c r="F1434" s="517"/>
      <c r="G1434" s="140"/>
      <c r="H1434" s="518"/>
      <c r="I1434" s="524" t="s">
        <v>1520</v>
      </c>
      <c r="J1434" s="519"/>
      <c r="K1434" s="520"/>
      <c r="L1434" s="362"/>
    </row>
    <row r="1435" spans="3:12" ht="15" customHeight="1" x14ac:dyDescent="0.3">
      <c r="C1435" s="360"/>
      <c r="D1435" s="516"/>
      <c r="E1435" s="362"/>
      <c r="F1435" s="517"/>
      <c r="G1435" s="140"/>
      <c r="H1435" s="518"/>
      <c r="I1435" s="522" t="s">
        <v>1521</v>
      </c>
      <c r="J1435" s="519"/>
      <c r="K1435" s="520"/>
      <c r="L1435" s="362"/>
    </row>
    <row r="1436" spans="3:12" ht="15" customHeight="1" x14ac:dyDescent="0.3">
      <c r="C1436" s="360"/>
      <c r="D1436" s="516"/>
      <c r="E1436" s="362"/>
      <c r="F1436" s="517"/>
      <c r="G1436" s="140"/>
      <c r="H1436" s="518"/>
      <c r="I1436" s="522"/>
      <c r="J1436" s="519"/>
      <c r="K1436" s="520"/>
      <c r="L1436" s="362"/>
    </row>
    <row r="1437" spans="3:12" ht="15" customHeight="1" x14ac:dyDescent="0.3">
      <c r="C1437" s="360"/>
      <c r="D1437" s="361"/>
      <c r="E1437" s="362"/>
      <c r="F1437" s="363"/>
      <c r="G1437" s="140"/>
      <c r="H1437" s="364"/>
      <c r="I1437" s="365"/>
      <c r="J1437" s="366"/>
      <c r="K1437" s="367"/>
      <c r="L1437" s="362"/>
    </row>
    <row r="1438" spans="3:12" ht="15" customHeight="1" x14ac:dyDescent="0.3">
      <c r="C1438" s="360"/>
      <c r="D1438" s="371">
        <v>45671</v>
      </c>
      <c r="E1438" s="362" t="s">
        <v>465</v>
      </c>
      <c r="F1438" s="363" t="s">
        <v>897</v>
      </c>
      <c r="G1438" s="140">
        <v>315</v>
      </c>
      <c r="H1438" s="364">
        <v>1215</v>
      </c>
      <c r="I1438" s="365" t="s">
        <v>1513</v>
      </c>
      <c r="J1438" s="366"/>
      <c r="K1438" s="367"/>
      <c r="L1438" s="362"/>
    </row>
    <row r="1439" spans="3:12" ht="15" customHeight="1" x14ac:dyDescent="0.3">
      <c r="C1439" s="360"/>
      <c r="D1439" s="361"/>
      <c r="E1439" s="362"/>
      <c r="F1439" s="363"/>
      <c r="G1439" s="140"/>
      <c r="H1439" s="364"/>
      <c r="I1439" s="373" t="s">
        <v>1514</v>
      </c>
      <c r="J1439" s="366"/>
      <c r="K1439" s="367"/>
      <c r="L1439" s="362"/>
    </row>
    <row r="1440" spans="3:12" ht="15" customHeight="1" x14ac:dyDescent="0.3">
      <c r="C1440" s="360"/>
      <c r="D1440" s="361"/>
      <c r="E1440" s="362"/>
      <c r="F1440" s="363"/>
      <c r="G1440" s="140"/>
      <c r="H1440" s="364"/>
      <c r="I1440" s="365"/>
      <c r="J1440" s="366"/>
      <c r="K1440" s="367"/>
      <c r="L1440" s="362"/>
    </row>
    <row r="1441" spans="3:12" ht="15" customHeight="1" x14ac:dyDescent="0.3">
      <c r="C1441" s="360"/>
      <c r="D1441" s="361"/>
      <c r="E1441" s="362"/>
      <c r="F1441" s="363"/>
      <c r="G1441" s="140"/>
      <c r="H1441" s="364"/>
      <c r="I1441" s="365"/>
      <c r="J1441" s="366"/>
      <c r="K1441" s="367"/>
      <c r="L1441" s="362"/>
    </row>
    <row r="1442" spans="3:12" ht="15" customHeight="1" x14ac:dyDescent="0.3">
      <c r="C1442" s="360"/>
      <c r="D1442" s="371">
        <v>45673</v>
      </c>
      <c r="E1442" s="362" t="s">
        <v>866</v>
      </c>
      <c r="F1442" s="363" t="s">
        <v>897</v>
      </c>
      <c r="G1442" s="140">
        <v>300</v>
      </c>
      <c r="H1442" s="364">
        <v>1215</v>
      </c>
      <c r="I1442" s="365" t="s">
        <v>921</v>
      </c>
      <c r="J1442" s="366"/>
      <c r="K1442" s="367"/>
      <c r="L1442" s="362"/>
    </row>
    <row r="1443" spans="3:12" ht="15" customHeight="1" x14ac:dyDescent="0.3">
      <c r="C1443" s="360"/>
      <c r="D1443" s="361"/>
      <c r="E1443" s="362"/>
      <c r="F1443" s="363"/>
      <c r="G1443" s="140"/>
      <c r="H1443" s="364"/>
      <c r="I1443" s="373" t="s">
        <v>1447</v>
      </c>
      <c r="J1443" s="366"/>
      <c r="K1443" s="367"/>
      <c r="L1443" s="362"/>
    </row>
    <row r="1444" spans="3:12" ht="15" customHeight="1" x14ac:dyDescent="0.3">
      <c r="C1444" s="360"/>
      <c r="D1444" s="361"/>
      <c r="E1444" s="362"/>
      <c r="F1444" s="363"/>
      <c r="G1444" s="140"/>
      <c r="H1444" s="364"/>
      <c r="I1444" s="365"/>
      <c r="J1444" s="366"/>
      <c r="K1444" s="367"/>
      <c r="L1444" s="362"/>
    </row>
    <row r="1445" spans="3:12" ht="15" customHeight="1" x14ac:dyDescent="0.3">
      <c r="C1445" s="360"/>
      <c r="D1445" s="361"/>
      <c r="E1445" s="362"/>
      <c r="F1445" s="363"/>
      <c r="G1445" s="140"/>
      <c r="H1445" s="364"/>
      <c r="I1445" s="365"/>
      <c r="J1445" s="366"/>
      <c r="K1445" s="367"/>
      <c r="L1445" s="362"/>
    </row>
    <row r="1446" spans="3:12" ht="15" customHeight="1" x14ac:dyDescent="0.3">
      <c r="C1446" s="360"/>
      <c r="D1446" s="371">
        <v>45675</v>
      </c>
      <c r="E1446" s="362" t="s">
        <v>809</v>
      </c>
      <c r="F1446" s="363" t="s">
        <v>897</v>
      </c>
      <c r="G1446" s="140">
        <v>660</v>
      </c>
      <c r="H1446" s="364">
        <v>1215</v>
      </c>
      <c r="I1446" s="365" t="s">
        <v>922</v>
      </c>
      <c r="J1446" s="366"/>
      <c r="K1446" s="367"/>
      <c r="L1446" s="362"/>
    </row>
    <row r="1447" spans="3:12" ht="15" customHeight="1" x14ac:dyDescent="0.3">
      <c r="C1447" s="360"/>
      <c r="D1447" s="361"/>
      <c r="E1447" s="362"/>
      <c r="F1447" s="363"/>
      <c r="G1447" s="140"/>
      <c r="H1447" s="364"/>
      <c r="I1447" s="365" t="s">
        <v>1050</v>
      </c>
      <c r="J1447" s="366"/>
      <c r="K1447" s="367"/>
      <c r="L1447" s="362"/>
    </row>
    <row r="1448" spans="3:12" ht="15" customHeight="1" x14ac:dyDescent="0.3">
      <c r="C1448" s="360"/>
      <c r="D1448" s="361"/>
      <c r="E1448" s="362"/>
      <c r="F1448" s="363"/>
      <c r="G1448" s="140"/>
      <c r="H1448" s="364"/>
      <c r="I1448" s="365" t="s">
        <v>968</v>
      </c>
      <c r="J1448" s="366"/>
      <c r="K1448" s="367"/>
      <c r="L1448" s="362"/>
    </row>
    <row r="1449" spans="3:12" ht="15" customHeight="1" x14ac:dyDescent="0.3">
      <c r="C1449" s="360"/>
      <c r="D1449" s="361"/>
      <c r="E1449" s="362"/>
      <c r="F1449" s="363"/>
      <c r="G1449" s="140"/>
      <c r="H1449" s="364"/>
      <c r="I1449" s="373" t="s">
        <v>949</v>
      </c>
      <c r="J1449" s="366"/>
      <c r="K1449" s="367"/>
      <c r="L1449" s="362"/>
    </row>
    <row r="1450" spans="3:12" ht="15" customHeight="1" x14ac:dyDescent="0.3">
      <c r="C1450" s="360"/>
      <c r="D1450" s="516"/>
      <c r="E1450" s="362"/>
      <c r="F1450" s="517"/>
      <c r="G1450" s="140"/>
      <c r="H1450" s="518"/>
      <c r="I1450" s="522"/>
      <c r="J1450" s="519"/>
      <c r="K1450" s="520"/>
      <c r="L1450" s="362"/>
    </row>
    <row r="1451" spans="3:12" ht="15" customHeight="1" x14ac:dyDescent="0.3">
      <c r="C1451" s="360"/>
      <c r="D1451" s="516"/>
      <c r="E1451" s="362"/>
      <c r="F1451" s="517"/>
      <c r="G1451" s="140"/>
      <c r="H1451" s="518"/>
      <c r="I1451" s="522"/>
      <c r="J1451" s="519"/>
      <c r="K1451" s="520"/>
      <c r="L1451" s="362"/>
    </row>
    <row r="1452" spans="3:12" ht="15" customHeight="1" x14ac:dyDescent="0.3">
      <c r="C1452" s="360"/>
      <c r="D1452" s="523">
        <v>45677</v>
      </c>
      <c r="E1452" s="362" t="s">
        <v>1553</v>
      </c>
      <c r="F1452" s="517" t="s">
        <v>897</v>
      </c>
      <c r="G1452" s="140">
        <v>1620</v>
      </c>
      <c r="H1452" s="518">
        <v>1215</v>
      </c>
      <c r="I1452" s="524" t="s">
        <v>906</v>
      </c>
      <c r="J1452" s="519"/>
      <c r="K1452" s="520"/>
      <c r="L1452" s="362"/>
    </row>
    <row r="1453" spans="3:12" ht="15" customHeight="1" x14ac:dyDescent="0.3">
      <c r="C1453" s="360"/>
      <c r="D1453" s="523"/>
      <c r="E1453" s="362"/>
      <c r="F1453" s="517"/>
      <c r="G1453" s="140"/>
      <c r="H1453" s="518"/>
      <c r="I1453" s="524" t="s">
        <v>978</v>
      </c>
      <c r="J1453" s="519"/>
      <c r="K1453" s="520"/>
      <c r="L1453" s="362"/>
    </row>
    <row r="1454" spans="3:12" ht="15" customHeight="1" x14ac:dyDescent="0.3">
      <c r="C1454" s="360"/>
      <c r="D1454" s="523"/>
      <c r="E1454" s="362"/>
      <c r="F1454" s="517"/>
      <c r="G1454" s="140"/>
      <c r="H1454" s="518"/>
      <c r="I1454" s="524" t="s">
        <v>1189</v>
      </c>
      <c r="J1454" s="519"/>
      <c r="K1454" s="520"/>
      <c r="L1454" s="362"/>
    </row>
    <row r="1455" spans="3:12" ht="15" customHeight="1" x14ac:dyDescent="0.3">
      <c r="C1455" s="360"/>
      <c r="D1455" s="523"/>
      <c r="E1455" s="362"/>
      <c r="F1455" s="517"/>
      <c r="G1455" s="140"/>
      <c r="H1455" s="518"/>
      <c r="I1455" s="524" t="s">
        <v>921</v>
      </c>
      <c r="J1455" s="519"/>
      <c r="K1455" s="520"/>
      <c r="L1455" s="362"/>
    </row>
    <row r="1456" spans="3:12" ht="15" customHeight="1" x14ac:dyDescent="0.3">
      <c r="C1456" s="360"/>
      <c r="D1456" s="516"/>
      <c r="E1456" s="362"/>
      <c r="F1456" s="517"/>
      <c r="G1456" s="140"/>
      <c r="H1456" s="518"/>
      <c r="I1456" s="524" t="s">
        <v>1554</v>
      </c>
      <c r="J1456" s="519"/>
      <c r="K1456" s="520"/>
      <c r="L1456" s="362"/>
    </row>
    <row r="1457" spans="3:12" ht="15" customHeight="1" x14ac:dyDescent="0.3">
      <c r="C1457" s="360"/>
      <c r="D1457" s="516"/>
      <c r="E1457" s="362"/>
      <c r="F1457" s="517"/>
      <c r="G1457" s="140"/>
      <c r="H1457" s="518"/>
      <c r="I1457" s="524" t="s">
        <v>968</v>
      </c>
      <c r="J1457" s="519"/>
      <c r="K1457" s="520"/>
      <c r="L1457" s="362"/>
    </row>
    <row r="1458" spans="3:12" ht="15" customHeight="1" x14ac:dyDescent="0.3">
      <c r="C1458" s="360"/>
      <c r="D1458" s="516"/>
      <c r="E1458" s="362"/>
      <c r="F1458" s="517"/>
      <c r="G1458" s="140"/>
      <c r="H1458" s="518"/>
      <c r="I1458" s="522" t="s">
        <v>1555</v>
      </c>
      <c r="J1458" s="519"/>
      <c r="K1458" s="520"/>
      <c r="L1458" s="362"/>
    </row>
    <row r="1459" spans="3:12" ht="15" customHeight="1" x14ac:dyDescent="0.3">
      <c r="C1459" s="360"/>
      <c r="D1459" s="361"/>
      <c r="E1459" s="362"/>
      <c r="F1459" s="363"/>
      <c r="G1459" s="140"/>
      <c r="H1459" s="364"/>
      <c r="I1459" s="365"/>
      <c r="J1459" s="366"/>
      <c r="K1459" s="367"/>
      <c r="L1459" s="362"/>
    </row>
    <row r="1460" spans="3:12" ht="15" customHeight="1" x14ac:dyDescent="0.3">
      <c r="C1460" s="360"/>
      <c r="D1460" s="361"/>
      <c r="E1460" s="362"/>
      <c r="F1460" s="363"/>
      <c r="G1460" s="140"/>
      <c r="H1460" s="364"/>
      <c r="I1460" s="365"/>
      <c r="J1460" s="366"/>
      <c r="K1460" s="367"/>
      <c r="L1460" s="362"/>
    </row>
    <row r="1461" spans="3:12" ht="15" customHeight="1" x14ac:dyDescent="0.3">
      <c r="C1461" s="360"/>
      <c r="D1461" s="371">
        <v>45678</v>
      </c>
      <c r="E1461" s="362" t="s">
        <v>809</v>
      </c>
      <c r="F1461" s="363" t="s">
        <v>897</v>
      </c>
      <c r="G1461" s="140">
        <v>450</v>
      </c>
      <c r="H1461" s="364">
        <v>1215</v>
      </c>
      <c r="I1461" s="365" t="s">
        <v>977</v>
      </c>
      <c r="J1461" s="366"/>
      <c r="K1461" s="367"/>
      <c r="L1461" s="362"/>
    </row>
    <row r="1462" spans="3:12" ht="15" customHeight="1" x14ac:dyDescent="0.3">
      <c r="C1462" s="360"/>
      <c r="D1462" s="361"/>
      <c r="E1462" s="362"/>
      <c r="F1462" s="363"/>
      <c r="G1462" s="140"/>
      <c r="H1462" s="364"/>
      <c r="I1462" s="365" t="s">
        <v>1262</v>
      </c>
      <c r="J1462" s="366"/>
      <c r="K1462" s="367"/>
      <c r="L1462" s="362"/>
    </row>
    <row r="1463" spans="3:12" ht="15" customHeight="1" x14ac:dyDescent="0.3">
      <c r="C1463" s="360"/>
      <c r="D1463" s="361"/>
      <c r="E1463" s="362"/>
      <c r="F1463" s="363"/>
      <c r="G1463" s="140"/>
      <c r="H1463" s="364"/>
      <c r="I1463" s="373" t="s">
        <v>1483</v>
      </c>
      <c r="J1463" s="366"/>
      <c r="K1463" s="367"/>
      <c r="L1463" s="362"/>
    </row>
    <row r="1464" spans="3:12" ht="15" customHeight="1" x14ac:dyDescent="0.3">
      <c r="C1464" s="360"/>
      <c r="D1464" s="361"/>
      <c r="E1464" s="362"/>
      <c r="F1464" s="363"/>
      <c r="G1464" s="140"/>
      <c r="H1464" s="364"/>
      <c r="I1464" s="365"/>
      <c r="J1464" s="366"/>
      <c r="K1464" s="367"/>
      <c r="L1464" s="362"/>
    </row>
    <row r="1465" spans="3:12" ht="15" customHeight="1" x14ac:dyDescent="0.3">
      <c r="C1465" s="360"/>
      <c r="D1465" s="361"/>
      <c r="E1465" s="362"/>
      <c r="F1465" s="363"/>
      <c r="G1465" s="140"/>
      <c r="H1465" s="364"/>
      <c r="I1465" s="365"/>
      <c r="J1465" s="366"/>
      <c r="K1465" s="367"/>
      <c r="L1465" s="362"/>
    </row>
    <row r="1466" spans="3:12" ht="15" customHeight="1" x14ac:dyDescent="0.3">
      <c r="C1466" s="360"/>
      <c r="D1466" s="371">
        <v>45679</v>
      </c>
      <c r="E1466" s="362" t="s">
        <v>809</v>
      </c>
      <c r="F1466" s="363" t="s">
        <v>897</v>
      </c>
      <c r="G1466" s="140">
        <v>965</v>
      </c>
      <c r="H1466" s="364">
        <v>1215</v>
      </c>
      <c r="I1466" s="365" t="s">
        <v>950</v>
      </c>
      <c r="J1466" s="366"/>
      <c r="K1466" s="367"/>
      <c r="L1466" s="362"/>
    </row>
    <row r="1467" spans="3:12" ht="15" customHeight="1" x14ac:dyDescent="0.3">
      <c r="C1467" s="360"/>
      <c r="D1467" s="361"/>
      <c r="E1467" s="362"/>
      <c r="F1467" s="363"/>
      <c r="G1467" s="140"/>
      <c r="H1467" s="364"/>
      <c r="I1467" s="365" t="s">
        <v>1543</v>
      </c>
      <c r="J1467" s="366"/>
      <c r="K1467" s="367"/>
      <c r="L1467" s="362"/>
    </row>
    <row r="1468" spans="3:12" ht="15" customHeight="1" x14ac:dyDescent="0.3">
      <c r="C1468" s="360"/>
      <c r="D1468" s="361"/>
      <c r="E1468" s="362"/>
      <c r="F1468" s="363"/>
      <c r="G1468" s="140"/>
      <c r="H1468" s="364"/>
      <c r="I1468" s="365" t="s">
        <v>1544</v>
      </c>
      <c r="J1468" s="366"/>
      <c r="K1468" s="367"/>
      <c r="L1468" s="362"/>
    </row>
    <row r="1469" spans="3:12" ht="15" customHeight="1" x14ac:dyDescent="0.3">
      <c r="C1469" s="360"/>
      <c r="D1469" s="361"/>
      <c r="E1469" s="362"/>
      <c r="F1469" s="363"/>
      <c r="G1469" s="140"/>
      <c r="H1469" s="364"/>
      <c r="I1469" s="373" t="s">
        <v>1545</v>
      </c>
      <c r="J1469" s="366"/>
      <c r="K1469" s="367"/>
      <c r="L1469" s="362"/>
    </row>
    <row r="1470" spans="3:12" ht="15" customHeight="1" x14ac:dyDescent="0.3">
      <c r="C1470" s="360"/>
      <c r="D1470" s="361"/>
      <c r="E1470" s="362"/>
      <c r="F1470" s="363"/>
      <c r="G1470" s="140"/>
      <c r="H1470" s="364"/>
      <c r="I1470" s="365"/>
      <c r="J1470" s="366"/>
      <c r="K1470" s="367"/>
      <c r="L1470" s="362"/>
    </row>
    <row r="1471" spans="3:12" ht="15" customHeight="1" x14ac:dyDescent="0.3">
      <c r="C1471" s="360"/>
      <c r="D1471" s="361"/>
      <c r="E1471" s="362"/>
      <c r="F1471" s="363"/>
      <c r="G1471" s="140"/>
      <c r="H1471" s="364"/>
      <c r="I1471" s="365"/>
      <c r="J1471" s="366"/>
      <c r="K1471" s="367"/>
      <c r="L1471" s="362"/>
    </row>
    <row r="1472" spans="3:12" ht="15" customHeight="1" x14ac:dyDescent="0.3">
      <c r="C1472" s="360"/>
      <c r="D1472" s="371">
        <v>45681</v>
      </c>
      <c r="E1472" s="362" t="s">
        <v>809</v>
      </c>
      <c r="F1472" s="363" t="s">
        <v>897</v>
      </c>
      <c r="G1472" s="140">
        <v>1300</v>
      </c>
      <c r="H1472" s="364">
        <v>1215</v>
      </c>
      <c r="I1472" s="365" t="s">
        <v>978</v>
      </c>
      <c r="J1472" s="366"/>
      <c r="K1472" s="367"/>
      <c r="L1472" s="362"/>
    </row>
    <row r="1473" spans="3:12" ht="15" customHeight="1" x14ac:dyDescent="0.3">
      <c r="C1473" s="360"/>
      <c r="D1473" s="361"/>
      <c r="E1473" s="362"/>
      <c r="F1473" s="363"/>
      <c r="G1473" s="140"/>
      <c r="H1473" s="364"/>
      <c r="I1473" s="365" t="s">
        <v>1548</v>
      </c>
      <c r="J1473" s="366"/>
      <c r="K1473" s="367"/>
      <c r="L1473" s="362"/>
    </row>
    <row r="1474" spans="3:12" ht="15" customHeight="1" x14ac:dyDescent="0.3">
      <c r="C1474" s="360"/>
      <c r="D1474" s="361"/>
      <c r="E1474" s="362"/>
      <c r="F1474" s="363"/>
      <c r="G1474" s="140"/>
      <c r="H1474" s="364"/>
      <c r="I1474" s="365" t="s">
        <v>1549</v>
      </c>
      <c r="J1474" s="366"/>
      <c r="K1474" s="367"/>
      <c r="L1474" s="362"/>
    </row>
    <row r="1475" spans="3:12" ht="15" customHeight="1" x14ac:dyDescent="0.3">
      <c r="C1475" s="360"/>
      <c r="D1475" s="361"/>
      <c r="E1475" s="362"/>
      <c r="F1475" s="363"/>
      <c r="G1475" s="140"/>
      <c r="H1475" s="364"/>
      <c r="I1475" s="365" t="s">
        <v>1550</v>
      </c>
      <c r="J1475" s="366"/>
      <c r="K1475" s="367"/>
      <c r="L1475" s="362"/>
    </row>
    <row r="1476" spans="3:12" ht="15" customHeight="1" x14ac:dyDescent="0.3">
      <c r="C1476" s="360"/>
      <c r="D1476" s="361"/>
      <c r="E1476" s="362"/>
      <c r="F1476" s="363"/>
      <c r="G1476" s="140"/>
      <c r="H1476" s="364"/>
      <c r="I1476" s="373" t="s">
        <v>1551</v>
      </c>
      <c r="J1476" s="366"/>
      <c r="K1476" s="367"/>
      <c r="L1476" s="362"/>
    </row>
    <row r="1477" spans="3:12" ht="15" customHeight="1" x14ac:dyDescent="0.3">
      <c r="C1477" s="360"/>
      <c r="D1477" s="361"/>
      <c r="E1477" s="362"/>
      <c r="F1477" s="363"/>
      <c r="G1477" s="140"/>
      <c r="H1477" s="364"/>
      <c r="I1477" s="365"/>
      <c r="J1477" s="366"/>
      <c r="K1477" s="367"/>
      <c r="L1477" s="362"/>
    </row>
    <row r="1478" spans="3:12" ht="15" customHeight="1" x14ac:dyDescent="0.3">
      <c r="C1478" s="360"/>
      <c r="D1478" s="361"/>
      <c r="E1478" s="362"/>
      <c r="F1478" s="363"/>
      <c r="G1478" s="140"/>
      <c r="H1478" s="364"/>
      <c r="I1478" s="365"/>
      <c r="J1478" s="366"/>
      <c r="K1478" s="367"/>
      <c r="L1478" s="362"/>
    </row>
    <row r="1479" spans="3:12" ht="15" customHeight="1" x14ac:dyDescent="0.3">
      <c r="C1479" s="360"/>
      <c r="D1479" s="371">
        <v>45684</v>
      </c>
      <c r="E1479" s="362" t="s">
        <v>455</v>
      </c>
      <c r="F1479" s="363" t="s">
        <v>897</v>
      </c>
      <c r="G1479" s="140">
        <v>450</v>
      </c>
      <c r="H1479" s="364">
        <v>1215</v>
      </c>
      <c r="I1479" s="365" t="s">
        <v>930</v>
      </c>
      <c r="J1479" s="366"/>
      <c r="K1479" s="367"/>
      <c r="L1479" s="362"/>
    </row>
    <row r="1480" spans="3:12" ht="15" customHeight="1" x14ac:dyDescent="0.3">
      <c r="C1480" s="360"/>
      <c r="D1480" s="361"/>
      <c r="E1480" s="362"/>
      <c r="F1480" s="363"/>
      <c r="G1480" s="140"/>
      <c r="H1480" s="364"/>
      <c r="I1480" s="373" t="s">
        <v>1483</v>
      </c>
      <c r="J1480" s="366"/>
      <c r="K1480" s="367"/>
      <c r="L1480" s="362"/>
    </row>
    <row r="1481" spans="3:12" ht="15" customHeight="1" x14ac:dyDescent="0.3">
      <c r="C1481" s="360"/>
      <c r="D1481" s="361"/>
      <c r="E1481" s="362"/>
      <c r="F1481" s="363"/>
      <c r="G1481" s="140"/>
      <c r="H1481" s="364"/>
      <c r="I1481" s="365"/>
      <c r="J1481" s="366"/>
      <c r="K1481" s="367"/>
      <c r="L1481" s="362"/>
    </row>
    <row r="1482" spans="3:12" ht="15" customHeight="1" x14ac:dyDescent="0.3">
      <c r="C1482" s="360"/>
      <c r="D1482" s="361"/>
      <c r="E1482" s="362"/>
      <c r="F1482" s="363"/>
      <c r="G1482" s="140"/>
      <c r="H1482" s="364"/>
      <c r="I1482" s="365"/>
      <c r="J1482" s="366"/>
      <c r="K1482" s="367"/>
      <c r="L1482" s="362"/>
    </row>
    <row r="1483" spans="3:12" ht="15" customHeight="1" x14ac:dyDescent="0.3">
      <c r="C1483" s="360"/>
      <c r="D1483" s="371">
        <v>45686</v>
      </c>
      <c r="E1483" s="362" t="s">
        <v>465</v>
      </c>
      <c r="F1483" s="363" t="s">
        <v>897</v>
      </c>
      <c r="G1483" s="140">
        <v>450</v>
      </c>
      <c r="H1483" s="364">
        <v>1215</v>
      </c>
      <c r="I1483" s="365" t="s">
        <v>1550</v>
      </c>
      <c r="J1483" s="366"/>
      <c r="K1483" s="367"/>
      <c r="L1483" s="362"/>
    </row>
    <row r="1484" spans="3:12" ht="15" customHeight="1" x14ac:dyDescent="0.3">
      <c r="C1484" s="360"/>
      <c r="D1484" s="361"/>
      <c r="E1484" s="362"/>
      <c r="F1484" s="363"/>
      <c r="G1484" s="140"/>
      <c r="H1484" s="364"/>
      <c r="I1484" s="373" t="s">
        <v>1483</v>
      </c>
      <c r="J1484" s="366"/>
      <c r="K1484" s="367"/>
      <c r="L1484" s="362"/>
    </row>
    <row r="1485" spans="3:12" ht="15" customHeight="1" x14ac:dyDescent="0.3">
      <c r="C1485" s="360"/>
      <c r="D1485" s="361"/>
      <c r="E1485" s="362"/>
      <c r="F1485" s="363"/>
      <c r="G1485" s="140"/>
      <c r="H1485" s="364"/>
      <c r="I1485" s="365"/>
      <c r="J1485" s="366"/>
      <c r="K1485" s="367"/>
      <c r="L1485" s="362"/>
    </row>
    <row r="1486" spans="3:12" ht="15" customHeight="1" x14ac:dyDescent="0.3">
      <c r="C1486" s="360"/>
      <c r="D1486" s="361"/>
      <c r="E1486" s="362"/>
      <c r="F1486" s="363"/>
      <c r="G1486" s="140"/>
      <c r="H1486" s="364"/>
      <c r="I1486" s="365"/>
      <c r="J1486" s="366"/>
      <c r="K1486" s="367"/>
      <c r="L1486" s="362"/>
    </row>
    <row r="1487" spans="3:12" ht="15" customHeight="1" x14ac:dyDescent="0.3">
      <c r="C1487" s="360"/>
      <c r="D1487" s="371">
        <v>45687</v>
      </c>
      <c r="E1487" s="362" t="s">
        <v>455</v>
      </c>
      <c r="F1487" s="363" t="s">
        <v>897</v>
      </c>
      <c r="G1487" s="140">
        <v>420</v>
      </c>
      <c r="H1487" s="364">
        <v>1215</v>
      </c>
      <c r="I1487" s="365" t="s">
        <v>978</v>
      </c>
      <c r="J1487" s="366"/>
      <c r="K1487" s="367"/>
      <c r="L1487" s="362"/>
    </row>
    <row r="1488" spans="3:12" ht="15" customHeight="1" x14ac:dyDescent="0.3">
      <c r="C1488" s="360"/>
      <c r="D1488" s="361"/>
      <c r="E1488" s="362"/>
      <c r="F1488" s="363"/>
      <c r="G1488" s="140"/>
      <c r="H1488" s="364"/>
      <c r="I1488" s="373" t="s">
        <v>1373</v>
      </c>
      <c r="J1488" s="366"/>
      <c r="K1488" s="367"/>
      <c r="L1488" s="362"/>
    </row>
    <row r="1489" spans="3:12" ht="15" customHeight="1" x14ac:dyDescent="0.3">
      <c r="C1489" s="360"/>
      <c r="D1489" s="361"/>
      <c r="E1489" s="362"/>
      <c r="F1489" s="363"/>
      <c r="G1489" s="140"/>
      <c r="H1489" s="364"/>
      <c r="I1489" s="365"/>
      <c r="J1489" s="366"/>
      <c r="K1489" s="367"/>
      <c r="L1489" s="362"/>
    </row>
    <row r="1490" spans="3:12" ht="15" customHeight="1" x14ac:dyDescent="0.3">
      <c r="C1490" s="360"/>
      <c r="D1490" s="361"/>
      <c r="E1490" s="362"/>
      <c r="F1490" s="363"/>
      <c r="G1490" s="140"/>
      <c r="H1490" s="364"/>
      <c r="I1490" s="365"/>
      <c r="J1490" s="366"/>
      <c r="K1490" s="367"/>
      <c r="L1490" s="362"/>
    </row>
    <row r="1491" spans="3:12" ht="15" customHeight="1" x14ac:dyDescent="0.3">
      <c r="C1491" s="360"/>
      <c r="D1491" s="371">
        <v>45688</v>
      </c>
      <c r="E1491" s="362" t="s">
        <v>809</v>
      </c>
      <c r="F1491" s="363" t="s">
        <v>897</v>
      </c>
      <c r="G1491" s="140">
        <v>780</v>
      </c>
      <c r="H1491" s="364">
        <v>1215</v>
      </c>
      <c r="I1491" s="365" t="s">
        <v>978</v>
      </c>
      <c r="J1491" s="366"/>
      <c r="K1491" s="367"/>
      <c r="L1491" s="362"/>
    </row>
    <row r="1492" spans="3:12" ht="15" customHeight="1" x14ac:dyDescent="0.3">
      <c r="C1492" s="360"/>
      <c r="D1492" s="361"/>
      <c r="E1492" s="362"/>
      <c r="F1492" s="363"/>
      <c r="G1492" s="140"/>
      <c r="H1492" s="364"/>
      <c r="I1492" s="365" t="s">
        <v>1563</v>
      </c>
      <c r="J1492" s="366"/>
      <c r="K1492" s="367"/>
      <c r="L1492" s="362"/>
    </row>
    <row r="1493" spans="3:12" ht="15" customHeight="1" x14ac:dyDescent="0.3">
      <c r="C1493" s="360"/>
      <c r="D1493" s="361"/>
      <c r="E1493" s="362"/>
      <c r="F1493" s="363"/>
      <c r="G1493" s="140"/>
      <c r="H1493" s="364"/>
      <c r="I1493" s="373" t="s">
        <v>1396</v>
      </c>
      <c r="J1493" s="366"/>
      <c r="K1493" s="367"/>
      <c r="L1493" s="362"/>
    </row>
    <row r="1494" spans="3:12" ht="15" customHeight="1" x14ac:dyDescent="0.3">
      <c r="C1494" s="360"/>
      <c r="D1494" s="361"/>
      <c r="E1494" s="362"/>
      <c r="F1494" s="363"/>
      <c r="G1494" s="140"/>
      <c r="H1494" s="364"/>
      <c r="I1494" s="365"/>
      <c r="J1494" s="366"/>
      <c r="K1494" s="367"/>
      <c r="L1494" s="362"/>
    </row>
    <row r="1495" spans="3:12" ht="15" customHeight="1" x14ac:dyDescent="0.3">
      <c r="C1495" s="360"/>
      <c r="D1495" s="361"/>
      <c r="E1495" s="362"/>
      <c r="F1495" s="363"/>
      <c r="G1495" s="140"/>
      <c r="H1495" s="364"/>
      <c r="I1495" s="365"/>
      <c r="J1495" s="366"/>
      <c r="K1495" s="367"/>
      <c r="L1495" s="362"/>
    </row>
    <row r="1496" spans="3:12" ht="15" customHeight="1" x14ac:dyDescent="0.3">
      <c r="C1496" s="360"/>
      <c r="D1496" s="371">
        <v>45691</v>
      </c>
      <c r="E1496" s="362" t="s">
        <v>809</v>
      </c>
      <c r="F1496" s="363" t="s">
        <v>897</v>
      </c>
      <c r="G1496" s="140">
        <v>540</v>
      </c>
      <c r="H1496" s="364">
        <v>1215</v>
      </c>
      <c r="I1496" s="365" t="s">
        <v>922</v>
      </c>
      <c r="J1496" s="366"/>
      <c r="K1496" s="367"/>
      <c r="L1496" s="362"/>
    </row>
    <row r="1497" spans="3:12" ht="15" customHeight="1" x14ac:dyDescent="0.3">
      <c r="C1497" s="360"/>
      <c r="D1497" s="361"/>
      <c r="E1497" s="362"/>
      <c r="F1497" s="363"/>
      <c r="G1497" s="140"/>
      <c r="H1497" s="364"/>
      <c r="I1497" s="365" t="s">
        <v>931</v>
      </c>
      <c r="J1497" s="366"/>
      <c r="K1497" s="367"/>
      <c r="L1497" s="362"/>
    </row>
    <row r="1498" spans="3:12" ht="15" customHeight="1" x14ac:dyDescent="0.3">
      <c r="C1498" s="360"/>
      <c r="D1498" s="361"/>
      <c r="E1498" s="362"/>
      <c r="F1498" s="363"/>
      <c r="G1498" s="140"/>
      <c r="H1498" s="364"/>
      <c r="I1498" s="373" t="s">
        <v>1564</v>
      </c>
      <c r="J1498" s="366"/>
      <c r="K1498" s="367"/>
      <c r="L1498" s="362"/>
    </row>
    <row r="1499" spans="3:12" ht="15" customHeight="1" x14ac:dyDescent="0.3">
      <c r="C1499" s="360"/>
      <c r="D1499" s="361"/>
      <c r="E1499" s="362"/>
      <c r="F1499" s="363"/>
      <c r="G1499" s="140"/>
      <c r="H1499" s="364"/>
      <c r="I1499" s="365"/>
      <c r="J1499" s="366"/>
      <c r="K1499" s="367"/>
      <c r="L1499" s="362"/>
    </row>
    <row r="1500" spans="3:12" ht="15" customHeight="1" x14ac:dyDescent="0.3">
      <c r="C1500" s="360"/>
      <c r="D1500" s="361"/>
      <c r="E1500" s="362"/>
      <c r="F1500" s="363"/>
      <c r="G1500" s="140"/>
      <c r="H1500" s="364"/>
      <c r="I1500" s="365"/>
      <c r="J1500" s="366"/>
      <c r="K1500" s="367"/>
      <c r="L1500" s="362"/>
    </row>
    <row r="1501" spans="3:12" ht="15" customHeight="1" x14ac:dyDescent="0.3">
      <c r="C1501" s="360"/>
      <c r="D1501" s="371">
        <v>45693</v>
      </c>
      <c r="E1501" s="362" t="s">
        <v>809</v>
      </c>
      <c r="F1501" s="363" t="s">
        <v>897</v>
      </c>
      <c r="G1501" s="140">
        <v>440</v>
      </c>
      <c r="H1501" s="364">
        <v>1215</v>
      </c>
      <c r="I1501" s="365" t="s">
        <v>922</v>
      </c>
      <c r="J1501" s="366"/>
      <c r="K1501" s="367"/>
      <c r="L1501" s="362"/>
    </row>
    <row r="1502" spans="3:12" ht="15" customHeight="1" x14ac:dyDescent="0.3">
      <c r="C1502" s="360"/>
      <c r="D1502" s="361"/>
      <c r="E1502" s="362"/>
      <c r="F1502" s="363"/>
      <c r="G1502" s="140"/>
      <c r="H1502" s="364"/>
      <c r="I1502" s="365" t="s">
        <v>1565</v>
      </c>
      <c r="J1502" s="366"/>
      <c r="K1502" s="367"/>
      <c r="L1502" s="362"/>
    </row>
    <row r="1503" spans="3:12" ht="15" customHeight="1" x14ac:dyDescent="0.3">
      <c r="C1503" s="360"/>
      <c r="D1503" s="361"/>
      <c r="E1503" s="362"/>
      <c r="F1503" s="363"/>
      <c r="G1503" s="140"/>
      <c r="H1503" s="364"/>
      <c r="I1503" s="373" t="s">
        <v>1566</v>
      </c>
      <c r="J1503" s="366"/>
      <c r="K1503" s="367"/>
      <c r="L1503" s="362"/>
    </row>
    <row r="1504" spans="3:12" ht="15" customHeight="1" x14ac:dyDescent="0.3">
      <c r="C1504" s="360"/>
      <c r="D1504" s="361"/>
      <c r="E1504" s="362"/>
      <c r="F1504" s="363"/>
      <c r="G1504" s="140"/>
      <c r="H1504" s="364"/>
      <c r="I1504" s="365"/>
      <c r="J1504" s="366"/>
      <c r="K1504" s="367"/>
      <c r="L1504" s="362"/>
    </row>
    <row r="1505" spans="3:12" ht="15" customHeight="1" x14ac:dyDescent="0.3">
      <c r="C1505" s="360"/>
      <c r="D1505" s="361"/>
      <c r="E1505" s="362"/>
      <c r="F1505" s="363"/>
      <c r="G1505" s="140"/>
      <c r="H1505" s="364"/>
      <c r="I1505" s="365"/>
      <c r="J1505" s="366"/>
      <c r="K1505" s="367"/>
      <c r="L1505" s="362"/>
    </row>
    <row r="1506" spans="3:12" ht="15" customHeight="1" x14ac:dyDescent="0.3">
      <c r="C1506" s="360"/>
      <c r="D1506" s="371">
        <v>45694</v>
      </c>
      <c r="E1506" s="362" t="s">
        <v>809</v>
      </c>
      <c r="F1506" s="363" t="s">
        <v>897</v>
      </c>
      <c r="G1506" s="140">
        <v>1140</v>
      </c>
      <c r="H1506" s="364">
        <v>1215</v>
      </c>
      <c r="I1506" s="365" t="s">
        <v>978</v>
      </c>
      <c r="J1506" s="366"/>
      <c r="K1506" s="367"/>
      <c r="L1506" s="362"/>
    </row>
    <row r="1507" spans="3:12" ht="15" customHeight="1" x14ac:dyDescent="0.3">
      <c r="C1507" s="360"/>
      <c r="D1507" s="361"/>
      <c r="E1507" s="362"/>
      <c r="F1507" s="363"/>
      <c r="G1507" s="140"/>
      <c r="H1507" s="364"/>
      <c r="I1507" s="365" t="s">
        <v>979</v>
      </c>
      <c r="J1507" s="366"/>
      <c r="K1507" s="367"/>
      <c r="L1507" s="362"/>
    </row>
    <row r="1508" spans="3:12" ht="15" customHeight="1" x14ac:dyDescent="0.3">
      <c r="C1508" s="360"/>
      <c r="D1508" s="361"/>
      <c r="E1508" s="362"/>
      <c r="F1508" s="363"/>
      <c r="G1508" s="140"/>
      <c r="H1508" s="364"/>
      <c r="I1508" s="365" t="s">
        <v>931</v>
      </c>
      <c r="J1508" s="366"/>
      <c r="K1508" s="367"/>
      <c r="L1508" s="362"/>
    </row>
    <row r="1509" spans="3:12" ht="15" customHeight="1" x14ac:dyDescent="0.3">
      <c r="C1509" s="360"/>
      <c r="D1509" s="361"/>
      <c r="E1509" s="362"/>
      <c r="F1509" s="363"/>
      <c r="G1509" s="140"/>
      <c r="H1509" s="364"/>
      <c r="I1509" s="365" t="s">
        <v>970</v>
      </c>
      <c r="J1509" s="366"/>
      <c r="K1509" s="367"/>
      <c r="L1509" s="362"/>
    </row>
    <row r="1510" spans="3:12" ht="15" customHeight="1" x14ac:dyDescent="0.3">
      <c r="C1510" s="360"/>
      <c r="D1510" s="361"/>
      <c r="E1510" s="362"/>
      <c r="F1510" s="363"/>
      <c r="G1510" s="140"/>
      <c r="H1510" s="364"/>
      <c r="I1510" s="365" t="s">
        <v>1549</v>
      </c>
      <c r="J1510" s="366"/>
      <c r="K1510" s="367"/>
      <c r="L1510" s="362"/>
    </row>
    <row r="1511" spans="3:12" ht="15" customHeight="1" x14ac:dyDescent="0.3">
      <c r="C1511" s="360"/>
      <c r="D1511" s="361"/>
      <c r="E1511" s="362"/>
      <c r="F1511" s="363"/>
      <c r="G1511" s="140"/>
      <c r="H1511" s="364"/>
      <c r="I1511" s="373" t="s">
        <v>1567</v>
      </c>
      <c r="J1511" s="366"/>
      <c r="K1511" s="367"/>
      <c r="L1511" s="362"/>
    </row>
    <row r="1512" spans="3:12" ht="15" customHeight="1" x14ac:dyDescent="0.3">
      <c r="C1512" s="360"/>
      <c r="D1512" s="361"/>
      <c r="E1512" s="362"/>
      <c r="F1512" s="363"/>
      <c r="G1512" s="140"/>
      <c r="H1512" s="364"/>
      <c r="I1512" s="365"/>
      <c r="J1512" s="366"/>
      <c r="K1512" s="367"/>
      <c r="L1512" s="362"/>
    </row>
    <row r="1513" spans="3:12" ht="15" customHeight="1" x14ac:dyDescent="0.3">
      <c r="C1513" s="360"/>
      <c r="D1513" s="361"/>
      <c r="E1513" s="362"/>
      <c r="F1513" s="363"/>
      <c r="G1513" s="140"/>
      <c r="H1513" s="364"/>
      <c r="I1513" s="365"/>
      <c r="J1513" s="366"/>
      <c r="K1513" s="367"/>
      <c r="L1513" s="362"/>
    </row>
    <row r="1514" spans="3:12" ht="15" customHeight="1" x14ac:dyDescent="0.3">
      <c r="C1514" s="360"/>
      <c r="D1514" s="371">
        <v>45696</v>
      </c>
      <c r="E1514" s="362" t="s">
        <v>455</v>
      </c>
      <c r="F1514" s="363" t="s">
        <v>897</v>
      </c>
      <c r="G1514" s="140">
        <v>450</v>
      </c>
      <c r="H1514" s="364">
        <v>1215</v>
      </c>
      <c r="I1514" s="365" t="s">
        <v>930</v>
      </c>
      <c r="J1514" s="366"/>
      <c r="K1514" s="367"/>
      <c r="L1514" s="362"/>
    </row>
    <row r="1515" spans="3:12" ht="15" customHeight="1" x14ac:dyDescent="0.3">
      <c r="C1515" s="360"/>
      <c r="D1515" s="361"/>
      <c r="E1515" s="362"/>
      <c r="F1515" s="363"/>
      <c r="G1515" s="140"/>
      <c r="H1515" s="364"/>
      <c r="I1515" s="373" t="s">
        <v>1483</v>
      </c>
      <c r="J1515" s="366"/>
      <c r="K1515" s="367"/>
      <c r="L1515" s="362"/>
    </row>
    <row r="1516" spans="3:12" ht="15" customHeight="1" x14ac:dyDescent="0.3">
      <c r="C1516" s="360"/>
      <c r="D1516" s="361"/>
      <c r="E1516" s="362"/>
      <c r="F1516" s="363"/>
      <c r="G1516" s="140"/>
      <c r="H1516" s="364"/>
      <c r="I1516" s="365"/>
      <c r="J1516" s="366"/>
      <c r="K1516" s="367"/>
      <c r="L1516" s="362"/>
    </row>
    <row r="1517" spans="3:12" ht="15" customHeight="1" x14ac:dyDescent="0.3">
      <c r="C1517" s="360"/>
      <c r="D1517" s="361"/>
      <c r="E1517" s="362"/>
      <c r="F1517" s="363"/>
      <c r="G1517" s="140"/>
      <c r="H1517" s="364"/>
      <c r="I1517" s="365"/>
      <c r="J1517" s="366"/>
      <c r="K1517" s="367"/>
      <c r="L1517" s="362"/>
    </row>
    <row r="1518" spans="3:12" ht="15" customHeight="1" x14ac:dyDescent="0.3">
      <c r="C1518" s="360"/>
      <c r="D1518" s="371">
        <v>45698</v>
      </c>
      <c r="E1518" s="362" t="s">
        <v>809</v>
      </c>
      <c r="F1518" s="363" t="s">
        <v>897</v>
      </c>
      <c r="G1518" s="140">
        <v>1065</v>
      </c>
      <c r="H1518" s="364">
        <v>1215</v>
      </c>
      <c r="I1518" s="365" t="s">
        <v>978</v>
      </c>
      <c r="J1518" s="366"/>
      <c r="K1518" s="367"/>
      <c r="L1518" s="362"/>
    </row>
    <row r="1519" spans="3:12" ht="15" customHeight="1" x14ac:dyDescent="0.3">
      <c r="C1519" s="360"/>
      <c r="D1519" s="361"/>
      <c r="E1519" s="362"/>
      <c r="F1519" s="363"/>
      <c r="G1519" s="140"/>
      <c r="H1519" s="364"/>
      <c r="I1519" s="365" t="s">
        <v>1052</v>
      </c>
      <c r="J1519" s="366"/>
      <c r="K1519" s="367"/>
      <c r="L1519" s="362"/>
    </row>
    <row r="1520" spans="3:12" ht="15" customHeight="1" x14ac:dyDescent="0.3">
      <c r="C1520" s="360"/>
      <c r="D1520" s="361"/>
      <c r="E1520" s="362"/>
      <c r="F1520" s="363"/>
      <c r="G1520" s="140"/>
      <c r="H1520" s="364"/>
      <c r="I1520" s="365" t="s">
        <v>1568</v>
      </c>
      <c r="J1520" s="366"/>
      <c r="K1520" s="367"/>
      <c r="L1520" s="362"/>
    </row>
    <row r="1521" spans="3:12" ht="15" customHeight="1" x14ac:dyDescent="0.3">
      <c r="C1521" s="360"/>
      <c r="D1521" s="361"/>
      <c r="E1521" s="362"/>
      <c r="F1521" s="363"/>
      <c r="G1521" s="140"/>
      <c r="H1521" s="364"/>
      <c r="I1521" s="365" t="s">
        <v>1569</v>
      </c>
      <c r="J1521" s="366"/>
      <c r="K1521" s="367"/>
      <c r="L1521" s="362"/>
    </row>
    <row r="1522" spans="3:12" ht="15" customHeight="1" x14ac:dyDescent="0.3">
      <c r="C1522" s="360"/>
      <c r="D1522" s="361"/>
      <c r="E1522" s="362"/>
      <c r="F1522" s="363"/>
      <c r="G1522" s="140"/>
      <c r="H1522" s="364"/>
      <c r="I1522" s="373" t="s">
        <v>1570</v>
      </c>
      <c r="J1522" s="366"/>
      <c r="K1522" s="367"/>
      <c r="L1522" s="362"/>
    </row>
    <row r="1523" spans="3:12" ht="15" customHeight="1" x14ac:dyDescent="0.3">
      <c r="C1523" s="360"/>
      <c r="D1523" s="361"/>
      <c r="E1523" s="362"/>
      <c r="F1523" s="363"/>
      <c r="G1523" s="140"/>
      <c r="H1523" s="364"/>
      <c r="I1523" s="365"/>
      <c r="J1523" s="366"/>
      <c r="K1523" s="367"/>
      <c r="L1523" s="362"/>
    </row>
    <row r="1524" spans="3:12" ht="15" customHeight="1" x14ac:dyDescent="0.3">
      <c r="C1524" s="360"/>
      <c r="D1524" s="361"/>
      <c r="E1524" s="362"/>
      <c r="F1524" s="363"/>
      <c r="G1524" s="140"/>
      <c r="H1524" s="364"/>
      <c r="I1524" s="365"/>
      <c r="J1524" s="366"/>
      <c r="K1524" s="367"/>
      <c r="L1524" s="362"/>
    </row>
    <row r="1525" spans="3:12" ht="15" customHeight="1" x14ac:dyDescent="0.3">
      <c r="C1525" s="360"/>
      <c r="D1525" s="371">
        <v>45699</v>
      </c>
      <c r="E1525" s="362" t="s">
        <v>455</v>
      </c>
      <c r="F1525" s="363" t="s">
        <v>897</v>
      </c>
      <c r="G1525" s="140">
        <v>450</v>
      </c>
      <c r="H1525" s="364">
        <v>1215</v>
      </c>
      <c r="I1525" s="365" t="s">
        <v>930</v>
      </c>
      <c r="J1525" s="366"/>
      <c r="K1525" s="367"/>
      <c r="L1525" s="362"/>
    </row>
    <row r="1526" spans="3:12" ht="15" customHeight="1" x14ac:dyDescent="0.3">
      <c r="C1526" s="360"/>
      <c r="D1526" s="361"/>
      <c r="E1526" s="362"/>
      <c r="F1526" s="363"/>
      <c r="G1526" s="140"/>
      <c r="H1526" s="364"/>
      <c r="I1526" s="373" t="s">
        <v>1483</v>
      </c>
      <c r="J1526" s="366"/>
      <c r="K1526" s="367"/>
      <c r="L1526" s="362"/>
    </row>
    <row r="1527" spans="3:12" ht="15" customHeight="1" x14ac:dyDescent="0.3">
      <c r="C1527" s="360"/>
      <c r="D1527" s="361"/>
      <c r="E1527" s="362"/>
      <c r="F1527" s="363"/>
      <c r="G1527" s="140"/>
      <c r="H1527" s="364"/>
      <c r="I1527" s="365"/>
      <c r="J1527" s="366"/>
      <c r="K1527" s="367"/>
      <c r="L1527" s="362"/>
    </row>
    <row r="1528" spans="3:12" ht="15" customHeight="1" x14ac:dyDescent="0.3">
      <c r="C1528" s="360"/>
      <c r="D1528" s="361"/>
      <c r="E1528" s="362"/>
      <c r="F1528" s="363"/>
      <c r="G1528" s="140"/>
      <c r="H1528" s="364"/>
      <c r="I1528" s="365"/>
      <c r="J1528" s="366"/>
      <c r="K1528" s="367"/>
      <c r="L1528" s="362"/>
    </row>
    <row r="1529" spans="3:12" ht="15" customHeight="1" x14ac:dyDescent="0.3">
      <c r="C1529" s="360"/>
      <c r="D1529" s="371">
        <v>45701</v>
      </c>
      <c r="E1529" s="362" t="s">
        <v>809</v>
      </c>
      <c r="F1529" s="363" t="s">
        <v>897</v>
      </c>
      <c r="G1529" s="140">
        <v>720</v>
      </c>
      <c r="H1529" s="364">
        <v>1215</v>
      </c>
      <c r="I1529" s="365" t="s">
        <v>978</v>
      </c>
      <c r="J1529" s="366"/>
      <c r="K1529" s="367"/>
      <c r="L1529" s="362"/>
    </row>
    <row r="1530" spans="3:12" ht="15" customHeight="1" x14ac:dyDescent="0.3">
      <c r="C1530" s="360"/>
      <c r="D1530" s="361"/>
      <c r="E1530" s="362"/>
      <c r="F1530" s="363"/>
      <c r="G1530" s="140"/>
      <c r="H1530" s="364"/>
      <c r="I1530" s="365" t="s">
        <v>996</v>
      </c>
      <c r="J1530" s="366"/>
      <c r="K1530" s="367"/>
      <c r="L1530" s="362"/>
    </row>
    <row r="1531" spans="3:12" ht="15" customHeight="1" x14ac:dyDescent="0.3">
      <c r="C1531" s="360"/>
      <c r="D1531" s="361"/>
      <c r="E1531" s="362"/>
      <c r="F1531" s="363"/>
      <c r="G1531" s="140"/>
      <c r="H1531" s="364"/>
      <c r="I1531" s="373" t="s">
        <v>1571</v>
      </c>
      <c r="J1531" s="366"/>
      <c r="K1531" s="367"/>
      <c r="L1531" s="362"/>
    </row>
    <row r="1532" spans="3:12" ht="15" customHeight="1" x14ac:dyDescent="0.3">
      <c r="C1532" s="360"/>
      <c r="D1532" s="361"/>
      <c r="E1532" s="362"/>
      <c r="F1532" s="363"/>
      <c r="G1532" s="140"/>
      <c r="H1532" s="364"/>
      <c r="I1532" s="365"/>
      <c r="J1532" s="366"/>
      <c r="K1532" s="367"/>
      <c r="L1532" s="362"/>
    </row>
    <row r="1533" spans="3:12" ht="15" customHeight="1" x14ac:dyDescent="0.3">
      <c r="C1533" s="360"/>
      <c r="D1533" s="361"/>
      <c r="E1533" s="362"/>
      <c r="F1533" s="363"/>
      <c r="G1533" s="140"/>
      <c r="H1533" s="364"/>
      <c r="I1533" s="365"/>
      <c r="J1533" s="366"/>
      <c r="K1533" s="367"/>
      <c r="L1533" s="362"/>
    </row>
    <row r="1534" spans="3:12" ht="15" customHeight="1" x14ac:dyDescent="0.3">
      <c r="C1534" s="360"/>
      <c r="D1534" s="371">
        <v>45703</v>
      </c>
      <c r="E1534" s="362" t="s">
        <v>455</v>
      </c>
      <c r="F1534" s="363" t="s">
        <v>897</v>
      </c>
      <c r="G1534" s="140">
        <v>420</v>
      </c>
      <c r="H1534" s="364">
        <v>1215</v>
      </c>
      <c r="I1534" s="365" t="s">
        <v>978</v>
      </c>
      <c r="J1534" s="366"/>
      <c r="K1534" s="367"/>
      <c r="L1534" s="362"/>
    </row>
    <row r="1535" spans="3:12" ht="15" customHeight="1" x14ac:dyDescent="0.3">
      <c r="C1535" s="360"/>
      <c r="D1535" s="361"/>
      <c r="E1535" s="362"/>
      <c r="F1535" s="363"/>
      <c r="G1535" s="140"/>
      <c r="H1535" s="364"/>
      <c r="I1535" s="373" t="s">
        <v>1373</v>
      </c>
      <c r="J1535" s="366"/>
      <c r="K1535" s="367"/>
      <c r="L1535" s="362"/>
    </row>
    <row r="1536" spans="3:12" ht="15" customHeight="1" x14ac:dyDescent="0.3">
      <c r="C1536" s="360"/>
      <c r="D1536" s="361"/>
      <c r="E1536" s="362"/>
      <c r="F1536" s="363"/>
      <c r="G1536" s="140"/>
      <c r="H1536" s="364"/>
      <c r="I1536" s="365"/>
      <c r="J1536" s="366"/>
      <c r="K1536" s="367"/>
      <c r="L1536" s="362"/>
    </row>
    <row r="1537" spans="3:12" ht="15" customHeight="1" x14ac:dyDescent="0.3">
      <c r="C1537" s="360"/>
      <c r="D1537" s="361"/>
      <c r="E1537" s="362"/>
      <c r="F1537" s="363"/>
      <c r="G1537" s="140"/>
      <c r="H1537" s="364"/>
      <c r="I1537" s="365"/>
      <c r="J1537" s="366"/>
      <c r="K1537" s="367"/>
      <c r="L1537" s="362"/>
    </row>
    <row r="1538" spans="3:12" ht="15" customHeight="1" x14ac:dyDescent="0.3">
      <c r="C1538" s="360"/>
      <c r="D1538" s="371">
        <v>45705</v>
      </c>
      <c r="E1538" s="362" t="s">
        <v>809</v>
      </c>
      <c r="F1538" s="363" t="s">
        <v>897</v>
      </c>
      <c r="G1538" s="140">
        <v>690</v>
      </c>
      <c r="H1538" s="364">
        <v>1195</v>
      </c>
      <c r="I1538" s="365" t="s">
        <v>1573</v>
      </c>
      <c r="J1538" s="366"/>
      <c r="K1538" s="367"/>
      <c r="L1538" s="362"/>
    </row>
    <row r="1539" spans="3:12" ht="15" customHeight="1" x14ac:dyDescent="0.3">
      <c r="C1539" s="360"/>
      <c r="D1539" s="361"/>
      <c r="E1539" s="362"/>
      <c r="F1539" s="363"/>
      <c r="G1539" s="140"/>
      <c r="H1539" s="364"/>
      <c r="I1539" s="365" t="s">
        <v>1020</v>
      </c>
      <c r="J1539" s="366"/>
      <c r="K1539" s="367"/>
      <c r="L1539" s="362"/>
    </row>
    <row r="1540" spans="3:12" ht="15" customHeight="1" x14ac:dyDescent="0.3">
      <c r="C1540" s="360"/>
      <c r="D1540" s="361"/>
      <c r="E1540" s="362"/>
      <c r="F1540" s="363"/>
      <c r="G1540" s="140"/>
      <c r="H1540" s="364"/>
      <c r="I1540" s="373" t="s">
        <v>1574</v>
      </c>
      <c r="J1540" s="366"/>
      <c r="K1540" s="367"/>
      <c r="L1540" s="362"/>
    </row>
    <row r="1541" spans="3:12" ht="15" customHeight="1" x14ac:dyDescent="0.3">
      <c r="C1541" s="360"/>
      <c r="D1541" s="361"/>
      <c r="E1541" s="362"/>
      <c r="F1541" s="363"/>
      <c r="G1541" s="140"/>
      <c r="H1541" s="364"/>
      <c r="I1541" s="365"/>
      <c r="J1541" s="366"/>
      <c r="K1541" s="367"/>
      <c r="L1541" s="362"/>
    </row>
    <row r="1542" spans="3:12" ht="15" customHeight="1" x14ac:dyDescent="0.3">
      <c r="C1542" s="360"/>
      <c r="D1542" s="361"/>
      <c r="E1542" s="362"/>
      <c r="F1542" s="363"/>
      <c r="G1542" s="140"/>
      <c r="H1542" s="364"/>
      <c r="I1542" s="365"/>
      <c r="J1542" s="366"/>
      <c r="K1542" s="367"/>
      <c r="L1542" s="362"/>
    </row>
    <row r="1543" spans="3:12" ht="15" customHeight="1" x14ac:dyDescent="0.3">
      <c r="C1543" s="360"/>
      <c r="D1543" s="371">
        <v>45706</v>
      </c>
      <c r="E1543" s="362" t="s">
        <v>809</v>
      </c>
      <c r="F1543" s="363" t="s">
        <v>897</v>
      </c>
      <c r="G1543" s="140">
        <v>510</v>
      </c>
      <c r="H1543" s="364">
        <v>1195</v>
      </c>
      <c r="I1543" s="365" t="s">
        <v>921</v>
      </c>
      <c r="J1543" s="366"/>
      <c r="K1543" s="367"/>
      <c r="L1543" s="362"/>
    </row>
    <row r="1544" spans="3:12" ht="15" customHeight="1" x14ac:dyDescent="0.3">
      <c r="C1544" s="360"/>
      <c r="D1544" s="361"/>
      <c r="E1544" s="362"/>
      <c r="F1544" s="363"/>
      <c r="G1544" s="140"/>
      <c r="H1544" s="364"/>
      <c r="I1544" s="365" t="s">
        <v>994</v>
      </c>
      <c r="J1544" s="366"/>
      <c r="K1544" s="367"/>
      <c r="L1544" s="362"/>
    </row>
    <row r="1545" spans="3:12" ht="15" customHeight="1" x14ac:dyDescent="0.3">
      <c r="C1545" s="360"/>
      <c r="D1545" s="361"/>
      <c r="E1545" s="362"/>
      <c r="F1545" s="363"/>
      <c r="G1545" s="140"/>
      <c r="H1545" s="364"/>
      <c r="I1545" s="373" t="s">
        <v>1478</v>
      </c>
      <c r="J1545" s="366"/>
      <c r="K1545" s="367"/>
      <c r="L1545" s="362"/>
    </row>
    <row r="1546" spans="3:12" ht="15" customHeight="1" x14ac:dyDescent="0.3">
      <c r="C1546" s="360"/>
      <c r="D1546" s="361"/>
      <c r="E1546" s="362"/>
      <c r="F1546" s="363"/>
      <c r="G1546" s="140"/>
      <c r="H1546" s="364"/>
      <c r="I1546" s="365"/>
      <c r="J1546" s="366"/>
      <c r="K1546" s="367"/>
      <c r="L1546" s="362"/>
    </row>
    <row r="1547" spans="3:12" ht="15" customHeight="1" x14ac:dyDescent="0.3">
      <c r="C1547" s="360"/>
      <c r="D1547" s="361"/>
      <c r="E1547" s="362"/>
      <c r="F1547" s="363"/>
      <c r="G1547" s="140"/>
      <c r="H1547" s="364"/>
      <c r="I1547" s="365"/>
      <c r="J1547" s="366"/>
      <c r="K1547" s="367"/>
      <c r="L1547" s="362"/>
    </row>
    <row r="1548" spans="3:12" ht="15" customHeight="1" x14ac:dyDescent="0.3">
      <c r="C1548" s="360"/>
      <c r="D1548" s="371">
        <v>45707</v>
      </c>
      <c r="E1548" s="362" t="s">
        <v>455</v>
      </c>
      <c r="F1548" s="363" t="s">
        <v>897</v>
      </c>
      <c r="G1548" s="140">
        <v>450</v>
      </c>
      <c r="H1548" s="364">
        <v>1195</v>
      </c>
      <c r="I1548" s="365" t="s">
        <v>930</v>
      </c>
      <c r="J1548" s="366"/>
      <c r="K1548" s="367"/>
      <c r="L1548" s="362"/>
    </row>
    <row r="1549" spans="3:12" ht="15" customHeight="1" x14ac:dyDescent="0.3">
      <c r="C1549" s="360"/>
      <c r="D1549" s="361"/>
      <c r="E1549" s="362"/>
      <c r="F1549" s="363"/>
      <c r="G1549" s="140"/>
      <c r="H1549" s="364"/>
      <c r="I1549" s="373" t="s">
        <v>1483</v>
      </c>
      <c r="J1549" s="366"/>
      <c r="K1549" s="367"/>
      <c r="L1549" s="362"/>
    </row>
    <row r="1550" spans="3:12" ht="15" customHeight="1" x14ac:dyDescent="0.3">
      <c r="C1550" s="360"/>
      <c r="D1550" s="361"/>
      <c r="E1550" s="362"/>
      <c r="F1550" s="363"/>
      <c r="G1550" s="140"/>
      <c r="H1550" s="364"/>
      <c r="I1550" s="365"/>
      <c r="J1550" s="366"/>
      <c r="K1550" s="367"/>
      <c r="L1550" s="362"/>
    </row>
    <row r="1551" spans="3:12" ht="15" customHeight="1" x14ac:dyDescent="0.3">
      <c r="C1551" s="360"/>
      <c r="D1551" s="361"/>
      <c r="E1551" s="362"/>
      <c r="F1551" s="363"/>
      <c r="G1551" s="140"/>
      <c r="H1551" s="364"/>
      <c r="I1551" s="365"/>
      <c r="J1551" s="366"/>
      <c r="K1551" s="367"/>
      <c r="L1551" s="362"/>
    </row>
    <row r="1552" spans="3:12" ht="15" customHeight="1" x14ac:dyDescent="0.3">
      <c r="C1552" s="360"/>
      <c r="D1552" s="371">
        <v>45708</v>
      </c>
      <c r="E1552" s="362" t="s">
        <v>809</v>
      </c>
      <c r="F1552" s="363" t="s">
        <v>897</v>
      </c>
      <c r="G1552" s="140">
        <v>585</v>
      </c>
      <c r="H1552" s="364">
        <v>1195</v>
      </c>
      <c r="I1552" s="365" t="s">
        <v>996</v>
      </c>
      <c r="J1552" s="366"/>
      <c r="K1552" s="367"/>
      <c r="L1552" s="362"/>
    </row>
    <row r="1553" spans="3:12" ht="15" customHeight="1" x14ac:dyDescent="0.3">
      <c r="C1553" s="360"/>
      <c r="D1553" s="361"/>
      <c r="E1553" s="362"/>
      <c r="F1553" s="363"/>
      <c r="G1553" s="140"/>
      <c r="H1553" s="364"/>
      <c r="I1553" s="365" t="s">
        <v>1575</v>
      </c>
      <c r="J1553" s="366"/>
      <c r="K1553" s="367"/>
      <c r="L1553" s="362"/>
    </row>
    <row r="1554" spans="3:12" ht="15" customHeight="1" x14ac:dyDescent="0.3">
      <c r="C1554" s="360"/>
      <c r="D1554" s="361"/>
      <c r="E1554" s="362"/>
      <c r="F1554" s="363"/>
      <c r="G1554" s="140"/>
      <c r="H1554" s="364"/>
      <c r="I1554" s="373" t="s">
        <v>1576</v>
      </c>
      <c r="J1554" s="366"/>
      <c r="K1554" s="367"/>
      <c r="L1554" s="362"/>
    </row>
    <row r="1555" spans="3:12" ht="15" customHeight="1" x14ac:dyDescent="0.3">
      <c r="C1555" s="360"/>
      <c r="D1555" s="361"/>
      <c r="E1555" s="362"/>
      <c r="F1555" s="363"/>
      <c r="G1555" s="140"/>
      <c r="H1555" s="364"/>
      <c r="I1555" s="365"/>
      <c r="J1555" s="366"/>
      <c r="K1555" s="367"/>
      <c r="L1555" s="362"/>
    </row>
    <row r="1556" spans="3:12" ht="15" customHeight="1" x14ac:dyDescent="0.3">
      <c r="C1556" s="360"/>
      <c r="D1556" s="361"/>
      <c r="E1556" s="362"/>
      <c r="F1556" s="363"/>
      <c r="G1556" s="140"/>
      <c r="H1556" s="364"/>
      <c r="I1556" s="365"/>
      <c r="J1556" s="366"/>
      <c r="K1556" s="367"/>
      <c r="L1556" s="362"/>
    </row>
    <row r="1557" spans="3:12" ht="15" customHeight="1" x14ac:dyDescent="0.3">
      <c r="C1557" s="360"/>
      <c r="D1557" s="371">
        <v>45709</v>
      </c>
      <c r="E1557" s="362" t="s">
        <v>455</v>
      </c>
      <c r="F1557" s="363" t="s">
        <v>897</v>
      </c>
      <c r="G1557" s="140">
        <v>450</v>
      </c>
      <c r="H1557" s="364">
        <v>1195</v>
      </c>
      <c r="I1557" s="365" t="s">
        <v>930</v>
      </c>
      <c r="J1557" s="366"/>
      <c r="K1557" s="367"/>
      <c r="L1557" s="362"/>
    </row>
    <row r="1558" spans="3:12" ht="15" customHeight="1" x14ac:dyDescent="0.3">
      <c r="C1558" s="360"/>
      <c r="D1558" s="361"/>
      <c r="E1558" s="362"/>
      <c r="F1558" s="363"/>
      <c r="G1558" s="140"/>
      <c r="H1558" s="364"/>
      <c r="I1558" s="373" t="s">
        <v>1483</v>
      </c>
      <c r="J1558" s="366"/>
      <c r="K1558" s="367"/>
      <c r="L1558" s="362"/>
    </row>
    <row r="1559" spans="3:12" ht="15" customHeight="1" x14ac:dyDescent="0.3">
      <c r="C1559" s="360"/>
      <c r="D1559" s="361"/>
      <c r="E1559" s="362"/>
      <c r="F1559" s="363"/>
      <c r="G1559" s="140"/>
      <c r="H1559" s="364"/>
      <c r="I1559" s="365"/>
      <c r="J1559" s="366"/>
      <c r="K1559" s="367"/>
      <c r="L1559" s="362"/>
    </row>
    <row r="1560" spans="3:12" ht="15" customHeight="1" x14ac:dyDescent="0.3">
      <c r="C1560" s="360"/>
      <c r="D1560" s="361"/>
      <c r="E1560" s="362"/>
      <c r="F1560" s="363"/>
      <c r="G1560" s="140"/>
      <c r="H1560" s="364"/>
      <c r="I1560" s="365"/>
      <c r="J1560" s="366"/>
      <c r="K1560" s="367"/>
      <c r="L1560" s="362"/>
    </row>
    <row r="1561" spans="3:12" ht="15" customHeight="1" x14ac:dyDescent="0.3">
      <c r="C1561" s="360"/>
      <c r="D1561" s="371">
        <v>45714</v>
      </c>
      <c r="E1561" s="362" t="s">
        <v>455</v>
      </c>
      <c r="F1561" s="363" t="s">
        <v>897</v>
      </c>
      <c r="G1561" s="140">
        <v>450</v>
      </c>
      <c r="H1561" s="364">
        <v>1195</v>
      </c>
      <c r="I1561" s="365" t="s">
        <v>930</v>
      </c>
      <c r="J1561" s="366"/>
      <c r="K1561" s="367"/>
      <c r="L1561" s="362"/>
    </row>
    <row r="1562" spans="3:12" ht="15" customHeight="1" x14ac:dyDescent="0.3">
      <c r="C1562" s="360"/>
      <c r="D1562" s="361"/>
      <c r="E1562" s="362"/>
      <c r="F1562" s="363"/>
      <c r="G1562" s="140"/>
      <c r="H1562" s="364"/>
      <c r="I1562" s="373" t="s">
        <v>1483</v>
      </c>
      <c r="J1562" s="366"/>
      <c r="K1562" s="367"/>
      <c r="L1562" s="362"/>
    </row>
    <row r="1563" spans="3:12" ht="15" customHeight="1" x14ac:dyDescent="0.3">
      <c r="C1563" s="360"/>
      <c r="D1563" s="361"/>
      <c r="E1563" s="362"/>
      <c r="F1563" s="363"/>
      <c r="G1563" s="140"/>
      <c r="H1563" s="364"/>
      <c r="I1563" s="365"/>
      <c r="J1563" s="366"/>
      <c r="K1563" s="367"/>
      <c r="L1563" s="362"/>
    </row>
    <row r="1564" spans="3:12" ht="15" customHeight="1" x14ac:dyDescent="0.3">
      <c r="C1564" s="360"/>
      <c r="D1564" s="361"/>
      <c r="E1564" s="362"/>
      <c r="F1564" s="363"/>
      <c r="G1564" s="140"/>
      <c r="H1564" s="364"/>
      <c r="I1564" s="365"/>
      <c r="J1564" s="366"/>
      <c r="K1564" s="367"/>
      <c r="L1564" s="362"/>
    </row>
    <row r="1565" spans="3:12" ht="15" customHeight="1" x14ac:dyDescent="0.3">
      <c r="C1565" s="360"/>
      <c r="D1565" s="371">
        <v>45716</v>
      </c>
      <c r="E1565" s="362" t="s">
        <v>809</v>
      </c>
      <c r="F1565" s="363" t="s">
        <v>897</v>
      </c>
      <c r="G1565" s="140">
        <v>900</v>
      </c>
      <c r="H1565" s="364">
        <v>1195</v>
      </c>
      <c r="I1565" s="365" t="s">
        <v>1035</v>
      </c>
      <c r="J1565" s="366"/>
      <c r="K1565" s="367"/>
      <c r="L1565" s="362"/>
    </row>
    <row r="1566" spans="3:12" ht="15" customHeight="1" x14ac:dyDescent="0.3">
      <c r="C1566" s="360"/>
      <c r="D1566" s="361"/>
      <c r="E1566" s="362"/>
      <c r="F1566" s="363"/>
      <c r="G1566" s="140"/>
      <c r="H1566" s="364"/>
      <c r="I1566" s="365" t="s">
        <v>921</v>
      </c>
      <c r="J1566" s="366"/>
      <c r="K1566" s="367"/>
      <c r="L1566" s="362"/>
    </row>
    <row r="1567" spans="3:12" ht="15" customHeight="1" x14ac:dyDescent="0.3">
      <c r="C1567" s="360"/>
      <c r="D1567" s="361"/>
      <c r="E1567" s="362"/>
      <c r="F1567" s="363"/>
      <c r="G1567" s="140"/>
      <c r="H1567" s="364"/>
      <c r="I1567" s="365" t="s">
        <v>1035</v>
      </c>
      <c r="J1567" s="366"/>
      <c r="K1567" s="367"/>
      <c r="L1567" s="362"/>
    </row>
    <row r="1568" spans="3:12" ht="15" customHeight="1" x14ac:dyDescent="0.3">
      <c r="C1568" s="360"/>
      <c r="D1568" s="361"/>
      <c r="E1568" s="362"/>
      <c r="F1568" s="363"/>
      <c r="G1568" s="140"/>
      <c r="H1568" s="364"/>
      <c r="I1568" s="373" t="s">
        <v>1577</v>
      </c>
      <c r="J1568" s="366"/>
      <c r="K1568" s="367"/>
      <c r="L1568" s="362"/>
    </row>
    <row r="1569" spans="3:12" ht="15" customHeight="1" x14ac:dyDescent="0.3">
      <c r="C1569" s="360"/>
      <c r="D1569" s="361"/>
      <c r="E1569" s="362"/>
      <c r="F1569" s="363"/>
      <c r="G1569" s="140"/>
      <c r="H1569" s="364"/>
      <c r="I1569" s="365"/>
      <c r="J1569" s="366"/>
      <c r="K1569" s="367"/>
      <c r="L1569" s="362"/>
    </row>
    <row r="1570" spans="3:12" ht="15" customHeight="1" x14ac:dyDescent="0.3">
      <c r="C1570" s="360"/>
      <c r="D1570" s="361"/>
      <c r="E1570" s="362"/>
      <c r="F1570" s="363"/>
      <c r="G1570" s="140"/>
      <c r="H1570" s="364"/>
      <c r="I1570" s="365"/>
      <c r="J1570" s="366"/>
      <c r="K1570" s="367"/>
      <c r="L1570" s="362"/>
    </row>
    <row r="1571" spans="3:12" ht="15" customHeight="1" x14ac:dyDescent="0.3">
      <c r="C1571" s="360"/>
      <c r="D1571" s="371">
        <v>45719</v>
      </c>
      <c r="E1571" s="362" t="s">
        <v>455</v>
      </c>
      <c r="F1571" s="363" t="s">
        <v>897</v>
      </c>
      <c r="G1571" s="140">
        <v>455</v>
      </c>
      <c r="H1571" s="364">
        <v>1195</v>
      </c>
      <c r="I1571" s="365" t="s">
        <v>1439</v>
      </c>
      <c r="J1571" s="366"/>
      <c r="K1571" s="367"/>
      <c r="L1571" s="362"/>
    </row>
    <row r="1572" spans="3:12" ht="15" customHeight="1" x14ac:dyDescent="0.3">
      <c r="C1572" s="360"/>
      <c r="D1572" s="361"/>
      <c r="E1572" s="362"/>
      <c r="F1572" s="363"/>
      <c r="G1572" s="140"/>
      <c r="H1572" s="364"/>
      <c r="I1572" s="373" t="s">
        <v>1578</v>
      </c>
      <c r="J1572" s="366"/>
      <c r="K1572" s="367"/>
      <c r="L1572" s="362"/>
    </row>
    <row r="1573" spans="3:12" ht="15" customHeight="1" x14ac:dyDescent="0.3">
      <c r="C1573" s="360"/>
      <c r="D1573" s="361"/>
      <c r="E1573" s="362"/>
      <c r="F1573" s="363"/>
      <c r="G1573" s="140"/>
      <c r="H1573" s="364"/>
      <c r="I1573" s="365"/>
      <c r="J1573" s="366"/>
      <c r="K1573" s="367"/>
      <c r="L1573" s="362"/>
    </row>
    <row r="1574" spans="3:12" ht="15" customHeight="1" x14ac:dyDescent="0.3">
      <c r="C1574" s="360"/>
      <c r="D1574" s="361"/>
      <c r="E1574" s="362"/>
      <c r="F1574" s="363"/>
      <c r="G1574" s="140"/>
      <c r="H1574" s="364"/>
      <c r="I1574" s="365"/>
      <c r="J1574" s="366"/>
      <c r="K1574" s="367"/>
      <c r="L1574" s="362"/>
    </row>
    <row r="1575" spans="3:12" ht="15" customHeight="1" x14ac:dyDescent="0.3">
      <c r="C1575" s="360"/>
      <c r="D1575" s="371">
        <v>45724</v>
      </c>
      <c r="E1575" s="362" t="s">
        <v>809</v>
      </c>
      <c r="F1575" s="363" t="s">
        <v>897</v>
      </c>
      <c r="G1575" s="140">
        <v>540</v>
      </c>
      <c r="H1575" s="364">
        <v>1195</v>
      </c>
      <c r="I1575" s="365" t="s">
        <v>996</v>
      </c>
      <c r="J1575" s="366"/>
      <c r="K1575" s="367"/>
      <c r="L1575" s="362"/>
    </row>
    <row r="1576" spans="3:12" ht="15" customHeight="1" x14ac:dyDescent="0.3">
      <c r="C1576" s="360"/>
      <c r="D1576" s="361"/>
      <c r="E1576" s="362"/>
      <c r="F1576" s="363"/>
      <c r="G1576" s="140"/>
      <c r="H1576" s="364"/>
      <c r="I1576" s="365" t="s">
        <v>1050</v>
      </c>
      <c r="J1576" s="366"/>
      <c r="K1576" s="367"/>
      <c r="L1576" s="362"/>
    </row>
    <row r="1577" spans="3:12" ht="15" customHeight="1" x14ac:dyDescent="0.3">
      <c r="C1577" s="360"/>
      <c r="D1577" s="361"/>
      <c r="E1577" s="362"/>
      <c r="F1577" s="363"/>
      <c r="G1577" s="140"/>
      <c r="H1577" s="364"/>
      <c r="I1577" s="373" t="s">
        <v>1564</v>
      </c>
      <c r="J1577" s="366"/>
      <c r="K1577" s="367"/>
      <c r="L1577" s="362"/>
    </row>
    <row r="1578" spans="3:12" ht="15" customHeight="1" x14ac:dyDescent="0.3">
      <c r="C1578" s="360"/>
      <c r="D1578" s="361"/>
      <c r="E1578" s="362"/>
      <c r="F1578" s="363"/>
      <c r="G1578" s="140"/>
      <c r="H1578" s="364"/>
      <c r="I1578" s="365"/>
      <c r="J1578" s="366"/>
      <c r="K1578" s="367"/>
      <c r="L1578" s="362"/>
    </row>
    <row r="1579" spans="3:12" ht="15" customHeight="1" x14ac:dyDescent="0.3">
      <c r="C1579" s="360"/>
      <c r="D1579" s="361"/>
      <c r="E1579" s="362"/>
      <c r="F1579" s="363"/>
      <c r="G1579" s="140"/>
      <c r="H1579" s="364"/>
      <c r="I1579" s="365"/>
      <c r="J1579" s="366"/>
      <c r="K1579" s="367"/>
      <c r="L1579" s="362"/>
    </row>
    <row r="1580" spans="3:12" ht="15" customHeight="1" x14ac:dyDescent="0.3">
      <c r="C1580" s="360"/>
      <c r="D1580" s="371">
        <v>45726</v>
      </c>
      <c r="E1580" s="362" t="s">
        <v>455</v>
      </c>
      <c r="F1580" s="363" t="s">
        <v>897</v>
      </c>
      <c r="G1580" s="140">
        <v>450</v>
      </c>
      <c r="H1580" s="364">
        <v>1195</v>
      </c>
      <c r="I1580" s="365" t="s">
        <v>930</v>
      </c>
      <c r="J1580" s="366"/>
      <c r="K1580" s="367"/>
      <c r="L1580" s="362"/>
    </row>
    <row r="1581" spans="3:12" ht="15" customHeight="1" x14ac:dyDescent="0.3">
      <c r="C1581" s="360"/>
      <c r="D1581" s="361"/>
      <c r="E1581" s="362"/>
      <c r="F1581" s="363"/>
      <c r="G1581" s="140"/>
      <c r="H1581" s="364"/>
      <c r="I1581" s="373" t="s">
        <v>1483</v>
      </c>
      <c r="J1581" s="366"/>
      <c r="K1581" s="367"/>
      <c r="L1581" s="362"/>
    </row>
    <row r="1582" spans="3:12" ht="15" customHeight="1" x14ac:dyDescent="0.3">
      <c r="C1582" s="360"/>
      <c r="D1582" s="361"/>
      <c r="E1582" s="362"/>
      <c r="F1582" s="363"/>
      <c r="G1582" s="140"/>
      <c r="H1582" s="364"/>
      <c r="I1582" s="365"/>
      <c r="J1582" s="366"/>
      <c r="K1582" s="367"/>
      <c r="L1582" s="362"/>
    </row>
    <row r="1583" spans="3:12" ht="15" customHeight="1" x14ac:dyDescent="0.3">
      <c r="C1583" s="360"/>
      <c r="D1583" s="361"/>
      <c r="E1583" s="362"/>
      <c r="F1583" s="363"/>
      <c r="G1583" s="140"/>
      <c r="H1583" s="364"/>
      <c r="I1583" s="365"/>
      <c r="J1583" s="366"/>
      <c r="K1583" s="367"/>
      <c r="L1583" s="362"/>
    </row>
    <row r="1584" spans="3:12" ht="15" customHeight="1" x14ac:dyDescent="0.3">
      <c r="C1584" s="360"/>
      <c r="D1584" s="371">
        <v>45727</v>
      </c>
      <c r="E1584" s="362" t="s">
        <v>1580</v>
      </c>
      <c r="F1584" s="363" t="s">
        <v>897</v>
      </c>
      <c r="G1584" s="140">
        <v>150</v>
      </c>
      <c r="H1584" s="364">
        <v>1195</v>
      </c>
      <c r="I1584" s="365" t="s">
        <v>1581</v>
      </c>
      <c r="J1584" s="366"/>
      <c r="K1584" s="367"/>
      <c r="L1584" s="362"/>
    </row>
    <row r="1585" spans="3:12" ht="15" customHeight="1" x14ac:dyDescent="0.3">
      <c r="C1585" s="360"/>
      <c r="D1585" s="361"/>
      <c r="E1585" s="362"/>
      <c r="F1585" s="363"/>
      <c r="G1585" s="140"/>
      <c r="H1585" s="364"/>
      <c r="I1585" s="373" t="s">
        <v>1582</v>
      </c>
      <c r="J1585" s="366"/>
      <c r="K1585" s="367"/>
      <c r="L1585" s="362"/>
    </row>
    <row r="1586" spans="3:12" ht="15" customHeight="1" x14ac:dyDescent="0.3">
      <c r="C1586" s="360"/>
      <c r="D1586" s="361"/>
      <c r="E1586" s="362"/>
      <c r="F1586" s="363"/>
      <c r="G1586" s="140"/>
      <c r="H1586" s="364"/>
      <c r="I1586" s="365"/>
      <c r="J1586" s="366"/>
      <c r="K1586" s="367"/>
      <c r="L1586" s="362"/>
    </row>
    <row r="1587" spans="3:12" ht="15" customHeight="1" x14ac:dyDescent="0.3">
      <c r="C1587" s="360"/>
      <c r="D1587" s="361"/>
      <c r="E1587" s="362"/>
      <c r="F1587" s="363"/>
      <c r="G1587" s="140"/>
      <c r="H1587" s="364"/>
      <c r="I1587" s="365"/>
      <c r="J1587" s="366"/>
      <c r="K1587" s="367"/>
      <c r="L1587" s="362"/>
    </row>
    <row r="1588" spans="3:12" ht="15" customHeight="1" x14ac:dyDescent="0.3">
      <c r="C1588" s="360"/>
      <c r="D1588" s="371">
        <v>45728</v>
      </c>
      <c r="E1588" s="362" t="s">
        <v>866</v>
      </c>
      <c r="F1588" s="363" t="s">
        <v>897</v>
      </c>
      <c r="G1588" s="140">
        <v>300</v>
      </c>
      <c r="H1588" s="364">
        <v>1195</v>
      </c>
      <c r="I1588" s="365" t="s">
        <v>921</v>
      </c>
      <c r="J1588" s="366"/>
      <c r="K1588" s="367"/>
      <c r="L1588" s="362"/>
    </row>
    <row r="1589" spans="3:12" ht="15" customHeight="1" x14ac:dyDescent="0.3">
      <c r="C1589" s="360"/>
      <c r="D1589" s="361"/>
      <c r="E1589" s="362"/>
      <c r="F1589" s="363"/>
      <c r="G1589" s="140"/>
      <c r="H1589" s="364"/>
      <c r="I1589" s="373" t="s">
        <v>1447</v>
      </c>
      <c r="J1589" s="366"/>
      <c r="K1589" s="367"/>
      <c r="L1589" s="362"/>
    </row>
    <row r="1590" spans="3:12" ht="15" customHeight="1" x14ac:dyDescent="0.3">
      <c r="C1590" s="360"/>
      <c r="D1590" s="361"/>
      <c r="E1590" s="362"/>
      <c r="F1590" s="363"/>
      <c r="G1590" s="140"/>
      <c r="H1590" s="364"/>
      <c r="I1590" s="365"/>
      <c r="J1590" s="366"/>
      <c r="K1590" s="367"/>
      <c r="L1590" s="362"/>
    </row>
    <row r="1591" spans="3:12" ht="15" customHeight="1" x14ac:dyDescent="0.3">
      <c r="C1591" s="360"/>
      <c r="D1591" s="361"/>
      <c r="E1591" s="362"/>
      <c r="F1591" s="363"/>
      <c r="G1591" s="140"/>
      <c r="H1591" s="364"/>
      <c r="I1591" s="365"/>
      <c r="J1591" s="366"/>
      <c r="K1591" s="367"/>
      <c r="L1591" s="362"/>
    </row>
    <row r="1592" spans="3:12" ht="15" customHeight="1" x14ac:dyDescent="0.3">
      <c r="C1592" s="360"/>
      <c r="D1592" s="371">
        <v>45731</v>
      </c>
      <c r="E1592" s="362" t="s">
        <v>809</v>
      </c>
      <c r="F1592" s="363" t="s">
        <v>897</v>
      </c>
      <c r="G1592" s="140">
        <v>285</v>
      </c>
      <c r="H1592" s="364">
        <v>1195</v>
      </c>
      <c r="I1592" s="365" t="s">
        <v>973</v>
      </c>
      <c r="J1592" s="366"/>
      <c r="K1592" s="367"/>
      <c r="L1592" s="362"/>
    </row>
    <row r="1593" spans="3:12" ht="15" customHeight="1" x14ac:dyDescent="0.3">
      <c r="C1593" s="360"/>
      <c r="D1593" s="361"/>
      <c r="E1593" s="362"/>
      <c r="F1593" s="363"/>
      <c r="G1593" s="140"/>
      <c r="H1593" s="364"/>
      <c r="I1593" s="365" t="s">
        <v>924</v>
      </c>
      <c r="J1593" s="366"/>
      <c r="K1593" s="367"/>
      <c r="L1593" s="362"/>
    </row>
    <row r="1594" spans="3:12" ht="15" customHeight="1" x14ac:dyDescent="0.3">
      <c r="C1594" s="360"/>
      <c r="D1594" s="361"/>
      <c r="E1594" s="362"/>
      <c r="F1594" s="363"/>
      <c r="G1594" s="140"/>
      <c r="H1594" s="364"/>
      <c r="I1594" s="373" t="s">
        <v>1584</v>
      </c>
      <c r="J1594" s="366"/>
      <c r="K1594" s="367"/>
      <c r="L1594" s="362"/>
    </row>
    <row r="1595" spans="3:12" ht="15" customHeight="1" x14ac:dyDescent="0.3">
      <c r="C1595" s="360"/>
      <c r="D1595" s="361"/>
      <c r="E1595" s="362"/>
      <c r="F1595" s="363"/>
      <c r="G1595" s="140"/>
      <c r="H1595" s="364"/>
      <c r="I1595" s="365"/>
      <c r="J1595" s="366"/>
      <c r="K1595" s="367"/>
      <c r="L1595" s="362"/>
    </row>
    <row r="1596" spans="3:12" ht="15" customHeight="1" x14ac:dyDescent="0.3">
      <c r="C1596" s="360"/>
      <c r="D1596" s="361"/>
      <c r="E1596" s="362"/>
      <c r="F1596" s="363"/>
      <c r="G1596" s="140"/>
      <c r="H1596" s="364"/>
      <c r="I1596" s="365"/>
      <c r="J1596" s="366"/>
      <c r="K1596" s="367"/>
      <c r="L1596" s="362"/>
    </row>
    <row r="1597" spans="3:12" ht="15" customHeight="1" x14ac:dyDescent="0.3">
      <c r="C1597" s="360"/>
      <c r="D1597" s="371">
        <v>45735</v>
      </c>
      <c r="E1597" s="362" t="s">
        <v>809</v>
      </c>
      <c r="F1597" s="363" t="s">
        <v>897</v>
      </c>
      <c r="G1597" s="140">
        <v>1810</v>
      </c>
      <c r="H1597" s="364">
        <v>1195</v>
      </c>
      <c r="I1597" s="365" t="s">
        <v>994</v>
      </c>
      <c r="J1597" s="366"/>
      <c r="K1597" s="367"/>
      <c r="L1597" s="362" t="s">
        <v>1587</v>
      </c>
    </row>
    <row r="1598" spans="3:12" ht="15" customHeight="1" x14ac:dyDescent="0.3">
      <c r="C1598" s="360"/>
      <c r="D1598" s="361"/>
      <c r="E1598" s="362"/>
      <c r="F1598" s="363"/>
      <c r="G1598" s="140"/>
      <c r="H1598" s="364"/>
      <c r="I1598" s="365" t="s">
        <v>921</v>
      </c>
      <c r="J1598" s="366"/>
      <c r="K1598" s="367"/>
      <c r="L1598" s="362"/>
    </row>
    <row r="1599" spans="3:12" ht="15" customHeight="1" x14ac:dyDescent="0.3">
      <c r="C1599" s="360"/>
      <c r="D1599" s="361"/>
      <c r="E1599" s="362"/>
      <c r="F1599" s="363"/>
      <c r="G1599" s="140"/>
      <c r="H1599" s="364"/>
      <c r="I1599" s="365" t="s">
        <v>905</v>
      </c>
      <c r="J1599" s="366"/>
      <c r="K1599" s="367"/>
      <c r="L1599" s="362"/>
    </row>
    <row r="1600" spans="3:12" ht="15" customHeight="1" x14ac:dyDescent="0.3">
      <c r="C1600" s="360"/>
      <c r="D1600" s="361"/>
      <c r="E1600" s="362"/>
      <c r="F1600" s="363"/>
      <c r="G1600" s="140"/>
      <c r="H1600" s="364"/>
      <c r="I1600" s="365" t="s">
        <v>1585</v>
      </c>
      <c r="J1600" s="366"/>
      <c r="K1600" s="367"/>
      <c r="L1600" s="362"/>
    </row>
    <row r="1601" spans="3:12" ht="15" customHeight="1" x14ac:dyDescent="0.3">
      <c r="C1601" s="360"/>
      <c r="D1601" s="361"/>
      <c r="E1601" s="362"/>
      <c r="F1601" s="363"/>
      <c r="G1601" s="140"/>
      <c r="H1601" s="364"/>
      <c r="I1601" s="365" t="s">
        <v>1586</v>
      </c>
      <c r="J1601" s="366"/>
      <c r="K1601" s="367"/>
      <c r="L1601" s="362"/>
    </row>
    <row r="1602" spans="3:12" ht="15" customHeight="1" x14ac:dyDescent="0.3">
      <c r="C1602" s="360"/>
      <c r="D1602" s="361"/>
      <c r="E1602" s="362"/>
      <c r="F1602" s="363"/>
      <c r="G1602" s="140"/>
      <c r="H1602" s="364"/>
      <c r="I1602" s="365" t="s">
        <v>930</v>
      </c>
      <c r="J1602" s="366"/>
      <c r="K1602" s="367"/>
      <c r="L1602" s="362"/>
    </row>
    <row r="1603" spans="3:12" ht="15" customHeight="1" x14ac:dyDescent="0.3">
      <c r="C1603" s="360"/>
      <c r="D1603" s="361"/>
      <c r="E1603" s="362"/>
      <c r="F1603" s="363"/>
      <c r="G1603" s="140"/>
      <c r="H1603" s="364"/>
      <c r="I1603" s="365" t="s">
        <v>968</v>
      </c>
      <c r="J1603" s="366"/>
      <c r="K1603" s="367"/>
      <c r="L1603" s="362"/>
    </row>
    <row r="1604" spans="3:12" ht="15" customHeight="1" x14ac:dyDescent="0.3">
      <c r="C1604" s="360"/>
      <c r="D1604" s="361"/>
      <c r="E1604" s="362"/>
      <c r="F1604" s="363"/>
      <c r="G1604" s="140"/>
      <c r="H1604" s="364"/>
      <c r="I1604" s="373" t="s">
        <v>1588</v>
      </c>
      <c r="J1604" s="366"/>
      <c r="K1604" s="367"/>
      <c r="L1604" s="362"/>
    </row>
    <row r="1605" spans="3:12" ht="15" customHeight="1" x14ac:dyDescent="0.3">
      <c r="C1605" s="360"/>
      <c r="D1605" s="361"/>
      <c r="E1605" s="362"/>
      <c r="F1605" s="363"/>
      <c r="G1605" s="140"/>
      <c r="H1605" s="364"/>
      <c r="I1605" s="365"/>
      <c r="J1605" s="366"/>
      <c r="K1605" s="367"/>
      <c r="L1605" s="362"/>
    </row>
    <row r="1606" spans="3:12" ht="15" customHeight="1" x14ac:dyDescent="0.3">
      <c r="C1606" s="360"/>
      <c r="D1606" s="361"/>
      <c r="E1606" s="362"/>
      <c r="F1606" s="363"/>
      <c r="G1606" s="140"/>
      <c r="H1606" s="364"/>
      <c r="I1606" s="365"/>
      <c r="J1606" s="366"/>
      <c r="K1606" s="367"/>
      <c r="L1606" s="362"/>
    </row>
    <row r="1607" spans="3:12" ht="15" customHeight="1" x14ac:dyDescent="0.3">
      <c r="C1607" s="360"/>
      <c r="D1607" s="371">
        <v>45738</v>
      </c>
      <c r="E1607" s="362" t="s">
        <v>455</v>
      </c>
      <c r="F1607" s="363" t="s">
        <v>897</v>
      </c>
      <c r="G1607" s="140">
        <v>450</v>
      </c>
      <c r="H1607" s="364">
        <v>1195</v>
      </c>
      <c r="I1607" s="365" t="s">
        <v>930</v>
      </c>
      <c r="J1607" s="366"/>
      <c r="K1607" s="367"/>
      <c r="L1607" s="362"/>
    </row>
    <row r="1608" spans="3:12" ht="15" customHeight="1" x14ac:dyDescent="0.3">
      <c r="C1608" s="360"/>
      <c r="D1608" s="361"/>
      <c r="E1608" s="362"/>
      <c r="F1608" s="363"/>
      <c r="G1608" s="140"/>
      <c r="H1608" s="364"/>
      <c r="I1608" s="373" t="s">
        <v>1483</v>
      </c>
      <c r="J1608" s="366"/>
      <c r="K1608" s="367"/>
      <c r="L1608" s="362"/>
    </row>
    <row r="1609" spans="3:12" ht="15" customHeight="1" x14ac:dyDescent="0.3">
      <c r="C1609" s="360"/>
      <c r="D1609" s="361"/>
      <c r="E1609" s="362"/>
      <c r="F1609" s="363"/>
      <c r="G1609" s="140"/>
      <c r="H1609" s="364"/>
      <c r="I1609" s="365"/>
      <c r="J1609" s="366"/>
      <c r="K1609" s="367"/>
      <c r="L1609" s="362"/>
    </row>
    <row r="1610" spans="3:12" ht="15" customHeight="1" x14ac:dyDescent="0.3">
      <c r="C1610" s="360"/>
      <c r="D1610" s="361"/>
      <c r="E1610" s="362"/>
      <c r="F1610" s="363"/>
      <c r="G1610" s="140"/>
      <c r="H1610" s="364"/>
      <c r="I1610" s="365"/>
      <c r="J1610" s="366"/>
      <c r="K1610" s="367"/>
      <c r="L1610" s="362"/>
    </row>
    <row r="1611" spans="3:12" ht="15" customHeight="1" x14ac:dyDescent="0.3">
      <c r="C1611" s="360"/>
      <c r="D1611" s="371">
        <v>45742</v>
      </c>
      <c r="E1611" s="362" t="s">
        <v>809</v>
      </c>
      <c r="F1611" s="363" t="s">
        <v>897</v>
      </c>
      <c r="G1611" s="140">
        <v>1260</v>
      </c>
      <c r="H1611" s="364">
        <v>1195</v>
      </c>
      <c r="I1611" s="365" t="s">
        <v>921</v>
      </c>
      <c r="J1611" s="366"/>
      <c r="K1611" s="367"/>
      <c r="L1611" s="362"/>
    </row>
    <row r="1612" spans="3:12" ht="15" customHeight="1" x14ac:dyDescent="0.3">
      <c r="C1612" s="360"/>
      <c r="D1612" s="361"/>
      <c r="E1612" s="362"/>
      <c r="F1612" s="363"/>
      <c r="G1612" s="140"/>
      <c r="H1612" s="364"/>
      <c r="I1612" s="365" t="s">
        <v>905</v>
      </c>
      <c r="J1612" s="366"/>
      <c r="K1612" s="367"/>
      <c r="L1612" s="362"/>
    </row>
    <row r="1613" spans="3:12" ht="15" customHeight="1" x14ac:dyDescent="0.3">
      <c r="C1613" s="360"/>
      <c r="D1613" s="361"/>
      <c r="E1613" s="362"/>
      <c r="F1613" s="363"/>
      <c r="G1613" s="140"/>
      <c r="H1613" s="364"/>
      <c r="I1613" s="365" t="s">
        <v>992</v>
      </c>
      <c r="J1613" s="366"/>
      <c r="K1613" s="367"/>
      <c r="L1613" s="362"/>
    </row>
    <row r="1614" spans="3:12" ht="15" customHeight="1" x14ac:dyDescent="0.3">
      <c r="C1614" s="360"/>
      <c r="D1614" s="361"/>
      <c r="E1614" s="362"/>
      <c r="F1614" s="363"/>
      <c r="G1614" s="140"/>
      <c r="H1614" s="364"/>
      <c r="I1614" s="365" t="s">
        <v>968</v>
      </c>
      <c r="J1614" s="366"/>
      <c r="K1614" s="367"/>
      <c r="L1614" s="362"/>
    </row>
    <row r="1615" spans="3:12" ht="15" customHeight="1" x14ac:dyDescent="0.3">
      <c r="C1615" s="360"/>
      <c r="D1615" s="361"/>
      <c r="E1615" s="362"/>
      <c r="F1615" s="363"/>
      <c r="G1615" s="140"/>
      <c r="H1615" s="364"/>
      <c r="I1615" s="365" t="s">
        <v>970</v>
      </c>
      <c r="J1615" s="366"/>
      <c r="K1615" s="367"/>
      <c r="L1615" s="362"/>
    </row>
    <row r="1616" spans="3:12" ht="15" customHeight="1" x14ac:dyDescent="0.3">
      <c r="C1616" s="360"/>
      <c r="D1616" s="361"/>
      <c r="E1616" s="362"/>
      <c r="F1616" s="363"/>
      <c r="G1616" s="140"/>
      <c r="H1616" s="364"/>
      <c r="I1616" s="365" t="s">
        <v>973</v>
      </c>
      <c r="J1616" s="366"/>
      <c r="K1616" s="367"/>
      <c r="L1616" s="362"/>
    </row>
    <row r="1617" spans="3:12" ht="15" customHeight="1" x14ac:dyDescent="0.3">
      <c r="C1617" s="360"/>
      <c r="D1617" s="361"/>
      <c r="E1617" s="362"/>
      <c r="F1617" s="363"/>
      <c r="G1617" s="140"/>
      <c r="H1617" s="364"/>
      <c r="I1617" s="373" t="s">
        <v>1590</v>
      </c>
      <c r="J1617" s="366"/>
      <c r="K1617" s="367"/>
      <c r="L1617" s="362"/>
    </row>
    <row r="1618" spans="3:12" ht="15" customHeight="1" x14ac:dyDescent="0.3">
      <c r="C1618" s="360"/>
      <c r="D1618" s="361"/>
      <c r="E1618" s="362"/>
      <c r="F1618" s="363"/>
      <c r="G1618" s="140"/>
      <c r="H1618" s="364"/>
      <c r="I1618" s="365"/>
      <c r="J1618" s="366"/>
      <c r="K1618" s="367"/>
      <c r="L1618" s="362"/>
    </row>
    <row r="1619" spans="3:12" ht="15" customHeight="1" x14ac:dyDescent="0.3">
      <c r="C1619" s="360"/>
      <c r="D1619" s="361"/>
      <c r="E1619" s="362"/>
      <c r="F1619" s="363"/>
      <c r="G1619" s="140"/>
      <c r="H1619" s="364"/>
      <c r="I1619" s="365"/>
      <c r="J1619" s="366"/>
      <c r="K1619" s="367"/>
      <c r="L1619" s="362"/>
    </row>
    <row r="1620" spans="3:12" ht="15" customHeight="1" x14ac:dyDescent="0.3">
      <c r="C1620" s="360"/>
      <c r="D1620" s="371">
        <v>45743</v>
      </c>
      <c r="E1620" s="362" t="s">
        <v>809</v>
      </c>
      <c r="F1620" s="363" t="s">
        <v>897</v>
      </c>
      <c r="G1620" s="140">
        <v>700</v>
      </c>
      <c r="H1620" s="364">
        <v>1195</v>
      </c>
      <c r="I1620" s="365" t="s">
        <v>996</v>
      </c>
      <c r="J1620" s="366"/>
      <c r="K1620" s="367"/>
      <c r="L1620" s="362"/>
    </row>
    <row r="1621" spans="3:12" ht="15" customHeight="1" x14ac:dyDescent="0.3">
      <c r="C1621" s="360"/>
      <c r="D1621" s="361"/>
      <c r="E1621" s="362"/>
      <c r="F1621" s="363"/>
      <c r="G1621" s="140"/>
      <c r="H1621" s="364"/>
      <c r="I1621" s="365" t="s">
        <v>1593</v>
      </c>
      <c r="J1621" s="366"/>
      <c r="K1621" s="367"/>
      <c r="L1621" s="362"/>
    </row>
    <row r="1622" spans="3:12" ht="15" customHeight="1" x14ac:dyDescent="0.3">
      <c r="C1622" s="360"/>
      <c r="D1622" s="361"/>
      <c r="E1622" s="362"/>
      <c r="F1622" s="363"/>
      <c r="G1622" s="140"/>
      <c r="H1622" s="364"/>
      <c r="I1622" s="373" t="s">
        <v>1467</v>
      </c>
      <c r="J1622" s="366"/>
      <c r="K1622" s="367"/>
      <c r="L1622" s="362"/>
    </row>
    <row r="1623" spans="3:12" ht="15" customHeight="1" x14ac:dyDescent="0.3">
      <c r="C1623" s="360"/>
      <c r="D1623" s="361"/>
      <c r="E1623" s="362"/>
      <c r="F1623" s="363"/>
      <c r="G1623" s="140"/>
      <c r="H1623" s="364"/>
      <c r="I1623" s="365"/>
      <c r="J1623" s="366"/>
      <c r="K1623" s="367"/>
      <c r="L1623" s="362"/>
    </row>
    <row r="1624" spans="3:12" ht="15" customHeight="1" x14ac:dyDescent="0.3">
      <c r="C1624" s="360"/>
      <c r="D1624" s="361"/>
      <c r="E1624" s="362"/>
      <c r="F1624" s="363"/>
      <c r="G1624" s="140"/>
      <c r="H1624" s="364"/>
      <c r="I1624" s="365"/>
      <c r="J1624" s="366"/>
      <c r="K1624" s="367"/>
      <c r="L1624" s="362"/>
    </row>
    <row r="1625" spans="3:12" ht="15" customHeight="1" x14ac:dyDescent="0.3">
      <c r="C1625" s="360"/>
      <c r="D1625" s="371">
        <v>45747</v>
      </c>
      <c r="E1625" s="362" t="s">
        <v>809</v>
      </c>
      <c r="F1625" s="363" t="s">
        <v>897</v>
      </c>
      <c r="G1625" s="140">
        <v>1150</v>
      </c>
      <c r="H1625" s="364">
        <v>1195</v>
      </c>
      <c r="I1625" s="365" t="s">
        <v>930</v>
      </c>
      <c r="J1625" s="366"/>
      <c r="K1625" s="367"/>
      <c r="L1625" s="362"/>
    </row>
    <row r="1626" spans="3:12" ht="15" customHeight="1" x14ac:dyDescent="0.3">
      <c r="C1626" s="360"/>
      <c r="D1626" s="361"/>
      <c r="E1626" s="362"/>
      <c r="F1626" s="363"/>
      <c r="G1626" s="140"/>
      <c r="H1626" s="364"/>
      <c r="I1626" s="365" t="s">
        <v>1591</v>
      </c>
      <c r="J1626" s="366"/>
      <c r="K1626" s="367"/>
      <c r="L1626" s="362"/>
    </row>
    <row r="1627" spans="3:12" ht="15" customHeight="1" x14ac:dyDescent="0.3">
      <c r="C1627" s="360"/>
      <c r="D1627" s="361"/>
      <c r="E1627" s="362"/>
      <c r="F1627" s="363"/>
      <c r="G1627" s="140"/>
      <c r="H1627" s="364"/>
      <c r="I1627" s="365" t="s">
        <v>921</v>
      </c>
      <c r="J1627" s="366"/>
      <c r="K1627" s="367"/>
      <c r="L1627" s="362"/>
    </row>
    <row r="1628" spans="3:12" ht="15" customHeight="1" x14ac:dyDescent="0.3">
      <c r="C1628" s="360"/>
      <c r="D1628" s="361"/>
      <c r="E1628" s="362"/>
      <c r="F1628" s="363"/>
      <c r="G1628" s="140"/>
      <c r="H1628" s="364"/>
      <c r="I1628" s="373" t="s">
        <v>1592</v>
      </c>
      <c r="J1628" s="366"/>
      <c r="K1628" s="367"/>
      <c r="L1628" s="362"/>
    </row>
    <row r="1629" spans="3:12" ht="15" customHeight="1" x14ac:dyDescent="0.3">
      <c r="C1629" s="360"/>
      <c r="D1629" s="361"/>
      <c r="E1629" s="362"/>
      <c r="F1629" s="363"/>
      <c r="G1629" s="140"/>
      <c r="H1629" s="364"/>
      <c r="I1629" s="365"/>
      <c r="J1629" s="366"/>
      <c r="K1629" s="367"/>
      <c r="L1629" s="362"/>
    </row>
    <row r="1630" spans="3:12" ht="15" customHeight="1" x14ac:dyDescent="0.3">
      <c r="C1630" s="360"/>
      <c r="D1630" s="361"/>
      <c r="E1630" s="362"/>
      <c r="F1630" s="363"/>
      <c r="G1630" s="140"/>
      <c r="H1630" s="364"/>
      <c r="I1630" s="365"/>
      <c r="J1630" s="366"/>
      <c r="K1630" s="367"/>
      <c r="L1630" s="362"/>
    </row>
    <row r="1631" spans="3:12" ht="15" customHeight="1" x14ac:dyDescent="0.3">
      <c r="C1631" s="360"/>
      <c r="D1631" s="371">
        <v>45749</v>
      </c>
      <c r="E1631" s="362" t="s">
        <v>763</v>
      </c>
      <c r="F1631" s="363" t="s">
        <v>897</v>
      </c>
      <c r="G1631" s="140">
        <v>250</v>
      </c>
      <c r="H1631" s="364">
        <v>1195</v>
      </c>
      <c r="I1631" s="365" t="s">
        <v>1595</v>
      </c>
      <c r="J1631" s="366"/>
      <c r="K1631" s="367"/>
      <c r="L1631" s="362"/>
    </row>
    <row r="1632" spans="3:12" ht="15" customHeight="1" x14ac:dyDescent="0.3">
      <c r="C1632" s="360"/>
      <c r="D1632" s="361"/>
      <c r="E1632" s="362"/>
      <c r="F1632" s="363"/>
      <c r="G1632" s="140"/>
      <c r="H1632" s="364"/>
      <c r="I1632" s="373" t="s">
        <v>1502</v>
      </c>
      <c r="J1632" s="366"/>
      <c r="K1632" s="367"/>
      <c r="L1632" s="362"/>
    </row>
    <row r="1633" spans="3:12" ht="15" customHeight="1" x14ac:dyDescent="0.3">
      <c r="C1633" s="360"/>
      <c r="D1633" s="361"/>
      <c r="E1633" s="362"/>
      <c r="F1633" s="363"/>
      <c r="G1633" s="140"/>
      <c r="H1633" s="364"/>
      <c r="I1633" s="365"/>
      <c r="J1633" s="366"/>
      <c r="K1633" s="367"/>
      <c r="L1633" s="362"/>
    </row>
    <row r="1634" spans="3:12" ht="15" customHeight="1" x14ac:dyDescent="0.3">
      <c r="C1634" s="360"/>
      <c r="D1634" s="361"/>
      <c r="E1634" s="362"/>
      <c r="F1634" s="363"/>
      <c r="G1634" s="140"/>
      <c r="H1634" s="364"/>
      <c r="I1634" s="365"/>
      <c r="J1634" s="366"/>
      <c r="K1634" s="367"/>
      <c r="L1634" s="362"/>
    </row>
    <row r="1635" spans="3:12" ht="15" customHeight="1" x14ac:dyDescent="0.3">
      <c r="C1635" s="360"/>
      <c r="D1635" s="371">
        <v>45751</v>
      </c>
      <c r="E1635" s="362" t="s">
        <v>809</v>
      </c>
      <c r="F1635" s="363" t="s">
        <v>897</v>
      </c>
      <c r="G1635" s="140">
        <v>600</v>
      </c>
      <c r="H1635" s="364">
        <v>1200</v>
      </c>
      <c r="I1635" s="365" t="s">
        <v>921</v>
      </c>
      <c r="J1635" s="366"/>
      <c r="K1635" s="367"/>
      <c r="L1635" s="362"/>
    </row>
    <row r="1636" spans="3:12" ht="15" customHeight="1" x14ac:dyDescent="0.3">
      <c r="C1636" s="360"/>
      <c r="D1636" s="361"/>
      <c r="E1636" s="362"/>
      <c r="F1636" s="363"/>
      <c r="G1636" s="140"/>
      <c r="H1636" s="364"/>
      <c r="I1636" s="365" t="s">
        <v>1052</v>
      </c>
      <c r="J1636" s="366"/>
      <c r="K1636" s="367"/>
      <c r="L1636" s="362"/>
    </row>
    <row r="1637" spans="3:12" ht="15" customHeight="1" x14ac:dyDescent="0.3">
      <c r="C1637" s="360"/>
      <c r="D1637" s="361"/>
      <c r="E1637" s="362"/>
      <c r="F1637" s="363"/>
      <c r="G1637" s="140"/>
      <c r="H1637" s="364"/>
      <c r="I1637" s="373" t="s">
        <v>1596</v>
      </c>
      <c r="J1637" s="366"/>
      <c r="K1637" s="367"/>
      <c r="L1637" s="362"/>
    </row>
    <row r="1638" spans="3:12" ht="15" customHeight="1" x14ac:dyDescent="0.3">
      <c r="C1638" s="360"/>
      <c r="D1638" s="361"/>
      <c r="E1638" s="362"/>
      <c r="F1638" s="363"/>
      <c r="G1638" s="140"/>
      <c r="H1638" s="364"/>
      <c r="I1638" s="365"/>
      <c r="J1638" s="366"/>
      <c r="K1638" s="367"/>
      <c r="L1638" s="362"/>
    </row>
    <row r="1639" spans="3:12" ht="15" customHeight="1" x14ac:dyDescent="0.3">
      <c r="C1639" s="360"/>
      <c r="D1639" s="361"/>
      <c r="E1639" s="362"/>
      <c r="F1639" s="363"/>
      <c r="G1639" s="140"/>
      <c r="H1639" s="364"/>
      <c r="I1639" s="365"/>
      <c r="J1639" s="366"/>
      <c r="K1639" s="367"/>
      <c r="L1639" s="362"/>
    </row>
    <row r="1640" spans="3:12" ht="15" customHeight="1" x14ac:dyDescent="0.3">
      <c r="C1640" s="360"/>
      <c r="D1640" s="371">
        <v>45755</v>
      </c>
      <c r="E1640" s="362" t="s">
        <v>809</v>
      </c>
      <c r="F1640" s="363" t="s">
        <v>897</v>
      </c>
      <c r="G1640" s="140">
        <v>420</v>
      </c>
      <c r="H1640" s="364">
        <v>1200</v>
      </c>
      <c r="I1640" s="365" t="s">
        <v>1261</v>
      </c>
      <c r="J1640" s="366"/>
      <c r="K1640" s="367"/>
      <c r="L1640" s="362"/>
    </row>
    <row r="1641" spans="3:12" ht="15" customHeight="1" x14ac:dyDescent="0.3">
      <c r="C1641" s="360"/>
      <c r="D1641" s="361"/>
      <c r="E1641" s="362"/>
      <c r="F1641" s="363"/>
      <c r="G1641" s="140"/>
      <c r="H1641" s="364"/>
      <c r="I1641" s="365" t="s">
        <v>917</v>
      </c>
      <c r="J1641" s="366"/>
      <c r="K1641" s="367"/>
      <c r="L1641" s="362"/>
    </row>
    <row r="1642" spans="3:12" ht="15" customHeight="1" x14ac:dyDescent="0.3">
      <c r="C1642" s="360"/>
      <c r="D1642" s="361"/>
      <c r="E1642" s="362"/>
      <c r="F1642" s="363"/>
      <c r="G1642" s="140"/>
      <c r="H1642" s="364"/>
      <c r="I1642" s="373" t="s">
        <v>1373</v>
      </c>
      <c r="J1642" s="366"/>
      <c r="K1642" s="367"/>
      <c r="L1642" s="362"/>
    </row>
    <row r="1643" spans="3:12" ht="15" customHeight="1" x14ac:dyDescent="0.3">
      <c r="C1643" s="360"/>
      <c r="D1643" s="361"/>
      <c r="E1643" s="362"/>
      <c r="F1643" s="363"/>
      <c r="G1643" s="140"/>
      <c r="H1643" s="364"/>
      <c r="I1643" s="365"/>
      <c r="J1643" s="366"/>
      <c r="K1643" s="367"/>
      <c r="L1643" s="362"/>
    </row>
    <row r="1644" spans="3:12" ht="15" customHeight="1" x14ac:dyDescent="0.3">
      <c r="C1644" s="360"/>
      <c r="D1644" s="361"/>
      <c r="E1644" s="362"/>
      <c r="F1644" s="363"/>
      <c r="G1644" s="140"/>
      <c r="H1644" s="364"/>
      <c r="I1644" s="365"/>
      <c r="J1644" s="366"/>
      <c r="K1644" s="367"/>
      <c r="L1644" s="362"/>
    </row>
    <row r="1645" spans="3:12" ht="15" customHeight="1" x14ac:dyDescent="0.3">
      <c r="C1645" s="360"/>
      <c r="D1645" s="371">
        <v>45756</v>
      </c>
      <c r="E1645" s="362" t="s">
        <v>809</v>
      </c>
      <c r="F1645" s="363" t="s">
        <v>897</v>
      </c>
      <c r="G1645" s="140">
        <v>750</v>
      </c>
      <c r="H1645" s="364">
        <v>1200</v>
      </c>
      <c r="I1645" s="365" t="s">
        <v>930</v>
      </c>
      <c r="J1645" s="366"/>
      <c r="K1645" s="367"/>
      <c r="L1645" s="362"/>
    </row>
    <row r="1646" spans="3:12" ht="15" customHeight="1" x14ac:dyDescent="0.3">
      <c r="C1646" s="360"/>
      <c r="D1646" s="361"/>
      <c r="E1646" s="362"/>
      <c r="F1646" s="363"/>
      <c r="G1646" s="140"/>
      <c r="H1646" s="364"/>
      <c r="I1646" s="365" t="s">
        <v>1020</v>
      </c>
      <c r="J1646" s="366"/>
      <c r="K1646" s="367"/>
      <c r="L1646" s="362"/>
    </row>
    <row r="1647" spans="3:12" ht="15" customHeight="1" x14ac:dyDescent="0.3">
      <c r="C1647" s="360"/>
      <c r="D1647" s="361"/>
      <c r="E1647" s="362"/>
      <c r="F1647" s="363"/>
      <c r="G1647" s="140"/>
      <c r="H1647" s="364"/>
      <c r="I1647" s="373" t="s">
        <v>1382</v>
      </c>
      <c r="J1647" s="366"/>
      <c r="K1647" s="367"/>
      <c r="L1647" s="362"/>
    </row>
    <row r="1648" spans="3:12" ht="15" customHeight="1" x14ac:dyDescent="0.3">
      <c r="C1648" s="360"/>
      <c r="D1648" s="361"/>
      <c r="E1648" s="362"/>
      <c r="F1648" s="363"/>
      <c r="G1648" s="140"/>
      <c r="H1648" s="364"/>
      <c r="I1648" s="365"/>
      <c r="J1648" s="366"/>
      <c r="K1648" s="367"/>
      <c r="L1648" s="362"/>
    </row>
    <row r="1649" spans="3:12" ht="15" customHeight="1" x14ac:dyDescent="0.3">
      <c r="C1649" s="360"/>
      <c r="D1649" s="361"/>
      <c r="E1649" s="362"/>
      <c r="F1649" s="363"/>
      <c r="G1649" s="140"/>
      <c r="H1649" s="364"/>
      <c r="I1649" s="365"/>
      <c r="J1649" s="366"/>
      <c r="K1649" s="367"/>
      <c r="L1649" s="362"/>
    </row>
    <row r="1650" spans="3:12" ht="15" customHeight="1" x14ac:dyDescent="0.3">
      <c r="C1650" s="360"/>
      <c r="D1650" s="371">
        <v>45757</v>
      </c>
      <c r="E1650" s="362" t="s">
        <v>809</v>
      </c>
      <c r="F1650" s="363" t="s">
        <v>897</v>
      </c>
      <c r="G1650" s="140">
        <v>700</v>
      </c>
      <c r="H1650" s="364">
        <v>1200</v>
      </c>
      <c r="I1650" s="365" t="s">
        <v>996</v>
      </c>
      <c r="J1650" s="366"/>
      <c r="K1650" s="367"/>
      <c r="L1650" s="362"/>
    </row>
    <row r="1651" spans="3:12" ht="15" customHeight="1" x14ac:dyDescent="0.3">
      <c r="C1651" s="360"/>
      <c r="D1651" s="361"/>
      <c r="E1651" s="362"/>
      <c r="F1651" s="363"/>
      <c r="G1651" s="140"/>
      <c r="H1651" s="364"/>
      <c r="I1651" s="365" t="s">
        <v>1591</v>
      </c>
      <c r="J1651" s="366"/>
      <c r="K1651" s="367"/>
      <c r="L1651" s="362"/>
    </row>
    <row r="1652" spans="3:12" ht="15" customHeight="1" x14ac:dyDescent="0.3">
      <c r="C1652" s="360"/>
      <c r="D1652" s="361"/>
      <c r="E1652" s="362"/>
      <c r="F1652" s="363"/>
      <c r="G1652" s="140"/>
      <c r="H1652" s="364"/>
      <c r="I1652" s="373" t="s">
        <v>1467</v>
      </c>
      <c r="J1652" s="366"/>
      <c r="K1652" s="367"/>
      <c r="L1652" s="362"/>
    </row>
    <row r="1653" spans="3:12" ht="15" customHeight="1" x14ac:dyDescent="0.3">
      <c r="C1653" s="360"/>
      <c r="D1653" s="361"/>
      <c r="E1653" s="362"/>
      <c r="F1653" s="363"/>
      <c r="G1653" s="140"/>
      <c r="H1653" s="364"/>
      <c r="I1653" s="365"/>
      <c r="J1653" s="366"/>
      <c r="K1653" s="367"/>
      <c r="L1653" s="362"/>
    </row>
    <row r="1654" spans="3:12" ht="15" customHeight="1" x14ac:dyDescent="0.3">
      <c r="C1654" s="360"/>
      <c r="D1654" s="361"/>
      <c r="E1654" s="362"/>
      <c r="F1654" s="363"/>
      <c r="G1654" s="140"/>
      <c r="H1654" s="364"/>
      <c r="I1654" s="365"/>
      <c r="J1654" s="366"/>
      <c r="K1654" s="367"/>
      <c r="L1654" s="362"/>
    </row>
    <row r="1655" spans="3:12" ht="15" customHeight="1" x14ac:dyDescent="0.3">
      <c r="C1655" s="360"/>
      <c r="D1655" s="371">
        <v>45758</v>
      </c>
      <c r="E1655" s="362" t="s">
        <v>792</v>
      </c>
      <c r="F1655" s="363" t="s">
        <v>897</v>
      </c>
      <c r="G1655" s="140">
        <v>150</v>
      </c>
      <c r="H1655" s="364">
        <v>1200</v>
      </c>
      <c r="I1655" s="365" t="s">
        <v>1603</v>
      </c>
      <c r="J1655" s="366"/>
      <c r="K1655" s="367"/>
      <c r="L1655" s="362"/>
    </row>
    <row r="1656" spans="3:12" ht="15" customHeight="1" x14ac:dyDescent="0.3">
      <c r="C1656" s="360"/>
      <c r="D1656" s="361"/>
      <c r="E1656" s="362"/>
      <c r="F1656" s="363"/>
      <c r="G1656" s="140"/>
      <c r="H1656" s="364"/>
      <c r="I1656" s="373" t="s">
        <v>1582</v>
      </c>
      <c r="J1656" s="366"/>
      <c r="K1656" s="367"/>
      <c r="L1656" s="362"/>
    </row>
    <row r="1657" spans="3:12" ht="15" customHeight="1" x14ac:dyDescent="0.3">
      <c r="C1657" s="360"/>
      <c r="D1657" s="361"/>
      <c r="E1657" s="362"/>
      <c r="F1657" s="363"/>
      <c r="G1657" s="140"/>
      <c r="H1657" s="364"/>
      <c r="I1657" s="365"/>
      <c r="J1657" s="366"/>
      <c r="K1657" s="367"/>
      <c r="L1657" s="362"/>
    </row>
    <row r="1658" spans="3:12" ht="15" customHeight="1" x14ac:dyDescent="0.3">
      <c r="C1658" s="360"/>
      <c r="D1658" s="361"/>
      <c r="E1658" s="362"/>
      <c r="F1658" s="363"/>
      <c r="G1658" s="140"/>
      <c r="H1658" s="364"/>
      <c r="I1658" s="365"/>
      <c r="J1658" s="366"/>
      <c r="K1658" s="367"/>
      <c r="L1658" s="362"/>
    </row>
    <row r="1659" spans="3:12" ht="15" customHeight="1" x14ac:dyDescent="0.3">
      <c r="C1659" s="360"/>
      <c r="D1659" s="371">
        <v>45761</v>
      </c>
      <c r="E1659" s="362" t="s">
        <v>809</v>
      </c>
      <c r="F1659" s="363" t="s">
        <v>897</v>
      </c>
      <c r="G1659" s="140">
        <v>1200</v>
      </c>
      <c r="H1659" s="364">
        <v>1200</v>
      </c>
      <c r="I1659" s="365" t="s">
        <v>1020</v>
      </c>
      <c r="J1659" s="366"/>
      <c r="K1659" s="367"/>
      <c r="L1659" s="362"/>
    </row>
    <row r="1660" spans="3:12" ht="15" customHeight="1" x14ac:dyDescent="0.3">
      <c r="C1660" s="360"/>
      <c r="D1660" s="361"/>
      <c r="E1660" s="362"/>
      <c r="F1660" s="363"/>
      <c r="G1660" s="140"/>
      <c r="H1660" s="364"/>
      <c r="I1660" s="365" t="s">
        <v>922</v>
      </c>
      <c r="J1660" s="366"/>
      <c r="K1660" s="367"/>
      <c r="L1660" s="362"/>
    </row>
    <row r="1661" spans="3:12" ht="15" customHeight="1" x14ac:dyDescent="0.3">
      <c r="C1661" s="360"/>
      <c r="D1661" s="361"/>
      <c r="E1661" s="362"/>
      <c r="F1661" s="363"/>
      <c r="G1661" s="140"/>
      <c r="H1661" s="364"/>
      <c r="I1661" s="365" t="s">
        <v>1035</v>
      </c>
      <c r="J1661" s="366"/>
      <c r="K1661" s="367"/>
      <c r="L1661" s="362"/>
    </row>
    <row r="1662" spans="3:12" ht="15" customHeight="1" x14ac:dyDescent="0.3">
      <c r="C1662" s="360"/>
      <c r="D1662" s="361"/>
      <c r="E1662" s="362"/>
      <c r="F1662" s="363"/>
      <c r="G1662" s="140"/>
      <c r="H1662" s="364"/>
      <c r="I1662" s="365" t="s">
        <v>921</v>
      </c>
      <c r="J1662" s="366"/>
      <c r="K1662" s="367"/>
      <c r="L1662" s="362"/>
    </row>
    <row r="1663" spans="3:12" ht="15" customHeight="1" x14ac:dyDescent="0.3">
      <c r="C1663" s="360"/>
      <c r="D1663" s="361"/>
      <c r="E1663" s="362"/>
      <c r="F1663" s="363"/>
      <c r="G1663" s="140"/>
      <c r="H1663" s="364"/>
      <c r="I1663" s="373" t="s">
        <v>1604</v>
      </c>
      <c r="J1663" s="366"/>
      <c r="K1663" s="367"/>
      <c r="L1663" s="362"/>
    </row>
    <row r="1664" spans="3:12" ht="15" customHeight="1" x14ac:dyDescent="0.3">
      <c r="C1664" s="360"/>
      <c r="D1664" s="361"/>
      <c r="E1664" s="362"/>
      <c r="F1664" s="363"/>
      <c r="G1664" s="140"/>
      <c r="H1664" s="364"/>
      <c r="I1664" s="365"/>
      <c r="J1664" s="366"/>
      <c r="K1664" s="367"/>
      <c r="L1664" s="362"/>
    </row>
    <row r="1665" spans="3:12" ht="15" customHeight="1" x14ac:dyDescent="0.3">
      <c r="C1665" s="360"/>
      <c r="D1665" s="361"/>
      <c r="E1665" s="362"/>
      <c r="F1665" s="363"/>
      <c r="G1665" s="140"/>
      <c r="H1665" s="364"/>
      <c r="I1665" s="365"/>
      <c r="J1665" s="366"/>
      <c r="K1665" s="367"/>
      <c r="L1665" s="362"/>
    </row>
    <row r="1666" spans="3:12" ht="15" customHeight="1" x14ac:dyDescent="0.3">
      <c r="C1666" s="360"/>
      <c r="D1666" s="371">
        <v>45764</v>
      </c>
      <c r="E1666" s="362" t="s">
        <v>455</v>
      </c>
      <c r="F1666" s="363" t="s">
        <v>897</v>
      </c>
      <c r="G1666" s="140">
        <v>450</v>
      </c>
      <c r="H1666" s="364">
        <v>1200</v>
      </c>
      <c r="I1666" s="365" t="s">
        <v>930</v>
      </c>
      <c r="J1666" s="366"/>
      <c r="K1666" s="367"/>
      <c r="L1666" s="362"/>
    </row>
    <row r="1667" spans="3:12" ht="15" customHeight="1" x14ac:dyDescent="0.3">
      <c r="C1667" s="360"/>
      <c r="D1667" s="361"/>
      <c r="E1667" s="362"/>
      <c r="F1667" s="363"/>
      <c r="G1667" s="140"/>
      <c r="H1667" s="364"/>
      <c r="I1667" s="373" t="s">
        <v>1483</v>
      </c>
      <c r="J1667" s="366"/>
      <c r="K1667" s="367"/>
      <c r="L1667" s="362"/>
    </row>
    <row r="1668" spans="3:12" ht="15" customHeight="1" x14ac:dyDescent="0.3">
      <c r="C1668" s="360"/>
      <c r="D1668" s="361"/>
      <c r="E1668" s="362"/>
      <c r="F1668" s="363"/>
      <c r="G1668" s="140"/>
      <c r="H1668" s="364"/>
      <c r="I1668" s="365"/>
      <c r="J1668" s="366"/>
      <c r="K1668" s="367"/>
      <c r="L1668" s="362"/>
    </row>
    <row r="1669" spans="3:12" ht="15" customHeight="1" x14ac:dyDescent="0.3">
      <c r="C1669" s="360"/>
      <c r="D1669" s="361"/>
      <c r="E1669" s="362"/>
      <c r="F1669" s="363"/>
      <c r="G1669" s="140"/>
      <c r="H1669" s="364"/>
      <c r="I1669" s="365"/>
      <c r="J1669" s="366"/>
      <c r="K1669" s="367"/>
      <c r="L1669" s="362"/>
    </row>
    <row r="1670" spans="3:12" ht="15" customHeight="1" x14ac:dyDescent="0.3">
      <c r="C1670" s="360"/>
      <c r="D1670" s="371">
        <v>45768</v>
      </c>
      <c r="E1670" s="362" t="s">
        <v>809</v>
      </c>
      <c r="F1670" s="363" t="s">
        <v>897</v>
      </c>
      <c r="G1670" s="140">
        <v>510</v>
      </c>
      <c r="H1670" s="364">
        <v>1200</v>
      </c>
      <c r="I1670" s="365" t="s">
        <v>1612</v>
      </c>
      <c r="J1670" s="366"/>
      <c r="K1670" s="367"/>
      <c r="L1670" s="362"/>
    </row>
    <row r="1671" spans="3:12" ht="15" customHeight="1" x14ac:dyDescent="0.3">
      <c r="C1671" s="360"/>
      <c r="D1671" s="361"/>
      <c r="E1671" s="362"/>
      <c r="F1671" s="363"/>
      <c r="G1671" s="140"/>
      <c r="H1671" s="364"/>
      <c r="I1671" s="365" t="s">
        <v>906</v>
      </c>
      <c r="J1671" s="366"/>
      <c r="K1671" s="367"/>
      <c r="L1671" s="362"/>
    </row>
    <row r="1672" spans="3:12" ht="15" customHeight="1" x14ac:dyDescent="0.3">
      <c r="C1672" s="360"/>
      <c r="D1672" s="361"/>
      <c r="E1672" s="362"/>
      <c r="F1672" s="363"/>
      <c r="G1672" s="140"/>
      <c r="H1672" s="364"/>
      <c r="I1672" s="373" t="s">
        <v>1478</v>
      </c>
      <c r="J1672" s="366"/>
      <c r="K1672" s="367"/>
      <c r="L1672" s="362"/>
    </row>
    <row r="1673" spans="3:12" ht="15" customHeight="1" x14ac:dyDescent="0.3">
      <c r="C1673" s="360"/>
      <c r="D1673" s="361"/>
      <c r="E1673" s="362"/>
      <c r="F1673" s="363"/>
      <c r="G1673" s="140"/>
      <c r="H1673" s="364"/>
      <c r="I1673" s="365"/>
      <c r="J1673" s="366"/>
      <c r="K1673" s="367"/>
      <c r="L1673" s="362"/>
    </row>
    <row r="1674" spans="3:12" ht="15" customHeight="1" x14ac:dyDescent="0.3">
      <c r="C1674" s="360"/>
      <c r="D1674" s="361"/>
      <c r="E1674" s="362"/>
      <c r="F1674" s="363"/>
      <c r="G1674" s="140"/>
      <c r="H1674" s="364"/>
      <c r="I1674" s="365"/>
      <c r="J1674" s="366"/>
      <c r="K1674" s="367"/>
      <c r="L1674" s="362"/>
    </row>
    <row r="1675" spans="3:12" ht="15" customHeight="1" x14ac:dyDescent="0.3">
      <c r="C1675" s="360"/>
      <c r="D1675" s="371">
        <v>45769</v>
      </c>
      <c r="E1675" s="362" t="s">
        <v>809</v>
      </c>
      <c r="F1675" s="363" t="s">
        <v>897</v>
      </c>
      <c r="G1675" s="140">
        <v>750</v>
      </c>
      <c r="H1675" s="364">
        <v>1200</v>
      </c>
      <c r="I1675" s="365" t="s">
        <v>1020</v>
      </c>
      <c r="J1675" s="366"/>
      <c r="K1675" s="367"/>
      <c r="L1675" s="362"/>
    </row>
    <row r="1676" spans="3:12" ht="15" customHeight="1" x14ac:dyDescent="0.3">
      <c r="C1676" s="360"/>
      <c r="D1676" s="361"/>
      <c r="E1676" s="362"/>
      <c r="F1676" s="363"/>
      <c r="G1676" s="140"/>
      <c r="H1676" s="364"/>
      <c r="I1676" s="365" t="s">
        <v>1050</v>
      </c>
      <c r="J1676" s="366"/>
      <c r="K1676" s="367"/>
      <c r="L1676" s="362"/>
    </row>
    <row r="1677" spans="3:12" ht="15" customHeight="1" x14ac:dyDescent="0.3">
      <c r="C1677" s="360"/>
      <c r="D1677" s="361"/>
      <c r="E1677" s="362"/>
      <c r="F1677" s="363"/>
      <c r="G1677" s="140"/>
      <c r="H1677" s="364"/>
      <c r="I1677" s="365" t="s">
        <v>993</v>
      </c>
      <c r="J1677" s="366"/>
      <c r="K1677" s="367"/>
      <c r="L1677" s="362"/>
    </row>
    <row r="1678" spans="3:12" ht="15" customHeight="1" x14ac:dyDescent="0.3">
      <c r="C1678" s="360"/>
      <c r="D1678" s="361"/>
      <c r="E1678" s="362"/>
      <c r="F1678" s="363"/>
      <c r="G1678" s="140"/>
      <c r="H1678" s="364"/>
      <c r="I1678" s="373" t="s">
        <v>1382</v>
      </c>
      <c r="J1678" s="366"/>
      <c r="K1678" s="367"/>
      <c r="L1678" s="362"/>
    </row>
    <row r="1679" spans="3:12" ht="15" customHeight="1" x14ac:dyDescent="0.3">
      <c r="C1679" s="360"/>
      <c r="D1679" s="361"/>
      <c r="E1679" s="362"/>
      <c r="F1679" s="363"/>
      <c r="G1679" s="140"/>
      <c r="H1679" s="364"/>
      <c r="I1679" s="365"/>
      <c r="J1679" s="366"/>
      <c r="K1679" s="367"/>
      <c r="L1679" s="362"/>
    </row>
    <row r="1680" spans="3:12" ht="15" customHeight="1" x14ac:dyDescent="0.3">
      <c r="C1680" s="360"/>
      <c r="D1680" s="361"/>
      <c r="E1680" s="362"/>
      <c r="F1680" s="363"/>
      <c r="G1680" s="140"/>
      <c r="H1680" s="364"/>
      <c r="I1680" s="365"/>
      <c r="J1680" s="366"/>
      <c r="K1680" s="367"/>
      <c r="L1680" s="362"/>
    </row>
    <row r="1681" spans="3:12" ht="15" customHeight="1" x14ac:dyDescent="0.3">
      <c r="C1681" s="360"/>
      <c r="D1681" s="371">
        <v>45770</v>
      </c>
      <c r="E1681" s="362" t="s">
        <v>455</v>
      </c>
      <c r="F1681" s="363" t="s">
        <v>897</v>
      </c>
      <c r="G1681" s="140">
        <v>420</v>
      </c>
      <c r="H1681" s="364">
        <v>1200</v>
      </c>
      <c r="I1681" s="365" t="s">
        <v>978</v>
      </c>
      <c r="J1681" s="366"/>
      <c r="K1681" s="367"/>
      <c r="L1681" s="362"/>
    </row>
    <row r="1682" spans="3:12" ht="15" customHeight="1" x14ac:dyDescent="0.3">
      <c r="C1682" s="360"/>
      <c r="D1682" s="361"/>
      <c r="E1682" s="362"/>
      <c r="F1682" s="363"/>
      <c r="G1682" s="140"/>
      <c r="H1682" s="364"/>
      <c r="I1682" s="373" t="s">
        <v>1373</v>
      </c>
      <c r="J1682" s="366"/>
      <c r="K1682" s="367"/>
      <c r="L1682" s="362"/>
    </row>
    <row r="1683" spans="3:12" ht="15" customHeight="1" x14ac:dyDescent="0.3">
      <c r="C1683" s="360"/>
      <c r="D1683" s="361"/>
      <c r="E1683" s="362"/>
      <c r="F1683" s="363"/>
      <c r="G1683" s="140"/>
      <c r="H1683" s="364"/>
      <c r="I1683" s="365"/>
      <c r="J1683" s="366"/>
      <c r="K1683" s="367"/>
      <c r="L1683" s="362"/>
    </row>
    <row r="1684" spans="3:12" ht="15" customHeight="1" x14ac:dyDescent="0.3">
      <c r="C1684" s="360"/>
      <c r="D1684" s="361"/>
      <c r="E1684" s="362"/>
      <c r="F1684" s="363"/>
      <c r="G1684" s="140"/>
      <c r="H1684" s="364"/>
      <c r="I1684" s="365"/>
      <c r="J1684" s="366"/>
      <c r="K1684" s="367"/>
      <c r="L1684" s="362"/>
    </row>
    <row r="1685" spans="3:12" ht="15" customHeight="1" x14ac:dyDescent="0.3">
      <c r="C1685" s="360"/>
      <c r="D1685" s="371">
        <v>45776</v>
      </c>
      <c r="E1685" s="362" t="s">
        <v>809</v>
      </c>
      <c r="F1685" s="363" t="s">
        <v>897</v>
      </c>
      <c r="G1685" s="140">
        <v>1180</v>
      </c>
      <c r="H1685" s="364">
        <v>1200</v>
      </c>
      <c r="I1685" s="365" t="s">
        <v>930</v>
      </c>
      <c r="J1685" s="366"/>
      <c r="K1685" s="367"/>
      <c r="L1685" s="362"/>
    </row>
    <row r="1686" spans="3:12" ht="15" customHeight="1" x14ac:dyDescent="0.3">
      <c r="C1686" s="360"/>
      <c r="D1686" s="361"/>
      <c r="E1686" s="362"/>
      <c r="F1686" s="363"/>
      <c r="G1686" s="140"/>
      <c r="H1686" s="364"/>
      <c r="I1686" s="365" t="s">
        <v>1035</v>
      </c>
      <c r="J1686" s="366"/>
      <c r="K1686" s="367"/>
      <c r="L1686" s="362"/>
    </row>
    <row r="1687" spans="3:12" ht="15" customHeight="1" x14ac:dyDescent="0.3">
      <c r="C1687" s="360"/>
      <c r="D1687" s="361"/>
      <c r="E1687" s="362"/>
      <c r="F1687" s="363"/>
      <c r="G1687" s="140"/>
      <c r="H1687" s="364"/>
      <c r="I1687" s="365" t="s">
        <v>1020</v>
      </c>
      <c r="J1687" s="366"/>
      <c r="K1687" s="367"/>
      <c r="L1687" s="362"/>
    </row>
    <row r="1688" spans="3:12" ht="15" customHeight="1" x14ac:dyDescent="0.3">
      <c r="C1688" s="360"/>
      <c r="D1688" s="361"/>
      <c r="E1688" s="362"/>
      <c r="F1688" s="363"/>
      <c r="G1688" s="140"/>
      <c r="H1688" s="364"/>
      <c r="I1688" s="365" t="s">
        <v>1619</v>
      </c>
      <c r="J1688" s="366"/>
      <c r="K1688" s="367"/>
      <c r="L1688" s="362"/>
    </row>
    <row r="1689" spans="3:12" ht="15" customHeight="1" x14ac:dyDescent="0.3">
      <c r="C1689" s="360"/>
      <c r="D1689" s="361"/>
      <c r="E1689" s="362"/>
      <c r="F1689" s="363"/>
      <c r="G1689" s="140"/>
      <c r="H1689" s="364"/>
      <c r="I1689" s="373" t="s">
        <v>1620</v>
      </c>
      <c r="J1689" s="366"/>
      <c r="K1689" s="367"/>
      <c r="L1689" s="362"/>
    </row>
    <row r="1690" spans="3:12" ht="15" customHeight="1" x14ac:dyDescent="0.3">
      <c r="C1690" s="360"/>
      <c r="D1690" s="361"/>
      <c r="E1690" s="362"/>
      <c r="F1690" s="363"/>
      <c r="G1690" s="140"/>
      <c r="H1690" s="364"/>
      <c r="I1690" s="365"/>
      <c r="J1690" s="366"/>
      <c r="K1690" s="367"/>
      <c r="L1690" s="362"/>
    </row>
    <row r="1691" spans="3:12" ht="15" customHeight="1" x14ac:dyDescent="0.3">
      <c r="C1691" s="360"/>
      <c r="D1691" s="361"/>
      <c r="E1691" s="362"/>
      <c r="F1691" s="363"/>
      <c r="G1691" s="140"/>
      <c r="H1691" s="364"/>
      <c r="I1691" s="365"/>
      <c r="J1691" s="366"/>
      <c r="K1691" s="367"/>
      <c r="L1691" s="362"/>
    </row>
    <row r="1692" spans="3:12" ht="15" customHeight="1" x14ac:dyDescent="0.3">
      <c r="C1692" s="360"/>
      <c r="D1692" s="371">
        <v>45777</v>
      </c>
      <c r="E1692" s="362" t="s">
        <v>809</v>
      </c>
      <c r="F1692" s="363" t="s">
        <v>897</v>
      </c>
      <c r="G1692" s="140">
        <v>1210</v>
      </c>
      <c r="H1692" s="364">
        <v>1200</v>
      </c>
      <c r="I1692" s="365" t="s">
        <v>1625</v>
      </c>
      <c r="J1692" s="366"/>
      <c r="K1692" s="367"/>
      <c r="L1692" s="362"/>
    </row>
    <row r="1693" spans="3:12" ht="15" customHeight="1" x14ac:dyDescent="0.3">
      <c r="C1693" s="360"/>
      <c r="D1693" s="361"/>
      <c r="E1693" s="362"/>
      <c r="F1693" s="363"/>
      <c r="G1693" s="140"/>
      <c r="H1693" s="364"/>
      <c r="I1693" s="365" t="s">
        <v>928</v>
      </c>
      <c r="J1693" s="366"/>
      <c r="K1693" s="367"/>
      <c r="L1693" s="362"/>
    </row>
    <row r="1694" spans="3:12" ht="15" customHeight="1" x14ac:dyDescent="0.3">
      <c r="C1694" s="360"/>
      <c r="D1694" s="361"/>
      <c r="E1694" s="362"/>
      <c r="F1694" s="363"/>
      <c r="G1694" s="140"/>
      <c r="H1694" s="364"/>
      <c r="I1694" s="365" t="s">
        <v>1052</v>
      </c>
      <c r="J1694" s="366"/>
      <c r="K1694" s="367"/>
      <c r="L1694" s="362"/>
    </row>
    <row r="1695" spans="3:12" ht="15" customHeight="1" x14ac:dyDescent="0.3">
      <c r="C1695" s="360"/>
      <c r="D1695" s="361"/>
      <c r="E1695" s="362"/>
      <c r="F1695" s="363"/>
      <c r="G1695" s="140"/>
      <c r="H1695" s="364"/>
      <c r="I1695" s="365" t="s">
        <v>1586</v>
      </c>
      <c r="J1695" s="366"/>
      <c r="K1695" s="367"/>
      <c r="L1695" s="362"/>
    </row>
    <row r="1696" spans="3:12" ht="15" customHeight="1" x14ac:dyDescent="0.3">
      <c r="C1696" s="360"/>
      <c r="D1696" s="361"/>
      <c r="E1696" s="362"/>
      <c r="F1696" s="363"/>
      <c r="G1696" s="140"/>
      <c r="H1696" s="364"/>
      <c r="I1696" s="373" t="s">
        <v>1626</v>
      </c>
      <c r="J1696" s="366"/>
      <c r="K1696" s="367"/>
      <c r="L1696" s="362"/>
    </row>
    <row r="1697" spans="3:12" ht="15" customHeight="1" x14ac:dyDescent="0.3">
      <c r="C1697" s="360"/>
      <c r="D1697" s="516"/>
      <c r="E1697" s="362"/>
      <c r="F1697" s="517"/>
      <c r="G1697" s="140"/>
      <c r="H1697" s="518"/>
      <c r="I1697" s="524"/>
      <c r="J1697" s="519"/>
      <c r="K1697" s="520"/>
      <c r="L1697" s="362"/>
    </row>
    <row r="1698" spans="3:12" ht="15" customHeight="1" x14ac:dyDescent="0.3">
      <c r="C1698" s="360"/>
      <c r="D1698" s="361"/>
      <c r="E1698" s="362"/>
      <c r="F1698" s="363"/>
      <c r="G1698" s="140"/>
      <c r="H1698" s="364"/>
      <c r="I1698" s="365"/>
      <c r="J1698" s="366"/>
      <c r="K1698" s="367"/>
      <c r="L1698" s="362"/>
    </row>
    <row r="1699" spans="3:12" ht="15" customHeight="1" x14ac:dyDescent="0.3">
      <c r="C1699" s="360"/>
      <c r="D1699" s="371">
        <v>45780</v>
      </c>
      <c r="E1699" s="362" t="s">
        <v>809</v>
      </c>
      <c r="F1699" s="363" t="s">
        <v>897</v>
      </c>
      <c r="G1699" s="140">
        <v>360</v>
      </c>
      <c r="H1699" s="364">
        <v>1200</v>
      </c>
      <c r="I1699" s="365" t="s">
        <v>1569</v>
      </c>
      <c r="J1699" s="366"/>
      <c r="K1699" s="367"/>
      <c r="L1699" s="362"/>
    </row>
    <row r="1700" spans="3:12" ht="15" customHeight="1" x14ac:dyDescent="0.3">
      <c r="C1700" s="360"/>
      <c r="D1700" s="361"/>
      <c r="E1700" s="362"/>
      <c r="F1700" s="363"/>
      <c r="G1700" s="140"/>
      <c r="H1700" s="364"/>
      <c r="I1700" s="365" t="s">
        <v>968</v>
      </c>
      <c r="J1700" s="366"/>
      <c r="K1700" s="367"/>
      <c r="L1700" s="362"/>
    </row>
    <row r="1701" spans="3:12" ht="15" customHeight="1" x14ac:dyDescent="0.3">
      <c r="C1701" s="360"/>
      <c r="D1701" s="361"/>
      <c r="E1701" s="362"/>
      <c r="F1701" s="363"/>
      <c r="G1701" s="140"/>
      <c r="H1701" s="364"/>
      <c r="I1701" s="373" t="s">
        <v>1629</v>
      </c>
      <c r="J1701" s="366"/>
      <c r="K1701" s="367"/>
      <c r="L1701" s="362"/>
    </row>
    <row r="1702" spans="3:12" ht="15" customHeight="1" x14ac:dyDescent="0.3">
      <c r="C1702" s="360"/>
      <c r="D1702" s="361"/>
      <c r="E1702" s="362"/>
      <c r="F1702" s="363"/>
      <c r="G1702" s="140"/>
      <c r="H1702" s="364"/>
      <c r="I1702" s="365"/>
      <c r="J1702" s="366"/>
      <c r="K1702" s="367"/>
      <c r="L1702" s="362"/>
    </row>
    <row r="1703" spans="3:12" ht="15" customHeight="1" x14ac:dyDescent="0.3">
      <c r="C1703" s="360"/>
      <c r="D1703" s="361"/>
      <c r="E1703" s="362"/>
      <c r="F1703" s="363"/>
      <c r="G1703" s="140"/>
      <c r="H1703" s="364"/>
      <c r="I1703" s="365"/>
      <c r="J1703" s="366"/>
      <c r="K1703" s="367"/>
      <c r="L1703" s="362"/>
    </row>
    <row r="1704" spans="3:12" ht="15" customHeight="1" x14ac:dyDescent="0.3">
      <c r="C1704" s="360"/>
      <c r="D1704" s="371">
        <v>45783</v>
      </c>
      <c r="E1704" s="362" t="s">
        <v>809</v>
      </c>
      <c r="F1704" s="363" t="s">
        <v>897</v>
      </c>
      <c r="G1704" s="140">
        <v>300</v>
      </c>
      <c r="H1704" s="364">
        <v>1200</v>
      </c>
      <c r="I1704" s="365" t="s">
        <v>922</v>
      </c>
      <c r="J1704" s="366"/>
      <c r="K1704" s="367"/>
      <c r="L1704" s="362"/>
    </row>
    <row r="1705" spans="3:12" ht="15" customHeight="1" x14ac:dyDescent="0.3">
      <c r="C1705" s="360"/>
      <c r="D1705" s="361"/>
      <c r="E1705" s="362"/>
      <c r="F1705" s="363"/>
      <c r="G1705" s="140"/>
      <c r="H1705" s="364"/>
      <c r="I1705" s="373" t="s">
        <v>1447</v>
      </c>
      <c r="J1705" s="366"/>
      <c r="K1705" s="367"/>
      <c r="L1705" s="362"/>
    </row>
    <row r="1706" spans="3:12" ht="15" customHeight="1" x14ac:dyDescent="0.3">
      <c r="C1706" s="360"/>
      <c r="D1706" s="361"/>
      <c r="E1706" s="362"/>
      <c r="F1706" s="363"/>
      <c r="G1706" s="140"/>
      <c r="H1706" s="364"/>
      <c r="I1706" s="365"/>
      <c r="J1706" s="366"/>
      <c r="K1706" s="367"/>
      <c r="L1706" s="362"/>
    </row>
    <row r="1707" spans="3:12" ht="15" customHeight="1" x14ac:dyDescent="0.3">
      <c r="C1707" s="360"/>
      <c r="D1707" s="361"/>
      <c r="E1707" s="362"/>
      <c r="F1707" s="363"/>
      <c r="G1707" s="140"/>
      <c r="H1707" s="364"/>
      <c r="I1707" s="365"/>
      <c r="J1707" s="366"/>
      <c r="K1707" s="367"/>
      <c r="L1707" s="362"/>
    </row>
    <row r="1708" spans="3:12" ht="15" customHeight="1" x14ac:dyDescent="0.3">
      <c r="C1708" s="360"/>
      <c r="D1708" s="371">
        <v>45784</v>
      </c>
      <c r="E1708" s="362" t="s">
        <v>809</v>
      </c>
      <c r="F1708" s="363" t="s">
        <v>897</v>
      </c>
      <c r="G1708" s="140">
        <v>510</v>
      </c>
      <c r="H1708" s="364">
        <v>1200</v>
      </c>
      <c r="I1708" s="365" t="s">
        <v>996</v>
      </c>
      <c r="J1708" s="366"/>
      <c r="K1708" s="367"/>
      <c r="L1708" s="362"/>
    </row>
    <row r="1709" spans="3:12" ht="15" customHeight="1" x14ac:dyDescent="0.3">
      <c r="C1709" s="360"/>
      <c r="D1709" s="361"/>
      <c r="E1709" s="362"/>
      <c r="F1709" s="363"/>
      <c r="G1709" s="140"/>
      <c r="H1709" s="364"/>
      <c r="I1709" s="365" t="s">
        <v>928</v>
      </c>
      <c r="J1709" s="366"/>
      <c r="K1709" s="367"/>
      <c r="L1709" s="362"/>
    </row>
    <row r="1710" spans="3:12" ht="15" customHeight="1" x14ac:dyDescent="0.3">
      <c r="C1710" s="360"/>
      <c r="D1710" s="361"/>
      <c r="E1710" s="362"/>
      <c r="F1710" s="363"/>
      <c r="G1710" s="140"/>
      <c r="H1710" s="364"/>
      <c r="I1710" s="373" t="s">
        <v>1478</v>
      </c>
      <c r="J1710" s="366"/>
      <c r="K1710" s="367"/>
      <c r="L1710" s="362"/>
    </row>
    <row r="1711" spans="3:12" ht="15" customHeight="1" x14ac:dyDescent="0.3">
      <c r="C1711" s="360"/>
      <c r="D1711" s="361"/>
      <c r="E1711" s="362"/>
      <c r="F1711" s="363"/>
      <c r="G1711" s="140"/>
      <c r="H1711" s="364"/>
      <c r="I1711" s="365"/>
      <c r="J1711" s="366"/>
      <c r="K1711" s="367"/>
      <c r="L1711" s="362"/>
    </row>
    <row r="1712" spans="3:12" ht="15" customHeight="1" x14ac:dyDescent="0.3">
      <c r="C1712" s="360"/>
      <c r="D1712" s="361"/>
      <c r="E1712" s="362"/>
      <c r="F1712" s="363"/>
      <c r="G1712" s="140"/>
      <c r="H1712" s="364"/>
      <c r="I1712" s="365"/>
      <c r="J1712" s="366"/>
      <c r="K1712" s="367"/>
      <c r="L1712" s="362"/>
    </row>
    <row r="1713" spans="3:12" ht="15" customHeight="1" x14ac:dyDescent="0.3">
      <c r="C1713" s="360"/>
      <c r="D1713" s="371">
        <v>45785</v>
      </c>
      <c r="E1713" s="362" t="s">
        <v>1633</v>
      </c>
      <c r="F1713" s="363" t="s">
        <v>897</v>
      </c>
      <c r="G1713" s="140">
        <v>720</v>
      </c>
      <c r="H1713" s="364">
        <v>1200</v>
      </c>
      <c r="I1713" s="365" t="s">
        <v>978</v>
      </c>
      <c r="J1713" s="366"/>
      <c r="K1713" s="367"/>
      <c r="L1713" s="362"/>
    </row>
    <row r="1714" spans="3:12" ht="15" customHeight="1" x14ac:dyDescent="0.3">
      <c r="C1714" s="360"/>
      <c r="D1714" s="361"/>
      <c r="E1714" s="362"/>
      <c r="F1714" s="363"/>
      <c r="G1714" s="140"/>
      <c r="H1714" s="364"/>
      <c r="I1714" s="365" t="s">
        <v>1035</v>
      </c>
      <c r="J1714" s="366"/>
      <c r="K1714" s="367"/>
      <c r="L1714" s="362"/>
    </row>
    <row r="1715" spans="3:12" ht="15" customHeight="1" x14ac:dyDescent="0.3">
      <c r="C1715" s="360"/>
      <c r="D1715" s="361"/>
      <c r="E1715" s="362"/>
      <c r="F1715" s="363"/>
      <c r="G1715" s="140"/>
      <c r="H1715" s="364"/>
      <c r="I1715" s="373" t="s">
        <v>1571</v>
      </c>
      <c r="J1715" s="366"/>
      <c r="K1715" s="367"/>
      <c r="L1715" s="362"/>
    </row>
    <row r="1716" spans="3:12" ht="15" customHeight="1" x14ac:dyDescent="0.3">
      <c r="C1716" s="360"/>
      <c r="D1716" s="361"/>
      <c r="E1716" s="362"/>
      <c r="F1716" s="363"/>
      <c r="G1716" s="140"/>
      <c r="H1716" s="364"/>
      <c r="I1716" s="365"/>
      <c r="J1716" s="366"/>
      <c r="K1716" s="367"/>
      <c r="L1716" s="362"/>
    </row>
    <row r="1717" spans="3:12" ht="15" customHeight="1" x14ac:dyDescent="0.3">
      <c r="C1717" s="360"/>
      <c r="D1717" s="361"/>
      <c r="E1717" s="362"/>
      <c r="F1717" s="363"/>
      <c r="G1717" s="140"/>
      <c r="H1717" s="364"/>
      <c r="I1717" s="365"/>
      <c r="J1717" s="366"/>
      <c r="K1717" s="367"/>
      <c r="L1717" s="362"/>
    </row>
    <row r="1718" spans="3:12" ht="15" customHeight="1" x14ac:dyDescent="0.3">
      <c r="C1718" s="360"/>
      <c r="D1718" s="371">
        <v>45786</v>
      </c>
      <c r="E1718" s="362" t="s">
        <v>455</v>
      </c>
      <c r="F1718" s="363" t="s">
        <v>897</v>
      </c>
      <c r="G1718" s="140">
        <v>300</v>
      </c>
      <c r="H1718" s="364">
        <v>1200</v>
      </c>
      <c r="I1718" s="365" t="s">
        <v>922</v>
      </c>
      <c r="J1718" s="366"/>
      <c r="K1718" s="367"/>
      <c r="L1718" s="362"/>
    </row>
    <row r="1719" spans="3:12" ht="15" customHeight="1" x14ac:dyDescent="0.3">
      <c r="C1719" s="360"/>
      <c r="D1719" s="361"/>
      <c r="E1719" s="362"/>
      <c r="F1719" s="363"/>
      <c r="G1719" s="140"/>
      <c r="H1719" s="364"/>
      <c r="I1719" s="373" t="s">
        <v>1447</v>
      </c>
      <c r="J1719" s="366"/>
      <c r="K1719" s="367"/>
      <c r="L1719" s="362"/>
    </row>
    <row r="1720" spans="3:12" ht="15" customHeight="1" x14ac:dyDescent="0.3">
      <c r="C1720" s="360"/>
      <c r="D1720" s="361"/>
      <c r="E1720" s="362"/>
      <c r="F1720" s="363"/>
      <c r="G1720" s="140"/>
      <c r="H1720" s="364"/>
      <c r="I1720" s="365"/>
      <c r="J1720" s="366"/>
      <c r="K1720" s="367"/>
      <c r="L1720" s="362"/>
    </row>
    <row r="1721" spans="3:12" ht="15" customHeight="1" x14ac:dyDescent="0.3">
      <c r="C1721" s="360"/>
      <c r="D1721" s="361"/>
      <c r="E1721" s="362"/>
      <c r="F1721" s="363"/>
      <c r="G1721" s="140"/>
      <c r="H1721" s="364"/>
      <c r="I1721" s="365"/>
      <c r="J1721" s="366"/>
      <c r="K1721" s="367"/>
      <c r="L1721" s="362"/>
    </row>
    <row r="1722" spans="3:12" ht="15" customHeight="1" x14ac:dyDescent="0.3">
      <c r="C1722" s="360"/>
      <c r="D1722" s="371">
        <v>45789</v>
      </c>
      <c r="E1722" s="362" t="s">
        <v>809</v>
      </c>
      <c r="F1722" s="363" t="s">
        <v>897</v>
      </c>
      <c r="G1722" s="140">
        <v>1290</v>
      </c>
      <c r="H1722" s="364">
        <v>1200</v>
      </c>
      <c r="I1722" s="365" t="s">
        <v>930</v>
      </c>
      <c r="J1722" s="366" t="s">
        <v>1641</v>
      </c>
      <c r="K1722" s="367"/>
      <c r="L1722" s="362"/>
    </row>
    <row r="1723" spans="3:12" ht="15" customHeight="1" x14ac:dyDescent="0.3">
      <c r="C1723" s="360"/>
      <c r="D1723" s="361"/>
      <c r="E1723" s="362"/>
      <c r="F1723" s="363"/>
      <c r="G1723" s="140"/>
      <c r="H1723" s="364"/>
      <c r="I1723" s="365" t="s">
        <v>1050</v>
      </c>
      <c r="J1723" s="366"/>
      <c r="K1723" s="367"/>
      <c r="L1723" s="362"/>
    </row>
    <row r="1724" spans="3:12" ht="15" customHeight="1" x14ac:dyDescent="0.3">
      <c r="C1724" s="360"/>
      <c r="D1724" s="361"/>
      <c r="E1724" s="362"/>
      <c r="F1724" s="363"/>
      <c r="G1724" s="140"/>
      <c r="H1724" s="364"/>
      <c r="I1724" s="365" t="s">
        <v>906</v>
      </c>
      <c r="J1724" s="366"/>
      <c r="K1724" s="367"/>
      <c r="L1724" s="362"/>
    </row>
    <row r="1725" spans="3:12" ht="15" customHeight="1" x14ac:dyDescent="0.3">
      <c r="C1725" s="360"/>
      <c r="D1725" s="361"/>
      <c r="E1725" s="362"/>
      <c r="F1725" s="363"/>
      <c r="G1725" s="140"/>
      <c r="H1725" s="364"/>
      <c r="I1725" s="365" t="s">
        <v>914</v>
      </c>
      <c r="J1725" s="366"/>
      <c r="K1725" s="367"/>
      <c r="L1725" s="362"/>
    </row>
    <row r="1726" spans="3:12" ht="15" customHeight="1" x14ac:dyDescent="0.3">
      <c r="C1726" s="360"/>
      <c r="D1726" s="361"/>
      <c r="E1726" s="362"/>
      <c r="F1726" s="363"/>
      <c r="G1726" s="140"/>
      <c r="H1726" s="364"/>
      <c r="I1726" s="365" t="s">
        <v>996</v>
      </c>
      <c r="J1726" s="366"/>
      <c r="K1726" s="367"/>
      <c r="L1726" s="362"/>
    </row>
    <row r="1727" spans="3:12" ht="15" customHeight="1" x14ac:dyDescent="0.3">
      <c r="C1727" s="360"/>
      <c r="D1727" s="361"/>
      <c r="E1727" s="362"/>
      <c r="F1727" s="363"/>
      <c r="G1727" s="140"/>
      <c r="H1727" s="364"/>
      <c r="I1727" s="373" t="s">
        <v>1642</v>
      </c>
      <c r="J1727" s="366"/>
      <c r="K1727" s="367"/>
      <c r="L1727" s="362"/>
    </row>
    <row r="1728" spans="3:12" ht="15" customHeight="1" x14ac:dyDescent="0.3">
      <c r="C1728" s="360"/>
      <c r="D1728" s="361"/>
      <c r="E1728" s="362"/>
      <c r="F1728" s="363"/>
      <c r="G1728" s="140"/>
      <c r="H1728" s="364"/>
      <c r="I1728" s="365"/>
      <c r="J1728" s="366"/>
      <c r="K1728" s="367"/>
      <c r="L1728" s="362"/>
    </row>
    <row r="1729" spans="3:12" ht="15" customHeight="1" x14ac:dyDescent="0.3">
      <c r="C1729" s="360"/>
      <c r="D1729" s="361"/>
      <c r="E1729" s="362"/>
      <c r="F1729" s="363"/>
      <c r="G1729" s="140"/>
      <c r="H1729" s="364"/>
      <c r="I1729" s="365"/>
      <c r="J1729" s="366"/>
      <c r="K1729" s="367"/>
      <c r="L1729" s="362"/>
    </row>
    <row r="1730" spans="3:12" ht="15" customHeight="1" x14ac:dyDescent="0.3">
      <c r="C1730" s="360"/>
      <c r="D1730" s="371">
        <v>45792</v>
      </c>
      <c r="E1730" s="362" t="s">
        <v>477</v>
      </c>
      <c r="F1730" s="363" t="s">
        <v>897</v>
      </c>
      <c r="G1730" s="140">
        <v>150</v>
      </c>
      <c r="H1730" s="364">
        <v>1200</v>
      </c>
      <c r="I1730" s="365" t="s">
        <v>973</v>
      </c>
      <c r="J1730" s="366"/>
      <c r="K1730" s="367"/>
      <c r="L1730" s="362"/>
    </row>
    <row r="1731" spans="3:12" ht="15" customHeight="1" x14ac:dyDescent="0.3">
      <c r="C1731" s="360"/>
      <c r="D1731" s="361"/>
      <c r="E1731" s="362"/>
      <c r="F1731" s="363"/>
      <c r="G1731" s="140"/>
      <c r="H1731" s="364"/>
      <c r="I1731" s="373" t="s">
        <v>1582</v>
      </c>
      <c r="J1731" s="366"/>
      <c r="K1731" s="367"/>
      <c r="L1731" s="362"/>
    </row>
    <row r="1732" spans="3:12" ht="15" customHeight="1" x14ac:dyDescent="0.3">
      <c r="C1732" s="360"/>
      <c r="D1732" s="361"/>
      <c r="E1732" s="362"/>
      <c r="F1732" s="363"/>
      <c r="G1732" s="140"/>
      <c r="H1732" s="364"/>
      <c r="I1732" s="365"/>
      <c r="J1732" s="366"/>
      <c r="K1732" s="367"/>
      <c r="L1732" s="362"/>
    </row>
    <row r="1733" spans="3:12" ht="15" customHeight="1" x14ac:dyDescent="0.3">
      <c r="C1733" s="360"/>
      <c r="D1733" s="361"/>
      <c r="E1733" s="362"/>
      <c r="F1733" s="363"/>
      <c r="G1733" s="140"/>
      <c r="H1733" s="364"/>
      <c r="I1733" s="365"/>
      <c r="J1733" s="366"/>
      <c r="K1733" s="367"/>
      <c r="L1733" s="362"/>
    </row>
    <row r="1734" spans="3:12" ht="15" customHeight="1" x14ac:dyDescent="0.3">
      <c r="C1734" s="360"/>
      <c r="D1734" s="371">
        <v>45793</v>
      </c>
      <c r="E1734" s="362" t="s">
        <v>809</v>
      </c>
      <c r="F1734" s="363" t="s">
        <v>897</v>
      </c>
      <c r="G1734" s="140">
        <v>1250</v>
      </c>
      <c r="H1734" s="364">
        <v>1170</v>
      </c>
      <c r="I1734" s="365" t="s">
        <v>919</v>
      </c>
      <c r="J1734" s="366"/>
      <c r="K1734" s="367"/>
      <c r="L1734" s="362"/>
    </row>
    <row r="1735" spans="3:12" ht="15" customHeight="1" x14ac:dyDescent="0.3">
      <c r="C1735" s="360"/>
      <c r="D1735" s="361"/>
      <c r="E1735" s="362"/>
      <c r="F1735" s="363"/>
      <c r="G1735" s="140"/>
      <c r="H1735" s="364"/>
      <c r="I1735" s="365" t="s">
        <v>921</v>
      </c>
      <c r="J1735" s="366"/>
      <c r="K1735" s="367"/>
      <c r="L1735" s="362"/>
    </row>
    <row r="1736" spans="3:12" ht="15" customHeight="1" x14ac:dyDescent="0.3">
      <c r="C1736" s="360"/>
      <c r="D1736" s="361"/>
      <c r="E1736" s="362"/>
      <c r="F1736" s="363"/>
      <c r="G1736" s="140"/>
      <c r="H1736" s="364"/>
      <c r="I1736" s="365" t="s">
        <v>903</v>
      </c>
      <c r="J1736" s="366"/>
      <c r="K1736" s="367"/>
      <c r="L1736" s="362"/>
    </row>
    <row r="1737" spans="3:12" ht="15" customHeight="1" x14ac:dyDescent="0.3">
      <c r="C1737" s="360"/>
      <c r="D1737" s="361"/>
      <c r="E1737" s="362"/>
      <c r="F1737" s="363"/>
      <c r="G1737" s="140"/>
      <c r="H1737" s="364"/>
      <c r="I1737" s="365" t="s">
        <v>1644</v>
      </c>
      <c r="J1737" s="366"/>
      <c r="K1737" s="367"/>
      <c r="L1737" s="362"/>
    </row>
    <row r="1738" spans="3:12" ht="15" customHeight="1" x14ac:dyDescent="0.3">
      <c r="C1738" s="360"/>
      <c r="D1738" s="361"/>
      <c r="E1738" s="362"/>
      <c r="F1738" s="363"/>
      <c r="G1738" s="140"/>
      <c r="H1738" s="364"/>
      <c r="I1738" s="373" t="s">
        <v>1645</v>
      </c>
      <c r="J1738" s="366"/>
      <c r="K1738" s="367"/>
      <c r="L1738" s="362"/>
    </row>
    <row r="1739" spans="3:12" ht="15" customHeight="1" x14ac:dyDescent="0.3">
      <c r="C1739" s="360"/>
      <c r="D1739" s="361"/>
      <c r="E1739" s="362"/>
      <c r="F1739" s="363"/>
      <c r="G1739" s="140"/>
      <c r="H1739" s="364"/>
      <c r="I1739" s="365"/>
      <c r="J1739" s="366"/>
      <c r="K1739" s="367"/>
      <c r="L1739" s="362"/>
    </row>
    <row r="1740" spans="3:12" ht="15" customHeight="1" x14ac:dyDescent="0.3">
      <c r="C1740" s="360"/>
      <c r="D1740" s="361"/>
      <c r="E1740" s="362"/>
      <c r="F1740" s="363"/>
      <c r="G1740" s="140"/>
      <c r="H1740" s="364"/>
      <c r="I1740" s="365"/>
      <c r="J1740" s="366"/>
      <c r="K1740" s="367"/>
      <c r="L1740" s="362"/>
    </row>
    <row r="1741" spans="3:12" ht="15" customHeight="1" x14ac:dyDescent="0.3">
      <c r="C1741" s="360"/>
      <c r="D1741" s="371">
        <v>45797</v>
      </c>
      <c r="E1741" s="362" t="s">
        <v>809</v>
      </c>
      <c r="F1741" s="363" t="s">
        <v>897</v>
      </c>
      <c r="G1741" s="140">
        <v>660</v>
      </c>
      <c r="H1741" s="364">
        <v>1170</v>
      </c>
      <c r="I1741" s="365" t="s">
        <v>992</v>
      </c>
      <c r="J1741" s="366"/>
      <c r="K1741" s="367"/>
      <c r="L1741" s="362"/>
    </row>
    <row r="1742" spans="3:12" ht="15" customHeight="1" x14ac:dyDescent="0.3">
      <c r="C1742" s="360"/>
      <c r="D1742" s="361"/>
      <c r="E1742" s="362"/>
      <c r="F1742" s="363"/>
      <c r="G1742" s="140"/>
      <c r="H1742" s="364"/>
      <c r="I1742" s="365" t="s">
        <v>921</v>
      </c>
      <c r="J1742" s="366"/>
      <c r="K1742" s="367"/>
      <c r="L1742" s="362"/>
    </row>
    <row r="1743" spans="3:12" ht="15" customHeight="1" x14ac:dyDescent="0.3">
      <c r="C1743" s="360"/>
      <c r="D1743" s="361"/>
      <c r="E1743" s="362"/>
      <c r="F1743" s="363"/>
      <c r="G1743" s="140"/>
      <c r="H1743" s="364"/>
      <c r="I1743" s="373" t="s">
        <v>949</v>
      </c>
      <c r="J1743" s="366"/>
      <c r="K1743" s="367"/>
      <c r="L1743" s="362"/>
    </row>
    <row r="1744" spans="3:12" ht="15" customHeight="1" x14ac:dyDescent="0.3">
      <c r="C1744" s="360"/>
      <c r="D1744" s="361"/>
      <c r="E1744" s="362"/>
      <c r="F1744" s="363"/>
      <c r="G1744" s="140"/>
      <c r="H1744" s="364"/>
      <c r="I1744" s="365"/>
      <c r="J1744" s="366"/>
      <c r="K1744" s="367"/>
      <c r="L1744" s="362"/>
    </row>
    <row r="1745" spans="3:12" ht="15" customHeight="1" x14ac:dyDescent="0.3">
      <c r="C1745" s="360"/>
      <c r="D1745" s="361"/>
      <c r="E1745" s="362"/>
      <c r="F1745" s="363"/>
      <c r="G1745" s="140"/>
      <c r="H1745" s="364"/>
      <c r="I1745" s="365"/>
      <c r="J1745" s="366"/>
      <c r="K1745" s="367"/>
      <c r="L1745" s="362"/>
    </row>
    <row r="1746" spans="3:12" ht="15" customHeight="1" x14ac:dyDescent="0.3">
      <c r="C1746" s="360"/>
      <c r="D1746" s="371">
        <v>45798</v>
      </c>
      <c r="E1746" s="362" t="s">
        <v>611</v>
      </c>
      <c r="F1746" s="363" t="s">
        <v>897</v>
      </c>
      <c r="G1746" s="140">
        <v>300</v>
      </c>
      <c r="H1746" s="364">
        <v>1170</v>
      </c>
      <c r="I1746" s="365" t="s">
        <v>996</v>
      </c>
      <c r="J1746" s="366"/>
      <c r="K1746" s="367"/>
      <c r="L1746" s="362"/>
    </row>
    <row r="1747" spans="3:12" ht="15" customHeight="1" x14ac:dyDescent="0.3">
      <c r="C1747" s="360"/>
      <c r="D1747" s="361"/>
      <c r="E1747" s="362"/>
      <c r="F1747" s="363"/>
      <c r="G1747" s="140"/>
      <c r="H1747" s="364"/>
      <c r="I1747" s="373" t="s">
        <v>1447</v>
      </c>
      <c r="J1747" s="366"/>
      <c r="K1747" s="367"/>
      <c r="L1747" s="362"/>
    </row>
    <row r="1748" spans="3:12" ht="15" customHeight="1" x14ac:dyDescent="0.3">
      <c r="C1748" s="360"/>
      <c r="D1748" s="361"/>
      <c r="E1748" s="362"/>
      <c r="F1748" s="363"/>
      <c r="G1748" s="140"/>
      <c r="H1748" s="364"/>
      <c r="I1748" s="365"/>
      <c r="J1748" s="366"/>
      <c r="K1748" s="367"/>
      <c r="L1748" s="362"/>
    </row>
    <row r="1749" spans="3:12" ht="15" customHeight="1" x14ac:dyDescent="0.3">
      <c r="C1749" s="360"/>
      <c r="D1749" s="361"/>
      <c r="E1749" s="362"/>
      <c r="F1749" s="363"/>
      <c r="G1749" s="140"/>
      <c r="H1749" s="364"/>
      <c r="I1749" s="365"/>
      <c r="J1749" s="366"/>
      <c r="K1749" s="367"/>
      <c r="L1749" s="362"/>
    </row>
    <row r="1750" spans="3:12" ht="15" customHeight="1" x14ac:dyDescent="0.3">
      <c r="C1750" s="360"/>
      <c r="D1750" s="371">
        <v>45804</v>
      </c>
      <c r="E1750" s="362" t="s">
        <v>809</v>
      </c>
      <c r="F1750" s="363" t="s">
        <v>897</v>
      </c>
      <c r="G1750" s="140">
        <v>600</v>
      </c>
      <c r="H1750" s="364">
        <v>1170</v>
      </c>
      <c r="I1750" s="365" t="s">
        <v>921</v>
      </c>
      <c r="J1750" s="366"/>
      <c r="K1750" s="367"/>
      <c r="L1750" s="362"/>
    </row>
    <row r="1751" spans="3:12" ht="15" customHeight="1" x14ac:dyDescent="0.3">
      <c r="C1751" s="360"/>
      <c r="D1751" s="361"/>
      <c r="E1751" s="362"/>
      <c r="F1751" s="363"/>
      <c r="G1751" s="140"/>
      <c r="H1751" s="364"/>
      <c r="I1751" s="365" t="s">
        <v>1462</v>
      </c>
      <c r="J1751" s="366"/>
      <c r="K1751" s="367"/>
      <c r="L1751" s="362"/>
    </row>
    <row r="1752" spans="3:12" ht="15" customHeight="1" x14ac:dyDescent="0.3">
      <c r="C1752" s="360"/>
      <c r="D1752" s="361"/>
      <c r="E1752" s="362"/>
      <c r="F1752" s="363"/>
      <c r="G1752" s="140"/>
      <c r="H1752" s="364"/>
      <c r="I1752" s="365" t="s">
        <v>1004</v>
      </c>
      <c r="J1752" s="366"/>
      <c r="K1752" s="367"/>
      <c r="L1752" s="362"/>
    </row>
    <row r="1753" spans="3:12" ht="15" customHeight="1" x14ac:dyDescent="0.3">
      <c r="C1753" s="360"/>
      <c r="D1753" s="361"/>
      <c r="E1753" s="362"/>
      <c r="F1753" s="363"/>
      <c r="G1753" s="140"/>
      <c r="H1753" s="364"/>
      <c r="I1753" s="373" t="s">
        <v>1596</v>
      </c>
      <c r="J1753" s="366"/>
      <c r="K1753" s="367"/>
      <c r="L1753" s="362"/>
    </row>
    <row r="1754" spans="3:12" ht="15" customHeight="1" x14ac:dyDescent="0.3">
      <c r="C1754" s="360"/>
      <c r="D1754" s="361"/>
      <c r="E1754" s="362"/>
      <c r="F1754" s="363"/>
      <c r="G1754" s="140"/>
      <c r="H1754" s="364"/>
      <c r="I1754" s="365"/>
      <c r="J1754" s="366"/>
      <c r="K1754" s="367"/>
      <c r="L1754" s="362"/>
    </row>
    <row r="1755" spans="3:12" ht="15" customHeight="1" x14ac:dyDescent="0.3">
      <c r="C1755" s="360"/>
      <c r="D1755" s="361"/>
      <c r="E1755" s="362"/>
      <c r="F1755" s="363"/>
      <c r="G1755" s="140"/>
      <c r="H1755" s="364"/>
      <c r="I1755" s="365"/>
      <c r="J1755" s="366"/>
      <c r="K1755" s="367"/>
      <c r="L1755" s="362"/>
    </row>
    <row r="1756" spans="3:12" ht="15" customHeight="1" x14ac:dyDescent="0.3">
      <c r="C1756" s="360"/>
      <c r="D1756" s="371">
        <v>45807</v>
      </c>
      <c r="E1756" s="362" t="s">
        <v>1657</v>
      </c>
      <c r="F1756" s="363" t="s">
        <v>897</v>
      </c>
      <c r="G1756" s="140">
        <v>900</v>
      </c>
      <c r="H1756" s="364">
        <v>1170</v>
      </c>
      <c r="I1756" s="365" t="s">
        <v>1035</v>
      </c>
      <c r="J1756" s="366"/>
      <c r="K1756" s="367"/>
      <c r="L1756" s="362"/>
    </row>
    <row r="1757" spans="3:12" ht="15" customHeight="1" x14ac:dyDescent="0.3">
      <c r="C1757" s="360"/>
      <c r="D1757" s="361"/>
      <c r="E1757" s="362"/>
      <c r="F1757" s="363"/>
      <c r="G1757" s="140"/>
      <c r="H1757" s="364"/>
      <c r="I1757" s="365" t="s">
        <v>922</v>
      </c>
      <c r="J1757" s="366"/>
      <c r="K1757" s="367"/>
      <c r="L1757" s="362"/>
    </row>
    <row r="1758" spans="3:12" ht="15" customHeight="1" x14ac:dyDescent="0.3">
      <c r="C1758" s="360"/>
      <c r="D1758" s="361"/>
      <c r="E1758" s="362"/>
      <c r="F1758" s="363"/>
      <c r="G1758" s="140"/>
      <c r="H1758" s="364"/>
      <c r="I1758" s="365" t="s">
        <v>996</v>
      </c>
      <c r="J1758" s="366"/>
      <c r="K1758" s="367"/>
      <c r="L1758" s="362"/>
    </row>
    <row r="1759" spans="3:12" ht="15" customHeight="1" x14ac:dyDescent="0.3">
      <c r="C1759" s="360"/>
      <c r="D1759" s="361"/>
      <c r="E1759" s="362"/>
      <c r="F1759" s="363"/>
      <c r="G1759" s="140"/>
      <c r="H1759" s="364"/>
      <c r="I1759" s="373" t="s">
        <v>1577</v>
      </c>
      <c r="J1759" s="366"/>
      <c r="K1759" s="367"/>
      <c r="L1759" s="362"/>
    </row>
    <row r="1760" spans="3:12" ht="15" customHeight="1" x14ac:dyDescent="0.3">
      <c r="C1760" s="360"/>
      <c r="D1760" s="361"/>
      <c r="E1760" s="362"/>
      <c r="F1760" s="363"/>
      <c r="G1760" s="140"/>
      <c r="H1760" s="364"/>
      <c r="I1760" s="365"/>
      <c r="J1760" s="366"/>
      <c r="K1760" s="367"/>
      <c r="L1760" s="362"/>
    </row>
    <row r="1761" spans="3:12" ht="15" customHeight="1" x14ac:dyDescent="0.3">
      <c r="C1761" s="360"/>
      <c r="D1761" s="361"/>
      <c r="E1761" s="362"/>
      <c r="F1761" s="363"/>
      <c r="G1761" s="140"/>
      <c r="H1761" s="364"/>
      <c r="I1761" s="365"/>
      <c r="J1761" s="366"/>
      <c r="K1761" s="367"/>
      <c r="L1761" s="362"/>
    </row>
    <row r="1762" spans="3:12" ht="15" customHeight="1" x14ac:dyDescent="0.3">
      <c r="C1762" s="360"/>
      <c r="D1762" s="371">
        <v>45810</v>
      </c>
      <c r="E1762" s="362" t="s">
        <v>809</v>
      </c>
      <c r="F1762" s="363" t="s">
        <v>897</v>
      </c>
      <c r="G1762" s="140">
        <v>570</v>
      </c>
      <c r="H1762" s="364">
        <v>1170</v>
      </c>
      <c r="I1762" s="365" t="s">
        <v>1612</v>
      </c>
      <c r="J1762" s="366"/>
      <c r="K1762" s="367"/>
      <c r="L1762" s="362"/>
    </row>
    <row r="1763" spans="3:12" ht="15" customHeight="1" x14ac:dyDescent="0.3">
      <c r="C1763" s="360"/>
      <c r="D1763" s="361"/>
      <c r="E1763" s="362"/>
      <c r="F1763" s="363"/>
      <c r="G1763" s="140"/>
      <c r="H1763" s="364"/>
      <c r="I1763" s="365" t="s">
        <v>1311</v>
      </c>
      <c r="J1763" s="366"/>
      <c r="K1763" s="367"/>
      <c r="L1763" s="362"/>
    </row>
    <row r="1764" spans="3:12" ht="15" customHeight="1" x14ac:dyDescent="0.3">
      <c r="C1764" s="360"/>
      <c r="D1764" s="361"/>
      <c r="E1764" s="362"/>
      <c r="F1764" s="363"/>
      <c r="G1764" s="140"/>
      <c r="H1764" s="364"/>
      <c r="I1764" s="373" t="s">
        <v>1659</v>
      </c>
      <c r="J1764" s="366"/>
      <c r="K1764" s="367"/>
      <c r="L1764" s="362"/>
    </row>
    <row r="1765" spans="3:12" ht="15" customHeight="1" x14ac:dyDescent="0.3">
      <c r="C1765" s="360"/>
      <c r="D1765" s="361"/>
      <c r="E1765" s="362"/>
      <c r="F1765" s="363"/>
      <c r="G1765" s="140"/>
      <c r="H1765" s="364"/>
      <c r="I1765" s="365"/>
      <c r="J1765" s="366"/>
      <c r="K1765" s="367"/>
      <c r="L1765" s="362"/>
    </row>
    <row r="1766" spans="3:12" ht="15" customHeight="1" x14ac:dyDescent="0.3">
      <c r="C1766" s="360"/>
      <c r="D1766" s="361"/>
      <c r="E1766" s="362"/>
      <c r="F1766" s="363"/>
      <c r="G1766" s="140"/>
      <c r="H1766" s="364"/>
      <c r="I1766" s="365"/>
      <c r="J1766" s="366"/>
      <c r="K1766" s="367"/>
      <c r="L1766" s="362"/>
    </row>
    <row r="1767" spans="3:12" ht="15" customHeight="1" x14ac:dyDescent="0.3">
      <c r="C1767" s="360"/>
      <c r="D1767" s="371">
        <v>45812</v>
      </c>
      <c r="E1767" s="362" t="s">
        <v>809</v>
      </c>
      <c r="F1767" s="363" t="s">
        <v>897</v>
      </c>
      <c r="G1767" s="140">
        <v>720</v>
      </c>
      <c r="H1767" s="364">
        <v>1075</v>
      </c>
      <c r="I1767" s="365" t="s">
        <v>978</v>
      </c>
      <c r="J1767" s="366"/>
      <c r="K1767" s="367"/>
      <c r="L1767" s="362"/>
    </row>
    <row r="1768" spans="3:12" ht="15" customHeight="1" x14ac:dyDescent="0.3">
      <c r="C1768" s="360"/>
      <c r="D1768" s="361"/>
      <c r="E1768" s="362"/>
      <c r="F1768" s="363"/>
      <c r="G1768" s="140"/>
      <c r="H1768" s="364"/>
      <c r="I1768" s="365" t="s">
        <v>1052</v>
      </c>
      <c r="J1768" s="366"/>
      <c r="K1768" s="367"/>
      <c r="L1768" s="362"/>
    </row>
    <row r="1769" spans="3:12" ht="15" customHeight="1" x14ac:dyDescent="0.3">
      <c r="C1769" s="360"/>
      <c r="D1769" s="361"/>
      <c r="E1769" s="362"/>
      <c r="F1769" s="363"/>
      <c r="G1769" s="140"/>
      <c r="H1769" s="364"/>
      <c r="I1769" s="373" t="s">
        <v>1571</v>
      </c>
      <c r="J1769" s="366"/>
      <c r="K1769" s="367"/>
      <c r="L1769" s="362"/>
    </row>
    <row r="1770" spans="3:12" ht="15" customHeight="1" x14ac:dyDescent="0.3">
      <c r="C1770" s="360"/>
      <c r="D1770" s="361"/>
      <c r="E1770" s="362"/>
      <c r="F1770" s="363"/>
      <c r="G1770" s="140"/>
      <c r="H1770" s="364"/>
      <c r="I1770" s="365"/>
      <c r="J1770" s="366"/>
      <c r="K1770" s="367"/>
      <c r="L1770" s="362"/>
    </row>
    <row r="1771" spans="3:12" ht="15" customHeight="1" x14ac:dyDescent="0.3">
      <c r="C1771" s="360"/>
      <c r="D1771" s="361"/>
      <c r="E1771" s="362"/>
      <c r="F1771" s="363"/>
      <c r="G1771" s="140"/>
      <c r="H1771" s="364"/>
      <c r="I1771" s="365"/>
      <c r="J1771" s="366"/>
      <c r="K1771" s="367"/>
      <c r="L1771" s="362"/>
    </row>
    <row r="1772" spans="3:12" ht="15" customHeight="1" x14ac:dyDescent="0.3">
      <c r="C1772" s="360"/>
      <c r="D1772" s="371">
        <v>45815</v>
      </c>
      <c r="E1772" s="362" t="s">
        <v>455</v>
      </c>
      <c r="F1772" s="363" t="s">
        <v>897</v>
      </c>
      <c r="G1772" s="140">
        <v>300</v>
      </c>
      <c r="H1772" s="364">
        <v>1075</v>
      </c>
      <c r="I1772" s="365" t="s">
        <v>922</v>
      </c>
      <c r="J1772" s="366"/>
      <c r="K1772" s="367"/>
      <c r="L1772" s="362"/>
    </row>
    <row r="1773" spans="3:12" ht="15" customHeight="1" x14ac:dyDescent="0.3">
      <c r="C1773" s="360"/>
      <c r="D1773" s="361"/>
      <c r="E1773" s="362"/>
      <c r="F1773" s="363"/>
      <c r="G1773" s="140"/>
      <c r="H1773" s="364"/>
      <c r="I1773" s="373" t="s">
        <v>1447</v>
      </c>
      <c r="J1773" s="366"/>
      <c r="K1773" s="367"/>
      <c r="L1773" s="362"/>
    </row>
    <row r="1774" spans="3:12" ht="15" customHeight="1" x14ac:dyDescent="0.3">
      <c r="C1774" s="360"/>
      <c r="D1774" s="361"/>
      <c r="E1774" s="362"/>
      <c r="F1774" s="363"/>
      <c r="G1774" s="140"/>
      <c r="H1774" s="364"/>
      <c r="I1774" s="365"/>
      <c r="J1774" s="366"/>
      <c r="K1774" s="367"/>
      <c r="L1774" s="362"/>
    </row>
    <row r="1775" spans="3:12" ht="15" customHeight="1" x14ac:dyDescent="0.3">
      <c r="C1775" s="360"/>
      <c r="D1775" s="371">
        <v>45819</v>
      </c>
      <c r="E1775" s="362" t="s">
        <v>809</v>
      </c>
      <c r="F1775" s="363" t="s">
        <v>897</v>
      </c>
      <c r="G1775" s="140">
        <v>735</v>
      </c>
      <c r="H1775" s="364">
        <v>1075</v>
      </c>
      <c r="I1775" s="365" t="s">
        <v>996</v>
      </c>
      <c r="J1775" s="366"/>
      <c r="K1775" s="367"/>
      <c r="L1775" s="362"/>
    </row>
    <row r="1776" spans="3:12" ht="15" customHeight="1" x14ac:dyDescent="0.3">
      <c r="C1776" s="360"/>
      <c r="D1776" s="361"/>
      <c r="E1776" s="362"/>
      <c r="F1776" s="363"/>
      <c r="G1776" s="140"/>
      <c r="H1776" s="364"/>
      <c r="I1776" s="365" t="s">
        <v>1663</v>
      </c>
      <c r="J1776" s="366"/>
      <c r="K1776" s="367"/>
      <c r="L1776" s="362"/>
    </row>
    <row r="1777" spans="3:12" ht="15" customHeight="1" x14ac:dyDescent="0.3">
      <c r="C1777" s="360"/>
      <c r="D1777" s="361"/>
      <c r="E1777" s="362"/>
      <c r="F1777" s="363"/>
      <c r="G1777" s="140"/>
      <c r="H1777" s="364"/>
      <c r="I1777" s="365" t="s">
        <v>904</v>
      </c>
      <c r="J1777" s="366"/>
      <c r="K1777" s="367"/>
      <c r="L1777" s="362"/>
    </row>
    <row r="1778" spans="3:12" ht="15" customHeight="1" x14ac:dyDescent="0.3">
      <c r="C1778" s="360"/>
      <c r="D1778" s="361"/>
      <c r="E1778" s="362"/>
      <c r="F1778" s="363"/>
      <c r="G1778" s="140"/>
      <c r="H1778" s="364"/>
      <c r="I1778" s="365" t="s">
        <v>1311</v>
      </c>
      <c r="J1778" s="366"/>
      <c r="K1778" s="367"/>
      <c r="L1778" s="362"/>
    </row>
    <row r="1779" spans="3:12" ht="15" customHeight="1" x14ac:dyDescent="0.3">
      <c r="C1779" s="360"/>
      <c r="D1779" s="361"/>
      <c r="E1779" s="362"/>
      <c r="F1779" s="363"/>
      <c r="G1779" s="140"/>
      <c r="H1779" s="364"/>
      <c r="I1779" s="373" t="s">
        <v>1664</v>
      </c>
      <c r="J1779" s="366"/>
      <c r="K1779" s="367"/>
      <c r="L1779" s="362"/>
    </row>
    <row r="1780" spans="3:12" ht="15" customHeight="1" x14ac:dyDescent="0.3">
      <c r="C1780" s="360"/>
      <c r="D1780" s="361"/>
      <c r="E1780" s="362"/>
      <c r="F1780" s="363"/>
      <c r="G1780" s="140"/>
      <c r="H1780" s="364"/>
      <c r="I1780" s="365"/>
      <c r="J1780" s="366"/>
      <c r="K1780" s="367"/>
      <c r="L1780" s="362"/>
    </row>
    <row r="1781" spans="3:12" ht="15" customHeight="1" x14ac:dyDescent="0.3">
      <c r="C1781" s="360"/>
      <c r="D1781" s="371">
        <v>45824</v>
      </c>
      <c r="E1781" s="362" t="s">
        <v>1633</v>
      </c>
      <c r="F1781" s="363" t="s">
        <v>897</v>
      </c>
      <c r="G1781" s="140">
        <v>600</v>
      </c>
      <c r="H1781" s="364">
        <v>1075</v>
      </c>
      <c r="I1781" s="365" t="s">
        <v>996</v>
      </c>
      <c r="J1781" s="366"/>
      <c r="K1781" s="367"/>
      <c r="L1781" s="362"/>
    </row>
    <row r="1782" spans="3:12" ht="15" customHeight="1" x14ac:dyDescent="0.3">
      <c r="C1782" s="360"/>
      <c r="D1782" s="361"/>
      <c r="E1782" s="362"/>
      <c r="F1782" s="363"/>
      <c r="G1782" s="140"/>
      <c r="H1782" s="364"/>
      <c r="I1782" s="365" t="s">
        <v>921</v>
      </c>
      <c r="J1782" s="366"/>
      <c r="K1782" s="367"/>
      <c r="L1782" s="362"/>
    </row>
    <row r="1783" spans="3:12" ht="15" customHeight="1" x14ac:dyDescent="0.3">
      <c r="C1783" s="360"/>
      <c r="D1783" s="361"/>
      <c r="E1783" s="362"/>
      <c r="F1783" s="363"/>
      <c r="G1783" s="140"/>
      <c r="H1783" s="364"/>
      <c r="I1783" s="365" t="s">
        <v>1679</v>
      </c>
      <c r="J1783" s="366"/>
      <c r="K1783" s="367"/>
      <c r="L1783" s="362"/>
    </row>
    <row r="1784" spans="3:12" ht="15" customHeight="1" x14ac:dyDescent="0.3">
      <c r="C1784" s="360"/>
      <c r="D1784" s="516"/>
      <c r="E1784" s="362"/>
      <c r="F1784" s="517"/>
      <c r="G1784" s="140"/>
      <c r="H1784" s="518"/>
      <c r="I1784" s="524"/>
      <c r="J1784" s="519"/>
      <c r="K1784" s="520"/>
      <c r="L1784" s="362"/>
    </row>
    <row r="1785" spans="3:12" ht="15" customHeight="1" x14ac:dyDescent="0.3">
      <c r="C1785" s="360"/>
      <c r="D1785" s="523">
        <v>45829</v>
      </c>
      <c r="E1785" s="362" t="s">
        <v>1691</v>
      </c>
      <c r="F1785" s="517" t="s">
        <v>897</v>
      </c>
      <c r="G1785" s="140"/>
      <c r="H1785" s="518">
        <v>1075</v>
      </c>
      <c r="I1785" s="524" t="s">
        <v>922</v>
      </c>
      <c r="J1785" s="519"/>
      <c r="K1785" s="520"/>
      <c r="L1785" s="362"/>
    </row>
    <row r="1786" spans="3:12" ht="15" customHeight="1" x14ac:dyDescent="0.3">
      <c r="C1786" s="360"/>
      <c r="D1786" s="516"/>
      <c r="E1786" s="362"/>
      <c r="F1786" s="517"/>
      <c r="G1786" s="140"/>
      <c r="H1786" s="518"/>
      <c r="I1786" s="524" t="s">
        <v>976</v>
      </c>
      <c r="J1786" s="519"/>
      <c r="K1786" s="520"/>
      <c r="L1786" s="362"/>
    </row>
    <row r="1787" spans="3:12" ht="15" customHeight="1" x14ac:dyDescent="0.3">
      <c r="C1787" s="360"/>
      <c r="D1787" s="516"/>
      <c r="E1787" s="362"/>
      <c r="F1787" s="517"/>
      <c r="G1787" s="140"/>
      <c r="H1787" s="518"/>
      <c r="I1787" s="524" t="s">
        <v>1692</v>
      </c>
      <c r="J1787" s="519"/>
      <c r="K1787" s="520"/>
      <c r="L1787" s="362"/>
    </row>
    <row r="1788" spans="3:12" ht="15" customHeight="1" x14ac:dyDescent="0.3">
      <c r="C1788" s="360"/>
      <c r="D1788" s="516"/>
      <c r="E1788" s="362"/>
      <c r="F1788" s="517"/>
      <c r="G1788" s="140"/>
      <c r="H1788" s="518"/>
      <c r="I1788" s="524" t="s">
        <v>970</v>
      </c>
      <c r="J1788" s="519"/>
      <c r="K1788" s="520"/>
      <c r="L1788" s="362"/>
    </row>
    <row r="1789" spans="3:12" ht="15" customHeight="1" x14ac:dyDescent="0.3">
      <c r="C1789" s="360"/>
      <c r="D1789" s="516"/>
      <c r="E1789" s="362"/>
      <c r="F1789" s="517"/>
      <c r="G1789" s="140"/>
      <c r="H1789" s="518"/>
      <c r="I1789" s="524" t="s">
        <v>1693</v>
      </c>
      <c r="J1789" s="519"/>
      <c r="K1789" s="520"/>
      <c r="L1789" s="362"/>
    </row>
    <row r="1790" spans="3:12" ht="15" customHeight="1" x14ac:dyDescent="0.3">
      <c r="C1790" s="360"/>
      <c r="D1790" s="516"/>
      <c r="E1790" s="362"/>
      <c r="F1790" s="517"/>
      <c r="G1790" s="140"/>
      <c r="H1790" s="518"/>
      <c r="I1790" s="524"/>
      <c r="J1790" s="519"/>
      <c r="K1790" s="520"/>
      <c r="L1790" s="362"/>
    </row>
    <row r="1791" spans="3:12" ht="15" customHeight="1" x14ac:dyDescent="0.3">
      <c r="C1791" s="360"/>
      <c r="D1791" s="371">
        <v>45833</v>
      </c>
      <c r="E1791" s="362" t="s">
        <v>1684</v>
      </c>
      <c r="F1791" s="363" t="s">
        <v>1685</v>
      </c>
      <c r="G1791" s="140">
        <v>540</v>
      </c>
      <c r="H1791" s="364">
        <v>1075</v>
      </c>
      <c r="I1791" s="365" t="s">
        <v>1686</v>
      </c>
      <c r="J1791" s="519"/>
      <c r="K1791" s="520"/>
      <c r="L1791" s="362"/>
    </row>
    <row r="1792" spans="3:12" ht="15" customHeight="1" x14ac:dyDescent="0.3">
      <c r="C1792" s="360"/>
      <c r="D1792" s="361"/>
      <c r="E1792" s="362"/>
      <c r="F1792" s="363"/>
      <c r="G1792" s="140"/>
      <c r="H1792" s="364"/>
      <c r="I1792" s="365" t="s">
        <v>1687</v>
      </c>
      <c r="J1792" s="519"/>
      <c r="K1792" s="520"/>
      <c r="L1792" s="362"/>
    </row>
    <row r="1793" spans="3:12" ht="15" customHeight="1" x14ac:dyDescent="0.3">
      <c r="C1793" s="360"/>
      <c r="D1793" s="516"/>
      <c r="E1793" s="362"/>
      <c r="F1793" s="517"/>
      <c r="G1793" s="140"/>
      <c r="H1793" s="518"/>
      <c r="I1793" s="524"/>
      <c r="J1793" s="519"/>
      <c r="K1793" s="520"/>
      <c r="L1793" s="362"/>
    </row>
    <row r="1794" spans="3:12" ht="15" customHeight="1" x14ac:dyDescent="0.3">
      <c r="C1794" s="360"/>
      <c r="D1794" s="371">
        <v>45833</v>
      </c>
      <c r="E1794" s="362" t="s">
        <v>1684</v>
      </c>
      <c r="F1794" s="363" t="s">
        <v>1685</v>
      </c>
      <c r="G1794" s="140">
        <v>540</v>
      </c>
      <c r="H1794" s="364">
        <v>1075</v>
      </c>
      <c r="I1794" s="365" t="s">
        <v>1686</v>
      </c>
      <c r="J1794" s="519"/>
      <c r="K1794" s="520"/>
      <c r="L1794" s="362"/>
    </row>
    <row r="1795" spans="3:12" ht="15" customHeight="1" x14ac:dyDescent="0.3">
      <c r="C1795" s="360"/>
      <c r="D1795" s="361"/>
      <c r="E1795" s="362"/>
      <c r="F1795" s="363"/>
      <c r="G1795" s="140"/>
      <c r="H1795" s="364"/>
      <c r="I1795" s="365" t="s">
        <v>1687</v>
      </c>
      <c r="J1795" s="519"/>
      <c r="K1795" s="520"/>
      <c r="L1795" s="362"/>
    </row>
    <row r="1796" spans="3:12" ht="15" customHeight="1" x14ac:dyDescent="0.3">
      <c r="C1796" s="360"/>
      <c r="D1796" s="361"/>
      <c r="E1796" s="362"/>
      <c r="F1796" s="363"/>
      <c r="G1796" s="140"/>
      <c r="H1796" s="364"/>
      <c r="I1796" s="365"/>
      <c r="J1796" s="519"/>
      <c r="K1796" s="520"/>
      <c r="L1796" s="362"/>
    </row>
    <row r="1797" spans="3:12" ht="15" customHeight="1" x14ac:dyDescent="0.3">
      <c r="C1797" s="360"/>
      <c r="D1797" s="371">
        <v>45835</v>
      </c>
      <c r="E1797" s="362" t="s">
        <v>455</v>
      </c>
      <c r="F1797" s="363" t="s">
        <v>897</v>
      </c>
      <c r="G1797" s="140">
        <v>550</v>
      </c>
      <c r="H1797" s="364">
        <v>1133</v>
      </c>
      <c r="I1797" s="365" t="s">
        <v>1690</v>
      </c>
      <c r="J1797" s="519"/>
      <c r="K1797" s="520"/>
      <c r="L1797" s="362"/>
    </row>
    <row r="1798" spans="3:12" ht="15" customHeight="1" x14ac:dyDescent="0.3">
      <c r="C1798" s="360"/>
      <c r="D1798" s="516"/>
      <c r="E1798" s="362"/>
      <c r="F1798" s="517"/>
      <c r="G1798" s="140"/>
      <c r="H1798" s="518"/>
      <c r="I1798" s="524"/>
      <c r="J1798" s="519"/>
      <c r="K1798" s="520"/>
      <c r="L1798" s="362"/>
    </row>
    <row r="1799" spans="3:12" ht="15" customHeight="1" x14ac:dyDescent="0.3">
      <c r="C1799" s="360"/>
      <c r="D1799" s="516"/>
      <c r="E1799" s="362"/>
      <c r="F1799" s="517"/>
      <c r="G1799" s="140"/>
      <c r="H1799" s="518"/>
      <c r="I1799" s="524"/>
      <c r="J1799" s="519"/>
      <c r="K1799" s="520"/>
      <c r="L1799" s="362"/>
    </row>
    <row r="1800" spans="3:12" ht="15" customHeight="1" x14ac:dyDescent="0.3">
      <c r="C1800" s="360"/>
      <c r="D1800" s="371">
        <v>45873</v>
      </c>
      <c r="E1800" s="362" t="s">
        <v>1684</v>
      </c>
      <c r="F1800" s="363" t="s">
        <v>897</v>
      </c>
      <c r="G1800" s="140">
        <v>510</v>
      </c>
      <c r="H1800" s="364">
        <v>1183</v>
      </c>
      <c r="I1800" s="365" t="s">
        <v>1727</v>
      </c>
      <c r="J1800" s="366"/>
      <c r="K1800" s="367"/>
      <c r="L1800" s="362"/>
    </row>
    <row r="1801" spans="3:12" ht="15" customHeight="1" x14ac:dyDescent="0.3">
      <c r="C1801" s="360"/>
      <c r="D1801" s="516"/>
      <c r="E1801" s="362"/>
      <c r="F1801" s="517"/>
      <c r="G1801" s="140"/>
      <c r="H1801" s="518"/>
      <c r="I1801" s="365" t="s">
        <v>1728</v>
      </c>
      <c r="J1801" s="519"/>
      <c r="K1801" s="520"/>
      <c r="L1801" s="362"/>
    </row>
    <row r="1802" spans="3:12" ht="15" customHeight="1" x14ac:dyDescent="0.3">
      <c r="C1802" s="360"/>
      <c r="D1802" s="516"/>
      <c r="E1802" s="362"/>
      <c r="F1802" s="517"/>
      <c r="G1802" s="140"/>
      <c r="H1802" s="518"/>
      <c r="I1802" s="524"/>
      <c r="J1802" s="519"/>
      <c r="K1802" s="520"/>
      <c r="L1802" s="362"/>
    </row>
    <row r="1803" spans="3:12" ht="15" customHeight="1" x14ac:dyDescent="0.3">
      <c r="C1803" s="360"/>
      <c r="D1803" s="371">
        <v>45874</v>
      </c>
      <c r="E1803" s="362" t="s">
        <v>625</v>
      </c>
      <c r="F1803" s="363" t="s">
        <v>897</v>
      </c>
      <c r="G1803" s="140">
        <v>400</v>
      </c>
      <c r="H1803" s="364">
        <v>1183</v>
      </c>
      <c r="I1803" s="365" t="s">
        <v>1729</v>
      </c>
      <c r="J1803" s="366"/>
      <c r="K1803" s="367"/>
      <c r="L1803" s="362"/>
    </row>
    <row r="1804" spans="3:12" ht="15" customHeight="1" x14ac:dyDescent="0.3">
      <c r="C1804" s="360"/>
      <c r="D1804" s="516"/>
      <c r="E1804" s="362"/>
      <c r="F1804" s="517"/>
      <c r="G1804" s="140"/>
      <c r="H1804" s="518"/>
      <c r="I1804" s="365"/>
      <c r="J1804" s="366"/>
      <c r="K1804" s="367"/>
      <c r="L1804" s="362"/>
    </row>
    <row r="1805" spans="3:12" ht="15" customHeight="1" x14ac:dyDescent="0.3">
      <c r="C1805" s="360"/>
      <c r="D1805" s="371">
        <v>45875</v>
      </c>
      <c r="E1805" s="362" t="s">
        <v>1730</v>
      </c>
      <c r="F1805" s="363" t="s">
        <v>897</v>
      </c>
      <c r="G1805" s="140">
        <v>400</v>
      </c>
      <c r="H1805" s="364">
        <v>1183</v>
      </c>
      <c r="I1805" s="524" t="s">
        <v>1731</v>
      </c>
      <c r="J1805" s="366"/>
      <c r="K1805" s="367"/>
      <c r="L1805" s="362"/>
    </row>
    <row r="1806" spans="3:12" ht="15" customHeight="1" x14ac:dyDescent="0.3">
      <c r="C1806" s="360"/>
      <c r="D1806" s="516"/>
      <c r="E1806" s="362"/>
      <c r="F1806" s="517"/>
      <c r="G1806" s="140"/>
      <c r="H1806" s="518"/>
      <c r="I1806" s="524"/>
      <c r="J1806" s="366"/>
      <c r="K1806" s="367"/>
      <c r="L1806" s="362"/>
    </row>
    <row r="1807" spans="3:12" ht="15" customHeight="1" x14ac:dyDescent="0.3">
      <c r="C1807" s="360"/>
      <c r="D1807" s="523">
        <v>45877</v>
      </c>
      <c r="E1807" s="362" t="s">
        <v>618</v>
      </c>
      <c r="F1807" s="363" t="s">
        <v>897</v>
      </c>
      <c r="G1807" s="140">
        <v>300</v>
      </c>
      <c r="H1807" s="364">
        <v>1183</v>
      </c>
      <c r="I1807" s="524" t="s">
        <v>1732</v>
      </c>
      <c r="J1807" s="519"/>
      <c r="K1807" s="520"/>
      <c r="L1807" s="362"/>
    </row>
    <row r="1808" spans="3:12" ht="15" customHeight="1" x14ac:dyDescent="0.3">
      <c r="C1808" s="360"/>
      <c r="D1808" s="523"/>
      <c r="E1808" s="362"/>
      <c r="F1808" s="517"/>
      <c r="G1808" s="140"/>
      <c r="H1808" s="518"/>
      <c r="I1808" s="524"/>
      <c r="J1808" s="519"/>
      <c r="K1808" s="520"/>
      <c r="L1808" s="362"/>
    </row>
    <row r="1809" spans="3:12" ht="15" customHeight="1" x14ac:dyDescent="0.3">
      <c r="C1809" s="360"/>
      <c r="D1809" s="371">
        <v>45882</v>
      </c>
      <c r="E1809" s="362" t="s">
        <v>1684</v>
      </c>
      <c r="F1809" s="363" t="s">
        <v>897</v>
      </c>
      <c r="G1809" s="140">
        <v>510</v>
      </c>
      <c r="H1809" s="364">
        <v>1183</v>
      </c>
      <c r="I1809" s="524" t="s">
        <v>1733</v>
      </c>
      <c r="J1809" s="519"/>
      <c r="K1809" s="520"/>
      <c r="L1809" s="362"/>
    </row>
    <row r="1810" spans="3:12" ht="15" customHeight="1" x14ac:dyDescent="0.3">
      <c r="C1810" s="360"/>
      <c r="D1810" s="523"/>
      <c r="E1810" s="362"/>
      <c r="F1810" s="517"/>
      <c r="G1810" s="140"/>
      <c r="H1810" s="518"/>
      <c r="I1810" s="524" t="s">
        <v>1734</v>
      </c>
      <c r="J1810" s="519"/>
      <c r="K1810" s="520"/>
      <c r="L1810" s="362"/>
    </row>
    <row r="1811" spans="3:12" ht="15" customHeight="1" x14ac:dyDescent="0.3">
      <c r="C1811" s="360"/>
      <c r="D1811" s="523"/>
      <c r="E1811" s="362"/>
      <c r="F1811" s="517"/>
      <c r="G1811" s="140"/>
      <c r="H1811" s="518"/>
      <c r="I1811" s="524" t="s">
        <v>1735</v>
      </c>
      <c r="J1811" s="519"/>
      <c r="K1811" s="520"/>
      <c r="L1811" s="362"/>
    </row>
    <row r="1812" spans="3:12" ht="15" customHeight="1" x14ac:dyDescent="0.3">
      <c r="C1812" s="360"/>
      <c r="D1812" s="523"/>
      <c r="E1812" s="362"/>
      <c r="F1812" s="517"/>
      <c r="G1812" s="140"/>
      <c r="H1812" s="518"/>
      <c r="I1812" s="524"/>
      <c r="J1812" s="519"/>
      <c r="K1812" s="520"/>
      <c r="L1812" s="362"/>
    </row>
    <row r="1813" spans="3:12" ht="15" customHeight="1" x14ac:dyDescent="0.3">
      <c r="C1813" s="360"/>
      <c r="D1813" s="371">
        <v>45883</v>
      </c>
      <c r="E1813" s="362" t="s">
        <v>1684</v>
      </c>
      <c r="F1813" s="363" t="s">
        <v>897</v>
      </c>
      <c r="G1813" s="140">
        <v>660</v>
      </c>
      <c r="H1813" s="364">
        <v>1183</v>
      </c>
      <c r="I1813" s="524" t="s">
        <v>1736</v>
      </c>
      <c r="J1813" s="519"/>
      <c r="K1813" s="520"/>
      <c r="L1813" s="362"/>
    </row>
    <row r="1814" spans="3:12" ht="15" customHeight="1" x14ac:dyDescent="0.3">
      <c r="C1814" s="360"/>
      <c r="D1814" s="523"/>
      <c r="E1814" s="362"/>
      <c r="F1814" s="517"/>
      <c r="G1814" s="140"/>
      <c r="H1814" s="518"/>
      <c r="I1814" s="524" t="s">
        <v>1737</v>
      </c>
      <c r="J1814" s="519"/>
      <c r="K1814" s="520"/>
      <c r="L1814" s="362"/>
    </row>
    <row r="1815" spans="3:12" ht="15" customHeight="1" x14ac:dyDescent="0.3">
      <c r="C1815" s="360"/>
      <c r="D1815" s="523"/>
      <c r="E1815" s="362"/>
      <c r="F1815" s="517"/>
      <c r="G1815" s="140"/>
      <c r="H1815" s="518"/>
      <c r="I1815" s="524" t="s">
        <v>1738</v>
      </c>
      <c r="J1815" s="519"/>
      <c r="K1815" s="520"/>
      <c r="L1815" s="362"/>
    </row>
    <row r="1816" spans="3:12" ht="15" customHeight="1" x14ac:dyDescent="0.3">
      <c r="C1816" s="360"/>
      <c r="D1816" s="523"/>
      <c r="E1816" s="362"/>
      <c r="F1816" s="517"/>
      <c r="G1816" s="140"/>
      <c r="H1816" s="518"/>
      <c r="I1816" s="524"/>
      <c r="J1816" s="519"/>
      <c r="K1816" s="520"/>
      <c r="L1816" s="362"/>
    </row>
    <row r="1817" spans="3:12" ht="15" customHeight="1" x14ac:dyDescent="0.3">
      <c r="C1817" s="360"/>
      <c r="D1817" s="371">
        <v>45890</v>
      </c>
      <c r="E1817" s="362" t="s">
        <v>1741</v>
      </c>
      <c r="F1817" s="363" t="s">
        <v>897</v>
      </c>
      <c r="G1817" s="140">
        <v>300</v>
      </c>
      <c r="H1817" s="364">
        <v>1183</v>
      </c>
      <c r="I1817" s="524" t="s">
        <v>1739</v>
      </c>
      <c r="J1817" s="519"/>
      <c r="K1817" s="520"/>
      <c r="L1817" s="362"/>
    </row>
    <row r="1818" spans="3:12" ht="15" customHeight="1" x14ac:dyDescent="0.3">
      <c r="C1818" s="360"/>
      <c r="D1818" s="523"/>
      <c r="E1818" s="362"/>
      <c r="F1818" s="517"/>
      <c r="G1818" s="140"/>
      <c r="H1818" s="518"/>
      <c r="I1818" s="524"/>
      <c r="J1818" s="519"/>
      <c r="K1818" s="520"/>
      <c r="L1818" s="362"/>
    </row>
    <row r="1819" spans="3:12" ht="15" customHeight="1" x14ac:dyDescent="0.3">
      <c r="C1819" s="360"/>
      <c r="D1819" s="371">
        <v>45891</v>
      </c>
      <c r="E1819" s="362" t="s">
        <v>1741</v>
      </c>
      <c r="F1819" s="363" t="s">
        <v>897</v>
      </c>
      <c r="G1819" s="140">
        <v>420</v>
      </c>
      <c r="H1819" s="364">
        <v>1183</v>
      </c>
      <c r="I1819" s="524" t="s">
        <v>1740</v>
      </c>
      <c r="J1819" s="519"/>
      <c r="K1819" s="520"/>
      <c r="L1819" s="362"/>
    </row>
    <row r="1820" spans="3:12" ht="15" customHeight="1" x14ac:dyDescent="0.3">
      <c r="C1820" s="360"/>
      <c r="D1820" s="523"/>
      <c r="E1820" s="362"/>
      <c r="F1820" s="517"/>
      <c r="G1820" s="140"/>
      <c r="H1820" s="518"/>
      <c r="I1820" s="524"/>
      <c r="J1820" s="519"/>
      <c r="K1820" s="520"/>
      <c r="L1820" s="362"/>
    </row>
    <row r="1821" spans="3:12" ht="15" customHeight="1" x14ac:dyDescent="0.3">
      <c r="C1821" s="360"/>
      <c r="D1821" s="361"/>
      <c r="E1821" s="362"/>
      <c r="F1821" s="363"/>
      <c r="G1821" s="140"/>
      <c r="H1821" s="364"/>
      <c r="I1821" s="365"/>
      <c r="J1821" s="366"/>
      <c r="K1821" s="367"/>
      <c r="L1821" s="362"/>
    </row>
    <row r="1822" spans="3:12" ht="15" customHeight="1" x14ac:dyDescent="0.3">
      <c r="C1822" s="360"/>
      <c r="D1822" s="371">
        <v>45892</v>
      </c>
      <c r="E1822" s="362" t="s">
        <v>1684</v>
      </c>
      <c r="F1822" s="363" t="s">
        <v>897</v>
      </c>
      <c r="G1822" s="140">
        <v>450</v>
      </c>
      <c r="H1822" s="364">
        <v>1135</v>
      </c>
      <c r="I1822" s="365" t="s">
        <v>914</v>
      </c>
      <c r="J1822" s="366"/>
      <c r="K1822" s="367">
        <f>G1822*H1822</f>
        <v>510750</v>
      </c>
      <c r="L1822" s="362"/>
    </row>
    <row r="1823" spans="3:12" ht="15" customHeight="1" x14ac:dyDescent="0.3">
      <c r="C1823" s="360"/>
      <c r="D1823" s="516"/>
      <c r="E1823" s="362"/>
      <c r="F1823" s="517"/>
      <c r="G1823" s="140"/>
      <c r="H1823" s="518"/>
      <c r="I1823" s="365" t="s">
        <v>1569</v>
      </c>
      <c r="J1823" s="519"/>
      <c r="K1823" s="520"/>
      <c r="L1823" s="362"/>
    </row>
    <row r="1824" spans="3:12" ht="15" customHeight="1" x14ac:dyDescent="0.3">
      <c r="C1824" s="360"/>
      <c r="D1824" s="516"/>
      <c r="E1824" s="362"/>
      <c r="F1824" s="517"/>
      <c r="G1824" s="140"/>
      <c r="H1824" s="518"/>
      <c r="I1824" s="524"/>
      <c r="J1824" s="519"/>
      <c r="K1824" s="520"/>
      <c r="L1824" s="362"/>
    </row>
    <row r="1825" spans="3:12" ht="15" customHeight="1" x14ac:dyDescent="0.3">
      <c r="C1825" s="360"/>
      <c r="D1825" s="516"/>
      <c r="E1825" s="362"/>
      <c r="F1825" s="517"/>
      <c r="G1825" s="140"/>
      <c r="H1825" s="518"/>
      <c r="I1825" s="524"/>
      <c r="J1825" s="519"/>
      <c r="K1825" s="520"/>
      <c r="L1825" s="362"/>
    </row>
    <row r="1826" spans="3:12" ht="15" customHeight="1" x14ac:dyDescent="0.3">
      <c r="C1826" s="360"/>
      <c r="D1826" s="516"/>
      <c r="E1826" s="362"/>
      <c r="F1826" s="517"/>
      <c r="G1826" s="140"/>
      <c r="H1826" s="518"/>
      <c r="I1826" s="524"/>
      <c r="J1826" s="519"/>
      <c r="K1826" s="520"/>
      <c r="L1826" s="362"/>
    </row>
    <row r="1827" spans="3:12" ht="15" customHeight="1" x14ac:dyDescent="0.3">
      <c r="C1827" s="360"/>
      <c r="D1827" s="371">
        <v>45894</v>
      </c>
      <c r="E1827" s="362" t="s">
        <v>1684</v>
      </c>
      <c r="F1827" s="363" t="s">
        <v>897</v>
      </c>
      <c r="G1827" s="140">
        <v>700</v>
      </c>
      <c r="H1827" s="364">
        <v>1183</v>
      </c>
      <c r="I1827" s="365" t="s">
        <v>1686</v>
      </c>
      <c r="J1827" s="366"/>
      <c r="K1827" s="367" t="s">
        <v>1745</v>
      </c>
      <c r="L1827" s="362"/>
    </row>
    <row r="1828" spans="3:12" ht="15" customHeight="1" x14ac:dyDescent="0.3">
      <c r="C1828" s="360"/>
      <c r="D1828" s="361"/>
      <c r="E1828" s="362"/>
      <c r="F1828" s="363"/>
      <c r="G1828" s="140"/>
      <c r="H1828" s="364"/>
      <c r="I1828" s="524" t="s">
        <v>991</v>
      </c>
      <c r="J1828" s="366"/>
      <c r="K1828" s="367"/>
      <c r="L1828" s="362"/>
    </row>
    <row r="1829" spans="3:12" ht="15" customHeight="1" x14ac:dyDescent="0.3">
      <c r="C1829" s="360"/>
      <c r="D1829" s="361"/>
      <c r="E1829" s="362"/>
      <c r="F1829" s="363"/>
      <c r="G1829" s="140"/>
      <c r="H1829" s="364"/>
      <c r="I1829" s="365"/>
      <c r="J1829" s="366"/>
      <c r="K1829" s="367"/>
      <c r="L1829" s="362"/>
    </row>
    <row r="1830" spans="3:12" ht="15" customHeight="1" x14ac:dyDescent="0.3">
      <c r="C1830" s="360"/>
      <c r="D1830" s="371">
        <v>45899</v>
      </c>
      <c r="E1830" s="362" t="s">
        <v>1684</v>
      </c>
      <c r="F1830" s="363" t="s">
        <v>897</v>
      </c>
      <c r="G1830" s="140">
        <v>410</v>
      </c>
      <c r="H1830" s="364">
        <v>1135</v>
      </c>
      <c r="I1830" s="365" t="s">
        <v>1725</v>
      </c>
      <c r="J1830" s="366"/>
      <c r="K1830" s="367">
        <f>G1830*H1830</f>
        <v>465350</v>
      </c>
      <c r="L1830" s="362"/>
    </row>
    <row r="1831" spans="3:12" ht="15" customHeight="1" x14ac:dyDescent="0.3">
      <c r="C1831" s="360"/>
      <c r="D1831" s="361"/>
      <c r="E1831" s="362"/>
      <c r="F1831" s="363"/>
      <c r="G1831" s="140"/>
      <c r="H1831" s="364"/>
      <c r="I1831" s="365" t="s">
        <v>1726</v>
      </c>
      <c r="J1831" s="366"/>
      <c r="K1831" s="367"/>
      <c r="L1831" s="362"/>
    </row>
    <row r="1832" spans="3:12" ht="15" customHeight="1" x14ac:dyDescent="0.3">
      <c r="C1832" s="360"/>
      <c r="D1832" s="516"/>
      <c r="E1832" s="362"/>
      <c r="F1832" s="517"/>
      <c r="G1832" s="140"/>
      <c r="H1832" s="518"/>
      <c r="I1832" s="524"/>
      <c r="J1832" s="519"/>
      <c r="K1832" s="520"/>
      <c r="L1832" s="362"/>
    </row>
    <row r="1833" spans="3:12" ht="15" customHeight="1" x14ac:dyDescent="0.3">
      <c r="C1833" s="360"/>
      <c r="D1833" s="371">
        <v>45901</v>
      </c>
      <c r="E1833" s="362" t="s">
        <v>1741</v>
      </c>
      <c r="F1833" s="363" t="s">
        <v>897</v>
      </c>
      <c r="G1833" s="140">
        <v>400</v>
      </c>
      <c r="H1833" s="364">
        <v>1135</v>
      </c>
      <c r="I1833" s="365" t="s">
        <v>1742</v>
      </c>
      <c r="J1833" s="366"/>
      <c r="K1833" s="367" t="s">
        <v>1746</v>
      </c>
      <c r="L1833" s="362"/>
    </row>
    <row r="1834" spans="3:12" ht="15" customHeight="1" x14ac:dyDescent="0.3">
      <c r="C1834" s="360"/>
      <c r="D1834" s="361"/>
      <c r="E1834" s="362"/>
      <c r="F1834" s="363"/>
      <c r="G1834" s="140"/>
      <c r="H1834" s="364"/>
      <c r="I1834" s="365"/>
      <c r="J1834" s="366"/>
      <c r="K1834" s="367"/>
      <c r="L1834" s="362"/>
    </row>
    <row r="1835" spans="3:12" ht="15" customHeight="1" x14ac:dyDescent="0.3">
      <c r="C1835" s="360"/>
      <c r="D1835" s="371">
        <v>45902</v>
      </c>
      <c r="E1835" s="362" t="s">
        <v>1741</v>
      </c>
      <c r="F1835" s="363" t="s">
        <v>897</v>
      </c>
      <c r="G1835" s="140">
        <v>150</v>
      </c>
      <c r="H1835" s="364">
        <v>1135</v>
      </c>
      <c r="I1835" s="365" t="s">
        <v>1743</v>
      </c>
      <c r="J1835" s="366"/>
      <c r="K1835" s="367">
        <f>G1835*H1835</f>
        <v>170250</v>
      </c>
      <c r="L1835" s="362"/>
    </row>
    <row r="1836" spans="3:12" ht="15" customHeight="1" x14ac:dyDescent="0.3">
      <c r="C1836" s="360"/>
      <c r="D1836" s="361"/>
      <c r="E1836" s="362"/>
      <c r="F1836" s="363"/>
      <c r="G1836" s="140"/>
      <c r="H1836" s="364"/>
      <c r="I1836" s="365"/>
      <c r="J1836" s="366"/>
      <c r="K1836" s="367"/>
      <c r="L1836" s="362"/>
    </row>
    <row r="1837" spans="3:12" ht="15" customHeight="1" x14ac:dyDescent="0.3">
      <c r="C1837" s="360"/>
      <c r="D1837" s="371">
        <v>45539</v>
      </c>
      <c r="E1837" s="362" t="s">
        <v>1741</v>
      </c>
      <c r="F1837" s="363" t="s">
        <v>897</v>
      </c>
      <c r="G1837" s="140">
        <v>240</v>
      </c>
      <c r="H1837" s="364">
        <v>1135</v>
      </c>
      <c r="I1837" s="365" t="s">
        <v>1744</v>
      </c>
      <c r="J1837" s="366"/>
      <c r="K1837" s="367">
        <f>G1837*H1837</f>
        <v>272400</v>
      </c>
      <c r="L1837" s="362"/>
    </row>
    <row r="1838" spans="3:12" ht="15" customHeight="1" x14ac:dyDescent="0.3">
      <c r="C1838" s="360"/>
      <c r="D1838" s="361"/>
      <c r="E1838" s="362"/>
      <c r="F1838" s="363"/>
      <c r="G1838" s="140"/>
      <c r="H1838" s="364"/>
      <c r="I1838" s="365"/>
      <c r="J1838" s="366"/>
      <c r="K1838" s="367"/>
      <c r="L1838" s="362"/>
    </row>
    <row r="1839" spans="3:12" ht="15" customHeight="1" x14ac:dyDescent="0.3">
      <c r="C1839" s="360"/>
      <c r="D1839" s="371">
        <v>45909</v>
      </c>
      <c r="E1839" s="362" t="s">
        <v>1684</v>
      </c>
      <c r="F1839" s="363" t="s">
        <v>897</v>
      </c>
      <c r="G1839" s="378">
        <v>1320</v>
      </c>
      <c r="H1839" s="364">
        <v>1090</v>
      </c>
      <c r="I1839" s="365" t="s">
        <v>1747</v>
      </c>
      <c r="J1839" s="366"/>
      <c r="K1839" s="367"/>
      <c r="L1839" s="362"/>
    </row>
    <row r="1840" spans="3:12" ht="15" customHeight="1" x14ac:dyDescent="0.3">
      <c r="C1840" s="360"/>
      <c r="D1840" s="361"/>
      <c r="E1840" s="362"/>
      <c r="F1840" s="363"/>
      <c r="G1840" s="140"/>
      <c r="H1840" s="364"/>
      <c r="I1840" s="365" t="s">
        <v>1748</v>
      </c>
      <c r="J1840" s="366"/>
      <c r="K1840" s="557"/>
      <c r="L1840" s="362"/>
    </row>
    <row r="1841" spans="3:12" ht="15" customHeight="1" x14ac:dyDescent="0.3">
      <c r="C1841" s="360"/>
      <c r="D1841" s="361"/>
      <c r="E1841" s="362"/>
      <c r="F1841" s="363"/>
      <c r="G1841" s="140"/>
      <c r="H1841" s="364"/>
      <c r="I1841" s="365" t="s">
        <v>1749</v>
      </c>
      <c r="J1841" s="366"/>
      <c r="K1841" s="367"/>
      <c r="L1841" s="362"/>
    </row>
    <row r="1842" spans="3:12" ht="15" customHeight="1" x14ac:dyDescent="0.3">
      <c r="C1842" s="360"/>
      <c r="D1842" s="361"/>
      <c r="E1842" s="362"/>
      <c r="F1842" s="363"/>
      <c r="G1842" s="140"/>
      <c r="H1842" s="364"/>
      <c r="I1842" s="365" t="s">
        <v>1750</v>
      </c>
      <c r="J1842" s="366"/>
      <c r="K1842" s="367"/>
      <c r="L1842" s="362"/>
    </row>
    <row r="1843" spans="3:12" ht="15" customHeight="1" x14ac:dyDescent="0.3">
      <c r="C1843" s="360"/>
      <c r="D1843" s="361"/>
      <c r="E1843" s="362"/>
      <c r="F1843" s="363"/>
      <c r="G1843" s="140"/>
      <c r="H1843" s="364"/>
      <c r="I1843" s="365" t="s">
        <v>1751</v>
      </c>
      <c r="J1843" s="366"/>
      <c r="K1843" s="367"/>
      <c r="L1843" s="362"/>
    </row>
    <row r="1844" spans="3:12" ht="15" customHeight="1" x14ac:dyDescent="0.3">
      <c r="C1844" s="360"/>
      <c r="D1844" s="371">
        <v>45910</v>
      </c>
      <c r="E1844" s="362" t="s">
        <v>1741</v>
      </c>
      <c r="F1844" s="363" t="s">
        <v>897</v>
      </c>
      <c r="G1844" s="140">
        <v>500</v>
      </c>
      <c r="H1844" s="364">
        <v>1090</v>
      </c>
      <c r="I1844" s="365" t="s">
        <v>1752</v>
      </c>
      <c r="J1844" s="366"/>
      <c r="K1844" s="367"/>
      <c r="L1844" s="362"/>
    </row>
    <row r="1845" spans="3:12" ht="15" customHeight="1" x14ac:dyDescent="0.3">
      <c r="C1845" s="360"/>
      <c r="D1845" s="361"/>
      <c r="E1845" s="362"/>
      <c r="F1845" s="363"/>
      <c r="G1845" s="140"/>
      <c r="H1845" s="364"/>
      <c r="I1845" s="365"/>
      <c r="J1845" s="366"/>
      <c r="K1845" s="367"/>
      <c r="L1845" s="362"/>
    </row>
    <row r="1846" spans="3:12" ht="15" customHeight="1" x14ac:dyDescent="0.3">
      <c r="C1846" s="360"/>
      <c r="D1846" s="371">
        <v>45912</v>
      </c>
      <c r="E1846" s="362" t="s">
        <v>1741</v>
      </c>
      <c r="F1846" s="363" t="s">
        <v>897</v>
      </c>
      <c r="G1846" s="140">
        <v>210</v>
      </c>
      <c r="H1846" s="364">
        <v>1090</v>
      </c>
      <c r="I1846" s="365" t="s">
        <v>1753</v>
      </c>
      <c r="J1846" s="366"/>
      <c r="K1846" s="367"/>
      <c r="L1846" s="362"/>
    </row>
    <row r="1847" spans="3:12" ht="15" customHeight="1" x14ac:dyDescent="0.3">
      <c r="C1847" s="360"/>
      <c r="D1847" s="361"/>
      <c r="E1847" s="362"/>
      <c r="F1847" s="363"/>
      <c r="G1847" s="140"/>
      <c r="H1847" s="364"/>
      <c r="I1847" s="365"/>
      <c r="J1847" s="366"/>
      <c r="K1847" s="367"/>
      <c r="L1847" s="362"/>
    </row>
    <row r="1848" spans="3:12" ht="15" customHeight="1" x14ac:dyDescent="0.3">
      <c r="C1848" s="360"/>
      <c r="D1848" s="371">
        <v>45915</v>
      </c>
      <c r="E1848" s="362" t="s">
        <v>1684</v>
      </c>
      <c r="F1848" s="363" t="s">
        <v>897</v>
      </c>
      <c r="G1848" s="140">
        <v>720</v>
      </c>
      <c r="H1848" s="364">
        <v>1090</v>
      </c>
      <c r="I1848" s="365" t="s">
        <v>1727</v>
      </c>
      <c r="J1848" s="366"/>
      <c r="K1848" s="367"/>
      <c r="L1848" s="362"/>
    </row>
    <row r="1849" spans="3:12" ht="15" customHeight="1" x14ac:dyDescent="0.3">
      <c r="C1849" s="360"/>
      <c r="D1849" s="361"/>
      <c r="E1849" s="362"/>
      <c r="F1849" s="363"/>
      <c r="G1849" s="140"/>
      <c r="H1849" s="364"/>
      <c r="I1849" s="365" t="s">
        <v>1754</v>
      </c>
      <c r="J1849" s="366"/>
      <c r="K1849" s="367"/>
      <c r="L1849" s="362"/>
    </row>
    <row r="1850" spans="3:12" ht="15" customHeight="1" x14ac:dyDescent="0.3">
      <c r="C1850" s="360"/>
      <c r="D1850" s="361"/>
      <c r="E1850" s="362"/>
      <c r="F1850" s="363"/>
      <c r="G1850" s="140"/>
      <c r="H1850" s="364"/>
      <c r="I1850" s="365" t="s">
        <v>1755</v>
      </c>
      <c r="J1850" s="366"/>
      <c r="K1850" s="367"/>
      <c r="L1850" s="362"/>
    </row>
    <row r="1851" spans="3:12" ht="15" customHeight="1" x14ac:dyDescent="0.3">
      <c r="C1851" s="360"/>
      <c r="D1851" s="371">
        <v>45918</v>
      </c>
      <c r="E1851" s="362" t="s">
        <v>1741</v>
      </c>
      <c r="F1851" s="363" t="s">
        <v>897</v>
      </c>
      <c r="G1851" s="140">
        <v>170</v>
      </c>
      <c r="H1851" s="364">
        <v>1090</v>
      </c>
      <c r="I1851" s="365" t="s">
        <v>1756</v>
      </c>
      <c r="J1851" s="366"/>
      <c r="K1851" s="367"/>
      <c r="L1851" s="362"/>
    </row>
    <row r="1852" spans="3:12" ht="15" customHeight="1" x14ac:dyDescent="0.3">
      <c r="C1852" s="360"/>
      <c r="D1852" s="361"/>
      <c r="E1852" s="362"/>
      <c r="F1852" s="363"/>
      <c r="G1852" s="140"/>
      <c r="H1852" s="364"/>
      <c r="I1852" s="365"/>
      <c r="J1852" s="366"/>
      <c r="K1852" s="367"/>
      <c r="L1852" s="362"/>
    </row>
    <row r="1853" spans="3:12" ht="15" customHeight="1" x14ac:dyDescent="0.3">
      <c r="C1853" s="360"/>
      <c r="D1853" s="371">
        <v>45920</v>
      </c>
      <c r="E1853" s="362" t="s">
        <v>1741</v>
      </c>
      <c r="F1853" s="363" t="s">
        <v>897</v>
      </c>
      <c r="G1853" s="140">
        <v>500</v>
      </c>
      <c r="H1853" s="364">
        <v>1090</v>
      </c>
      <c r="I1853" s="365" t="s">
        <v>1757</v>
      </c>
      <c r="J1853" s="366"/>
      <c r="K1853" s="367"/>
      <c r="L1853" s="362"/>
    </row>
    <row r="1854" spans="3:12" ht="15" customHeight="1" x14ac:dyDescent="0.3">
      <c r="C1854" s="360"/>
      <c r="D1854" s="361"/>
      <c r="E1854" s="362"/>
      <c r="F1854" s="363"/>
      <c r="G1854" s="140"/>
      <c r="H1854" s="364"/>
      <c r="I1854" s="365"/>
      <c r="J1854" s="366"/>
      <c r="K1854" s="367"/>
      <c r="L1854" s="362"/>
    </row>
    <row r="1855" spans="3:12" ht="15" customHeight="1" x14ac:dyDescent="0.3">
      <c r="C1855" s="360"/>
      <c r="D1855" s="371">
        <v>45922</v>
      </c>
      <c r="E1855" s="362" t="s">
        <v>1684</v>
      </c>
      <c r="F1855" s="363" t="s">
        <v>897</v>
      </c>
      <c r="G1855" s="140">
        <v>730</v>
      </c>
      <c r="H1855" s="364">
        <v>1090</v>
      </c>
      <c r="I1855" s="365" t="s">
        <v>1758</v>
      </c>
      <c r="J1855" s="366"/>
      <c r="K1855" s="367"/>
      <c r="L1855" s="362"/>
    </row>
    <row r="1856" spans="3:12" ht="15" customHeight="1" x14ac:dyDescent="0.3">
      <c r="C1856" s="360"/>
      <c r="D1856" s="361"/>
      <c r="E1856" s="362"/>
      <c r="F1856" s="363"/>
      <c r="G1856" s="140"/>
      <c r="H1856" s="364"/>
      <c r="I1856" s="365" t="s">
        <v>1759</v>
      </c>
      <c r="J1856" s="366"/>
      <c r="K1856" s="367"/>
      <c r="L1856" s="362"/>
    </row>
    <row r="1857" spans="3:12" ht="15" customHeight="1" x14ac:dyDescent="0.3">
      <c r="C1857" s="360"/>
      <c r="D1857" s="361"/>
      <c r="E1857" s="362"/>
      <c r="F1857" s="363"/>
      <c r="G1857" s="140"/>
      <c r="H1857" s="364"/>
      <c r="I1857" s="365"/>
      <c r="J1857" s="366"/>
      <c r="K1857" s="367"/>
      <c r="L1857" s="362"/>
    </row>
    <row r="1858" spans="3:12" ht="15" customHeight="1" x14ac:dyDescent="0.3">
      <c r="C1858" s="360"/>
      <c r="D1858" s="371">
        <v>45923</v>
      </c>
      <c r="E1858" s="362" t="s">
        <v>1741</v>
      </c>
      <c r="F1858" s="363" t="s">
        <v>897</v>
      </c>
      <c r="G1858" s="140">
        <v>200</v>
      </c>
      <c r="H1858" s="364">
        <v>1090</v>
      </c>
      <c r="I1858" s="365" t="s">
        <v>1760</v>
      </c>
      <c r="J1858" s="366"/>
      <c r="K1858" s="367"/>
      <c r="L1858" s="362"/>
    </row>
    <row r="1859" spans="3:12" ht="15" customHeight="1" x14ac:dyDescent="0.3">
      <c r="C1859" s="360"/>
      <c r="D1859" s="361"/>
      <c r="E1859" s="362"/>
      <c r="F1859" s="363"/>
      <c r="G1859" s="140"/>
      <c r="H1859" s="364"/>
      <c r="I1859" s="365"/>
      <c r="J1859" s="366"/>
      <c r="K1859" s="367"/>
      <c r="L1859" s="362"/>
    </row>
    <row r="1860" spans="3:12" ht="15" customHeight="1" x14ac:dyDescent="0.3">
      <c r="C1860" s="360"/>
      <c r="D1860" s="371">
        <v>45924</v>
      </c>
      <c r="E1860" s="362" t="s">
        <v>1684</v>
      </c>
      <c r="F1860" s="363" t="s">
        <v>897</v>
      </c>
      <c r="G1860" s="140">
        <v>600</v>
      </c>
      <c r="H1860" s="364">
        <v>1090</v>
      </c>
      <c r="I1860" s="365" t="s">
        <v>1761</v>
      </c>
      <c r="J1860" s="366"/>
      <c r="K1860" s="367"/>
      <c r="L1860" s="362"/>
    </row>
    <row r="1861" spans="3:12" ht="15" customHeight="1" x14ac:dyDescent="0.3">
      <c r="C1861" s="360"/>
      <c r="D1861" s="361"/>
      <c r="E1861" s="362"/>
      <c r="F1861" s="363"/>
      <c r="G1861" s="140"/>
      <c r="H1861" s="364"/>
      <c r="I1861" s="365" t="s">
        <v>1732</v>
      </c>
      <c r="J1861" s="366"/>
      <c r="K1861" s="367"/>
      <c r="L1861" s="362"/>
    </row>
    <row r="1862" spans="3:12" ht="15" customHeight="1" x14ac:dyDescent="0.3">
      <c r="C1862" s="360"/>
      <c r="D1862" s="361"/>
      <c r="E1862" s="362"/>
      <c r="F1862" s="363"/>
      <c r="G1862" s="140"/>
      <c r="H1862" s="364"/>
      <c r="I1862" s="365"/>
      <c r="J1862" s="366"/>
      <c r="K1862" s="367"/>
      <c r="L1862" s="362"/>
    </row>
    <row r="1863" spans="3:12" ht="15" customHeight="1" x14ac:dyDescent="0.3">
      <c r="C1863" s="360"/>
      <c r="D1863" s="361"/>
      <c r="E1863" s="362"/>
      <c r="F1863" s="363"/>
      <c r="G1863" s="140"/>
      <c r="H1863" s="364"/>
      <c r="I1863" s="365"/>
      <c r="J1863" s="366"/>
      <c r="K1863" s="367"/>
      <c r="L1863" s="362"/>
    </row>
    <row r="1864" spans="3:12" ht="15" customHeight="1" x14ac:dyDescent="0.3">
      <c r="C1864" s="360"/>
      <c r="D1864" s="371">
        <v>45925</v>
      </c>
      <c r="E1864" s="362" t="s">
        <v>1684</v>
      </c>
      <c r="F1864" s="363" t="s">
        <v>897</v>
      </c>
      <c r="G1864" s="140">
        <v>450</v>
      </c>
      <c r="H1864" s="364">
        <v>1090</v>
      </c>
      <c r="I1864" s="365" t="s">
        <v>1762</v>
      </c>
      <c r="J1864" s="366"/>
      <c r="K1864" s="367"/>
      <c r="L1864" s="362"/>
    </row>
    <row r="1865" spans="3:12" ht="15" customHeight="1" x14ac:dyDescent="0.3">
      <c r="C1865" s="360"/>
      <c r="D1865" s="361"/>
      <c r="E1865" s="362"/>
      <c r="F1865" s="363"/>
      <c r="G1865" s="140"/>
      <c r="H1865" s="364"/>
      <c r="I1865" s="365" t="s">
        <v>1743</v>
      </c>
      <c r="J1865" s="366"/>
      <c r="K1865" s="367"/>
      <c r="L1865" s="362"/>
    </row>
    <row r="1866" spans="3:12" ht="15" customHeight="1" x14ac:dyDescent="0.3">
      <c r="C1866" s="360"/>
      <c r="D1866" s="361"/>
      <c r="E1866" s="362"/>
      <c r="F1866" s="363"/>
      <c r="G1866" s="140"/>
      <c r="H1866" s="364"/>
      <c r="I1866" s="365"/>
      <c r="J1866" s="366"/>
      <c r="K1866" s="367"/>
      <c r="L1866" s="362"/>
    </row>
    <row r="1867" spans="3:12" ht="15" customHeight="1" x14ac:dyDescent="0.3">
      <c r="C1867" s="360"/>
      <c r="D1867" s="361"/>
      <c r="E1867" s="362"/>
      <c r="F1867" s="363"/>
      <c r="G1867" s="140"/>
      <c r="H1867" s="364"/>
      <c r="I1867" s="365"/>
      <c r="J1867" s="366"/>
      <c r="K1867" s="367"/>
      <c r="L1867" s="362"/>
    </row>
    <row r="1868" spans="3:12" ht="15" customHeight="1" x14ac:dyDescent="0.3">
      <c r="C1868" s="360"/>
      <c r="D1868" s="371">
        <v>45930</v>
      </c>
      <c r="E1868" s="362" t="s">
        <v>1684</v>
      </c>
      <c r="F1868" s="363" t="s">
        <v>897</v>
      </c>
      <c r="G1868" s="140">
        <v>940</v>
      </c>
      <c r="H1868" s="364">
        <v>1090</v>
      </c>
      <c r="I1868" s="365" t="s">
        <v>1763</v>
      </c>
      <c r="J1868" s="366"/>
      <c r="K1868" s="367"/>
      <c r="L1868" s="362"/>
    </row>
    <row r="1869" spans="3:12" ht="15" customHeight="1" x14ac:dyDescent="0.3">
      <c r="C1869" s="360"/>
      <c r="D1869" s="361"/>
      <c r="E1869" s="362"/>
      <c r="F1869" s="363"/>
      <c r="G1869" s="140"/>
      <c r="H1869" s="364"/>
      <c r="I1869" s="365" t="s">
        <v>1764</v>
      </c>
      <c r="J1869" s="366"/>
      <c r="K1869" s="367"/>
      <c r="L1869" s="362"/>
    </row>
    <row r="1870" spans="3:12" ht="15" customHeight="1" x14ac:dyDescent="0.3">
      <c r="C1870" s="360"/>
      <c r="D1870" s="361"/>
      <c r="E1870" s="362"/>
      <c r="F1870" s="363"/>
      <c r="G1870" s="140"/>
      <c r="H1870" s="364"/>
      <c r="I1870" s="365" t="s">
        <v>1765</v>
      </c>
      <c r="J1870" s="366"/>
      <c r="K1870" s="367"/>
      <c r="L1870" s="362"/>
    </row>
    <row r="1871" spans="3:12" ht="15" customHeight="1" x14ac:dyDescent="0.3">
      <c r="C1871" s="360"/>
      <c r="D1871" s="361"/>
      <c r="E1871" s="362"/>
      <c r="F1871" s="363"/>
      <c r="G1871" s="140"/>
      <c r="H1871" s="364"/>
      <c r="I1871" s="365"/>
      <c r="J1871" s="366"/>
      <c r="K1871" s="367"/>
      <c r="L1871" s="362"/>
    </row>
    <row r="1872" spans="3:12" ht="15" customHeight="1" x14ac:dyDescent="0.3">
      <c r="C1872" s="360"/>
      <c r="D1872" s="371">
        <v>45932</v>
      </c>
      <c r="E1872" s="362" t="s">
        <v>1684</v>
      </c>
      <c r="F1872" s="363" t="s">
        <v>897</v>
      </c>
      <c r="G1872" s="140">
        <v>520</v>
      </c>
      <c r="H1872" s="364">
        <v>1090</v>
      </c>
      <c r="I1872" s="365" t="s">
        <v>1763</v>
      </c>
      <c r="J1872" s="366"/>
      <c r="K1872" s="367"/>
      <c r="L1872" s="362"/>
    </row>
    <row r="1873" spans="3:12" ht="15" customHeight="1" x14ac:dyDescent="0.3">
      <c r="C1873" s="360"/>
      <c r="D1873" s="361"/>
      <c r="E1873" s="362"/>
      <c r="F1873" s="363"/>
      <c r="G1873" s="140"/>
      <c r="H1873" s="364"/>
      <c r="I1873" s="365" t="s">
        <v>1767</v>
      </c>
      <c r="J1873" s="366"/>
      <c r="K1873" s="367"/>
      <c r="L1873" s="362"/>
    </row>
    <row r="1874" spans="3:12" ht="15" customHeight="1" x14ac:dyDescent="0.3">
      <c r="C1874" s="360"/>
      <c r="D1874" s="361"/>
      <c r="E1874" s="362"/>
      <c r="F1874" s="363"/>
      <c r="G1874" s="140"/>
      <c r="H1874" s="364"/>
      <c r="I1874" s="365"/>
      <c r="J1874" s="366"/>
      <c r="K1874" s="367"/>
      <c r="L1874" s="362"/>
    </row>
    <row r="1875" spans="3:12" ht="15" customHeight="1" x14ac:dyDescent="0.3">
      <c r="C1875" s="360"/>
      <c r="D1875" s="371">
        <v>45936</v>
      </c>
      <c r="E1875" s="362" t="s">
        <v>1684</v>
      </c>
      <c r="F1875" s="363" t="s">
        <v>897</v>
      </c>
      <c r="G1875" s="140">
        <v>700</v>
      </c>
      <c r="H1875" s="364">
        <v>1090</v>
      </c>
      <c r="I1875" s="365" t="s">
        <v>1762</v>
      </c>
      <c r="J1875" s="366"/>
      <c r="K1875" s="367"/>
      <c r="L1875" s="362"/>
    </row>
    <row r="1876" spans="3:12" ht="15" customHeight="1" x14ac:dyDescent="0.3">
      <c r="C1876" s="360"/>
      <c r="D1876" s="361"/>
      <c r="E1876" s="362"/>
      <c r="F1876" s="363"/>
      <c r="G1876" s="140"/>
      <c r="H1876" s="364"/>
      <c r="I1876" s="365" t="s">
        <v>1768</v>
      </c>
      <c r="J1876" s="366"/>
      <c r="K1876" s="367"/>
      <c r="L1876" s="362"/>
    </row>
    <row r="1877" spans="3:12" ht="15" customHeight="1" x14ac:dyDescent="0.3">
      <c r="C1877" s="360"/>
      <c r="D1877" s="361"/>
      <c r="E1877" s="362"/>
      <c r="F1877" s="363"/>
      <c r="G1877" s="140"/>
      <c r="H1877" s="364"/>
      <c r="I1877" s="365"/>
      <c r="J1877" s="366"/>
      <c r="K1877" s="367"/>
      <c r="L1877" s="362"/>
    </row>
    <row r="1878" spans="3:12" ht="15" customHeight="1" x14ac:dyDescent="0.3">
      <c r="C1878" s="360"/>
      <c r="D1878" s="371">
        <v>45937</v>
      </c>
      <c r="E1878" s="362" t="s">
        <v>1741</v>
      </c>
      <c r="F1878" s="363" t="s">
        <v>897</v>
      </c>
      <c r="G1878" s="140">
        <v>200</v>
      </c>
      <c r="H1878" s="364">
        <v>1090</v>
      </c>
      <c r="I1878" s="365" t="s">
        <v>1769</v>
      </c>
      <c r="J1878" s="366"/>
      <c r="K1878" s="367"/>
      <c r="L1878" s="362"/>
    </row>
    <row r="1879" spans="3:12" ht="15" customHeight="1" x14ac:dyDescent="0.3">
      <c r="C1879" s="360"/>
      <c r="D1879" s="523"/>
      <c r="E1879" s="362"/>
      <c r="F1879" s="517"/>
      <c r="G1879" s="140"/>
      <c r="H1879" s="518"/>
      <c r="I1879" s="524"/>
      <c r="J1879" s="519"/>
      <c r="K1879" s="520"/>
      <c r="L1879" s="362"/>
    </row>
    <row r="1880" spans="3:12" ht="15" customHeight="1" x14ac:dyDescent="0.3">
      <c r="C1880" s="360"/>
      <c r="D1880" s="371">
        <v>45937</v>
      </c>
      <c r="E1880" s="362" t="s">
        <v>1741</v>
      </c>
      <c r="F1880" s="363" t="s">
        <v>897</v>
      </c>
      <c r="G1880" s="140">
        <v>300</v>
      </c>
      <c r="H1880" s="364">
        <v>1090</v>
      </c>
      <c r="I1880" s="524" t="s">
        <v>1738</v>
      </c>
      <c r="J1880" s="519"/>
      <c r="K1880" s="520"/>
      <c r="L1880" s="362"/>
    </row>
    <row r="1881" spans="3:12" ht="15" customHeight="1" x14ac:dyDescent="0.3">
      <c r="C1881" s="360"/>
      <c r="D1881" s="523"/>
      <c r="E1881" s="362"/>
      <c r="F1881" s="517"/>
      <c r="G1881" s="140"/>
      <c r="H1881" s="518"/>
      <c r="I1881" s="524"/>
      <c r="J1881" s="519"/>
      <c r="K1881" s="520"/>
      <c r="L1881" s="362"/>
    </row>
    <row r="1882" spans="3:12" ht="15" customHeight="1" x14ac:dyDescent="0.3">
      <c r="C1882" s="360"/>
      <c r="D1882" s="361"/>
      <c r="E1882" s="362"/>
      <c r="F1882" s="363"/>
      <c r="G1882" s="140"/>
      <c r="H1882" s="364"/>
      <c r="I1882" s="365"/>
      <c r="J1882" s="366"/>
      <c r="K1882" s="367"/>
      <c r="L1882" s="362"/>
    </row>
    <row r="1883" spans="3:12" ht="15" customHeight="1" x14ac:dyDescent="0.3">
      <c r="C1883" s="360"/>
      <c r="D1883" s="371">
        <v>45940</v>
      </c>
      <c r="E1883" s="362" t="s">
        <v>1741</v>
      </c>
      <c r="F1883" s="363" t="s">
        <v>897</v>
      </c>
      <c r="G1883" s="140">
        <v>240</v>
      </c>
      <c r="H1883" s="364">
        <v>1090</v>
      </c>
      <c r="I1883" s="365" t="s">
        <v>592</v>
      </c>
      <c r="J1883" s="366"/>
      <c r="K1883" s="367"/>
      <c r="L1883" s="362"/>
    </row>
    <row r="1884" spans="3:12" ht="15" customHeight="1" x14ac:dyDescent="0.3">
      <c r="C1884" s="360"/>
      <c r="D1884" s="361"/>
      <c r="E1884" s="362"/>
      <c r="F1884" s="363"/>
      <c r="G1884" s="140"/>
      <c r="H1884" s="364"/>
      <c r="I1884" s="365"/>
      <c r="J1884" s="366"/>
      <c r="K1884" s="367"/>
      <c r="L1884" s="362"/>
    </row>
    <row r="1885" spans="3:12" ht="15" customHeight="1" x14ac:dyDescent="0.3">
      <c r="C1885" s="360"/>
      <c r="D1885" s="371">
        <v>45943</v>
      </c>
      <c r="E1885" s="362" t="s">
        <v>1684</v>
      </c>
      <c r="F1885" s="363" t="s">
        <v>897</v>
      </c>
      <c r="G1885" s="140">
        <v>640</v>
      </c>
      <c r="H1885" s="364">
        <v>1090</v>
      </c>
      <c r="I1885" s="365" t="s">
        <v>1770</v>
      </c>
      <c r="J1885" s="366"/>
      <c r="K1885" s="367"/>
      <c r="L1885" s="362"/>
    </row>
    <row r="1886" spans="3:12" ht="15" customHeight="1" x14ac:dyDescent="0.3">
      <c r="C1886" s="360"/>
      <c r="D1886" s="361"/>
      <c r="E1886" s="362"/>
      <c r="F1886" s="363"/>
      <c r="G1886" s="140"/>
      <c r="H1886" s="364"/>
      <c r="I1886" s="365" t="s">
        <v>1771</v>
      </c>
      <c r="J1886" s="366"/>
      <c r="K1886" s="367"/>
      <c r="L1886" s="362"/>
    </row>
    <row r="1887" spans="3:12" ht="15" customHeight="1" x14ac:dyDescent="0.3">
      <c r="C1887" s="360"/>
      <c r="D1887" s="371">
        <v>45944</v>
      </c>
      <c r="E1887" s="362" t="s">
        <v>1741</v>
      </c>
      <c r="F1887" s="363" t="s">
        <v>897</v>
      </c>
      <c r="G1887" s="140">
        <v>300</v>
      </c>
      <c r="H1887" s="364">
        <v>1090</v>
      </c>
      <c r="I1887" s="524" t="s">
        <v>1738</v>
      </c>
      <c r="J1887" s="366"/>
      <c r="K1887" s="367"/>
      <c r="L1887" s="362"/>
    </row>
    <row r="1888" spans="3:12" ht="15" customHeight="1" x14ac:dyDescent="0.3">
      <c r="C1888" s="360"/>
      <c r="D1888" s="361"/>
      <c r="E1888" s="362"/>
      <c r="F1888" s="363"/>
      <c r="G1888" s="140"/>
      <c r="H1888" s="364"/>
      <c r="I1888" s="365"/>
      <c r="J1888" s="366"/>
      <c r="K1888" s="367"/>
      <c r="L1888" s="362"/>
    </row>
    <row r="1889" spans="3:12" ht="15" customHeight="1" x14ac:dyDescent="0.3">
      <c r="C1889" s="360"/>
      <c r="D1889" s="361"/>
      <c r="E1889" s="362"/>
      <c r="F1889" s="363"/>
      <c r="G1889" s="140"/>
      <c r="H1889" s="364"/>
      <c r="I1889" s="365"/>
      <c r="J1889" s="366"/>
      <c r="K1889" s="367"/>
      <c r="L1889" s="362"/>
    </row>
    <row r="1890" spans="3:12" ht="15" customHeight="1" x14ac:dyDescent="0.3">
      <c r="C1890" s="360"/>
      <c r="D1890" s="371">
        <v>45946</v>
      </c>
      <c r="E1890" s="362" t="s">
        <v>1684</v>
      </c>
      <c r="F1890" s="363" t="s">
        <v>897</v>
      </c>
      <c r="G1890" s="140">
        <v>950</v>
      </c>
      <c r="H1890" s="364">
        <v>1090</v>
      </c>
      <c r="I1890" s="365" t="s">
        <v>1770</v>
      </c>
      <c r="J1890" s="366"/>
      <c r="K1890" s="367"/>
      <c r="L1890" s="362"/>
    </row>
    <row r="1891" spans="3:12" ht="15" customHeight="1" x14ac:dyDescent="0.3">
      <c r="C1891" s="360"/>
      <c r="D1891" s="361"/>
      <c r="E1891" s="362"/>
      <c r="F1891" s="363"/>
      <c r="G1891" s="140"/>
      <c r="H1891" s="364"/>
      <c r="I1891" s="365" t="s">
        <v>1763</v>
      </c>
      <c r="J1891" s="366"/>
      <c r="K1891" s="367"/>
      <c r="L1891" s="362"/>
    </row>
    <row r="1892" spans="3:12" ht="15" customHeight="1" x14ac:dyDescent="0.3">
      <c r="C1892" s="360"/>
      <c r="D1892" s="361"/>
      <c r="E1892" s="362"/>
      <c r="F1892" s="363"/>
      <c r="G1892" s="140"/>
      <c r="H1892" s="364"/>
      <c r="I1892" s="365" t="s">
        <v>1772</v>
      </c>
      <c r="J1892" s="366"/>
      <c r="K1892" s="367"/>
      <c r="L1892" s="362"/>
    </row>
    <row r="1893" spans="3:12" ht="15" customHeight="1" x14ac:dyDescent="0.3">
      <c r="C1893" s="360"/>
      <c r="D1893" s="361"/>
      <c r="E1893" s="362"/>
      <c r="F1893" s="363"/>
      <c r="G1893" s="140"/>
      <c r="H1893" s="364"/>
      <c r="I1893" s="365"/>
      <c r="J1893" s="366"/>
      <c r="K1893" s="367"/>
      <c r="L1893" s="362"/>
    </row>
    <row r="1894" spans="3:12" ht="15" customHeight="1" x14ac:dyDescent="0.3">
      <c r="C1894" s="360"/>
      <c r="D1894" s="371">
        <v>45952</v>
      </c>
      <c r="E1894" s="362" t="s">
        <v>1684</v>
      </c>
      <c r="F1894" s="363" t="s">
        <v>897</v>
      </c>
      <c r="G1894" s="140">
        <v>200</v>
      </c>
      <c r="H1894" s="364">
        <v>1090</v>
      </c>
      <c r="I1894" s="365" t="s">
        <v>1773</v>
      </c>
      <c r="J1894" s="366"/>
      <c r="K1894" s="367"/>
      <c r="L1894" s="362"/>
    </row>
    <row r="1895" spans="3:12" ht="15" customHeight="1" x14ac:dyDescent="0.3">
      <c r="C1895" s="360"/>
      <c r="D1895" s="361"/>
      <c r="E1895" s="362"/>
      <c r="F1895" s="363"/>
      <c r="G1895" s="140"/>
      <c r="H1895" s="364"/>
      <c r="I1895" s="365" t="s">
        <v>1774</v>
      </c>
      <c r="J1895" s="366"/>
      <c r="K1895" s="367"/>
      <c r="L1895" s="362"/>
    </row>
    <row r="1896" spans="3:12" ht="15" customHeight="1" x14ac:dyDescent="0.3">
      <c r="C1896" s="360"/>
      <c r="D1896" s="361"/>
      <c r="E1896" s="362"/>
      <c r="F1896" s="363"/>
      <c r="G1896" s="140"/>
      <c r="H1896" s="364"/>
      <c r="I1896" s="365"/>
      <c r="J1896" s="366"/>
      <c r="K1896" s="367"/>
      <c r="L1896" s="362"/>
    </row>
    <row r="1897" spans="3:12" ht="15" customHeight="1" x14ac:dyDescent="0.3">
      <c r="C1897" s="360"/>
      <c r="D1897" s="361"/>
      <c r="E1897" s="362"/>
      <c r="F1897" s="363"/>
      <c r="G1897" s="140"/>
      <c r="H1897" s="364"/>
      <c r="I1897" s="365"/>
      <c r="J1897" s="366"/>
      <c r="K1897" s="367"/>
      <c r="L1897" s="362"/>
    </row>
    <row r="1898" spans="3:12" ht="15" customHeight="1" x14ac:dyDescent="0.3">
      <c r="C1898" s="360"/>
      <c r="D1898" s="371">
        <v>45953</v>
      </c>
      <c r="E1898" s="362" t="s">
        <v>1684</v>
      </c>
      <c r="F1898" s="363" t="s">
        <v>897</v>
      </c>
      <c r="G1898" s="140">
        <v>600</v>
      </c>
      <c r="H1898" s="364">
        <v>1090</v>
      </c>
      <c r="I1898" s="365" t="s">
        <v>1775</v>
      </c>
      <c r="J1898" s="366"/>
      <c r="K1898" s="367"/>
      <c r="L1898" s="362"/>
    </row>
    <row r="1899" spans="3:12" ht="15" customHeight="1" x14ac:dyDescent="0.3">
      <c r="C1899" s="360"/>
      <c r="D1899" s="361"/>
      <c r="E1899" s="362"/>
      <c r="F1899" s="363"/>
      <c r="G1899" s="140"/>
      <c r="H1899" s="364"/>
      <c r="I1899" s="365" t="s">
        <v>1760</v>
      </c>
      <c r="J1899" s="366"/>
      <c r="K1899" s="367"/>
      <c r="L1899" s="362"/>
    </row>
    <row r="1900" spans="3:12" ht="15" customHeight="1" x14ac:dyDescent="0.3">
      <c r="C1900" s="360"/>
      <c r="D1900" s="361"/>
      <c r="E1900" s="362"/>
      <c r="F1900" s="363"/>
      <c r="G1900" s="140"/>
      <c r="H1900" s="364"/>
      <c r="I1900" s="365"/>
      <c r="J1900" s="366"/>
      <c r="K1900" s="367"/>
      <c r="L1900" s="362"/>
    </row>
    <row r="1901" spans="3:12" ht="15" customHeight="1" x14ac:dyDescent="0.3">
      <c r="C1901" s="360"/>
      <c r="D1901" s="361"/>
      <c r="E1901" s="362"/>
      <c r="F1901" s="363"/>
      <c r="G1901" s="140"/>
      <c r="H1901" s="364"/>
      <c r="I1901" s="365"/>
      <c r="J1901" s="366"/>
      <c r="K1901" s="367"/>
      <c r="L1901" s="362"/>
    </row>
    <row r="1902" spans="3:12" ht="15" customHeight="1" x14ac:dyDescent="0.3">
      <c r="C1902" s="360"/>
      <c r="D1902" s="371">
        <v>45954</v>
      </c>
      <c r="E1902" s="362" t="s">
        <v>1741</v>
      </c>
      <c r="F1902" s="363" t="s">
        <v>897</v>
      </c>
      <c r="G1902" s="140">
        <v>300</v>
      </c>
      <c r="H1902" s="364">
        <v>1090</v>
      </c>
      <c r="I1902" s="365" t="s">
        <v>1776</v>
      </c>
      <c r="J1902" s="366"/>
      <c r="K1902" s="367"/>
      <c r="L1902" s="362"/>
    </row>
    <row r="1903" spans="3:12" ht="15" customHeight="1" x14ac:dyDescent="0.3">
      <c r="C1903" s="360"/>
      <c r="D1903" s="361"/>
      <c r="E1903" s="362"/>
      <c r="F1903" s="363"/>
      <c r="G1903" s="140"/>
      <c r="H1903" s="364"/>
      <c r="I1903" s="365"/>
      <c r="J1903" s="366"/>
      <c r="K1903" s="367"/>
      <c r="L1903" s="362"/>
    </row>
    <row r="1904" spans="3:12" ht="15" customHeight="1" x14ac:dyDescent="0.3">
      <c r="C1904" s="360"/>
      <c r="D1904" s="371">
        <v>45957</v>
      </c>
      <c r="E1904" s="362" t="s">
        <v>1684</v>
      </c>
      <c r="F1904" s="363" t="s">
        <v>897</v>
      </c>
      <c r="G1904" s="140">
        <v>810</v>
      </c>
      <c r="H1904" s="364">
        <v>1090</v>
      </c>
      <c r="I1904" s="365" t="s">
        <v>1777</v>
      </c>
      <c r="J1904" s="366"/>
      <c r="K1904" s="367"/>
      <c r="L1904" s="362"/>
    </row>
    <row r="1905" spans="3:12" ht="15" customHeight="1" x14ac:dyDescent="0.3">
      <c r="C1905" s="360"/>
      <c r="D1905" s="361"/>
      <c r="E1905" s="362"/>
      <c r="F1905" s="363"/>
      <c r="G1905" s="140"/>
      <c r="H1905" s="364"/>
      <c r="I1905" s="365" t="s">
        <v>1778</v>
      </c>
      <c r="J1905" s="366"/>
      <c r="K1905" s="367"/>
      <c r="L1905" s="362"/>
    </row>
    <row r="1906" spans="3:12" ht="15" customHeight="1" x14ac:dyDescent="0.3">
      <c r="C1906" s="360"/>
      <c r="D1906" s="361"/>
      <c r="E1906" s="362"/>
      <c r="F1906" s="363"/>
      <c r="G1906" s="140"/>
      <c r="H1906" s="364"/>
      <c r="I1906" s="365" t="s">
        <v>1779</v>
      </c>
      <c r="J1906" s="366"/>
      <c r="K1906" s="367"/>
      <c r="L1906" s="362"/>
    </row>
    <row r="1907" spans="3:12" ht="15" customHeight="1" x14ac:dyDescent="0.3">
      <c r="C1907" s="360"/>
      <c r="D1907" s="361"/>
      <c r="E1907" s="362"/>
      <c r="F1907" s="363"/>
      <c r="G1907" s="140"/>
      <c r="H1907" s="364"/>
      <c r="I1907" s="365" t="s">
        <v>1735</v>
      </c>
      <c r="J1907" s="366"/>
      <c r="K1907" s="367"/>
      <c r="L1907" s="362"/>
    </row>
    <row r="1908" spans="3:12" ht="15" customHeight="1" x14ac:dyDescent="0.3">
      <c r="C1908" s="360"/>
      <c r="D1908" s="516"/>
      <c r="E1908" s="362"/>
      <c r="F1908" s="517"/>
      <c r="G1908" s="140"/>
      <c r="H1908" s="518"/>
      <c r="I1908" s="524"/>
      <c r="J1908" s="519"/>
      <c r="K1908" s="520"/>
      <c r="L1908" s="362"/>
    </row>
    <row r="1909" spans="3:12" ht="15" customHeight="1" x14ac:dyDescent="0.3">
      <c r="C1909" s="360"/>
      <c r="D1909" s="371">
        <v>45961</v>
      </c>
      <c r="E1909" s="362" t="s">
        <v>1684</v>
      </c>
      <c r="F1909" s="363" t="s">
        <v>897</v>
      </c>
      <c r="G1909" s="140">
        <v>700</v>
      </c>
      <c r="H1909" s="364">
        <v>1090</v>
      </c>
      <c r="I1909" s="524" t="s">
        <v>1738</v>
      </c>
      <c r="J1909" s="519"/>
      <c r="K1909" s="520"/>
      <c r="L1909" s="362"/>
    </row>
    <row r="1910" spans="3:12" ht="15" customHeight="1" x14ac:dyDescent="0.3">
      <c r="C1910" s="360"/>
      <c r="D1910" s="361"/>
      <c r="E1910" s="362"/>
      <c r="F1910" s="363"/>
      <c r="G1910" s="140"/>
      <c r="H1910" s="364"/>
      <c r="I1910" s="365" t="s">
        <v>1768</v>
      </c>
      <c r="J1910" s="366"/>
      <c r="K1910" s="367"/>
      <c r="L1910" s="362"/>
    </row>
    <row r="1911" spans="3:12" ht="15" customHeight="1" x14ac:dyDescent="0.3">
      <c r="C1911" s="360"/>
      <c r="D1911" s="361"/>
      <c r="E1911" s="362"/>
      <c r="F1911" s="363"/>
      <c r="G1911" s="140"/>
      <c r="H1911" s="364"/>
      <c r="I1911" s="365"/>
      <c r="J1911" s="366"/>
      <c r="K1911" s="367"/>
      <c r="L1911" s="362"/>
    </row>
    <row r="1912" spans="3:12" ht="15" customHeight="1" x14ac:dyDescent="0.3">
      <c r="C1912" s="360"/>
      <c r="D1912" s="361"/>
      <c r="E1912" s="362"/>
      <c r="F1912" s="363"/>
      <c r="G1912" s="140"/>
      <c r="H1912" s="364"/>
      <c r="I1912" s="365"/>
      <c r="J1912" s="366"/>
      <c r="K1912" s="367"/>
      <c r="L1912" s="362"/>
    </row>
    <row r="1913" spans="3:12" ht="15" customHeight="1" x14ac:dyDescent="0.3">
      <c r="C1913" s="360"/>
      <c r="D1913" s="371">
        <v>45964</v>
      </c>
      <c r="E1913" s="362" t="s">
        <v>1684</v>
      </c>
      <c r="F1913" s="363" t="s">
        <v>897</v>
      </c>
      <c r="G1913" s="140">
        <v>660</v>
      </c>
      <c r="H1913" s="364">
        <v>1090</v>
      </c>
      <c r="I1913" s="365" t="s">
        <v>1778</v>
      </c>
      <c r="J1913" s="366"/>
      <c r="K1913" s="367"/>
      <c r="L1913" s="362"/>
    </row>
    <row r="1914" spans="3:12" ht="15" customHeight="1" x14ac:dyDescent="0.3">
      <c r="C1914" s="360"/>
      <c r="D1914" s="361"/>
      <c r="E1914" s="362"/>
      <c r="F1914" s="363"/>
      <c r="G1914" s="140"/>
      <c r="H1914" s="364"/>
      <c r="I1914" s="365" t="s">
        <v>1780</v>
      </c>
      <c r="J1914" s="366"/>
      <c r="K1914" s="367"/>
      <c r="L1914" s="362"/>
    </row>
    <row r="1915" spans="3:12" ht="15" customHeight="1" x14ac:dyDescent="0.3">
      <c r="C1915" s="360"/>
      <c r="D1915" s="361"/>
      <c r="E1915" s="362"/>
      <c r="F1915" s="363"/>
      <c r="G1915" s="140"/>
      <c r="H1915" s="364"/>
      <c r="I1915" s="365" t="s">
        <v>1779</v>
      </c>
      <c r="J1915" s="366"/>
      <c r="K1915" s="367"/>
      <c r="L1915" s="362"/>
    </row>
    <row r="1916" spans="3:12" ht="15" customHeight="1" x14ac:dyDescent="0.3">
      <c r="C1916" s="360"/>
      <c r="D1916" s="361"/>
      <c r="E1916" s="362"/>
      <c r="F1916" s="363"/>
      <c r="G1916" s="140"/>
      <c r="H1916" s="364"/>
      <c r="I1916" s="365" t="s">
        <v>1781</v>
      </c>
      <c r="J1916" s="366"/>
      <c r="K1916" s="367"/>
      <c r="L1916" s="362"/>
    </row>
    <row r="1917" spans="3:12" ht="15" customHeight="1" x14ac:dyDescent="0.3">
      <c r="C1917" s="360"/>
      <c r="D1917" s="516"/>
      <c r="E1917" s="362"/>
      <c r="F1917" s="517"/>
      <c r="G1917" s="140"/>
      <c r="H1917" s="518"/>
      <c r="I1917" s="524"/>
      <c r="J1917" s="519"/>
      <c r="K1917" s="520"/>
      <c r="L1917" s="362"/>
    </row>
    <row r="1918" spans="3:12" ht="15" customHeight="1" x14ac:dyDescent="0.3">
      <c r="C1918" s="360"/>
      <c r="D1918" s="361" t="s">
        <v>1782</v>
      </c>
      <c r="E1918" s="362" t="s">
        <v>1684</v>
      </c>
      <c r="F1918" s="363" t="s">
        <v>897</v>
      </c>
      <c r="G1918" s="140">
        <v>240</v>
      </c>
      <c r="H1918" s="364">
        <v>1090</v>
      </c>
      <c r="I1918" s="365" t="s">
        <v>1783</v>
      </c>
      <c r="J1918" s="366"/>
      <c r="K1918" s="367"/>
      <c r="L1918" s="362"/>
    </row>
    <row r="1919" spans="3:12" ht="15" customHeight="1" x14ac:dyDescent="0.3">
      <c r="C1919" s="360"/>
      <c r="D1919" s="361"/>
      <c r="E1919" s="362"/>
      <c r="F1919" s="363"/>
      <c r="G1919" s="140"/>
      <c r="H1919" s="364"/>
      <c r="I1919" s="365" t="s">
        <v>1743</v>
      </c>
      <c r="J1919" s="366"/>
      <c r="K1919" s="367"/>
      <c r="L1919" s="362"/>
    </row>
    <row r="1920" spans="3:12" ht="15" customHeight="1" x14ac:dyDescent="0.3">
      <c r="C1920" s="360"/>
      <c r="D1920" s="361"/>
      <c r="E1920" s="362"/>
      <c r="F1920" s="363"/>
      <c r="G1920" s="140"/>
      <c r="H1920" s="364"/>
      <c r="I1920" s="365"/>
      <c r="J1920" s="366"/>
      <c r="K1920" s="367"/>
      <c r="L1920" s="362"/>
    </row>
    <row r="1921" spans="3:12" ht="15" customHeight="1" x14ac:dyDescent="0.3">
      <c r="C1921" s="360"/>
      <c r="D1921" s="361"/>
      <c r="E1921" s="362"/>
      <c r="F1921" s="363"/>
      <c r="G1921" s="140"/>
      <c r="H1921" s="364"/>
      <c r="I1921" s="365"/>
      <c r="J1921" s="366"/>
      <c r="K1921" s="367"/>
      <c r="L1921" s="362"/>
    </row>
    <row r="1922" spans="3:12" ht="15" customHeight="1" x14ac:dyDescent="0.3">
      <c r="C1922" s="360"/>
      <c r="D1922" s="371">
        <v>45966</v>
      </c>
      <c r="E1922" s="362" t="s">
        <v>1684</v>
      </c>
      <c r="F1922" s="363" t="s">
        <v>897</v>
      </c>
      <c r="G1922" s="140">
        <v>400</v>
      </c>
      <c r="H1922" s="364">
        <v>1090</v>
      </c>
      <c r="I1922" s="365" t="s">
        <v>1784</v>
      </c>
      <c r="J1922" s="366"/>
      <c r="K1922" s="367"/>
      <c r="L1922" s="362"/>
    </row>
    <row r="1923" spans="3:12" ht="15" customHeight="1" x14ac:dyDescent="0.3">
      <c r="C1923" s="360"/>
      <c r="D1923" s="361"/>
      <c r="E1923" s="362"/>
      <c r="F1923" s="363"/>
      <c r="G1923" s="140"/>
      <c r="H1923" s="364"/>
      <c r="I1923" s="365"/>
      <c r="J1923" s="366"/>
      <c r="K1923" s="367"/>
      <c r="L1923" s="362"/>
    </row>
    <row r="1924" spans="3:12" ht="15" customHeight="1" x14ac:dyDescent="0.3">
      <c r="C1924" s="360"/>
      <c r="D1924" s="371">
        <v>45966</v>
      </c>
      <c r="E1924" s="362" t="s">
        <v>1741</v>
      </c>
      <c r="F1924" s="363" t="s">
        <v>897</v>
      </c>
      <c r="G1924" s="140">
        <v>400</v>
      </c>
      <c r="H1924" s="364">
        <v>1090</v>
      </c>
      <c r="I1924" s="365" t="s">
        <v>1786</v>
      </c>
      <c r="J1924" s="366"/>
      <c r="K1924" s="367"/>
      <c r="L1924" s="362"/>
    </row>
    <row r="1925" spans="3:12" ht="15" customHeight="1" x14ac:dyDescent="0.3">
      <c r="C1925" s="360"/>
      <c r="D1925" s="361"/>
      <c r="E1925" s="362"/>
      <c r="F1925" s="363"/>
      <c r="G1925" s="140"/>
      <c r="H1925" s="364"/>
      <c r="I1925" s="365"/>
      <c r="J1925" s="366"/>
      <c r="K1925" s="367"/>
      <c r="L1925" s="362"/>
    </row>
    <row r="1926" spans="3:12" ht="15" customHeight="1" x14ac:dyDescent="0.3">
      <c r="C1926" s="360"/>
      <c r="D1926" s="371">
        <v>45972</v>
      </c>
      <c r="E1926" s="362" t="s">
        <v>1684</v>
      </c>
      <c r="F1926" s="363" t="s">
        <v>897</v>
      </c>
      <c r="G1926" s="140">
        <v>710</v>
      </c>
      <c r="H1926" s="364">
        <v>1090</v>
      </c>
      <c r="I1926" s="365" t="s">
        <v>1775</v>
      </c>
      <c r="J1926" s="366"/>
      <c r="K1926" s="367"/>
      <c r="L1926" s="362"/>
    </row>
    <row r="1927" spans="3:12" ht="15" customHeight="1" x14ac:dyDescent="0.3">
      <c r="C1927" s="360"/>
      <c r="D1927" s="361"/>
      <c r="E1927" s="362"/>
      <c r="F1927" s="363"/>
      <c r="G1927" s="140"/>
      <c r="H1927" s="364"/>
      <c r="I1927" s="365" t="s">
        <v>1787</v>
      </c>
      <c r="J1927" s="366"/>
      <c r="K1927" s="367"/>
      <c r="L1927" s="362"/>
    </row>
    <row r="1928" spans="3:12" ht="15" customHeight="1" x14ac:dyDescent="0.3">
      <c r="C1928" s="360"/>
      <c r="D1928" s="361"/>
      <c r="E1928" s="362"/>
      <c r="F1928" s="363"/>
      <c r="G1928" s="140"/>
      <c r="H1928" s="364"/>
      <c r="I1928" s="365" t="s">
        <v>1732</v>
      </c>
      <c r="J1928" s="366"/>
      <c r="K1928" s="367"/>
      <c r="L1928" s="362"/>
    </row>
    <row r="1929" spans="3:12" ht="15" customHeight="1" x14ac:dyDescent="0.3">
      <c r="C1929" s="360"/>
      <c r="D1929" s="361"/>
      <c r="E1929" s="362"/>
      <c r="F1929" s="363"/>
      <c r="G1929" s="140"/>
      <c r="H1929" s="364"/>
      <c r="I1929" s="365"/>
      <c r="J1929" s="366"/>
      <c r="K1929" s="367"/>
      <c r="L1929" s="362"/>
    </row>
    <row r="1930" spans="3:12" ht="15" customHeight="1" x14ac:dyDescent="0.3">
      <c r="C1930" s="360"/>
      <c r="D1930" s="371">
        <v>45975</v>
      </c>
      <c r="E1930" s="362" t="s">
        <v>1741</v>
      </c>
      <c r="F1930" s="363" t="s">
        <v>897</v>
      </c>
      <c r="G1930" s="140">
        <v>450</v>
      </c>
      <c r="H1930" s="364">
        <v>1090</v>
      </c>
      <c r="I1930" s="365" t="s">
        <v>1788</v>
      </c>
      <c r="J1930" s="366"/>
      <c r="K1930" s="367"/>
      <c r="L1930" s="362"/>
    </row>
    <row r="1931" spans="3:12" ht="15" customHeight="1" x14ac:dyDescent="0.3">
      <c r="C1931" s="360"/>
      <c r="D1931" s="361"/>
      <c r="E1931" s="362"/>
      <c r="F1931" s="363"/>
      <c r="G1931" s="140"/>
      <c r="H1931" s="364"/>
      <c r="I1931" s="365"/>
      <c r="J1931" s="366"/>
      <c r="K1931" s="367"/>
      <c r="L1931" s="362"/>
    </row>
    <row r="1932" spans="3:12" ht="15" customHeight="1" x14ac:dyDescent="0.3">
      <c r="C1932" s="360"/>
      <c r="D1932" s="361"/>
      <c r="E1932" s="362"/>
      <c r="F1932" s="363"/>
      <c r="G1932" s="140"/>
      <c r="H1932" s="364"/>
      <c r="I1932" s="365"/>
      <c r="J1932" s="366"/>
      <c r="K1932" s="367"/>
      <c r="L1932" s="362"/>
    </row>
    <row r="1933" spans="3:12" ht="15" customHeight="1" x14ac:dyDescent="0.3">
      <c r="C1933" s="360"/>
      <c r="D1933" s="371">
        <v>45979</v>
      </c>
      <c r="E1933" s="362" t="s">
        <v>1684</v>
      </c>
      <c r="F1933" s="363" t="s">
        <v>897</v>
      </c>
      <c r="G1933" s="140">
        <v>600</v>
      </c>
      <c r="H1933" s="364">
        <v>1090</v>
      </c>
      <c r="I1933" s="365" t="s">
        <v>1776</v>
      </c>
      <c r="J1933" s="366"/>
      <c r="K1933" s="367"/>
      <c r="L1933" s="362"/>
    </row>
    <row r="1934" spans="3:12" ht="15" customHeight="1" x14ac:dyDescent="0.3">
      <c r="C1934" s="360"/>
      <c r="D1934" s="361"/>
      <c r="E1934" s="362"/>
      <c r="F1934" s="363"/>
      <c r="G1934" s="140"/>
      <c r="H1934" s="364"/>
      <c r="I1934" s="365" t="s">
        <v>1738</v>
      </c>
      <c r="J1934" s="366"/>
      <c r="K1934" s="367"/>
      <c r="L1934" s="362"/>
    </row>
    <row r="1935" spans="3:12" ht="15" customHeight="1" x14ac:dyDescent="0.3">
      <c r="C1935" s="360"/>
      <c r="D1935" s="361"/>
      <c r="E1935" s="362"/>
      <c r="F1935" s="363"/>
      <c r="G1935" s="140"/>
      <c r="H1935" s="364"/>
      <c r="I1935" s="365"/>
      <c r="J1935" s="366"/>
      <c r="K1935" s="367"/>
      <c r="L1935" s="362"/>
    </row>
    <row r="1936" spans="3:12" ht="15" customHeight="1" x14ac:dyDescent="0.3">
      <c r="C1936" s="360"/>
      <c r="D1936" s="371">
        <v>45987</v>
      </c>
      <c r="E1936" s="362" t="s">
        <v>1684</v>
      </c>
      <c r="F1936" s="363" t="s">
        <v>897</v>
      </c>
      <c r="G1936" s="140">
        <v>1540</v>
      </c>
      <c r="H1936" s="364">
        <v>1090</v>
      </c>
      <c r="I1936" s="365" t="s">
        <v>1776</v>
      </c>
      <c r="J1936" s="366"/>
      <c r="K1936" s="367"/>
      <c r="L1936" s="362"/>
    </row>
    <row r="1937" spans="3:12" ht="15" customHeight="1" x14ac:dyDescent="0.3">
      <c r="C1937" s="360"/>
      <c r="D1937" s="361"/>
      <c r="E1937" s="362"/>
      <c r="F1937" s="363"/>
      <c r="G1937" s="140"/>
      <c r="H1937" s="364"/>
      <c r="I1937" s="365" t="s">
        <v>1775</v>
      </c>
      <c r="J1937" s="366"/>
      <c r="K1937" s="367"/>
      <c r="L1937" s="362"/>
    </row>
    <row r="1938" spans="3:12" ht="15" customHeight="1" x14ac:dyDescent="0.3">
      <c r="C1938" s="360"/>
      <c r="D1938" s="361"/>
      <c r="E1938" s="362"/>
      <c r="F1938" s="363"/>
      <c r="G1938" s="140"/>
      <c r="H1938" s="364"/>
      <c r="I1938" s="365" t="s">
        <v>1789</v>
      </c>
      <c r="J1938" s="366"/>
      <c r="K1938" s="367"/>
      <c r="L1938" s="362"/>
    </row>
    <row r="1939" spans="3:12" ht="15" customHeight="1" x14ac:dyDescent="0.3">
      <c r="C1939" s="360"/>
      <c r="D1939" s="361"/>
      <c r="E1939" s="362"/>
      <c r="F1939" s="363"/>
      <c r="G1939" s="140"/>
      <c r="H1939" s="364"/>
      <c r="I1939" s="365" t="s">
        <v>1790</v>
      </c>
      <c r="J1939" s="366"/>
      <c r="K1939" s="367"/>
      <c r="L1939" s="362"/>
    </row>
    <row r="1940" spans="3:12" ht="15" customHeight="1" x14ac:dyDescent="0.3">
      <c r="C1940" s="360"/>
      <c r="D1940" s="361"/>
      <c r="E1940" s="362"/>
      <c r="F1940" s="363"/>
      <c r="G1940" s="140"/>
      <c r="H1940" s="364"/>
      <c r="I1940" s="365" t="s">
        <v>1791</v>
      </c>
      <c r="J1940" s="366"/>
      <c r="K1940" s="367"/>
      <c r="L1940" s="362"/>
    </row>
    <row r="1941" spans="3:12" ht="15" customHeight="1" x14ac:dyDescent="0.3">
      <c r="C1941" s="360"/>
      <c r="D1941" s="361"/>
      <c r="E1941" s="362"/>
      <c r="F1941" s="363"/>
      <c r="G1941" s="140"/>
      <c r="H1941" s="364"/>
      <c r="I1941" s="365" t="s">
        <v>1743</v>
      </c>
      <c r="J1941" s="366"/>
      <c r="K1941" s="367"/>
      <c r="L1941" s="362"/>
    </row>
    <row r="1942" spans="3:12" ht="15" customHeight="1" x14ac:dyDescent="0.3">
      <c r="C1942" s="360"/>
      <c r="D1942" s="516"/>
      <c r="E1942" s="362"/>
      <c r="F1942" s="517"/>
      <c r="G1942" s="140"/>
      <c r="H1942" s="518"/>
      <c r="I1942" s="524"/>
      <c r="J1942" s="519"/>
      <c r="K1942" s="520"/>
      <c r="L1942" s="362"/>
    </row>
    <row r="1943" spans="3:12" ht="15" customHeight="1" x14ac:dyDescent="0.3">
      <c r="C1943" s="360"/>
      <c r="D1943" s="371">
        <v>45989</v>
      </c>
      <c r="E1943" s="362" t="s">
        <v>1684</v>
      </c>
      <c r="F1943" s="363" t="s">
        <v>897</v>
      </c>
      <c r="G1943" s="140">
        <v>860</v>
      </c>
      <c r="H1943" s="364">
        <v>1090</v>
      </c>
      <c r="I1943" s="365" t="s">
        <v>1792</v>
      </c>
      <c r="J1943" s="366"/>
      <c r="K1943" s="367"/>
      <c r="L1943" s="362"/>
    </row>
    <row r="1944" spans="3:12" ht="15" customHeight="1" x14ac:dyDescent="0.3">
      <c r="C1944" s="360"/>
      <c r="D1944" s="361"/>
      <c r="E1944" s="362"/>
      <c r="F1944" s="363"/>
      <c r="G1944" s="140"/>
      <c r="H1944" s="364"/>
      <c r="I1944" s="365" t="s">
        <v>1793</v>
      </c>
      <c r="J1944" s="366"/>
      <c r="K1944" s="367"/>
      <c r="L1944" s="362"/>
    </row>
    <row r="1945" spans="3:12" ht="15" customHeight="1" x14ac:dyDescent="0.3">
      <c r="C1945" s="360"/>
      <c r="D1945" s="361"/>
      <c r="E1945" s="362"/>
      <c r="F1945" s="363"/>
      <c r="G1945" s="140"/>
      <c r="H1945" s="364"/>
      <c r="I1945" s="365"/>
      <c r="J1945" s="366"/>
      <c r="K1945" s="367"/>
      <c r="L1945" s="362"/>
    </row>
    <row r="1946" spans="3:12" ht="15" customHeight="1" x14ac:dyDescent="0.3">
      <c r="C1946" s="360"/>
      <c r="D1946" s="371">
        <v>45997</v>
      </c>
      <c r="E1946" s="362" t="s">
        <v>1684</v>
      </c>
      <c r="F1946" s="363" t="s">
        <v>897</v>
      </c>
      <c r="G1946" s="140">
        <v>860</v>
      </c>
      <c r="H1946" s="364">
        <v>1090</v>
      </c>
      <c r="I1946" s="365" t="s">
        <v>1776</v>
      </c>
      <c r="J1946" s="366"/>
      <c r="K1946" s="367"/>
      <c r="L1946" s="362"/>
    </row>
    <row r="1947" spans="3:12" ht="15" customHeight="1" x14ac:dyDescent="0.3">
      <c r="C1947" s="360"/>
      <c r="D1947" s="361"/>
      <c r="E1947" s="362"/>
      <c r="F1947" s="363"/>
      <c r="G1947" s="140"/>
      <c r="H1947" s="364"/>
      <c r="I1947" s="365" t="s">
        <v>1794</v>
      </c>
      <c r="J1947" s="366"/>
      <c r="K1947" s="367"/>
      <c r="L1947" s="362"/>
    </row>
    <row r="1948" spans="3:12" ht="15" customHeight="1" x14ac:dyDescent="0.3">
      <c r="C1948" s="360"/>
      <c r="D1948" s="361"/>
      <c r="E1948" s="362"/>
      <c r="F1948" s="363"/>
      <c r="G1948" s="140"/>
      <c r="H1948" s="364"/>
      <c r="I1948" s="365"/>
      <c r="J1948" s="366"/>
      <c r="K1948" s="367"/>
      <c r="L1948" s="362"/>
    </row>
    <row r="1949" spans="3:12" ht="15" customHeight="1" x14ac:dyDescent="0.3">
      <c r="C1949" s="360"/>
      <c r="D1949" s="361"/>
      <c r="E1949" s="362"/>
      <c r="F1949" s="363"/>
      <c r="G1949" s="140"/>
      <c r="H1949" s="364"/>
      <c r="I1949" s="365"/>
      <c r="J1949" s="366"/>
      <c r="K1949" s="367"/>
      <c r="L1949" s="362"/>
    </row>
    <row r="1950" spans="3:12" ht="15" customHeight="1" x14ac:dyDescent="0.3">
      <c r="C1950" s="360"/>
      <c r="D1950" s="371">
        <v>46000</v>
      </c>
      <c r="E1950" s="362" t="s">
        <v>1684</v>
      </c>
      <c r="F1950" s="363" t="s">
        <v>897</v>
      </c>
      <c r="G1950" s="140">
        <v>570</v>
      </c>
      <c r="H1950" s="364">
        <v>1090</v>
      </c>
      <c r="I1950" s="365" t="s">
        <v>1795</v>
      </c>
      <c r="J1950" s="366"/>
      <c r="K1950" s="367"/>
      <c r="L1950" s="362"/>
    </row>
    <row r="1951" spans="3:12" ht="15" customHeight="1" x14ac:dyDescent="0.3">
      <c r="C1951" s="360"/>
      <c r="D1951" s="361"/>
      <c r="E1951" s="362"/>
      <c r="F1951" s="363"/>
      <c r="G1951" s="140"/>
      <c r="H1951" s="364"/>
      <c r="I1951" s="365" t="s">
        <v>1796</v>
      </c>
      <c r="J1951" s="366"/>
      <c r="K1951" s="367"/>
      <c r="L1951" s="362"/>
    </row>
    <row r="1952" spans="3:12" ht="15" customHeight="1" x14ac:dyDescent="0.3">
      <c r="C1952" s="360"/>
      <c r="D1952" s="361"/>
      <c r="E1952" s="362"/>
      <c r="F1952" s="363"/>
      <c r="G1952" s="140"/>
      <c r="H1952" s="364"/>
      <c r="I1952" s="365"/>
      <c r="J1952" s="366"/>
      <c r="K1952" s="367"/>
      <c r="L1952" s="362"/>
    </row>
    <row r="1953" spans="3:12" ht="15" customHeight="1" x14ac:dyDescent="0.3">
      <c r="C1953" s="360"/>
      <c r="D1953" s="371">
        <v>46001</v>
      </c>
      <c r="E1953" s="362" t="s">
        <v>1684</v>
      </c>
      <c r="F1953" s="363" t="s">
        <v>897</v>
      </c>
      <c r="G1953" s="140">
        <v>440</v>
      </c>
      <c r="H1953" s="364">
        <v>1090</v>
      </c>
      <c r="I1953" s="365" t="s">
        <v>1797</v>
      </c>
      <c r="J1953" s="366"/>
      <c r="K1953" s="367"/>
      <c r="L1953" s="362"/>
    </row>
    <row r="1954" spans="3:12" ht="15" customHeight="1" x14ac:dyDescent="0.3">
      <c r="C1954" s="360"/>
      <c r="D1954" s="361"/>
      <c r="E1954" s="362"/>
      <c r="F1954" s="363"/>
      <c r="G1954" s="140"/>
      <c r="H1954" s="364"/>
      <c r="I1954" s="365" t="s">
        <v>1768</v>
      </c>
      <c r="J1954" s="366"/>
      <c r="K1954" s="367"/>
      <c r="L1954" s="362"/>
    </row>
    <row r="1955" spans="3:12" ht="15" customHeight="1" x14ac:dyDescent="0.3">
      <c r="C1955" s="360"/>
      <c r="D1955" s="361"/>
      <c r="E1955" s="362"/>
      <c r="F1955" s="363"/>
      <c r="G1955" s="140"/>
      <c r="H1955" s="364"/>
      <c r="I1955" s="365"/>
      <c r="J1955" s="366"/>
      <c r="K1955" s="367"/>
      <c r="L1955" s="362"/>
    </row>
    <row r="1956" spans="3:12" ht="15" customHeight="1" x14ac:dyDescent="0.3">
      <c r="C1956" s="360"/>
      <c r="D1956" s="361"/>
      <c r="E1956" s="362"/>
      <c r="F1956" s="363"/>
      <c r="G1956" s="140"/>
      <c r="H1956" s="364"/>
      <c r="I1956" s="365"/>
      <c r="J1956" s="366"/>
      <c r="K1956" s="367"/>
      <c r="L1956" s="362"/>
    </row>
    <row r="1957" spans="3:12" ht="15" customHeight="1" x14ac:dyDescent="0.3">
      <c r="C1957" s="360"/>
      <c r="D1957" s="371">
        <v>46004</v>
      </c>
      <c r="E1957" s="362" t="s">
        <v>1741</v>
      </c>
      <c r="F1957" s="363" t="s">
        <v>897</v>
      </c>
      <c r="G1957" s="140">
        <v>420</v>
      </c>
      <c r="H1957" s="364">
        <v>1090</v>
      </c>
      <c r="I1957" s="365" t="s">
        <v>1798</v>
      </c>
      <c r="J1957" s="366"/>
      <c r="K1957" s="367"/>
      <c r="L1957" s="362"/>
    </row>
    <row r="1958" spans="3:12" ht="15" customHeight="1" x14ac:dyDescent="0.3">
      <c r="C1958" s="360"/>
      <c r="D1958" s="361"/>
      <c r="E1958" s="362"/>
      <c r="F1958" s="363"/>
      <c r="G1958" s="140"/>
      <c r="H1958" s="364"/>
      <c r="I1958" s="365"/>
      <c r="J1958" s="366"/>
      <c r="K1958" s="367"/>
      <c r="L1958" s="362"/>
    </row>
    <row r="1959" spans="3:12" ht="15" customHeight="1" x14ac:dyDescent="0.3">
      <c r="C1959" s="360"/>
      <c r="D1959" s="361"/>
      <c r="E1959" s="362"/>
      <c r="F1959" s="363"/>
      <c r="G1959" s="140"/>
      <c r="H1959" s="364"/>
      <c r="I1959" s="365"/>
      <c r="J1959" s="366"/>
      <c r="K1959" s="367"/>
      <c r="L1959" s="362"/>
    </row>
    <row r="1960" spans="3:12" ht="15" customHeight="1" x14ac:dyDescent="0.3">
      <c r="C1960" s="360"/>
      <c r="D1960" s="361"/>
      <c r="E1960" s="362"/>
      <c r="F1960" s="363"/>
      <c r="G1960" s="140"/>
      <c r="H1960" s="364"/>
      <c r="I1960" s="365"/>
      <c r="J1960" s="366"/>
      <c r="K1960" s="367"/>
      <c r="L1960" s="362"/>
    </row>
    <row r="1961" spans="3:12" ht="15" customHeight="1" x14ac:dyDescent="0.3">
      <c r="C1961" s="360"/>
      <c r="D1961" s="371">
        <v>46006</v>
      </c>
      <c r="E1961" s="362" t="s">
        <v>1684</v>
      </c>
      <c r="F1961" s="363" t="s">
        <v>897</v>
      </c>
      <c r="G1961" s="140">
        <v>510</v>
      </c>
      <c r="H1961" s="364">
        <v>1090</v>
      </c>
      <c r="I1961" s="365" t="s">
        <v>1799</v>
      </c>
      <c r="J1961" s="366"/>
      <c r="K1961" s="367"/>
      <c r="L1961" s="362"/>
    </row>
    <row r="1962" spans="3:12" ht="15" customHeight="1" x14ac:dyDescent="0.3">
      <c r="C1962" s="360"/>
      <c r="D1962" s="361"/>
      <c r="E1962" s="362"/>
      <c r="F1962" s="363"/>
      <c r="G1962" s="140"/>
      <c r="H1962" s="364"/>
      <c r="I1962" s="365" t="s">
        <v>1779</v>
      </c>
      <c r="J1962" s="366"/>
      <c r="K1962" s="367"/>
      <c r="L1962" s="362"/>
    </row>
    <row r="1963" spans="3:12" ht="15" customHeight="1" x14ac:dyDescent="0.3">
      <c r="C1963" s="360"/>
      <c r="D1963" s="361"/>
      <c r="E1963" s="362"/>
      <c r="F1963" s="363"/>
      <c r="G1963" s="140"/>
      <c r="H1963" s="364"/>
      <c r="I1963" s="365" t="s">
        <v>1800</v>
      </c>
      <c r="J1963" s="366"/>
      <c r="K1963" s="367"/>
      <c r="L1963" s="362"/>
    </row>
    <row r="1964" spans="3:12" ht="15" customHeight="1" x14ac:dyDescent="0.3">
      <c r="C1964" s="360"/>
      <c r="D1964" s="361"/>
      <c r="E1964" s="362"/>
      <c r="F1964" s="363"/>
      <c r="G1964" s="140"/>
      <c r="H1964" s="364"/>
      <c r="I1964" s="365"/>
      <c r="J1964" s="366"/>
      <c r="K1964" s="367"/>
      <c r="L1964" s="362"/>
    </row>
    <row r="1965" spans="3:12" ht="15" customHeight="1" x14ac:dyDescent="0.3">
      <c r="C1965" s="360"/>
      <c r="D1965" s="371">
        <v>46007</v>
      </c>
      <c r="E1965" s="362" t="s">
        <v>1684</v>
      </c>
      <c r="F1965" s="363" t="s">
        <v>897</v>
      </c>
      <c r="G1965" s="140">
        <v>510</v>
      </c>
      <c r="H1965" s="364">
        <v>1090</v>
      </c>
      <c r="I1965" s="365" t="s">
        <v>1787</v>
      </c>
      <c r="J1965" s="366"/>
      <c r="K1965" s="367"/>
      <c r="L1965" s="362"/>
    </row>
    <row r="1966" spans="3:12" ht="15" customHeight="1" x14ac:dyDescent="0.3">
      <c r="C1966" s="360"/>
      <c r="D1966" s="361"/>
      <c r="E1966" s="362"/>
      <c r="F1966" s="363"/>
      <c r="G1966" s="140"/>
      <c r="H1966" s="364"/>
      <c r="I1966" s="365" t="s">
        <v>1775</v>
      </c>
      <c r="J1966" s="366"/>
      <c r="K1966" s="367"/>
      <c r="L1966" s="362"/>
    </row>
    <row r="1967" spans="3:12" ht="15" customHeight="1" x14ac:dyDescent="0.3">
      <c r="C1967" s="360"/>
      <c r="D1967" s="361"/>
      <c r="E1967" s="362"/>
      <c r="F1967" s="363"/>
      <c r="G1967" s="140"/>
      <c r="H1967" s="364"/>
      <c r="I1967" s="365"/>
      <c r="J1967" s="366"/>
      <c r="K1967" s="367"/>
      <c r="L1967" s="362"/>
    </row>
    <row r="1968" spans="3:12" ht="15" customHeight="1" x14ac:dyDescent="0.3">
      <c r="C1968" s="360"/>
      <c r="D1968" s="371">
        <v>46008</v>
      </c>
      <c r="E1968" s="362" t="s">
        <v>1741</v>
      </c>
      <c r="F1968" s="363" t="s">
        <v>897</v>
      </c>
      <c r="G1968" s="140">
        <v>210</v>
      </c>
      <c r="H1968" s="364">
        <v>1090</v>
      </c>
      <c r="I1968" s="365" t="s">
        <v>1801</v>
      </c>
      <c r="J1968" s="366"/>
      <c r="K1968" s="367"/>
      <c r="L1968" s="362"/>
    </row>
    <row r="1969" spans="3:12" ht="15" customHeight="1" x14ac:dyDescent="0.3">
      <c r="C1969" s="360"/>
      <c r="D1969" s="361"/>
      <c r="E1969" s="362"/>
      <c r="F1969" s="363"/>
      <c r="G1969" s="140"/>
      <c r="H1969" s="364"/>
      <c r="I1969" s="365"/>
      <c r="J1969" s="366"/>
      <c r="K1969" s="367"/>
      <c r="L1969" s="362"/>
    </row>
    <row r="1970" spans="3:12" ht="15" customHeight="1" x14ac:dyDescent="0.3">
      <c r="C1970" s="360"/>
      <c r="D1970" s="361"/>
      <c r="E1970" s="362"/>
      <c r="F1970" s="363"/>
      <c r="G1970" s="140"/>
      <c r="H1970" s="364"/>
      <c r="I1970" s="365"/>
      <c r="J1970" s="366"/>
      <c r="K1970" s="367"/>
      <c r="L1970" s="362"/>
    </row>
    <row r="1971" spans="3:12" ht="15" customHeight="1" x14ac:dyDescent="0.3">
      <c r="C1971" s="360"/>
      <c r="D1971" s="371">
        <v>46010</v>
      </c>
      <c r="E1971" s="362" t="s">
        <v>1684</v>
      </c>
      <c r="F1971" s="363" t="s">
        <v>897</v>
      </c>
      <c r="G1971" s="140">
        <v>600</v>
      </c>
      <c r="H1971" s="364">
        <v>1090</v>
      </c>
      <c r="I1971" s="365" t="s">
        <v>1776</v>
      </c>
      <c r="J1971" s="366"/>
      <c r="K1971" s="367"/>
      <c r="L1971" s="362"/>
    </row>
    <row r="1972" spans="3:12" ht="15" customHeight="1" x14ac:dyDescent="0.3">
      <c r="C1972" s="360"/>
      <c r="D1972" s="361"/>
      <c r="E1972" s="362"/>
      <c r="F1972" s="363"/>
      <c r="G1972" s="140"/>
      <c r="H1972" s="364"/>
      <c r="I1972" s="365" t="s">
        <v>1802</v>
      </c>
      <c r="J1972" s="366"/>
      <c r="K1972" s="367"/>
      <c r="L1972" s="362"/>
    </row>
    <row r="1973" spans="3:12" ht="15" customHeight="1" x14ac:dyDescent="0.3">
      <c r="C1973" s="360"/>
      <c r="D1973" s="361"/>
      <c r="E1973" s="362"/>
      <c r="F1973" s="363"/>
      <c r="G1973" s="140"/>
      <c r="H1973" s="364"/>
      <c r="I1973" s="365"/>
      <c r="J1973" s="366"/>
      <c r="K1973" s="367"/>
      <c r="L1973" s="362"/>
    </row>
    <row r="1974" spans="3:12" ht="15" customHeight="1" x14ac:dyDescent="0.3">
      <c r="C1974" s="360"/>
      <c r="D1974" s="361"/>
      <c r="E1974" s="362"/>
      <c r="F1974" s="363"/>
      <c r="G1974" s="140"/>
      <c r="H1974" s="364"/>
      <c r="I1974" s="365"/>
      <c r="J1974" s="366"/>
      <c r="K1974" s="367"/>
      <c r="L1974" s="362"/>
    </row>
    <row r="1975" spans="3:12" ht="15" customHeight="1" x14ac:dyDescent="0.3">
      <c r="C1975" s="360"/>
      <c r="D1975" s="371">
        <v>46013</v>
      </c>
      <c r="E1975" s="362" t="s">
        <v>1741</v>
      </c>
      <c r="F1975" s="363" t="s">
        <v>897</v>
      </c>
      <c r="G1975" s="140">
        <v>400</v>
      </c>
      <c r="H1975" s="364">
        <v>1090</v>
      </c>
      <c r="I1975" s="365" t="s">
        <v>1803</v>
      </c>
      <c r="J1975" s="366"/>
      <c r="K1975" s="367"/>
      <c r="L1975" s="362"/>
    </row>
    <row r="1976" spans="3:12" ht="15" customHeight="1" x14ac:dyDescent="0.3">
      <c r="C1976" s="360"/>
      <c r="D1976" s="361"/>
      <c r="E1976" s="362"/>
      <c r="F1976" s="363"/>
      <c r="G1976" s="140"/>
      <c r="H1976" s="364"/>
      <c r="I1976" s="365"/>
      <c r="J1976" s="366"/>
      <c r="K1976" s="367"/>
      <c r="L1976" s="362"/>
    </row>
    <row r="1977" spans="3:12" ht="15" customHeight="1" x14ac:dyDescent="0.3">
      <c r="C1977" s="360"/>
      <c r="D1977" s="371">
        <v>46028</v>
      </c>
      <c r="E1977" s="362" t="s">
        <v>1684</v>
      </c>
      <c r="F1977" s="363" t="s">
        <v>897</v>
      </c>
      <c r="G1977" s="140">
        <v>1030</v>
      </c>
      <c r="H1977" s="364">
        <v>1090</v>
      </c>
      <c r="I1977" s="365" t="s">
        <v>1808</v>
      </c>
      <c r="J1977" s="366"/>
      <c r="K1977" s="367"/>
      <c r="L1977" s="362" t="s">
        <v>1811</v>
      </c>
    </row>
    <row r="1978" spans="3:12" ht="15" customHeight="1" x14ac:dyDescent="0.3">
      <c r="C1978" s="360"/>
      <c r="D1978" s="361"/>
      <c r="E1978" s="362"/>
      <c r="F1978" s="363"/>
      <c r="G1978" s="140"/>
      <c r="H1978" s="364"/>
      <c r="I1978" s="365" t="s">
        <v>1809</v>
      </c>
      <c r="J1978" s="366"/>
      <c r="K1978" s="367"/>
      <c r="L1978" s="362"/>
    </row>
    <row r="1979" spans="3:12" ht="15" customHeight="1" x14ac:dyDescent="0.3">
      <c r="C1979" s="360"/>
      <c r="D1979" s="361"/>
      <c r="E1979" s="362"/>
      <c r="F1979" s="363"/>
      <c r="G1979" s="140"/>
      <c r="H1979" s="364"/>
      <c r="I1979" s="365" t="s">
        <v>1810</v>
      </c>
      <c r="J1979" s="366"/>
      <c r="K1979" s="367"/>
      <c r="L1979" s="362"/>
    </row>
    <row r="1980" spans="3:12" ht="15" customHeight="1" x14ac:dyDescent="0.3">
      <c r="C1980" s="360"/>
      <c r="D1980" s="361"/>
      <c r="E1980" s="362"/>
      <c r="F1980" s="363"/>
      <c r="G1980" s="140"/>
      <c r="H1980" s="364"/>
      <c r="I1980" s="365" t="s">
        <v>1729</v>
      </c>
      <c r="J1980" s="366"/>
      <c r="K1980" s="367"/>
      <c r="L1980" s="362"/>
    </row>
    <row r="1981" spans="3:12" ht="15" customHeight="1" x14ac:dyDescent="0.3">
      <c r="C1981" s="360"/>
      <c r="D1981" s="361"/>
      <c r="E1981" s="362"/>
      <c r="F1981" s="363"/>
      <c r="G1981" s="140"/>
      <c r="H1981" s="364"/>
      <c r="I1981" s="365"/>
      <c r="J1981" s="366"/>
      <c r="K1981" s="367"/>
      <c r="L1981" s="362"/>
    </row>
    <row r="1982" spans="3:12" ht="15" customHeight="1" x14ac:dyDescent="0.3">
      <c r="C1982" s="360"/>
      <c r="D1982" s="371">
        <v>46032</v>
      </c>
      <c r="E1982" s="362" t="s">
        <v>1684</v>
      </c>
      <c r="F1982" s="363" t="s">
        <v>897</v>
      </c>
      <c r="G1982" s="140">
        <v>1440</v>
      </c>
      <c r="H1982" s="364">
        <v>1090</v>
      </c>
      <c r="I1982" s="365" t="s">
        <v>1808</v>
      </c>
      <c r="J1982" s="366"/>
      <c r="K1982" s="367"/>
      <c r="L1982" s="362" t="s">
        <v>1811</v>
      </c>
    </row>
    <row r="1983" spans="3:12" ht="15" customHeight="1" x14ac:dyDescent="0.3">
      <c r="C1983" s="360"/>
      <c r="D1983" s="361"/>
      <c r="E1983" s="362"/>
      <c r="F1983" s="363"/>
      <c r="G1983" s="140"/>
      <c r="H1983" s="364"/>
      <c r="I1983" s="365" t="s">
        <v>1812</v>
      </c>
      <c r="J1983" s="366"/>
      <c r="K1983" s="367"/>
      <c r="L1983" s="362"/>
    </row>
    <row r="1984" spans="3:12" ht="15" customHeight="1" x14ac:dyDescent="0.3">
      <c r="C1984" s="360"/>
      <c r="D1984" s="361"/>
      <c r="E1984" s="362"/>
      <c r="F1984" s="363"/>
      <c r="G1984" s="140"/>
      <c r="H1984" s="364"/>
      <c r="I1984" s="365" t="s">
        <v>1810</v>
      </c>
      <c r="J1984" s="366"/>
      <c r="K1984" s="367"/>
      <c r="L1984" s="362"/>
    </row>
    <row r="1985" spans="3:13" ht="15" customHeight="1" x14ac:dyDescent="0.3">
      <c r="C1985" s="360"/>
      <c r="D1985" s="361"/>
      <c r="E1985" s="362"/>
      <c r="F1985" s="363"/>
      <c r="G1985" s="140"/>
      <c r="H1985" s="364"/>
      <c r="I1985" s="365" t="s">
        <v>1775</v>
      </c>
      <c r="J1985" s="366"/>
      <c r="K1985" s="367"/>
      <c r="L1985" s="362"/>
    </row>
    <row r="1986" spans="3:13" ht="15" customHeight="1" x14ac:dyDescent="0.3">
      <c r="C1986" s="360"/>
      <c r="D1986" s="361"/>
      <c r="E1986" s="362"/>
      <c r="F1986" s="363"/>
      <c r="G1986" s="140"/>
      <c r="H1986" s="364"/>
      <c r="I1986" s="684" t="s">
        <v>1801</v>
      </c>
      <c r="J1986" s="366"/>
      <c r="K1986" s="367"/>
      <c r="L1986" s="362"/>
      <c r="M1986">
        <v>210</v>
      </c>
    </row>
    <row r="1987" spans="3:13" ht="15" customHeight="1" x14ac:dyDescent="0.3">
      <c r="C1987" s="360"/>
      <c r="D1987" s="361"/>
      <c r="E1987" s="362"/>
      <c r="F1987" s="363"/>
      <c r="G1987" s="140"/>
      <c r="H1987" s="364"/>
      <c r="I1987" s="365"/>
      <c r="J1987" s="366"/>
      <c r="K1987" s="367"/>
      <c r="L1987" s="362"/>
      <c r="M1987">
        <v>210</v>
      </c>
    </row>
    <row r="1988" spans="3:13" ht="15" customHeight="1" x14ac:dyDescent="0.3">
      <c r="C1988" s="360"/>
      <c r="D1988" s="371">
        <v>46041</v>
      </c>
      <c r="E1988" s="362" t="s">
        <v>1741</v>
      </c>
      <c r="F1988" s="363" t="s">
        <v>897</v>
      </c>
      <c r="G1988" s="140">
        <v>400</v>
      </c>
      <c r="H1988" s="364">
        <v>1090</v>
      </c>
      <c r="I1988" s="365" t="s">
        <v>1729</v>
      </c>
      <c r="J1988" s="366"/>
      <c r="K1988" s="367"/>
      <c r="L1988" s="362"/>
    </row>
    <row r="1989" spans="3:13" ht="15" customHeight="1" x14ac:dyDescent="0.3">
      <c r="C1989" s="360"/>
      <c r="D1989" s="361"/>
      <c r="E1989" s="362"/>
      <c r="F1989" s="363"/>
      <c r="G1989" s="140"/>
      <c r="H1989" s="364"/>
      <c r="I1989" s="365"/>
      <c r="J1989" s="366"/>
      <c r="K1989" s="367"/>
      <c r="L1989" s="362"/>
    </row>
    <row r="1990" spans="3:13" ht="15" customHeight="1" x14ac:dyDescent="0.3">
      <c r="C1990" s="360"/>
      <c r="D1990" s="371">
        <v>46042</v>
      </c>
      <c r="E1990" s="362" t="s">
        <v>1684</v>
      </c>
      <c r="F1990" s="363" t="s">
        <v>897</v>
      </c>
      <c r="G1990" s="140">
        <v>510</v>
      </c>
      <c r="H1990" s="364">
        <v>1090</v>
      </c>
      <c r="I1990" s="365" t="s">
        <v>1808</v>
      </c>
      <c r="J1990" s="366"/>
      <c r="K1990" s="367"/>
      <c r="L1990" s="362"/>
    </row>
    <row r="1991" spans="3:13" ht="15" customHeight="1" x14ac:dyDescent="0.3">
      <c r="C1991" s="360"/>
      <c r="D1991" s="361"/>
      <c r="E1991" s="362"/>
      <c r="F1991" s="363"/>
      <c r="G1991" s="140"/>
      <c r="H1991" s="364"/>
      <c r="I1991" s="365" t="s">
        <v>1813</v>
      </c>
      <c r="J1991" s="366"/>
      <c r="K1991" s="367"/>
      <c r="L1991" s="362"/>
    </row>
    <row r="1992" spans="3:13" ht="15" customHeight="1" x14ac:dyDescent="0.3">
      <c r="C1992" s="360"/>
      <c r="D1992" s="361"/>
      <c r="E1992" s="362"/>
      <c r="F1992" s="363"/>
      <c r="G1992" s="140"/>
      <c r="H1992" s="364"/>
      <c r="I1992" s="365"/>
      <c r="J1992" s="366"/>
      <c r="K1992" s="367"/>
      <c r="L1992" s="362"/>
    </row>
    <row r="1993" spans="3:13" ht="15" customHeight="1" x14ac:dyDescent="0.3">
      <c r="C1993" s="360"/>
      <c r="D1993" s="371">
        <v>46043</v>
      </c>
      <c r="E1993" s="362" t="s">
        <v>1741</v>
      </c>
      <c r="F1993" s="363" t="s">
        <v>897</v>
      </c>
      <c r="G1993" s="140">
        <v>400</v>
      </c>
      <c r="H1993" s="364">
        <v>1090</v>
      </c>
      <c r="I1993" s="365" t="s">
        <v>1814</v>
      </c>
      <c r="J1993" s="366"/>
      <c r="K1993" s="367"/>
      <c r="L1993" s="362"/>
    </row>
    <row r="1994" spans="3:13" ht="15" customHeight="1" x14ac:dyDescent="0.3">
      <c r="C1994" s="360"/>
      <c r="D1994" s="361"/>
      <c r="E1994" s="362"/>
      <c r="F1994" s="363"/>
      <c r="G1994" s="140"/>
      <c r="H1994" s="364"/>
      <c r="I1994" s="365"/>
      <c r="J1994" s="366"/>
      <c r="K1994" s="367"/>
      <c r="L1994" s="362"/>
    </row>
    <row r="1995" spans="3:13" ht="15" customHeight="1" x14ac:dyDescent="0.3">
      <c r="C1995" s="360"/>
      <c r="D1995" s="371">
        <v>46045</v>
      </c>
      <c r="E1995" s="362" t="s">
        <v>1684</v>
      </c>
      <c r="F1995" s="363" t="s">
        <v>897</v>
      </c>
      <c r="G1995" s="140">
        <v>700</v>
      </c>
      <c r="H1995" s="364">
        <v>1090</v>
      </c>
      <c r="I1995" s="365" t="s">
        <v>1775</v>
      </c>
      <c r="J1995" s="366"/>
      <c r="K1995" s="367"/>
      <c r="L1995" s="362"/>
    </row>
    <row r="1996" spans="3:13" ht="15" customHeight="1" x14ac:dyDescent="0.3">
      <c r="C1996" s="360"/>
      <c r="D1996" s="361"/>
      <c r="E1996" s="362"/>
      <c r="F1996" s="363"/>
      <c r="G1996" s="140"/>
      <c r="H1996" s="364"/>
      <c r="I1996" s="365" t="s">
        <v>1776</v>
      </c>
      <c r="J1996" s="366"/>
      <c r="K1996" s="367"/>
      <c r="L1996" s="362"/>
    </row>
    <row r="1997" spans="3:13" ht="15" customHeight="1" x14ac:dyDescent="0.3">
      <c r="C1997" s="360"/>
      <c r="D1997" s="361"/>
      <c r="E1997" s="362"/>
      <c r="F1997" s="363"/>
      <c r="G1997" s="140"/>
      <c r="H1997" s="364"/>
      <c r="I1997" s="365"/>
      <c r="J1997" s="366"/>
      <c r="K1997" s="367"/>
      <c r="L1997" s="362"/>
    </row>
    <row r="1998" spans="3:13" ht="15" customHeight="1" x14ac:dyDescent="0.3">
      <c r="C1998" s="360"/>
      <c r="D1998" s="371">
        <v>46049</v>
      </c>
      <c r="E1998" s="362" t="s">
        <v>1684</v>
      </c>
      <c r="F1998" s="363" t="s">
        <v>897</v>
      </c>
      <c r="G1998" s="140">
        <v>490</v>
      </c>
      <c r="H1998" s="364">
        <v>1090</v>
      </c>
      <c r="I1998" s="365" t="s">
        <v>1799</v>
      </c>
      <c r="J1998" s="366"/>
      <c r="K1998" s="367"/>
      <c r="L1998" s="362"/>
    </row>
    <row r="1999" spans="3:13" ht="15" customHeight="1" x14ac:dyDescent="0.3">
      <c r="C1999" s="360"/>
      <c r="D1999" s="361"/>
      <c r="E1999" s="362"/>
      <c r="F1999" s="363"/>
      <c r="G1999" s="140"/>
      <c r="H1999" s="364"/>
      <c r="I1999" s="365" t="s">
        <v>1729</v>
      </c>
      <c r="J1999" s="366"/>
      <c r="K1999" s="367"/>
      <c r="L1999" s="362"/>
    </row>
    <row r="2000" spans="3:13" ht="15" customHeight="1" x14ac:dyDescent="0.3">
      <c r="C2000" s="360"/>
      <c r="D2000" s="361"/>
      <c r="E2000" s="362"/>
      <c r="F2000" s="363"/>
      <c r="G2000" s="140"/>
      <c r="H2000" s="364"/>
      <c r="I2000" s="365"/>
      <c r="J2000" s="366"/>
      <c r="K2000" s="367"/>
      <c r="L2000" s="362"/>
    </row>
    <row r="2001" spans="3:12" ht="15" customHeight="1" x14ac:dyDescent="0.3">
      <c r="C2001" s="360"/>
      <c r="D2001" s="371">
        <v>46050</v>
      </c>
      <c r="E2001" s="362" t="s">
        <v>1684</v>
      </c>
      <c r="F2001" s="363" t="s">
        <v>897</v>
      </c>
      <c r="G2001" s="140">
        <v>1770</v>
      </c>
      <c r="H2001" s="364">
        <v>1090</v>
      </c>
      <c r="I2001" s="365" t="s">
        <v>1815</v>
      </c>
      <c r="J2001" s="366"/>
      <c r="K2001" s="367"/>
      <c r="L2001" s="362"/>
    </row>
    <row r="2002" spans="3:12" ht="15" customHeight="1" x14ac:dyDescent="0.3">
      <c r="C2002" s="360"/>
      <c r="D2002" s="361"/>
      <c r="E2002" s="362"/>
      <c r="F2002" s="363"/>
      <c r="G2002" s="140"/>
      <c r="H2002" s="364"/>
      <c r="I2002" s="365" t="s">
        <v>1808</v>
      </c>
      <c r="J2002" s="366"/>
      <c r="K2002" s="367"/>
      <c r="L2002" s="362"/>
    </row>
    <row r="2003" spans="3:12" ht="15" customHeight="1" x14ac:dyDescent="0.3">
      <c r="C2003" s="360"/>
      <c r="D2003" s="361"/>
      <c r="E2003" s="362"/>
      <c r="F2003" s="363"/>
      <c r="G2003" s="140"/>
      <c r="H2003" s="364"/>
      <c r="I2003" s="365" t="s">
        <v>1816</v>
      </c>
      <c r="J2003" s="366"/>
      <c r="K2003" s="367"/>
      <c r="L2003" s="362"/>
    </row>
    <row r="2004" spans="3:12" ht="15" customHeight="1" x14ac:dyDescent="0.3">
      <c r="C2004" s="360"/>
      <c r="D2004" s="361"/>
      <c r="E2004" s="362"/>
      <c r="F2004" s="363"/>
      <c r="G2004" s="140"/>
      <c r="H2004" s="364"/>
      <c r="I2004" s="365" t="s">
        <v>1817</v>
      </c>
      <c r="J2004" s="366"/>
      <c r="K2004" s="367"/>
      <c r="L2004" s="362"/>
    </row>
    <row r="2005" spans="3:12" ht="15" customHeight="1" x14ac:dyDescent="0.3">
      <c r="C2005" s="360"/>
      <c r="D2005" s="361"/>
      <c r="E2005" s="362"/>
      <c r="F2005" s="363"/>
      <c r="G2005" s="140"/>
      <c r="H2005" s="364"/>
      <c r="I2005" s="365" t="s">
        <v>1818</v>
      </c>
      <c r="J2005" s="366"/>
      <c r="K2005" s="367"/>
      <c r="L2005" s="362"/>
    </row>
    <row r="2006" spans="3:12" ht="15" customHeight="1" x14ac:dyDescent="0.3">
      <c r="C2006" s="360"/>
      <c r="D2006" s="361"/>
      <c r="E2006" s="362"/>
      <c r="F2006" s="363"/>
      <c r="G2006" s="140"/>
      <c r="H2006" s="364"/>
      <c r="I2006" s="365" t="s">
        <v>1819</v>
      </c>
      <c r="J2006" s="366"/>
      <c r="K2006" s="367"/>
      <c r="L2006" s="362"/>
    </row>
    <row r="2007" spans="3:12" ht="15" customHeight="1" x14ac:dyDescent="0.3">
      <c r="C2007" s="360"/>
      <c r="D2007" s="361"/>
      <c r="E2007" s="362"/>
      <c r="F2007" s="363"/>
      <c r="G2007" s="140"/>
      <c r="H2007" s="364"/>
      <c r="I2007" s="365" t="s">
        <v>1820</v>
      </c>
      <c r="J2007" s="366"/>
      <c r="K2007" s="367"/>
      <c r="L2007" s="362"/>
    </row>
    <row r="2008" spans="3:12" ht="15" customHeight="1" x14ac:dyDescent="0.3">
      <c r="C2008" s="360"/>
      <c r="D2008" s="361"/>
      <c r="E2008" s="362"/>
      <c r="F2008" s="363"/>
      <c r="G2008" s="140"/>
      <c r="H2008" s="364"/>
      <c r="I2008" s="365"/>
      <c r="J2008" s="366"/>
      <c r="K2008" s="367"/>
      <c r="L2008" s="362"/>
    </row>
    <row r="2009" spans="3:12" ht="15" customHeight="1" x14ac:dyDescent="0.3">
      <c r="C2009" s="360"/>
      <c r="D2009" s="371">
        <v>46055</v>
      </c>
      <c r="E2009" s="362" t="s">
        <v>1684</v>
      </c>
      <c r="F2009" s="363" t="s">
        <v>897</v>
      </c>
      <c r="G2009" s="140">
        <v>730</v>
      </c>
      <c r="H2009" s="364">
        <v>1090</v>
      </c>
      <c r="I2009" s="365" t="s">
        <v>1779</v>
      </c>
      <c r="J2009" s="366"/>
      <c r="K2009" s="367"/>
      <c r="L2009" s="362"/>
    </row>
    <row r="2010" spans="3:12" ht="15" customHeight="1" x14ac:dyDescent="0.3">
      <c r="C2010" s="360"/>
      <c r="D2010" s="361"/>
      <c r="E2010" s="362"/>
      <c r="F2010" s="363"/>
      <c r="G2010" s="140"/>
      <c r="H2010" s="364"/>
      <c r="I2010" s="365" t="s">
        <v>1778</v>
      </c>
      <c r="J2010" s="366"/>
      <c r="K2010" s="367"/>
      <c r="L2010" s="362"/>
    </row>
    <row r="2011" spans="3:12" ht="15" customHeight="1" x14ac:dyDescent="0.3">
      <c r="C2011" s="360"/>
      <c r="D2011" s="361"/>
      <c r="E2011" s="362"/>
      <c r="F2011" s="363"/>
      <c r="G2011" s="140"/>
      <c r="H2011" s="364"/>
      <c r="I2011" s="365" t="s">
        <v>1775</v>
      </c>
      <c r="J2011" s="366"/>
      <c r="K2011" s="367"/>
      <c r="L2011" s="362"/>
    </row>
    <row r="2012" spans="3:12" ht="15" customHeight="1" x14ac:dyDescent="0.3">
      <c r="C2012" s="360"/>
      <c r="D2012" s="361"/>
      <c r="E2012" s="362"/>
      <c r="F2012" s="363"/>
      <c r="G2012" s="140"/>
      <c r="H2012" s="364"/>
      <c r="I2012" s="365"/>
      <c r="J2012" s="366"/>
      <c r="K2012" s="367"/>
      <c r="L2012" s="362"/>
    </row>
    <row r="2013" spans="3:12" ht="15" customHeight="1" x14ac:dyDescent="0.3">
      <c r="C2013" s="360"/>
      <c r="D2013" s="371">
        <v>46056</v>
      </c>
      <c r="E2013" s="362" t="s">
        <v>1741</v>
      </c>
      <c r="F2013" s="363" t="s">
        <v>897</v>
      </c>
      <c r="G2013" s="140">
        <v>300</v>
      </c>
      <c r="H2013" s="364">
        <v>1090</v>
      </c>
      <c r="I2013" s="365" t="s">
        <v>1776</v>
      </c>
      <c r="J2013" s="366"/>
      <c r="K2013" s="367"/>
      <c r="L2013" s="362"/>
    </row>
    <row r="2014" spans="3:12" ht="15" customHeight="1" x14ac:dyDescent="0.3">
      <c r="C2014" s="360"/>
      <c r="D2014" s="361"/>
      <c r="E2014" s="362"/>
      <c r="F2014" s="363"/>
      <c r="G2014" s="140"/>
      <c r="H2014" s="364"/>
      <c r="I2014" s="365"/>
      <c r="J2014" s="366"/>
      <c r="K2014" s="367"/>
      <c r="L2014" s="362"/>
    </row>
    <row r="2015" spans="3:12" ht="15" customHeight="1" x14ac:dyDescent="0.3">
      <c r="C2015" s="360"/>
      <c r="D2015" s="361"/>
      <c r="E2015" s="362"/>
      <c r="F2015" s="363"/>
      <c r="G2015" s="140"/>
      <c r="H2015" s="364"/>
      <c r="I2015" s="365" t="s">
        <v>1775</v>
      </c>
      <c r="J2015" s="366"/>
      <c r="K2015" s="367"/>
      <c r="L2015" s="362"/>
    </row>
    <row r="2016" spans="3:12" ht="15" customHeight="1" x14ac:dyDescent="0.3">
      <c r="C2016" s="360"/>
      <c r="D2016" s="371">
        <v>46058</v>
      </c>
      <c r="E2016" s="362" t="s">
        <v>1684</v>
      </c>
      <c r="F2016" s="363" t="s">
        <v>897</v>
      </c>
      <c r="G2016" s="140">
        <v>1000</v>
      </c>
      <c r="H2016" s="364">
        <v>1090</v>
      </c>
      <c r="I2016" s="365" t="s">
        <v>1810</v>
      </c>
      <c r="J2016" s="366"/>
      <c r="K2016" s="367"/>
      <c r="L2016" s="362"/>
    </row>
    <row r="2017" spans="3:12" ht="15" customHeight="1" x14ac:dyDescent="0.3">
      <c r="C2017" s="360"/>
      <c r="D2017" s="361"/>
      <c r="E2017" s="362"/>
      <c r="F2017" s="363"/>
      <c r="G2017" s="140"/>
      <c r="H2017" s="364"/>
      <c r="I2017" s="365" t="s">
        <v>1821</v>
      </c>
      <c r="J2017" s="366"/>
      <c r="K2017" s="367"/>
      <c r="L2017" s="362"/>
    </row>
    <row r="2018" spans="3:12" ht="15" customHeight="1" x14ac:dyDescent="0.3">
      <c r="C2018" s="360"/>
      <c r="D2018" s="361"/>
      <c r="E2018" s="362"/>
      <c r="F2018" s="363"/>
      <c r="G2018" s="140"/>
      <c r="H2018" s="364"/>
      <c r="I2018" s="365" t="s">
        <v>1822</v>
      </c>
      <c r="J2018" s="366"/>
      <c r="K2018" s="367"/>
      <c r="L2018" s="362"/>
    </row>
    <row r="2019" spans="3:12" ht="15" customHeight="1" x14ac:dyDescent="0.3">
      <c r="C2019" s="360"/>
      <c r="D2019" s="361"/>
      <c r="E2019" s="362"/>
      <c r="F2019" s="363"/>
      <c r="G2019" s="140"/>
      <c r="H2019" s="364"/>
      <c r="I2019" s="365" t="s">
        <v>1823</v>
      </c>
      <c r="J2019" s="366"/>
      <c r="K2019" s="367"/>
      <c r="L2019" s="362"/>
    </row>
    <row r="2020" spans="3:12" ht="15" customHeight="1" x14ac:dyDescent="0.3">
      <c r="C2020" s="360"/>
      <c r="D2020" s="361"/>
      <c r="E2020" s="362"/>
      <c r="F2020" s="363"/>
      <c r="G2020" s="140"/>
      <c r="H2020" s="364"/>
      <c r="I2020" s="365"/>
      <c r="J2020" s="366"/>
      <c r="K2020" s="367"/>
      <c r="L2020" s="362"/>
    </row>
    <row r="2021" spans="3:12" ht="15" customHeight="1" x14ac:dyDescent="0.3">
      <c r="C2021" s="360"/>
      <c r="D2021" s="371">
        <v>46069</v>
      </c>
      <c r="E2021" s="362" t="s">
        <v>1684</v>
      </c>
      <c r="F2021" s="363" t="s">
        <v>897</v>
      </c>
      <c r="G2021" s="140">
        <v>820</v>
      </c>
      <c r="H2021" s="364"/>
      <c r="I2021" s="365" t="s">
        <v>1775</v>
      </c>
      <c r="J2021" s="366"/>
      <c r="K2021" s="367"/>
      <c r="L2021" s="362"/>
    </row>
    <row r="2022" spans="3:12" ht="15" customHeight="1" x14ac:dyDescent="0.3">
      <c r="C2022" s="360"/>
      <c r="D2022" s="361"/>
      <c r="E2022" s="362"/>
      <c r="F2022" s="363"/>
      <c r="G2022" s="140"/>
      <c r="H2022" s="364"/>
      <c r="I2022" s="365" t="s">
        <v>1808</v>
      </c>
      <c r="J2022" s="366"/>
      <c r="K2022" s="367"/>
      <c r="L2022" s="362"/>
    </row>
    <row r="2023" spans="3:12" ht="15" customHeight="1" x14ac:dyDescent="0.3">
      <c r="C2023" s="360"/>
      <c r="D2023" s="361"/>
      <c r="E2023" s="362"/>
      <c r="F2023" s="363"/>
      <c r="G2023" s="140"/>
      <c r="H2023" s="364"/>
      <c r="I2023" s="684" t="s">
        <v>1801</v>
      </c>
      <c r="J2023" s="366"/>
      <c r="K2023" s="367"/>
      <c r="L2023" s="362"/>
    </row>
    <row r="2024" spans="3:12" ht="15" customHeight="1" x14ac:dyDescent="0.3">
      <c r="C2024" s="360"/>
      <c r="D2024" s="361"/>
      <c r="E2024" s="362"/>
      <c r="F2024" s="363"/>
      <c r="G2024" s="140"/>
      <c r="H2024" s="364"/>
      <c r="I2024" s="365"/>
      <c r="J2024" s="366"/>
      <c r="K2024" s="367"/>
      <c r="L2024" s="362"/>
    </row>
    <row r="2025" spans="3:12" ht="15" customHeight="1" x14ac:dyDescent="0.3">
      <c r="C2025" s="360"/>
      <c r="D2025" s="371">
        <v>46066</v>
      </c>
      <c r="E2025" s="362" t="s">
        <v>1684</v>
      </c>
      <c r="F2025" s="363" t="s">
        <v>897</v>
      </c>
      <c r="G2025" s="140">
        <v>1430</v>
      </c>
      <c r="H2025" s="364"/>
      <c r="I2025" s="365" t="s">
        <v>1813</v>
      </c>
      <c r="J2025" s="366"/>
      <c r="K2025" s="367"/>
      <c r="L2025" s="362"/>
    </row>
    <row r="2026" spans="3:12" ht="15" customHeight="1" x14ac:dyDescent="0.3">
      <c r="C2026" s="360"/>
      <c r="D2026" s="361"/>
      <c r="E2026" s="362"/>
      <c r="F2026" s="363"/>
      <c r="G2026" s="140"/>
      <c r="H2026" s="364"/>
      <c r="I2026" s="660" t="s">
        <v>1826</v>
      </c>
      <c r="J2026" s="366"/>
      <c r="K2026" s="367"/>
      <c r="L2026" s="362"/>
    </row>
    <row r="2027" spans="3:12" ht="15" customHeight="1" x14ac:dyDescent="0.3">
      <c r="C2027" s="360"/>
      <c r="D2027" s="361"/>
      <c r="E2027" s="362"/>
      <c r="F2027" s="363"/>
      <c r="G2027" s="140"/>
      <c r="H2027" s="364"/>
      <c r="I2027" s="365" t="s">
        <v>1729</v>
      </c>
      <c r="J2027" s="366"/>
      <c r="K2027" s="367"/>
      <c r="L2027" s="362"/>
    </row>
    <row r="2028" spans="3:12" ht="15" customHeight="1" x14ac:dyDescent="0.3">
      <c r="C2028" s="360"/>
      <c r="D2028" s="361"/>
      <c r="E2028" s="362"/>
      <c r="F2028" s="363"/>
      <c r="G2028" s="140"/>
      <c r="H2028" s="364"/>
      <c r="I2028" s="365" t="s">
        <v>1822</v>
      </c>
      <c r="J2028" s="366"/>
      <c r="K2028" s="367"/>
      <c r="L2028" s="362"/>
    </row>
    <row r="2029" spans="3:12" ht="15" customHeight="1" x14ac:dyDescent="0.3">
      <c r="C2029" s="360"/>
      <c r="D2029" s="361"/>
      <c r="E2029" s="362"/>
      <c r="F2029" s="363"/>
      <c r="G2029" s="140"/>
      <c r="H2029" s="364"/>
      <c r="I2029" s="365" t="s">
        <v>1810</v>
      </c>
      <c r="J2029" s="366"/>
      <c r="K2029" s="367"/>
      <c r="L2029" s="362"/>
    </row>
    <row r="2030" spans="3:12" ht="15" customHeight="1" x14ac:dyDescent="0.3">
      <c r="C2030" s="360"/>
      <c r="D2030" s="361"/>
      <c r="E2030" s="362"/>
      <c r="F2030" s="363"/>
      <c r="G2030" s="140"/>
      <c r="H2030" s="364"/>
      <c r="I2030" s="365"/>
      <c r="J2030" s="366"/>
      <c r="K2030" s="367"/>
      <c r="L2030" s="362"/>
    </row>
    <row r="2031" spans="3:12" ht="15" customHeight="1" x14ac:dyDescent="0.3">
      <c r="C2031" s="360"/>
      <c r="D2031" s="371">
        <v>46070</v>
      </c>
      <c r="E2031" s="362" t="s">
        <v>1741</v>
      </c>
      <c r="F2031" s="363" t="s">
        <v>897</v>
      </c>
      <c r="G2031" s="140">
        <v>500</v>
      </c>
      <c r="H2031" s="364"/>
      <c r="I2031" s="365" t="s">
        <v>1815</v>
      </c>
      <c r="J2031" s="366"/>
      <c r="K2031" s="367"/>
      <c r="L2031" s="362"/>
    </row>
    <row r="2032" spans="3:12" ht="15" customHeight="1" x14ac:dyDescent="0.3">
      <c r="C2032" s="360"/>
      <c r="D2032" s="361"/>
      <c r="E2032" s="362"/>
      <c r="F2032" s="363"/>
      <c r="G2032" s="140"/>
      <c r="H2032" s="364"/>
      <c r="I2032" s="365"/>
      <c r="J2032" s="366"/>
      <c r="K2032" s="367"/>
      <c r="L2032" s="362"/>
    </row>
    <row r="2033" spans="3:12" ht="15" customHeight="1" x14ac:dyDescent="0.3">
      <c r="C2033" s="360"/>
      <c r="D2033" s="371">
        <v>46107</v>
      </c>
      <c r="E2033" s="362" t="s">
        <v>1684</v>
      </c>
      <c r="F2033" s="363" t="s">
        <v>897</v>
      </c>
      <c r="G2033" s="140">
        <v>870</v>
      </c>
      <c r="H2033" s="364"/>
      <c r="I2033" s="365" t="s">
        <v>1827</v>
      </c>
      <c r="J2033" s="366"/>
      <c r="K2033" s="367"/>
      <c r="L2033" s="362"/>
    </row>
    <row r="2034" spans="3:12" ht="15" customHeight="1" x14ac:dyDescent="0.3">
      <c r="C2034" s="360"/>
      <c r="D2034" s="361"/>
      <c r="E2034" s="362"/>
      <c r="F2034" s="363"/>
      <c r="G2034" s="140"/>
      <c r="H2034" s="364"/>
      <c r="I2034" s="365" t="s">
        <v>1828</v>
      </c>
      <c r="J2034" s="366"/>
      <c r="K2034" s="367"/>
      <c r="L2034" s="362"/>
    </row>
    <row r="2035" spans="3:12" ht="15" customHeight="1" x14ac:dyDescent="0.3">
      <c r="C2035" s="360"/>
      <c r="D2035" s="361"/>
      <c r="E2035" s="362"/>
      <c r="F2035" s="363"/>
      <c r="G2035" s="140"/>
      <c r="H2035" s="364"/>
      <c r="I2035" s="365" t="s">
        <v>1829</v>
      </c>
      <c r="J2035" s="366"/>
      <c r="K2035" s="367"/>
      <c r="L2035" s="362"/>
    </row>
    <row r="2036" spans="3:12" ht="15" customHeight="1" x14ac:dyDescent="0.3">
      <c r="C2036" s="360"/>
      <c r="D2036" s="361"/>
      <c r="E2036" s="362"/>
      <c r="F2036" s="363"/>
      <c r="G2036" s="140"/>
      <c r="H2036" s="364"/>
      <c r="I2036" s="365" t="s">
        <v>1832</v>
      </c>
      <c r="J2036" s="366"/>
      <c r="K2036" s="367"/>
      <c r="L2036" s="362"/>
    </row>
    <row r="2037" spans="3:12" ht="15" customHeight="1" x14ac:dyDescent="0.3">
      <c r="C2037" s="360"/>
      <c r="D2037" s="361"/>
      <c r="E2037" s="362"/>
      <c r="F2037" s="363"/>
      <c r="G2037" s="140"/>
      <c r="H2037" s="364"/>
      <c r="I2037" s="365"/>
      <c r="J2037" s="366"/>
      <c r="K2037" s="367"/>
      <c r="L2037" s="362"/>
    </row>
    <row r="2038" spans="3:12" ht="15" customHeight="1" x14ac:dyDescent="0.3">
      <c r="C2038" s="360"/>
      <c r="D2038" s="371">
        <v>46109</v>
      </c>
      <c r="E2038" s="362" t="s">
        <v>1684</v>
      </c>
      <c r="F2038" s="363" t="s">
        <v>897</v>
      </c>
      <c r="G2038" s="140">
        <v>610</v>
      </c>
      <c r="H2038" s="364"/>
      <c r="I2038" s="365" t="s">
        <v>1830</v>
      </c>
      <c r="J2038" s="366"/>
      <c r="K2038" s="367"/>
      <c r="L2038" s="362"/>
    </row>
    <row r="2039" spans="3:12" ht="15" customHeight="1" x14ac:dyDescent="0.3">
      <c r="C2039" s="360"/>
      <c r="D2039" s="361"/>
      <c r="E2039" s="362"/>
      <c r="F2039" s="363"/>
      <c r="G2039" s="140"/>
      <c r="H2039" s="364"/>
      <c r="I2039" s="365" t="s">
        <v>1831</v>
      </c>
      <c r="J2039" s="366"/>
      <c r="K2039" s="367"/>
      <c r="L2039" s="362"/>
    </row>
    <row r="2040" spans="3:12" ht="15" customHeight="1" x14ac:dyDescent="0.3">
      <c r="C2040" s="360"/>
      <c r="D2040" s="361"/>
      <c r="E2040" s="362"/>
      <c r="F2040" s="363"/>
      <c r="G2040" s="140"/>
      <c r="H2040" s="364"/>
      <c r="I2040" s="365"/>
      <c r="J2040" s="366"/>
      <c r="K2040" s="367"/>
      <c r="L2040" s="362"/>
    </row>
    <row r="2041" spans="3:12" ht="15" customHeight="1" x14ac:dyDescent="0.3">
      <c r="C2041" s="360"/>
      <c r="D2041" s="371">
        <v>46119</v>
      </c>
      <c r="E2041" s="362" t="s">
        <v>1684</v>
      </c>
      <c r="F2041" s="363" t="s">
        <v>897</v>
      </c>
      <c r="G2041" s="140">
        <v>360</v>
      </c>
      <c r="H2041" s="364"/>
      <c r="I2041" s="365" t="s">
        <v>1834</v>
      </c>
      <c r="J2041" s="366"/>
      <c r="K2041" s="367"/>
      <c r="L2041" s="362"/>
    </row>
    <row r="2042" spans="3:12" ht="15" customHeight="1" x14ac:dyDescent="0.3">
      <c r="C2042" s="360"/>
      <c r="D2042" s="361"/>
      <c r="E2042" s="362"/>
      <c r="F2042" s="363"/>
      <c r="G2042" s="140"/>
      <c r="H2042" s="364"/>
      <c r="I2042" s="365" t="s">
        <v>1835</v>
      </c>
      <c r="J2042" s="366"/>
      <c r="K2042" s="367"/>
      <c r="L2042" s="362"/>
    </row>
    <row r="2043" spans="3:12" ht="15" customHeight="1" x14ac:dyDescent="0.3">
      <c r="C2043" s="360"/>
      <c r="D2043" s="361"/>
      <c r="E2043" s="362"/>
      <c r="F2043" s="363"/>
      <c r="G2043" s="140"/>
      <c r="H2043" s="364"/>
      <c r="I2043" s="365"/>
      <c r="J2043" s="366"/>
      <c r="K2043" s="367"/>
      <c r="L2043" s="362"/>
    </row>
    <row r="2044" spans="3:12" ht="15" customHeight="1" x14ac:dyDescent="0.3">
      <c r="C2044" s="360"/>
      <c r="D2044" s="371">
        <v>46120</v>
      </c>
      <c r="E2044" s="362" t="s">
        <v>1684</v>
      </c>
      <c r="F2044" s="363" t="s">
        <v>897</v>
      </c>
      <c r="G2044" s="140">
        <v>1040</v>
      </c>
      <c r="H2044" s="364"/>
      <c r="I2044" s="365" t="s">
        <v>1836</v>
      </c>
      <c r="J2044" s="366"/>
      <c r="K2044" s="367"/>
      <c r="L2044" s="362"/>
    </row>
    <row r="2045" spans="3:12" ht="15" customHeight="1" x14ac:dyDescent="0.3">
      <c r="C2045" s="360"/>
      <c r="D2045" s="361"/>
      <c r="E2045" s="362"/>
      <c r="F2045" s="363"/>
      <c r="G2045" s="140"/>
      <c r="H2045" s="364"/>
      <c r="I2045" s="365" t="s">
        <v>1835</v>
      </c>
      <c r="J2045" s="366"/>
      <c r="K2045" s="367"/>
      <c r="L2045" s="362"/>
    </row>
    <row r="2046" spans="3:12" ht="15" customHeight="1" x14ac:dyDescent="0.3">
      <c r="C2046" s="360"/>
      <c r="D2046" s="361"/>
      <c r="E2046" s="362"/>
      <c r="F2046" s="363"/>
      <c r="G2046" s="140"/>
      <c r="H2046" s="364"/>
      <c r="I2046" s="365" t="s">
        <v>1837</v>
      </c>
      <c r="J2046" s="366"/>
      <c r="K2046" s="367"/>
      <c r="L2046" s="362"/>
    </row>
    <row r="2047" spans="3:12" ht="15" customHeight="1" x14ac:dyDescent="0.3">
      <c r="C2047" s="360"/>
      <c r="D2047" s="361"/>
      <c r="E2047" s="362"/>
      <c r="F2047" s="363"/>
      <c r="G2047" s="140"/>
      <c r="H2047" s="364"/>
      <c r="I2047" s="365"/>
      <c r="J2047" s="366"/>
      <c r="K2047" s="367"/>
      <c r="L2047" s="362"/>
    </row>
    <row r="2048" spans="3:12" ht="15" customHeight="1" x14ac:dyDescent="0.3">
      <c r="C2048" s="360"/>
      <c r="D2048" s="371">
        <v>46121</v>
      </c>
      <c r="E2048" s="362" t="s">
        <v>1684</v>
      </c>
      <c r="F2048" s="363" t="s">
        <v>897</v>
      </c>
      <c r="G2048" s="140">
        <v>540</v>
      </c>
      <c r="H2048" s="364"/>
      <c r="I2048" s="365" t="s">
        <v>1838</v>
      </c>
      <c r="J2048" s="366"/>
      <c r="K2048" s="367"/>
      <c r="L2048" s="362"/>
    </row>
    <row r="2049" spans="3:12" ht="15" customHeight="1" x14ac:dyDescent="0.3">
      <c r="C2049" s="360"/>
      <c r="D2049" s="361"/>
      <c r="E2049" s="362"/>
      <c r="F2049" s="363"/>
      <c r="G2049" s="140"/>
      <c r="H2049" s="364"/>
      <c r="I2049" s="365" t="s">
        <v>1839</v>
      </c>
      <c r="J2049" s="366"/>
      <c r="K2049" s="367"/>
      <c r="L2049" s="362"/>
    </row>
    <row r="2050" spans="3:12" ht="15" customHeight="1" x14ac:dyDescent="0.3">
      <c r="C2050" s="360"/>
      <c r="D2050" s="361"/>
      <c r="E2050" s="362"/>
      <c r="F2050" s="363"/>
      <c r="G2050" s="140"/>
      <c r="H2050" s="364"/>
      <c r="I2050" s="365"/>
      <c r="J2050" s="366"/>
      <c r="K2050" s="367"/>
      <c r="L2050" s="362"/>
    </row>
    <row r="2051" spans="3:12" ht="15" customHeight="1" x14ac:dyDescent="0.3">
      <c r="C2051" s="360"/>
      <c r="D2051" s="371">
        <v>46122</v>
      </c>
      <c r="E2051" s="362" t="s">
        <v>1684</v>
      </c>
      <c r="F2051" s="363" t="s">
        <v>897</v>
      </c>
      <c r="G2051" s="140">
        <v>540</v>
      </c>
      <c r="H2051" s="364"/>
      <c r="I2051" s="365" t="s">
        <v>1840</v>
      </c>
      <c r="J2051" s="366"/>
      <c r="K2051" s="367"/>
      <c r="L2051" s="362"/>
    </row>
    <row r="2052" spans="3:12" ht="15" customHeight="1" x14ac:dyDescent="0.3">
      <c r="C2052" s="360"/>
      <c r="D2052" s="361"/>
      <c r="E2052" s="362"/>
      <c r="F2052" s="363"/>
      <c r="G2052" s="140"/>
      <c r="H2052" s="364"/>
      <c r="I2052" s="365" t="s">
        <v>1832</v>
      </c>
      <c r="J2052" s="366"/>
      <c r="K2052" s="367"/>
      <c r="L2052" s="362"/>
    </row>
    <row r="2053" spans="3:12" ht="15" customHeight="1" x14ac:dyDescent="0.3">
      <c r="C2053" s="360"/>
      <c r="D2053" s="361"/>
      <c r="E2053" s="362"/>
      <c r="F2053" s="363"/>
      <c r="G2053" s="140"/>
      <c r="H2053" s="364"/>
      <c r="I2053" s="365"/>
      <c r="J2053" s="366"/>
      <c r="K2053" s="367"/>
      <c r="L2053" s="362"/>
    </row>
    <row r="2054" spans="3:12" ht="15" customHeight="1" x14ac:dyDescent="0.3">
      <c r="C2054" s="360"/>
      <c r="D2054" s="371">
        <v>46123</v>
      </c>
      <c r="E2054" s="362" t="s">
        <v>1741</v>
      </c>
      <c r="F2054" s="363" t="s">
        <v>897</v>
      </c>
      <c r="G2054" s="140">
        <v>150</v>
      </c>
      <c r="H2054" s="364"/>
      <c r="I2054" s="365" t="s">
        <v>1841</v>
      </c>
      <c r="J2054" s="366"/>
      <c r="K2054" s="367"/>
      <c r="L2054" s="362"/>
    </row>
    <row r="2055" spans="3:12" ht="15" customHeight="1" x14ac:dyDescent="0.3">
      <c r="C2055" s="360"/>
      <c r="D2055" s="361"/>
      <c r="E2055" s="362"/>
      <c r="F2055" s="363"/>
      <c r="G2055" s="140"/>
      <c r="H2055" s="364"/>
      <c r="I2055" s="365"/>
      <c r="J2055" s="366"/>
      <c r="K2055" s="367"/>
      <c r="L2055" s="362"/>
    </row>
    <row r="2056" spans="3:12" ht="15" customHeight="1" x14ac:dyDescent="0.3">
      <c r="C2056" s="360"/>
      <c r="D2056" s="371">
        <v>46124</v>
      </c>
      <c r="E2056" s="362" t="s">
        <v>1684</v>
      </c>
      <c r="F2056" s="363" t="s">
        <v>897</v>
      </c>
      <c r="G2056" s="140">
        <v>720</v>
      </c>
      <c r="H2056" s="364"/>
      <c r="I2056" s="365" t="s">
        <v>1842</v>
      </c>
      <c r="J2056" s="366"/>
      <c r="K2056" s="367"/>
      <c r="L2056" s="362"/>
    </row>
    <row r="2057" spans="3:12" ht="15" customHeight="1" x14ac:dyDescent="0.3">
      <c r="C2057" s="360"/>
      <c r="D2057" s="361"/>
      <c r="E2057" s="362"/>
      <c r="F2057" s="363"/>
      <c r="G2057" s="140"/>
      <c r="H2057" s="364"/>
      <c r="I2057" s="365" t="s">
        <v>1843</v>
      </c>
      <c r="J2057" s="366"/>
      <c r="K2057" s="367"/>
      <c r="L2057" s="362"/>
    </row>
    <row r="2058" spans="3:12" ht="15" customHeight="1" x14ac:dyDescent="0.3">
      <c r="C2058" s="360"/>
      <c r="D2058" s="361"/>
      <c r="E2058" s="362"/>
      <c r="F2058" s="363"/>
      <c r="G2058" s="140"/>
      <c r="H2058" s="364"/>
      <c r="I2058" s="365" t="s">
        <v>1844</v>
      </c>
      <c r="J2058" s="366"/>
      <c r="K2058" s="367"/>
      <c r="L2058" s="362"/>
    </row>
    <row r="2059" spans="3:12" ht="15" customHeight="1" x14ac:dyDescent="0.3">
      <c r="C2059" s="360"/>
      <c r="D2059" s="361"/>
      <c r="E2059" s="362"/>
      <c r="F2059" s="363"/>
      <c r="G2059" s="140"/>
      <c r="H2059" s="364"/>
      <c r="I2059" s="365"/>
      <c r="J2059" s="366"/>
      <c r="K2059" s="367"/>
      <c r="L2059" s="362"/>
    </row>
    <row r="2060" spans="3:12" ht="15" customHeight="1" x14ac:dyDescent="0.3">
      <c r="C2060" s="360"/>
      <c r="D2060" s="371" t="s">
        <v>1845</v>
      </c>
      <c r="E2060" s="362" t="s">
        <v>1684</v>
      </c>
      <c r="F2060" s="363" t="s">
        <v>897</v>
      </c>
      <c r="G2060" s="140"/>
      <c r="H2060" s="364"/>
      <c r="I2060" s="365" t="s">
        <v>1846</v>
      </c>
      <c r="J2060" s="366"/>
      <c r="K2060" s="367"/>
      <c r="L2060" s="362"/>
    </row>
    <row r="2061" spans="3:12" ht="15" customHeight="1" x14ac:dyDescent="0.3">
      <c r="C2061" s="360"/>
      <c r="D2061" s="361"/>
      <c r="E2061" s="362"/>
      <c r="F2061" s="363"/>
      <c r="G2061" s="140"/>
      <c r="H2061" s="364"/>
      <c r="I2061" s="365" t="s">
        <v>1827</v>
      </c>
      <c r="J2061" s="366"/>
      <c r="K2061" s="367"/>
      <c r="L2061" s="362"/>
    </row>
    <row r="2062" spans="3:12" ht="15" customHeight="1" x14ac:dyDescent="0.3">
      <c r="C2062" s="360"/>
      <c r="D2062" s="361"/>
      <c r="E2062" s="362"/>
      <c r="F2062" s="363"/>
      <c r="G2062" s="140"/>
      <c r="H2062" s="364"/>
      <c r="I2062" s="365"/>
      <c r="J2062" s="366"/>
      <c r="K2062" s="367"/>
      <c r="L2062" s="362"/>
    </row>
    <row r="2063" spans="3:12" ht="15" customHeight="1" x14ac:dyDescent="0.3">
      <c r="C2063" s="360"/>
      <c r="D2063" s="371">
        <v>46129</v>
      </c>
      <c r="E2063" s="362" t="s">
        <v>1684</v>
      </c>
      <c r="F2063" s="363" t="s">
        <v>897</v>
      </c>
      <c r="G2063" s="140">
        <v>580</v>
      </c>
      <c r="H2063" s="364"/>
      <c r="I2063" s="365" t="s">
        <v>1847</v>
      </c>
      <c r="J2063" s="366"/>
      <c r="K2063" s="367"/>
      <c r="L2063" s="362"/>
    </row>
    <row r="2064" spans="3:12" ht="15" customHeight="1" x14ac:dyDescent="0.3">
      <c r="C2064" s="360"/>
      <c r="D2064" s="361"/>
      <c r="E2064" s="362"/>
      <c r="F2064" s="363"/>
      <c r="G2064" s="140"/>
      <c r="H2064" s="364"/>
      <c r="I2064" s="365" t="s">
        <v>1848</v>
      </c>
      <c r="J2064" s="366"/>
      <c r="K2064" s="367"/>
      <c r="L2064" s="362"/>
    </row>
    <row r="2065" spans="3:12" ht="15" customHeight="1" x14ac:dyDescent="0.3">
      <c r="C2065" s="360"/>
      <c r="D2065" s="361"/>
      <c r="E2065" s="362"/>
      <c r="F2065" s="363"/>
      <c r="G2065" s="140"/>
      <c r="H2065" s="364"/>
      <c r="I2065" s="365" t="s">
        <v>1849</v>
      </c>
      <c r="J2065" s="366"/>
      <c r="K2065" s="367"/>
      <c r="L2065" s="362"/>
    </row>
    <row r="2066" spans="3:12" ht="15" customHeight="1" x14ac:dyDescent="0.3">
      <c r="C2066" s="360"/>
      <c r="D2066" s="361"/>
      <c r="E2066" s="362"/>
      <c r="F2066" s="363"/>
      <c r="G2066" s="140"/>
      <c r="H2066" s="364"/>
      <c r="I2066" s="365"/>
      <c r="J2066" s="366"/>
      <c r="K2066" s="367"/>
      <c r="L2066" s="362"/>
    </row>
    <row r="2067" spans="3:12" ht="15" customHeight="1" x14ac:dyDescent="0.3">
      <c r="C2067" s="360"/>
      <c r="D2067" s="361"/>
      <c r="E2067" s="362"/>
      <c r="F2067" s="363"/>
      <c r="G2067" s="140"/>
      <c r="H2067" s="364"/>
      <c r="I2067" s="365"/>
      <c r="J2067" s="366"/>
      <c r="K2067" s="367"/>
      <c r="L2067" s="362"/>
    </row>
    <row r="2068" spans="3:12" ht="15" customHeight="1" x14ac:dyDescent="0.3">
      <c r="C2068" s="360"/>
      <c r="D2068" s="371">
        <v>46130</v>
      </c>
      <c r="E2068" s="362" t="s">
        <v>1684</v>
      </c>
      <c r="F2068" s="363" t="s">
        <v>897</v>
      </c>
      <c r="G2068" s="140">
        <v>870</v>
      </c>
      <c r="H2068" s="364"/>
      <c r="I2068" s="365" t="s">
        <v>1850</v>
      </c>
      <c r="J2068" s="366"/>
      <c r="K2068" s="367"/>
      <c r="L2068" s="362"/>
    </row>
    <row r="2069" spans="3:12" ht="15" customHeight="1" x14ac:dyDescent="0.3">
      <c r="C2069" s="360"/>
      <c r="D2069" s="361"/>
      <c r="E2069" s="362"/>
      <c r="F2069" s="363"/>
      <c r="G2069" s="140"/>
      <c r="H2069" s="364"/>
      <c r="I2069" s="365" t="s">
        <v>1849</v>
      </c>
      <c r="J2069" s="366"/>
      <c r="K2069" s="367"/>
      <c r="L2069" s="362"/>
    </row>
    <row r="2070" spans="3:12" ht="15" customHeight="1" x14ac:dyDescent="0.3">
      <c r="C2070" s="360"/>
      <c r="D2070" s="361"/>
      <c r="E2070" s="362"/>
      <c r="F2070" s="363"/>
      <c r="G2070" s="140"/>
      <c r="H2070" s="364"/>
      <c r="I2070" s="365" t="s">
        <v>1851</v>
      </c>
      <c r="J2070" s="366"/>
      <c r="K2070" s="367"/>
      <c r="L2070" s="362"/>
    </row>
    <row r="2071" spans="3:12" ht="15" customHeight="1" x14ac:dyDescent="0.3">
      <c r="C2071" s="360"/>
      <c r="D2071" s="361"/>
      <c r="E2071" s="362"/>
      <c r="F2071" s="363"/>
      <c r="G2071" s="140"/>
      <c r="H2071" s="364"/>
      <c r="I2071" s="365" t="s">
        <v>1839</v>
      </c>
      <c r="J2071" s="366"/>
      <c r="K2071" s="367"/>
      <c r="L2071" s="362"/>
    </row>
    <row r="2072" spans="3:12" ht="15" customHeight="1" x14ac:dyDescent="0.3">
      <c r="C2072" s="360"/>
      <c r="D2072" s="361"/>
      <c r="E2072" s="362"/>
      <c r="F2072" s="363"/>
      <c r="G2072" s="140"/>
      <c r="H2072" s="364"/>
      <c r="I2072" s="365"/>
      <c r="J2072" s="366"/>
      <c r="K2072" s="367"/>
      <c r="L2072" s="362"/>
    </row>
    <row r="2073" spans="3:12" ht="15" customHeight="1" x14ac:dyDescent="0.3">
      <c r="C2073" s="360"/>
      <c r="D2073" s="361"/>
      <c r="E2073" s="362"/>
      <c r="F2073" s="363"/>
      <c r="G2073" s="140"/>
      <c r="H2073" s="364"/>
      <c r="I2073" s="365"/>
      <c r="J2073" s="366"/>
      <c r="K2073" s="367"/>
      <c r="L2073" s="362"/>
    </row>
    <row r="2074" spans="3:12" ht="15" customHeight="1" x14ac:dyDescent="0.3">
      <c r="C2074" s="360"/>
      <c r="D2074" s="371">
        <v>46132</v>
      </c>
      <c r="E2074" s="362" t="s">
        <v>1684</v>
      </c>
      <c r="F2074" s="363" t="s">
        <v>897</v>
      </c>
      <c r="G2074" s="140">
        <v>700</v>
      </c>
      <c r="H2074" s="364"/>
      <c r="I2074" s="365" t="s">
        <v>1853</v>
      </c>
      <c r="J2074" s="366"/>
      <c r="K2074" s="367"/>
      <c r="L2074" s="362"/>
    </row>
    <row r="2075" spans="3:12" ht="15" customHeight="1" x14ac:dyDescent="0.3">
      <c r="C2075" s="360"/>
      <c r="D2075" s="361"/>
      <c r="E2075" s="362"/>
      <c r="F2075" s="363"/>
      <c r="G2075" s="140"/>
      <c r="H2075" s="364"/>
      <c r="I2075" s="365" t="s">
        <v>1827</v>
      </c>
      <c r="J2075" s="366"/>
      <c r="K2075" s="367"/>
      <c r="L2075" s="362"/>
    </row>
    <row r="2076" spans="3:12" ht="15" customHeight="1" x14ac:dyDescent="0.3">
      <c r="C2076" s="360"/>
      <c r="D2076" s="361"/>
      <c r="E2076" s="362"/>
      <c r="F2076" s="363"/>
      <c r="G2076" s="140"/>
      <c r="H2076" s="364"/>
      <c r="I2076" s="365"/>
      <c r="J2076" s="366"/>
      <c r="K2076" s="367"/>
      <c r="L2076" s="362"/>
    </row>
    <row r="2077" spans="3:12" ht="15" customHeight="1" x14ac:dyDescent="0.3">
      <c r="C2077" s="360"/>
      <c r="D2077" s="361"/>
      <c r="E2077" s="362"/>
      <c r="F2077" s="363"/>
      <c r="G2077" s="140"/>
      <c r="H2077" s="364"/>
      <c r="I2077" s="365"/>
      <c r="J2077" s="366"/>
      <c r="K2077" s="367"/>
      <c r="L2077" s="362"/>
    </row>
    <row r="2078" spans="3:12" ht="15" customHeight="1" x14ac:dyDescent="0.3">
      <c r="C2078" s="360"/>
      <c r="D2078" s="371">
        <v>46133</v>
      </c>
      <c r="E2078" s="362" t="s">
        <v>1741</v>
      </c>
      <c r="F2078" s="363" t="s">
        <v>897</v>
      </c>
      <c r="G2078" s="140">
        <v>300</v>
      </c>
      <c r="H2078" s="364"/>
      <c r="I2078" s="365" t="s">
        <v>1852</v>
      </c>
      <c r="J2078" s="366"/>
      <c r="K2078" s="367"/>
      <c r="L2078" s="362"/>
    </row>
    <row r="2079" spans="3:12" ht="15" customHeight="1" x14ac:dyDescent="0.3">
      <c r="C2079" s="360"/>
      <c r="D2079" s="361"/>
      <c r="E2079" s="362"/>
      <c r="F2079" s="363"/>
      <c r="G2079" s="140"/>
      <c r="H2079" s="364"/>
      <c r="I2079" s="365"/>
      <c r="J2079" s="366"/>
      <c r="K2079" s="367"/>
      <c r="L2079" s="362"/>
    </row>
    <row r="2080" spans="3:12" ht="15" customHeight="1" x14ac:dyDescent="0.3">
      <c r="C2080" s="360"/>
      <c r="D2080" s="361"/>
      <c r="E2080" s="362"/>
      <c r="F2080" s="363"/>
      <c r="G2080" s="140"/>
      <c r="H2080" s="364"/>
      <c r="I2080" s="365"/>
      <c r="J2080" s="366"/>
      <c r="K2080" s="367"/>
      <c r="L2080" s="362"/>
    </row>
    <row r="2081" spans="3:12" ht="15" customHeight="1" x14ac:dyDescent="0.3">
      <c r="C2081" s="360"/>
      <c r="D2081" s="371">
        <v>46135</v>
      </c>
      <c r="E2081" s="362" t="s">
        <v>1684</v>
      </c>
      <c r="F2081" s="363" t="s">
        <v>897</v>
      </c>
      <c r="G2081" s="140">
        <v>960</v>
      </c>
      <c r="H2081" s="364"/>
      <c r="I2081" s="365" t="s">
        <v>1842</v>
      </c>
      <c r="J2081" s="366"/>
      <c r="K2081" s="367"/>
      <c r="L2081" s="362"/>
    </row>
    <row r="2082" spans="3:12" ht="15" customHeight="1" x14ac:dyDescent="0.3">
      <c r="C2082" s="360"/>
      <c r="D2082" s="361"/>
      <c r="E2082" s="362"/>
      <c r="F2082" s="363"/>
      <c r="G2082" s="140"/>
      <c r="H2082" s="364"/>
      <c r="I2082" s="365" t="s">
        <v>1854</v>
      </c>
      <c r="J2082" s="366"/>
      <c r="K2082" s="367"/>
      <c r="L2082" s="362"/>
    </row>
    <row r="2083" spans="3:12" ht="15" customHeight="1" x14ac:dyDescent="0.3">
      <c r="C2083" s="360"/>
      <c r="D2083" s="361"/>
      <c r="E2083" s="362"/>
      <c r="F2083" s="363"/>
      <c r="G2083" s="140"/>
      <c r="H2083" s="364"/>
      <c r="I2083" s="365" t="s">
        <v>1838</v>
      </c>
      <c r="J2083" s="366"/>
      <c r="K2083" s="367"/>
      <c r="L2083" s="362"/>
    </row>
    <row r="2084" spans="3:12" ht="15" customHeight="1" x14ac:dyDescent="0.3">
      <c r="C2084" s="360"/>
      <c r="D2084" s="361"/>
      <c r="E2084" s="362"/>
      <c r="F2084" s="363"/>
      <c r="G2084" s="140"/>
      <c r="H2084" s="364"/>
      <c r="I2084" s="365"/>
      <c r="J2084" s="366"/>
      <c r="K2084" s="367"/>
      <c r="L2084" s="362"/>
    </row>
    <row r="2085" spans="3:12" ht="15" customHeight="1" x14ac:dyDescent="0.3">
      <c r="C2085" s="360"/>
      <c r="D2085" s="371">
        <v>46136</v>
      </c>
      <c r="E2085" s="362" t="s">
        <v>1741</v>
      </c>
      <c r="F2085" s="363" t="s">
        <v>897</v>
      </c>
      <c r="G2085" s="140">
        <v>150</v>
      </c>
      <c r="H2085" s="364"/>
      <c r="I2085" s="365" t="s">
        <v>1855</v>
      </c>
      <c r="J2085" s="366"/>
      <c r="K2085" s="367"/>
      <c r="L2085" s="362"/>
    </row>
    <row r="2086" spans="3:12" ht="15" customHeight="1" x14ac:dyDescent="0.3">
      <c r="C2086" s="360"/>
      <c r="D2086" s="361"/>
      <c r="E2086" s="362"/>
      <c r="F2086" s="363"/>
      <c r="G2086" s="140"/>
      <c r="H2086" s="364"/>
      <c r="I2086" s="365"/>
      <c r="J2086" s="366"/>
      <c r="K2086" s="367"/>
      <c r="L2086" s="362"/>
    </row>
    <row r="2087" spans="3:12" ht="15" customHeight="1" x14ac:dyDescent="0.3">
      <c r="C2087" s="360"/>
      <c r="D2087" s="361"/>
      <c r="E2087" s="362"/>
      <c r="F2087" s="363"/>
      <c r="G2087" s="140"/>
      <c r="H2087" s="364"/>
      <c r="I2087" s="365"/>
      <c r="J2087" s="366"/>
      <c r="K2087" s="367"/>
      <c r="L2087" s="362"/>
    </row>
    <row r="2088" spans="3:12" ht="15" customHeight="1" x14ac:dyDescent="0.3">
      <c r="C2088" s="360"/>
      <c r="D2088" s="371">
        <v>46137</v>
      </c>
      <c r="E2088" s="362" t="s">
        <v>1684</v>
      </c>
      <c r="F2088" s="363" t="s">
        <v>897</v>
      </c>
      <c r="G2088" s="140"/>
      <c r="H2088" s="364"/>
      <c r="I2088" s="365" t="s">
        <v>1827</v>
      </c>
      <c r="J2088" s="366"/>
      <c r="K2088" s="367"/>
      <c r="L2088" s="362"/>
    </row>
    <row r="2089" spans="3:12" ht="15" customHeight="1" x14ac:dyDescent="0.3">
      <c r="C2089" s="360"/>
      <c r="D2089" s="361"/>
      <c r="E2089" s="362"/>
      <c r="F2089" s="363"/>
      <c r="G2089" s="140"/>
      <c r="H2089" s="364"/>
      <c r="I2089" s="365" t="s">
        <v>1834</v>
      </c>
      <c r="J2089" s="366"/>
      <c r="K2089" s="367"/>
      <c r="L2089" s="362"/>
    </row>
    <row r="2090" spans="3:12" ht="15" customHeight="1" x14ac:dyDescent="0.3">
      <c r="C2090" s="360"/>
      <c r="D2090" s="361"/>
      <c r="E2090" s="362"/>
      <c r="F2090" s="363"/>
      <c r="G2090" s="140"/>
      <c r="H2090" s="364"/>
      <c r="I2090" s="365" t="s">
        <v>1856</v>
      </c>
      <c r="J2090" s="366"/>
      <c r="K2090" s="367"/>
      <c r="L2090" s="362"/>
    </row>
    <row r="2091" spans="3:12" ht="15" customHeight="1" x14ac:dyDescent="0.3">
      <c r="C2091" s="360"/>
      <c r="D2091" s="361"/>
      <c r="E2091" s="362"/>
      <c r="F2091" s="363"/>
      <c r="G2091" s="140"/>
      <c r="H2091" s="364"/>
      <c r="I2091" s="365"/>
      <c r="J2091" s="366"/>
      <c r="K2091" s="367"/>
      <c r="L2091" s="362"/>
    </row>
    <row r="2092" spans="3:12" ht="15" customHeight="1" x14ac:dyDescent="0.3">
      <c r="C2092" s="360"/>
      <c r="D2092" s="371">
        <v>46139</v>
      </c>
      <c r="E2092" s="362" t="s">
        <v>1741</v>
      </c>
      <c r="F2092" s="363" t="s">
        <v>897</v>
      </c>
      <c r="G2092" s="140">
        <v>300</v>
      </c>
      <c r="H2092" s="364"/>
      <c r="I2092" s="365" t="s">
        <v>1827</v>
      </c>
      <c r="J2092" s="366"/>
      <c r="K2092" s="367"/>
      <c r="L2092" s="362"/>
    </row>
    <row r="2093" spans="3:12" ht="15" customHeight="1" x14ac:dyDescent="0.3">
      <c r="C2093" s="360"/>
      <c r="D2093" s="361"/>
      <c r="E2093" s="362"/>
      <c r="F2093" s="363"/>
      <c r="G2093" s="140"/>
      <c r="H2093" s="364"/>
      <c r="I2093" s="365"/>
      <c r="J2093" s="366"/>
      <c r="K2093" s="367"/>
      <c r="L2093" s="362"/>
    </row>
    <row r="2094" spans="3:12" ht="15" customHeight="1" x14ac:dyDescent="0.3">
      <c r="C2094" s="360"/>
      <c r="D2094" s="371">
        <v>46141</v>
      </c>
      <c r="E2094" s="362" t="s">
        <v>1684</v>
      </c>
      <c r="F2094" s="363" t="s">
        <v>897</v>
      </c>
      <c r="G2094" s="140">
        <v>570</v>
      </c>
      <c r="H2094" s="364"/>
      <c r="I2094" s="365" t="s">
        <v>1854</v>
      </c>
      <c r="J2094" s="366"/>
      <c r="K2094" s="367"/>
      <c r="L2094" s="362"/>
    </row>
    <row r="2095" spans="3:12" ht="15" customHeight="1" x14ac:dyDescent="0.3">
      <c r="C2095" s="360"/>
      <c r="D2095" s="361"/>
      <c r="E2095" s="362"/>
      <c r="F2095" s="363"/>
      <c r="G2095" s="140">
        <f>SUM(G2033:G2094)</f>
        <v>9260</v>
      </c>
      <c r="H2095" s="364"/>
      <c r="I2095" s="365" t="s">
        <v>1859</v>
      </c>
      <c r="J2095" s="366"/>
      <c r="K2095" s="367"/>
      <c r="L2095" s="362"/>
    </row>
    <row r="2096" spans="3:12" ht="15" customHeight="1" x14ac:dyDescent="0.3">
      <c r="C2096" s="360"/>
      <c r="D2096" s="361"/>
      <c r="E2096" s="362"/>
      <c r="F2096" s="363"/>
      <c r="G2096" s="140"/>
      <c r="H2096" s="364"/>
      <c r="I2096" s="365"/>
      <c r="J2096" s="366"/>
      <c r="K2096" s="367"/>
      <c r="L2096" s="362"/>
    </row>
    <row r="2097" spans="3:12" ht="15" customHeight="1" x14ac:dyDescent="0.3">
      <c r="C2097" s="360"/>
      <c r="D2097" s="371">
        <v>46144</v>
      </c>
      <c r="E2097" s="362" t="s">
        <v>1684</v>
      </c>
      <c r="F2097" s="363" t="s">
        <v>897</v>
      </c>
      <c r="G2097" s="140">
        <v>660</v>
      </c>
      <c r="H2097" s="364"/>
      <c r="I2097" s="365" t="s">
        <v>1857</v>
      </c>
      <c r="J2097" s="366"/>
      <c r="K2097" s="367"/>
      <c r="L2097" s="362"/>
    </row>
    <row r="2098" spans="3:12" ht="15" customHeight="1" x14ac:dyDescent="0.3">
      <c r="C2098" s="360"/>
      <c r="D2098" s="361"/>
      <c r="E2098" s="362"/>
      <c r="F2098" s="363"/>
      <c r="G2098" s="140"/>
      <c r="H2098" s="364"/>
      <c r="I2098" s="365" t="s">
        <v>1839</v>
      </c>
      <c r="J2098" s="366"/>
      <c r="K2098" s="367"/>
      <c r="L2098" s="362"/>
    </row>
    <row r="2099" spans="3:12" ht="15" customHeight="1" x14ac:dyDescent="0.3">
      <c r="C2099" s="360"/>
      <c r="D2099" s="361"/>
      <c r="E2099" s="362"/>
      <c r="F2099" s="363"/>
      <c r="G2099" s="140"/>
      <c r="H2099" s="364"/>
      <c r="I2099" s="365" t="s">
        <v>1858</v>
      </c>
      <c r="J2099" s="366"/>
      <c r="K2099" s="367"/>
      <c r="L2099" s="362"/>
    </row>
    <row r="2100" spans="3:12" ht="15" customHeight="1" x14ac:dyDescent="0.3">
      <c r="C2100" s="360"/>
      <c r="D2100" s="762"/>
      <c r="E2100" s="362"/>
      <c r="F2100" s="363"/>
      <c r="G2100" s="140"/>
      <c r="H2100" s="364"/>
      <c r="I2100" s="365"/>
      <c r="J2100" s="366"/>
      <c r="K2100" s="367"/>
      <c r="L2100" s="362"/>
    </row>
    <row r="2101" spans="3:12" ht="15" customHeight="1" x14ac:dyDescent="0.3">
      <c r="C2101" s="360"/>
      <c r="D2101" s="762"/>
      <c r="E2101" s="362"/>
      <c r="F2101" s="363"/>
      <c r="G2101" s="140"/>
      <c r="H2101" s="364"/>
      <c r="I2101" s="365"/>
      <c r="J2101" s="366"/>
      <c r="K2101" s="367"/>
      <c r="L2101" s="362"/>
    </row>
    <row r="2102" spans="3:12" ht="15" customHeight="1" x14ac:dyDescent="0.3">
      <c r="C2102" s="360"/>
      <c r="D2102" s="361"/>
      <c r="E2102" s="362"/>
      <c r="F2102" s="363"/>
      <c r="G2102" s="140"/>
      <c r="H2102" s="364"/>
      <c r="I2102" s="365"/>
      <c r="J2102" s="366"/>
      <c r="K2102" s="367"/>
      <c r="L2102" s="362"/>
    </row>
    <row r="2103" spans="3:12" ht="15" customHeight="1" x14ac:dyDescent="0.3">
      <c r="C2103" s="360"/>
      <c r="D2103" s="361"/>
      <c r="E2103" s="362"/>
      <c r="F2103" s="363"/>
      <c r="G2103" s="140"/>
      <c r="H2103" s="364"/>
      <c r="I2103" s="365"/>
      <c r="J2103" s="366"/>
      <c r="K2103" s="367"/>
      <c r="L2103" s="362"/>
    </row>
    <row r="2104" spans="3:12" ht="15" customHeight="1" x14ac:dyDescent="0.3">
      <c r="C2104" s="360"/>
      <c r="D2104" s="361"/>
      <c r="E2104" s="362"/>
      <c r="F2104" s="363"/>
      <c r="G2104" s="140"/>
      <c r="H2104" s="364"/>
      <c r="I2104" s="365"/>
      <c r="J2104" s="366"/>
      <c r="K2104" s="367"/>
      <c r="L2104" s="362"/>
    </row>
    <row r="2105" spans="3:12" ht="15" customHeight="1" x14ac:dyDescent="0.3">
      <c r="C2105" s="360"/>
      <c r="D2105" s="361"/>
      <c r="E2105" s="362"/>
      <c r="F2105" s="363"/>
      <c r="G2105" s="140"/>
      <c r="H2105" s="364"/>
      <c r="I2105" s="365"/>
      <c r="J2105" s="366"/>
      <c r="K2105" s="367"/>
      <c r="L2105" s="362"/>
    </row>
    <row r="2106" spans="3:12" ht="15" customHeight="1" x14ac:dyDescent="0.3">
      <c r="C2106" s="360"/>
      <c r="D2106" s="361"/>
      <c r="E2106" s="362"/>
      <c r="F2106" s="363"/>
      <c r="G2106" s="140"/>
      <c r="H2106" s="364"/>
      <c r="I2106" s="365"/>
      <c r="J2106" s="366"/>
      <c r="K2106" s="367"/>
      <c r="L2106" s="362"/>
    </row>
    <row r="2107" spans="3:12" ht="15" customHeight="1" x14ac:dyDescent="0.3">
      <c r="C2107" s="360"/>
      <c r="D2107" s="361"/>
      <c r="E2107" s="362"/>
      <c r="F2107" s="363"/>
      <c r="G2107" s="140"/>
      <c r="H2107" s="364"/>
      <c r="I2107" s="365"/>
      <c r="J2107" s="366"/>
      <c r="K2107" s="367"/>
      <c r="L2107" s="362"/>
    </row>
    <row r="2108" spans="3:12" ht="15" customHeight="1" x14ac:dyDescent="0.3">
      <c r="C2108" s="360"/>
      <c r="D2108" s="361"/>
      <c r="E2108" s="362"/>
      <c r="F2108" s="363"/>
      <c r="G2108" s="140"/>
      <c r="H2108" s="364"/>
      <c r="I2108" s="365"/>
      <c r="J2108" s="366"/>
      <c r="K2108" s="367"/>
      <c r="L2108" s="362"/>
    </row>
    <row r="2109" spans="3:12" ht="15" customHeight="1" x14ac:dyDescent="0.3">
      <c r="C2109" s="360"/>
      <c r="D2109" s="361"/>
      <c r="E2109" s="362"/>
      <c r="F2109" s="363"/>
      <c r="G2109" s="140"/>
      <c r="H2109" s="364"/>
      <c r="I2109" s="365"/>
      <c r="J2109" s="366"/>
      <c r="K2109" s="367"/>
      <c r="L2109" s="362"/>
    </row>
    <row r="2110" spans="3:12" ht="15" customHeight="1" x14ac:dyDescent="0.3">
      <c r="C2110" s="360"/>
      <c r="D2110" s="361"/>
      <c r="E2110" s="362"/>
      <c r="F2110" s="363"/>
      <c r="G2110" s="140"/>
      <c r="H2110" s="364"/>
      <c r="I2110" s="365"/>
      <c r="J2110" s="366"/>
      <c r="K2110" s="367"/>
      <c r="L2110" s="362"/>
    </row>
    <row r="2111" spans="3:12" ht="15" customHeight="1" x14ac:dyDescent="0.3">
      <c r="C2111" s="360"/>
      <c r="D2111" s="361"/>
      <c r="E2111" s="362"/>
      <c r="F2111" s="363"/>
      <c r="G2111" s="140"/>
      <c r="H2111" s="364"/>
      <c r="I2111" s="365"/>
      <c r="J2111" s="366"/>
      <c r="K2111" s="367"/>
      <c r="L2111" s="362"/>
    </row>
    <row r="2112" spans="3:12" ht="15" customHeight="1" x14ac:dyDescent="0.3">
      <c r="C2112" s="360"/>
      <c r="D2112" s="361"/>
      <c r="E2112" s="362"/>
      <c r="F2112" s="363"/>
      <c r="G2112" s="140"/>
      <c r="H2112" s="364"/>
      <c r="I2112" s="365"/>
      <c r="J2112" s="366"/>
      <c r="K2112" s="367"/>
      <c r="L2112" s="362"/>
    </row>
    <row r="2113" spans="3:12" ht="15" customHeight="1" x14ac:dyDescent="0.3">
      <c r="C2113" s="360"/>
      <c r="D2113" s="361"/>
      <c r="E2113" s="362"/>
      <c r="F2113" s="363"/>
      <c r="G2113" s="140"/>
      <c r="H2113" s="364"/>
      <c r="I2113" s="365"/>
      <c r="J2113" s="366"/>
      <c r="K2113" s="367"/>
      <c r="L2113" s="362"/>
    </row>
    <row r="2114" spans="3:12" ht="15" customHeight="1" x14ac:dyDescent="0.3">
      <c r="C2114" s="360"/>
      <c r="D2114" s="361"/>
      <c r="E2114" s="362"/>
      <c r="F2114" s="363"/>
      <c r="G2114" s="140"/>
      <c r="H2114" s="364"/>
      <c r="I2114" s="365"/>
      <c r="J2114" s="366"/>
      <c r="K2114" s="367"/>
      <c r="L2114" s="362"/>
    </row>
    <row r="2115" spans="3:12" ht="15" customHeight="1" x14ac:dyDescent="0.3">
      <c r="C2115" s="360"/>
      <c r="D2115" s="361"/>
      <c r="E2115" s="362"/>
      <c r="F2115" s="363"/>
      <c r="G2115" s="140"/>
      <c r="H2115" s="364"/>
      <c r="I2115" s="365"/>
      <c r="J2115" s="366"/>
      <c r="K2115" s="367"/>
      <c r="L2115" s="362"/>
    </row>
    <row r="2116" spans="3:12" ht="15" customHeight="1" x14ac:dyDescent="0.3">
      <c r="C2116" s="360"/>
      <c r="D2116" s="361"/>
      <c r="E2116" s="362"/>
      <c r="F2116" s="363"/>
      <c r="G2116" s="140"/>
      <c r="H2116" s="364"/>
      <c r="I2116" s="365"/>
      <c r="J2116" s="366"/>
      <c r="K2116" s="367"/>
      <c r="L2116" s="362"/>
    </row>
    <row r="2117" spans="3:12" ht="15" customHeight="1" x14ac:dyDescent="0.3">
      <c r="C2117" s="360"/>
      <c r="D2117" s="361"/>
      <c r="E2117" s="362"/>
      <c r="F2117" s="363"/>
      <c r="G2117" s="140"/>
      <c r="H2117" s="364"/>
      <c r="I2117" s="365"/>
      <c r="J2117" s="366"/>
      <c r="K2117" s="367"/>
      <c r="L2117" s="362"/>
    </row>
    <row r="2118" spans="3:12" ht="15" customHeight="1" x14ac:dyDescent="0.3">
      <c r="C2118" s="360"/>
      <c r="D2118" s="361"/>
      <c r="E2118" s="362"/>
      <c r="F2118" s="363"/>
      <c r="G2118" s="140"/>
      <c r="H2118" s="364"/>
      <c r="I2118" s="365"/>
      <c r="J2118" s="366"/>
      <c r="K2118" s="367"/>
      <c r="L2118" s="362"/>
    </row>
    <row r="2119" spans="3:12" ht="15" customHeight="1" x14ac:dyDescent="0.3">
      <c r="C2119" s="360"/>
      <c r="D2119" s="361"/>
      <c r="E2119" s="362"/>
      <c r="F2119" s="363"/>
      <c r="G2119" s="140"/>
      <c r="H2119" s="364"/>
      <c r="I2119" s="365"/>
      <c r="J2119" s="366"/>
      <c r="K2119" s="367"/>
      <c r="L2119" s="362"/>
    </row>
    <row r="2120" spans="3:12" ht="15" customHeight="1" x14ac:dyDescent="0.3">
      <c r="C2120" s="360"/>
      <c r="D2120" s="361"/>
      <c r="E2120" s="362"/>
      <c r="F2120" s="363"/>
      <c r="G2120" s="140"/>
      <c r="H2120" s="364"/>
      <c r="I2120" s="365"/>
      <c r="J2120" s="366"/>
      <c r="K2120" s="367"/>
      <c r="L2120" s="362"/>
    </row>
    <row r="2121" spans="3:12" ht="15" customHeight="1" x14ac:dyDescent="0.3">
      <c r="C2121" s="360"/>
      <c r="D2121" s="361"/>
      <c r="E2121" s="362"/>
      <c r="F2121" s="363"/>
      <c r="G2121" s="140"/>
      <c r="H2121" s="364"/>
      <c r="I2121" s="365"/>
      <c r="J2121" s="366"/>
      <c r="K2121" s="367"/>
      <c r="L2121" s="362"/>
    </row>
    <row r="2122" spans="3:12" ht="15" customHeight="1" x14ac:dyDescent="0.3">
      <c r="C2122" s="360"/>
      <c r="D2122" s="361"/>
      <c r="E2122" s="362"/>
      <c r="F2122" s="363"/>
      <c r="G2122" s="140"/>
      <c r="H2122" s="364"/>
      <c r="I2122" s="365"/>
      <c r="J2122" s="366"/>
      <c r="K2122" s="367"/>
      <c r="L2122" s="362"/>
    </row>
    <row r="2123" spans="3:12" ht="15" customHeight="1" x14ac:dyDescent="0.3">
      <c r="C2123" s="360"/>
      <c r="D2123" s="361"/>
      <c r="E2123" s="362"/>
      <c r="F2123" s="363"/>
      <c r="G2123" s="140"/>
      <c r="H2123" s="364"/>
      <c r="I2123" s="365"/>
      <c r="J2123" s="366"/>
      <c r="K2123" s="367"/>
      <c r="L2123" s="362"/>
    </row>
    <row r="2124" spans="3:12" ht="15" customHeight="1" x14ac:dyDescent="0.3">
      <c r="C2124" s="360"/>
      <c r="D2124" s="361"/>
      <c r="E2124" s="362"/>
      <c r="F2124" s="363"/>
      <c r="G2124" s="140"/>
      <c r="H2124" s="364"/>
      <c r="I2124" s="365"/>
      <c r="J2124" s="366"/>
      <c r="K2124" s="367"/>
      <c r="L2124" s="362"/>
    </row>
    <row r="2125" spans="3:12" ht="15" customHeight="1" x14ac:dyDescent="0.3">
      <c r="C2125" s="360"/>
      <c r="D2125" s="361"/>
      <c r="E2125" s="362"/>
      <c r="F2125" s="363"/>
      <c r="G2125" s="140"/>
      <c r="H2125" s="364"/>
      <c r="I2125" s="365"/>
      <c r="J2125" s="366"/>
      <c r="K2125" s="367"/>
      <c r="L2125" s="362"/>
    </row>
    <row r="2126" spans="3:12" ht="15" customHeight="1" x14ac:dyDescent="0.3">
      <c r="C2126" s="360"/>
      <c r="D2126" s="361"/>
      <c r="E2126" s="362"/>
      <c r="F2126" s="363"/>
      <c r="G2126" s="140"/>
      <c r="H2126" s="364"/>
      <c r="I2126" s="365"/>
      <c r="J2126" s="366"/>
      <c r="K2126" s="367"/>
      <c r="L2126" s="362"/>
    </row>
    <row r="2127" spans="3:12" ht="15" customHeight="1" x14ac:dyDescent="0.3">
      <c r="C2127" s="360"/>
      <c r="D2127" s="361"/>
      <c r="E2127" s="362"/>
      <c r="F2127" s="363"/>
      <c r="G2127" s="140"/>
      <c r="H2127" s="364"/>
      <c r="I2127" s="365"/>
      <c r="J2127" s="366"/>
      <c r="K2127" s="367"/>
      <c r="L2127" s="362"/>
    </row>
    <row r="2128" spans="3:12" ht="15" customHeight="1" x14ac:dyDescent="0.3">
      <c r="C2128" s="360"/>
      <c r="D2128" s="361"/>
      <c r="E2128" s="362"/>
      <c r="F2128" s="363"/>
      <c r="G2128" s="140"/>
      <c r="H2128" s="364"/>
      <c r="I2128" s="365"/>
      <c r="J2128" s="366"/>
      <c r="K2128" s="367"/>
      <c r="L2128" s="362"/>
    </row>
    <row r="2129" spans="3:12" ht="15" customHeight="1" x14ac:dyDescent="0.3">
      <c r="C2129" s="360"/>
      <c r="D2129" s="361"/>
      <c r="E2129" s="362"/>
      <c r="F2129" s="363"/>
      <c r="G2129" s="140"/>
      <c r="H2129" s="364"/>
      <c r="I2129" s="365"/>
      <c r="J2129" s="366"/>
      <c r="K2129" s="367"/>
      <c r="L2129" s="362"/>
    </row>
    <row r="2130" spans="3:12" ht="15" customHeight="1" x14ac:dyDescent="0.3">
      <c r="C2130" s="360"/>
      <c r="D2130" s="361"/>
      <c r="E2130" s="362"/>
      <c r="F2130" s="363"/>
      <c r="G2130" s="140"/>
      <c r="H2130" s="364"/>
      <c r="I2130" s="365"/>
      <c r="J2130" s="366"/>
      <c r="K2130" s="367"/>
      <c r="L2130" s="362"/>
    </row>
    <row r="2131" spans="3:12" ht="15" customHeight="1" x14ac:dyDescent="0.3">
      <c r="C2131" s="360"/>
      <c r="D2131" s="361"/>
      <c r="E2131" s="362"/>
      <c r="F2131" s="363"/>
      <c r="G2131" s="140"/>
      <c r="H2131" s="364"/>
      <c r="I2131" s="365"/>
      <c r="J2131" s="366"/>
      <c r="K2131" s="367"/>
      <c r="L2131" s="362"/>
    </row>
    <row r="2132" spans="3:12" ht="15" customHeight="1" x14ac:dyDescent="0.3">
      <c r="C2132" s="360"/>
      <c r="D2132" s="361"/>
      <c r="E2132" s="362"/>
      <c r="F2132" s="363"/>
      <c r="G2132" s="140"/>
      <c r="H2132" s="364"/>
      <c r="I2132" s="365"/>
      <c r="J2132" s="366"/>
      <c r="K2132" s="367"/>
      <c r="L2132" s="362"/>
    </row>
    <row r="2133" spans="3:12" ht="15" customHeight="1" x14ac:dyDescent="0.3">
      <c r="C2133" s="360"/>
      <c r="D2133" s="361"/>
      <c r="E2133" s="362"/>
      <c r="F2133" s="363"/>
      <c r="G2133" s="140"/>
      <c r="H2133" s="364"/>
      <c r="I2133" s="365"/>
      <c r="J2133" s="366"/>
      <c r="K2133" s="367"/>
      <c r="L2133" s="362"/>
    </row>
    <row r="2134" spans="3:12" ht="15" customHeight="1" x14ac:dyDescent="0.3">
      <c r="C2134" s="360"/>
      <c r="D2134" s="361"/>
      <c r="E2134" s="362"/>
      <c r="F2134" s="363"/>
      <c r="G2134" s="140"/>
      <c r="H2134" s="364"/>
      <c r="I2134" s="365"/>
      <c r="J2134" s="366"/>
      <c r="K2134" s="367"/>
      <c r="L2134" s="362"/>
    </row>
    <row r="2135" spans="3:12" ht="15" customHeight="1" x14ac:dyDescent="0.3">
      <c r="C2135" s="360"/>
      <c r="D2135" s="361"/>
      <c r="E2135" s="362"/>
      <c r="F2135" s="363"/>
      <c r="G2135" s="140"/>
      <c r="H2135" s="364"/>
      <c r="I2135" s="365"/>
      <c r="J2135" s="366"/>
      <c r="K2135" s="367"/>
      <c r="L2135" s="362"/>
    </row>
    <row r="2136" spans="3:12" ht="15" customHeight="1" x14ac:dyDescent="0.3">
      <c r="C2136" s="360"/>
      <c r="D2136" s="361"/>
      <c r="E2136" s="362"/>
      <c r="F2136" s="363"/>
      <c r="G2136" s="140"/>
      <c r="H2136" s="364"/>
      <c r="I2136" s="365"/>
      <c r="J2136" s="366"/>
      <c r="K2136" s="367"/>
      <c r="L2136" s="362"/>
    </row>
    <row r="2137" spans="3:12" ht="15" customHeight="1" x14ac:dyDescent="0.3">
      <c r="C2137" s="360"/>
      <c r="D2137" s="361"/>
      <c r="E2137" s="362"/>
      <c r="F2137" s="363"/>
      <c r="G2137" s="140"/>
      <c r="H2137" s="364"/>
      <c r="I2137" s="365"/>
      <c r="J2137" s="366"/>
      <c r="K2137" s="367"/>
      <c r="L2137" s="362"/>
    </row>
    <row r="2138" spans="3:12" ht="15" customHeight="1" x14ac:dyDescent="0.3">
      <c r="C2138" s="360"/>
      <c r="D2138" s="361"/>
      <c r="E2138" s="362"/>
      <c r="F2138" s="363"/>
      <c r="G2138" s="140"/>
      <c r="H2138" s="364"/>
      <c r="I2138" s="365"/>
      <c r="J2138" s="366"/>
      <c r="K2138" s="367"/>
      <c r="L2138" s="362"/>
    </row>
    <row r="2139" spans="3:12" ht="15" customHeight="1" x14ac:dyDescent="0.3">
      <c r="C2139" s="360"/>
      <c r="D2139" s="361"/>
      <c r="E2139" s="362"/>
      <c r="F2139" s="363"/>
      <c r="G2139" s="140"/>
      <c r="H2139" s="364"/>
      <c r="I2139" s="365"/>
      <c r="J2139" s="366"/>
      <c r="K2139" s="367"/>
      <c r="L2139" s="362"/>
    </row>
    <row r="2140" spans="3:12" ht="15" customHeight="1" x14ac:dyDescent="0.3">
      <c r="C2140" s="360"/>
      <c r="D2140" s="361"/>
      <c r="E2140" s="362"/>
      <c r="F2140" s="363"/>
      <c r="G2140" s="140"/>
      <c r="H2140" s="364"/>
      <c r="I2140" s="365"/>
      <c r="J2140" s="366"/>
      <c r="K2140" s="367"/>
      <c r="L2140" s="362"/>
    </row>
    <row r="2141" spans="3:12" ht="15" customHeight="1" x14ac:dyDescent="0.3">
      <c r="C2141" s="360"/>
      <c r="D2141" s="361"/>
      <c r="E2141" s="362"/>
      <c r="F2141" s="363"/>
      <c r="G2141" s="140"/>
      <c r="H2141" s="364"/>
      <c r="I2141" s="365"/>
      <c r="J2141" s="366"/>
      <c r="K2141" s="367"/>
      <c r="L2141" s="362"/>
    </row>
    <row r="2142" spans="3:12" ht="15" customHeight="1" x14ac:dyDescent="0.3">
      <c r="C2142" s="360"/>
      <c r="D2142" s="361"/>
      <c r="E2142" s="362"/>
      <c r="F2142" s="363"/>
      <c r="G2142" s="140"/>
      <c r="H2142" s="364"/>
      <c r="I2142" s="365"/>
      <c r="J2142" s="366"/>
      <c r="K2142" s="367"/>
      <c r="L2142" s="362"/>
    </row>
    <row r="2143" spans="3:12" ht="15" customHeight="1" x14ac:dyDescent="0.3">
      <c r="C2143" s="360"/>
      <c r="D2143" s="361"/>
      <c r="E2143" s="362"/>
      <c r="F2143" s="363"/>
      <c r="G2143" s="140"/>
      <c r="H2143" s="364"/>
      <c r="I2143" s="365"/>
      <c r="J2143" s="366"/>
      <c r="K2143" s="367"/>
      <c r="L2143" s="362"/>
    </row>
    <row r="2144" spans="3:12" ht="15" customHeight="1" x14ac:dyDescent="0.3">
      <c r="C2144" s="360"/>
      <c r="D2144" s="361"/>
      <c r="E2144" s="362"/>
      <c r="F2144" s="363"/>
      <c r="G2144" s="140"/>
      <c r="H2144" s="364"/>
      <c r="I2144" s="365"/>
      <c r="J2144" s="366"/>
      <c r="K2144" s="367"/>
      <c r="L2144" s="362"/>
    </row>
    <row r="2145" spans="3:12" ht="15" customHeight="1" x14ac:dyDescent="0.3">
      <c r="C2145" s="360"/>
      <c r="D2145" s="361"/>
      <c r="E2145" s="362"/>
      <c r="F2145" s="363"/>
      <c r="G2145" s="140"/>
      <c r="H2145" s="364"/>
      <c r="I2145" s="365"/>
      <c r="J2145" s="366"/>
      <c r="K2145" s="367"/>
      <c r="L2145" s="362"/>
    </row>
    <row r="2146" spans="3:12" ht="15" customHeight="1" x14ac:dyDescent="0.3">
      <c r="C2146" s="360"/>
      <c r="D2146" s="361"/>
      <c r="E2146" s="362"/>
      <c r="F2146" s="363"/>
      <c r="G2146" s="140"/>
      <c r="H2146" s="364"/>
      <c r="I2146" s="365"/>
      <c r="J2146" s="366"/>
      <c r="K2146" s="367"/>
      <c r="L2146" s="362"/>
    </row>
    <row r="2147" spans="3:12" ht="15" customHeight="1" x14ac:dyDescent="0.3">
      <c r="C2147" s="360"/>
      <c r="D2147" s="361"/>
      <c r="E2147" s="362"/>
      <c r="F2147" s="363"/>
      <c r="G2147" s="140"/>
      <c r="H2147" s="364"/>
      <c r="I2147" s="365"/>
      <c r="J2147" s="366"/>
      <c r="K2147" s="367"/>
      <c r="L2147" s="362"/>
    </row>
    <row r="2148" spans="3:12" ht="15" customHeight="1" x14ac:dyDescent="0.3">
      <c r="C2148" s="360"/>
      <c r="D2148" s="361"/>
      <c r="E2148" s="362"/>
      <c r="F2148" s="363"/>
      <c r="G2148" s="140"/>
      <c r="H2148" s="364"/>
      <c r="I2148" s="365"/>
      <c r="J2148" s="366"/>
      <c r="K2148" s="367"/>
      <c r="L2148" s="362"/>
    </row>
    <row r="2149" spans="3:12" ht="15" customHeight="1" x14ac:dyDescent="0.3">
      <c r="C2149" s="360"/>
      <c r="D2149" s="361"/>
      <c r="E2149" s="362"/>
      <c r="F2149" s="363"/>
      <c r="G2149" s="140"/>
      <c r="H2149" s="364"/>
      <c r="I2149" s="365"/>
      <c r="J2149" s="366"/>
      <c r="K2149" s="367"/>
      <c r="L2149" s="362"/>
    </row>
    <row r="2150" spans="3:12" ht="15" customHeight="1" x14ac:dyDescent="0.3">
      <c r="C2150" s="360"/>
      <c r="D2150" s="361"/>
      <c r="E2150" s="362"/>
      <c r="F2150" s="363"/>
      <c r="G2150" s="140"/>
      <c r="H2150" s="364"/>
      <c r="I2150" s="365"/>
      <c r="J2150" s="366"/>
      <c r="K2150" s="367"/>
      <c r="L2150" s="362"/>
    </row>
    <row r="2151" spans="3:12" ht="15" customHeight="1" x14ac:dyDescent="0.3">
      <c r="C2151" s="360"/>
      <c r="D2151" s="361"/>
      <c r="E2151" s="362"/>
      <c r="F2151" s="363"/>
      <c r="G2151" s="140"/>
      <c r="H2151" s="364"/>
      <c r="I2151" s="365"/>
      <c r="J2151" s="366"/>
      <c r="K2151" s="367"/>
      <c r="L2151" s="362"/>
    </row>
    <row r="2152" spans="3:12" ht="15" customHeight="1" x14ac:dyDescent="0.3">
      <c r="C2152" s="360"/>
      <c r="D2152" s="361"/>
      <c r="E2152" s="362"/>
      <c r="F2152" s="363"/>
      <c r="G2152" s="140"/>
      <c r="H2152" s="364"/>
      <c r="I2152" s="365"/>
      <c r="J2152" s="366"/>
      <c r="K2152" s="367"/>
      <c r="L2152" s="362"/>
    </row>
    <row r="2153" spans="3:12" ht="15" customHeight="1" x14ac:dyDescent="0.3">
      <c r="C2153" s="360"/>
      <c r="D2153" s="361"/>
      <c r="E2153" s="362"/>
      <c r="F2153" s="363"/>
      <c r="G2153" s="140"/>
      <c r="H2153" s="364"/>
      <c r="I2153" s="365"/>
      <c r="J2153" s="366"/>
      <c r="K2153" s="367"/>
      <c r="L2153" s="362"/>
    </row>
    <row r="2154" spans="3:12" ht="15" customHeight="1" x14ac:dyDescent="0.3">
      <c r="C2154" s="360"/>
      <c r="D2154" s="361"/>
      <c r="E2154" s="362"/>
      <c r="F2154" s="363"/>
      <c r="G2154" s="140"/>
      <c r="H2154" s="364"/>
      <c r="I2154" s="365"/>
      <c r="J2154" s="366"/>
      <c r="K2154" s="367"/>
      <c r="L2154" s="362"/>
    </row>
    <row r="2155" spans="3:12" ht="15" customHeight="1" x14ac:dyDescent="0.3">
      <c r="C2155" s="360"/>
      <c r="D2155" s="361"/>
      <c r="E2155" s="362"/>
      <c r="F2155" s="363"/>
      <c r="G2155" s="140"/>
      <c r="H2155" s="364"/>
      <c r="I2155" s="365"/>
      <c r="J2155" s="366"/>
      <c r="K2155" s="367"/>
      <c r="L2155" s="362"/>
    </row>
    <row r="2156" spans="3:12" ht="15" customHeight="1" x14ac:dyDescent="0.3">
      <c r="C2156" s="360"/>
      <c r="D2156" s="361"/>
      <c r="E2156" s="362"/>
      <c r="F2156" s="363"/>
      <c r="G2156" s="140"/>
      <c r="H2156" s="364"/>
      <c r="I2156" s="365"/>
      <c r="J2156" s="366"/>
      <c r="K2156" s="367"/>
      <c r="L2156" s="362"/>
    </row>
    <row r="2157" spans="3:12" ht="15" customHeight="1" x14ac:dyDescent="0.3">
      <c r="C2157" s="360"/>
      <c r="D2157" s="361"/>
      <c r="E2157" s="362"/>
      <c r="F2157" s="363"/>
      <c r="G2157" s="140"/>
      <c r="H2157" s="364"/>
      <c r="I2157" s="365"/>
      <c r="J2157" s="366"/>
      <c r="K2157" s="367"/>
      <c r="L2157" s="362"/>
    </row>
    <row r="2158" spans="3:12" ht="15" customHeight="1" x14ac:dyDescent="0.3">
      <c r="C2158" s="360"/>
      <c r="D2158" s="361"/>
      <c r="E2158" s="362"/>
      <c r="F2158" s="363"/>
      <c r="G2158" s="140"/>
      <c r="H2158" s="364"/>
      <c r="I2158" s="365"/>
      <c r="J2158" s="366"/>
      <c r="K2158" s="367"/>
      <c r="L2158" s="362"/>
    </row>
    <row r="2159" spans="3:12" ht="15" customHeight="1" x14ac:dyDescent="0.3">
      <c r="C2159" s="360"/>
      <c r="D2159" s="361"/>
      <c r="E2159" s="362"/>
      <c r="F2159" s="363"/>
      <c r="G2159" s="140"/>
      <c r="H2159" s="364"/>
      <c r="I2159" s="365"/>
      <c r="J2159" s="366"/>
      <c r="K2159" s="367"/>
      <c r="L2159" s="362"/>
    </row>
    <row r="2160" spans="3:12" ht="15" customHeight="1" x14ac:dyDescent="0.3">
      <c r="C2160" s="360"/>
      <c r="D2160" s="361"/>
      <c r="E2160" s="362"/>
      <c r="F2160" s="363"/>
      <c r="G2160" s="140"/>
      <c r="H2160" s="364"/>
      <c r="I2160" s="365"/>
      <c r="J2160" s="366"/>
      <c r="K2160" s="367"/>
      <c r="L2160" s="362"/>
    </row>
    <row r="2161" spans="3:12" ht="15" customHeight="1" x14ac:dyDescent="0.3">
      <c r="C2161" s="360"/>
      <c r="D2161" s="361"/>
      <c r="E2161" s="362"/>
      <c r="F2161" s="363"/>
      <c r="G2161" s="140"/>
      <c r="H2161" s="364"/>
      <c r="I2161" s="365"/>
      <c r="J2161" s="366"/>
      <c r="K2161" s="367"/>
      <c r="L2161" s="362"/>
    </row>
    <row r="2162" spans="3:12" ht="15" customHeight="1" x14ac:dyDescent="0.3">
      <c r="C2162" s="360"/>
      <c r="D2162" s="361"/>
      <c r="E2162" s="362"/>
      <c r="F2162" s="363"/>
      <c r="G2162" s="140"/>
      <c r="H2162" s="364"/>
      <c r="I2162" s="365"/>
      <c r="J2162" s="366"/>
      <c r="K2162" s="367"/>
      <c r="L2162" s="362"/>
    </row>
    <row r="2163" spans="3:12" ht="15" customHeight="1" x14ac:dyDescent="0.3">
      <c r="C2163" s="360"/>
      <c r="D2163" s="361"/>
      <c r="E2163" s="362"/>
      <c r="F2163" s="363"/>
      <c r="G2163" s="140"/>
      <c r="H2163" s="364"/>
      <c r="I2163" s="365"/>
      <c r="J2163" s="366"/>
      <c r="K2163" s="367"/>
      <c r="L2163" s="362"/>
    </row>
    <row r="2164" spans="3:12" ht="15" customHeight="1" x14ac:dyDescent="0.3">
      <c r="C2164" s="360"/>
      <c r="D2164" s="361"/>
      <c r="E2164" s="362"/>
      <c r="F2164" s="363"/>
      <c r="G2164" s="140"/>
      <c r="H2164" s="364"/>
      <c r="I2164" s="365"/>
      <c r="J2164" s="366"/>
      <c r="K2164" s="367"/>
      <c r="L2164" s="362"/>
    </row>
    <row r="2165" spans="3:12" ht="15" customHeight="1" x14ac:dyDescent="0.3">
      <c r="C2165" s="360"/>
      <c r="D2165" s="361"/>
      <c r="E2165" s="362"/>
      <c r="F2165" s="363"/>
      <c r="G2165" s="140"/>
      <c r="H2165" s="364"/>
      <c r="I2165" s="365"/>
      <c r="J2165" s="366"/>
      <c r="K2165" s="367"/>
      <c r="L2165" s="362"/>
    </row>
    <row r="2166" spans="3:12" ht="15" customHeight="1" x14ac:dyDescent="0.3">
      <c r="C2166" s="360"/>
      <c r="D2166" s="361"/>
      <c r="E2166" s="362"/>
      <c r="F2166" s="363"/>
      <c r="G2166" s="140"/>
      <c r="H2166" s="364"/>
      <c r="I2166" s="365"/>
      <c r="J2166" s="366"/>
      <c r="K2166" s="367"/>
      <c r="L2166" s="362"/>
    </row>
    <row r="2167" spans="3:12" ht="15" customHeight="1" x14ac:dyDescent="0.3">
      <c r="C2167" s="360"/>
      <c r="D2167" s="361"/>
      <c r="E2167" s="362"/>
      <c r="F2167" s="363"/>
      <c r="G2167" s="140"/>
      <c r="H2167" s="364"/>
      <c r="I2167" s="365"/>
      <c r="J2167" s="366"/>
      <c r="K2167" s="367"/>
      <c r="L2167" s="362"/>
    </row>
    <row r="2168" spans="3:12" ht="15" customHeight="1" x14ac:dyDescent="0.3">
      <c r="C2168" s="360"/>
      <c r="D2168" s="361"/>
      <c r="E2168" s="362"/>
      <c r="F2168" s="363"/>
      <c r="G2168" s="140"/>
      <c r="H2168" s="364"/>
      <c r="I2168" s="365"/>
      <c r="J2168" s="366"/>
      <c r="K2168" s="367"/>
      <c r="L2168" s="362"/>
    </row>
    <row r="2169" spans="3:12" ht="15" customHeight="1" x14ac:dyDescent="0.3">
      <c r="C2169" s="360"/>
      <c r="D2169" s="361"/>
      <c r="E2169" s="362"/>
      <c r="F2169" s="363"/>
      <c r="G2169" s="140"/>
      <c r="H2169" s="364"/>
      <c r="I2169" s="365"/>
      <c r="J2169" s="366"/>
      <c r="K2169" s="367"/>
      <c r="L2169" s="362"/>
    </row>
    <row r="2170" spans="3:12" ht="15" customHeight="1" x14ac:dyDescent="0.3">
      <c r="C2170" s="360"/>
      <c r="D2170" s="361"/>
      <c r="E2170" s="362"/>
      <c r="F2170" s="363"/>
      <c r="G2170" s="140"/>
      <c r="H2170" s="364"/>
      <c r="I2170" s="365"/>
      <c r="J2170" s="366"/>
      <c r="K2170" s="367"/>
      <c r="L2170" s="362"/>
    </row>
    <row r="2171" spans="3:12" ht="15" customHeight="1" x14ac:dyDescent="0.3">
      <c r="C2171" s="360"/>
      <c r="D2171" s="361"/>
      <c r="E2171" s="362"/>
      <c r="F2171" s="363"/>
      <c r="G2171" s="140"/>
      <c r="H2171" s="364"/>
      <c r="I2171" s="365"/>
      <c r="J2171" s="366"/>
      <c r="K2171" s="367"/>
      <c r="L2171" s="362"/>
    </row>
    <row r="2172" spans="3:12" ht="15" customHeight="1" x14ac:dyDescent="0.3">
      <c r="C2172" s="360"/>
      <c r="D2172" s="361"/>
      <c r="E2172" s="362"/>
      <c r="F2172" s="363"/>
      <c r="G2172" s="140"/>
      <c r="H2172" s="364"/>
      <c r="I2172" s="365"/>
      <c r="J2172" s="366"/>
      <c r="K2172" s="367"/>
      <c r="L2172" s="362"/>
    </row>
    <row r="2173" spans="3:12" ht="15" customHeight="1" x14ac:dyDescent="0.3">
      <c r="C2173" s="360"/>
      <c r="D2173" s="361"/>
      <c r="E2173" s="362"/>
      <c r="F2173" s="363"/>
      <c r="G2173" s="140"/>
      <c r="H2173" s="364"/>
      <c r="I2173" s="365"/>
      <c r="J2173" s="366"/>
      <c r="K2173" s="367"/>
      <c r="L2173" s="362"/>
    </row>
    <row r="2174" spans="3:12" ht="15" customHeight="1" x14ac:dyDescent="0.3">
      <c r="C2174" s="360"/>
      <c r="D2174" s="361"/>
      <c r="E2174" s="362"/>
      <c r="F2174" s="363"/>
      <c r="G2174" s="140"/>
      <c r="H2174" s="364"/>
      <c r="I2174" s="365"/>
      <c r="J2174" s="366"/>
      <c r="K2174" s="367"/>
      <c r="L2174" s="362"/>
    </row>
    <row r="2175" spans="3:12" ht="15" customHeight="1" x14ac:dyDescent="0.3">
      <c r="C2175" s="360"/>
      <c r="D2175" s="361"/>
      <c r="E2175" s="362"/>
      <c r="F2175" s="363"/>
      <c r="G2175" s="140"/>
      <c r="H2175" s="364"/>
      <c r="I2175" s="365"/>
      <c r="J2175" s="366"/>
      <c r="K2175" s="367"/>
      <c r="L2175" s="362"/>
    </row>
    <row r="2176" spans="3:12" ht="15" customHeight="1" x14ac:dyDescent="0.3">
      <c r="C2176" s="360"/>
      <c r="D2176" s="361"/>
      <c r="E2176" s="362"/>
      <c r="F2176" s="363"/>
      <c r="G2176" s="140"/>
      <c r="H2176" s="364"/>
      <c r="I2176" s="365"/>
      <c r="J2176" s="366"/>
      <c r="K2176" s="367"/>
      <c r="L2176" s="362"/>
    </row>
    <row r="2177" spans="3:12" ht="15" customHeight="1" x14ac:dyDescent="0.3">
      <c r="C2177" s="360"/>
      <c r="D2177" s="361"/>
      <c r="E2177" s="362"/>
      <c r="F2177" s="363"/>
      <c r="G2177" s="140"/>
      <c r="H2177" s="364"/>
      <c r="I2177" s="365"/>
      <c r="J2177" s="366"/>
      <c r="K2177" s="367"/>
      <c r="L2177" s="362"/>
    </row>
    <row r="2178" spans="3:12" ht="15" customHeight="1" x14ac:dyDescent="0.3">
      <c r="C2178" s="360"/>
      <c r="D2178" s="361"/>
      <c r="E2178" s="362"/>
      <c r="F2178" s="363"/>
      <c r="G2178" s="140"/>
      <c r="H2178" s="364"/>
      <c r="I2178" s="365"/>
      <c r="J2178" s="366"/>
      <c r="K2178" s="367"/>
      <c r="L2178" s="362"/>
    </row>
    <row r="2179" spans="3:12" ht="15" customHeight="1" x14ac:dyDescent="0.3">
      <c r="C2179" s="360"/>
      <c r="D2179" s="361"/>
      <c r="E2179" s="362"/>
      <c r="F2179" s="363"/>
      <c r="G2179" s="140"/>
      <c r="H2179" s="364"/>
      <c r="I2179" s="365"/>
      <c r="J2179" s="366"/>
      <c r="K2179" s="367"/>
      <c r="L2179" s="362"/>
    </row>
    <row r="2180" spans="3:12" ht="15" customHeight="1" x14ac:dyDescent="0.3">
      <c r="C2180" s="360"/>
      <c r="D2180" s="361"/>
      <c r="E2180" s="362"/>
      <c r="F2180" s="363"/>
      <c r="G2180" s="140"/>
      <c r="H2180" s="364"/>
      <c r="I2180" s="365"/>
      <c r="J2180" s="366"/>
      <c r="K2180" s="367"/>
      <c r="L2180" s="362"/>
    </row>
    <row r="2181" spans="3:12" ht="15" customHeight="1" x14ac:dyDescent="0.3">
      <c r="C2181" s="360"/>
      <c r="D2181" s="361"/>
      <c r="E2181" s="362"/>
      <c r="F2181" s="363"/>
      <c r="G2181" s="140"/>
      <c r="H2181" s="364"/>
      <c r="I2181" s="365"/>
      <c r="J2181" s="366"/>
      <c r="K2181" s="367"/>
      <c r="L2181" s="362"/>
    </row>
    <row r="2182" spans="3:12" ht="15" customHeight="1" x14ac:dyDescent="0.3">
      <c r="C2182" s="360"/>
      <c r="D2182" s="361"/>
      <c r="E2182" s="362"/>
      <c r="F2182" s="363"/>
      <c r="G2182" s="140"/>
      <c r="H2182" s="364"/>
      <c r="I2182" s="365"/>
      <c r="J2182" s="366"/>
      <c r="K2182" s="367"/>
      <c r="L2182" s="362"/>
    </row>
    <row r="2183" spans="3:12" ht="15" customHeight="1" x14ac:dyDescent="0.3">
      <c r="C2183" s="360"/>
      <c r="D2183" s="361"/>
      <c r="E2183" s="362"/>
      <c r="F2183" s="363"/>
      <c r="G2183" s="140"/>
      <c r="H2183" s="364"/>
      <c r="I2183" s="365"/>
      <c r="J2183" s="366"/>
      <c r="K2183" s="367"/>
      <c r="L2183" s="362"/>
    </row>
    <row r="2184" spans="3:12" ht="15" customHeight="1" x14ac:dyDescent="0.3">
      <c r="C2184" s="360"/>
      <c r="D2184" s="361"/>
      <c r="E2184" s="362"/>
      <c r="F2184" s="363"/>
      <c r="G2184" s="140"/>
      <c r="H2184" s="364"/>
      <c r="I2184" s="365"/>
      <c r="J2184" s="366"/>
      <c r="K2184" s="367"/>
      <c r="L2184" s="362"/>
    </row>
    <row r="2185" spans="3:12" ht="15" customHeight="1" x14ac:dyDescent="0.3">
      <c r="C2185" s="360"/>
      <c r="D2185" s="361"/>
      <c r="E2185" s="362"/>
      <c r="F2185" s="363"/>
      <c r="G2185" s="140"/>
      <c r="H2185" s="364"/>
      <c r="I2185" s="365"/>
      <c r="J2185" s="366"/>
      <c r="K2185" s="367"/>
      <c r="L2185" s="362"/>
    </row>
    <row r="2186" spans="3:12" ht="15" customHeight="1" x14ac:dyDescent="0.3">
      <c r="C2186" s="360"/>
      <c r="D2186" s="361"/>
      <c r="E2186" s="362"/>
      <c r="F2186" s="363"/>
      <c r="G2186" s="140"/>
      <c r="H2186" s="364"/>
      <c r="I2186" s="365"/>
      <c r="J2186" s="366"/>
      <c r="K2186" s="367"/>
      <c r="L2186" s="362"/>
    </row>
    <row r="2187" spans="3:12" ht="15" customHeight="1" x14ac:dyDescent="0.3">
      <c r="C2187" s="360"/>
      <c r="D2187" s="361"/>
      <c r="E2187" s="362"/>
      <c r="F2187" s="363"/>
      <c r="G2187" s="140"/>
      <c r="H2187" s="364"/>
      <c r="I2187" s="365"/>
      <c r="J2187" s="366"/>
      <c r="K2187" s="367"/>
      <c r="L2187" s="362"/>
    </row>
    <row r="2188" spans="3:12" ht="15" customHeight="1" x14ac:dyDescent="0.3">
      <c r="C2188" s="360"/>
      <c r="D2188" s="361"/>
      <c r="E2188" s="362"/>
      <c r="F2188" s="363"/>
      <c r="G2188" s="140"/>
      <c r="H2188" s="364"/>
      <c r="I2188" s="365"/>
      <c r="J2188" s="366"/>
      <c r="K2188" s="367"/>
      <c r="L2188" s="362"/>
    </row>
    <row r="2189" spans="3:12" ht="15" customHeight="1" x14ac:dyDescent="0.3">
      <c r="C2189" s="360"/>
      <c r="D2189" s="361"/>
      <c r="E2189" s="362"/>
      <c r="F2189" s="363"/>
      <c r="G2189" s="140"/>
      <c r="H2189" s="364"/>
      <c r="I2189" s="365"/>
      <c r="J2189" s="366"/>
      <c r="K2189" s="367"/>
      <c r="L2189" s="362"/>
    </row>
    <row r="2190" spans="3:12" ht="15" customHeight="1" x14ac:dyDescent="0.3">
      <c r="C2190" s="360"/>
      <c r="D2190" s="361"/>
      <c r="E2190" s="362"/>
      <c r="F2190" s="363"/>
      <c r="G2190" s="140"/>
      <c r="H2190" s="364"/>
      <c r="I2190" s="365"/>
      <c r="J2190" s="366"/>
      <c r="K2190" s="367"/>
      <c r="L2190" s="362"/>
    </row>
    <row r="2191" spans="3:12" ht="15" customHeight="1" x14ac:dyDescent="0.3">
      <c r="C2191" s="360"/>
      <c r="D2191" s="361"/>
      <c r="E2191" s="362"/>
      <c r="F2191" s="363"/>
      <c r="G2191" s="140"/>
      <c r="H2191" s="364"/>
      <c r="I2191" s="365"/>
      <c r="J2191" s="366"/>
      <c r="K2191" s="367"/>
      <c r="L2191" s="362"/>
    </row>
    <row r="2192" spans="3:12" ht="15" customHeight="1" x14ac:dyDescent="0.3">
      <c r="C2192" s="360"/>
      <c r="D2192" s="361"/>
      <c r="E2192" s="362"/>
      <c r="F2192" s="363"/>
      <c r="G2192" s="140"/>
      <c r="H2192" s="364"/>
      <c r="I2192" s="365"/>
      <c r="J2192" s="366"/>
      <c r="K2192" s="367"/>
      <c r="L2192" s="362"/>
    </row>
    <row r="2193" spans="3:12" ht="15" customHeight="1" x14ac:dyDescent="0.3">
      <c r="C2193" s="360"/>
      <c r="D2193" s="361"/>
      <c r="E2193" s="362"/>
      <c r="F2193" s="363"/>
      <c r="G2193" s="140"/>
      <c r="H2193" s="364"/>
      <c r="I2193" s="365"/>
      <c r="J2193" s="366"/>
      <c r="K2193" s="367"/>
      <c r="L2193" s="362"/>
    </row>
    <row r="2194" spans="3:12" ht="15" customHeight="1" x14ac:dyDescent="0.3">
      <c r="C2194" s="360"/>
      <c r="D2194" s="361"/>
      <c r="E2194" s="362"/>
      <c r="F2194" s="363"/>
      <c r="G2194" s="140"/>
      <c r="H2194" s="364"/>
      <c r="I2194" s="365"/>
      <c r="J2194" s="366"/>
      <c r="K2194" s="367"/>
      <c r="L2194" s="362"/>
    </row>
    <row r="2195" spans="3:12" ht="15" customHeight="1" x14ac:dyDescent="0.3">
      <c r="C2195" s="360"/>
      <c r="D2195" s="361"/>
      <c r="E2195" s="362"/>
      <c r="F2195" s="363"/>
      <c r="G2195" s="140"/>
      <c r="H2195" s="364"/>
      <c r="I2195" s="365"/>
      <c r="J2195" s="366"/>
      <c r="K2195" s="367"/>
      <c r="L2195" s="362"/>
    </row>
    <row r="2196" spans="3:12" ht="15" customHeight="1" x14ac:dyDescent="0.3">
      <c r="C2196" s="360"/>
      <c r="D2196" s="361"/>
      <c r="E2196" s="362"/>
      <c r="F2196" s="363"/>
      <c r="G2196" s="140"/>
      <c r="H2196" s="364"/>
      <c r="I2196" s="365"/>
      <c r="J2196" s="366"/>
      <c r="K2196" s="367"/>
      <c r="L2196" s="362"/>
    </row>
    <row r="2197" spans="3:12" ht="15" customHeight="1" x14ac:dyDescent="0.3">
      <c r="C2197" s="360"/>
      <c r="D2197" s="361"/>
      <c r="E2197" s="362"/>
      <c r="F2197" s="363"/>
      <c r="G2197" s="140"/>
      <c r="H2197" s="364"/>
      <c r="I2197" s="365"/>
      <c r="J2197" s="366"/>
      <c r="K2197" s="367"/>
      <c r="L2197" s="362"/>
    </row>
    <row r="2198" spans="3:12" ht="15" customHeight="1" x14ac:dyDescent="0.3">
      <c r="C2198" s="360"/>
      <c r="D2198" s="361"/>
      <c r="E2198" s="362"/>
      <c r="F2198" s="363"/>
      <c r="G2198" s="140"/>
      <c r="H2198" s="364"/>
      <c r="I2198" s="365"/>
      <c r="J2198" s="366"/>
      <c r="K2198" s="367"/>
      <c r="L2198" s="362"/>
    </row>
    <row r="2199" spans="3:12" ht="15" customHeight="1" x14ac:dyDescent="0.3">
      <c r="C2199" s="360"/>
      <c r="D2199" s="361"/>
      <c r="E2199" s="362"/>
      <c r="F2199" s="363"/>
      <c r="G2199" s="140"/>
      <c r="H2199" s="364"/>
      <c r="I2199" s="365"/>
      <c r="J2199" s="366"/>
      <c r="K2199" s="367"/>
      <c r="L2199" s="362"/>
    </row>
    <row r="2200" spans="3:12" ht="15" customHeight="1" x14ac:dyDescent="0.3">
      <c r="C2200" s="360"/>
      <c r="D2200" s="361"/>
      <c r="E2200" s="362"/>
      <c r="F2200" s="363"/>
      <c r="G2200" s="140"/>
      <c r="H2200" s="364"/>
      <c r="I2200" s="365"/>
      <c r="J2200" s="366"/>
      <c r="K2200" s="367"/>
      <c r="L2200" s="362"/>
    </row>
    <row r="2201" spans="3:12" ht="15" customHeight="1" x14ac:dyDescent="0.3">
      <c r="C2201" s="360"/>
      <c r="D2201" s="361"/>
      <c r="E2201" s="362"/>
      <c r="F2201" s="363"/>
      <c r="G2201" s="140"/>
      <c r="H2201" s="364"/>
      <c r="I2201" s="365"/>
      <c r="J2201" s="366"/>
      <c r="K2201" s="367"/>
      <c r="L2201" s="362"/>
    </row>
    <row r="2202" spans="3:12" ht="15" customHeight="1" x14ac:dyDescent="0.3">
      <c r="C2202" s="360"/>
      <c r="D2202" s="361"/>
      <c r="E2202" s="362"/>
      <c r="F2202" s="363"/>
      <c r="G2202" s="140"/>
      <c r="H2202" s="364"/>
      <c r="I2202" s="365"/>
      <c r="J2202" s="366"/>
      <c r="K2202" s="367"/>
      <c r="L2202" s="362"/>
    </row>
    <row r="2203" spans="3:12" ht="15" customHeight="1" x14ac:dyDescent="0.3">
      <c r="C2203" s="360"/>
      <c r="D2203" s="361"/>
      <c r="E2203" s="362"/>
      <c r="F2203" s="363"/>
      <c r="G2203" s="140"/>
      <c r="H2203" s="364"/>
      <c r="I2203" s="365"/>
      <c r="J2203" s="366"/>
      <c r="K2203" s="367"/>
      <c r="L2203" s="362"/>
    </row>
    <row r="2204" spans="3:12" ht="15" customHeight="1" x14ac:dyDescent="0.3">
      <c r="C2204" s="360"/>
      <c r="D2204" s="361"/>
      <c r="E2204" s="362"/>
      <c r="F2204" s="363"/>
      <c r="G2204" s="140"/>
      <c r="H2204" s="364"/>
      <c r="I2204" s="365"/>
      <c r="J2204" s="366"/>
      <c r="K2204" s="367"/>
      <c r="L2204" s="362"/>
    </row>
    <row r="2205" spans="3:12" ht="15" customHeight="1" x14ac:dyDescent="0.3">
      <c r="C2205" s="360"/>
      <c r="D2205" s="361"/>
      <c r="E2205" s="362"/>
      <c r="F2205" s="363"/>
      <c r="G2205" s="140"/>
      <c r="H2205" s="364"/>
      <c r="I2205" s="365"/>
      <c r="J2205" s="366"/>
      <c r="K2205" s="367"/>
      <c r="L2205" s="362"/>
    </row>
    <row r="2206" spans="3:12" ht="15" customHeight="1" x14ac:dyDescent="0.3">
      <c r="C2206" s="360"/>
      <c r="D2206" s="361"/>
      <c r="E2206" s="362"/>
      <c r="F2206" s="363"/>
      <c r="G2206" s="140"/>
      <c r="H2206" s="364"/>
      <c r="I2206" s="365"/>
      <c r="J2206" s="366"/>
      <c r="K2206" s="367"/>
      <c r="L2206" s="362"/>
    </row>
    <row r="2207" spans="3:12" ht="15" customHeight="1" x14ac:dyDescent="0.3">
      <c r="C2207" s="360"/>
      <c r="D2207" s="361"/>
      <c r="E2207" s="362"/>
      <c r="F2207" s="363"/>
      <c r="G2207" s="140"/>
      <c r="H2207" s="364"/>
      <c r="I2207" s="365"/>
      <c r="J2207" s="366"/>
      <c r="K2207" s="367"/>
      <c r="L2207" s="362"/>
    </row>
    <row r="2208" spans="3:12" ht="15" customHeight="1" x14ac:dyDescent="0.3">
      <c r="C2208" s="360"/>
      <c r="D2208" s="361"/>
      <c r="E2208" s="362"/>
      <c r="F2208" s="363"/>
      <c r="G2208" s="140"/>
      <c r="H2208" s="364"/>
      <c r="I2208" s="365"/>
      <c r="J2208" s="366"/>
      <c r="K2208" s="367"/>
      <c r="L2208" s="362"/>
    </row>
    <row r="2209" spans="3:12" ht="15" customHeight="1" x14ac:dyDescent="0.3">
      <c r="C2209" s="360"/>
      <c r="D2209" s="361"/>
      <c r="E2209" s="362"/>
      <c r="F2209" s="363"/>
      <c r="G2209" s="140"/>
      <c r="H2209" s="364"/>
      <c r="I2209" s="365"/>
      <c r="J2209" s="366"/>
      <c r="K2209" s="367"/>
      <c r="L2209" s="362"/>
    </row>
    <row r="2210" spans="3:12" ht="15" customHeight="1" x14ac:dyDescent="0.3">
      <c r="C2210" s="360"/>
      <c r="D2210" s="361"/>
      <c r="E2210" s="362"/>
      <c r="F2210" s="363"/>
      <c r="G2210" s="140"/>
      <c r="H2210" s="364"/>
      <c r="I2210" s="365"/>
      <c r="J2210" s="366"/>
      <c r="K2210" s="367"/>
      <c r="L2210" s="362"/>
    </row>
    <row r="2211" spans="3:12" ht="15" customHeight="1" x14ac:dyDescent="0.3">
      <c r="C2211" s="360"/>
      <c r="D2211" s="361"/>
      <c r="E2211" s="362"/>
      <c r="F2211" s="363"/>
      <c r="G2211" s="140"/>
      <c r="H2211" s="364"/>
      <c r="I2211" s="365"/>
      <c r="J2211" s="366"/>
      <c r="K2211" s="367"/>
      <c r="L2211" s="362"/>
    </row>
    <row r="2212" spans="3:12" ht="15" customHeight="1" x14ac:dyDescent="0.3">
      <c r="C2212" s="360"/>
      <c r="D2212" s="361"/>
      <c r="E2212" s="362"/>
      <c r="F2212" s="363"/>
      <c r="G2212" s="140"/>
      <c r="H2212" s="364"/>
      <c r="I2212" s="365"/>
      <c r="J2212" s="366"/>
      <c r="K2212" s="367"/>
      <c r="L2212" s="362"/>
    </row>
    <row r="2213" spans="3:12" ht="15" customHeight="1" x14ac:dyDescent="0.3">
      <c r="C2213" s="360"/>
      <c r="D2213" s="361"/>
      <c r="E2213" s="362"/>
      <c r="F2213" s="363"/>
      <c r="G2213" s="140"/>
      <c r="H2213" s="364"/>
      <c r="I2213" s="365"/>
      <c r="J2213" s="366"/>
      <c r="K2213" s="367"/>
      <c r="L2213" s="362"/>
    </row>
    <row r="2214" spans="3:12" ht="15" customHeight="1" x14ac:dyDescent="0.3">
      <c r="C2214" s="360"/>
      <c r="D2214" s="361"/>
      <c r="E2214" s="362"/>
      <c r="F2214" s="363"/>
      <c r="G2214" s="140"/>
      <c r="H2214" s="364"/>
      <c r="I2214" s="365"/>
      <c r="J2214" s="366"/>
      <c r="K2214" s="367"/>
      <c r="L2214" s="362"/>
    </row>
    <row r="2215" spans="3:12" ht="15" customHeight="1" x14ac:dyDescent="0.3">
      <c r="C2215" s="360"/>
      <c r="D2215" s="361"/>
      <c r="E2215" s="362"/>
      <c r="F2215" s="363"/>
      <c r="G2215" s="140"/>
      <c r="H2215" s="364"/>
      <c r="I2215" s="365"/>
      <c r="J2215" s="366"/>
      <c r="K2215" s="367"/>
      <c r="L2215" s="362"/>
    </row>
    <row r="2216" spans="3:12" ht="15" customHeight="1" x14ac:dyDescent="0.3">
      <c r="C2216" s="360"/>
      <c r="D2216" s="361"/>
      <c r="E2216" s="362"/>
      <c r="F2216" s="363"/>
      <c r="G2216" s="140"/>
      <c r="H2216" s="364"/>
      <c r="I2216" s="365"/>
      <c r="J2216" s="366"/>
      <c r="K2216" s="367"/>
      <c r="L2216" s="362"/>
    </row>
    <row r="2217" spans="3:12" ht="15" customHeight="1" x14ac:dyDescent="0.3">
      <c r="C2217" s="360"/>
      <c r="D2217" s="361"/>
      <c r="E2217" s="362"/>
      <c r="F2217" s="363"/>
      <c r="G2217" s="140"/>
      <c r="H2217" s="364"/>
      <c r="I2217" s="365"/>
      <c r="J2217" s="366"/>
      <c r="K2217" s="367"/>
      <c r="L2217" s="362"/>
    </row>
    <row r="2218" spans="3:12" ht="15" customHeight="1" x14ac:dyDescent="0.3">
      <c r="C2218" s="360"/>
      <c r="D2218" s="361"/>
      <c r="E2218" s="362"/>
      <c r="F2218" s="363"/>
      <c r="G2218" s="140"/>
      <c r="H2218" s="364"/>
      <c r="I2218" s="365"/>
      <c r="J2218" s="366"/>
      <c r="K2218" s="367"/>
      <c r="L2218" s="362"/>
    </row>
    <row r="2219" spans="3:12" ht="15" customHeight="1" x14ac:dyDescent="0.3">
      <c r="C2219" s="360"/>
      <c r="D2219" s="361"/>
      <c r="E2219" s="362"/>
      <c r="F2219" s="363"/>
      <c r="G2219" s="140"/>
      <c r="H2219" s="364"/>
      <c r="I2219" s="365"/>
      <c r="J2219" s="366"/>
      <c r="K2219" s="367"/>
      <c r="L2219" s="362"/>
    </row>
    <row r="2220" spans="3:12" ht="15" customHeight="1" x14ac:dyDescent="0.3">
      <c r="C2220" s="360"/>
      <c r="D2220" s="361"/>
      <c r="E2220" s="362"/>
      <c r="F2220" s="363"/>
      <c r="G2220" s="140"/>
      <c r="H2220" s="364"/>
      <c r="I2220" s="365"/>
      <c r="J2220" s="366"/>
      <c r="K2220" s="367"/>
      <c r="L2220" s="362"/>
    </row>
    <row r="2221" spans="3:12" ht="15" customHeight="1" x14ac:dyDescent="0.3">
      <c r="C2221" s="360"/>
      <c r="D2221" s="361"/>
      <c r="E2221" s="362"/>
      <c r="F2221" s="363"/>
      <c r="G2221" s="140"/>
      <c r="H2221" s="364"/>
      <c r="I2221" s="365"/>
      <c r="J2221" s="366"/>
      <c r="K2221" s="367"/>
      <c r="L2221" s="362"/>
    </row>
    <row r="2222" spans="3:12" ht="15" customHeight="1" x14ac:dyDescent="0.3">
      <c r="C2222" s="360"/>
      <c r="D2222" s="361"/>
      <c r="E2222" s="362"/>
      <c r="F2222" s="363"/>
      <c r="G2222" s="140"/>
      <c r="H2222" s="364"/>
      <c r="I2222" s="365"/>
      <c r="J2222" s="366"/>
      <c r="K2222" s="367"/>
      <c r="L2222" s="362"/>
    </row>
    <row r="2223" spans="3:12" ht="15" customHeight="1" x14ac:dyDescent="0.3">
      <c r="C2223" s="360"/>
      <c r="D2223" s="361"/>
      <c r="E2223" s="362"/>
      <c r="F2223" s="363"/>
      <c r="G2223" s="140"/>
      <c r="H2223" s="364"/>
      <c r="I2223" s="365"/>
      <c r="J2223" s="366"/>
      <c r="K2223" s="367"/>
      <c r="L2223" s="362"/>
    </row>
    <row r="2224" spans="3:12" ht="15" customHeight="1" x14ac:dyDescent="0.3">
      <c r="C2224" s="360"/>
      <c r="D2224" s="361"/>
      <c r="E2224" s="362"/>
      <c r="F2224" s="363"/>
      <c r="G2224" s="140"/>
      <c r="H2224" s="364"/>
      <c r="I2224" s="365"/>
      <c r="J2224" s="366"/>
      <c r="K2224" s="367"/>
      <c r="L2224" s="362"/>
    </row>
    <row r="2225" spans="3:12" ht="15" customHeight="1" x14ac:dyDescent="0.3">
      <c r="C2225" s="360"/>
      <c r="D2225" s="361"/>
      <c r="E2225" s="362"/>
      <c r="F2225" s="363"/>
      <c r="G2225" s="140"/>
      <c r="H2225" s="364"/>
      <c r="I2225" s="365"/>
      <c r="J2225" s="366"/>
      <c r="K2225" s="367"/>
      <c r="L2225" s="362"/>
    </row>
    <row r="2226" spans="3:12" ht="15" customHeight="1" x14ac:dyDescent="0.3">
      <c r="C2226" s="360"/>
      <c r="D2226" s="361"/>
      <c r="E2226" s="362"/>
      <c r="F2226" s="363"/>
      <c r="G2226" s="140"/>
      <c r="H2226" s="364"/>
      <c r="I2226" s="365"/>
      <c r="J2226" s="366"/>
      <c r="K2226" s="367"/>
      <c r="L2226" s="362"/>
    </row>
    <row r="2227" spans="3:12" ht="15" customHeight="1" x14ac:dyDescent="0.3">
      <c r="C2227" s="360"/>
      <c r="D2227" s="361"/>
      <c r="E2227" s="362"/>
      <c r="F2227" s="363"/>
      <c r="G2227" s="140"/>
      <c r="H2227" s="364"/>
      <c r="I2227" s="365"/>
      <c r="J2227" s="366"/>
      <c r="K2227" s="367"/>
      <c r="L2227" s="362"/>
    </row>
    <row r="2228" spans="3:12" ht="15" customHeight="1" x14ac:dyDescent="0.3">
      <c r="C2228" s="360"/>
      <c r="D2228" s="361"/>
      <c r="E2228" s="362"/>
      <c r="F2228" s="363"/>
      <c r="G2228" s="140"/>
      <c r="H2228" s="364"/>
      <c r="I2228" s="365"/>
      <c r="J2228" s="366"/>
      <c r="K2228" s="367"/>
      <c r="L2228" s="362"/>
    </row>
    <row r="2229" spans="3:12" ht="15" customHeight="1" x14ac:dyDescent="0.3">
      <c r="C2229" s="360"/>
      <c r="D2229" s="361"/>
      <c r="E2229" s="362"/>
      <c r="F2229" s="363"/>
      <c r="G2229" s="140"/>
      <c r="H2229" s="364"/>
      <c r="I2229" s="365"/>
      <c r="J2229" s="366"/>
      <c r="K2229" s="367"/>
      <c r="L2229" s="362"/>
    </row>
    <row r="2230" spans="3:12" ht="15" customHeight="1" x14ac:dyDescent="0.3">
      <c r="C2230" s="360"/>
      <c r="D2230" s="361"/>
      <c r="E2230" s="362"/>
      <c r="F2230" s="363"/>
      <c r="G2230" s="140"/>
      <c r="H2230" s="364"/>
      <c r="I2230" s="365"/>
      <c r="J2230" s="366"/>
      <c r="K2230" s="367"/>
      <c r="L2230" s="362"/>
    </row>
    <row r="2231" spans="3:12" ht="15" customHeight="1" x14ac:dyDescent="0.3">
      <c r="C2231" s="360"/>
      <c r="D2231" s="361"/>
      <c r="E2231" s="362"/>
      <c r="F2231" s="363"/>
      <c r="G2231" s="140"/>
      <c r="H2231" s="364"/>
      <c r="I2231" s="365"/>
      <c r="J2231" s="366"/>
      <c r="K2231" s="367"/>
      <c r="L2231" s="362"/>
    </row>
    <row r="2232" spans="3:12" ht="15" customHeight="1" x14ac:dyDescent="0.3">
      <c r="C2232" s="360"/>
      <c r="D2232" s="361"/>
      <c r="E2232" s="362"/>
      <c r="F2232" s="363"/>
      <c r="G2232" s="140"/>
      <c r="H2232" s="364"/>
      <c r="I2232" s="365"/>
      <c r="J2232" s="366"/>
      <c r="K2232" s="367"/>
      <c r="L2232" s="362"/>
    </row>
    <row r="2233" spans="3:12" ht="15" customHeight="1" x14ac:dyDescent="0.3">
      <c r="C2233" s="360"/>
      <c r="D2233" s="361"/>
      <c r="E2233" s="362"/>
      <c r="F2233" s="363"/>
      <c r="G2233" s="140"/>
      <c r="H2233" s="364"/>
      <c r="I2233" s="365"/>
      <c r="J2233" s="366"/>
      <c r="K2233" s="367"/>
      <c r="L2233" s="362"/>
    </row>
    <row r="2234" spans="3:12" ht="15" customHeight="1" x14ac:dyDescent="0.3">
      <c r="C2234" s="360"/>
      <c r="D2234" s="361"/>
      <c r="E2234" s="362"/>
      <c r="F2234" s="363"/>
      <c r="G2234" s="140"/>
      <c r="H2234" s="364"/>
      <c r="I2234" s="365"/>
      <c r="J2234" s="366"/>
      <c r="K2234" s="367"/>
      <c r="L2234" s="362"/>
    </row>
    <row r="2235" spans="3:12" ht="15" customHeight="1" x14ac:dyDescent="0.3">
      <c r="C2235" s="360"/>
      <c r="D2235" s="361"/>
      <c r="E2235" s="362"/>
      <c r="F2235" s="363"/>
      <c r="G2235" s="140"/>
      <c r="H2235" s="364"/>
      <c r="I2235" s="365"/>
      <c r="J2235" s="366"/>
      <c r="K2235" s="367"/>
      <c r="L2235" s="362"/>
    </row>
    <row r="2236" spans="3:12" ht="15" customHeight="1" x14ac:dyDescent="0.3">
      <c r="C2236" s="360"/>
      <c r="D2236" s="361"/>
      <c r="E2236" s="362"/>
      <c r="F2236" s="363"/>
      <c r="G2236" s="140"/>
      <c r="H2236" s="364"/>
      <c r="I2236" s="365"/>
      <c r="J2236" s="366"/>
      <c r="K2236" s="367"/>
      <c r="L2236" s="362"/>
    </row>
    <row r="2237" spans="3:12" ht="15" customHeight="1" x14ac:dyDescent="0.3">
      <c r="C2237" s="360"/>
      <c r="D2237" s="361"/>
      <c r="E2237" s="362"/>
      <c r="F2237" s="363"/>
      <c r="G2237" s="140"/>
      <c r="H2237" s="364"/>
      <c r="I2237" s="365"/>
      <c r="J2237" s="366"/>
      <c r="K2237" s="367"/>
      <c r="L2237" s="362"/>
    </row>
    <row r="2238" spans="3:12" ht="15" customHeight="1" x14ac:dyDescent="0.3">
      <c r="C2238" s="360"/>
      <c r="D2238" s="361"/>
      <c r="E2238" s="362"/>
      <c r="F2238" s="363"/>
      <c r="G2238" s="140"/>
      <c r="H2238" s="364"/>
      <c r="I2238" s="365"/>
      <c r="J2238" s="366"/>
      <c r="K2238" s="367"/>
      <c r="L2238" s="362"/>
    </row>
    <row r="2239" spans="3:12" ht="15" customHeight="1" x14ac:dyDescent="0.3">
      <c r="C2239" s="360"/>
      <c r="D2239" s="361"/>
      <c r="E2239" s="362"/>
      <c r="F2239" s="363"/>
      <c r="G2239" s="140"/>
      <c r="H2239" s="364"/>
      <c r="I2239" s="365"/>
      <c r="J2239" s="366"/>
      <c r="K2239" s="367"/>
      <c r="L2239" s="362"/>
    </row>
    <row r="2240" spans="3:12" ht="15" customHeight="1" x14ac:dyDescent="0.3">
      <c r="C2240" s="360"/>
      <c r="D2240" s="361"/>
      <c r="E2240" s="362"/>
      <c r="F2240" s="363"/>
      <c r="G2240" s="140"/>
      <c r="H2240" s="364"/>
      <c r="I2240" s="365"/>
      <c r="J2240" s="366"/>
      <c r="K2240" s="367"/>
      <c r="L2240" s="362"/>
    </row>
  </sheetData>
  <mergeCells count="1">
    <mergeCell ref="C2:L2"/>
  </mergeCells>
  <pageMargins left="0.7" right="0.7" top="0.75" bottom="0.75" header="0" footer="0"/>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4" topLeftCell="A135" activePane="bottomLeft" state="frozen"/>
      <selection pane="bottomLeft" activeCell="E142" sqref="E142"/>
    </sheetView>
  </sheetViews>
  <sheetFormatPr defaultColWidth="11.19921875" defaultRowHeight="15" customHeight="1" x14ac:dyDescent="0.3"/>
  <cols>
    <col min="1" max="1" width="5" customWidth="1"/>
    <col min="2" max="2" width="13.3984375" customWidth="1"/>
    <col min="3" max="3" width="7.19921875" customWidth="1"/>
    <col min="4" max="4" width="10.19921875" customWidth="1"/>
    <col min="5" max="5" width="12" customWidth="1"/>
    <col min="6" max="6" width="9.19921875" customWidth="1"/>
    <col min="7" max="7" width="11.19921875" customWidth="1"/>
    <col min="8" max="8" width="7.19921875" customWidth="1"/>
    <col min="9" max="9" width="4.09765625" customWidth="1"/>
    <col min="10" max="10" width="4.19921875" customWidth="1"/>
    <col min="11" max="11" width="6.69921875" customWidth="1"/>
    <col min="12" max="12" width="11" customWidth="1"/>
    <col min="13" max="13" width="9.3984375" customWidth="1"/>
    <col min="14" max="14" width="9" customWidth="1"/>
    <col min="15" max="15" width="7.69921875" customWidth="1"/>
    <col min="16" max="16" width="9.3984375" customWidth="1"/>
    <col min="17" max="26" width="11" customWidth="1"/>
  </cols>
  <sheetData>
    <row r="1" spans="1:26" ht="15.6" x14ac:dyDescent="0.3">
      <c r="A1" s="108"/>
      <c r="B1" s="109"/>
      <c r="C1" s="109"/>
      <c r="D1" s="109"/>
      <c r="E1" s="109"/>
      <c r="F1" s="109"/>
      <c r="G1" s="109"/>
      <c r="H1" s="109"/>
      <c r="I1" s="109"/>
      <c r="J1" s="109"/>
      <c r="K1" s="109"/>
      <c r="L1" s="109"/>
      <c r="M1" s="109"/>
      <c r="N1" s="109"/>
      <c r="O1" s="109"/>
      <c r="P1" s="109"/>
      <c r="Q1" s="109"/>
      <c r="R1" s="109"/>
      <c r="S1" s="109"/>
      <c r="T1" s="109"/>
      <c r="U1" s="109"/>
      <c r="V1" s="109"/>
      <c r="W1" s="109"/>
      <c r="X1" s="109"/>
      <c r="Y1" s="109"/>
      <c r="Z1" s="109"/>
    </row>
    <row r="2" spans="1:26" ht="15.6" x14ac:dyDescent="0.3">
      <c r="A2" s="753"/>
      <c r="B2" s="754"/>
      <c r="C2" s="754"/>
      <c r="D2" s="754"/>
      <c r="E2" s="754"/>
      <c r="F2" s="754"/>
      <c r="G2" s="754"/>
      <c r="H2" s="755"/>
      <c r="I2" s="110"/>
      <c r="J2" s="110"/>
      <c r="K2" s="110"/>
      <c r="L2" s="110"/>
      <c r="M2" s="110"/>
      <c r="N2" s="110"/>
      <c r="O2" s="110"/>
      <c r="P2" s="110"/>
      <c r="Q2" s="110"/>
      <c r="R2" s="110"/>
      <c r="S2" s="110"/>
      <c r="T2" s="110"/>
      <c r="U2" s="110"/>
      <c r="V2" s="110"/>
      <c r="W2" s="110"/>
      <c r="X2" s="110"/>
      <c r="Y2" s="110"/>
      <c r="Z2" s="110"/>
    </row>
    <row r="3" spans="1:26" ht="15.6" x14ac:dyDescent="0.3">
      <c r="A3" s="741" t="s">
        <v>52</v>
      </c>
      <c r="B3" s="742"/>
      <c r="C3" s="742"/>
      <c r="D3" s="742"/>
      <c r="E3" s="742"/>
      <c r="F3" s="742"/>
      <c r="G3" s="742"/>
      <c r="H3" s="743"/>
      <c r="I3" s="109"/>
      <c r="J3" s="109"/>
      <c r="K3" s="744" t="s">
        <v>53</v>
      </c>
      <c r="L3" s="742"/>
      <c r="M3" s="742"/>
      <c r="N3" s="742"/>
      <c r="O3" s="742"/>
      <c r="P3" s="742"/>
      <c r="Q3" s="743"/>
      <c r="R3" s="109"/>
      <c r="S3" s="109"/>
      <c r="T3" s="109"/>
      <c r="U3" s="109"/>
      <c r="V3" s="109"/>
      <c r="W3" s="109"/>
      <c r="X3" s="109"/>
      <c r="Y3" s="109"/>
      <c r="Z3" s="109"/>
    </row>
    <row r="4" spans="1:26" ht="50.25" customHeight="1" x14ac:dyDescent="0.35">
      <c r="A4" s="111" t="s">
        <v>2</v>
      </c>
      <c r="B4" s="112" t="s">
        <v>3</v>
      </c>
      <c r="C4" s="113" t="s">
        <v>4</v>
      </c>
      <c r="D4" s="114" t="s">
        <v>5</v>
      </c>
      <c r="E4" s="115" t="s">
        <v>6</v>
      </c>
      <c r="F4" s="116" t="s">
        <v>7</v>
      </c>
      <c r="G4" s="117" t="s">
        <v>8</v>
      </c>
      <c r="H4" s="118" t="s">
        <v>9</v>
      </c>
      <c r="I4" s="110"/>
      <c r="K4" s="119" t="s">
        <v>2</v>
      </c>
      <c r="L4" s="120" t="s">
        <v>11</v>
      </c>
      <c r="M4" s="121" t="s">
        <v>54</v>
      </c>
      <c r="N4" s="122" t="s">
        <v>12</v>
      </c>
      <c r="O4" s="123" t="s">
        <v>14</v>
      </c>
      <c r="P4" s="124" t="s">
        <v>16</v>
      </c>
      <c r="Q4" s="125" t="s">
        <v>17</v>
      </c>
    </row>
    <row r="5" spans="1:26" ht="15.75" customHeight="1" x14ac:dyDescent="0.3">
      <c r="A5" s="126"/>
      <c r="B5" s="127"/>
      <c r="C5" s="128"/>
      <c r="D5" s="129">
        <f>F5</f>
        <v>7256</v>
      </c>
      <c r="E5" s="130">
        <v>45528</v>
      </c>
      <c r="F5" s="131">
        <v>7256</v>
      </c>
      <c r="G5" s="132">
        <v>45163</v>
      </c>
      <c r="H5" s="133"/>
      <c r="I5" s="110"/>
      <c r="K5" s="134">
        <v>1</v>
      </c>
      <c r="L5" s="135">
        <v>45162</v>
      </c>
      <c r="M5" s="136">
        <v>600</v>
      </c>
      <c r="N5" s="137">
        <v>0</v>
      </c>
      <c r="O5" s="138">
        <v>440</v>
      </c>
      <c r="P5" s="139">
        <f t="shared" ref="P5:P155" si="0">M5+N5-O5</f>
        <v>160</v>
      </c>
      <c r="Q5" s="41"/>
      <c r="U5" s="140"/>
      <c r="V5" s="29"/>
      <c r="W5" s="29"/>
      <c r="X5" s="29"/>
      <c r="Y5" s="29"/>
      <c r="Z5" s="29"/>
    </row>
    <row r="6" spans="1:26" ht="15.6" x14ac:dyDescent="0.3">
      <c r="A6" s="141">
        <v>1</v>
      </c>
      <c r="B6" s="142">
        <f t="shared" ref="B6:B19" si="1">F6</f>
        <v>7258</v>
      </c>
      <c r="C6" s="143"/>
      <c r="D6" s="129">
        <f t="shared" ref="D6:D218" si="2">F5</f>
        <v>7256</v>
      </c>
      <c r="E6" s="144">
        <v>45163</v>
      </c>
      <c r="F6" s="27">
        <v>7258</v>
      </c>
      <c r="G6" s="145">
        <v>45164</v>
      </c>
      <c r="H6" s="146">
        <f t="shared" ref="H6:H218" si="3">F6-D6</f>
        <v>2</v>
      </c>
      <c r="J6" s="48">
        <f>SUM(H6:H134)</f>
        <v>849</v>
      </c>
      <c r="K6" s="134">
        <v>2</v>
      </c>
      <c r="L6" s="135">
        <v>45163</v>
      </c>
      <c r="M6" s="136"/>
      <c r="N6" s="137">
        <f t="shared" ref="N6:N144" si="4">O5</f>
        <v>440</v>
      </c>
      <c r="O6" s="138">
        <v>440</v>
      </c>
      <c r="P6" s="139">
        <f t="shared" si="0"/>
        <v>0</v>
      </c>
      <c r="Q6" s="32"/>
      <c r="R6" s="147"/>
      <c r="S6" s="48" t="s">
        <v>38</v>
      </c>
    </row>
    <row r="7" spans="1:26" ht="15.6" x14ac:dyDescent="0.3">
      <c r="A7" s="126">
        <v>2</v>
      </c>
      <c r="B7" s="142">
        <f t="shared" si="1"/>
        <v>7262</v>
      </c>
      <c r="C7" s="128"/>
      <c r="D7" s="129">
        <f t="shared" si="2"/>
        <v>7258</v>
      </c>
      <c r="E7" s="144">
        <v>45164</v>
      </c>
      <c r="F7" s="37">
        <v>7262</v>
      </c>
      <c r="G7" s="145">
        <v>45165</v>
      </c>
      <c r="H7" s="76">
        <f t="shared" si="3"/>
        <v>4</v>
      </c>
      <c r="K7" s="134">
        <v>3</v>
      </c>
      <c r="L7" s="135">
        <v>45164</v>
      </c>
      <c r="M7" s="136"/>
      <c r="N7" s="137">
        <f t="shared" si="4"/>
        <v>440</v>
      </c>
      <c r="O7" s="138">
        <v>315</v>
      </c>
      <c r="P7" s="139">
        <f t="shared" si="0"/>
        <v>125</v>
      </c>
      <c r="Q7" s="41"/>
      <c r="R7" s="147">
        <f>SUM(P5:P73)</f>
        <v>4643</v>
      </c>
      <c r="S7" s="48">
        <f>SUM(P5:P42)</f>
        <v>2530</v>
      </c>
    </row>
    <row r="8" spans="1:26" ht="15.6" x14ac:dyDescent="0.3">
      <c r="A8" s="126">
        <v>3</v>
      </c>
      <c r="B8" s="142">
        <f t="shared" si="1"/>
        <v>7273</v>
      </c>
      <c r="C8" s="128"/>
      <c r="D8" s="129">
        <f t="shared" si="2"/>
        <v>7262</v>
      </c>
      <c r="E8" s="144">
        <v>45165</v>
      </c>
      <c r="F8" s="37">
        <v>7273</v>
      </c>
      <c r="G8" s="145">
        <v>45166</v>
      </c>
      <c r="H8" s="76">
        <f t="shared" si="3"/>
        <v>11</v>
      </c>
      <c r="K8" s="134">
        <v>4</v>
      </c>
      <c r="L8" s="135">
        <v>45165</v>
      </c>
      <c r="M8" s="136"/>
      <c r="N8" s="137">
        <f t="shared" si="4"/>
        <v>315</v>
      </c>
      <c r="O8" s="138">
        <v>240</v>
      </c>
      <c r="P8" s="139">
        <f t="shared" si="0"/>
        <v>75</v>
      </c>
      <c r="Q8" s="41"/>
    </row>
    <row r="9" spans="1:26" ht="15.6" x14ac:dyDescent="0.3">
      <c r="A9" s="126">
        <v>4</v>
      </c>
      <c r="B9" s="142">
        <f t="shared" si="1"/>
        <v>7284</v>
      </c>
      <c r="C9" s="128"/>
      <c r="D9" s="129">
        <f t="shared" si="2"/>
        <v>7273</v>
      </c>
      <c r="E9" s="144">
        <v>45166</v>
      </c>
      <c r="F9" s="37">
        <v>7284</v>
      </c>
      <c r="G9" s="145">
        <v>45167</v>
      </c>
      <c r="H9" s="76">
        <f t="shared" si="3"/>
        <v>11</v>
      </c>
      <c r="K9" s="134">
        <v>5</v>
      </c>
      <c r="L9" s="135">
        <v>45166</v>
      </c>
      <c r="M9" s="136"/>
      <c r="N9" s="137">
        <f t="shared" si="4"/>
        <v>240</v>
      </c>
      <c r="O9" s="138">
        <v>210</v>
      </c>
      <c r="P9" s="139">
        <f t="shared" si="0"/>
        <v>30</v>
      </c>
      <c r="Q9" s="41"/>
    </row>
    <row r="10" spans="1:26" ht="15.6" x14ac:dyDescent="0.3">
      <c r="A10" s="126">
        <v>5</v>
      </c>
      <c r="B10" s="142">
        <f t="shared" si="1"/>
        <v>7295</v>
      </c>
      <c r="C10" s="128"/>
      <c r="D10" s="129">
        <f t="shared" si="2"/>
        <v>7284</v>
      </c>
      <c r="E10" s="144">
        <v>45167</v>
      </c>
      <c r="F10" s="37">
        <v>7295</v>
      </c>
      <c r="G10" s="145">
        <v>45168</v>
      </c>
      <c r="H10" s="76">
        <f t="shared" si="3"/>
        <v>11</v>
      </c>
      <c r="K10" s="134">
        <v>6</v>
      </c>
      <c r="L10" s="135">
        <v>45167</v>
      </c>
      <c r="M10" s="136"/>
      <c r="N10" s="137">
        <f t="shared" si="4"/>
        <v>210</v>
      </c>
      <c r="O10" s="138">
        <v>210</v>
      </c>
      <c r="P10" s="139">
        <f t="shared" si="0"/>
        <v>0</v>
      </c>
      <c r="Q10" s="41"/>
    </row>
    <row r="11" spans="1:26" ht="15.6" x14ac:dyDescent="0.3">
      <c r="A11" s="126">
        <v>6</v>
      </c>
      <c r="B11" s="142">
        <f t="shared" si="1"/>
        <v>7297</v>
      </c>
      <c r="C11" s="128"/>
      <c r="D11" s="129">
        <f t="shared" si="2"/>
        <v>7295</v>
      </c>
      <c r="E11" s="144">
        <v>45168</v>
      </c>
      <c r="F11" s="37">
        <v>7297</v>
      </c>
      <c r="G11" s="145">
        <v>45169</v>
      </c>
      <c r="H11" s="76">
        <f t="shared" si="3"/>
        <v>2</v>
      </c>
      <c r="K11" s="134">
        <v>7</v>
      </c>
      <c r="L11" s="135">
        <v>45168</v>
      </c>
      <c r="M11" s="136"/>
      <c r="N11" s="137">
        <f t="shared" si="4"/>
        <v>210</v>
      </c>
      <c r="O11" s="138">
        <v>195</v>
      </c>
      <c r="P11" s="139">
        <f t="shared" si="0"/>
        <v>15</v>
      </c>
      <c r="Q11" s="41"/>
    </row>
    <row r="12" spans="1:26" ht="15.6" x14ac:dyDescent="0.3">
      <c r="A12" s="126">
        <v>7</v>
      </c>
      <c r="B12" s="142">
        <f t="shared" si="1"/>
        <v>7310</v>
      </c>
      <c r="C12" s="128"/>
      <c r="D12" s="129">
        <f t="shared" si="2"/>
        <v>7297</v>
      </c>
      <c r="E12" s="144">
        <v>45169</v>
      </c>
      <c r="F12" s="37">
        <v>7310</v>
      </c>
      <c r="G12" s="145">
        <v>45170</v>
      </c>
      <c r="H12" s="76">
        <f t="shared" si="3"/>
        <v>13</v>
      </c>
      <c r="K12" s="134">
        <v>8</v>
      </c>
      <c r="L12" s="135">
        <v>45169</v>
      </c>
      <c r="M12" s="136"/>
      <c r="N12" s="137">
        <f t="shared" si="4"/>
        <v>195</v>
      </c>
      <c r="O12" s="138">
        <v>105</v>
      </c>
      <c r="P12" s="139">
        <f t="shared" si="0"/>
        <v>90</v>
      </c>
      <c r="Q12" s="41"/>
    </row>
    <row r="13" spans="1:26" ht="15.6" x14ac:dyDescent="0.3">
      <c r="A13" s="126">
        <v>8</v>
      </c>
      <c r="B13" s="142">
        <f t="shared" si="1"/>
        <v>7318</v>
      </c>
      <c r="C13" s="128"/>
      <c r="D13" s="129">
        <f t="shared" si="2"/>
        <v>7310</v>
      </c>
      <c r="E13" s="144">
        <v>45170</v>
      </c>
      <c r="F13" s="37">
        <v>7318</v>
      </c>
      <c r="G13" s="145">
        <v>45171</v>
      </c>
      <c r="H13" s="76">
        <f t="shared" si="3"/>
        <v>8</v>
      </c>
      <c r="K13" s="134">
        <v>9</v>
      </c>
      <c r="L13" s="135">
        <v>45170</v>
      </c>
      <c r="M13" s="136"/>
      <c r="N13" s="137">
        <f t="shared" si="4"/>
        <v>105</v>
      </c>
      <c r="O13" s="138">
        <v>30</v>
      </c>
      <c r="P13" s="139">
        <f t="shared" si="0"/>
        <v>75</v>
      </c>
      <c r="Q13" s="41"/>
    </row>
    <row r="14" spans="1:26" ht="15.6" x14ac:dyDescent="0.3">
      <c r="A14" s="126">
        <v>9</v>
      </c>
      <c r="B14" s="142">
        <f t="shared" si="1"/>
        <v>7319</v>
      </c>
      <c r="C14" s="128"/>
      <c r="D14" s="129">
        <f t="shared" si="2"/>
        <v>7318</v>
      </c>
      <c r="E14" s="144">
        <v>45171</v>
      </c>
      <c r="F14" s="37">
        <v>7319</v>
      </c>
      <c r="G14" s="145">
        <v>45172</v>
      </c>
      <c r="H14" s="76">
        <f t="shared" si="3"/>
        <v>1</v>
      </c>
      <c r="K14" s="134">
        <v>10</v>
      </c>
      <c r="L14" s="135">
        <v>45171</v>
      </c>
      <c r="M14" s="136"/>
      <c r="N14" s="137">
        <f t="shared" si="4"/>
        <v>30</v>
      </c>
      <c r="O14" s="138">
        <v>0</v>
      </c>
      <c r="P14" s="139">
        <f t="shared" si="0"/>
        <v>30</v>
      </c>
      <c r="Q14" s="41"/>
    </row>
    <row r="15" spans="1:26" ht="15.6" x14ac:dyDescent="0.3">
      <c r="A15" s="126">
        <v>10</v>
      </c>
      <c r="B15" s="142">
        <f t="shared" si="1"/>
        <v>7323</v>
      </c>
      <c r="C15" s="128"/>
      <c r="D15" s="129">
        <f t="shared" si="2"/>
        <v>7319</v>
      </c>
      <c r="E15" s="144">
        <v>45172</v>
      </c>
      <c r="F15" s="37">
        <v>7323</v>
      </c>
      <c r="G15" s="145">
        <v>45173</v>
      </c>
      <c r="H15" s="76">
        <f t="shared" si="3"/>
        <v>4</v>
      </c>
      <c r="K15" s="134">
        <v>11</v>
      </c>
      <c r="L15" s="135">
        <v>45172</v>
      </c>
      <c r="M15" s="136"/>
      <c r="N15" s="137">
        <f t="shared" si="4"/>
        <v>0</v>
      </c>
      <c r="O15" s="138">
        <v>0</v>
      </c>
      <c r="P15" s="139">
        <f t="shared" si="0"/>
        <v>0</v>
      </c>
      <c r="Q15" s="41"/>
    </row>
    <row r="16" spans="1:26" ht="15.6" x14ac:dyDescent="0.3">
      <c r="A16" s="126">
        <v>11</v>
      </c>
      <c r="B16" s="142">
        <f t="shared" si="1"/>
        <v>7325</v>
      </c>
      <c r="C16" s="128"/>
      <c r="D16" s="129">
        <f t="shared" si="2"/>
        <v>7323</v>
      </c>
      <c r="E16" s="144">
        <v>45173</v>
      </c>
      <c r="F16" s="37">
        <v>7325</v>
      </c>
      <c r="G16" s="145">
        <v>45174</v>
      </c>
      <c r="H16" s="76">
        <f t="shared" si="3"/>
        <v>2</v>
      </c>
      <c r="K16" s="134">
        <v>12</v>
      </c>
      <c r="L16" s="135">
        <v>45173</v>
      </c>
      <c r="M16" s="136">
        <v>440</v>
      </c>
      <c r="N16" s="137">
        <f t="shared" si="4"/>
        <v>0</v>
      </c>
      <c r="O16" s="138">
        <v>440</v>
      </c>
      <c r="P16" s="139">
        <f t="shared" si="0"/>
        <v>0</v>
      </c>
      <c r="Q16" s="41"/>
    </row>
    <row r="17" spans="1:17" ht="15.6" x14ac:dyDescent="0.3">
      <c r="A17" s="126">
        <v>12</v>
      </c>
      <c r="B17" s="142">
        <f t="shared" si="1"/>
        <v>7345</v>
      </c>
      <c r="C17" s="128"/>
      <c r="D17" s="129">
        <f t="shared" si="2"/>
        <v>7325</v>
      </c>
      <c r="E17" s="144">
        <v>45174</v>
      </c>
      <c r="F17" s="37">
        <v>7345</v>
      </c>
      <c r="G17" s="145">
        <v>45175</v>
      </c>
      <c r="H17" s="76">
        <f t="shared" si="3"/>
        <v>20</v>
      </c>
      <c r="K17" s="134">
        <v>13</v>
      </c>
      <c r="L17" s="135">
        <v>45174</v>
      </c>
      <c r="M17" s="136"/>
      <c r="N17" s="137">
        <f t="shared" si="4"/>
        <v>440</v>
      </c>
      <c r="O17" s="138">
        <v>285</v>
      </c>
      <c r="P17" s="139">
        <f t="shared" si="0"/>
        <v>155</v>
      </c>
      <c r="Q17" s="41"/>
    </row>
    <row r="18" spans="1:17" ht="15.6" x14ac:dyDescent="0.3">
      <c r="A18" s="126">
        <v>13</v>
      </c>
      <c r="B18" s="142">
        <f t="shared" si="1"/>
        <v>7353</v>
      </c>
      <c r="C18" s="128"/>
      <c r="D18" s="129">
        <f t="shared" si="2"/>
        <v>7345</v>
      </c>
      <c r="E18" s="144">
        <v>45175</v>
      </c>
      <c r="F18" s="37">
        <v>7353</v>
      </c>
      <c r="G18" s="145">
        <v>45176</v>
      </c>
      <c r="H18" s="76">
        <f t="shared" si="3"/>
        <v>8</v>
      </c>
      <c r="K18" s="134">
        <v>14</v>
      </c>
      <c r="L18" s="135">
        <v>45175</v>
      </c>
      <c r="M18" s="136"/>
      <c r="N18" s="137">
        <f t="shared" si="4"/>
        <v>285</v>
      </c>
      <c r="O18" s="138">
        <v>210</v>
      </c>
      <c r="P18" s="139">
        <f t="shared" si="0"/>
        <v>75</v>
      </c>
      <c r="Q18" s="41"/>
    </row>
    <row r="19" spans="1:17" ht="15.6" x14ac:dyDescent="0.3">
      <c r="A19" s="126">
        <v>14</v>
      </c>
      <c r="B19" s="142">
        <f t="shared" si="1"/>
        <v>7357</v>
      </c>
      <c r="C19" s="128"/>
      <c r="D19" s="129">
        <f t="shared" si="2"/>
        <v>7353</v>
      </c>
      <c r="E19" s="144">
        <v>45176</v>
      </c>
      <c r="F19" s="37">
        <v>7357</v>
      </c>
      <c r="G19" s="145">
        <v>45177</v>
      </c>
      <c r="H19" s="76">
        <f t="shared" si="3"/>
        <v>4</v>
      </c>
      <c r="K19" s="134">
        <v>15</v>
      </c>
      <c r="L19" s="135">
        <v>45176</v>
      </c>
      <c r="M19" s="136"/>
      <c r="N19" s="137">
        <f t="shared" si="4"/>
        <v>210</v>
      </c>
      <c r="O19" s="138">
        <v>165</v>
      </c>
      <c r="P19" s="139">
        <f t="shared" si="0"/>
        <v>45</v>
      </c>
      <c r="Q19" s="41"/>
    </row>
    <row r="20" spans="1:17" ht="15.6" x14ac:dyDescent="0.3">
      <c r="A20" s="126">
        <v>15</v>
      </c>
      <c r="B20" s="142">
        <f>F19</f>
        <v>7357</v>
      </c>
      <c r="C20" s="128"/>
      <c r="D20" s="129">
        <f t="shared" si="2"/>
        <v>7357</v>
      </c>
      <c r="E20" s="144">
        <v>45177</v>
      </c>
      <c r="F20" s="37">
        <v>7357</v>
      </c>
      <c r="G20" s="145">
        <v>45178</v>
      </c>
      <c r="H20" s="76">
        <f t="shared" si="3"/>
        <v>0</v>
      </c>
      <c r="K20" s="134">
        <v>16</v>
      </c>
      <c r="L20" s="135">
        <v>45177</v>
      </c>
      <c r="M20" s="136">
        <v>275</v>
      </c>
      <c r="N20" s="137">
        <f t="shared" si="4"/>
        <v>165</v>
      </c>
      <c r="O20" s="138">
        <v>440</v>
      </c>
      <c r="P20" s="139">
        <f t="shared" si="0"/>
        <v>0</v>
      </c>
      <c r="Q20" s="41"/>
    </row>
    <row r="21" spans="1:17" ht="15.6" x14ac:dyDescent="0.3">
      <c r="A21" s="126">
        <v>16</v>
      </c>
      <c r="B21" s="142">
        <f>F21</f>
        <v>7358</v>
      </c>
      <c r="C21" s="128"/>
      <c r="D21" s="129">
        <f t="shared" si="2"/>
        <v>7357</v>
      </c>
      <c r="E21" s="144">
        <v>45178</v>
      </c>
      <c r="F21" s="37">
        <v>7358</v>
      </c>
      <c r="G21" s="145">
        <v>45179</v>
      </c>
      <c r="H21" s="76">
        <f t="shared" si="3"/>
        <v>1</v>
      </c>
      <c r="K21" s="134">
        <v>17</v>
      </c>
      <c r="L21" s="135">
        <v>45178</v>
      </c>
      <c r="M21" s="136"/>
      <c r="N21" s="137">
        <f t="shared" si="4"/>
        <v>440</v>
      </c>
      <c r="O21" s="138">
        <v>440</v>
      </c>
      <c r="P21" s="139">
        <f t="shared" si="0"/>
        <v>0</v>
      </c>
      <c r="Q21" s="41"/>
    </row>
    <row r="22" spans="1:17" ht="15.6" x14ac:dyDescent="0.3">
      <c r="A22" s="126">
        <v>17</v>
      </c>
      <c r="B22" s="142">
        <f t="shared" ref="B22:B52" si="5">(F21)</f>
        <v>7358</v>
      </c>
      <c r="C22" s="128"/>
      <c r="D22" s="129">
        <f t="shared" si="2"/>
        <v>7358</v>
      </c>
      <c r="E22" s="144">
        <v>45179</v>
      </c>
      <c r="F22" s="37">
        <v>7363</v>
      </c>
      <c r="G22" s="145">
        <v>45180</v>
      </c>
      <c r="H22" s="76">
        <f t="shared" si="3"/>
        <v>5</v>
      </c>
      <c r="K22" s="134">
        <v>18</v>
      </c>
      <c r="L22" s="135">
        <v>45179</v>
      </c>
      <c r="M22" s="136"/>
      <c r="N22" s="137">
        <f t="shared" si="4"/>
        <v>440</v>
      </c>
      <c r="O22" s="138">
        <v>420</v>
      </c>
      <c r="P22" s="139">
        <f t="shared" si="0"/>
        <v>20</v>
      </c>
      <c r="Q22" s="41"/>
    </row>
    <row r="23" spans="1:17" ht="15.6" x14ac:dyDescent="0.3">
      <c r="A23" s="126">
        <v>18</v>
      </c>
      <c r="B23" s="142">
        <f t="shared" si="5"/>
        <v>7363</v>
      </c>
      <c r="C23" s="128"/>
      <c r="D23" s="129">
        <f t="shared" si="2"/>
        <v>7363</v>
      </c>
      <c r="E23" s="144">
        <v>45180</v>
      </c>
      <c r="F23" s="37">
        <v>7376</v>
      </c>
      <c r="G23" s="145">
        <v>45181</v>
      </c>
      <c r="H23" s="76">
        <f t="shared" si="3"/>
        <v>13</v>
      </c>
      <c r="K23" s="134">
        <v>19</v>
      </c>
      <c r="L23" s="135">
        <v>45180</v>
      </c>
      <c r="M23" s="136"/>
      <c r="N23" s="137">
        <f t="shared" si="4"/>
        <v>420</v>
      </c>
      <c r="O23" s="138">
        <v>293</v>
      </c>
      <c r="P23" s="139">
        <f t="shared" si="0"/>
        <v>127</v>
      </c>
      <c r="Q23" s="41"/>
    </row>
    <row r="24" spans="1:17" ht="15.6" x14ac:dyDescent="0.3">
      <c r="A24" s="126">
        <v>19</v>
      </c>
      <c r="B24" s="142">
        <f t="shared" si="5"/>
        <v>7376</v>
      </c>
      <c r="C24" s="128"/>
      <c r="D24" s="129">
        <f t="shared" si="2"/>
        <v>7376</v>
      </c>
      <c r="E24" s="144">
        <v>45181</v>
      </c>
      <c r="F24" s="37">
        <v>7383</v>
      </c>
      <c r="G24" s="145">
        <v>45182</v>
      </c>
      <c r="H24" s="76">
        <f t="shared" si="3"/>
        <v>7</v>
      </c>
      <c r="K24" s="134">
        <v>20</v>
      </c>
      <c r="L24" s="135">
        <v>45181</v>
      </c>
      <c r="M24" s="136"/>
      <c r="N24" s="137">
        <f t="shared" si="4"/>
        <v>293</v>
      </c>
      <c r="O24" s="138">
        <v>233</v>
      </c>
      <c r="P24" s="139">
        <f t="shared" si="0"/>
        <v>60</v>
      </c>
      <c r="Q24" s="41"/>
    </row>
    <row r="25" spans="1:17" ht="15.6" x14ac:dyDescent="0.3">
      <c r="A25" s="126">
        <v>20</v>
      </c>
      <c r="B25" s="142">
        <f t="shared" si="5"/>
        <v>7383</v>
      </c>
      <c r="C25" s="128"/>
      <c r="D25" s="129">
        <f t="shared" si="2"/>
        <v>7383</v>
      </c>
      <c r="E25" s="144">
        <v>45182</v>
      </c>
      <c r="F25" s="37">
        <v>7393</v>
      </c>
      <c r="G25" s="145">
        <v>45183</v>
      </c>
      <c r="H25" s="76">
        <f t="shared" si="3"/>
        <v>10</v>
      </c>
      <c r="K25" s="134">
        <v>21</v>
      </c>
      <c r="L25" s="135">
        <v>45182</v>
      </c>
      <c r="M25" s="136"/>
      <c r="N25" s="137">
        <f t="shared" si="4"/>
        <v>233</v>
      </c>
      <c r="O25" s="138">
        <v>135</v>
      </c>
      <c r="P25" s="139">
        <f t="shared" si="0"/>
        <v>98</v>
      </c>
      <c r="Q25" s="41"/>
    </row>
    <row r="26" spans="1:17" ht="15.6" x14ac:dyDescent="0.3">
      <c r="A26" s="126">
        <v>21</v>
      </c>
      <c r="B26" s="142">
        <f t="shared" si="5"/>
        <v>7393</v>
      </c>
      <c r="C26" s="128"/>
      <c r="D26" s="129">
        <f t="shared" si="2"/>
        <v>7393</v>
      </c>
      <c r="E26" s="144">
        <v>45183</v>
      </c>
      <c r="F26" s="37">
        <v>7404</v>
      </c>
      <c r="G26" s="145">
        <v>45184</v>
      </c>
      <c r="H26" s="76">
        <f t="shared" si="3"/>
        <v>11</v>
      </c>
      <c r="K26" s="134">
        <v>22</v>
      </c>
      <c r="L26" s="135">
        <v>45183</v>
      </c>
      <c r="M26" s="136"/>
      <c r="N26" s="137">
        <f t="shared" si="4"/>
        <v>135</v>
      </c>
      <c r="O26" s="138">
        <v>0</v>
      </c>
      <c r="P26" s="139">
        <f t="shared" si="0"/>
        <v>135</v>
      </c>
      <c r="Q26" s="41"/>
    </row>
    <row r="27" spans="1:17" ht="15.6" x14ac:dyDescent="0.3">
      <c r="A27" s="126">
        <v>22</v>
      </c>
      <c r="B27" s="142">
        <f t="shared" si="5"/>
        <v>7404</v>
      </c>
      <c r="C27" s="128"/>
      <c r="D27" s="129">
        <f t="shared" si="2"/>
        <v>7404</v>
      </c>
      <c r="E27" s="144">
        <v>45184</v>
      </c>
      <c r="F27" s="37">
        <v>7410</v>
      </c>
      <c r="G27" s="145">
        <v>45185</v>
      </c>
      <c r="H27" s="76">
        <f t="shared" si="3"/>
        <v>6</v>
      </c>
      <c r="K27" s="134">
        <v>23</v>
      </c>
      <c r="L27" s="135">
        <v>45184</v>
      </c>
      <c r="M27" s="136">
        <v>375</v>
      </c>
      <c r="N27" s="137">
        <f t="shared" si="4"/>
        <v>0</v>
      </c>
      <c r="O27" s="138">
        <v>315</v>
      </c>
      <c r="P27" s="139">
        <f t="shared" si="0"/>
        <v>60</v>
      </c>
      <c r="Q27" s="41"/>
    </row>
    <row r="28" spans="1:17" ht="15.6" x14ac:dyDescent="0.3">
      <c r="A28" s="126">
        <v>23</v>
      </c>
      <c r="B28" s="142">
        <f t="shared" si="5"/>
        <v>7410</v>
      </c>
      <c r="C28" s="128"/>
      <c r="D28" s="129">
        <f t="shared" si="2"/>
        <v>7410</v>
      </c>
      <c r="E28" s="144">
        <v>45185</v>
      </c>
      <c r="F28" s="37">
        <v>7412</v>
      </c>
      <c r="G28" s="145">
        <v>45186</v>
      </c>
      <c r="H28" s="76">
        <f t="shared" si="3"/>
        <v>2</v>
      </c>
      <c r="K28" s="134">
        <v>24</v>
      </c>
      <c r="L28" s="135">
        <v>45185</v>
      </c>
      <c r="M28" s="136"/>
      <c r="N28" s="137">
        <f t="shared" si="4"/>
        <v>315</v>
      </c>
      <c r="O28" s="138">
        <v>300</v>
      </c>
      <c r="P28" s="139">
        <f t="shared" si="0"/>
        <v>15</v>
      </c>
      <c r="Q28" s="41"/>
    </row>
    <row r="29" spans="1:17" ht="15.6" x14ac:dyDescent="0.3">
      <c r="A29" s="126">
        <v>24</v>
      </c>
      <c r="B29" s="142">
        <f t="shared" si="5"/>
        <v>7412</v>
      </c>
      <c r="C29" s="128"/>
      <c r="D29" s="129">
        <f t="shared" si="2"/>
        <v>7412</v>
      </c>
      <c r="E29" s="144">
        <v>45186</v>
      </c>
      <c r="F29" s="37">
        <v>7432</v>
      </c>
      <c r="G29" s="145">
        <v>45187</v>
      </c>
      <c r="H29" s="76">
        <f t="shared" si="3"/>
        <v>20</v>
      </c>
      <c r="K29" s="134">
        <v>25</v>
      </c>
      <c r="L29" s="135">
        <v>45186</v>
      </c>
      <c r="M29" s="136"/>
      <c r="N29" s="137">
        <f t="shared" si="4"/>
        <v>300</v>
      </c>
      <c r="O29" s="138">
        <v>113</v>
      </c>
      <c r="P29" s="139">
        <f t="shared" si="0"/>
        <v>187</v>
      </c>
      <c r="Q29" s="41"/>
    </row>
    <row r="30" spans="1:17" ht="15.6" x14ac:dyDescent="0.3">
      <c r="A30" s="126">
        <v>25</v>
      </c>
      <c r="B30" s="142">
        <f t="shared" si="5"/>
        <v>7432</v>
      </c>
      <c r="C30" s="128"/>
      <c r="D30" s="129">
        <f t="shared" si="2"/>
        <v>7432</v>
      </c>
      <c r="E30" s="144">
        <v>45187</v>
      </c>
      <c r="F30" s="37">
        <v>7438</v>
      </c>
      <c r="G30" s="145">
        <v>45188</v>
      </c>
      <c r="H30" s="76">
        <f t="shared" si="3"/>
        <v>6</v>
      </c>
      <c r="K30" s="134">
        <v>26</v>
      </c>
      <c r="L30" s="135">
        <v>45187</v>
      </c>
      <c r="M30" s="136"/>
      <c r="N30" s="137">
        <f t="shared" si="4"/>
        <v>113</v>
      </c>
      <c r="O30" s="138">
        <v>105</v>
      </c>
      <c r="P30" s="139">
        <f t="shared" si="0"/>
        <v>8</v>
      </c>
      <c r="Q30" s="41"/>
    </row>
    <row r="31" spans="1:17" ht="15.6" x14ac:dyDescent="0.3">
      <c r="A31" s="126">
        <v>26</v>
      </c>
      <c r="B31" s="142">
        <f t="shared" si="5"/>
        <v>7438</v>
      </c>
      <c r="C31" s="128"/>
      <c r="D31" s="129">
        <f t="shared" si="2"/>
        <v>7438</v>
      </c>
      <c r="E31" s="144">
        <v>45188</v>
      </c>
      <c r="F31" s="37">
        <v>7455</v>
      </c>
      <c r="G31" s="145">
        <v>45189</v>
      </c>
      <c r="H31" s="76">
        <f t="shared" si="3"/>
        <v>17</v>
      </c>
      <c r="K31" s="134">
        <v>27</v>
      </c>
      <c r="L31" s="135">
        <v>45188</v>
      </c>
      <c r="M31" s="136">
        <v>175</v>
      </c>
      <c r="N31" s="137">
        <f t="shared" si="4"/>
        <v>105</v>
      </c>
      <c r="O31" s="138">
        <v>113</v>
      </c>
      <c r="P31" s="139">
        <f t="shared" si="0"/>
        <v>167</v>
      </c>
      <c r="Q31" s="41"/>
    </row>
    <row r="32" spans="1:17" ht="15.6" x14ac:dyDescent="0.3">
      <c r="A32" s="126">
        <v>27</v>
      </c>
      <c r="B32" s="142">
        <f t="shared" si="5"/>
        <v>7455</v>
      </c>
      <c r="C32" s="128"/>
      <c r="D32" s="129">
        <f t="shared" si="2"/>
        <v>7455</v>
      </c>
      <c r="E32" s="144">
        <v>45189</v>
      </c>
      <c r="F32" s="37">
        <v>7456</v>
      </c>
      <c r="G32" s="145">
        <v>45190</v>
      </c>
      <c r="H32" s="76">
        <f t="shared" si="3"/>
        <v>1</v>
      </c>
      <c r="K32" s="134">
        <v>28</v>
      </c>
      <c r="L32" s="135">
        <v>45189</v>
      </c>
      <c r="M32" s="136"/>
      <c r="N32" s="137">
        <f t="shared" si="4"/>
        <v>113</v>
      </c>
      <c r="O32" s="138">
        <v>105</v>
      </c>
      <c r="P32" s="139">
        <f t="shared" si="0"/>
        <v>8</v>
      </c>
      <c r="Q32" s="41"/>
    </row>
    <row r="33" spans="1:19" ht="15.6" x14ac:dyDescent="0.3">
      <c r="A33" s="126">
        <v>28</v>
      </c>
      <c r="B33" s="142">
        <f t="shared" si="5"/>
        <v>7456</v>
      </c>
      <c r="C33" s="128"/>
      <c r="D33" s="129">
        <f t="shared" si="2"/>
        <v>7456</v>
      </c>
      <c r="E33" s="144">
        <v>45190</v>
      </c>
      <c r="F33" s="37">
        <v>7456</v>
      </c>
      <c r="G33" s="145">
        <v>45191</v>
      </c>
      <c r="H33" s="76">
        <f t="shared" si="3"/>
        <v>0</v>
      </c>
      <c r="K33" s="134">
        <v>29</v>
      </c>
      <c r="L33" s="135">
        <v>45190</v>
      </c>
      <c r="M33" s="136"/>
      <c r="N33" s="137">
        <f t="shared" si="4"/>
        <v>105</v>
      </c>
      <c r="O33" s="138">
        <v>105</v>
      </c>
      <c r="P33" s="139">
        <f t="shared" si="0"/>
        <v>0</v>
      </c>
      <c r="Q33" s="41"/>
    </row>
    <row r="34" spans="1:19" ht="15.6" x14ac:dyDescent="0.3">
      <c r="A34" s="126">
        <v>29</v>
      </c>
      <c r="B34" s="142">
        <f t="shared" si="5"/>
        <v>7456</v>
      </c>
      <c r="C34" s="128"/>
      <c r="D34" s="129">
        <f t="shared" si="2"/>
        <v>7456</v>
      </c>
      <c r="E34" s="144">
        <v>45191</v>
      </c>
      <c r="F34" s="37">
        <v>7457</v>
      </c>
      <c r="G34" s="145">
        <v>45192</v>
      </c>
      <c r="H34" s="76">
        <f t="shared" si="3"/>
        <v>1</v>
      </c>
      <c r="K34" s="134">
        <v>30</v>
      </c>
      <c r="L34" s="135">
        <v>45191</v>
      </c>
      <c r="M34" s="136">
        <v>330</v>
      </c>
      <c r="N34" s="137">
        <f t="shared" si="4"/>
        <v>105</v>
      </c>
      <c r="O34" s="138">
        <v>440</v>
      </c>
      <c r="P34" s="139">
        <f t="shared" si="0"/>
        <v>-5</v>
      </c>
      <c r="Q34" s="41"/>
    </row>
    <row r="35" spans="1:19" ht="15.6" x14ac:dyDescent="0.3">
      <c r="A35" s="126">
        <v>30</v>
      </c>
      <c r="B35" s="142">
        <f t="shared" si="5"/>
        <v>7457</v>
      </c>
      <c r="C35" s="128"/>
      <c r="D35" s="129">
        <f t="shared" si="2"/>
        <v>7457</v>
      </c>
      <c r="E35" s="144">
        <v>45192</v>
      </c>
      <c r="F35" s="37">
        <v>7473</v>
      </c>
      <c r="G35" s="145">
        <v>45193</v>
      </c>
      <c r="H35" s="76">
        <f t="shared" si="3"/>
        <v>16</v>
      </c>
      <c r="K35" s="134">
        <v>31</v>
      </c>
      <c r="L35" s="135">
        <v>45192</v>
      </c>
      <c r="M35" s="136"/>
      <c r="N35" s="137">
        <f t="shared" si="4"/>
        <v>440</v>
      </c>
      <c r="O35" s="138">
        <v>300</v>
      </c>
      <c r="P35" s="139">
        <f t="shared" si="0"/>
        <v>140</v>
      </c>
      <c r="Q35" s="41"/>
    </row>
    <row r="36" spans="1:19" ht="15.6" x14ac:dyDescent="0.3">
      <c r="A36" s="126">
        <v>31</v>
      </c>
      <c r="B36" s="142">
        <f t="shared" si="5"/>
        <v>7473</v>
      </c>
      <c r="C36" s="128"/>
      <c r="D36" s="129">
        <f t="shared" si="2"/>
        <v>7473</v>
      </c>
      <c r="E36" s="144">
        <v>45193</v>
      </c>
      <c r="F36" s="37">
        <v>7478</v>
      </c>
      <c r="G36" s="145">
        <v>45194</v>
      </c>
      <c r="H36" s="76">
        <f t="shared" si="3"/>
        <v>5</v>
      </c>
      <c r="K36" s="134">
        <v>32</v>
      </c>
      <c r="L36" s="135">
        <v>45193</v>
      </c>
      <c r="M36" s="136"/>
      <c r="N36" s="137">
        <f t="shared" si="4"/>
        <v>300</v>
      </c>
      <c r="O36" s="138">
        <v>270</v>
      </c>
      <c r="P36" s="139">
        <f t="shared" si="0"/>
        <v>30</v>
      </c>
      <c r="Q36" s="41"/>
    </row>
    <row r="37" spans="1:19" ht="15.6" x14ac:dyDescent="0.3">
      <c r="A37" s="126">
        <v>32</v>
      </c>
      <c r="B37" s="142">
        <f t="shared" si="5"/>
        <v>7478</v>
      </c>
      <c r="C37" s="128"/>
      <c r="D37" s="129">
        <f t="shared" si="2"/>
        <v>7478</v>
      </c>
      <c r="E37" s="144">
        <v>45194</v>
      </c>
      <c r="F37" s="37">
        <v>7490</v>
      </c>
      <c r="G37" s="145">
        <v>45195</v>
      </c>
      <c r="H37" s="76">
        <f t="shared" si="3"/>
        <v>12</v>
      </c>
      <c r="K37" s="134">
        <v>33</v>
      </c>
      <c r="L37" s="135">
        <v>45194</v>
      </c>
      <c r="M37" s="136"/>
      <c r="N37" s="137">
        <f t="shared" si="4"/>
        <v>270</v>
      </c>
      <c r="O37" s="138">
        <v>165</v>
      </c>
      <c r="P37" s="139">
        <f t="shared" si="0"/>
        <v>105</v>
      </c>
      <c r="Q37" s="41"/>
    </row>
    <row r="38" spans="1:19" ht="15.6" x14ac:dyDescent="0.3">
      <c r="A38" s="126">
        <v>33</v>
      </c>
      <c r="B38" s="142">
        <f t="shared" si="5"/>
        <v>7490</v>
      </c>
      <c r="C38" s="128"/>
      <c r="D38" s="129">
        <f t="shared" si="2"/>
        <v>7490</v>
      </c>
      <c r="E38" s="144">
        <v>45195</v>
      </c>
      <c r="F38" s="37">
        <v>7506</v>
      </c>
      <c r="G38" s="145">
        <v>45196</v>
      </c>
      <c r="H38" s="76">
        <f t="shared" si="3"/>
        <v>16</v>
      </c>
      <c r="K38" s="134">
        <v>34</v>
      </c>
      <c r="L38" s="135">
        <v>45195</v>
      </c>
      <c r="M38" s="136"/>
      <c r="N38" s="137">
        <f t="shared" si="4"/>
        <v>165</v>
      </c>
      <c r="O38" s="138">
        <v>0</v>
      </c>
      <c r="P38" s="139">
        <f t="shared" si="0"/>
        <v>165</v>
      </c>
      <c r="Q38" s="41"/>
    </row>
    <row r="39" spans="1:19" ht="15.6" x14ac:dyDescent="0.3">
      <c r="A39" s="126">
        <v>34</v>
      </c>
      <c r="B39" s="142">
        <f t="shared" si="5"/>
        <v>7506</v>
      </c>
      <c r="C39" s="128"/>
      <c r="D39" s="129">
        <f t="shared" si="2"/>
        <v>7506</v>
      </c>
      <c r="E39" s="144">
        <v>45196</v>
      </c>
      <c r="F39" s="37">
        <v>7522</v>
      </c>
      <c r="G39" s="145">
        <v>45197</v>
      </c>
      <c r="H39" s="76">
        <f t="shared" si="3"/>
        <v>16</v>
      </c>
      <c r="K39" s="134">
        <v>35</v>
      </c>
      <c r="L39" s="135">
        <v>45196</v>
      </c>
      <c r="M39" s="136">
        <v>300</v>
      </c>
      <c r="N39" s="137">
        <f t="shared" si="4"/>
        <v>0</v>
      </c>
      <c r="O39" s="138">
        <v>180</v>
      </c>
      <c r="P39" s="139">
        <f t="shared" si="0"/>
        <v>120</v>
      </c>
      <c r="Q39" s="41"/>
    </row>
    <row r="40" spans="1:19" ht="15.6" x14ac:dyDescent="0.3">
      <c r="A40" s="126">
        <v>35</v>
      </c>
      <c r="B40" s="142">
        <f t="shared" si="5"/>
        <v>7522</v>
      </c>
      <c r="C40" s="128"/>
      <c r="D40" s="129">
        <f t="shared" si="2"/>
        <v>7522</v>
      </c>
      <c r="E40" s="144">
        <v>45197</v>
      </c>
      <c r="F40" s="37">
        <v>7530</v>
      </c>
      <c r="G40" s="145">
        <v>45198</v>
      </c>
      <c r="H40" s="76">
        <f t="shared" si="3"/>
        <v>8</v>
      </c>
      <c r="K40" s="134">
        <v>36</v>
      </c>
      <c r="L40" s="135">
        <v>45197</v>
      </c>
      <c r="M40" s="148"/>
      <c r="N40" s="137">
        <f t="shared" si="4"/>
        <v>180</v>
      </c>
      <c r="O40" s="138">
        <v>113</v>
      </c>
      <c r="P40" s="139">
        <f t="shared" si="0"/>
        <v>67</v>
      </c>
      <c r="Q40" s="41"/>
    </row>
    <row r="41" spans="1:19" ht="15.6" x14ac:dyDescent="0.3">
      <c r="A41" s="126">
        <v>36</v>
      </c>
      <c r="B41" s="142">
        <f t="shared" si="5"/>
        <v>7530</v>
      </c>
      <c r="C41" s="128"/>
      <c r="D41" s="129">
        <f t="shared" si="2"/>
        <v>7530</v>
      </c>
      <c r="E41" s="144">
        <v>45198</v>
      </c>
      <c r="F41" s="37">
        <v>7537</v>
      </c>
      <c r="G41" s="145">
        <v>45199</v>
      </c>
      <c r="H41" s="76">
        <f t="shared" si="3"/>
        <v>7</v>
      </c>
      <c r="K41" s="134">
        <v>37</v>
      </c>
      <c r="L41" s="135">
        <v>45198</v>
      </c>
      <c r="M41" s="136"/>
      <c r="N41" s="137">
        <f t="shared" si="4"/>
        <v>113</v>
      </c>
      <c r="O41" s="138">
        <v>75</v>
      </c>
      <c r="P41" s="139">
        <f t="shared" si="0"/>
        <v>38</v>
      </c>
      <c r="Q41" s="41"/>
    </row>
    <row r="42" spans="1:19" ht="15.6" x14ac:dyDescent="0.3">
      <c r="A42" s="126">
        <v>37</v>
      </c>
      <c r="B42" s="142">
        <f t="shared" si="5"/>
        <v>7537</v>
      </c>
      <c r="C42" s="128"/>
      <c r="D42" s="129">
        <f t="shared" si="2"/>
        <v>7537</v>
      </c>
      <c r="E42" s="144">
        <v>45199</v>
      </c>
      <c r="F42" s="37">
        <v>7547</v>
      </c>
      <c r="G42" s="145">
        <v>45200</v>
      </c>
      <c r="H42" s="76">
        <f t="shared" si="3"/>
        <v>10</v>
      </c>
      <c r="K42" s="134">
        <v>38</v>
      </c>
      <c r="L42" s="135">
        <v>45199</v>
      </c>
      <c r="M42" s="136">
        <v>380</v>
      </c>
      <c r="N42" s="137">
        <f t="shared" si="4"/>
        <v>75</v>
      </c>
      <c r="O42" s="138">
        <v>345</v>
      </c>
      <c r="P42" s="139">
        <f t="shared" si="0"/>
        <v>110</v>
      </c>
      <c r="Q42" s="41"/>
    </row>
    <row r="43" spans="1:19" ht="15.6" x14ac:dyDescent="0.3">
      <c r="A43" s="126">
        <v>38</v>
      </c>
      <c r="B43" s="142">
        <f t="shared" si="5"/>
        <v>7547</v>
      </c>
      <c r="C43" s="128"/>
      <c r="D43" s="129">
        <f t="shared" si="2"/>
        <v>7547</v>
      </c>
      <c r="E43" s="144">
        <v>45200</v>
      </c>
      <c r="F43" s="37">
        <v>7560</v>
      </c>
      <c r="G43" s="145">
        <v>45201</v>
      </c>
      <c r="H43" s="76">
        <f t="shared" si="3"/>
        <v>13</v>
      </c>
      <c r="I43" s="48">
        <f>SUM(H43:H134)</f>
        <v>558</v>
      </c>
      <c r="K43" s="134">
        <v>39</v>
      </c>
      <c r="L43" s="135">
        <v>45200</v>
      </c>
      <c r="M43" s="136"/>
      <c r="N43" s="137">
        <f t="shared" si="4"/>
        <v>345</v>
      </c>
      <c r="O43" s="138">
        <v>233</v>
      </c>
      <c r="P43" s="139">
        <f t="shared" si="0"/>
        <v>112</v>
      </c>
      <c r="Q43" s="41"/>
      <c r="S43" s="48">
        <f>SUM(P43:P134)</f>
        <v>4890.5</v>
      </c>
    </row>
    <row r="44" spans="1:19" ht="15.6" x14ac:dyDescent="0.3">
      <c r="A44" s="126">
        <v>39</v>
      </c>
      <c r="B44" s="142">
        <f t="shared" si="5"/>
        <v>7560</v>
      </c>
      <c r="C44" s="128"/>
      <c r="D44" s="129">
        <f t="shared" si="2"/>
        <v>7560</v>
      </c>
      <c r="E44" s="144">
        <v>45201</v>
      </c>
      <c r="F44" s="37">
        <v>7568</v>
      </c>
      <c r="G44" s="145">
        <v>45202</v>
      </c>
      <c r="H44" s="76">
        <f t="shared" si="3"/>
        <v>8</v>
      </c>
      <c r="K44" s="134">
        <v>40</v>
      </c>
      <c r="L44" s="135">
        <v>45201</v>
      </c>
      <c r="M44" s="136"/>
      <c r="N44" s="137">
        <f t="shared" si="4"/>
        <v>233</v>
      </c>
      <c r="O44" s="138">
        <v>180</v>
      </c>
      <c r="P44" s="139">
        <f t="shared" si="0"/>
        <v>53</v>
      </c>
      <c r="Q44" s="41"/>
    </row>
    <row r="45" spans="1:19" ht="15.6" x14ac:dyDescent="0.3">
      <c r="A45" s="126">
        <v>40</v>
      </c>
      <c r="B45" s="142">
        <f t="shared" si="5"/>
        <v>7568</v>
      </c>
      <c r="C45" s="128"/>
      <c r="D45" s="129">
        <f t="shared" si="2"/>
        <v>7568</v>
      </c>
      <c r="E45" s="144">
        <v>45202</v>
      </c>
      <c r="F45" s="37">
        <v>7571</v>
      </c>
      <c r="G45" s="145">
        <v>45203</v>
      </c>
      <c r="H45" s="76">
        <f t="shared" si="3"/>
        <v>3</v>
      </c>
      <c r="K45" s="134">
        <v>41</v>
      </c>
      <c r="L45" s="135">
        <v>45202</v>
      </c>
      <c r="M45" s="136">
        <v>180</v>
      </c>
      <c r="N45" s="137">
        <f t="shared" si="4"/>
        <v>180</v>
      </c>
      <c r="O45" s="138">
        <v>330</v>
      </c>
      <c r="P45" s="139">
        <f t="shared" si="0"/>
        <v>30</v>
      </c>
      <c r="Q45" s="41"/>
    </row>
    <row r="46" spans="1:19" ht="15.6" x14ac:dyDescent="0.3">
      <c r="A46" s="126">
        <v>41</v>
      </c>
      <c r="B46" s="142">
        <f t="shared" si="5"/>
        <v>7571</v>
      </c>
      <c r="C46" s="128"/>
      <c r="D46" s="129">
        <f t="shared" si="2"/>
        <v>7571</v>
      </c>
      <c r="E46" s="144">
        <v>45203</v>
      </c>
      <c r="F46" s="37">
        <v>7574</v>
      </c>
      <c r="G46" s="145">
        <v>45204</v>
      </c>
      <c r="H46" s="76">
        <f t="shared" si="3"/>
        <v>3</v>
      </c>
      <c r="K46" s="134">
        <v>42</v>
      </c>
      <c r="L46" s="135">
        <v>45203</v>
      </c>
      <c r="M46" s="136"/>
      <c r="N46" s="137">
        <f t="shared" si="4"/>
        <v>330</v>
      </c>
      <c r="O46" s="138">
        <v>315</v>
      </c>
      <c r="P46" s="139">
        <f t="shared" si="0"/>
        <v>15</v>
      </c>
      <c r="Q46" s="41"/>
    </row>
    <row r="47" spans="1:19" ht="15.6" x14ac:dyDescent="0.3">
      <c r="A47" s="149">
        <v>42</v>
      </c>
      <c r="B47" s="142">
        <f t="shared" si="5"/>
        <v>7574</v>
      </c>
      <c r="C47" s="128"/>
      <c r="D47" s="129">
        <f t="shared" si="2"/>
        <v>7574</v>
      </c>
      <c r="E47" s="144">
        <v>45204</v>
      </c>
      <c r="F47" s="37">
        <v>7584</v>
      </c>
      <c r="G47" s="145">
        <v>45205</v>
      </c>
      <c r="H47" s="76">
        <f t="shared" si="3"/>
        <v>10</v>
      </c>
      <c r="K47" s="134">
        <v>43</v>
      </c>
      <c r="L47" s="135">
        <v>45204</v>
      </c>
      <c r="M47" s="136"/>
      <c r="N47" s="137">
        <f t="shared" si="4"/>
        <v>315</v>
      </c>
      <c r="O47" s="138">
        <v>240</v>
      </c>
      <c r="P47" s="139">
        <f t="shared" si="0"/>
        <v>75</v>
      </c>
      <c r="Q47" s="41"/>
    </row>
    <row r="48" spans="1:19" ht="15.6" x14ac:dyDescent="0.3">
      <c r="A48" s="150">
        <v>43</v>
      </c>
      <c r="B48" s="142">
        <f t="shared" si="5"/>
        <v>7584</v>
      </c>
      <c r="C48" s="128"/>
      <c r="D48" s="129">
        <f t="shared" si="2"/>
        <v>7584</v>
      </c>
      <c r="E48" s="144">
        <v>45205</v>
      </c>
      <c r="F48" s="37">
        <v>7593</v>
      </c>
      <c r="G48" s="145">
        <v>45206</v>
      </c>
      <c r="H48" s="76">
        <f t="shared" si="3"/>
        <v>9</v>
      </c>
      <c r="K48" s="134">
        <v>44</v>
      </c>
      <c r="L48" s="135">
        <v>45205</v>
      </c>
      <c r="M48" s="136"/>
      <c r="N48" s="137">
        <f t="shared" si="4"/>
        <v>240</v>
      </c>
      <c r="O48" s="138">
        <v>195</v>
      </c>
      <c r="P48" s="139">
        <f t="shared" si="0"/>
        <v>45</v>
      </c>
      <c r="Q48" s="41"/>
    </row>
    <row r="49" spans="1:17" ht="15.6" x14ac:dyDescent="0.3">
      <c r="A49" s="150">
        <v>44</v>
      </c>
      <c r="B49" s="142">
        <f t="shared" si="5"/>
        <v>7593</v>
      </c>
      <c r="C49" s="128"/>
      <c r="D49" s="129">
        <f t="shared" si="2"/>
        <v>7593</v>
      </c>
      <c r="E49" s="144">
        <v>45206</v>
      </c>
      <c r="F49" s="37">
        <v>7598</v>
      </c>
      <c r="G49" s="145">
        <v>45207</v>
      </c>
      <c r="H49" s="76">
        <f t="shared" si="3"/>
        <v>5</v>
      </c>
      <c r="K49" s="134">
        <v>45</v>
      </c>
      <c r="L49" s="135">
        <v>45206</v>
      </c>
      <c r="M49" s="136"/>
      <c r="N49" s="137">
        <f t="shared" si="4"/>
        <v>195</v>
      </c>
      <c r="O49" s="138">
        <v>150</v>
      </c>
      <c r="P49" s="139">
        <f t="shared" si="0"/>
        <v>45</v>
      </c>
      <c r="Q49" s="41"/>
    </row>
    <row r="50" spans="1:17" ht="15.6" x14ac:dyDescent="0.3">
      <c r="A50" s="150">
        <v>45</v>
      </c>
      <c r="B50" s="142">
        <f t="shared" si="5"/>
        <v>7598</v>
      </c>
      <c r="C50" s="128"/>
      <c r="D50" s="129">
        <f t="shared" si="2"/>
        <v>7598</v>
      </c>
      <c r="E50" s="144">
        <v>45207</v>
      </c>
      <c r="F50" s="37">
        <v>7599</v>
      </c>
      <c r="G50" s="145">
        <v>45208</v>
      </c>
      <c r="H50" s="76">
        <f t="shared" si="3"/>
        <v>1</v>
      </c>
      <c r="K50" s="134">
        <v>46</v>
      </c>
      <c r="L50" s="135">
        <v>45207</v>
      </c>
      <c r="M50" s="136"/>
      <c r="N50" s="137">
        <f t="shared" si="4"/>
        <v>150</v>
      </c>
      <c r="O50" s="138">
        <v>150</v>
      </c>
      <c r="P50" s="139">
        <f t="shared" si="0"/>
        <v>0</v>
      </c>
      <c r="Q50" s="41"/>
    </row>
    <row r="51" spans="1:17" ht="15.6" x14ac:dyDescent="0.3">
      <c r="A51" s="150">
        <v>46</v>
      </c>
      <c r="B51" s="142">
        <f t="shared" si="5"/>
        <v>7599</v>
      </c>
      <c r="C51" s="128"/>
      <c r="D51" s="129">
        <f t="shared" si="2"/>
        <v>7599</v>
      </c>
      <c r="E51" s="144">
        <v>45208</v>
      </c>
      <c r="F51" s="37">
        <v>7610</v>
      </c>
      <c r="G51" s="145">
        <v>45209</v>
      </c>
      <c r="H51" s="76">
        <f t="shared" si="3"/>
        <v>11</v>
      </c>
      <c r="K51" s="134">
        <v>47</v>
      </c>
      <c r="L51" s="135">
        <v>45208</v>
      </c>
      <c r="M51" s="136"/>
      <c r="N51" s="137">
        <f t="shared" si="4"/>
        <v>150</v>
      </c>
      <c r="O51" s="138">
        <v>90</v>
      </c>
      <c r="P51" s="139">
        <f t="shared" si="0"/>
        <v>60</v>
      </c>
      <c r="Q51" s="41"/>
    </row>
    <row r="52" spans="1:17" ht="15.6" x14ac:dyDescent="0.3">
      <c r="A52" s="150">
        <v>47</v>
      </c>
      <c r="B52" s="142">
        <f t="shared" si="5"/>
        <v>7610</v>
      </c>
      <c r="C52" s="128"/>
      <c r="D52" s="129">
        <f t="shared" si="2"/>
        <v>7610</v>
      </c>
      <c r="E52" s="144">
        <v>45209</v>
      </c>
      <c r="F52" s="37">
        <v>7618</v>
      </c>
      <c r="G52" s="145">
        <v>45210</v>
      </c>
      <c r="H52" s="76">
        <f t="shared" si="3"/>
        <v>8</v>
      </c>
      <c r="K52" s="134">
        <v>48</v>
      </c>
      <c r="L52" s="135">
        <v>45209</v>
      </c>
      <c r="M52" s="136">
        <v>160</v>
      </c>
      <c r="N52" s="137">
        <f t="shared" si="4"/>
        <v>90</v>
      </c>
      <c r="O52" s="138">
        <v>225</v>
      </c>
      <c r="P52" s="139">
        <f t="shared" si="0"/>
        <v>25</v>
      </c>
      <c r="Q52" s="41"/>
    </row>
    <row r="53" spans="1:17" ht="15.6" x14ac:dyDescent="0.3">
      <c r="A53" s="150">
        <v>48</v>
      </c>
      <c r="B53" s="142">
        <f t="shared" ref="B53:B216" si="6">F53</f>
        <v>7623</v>
      </c>
      <c r="C53" s="128"/>
      <c r="D53" s="129">
        <f t="shared" si="2"/>
        <v>7618</v>
      </c>
      <c r="E53" s="144">
        <v>45210</v>
      </c>
      <c r="F53" s="37">
        <v>7623</v>
      </c>
      <c r="G53" s="145">
        <v>45211</v>
      </c>
      <c r="H53" s="76">
        <f t="shared" si="3"/>
        <v>5</v>
      </c>
      <c r="K53" s="134">
        <v>49</v>
      </c>
      <c r="L53" s="135">
        <v>45210</v>
      </c>
      <c r="M53" s="136"/>
      <c r="N53" s="137">
        <f t="shared" si="4"/>
        <v>225</v>
      </c>
      <c r="O53" s="138">
        <v>165</v>
      </c>
      <c r="P53" s="139">
        <f t="shared" si="0"/>
        <v>60</v>
      </c>
      <c r="Q53" s="41"/>
    </row>
    <row r="54" spans="1:17" ht="15.6" x14ac:dyDescent="0.3">
      <c r="A54" s="150">
        <v>49</v>
      </c>
      <c r="B54" s="142">
        <f t="shared" si="6"/>
        <v>7643</v>
      </c>
      <c r="C54" s="128"/>
      <c r="D54" s="129">
        <f t="shared" si="2"/>
        <v>7623</v>
      </c>
      <c r="E54" s="144">
        <v>45211</v>
      </c>
      <c r="F54" s="37">
        <v>7643</v>
      </c>
      <c r="G54" s="145">
        <v>45212</v>
      </c>
      <c r="H54" s="76">
        <f t="shared" si="3"/>
        <v>20</v>
      </c>
      <c r="K54" s="134">
        <v>50</v>
      </c>
      <c r="L54" s="135">
        <v>45211</v>
      </c>
      <c r="M54" s="136">
        <v>90</v>
      </c>
      <c r="N54" s="137">
        <f t="shared" si="4"/>
        <v>165</v>
      </c>
      <c r="O54" s="138">
        <v>60</v>
      </c>
      <c r="P54" s="139">
        <f t="shared" si="0"/>
        <v>195</v>
      </c>
      <c r="Q54" s="41"/>
    </row>
    <row r="55" spans="1:17" ht="15.6" x14ac:dyDescent="0.3">
      <c r="A55" s="150">
        <v>50</v>
      </c>
      <c r="B55" s="142">
        <f t="shared" si="6"/>
        <v>7652</v>
      </c>
      <c r="C55" s="128"/>
      <c r="D55" s="129">
        <f t="shared" si="2"/>
        <v>7643</v>
      </c>
      <c r="E55" s="144">
        <v>45212</v>
      </c>
      <c r="F55" s="37">
        <v>7652</v>
      </c>
      <c r="G55" s="145">
        <v>45213</v>
      </c>
      <c r="H55" s="76">
        <f t="shared" si="3"/>
        <v>9</v>
      </c>
      <c r="I55" s="109"/>
      <c r="K55" s="134">
        <v>51</v>
      </c>
      <c r="L55" s="135">
        <v>45212</v>
      </c>
      <c r="M55" s="136">
        <v>293</v>
      </c>
      <c r="N55" s="137">
        <f t="shared" si="4"/>
        <v>60</v>
      </c>
      <c r="O55" s="138">
        <v>270</v>
      </c>
      <c r="P55" s="139">
        <f t="shared" si="0"/>
        <v>83</v>
      </c>
      <c r="Q55" s="151"/>
    </row>
    <row r="56" spans="1:17" ht="15.6" x14ac:dyDescent="0.3">
      <c r="A56" s="150">
        <v>51</v>
      </c>
      <c r="B56" s="142">
        <f t="shared" si="6"/>
        <v>7662</v>
      </c>
      <c r="C56" s="128"/>
      <c r="D56" s="129">
        <f t="shared" si="2"/>
        <v>7652</v>
      </c>
      <c r="E56" s="144">
        <v>45213</v>
      </c>
      <c r="F56" s="37">
        <v>7662</v>
      </c>
      <c r="G56" s="145">
        <v>45214</v>
      </c>
      <c r="H56" s="76">
        <f t="shared" si="3"/>
        <v>10</v>
      </c>
      <c r="K56" s="134">
        <v>52</v>
      </c>
      <c r="L56" s="135">
        <v>45213</v>
      </c>
      <c r="M56" s="136"/>
      <c r="N56" s="137">
        <f t="shared" si="4"/>
        <v>270</v>
      </c>
      <c r="O56" s="138">
        <v>165</v>
      </c>
      <c r="P56" s="139">
        <f t="shared" si="0"/>
        <v>105</v>
      </c>
      <c r="Q56" s="41"/>
    </row>
    <row r="57" spans="1:17" ht="15.6" x14ac:dyDescent="0.3">
      <c r="A57" s="150">
        <v>52</v>
      </c>
      <c r="B57" s="142">
        <f t="shared" si="6"/>
        <v>7670</v>
      </c>
      <c r="C57" s="128"/>
      <c r="D57" s="129">
        <f t="shared" si="2"/>
        <v>7662</v>
      </c>
      <c r="E57" s="144">
        <v>45214</v>
      </c>
      <c r="F57" s="37">
        <v>7670</v>
      </c>
      <c r="G57" s="145">
        <v>45215</v>
      </c>
      <c r="H57" s="76">
        <f t="shared" si="3"/>
        <v>8</v>
      </c>
      <c r="K57" s="134">
        <v>53</v>
      </c>
      <c r="L57" s="135">
        <v>45214</v>
      </c>
      <c r="M57" s="136"/>
      <c r="N57" s="137">
        <f t="shared" si="4"/>
        <v>165</v>
      </c>
      <c r="O57" s="138">
        <v>113</v>
      </c>
      <c r="P57" s="139">
        <f t="shared" si="0"/>
        <v>52</v>
      </c>
      <c r="Q57" s="41"/>
    </row>
    <row r="58" spans="1:17" ht="15.6" x14ac:dyDescent="0.3">
      <c r="A58" s="150">
        <v>53</v>
      </c>
      <c r="B58" s="142">
        <f t="shared" si="6"/>
        <v>7677</v>
      </c>
      <c r="C58" s="128"/>
      <c r="D58" s="129">
        <f t="shared" si="2"/>
        <v>7670</v>
      </c>
      <c r="E58" s="144">
        <v>45215</v>
      </c>
      <c r="F58" s="37">
        <v>7677</v>
      </c>
      <c r="G58" s="145">
        <v>45216</v>
      </c>
      <c r="H58" s="76">
        <f t="shared" si="3"/>
        <v>7</v>
      </c>
      <c r="K58" s="134">
        <v>54</v>
      </c>
      <c r="L58" s="135">
        <v>45215</v>
      </c>
      <c r="M58" s="136">
        <v>330</v>
      </c>
      <c r="N58" s="137">
        <f t="shared" si="4"/>
        <v>113</v>
      </c>
      <c r="O58" s="138">
        <v>345</v>
      </c>
      <c r="P58" s="139">
        <f t="shared" si="0"/>
        <v>98</v>
      </c>
      <c r="Q58" s="41"/>
    </row>
    <row r="59" spans="1:17" ht="15.6" x14ac:dyDescent="0.3">
      <c r="A59" s="150">
        <v>54</v>
      </c>
      <c r="B59" s="142">
        <f t="shared" si="6"/>
        <v>7688</v>
      </c>
      <c r="C59" s="128"/>
      <c r="D59" s="129">
        <f t="shared" si="2"/>
        <v>7677</v>
      </c>
      <c r="E59" s="144">
        <v>45216</v>
      </c>
      <c r="F59" s="37">
        <v>7688</v>
      </c>
      <c r="G59" s="145">
        <v>45217</v>
      </c>
      <c r="H59" s="76">
        <f t="shared" si="3"/>
        <v>11</v>
      </c>
      <c r="K59" s="134">
        <v>55</v>
      </c>
      <c r="L59" s="135">
        <v>45216</v>
      </c>
      <c r="M59" s="136"/>
      <c r="N59" s="137">
        <f t="shared" si="4"/>
        <v>345</v>
      </c>
      <c r="O59" s="138">
        <v>270</v>
      </c>
      <c r="P59" s="139">
        <f t="shared" si="0"/>
        <v>75</v>
      </c>
      <c r="Q59" s="41"/>
    </row>
    <row r="60" spans="1:17" ht="15.6" x14ac:dyDescent="0.3">
      <c r="A60" s="150">
        <v>55</v>
      </c>
      <c r="B60" s="142">
        <f t="shared" si="6"/>
        <v>7697</v>
      </c>
      <c r="C60" s="128"/>
      <c r="D60" s="129">
        <f t="shared" si="2"/>
        <v>7688</v>
      </c>
      <c r="E60" s="144">
        <v>45217</v>
      </c>
      <c r="F60" s="37">
        <v>7697</v>
      </c>
      <c r="G60" s="145">
        <v>45218</v>
      </c>
      <c r="H60" s="76">
        <f t="shared" si="3"/>
        <v>9</v>
      </c>
      <c r="K60" s="134">
        <v>56</v>
      </c>
      <c r="L60" s="135">
        <v>45217</v>
      </c>
      <c r="M60" s="136">
        <v>230</v>
      </c>
      <c r="N60" s="137">
        <f t="shared" si="4"/>
        <v>270</v>
      </c>
      <c r="O60" s="138">
        <v>420</v>
      </c>
      <c r="P60" s="139">
        <f t="shared" si="0"/>
        <v>80</v>
      </c>
      <c r="Q60" s="41"/>
    </row>
    <row r="61" spans="1:17" ht="15.6" x14ac:dyDescent="0.3">
      <c r="A61" s="150">
        <v>56</v>
      </c>
      <c r="B61" s="142">
        <f t="shared" si="6"/>
        <v>7697</v>
      </c>
      <c r="C61" s="128"/>
      <c r="D61" s="129">
        <f t="shared" si="2"/>
        <v>7697</v>
      </c>
      <c r="E61" s="144">
        <v>45218</v>
      </c>
      <c r="F61" s="37">
        <v>7697</v>
      </c>
      <c r="G61" s="145">
        <v>45219</v>
      </c>
      <c r="H61" s="76">
        <f t="shared" si="3"/>
        <v>0</v>
      </c>
      <c r="K61" s="134">
        <v>57</v>
      </c>
      <c r="L61" s="135">
        <v>45218</v>
      </c>
      <c r="M61" s="136"/>
      <c r="N61" s="137">
        <f t="shared" si="4"/>
        <v>420</v>
      </c>
      <c r="O61" s="138">
        <v>420</v>
      </c>
      <c r="P61" s="139">
        <f t="shared" si="0"/>
        <v>0</v>
      </c>
      <c r="Q61" s="41"/>
    </row>
    <row r="62" spans="1:17" ht="15.6" x14ac:dyDescent="0.3">
      <c r="A62" s="150">
        <v>57</v>
      </c>
      <c r="B62" s="142">
        <f t="shared" si="6"/>
        <v>7708</v>
      </c>
      <c r="C62" s="128"/>
      <c r="D62" s="129">
        <f t="shared" si="2"/>
        <v>7697</v>
      </c>
      <c r="E62" s="144">
        <v>45219</v>
      </c>
      <c r="F62" s="37">
        <v>7708</v>
      </c>
      <c r="G62" s="145">
        <v>45220</v>
      </c>
      <c r="H62" s="76">
        <f t="shared" si="3"/>
        <v>11</v>
      </c>
      <c r="K62" s="134">
        <v>58</v>
      </c>
      <c r="L62" s="135">
        <v>45219</v>
      </c>
      <c r="M62" s="136"/>
      <c r="N62" s="137">
        <f t="shared" si="4"/>
        <v>420</v>
      </c>
      <c r="O62" s="138">
        <v>330</v>
      </c>
      <c r="P62" s="139">
        <f t="shared" si="0"/>
        <v>90</v>
      </c>
      <c r="Q62" s="41"/>
    </row>
    <row r="63" spans="1:17" ht="15.6" x14ac:dyDescent="0.3">
      <c r="A63" s="150">
        <v>58</v>
      </c>
      <c r="B63" s="142">
        <f t="shared" si="6"/>
        <v>7724</v>
      </c>
      <c r="C63" s="128"/>
      <c r="D63" s="129">
        <f t="shared" si="2"/>
        <v>7708</v>
      </c>
      <c r="E63" s="144">
        <v>45220</v>
      </c>
      <c r="F63" s="37">
        <v>7724</v>
      </c>
      <c r="G63" s="145">
        <v>45221</v>
      </c>
      <c r="H63" s="76">
        <f t="shared" si="3"/>
        <v>16</v>
      </c>
      <c r="K63" s="134">
        <v>59</v>
      </c>
      <c r="L63" s="135">
        <v>45220</v>
      </c>
      <c r="M63" s="136"/>
      <c r="N63" s="137">
        <f t="shared" si="4"/>
        <v>330</v>
      </c>
      <c r="O63" s="138">
        <v>180</v>
      </c>
      <c r="P63" s="139">
        <f t="shared" si="0"/>
        <v>150</v>
      </c>
      <c r="Q63" s="41"/>
    </row>
    <row r="64" spans="1:17" ht="15.6" x14ac:dyDescent="0.3">
      <c r="A64" s="150">
        <v>59</v>
      </c>
      <c r="B64" s="142">
        <f t="shared" si="6"/>
        <v>7728</v>
      </c>
      <c r="C64" s="128"/>
      <c r="D64" s="129">
        <f t="shared" si="2"/>
        <v>7724</v>
      </c>
      <c r="E64" s="144">
        <v>45221</v>
      </c>
      <c r="F64" s="37">
        <v>7728</v>
      </c>
      <c r="G64" s="145">
        <v>45222</v>
      </c>
      <c r="H64" s="76">
        <f t="shared" si="3"/>
        <v>4</v>
      </c>
      <c r="K64" s="134">
        <v>60</v>
      </c>
      <c r="L64" s="135">
        <v>45221</v>
      </c>
      <c r="M64" s="136">
        <v>180</v>
      </c>
      <c r="N64" s="137">
        <f t="shared" si="4"/>
        <v>180</v>
      </c>
      <c r="O64" s="138">
        <v>330</v>
      </c>
      <c r="P64" s="139">
        <f t="shared" si="0"/>
        <v>30</v>
      </c>
      <c r="Q64" s="41"/>
    </row>
    <row r="65" spans="1:18" ht="15.6" x14ac:dyDescent="0.3">
      <c r="A65" s="150">
        <v>60</v>
      </c>
      <c r="B65" s="142">
        <f t="shared" si="6"/>
        <v>7731</v>
      </c>
      <c r="C65" s="128"/>
      <c r="D65" s="129">
        <f t="shared" si="2"/>
        <v>7728</v>
      </c>
      <c r="E65" s="144">
        <v>45222</v>
      </c>
      <c r="F65" s="37">
        <v>7731</v>
      </c>
      <c r="G65" s="145">
        <v>45223</v>
      </c>
      <c r="H65" s="76">
        <f t="shared" si="3"/>
        <v>3</v>
      </c>
      <c r="K65" s="134">
        <v>61</v>
      </c>
      <c r="L65" s="135">
        <v>45222</v>
      </c>
      <c r="M65" s="136"/>
      <c r="N65" s="137">
        <f t="shared" si="4"/>
        <v>330</v>
      </c>
      <c r="O65" s="138">
        <v>300</v>
      </c>
      <c r="P65" s="139">
        <f t="shared" si="0"/>
        <v>30</v>
      </c>
      <c r="Q65" s="41"/>
    </row>
    <row r="66" spans="1:18" ht="15.6" x14ac:dyDescent="0.3">
      <c r="A66" s="150">
        <v>61</v>
      </c>
      <c r="B66" s="142">
        <f t="shared" si="6"/>
        <v>7742</v>
      </c>
      <c r="C66" s="128"/>
      <c r="D66" s="129">
        <f t="shared" si="2"/>
        <v>7731</v>
      </c>
      <c r="E66" s="144">
        <v>45223</v>
      </c>
      <c r="F66" s="37">
        <v>7742</v>
      </c>
      <c r="G66" s="145">
        <v>45224</v>
      </c>
      <c r="H66" s="76">
        <f t="shared" si="3"/>
        <v>11</v>
      </c>
      <c r="K66" s="134">
        <v>62</v>
      </c>
      <c r="L66" s="135">
        <v>45223</v>
      </c>
      <c r="M66" s="136"/>
      <c r="N66" s="137">
        <f t="shared" si="4"/>
        <v>300</v>
      </c>
      <c r="O66" s="138">
        <v>225</v>
      </c>
      <c r="P66" s="139">
        <f t="shared" si="0"/>
        <v>75</v>
      </c>
      <c r="Q66" s="41"/>
    </row>
    <row r="67" spans="1:18" ht="15.6" x14ac:dyDescent="0.3">
      <c r="A67" s="150">
        <v>62</v>
      </c>
      <c r="B67" s="142">
        <f t="shared" si="6"/>
        <v>7751</v>
      </c>
      <c r="C67" s="128"/>
      <c r="D67" s="129">
        <f t="shared" si="2"/>
        <v>7742</v>
      </c>
      <c r="E67" s="144">
        <v>45224</v>
      </c>
      <c r="F67" s="37">
        <v>7751</v>
      </c>
      <c r="G67" s="145">
        <v>45225</v>
      </c>
      <c r="H67" s="76">
        <f t="shared" si="3"/>
        <v>9</v>
      </c>
      <c r="K67" s="134">
        <v>63</v>
      </c>
      <c r="L67" s="135">
        <v>45224</v>
      </c>
      <c r="M67" s="136">
        <v>150</v>
      </c>
      <c r="N67" s="137">
        <f t="shared" si="4"/>
        <v>225</v>
      </c>
      <c r="O67" s="138">
        <v>293</v>
      </c>
      <c r="P67" s="139">
        <f t="shared" si="0"/>
        <v>82</v>
      </c>
      <c r="Q67" s="41"/>
    </row>
    <row r="68" spans="1:18" ht="15.6" x14ac:dyDescent="0.3">
      <c r="A68" s="150">
        <v>63</v>
      </c>
      <c r="B68" s="142">
        <f t="shared" si="6"/>
        <v>7753</v>
      </c>
      <c r="C68" s="128"/>
      <c r="D68" s="129">
        <f t="shared" si="2"/>
        <v>7751</v>
      </c>
      <c r="E68" s="144">
        <v>45225</v>
      </c>
      <c r="F68" s="37">
        <v>7753</v>
      </c>
      <c r="G68" s="145">
        <v>45226</v>
      </c>
      <c r="H68" s="76">
        <f t="shared" si="3"/>
        <v>2</v>
      </c>
      <c r="K68" s="134">
        <v>64</v>
      </c>
      <c r="L68" s="135">
        <v>45225</v>
      </c>
      <c r="M68" s="136"/>
      <c r="N68" s="137">
        <f t="shared" si="4"/>
        <v>293</v>
      </c>
      <c r="O68" s="138">
        <v>285</v>
      </c>
      <c r="P68" s="139">
        <f t="shared" si="0"/>
        <v>8</v>
      </c>
      <c r="Q68" s="41"/>
    </row>
    <row r="69" spans="1:18" ht="15.6" x14ac:dyDescent="0.3">
      <c r="A69" s="150">
        <v>64</v>
      </c>
      <c r="B69" s="142">
        <f t="shared" si="6"/>
        <v>7767</v>
      </c>
      <c r="C69" s="128"/>
      <c r="D69" s="129">
        <f t="shared" si="2"/>
        <v>7753</v>
      </c>
      <c r="E69" s="144">
        <v>45226</v>
      </c>
      <c r="F69" s="37">
        <v>7767</v>
      </c>
      <c r="G69" s="145">
        <v>45227</v>
      </c>
      <c r="H69" s="76">
        <f t="shared" si="3"/>
        <v>14</v>
      </c>
      <c r="K69" s="134">
        <v>65</v>
      </c>
      <c r="L69" s="135">
        <v>45226</v>
      </c>
      <c r="M69" s="136"/>
      <c r="N69" s="137">
        <f t="shared" si="4"/>
        <v>285</v>
      </c>
      <c r="O69" s="138">
        <v>135</v>
      </c>
      <c r="P69" s="139">
        <f t="shared" si="0"/>
        <v>150</v>
      </c>
      <c r="Q69" s="41"/>
    </row>
    <row r="70" spans="1:18" ht="15.6" x14ac:dyDescent="0.3">
      <c r="A70" s="150">
        <v>65</v>
      </c>
      <c r="B70" s="142">
        <f t="shared" si="6"/>
        <v>7769</v>
      </c>
      <c r="C70" s="128"/>
      <c r="D70" s="129">
        <f t="shared" si="2"/>
        <v>7767</v>
      </c>
      <c r="E70" s="144">
        <v>45227</v>
      </c>
      <c r="F70" s="37">
        <v>7769</v>
      </c>
      <c r="G70" s="145">
        <v>45228</v>
      </c>
      <c r="H70" s="76">
        <f t="shared" si="3"/>
        <v>2</v>
      </c>
      <c r="K70" s="134">
        <v>66</v>
      </c>
      <c r="L70" s="135">
        <v>45227</v>
      </c>
      <c r="M70" s="136">
        <v>230</v>
      </c>
      <c r="N70" s="137">
        <f t="shared" si="4"/>
        <v>135</v>
      </c>
      <c r="O70" s="138">
        <v>360</v>
      </c>
      <c r="P70" s="139">
        <f t="shared" si="0"/>
        <v>5</v>
      </c>
      <c r="Q70" s="41"/>
    </row>
    <row r="71" spans="1:18" ht="15.6" x14ac:dyDescent="0.3">
      <c r="A71" s="150">
        <v>66</v>
      </c>
      <c r="B71" s="142">
        <f t="shared" si="6"/>
        <v>7775</v>
      </c>
      <c r="C71" s="128"/>
      <c r="D71" s="129">
        <f t="shared" si="2"/>
        <v>7769</v>
      </c>
      <c r="E71" s="144">
        <v>45228</v>
      </c>
      <c r="F71" s="37">
        <v>7775</v>
      </c>
      <c r="G71" s="145">
        <v>45229</v>
      </c>
      <c r="H71" s="76">
        <f t="shared" si="3"/>
        <v>6</v>
      </c>
      <c r="K71" s="134">
        <v>67</v>
      </c>
      <c r="L71" s="135">
        <v>45228</v>
      </c>
      <c r="M71" s="136"/>
      <c r="N71" s="137">
        <f t="shared" si="4"/>
        <v>360</v>
      </c>
      <c r="O71" s="138">
        <v>270</v>
      </c>
      <c r="P71" s="139">
        <f t="shared" si="0"/>
        <v>90</v>
      </c>
      <c r="Q71" s="41"/>
    </row>
    <row r="72" spans="1:18" ht="15.6" x14ac:dyDescent="0.3">
      <c r="A72" s="150">
        <v>67</v>
      </c>
      <c r="B72" s="142">
        <f t="shared" si="6"/>
        <v>7787</v>
      </c>
      <c r="C72" s="128"/>
      <c r="D72" s="129">
        <f t="shared" si="2"/>
        <v>7775</v>
      </c>
      <c r="E72" s="144">
        <v>45229</v>
      </c>
      <c r="F72" s="37">
        <v>7787</v>
      </c>
      <c r="G72" s="145">
        <v>45230</v>
      </c>
      <c r="H72" s="76">
        <f t="shared" si="3"/>
        <v>12</v>
      </c>
      <c r="K72" s="134">
        <v>68</v>
      </c>
      <c r="L72" s="135">
        <v>45229</v>
      </c>
      <c r="M72" s="136"/>
      <c r="N72" s="137">
        <f t="shared" si="4"/>
        <v>270</v>
      </c>
      <c r="O72" s="138">
        <v>165</v>
      </c>
      <c r="P72" s="139">
        <f t="shared" si="0"/>
        <v>105</v>
      </c>
      <c r="Q72" s="41"/>
    </row>
    <row r="73" spans="1:18" ht="15.6" x14ac:dyDescent="0.3">
      <c r="A73" s="150">
        <v>68</v>
      </c>
      <c r="B73" s="142">
        <f t="shared" si="6"/>
        <v>7795</v>
      </c>
      <c r="C73" s="128"/>
      <c r="D73" s="129">
        <f t="shared" si="2"/>
        <v>7787</v>
      </c>
      <c r="E73" s="144">
        <v>45230</v>
      </c>
      <c r="F73" s="37">
        <v>7795</v>
      </c>
      <c r="G73" s="145">
        <v>45231</v>
      </c>
      <c r="H73" s="76">
        <f t="shared" si="3"/>
        <v>8</v>
      </c>
      <c r="K73" s="134">
        <v>69</v>
      </c>
      <c r="L73" s="135">
        <v>45230</v>
      </c>
      <c r="M73" s="136">
        <v>270</v>
      </c>
      <c r="N73" s="137">
        <f t="shared" si="4"/>
        <v>165</v>
      </c>
      <c r="O73" s="138">
        <v>345</v>
      </c>
      <c r="P73" s="139">
        <f t="shared" si="0"/>
        <v>90</v>
      </c>
      <c r="Q73" s="41"/>
    </row>
    <row r="74" spans="1:18" ht="15.6" x14ac:dyDescent="0.3">
      <c r="A74" s="150">
        <v>69</v>
      </c>
      <c r="B74" s="142">
        <f t="shared" si="6"/>
        <v>7800</v>
      </c>
      <c r="C74" s="128"/>
      <c r="D74" s="129">
        <f t="shared" si="2"/>
        <v>7795</v>
      </c>
      <c r="E74" s="144">
        <v>45231</v>
      </c>
      <c r="F74" s="37">
        <v>7800</v>
      </c>
      <c r="G74" s="145">
        <v>45232</v>
      </c>
      <c r="H74" s="76">
        <f t="shared" si="3"/>
        <v>5</v>
      </c>
      <c r="K74" s="134">
        <v>70</v>
      </c>
      <c r="L74" s="135">
        <v>45231</v>
      </c>
      <c r="M74" s="136"/>
      <c r="N74" s="137">
        <f t="shared" si="4"/>
        <v>345</v>
      </c>
      <c r="O74" s="138">
        <v>315</v>
      </c>
      <c r="P74" s="139">
        <f t="shared" si="0"/>
        <v>30</v>
      </c>
      <c r="Q74" s="41"/>
      <c r="R74" s="48">
        <f>SUM(P74:P130)</f>
        <v>2680</v>
      </c>
    </row>
    <row r="75" spans="1:18" ht="15.6" x14ac:dyDescent="0.3">
      <c r="A75" s="150">
        <v>70</v>
      </c>
      <c r="B75" s="142">
        <f t="shared" si="6"/>
        <v>7810</v>
      </c>
      <c r="C75" s="128"/>
      <c r="D75" s="129">
        <f t="shared" si="2"/>
        <v>7800</v>
      </c>
      <c r="E75" s="144">
        <v>45232</v>
      </c>
      <c r="F75" s="37">
        <v>7810</v>
      </c>
      <c r="G75" s="145">
        <v>45233</v>
      </c>
      <c r="H75" s="76">
        <f t="shared" si="3"/>
        <v>10</v>
      </c>
      <c r="K75" s="134">
        <v>71</v>
      </c>
      <c r="L75" s="135">
        <v>45232</v>
      </c>
      <c r="M75" s="136"/>
      <c r="N75" s="137">
        <f t="shared" si="4"/>
        <v>315</v>
      </c>
      <c r="O75" s="138">
        <v>225</v>
      </c>
      <c r="P75" s="139">
        <f t="shared" si="0"/>
        <v>90</v>
      </c>
      <c r="Q75" s="41"/>
    </row>
    <row r="76" spans="1:18" ht="15.6" x14ac:dyDescent="0.3">
      <c r="A76" s="150">
        <v>71</v>
      </c>
      <c r="B76" s="142">
        <f t="shared" si="6"/>
        <v>7821</v>
      </c>
      <c r="C76" s="128"/>
      <c r="D76" s="129">
        <f t="shared" si="2"/>
        <v>7810</v>
      </c>
      <c r="E76" s="144">
        <v>45233</v>
      </c>
      <c r="F76" s="37">
        <v>7821</v>
      </c>
      <c r="G76" s="145">
        <v>45234</v>
      </c>
      <c r="H76" s="76">
        <f t="shared" si="3"/>
        <v>11</v>
      </c>
      <c r="K76" s="134">
        <v>72</v>
      </c>
      <c r="L76" s="135">
        <v>45233</v>
      </c>
      <c r="M76" s="136">
        <v>195</v>
      </c>
      <c r="N76" s="137">
        <f t="shared" si="4"/>
        <v>225</v>
      </c>
      <c r="O76" s="138">
        <v>270</v>
      </c>
      <c r="P76" s="139">
        <f t="shared" si="0"/>
        <v>150</v>
      </c>
      <c r="Q76" s="41"/>
    </row>
    <row r="77" spans="1:18" ht="15.6" x14ac:dyDescent="0.3">
      <c r="A77" s="150">
        <v>72</v>
      </c>
      <c r="B77" s="142">
        <f t="shared" si="6"/>
        <v>7825</v>
      </c>
      <c r="C77" s="128"/>
      <c r="D77" s="129">
        <f t="shared" si="2"/>
        <v>7821</v>
      </c>
      <c r="E77" s="144">
        <v>45234</v>
      </c>
      <c r="F77" s="37">
        <v>7825</v>
      </c>
      <c r="G77" s="145">
        <v>45235</v>
      </c>
      <c r="H77" s="76">
        <f t="shared" si="3"/>
        <v>4</v>
      </c>
      <c r="K77" s="134">
        <v>73</v>
      </c>
      <c r="L77" s="135">
        <v>45234</v>
      </c>
      <c r="M77" s="136"/>
      <c r="N77" s="137">
        <f t="shared" si="4"/>
        <v>270</v>
      </c>
      <c r="O77" s="138">
        <v>240</v>
      </c>
      <c r="P77" s="139">
        <f t="shared" si="0"/>
        <v>30</v>
      </c>
      <c r="Q77" s="41"/>
    </row>
    <row r="78" spans="1:18" ht="15.6" x14ac:dyDescent="0.3">
      <c r="A78" s="150">
        <v>73</v>
      </c>
      <c r="B78" s="142">
        <f t="shared" si="6"/>
        <v>7825</v>
      </c>
      <c r="C78" s="128"/>
      <c r="D78" s="129">
        <f t="shared" si="2"/>
        <v>7825</v>
      </c>
      <c r="E78" s="144">
        <v>45235</v>
      </c>
      <c r="F78" s="37">
        <v>7825</v>
      </c>
      <c r="G78" s="145">
        <v>45236</v>
      </c>
      <c r="H78" s="76">
        <f t="shared" si="3"/>
        <v>0</v>
      </c>
      <c r="K78" s="134">
        <v>74</v>
      </c>
      <c r="L78" s="135">
        <v>45235</v>
      </c>
      <c r="M78" s="136"/>
      <c r="N78" s="137">
        <f t="shared" si="4"/>
        <v>240</v>
      </c>
      <c r="O78" s="138">
        <v>240</v>
      </c>
      <c r="P78" s="139">
        <f t="shared" si="0"/>
        <v>0</v>
      </c>
      <c r="Q78" s="41"/>
    </row>
    <row r="79" spans="1:18" ht="15.6" x14ac:dyDescent="0.3">
      <c r="A79" s="150">
        <v>73</v>
      </c>
      <c r="B79" s="142">
        <f t="shared" si="6"/>
        <v>7828</v>
      </c>
      <c r="C79" s="128"/>
      <c r="D79" s="129">
        <f t="shared" si="2"/>
        <v>7825</v>
      </c>
      <c r="E79" s="144">
        <v>45236</v>
      </c>
      <c r="F79" s="37">
        <v>7828</v>
      </c>
      <c r="G79" s="145">
        <v>45237</v>
      </c>
      <c r="H79" s="76">
        <f t="shared" si="3"/>
        <v>3</v>
      </c>
      <c r="K79" s="134">
        <v>75</v>
      </c>
      <c r="L79" s="135">
        <v>45236</v>
      </c>
      <c r="M79" s="136"/>
      <c r="N79" s="137">
        <f t="shared" si="4"/>
        <v>240</v>
      </c>
      <c r="O79" s="138">
        <v>233</v>
      </c>
      <c r="P79" s="139">
        <f t="shared" si="0"/>
        <v>7</v>
      </c>
      <c r="Q79" s="41"/>
    </row>
    <row r="80" spans="1:18" ht="15.6" x14ac:dyDescent="0.3">
      <c r="A80" s="150">
        <v>74</v>
      </c>
      <c r="B80" s="142">
        <f t="shared" si="6"/>
        <v>7834</v>
      </c>
      <c r="C80" s="128"/>
      <c r="D80" s="129">
        <f t="shared" si="2"/>
        <v>7828</v>
      </c>
      <c r="E80" s="144">
        <v>45237</v>
      </c>
      <c r="F80" s="37">
        <v>7834</v>
      </c>
      <c r="G80" s="145">
        <v>45238</v>
      </c>
      <c r="H80" s="76">
        <f t="shared" si="3"/>
        <v>6</v>
      </c>
      <c r="K80" s="134">
        <v>76</v>
      </c>
      <c r="L80" s="135">
        <v>45237</v>
      </c>
      <c r="M80" s="136"/>
      <c r="N80" s="137">
        <f t="shared" si="4"/>
        <v>233</v>
      </c>
      <c r="O80" s="138">
        <v>180</v>
      </c>
      <c r="P80" s="139">
        <f t="shared" si="0"/>
        <v>53</v>
      </c>
      <c r="Q80" s="41"/>
    </row>
    <row r="81" spans="1:17" ht="15.6" x14ac:dyDescent="0.3">
      <c r="A81" s="150">
        <v>75</v>
      </c>
      <c r="B81" s="142">
        <f t="shared" si="6"/>
        <v>7838</v>
      </c>
      <c r="C81" s="128"/>
      <c r="D81" s="129">
        <f t="shared" si="2"/>
        <v>7834</v>
      </c>
      <c r="E81" s="144">
        <v>45238</v>
      </c>
      <c r="F81" s="37">
        <v>7838</v>
      </c>
      <c r="G81" s="145">
        <v>45239</v>
      </c>
      <c r="H81" s="76">
        <f t="shared" si="3"/>
        <v>4</v>
      </c>
      <c r="K81" s="134">
        <v>77</v>
      </c>
      <c r="L81" s="135">
        <v>45238</v>
      </c>
      <c r="M81" s="136">
        <v>270</v>
      </c>
      <c r="N81" s="137">
        <f t="shared" si="4"/>
        <v>180</v>
      </c>
      <c r="O81" s="138">
        <v>430</v>
      </c>
      <c r="P81" s="139">
        <f t="shared" si="0"/>
        <v>20</v>
      </c>
      <c r="Q81" s="41"/>
    </row>
    <row r="82" spans="1:17" ht="15.6" x14ac:dyDescent="0.3">
      <c r="A82" s="150">
        <v>76</v>
      </c>
      <c r="B82" s="142">
        <f t="shared" si="6"/>
        <v>7845</v>
      </c>
      <c r="C82" s="128"/>
      <c r="D82" s="129">
        <f t="shared" si="2"/>
        <v>7838</v>
      </c>
      <c r="E82" s="144">
        <v>45239</v>
      </c>
      <c r="F82" s="37">
        <v>7845</v>
      </c>
      <c r="G82" s="145">
        <v>45240</v>
      </c>
      <c r="H82" s="76">
        <f t="shared" si="3"/>
        <v>7</v>
      </c>
      <c r="K82" s="134">
        <v>78</v>
      </c>
      <c r="L82" s="135">
        <v>45239</v>
      </c>
      <c r="M82" s="136"/>
      <c r="N82" s="137">
        <f t="shared" si="4"/>
        <v>430</v>
      </c>
      <c r="O82" s="138">
        <v>375</v>
      </c>
      <c r="P82" s="139">
        <f t="shared" si="0"/>
        <v>55</v>
      </c>
      <c r="Q82" s="41"/>
    </row>
    <row r="83" spans="1:17" ht="15.6" x14ac:dyDescent="0.3">
      <c r="A83" s="150">
        <v>77</v>
      </c>
      <c r="B83" s="142">
        <f t="shared" si="6"/>
        <v>7850</v>
      </c>
      <c r="C83" s="128"/>
      <c r="D83" s="129">
        <f t="shared" si="2"/>
        <v>7845</v>
      </c>
      <c r="E83" s="144">
        <v>45240</v>
      </c>
      <c r="F83" s="37">
        <v>7850</v>
      </c>
      <c r="G83" s="145">
        <v>45241</v>
      </c>
      <c r="H83" s="76">
        <f t="shared" si="3"/>
        <v>5</v>
      </c>
      <c r="K83" s="134">
        <v>79</v>
      </c>
      <c r="L83" s="135">
        <v>45240</v>
      </c>
      <c r="M83" s="136"/>
      <c r="N83" s="137">
        <f t="shared" si="4"/>
        <v>375</v>
      </c>
      <c r="O83" s="138">
        <v>300</v>
      </c>
      <c r="P83" s="139">
        <f t="shared" si="0"/>
        <v>75</v>
      </c>
      <c r="Q83" s="41"/>
    </row>
    <row r="84" spans="1:17" ht="15.6" x14ac:dyDescent="0.3">
      <c r="A84" s="150">
        <v>78</v>
      </c>
      <c r="B84" s="142">
        <f t="shared" si="6"/>
        <v>7856</v>
      </c>
      <c r="C84" s="128"/>
      <c r="D84" s="129">
        <f t="shared" si="2"/>
        <v>7850</v>
      </c>
      <c r="E84" s="144">
        <v>45241</v>
      </c>
      <c r="F84" s="37">
        <v>7856</v>
      </c>
      <c r="G84" s="145">
        <v>45242</v>
      </c>
      <c r="H84" s="76">
        <f t="shared" si="3"/>
        <v>6</v>
      </c>
      <c r="K84" s="134">
        <v>80</v>
      </c>
      <c r="L84" s="135">
        <v>45241</v>
      </c>
      <c r="M84" s="136"/>
      <c r="N84" s="137">
        <f t="shared" si="4"/>
        <v>300</v>
      </c>
      <c r="O84" s="138">
        <v>270</v>
      </c>
      <c r="P84" s="139">
        <f t="shared" si="0"/>
        <v>30</v>
      </c>
      <c r="Q84" s="41"/>
    </row>
    <row r="85" spans="1:17" ht="15.6" x14ac:dyDescent="0.3">
      <c r="A85" s="150">
        <v>79</v>
      </c>
      <c r="B85" s="142">
        <f t="shared" si="6"/>
        <v>7864</v>
      </c>
      <c r="C85" s="128"/>
      <c r="D85" s="129">
        <f t="shared" si="2"/>
        <v>7856</v>
      </c>
      <c r="E85" s="144">
        <v>45242</v>
      </c>
      <c r="F85" s="37">
        <v>7864</v>
      </c>
      <c r="G85" s="145">
        <v>45243</v>
      </c>
      <c r="H85" s="76">
        <f t="shared" si="3"/>
        <v>8</v>
      </c>
      <c r="K85" s="134">
        <v>81</v>
      </c>
      <c r="L85" s="135">
        <v>45242</v>
      </c>
      <c r="M85" s="136"/>
      <c r="N85" s="137">
        <f t="shared" si="4"/>
        <v>270</v>
      </c>
      <c r="O85" s="138">
        <v>165</v>
      </c>
      <c r="P85" s="139">
        <f t="shared" si="0"/>
        <v>105</v>
      </c>
      <c r="Q85" s="41"/>
    </row>
    <row r="86" spans="1:17" ht="15.6" x14ac:dyDescent="0.3">
      <c r="A86" s="150">
        <v>80</v>
      </c>
      <c r="B86" s="142">
        <f t="shared" si="6"/>
        <v>7866</v>
      </c>
      <c r="C86" s="128"/>
      <c r="D86" s="129">
        <f t="shared" si="2"/>
        <v>7864</v>
      </c>
      <c r="E86" s="144">
        <v>45243</v>
      </c>
      <c r="F86" s="37">
        <v>7866</v>
      </c>
      <c r="G86" s="145">
        <v>45244</v>
      </c>
      <c r="H86" s="76">
        <f t="shared" si="3"/>
        <v>2</v>
      </c>
      <c r="K86" s="134">
        <v>82</v>
      </c>
      <c r="L86" s="135">
        <v>45243</v>
      </c>
      <c r="M86" s="136">
        <v>275</v>
      </c>
      <c r="N86" s="137">
        <f t="shared" si="4"/>
        <v>165</v>
      </c>
      <c r="O86" s="138">
        <v>440</v>
      </c>
      <c r="P86" s="139">
        <f t="shared" si="0"/>
        <v>0</v>
      </c>
      <c r="Q86" s="41"/>
    </row>
    <row r="87" spans="1:17" ht="15.6" x14ac:dyDescent="0.3">
      <c r="A87" s="150">
        <v>81</v>
      </c>
      <c r="B87" s="142">
        <f t="shared" si="6"/>
        <v>7872</v>
      </c>
      <c r="C87" s="128"/>
      <c r="D87" s="129">
        <f t="shared" si="2"/>
        <v>7866</v>
      </c>
      <c r="E87" s="144">
        <v>45244</v>
      </c>
      <c r="F87" s="37">
        <v>7872</v>
      </c>
      <c r="G87" s="145">
        <v>45245</v>
      </c>
      <c r="H87" s="76">
        <f t="shared" si="3"/>
        <v>6</v>
      </c>
      <c r="K87" s="134">
        <v>83</v>
      </c>
      <c r="L87" s="135">
        <v>45244</v>
      </c>
      <c r="M87" s="136"/>
      <c r="N87" s="137">
        <f t="shared" si="4"/>
        <v>440</v>
      </c>
      <c r="O87" s="138">
        <v>390</v>
      </c>
      <c r="P87" s="139">
        <f t="shared" si="0"/>
        <v>50</v>
      </c>
      <c r="Q87" s="41"/>
    </row>
    <row r="88" spans="1:17" ht="15.6" x14ac:dyDescent="0.3">
      <c r="A88" s="150">
        <v>82</v>
      </c>
      <c r="B88" s="142">
        <f t="shared" si="6"/>
        <v>7881</v>
      </c>
      <c r="C88" s="128"/>
      <c r="D88" s="129">
        <f t="shared" si="2"/>
        <v>7872</v>
      </c>
      <c r="E88" s="144">
        <v>45245</v>
      </c>
      <c r="F88" s="37">
        <v>7881</v>
      </c>
      <c r="G88" s="145">
        <v>45246</v>
      </c>
      <c r="H88" s="76">
        <f t="shared" si="3"/>
        <v>9</v>
      </c>
      <c r="K88" s="134">
        <v>84</v>
      </c>
      <c r="L88" s="135">
        <v>45245</v>
      </c>
      <c r="M88" s="136"/>
      <c r="N88" s="137">
        <f t="shared" si="4"/>
        <v>390</v>
      </c>
      <c r="O88" s="138">
        <v>315</v>
      </c>
      <c r="P88" s="139">
        <f t="shared" si="0"/>
        <v>75</v>
      </c>
      <c r="Q88" s="41"/>
    </row>
    <row r="89" spans="1:17" ht="15.6" x14ac:dyDescent="0.3">
      <c r="A89" s="150">
        <v>83</v>
      </c>
      <c r="B89" s="142">
        <f t="shared" si="6"/>
        <v>7882</v>
      </c>
      <c r="C89" s="128"/>
      <c r="D89" s="129">
        <f t="shared" si="2"/>
        <v>7881</v>
      </c>
      <c r="E89" s="144">
        <v>45246</v>
      </c>
      <c r="F89" s="37">
        <v>7882</v>
      </c>
      <c r="G89" s="145">
        <v>45247</v>
      </c>
      <c r="H89" s="76">
        <f t="shared" si="3"/>
        <v>1</v>
      </c>
      <c r="K89" s="134">
        <v>85</v>
      </c>
      <c r="L89" s="135">
        <v>45246</v>
      </c>
      <c r="M89" s="136"/>
      <c r="N89" s="137">
        <f t="shared" si="4"/>
        <v>315</v>
      </c>
      <c r="O89" s="138">
        <v>300</v>
      </c>
      <c r="P89" s="139">
        <f t="shared" si="0"/>
        <v>15</v>
      </c>
      <c r="Q89" s="41"/>
    </row>
    <row r="90" spans="1:17" ht="15.6" x14ac:dyDescent="0.3">
      <c r="A90" s="150">
        <v>84</v>
      </c>
      <c r="B90" s="142">
        <f t="shared" si="6"/>
        <v>7885</v>
      </c>
      <c r="C90" s="128"/>
      <c r="D90" s="129">
        <f t="shared" si="2"/>
        <v>7882</v>
      </c>
      <c r="E90" s="144">
        <v>45247</v>
      </c>
      <c r="F90" s="37">
        <v>7885</v>
      </c>
      <c r="G90" s="145">
        <v>45248</v>
      </c>
      <c r="H90" s="76">
        <f t="shared" si="3"/>
        <v>3</v>
      </c>
      <c r="K90" s="134">
        <v>86</v>
      </c>
      <c r="L90" s="135">
        <v>45247</v>
      </c>
      <c r="M90" s="136"/>
      <c r="N90" s="137">
        <f t="shared" si="4"/>
        <v>300</v>
      </c>
      <c r="O90" s="138">
        <v>270</v>
      </c>
      <c r="P90" s="139">
        <f t="shared" si="0"/>
        <v>30</v>
      </c>
      <c r="Q90" s="41"/>
    </row>
    <row r="91" spans="1:17" ht="15.6" x14ac:dyDescent="0.3">
      <c r="A91" s="150">
        <v>85</v>
      </c>
      <c r="B91" s="142">
        <f t="shared" si="6"/>
        <v>7889</v>
      </c>
      <c r="C91" s="128"/>
      <c r="D91" s="129">
        <f t="shared" si="2"/>
        <v>7885</v>
      </c>
      <c r="E91" s="144">
        <v>45248</v>
      </c>
      <c r="F91" s="37">
        <v>7889</v>
      </c>
      <c r="G91" s="145">
        <v>45249</v>
      </c>
      <c r="H91" s="76">
        <f t="shared" si="3"/>
        <v>4</v>
      </c>
      <c r="K91" s="134">
        <v>87</v>
      </c>
      <c r="L91" s="135">
        <v>45248</v>
      </c>
      <c r="M91" s="136"/>
      <c r="N91" s="137">
        <f t="shared" si="4"/>
        <v>270</v>
      </c>
      <c r="O91" s="138">
        <v>230</v>
      </c>
      <c r="P91" s="139">
        <f t="shared" si="0"/>
        <v>40</v>
      </c>
      <c r="Q91" s="41"/>
    </row>
    <row r="92" spans="1:17" ht="15.6" x14ac:dyDescent="0.3">
      <c r="A92" s="150">
        <v>86</v>
      </c>
      <c r="B92" s="142">
        <f t="shared" si="6"/>
        <v>7889</v>
      </c>
      <c r="C92" s="128"/>
      <c r="D92" s="129">
        <f t="shared" si="2"/>
        <v>7889</v>
      </c>
      <c r="E92" s="144">
        <v>45249</v>
      </c>
      <c r="F92" s="37">
        <v>7889</v>
      </c>
      <c r="G92" s="145">
        <v>45250</v>
      </c>
      <c r="H92" s="76">
        <f t="shared" si="3"/>
        <v>0</v>
      </c>
      <c r="K92" s="134">
        <v>88</v>
      </c>
      <c r="L92" s="135">
        <v>45249</v>
      </c>
      <c r="M92" s="136"/>
      <c r="N92" s="137">
        <f t="shared" si="4"/>
        <v>230</v>
      </c>
      <c r="O92" s="138">
        <v>230</v>
      </c>
      <c r="P92" s="139">
        <f t="shared" si="0"/>
        <v>0</v>
      </c>
      <c r="Q92" s="41"/>
    </row>
    <row r="93" spans="1:17" ht="15.6" x14ac:dyDescent="0.3">
      <c r="A93" s="150">
        <v>87</v>
      </c>
      <c r="B93" s="142">
        <f t="shared" si="6"/>
        <v>7894</v>
      </c>
      <c r="C93" s="128"/>
      <c r="D93" s="129">
        <f t="shared" si="2"/>
        <v>7889</v>
      </c>
      <c r="E93" s="144">
        <v>45250</v>
      </c>
      <c r="F93" s="37">
        <v>7894</v>
      </c>
      <c r="G93" s="145">
        <v>45251</v>
      </c>
      <c r="H93" s="76">
        <f t="shared" si="3"/>
        <v>5</v>
      </c>
      <c r="K93" s="134">
        <v>89</v>
      </c>
      <c r="L93" s="135">
        <v>45250</v>
      </c>
      <c r="M93" s="136"/>
      <c r="N93" s="137">
        <f t="shared" si="4"/>
        <v>230</v>
      </c>
      <c r="O93" s="138">
        <v>210</v>
      </c>
      <c r="P93" s="139">
        <f t="shared" si="0"/>
        <v>20</v>
      </c>
      <c r="Q93" s="41"/>
    </row>
    <row r="94" spans="1:17" ht="15.6" x14ac:dyDescent="0.3">
      <c r="A94" s="150">
        <v>88</v>
      </c>
      <c r="B94" s="142">
        <f t="shared" si="6"/>
        <v>7897</v>
      </c>
      <c r="C94" s="128"/>
      <c r="D94" s="129">
        <f t="shared" si="2"/>
        <v>7894</v>
      </c>
      <c r="E94" s="144">
        <v>45251</v>
      </c>
      <c r="F94" s="37">
        <v>7897</v>
      </c>
      <c r="G94" s="145">
        <v>45252</v>
      </c>
      <c r="H94" s="76">
        <f t="shared" si="3"/>
        <v>3</v>
      </c>
      <c r="K94" s="134">
        <v>90</v>
      </c>
      <c r="L94" s="135">
        <v>45251</v>
      </c>
      <c r="M94" s="136"/>
      <c r="N94" s="137">
        <f t="shared" si="4"/>
        <v>210</v>
      </c>
      <c r="O94" s="138">
        <v>180</v>
      </c>
      <c r="P94" s="139">
        <f t="shared" si="0"/>
        <v>30</v>
      </c>
      <c r="Q94" s="41"/>
    </row>
    <row r="95" spans="1:17" ht="15.6" x14ac:dyDescent="0.3">
      <c r="A95" s="150">
        <v>89</v>
      </c>
      <c r="B95" s="142">
        <f t="shared" si="6"/>
        <v>7902</v>
      </c>
      <c r="C95" s="128"/>
      <c r="D95" s="129">
        <f t="shared" si="2"/>
        <v>7897</v>
      </c>
      <c r="E95" s="144">
        <v>45252</v>
      </c>
      <c r="F95" s="37">
        <v>7902</v>
      </c>
      <c r="G95" s="145">
        <v>45253</v>
      </c>
      <c r="H95" s="76">
        <f t="shared" si="3"/>
        <v>5</v>
      </c>
      <c r="K95" s="134">
        <v>91</v>
      </c>
      <c r="L95" s="135">
        <v>45252</v>
      </c>
      <c r="M95" s="136"/>
      <c r="N95" s="137">
        <f t="shared" si="4"/>
        <v>180</v>
      </c>
      <c r="O95" s="138">
        <v>150</v>
      </c>
      <c r="P95" s="139">
        <f t="shared" si="0"/>
        <v>30</v>
      </c>
      <c r="Q95" s="41"/>
    </row>
    <row r="96" spans="1:17" ht="15.6" x14ac:dyDescent="0.3">
      <c r="A96" s="150">
        <v>90</v>
      </c>
      <c r="B96" s="142">
        <f t="shared" si="6"/>
        <v>7909</v>
      </c>
      <c r="C96" s="128"/>
      <c r="D96" s="129">
        <f t="shared" si="2"/>
        <v>7902</v>
      </c>
      <c r="E96" s="144">
        <v>45253</v>
      </c>
      <c r="F96" s="37">
        <v>7909</v>
      </c>
      <c r="G96" s="145">
        <v>45254</v>
      </c>
      <c r="H96" s="76">
        <f t="shared" si="3"/>
        <v>7</v>
      </c>
      <c r="K96" s="134">
        <v>92</v>
      </c>
      <c r="L96" s="135">
        <v>45253</v>
      </c>
      <c r="M96" s="136">
        <v>230</v>
      </c>
      <c r="N96" s="137">
        <f t="shared" si="4"/>
        <v>150</v>
      </c>
      <c r="O96" s="138">
        <v>300</v>
      </c>
      <c r="P96" s="139">
        <f t="shared" si="0"/>
        <v>80</v>
      </c>
      <c r="Q96" s="41"/>
    </row>
    <row r="97" spans="1:18" ht="15.6" x14ac:dyDescent="0.3">
      <c r="A97" s="150">
        <v>91</v>
      </c>
      <c r="B97" s="142">
        <f t="shared" si="6"/>
        <v>7916</v>
      </c>
      <c r="C97" s="128"/>
      <c r="D97" s="129">
        <f t="shared" si="2"/>
        <v>7909</v>
      </c>
      <c r="E97" s="144">
        <v>45254</v>
      </c>
      <c r="F97" s="37">
        <v>7916</v>
      </c>
      <c r="G97" s="145">
        <v>45255</v>
      </c>
      <c r="H97" s="76">
        <f t="shared" si="3"/>
        <v>7</v>
      </c>
      <c r="K97" s="134">
        <v>93</v>
      </c>
      <c r="L97" s="135">
        <v>45254</v>
      </c>
      <c r="M97" s="136"/>
      <c r="N97" s="137">
        <f t="shared" si="4"/>
        <v>300</v>
      </c>
      <c r="O97" s="138">
        <v>250</v>
      </c>
      <c r="P97" s="139">
        <f t="shared" si="0"/>
        <v>50</v>
      </c>
      <c r="Q97" s="41"/>
    </row>
    <row r="98" spans="1:18" ht="15.6" x14ac:dyDescent="0.3">
      <c r="A98" s="150">
        <v>92</v>
      </c>
      <c r="B98" s="142">
        <f t="shared" si="6"/>
        <v>7936</v>
      </c>
      <c r="C98" s="128"/>
      <c r="D98" s="129">
        <f t="shared" si="2"/>
        <v>7916</v>
      </c>
      <c r="E98" s="144">
        <v>45255</v>
      </c>
      <c r="F98" s="37">
        <v>7936</v>
      </c>
      <c r="G98" s="145">
        <v>45256</v>
      </c>
      <c r="H98" s="76">
        <f t="shared" si="3"/>
        <v>20</v>
      </c>
      <c r="K98" s="134">
        <v>94</v>
      </c>
      <c r="L98" s="135">
        <v>45255</v>
      </c>
      <c r="M98" s="136"/>
      <c r="N98" s="137">
        <f t="shared" si="4"/>
        <v>250</v>
      </c>
      <c r="O98" s="138">
        <v>65</v>
      </c>
      <c r="P98" s="139">
        <f t="shared" si="0"/>
        <v>185</v>
      </c>
      <c r="Q98" s="41"/>
    </row>
    <row r="99" spans="1:18" ht="15.6" x14ac:dyDescent="0.3">
      <c r="A99" s="150">
        <v>93</v>
      </c>
      <c r="B99" s="142">
        <f t="shared" si="6"/>
        <v>7939</v>
      </c>
      <c r="C99" s="128"/>
      <c r="D99" s="129">
        <f t="shared" si="2"/>
        <v>7936</v>
      </c>
      <c r="E99" s="144">
        <v>45256</v>
      </c>
      <c r="F99" s="37">
        <v>7939</v>
      </c>
      <c r="G99" s="145">
        <v>45257</v>
      </c>
      <c r="H99" s="76">
        <f t="shared" si="3"/>
        <v>3</v>
      </c>
      <c r="K99" s="134">
        <v>95</v>
      </c>
      <c r="L99" s="135">
        <v>45256</v>
      </c>
      <c r="M99" s="136">
        <v>270</v>
      </c>
      <c r="N99" s="137">
        <f t="shared" si="4"/>
        <v>65</v>
      </c>
      <c r="O99" s="138">
        <v>307</v>
      </c>
      <c r="P99" s="139">
        <f t="shared" si="0"/>
        <v>28</v>
      </c>
      <c r="Q99" s="41"/>
      <c r="R99" s="48" t="s">
        <v>55</v>
      </c>
    </row>
    <row r="100" spans="1:18" ht="15.6" x14ac:dyDescent="0.3">
      <c r="A100" s="150">
        <v>94</v>
      </c>
      <c r="B100" s="142">
        <f t="shared" si="6"/>
        <v>7941</v>
      </c>
      <c r="C100" s="128"/>
      <c r="D100" s="129">
        <f t="shared" si="2"/>
        <v>7939</v>
      </c>
      <c r="E100" s="144">
        <v>45257</v>
      </c>
      <c r="F100" s="37">
        <v>7941</v>
      </c>
      <c r="G100" s="145">
        <v>45258</v>
      </c>
      <c r="H100" s="76">
        <f t="shared" si="3"/>
        <v>2</v>
      </c>
      <c r="K100" s="134">
        <v>96</v>
      </c>
      <c r="L100" s="135">
        <v>45257</v>
      </c>
      <c r="M100" s="136"/>
      <c r="N100" s="137">
        <f t="shared" si="4"/>
        <v>307</v>
      </c>
      <c r="O100" s="138">
        <v>300</v>
      </c>
      <c r="P100" s="139">
        <f t="shared" si="0"/>
        <v>7</v>
      </c>
      <c r="Q100" s="41"/>
    </row>
    <row r="101" spans="1:18" ht="15.6" x14ac:dyDescent="0.3">
      <c r="A101" s="150">
        <v>95</v>
      </c>
      <c r="B101" s="142">
        <f t="shared" si="6"/>
        <v>7942</v>
      </c>
      <c r="C101" s="128"/>
      <c r="D101" s="129">
        <f t="shared" si="2"/>
        <v>7941</v>
      </c>
      <c r="E101" s="144">
        <v>45258</v>
      </c>
      <c r="F101" s="37">
        <v>7942</v>
      </c>
      <c r="G101" s="145">
        <v>45259</v>
      </c>
      <c r="H101" s="76">
        <f t="shared" si="3"/>
        <v>1</v>
      </c>
      <c r="K101" s="134">
        <v>97</v>
      </c>
      <c r="L101" s="135">
        <v>45258</v>
      </c>
      <c r="M101" s="136"/>
      <c r="N101" s="137">
        <f t="shared" si="4"/>
        <v>300</v>
      </c>
      <c r="O101" s="138">
        <v>300</v>
      </c>
      <c r="P101" s="139">
        <f t="shared" si="0"/>
        <v>0</v>
      </c>
      <c r="Q101" s="41"/>
    </row>
    <row r="102" spans="1:18" ht="15.6" x14ac:dyDescent="0.3">
      <c r="A102" s="150">
        <v>96</v>
      </c>
      <c r="B102" s="142">
        <f t="shared" si="6"/>
        <v>7945</v>
      </c>
      <c r="C102" s="128"/>
      <c r="D102" s="129">
        <f t="shared" si="2"/>
        <v>7942</v>
      </c>
      <c r="E102" s="144">
        <v>45259</v>
      </c>
      <c r="F102" s="37">
        <v>7945</v>
      </c>
      <c r="G102" s="145">
        <v>45260</v>
      </c>
      <c r="H102" s="76">
        <f t="shared" si="3"/>
        <v>3</v>
      </c>
      <c r="K102" s="134">
        <v>98</v>
      </c>
      <c r="L102" s="135">
        <v>45259</v>
      </c>
      <c r="M102" s="136"/>
      <c r="N102" s="137">
        <f t="shared" si="4"/>
        <v>300</v>
      </c>
      <c r="O102" s="138">
        <v>285</v>
      </c>
      <c r="P102" s="139">
        <f t="shared" si="0"/>
        <v>15</v>
      </c>
      <c r="Q102" s="41"/>
      <c r="R102" s="48" t="s">
        <v>56</v>
      </c>
    </row>
    <row r="103" spans="1:18" ht="15.6" x14ac:dyDescent="0.3">
      <c r="A103" s="150">
        <v>97</v>
      </c>
      <c r="B103" s="142">
        <f t="shared" si="6"/>
        <v>7951</v>
      </c>
      <c r="C103" s="128"/>
      <c r="D103" s="129">
        <f t="shared" si="2"/>
        <v>7945</v>
      </c>
      <c r="E103" s="144">
        <v>45260</v>
      </c>
      <c r="F103" s="37">
        <v>7951</v>
      </c>
      <c r="G103" s="145">
        <v>45261</v>
      </c>
      <c r="H103" s="76">
        <f t="shared" si="3"/>
        <v>6</v>
      </c>
      <c r="K103" s="134">
        <v>99</v>
      </c>
      <c r="L103" s="135">
        <v>45260</v>
      </c>
      <c r="M103" s="136"/>
      <c r="N103" s="137">
        <f t="shared" si="4"/>
        <v>285</v>
      </c>
      <c r="O103" s="138">
        <v>210</v>
      </c>
      <c r="P103" s="139">
        <f t="shared" si="0"/>
        <v>75</v>
      </c>
      <c r="Q103" s="41"/>
      <c r="R103" s="48" t="s">
        <v>56</v>
      </c>
    </row>
    <row r="104" spans="1:18" ht="15.6" x14ac:dyDescent="0.3">
      <c r="A104" s="150">
        <v>98</v>
      </c>
      <c r="B104" s="142">
        <f t="shared" si="6"/>
        <v>7953</v>
      </c>
      <c r="C104" s="128"/>
      <c r="D104" s="129">
        <f t="shared" si="2"/>
        <v>7951</v>
      </c>
      <c r="E104" s="144">
        <v>45261</v>
      </c>
      <c r="F104" s="37">
        <v>7953</v>
      </c>
      <c r="G104" s="145">
        <v>45262</v>
      </c>
      <c r="H104" s="76">
        <f t="shared" si="3"/>
        <v>2</v>
      </c>
      <c r="K104" s="134">
        <v>100</v>
      </c>
      <c r="L104" s="135">
        <v>45261</v>
      </c>
      <c r="M104" s="136">
        <v>240</v>
      </c>
      <c r="N104" s="137">
        <f t="shared" si="4"/>
        <v>210</v>
      </c>
      <c r="O104" s="138">
        <v>440</v>
      </c>
      <c r="P104" s="139">
        <f t="shared" si="0"/>
        <v>10</v>
      </c>
      <c r="Q104" s="41"/>
      <c r="R104" s="48" t="s">
        <v>57</v>
      </c>
    </row>
    <row r="105" spans="1:18" ht="15.6" x14ac:dyDescent="0.3">
      <c r="A105" s="150">
        <v>99</v>
      </c>
      <c r="B105" s="142">
        <f t="shared" si="6"/>
        <v>7956</v>
      </c>
      <c r="C105" s="128"/>
      <c r="D105" s="129">
        <f t="shared" si="2"/>
        <v>7953</v>
      </c>
      <c r="E105" s="144">
        <v>45262</v>
      </c>
      <c r="F105" s="37">
        <v>7956</v>
      </c>
      <c r="G105" s="145">
        <v>45263</v>
      </c>
      <c r="H105" s="76">
        <f t="shared" si="3"/>
        <v>3</v>
      </c>
      <c r="K105" s="134">
        <v>101</v>
      </c>
      <c r="L105" s="135">
        <v>45262</v>
      </c>
      <c r="M105" s="136"/>
      <c r="N105" s="137">
        <f t="shared" si="4"/>
        <v>440</v>
      </c>
      <c r="O105" s="138">
        <v>430</v>
      </c>
      <c r="P105" s="139">
        <f t="shared" si="0"/>
        <v>10</v>
      </c>
      <c r="Q105" s="41"/>
    </row>
    <row r="106" spans="1:18" ht="15.6" x14ac:dyDescent="0.3">
      <c r="A106" s="150">
        <v>100</v>
      </c>
      <c r="B106" s="142">
        <f t="shared" si="6"/>
        <v>7957</v>
      </c>
      <c r="C106" s="128"/>
      <c r="D106" s="129">
        <f t="shared" si="2"/>
        <v>7956</v>
      </c>
      <c r="E106" s="144">
        <v>45263</v>
      </c>
      <c r="F106" s="37">
        <v>7957</v>
      </c>
      <c r="G106" s="145">
        <v>45264</v>
      </c>
      <c r="H106" s="76">
        <f t="shared" si="3"/>
        <v>1</v>
      </c>
      <c r="K106" s="134">
        <v>102</v>
      </c>
      <c r="L106" s="135">
        <v>45263</v>
      </c>
      <c r="M106" s="136"/>
      <c r="N106" s="137">
        <f t="shared" si="4"/>
        <v>430</v>
      </c>
      <c r="O106" s="138">
        <v>420</v>
      </c>
      <c r="P106" s="139">
        <f t="shared" si="0"/>
        <v>10</v>
      </c>
      <c r="Q106" s="41"/>
    </row>
    <row r="107" spans="1:18" ht="15.6" x14ac:dyDescent="0.3">
      <c r="A107" s="150">
        <v>101</v>
      </c>
      <c r="B107" s="142">
        <f t="shared" si="6"/>
        <v>7967</v>
      </c>
      <c r="C107" s="128"/>
      <c r="D107" s="129">
        <f t="shared" si="2"/>
        <v>7957</v>
      </c>
      <c r="E107" s="144">
        <v>45264</v>
      </c>
      <c r="F107" s="37">
        <v>7967</v>
      </c>
      <c r="G107" s="145">
        <v>45265</v>
      </c>
      <c r="H107" s="76">
        <f t="shared" si="3"/>
        <v>10</v>
      </c>
      <c r="K107" s="134">
        <v>103</v>
      </c>
      <c r="L107" s="135">
        <v>45264</v>
      </c>
      <c r="M107" s="136"/>
      <c r="N107" s="137">
        <f t="shared" si="4"/>
        <v>420</v>
      </c>
      <c r="O107" s="138">
        <v>315</v>
      </c>
      <c r="P107" s="139">
        <f t="shared" si="0"/>
        <v>105</v>
      </c>
      <c r="Q107" s="41"/>
    </row>
    <row r="108" spans="1:18" ht="15.6" x14ac:dyDescent="0.3">
      <c r="A108" s="150">
        <v>102</v>
      </c>
      <c r="B108" s="142">
        <f t="shared" si="6"/>
        <v>7972</v>
      </c>
      <c r="C108" s="128"/>
      <c r="D108" s="129">
        <f t="shared" si="2"/>
        <v>7967</v>
      </c>
      <c r="E108" s="144">
        <v>45265</v>
      </c>
      <c r="F108" s="37">
        <v>7972</v>
      </c>
      <c r="G108" s="145">
        <v>45266</v>
      </c>
      <c r="H108" s="76">
        <f t="shared" si="3"/>
        <v>5</v>
      </c>
      <c r="K108" s="134">
        <v>104</v>
      </c>
      <c r="L108" s="135">
        <v>45265</v>
      </c>
      <c r="M108" s="136"/>
      <c r="N108" s="137">
        <f t="shared" si="4"/>
        <v>315</v>
      </c>
      <c r="O108" s="138">
        <v>285</v>
      </c>
      <c r="P108" s="139">
        <f t="shared" si="0"/>
        <v>30</v>
      </c>
      <c r="Q108" s="41"/>
    </row>
    <row r="109" spans="1:18" ht="15.6" x14ac:dyDescent="0.3">
      <c r="A109" s="150">
        <v>103</v>
      </c>
      <c r="B109" s="142">
        <f t="shared" si="6"/>
        <v>7981</v>
      </c>
      <c r="C109" s="128"/>
      <c r="D109" s="129">
        <f t="shared" si="2"/>
        <v>7972</v>
      </c>
      <c r="E109" s="144">
        <v>45266</v>
      </c>
      <c r="F109" s="37">
        <v>7981</v>
      </c>
      <c r="G109" s="145">
        <v>45267</v>
      </c>
      <c r="H109" s="76">
        <f t="shared" si="3"/>
        <v>9</v>
      </c>
      <c r="K109" s="134">
        <v>105</v>
      </c>
      <c r="L109" s="135">
        <v>45266</v>
      </c>
      <c r="M109" s="136"/>
      <c r="N109" s="137">
        <f t="shared" si="4"/>
        <v>285</v>
      </c>
      <c r="O109" s="138">
        <v>195</v>
      </c>
      <c r="P109" s="139">
        <f t="shared" si="0"/>
        <v>90</v>
      </c>
      <c r="Q109" s="41"/>
    </row>
    <row r="110" spans="1:18" ht="15.6" x14ac:dyDescent="0.3">
      <c r="A110" s="150">
        <v>104</v>
      </c>
      <c r="B110" s="142">
        <f t="shared" si="6"/>
        <v>7986</v>
      </c>
      <c r="C110" s="128"/>
      <c r="D110" s="129">
        <f t="shared" si="2"/>
        <v>7981</v>
      </c>
      <c r="E110" s="144">
        <v>45267</v>
      </c>
      <c r="F110" s="37">
        <v>7986</v>
      </c>
      <c r="G110" s="145">
        <v>45268</v>
      </c>
      <c r="H110" s="76">
        <f t="shared" si="3"/>
        <v>5</v>
      </c>
      <c r="K110" s="134">
        <v>106</v>
      </c>
      <c r="L110" s="135">
        <v>45267</v>
      </c>
      <c r="M110" s="136"/>
      <c r="N110" s="137">
        <f t="shared" si="4"/>
        <v>195</v>
      </c>
      <c r="O110" s="138">
        <v>150</v>
      </c>
      <c r="P110" s="139">
        <f t="shared" si="0"/>
        <v>45</v>
      </c>
      <c r="Q110" s="41"/>
      <c r="R110" s="48" t="s">
        <v>58</v>
      </c>
    </row>
    <row r="111" spans="1:18" ht="15.6" x14ac:dyDescent="0.3">
      <c r="A111" s="150">
        <v>105</v>
      </c>
      <c r="B111" s="142">
        <f t="shared" si="6"/>
        <v>7996</v>
      </c>
      <c r="C111" s="128"/>
      <c r="D111" s="129">
        <f t="shared" si="2"/>
        <v>7986</v>
      </c>
      <c r="E111" s="144">
        <v>45268</v>
      </c>
      <c r="F111" s="37">
        <v>7996</v>
      </c>
      <c r="G111" s="145">
        <v>45269</v>
      </c>
      <c r="H111" s="76">
        <f t="shared" si="3"/>
        <v>10</v>
      </c>
      <c r="K111" s="134">
        <v>107</v>
      </c>
      <c r="L111" s="135">
        <v>45268</v>
      </c>
      <c r="M111" s="136">
        <v>270</v>
      </c>
      <c r="N111" s="137">
        <f t="shared" si="4"/>
        <v>150</v>
      </c>
      <c r="O111" s="138">
        <v>330</v>
      </c>
      <c r="P111" s="139">
        <f t="shared" si="0"/>
        <v>90</v>
      </c>
      <c r="Q111" s="41"/>
      <c r="R111" s="48" t="s">
        <v>59</v>
      </c>
    </row>
    <row r="112" spans="1:18" ht="15.6" x14ac:dyDescent="0.3">
      <c r="A112" s="150">
        <v>106</v>
      </c>
      <c r="B112" s="142">
        <f t="shared" si="6"/>
        <v>7999</v>
      </c>
      <c r="C112" s="128"/>
      <c r="D112" s="129">
        <f t="shared" si="2"/>
        <v>7996</v>
      </c>
      <c r="E112" s="144">
        <v>45269</v>
      </c>
      <c r="F112" s="37">
        <v>7999</v>
      </c>
      <c r="G112" s="145">
        <v>45270</v>
      </c>
      <c r="H112" s="76">
        <f t="shared" si="3"/>
        <v>3</v>
      </c>
      <c r="K112" s="134">
        <v>108</v>
      </c>
      <c r="L112" s="135">
        <v>45269</v>
      </c>
      <c r="M112" s="136"/>
      <c r="N112" s="137">
        <f t="shared" si="4"/>
        <v>330</v>
      </c>
      <c r="O112" s="138">
        <v>300</v>
      </c>
      <c r="P112" s="139">
        <f t="shared" si="0"/>
        <v>30</v>
      </c>
      <c r="Q112" s="41"/>
    </row>
    <row r="113" spans="1:20" ht="15.6" x14ac:dyDescent="0.3">
      <c r="A113" s="150">
        <v>107</v>
      </c>
      <c r="B113" s="142">
        <f t="shared" si="6"/>
        <v>8003</v>
      </c>
      <c r="C113" s="128"/>
      <c r="D113" s="129">
        <f t="shared" si="2"/>
        <v>7999</v>
      </c>
      <c r="E113" s="144">
        <v>45270</v>
      </c>
      <c r="F113" s="37">
        <v>8003</v>
      </c>
      <c r="G113" s="145">
        <v>45271</v>
      </c>
      <c r="H113" s="76">
        <f t="shared" si="3"/>
        <v>4</v>
      </c>
      <c r="K113" s="134">
        <v>109</v>
      </c>
      <c r="L113" s="135">
        <v>45270</v>
      </c>
      <c r="M113" s="136"/>
      <c r="N113" s="137">
        <f t="shared" si="4"/>
        <v>300</v>
      </c>
      <c r="O113" s="138">
        <v>280</v>
      </c>
      <c r="P113" s="139">
        <f t="shared" si="0"/>
        <v>20</v>
      </c>
      <c r="Q113" s="41"/>
    </row>
    <row r="114" spans="1:20" ht="15.6" x14ac:dyDescent="0.3">
      <c r="A114" s="150"/>
      <c r="B114" s="142">
        <f t="shared" si="6"/>
        <v>8013</v>
      </c>
      <c r="C114" s="128"/>
      <c r="D114" s="129">
        <f t="shared" si="2"/>
        <v>8003</v>
      </c>
      <c r="E114" s="144">
        <v>45271</v>
      </c>
      <c r="F114" s="37">
        <v>8013</v>
      </c>
      <c r="G114" s="145">
        <v>45272</v>
      </c>
      <c r="H114" s="76">
        <f t="shared" si="3"/>
        <v>10</v>
      </c>
      <c r="K114" s="134">
        <v>110</v>
      </c>
      <c r="L114" s="135">
        <v>45271</v>
      </c>
      <c r="M114" s="136"/>
      <c r="N114" s="137">
        <f t="shared" si="4"/>
        <v>280</v>
      </c>
      <c r="O114" s="138">
        <v>195</v>
      </c>
      <c r="P114" s="139">
        <f t="shared" si="0"/>
        <v>85</v>
      </c>
      <c r="Q114" s="41"/>
    </row>
    <row r="115" spans="1:20" ht="15.6" x14ac:dyDescent="0.3">
      <c r="A115" s="150"/>
      <c r="B115" s="142">
        <f t="shared" si="6"/>
        <v>8020</v>
      </c>
      <c r="C115" s="128"/>
      <c r="D115" s="129">
        <f t="shared" si="2"/>
        <v>8013</v>
      </c>
      <c r="E115" s="144">
        <v>45272</v>
      </c>
      <c r="F115" s="37">
        <v>8020</v>
      </c>
      <c r="G115" s="145">
        <v>45273</v>
      </c>
      <c r="H115" s="76">
        <f t="shared" si="3"/>
        <v>7</v>
      </c>
      <c r="K115" s="134">
        <v>111</v>
      </c>
      <c r="L115" s="135">
        <v>45272</v>
      </c>
      <c r="M115" s="136">
        <v>290</v>
      </c>
      <c r="N115" s="137">
        <f t="shared" si="4"/>
        <v>195</v>
      </c>
      <c r="O115" s="138">
        <v>400</v>
      </c>
      <c r="P115" s="139">
        <f t="shared" si="0"/>
        <v>85</v>
      </c>
      <c r="Q115" s="41"/>
      <c r="R115" s="48" t="s">
        <v>60</v>
      </c>
    </row>
    <row r="116" spans="1:20" ht="15.6" x14ac:dyDescent="0.3">
      <c r="A116" s="150"/>
      <c r="B116" s="142">
        <f t="shared" si="6"/>
        <v>8023</v>
      </c>
      <c r="C116" s="128"/>
      <c r="D116" s="129">
        <f t="shared" si="2"/>
        <v>8020</v>
      </c>
      <c r="E116" s="144">
        <v>45273</v>
      </c>
      <c r="F116" s="37">
        <v>8023</v>
      </c>
      <c r="G116" s="145">
        <v>45274</v>
      </c>
      <c r="H116" s="76">
        <f t="shared" si="3"/>
        <v>3</v>
      </c>
      <c r="K116" s="134">
        <v>112</v>
      </c>
      <c r="L116" s="135">
        <v>45273</v>
      </c>
      <c r="M116" s="136"/>
      <c r="N116" s="137">
        <f t="shared" si="4"/>
        <v>400</v>
      </c>
      <c r="O116" s="138">
        <v>390</v>
      </c>
      <c r="P116" s="139">
        <f t="shared" si="0"/>
        <v>10</v>
      </c>
      <c r="Q116" s="41"/>
    </row>
    <row r="117" spans="1:20" ht="15.6" x14ac:dyDescent="0.3">
      <c r="A117" s="150"/>
      <c r="B117" s="142">
        <f t="shared" si="6"/>
        <v>8024</v>
      </c>
      <c r="C117" s="128"/>
      <c r="D117" s="129">
        <f t="shared" si="2"/>
        <v>8023</v>
      </c>
      <c r="E117" s="144">
        <v>45274</v>
      </c>
      <c r="F117" s="37">
        <v>8024</v>
      </c>
      <c r="G117" s="145">
        <v>45275</v>
      </c>
      <c r="H117" s="76">
        <f t="shared" si="3"/>
        <v>1</v>
      </c>
      <c r="K117" s="134">
        <v>113</v>
      </c>
      <c r="L117" s="135">
        <v>45274</v>
      </c>
      <c r="M117" s="136"/>
      <c r="N117" s="137">
        <f t="shared" si="4"/>
        <v>390</v>
      </c>
      <c r="O117" s="138">
        <v>380</v>
      </c>
      <c r="P117" s="139">
        <f t="shared" si="0"/>
        <v>10</v>
      </c>
      <c r="Q117" s="41"/>
      <c r="R117" s="48" t="s">
        <v>61</v>
      </c>
    </row>
    <row r="118" spans="1:20" ht="15.6" x14ac:dyDescent="0.3">
      <c r="A118" s="150"/>
      <c r="B118" s="142">
        <f t="shared" si="6"/>
        <v>8030</v>
      </c>
      <c r="C118" s="128"/>
      <c r="D118" s="129">
        <f t="shared" si="2"/>
        <v>8024</v>
      </c>
      <c r="E118" s="144">
        <v>45275</v>
      </c>
      <c r="F118" s="37">
        <v>8030</v>
      </c>
      <c r="G118" s="145">
        <v>45276</v>
      </c>
      <c r="H118" s="76">
        <f t="shared" si="3"/>
        <v>6</v>
      </c>
      <c r="K118" s="134">
        <v>114</v>
      </c>
      <c r="L118" s="135">
        <v>45275</v>
      </c>
      <c r="M118" s="136"/>
      <c r="N118" s="137">
        <f t="shared" si="4"/>
        <v>380</v>
      </c>
      <c r="O118" s="138">
        <v>345</v>
      </c>
      <c r="P118" s="139">
        <f t="shared" si="0"/>
        <v>35</v>
      </c>
      <c r="Q118" s="41"/>
    </row>
    <row r="119" spans="1:20" ht="15.6" x14ac:dyDescent="0.3">
      <c r="A119" s="150"/>
      <c r="B119" s="142">
        <f t="shared" si="6"/>
        <v>8035</v>
      </c>
      <c r="C119" s="128"/>
      <c r="D119" s="129">
        <f t="shared" si="2"/>
        <v>8030</v>
      </c>
      <c r="E119" s="144">
        <v>45276</v>
      </c>
      <c r="F119" s="37">
        <v>8035</v>
      </c>
      <c r="G119" s="145">
        <v>45277</v>
      </c>
      <c r="H119" s="76">
        <f t="shared" si="3"/>
        <v>5</v>
      </c>
      <c r="K119" s="134">
        <v>115</v>
      </c>
      <c r="L119" s="135">
        <v>45276</v>
      </c>
      <c r="M119" s="136"/>
      <c r="N119" s="137">
        <f t="shared" si="4"/>
        <v>345</v>
      </c>
      <c r="O119" s="138">
        <v>293</v>
      </c>
      <c r="P119" s="139">
        <f t="shared" si="0"/>
        <v>52</v>
      </c>
      <c r="Q119" s="41"/>
    </row>
    <row r="120" spans="1:20" ht="15.6" x14ac:dyDescent="0.3">
      <c r="A120" s="150"/>
      <c r="B120" s="142">
        <f t="shared" si="6"/>
        <v>8037</v>
      </c>
      <c r="C120" s="128"/>
      <c r="D120" s="129">
        <f t="shared" si="2"/>
        <v>8035</v>
      </c>
      <c r="E120" s="144">
        <v>45277</v>
      </c>
      <c r="F120" s="37">
        <v>8037</v>
      </c>
      <c r="G120" s="145">
        <v>45278</v>
      </c>
      <c r="H120" s="76">
        <f t="shared" si="3"/>
        <v>2</v>
      </c>
      <c r="K120" s="134">
        <v>116</v>
      </c>
      <c r="L120" s="135">
        <v>45277</v>
      </c>
      <c r="M120" s="136"/>
      <c r="N120" s="137">
        <f t="shared" si="4"/>
        <v>293</v>
      </c>
      <c r="O120" s="138">
        <v>270</v>
      </c>
      <c r="P120" s="139">
        <f t="shared" si="0"/>
        <v>23</v>
      </c>
      <c r="Q120" s="41"/>
    </row>
    <row r="121" spans="1:20" ht="15.6" x14ac:dyDescent="0.3">
      <c r="A121" s="150"/>
      <c r="B121" s="142">
        <f t="shared" si="6"/>
        <v>8042</v>
      </c>
      <c r="C121" s="128"/>
      <c r="D121" s="129">
        <f t="shared" si="2"/>
        <v>8037</v>
      </c>
      <c r="E121" s="144">
        <v>45278</v>
      </c>
      <c r="F121" s="37">
        <v>8042</v>
      </c>
      <c r="G121" s="145">
        <v>45279</v>
      </c>
      <c r="H121" s="76">
        <f t="shared" si="3"/>
        <v>5</v>
      </c>
      <c r="K121" s="134">
        <v>117</v>
      </c>
      <c r="L121" s="135">
        <v>45278</v>
      </c>
      <c r="M121" s="136"/>
      <c r="N121" s="137">
        <f t="shared" si="4"/>
        <v>270</v>
      </c>
      <c r="O121" s="138">
        <v>225</v>
      </c>
      <c r="P121" s="139">
        <f t="shared" si="0"/>
        <v>45</v>
      </c>
      <c r="Q121" s="41"/>
    </row>
    <row r="122" spans="1:20" ht="15.6" x14ac:dyDescent="0.3">
      <c r="A122" s="150"/>
      <c r="B122" s="142">
        <f t="shared" si="6"/>
        <v>8047</v>
      </c>
      <c r="C122" s="128"/>
      <c r="D122" s="129">
        <f t="shared" si="2"/>
        <v>8042</v>
      </c>
      <c r="E122" s="144">
        <v>45279</v>
      </c>
      <c r="F122" s="37">
        <v>8047</v>
      </c>
      <c r="G122" s="145">
        <v>45280</v>
      </c>
      <c r="H122" s="76">
        <f t="shared" si="3"/>
        <v>5</v>
      </c>
      <c r="K122" s="134">
        <v>118</v>
      </c>
      <c r="L122" s="135">
        <v>45279</v>
      </c>
      <c r="M122" s="136"/>
      <c r="N122" s="137">
        <f t="shared" si="4"/>
        <v>225</v>
      </c>
      <c r="O122" s="138">
        <v>180</v>
      </c>
      <c r="P122" s="139">
        <f t="shared" si="0"/>
        <v>45</v>
      </c>
      <c r="Q122" s="41"/>
    </row>
    <row r="123" spans="1:20" ht="15.6" x14ac:dyDescent="0.3">
      <c r="A123" s="150"/>
      <c r="B123" s="142">
        <f t="shared" si="6"/>
        <v>8050</v>
      </c>
      <c r="C123" s="128"/>
      <c r="D123" s="129">
        <f t="shared" si="2"/>
        <v>8047</v>
      </c>
      <c r="E123" s="144">
        <v>45280</v>
      </c>
      <c r="F123" s="37">
        <v>8050</v>
      </c>
      <c r="G123" s="145">
        <v>45281</v>
      </c>
      <c r="H123" s="76">
        <f t="shared" si="3"/>
        <v>3</v>
      </c>
      <c r="K123" s="134">
        <v>119</v>
      </c>
      <c r="L123" s="135">
        <v>45280</v>
      </c>
      <c r="M123" s="136"/>
      <c r="N123" s="137">
        <f t="shared" si="4"/>
        <v>180</v>
      </c>
      <c r="O123" s="138">
        <v>150</v>
      </c>
      <c r="P123" s="139">
        <f t="shared" si="0"/>
        <v>30</v>
      </c>
      <c r="Q123" s="41"/>
      <c r="S123" s="48">
        <f>SUM(H123:H138)</f>
        <v>58</v>
      </c>
      <c r="T123" s="48">
        <f>SUM(P123:P138)</f>
        <v>572.5</v>
      </c>
    </row>
    <row r="124" spans="1:20" ht="15.6" x14ac:dyDescent="0.3">
      <c r="A124" s="150"/>
      <c r="B124" s="142">
        <f t="shared" si="6"/>
        <v>8053</v>
      </c>
      <c r="C124" s="128"/>
      <c r="D124" s="129">
        <f t="shared" si="2"/>
        <v>8050</v>
      </c>
      <c r="E124" s="144">
        <v>45281</v>
      </c>
      <c r="F124" s="37">
        <v>8053</v>
      </c>
      <c r="G124" s="145">
        <v>45282</v>
      </c>
      <c r="H124" s="76">
        <f t="shared" si="3"/>
        <v>3</v>
      </c>
      <c r="K124" s="134">
        <v>120</v>
      </c>
      <c r="L124" s="135">
        <v>45281</v>
      </c>
      <c r="M124" s="136"/>
      <c r="N124" s="137">
        <f t="shared" si="4"/>
        <v>150</v>
      </c>
      <c r="O124" s="138">
        <v>143</v>
      </c>
      <c r="P124" s="139">
        <f t="shared" si="0"/>
        <v>7</v>
      </c>
      <c r="Q124" s="41"/>
    </row>
    <row r="125" spans="1:20" ht="15.6" x14ac:dyDescent="0.3">
      <c r="A125" s="150"/>
      <c r="B125" s="142">
        <f t="shared" si="6"/>
        <v>8055</v>
      </c>
      <c r="C125" s="128"/>
      <c r="D125" s="129">
        <f t="shared" si="2"/>
        <v>8053</v>
      </c>
      <c r="E125" s="144">
        <v>45282</v>
      </c>
      <c r="F125" s="37">
        <v>8055</v>
      </c>
      <c r="G125" s="145">
        <v>45283</v>
      </c>
      <c r="H125" s="76">
        <f t="shared" si="3"/>
        <v>2</v>
      </c>
      <c r="K125" s="134">
        <v>121</v>
      </c>
      <c r="L125" s="135">
        <v>45282</v>
      </c>
      <c r="M125" s="136"/>
      <c r="N125" s="137">
        <f t="shared" si="4"/>
        <v>143</v>
      </c>
      <c r="O125" s="138">
        <v>135</v>
      </c>
      <c r="P125" s="139">
        <f t="shared" si="0"/>
        <v>8</v>
      </c>
      <c r="Q125" s="41"/>
    </row>
    <row r="126" spans="1:20" ht="15.6" x14ac:dyDescent="0.3">
      <c r="A126" s="150"/>
      <c r="B126" s="142">
        <f t="shared" si="6"/>
        <v>8060</v>
      </c>
      <c r="C126" s="128"/>
      <c r="D126" s="129">
        <f t="shared" si="2"/>
        <v>8055</v>
      </c>
      <c r="E126" s="144">
        <v>45283</v>
      </c>
      <c r="F126" s="37">
        <v>8060</v>
      </c>
      <c r="G126" s="145">
        <v>45284</v>
      </c>
      <c r="H126" s="76">
        <f t="shared" si="3"/>
        <v>5</v>
      </c>
      <c r="K126" s="134">
        <v>122</v>
      </c>
      <c r="L126" s="135">
        <v>45283</v>
      </c>
      <c r="M126" s="136">
        <v>270</v>
      </c>
      <c r="N126" s="137">
        <f t="shared" si="4"/>
        <v>135</v>
      </c>
      <c r="O126" s="138">
        <v>315</v>
      </c>
      <c r="P126" s="139">
        <f t="shared" si="0"/>
        <v>90</v>
      </c>
      <c r="Q126" s="41"/>
      <c r="R126" s="48" t="s">
        <v>22</v>
      </c>
      <c r="S126" s="48" t="s">
        <v>62</v>
      </c>
    </row>
    <row r="127" spans="1:20" ht="15.6" x14ac:dyDescent="0.3">
      <c r="A127" s="150"/>
      <c r="B127" s="142">
        <f t="shared" si="6"/>
        <v>8063</v>
      </c>
      <c r="C127" s="128"/>
      <c r="D127" s="129">
        <f t="shared" si="2"/>
        <v>8060</v>
      </c>
      <c r="E127" s="144">
        <v>45284</v>
      </c>
      <c r="F127" s="37">
        <v>8063</v>
      </c>
      <c r="G127" s="145">
        <v>45285</v>
      </c>
      <c r="H127" s="76">
        <f t="shared" si="3"/>
        <v>3</v>
      </c>
      <c r="K127" s="134">
        <v>123</v>
      </c>
      <c r="L127" s="135">
        <v>45284</v>
      </c>
      <c r="M127" s="136"/>
      <c r="N127" s="137">
        <f t="shared" si="4"/>
        <v>315</v>
      </c>
      <c r="O127" s="138">
        <v>300</v>
      </c>
      <c r="P127" s="139">
        <f t="shared" si="0"/>
        <v>15</v>
      </c>
      <c r="Q127" s="41"/>
    </row>
    <row r="128" spans="1:20" ht="15.6" x14ac:dyDescent="0.3">
      <c r="A128" s="150"/>
      <c r="B128" s="142">
        <f t="shared" si="6"/>
        <v>8065</v>
      </c>
      <c r="C128" s="128"/>
      <c r="D128" s="129">
        <f t="shared" si="2"/>
        <v>8063</v>
      </c>
      <c r="E128" s="144">
        <v>45285</v>
      </c>
      <c r="F128" s="37">
        <v>8065</v>
      </c>
      <c r="G128" s="145">
        <v>45286</v>
      </c>
      <c r="H128" s="76">
        <f t="shared" si="3"/>
        <v>2</v>
      </c>
      <c r="K128" s="134">
        <v>124</v>
      </c>
      <c r="L128" s="135">
        <v>45285</v>
      </c>
      <c r="M128" s="136"/>
      <c r="N128" s="137">
        <f t="shared" si="4"/>
        <v>300</v>
      </c>
      <c r="O128" s="138">
        <v>293</v>
      </c>
      <c r="P128" s="139">
        <f t="shared" si="0"/>
        <v>7</v>
      </c>
      <c r="Q128" s="41"/>
    </row>
    <row r="129" spans="1:20" ht="15.6" x14ac:dyDescent="0.3">
      <c r="A129" s="150"/>
      <c r="B129" s="142">
        <f t="shared" si="6"/>
        <v>8077</v>
      </c>
      <c r="C129" s="128"/>
      <c r="D129" s="129">
        <f t="shared" si="2"/>
        <v>8065</v>
      </c>
      <c r="E129" s="144">
        <v>45286</v>
      </c>
      <c r="F129" s="37">
        <v>8077</v>
      </c>
      <c r="G129" s="145">
        <v>45287</v>
      </c>
      <c r="H129" s="76">
        <f t="shared" si="3"/>
        <v>12</v>
      </c>
      <c r="K129" s="134">
        <v>125</v>
      </c>
      <c r="L129" s="135">
        <v>45286</v>
      </c>
      <c r="M129" s="136"/>
      <c r="N129" s="137">
        <f t="shared" si="4"/>
        <v>293</v>
      </c>
      <c r="O129" s="138">
        <v>180</v>
      </c>
      <c r="P129" s="139">
        <f t="shared" si="0"/>
        <v>113</v>
      </c>
      <c r="Q129" s="41"/>
    </row>
    <row r="130" spans="1:20" ht="15.6" x14ac:dyDescent="0.3">
      <c r="A130" s="150"/>
      <c r="B130" s="142">
        <f t="shared" si="6"/>
        <v>8093</v>
      </c>
      <c r="C130" s="128"/>
      <c r="D130" s="129">
        <f t="shared" si="2"/>
        <v>8077</v>
      </c>
      <c r="E130" s="144">
        <v>45287</v>
      </c>
      <c r="F130" s="37">
        <v>8093</v>
      </c>
      <c r="G130" s="145">
        <v>45288</v>
      </c>
      <c r="H130" s="76">
        <f t="shared" si="3"/>
        <v>16</v>
      </c>
      <c r="K130" s="134">
        <v>126</v>
      </c>
      <c r="L130" s="135">
        <v>45287</v>
      </c>
      <c r="M130" s="136">
        <v>250</v>
      </c>
      <c r="N130" s="137">
        <f t="shared" si="4"/>
        <v>180</v>
      </c>
      <c r="O130" s="138">
        <v>225</v>
      </c>
      <c r="P130" s="139">
        <f t="shared" si="0"/>
        <v>205</v>
      </c>
      <c r="Q130" s="41"/>
      <c r="R130" s="48" t="s">
        <v>63</v>
      </c>
      <c r="S130" s="48" t="s">
        <v>58</v>
      </c>
    </row>
    <row r="131" spans="1:20" ht="15.6" x14ac:dyDescent="0.3">
      <c r="A131" s="150"/>
      <c r="B131" s="142">
        <f t="shared" si="6"/>
        <v>8099</v>
      </c>
      <c r="C131" s="128"/>
      <c r="D131" s="129">
        <f t="shared" si="2"/>
        <v>8093</v>
      </c>
      <c r="E131" s="144">
        <v>45288</v>
      </c>
      <c r="F131" s="37">
        <v>8099</v>
      </c>
      <c r="G131" s="145">
        <v>45289</v>
      </c>
      <c r="H131" s="76">
        <f t="shared" si="3"/>
        <v>6</v>
      </c>
      <c r="K131" s="134">
        <v>127</v>
      </c>
      <c r="L131" s="135">
        <v>45288</v>
      </c>
      <c r="M131" s="136"/>
      <c r="N131" s="137">
        <f t="shared" si="4"/>
        <v>225</v>
      </c>
      <c r="O131" s="138">
        <v>165</v>
      </c>
      <c r="P131" s="139">
        <f t="shared" si="0"/>
        <v>60</v>
      </c>
      <c r="Q131" s="41"/>
      <c r="R131" s="48" t="s">
        <v>64</v>
      </c>
    </row>
    <row r="132" spans="1:20" ht="15.6" x14ac:dyDescent="0.3">
      <c r="A132" s="150"/>
      <c r="B132" s="142">
        <f t="shared" si="6"/>
        <v>8103</v>
      </c>
      <c r="C132" s="128"/>
      <c r="D132" s="129">
        <f t="shared" si="2"/>
        <v>8099</v>
      </c>
      <c r="E132" s="144">
        <v>45289</v>
      </c>
      <c r="F132" s="37">
        <v>8103</v>
      </c>
      <c r="G132" s="145">
        <v>45290</v>
      </c>
      <c r="H132" s="76">
        <f t="shared" si="3"/>
        <v>4</v>
      </c>
      <c r="K132" s="134">
        <v>128</v>
      </c>
      <c r="L132" s="135">
        <v>45289</v>
      </c>
      <c r="M132" s="136"/>
      <c r="N132" s="137">
        <f t="shared" si="4"/>
        <v>165</v>
      </c>
      <c r="O132" s="138">
        <v>135</v>
      </c>
      <c r="P132" s="139">
        <f t="shared" si="0"/>
        <v>30</v>
      </c>
      <c r="Q132" s="41"/>
    </row>
    <row r="133" spans="1:20" ht="15.6" x14ac:dyDescent="0.3">
      <c r="A133" s="150"/>
      <c r="B133" s="142">
        <f t="shared" si="6"/>
        <v>8103</v>
      </c>
      <c r="C133" s="128"/>
      <c r="D133" s="129">
        <f t="shared" si="2"/>
        <v>8103</v>
      </c>
      <c r="E133" s="144">
        <v>45290</v>
      </c>
      <c r="F133" s="37">
        <v>8103</v>
      </c>
      <c r="G133" s="145">
        <v>45291</v>
      </c>
      <c r="H133" s="76">
        <f t="shared" si="3"/>
        <v>0</v>
      </c>
      <c r="K133" s="134">
        <v>129</v>
      </c>
      <c r="L133" s="135">
        <v>45290</v>
      </c>
      <c r="M133" s="136"/>
      <c r="N133" s="137">
        <f t="shared" si="4"/>
        <v>135</v>
      </c>
      <c r="O133" s="138">
        <v>135</v>
      </c>
      <c r="P133" s="139">
        <f t="shared" si="0"/>
        <v>0</v>
      </c>
      <c r="Q133" s="41"/>
    </row>
    <row r="134" spans="1:20" ht="15.6" x14ac:dyDescent="0.3">
      <c r="A134" s="150"/>
      <c r="B134" s="142">
        <f t="shared" si="6"/>
        <v>8105</v>
      </c>
      <c r="C134" s="128"/>
      <c r="D134" s="129">
        <f t="shared" si="2"/>
        <v>8103</v>
      </c>
      <c r="E134" s="144">
        <v>45291</v>
      </c>
      <c r="F134" s="37">
        <v>8105</v>
      </c>
      <c r="G134" s="145">
        <v>45292</v>
      </c>
      <c r="H134" s="76">
        <f t="shared" si="3"/>
        <v>2</v>
      </c>
      <c r="K134" s="134">
        <v>130</v>
      </c>
      <c r="L134" s="135">
        <v>45291</v>
      </c>
      <c r="M134" s="136"/>
      <c r="N134" s="137">
        <f t="shared" si="4"/>
        <v>135</v>
      </c>
      <c r="O134" s="138">
        <v>127.5</v>
      </c>
      <c r="P134" s="139">
        <f t="shared" si="0"/>
        <v>7.5</v>
      </c>
      <c r="Q134" s="41"/>
    </row>
    <row r="135" spans="1:20" ht="15.6" x14ac:dyDescent="0.3">
      <c r="A135" s="150"/>
      <c r="B135" s="142">
        <f t="shared" si="6"/>
        <v>8105</v>
      </c>
      <c r="C135" s="128"/>
      <c r="D135" s="129">
        <f t="shared" si="2"/>
        <v>8105</v>
      </c>
      <c r="E135" s="144">
        <v>45292</v>
      </c>
      <c r="F135" s="37">
        <v>8105</v>
      </c>
      <c r="G135" s="145">
        <v>45293</v>
      </c>
      <c r="H135" s="76">
        <f t="shared" si="3"/>
        <v>0</v>
      </c>
      <c r="K135" s="134">
        <v>131</v>
      </c>
      <c r="L135" s="135">
        <v>45292</v>
      </c>
      <c r="M135" s="136"/>
      <c r="N135" s="137">
        <f t="shared" si="4"/>
        <v>127.5</v>
      </c>
      <c r="O135" s="138">
        <v>127.5</v>
      </c>
      <c r="P135" s="139">
        <f t="shared" si="0"/>
        <v>0</v>
      </c>
      <c r="Q135" s="41"/>
    </row>
    <row r="136" spans="1:20" ht="15.6" x14ac:dyDescent="0.3">
      <c r="A136" s="150"/>
      <c r="B136" s="142">
        <f t="shared" si="6"/>
        <v>8105</v>
      </c>
      <c r="C136" s="128"/>
      <c r="D136" s="129">
        <f t="shared" si="2"/>
        <v>8105</v>
      </c>
      <c r="E136" s="144">
        <v>45293</v>
      </c>
      <c r="F136" s="37">
        <v>8105</v>
      </c>
      <c r="G136" s="145">
        <v>45294</v>
      </c>
      <c r="H136" s="76">
        <f t="shared" si="3"/>
        <v>0</v>
      </c>
      <c r="K136" s="134">
        <v>132</v>
      </c>
      <c r="L136" s="135">
        <v>45293</v>
      </c>
      <c r="M136" s="136"/>
      <c r="N136" s="137">
        <f t="shared" si="4"/>
        <v>127.5</v>
      </c>
      <c r="O136" s="138">
        <v>127.5</v>
      </c>
      <c r="P136" s="139">
        <f t="shared" si="0"/>
        <v>0</v>
      </c>
      <c r="Q136" s="41"/>
    </row>
    <row r="137" spans="1:20" ht="15.6" x14ac:dyDescent="0.3">
      <c r="A137" s="150"/>
      <c r="B137" s="142">
        <f t="shared" si="6"/>
        <v>8105</v>
      </c>
      <c r="C137" s="128"/>
      <c r="D137" s="129">
        <f t="shared" si="2"/>
        <v>8105</v>
      </c>
      <c r="E137" s="144">
        <v>45294</v>
      </c>
      <c r="F137" s="37">
        <v>8105</v>
      </c>
      <c r="G137" s="145">
        <v>45295</v>
      </c>
      <c r="H137" s="76">
        <f t="shared" si="3"/>
        <v>0</v>
      </c>
      <c r="K137" s="134">
        <v>133</v>
      </c>
      <c r="L137" s="135">
        <v>45294</v>
      </c>
      <c r="M137" s="136"/>
      <c r="N137" s="137">
        <f t="shared" si="4"/>
        <v>127.5</v>
      </c>
      <c r="O137" s="138">
        <v>127.5</v>
      </c>
      <c r="P137" s="139">
        <f t="shared" si="0"/>
        <v>0</v>
      </c>
      <c r="Q137" s="41"/>
    </row>
    <row r="138" spans="1:20" ht="15.6" x14ac:dyDescent="0.3">
      <c r="A138" s="150"/>
      <c r="B138" s="142">
        <f t="shared" si="6"/>
        <v>8105</v>
      </c>
      <c r="C138" s="128"/>
      <c r="D138" s="129">
        <f t="shared" si="2"/>
        <v>8105</v>
      </c>
      <c r="E138" s="144">
        <v>45295</v>
      </c>
      <c r="F138" s="37">
        <v>8105</v>
      </c>
      <c r="G138" s="145">
        <v>45296</v>
      </c>
      <c r="H138" s="76">
        <f t="shared" si="3"/>
        <v>0</v>
      </c>
      <c r="K138" s="134">
        <v>134</v>
      </c>
      <c r="L138" s="135">
        <v>45295</v>
      </c>
      <c r="M138" s="136"/>
      <c r="N138" s="137">
        <f t="shared" si="4"/>
        <v>127.5</v>
      </c>
      <c r="O138" s="138">
        <v>127.5</v>
      </c>
      <c r="P138" s="139">
        <f t="shared" si="0"/>
        <v>0</v>
      </c>
      <c r="Q138" s="41"/>
      <c r="S138" s="48">
        <f>SUM(H132:H138)</f>
        <v>6</v>
      </c>
      <c r="T138" s="48">
        <f>SUM(P132:P138)</f>
        <v>37.5</v>
      </c>
    </row>
    <row r="139" spans="1:20" ht="15.6" x14ac:dyDescent="0.3">
      <c r="A139" s="150"/>
      <c r="B139" s="142">
        <f t="shared" si="6"/>
        <v>0</v>
      </c>
      <c r="C139" s="128"/>
      <c r="D139" s="129">
        <f t="shared" si="2"/>
        <v>8105</v>
      </c>
      <c r="E139" s="144">
        <v>45296</v>
      </c>
      <c r="F139" s="37"/>
      <c r="G139" s="145"/>
      <c r="H139" s="76">
        <f t="shared" si="3"/>
        <v>-8105</v>
      </c>
      <c r="K139" s="134">
        <v>135</v>
      </c>
      <c r="L139" s="135">
        <v>45296</v>
      </c>
      <c r="M139" s="136"/>
      <c r="N139" s="137">
        <f t="shared" si="4"/>
        <v>127.5</v>
      </c>
      <c r="O139" s="138"/>
      <c r="P139" s="139">
        <f t="shared" si="0"/>
        <v>127.5</v>
      </c>
      <c r="Q139" s="41"/>
      <c r="S139" s="48">
        <f>SUM(H125:H138)</f>
        <v>52</v>
      </c>
      <c r="T139" s="48">
        <f>SUM(P125:P138)</f>
        <v>535.5</v>
      </c>
    </row>
    <row r="140" spans="1:20" ht="15.6" x14ac:dyDescent="0.3">
      <c r="A140" s="150"/>
      <c r="B140" s="142">
        <f t="shared" si="6"/>
        <v>0</v>
      </c>
      <c r="C140" s="128"/>
      <c r="D140" s="129">
        <f t="shared" si="2"/>
        <v>0</v>
      </c>
      <c r="E140" s="144"/>
      <c r="F140" s="37"/>
      <c r="G140" s="152"/>
      <c r="H140" s="76">
        <f t="shared" si="3"/>
        <v>0</v>
      </c>
      <c r="K140" s="134">
        <v>136</v>
      </c>
      <c r="L140" s="153"/>
      <c r="M140" s="136"/>
      <c r="N140" s="137">
        <f t="shared" si="4"/>
        <v>0</v>
      </c>
      <c r="O140" s="138"/>
      <c r="P140" s="139">
        <f t="shared" si="0"/>
        <v>0</v>
      </c>
      <c r="Q140" s="41"/>
    </row>
    <row r="141" spans="1:20" ht="15.6" x14ac:dyDescent="0.3">
      <c r="A141" s="150"/>
      <c r="B141" s="142">
        <f t="shared" si="6"/>
        <v>0</v>
      </c>
      <c r="C141" s="128"/>
      <c r="D141" s="129">
        <f t="shared" si="2"/>
        <v>0</v>
      </c>
      <c r="E141" s="154"/>
      <c r="F141" s="37"/>
      <c r="G141" s="152"/>
      <c r="H141" s="76">
        <f t="shared" si="3"/>
        <v>0</v>
      </c>
      <c r="I141" s="48" t="s">
        <v>65</v>
      </c>
      <c r="K141" s="134">
        <v>137</v>
      </c>
      <c r="L141" s="153"/>
      <c r="M141" s="136"/>
      <c r="N141" s="137">
        <f t="shared" si="4"/>
        <v>0</v>
      </c>
      <c r="O141" s="138"/>
      <c r="P141" s="139">
        <f t="shared" si="0"/>
        <v>0</v>
      </c>
      <c r="Q141" s="41"/>
      <c r="R141" s="48" t="s">
        <v>65</v>
      </c>
    </row>
    <row r="142" spans="1:20" ht="15.6" x14ac:dyDescent="0.3">
      <c r="A142" s="150"/>
      <c r="B142" s="142">
        <f t="shared" si="6"/>
        <v>0</v>
      </c>
      <c r="C142" s="128"/>
      <c r="D142" s="129">
        <f t="shared" si="2"/>
        <v>0</v>
      </c>
      <c r="E142" s="154" t="s">
        <v>1885</v>
      </c>
      <c r="F142" s="37"/>
      <c r="G142" s="152"/>
      <c r="H142" s="76">
        <f t="shared" si="3"/>
        <v>0</v>
      </c>
      <c r="K142" s="134">
        <v>138</v>
      </c>
      <c r="L142" s="153"/>
      <c r="M142" s="136"/>
      <c r="N142" s="137">
        <f t="shared" si="4"/>
        <v>0</v>
      </c>
      <c r="O142" s="138"/>
      <c r="P142" s="139">
        <f t="shared" si="0"/>
        <v>0</v>
      </c>
      <c r="Q142" s="41"/>
    </row>
    <row r="143" spans="1:20" ht="15.6" x14ac:dyDescent="0.3">
      <c r="A143" s="150"/>
      <c r="B143" s="142">
        <f t="shared" si="6"/>
        <v>0</v>
      </c>
      <c r="C143" s="128"/>
      <c r="D143" s="129">
        <f t="shared" si="2"/>
        <v>0</v>
      </c>
      <c r="E143" s="154"/>
      <c r="F143" s="37"/>
      <c r="G143" s="152"/>
      <c r="H143" s="76">
        <f t="shared" si="3"/>
        <v>0</v>
      </c>
      <c r="K143" s="134">
        <v>139</v>
      </c>
      <c r="L143" s="153"/>
      <c r="M143" s="136"/>
      <c r="N143" s="137">
        <f t="shared" si="4"/>
        <v>0</v>
      </c>
      <c r="O143" s="138"/>
      <c r="P143" s="139">
        <f t="shared" si="0"/>
        <v>0</v>
      </c>
      <c r="Q143" s="41"/>
    </row>
    <row r="144" spans="1:20" ht="15.6" x14ac:dyDescent="0.3">
      <c r="A144" s="150"/>
      <c r="B144" s="142">
        <f t="shared" si="6"/>
        <v>0</v>
      </c>
      <c r="C144" s="128"/>
      <c r="D144" s="129">
        <f t="shared" si="2"/>
        <v>0</v>
      </c>
      <c r="E144" s="154"/>
      <c r="F144" s="37"/>
      <c r="G144" s="152"/>
      <c r="H144" s="76">
        <f t="shared" si="3"/>
        <v>0</v>
      </c>
      <c r="K144" s="134">
        <v>140</v>
      </c>
      <c r="L144" s="153"/>
      <c r="M144" s="136"/>
      <c r="N144" s="137">
        <f t="shared" si="4"/>
        <v>0</v>
      </c>
      <c r="O144" s="138"/>
      <c r="P144" s="139">
        <f t="shared" si="0"/>
        <v>0</v>
      </c>
      <c r="Q144" s="41"/>
    </row>
    <row r="145" spans="1:17" ht="15.6" x14ac:dyDescent="0.3">
      <c r="A145" s="150"/>
      <c r="B145" s="142">
        <f t="shared" si="6"/>
        <v>0</v>
      </c>
      <c r="C145" s="128"/>
      <c r="D145" s="129">
        <f t="shared" si="2"/>
        <v>0</v>
      </c>
      <c r="E145" s="154"/>
      <c r="F145" s="37"/>
      <c r="G145" s="152"/>
      <c r="H145" s="76">
        <f t="shared" si="3"/>
        <v>0</v>
      </c>
      <c r="K145" s="134">
        <v>141</v>
      </c>
      <c r="L145" s="153"/>
      <c r="M145" s="136"/>
      <c r="N145" s="137"/>
      <c r="O145" s="138"/>
      <c r="P145" s="139">
        <f t="shared" si="0"/>
        <v>0</v>
      </c>
      <c r="Q145" s="41"/>
    </row>
    <row r="146" spans="1:17" ht="15.6" x14ac:dyDescent="0.3">
      <c r="A146" s="150"/>
      <c r="B146" s="142">
        <f t="shared" si="6"/>
        <v>0</v>
      </c>
      <c r="C146" s="128"/>
      <c r="D146" s="129">
        <f t="shared" si="2"/>
        <v>0</v>
      </c>
      <c r="E146" s="154"/>
      <c r="F146" s="37"/>
      <c r="G146" s="152"/>
      <c r="H146" s="76">
        <f t="shared" si="3"/>
        <v>0</v>
      </c>
      <c r="K146" s="134">
        <v>142</v>
      </c>
      <c r="L146" s="153"/>
      <c r="M146" s="136"/>
      <c r="N146" s="137"/>
      <c r="O146" s="138"/>
      <c r="P146" s="139">
        <f t="shared" si="0"/>
        <v>0</v>
      </c>
      <c r="Q146" s="41"/>
    </row>
    <row r="147" spans="1:17" ht="15.6" x14ac:dyDescent="0.3">
      <c r="A147" s="150"/>
      <c r="B147" s="142">
        <f t="shared" si="6"/>
        <v>0</v>
      </c>
      <c r="C147" s="128"/>
      <c r="D147" s="129">
        <f t="shared" si="2"/>
        <v>0</v>
      </c>
      <c r="E147" s="154"/>
      <c r="F147" s="37"/>
      <c r="G147" s="152"/>
      <c r="H147" s="76">
        <f t="shared" si="3"/>
        <v>0</v>
      </c>
      <c r="K147" s="134">
        <v>143</v>
      </c>
      <c r="L147" s="153"/>
      <c r="M147" s="136"/>
      <c r="N147" s="137"/>
      <c r="O147" s="138"/>
      <c r="P147" s="139">
        <f t="shared" si="0"/>
        <v>0</v>
      </c>
      <c r="Q147" s="41"/>
    </row>
    <row r="148" spans="1:17" ht="15.6" x14ac:dyDescent="0.3">
      <c r="A148" s="150"/>
      <c r="B148" s="142">
        <f t="shared" si="6"/>
        <v>0</v>
      </c>
      <c r="C148" s="128"/>
      <c r="D148" s="129">
        <f t="shared" si="2"/>
        <v>0</v>
      </c>
      <c r="E148" s="154"/>
      <c r="F148" s="37"/>
      <c r="G148" s="152"/>
      <c r="H148" s="76">
        <f t="shared" si="3"/>
        <v>0</v>
      </c>
      <c r="K148" s="134">
        <v>144</v>
      </c>
      <c r="L148" s="153"/>
      <c r="M148" s="136"/>
      <c r="N148" s="137"/>
      <c r="O148" s="138"/>
      <c r="P148" s="139">
        <f t="shared" si="0"/>
        <v>0</v>
      </c>
      <c r="Q148" s="41"/>
    </row>
    <row r="149" spans="1:17" ht="15.6" x14ac:dyDescent="0.3">
      <c r="A149" s="150"/>
      <c r="B149" s="142">
        <f t="shared" si="6"/>
        <v>0</v>
      </c>
      <c r="C149" s="128"/>
      <c r="D149" s="129">
        <f t="shared" si="2"/>
        <v>0</v>
      </c>
      <c r="E149" s="154"/>
      <c r="F149" s="37"/>
      <c r="G149" s="152"/>
      <c r="H149" s="76">
        <f t="shared" si="3"/>
        <v>0</v>
      </c>
      <c r="K149" s="134">
        <v>145</v>
      </c>
      <c r="L149" s="153"/>
      <c r="M149" s="136"/>
      <c r="N149" s="137"/>
      <c r="O149" s="138"/>
      <c r="P149" s="139">
        <f t="shared" si="0"/>
        <v>0</v>
      </c>
      <c r="Q149" s="41"/>
    </row>
    <row r="150" spans="1:17" ht="15.6" x14ac:dyDescent="0.3">
      <c r="A150" s="150"/>
      <c r="B150" s="142">
        <f t="shared" si="6"/>
        <v>0</v>
      </c>
      <c r="C150" s="128"/>
      <c r="D150" s="129">
        <f t="shared" si="2"/>
        <v>0</v>
      </c>
      <c r="E150" s="154"/>
      <c r="F150" s="37"/>
      <c r="G150" s="152"/>
      <c r="H150" s="76">
        <f t="shared" si="3"/>
        <v>0</v>
      </c>
      <c r="K150" s="134">
        <v>146</v>
      </c>
      <c r="L150" s="153"/>
      <c r="M150" s="136"/>
      <c r="N150" s="137"/>
      <c r="O150" s="138"/>
      <c r="P150" s="139">
        <f t="shared" si="0"/>
        <v>0</v>
      </c>
      <c r="Q150" s="41"/>
    </row>
    <row r="151" spans="1:17" ht="15.6" x14ac:dyDescent="0.3">
      <c r="A151" s="150"/>
      <c r="B151" s="142">
        <f t="shared" si="6"/>
        <v>0</v>
      </c>
      <c r="C151" s="128"/>
      <c r="D151" s="129">
        <f t="shared" si="2"/>
        <v>0</v>
      </c>
      <c r="E151" s="154"/>
      <c r="F151" s="37"/>
      <c r="G151" s="152"/>
      <c r="H151" s="76">
        <f t="shared" si="3"/>
        <v>0</v>
      </c>
      <c r="K151" s="134">
        <v>147</v>
      </c>
      <c r="L151" s="153"/>
      <c r="M151" s="136"/>
      <c r="N151" s="137"/>
      <c r="O151" s="138"/>
      <c r="P151" s="139">
        <f t="shared" si="0"/>
        <v>0</v>
      </c>
      <c r="Q151" s="41"/>
    </row>
    <row r="152" spans="1:17" ht="15.6" x14ac:dyDescent="0.3">
      <c r="A152" s="150"/>
      <c r="B152" s="142">
        <f t="shared" si="6"/>
        <v>0</v>
      </c>
      <c r="C152" s="128"/>
      <c r="D152" s="129">
        <f t="shared" si="2"/>
        <v>0</v>
      </c>
      <c r="E152" s="154"/>
      <c r="F152" s="37"/>
      <c r="G152" s="152"/>
      <c r="H152" s="76">
        <f t="shared" si="3"/>
        <v>0</v>
      </c>
      <c r="K152" s="134">
        <v>148</v>
      </c>
      <c r="L152" s="153"/>
      <c r="M152" s="136"/>
      <c r="N152" s="137"/>
      <c r="O152" s="138"/>
      <c r="P152" s="139">
        <f t="shared" si="0"/>
        <v>0</v>
      </c>
      <c r="Q152" s="41"/>
    </row>
    <row r="153" spans="1:17" ht="15.6" x14ac:dyDescent="0.3">
      <c r="A153" s="150"/>
      <c r="B153" s="142">
        <f t="shared" si="6"/>
        <v>0</v>
      </c>
      <c r="C153" s="128"/>
      <c r="D153" s="129">
        <f t="shared" si="2"/>
        <v>0</v>
      </c>
      <c r="E153" s="154"/>
      <c r="F153" s="37"/>
      <c r="G153" s="152"/>
      <c r="H153" s="76">
        <f t="shared" si="3"/>
        <v>0</v>
      </c>
      <c r="K153" s="134">
        <v>149</v>
      </c>
      <c r="L153" s="153"/>
      <c r="M153" s="136"/>
      <c r="N153" s="137"/>
      <c r="O153" s="138"/>
      <c r="P153" s="139">
        <f t="shared" si="0"/>
        <v>0</v>
      </c>
      <c r="Q153" s="41"/>
    </row>
    <row r="154" spans="1:17" ht="15.6" x14ac:dyDescent="0.3">
      <c r="A154" s="150"/>
      <c r="B154" s="142">
        <f t="shared" si="6"/>
        <v>0</v>
      </c>
      <c r="C154" s="128"/>
      <c r="D154" s="129">
        <f t="shared" si="2"/>
        <v>0</v>
      </c>
      <c r="E154" s="154"/>
      <c r="F154" s="37"/>
      <c r="G154" s="152"/>
      <c r="H154" s="76">
        <f t="shared" si="3"/>
        <v>0</v>
      </c>
      <c r="K154" s="134">
        <v>150</v>
      </c>
      <c r="L154" s="153"/>
      <c r="M154" s="136"/>
      <c r="N154" s="137"/>
      <c r="O154" s="138"/>
      <c r="P154" s="139">
        <f t="shared" si="0"/>
        <v>0</v>
      </c>
      <c r="Q154" s="56"/>
    </row>
    <row r="155" spans="1:17" ht="15.6" x14ac:dyDescent="0.3">
      <c r="A155" s="150"/>
      <c r="B155" s="142">
        <f t="shared" si="6"/>
        <v>0</v>
      </c>
      <c r="C155" s="128"/>
      <c r="D155" s="129">
        <f t="shared" si="2"/>
        <v>0</v>
      </c>
      <c r="E155" s="154"/>
      <c r="F155" s="37"/>
      <c r="G155" s="152"/>
      <c r="H155" s="76">
        <f t="shared" si="3"/>
        <v>0</v>
      </c>
      <c r="K155" s="134">
        <v>151</v>
      </c>
      <c r="L155" s="153"/>
      <c r="M155" s="136"/>
      <c r="N155" s="137"/>
      <c r="O155" s="138"/>
      <c r="P155" s="139">
        <f t="shared" si="0"/>
        <v>0</v>
      </c>
      <c r="Q155" s="56"/>
    </row>
    <row r="156" spans="1:17" ht="15.6" x14ac:dyDescent="0.3">
      <c r="A156" s="150"/>
      <c r="B156" s="142">
        <f t="shared" si="6"/>
        <v>0</v>
      </c>
      <c r="C156" s="128"/>
      <c r="D156" s="129">
        <f t="shared" si="2"/>
        <v>0</v>
      </c>
      <c r="E156" s="154"/>
      <c r="F156" s="37"/>
      <c r="G156" s="152"/>
      <c r="H156" s="76">
        <f t="shared" si="3"/>
        <v>0</v>
      </c>
      <c r="K156" s="134">
        <v>152</v>
      </c>
      <c r="L156" s="153"/>
      <c r="M156" s="136"/>
      <c r="N156" s="137"/>
      <c r="O156" s="138"/>
      <c r="P156" s="155"/>
      <c r="Q156" s="41"/>
    </row>
    <row r="157" spans="1:17" ht="15.6" x14ac:dyDescent="0.3">
      <c r="A157" s="150"/>
      <c r="B157" s="142">
        <f t="shared" si="6"/>
        <v>0</v>
      </c>
      <c r="C157" s="128"/>
      <c r="D157" s="129">
        <f t="shared" si="2"/>
        <v>0</v>
      </c>
      <c r="E157" s="154"/>
      <c r="F157" s="37"/>
      <c r="G157" s="152"/>
      <c r="H157" s="76">
        <f t="shared" si="3"/>
        <v>0</v>
      </c>
      <c r="K157" s="134">
        <v>153</v>
      </c>
      <c r="L157" s="153"/>
      <c r="M157" s="136"/>
      <c r="N157" s="137"/>
      <c r="O157" s="138"/>
      <c r="P157" s="155"/>
      <c r="Q157" s="41"/>
    </row>
    <row r="158" spans="1:17" ht="15.6" x14ac:dyDescent="0.3">
      <c r="A158" s="150"/>
      <c r="B158" s="142">
        <f t="shared" si="6"/>
        <v>0</v>
      </c>
      <c r="C158" s="128"/>
      <c r="D158" s="129">
        <f t="shared" si="2"/>
        <v>0</v>
      </c>
      <c r="E158" s="154"/>
      <c r="F158" s="37"/>
      <c r="G158" s="152"/>
      <c r="H158" s="76">
        <f t="shared" si="3"/>
        <v>0</v>
      </c>
      <c r="K158" s="134">
        <v>154</v>
      </c>
      <c r="L158" s="153"/>
      <c r="M158" s="136"/>
      <c r="N158" s="137"/>
      <c r="O158" s="138"/>
      <c r="P158" s="155"/>
      <c r="Q158" s="41"/>
    </row>
    <row r="159" spans="1:17" ht="15.6" x14ac:dyDescent="0.3">
      <c r="A159" s="150"/>
      <c r="B159" s="142">
        <f t="shared" si="6"/>
        <v>0</v>
      </c>
      <c r="C159" s="128"/>
      <c r="D159" s="129">
        <f t="shared" si="2"/>
        <v>0</v>
      </c>
      <c r="E159" s="154"/>
      <c r="F159" s="37"/>
      <c r="G159" s="152"/>
      <c r="H159" s="76">
        <f t="shared" si="3"/>
        <v>0</v>
      </c>
      <c r="K159" s="134">
        <v>155</v>
      </c>
      <c r="L159" s="153"/>
      <c r="M159" s="136"/>
      <c r="N159" s="137"/>
      <c r="O159" s="138"/>
      <c r="P159" s="155"/>
      <c r="Q159" s="41"/>
    </row>
    <row r="160" spans="1:17" ht="15.6" x14ac:dyDescent="0.3">
      <c r="A160" s="150"/>
      <c r="B160" s="142">
        <f t="shared" si="6"/>
        <v>0</v>
      </c>
      <c r="C160" s="128"/>
      <c r="D160" s="129">
        <f t="shared" si="2"/>
        <v>0</v>
      </c>
      <c r="E160" s="154"/>
      <c r="F160" s="37"/>
      <c r="G160" s="152"/>
      <c r="H160" s="76">
        <f t="shared" si="3"/>
        <v>0</v>
      </c>
      <c r="K160" s="134">
        <v>156</v>
      </c>
      <c r="L160" s="153"/>
      <c r="M160" s="136"/>
      <c r="N160" s="137"/>
      <c r="O160" s="138"/>
      <c r="P160" s="155"/>
      <c r="Q160" s="41"/>
    </row>
    <row r="161" spans="1:17" ht="15.6" x14ac:dyDescent="0.3">
      <c r="A161" s="150"/>
      <c r="B161" s="142">
        <f t="shared" si="6"/>
        <v>0</v>
      </c>
      <c r="C161" s="128"/>
      <c r="D161" s="129">
        <f t="shared" si="2"/>
        <v>0</v>
      </c>
      <c r="E161" s="154"/>
      <c r="F161" s="37"/>
      <c r="G161" s="152"/>
      <c r="H161" s="76">
        <f t="shared" si="3"/>
        <v>0</v>
      </c>
      <c r="K161" s="134">
        <v>157</v>
      </c>
      <c r="L161" s="153"/>
      <c r="M161" s="136"/>
      <c r="N161" s="137"/>
      <c r="O161" s="138"/>
      <c r="P161" s="155"/>
      <c r="Q161" s="41"/>
    </row>
    <row r="162" spans="1:17" ht="15.6" x14ac:dyDescent="0.3">
      <c r="A162" s="150"/>
      <c r="B162" s="142">
        <f t="shared" si="6"/>
        <v>0</v>
      </c>
      <c r="C162" s="128"/>
      <c r="D162" s="129">
        <f t="shared" si="2"/>
        <v>0</v>
      </c>
      <c r="E162" s="154"/>
      <c r="F162" s="37"/>
      <c r="G162" s="152"/>
      <c r="H162" s="76">
        <f t="shared" si="3"/>
        <v>0</v>
      </c>
      <c r="K162" s="134">
        <v>158</v>
      </c>
      <c r="L162" s="153"/>
      <c r="M162" s="136"/>
      <c r="N162" s="137"/>
      <c r="O162" s="138"/>
      <c r="P162" s="155"/>
      <c r="Q162" s="41"/>
    </row>
    <row r="163" spans="1:17" ht="15.6" x14ac:dyDescent="0.3">
      <c r="A163" s="150"/>
      <c r="B163" s="142">
        <f t="shared" si="6"/>
        <v>0</v>
      </c>
      <c r="C163" s="128"/>
      <c r="D163" s="129">
        <f t="shared" si="2"/>
        <v>0</v>
      </c>
      <c r="E163" s="154"/>
      <c r="F163" s="37"/>
      <c r="G163" s="152"/>
      <c r="H163" s="76">
        <f t="shared" si="3"/>
        <v>0</v>
      </c>
      <c r="K163" s="134">
        <v>159</v>
      </c>
      <c r="L163" s="153"/>
      <c r="M163" s="136"/>
      <c r="N163" s="137"/>
      <c r="O163" s="138"/>
      <c r="P163" s="155"/>
      <c r="Q163" s="41"/>
    </row>
    <row r="164" spans="1:17" ht="15.6" x14ac:dyDescent="0.3">
      <c r="A164" s="150"/>
      <c r="B164" s="142">
        <f t="shared" si="6"/>
        <v>0</v>
      </c>
      <c r="C164" s="128"/>
      <c r="D164" s="129">
        <f t="shared" si="2"/>
        <v>0</v>
      </c>
      <c r="E164" s="154"/>
      <c r="F164" s="37"/>
      <c r="G164" s="152"/>
      <c r="H164" s="76">
        <f t="shared" si="3"/>
        <v>0</v>
      </c>
      <c r="K164" s="134">
        <v>160</v>
      </c>
      <c r="L164" s="153"/>
      <c r="M164" s="136"/>
      <c r="N164" s="137"/>
      <c r="O164" s="138"/>
      <c r="P164" s="155"/>
      <c r="Q164" s="41"/>
    </row>
    <row r="165" spans="1:17" ht="15.6" x14ac:dyDescent="0.3">
      <c r="A165" s="150"/>
      <c r="B165" s="142">
        <f t="shared" si="6"/>
        <v>0</v>
      </c>
      <c r="C165" s="128"/>
      <c r="D165" s="129">
        <f t="shared" si="2"/>
        <v>0</v>
      </c>
      <c r="E165" s="154"/>
      <c r="F165" s="37"/>
      <c r="G165" s="152"/>
      <c r="H165" s="76">
        <f t="shared" si="3"/>
        <v>0</v>
      </c>
      <c r="K165" s="134">
        <v>161</v>
      </c>
      <c r="L165" s="153"/>
      <c r="M165" s="136"/>
      <c r="N165" s="137"/>
      <c r="O165" s="138"/>
      <c r="P165" s="155"/>
      <c r="Q165" s="41"/>
    </row>
    <row r="166" spans="1:17" ht="15.6" x14ac:dyDescent="0.3">
      <c r="A166" s="150"/>
      <c r="B166" s="142">
        <f t="shared" si="6"/>
        <v>0</v>
      </c>
      <c r="C166" s="128"/>
      <c r="D166" s="129">
        <f t="shared" si="2"/>
        <v>0</v>
      </c>
      <c r="E166" s="154"/>
      <c r="F166" s="37"/>
      <c r="G166" s="152"/>
      <c r="H166" s="76">
        <f t="shared" si="3"/>
        <v>0</v>
      </c>
      <c r="K166" s="134">
        <v>162</v>
      </c>
      <c r="L166" s="153"/>
      <c r="M166" s="136"/>
      <c r="N166" s="137"/>
      <c r="O166" s="138"/>
      <c r="P166" s="155"/>
      <c r="Q166" s="41"/>
    </row>
    <row r="167" spans="1:17" ht="15.6" x14ac:dyDescent="0.3">
      <c r="A167" s="150"/>
      <c r="B167" s="142">
        <f t="shared" si="6"/>
        <v>0</v>
      </c>
      <c r="C167" s="128"/>
      <c r="D167" s="129">
        <f t="shared" si="2"/>
        <v>0</v>
      </c>
      <c r="E167" s="154"/>
      <c r="F167" s="37"/>
      <c r="G167" s="152"/>
      <c r="H167" s="76">
        <f t="shared" si="3"/>
        <v>0</v>
      </c>
      <c r="K167" s="134">
        <v>163</v>
      </c>
      <c r="L167" s="153"/>
      <c r="M167" s="136"/>
      <c r="N167" s="137"/>
      <c r="O167" s="138"/>
      <c r="P167" s="155"/>
      <c r="Q167" s="41"/>
    </row>
    <row r="168" spans="1:17" ht="15.6" x14ac:dyDescent="0.3">
      <c r="A168" s="150"/>
      <c r="B168" s="142">
        <f t="shared" si="6"/>
        <v>0</v>
      </c>
      <c r="C168" s="128"/>
      <c r="D168" s="129">
        <f t="shared" si="2"/>
        <v>0</v>
      </c>
      <c r="E168" s="154"/>
      <c r="F168" s="37"/>
      <c r="G168" s="152"/>
      <c r="H168" s="76">
        <f t="shared" si="3"/>
        <v>0</v>
      </c>
      <c r="K168" s="134">
        <v>164</v>
      </c>
      <c r="L168" s="153"/>
      <c r="M168" s="136"/>
      <c r="N168" s="137"/>
      <c r="O168" s="138"/>
      <c r="P168" s="155"/>
      <c r="Q168" s="41"/>
    </row>
    <row r="169" spans="1:17" ht="15.6" x14ac:dyDescent="0.3">
      <c r="A169" s="150"/>
      <c r="B169" s="142">
        <f t="shared" si="6"/>
        <v>0</v>
      </c>
      <c r="C169" s="128"/>
      <c r="D169" s="129">
        <f t="shared" si="2"/>
        <v>0</v>
      </c>
      <c r="E169" s="154"/>
      <c r="F169" s="37"/>
      <c r="G169" s="152"/>
      <c r="H169" s="76">
        <f t="shared" si="3"/>
        <v>0</v>
      </c>
      <c r="K169" s="134">
        <v>165</v>
      </c>
      <c r="L169" s="153"/>
      <c r="M169" s="136"/>
      <c r="N169" s="137"/>
      <c r="O169" s="138"/>
      <c r="P169" s="155"/>
      <c r="Q169" s="41"/>
    </row>
    <row r="170" spans="1:17" ht="15.6" x14ac:dyDescent="0.3">
      <c r="A170" s="150"/>
      <c r="B170" s="142">
        <f t="shared" si="6"/>
        <v>0</v>
      </c>
      <c r="C170" s="128"/>
      <c r="D170" s="129">
        <f t="shared" si="2"/>
        <v>0</v>
      </c>
      <c r="E170" s="154"/>
      <c r="F170" s="37"/>
      <c r="G170" s="152"/>
      <c r="H170" s="76">
        <f t="shared" si="3"/>
        <v>0</v>
      </c>
      <c r="K170" s="134">
        <v>166</v>
      </c>
      <c r="L170" s="153"/>
      <c r="M170" s="136"/>
      <c r="N170" s="137"/>
      <c r="O170" s="138"/>
      <c r="P170" s="155"/>
      <c r="Q170" s="41"/>
    </row>
    <row r="171" spans="1:17" ht="15.6" x14ac:dyDescent="0.3">
      <c r="A171" s="150"/>
      <c r="B171" s="142">
        <f t="shared" si="6"/>
        <v>0</v>
      </c>
      <c r="C171" s="128"/>
      <c r="D171" s="129">
        <f t="shared" si="2"/>
        <v>0</v>
      </c>
      <c r="E171" s="154"/>
      <c r="F171" s="37"/>
      <c r="G171" s="152"/>
      <c r="H171" s="76">
        <f t="shared" si="3"/>
        <v>0</v>
      </c>
      <c r="K171" s="134">
        <v>167</v>
      </c>
      <c r="L171" s="153"/>
      <c r="M171" s="136"/>
      <c r="N171" s="137"/>
      <c r="O171" s="138"/>
      <c r="P171" s="155"/>
      <c r="Q171" s="41"/>
    </row>
    <row r="172" spans="1:17" ht="15.6" x14ac:dyDescent="0.3">
      <c r="A172" s="150"/>
      <c r="B172" s="142">
        <f t="shared" si="6"/>
        <v>0</v>
      </c>
      <c r="C172" s="128"/>
      <c r="D172" s="129">
        <f t="shared" si="2"/>
        <v>0</v>
      </c>
      <c r="E172" s="154"/>
      <c r="F172" s="37"/>
      <c r="G172" s="152"/>
      <c r="H172" s="76">
        <f t="shared" si="3"/>
        <v>0</v>
      </c>
      <c r="K172" s="134">
        <v>168</v>
      </c>
      <c r="L172" s="153"/>
      <c r="M172" s="136"/>
      <c r="N172" s="137"/>
      <c r="O172" s="138"/>
      <c r="P172" s="155"/>
      <c r="Q172" s="41"/>
    </row>
    <row r="173" spans="1:17" ht="15.6" x14ac:dyDescent="0.3">
      <c r="A173" s="150"/>
      <c r="B173" s="142">
        <f t="shared" si="6"/>
        <v>0</v>
      </c>
      <c r="C173" s="128"/>
      <c r="D173" s="129">
        <f t="shared" si="2"/>
        <v>0</v>
      </c>
      <c r="E173" s="154"/>
      <c r="F173" s="37"/>
      <c r="G173" s="152"/>
      <c r="H173" s="76">
        <f t="shared" si="3"/>
        <v>0</v>
      </c>
      <c r="K173" s="134">
        <v>169</v>
      </c>
      <c r="L173" s="153"/>
      <c r="M173" s="136"/>
      <c r="N173" s="137"/>
      <c r="O173" s="138"/>
      <c r="P173" s="155"/>
      <c r="Q173" s="41"/>
    </row>
    <row r="174" spans="1:17" ht="15.6" x14ac:dyDescent="0.3">
      <c r="A174" s="150"/>
      <c r="B174" s="142">
        <f t="shared" si="6"/>
        <v>0</v>
      </c>
      <c r="C174" s="128"/>
      <c r="D174" s="129">
        <f t="shared" si="2"/>
        <v>0</v>
      </c>
      <c r="E174" s="154"/>
      <c r="F174" s="37"/>
      <c r="G174" s="152"/>
      <c r="H174" s="76">
        <f t="shared" si="3"/>
        <v>0</v>
      </c>
      <c r="K174" s="134">
        <v>170</v>
      </c>
      <c r="L174" s="153"/>
      <c r="M174" s="136"/>
      <c r="N174" s="137"/>
      <c r="O174" s="138"/>
      <c r="P174" s="155"/>
      <c r="Q174" s="41"/>
    </row>
    <row r="175" spans="1:17" ht="15.6" x14ac:dyDescent="0.3">
      <c r="A175" s="150"/>
      <c r="B175" s="142">
        <f t="shared" si="6"/>
        <v>0</v>
      </c>
      <c r="C175" s="128"/>
      <c r="D175" s="129">
        <f t="shared" si="2"/>
        <v>0</v>
      </c>
      <c r="E175" s="154"/>
      <c r="F175" s="37"/>
      <c r="G175" s="152"/>
      <c r="H175" s="76">
        <f t="shared" si="3"/>
        <v>0</v>
      </c>
      <c r="K175" s="134">
        <v>171</v>
      </c>
      <c r="L175" s="153"/>
      <c r="M175" s="136"/>
      <c r="N175" s="137"/>
      <c r="O175" s="138"/>
      <c r="P175" s="155"/>
      <c r="Q175" s="41"/>
    </row>
    <row r="176" spans="1:17" ht="15.6" x14ac:dyDescent="0.3">
      <c r="A176" s="150"/>
      <c r="B176" s="142">
        <f t="shared" si="6"/>
        <v>0</v>
      </c>
      <c r="C176" s="128"/>
      <c r="D176" s="129">
        <f t="shared" si="2"/>
        <v>0</v>
      </c>
      <c r="E176" s="154"/>
      <c r="F176" s="37"/>
      <c r="G176" s="152"/>
      <c r="H176" s="76">
        <f t="shared" si="3"/>
        <v>0</v>
      </c>
      <c r="K176" s="134">
        <v>172</v>
      </c>
      <c r="L176" s="153"/>
      <c r="M176" s="136"/>
      <c r="N176" s="137"/>
      <c r="O176" s="138"/>
      <c r="P176" s="155"/>
      <c r="Q176" s="41"/>
    </row>
    <row r="177" spans="1:17" ht="15.6" x14ac:dyDescent="0.3">
      <c r="A177" s="150"/>
      <c r="B177" s="142">
        <f t="shared" si="6"/>
        <v>0</v>
      </c>
      <c r="C177" s="128"/>
      <c r="D177" s="129">
        <f t="shared" si="2"/>
        <v>0</v>
      </c>
      <c r="E177" s="154"/>
      <c r="F177" s="37"/>
      <c r="G177" s="152"/>
      <c r="H177" s="76">
        <f t="shared" si="3"/>
        <v>0</v>
      </c>
      <c r="K177" s="134">
        <v>173</v>
      </c>
      <c r="L177" s="153"/>
      <c r="M177" s="136"/>
      <c r="N177" s="137"/>
      <c r="O177" s="138"/>
      <c r="P177" s="155"/>
      <c r="Q177" s="41"/>
    </row>
    <row r="178" spans="1:17" ht="15.6" x14ac:dyDescent="0.3">
      <c r="A178" s="150"/>
      <c r="B178" s="142">
        <f t="shared" si="6"/>
        <v>0</v>
      </c>
      <c r="C178" s="128"/>
      <c r="D178" s="129">
        <f t="shared" si="2"/>
        <v>0</v>
      </c>
      <c r="E178" s="154"/>
      <c r="F178" s="37"/>
      <c r="G178" s="152"/>
      <c r="H178" s="76">
        <f t="shared" si="3"/>
        <v>0</v>
      </c>
      <c r="K178" s="134">
        <v>174</v>
      </c>
      <c r="L178" s="153"/>
      <c r="M178" s="136"/>
      <c r="N178" s="137"/>
      <c r="O178" s="138"/>
      <c r="P178" s="155"/>
      <c r="Q178" s="41"/>
    </row>
    <row r="179" spans="1:17" ht="15.6" x14ac:dyDescent="0.3">
      <c r="A179" s="150"/>
      <c r="B179" s="142">
        <f t="shared" si="6"/>
        <v>0</v>
      </c>
      <c r="C179" s="128"/>
      <c r="D179" s="129">
        <f t="shared" si="2"/>
        <v>0</v>
      </c>
      <c r="E179" s="154"/>
      <c r="F179" s="37"/>
      <c r="G179" s="152"/>
      <c r="H179" s="76">
        <f t="shared" si="3"/>
        <v>0</v>
      </c>
      <c r="K179" s="134">
        <v>175</v>
      </c>
      <c r="L179" s="153"/>
      <c r="M179" s="136"/>
      <c r="N179" s="137"/>
      <c r="O179" s="138"/>
      <c r="P179" s="155"/>
      <c r="Q179" s="41"/>
    </row>
    <row r="180" spans="1:17" ht="15.6" x14ac:dyDescent="0.3">
      <c r="A180" s="150"/>
      <c r="B180" s="142">
        <f t="shared" si="6"/>
        <v>0</v>
      </c>
      <c r="C180" s="128"/>
      <c r="D180" s="129">
        <f t="shared" si="2"/>
        <v>0</v>
      </c>
      <c r="E180" s="154"/>
      <c r="F180" s="37"/>
      <c r="G180" s="152"/>
      <c r="H180" s="76">
        <f t="shared" si="3"/>
        <v>0</v>
      </c>
      <c r="K180" s="134">
        <v>176</v>
      </c>
      <c r="L180" s="153"/>
      <c r="M180" s="136"/>
      <c r="N180" s="137"/>
      <c r="O180" s="138"/>
      <c r="P180" s="155"/>
      <c r="Q180" s="41"/>
    </row>
    <row r="181" spans="1:17" ht="15.6" x14ac:dyDescent="0.3">
      <c r="A181" s="150"/>
      <c r="B181" s="142">
        <f t="shared" si="6"/>
        <v>0</v>
      </c>
      <c r="C181" s="128"/>
      <c r="D181" s="129">
        <f t="shared" si="2"/>
        <v>0</v>
      </c>
      <c r="E181" s="154"/>
      <c r="F181" s="37"/>
      <c r="G181" s="152"/>
      <c r="H181" s="76">
        <f t="shared" si="3"/>
        <v>0</v>
      </c>
      <c r="K181" s="134">
        <v>177</v>
      </c>
      <c r="L181" s="153"/>
      <c r="M181" s="136"/>
      <c r="N181" s="137"/>
      <c r="O181" s="138"/>
      <c r="P181" s="155"/>
      <c r="Q181" s="41"/>
    </row>
    <row r="182" spans="1:17" ht="15.6" x14ac:dyDescent="0.3">
      <c r="A182" s="150"/>
      <c r="B182" s="142">
        <f t="shared" si="6"/>
        <v>0</v>
      </c>
      <c r="C182" s="128"/>
      <c r="D182" s="129">
        <f t="shared" si="2"/>
        <v>0</v>
      </c>
      <c r="E182" s="154"/>
      <c r="F182" s="37"/>
      <c r="G182" s="152"/>
      <c r="H182" s="76">
        <f t="shared" si="3"/>
        <v>0</v>
      </c>
      <c r="K182" s="134">
        <v>178</v>
      </c>
      <c r="L182" s="153"/>
      <c r="M182" s="136"/>
      <c r="N182" s="137"/>
      <c r="O182" s="138"/>
      <c r="P182" s="155"/>
      <c r="Q182" s="41"/>
    </row>
    <row r="183" spans="1:17" ht="15.6" x14ac:dyDescent="0.3">
      <c r="A183" s="150"/>
      <c r="B183" s="142">
        <f t="shared" si="6"/>
        <v>0</v>
      </c>
      <c r="C183" s="128"/>
      <c r="D183" s="129">
        <f t="shared" si="2"/>
        <v>0</v>
      </c>
      <c r="E183" s="154"/>
      <c r="F183" s="37"/>
      <c r="G183" s="152"/>
      <c r="H183" s="76">
        <f t="shared" si="3"/>
        <v>0</v>
      </c>
      <c r="K183" s="134">
        <v>179</v>
      </c>
      <c r="L183" s="153"/>
      <c r="M183" s="136"/>
      <c r="N183" s="137"/>
      <c r="O183" s="138"/>
      <c r="P183" s="155"/>
      <c r="Q183" s="41"/>
    </row>
    <row r="184" spans="1:17" ht="15.6" x14ac:dyDescent="0.3">
      <c r="A184" s="150"/>
      <c r="B184" s="142">
        <f t="shared" si="6"/>
        <v>0</v>
      </c>
      <c r="C184" s="128"/>
      <c r="D184" s="129">
        <f t="shared" si="2"/>
        <v>0</v>
      </c>
      <c r="E184" s="154"/>
      <c r="F184" s="37"/>
      <c r="G184" s="152"/>
      <c r="H184" s="76">
        <f t="shared" si="3"/>
        <v>0</v>
      </c>
      <c r="K184" s="134">
        <v>180</v>
      </c>
      <c r="L184" s="153"/>
      <c r="M184" s="136"/>
      <c r="N184" s="137"/>
      <c r="O184" s="138"/>
      <c r="P184" s="155"/>
      <c r="Q184" s="41"/>
    </row>
    <row r="185" spans="1:17" ht="15.6" x14ac:dyDescent="0.3">
      <c r="A185" s="150"/>
      <c r="B185" s="142">
        <f t="shared" si="6"/>
        <v>0</v>
      </c>
      <c r="C185" s="128"/>
      <c r="D185" s="129">
        <f t="shared" si="2"/>
        <v>0</v>
      </c>
      <c r="E185" s="154"/>
      <c r="F185" s="37"/>
      <c r="G185" s="152"/>
      <c r="H185" s="76">
        <f t="shared" si="3"/>
        <v>0</v>
      </c>
      <c r="K185" s="134">
        <v>181</v>
      </c>
      <c r="L185" s="153"/>
      <c r="M185" s="136"/>
      <c r="N185" s="137"/>
      <c r="O185" s="138"/>
      <c r="P185" s="155"/>
      <c r="Q185" s="41"/>
    </row>
    <row r="186" spans="1:17" ht="15.6" x14ac:dyDescent="0.3">
      <c r="A186" s="150"/>
      <c r="B186" s="142">
        <f t="shared" si="6"/>
        <v>0</v>
      </c>
      <c r="C186" s="128"/>
      <c r="D186" s="129">
        <f t="shared" si="2"/>
        <v>0</v>
      </c>
      <c r="E186" s="154"/>
      <c r="F186" s="37"/>
      <c r="G186" s="152"/>
      <c r="H186" s="76">
        <f t="shared" si="3"/>
        <v>0</v>
      </c>
      <c r="K186" s="134">
        <v>182</v>
      </c>
      <c r="L186" s="153"/>
      <c r="M186" s="136"/>
      <c r="N186" s="137"/>
      <c r="O186" s="138"/>
      <c r="P186" s="155"/>
      <c r="Q186" s="41"/>
    </row>
    <row r="187" spans="1:17" ht="15.6" x14ac:dyDescent="0.3">
      <c r="A187" s="150"/>
      <c r="B187" s="142">
        <f t="shared" si="6"/>
        <v>0</v>
      </c>
      <c r="C187" s="128"/>
      <c r="D187" s="129">
        <f t="shared" si="2"/>
        <v>0</v>
      </c>
      <c r="E187" s="154"/>
      <c r="F187" s="37"/>
      <c r="G187" s="152"/>
      <c r="H187" s="76">
        <f t="shared" si="3"/>
        <v>0</v>
      </c>
      <c r="K187" s="134">
        <v>183</v>
      </c>
      <c r="L187" s="153"/>
      <c r="M187" s="136"/>
      <c r="N187" s="137"/>
      <c r="O187" s="138"/>
      <c r="P187" s="155"/>
      <c r="Q187" s="41"/>
    </row>
    <row r="188" spans="1:17" ht="15.6" x14ac:dyDescent="0.3">
      <c r="A188" s="150"/>
      <c r="B188" s="142">
        <f t="shared" si="6"/>
        <v>0</v>
      </c>
      <c r="C188" s="128"/>
      <c r="D188" s="129">
        <f t="shared" si="2"/>
        <v>0</v>
      </c>
      <c r="E188" s="154"/>
      <c r="F188" s="37"/>
      <c r="G188" s="152"/>
      <c r="H188" s="76">
        <f t="shared" si="3"/>
        <v>0</v>
      </c>
      <c r="K188" s="134">
        <v>184</v>
      </c>
      <c r="L188" s="153"/>
      <c r="M188" s="136"/>
      <c r="N188" s="137"/>
      <c r="O188" s="138"/>
      <c r="P188" s="155"/>
      <c r="Q188" s="41"/>
    </row>
    <row r="189" spans="1:17" ht="15.6" x14ac:dyDescent="0.3">
      <c r="A189" s="150"/>
      <c r="B189" s="142">
        <f t="shared" si="6"/>
        <v>0</v>
      </c>
      <c r="C189" s="128"/>
      <c r="D189" s="129">
        <f t="shared" si="2"/>
        <v>0</v>
      </c>
      <c r="E189" s="154"/>
      <c r="F189" s="37"/>
      <c r="G189" s="152"/>
      <c r="H189" s="76">
        <f t="shared" si="3"/>
        <v>0</v>
      </c>
      <c r="K189" s="134">
        <v>185</v>
      </c>
      <c r="L189" s="153"/>
      <c r="M189" s="136"/>
      <c r="N189" s="137"/>
      <c r="O189" s="138"/>
      <c r="P189" s="155"/>
      <c r="Q189" s="41"/>
    </row>
    <row r="190" spans="1:17" ht="15.6" x14ac:dyDescent="0.3">
      <c r="A190" s="150"/>
      <c r="B190" s="142">
        <f t="shared" si="6"/>
        <v>0</v>
      </c>
      <c r="C190" s="128"/>
      <c r="D190" s="129">
        <f t="shared" si="2"/>
        <v>0</v>
      </c>
      <c r="E190" s="154"/>
      <c r="F190" s="37"/>
      <c r="G190" s="152"/>
      <c r="H190" s="76">
        <f t="shared" si="3"/>
        <v>0</v>
      </c>
      <c r="K190" s="134">
        <v>186</v>
      </c>
      <c r="L190" s="153"/>
      <c r="M190" s="136"/>
      <c r="N190" s="137"/>
      <c r="O190" s="138"/>
      <c r="P190" s="155"/>
      <c r="Q190" s="41"/>
    </row>
    <row r="191" spans="1:17" ht="15.6" x14ac:dyDescent="0.3">
      <c r="A191" s="150"/>
      <c r="B191" s="142">
        <f t="shared" si="6"/>
        <v>0</v>
      </c>
      <c r="C191" s="128"/>
      <c r="D191" s="129">
        <f t="shared" si="2"/>
        <v>0</v>
      </c>
      <c r="E191" s="154"/>
      <c r="F191" s="37"/>
      <c r="G191" s="152"/>
      <c r="H191" s="76">
        <f t="shared" si="3"/>
        <v>0</v>
      </c>
      <c r="K191" s="134">
        <v>187</v>
      </c>
      <c r="L191" s="153"/>
      <c r="M191" s="136"/>
      <c r="N191" s="137"/>
      <c r="O191" s="138"/>
      <c r="P191" s="155"/>
      <c r="Q191" s="41"/>
    </row>
    <row r="192" spans="1:17" ht="15.6" x14ac:dyDescent="0.3">
      <c r="A192" s="150"/>
      <c r="B192" s="142">
        <f t="shared" si="6"/>
        <v>0</v>
      </c>
      <c r="C192" s="128"/>
      <c r="D192" s="129">
        <f t="shared" si="2"/>
        <v>0</v>
      </c>
      <c r="E192" s="154"/>
      <c r="F192" s="37"/>
      <c r="G192" s="152"/>
      <c r="H192" s="76">
        <f t="shared" si="3"/>
        <v>0</v>
      </c>
      <c r="K192" s="134">
        <v>188</v>
      </c>
      <c r="L192" s="153"/>
      <c r="M192" s="136"/>
      <c r="N192" s="137"/>
      <c r="O192" s="138"/>
      <c r="P192" s="155"/>
      <c r="Q192" s="41"/>
    </row>
    <row r="193" spans="1:17" ht="15.6" x14ac:dyDescent="0.3">
      <c r="A193" s="150"/>
      <c r="B193" s="142">
        <f t="shared" si="6"/>
        <v>0</v>
      </c>
      <c r="C193" s="128"/>
      <c r="D193" s="129">
        <f t="shared" si="2"/>
        <v>0</v>
      </c>
      <c r="E193" s="154"/>
      <c r="F193" s="37"/>
      <c r="G193" s="152"/>
      <c r="H193" s="76">
        <f t="shared" si="3"/>
        <v>0</v>
      </c>
      <c r="K193" s="134">
        <v>189</v>
      </c>
      <c r="L193" s="153"/>
      <c r="M193" s="136"/>
      <c r="N193" s="137"/>
      <c r="O193" s="138"/>
      <c r="P193" s="155"/>
      <c r="Q193" s="41"/>
    </row>
    <row r="194" spans="1:17" ht="15.6" x14ac:dyDescent="0.3">
      <c r="A194" s="150"/>
      <c r="B194" s="142">
        <f t="shared" si="6"/>
        <v>0</v>
      </c>
      <c r="C194" s="128"/>
      <c r="D194" s="129">
        <f t="shared" si="2"/>
        <v>0</v>
      </c>
      <c r="E194" s="154"/>
      <c r="F194" s="37"/>
      <c r="G194" s="152"/>
      <c r="H194" s="76">
        <f t="shared" si="3"/>
        <v>0</v>
      </c>
      <c r="K194" s="134">
        <v>190</v>
      </c>
      <c r="L194" s="153"/>
      <c r="M194" s="136"/>
      <c r="N194" s="137"/>
      <c r="O194" s="138"/>
      <c r="P194" s="155"/>
      <c r="Q194" s="41"/>
    </row>
    <row r="195" spans="1:17" ht="15.6" x14ac:dyDescent="0.3">
      <c r="A195" s="150"/>
      <c r="B195" s="142">
        <f t="shared" si="6"/>
        <v>0</v>
      </c>
      <c r="C195" s="128"/>
      <c r="D195" s="129">
        <f t="shared" si="2"/>
        <v>0</v>
      </c>
      <c r="E195" s="154"/>
      <c r="F195" s="37"/>
      <c r="G195" s="152"/>
      <c r="H195" s="76">
        <f t="shared" si="3"/>
        <v>0</v>
      </c>
      <c r="K195" s="134">
        <v>191</v>
      </c>
      <c r="L195" s="153"/>
      <c r="M195" s="136"/>
      <c r="N195" s="137"/>
      <c r="O195" s="138"/>
      <c r="P195" s="155"/>
      <c r="Q195" s="41"/>
    </row>
    <row r="196" spans="1:17" ht="15.6" x14ac:dyDescent="0.3">
      <c r="A196" s="150"/>
      <c r="B196" s="142">
        <f t="shared" si="6"/>
        <v>0</v>
      </c>
      <c r="C196" s="128"/>
      <c r="D196" s="129">
        <f t="shared" si="2"/>
        <v>0</v>
      </c>
      <c r="E196" s="154"/>
      <c r="F196" s="37"/>
      <c r="G196" s="152"/>
      <c r="H196" s="76">
        <f t="shared" si="3"/>
        <v>0</v>
      </c>
      <c r="K196" s="134">
        <v>192</v>
      </c>
      <c r="L196" s="153"/>
      <c r="M196" s="136"/>
      <c r="N196" s="137"/>
      <c r="O196" s="138"/>
      <c r="P196" s="155"/>
      <c r="Q196" s="41"/>
    </row>
    <row r="197" spans="1:17" ht="15.6" x14ac:dyDescent="0.3">
      <c r="A197" s="150"/>
      <c r="B197" s="142">
        <f t="shared" si="6"/>
        <v>0</v>
      </c>
      <c r="C197" s="128"/>
      <c r="D197" s="129">
        <f t="shared" si="2"/>
        <v>0</v>
      </c>
      <c r="E197" s="154"/>
      <c r="F197" s="37"/>
      <c r="G197" s="152"/>
      <c r="H197" s="76">
        <f t="shared" si="3"/>
        <v>0</v>
      </c>
      <c r="K197" s="134">
        <v>193</v>
      </c>
      <c r="L197" s="153"/>
      <c r="M197" s="136"/>
      <c r="N197" s="137"/>
      <c r="O197" s="138"/>
      <c r="P197" s="155"/>
      <c r="Q197" s="41"/>
    </row>
    <row r="198" spans="1:17" ht="15.6" x14ac:dyDescent="0.3">
      <c r="A198" s="150"/>
      <c r="B198" s="142">
        <f t="shared" si="6"/>
        <v>0</v>
      </c>
      <c r="C198" s="128"/>
      <c r="D198" s="129">
        <f t="shared" si="2"/>
        <v>0</v>
      </c>
      <c r="E198" s="154"/>
      <c r="F198" s="37"/>
      <c r="G198" s="152"/>
      <c r="H198" s="76">
        <f t="shared" si="3"/>
        <v>0</v>
      </c>
      <c r="K198" s="134">
        <v>194</v>
      </c>
      <c r="L198" s="153"/>
      <c r="M198" s="136"/>
      <c r="N198" s="137"/>
      <c r="O198" s="138"/>
      <c r="P198" s="155"/>
      <c r="Q198" s="41"/>
    </row>
    <row r="199" spans="1:17" ht="15.6" x14ac:dyDescent="0.3">
      <c r="A199" s="150"/>
      <c r="B199" s="142">
        <f t="shared" si="6"/>
        <v>0</v>
      </c>
      <c r="C199" s="128"/>
      <c r="D199" s="129">
        <f t="shared" si="2"/>
        <v>0</v>
      </c>
      <c r="E199" s="154"/>
      <c r="F199" s="37"/>
      <c r="G199" s="152"/>
      <c r="H199" s="76">
        <f t="shared" si="3"/>
        <v>0</v>
      </c>
      <c r="K199" s="134">
        <v>195</v>
      </c>
      <c r="L199" s="153"/>
      <c r="M199" s="136"/>
      <c r="N199" s="137"/>
      <c r="O199" s="138"/>
      <c r="P199" s="155"/>
      <c r="Q199" s="41"/>
    </row>
    <row r="200" spans="1:17" ht="15.6" x14ac:dyDescent="0.3">
      <c r="A200" s="150"/>
      <c r="B200" s="142">
        <f t="shared" si="6"/>
        <v>0</v>
      </c>
      <c r="C200" s="128"/>
      <c r="D200" s="129">
        <f t="shared" si="2"/>
        <v>0</v>
      </c>
      <c r="E200" s="154"/>
      <c r="F200" s="37"/>
      <c r="G200" s="152"/>
      <c r="H200" s="76">
        <f t="shared" si="3"/>
        <v>0</v>
      </c>
      <c r="K200" s="134">
        <v>196</v>
      </c>
      <c r="L200" s="153"/>
      <c r="M200" s="136"/>
      <c r="N200" s="137"/>
      <c r="O200" s="138"/>
      <c r="P200" s="155"/>
      <c r="Q200" s="41"/>
    </row>
    <row r="201" spans="1:17" ht="15.6" x14ac:dyDescent="0.3">
      <c r="A201" s="150"/>
      <c r="B201" s="142">
        <f t="shared" si="6"/>
        <v>0</v>
      </c>
      <c r="C201" s="128"/>
      <c r="D201" s="129">
        <f t="shared" si="2"/>
        <v>0</v>
      </c>
      <c r="E201" s="154"/>
      <c r="F201" s="37"/>
      <c r="G201" s="152"/>
      <c r="H201" s="76">
        <f t="shared" si="3"/>
        <v>0</v>
      </c>
      <c r="K201" s="134">
        <v>197</v>
      </c>
      <c r="L201" s="153"/>
      <c r="M201" s="136"/>
      <c r="N201" s="137"/>
      <c r="O201" s="138"/>
      <c r="P201" s="155"/>
      <c r="Q201" s="41"/>
    </row>
    <row r="202" spans="1:17" ht="15.6" x14ac:dyDescent="0.3">
      <c r="A202" s="150"/>
      <c r="B202" s="142">
        <f t="shared" si="6"/>
        <v>0</v>
      </c>
      <c r="C202" s="128"/>
      <c r="D202" s="129">
        <f t="shared" si="2"/>
        <v>0</v>
      </c>
      <c r="E202" s="154"/>
      <c r="F202" s="37"/>
      <c r="G202" s="152"/>
      <c r="H202" s="76">
        <f t="shared" si="3"/>
        <v>0</v>
      </c>
      <c r="K202" s="134">
        <v>198</v>
      </c>
      <c r="L202" s="153"/>
      <c r="M202" s="136"/>
      <c r="N202" s="137"/>
      <c r="O202" s="138"/>
      <c r="P202" s="155"/>
      <c r="Q202" s="41"/>
    </row>
    <row r="203" spans="1:17" ht="15.6" x14ac:dyDescent="0.3">
      <c r="A203" s="150"/>
      <c r="B203" s="142">
        <f t="shared" si="6"/>
        <v>0</v>
      </c>
      <c r="C203" s="128"/>
      <c r="D203" s="129">
        <f t="shared" si="2"/>
        <v>0</v>
      </c>
      <c r="E203" s="154"/>
      <c r="F203" s="37"/>
      <c r="G203" s="152"/>
      <c r="H203" s="76">
        <f t="shared" si="3"/>
        <v>0</v>
      </c>
      <c r="K203" s="134">
        <v>199</v>
      </c>
      <c r="L203" s="153"/>
      <c r="M203" s="136"/>
      <c r="N203" s="137"/>
      <c r="O203" s="138"/>
      <c r="P203" s="155"/>
      <c r="Q203" s="41"/>
    </row>
    <row r="204" spans="1:17" ht="15.6" x14ac:dyDescent="0.3">
      <c r="A204" s="150"/>
      <c r="B204" s="142">
        <f t="shared" si="6"/>
        <v>0</v>
      </c>
      <c r="C204" s="128"/>
      <c r="D204" s="129">
        <f t="shared" si="2"/>
        <v>0</v>
      </c>
      <c r="E204" s="154"/>
      <c r="F204" s="37"/>
      <c r="G204" s="152"/>
      <c r="H204" s="76">
        <f t="shared" si="3"/>
        <v>0</v>
      </c>
      <c r="K204" s="134">
        <v>200</v>
      </c>
      <c r="L204" s="153"/>
      <c r="M204" s="136"/>
      <c r="N204" s="137"/>
      <c r="O204" s="138"/>
      <c r="P204" s="155"/>
      <c r="Q204" s="41"/>
    </row>
    <row r="205" spans="1:17" ht="15.6" x14ac:dyDescent="0.3">
      <c r="A205" s="150"/>
      <c r="B205" s="142">
        <f t="shared" si="6"/>
        <v>0</v>
      </c>
      <c r="C205" s="128"/>
      <c r="D205" s="129">
        <f t="shared" si="2"/>
        <v>0</v>
      </c>
      <c r="E205" s="154"/>
      <c r="F205" s="37"/>
      <c r="G205" s="152"/>
      <c r="H205" s="76">
        <f t="shared" si="3"/>
        <v>0</v>
      </c>
      <c r="K205" s="134">
        <v>201</v>
      </c>
      <c r="L205" s="153"/>
      <c r="M205" s="136"/>
      <c r="N205" s="137"/>
      <c r="O205" s="138"/>
      <c r="P205" s="155"/>
      <c r="Q205" s="41"/>
    </row>
    <row r="206" spans="1:17" ht="15.6" x14ac:dyDescent="0.3">
      <c r="A206" s="150"/>
      <c r="B206" s="142">
        <f t="shared" si="6"/>
        <v>0</v>
      </c>
      <c r="C206" s="128"/>
      <c r="D206" s="129">
        <f t="shared" si="2"/>
        <v>0</v>
      </c>
      <c r="E206" s="154"/>
      <c r="F206" s="37"/>
      <c r="G206" s="152"/>
      <c r="H206" s="76">
        <f t="shared" si="3"/>
        <v>0</v>
      </c>
      <c r="K206" s="134">
        <v>202</v>
      </c>
      <c r="L206" s="153"/>
      <c r="M206" s="136"/>
      <c r="N206" s="137"/>
      <c r="O206" s="138"/>
      <c r="P206" s="155"/>
      <c r="Q206" s="41"/>
    </row>
    <row r="207" spans="1:17" ht="15.6" x14ac:dyDescent="0.3">
      <c r="A207" s="150"/>
      <c r="B207" s="142">
        <f t="shared" si="6"/>
        <v>0</v>
      </c>
      <c r="C207" s="128"/>
      <c r="D207" s="129">
        <f t="shared" si="2"/>
        <v>0</v>
      </c>
      <c r="E207" s="154"/>
      <c r="F207" s="37"/>
      <c r="G207" s="152"/>
      <c r="H207" s="76">
        <f t="shared" si="3"/>
        <v>0</v>
      </c>
      <c r="K207" s="134">
        <v>203</v>
      </c>
      <c r="L207" s="153"/>
      <c r="M207" s="136"/>
      <c r="N207" s="137"/>
      <c r="O207" s="138"/>
      <c r="P207" s="155"/>
      <c r="Q207" s="41"/>
    </row>
    <row r="208" spans="1:17" ht="15.6" x14ac:dyDescent="0.3">
      <c r="A208" s="150"/>
      <c r="B208" s="142">
        <f t="shared" si="6"/>
        <v>0</v>
      </c>
      <c r="C208" s="128"/>
      <c r="D208" s="129">
        <f t="shared" si="2"/>
        <v>0</v>
      </c>
      <c r="E208" s="154"/>
      <c r="F208" s="37"/>
      <c r="G208" s="152"/>
      <c r="H208" s="76">
        <f t="shared" si="3"/>
        <v>0</v>
      </c>
      <c r="K208" s="134">
        <v>204</v>
      </c>
      <c r="L208" s="153"/>
      <c r="M208" s="136"/>
      <c r="N208" s="137"/>
      <c r="O208" s="138"/>
      <c r="P208" s="155"/>
      <c r="Q208" s="41"/>
    </row>
    <row r="209" spans="1:17" ht="15.6" x14ac:dyDescent="0.3">
      <c r="A209" s="150"/>
      <c r="B209" s="142">
        <f t="shared" si="6"/>
        <v>0</v>
      </c>
      <c r="C209" s="128"/>
      <c r="D209" s="129">
        <f t="shared" si="2"/>
        <v>0</v>
      </c>
      <c r="E209" s="154"/>
      <c r="F209" s="37"/>
      <c r="G209" s="152"/>
      <c r="H209" s="76">
        <f t="shared" si="3"/>
        <v>0</v>
      </c>
      <c r="K209" s="134">
        <v>205</v>
      </c>
      <c r="L209" s="153"/>
      <c r="M209" s="136"/>
      <c r="N209" s="137"/>
      <c r="O209" s="138"/>
      <c r="P209" s="155"/>
      <c r="Q209" s="41"/>
    </row>
    <row r="210" spans="1:17" ht="15.6" x14ac:dyDescent="0.3">
      <c r="A210" s="150"/>
      <c r="B210" s="142">
        <f t="shared" si="6"/>
        <v>0</v>
      </c>
      <c r="C210" s="128"/>
      <c r="D210" s="129">
        <f t="shared" si="2"/>
        <v>0</v>
      </c>
      <c r="E210" s="154"/>
      <c r="F210" s="37"/>
      <c r="G210" s="152"/>
      <c r="H210" s="76">
        <f t="shared" si="3"/>
        <v>0</v>
      </c>
      <c r="K210" s="134">
        <v>206</v>
      </c>
      <c r="L210" s="153"/>
      <c r="M210" s="136"/>
      <c r="N210" s="137"/>
      <c r="O210" s="138"/>
      <c r="P210" s="155"/>
      <c r="Q210" s="41"/>
    </row>
    <row r="211" spans="1:17" ht="15.6" x14ac:dyDescent="0.3">
      <c r="A211" s="150"/>
      <c r="B211" s="142">
        <f t="shared" si="6"/>
        <v>0</v>
      </c>
      <c r="C211" s="128"/>
      <c r="D211" s="129">
        <f t="shared" si="2"/>
        <v>0</v>
      </c>
      <c r="E211" s="154"/>
      <c r="F211" s="37"/>
      <c r="G211" s="152"/>
      <c r="H211" s="76">
        <f t="shared" si="3"/>
        <v>0</v>
      </c>
      <c r="K211" s="134">
        <v>207</v>
      </c>
      <c r="L211" s="153"/>
      <c r="M211" s="136"/>
      <c r="N211" s="137"/>
      <c r="O211" s="138"/>
      <c r="P211" s="155"/>
      <c r="Q211" s="41"/>
    </row>
    <row r="212" spans="1:17" ht="15.6" x14ac:dyDescent="0.3">
      <c r="A212" s="150"/>
      <c r="B212" s="142">
        <f t="shared" si="6"/>
        <v>0</v>
      </c>
      <c r="C212" s="128"/>
      <c r="D212" s="129">
        <f t="shared" si="2"/>
        <v>0</v>
      </c>
      <c r="E212" s="154"/>
      <c r="F212" s="37"/>
      <c r="G212" s="152"/>
      <c r="H212" s="76">
        <f t="shared" si="3"/>
        <v>0</v>
      </c>
      <c r="K212" s="134">
        <v>208</v>
      </c>
      <c r="L212" s="153"/>
      <c r="M212" s="136"/>
      <c r="N212" s="137"/>
      <c r="O212" s="138"/>
      <c r="P212" s="155"/>
      <c r="Q212" s="41"/>
    </row>
    <row r="213" spans="1:17" ht="15.6" x14ac:dyDescent="0.3">
      <c r="A213" s="150"/>
      <c r="B213" s="142">
        <f t="shared" si="6"/>
        <v>0</v>
      </c>
      <c r="C213" s="128"/>
      <c r="D213" s="129">
        <f t="shared" si="2"/>
        <v>0</v>
      </c>
      <c r="E213" s="154"/>
      <c r="F213" s="37"/>
      <c r="G213" s="152"/>
      <c r="H213" s="76">
        <f t="shared" si="3"/>
        <v>0</v>
      </c>
      <c r="K213" s="134">
        <v>209</v>
      </c>
      <c r="L213" s="153"/>
      <c r="M213" s="136"/>
      <c r="N213" s="137"/>
      <c r="O213" s="138"/>
      <c r="P213" s="155"/>
      <c r="Q213" s="41"/>
    </row>
    <row r="214" spans="1:17" ht="15.6" x14ac:dyDescent="0.3">
      <c r="A214" s="150"/>
      <c r="B214" s="142">
        <f t="shared" si="6"/>
        <v>0</v>
      </c>
      <c r="C214" s="128"/>
      <c r="D214" s="129">
        <f t="shared" si="2"/>
        <v>0</v>
      </c>
      <c r="E214" s="154"/>
      <c r="F214" s="37"/>
      <c r="G214" s="152"/>
      <c r="H214" s="76">
        <f t="shared" si="3"/>
        <v>0</v>
      </c>
      <c r="K214" s="134">
        <v>210</v>
      </c>
      <c r="L214" s="156"/>
      <c r="M214" s="157"/>
      <c r="N214" s="158"/>
      <c r="O214" s="159"/>
      <c r="P214" s="160"/>
      <c r="Q214" s="161"/>
    </row>
    <row r="215" spans="1:17" ht="15.6" x14ac:dyDescent="0.3">
      <c r="A215" s="150"/>
      <c r="B215" s="142">
        <f t="shared" si="6"/>
        <v>0</v>
      </c>
      <c r="C215" s="128"/>
      <c r="D215" s="129">
        <f t="shared" si="2"/>
        <v>0</v>
      </c>
      <c r="E215" s="154"/>
      <c r="F215" s="37"/>
      <c r="G215" s="152"/>
      <c r="H215" s="76">
        <f t="shared" si="3"/>
        <v>0</v>
      </c>
      <c r="L215" s="162"/>
      <c r="M215" s="163"/>
      <c r="N215" s="164"/>
      <c r="O215" s="165"/>
      <c r="P215" s="166"/>
    </row>
    <row r="216" spans="1:17" ht="15.6" x14ac:dyDescent="0.3">
      <c r="A216" s="150"/>
      <c r="B216" s="142">
        <f t="shared" si="6"/>
        <v>0</v>
      </c>
      <c r="C216" s="128"/>
      <c r="D216" s="129">
        <f t="shared" si="2"/>
        <v>0</v>
      </c>
      <c r="E216" s="154"/>
      <c r="F216" s="37"/>
      <c r="G216" s="152"/>
      <c r="H216" s="76">
        <f t="shared" si="3"/>
        <v>0</v>
      </c>
      <c r="L216" s="153"/>
      <c r="M216" s="136"/>
      <c r="N216" s="137"/>
      <c r="O216" s="138"/>
      <c r="P216" s="166"/>
    </row>
    <row r="217" spans="1:17" ht="15.6" x14ac:dyDescent="0.3">
      <c r="A217" s="150"/>
      <c r="C217" s="128"/>
      <c r="D217" s="129">
        <f t="shared" si="2"/>
        <v>0</v>
      </c>
      <c r="E217" s="154"/>
      <c r="F217" s="37"/>
      <c r="G217" s="152"/>
      <c r="H217" s="76">
        <f t="shared" si="3"/>
        <v>0</v>
      </c>
      <c r="L217" s="153"/>
      <c r="M217" s="136"/>
      <c r="N217" s="137"/>
      <c r="O217" s="138"/>
      <c r="P217" s="166"/>
    </row>
    <row r="218" spans="1:17" ht="15.6" x14ac:dyDescent="0.3">
      <c r="A218" s="150"/>
      <c r="C218" s="128"/>
      <c r="D218" s="129">
        <f t="shared" si="2"/>
        <v>0</v>
      </c>
      <c r="E218" s="154"/>
      <c r="F218" s="37"/>
      <c r="G218" s="152"/>
      <c r="H218" s="76">
        <f t="shared" si="3"/>
        <v>0</v>
      </c>
      <c r="L218" s="153"/>
      <c r="M218" s="136"/>
      <c r="N218" s="137"/>
      <c r="O218" s="138"/>
      <c r="P218" s="166"/>
    </row>
    <row r="219" spans="1:17" ht="15.6" x14ac:dyDescent="0.3">
      <c r="A219" s="150"/>
      <c r="C219" s="167"/>
      <c r="E219" s="109"/>
      <c r="G219" s="167"/>
      <c r="L219" s="153"/>
      <c r="M219" s="136"/>
      <c r="N219" s="137"/>
      <c r="O219" s="138"/>
      <c r="P219" s="166"/>
    </row>
    <row r="220" spans="1:17" ht="15.6" x14ac:dyDescent="0.3">
      <c r="A220" s="150"/>
      <c r="C220" s="167"/>
      <c r="E220" s="109"/>
      <c r="G220" s="167"/>
      <c r="L220" s="153"/>
      <c r="M220" s="136"/>
      <c r="N220" s="137"/>
      <c r="O220" s="138"/>
      <c r="P220" s="166"/>
    </row>
    <row r="221" spans="1:17" ht="15.6" x14ac:dyDescent="0.3">
      <c r="A221" s="150"/>
      <c r="C221" s="167"/>
      <c r="E221" s="109"/>
      <c r="G221" s="167"/>
      <c r="L221" s="153"/>
      <c r="M221" s="136"/>
      <c r="N221" s="137"/>
      <c r="O221" s="138"/>
      <c r="P221" s="166"/>
    </row>
    <row r="222" spans="1:17" ht="15.6" x14ac:dyDescent="0.3">
      <c r="A222" s="150"/>
      <c r="C222" s="167"/>
      <c r="E222" s="109"/>
      <c r="G222" s="167"/>
      <c r="L222" s="153"/>
      <c r="M222" s="136"/>
      <c r="N222" s="137"/>
      <c r="O222" s="138"/>
      <c r="P222" s="166"/>
    </row>
    <row r="223" spans="1:17" ht="15.6" x14ac:dyDescent="0.3">
      <c r="A223" s="150"/>
      <c r="C223" s="167"/>
      <c r="E223" s="109"/>
      <c r="G223" s="167"/>
      <c r="L223" s="153"/>
      <c r="M223" s="136"/>
      <c r="N223" s="137"/>
      <c r="O223" s="138"/>
      <c r="P223" s="166"/>
    </row>
    <row r="224" spans="1:17" ht="15.6" x14ac:dyDescent="0.3">
      <c r="A224" s="150"/>
      <c r="C224" s="167"/>
      <c r="E224" s="109"/>
      <c r="G224" s="167"/>
      <c r="L224" s="153"/>
      <c r="M224" s="136"/>
      <c r="N224" s="137"/>
      <c r="O224" s="138"/>
      <c r="P224" s="166"/>
    </row>
    <row r="225" spans="1:16" ht="15.6" x14ac:dyDescent="0.3">
      <c r="A225" s="150"/>
      <c r="C225" s="167"/>
      <c r="E225" s="109"/>
      <c r="G225" s="167"/>
      <c r="L225" s="153"/>
      <c r="M225" s="136"/>
      <c r="N225" s="137"/>
      <c r="O225" s="138"/>
      <c r="P225" s="166"/>
    </row>
    <row r="226" spans="1:16" ht="15.6" x14ac:dyDescent="0.3">
      <c r="A226" s="150"/>
      <c r="C226" s="167"/>
      <c r="E226" s="109"/>
      <c r="G226" s="167"/>
      <c r="L226" s="153"/>
      <c r="M226" s="136"/>
      <c r="N226" s="137"/>
      <c r="O226" s="138"/>
      <c r="P226" s="166"/>
    </row>
    <row r="227" spans="1:16" ht="15.6" x14ac:dyDescent="0.3">
      <c r="A227" s="150"/>
      <c r="C227" s="167"/>
      <c r="E227" s="109"/>
      <c r="G227" s="167"/>
      <c r="L227" s="153"/>
      <c r="M227" s="136"/>
      <c r="N227" s="137"/>
      <c r="O227" s="138"/>
      <c r="P227" s="166"/>
    </row>
    <row r="228" spans="1:16" ht="15.6" x14ac:dyDescent="0.3">
      <c r="A228" s="150"/>
      <c r="C228" s="167"/>
      <c r="E228" s="109"/>
      <c r="G228" s="167"/>
      <c r="L228" s="153"/>
      <c r="M228" s="136"/>
      <c r="N228" s="137"/>
      <c r="O228" s="138"/>
      <c r="P228" s="166"/>
    </row>
    <row r="229" spans="1:16" ht="15.6" x14ac:dyDescent="0.3">
      <c r="A229" s="150"/>
      <c r="C229" s="167"/>
      <c r="E229" s="109"/>
      <c r="G229" s="167"/>
      <c r="L229" s="153"/>
      <c r="M229" s="136"/>
      <c r="N229" s="137"/>
      <c r="O229" s="138"/>
      <c r="P229" s="166"/>
    </row>
    <row r="230" spans="1:16" ht="15.6" x14ac:dyDescent="0.3">
      <c r="A230" s="150"/>
      <c r="C230" s="167"/>
      <c r="E230" s="109"/>
      <c r="G230" s="167"/>
      <c r="L230" s="153"/>
      <c r="M230" s="136"/>
      <c r="N230" s="137"/>
      <c r="O230" s="138"/>
      <c r="P230" s="166"/>
    </row>
    <row r="231" spans="1:16" ht="15.6" x14ac:dyDescent="0.3">
      <c r="A231" s="150"/>
      <c r="C231" s="167"/>
      <c r="E231" s="109"/>
      <c r="G231" s="167"/>
      <c r="L231" s="153"/>
      <c r="M231" s="136"/>
      <c r="N231" s="137"/>
      <c r="O231" s="138"/>
      <c r="P231" s="166"/>
    </row>
    <row r="232" spans="1:16" ht="15.6" x14ac:dyDescent="0.3">
      <c r="A232" s="150"/>
      <c r="C232" s="167"/>
      <c r="E232" s="109"/>
      <c r="G232" s="167"/>
      <c r="L232" s="153"/>
      <c r="M232" s="136"/>
      <c r="N232" s="137"/>
      <c r="O232" s="138"/>
      <c r="P232" s="166"/>
    </row>
    <row r="233" spans="1:16" ht="15.6" x14ac:dyDescent="0.3">
      <c r="A233" s="150"/>
      <c r="C233" s="167"/>
      <c r="E233" s="109"/>
      <c r="G233" s="167"/>
      <c r="L233" s="153"/>
      <c r="M233" s="136"/>
      <c r="N233" s="137"/>
      <c r="O233" s="138"/>
      <c r="P233" s="166"/>
    </row>
    <row r="234" spans="1:16" ht="15.6" x14ac:dyDescent="0.3">
      <c r="A234" s="150"/>
      <c r="C234" s="167"/>
      <c r="E234" s="109"/>
      <c r="G234" s="167"/>
      <c r="L234" s="153"/>
      <c r="M234" s="136"/>
      <c r="N234" s="137"/>
      <c r="O234" s="138"/>
      <c r="P234" s="166"/>
    </row>
    <row r="235" spans="1:16" ht="15.6" x14ac:dyDescent="0.3">
      <c r="A235" s="150"/>
      <c r="C235" s="167"/>
      <c r="E235" s="109"/>
      <c r="G235" s="167"/>
      <c r="L235" s="153"/>
      <c r="M235" s="136"/>
      <c r="N235" s="137"/>
      <c r="O235" s="138"/>
      <c r="P235" s="166"/>
    </row>
    <row r="236" spans="1:16" ht="15.6" x14ac:dyDescent="0.3">
      <c r="A236" s="150"/>
      <c r="C236" s="167"/>
      <c r="E236" s="109"/>
      <c r="G236" s="167"/>
      <c r="L236" s="153"/>
      <c r="M236" s="136"/>
      <c r="N236" s="137"/>
      <c r="O236" s="138"/>
      <c r="P236" s="166"/>
    </row>
    <row r="237" spans="1:16" ht="15.6" x14ac:dyDescent="0.3">
      <c r="A237" s="150"/>
      <c r="C237" s="167"/>
      <c r="E237" s="109"/>
      <c r="G237" s="167"/>
      <c r="L237" s="153"/>
      <c r="M237" s="136"/>
      <c r="N237" s="137"/>
      <c r="O237" s="138"/>
      <c r="P237" s="166"/>
    </row>
    <row r="238" spans="1:16" ht="15.6" x14ac:dyDescent="0.3">
      <c r="A238" s="150"/>
      <c r="C238" s="167"/>
      <c r="E238" s="109"/>
      <c r="G238" s="167"/>
      <c r="L238" s="153"/>
      <c r="M238" s="136"/>
      <c r="N238" s="137"/>
      <c r="O238" s="138"/>
      <c r="P238" s="166"/>
    </row>
    <row r="239" spans="1:16" ht="15.6" x14ac:dyDescent="0.3">
      <c r="A239" s="150"/>
      <c r="C239" s="167"/>
      <c r="E239" s="109"/>
      <c r="G239" s="167"/>
      <c r="L239" s="153"/>
      <c r="M239" s="136"/>
      <c r="N239" s="137"/>
      <c r="O239" s="138"/>
      <c r="P239" s="166"/>
    </row>
    <row r="240" spans="1:16" ht="15.6" x14ac:dyDescent="0.3">
      <c r="A240" s="150"/>
      <c r="C240" s="167"/>
      <c r="E240" s="109"/>
      <c r="G240" s="167"/>
      <c r="L240" s="153"/>
      <c r="M240" s="136"/>
      <c r="N240" s="137"/>
      <c r="O240" s="138"/>
      <c r="P240" s="166"/>
    </row>
    <row r="241" spans="1:16" ht="15.6" x14ac:dyDescent="0.3">
      <c r="A241" s="150"/>
      <c r="C241" s="167"/>
      <c r="E241" s="109"/>
      <c r="G241" s="167"/>
      <c r="L241" s="153"/>
      <c r="M241" s="136"/>
      <c r="N241" s="137"/>
      <c r="O241" s="138"/>
      <c r="P241" s="166"/>
    </row>
    <row r="242" spans="1:16" ht="15.6" x14ac:dyDescent="0.3">
      <c r="A242" s="150"/>
      <c r="C242" s="167"/>
      <c r="E242" s="109"/>
      <c r="G242" s="167"/>
      <c r="L242" s="153"/>
      <c r="M242" s="136"/>
      <c r="N242" s="137"/>
      <c r="O242" s="138"/>
      <c r="P242" s="166"/>
    </row>
    <row r="243" spans="1:16" ht="15.6" x14ac:dyDescent="0.3">
      <c r="A243" s="150"/>
      <c r="C243" s="167"/>
      <c r="E243" s="109"/>
      <c r="G243" s="167"/>
      <c r="L243" s="153"/>
      <c r="M243" s="136"/>
      <c r="N243" s="137"/>
      <c r="O243" s="138"/>
      <c r="P243" s="166"/>
    </row>
    <row r="244" spans="1:16" ht="15.6" x14ac:dyDescent="0.3">
      <c r="A244" s="150"/>
      <c r="C244" s="167"/>
      <c r="E244" s="109"/>
      <c r="G244" s="167"/>
      <c r="L244" s="153"/>
      <c r="M244" s="136"/>
      <c r="N244" s="137"/>
      <c r="O244" s="138"/>
      <c r="P244" s="166"/>
    </row>
    <row r="245" spans="1:16" ht="15.6" x14ac:dyDescent="0.3">
      <c r="A245" s="150"/>
      <c r="C245" s="167"/>
      <c r="E245" s="109"/>
      <c r="G245" s="167"/>
      <c r="L245" s="153"/>
      <c r="M245" s="136"/>
      <c r="N245" s="137"/>
      <c r="O245" s="138"/>
      <c r="P245" s="166"/>
    </row>
    <row r="246" spans="1:16" ht="15.6" x14ac:dyDescent="0.3">
      <c r="A246" s="150"/>
      <c r="C246" s="167"/>
      <c r="E246" s="109"/>
      <c r="G246" s="167"/>
      <c r="L246" s="153"/>
      <c r="M246" s="136"/>
      <c r="N246" s="137"/>
      <c r="O246" s="138"/>
      <c r="P246" s="166"/>
    </row>
    <row r="247" spans="1:16" ht="15.6" x14ac:dyDescent="0.3">
      <c r="A247" s="150"/>
      <c r="C247" s="167"/>
      <c r="E247" s="109"/>
      <c r="G247" s="167"/>
      <c r="L247" s="153"/>
      <c r="M247" s="136"/>
      <c r="N247" s="137"/>
      <c r="O247" s="138"/>
      <c r="P247" s="166"/>
    </row>
    <row r="248" spans="1:16" ht="15.6" x14ac:dyDescent="0.3">
      <c r="A248" s="150"/>
      <c r="C248" s="167"/>
      <c r="E248" s="109"/>
      <c r="G248" s="167"/>
      <c r="L248" s="153"/>
      <c r="M248" s="136"/>
      <c r="N248" s="137"/>
      <c r="O248" s="138"/>
      <c r="P248" s="166"/>
    </row>
    <row r="249" spans="1:16" ht="15.6" x14ac:dyDescent="0.3">
      <c r="A249" s="150"/>
      <c r="C249" s="167"/>
      <c r="E249" s="109"/>
      <c r="G249" s="167"/>
      <c r="L249" s="153"/>
      <c r="M249" s="136"/>
      <c r="N249" s="137"/>
      <c r="O249" s="138"/>
      <c r="P249" s="166"/>
    </row>
    <row r="250" spans="1:16" ht="15.6" x14ac:dyDescent="0.3">
      <c r="A250" s="150"/>
      <c r="C250" s="167"/>
      <c r="E250" s="109"/>
      <c r="G250" s="167"/>
      <c r="L250" s="153"/>
      <c r="M250" s="136"/>
      <c r="N250" s="137"/>
      <c r="O250" s="138"/>
      <c r="P250" s="166"/>
    </row>
    <row r="251" spans="1:16" ht="15.6" x14ac:dyDescent="0.3">
      <c r="A251" s="150"/>
      <c r="C251" s="167"/>
      <c r="E251" s="109"/>
      <c r="G251" s="167"/>
      <c r="L251" s="153"/>
      <c r="M251" s="136"/>
      <c r="N251" s="137"/>
      <c r="O251" s="138"/>
      <c r="P251" s="166"/>
    </row>
    <row r="252" spans="1:16" ht="15.6" x14ac:dyDescent="0.3">
      <c r="A252" s="150"/>
      <c r="C252" s="167"/>
      <c r="E252" s="109"/>
      <c r="G252" s="167"/>
      <c r="L252" s="153"/>
      <c r="M252" s="136"/>
      <c r="N252" s="137"/>
      <c r="O252" s="138"/>
      <c r="P252" s="166"/>
    </row>
    <row r="253" spans="1:16" ht="15.6" x14ac:dyDescent="0.3">
      <c r="A253" s="150"/>
      <c r="C253" s="167"/>
      <c r="E253" s="109"/>
      <c r="G253" s="167"/>
      <c r="L253" s="153"/>
      <c r="M253" s="136"/>
      <c r="N253" s="137"/>
      <c r="O253" s="138"/>
      <c r="P253" s="166"/>
    </row>
    <row r="254" spans="1:16" ht="15.6" x14ac:dyDescent="0.3">
      <c r="A254" s="150"/>
      <c r="C254" s="167"/>
      <c r="E254" s="109"/>
      <c r="G254" s="167"/>
      <c r="L254" s="153"/>
      <c r="M254" s="136"/>
      <c r="N254" s="137"/>
      <c r="O254" s="138"/>
      <c r="P254" s="166"/>
    </row>
    <row r="255" spans="1:16" ht="15.6" x14ac:dyDescent="0.3">
      <c r="A255" s="150"/>
      <c r="C255" s="167"/>
      <c r="E255" s="109"/>
      <c r="G255" s="167"/>
      <c r="L255" s="153"/>
      <c r="M255" s="136"/>
      <c r="N255" s="137"/>
      <c r="O255" s="138"/>
      <c r="P255" s="166"/>
    </row>
    <row r="256" spans="1:16" ht="15.6" x14ac:dyDescent="0.3">
      <c r="A256" s="150"/>
      <c r="C256" s="167"/>
      <c r="E256" s="109"/>
      <c r="G256" s="167"/>
      <c r="L256" s="153"/>
      <c r="M256" s="136"/>
      <c r="N256" s="137"/>
      <c r="O256" s="138"/>
      <c r="P256" s="166"/>
    </row>
    <row r="257" spans="1:16" ht="15.6" x14ac:dyDescent="0.3">
      <c r="A257" s="150"/>
      <c r="C257" s="167"/>
      <c r="E257" s="109"/>
      <c r="G257" s="167"/>
      <c r="L257" s="153"/>
      <c r="M257" s="136"/>
      <c r="N257" s="137"/>
      <c r="O257" s="138"/>
      <c r="P257" s="166"/>
    </row>
    <row r="258" spans="1:16" ht="15.6" x14ac:dyDescent="0.3">
      <c r="A258" s="150"/>
      <c r="C258" s="167"/>
      <c r="E258" s="109"/>
      <c r="G258" s="167"/>
      <c r="L258" s="153"/>
      <c r="M258" s="136"/>
      <c r="N258" s="137"/>
      <c r="O258" s="138"/>
      <c r="P258" s="166"/>
    </row>
    <row r="259" spans="1:16" ht="15.6" x14ac:dyDescent="0.3">
      <c r="A259" s="150"/>
      <c r="C259" s="167"/>
      <c r="E259" s="109"/>
      <c r="G259" s="167"/>
      <c r="L259" s="153"/>
      <c r="M259" s="136"/>
      <c r="N259" s="137"/>
      <c r="O259" s="138"/>
      <c r="P259" s="166"/>
    </row>
    <row r="260" spans="1:16" ht="15.6" x14ac:dyDescent="0.3">
      <c r="A260" s="150"/>
      <c r="C260" s="167"/>
      <c r="E260" s="109"/>
      <c r="G260" s="167"/>
      <c r="L260" s="153"/>
      <c r="M260" s="136"/>
      <c r="N260" s="137"/>
      <c r="O260" s="138"/>
      <c r="P260" s="166"/>
    </row>
    <row r="261" spans="1:16" ht="15.6" x14ac:dyDescent="0.3">
      <c r="A261" s="150"/>
      <c r="C261" s="167"/>
      <c r="E261" s="109"/>
      <c r="G261" s="167"/>
      <c r="L261" s="153"/>
      <c r="M261" s="136"/>
      <c r="N261" s="137"/>
      <c r="O261" s="138"/>
      <c r="P261" s="166"/>
    </row>
    <row r="262" spans="1:16" ht="15.6" x14ac:dyDescent="0.3">
      <c r="A262" s="150"/>
      <c r="C262" s="167"/>
      <c r="E262" s="109"/>
      <c r="G262" s="167"/>
      <c r="L262" s="153"/>
      <c r="M262" s="136"/>
      <c r="N262" s="137"/>
      <c r="O262" s="138"/>
      <c r="P262" s="166"/>
    </row>
    <row r="263" spans="1:16" ht="15.6" x14ac:dyDescent="0.3">
      <c r="A263" s="150"/>
      <c r="C263" s="167"/>
      <c r="E263" s="109"/>
      <c r="G263" s="167"/>
      <c r="L263" s="153"/>
      <c r="M263" s="136"/>
      <c r="N263" s="137"/>
      <c r="O263" s="138"/>
      <c r="P263" s="166"/>
    </row>
    <row r="264" spans="1:16" ht="15.6" x14ac:dyDescent="0.3">
      <c r="A264" s="150"/>
      <c r="C264" s="167"/>
      <c r="E264" s="109"/>
      <c r="G264" s="167"/>
      <c r="L264" s="153"/>
      <c r="M264" s="136"/>
      <c r="N264" s="137"/>
      <c r="O264" s="138"/>
      <c r="P264" s="166"/>
    </row>
    <row r="265" spans="1:16" ht="15.6" x14ac:dyDescent="0.3">
      <c r="A265" s="150"/>
      <c r="C265" s="167"/>
      <c r="E265" s="109"/>
      <c r="G265" s="167"/>
      <c r="L265" s="153"/>
      <c r="M265" s="136"/>
      <c r="N265" s="137"/>
      <c r="O265" s="138"/>
      <c r="P265" s="166"/>
    </row>
    <row r="266" spans="1:16" ht="15.6" x14ac:dyDescent="0.3">
      <c r="A266" s="150"/>
      <c r="C266" s="167"/>
      <c r="E266" s="109"/>
      <c r="G266" s="167"/>
      <c r="L266" s="153"/>
      <c r="M266" s="136"/>
      <c r="N266" s="137"/>
      <c r="O266" s="138"/>
      <c r="P266" s="166"/>
    </row>
    <row r="267" spans="1:16" ht="15.6" x14ac:dyDescent="0.3">
      <c r="A267" s="150"/>
      <c r="C267" s="167"/>
      <c r="E267" s="109"/>
      <c r="G267" s="167"/>
      <c r="L267" s="153"/>
      <c r="M267" s="136"/>
      <c r="N267" s="137"/>
      <c r="O267" s="138"/>
      <c r="P267" s="166"/>
    </row>
    <row r="268" spans="1:16" ht="15.6" x14ac:dyDescent="0.3">
      <c r="A268" s="150"/>
      <c r="C268" s="167"/>
      <c r="E268" s="109"/>
      <c r="G268" s="167"/>
      <c r="L268" s="153"/>
      <c r="M268" s="136"/>
      <c r="N268" s="137"/>
      <c r="O268" s="138"/>
      <c r="P268" s="166"/>
    </row>
    <row r="269" spans="1:16" ht="15.6" x14ac:dyDescent="0.3">
      <c r="A269" s="150"/>
      <c r="C269" s="167"/>
      <c r="E269" s="109"/>
      <c r="G269" s="167"/>
      <c r="L269" s="153"/>
      <c r="M269" s="136"/>
      <c r="N269" s="137"/>
      <c r="O269" s="138"/>
      <c r="P269" s="166"/>
    </row>
    <row r="270" spans="1:16" ht="15.6" x14ac:dyDescent="0.3">
      <c r="A270" s="150"/>
      <c r="C270" s="167"/>
      <c r="E270" s="109"/>
      <c r="G270" s="167"/>
      <c r="L270" s="153"/>
      <c r="M270" s="136"/>
      <c r="N270" s="137"/>
      <c r="O270" s="138"/>
      <c r="P270" s="166"/>
    </row>
    <row r="271" spans="1:16" ht="15.6" x14ac:dyDescent="0.3">
      <c r="A271" s="150"/>
      <c r="C271" s="167"/>
      <c r="E271" s="109"/>
      <c r="G271" s="167"/>
      <c r="L271" s="153"/>
      <c r="M271" s="136"/>
      <c r="N271" s="137"/>
      <c r="O271" s="138"/>
      <c r="P271" s="166"/>
    </row>
    <row r="272" spans="1:16" ht="15.6" x14ac:dyDescent="0.3">
      <c r="A272" s="150"/>
      <c r="C272" s="167"/>
      <c r="E272" s="109"/>
      <c r="G272" s="167"/>
      <c r="L272" s="153"/>
      <c r="M272" s="136"/>
      <c r="N272" s="137"/>
      <c r="O272" s="138"/>
      <c r="P272" s="166"/>
    </row>
    <row r="273" spans="1:16" ht="15.6" x14ac:dyDescent="0.3">
      <c r="A273" s="150"/>
      <c r="C273" s="167"/>
      <c r="E273" s="109"/>
      <c r="G273" s="167"/>
      <c r="L273" s="153"/>
      <c r="M273" s="136"/>
      <c r="N273" s="137"/>
      <c r="O273" s="138"/>
      <c r="P273" s="166"/>
    </row>
    <row r="274" spans="1:16" ht="15.6" x14ac:dyDescent="0.3">
      <c r="A274" s="150"/>
      <c r="C274" s="167"/>
      <c r="E274" s="109"/>
      <c r="G274" s="167"/>
      <c r="L274" s="153"/>
      <c r="M274" s="136"/>
      <c r="N274" s="137"/>
      <c r="O274" s="138"/>
      <c r="P274" s="166"/>
    </row>
    <row r="275" spans="1:16" ht="15.6" x14ac:dyDescent="0.3">
      <c r="A275" s="150"/>
      <c r="C275" s="167"/>
      <c r="E275" s="109"/>
      <c r="G275" s="167"/>
      <c r="L275" s="153"/>
      <c r="M275" s="136"/>
      <c r="N275" s="137"/>
      <c r="O275" s="138"/>
      <c r="P275" s="166"/>
    </row>
    <row r="276" spans="1:16" ht="15.6" x14ac:dyDescent="0.3">
      <c r="A276" s="150"/>
      <c r="C276" s="167"/>
      <c r="E276" s="109"/>
      <c r="G276" s="167"/>
      <c r="L276" s="153"/>
      <c r="M276" s="136"/>
      <c r="N276" s="137"/>
      <c r="O276" s="138"/>
      <c r="P276" s="166"/>
    </row>
    <row r="277" spans="1:16" ht="15.6" x14ac:dyDescent="0.3">
      <c r="A277" s="150"/>
      <c r="C277" s="167"/>
      <c r="E277" s="109"/>
      <c r="G277" s="167"/>
      <c r="L277" s="153"/>
      <c r="M277" s="136"/>
      <c r="N277" s="137"/>
      <c r="O277" s="138"/>
      <c r="P277" s="166"/>
    </row>
    <row r="278" spans="1:16" ht="15.6" x14ac:dyDescent="0.3">
      <c r="A278" s="150"/>
      <c r="C278" s="167"/>
      <c r="E278" s="109"/>
      <c r="G278" s="167"/>
      <c r="L278" s="153"/>
      <c r="M278" s="136"/>
      <c r="N278" s="137"/>
      <c r="O278" s="138"/>
      <c r="P278" s="166"/>
    </row>
    <row r="279" spans="1:16" ht="15.6" x14ac:dyDescent="0.3">
      <c r="A279" s="150"/>
      <c r="C279" s="167"/>
      <c r="E279" s="109"/>
      <c r="G279" s="167"/>
      <c r="L279" s="153"/>
      <c r="M279" s="136"/>
      <c r="N279" s="137"/>
      <c r="O279" s="138"/>
      <c r="P279" s="166"/>
    </row>
    <row r="280" spans="1:16" ht="15.6" x14ac:dyDescent="0.3">
      <c r="A280" s="150"/>
      <c r="C280" s="167"/>
      <c r="E280" s="109"/>
      <c r="G280" s="167"/>
      <c r="L280" s="153"/>
      <c r="M280" s="136"/>
      <c r="N280" s="137"/>
      <c r="O280" s="138"/>
      <c r="P280" s="166"/>
    </row>
    <row r="281" spans="1:16" ht="15.6" x14ac:dyDescent="0.3">
      <c r="A281" s="150"/>
      <c r="C281" s="167"/>
      <c r="E281" s="109"/>
      <c r="G281" s="167"/>
      <c r="L281" s="153"/>
      <c r="M281" s="136"/>
      <c r="N281" s="137"/>
      <c r="O281" s="138"/>
      <c r="P281" s="166"/>
    </row>
    <row r="282" spans="1:16" ht="15.6" x14ac:dyDescent="0.3">
      <c r="A282" s="150"/>
      <c r="C282" s="167"/>
      <c r="E282" s="109"/>
      <c r="G282" s="167"/>
      <c r="L282" s="153"/>
      <c r="M282" s="136"/>
      <c r="N282" s="137"/>
      <c r="O282" s="138"/>
      <c r="P282" s="166"/>
    </row>
    <row r="283" spans="1:16" ht="15.6" x14ac:dyDescent="0.3">
      <c r="A283" s="150"/>
      <c r="C283" s="167"/>
      <c r="E283" s="109"/>
      <c r="G283" s="167"/>
      <c r="L283" s="153"/>
      <c r="M283" s="136"/>
      <c r="N283" s="137"/>
      <c r="O283" s="138"/>
      <c r="P283" s="166"/>
    </row>
    <row r="284" spans="1:16" ht="15.6" x14ac:dyDescent="0.3">
      <c r="A284" s="150"/>
      <c r="C284" s="167"/>
      <c r="E284" s="109"/>
      <c r="G284" s="167"/>
      <c r="L284" s="153"/>
      <c r="M284" s="136"/>
      <c r="N284" s="137"/>
      <c r="O284" s="138"/>
      <c r="P284" s="166"/>
    </row>
    <row r="285" spans="1:16" ht="15.6" x14ac:dyDescent="0.3">
      <c r="A285" s="150"/>
      <c r="C285" s="167"/>
      <c r="E285" s="109"/>
      <c r="G285" s="167"/>
      <c r="L285" s="153"/>
      <c r="M285" s="136"/>
      <c r="N285" s="137"/>
      <c r="O285" s="138"/>
      <c r="P285" s="166"/>
    </row>
    <row r="286" spans="1:16" ht="15.6" x14ac:dyDescent="0.3">
      <c r="A286" s="150"/>
      <c r="C286" s="167"/>
      <c r="E286" s="109"/>
      <c r="G286" s="167"/>
      <c r="L286" s="153"/>
      <c r="M286" s="136"/>
      <c r="N286" s="137"/>
      <c r="O286" s="138"/>
      <c r="P286" s="166"/>
    </row>
    <row r="287" spans="1:16" ht="15.6" x14ac:dyDescent="0.3">
      <c r="A287" s="150"/>
      <c r="C287" s="167"/>
      <c r="E287" s="109"/>
      <c r="G287" s="167"/>
      <c r="L287" s="153"/>
      <c r="M287" s="136"/>
      <c r="N287" s="137"/>
      <c r="O287" s="138"/>
      <c r="P287" s="166"/>
    </row>
    <row r="288" spans="1:16" ht="15.6" x14ac:dyDescent="0.3">
      <c r="A288" s="150"/>
      <c r="C288" s="167"/>
      <c r="E288" s="109"/>
      <c r="G288" s="167"/>
      <c r="L288" s="153"/>
      <c r="M288" s="136"/>
      <c r="N288" s="137"/>
      <c r="O288" s="138"/>
      <c r="P288" s="166"/>
    </row>
    <row r="289" spans="1:16" ht="15.6" x14ac:dyDescent="0.3">
      <c r="A289" s="150"/>
      <c r="C289" s="167"/>
      <c r="E289" s="109"/>
      <c r="G289" s="167"/>
      <c r="L289" s="153"/>
      <c r="M289" s="136"/>
      <c r="N289" s="137"/>
      <c r="O289" s="138"/>
      <c r="P289" s="166"/>
    </row>
    <row r="290" spans="1:16" ht="15.6" x14ac:dyDescent="0.3">
      <c r="A290" s="150"/>
      <c r="C290" s="167"/>
      <c r="E290" s="109"/>
      <c r="G290" s="167"/>
      <c r="L290" s="153"/>
      <c r="M290" s="136"/>
      <c r="N290" s="137"/>
      <c r="O290" s="138"/>
      <c r="P290" s="166"/>
    </row>
    <row r="291" spans="1:16" ht="15.6" x14ac:dyDescent="0.3">
      <c r="A291" s="150"/>
      <c r="C291" s="167"/>
      <c r="E291" s="109"/>
      <c r="G291" s="167"/>
      <c r="L291" s="153"/>
      <c r="M291" s="136"/>
      <c r="N291" s="137"/>
      <c r="O291" s="138"/>
      <c r="P291" s="166"/>
    </row>
    <row r="292" spans="1:16" ht="15.6" x14ac:dyDescent="0.3">
      <c r="A292" s="150"/>
      <c r="C292" s="167"/>
      <c r="E292" s="109"/>
      <c r="G292" s="167"/>
      <c r="L292" s="153"/>
      <c r="M292" s="136"/>
      <c r="N292" s="137"/>
      <c r="O292" s="138"/>
      <c r="P292" s="166"/>
    </row>
    <row r="293" spans="1:16" ht="15.6" x14ac:dyDescent="0.3">
      <c r="A293" s="150"/>
      <c r="C293" s="167"/>
      <c r="E293" s="109"/>
      <c r="G293" s="167"/>
      <c r="L293" s="153"/>
      <c r="M293" s="136"/>
      <c r="N293" s="137"/>
      <c r="O293" s="138"/>
      <c r="P293" s="166"/>
    </row>
    <row r="294" spans="1:16" ht="15.6" x14ac:dyDescent="0.3">
      <c r="A294" s="150"/>
      <c r="C294" s="167"/>
      <c r="E294" s="109"/>
      <c r="G294" s="167"/>
      <c r="L294" s="153"/>
      <c r="M294" s="136"/>
      <c r="N294" s="137"/>
      <c r="O294" s="138"/>
      <c r="P294" s="166"/>
    </row>
    <row r="295" spans="1:16" ht="15.6" x14ac:dyDescent="0.3">
      <c r="A295" s="150"/>
      <c r="C295" s="167"/>
      <c r="E295" s="109"/>
      <c r="G295" s="167"/>
      <c r="L295" s="153"/>
      <c r="M295" s="136"/>
      <c r="N295" s="137"/>
      <c r="O295" s="138"/>
      <c r="P295" s="166"/>
    </row>
    <row r="296" spans="1:16" ht="15.6" x14ac:dyDescent="0.3">
      <c r="A296" s="150"/>
      <c r="C296" s="167"/>
      <c r="E296" s="109"/>
      <c r="G296" s="167"/>
      <c r="L296" s="153"/>
      <c r="M296" s="136"/>
      <c r="N296" s="137"/>
      <c r="O296" s="138"/>
      <c r="P296" s="166"/>
    </row>
    <row r="297" spans="1:16" ht="15.6" x14ac:dyDescent="0.3">
      <c r="A297" s="150"/>
      <c r="C297" s="167"/>
      <c r="E297" s="109"/>
      <c r="G297" s="167"/>
      <c r="L297" s="153"/>
      <c r="M297" s="136"/>
      <c r="N297" s="137"/>
      <c r="O297" s="138"/>
      <c r="P297" s="166"/>
    </row>
    <row r="298" spans="1:16" ht="15.6" x14ac:dyDescent="0.3">
      <c r="A298" s="150"/>
      <c r="C298" s="167"/>
      <c r="E298" s="109"/>
      <c r="G298" s="167"/>
      <c r="L298" s="153"/>
      <c r="M298" s="136"/>
      <c r="N298" s="137"/>
      <c r="O298" s="138"/>
      <c r="P298" s="166"/>
    </row>
    <row r="299" spans="1:16" ht="15.6" x14ac:dyDescent="0.3">
      <c r="A299" s="150"/>
      <c r="C299" s="167"/>
      <c r="E299" s="109"/>
      <c r="G299" s="167"/>
      <c r="L299" s="153"/>
      <c r="M299" s="136"/>
      <c r="N299" s="137"/>
      <c r="O299" s="138"/>
      <c r="P299" s="166"/>
    </row>
    <row r="300" spans="1:16" ht="15.6" x14ac:dyDescent="0.3">
      <c r="A300" s="150"/>
      <c r="C300" s="167"/>
      <c r="E300" s="109"/>
      <c r="G300" s="167"/>
      <c r="L300" s="153"/>
      <c r="M300" s="136"/>
      <c r="N300" s="137"/>
      <c r="O300" s="138"/>
      <c r="P300" s="166"/>
    </row>
    <row r="301" spans="1:16" ht="15.6" x14ac:dyDescent="0.3">
      <c r="A301" s="150"/>
      <c r="C301" s="167"/>
      <c r="E301" s="109"/>
      <c r="G301" s="167"/>
      <c r="L301" s="153"/>
      <c r="M301" s="136"/>
      <c r="N301" s="137"/>
      <c r="O301" s="138"/>
      <c r="P301" s="166"/>
    </row>
    <row r="302" spans="1:16" ht="15.6" x14ac:dyDescent="0.3">
      <c r="A302" s="150"/>
      <c r="C302" s="167"/>
      <c r="E302" s="109"/>
      <c r="G302" s="167"/>
      <c r="L302" s="153"/>
      <c r="M302" s="136"/>
      <c r="N302" s="137"/>
      <c r="O302" s="138"/>
      <c r="P302" s="166"/>
    </row>
    <row r="303" spans="1:16" ht="15.6" x14ac:dyDescent="0.3">
      <c r="A303" s="150"/>
      <c r="C303" s="167"/>
      <c r="E303" s="109"/>
      <c r="G303" s="167"/>
      <c r="L303" s="153"/>
      <c r="M303" s="136"/>
      <c r="N303" s="137"/>
      <c r="O303" s="138"/>
      <c r="P303" s="166"/>
    </row>
    <row r="304" spans="1:16" ht="15.6" x14ac:dyDescent="0.3">
      <c r="A304" s="150"/>
      <c r="C304" s="167"/>
      <c r="E304" s="109"/>
      <c r="G304" s="167"/>
      <c r="L304" s="153"/>
      <c r="M304" s="136"/>
      <c r="N304" s="137"/>
      <c r="O304" s="138"/>
      <c r="P304" s="166"/>
    </row>
    <row r="305" spans="1:16" ht="15.6" x14ac:dyDescent="0.3">
      <c r="A305" s="150"/>
      <c r="C305" s="167"/>
      <c r="E305" s="109"/>
      <c r="G305" s="167"/>
      <c r="L305" s="153"/>
      <c r="M305" s="136"/>
      <c r="N305" s="137"/>
      <c r="O305" s="138"/>
      <c r="P305" s="166"/>
    </row>
    <row r="306" spans="1:16" ht="15.6" x14ac:dyDescent="0.3">
      <c r="A306" s="150"/>
      <c r="C306" s="167"/>
      <c r="E306" s="109"/>
      <c r="G306" s="167"/>
      <c r="L306" s="153"/>
      <c r="M306" s="136"/>
      <c r="N306" s="137"/>
      <c r="O306" s="138"/>
      <c r="P306" s="166"/>
    </row>
    <row r="307" spans="1:16" ht="15.6" x14ac:dyDescent="0.3">
      <c r="A307" s="150"/>
      <c r="C307" s="167"/>
      <c r="E307" s="109"/>
      <c r="G307" s="167"/>
      <c r="L307" s="153"/>
      <c r="M307" s="136"/>
      <c r="N307" s="137"/>
      <c r="O307" s="138"/>
      <c r="P307" s="166"/>
    </row>
    <row r="308" spans="1:16" ht="15.6" x14ac:dyDescent="0.3">
      <c r="A308" s="150"/>
      <c r="C308" s="167"/>
      <c r="E308" s="109"/>
      <c r="G308" s="167"/>
      <c r="L308" s="153"/>
      <c r="M308" s="136"/>
      <c r="N308" s="137"/>
      <c r="O308" s="138"/>
      <c r="P308" s="166"/>
    </row>
    <row r="309" spans="1:16" ht="15.6" x14ac:dyDescent="0.3">
      <c r="A309" s="150"/>
      <c r="C309" s="167"/>
      <c r="E309" s="109"/>
      <c r="G309" s="167"/>
      <c r="L309" s="153"/>
      <c r="M309" s="136"/>
      <c r="N309" s="137"/>
      <c r="O309" s="138"/>
      <c r="P309" s="166"/>
    </row>
    <row r="310" spans="1:16" ht="15.6" x14ac:dyDescent="0.3">
      <c r="A310" s="150"/>
      <c r="C310" s="167"/>
      <c r="E310" s="109"/>
      <c r="G310" s="167"/>
      <c r="L310" s="153"/>
      <c r="M310" s="136"/>
      <c r="N310" s="137"/>
      <c r="O310" s="138"/>
      <c r="P310" s="166"/>
    </row>
    <row r="311" spans="1:16" ht="15.6" x14ac:dyDescent="0.3">
      <c r="A311" s="150"/>
      <c r="C311" s="167"/>
      <c r="E311" s="109"/>
      <c r="G311" s="167"/>
      <c r="L311" s="153"/>
      <c r="M311" s="136"/>
      <c r="N311" s="137"/>
      <c r="O311" s="138"/>
      <c r="P311" s="166"/>
    </row>
    <row r="312" spans="1:16" ht="15.6" x14ac:dyDescent="0.3">
      <c r="A312" s="150"/>
      <c r="C312" s="167"/>
      <c r="E312" s="109"/>
      <c r="G312" s="167"/>
      <c r="L312" s="153"/>
      <c r="M312" s="136"/>
      <c r="N312" s="137"/>
      <c r="O312" s="138"/>
      <c r="P312" s="166"/>
    </row>
    <row r="313" spans="1:16" ht="15.6" x14ac:dyDescent="0.3">
      <c r="A313" s="150"/>
      <c r="C313" s="167"/>
      <c r="E313" s="109"/>
      <c r="G313" s="167"/>
      <c r="L313" s="153"/>
      <c r="M313" s="136"/>
      <c r="N313" s="137"/>
      <c r="O313" s="138"/>
      <c r="P313" s="166"/>
    </row>
    <row r="314" spans="1:16" ht="15.6" x14ac:dyDescent="0.3">
      <c r="A314" s="150"/>
      <c r="C314" s="167"/>
      <c r="E314" s="109"/>
      <c r="G314" s="167"/>
      <c r="L314" s="153"/>
      <c r="M314" s="136"/>
      <c r="N314" s="137"/>
      <c r="O314" s="138"/>
      <c r="P314" s="166"/>
    </row>
    <row r="315" spans="1:16" ht="15.6" x14ac:dyDescent="0.3">
      <c r="A315" s="150"/>
      <c r="C315" s="167"/>
      <c r="E315" s="109"/>
      <c r="G315" s="167"/>
      <c r="L315" s="153"/>
      <c r="M315" s="136"/>
      <c r="N315" s="137"/>
      <c r="O315" s="138"/>
      <c r="P315" s="166"/>
    </row>
    <row r="316" spans="1:16" ht="15.6" x14ac:dyDescent="0.3">
      <c r="A316" s="150"/>
      <c r="C316" s="167"/>
      <c r="E316" s="109"/>
      <c r="G316" s="167"/>
      <c r="L316" s="153"/>
      <c r="M316" s="136"/>
      <c r="N316" s="137"/>
      <c r="O316" s="138"/>
      <c r="P316" s="166"/>
    </row>
    <row r="317" spans="1:16" ht="15.6" x14ac:dyDescent="0.3">
      <c r="A317" s="150"/>
      <c r="C317" s="167"/>
      <c r="E317" s="109"/>
      <c r="G317" s="167"/>
      <c r="L317" s="153"/>
      <c r="M317" s="136"/>
      <c r="N317" s="137"/>
      <c r="O317" s="138"/>
      <c r="P317" s="166"/>
    </row>
    <row r="318" spans="1:16" ht="15.6" x14ac:dyDescent="0.3">
      <c r="A318" s="150"/>
      <c r="C318" s="167"/>
      <c r="E318" s="109"/>
      <c r="G318" s="167"/>
      <c r="L318" s="153"/>
      <c r="M318" s="136"/>
      <c r="N318" s="137"/>
      <c r="O318" s="138"/>
      <c r="P318" s="166"/>
    </row>
    <row r="319" spans="1:16" ht="15.6" x14ac:dyDescent="0.3">
      <c r="A319" s="150"/>
      <c r="C319" s="167"/>
      <c r="E319" s="109"/>
      <c r="G319" s="167"/>
      <c r="L319" s="153"/>
      <c r="M319" s="136"/>
      <c r="N319" s="137"/>
      <c r="O319" s="138"/>
      <c r="P319" s="166"/>
    </row>
    <row r="320" spans="1:16" ht="15.6" x14ac:dyDescent="0.3">
      <c r="A320" s="150"/>
      <c r="C320" s="167"/>
      <c r="E320" s="109"/>
      <c r="G320" s="167"/>
      <c r="L320" s="153"/>
      <c r="M320" s="136"/>
      <c r="N320" s="137"/>
      <c r="O320" s="138"/>
      <c r="P320" s="166"/>
    </row>
    <row r="321" spans="1:16" ht="15.6" x14ac:dyDescent="0.3">
      <c r="A321" s="150"/>
      <c r="C321" s="167"/>
      <c r="E321" s="109"/>
      <c r="G321" s="167"/>
      <c r="L321" s="153"/>
      <c r="M321" s="136"/>
      <c r="N321" s="137"/>
      <c r="O321" s="138"/>
      <c r="P321" s="166"/>
    </row>
    <row r="322" spans="1:16" ht="15.6" x14ac:dyDescent="0.3">
      <c r="A322" s="150"/>
      <c r="C322" s="167"/>
      <c r="E322" s="109"/>
      <c r="G322" s="167"/>
      <c r="L322" s="153"/>
      <c r="M322" s="136"/>
      <c r="N322" s="137"/>
      <c r="O322" s="138"/>
      <c r="P322" s="166"/>
    </row>
    <row r="323" spans="1:16" ht="15.6" x14ac:dyDescent="0.3">
      <c r="A323" s="150"/>
      <c r="C323" s="167"/>
      <c r="E323" s="109"/>
      <c r="G323" s="167"/>
      <c r="L323" s="153"/>
      <c r="M323" s="136"/>
      <c r="N323" s="137"/>
      <c r="O323" s="138"/>
      <c r="P323" s="166"/>
    </row>
    <row r="324" spans="1:16" ht="15.6" x14ac:dyDescent="0.3">
      <c r="A324" s="150"/>
      <c r="C324" s="167"/>
      <c r="E324" s="109"/>
      <c r="G324" s="167"/>
      <c r="L324" s="153"/>
      <c r="M324" s="136"/>
      <c r="N324" s="137"/>
      <c r="O324" s="138"/>
      <c r="P324" s="166"/>
    </row>
    <row r="325" spans="1:16" ht="15.6" x14ac:dyDescent="0.3">
      <c r="A325" s="150"/>
      <c r="C325" s="167"/>
      <c r="E325" s="109"/>
      <c r="G325" s="167"/>
      <c r="L325" s="153"/>
      <c r="M325" s="136"/>
      <c r="N325" s="137"/>
      <c r="O325" s="138"/>
      <c r="P325" s="166"/>
    </row>
    <row r="326" spans="1:16" ht="15.6" x14ac:dyDescent="0.3">
      <c r="A326" s="150"/>
      <c r="C326" s="167"/>
      <c r="E326" s="109"/>
      <c r="G326" s="167"/>
      <c r="L326" s="153"/>
      <c r="M326" s="136"/>
      <c r="N326" s="137"/>
      <c r="O326" s="138"/>
      <c r="P326" s="166"/>
    </row>
    <row r="327" spans="1:16" ht="15.6" x14ac:dyDescent="0.3">
      <c r="A327" s="150"/>
      <c r="C327" s="167"/>
      <c r="E327" s="109"/>
      <c r="G327" s="167"/>
      <c r="L327" s="153"/>
      <c r="M327" s="136"/>
      <c r="N327" s="137"/>
      <c r="O327" s="138"/>
      <c r="P327" s="166"/>
    </row>
    <row r="328" spans="1:16" ht="15.6" x14ac:dyDescent="0.3">
      <c r="A328" s="150"/>
      <c r="C328" s="167"/>
      <c r="E328" s="109"/>
      <c r="G328" s="167"/>
      <c r="L328" s="153"/>
      <c r="M328" s="136"/>
      <c r="N328" s="137"/>
      <c r="O328" s="138"/>
      <c r="P328" s="166"/>
    </row>
    <row r="329" spans="1:16" ht="15.6" x14ac:dyDescent="0.3">
      <c r="A329" s="150"/>
      <c r="C329" s="167"/>
      <c r="E329" s="109"/>
      <c r="G329" s="167"/>
      <c r="L329" s="153"/>
      <c r="M329" s="136"/>
      <c r="N329" s="137"/>
      <c r="O329" s="138"/>
      <c r="P329" s="166"/>
    </row>
    <row r="330" spans="1:16" ht="15.6" x14ac:dyDescent="0.3">
      <c r="A330" s="150"/>
      <c r="C330" s="167"/>
      <c r="E330" s="109"/>
      <c r="G330" s="167"/>
      <c r="L330" s="153"/>
      <c r="M330" s="136"/>
      <c r="N330" s="137"/>
      <c r="O330" s="138"/>
      <c r="P330" s="166"/>
    </row>
    <row r="331" spans="1:16" ht="15.6" x14ac:dyDescent="0.3">
      <c r="A331" s="150"/>
      <c r="C331" s="167"/>
      <c r="E331" s="109"/>
      <c r="G331" s="167"/>
      <c r="L331" s="153"/>
      <c r="M331" s="136"/>
      <c r="N331" s="137"/>
      <c r="O331" s="138"/>
      <c r="P331" s="166"/>
    </row>
    <row r="332" spans="1:16" ht="15.6" x14ac:dyDescent="0.3">
      <c r="A332" s="150"/>
      <c r="C332" s="167"/>
      <c r="E332" s="109"/>
      <c r="G332" s="167"/>
      <c r="L332" s="153"/>
      <c r="M332" s="136"/>
      <c r="N332" s="137"/>
      <c r="O332" s="138"/>
      <c r="P332" s="166"/>
    </row>
    <row r="333" spans="1:16" ht="15.6" x14ac:dyDescent="0.3">
      <c r="A333" s="150"/>
      <c r="C333" s="167"/>
      <c r="E333" s="109"/>
      <c r="G333" s="167"/>
      <c r="L333" s="153"/>
      <c r="M333" s="136"/>
      <c r="N333" s="137"/>
      <c r="O333" s="138"/>
      <c r="P333" s="166"/>
    </row>
    <row r="334" spans="1:16" ht="15.6" x14ac:dyDescent="0.3">
      <c r="A334" s="150"/>
      <c r="C334" s="167"/>
      <c r="E334" s="109"/>
      <c r="G334" s="167"/>
      <c r="L334" s="153"/>
      <c r="M334" s="136"/>
      <c r="N334" s="137"/>
      <c r="O334" s="138"/>
      <c r="P334" s="166"/>
    </row>
    <row r="335" spans="1:16" ht="15.6" x14ac:dyDescent="0.3">
      <c r="A335" s="150"/>
      <c r="C335" s="167"/>
      <c r="E335" s="109"/>
      <c r="G335" s="167"/>
      <c r="L335" s="153"/>
      <c r="M335" s="136"/>
      <c r="N335" s="137"/>
      <c r="O335" s="138"/>
      <c r="P335" s="166"/>
    </row>
    <row r="336" spans="1:16" ht="15.6" x14ac:dyDescent="0.3">
      <c r="A336" s="150"/>
      <c r="C336" s="167"/>
      <c r="E336" s="109"/>
      <c r="G336" s="167"/>
      <c r="L336" s="153"/>
      <c r="M336" s="136"/>
      <c r="N336" s="137"/>
      <c r="O336" s="138"/>
      <c r="P336" s="166"/>
    </row>
    <row r="337" spans="1:16" ht="15.6" x14ac:dyDescent="0.3">
      <c r="A337" s="150"/>
      <c r="C337" s="167"/>
      <c r="E337" s="109"/>
      <c r="G337" s="167"/>
      <c r="L337" s="153"/>
      <c r="M337" s="136"/>
      <c r="N337" s="137"/>
      <c r="O337" s="138"/>
      <c r="P337" s="166"/>
    </row>
    <row r="338" spans="1:16" ht="15.6" x14ac:dyDescent="0.3">
      <c r="A338" s="150"/>
      <c r="C338" s="167"/>
      <c r="E338" s="109"/>
      <c r="G338" s="167"/>
      <c r="L338" s="153"/>
      <c r="M338" s="136"/>
      <c r="N338" s="137"/>
      <c r="O338" s="138"/>
      <c r="P338" s="166"/>
    </row>
    <row r="339" spans="1:16" ht="15.6" x14ac:dyDescent="0.3">
      <c r="A339" s="150"/>
      <c r="C339" s="167"/>
      <c r="E339" s="109"/>
      <c r="G339" s="167"/>
      <c r="L339" s="153"/>
      <c r="M339" s="136"/>
      <c r="N339" s="137"/>
      <c r="O339" s="138"/>
      <c r="P339" s="166"/>
    </row>
    <row r="340" spans="1:16" ht="15.6" x14ac:dyDescent="0.3">
      <c r="A340" s="150"/>
      <c r="C340" s="167"/>
      <c r="E340" s="109"/>
      <c r="G340" s="167"/>
      <c r="L340" s="153"/>
      <c r="M340" s="136"/>
      <c r="N340" s="137"/>
      <c r="O340" s="138"/>
      <c r="P340" s="166"/>
    </row>
    <row r="341" spans="1:16" ht="15.6" x14ac:dyDescent="0.3">
      <c r="A341" s="150"/>
      <c r="C341" s="167"/>
      <c r="E341" s="109"/>
      <c r="G341" s="167"/>
      <c r="L341" s="153"/>
      <c r="M341" s="136"/>
      <c r="N341" s="137"/>
      <c r="O341" s="138"/>
      <c r="P341" s="166"/>
    </row>
    <row r="342" spans="1:16" ht="15.6" x14ac:dyDescent="0.3">
      <c r="A342" s="150"/>
      <c r="C342" s="167"/>
      <c r="E342" s="109"/>
      <c r="G342" s="167"/>
      <c r="L342" s="153"/>
      <c r="M342" s="136"/>
      <c r="N342" s="137"/>
      <c r="O342" s="138"/>
      <c r="P342" s="166"/>
    </row>
    <row r="343" spans="1:16" ht="15.6" x14ac:dyDescent="0.3">
      <c r="A343" s="150"/>
      <c r="C343" s="167"/>
      <c r="E343" s="109"/>
      <c r="G343" s="167"/>
      <c r="L343" s="153"/>
      <c r="M343" s="136"/>
      <c r="N343" s="137"/>
      <c r="O343" s="138"/>
      <c r="P343" s="166"/>
    </row>
    <row r="344" spans="1:16" ht="15.6" x14ac:dyDescent="0.3">
      <c r="A344" s="150"/>
      <c r="C344" s="167"/>
      <c r="E344" s="109"/>
      <c r="G344" s="167"/>
      <c r="L344" s="153"/>
      <c r="M344" s="136"/>
      <c r="N344" s="137"/>
      <c r="O344" s="138"/>
      <c r="P344" s="166"/>
    </row>
    <row r="345" spans="1:16" ht="15.6" x14ac:dyDescent="0.3">
      <c r="A345" s="150"/>
      <c r="C345" s="167"/>
      <c r="E345" s="109"/>
      <c r="G345" s="167"/>
      <c r="L345" s="153"/>
      <c r="M345" s="136"/>
      <c r="N345" s="137"/>
      <c r="O345" s="138"/>
      <c r="P345" s="166"/>
    </row>
    <row r="346" spans="1:16" ht="15.6" x14ac:dyDescent="0.3">
      <c r="A346" s="150"/>
      <c r="C346" s="167"/>
      <c r="E346" s="109"/>
      <c r="G346" s="167"/>
      <c r="L346" s="153"/>
      <c r="M346" s="136"/>
      <c r="N346" s="137"/>
      <c r="O346" s="138"/>
      <c r="P346" s="166"/>
    </row>
    <row r="347" spans="1:16" ht="15.6" x14ac:dyDescent="0.3">
      <c r="A347" s="150"/>
      <c r="C347" s="167"/>
      <c r="E347" s="109"/>
      <c r="G347" s="167"/>
      <c r="L347" s="153"/>
      <c r="M347" s="136"/>
      <c r="N347" s="137"/>
      <c r="O347" s="138"/>
      <c r="P347" s="166"/>
    </row>
    <row r="348" spans="1:16" ht="15.6" x14ac:dyDescent="0.3">
      <c r="A348" s="150"/>
      <c r="C348" s="167"/>
      <c r="E348" s="109"/>
      <c r="G348" s="167"/>
      <c r="L348" s="153"/>
      <c r="M348" s="136"/>
      <c r="N348" s="137"/>
      <c r="O348" s="138"/>
      <c r="P348" s="166"/>
    </row>
    <row r="349" spans="1:16" ht="15.6" x14ac:dyDescent="0.3">
      <c r="A349" s="150"/>
      <c r="C349" s="167"/>
      <c r="E349" s="109"/>
      <c r="G349" s="167"/>
      <c r="L349" s="153"/>
      <c r="M349" s="136"/>
      <c r="N349" s="137"/>
      <c r="O349" s="138"/>
      <c r="P349" s="166"/>
    </row>
    <row r="350" spans="1:16" ht="15.6" x14ac:dyDescent="0.3">
      <c r="A350" s="150"/>
      <c r="C350" s="167"/>
      <c r="E350" s="109"/>
      <c r="G350" s="167"/>
      <c r="L350" s="153"/>
      <c r="M350" s="136"/>
      <c r="N350" s="137"/>
      <c r="O350" s="138"/>
      <c r="P350" s="166"/>
    </row>
    <row r="351" spans="1:16" ht="15.6" x14ac:dyDescent="0.3">
      <c r="A351" s="150"/>
      <c r="C351" s="167"/>
      <c r="E351" s="109"/>
      <c r="G351" s="167"/>
      <c r="L351" s="153"/>
      <c r="M351" s="136"/>
      <c r="N351" s="137"/>
      <c r="O351" s="138"/>
      <c r="P351" s="166"/>
    </row>
    <row r="352" spans="1:16" ht="15.6" x14ac:dyDescent="0.3">
      <c r="A352" s="150"/>
      <c r="C352" s="167"/>
      <c r="E352" s="109"/>
      <c r="G352" s="167"/>
      <c r="L352" s="153"/>
      <c r="M352" s="136"/>
      <c r="N352" s="137"/>
      <c r="O352" s="138"/>
      <c r="P352" s="166"/>
    </row>
    <row r="353" spans="1:16" ht="15.6" x14ac:dyDescent="0.3">
      <c r="A353" s="150"/>
      <c r="C353" s="167"/>
      <c r="E353" s="109"/>
      <c r="G353" s="167"/>
      <c r="L353" s="153"/>
      <c r="M353" s="136"/>
      <c r="N353" s="137"/>
      <c r="O353" s="138"/>
      <c r="P353" s="166"/>
    </row>
    <row r="354" spans="1:16" ht="15.6" x14ac:dyDescent="0.3">
      <c r="A354" s="150"/>
      <c r="C354" s="167"/>
      <c r="E354" s="109"/>
      <c r="G354" s="167"/>
      <c r="L354" s="153"/>
      <c r="M354" s="136"/>
      <c r="N354" s="137"/>
      <c r="O354" s="138"/>
      <c r="P354" s="166"/>
    </row>
    <row r="355" spans="1:16" ht="15.6" x14ac:dyDescent="0.3">
      <c r="A355" s="150"/>
      <c r="C355" s="167"/>
      <c r="E355" s="109"/>
      <c r="G355" s="167"/>
      <c r="L355" s="153"/>
      <c r="M355" s="136"/>
      <c r="N355" s="137"/>
      <c r="O355" s="138"/>
      <c r="P355" s="166"/>
    </row>
    <row r="356" spans="1:16" ht="15.6" x14ac:dyDescent="0.3">
      <c r="A356" s="150"/>
      <c r="C356" s="167"/>
      <c r="E356" s="109"/>
      <c r="G356" s="167"/>
      <c r="L356" s="153"/>
      <c r="M356" s="136"/>
      <c r="N356" s="137"/>
      <c r="O356" s="138"/>
      <c r="P356" s="166"/>
    </row>
    <row r="357" spans="1:16" ht="15.6" x14ac:dyDescent="0.3">
      <c r="A357" s="150"/>
      <c r="C357" s="167"/>
      <c r="E357" s="109"/>
      <c r="G357" s="167"/>
      <c r="L357" s="153"/>
      <c r="M357" s="136"/>
      <c r="N357" s="137"/>
      <c r="O357" s="138"/>
      <c r="P357" s="166"/>
    </row>
    <row r="358" spans="1:16" ht="15.6" x14ac:dyDescent="0.3">
      <c r="A358" s="150"/>
      <c r="C358" s="167"/>
      <c r="E358" s="109"/>
      <c r="G358" s="167"/>
      <c r="L358" s="153"/>
      <c r="M358" s="136"/>
      <c r="N358" s="137"/>
      <c r="O358" s="138"/>
      <c r="P358" s="166"/>
    </row>
    <row r="359" spans="1:16" ht="15.6" x14ac:dyDescent="0.3">
      <c r="A359" s="150"/>
      <c r="C359" s="167"/>
      <c r="E359" s="109"/>
      <c r="G359" s="167"/>
      <c r="L359" s="153"/>
      <c r="M359" s="136"/>
      <c r="N359" s="137"/>
      <c r="O359" s="138"/>
      <c r="P359" s="166"/>
    </row>
    <row r="360" spans="1:16" ht="15.6" x14ac:dyDescent="0.3">
      <c r="A360" s="150"/>
      <c r="C360" s="167"/>
      <c r="E360" s="109"/>
      <c r="G360" s="167"/>
      <c r="L360" s="153"/>
      <c r="M360" s="136"/>
      <c r="N360" s="137"/>
      <c r="O360" s="138"/>
      <c r="P360" s="166"/>
    </row>
    <row r="361" spans="1:16" ht="15.6" x14ac:dyDescent="0.3">
      <c r="A361" s="150"/>
      <c r="C361" s="167"/>
      <c r="E361" s="109"/>
      <c r="G361" s="167"/>
      <c r="L361" s="153"/>
      <c r="M361" s="136"/>
      <c r="N361" s="137"/>
      <c r="O361" s="138"/>
      <c r="P361" s="166"/>
    </row>
    <row r="362" spans="1:16" ht="15.6" x14ac:dyDescent="0.3">
      <c r="A362" s="150"/>
      <c r="C362" s="167"/>
      <c r="E362" s="109"/>
      <c r="G362" s="167"/>
      <c r="L362" s="153"/>
      <c r="M362" s="136"/>
      <c r="N362" s="137"/>
      <c r="O362" s="138"/>
      <c r="P362" s="166"/>
    </row>
    <row r="363" spans="1:16" ht="15.6" x14ac:dyDescent="0.3">
      <c r="A363" s="150"/>
      <c r="C363" s="167"/>
      <c r="E363" s="109"/>
      <c r="G363" s="167"/>
      <c r="L363" s="153"/>
      <c r="M363" s="136"/>
      <c r="N363" s="137"/>
      <c r="O363" s="138"/>
      <c r="P363" s="166"/>
    </row>
    <row r="364" spans="1:16" ht="15.6" x14ac:dyDescent="0.3">
      <c r="A364" s="150"/>
      <c r="C364" s="167"/>
      <c r="E364" s="109"/>
      <c r="G364" s="167"/>
      <c r="L364" s="153"/>
      <c r="M364" s="136"/>
      <c r="N364" s="137"/>
      <c r="O364" s="138"/>
      <c r="P364" s="166"/>
    </row>
    <row r="365" spans="1:16" ht="15.6" x14ac:dyDescent="0.3">
      <c r="A365" s="150"/>
      <c r="C365" s="167"/>
      <c r="E365" s="109"/>
      <c r="G365" s="167"/>
      <c r="L365" s="153"/>
      <c r="M365" s="136"/>
      <c r="N365" s="137"/>
      <c r="O365" s="138"/>
      <c r="P365" s="166"/>
    </row>
    <row r="366" spans="1:16" ht="15.6" x14ac:dyDescent="0.3">
      <c r="A366" s="150"/>
      <c r="C366" s="167"/>
      <c r="E366" s="109"/>
      <c r="G366" s="167"/>
      <c r="L366" s="153"/>
      <c r="M366" s="136"/>
      <c r="N366" s="137"/>
      <c r="O366" s="138"/>
      <c r="P366" s="166"/>
    </row>
    <row r="367" spans="1:16" ht="15.6" x14ac:dyDescent="0.3">
      <c r="A367" s="150"/>
      <c r="C367" s="167"/>
      <c r="E367" s="109"/>
      <c r="G367" s="167"/>
      <c r="L367" s="153"/>
      <c r="M367" s="136"/>
      <c r="N367" s="137"/>
      <c r="O367" s="138"/>
      <c r="P367" s="166"/>
    </row>
    <row r="368" spans="1:16" ht="15.6" x14ac:dyDescent="0.3">
      <c r="A368" s="150"/>
      <c r="C368" s="167"/>
      <c r="E368" s="109"/>
      <c r="G368" s="167"/>
      <c r="L368" s="153"/>
      <c r="M368" s="136"/>
      <c r="N368" s="137"/>
      <c r="O368" s="138"/>
      <c r="P368" s="166"/>
    </row>
    <row r="369" spans="1:16" ht="15.6" x14ac:dyDescent="0.3">
      <c r="A369" s="150"/>
      <c r="C369" s="167"/>
      <c r="E369" s="109"/>
      <c r="G369" s="167"/>
      <c r="L369" s="153"/>
      <c r="M369" s="136"/>
      <c r="N369" s="137"/>
      <c r="O369" s="138"/>
      <c r="P369" s="166"/>
    </row>
    <row r="370" spans="1:16" ht="15.6" x14ac:dyDescent="0.3">
      <c r="A370" s="150"/>
      <c r="C370" s="167"/>
      <c r="E370" s="109"/>
      <c r="G370" s="167"/>
      <c r="L370" s="153"/>
      <c r="M370" s="136"/>
      <c r="N370" s="137"/>
      <c r="O370" s="138"/>
      <c r="P370" s="166"/>
    </row>
    <row r="371" spans="1:16" ht="15.6" x14ac:dyDescent="0.3">
      <c r="A371" s="150"/>
      <c r="C371" s="167"/>
      <c r="E371" s="109"/>
      <c r="G371" s="167"/>
      <c r="L371" s="153"/>
      <c r="M371" s="136"/>
      <c r="N371" s="137"/>
      <c r="O371" s="138"/>
      <c r="P371" s="166"/>
    </row>
    <row r="372" spans="1:16" ht="15.6" x14ac:dyDescent="0.3">
      <c r="A372" s="150"/>
      <c r="C372" s="167"/>
      <c r="E372" s="109"/>
      <c r="G372" s="167"/>
      <c r="L372" s="153"/>
      <c r="M372" s="136"/>
      <c r="N372" s="137"/>
      <c r="O372" s="138"/>
      <c r="P372" s="166"/>
    </row>
    <row r="373" spans="1:16" ht="15.6" x14ac:dyDescent="0.3">
      <c r="A373" s="150"/>
      <c r="C373" s="167"/>
      <c r="E373" s="109"/>
      <c r="G373" s="167"/>
      <c r="L373" s="153"/>
      <c r="M373" s="136"/>
      <c r="N373" s="137"/>
      <c r="O373" s="138"/>
      <c r="P373" s="166"/>
    </row>
    <row r="374" spans="1:16" ht="15.6" x14ac:dyDescent="0.3">
      <c r="A374" s="150"/>
      <c r="C374" s="167"/>
      <c r="E374" s="109"/>
      <c r="G374" s="167"/>
      <c r="L374" s="153"/>
      <c r="M374" s="136"/>
      <c r="N374" s="137"/>
      <c r="O374" s="138"/>
      <c r="P374" s="166"/>
    </row>
    <row r="375" spans="1:16" ht="15.6" x14ac:dyDescent="0.3">
      <c r="A375" s="150"/>
      <c r="C375" s="167"/>
      <c r="E375" s="109"/>
      <c r="G375" s="167"/>
      <c r="L375" s="153"/>
      <c r="M375" s="136"/>
      <c r="N375" s="137"/>
      <c r="O375" s="138"/>
      <c r="P375" s="166"/>
    </row>
    <row r="376" spans="1:16" ht="15.6" x14ac:dyDescent="0.3">
      <c r="A376" s="150"/>
      <c r="C376" s="167"/>
      <c r="E376" s="109"/>
      <c r="G376" s="167"/>
      <c r="L376" s="153"/>
      <c r="M376" s="136"/>
      <c r="N376" s="137"/>
      <c r="O376" s="138"/>
      <c r="P376" s="166"/>
    </row>
    <row r="377" spans="1:16" ht="15.6" x14ac:dyDescent="0.3">
      <c r="A377" s="150"/>
      <c r="C377" s="167"/>
      <c r="E377" s="109"/>
      <c r="G377" s="167"/>
      <c r="L377" s="153"/>
      <c r="M377" s="136"/>
      <c r="N377" s="137"/>
      <c r="O377" s="138"/>
      <c r="P377" s="166"/>
    </row>
    <row r="378" spans="1:16" ht="15.6" x14ac:dyDescent="0.3">
      <c r="A378" s="150"/>
      <c r="C378" s="167"/>
      <c r="E378" s="109"/>
      <c r="G378" s="167"/>
      <c r="L378" s="153"/>
      <c r="M378" s="136"/>
      <c r="N378" s="137"/>
      <c r="O378" s="138"/>
      <c r="P378" s="166"/>
    </row>
    <row r="379" spans="1:16" ht="15.6" x14ac:dyDescent="0.3">
      <c r="A379" s="150"/>
      <c r="C379" s="167"/>
      <c r="E379" s="109"/>
      <c r="G379" s="167"/>
      <c r="L379" s="153"/>
      <c r="M379" s="136"/>
      <c r="N379" s="137"/>
      <c r="O379" s="138"/>
      <c r="P379" s="166"/>
    </row>
    <row r="380" spans="1:16" ht="15.6" x14ac:dyDescent="0.3">
      <c r="A380" s="150"/>
      <c r="C380" s="167"/>
      <c r="E380" s="109"/>
      <c r="G380" s="167"/>
      <c r="L380" s="153"/>
      <c r="M380" s="136"/>
      <c r="N380" s="137"/>
      <c r="O380" s="138"/>
      <c r="P380" s="166"/>
    </row>
    <row r="381" spans="1:16" ht="15.6" x14ac:dyDescent="0.3">
      <c r="A381" s="150"/>
      <c r="C381" s="167"/>
      <c r="E381" s="109"/>
      <c r="G381" s="167"/>
      <c r="L381" s="153"/>
      <c r="M381" s="136"/>
      <c r="N381" s="137"/>
      <c r="O381" s="138"/>
      <c r="P381" s="166"/>
    </row>
    <row r="382" spans="1:16" ht="15.6" x14ac:dyDescent="0.3">
      <c r="A382" s="150"/>
      <c r="C382" s="167"/>
      <c r="E382" s="109"/>
      <c r="G382" s="167"/>
      <c r="L382" s="153"/>
      <c r="M382" s="136"/>
      <c r="N382" s="137"/>
      <c r="O382" s="138"/>
      <c r="P382" s="166"/>
    </row>
    <row r="383" spans="1:16" ht="15.6" x14ac:dyDescent="0.3">
      <c r="A383" s="150"/>
      <c r="C383" s="167"/>
      <c r="E383" s="109"/>
      <c r="G383" s="167"/>
      <c r="L383" s="153"/>
      <c r="M383" s="136"/>
      <c r="N383" s="137"/>
      <c r="O383" s="138"/>
      <c r="P383" s="166"/>
    </row>
    <row r="384" spans="1:16" ht="15.6" x14ac:dyDescent="0.3">
      <c r="A384" s="150"/>
      <c r="C384" s="167"/>
      <c r="E384" s="109"/>
      <c r="G384" s="167"/>
      <c r="L384" s="153"/>
      <c r="M384" s="136"/>
      <c r="N384" s="137"/>
      <c r="O384" s="138"/>
      <c r="P384" s="166"/>
    </row>
    <row r="385" spans="1:16" ht="15.6" x14ac:dyDescent="0.3">
      <c r="A385" s="150"/>
      <c r="C385" s="167"/>
      <c r="E385" s="109"/>
      <c r="G385" s="167"/>
      <c r="L385" s="153"/>
      <c r="M385" s="136"/>
      <c r="N385" s="137"/>
      <c r="O385" s="138"/>
      <c r="P385" s="166"/>
    </row>
    <row r="386" spans="1:16" ht="15.6" x14ac:dyDescent="0.3">
      <c r="A386" s="150"/>
      <c r="C386" s="167"/>
      <c r="E386" s="109"/>
      <c r="G386" s="167"/>
      <c r="L386" s="153"/>
      <c r="M386" s="136"/>
      <c r="N386" s="137"/>
      <c r="O386" s="138"/>
      <c r="P386" s="166"/>
    </row>
    <row r="387" spans="1:16" ht="15.6" x14ac:dyDescent="0.3">
      <c r="A387" s="150"/>
      <c r="C387" s="167"/>
      <c r="E387" s="109"/>
      <c r="G387" s="167"/>
      <c r="L387" s="153"/>
      <c r="M387" s="136"/>
      <c r="N387" s="137"/>
      <c r="O387" s="138"/>
      <c r="P387" s="166"/>
    </row>
    <row r="388" spans="1:16" ht="15.6" x14ac:dyDescent="0.3">
      <c r="A388" s="150"/>
      <c r="C388" s="167"/>
      <c r="E388" s="109"/>
      <c r="G388" s="167"/>
      <c r="L388" s="153"/>
      <c r="M388" s="136"/>
      <c r="N388" s="137"/>
      <c r="O388" s="138"/>
      <c r="P388" s="166"/>
    </row>
    <row r="389" spans="1:16" ht="15.6" x14ac:dyDescent="0.3">
      <c r="A389" s="150"/>
      <c r="C389" s="167"/>
      <c r="E389" s="109"/>
      <c r="G389" s="167"/>
      <c r="L389" s="153"/>
      <c r="M389" s="136"/>
      <c r="N389" s="137"/>
      <c r="O389" s="138"/>
      <c r="P389" s="166"/>
    </row>
    <row r="390" spans="1:16" ht="15.6" x14ac:dyDescent="0.3">
      <c r="A390" s="150"/>
      <c r="C390" s="167"/>
      <c r="E390" s="109"/>
      <c r="G390" s="167"/>
      <c r="L390" s="153"/>
      <c r="M390" s="136"/>
      <c r="N390" s="137"/>
      <c r="O390" s="138"/>
      <c r="P390" s="166"/>
    </row>
    <row r="391" spans="1:16" ht="15.6" x14ac:dyDescent="0.3">
      <c r="A391" s="150"/>
      <c r="C391" s="167"/>
      <c r="E391" s="109"/>
      <c r="G391" s="167"/>
      <c r="L391" s="153"/>
      <c r="M391" s="136"/>
      <c r="N391" s="137"/>
      <c r="O391" s="138"/>
      <c r="P391" s="166"/>
    </row>
    <row r="392" spans="1:16" ht="15.6" x14ac:dyDescent="0.3">
      <c r="A392" s="150"/>
      <c r="C392" s="167"/>
      <c r="E392" s="109"/>
      <c r="G392" s="167"/>
      <c r="L392" s="153"/>
      <c r="M392" s="136"/>
      <c r="N392" s="137"/>
      <c r="O392" s="138"/>
      <c r="P392" s="166"/>
    </row>
    <row r="393" spans="1:16" ht="15.6" x14ac:dyDescent="0.3">
      <c r="A393" s="150"/>
      <c r="C393" s="167"/>
      <c r="E393" s="109"/>
      <c r="G393" s="167"/>
      <c r="L393" s="153"/>
      <c r="M393" s="136"/>
      <c r="N393" s="137"/>
      <c r="O393" s="138"/>
      <c r="P393" s="166"/>
    </row>
    <row r="394" spans="1:16" ht="15.6" x14ac:dyDescent="0.3">
      <c r="A394" s="150"/>
      <c r="C394" s="167"/>
      <c r="E394" s="109"/>
      <c r="G394" s="167"/>
      <c r="L394" s="153"/>
      <c r="M394" s="136"/>
      <c r="N394" s="137"/>
      <c r="O394" s="138"/>
      <c r="P394" s="166"/>
    </row>
    <row r="395" spans="1:16" ht="15.6" x14ac:dyDescent="0.3">
      <c r="A395" s="150"/>
      <c r="C395" s="167"/>
      <c r="E395" s="109"/>
      <c r="G395" s="167"/>
      <c r="L395" s="153"/>
      <c r="M395" s="136"/>
      <c r="N395" s="137"/>
      <c r="O395" s="138"/>
      <c r="P395" s="166"/>
    </row>
    <row r="396" spans="1:16" ht="15.6" x14ac:dyDescent="0.3">
      <c r="A396" s="150"/>
      <c r="C396" s="167"/>
      <c r="E396" s="109"/>
      <c r="G396" s="167"/>
      <c r="L396" s="153"/>
      <c r="M396" s="136"/>
      <c r="N396" s="137"/>
      <c r="O396" s="138"/>
      <c r="P396" s="166"/>
    </row>
    <row r="397" spans="1:16" ht="15.6" x14ac:dyDescent="0.3">
      <c r="A397" s="150"/>
      <c r="C397" s="167"/>
      <c r="E397" s="109"/>
      <c r="G397" s="167"/>
      <c r="L397" s="153"/>
      <c r="M397" s="136"/>
      <c r="N397" s="137"/>
      <c r="O397" s="138"/>
      <c r="P397" s="166"/>
    </row>
    <row r="398" spans="1:16" ht="15.6" x14ac:dyDescent="0.3">
      <c r="A398" s="150"/>
      <c r="C398" s="167"/>
      <c r="E398" s="109"/>
      <c r="G398" s="167"/>
      <c r="L398" s="153"/>
      <c r="M398" s="136"/>
      <c r="N398" s="137"/>
      <c r="O398" s="138"/>
      <c r="P398" s="166"/>
    </row>
    <row r="399" spans="1:16" ht="15.6" x14ac:dyDescent="0.3">
      <c r="A399" s="150"/>
      <c r="C399" s="167"/>
      <c r="E399" s="109"/>
      <c r="G399" s="167"/>
      <c r="L399" s="153"/>
      <c r="M399" s="136"/>
      <c r="N399" s="137"/>
      <c r="O399" s="138"/>
      <c r="P399" s="166"/>
    </row>
    <row r="400" spans="1:16" ht="15.6" x14ac:dyDescent="0.3">
      <c r="A400" s="150"/>
      <c r="C400" s="167"/>
      <c r="E400" s="109"/>
      <c r="G400" s="167"/>
      <c r="L400" s="153"/>
      <c r="M400" s="136"/>
      <c r="N400" s="137"/>
      <c r="O400" s="138"/>
      <c r="P400" s="166"/>
    </row>
    <row r="401" spans="1:16" ht="15.6" x14ac:dyDescent="0.3">
      <c r="A401" s="150"/>
      <c r="C401" s="167"/>
      <c r="E401" s="109"/>
      <c r="G401" s="167"/>
      <c r="L401" s="153"/>
      <c r="M401" s="136"/>
      <c r="N401" s="137"/>
      <c r="O401" s="138"/>
      <c r="P401" s="166"/>
    </row>
    <row r="402" spans="1:16" ht="15.6" x14ac:dyDescent="0.3">
      <c r="A402" s="150"/>
      <c r="C402" s="167"/>
      <c r="E402" s="109"/>
      <c r="G402" s="167"/>
      <c r="L402" s="153"/>
      <c r="M402" s="136"/>
      <c r="N402" s="137"/>
      <c r="O402" s="138"/>
      <c r="P402" s="166"/>
    </row>
    <row r="403" spans="1:16" ht="15.6" x14ac:dyDescent="0.3">
      <c r="A403" s="150"/>
      <c r="C403" s="167"/>
      <c r="E403" s="109"/>
      <c r="G403" s="167"/>
      <c r="L403" s="153"/>
      <c r="M403" s="136"/>
      <c r="N403" s="137"/>
      <c r="O403" s="138"/>
      <c r="P403" s="166"/>
    </row>
    <row r="404" spans="1:16" ht="15.6" x14ac:dyDescent="0.3">
      <c r="A404" s="150"/>
      <c r="C404" s="167"/>
      <c r="E404" s="109"/>
      <c r="G404" s="167"/>
      <c r="L404" s="153"/>
      <c r="M404" s="136"/>
      <c r="N404" s="137"/>
      <c r="O404" s="138"/>
      <c r="P404" s="166"/>
    </row>
    <row r="405" spans="1:16" ht="15.6" x14ac:dyDescent="0.3">
      <c r="A405" s="150"/>
      <c r="C405" s="167"/>
      <c r="E405" s="109"/>
      <c r="G405" s="167"/>
      <c r="L405" s="153"/>
      <c r="M405" s="136"/>
      <c r="N405" s="137"/>
      <c r="O405" s="138"/>
      <c r="P405" s="166"/>
    </row>
    <row r="406" spans="1:16" ht="15.6" x14ac:dyDescent="0.3">
      <c r="A406" s="150"/>
      <c r="C406" s="167"/>
      <c r="E406" s="109"/>
      <c r="G406" s="167"/>
      <c r="L406" s="153"/>
      <c r="M406" s="136"/>
      <c r="N406" s="137"/>
      <c r="O406" s="138"/>
      <c r="P406" s="166"/>
    </row>
    <row r="407" spans="1:16" ht="15.6" x14ac:dyDescent="0.3">
      <c r="A407" s="150"/>
      <c r="C407" s="167"/>
      <c r="E407" s="109"/>
      <c r="G407" s="167"/>
      <c r="L407" s="153"/>
      <c r="M407" s="136"/>
      <c r="N407" s="137"/>
      <c r="O407" s="138"/>
      <c r="P407" s="166"/>
    </row>
    <row r="408" spans="1:16" ht="15.6" x14ac:dyDescent="0.3">
      <c r="A408" s="150"/>
      <c r="C408" s="167"/>
      <c r="E408" s="109"/>
      <c r="G408" s="167"/>
      <c r="L408" s="153"/>
      <c r="M408" s="136"/>
      <c r="N408" s="137"/>
      <c r="O408" s="138"/>
      <c r="P408" s="166"/>
    </row>
    <row r="409" spans="1:16" ht="15.6" x14ac:dyDescent="0.3">
      <c r="A409" s="150"/>
      <c r="C409" s="167"/>
      <c r="E409" s="109"/>
      <c r="G409" s="167"/>
      <c r="L409" s="153"/>
      <c r="M409" s="136"/>
      <c r="N409" s="137"/>
      <c r="O409" s="138"/>
      <c r="P409" s="166"/>
    </row>
    <row r="410" spans="1:16" ht="15.6" x14ac:dyDescent="0.3">
      <c r="A410" s="150"/>
      <c r="C410" s="167"/>
      <c r="E410" s="109"/>
      <c r="G410" s="167"/>
      <c r="L410" s="153"/>
      <c r="M410" s="136"/>
      <c r="N410" s="137"/>
      <c r="O410" s="138"/>
      <c r="P410" s="166"/>
    </row>
    <row r="411" spans="1:16" ht="15.6" x14ac:dyDescent="0.3">
      <c r="A411" s="150"/>
      <c r="C411" s="167"/>
      <c r="E411" s="109"/>
      <c r="G411" s="167"/>
      <c r="L411" s="153"/>
      <c r="M411" s="136"/>
      <c r="N411" s="137"/>
      <c r="O411" s="138"/>
      <c r="P411" s="166"/>
    </row>
    <row r="412" spans="1:16" ht="15.6" x14ac:dyDescent="0.3">
      <c r="A412" s="150"/>
      <c r="C412" s="167"/>
      <c r="E412" s="109"/>
      <c r="G412" s="167"/>
      <c r="L412" s="153"/>
      <c r="M412" s="136"/>
      <c r="N412" s="137"/>
      <c r="O412" s="138"/>
      <c r="P412" s="166"/>
    </row>
    <row r="413" spans="1:16" ht="15.6" x14ac:dyDescent="0.3">
      <c r="A413" s="150"/>
      <c r="C413" s="167"/>
      <c r="E413" s="109"/>
      <c r="G413" s="167"/>
      <c r="L413" s="153"/>
      <c r="M413" s="136"/>
      <c r="N413" s="137"/>
      <c r="O413" s="138"/>
      <c r="P413" s="166"/>
    </row>
    <row r="414" spans="1:16" ht="15.6" x14ac:dyDescent="0.3">
      <c r="A414" s="150"/>
      <c r="C414" s="167"/>
      <c r="E414" s="109"/>
      <c r="G414" s="167"/>
      <c r="L414" s="153"/>
      <c r="M414" s="136"/>
      <c r="N414" s="137"/>
      <c r="O414" s="138"/>
      <c r="P414" s="166"/>
    </row>
    <row r="415" spans="1:16" ht="15.6" x14ac:dyDescent="0.3">
      <c r="A415" s="150"/>
      <c r="C415" s="167"/>
      <c r="E415" s="109"/>
      <c r="G415" s="167"/>
      <c r="L415" s="153"/>
      <c r="M415" s="136"/>
      <c r="N415" s="137"/>
      <c r="O415" s="138"/>
      <c r="P415" s="166"/>
    </row>
    <row r="416" spans="1:16" ht="15.6" x14ac:dyDescent="0.3">
      <c r="A416" s="150"/>
      <c r="C416" s="167"/>
      <c r="E416" s="109"/>
      <c r="G416" s="167"/>
      <c r="L416" s="153"/>
      <c r="M416" s="136"/>
      <c r="N416" s="137"/>
      <c r="O416" s="138"/>
      <c r="P416" s="166"/>
    </row>
    <row r="417" spans="1:16" ht="15.6" x14ac:dyDescent="0.3">
      <c r="A417" s="150"/>
      <c r="C417" s="167"/>
      <c r="E417" s="109"/>
      <c r="G417" s="167"/>
      <c r="L417" s="153"/>
      <c r="M417" s="136"/>
      <c r="N417" s="137"/>
      <c r="O417" s="138"/>
      <c r="P417" s="166"/>
    </row>
    <row r="418" spans="1:16" ht="15.6" x14ac:dyDescent="0.3">
      <c r="A418" s="150"/>
      <c r="C418" s="167"/>
      <c r="E418" s="109"/>
      <c r="G418" s="167"/>
      <c r="L418" s="153"/>
      <c r="M418" s="136"/>
      <c r="N418" s="137"/>
      <c r="O418" s="138"/>
      <c r="P418" s="166"/>
    </row>
    <row r="419" spans="1:16" ht="15.6" x14ac:dyDescent="0.3">
      <c r="A419" s="150"/>
      <c r="C419" s="167"/>
      <c r="E419" s="109"/>
      <c r="G419" s="167"/>
      <c r="L419" s="153"/>
      <c r="M419" s="136"/>
      <c r="N419" s="137"/>
      <c r="O419" s="138"/>
      <c r="P419" s="166"/>
    </row>
    <row r="420" spans="1:16" ht="15.6" x14ac:dyDescent="0.3">
      <c r="A420" s="150"/>
      <c r="C420" s="167"/>
      <c r="E420" s="109"/>
      <c r="G420" s="167"/>
      <c r="L420" s="153"/>
      <c r="M420" s="136"/>
      <c r="N420" s="137"/>
      <c r="O420" s="138"/>
      <c r="P420" s="166"/>
    </row>
    <row r="421" spans="1:16" ht="15.6" x14ac:dyDescent="0.3">
      <c r="A421" s="150"/>
      <c r="C421" s="167"/>
      <c r="E421" s="109"/>
      <c r="G421" s="167"/>
      <c r="L421" s="153"/>
      <c r="M421" s="136"/>
      <c r="N421" s="137"/>
      <c r="O421" s="138"/>
      <c r="P421" s="166"/>
    </row>
    <row r="422" spans="1:16" ht="15.6" x14ac:dyDescent="0.3">
      <c r="A422" s="150"/>
      <c r="C422" s="167"/>
      <c r="E422" s="109"/>
      <c r="G422" s="167"/>
      <c r="L422" s="153"/>
      <c r="M422" s="136"/>
      <c r="N422" s="137"/>
      <c r="O422" s="138"/>
      <c r="P422" s="166"/>
    </row>
    <row r="423" spans="1:16" ht="15.6" x14ac:dyDescent="0.3">
      <c r="A423" s="150"/>
      <c r="C423" s="167"/>
      <c r="E423" s="109"/>
      <c r="G423" s="167"/>
      <c r="L423" s="153"/>
      <c r="M423" s="136"/>
      <c r="N423" s="137"/>
      <c r="O423" s="138"/>
      <c r="P423" s="166"/>
    </row>
    <row r="424" spans="1:16" ht="15.6" x14ac:dyDescent="0.3">
      <c r="A424" s="150"/>
      <c r="C424" s="167"/>
      <c r="E424" s="109"/>
      <c r="G424" s="167"/>
      <c r="L424" s="153"/>
      <c r="M424" s="136"/>
      <c r="N424" s="137"/>
      <c r="O424" s="138"/>
      <c r="P424" s="166"/>
    </row>
    <row r="425" spans="1:16" ht="15.6" x14ac:dyDescent="0.3">
      <c r="A425" s="150"/>
      <c r="C425" s="167"/>
      <c r="E425" s="109"/>
      <c r="G425" s="167"/>
      <c r="L425" s="153"/>
      <c r="M425" s="136"/>
      <c r="N425" s="137"/>
      <c r="O425" s="138"/>
      <c r="P425" s="166"/>
    </row>
    <row r="426" spans="1:16" ht="15.6" x14ac:dyDescent="0.3">
      <c r="A426" s="150"/>
      <c r="C426" s="167"/>
      <c r="E426" s="109"/>
      <c r="G426" s="167"/>
      <c r="L426" s="153"/>
      <c r="M426" s="136"/>
      <c r="N426" s="137"/>
      <c r="O426" s="138"/>
      <c r="P426" s="166"/>
    </row>
    <row r="427" spans="1:16" ht="15.6" x14ac:dyDescent="0.3">
      <c r="A427" s="150"/>
      <c r="C427" s="167"/>
      <c r="E427" s="109"/>
      <c r="G427" s="167"/>
      <c r="L427" s="153"/>
      <c r="M427" s="136"/>
      <c r="N427" s="137"/>
      <c r="O427" s="138"/>
      <c r="P427" s="166"/>
    </row>
    <row r="428" spans="1:16" ht="15.6" x14ac:dyDescent="0.3">
      <c r="A428" s="150"/>
      <c r="C428" s="167"/>
      <c r="E428" s="109"/>
      <c r="G428" s="167"/>
      <c r="L428" s="153"/>
      <c r="M428" s="136"/>
      <c r="N428" s="137"/>
      <c r="O428" s="138"/>
      <c r="P428" s="166"/>
    </row>
    <row r="429" spans="1:16" ht="15.6" x14ac:dyDescent="0.3">
      <c r="A429" s="150"/>
      <c r="C429" s="167"/>
      <c r="E429" s="109"/>
      <c r="G429" s="167"/>
      <c r="L429" s="153"/>
      <c r="M429" s="136"/>
      <c r="N429" s="137"/>
      <c r="O429" s="138"/>
      <c r="P429" s="166"/>
    </row>
    <row r="430" spans="1:16" ht="15.6" x14ac:dyDescent="0.3">
      <c r="A430" s="150"/>
      <c r="C430" s="167"/>
      <c r="E430" s="109"/>
      <c r="G430" s="167"/>
      <c r="L430" s="153"/>
      <c r="M430" s="136"/>
      <c r="N430" s="137"/>
      <c r="O430" s="138"/>
      <c r="P430" s="166"/>
    </row>
    <row r="431" spans="1:16" ht="15.6" x14ac:dyDescent="0.3">
      <c r="A431" s="150"/>
      <c r="C431" s="167"/>
      <c r="E431" s="109"/>
      <c r="G431" s="167"/>
      <c r="L431" s="153"/>
      <c r="M431" s="136"/>
      <c r="N431" s="137"/>
      <c r="O431" s="138"/>
      <c r="P431" s="166"/>
    </row>
    <row r="432" spans="1:16" ht="15.6" x14ac:dyDescent="0.3">
      <c r="A432" s="150"/>
      <c r="C432" s="167"/>
      <c r="E432" s="109"/>
      <c r="G432" s="167"/>
      <c r="L432" s="153"/>
      <c r="M432" s="136"/>
      <c r="N432" s="137"/>
      <c r="O432" s="138"/>
      <c r="P432" s="166"/>
    </row>
    <row r="433" spans="1:16" ht="15.6" x14ac:dyDescent="0.3">
      <c r="A433" s="150"/>
      <c r="C433" s="167"/>
      <c r="E433" s="109"/>
      <c r="G433" s="167"/>
      <c r="L433" s="153"/>
      <c r="M433" s="136"/>
      <c r="N433" s="137"/>
      <c r="O433" s="138"/>
      <c r="P433" s="166"/>
    </row>
    <row r="434" spans="1:16" ht="15.6" x14ac:dyDescent="0.3">
      <c r="A434" s="150"/>
      <c r="C434" s="167"/>
      <c r="E434" s="109"/>
      <c r="G434" s="167"/>
      <c r="L434" s="153"/>
      <c r="M434" s="136"/>
      <c r="N434" s="137"/>
      <c r="O434" s="138"/>
      <c r="P434" s="166"/>
    </row>
    <row r="435" spans="1:16" ht="15.6" x14ac:dyDescent="0.3">
      <c r="A435" s="150"/>
      <c r="C435" s="167"/>
      <c r="E435" s="109"/>
      <c r="G435" s="167"/>
      <c r="L435" s="153"/>
      <c r="M435" s="136"/>
      <c r="N435" s="137"/>
      <c r="O435" s="138"/>
      <c r="P435" s="166"/>
    </row>
    <row r="436" spans="1:16" ht="15.6" x14ac:dyDescent="0.3">
      <c r="A436" s="150"/>
      <c r="C436" s="167"/>
      <c r="E436" s="109"/>
      <c r="G436" s="167"/>
      <c r="L436" s="153"/>
      <c r="M436" s="136"/>
      <c r="N436" s="137"/>
      <c r="O436" s="138"/>
      <c r="P436" s="166"/>
    </row>
    <row r="437" spans="1:16" ht="15.6" x14ac:dyDescent="0.3">
      <c r="A437" s="150"/>
      <c r="C437" s="167"/>
      <c r="E437" s="109"/>
      <c r="G437" s="167"/>
      <c r="L437" s="153"/>
      <c r="M437" s="136"/>
      <c r="N437" s="137"/>
      <c r="O437" s="138"/>
      <c r="P437" s="166"/>
    </row>
    <row r="438" spans="1:16" ht="15.6" x14ac:dyDescent="0.3">
      <c r="A438" s="150"/>
      <c r="C438" s="167"/>
      <c r="E438" s="109"/>
      <c r="G438" s="167"/>
      <c r="L438" s="153"/>
      <c r="M438" s="136"/>
      <c r="N438" s="137"/>
      <c r="O438" s="138"/>
      <c r="P438" s="166"/>
    </row>
    <row r="439" spans="1:16" ht="15.6" x14ac:dyDescent="0.3">
      <c r="A439" s="150"/>
      <c r="C439" s="167"/>
      <c r="E439" s="109"/>
      <c r="G439" s="167"/>
      <c r="L439" s="153"/>
      <c r="M439" s="136"/>
      <c r="N439" s="137"/>
      <c r="O439" s="138"/>
      <c r="P439" s="166"/>
    </row>
    <row r="440" spans="1:16" ht="15.6" x14ac:dyDescent="0.3">
      <c r="A440" s="150"/>
      <c r="C440" s="167"/>
      <c r="E440" s="109"/>
      <c r="G440" s="167"/>
      <c r="L440" s="153"/>
      <c r="M440" s="136"/>
      <c r="N440" s="137"/>
      <c r="O440" s="138"/>
      <c r="P440" s="166"/>
    </row>
    <row r="441" spans="1:16" ht="15.6" x14ac:dyDescent="0.3">
      <c r="A441" s="150"/>
      <c r="C441" s="167"/>
      <c r="E441" s="109"/>
      <c r="G441" s="167"/>
      <c r="L441" s="153"/>
      <c r="M441" s="136"/>
      <c r="N441" s="137"/>
      <c r="O441" s="138"/>
      <c r="P441" s="166"/>
    </row>
    <row r="442" spans="1:16" ht="15.6" x14ac:dyDescent="0.3">
      <c r="A442" s="150"/>
      <c r="C442" s="167"/>
      <c r="E442" s="109"/>
      <c r="G442" s="167"/>
      <c r="L442" s="153"/>
      <c r="M442" s="136"/>
      <c r="N442" s="137"/>
      <c r="O442" s="138"/>
      <c r="P442" s="166"/>
    </row>
    <row r="443" spans="1:16" ht="15.6" x14ac:dyDescent="0.3">
      <c r="A443" s="150"/>
      <c r="C443" s="167"/>
      <c r="E443" s="109"/>
      <c r="G443" s="167"/>
      <c r="L443" s="153"/>
      <c r="M443" s="136"/>
      <c r="N443" s="137"/>
      <c r="O443" s="138"/>
      <c r="P443" s="166"/>
    </row>
    <row r="444" spans="1:16" ht="15.6" x14ac:dyDescent="0.3">
      <c r="A444" s="150"/>
      <c r="C444" s="167"/>
      <c r="E444" s="109"/>
      <c r="G444" s="167"/>
      <c r="L444" s="153"/>
      <c r="M444" s="136"/>
      <c r="N444" s="137"/>
      <c r="O444" s="138"/>
      <c r="P444" s="166"/>
    </row>
    <row r="445" spans="1:16" ht="15.6" x14ac:dyDescent="0.3">
      <c r="A445" s="150"/>
      <c r="C445" s="167"/>
      <c r="E445" s="109"/>
      <c r="G445" s="167"/>
      <c r="L445" s="153"/>
      <c r="M445" s="136"/>
      <c r="N445" s="137"/>
      <c r="O445" s="138"/>
      <c r="P445" s="166"/>
    </row>
    <row r="446" spans="1:16" ht="15.6" x14ac:dyDescent="0.3">
      <c r="A446" s="150"/>
      <c r="C446" s="167"/>
      <c r="E446" s="109"/>
      <c r="G446" s="167"/>
      <c r="L446" s="153"/>
      <c r="M446" s="136"/>
      <c r="N446" s="137"/>
      <c r="O446" s="138"/>
      <c r="P446" s="166"/>
    </row>
    <row r="447" spans="1:16" ht="15.6" x14ac:dyDescent="0.3">
      <c r="A447" s="150"/>
      <c r="C447" s="167"/>
      <c r="E447" s="109"/>
      <c r="G447" s="167"/>
      <c r="L447" s="153"/>
      <c r="M447" s="136"/>
      <c r="N447" s="137"/>
      <c r="O447" s="138"/>
      <c r="P447" s="166"/>
    </row>
    <row r="448" spans="1:16" ht="15.6" x14ac:dyDescent="0.3">
      <c r="A448" s="150"/>
      <c r="C448" s="167"/>
      <c r="E448" s="109"/>
      <c r="G448" s="167"/>
      <c r="L448" s="153"/>
      <c r="M448" s="136"/>
      <c r="N448" s="137"/>
      <c r="O448" s="138"/>
      <c r="P448" s="166"/>
    </row>
    <row r="449" spans="1:16" ht="15.6" x14ac:dyDescent="0.3">
      <c r="A449" s="150"/>
      <c r="C449" s="167"/>
      <c r="E449" s="109"/>
      <c r="G449" s="167"/>
      <c r="L449" s="153"/>
      <c r="M449" s="136"/>
      <c r="N449" s="137"/>
      <c r="O449" s="138"/>
      <c r="P449" s="166"/>
    </row>
    <row r="450" spans="1:16" ht="15.6" x14ac:dyDescent="0.3">
      <c r="A450" s="150"/>
      <c r="C450" s="167"/>
      <c r="E450" s="109"/>
      <c r="G450" s="167"/>
      <c r="L450" s="153"/>
      <c r="M450" s="136"/>
      <c r="N450" s="137"/>
      <c r="O450" s="138"/>
      <c r="P450" s="166"/>
    </row>
    <row r="451" spans="1:16" ht="15.6" x14ac:dyDescent="0.3">
      <c r="A451" s="150"/>
      <c r="C451" s="167"/>
      <c r="E451" s="109"/>
      <c r="G451" s="167"/>
      <c r="L451" s="153"/>
      <c r="M451" s="136"/>
      <c r="N451" s="137"/>
      <c r="O451" s="138"/>
      <c r="P451" s="166"/>
    </row>
    <row r="452" spans="1:16" ht="15.6" x14ac:dyDescent="0.3">
      <c r="A452" s="150"/>
      <c r="C452" s="167"/>
      <c r="E452" s="109"/>
      <c r="G452" s="167"/>
      <c r="L452" s="153"/>
      <c r="M452" s="136"/>
      <c r="N452" s="137"/>
      <c r="O452" s="138"/>
      <c r="P452" s="166"/>
    </row>
    <row r="453" spans="1:16" ht="15.6" x14ac:dyDescent="0.3">
      <c r="A453" s="150"/>
      <c r="C453" s="167"/>
      <c r="E453" s="109"/>
      <c r="G453" s="167"/>
      <c r="L453" s="153"/>
      <c r="M453" s="136"/>
      <c r="N453" s="137"/>
      <c r="O453" s="138"/>
      <c r="P453" s="166"/>
    </row>
    <row r="454" spans="1:16" ht="15.6" x14ac:dyDescent="0.3">
      <c r="A454" s="150"/>
      <c r="C454" s="167"/>
      <c r="E454" s="109"/>
      <c r="G454" s="167"/>
      <c r="L454" s="153"/>
      <c r="M454" s="136"/>
      <c r="N454" s="137"/>
      <c r="O454" s="138"/>
      <c r="P454" s="166"/>
    </row>
    <row r="455" spans="1:16" ht="15.6" x14ac:dyDescent="0.3">
      <c r="A455" s="150"/>
      <c r="C455" s="167"/>
      <c r="E455" s="109"/>
      <c r="G455" s="167"/>
      <c r="L455" s="153"/>
      <c r="M455" s="136"/>
      <c r="N455" s="137"/>
      <c r="O455" s="138"/>
      <c r="P455" s="166"/>
    </row>
    <row r="456" spans="1:16" ht="15.6" x14ac:dyDescent="0.3">
      <c r="A456" s="150"/>
      <c r="C456" s="167"/>
      <c r="E456" s="109"/>
      <c r="G456" s="167"/>
      <c r="L456" s="153"/>
      <c r="M456" s="136"/>
      <c r="N456" s="137"/>
      <c r="O456" s="138"/>
      <c r="P456" s="166"/>
    </row>
    <row r="457" spans="1:16" ht="15.6" x14ac:dyDescent="0.3">
      <c r="A457" s="150"/>
      <c r="C457" s="167"/>
      <c r="E457" s="109"/>
      <c r="G457" s="167"/>
      <c r="L457" s="153"/>
      <c r="M457" s="136"/>
      <c r="N457" s="137"/>
      <c r="O457" s="138"/>
      <c r="P457" s="166"/>
    </row>
    <row r="458" spans="1:16" ht="15.6" x14ac:dyDescent="0.3">
      <c r="A458" s="150"/>
      <c r="C458" s="167"/>
      <c r="E458" s="109"/>
      <c r="G458" s="167"/>
      <c r="L458" s="153"/>
      <c r="M458" s="136"/>
      <c r="N458" s="137"/>
      <c r="O458" s="138"/>
      <c r="P458" s="166"/>
    </row>
    <row r="459" spans="1:16" ht="15.6" x14ac:dyDescent="0.3">
      <c r="A459" s="150"/>
      <c r="C459" s="167"/>
      <c r="E459" s="109"/>
      <c r="G459" s="167"/>
      <c r="L459" s="153"/>
      <c r="M459" s="136"/>
      <c r="N459" s="137"/>
      <c r="O459" s="138"/>
      <c r="P459" s="166"/>
    </row>
    <row r="460" spans="1:16" ht="15.6" x14ac:dyDescent="0.3">
      <c r="A460" s="150"/>
      <c r="C460" s="167"/>
      <c r="E460" s="109"/>
      <c r="G460" s="167"/>
      <c r="L460" s="153"/>
      <c r="M460" s="136"/>
      <c r="N460" s="137"/>
      <c r="O460" s="138"/>
      <c r="P460" s="166"/>
    </row>
    <row r="461" spans="1:16" ht="15.6" x14ac:dyDescent="0.3">
      <c r="A461" s="150"/>
      <c r="C461" s="167"/>
      <c r="E461" s="109"/>
      <c r="G461" s="167"/>
      <c r="L461" s="153"/>
      <c r="M461" s="136"/>
      <c r="N461" s="137"/>
      <c r="O461" s="138"/>
      <c r="P461" s="166"/>
    </row>
    <row r="462" spans="1:16" ht="15.6" x14ac:dyDescent="0.3">
      <c r="A462" s="150"/>
      <c r="C462" s="167"/>
      <c r="E462" s="109"/>
      <c r="G462" s="167"/>
      <c r="L462" s="153"/>
      <c r="M462" s="136"/>
      <c r="N462" s="137"/>
      <c r="O462" s="138"/>
      <c r="P462" s="166"/>
    </row>
    <row r="463" spans="1:16" ht="15.6" x14ac:dyDescent="0.3">
      <c r="A463" s="150"/>
      <c r="C463" s="167"/>
      <c r="E463" s="109"/>
      <c r="G463" s="167"/>
      <c r="L463" s="153"/>
      <c r="M463" s="136"/>
      <c r="N463" s="137"/>
      <c r="O463" s="138"/>
      <c r="P463" s="166"/>
    </row>
    <row r="464" spans="1:16" ht="15.6" x14ac:dyDescent="0.3">
      <c r="A464" s="150"/>
      <c r="C464" s="167"/>
      <c r="E464" s="109"/>
      <c r="G464" s="167"/>
      <c r="L464" s="153"/>
      <c r="M464" s="136"/>
      <c r="N464" s="137"/>
      <c r="O464" s="138"/>
      <c r="P464" s="166"/>
    </row>
    <row r="465" spans="1:16" ht="15.6" x14ac:dyDescent="0.3">
      <c r="A465" s="150"/>
      <c r="C465" s="167"/>
      <c r="E465" s="109"/>
      <c r="G465" s="167"/>
      <c r="L465" s="153"/>
      <c r="M465" s="136"/>
      <c r="N465" s="137"/>
      <c r="O465" s="138"/>
      <c r="P465" s="166"/>
    </row>
    <row r="466" spans="1:16" ht="15.6" x14ac:dyDescent="0.3">
      <c r="A466" s="150"/>
      <c r="C466" s="167"/>
      <c r="E466" s="109"/>
      <c r="G466" s="167"/>
      <c r="L466" s="153"/>
      <c r="M466" s="136"/>
      <c r="N466" s="137"/>
      <c r="O466" s="138"/>
      <c r="P466" s="166"/>
    </row>
    <row r="467" spans="1:16" ht="15.6" x14ac:dyDescent="0.3">
      <c r="A467" s="150"/>
      <c r="C467" s="167"/>
      <c r="E467" s="109"/>
      <c r="G467" s="167"/>
      <c r="L467" s="153"/>
      <c r="M467" s="136"/>
      <c r="N467" s="137"/>
      <c r="O467" s="138"/>
      <c r="P467" s="166"/>
    </row>
    <row r="468" spans="1:16" ht="15.6" x14ac:dyDescent="0.3">
      <c r="A468" s="150"/>
      <c r="C468" s="167"/>
      <c r="E468" s="109"/>
      <c r="G468" s="167"/>
      <c r="L468" s="153"/>
      <c r="M468" s="136"/>
      <c r="N468" s="137"/>
      <c r="O468" s="138"/>
      <c r="P468" s="166"/>
    </row>
    <row r="469" spans="1:16" ht="15.6" x14ac:dyDescent="0.3">
      <c r="A469" s="150"/>
      <c r="C469" s="167"/>
      <c r="E469" s="109"/>
      <c r="G469" s="167"/>
      <c r="L469" s="153"/>
      <c r="M469" s="136"/>
      <c r="N469" s="137"/>
      <c r="O469" s="138"/>
      <c r="P469" s="166"/>
    </row>
    <row r="470" spans="1:16" ht="15.6" x14ac:dyDescent="0.3">
      <c r="A470" s="150"/>
      <c r="C470" s="167"/>
      <c r="E470" s="109"/>
      <c r="G470" s="167"/>
      <c r="L470" s="153"/>
      <c r="M470" s="136"/>
      <c r="N470" s="137"/>
      <c r="O470" s="138"/>
      <c r="P470" s="166"/>
    </row>
    <row r="471" spans="1:16" ht="15.6" x14ac:dyDescent="0.3">
      <c r="A471" s="150"/>
      <c r="C471" s="167"/>
      <c r="E471" s="109"/>
      <c r="G471" s="167"/>
      <c r="L471" s="153"/>
      <c r="M471" s="136"/>
      <c r="N471" s="137"/>
      <c r="O471" s="138"/>
      <c r="P471" s="166"/>
    </row>
    <row r="472" spans="1:16" ht="15.6" x14ac:dyDescent="0.3">
      <c r="A472" s="150"/>
      <c r="C472" s="167"/>
      <c r="E472" s="109"/>
      <c r="G472" s="167"/>
      <c r="L472" s="153"/>
      <c r="M472" s="136"/>
      <c r="N472" s="137"/>
      <c r="O472" s="138"/>
      <c r="P472" s="166"/>
    </row>
    <row r="473" spans="1:16" ht="15.6" x14ac:dyDescent="0.3">
      <c r="A473" s="150"/>
      <c r="C473" s="167"/>
      <c r="E473" s="109"/>
      <c r="G473" s="167"/>
      <c r="L473" s="153"/>
      <c r="M473" s="136"/>
      <c r="N473" s="137"/>
      <c r="O473" s="138"/>
      <c r="P473" s="166"/>
    </row>
    <row r="474" spans="1:16" ht="15.6" x14ac:dyDescent="0.3">
      <c r="A474" s="150"/>
      <c r="C474" s="167"/>
      <c r="E474" s="109"/>
      <c r="G474" s="167"/>
      <c r="L474" s="153"/>
      <c r="M474" s="136"/>
      <c r="N474" s="137"/>
      <c r="O474" s="138"/>
      <c r="P474" s="166"/>
    </row>
    <row r="475" spans="1:16" ht="15.6" x14ac:dyDescent="0.3">
      <c r="A475" s="150"/>
      <c r="C475" s="167"/>
      <c r="E475" s="109"/>
      <c r="G475" s="167"/>
      <c r="L475" s="153"/>
      <c r="M475" s="136"/>
      <c r="N475" s="137"/>
      <c r="O475" s="138"/>
      <c r="P475" s="166"/>
    </row>
    <row r="476" spans="1:16" ht="15.6" x14ac:dyDescent="0.3">
      <c r="A476" s="150"/>
      <c r="C476" s="167"/>
      <c r="E476" s="109"/>
      <c r="G476" s="167"/>
      <c r="L476" s="153"/>
      <c r="M476" s="136"/>
      <c r="N476" s="137"/>
      <c r="O476" s="138"/>
      <c r="P476" s="166"/>
    </row>
    <row r="477" spans="1:16" ht="15.6" x14ac:dyDescent="0.3">
      <c r="A477" s="150"/>
      <c r="C477" s="167"/>
      <c r="E477" s="109"/>
      <c r="G477" s="167"/>
      <c r="L477" s="153"/>
      <c r="M477" s="136"/>
      <c r="N477" s="137"/>
      <c r="O477" s="138"/>
      <c r="P477" s="166"/>
    </row>
    <row r="478" spans="1:16" ht="15.6" x14ac:dyDescent="0.3">
      <c r="A478" s="150"/>
      <c r="C478" s="167"/>
      <c r="E478" s="109"/>
      <c r="G478" s="167"/>
      <c r="L478" s="153"/>
      <c r="M478" s="136"/>
      <c r="N478" s="137"/>
      <c r="O478" s="138"/>
      <c r="P478" s="166"/>
    </row>
    <row r="479" spans="1:16" ht="15.6" x14ac:dyDescent="0.3">
      <c r="A479" s="150"/>
      <c r="C479" s="167"/>
      <c r="E479" s="109"/>
      <c r="G479" s="167"/>
      <c r="L479" s="153"/>
      <c r="M479" s="136"/>
      <c r="N479" s="137"/>
      <c r="O479" s="138"/>
      <c r="P479" s="166"/>
    </row>
    <row r="480" spans="1:16" ht="15.6" x14ac:dyDescent="0.3">
      <c r="A480" s="150"/>
      <c r="C480" s="167"/>
      <c r="E480" s="109"/>
      <c r="G480" s="167"/>
      <c r="L480" s="153"/>
      <c r="M480" s="136"/>
      <c r="N480" s="137"/>
      <c r="O480" s="138"/>
      <c r="P480" s="166"/>
    </row>
    <row r="481" spans="1:16" ht="15.6" x14ac:dyDescent="0.3">
      <c r="A481" s="150"/>
      <c r="C481" s="167"/>
      <c r="E481" s="109"/>
      <c r="G481" s="167"/>
      <c r="L481" s="153"/>
      <c r="M481" s="136"/>
      <c r="N481" s="137"/>
      <c r="O481" s="138"/>
      <c r="P481" s="166"/>
    </row>
    <row r="482" spans="1:16" ht="15.6" x14ac:dyDescent="0.3">
      <c r="A482" s="150"/>
      <c r="C482" s="167"/>
      <c r="E482" s="109"/>
      <c r="G482" s="167"/>
      <c r="L482" s="153"/>
      <c r="M482" s="136"/>
      <c r="N482" s="137"/>
      <c r="O482" s="138"/>
      <c r="P482" s="166"/>
    </row>
    <row r="483" spans="1:16" ht="15.6" x14ac:dyDescent="0.3">
      <c r="A483" s="150"/>
      <c r="C483" s="167"/>
      <c r="E483" s="109"/>
      <c r="G483" s="167"/>
      <c r="L483" s="153"/>
      <c r="M483" s="136"/>
      <c r="N483" s="137"/>
      <c r="O483" s="138"/>
      <c r="P483" s="166"/>
    </row>
    <row r="484" spans="1:16" ht="15.6" x14ac:dyDescent="0.3">
      <c r="A484" s="150"/>
      <c r="C484" s="167"/>
      <c r="E484" s="109"/>
      <c r="G484" s="167"/>
      <c r="L484" s="153"/>
      <c r="M484" s="136"/>
      <c r="N484" s="137"/>
      <c r="O484" s="138"/>
      <c r="P484" s="166"/>
    </row>
    <row r="485" spans="1:16" ht="15.6" x14ac:dyDescent="0.3">
      <c r="A485" s="150"/>
      <c r="C485" s="167"/>
      <c r="E485" s="109"/>
      <c r="G485" s="167"/>
      <c r="L485" s="153"/>
      <c r="M485" s="136"/>
      <c r="N485" s="137"/>
      <c r="O485" s="138"/>
      <c r="P485" s="166"/>
    </row>
    <row r="486" spans="1:16" ht="15.6" x14ac:dyDescent="0.3">
      <c r="A486" s="150"/>
      <c r="C486" s="167"/>
      <c r="E486" s="109"/>
      <c r="G486" s="167"/>
      <c r="L486" s="153"/>
      <c r="M486" s="136"/>
      <c r="N486" s="137"/>
      <c r="O486" s="138"/>
      <c r="P486" s="166"/>
    </row>
    <row r="487" spans="1:16" ht="15.6" x14ac:dyDescent="0.3">
      <c r="A487" s="150"/>
      <c r="C487" s="167"/>
      <c r="E487" s="109"/>
      <c r="G487" s="167"/>
      <c r="L487" s="153"/>
      <c r="M487" s="136"/>
      <c r="N487" s="137"/>
      <c r="O487" s="138"/>
      <c r="P487" s="166"/>
    </row>
    <row r="488" spans="1:16" ht="15.6" x14ac:dyDescent="0.3">
      <c r="A488" s="150"/>
      <c r="C488" s="167"/>
      <c r="E488" s="109"/>
      <c r="G488" s="167"/>
      <c r="L488" s="153"/>
      <c r="M488" s="136"/>
      <c r="N488" s="137"/>
      <c r="O488" s="138"/>
      <c r="P488" s="166"/>
    </row>
    <row r="489" spans="1:16" ht="15.6" x14ac:dyDescent="0.3">
      <c r="A489" s="150"/>
      <c r="C489" s="167"/>
      <c r="E489" s="109"/>
      <c r="G489" s="167"/>
      <c r="L489" s="153"/>
      <c r="M489" s="136"/>
      <c r="N489" s="137"/>
      <c r="O489" s="138"/>
      <c r="P489" s="166"/>
    </row>
    <row r="490" spans="1:16" ht="15.6" x14ac:dyDescent="0.3">
      <c r="A490" s="150"/>
      <c r="C490" s="167"/>
      <c r="E490" s="109"/>
      <c r="G490" s="167"/>
      <c r="L490" s="153"/>
      <c r="M490" s="136"/>
      <c r="N490" s="137"/>
      <c r="O490" s="138"/>
      <c r="P490" s="166"/>
    </row>
    <row r="491" spans="1:16" ht="15.6" x14ac:dyDescent="0.3">
      <c r="A491" s="150"/>
      <c r="C491" s="167"/>
      <c r="E491" s="109"/>
      <c r="G491" s="167"/>
      <c r="L491" s="153"/>
      <c r="M491" s="136"/>
      <c r="N491" s="137"/>
      <c r="O491" s="138"/>
      <c r="P491" s="166"/>
    </row>
    <row r="492" spans="1:16" ht="15.6" x14ac:dyDescent="0.3">
      <c r="A492" s="150"/>
      <c r="C492" s="167"/>
      <c r="E492" s="109"/>
      <c r="G492" s="167"/>
      <c r="L492" s="153"/>
      <c r="M492" s="136"/>
      <c r="N492" s="137"/>
      <c r="O492" s="138"/>
      <c r="P492" s="166"/>
    </row>
    <row r="493" spans="1:16" ht="15.6" x14ac:dyDescent="0.3">
      <c r="A493" s="150"/>
      <c r="C493" s="167"/>
      <c r="E493" s="109"/>
      <c r="G493" s="167"/>
      <c r="L493" s="153"/>
      <c r="M493" s="136"/>
      <c r="N493" s="137"/>
      <c r="O493" s="138"/>
      <c r="P493" s="166"/>
    </row>
    <row r="494" spans="1:16" ht="15.6" x14ac:dyDescent="0.3">
      <c r="A494" s="150"/>
      <c r="C494" s="167"/>
      <c r="E494" s="109"/>
      <c r="G494" s="167"/>
      <c r="L494" s="153"/>
      <c r="M494" s="136"/>
      <c r="N494" s="137"/>
      <c r="O494" s="138"/>
      <c r="P494" s="166"/>
    </row>
    <row r="495" spans="1:16" ht="15.6" x14ac:dyDescent="0.3">
      <c r="A495" s="150"/>
      <c r="C495" s="167"/>
      <c r="E495" s="109"/>
      <c r="G495" s="167"/>
      <c r="L495" s="153"/>
      <c r="M495" s="136"/>
      <c r="N495" s="137"/>
      <c r="O495" s="138"/>
      <c r="P495" s="166"/>
    </row>
    <row r="496" spans="1:16" ht="15.6" x14ac:dyDescent="0.3">
      <c r="A496" s="150"/>
      <c r="C496" s="167"/>
      <c r="E496" s="109"/>
      <c r="G496" s="167"/>
      <c r="L496" s="153"/>
      <c r="M496" s="136"/>
      <c r="N496" s="137"/>
      <c r="O496" s="138"/>
      <c r="P496" s="166"/>
    </row>
    <row r="497" spans="1:16" ht="15.6" x14ac:dyDescent="0.3">
      <c r="A497" s="150"/>
      <c r="C497" s="167"/>
      <c r="E497" s="109"/>
      <c r="G497" s="167"/>
      <c r="L497" s="153"/>
      <c r="M497" s="136"/>
      <c r="N497" s="137"/>
      <c r="O497" s="138"/>
      <c r="P497" s="166"/>
    </row>
    <row r="498" spans="1:16" ht="15.6" x14ac:dyDescent="0.3">
      <c r="A498" s="150"/>
      <c r="C498" s="167"/>
      <c r="E498" s="109"/>
      <c r="G498" s="167"/>
      <c r="L498" s="153"/>
      <c r="M498" s="136"/>
      <c r="N498" s="137"/>
      <c r="O498" s="138"/>
      <c r="P498" s="166"/>
    </row>
    <row r="499" spans="1:16" ht="15.6" x14ac:dyDescent="0.3">
      <c r="A499" s="150"/>
      <c r="C499" s="167"/>
      <c r="E499" s="109"/>
      <c r="G499" s="167"/>
      <c r="L499" s="153"/>
      <c r="M499" s="136"/>
      <c r="N499" s="137"/>
      <c r="O499" s="138"/>
      <c r="P499" s="166"/>
    </row>
    <row r="500" spans="1:16" ht="15.6" x14ac:dyDescent="0.3">
      <c r="A500" s="150"/>
      <c r="C500" s="167"/>
      <c r="E500" s="109"/>
      <c r="G500" s="167"/>
      <c r="L500" s="153"/>
      <c r="M500" s="136"/>
      <c r="N500" s="137"/>
      <c r="O500" s="138"/>
      <c r="P500" s="166"/>
    </row>
    <row r="501" spans="1:16" ht="15.6" x14ac:dyDescent="0.3">
      <c r="A501" s="150"/>
      <c r="C501" s="167"/>
      <c r="E501" s="109"/>
      <c r="G501" s="167"/>
      <c r="L501" s="153"/>
      <c r="M501" s="136"/>
      <c r="N501" s="137"/>
      <c r="O501" s="138"/>
      <c r="P501" s="166"/>
    </row>
    <row r="502" spans="1:16" ht="15.6" x14ac:dyDescent="0.3">
      <c r="A502" s="150"/>
      <c r="C502" s="167"/>
      <c r="E502" s="109"/>
      <c r="G502" s="167"/>
      <c r="L502" s="153"/>
      <c r="M502" s="136"/>
      <c r="N502" s="137"/>
      <c r="O502" s="138"/>
      <c r="P502" s="166"/>
    </row>
    <row r="503" spans="1:16" ht="15.6" x14ac:dyDescent="0.3">
      <c r="A503" s="150"/>
      <c r="C503" s="167"/>
      <c r="E503" s="109"/>
      <c r="G503" s="167"/>
      <c r="L503" s="153"/>
      <c r="M503" s="136"/>
      <c r="N503" s="137"/>
      <c r="O503" s="138"/>
      <c r="P503" s="166"/>
    </row>
    <row r="504" spans="1:16" ht="15.6" x14ac:dyDescent="0.3">
      <c r="A504" s="150"/>
      <c r="C504" s="167"/>
      <c r="E504" s="109"/>
      <c r="G504" s="167"/>
      <c r="L504" s="153"/>
      <c r="M504" s="136"/>
      <c r="N504" s="137"/>
      <c r="O504" s="138"/>
      <c r="P504" s="166"/>
    </row>
    <row r="505" spans="1:16" ht="15.6" x14ac:dyDescent="0.3">
      <c r="A505" s="150"/>
      <c r="C505" s="167"/>
      <c r="E505" s="109"/>
      <c r="G505" s="167"/>
      <c r="L505" s="153"/>
      <c r="M505" s="136"/>
      <c r="N505" s="137"/>
      <c r="O505" s="138"/>
      <c r="P505" s="166"/>
    </row>
    <row r="506" spans="1:16" ht="15.6" x14ac:dyDescent="0.3">
      <c r="A506" s="150"/>
      <c r="C506" s="167"/>
      <c r="E506" s="109"/>
      <c r="G506" s="167"/>
      <c r="L506" s="153"/>
      <c r="M506" s="136"/>
      <c r="N506" s="137"/>
      <c r="O506" s="138"/>
      <c r="P506" s="166"/>
    </row>
    <row r="507" spans="1:16" ht="15.6" x14ac:dyDescent="0.3">
      <c r="A507" s="150"/>
      <c r="C507" s="167"/>
      <c r="E507" s="109"/>
      <c r="G507" s="167"/>
      <c r="L507" s="153"/>
      <c r="M507" s="136"/>
      <c r="N507" s="137"/>
      <c r="O507" s="138"/>
      <c r="P507" s="166"/>
    </row>
    <row r="508" spans="1:16" ht="15.6" x14ac:dyDescent="0.3">
      <c r="A508" s="150"/>
      <c r="C508" s="167"/>
      <c r="E508" s="109"/>
      <c r="G508" s="167"/>
      <c r="L508" s="153"/>
      <c r="M508" s="136"/>
      <c r="N508" s="137"/>
      <c r="O508" s="138"/>
      <c r="P508" s="166"/>
    </row>
    <row r="509" spans="1:16" ht="15.6" x14ac:dyDescent="0.3">
      <c r="A509" s="150"/>
      <c r="C509" s="167"/>
      <c r="E509" s="109"/>
      <c r="G509" s="167"/>
      <c r="L509" s="153"/>
      <c r="M509" s="136"/>
      <c r="N509" s="137"/>
      <c r="O509" s="138"/>
      <c r="P509" s="166"/>
    </row>
    <row r="510" spans="1:16" ht="15.6" x14ac:dyDescent="0.3">
      <c r="A510" s="150"/>
      <c r="C510" s="167"/>
      <c r="E510" s="109"/>
      <c r="G510" s="167"/>
      <c r="L510" s="153"/>
      <c r="M510" s="136"/>
      <c r="N510" s="137"/>
      <c r="O510" s="138"/>
      <c r="P510" s="166"/>
    </row>
    <row r="511" spans="1:16" ht="15.6" x14ac:dyDescent="0.3">
      <c r="A511" s="150"/>
      <c r="C511" s="167"/>
      <c r="E511" s="109"/>
      <c r="G511" s="167"/>
      <c r="L511" s="153"/>
      <c r="M511" s="136"/>
      <c r="N511" s="137"/>
      <c r="O511" s="138"/>
      <c r="P511" s="166"/>
    </row>
    <row r="512" spans="1:16" ht="15.6" x14ac:dyDescent="0.3">
      <c r="A512" s="150"/>
      <c r="C512" s="167"/>
      <c r="E512" s="109"/>
      <c r="G512" s="167"/>
      <c r="L512" s="153"/>
      <c r="M512" s="136"/>
      <c r="N512" s="137"/>
      <c r="O512" s="138"/>
      <c r="P512" s="166"/>
    </row>
    <row r="513" spans="1:16" ht="15.6" x14ac:dyDescent="0.3">
      <c r="A513" s="150"/>
      <c r="C513" s="167"/>
      <c r="E513" s="109"/>
      <c r="G513" s="167"/>
      <c r="L513" s="153"/>
      <c r="M513" s="136"/>
      <c r="N513" s="137"/>
      <c r="O513" s="138"/>
      <c r="P513" s="166"/>
    </row>
    <row r="514" spans="1:16" ht="15.6" x14ac:dyDescent="0.3">
      <c r="A514" s="150"/>
      <c r="C514" s="167"/>
      <c r="E514" s="109"/>
      <c r="G514" s="167"/>
      <c r="L514" s="153"/>
      <c r="M514" s="136"/>
      <c r="N514" s="137"/>
      <c r="O514" s="138"/>
      <c r="P514" s="166"/>
    </row>
    <row r="515" spans="1:16" ht="15.6" x14ac:dyDescent="0.3">
      <c r="A515" s="150"/>
      <c r="C515" s="167"/>
      <c r="E515" s="109"/>
      <c r="G515" s="167"/>
      <c r="L515" s="153"/>
      <c r="M515" s="136"/>
      <c r="N515" s="137"/>
      <c r="O515" s="138"/>
      <c r="P515" s="166"/>
    </row>
    <row r="516" spans="1:16" ht="15.6" x14ac:dyDescent="0.3">
      <c r="A516" s="150"/>
      <c r="C516" s="167"/>
      <c r="E516" s="109"/>
      <c r="G516" s="167"/>
      <c r="L516" s="153"/>
      <c r="M516" s="136"/>
      <c r="N516" s="137"/>
      <c r="O516" s="138"/>
      <c r="P516" s="166"/>
    </row>
    <row r="517" spans="1:16" ht="15.6" x14ac:dyDescent="0.3">
      <c r="A517" s="150"/>
      <c r="C517" s="167"/>
      <c r="E517" s="109"/>
      <c r="G517" s="167"/>
      <c r="L517" s="153"/>
      <c r="M517" s="136"/>
      <c r="N517" s="137"/>
      <c r="O517" s="138"/>
      <c r="P517" s="166"/>
    </row>
    <row r="518" spans="1:16" ht="15.6" x14ac:dyDescent="0.3">
      <c r="A518" s="150"/>
      <c r="C518" s="167"/>
      <c r="E518" s="109"/>
      <c r="G518" s="167"/>
      <c r="L518" s="153"/>
      <c r="M518" s="136"/>
      <c r="N518" s="137"/>
      <c r="O518" s="138"/>
      <c r="P518" s="166"/>
    </row>
    <row r="519" spans="1:16" ht="15.6" x14ac:dyDescent="0.3">
      <c r="A519" s="150"/>
      <c r="C519" s="167"/>
      <c r="E519" s="109"/>
      <c r="G519" s="167"/>
      <c r="L519" s="153"/>
      <c r="M519" s="136"/>
      <c r="N519" s="137"/>
      <c r="O519" s="138"/>
      <c r="P519" s="166"/>
    </row>
    <row r="520" spans="1:16" ht="15.6" x14ac:dyDescent="0.3">
      <c r="A520" s="150"/>
      <c r="C520" s="167"/>
      <c r="E520" s="109"/>
      <c r="G520" s="167"/>
      <c r="L520" s="153"/>
      <c r="M520" s="136"/>
      <c r="N520" s="137"/>
      <c r="O520" s="138"/>
      <c r="P520" s="166"/>
    </row>
    <row r="521" spans="1:16" ht="15.6" x14ac:dyDescent="0.3">
      <c r="A521" s="150"/>
      <c r="C521" s="167"/>
      <c r="E521" s="109"/>
      <c r="G521" s="167"/>
      <c r="L521" s="153"/>
      <c r="M521" s="136"/>
      <c r="N521" s="137"/>
      <c r="O521" s="138"/>
      <c r="P521" s="166"/>
    </row>
    <row r="522" spans="1:16" ht="15.6" x14ac:dyDescent="0.3">
      <c r="A522" s="150"/>
      <c r="C522" s="167"/>
      <c r="E522" s="109"/>
      <c r="G522" s="167"/>
      <c r="L522" s="153"/>
      <c r="M522" s="136"/>
      <c r="N522" s="137"/>
      <c r="O522" s="138"/>
      <c r="P522" s="166"/>
    </row>
    <row r="523" spans="1:16" ht="15.6" x14ac:dyDescent="0.3">
      <c r="A523" s="150"/>
      <c r="C523" s="167"/>
      <c r="E523" s="109"/>
      <c r="G523" s="167"/>
      <c r="L523" s="153"/>
      <c r="M523" s="136"/>
      <c r="N523" s="137"/>
      <c r="O523" s="138"/>
      <c r="P523" s="166"/>
    </row>
    <row r="524" spans="1:16" ht="15.6" x14ac:dyDescent="0.3">
      <c r="A524" s="150"/>
      <c r="C524" s="167"/>
      <c r="E524" s="109"/>
      <c r="G524" s="167"/>
      <c r="L524" s="153"/>
      <c r="M524" s="136"/>
      <c r="N524" s="137"/>
      <c r="O524" s="138"/>
      <c r="P524" s="166"/>
    </row>
    <row r="525" spans="1:16" ht="15.6" x14ac:dyDescent="0.3">
      <c r="A525" s="150"/>
      <c r="C525" s="167"/>
      <c r="E525" s="109"/>
      <c r="G525" s="167"/>
      <c r="L525" s="153"/>
      <c r="M525" s="136"/>
      <c r="N525" s="137"/>
      <c r="O525" s="138"/>
      <c r="P525" s="166"/>
    </row>
    <row r="526" spans="1:16" ht="15.6" x14ac:dyDescent="0.3">
      <c r="A526" s="150"/>
      <c r="C526" s="167"/>
      <c r="E526" s="109"/>
      <c r="G526" s="167"/>
      <c r="L526" s="153"/>
      <c r="M526" s="136"/>
      <c r="N526" s="137"/>
      <c r="O526" s="138"/>
      <c r="P526" s="166"/>
    </row>
    <row r="527" spans="1:16" ht="15.6" x14ac:dyDescent="0.3">
      <c r="A527" s="150"/>
      <c r="C527" s="167"/>
      <c r="E527" s="109"/>
      <c r="G527" s="167"/>
      <c r="L527" s="153"/>
      <c r="M527" s="136"/>
      <c r="N527" s="137"/>
      <c r="O527" s="138"/>
      <c r="P527" s="166"/>
    </row>
    <row r="528" spans="1:16" ht="15.6" x14ac:dyDescent="0.3">
      <c r="A528" s="150"/>
      <c r="C528" s="167"/>
      <c r="E528" s="109"/>
      <c r="G528" s="167"/>
      <c r="L528" s="153"/>
      <c r="M528" s="136"/>
      <c r="N528" s="137"/>
      <c r="O528" s="138"/>
      <c r="P528" s="166"/>
    </row>
    <row r="529" spans="1:16" ht="15.6" x14ac:dyDescent="0.3">
      <c r="A529" s="150"/>
      <c r="C529" s="167"/>
      <c r="E529" s="109"/>
      <c r="G529" s="167"/>
      <c r="L529" s="153"/>
      <c r="M529" s="136"/>
      <c r="N529" s="137"/>
      <c r="O529" s="138"/>
      <c r="P529" s="166"/>
    </row>
    <row r="530" spans="1:16" ht="15.6" x14ac:dyDescent="0.3">
      <c r="A530" s="150"/>
      <c r="C530" s="167"/>
      <c r="E530" s="109"/>
      <c r="G530" s="167"/>
      <c r="L530" s="153"/>
      <c r="M530" s="136"/>
      <c r="N530" s="137"/>
      <c r="O530" s="138"/>
      <c r="P530" s="166"/>
    </row>
    <row r="531" spans="1:16" ht="15.6" x14ac:dyDescent="0.3">
      <c r="A531" s="150"/>
      <c r="C531" s="167"/>
      <c r="E531" s="109"/>
      <c r="G531" s="167"/>
      <c r="L531" s="153"/>
      <c r="M531" s="136"/>
      <c r="N531" s="137"/>
      <c r="O531" s="138"/>
      <c r="P531" s="166"/>
    </row>
    <row r="532" spans="1:16" ht="15.6" x14ac:dyDescent="0.3">
      <c r="A532" s="150"/>
      <c r="C532" s="167"/>
      <c r="E532" s="109"/>
      <c r="G532" s="167"/>
      <c r="L532" s="153"/>
      <c r="M532" s="136"/>
      <c r="N532" s="137"/>
      <c r="O532" s="138"/>
      <c r="P532" s="166"/>
    </row>
    <row r="533" spans="1:16" ht="15.6" x14ac:dyDescent="0.3">
      <c r="A533" s="150"/>
      <c r="C533" s="167"/>
      <c r="E533" s="109"/>
      <c r="G533" s="167"/>
      <c r="L533" s="153"/>
      <c r="M533" s="136"/>
      <c r="N533" s="137"/>
      <c r="O533" s="138"/>
      <c r="P533" s="166"/>
    </row>
    <row r="534" spans="1:16" ht="15.6" x14ac:dyDescent="0.3">
      <c r="A534" s="150"/>
      <c r="C534" s="167"/>
      <c r="E534" s="109"/>
      <c r="G534" s="167"/>
      <c r="L534" s="153"/>
      <c r="M534" s="136"/>
      <c r="N534" s="137"/>
      <c r="O534" s="138"/>
      <c r="P534" s="166"/>
    </row>
    <row r="535" spans="1:16" ht="15.6" x14ac:dyDescent="0.3">
      <c r="A535" s="150"/>
      <c r="C535" s="167"/>
      <c r="E535" s="109"/>
      <c r="G535" s="167"/>
      <c r="L535" s="153"/>
      <c r="M535" s="136"/>
      <c r="N535" s="137"/>
      <c r="O535" s="138"/>
      <c r="P535" s="166"/>
    </row>
    <row r="536" spans="1:16" ht="15.6" x14ac:dyDescent="0.3">
      <c r="A536" s="150"/>
      <c r="C536" s="167"/>
      <c r="E536" s="109"/>
      <c r="G536" s="167"/>
      <c r="L536" s="153"/>
      <c r="M536" s="136"/>
      <c r="N536" s="137"/>
      <c r="O536" s="138"/>
      <c r="P536" s="166"/>
    </row>
    <row r="537" spans="1:16" ht="15.6" x14ac:dyDescent="0.3">
      <c r="A537" s="150"/>
      <c r="C537" s="167"/>
      <c r="E537" s="109"/>
      <c r="G537" s="167"/>
      <c r="L537" s="153"/>
      <c r="M537" s="136"/>
      <c r="N537" s="137"/>
      <c r="O537" s="138"/>
      <c r="P537" s="166"/>
    </row>
    <row r="538" spans="1:16" ht="15.6" x14ac:dyDescent="0.3">
      <c r="A538" s="150"/>
      <c r="C538" s="167"/>
      <c r="E538" s="109"/>
      <c r="G538" s="167"/>
      <c r="L538" s="153"/>
      <c r="M538" s="136"/>
      <c r="N538" s="137"/>
      <c r="O538" s="138"/>
      <c r="P538" s="166"/>
    </row>
    <row r="539" spans="1:16" ht="15.6" x14ac:dyDescent="0.3">
      <c r="A539" s="150"/>
      <c r="C539" s="167"/>
      <c r="E539" s="109"/>
      <c r="G539" s="167"/>
      <c r="L539" s="153"/>
      <c r="M539" s="136"/>
      <c r="N539" s="137"/>
      <c r="O539" s="138"/>
      <c r="P539" s="166"/>
    </row>
    <row r="540" spans="1:16" ht="15.6" x14ac:dyDescent="0.3">
      <c r="A540" s="150"/>
      <c r="C540" s="167"/>
      <c r="E540" s="109"/>
      <c r="G540" s="167"/>
      <c r="L540" s="153"/>
      <c r="M540" s="136"/>
      <c r="N540" s="137"/>
      <c r="O540" s="138"/>
      <c r="P540" s="166"/>
    </row>
    <row r="541" spans="1:16" ht="15.6" x14ac:dyDescent="0.3">
      <c r="A541" s="150"/>
      <c r="C541" s="167"/>
      <c r="E541" s="109"/>
      <c r="G541" s="167"/>
      <c r="L541" s="153"/>
      <c r="M541" s="136"/>
      <c r="N541" s="137"/>
      <c r="O541" s="138"/>
      <c r="P541" s="166"/>
    </row>
    <row r="542" spans="1:16" ht="15.6" x14ac:dyDescent="0.3">
      <c r="A542" s="150"/>
      <c r="C542" s="167"/>
      <c r="E542" s="109"/>
      <c r="G542" s="167"/>
      <c r="L542" s="153"/>
      <c r="M542" s="136"/>
      <c r="N542" s="137"/>
      <c r="O542" s="138"/>
      <c r="P542" s="166"/>
    </row>
    <row r="543" spans="1:16" ht="15.6" x14ac:dyDescent="0.3">
      <c r="A543" s="150"/>
      <c r="C543" s="167"/>
      <c r="E543" s="109"/>
      <c r="G543" s="167"/>
      <c r="L543" s="153"/>
      <c r="M543" s="136"/>
      <c r="N543" s="137"/>
      <c r="O543" s="138"/>
      <c r="P543" s="166"/>
    </row>
    <row r="544" spans="1:16" ht="15.6" x14ac:dyDescent="0.3">
      <c r="A544" s="150"/>
      <c r="C544" s="167"/>
      <c r="E544" s="109"/>
      <c r="G544" s="167"/>
      <c r="L544" s="153"/>
      <c r="M544" s="136"/>
      <c r="N544" s="137"/>
      <c r="O544" s="138"/>
      <c r="P544" s="166"/>
    </row>
    <row r="545" spans="1:16" ht="15.6" x14ac:dyDescent="0.3">
      <c r="A545" s="150"/>
      <c r="C545" s="167"/>
      <c r="E545" s="109"/>
      <c r="G545" s="167"/>
      <c r="L545" s="153"/>
      <c r="M545" s="136"/>
      <c r="N545" s="137"/>
      <c r="O545" s="138"/>
      <c r="P545" s="166"/>
    </row>
    <row r="546" spans="1:16" ht="15.6" x14ac:dyDescent="0.3">
      <c r="A546" s="150"/>
      <c r="C546" s="167"/>
      <c r="E546" s="109"/>
      <c r="G546" s="167"/>
      <c r="L546" s="153"/>
      <c r="M546" s="136"/>
      <c r="N546" s="137"/>
      <c r="O546" s="138"/>
      <c r="P546" s="166"/>
    </row>
    <row r="547" spans="1:16" ht="15.6" x14ac:dyDescent="0.3">
      <c r="A547" s="150"/>
      <c r="C547" s="167"/>
      <c r="E547" s="109"/>
      <c r="G547" s="167"/>
      <c r="L547" s="153"/>
      <c r="M547" s="136"/>
      <c r="N547" s="137"/>
      <c r="O547" s="138"/>
      <c r="P547" s="166"/>
    </row>
    <row r="548" spans="1:16" ht="15.6" x14ac:dyDescent="0.3">
      <c r="A548" s="150"/>
      <c r="C548" s="167"/>
      <c r="E548" s="109"/>
      <c r="G548" s="167"/>
      <c r="L548" s="153"/>
      <c r="M548" s="136"/>
      <c r="N548" s="137"/>
      <c r="O548" s="138"/>
      <c r="P548" s="166"/>
    </row>
    <row r="549" spans="1:16" ht="15.6" x14ac:dyDescent="0.3">
      <c r="A549" s="150"/>
      <c r="C549" s="167"/>
      <c r="E549" s="109"/>
      <c r="G549" s="167"/>
      <c r="L549" s="153"/>
      <c r="M549" s="136"/>
      <c r="N549" s="137"/>
      <c r="O549" s="138"/>
      <c r="P549" s="166"/>
    </row>
    <row r="550" spans="1:16" ht="15.6" x14ac:dyDescent="0.3">
      <c r="A550" s="150"/>
      <c r="C550" s="167"/>
      <c r="E550" s="109"/>
      <c r="G550" s="167"/>
      <c r="L550" s="153"/>
      <c r="M550" s="136"/>
      <c r="N550" s="137"/>
      <c r="O550" s="138"/>
      <c r="P550" s="166"/>
    </row>
    <row r="551" spans="1:16" ht="15.6" x14ac:dyDescent="0.3">
      <c r="A551" s="150"/>
      <c r="C551" s="167"/>
      <c r="E551" s="109"/>
      <c r="G551" s="167"/>
      <c r="L551" s="153"/>
      <c r="M551" s="136"/>
      <c r="N551" s="137"/>
      <c r="O551" s="138"/>
      <c r="P551" s="166"/>
    </row>
    <row r="552" spans="1:16" ht="15.6" x14ac:dyDescent="0.3">
      <c r="A552" s="150"/>
      <c r="C552" s="167"/>
      <c r="E552" s="109"/>
      <c r="G552" s="167"/>
      <c r="L552" s="153"/>
      <c r="M552" s="136"/>
      <c r="N552" s="137"/>
      <c r="O552" s="138"/>
      <c r="P552" s="166"/>
    </row>
    <row r="553" spans="1:16" ht="15.6" x14ac:dyDescent="0.3">
      <c r="A553" s="150"/>
      <c r="C553" s="167"/>
      <c r="E553" s="109"/>
      <c r="G553" s="167"/>
      <c r="L553" s="153"/>
      <c r="M553" s="136"/>
      <c r="N553" s="137"/>
      <c r="O553" s="138"/>
      <c r="P553" s="166"/>
    </row>
    <row r="554" spans="1:16" ht="15.6" x14ac:dyDescent="0.3">
      <c r="A554" s="150"/>
      <c r="C554" s="167"/>
      <c r="E554" s="109"/>
      <c r="G554" s="167"/>
      <c r="L554" s="153"/>
      <c r="M554" s="136"/>
      <c r="N554" s="137"/>
      <c r="O554" s="138"/>
      <c r="P554" s="166"/>
    </row>
    <row r="555" spans="1:16" ht="15.6" x14ac:dyDescent="0.3">
      <c r="A555" s="150"/>
      <c r="C555" s="167"/>
      <c r="E555" s="109"/>
      <c r="G555" s="167"/>
      <c r="L555" s="153"/>
      <c r="M555" s="136"/>
      <c r="N555" s="137"/>
      <c r="O555" s="138"/>
      <c r="P555" s="166"/>
    </row>
    <row r="556" spans="1:16" ht="15.6" x14ac:dyDescent="0.3">
      <c r="A556" s="150"/>
      <c r="C556" s="167"/>
      <c r="E556" s="109"/>
      <c r="G556" s="167"/>
      <c r="L556" s="153"/>
      <c r="M556" s="136"/>
      <c r="N556" s="137"/>
      <c r="O556" s="138"/>
      <c r="P556" s="166"/>
    </row>
    <row r="557" spans="1:16" ht="15.6" x14ac:dyDescent="0.3">
      <c r="A557" s="150"/>
      <c r="C557" s="167"/>
      <c r="E557" s="109"/>
      <c r="G557" s="167"/>
      <c r="L557" s="153"/>
      <c r="M557" s="136"/>
      <c r="N557" s="137"/>
      <c r="O557" s="138"/>
      <c r="P557" s="166"/>
    </row>
    <row r="558" spans="1:16" ht="15.6" x14ac:dyDescent="0.3">
      <c r="A558" s="150"/>
      <c r="C558" s="167"/>
      <c r="E558" s="109"/>
      <c r="G558" s="167"/>
      <c r="L558" s="153"/>
      <c r="M558" s="136"/>
      <c r="N558" s="137"/>
      <c r="O558" s="138"/>
      <c r="P558" s="166"/>
    </row>
    <row r="559" spans="1:16" ht="15.6" x14ac:dyDescent="0.3">
      <c r="A559" s="150"/>
      <c r="C559" s="167"/>
      <c r="E559" s="109"/>
      <c r="G559" s="167"/>
      <c r="L559" s="153"/>
      <c r="M559" s="136"/>
      <c r="N559" s="137"/>
      <c r="O559" s="138"/>
      <c r="P559" s="166"/>
    </row>
    <row r="560" spans="1:16" ht="15.6" x14ac:dyDescent="0.3">
      <c r="A560" s="150"/>
      <c r="C560" s="167"/>
      <c r="E560" s="109"/>
      <c r="G560" s="167"/>
      <c r="L560" s="153"/>
      <c r="M560" s="136"/>
      <c r="N560" s="137"/>
      <c r="O560" s="138"/>
      <c r="P560" s="166"/>
    </row>
    <row r="561" spans="1:16" ht="15.6" x14ac:dyDescent="0.3">
      <c r="A561" s="150"/>
      <c r="C561" s="167"/>
      <c r="E561" s="109"/>
      <c r="G561" s="167"/>
      <c r="L561" s="153"/>
      <c r="M561" s="136"/>
      <c r="N561" s="137"/>
      <c r="O561" s="138"/>
      <c r="P561" s="166"/>
    </row>
    <row r="562" spans="1:16" ht="15.6" x14ac:dyDescent="0.3">
      <c r="A562" s="150"/>
      <c r="C562" s="167"/>
      <c r="E562" s="109"/>
      <c r="G562" s="167"/>
      <c r="L562" s="153"/>
      <c r="M562" s="136"/>
      <c r="N562" s="137"/>
      <c r="O562" s="138"/>
      <c r="P562" s="166"/>
    </row>
    <row r="563" spans="1:16" ht="15.6" x14ac:dyDescent="0.3">
      <c r="A563" s="150"/>
      <c r="C563" s="167"/>
      <c r="E563" s="109"/>
      <c r="G563" s="167"/>
      <c r="L563" s="153"/>
      <c r="M563" s="136"/>
      <c r="N563" s="137"/>
      <c r="O563" s="138"/>
      <c r="P563" s="166"/>
    </row>
    <row r="564" spans="1:16" ht="15.6" x14ac:dyDescent="0.3">
      <c r="A564" s="150"/>
      <c r="C564" s="167"/>
      <c r="E564" s="109"/>
      <c r="G564" s="167"/>
      <c r="L564" s="153"/>
      <c r="M564" s="136"/>
      <c r="N564" s="137"/>
      <c r="O564" s="138"/>
      <c r="P564" s="166"/>
    </row>
    <row r="565" spans="1:16" ht="15.6" x14ac:dyDescent="0.3">
      <c r="A565" s="150"/>
      <c r="C565" s="167"/>
      <c r="E565" s="109"/>
      <c r="G565" s="167"/>
      <c r="L565" s="153"/>
      <c r="M565" s="136"/>
      <c r="N565" s="137"/>
      <c r="O565" s="138"/>
      <c r="P565" s="166"/>
    </row>
    <row r="566" spans="1:16" ht="15.6" x14ac:dyDescent="0.3">
      <c r="A566" s="150"/>
      <c r="C566" s="167"/>
      <c r="E566" s="109"/>
      <c r="G566" s="167"/>
      <c r="L566" s="153"/>
      <c r="M566" s="136"/>
      <c r="N566" s="137"/>
      <c r="O566" s="138"/>
      <c r="P566" s="166"/>
    </row>
    <row r="567" spans="1:16" ht="15.6" x14ac:dyDescent="0.3">
      <c r="A567" s="150"/>
      <c r="C567" s="167"/>
      <c r="E567" s="109"/>
      <c r="G567" s="167"/>
      <c r="L567" s="153"/>
      <c r="M567" s="136"/>
      <c r="N567" s="137"/>
      <c r="O567" s="138"/>
      <c r="P567" s="166"/>
    </row>
    <row r="568" spans="1:16" ht="15.6" x14ac:dyDescent="0.3">
      <c r="A568" s="150"/>
      <c r="C568" s="167"/>
      <c r="E568" s="109"/>
      <c r="G568" s="167"/>
      <c r="L568" s="153"/>
      <c r="M568" s="136"/>
      <c r="N568" s="137"/>
      <c r="O568" s="138"/>
      <c r="P568" s="166"/>
    </row>
    <row r="569" spans="1:16" ht="15.6" x14ac:dyDescent="0.3">
      <c r="A569" s="150"/>
      <c r="C569" s="167"/>
      <c r="E569" s="109"/>
      <c r="G569" s="167"/>
      <c r="L569" s="153"/>
      <c r="M569" s="136"/>
      <c r="N569" s="137"/>
      <c r="O569" s="138"/>
      <c r="P569" s="166"/>
    </row>
    <row r="570" spans="1:16" ht="15.6" x14ac:dyDescent="0.3">
      <c r="A570" s="150"/>
      <c r="C570" s="167"/>
      <c r="E570" s="109"/>
      <c r="G570" s="167"/>
      <c r="L570" s="153"/>
      <c r="M570" s="136"/>
      <c r="N570" s="137"/>
      <c r="O570" s="138"/>
      <c r="P570" s="166"/>
    </row>
    <row r="571" spans="1:16" ht="15.6" x14ac:dyDescent="0.3">
      <c r="A571" s="150"/>
      <c r="C571" s="167"/>
      <c r="E571" s="109"/>
      <c r="G571" s="167"/>
      <c r="L571" s="153"/>
      <c r="M571" s="136"/>
      <c r="N571" s="137"/>
      <c r="O571" s="138"/>
      <c r="P571" s="166"/>
    </row>
    <row r="572" spans="1:16" ht="15.6" x14ac:dyDescent="0.3">
      <c r="A572" s="150"/>
      <c r="C572" s="167"/>
      <c r="E572" s="109"/>
      <c r="G572" s="167"/>
      <c r="L572" s="153"/>
      <c r="M572" s="136"/>
      <c r="N572" s="137"/>
      <c r="O572" s="138"/>
      <c r="P572" s="166"/>
    </row>
    <row r="573" spans="1:16" ht="15.6" x14ac:dyDescent="0.3">
      <c r="A573" s="150"/>
      <c r="C573" s="167"/>
      <c r="E573" s="109"/>
      <c r="G573" s="167"/>
      <c r="L573" s="153"/>
      <c r="M573" s="136"/>
      <c r="N573" s="137"/>
      <c r="O573" s="138"/>
      <c r="P573" s="166"/>
    </row>
    <row r="574" spans="1:16" ht="15.6" x14ac:dyDescent="0.3">
      <c r="A574" s="150"/>
      <c r="C574" s="167"/>
      <c r="E574" s="109"/>
      <c r="G574" s="167"/>
      <c r="L574" s="153"/>
      <c r="M574" s="136"/>
      <c r="N574" s="137"/>
      <c r="O574" s="138"/>
      <c r="P574" s="166"/>
    </row>
    <row r="575" spans="1:16" ht="15.6" x14ac:dyDescent="0.3">
      <c r="A575" s="150"/>
      <c r="C575" s="167"/>
      <c r="E575" s="109"/>
      <c r="G575" s="167"/>
      <c r="L575" s="153"/>
      <c r="M575" s="136"/>
      <c r="N575" s="137"/>
      <c r="O575" s="138"/>
      <c r="P575" s="166"/>
    </row>
    <row r="576" spans="1:16" ht="15.6" x14ac:dyDescent="0.3">
      <c r="A576" s="150"/>
      <c r="C576" s="167"/>
      <c r="E576" s="109"/>
      <c r="G576" s="167"/>
      <c r="L576" s="153"/>
      <c r="M576" s="136"/>
      <c r="N576" s="137"/>
      <c r="O576" s="138"/>
      <c r="P576" s="166"/>
    </row>
    <row r="577" spans="1:16" ht="15.6" x14ac:dyDescent="0.3">
      <c r="A577" s="150"/>
      <c r="C577" s="167"/>
      <c r="E577" s="109"/>
      <c r="G577" s="167"/>
      <c r="L577" s="153"/>
      <c r="M577" s="136"/>
      <c r="N577" s="137"/>
      <c r="O577" s="138"/>
      <c r="P577" s="166"/>
    </row>
    <row r="578" spans="1:16" ht="15.6" x14ac:dyDescent="0.3">
      <c r="A578" s="150"/>
      <c r="C578" s="167"/>
      <c r="E578" s="109"/>
      <c r="G578" s="167"/>
      <c r="L578" s="153"/>
      <c r="M578" s="136"/>
      <c r="N578" s="137"/>
      <c r="O578" s="138"/>
      <c r="P578" s="166"/>
    </row>
    <row r="579" spans="1:16" ht="15.6" x14ac:dyDescent="0.3">
      <c r="A579" s="150"/>
      <c r="C579" s="167"/>
      <c r="E579" s="109"/>
      <c r="G579" s="167"/>
      <c r="L579" s="153"/>
      <c r="M579" s="136"/>
      <c r="N579" s="137"/>
      <c r="O579" s="138"/>
      <c r="P579" s="166"/>
    </row>
    <row r="580" spans="1:16" ht="15.6" x14ac:dyDescent="0.3">
      <c r="A580" s="150"/>
      <c r="C580" s="167"/>
      <c r="E580" s="109"/>
      <c r="G580" s="167"/>
      <c r="L580" s="153"/>
      <c r="M580" s="136"/>
      <c r="N580" s="137"/>
      <c r="O580" s="138"/>
      <c r="P580" s="166"/>
    </row>
    <row r="581" spans="1:16" ht="15.6" x14ac:dyDescent="0.3">
      <c r="A581" s="150"/>
      <c r="C581" s="167"/>
      <c r="E581" s="109"/>
      <c r="G581" s="167"/>
      <c r="L581" s="153"/>
      <c r="M581" s="136"/>
      <c r="N581" s="137"/>
      <c r="O581" s="138"/>
      <c r="P581" s="166"/>
    </row>
    <row r="582" spans="1:16" ht="15.6" x14ac:dyDescent="0.3">
      <c r="A582" s="150"/>
      <c r="C582" s="167"/>
      <c r="E582" s="109"/>
      <c r="G582" s="167"/>
      <c r="L582" s="153"/>
      <c r="M582" s="136"/>
      <c r="N582" s="137"/>
      <c r="O582" s="138"/>
      <c r="P582" s="166"/>
    </row>
    <row r="583" spans="1:16" ht="15.6" x14ac:dyDescent="0.3">
      <c r="A583" s="150"/>
      <c r="C583" s="167"/>
      <c r="E583" s="109"/>
      <c r="G583" s="167"/>
      <c r="L583" s="153"/>
      <c r="M583" s="136"/>
      <c r="N583" s="137"/>
      <c r="O583" s="138"/>
      <c r="P583" s="166"/>
    </row>
    <row r="584" spans="1:16" ht="15.6" x14ac:dyDescent="0.3">
      <c r="A584" s="150"/>
      <c r="C584" s="167"/>
      <c r="E584" s="109"/>
      <c r="G584" s="167"/>
      <c r="L584" s="153"/>
      <c r="M584" s="136"/>
      <c r="N584" s="137"/>
      <c r="O584" s="138"/>
      <c r="P584" s="166"/>
    </row>
    <row r="585" spans="1:16" ht="15.6" x14ac:dyDescent="0.3">
      <c r="A585" s="150"/>
      <c r="C585" s="167"/>
      <c r="E585" s="109"/>
      <c r="G585" s="167"/>
      <c r="L585" s="153"/>
      <c r="M585" s="136"/>
      <c r="N585" s="137"/>
      <c r="O585" s="138"/>
      <c r="P585" s="166"/>
    </row>
    <row r="586" spans="1:16" ht="15.6" x14ac:dyDescent="0.3">
      <c r="A586" s="150"/>
      <c r="C586" s="167"/>
      <c r="E586" s="109"/>
      <c r="G586" s="167"/>
      <c r="L586" s="153"/>
      <c r="M586" s="136"/>
      <c r="N586" s="137"/>
      <c r="O586" s="138"/>
      <c r="P586" s="166"/>
    </row>
    <row r="587" spans="1:16" ht="15.6" x14ac:dyDescent="0.3">
      <c r="A587" s="150"/>
      <c r="C587" s="167"/>
      <c r="E587" s="109"/>
      <c r="G587" s="167"/>
      <c r="L587" s="153"/>
      <c r="M587" s="136"/>
      <c r="N587" s="137"/>
      <c r="O587" s="138"/>
      <c r="P587" s="166"/>
    </row>
    <row r="588" spans="1:16" ht="15.6" x14ac:dyDescent="0.3">
      <c r="A588" s="150"/>
      <c r="C588" s="167"/>
      <c r="E588" s="109"/>
      <c r="G588" s="167"/>
      <c r="L588" s="153"/>
      <c r="M588" s="136"/>
      <c r="N588" s="137"/>
      <c r="O588" s="138"/>
      <c r="P588" s="166"/>
    </row>
    <row r="589" spans="1:16" ht="15.6" x14ac:dyDescent="0.3">
      <c r="A589" s="150"/>
      <c r="C589" s="167"/>
      <c r="E589" s="109"/>
      <c r="G589" s="167"/>
      <c r="L589" s="153"/>
      <c r="M589" s="136"/>
      <c r="N589" s="137"/>
      <c r="O589" s="138"/>
      <c r="P589" s="166"/>
    </row>
    <row r="590" spans="1:16" ht="15.6" x14ac:dyDescent="0.3">
      <c r="A590" s="150"/>
      <c r="C590" s="167"/>
      <c r="E590" s="109"/>
      <c r="G590" s="167"/>
      <c r="L590" s="153"/>
      <c r="M590" s="136"/>
      <c r="N590" s="137"/>
      <c r="O590" s="138"/>
      <c r="P590" s="166"/>
    </row>
    <row r="591" spans="1:16" ht="15.6" x14ac:dyDescent="0.3">
      <c r="A591" s="150"/>
      <c r="C591" s="167"/>
      <c r="E591" s="109"/>
      <c r="G591" s="167"/>
      <c r="L591" s="153"/>
      <c r="M591" s="136"/>
      <c r="N591" s="137"/>
      <c r="O591" s="138"/>
      <c r="P591" s="166"/>
    </row>
    <row r="592" spans="1:16" ht="15.6" x14ac:dyDescent="0.3">
      <c r="A592" s="150"/>
      <c r="C592" s="167"/>
      <c r="E592" s="109"/>
      <c r="G592" s="167"/>
      <c r="L592" s="153"/>
      <c r="M592" s="136"/>
      <c r="N592" s="137"/>
      <c r="O592" s="138"/>
      <c r="P592" s="166"/>
    </row>
    <row r="593" spans="1:16" ht="15.6" x14ac:dyDescent="0.3">
      <c r="A593" s="150"/>
      <c r="C593" s="167"/>
      <c r="E593" s="109"/>
      <c r="G593" s="167"/>
      <c r="L593" s="153"/>
      <c r="M593" s="136"/>
      <c r="N593" s="137"/>
      <c r="O593" s="138"/>
      <c r="P593" s="166"/>
    </row>
    <row r="594" spans="1:16" ht="15.6" x14ac:dyDescent="0.3">
      <c r="A594" s="150"/>
      <c r="C594" s="167"/>
      <c r="E594" s="109"/>
      <c r="G594" s="167"/>
      <c r="L594" s="153"/>
      <c r="M594" s="136"/>
      <c r="N594" s="137"/>
      <c r="O594" s="138"/>
      <c r="P594" s="166"/>
    </row>
    <row r="595" spans="1:16" ht="15.6" x14ac:dyDescent="0.3">
      <c r="A595" s="150"/>
      <c r="C595" s="167"/>
      <c r="E595" s="109"/>
      <c r="G595" s="167"/>
      <c r="L595" s="153"/>
      <c r="M595" s="136"/>
      <c r="N595" s="137"/>
      <c r="O595" s="138"/>
      <c r="P595" s="166"/>
    </row>
    <row r="596" spans="1:16" ht="15.6" x14ac:dyDescent="0.3">
      <c r="A596" s="150"/>
      <c r="C596" s="167"/>
      <c r="E596" s="109"/>
      <c r="G596" s="167"/>
      <c r="L596" s="153"/>
      <c r="M596" s="136"/>
      <c r="N596" s="137"/>
      <c r="O596" s="138"/>
      <c r="P596" s="166"/>
    </row>
    <row r="597" spans="1:16" ht="15.6" x14ac:dyDescent="0.3">
      <c r="A597" s="150"/>
      <c r="C597" s="167"/>
      <c r="E597" s="109"/>
      <c r="G597" s="167"/>
      <c r="L597" s="153"/>
      <c r="M597" s="136"/>
      <c r="N597" s="137"/>
      <c r="O597" s="138"/>
      <c r="P597" s="166"/>
    </row>
    <row r="598" spans="1:16" ht="15.6" x14ac:dyDescent="0.3">
      <c r="A598" s="150"/>
      <c r="C598" s="167"/>
      <c r="E598" s="109"/>
      <c r="G598" s="167"/>
      <c r="L598" s="153"/>
      <c r="M598" s="136"/>
      <c r="N598" s="137"/>
      <c r="O598" s="138"/>
      <c r="P598" s="166"/>
    </row>
    <row r="599" spans="1:16" ht="15.6" x14ac:dyDescent="0.3">
      <c r="A599" s="150"/>
      <c r="C599" s="167"/>
      <c r="E599" s="109"/>
      <c r="G599" s="167"/>
      <c r="L599" s="153"/>
      <c r="M599" s="136"/>
      <c r="N599" s="137"/>
      <c r="O599" s="138"/>
      <c r="P599" s="166"/>
    </row>
    <row r="600" spans="1:16" ht="15.6" x14ac:dyDescent="0.3">
      <c r="A600" s="150"/>
      <c r="C600" s="167"/>
      <c r="E600" s="109"/>
      <c r="G600" s="167"/>
      <c r="L600" s="153"/>
      <c r="M600" s="136"/>
      <c r="N600" s="137"/>
      <c r="O600" s="138"/>
      <c r="P600" s="166"/>
    </row>
    <row r="601" spans="1:16" ht="15.6" x14ac:dyDescent="0.3">
      <c r="A601" s="150"/>
      <c r="C601" s="167"/>
      <c r="E601" s="109"/>
      <c r="G601" s="167"/>
      <c r="L601" s="153"/>
      <c r="M601" s="136"/>
      <c r="N601" s="137"/>
      <c r="O601" s="138"/>
      <c r="P601" s="166"/>
    </row>
    <row r="602" spans="1:16" ht="15.6" x14ac:dyDescent="0.3">
      <c r="A602" s="150"/>
      <c r="C602" s="167"/>
      <c r="E602" s="109"/>
      <c r="G602" s="167"/>
      <c r="L602" s="153"/>
      <c r="M602" s="136"/>
      <c r="N602" s="137"/>
      <c r="O602" s="138"/>
      <c r="P602" s="166"/>
    </row>
    <row r="603" spans="1:16" ht="15.6" x14ac:dyDescent="0.3">
      <c r="A603" s="150"/>
      <c r="C603" s="167"/>
      <c r="E603" s="109"/>
      <c r="G603" s="167"/>
      <c r="L603" s="153"/>
      <c r="M603" s="136"/>
      <c r="N603" s="137"/>
      <c r="O603" s="138"/>
      <c r="P603" s="166"/>
    </row>
    <row r="604" spans="1:16" ht="15.6" x14ac:dyDescent="0.3">
      <c r="A604" s="150"/>
      <c r="C604" s="167"/>
      <c r="E604" s="109"/>
      <c r="G604" s="167"/>
      <c r="L604" s="153"/>
      <c r="M604" s="136"/>
      <c r="N604" s="137"/>
      <c r="O604" s="138"/>
      <c r="P604" s="166"/>
    </row>
    <row r="605" spans="1:16" ht="15.6" x14ac:dyDescent="0.3">
      <c r="A605" s="150"/>
      <c r="C605" s="167"/>
      <c r="E605" s="109"/>
      <c r="G605" s="167"/>
      <c r="L605" s="153"/>
      <c r="M605" s="136"/>
      <c r="N605" s="137"/>
      <c r="O605" s="138"/>
      <c r="P605" s="166"/>
    </row>
    <row r="606" spans="1:16" ht="15.6" x14ac:dyDescent="0.3">
      <c r="A606" s="150"/>
      <c r="C606" s="167"/>
      <c r="E606" s="109"/>
      <c r="G606" s="167"/>
      <c r="L606" s="153"/>
      <c r="M606" s="136"/>
      <c r="N606" s="137"/>
      <c r="O606" s="138"/>
      <c r="P606" s="166"/>
    </row>
    <row r="607" spans="1:16" ht="15.6" x14ac:dyDescent="0.3">
      <c r="A607" s="150"/>
      <c r="C607" s="167"/>
      <c r="E607" s="109"/>
      <c r="G607" s="167"/>
      <c r="L607" s="153"/>
      <c r="M607" s="136"/>
      <c r="N607" s="137"/>
      <c r="O607" s="138"/>
      <c r="P607" s="166"/>
    </row>
    <row r="608" spans="1:16" ht="15.6" x14ac:dyDescent="0.3">
      <c r="A608" s="150"/>
      <c r="C608" s="167"/>
      <c r="E608" s="109"/>
      <c r="G608" s="167"/>
      <c r="L608" s="153"/>
      <c r="M608" s="136"/>
      <c r="N608" s="137"/>
      <c r="O608" s="138"/>
      <c r="P608" s="166"/>
    </row>
    <row r="609" spans="1:16" ht="15.6" x14ac:dyDescent="0.3">
      <c r="A609" s="150"/>
      <c r="C609" s="167"/>
      <c r="E609" s="109"/>
      <c r="G609" s="167"/>
      <c r="L609" s="153"/>
      <c r="M609" s="136"/>
      <c r="N609" s="137"/>
      <c r="O609" s="138"/>
      <c r="P609" s="166"/>
    </row>
    <row r="610" spans="1:16" ht="15.6" x14ac:dyDescent="0.3">
      <c r="A610" s="150"/>
      <c r="C610" s="167"/>
      <c r="E610" s="109"/>
      <c r="G610" s="167"/>
      <c r="L610" s="153"/>
      <c r="M610" s="136"/>
      <c r="N610" s="137"/>
      <c r="O610" s="138"/>
      <c r="P610" s="166"/>
    </row>
    <row r="611" spans="1:16" ht="15.6" x14ac:dyDescent="0.3">
      <c r="A611" s="150"/>
      <c r="C611" s="167"/>
      <c r="E611" s="109"/>
      <c r="G611" s="167"/>
      <c r="L611" s="153"/>
      <c r="M611" s="136"/>
      <c r="N611" s="137"/>
      <c r="O611" s="138"/>
      <c r="P611" s="166"/>
    </row>
    <row r="612" spans="1:16" ht="15.6" x14ac:dyDescent="0.3">
      <c r="A612" s="150"/>
      <c r="C612" s="167"/>
      <c r="E612" s="109"/>
      <c r="G612" s="167"/>
      <c r="L612" s="153"/>
      <c r="M612" s="136"/>
      <c r="N612" s="137"/>
      <c r="O612" s="138"/>
      <c r="P612" s="166"/>
    </row>
    <row r="613" spans="1:16" ht="15.6" x14ac:dyDescent="0.3">
      <c r="A613" s="150"/>
      <c r="C613" s="167"/>
      <c r="E613" s="109"/>
      <c r="G613" s="167"/>
      <c r="L613" s="153"/>
      <c r="M613" s="136"/>
      <c r="N613" s="137"/>
      <c r="O613" s="138"/>
      <c r="P613" s="166"/>
    </row>
    <row r="614" spans="1:16" ht="15.6" x14ac:dyDescent="0.3">
      <c r="A614" s="150"/>
      <c r="C614" s="167"/>
      <c r="E614" s="109"/>
      <c r="G614" s="167"/>
      <c r="L614" s="153"/>
      <c r="M614" s="136"/>
      <c r="N614" s="137"/>
      <c r="O614" s="138"/>
      <c r="P614" s="166"/>
    </row>
    <row r="615" spans="1:16" ht="15.6" x14ac:dyDescent="0.3">
      <c r="A615" s="150"/>
      <c r="C615" s="167"/>
      <c r="E615" s="109"/>
      <c r="G615" s="167"/>
      <c r="L615" s="153"/>
      <c r="M615" s="136"/>
      <c r="N615" s="137"/>
      <c r="O615" s="138"/>
      <c r="P615" s="166"/>
    </row>
    <row r="616" spans="1:16" ht="15.6" x14ac:dyDescent="0.3">
      <c r="A616" s="150"/>
      <c r="C616" s="167"/>
      <c r="E616" s="109"/>
      <c r="G616" s="167"/>
      <c r="L616" s="153"/>
      <c r="M616" s="136"/>
      <c r="N616" s="137"/>
      <c r="O616" s="138"/>
      <c r="P616" s="166"/>
    </row>
    <row r="617" spans="1:16" ht="15.6" x14ac:dyDescent="0.3">
      <c r="A617" s="150"/>
      <c r="C617" s="167"/>
      <c r="E617" s="109"/>
      <c r="G617" s="167"/>
      <c r="L617" s="153"/>
      <c r="M617" s="136"/>
      <c r="N617" s="137"/>
      <c r="O617" s="138"/>
      <c r="P617" s="166"/>
    </row>
    <row r="618" spans="1:16" ht="15.6" x14ac:dyDescent="0.3">
      <c r="A618" s="150"/>
      <c r="C618" s="167"/>
      <c r="E618" s="109"/>
      <c r="G618" s="167"/>
      <c r="L618" s="153"/>
      <c r="M618" s="136"/>
      <c r="N618" s="137"/>
      <c r="O618" s="138"/>
      <c r="P618" s="166"/>
    </row>
    <row r="619" spans="1:16" ht="15.6" x14ac:dyDescent="0.3">
      <c r="A619" s="150"/>
      <c r="C619" s="167"/>
      <c r="E619" s="109"/>
      <c r="G619" s="167"/>
      <c r="L619" s="153"/>
      <c r="M619" s="136"/>
      <c r="N619" s="137"/>
      <c r="O619" s="138"/>
      <c r="P619" s="166"/>
    </row>
    <row r="620" spans="1:16" ht="15.6" x14ac:dyDescent="0.3">
      <c r="A620" s="150"/>
      <c r="C620" s="167"/>
      <c r="E620" s="109"/>
      <c r="G620" s="167"/>
      <c r="L620" s="153"/>
      <c r="M620" s="136"/>
      <c r="N620" s="137"/>
      <c r="O620" s="138"/>
      <c r="P620" s="166"/>
    </row>
    <row r="621" spans="1:16" ht="15.6" x14ac:dyDescent="0.3">
      <c r="A621" s="150"/>
      <c r="C621" s="167"/>
      <c r="E621" s="109"/>
      <c r="G621" s="167"/>
      <c r="L621" s="153"/>
      <c r="M621" s="136"/>
      <c r="N621" s="137"/>
      <c r="O621" s="138"/>
      <c r="P621" s="166"/>
    </row>
    <row r="622" spans="1:16" ht="15.6" x14ac:dyDescent="0.3">
      <c r="A622" s="150"/>
      <c r="C622" s="167"/>
      <c r="E622" s="109"/>
      <c r="G622" s="167"/>
      <c r="L622" s="153"/>
      <c r="M622" s="136"/>
      <c r="N622" s="137"/>
      <c r="O622" s="138"/>
      <c r="P622" s="166"/>
    </row>
    <row r="623" spans="1:16" ht="15.6" x14ac:dyDescent="0.3">
      <c r="A623" s="150"/>
      <c r="C623" s="167"/>
      <c r="E623" s="109"/>
      <c r="G623" s="167"/>
      <c r="L623" s="153"/>
      <c r="M623" s="136"/>
      <c r="N623" s="137"/>
      <c r="O623" s="138"/>
      <c r="P623" s="166"/>
    </row>
    <row r="624" spans="1:16" ht="15.6" x14ac:dyDescent="0.3">
      <c r="A624" s="150"/>
      <c r="C624" s="167"/>
      <c r="E624" s="109"/>
      <c r="G624" s="167"/>
      <c r="L624" s="153"/>
      <c r="M624" s="136"/>
      <c r="N624" s="137"/>
      <c r="O624" s="138"/>
      <c r="P624" s="166"/>
    </row>
    <row r="625" spans="1:16" ht="15.6" x14ac:dyDescent="0.3">
      <c r="A625" s="150"/>
      <c r="C625" s="167"/>
      <c r="E625" s="109"/>
      <c r="G625" s="167"/>
      <c r="L625" s="153"/>
      <c r="M625" s="136"/>
      <c r="N625" s="137"/>
      <c r="O625" s="138"/>
      <c r="P625" s="166"/>
    </row>
    <row r="626" spans="1:16" ht="15.6" x14ac:dyDescent="0.3">
      <c r="A626" s="150"/>
      <c r="C626" s="167"/>
      <c r="E626" s="109"/>
      <c r="G626" s="167"/>
      <c r="L626" s="153"/>
      <c r="M626" s="136"/>
      <c r="N626" s="137"/>
      <c r="O626" s="138"/>
      <c r="P626" s="166"/>
    </row>
    <row r="627" spans="1:16" ht="15.6" x14ac:dyDescent="0.3">
      <c r="A627" s="150"/>
      <c r="C627" s="167"/>
      <c r="E627" s="109"/>
      <c r="G627" s="167"/>
      <c r="L627" s="153"/>
      <c r="M627" s="136"/>
      <c r="N627" s="137"/>
      <c r="O627" s="138"/>
      <c r="P627" s="166"/>
    </row>
    <row r="628" spans="1:16" ht="15.6" x14ac:dyDescent="0.3">
      <c r="A628" s="150"/>
      <c r="C628" s="167"/>
      <c r="E628" s="109"/>
      <c r="G628" s="167"/>
      <c r="L628" s="153"/>
      <c r="M628" s="136"/>
      <c r="N628" s="137"/>
      <c r="O628" s="138"/>
      <c r="P628" s="166"/>
    </row>
    <row r="629" spans="1:16" ht="15.6" x14ac:dyDescent="0.3">
      <c r="A629" s="150"/>
      <c r="C629" s="167"/>
      <c r="E629" s="109"/>
      <c r="G629" s="167"/>
      <c r="L629" s="153"/>
      <c r="M629" s="136"/>
      <c r="N629" s="137"/>
      <c r="O629" s="138"/>
      <c r="P629" s="166"/>
    </row>
    <row r="630" spans="1:16" ht="15.6" x14ac:dyDescent="0.3">
      <c r="A630" s="150"/>
      <c r="C630" s="167"/>
      <c r="E630" s="109"/>
      <c r="G630" s="167"/>
      <c r="L630" s="153"/>
      <c r="M630" s="136"/>
      <c r="N630" s="137"/>
      <c r="O630" s="138"/>
      <c r="P630" s="166"/>
    </row>
    <row r="631" spans="1:16" ht="15.6" x14ac:dyDescent="0.3">
      <c r="A631" s="150"/>
      <c r="C631" s="167"/>
      <c r="E631" s="109"/>
      <c r="G631" s="167"/>
      <c r="L631" s="153"/>
      <c r="M631" s="136"/>
      <c r="N631" s="137"/>
      <c r="O631" s="138"/>
      <c r="P631" s="166"/>
    </row>
    <row r="632" spans="1:16" ht="15.6" x14ac:dyDescent="0.3">
      <c r="A632" s="150"/>
      <c r="C632" s="167"/>
      <c r="E632" s="109"/>
      <c r="G632" s="167"/>
      <c r="L632" s="153"/>
      <c r="M632" s="136"/>
      <c r="N632" s="137"/>
      <c r="O632" s="138"/>
      <c r="P632" s="166"/>
    </row>
    <row r="633" spans="1:16" ht="15.6" x14ac:dyDescent="0.3">
      <c r="A633" s="150"/>
      <c r="C633" s="167"/>
      <c r="E633" s="109"/>
      <c r="G633" s="167"/>
      <c r="L633" s="153"/>
      <c r="M633" s="136"/>
      <c r="N633" s="137"/>
      <c r="O633" s="138"/>
      <c r="P633" s="166"/>
    </row>
    <row r="634" spans="1:16" ht="15.6" x14ac:dyDescent="0.3">
      <c r="A634" s="150"/>
      <c r="C634" s="167"/>
      <c r="E634" s="109"/>
      <c r="G634" s="167"/>
      <c r="L634" s="153"/>
      <c r="M634" s="136"/>
      <c r="N634" s="137"/>
      <c r="O634" s="138"/>
      <c r="P634" s="166"/>
    </row>
    <row r="635" spans="1:16" ht="15.6" x14ac:dyDescent="0.3">
      <c r="A635" s="150"/>
      <c r="C635" s="167"/>
      <c r="E635" s="109"/>
      <c r="G635" s="167"/>
      <c r="L635" s="153"/>
      <c r="M635" s="136"/>
      <c r="N635" s="137"/>
      <c r="O635" s="138"/>
      <c r="P635" s="166"/>
    </row>
    <row r="636" spans="1:16" ht="15.6" x14ac:dyDescent="0.3">
      <c r="A636" s="150"/>
      <c r="C636" s="167"/>
      <c r="E636" s="109"/>
      <c r="G636" s="167"/>
      <c r="L636" s="153"/>
      <c r="M636" s="136"/>
      <c r="N636" s="137"/>
      <c r="O636" s="138"/>
      <c r="P636" s="166"/>
    </row>
    <row r="637" spans="1:16" ht="15.6" x14ac:dyDescent="0.3">
      <c r="A637" s="150"/>
      <c r="C637" s="167"/>
      <c r="E637" s="109"/>
      <c r="G637" s="167"/>
      <c r="L637" s="153"/>
      <c r="M637" s="136"/>
      <c r="N637" s="137"/>
      <c r="O637" s="138"/>
      <c r="P637" s="166"/>
    </row>
    <row r="638" spans="1:16" ht="15.6" x14ac:dyDescent="0.3">
      <c r="A638" s="150"/>
      <c r="C638" s="167"/>
      <c r="E638" s="109"/>
      <c r="G638" s="167"/>
      <c r="L638" s="153"/>
      <c r="M638" s="136"/>
      <c r="N638" s="137"/>
      <c r="O638" s="138"/>
      <c r="P638" s="166"/>
    </row>
    <row r="639" spans="1:16" ht="15.6" x14ac:dyDescent="0.3">
      <c r="A639" s="150"/>
      <c r="C639" s="167"/>
      <c r="E639" s="109"/>
      <c r="G639" s="167"/>
      <c r="L639" s="153"/>
      <c r="M639" s="136"/>
      <c r="N639" s="137"/>
      <c r="O639" s="138"/>
      <c r="P639" s="166"/>
    </row>
    <row r="640" spans="1:16" ht="15.6" x14ac:dyDescent="0.3">
      <c r="A640" s="150"/>
      <c r="C640" s="167"/>
      <c r="E640" s="109"/>
      <c r="G640" s="167"/>
      <c r="L640" s="153"/>
      <c r="M640" s="136"/>
      <c r="N640" s="137"/>
      <c r="O640" s="138"/>
      <c r="P640" s="166"/>
    </row>
    <row r="641" spans="1:16" ht="15.6" x14ac:dyDescent="0.3">
      <c r="A641" s="150"/>
      <c r="C641" s="167"/>
      <c r="E641" s="109"/>
      <c r="G641" s="167"/>
      <c r="L641" s="153"/>
      <c r="M641" s="136"/>
      <c r="N641" s="137"/>
      <c r="O641" s="138"/>
      <c r="P641" s="166"/>
    </row>
    <row r="642" spans="1:16" ht="15.6" x14ac:dyDescent="0.3">
      <c r="A642" s="150"/>
      <c r="C642" s="167"/>
      <c r="E642" s="109"/>
      <c r="G642" s="167"/>
      <c r="L642" s="153"/>
      <c r="M642" s="136"/>
      <c r="N642" s="137"/>
      <c r="O642" s="138"/>
      <c r="P642" s="166"/>
    </row>
    <row r="643" spans="1:16" ht="15.6" x14ac:dyDescent="0.3">
      <c r="A643" s="150"/>
      <c r="C643" s="167"/>
      <c r="E643" s="109"/>
      <c r="G643" s="167"/>
      <c r="L643" s="153"/>
      <c r="M643" s="136"/>
      <c r="N643" s="137"/>
      <c r="O643" s="138"/>
      <c r="P643" s="166"/>
    </row>
    <row r="644" spans="1:16" ht="15.6" x14ac:dyDescent="0.3">
      <c r="A644" s="150"/>
      <c r="C644" s="167"/>
      <c r="E644" s="109"/>
      <c r="G644" s="167"/>
      <c r="L644" s="153"/>
      <c r="M644" s="136"/>
      <c r="N644" s="137"/>
      <c r="O644" s="138"/>
      <c r="P644" s="166"/>
    </row>
    <row r="645" spans="1:16" ht="15.6" x14ac:dyDescent="0.3">
      <c r="A645" s="150"/>
      <c r="C645" s="167"/>
      <c r="E645" s="109"/>
      <c r="G645" s="167"/>
      <c r="L645" s="153"/>
      <c r="M645" s="136"/>
      <c r="N645" s="137"/>
      <c r="O645" s="138"/>
      <c r="P645" s="166"/>
    </row>
    <row r="646" spans="1:16" ht="15.6" x14ac:dyDescent="0.3">
      <c r="A646" s="150"/>
      <c r="C646" s="167"/>
      <c r="E646" s="109"/>
      <c r="G646" s="167"/>
      <c r="L646" s="153"/>
      <c r="M646" s="136"/>
      <c r="N646" s="137"/>
      <c r="O646" s="138"/>
      <c r="P646" s="166"/>
    </row>
    <row r="647" spans="1:16" ht="15.6" x14ac:dyDescent="0.3">
      <c r="A647" s="150"/>
      <c r="C647" s="167"/>
      <c r="E647" s="109"/>
      <c r="G647" s="167"/>
      <c r="L647" s="153"/>
      <c r="M647" s="136"/>
      <c r="N647" s="137"/>
      <c r="O647" s="138"/>
      <c r="P647" s="166"/>
    </row>
    <row r="648" spans="1:16" ht="15.6" x14ac:dyDescent="0.3">
      <c r="A648" s="150"/>
      <c r="C648" s="167"/>
      <c r="E648" s="109"/>
      <c r="G648" s="167"/>
      <c r="L648" s="153"/>
      <c r="M648" s="136"/>
      <c r="N648" s="137"/>
      <c r="O648" s="138"/>
      <c r="P648" s="166"/>
    </row>
    <row r="649" spans="1:16" ht="15.6" x14ac:dyDescent="0.3">
      <c r="A649" s="150"/>
      <c r="C649" s="167"/>
      <c r="E649" s="109"/>
      <c r="G649" s="167"/>
      <c r="L649" s="153"/>
      <c r="M649" s="136"/>
      <c r="N649" s="137"/>
      <c r="O649" s="138"/>
      <c r="P649" s="166"/>
    </row>
    <row r="650" spans="1:16" ht="15.6" x14ac:dyDescent="0.3">
      <c r="A650" s="150"/>
      <c r="C650" s="167"/>
      <c r="E650" s="109"/>
      <c r="G650" s="167"/>
      <c r="L650" s="153"/>
      <c r="M650" s="136"/>
      <c r="N650" s="137"/>
      <c r="O650" s="138"/>
      <c r="P650" s="166"/>
    </row>
    <row r="651" spans="1:16" ht="15.6" x14ac:dyDescent="0.3">
      <c r="A651" s="150"/>
      <c r="C651" s="167"/>
      <c r="E651" s="109"/>
      <c r="G651" s="167"/>
      <c r="L651" s="153"/>
      <c r="M651" s="136"/>
      <c r="N651" s="137"/>
      <c r="O651" s="138"/>
      <c r="P651" s="166"/>
    </row>
    <row r="652" spans="1:16" ht="15.6" x14ac:dyDescent="0.3">
      <c r="A652" s="150"/>
      <c r="C652" s="167"/>
      <c r="E652" s="109"/>
      <c r="G652" s="167"/>
      <c r="L652" s="153"/>
      <c r="M652" s="136"/>
      <c r="N652" s="137"/>
      <c r="O652" s="138"/>
      <c r="P652" s="166"/>
    </row>
    <row r="653" spans="1:16" ht="15.6" x14ac:dyDescent="0.3">
      <c r="A653" s="150"/>
      <c r="C653" s="167"/>
      <c r="E653" s="109"/>
      <c r="G653" s="167"/>
      <c r="L653" s="153"/>
      <c r="M653" s="136"/>
      <c r="N653" s="137"/>
      <c r="O653" s="138"/>
      <c r="P653" s="166"/>
    </row>
    <row r="654" spans="1:16" ht="15.6" x14ac:dyDescent="0.3">
      <c r="A654" s="150"/>
      <c r="C654" s="167"/>
      <c r="E654" s="109"/>
      <c r="G654" s="167"/>
      <c r="L654" s="153"/>
      <c r="M654" s="136"/>
      <c r="N654" s="137"/>
      <c r="O654" s="138"/>
      <c r="P654" s="166"/>
    </row>
    <row r="655" spans="1:16" ht="15.6" x14ac:dyDescent="0.3">
      <c r="A655" s="150"/>
      <c r="C655" s="167"/>
      <c r="E655" s="109"/>
      <c r="G655" s="167"/>
      <c r="L655" s="153"/>
      <c r="M655" s="136"/>
      <c r="N655" s="137"/>
      <c r="O655" s="138"/>
      <c r="P655" s="166"/>
    </row>
    <row r="656" spans="1:16" ht="15.6" x14ac:dyDescent="0.3">
      <c r="A656" s="150"/>
      <c r="C656" s="167"/>
      <c r="E656" s="109"/>
      <c r="G656" s="167"/>
      <c r="L656" s="153"/>
      <c r="M656" s="136"/>
      <c r="N656" s="137"/>
      <c r="O656" s="138"/>
      <c r="P656" s="166"/>
    </row>
    <row r="657" spans="1:16" ht="15.6" x14ac:dyDescent="0.3">
      <c r="A657" s="150"/>
      <c r="C657" s="167"/>
      <c r="E657" s="109"/>
      <c r="G657" s="167"/>
      <c r="L657" s="153"/>
      <c r="M657" s="136"/>
      <c r="N657" s="137"/>
      <c r="O657" s="138"/>
      <c r="P657" s="166"/>
    </row>
    <row r="658" spans="1:16" ht="15.6" x14ac:dyDescent="0.3">
      <c r="A658" s="150"/>
      <c r="C658" s="167"/>
      <c r="E658" s="109"/>
      <c r="G658" s="167"/>
      <c r="L658" s="153"/>
      <c r="M658" s="136"/>
      <c r="N658" s="137"/>
      <c r="O658" s="138"/>
      <c r="P658" s="166"/>
    </row>
    <row r="659" spans="1:16" ht="15.6" x14ac:dyDescent="0.3">
      <c r="A659" s="150"/>
      <c r="C659" s="167"/>
      <c r="E659" s="109"/>
      <c r="G659" s="167"/>
      <c r="L659" s="153"/>
      <c r="M659" s="136"/>
      <c r="N659" s="137"/>
      <c r="O659" s="138"/>
      <c r="P659" s="166"/>
    </row>
    <row r="660" spans="1:16" ht="15.6" x14ac:dyDescent="0.3">
      <c r="A660" s="150"/>
      <c r="C660" s="167"/>
      <c r="E660" s="109"/>
      <c r="G660" s="167"/>
      <c r="L660" s="153"/>
      <c r="M660" s="136"/>
      <c r="N660" s="137"/>
      <c r="O660" s="138"/>
      <c r="P660" s="166"/>
    </row>
    <row r="661" spans="1:16" ht="15.6" x14ac:dyDescent="0.3">
      <c r="A661" s="150"/>
      <c r="C661" s="167"/>
      <c r="E661" s="109"/>
      <c r="G661" s="167"/>
      <c r="L661" s="153"/>
      <c r="M661" s="136"/>
      <c r="N661" s="137"/>
      <c r="O661" s="138"/>
      <c r="P661" s="166"/>
    </row>
    <row r="662" spans="1:16" ht="15.6" x14ac:dyDescent="0.3">
      <c r="A662" s="150"/>
      <c r="C662" s="167"/>
      <c r="E662" s="109"/>
      <c r="G662" s="167"/>
      <c r="L662" s="153"/>
      <c r="M662" s="136"/>
      <c r="N662" s="137"/>
      <c r="O662" s="138"/>
      <c r="P662" s="166"/>
    </row>
    <row r="663" spans="1:16" ht="15.6" x14ac:dyDescent="0.3">
      <c r="A663" s="150"/>
      <c r="C663" s="167"/>
      <c r="E663" s="109"/>
      <c r="G663" s="167"/>
      <c r="L663" s="153"/>
      <c r="M663" s="136"/>
      <c r="N663" s="137"/>
      <c r="O663" s="138"/>
      <c r="P663" s="166"/>
    </row>
    <row r="664" spans="1:16" ht="15.6" x14ac:dyDescent="0.3">
      <c r="A664" s="150"/>
      <c r="C664" s="167"/>
      <c r="E664" s="109"/>
      <c r="G664" s="167"/>
      <c r="L664" s="153"/>
      <c r="M664" s="136"/>
      <c r="N664" s="137"/>
      <c r="O664" s="138"/>
      <c r="P664" s="166"/>
    </row>
    <row r="665" spans="1:16" ht="15.6" x14ac:dyDescent="0.3">
      <c r="A665" s="150"/>
      <c r="C665" s="167"/>
      <c r="E665" s="109"/>
      <c r="G665" s="167"/>
      <c r="L665" s="153"/>
      <c r="M665" s="136"/>
      <c r="N665" s="137"/>
      <c r="O665" s="138"/>
      <c r="P665" s="166"/>
    </row>
    <row r="666" spans="1:16" ht="15.6" x14ac:dyDescent="0.3">
      <c r="A666" s="150"/>
      <c r="C666" s="167"/>
      <c r="E666" s="109"/>
      <c r="G666" s="167"/>
      <c r="L666" s="153"/>
      <c r="M666" s="136"/>
      <c r="N666" s="137"/>
      <c r="O666" s="138"/>
      <c r="P666" s="166"/>
    </row>
    <row r="667" spans="1:16" ht="15.6" x14ac:dyDescent="0.3">
      <c r="A667" s="150"/>
      <c r="C667" s="167"/>
      <c r="E667" s="109"/>
      <c r="G667" s="167"/>
      <c r="L667" s="153"/>
      <c r="M667" s="136"/>
      <c r="N667" s="137"/>
      <c r="O667" s="138"/>
      <c r="P667" s="166"/>
    </row>
    <row r="668" spans="1:16" ht="15.6" x14ac:dyDescent="0.3">
      <c r="A668" s="150"/>
      <c r="C668" s="167"/>
      <c r="E668" s="109"/>
      <c r="G668" s="167"/>
      <c r="L668" s="153"/>
      <c r="M668" s="136"/>
      <c r="N668" s="137"/>
      <c r="O668" s="138"/>
      <c r="P668" s="166"/>
    </row>
    <row r="669" spans="1:16" ht="15.6" x14ac:dyDescent="0.3">
      <c r="A669" s="150"/>
      <c r="C669" s="167"/>
      <c r="E669" s="109"/>
      <c r="G669" s="167"/>
      <c r="L669" s="153"/>
      <c r="M669" s="136"/>
      <c r="N669" s="137"/>
      <c r="O669" s="138"/>
      <c r="P669" s="166"/>
    </row>
    <row r="670" spans="1:16" ht="15.6" x14ac:dyDescent="0.3">
      <c r="A670" s="150"/>
      <c r="C670" s="167"/>
      <c r="E670" s="109"/>
      <c r="G670" s="167"/>
      <c r="L670" s="153"/>
      <c r="M670" s="136"/>
      <c r="N670" s="137"/>
      <c r="O670" s="138"/>
      <c r="P670" s="166"/>
    </row>
    <row r="671" spans="1:16" ht="15.6" x14ac:dyDescent="0.3">
      <c r="A671" s="150"/>
      <c r="C671" s="167"/>
      <c r="E671" s="109"/>
      <c r="G671" s="167"/>
      <c r="L671" s="153"/>
      <c r="M671" s="136"/>
      <c r="N671" s="137"/>
      <c r="O671" s="138"/>
      <c r="P671" s="166"/>
    </row>
    <row r="672" spans="1:16" ht="15.6" x14ac:dyDescent="0.3">
      <c r="A672" s="150"/>
      <c r="C672" s="167"/>
      <c r="E672" s="109"/>
      <c r="G672" s="167"/>
      <c r="L672" s="153"/>
      <c r="M672" s="136"/>
      <c r="N672" s="137"/>
      <c r="O672" s="138"/>
      <c r="P672" s="166"/>
    </row>
    <row r="673" spans="1:16" ht="15.6" x14ac:dyDescent="0.3">
      <c r="A673" s="150"/>
      <c r="C673" s="167"/>
      <c r="E673" s="109"/>
      <c r="G673" s="167"/>
      <c r="L673" s="153"/>
      <c r="M673" s="136"/>
      <c r="N673" s="137"/>
      <c r="O673" s="138"/>
      <c r="P673" s="166"/>
    </row>
    <row r="674" spans="1:16" ht="15.6" x14ac:dyDescent="0.3">
      <c r="A674" s="150"/>
      <c r="C674" s="167"/>
      <c r="E674" s="109"/>
      <c r="G674" s="167"/>
      <c r="L674" s="153"/>
      <c r="M674" s="136"/>
      <c r="N674" s="137"/>
      <c r="O674" s="138"/>
      <c r="P674" s="166"/>
    </row>
    <row r="675" spans="1:16" ht="15.6" x14ac:dyDescent="0.3">
      <c r="A675" s="150"/>
      <c r="C675" s="167"/>
      <c r="E675" s="109"/>
      <c r="G675" s="167"/>
      <c r="L675" s="153"/>
      <c r="M675" s="136"/>
      <c r="N675" s="137"/>
      <c r="O675" s="138"/>
      <c r="P675" s="166"/>
    </row>
    <row r="676" spans="1:16" ht="15.6" x14ac:dyDescent="0.3">
      <c r="A676" s="150"/>
      <c r="C676" s="167"/>
      <c r="E676" s="109"/>
      <c r="G676" s="167"/>
      <c r="L676" s="153"/>
      <c r="M676" s="136"/>
      <c r="N676" s="137"/>
      <c r="O676" s="138"/>
      <c r="P676" s="166"/>
    </row>
    <row r="677" spans="1:16" ht="15.6" x14ac:dyDescent="0.3">
      <c r="A677" s="150"/>
      <c r="C677" s="167"/>
      <c r="E677" s="109"/>
      <c r="G677" s="167"/>
      <c r="L677" s="153"/>
      <c r="M677" s="136"/>
      <c r="N677" s="137"/>
      <c r="O677" s="138"/>
      <c r="P677" s="166"/>
    </row>
    <row r="678" spans="1:16" ht="15.6" x14ac:dyDescent="0.3">
      <c r="A678" s="150"/>
      <c r="C678" s="167"/>
      <c r="E678" s="109"/>
      <c r="G678" s="167"/>
      <c r="L678" s="153"/>
      <c r="M678" s="136"/>
      <c r="N678" s="137"/>
      <c r="O678" s="138"/>
      <c r="P678" s="166"/>
    </row>
    <row r="679" spans="1:16" ht="15.6" x14ac:dyDescent="0.3">
      <c r="A679" s="150"/>
      <c r="C679" s="167"/>
      <c r="E679" s="109"/>
      <c r="G679" s="167"/>
      <c r="L679" s="153"/>
      <c r="M679" s="136"/>
      <c r="N679" s="137"/>
      <c r="O679" s="138"/>
      <c r="P679" s="166"/>
    </row>
    <row r="680" spans="1:16" ht="15.6" x14ac:dyDescent="0.3">
      <c r="A680" s="150"/>
      <c r="C680" s="167"/>
      <c r="E680" s="109"/>
      <c r="G680" s="167"/>
      <c r="L680" s="153"/>
      <c r="M680" s="136"/>
      <c r="N680" s="137"/>
      <c r="O680" s="138"/>
      <c r="P680" s="166"/>
    </row>
    <row r="681" spans="1:16" ht="15.6" x14ac:dyDescent="0.3">
      <c r="A681" s="150"/>
      <c r="C681" s="167"/>
      <c r="E681" s="109"/>
      <c r="G681" s="167"/>
      <c r="L681" s="153"/>
      <c r="M681" s="136"/>
      <c r="N681" s="137"/>
      <c r="O681" s="138"/>
      <c r="P681" s="166"/>
    </row>
    <row r="682" spans="1:16" ht="15.6" x14ac:dyDescent="0.3">
      <c r="A682" s="150"/>
      <c r="C682" s="167"/>
      <c r="E682" s="109"/>
      <c r="G682" s="167"/>
      <c r="L682" s="153"/>
      <c r="M682" s="136"/>
      <c r="N682" s="137"/>
      <c r="O682" s="138"/>
      <c r="P682" s="166"/>
    </row>
    <row r="683" spans="1:16" ht="15.6" x14ac:dyDescent="0.3">
      <c r="A683" s="150"/>
      <c r="C683" s="167"/>
      <c r="E683" s="109"/>
      <c r="G683" s="167"/>
      <c r="L683" s="153"/>
      <c r="M683" s="136"/>
      <c r="N683" s="137"/>
      <c r="O683" s="138"/>
      <c r="P683" s="166"/>
    </row>
    <row r="684" spans="1:16" ht="15.6" x14ac:dyDescent="0.3">
      <c r="A684" s="150"/>
      <c r="C684" s="167"/>
      <c r="E684" s="109"/>
      <c r="G684" s="167"/>
      <c r="L684" s="153"/>
      <c r="M684" s="136"/>
      <c r="N684" s="137"/>
      <c r="O684" s="138"/>
      <c r="P684" s="166"/>
    </row>
    <row r="685" spans="1:16" ht="15.6" x14ac:dyDescent="0.3">
      <c r="A685" s="150"/>
      <c r="C685" s="167"/>
      <c r="E685" s="109"/>
      <c r="G685" s="167"/>
      <c r="L685" s="153"/>
      <c r="M685" s="136"/>
      <c r="N685" s="137"/>
      <c r="O685" s="138"/>
      <c r="P685" s="166"/>
    </row>
    <row r="686" spans="1:16" ht="15.6" x14ac:dyDescent="0.3">
      <c r="A686" s="150"/>
      <c r="C686" s="167"/>
      <c r="E686" s="109"/>
      <c r="G686" s="167"/>
      <c r="L686" s="153"/>
      <c r="M686" s="136"/>
      <c r="N686" s="137"/>
      <c r="O686" s="138"/>
      <c r="P686" s="166"/>
    </row>
    <row r="687" spans="1:16" ht="15.6" x14ac:dyDescent="0.3">
      <c r="A687" s="150"/>
      <c r="C687" s="167"/>
      <c r="E687" s="109"/>
      <c r="G687" s="167"/>
      <c r="L687" s="153"/>
      <c r="M687" s="136"/>
      <c r="N687" s="137"/>
      <c r="O687" s="138"/>
      <c r="P687" s="166"/>
    </row>
    <row r="688" spans="1:16" ht="15.6" x14ac:dyDescent="0.3">
      <c r="A688" s="150"/>
      <c r="C688" s="167"/>
      <c r="E688" s="109"/>
      <c r="G688" s="167"/>
      <c r="L688" s="153"/>
      <c r="M688" s="136"/>
      <c r="N688" s="137"/>
      <c r="O688" s="138"/>
      <c r="P688" s="166"/>
    </row>
    <row r="689" spans="1:16" ht="15.6" x14ac:dyDescent="0.3">
      <c r="A689" s="150"/>
      <c r="C689" s="167"/>
      <c r="E689" s="109"/>
      <c r="G689" s="167"/>
      <c r="L689" s="153"/>
      <c r="M689" s="136"/>
      <c r="N689" s="137"/>
      <c r="O689" s="138"/>
      <c r="P689" s="166"/>
    </row>
    <row r="690" spans="1:16" ht="15.6" x14ac:dyDescent="0.3">
      <c r="A690" s="150"/>
      <c r="C690" s="167"/>
      <c r="E690" s="109"/>
      <c r="G690" s="167"/>
      <c r="L690" s="153"/>
      <c r="M690" s="136"/>
      <c r="N690" s="137"/>
      <c r="O690" s="138"/>
      <c r="P690" s="166"/>
    </row>
    <row r="691" spans="1:16" ht="15.6" x14ac:dyDescent="0.3">
      <c r="A691" s="150"/>
      <c r="C691" s="167"/>
      <c r="E691" s="109"/>
      <c r="G691" s="167"/>
      <c r="L691" s="153"/>
      <c r="M691" s="136"/>
      <c r="N691" s="137"/>
      <c r="O691" s="138"/>
      <c r="P691" s="166"/>
    </row>
    <row r="692" spans="1:16" ht="15.6" x14ac:dyDescent="0.3">
      <c r="A692" s="150"/>
      <c r="C692" s="167"/>
      <c r="E692" s="109"/>
      <c r="G692" s="167"/>
      <c r="L692" s="153"/>
      <c r="M692" s="136"/>
      <c r="N692" s="137"/>
      <c r="O692" s="138"/>
      <c r="P692" s="166"/>
    </row>
    <row r="693" spans="1:16" ht="15.6" x14ac:dyDescent="0.3">
      <c r="A693" s="150"/>
      <c r="C693" s="167"/>
      <c r="E693" s="109"/>
      <c r="G693" s="167"/>
      <c r="L693" s="153"/>
      <c r="M693" s="136"/>
      <c r="N693" s="137"/>
      <c r="O693" s="138"/>
      <c r="P693" s="166"/>
    </row>
    <row r="694" spans="1:16" ht="15.6" x14ac:dyDescent="0.3">
      <c r="A694" s="150"/>
      <c r="C694" s="167"/>
      <c r="E694" s="109"/>
      <c r="G694" s="167"/>
      <c r="L694" s="153"/>
      <c r="M694" s="136"/>
      <c r="N694" s="137"/>
      <c r="O694" s="138"/>
      <c r="P694" s="166"/>
    </row>
    <row r="695" spans="1:16" ht="15.6" x14ac:dyDescent="0.3">
      <c r="A695" s="150"/>
      <c r="C695" s="167"/>
      <c r="E695" s="109"/>
      <c r="G695" s="167"/>
      <c r="L695" s="153"/>
      <c r="M695" s="136"/>
      <c r="N695" s="137"/>
      <c r="O695" s="138"/>
      <c r="P695" s="166"/>
    </row>
    <row r="696" spans="1:16" ht="15.6" x14ac:dyDescent="0.3">
      <c r="A696" s="150"/>
      <c r="C696" s="167"/>
      <c r="E696" s="109"/>
      <c r="G696" s="167"/>
      <c r="L696" s="153"/>
      <c r="M696" s="136"/>
      <c r="N696" s="137"/>
      <c r="O696" s="138"/>
      <c r="P696" s="166"/>
    </row>
    <row r="697" spans="1:16" ht="15.6" x14ac:dyDescent="0.3">
      <c r="A697" s="150"/>
      <c r="C697" s="167"/>
      <c r="E697" s="109"/>
      <c r="G697" s="167"/>
      <c r="L697" s="153"/>
      <c r="M697" s="136"/>
      <c r="N697" s="137"/>
      <c r="O697" s="138"/>
      <c r="P697" s="166"/>
    </row>
    <row r="698" spans="1:16" ht="15.6" x14ac:dyDescent="0.3">
      <c r="A698" s="150"/>
      <c r="C698" s="167"/>
      <c r="E698" s="109"/>
      <c r="G698" s="167"/>
      <c r="L698" s="153"/>
      <c r="M698" s="136"/>
      <c r="N698" s="137"/>
      <c r="O698" s="138"/>
      <c r="P698" s="166"/>
    </row>
    <row r="699" spans="1:16" ht="15.6" x14ac:dyDescent="0.3">
      <c r="A699" s="150"/>
      <c r="C699" s="167"/>
      <c r="E699" s="109"/>
      <c r="G699" s="167"/>
      <c r="L699" s="153"/>
      <c r="M699" s="136"/>
      <c r="N699" s="137"/>
      <c r="O699" s="138"/>
      <c r="P699" s="166"/>
    </row>
    <row r="700" spans="1:16" ht="15.6" x14ac:dyDescent="0.3">
      <c r="A700" s="150"/>
      <c r="C700" s="167"/>
      <c r="E700" s="109"/>
      <c r="G700" s="167"/>
      <c r="L700" s="153"/>
      <c r="M700" s="136"/>
      <c r="N700" s="137"/>
      <c r="O700" s="138"/>
      <c r="P700" s="166"/>
    </row>
    <row r="701" spans="1:16" ht="15.6" x14ac:dyDescent="0.3">
      <c r="A701" s="150"/>
      <c r="C701" s="167"/>
      <c r="E701" s="109"/>
      <c r="G701" s="167"/>
      <c r="L701" s="153"/>
      <c r="M701" s="136"/>
      <c r="N701" s="137"/>
      <c r="O701" s="138"/>
      <c r="P701" s="166"/>
    </row>
    <row r="702" spans="1:16" ht="15.6" x14ac:dyDescent="0.3">
      <c r="A702" s="150"/>
      <c r="C702" s="167"/>
      <c r="E702" s="109"/>
      <c r="G702" s="167"/>
      <c r="L702" s="153"/>
      <c r="M702" s="136"/>
      <c r="N702" s="137"/>
      <c r="O702" s="138"/>
      <c r="P702" s="166"/>
    </row>
    <row r="703" spans="1:16" ht="15.6" x14ac:dyDescent="0.3">
      <c r="A703" s="150"/>
      <c r="C703" s="167"/>
      <c r="E703" s="109"/>
      <c r="G703" s="167"/>
      <c r="L703" s="153"/>
      <c r="M703" s="136"/>
      <c r="N703" s="137"/>
      <c r="O703" s="138"/>
      <c r="P703" s="166"/>
    </row>
    <row r="704" spans="1:16" ht="15.6" x14ac:dyDescent="0.3">
      <c r="A704" s="150"/>
      <c r="C704" s="167"/>
      <c r="E704" s="109"/>
      <c r="G704" s="167"/>
      <c r="L704" s="153"/>
      <c r="M704" s="136"/>
      <c r="N704" s="137"/>
      <c r="O704" s="138"/>
      <c r="P704" s="166"/>
    </row>
    <row r="705" spans="1:16" ht="15.6" x14ac:dyDescent="0.3">
      <c r="A705" s="150"/>
      <c r="C705" s="167"/>
      <c r="E705" s="109"/>
      <c r="G705" s="167"/>
      <c r="L705" s="153"/>
      <c r="M705" s="136"/>
      <c r="N705" s="137"/>
      <c r="O705" s="138"/>
      <c r="P705" s="166"/>
    </row>
    <row r="706" spans="1:16" ht="15.6" x14ac:dyDescent="0.3">
      <c r="A706" s="150"/>
      <c r="C706" s="167"/>
      <c r="E706" s="109"/>
      <c r="G706" s="167"/>
      <c r="L706" s="153"/>
      <c r="M706" s="136"/>
      <c r="N706" s="137"/>
      <c r="O706" s="138"/>
      <c r="P706" s="166"/>
    </row>
    <row r="707" spans="1:16" ht="15.6" x14ac:dyDescent="0.3">
      <c r="A707" s="150"/>
      <c r="C707" s="167"/>
      <c r="E707" s="109"/>
      <c r="G707" s="167"/>
      <c r="L707" s="153"/>
      <c r="M707" s="136"/>
      <c r="N707" s="137"/>
      <c r="O707" s="138"/>
      <c r="P707" s="166"/>
    </row>
    <row r="708" spans="1:16" ht="15.6" x14ac:dyDescent="0.3">
      <c r="A708" s="150"/>
      <c r="C708" s="167"/>
      <c r="E708" s="109"/>
      <c r="G708" s="167"/>
      <c r="L708" s="153"/>
      <c r="M708" s="136"/>
      <c r="N708" s="137"/>
      <c r="O708" s="138"/>
      <c r="P708" s="166"/>
    </row>
    <row r="709" spans="1:16" ht="15.6" x14ac:dyDescent="0.3">
      <c r="A709" s="150"/>
      <c r="C709" s="167"/>
      <c r="E709" s="109"/>
      <c r="G709" s="167"/>
      <c r="L709" s="153"/>
      <c r="M709" s="136"/>
      <c r="N709" s="137"/>
      <c r="O709" s="138"/>
      <c r="P709" s="166"/>
    </row>
    <row r="710" spans="1:16" ht="15.6" x14ac:dyDescent="0.3">
      <c r="A710" s="150"/>
      <c r="C710" s="167"/>
      <c r="E710" s="109"/>
      <c r="G710" s="167"/>
      <c r="L710" s="153"/>
      <c r="M710" s="136"/>
      <c r="N710" s="137"/>
      <c r="O710" s="138"/>
      <c r="P710" s="166"/>
    </row>
    <row r="711" spans="1:16" ht="15.6" x14ac:dyDescent="0.3">
      <c r="A711" s="150"/>
      <c r="C711" s="167"/>
      <c r="E711" s="109"/>
      <c r="G711" s="167"/>
      <c r="L711" s="153"/>
      <c r="M711" s="136"/>
      <c r="N711" s="137"/>
      <c r="O711" s="138"/>
      <c r="P711" s="166"/>
    </row>
    <row r="712" spans="1:16" ht="15.6" x14ac:dyDescent="0.3">
      <c r="A712" s="150"/>
      <c r="C712" s="167"/>
      <c r="E712" s="109"/>
      <c r="G712" s="167"/>
      <c r="L712" s="153"/>
      <c r="M712" s="136"/>
      <c r="N712" s="137"/>
      <c r="O712" s="138"/>
      <c r="P712" s="166"/>
    </row>
    <row r="713" spans="1:16" ht="15.6" x14ac:dyDescent="0.3">
      <c r="A713" s="150"/>
      <c r="C713" s="167"/>
      <c r="E713" s="109"/>
      <c r="G713" s="167"/>
      <c r="L713" s="153"/>
      <c r="M713" s="136"/>
      <c r="N713" s="137"/>
      <c r="O713" s="138"/>
      <c r="P713" s="166"/>
    </row>
    <row r="714" spans="1:16" ht="15.6" x14ac:dyDescent="0.3">
      <c r="A714" s="150"/>
      <c r="C714" s="167"/>
      <c r="E714" s="109"/>
      <c r="G714" s="167"/>
      <c r="L714" s="153"/>
      <c r="M714" s="136"/>
      <c r="N714" s="137"/>
      <c r="O714" s="138"/>
      <c r="P714" s="166"/>
    </row>
    <row r="715" spans="1:16" ht="15.6" x14ac:dyDescent="0.3">
      <c r="A715" s="150"/>
      <c r="C715" s="167"/>
      <c r="E715" s="109"/>
      <c r="G715" s="167"/>
      <c r="L715" s="153"/>
      <c r="M715" s="136"/>
      <c r="N715" s="137"/>
      <c r="O715" s="138"/>
      <c r="P715" s="166"/>
    </row>
    <row r="716" spans="1:16" ht="15.6" x14ac:dyDescent="0.3">
      <c r="A716" s="150"/>
      <c r="C716" s="167"/>
      <c r="E716" s="109"/>
      <c r="G716" s="167"/>
      <c r="L716" s="153"/>
      <c r="M716" s="136"/>
      <c r="N716" s="137"/>
      <c r="O716" s="138"/>
      <c r="P716" s="166"/>
    </row>
    <row r="717" spans="1:16" ht="15.6" x14ac:dyDescent="0.3">
      <c r="A717" s="150"/>
      <c r="C717" s="167"/>
      <c r="E717" s="109"/>
      <c r="G717" s="167"/>
      <c r="L717" s="153"/>
      <c r="M717" s="136"/>
      <c r="N717" s="137"/>
      <c r="O717" s="138"/>
      <c r="P717" s="166"/>
    </row>
    <row r="718" spans="1:16" ht="15.6" x14ac:dyDescent="0.3">
      <c r="A718" s="150"/>
      <c r="C718" s="167"/>
      <c r="E718" s="109"/>
      <c r="G718" s="167"/>
      <c r="L718" s="153"/>
      <c r="M718" s="136"/>
      <c r="N718" s="137"/>
      <c r="O718" s="138"/>
      <c r="P718" s="166"/>
    </row>
    <row r="719" spans="1:16" ht="15.6" x14ac:dyDescent="0.3">
      <c r="A719" s="150"/>
      <c r="C719" s="167"/>
      <c r="E719" s="109"/>
      <c r="G719" s="167"/>
      <c r="L719" s="153"/>
      <c r="M719" s="136"/>
      <c r="N719" s="137"/>
      <c r="O719" s="138"/>
      <c r="P719" s="166"/>
    </row>
    <row r="720" spans="1:16" ht="15.6" x14ac:dyDescent="0.3">
      <c r="A720" s="150"/>
      <c r="C720" s="167"/>
      <c r="E720" s="109"/>
      <c r="G720" s="167"/>
      <c r="L720" s="153"/>
      <c r="M720" s="136"/>
      <c r="N720" s="137"/>
      <c r="O720" s="138"/>
      <c r="P720" s="166"/>
    </row>
    <row r="721" spans="1:16" ht="15.6" x14ac:dyDescent="0.3">
      <c r="A721" s="150"/>
      <c r="C721" s="167"/>
      <c r="E721" s="109"/>
      <c r="G721" s="167"/>
      <c r="L721" s="153"/>
      <c r="M721" s="136"/>
      <c r="N721" s="137"/>
      <c r="O721" s="138"/>
      <c r="P721" s="166"/>
    </row>
    <row r="722" spans="1:16" ht="15.6" x14ac:dyDescent="0.3">
      <c r="A722" s="150"/>
      <c r="C722" s="167"/>
      <c r="E722" s="109"/>
      <c r="G722" s="167"/>
      <c r="L722" s="153"/>
      <c r="M722" s="136"/>
      <c r="N722" s="137"/>
      <c r="O722" s="138"/>
      <c r="P722" s="166"/>
    </row>
    <row r="723" spans="1:16" ht="15.6" x14ac:dyDescent="0.3">
      <c r="A723" s="150"/>
      <c r="C723" s="167"/>
      <c r="E723" s="109"/>
      <c r="G723" s="167"/>
      <c r="L723" s="153"/>
      <c r="M723" s="136"/>
      <c r="N723" s="137"/>
      <c r="O723" s="138"/>
      <c r="P723" s="166"/>
    </row>
    <row r="724" spans="1:16" ht="15.6" x14ac:dyDescent="0.3">
      <c r="A724" s="150"/>
      <c r="C724" s="167"/>
      <c r="E724" s="109"/>
      <c r="G724" s="167"/>
      <c r="L724" s="153"/>
      <c r="M724" s="136"/>
      <c r="N724" s="137"/>
      <c r="O724" s="138"/>
      <c r="P724" s="166"/>
    </row>
    <row r="725" spans="1:16" ht="15.6" x14ac:dyDescent="0.3">
      <c r="A725" s="150"/>
      <c r="C725" s="167"/>
      <c r="E725" s="109"/>
      <c r="G725" s="167"/>
      <c r="L725" s="153"/>
      <c r="M725" s="136"/>
      <c r="N725" s="137"/>
      <c r="O725" s="138"/>
      <c r="P725" s="166"/>
    </row>
    <row r="726" spans="1:16" ht="15.6" x14ac:dyDescent="0.3">
      <c r="A726" s="150"/>
      <c r="C726" s="167"/>
      <c r="E726" s="109"/>
      <c r="G726" s="167"/>
      <c r="L726" s="153"/>
      <c r="M726" s="136"/>
      <c r="N726" s="137"/>
      <c r="O726" s="138"/>
      <c r="P726" s="166"/>
    </row>
    <row r="727" spans="1:16" ht="15.6" x14ac:dyDescent="0.3">
      <c r="A727" s="150"/>
      <c r="C727" s="167"/>
      <c r="E727" s="109"/>
      <c r="G727" s="167"/>
      <c r="L727" s="153"/>
      <c r="M727" s="136"/>
      <c r="N727" s="137"/>
      <c r="O727" s="138"/>
      <c r="P727" s="166"/>
    </row>
    <row r="728" spans="1:16" ht="15.6" x14ac:dyDescent="0.3">
      <c r="A728" s="150"/>
      <c r="C728" s="167"/>
      <c r="E728" s="109"/>
      <c r="G728" s="167"/>
      <c r="L728" s="153"/>
      <c r="M728" s="136"/>
      <c r="N728" s="137"/>
      <c r="O728" s="138"/>
      <c r="P728" s="166"/>
    </row>
    <row r="729" spans="1:16" ht="15.6" x14ac:dyDescent="0.3">
      <c r="A729" s="150"/>
      <c r="C729" s="167"/>
      <c r="E729" s="109"/>
      <c r="G729" s="167"/>
      <c r="L729" s="153"/>
      <c r="M729" s="136"/>
      <c r="N729" s="137"/>
      <c r="O729" s="138"/>
      <c r="P729" s="166"/>
    </row>
    <row r="730" spans="1:16" ht="15.6" x14ac:dyDescent="0.3">
      <c r="A730" s="150"/>
      <c r="C730" s="167"/>
      <c r="E730" s="109"/>
      <c r="G730" s="167"/>
      <c r="L730" s="153"/>
      <c r="M730" s="136"/>
      <c r="N730" s="137"/>
      <c r="O730" s="138"/>
      <c r="P730" s="166"/>
    </row>
    <row r="731" spans="1:16" ht="15.6" x14ac:dyDescent="0.3">
      <c r="A731" s="150"/>
      <c r="C731" s="167"/>
      <c r="E731" s="109"/>
      <c r="G731" s="167"/>
      <c r="L731" s="153"/>
      <c r="M731" s="136"/>
      <c r="N731" s="137"/>
      <c r="O731" s="138"/>
      <c r="P731" s="166"/>
    </row>
    <row r="732" spans="1:16" ht="15.6" x14ac:dyDescent="0.3">
      <c r="A732" s="150"/>
      <c r="C732" s="167"/>
      <c r="E732" s="109"/>
      <c r="G732" s="167"/>
      <c r="L732" s="153"/>
      <c r="M732" s="136"/>
      <c r="N732" s="137"/>
      <c r="O732" s="138"/>
      <c r="P732" s="166"/>
    </row>
    <row r="733" spans="1:16" ht="15.6" x14ac:dyDescent="0.3">
      <c r="A733" s="150"/>
      <c r="C733" s="167"/>
      <c r="E733" s="109"/>
      <c r="G733" s="167"/>
      <c r="L733" s="153"/>
      <c r="M733" s="136"/>
      <c r="N733" s="137"/>
      <c r="O733" s="138"/>
      <c r="P733" s="166"/>
    </row>
    <row r="734" spans="1:16" ht="15.6" x14ac:dyDescent="0.3">
      <c r="A734" s="150"/>
      <c r="C734" s="167"/>
      <c r="E734" s="109"/>
      <c r="G734" s="167"/>
      <c r="L734" s="153"/>
      <c r="M734" s="136"/>
      <c r="N734" s="137"/>
      <c r="O734" s="138"/>
      <c r="P734" s="166"/>
    </row>
    <row r="735" spans="1:16" ht="15.6" x14ac:dyDescent="0.3">
      <c r="A735" s="150"/>
      <c r="C735" s="167"/>
      <c r="E735" s="109"/>
      <c r="G735" s="167"/>
      <c r="L735" s="153"/>
      <c r="M735" s="136"/>
      <c r="N735" s="137"/>
      <c r="O735" s="138"/>
      <c r="P735" s="166"/>
    </row>
    <row r="736" spans="1:16" ht="15.6" x14ac:dyDescent="0.3">
      <c r="A736" s="150"/>
      <c r="C736" s="167"/>
      <c r="E736" s="109"/>
      <c r="G736" s="167"/>
      <c r="L736" s="153"/>
      <c r="M736" s="136"/>
      <c r="N736" s="137"/>
      <c r="O736" s="138"/>
      <c r="P736" s="166"/>
    </row>
    <row r="737" spans="1:16" ht="15.6" x14ac:dyDescent="0.3">
      <c r="A737" s="150"/>
      <c r="C737" s="167"/>
      <c r="E737" s="109"/>
      <c r="G737" s="167"/>
      <c r="L737" s="153"/>
      <c r="M737" s="136"/>
      <c r="N737" s="137"/>
      <c r="O737" s="138"/>
      <c r="P737" s="166"/>
    </row>
    <row r="738" spans="1:16" ht="15.6" x14ac:dyDescent="0.3">
      <c r="A738" s="150"/>
      <c r="C738" s="167"/>
      <c r="E738" s="109"/>
      <c r="G738" s="167"/>
      <c r="L738" s="153"/>
      <c r="M738" s="136"/>
      <c r="N738" s="137"/>
      <c r="O738" s="138"/>
      <c r="P738" s="166"/>
    </row>
    <row r="739" spans="1:16" ht="15.6" x14ac:dyDescent="0.3">
      <c r="A739" s="150"/>
      <c r="C739" s="167"/>
      <c r="E739" s="109"/>
      <c r="G739" s="167"/>
      <c r="L739" s="153"/>
      <c r="M739" s="136"/>
      <c r="N739" s="137"/>
      <c r="O739" s="138"/>
      <c r="P739" s="166"/>
    </row>
    <row r="740" spans="1:16" ht="15.6" x14ac:dyDescent="0.3">
      <c r="A740" s="150"/>
      <c r="C740" s="167"/>
      <c r="E740" s="109"/>
      <c r="G740" s="167"/>
      <c r="L740" s="153"/>
      <c r="M740" s="136"/>
      <c r="N740" s="137"/>
      <c r="O740" s="138"/>
      <c r="P740" s="166"/>
    </row>
    <row r="741" spans="1:16" ht="15.6" x14ac:dyDescent="0.3">
      <c r="A741" s="150"/>
      <c r="C741" s="167"/>
      <c r="E741" s="109"/>
      <c r="G741" s="167"/>
      <c r="L741" s="153"/>
      <c r="M741" s="136"/>
      <c r="N741" s="137"/>
      <c r="O741" s="138"/>
      <c r="P741" s="166"/>
    </row>
    <row r="742" spans="1:16" ht="15.6" x14ac:dyDescent="0.3">
      <c r="A742" s="150"/>
      <c r="C742" s="167"/>
      <c r="E742" s="109"/>
      <c r="G742" s="167"/>
      <c r="L742" s="153"/>
      <c r="M742" s="136"/>
      <c r="N742" s="137"/>
      <c r="O742" s="138"/>
      <c r="P742" s="166"/>
    </row>
    <row r="743" spans="1:16" ht="15.6" x14ac:dyDescent="0.3">
      <c r="A743" s="150"/>
      <c r="C743" s="167"/>
      <c r="E743" s="109"/>
      <c r="G743" s="167"/>
      <c r="L743" s="153"/>
      <c r="M743" s="136"/>
      <c r="N743" s="137"/>
      <c r="O743" s="138"/>
      <c r="P743" s="166"/>
    </row>
    <row r="744" spans="1:16" ht="15.6" x14ac:dyDescent="0.3">
      <c r="A744" s="150"/>
      <c r="C744" s="167"/>
      <c r="E744" s="109"/>
      <c r="G744" s="167"/>
      <c r="L744" s="153"/>
      <c r="M744" s="136"/>
      <c r="N744" s="137"/>
      <c r="O744" s="138"/>
      <c r="P744" s="166"/>
    </row>
    <row r="745" spans="1:16" ht="15.6" x14ac:dyDescent="0.3">
      <c r="A745" s="150"/>
      <c r="C745" s="167"/>
      <c r="E745" s="109"/>
      <c r="G745" s="167"/>
      <c r="L745" s="153"/>
      <c r="M745" s="136"/>
      <c r="N745" s="137"/>
      <c r="O745" s="138"/>
      <c r="P745" s="166"/>
    </row>
    <row r="746" spans="1:16" ht="15.6" x14ac:dyDescent="0.3">
      <c r="A746" s="150"/>
      <c r="C746" s="167"/>
      <c r="E746" s="109"/>
      <c r="G746" s="167"/>
      <c r="L746" s="153"/>
      <c r="M746" s="136"/>
      <c r="N746" s="137"/>
      <c r="O746" s="138"/>
      <c r="P746" s="166"/>
    </row>
    <row r="747" spans="1:16" ht="15.6" x14ac:dyDescent="0.3">
      <c r="A747" s="150"/>
      <c r="C747" s="167"/>
      <c r="E747" s="109"/>
      <c r="G747" s="167"/>
      <c r="L747" s="153"/>
      <c r="M747" s="136"/>
      <c r="N747" s="137"/>
      <c r="O747" s="138"/>
      <c r="P747" s="166"/>
    </row>
    <row r="748" spans="1:16" ht="15.6" x14ac:dyDescent="0.3">
      <c r="A748" s="150"/>
      <c r="C748" s="167"/>
      <c r="E748" s="109"/>
      <c r="G748" s="167"/>
      <c r="L748" s="153"/>
      <c r="M748" s="136"/>
      <c r="N748" s="137"/>
      <c r="O748" s="138"/>
      <c r="P748" s="166"/>
    </row>
    <row r="749" spans="1:16" ht="15.6" x14ac:dyDescent="0.3">
      <c r="A749" s="150"/>
      <c r="C749" s="167"/>
      <c r="E749" s="109"/>
      <c r="G749" s="167"/>
      <c r="L749" s="153"/>
      <c r="M749" s="136"/>
      <c r="N749" s="137"/>
      <c r="O749" s="138"/>
      <c r="P749" s="166"/>
    </row>
    <row r="750" spans="1:16" ht="15.6" x14ac:dyDescent="0.3">
      <c r="A750" s="150"/>
      <c r="C750" s="167"/>
      <c r="E750" s="109"/>
      <c r="G750" s="167"/>
      <c r="L750" s="153"/>
      <c r="M750" s="136"/>
      <c r="N750" s="137"/>
      <c r="O750" s="138"/>
      <c r="P750" s="166"/>
    </row>
    <row r="751" spans="1:16" ht="15.6" x14ac:dyDescent="0.3">
      <c r="A751" s="150"/>
      <c r="C751" s="167"/>
      <c r="E751" s="109"/>
      <c r="G751" s="167"/>
      <c r="L751" s="153"/>
      <c r="M751" s="136"/>
      <c r="N751" s="137"/>
      <c r="O751" s="138"/>
      <c r="P751" s="166"/>
    </row>
    <row r="752" spans="1:16" ht="15.6" x14ac:dyDescent="0.3">
      <c r="A752" s="150"/>
      <c r="C752" s="167"/>
      <c r="E752" s="109"/>
      <c r="G752" s="167"/>
      <c r="L752" s="153"/>
      <c r="M752" s="136"/>
      <c r="N752" s="137"/>
      <c r="O752" s="138"/>
      <c r="P752" s="166"/>
    </row>
    <row r="753" spans="1:16" ht="15.6" x14ac:dyDescent="0.3">
      <c r="A753" s="150"/>
      <c r="C753" s="167"/>
      <c r="E753" s="109"/>
      <c r="G753" s="167"/>
      <c r="L753" s="153"/>
      <c r="M753" s="136"/>
      <c r="N753" s="137"/>
      <c r="O753" s="138"/>
      <c r="P753" s="166"/>
    </row>
    <row r="754" spans="1:16" ht="15.6" x14ac:dyDescent="0.3">
      <c r="A754" s="150"/>
      <c r="C754" s="167"/>
      <c r="E754" s="109"/>
      <c r="G754" s="167"/>
      <c r="L754" s="153"/>
      <c r="M754" s="136"/>
      <c r="N754" s="137"/>
      <c r="O754" s="138"/>
      <c r="P754" s="166"/>
    </row>
    <row r="755" spans="1:16" ht="15.6" x14ac:dyDescent="0.3">
      <c r="A755" s="150"/>
      <c r="C755" s="167"/>
      <c r="E755" s="109"/>
      <c r="G755" s="167"/>
      <c r="L755" s="153"/>
      <c r="M755" s="136"/>
      <c r="N755" s="137"/>
      <c r="O755" s="138"/>
      <c r="P755" s="166"/>
    </row>
    <row r="756" spans="1:16" ht="15.6" x14ac:dyDescent="0.3">
      <c r="A756" s="150"/>
      <c r="C756" s="167"/>
      <c r="E756" s="109"/>
      <c r="G756" s="167"/>
      <c r="L756" s="153"/>
      <c r="M756" s="136"/>
      <c r="N756" s="137"/>
      <c r="O756" s="138"/>
      <c r="P756" s="166"/>
    </row>
    <row r="757" spans="1:16" ht="15.6" x14ac:dyDescent="0.3">
      <c r="A757" s="150"/>
      <c r="C757" s="167"/>
      <c r="E757" s="109"/>
      <c r="G757" s="167"/>
      <c r="L757" s="153"/>
      <c r="M757" s="136"/>
      <c r="N757" s="137"/>
      <c r="O757" s="138"/>
      <c r="P757" s="166"/>
    </row>
    <row r="758" spans="1:16" ht="15.6" x14ac:dyDescent="0.3">
      <c r="A758" s="150"/>
      <c r="C758" s="167"/>
      <c r="E758" s="109"/>
      <c r="G758" s="167"/>
      <c r="L758" s="153"/>
      <c r="M758" s="136"/>
      <c r="N758" s="137"/>
      <c r="O758" s="138"/>
      <c r="P758" s="166"/>
    </row>
    <row r="759" spans="1:16" ht="15.6" x14ac:dyDescent="0.3">
      <c r="A759" s="150"/>
      <c r="C759" s="167"/>
      <c r="E759" s="109"/>
      <c r="G759" s="167"/>
      <c r="L759" s="153"/>
      <c r="M759" s="136"/>
      <c r="N759" s="137"/>
      <c r="O759" s="138"/>
      <c r="P759" s="166"/>
    </row>
    <row r="760" spans="1:16" ht="15.6" x14ac:dyDescent="0.3">
      <c r="A760" s="150"/>
      <c r="C760" s="167"/>
      <c r="E760" s="109"/>
      <c r="G760" s="167"/>
      <c r="L760" s="153"/>
      <c r="M760" s="136"/>
      <c r="N760" s="137"/>
      <c r="O760" s="138"/>
      <c r="P760" s="166"/>
    </row>
    <row r="761" spans="1:16" ht="15.6" x14ac:dyDescent="0.3">
      <c r="A761" s="150"/>
      <c r="C761" s="167"/>
      <c r="E761" s="109"/>
      <c r="G761" s="167"/>
      <c r="L761" s="153"/>
      <c r="M761" s="136"/>
      <c r="N761" s="137"/>
      <c r="O761" s="138"/>
      <c r="P761" s="166"/>
    </row>
    <row r="762" spans="1:16" ht="15.6" x14ac:dyDescent="0.3">
      <c r="A762" s="150"/>
      <c r="C762" s="167"/>
      <c r="E762" s="109"/>
      <c r="G762" s="167"/>
      <c r="L762" s="153"/>
      <c r="M762" s="136"/>
      <c r="N762" s="137"/>
      <c r="O762" s="138"/>
      <c r="P762" s="166"/>
    </row>
    <row r="763" spans="1:16" ht="15.6" x14ac:dyDescent="0.3">
      <c r="A763" s="150"/>
      <c r="C763" s="167"/>
      <c r="E763" s="109"/>
      <c r="G763" s="167"/>
      <c r="L763" s="153"/>
      <c r="M763" s="136"/>
      <c r="N763" s="137"/>
      <c r="O763" s="138"/>
      <c r="P763" s="166"/>
    </row>
    <row r="764" spans="1:16" ht="15.6" x14ac:dyDescent="0.3">
      <c r="A764" s="150"/>
      <c r="C764" s="167"/>
      <c r="E764" s="109"/>
      <c r="G764" s="167"/>
      <c r="L764" s="153"/>
      <c r="M764" s="136"/>
      <c r="N764" s="137"/>
      <c r="O764" s="138"/>
      <c r="P764" s="166"/>
    </row>
    <row r="765" spans="1:16" ht="15.6" x14ac:dyDescent="0.3">
      <c r="A765" s="150"/>
      <c r="C765" s="167"/>
      <c r="E765" s="109"/>
      <c r="G765" s="167"/>
      <c r="L765" s="153"/>
      <c r="M765" s="136"/>
      <c r="N765" s="137"/>
      <c r="O765" s="138"/>
      <c r="P765" s="166"/>
    </row>
    <row r="766" spans="1:16" ht="15.6" x14ac:dyDescent="0.3">
      <c r="A766" s="150"/>
      <c r="C766" s="167"/>
      <c r="E766" s="109"/>
      <c r="G766" s="167"/>
      <c r="L766" s="153"/>
      <c r="M766" s="136"/>
      <c r="N766" s="137"/>
      <c r="O766" s="138"/>
      <c r="P766" s="166"/>
    </row>
    <row r="767" spans="1:16" ht="15.6" x14ac:dyDescent="0.3">
      <c r="A767" s="150"/>
      <c r="C767" s="167"/>
      <c r="E767" s="109"/>
      <c r="G767" s="167"/>
      <c r="L767" s="153"/>
      <c r="M767" s="136"/>
      <c r="N767" s="137"/>
      <c r="O767" s="138"/>
      <c r="P767" s="166"/>
    </row>
    <row r="768" spans="1:16" ht="15.6" x14ac:dyDescent="0.3">
      <c r="A768" s="150"/>
      <c r="C768" s="167"/>
      <c r="E768" s="109"/>
      <c r="G768" s="167"/>
      <c r="L768" s="153"/>
      <c r="M768" s="136"/>
      <c r="N768" s="137"/>
      <c r="O768" s="138"/>
      <c r="P768" s="166"/>
    </row>
    <row r="769" spans="1:16" ht="15.6" x14ac:dyDescent="0.3">
      <c r="A769" s="150"/>
      <c r="C769" s="167"/>
      <c r="E769" s="109"/>
      <c r="G769" s="167"/>
      <c r="L769" s="153"/>
      <c r="M769" s="136"/>
      <c r="N769" s="137"/>
      <c r="O769" s="138"/>
      <c r="P769" s="166"/>
    </row>
    <row r="770" spans="1:16" ht="15.6" x14ac:dyDescent="0.3">
      <c r="A770" s="150"/>
      <c r="C770" s="167"/>
      <c r="E770" s="109"/>
      <c r="G770" s="167"/>
      <c r="L770" s="153"/>
      <c r="M770" s="136"/>
      <c r="N770" s="137"/>
      <c r="O770" s="138"/>
      <c r="P770" s="166"/>
    </row>
    <row r="771" spans="1:16" ht="15.6" x14ac:dyDescent="0.3">
      <c r="A771" s="150"/>
      <c r="C771" s="167"/>
      <c r="E771" s="109"/>
      <c r="G771" s="167"/>
      <c r="L771" s="153"/>
      <c r="M771" s="136"/>
      <c r="N771" s="137"/>
      <c r="O771" s="138"/>
      <c r="P771" s="166"/>
    </row>
    <row r="772" spans="1:16" ht="15.6" x14ac:dyDescent="0.3">
      <c r="A772" s="150"/>
      <c r="C772" s="167"/>
      <c r="E772" s="109"/>
      <c r="G772" s="167"/>
      <c r="L772" s="153"/>
      <c r="M772" s="136"/>
      <c r="N772" s="137"/>
      <c r="O772" s="138"/>
      <c r="P772" s="166"/>
    </row>
    <row r="773" spans="1:16" ht="15.6" x14ac:dyDescent="0.3">
      <c r="A773" s="150"/>
      <c r="C773" s="167"/>
      <c r="E773" s="109"/>
      <c r="G773" s="167"/>
      <c r="L773" s="153"/>
      <c r="M773" s="136"/>
      <c r="N773" s="137"/>
      <c r="O773" s="138"/>
      <c r="P773" s="166"/>
    </row>
    <row r="774" spans="1:16" ht="15.6" x14ac:dyDescent="0.3">
      <c r="A774" s="150"/>
      <c r="C774" s="167"/>
      <c r="E774" s="109"/>
      <c r="G774" s="167"/>
      <c r="L774" s="153"/>
      <c r="M774" s="136"/>
      <c r="N774" s="137"/>
      <c r="O774" s="138"/>
      <c r="P774" s="166"/>
    </row>
    <row r="775" spans="1:16" ht="15.6" x14ac:dyDescent="0.3">
      <c r="A775" s="150"/>
      <c r="C775" s="167"/>
      <c r="E775" s="109"/>
      <c r="G775" s="167"/>
      <c r="L775" s="153"/>
      <c r="M775" s="136"/>
      <c r="N775" s="137"/>
      <c r="O775" s="138"/>
      <c r="P775" s="166"/>
    </row>
    <row r="776" spans="1:16" ht="15.6" x14ac:dyDescent="0.3">
      <c r="A776" s="150"/>
      <c r="C776" s="167"/>
      <c r="E776" s="109"/>
      <c r="G776" s="167"/>
      <c r="L776" s="153"/>
      <c r="M776" s="136"/>
      <c r="N776" s="137"/>
      <c r="O776" s="138"/>
      <c r="P776" s="166"/>
    </row>
    <row r="777" spans="1:16" ht="15.6" x14ac:dyDescent="0.3">
      <c r="A777" s="150"/>
      <c r="C777" s="167"/>
      <c r="E777" s="109"/>
      <c r="G777" s="167"/>
      <c r="L777" s="153"/>
      <c r="M777" s="136"/>
      <c r="N777" s="137"/>
      <c r="O777" s="138"/>
      <c r="P777" s="166"/>
    </row>
    <row r="778" spans="1:16" ht="15.6" x14ac:dyDescent="0.3">
      <c r="A778" s="150"/>
      <c r="C778" s="167"/>
      <c r="E778" s="109"/>
      <c r="G778" s="167"/>
      <c r="L778" s="153"/>
      <c r="M778" s="136"/>
      <c r="N778" s="137"/>
      <c r="O778" s="138"/>
      <c r="P778" s="166"/>
    </row>
    <row r="779" spans="1:16" ht="15.6" x14ac:dyDescent="0.3">
      <c r="A779" s="150"/>
      <c r="C779" s="167"/>
      <c r="E779" s="109"/>
      <c r="G779" s="167"/>
      <c r="L779" s="153"/>
      <c r="M779" s="136"/>
      <c r="N779" s="137"/>
      <c r="O779" s="138"/>
      <c r="P779" s="166"/>
    </row>
    <row r="780" spans="1:16" ht="15.6" x14ac:dyDescent="0.3">
      <c r="A780" s="150"/>
      <c r="C780" s="167"/>
      <c r="E780" s="109"/>
      <c r="G780" s="167"/>
      <c r="L780" s="153"/>
      <c r="M780" s="136"/>
      <c r="N780" s="137"/>
      <c r="O780" s="138"/>
      <c r="P780" s="166"/>
    </row>
    <row r="781" spans="1:16" ht="15.6" x14ac:dyDescent="0.3">
      <c r="A781" s="150"/>
      <c r="C781" s="167"/>
      <c r="E781" s="109"/>
      <c r="G781" s="167"/>
      <c r="L781" s="153"/>
      <c r="M781" s="136"/>
      <c r="N781" s="137"/>
      <c r="O781" s="138"/>
      <c r="P781" s="166"/>
    </row>
    <row r="782" spans="1:16" ht="15.6" x14ac:dyDescent="0.3">
      <c r="A782" s="150"/>
      <c r="C782" s="167"/>
      <c r="E782" s="109"/>
      <c r="G782" s="167"/>
      <c r="L782" s="153"/>
      <c r="M782" s="136"/>
      <c r="N782" s="137"/>
      <c r="O782" s="138"/>
      <c r="P782" s="166"/>
    </row>
    <row r="783" spans="1:16" ht="15.6" x14ac:dyDescent="0.3">
      <c r="A783" s="150"/>
      <c r="C783" s="167"/>
      <c r="E783" s="109"/>
      <c r="G783" s="167"/>
      <c r="L783" s="153"/>
      <c r="M783" s="136"/>
      <c r="N783" s="137"/>
      <c r="O783" s="138"/>
      <c r="P783" s="166"/>
    </row>
    <row r="784" spans="1:16" ht="15.6" x14ac:dyDescent="0.3">
      <c r="A784" s="150"/>
      <c r="C784" s="167"/>
      <c r="E784" s="109"/>
      <c r="G784" s="167"/>
      <c r="L784" s="153"/>
      <c r="M784" s="136"/>
      <c r="N784" s="137"/>
      <c r="O784" s="138"/>
      <c r="P784" s="166"/>
    </row>
    <row r="785" spans="1:16" ht="15.6" x14ac:dyDescent="0.3">
      <c r="A785" s="150"/>
      <c r="C785" s="167"/>
      <c r="E785" s="109"/>
      <c r="G785" s="167"/>
      <c r="L785" s="153"/>
      <c r="M785" s="136"/>
      <c r="N785" s="137"/>
      <c r="O785" s="138"/>
      <c r="P785" s="166"/>
    </row>
    <row r="786" spans="1:16" ht="15.6" x14ac:dyDescent="0.3">
      <c r="A786" s="150"/>
      <c r="C786" s="167"/>
      <c r="E786" s="109"/>
      <c r="G786" s="167"/>
      <c r="L786" s="153"/>
      <c r="M786" s="136"/>
      <c r="N786" s="137"/>
      <c r="O786" s="138"/>
      <c r="P786" s="166"/>
    </row>
    <row r="787" spans="1:16" ht="15.6" x14ac:dyDescent="0.3">
      <c r="A787" s="150"/>
      <c r="C787" s="167"/>
      <c r="E787" s="109"/>
      <c r="G787" s="167"/>
      <c r="L787" s="153"/>
      <c r="M787" s="136"/>
      <c r="N787" s="137"/>
      <c r="O787" s="138"/>
      <c r="P787" s="166"/>
    </row>
    <row r="788" spans="1:16" ht="15.6" x14ac:dyDescent="0.3">
      <c r="A788" s="150"/>
      <c r="C788" s="167"/>
      <c r="E788" s="109"/>
      <c r="G788" s="167"/>
      <c r="L788" s="153"/>
      <c r="M788" s="136"/>
      <c r="N788" s="137"/>
      <c r="O788" s="138"/>
      <c r="P788" s="166"/>
    </row>
    <row r="789" spans="1:16" ht="15.6" x14ac:dyDescent="0.3">
      <c r="A789" s="150"/>
      <c r="C789" s="167"/>
      <c r="E789" s="109"/>
      <c r="G789" s="167"/>
      <c r="L789" s="153"/>
      <c r="M789" s="136"/>
      <c r="N789" s="137"/>
      <c r="O789" s="138"/>
      <c r="P789" s="166"/>
    </row>
    <row r="790" spans="1:16" ht="15.6" x14ac:dyDescent="0.3">
      <c r="A790" s="150"/>
      <c r="C790" s="167"/>
      <c r="E790" s="109"/>
      <c r="G790" s="167"/>
      <c r="L790" s="153"/>
      <c r="M790" s="136"/>
      <c r="N790" s="137"/>
      <c r="O790" s="138"/>
      <c r="P790" s="166"/>
    </row>
    <row r="791" spans="1:16" ht="15.6" x14ac:dyDescent="0.3">
      <c r="A791" s="150"/>
      <c r="C791" s="167"/>
      <c r="E791" s="109"/>
      <c r="G791" s="167"/>
      <c r="L791" s="153"/>
      <c r="M791" s="136"/>
      <c r="N791" s="137"/>
      <c r="O791" s="138"/>
      <c r="P791" s="166"/>
    </row>
    <row r="792" spans="1:16" ht="15.6" x14ac:dyDescent="0.3">
      <c r="A792" s="150"/>
      <c r="C792" s="167"/>
      <c r="E792" s="109"/>
      <c r="G792" s="167"/>
      <c r="L792" s="153"/>
      <c r="M792" s="136"/>
      <c r="N792" s="137"/>
      <c r="O792" s="138"/>
      <c r="P792" s="166"/>
    </row>
    <row r="793" spans="1:16" ht="15.6" x14ac:dyDescent="0.3">
      <c r="A793" s="150"/>
      <c r="C793" s="167"/>
      <c r="E793" s="109"/>
      <c r="G793" s="167"/>
      <c r="L793" s="153"/>
      <c r="M793" s="136"/>
      <c r="N793" s="137"/>
      <c r="O793" s="138"/>
      <c r="P793" s="166"/>
    </row>
    <row r="794" spans="1:16" ht="15.6" x14ac:dyDescent="0.3">
      <c r="A794" s="150"/>
      <c r="C794" s="167"/>
      <c r="E794" s="109"/>
      <c r="G794" s="167"/>
      <c r="L794" s="153"/>
      <c r="M794" s="136"/>
      <c r="N794" s="137"/>
      <c r="O794" s="138"/>
      <c r="P794" s="166"/>
    </row>
    <row r="795" spans="1:16" ht="15.6" x14ac:dyDescent="0.3">
      <c r="A795" s="150"/>
      <c r="C795" s="167"/>
      <c r="E795" s="109"/>
      <c r="G795" s="167"/>
      <c r="L795" s="153"/>
      <c r="M795" s="136"/>
      <c r="N795" s="137"/>
      <c r="O795" s="138"/>
      <c r="P795" s="166"/>
    </row>
    <row r="796" spans="1:16" ht="15.6" x14ac:dyDescent="0.3">
      <c r="A796" s="150"/>
      <c r="C796" s="167"/>
      <c r="E796" s="109"/>
      <c r="G796" s="167"/>
      <c r="L796" s="153"/>
      <c r="M796" s="136"/>
      <c r="N796" s="137"/>
      <c r="O796" s="138"/>
      <c r="P796" s="166"/>
    </row>
    <row r="797" spans="1:16" ht="15.6" x14ac:dyDescent="0.3">
      <c r="A797" s="150"/>
      <c r="C797" s="167"/>
      <c r="E797" s="109"/>
      <c r="G797" s="167"/>
      <c r="L797" s="153"/>
      <c r="M797" s="136"/>
      <c r="N797" s="137"/>
      <c r="O797" s="138"/>
      <c r="P797" s="166"/>
    </row>
    <row r="798" spans="1:16" ht="15.6" x14ac:dyDescent="0.3">
      <c r="A798" s="150"/>
      <c r="C798" s="167"/>
      <c r="E798" s="109"/>
      <c r="G798" s="167"/>
      <c r="L798" s="153"/>
      <c r="M798" s="136"/>
      <c r="N798" s="137"/>
      <c r="O798" s="138"/>
      <c r="P798" s="166"/>
    </row>
    <row r="799" spans="1:16" ht="15.6" x14ac:dyDescent="0.3">
      <c r="A799" s="150"/>
      <c r="C799" s="167"/>
      <c r="E799" s="109"/>
      <c r="G799" s="167"/>
      <c r="L799" s="153"/>
      <c r="M799" s="136"/>
      <c r="N799" s="137"/>
      <c r="O799" s="138"/>
      <c r="P799" s="166"/>
    </row>
    <row r="800" spans="1:16" ht="15.6" x14ac:dyDescent="0.3">
      <c r="A800" s="150"/>
      <c r="C800" s="167"/>
      <c r="E800" s="109"/>
      <c r="G800" s="167"/>
      <c r="L800" s="153"/>
      <c r="M800" s="136"/>
      <c r="N800" s="137"/>
      <c r="O800" s="138"/>
      <c r="P800" s="166"/>
    </row>
    <row r="801" spans="1:16" ht="15.6" x14ac:dyDescent="0.3">
      <c r="A801" s="150"/>
      <c r="C801" s="167"/>
      <c r="E801" s="109"/>
      <c r="G801" s="167"/>
      <c r="L801" s="153"/>
      <c r="M801" s="136"/>
      <c r="N801" s="137"/>
      <c r="O801" s="138"/>
      <c r="P801" s="166"/>
    </row>
    <row r="802" spans="1:16" ht="15.6" x14ac:dyDescent="0.3">
      <c r="A802" s="150"/>
      <c r="C802" s="167"/>
      <c r="E802" s="109"/>
      <c r="G802" s="167"/>
      <c r="L802" s="153"/>
      <c r="M802" s="136"/>
      <c r="N802" s="137"/>
      <c r="O802" s="138"/>
      <c r="P802" s="166"/>
    </row>
    <row r="803" spans="1:16" ht="15.6" x14ac:dyDescent="0.3">
      <c r="A803" s="150"/>
      <c r="C803" s="167"/>
      <c r="E803" s="109"/>
      <c r="G803" s="167"/>
      <c r="L803" s="153"/>
      <c r="M803" s="136"/>
      <c r="N803" s="137"/>
      <c r="O803" s="138"/>
      <c r="P803" s="166"/>
    </row>
    <row r="804" spans="1:16" ht="15.6" x14ac:dyDescent="0.3">
      <c r="A804" s="150"/>
      <c r="C804" s="167"/>
      <c r="E804" s="109"/>
      <c r="G804" s="167"/>
      <c r="L804" s="153"/>
      <c r="M804" s="136"/>
      <c r="N804" s="137"/>
      <c r="O804" s="138"/>
      <c r="P804" s="166"/>
    </row>
    <row r="805" spans="1:16" ht="15.6" x14ac:dyDescent="0.3">
      <c r="A805" s="150"/>
      <c r="C805" s="167"/>
      <c r="E805" s="109"/>
      <c r="G805" s="167"/>
      <c r="L805" s="153"/>
      <c r="M805" s="136"/>
      <c r="N805" s="137"/>
      <c r="O805" s="138"/>
      <c r="P805" s="166"/>
    </row>
    <row r="806" spans="1:16" ht="15.6" x14ac:dyDescent="0.3">
      <c r="A806" s="150"/>
      <c r="C806" s="167"/>
      <c r="E806" s="109"/>
      <c r="G806" s="167"/>
      <c r="L806" s="153"/>
      <c r="M806" s="136"/>
      <c r="N806" s="137"/>
      <c r="O806" s="138"/>
      <c r="P806" s="166"/>
    </row>
    <row r="807" spans="1:16" ht="15.6" x14ac:dyDescent="0.3">
      <c r="A807" s="150"/>
      <c r="C807" s="167"/>
      <c r="E807" s="109"/>
      <c r="G807" s="167"/>
      <c r="L807" s="153"/>
      <c r="M807" s="136"/>
      <c r="N807" s="137"/>
      <c r="O807" s="138"/>
      <c r="P807" s="166"/>
    </row>
    <row r="808" spans="1:16" ht="15.6" x14ac:dyDescent="0.3">
      <c r="A808" s="150"/>
      <c r="C808" s="167"/>
      <c r="E808" s="109"/>
      <c r="G808" s="167"/>
      <c r="L808" s="153"/>
      <c r="M808" s="136"/>
      <c r="N808" s="137"/>
      <c r="O808" s="138"/>
      <c r="P808" s="166"/>
    </row>
    <row r="809" spans="1:16" ht="15.6" x14ac:dyDescent="0.3">
      <c r="A809" s="150"/>
      <c r="C809" s="167"/>
      <c r="E809" s="109"/>
      <c r="G809" s="167"/>
      <c r="L809" s="153"/>
      <c r="M809" s="136"/>
      <c r="N809" s="137"/>
      <c r="O809" s="138"/>
      <c r="P809" s="166"/>
    </row>
    <row r="810" spans="1:16" ht="15.6" x14ac:dyDescent="0.3">
      <c r="A810" s="150"/>
      <c r="C810" s="167"/>
      <c r="E810" s="109"/>
      <c r="G810" s="167"/>
      <c r="L810" s="153"/>
      <c r="M810" s="136"/>
      <c r="N810" s="137"/>
      <c r="O810" s="138"/>
      <c r="P810" s="166"/>
    </row>
    <row r="811" spans="1:16" ht="15.6" x14ac:dyDescent="0.3">
      <c r="A811" s="150"/>
      <c r="C811" s="167"/>
      <c r="E811" s="109"/>
      <c r="G811" s="167"/>
      <c r="L811" s="153"/>
      <c r="M811" s="136"/>
      <c r="N811" s="137"/>
      <c r="O811" s="138"/>
      <c r="P811" s="166"/>
    </row>
    <row r="812" spans="1:16" ht="15.6" x14ac:dyDescent="0.3">
      <c r="A812" s="150"/>
      <c r="C812" s="167"/>
      <c r="E812" s="109"/>
      <c r="G812" s="167"/>
      <c r="L812" s="153"/>
      <c r="M812" s="136"/>
      <c r="N812" s="137"/>
      <c r="O812" s="138"/>
      <c r="P812" s="166"/>
    </row>
    <row r="813" spans="1:16" ht="15.6" x14ac:dyDescent="0.3">
      <c r="A813" s="150"/>
      <c r="C813" s="167"/>
      <c r="E813" s="109"/>
      <c r="G813" s="167"/>
      <c r="L813" s="153"/>
      <c r="M813" s="136"/>
      <c r="N813" s="137"/>
      <c r="O813" s="138"/>
      <c r="P813" s="166"/>
    </row>
    <row r="814" spans="1:16" ht="15.6" x14ac:dyDescent="0.3">
      <c r="A814" s="150"/>
      <c r="C814" s="167"/>
      <c r="E814" s="109"/>
      <c r="G814" s="167"/>
      <c r="L814" s="153"/>
      <c r="M814" s="136"/>
      <c r="N814" s="137"/>
      <c r="O814" s="138"/>
      <c r="P814" s="166"/>
    </row>
    <row r="815" spans="1:16" ht="15.6" x14ac:dyDescent="0.3">
      <c r="A815" s="150"/>
      <c r="C815" s="167"/>
      <c r="E815" s="109"/>
      <c r="G815" s="167"/>
      <c r="L815" s="153"/>
      <c r="M815" s="136"/>
      <c r="N815" s="137"/>
      <c r="O815" s="138"/>
      <c r="P815" s="166"/>
    </row>
    <row r="816" spans="1:16" ht="15.6" x14ac:dyDescent="0.3">
      <c r="A816" s="150"/>
      <c r="C816" s="167"/>
      <c r="E816" s="109"/>
      <c r="G816" s="167"/>
      <c r="L816" s="153"/>
      <c r="M816" s="136"/>
      <c r="N816" s="137"/>
      <c r="O816" s="138"/>
      <c r="P816" s="166"/>
    </row>
    <row r="817" spans="1:16" ht="15.6" x14ac:dyDescent="0.3">
      <c r="A817" s="150"/>
      <c r="C817" s="167"/>
      <c r="E817" s="109"/>
      <c r="G817" s="167"/>
      <c r="L817" s="153"/>
      <c r="M817" s="136"/>
      <c r="N817" s="137"/>
      <c r="O817" s="138"/>
      <c r="P817" s="166"/>
    </row>
    <row r="818" spans="1:16" ht="15.6" x14ac:dyDescent="0.3">
      <c r="A818" s="150"/>
      <c r="C818" s="167"/>
      <c r="E818" s="109"/>
      <c r="G818" s="167"/>
      <c r="L818" s="153"/>
      <c r="M818" s="136"/>
      <c r="N818" s="137"/>
      <c r="O818" s="138"/>
      <c r="P818" s="166"/>
    </row>
    <row r="819" spans="1:16" ht="15.6" x14ac:dyDescent="0.3">
      <c r="A819" s="150"/>
      <c r="C819" s="167"/>
      <c r="E819" s="109"/>
      <c r="G819" s="167"/>
      <c r="L819" s="153"/>
      <c r="M819" s="136"/>
      <c r="N819" s="137"/>
      <c r="O819" s="138"/>
      <c r="P819" s="166"/>
    </row>
    <row r="820" spans="1:16" ht="15.6" x14ac:dyDescent="0.3">
      <c r="A820" s="150"/>
      <c r="C820" s="167"/>
      <c r="E820" s="109"/>
      <c r="G820" s="167"/>
      <c r="L820" s="153"/>
      <c r="M820" s="136"/>
      <c r="N820" s="137"/>
      <c r="O820" s="138"/>
      <c r="P820" s="166"/>
    </row>
    <row r="821" spans="1:16" ht="15.6" x14ac:dyDescent="0.3">
      <c r="A821" s="150"/>
      <c r="C821" s="167"/>
      <c r="E821" s="109"/>
      <c r="G821" s="167"/>
      <c r="L821" s="153"/>
      <c r="M821" s="136"/>
      <c r="N821" s="137"/>
      <c r="O821" s="138"/>
      <c r="P821" s="166"/>
    </row>
    <row r="822" spans="1:16" ht="15.6" x14ac:dyDescent="0.3">
      <c r="A822" s="150"/>
      <c r="C822" s="167"/>
      <c r="E822" s="109"/>
      <c r="G822" s="167"/>
      <c r="L822" s="153"/>
      <c r="M822" s="136"/>
      <c r="N822" s="137"/>
      <c r="O822" s="138"/>
      <c r="P822" s="166"/>
    </row>
    <row r="823" spans="1:16" ht="15.6" x14ac:dyDescent="0.3">
      <c r="A823" s="150"/>
      <c r="C823" s="167"/>
      <c r="E823" s="109"/>
      <c r="G823" s="167"/>
      <c r="L823" s="153"/>
      <c r="M823" s="136"/>
      <c r="N823" s="137"/>
      <c r="O823" s="138"/>
      <c r="P823" s="166"/>
    </row>
    <row r="824" spans="1:16" ht="15.6" x14ac:dyDescent="0.3">
      <c r="A824" s="150"/>
      <c r="C824" s="167"/>
      <c r="E824" s="109"/>
      <c r="G824" s="167"/>
      <c r="L824" s="153"/>
      <c r="M824" s="136"/>
      <c r="N824" s="137"/>
      <c r="O824" s="138"/>
      <c r="P824" s="166"/>
    </row>
    <row r="825" spans="1:16" ht="15.6" x14ac:dyDescent="0.3">
      <c r="A825" s="150"/>
      <c r="C825" s="167"/>
      <c r="E825" s="109"/>
      <c r="G825" s="167"/>
      <c r="L825" s="153"/>
      <c r="M825" s="136"/>
      <c r="N825" s="137"/>
      <c r="O825" s="138"/>
      <c r="P825" s="166"/>
    </row>
    <row r="826" spans="1:16" ht="15.6" x14ac:dyDescent="0.3">
      <c r="A826" s="150"/>
      <c r="C826" s="167"/>
      <c r="E826" s="109"/>
      <c r="G826" s="167"/>
      <c r="L826" s="153"/>
      <c r="M826" s="136"/>
      <c r="N826" s="137"/>
      <c r="O826" s="138"/>
      <c r="P826" s="166"/>
    </row>
    <row r="827" spans="1:16" ht="15.6" x14ac:dyDescent="0.3">
      <c r="A827" s="150"/>
      <c r="C827" s="167"/>
      <c r="E827" s="109"/>
      <c r="G827" s="167"/>
      <c r="L827" s="153"/>
      <c r="M827" s="136"/>
      <c r="N827" s="137"/>
      <c r="O827" s="138"/>
      <c r="P827" s="166"/>
    </row>
    <row r="828" spans="1:16" ht="15.6" x14ac:dyDescent="0.3">
      <c r="A828" s="150"/>
      <c r="C828" s="167"/>
      <c r="E828" s="109"/>
      <c r="G828" s="167"/>
      <c r="L828" s="153"/>
      <c r="M828" s="136"/>
      <c r="N828" s="137"/>
      <c r="O828" s="138"/>
      <c r="P828" s="166"/>
    </row>
    <row r="829" spans="1:16" ht="15.6" x14ac:dyDescent="0.3">
      <c r="A829" s="150"/>
      <c r="C829" s="167"/>
      <c r="E829" s="109"/>
      <c r="G829" s="167"/>
      <c r="L829" s="153"/>
      <c r="M829" s="136"/>
      <c r="N829" s="137"/>
      <c r="O829" s="138"/>
      <c r="P829" s="166"/>
    </row>
    <row r="830" spans="1:16" ht="15.6" x14ac:dyDescent="0.3">
      <c r="A830" s="150"/>
      <c r="C830" s="167"/>
      <c r="E830" s="109"/>
      <c r="G830" s="167"/>
      <c r="L830" s="153"/>
      <c r="M830" s="136"/>
      <c r="N830" s="137"/>
      <c r="O830" s="138"/>
      <c r="P830" s="166"/>
    </row>
    <row r="831" spans="1:16" ht="15.6" x14ac:dyDescent="0.3">
      <c r="A831" s="150"/>
      <c r="C831" s="167"/>
      <c r="E831" s="109"/>
      <c r="G831" s="167"/>
      <c r="L831" s="153"/>
      <c r="M831" s="136"/>
      <c r="N831" s="137"/>
      <c r="O831" s="138"/>
      <c r="P831" s="166"/>
    </row>
    <row r="832" spans="1:16" ht="15.6" x14ac:dyDescent="0.3">
      <c r="A832" s="150"/>
      <c r="C832" s="167"/>
      <c r="E832" s="109"/>
      <c r="G832" s="167"/>
      <c r="L832" s="153"/>
      <c r="M832" s="136"/>
      <c r="N832" s="137"/>
      <c r="O832" s="138"/>
      <c r="P832" s="166"/>
    </row>
    <row r="833" spans="1:16" ht="15.6" x14ac:dyDescent="0.3">
      <c r="A833" s="150"/>
      <c r="C833" s="167"/>
      <c r="E833" s="109"/>
      <c r="G833" s="167"/>
      <c r="L833" s="153"/>
      <c r="M833" s="136"/>
      <c r="N833" s="137"/>
      <c r="O833" s="138"/>
      <c r="P833" s="166"/>
    </row>
    <row r="834" spans="1:16" ht="15.6" x14ac:dyDescent="0.3">
      <c r="A834" s="150"/>
      <c r="C834" s="167"/>
      <c r="E834" s="109"/>
      <c r="G834" s="167"/>
      <c r="L834" s="153"/>
      <c r="M834" s="136"/>
      <c r="N834" s="137"/>
      <c r="O834" s="138"/>
      <c r="P834" s="166"/>
    </row>
    <row r="835" spans="1:16" ht="15.6" x14ac:dyDescent="0.3">
      <c r="A835" s="150"/>
      <c r="C835" s="167"/>
      <c r="E835" s="109"/>
      <c r="G835" s="167"/>
      <c r="L835" s="153"/>
      <c r="M835" s="136"/>
      <c r="N835" s="137"/>
      <c r="O835" s="138"/>
      <c r="P835" s="166"/>
    </row>
    <row r="836" spans="1:16" ht="15.6" x14ac:dyDescent="0.3">
      <c r="A836" s="150"/>
      <c r="C836" s="167"/>
      <c r="E836" s="109"/>
      <c r="G836" s="167"/>
      <c r="L836" s="153"/>
      <c r="M836" s="136"/>
      <c r="N836" s="137"/>
      <c r="O836" s="138"/>
      <c r="P836" s="166"/>
    </row>
    <row r="837" spans="1:16" ht="15.6" x14ac:dyDescent="0.3">
      <c r="A837" s="150"/>
      <c r="C837" s="167"/>
      <c r="E837" s="109"/>
      <c r="G837" s="167"/>
      <c r="L837" s="153"/>
      <c r="M837" s="136"/>
      <c r="N837" s="137"/>
      <c r="O837" s="138"/>
      <c r="P837" s="166"/>
    </row>
    <row r="838" spans="1:16" ht="15.6" x14ac:dyDescent="0.3">
      <c r="A838" s="150"/>
      <c r="C838" s="167"/>
      <c r="E838" s="109"/>
      <c r="G838" s="167"/>
      <c r="L838" s="153"/>
      <c r="M838" s="136"/>
      <c r="N838" s="137"/>
      <c r="O838" s="138"/>
      <c r="P838" s="166"/>
    </row>
    <row r="839" spans="1:16" ht="15.6" x14ac:dyDescent="0.3">
      <c r="A839" s="150"/>
      <c r="C839" s="167"/>
      <c r="E839" s="109"/>
      <c r="G839" s="167"/>
      <c r="L839" s="153"/>
      <c r="M839" s="136"/>
      <c r="N839" s="137"/>
      <c r="O839" s="138"/>
      <c r="P839" s="166"/>
    </row>
    <row r="840" spans="1:16" ht="15.6" x14ac:dyDescent="0.3">
      <c r="A840" s="150"/>
      <c r="C840" s="167"/>
      <c r="E840" s="109"/>
      <c r="G840" s="167"/>
      <c r="L840" s="153"/>
      <c r="M840" s="136"/>
      <c r="N840" s="137"/>
      <c r="O840" s="138"/>
      <c r="P840" s="166"/>
    </row>
    <row r="841" spans="1:16" ht="15.6" x14ac:dyDescent="0.3">
      <c r="A841" s="150"/>
      <c r="C841" s="167"/>
      <c r="E841" s="109"/>
      <c r="G841" s="167"/>
      <c r="L841" s="153"/>
      <c r="M841" s="136"/>
      <c r="N841" s="137"/>
      <c r="O841" s="138"/>
      <c r="P841" s="166"/>
    </row>
    <row r="842" spans="1:16" ht="15.6" x14ac:dyDescent="0.3">
      <c r="A842" s="150"/>
      <c r="C842" s="167"/>
      <c r="E842" s="109"/>
      <c r="G842" s="167"/>
      <c r="L842" s="153"/>
      <c r="M842" s="136"/>
      <c r="N842" s="137"/>
      <c r="O842" s="138"/>
      <c r="P842" s="166"/>
    </row>
    <row r="843" spans="1:16" ht="15.6" x14ac:dyDescent="0.3">
      <c r="A843" s="150"/>
      <c r="C843" s="167"/>
      <c r="E843" s="109"/>
      <c r="G843" s="167"/>
      <c r="L843" s="153"/>
      <c r="M843" s="136"/>
      <c r="N843" s="137"/>
      <c r="O843" s="138"/>
      <c r="P843" s="166"/>
    </row>
    <row r="844" spans="1:16" ht="15.6" x14ac:dyDescent="0.3">
      <c r="A844" s="150"/>
      <c r="C844" s="167"/>
      <c r="E844" s="109"/>
      <c r="G844" s="167"/>
      <c r="L844" s="153"/>
      <c r="M844" s="136"/>
      <c r="N844" s="137"/>
      <c r="O844" s="138"/>
      <c r="P844" s="166"/>
    </row>
    <row r="845" spans="1:16" ht="15.6" x14ac:dyDescent="0.3">
      <c r="A845" s="150"/>
      <c r="C845" s="167"/>
      <c r="E845" s="109"/>
      <c r="G845" s="167"/>
      <c r="L845" s="153"/>
      <c r="M845" s="136"/>
      <c r="N845" s="137"/>
      <c r="O845" s="138"/>
      <c r="P845" s="166"/>
    </row>
    <row r="846" spans="1:16" ht="15.6" x14ac:dyDescent="0.3">
      <c r="A846" s="150"/>
      <c r="C846" s="167"/>
      <c r="E846" s="109"/>
      <c r="G846" s="167"/>
      <c r="L846" s="153"/>
      <c r="M846" s="136"/>
      <c r="N846" s="137"/>
      <c r="O846" s="138"/>
      <c r="P846" s="166"/>
    </row>
    <row r="847" spans="1:16" ht="15.6" x14ac:dyDescent="0.3">
      <c r="A847" s="150"/>
      <c r="C847" s="167"/>
      <c r="E847" s="109"/>
      <c r="G847" s="167"/>
      <c r="L847" s="153"/>
      <c r="M847" s="136"/>
      <c r="N847" s="137"/>
      <c r="O847" s="138"/>
      <c r="P847" s="166"/>
    </row>
    <row r="848" spans="1:16" ht="15.6" x14ac:dyDescent="0.3">
      <c r="A848" s="150"/>
      <c r="C848" s="167"/>
      <c r="E848" s="109"/>
      <c r="G848" s="167"/>
      <c r="L848" s="153"/>
      <c r="M848" s="136"/>
      <c r="N848" s="137"/>
      <c r="O848" s="138"/>
      <c r="P848" s="166"/>
    </row>
    <row r="849" spans="1:16" ht="15.6" x14ac:dyDescent="0.3">
      <c r="A849" s="150"/>
      <c r="C849" s="167"/>
      <c r="E849" s="109"/>
      <c r="G849" s="167"/>
      <c r="L849" s="153"/>
      <c r="M849" s="136"/>
      <c r="N849" s="137"/>
      <c r="O849" s="138"/>
      <c r="P849" s="166"/>
    </row>
    <row r="850" spans="1:16" ht="15.6" x14ac:dyDescent="0.3">
      <c r="A850" s="150"/>
      <c r="C850" s="167"/>
      <c r="E850" s="109"/>
      <c r="G850" s="167"/>
      <c r="L850" s="153"/>
      <c r="M850" s="136"/>
      <c r="N850" s="137"/>
      <c r="O850" s="138"/>
      <c r="P850" s="166"/>
    </row>
    <row r="851" spans="1:16" ht="15.6" x14ac:dyDescent="0.3">
      <c r="A851" s="150"/>
      <c r="C851" s="167"/>
      <c r="E851" s="109"/>
      <c r="G851" s="167"/>
      <c r="L851" s="153"/>
      <c r="M851" s="136"/>
      <c r="N851" s="137"/>
      <c r="O851" s="138"/>
      <c r="P851" s="166"/>
    </row>
    <row r="852" spans="1:16" ht="15.6" x14ac:dyDescent="0.3">
      <c r="A852" s="150"/>
      <c r="C852" s="167"/>
      <c r="E852" s="109"/>
      <c r="G852" s="167"/>
      <c r="L852" s="153"/>
      <c r="M852" s="136"/>
      <c r="N852" s="137"/>
      <c r="O852" s="138"/>
      <c r="P852" s="166"/>
    </row>
    <row r="853" spans="1:16" ht="15.6" x14ac:dyDescent="0.3">
      <c r="A853" s="150"/>
      <c r="C853" s="167"/>
      <c r="E853" s="109"/>
      <c r="G853" s="167"/>
      <c r="L853" s="153"/>
      <c r="M853" s="136"/>
      <c r="N853" s="137"/>
      <c r="O853" s="138"/>
      <c r="P853" s="166"/>
    </row>
    <row r="854" spans="1:16" ht="15.6" x14ac:dyDescent="0.3">
      <c r="A854" s="150"/>
      <c r="C854" s="167"/>
      <c r="E854" s="109"/>
      <c r="G854" s="167"/>
      <c r="L854" s="153"/>
      <c r="M854" s="136"/>
      <c r="N854" s="137"/>
      <c r="O854" s="138"/>
      <c r="P854" s="166"/>
    </row>
    <row r="855" spans="1:16" ht="15.6" x14ac:dyDescent="0.3">
      <c r="A855" s="150"/>
      <c r="C855" s="167"/>
      <c r="E855" s="109"/>
      <c r="G855" s="167"/>
      <c r="L855" s="153"/>
      <c r="M855" s="136"/>
      <c r="N855" s="137"/>
      <c r="O855" s="138"/>
      <c r="P855" s="166"/>
    </row>
    <row r="856" spans="1:16" ht="15.6" x14ac:dyDescent="0.3">
      <c r="A856" s="150"/>
      <c r="C856" s="167"/>
      <c r="E856" s="109"/>
      <c r="G856" s="167"/>
      <c r="L856" s="153"/>
      <c r="M856" s="136"/>
      <c r="N856" s="137"/>
      <c r="O856" s="138"/>
      <c r="P856" s="166"/>
    </row>
    <row r="857" spans="1:16" ht="15.6" x14ac:dyDescent="0.3">
      <c r="A857" s="150"/>
      <c r="C857" s="167"/>
      <c r="E857" s="109"/>
      <c r="G857" s="167"/>
      <c r="L857" s="153"/>
      <c r="M857" s="136"/>
      <c r="N857" s="137"/>
      <c r="O857" s="138"/>
      <c r="P857" s="166"/>
    </row>
    <row r="858" spans="1:16" ht="15.6" x14ac:dyDescent="0.3">
      <c r="A858" s="150"/>
      <c r="C858" s="167"/>
      <c r="E858" s="109"/>
      <c r="G858" s="167"/>
      <c r="L858" s="153"/>
      <c r="M858" s="136"/>
      <c r="N858" s="137"/>
      <c r="O858" s="138"/>
      <c r="P858" s="166"/>
    </row>
    <row r="859" spans="1:16" ht="15.6" x14ac:dyDescent="0.3">
      <c r="A859" s="150"/>
      <c r="C859" s="167"/>
      <c r="E859" s="109"/>
      <c r="G859" s="167"/>
      <c r="L859" s="153"/>
      <c r="M859" s="136"/>
      <c r="N859" s="137"/>
      <c r="O859" s="138"/>
      <c r="P859" s="166"/>
    </row>
    <row r="860" spans="1:16" ht="15.6" x14ac:dyDescent="0.3">
      <c r="A860" s="150"/>
      <c r="C860" s="167"/>
      <c r="E860" s="109"/>
      <c r="G860" s="167"/>
      <c r="L860" s="153"/>
      <c r="M860" s="136"/>
      <c r="N860" s="137"/>
      <c r="O860" s="138"/>
      <c r="P860" s="166"/>
    </row>
    <row r="861" spans="1:16" ht="15.6" x14ac:dyDescent="0.3">
      <c r="A861" s="150"/>
      <c r="C861" s="167"/>
      <c r="E861" s="109"/>
      <c r="G861" s="167"/>
      <c r="L861" s="153"/>
      <c r="M861" s="136"/>
      <c r="N861" s="137"/>
      <c r="O861" s="138"/>
      <c r="P861" s="166"/>
    </row>
    <row r="862" spans="1:16" ht="15.6" x14ac:dyDescent="0.3">
      <c r="A862" s="150"/>
      <c r="C862" s="167"/>
      <c r="E862" s="109"/>
      <c r="G862" s="167"/>
      <c r="L862" s="153"/>
      <c r="M862" s="136"/>
      <c r="N862" s="137"/>
      <c r="O862" s="138"/>
      <c r="P862" s="166"/>
    </row>
    <row r="863" spans="1:16" ht="15.6" x14ac:dyDescent="0.3">
      <c r="A863" s="150"/>
      <c r="C863" s="167"/>
      <c r="E863" s="109"/>
      <c r="G863" s="167"/>
      <c r="L863" s="153"/>
      <c r="M863" s="136"/>
      <c r="N863" s="137"/>
      <c r="O863" s="138"/>
      <c r="P863" s="166"/>
    </row>
    <row r="864" spans="1:16" ht="15.6" x14ac:dyDescent="0.3">
      <c r="A864" s="150"/>
      <c r="C864" s="167"/>
      <c r="E864" s="109"/>
      <c r="G864" s="167"/>
      <c r="L864" s="153"/>
      <c r="M864" s="136"/>
      <c r="N864" s="137"/>
      <c r="O864" s="138"/>
      <c r="P864" s="166"/>
    </row>
    <row r="865" spans="1:16" ht="15.6" x14ac:dyDescent="0.3">
      <c r="A865" s="150"/>
      <c r="C865" s="167"/>
      <c r="E865" s="109"/>
      <c r="G865" s="167"/>
      <c r="L865" s="153"/>
      <c r="M865" s="136"/>
      <c r="N865" s="137"/>
      <c r="O865" s="138"/>
      <c r="P865" s="166"/>
    </row>
    <row r="866" spans="1:16" ht="15.6" x14ac:dyDescent="0.3">
      <c r="A866" s="150"/>
      <c r="C866" s="167"/>
      <c r="E866" s="109"/>
      <c r="G866" s="167"/>
      <c r="L866" s="153"/>
      <c r="M866" s="136"/>
      <c r="N866" s="137"/>
      <c r="O866" s="138"/>
      <c r="P866" s="166"/>
    </row>
    <row r="867" spans="1:16" ht="15.6" x14ac:dyDescent="0.3">
      <c r="A867" s="150"/>
      <c r="C867" s="167"/>
      <c r="E867" s="109"/>
      <c r="G867" s="167"/>
      <c r="L867" s="153"/>
      <c r="M867" s="136"/>
      <c r="N867" s="137"/>
      <c r="O867" s="138"/>
      <c r="P867" s="166"/>
    </row>
    <row r="868" spans="1:16" ht="15.6" x14ac:dyDescent="0.3">
      <c r="A868" s="150"/>
      <c r="C868" s="167"/>
      <c r="E868" s="109"/>
      <c r="G868" s="167"/>
      <c r="L868" s="153"/>
      <c r="M868" s="136"/>
      <c r="N868" s="137"/>
      <c r="O868" s="138"/>
      <c r="P868" s="166"/>
    </row>
    <row r="869" spans="1:16" ht="15.6" x14ac:dyDescent="0.3">
      <c r="A869" s="150"/>
      <c r="C869" s="167"/>
      <c r="E869" s="109"/>
      <c r="G869" s="167"/>
      <c r="L869" s="153"/>
      <c r="M869" s="136"/>
      <c r="N869" s="137"/>
      <c r="O869" s="138"/>
      <c r="P869" s="166"/>
    </row>
    <row r="870" spans="1:16" ht="15.6" x14ac:dyDescent="0.3">
      <c r="A870" s="150"/>
      <c r="C870" s="167"/>
      <c r="E870" s="109"/>
      <c r="G870" s="167"/>
      <c r="L870" s="153"/>
      <c r="M870" s="136"/>
      <c r="N870" s="137"/>
      <c r="O870" s="138"/>
      <c r="P870" s="166"/>
    </row>
    <row r="871" spans="1:16" ht="15.6" x14ac:dyDescent="0.3">
      <c r="A871" s="150"/>
      <c r="C871" s="167"/>
      <c r="E871" s="109"/>
      <c r="G871" s="167"/>
      <c r="L871" s="153"/>
      <c r="M871" s="136"/>
      <c r="N871" s="137"/>
      <c r="O871" s="138"/>
      <c r="P871" s="166"/>
    </row>
    <row r="872" spans="1:16" ht="15.6" x14ac:dyDescent="0.3">
      <c r="A872" s="150"/>
      <c r="C872" s="167"/>
      <c r="E872" s="109"/>
      <c r="G872" s="167"/>
      <c r="L872" s="153"/>
      <c r="M872" s="136"/>
      <c r="N872" s="137"/>
      <c r="O872" s="138"/>
      <c r="P872" s="166"/>
    </row>
    <row r="873" spans="1:16" ht="15.6" x14ac:dyDescent="0.3">
      <c r="A873" s="150"/>
      <c r="C873" s="167"/>
      <c r="E873" s="109"/>
      <c r="G873" s="167"/>
      <c r="L873" s="153"/>
      <c r="M873" s="136"/>
      <c r="N873" s="137"/>
      <c r="O873" s="138"/>
      <c r="P873" s="166"/>
    </row>
    <row r="874" spans="1:16" ht="15.6" x14ac:dyDescent="0.3">
      <c r="A874" s="150"/>
      <c r="C874" s="167"/>
      <c r="E874" s="109"/>
      <c r="G874" s="167"/>
      <c r="L874" s="153"/>
      <c r="M874" s="136"/>
      <c r="N874" s="137"/>
      <c r="O874" s="138"/>
      <c r="P874" s="166"/>
    </row>
    <row r="875" spans="1:16" ht="15.6" x14ac:dyDescent="0.3">
      <c r="A875" s="150"/>
      <c r="C875" s="167"/>
      <c r="E875" s="109"/>
      <c r="G875" s="167"/>
      <c r="L875" s="153"/>
      <c r="M875" s="136"/>
      <c r="N875" s="137"/>
      <c r="O875" s="138"/>
      <c r="P875" s="166"/>
    </row>
    <row r="876" spans="1:16" ht="15.6" x14ac:dyDescent="0.3">
      <c r="A876" s="150"/>
      <c r="C876" s="167"/>
      <c r="E876" s="109"/>
      <c r="G876" s="167"/>
      <c r="L876" s="153"/>
      <c r="M876" s="136"/>
      <c r="N876" s="137"/>
      <c r="O876" s="138"/>
      <c r="P876" s="166"/>
    </row>
    <row r="877" spans="1:16" ht="15.6" x14ac:dyDescent="0.3">
      <c r="A877" s="150"/>
      <c r="C877" s="167"/>
      <c r="E877" s="109"/>
      <c r="G877" s="167"/>
      <c r="L877" s="153"/>
      <c r="M877" s="136"/>
      <c r="N877" s="137"/>
      <c r="O877" s="138"/>
      <c r="P877" s="166"/>
    </row>
    <row r="878" spans="1:16" ht="15.6" x14ac:dyDescent="0.3">
      <c r="A878" s="150"/>
      <c r="C878" s="167"/>
      <c r="E878" s="109"/>
      <c r="G878" s="167"/>
      <c r="L878" s="153"/>
      <c r="M878" s="136"/>
      <c r="N878" s="137"/>
      <c r="O878" s="138"/>
      <c r="P878" s="166"/>
    </row>
    <row r="879" spans="1:16" ht="15.6" x14ac:dyDescent="0.3">
      <c r="A879" s="150"/>
      <c r="C879" s="167"/>
      <c r="E879" s="109"/>
      <c r="G879" s="167"/>
      <c r="L879" s="153"/>
      <c r="M879" s="136"/>
      <c r="N879" s="137"/>
      <c r="O879" s="138"/>
      <c r="P879" s="166"/>
    </row>
    <row r="880" spans="1:16" ht="15.6" x14ac:dyDescent="0.3">
      <c r="A880" s="150"/>
      <c r="C880" s="167"/>
      <c r="E880" s="109"/>
      <c r="G880" s="167"/>
      <c r="L880" s="153"/>
      <c r="M880" s="136"/>
      <c r="N880" s="137"/>
      <c r="O880" s="138"/>
      <c r="P880" s="166"/>
    </row>
    <row r="881" spans="1:16" ht="15.6" x14ac:dyDescent="0.3">
      <c r="A881" s="150"/>
      <c r="C881" s="167"/>
      <c r="E881" s="109"/>
      <c r="G881" s="167"/>
      <c r="L881" s="153"/>
      <c r="M881" s="136"/>
      <c r="N881" s="137"/>
      <c r="O881" s="138"/>
      <c r="P881" s="166"/>
    </row>
    <row r="882" spans="1:16" ht="15.6" x14ac:dyDescent="0.3">
      <c r="A882" s="150"/>
      <c r="C882" s="167"/>
      <c r="E882" s="109"/>
      <c r="G882" s="167"/>
      <c r="L882" s="153"/>
      <c r="M882" s="136"/>
      <c r="N882" s="137"/>
      <c r="O882" s="138"/>
      <c r="P882" s="166"/>
    </row>
    <row r="883" spans="1:16" ht="15.6" x14ac:dyDescent="0.3">
      <c r="A883" s="150"/>
      <c r="C883" s="167"/>
      <c r="E883" s="109"/>
      <c r="G883" s="167"/>
      <c r="L883" s="153"/>
      <c r="M883" s="136"/>
      <c r="N883" s="137"/>
      <c r="O883" s="138"/>
      <c r="P883" s="166"/>
    </row>
    <row r="884" spans="1:16" ht="15.6" x14ac:dyDescent="0.3">
      <c r="A884" s="150"/>
      <c r="C884" s="167"/>
      <c r="E884" s="109"/>
      <c r="G884" s="167"/>
      <c r="L884" s="153"/>
      <c r="M884" s="136"/>
      <c r="N884" s="137"/>
      <c r="O884" s="138"/>
      <c r="P884" s="166"/>
    </row>
    <row r="885" spans="1:16" ht="15.6" x14ac:dyDescent="0.3">
      <c r="A885" s="150"/>
      <c r="C885" s="167"/>
      <c r="E885" s="109"/>
      <c r="G885" s="167"/>
      <c r="L885" s="153"/>
      <c r="M885" s="136"/>
      <c r="N885" s="137"/>
      <c r="O885" s="138"/>
      <c r="P885" s="166"/>
    </row>
    <row r="886" spans="1:16" ht="15.6" x14ac:dyDescent="0.3">
      <c r="A886" s="150"/>
      <c r="C886" s="167"/>
      <c r="E886" s="109"/>
      <c r="G886" s="167"/>
      <c r="L886" s="153"/>
      <c r="M886" s="136"/>
      <c r="N886" s="137"/>
      <c r="O886" s="138"/>
      <c r="P886" s="166"/>
    </row>
    <row r="887" spans="1:16" ht="15.6" x14ac:dyDescent="0.3">
      <c r="A887" s="150"/>
      <c r="C887" s="167"/>
      <c r="E887" s="109"/>
      <c r="G887" s="167"/>
      <c r="L887" s="153"/>
      <c r="M887" s="136"/>
      <c r="N887" s="137"/>
      <c r="O887" s="138"/>
      <c r="P887" s="166"/>
    </row>
    <row r="888" spans="1:16" ht="15.6" x14ac:dyDescent="0.3">
      <c r="A888" s="150"/>
      <c r="C888" s="167"/>
      <c r="E888" s="109"/>
      <c r="G888" s="167"/>
      <c r="L888" s="153"/>
      <c r="M888" s="136"/>
      <c r="N888" s="137"/>
      <c r="O888" s="138"/>
      <c r="P888" s="166"/>
    </row>
    <row r="889" spans="1:16" ht="15.6" x14ac:dyDescent="0.3">
      <c r="A889" s="150"/>
      <c r="C889" s="167"/>
      <c r="E889" s="109"/>
      <c r="G889" s="167"/>
      <c r="L889" s="153"/>
      <c r="M889" s="136"/>
      <c r="N889" s="137"/>
      <c r="O889" s="138"/>
      <c r="P889" s="166"/>
    </row>
    <row r="890" spans="1:16" ht="15.6" x14ac:dyDescent="0.3">
      <c r="A890" s="150"/>
      <c r="C890" s="167"/>
      <c r="E890" s="109"/>
      <c r="G890" s="167"/>
      <c r="L890" s="153"/>
      <c r="M890" s="136"/>
      <c r="N890" s="137"/>
      <c r="O890" s="138"/>
      <c r="P890" s="166"/>
    </row>
    <row r="891" spans="1:16" ht="15.6" x14ac:dyDescent="0.3">
      <c r="A891" s="150"/>
      <c r="C891" s="167"/>
      <c r="E891" s="109"/>
      <c r="G891" s="167"/>
      <c r="L891" s="153"/>
      <c r="M891" s="136"/>
      <c r="N891" s="137"/>
      <c r="O891" s="138"/>
      <c r="P891" s="166"/>
    </row>
    <row r="892" spans="1:16" ht="15.6" x14ac:dyDescent="0.3">
      <c r="A892" s="150"/>
      <c r="C892" s="167"/>
      <c r="E892" s="109"/>
      <c r="G892" s="167"/>
      <c r="L892" s="153"/>
      <c r="M892" s="136"/>
      <c r="N892" s="137"/>
      <c r="O892" s="138"/>
      <c r="P892" s="166"/>
    </row>
    <row r="893" spans="1:16" ht="15.6" x14ac:dyDescent="0.3">
      <c r="A893" s="150"/>
      <c r="C893" s="167"/>
      <c r="E893" s="109"/>
      <c r="G893" s="167"/>
      <c r="L893" s="153"/>
      <c r="M893" s="136"/>
      <c r="N893" s="137"/>
      <c r="O893" s="138"/>
      <c r="P893" s="166"/>
    </row>
    <row r="894" spans="1:16" ht="15.6" x14ac:dyDescent="0.3">
      <c r="A894" s="150"/>
      <c r="C894" s="167"/>
      <c r="E894" s="109"/>
      <c r="G894" s="167"/>
      <c r="L894" s="153"/>
      <c r="M894" s="136"/>
      <c r="N894" s="137"/>
      <c r="O894" s="138"/>
      <c r="P894" s="166"/>
    </row>
    <row r="895" spans="1:16" ht="15.6" x14ac:dyDescent="0.3">
      <c r="A895" s="150"/>
      <c r="C895" s="167"/>
      <c r="E895" s="109"/>
      <c r="G895" s="167"/>
      <c r="L895" s="153"/>
      <c r="M895" s="136"/>
      <c r="N895" s="137"/>
      <c r="O895" s="138"/>
      <c r="P895" s="166"/>
    </row>
    <row r="896" spans="1:16" ht="15.6" x14ac:dyDescent="0.3">
      <c r="A896" s="150"/>
      <c r="C896" s="167"/>
      <c r="E896" s="109"/>
      <c r="G896" s="167"/>
      <c r="L896" s="153"/>
      <c r="M896" s="136"/>
      <c r="N896" s="137"/>
      <c r="O896" s="138"/>
      <c r="P896" s="166"/>
    </row>
    <row r="897" spans="1:16" ht="15.6" x14ac:dyDescent="0.3">
      <c r="A897" s="150"/>
      <c r="C897" s="167"/>
      <c r="E897" s="109"/>
      <c r="G897" s="167"/>
      <c r="L897" s="153"/>
      <c r="M897" s="136"/>
      <c r="N897" s="137"/>
      <c r="O897" s="138"/>
      <c r="P897" s="166"/>
    </row>
    <row r="898" spans="1:16" ht="15.6" x14ac:dyDescent="0.3">
      <c r="A898" s="150"/>
      <c r="C898" s="167"/>
      <c r="E898" s="109"/>
      <c r="G898" s="167"/>
      <c r="L898" s="153"/>
      <c r="M898" s="136"/>
      <c r="N898" s="137"/>
      <c r="O898" s="138"/>
      <c r="P898" s="166"/>
    </row>
    <row r="899" spans="1:16" ht="15.6" x14ac:dyDescent="0.3">
      <c r="A899" s="150"/>
      <c r="C899" s="167"/>
      <c r="E899" s="109"/>
      <c r="G899" s="167"/>
      <c r="L899" s="153"/>
      <c r="M899" s="136"/>
      <c r="N899" s="137"/>
      <c r="O899" s="138"/>
      <c r="P899" s="166"/>
    </row>
    <row r="900" spans="1:16" ht="15.6" x14ac:dyDescent="0.3">
      <c r="A900" s="150"/>
      <c r="C900" s="167"/>
      <c r="E900" s="109"/>
      <c r="G900" s="167"/>
      <c r="L900" s="153"/>
      <c r="M900" s="136"/>
      <c r="N900" s="137"/>
      <c r="O900" s="138"/>
      <c r="P900" s="166"/>
    </row>
    <row r="901" spans="1:16" ht="15.6" x14ac:dyDescent="0.3">
      <c r="A901" s="150"/>
      <c r="C901" s="167"/>
      <c r="E901" s="109"/>
      <c r="G901" s="167"/>
      <c r="L901" s="153"/>
      <c r="M901" s="136"/>
      <c r="N901" s="137"/>
      <c r="O901" s="138"/>
      <c r="P901" s="166"/>
    </row>
    <row r="902" spans="1:16" ht="15.6" x14ac:dyDescent="0.3">
      <c r="A902" s="150"/>
      <c r="C902" s="167"/>
      <c r="E902" s="109"/>
      <c r="G902" s="167"/>
      <c r="L902" s="153"/>
      <c r="M902" s="136"/>
      <c r="N902" s="137"/>
      <c r="O902" s="138"/>
      <c r="P902" s="166"/>
    </row>
    <row r="903" spans="1:16" ht="15.6" x14ac:dyDescent="0.3">
      <c r="A903" s="150"/>
      <c r="C903" s="167"/>
      <c r="E903" s="109"/>
      <c r="G903" s="167"/>
      <c r="L903" s="153"/>
      <c r="M903" s="136"/>
      <c r="N903" s="137"/>
      <c r="O903" s="138"/>
      <c r="P903" s="166"/>
    </row>
    <row r="904" spans="1:16" ht="15.6" x14ac:dyDescent="0.3">
      <c r="A904" s="150"/>
      <c r="C904" s="167"/>
      <c r="E904" s="109"/>
      <c r="G904" s="167"/>
      <c r="L904" s="153"/>
      <c r="M904" s="136"/>
      <c r="N904" s="137"/>
      <c r="O904" s="138"/>
      <c r="P904" s="166"/>
    </row>
    <row r="905" spans="1:16" ht="15.6" x14ac:dyDescent="0.3">
      <c r="A905" s="150"/>
      <c r="C905" s="167"/>
      <c r="E905" s="109"/>
      <c r="G905" s="167"/>
      <c r="L905" s="153"/>
      <c r="M905" s="136"/>
      <c r="N905" s="137"/>
      <c r="O905" s="138"/>
      <c r="P905" s="166"/>
    </row>
    <row r="906" spans="1:16" ht="15.6" x14ac:dyDescent="0.3">
      <c r="A906" s="150"/>
      <c r="C906" s="167"/>
      <c r="E906" s="109"/>
      <c r="G906" s="167"/>
      <c r="L906" s="153"/>
      <c r="M906" s="136"/>
      <c r="N906" s="137"/>
      <c r="O906" s="138"/>
      <c r="P906" s="166"/>
    </row>
    <row r="907" spans="1:16" ht="15.6" x14ac:dyDescent="0.3">
      <c r="A907" s="150"/>
      <c r="C907" s="167"/>
      <c r="E907" s="109"/>
      <c r="G907" s="167"/>
      <c r="L907" s="153"/>
      <c r="M907" s="136"/>
      <c r="N907" s="137"/>
      <c r="O907" s="138"/>
      <c r="P907" s="166"/>
    </row>
    <row r="908" spans="1:16" ht="15.6" x14ac:dyDescent="0.3">
      <c r="A908" s="150"/>
      <c r="C908" s="167"/>
      <c r="E908" s="109"/>
      <c r="G908" s="167"/>
      <c r="L908" s="153"/>
      <c r="M908" s="136"/>
      <c r="N908" s="137"/>
      <c r="O908" s="138"/>
      <c r="P908" s="166"/>
    </row>
    <row r="909" spans="1:16" ht="15.6" x14ac:dyDescent="0.3">
      <c r="A909" s="150"/>
      <c r="C909" s="167"/>
      <c r="E909" s="109"/>
      <c r="G909" s="167"/>
      <c r="L909" s="153"/>
      <c r="M909" s="136"/>
      <c r="N909" s="137"/>
      <c r="O909" s="138"/>
      <c r="P909" s="166"/>
    </row>
    <row r="910" spans="1:16" ht="15.6" x14ac:dyDescent="0.3">
      <c r="A910" s="150"/>
      <c r="C910" s="167"/>
      <c r="E910" s="109"/>
      <c r="G910" s="167"/>
      <c r="L910" s="153"/>
      <c r="M910" s="136"/>
      <c r="N910" s="137"/>
      <c r="O910" s="138"/>
      <c r="P910" s="166"/>
    </row>
    <row r="911" spans="1:16" ht="15.6" x14ac:dyDescent="0.3">
      <c r="A911" s="150"/>
      <c r="C911" s="167"/>
      <c r="E911" s="109"/>
      <c r="G911" s="167"/>
      <c r="L911" s="153"/>
      <c r="M911" s="136"/>
      <c r="N911" s="137"/>
      <c r="O911" s="138"/>
      <c r="P911" s="166"/>
    </row>
    <row r="912" spans="1:16" ht="15.6" x14ac:dyDescent="0.3">
      <c r="A912" s="150"/>
      <c r="C912" s="167"/>
      <c r="E912" s="109"/>
      <c r="G912" s="167"/>
      <c r="L912" s="153"/>
      <c r="M912" s="136"/>
      <c r="N912" s="137"/>
      <c r="O912" s="138"/>
      <c r="P912" s="166"/>
    </row>
    <row r="913" spans="1:16" ht="15.6" x14ac:dyDescent="0.3">
      <c r="A913" s="150"/>
      <c r="C913" s="167"/>
      <c r="E913" s="109"/>
      <c r="G913" s="167"/>
      <c r="L913" s="153"/>
      <c r="M913" s="136"/>
      <c r="N913" s="137"/>
      <c r="O913" s="138"/>
      <c r="P913" s="166"/>
    </row>
    <row r="914" spans="1:16" ht="15.6" x14ac:dyDescent="0.3">
      <c r="A914" s="150"/>
      <c r="C914" s="167"/>
      <c r="E914" s="109"/>
      <c r="G914" s="167"/>
      <c r="L914" s="153"/>
      <c r="M914" s="136"/>
      <c r="N914" s="137"/>
      <c r="O914" s="138"/>
      <c r="P914" s="166"/>
    </row>
    <row r="915" spans="1:16" ht="15.6" x14ac:dyDescent="0.3">
      <c r="A915" s="150"/>
      <c r="C915" s="167"/>
      <c r="E915" s="109"/>
      <c r="G915" s="167"/>
      <c r="L915" s="153"/>
      <c r="M915" s="136"/>
      <c r="N915" s="137"/>
      <c r="O915" s="138"/>
      <c r="P915" s="166"/>
    </row>
    <row r="916" spans="1:16" ht="15.6" x14ac:dyDescent="0.3">
      <c r="A916" s="150"/>
      <c r="C916" s="167"/>
      <c r="E916" s="109"/>
      <c r="G916" s="167"/>
      <c r="L916" s="153"/>
      <c r="M916" s="136"/>
      <c r="N916" s="137"/>
      <c r="O916" s="138"/>
      <c r="P916" s="166"/>
    </row>
    <row r="917" spans="1:16" ht="15.6" x14ac:dyDescent="0.3">
      <c r="A917" s="150"/>
      <c r="C917" s="167"/>
      <c r="E917" s="109"/>
      <c r="G917" s="167"/>
      <c r="L917" s="153"/>
      <c r="M917" s="136"/>
      <c r="N917" s="137"/>
      <c r="O917" s="138"/>
      <c r="P917" s="166"/>
    </row>
    <row r="918" spans="1:16" ht="15.6" x14ac:dyDescent="0.3">
      <c r="A918" s="150"/>
      <c r="C918" s="167"/>
      <c r="E918" s="109"/>
      <c r="G918" s="167"/>
      <c r="L918" s="153"/>
      <c r="M918" s="136"/>
      <c r="N918" s="137"/>
      <c r="O918" s="138"/>
      <c r="P918" s="166"/>
    </row>
    <row r="919" spans="1:16" ht="15.6" x14ac:dyDescent="0.3">
      <c r="A919" s="150"/>
      <c r="C919" s="167"/>
      <c r="E919" s="109"/>
      <c r="G919" s="167"/>
      <c r="L919" s="153"/>
      <c r="M919" s="136"/>
      <c r="N919" s="137"/>
      <c r="O919" s="138"/>
      <c r="P919" s="166"/>
    </row>
    <row r="920" spans="1:16" ht="15.6" x14ac:dyDescent="0.3">
      <c r="A920" s="150"/>
      <c r="C920" s="167"/>
      <c r="E920" s="109"/>
      <c r="G920" s="167"/>
      <c r="L920" s="153"/>
      <c r="M920" s="136"/>
      <c r="N920" s="137"/>
      <c r="O920" s="138"/>
      <c r="P920" s="166"/>
    </row>
    <row r="921" spans="1:16" ht="15.6" x14ac:dyDescent="0.3">
      <c r="A921" s="150"/>
      <c r="C921" s="167"/>
      <c r="E921" s="109"/>
      <c r="G921" s="167"/>
      <c r="L921" s="153"/>
      <c r="M921" s="136"/>
      <c r="N921" s="137"/>
      <c r="O921" s="138"/>
      <c r="P921" s="166"/>
    </row>
    <row r="922" spans="1:16" ht="15.6" x14ac:dyDescent="0.3">
      <c r="A922" s="150"/>
      <c r="C922" s="167"/>
      <c r="E922" s="109"/>
      <c r="G922" s="167"/>
      <c r="L922" s="153"/>
      <c r="M922" s="136"/>
      <c r="N922" s="137"/>
      <c r="O922" s="138"/>
      <c r="P922" s="166"/>
    </row>
    <row r="923" spans="1:16" ht="15.6" x14ac:dyDescent="0.3">
      <c r="A923" s="150"/>
      <c r="C923" s="167"/>
      <c r="E923" s="109"/>
      <c r="G923" s="167"/>
      <c r="L923" s="153"/>
      <c r="M923" s="136"/>
      <c r="N923" s="137"/>
      <c r="O923" s="138"/>
      <c r="P923" s="166"/>
    </row>
    <row r="924" spans="1:16" ht="15.6" x14ac:dyDescent="0.3">
      <c r="A924" s="150"/>
      <c r="C924" s="167"/>
      <c r="E924" s="109"/>
      <c r="G924" s="167"/>
      <c r="L924" s="153"/>
      <c r="M924" s="136"/>
      <c r="N924" s="137"/>
      <c r="O924" s="138"/>
      <c r="P924" s="166"/>
    </row>
    <row r="925" spans="1:16" ht="15.6" x14ac:dyDescent="0.3">
      <c r="A925" s="150"/>
      <c r="C925" s="167"/>
      <c r="E925" s="109"/>
      <c r="G925" s="167"/>
      <c r="L925" s="153"/>
      <c r="M925" s="136"/>
      <c r="N925" s="137"/>
      <c r="O925" s="138"/>
      <c r="P925" s="166"/>
    </row>
    <row r="926" spans="1:16" ht="15.6" x14ac:dyDescent="0.3">
      <c r="A926" s="150"/>
      <c r="C926" s="167"/>
      <c r="E926" s="109"/>
      <c r="G926" s="167"/>
      <c r="L926" s="153"/>
      <c r="M926" s="136"/>
      <c r="N926" s="137"/>
      <c r="O926" s="138"/>
      <c r="P926" s="166"/>
    </row>
    <row r="927" spans="1:16" ht="15.6" x14ac:dyDescent="0.3">
      <c r="A927" s="150"/>
      <c r="C927" s="167"/>
      <c r="E927" s="109"/>
      <c r="G927" s="167"/>
      <c r="L927" s="153"/>
      <c r="M927" s="136"/>
      <c r="N927" s="137"/>
      <c r="O927" s="138"/>
      <c r="P927" s="166"/>
    </row>
    <row r="928" spans="1:16" ht="15.6" x14ac:dyDescent="0.3">
      <c r="A928" s="150"/>
      <c r="C928" s="167"/>
      <c r="E928" s="109"/>
      <c r="G928" s="167"/>
      <c r="L928" s="153"/>
      <c r="M928" s="136"/>
      <c r="N928" s="137"/>
      <c r="O928" s="138"/>
      <c r="P928" s="166"/>
    </row>
    <row r="929" spans="1:16" ht="15.6" x14ac:dyDescent="0.3">
      <c r="A929" s="150"/>
      <c r="C929" s="167"/>
      <c r="E929" s="109"/>
      <c r="G929" s="167"/>
      <c r="L929" s="153"/>
      <c r="M929" s="136"/>
      <c r="N929" s="137"/>
      <c r="O929" s="138"/>
      <c r="P929" s="166"/>
    </row>
    <row r="930" spans="1:16" ht="15.6" x14ac:dyDescent="0.3">
      <c r="A930" s="150"/>
      <c r="C930" s="167"/>
      <c r="E930" s="109"/>
      <c r="G930" s="167"/>
      <c r="L930" s="153"/>
      <c r="M930" s="136"/>
      <c r="N930" s="137"/>
      <c r="O930" s="138"/>
      <c r="P930" s="166"/>
    </row>
    <row r="931" spans="1:16" ht="15.6" x14ac:dyDescent="0.3">
      <c r="A931" s="150"/>
      <c r="C931" s="167"/>
      <c r="E931" s="109"/>
      <c r="G931" s="167"/>
      <c r="L931" s="153"/>
      <c r="M931" s="136"/>
      <c r="N931" s="137"/>
      <c r="O931" s="138"/>
      <c r="P931" s="166"/>
    </row>
    <row r="932" spans="1:16" ht="15.6" x14ac:dyDescent="0.3">
      <c r="A932" s="150"/>
      <c r="C932" s="167"/>
      <c r="E932" s="109"/>
      <c r="G932" s="167"/>
      <c r="L932" s="153"/>
      <c r="M932" s="136"/>
      <c r="N932" s="137"/>
      <c r="O932" s="138"/>
      <c r="P932" s="166"/>
    </row>
    <row r="933" spans="1:16" ht="15.6" x14ac:dyDescent="0.3">
      <c r="A933" s="150"/>
      <c r="C933" s="167"/>
      <c r="E933" s="109"/>
      <c r="G933" s="167"/>
      <c r="L933" s="153"/>
      <c r="M933" s="136"/>
      <c r="N933" s="137"/>
      <c r="O933" s="138"/>
      <c r="P933" s="166"/>
    </row>
    <row r="934" spans="1:16" ht="15.6" x14ac:dyDescent="0.3">
      <c r="A934" s="150"/>
      <c r="C934" s="167"/>
      <c r="E934" s="109"/>
      <c r="G934" s="167"/>
      <c r="L934" s="153"/>
      <c r="M934" s="136"/>
      <c r="N934" s="137"/>
      <c r="O934" s="138"/>
      <c r="P934" s="166"/>
    </row>
    <row r="935" spans="1:16" ht="15.6" x14ac:dyDescent="0.3">
      <c r="A935" s="150"/>
      <c r="C935" s="167"/>
      <c r="E935" s="109"/>
      <c r="G935" s="167"/>
      <c r="L935" s="153"/>
      <c r="M935" s="136"/>
      <c r="N935" s="137"/>
      <c r="O935" s="138"/>
      <c r="P935" s="166"/>
    </row>
    <row r="936" spans="1:16" ht="15.6" x14ac:dyDescent="0.3">
      <c r="A936" s="150"/>
      <c r="C936" s="167"/>
      <c r="E936" s="109"/>
      <c r="G936" s="167"/>
      <c r="L936" s="153"/>
      <c r="M936" s="136"/>
      <c r="N936" s="137"/>
      <c r="O936" s="138"/>
      <c r="P936" s="166"/>
    </row>
    <row r="937" spans="1:16" ht="15.6" x14ac:dyDescent="0.3">
      <c r="A937" s="150"/>
      <c r="C937" s="167"/>
      <c r="E937" s="109"/>
      <c r="G937" s="167"/>
      <c r="L937" s="153"/>
      <c r="M937" s="136"/>
      <c r="N937" s="137"/>
      <c r="O937" s="138"/>
      <c r="P937" s="166"/>
    </row>
    <row r="938" spans="1:16" ht="15.6" x14ac:dyDescent="0.3">
      <c r="A938" s="150"/>
      <c r="C938" s="167"/>
      <c r="E938" s="109"/>
      <c r="G938" s="167"/>
      <c r="L938" s="153"/>
      <c r="M938" s="136"/>
      <c r="N938" s="137"/>
      <c r="O938" s="138"/>
      <c r="P938" s="166"/>
    </row>
    <row r="939" spans="1:16" ht="15.6" x14ac:dyDescent="0.3">
      <c r="A939" s="150"/>
      <c r="C939" s="167"/>
      <c r="E939" s="109"/>
      <c r="G939" s="167"/>
      <c r="L939" s="153"/>
      <c r="M939" s="136"/>
      <c r="N939" s="137"/>
      <c r="O939" s="138"/>
      <c r="P939" s="166"/>
    </row>
    <row r="940" spans="1:16" ht="15.6" x14ac:dyDescent="0.3">
      <c r="A940" s="150"/>
      <c r="C940" s="167"/>
      <c r="E940" s="109"/>
      <c r="G940" s="167"/>
      <c r="L940" s="153"/>
      <c r="M940" s="136"/>
      <c r="N940" s="137"/>
      <c r="O940" s="138"/>
      <c r="P940" s="166"/>
    </row>
    <row r="941" spans="1:16" ht="15.6" x14ac:dyDescent="0.3">
      <c r="A941" s="150"/>
      <c r="C941" s="167"/>
      <c r="E941" s="109"/>
      <c r="G941" s="167"/>
      <c r="L941" s="153"/>
      <c r="M941" s="136"/>
      <c r="N941" s="137"/>
      <c r="O941" s="138"/>
      <c r="P941" s="166"/>
    </row>
    <row r="942" spans="1:16" ht="15.6" x14ac:dyDescent="0.3">
      <c r="A942" s="150"/>
      <c r="C942" s="167"/>
      <c r="E942" s="109"/>
      <c r="G942" s="167"/>
      <c r="L942" s="153"/>
      <c r="M942" s="136"/>
      <c r="N942" s="137"/>
      <c r="O942" s="138"/>
      <c r="P942" s="166"/>
    </row>
    <row r="943" spans="1:16" ht="15.6" x14ac:dyDescent="0.3">
      <c r="A943" s="150"/>
      <c r="C943" s="167"/>
      <c r="E943" s="109"/>
      <c r="G943" s="167"/>
      <c r="L943" s="153"/>
      <c r="M943" s="136"/>
      <c r="N943" s="137"/>
      <c r="O943" s="138"/>
      <c r="P943" s="166"/>
    </row>
    <row r="944" spans="1:16" ht="15.6" x14ac:dyDescent="0.3">
      <c r="A944" s="150"/>
      <c r="C944" s="167"/>
      <c r="E944" s="109"/>
      <c r="G944" s="167"/>
      <c r="L944" s="153"/>
      <c r="M944" s="136"/>
      <c r="N944" s="137"/>
      <c r="O944" s="138"/>
      <c r="P944" s="166"/>
    </row>
    <row r="945" spans="1:16" ht="15.6" x14ac:dyDescent="0.3">
      <c r="A945" s="150"/>
      <c r="C945" s="167"/>
      <c r="E945" s="109"/>
      <c r="G945" s="167"/>
      <c r="L945" s="153"/>
      <c r="M945" s="136"/>
      <c r="N945" s="137"/>
      <c r="O945" s="138"/>
      <c r="P945" s="166"/>
    </row>
    <row r="946" spans="1:16" ht="15.6" x14ac:dyDescent="0.3">
      <c r="A946" s="150"/>
      <c r="C946" s="167"/>
      <c r="E946" s="109"/>
      <c r="G946" s="167"/>
      <c r="L946" s="153"/>
      <c r="M946" s="136"/>
      <c r="N946" s="137"/>
      <c r="O946" s="138"/>
      <c r="P946" s="166"/>
    </row>
    <row r="947" spans="1:16" ht="15.6" x14ac:dyDescent="0.3">
      <c r="A947" s="150"/>
      <c r="C947" s="167"/>
      <c r="E947" s="109"/>
      <c r="G947" s="167"/>
      <c r="L947" s="153"/>
      <c r="M947" s="136"/>
      <c r="N947" s="137"/>
      <c r="O947" s="138"/>
      <c r="P947" s="166"/>
    </row>
    <row r="948" spans="1:16" ht="15.6" x14ac:dyDescent="0.3">
      <c r="A948" s="150"/>
      <c r="C948" s="167"/>
      <c r="E948" s="109"/>
      <c r="G948" s="167"/>
      <c r="L948" s="153"/>
      <c r="M948" s="136"/>
      <c r="N948" s="137"/>
      <c r="O948" s="138"/>
      <c r="P948" s="166"/>
    </row>
    <row r="949" spans="1:16" ht="15.6" x14ac:dyDescent="0.3">
      <c r="A949" s="150"/>
      <c r="C949" s="167"/>
      <c r="E949" s="109"/>
      <c r="G949" s="167"/>
      <c r="L949" s="153"/>
      <c r="M949" s="136"/>
      <c r="N949" s="137"/>
      <c r="O949" s="138"/>
      <c r="P949" s="166"/>
    </row>
    <row r="950" spans="1:16" ht="15.6" x14ac:dyDescent="0.3">
      <c r="A950" s="150"/>
      <c r="C950" s="167"/>
      <c r="E950" s="109"/>
      <c r="G950" s="167"/>
      <c r="L950" s="153"/>
      <c r="M950" s="136"/>
      <c r="N950" s="137"/>
      <c r="O950" s="138"/>
      <c r="P950" s="166"/>
    </row>
    <row r="951" spans="1:16" ht="15.6" x14ac:dyDescent="0.3">
      <c r="A951" s="150"/>
      <c r="C951" s="167"/>
      <c r="E951" s="109"/>
      <c r="G951" s="167"/>
      <c r="L951" s="153"/>
      <c r="M951" s="136"/>
      <c r="N951" s="137"/>
      <c r="O951" s="138"/>
      <c r="P951" s="166"/>
    </row>
    <row r="952" spans="1:16" ht="15.6" x14ac:dyDescent="0.3">
      <c r="A952" s="150"/>
      <c r="C952" s="167"/>
      <c r="E952" s="109"/>
      <c r="G952" s="167"/>
      <c r="L952" s="153"/>
      <c r="M952" s="136"/>
      <c r="N952" s="137"/>
      <c r="O952" s="138"/>
      <c r="P952" s="166"/>
    </row>
    <row r="953" spans="1:16" ht="15.6" x14ac:dyDescent="0.3">
      <c r="A953" s="150"/>
      <c r="C953" s="167"/>
      <c r="E953" s="109"/>
      <c r="G953" s="167"/>
      <c r="L953" s="153"/>
      <c r="M953" s="136"/>
      <c r="N953" s="137"/>
      <c r="O953" s="138"/>
      <c r="P953" s="166"/>
    </row>
    <row r="954" spans="1:16" ht="15.6" x14ac:dyDescent="0.3">
      <c r="A954" s="150"/>
      <c r="C954" s="167"/>
      <c r="E954" s="109"/>
      <c r="G954" s="167"/>
      <c r="L954" s="153"/>
      <c r="M954" s="136"/>
      <c r="N954" s="137"/>
      <c r="O954" s="138"/>
      <c r="P954" s="166"/>
    </row>
    <row r="955" spans="1:16" ht="15.6" x14ac:dyDescent="0.3">
      <c r="A955" s="150"/>
      <c r="C955" s="167"/>
      <c r="E955" s="109"/>
      <c r="G955" s="167"/>
      <c r="L955" s="153"/>
      <c r="M955" s="136"/>
      <c r="N955" s="137"/>
      <c r="O955" s="138"/>
      <c r="P955" s="166"/>
    </row>
    <row r="956" spans="1:16" ht="15.6" x14ac:dyDescent="0.3">
      <c r="A956" s="150"/>
      <c r="C956" s="167"/>
      <c r="E956" s="109"/>
      <c r="G956" s="167"/>
      <c r="L956" s="153"/>
      <c r="M956" s="136"/>
      <c r="N956" s="137"/>
      <c r="O956" s="138"/>
      <c r="P956" s="166"/>
    </row>
    <row r="957" spans="1:16" ht="15.6" x14ac:dyDescent="0.3">
      <c r="A957" s="150"/>
      <c r="C957" s="167"/>
      <c r="E957" s="109"/>
      <c r="G957" s="167"/>
      <c r="L957" s="153"/>
      <c r="M957" s="136"/>
      <c r="N957" s="137"/>
      <c r="O957" s="138"/>
      <c r="P957" s="166"/>
    </row>
    <row r="958" spans="1:16" ht="15.6" x14ac:dyDescent="0.3">
      <c r="A958" s="150"/>
      <c r="C958" s="167"/>
      <c r="E958" s="109"/>
      <c r="G958" s="167"/>
      <c r="L958" s="153"/>
      <c r="M958" s="136"/>
      <c r="N958" s="137"/>
      <c r="O958" s="138"/>
      <c r="P958" s="166"/>
    </row>
    <row r="959" spans="1:16" ht="15.6" x14ac:dyDescent="0.3">
      <c r="A959" s="150"/>
      <c r="C959" s="167"/>
      <c r="E959" s="109"/>
      <c r="G959" s="167"/>
      <c r="L959" s="153"/>
      <c r="M959" s="136"/>
      <c r="N959" s="137"/>
      <c r="O959" s="138"/>
      <c r="P959" s="166"/>
    </row>
    <row r="960" spans="1:16" ht="15.6" x14ac:dyDescent="0.3">
      <c r="A960" s="150"/>
      <c r="C960" s="167"/>
      <c r="E960" s="109"/>
      <c r="G960" s="167"/>
      <c r="L960" s="153"/>
      <c r="M960" s="136"/>
      <c r="N960" s="137"/>
      <c r="O960" s="138"/>
      <c r="P960" s="166"/>
    </row>
    <row r="961" spans="1:16" ht="15.6" x14ac:dyDescent="0.3">
      <c r="A961" s="150"/>
      <c r="C961" s="167"/>
      <c r="E961" s="109"/>
      <c r="G961" s="167"/>
      <c r="L961" s="153"/>
      <c r="M961" s="136"/>
      <c r="N961" s="137"/>
      <c r="O961" s="138"/>
      <c r="P961" s="166"/>
    </row>
    <row r="962" spans="1:16" ht="15.6" x14ac:dyDescent="0.3">
      <c r="A962" s="150"/>
      <c r="C962" s="167"/>
      <c r="E962" s="109"/>
      <c r="G962" s="167"/>
      <c r="L962" s="153"/>
      <c r="M962" s="136"/>
      <c r="N962" s="137"/>
      <c r="O962" s="138"/>
      <c r="P962" s="166"/>
    </row>
    <row r="963" spans="1:16" ht="15.6" x14ac:dyDescent="0.3">
      <c r="A963" s="150"/>
      <c r="C963" s="167"/>
      <c r="E963" s="109"/>
      <c r="G963" s="167"/>
      <c r="L963" s="153"/>
      <c r="M963" s="136"/>
      <c r="N963" s="137"/>
      <c r="O963" s="138"/>
      <c r="P963" s="166"/>
    </row>
    <row r="964" spans="1:16" ht="15.6" x14ac:dyDescent="0.3">
      <c r="A964" s="150"/>
      <c r="C964" s="167"/>
      <c r="E964" s="109"/>
      <c r="G964" s="167"/>
      <c r="L964" s="153"/>
      <c r="M964" s="136"/>
      <c r="N964" s="137"/>
      <c r="O964" s="138"/>
      <c r="P964" s="166"/>
    </row>
    <row r="965" spans="1:16" ht="15.6" x14ac:dyDescent="0.3">
      <c r="A965" s="150"/>
      <c r="C965" s="167"/>
      <c r="E965" s="109"/>
      <c r="G965" s="167"/>
      <c r="L965" s="153"/>
      <c r="M965" s="136"/>
      <c r="N965" s="137"/>
      <c r="O965" s="138"/>
      <c r="P965" s="166"/>
    </row>
    <row r="966" spans="1:16" ht="15.6" x14ac:dyDescent="0.3">
      <c r="A966" s="150"/>
      <c r="C966" s="167"/>
      <c r="E966" s="109"/>
      <c r="G966" s="167"/>
      <c r="L966" s="153"/>
      <c r="M966" s="136"/>
      <c r="N966" s="137"/>
      <c r="O966" s="138"/>
      <c r="P966" s="166"/>
    </row>
    <row r="967" spans="1:16" ht="15.6" x14ac:dyDescent="0.3">
      <c r="A967" s="150"/>
      <c r="C967" s="167"/>
      <c r="E967" s="109"/>
      <c r="G967" s="167"/>
      <c r="L967" s="153"/>
      <c r="M967" s="136"/>
      <c r="N967" s="137"/>
      <c r="O967" s="138"/>
      <c r="P967" s="166"/>
    </row>
    <row r="968" spans="1:16" ht="15.6" x14ac:dyDescent="0.3">
      <c r="A968" s="150"/>
      <c r="C968" s="167"/>
      <c r="E968" s="109"/>
      <c r="G968" s="167"/>
      <c r="L968" s="153"/>
      <c r="M968" s="136"/>
      <c r="N968" s="137"/>
      <c r="O968" s="138"/>
      <c r="P968" s="166"/>
    </row>
    <row r="969" spans="1:16" ht="15.6" x14ac:dyDescent="0.3">
      <c r="A969" s="150"/>
      <c r="C969" s="167"/>
      <c r="E969" s="109"/>
      <c r="G969" s="167"/>
      <c r="L969" s="153"/>
      <c r="M969" s="136"/>
      <c r="N969" s="137"/>
      <c r="O969" s="138"/>
      <c r="P969" s="166"/>
    </row>
    <row r="970" spans="1:16" ht="15.6" x14ac:dyDescent="0.3">
      <c r="A970" s="150"/>
      <c r="C970" s="167"/>
      <c r="E970" s="109"/>
      <c r="G970" s="167"/>
      <c r="L970" s="153"/>
      <c r="M970" s="136"/>
      <c r="N970" s="137"/>
      <c r="O970" s="138"/>
      <c r="P970" s="166"/>
    </row>
    <row r="971" spans="1:16" ht="15.6" x14ac:dyDescent="0.3">
      <c r="A971" s="150"/>
      <c r="C971" s="167"/>
      <c r="E971" s="109"/>
      <c r="G971" s="167"/>
      <c r="L971" s="153"/>
      <c r="M971" s="136"/>
      <c r="N971" s="137"/>
      <c r="O971" s="138"/>
      <c r="P971" s="166"/>
    </row>
    <row r="972" spans="1:16" ht="15.6" x14ac:dyDescent="0.3">
      <c r="A972" s="150"/>
      <c r="C972" s="167"/>
      <c r="E972" s="109"/>
      <c r="G972" s="167"/>
      <c r="L972" s="153"/>
      <c r="M972" s="136"/>
      <c r="N972" s="137"/>
      <c r="O972" s="138"/>
      <c r="P972" s="166"/>
    </row>
    <row r="973" spans="1:16" ht="15.6" x14ac:dyDescent="0.3">
      <c r="A973" s="150"/>
      <c r="C973" s="167"/>
      <c r="E973" s="109"/>
      <c r="G973" s="167"/>
      <c r="L973" s="153"/>
      <c r="M973" s="136"/>
      <c r="N973" s="137"/>
      <c r="O973" s="138"/>
      <c r="P973" s="166"/>
    </row>
    <row r="974" spans="1:16" ht="15.6" x14ac:dyDescent="0.3">
      <c r="A974" s="150"/>
      <c r="C974" s="167"/>
      <c r="E974" s="109"/>
      <c r="G974" s="167"/>
      <c r="L974" s="153"/>
      <c r="M974" s="136"/>
      <c r="N974" s="137"/>
      <c r="O974" s="138"/>
      <c r="P974" s="166"/>
    </row>
    <row r="975" spans="1:16" ht="15.6" x14ac:dyDescent="0.3">
      <c r="A975" s="150"/>
      <c r="C975" s="167"/>
      <c r="E975" s="109"/>
      <c r="G975" s="167"/>
      <c r="L975" s="153"/>
      <c r="M975" s="136"/>
      <c r="N975" s="137"/>
      <c r="O975" s="138"/>
      <c r="P975" s="166"/>
    </row>
    <row r="976" spans="1:16" ht="15.6" x14ac:dyDescent="0.3">
      <c r="A976" s="150"/>
      <c r="C976" s="167"/>
      <c r="E976" s="109"/>
      <c r="G976" s="167"/>
      <c r="L976" s="153"/>
      <c r="M976" s="136"/>
      <c r="N976" s="137"/>
      <c r="O976" s="138"/>
      <c r="P976" s="166"/>
    </row>
    <row r="977" spans="1:16" ht="15.6" x14ac:dyDescent="0.3">
      <c r="A977" s="150"/>
      <c r="C977" s="167"/>
      <c r="E977" s="109"/>
      <c r="G977" s="167"/>
      <c r="L977" s="153"/>
      <c r="M977" s="136"/>
      <c r="N977" s="137"/>
      <c r="O977" s="138"/>
      <c r="P977" s="166"/>
    </row>
    <row r="978" spans="1:16" ht="15.6" x14ac:dyDescent="0.3">
      <c r="A978" s="150"/>
      <c r="C978" s="167"/>
      <c r="E978" s="109"/>
      <c r="G978" s="167"/>
      <c r="L978" s="153"/>
      <c r="M978" s="136"/>
      <c r="N978" s="137"/>
      <c r="O978" s="138"/>
      <c r="P978" s="166"/>
    </row>
    <row r="979" spans="1:16" ht="15.6" x14ac:dyDescent="0.3">
      <c r="A979" s="150"/>
      <c r="C979" s="167"/>
      <c r="E979" s="109"/>
      <c r="G979" s="167"/>
      <c r="L979" s="153"/>
      <c r="M979" s="136"/>
      <c r="N979" s="137"/>
      <c r="O979" s="138"/>
      <c r="P979" s="166"/>
    </row>
    <row r="980" spans="1:16" ht="15.6" x14ac:dyDescent="0.3">
      <c r="A980" s="150"/>
      <c r="C980" s="167"/>
      <c r="E980" s="109"/>
      <c r="G980" s="167"/>
      <c r="L980" s="153"/>
      <c r="M980" s="136"/>
      <c r="N980" s="137"/>
      <c r="O980" s="138"/>
      <c r="P980" s="166"/>
    </row>
    <row r="981" spans="1:16" ht="15.6" x14ac:dyDescent="0.3">
      <c r="A981" s="150"/>
      <c r="C981" s="167"/>
      <c r="E981" s="109"/>
      <c r="G981" s="167"/>
      <c r="L981" s="153"/>
      <c r="M981" s="136"/>
      <c r="N981" s="137"/>
      <c r="O981" s="138"/>
      <c r="P981" s="166"/>
    </row>
    <row r="982" spans="1:16" ht="15.6" x14ac:dyDescent="0.3">
      <c r="A982" s="150"/>
      <c r="C982" s="167"/>
      <c r="E982" s="109"/>
      <c r="G982" s="167"/>
      <c r="L982" s="153"/>
      <c r="M982" s="136"/>
      <c r="N982" s="137"/>
      <c r="O982" s="138"/>
      <c r="P982" s="166"/>
    </row>
    <row r="983" spans="1:16" ht="15.6" x14ac:dyDescent="0.3">
      <c r="A983" s="150"/>
      <c r="C983" s="167"/>
      <c r="E983" s="109"/>
      <c r="G983" s="167"/>
      <c r="L983" s="153"/>
      <c r="M983" s="136"/>
      <c r="N983" s="137"/>
      <c r="O983" s="138"/>
      <c r="P983" s="166"/>
    </row>
    <row r="984" spans="1:16" ht="15.6" x14ac:dyDescent="0.3">
      <c r="A984" s="150"/>
      <c r="C984" s="167"/>
      <c r="E984" s="109"/>
      <c r="G984" s="167"/>
      <c r="L984" s="153"/>
      <c r="M984" s="136"/>
      <c r="N984" s="137"/>
      <c r="O984" s="138"/>
      <c r="P984" s="166"/>
    </row>
    <row r="985" spans="1:16" ht="15.6" x14ac:dyDescent="0.3">
      <c r="A985" s="150"/>
      <c r="C985" s="167"/>
      <c r="E985" s="109"/>
      <c r="G985" s="167"/>
      <c r="L985" s="153"/>
      <c r="M985" s="136"/>
      <c r="N985" s="137"/>
      <c r="O985" s="138"/>
      <c r="P985" s="166"/>
    </row>
    <row r="986" spans="1:16" ht="15.6" x14ac:dyDescent="0.3">
      <c r="A986" s="150"/>
      <c r="C986" s="167"/>
      <c r="E986" s="109"/>
      <c r="G986" s="167"/>
      <c r="L986" s="153"/>
      <c r="M986" s="136"/>
      <c r="N986" s="137"/>
      <c r="O986" s="138"/>
      <c r="P986" s="166"/>
    </row>
    <row r="987" spans="1:16" ht="15.6" x14ac:dyDescent="0.3">
      <c r="A987" s="150"/>
      <c r="C987" s="167"/>
      <c r="E987" s="109"/>
      <c r="G987" s="167"/>
      <c r="L987" s="153"/>
      <c r="M987" s="136"/>
      <c r="N987" s="137"/>
      <c r="O987" s="138"/>
      <c r="P987" s="166"/>
    </row>
    <row r="988" spans="1:16" ht="15.6" x14ac:dyDescent="0.3">
      <c r="A988" s="150"/>
      <c r="C988" s="167"/>
      <c r="E988" s="109"/>
      <c r="G988" s="167"/>
      <c r="L988" s="153"/>
      <c r="M988" s="136"/>
      <c r="N988" s="137"/>
      <c r="O988" s="138"/>
      <c r="P988" s="166"/>
    </row>
    <row r="989" spans="1:16" ht="15.6" x14ac:dyDescent="0.3">
      <c r="A989" s="150"/>
      <c r="C989" s="167"/>
      <c r="E989" s="109"/>
      <c r="G989" s="167"/>
      <c r="L989" s="153"/>
      <c r="M989" s="136"/>
      <c r="N989" s="137"/>
      <c r="O989" s="138"/>
      <c r="P989" s="166"/>
    </row>
    <row r="990" spans="1:16" ht="15.6" x14ac:dyDescent="0.3">
      <c r="A990" s="150"/>
      <c r="C990" s="167"/>
      <c r="E990" s="109"/>
      <c r="G990" s="167"/>
      <c r="L990" s="153"/>
      <c r="M990" s="136"/>
      <c r="N990" s="137"/>
      <c r="O990" s="138"/>
      <c r="P990" s="166"/>
    </row>
    <row r="991" spans="1:16" ht="15.6" x14ac:dyDescent="0.3">
      <c r="A991" s="150"/>
      <c r="C991" s="167"/>
      <c r="E991" s="109"/>
      <c r="G991" s="167"/>
      <c r="L991" s="153"/>
      <c r="M991" s="136"/>
      <c r="N991" s="137"/>
      <c r="O991" s="138"/>
      <c r="P991" s="166"/>
    </row>
    <row r="992" spans="1:16" ht="15.6" x14ac:dyDescent="0.3">
      <c r="A992" s="150"/>
      <c r="C992" s="167"/>
      <c r="E992" s="109"/>
      <c r="G992" s="167"/>
      <c r="L992" s="153"/>
      <c r="M992" s="136"/>
      <c r="N992" s="137"/>
      <c r="O992" s="138"/>
      <c r="P992" s="166"/>
    </row>
    <row r="993" spans="1:16" ht="15.6" x14ac:dyDescent="0.3">
      <c r="A993" s="150"/>
      <c r="C993" s="167"/>
      <c r="E993" s="109"/>
      <c r="G993" s="167"/>
      <c r="L993" s="153"/>
      <c r="M993" s="136"/>
      <c r="N993" s="137"/>
      <c r="O993" s="138"/>
      <c r="P993" s="166"/>
    </row>
    <row r="994" spans="1:16" ht="15.6" x14ac:dyDescent="0.3">
      <c r="A994" s="150"/>
      <c r="C994" s="167"/>
      <c r="E994" s="109"/>
      <c r="G994" s="167"/>
      <c r="L994" s="153"/>
      <c r="M994" s="136"/>
      <c r="N994" s="137"/>
      <c r="O994" s="138"/>
      <c r="P994" s="166"/>
    </row>
    <row r="995" spans="1:16" ht="15.6" x14ac:dyDescent="0.3">
      <c r="A995" s="150"/>
      <c r="C995" s="167"/>
      <c r="E995" s="109"/>
      <c r="G995" s="167"/>
      <c r="L995" s="153"/>
      <c r="M995" s="136"/>
      <c r="N995" s="137"/>
      <c r="O995" s="138"/>
      <c r="P995" s="166"/>
    </row>
    <row r="996" spans="1:16" ht="15.6" x14ac:dyDescent="0.3">
      <c r="A996" s="150"/>
      <c r="C996" s="167"/>
      <c r="E996" s="109"/>
      <c r="G996" s="167"/>
      <c r="L996" s="153"/>
      <c r="M996" s="136"/>
      <c r="N996" s="137"/>
      <c r="O996" s="138"/>
      <c r="P996" s="166"/>
    </row>
    <row r="997" spans="1:16" ht="15.6" x14ac:dyDescent="0.3">
      <c r="A997" s="150"/>
      <c r="C997" s="167"/>
      <c r="E997" s="109"/>
      <c r="G997" s="167"/>
      <c r="L997" s="153"/>
      <c r="M997" s="136"/>
      <c r="N997" s="137"/>
      <c r="O997" s="138"/>
      <c r="P997" s="166"/>
    </row>
    <row r="998" spans="1:16" ht="15.6" x14ac:dyDescent="0.3">
      <c r="A998" s="150"/>
      <c r="C998" s="167"/>
      <c r="E998" s="109"/>
      <c r="G998" s="167"/>
      <c r="L998" s="153"/>
      <c r="M998" s="136"/>
      <c r="N998" s="137"/>
      <c r="O998" s="138"/>
      <c r="P998" s="166"/>
    </row>
    <row r="999" spans="1:16" ht="15.6" x14ac:dyDescent="0.3">
      <c r="A999" s="150"/>
      <c r="C999" s="167"/>
      <c r="E999" s="109"/>
      <c r="G999" s="167"/>
      <c r="L999" s="153"/>
      <c r="M999" s="136"/>
      <c r="N999" s="137"/>
      <c r="O999" s="138"/>
      <c r="P999" s="166"/>
    </row>
    <row r="1000" spans="1:16" ht="15.6" x14ac:dyDescent="0.3">
      <c r="A1000" s="150"/>
      <c r="C1000" s="167"/>
      <c r="E1000" s="109"/>
      <c r="G1000" s="167"/>
      <c r="L1000" s="153"/>
      <c r="M1000" s="136"/>
      <c r="N1000" s="137"/>
      <c r="O1000" s="138"/>
      <c r="P1000" s="166"/>
    </row>
  </sheetData>
  <mergeCells count="3">
    <mergeCell ref="A2:H2"/>
    <mergeCell ref="A3:H3"/>
    <mergeCell ref="K3:Q3"/>
  </mergeCells>
  <pageMargins left="0.7" right="0.7" top="0.75" bottom="0.75" header="0" footer="0"/>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63"/>
  <sheetViews>
    <sheetView showGridLines="0" workbookViewId="0">
      <pane ySplit="3" topLeftCell="A20" activePane="bottomLeft" state="frozen"/>
      <selection pane="bottomLeft" activeCell="K6" sqref="K6"/>
    </sheetView>
  </sheetViews>
  <sheetFormatPr defaultColWidth="11.19921875" defaultRowHeight="15" customHeight="1" x14ac:dyDescent="0.3"/>
  <cols>
    <col min="1" max="1" width="8.59765625" customWidth="1"/>
    <col min="2" max="2" width="12.69921875" customWidth="1"/>
    <col min="3" max="3" width="8.59765625" customWidth="1"/>
    <col min="4" max="4" width="11.3984375" customWidth="1"/>
    <col min="5" max="5" width="14.19921875" customWidth="1"/>
    <col min="6" max="6" width="8.59765625" customWidth="1"/>
    <col min="7" max="7" width="12" customWidth="1"/>
    <col min="8" max="11" width="8.59765625" customWidth="1"/>
    <col min="12" max="12" width="11.69921875" customWidth="1"/>
    <col min="13" max="15" width="8.59765625" customWidth="1"/>
    <col min="16" max="16" width="10.8984375" customWidth="1"/>
    <col min="17" max="17" width="11" customWidth="1"/>
    <col min="18" max="18" width="10.8984375" customWidth="1"/>
    <col min="19" max="26" width="8.59765625" customWidth="1"/>
  </cols>
  <sheetData>
    <row r="1" spans="1:19" ht="15.6" x14ac:dyDescent="0.3">
      <c r="A1" s="746" t="s">
        <v>87</v>
      </c>
      <c r="B1" s="747"/>
      <c r="C1" s="747"/>
      <c r="D1" s="747"/>
      <c r="E1" s="747"/>
      <c r="F1" s="747"/>
      <c r="G1" s="747"/>
      <c r="H1" s="751"/>
      <c r="I1" s="1"/>
      <c r="Q1" s="147"/>
    </row>
    <row r="2" spans="1:19" ht="15" customHeight="1" x14ac:dyDescent="0.35">
      <c r="A2" s="59"/>
      <c r="C2" s="29"/>
      <c r="D2" s="29"/>
      <c r="E2" s="29"/>
      <c r="F2" s="29"/>
      <c r="G2" s="29"/>
      <c r="H2" s="41"/>
      <c r="I2" s="5"/>
      <c r="K2" s="752" t="s">
        <v>50</v>
      </c>
      <c r="L2" s="742"/>
      <c r="M2" s="742"/>
      <c r="N2" s="742"/>
      <c r="O2" s="742"/>
      <c r="P2" s="742"/>
      <c r="Q2" s="742"/>
      <c r="R2" s="743"/>
    </row>
    <row r="3" spans="1:19" ht="15" customHeight="1" x14ac:dyDescent="0.35">
      <c r="A3" s="60" t="s">
        <v>2</v>
      </c>
      <c r="B3" s="61" t="s">
        <v>3</v>
      </c>
      <c r="C3" s="62" t="s">
        <v>4</v>
      </c>
      <c r="D3" s="63" t="s">
        <v>5</v>
      </c>
      <c r="E3" s="64" t="s">
        <v>6</v>
      </c>
      <c r="F3" s="65" t="s">
        <v>7</v>
      </c>
      <c r="G3" s="64" t="s">
        <v>8</v>
      </c>
      <c r="H3" s="66" t="s">
        <v>9</v>
      </c>
      <c r="I3" s="67" t="s">
        <v>10</v>
      </c>
      <c r="K3" s="68" t="s">
        <v>2</v>
      </c>
      <c r="L3" s="69" t="s">
        <v>11</v>
      </c>
      <c r="M3" s="70" t="s">
        <v>12</v>
      </c>
      <c r="N3" s="71" t="s">
        <v>13</v>
      </c>
      <c r="O3" s="72" t="s">
        <v>14</v>
      </c>
      <c r="P3" s="171" t="s">
        <v>15</v>
      </c>
      <c r="Q3" s="172" t="s">
        <v>16</v>
      </c>
      <c r="R3" s="74" t="s">
        <v>17</v>
      </c>
    </row>
    <row r="4" spans="1:19" ht="15.6" x14ac:dyDescent="0.3">
      <c r="A4" s="23">
        <v>1</v>
      </c>
      <c r="B4" s="75">
        <v>11.7</v>
      </c>
      <c r="C4" s="25">
        <v>383</v>
      </c>
      <c r="D4" s="24">
        <v>318.2</v>
      </c>
      <c r="E4" s="26">
        <v>45357</v>
      </c>
      <c r="F4" s="37">
        <v>318.2</v>
      </c>
      <c r="G4" s="26">
        <v>45358</v>
      </c>
      <c r="H4" s="28">
        <f t="shared" ref="H4:H63" si="0">F4-D4</f>
        <v>0</v>
      </c>
      <c r="I4" s="1">
        <f t="shared" ref="I4:I63" si="1">C5-C4</f>
        <v>-383</v>
      </c>
      <c r="K4" s="23"/>
      <c r="L4" s="26">
        <v>45357</v>
      </c>
      <c r="M4" s="34">
        <v>54</v>
      </c>
      <c r="N4" s="27">
        <v>0</v>
      </c>
      <c r="O4" s="35">
        <v>54</v>
      </c>
      <c r="P4" s="39">
        <v>0.54</v>
      </c>
      <c r="Q4" s="47">
        <f t="shared" ref="Q4:Q10" si="2">(M4+N4)-O4</f>
        <v>0</v>
      </c>
      <c r="R4" s="32"/>
    </row>
    <row r="5" spans="1:19" ht="15.6" x14ac:dyDescent="0.3">
      <c r="A5" s="33">
        <v>2</v>
      </c>
      <c r="B5" s="34">
        <v>16.8</v>
      </c>
      <c r="C5" s="35"/>
      <c r="D5" s="34">
        <f t="shared" ref="D5:D63" si="3">F4</f>
        <v>318.2</v>
      </c>
      <c r="E5" s="26">
        <v>45358</v>
      </c>
      <c r="F5" s="37">
        <v>330.5</v>
      </c>
      <c r="G5" s="26">
        <v>45359</v>
      </c>
      <c r="H5" s="28">
        <f t="shared" si="0"/>
        <v>12.300000000000011</v>
      </c>
      <c r="I5" s="5">
        <f t="shared" si="1"/>
        <v>0</v>
      </c>
      <c r="K5" s="33"/>
      <c r="L5" s="26">
        <v>45358</v>
      </c>
      <c r="M5" s="34">
        <f t="shared" ref="M5:M63" si="4">O4</f>
        <v>54</v>
      </c>
      <c r="N5" s="27">
        <v>50</v>
      </c>
      <c r="O5" s="35">
        <v>52</v>
      </c>
      <c r="P5" s="39">
        <v>0.52</v>
      </c>
      <c r="Q5" s="47">
        <f t="shared" si="2"/>
        <v>52</v>
      </c>
      <c r="R5" s="41"/>
    </row>
    <row r="6" spans="1:19" ht="15.6" x14ac:dyDescent="0.3">
      <c r="A6" s="33">
        <v>3</v>
      </c>
      <c r="B6" s="34">
        <v>17.8</v>
      </c>
      <c r="C6" s="35"/>
      <c r="D6" s="34">
        <f t="shared" si="3"/>
        <v>330.5</v>
      </c>
      <c r="E6" s="26">
        <v>45359</v>
      </c>
      <c r="F6" s="37">
        <v>339.7</v>
      </c>
      <c r="G6" s="26">
        <v>45360</v>
      </c>
      <c r="H6" s="28">
        <f t="shared" si="0"/>
        <v>9.1999999999999886</v>
      </c>
      <c r="I6" s="5">
        <f t="shared" si="1"/>
        <v>0</v>
      </c>
      <c r="K6" s="33"/>
      <c r="L6" s="26">
        <v>45359</v>
      </c>
      <c r="M6" s="34">
        <f t="shared" si="4"/>
        <v>52</v>
      </c>
      <c r="N6" s="27">
        <v>0</v>
      </c>
      <c r="O6" s="35">
        <v>46</v>
      </c>
      <c r="P6" s="39">
        <v>0.46</v>
      </c>
      <c r="Q6" s="47">
        <f t="shared" si="2"/>
        <v>6</v>
      </c>
      <c r="R6" s="41"/>
    </row>
    <row r="7" spans="1:19" ht="15.6" x14ac:dyDescent="0.3">
      <c r="A7" s="33">
        <v>4</v>
      </c>
      <c r="B7" s="34">
        <v>18.899999999999999</v>
      </c>
      <c r="C7" s="35"/>
      <c r="D7" s="34">
        <f t="shared" si="3"/>
        <v>339.7</v>
      </c>
      <c r="E7" s="26">
        <v>45360</v>
      </c>
      <c r="F7" s="37">
        <v>346.4</v>
      </c>
      <c r="G7" s="26">
        <v>45361</v>
      </c>
      <c r="H7" s="28">
        <f t="shared" si="0"/>
        <v>6.6999999999999886</v>
      </c>
      <c r="I7" s="5">
        <f t="shared" si="1"/>
        <v>406</v>
      </c>
      <c r="K7" s="33"/>
      <c r="L7" s="26">
        <v>45360</v>
      </c>
      <c r="M7" s="34">
        <f t="shared" si="4"/>
        <v>46</v>
      </c>
      <c r="N7" s="27">
        <v>0</v>
      </c>
      <c r="O7" s="35">
        <v>43</v>
      </c>
      <c r="P7" s="39">
        <v>0.43</v>
      </c>
      <c r="Q7" s="47">
        <f t="shared" si="2"/>
        <v>3</v>
      </c>
      <c r="R7" s="41"/>
    </row>
    <row r="8" spans="1:19" ht="15.6" x14ac:dyDescent="0.3">
      <c r="A8" s="33">
        <v>5</v>
      </c>
      <c r="B8" s="34">
        <v>20.9</v>
      </c>
      <c r="C8" s="35">
        <v>406</v>
      </c>
      <c r="D8" s="34">
        <f t="shared" si="3"/>
        <v>346.4</v>
      </c>
      <c r="E8" s="26">
        <v>45361</v>
      </c>
      <c r="F8" s="37">
        <v>351.8</v>
      </c>
      <c r="G8" s="26">
        <v>45362</v>
      </c>
      <c r="H8" s="28">
        <f t="shared" si="0"/>
        <v>5.4000000000000341</v>
      </c>
      <c r="I8" s="5">
        <f t="shared" si="1"/>
        <v>3</v>
      </c>
      <c r="K8" s="33"/>
      <c r="L8" s="26">
        <v>45361</v>
      </c>
      <c r="M8" s="34">
        <f t="shared" si="4"/>
        <v>43</v>
      </c>
      <c r="N8" s="27">
        <v>60</v>
      </c>
      <c r="O8" s="35">
        <v>102</v>
      </c>
      <c r="P8" s="39">
        <v>1.02</v>
      </c>
      <c r="Q8" s="47">
        <f t="shared" si="2"/>
        <v>1</v>
      </c>
      <c r="R8" s="41"/>
    </row>
    <row r="9" spans="1:19" ht="15.6" x14ac:dyDescent="0.3">
      <c r="A9" s="33">
        <v>6</v>
      </c>
      <c r="B9" s="34">
        <v>20.9</v>
      </c>
      <c r="C9" s="35">
        <v>409</v>
      </c>
      <c r="D9" s="34">
        <f t="shared" si="3"/>
        <v>351.8</v>
      </c>
      <c r="E9" s="26">
        <v>45362</v>
      </c>
      <c r="F9" s="37">
        <v>368.1</v>
      </c>
      <c r="G9" s="26">
        <v>45363</v>
      </c>
      <c r="H9" s="28">
        <f t="shared" si="0"/>
        <v>16.300000000000011</v>
      </c>
      <c r="I9" s="5">
        <f t="shared" si="1"/>
        <v>6</v>
      </c>
      <c r="K9" s="33"/>
      <c r="L9" s="26">
        <v>45362</v>
      </c>
      <c r="M9" s="34">
        <f t="shared" si="4"/>
        <v>102</v>
      </c>
      <c r="N9" s="27">
        <v>0</v>
      </c>
      <c r="O9" s="35">
        <v>36</v>
      </c>
      <c r="P9" s="39">
        <v>0.36</v>
      </c>
      <c r="Q9" s="47">
        <f t="shared" si="2"/>
        <v>66</v>
      </c>
      <c r="R9" s="41"/>
    </row>
    <row r="10" spans="1:19" ht="15.6" x14ac:dyDescent="0.3">
      <c r="A10" s="33">
        <v>7</v>
      </c>
      <c r="B10" s="34">
        <v>20.9</v>
      </c>
      <c r="C10" s="35">
        <v>415</v>
      </c>
      <c r="D10" s="34">
        <f t="shared" si="3"/>
        <v>368.1</v>
      </c>
      <c r="E10" s="26">
        <v>45363</v>
      </c>
      <c r="F10" s="37">
        <v>385.3</v>
      </c>
      <c r="G10" s="26">
        <v>45364</v>
      </c>
      <c r="H10" s="28">
        <f t="shared" si="0"/>
        <v>17.199999999999989</v>
      </c>
      <c r="I10" s="5">
        <f t="shared" si="1"/>
        <v>12</v>
      </c>
      <c r="K10" s="33"/>
      <c r="L10" s="26">
        <v>45363</v>
      </c>
      <c r="M10" s="34">
        <f t="shared" si="4"/>
        <v>36</v>
      </c>
      <c r="N10" s="27">
        <v>90</v>
      </c>
      <c r="O10" s="35">
        <v>61</v>
      </c>
      <c r="P10" s="39">
        <v>0.61</v>
      </c>
      <c r="Q10" s="47">
        <f t="shared" si="2"/>
        <v>65</v>
      </c>
      <c r="R10" s="41"/>
      <c r="S10" s="48" t="s">
        <v>88</v>
      </c>
    </row>
    <row r="11" spans="1:19" ht="15.6" x14ac:dyDescent="0.3">
      <c r="A11" s="33">
        <v>8</v>
      </c>
      <c r="B11" s="34">
        <v>20.9</v>
      </c>
      <c r="C11" s="35">
        <v>427</v>
      </c>
      <c r="D11" s="34">
        <f t="shared" si="3"/>
        <v>385.3</v>
      </c>
      <c r="E11" s="26">
        <v>45364</v>
      </c>
      <c r="F11" s="37">
        <v>398.1</v>
      </c>
      <c r="G11" s="26">
        <v>45365</v>
      </c>
      <c r="H11" s="28">
        <f t="shared" si="0"/>
        <v>12.800000000000011</v>
      </c>
      <c r="I11" s="5">
        <f t="shared" si="1"/>
        <v>8</v>
      </c>
      <c r="K11" s="33"/>
      <c r="L11" s="26">
        <v>45364</v>
      </c>
      <c r="M11" s="34">
        <f t="shared" si="4"/>
        <v>61</v>
      </c>
      <c r="N11" s="27">
        <v>30</v>
      </c>
      <c r="O11" s="35">
        <v>102</v>
      </c>
      <c r="P11" s="39">
        <v>1.02</v>
      </c>
      <c r="Q11" s="47">
        <v>0</v>
      </c>
      <c r="R11" s="41"/>
    </row>
    <row r="12" spans="1:19" ht="15.6" x14ac:dyDescent="0.3">
      <c r="A12" s="33">
        <v>9</v>
      </c>
      <c r="B12" s="34">
        <v>20.9</v>
      </c>
      <c r="C12" s="35">
        <v>435</v>
      </c>
      <c r="D12" s="34">
        <f t="shared" si="3"/>
        <v>398.1</v>
      </c>
      <c r="E12" s="26">
        <v>45365</v>
      </c>
      <c r="F12" s="37">
        <v>406.3</v>
      </c>
      <c r="G12" s="26">
        <v>45366</v>
      </c>
      <c r="H12" s="28">
        <f t="shared" si="0"/>
        <v>8.1999999999999886</v>
      </c>
      <c r="I12" s="5">
        <f t="shared" si="1"/>
        <v>5</v>
      </c>
      <c r="K12" s="33"/>
      <c r="L12" s="26">
        <v>45365</v>
      </c>
      <c r="M12" s="34">
        <f t="shared" si="4"/>
        <v>102</v>
      </c>
      <c r="N12" s="27">
        <v>0</v>
      </c>
      <c r="O12" s="35">
        <v>54</v>
      </c>
      <c r="P12" s="39">
        <v>0.54</v>
      </c>
      <c r="Q12" s="47">
        <f t="shared" ref="Q12:Q15" si="5">(M12+N12)-O12</f>
        <v>48</v>
      </c>
      <c r="R12" s="41"/>
    </row>
    <row r="13" spans="1:19" ht="15.6" x14ac:dyDescent="0.3">
      <c r="A13" s="33">
        <v>10</v>
      </c>
      <c r="B13" s="34">
        <v>20.9</v>
      </c>
      <c r="C13" s="35">
        <v>440</v>
      </c>
      <c r="D13" s="34">
        <f t="shared" si="3"/>
        <v>406.3</v>
      </c>
      <c r="E13" s="26">
        <v>45366</v>
      </c>
      <c r="F13" s="37">
        <v>406.7</v>
      </c>
      <c r="G13" s="26">
        <v>45367</v>
      </c>
      <c r="H13" s="28">
        <f t="shared" si="0"/>
        <v>0.39999999999997726</v>
      </c>
      <c r="I13" s="5">
        <f t="shared" si="1"/>
        <v>3</v>
      </c>
      <c r="K13" s="33"/>
      <c r="L13" s="26">
        <v>45366</v>
      </c>
      <c r="M13" s="34">
        <f t="shared" si="4"/>
        <v>54</v>
      </c>
      <c r="N13" s="27">
        <v>0</v>
      </c>
      <c r="O13" s="35">
        <v>54</v>
      </c>
      <c r="P13" s="39">
        <v>0.54</v>
      </c>
      <c r="Q13" s="47">
        <f t="shared" si="5"/>
        <v>0</v>
      </c>
      <c r="R13" s="41"/>
    </row>
    <row r="14" spans="1:19" ht="15.6" x14ac:dyDescent="0.3">
      <c r="A14" s="33">
        <v>11</v>
      </c>
      <c r="B14" s="34">
        <v>20.9</v>
      </c>
      <c r="C14" s="35">
        <v>443</v>
      </c>
      <c r="D14" s="34">
        <f t="shared" si="3"/>
        <v>406.7</v>
      </c>
      <c r="E14" s="26">
        <v>45367</v>
      </c>
      <c r="F14" s="37">
        <v>419.4</v>
      </c>
      <c r="G14" s="26">
        <v>45368</v>
      </c>
      <c r="H14" s="28">
        <f t="shared" si="0"/>
        <v>12.699999999999989</v>
      </c>
      <c r="I14" s="5">
        <f t="shared" si="1"/>
        <v>5</v>
      </c>
      <c r="K14" s="33"/>
      <c r="L14" s="26">
        <v>45367</v>
      </c>
      <c r="M14" s="34">
        <f t="shared" si="4"/>
        <v>54</v>
      </c>
      <c r="N14" s="27">
        <v>60</v>
      </c>
      <c r="O14" s="35">
        <v>54</v>
      </c>
      <c r="P14" s="39">
        <v>0.54</v>
      </c>
      <c r="Q14" s="47">
        <f t="shared" si="5"/>
        <v>60</v>
      </c>
      <c r="R14" s="41"/>
    </row>
    <row r="15" spans="1:19" ht="15.6" x14ac:dyDescent="0.3">
      <c r="A15" s="33">
        <v>12</v>
      </c>
      <c r="B15" s="34">
        <v>20.9</v>
      </c>
      <c r="C15" s="35">
        <v>448</v>
      </c>
      <c r="D15" s="34">
        <f t="shared" si="3"/>
        <v>419.4</v>
      </c>
      <c r="E15" s="26">
        <v>45368</v>
      </c>
      <c r="F15" s="37">
        <v>431.7</v>
      </c>
      <c r="G15" s="26">
        <v>45369</v>
      </c>
      <c r="H15" s="28">
        <f t="shared" si="0"/>
        <v>12.300000000000011</v>
      </c>
      <c r="I15" s="5">
        <f t="shared" si="1"/>
        <v>1</v>
      </c>
      <c r="K15" s="33"/>
      <c r="L15" s="26">
        <v>45368</v>
      </c>
      <c r="M15" s="34">
        <f t="shared" si="4"/>
        <v>54</v>
      </c>
      <c r="N15" s="27">
        <v>0</v>
      </c>
      <c r="O15" s="35">
        <v>12</v>
      </c>
      <c r="P15" s="39">
        <v>0.12</v>
      </c>
      <c r="Q15" s="47">
        <f t="shared" si="5"/>
        <v>42</v>
      </c>
      <c r="R15" s="41"/>
    </row>
    <row r="16" spans="1:19" ht="15.6" x14ac:dyDescent="0.3">
      <c r="A16" s="33">
        <v>13</v>
      </c>
      <c r="B16" s="34">
        <v>20.9</v>
      </c>
      <c r="C16" s="35">
        <v>449</v>
      </c>
      <c r="D16" s="34">
        <f t="shared" si="3"/>
        <v>431.7</v>
      </c>
      <c r="E16" s="26">
        <v>45369</v>
      </c>
      <c r="F16" s="37">
        <v>433.9</v>
      </c>
      <c r="G16" s="26">
        <v>45370</v>
      </c>
      <c r="H16" s="28">
        <f t="shared" si="0"/>
        <v>2.1999999999999886</v>
      </c>
      <c r="I16" s="5">
        <f t="shared" si="1"/>
        <v>2</v>
      </c>
      <c r="K16" s="33"/>
      <c r="L16" s="26">
        <v>45369</v>
      </c>
      <c r="M16" s="34">
        <f t="shared" si="4"/>
        <v>12</v>
      </c>
      <c r="N16" s="27">
        <v>60</v>
      </c>
      <c r="O16" s="35">
        <v>102</v>
      </c>
      <c r="P16" s="39">
        <v>1.02</v>
      </c>
      <c r="Q16" s="47">
        <v>0</v>
      </c>
      <c r="R16" s="41"/>
    </row>
    <row r="17" spans="1:21" ht="15.6" x14ac:dyDescent="0.3">
      <c r="A17" s="33">
        <v>14</v>
      </c>
      <c r="B17" s="34">
        <v>20.9</v>
      </c>
      <c r="C17" s="35">
        <v>451</v>
      </c>
      <c r="D17" s="34">
        <f t="shared" si="3"/>
        <v>433.9</v>
      </c>
      <c r="E17" s="26">
        <v>45370</v>
      </c>
      <c r="F17" s="37">
        <v>434.7</v>
      </c>
      <c r="G17" s="26">
        <v>45371</v>
      </c>
      <c r="H17" s="28">
        <f t="shared" si="0"/>
        <v>0.80000000000001137</v>
      </c>
      <c r="I17" s="5">
        <f t="shared" si="1"/>
        <v>2</v>
      </c>
      <c r="K17" s="33"/>
      <c r="L17" s="26">
        <v>45370</v>
      </c>
      <c r="M17" s="34">
        <f t="shared" si="4"/>
        <v>102</v>
      </c>
      <c r="N17" s="27">
        <v>0</v>
      </c>
      <c r="O17" s="35">
        <v>77</v>
      </c>
      <c r="P17" s="39">
        <v>0.77</v>
      </c>
      <c r="Q17" s="47">
        <f t="shared" ref="Q17:Q63" si="6">(M17+N17)-O17</f>
        <v>25</v>
      </c>
      <c r="R17" s="41"/>
      <c r="T17" s="147">
        <f>SUM(Q5:Q19)</f>
        <v>403</v>
      </c>
    </row>
    <row r="18" spans="1:21" ht="15.6" x14ac:dyDescent="0.3">
      <c r="A18" s="33">
        <v>15</v>
      </c>
      <c r="B18" s="34">
        <v>20.9</v>
      </c>
      <c r="C18" s="35">
        <v>453</v>
      </c>
      <c r="D18" s="34">
        <f t="shared" si="3"/>
        <v>434.7</v>
      </c>
      <c r="E18" s="26">
        <v>45371</v>
      </c>
      <c r="F18" s="37">
        <v>440.6</v>
      </c>
      <c r="G18" s="26">
        <v>45372</v>
      </c>
      <c r="H18" s="28">
        <f t="shared" si="0"/>
        <v>5.9000000000000341</v>
      </c>
      <c r="I18" s="5">
        <f t="shared" si="1"/>
        <v>-453</v>
      </c>
      <c r="J18" s="48">
        <f>SUM(H5:H18)</f>
        <v>122.40000000000003</v>
      </c>
      <c r="K18" s="33"/>
      <c r="L18" s="26">
        <v>45371</v>
      </c>
      <c r="M18" s="34">
        <f t="shared" si="4"/>
        <v>77</v>
      </c>
      <c r="N18" s="27">
        <v>0</v>
      </c>
      <c r="O18" s="35">
        <v>54</v>
      </c>
      <c r="P18" s="39">
        <v>0.54</v>
      </c>
      <c r="Q18" s="47">
        <f t="shared" si="6"/>
        <v>23</v>
      </c>
      <c r="R18" s="41"/>
    </row>
    <row r="19" spans="1:21" ht="15.6" x14ac:dyDescent="0.3">
      <c r="A19" s="33">
        <v>16</v>
      </c>
      <c r="B19" s="34">
        <v>20.9</v>
      </c>
      <c r="C19" s="35"/>
      <c r="D19" s="34">
        <f t="shared" si="3"/>
        <v>440.6</v>
      </c>
      <c r="E19" s="26">
        <v>45372</v>
      </c>
      <c r="F19" s="37"/>
      <c r="G19" s="26">
        <v>45373</v>
      </c>
      <c r="H19" s="28">
        <f t="shared" si="0"/>
        <v>-440.6</v>
      </c>
      <c r="I19" s="5">
        <f t="shared" si="1"/>
        <v>0</v>
      </c>
      <c r="J19" s="48" t="s">
        <v>89</v>
      </c>
      <c r="K19" s="33"/>
      <c r="L19" s="26">
        <v>45372</v>
      </c>
      <c r="M19" s="34">
        <f t="shared" si="4"/>
        <v>54</v>
      </c>
      <c r="N19" s="27">
        <v>60</v>
      </c>
      <c r="O19" s="35">
        <v>102</v>
      </c>
      <c r="P19" s="39">
        <v>1.02</v>
      </c>
      <c r="Q19" s="47">
        <f t="shared" si="6"/>
        <v>12</v>
      </c>
      <c r="R19" s="41"/>
      <c r="U19" s="147">
        <f>SUM(Q5:Q19)</f>
        <v>403</v>
      </c>
    </row>
    <row r="20" spans="1:21" ht="15.6" x14ac:dyDescent="0.3">
      <c r="A20" s="33">
        <v>17</v>
      </c>
      <c r="B20" s="34">
        <v>20.9</v>
      </c>
      <c r="C20" s="35"/>
      <c r="D20" s="34">
        <f t="shared" si="3"/>
        <v>0</v>
      </c>
      <c r="E20" s="26">
        <v>45373</v>
      </c>
      <c r="F20" s="37"/>
      <c r="G20" s="26">
        <v>45374</v>
      </c>
      <c r="H20" s="28">
        <f t="shared" si="0"/>
        <v>0</v>
      </c>
      <c r="I20" s="5">
        <f t="shared" si="1"/>
        <v>0</v>
      </c>
      <c r="K20" s="33"/>
      <c r="L20" s="26">
        <v>45373</v>
      </c>
      <c r="M20" s="34">
        <f t="shared" si="4"/>
        <v>102</v>
      </c>
      <c r="N20" s="27">
        <v>0</v>
      </c>
      <c r="O20" s="35">
        <v>102</v>
      </c>
      <c r="P20" s="39">
        <v>1.02</v>
      </c>
      <c r="Q20" s="47">
        <f t="shared" si="6"/>
        <v>0</v>
      </c>
      <c r="R20" s="41"/>
    </row>
    <row r="21" spans="1:21" ht="15.6" x14ac:dyDescent="0.3">
      <c r="A21" s="33">
        <v>18</v>
      </c>
      <c r="B21" s="34">
        <v>20.9</v>
      </c>
      <c r="C21" s="35"/>
      <c r="D21" s="34">
        <f t="shared" si="3"/>
        <v>0</v>
      </c>
      <c r="E21" s="26">
        <v>45374</v>
      </c>
      <c r="F21" s="37"/>
      <c r="G21" s="26">
        <v>45375</v>
      </c>
      <c r="H21" s="28">
        <f t="shared" si="0"/>
        <v>0</v>
      </c>
      <c r="I21" s="5">
        <f t="shared" si="1"/>
        <v>0</v>
      </c>
      <c r="K21" s="33"/>
      <c r="L21" s="26">
        <v>45374</v>
      </c>
      <c r="M21" s="34">
        <f t="shared" si="4"/>
        <v>102</v>
      </c>
      <c r="N21" s="27">
        <v>0</v>
      </c>
      <c r="O21" s="35">
        <v>102</v>
      </c>
      <c r="P21" s="39">
        <v>1.02</v>
      </c>
      <c r="Q21" s="47">
        <f t="shared" si="6"/>
        <v>0</v>
      </c>
      <c r="R21" s="41"/>
    </row>
    <row r="22" spans="1:21" ht="15.6" x14ac:dyDescent="0.3">
      <c r="A22" s="33">
        <v>19</v>
      </c>
      <c r="B22" s="34">
        <v>20.9</v>
      </c>
      <c r="C22" s="35"/>
      <c r="D22" s="34">
        <f t="shared" si="3"/>
        <v>0</v>
      </c>
      <c r="E22" s="26">
        <v>45375</v>
      </c>
      <c r="F22" s="37"/>
      <c r="G22" s="26">
        <v>45376</v>
      </c>
      <c r="H22" s="28">
        <f t="shared" si="0"/>
        <v>0</v>
      </c>
      <c r="I22" s="5">
        <f t="shared" si="1"/>
        <v>0</v>
      </c>
      <c r="K22" s="33"/>
      <c r="L22" s="26">
        <v>45375</v>
      </c>
      <c r="M22" s="34">
        <f t="shared" si="4"/>
        <v>102</v>
      </c>
      <c r="N22" s="27">
        <v>0</v>
      </c>
      <c r="O22" s="35">
        <v>102</v>
      </c>
      <c r="P22" s="39">
        <v>1.02</v>
      </c>
      <c r="Q22" s="47">
        <f t="shared" si="6"/>
        <v>0</v>
      </c>
      <c r="R22" s="41"/>
    </row>
    <row r="23" spans="1:21" ht="15.6" x14ac:dyDescent="0.3">
      <c r="A23" s="33">
        <v>20</v>
      </c>
      <c r="B23" s="34">
        <v>20.9</v>
      </c>
      <c r="C23" s="35"/>
      <c r="D23" s="34">
        <f t="shared" si="3"/>
        <v>0</v>
      </c>
      <c r="E23" s="26">
        <v>45376</v>
      </c>
      <c r="F23" s="37"/>
      <c r="G23" s="26">
        <v>45377</v>
      </c>
      <c r="H23" s="28">
        <f t="shared" si="0"/>
        <v>0</v>
      </c>
      <c r="I23" s="5">
        <f t="shared" si="1"/>
        <v>0</v>
      </c>
      <c r="K23" s="33"/>
      <c r="L23" s="26">
        <v>45376</v>
      </c>
      <c r="M23" s="34">
        <f t="shared" si="4"/>
        <v>102</v>
      </c>
      <c r="N23" s="27">
        <v>0</v>
      </c>
      <c r="O23" s="35">
        <v>102</v>
      </c>
      <c r="P23" s="39">
        <v>1.02</v>
      </c>
      <c r="Q23" s="47">
        <f t="shared" si="6"/>
        <v>0</v>
      </c>
      <c r="R23" s="41"/>
    </row>
    <row r="24" spans="1:21" ht="15.6" x14ac:dyDescent="0.3">
      <c r="A24" s="33">
        <v>21</v>
      </c>
      <c r="B24" s="34">
        <v>20.9</v>
      </c>
      <c r="C24" s="35"/>
      <c r="D24" s="34">
        <f t="shared" si="3"/>
        <v>0</v>
      </c>
      <c r="E24" s="26">
        <v>45377</v>
      </c>
      <c r="F24" s="37"/>
      <c r="G24" s="26">
        <v>45378</v>
      </c>
      <c r="H24" s="28">
        <f t="shared" si="0"/>
        <v>0</v>
      </c>
      <c r="I24" s="5">
        <f t="shared" si="1"/>
        <v>0</v>
      </c>
      <c r="K24" s="33"/>
      <c r="L24" s="26">
        <v>45377</v>
      </c>
      <c r="M24" s="34">
        <f t="shared" si="4"/>
        <v>102</v>
      </c>
      <c r="N24" s="27">
        <v>0</v>
      </c>
      <c r="O24" s="35">
        <v>0</v>
      </c>
      <c r="P24" s="39">
        <v>0</v>
      </c>
      <c r="Q24" s="47">
        <f t="shared" si="6"/>
        <v>102</v>
      </c>
      <c r="R24" s="41"/>
      <c r="S24" s="48" t="s">
        <v>90</v>
      </c>
    </row>
    <row r="25" spans="1:21" ht="15.6" x14ac:dyDescent="0.3">
      <c r="A25" s="33">
        <v>22</v>
      </c>
      <c r="B25" s="34">
        <v>20.9</v>
      </c>
      <c r="C25" s="35"/>
      <c r="D25" s="34">
        <f t="shared" si="3"/>
        <v>0</v>
      </c>
      <c r="E25" s="26">
        <v>45378</v>
      </c>
      <c r="F25" s="37"/>
      <c r="G25" s="26">
        <v>45379</v>
      </c>
      <c r="H25" s="28">
        <f t="shared" si="0"/>
        <v>0</v>
      </c>
      <c r="I25" s="5">
        <f t="shared" si="1"/>
        <v>0</v>
      </c>
      <c r="K25" s="33"/>
      <c r="L25" s="26">
        <v>45378</v>
      </c>
      <c r="M25" s="34">
        <f t="shared" si="4"/>
        <v>0</v>
      </c>
      <c r="N25" s="27">
        <v>0</v>
      </c>
      <c r="O25" s="35">
        <v>0</v>
      </c>
      <c r="P25" s="39">
        <v>0</v>
      </c>
      <c r="Q25" s="47">
        <f t="shared" si="6"/>
        <v>0</v>
      </c>
      <c r="R25" s="41"/>
    </row>
    <row r="26" spans="1:21" ht="15.6" x14ac:dyDescent="0.3">
      <c r="A26" s="33">
        <v>23</v>
      </c>
      <c r="B26" s="34">
        <v>20.9</v>
      </c>
      <c r="C26" s="35"/>
      <c r="D26" s="34">
        <f t="shared" si="3"/>
        <v>0</v>
      </c>
      <c r="E26" s="26">
        <v>45379</v>
      </c>
      <c r="F26" s="37"/>
      <c r="G26" s="26">
        <v>45380</v>
      </c>
      <c r="H26" s="28">
        <f t="shared" si="0"/>
        <v>0</v>
      </c>
      <c r="I26" s="5">
        <f t="shared" si="1"/>
        <v>0</v>
      </c>
      <c r="K26" s="33"/>
      <c r="L26" s="26">
        <v>45379</v>
      </c>
      <c r="M26" s="34">
        <f t="shared" si="4"/>
        <v>0</v>
      </c>
      <c r="N26" s="27">
        <v>0</v>
      </c>
      <c r="O26" s="35">
        <v>0</v>
      </c>
      <c r="P26" s="39">
        <v>0</v>
      </c>
      <c r="Q26" s="47">
        <f t="shared" si="6"/>
        <v>0</v>
      </c>
      <c r="R26" s="41"/>
    </row>
    <row r="27" spans="1:21" ht="15.6" x14ac:dyDescent="0.3">
      <c r="A27" s="33">
        <v>24</v>
      </c>
      <c r="B27" s="34">
        <v>20.9</v>
      </c>
      <c r="C27" s="35"/>
      <c r="D27" s="34">
        <f t="shared" si="3"/>
        <v>0</v>
      </c>
      <c r="E27" s="26">
        <v>45380</v>
      </c>
      <c r="F27" s="37"/>
      <c r="G27" s="36"/>
      <c r="H27" s="28">
        <f t="shared" si="0"/>
        <v>0</v>
      </c>
      <c r="I27" s="5">
        <f t="shared" si="1"/>
        <v>0</v>
      </c>
      <c r="K27" s="33"/>
      <c r="L27" s="26">
        <v>45380</v>
      </c>
      <c r="M27" s="34">
        <f t="shared" si="4"/>
        <v>0</v>
      </c>
      <c r="N27" s="27">
        <v>0</v>
      </c>
      <c r="O27" s="35"/>
      <c r="P27" s="39"/>
      <c r="Q27" s="47">
        <f t="shared" si="6"/>
        <v>0</v>
      </c>
      <c r="R27" s="41"/>
    </row>
    <row r="28" spans="1:21" ht="15.6" x14ac:dyDescent="0.3">
      <c r="A28" s="33">
        <v>25</v>
      </c>
      <c r="B28" s="34">
        <v>20.9</v>
      </c>
      <c r="C28" s="35"/>
      <c r="D28" s="34">
        <f t="shared" si="3"/>
        <v>0</v>
      </c>
      <c r="E28" s="36"/>
      <c r="F28" s="37"/>
      <c r="G28" s="36"/>
      <c r="H28" s="28">
        <f t="shared" si="0"/>
        <v>0</v>
      </c>
      <c r="I28" s="5">
        <f t="shared" si="1"/>
        <v>0</v>
      </c>
      <c r="K28" s="33"/>
      <c r="L28" s="26"/>
      <c r="M28" s="34">
        <f t="shared" si="4"/>
        <v>0</v>
      </c>
      <c r="N28" s="27">
        <v>0</v>
      </c>
      <c r="O28" s="35"/>
      <c r="P28" s="39"/>
      <c r="Q28" s="47">
        <f t="shared" si="6"/>
        <v>0</v>
      </c>
      <c r="R28" s="41"/>
    </row>
    <row r="29" spans="1:21" ht="15.6" x14ac:dyDescent="0.3">
      <c r="A29" s="33">
        <v>26</v>
      </c>
      <c r="B29" s="34">
        <v>20.9</v>
      </c>
      <c r="C29" s="35"/>
      <c r="D29" s="34">
        <f t="shared" si="3"/>
        <v>0</v>
      </c>
      <c r="E29" s="36"/>
      <c r="F29" s="37"/>
      <c r="G29" s="36"/>
      <c r="H29" s="28">
        <f t="shared" si="0"/>
        <v>0</v>
      </c>
      <c r="I29" s="5">
        <f t="shared" si="1"/>
        <v>0</v>
      </c>
      <c r="K29" s="33"/>
      <c r="L29" s="26"/>
      <c r="M29" s="34">
        <f t="shared" si="4"/>
        <v>0</v>
      </c>
      <c r="N29" s="27">
        <v>0</v>
      </c>
      <c r="O29" s="35"/>
      <c r="P29" s="39"/>
      <c r="Q29" s="47">
        <f t="shared" si="6"/>
        <v>0</v>
      </c>
      <c r="R29" s="41"/>
    </row>
    <row r="30" spans="1:21" ht="15.6" x14ac:dyDescent="0.3">
      <c r="A30" s="33">
        <v>27</v>
      </c>
      <c r="B30" s="34">
        <v>20.9</v>
      </c>
      <c r="C30" s="35"/>
      <c r="D30" s="34">
        <f t="shared" si="3"/>
        <v>0</v>
      </c>
      <c r="E30" s="36"/>
      <c r="F30" s="37"/>
      <c r="G30" s="36"/>
      <c r="H30" s="28">
        <f t="shared" si="0"/>
        <v>0</v>
      </c>
      <c r="I30" s="5">
        <f t="shared" si="1"/>
        <v>0</v>
      </c>
      <c r="K30" s="33"/>
      <c r="L30" s="26"/>
      <c r="M30" s="34">
        <f t="shared" si="4"/>
        <v>0</v>
      </c>
      <c r="N30" s="27">
        <v>0</v>
      </c>
      <c r="O30" s="35"/>
      <c r="P30" s="39"/>
      <c r="Q30" s="47">
        <f t="shared" si="6"/>
        <v>0</v>
      </c>
      <c r="R30" s="41"/>
    </row>
    <row r="31" spans="1:21" ht="15.6" x14ac:dyDescent="0.3">
      <c r="A31" s="33">
        <v>28</v>
      </c>
      <c r="B31" s="34">
        <v>20.9</v>
      </c>
      <c r="C31" s="35"/>
      <c r="D31" s="34">
        <f t="shared" si="3"/>
        <v>0</v>
      </c>
      <c r="E31" s="36"/>
      <c r="F31" s="37"/>
      <c r="G31" s="36"/>
      <c r="H31" s="28">
        <f t="shared" si="0"/>
        <v>0</v>
      </c>
      <c r="I31" s="5">
        <f t="shared" si="1"/>
        <v>0</v>
      </c>
      <c r="K31" s="33"/>
      <c r="L31" s="26"/>
      <c r="M31" s="34">
        <f t="shared" si="4"/>
        <v>0</v>
      </c>
      <c r="N31" s="27">
        <v>0</v>
      </c>
      <c r="O31" s="35"/>
      <c r="P31" s="39"/>
      <c r="Q31" s="47">
        <f t="shared" si="6"/>
        <v>0</v>
      </c>
      <c r="R31" s="41"/>
    </row>
    <row r="32" spans="1:21" ht="15.6" x14ac:dyDescent="0.3">
      <c r="A32" s="33">
        <v>29</v>
      </c>
      <c r="B32" s="34">
        <v>20.9</v>
      </c>
      <c r="C32" s="35"/>
      <c r="D32" s="34">
        <f t="shared" si="3"/>
        <v>0</v>
      </c>
      <c r="E32" s="36"/>
      <c r="F32" s="37"/>
      <c r="G32" s="36"/>
      <c r="H32" s="28">
        <f t="shared" si="0"/>
        <v>0</v>
      </c>
      <c r="I32" s="5">
        <f t="shared" si="1"/>
        <v>0</v>
      </c>
      <c r="K32" s="33"/>
      <c r="L32" s="26"/>
      <c r="M32" s="34">
        <f t="shared" si="4"/>
        <v>0</v>
      </c>
      <c r="N32" s="27">
        <v>0</v>
      </c>
      <c r="O32" s="35"/>
      <c r="P32" s="39"/>
      <c r="Q32" s="47">
        <f t="shared" si="6"/>
        <v>0</v>
      </c>
      <c r="R32" s="41"/>
    </row>
    <row r="33" spans="1:18" ht="15.6" x14ac:dyDescent="0.3">
      <c r="A33" s="33">
        <v>30</v>
      </c>
      <c r="B33" s="34">
        <v>20.9</v>
      </c>
      <c r="C33" s="35"/>
      <c r="D33" s="34">
        <f t="shared" si="3"/>
        <v>0</v>
      </c>
      <c r="E33" s="36"/>
      <c r="F33" s="37"/>
      <c r="G33" s="36"/>
      <c r="H33" s="28">
        <f t="shared" si="0"/>
        <v>0</v>
      </c>
      <c r="I33" s="5">
        <f t="shared" si="1"/>
        <v>0</v>
      </c>
      <c r="K33" s="33"/>
      <c r="L33" s="26"/>
      <c r="M33" s="34">
        <f t="shared" si="4"/>
        <v>0</v>
      </c>
      <c r="N33" s="27">
        <v>0</v>
      </c>
      <c r="O33" s="35"/>
      <c r="P33" s="39"/>
      <c r="Q33" s="47">
        <f t="shared" si="6"/>
        <v>0</v>
      </c>
      <c r="R33" s="41"/>
    </row>
    <row r="34" spans="1:18" ht="15.6" x14ac:dyDescent="0.3">
      <c r="A34" s="33">
        <v>31</v>
      </c>
      <c r="B34" s="34">
        <v>20.9</v>
      </c>
      <c r="C34" s="35"/>
      <c r="D34" s="34">
        <f t="shared" si="3"/>
        <v>0</v>
      </c>
      <c r="E34" s="36"/>
      <c r="F34" s="37"/>
      <c r="G34" s="36"/>
      <c r="H34" s="28">
        <f t="shared" si="0"/>
        <v>0</v>
      </c>
      <c r="I34" s="5">
        <f t="shared" si="1"/>
        <v>0</v>
      </c>
      <c r="K34" s="33"/>
      <c r="L34" s="26"/>
      <c r="M34" s="34">
        <f t="shared" si="4"/>
        <v>0</v>
      </c>
      <c r="N34" s="27">
        <v>0</v>
      </c>
      <c r="O34" s="35"/>
      <c r="P34" s="39"/>
      <c r="Q34" s="47">
        <f t="shared" si="6"/>
        <v>0</v>
      </c>
      <c r="R34" s="41"/>
    </row>
    <row r="35" spans="1:18" ht="15.6" x14ac:dyDescent="0.3">
      <c r="A35" s="33">
        <v>32</v>
      </c>
      <c r="B35" s="34">
        <v>20.9</v>
      </c>
      <c r="C35" s="35"/>
      <c r="D35" s="34">
        <f t="shared" si="3"/>
        <v>0</v>
      </c>
      <c r="E35" s="36"/>
      <c r="F35" s="37"/>
      <c r="G35" s="36"/>
      <c r="H35" s="28">
        <f t="shared" si="0"/>
        <v>0</v>
      </c>
      <c r="I35" s="5">
        <f t="shared" si="1"/>
        <v>0</v>
      </c>
      <c r="K35" s="33"/>
      <c r="L35" s="26"/>
      <c r="M35" s="34">
        <f t="shared" si="4"/>
        <v>0</v>
      </c>
      <c r="N35" s="27">
        <v>0</v>
      </c>
      <c r="O35" s="35"/>
      <c r="P35" s="39"/>
      <c r="Q35" s="47">
        <f t="shared" si="6"/>
        <v>0</v>
      </c>
      <c r="R35" s="41"/>
    </row>
    <row r="36" spans="1:18" ht="15.6" x14ac:dyDescent="0.3">
      <c r="A36" s="33">
        <v>33</v>
      </c>
      <c r="B36" s="34">
        <v>20.9</v>
      </c>
      <c r="C36" s="35"/>
      <c r="D36" s="34">
        <f t="shared" si="3"/>
        <v>0</v>
      </c>
      <c r="E36" s="36"/>
      <c r="F36" s="37"/>
      <c r="G36" s="36"/>
      <c r="H36" s="28">
        <f t="shared" si="0"/>
        <v>0</v>
      </c>
      <c r="I36" s="5">
        <f t="shared" si="1"/>
        <v>0</v>
      </c>
      <c r="K36" s="33"/>
      <c r="L36" s="26"/>
      <c r="M36" s="34">
        <f t="shared" si="4"/>
        <v>0</v>
      </c>
      <c r="N36" s="27">
        <v>0</v>
      </c>
      <c r="O36" s="35"/>
      <c r="P36" s="39"/>
      <c r="Q36" s="47">
        <f t="shared" si="6"/>
        <v>0</v>
      </c>
      <c r="R36" s="41"/>
    </row>
    <row r="37" spans="1:18" ht="15.6" x14ac:dyDescent="0.3">
      <c r="A37" s="33">
        <v>34</v>
      </c>
      <c r="B37" s="34">
        <v>20.9</v>
      </c>
      <c r="C37" s="35"/>
      <c r="D37" s="34">
        <f t="shared" si="3"/>
        <v>0</v>
      </c>
      <c r="E37" s="36"/>
      <c r="F37" s="37"/>
      <c r="G37" s="36"/>
      <c r="H37" s="28">
        <f t="shared" si="0"/>
        <v>0</v>
      </c>
      <c r="I37" s="5">
        <f t="shared" si="1"/>
        <v>0</v>
      </c>
      <c r="K37" s="33"/>
      <c r="L37" s="26"/>
      <c r="M37" s="34">
        <f t="shared" si="4"/>
        <v>0</v>
      </c>
      <c r="N37" s="27">
        <v>0</v>
      </c>
      <c r="O37" s="35"/>
      <c r="P37" s="39"/>
      <c r="Q37" s="47">
        <f t="shared" si="6"/>
        <v>0</v>
      </c>
      <c r="R37" s="41"/>
    </row>
    <row r="38" spans="1:18" ht="15.6" x14ac:dyDescent="0.3">
      <c r="A38" s="33">
        <v>35</v>
      </c>
      <c r="B38" s="34">
        <v>20.9</v>
      </c>
      <c r="C38" s="35"/>
      <c r="D38" s="34">
        <f t="shared" si="3"/>
        <v>0</v>
      </c>
      <c r="E38" s="36"/>
      <c r="F38" s="37"/>
      <c r="G38" s="36"/>
      <c r="H38" s="28">
        <f t="shared" si="0"/>
        <v>0</v>
      </c>
      <c r="I38" s="5">
        <f t="shared" si="1"/>
        <v>0</v>
      </c>
      <c r="K38" s="33"/>
      <c r="L38" s="26"/>
      <c r="M38" s="34">
        <f t="shared" si="4"/>
        <v>0</v>
      </c>
      <c r="N38" s="27">
        <v>0</v>
      </c>
      <c r="O38" s="35"/>
      <c r="P38" s="39"/>
      <c r="Q38" s="47">
        <f t="shared" si="6"/>
        <v>0</v>
      </c>
      <c r="R38" s="41"/>
    </row>
    <row r="39" spans="1:18" ht="15.6" x14ac:dyDescent="0.3">
      <c r="A39" s="33">
        <v>36</v>
      </c>
      <c r="B39" s="34">
        <v>20.9</v>
      </c>
      <c r="C39" s="35"/>
      <c r="D39" s="34">
        <f t="shared" si="3"/>
        <v>0</v>
      </c>
      <c r="E39" s="36"/>
      <c r="F39" s="37"/>
      <c r="G39" s="36"/>
      <c r="H39" s="28">
        <f t="shared" si="0"/>
        <v>0</v>
      </c>
      <c r="I39" s="5">
        <f t="shared" si="1"/>
        <v>0</v>
      </c>
      <c r="K39" s="33"/>
      <c r="L39" s="26"/>
      <c r="M39" s="34">
        <f t="shared" si="4"/>
        <v>0</v>
      </c>
      <c r="N39" s="27">
        <v>0</v>
      </c>
      <c r="O39" s="35"/>
      <c r="P39" s="39"/>
      <c r="Q39" s="47">
        <f t="shared" si="6"/>
        <v>0</v>
      </c>
      <c r="R39" s="41"/>
    </row>
    <row r="40" spans="1:18" ht="15.6" x14ac:dyDescent="0.3">
      <c r="A40" s="33">
        <v>37</v>
      </c>
      <c r="B40" s="34">
        <v>20.9</v>
      </c>
      <c r="C40" s="35"/>
      <c r="D40" s="34">
        <f t="shared" si="3"/>
        <v>0</v>
      </c>
      <c r="E40" s="36"/>
      <c r="F40" s="37"/>
      <c r="G40" s="36"/>
      <c r="H40" s="28">
        <f t="shared" si="0"/>
        <v>0</v>
      </c>
      <c r="I40" s="5">
        <f t="shared" si="1"/>
        <v>0</v>
      </c>
      <c r="K40" s="33"/>
      <c r="L40" s="26"/>
      <c r="M40" s="34">
        <f t="shared" si="4"/>
        <v>0</v>
      </c>
      <c r="N40" s="27">
        <v>0</v>
      </c>
      <c r="O40" s="35"/>
      <c r="P40" s="39"/>
      <c r="Q40" s="47">
        <f t="shared" si="6"/>
        <v>0</v>
      </c>
      <c r="R40" s="41"/>
    </row>
    <row r="41" spans="1:18" ht="15.6" x14ac:dyDescent="0.3">
      <c r="A41" s="33">
        <v>38</v>
      </c>
      <c r="B41" s="34">
        <v>20.9</v>
      </c>
      <c r="C41" s="35"/>
      <c r="D41" s="34">
        <f t="shared" si="3"/>
        <v>0</v>
      </c>
      <c r="E41" s="36"/>
      <c r="F41" s="37"/>
      <c r="G41" s="36"/>
      <c r="H41" s="28">
        <f t="shared" si="0"/>
        <v>0</v>
      </c>
      <c r="I41" s="5">
        <f t="shared" si="1"/>
        <v>0</v>
      </c>
      <c r="K41" s="33"/>
      <c r="L41" s="26"/>
      <c r="M41" s="34">
        <f t="shared" si="4"/>
        <v>0</v>
      </c>
      <c r="N41" s="27">
        <v>0</v>
      </c>
      <c r="O41" s="35"/>
      <c r="P41" s="39"/>
      <c r="Q41" s="47">
        <f t="shared" si="6"/>
        <v>0</v>
      </c>
      <c r="R41" s="41"/>
    </row>
    <row r="42" spans="1:18" ht="15.6" x14ac:dyDescent="0.3">
      <c r="A42" s="33">
        <v>39</v>
      </c>
      <c r="B42" s="34">
        <v>20.9</v>
      </c>
      <c r="C42" s="35"/>
      <c r="D42" s="34">
        <f t="shared" si="3"/>
        <v>0</v>
      </c>
      <c r="E42" s="36"/>
      <c r="F42" s="37"/>
      <c r="G42" s="36"/>
      <c r="H42" s="28">
        <f t="shared" si="0"/>
        <v>0</v>
      </c>
      <c r="I42" s="5">
        <f t="shared" si="1"/>
        <v>0</v>
      </c>
      <c r="K42" s="33"/>
      <c r="L42" s="26"/>
      <c r="M42" s="34">
        <f t="shared" si="4"/>
        <v>0</v>
      </c>
      <c r="N42" s="27">
        <v>0</v>
      </c>
      <c r="O42" s="35"/>
      <c r="P42" s="39"/>
      <c r="Q42" s="47">
        <f t="shared" si="6"/>
        <v>0</v>
      </c>
      <c r="R42" s="41"/>
    </row>
    <row r="43" spans="1:18" ht="15.6" x14ac:dyDescent="0.3">
      <c r="A43" s="33">
        <v>40</v>
      </c>
      <c r="B43" s="34">
        <v>20.9</v>
      </c>
      <c r="C43" s="35"/>
      <c r="D43" s="34">
        <f t="shared" si="3"/>
        <v>0</v>
      </c>
      <c r="E43" s="36"/>
      <c r="F43" s="37"/>
      <c r="G43" s="36"/>
      <c r="H43" s="28">
        <f t="shared" si="0"/>
        <v>0</v>
      </c>
      <c r="I43" s="5">
        <f t="shared" si="1"/>
        <v>0</v>
      </c>
      <c r="K43" s="33"/>
      <c r="L43" s="26"/>
      <c r="M43" s="34">
        <f t="shared" si="4"/>
        <v>0</v>
      </c>
      <c r="N43" s="27">
        <v>0</v>
      </c>
      <c r="O43" s="35"/>
      <c r="P43" s="39"/>
      <c r="Q43" s="47">
        <f t="shared" si="6"/>
        <v>0</v>
      </c>
      <c r="R43" s="41"/>
    </row>
    <row r="44" spans="1:18" ht="15.6" x14ac:dyDescent="0.3">
      <c r="A44" s="33">
        <v>41</v>
      </c>
      <c r="B44" s="34">
        <v>20.9</v>
      </c>
      <c r="C44" s="35"/>
      <c r="D44" s="34">
        <f t="shared" si="3"/>
        <v>0</v>
      </c>
      <c r="E44" s="36"/>
      <c r="F44" s="37"/>
      <c r="G44" s="36"/>
      <c r="H44" s="28">
        <f t="shared" si="0"/>
        <v>0</v>
      </c>
      <c r="I44" s="5">
        <f t="shared" si="1"/>
        <v>0</v>
      </c>
      <c r="K44" s="33"/>
      <c r="L44" s="26"/>
      <c r="M44" s="34">
        <f t="shared" si="4"/>
        <v>0</v>
      </c>
      <c r="N44" s="27">
        <v>0</v>
      </c>
      <c r="O44" s="35"/>
      <c r="P44" s="39"/>
      <c r="Q44" s="47">
        <f t="shared" si="6"/>
        <v>0</v>
      </c>
      <c r="R44" s="41"/>
    </row>
    <row r="45" spans="1:18" ht="15.6" x14ac:dyDescent="0.3">
      <c r="A45" s="33">
        <v>42</v>
      </c>
      <c r="B45" s="34">
        <v>20.9</v>
      </c>
      <c r="C45" s="35"/>
      <c r="D45" s="34">
        <f t="shared" si="3"/>
        <v>0</v>
      </c>
      <c r="E45" s="36"/>
      <c r="F45" s="37"/>
      <c r="G45" s="36"/>
      <c r="H45" s="28">
        <f t="shared" si="0"/>
        <v>0</v>
      </c>
      <c r="I45" s="5">
        <f t="shared" si="1"/>
        <v>0</v>
      </c>
      <c r="K45" s="33"/>
      <c r="L45" s="26"/>
      <c r="M45" s="34">
        <f t="shared" si="4"/>
        <v>0</v>
      </c>
      <c r="N45" s="27">
        <v>0</v>
      </c>
      <c r="O45" s="35"/>
      <c r="P45" s="39"/>
      <c r="Q45" s="47">
        <f t="shared" si="6"/>
        <v>0</v>
      </c>
      <c r="R45" s="41"/>
    </row>
    <row r="46" spans="1:18" ht="15.6" x14ac:dyDescent="0.3">
      <c r="A46" s="33">
        <v>43</v>
      </c>
      <c r="B46" s="34">
        <v>20.9</v>
      </c>
      <c r="C46" s="35"/>
      <c r="D46" s="34">
        <f t="shared" si="3"/>
        <v>0</v>
      </c>
      <c r="E46" s="36"/>
      <c r="F46" s="37"/>
      <c r="G46" s="36"/>
      <c r="H46" s="28">
        <f t="shared" si="0"/>
        <v>0</v>
      </c>
      <c r="I46" s="5">
        <f t="shared" si="1"/>
        <v>0</v>
      </c>
      <c r="K46" s="33"/>
      <c r="L46" s="26"/>
      <c r="M46" s="34">
        <f t="shared" si="4"/>
        <v>0</v>
      </c>
      <c r="N46" s="27">
        <v>0</v>
      </c>
      <c r="O46" s="35"/>
      <c r="P46" s="39"/>
      <c r="Q46" s="47">
        <f t="shared" si="6"/>
        <v>0</v>
      </c>
      <c r="R46" s="41"/>
    </row>
    <row r="47" spans="1:18" ht="15.6" x14ac:dyDescent="0.3">
      <c r="A47" s="33">
        <v>44</v>
      </c>
      <c r="B47" s="34">
        <v>20.9</v>
      </c>
      <c r="C47" s="35"/>
      <c r="D47" s="34">
        <f t="shared" si="3"/>
        <v>0</v>
      </c>
      <c r="E47" s="36"/>
      <c r="F47" s="37"/>
      <c r="G47" s="36"/>
      <c r="H47" s="28">
        <f t="shared" si="0"/>
        <v>0</v>
      </c>
      <c r="I47" s="5">
        <f t="shared" si="1"/>
        <v>0</v>
      </c>
      <c r="K47" s="33"/>
      <c r="L47" s="26"/>
      <c r="M47" s="34">
        <f t="shared" si="4"/>
        <v>0</v>
      </c>
      <c r="N47" s="27">
        <v>0</v>
      </c>
      <c r="O47" s="35"/>
      <c r="P47" s="39"/>
      <c r="Q47" s="47">
        <f t="shared" si="6"/>
        <v>0</v>
      </c>
      <c r="R47" s="41"/>
    </row>
    <row r="48" spans="1:18" ht="15.6" x14ac:dyDescent="0.3">
      <c r="A48" s="33">
        <v>45</v>
      </c>
      <c r="B48" s="34">
        <v>20.9</v>
      </c>
      <c r="C48" s="35"/>
      <c r="D48" s="34">
        <f t="shared" si="3"/>
        <v>0</v>
      </c>
      <c r="E48" s="36"/>
      <c r="F48" s="37"/>
      <c r="G48" s="36"/>
      <c r="H48" s="28">
        <f t="shared" si="0"/>
        <v>0</v>
      </c>
      <c r="I48" s="5">
        <f t="shared" si="1"/>
        <v>0</v>
      </c>
      <c r="K48" s="33"/>
      <c r="L48" s="26"/>
      <c r="M48" s="34">
        <f t="shared" si="4"/>
        <v>0</v>
      </c>
      <c r="N48" s="27">
        <v>0</v>
      </c>
      <c r="O48" s="35"/>
      <c r="P48" s="39"/>
      <c r="Q48" s="47">
        <f t="shared" si="6"/>
        <v>0</v>
      </c>
      <c r="R48" s="41"/>
    </row>
    <row r="49" spans="1:18" ht="15.6" x14ac:dyDescent="0.3">
      <c r="A49" s="33">
        <v>46</v>
      </c>
      <c r="B49" s="34">
        <v>20.9</v>
      </c>
      <c r="C49" s="35"/>
      <c r="D49" s="34">
        <f t="shared" si="3"/>
        <v>0</v>
      </c>
      <c r="E49" s="36"/>
      <c r="F49" s="37"/>
      <c r="G49" s="36"/>
      <c r="H49" s="28">
        <f t="shared" si="0"/>
        <v>0</v>
      </c>
      <c r="I49" s="5">
        <f t="shared" si="1"/>
        <v>0</v>
      </c>
      <c r="K49" s="33"/>
      <c r="L49" s="26"/>
      <c r="M49" s="34">
        <f t="shared" si="4"/>
        <v>0</v>
      </c>
      <c r="N49" s="27">
        <v>0</v>
      </c>
      <c r="O49" s="35"/>
      <c r="P49" s="39"/>
      <c r="Q49" s="47">
        <f t="shared" si="6"/>
        <v>0</v>
      </c>
      <c r="R49" s="41"/>
    </row>
    <row r="50" spans="1:18" ht="15.6" x14ac:dyDescent="0.3">
      <c r="A50" s="33">
        <v>47</v>
      </c>
      <c r="B50" s="34">
        <v>20.9</v>
      </c>
      <c r="C50" s="35"/>
      <c r="D50" s="34">
        <f t="shared" si="3"/>
        <v>0</v>
      </c>
      <c r="E50" s="36"/>
      <c r="F50" s="37"/>
      <c r="G50" s="36"/>
      <c r="H50" s="28">
        <f t="shared" si="0"/>
        <v>0</v>
      </c>
      <c r="I50" s="5">
        <f t="shared" si="1"/>
        <v>0</v>
      </c>
      <c r="K50" s="33"/>
      <c r="L50" s="26"/>
      <c r="M50" s="34">
        <f t="shared" si="4"/>
        <v>0</v>
      </c>
      <c r="N50" s="27">
        <v>0</v>
      </c>
      <c r="O50" s="35"/>
      <c r="P50" s="39"/>
      <c r="Q50" s="47">
        <f t="shared" si="6"/>
        <v>0</v>
      </c>
      <c r="R50" s="41"/>
    </row>
    <row r="51" spans="1:18" ht="15.6" x14ac:dyDescent="0.3">
      <c r="A51" s="33">
        <v>48</v>
      </c>
      <c r="B51" s="34">
        <v>20.9</v>
      </c>
      <c r="C51" s="35"/>
      <c r="D51" s="34">
        <f t="shared" si="3"/>
        <v>0</v>
      </c>
      <c r="E51" s="36"/>
      <c r="F51" s="37"/>
      <c r="G51" s="36"/>
      <c r="H51" s="28">
        <f t="shared" si="0"/>
        <v>0</v>
      </c>
      <c r="I51" s="5">
        <f t="shared" si="1"/>
        <v>0</v>
      </c>
      <c r="K51" s="33"/>
      <c r="L51" s="26"/>
      <c r="M51" s="34">
        <f t="shared" si="4"/>
        <v>0</v>
      </c>
      <c r="N51" s="27">
        <v>0</v>
      </c>
      <c r="O51" s="35"/>
      <c r="P51" s="39"/>
      <c r="Q51" s="47">
        <f t="shared" si="6"/>
        <v>0</v>
      </c>
      <c r="R51" s="41"/>
    </row>
    <row r="52" spans="1:18" ht="15.6" x14ac:dyDescent="0.3">
      <c r="A52" s="33">
        <v>49</v>
      </c>
      <c r="B52" s="34">
        <v>20.9</v>
      </c>
      <c r="C52" s="35"/>
      <c r="D52" s="34">
        <f t="shared" si="3"/>
        <v>0</v>
      </c>
      <c r="E52" s="36"/>
      <c r="F52" s="37"/>
      <c r="G52" s="36"/>
      <c r="H52" s="28">
        <f t="shared" si="0"/>
        <v>0</v>
      </c>
      <c r="I52" s="5">
        <f t="shared" si="1"/>
        <v>0</v>
      </c>
      <c r="K52" s="33"/>
      <c r="L52" s="26"/>
      <c r="M52" s="34">
        <f t="shared" si="4"/>
        <v>0</v>
      </c>
      <c r="N52" s="27">
        <v>0</v>
      </c>
      <c r="O52" s="35"/>
      <c r="P52" s="39"/>
      <c r="Q52" s="47">
        <f t="shared" si="6"/>
        <v>0</v>
      </c>
      <c r="R52" s="41"/>
    </row>
    <row r="53" spans="1:18" ht="15.6" x14ac:dyDescent="0.3">
      <c r="A53" s="33">
        <v>50</v>
      </c>
      <c r="B53" s="34">
        <v>20.9</v>
      </c>
      <c r="C53" s="35"/>
      <c r="D53" s="34">
        <f t="shared" si="3"/>
        <v>0</v>
      </c>
      <c r="E53" s="36"/>
      <c r="F53" s="37"/>
      <c r="G53" s="36"/>
      <c r="H53" s="28">
        <f t="shared" si="0"/>
        <v>0</v>
      </c>
      <c r="I53" s="5">
        <f t="shared" si="1"/>
        <v>0</v>
      </c>
      <c r="K53" s="33"/>
      <c r="L53" s="26"/>
      <c r="M53" s="34">
        <f t="shared" si="4"/>
        <v>0</v>
      </c>
      <c r="N53" s="27">
        <v>0</v>
      </c>
      <c r="O53" s="35"/>
      <c r="P53" s="39"/>
      <c r="Q53" s="47">
        <f t="shared" si="6"/>
        <v>0</v>
      </c>
      <c r="R53" s="41"/>
    </row>
    <row r="54" spans="1:18" ht="15.6" x14ac:dyDescent="0.3">
      <c r="A54" s="33">
        <v>51</v>
      </c>
      <c r="B54" s="34">
        <v>20.9</v>
      </c>
      <c r="C54" s="35"/>
      <c r="D54" s="34">
        <f t="shared" si="3"/>
        <v>0</v>
      </c>
      <c r="E54" s="36"/>
      <c r="F54" s="37"/>
      <c r="G54" s="36"/>
      <c r="H54" s="28">
        <f t="shared" si="0"/>
        <v>0</v>
      </c>
      <c r="I54" s="5">
        <f t="shared" si="1"/>
        <v>0</v>
      </c>
      <c r="K54" s="33"/>
      <c r="L54" s="26"/>
      <c r="M54" s="34">
        <f t="shared" si="4"/>
        <v>0</v>
      </c>
      <c r="N54" s="27">
        <v>0</v>
      </c>
      <c r="O54" s="35"/>
      <c r="P54" s="39"/>
      <c r="Q54" s="47">
        <f t="shared" si="6"/>
        <v>0</v>
      </c>
      <c r="R54" s="41"/>
    </row>
    <row r="55" spans="1:18" ht="15.6" x14ac:dyDescent="0.3">
      <c r="A55" s="33">
        <v>52</v>
      </c>
      <c r="B55" s="34">
        <v>20.9</v>
      </c>
      <c r="C55" s="35"/>
      <c r="D55" s="34">
        <f t="shared" si="3"/>
        <v>0</v>
      </c>
      <c r="E55" s="36"/>
      <c r="F55" s="37"/>
      <c r="G55" s="36"/>
      <c r="H55" s="28">
        <f t="shared" si="0"/>
        <v>0</v>
      </c>
      <c r="I55" s="5">
        <f t="shared" si="1"/>
        <v>0</v>
      </c>
      <c r="K55" s="33"/>
      <c r="L55" s="26"/>
      <c r="M55" s="34">
        <f t="shared" si="4"/>
        <v>0</v>
      </c>
      <c r="N55" s="27">
        <v>0</v>
      </c>
      <c r="O55" s="35"/>
      <c r="P55" s="39"/>
      <c r="Q55" s="47">
        <f t="shared" si="6"/>
        <v>0</v>
      </c>
      <c r="R55" s="41"/>
    </row>
    <row r="56" spans="1:18" ht="15.6" x14ac:dyDescent="0.3">
      <c r="A56" s="33">
        <v>53</v>
      </c>
      <c r="B56" s="34">
        <v>20.9</v>
      </c>
      <c r="C56" s="35"/>
      <c r="D56" s="34">
        <f t="shared" si="3"/>
        <v>0</v>
      </c>
      <c r="E56" s="36"/>
      <c r="F56" s="37"/>
      <c r="G56" s="36"/>
      <c r="H56" s="28">
        <f t="shared" si="0"/>
        <v>0</v>
      </c>
      <c r="I56" s="5">
        <f t="shared" si="1"/>
        <v>0</v>
      </c>
      <c r="K56" s="33"/>
      <c r="L56" s="26"/>
      <c r="M56" s="34">
        <f t="shared" si="4"/>
        <v>0</v>
      </c>
      <c r="N56" s="27">
        <v>0</v>
      </c>
      <c r="O56" s="35"/>
      <c r="P56" s="39"/>
      <c r="Q56" s="47">
        <f t="shared" si="6"/>
        <v>0</v>
      </c>
      <c r="R56" s="41"/>
    </row>
    <row r="57" spans="1:18" ht="15.6" x14ac:dyDescent="0.3">
      <c r="A57" s="33">
        <v>54</v>
      </c>
      <c r="B57" s="34">
        <v>20.9</v>
      </c>
      <c r="C57" s="35"/>
      <c r="D57" s="34">
        <f t="shared" si="3"/>
        <v>0</v>
      </c>
      <c r="E57" s="36"/>
      <c r="F57" s="37"/>
      <c r="G57" s="36"/>
      <c r="H57" s="28">
        <f t="shared" si="0"/>
        <v>0</v>
      </c>
      <c r="I57" s="5">
        <f t="shared" si="1"/>
        <v>0</v>
      </c>
      <c r="K57" s="33"/>
      <c r="L57" s="26"/>
      <c r="M57" s="34">
        <f t="shared" si="4"/>
        <v>0</v>
      </c>
      <c r="N57" s="27">
        <v>0</v>
      </c>
      <c r="O57" s="35"/>
      <c r="P57" s="39"/>
      <c r="Q57" s="47">
        <f t="shared" si="6"/>
        <v>0</v>
      </c>
      <c r="R57" s="41"/>
    </row>
    <row r="58" spans="1:18" ht="15.6" x14ac:dyDescent="0.3">
      <c r="A58" s="33">
        <v>55</v>
      </c>
      <c r="B58" s="34">
        <v>20.9</v>
      </c>
      <c r="C58" s="35"/>
      <c r="D58" s="34">
        <f t="shared" si="3"/>
        <v>0</v>
      </c>
      <c r="E58" s="36"/>
      <c r="F58" s="37"/>
      <c r="G58" s="36"/>
      <c r="H58" s="28">
        <f t="shared" si="0"/>
        <v>0</v>
      </c>
      <c r="I58" s="5">
        <f t="shared" si="1"/>
        <v>0</v>
      </c>
      <c r="K58" s="33"/>
      <c r="L58" s="26"/>
      <c r="M58" s="34">
        <f t="shared" si="4"/>
        <v>0</v>
      </c>
      <c r="N58" s="27">
        <v>0</v>
      </c>
      <c r="O58" s="35"/>
      <c r="P58" s="39"/>
      <c r="Q58" s="47">
        <f t="shared" si="6"/>
        <v>0</v>
      </c>
      <c r="R58" s="41"/>
    </row>
    <row r="59" spans="1:18" ht="15.6" x14ac:dyDescent="0.3">
      <c r="A59" s="33">
        <v>56</v>
      </c>
      <c r="B59" s="34">
        <v>20.9</v>
      </c>
      <c r="C59" s="35"/>
      <c r="D59" s="34">
        <f t="shared" si="3"/>
        <v>0</v>
      </c>
      <c r="E59" s="36"/>
      <c r="F59" s="37"/>
      <c r="G59" s="36"/>
      <c r="H59" s="28">
        <f t="shared" si="0"/>
        <v>0</v>
      </c>
      <c r="I59" s="5">
        <f t="shared" si="1"/>
        <v>0</v>
      </c>
      <c r="K59" s="33"/>
      <c r="L59" s="26"/>
      <c r="M59" s="34">
        <f t="shared" si="4"/>
        <v>0</v>
      </c>
      <c r="N59" s="27">
        <v>0</v>
      </c>
      <c r="O59" s="35"/>
      <c r="P59" s="39"/>
      <c r="Q59" s="47">
        <f t="shared" si="6"/>
        <v>0</v>
      </c>
      <c r="R59" s="41"/>
    </row>
    <row r="60" spans="1:18" ht="15.6" x14ac:dyDescent="0.3">
      <c r="A60" s="33">
        <v>57</v>
      </c>
      <c r="B60" s="34">
        <v>20.9</v>
      </c>
      <c r="C60" s="35"/>
      <c r="D60" s="34">
        <f t="shared" si="3"/>
        <v>0</v>
      </c>
      <c r="E60" s="36"/>
      <c r="F60" s="37"/>
      <c r="G60" s="36"/>
      <c r="H60" s="28">
        <f t="shared" si="0"/>
        <v>0</v>
      </c>
      <c r="I60" s="5">
        <f t="shared" si="1"/>
        <v>0</v>
      </c>
      <c r="K60" s="33"/>
      <c r="L60" s="26"/>
      <c r="M60" s="34">
        <f t="shared" si="4"/>
        <v>0</v>
      </c>
      <c r="N60" s="27">
        <v>0</v>
      </c>
      <c r="O60" s="35"/>
      <c r="P60" s="39"/>
      <c r="Q60" s="47">
        <f t="shared" si="6"/>
        <v>0</v>
      </c>
      <c r="R60" s="41"/>
    </row>
    <row r="61" spans="1:18" ht="15.6" x14ac:dyDescent="0.3">
      <c r="A61" s="33">
        <v>58</v>
      </c>
      <c r="B61" s="34">
        <v>20.9</v>
      </c>
      <c r="C61" s="35"/>
      <c r="D61" s="34">
        <f t="shared" si="3"/>
        <v>0</v>
      </c>
      <c r="E61" s="36"/>
      <c r="F61" s="37"/>
      <c r="G61" s="36"/>
      <c r="H61" s="28">
        <f t="shared" si="0"/>
        <v>0</v>
      </c>
      <c r="I61" s="5">
        <f t="shared" si="1"/>
        <v>0</v>
      </c>
      <c r="K61" s="33"/>
      <c r="L61" s="26"/>
      <c r="M61" s="34">
        <f t="shared" si="4"/>
        <v>0</v>
      </c>
      <c r="N61" s="27">
        <v>0</v>
      </c>
      <c r="O61" s="35"/>
      <c r="P61" s="39"/>
      <c r="Q61" s="47">
        <f t="shared" si="6"/>
        <v>0</v>
      </c>
      <c r="R61" s="41"/>
    </row>
    <row r="62" spans="1:18" ht="15.6" x14ac:dyDescent="0.3">
      <c r="A62" s="33">
        <v>59</v>
      </c>
      <c r="B62" s="34">
        <v>20.9</v>
      </c>
      <c r="C62" s="35"/>
      <c r="D62" s="34">
        <f t="shared" si="3"/>
        <v>0</v>
      </c>
      <c r="E62" s="36"/>
      <c r="F62" s="37"/>
      <c r="G62" s="36"/>
      <c r="H62" s="28">
        <f t="shared" si="0"/>
        <v>0</v>
      </c>
      <c r="I62" s="5">
        <f t="shared" si="1"/>
        <v>0</v>
      </c>
      <c r="K62" s="33"/>
      <c r="L62" s="26"/>
      <c r="M62" s="34">
        <f t="shared" si="4"/>
        <v>0</v>
      </c>
      <c r="N62" s="27">
        <v>0</v>
      </c>
      <c r="O62" s="35"/>
      <c r="P62" s="39"/>
      <c r="Q62" s="47">
        <f t="shared" si="6"/>
        <v>0</v>
      </c>
      <c r="R62" s="41"/>
    </row>
    <row r="63" spans="1:18" ht="15.6" x14ac:dyDescent="0.3">
      <c r="A63" s="33">
        <v>60</v>
      </c>
      <c r="B63" s="34">
        <v>20.9</v>
      </c>
      <c r="C63" s="35"/>
      <c r="D63" s="34">
        <f t="shared" si="3"/>
        <v>0</v>
      </c>
      <c r="E63" s="36"/>
      <c r="F63" s="37"/>
      <c r="G63" s="36"/>
      <c r="H63" s="28">
        <f t="shared" si="0"/>
        <v>0</v>
      </c>
      <c r="I63" s="5">
        <f t="shared" si="1"/>
        <v>0</v>
      </c>
      <c r="K63" s="33"/>
      <c r="L63" s="26"/>
      <c r="M63" s="34">
        <f t="shared" si="4"/>
        <v>0</v>
      </c>
      <c r="N63" s="27">
        <v>0</v>
      </c>
      <c r="O63" s="35"/>
      <c r="P63" s="39"/>
      <c r="Q63" s="47">
        <f t="shared" si="6"/>
        <v>0</v>
      </c>
      <c r="R63" s="41"/>
    </row>
  </sheetData>
  <mergeCells count="2">
    <mergeCell ref="A1:H1"/>
    <mergeCell ref="K2:R2"/>
  </mergeCells>
  <pageMargins left="0.7" right="0.7" top="0.75" bottom="0.75" header="0" footer="0"/>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8706"/>
  <sheetViews>
    <sheetView topLeftCell="A8685" workbookViewId="0">
      <selection activeCell="B20" sqref="B20"/>
    </sheetView>
  </sheetViews>
  <sheetFormatPr defaultColWidth="11.19921875" defaultRowHeight="15" customHeight="1" x14ac:dyDescent="0.3"/>
  <cols>
    <col min="1" max="1" width="18.69921875" customWidth="1"/>
    <col min="2" max="2" width="14.19921875" customWidth="1"/>
    <col min="3" max="3" width="17.69921875" customWidth="1"/>
    <col min="4" max="4" width="14.69921875" customWidth="1"/>
    <col min="5" max="5" width="16.69921875" customWidth="1"/>
    <col min="6" max="7" width="11" customWidth="1"/>
  </cols>
  <sheetData>
    <row r="1" spans="1:5" ht="31.5" customHeight="1" x14ac:dyDescent="0.3"/>
    <row r="2" spans="1:5" ht="15.6" x14ac:dyDescent="0.3">
      <c r="A2" s="289">
        <v>44789</v>
      </c>
    </row>
    <row r="3" spans="1:5" ht="15.6" x14ac:dyDescent="0.3">
      <c r="A3" s="290" t="s">
        <v>407</v>
      </c>
      <c r="B3" s="291" t="s">
        <v>408</v>
      </c>
      <c r="C3" s="291" t="s">
        <v>409</v>
      </c>
      <c r="D3" s="291" t="s">
        <v>410</v>
      </c>
      <c r="E3" s="292" t="s">
        <v>411</v>
      </c>
    </row>
    <row r="4" spans="1:5" ht="15.6" x14ac:dyDescent="0.3">
      <c r="A4" s="33" t="s">
        <v>412</v>
      </c>
      <c r="B4" s="29">
        <v>352</v>
      </c>
      <c r="C4" s="29">
        <v>315</v>
      </c>
      <c r="D4" s="29">
        <v>68</v>
      </c>
      <c r="E4" s="41">
        <f t="shared" ref="E4:E9" si="0">(C4+D4)-B4</f>
        <v>31</v>
      </c>
    </row>
    <row r="5" spans="1:5" ht="15.6" x14ac:dyDescent="0.3">
      <c r="A5" s="33" t="s">
        <v>413</v>
      </c>
      <c r="B5" s="29">
        <v>404</v>
      </c>
      <c r="C5" s="29">
        <v>185</v>
      </c>
      <c r="D5" s="29">
        <v>219</v>
      </c>
      <c r="E5" s="41">
        <f t="shared" si="0"/>
        <v>0</v>
      </c>
    </row>
    <row r="6" spans="1:5" ht="15.6" x14ac:dyDescent="0.3">
      <c r="A6" s="33" t="s">
        <v>414</v>
      </c>
      <c r="B6" s="29">
        <v>61</v>
      </c>
      <c r="C6" s="29">
        <v>0</v>
      </c>
      <c r="D6" s="29">
        <v>61</v>
      </c>
      <c r="E6" s="41">
        <f t="shared" si="0"/>
        <v>0</v>
      </c>
    </row>
    <row r="7" spans="1:5" ht="15.6" x14ac:dyDescent="0.3">
      <c r="A7" s="33" t="s">
        <v>415</v>
      </c>
      <c r="B7" s="29">
        <v>168</v>
      </c>
      <c r="C7" s="29">
        <v>0</v>
      </c>
      <c r="D7" s="29">
        <v>168</v>
      </c>
      <c r="E7" s="41">
        <f t="shared" si="0"/>
        <v>0</v>
      </c>
    </row>
    <row r="8" spans="1:5" ht="15.6" x14ac:dyDescent="0.3">
      <c r="A8" s="33" t="s">
        <v>416</v>
      </c>
      <c r="B8" s="29">
        <v>68</v>
      </c>
      <c r="C8" s="29">
        <v>0</v>
      </c>
      <c r="D8" s="29">
        <v>106</v>
      </c>
      <c r="E8" s="41">
        <f t="shared" si="0"/>
        <v>38</v>
      </c>
    </row>
    <row r="9" spans="1:5" ht="15.6" x14ac:dyDescent="0.3">
      <c r="A9" s="44" t="s">
        <v>417</v>
      </c>
      <c r="B9" s="293">
        <v>470</v>
      </c>
      <c r="C9" s="293">
        <v>0</v>
      </c>
      <c r="D9" s="293">
        <v>490</v>
      </c>
      <c r="E9" s="161">
        <f t="shared" si="0"/>
        <v>20</v>
      </c>
    </row>
    <row r="10" spans="1:5" ht="15.6" x14ac:dyDescent="0.3">
      <c r="A10" s="294"/>
      <c r="B10" s="295"/>
      <c r="C10" s="295"/>
      <c r="D10" s="296" t="s">
        <v>418</v>
      </c>
      <c r="E10" s="297">
        <f>SUM(E4:E9)</f>
        <v>89</v>
      </c>
    </row>
    <row r="11" spans="1:5" ht="15.6" x14ac:dyDescent="0.3"/>
    <row r="12" spans="1:5" ht="15.6" x14ac:dyDescent="0.3"/>
    <row r="13" spans="1:5" ht="15.6" x14ac:dyDescent="0.3">
      <c r="A13" s="289">
        <v>44790</v>
      </c>
    </row>
    <row r="14" spans="1:5" ht="15.6" x14ac:dyDescent="0.3">
      <c r="A14" s="290" t="s">
        <v>407</v>
      </c>
      <c r="B14" s="291" t="s">
        <v>408</v>
      </c>
      <c r="C14" s="291" t="s">
        <v>409</v>
      </c>
      <c r="D14" s="291" t="s">
        <v>410</v>
      </c>
      <c r="E14" s="292" t="s">
        <v>411</v>
      </c>
    </row>
    <row r="15" spans="1:5" ht="15.6" x14ac:dyDescent="0.3">
      <c r="A15" s="33" t="s">
        <v>412</v>
      </c>
      <c r="B15" s="29">
        <v>300</v>
      </c>
      <c r="C15" s="29">
        <v>0</v>
      </c>
      <c r="D15" s="29">
        <v>352</v>
      </c>
      <c r="E15" s="41">
        <f t="shared" ref="E15:E20" si="1">(C15+D15)-B15</f>
        <v>52</v>
      </c>
    </row>
    <row r="16" spans="1:5" ht="15.6" x14ac:dyDescent="0.3">
      <c r="A16" s="33" t="s">
        <v>413</v>
      </c>
      <c r="B16" s="29">
        <v>250</v>
      </c>
      <c r="C16" s="29">
        <v>0</v>
      </c>
      <c r="D16" s="29">
        <v>404</v>
      </c>
      <c r="E16" s="41">
        <f t="shared" si="1"/>
        <v>154</v>
      </c>
    </row>
    <row r="17" spans="1:5" ht="15.6" x14ac:dyDescent="0.3">
      <c r="A17" s="33" t="s">
        <v>414</v>
      </c>
      <c r="B17" s="29">
        <v>91</v>
      </c>
      <c r="C17" s="29">
        <v>30</v>
      </c>
      <c r="D17" s="29">
        <v>61</v>
      </c>
      <c r="E17" s="41">
        <f t="shared" si="1"/>
        <v>0</v>
      </c>
    </row>
    <row r="18" spans="1:5" ht="15.6" x14ac:dyDescent="0.3">
      <c r="A18" s="33" t="s">
        <v>415</v>
      </c>
      <c r="B18" s="29">
        <v>158</v>
      </c>
      <c r="C18" s="29">
        <v>180</v>
      </c>
      <c r="D18" s="29">
        <v>168</v>
      </c>
      <c r="E18" s="41">
        <f t="shared" si="1"/>
        <v>190</v>
      </c>
    </row>
    <row r="19" spans="1:5" ht="15.6" x14ac:dyDescent="0.3">
      <c r="A19" s="33" t="s">
        <v>416</v>
      </c>
      <c r="B19" s="29">
        <v>146</v>
      </c>
      <c r="C19" s="29">
        <v>90</v>
      </c>
      <c r="D19" s="29">
        <v>68</v>
      </c>
      <c r="E19" s="41">
        <f t="shared" si="1"/>
        <v>12</v>
      </c>
    </row>
    <row r="20" spans="1:5" ht="15.6" x14ac:dyDescent="0.3">
      <c r="A20" s="44" t="s">
        <v>417</v>
      </c>
      <c r="B20" s="293">
        <v>400</v>
      </c>
      <c r="C20" s="293">
        <v>0</v>
      </c>
      <c r="D20" s="293">
        <v>470</v>
      </c>
      <c r="E20" s="161">
        <f t="shared" si="1"/>
        <v>70</v>
      </c>
    </row>
    <row r="21" spans="1:5" ht="15.6" x14ac:dyDescent="0.3">
      <c r="A21" s="294"/>
      <c r="B21" s="295"/>
      <c r="C21" s="295"/>
      <c r="D21" s="296" t="s">
        <v>418</v>
      </c>
      <c r="E21" s="297">
        <f>SUM(E15:E20)</f>
        <v>478</v>
      </c>
    </row>
    <row r="24" spans="1:5" ht="15.6" x14ac:dyDescent="0.3">
      <c r="A24" s="289">
        <v>44791</v>
      </c>
    </row>
    <row r="25" spans="1:5" ht="15.6" x14ac:dyDescent="0.3">
      <c r="A25" s="290" t="s">
        <v>407</v>
      </c>
      <c r="B25" s="291" t="s">
        <v>408</v>
      </c>
      <c r="C25" s="291" t="s">
        <v>409</v>
      </c>
      <c r="D25" s="298" t="s">
        <v>410</v>
      </c>
      <c r="E25" s="292" t="s">
        <v>411</v>
      </c>
    </row>
    <row r="26" spans="1:5" ht="15.6" x14ac:dyDescent="0.3">
      <c r="A26" s="33" t="s">
        <v>412</v>
      </c>
      <c r="B26" s="29">
        <v>300</v>
      </c>
      <c r="C26" s="29">
        <v>0</v>
      </c>
      <c r="D26" s="29">
        <v>300</v>
      </c>
      <c r="E26" s="41">
        <f t="shared" ref="E26:E31" si="2">(C26+D26)-B26</f>
        <v>0</v>
      </c>
    </row>
    <row r="27" spans="1:5" ht="15.6" x14ac:dyDescent="0.3">
      <c r="A27" s="33" t="s">
        <v>413</v>
      </c>
      <c r="B27" s="29">
        <v>250</v>
      </c>
      <c r="C27" s="29">
        <v>0</v>
      </c>
      <c r="D27" s="29">
        <v>250</v>
      </c>
      <c r="E27" s="41">
        <f t="shared" si="2"/>
        <v>0</v>
      </c>
    </row>
    <row r="28" spans="1:5" ht="15.6" x14ac:dyDescent="0.3">
      <c r="A28" s="33" t="s">
        <v>414</v>
      </c>
      <c r="B28" s="29">
        <v>91</v>
      </c>
      <c r="C28" s="29">
        <v>0</v>
      </c>
      <c r="D28" s="29">
        <v>91</v>
      </c>
      <c r="E28" s="41">
        <f t="shared" si="2"/>
        <v>0</v>
      </c>
    </row>
    <row r="29" spans="1:5" ht="15.6" x14ac:dyDescent="0.3">
      <c r="A29" s="33" t="s">
        <v>415</v>
      </c>
      <c r="B29" s="29">
        <v>126</v>
      </c>
      <c r="C29" s="29">
        <v>50</v>
      </c>
      <c r="D29" s="29">
        <v>158</v>
      </c>
      <c r="E29" s="41">
        <f t="shared" si="2"/>
        <v>82</v>
      </c>
    </row>
    <row r="30" spans="1:5" ht="15.6" x14ac:dyDescent="0.3">
      <c r="A30" s="33" t="s">
        <v>416</v>
      </c>
      <c r="B30" s="29">
        <v>113</v>
      </c>
      <c r="C30" s="29">
        <v>0</v>
      </c>
      <c r="D30" s="29">
        <v>146</v>
      </c>
      <c r="E30" s="41">
        <f t="shared" si="2"/>
        <v>33</v>
      </c>
    </row>
    <row r="31" spans="1:5" ht="15.6" x14ac:dyDescent="0.3">
      <c r="A31" s="44" t="s">
        <v>417</v>
      </c>
      <c r="B31" s="293">
        <v>400</v>
      </c>
      <c r="C31" s="293">
        <v>0</v>
      </c>
      <c r="D31" s="293">
        <v>400</v>
      </c>
      <c r="E31" s="161">
        <f t="shared" si="2"/>
        <v>0</v>
      </c>
    </row>
    <row r="32" spans="1:5" ht="15.6" x14ac:dyDescent="0.3">
      <c r="A32" s="294"/>
      <c r="B32" s="295"/>
      <c r="C32" s="295"/>
      <c r="D32" s="296" t="s">
        <v>418</v>
      </c>
      <c r="E32" s="297">
        <f>SUM(E26:E31)</f>
        <v>115</v>
      </c>
    </row>
    <row r="35" spans="1:5" ht="15.6" x14ac:dyDescent="0.3">
      <c r="A35" s="289">
        <v>44792</v>
      </c>
    </row>
    <row r="36" spans="1:5" ht="15.6" x14ac:dyDescent="0.3">
      <c r="A36" s="290" t="s">
        <v>407</v>
      </c>
      <c r="B36" s="291" t="s">
        <v>408</v>
      </c>
      <c r="C36" s="291" t="s">
        <v>409</v>
      </c>
      <c r="D36" s="291" t="s">
        <v>410</v>
      </c>
      <c r="E36" s="292" t="s">
        <v>411</v>
      </c>
    </row>
    <row r="37" spans="1:5" ht="15.6" x14ac:dyDescent="0.3">
      <c r="A37" s="33" t="s">
        <v>412</v>
      </c>
      <c r="B37" s="29">
        <v>300</v>
      </c>
      <c r="C37" s="29">
        <v>0</v>
      </c>
      <c r="D37" s="29">
        <v>300</v>
      </c>
      <c r="E37" s="41">
        <f t="shared" ref="E37:E42" si="3">(C37+D37)-B37</f>
        <v>0</v>
      </c>
    </row>
    <row r="38" spans="1:5" ht="15.6" x14ac:dyDescent="0.3">
      <c r="A38" s="33" t="s">
        <v>413</v>
      </c>
      <c r="B38" s="29">
        <v>250</v>
      </c>
      <c r="C38" s="29">
        <v>0</v>
      </c>
      <c r="D38" s="29">
        <v>250</v>
      </c>
      <c r="E38" s="41">
        <f t="shared" si="3"/>
        <v>0</v>
      </c>
    </row>
    <row r="39" spans="1:5" ht="15.6" x14ac:dyDescent="0.3">
      <c r="A39" s="33" t="s">
        <v>414</v>
      </c>
      <c r="B39" s="29">
        <v>91</v>
      </c>
      <c r="C39" s="29">
        <v>0</v>
      </c>
      <c r="D39" s="29">
        <v>91</v>
      </c>
      <c r="E39" s="41">
        <f t="shared" si="3"/>
        <v>0</v>
      </c>
    </row>
    <row r="40" spans="1:5" ht="15.6" x14ac:dyDescent="0.3">
      <c r="A40" s="33" t="s">
        <v>415</v>
      </c>
      <c r="B40" s="29">
        <v>263</v>
      </c>
      <c r="C40" s="29">
        <v>240</v>
      </c>
      <c r="D40" s="29">
        <v>126</v>
      </c>
      <c r="E40" s="41">
        <f t="shared" si="3"/>
        <v>103</v>
      </c>
    </row>
    <row r="41" spans="1:5" ht="15.6" x14ac:dyDescent="0.3">
      <c r="A41" s="33" t="s">
        <v>416</v>
      </c>
      <c r="B41" s="29">
        <v>96</v>
      </c>
      <c r="C41" s="29">
        <v>0</v>
      </c>
      <c r="D41" s="29">
        <v>113</v>
      </c>
      <c r="E41" s="41">
        <f t="shared" si="3"/>
        <v>17</v>
      </c>
    </row>
    <row r="42" spans="1:5" ht="15.6" x14ac:dyDescent="0.3">
      <c r="A42" s="44" t="s">
        <v>417</v>
      </c>
      <c r="B42" s="293">
        <v>400</v>
      </c>
      <c r="C42" s="293">
        <v>0</v>
      </c>
      <c r="D42" s="293">
        <v>400</v>
      </c>
      <c r="E42" s="161">
        <f t="shared" si="3"/>
        <v>0</v>
      </c>
    </row>
    <row r="43" spans="1:5" ht="15.6" x14ac:dyDescent="0.3">
      <c r="A43" s="294"/>
      <c r="B43" s="295"/>
      <c r="C43" s="295"/>
      <c r="D43" s="296" t="s">
        <v>418</v>
      </c>
      <c r="E43" s="297">
        <f>SUM(E37:E42)</f>
        <v>120</v>
      </c>
    </row>
    <row r="46" spans="1:5" ht="15.6" x14ac:dyDescent="0.3">
      <c r="A46" s="289">
        <v>44793</v>
      </c>
    </row>
    <row r="47" spans="1:5" ht="15.6" x14ac:dyDescent="0.3">
      <c r="A47" s="290" t="s">
        <v>407</v>
      </c>
      <c r="B47" s="291" t="s">
        <v>408</v>
      </c>
      <c r="C47" s="291" t="s">
        <v>409</v>
      </c>
      <c r="D47" s="298" t="s">
        <v>410</v>
      </c>
      <c r="E47" s="292" t="s">
        <v>411</v>
      </c>
    </row>
    <row r="48" spans="1:5" ht="15.6" x14ac:dyDescent="0.3">
      <c r="A48" s="33" t="s">
        <v>412</v>
      </c>
      <c r="B48" s="29">
        <v>288</v>
      </c>
      <c r="C48" s="29">
        <v>0</v>
      </c>
      <c r="D48" s="29">
        <v>300</v>
      </c>
      <c r="E48" s="41">
        <f t="shared" ref="E48:E53" si="4">(C48+D48)-B48</f>
        <v>12</v>
      </c>
    </row>
    <row r="49" spans="1:5" ht="15.6" x14ac:dyDescent="0.3">
      <c r="A49" s="33" t="s">
        <v>413</v>
      </c>
      <c r="B49" s="29">
        <v>250</v>
      </c>
      <c r="C49" s="29">
        <v>0</v>
      </c>
      <c r="D49" s="29">
        <v>250</v>
      </c>
      <c r="E49" s="41">
        <f t="shared" si="4"/>
        <v>0</v>
      </c>
    </row>
    <row r="50" spans="1:5" ht="15.6" x14ac:dyDescent="0.3">
      <c r="A50" s="33" t="s">
        <v>414</v>
      </c>
      <c r="B50" s="29">
        <v>91</v>
      </c>
      <c r="C50" s="29">
        <v>0</v>
      </c>
      <c r="D50" s="29">
        <v>91</v>
      </c>
      <c r="E50" s="41">
        <f t="shared" si="4"/>
        <v>0</v>
      </c>
    </row>
    <row r="51" spans="1:5" ht="15.6" x14ac:dyDescent="0.3">
      <c r="A51" s="33" t="s">
        <v>415</v>
      </c>
      <c r="B51" s="29">
        <v>217</v>
      </c>
      <c r="C51" s="29">
        <v>0</v>
      </c>
      <c r="D51" s="29">
        <v>263</v>
      </c>
      <c r="E51" s="41">
        <f t="shared" si="4"/>
        <v>46</v>
      </c>
    </row>
    <row r="52" spans="1:5" ht="15.6" x14ac:dyDescent="0.3">
      <c r="A52" s="33" t="s">
        <v>416</v>
      </c>
      <c r="B52" s="29">
        <v>96</v>
      </c>
      <c r="C52" s="29">
        <v>0</v>
      </c>
      <c r="D52" s="29">
        <v>113</v>
      </c>
      <c r="E52" s="41">
        <f t="shared" si="4"/>
        <v>17</v>
      </c>
    </row>
    <row r="53" spans="1:5" ht="15.6" x14ac:dyDescent="0.3">
      <c r="A53" s="44" t="s">
        <v>417</v>
      </c>
      <c r="B53" s="293">
        <v>400</v>
      </c>
      <c r="C53" s="293">
        <v>0</v>
      </c>
      <c r="D53" s="293">
        <v>400</v>
      </c>
      <c r="E53" s="161">
        <f t="shared" si="4"/>
        <v>0</v>
      </c>
    </row>
    <row r="54" spans="1:5" ht="15.6" x14ac:dyDescent="0.3">
      <c r="A54" s="294"/>
      <c r="B54" s="295"/>
      <c r="C54" s="295"/>
      <c r="D54" s="296" t="s">
        <v>418</v>
      </c>
      <c r="E54" s="297">
        <f>SUM(E48:E53)</f>
        <v>75</v>
      </c>
    </row>
    <row r="57" spans="1:5" ht="15.6" x14ac:dyDescent="0.3">
      <c r="A57" s="289">
        <v>44794</v>
      </c>
    </row>
    <row r="58" spans="1:5" ht="15.6" x14ac:dyDescent="0.3">
      <c r="A58" s="290" t="s">
        <v>407</v>
      </c>
      <c r="B58" s="291" t="s">
        <v>408</v>
      </c>
      <c r="C58" s="291" t="s">
        <v>409</v>
      </c>
      <c r="D58" s="298" t="s">
        <v>410</v>
      </c>
      <c r="E58" s="292" t="s">
        <v>411</v>
      </c>
    </row>
    <row r="59" spans="1:5" ht="15.6" x14ac:dyDescent="0.3">
      <c r="A59" s="33" t="s">
        <v>412</v>
      </c>
      <c r="B59" s="29">
        <v>252</v>
      </c>
      <c r="C59" s="29">
        <v>0</v>
      </c>
      <c r="D59" s="29">
        <v>288</v>
      </c>
      <c r="E59" s="41">
        <f t="shared" ref="E59:E64" si="5">(C59+D59)-B59</f>
        <v>36</v>
      </c>
    </row>
    <row r="60" spans="1:5" ht="15.6" x14ac:dyDescent="0.3">
      <c r="A60" s="33" t="s">
        <v>413</v>
      </c>
      <c r="B60" s="29">
        <v>250</v>
      </c>
      <c r="C60" s="29">
        <v>0</v>
      </c>
      <c r="D60" s="29">
        <v>250</v>
      </c>
      <c r="E60" s="41">
        <f t="shared" si="5"/>
        <v>0</v>
      </c>
    </row>
    <row r="61" spans="1:5" ht="15.6" x14ac:dyDescent="0.3">
      <c r="A61" s="33" t="s">
        <v>414</v>
      </c>
      <c r="B61" s="29">
        <v>91</v>
      </c>
      <c r="C61" s="29">
        <v>0</v>
      </c>
      <c r="D61" s="29">
        <v>91</v>
      </c>
      <c r="E61" s="41">
        <f t="shared" si="5"/>
        <v>0</v>
      </c>
    </row>
    <row r="62" spans="1:5" ht="15.6" x14ac:dyDescent="0.3">
      <c r="A62" s="33" t="s">
        <v>415</v>
      </c>
      <c r="B62" s="29">
        <v>193</v>
      </c>
      <c r="C62" s="29">
        <v>0</v>
      </c>
      <c r="D62" s="29">
        <v>217</v>
      </c>
      <c r="E62" s="41">
        <f t="shared" si="5"/>
        <v>24</v>
      </c>
    </row>
    <row r="63" spans="1:5" ht="15.6" x14ac:dyDescent="0.3">
      <c r="A63" s="33" t="s">
        <v>416</v>
      </c>
      <c r="B63" s="29">
        <v>96</v>
      </c>
      <c r="C63" s="29">
        <v>0</v>
      </c>
      <c r="D63" s="29">
        <v>96</v>
      </c>
      <c r="E63" s="41">
        <f t="shared" si="5"/>
        <v>0</v>
      </c>
    </row>
    <row r="64" spans="1:5" ht="15.6" x14ac:dyDescent="0.3">
      <c r="A64" s="44" t="s">
        <v>417</v>
      </c>
      <c r="B64" s="293">
        <v>380</v>
      </c>
      <c r="C64" s="293">
        <v>0</v>
      </c>
      <c r="D64" s="293">
        <v>400</v>
      </c>
      <c r="E64" s="161">
        <f t="shared" si="5"/>
        <v>20</v>
      </c>
    </row>
    <row r="65" spans="1:5" ht="15.6" x14ac:dyDescent="0.3">
      <c r="A65" s="294"/>
      <c r="B65" s="295"/>
      <c r="C65" s="295"/>
      <c r="D65" s="296" t="s">
        <v>418</v>
      </c>
      <c r="E65" s="297">
        <f>SUM(E59:E64)</f>
        <v>80</v>
      </c>
    </row>
    <row r="67" spans="1:5" ht="15.6" x14ac:dyDescent="0.3">
      <c r="A67" s="289">
        <v>44795</v>
      </c>
    </row>
    <row r="68" spans="1:5" ht="15.6" x14ac:dyDescent="0.3">
      <c r="A68" s="290" t="s">
        <v>407</v>
      </c>
      <c r="B68" s="291" t="s">
        <v>408</v>
      </c>
      <c r="C68" s="291" t="s">
        <v>409</v>
      </c>
      <c r="D68" s="298" t="s">
        <v>410</v>
      </c>
      <c r="E68" s="299" t="s">
        <v>411</v>
      </c>
    </row>
    <row r="69" spans="1:5" ht="15.6" x14ac:dyDescent="0.3">
      <c r="A69" s="33" t="s">
        <v>412</v>
      </c>
      <c r="B69" s="29">
        <v>240</v>
      </c>
      <c r="C69" s="29">
        <v>0</v>
      </c>
      <c r="D69" s="29">
        <v>252</v>
      </c>
      <c r="E69" s="41">
        <f t="shared" ref="E69:E74" si="6">(C69+D69)-B69</f>
        <v>12</v>
      </c>
    </row>
    <row r="70" spans="1:5" ht="15.6" x14ac:dyDescent="0.3">
      <c r="A70" s="33" t="s">
        <v>413</v>
      </c>
      <c r="B70" s="29">
        <v>250</v>
      </c>
      <c r="C70" s="29">
        <v>0</v>
      </c>
      <c r="D70" s="29">
        <v>250</v>
      </c>
      <c r="E70" s="41">
        <f t="shared" si="6"/>
        <v>0</v>
      </c>
    </row>
    <row r="71" spans="1:5" ht="15.6" x14ac:dyDescent="0.3">
      <c r="A71" s="33" t="s">
        <v>414</v>
      </c>
      <c r="B71" s="29">
        <v>91</v>
      </c>
      <c r="C71" s="29">
        <v>0</v>
      </c>
      <c r="D71" s="29">
        <v>91</v>
      </c>
      <c r="E71" s="41">
        <f t="shared" si="6"/>
        <v>0</v>
      </c>
    </row>
    <row r="72" spans="1:5" ht="15.6" x14ac:dyDescent="0.3">
      <c r="A72" s="33" t="s">
        <v>415</v>
      </c>
      <c r="B72" s="29">
        <v>165</v>
      </c>
      <c r="C72" s="29">
        <v>0</v>
      </c>
      <c r="D72" s="29">
        <v>193</v>
      </c>
      <c r="E72" s="41">
        <f t="shared" si="6"/>
        <v>28</v>
      </c>
    </row>
    <row r="73" spans="1:5" ht="15.6" x14ac:dyDescent="0.3">
      <c r="A73" s="33" t="s">
        <v>416</v>
      </c>
      <c r="B73" s="29">
        <v>84</v>
      </c>
      <c r="C73" s="29">
        <v>0</v>
      </c>
      <c r="D73" s="29">
        <v>96</v>
      </c>
      <c r="E73" s="41">
        <f t="shared" si="6"/>
        <v>12</v>
      </c>
    </row>
    <row r="74" spans="1:5" ht="15.6" x14ac:dyDescent="0.3">
      <c r="A74" s="44" t="s">
        <v>417</v>
      </c>
      <c r="B74" s="293">
        <v>380</v>
      </c>
      <c r="C74" s="293">
        <v>0</v>
      </c>
      <c r="D74" s="293">
        <v>400</v>
      </c>
      <c r="E74" s="161">
        <f t="shared" si="6"/>
        <v>20</v>
      </c>
    </row>
    <row r="75" spans="1:5" ht="15.6" x14ac:dyDescent="0.3">
      <c r="A75" s="294"/>
      <c r="B75" s="295"/>
      <c r="C75" s="295"/>
      <c r="D75" s="296" t="s">
        <v>418</v>
      </c>
      <c r="E75" s="297">
        <f>SUM(E69:E74)</f>
        <v>72</v>
      </c>
    </row>
    <row r="78" spans="1:5" ht="15.6" x14ac:dyDescent="0.3">
      <c r="A78" s="289">
        <v>44796</v>
      </c>
    </row>
    <row r="79" spans="1:5" ht="15.6" x14ac:dyDescent="0.3">
      <c r="A79" s="290" t="s">
        <v>407</v>
      </c>
      <c r="B79" s="291" t="s">
        <v>408</v>
      </c>
      <c r="C79" s="291" t="s">
        <v>409</v>
      </c>
      <c r="D79" s="298" t="s">
        <v>410</v>
      </c>
      <c r="E79" s="292" t="s">
        <v>411</v>
      </c>
    </row>
    <row r="80" spans="1:5" ht="15.6" x14ac:dyDescent="0.3">
      <c r="A80" s="33" t="s">
        <v>412</v>
      </c>
      <c r="B80" s="29">
        <v>240</v>
      </c>
      <c r="C80" s="29">
        <v>0</v>
      </c>
      <c r="D80" s="29">
        <v>240</v>
      </c>
      <c r="E80" s="41">
        <f t="shared" ref="E80:E83" si="7">(C80+D80)-B80</f>
        <v>0</v>
      </c>
    </row>
    <row r="81" spans="1:5" ht="15.6" x14ac:dyDescent="0.3">
      <c r="A81" s="33" t="s">
        <v>413</v>
      </c>
      <c r="B81" s="29">
        <v>250</v>
      </c>
      <c r="C81" s="29">
        <v>0</v>
      </c>
      <c r="D81" s="29">
        <v>250</v>
      </c>
      <c r="E81" s="41">
        <f t="shared" si="7"/>
        <v>0</v>
      </c>
    </row>
    <row r="82" spans="1:5" ht="15.6" x14ac:dyDescent="0.3">
      <c r="A82" s="33" t="s">
        <v>414</v>
      </c>
      <c r="B82" s="29">
        <v>91</v>
      </c>
      <c r="C82" s="29">
        <v>0</v>
      </c>
      <c r="D82" s="29">
        <v>91</v>
      </c>
      <c r="E82" s="41">
        <f t="shared" si="7"/>
        <v>0</v>
      </c>
    </row>
    <row r="83" spans="1:5" ht="15.6" x14ac:dyDescent="0.3">
      <c r="A83" s="33" t="s">
        <v>415</v>
      </c>
      <c r="B83" s="29">
        <v>161</v>
      </c>
      <c r="C83" s="29">
        <v>0</v>
      </c>
      <c r="D83" s="29">
        <v>165</v>
      </c>
      <c r="E83" s="41">
        <f t="shared" si="7"/>
        <v>4</v>
      </c>
    </row>
    <row r="84" spans="1:5" ht="15.6" x14ac:dyDescent="0.3">
      <c r="A84" s="33" t="s">
        <v>416</v>
      </c>
      <c r="B84" s="29">
        <v>84</v>
      </c>
      <c r="C84" s="29">
        <v>90</v>
      </c>
      <c r="D84" s="29">
        <v>175</v>
      </c>
      <c r="E84" s="41">
        <f>D84-(B84+C84)</f>
        <v>1</v>
      </c>
    </row>
    <row r="85" spans="1:5" ht="15.6" x14ac:dyDescent="0.3">
      <c r="A85" s="44" t="s">
        <v>417</v>
      </c>
      <c r="B85" s="293">
        <v>360</v>
      </c>
      <c r="C85" s="293">
        <v>0</v>
      </c>
      <c r="D85" s="293">
        <v>380</v>
      </c>
      <c r="E85" s="161">
        <f>(C85+D85)-B85</f>
        <v>20</v>
      </c>
    </row>
    <row r="86" spans="1:5" ht="15.6" x14ac:dyDescent="0.3">
      <c r="A86" s="294"/>
      <c r="B86" s="295"/>
      <c r="C86" s="295"/>
      <c r="D86" s="296" t="s">
        <v>418</v>
      </c>
      <c r="E86" s="297">
        <f>SUM(E80:E85)</f>
        <v>25</v>
      </c>
    </row>
    <row r="89" spans="1:5" ht="15.6" x14ac:dyDescent="0.3">
      <c r="A89" s="289">
        <v>44797</v>
      </c>
    </row>
    <row r="90" spans="1:5" ht="15.6" x14ac:dyDescent="0.3">
      <c r="A90" s="290" t="s">
        <v>407</v>
      </c>
      <c r="B90" s="291" t="s">
        <v>408</v>
      </c>
      <c r="C90" s="291" t="s">
        <v>409</v>
      </c>
      <c r="D90" s="298" t="s">
        <v>410</v>
      </c>
      <c r="E90" s="292" t="s">
        <v>411</v>
      </c>
    </row>
    <row r="91" spans="1:5" ht="15.6" x14ac:dyDescent="0.3">
      <c r="A91" s="33" t="s">
        <v>412</v>
      </c>
      <c r="B91" s="29">
        <v>240</v>
      </c>
      <c r="C91" s="29">
        <v>0</v>
      </c>
      <c r="D91" s="29">
        <v>240</v>
      </c>
      <c r="E91" s="41">
        <f t="shared" ref="E91:E94" si="8">(C91+D91)-B91</f>
        <v>0</v>
      </c>
    </row>
    <row r="92" spans="1:5" ht="15.6" x14ac:dyDescent="0.3">
      <c r="A92" s="33" t="s">
        <v>413</v>
      </c>
      <c r="B92" s="29">
        <v>250</v>
      </c>
      <c r="C92" s="29">
        <v>0</v>
      </c>
      <c r="D92" s="29">
        <v>250</v>
      </c>
      <c r="E92" s="41">
        <f t="shared" si="8"/>
        <v>0</v>
      </c>
    </row>
    <row r="93" spans="1:5" ht="15.6" x14ac:dyDescent="0.3">
      <c r="A93" s="33" t="s">
        <v>414</v>
      </c>
      <c r="B93" s="29">
        <v>91</v>
      </c>
      <c r="C93" s="29">
        <v>0</v>
      </c>
      <c r="D93" s="29">
        <v>91</v>
      </c>
      <c r="E93" s="41">
        <f t="shared" si="8"/>
        <v>0</v>
      </c>
    </row>
    <row r="94" spans="1:5" ht="15.6" x14ac:dyDescent="0.3">
      <c r="A94" s="33" t="s">
        <v>415</v>
      </c>
      <c r="B94" s="29">
        <v>350</v>
      </c>
      <c r="C94" s="29">
        <v>250</v>
      </c>
      <c r="D94" s="29">
        <v>165</v>
      </c>
      <c r="E94" s="41">
        <f t="shared" si="8"/>
        <v>65</v>
      </c>
    </row>
    <row r="95" spans="1:5" ht="15.6" x14ac:dyDescent="0.3">
      <c r="A95" s="33" t="s">
        <v>416</v>
      </c>
      <c r="B95" s="29">
        <v>135</v>
      </c>
      <c r="C95" s="29">
        <v>0</v>
      </c>
      <c r="D95" s="29">
        <v>175</v>
      </c>
      <c r="E95" s="41">
        <f>D95-(B95+C95)</f>
        <v>40</v>
      </c>
    </row>
    <row r="96" spans="1:5" ht="15.6" x14ac:dyDescent="0.3">
      <c r="A96" s="300" t="s">
        <v>417</v>
      </c>
      <c r="B96" s="3">
        <v>360</v>
      </c>
      <c r="C96" s="3">
        <v>0</v>
      </c>
      <c r="D96" s="3">
        <v>380</v>
      </c>
      <c r="E96" s="301">
        <f>(C96+D96)-B96</f>
        <v>20</v>
      </c>
    </row>
    <row r="97" spans="1:5" ht="15.6" x14ac:dyDescent="0.3">
      <c r="A97" s="3" t="s">
        <v>419</v>
      </c>
      <c r="B97" s="3"/>
      <c r="C97" s="3"/>
      <c r="D97" s="3"/>
      <c r="E97" s="3"/>
    </row>
    <row r="98" spans="1:5" ht="15.6" x14ac:dyDescent="0.3">
      <c r="A98" s="302"/>
      <c r="B98" s="303"/>
      <c r="C98" s="303"/>
      <c r="D98" s="296" t="s">
        <v>418</v>
      </c>
      <c r="E98" s="304">
        <f>SUM(E91:E96)</f>
        <v>125</v>
      </c>
    </row>
    <row r="101" spans="1:5" ht="15.6" x14ac:dyDescent="0.3">
      <c r="A101" s="289">
        <v>44798</v>
      </c>
    </row>
    <row r="102" spans="1:5" ht="15.6" x14ac:dyDescent="0.3">
      <c r="A102" s="290" t="s">
        <v>407</v>
      </c>
      <c r="B102" s="291" t="s">
        <v>408</v>
      </c>
      <c r="C102" s="291" t="s">
        <v>409</v>
      </c>
      <c r="D102" s="298" t="s">
        <v>410</v>
      </c>
      <c r="E102" s="292" t="s">
        <v>411</v>
      </c>
    </row>
    <row r="103" spans="1:5" ht="15.6" x14ac:dyDescent="0.3">
      <c r="A103" s="33" t="s">
        <v>412</v>
      </c>
      <c r="B103" s="29">
        <v>200</v>
      </c>
      <c r="C103" s="29">
        <v>0</v>
      </c>
      <c r="D103" s="29">
        <v>240</v>
      </c>
      <c r="E103" s="41">
        <f t="shared" ref="E103:E106" si="9">(C103+D103)-B103</f>
        <v>40</v>
      </c>
    </row>
    <row r="104" spans="1:5" ht="15.6" x14ac:dyDescent="0.3">
      <c r="A104" s="33" t="s">
        <v>413</v>
      </c>
      <c r="B104" s="29">
        <v>250</v>
      </c>
      <c r="C104" s="29">
        <v>0</v>
      </c>
      <c r="D104" s="29">
        <v>250</v>
      </c>
      <c r="E104" s="41">
        <f t="shared" si="9"/>
        <v>0</v>
      </c>
    </row>
    <row r="105" spans="1:5" ht="15.6" x14ac:dyDescent="0.3">
      <c r="A105" s="33" t="s">
        <v>414</v>
      </c>
      <c r="B105" s="29">
        <v>91</v>
      </c>
      <c r="C105" s="29">
        <v>0</v>
      </c>
      <c r="D105" s="29">
        <v>91</v>
      </c>
      <c r="E105" s="41">
        <f t="shared" si="9"/>
        <v>0</v>
      </c>
    </row>
    <row r="106" spans="1:5" ht="15.6" x14ac:dyDescent="0.3">
      <c r="A106" s="33" t="s">
        <v>415</v>
      </c>
      <c r="B106" s="29">
        <v>350</v>
      </c>
      <c r="C106" s="29">
        <v>0</v>
      </c>
      <c r="D106" s="29">
        <v>350</v>
      </c>
      <c r="E106" s="41">
        <f t="shared" si="9"/>
        <v>0</v>
      </c>
    </row>
    <row r="107" spans="1:5" ht="15.6" x14ac:dyDescent="0.3">
      <c r="A107" s="33" t="s">
        <v>416</v>
      </c>
      <c r="B107" s="29">
        <v>62</v>
      </c>
      <c r="C107" s="29">
        <v>0</v>
      </c>
      <c r="D107" s="29">
        <v>135</v>
      </c>
      <c r="E107" s="41">
        <f>D107-(B107+C107)</f>
        <v>73</v>
      </c>
    </row>
    <row r="108" spans="1:5" ht="15.6" x14ac:dyDescent="0.3">
      <c r="A108" s="300" t="s">
        <v>417</v>
      </c>
      <c r="B108" s="3">
        <v>360</v>
      </c>
      <c r="C108" s="3">
        <v>0</v>
      </c>
      <c r="D108" s="3">
        <v>380</v>
      </c>
      <c r="E108" s="301">
        <f t="shared" ref="E108:E109" si="10">(C108+D108)-B108</f>
        <v>20</v>
      </c>
    </row>
    <row r="109" spans="1:5" ht="15.6" x14ac:dyDescent="0.3">
      <c r="A109" s="3" t="s">
        <v>419</v>
      </c>
      <c r="B109" s="3">
        <v>0</v>
      </c>
      <c r="C109" s="3">
        <v>0</v>
      </c>
      <c r="D109" s="3">
        <v>0</v>
      </c>
      <c r="E109" s="301">
        <f t="shared" si="10"/>
        <v>0</v>
      </c>
    </row>
    <row r="110" spans="1:5" ht="15.6" x14ac:dyDescent="0.3">
      <c r="A110" s="302"/>
      <c r="B110" s="303"/>
      <c r="C110" s="303"/>
      <c r="D110" s="296" t="s">
        <v>418</v>
      </c>
      <c r="E110" s="304">
        <f>SUM(E103:E109)</f>
        <v>133</v>
      </c>
    </row>
    <row r="113" spans="1:5" ht="15.6" x14ac:dyDescent="0.3">
      <c r="A113" s="289">
        <v>44799</v>
      </c>
    </row>
    <row r="114" spans="1:5" ht="15.6" x14ac:dyDescent="0.3">
      <c r="A114" s="290" t="s">
        <v>407</v>
      </c>
      <c r="B114" s="291" t="s">
        <v>408</v>
      </c>
      <c r="C114" s="291" t="s">
        <v>409</v>
      </c>
      <c r="D114" s="298" t="s">
        <v>410</v>
      </c>
      <c r="E114" s="292" t="s">
        <v>411</v>
      </c>
    </row>
    <row r="115" spans="1:5" ht="15.6" x14ac:dyDescent="0.3">
      <c r="A115" s="33" t="s">
        <v>412</v>
      </c>
      <c r="B115" s="29">
        <v>200</v>
      </c>
      <c r="C115" s="29">
        <v>0</v>
      </c>
      <c r="D115" s="29">
        <v>200</v>
      </c>
      <c r="E115" s="41">
        <f t="shared" ref="E115:E118" si="11">(C115+D115)-B115</f>
        <v>0</v>
      </c>
    </row>
    <row r="116" spans="1:5" ht="15.6" x14ac:dyDescent="0.3">
      <c r="A116" s="33" t="s">
        <v>413</v>
      </c>
      <c r="B116" s="29">
        <v>250</v>
      </c>
      <c r="C116" s="29">
        <v>0</v>
      </c>
      <c r="D116" s="29">
        <v>250</v>
      </c>
      <c r="E116" s="41">
        <f t="shared" si="11"/>
        <v>0</v>
      </c>
    </row>
    <row r="117" spans="1:5" ht="15.6" x14ac:dyDescent="0.3">
      <c r="A117" s="33" t="s">
        <v>414</v>
      </c>
      <c r="B117" s="29">
        <v>91</v>
      </c>
      <c r="C117" s="29">
        <v>0</v>
      </c>
      <c r="D117" s="29">
        <v>91</v>
      </c>
      <c r="E117" s="41">
        <f t="shared" si="11"/>
        <v>0</v>
      </c>
    </row>
    <row r="118" spans="1:5" ht="15.6" x14ac:dyDescent="0.3">
      <c r="A118" s="33" t="s">
        <v>415</v>
      </c>
      <c r="B118" s="29">
        <v>263</v>
      </c>
      <c r="C118" s="29">
        <v>0</v>
      </c>
      <c r="D118" s="29">
        <v>350</v>
      </c>
      <c r="E118" s="41">
        <f t="shared" si="11"/>
        <v>87</v>
      </c>
    </row>
    <row r="119" spans="1:5" ht="15.6" x14ac:dyDescent="0.3">
      <c r="A119" s="33" t="s">
        <v>416</v>
      </c>
      <c r="B119" s="29">
        <v>45</v>
      </c>
      <c r="C119" s="29">
        <v>0</v>
      </c>
      <c r="D119" s="29">
        <v>62</v>
      </c>
      <c r="E119" s="41">
        <f>D119-(B119+C119)</f>
        <v>17</v>
      </c>
    </row>
    <row r="120" spans="1:5" ht="15.6" x14ac:dyDescent="0.3">
      <c r="A120" s="300" t="s">
        <v>417</v>
      </c>
      <c r="B120" s="3">
        <v>360</v>
      </c>
      <c r="C120" s="3">
        <v>0</v>
      </c>
      <c r="D120" s="3">
        <v>360</v>
      </c>
      <c r="E120" s="301">
        <f t="shared" ref="E120:E121" si="12">(C120+D120)-B120</f>
        <v>0</v>
      </c>
    </row>
    <row r="121" spans="1:5" ht="15.6" x14ac:dyDescent="0.3">
      <c r="A121" s="3" t="s">
        <v>419</v>
      </c>
      <c r="B121" s="3">
        <v>0</v>
      </c>
      <c r="C121" s="3">
        <v>0</v>
      </c>
      <c r="D121" s="3">
        <v>0</v>
      </c>
      <c r="E121" s="301">
        <f t="shared" si="12"/>
        <v>0</v>
      </c>
    </row>
    <row r="122" spans="1:5" ht="15.6" x14ac:dyDescent="0.3">
      <c r="A122" s="302"/>
      <c r="B122" s="303"/>
      <c r="C122" s="303"/>
      <c r="D122" s="296" t="s">
        <v>418</v>
      </c>
      <c r="E122" s="304">
        <f>SUM(E115:E121)</f>
        <v>104</v>
      </c>
    </row>
    <row r="125" spans="1:5" ht="15.6" x14ac:dyDescent="0.3">
      <c r="A125" s="289">
        <v>44800</v>
      </c>
    </row>
    <row r="126" spans="1:5" ht="15.6" x14ac:dyDescent="0.3">
      <c r="A126" s="290" t="s">
        <v>407</v>
      </c>
      <c r="B126" s="291" t="s">
        <v>408</v>
      </c>
      <c r="C126" s="291" t="s">
        <v>409</v>
      </c>
      <c r="D126" s="298" t="s">
        <v>410</v>
      </c>
      <c r="E126" s="292" t="s">
        <v>411</v>
      </c>
    </row>
    <row r="127" spans="1:5" ht="15.6" x14ac:dyDescent="0.3">
      <c r="A127" s="33" t="s">
        <v>412</v>
      </c>
      <c r="B127" s="29">
        <v>200</v>
      </c>
      <c r="C127" s="29">
        <v>0</v>
      </c>
      <c r="D127" s="29">
        <v>200</v>
      </c>
      <c r="E127" s="41">
        <f t="shared" ref="E127:E130" si="13">(C127+D127)-B127</f>
        <v>0</v>
      </c>
    </row>
    <row r="128" spans="1:5" ht="15.6" x14ac:dyDescent="0.3">
      <c r="A128" s="33" t="s">
        <v>413</v>
      </c>
      <c r="B128" s="29">
        <v>250</v>
      </c>
      <c r="C128" s="29">
        <v>0</v>
      </c>
      <c r="D128" s="29">
        <v>250</v>
      </c>
      <c r="E128" s="41">
        <f t="shared" si="13"/>
        <v>0</v>
      </c>
    </row>
    <row r="129" spans="1:5" ht="15.6" x14ac:dyDescent="0.3">
      <c r="A129" s="33" t="s">
        <v>414</v>
      </c>
      <c r="B129" s="29">
        <v>91</v>
      </c>
      <c r="C129" s="29">
        <v>0</v>
      </c>
      <c r="D129" s="29">
        <v>91</v>
      </c>
      <c r="E129" s="41">
        <f t="shared" si="13"/>
        <v>0</v>
      </c>
    </row>
    <row r="130" spans="1:5" ht="15.6" x14ac:dyDescent="0.3">
      <c r="A130" s="33" t="s">
        <v>415</v>
      </c>
      <c r="B130" s="29">
        <v>347</v>
      </c>
      <c r="C130" s="29">
        <v>230</v>
      </c>
      <c r="D130" s="29">
        <v>263</v>
      </c>
      <c r="E130" s="41">
        <f t="shared" si="13"/>
        <v>146</v>
      </c>
    </row>
    <row r="131" spans="1:5" ht="15.6" x14ac:dyDescent="0.3">
      <c r="A131" s="33" t="s">
        <v>416</v>
      </c>
      <c r="B131" s="29">
        <v>45</v>
      </c>
      <c r="C131" s="29">
        <v>0</v>
      </c>
      <c r="D131" s="29">
        <v>45</v>
      </c>
      <c r="E131" s="41">
        <f>D131-(B131+C131)</f>
        <v>0</v>
      </c>
    </row>
    <row r="132" spans="1:5" ht="15.6" x14ac:dyDescent="0.3">
      <c r="A132" s="300" t="s">
        <v>417</v>
      </c>
      <c r="B132" s="3">
        <v>370</v>
      </c>
      <c r="C132" s="3">
        <v>0</v>
      </c>
      <c r="D132" s="3">
        <v>370</v>
      </c>
      <c r="E132" s="301">
        <f t="shared" ref="E132:E133" si="14">(C132+D132)-B132</f>
        <v>0</v>
      </c>
    </row>
    <row r="133" spans="1:5" ht="15.6" x14ac:dyDescent="0.3">
      <c r="A133" s="3" t="s">
        <v>419</v>
      </c>
      <c r="B133" s="3">
        <v>0</v>
      </c>
      <c r="C133" s="3">
        <v>0</v>
      </c>
      <c r="D133" s="3">
        <v>0</v>
      </c>
      <c r="E133" s="301">
        <f t="shared" si="14"/>
        <v>0</v>
      </c>
    </row>
    <row r="134" spans="1:5" ht="15.6" x14ac:dyDescent="0.3">
      <c r="A134" s="302"/>
      <c r="B134" s="303"/>
      <c r="C134" s="303"/>
      <c r="D134" s="296" t="s">
        <v>418</v>
      </c>
      <c r="E134" s="304">
        <f>SUM(E127:E133)</f>
        <v>146</v>
      </c>
    </row>
    <row r="137" spans="1:5" ht="15.6" x14ac:dyDescent="0.3">
      <c r="A137" s="289">
        <v>44801</v>
      </c>
    </row>
    <row r="138" spans="1:5" ht="15.6" x14ac:dyDescent="0.3">
      <c r="A138" s="290" t="s">
        <v>407</v>
      </c>
      <c r="B138" s="291" t="s">
        <v>408</v>
      </c>
      <c r="C138" s="291" t="s">
        <v>409</v>
      </c>
      <c r="D138" s="298" t="s">
        <v>410</v>
      </c>
      <c r="E138" s="292" t="s">
        <v>411</v>
      </c>
    </row>
    <row r="139" spans="1:5" ht="15.6" x14ac:dyDescent="0.3">
      <c r="A139" s="33" t="s">
        <v>412</v>
      </c>
      <c r="B139" s="29">
        <v>200</v>
      </c>
      <c r="C139" s="29">
        <v>0</v>
      </c>
      <c r="D139" s="29">
        <v>200</v>
      </c>
      <c r="E139" s="41">
        <f t="shared" ref="E139:E142" si="15">(C139+D139)-B139</f>
        <v>0</v>
      </c>
    </row>
    <row r="140" spans="1:5" ht="15.6" x14ac:dyDescent="0.3">
      <c r="A140" s="33" t="s">
        <v>413</v>
      </c>
      <c r="B140" s="29">
        <v>250</v>
      </c>
      <c r="C140" s="29">
        <v>0</v>
      </c>
      <c r="D140" s="29">
        <v>250</v>
      </c>
      <c r="E140" s="41">
        <f t="shared" si="15"/>
        <v>0</v>
      </c>
    </row>
    <row r="141" spans="1:5" ht="15.6" x14ac:dyDescent="0.3">
      <c r="A141" s="33" t="s">
        <v>414</v>
      </c>
      <c r="B141" s="29">
        <v>91</v>
      </c>
      <c r="C141" s="29">
        <v>0</v>
      </c>
      <c r="D141" s="29">
        <v>91</v>
      </c>
      <c r="E141" s="41">
        <f t="shared" si="15"/>
        <v>0</v>
      </c>
    </row>
    <row r="142" spans="1:5" ht="15.6" x14ac:dyDescent="0.3">
      <c r="A142" s="33" t="s">
        <v>415</v>
      </c>
      <c r="B142" s="29">
        <v>259</v>
      </c>
      <c r="C142" s="29">
        <v>0</v>
      </c>
      <c r="D142" s="29">
        <v>347</v>
      </c>
      <c r="E142" s="41">
        <f t="shared" si="15"/>
        <v>88</v>
      </c>
    </row>
    <row r="143" spans="1:5" ht="15.6" x14ac:dyDescent="0.3">
      <c r="A143" s="33" t="s">
        <v>416</v>
      </c>
      <c r="B143" s="29">
        <v>45</v>
      </c>
      <c r="C143" s="29">
        <v>0</v>
      </c>
      <c r="D143" s="29">
        <v>45</v>
      </c>
      <c r="E143" s="41">
        <f>D143-(B143+C143)</f>
        <v>0</v>
      </c>
    </row>
    <row r="144" spans="1:5" ht="15.6" x14ac:dyDescent="0.3">
      <c r="A144" s="300" t="s">
        <v>417</v>
      </c>
      <c r="B144" s="3">
        <v>370</v>
      </c>
      <c r="C144" s="3">
        <v>0</v>
      </c>
      <c r="D144" s="3">
        <v>370</v>
      </c>
      <c r="E144" s="301">
        <f t="shared" ref="E144:E145" si="16">(C144+D144)-B144</f>
        <v>0</v>
      </c>
    </row>
    <row r="145" spans="1:5" ht="15.6" x14ac:dyDescent="0.3">
      <c r="A145" s="3" t="s">
        <v>419</v>
      </c>
      <c r="B145" s="3">
        <v>0</v>
      </c>
      <c r="C145" s="3">
        <v>0</v>
      </c>
      <c r="D145" s="3">
        <v>0</v>
      </c>
      <c r="E145" s="301">
        <f t="shared" si="16"/>
        <v>0</v>
      </c>
    </row>
    <row r="146" spans="1:5" ht="15.6" x14ac:dyDescent="0.3">
      <c r="A146" s="302"/>
      <c r="B146" s="303"/>
      <c r="C146" s="303"/>
      <c r="D146" s="296" t="s">
        <v>418</v>
      </c>
      <c r="E146" s="304">
        <f>SUM(E139:E145)</f>
        <v>88</v>
      </c>
    </row>
    <row r="149" spans="1:5" ht="15.6" x14ac:dyDescent="0.3">
      <c r="A149" s="289">
        <v>44802</v>
      </c>
    </row>
    <row r="150" spans="1:5" ht="15.6" x14ac:dyDescent="0.3">
      <c r="A150" s="290" t="s">
        <v>407</v>
      </c>
      <c r="B150" s="291" t="s">
        <v>408</v>
      </c>
      <c r="C150" s="291" t="s">
        <v>409</v>
      </c>
      <c r="D150" s="298" t="s">
        <v>410</v>
      </c>
      <c r="E150" s="292" t="s">
        <v>411</v>
      </c>
    </row>
    <row r="151" spans="1:5" ht="15.6" x14ac:dyDescent="0.3">
      <c r="A151" s="33" t="s">
        <v>412</v>
      </c>
      <c r="B151" s="29">
        <v>200</v>
      </c>
      <c r="C151" s="29">
        <v>0</v>
      </c>
      <c r="D151" s="29">
        <v>200</v>
      </c>
      <c r="E151" s="41">
        <f t="shared" ref="E151:E154" si="17">(C151+D151)-B151</f>
        <v>0</v>
      </c>
    </row>
    <row r="152" spans="1:5" ht="15.6" x14ac:dyDescent="0.3">
      <c r="A152" s="33" t="s">
        <v>413</v>
      </c>
      <c r="B152" s="29">
        <v>250</v>
      </c>
      <c r="C152" s="29">
        <v>0</v>
      </c>
      <c r="D152" s="29">
        <v>250</v>
      </c>
      <c r="E152" s="41">
        <f t="shared" si="17"/>
        <v>0</v>
      </c>
    </row>
    <row r="153" spans="1:5" ht="15.6" x14ac:dyDescent="0.3">
      <c r="A153" s="33" t="s">
        <v>414</v>
      </c>
      <c r="B153" s="29">
        <v>91</v>
      </c>
      <c r="C153" s="29">
        <v>0</v>
      </c>
      <c r="D153" s="29">
        <v>91</v>
      </c>
      <c r="E153" s="41">
        <f t="shared" si="17"/>
        <v>0</v>
      </c>
    </row>
    <row r="154" spans="1:5" ht="15.6" x14ac:dyDescent="0.3">
      <c r="A154" s="33" t="s">
        <v>415</v>
      </c>
      <c r="B154" s="29">
        <v>214</v>
      </c>
      <c r="C154" s="29">
        <v>0</v>
      </c>
      <c r="D154" s="29">
        <v>259</v>
      </c>
      <c r="E154" s="41">
        <f t="shared" si="17"/>
        <v>45</v>
      </c>
    </row>
    <row r="155" spans="1:5" ht="15.6" x14ac:dyDescent="0.3">
      <c r="A155" s="33" t="s">
        <v>416</v>
      </c>
      <c r="B155" s="29">
        <v>45</v>
      </c>
      <c r="C155" s="29">
        <v>0</v>
      </c>
      <c r="D155" s="29">
        <v>45</v>
      </c>
      <c r="E155" s="41">
        <f>D155-(B155+C155)</f>
        <v>0</v>
      </c>
    </row>
    <row r="156" spans="1:5" ht="15.6" x14ac:dyDescent="0.3">
      <c r="A156" s="300" t="s">
        <v>417</v>
      </c>
      <c r="B156" s="3">
        <v>370</v>
      </c>
      <c r="C156" s="3">
        <v>0</v>
      </c>
      <c r="D156" s="3">
        <v>370</v>
      </c>
      <c r="E156" s="301">
        <f t="shared" ref="E156:E157" si="18">(C156+D156)-B156</f>
        <v>0</v>
      </c>
    </row>
    <row r="157" spans="1:5" ht="15.6" x14ac:dyDescent="0.3">
      <c r="A157" s="3" t="s">
        <v>419</v>
      </c>
      <c r="B157" s="3">
        <v>0</v>
      </c>
      <c r="C157" s="3">
        <v>0</v>
      </c>
      <c r="D157" s="3">
        <v>0</v>
      </c>
      <c r="E157" s="301">
        <f t="shared" si="18"/>
        <v>0</v>
      </c>
    </row>
    <row r="158" spans="1:5" ht="15.6" x14ac:dyDescent="0.3">
      <c r="A158" s="302"/>
      <c r="B158" s="303"/>
      <c r="C158" s="303"/>
      <c r="D158" s="296" t="s">
        <v>418</v>
      </c>
      <c r="E158" s="304">
        <f>SUM(E151:E157)</f>
        <v>45</v>
      </c>
    </row>
    <row r="161" spans="1:5" ht="15.6" x14ac:dyDescent="0.3">
      <c r="A161" s="289">
        <v>44803</v>
      </c>
    </row>
    <row r="162" spans="1:5" ht="15.6" x14ac:dyDescent="0.3">
      <c r="A162" s="290" t="s">
        <v>407</v>
      </c>
      <c r="B162" s="291" t="s">
        <v>408</v>
      </c>
      <c r="C162" s="291" t="s">
        <v>409</v>
      </c>
      <c r="D162" s="298" t="s">
        <v>410</v>
      </c>
      <c r="E162" s="292" t="s">
        <v>411</v>
      </c>
    </row>
    <row r="163" spans="1:5" ht="15.6" x14ac:dyDescent="0.3">
      <c r="A163" s="33" t="s">
        <v>412</v>
      </c>
      <c r="B163" s="29">
        <v>200</v>
      </c>
      <c r="C163" s="29">
        <v>0</v>
      </c>
      <c r="D163" s="29">
        <v>200</v>
      </c>
      <c r="E163" s="41">
        <f t="shared" ref="E163:E166" si="19">(C163+D163)-B163</f>
        <v>0</v>
      </c>
    </row>
    <row r="164" spans="1:5" ht="15.6" x14ac:dyDescent="0.3">
      <c r="A164" s="33" t="s">
        <v>413</v>
      </c>
      <c r="B164" s="29">
        <v>250</v>
      </c>
      <c r="C164" s="29">
        <v>0</v>
      </c>
      <c r="D164" s="29">
        <v>250</v>
      </c>
      <c r="E164" s="41">
        <f t="shared" si="19"/>
        <v>0</v>
      </c>
    </row>
    <row r="165" spans="1:5" ht="15.6" x14ac:dyDescent="0.3">
      <c r="A165" s="33" t="s">
        <v>414</v>
      </c>
      <c r="B165" s="29">
        <v>91</v>
      </c>
      <c r="C165" s="29">
        <v>0</v>
      </c>
      <c r="D165" s="29">
        <v>91</v>
      </c>
      <c r="E165" s="41">
        <f t="shared" si="19"/>
        <v>0</v>
      </c>
    </row>
    <row r="166" spans="1:5" ht="15.6" x14ac:dyDescent="0.3">
      <c r="A166" s="33" t="s">
        <v>415</v>
      </c>
      <c r="B166" s="29">
        <v>214</v>
      </c>
      <c r="C166" s="29">
        <v>0</v>
      </c>
      <c r="D166" s="29">
        <v>214</v>
      </c>
      <c r="E166" s="41">
        <f t="shared" si="19"/>
        <v>0</v>
      </c>
    </row>
    <row r="167" spans="1:5" ht="15.6" x14ac:dyDescent="0.3">
      <c r="A167" s="33" t="s">
        <v>416</v>
      </c>
      <c r="B167" s="29">
        <v>45</v>
      </c>
      <c r="C167" s="29">
        <v>0</v>
      </c>
      <c r="D167" s="29">
        <v>45</v>
      </c>
      <c r="E167" s="41">
        <f>D167-(B167+C167)</f>
        <v>0</v>
      </c>
    </row>
    <row r="168" spans="1:5" ht="15.6" x14ac:dyDescent="0.3">
      <c r="A168" s="300" t="s">
        <v>417</v>
      </c>
      <c r="B168" s="3">
        <v>370</v>
      </c>
      <c r="C168" s="3">
        <v>0</v>
      </c>
      <c r="D168" s="3">
        <v>370</v>
      </c>
      <c r="E168" s="301">
        <f t="shared" ref="E168:E169" si="20">(C168+D168)-B168</f>
        <v>0</v>
      </c>
    </row>
    <row r="169" spans="1:5" ht="15.6" x14ac:dyDescent="0.3">
      <c r="A169" s="3" t="s">
        <v>419</v>
      </c>
      <c r="B169" s="3">
        <v>0</v>
      </c>
      <c r="C169" s="3">
        <v>0</v>
      </c>
      <c r="D169" s="3">
        <v>0</v>
      </c>
      <c r="E169" s="301">
        <f t="shared" si="20"/>
        <v>0</v>
      </c>
    </row>
    <row r="170" spans="1:5" ht="15.6" x14ac:dyDescent="0.3">
      <c r="A170" s="302"/>
      <c r="B170" s="303"/>
      <c r="C170" s="303"/>
      <c r="D170" s="296" t="s">
        <v>418</v>
      </c>
      <c r="E170" s="304">
        <f>SUM(E163:E169)</f>
        <v>0</v>
      </c>
    </row>
    <row r="173" spans="1:5" ht="15.6" x14ac:dyDescent="0.3">
      <c r="A173" s="289">
        <v>44804</v>
      </c>
    </row>
    <row r="174" spans="1:5" ht="15.6" x14ac:dyDescent="0.3">
      <c r="A174" s="290" t="s">
        <v>407</v>
      </c>
      <c r="B174" s="291" t="s">
        <v>408</v>
      </c>
      <c r="C174" s="291" t="s">
        <v>409</v>
      </c>
      <c r="D174" s="298" t="s">
        <v>410</v>
      </c>
      <c r="E174" s="292" t="s">
        <v>411</v>
      </c>
    </row>
    <row r="175" spans="1:5" ht="15.6" x14ac:dyDescent="0.3">
      <c r="A175" s="33" t="s">
        <v>412</v>
      </c>
      <c r="B175" s="29">
        <v>200</v>
      </c>
      <c r="C175" s="29">
        <v>0</v>
      </c>
      <c r="D175" s="29">
        <v>200</v>
      </c>
      <c r="E175" s="41">
        <f t="shared" ref="E175:E178" si="21">(C175+D175)-B175</f>
        <v>0</v>
      </c>
    </row>
    <row r="176" spans="1:5" ht="15.6" x14ac:dyDescent="0.3">
      <c r="A176" s="33" t="s">
        <v>413</v>
      </c>
      <c r="B176" s="29">
        <v>250</v>
      </c>
      <c r="C176" s="29">
        <v>0</v>
      </c>
      <c r="D176" s="29">
        <v>250</v>
      </c>
      <c r="E176" s="41">
        <f t="shared" si="21"/>
        <v>0</v>
      </c>
    </row>
    <row r="177" spans="1:5" ht="15.6" x14ac:dyDescent="0.3">
      <c r="A177" s="33" t="s">
        <v>414</v>
      </c>
      <c r="B177" s="29">
        <v>91</v>
      </c>
      <c r="C177" s="29">
        <v>0</v>
      </c>
      <c r="D177" s="29">
        <v>91</v>
      </c>
      <c r="E177" s="41">
        <f t="shared" si="21"/>
        <v>0</v>
      </c>
    </row>
    <row r="178" spans="1:5" ht="15.6" x14ac:dyDescent="0.3">
      <c r="A178" s="33" t="s">
        <v>415</v>
      </c>
      <c r="B178" s="29">
        <v>161</v>
      </c>
      <c r="C178" s="29">
        <v>0</v>
      </c>
      <c r="D178" s="29">
        <v>214</v>
      </c>
      <c r="E178" s="41">
        <f t="shared" si="21"/>
        <v>53</v>
      </c>
    </row>
    <row r="179" spans="1:5" ht="15.6" x14ac:dyDescent="0.3">
      <c r="A179" s="33" t="s">
        <v>416</v>
      </c>
      <c r="B179" s="29">
        <v>40</v>
      </c>
      <c r="C179" s="29">
        <v>0</v>
      </c>
      <c r="D179" s="29">
        <v>45</v>
      </c>
      <c r="E179" s="41">
        <f>D179-(B179+C179)</f>
        <v>5</v>
      </c>
    </row>
    <row r="180" spans="1:5" ht="15.6" x14ac:dyDescent="0.3">
      <c r="A180" s="300" t="s">
        <v>417</v>
      </c>
      <c r="B180" s="3">
        <v>370</v>
      </c>
      <c r="C180" s="3">
        <v>0</v>
      </c>
      <c r="D180" s="3">
        <v>370</v>
      </c>
      <c r="E180" s="301">
        <f t="shared" ref="E180:E181" si="22">(C180+D180)-B180</f>
        <v>0</v>
      </c>
    </row>
    <row r="181" spans="1:5" ht="15.6" x14ac:dyDescent="0.3">
      <c r="A181" s="3" t="s">
        <v>419</v>
      </c>
      <c r="B181" s="3">
        <v>0</v>
      </c>
      <c r="C181" s="3">
        <v>0</v>
      </c>
      <c r="D181" s="3">
        <v>0</v>
      </c>
      <c r="E181" s="301">
        <f t="shared" si="22"/>
        <v>0</v>
      </c>
    </row>
    <row r="182" spans="1:5" ht="15.6" x14ac:dyDescent="0.3">
      <c r="A182" s="302"/>
      <c r="B182" s="303"/>
      <c r="C182" s="303"/>
      <c r="D182" s="296" t="s">
        <v>418</v>
      </c>
      <c r="E182" s="304">
        <f>SUM(E175:E181)</f>
        <v>58</v>
      </c>
    </row>
    <row r="185" spans="1:5" ht="15.6" x14ac:dyDescent="0.3">
      <c r="A185" s="305">
        <v>44805</v>
      </c>
      <c r="B185" s="306"/>
      <c r="C185" s="306"/>
      <c r="D185" s="306"/>
      <c r="E185" s="306"/>
    </row>
    <row r="186" spans="1:5" ht="15.6" x14ac:dyDescent="0.3">
      <c r="A186" s="307" t="s">
        <v>407</v>
      </c>
      <c r="B186" s="291" t="s">
        <v>408</v>
      </c>
      <c r="C186" s="298" t="s">
        <v>409</v>
      </c>
      <c r="D186" s="298" t="s">
        <v>410</v>
      </c>
      <c r="E186" s="292" t="s">
        <v>411</v>
      </c>
    </row>
    <row r="187" spans="1:5" ht="15.6" x14ac:dyDescent="0.3">
      <c r="A187" s="308" t="s">
        <v>412</v>
      </c>
      <c r="B187" s="309">
        <v>200</v>
      </c>
      <c r="C187" s="309">
        <v>0</v>
      </c>
      <c r="D187" s="309">
        <v>200</v>
      </c>
      <c r="E187" s="310">
        <f t="shared" ref="E187:E193" si="23">(C187+D187)-B187</f>
        <v>0</v>
      </c>
    </row>
    <row r="188" spans="1:5" ht="15.6" x14ac:dyDescent="0.3">
      <c r="A188" s="308" t="s">
        <v>413</v>
      </c>
      <c r="B188" s="309">
        <v>250</v>
      </c>
      <c r="C188" s="309">
        <v>0</v>
      </c>
      <c r="D188" s="309">
        <v>250</v>
      </c>
      <c r="E188" s="310">
        <f t="shared" si="23"/>
        <v>0</v>
      </c>
    </row>
    <row r="189" spans="1:5" ht="15.6" x14ac:dyDescent="0.3">
      <c r="A189" s="308" t="s">
        <v>414</v>
      </c>
      <c r="B189" s="309">
        <v>91</v>
      </c>
      <c r="C189" s="309">
        <v>0</v>
      </c>
      <c r="D189" s="309">
        <v>91</v>
      </c>
      <c r="E189" s="310">
        <f t="shared" si="23"/>
        <v>0</v>
      </c>
    </row>
    <row r="190" spans="1:5" ht="15.6" x14ac:dyDescent="0.3">
      <c r="A190" s="308" t="s">
        <v>415</v>
      </c>
      <c r="B190" s="309">
        <v>350</v>
      </c>
      <c r="C190" s="309">
        <v>230</v>
      </c>
      <c r="D190" s="309">
        <v>161</v>
      </c>
      <c r="E190" s="310">
        <f t="shared" si="23"/>
        <v>41</v>
      </c>
    </row>
    <row r="191" spans="1:5" ht="15.6" x14ac:dyDescent="0.3">
      <c r="A191" s="308" t="s">
        <v>416</v>
      </c>
      <c r="B191" s="309">
        <v>34</v>
      </c>
      <c r="C191" s="309">
        <v>0</v>
      </c>
      <c r="D191" s="309">
        <v>40</v>
      </c>
      <c r="E191" s="310">
        <f t="shared" si="23"/>
        <v>6</v>
      </c>
    </row>
    <row r="192" spans="1:5" ht="15.6" x14ac:dyDescent="0.3">
      <c r="A192" s="311" t="s">
        <v>417</v>
      </c>
      <c r="B192" s="312">
        <v>370</v>
      </c>
      <c r="C192" s="312">
        <v>0</v>
      </c>
      <c r="D192" s="312">
        <v>370</v>
      </c>
      <c r="E192" s="310">
        <f t="shared" si="23"/>
        <v>0</v>
      </c>
    </row>
    <row r="193" spans="1:5" ht="15.6" x14ac:dyDescent="0.3">
      <c r="A193" s="313" t="s">
        <v>419</v>
      </c>
      <c r="B193" s="314">
        <v>0</v>
      </c>
      <c r="C193" s="314">
        <v>0</v>
      </c>
      <c r="D193" s="314">
        <v>0</v>
      </c>
      <c r="E193" s="310">
        <f t="shared" si="23"/>
        <v>0</v>
      </c>
    </row>
    <row r="194" spans="1:5" ht="15.6" x14ac:dyDescent="0.3">
      <c r="A194" s="315"/>
      <c r="B194" s="316"/>
      <c r="C194" s="316"/>
      <c r="D194" s="317" t="s">
        <v>418</v>
      </c>
      <c r="E194" s="318">
        <f>SUM(E187:E193)</f>
        <v>47</v>
      </c>
    </row>
    <row r="197" spans="1:5" ht="15.6" x14ac:dyDescent="0.3">
      <c r="A197" s="305">
        <v>44806</v>
      </c>
      <c r="B197" s="306"/>
      <c r="C197" s="306"/>
      <c r="D197" s="306"/>
      <c r="E197" s="306"/>
    </row>
    <row r="198" spans="1:5" ht="15.6" x14ac:dyDescent="0.3">
      <c r="A198" s="307" t="s">
        <v>407</v>
      </c>
      <c r="B198" s="291" t="s">
        <v>408</v>
      </c>
      <c r="C198" s="298" t="s">
        <v>409</v>
      </c>
      <c r="D198" s="298" t="s">
        <v>410</v>
      </c>
      <c r="E198" s="292" t="s">
        <v>411</v>
      </c>
    </row>
    <row r="199" spans="1:5" ht="15.6" x14ac:dyDescent="0.3">
      <c r="A199" s="308" t="s">
        <v>412</v>
      </c>
      <c r="B199" s="309">
        <v>188</v>
      </c>
      <c r="C199" s="309">
        <v>0</v>
      </c>
      <c r="D199" s="309">
        <v>200</v>
      </c>
      <c r="E199" s="310">
        <f t="shared" ref="E199:E205" si="24">(C199+D199)-B199</f>
        <v>12</v>
      </c>
    </row>
    <row r="200" spans="1:5" ht="15.6" x14ac:dyDescent="0.3">
      <c r="A200" s="308" t="s">
        <v>413</v>
      </c>
      <c r="B200" s="309">
        <v>250</v>
      </c>
      <c r="C200" s="309">
        <v>0</v>
      </c>
      <c r="D200" s="309">
        <v>250</v>
      </c>
      <c r="E200" s="310">
        <f t="shared" si="24"/>
        <v>0</v>
      </c>
    </row>
    <row r="201" spans="1:5" ht="15.6" x14ac:dyDescent="0.3">
      <c r="A201" s="308" t="s">
        <v>414</v>
      </c>
      <c r="B201" s="309">
        <v>91</v>
      </c>
      <c r="C201" s="309">
        <v>0</v>
      </c>
      <c r="D201" s="309">
        <v>91</v>
      </c>
      <c r="E201" s="310">
        <f t="shared" si="24"/>
        <v>0</v>
      </c>
    </row>
    <row r="202" spans="1:5" ht="15.6" x14ac:dyDescent="0.3">
      <c r="A202" s="308" t="s">
        <v>415</v>
      </c>
      <c r="B202" s="309">
        <v>350</v>
      </c>
      <c r="C202" s="309">
        <v>0</v>
      </c>
      <c r="D202" s="309">
        <v>350</v>
      </c>
      <c r="E202" s="310">
        <f t="shared" si="24"/>
        <v>0</v>
      </c>
    </row>
    <row r="203" spans="1:5" ht="15.6" x14ac:dyDescent="0.3">
      <c r="A203" s="308" t="s">
        <v>416</v>
      </c>
      <c r="B203" s="309">
        <v>34</v>
      </c>
      <c r="C203" s="309">
        <v>0</v>
      </c>
      <c r="D203" s="309">
        <v>34</v>
      </c>
      <c r="E203" s="310">
        <f t="shared" si="24"/>
        <v>0</v>
      </c>
    </row>
    <row r="204" spans="1:5" ht="15.6" x14ac:dyDescent="0.3">
      <c r="A204" s="311" t="s">
        <v>417</v>
      </c>
      <c r="B204" s="312">
        <v>370</v>
      </c>
      <c r="C204" s="312">
        <v>0</v>
      </c>
      <c r="D204" s="312">
        <v>370</v>
      </c>
      <c r="E204" s="310">
        <f t="shared" si="24"/>
        <v>0</v>
      </c>
    </row>
    <row r="205" spans="1:5" ht="15.6" x14ac:dyDescent="0.3">
      <c r="A205" s="313" t="s">
        <v>419</v>
      </c>
      <c r="B205" s="314">
        <v>0</v>
      </c>
      <c r="C205" s="314">
        <v>0</v>
      </c>
      <c r="D205" s="314">
        <v>0</v>
      </c>
      <c r="E205" s="310">
        <f t="shared" si="24"/>
        <v>0</v>
      </c>
    </row>
    <row r="206" spans="1:5" ht="15.6" x14ac:dyDescent="0.3">
      <c r="A206" s="315"/>
      <c r="B206" s="316"/>
      <c r="C206" s="316"/>
      <c r="D206" s="317" t="s">
        <v>418</v>
      </c>
      <c r="E206" s="318">
        <f>SUM(E199:E205)</f>
        <v>12</v>
      </c>
    </row>
    <row r="210" spans="1:5" ht="15.6" x14ac:dyDescent="0.3">
      <c r="A210" s="305">
        <v>44807</v>
      </c>
      <c r="B210" s="306"/>
      <c r="C210" s="306"/>
      <c r="D210" s="306"/>
      <c r="E210" s="306"/>
    </row>
    <row r="211" spans="1:5" ht="15.6" x14ac:dyDescent="0.3">
      <c r="A211" s="307" t="s">
        <v>407</v>
      </c>
      <c r="B211" s="291" t="s">
        <v>408</v>
      </c>
      <c r="C211" s="298" t="s">
        <v>409</v>
      </c>
      <c r="D211" s="298" t="s">
        <v>410</v>
      </c>
      <c r="E211" s="292" t="s">
        <v>411</v>
      </c>
    </row>
    <row r="212" spans="1:5" ht="15.6" x14ac:dyDescent="0.3">
      <c r="A212" s="308" t="s">
        <v>412</v>
      </c>
      <c r="B212" s="309">
        <v>188</v>
      </c>
      <c r="C212" s="309">
        <v>0</v>
      </c>
      <c r="D212" s="309">
        <v>188</v>
      </c>
      <c r="E212" s="310">
        <f t="shared" ref="E212:E218" si="25">(C212+D212)-B212</f>
        <v>0</v>
      </c>
    </row>
    <row r="213" spans="1:5" ht="15.6" x14ac:dyDescent="0.3">
      <c r="A213" s="308" t="s">
        <v>413</v>
      </c>
      <c r="B213" s="309">
        <v>220</v>
      </c>
      <c r="C213" s="309">
        <v>0</v>
      </c>
      <c r="D213" s="309">
        <v>250</v>
      </c>
      <c r="E213" s="310">
        <f t="shared" si="25"/>
        <v>30</v>
      </c>
    </row>
    <row r="214" spans="1:5" ht="15.6" x14ac:dyDescent="0.3">
      <c r="A214" s="308" t="s">
        <v>414</v>
      </c>
      <c r="B214" s="309">
        <v>91</v>
      </c>
      <c r="C214" s="309">
        <v>0</v>
      </c>
      <c r="D214" s="309">
        <v>91</v>
      </c>
      <c r="E214" s="310">
        <f t="shared" si="25"/>
        <v>0</v>
      </c>
    </row>
    <row r="215" spans="1:5" ht="15.6" x14ac:dyDescent="0.3">
      <c r="A215" s="308" t="s">
        <v>415</v>
      </c>
      <c r="B215" s="309">
        <v>263</v>
      </c>
      <c r="C215" s="309">
        <v>0</v>
      </c>
      <c r="D215" s="309">
        <v>350</v>
      </c>
      <c r="E215" s="310">
        <f t="shared" si="25"/>
        <v>87</v>
      </c>
    </row>
    <row r="216" spans="1:5" ht="15.6" x14ac:dyDescent="0.3">
      <c r="A216" s="308" t="s">
        <v>416</v>
      </c>
      <c r="B216" s="309">
        <v>23</v>
      </c>
      <c r="C216" s="309">
        <v>0</v>
      </c>
      <c r="D216" s="309">
        <v>34</v>
      </c>
      <c r="E216" s="310">
        <f t="shared" si="25"/>
        <v>11</v>
      </c>
    </row>
    <row r="217" spans="1:5" ht="15.6" x14ac:dyDescent="0.3">
      <c r="A217" s="311" t="s">
        <v>417</v>
      </c>
      <c r="B217" s="312">
        <v>350</v>
      </c>
      <c r="C217" s="312">
        <v>0</v>
      </c>
      <c r="D217" s="312">
        <v>370</v>
      </c>
      <c r="E217" s="310">
        <f t="shared" si="25"/>
        <v>20</v>
      </c>
    </row>
    <row r="218" spans="1:5" ht="15.6" x14ac:dyDescent="0.3">
      <c r="A218" s="313" t="s">
        <v>419</v>
      </c>
      <c r="B218" s="314">
        <v>0</v>
      </c>
      <c r="C218" s="314">
        <v>0</v>
      </c>
      <c r="D218" s="314">
        <v>0</v>
      </c>
      <c r="E218" s="310">
        <f t="shared" si="25"/>
        <v>0</v>
      </c>
    </row>
    <row r="219" spans="1:5" ht="15.6" x14ac:dyDescent="0.3">
      <c r="A219" s="315"/>
      <c r="B219" s="316"/>
      <c r="C219" s="316"/>
      <c r="D219" s="317" t="s">
        <v>418</v>
      </c>
      <c r="E219" s="318">
        <f>SUM(E212:E218)</f>
        <v>148</v>
      </c>
    </row>
    <row r="223" spans="1:5" ht="15.6" x14ac:dyDescent="0.3">
      <c r="A223" s="305">
        <v>44808</v>
      </c>
      <c r="B223" s="306"/>
      <c r="C223" s="306"/>
      <c r="D223" s="306"/>
      <c r="E223" s="306"/>
    </row>
    <row r="224" spans="1:5" ht="15.6" x14ac:dyDescent="0.3">
      <c r="A224" s="307" t="s">
        <v>407</v>
      </c>
      <c r="B224" s="291" t="s">
        <v>408</v>
      </c>
      <c r="C224" s="298" t="s">
        <v>409</v>
      </c>
      <c r="D224" s="298" t="s">
        <v>410</v>
      </c>
      <c r="E224" s="292" t="s">
        <v>411</v>
      </c>
    </row>
    <row r="225" spans="1:5" ht="15.6" x14ac:dyDescent="0.3">
      <c r="A225" s="308" t="s">
        <v>412</v>
      </c>
      <c r="B225" s="309">
        <v>188</v>
      </c>
      <c r="C225" s="309">
        <v>0</v>
      </c>
      <c r="D225" s="309">
        <v>188</v>
      </c>
      <c r="E225" s="310">
        <f t="shared" ref="E225:E231" si="26">(C225+D225)-B225</f>
        <v>0</v>
      </c>
    </row>
    <row r="226" spans="1:5" ht="15.6" x14ac:dyDescent="0.3">
      <c r="A226" s="308" t="s">
        <v>413</v>
      </c>
      <c r="B226" s="309">
        <v>190</v>
      </c>
      <c r="C226" s="309">
        <v>0</v>
      </c>
      <c r="D226" s="309">
        <v>220</v>
      </c>
      <c r="E226" s="310">
        <f t="shared" si="26"/>
        <v>30</v>
      </c>
    </row>
    <row r="227" spans="1:5" ht="15.6" x14ac:dyDescent="0.3">
      <c r="A227" s="308" t="s">
        <v>414</v>
      </c>
      <c r="B227" s="309">
        <v>91</v>
      </c>
      <c r="C227" s="309">
        <v>0</v>
      </c>
      <c r="D227" s="309">
        <v>91</v>
      </c>
      <c r="E227" s="310">
        <f t="shared" si="26"/>
        <v>0</v>
      </c>
    </row>
    <row r="228" spans="1:5" ht="15.6" x14ac:dyDescent="0.3">
      <c r="A228" s="308" t="s">
        <v>415</v>
      </c>
      <c r="B228" s="309">
        <v>263</v>
      </c>
      <c r="C228" s="309">
        <v>0</v>
      </c>
      <c r="D228" s="309">
        <v>263</v>
      </c>
      <c r="E228" s="310">
        <f t="shared" si="26"/>
        <v>0</v>
      </c>
    </row>
    <row r="229" spans="1:5" ht="15.6" x14ac:dyDescent="0.3">
      <c r="A229" s="308" t="s">
        <v>416</v>
      </c>
      <c r="B229" s="309">
        <v>23</v>
      </c>
      <c r="C229" s="309">
        <v>0</v>
      </c>
      <c r="D229" s="309">
        <v>23</v>
      </c>
      <c r="E229" s="310">
        <f t="shared" si="26"/>
        <v>0</v>
      </c>
    </row>
    <row r="230" spans="1:5" ht="15.6" x14ac:dyDescent="0.3">
      <c r="A230" s="311" t="s">
        <v>417</v>
      </c>
      <c r="B230" s="312">
        <v>350</v>
      </c>
      <c r="C230" s="312">
        <v>0</v>
      </c>
      <c r="D230" s="312">
        <v>350</v>
      </c>
      <c r="E230" s="310">
        <f t="shared" si="26"/>
        <v>0</v>
      </c>
    </row>
    <row r="231" spans="1:5" ht="15.6" x14ac:dyDescent="0.3">
      <c r="A231" s="313" t="s">
        <v>419</v>
      </c>
      <c r="B231" s="314">
        <v>0</v>
      </c>
      <c r="C231" s="314">
        <v>0</v>
      </c>
      <c r="D231" s="314">
        <v>0</v>
      </c>
      <c r="E231" s="310">
        <f t="shared" si="26"/>
        <v>0</v>
      </c>
    </row>
    <row r="232" spans="1:5" ht="15.6" x14ac:dyDescent="0.3">
      <c r="A232" s="315"/>
      <c r="B232" s="316"/>
      <c r="C232" s="316"/>
      <c r="D232" s="317" t="s">
        <v>418</v>
      </c>
      <c r="E232" s="318">
        <f>SUM(E225:E231)</f>
        <v>30</v>
      </c>
    </row>
    <row r="235" spans="1:5" ht="15.6" x14ac:dyDescent="0.3">
      <c r="A235" s="305">
        <v>44809</v>
      </c>
      <c r="B235" s="306"/>
      <c r="C235" s="306"/>
      <c r="D235" s="306"/>
      <c r="E235" s="306"/>
    </row>
    <row r="236" spans="1:5" ht="15.6" x14ac:dyDescent="0.3">
      <c r="A236" s="307" t="s">
        <v>407</v>
      </c>
      <c r="B236" s="298" t="s">
        <v>408</v>
      </c>
      <c r="C236" s="298" t="s">
        <v>409</v>
      </c>
      <c r="D236" s="298" t="s">
        <v>410</v>
      </c>
      <c r="E236" s="292" t="s">
        <v>411</v>
      </c>
    </row>
    <row r="237" spans="1:5" ht="15.6" x14ac:dyDescent="0.3">
      <c r="A237" s="308" t="s">
        <v>412</v>
      </c>
      <c r="B237" s="309">
        <v>136</v>
      </c>
      <c r="C237" s="309">
        <v>0</v>
      </c>
      <c r="D237" s="309">
        <v>188</v>
      </c>
      <c r="E237" s="310">
        <f t="shared" ref="E237:E240" si="27">(C237+D237)-B237</f>
        <v>52</v>
      </c>
    </row>
    <row r="238" spans="1:5" ht="15.6" x14ac:dyDescent="0.3">
      <c r="A238" s="308" t="s">
        <v>413</v>
      </c>
      <c r="B238" s="309">
        <v>156</v>
      </c>
      <c r="C238" s="309">
        <v>0</v>
      </c>
      <c r="D238" s="309">
        <v>190</v>
      </c>
      <c r="E238" s="310">
        <f t="shared" si="27"/>
        <v>34</v>
      </c>
    </row>
    <row r="239" spans="1:5" ht="15.6" x14ac:dyDescent="0.3">
      <c r="A239" s="308" t="s">
        <v>414</v>
      </c>
      <c r="B239" s="309">
        <v>91</v>
      </c>
      <c r="C239" s="309">
        <v>0</v>
      </c>
      <c r="D239" s="309">
        <v>91</v>
      </c>
      <c r="E239" s="310">
        <f t="shared" si="27"/>
        <v>0</v>
      </c>
    </row>
    <row r="240" spans="1:5" ht="15.6" x14ac:dyDescent="0.3">
      <c r="A240" s="308" t="s">
        <v>415</v>
      </c>
      <c r="B240" s="309">
        <v>263</v>
      </c>
      <c r="C240" s="309">
        <v>0</v>
      </c>
      <c r="D240" s="309">
        <v>263</v>
      </c>
      <c r="E240" s="310">
        <f t="shared" si="27"/>
        <v>0</v>
      </c>
    </row>
    <row r="241" spans="1:5" ht="15.6" x14ac:dyDescent="0.3">
      <c r="A241" s="308" t="s">
        <v>416</v>
      </c>
      <c r="B241" s="309">
        <v>61</v>
      </c>
      <c r="C241" s="309">
        <v>30</v>
      </c>
      <c r="D241" s="309">
        <v>23</v>
      </c>
      <c r="E241" s="310">
        <f>B241-(C241+D241)</f>
        <v>8</v>
      </c>
    </row>
    <row r="242" spans="1:5" ht="15.6" x14ac:dyDescent="0.3">
      <c r="A242" s="311" t="s">
        <v>417</v>
      </c>
      <c r="B242" s="312">
        <v>200</v>
      </c>
      <c r="C242" s="312">
        <v>0</v>
      </c>
      <c r="D242" s="312">
        <v>350</v>
      </c>
      <c r="E242" s="310">
        <f t="shared" ref="E242:E243" si="28">(C242+D242)-B242</f>
        <v>150</v>
      </c>
    </row>
    <row r="243" spans="1:5" ht="15.6" x14ac:dyDescent="0.3">
      <c r="A243" s="313" t="s">
        <v>419</v>
      </c>
      <c r="B243" s="314">
        <v>0</v>
      </c>
      <c r="C243" s="314">
        <v>0</v>
      </c>
      <c r="D243" s="314">
        <v>0</v>
      </c>
      <c r="E243" s="310">
        <f t="shared" si="28"/>
        <v>0</v>
      </c>
    </row>
    <row r="244" spans="1:5" ht="15.6" x14ac:dyDescent="0.3">
      <c r="A244" s="315"/>
      <c r="B244" s="316"/>
      <c r="C244" s="316"/>
      <c r="D244" s="317" t="s">
        <v>418</v>
      </c>
      <c r="E244" s="318">
        <f>SUM(E237:E243)</f>
        <v>244</v>
      </c>
    </row>
    <row r="247" spans="1:5" ht="15.6" x14ac:dyDescent="0.3">
      <c r="A247" s="305">
        <v>44810</v>
      </c>
      <c r="B247" s="306"/>
      <c r="C247" s="306"/>
      <c r="D247" s="306"/>
      <c r="E247" s="306"/>
    </row>
    <row r="248" spans="1:5" ht="15.6" x14ac:dyDescent="0.3">
      <c r="A248" s="307" t="s">
        <v>407</v>
      </c>
      <c r="B248" s="291" t="s">
        <v>408</v>
      </c>
      <c r="C248" s="298" t="s">
        <v>409</v>
      </c>
      <c r="D248" s="298" t="s">
        <v>410</v>
      </c>
      <c r="E248" s="292" t="s">
        <v>411</v>
      </c>
    </row>
    <row r="249" spans="1:5" ht="15.6" x14ac:dyDescent="0.3">
      <c r="A249" s="308" t="s">
        <v>412</v>
      </c>
      <c r="B249" s="309">
        <v>100</v>
      </c>
      <c r="C249" s="309">
        <v>0</v>
      </c>
      <c r="D249" s="309">
        <v>136</v>
      </c>
      <c r="E249" s="310">
        <f t="shared" ref="E249:E255" si="29">(C249+D249)-B249</f>
        <v>36</v>
      </c>
    </row>
    <row r="250" spans="1:5" ht="15.6" x14ac:dyDescent="0.3">
      <c r="A250" s="308" t="s">
        <v>413</v>
      </c>
      <c r="B250" s="309">
        <v>156</v>
      </c>
      <c r="C250" s="309">
        <v>0</v>
      </c>
      <c r="D250" s="309">
        <v>156</v>
      </c>
      <c r="E250" s="310">
        <f t="shared" si="29"/>
        <v>0</v>
      </c>
    </row>
    <row r="251" spans="1:5" ht="15.6" x14ac:dyDescent="0.3">
      <c r="A251" s="308" t="s">
        <v>414</v>
      </c>
      <c r="B251" s="309">
        <v>91</v>
      </c>
      <c r="C251" s="309">
        <v>0</v>
      </c>
      <c r="D251" s="309">
        <v>91</v>
      </c>
      <c r="E251" s="310">
        <f t="shared" si="29"/>
        <v>0</v>
      </c>
    </row>
    <row r="252" spans="1:5" ht="15.6" x14ac:dyDescent="0.3">
      <c r="A252" s="308" t="s">
        <v>415</v>
      </c>
      <c r="B252" s="309">
        <v>217</v>
      </c>
      <c r="C252" s="309">
        <v>0</v>
      </c>
      <c r="D252" s="309">
        <v>263</v>
      </c>
      <c r="E252" s="310">
        <f t="shared" si="29"/>
        <v>46</v>
      </c>
    </row>
    <row r="253" spans="1:5" ht="15.6" x14ac:dyDescent="0.3">
      <c r="A253" s="308" t="s">
        <v>416</v>
      </c>
      <c r="B253" s="309">
        <v>23</v>
      </c>
      <c r="C253" s="309">
        <v>0</v>
      </c>
      <c r="D253" s="309">
        <v>61</v>
      </c>
      <c r="E253" s="310">
        <f t="shared" si="29"/>
        <v>38</v>
      </c>
    </row>
    <row r="254" spans="1:5" ht="15.6" x14ac:dyDescent="0.3">
      <c r="A254" s="311" t="s">
        <v>417</v>
      </c>
      <c r="B254" s="312">
        <v>200</v>
      </c>
      <c r="C254" s="312">
        <v>0</v>
      </c>
      <c r="D254" s="312">
        <v>200</v>
      </c>
      <c r="E254" s="310">
        <f t="shared" si="29"/>
        <v>0</v>
      </c>
    </row>
    <row r="255" spans="1:5" ht="15.6" x14ac:dyDescent="0.3">
      <c r="A255" s="313" t="s">
        <v>419</v>
      </c>
      <c r="B255" s="314">
        <v>0</v>
      </c>
      <c r="C255" s="314">
        <v>0</v>
      </c>
      <c r="D255" s="314">
        <v>0</v>
      </c>
      <c r="E255" s="310">
        <f t="shared" si="29"/>
        <v>0</v>
      </c>
    </row>
    <row r="256" spans="1:5" ht="15.6" x14ac:dyDescent="0.3">
      <c r="A256" s="315"/>
      <c r="B256" s="316"/>
      <c r="C256" s="316"/>
      <c r="D256" s="317" t="s">
        <v>418</v>
      </c>
      <c r="E256" s="318">
        <f>SUM(E249:E255)</f>
        <v>120</v>
      </c>
    </row>
    <row r="259" spans="1:5" ht="15.6" x14ac:dyDescent="0.3">
      <c r="A259" s="305">
        <v>44811</v>
      </c>
      <c r="B259" s="306"/>
      <c r="C259" s="306"/>
      <c r="D259" s="306"/>
      <c r="E259" s="306"/>
    </row>
    <row r="260" spans="1:5" ht="15.6" x14ac:dyDescent="0.3">
      <c r="A260" s="307" t="s">
        <v>407</v>
      </c>
      <c r="B260" s="291" t="s">
        <v>408</v>
      </c>
      <c r="C260" s="298" t="s">
        <v>409</v>
      </c>
      <c r="D260" s="298" t="s">
        <v>410</v>
      </c>
      <c r="E260" s="292" t="s">
        <v>411</v>
      </c>
    </row>
    <row r="261" spans="1:5" ht="15.6" x14ac:dyDescent="0.3">
      <c r="A261" s="308" t="s">
        <v>412</v>
      </c>
      <c r="B261" s="309">
        <v>88</v>
      </c>
      <c r="C261" s="309">
        <v>0</v>
      </c>
      <c r="D261" s="309">
        <v>100</v>
      </c>
      <c r="E261" s="310">
        <f t="shared" ref="E261:E264" si="30">(C261+D261)-B261</f>
        <v>12</v>
      </c>
    </row>
    <row r="262" spans="1:5" ht="15.6" x14ac:dyDescent="0.3">
      <c r="A262" s="308" t="s">
        <v>413</v>
      </c>
      <c r="B262" s="309">
        <v>125</v>
      </c>
      <c r="C262" s="309">
        <v>0</v>
      </c>
      <c r="D262" s="309">
        <v>156</v>
      </c>
      <c r="E262" s="310">
        <f t="shared" si="30"/>
        <v>31</v>
      </c>
    </row>
    <row r="263" spans="1:5" ht="15.6" x14ac:dyDescent="0.3">
      <c r="A263" s="308" t="s">
        <v>414</v>
      </c>
      <c r="B263" s="309">
        <v>91</v>
      </c>
      <c r="C263" s="309">
        <v>0</v>
      </c>
      <c r="D263" s="309">
        <v>91</v>
      </c>
      <c r="E263" s="310">
        <f t="shared" si="30"/>
        <v>0</v>
      </c>
    </row>
    <row r="264" spans="1:5" ht="15.6" x14ac:dyDescent="0.3">
      <c r="A264" s="308" t="s">
        <v>415</v>
      </c>
      <c r="B264" s="309">
        <v>189</v>
      </c>
      <c r="C264" s="309">
        <v>0</v>
      </c>
      <c r="D264" s="309">
        <v>217</v>
      </c>
      <c r="E264" s="310">
        <f t="shared" si="30"/>
        <v>28</v>
      </c>
    </row>
    <row r="265" spans="1:5" ht="15.6" x14ac:dyDescent="0.3">
      <c r="A265" s="308" t="s">
        <v>416</v>
      </c>
      <c r="B265" s="309">
        <v>113</v>
      </c>
      <c r="C265" s="309">
        <v>60</v>
      </c>
      <c r="D265" s="309">
        <v>23</v>
      </c>
      <c r="E265" s="310">
        <f>B265-(C265+D265)</f>
        <v>30</v>
      </c>
    </row>
    <row r="266" spans="1:5" ht="15.6" x14ac:dyDescent="0.3">
      <c r="A266" s="311" t="s">
        <v>417</v>
      </c>
      <c r="B266" s="312">
        <v>140</v>
      </c>
      <c r="C266" s="312">
        <v>0</v>
      </c>
      <c r="D266" s="312">
        <v>200</v>
      </c>
      <c r="E266" s="310">
        <f t="shared" ref="E266:E267" si="31">(C266+D266)-B266</f>
        <v>60</v>
      </c>
    </row>
    <row r="267" spans="1:5" ht="15.6" x14ac:dyDescent="0.3">
      <c r="A267" s="313" t="s">
        <v>419</v>
      </c>
      <c r="B267" s="314">
        <v>0</v>
      </c>
      <c r="C267" s="314">
        <v>0</v>
      </c>
      <c r="D267" s="314">
        <v>0</v>
      </c>
      <c r="E267" s="310">
        <f t="shared" si="31"/>
        <v>0</v>
      </c>
    </row>
    <row r="268" spans="1:5" ht="15.6" x14ac:dyDescent="0.3">
      <c r="A268" s="315"/>
      <c r="B268" s="316"/>
      <c r="C268" s="316"/>
      <c r="D268" s="317" t="s">
        <v>418</v>
      </c>
      <c r="E268" s="318">
        <f>SUM(E261:E267)</f>
        <v>161</v>
      </c>
    </row>
    <row r="271" spans="1:5" ht="15.6" x14ac:dyDescent="0.3">
      <c r="A271" s="305">
        <v>44812</v>
      </c>
      <c r="B271" s="306"/>
      <c r="C271" s="306"/>
      <c r="D271" s="306"/>
      <c r="E271" s="306"/>
    </row>
    <row r="272" spans="1:5" ht="15.6" x14ac:dyDescent="0.3">
      <c r="A272" s="307" t="s">
        <v>407</v>
      </c>
      <c r="B272" s="291" t="s">
        <v>408</v>
      </c>
      <c r="C272" s="298" t="s">
        <v>409</v>
      </c>
      <c r="D272" s="298" t="s">
        <v>410</v>
      </c>
      <c r="E272" s="292" t="s">
        <v>411</v>
      </c>
    </row>
    <row r="273" spans="1:5" ht="15.6" x14ac:dyDescent="0.3">
      <c r="A273" s="308" t="s">
        <v>412</v>
      </c>
      <c r="B273" s="309">
        <v>64</v>
      </c>
      <c r="C273" s="309">
        <v>10</v>
      </c>
      <c r="D273" s="309">
        <v>88</v>
      </c>
      <c r="E273" s="310">
        <f t="shared" ref="E273:E279" si="32">(C273+D273)-B273</f>
        <v>34</v>
      </c>
    </row>
    <row r="274" spans="1:5" ht="15.6" x14ac:dyDescent="0.3">
      <c r="A274" s="308" t="s">
        <v>413</v>
      </c>
      <c r="B274" s="309">
        <v>615</v>
      </c>
      <c r="C274" s="309">
        <v>490</v>
      </c>
      <c r="D274" s="309">
        <v>125</v>
      </c>
      <c r="E274" s="310">
        <f t="shared" si="32"/>
        <v>0</v>
      </c>
    </row>
    <row r="275" spans="1:5" ht="15.6" x14ac:dyDescent="0.3">
      <c r="A275" s="308" t="s">
        <v>414</v>
      </c>
      <c r="B275" s="309">
        <v>91</v>
      </c>
      <c r="C275" s="309">
        <v>0</v>
      </c>
      <c r="D275" s="309">
        <v>91</v>
      </c>
      <c r="E275" s="310">
        <f t="shared" si="32"/>
        <v>0</v>
      </c>
    </row>
    <row r="276" spans="1:5" ht="15.6" x14ac:dyDescent="0.3">
      <c r="A276" s="308" t="s">
        <v>415</v>
      </c>
      <c r="B276" s="309">
        <v>0</v>
      </c>
      <c r="C276" s="309">
        <v>0</v>
      </c>
      <c r="D276" s="309">
        <v>189</v>
      </c>
      <c r="E276" s="310">
        <f t="shared" si="32"/>
        <v>189</v>
      </c>
    </row>
    <row r="277" spans="1:5" ht="15.6" x14ac:dyDescent="0.3">
      <c r="A277" s="308" t="s">
        <v>416</v>
      </c>
      <c r="B277" s="309">
        <v>61</v>
      </c>
      <c r="C277" s="309">
        <v>0</v>
      </c>
      <c r="D277" s="309">
        <v>113</v>
      </c>
      <c r="E277" s="310">
        <f t="shared" si="32"/>
        <v>52</v>
      </c>
    </row>
    <row r="278" spans="1:5" ht="15.6" x14ac:dyDescent="0.3">
      <c r="A278" s="311" t="s">
        <v>417</v>
      </c>
      <c r="B278" s="312">
        <v>140</v>
      </c>
      <c r="C278" s="312">
        <v>0</v>
      </c>
      <c r="D278" s="312">
        <v>200</v>
      </c>
      <c r="E278" s="310">
        <f t="shared" si="32"/>
        <v>60</v>
      </c>
    </row>
    <row r="279" spans="1:5" ht="15.6" x14ac:dyDescent="0.3">
      <c r="A279" s="313" t="s">
        <v>419</v>
      </c>
      <c r="B279" s="314">
        <v>0</v>
      </c>
      <c r="C279" s="314">
        <v>0</v>
      </c>
      <c r="D279" s="314">
        <v>0</v>
      </c>
      <c r="E279" s="310">
        <f t="shared" si="32"/>
        <v>0</v>
      </c>
    </row>
    <row r="280" spans="1:5" ht="15.6" x14ac:dyDescent="0.3">
      <c r="A280" s="315"/>
      <c r="B280" s="316"/>
      <c r="C280" s="316"/>
      <c r="D280" s="317" t="s">
        <v>418</v>
      </c>
      <c r="E280" s="318">
        <f>SUM(E273:E279)</f>
        <v>335</v>
      </c>
    </row>
    <row r="283" spans="1:5" ht="15.6" x14ac:dyDescent="0.3">
      <c r="A283" s="305">
        <v>44813</v>
      </c>
      <c r="B283" s="306"/>
      <c r="C283" s="306"/>
      <c r="D283" s="306"/>
      <c r="E283" s="306"/>
    </row>
    <row r="284" spans="1:5" ht="15.6" x14ac:dyDescent="0.3">
      <c r="A284" s="307" t="s">
        <v>407</v>
      </c>
      <c r="B284" s="291" t="s">
        <v>408</v>
      </c>
      <c r="C284" s="298" t="s">
        <v>409</v>
      </c>
      <c r="D284" s="298" t="s">
        <v>410</v>
      </c>
      <c r="E284" s="292" t="s">
        <v>411</v>
      </c>
    </row>
    <row r="285" spans="1:5" ht="15.6" x14ac:dyDescent="0.3">
      <c r="A285" s="308" t="s">
        <v>412</v>
      </c>
      <c r="B285" s="309">
        <v>64</v>
      </c>
      <c r="C285" s="309">
        <v>0</v>
      </c>
      <c r="D285" s="309">
        <v>75</v>
      </c>
      <c r="E285" s="310">
        <f t="shared" ref="E285:E287" si="33">(C285+D285)-B285</f>
        <v>11</v>
      </c>
    </row>
    <row r="286" spans="1:5" ht="15.6" x14ac:dyDescent="0.3">
      <c r="A286" s="308" t="s">
        <v>413</v>
      </c>
      <c r="B286" s="309">
        <v>615</v>
      </c>
      <c r="C286" s="309">
        <v>0</v>
      </c>
      <c r="D286" s="309">
        <v>615</v>
      </c>
      <c r="E286" s="310">
        <f t="shared" si="33"/>
        <v>0</v>
      </c>
    </row>
    <row r="287" spans="1:5" ht="15.6" x14ac:dyDescent="0.3">
      <c r="A287" s="308" t="s">
        <v>414</v>
      </c>
      <c r="B287" s="309">
        <v>91</v>
      </c>
      <c r="C287" s="309">
        <v>0</v>
      </c>
      <c r="D287" s="309">
        <v>91</v>
      </c>
      <c r="E287" s="310">
        <f t="shared" si="33"/>
        <v>0</v>
      </c>
    </row>
    <row r="288" spans="1:5" ht="15.6" x14ac:dyDescent="0.3">
      <c r="A288" s="308" t="s">
        <v>415</v>
      </c>
      <c r="B288" s="309">
        <v>347</v>
      </c>
      <c r="C288" s="309">
        <v>270</v>
      </c>
      <c r="D288" s="309">
        <v>0</v>
      </c>
      <c r="E288" s="310">
        <f>B288-C288</f>
        <v>77</v>
      </c>
    </row>
    <row r="289" spans="1:5" ht="15.6" x14ac:dyDescent="0.3">
      <c r="A289" s="308" t="s">
        <v>416</v>
      </c>
      <c r="B289" s="309">
        <v>180</v>
      </c>
      <c r="C289" s="309">
        <v>90</v>
      </c>
      <c r="D289" s="309">
        <v>61</v>
      </c>
      <c r="E289" s="310">
        <f>B289-(C289+D289)</f>
        <v>29</v>
      </c>
    </row>
    <row r="290" spans="1:5" ht="15.6" x14ac:dyDescent="0.3">
      <c r="A290" s="311" t="s">
        <v>417</v>
      </c>
      <c r="B290" s="312">
        <v>140</v>
      </c>
      <c r="C290" s="312">
        <v>0</v>
      </c>
      <c r="D290" s="312">
        <v>200</v>
      </c>
      <c r="E290" s="310">
        <f t="shared" ref="E290:E291" si="34">(C290+D290)-B290</f>
        <v>60</v>
      </c>
    </row>
    <row r="291" spans="1:5" ht="15.6" x14ac:dyDescent="0.3">
      <c r="A291" s="313" t="s">
        <v>419</v>
      </c>
      <c r="B291" s="314">
        <v>336</v>
      </c>
      <c r="C291" s="314">
        <v>336</v>
      </c>
      <c r="D291" s="314">
        <v>0</v>
      </c>
      <c r="E291" s="310">
        <f t="shared" si="34"/>
        <v>0</v>
      </c>
    </row>
    <row r="292" spans="1:5" ht="15.6" x14ac:dyDescent="0.3">
      <c r="A292" s="315"/>
      <c r="B292" s="316"/>
      <c r="C292" s="316"/>
      <c r="D292" s="317" t="s">
        <v>418</v>
      </c>
      <c r="E292" s="318">
        <f>SUM(E285:E291)</f>
        <v>177</v>
      </c>
    </row>
    <row r="295" spans="1:5" ht="15.6" x14ac:dyDescent="0.3">
      <c r="A295" s="305">
        <v>44814</v>
      </c>
      <c r="B295" s="306"/>
      <c r="C295" s="306"/>
      <c r="D295" s="306"/>
      <c r="E295" s="306"/>
    </row>
    <row r="296" spans="1:5" ht="15.6" x14ac:dyDescent="0.3">
      <c r="A296" s="307" t="s">
        <v>407</v>
      </c>
      <c r="B296" s="291" t="s">
        <v>408</v>
      </c>
      <c r="C296" s="298" t="s">
        <v>409</v>
      </c>
      <c r="D296" s="298" t="s">
        <v>410</v>
      </c>
      <c r="E296" s="292" t="s">
        <v>411</v>
      </c>
    </row>
    <row r="297" spans="1:5" ht="15.6" x14ac:dyDescent="0.3">
      <c r="A297" s="308" t="s">
        <v>412</v>
      </c>
      <c r="B297" s="309">
        <v>312</v>
      </c>
      <c r="C297" s="309">
        <v>300</v>
      </c>
      <c r="D297" s="309">
        <v>63</v>
      </c>
      <c r="E297" s="310">
        <f t="shared" ref="E297:E300" si="35">(C297+D297)-B297</f>
        <v>51</v>
      </c>
    </row>
    <row r="298" spans="1:5" ht="15.6" x14ac:dyDescent="0.3">
      <c r="A298" s="308" t="s">
        <v>413</v>
      </c>
      <c r="B298" s="309">
        <v>455</v>
      </c>
      <c r="C298" s="309">
        <v>0</v>
      </c>
      <c r="D298" s="309">
        <v>615</v>
      </c>
      <c r="E298" s="310">
        <f t="shared" si="35"/>
        <v>160</v>
      </c>
    </row>
    <row r="299" spans="1:5" ht="15.6" x14ac:dyDescent="0.3">
      <c r="A299" s="308" t="s">
        <v>414</v>
      </c>
      <c r="B299" s="309">
        <v>91</v>
      </c>
      <c r="C299" s="309">
        <v>0</v>
      </c>
      <c r="D299" s="309">
        <v>91</v>
      </c>
      <c r="E299" s="310">
        <f t="shared" si="35"/>
        <v>0</v>
      </c>
    </row>
    <row r="300" spans="1:5" ht="15.6" x14ac:dyDescent="0.3">
      <c r="A300" s="308" t="s">
        <v>415</v>
      </c>
      <c r="B300" s="309">
        <v>347</v>
      </c>
      <c r="C300" s="309">
        <v>230</v>
      </c>
      <c r="D300" s="309">
        <v>347</v>
      </c>
      <c r="E300" s="310">
        <f t="shared" si="35"/>
        <v>230</v>
      </c>
    </row>
    <row r="301" spans="1:5" ht="15.6" x14ac:dyDescent="0.3">
      <c r="A301" s="308" t="s">
        <v>416</v>
      </c>
      <c r="B301" s="309">
        <v>180</v>
      </c>
      <c r="C301" s="309">
        <v>0</v>
      </c>
      <c r="D301" s="309">
        <v>180</v>
      </c>
      <c r="E301" s="310">
        <f>B301-(C301+D301)</f>
        <v>0</v>
      </c>
    </row>
    <row r="302" spans="1:5" ht="15.6" x14ac:dyDescent="0.3">
      <c r="A302" s="311" t="s">
        <v>417</v>
      </c>
      <c r="B302" s="312">
        <v>500</v>
      </c>
      <c r="C302" s="312">
        <v>500</v>
      </c>
      <c r="D302" s="312">
        <v>140</v>
      </c>
      <c r="E302" s="310">
        <f t="shared" ref="E302:E303" si="36">(C302+D302)-B302</f>
        <v>140</v>
      </c>
    </row>
    <row r="303" spans="1:5" ht="15.6" x14ac:dyDescent="0.3">
      <c r="A303" s="313" t="s">
        <v>419</v>
      </c>
      <c r="B303" s="314">
        <v>336</v>
      </c>
      <c r="C303" s="314">
        <v>0</v>
      </c>
      <c r="D303" s="314">
        <v>336</v>
      </c>
      <c r="E303" s="310">
        <f t="shared" si="36"/>
        <v>0</v>
      </c>
    </row>
    <row r="304" spans="1:5" ht="15.6" x14ac:dyDescent="0.3">
      <c r="A304" s="315"/>
      <c r="B304" s="316"/>
      <c r="C304" s="316"/>
      <c r="D304" s="317" t="s">
        <v>418</v>
      </c>
      <c r="E304" s="318">
        <f>SUM(E297:E303)</f>
        <v>581</v>
      </c>
    </row>
    <row r="307" spans="1:5" ht="15.6" x14ac:dyDescent="0.3">
      <c r="A307" s="305">
        <v>44815</v>
      </c>
      <c r="B307" s="306"/>
      <c r="C307" s="306"/>
      <c r="D307" s="306"/>
      <c r="E307" s="306"/>
    </row>
    <row r="308" spans="1:5" ht="15.6" x14ac:dyDescent="0.3">
      <c r="A308" s="307" t="s">
        <v>407</v>
      </c>
      <c r="B308" s="291" t="s">
        <v>408</v>
      </c>
      <c r="C308" s="298" t="s">
        <v>409</v>
      </c>
      <c r="D308" s="298" t="s">
        <v>410</v>
      </c>
      <c r="E308" s="292" t="s">
        <v>411</v>
      </c>
    </row>
    <row r="309" spans="1:5" ht="15.6" x14ac:dyDescent="0.3">
      <c r="A309" s="308" t="s">
        <v>412</v>
      </c>
      <c r="B309" s="309">
        <v>264</v>
      </c>
      <c r="C309" s="309">
        <v>0</v>
      </c>
      <c r="D309" s="309">
        <v>312</v>
      </c>
      <c r="E309" s="310">
        <f t="shared" ref="E309:E312" si="37">(C309+D309)-B309</f>
        <v>48</v>
      </c>
    </row>
    <row r="310" spans="1:5" ht="15.6" x14ac:dyDescent="0.3">
      <c r="A310" s="308" t="s">
        <v>413</v>
      </c>
      <c r="B310" s="309">
        <v>390</v>
      </c>
      <c r="C310" s="309">
        <v>0</v>
      </c>
      <c r="D310" s="309">
        <v>455</v>
      </c>
      <c r="E310" s="310">
        <f t="shared" si="37"/>
        <v>65</v>
      </c>
    </row>
    <row r="311" spans="1:5" ht="15.6" x14ac:dyDescent="0.3">
      <c r="A311" s="308" t="s">
        <v>414</v>
      </c>
      <c r="B311" s="309">
        <v>91</v>
      </c>
      <c r="C311" s="309">
        <v>0</v>
      </c>
      <c r="D311" s="309">
        <v>91</v>
      </c>
      <c r="E311" s="310">
        <f t="shared" si="37"/>
        <v>0</v>
      </c>
    </row>
    <row r="312" spans="1:5" ht="15.6" x14ac:dyDescent="0.3">
      <c r="A312" s="308" t="s">
        <v>415</v>
      </c>
      <c r="B312" s="309">
        <v>180</v>
      </c>
      <c r="C312" s="309">
        <v>0</v>
      </c>
      <c r="D312" s="309">
        <v>347</v>
      </c>
      <c r="E312" s="310">
        <f t="shared" si="37"/>
        <v>167</v>
      </c>
    </row>
    <row r="313" spans="1:5" ht="15.6" x14ac:dyDescent="0.3">
      <c r="A313" s="308" t="s">
        <v>416</v>
      </c>
      <c r="B313" s="309">
        <v>180</v>
      </c>
      <c r="C313" s="309">
        <v>0</v>
      </c>
      <c r="D313" s="309">
        <v>180</v>
      </c>
      <c r="E313" s="310">
        <f>B313-(C313+D313)</f>
        <v>0</v>
      </c>
    </row>
    <row r="314" spans="1:5" ht="15.6" x14ac:dyDescent="0.3">
      <c r="A314" s="311" t="s">
        <v>417</v>
      </c>
      <c r="B314" s="312">
        <v>500</v>
      </c>
      <c r="C314" s="312">
        <v>0</v>
      </c>
      <c r="D314" s="312">
        <v>500</v>
      </c>
      <c r="E314" s="310">
        <f t="shared" ref="E314:E315" si="38">(C314+D314)-B314</f>
        <v>0</v>
      </c>
    </row>
    <row r="315" spans="1:5" ht="15.6" x14ac:dyDescent="0.3">
      <c r="A315" s="313" t="s">
        <v>419</v>
      </c>
      <c r="B315" s="314">
        <v>336</v>
      </c>
      <c r="C315" s="314">
        <v>0</v>
      </c>
      <c r="D315" s="314">
        <v>336</v>
      </c>
      <c r="E315" s="310">
        <f t="shared" si="38"/>
        <v>0</v>
      </c>
    </row>
    <row r="316" spans="1:5" ht="15.6" x14ac:dyDescent="0.3">
      <c r="A316" s="315"/>
      <c r="B316" s="316"/>
      <c r="C316" s="316"/>
      <c r="D316" s="317" t="s">
        <v>418</v>
      </c>
      <c r="E316" s="318">
        <f>SUM(E309:E315)</f>
        <v>280</v>
      </c>
    </row>
    <row r="319" spans="1:5" ht="15.6" x14ac:dyDescent="0.3">
      <c r="A319" s="305">
        <v>44816</v>
      </c>
      <c r="B319" s="306"/>
      <c r="C319" s="306"/>
      <c r="D319" s="306"/>
      <c r="E319" s="306"/>
    </row>
    <row r="320" spans="1:5" ht="15.6" x14ac:dyDescent="0.3">
      <c r="A320" s="307" t="s">
        <v>407</v>
      </c>
      <c r="B320" s="291" t="s">
        <v>408</v>
      </c>
      <c r="C320" s="298" t="s">
        <v>409</v>
      </c>
      <c r="D320" s="298" t="s">
        <v>410</v>
      </c>
      <c r="E320" s="292" t="s">
        <v>411</v>
      </c>
    </row>
    <row r="321" spans="1:5" ht="15.6" x14ac:dyDescent="0.3">
      <c r="A321" s="308" t="s">
        <v>412</v>
      </c>
      <c r="B321" s="309">
        <v>264</v>
      </c>
      <c r="C321" s="309">
        <v>0</v>
      </c>
      <c r="D321" s="309">
        <v>264</v>
      </c>
      <c r="E321" s="310">
        <f t="shared" ref="E321:E324" si="39">(C321+D321)-B321</f>
        <v>0</v>
      </c>
    </row>
    <row r="322" spans="1:5" ht="15.6" x14ac:dyDescent="0.3">
      <c r="A322" s="308" t="s">
        <v>413</v>
      </c>
      <c r="B322" s="309">
        <v>390</v>
      </c>
      <c r="C322" s="309">
        <v>0</v>
      </c>
      <c r="D322" s="309">
        <v>390</v>
      </c>
      <c r="E322" s="310">
        <f t="shared" si="39"/>
        <v>0</v>
      </c>
    </row>
    <row r="323" spans="1:5" ht="15.6" x14ac:dyDescent="0.3">
      <c r="A323" s="308" t="s">
        <v>414</v>
      </c>
      <c r="B323" s="309">
        <v>91</v>
      </c>
      <c r="C323" s="309">
        <v>0</v>
      </c>
      <c r="D323" s="309">
        <v>91</v>
      </c>
      <c r="E323" s="310">
        <f t="shared" si="39"/>
        <v>0</v>
      </c>
    </row>
    <row r="324" spans="1:5" ht="15.6" x14ac:dyDescent="0.3">
      <c r="A324" s="308" t="s">
        <v>415</v>
      </c>
      <c r="B324" s="309">
        <v>180</v>
      </c>
      <c r="C324" s="309">
        <v>250</v>
      </c>
      <c r="D324" s="309">
        <v>259</v>
      </c>
      <c r="E324" s="310">
        <f t="shared" si="39"/>
        <v>329</v>
      </c>
    </row>
    <row r="325" spans="1:5" ht="15.6" x14ac:dyDescent="0.3">
      <c r="A325" s="308" t="s">
        <v>416</v>
      </c>
      <c r="B325" s="309">
        <v>180</v>
      </c>
      <c r="C325" s="309">
        <v>0</v>
      </c>
      <c r="D325" s="309">
        <v>180</v>
      </c>
      <c r="E325" s="310">
        <f>B325-(C325+D325)</f>
        <v>0</v>
      </c>
    </row>
    <row r="326" spans="1:5" ht="15.6" x14ac:dyDescent="0.3">
      <c r="A326" s="311" t="s">
        <v>417</v>
      </c>
      <c r="B326" s="312">
        <v>500</v>
      </c>
      <c r="C326" s="312">
        <v>0</v>
      </c>
      <c r="D326" s="312">
        <v>500</v>
      </c>
      <c r="E326" s="310">
        <f t="shared" ref="E326:E327" si="40">(C326+D326)-B326</f>
        <v>0</v>
      </c>
    </row>
    <row r="327" spans="1:5" ht="15.6" x14ac:dyDescent="0.3">
      <c r="A327" s="313" t="s">
        <v>419</v>
      </c>
      <c r="B327" s="314">
        <v>324</v>
      </c>
      <c r="C327" s="314">
        <v>0</v>
      </c>
      <c r="D327" s="314">
        <v>336</v>
      </c>
      <c r="E327" s="310">
        <f t="shared" si="40"/>
        <v>12</v>
      </c>
    </row>
    <row r="328" spans="1:5" ht="15.6" x14ac:dyDescent="0.3">
      <c r="A328" s="315"/>
      <c r="B328" s="316"/>
      <c r="C328" s="316"/>
      <c r="D328" s="317" t="s">
        <v>418</v>
      </c>
      <c r="E328" s="318">
        <f>SUM(E321:E327)</f>
        <v>341</v>
      </c>
    </row>
    <row r="331" spans="1:5" ht="15.6" x14ac:dyDescent="0.3">
      <c r="A331" s="305">
        <v>44817</v>
      </c>
      <c r="B331" s="306"/>
      <c r="C331" s="306"/>
      <c r="D331" s="306"/>
      <c r="E331" s="306"/>
    </row>
    <row r="332" spans="1:5" ht="15.6" x14ac:dyDescent="0.3">
      <c r="A332" s="307" t="s">
        <v>407</v>
      </c>
      <c r="B332" s="291" t="s">
        <v>408</v>
      </c>
      <c r="C332" s="298" t="s">
        <v>409</v>
      </c>
      <c r="D332" s="298" t="s">
        <v>410</v>
      </c>
      <c r="E332" s="292" t="s">
        <v>411</v>
      </c>
    </row>
    <row r="333" spans="1:5" ht="15.6" x14ac:dyDescent="0.3">
      <c r="A333" s="308" t="s">
        <v>412</v>
      </c>
      <c r="B333" s="309">
        <v>264</v>
      </c>
      <c r="C333" s="309">
        <v>0</v>
      </c>
      <c r="D333" s="309">
        <v>264</v>
      </c>
      <c r="E333" s="310">
        <f t="shared" ref="E333:E336" si="41">(C333+D333)-B333</f>
        <v>0</v>
      </c>
    </row>
    <row r="334" spans="1:5" ht="15.6" x14ac:dyDescent="0.3">
      <c r="A334" s="308" t="s">
        <v>413</v>
      </c>
      <c r="B334" s="309">
        <v>390</v>
      </c>
      <c r="C334" s="309">
        <v>0</v>
      </c>
      <c r="D334" s="309">
        <v>390</v>
      </c>
      <c r="E334" s="310">
        <f t="shared" si="41"/>
        <v>0</v>
      </c>
    </row>
    <row r="335" spans="1:5" ht="15.6" x14ac:dyDescent="0.3">
      <c r="A335" s="308" t="s">
        <v>414</v>
      </c>
      <c r="B335" s="309">
        <v>91</v>
      </c>
      <c r="C335" s="309">
        <v>0</v>
      </c>
      <c r="D335" s="309">
        <v>91</v>
      </c>
      <c r="E335" s="310">
        <f t="shared" si="41"/>
        <v>0</v>
      </c>
    </row>
    <row r="336" spans="1:5" ht="15.6" x14ac:dyDescent="0.3">
      <c r="A336" s="308" t="s">
        <v>415</v>
      </c>
      <c r="B336" s="309">
        <v>214</v>
      </c>
      <c r="C336" s="309">
        <v>20</v>
      </c>
      <c r="D336" s="309">
        <v>259</v>
      </c>
      <c r="E336" s="310">
        <f t="shared" si="41"/>
        <v>65</v>
      </c>
    </row>
    <row r="337" spans="1:5" ht="15.6" x14ac:dyDescent="0.3">
      <c r="A337" s="308" t="s">
        <v>416</v>
      </c>
      <c r="B337" s="309">
        <v>180</v>
      </c>
      <c r="C337" s="309">
        <v>0</v>
      </c>
      <c r="D337" s="309">
        <v>180</v>
      </c>
      <c r="E337" s="310">
        <f>B337-(C337+D337)</f>
        <v>0</v>
      </c>
    </row>
    <row r="338" spans="1:5" ht="15.6" x14ac:dyDescent="0.3">
      <c r="A338" s="311" t="s">
        <v>417</v>
      </c>
      <c r="B338" s="312">
        <v>500</v>
      </c>
      <c r="C338" s="312">
        <v>0</v>
      </c>
      <c r="D338" s="312">
        <v>500</v>
      </c>
      <c r="E338" s="310">
        <f t="shared" ref="E338:E339" si="42">(C338+D338)-B338</f>
        <v>0</v>
      </c>
    </row>
    <row r="339" spans="1:5" ht="15.6" x14ac:dyDescent="0.3">
      <c r="A339" s="313" t="s">
        <v>419</v>
      </c>
      <c r="B339" s="314">
        <v>310</v>
      </c>
      <c r="C339" s="314">
        <v>0</v>
      </c>
      <c r="D339" s="314">
        <v>324</v>
      </c>
      <c r="E339" s="310">
        <f t="shared" si="42"/>
        <v>14</v>
      </c>
    </row>
    <row r="340" spans="1:5" ht="15.6" x14ac:dyDescent="0.3">
      <c r="A340" s="315"/>
      <c r="B340" s="316"/>
      <c r="C340" s="316"/>
      <c r="D340" s="317" t="s">
        <v>418</v>
      </c>
      <c r="E340" s="318">
        <f>SUM(E333:E339)</f>
        <v>79</v>
      </c>
    </row>
    <row r="343" spans="1:5" ht="15.6" x14ac:dyDescent="0.3">
      <c r="A343" s="305">
        <v>44818</v>
      </c>
      <c r="B343" s="306"/>
      <c r="C343" s="306"/>
      <c r="D343" s="306"/>
      <c r="E343" s="306"/>
    </row>
    <row r="344" spans="1:5" ht="15.6" x14ac:dyDescent="0.3">
      <c r="A344" s="307" t="s">
        <v>407</v>
      </c>
      <c r="B344" s="291" t="s">
        <v>408</v>
      </c>
      <c r="C344" s="298" t="s">
        <v>409</v>
      </c>
      <c r="D344" s="298" t="s">
        <v>410</v>
      </c>
      <c r="E344" s="292" t="s">
        <v>411</v>
      </c>
    </row>
    <row r="345" spans="1:5" ht="15.6" x14ac:dyDescent="0.3">
      <c r="A345" s="308" t="s">
        <v>412</v>
      </c>
      <c r="B345" s="309">
        <v>252</v>
      </c>
      <c r="C345" s="309">
        <v>0</v>
      </c>
      <c r="D345" s="309">
        <v>264</v>
      </c>
      <c r="E345" s="310">
        <f t="shared" ref="E345:E348" si="43">(C345+D345)-B345</f>
        <v>12</v>
      </c>
    </row>
    <row r="346" spans="1:5" ht="15.6" x14ac:dyDescent="0.3">
      <c r="A346" s="308" t="s">
        <v>413</v>
      </c>
      <c r="B346" s="309">
        <v>390</v>
      </c>
      <c r="C346" s="309">
        <v>0</v>
      </c>
      <c r="D346" s="309">
        <v>390</v>
      </c>
      <c r="E346" s="310">
        <f t="shared" si="43"/>
        <v>0</v>
      </c>
    </row>
    <row r="347" spans="1:5" ht="15.6" x14ac:dyDescent="0.3">
      <c r="A347" s="308" t="s">
        <v>414</v>
      </c>
      <c r="B347" s="309">
        <v>91</v>
      </c>
      <c r="C347" s="309">
        <v>0</v>
      </c>
      <c r="D347" s="309">
        <v>91</v>
      </c>
      <c r="E347" s="310">
        <f t="shared" si="43"/>
        <v>0</v>
      </c>
    </row>
    <row r="348" spans="1:5" ht="15.6" x14ac:dyDescent="0.3">
      <c r="A348" s="308" t="s">
        <v>415</v>
      </c>
      <c r="B348" s="309">
        <v>126</v>
      </c>
      <c r="C348" s="309">
        <v>0</v>
      </c>
      <c r="D348" s="309">
        <v>214</v>
      </c>
      <c r="E348" s="310">
        <f t="shared" si="43"/>
        <v>88</v>
      </c>
    </row>
    <row r="349" spans="1:5" ht="15.6" x14ac:dyDescent="0.3">
      <c r="A349" s="308" t="s">
        <v>416</v>
      </c>
      <c r="B349" s="309">
        <v>180</v>
      </c>
      <c r="C349" s="309">
        <v>0</v>
      </c>
      <c r="D349" s="309">
        <v>180</v>
      </c>
      <c r="E349" s="310">
        <f>B349-(C349+D349)</f>
        <v>0</v>
      </c>
    </row>
    <row r="350" spans="1:5" ht="15.6" x14ac:dyDescent="0.3">
      <c r="A350" s="311" t="s">
        <v>417</v>
      </c>
      <c r="B350" s="312">
        <v>450</v>
      </c>
      <c r="C350" s="312">
        <v>0</v>
      </c>
      <c r="D350" s="312">
        <v>500</v>
      </c>
      <c r="E350" s="310">
        <f t="shared" ref="E350:E351" si="44">(C350+D350)-B350</f>
        <v>50</v>
      </c>
    </row>
    <row r="351" spans="1:5" ht="15.6" x14ac:dyDescent="0.3">
      <c r="A351" s="313" t="s">
        <v>419</v>
      </c>
      <c r="B351" s="314">
        <v>310</v>
      </c>
      <c r="C351" s="314">
        <v>0</v>
      </c>
      <c r="D351" s="314">
        <v>310</v>
      </c>
      <c r="E351" s="310">
        <f t="shared" si="44"/>
        <v>0</v>
      </c>
    </row>
    <row r="352" spans="1:5" ht="15.6" x14ac:dyDescent="0.3">
      <c r="A352" s="315"/>
      <c r="B352" s="316"/>
      <c r="C352" s="316"/>
      <c r="D352" s="317" t="s">
        <v>418</v>
      </c>
      <c r="E352" s="318">
        <f>SUM(E345:E351)</f>
        <v>150</v>
      </c>
    </row>
    <row r="355" spans="1:5" ht="15.6" x14ac:dyDescent="0.3">
      <c r="A355" s="305">
        <v>44819</v>
      </c>
      <c r="B355" s="306"/>
      <c r="C355" s="306"/>
      <c r="D355" s="306"/>
      <c r="E355" s="306"/>
    </row>
    <row r="356" spans="1:5" ht="15.6" x14ac:dyDescent="0.3">
      <c r="A356" s="307" t="s">
        <v>407</v>
      </c>
      <c r="B356" s="291" t="s">
        <v>408</v>
      </c>
      <c r="C356" s="298" t="s">
        <v>409</v>
      </c>
      <c r="D356" s="298" t="s">
        <v>410</v>
      </c>
      <c r="E356" s="292" t="s">
        <v>411</v>
      </c>
    </row>
    <row r="357" spans="1:5" ht="15.6" x14ac:dyDescent="0.3">
      <c r="A357" s="308" t="s">
        <v>412</v>
      </c>
      <c r="B357" s="309">
        <v>250</v>
      </c>
      <c r="C357" s="309">
        <v>0</v>
      </c>
      <c r="D357" s="309">
        <v>252</v>
      </c>
      <c r="E357" s="310">
        <f t="shared" ref="E357:E359" si="45">(C357+D357)-B357</f>
        <v>2</v>
      </c>
    </row>
    <row r="358" spans="1:5" ht="15.6" x14ac:dyDescent="0.3">
      <c r="A358" s="308" t="s">
        <v>413</v>
      </c>
      <c r="B358" s="309">
        <v>390</v>
      </c>
      <c r="C358" s="309">
        <v>0</v>
      </c>
      <c r="D358" s="309">
        <v>390</v>
      </c>
      <c r="E358" s="310">
        <f t="shared" si="45"/>
        <v>0</v>
      </c>
    </row>
    <row r="359" spans="1:5" ht="15.6" x14ac:dyDescent="0.3">
      <c r="A359" s="308" t="s">
        <v>414</v>
      </c>
      <c r="B359" s="309">
        <v>91</v>
      </c>
      <c r="C359" s="309">
        <v>0</v>
      </c>
      <c r="D359" s="309">
        <v>91</v>
      </c>
      <c r="E359" s="310">
        <f t="shared" si="45"/>
        <v>0</v>
      </c>
    </row>
    <row r="360" spans="1:5" ht="15.6" x14ac:dyDescent="0.3">
      <c r="A360" s="308" t="s">
        <v>415</v>
      </c>
      <c r="B360" s="309">
        <v>189</v>
      </c>
      <c r="C360" s="309">
        <v>60</v>
      </c>
      <c r="D360" s="309">
        <v>126</v>
      </c>
      <c r="E360" s="310">
        <f t="shared" ref="E360:E361" si="46">B360-(C360+D360)</f>
        <v>3</v>
      </c>
    </row>
    <row r="361" spans="1:5" ht="15.6" x14ac:dyDescent="0.3">
      <c r="A361" s="308" t="s">
        <v>416</v>
      </c>
      <c r="B361" s="309">
        <v>180</v>
      </c>
      <c r="C361" s="309">
        <v>0</v>
      </c>
      <c r="D361" s="309">
        <v>180</v>
      </c>
      <c r="E361" s="310">
        <f t="shared" si="46"/>
        <v>0</v>
      </c>
    </row>
    <row r="362" spans="1:5" ht="15.6" x14ac:dyDescent="0.3">
      <c r="A362" s="311" t="s">
        <v>417</v>
      </c>
      <c r="B362" s="312">
        <v>450</v>
      </c>
      <c r="C362" s="312">
        <v>0</v>
      </c>
      <c r="D362" s="312">
        <v>450</v>
      </c>
      <c r="E362" s="310">
        <f t="shared" ref="E362:E363" si="47">(C362+D362)-B362</f>
        <v>0</v>
      </c>
    </row>
    <row r="363" spans="1:5" ht="15.6" x14ac:dyDescent="0.3">
      <c r="A363" s="313" t="s">
        <v>419</v>
      </c>
      <c r="B363" s="314">
        <v>310</v>
      </c>
      <c r="C363" s="314">
        <v>0</v>
      </c>
      <c r="D363" s="314">
        <v>310</v>
      </c>
      <c r="E363" s="310">
        <f t="shared" si="47"/>
        <v>0</v>
      </c>
    </row>
    <row r="364" spans="1:5" ht="15.6" x14ac:dyDescent="0.3">
      <c r="A364" s="315"/>
      <c r="B364" s="316"/>
      <c r="C364" s="316"/>
      <c r="D364" s="317" t="s">
        <v>418</v>
      </c>
      <c r="E364" s="318">
        <f>SUM(E357:E363)</f>
        <v>5</v>
      </c>
    </row>
    <row r="367" spans="1:5" ht="15.6" x14ac:dyDescent="0.3">
      <c r="A367" s="305">
        <v>44820</v>
      </c>
      <c r="B367" s="306"/>
      <c r="C367" s="306"/>
      <c r="D367" s="306"/>
      <c r="E367" s="306"/>
    </row>
    <row r="368" spans="1:5" ht="15.6" x14ac:dyDescent="0.3">
      <c r="A368" s="307" t="s">
        <v>407</v>
      </c>
      <c r="B368" s="291" t="s">
        <v>408</v>
      </c>
      <c r="C368" s="298" t="s">
        <v>409</v>
      </c>
      <c r="D368" s="298" t="s">
        <v>410</v>
      </c>
      <c r="E368" s="292" t="s">
        <v>411</v>
      </c>
    </row>
    <row r="369" spans="1:5" ht="15.6" x14ac:dyDescent="0.3">
      <c r="A369" s="308" t="s">
        <v>412</v>
      </c>
      <c r="B369" s="309">
        <v>250</v>
      </c>
      <c r="C369" s="309">
        <v>0</v>
      </c>
      <c r="D369" s="309">
        <v>250</v>
      </c>
      <c r="E369" s="310">
        <f t="shared" ref="E369:E375" si="48">(C369+D369)-B369</f>
        <v>0</v>
      </c>
    </row>
    <row r="370" spans="1:5" ht="15.6" x14ac:dyDescent="0.3">
      <c r="A370" s="308" t="s">
        <v>413</v>
      </c>
      <c r="B370" s="309">
        <v>390</v>
      </c>
      <c r="C370" s="309">
        <v>0</v>
      </c>
      <c r="D370" s="309">
        <v>390</v>
      </c>
      <c r="E370" s="310">
        <f t="shared" si="48"/>
        <v>0</v>
      </c>
    </row>
    <row r="371" spans="1:5" ht="15.6" x14ac:dyDescent="0.3">
      <c r="A371" s="308" t="s">
        <v>414</v>
      </c>
      <c r="B371" s="309">
        <v>91</v>
      </c>
      <c r="C371" s="309">
        <v>0</v>
      </c>
      <c r="D371" s="309">
        <v>91</v>
      </c>
      <c r="E371" s="310">
        <f t="shared" si="48"/>
        <v>0</v>
      </c>
    </row>
    <row r="372" spans="1:5" ht="15.6" x14ac:dyDescent="0.3">
      <c r="A372" s="308" t="s">
        <v>415</v>
      </c>
      <c r="B372" s="309">
        <v>161</v>
      </c>
      <c r="C372" s="309">
        <v>0</v>
      </c>
      <c r="D372" s="309">
        <v>189</v>
      </c>
      <c r="E372" s="310">
        <f t="shared" si="48"/>
        <v>28</v>
      </c>
    </row>
    <row r="373" spans="1:5" ht="15.6" x14ac:dyDescent="0.3">
      <c r="A373" s="308" t="s">
        <v>416</v>
      </c>
      <c r="B373" s="309">
        <v>180</v>
      </c>
      <c r="C373" s="309">
        <v>0</v>
      </c>
      <c r="D373" s="309">
        <v>180</v>
      </c>
      <c r="E373" s="310">
        <f t="shared" si="48"/>
        <v>0</v>
      </c>
    </row>
    <row r="374" spans="1:5" ht="15.6" x14ac:dyDescent="0.3">
      <c r="A374" s="311" t="s">
        <v>417</v>
      </c>
      <c r="B374" s="312">
        <v>450</v>
      </c>
      <c r="C374" s="312">
        <v>0</v>
      </c>
      <c r="D374" s="312">
        <v>450</v>
      </c>
      <c r="E374" s="310">
        <f t="shared" si="48"/>
        <v>0</v>
      </c>
    </row>
    <row r="375" spans="1:5" ht="15.6" x14ac:dyDescent="0.3">
      <c r="A375" s="313" t="s">
        <v>419</v>
      </c>
      <c r="B375" s="314">
        <v>272</v>
      </c>
      <c r="C375" s="314">
        <v>0</v>
      </c>
      <c r="D375" s="314">
        <v>310</v>
      </c>
      <c r="E375" s="310">
        <f t="shared" si="48"/>
        <v>38</v>
      </c>
    </row>
    <row r="376" spans="1:5" ht="15.6" x14ac:dyDescent="0.3">
      <c r="A376" s="315"/>
      <c r="B376" s="316"/>
      <c r="C376" s="316"/>
      <c r="D376" s="317" t="s">
        <v>418</v>
      </c>
      <c r="E376" s="318">
        <f>SUM(E369:E375)</f>
        <v>66</v>
      </c>
    </row>
    <row r="379" spans="1:5" ht="15.6" x14ac:dyDescent="0.3">
      <c r="A379" s="305">
        <v>44821</v>
      </c>
      <c r="B379" s="306"/>
      <c r="C379" s="306"/>
      <c r="D379" s="306"/>
      <c r="E379" s="306"/>
    </row>
    <row r="380" spans="1:5" ht="15.6" x14ac:dyDescent="0.3">
      <c r="A380" s="307" t="s">
        <v>407</v>
      </c>
      <c r="B380" s="291" t="s">
        <v>408</v>
      </c>
      <c r="C380" s="298" t="s">
        <v>409</v>
      </c>
      <c r="D380" s="298" t="s">
        <v>410</v>
      </c>
      <c r="E380" s="292" t="s">
        <v>411</v>
      </c>
    </row>
    <row r="381" spans="1:5" ht="15.6" x14ac:dyDescent="0.3">
      <c r="A381" s="308" t="s">
        <v>412</v>
      </c>
      <c r="B381" s="309">
        <v>250</v>
      </c>
      <c r="C381" s="309">
        <v>0</v>
      </c>
      <c r="D381" s="309">
        <v>250</v>
      </c>
      <c r="E381" s="310">
        <f t="shared" ref="E381:E387" si="49">(C381+D381)-B381</f>
        <v>0</v>
      </c>
    </row>
    <row r="382" spans="1:5" ht="15.6" x14ac:dyDescent="0.3">
      <c r="A382" s="308" t="s">
        <v>413</v>
      </c>
      <c r="B382" s="309">
        <v>344</v>
      </c>
      <c r="C382" s="309">
        <v>0</v>
      </c>
      <c r="D382" s="309">
        <v>390</v>
      </c>
      <c r="E382" s="310">
        <f t="shared" si="49"/>
        <v>46</v>
      </c>
    </row>
    <row r="383" spans="1:5" ht="15.6" x14ac:dyDescent="0.3">
      <c r="A383" s="308" t="s">
        <v>414</v>
      </c>
      <c r="B383" s="309">
        <v>91</v>
      </c>
      <c r="C383" s="309">
        <v>0</v>
      </c>
      <c r="D383" s="309">
        <v>91</v>
      </c>
      <c r="E383" s="310">
        <f t="shared" si="49"/>
        <v>0</v>
      </c>
    </row>
    <row r="384" spans="1:5" ht="15.6" x14ac:dyDescent="0.3">
      <c r="A384" s="308" t="s">
        <v>415</v>
      </c>
      <c r="B384" s="309">
        <v>161</v>
      </c>
      <c r="C384" s="309">
        <v>0</v>
      </c>
      <c r="D384" s="309">
        <v>161</v>
      </c>
      <c r="E384" s="310">
        <f t="shared" si="49"/>
        <v>0</v>
      </c>
    </row>
    <row r="385" spans="1:5" ht="15.6" x14ac:dyDescent="0.3">
      <c r="A385" s="308" t="s">
        <v>416</v>
      </c>
      <c r="B385" s="309">
        <v>180</v>
      </c>
      <c r="C385" s="309">
        <v>0</v>
      </c>
      <c r="D385" s="309">
        <v>180</v>
      </c>
      <c r="E385" s="310">
        <f t="shared" si="49"/>
        <v>0</v>
      </c>
    </row>
    <row r="386" spans="1:5" ht="15.6" x14ac:dyDescent="0.3">
      <c r="A386" s="311" t="s">
        <v>417</v>
      </c>
      <c r="B386" s="312">
        <v>450</v>
      </c>
      <c r="C386" s="312">
        <v>0</v>
      </c>
      <c r="D386" s="312">
        <v>450</v>
      </c>
      <c r="E386" s="310">
        <f t="shared" si="49"/>
        <v>0</v>
      </c>
    </row>
    <row r="387" spans="1:5" ht="15.6" x14ac:dyDescent="0.3">
      <c r="A387" s="313" t="s">
        <v>419</v>
      </c>
      <c r="B387" s="314">
        <v>272</v>
      </c>
      <c r="C387" s="314">
        <v>0</v>
      </c>
      <c r="D387" s="314">
        <v>272</v>
      </c>
      <c r="E387" s="310">
        <f t="shared" si="49"/>
        <v>0</v>
      </c>
    </row>
    <row r="388" spans="1:5" ht="15.6" x14ac:dyDescent="0.3">
      <c r="A388" s="315"/>
      <c r="B388" s="316"/>
      <c r="C388" s="316"/>
      <c r="D388" s="317" t="s">
        <v>418</v>
      </c>
      <c r="E388" s="318">
        <f>SUM(E381:E387)</f>
        <v>46</v>
      </c>
    </row>
    <row r="391" spans="1:5" ht="15.6" x14ac:dyDescent="0.3">
      <c r="A391" s="305">
        <v>44822</v>
      </c>
      <c r="B391" s="306"/>
      <c r="C391" s="306"/>
      <c r="D391" s="306"/>
      <c r="E391" s="306"/>
    </row>
    <row r="392" spans="1:5" ht="15.6" x14ac:dyDescent="0.3">
      <c r="A392" s="307" t="s">
        <v>407</v>
      </c>
      <c r="B392" s="291" t="s">
        <v>408</v>
      </c>
      <c r="C392" s="298" t="s">
        <v>409</v>
      </c>
      <c r="D392" s="298" t="s">
        <v>410</v>
      </c>
      <c r="E392" s="292" t="s">
        <v>411</v>
      </c>
    </row>
    <row r="393" spans="1:5" ht="15.6" x14ac:dyDescent="0.3">
      <c r="A393" s="308" t="s">
        <v>412</v>
      </c>
      <c r="B393" s="309">
        <v>250</v>
      </c>
      <c r="C393" s="309">
        <v>0</v>
      </c>
      <c r="D393" s="309">
        <v>250</v>
      </c>
      <c r="E393" s="310">
        <f t="shared" ref="E393:E399" si="50">(C393+D393)-B393</f>
        <v>0</v>
      </c>
    </row>
    <row r="394" spans="1:5" ht="15.6" x14ac:dyDescent="0.3">
      <c r="A394" s="308" t="s">
        <v>413</v>
      </c>
      <c r="B394" s="309">
        <v>344</v>
      </c>
      <c r="C394" s="309">
        <v>0</v>
      </c>
      <c r="D394" s="309">
        <v>344</v>
      </c>
      <c r="E394" s="310">
        <f t="shared" si="50"/>
        <v>0</v>
      </c>
    </row>
    <row r="395" spans="1:5" ht="15.6" x14ac:dyDescent="0.3">
      <c r="A395" s="308" t="s">
        <v>414</v>
      </c>
      <c r="B395" s="309">
        <v>91</v>
      </c>
      <c r="C395" s="309">
        <v>0</v>
      </c>
      <c r="D395" s="309">
        <v>91</v>
      </c>
      <c r="E395" s="310">
        <f t="shared" si="50"/>
        <v>0</v>
      </c>
    </row>
    <row r="396" spans="1:5" ht="15.6" x14ac:dyDescent="0.3">
      <c r="A396" s="308" t="s">
        <v>415</v>
      </c>
      <c r="B396" s="309">
        <v>256</v>
      </c>
      <c r="C396" s="309">
        <v>240</v>
      </c>
      <c r="D396" s="309">
        <v>161</v>
      </c>
      <c r="E396" s="310">
        <f t="shared" si="50"/>
        <v>145</v>
      </c>
    </row>
    <row r="397" spans="1:5" ht="15.6" x14ac:dyDescent="0.3">
      <c r="A397" s="308" t="s">
        <v>416</v>
      </c>
      <c r="B397" s="309">
        <v>180</v>
      </c>
      <c r="C397" s="309">
        <v>0</v>
      </c>
      <c r="D397" s="309">
        <v>180</v>
      </c>
      <c r="E397" s="310">
        <f t="shared" si="50"/>
        <v>0</v>
      </c>
    </row>
    <row r="398" spans="1:5" ht="15.6" x14ac:dyDescent="0.3">
      <c r="A398" s="311" t="s">
        <v>417</v>
      </c>
      <c r="B398" s="312">
        <v>410</v>
      </c>
      <c r="C398" s="312">
        <v>0</v>
      </c>
      <c r="D398" s="312">
        <v>450</v>
      </c>
      <c r="E398" s="310">
        <f t="shared" si="50"/>
        <v>40</v>
      </c>
    </row>
    <row r="399" spans="1:5" ht="15.6" x14ac:dyDescent="0.3">
      <c r="A399" s="313" t="s">
        <v>419</v>
      </c>
      <c r="B399" s="314">
        <v>222</v>
      </c>
      <c r="C399" s="314">
        <v>0</v>
      </c>
      <c r="D399" s="314">
        <v>272</v>
      </c>
      <c r="E399" s="310">
        <f t="shared" si="50"/>
        <v>50</v>
      </c>
    </row>
    <row r="400" spans="1:5" ht="15.6" x14ac:dyDescent="0.3">
      <c r="A400" s="315"/>
      <c r="B400" s="316"/>
      <c r="C400" s="316"/>
      <c r="D400" s="317" t="s">
        <v>418</v>
      </c>
      <c r="E400" s="318">
        <f>SUM(E393:E399)</f>
        <v>235</v>
      </c>
    </row>
    <row r="403" spans="1:5" ht="15.6" x14ac:dyDescent="0.3">
      <c r="A403" s="305">
        <v>44823</v>
      </c>
      <c r="B403" s="306"/>
      <c r="C403" s="306"/>
      <c r="D403" s="306"/>
      <c r="E403" s="306"/>
    </row>
    <row r="404" spans="1:5" ht="15.6" x14ac:dyDescent="0.3">
      <c r="A404" s="307" t="s">
        <v>407</v>
      </c>
      <c r="B404" s="291" t="s">
        <v>408</v>
      </c>
      <c r="C404" s="298" t="s">
        <v>409</v>
      </c>
      <c r="D404" s="298" t="s">
        <v>410</v>
      </c>
      <c r="E404" s="292" t="s">
        <v>411</v>
      </c>
    </row>
    <row r="405" spans="1:5" ht="15.6" x14ac:dyDescent="0.3">
      <c r="A405" s="308" t="s">
        <v>412</v>
      </c>
      <c r="B405" s="309">
        <v>250</v>
      </c>
      <c r="C405" s="309">
        <v>0</v>
      </c>
      <c r="D405" s="309">
        <v>250</v>
      </c>
      <c r="E405" s="310">
        <f t="shared" ref="E405:E411" si="51">(C405+D405)-B405</f>
        <v>0</v>
      </c>
    </row>
    <row r="406" spans="1:5" ht="15.6" x14ac:dyDescent="0.3">
      <c r="A406" s="308" t="s">
        <v>413</v>
      </c>
      <c r="B406" s="309">
        <v>280</v>
      </c>
      <c r="C406" s="309">
        <v>0</v>
      </c>
      <c r="D406" s="309">
        <v>344</v>
      </c>
      <c r="E406" s="310">
        <f t="shared" si="51"/>
        <v>64</v>
      </c>
    </row>
    <row r="407" spans="1:5" ht="15.6" x14ac:dyDescent="0.3">
      <c r="A407" s="308" t="s">
        <v>414</v>
      </c>
      <c r="B407" s="309">
        <v>91</v>
      </c>
      <c r="C407" s="309">
        <v>0</v>
      </c>
      <c r="D407" s="309">
        <v>91</v>
      </c>
      <c r="E407" s="310">
        <f t="shared" si="51"/>
        <v>0</v>
      </c>
    </row>
    <row r="408" spans="1:5" ht="15.6" x14ac:dyDescent="0.3">
      <c r="A408" s="308" t="s">
        <v>415</v>
      </c>
      <c r="B408" s="309">
        <v>189</v>
      </c>
      <c r="C408" s="309">
        <v>0</v>
      </c>
      <c r="D408" s="309">
        <v>256</v>
      </c>
      <c r="E408" s="310">
        <f t="shared" si="51"/>
        <v>67</v>
      </c>
    </row>
    <row r="409" spans="1:5" ht="15.6" x14ac:dyDescent="0.3">
      <c r="A409" s="308" t="s">
        <v>416</v>
      </c>
      <c r="B409" s="309">
        <v>180</v>
      </c>
      <c r="C409" s="309">
        <v>0</v>
      </c>
      <c r="D409" s="309">
        <v>180</v>
      </c>
      <c r="E409" s="310">
        <f t="shared" si="51"/>
        <v>0</v>
      </c>
    </row>
    <row r="410" spans="1:5" ht="15.6" x14ac:dyDescent="0.3">
      <c r="A410" s="311" t="s">
        <v>417</v>
      </c>
      <c r="B410" s="312">
        <v>410</v>
      </c>
      <c r="C410" s="312">
        <v>0</v>
      </c>
      <c r="D410" s="312">
        <v>410</v>
      </c>
      <c r="E410" s="310">
        <f t="shared" si="51"/>
        <v>0</v>
      </c>
    </row>
    <row r="411" spans="1:5" ht="15.6" x14ac:dyDescent="0.3">
      <c r="A411" s="313" t="s">
        <v>419</v>
      </c>
      <c r="B411" s="314">
        <v>200</v>
      </c>
      <c r="C411" s="314">
        <v>0</v>
      </c>
      <c r="D411" s="314">
        <v>222</v>
      </c>
      <c r="E411" s="310">
        <f t="shared" si="51"/>
        <v>22</v>
      </c>
    </row>
    <row r="412" spans="1:5" ht="15.6" x14ac:dyDescent="0.3">
      <c r="A412" s="315"/>
      <c r="B412" s="316"/>
      <c r="C412" s="316"/>
      <c r="D412" s="317" t="s">
        <v>418</v>
      </c>
      <c r="E412" s="318">
        <f>SUM(E405:E411)</f>
        <v>153</v>
      </c>
    </row>
    <row r="415" spans="1:5" ht="15.6" x14ac:dyDescent="0.3">
      <c r="A415" s="305">
        <v>44824</v>
      </c>
      <c r="B415" s="306"/>
      <c r="C415" s="306"/>
      <c r="D415" s="306"/>
      <c r="E415" s="306"/>
    </row>
    <row r="416" spans="1:5" ht="15.6" x14ac:dyDescent="0.3">
      <c r="A416" s="307" t="s">
        <v>407</v>
      </c>
      <c r="B416" s="291" t="s">
        <v>408</v>
      </c>
      <c r="C416" s="298" t="s">
        <v>409</v>
      </c>
      <c r="D416" s="298" t="s">
        <v>410</v>
      </c>
      <c r="E416" s="292" t="s">
        <v>411</v>
      </c>
    </row>
    <row r="417" spans="1:5" ht="15.6" x14ac:dyDescent="0.3">
      <c r="A417" s="308" t="s">
        <v>412</v>
      </c>
      <c r="B417" s="309">
        <v>250</v>
      </c>
      <c r="C417" s="309">
        <v>0</v>
      </c>
      <c r="D417" s="309">
        <v>250</v>
      </c>
      <c r="E417" s="310">
        <f t="shared" ref="E417:E423" si="52">(C417+D417)-B417</f>
        <v>0</v>
      </c>
    </row>
    <row r="418" spans="1:5" ht="15.6" x14ac:dyDescent="0.3">
      <c r="A418" s="308" t="s">
        <v>413</v>
      </c>
      <c r="B418" s="309">
        <v>266</v>
      </c>
      <c r="C418" s="309">
        <v>0</v>
      </c>
      <c r="D418" s="309">
        <v>280</v>
      </c>
      <c r="E418" s="310">
        <f t="shared" si="52"/>
        <v>14</v>
      </c>
    </row>
    <row r="419" spans="1:5" ht="15.6" x14ac:dyDescent="0.3">
      <c r="A419" s="308" t="s">
        <v>414</v>
      </c>
      <c r="B419" s="309">
        <v>91</v>
      </c>
      <c r="C419" s="309">
        <v>0</v>
      </c>
      <c r="D419" s="309">
        <v>91</v>
      </c>
      <c r="E419" s="310">
        <f t="shared" si="52"/>
        <v>0</v>
      </c>
    </row>
    <row r="420" spans="1:5" ht="15.6" x14ac:dyDescent="0.3">
      <c r="A420" s="308" t="s">
        <v>415</v>
      </c>
      <c r="B420" s="309">
        <v>214</v>
      </c>
      <c r="C420" s="309">
        <v>180</v>
      </c>
      <c r="D420" s="309">
        <v>189</v>
      </c>
      <c r="E420" s="310">
        <f t="shared" si="52"/>
        <v>155</v>
      </c>
    </row>
    <row r="421" spans="1:5" ht="15.6" x14ac:dyDescent="0.3">
      <c r="A421" s="308" t="s">
        <v>416</v>
      </c>
      <c r="B421" s="309">
        <v>169</v>
      </c>
      <c r="C421" s="309">
        <v>0</v>
      </c>
      <c r="D421" s="309">
        <v>180</v>
      </c>
      <c r="E421" s="310">
        <f t="shared" si="52"/>
        <v>11</v>
      </c>
    </row>
    <row r="422" spans="1:5" ht="15.6" x14ac:dyDescent="0.3">
      <c r="A422" s="311" t="s">
        <v>417</v>
      </c>
      <c r="B422" s="312">
        <v>410</v>
      </c>
      <c r="C422" s="312">
        <v>0</v>
      </c>
      <c r="D422" s="312">
        <v>410</v>
      </c>
      <c r="E422" s="310">
        <f t="shared" si="52"/>
        <v>0</v>
      </c>
    </row>
    <row r="423" spans="1:5" ht="15.6" x14ac:dyDescent="0.3">
      <c r="A423" s="313" t="s">
        <v>419</v>
      </c>
      <c r="B423" s="314">
        <v>200</v>
      </c>
      <c r="C423" s="314">
        <v>0</v>
      </c>
      <c r="D423" s="314">
        <v>200</v>
      </c>
      <c r="E423" s="310">
        <f t="shared" si="52"/>
        <v>0</v>
      </c>
    </row>
    <row r="424" spans="1:5" ht="15.6" x14ac:dyDescent="0.3">
      <c r="A424" s="315"/>
      <c r="B424" s="316"/>
      <c r="C424" s="316"/>
      <c r="D424" s="317" t="s">
        <v>418</v>
      </c>
      <c r="E424" s="318">
        <f>SUM(E417:E423)</f>
        <v>180</v>
      </c>
    </row>
    <row r="427" spans="1:5" ht="15.6" x14ac:dyDescent="0.3">
      <c r="A427" s="305">
        <v>44825</v>
      </c>
      <c r="B427" s="306"/>
      <c r="C427" s="306"/>
      <c r="D427" s="306"/>
      <c r="E427" s="306"/>
    </row>
    <row r="428" spans="1:5" ht="15.6" x14ac:dyDescent="0.3">
      <c r="A428" s="307" t="s">
        <v>407</v>
      </c>
      <c r="B428" s="291" t="s">
        <v>408</v>
      </c>
      <c r="C428" s="298" t="s">
        <v>409</v>
      </c>
      <c r="D428" s="298" t="s">
        <v>410</v>
      </c>
      <c r="E428" s="292" t="s">
        <v>411</v>
      </c>
    </row>
    <row r="429" spans="1:5" ht="15.6" x14ac:dyDescent="0.3">
      <c r="A429" s="308" t="s">
        <v>412</v>
      </c>
      <c r="B429" s="309">
        <v>250</v>
      </c>
      <c r="C429" s="309">
        <v>0</v>
      </c>
      <c r="D429" s="309">
        <v>250</v>
      </c>
      <c r="E429" s="310">
        <f t="shared" ref="E429:E435" si="53">(C429+D429)-B429</f>
        <v>0</v>
      </c>
    </row>
    <row r="430" spans="1:5" ht="15.6" x14ac:dyDescent="0.3">
      <c r="A430" s="308" t="s">
        <v>413</v>
      </c>
      <c r="B430" s="309">
        <v>250</v>
      </c>
      <c r="C430" s="309">
        <v>0</v>
      </c>
      <c r="D430" s="309">
        <v>266</v>
      </c>
      <c r="E430" s="310">
        <f t="shared" si="53"/>
        <v>16</v>
      </c>
    </row>
    <row r="431" spans="1:5" ht="15.6" x14ac:dyDescent="0.3">
      <c r="A431" s="308" t="s">
        <v>414</v>
      </c>
      <c r="B431" s="309">
        <v>91</v>
      </c>
      <c r="C431" s="309">
        <v>0</v>
      </c>
      <c r="D431" s="309">
        <v>91</v>
      </c>
      <c r="E431" s="310">
        <f t="shared" si="53"/>
        <v>0</v>
      </c>
    </row>
    <row r="432" spans="1:5" ht="15.6" x14ac:dyDescent="0.3">
      <c r="A432" s="308" t="s">
        <v>415</v>
      </c>
      <c r="B432" s="309">
        <v>350</v>
      </c>
      <c r="C432" s="309">
        <v>180</v>
      </c>
      <c r="D432" s="309">
        <v>214</v>
      </c>
      <c r="E432" s="310">
        <f t="shared" si="53"/>
        <v>44</v>
      </c>
    </row>
    <row r="433" spans="1:5" ht="15.6" x14ac:dyDescent="0.3">
      <c r="A433" s="308" t="s">
        <v>416</v>
      </c>
      <c r="B433" s="309">
        <v>169</v>
      </c>
      <c r="C433" s="309">
        <v>0</v>
      </c>
      <c r="D433" s="309">
        <v>169</v>
      </c>
      <c r="E433" s="310">
        <f t="shared" si="53"/>
        <v>0</v>
      </c>
    </row>
    <row r="434" spans="1:5" ht="15.6" x14ac:dyDescent="0.3">
      <c r="A434" s="311" t="s">
        <v>417</v>
      </c>
      <c r="B434" s="312">
        <v>410</v>
      </c>
      <c r="C434" s="312">
        <v>0</v>
      </c>
      <c r="D434" s="312">
        <v>410</v>
      </c>
      <c r="E434" s="310">
        <f t="shared" si="53"/>
        <v>0</v>
      </c>
    </row>
    <row r="435" spans="1:5" ht="15.6" x14ac:dyDescent="0.3">
      <c r="A435" s="313" t="s">
        <v>419</v>
      </c>
      <c r="B435" s="314">
        <v>200</v>
      </c>
      <c r="C435" s="314">
        <v>0</v>
      </c>
      <c r="D435" s="314">
        <v>200</v>
      </c>
      <c r="E435" s="310">
        <f t="shared" si="53"/>
        <v>0</v>
      </c>
    </row>
    <row r="436" spans="1:5" ht="15.6" x14ac:dyDescent="0.3">
      <c r="A436" s="315"/>
      <c r="B436" s="316"/>
      <c r="C436" s="316"/>
      <c r="D436" s="317" t="s">
        <v>418</v>
      </c>
      <c r="E436" s="318">
        <f>SUM(E429:E435)</f>
        <v>60</v>
      </c>
    </row>
    <row r="439" spans="1:5" ht="15.6" x14ac:dyDescent="0.3">
      <c r="A439" s="305">
        <v>44826</v>
      </c>
      <c r="B439" s="306"/>
      <c r="C439" s="306"/>
      <c r="D439" s="306"/>
      <c r="E439" s="306"/>
    </row>
    <row r="440" spans="1:5" ht="15.6" x14ac:dyDescent="0.3">
      <c r="A440" s="307" t="s">
        <v>407</v>
      </c>
      <c r="B440" s="291" t="s">
        <v>408</v>
      </c>
      <c r="C440" s="298" t="s">
        <v>409</v>
      </c>
      <c r="D440" s="298" t="s">
        <v>410</v>
      </c>
      <c r="E440" s="292" t="s">
        <v>411</v>
      </c>
    </row>
    <row r="441" spans="1:5" ht="15.6" x14ac:dyDescent="0.3">
      <c r="A441" s="308" t="s">
        <v>412</v>
      </c>
      <c r="B441" s="309">
        <v>224</v>
      </c>
      <c r="C441" s="309">
        <v>0</v>
      </c>
      <c r="D441" s="309">
        <v>250</v>
      </c>
      <c r="E441" s="310">
        <f t="shared" ref="E441:E447" si="54">(C441+D441)-B441</f>
        <v>26</v>
      </c>
    </row>
    <row r="442" spans="1:5" ht="15.6" x14ac:dyDescent="0.3">
      <c r="A442" s="308" t="s">
        <v>413</v>
      </c>
      <c r="B442" s="309">
        <v>250</v>
      </c>
      <c r="C442" s="309">
        <v>0</v>
      </c>
      <c r="D442" s="309">
        <v>250</v>
      </c>
      <c r="E442" s="310">
        <f t="shared" si="54"/>
        <v>0</v>
      </c>
    </row>
    <row r="443" spans="1:5" ht="15.6" x14ac:dyDescent="0.3">
      <c r="A443" s="308" t="s">
        <v>414</v>
      </c>
      <c r="B443" s="309">
        <v>91</v>
      </c>
      <c r="C443" s="309">
        <v>0</v>
      </c>
      <c r="D443" s="309">
        <v>91</v>
      </c>
      <c r="E443" s="310">
        <f t="shared" si="54"/>
        <v>0</v>
      </c>
    </row>
    <row r="444" spans="1:5" ht="15.6" x14ac:dyDescent="0.3">
      <c r="A444" s="308" t="s">
        <v>415</v>
      </c>
      <c r="B444" s="309">
        <v>189</v>
      </c>
      <c r="C444" s="309">
        <v>0</v>
      </c>
      <c r="D444" s="309">
        <v>350</v>
      </c>
      <c r="E444" s="310">
        <f t="shared" si="54"/>
        <v>161</v>
      </c>
    </row>
    <row r="445" spans="1:5" ht="15.6" x14ac:dyDescent="0.3">
      <c r="A445" s="308" t="s">
        <v>416</v>
      </c>
      <c r="B445" s="309">
        <v>162</v>
      </c>
      <c r="C445" s="309">
        <v>0</v>
      </c>
      <c r="D445" s="309">
        <v>169</v>
      </c>
      <c r="E445" s="310">
        <f t="shared" si="54"/>
        <v>7</v>
      </c>
    </row>
    <row r="446" spans="1:5" ht="15.6" x14ac:dyDescent="0.3">
      <c r="A446" s="311" t="s">
        <v>417</v>
      </c>
      <c r="B446" s="312">
        <v>410</v>
      </c>
      <c r="C446" s="312">
        <v>0</v>
      </c>
      <c r="D446" s="312">
        <v>410</v>
      </c>
      <c r="E446" s="310">
        <f t="shared" si="54"/>
        <v>0</v>
      </c>
    </row>
    <row r="447" spans="1:5" ht="15.6" x14ac:dyDescent="0.3">
      <c r="A447" s="313" t="s">
        <v>419</v>
      </c>
      <c r="B447" s="314">
        <v>200</v>
      </c>
      <c r="C447" s="314">
        <v>0</v>
      </c>
      <c r="D447" s="314">
        <v>200</v>
      </c>
      <c r="E447" s="310">
        <f t="shared" si="54"/>
        <v>0</v>
      </c>
    </row>
    <row r="448" spans="1:5" ht="15.6" x14ac:dyDescent="0.3">
      <c r="A448" s="315"/>
      <c r="B448" s="316"/>
      <c r="C448" s="316"/>
      <c r="D448" s="317" t="s">
        <v>418</v>
      </c>
      <c r="E448" s="318">
        <f>SUM(E441:E447)</f>
        <v>194</v>
      </c>
    </row>
    <row r="451" spans="1:7" ht="15.6" x14ac:dyDescent="0.3">
      <c r="A451" s="305">
        <v>44827</v>
      </c>
      <c r="B451" s="306"/>
      <c r="C451" s="306"/>
      <c r="D451" s="306"/>
      <c r="E451" s="306"/>
    </row>
    <row r="452" spans="1:7" ht="15.6" x14ac:dyDescent="0.3">
      <c r="A452" s="307" t="s">
        <v>407</v>
      </c>
      <c r="B452" s="298" t="s">
        <v>408</v>
      </c>
      <c r="C452" s="298" t="s">
        <v>409</v>
      </c>
      <c r="D452" s="298" t="s">
        <v>410</v>
      </c>
      <c r="E452" s="292" t="s">
        <v>411</v>
      </c>
    </row>
    <row r="453" spans="1:7" ht="15.6" x14ac:dyDescent="0.3">
      <c r="A453" s="308" t="s">
        <v>412</v>
      </c>
      <c r="B453" s="309">
        <v>224</v>
      </c>
      <c r="C453" s="309">
        <v>0</v>
      </c>
      <c r="D453" s="309">
        <v>224</v>
      </c>
      <c r="E453" s="310">
        <f t="shared" ref="E453:E459" si="55">(C453+D453)-B453</f>
        <v>0</v>
      </c>
      <c r="G453" s="48">
        <f t="shared" ref="G453:G459" si="56">SUM(E381+E393+E405+E417+E429+E441+E453)</f>
        <v>26</v>
      </c>
    </row>
    <row r="454" spans="1:7" ht="15.6" x14ac:dyDescent="0.3">
      <c r="A454" s="308" t="s">
        <v>413</v>
      </c>
      <c r="B454" s="309">
        <v>250</v>
      </c>
      <c r="C454" s="309">
        <v>0</v>
      </c>
      <c r="D454" s="309">
        <v>250</v>
      </c>
      <c r="E454" s="310">
        <f t="shared" si="55"/>
        <v>0</v>
      </c>
      <c r="G454" s="48">
        <f t="shared" si="56"/>
        <v>140</v>
      </c>
    </row>
    <row r="455" spans="1:7" ht="15.6" x14ac:dyDescent="0.3">
      <c r="A455" s="308" t="s">
        <v>414</v>
      </c>
      <c r="B455" s="309">
        <v>77</v>
      </c>
      <c r="C455" s="309">
        <v>0</v>
      </c>
      <c r="D455" s="309">
        <v>91</v>
      </c>
      <c r="E455" s="310">
        <f t="shared" si="55"/>
        <v>14</v>
      </c>
      <c r="G455" s="48">
        <f t="shared" si="56"/>
        <v>14</v>
      </c>
    </row>
    <row r="456" spans="1:7" ht="15.6" x14ac:dyDescent="0.3">
      <c r="A456" s="308" t="s">
        <v>415</v>
      </c>
      <c r="B456" s="309">
        <v>221</v>
      </c>
      <c r="C456" s="309">
        <v>140</v>
      </c>
      <c r="D456" s="309">
        <v>189</v>
      </c>
      <c r="E456" s="310">
        <f t="shared" si="55"/>
        <v>108</v>
      </c>
      <c r="G456" s="48">
        <f t="shared" si="56"/>
        <v>680</v>
      </c>
    </row>
    <row r="457" spans="1:7" ht="15.6" x14ac:dyDescent="0.3">
      <c r="A457" s="308" t="s">
        <v>416</v>
      </c>
      <c r="B457" s="309">
        <v>162</v>
      </c>
      <c r="C457" s="309">
        <v>0</v>
      </c>
      <c r="D457" s="309">
        <v>162</v>
      </c>
      <c r="E457" s="310">
        <f t="shared" si="55"/>
        <v>0</v>
      </c>
      <c r="G457" s="48">
        <f t="shared" si="56"/>
        <v>18</v>
      </c>
    </row>
    <row r="458" spans="1:7" ht="15.6" x14ac:dyDescent="0.3">
      <c r="A458" s="311" t="s">
        <v>417</v>
      </c>
      <c r="B458" s="312">
        <v>410</v>
      </c>
      <c r="C458" s="312">
        <v>0</v>
      </c>
      <c r="D458" s="312">
        <v>410</v>
      </c>
      <c r="E458" s="310">
        <f t="shared" si="55"/>
        <v>0</v>
      </c>
      <c r="G458" s="48">
        <f t="shared" si="56"/>
        <v>40</v>
      </c>
    </row>
    <row r="459" spans="1:7" ht="15.6" x14ac:dyDescent="0.3">
      <c r="A459" s="313" t="s">
        <v>419</v>
      </c>
      <c r="B459" s="314">
        <v>200</v>
      </c>
      <c r="C459" s="314">
        <v>0</v>
      </c>
      <c r="D459" s="314">
        <v>200</v>
      </c>
      <c r="E459" s="310">
        <f t="shared" si="55"/>
        <v>0</v>
      </c>
      <c r="G459" s="48">
        <f t="shared" si="56"/>
        <v>72</v>
      </c>
    </row>
    <row r="460" spans="1:7" ht="15.6" x14ac:dyDescent="0.3">
      <c r="A460" s="315"/>
      <c r="B460" s="316"/>
      <c r="C460" s="316"/>
      <c r="D460" s="317" t="s">
        <v>418</v>
      </c>
      <c r="E460" s="318">
        <f>SUM(E453:E459)</f>
        <v>122</v>
      </c>
    </row>
    <row r="463" spans="1:7" ht="15.6" x14ac:dyDescent="0.3">
      <c r="A463" s="305">
        <v>44828</v>
      </c>
      <c r="B463" s="306"/>
      <c r="C463" s="306"/>
      <c r="D463" s="306"/>
      <c r="E463" s="306"/>
    </row>
    <row r="464" spans="1:7" ht="15.6" x14ac:dyDescent="0.3">
      <c r="A464" s="307" t="s">
        <v>407</v>
      </c>
      <c r="B464" s="298" t="s">
        <v>408</v>
      </c>
      <c r="C464" s="298" t="s">
        <v>409</v>
      </c>
      <c r="D464" s="298" t="s">
        <v>410</v>
      </c>
      <c r="E464" s="292" t="s">
        <v>411</v>
      </c>
    </row>
    <row r="465" spans="1:5" ht="15.6" x14ac:dyDescent="0.3">
      <c r="A465" s="308" t="s">
        <v>412</v>
      </c>
      <c r="B465" s="309">
        <v>224</v>
      </c>
      <c r="C465" s="309">
        <v>0</v>
      </c>
      <c r="D465" s="309">
        <v>224</v>
      </c>
      <c r="E465" s="310">
        <f t="shared" ref="E465:E471" si="57">(C465+D465)-B465</f>
        <v>0</v>
      </c>
    </row>
    <row r="466" spans="1:5" ht="15.6" x14ac:dyDescent="0.3">
      <c r="A466" s="308" t="s">
        <v>413</v>
      </c>
      <c r="B466" s="309">
        <v>250</v>
      </c>
      <c r="C466" s="309">
        <v>0</v>
      </c>
      <c r="D466" s="309">
        <v>250</v>
      </c>
      <c r="E466" s="310">
        <f t="shared" si="57"/>
        <v>0</v>
      </c>
    </row>
    <row r="467" spans="1:5" ht="15.6" x14ac:dyDescent="0.3">
      <c r="A467" s="308" t="s">
        <v>414</v>
      </c>
      <c r="B467" s="309">
        <v>77</v>
      </c>
      <c r="C467" s="309">
        <v>0</v>
      </c>
      <c r="D467" s="309">
        <v>77</v>
      </c>
      <c r="E467" s="310">
        <f t="shared" si="57"/>
        <v>0</v>
      </c>
    </row>
    <row r="468" spans="1:5" ht="15.6" x14ac:dyDescent="0.3">
      <c r="A468" s="308" t="s">
        <v>415</v>
      </c>
      <c r="B468" s="309">
        <v>165</v>
      </c>
      <c r="C468" s="309">
        <v>0</v>
      </c>
      <c r="D468" s="309">
        <v>221</v>
      </c>
      <c r="E468" s="310">
        <f t="shared" si="57"/>
        <v>56</v>
      </c>
    </row>
    <row r="469" spans="1:5" ht="15.6" x14ac:dyDescent="0.3">
      <c r="A469" s="308" t="s">
        <v>416</v>
      </c>
      <c r="B469" s="309">
        <v>162</v>
      </c>
      <c r="C469" s="309">
        <v>0</v>
      </c>
      <c r="D469" s="309">
        <v>162</v>
      </c>
      <c r="E469" s="310">
        <f t="shared" si="57"/>
        <v>0</v>
      </c>
    </row>
    <row r="470" spans="1:5" ht="15.6" x14ac:dyDescent="0.3">
      <c r="A470" s="311" t="s">
        <v>417</v>
      </c>
      <c r="B470" s="312">
        <v>410</v>
      </c>
      <c r="C470" s="312">
        <v>0</v>
      </c>
      <c r="D470" s="312">
        <v>410</v>
      </c>
      <c r="E470" s="310">
        <f t="shared" si="57"/>
        <v>0</v>
      </c>
    </row>
    <row r="471" spans="1:5" ht="15.6" x14ac:dyDescent="0.3">
      <c r="A471" s="313" t="s">
        <v>419</v>
      </c>
      <c r="B471" s="314">
        <v>200</v>
      </c>
      <c r="C471" s="314">
        <v>0</v>
      </c>
      <c r="D471" s="314">
        <v>200</v>
      </c>
      <c r="E471" s="310">
        <f t="shared" si="57"/>
        <v>0</v>
      </c>
    </row>
    <row r="472" spans="1:5" ht="15.6" x14ac:dyDescent="0.3">
      <c r="A472" s="315"/>
      <c r="B472" s="316"/>
      <c r="C472" s="316"/>
      <c r="D472" s="317" t="s">
        <v>418</v>
      </c>
      <c r="E472" s="318">
        <f>SUM(E465:E471)</f>
        <v>56</v>
      </c>
    </row>
    <row r="475" spans="1:5" ht="15.6" x14ac:dyDescent="0.3">
      <c r="A475" s="305">
        <v>44829</v>
      </c>
      <c r="B475" s="306"/>
      <c r="C475" s="306"/>
      <c r="D475" s="306"/>
      <c r="E475" s="306"/>
    </row>
    <row r="476" spans="1:5" ht="15.6" x14ac:dyDescent="0.3">
      <c r="A476" s="307" t="s">
        <v>407</v>
      </c>
      <c r="B476" s="298" t="s">
        <v>408</v>
      </c>
      <c r="C476" s="298" t="s">
        <v>409</v>
      </c>
      <c r="D476" s="298" t="s">
        <v>410</v>
      </c>
      <c r="E476" s="292" t="s">
        <v>411</v>
      </c>
    </row>
    <row r="477" spans="1:5" ht="15.6" x14ac:dyDescent="0.3">
      <c r="A477" s="308" t="s">
        <v>412</v>
      </c>
      <c r="B477" s="309">
        <v>200</v>
      </c>
      <c r="C477" s="309">
        <v>0</v>
      </c>
      <c r="D477" s="309">
        <v>224</v>
      </c>
      <c r="E477" s="310">
        <f t="shared" ref="E477:E483" si="58">(C477+D477)-B477</f>
        <v>24</v>
      </c>
    </row>
    <row r="478" spans="1:5" ht="15.6" x14ac:dyDescent="0.3">
      <c r="A478" s="308" t="s">
        <v>413</v>
      </c>
      <c r="B478" s="309">
        <v>219</v>
      </c>
      <c r="C478" s="309">
        <v>0</v>
      </c>
      <c r="D478" s="309">
        <v>250</v>
      </c>
      <c r="E478" s="310">
        <f t="shared" si="58"/>
        <v>31</v>
      </c>
    </row>
    <row r="479" spans="1:5" ht="15.6" x14ac:dyDescent="0.3">
      <c r="A479" s="308" t="s">
        <v>414</v>
      </c>
      <c r="B479" s="309">
        <v>77</v>
      </c>
      <c r="C479" s="309">
        <v>0</v>
      </c>
      <c r="D479" s="309">
        <v>77</v>
      </c>
      <c r="E479" s="310">
        <f t="shared" si="58"/>
        <v>0</v>
      </c>
    </row>
    <row r="480" spans="1:5" ht="15.6" x14ac:dyDescent="0.3">
      <c r="A480" s="308" t="s">
        <v>415</v>
      </c>
      <c r="B480" s="309">
        <v>161</v>
      </c>
      <c r="C480" s="309">
        <v>240</v>
      </c>
      <c r="D480" s="309">
        <v>165</v>
      </c>
      <c r="E480" s="310">
        <f t="shared" si="58"/>
        <v>244</v>
      </c>
    </row>
    <row r="481" spans="1:5" ht="15.6" x14ac:dyDescent="0.3">
      <c r="A481" s="308" t="s">
        <v>416</v>
      </c>
      <c r="B481" s="309">
        <v>158</v>
      </c>
      <c r="C481" s="309">
        <v>0</v>
      </c>
      <c r="D481" s="309">
        <v>162</v>
      </c>
      <c r="E481" s="310">
        <f t="shared" si="58"/>
        <v>4</v>
      </c>
    </row>
    <row r="482" spans="1:5" ht="15.6" x14ac:dyDescent="0.3">
      <c r="A482" s="311" t="s">
        <v>417</v>
      </c>
      <c r="B482" s="312">
        <v>350</v>
      </c>
      <c r="C482" s="312">
        <v>0</v>
      </c>
      <c r="D482" s="312">
        <v>410</v>
      </c>
      <c r="E482" s="310">
        <f t="shared" si="58"/>
        <v>60</v>
      </c>
    </row>
    <row r="483" spans="1:5" ht="15.6" x14ac:dyDescent="0.3">
      <c r="A483" s="313" t="s">
        <v>419</v>
      </c>
      <c r="B483" s="314">
        <v>200</v>
      </c>
      <c r="C483" s="314">
        <v>0</v>
      </c>
      <c r="D483" s="314">
        <v>200</v>
      </c>
      <c r="E483" s="310">
        <f t="shared" si="58"/>
        <v>0</v>
      </c>
    </row>
    <row r="484" spans="1:5" ht="15.6" x14ac:dyDescent="0.3">
      <c r="A484" s="315"/>
      <c r="B484" s="316"/>
      <c r="C484" s="316"/>
      <c r="D484" s="317" t="s">
        <v>418</v>
      </c>
      <c r="E484" s="318">
        <f>SUM(E477:E483)</f>
        <v>363</v>
      </c>
    </row>
    <row r="487" spans="1:5" ht="15.6" x14ac:dyDescent="0.3">
      <c r="A487" s="305">
        <v>44830</v>
      </c>
      <c r="B487" s="306"/>
      <c r="C487" s="306"/>
      <c r="D487" s="306"/>
      <c r="E487" s="306"/>
    </row>
    <row r="488" spans="1:5" ht="15.6" x14ac:dyDescent="0.3">
      <c r="A488" s="307" t="s">
        <v>407</v>
      </c>
      <c r="B488" s="298" t="s">
        <v>408</v>
      </c>
      <c r="C488" s="298" t="s">
        <v>409</v>
      </c>
      <c r="D488" s="298" t="s">
        <v>410</v>
      </c>
      <c r="E488" s="292" t="s">
        <v>411</v>
      </c>
    </row>
    <row r="489" spans="1:5" ht="15.6" x14ac:dyDescent="0.3">
      <c r="A489" s="308" t="s">
        <v>412</v>
      </c>
      <c r="B489" s="309">
        <v>176</v>
      </c>
      <c r="C489" s="309">
        <v>0</v>
      </c>
      <c r="D489" s="309">
        <v>200</v>
      </c>
      <c r="E489" s="310">
        <f t="shared" ref="E489:E495" si="59">(C489+D489)-B489</f>
        <v>24</v>
      </c>
    </row>
    <row r="490" spans="1:5" ht="15.6" x14ac:dyDescent="0.3">
      <c r="A490" s="308" t="s">
        <v>413</v>
      </c>
      <c r="B490" s="309">
        <v>219</v>
      </c>
      <c r="C490" s="309">
        <v>0</v>
      </c>
      <c r="D490" s="309">
        <v>219</v>
      </c>
      <c r="E490" s="310">
        <f t="shared" si="59"/>
        <v>0</v>
      </c>
    </row>
    <row r="491" spans="1:5" ht="15.6" x14ac:dyDescent="0.3">
      <c r="A491" s="308" t="s">
        <v>414</v>
      </c>
      <c r="B491" s="309">
        <v>61</v>
      </c>
      <c r="C491" s="309">
        <v>0</v>
      </c>
      <c r="D491" s="309">
        <v>77</v>
      </c>
      <c r="E491" s="310">
        <f t="shared" si="59"/>
        <v>16</v>
      </c>
    </row>
    <row r="492" spans="1:5" ht="15.6" x14ac:dyDescent="0.3">
      <c r="A492" s="308" t="s">
        <v>415</v>
      </c>
      <c r="B492" s="309">
        <v>224</v>
      </c>
      <c r="C492" s="309">
        <v>210</v>
      </c>
      <c r="D492" s="309">
        <v>161</v>
      </c>
      <c r="E492" s="310">
        <f t="shared" si="59"/>
        <v>147</v>
      </c>
    </row>
    <row r="493" spans="1:5" ht="15.6" x14ac:dyDescent="0.3">
      <c r="A493" s="308" t="s">
        <v>416</v>
      </c>
      <c r="B493" s="309">
        <v>113</v>
      </c>
      <c r="C493" s="309">
        <v>0</v>
      </c>
      <c r="D493" s="309">
        <v>158</v>
      </c>
      <c r="E493" s="310">
        <f t="shared" si="59"/>
        <v>45</v>
      </c>
    </row>
    <row r="494" spans="1:5" ht="15.6" x14ac:dyDescent="0.3">
      <c r="A494" s="311" t="s">
        <v>417</v>
      </c>
      <c r="B494" s="312">
        <v>325</v>
      </c>
      <c r="C494" s="312">
        <v>0</v>
      </c>
      <c r="D494" s="312">
        <v>350</v>
      </c>
      <c r="E494" s="310">
        <f t="shared" si="59"/>
        <v>25</v>
      </c>
    </row>
    <row r="495" spans="1:5" ht="15.6" x14ac:dyDescent="0.3">
      <c r="A495" s="313" t="s">
        <v>419</v>
      </c>
      <c r="B495" s="314">
        <v>133</v>
      </c>
      <c r="C495" s="314">
        <v>0</v>
      </c>
      <c r="D495" s="314">
        <v>200</v>
      </c>
      <c r="E495" s="310">
        <f t="shared" si="59"/>
        <v>67</v>
      </c>
    </row>
    <row r="496" spans="1:5" ht="15.6" x14ac:dyDescent="0.3">
      <c r="A496" s="315"/>
      <c r="B496" s="316"/>
      <c r="C496" s="316"/>
      <c r="D496" s="317" t="s">
        <v>418</v>
      </c>
      <c r="E496" s="318">
        <f>SUM(E489:E495)</f>
        <v>324</v>
      </c>
    </row>
    <row r="498" spans="1:7" ht="15.6" x14ac:dyDescent="0.3">
      <c r="A498" s="305">
        <v>44831</v>
      </c>
      <c r="B498" s="306"/>
      <c r="C498" s="306"/>
      <c r="D498" s="306"/>
      <c r="E498" s="306"/>
    </row>
    <row r="499" spans="1:7" ht="15.6" x14ac:dyDescent="0.3">
      <c r="A499" s="307" t="s">
        <v>407</v>
      </c>
      <c r="B499" s="298" t="s">
        <v>408</v>
      </c>
      <c r="C499" s="298" t="s">
        <v>409</v>
      </c>
      <c r="D499" s="298" t="s">
        <v>410</v>
      </c>
      <c r="E499" s="292" t="s">
        <v>411</v>
      </c>
    </row>
    <row r="500" spans="1:7" ht="15.6" x14ac:dyDescent="0.3">
      <c r="A500" s="308" t="s">
        <v>412</v>
      </c>
      <c r="B500" s="309">
        <v>176</v>
      </c>
      <c r="C500" s="309">
        <v>0</v>
      </c>
      <c r="D500" s="309">
        <v>176</v>
      </c>
      <c r="E500" s="310">
        <f t="shared" ref="E500:E506" si="60">(C500+D500)-B500</f>
        <v>0</v>
      </c>
    </row>
    <row r="501" spans="1:7" ht="15.6" x14ac:dyDescent="0.3">
      <c r="A501" s="308" t="s">
        <v>413</v>
      </c>
      <c r="B501" s="309">
        <v>219</v>
      </c>
      <c r="C501" s="309">
        <v>0</v>
      </c>
      <c r="D501" s="309">
        <v>219</v>
      </c>
      <c r="E501" s="310">
        <f t="shared" si="60"/>
        <v>0</v>
      </c>
    </row>
    <row r="502" spans="1:7" ht="15.6" x14ac:dyDescent="0.3">
      <c r="A502" s="308" t="s">
        <v>414</v>
      </c>
      <c r="B502" s="309">
        <v>61</v>
      </c>
      <c r="C502" s="309">
        <v>0</v>
      </c>
      <c r="D502" s="309">
        <v>61</v>
      </c>
      <c r="E502" s="310">
        <f t="shared" si="60"/>
        <v>0</v>
      </c>
    </row>
    <row r="503" spans="1:7" ht="15.6" x14ac:dyDescent="0.3">
      <c r="A503" s="308" t="s">
        <v>415</v>
      </c>
      <c r="B503" s="309">
        <v>130</v>
      </c>
      <c r="C503" s="309">
        <v>0</v>
      </c>
      <c r="D503" s="309">
        <v>224</v>
      </c>
      <c r="E503" s="310">
        <f t="shared" si="60"/>
        <v>94</v>
      </c>
      <c r="G503" s="48" t="s">
        <v>420</v>
      </c>
    </row>
    <row r="504" spans="1:7" ht="15.6" x14ac:dyDescent="0.3">
      <c r="A504" s="308" t="s">
        <v>416</v>
      </c>
      <c r="B504" s="309">
        <v>107</v>
      </c>
      <c r="C504" s="309">
        <v>0</v>
      </c>
      <c r="D504" s="309">
        <v>113</v>
      </c>
      <c r="E504" s="310">
        <f t="shared" si="60"/>
        <v>6</v>
      </c>
    </row>
    <row r="505" spans="1:7" ht="15.6" x14ac:dyDescent="0.3">
      <c r="A505" s="311" t="s">
        <v>417</v>
      </c>
      <c r="B505" s="312">
        <v>325</v>
      </c>
      <c r="C505" s="312">
        <v>0</v>
      </c>
      <c r="D505" s="312">
        <v>325</v>
      </c>
      <c r="E505" s="310">
        <f t="shared" si="60"/>
        <v>0</v>
      </c>
    </row>
    <row r="506" spans="1:7" ht="15.6" x14ac:dyDescent="0.3">
      <c r="A506" s="313" t="s">
        <v>419</v>
      </c>
      <c r="B506" s="314">
        <v>66</v>
      </c>
      <c r="C506" s="314">
        <v>0</v>
      </c>
      <c r="D506" s="314">
        <v>133</v>
      </c>
      <c r="E506" s="310">
        <f t="shared" si="60"/>
        <v>67</v>
      </c>
    </row>
    <row r="507" spans="1:7" ht="15.6" x14ac:dyDescent="0.3">
      <c r="A507" s="315"/>
      <c r="B507" s="316"/>
      <c r="C507" s="316"/>
      <c r="D507" s="317" t="s">
        <v>418</v>
      </c>
      <c r="E507" s="318">
        <f>SUM(E500:E506)</f>
        <v>167</v>
      </c>
    </row>
    <row r="509" spans="1:7" ht="15.6" x14ac:dyDescent="0.3">
      <c r="A509" s="305">
        <v>44832</v>
      </c>
      <c r="B509" s="306"/>
      <c r="C509" s="306"/>
      <c r="D509" s="306"/>
      <c r="E509" s="306"/>
    </row>
    <row r="510" spans="1:7" ht="15.6" x14ac:dyDescent="0.3">
      <c r="A510" s="307" t="s">
        <v>407</v>
      </c>
      <c r="B510" s="298" t="s">
        <v>408</v>
      </c>
      <c r="C510" s="298" t="s">
        <v>409</v>
      </c>
      <c r="D510" s="298" t="s">
        <v>410</v>
      </c>
      <c r="E510" s="292" t="s">
        <v>411</v>
      </c>
    </row>
    <row r="511" spans="1:7" ht="15.6" x14ac:dyDescent="0.3">
      <c r="A511" s="308" t="s">
        <v>412</v>
      </c>
      <c r="B511" s="309">
        <v>176</v>
      </c>
      <c r="C511" s="309">
        <v>0</v>
      </c>
      <c r="D511" s="309">
        <v>176</v>
      </c>
      <c r="E511" s="310">
        <f t="shared" ref="E511:E517" si="61">(C511+D511)-B511</f>
        <v>0</v>
      </c>
    </row>
    <row r="512" spans="1:7" ht="15.6" x14ac:dyDescent="0.3">
      <c r="A512" s="308" t="s">
        <v>413</v>
      </c>
      <c r="B512" s="309">
        <v>219</v>
      </c>
      <c r="C512" s="309">
        <v>0</v>
      </c>
      <c r="D512" s="309">
        <v>219</v>
      </c>
      <c r="E512" s="310">
        <f t="shared" si="61"/>
        <v>0</v>
      </c>
    </row>
    <row r="513" spans="1:5" ht="15.6" x14ac:dyDescent="0.3">
      <c r="A513" s="308" t="s">
        <v>414</v>
      </c>
      <c r="B513" s="309">
        <v>61</v>
      </c>
      <c r="C513" s="309">
        <v>0</v>
      </c>
      <c r="D513" s="309">
        <v>61</v>
      </c>
      <c r="E513" s="310">
        <f t="shared" si="61"/>
        <v>0</v>
      </c>
    </row>
    <row r="514" spans="1:5" ht="15.6" x14ac:dyDescent="0.3">
      <c r="A514" s="308" t="s">
        <v>415</v>
      </c>
      <c r="B514" s="309">
        <v>130</v>
      </c>
      <c r="C514" s="309">
        <v>110</v>
      </c>
      <c r="D514" s="309">
        <v>161</v>
      </c>
      <c r="E514" s="310">
        <f t="shared" si="61"/>
        <v>141</v>
      </c>
    </row>
    <row r="515" spans="1:5" ht="15.6" x14ac:dyDescent="0.3">
      <c r="A515" s="308" t="s">
        <v>416</v>
      </c>
      <c r="B515" s="309">
        <v>107</v>
      </c>
      <c r="C515" s="309">
        <v>0</v>
      </c>
      <c r="D515" s="309">
        <v>107</v>
      </c>
      <c r="E515" s="310">
        <f t="shared" si="61"/>
        <v>0</v>
      </c>
    </row>
    <row r="516" spans="1:5" ht="15.6" x14ac:dyDescent="0.3">
      <c r="A516" s="311" t="s">
        <v>417</v>
      </c>
      <c r="B516" s="312">
        <v>290</v>
      </c>
      <c r="C516" s="312">
        <v>0</v>
      </c>
      <c r="D516" s="312">
        <v>325</v>
      </c>
      <c r="E516" s="310">
        <f t="shared" si="61"/>
        <v>35</v>
      </c>
    </row>
    <row r="517" spans="1:5" ht="15.6" x14ac:dyDescent="0.3">
      <c r="A517" s="313" t="s">
        <v>419</v>
      </c>
      <c r="B517" s="314">
        <v>367</v>
      </c>
      <c r="C517" s="314">
        <v>250</v>
      </c>
      <c r="D517" s="314">
        <v>66</v>
      </c>
      <c r="E517" s="310">
        <f t="shared" si="61"/>
        <v>-51</v>
      </c>
    </row>
    <row r="518" spans="1:5" ht="15.6" x14ac:dyDescent="0.3">
      <c r="A518" s="315"/>
      <c r="B518" s="316"/>
      <c r="C518" s="316"/>
      <c r="D518" s="317" t="s">
        <v>418</v>
      </c>
      <c r="E518" s="318">
        <f>SUM(E511:E517)</f>
        <v>125</v>
      </c>
    </row>
    <row r="520" spans="1:5" ht="15.6" x14ac:dyDescent="0.3">
      <c r="A520" s="305">
        <v>44833</v>
      </c>
      <c r="B520" s="306"/>
      <c r="C520" s="306"/>
      <c r="D520" s="306"/>
      <c r="E520" s="306"/>
    </row>
    <row r="521" spans="1:5" ht="15.6" x14ac:dyDescent="0.3">
      <c r="A521" s="307" t="s">
        <v>407</v>
      </c>
      <c r="B521" s="298" t="s">
        <v>408</v>
      </c>
      <c r="C521" s="298" t="s">
        <v>409</v>
      </c>
      <c r="D521" s="298" t="s">
        <v>410</v>
      </c>
      <c r="E521" s="292" t="s">
        <v>411</v>
      </c>
    </row>
    <row r="522" spans="1:5" ht="15.6" x14ac:dyDescent="0.3">
      <c r="A522" s="308" t="s">
        <v>412</v>
      </c>
      <c r="B522" s="309">
        <v>168</v>
      </c>
      <c r="C522" s="309">
        <v>0</v>
      </c>
      <c r="D522" s="309">
        <v>176</v>
      </c>
      <c r="E522" s="310">
        <f t="shared" ref="E522:E528" si="62">(C522+D522)-B522</f>
        <v>8</v>
      </c>
    </row>
    <row r="523" spans="1:5" ht="15.6" x14ac:dyDescent="0.3">
      <c r="A523" s="308" t="s">
        <v>413</v>
      </c>
      <c r="B523" s="309">
        <v>219</v>
      </c>
      <c r="C523" s="309">
        <v>0</v>
      </c>
      <c r="D523" s="309">
        <v>219</v>
      </c>
      <c r="E523" s="310">
        <f t="shared" si="62"/>
        <v>0</v>
      </c>
    </row>
    <row r="524" spans="1:5" ht="15.6" x14ac:dyDescent="0.3">
      <c r="A524" s="308" t="s">
        <v>414</v>
      </c>
      <c r="B524" s="309">
        <v>61</v>
      </c>
      <c r="C524" s="309">
        <v>0</v>
      </c>
      <c r="D524" s="309">
        <v>61</v>
      </c>
      <c r="E524" s="310">
        <f t="shared" si="62"/>
        <v>0</v>
      </c>
    </row>
    <row r="525" spans="1:5" ht="15.6" x14ac:dyDescent="0.3">
      <c r="A525" s="308" t="s">
        <v>415</v>
      </c>
      <c r="B525" s="309">
        <v>350</v>
      </c>
      <c r="C525" s="309">
        <v>210</v>
      </c>
      <c r="D525" s="309">
        <v>161</v>
      </c>
      <c r="E525" s="310">
        <f t="shared" si="62"/>
        <v>21</v>
      </c>
    </row>
    <row r="526" spans="1:5" ht="15.6" x14ac:dyDescent="0.3">
      <c r="A526" s="308" t="s">
        <v>416</v>
      </c>
      <c r="B526" s="309">
        <v>94</v>
      </c>
      <c r="C526" s="309">
        <v>0</v>
      </c>
      <c r="D526" s="309">
        <v>107</v>
      </c>
      <c r="E526" s="310">
        <f t="shared" si="62"/>
        <v>13</v>
      </c>
    </row>
    <row r="527" spans="1:5" ht="15.6" x14ac:dyDescent="0.3">
      <c r="A527" s="311" t="s">
        <v>417</v>
      </c>
      <c r="B527" s="312">
        <v>270</v>
      </c>
      <c r="C527" s="312">
        <v>0</v>
      </c>
      <c r="D527" s="312">
        <v>290</v>
      </c>
      <c r="E527" s="310">
        <f t="shared" si="62"/>
        <v>20</v>
      </c>
    </row>
    <row r="528" spans="1:5" ht="15.6" x14ac:dyDescent="0.3">
      <c r="A528" s="313" t="s">
        <v>419</v>
      </c>
      <c r="B528" s="314">
        <v>316</v>
      </c>
      <c r="C528" s="314">
        <v>0</v>
      </c>
      <c r="D528" s="314">
        <v>316</v>
      </c>
      <c r="E528" s="310">
        <f t="shared" si="62"/>
        <v>0</v>
      </c>
    </row>
    <row r="529" spans="1:5" ht="15.6" x14ac:dyDescent="0.3">
      <c r="A529" s="315"/>
      <c r="B529" s="316"/>
      <c r="C529" s="316"/>
      <c r="D529" s="317" t="s">
        <v>418</v>
      </c>
      <c r="E529" s="318">
        <f>SUM(E522:E528)</f>
        <v>62</v>
      </c>
    </row>
    <row r="531" spans="1:5" ht="15.6" x14ac:dyDescent="0.3">
      <c r="A531" s="305">
        <v>44834</v>
      </c>
      <c r="B531" s="306"/>
      <c r="C531" s="306"/>
      <c r="D531" s="306"/>
      <c r="E531" s="306"/>
    </row>
    <row r="532" spans="1:5" ht="15.6" x14ac:dyDescent="0.3">
      <c r="A532" s="307" t="s">
        <v>407</v>
      </c>
      <c r="B532" s="298" t="s">
        <v>408</v>
      </c>
      <c r="C532" s="298" t="s">
        <v>409</v>
      </c>
      <c r="D532" s="298" t="s">
        <v>410</v>
      </c>
      <c r="E532" s="292" t="s">
        <v>411</v>
      </c>
    </row>
    <row r="533" spans="1:5" ht="15.6" x14ac:dyDescent="0.3">
      <c r="A533" s="308" t="s">
        <v>412</v>
      </c>
      <c r="B533" s="309">
        <v>168</v>
      </c>
      <c r="C533" s="309">
        <v>0</v>
      </c>
      <c r="D533" s="309">
        <v>168</v>
      </c>
      <c r="E533" s="310">
        <f t="shared" ref="E533:E539" si="63">(C533+D533)-B533</f>
        <v>0</v>
      </c>
    </row>
    <row r="534" spans="1:5" ht="15.6" x14ac:dyDescent="0.3">
      <c r="A534" s="308" t="s">
        <v>413</v>
      </c>
      <c r="B534" s="309">
        <v>172</v>
      </c>
      <c r="C534" s="309">
        <v>0</v>
      </c>
      <c r="D534" s="309">
        <v>219</v>
      </c>
      <c r="E534" s="310">
        <f t="shared" si="63"/>
        <v>47</v>
      </c>
    </row>
    <row r="535" spans="1:5" ht="15.6" x14ac:dyDescent="0.3">
      <c r="A535" s="308" t="s">
        <v>414</v>
      </c>
      <c r="B535" s="309">
        <v>61</v>
      </c>
      <c r="C535" s="309">
        <v>0</v>
      </c>
      <c r="D535" s="309">
        <v>61</v>
      </c>
      <c r="E535" s="310">
        <f t="shared" si="63"/>
        <v>0</v>
      </c>
    </row>
    <row r="536" spans="1:5" ht="15.6" x14ac:dyDescent="0.3">
      <c r="A536" s="308" t="s">
        <v>415</v>
      </c>
      <c r="B536" s="309">
        <v>266</v>
      </c>
      <c r="C536" s="309">
        <v>0</v>
      </c>
      <c r="D536" s="309">
        <v>350</v>
      </c>
      <c r="E536" s="310">
        <f t="shared" si="63"/>
        <v>84</v>
      </c>
    </row>
    <row r="537" spans="1:5" ht="15.6" x14ac:dyDescent="0.3">
      <c r="A537" s="308" t="s">
        <v>416</v>
      </c>
      <c r="B537" s="309">
        <v>86</v>
      </c>
      <c r="C537" s="309">
        <v>0</v>
      </c>
      <c r="D537" s="309">
        <v>94</v>
      </c>
      <c r="E537" s="310">
        <f t="shared" si="63"/>
        <v>8</v>
      </c>
    </row>
    <row r="538" spans="1:5" ht="15.6" x14ac:dyDescent="0.3">
      <c r="A538" s="311" t="s">
        <v>417</v>
      </c>
      <c r="B538" s="312">
        <v>290</v>
      </c>
      <c r="C538" s="312">
        <v>0</v>
      </c>
      <c r="D538" s="312">
        <v>290</v>
      </c>
      <c r="E538" s="310">
        <f t="shared" si="63"/>
        <v>0</v>
      </c>
    </row>
    <row r="539" spans="1:5" ht="15.6" x14ac:dyDescent="0.3">
      <c r="A539" s="313" t="s">
        <v>419</v>
      </c>
      <c r="B539" s="314">
        <v>316</v>
      </c>
      <c r="C539" s="314">
        <v>0</v>
      </c>
      <c r="D539" s="314">
        <v>316</v>
      </c>
      <c r="E539" s="310">
        <f t="shared" si="63"/>
        <v>0</v>
      </c>
    </row>
    <row r="540" spans="1:5" ht="15.6" x14ac:dyDescent="0.3">
      <c r="A540" s="315"/>
      <c r="B540" s="316"/>
      <c r="C540" s="316"/>
      <c r="D540" s="317" t="s">
        <v>418</v>
      </c>
      <c r="E540" s="318">
        <f>SUM(E533:E539)</f>
        <v>139</v>
      </c>
    </row>
    <row r="542" spans="1:5" ht="15.6" x14ac:dyDescent="0.3">
      <c r="A542" s="305">
        <v>44835</v>
      </c>
      <c r="B542" s="306"/>
      <c r="C542" s="306"/>
      <c r="D542" s="306"/>
      <c r="E542" s="306"/>
    </row>
    <row r="543" spans="1:5" ht="15.6" x14ac:dyDescent="0.3">
      <c r="A543" s="307" t="s">
        <v>407</v>
      </c>
      <c r="B543" s="298" t="s">
        <v>408</v>
      </c>
      <c r="C543" s="298" t="s">
        <v>409</v>
      </c>
      <c r="D543" s="298" t="s">
        <v>410</v>
      </c>
      <c r="E543" s="292" t="s">
        <v>411</v>
      </c>
    </row>
    <row r="544" spans="1:5" ht="15.6" x14ac:dyDescent="0.3">
      <c r="A544" s="308" t="s">
        <v>412</v>
      </c>
      <c r="B544" s="309">
        <v>113</v>
      </c>
      <c r="C544" s="309">
        <v>0</v>
      </c>
      <c r="D544" s="309">
        <v>168</v>
      </c>
      <c r="E544" s="310">
        <f t="shared" ref="E544:E550" si="64">(C544+D544)-B544</f>
        <v>55</v>
      </c>
    </row>
    <row r="545" spans="1:5" ht="15.6" x14ac:dyDescent="0.3">
      <c r="A545" s="308" t="s">
        <v>413</v>
      </c>
      <c r="B545" s="309">
        <v>145</v>
      </c>
      <c r="C545" s="309">
        <v>0</v>
      </c>
      <c r="D545" s="309">
        <v>172</v>
      </c>
      <c r="E545" s="310">
        <f t="shared" si="64"/>
        <v>27</v>
      </c>
    </row>
    <row r="546" spans="1:5" ht="15.6" x14ac:dyDescent="0.3">
      <c r="A546" s="308" t="s">
        <v>414</v>
      </c>
      <c r="B546" s="309">
        <v>61</v>
      </c>
      <c r="C546" s="309">
        <v>0</v>
      </c>
      <c r="D546" s="309">
        <v>61</v>
      </c>
      <c r="E546" s="310">
        <f t="shared" si="64"/>
        <v>0</v>
      </c>
    </row>
    <row r="547" spans="1:5" ht="15.6" x14ac:dyDescent="0.3">
      <c r="A547" s="308" t="s">
        <v>415</v>
      </c>
      <c r="B547" s="309">
        <v>221</v>
      </c>
      <c r="C547" s="309">
        <v>0</v>
      </c>
      <c r="D547" s="309">
        <v>266</v>
      </c>
      <c r="E547" s="310">
        <f t="shared" si="64"/>
        <v>45</v>
      </c>
    </row>
    <row r="548" spans="1:5" ht="15.6" x14ac:dyDescent="0.3">
      <c r="A548" s="308" t="s">
        <v>416</v>
      </c>
      <c r="B548" s="309">
        <v>86</v>
      </c>
      <c r="C548" s="309">
        <v>0</v>
      </c>
      <c r="D548" s="309">
        <v>86</v>
      </c>
      <c r="E548" s="310">
        <f t="shared" si="64"/>
        <v>0</v>
      </c>
    </row>
    <row r="549" spans="1:5" ht="15.6" x14ac:dyDescent="0.3">
      <c r="A549" s="311" t="s">
        <v>417</v>
      </c>
      <c r="B549" s="312">
        <v>270</v>
      </c>
      <c r="C549" s="312">
        <v>0</v>
      </c>
      <c r="D549" s="312">
        <v>290</v>
      </c>
      <c r="E549" s="310">
        <f t="shared" si="64"/>
        <v>20</v>
      </c>
    </row>
    <row r="550" spans="1:5" ht="15.6" x14ac:dyDescent="0.3">
      <c r="A550" s="313" t="s">
        <v>419</v>
      </c>
      <c r="B550" s="314">
        <v>284</v>
      </c>
      <c r="C550" s="314">
        <v>0</v>
      </c>
      <c r="D550" s="314">
        <v>316</v>
      </c>
      <c r="E550" s="310">
        <f t="shared" si="64"/>
        <v>32</v>
      </c>
    </row>
    <row r="551" spans="1:5" ht="15.6" x14ac:dyDescent="0.3">
      <c r="A551" s="315"/>
      <c r="B551" s="316"/>
      <c r="C551" s="316"/>
      <c r="D551" s="317" t="s">
        <v>418</v>
      </c>
      <c r="E551" s="318">
        <f>SUM(E544:E550)</f>
        <v>179</v>
      </c>
    </row>
    <row r="553" spans="1:5" ht="15.6" x14ac:dyDescent="0.3">
      <c r="A553" s="305">
        <v>44836</v>
      </c>
      <c r="B553" s="306"/>
      <c r="C553" s="306"/>
      <c r="D553" s="306"/>
      <c r="E553" s="306"/>
    </row>
    <row r="554" spans="1:5" ht="15.6" x14ac:dyDescent="0.3">
      <c r="A554" s="307" t="s">
        <v>407</v>
      </c>
      <c r="B554" s="298" t="s">
        <v>408</v>
      </c>
      <c r="C554" s="298" t="s">
        <v>409</v>
      </c>
      <c r="D554" s="298" t="s">
        <v>410</v>
      </c>
      <c r="E554" s="292" t="s">
        <v>411</v>
      </c>
    </row>
    <row r="555" spans="1:5" ht="15.6" x14ac:dyDescent="0.3">
      <c r="A555" s="308" t="s">
        <v>412</v>
      </c>
      <c r="B555" s="309">
        <v>113</v>
      </c>
      <c r="C555" s="309">
        <v>0</v>
      </c>
      <c r="D555" s="309">
        <v>113</v>
      </c>
      <c r="E555" s="310">
        <f t="shared" ref="E555:E561" si="65">(C555+D555)-B555</f>
        <v>0</v>
      </c>
    </row>
    <row r="556" spans="1:5" ht="15.6" x14ac:dyDescent="0.3">
      <c r="A556" s="308" t="s">
        <v>413</v>
      </c>
      <c r="B556" s="309">
        <v>145</v>
      </c>
      <c r="C556" s="309">
        <v>0</v>
      </c>
      <c r="D556" s="309">
        <v>145</v>
      </c>
      <c r="E556" s="310">
        <f t="shared" si="65"/>
        <v>0</v>
      </c>
    </row>
    <row r="557" spans="1:5" ht="15.6" x14ac:dyDescent="0.3">
      <c r="A557" s="308" t="s">
        <v>414</v>
      </c>
      <c r="B557" s="309">
        <v>61</v>
      </c>
      <c r="C557" s="309">
        <v>0</v>
      </c>
      <c r="D557" s="309">
        <v>61</v>
      </c>
      <c r="E557" s="310">
        <f t="shared" si="65"/>
        <v>0</v>
      </c>
    </row>
    <row r="558" spans="1:5" ht="15.6" x14ac:dyDescent="0.3">
      <c r="A558" s="308" t="s">
        <v>415</v>
      </c>
      <c r="B558" s="309">
        <v>84</v>
      </c>
      <c r="C558" s="309">
        <v>0</v>
      </c>
      <c r="D558" s="309">
        <v>221</v>
      </c>
      <c r="E558" s="310">
        <f t="shared" si="65"/>
        <v>137</v>
      </c>
    </row>
    <row r="559" spans="1:5" ht="15.6" x14ac:dyDescent="0.3">
      <c r="A559" s="308" t="s">
        <v>416</v>
      </c>
      <c r="B559" s="309">
        <v>86</v>
      </c>
      <c r="C559" s="309">
        <v>0</v>
      </c>
      <c r="D559" s="309">
        <v>86</v>
      </c>
      <c r="E559" s="310">
        <f t="shared" si="65"/>
        <v>0</v>
      </c>
    </row>
    <row r="560" spans="1:5" ht="15.6" x14ac:dyDescent="0.3">
      <c r="A560" s="311" t="s">
        <v>417</v>
      </c>
      <c r="B560" s="312">
        <v>270</v>
      </c>
      <c r="C560" s="312">
        <v>0</v>
      </c>
      <c r="D560" s="312">
        <v>270</v>
      </c>
      <c r="E560" s="310">
        <f t="shared" si="65"/>
        <v>0</v>
      </c>
    </row>
    <row r="561" spans="1:5" ht="15.6" x14ac:dyDescent="0.3">
      <c r="A561" s="313" t="s">
        <v>419</v>
      </c>
      <c r="B561" s="314">
        <v>284</v>
      </c>
      <c r="C561" s="314">
        <v>0</v>
      </c>
      <c r="D561" s="314">
        <v>284</v>
      </c>
      <c r="E561" s="310">
        <f t="shared" si="65"/>
        <v>0</v>
      </c>
    </row>
    <row r="562" spans="1:5" ht="15.6" x14ac:dyDescent="0.3">
      <c r="A562" s="315"/>
      <c r="B562" s="316"/>
      <c r="C562" s="316"/>
      <c r="D562" s="317" t="s">
        <v>418</v>
      </c>
      <c r="E562" s="318">
        <f>SUM(E555:E561)</f>
        <v>137</v>
      </c>
    </row>
    <row r="564" spans="1:5" ht="15.6" x14ac:dyDescent="0.3">
      <c r="A564" s="305">
        <v>44837</v>
      </c>
      <c r="B564" s="306"/>
      <c r="C564" s="306"/>
      <c r="D564" s="306"/>
      <c r="E564" s="306"/>
    </row>
    <row r="565" spans="1:5" ht="15.6" x14ac:dyDescent="0.3">
      <c r="A565" s="307" t="s">
        <v>407</v>
      </c>
      <c r="B565" s="298" t="s">
        <v>408</v>
      </c>
      <c r="C565" s="298" t="s">
        <v>409</v>
      </c>
      <c r="D565" s="298" t="s">
        <v>410</v>
      </c>
      <c r="E565" s="292" t="s">
        <v>411</v>
      </c>
    </row>
    <row r="566" spans="1:5" ht="15.6" x14ac:dyDescent="0.3">
      <c r="A566" s="308" t="s">
        <v>412</v>
      </c>
      <c r="B566" s="309">
        <v>104</v>
      </c>
      <c r="C566" s="309">
        <v>0</v>
      </c>
      <c r="D566" s="309">
        <v>113</v>
      </c>
      <c r="E566" s="310">
        <f t="shared" ref="E566:E572" si="66">(C566+D566)-B566</f>
        <v>9</v>
      </c>
    </row>
    <row r="567" spans="1:5" ht="15.6" x14ac:dyDescent="0.3">
      <c r="A567" s="308" t="s">
        <v>413</v>
      </c>
      <c r="B567" s="309">
        <v>145</v>
      </c>
      <c r="C567" s="309">
        <v>0</v>
      </c>
      <c r="D567" s="309">
        <v>145</v>
      </c>
      <c r="E567" s="310">
        <f t="shared" si="66"/>
        <v>0</v>
      </c>
    </row>
    <row r="568" spans="1:5" ht="15.6" x14ac:dyDescent="0.3">
      <c r="A568" s="308" t="s">
        <v>414</v>
      </c>
      <c r="B568" s="309">
        <v>61</v>
      </c>
      <c r="C568" s="309">
        <v>0</v>
      </c>
      <c r="D568" s="309">
        <v>61</v>
      </c>
      <c r="E568" s="310">
        <f t="shared" si="66"/>
        <v>0</v>
      </c>
    </row>
    <row r="569" spans="1:5" ht="15.6" x14ac:dyDescent="0.3">
      <c r="A569" s="308" t="s">
        <v>415</v>
      </c>
      <c r="B569" s="309">
        <v>217</v>
      </c>
      <c r="C569" s="309">
        <v>260</v>
      </c>
      <c r="D569" s="309">
        <v>84</v>
      </c>
      <c r="E569" s="310">
        <f t="shared" si="66"/>
        <v>127</v>
      </c>
    </row>
    <row r="570" spans="1:5" ht="15.6" x14ac:dyDescent="0.3">
      <c r="A570" s="308" t="s">
        <v>416</v>
      </c>
      <c r="B570" s="309">
        <v>79</v>
      </c>
      <c r="C570" s="309">
        <v>0</v>
      </c>
      <c r="D570" s="309">
        <v>86</v>
      </c>
      <c r="E570" s="310">
        <f t="shared" si="66"/>
        <v>7</v>
      </c>
    </row>
    <row r="571" spans="1:5" ht="15.6" x14ac:dyDescent="0.3">
      <c r="A571" s="311" t="s">
        <v>417</v>
      </c>
      <c r="B571" s="312">
        <v>250</v>
      </c>
      <c r="C571" s="312">
        <v>0</v>
      </c>
      <c r="D571" s="312">
        <v>270</v>
      </c>
      <c r="E571" s="310">
        <f t="shared" si="66"/>
        <v>20</v>
      </c>
    </row>
    <row r="572" spans="1:5" ht="15.6" x14ac:dyDescent="0.3">
      <c r="A572" s="313" t="s">
        <v>419</v>
      </c>
      <c r="B572" s="314">
        <v>284</v>
      </c>
      <c r="C572" s="314">
        <v>0</v>
      </c>
      <c r="D572" s="314">
        <v>284</v>
      </c>
      <c r="E572" s="310">
        <f t="shared" si="66"/>
        <v>0</v>
      </c>
    </row>
    <row r="573" spans="1:5" ht="15.6" x14ac:dyDescent="0.3">
      <c r="A573" s="315"/>
      <c r="B573" s="316"/>
      <c r="C573" s="316"/>
      <c r="D573" s="317" t="s">
        <v>418</v>
      </c>
      <c r="E573" s="318">
        <f>SUM(E566:E572)</f>
        <v>163</v>
      </c>
    </row>
    <row r="576" spans="1:5" ht="15.6" x14ac:dyDescent="0.3">
      <c r="A576" s="305">
        <v>44838</v>
      </c>
      <c r="B576" s="306"/>
      <c r="C576" s="306"/>
      <c r="D576" s="306"/>
      <c r="E576" s="306"/>
    </row>
    <row r="577" spans="1:5" ht="15.6" x14ac:dyDescent="0.3">
      <c r="A577" s="307" t="s">
        <v>407</v>
      </c>
      <c r="B577" s="298" t="s">
        <v>408</v>
      </c>
      <c r="C577" s="298" t="s">
        <v>409</v>
      </c>
      <c r="D577" s="298" t="s">
        <v>410</v>
      </c>
      <c r="E577" s="292" t="s">
        <v>411</v>
      </c>
    </row>
    <row r="578" spans="1:5" ht="15.6" x14ac:dyDescent="0.3">
      <c r="A578" s="308" t="s">
        <v>412</v>
      </c>
      <c r="B578" s="309">
        <v>68</v>
      </c>
      <c r="C578" s="309">
        <v>0</v>
      </c>
      <c r="D578" s="309">
        <v>104</v>
      </c>
      <c r="E578" s="310">
        <f t="shared" ref="E578:E579" si="67">(C578+D578)-B578</f>
        <v>36</v>
      </c>
    </row>
    <row r="579" spans="1:5" ht="15.6" x14ac:dyDescent="0.3">
      <c r="A579" s="308" t="s">
        <v>413</v>
      </c>
      <c r="B579" s="309">
        <v>120</v>
      </c>
      <c r="C579" s="309">
        <v>0</v>
      </c>
      <c r="D579" s="309">
        <v>145</v>
      </c>
      <c r="E579" s="310">
        <f t="shared" si="67"/>
        <v>25</v>
      </c>
    </row>
    <row r="580" spans="1:5" ht="15.6" x14ac:dyDescent="0.3">
      <c r="A580" s="308" t="s">
        <v>414</v>
      </c>
      <c r="B580" s="309">
        <v>61</v>
      </c>
      <c r="C580" s="309">
        <v>50</v>
      </c>
      <c r="D580" s="309">
        <v>61</v>
      </c>
      <c r="E580" s="310">
        <v>0</v>
      </c>
    </row>
    <row r="581" spans="1:5" ht="15.6" x14ac:dyDescent="0.3">
      <c r="A581" s="308" t="s">
        <v>415</v>
      </c>
      <c r="B581" s="309">
        <v>403</v>
      </c>
      <c r="C581" s="309">
        <v>210</v>
      </c>
      <c r="D581" s="309">
        <v>217</v>
      </c>
      <c r="E581" s="310">
        <f t="shared" ref="E581:E584" si="68">(C581+D581)-B581</f>
        <v>24</v>
      </c>
    </row>
    <row r="582" spans="1:5" ht="15.6" x14ac:dyDescent="0.3">
      <c r="A582" s="308" t="s">
        <v>416</v>
      </c>
      <c r="B582" s="309">
        <v>47</v>
      </c>
      <c r="C582" s="309">
        <v>0</v>
      </c>
      <c r="D582" s="309">
        <v>79</v>
      </c>
      <c r="E582" s="310">
        <f t="shared" si="68"/>
        <v>32</v>
      </c>
    </row>
    <row r="583" spans="1:5" ht="15.6" x14ac:dyDescent="0.3">
      <c r="A583" s="311" t="s">
        <v>417</v>
      </c>
      <c r="B583" s="312">
        <v>250</v>
      </c>
      <c r="C583" s="312">
        <v>0</v>
      </c>
      <c r="D583" s="312">
        <v>250</v>
      </c>
      <c r="E583" s="310">
        <f t="shared" si="68"/>
        <v>0</v>
      </c>
    </row>
    <row r="584" spans="1:5" ht="15.6" x14ac:dyDescent="0.3">
      <c r="A584" s="313" t="s">
        <v>419</v>
      </c>
      <c r="B584" s="314">
        <v>284</v>
      </c>
      <c r="C584" s="314">
        <v>0</v>
      </c>
      <c r="D584" s="314">
        <v>284</v>
      </c>
      <c r="E584" s="310">
        <f t="shared" si="68"/>
        <v>0</v>
      </c>
    </row>
    <row r="585" spans="1:5" ht="15.6" x14ac:dyDescent="0.3">
      <c r="A585" s="315"/>
      <c r="B585" s="316"/>
      <c r="C585" s="316"/>
      <c r="D585" s="317" t="s">
        <v>418</v>
      </c>
      <c r="E585" s="318">
        <f>SUM(E578:E584)</f>
        <v>117</v>
      </c>
    </row>
    <row r="588" spans="1:5" ht="15.6" x14ac:dyDescent="0.3">
      <c r="A588" s="305">
        <v>44839</v>
      </c>
      <c r="B588" s="306"/>
      <c r="C588" s="306"/>
      <c r="D588" s="306"/>
      <c r="E588" s="306"/>
    </row>
    <row r="589" spans="1:5" ht="15.6" x14ac:dyDescent="0.3">
      <c r="A589" s="307" t="s">
        <v>407</v>
      </c>
      <c r="B589" s="298" t="s">
        <v>408</v>
      </c>
      <c r="C589" s="298" t="s">
        <v>409</v>
      </c>
      <c r="D589" s="298" t="s">
        <v>410</v>
      </c>
      <c r="E589" s="292" t="s">
        <v>411</v>
      </c>
    </row>
    <row r="590" spans="1:5" ht="15.6" x14ac:dyDescent="0.3">
      <c r="A590" s="308" t="s">
        <v>412</v>
      </c>
      <c r="B590" s="309">
        <v>363</v>
      </c>
      <c r="C590" s="309">
        <v>310</v>
      </c>
      <c r="D590" s="309">
        <v>68</v>
      </c>
      <c r="E590" s="310">
        <f t="shared" ref="E590:E591" si="69">(C590+D590)-B590</f>
        <v>15</v>
      </c>
    </row>
    <row r="591" spans="1:5" ht="15.6" x14ac:dyDescent="0.3">
      <c r="A591" s="308" t="s">
        <v>413</v>
      </c>
      <c r="B591" s="309">
        <v>500</v>
      </c>
      <c r="C591" s="309">
        <v>390</v>
      </c>
      <c r="D591" s="309">
        <v>120</v>
      </c>
      <c r="E591" s="310">
        <f t="shared" si="69"/>
        <v>10</v>
      </c>
    </row>
    <row r="592" spans="1:5" ht="15.6" x14ac:dyDescent="0.3">
      <c r="A592" s="308" t="s">
        <v>414</v>
      </c>
      <c r="B592" s="309">
        <v>102</v>
      </c>
      <c r="C592" s="309">
        <v>0</v>
      </c>
      <c r="D592" s="309">
        <v>61</v>
      </c>
      <c r="E592" s="310">
        <v>0</v>
      </c>
    </row>
    <row r="593" spans="1:5" ht="15.6" x14ac:dyDescent="0.3">
      <c r="A593" s="308" t="s">
        <v>415</v>
      </c>
      <c r="B593" s="309">
        <v>210</v>
      </c>
      <c r="C593" s="309">
        <v>0</v>
      </c>
      <c r="D593" s="309">
        <v>403</v>
      </c>
      <c r="E593" s="310">
        <f t="shared" ref="E593:E596" si="70">(C593+D593)-B593</f>
        <v>193</v>
      </c>
    </row>
    <row r="594" spans="1:5" ht="15.6" x14ac:dyDescent="0.3">
      <c r="A594" s="308" t="s">
        <v>416</v>
      </c>
      <c r="B594" s="309">
        <v>47</v>
      </c>
      <c r="C594" s="309">
        <v>0</v>
      </c>
      <c r="D594" s="309">
        <v>47</v>
      </c>
      <c r="E594" s="310">
        <f t="shared" si="70"/>
        <v>0</v>
      </c>
    </row>
    <row r="595" spans="1:5" ht="15.6" x14ac:dyDescent="0.3">
      <c r="A595" s="311" t="s">
        <v>417</v>
      </c>
      <c r="B595" s="312">
        <v>250</v>
      </c>
      <c r="C595" s="312">
        <v>0</v>
      </c>
      <c r="D595" s="312">
        <v>250</v>
      </c>
      <c r="E595" s="310">
        <f t="shared" si="70"/>
        <v>0</v>
      </c>
    </row>
    <row r="596" spans="1:5" ht="15.6" x14ac:dyDescent="0.3">
      <c r="A596" s="313" t="s">
        <v>419</v>
      </c>
      <c r="B596" s="314">
        <v>284</v>
      </c>
      <c r="C596" s="314">
        <v>0</v>
      </c>
      <c r="D596" s="314">
        <v>284</v>
      </c>
      <c r="E596" s="310">
        <f t="shared" si="70"/>
        <v>0</v>
      </c>
    </row>
    <row r="597" spans="1:5" ht="15.6" x14ac:dyDescent="0.3">
      <c r="A597" s="315"/>
      <c r="B597" s="316"/>
      <c r="C597" s="316"/>
      <c r="D597" s="317" t="s">
        <v>418</v>
      </c>
      <c r="E597" s="318">
        <f>SUM(E590:E596)</f>
        <v>218</v>
      </c>
    </row>
    <row r="599" spans="1:5" ht="15.6" x14ac:dyDescent="0.3">
      <c r="A599" s="305">
        <v>44840</v>
      </c>
      <c r="B599" s="306"/>
      <c r="C599" s="306"/>
      <c r="D599" s="306"/>
      <c r="E599" s="306"/>
    </row>
    <row r="600" spans="1:5" ht="15.6" x14ac:dyDescent="0.3">
      <c r="A600" s="307" t="s">
        <v>407</v>
      </c>
      <c r="B600" s="298" t="s">
        <v>408</v>
      </c>
      <c r="C600" s="298" t="s">
        <v>409</v>
      </c>
      <c r="D600" s="298" t="s">
        <v>410</v>
      </c>
      <c r="E600" s="292" t="s">
        <v>411</v>
      </c>
    </row>
    <row r="601" spans="1:5" ht="15.6" x14ac:dyDescent="0.3">
      <c r="A601" s="308" t="s">
        <v>412</v>
      </c>
      <c r="B601" s="309">
        <v>363</v>
      </c>
      <c r="C601" s="309">
        <v>0</v>
      </c>
      <c r="D601" s="309">
        <v>363</v>
      </c>
      <c r="E601" s="310">
        <f t="shared" ref="E601:E602" si="71">(C601+D601)-B601</f>
        <v>0</v>
      </c>
    </row>
    <row r="602" spans="1:5" ht="15.6" x14ac:dyDescent="0.3">
      <c r="A602" s="308" t="s">
        <v>413</v>
      </c>
      <c r="B602" s="309">
        <v>500</v>
      </c>
      <c r="C602" s="309">
        <v>0</v>
      </c>
      <c r="D602" s="309">
        <v>500</v>
      </c>
      <c r="E602" s="310">
        <f t="shared" si="71"/>
        <v>0</v>
      </c>
    </row>
    <row r="603" spans="1:5" ht="15.6" x14ac:dyDescent="0.3">
      <c r="A603" s="308" t="s">
        <v>414</v>
      </c>
      <c r="B603" s="309">
        <v>102</v>
      </c>
      <c r="C603" s="309">
        <v>0</v>
      </c>
      <c r="D603" s="309">
        <v>102</v>
      </c>
      <c r="E603" s="310">
        <v>0</v>
      </c>
    </row>
    <row r="604" spans="1:5" ht="15.6" x14ac:dyDescent="0.3">
      <c r="A604" s="308" t="s">
        <v>415</v>
      </c>
      <c r="B604" s="309">
        <v>189</v>
      </c>
      <c r="C604" s="309">
        <v>0</v>
      </c>
      <c r="D604" s="309">
        <v>210</v>
      </c>
      <c r="E604" s="310">
        <f t="shared" ref="E604:E607" si="72">(C604+D604)-B604</f>
        <v>21</v>
      </c>
    </row>
    <row r="605" spans="1:5" ht="15.6" x14ac:dyDescent="0.3">
      <c r="A605" s="308" t="s">
        <v>416</v>
      </c>
      <c r="B605" s="309">
        <v>80</v>
      </c>
      <c r="C605" s="309">
        <v>55</v>
      </c>
      <c r="D605" s="309">
        <v>47</v>
      </c>
      <c r="E605" s="310">
        <f t="shared" si="72"/>
        <v>22</v>
      </c>
    </row>
    <row r="606" spans="1:5" ht="15.6" x14ac:dyDescent="0.3">
      <c r="A606" s="311" t="s">
        <v>417</v>
      </c>
      <c r="B606" s="312">
        <v>230</v>
      </c>
      <c r="C606" s="312">
        <v>0</v>
      </c>
      <c r="D606" s="312">
        <v>250</v>
      </c>
      <c r="E606" s="310">
        <f t="shared" si="72"/>
        <v>20</v>
      </c>
    </row>
    <row r="607" spans="1:5" ht="15.6" x14ac:dyDescent="0.3">
      <c r="A607" s="313" t="s">
        <v>419</v>
      </c>
      <c r="B607" s="314">
        <v>284</v>
      </c>
      <c r="C607" s="314">
        <v>0</v>
      </c>
      <c r="D607" s="314">
        <v>284</v>
      </c>
      <c r="E607" s="310">
        <f t="shared" si="72"/>
        <v>0</v>
      </c>
    </row>
    <row r="608" spans="1:5" ht="15.6" x14ac:dyDescent="0.3">
      <c r="A608" s="315"/>
      <c r="B608" s="316"/>
      <c r="C608" s="316"/>
      <c r="D608" s="317" t="s">
        <v>418</v>
      </c>
      <c r="E608" s="318">
        <f>SUM(E601:E607)</f>
        <v>63</v>
      </c>
    </row>
    <row r="610" spans="1:5" ht="15.6" x14ac:dyDescent="0.3">
      <c r="A610" s="305">
        <v>44841</v>
      </c>
      <c r="B610" s="306"/>
      <c r="C610" s="306"/>
      <c r="D610" s="306"/>
      <c r="E610" s="306"/>
    </row>
    <row r="611" spans="1:5" ht="15.6" x14ac:dyDescent="0.3">
      <c r="A611" s="307" t="s">
        <v>407</v>
      </c>
      <c r="B611" s="298" t="s">
        <v>408</v>
      </c>
      <c r="C611" s="298" t="s">
        <v>409</v>
      </c>
      <c r="D611" s="298" t="s">
        <v>410</v>
      </c>
      <c r="E611" s="292" t="s">
        <v>411</v>
      </c>
    </row>
    <row r="612" spans="1:5" ht="15.6" x14ac:dyDescent="0.3">
      <c r="A612" s="308" t="s">
        <v>412</v>
      </c>
      <c r="B612" s="309">
        <v>356</v>
      </c>
      <c r="C612" s="309">
        <v>0</v>
      </c>
      <c r="D612" s="309">
        <v>363</v>
      </c>
      <c r="E612" s="310">
        <f t="shared" ref="E612:E613" si="73">(C612+D612)-B612</f>
        <v>7</v>
      </c>
    </row>
    <row r="613" spans="1:5" ht="15.6" x14ac:dyDescent="0.3">
      <c r="A613" s="308" t="s">
        <v>413</v>
      </c>
      <c r="B613" s="309">
        <v>375</v>
      </c>
      <c r="C613" s="309">
        <v>0</v>
      </c>
      <c r="D613" s="309">
        <v>500</v>
      </c>
      <c r="E613" s="310">
        <f t="shared" si="73"/>
        <v>125</v>
      </c>
    </row>
    <row r="614" spans="1:5" ht="15.6" x14ac:dyDescent="0.3">
      <c r="A614" s="308" t="s">
        <v>414</v>
      </c>
      <c r="B614" s="309">
        <v>102</v>
      </c>
      <c r="C614" s="309">
        <v>0</v>
      </c>
      <c r="D614" s="309">
        <v>102</v>
      </c>
      <c r="E614" s="310">
        <v>0</v>
      </c>
    </row>
    <row r="615" spans="1:5" ht="15.6" x14ac:dyDescent="0.3">
      <c r="A615" s="308" t="s">
        <v>415</v>
      </c>
      <c r="B615" s="309">
        <v>63</v>
      </c>
      <c r="C615" s="309">
        <v>0</v>
      </c>
      <c r="D615" s="309">
        <v>189</v>
      </c>
      <c r="E615" s="310">
        <f t="shared" ref="E615:E618" si="74">(C615+D615)-B615</f>
        <v>126</v>
      </c>
    </row>
    <row r="616" spans="1:5" ht="15.6" x14ac:dyDescent="0.3">
      <c r="A616" s="308" t="s">
        <v>416</v>
      </c>
      <c r="B616" s="309">
        <v>97</v>
      </c>
      <c r="C616" s="309">
        <v>10</v>
      </c>
      <c r="D616" s="309">
        <v>80</v>
      </c>
      <c r="E616" s="310">
        <f t="shared" si="74"/>
        <v>-7</v>
      </c>
    </row>
    <row r="617" spans="1:5" ht="15.6" x14ac:dyDescent="0.3">
      <c r="A617" s="311" t="s">
        <v>417</v>
      </c>
      <c r="B617" s="312">
        <v>230</v>
      </c>
      <c r="C617" s="312">
        <v>0</v>
      </c>
      <c r="D617" s="312">
        <v>250</v>
      </c>
      <c r="E617" s="310">
        <f t="shared" si="74"/>
        <v>20</v>
      </c>
    </row>
    <row r="618" spans="1:5" ht="15.6" x14ac:dyDescent="0.3">
      <c r="A618" s="313" t="s">
        <v>419</v>
      </c>
      <c r="B618" s="314">
        <v>284</v>
      </c>
      <c r="C618" s="314">
        <v>0</v>
      </c>
      <c r="D618" s="314">
        <v>284</v>
      </c>
      <c r="E618" s="310">
        <f t="shared" si="74"/>
        <v>0</v>
      </c>
    </row>
    <row r="619" spans="1:5" ht="15.6" x14ac:dyDescent="0.3">
      <c r="A619" s="315"/>
      <c r="B619" s="316"/>
      <c r="C619" s="316"/>
      <c r="D619" s="317" t="s">
        <v>418</v>
      </c>
      <c r="E619" s="318">
        <f>SUM(E612:E618)</f>
        <v>271</v>
      </c>
    </row>
    <row r="621" spans="1:5" ht="15.6" x14ac:dyDescent="0.3">
      <c r="A621" s="305">
        <v>44842</v>
      </c>
      <c r="B621" s="306"/>
      <c r="C621" s="306"/>
      <c r="D621" s="306"/>
      <c r="E621" s="306"/>
    </row>
    <row r="622" spans="1:5" ht="15.6" x14ac:dyDescent="0.3">
      <c r="A622" s="307" t="s">
        <v>407</v>
      </c>
      <c r="B622" s="298" t="s">
        <v>408</v>
      </c>
      <c r="C622" s="298" t="s">
        <v>409</v>
      </c>
      <c r="D622" s="298" t="s">
        <v>410</v>
      </c>
      <c r="E622" s="292" t="s">
        <v>411</v>
      </c>
    </row>
    <row r="623" spans="1:5" ht="15.6" x14ac:dyDescent="0.3">
      <c r="A623" s="308" t="s">
        <v>412</v>
      </c>
      <c r="B623" s="309">
        <v>276</v>
      </c>
      <c r="C623" s="309">
        <v>0</v>
      </c>
      <c r="D623" s="309">
        <v>356</v>
      </c>
      <c r="E623" s="310">
        <f t="shared" ref="E623:E624" si="75">(C623+D623)-B623</f>
        <v>80</v>
      </c>
    </row>
    <row r="624" spans="1:5" ht="15.6" x14ac:dyDescent="0.3">
      <c r="A624" s="308" t="s">
        <v>413</v>
      </c>
      <c r="B624" s="309">
        <v>188</v>
      </c>
      <c r="C624" s="309">
        <v>0</v>
      </c>
      <c r="D624" s="309">
        <v>375</v>
      </c>
      <c r="E624" s="310">
        <f t="shared" si="75"/>
        <v>187</v>
      </c>
    </row>
    <row r="625" spans="1:5" ht="15.6" x14ac:dyDescent="0.3">
      <c r="A625" s="308" t="s">
        <v>414</v>
      </c>
      <c r="B625" s="309">
        <v>102</v>
      </c>
      <c r="C625" s="309">
        <v>0</v>
      </c>
      <c r="D625" s="309">
        <v>102</v>
      </c>
      <c r="E625" s="310">
        <v>0</v>
      </c>
    </row>
    <row r="626" spans="1:5" ht="15.6" x14ac:dyDescent="0.3">
      <c r="A626" s="308" t="s">
        <v>415</v>
      </c>
      <c r="B626" s="309">
        <v>91</v>
      </c>
      <c r="C626" s="309">
        <v>210</v>
      </c>
      <c r="D626" s="309">
        <v>63</v>
      </c>
      <c r="E626" s="310">
        <f t="shared" ref="E626:E629" si="76">(C626+D626)-B626</f>
        <v>182</v>
      </c>
    </row>
    <row r="627" spans="1:5" ht="15.6" x14ac:dyDescent="0.3">
      <c r="A627" s="308" t="s">
        <v>416</v>
      </c>
      <c r="B627" s="309">
        <v>92</v>
      </c>
      <c r="C627" s="309">
        <v>0</v>
      </c>
      <c r="D627" s="309">
        <v>97</v>
      </c>
      <c r="E627" s="310">
        <f t="shared" si="76"/>
        <v>5</v>
      </c>
    </row>
    <row r="628" spans="1:5" ht="15.6" x14ac:dyDescent="0.3">
      <c r="A628" s="311" t="s">
        <v>417</v>
      </c>
      <c r="B628" s="312">
        <v>230</v>
      </c>
      <c r="C628" s="312">
        <v>0</v>
      </c>
      <c r="D628" s="312">
        <v>230</v>
      </c>
      <c r="E628" s="310">
        <f t="shared" si="76"/>
        <v>0</v>
      </c>
    </row>
    <row r="629" spans="1:5" ht="15.6" x14ac:dyDescent="0.3">
      <c r="A629" s="313" t="s">
        <v>419</v>
      </c>
      <c r="B629" s="314">
        <v>237</v>
      </c>
      <c r="C629" s="314">
        <v>0</v>
      </c>
      <c r="D629" s="314">
        <v>284</v>
      </c>
      <c r="E629" s="310">
        <f t="shared" si="76"/>
        <v>47</v>
      </c>
    </row>
    <row r="630" spans="1:5" ht="15.6" x14ac:dyDescent="0.3">
      <c r="A630" s="315"/>
      <c r="B630" s="316"/>
      <c r="C630" s="316"/>
      <c r="D630" s="317" t="s">
        <v>418</v>
      </c>
      <c r="E630" s="318">
        <f>SUM(E623:E629)</f>
        <v>501</v>
      </c>
    </row>
    <row r="632" spans="1:5" ht="15.6" x14ac:dyDescent="0.3">
      <c r="A632" s="305">
        <v>44843</v>
      </c>
      <c r="B632" s="306"/>
      <c r="C632" s="306"/>
      <c r="D632" s="306"/>
      <c r="E632" s="306"/>
    </row>
    <row r="633" spans="1:5" ht="15.6" x14ac:dyDescent="0.3">
      <c r="A633" s="307" t="s">
        <v>407</v>
      </c>
      <c r="B633" s="298" t="s">
        <v>408</v>
      </c>
      <c r="C633" s="298" t="s">
        <v>409</v>
      </c>
      <c r="D633" s="298" t="s">
        <v>410</v>
      </c>
      <c r="E633" s="292" t="s">
        <v>411</v>
      </c>
    </row>
    <row r="634" spans="1:5" ht="15.6" x14ac:dyDescent="0.3">
      <c r="A634" s="308" t="s">
        <v>412</v>
      </c>
      <c r="B634" s="309">
        <v>172</v>
      </c>
      <c r="C634" s="309">
        <v>0</v>
      </c>
      <c r="D634" s="309">
        <v>276</v>
      </c>
      <c r="E634" s="310">
        <f t="shared" ref="E634:E635" si="77">(C634+D634)-B634</f>
        <v>104</v>
      </c>
    </row>
    <row r="635" spans="1:5" ht="15.6" x14ac:dyDescent="0.3">
      <c r="A635" s="308" t="s">
        <v>413</v>
      </c>
      <c r="B635" s="309">
        <v>31</v>
      </c>
      <c r="C635" s="309">
        <v>0</v>
      </c>
      <c r="D635" s="309">
        <v>172</v>
      </c>
      <c r="E635" s="310">
        <f t="shared" si="77"/>
        <v>141</v>
      </c>
    </row>
    <row r="636" spans="1:5" ht="15.6" x14ac:dyDescent="0.3">
      <c r="A636" s="308" t="s">
        <v>414</v>
      </c>
      <c r="B636" s="309">
        <v>102</v>
      </c>
      <c r="C636" s="309">
        <v>0</v>
      </c>
      <c r="D636" s="309">
        <v>102</v>
      </c>
      <c r="E636" s="310">
        <v>0</v>
      </c>
    </row>
    <row r="637" spans="1:5" ht="15.6" x14ac:dyDescent="0.3">
      <c r="A637" s="308" t="s">
        <v>415</v>
      </c>
      <c r="B637" s="309">
        <v>158</v>
      </c>
      <c r="C637" s="309">
        <v>150</v>
      </c>
      <c r="D637" s="309">
        <v>91</v>
      </c>
      <c r="E637" s="310">
        <f t="shared" ref="E637:E640" si="78">(C637+D637)-B637</f>
        <v>83</v>
      </c>
    </row>
    <row r="638" spans="1:5" ht="15.6" x14ac:dyDescent="0.3">
      <c r="A638" s="308" t="s">
        <v>416</v>
      </c>
      <c r="B638" s="309">
        <v>92</v>
      </c>
      <c r="C638" s="309">
        <v>0</v>
      </c>
      <c r="D638" s="309">
        <v>92</v>
      </c>
      <c r="E638" s="310">
        <f t="shared" si="78"/>
        <v>0</v>
      </c>
    </row>
    <row r="639" spans="1:5" ht="15.6" x14ac:dyDescent="0.3">
      <c r="A639" s="311" t="s">
        <v>417</v>
      </c>
      <c r="B639" s="312">
        <v>230</v>
      </c>
      <c r="C639" s="312">
        <v>0</v>
      </c>
      <c r="D639" s="312">
        <v>230</v>
      </c>
      <c r="E639" s="310">
        <f t="shared" si="78"/>
        <v>0</v>
      </c>
    </row>
    <row r="640" spans="1:5" ht="15.6" x14ac:dyDescent="0.3">
      <c r="A640" s="313" t="s">
        <v>419</v>
      </c>
      <c r="B640" s="314">
        <v>237</v>
      </c>
      <c r="C640" s="314">
        <v>0</v>
      </c>
      <c r="D640" s="314">
        <v>237</v>
      </c>
      <c r="E640" s="310">
        <f t="shared" si="78"/>
        <v>0</v>
      </c>
    </row>
    <row r="641" spans="1:5" ht="15.6" x14ac:dyDescent="0.3">
      <c r="A641" s="315"/>
      <c r="B641" s="316"/>
      <c r="C641" s="316"/>
      <c r="D641" s="317" t="s">
        <v>418</v>
      </c>
      <c r="E641" s="318">
        <f>SUM(E634:E640)</f>
        <v>328</v>
      </c>
    </row>
    <row r="643" spans="1:5" ht="15.6" x14ac:dyDescent="0.3">
      <c r="A643" s="305">
        <v>44844</v>
      </c>
      <c r="B643" s="306"/>
      <c r="C643" s="306"/>
      <c r="D643" s="306"/>
      <c r="E643" s="306"/>
    </row>
    <row r="644" spans="1:5" ht="15.6" x14ac:dyDescent="0.3">
      <c r="A644" s="307" t="s">
        <v>407</v>
      </c>
      <c r="B644" s="298" t="s">
        <v>408</v>
      </c>
      <c r="C644" s="298" t="s">
        <v>409</v>
      </c>
      <c r="D644" s="298" t="s">
        <v>410</v>
      </c>
      <c r="E644" s="292" t="s">
        <v>411</v>
      </c>
    </row>
    <row r="645" spans="1:5" ht="15.6" x14ac:dyDescent="0.3">
      <c r="A645" s="308" t="s">
        <v>412</v>
      </c>
      <c r="B645" s="309">
        <v>356</v>
      </c>
      <c r="C645" s="309">
        <v>201</v>
      </c>
      <c r="D645" s="309">
        <v>172</v>
      </c>
      <c r="E645" s="310">
        <f t="shared" ref="E645:E646" si="79">(C645+D645)-B645</f>
        <v>17</v>
      </c>
    </row>
    <row r="646" spans="1:5" ht="15.6" x14ac:dyDescent="0.3">
      <c r="A646" s="308" t="s">
        <v>413</v>
      </c>
      <c r="B646" s="309">
        <v>500</v>
      </c>
      <c r="C646" s="309">
        <v>568</v>
      </c>
      <c r="D646" s="309">
        <v>31</v>
      </c>
      <c r="E646" s="310">
        <f t="shared" si="79"/>
        <v>99</v>
      </c>
    </row>
    <row r="647" spans="1:5" ht="15.6" x14ac:dyDescent="0.3">
      <c r="A647" s="308" t="s">
        <v>414</v>
      </c>
      <c r="B647" s="309">
        <v>102</v>
      </c>
      <c r="C647" s="309">
        <v>0</v>
      </c>
      <c r="D647" s="309">
        <v>102</v>
      </c>
      <c r="E647" s="310">
        <v>0</v>
      </c>
    </row>
    <row r="648" spans="1:5" ht="15.6" x14ac:dyDescent="0.3">
      <c r="A648" s="308" t="s">
        <v>415</v>
      </c>
      <c r="B648" s="309">
        <v>214</v>
      </c>
      <c r="C648" s="309">
        <v>150</v>
      </c>
      <c r="D648" s="309">
        <v>158</v>
      </c>
      <c r="E648" s="310">
        <f t="shared" ref="E648:E651" si="80">(C648+D648)-B648</f>
        <v>94</v>
      </c>
    </row>
    <row r="649" spans="1:5" ht="15.6" x14ac:dyDescent="0.3">
      <c r="A649" s="308" t="s">
        <v>416</v>
      </c>
      <c r="B649" s="309">
        <v>86</v>
      </c>
      <c r="C649" s="309">
        <v>0</v>
      </c>
      <c r="D649" s="309">
        <v>92</v>
      </c>
      <c r="E649" s="310">
        <f t="shared" si="80"/>
        <v>6</v>
      </c>
    </row>
    <row r="650" spans="1:5" ht="15.6" x14ac:dyDescent="0.3">
      <c r="A650" s="311" t="s">
        <v>417</v>
      </c>
      <c r="B650" s="312">
        <v>210</v>
      </c>
      <c r="C650" s="312">
        <v>0</v>
      </c>
      <c r="D650" s="312">
        <v>230</v>
      </c>
      <c r="E650" s="310">
        <f t="shared" si="80"/>
        <v>20</v>
      </c>
    </row>
    <row r="651" spans="1:5" ht="15.6" x14ac:dyDescent="0.3">
      <c r="A651" s="313" t="s">
        <v>419</v>
      </c>
      <c r="B651" s="314">
        <v>237</v>
      </c>
      <c r="C651" s="314">
        <v>0</v>
      </c>
      <c r="D651" s="314">
        <v>237</v>
      </c>
      <c r="E651" s="310">
        <f t="shared" si="80"/>
        <v>0</v>
      </c>
    </row>
    <row r="652" spans="1:5" ht="15.6" x14ac:dyDescent="0.3">
      <c r="A652" s="315"/>
      <c r="B652" s="316"/>
      <c r="C652" s="316"/>
      <c r="D652" s="317" t="s">
        <v>418</v>
      </c>
      <c r="E652" s="318">
        <f>SUM(E645:E651)</f>
        <v>236</v>
      </c>
    </row>
    <row r="654" spans="1:5" ht="15.6" x14ac:dyDescent="0.3">
      <c r="A654" s="305">
        <v>44845</v>
      </c>
      <c r="B654" s="306"/>
      <c r="C654" s="306"/>
      <c r="D654" s="306"/>
      <c r="E654" s="306"/>
    </row>
    <row r="655" spans="1:5" ht="15.6" x14ac:dyDescent="0.3">
      <c r="A655" s="307" t="s">
        <v>407</v>
      </c>
      <c r="B655" s="298" t="s">
        <v>408</v>
      </c>
      <c r="C655" s="298" t="s">
        <v>409</v>
      </c>
      <c r="D655" s="298" t="s">
        <v>410</v>
      </c>
      <c r="E655" s="292" t="s">
        <v>411</v>
      </c>
    </row>
    <row r="656" spans="1:5" ht="15.6" x14ac:dyDescent="0.3">
      <c r="A656" s="308" t="s">
        <v>412</v>
      </c>
      <c r="B656" s="309">
        <v>338</v>
      </c>
      <c r="C656" s="309">
        <v>0</v>
      </c>
      <c r="D656" s="309">
        <v>356</v>
      </c>
      <c r="E656" s="310">
        <f t="shared" ref="E656:E657" si="81">(C656+D656)-B656</f>
        <v>18</v>
      </c>
    </row>
    <row r="657" spans="1:5" ht="15.6" x14ac:dyDescent="0.3">
      <c r="A657" s="308" t="s">
        <v>413</v>
      </c>
      <c r="B657" s="309">
        <v>500</v>
      </c>
      <c r="C657" s="309">
        <v>0</v>
      </c>
      <c r="D657" s="309">
        <v>500</v>
      </c>
      <c r="E657" s="310">
        <f t="shared" si="81"/>
        <v>0</v>
      </c>
    </row>
    <row r="658" spans="1:5" ht="15.6" x14ac:dyDescent="0.3">
      <c r="A658" s="308" t="s">
        <v>414</v>
      </c>
      <c r="B658" s="309">
        <v>102</v>
      </c>
      <c r="C658" s="309">
        <v>0</v>
      </c>
      <c r="D658" s="309">
        <v>102</v>
      </c>
      <c r="E658" s="310">
        <v>0</v>
      </c>
    </row>
    <row r="659" spans="1:5" ht="15.6" x14ac:dyDescent="0.3">
      <c r="A659" s="308" t="s">
        <v>415</v>
      </c>
      <c r="B659" s="309">
        <v>256</v>
      </c>
      <c r="C659" s="309">
        <v>300</v>
      </c>
      <c r="D659" s="309">
        <v>214</v>
      </c>
      <c r="E659" s="310">
        <f t="shared" ref="E659:E662" si="82">(C659+D659)-B659</f>
        <v>258</v>
      </c>
    </row>
    <row r="660" spans="1:5" ht="15.6" x14ac:dyDescent="0.3">
      <c r="A660" s="308" t="s">
        <v>416</v>
      </c>
      <c r="B660" s="309">
        <v>45</v>
      </c>
      <c r="C660" s="309">
        <v>0</v>
      </c>
      <c r="D660" s="309">
        <v>86</v>
      </c>
      <c r="E660" s="310">
        <f t="shared" si="82"/>
        <v>41</v>
      </c>
    </row>
    <row r="661" spans="1:5" ht="15.6" x14ac:dyDescent="0.3">
      <c r="A661" s="311" t="s">
        <v>417</v>
      </c>
      <c r="B661" s="312">
        <v>200</v>
      </c>
      <c r="C661" s="312">
        <v>0</v>
      </c>
      <c r="D661" s="312">
        <v>210</v>
      </c>
      <c r="E661" s="310">
        <f t="shared" si="82"/>
        <v>10</v>
      </c>
    </row>
    <row r="662" spans="1:5" ht="15.6" x14ac:dyDescent="0.3">
      <c r="A662" s="313" t="s">
        <v>419</v>
      </c>
      <c r="B662" s="314">
        <v>224</v>
      </c>
      <c r="C662" s="314">
        <v>0</v>
      </c>
      <c r="D662" s="314">
        <v>237</v>
      </c>
      <c r="E662" s="310">
        <f t="shared" si="82"/>
        <v>13</v>
      </c>
    </row>
    <row r="663" spans="1:5" ht="15.6" x14ac:dyDescent="0.3">
      <c r="A663" s="315"/>
      <c r="B663" s="316"/>
      <c r="C663" s="316"/>
      <c r="D663" s="317" t="s">
        <v>418</v>
      </c>
      <c r="E663" s="318">
        <f>SUM(E656:E662)</f>
        <v>340</v>
      </c>
    </row>
    <row r="665" spans="1:5" ht="15.6" x14ac:dyDescent="0.3">
      <c r="A665" s="305">
        <v>44846</v>
      </c>
      <c r="B665" s="306"/>
      <c r="C665" s="306"/>
      <c r="D665" s="306"/>
      <c r="E665" s="306"/>
    </row>
    <row r="666" spans="1:5" ht="15.6" x14ac:dyDescent="0.3">
      <c r="A666" s="307" t="s">
        <v>407</v>
      </c>
      <c r="B666" s="298" t="s">
        <v>408</v>
      </c>
      <c r="C666" s="298" t="s">
        <v>409</v>
      </c>
      <c r="D666" s="298" t="s">
        <v>410</v>
      </c>
      <c r="E666" s="292" t="s">
        <v>411</v>
      </c>
    </row>
    <row r="667" spans="1:5" ht="15.6" x14ac:dyDescent="0.3">
      <c r="A667" s="308" t="s">
        <v>412</v>
      </c>
      <c r="B667" s="309">
        <v>313</v>
      </c>
      <c r="C667" s="309">
        <v>0</v>
      </c>
      <c r="D667" s="309">
        <v>338</v>
      </c>
      <c r="E667" s="310">
        <f t="shared" ref="E667:E668" si="83">(C667+D667)-B667</f>
        <v>25</v>
      </c>
    </row>
    <row r="668" spans="1:5" ht="15.6" x14ac:dyDescent="0.3">
      <c r="A668" s="308" t="s">
        <v>413</v>
      </c>
      <c r="B668" s="309">
        <v>500</v>
      </c>
      <c r="C668" s="309">
        <v>0</v>
      </c>
      <c r="D668" s="309">
        <v>500</v>
      </c>
      <c r="E668" s="310">
        <f t="shared" si="83"/>
        <v>0</v>
      </c>
    </row>
    <row r="669" spans="1:5" ht="15.6" x14ac:dyDescent="0.3">
      <c r="A669" s="308" t="s">
        <v>414</v>
      </c>
      <c r="B669" s="309">
        <v>102</v>
      </c>
      <c r="C669" s="309">
        <v>0</v>
      </c>
      <c r="D669" s="309">
        <v>102</v>
      </c>
      <c r="E669" s="310">
        <v>0</v>
      </c>
    </row>
    <row r="670" spans="1:5" ht="15.6" x14ac:dyDescent="0.3">
      <c r="A670" s="308" t="s">
        <v>415</v>
      </c>
      <c r="B670" s="309">
        <v>347</v>
      </c>
      <c r="C670" s="309">
        <v>160</v>
      </c>
      <c r="D670" s="309">
        <v>256</v>
      </c>
      <c r="E670" s="310">
        <f t="shared" ref="E670:E673" si="84">(C670+D670)-B670</f>
        <v>69</v>
      </c>
    </row>
    <row r="671" spans="1:5" ht="15.6" x14ac:dyDescent="0.3">
      <c r="A671" s="308" t="s">
        <v>416</v>
      </c>
      <c r="B671" s="309">
        <v>29</v>
      </c>
      <c r="C671" s="309">
        <v>0</v>
      </c>
      <c r="D671" s="309">
        <v>45</v>
      </c>
      <c r="E671" s="310">
        <f t="shared" si="84"/>
        <v>16</v>
      </c>
    </row>
    <row r="672" spans="1:5" ht="15.6" x14ac:dyDescent="0.3">
      <c r="A672" s="311" t="s">
        <v>417</v>
      </c>
      <c r="B672" s="312">
        <v>200</v>
      </c>
      <c r="C672" s="312">
        <v>0</v>
      </c>
      <c r="D672" s="312">
        <v>200</v>
      </c>
      <c r="E672" s="310">
        <f t="shared" si="84"/>
        <v>0</v>
      </c>
    </row>
    <row r="673" spans="1:5" ht="15.6" x14ac:dyDescent="0.3">
      <c r="A673" s="313" t="s">
        <v>419</v>
      </c>
      <c r="B673" s="314">
        <v>206</v>
      </c>
      <c r="C673" s="314">
        <v>0</v>
      </c>
      <c r="D673" s="314">
        <v>224</v>
      </c>
      <c r="E673" s="310">
        <f t="shared" si="84"/>
        <v>18</v>
      </c>
    </row>
    <row r="674" spans="1:5" ht="15.6" x14ac:dyDescent="0.3">
      <c r="A674" s="315"/>
      <c r="B674" s="316"/>
      <c r="C674" s="316"/>
      <c r="D674" s="317" t="s">
        <v>418</v>
      </c>
      <c r="E674" s="318">
        <f>SUM(E667:E673)</f>
        <v>128</v>
      </c>
    </row>
    <row r="676" spans="1:5" ht="15.6" x14ac:dyDescent="0.3">
      <c r="A676" s="305">
        <v>44847</v>
      </c>
      <c r="B676" s="306"/>
      <c r="C676" s="306"/>
      <c r="D676" s="306"/>
      <c r="E676" s="306"/>
    </row>
    <row r="677" spans="1:5" ht="15.6" x14ac:dyDescent="0.3">
      <c r="A677" s="307" t="s">
        <v>407</v>
      </c>
      <c r="B677" s="298" t="s">
        <v>408</v>
      </c>
      <c r="C677" s="298" t="s">
        <v>409</v>
      </c>
      <c r="D677" s="298" t="s">
        <v>410</v>
      </c>
      <c r="E677" s="292" t="s">
        <v>411</v>
      </c>
    </row>
    <row r="678" spans="1:5" ht="15.6" x14ac:dyDescent="0.3">
      <c r="A678" s="308" t="s">
        <v>412</v>
      </c>
      <c r="B678" s="309">
        <v>313</v>
      </c>
      <c r="C678" s="309">
        <v>0</v>
      </c>
      <c r="D678" s="309">
        <v>313</v>
      </c>
      <c r="E678" s="310">
        <f t="shared" ref="E678:E679" si="85">(C678+D678)-B678</f>
        <v>0</v>
      </c>
    </row>
    <row r="679" spans="1:5" ht="15.6" x14ac:dyDescent="0.3">
      <c r="A679" s="308" t="s">
        <v>413</v>
      </c>
      <c r="B679" s="309">
        <v>500</v>
      </c>
      <c r="C679" s="309">
        <v>0</v>
      </c>
      <c r="D679" s="309">
        <v>500</v>
      </c>
      <c r="E679" s="310">
        <f t="shared" si="85"/>
        <v>0</v>
      </c>
    </row>
    <row r="680" spans="1:5" ht="15.6" x14ac:dyDescent="0.3">
      <c r="A680" s="308" t="s">
        <v>414</v>
      </c>
      <c r="B680" s="309">
        <v>102</v>
      </c>
      <c r="C680" s="309">
        <v>0</v>
      </c>
      <c r="D680" s="309">
        <v>102</v>
      </c>
      <c r="E680" s="310">
        <v>0</v>
      </c>
    </row>
    <row r="681" spans="1:5" ht="15.6" x14ac:dyDescent="0.3">
      <c r="A681" s="308" t="s">
        <v>415</v>
      </c>
      <c r="B681" s="309">
        <v>214</v>
      </c>
      <c r="C681" s="309">
        <v>160</v>
      </c>
      <c r="D681" s="309">
        <v>347</v>
      </c>
      <c r="E681" s="310">
        <f t="shared" ref="E681:E684" si="86">(C681+D681)-B681</f>
        <v>293</v>
      </c>
    </row>
    <row r="682" spans="1:5" ht="15.6" x14ac:dyDescent="0.3">
      <c r="A682" s="308" t="s">
        <v>416</v>
      </c>
      <c r="B682" s="309">
        <v>11</v>
      </c>
      <c r="C682" s="309">
        <v>0</v>
      </c>
      <c r="D682" s="309">
        <v>29</v>
      </c>
      <c r="E682" s="310">
        <f t="shared" si="86"/>
        <v>18</v>
      </c>
    </row>
    <row r="683" spans="1:5" ht="15.6" x14ac:dyDescent="0.3">
      <c r="A683" s="311" t="s">
        <v>417</v>
      </c>
      <c r="B683" s="312">
        <v>200</v>
      </c>
      <c r="C683" s="312">
        <v>0</v>
      </c>
      <c r="D683" s="312">
        <v>200</v>
      </c>
      <c r="E683" s="310">
        <f t="shared" si="86"/>
        <v>0</v>
      </c>
    </row>
    <row r="684" spans="1:5" ht="15.6" x14ac:dyDescent="0.3">
      <c r="A684" s="313" t="s">
        <v>419</v>
      </c>
      <c r="B684" s="314">
        <v>206</v>
      </c>
      <c r="C684" s="314">
        <v>0</v>
      </c>
      <c r="D684" s="314">
        <v>206</v>
      </c>
      <c r="E684" s="310">
        <f t="shared" si="86"/>
        <v>0</v>
      </c>
    </row>
    <row r="685" spans="1:5" ht="15.6" x14ac:dyDescent="0.3">
      <c r="A685" s="315"/>
      <c r="B685" s="316"/>
      <c r="C685" s="316"/>
      <c r="D685" s="317" t="s">
        <v>418</v>
      </c>
      <c r="E685" s="318">
        <f>SUM(E678:E684)</f>
        <v>311</v>
      </c>
    </row>
    <row r="687" spans="1:5" ht="15.6" x14ac:dyDescent="0.3">
      <c r="A687" s="305">
        <v>44848</v>
      </c>
      <c r="B687" s="306"/>
      <c r="C687" s="306"/>
      <c r="D687" s="306"/>
      <c r="E687" s="306"/>
    </row>
    <row r="688" spans="1:5" ht="15.6" x14ac:dyDescent="0.3">
      <c r="A688" s="307" t="s">
        <v>407</v>
      </c>
      <c r="B688" s="298" t="s">
        <v>408</v>
      </c>
      <c r="C688" s="298" t="s">
        <v>409</v>
      </c>
      <c r="D688" s="298" t="s">
        <v>410</v>
      </c>
      <c r="E688" s="292" t="s">
        <v>411</v>
      </c>
    </row>
    <row r="689" spans="1:5" ht="15.6" x14ac:dyDescent="0.3">
      <c r="A689" s="308" t="s">
        <v>412</v>
      </c>
      <c r="B689" s="309">
        <v>288</v>
      </c>
      <c r="C689" s="309">
        <v>0</v>
      </c>
      <c r="D689" s="309">
        <v>313</v>
      </c>
      <c r="E689" s="310">
        <f t="shared" ref="E689:E690" si="87">(C689+D689)-B689</f>
        <v>25</v>
      </c>
    </row>
    <row r="690" spans="1:5" ht="15.6" x14ac:dyDescent="0.3">
      <c r="A690" s="308" t="s">
        <v>413</v>
      </c>
      <c r="B690" s="309">
        <v>500</v>
      </c>
      <c r="C690" s="309">
        <v>0</v>
      </c>
      <c r="D690" s="309">
        <v>500</v>
      </c>
      <c r="E690" s="310">
        <f t="shared" si="87"/>
        <v>0</v>
      </c>
    </row>
    <row r="691" spans="1:5" ht="15.6" x14ac:dyDescent="0.3">
      <c r="A691" s="308" t="s">
        <v>414</v>
      </c>
      <c r="B691" s="309">
        <v>102</v>
      </c>
      <c r="C691" s="309">
        <v>0</v>
      </c>
      <c r="D691" s="309">
        <v>102</v>
      </c>
      <c r="E691" s="310">
        <v>0</v>
      </c>
    </row>
    <row r="692" spans="1:5" ht="15.6" x14ac:dyDescent="0.3">
      <c r="A692" s="308" t="s">
        <v>415</v>
      </c>
      <c r="B692" s="309">
        <v>347</v>
      </c>
      <c r="C692" s="309">
        <v>300</v>
      </c>
      <c r="D692" s="309">
        <v>214</v>
      </c>
      <c r="E692" s="310">
        <f t="shared" ref="E692:E695" si="88">(C692+D692)-B692</f>
        <v>167</v>
      </c>
    </row>
    <row r="693" spans="1:5" ht="15.6" x14ac:dyDescent="0.3">
      <c r="A693" s="308" t="s">
        <v>416</v>
      </c>
      <c r="B693" s="309">
        <v>13</v>
      </c>
      <c r="C693" s="309">
        <v>30</v>
      </c>
      <c r="D693" s="309">
        <v>11</v>
      </c>
      <c r="E693" s="310">
        <f t="shared" si="88"/>
        <v>28</v>
      </c>
    </row>
    <row r="694" spans="1:5" ht="15.6" x14ac:dyDescent="0.3">
      <c r="A694" s="311" t="s">
        <v>417</v>
      </c>
      <c r="B694" s="312">
        <v>200</v>
      </c>
      <c r="C694" s="312">
        <v>0</v>
      </c>
      <c r="D694" s="312">
        <v>200</v>
      </c>
      <c r="E694" s="310">
        <f t="shared" si="88"/>
        <v>0</v>
      </c>
    </row>
    <row r="695" spans="1:5" ht="15.6" x14ac:dyDescent="0.3">
      <c r="A695" s="313" t="s">
        <v>419</v>
      </c>
      <c r="B695" s="314">
        <v>181</v>
      </c>
      <c r="C695" s="314">
        <v>0</v>
      </c>
      <c r="D695" s="314">
        <v>206</v>
      </c>
      <c r="E695" s="310">
        <f t="shared" si="88"/>
        <v>25</v>
      </c>
    </row>
    <row r="696" spans="1:5" ht="15.6" x14ac:dyDescent="0.3">
      <c r="A696" s="315"/>
      <c r="B696" s="316"/>
      <c r="C696" s="316"/>
      <c r="D696" s="317" t="s">
        <v>418</v>
      </c>
      <c r="E696" s="318">
        <f>SUM(E689:E695)</f>
        <v>245</v>
      </c>
    </row>
    <row r="699" spans="1:5" ht="15.6" x14ac:dyDescent="0.3">
      <c r="A699" s="305">
        <v>44849</v>
      </c>
      <c r="B699" s="306"/>
      <c r="C699" s="306"/>
      <c r="D699" s="306"/>
      <c r="E699" s="306"/>
    </row>
    <row r="700" spans="1:5" ht="15.6" x14ac:dyDescent="0.3">
      <c r="A700" s="307" t="s">
        <v>407</v>
      </c>
      <c r="B700" s="298" t="s">
        <v>408</v>
      </c>
      <c r="C700" s="298" t="s">
        <v>409</v>
      </c>
      <c r="D700" s="298" t="s">
        <v>410</v>
      </c>
      <c r="E700" s="292" t="s">
        <v>411</v>
      </c>
    </row>
    <row r="701" spans="1:5" ht="15.6" x14ac:dyDescent="0.3">
      <c r="A701" s="308" t="s">
        <v>412</v>
      </c>
      <c r="B701" s="309">
        <v>275</v>
      </c>
      <c r="C701" s="309">
        <v>0</v>
      </c>
      <c r="D701" s="309">
        <v>288</v>
      </c>
      <c r="E701" s="310">
        <f t="shared" ref="E701:E702" si="89">(C701+D701)-B701</f>
        <v>13</v>
      </c>
    </row>
    <row r="702" spans="1:5" ht="15.6" x14ac:dyDescent="0.3">
      <c r="A702" s="308" t="s">
        <v>413</v>
      </c>
      <c r="B702" s="309">
        <v>500</v>
      </c>
      <c r="C702" s="309">
        <v>0</v>
      </c>
      <c r="D702" s="309">
        <v>500</v>
      </c>
      <c r="E702" s="310">
        <f t="shared" si="89"/>
        <v>0</v>
      </c>
    </row>
    <row r="703" spans="1:5" ht="15.6" x14ac:dyDescent="0.3">
      <c r="A703" s="308" t="s">
        <v>414</v>
      </c>
      <c r="B703" s="309">
        <v>102</v>
      </c>
      <c r="C703" s="309">
        <v>0</v>
      </c>
      <c r="D703" s="309">
        <v>102</v>
      </c>
      <c r="E703" s="310">
        <v>0</v>
      </c>
    </row>
    <row r="704" spans="1:5" ht="15.6" x14ac:dyDescent="0.3">
      <c r="A704" s="308" t="s">
        <v>415</v>
      </c>
      <c r="B704" s="309">
        <v>63</v>
      </c>
      <c r="C704" s="309">
        <v>0</v>
      </c>
      <c r="D704" s="309">
        <v>347</v>
      </c>
      <c r="E704" s="310">
        <f t="shared" ref="E704:E707" si="90">(C704+D704)-B704</f>
        <v>284</v>
      </c>
    </row>
    <row r="705" spans="1:5" ht="15.6" x14ac:dyDescent="0.3">
      <c r="A705" s="308" t="s">
        <v>416</v>
      </c>
      <c r="B705" s="309">
        <v>13</v>
      </c>
      <c r="C705" s="309">
        <v>0</v>
      </c>
      <c r="D705" s="309">
        <v>13</v>
      </c>
      <c r="E705" s="310">
        <f t="shared" si="90"/>
        <v>0</v>
      </c>
    </row>
    <row r="706" spans="1:5" ht="15.6" x14ac:dyDescent="0.3">
      <c r="A706" s="311" t="s">
        <v>417</v>
      </c>
      <c r="B706" s="312">
        <v>200</v>
      </c>
      <c r="C706" s="312">
        <v>0</v>
      </c>
      <c r="D706" s="312">
        <v>200</v>
      </c>
      <c r="E706" s="310">
        <f t="shared" si="90"/>
        <v>0</v>
      </c>
    </row>
    <row r="707" spans="1:5" ht="15.6" x14ac:dyDescent="0.3">
      <c r="A707" s="313" t="s">
        <v>419</v>
      </c>
      <c r="B707" s="314">
        <v>181</v>
      </c>
      <c r="C707" s="314">
        <v>0</v>
      </c>
      <c r="D707" s="314">
        <v>181</v>
      </c>
      <c r="E707" s="310">
        <f t="shared" si="90"/>
        <v>0</v>
      </c>
    </row>
    <row r="708" spans="1:5" ht="15.6" x14ac:dyDescent="0.3">
      <c r="A708" s="315"/>
      <c r="B708" s="316"/>
      <c r="C708" s="316"/>
      <c r="D708" s="317" t="s">
        <v>418</v>
      </c>
      <c r="E708" s="318">
        <f>SUM(E701:E707)</f>
        <v>297</v>
      </c>
    </row>
    <row r="710" spans="1:5" ht="15.6" x14ac:dyDescent="0.3">
      <c r="A710" s="305">
        <v>44850</v>
      </c>
      <c r="B710" s="306"/>
      <c r="C710" s="306"/>
      <c r="D710" s="306"/>
      <c r="E710" s="306"/>
    </row>
    <row r="711" spans="1:5" ht="15.6" x14ac:dyDescent="0.3">
      <c r="A711" s="307" t="s">
        <v>407</v>
      </c>
      <c r="B711" s="298" t="s">
        <v>408</v>
      </c>
      <c r="C711" s="298" t="s">
        <v>409</v>
      </c>
      <c r="D711" s="298" t="s">
        <v>410</v>
      </c>
      <c r="E711" s="292" t="s">
        <v>411</v>
      </c>
    </row>
    <row r="712" spans="1:5" ht="15.6" x14ac:dyDescent="0.3">
      <c r="A712" s="308" t="s">
        <v>412</v>
      </c>
      <c r="B712" s="309">
        <v>275</v>
      </c>
      <c r="C712" s="309">
        <v>0</v>
      </c>
      <c r="D712" s="309">
        <v>275</v>
      </c>
      <c r="E712" s="310">
        <f t="shared" ref="E712:E713" si="91">(C712+D712)-B712</f>
        <v>0</v>
      </c>
    </row>
    <row r="713" spans="1:5" ht="15.6" x14ac:dyDescent="0.3">
      <c r="A713" s="308" t="s">
        <v>413</v>
      </c>
      <c r="B713" s="309">
        <v>500</v>
      </c>
      <c r="C713" s="309">
        <v>0</v>
      </c>
      <c r="D713" s="309">
        <v>500</v>
      </c>
      <c r="E713" s="310">
        <f t="shared" si="91"/>
        <v>0</v>
      </c>
    </row>
    <row r="714" spans="1:5" ht="15.6" x14ac:dyDescent="0.3">
      <c r="A714" s="308" t="s">
        <v>414</v>
      </c>
      <c r="B714" s="309">
        <v>102</v>
      </c>
      <c r="C714" s="309">
        <v>0</v>
      </c>
      <c r="D714" s="309">
        <v>102</v>
      </c>
      <c r="E714" s="310">
        <v>0</v>
      </c>
    </row>
    <row r="715" spans="1:5" ht="15.6" x14ac:dyDescent="0.3">
      <c r="A715" s="308" t="s">
        <v>415</v>
      </c>
      <c r="B715" s="309">
        <v>217</v>
      </c>
      <c r="C715" s="309">
        <v>160</v>
      </c>
      <c r="D715" s="309">
        <v>63</v>
      </c>
      <c r="E715" s="310">
        <f t="shared" ref="E715:E718" si="92">(C715+D715)-B715</f>
        <v>6</v>
      </c>
    </row>
    <row r="716" spans="1:5" ht="15.6" x14ac:dyDescent="0.3">
      <c r="A716" s="308" t="s">
        <v>416</v>
      </c>
      <c r="B716" s="309">
        <v>180</v>
      </c>
      <c r="C716" s="309">
        <v>167</v>
      </c>
      <c r="D716" s="309">
        <v>13</v>
      </c>
      <c r="E716" s="310">
        <f t="shared" si="92"/>
        <v>0</v>
      </c>
    </row>
    <row r="717" spans="1:5" ht="15.6" x14ac:dyDescent="0.3">
      <c r="A717" s="311" t="s">
        <v>417</v>
      </c>
      <c r="B717" s="312">
        <v>200</v>
      </c>
      <c r="C717" s="312">
        <v>0</v>
      </c>
      <c r="D717" s="312">
        <v>200</v>
      </c>
      <c r="E717" s="310">
        <f t="shared" si="92"/>
        <v>0</v>
      </c>
    </row>
    <row r="718" spans="1:5" ht="15.6" x14ac:dyDescent="0.3">
      <c r="A718" s="313" t="s">
        <v>419</v>
      </c>
      <c r="B718" s="314">
        <v>181</v>
      </c>
      <c r="C718" s="314">
        <v>0</v>
      </c>
      <c r="D718" s="314">
        <v>181</v>
      </c>
      <c r="E718" s="310">
        <f t="shared" si="92"/>
        <v>0</v>
      </c>
    </row>
    <row r="719" spans="1:5" ht="15.6" x14ac:dyDescent="0.3">
      <c r="A719" s="315"/>
      <c r="B719" s="316"/>
      <c r="C719" s="316"/>
      <c r="D719" s="317" t="s">
        <v>418</v>
      </c>
      <c r="E719" s="318">
        <f>SUM(E712:E718)</f>
        <v>6</v>
      </c>
    </row>
    <row r="721" spans="1:5" ht="15.6" x14ac:dyDescent="0.3">
      <c r="A721" s="305">
        <v>44851</v>
      </c>
      <c r="B721" s="306"/>
      <c r="C721" s="306"/>
      <c r="D721" s="306"/>
      <c r="E721" s="306"/>
    </row>
    <row r="722" spans="1:5" ht="15.6" x14ac:dyDescent="0.3">
      <c r="A722" s="307" t="s">
        <v>407</v>
      </c>
      <c r="B722" s="298" t="s">
        <v>408</v>
      </c>
      <c r="C722" s="298" t="s">
        <v>409</v>
      </c>
      <c r="D722" s="298" t="s">
        <v>410</v>
      </c>
      <c r="E722" s="292" t="s">
        <v>411</v>
      </c>
    </row>
    <row r="723" spans="1:5" ht="15.6" x14ac:dyDescent="0.3">
      <c r="A723" s="308" t="s">
        <v>412</v>
      </c>
      <c r="B723" s="309">
        <v>250</v>
      </c>
      <c r="C723" s="309">
        <v>0</v>
      </c>
      <c r="D723" s="309">
        <v>275</v>
      </c>
      <c r="E723" s="310">
        <f t="shared" ref="E723:E724" si="93">(C723+D723)-B723</f>
        <v>25</v>
      </c>
    </row>
    <row r="724" spans="1:5" ht="15.6" x14ac:dyDescent="0.3">
      <c r="A724" s="308" t="s">
        <v>413</v>
      </c>
      <c r="B724" s="309">
        <v>500</v>
      </c>
      <c r="C724" s="309">
        <v>0</v>
      </c>
      <c r="D724" s="309">
        <v>500</v>
      </c>
      <c r="E724" s="310">
        <f t="shared" si="93"/>
        <v>0</v>
      </c>
    </row>
    <row r="725" spans="1:5" ht="15.6" x14ac:dyDescent="0.3">
      <c r="A725" s="308" t="s">
        <v>414</v>
      </c>
      <c r="B725" s="309">
        <v>102</v>
      </c>
      <c r="C725" s="309">
        <v>0</v>
      </c>
      <c r="D725" s="309">
        <v>102</v>
      </c>
      <c r="E725" s="310">
        <v>0</v>
      </c>
    </row>
    <row r="726" spans="1:5" ht="15.6" x14ac:dyDescent="0.3">
      <c r="A726" s="308" t="s">
        <v>415</v>
      </c>
      <c r="B726" s="309">
        <v>273</v>
      </c>
      <c r="C726" s="309">
        <v>180</v>
      </c>
      <c r="D726" s="309">
        <v>217</v>
      </c>
      <c r="E726" s="310">
        <f t="shared" ref="E726:E729" si="94">(C726+D726)-B726</f>
        <v>124</v>
      </c>
    </row>
    <row r="727" spans="1:5" ht="15.6" x14ac:dyDescent="0.3">
      <c r="A727" s="308" t="s">
        <v>416</v>
      </c>
      <c r="B727" s="309">
        <v>180</v>
      </c>
      <c r="C727" s="309">
        <v>0</v>
      </c>
      <c r="D727" s="309">
        <v>180</v>
      </c>
      <c r="E727" s="310">
        <f t="shared" si="94"/>
        <v>0</v>
      </c>
    </row>
    <row r="728" spans="1:5" ht="15.6" x14ac:dyDescent="0.3">
      <c r="A728" s="311" t="s">
        <v>417</v>
      </c>
      <c r="B728" s="312">
        <v>200</v>
      </c>
      <c r="C728" s="312">
        <v>0</v>
      </c>
      <c r="D728" s="312">
        <v>200</v>
      </c>
      <c r="E728" s="310">
        <f t="shared" si="94"/>
        <v>0</v>
      </c>
    </row>
    <row r="729" spans="1:5" ht="15.6" x14ac:dyDescent="0.3">
      <c r="A729" s="313" t="s">
        <v>419</v>
      </c>
      <c r="B729" s="314">
        <v>181</v>
      </c>
      <c r="C729" s="314">
        <v>0</v>
      </c>
      <c r="D729" s="314">
        <v>181</v>
      </c>
      <c r="E729" s="310">
        <f t="shared" si="94"/>
        <v>0</v>
      </c>
    </row>
    <row r="730" spans="1:5" ht="15.6" x14ac:dyDescent="0.3">
      <c r="A730" s="315"/>
      <c r="B730" s="316"/>
      <c r="C730" s="316"/>
      <c r="D730" s="317" t="s">
        <v>418</v>
      </c>
      <c r="E730" s="318">
        <f>SUM(E723:E729)</f>
        <v>149</v>
      </c>
    </row>
    <row r="732" spans="1:5" ht="15.6" x14ac:dyDescent="0.3">
      <c r="A732" s="305">
        <v>44852</v>
      </c>
      <c r="B732" s="306"/>
      <c r="C732" s="306"/>
      <c r="D732" s="306"/>
      <c r="E732" s="306"/>
    </row>
    <row r="733" spans="1:5" ht="15.6" x14ac:dyDescent="0.3">
      <c r="A733" s="307" t="s">
        <v>407</v>
      </c>
      <c r="B733" s="298" t="s">
        <v>408</v>
      </c>
      <c r="C733" s="298" t="s">
        <v>409</v>
      </c>
      <c r="D733" s="298" t="s">
        <v>410</v>
      </c>
      <c r="E733" s="292" t="s">
        <v>411</v>
      </c>
    </row>
    <row r="734" spans="1:5" ht="15.6" x14ac:dyDescent="0.3">
      <c r="A734" s="308" t="s">
        <v>412</v>
      </c>
      <c r="B734" s="309">
        <v>200</v>
      </c>
      <c r="C734" s="309">
        <v>0</v>
      </c>
      <c r="D734" s="309">
        <v>250</v>
      </c>
      <c r="E734" s="310">
        <f t="shared" ref="E734:E735" si="95">(C734+D734)-B734</f>
        <v>50</v>
      </c>
    </row>
    <row r="735" spans="1:5" ht="15.6" x14ac:dyDescent="0.3">
      <c r="A735" s="308" t="s">
        <v>413</v>
      </c>
      <c r="B735" s="309">
        <v>500</v>
      </c>
      <c r="C735" s="309">
        <v>0</v>
      </c>
      <c r="D735" s="309">
        <v>500</v>
      </c>
      <c r="E735" s="310">
        <f t="shared" si="95"/>
        <v>0</v>
      </c>
    </row>
    <row r="736" spans="1:5" ht="15.6" x14ac:dyDescent="0.3">
      <c r="A736" s="308" t="s">
        <v>414</v>
      </c>
      <c r="B736" s="309">
        <v>102</v>
      </c>
      <c r="C736" s="309">
        <v>0</v>
      </c>
      <c r="D736" s="309">
        <v>102</v>
      </c>
      <c r="E736" s="310">
        <v>0</v>
      </c>
    </row>
    <row r="737" spans="1:5" ht="15.6" x14ac:dyDescent="0.3">
      <c r="A737" s="308" t="s">
        <v>415</v>
      </c>
      <c r="B737" s="309">
        <v>210</v>
      </c>
      <c r="C737" s="309">
        <v>0</v>
      </c>
      <c r="D737" s="309">
        <v>273</v>
      </c>
      <c r="E737" s="310">
        <f t="shared" ref="E737:E740" si="96">(C737+D737)-B737</f>
        <v>63</v>
      </c>
    </row>
    <row r="738" spans="1:5" ht="15.6" x14ac:dyDescent="0.3">
      <c r="A738" s="308" t="s">
        <v>416</v>
      </c>
      <c r="B738" s="309">
        <v>180</v>
      </c>
      <c r="C738" s="309">
        <v>0</v>
      </c>
      <c r="D738" s="309">
        <v>180</v>
      </c>
      <c r="E738" s="310">
        <f t="shared" si="96"/>
        <v>0</v>
      </c>
    </row>
    <row r="739" spans="1:5" ht="15.6" x14ac:dyDescent="0.3">
      <c r="A739" s="311" t="s">
        <v>417</v>
      </c>
      <c r="B739" s="312">
        <v>130</v>
      </c>
      <c r="C739" s="312">
        <v>0</v>
      </c>
      <c r="D739" s="312">
        <v>200</v>
      </c>
      <c r="E739" s="310">
        <f t="shared" si="96"/>
        <v>70</v>
      </c>
    </row>
    <row r="740" spans="1:5" ht="15.6" x14ac:dyDescent="0.3">
      <c r="A740" s="313" t="s">
        <v>419</v>
      </c>
      <c r="B740" s="314">
        <v>156</v>
      </c>
      <c r="C740" s="314">
        <v>0</v>
      </c>
      <c r="D740" s="314">
        <v>181</v>
      </c>
      <c r="E740" s="310">
        <f t="shared" si="96"/>
        <v>25</v>
      </c>
    </row>
    <row r="741" spans="1:5" ht="15.6" x14ac:dyDescent="0.3">
      <c r="A741" s="315"/>
      <c r="B741" s="316"/>
      <c r="C741" s="316"/>
      <c r="D741" s="317" t="s">
        <v>418</v>
      </c>
      <c r="E741" s="318">
        <f>SUM(E734:E740)</f>
        <v>208</v>
      </c>
    </row>
    <row r="743" spans="1:5" ht="15.6" x14ac:dyDescent="0.3">
      <c r="A743" s="305">
        <v>44853</v>
      </c>
      <c r="B743" s="306"/>
      <c r="C743" s="306"/>
      <c r="D743" s="306"/>
      <c r="E743" s="306"/>
    </row>
    <row r="744" spans="1:5" ht="15.6" x14ac:dyDescent="0.3">
      <c r="A744" s="307" t="s">
        <v>407</v>
      </c>
      <c r="B744" s="298" t="s">
        <v>408</v>
      </c>
      <c r="C744" s="298" t="s">
        <v>409</v>
      </c>
      <c r="D744" s="298" t="s">
        <v>410</v>
      </c>
      <c r="E744" s="292" t="s">
        <v>411</v>
      </c>
    </row>
    <row r="745" spans="1:5" ht="15.6" x14ac:dyDescent="0.3">
      <c r="A745" s="308" t="s">
        <v>412</v>
      </c>
      <c r="B745" s="309">
        <v>163</v>
      </c>
      <c r="C745" s="309">
        <v>0</v>
      </c>
      <c r="D745" s="309">
        <v>200</v>
      </c>
      <c r="E745" s="310">
        <f t="shared" ref="E745:E746" si="97">(C745+D745)-B745</f>
        <v>37</v>
      </c>
    </row>
    <row r="746" spans="1:5" ht="15.6" x14ac:dyDescent="0.3">
      <c r="A746" s="308" t="s">
        <v>413</v>
      </c>
      <c r="B746" s="309">
        <v>500</v>
      </c>
      <c r="C746" s="309">
        <v>0</v>
      </c>
      <c r="D746" s="309">
        <v>500</v>
      </c>
      <c r="E746" s="310">
        <f t="shared" si="97"/>
        <v>0</v>
      </c>
    </row>
    <row r="747" spans="1:5" ht="15.6" x14ac:dyDescent="0.3">
      <c r="A747" s="308" t="s">
        <v>414</v>
      </c>
      <c r="B747" s="309">
        <v>102</v>
      </c>
      <c r="C747" s="309">
        <v>0</v>
      </c>
      <c r="D747" s="309">
        <v>102</v>
      </c>
      <c r="E747" s="310">
        <v>0</v>
      </c>
    </row>
    <row r="748" spans="1:5" ht="15.6" x14ac:dyDescent="0.3">
      <c r="A748" s="308" t="s">
        <v>415</v>
      </c>
      <c r="B748" s="309">
        <v>347</v>
      </c>
      <c r="C748" s="309">
        <v>290</v>
      </c>
      <c r="D748" s="309">
        <v>210</v>
      </c>
      <c r="E748" s="310">
        <f t="shared" ref="E748:E751" si="98">(C748+D748)-B748</f>
        <v>153</v>
      </c>
    </row>
    <row r="749" spans="1:5" ht="15.6" x14ac:dyDescent="0.3">
      <c r="A749" s="308" t="s">
        <v>416</v>
      </c>
      <c r="B749" s="309">
        <v>180</v>
      </c>
      <c r="C749" s="309">
        <v>0</v>
      </c>
      <c r="D749" s="309">
        <v>180</v>
      </c>
      <c r="E749" s="310">
        <f t="shared" si="98"/>
        <v>0</v>
      </c>
    </row>
    <row r="750" spans="1:5" ht="15.6" x14ac:dyDescent="0.3">
      <c r="A750" s="311" t="s">
        <v>417</v>
      </c>
      <c r="B750" s="312">
        <v>600</v>
      </c>
      <c r="C750" s="312">
        <v>500</v>
      </c>
      <c r="D750" s="312">
        <v>130</v>
      </c>
      <c r="E750" s="310">
        <f t="shared" si="98"/>
        <v>30</v>
      </c>
    </row>
    <row r="751" spans="1:5" ht="15.6" x14ac:dyDescent="0.3">
      <c r="A751" s="313" t="s">
        <v>419</v>
      </c>
      <c r="B751" s="314">
        <v>131</v>
      </c>
      <c r="C751" s="314">
        <v>0</v>
      </c>
      <c r="D751" s="314">
        <v>156</v>
      </c>
      <c r="E751" s="310">
        <f t="shared" si="98"/>
        <v>25</v>
      </c>
    </row>
    <row r="752" spans="1:5" ht="15.6" x14ac:dyDescent="0.3">
      <c r="A752" s="315"/>
      <c r="B752" s="316"/>
      <c r="C752" s="316"/>
      <c r="D752" s="317" t="s">
        <v>418</v>
      </c>
      <c r="E752" s="318">
        <f>SUM(E745:E751)</f>
        <v>245</v>
      </c>
    </row>
    <row r="754" spans="1:5" ht="15.6" x14ac:dyDescent="0.3">
      <c r="A754" s="305">
        <v>44854</v>
      </c>
      <c r="B754" s="306"/>
      <c r="C754" s="306"/>
      <c r="D754" s="306"/>
      <c r="E754" s="306"/>
    </row>
    <row r="755" spans="1:5" ht="15.6" x14ac:dyDescent="0.3">
      <c r="A755" s="307" t="s">
        <v>407</v>
      </c>
      <c r="B755" s="298" t="s">
        <v>408</v>
      </c>
      <c r="C755" s="298" t="s">
        <v>409</v>
      </c>
      <c r="D755" s="298" t="s">
        <v>410</v>
      </c>
      <c r="E755" s="292" t="s">
        <v>411</v>
      </c>
    </row>
    <row r="756" spans="1:5" ht="15.6" x14ac:dyDescent="0.3">
      <c r="A756" s="308" t="s">
        <v>412</v>
      </c>
      <c r="B756" s="309">
        <v>100</v>
      </c>
      <c r="C756" s="309">
        <v>0</v>
      </c>
      <c r="D756" s="309">
        <v>163</v>
      </c>
      <c r="E756" s="310">
        <f t="shared" ref="E756:E757" si="99">(C756+D756)-B756</f>
        <v>63</v>
      </c>
    </row>
    <row r="757" spans="1:5" ht="15.6" x14ac:dyDescent="0.3">
      <c r="A757" s="308" t="s">
        <v>413</v>
      </c>
      <c r="B757" s="309">
        <v>500</v>
      </c>
      <c r="C757" s="309">
        <v>0</v>
      </c>
      <c r="D757" s="309">
        <v>500</v>
      </c>
      <c r="E757" s="310">
        <f t="shared" si="99"/>
        <v>0</v>
      </c>
    </row>
    <row r="758" spans="1:5" ht="15.6" x14ac:dyDescent="0.3">
      <c r="A758" s="308" t="s">
        <v>414</v>
      </c>
      <c r="B758" s="309">
        <v>102</v>
      </c>
      <c r="C758" s="309">
        <v>0</v>
      </c>
      <c r="D758" s="309">
        <v>102</v>
      </c>
      <c r="E758" s="310">
        <v>0</v>
      </c>
    </row>
    <row r="759" spans="1:5" ht="15.6" x14ac:dyDescent="0.3">
      <c r="A759" s="308" t="s">
        <v>415</v>
      </c>
      <c r="B759" s="309">
        <v>221</v>
      </c>
      <c r="C759" s="309">
        <v>0</v>
      </c>
      <c r="D759" s="309">
        <v>347</v>
      </c>
      <c r="E759" s="310">
        <f t="shared" ref="E759:E762" si="100">(C759+D759)-B759</f>
        <v>126</v>
      </c>
    </row>
    <row r="760" spans="1:5" ht="15.6" x14ac:dyDescent="0.3">
      <c r="A760" s="308" t="s">
        <v>416</v>
      </c>
      <c r="B760" s="309">
        <v>169</v>
      </c>
      <c r="C760" s="309">
        <v>0</v>
      </c>
      <c r="D760" s="309">
        <v>180</v>
      </c>
      <c r="E760" s="310">
        <f t="shared" si="100"/>
        <v>11</v>
      </c>
    </row>
    <row r="761" spans="1:5" ht="15.6" x14ac:dyDescent="0.3">
      <c r="A761" s="311" t="s">
        <v>417</v>
      </c>
      <c r="B761" s="312">
        <v>575</v>
      </c>
      <c r="C761" s="312">
        <v>0</v>
      </c>
      <c r="D761" s="312">
        <v>600</v>
      </c>
      <c r="E761" s="310">
        <f t="shared" si="100"/>
        <v>25</v>
      </c>
    </row>
    <row r="762" spans="1:5" ht="15.6" x14ac:dyDescent="0.3">
      <c r="A762" s="313" t="s">
        <v>419</v>
      </c>
      <c r="B762" s="314">
        <v>131</v>
      </c>
      <c r="C762" s="314">
        <v>0</v>
      </c>
      <c r="D762" s="314">
        <v>131</v>
      </c>
      <c r="E762" s="310">
        <f t="shared" si="100"/>
        <v>0</v>
      </c>
    </row>
    <row r="763" spans="1:5" ht="15.6" x14ac:dyDescent="0.3">
      <c r="A763" s="315"/>
      <c r="B763" s="316"/>
      <c r="C763" s="316"/>
      <c r="D763" s="317" t="s">
        <v>418</v>
      </c>
      <c r="E763" s="318">
        <f>SUM(E756:E762)</f>
        <v>225</v>
      </c>
    </row>
    <row r="765" spans="1:5" ht="15.6" x14ac:dyDescent="0.3">
      <c r="A765" s="305">
        <v>44855</v>
      </c>
      <c r="B765" s="306"/>
      <c r="C765" s="306"/>
      <c r="D765" s="306"/>
      <c r="E765" s="306"/>
    </row>
    <row r="766" spans="1:5" ht="15.6" x14ac:dyDescent="0.3">
      <c r="A766" s="307" t="s">
        <v>407</v>
      </c>
      <c r="B766" s="298" t="s">
        <v>408</v>
      </c>
      <c r="C766" s="298" t="s">
        <v>409</v>
      </c>
      <c r="D766" s="298" t="s">
        <v>410</v>
      </c>
      <c r="E766" s="292" t="s">
        <v>411</v>
      </c>
    </row>
    <row r="767" spans="1:5" ht="15.6" x14ac:dyDescent="0.3">
      <c r="A767" s="308" t="s">
        <v>412</v>
      </c>
      <c r="B767" s="309">
        <v>100</v>
      </c>
      <c r="C767" s="309">
        <v>0</v>
      </c>
      <c r="D767" s="309">
        <v>100</v>
      </c>
      <c r="E767" s="310">
        <f t="shared" ref="E767:E768" si="101">(C767+D767)-B767</f>
        <v>0</v>
      </c>
    </row>
    <row r="768" spans="1:5" ht="15.6" x14ac:dyDescent="0.3">
      <c r="A768" s="308" t="s">
        <v>413</v>
      </c>
      <c r="B768" s="309">
        <v>500</v>
      </c>
      <c r="C768" s="309">
        <v>0</v>
      </c>
      <c r="D768" s="309">
        <v>500</v>
      </c>
      <c r="E768" s="310">
        <f t="shared" si="101"/>
        <v>0</v>
      </c>
    </row>
    <row r="769" spans="1:5" ht="15.6" x14ac:dyDescent="0.3">
      <c r="A769" s="308" t="s">
        <v>414</v>
      </c>
      <c r="B769" s="309">
        <v>102</v>
      </c>
      <c r="C769" s="309">
        <v>0</v>
      </c>
      <c r="D769" s="309">
        <v>102</v>
      </c>
      <c r="E769" s="310">
        <v>0</v>
      </c>
    </row>
    <row r="770" spans="1:5" ht="15.6" x14ac:dyDescent="0.3">
      <c r="A770" s="308" t="s">
        <v>415</v>
      </c>
      <c r="B770" s="309">
        <v>196</v>
      </c>
      <c r="C770" s="309">
        <v>0</v>
      </c>
      <c r="D770" s="309">
        <v>221</v>
      </c>
      <c r="E770" s="310">
        <f t="shared" ref="E770:E773" si="102">(C770+D770)-B770</f>
        <v>25</v>
      </c>
    </row>
    <row r="771" spans="1:5" ht="15.6" x14ac:dyDescent="0.3">
      <c r="A771" s="308" t="s">
        <v>416</v>
      </c>
      <c r="B771" s="309">
        <v>169</v>
      </c>
      <c r="C771" s="309">
        <v>0</v>
      </c>
      <c r="D771" s="309">
        <v>169</v>
      </c>
      <c r="E771" s="310">
        <f t="shared" si="102"/>
        <v>0</v>
      </c>
    </row>
    <row r="772" spans="1:5" ht="15.6" x14ac:dyDescent="0.3">
      <c r="A772" s="311" t="s">
        <v>417</v>
      </c>
      <c r="B772" s="312">
        <v>575</v>
      </c>
      <c r="C772" s="312">
        <v>0</v>
      </c>
      <c r="D772" s="312">
        <v>575</v>
      </c>
      <c r="E772" s="310">
        <f t="shared" si="102"/>
        <v>0</v>
      </c>
    </row>
    <row r="773" spans="1:5" ht="15.6" x14ac:dyDescent="0.3">
      <c r="A773" s="313" t="s">
        <v>419</v>
      </c>
      <c r="B773" s="314">
        <v>131</v>
      </c>
      <c r="C773" s="314">
        <v>0</v>
      </c>
      <c r="D773" s="314">
        <v>131</v>
      </c>
      <c r="E773" s="310">
        <f t="shared" si="102"/>
        <v>0</v>
      </c>
    </row>
    <row r="774" spans="1:5" ht="15.6" x14ac:dyDescent="0.3">
      <c r="A774" s="315"/>
      <c r="B774" s="316"/>
      <c r="C774" s="316"/>
      <c r="D774" s="317" t="s">
        <v>418</v>
      </c>
      <c r="E774" s="318">
        <f>SUM(E767:E773)</f>
        <v>25</v>
      </c>
    </row>
    <row r="776" spans="1:5" ht="15.6" x14ac:dyDescent="0.3">
      <c r="A776" s="305">
        <v>44856</v>
      </c>
      <c r="B776" s="306"/>
      <c r="C776" s="306"/>
      <c r="D776" s="306"/>
      <c r="E776" s="306"/>
    </row>
    <row r="777" spans="1:5" ht="15.6" x14ac:dyDescent="0.3">
      <c r="A777" s="307" t="s">
        <v>407</v>
      </c>
      <c r="B777" s="298" t="s">
        <v>408</v>
      </c>
      <c r="C777" s="298" t="s">
        <v>409</v>
      </c>
      <c r="D777" s="298" t="s">
        <v>410</v>
      </c>
      <c r="E777" s="292" t="s">
        <v>411</v>
      </c>
    </row>
    <row r="778" spans="1:5" ht="15.6" x14ac:dyDescent="0.3">
      <c r="A778" s="308" t="s">
        <v>412</v>
      </c>
      <c r="B778" s="309">
        <v>250</v>
      </c>
      <c r="C778" s="309">
        <v>290</v>
      </c>
      <c r="D778" s="309">
        <v>100</v>
      </c>
      <c r="E778" s="310">
        <f t="shared" ref="E778:E779" si="103">(C778+D778)-B778</f>
        <v>140</v>
      </c>
    </row>
    <row r="779" spans="1:5" ht="15.6" x14ac:dyDescent="0.3">
      <c r="A779" s="308" t="s">
        <v>413</v>
      </c>
      <c r="B779" s="309">
        <v>500</v>
      </c>
      <c r="C779" s="309">
        <v>0</v>
      </c>
      <c r="D779" s="309">
        <v>500</v>
      </c>
      <c r="E779" s="310">
        <f t="shared" si="103"/>
        <v>0</v>
      </c>
    </row>
    <row r="780" spans="1:5" ht="15.6" x14ac:dyDescent="0.3">
      <c r="A780" s="308" t="s">
        <v>414</v>
      </c>
      <c r="B780" s="309">
        <v>102</v>
      </c>
      <c r="C780" s="309">
        <v>0</v>
      </c>
      <c r="D780" s="309">
        <v>102</v>
      </c>
      <c r="E780" s="310">
        <v>0</v>
      </c>
    </row>
    <row r="781" spans="1:5" ht="15.6" x14ac:dyDescent="0.3">
      <c r="A781" s="308" t="s">
        <v>415</v>
      </c>
      <c r="B781" s="309">
        <v>203</v>
      </c>
      <c r="C781" s="309">
        <v>10</v>
      </c>
      <c r="D781" s="309">
        <v>196</v>
      </c>
      <c r="E781" s="310">
        <f t="shared" ref="E781:E784" si="104">(C781+D781)-B781</f>
        <v>3</v>
      </c>
    </row>
    <row r="782" spans="1:5" ht="15.6" x14ac:dyDescent="0.3">
      <c r="A782" s="308" t="s">
        <v>416</v>
      </c>
      <c r="B782" s="309">
        <v>163</v>
      </c>
      <c r="C782" s="309">
        <v>0</v>
      </c>
      <c r="D782" s="309">
        <v>169</v>
      </c>
      <c r="E782" s="310">
        <f t="shared" si="104"/>
        <v>6</v>
      </c>
    </row>
    <row r="783" spans="1:5" ht="15.6" x14ac:dyDescent="0.3">
      <c r="A783" s="311" t="s">
        <v>417</v>
      </c>
      <c r="B783" s="312">
        <v>540</v>
      </c>
      <c r="C783" s="312">
        <v>0</v>
      </c>
      <c r="D783" s="312">
        <v>575</v>
      </c>
      <c r="E783" s="310">
        <f t="shared" si="104"/>
        <v>35</v>
      </c>
    </row>
    <row r="784" spans="1:5" ht="15.6" x14ac:dyDescent="0.3">
      <c r="A784" s="313" t="s">
        <v>419</v>
      </c>
      <c r="B784" s="314">
        <v>131</v>
      </c>
      <c r="C784" s="314">
        <v>0</v>
      </c>
      <c r="D784" s="314">
        <v>131</v>
      </c>
      <c r="E784" s="310">
        <f t="shared" si="104"/>
        <v>0</v>
      </c>
    </row>
    <row r="785" spans="1:5" ht="15.6" x14ac:dyDescent="0.3">
      <c r="A785" s="315"/>
      <c r="B785" s="316"/>
      <c r="C785" s="316"/>
      <c r="D785" s="317" t="s">
        <v>418</v>
      </c>
      <c r="E785" s="318">
        <f>SUM(E778:E784)</f>
        <v>184</v>
      </c>
    </row>
    <row r="787" spans="1:5" ht="15.6" x14ac:dyDescent="0.3">
      <c r="A787" s="305">
        <v>44857</v>
      </c>
      <c r="B787" s="306"/>
      <c r="C787" s="306"/>
      <c r="D787" s="306"/>
      <c r="E787" s="306"/>
    </row>
    <row r="788" spans="1:5" ht="15.6" x14ac:dyDescent="0.3">
      <c r="A788" s="307" t="s">
        <v>407</v>
      </c>
      <c r="B788" s="298" t="s">
        <v>408</v>
      </c>
      <c r="C788" s="298" t="s">
        <v>409</v>
      </c>
      <c r="D788" s="298" t="s">
        <v>410</v>
      </c>
      <c r="E788" s="292" t="s">
        <v>411</v>
      </c>
    </row>
    <row r="789" spans="1:5" ht="15.6" x14ac:dyDescent="0.3">
      <c r="A789" s="308" t="s">
        <v>412</v>
      </c>
      <c r="B789" s="309">
        <v>163</v>
      </c>
      <c r="C789" s="309">
        <v>0</v>
      </c>
      <c r="D789" s="309">
        <v>250</v>
      </c>
      <c r="E789" s="310">
        <f t="shared" ref="E789:E790" si="105">(C789+D789)-B789</f>
        <v>87</v>
      </c>
    </row>
    <row r="790" spans="1:5" ht="15.6" x14ac:dyDescent="0.3">
      <c r="A790" s="308" t="s">
        <v>413</v>
      </c>
      <c r="B790" s="309">
        <v>500</v>
      </c>
      <c r="C790" s="309">
        <v>0</v>
      </c>
      <c r="D790" s="309">
        <v>500</v>
      </c>
      <c r="E790" s="310">
        <f t="shared" si="105"/>
        <v>0</v>
      </c>
    </row>
    <row r="791" spans="1:5" ht="15.6" x14ac:dyDescent="0.3">
      <c r="A791" s="308" t="s">
        <v>414</v>
      </c>
      <c r="B791" s="309">
        <v>102</v>
      </c>
      <c r="C791" s="309">
        <v>0</v>
      </c>
      <c r="D791" s="309">
        <v>102</v>
      </c>
      <c r="E791" s="310">
        <v>0</v>
      </c>
    </row>
    <row r="792" spans="1:5" ht="15.6" x14ac:dyDescent="0.3">
      <c r="A792" s="308" t="s">
        <v>415</v>
      </c>
      <c r="B792" s="309">
        <v>354</v>
      </c>
      <c r="C792" s="309">
        <v>260</v>
      </c>
      <c r="D792" s="309">
        <v>203</v>
      </c>
      <c r="E792" s="310">
        <f t="shared" ref="E792:E795" si="106">(C792+D792)-B792</f>
        <v>109</v>
      </c>
    </row>
    <row r="793" spans="1:5" ht="15.6" x14ac:dyDescent="0.3">
      <c r="A793" s="308" t="s">
        <v>416</v>
      </c>
      <c r="B793" s="309">
        <v>158</v>
      </c>
      <c r="C793" s="309">
        <v>0</v>
      </c>
      <c r="D793" s="309">
        <v>163</v>
      </c>
      <c r="E793" s="310">
        <f t="shared" si="106"/>
        <v>5</v>
      </c>
    </row>
    <row r="794" spans="1:5" ht="15.6" x14ac:dyDescent="0.3">
      <c r="A794" s="311" t="s">
        <v>417</v>
      </c>
      <c r="B794" s="312">
        <v>540</v>
      </c>
      <c r="C794" s="312">
        <v>0</v>
      </c>
      <c r="D794" s="312">
        <v>540</v>
      </c>
      <c r="E794" s="310">
        <f t="shared" si="106"/>
        <v>0</v>
      </c>
    </row>
    <row r="795" spans="1:5" ht="15.6" x14ac:dyDescent="0.3">
      <c r="A795" s="313" t="s">
        <v>419</v>
      </c>
      <c r="B795" s="314">
        <v>131</v>
      </c>
      <c r="C795" s="314">
        <v>0</v>
      </c>
      <c r="D795" s="314">
        <v>131</v>
      </c>
      <c r="E795" s="310">
        <f t="shared" si="106"/>
        <v>0</v>
      </c>
    </row>
    <row r="796" spans="1:5" ht="15.6" x14ac:dyDescent="0.3">
      <c r="A796" s="315"/>
      <c r="B796" s="316"/>
      <c r="C796" s="316"/>
      <c r="D796" s="317" t="s">
        <v>418</v>
      </c>
      <c r="E796" s="318">
        <f>SUM(E789:E795)</f>
        <v>201</v>
      </c>
    </row>
    <row r="798" spans="1:5" ht="15.6" x14ac:dyDescent="0.3">
      <c r="A798" s="305">
        <v>44858</v>
      </c>
      <c r="B798" s="306"/>
      <c r="C798" s="306"/>
      <c r="D798" s="306"/>
      <c r="E798" s="306"/>
    </row>
    <row r="799" spans="1:5" ht="15.6" x14ac:dyDescent="0.3">
      <c r="A799" s="307" t="s">
        <v>407</v>
      </c>
      <c r="B799" s="298" t="s">
        <v>408</v>
      </c>
      <c r="C799" s="298" t="s">
        <v>409</v>
      </c>
      <c r="D799" s="298" t="s">
        <v>410</v>
      </c>
      <c r="E799" s="292" t="s">
        <v>411</v>
      </c>
    </row>
    <row r="800" spans="1:5" ht="15.6" x14ac:dyDescent="0.3">
      <c r="A800" s="308" t="s">
        <v>412</v>
      </c>
      <c r="B800" s="309">
        <v>150</v>
      </c>
      <c r="C800" s="309">
        <v>0</v>
      </c>
      <c r="D800" s="309">
        <v>163</v>
      </c>
      <c r="E800" s="310">
        <f t="shared" ref="E800:E801" si="107">(C800+D800)-B800</f>
        <v>13</v>
      </c>
    </row>
    <row r="801" spans="1:5" ht="15.6" x14ac:dyDescent="0.3">
      <c r="A801" s="308" t="s">
        <v>413</v>
      </c>
      <c r="B801" s="309">
        <v>500</v>
      </c>
      <c r="C801" s="309">
        <v>0</v>
      </c>
      <c r="D801" s="309">
        <v>500</v>
      </c>
      <c r="E801" s="310">
        <f t="shared" si="107"/>
        <v>0</v>
      </c>
    </row>
    <row r="802" spans="1:5" ht="15.6" x14ac:dyDescent="0.3">
      <c r="A802" s="308" t="s">
        <v>414</v>
      </c>
      <c r="B802" s="309">
        <v>102</v>
      </c>
      <c r="C802" s="309">
        <v>0</v>
      </c>
      <c r="D802" s="309">
        <v>102</v>
      </c>
      <c r="E802" s="310">
        <v>0</v>
      </c>
    </row>
    <row r="803" spans="1:5" ht="15.6" x14ac:dyDescent="0.3">
      <c r="A803" s="308" t="s">
        <v>415</v>
      </c>
      <c r="B803" s="309">
        <v>210</v>
      </c>
      <c r="C803" s="309">
        <v>0</v>
      </c>
      <c r="D803" s="309">
        <v>354</v>
      </c>
      <c r="E803" s="310">
        <f t="shared" ref="E803:E806" si="108">(C803+D803)-B803</f>
        <v>144</v>
      </c>
    </row>
    <row r="804" spans="1:5" ht="15.6" x14ac:dyDescent="0.3">
      <c r="A804" s="308" t="s">
        <v>416</v>
      </c>
      <c r="B804" s="309">
        <v>129</v>
      </c>
      <c r="C804" s="309">
        <v>0</v>
      </c>
      <c r="D804" s="309">
        <v>158</v>
      </c>
      <c r="E804" s="310">
        <f t="shared" si="108"/>
        <v>29</v>
      </c>
    </row>
    <row r="805" spans="1:5" ht="15.6" x14ac:dyDescent="0.3">
      <c r="A805" s="311" t="s">
        <v>417</v>
      </c>
      <c r="B805" s="312">
        <v>540</v>
      </c>
      <c r="C805" s="312">
        <v>0</v>
      </c>
      <c r="D805" s="312">
        <v>540</v>
      </c>
      <c r="E805" s="310">
        <f t="shared" si="108"/>
        <v>0</v>
      </c>
    </row>
    <row r="806" spans="1:5" ht="15.6" x14ac:dyDescent="0.3">
      <c r="A806" s="313" t="s">
        <v>419</v>
      </c>
      <c r="B806" s="314">
        <v>131</v>
      </c>
      <c r="C806" s="314">
        <v>0</v>
      </c>
      <c r="D806" s="314">
        <v>131</v>
      </c>
      <c r="E806" s="310">
        <f t="shared" si="108"/>
        <v>0</v>
      </c>
    </row>
    <row r="807" spans="1:5" ht="15.6" x14ac:dyDescent="0.3">
      <c r="A807" s="315"/>
      <c r="B807" s="316"/>
      <c r="C807" s="316"/>
      <c r="D807" s="317" t="s">
        <v>418</v>
      </c>
      <c r="E807" s="318">
        <f>SUM(E800:E806)</f>
        <v>186</v>
      </c>
    </row>
    <row r="809" spans="1:5" ht="15.6" x14ac:dyDescent="0.3">
      <c r="A809" s="305">
        <v>44859</v>
      </c>
      <c r="B809" s="306"/>
      <c r="C809" s="306"/>
      <c r="D809" s="306"/>
      <c r="E809" s="306"/>
    </row>
    <row r="810" spans="1:5" ht="15.6" x14ac:dyDescent="0.3">
      <c r="A810" s="307" t="s">
        <v>407</v>
      </c>
      <c r="B810" s="298" t="s">
        <v>408</v>
      </c>
      <c r="C810" s="298" t="s">
        <v>409</v>
      </c>
      <c r="D810" s="298" t="s">
        <v>410</v>
      </c>
      <c r="E810" s="292" t="s">
        <v>411</v>
      </c>
    </row>
    <row r="811" spans="1:5" ht="15.6" x14ac:dyDescent="0.3">
      <c r="A811" s="308" t="s">
        <v>412</v>
      </c>
      <c r="B811" s="309">
        <v>150</v>
      </c>
      <c r="C811" s="309">
        <v>0</v>
      </c>
      <c r="D811" s="309">
        <v>150</v>
      </c>
      <c r="E811" s="310">
        <f t="shared" ref="E811:E812" si="109">(C811+D811)-B811</f>
        <v>0</v>
      </c>
    </row>
    <row r="812" spans="1:5" ht="15.6" x14ac:dyDescent="0.3">
      <c r="A812" s="308" t="s">
        <v>413</v>
      </c>
      <c r="B812" s="309">
        <v>500</v>
      </c>
      <c r="C812" s="309">
        <v>0</v>
      </c>
      <c r="D812" s="309">
        <v>500</v>
      </c>
      <c r="E812" s="310">
        <f t="shared" si="109"/>
        <v>0</v>
      </c>
    </row>
    <row r="813" spans="1:5" ht="15.6" x14ac:dyDescent="0.3">
      <c r="A813" s="308" t="s">
        <v>414</v>
      </c>
      <c r="B813" s="309">
        <v>102</v>
      </c>
      <c r="C813" s="309">
        <v>0</v>
      </c>
      <c r="D813" s="309">
        <v>102</v>
      </c>
      <c r="E813" s="310">
        <v>0</v>
      </c>
    </row>
    <row r="814" spans="1:5" ht="15.6" x14ac:dyDescent="0.3">
      <c r="A814" s="308" t="s">
        <v>415</v>
      </c>
      <c r="B814" s="309">
        <v>231</v>
      </c>
      <c r="C814" s="309">
        <v>40</v>
      </c>
      <c r="D814" s="309">
        <v>210</v>
      </c>
      <c r="E814" s="310">
        <f t="shared" ref="E814:E817" si="110">(C814+D814)-B814</f>
        <v>19</v>
      </c>
    </row>
    <row r="815" spans="1:5" ht="15.6" x14ac:dyDescent="0.3">
      <c r="A815" s="308" t="s">
        <v>416</v>
      </c>
      <c r="B815" s="309">
        <v>108</v>
      </c>
      <c r="C815" s="309">
        <v>0</v>
      </c>
      <c r="D815" s="309">
        <v>129</v>
      </c>
      <c r="E815" s="310">
        <f t="shared" si="110"/>
        <v>21</v>
      </c>
    </row>
    <row r="816" spans="1:5" ht="15.6" x14ac:dyDescent="0.3">
      <c r="A816" s="311" t="s">
        <v>417</v>
      </c>
      <c r="B816" s="312">
        <v>540</v>
      </c>
      <c r="C816" s="312">
        <v>0</v>
      </c>
      <c r="D816" s="312">
        <v>540</v>
      </c>
      <c r="E816" s="310">
        <f t="shared" si="110"/>
        <v>0</v>
      </c>
    </row>
    <row r="817" spans="1:5" ht="15.6" x14ac:dyDescent="0.3">
      <c r="A817" s="313" t="s">
        <v>419</v>
      </c>
      <c r="B817" s="314">
        <v>131</v>
      </c>
      <c r="C817" s="314">
        <v>0</v>
      </c>
      <c r="D817" s="314">
        <v>131</v>
      </c>
      <c r="E817" s="310">
        <f t="shared" si="110"/>
        <v>0</v>
      </c>
    </row>
    <row r="818" spans="1:5" ht="15.6" x14ac:dyDescent="0.3">
      <c r="A818" s="315"/>
      <c r="B818" s="316"/>
      <c r="C818" s="316"/>
      <c r="D818" s="317" t="s">
        <v>418</v>
      </c>
      <c r="E818" s="318">
        <f>SUM(E811:E817)</f>
        <v>40</v>
      </c>
    </row>
    <row r="820" spans="1:5" ht="15.6" x14ac:dyDescent="0.3">
      <c r="A820" s="305">
        <v>44860</v>
      </c>
      <c r="B820" s="306"/>
      <c r="C820" s="306"/>
      <c r="D820" s="306"/>
      <c r="E820" s="306"/>
    </row>
    <row r="821" spans="1:5" ht="15.6" x14ac:dyDescent="0.3">
      <c r="A821" s="307" t="s">
        <v>407</v>
      </c>
      <c r="B821" s="298" t="s">
        <v>408</v>
      </c>
      <c r="C821" s="298" t="s">
        <v>409</v>
      </c>
      <c r="D821" s="298" t="s">
        <v>410</v>
      </c>
      <c r="E821" s="292" t="s">
        <v>411</v>
      </c>
    </row>
    <row r="822" spans="1:5" ht="15.6" x14ac:dyDescent="0.3">
      <c r="A822" s="308" t="s">
        <v>412</v>
      </c>
      <c r="B822" s="309">
        <v>88</v>
      </c>
      <c r="C822" s="309">
        <v>10</v>
      </c>
      <c r="D822" s="309">
        <v>150</v>
      </c>
      <c r="E822" s="310">
        <f t="shared" ref="E822:E823" si="111">(C822+D822)-B822</f>
        <v>72</v>
      </c>
    </row>
    <row r="823" spans="1:5" ht="15.6" x14ac:dyDescent="0.3">
      <c r="A823" s="308" t="s">
        <v>413</v>
      </c>
      <c r="B823" s="309">
        <v>500</v>
      </c>
      <c r="C823" s="309">
        <v>0</v>
      </c>
      <c r="D823" s="309">
        <v>500</v>
      </c>
      <c r="E823" s="310">
        <f t="shared" si="111"/>
        <v>0</v>
      </c>
    </row>
    <row r="824" spans="1:5" ht="15.6" x14ac:dyDescent="0.3">
      <c r="A824" s="308" t="s">
        <v>414</v>
      </c>
      <c r="B824" s="309">
        <v>102</v>
      </c>
      <c r="C824" s="309">
        <v>0</v>
      </c>
      <c r="D824" s="309">
        <v>102</v>
      </c>
      <c r="E824" s="310">
        <v>0</v>
      </c>
    </row>
    <row r="825" spans="1:5" ht="15.6" x14ac:dyDescent="0.3">
      <c r="A825" s="308" t="s">
        <v>415</v>
      </c>
      <c r="B825" s="309">
        <v>147</v>
      </c>
      <c r="C825" s="309">
        <v>0</v>
      </c>
      <c r="D825" s="309">
        <v>231</v>
      </c>
      <c r="E825" s="310">
        <f t="shared" ref="E825:E828" si="112">(C825+D825)-B825</f>
        <v>84</v>
      </c>
    </row>
    <row r="826" spans="1:5" ht="15.6" x14ac:dyDescent="0.3">
      <c r="A826" s="308" t="s">
        <v>416</v>
      </c>
      <c r="B826" s="309">
        <v>73</v>
      </c>
      <c r="C826" s="309">
        <v>0</v>
      </c>
      <c r="D826" s="309">
        <v>108</v>
      </c>
      <c r="E826" s="310">
        <f t="shared" si="112"/>
        <v>35</v>
      </c>
    </row>
    <row r="827" spans="1:5" ht="15.6" x14ac:dyDescent="0.3">
      <c r="A827" s="311" t="s">
        <v>417</v>
      </c>
      <c r="B827" s="312">
        <v>520</v>
      </c>
      <c r="C827" s="312">
        <v>0</v>
      </c>
      <c r="D827" s="312">
        <v>540</v>
      </c>
      <c r="E827" s="310">
        <f t="shared" si="112"/>
        <v>20</v>
      </c>
    </row>
    <row r="828" spans="1:5" ht="15.6" x14ac:dyDescent="0.3">
      <c r="A828" s="313" t="s">
        <v>419</v>
      </c>
      <c r="B828" s="314">
        <v>112</v>
      </c>
      <c r="C828" s="314">
        <v>0</v>
      </c>
      <c r="D828" s="314">
        <v>131</v>
      </c>
      <c r="E828" s="310">
        <f t="shared" si="112"/>
        <v>19</v>
      </c>
    </row>
    <row r="829" spans="1:5" ht="15.6" x14ac:dyDescent="0.3">
      <c r="A829" s="315"/>
      <c r="B829" s="316"/>
      <c r="C829" s="316"/>
      <c r="D829" s="317" t="s">
        <v>418</v>
      </c>
      <c r="E829" s="318">
        <f>SUM(E822:E828)</f>
        <v>230</v>
      </c>
    </row>
    <row r="831" spans="1:5" ht="15.6" x14ac:dyDescent="0.3">
      <c r="A831" s="305">
        <v>44861</v>
      </c>
      <c r="B831" s="306"/>
      <c r="C831" s="306"/>
      <c r="D831" s="306"/>
      <c r="E831" s="306"/>
    </row>
    <row r="832" spans="1:5" ht="15.6" x14ac:dyDescent="0.3">
      <c r="A832" s="307" t="s">
        <v>407</v>
      </c>
      <c r="B832" s="298" t="s">
        <v>408</v>
      </c>
      <c r="C832" s="298" t="s">
        <v>409</v>
      </c>
      <c r="D832" s="298" t="s">
        <v>410</v>
      </c>
      <c r="E832" s="292" t="s">
        <v>411</v>
      </c>
    </row>
    <row r="833" spans="1:5" ht="15.6" x14ac:dyDescent="0.3">
      <c r="A833" s="308" t="s">
        <v>412</v>
      </c>
      <c r="B833" s="309">
        <v>88</v>
      </c>
      <c r="C833" s="309">
        <v>0</v>
      </c>
      <c r="D833" s="309">
        <v>88</v>
      </c>
      <c r="E833" s="310">
        <f t="shared" ref="E833:E834" si="113">(C833+D833)-B833</f>
        <v>0</v>
      </c>
    </row>
    <row r="834" spans="1:5" ht="15.6" x14ac:dyDescent="0.3">
      <c r="A834" s="308" t="s">
        <v>413</v>
      </c>
      <c r="B834" s="309">
        <v>469</v>
      </c>
      <c r="C834" s="309">
        <v>0</v>
      </c>
      <c r="D834" s="309">
        <v>500</v>
      </c>
      <c r="E834" s="310">
        <f t="shared" si="113"/>
        <v>31</v>
      </c>
    </row>
    <row r="835" spans="1:5" ht="15.6" x14ac:dyDescent="0.3">
      <c r="A835" s="308" t="s">
        <v>414</v>
      </c>
      <c r="B835" s="309">
        <v>102</v>
      </c>
      <c r="C835" s="309">
        <v>0</v>
      </c>
      <c r="D835" s="309">
        <v>102</v>
      </c>
      <c r="E835" s="310">
        <v>0</v>
      </c>
    </row>
    <row r="836" spans="1:5" ht="15.6" x14ac:dyDescent="0.3">
      <c r="A836" s="308" t="s">
        <v>415</v>
      </c>
      <c r="B836" s="309">
        <v>277</v>
      </c>
      <c r="C836" s="309">
        <v>180</v>
      </c>
      <c r="D836" s="309">
        <v>147</v>
      </c>
      <c r="E836" s="310">
        <f t="shared" ref="E836:E839" si="114">(C836+D836)-B836</f>
        <v>50</v>
      </c>
    </row>
    <row r="837" spans="1:5" ht="15.6" x14ac:dyDescent="0.3">
      <c r="A837" s="308" t="s">
        <v>416</v>
      </c>
      <c r="B837" s="309">
        <v>73</v>
      </c>
      <c r="C837" s="309">
        <v>0</v>
      </c>
      <c r="D837" s="309">
        <v>73</v>
      </c>
      <c r="E837" s="310">
        <f t="shared" si="114"/>
        <v>0</v>
      </c>
    </row>
    <row r="838" spans="1:5" ht="15.6" x14ac:dyDescent="0.3">
      <c r="A838" s="311" t="s">
        <v>417</v>
      </c>
      <c r="B838" s="312">
        <v>520</v>
      </c>
      <c r="C838" s="312">
        <v>0</v>
      </c>
      <c r="D838" s="312">
        <v>520</v>
      </c>
      <c r="E838" s="310">
        <f t="shared" si="114"/>
        <v>0</v>
      </c>
    </row>
    <row r="839" spans="1:5" ht="15.6" x14ac:dyDescent="0.3">
      <c r="A839" s="313" t="s">
        <v>419</v>
      </c>
      <c r="B839" s="314">
        <v>112</v>
      </c>
      <c r="C839" s="314">
        <v>0</v>
      </c>
      <c r="D839" s="314">
        <v>112</v>
      </c>
      <c r="E839" s="310">
        <f t="shared" si="114"/>
        <v>0</v>
      </c>
    </row>
    <row r="840" spans="1:5" ht="15.6" x14ac:dyDescent="0.3">
      <c r="A840" s="315"/>
      <c r="B840" s="316"/>
      <c r="C840" s="316"/>
      <c r="D840" s="317" t="s">
        <v>418</v>
      </c>
      <c r="E840" s="318">
        <f>SUM(E833:E839)</f>
        <v>81</v>
      </c>
    </row>
    <row r="842" spans="1:5" ht="15.6" x14ac:dyDescent="0.3">
      <c r="A842" s="305">
        <v>44862</v>
      </c>
      <c r="B842" s="306"/>
      <c r="C842" s="306"/>
      <c r="D842" s="306"/>
      <c r="E842" s="306"/>
    </row>
    <row r="843" spans="1:5" ht="15.6" x14ac:dyDescent="0.3">
      <c r="A843" s="307" t="s">
        <v>407</v>
      </c>
      <c r="B843" s="298" t="s">
        <v>408</v>
      </c>
      <c r="C843" s="298" t="s">
        <v>409</v>
      </c>
      <c r="D843" s="298" t="s">
        <v>410</v>
      </c>
      <c r="E843" s="292" t="s">
        <v>411</v>
      </c>
    </row>
    <row r="844" spans="1:5" ht="15.6" x14ac:dyDescent="0.3">
      <c r="A844" s="308" t="s">
        <v>412</v>
      </c>
      <c r="B844" s="309">
        <v>352</v>
      </c>
      <c r="C844" s="309">
        <v>300</v>
      </c>
      <c r="D844" s="309">
        <v>88</v>
      </c>
      <c r="E844" s="310">
        <f t="shared" ref="E844:E845" si="115">(C844+D844)-B844</f>
        <v>36</v>
      </c>
    </row>
    <row r="845" spans="1:5" ht="15.6" x14ac:dyDescent="0.3">
      <c r="A845" s="308" t="s">
        <v>413</v>
      </c>
      <c r="B845" s="309">
        <v>469</v>
      </c>
      <c r="C845" s="309">
        <v>0</v>
      </c>
      <c r="D845" s="309">
        <v>469</v>
      </c>
      <c r="E845" s="310">
        <f t="shared" si="115"/>
        <v>0</v>
      </c>
    </row>
    <row r="846" spans="1:5" ht="15.6" x14ac:dyDescent="0.3">
      <c r="A846" s="308" t="s">
        <v>414</v>
      </c>
      <c r="B846" s="309">
        <v>102</v>
      </c>
      <c r="C846" s="309">
        <v>0</v>
      </c>
      <c r="D846" s="309">
        <v>102</v>
      </c>
      <c r="E846" s="310">
        <v>0</v>
      </c>
    </row>
    <row r="847" spans="1:5" ht="15.6" x14ac:dyDescent="0.3">
      <c r="A847" s="308" t="s">
        <v>415</v>
      </c>
      <c r="B847" s="309">
        <v>123</v>
      </c>
      <c r="C847" s="309">
        <v>0</v>
      </c>
      <c r="D847" s="309">
        <v>277</v>
      </c>
      <c r="E847" s="310">
        <f t="shared" ref="E847:E850" si="116">(C847+D847)-B847</f>
        <v>154</v>
      </c>
    </row>
    <row r="848" spans="1:5" ht="15.6" x14ac:dyDescent="0.3">
      <c r="A848" s="308" t="s">
        <v>416</v>
      </c>
      <c r="B848" s="309">
        <v>68</v>
      </c>
      <c r="C848" s="309">
        <v>0</v>
      </c>
      <c r="D848" s="309">
        <v>73</v>
      </c>
      <c r="E848" s="310">
        <f t="shared" si="116"/>
        <v>5</v>
      </c>
    </row>
    <row r="849" spans="1:5" ht="15.6" x14ac:dyDescent="0.3">
      <c r="A849" s="311" t="s">
        <v>417</v>
      </c>
      <c r="B849" s="312">
        <v>520</v>
      </c>
      <c r="C849" s="312">
        <v>0</v>
      </c>
      <c r="D849" s="312">
        <v>520</v>
      </c>
      <c r="E849" s="310">
        <f t="shared" si="116"/>
        <v>0</v>
      </c>
    </row>
    <row r="850" spans="1:5" ht="15.6" x14ac:dyDescent="0.3">
      <c r="A850" s="313" t="s">
        <v>419</v>
      </c>
      <c r="B850" s="314">
        <v>112</v>
      </c>
      <c r="C850" s="314">
        <v>0</v>
      </c>
      <c r="D850" s="314">
        <v>112</v>
      </c>
      <c r="E850" s="310">
        <f t="shared" si="116"/>
        <v>0</v>
      </c>
    </row>
    <row r="851" spans="1:5" ht="15.6" x14ac:dyDescent="0.3">
      <c r="A851" s="315"/>
      <c r="B851" s="316"/>
      <c r="C851" s="316"/>
      <c r="D851" s="317" t="s">
        <v>418</v>
      </c>
      <c r="E851" s="318">
        <f>SUM(E844:E850)</f>
        <v>195</v>
      </c>
    </row>
    <row r="853" spans="1:5" ht="15.6" x14ac:dyDescent="0.3">
      <c r="A853" s="305">
        <v>44863</v>
      </c>
      <c r="B853" s="306"/>
      <c r="C853" s="306"/>
      <c r="D853" s="306"/>
      <c r="E853" s="306"/>
    </row>
    <row r="854" spans="1:5" ht="15.6" x14ac:dyDescent="0.3">
      <c r="A854" s="307" t="s">
        <v>407</v>
      </c>
      <c r="B854" s="298" t="s">
        <v>408</v>
      </c>
      <c r="C854" s="298" t="s">
        <v>409</v>
      </c>
      <c r="D854" s="298" t="s">
        <v>410</v>
      </c>
      <c r="E854" s="292" t="s">
        <v>411</v>
      </c>
    </row>
    <row r="855" spans="1:5" ht="15.6" x14ac:dyDescent="0.3">
      <c r="A855" s="308" t="s">
        <v>412</v>
      </c>
      <c r="B855" s="309">
        <v>352</v>
      </c>
      <c r="C855" s="309">
        <v>0</v>
      </c>
      <c r="D855" s="309">
        <v>352</v>
      </c>
      <c r="E855" s="310">
        <f t="shared" ref="E855:E856" si="117">(C855+D855)-B855</f>
        <v>0</v>
      </c>
    </row>
    <row r="856" spans="1:5" ht="15.6" x14ac:dyDescent="0.3">
      <c r="A856" s="308" t="s">
        <v>413</v>
      </c>
      <c r="B856" s="309">
        <v>469</v>
      </c>
      <c r="C856" s="309">
        <v>0</v>
      </c>
      <c r="D856" s="309">
        <v>469</v>
      </c>
      <c r="E856" s="310">
        <f t="shared" si="117"/>
        <v>0</v>
      </c>
    </row>
    <row r="857" spans="1:5" ht="15.6" x14ac:dyDescent="0.3">
      <c r="A857" s="308" t="s">
        <v>414</v>
      </c>
      <c r="B857" s="309">
        <v>102</v>
      </c>
      <c r="C857" s="309">
        <v>0</v>
      </c>
      <c r="D857" s="309">
        <v>102</v>
      </c>
      <c r="E857" s="310">
        <v>0</v>
      </c>
    </row>
    <row r="858" spans="1:5" ht="15.6" x14ac:dyDescent="0.3">
      <c r="A858" s="308" t="s">
        <v>415</v>
      </c>
      <c r="B858" s="309">
        <v>224</v>
      </c>
      <c r="C858" s="309">
        <v>120</v>
      </c>
      <c r="D858" s="309">
        <v>123</v>
      </c>
      <c r="E858" s="310">
        <f t="shared" ref="E858:E861" si="118">(C858+D858)-B858</f>
        <v>19</v>
      </c>
    </row>
    <row r="859" spans="1:5" ht="15.6" x14ac:dyDescent="0.3">
      <c r="A859" s="308" t="s">
        <v>416</v>
      </c>
      <c r="B859" s="309">
        <v>68</v>
      </c>
      <c r="C859" s="309">
        <v>0</v>
      </c>
      <c r="D859" s="309">
        <v>68</v>
      </c>
      <c r="E859" s="310">
        <f t="shared" si="118"/>
        <v>0</v>
      </c>
    </row>
    <row r="860" spans="1:5" ht="15.6" x14ac:dyDescent="0.3">
      <c r="A860" s="311" t="s">
        <v>417</v>
      </c>
      <c r="B860" s="312">
        <v>520</v>
      </c>
      <c r="C860" s="312">
        <v>0</v>
      </c>
      <c r="D860" s="312">
        <v>520</v>
      </c>
      <c r="E860" s="310">
        <f t="shared" si="118"/>
        <v>0</v>
      </c>
    </row>
    <row r="861" spans="1:5" ht="15.6" x14ac:dyDescent="0.3">
      <c r="A861" s="313" t="s">
        <v>419</v>
      </c>
      <c r="B861" s="314">
        <v>112</v>
      </c>
      <c r="C861" s="314">
        <v>0</v>
      </c>
      <c r="D861" s="314">
        <v>112</v>
      </c>
      <c r="E861" s="310">
        <f t="shared" si="118"/>
        <v>0</v>
      </c>
    </row>
    <row r="862" spans="1:5" ht="15.6" x14ac:dyDescent="0.3">
      <c r="A862" s="315"/>
      <c r="B862" s="316"/>
      <c r="C862" s="316"/>
      <c r="D862" s="317" t="s">
        <v>418</v>
      </c>
      <c r="E862" s="318">
        <f>SUM(E855:E861)</f>
        <v>19</v>
      </c>
    </row>
    <row r="864" spans="1:5" ht="15.6" x14ac:dyDescent="0.3">
      <c r="A864" s="305">
        <v>44864</v>
      </c>
      <c r="B864" s="306"/>
      <c r="C864" s="306"/>
      <c r="D864" s="306"/>
      <c r="E864" s="306"/>
    </row>
    <row r="865" spans="1:5" ht="15.6" x14ac:dyDescent="0.3">
      <c r="A865" s="307" t="s">
        <v>407</v>
      </c>
      <c r="B865" s="298" t="s">
        <v>408</v>
      </c>
      <c r="C865" s="298" t="s">
        <v>409</v>
      </c>
      <c r="D865" s="298" t="s">
        <v>410</v>
      </c>
      <c r="E865" s="292" t="s">
        <v>411</v>
      </c>
    </row>
    <row r="866" spans="1:5" ht="15.6" x14ac:dyDescent="0.3">
      <c r="A866" s="308" t="s">
        <v>412</v>
      </c>
      <c r="B866" s="309">
        <v>352</v>
      </c>
      <c r="C866" s="309">
        <v>0</v>
      </c>
      <c r="D866" s="309">
        <v>352</v>
      </c>
      <c r="E866" s="310">
        <f t="shared" ref="E866:E867" si="119">(C866+D866)-B866</f>
        <v>0</v>
      </c>
    </row>
    <row r="867" spans="1:5" ht="15.6" x14ac:dyDescent="0.3">
      <c r="A867" s="308" t="s">
        <v>413</v>
      </c>
      <c r="B867" s="309">
        <v>469</v>
      </c>
      <c r="C867" s="309">
        <v>0</v>
      </c>
      <c r="D867" s="309">
        <v>469</v>
      </c>
      <c r="E867" s="310">
        <f t="shared" si="119"/>
        <v>0</v>
      </c>
    </row>
    <row r="868" spans="1:5" ht="15.6" x14ac:dyDescent="0.3">
      <c r="A868" s="308" t="s">
        <v>414</v>
      </c>
      <c r="B868" s="309">
        <v>102</v>
      </c>
      <c r="C868" s="309">
        <v>0</v>
      </c>
      <c r="D868" s="309">
        <v>102</v>
      </c>
      <c r="E868" s="310">
        <v>0</v>
      </c>
    </row>
    <row r="869" spans="1:5" ht="15.6" x14ac:dyDescent="0.3">
      <c r="A869" s="308" t="s">
        <v>415</v>
      </c>
      <c r="B869" s="309">
        <v>196</v>
      </c>
      <c r="C869" s="309">
        <v>0</v>
      </c>
      <c r="D869" s="309">
        <v>224</v>
      </c>
      <c r="E869" s="310">
        <f t="shared" ref="E869:E872" si="120">(C869+D869)-B869</f>
        <v>28</v>
      </c>
    </row>
    <row r="870" spans="1:5" ht="15.6" x14ac:dyDescent="0.3">
      <c r="A870" s="308" t="s">
        <v>416</v>
      </c>
      <c r="B870" s="309">
        <v>68</v>
      </c>
      <c r="C870" s="309">
        <v>0</v>
      </c>
      <c r="D870" s="309">
        <v>68</v>
      </c>
      <c r="E870" s="310">
        <f t="shared" si="120"/>
        <v>0</v>
      </c>
    </row>
    <row r="871" spans="1:5" ht="15.6" x14ac:dyDescent="0.3">
      <c r="A871" s="311" t="s">
        <v>417</v>
      </c>
      <c r="B871" s="312">
        <v>520</v>
      </c>
      <c r="C871" s="312">
        <v>0</v>
      </c>
      <c r="D871" s="312">
        <v>520</v>
      </c>
      <c r="E871" s="310">
        <f t="shared" si="120"/>
        <v>0</v>
      </c>
    </row>
    <row r="872" spans="1:5" ht="15.6" x14ac:dyDescent="0.3">
      <c r="A872" s="313" t="s">
        <v>419</v>
      </c>
      <c r="B872" s="314">
        <v>112</v>
      </c>
      <c r="C872" s="314">
        <v>0</v>
      </c>
      <c r="D872" s="314">
        <v>112</v>
      </c>
      <c r="E872" s="310">
        <f t="shared" si="120"/>
        <v>0</v>
      </c>
    </row>
    <row r="873" spans="1:5" ht="15.6" x14ac:dyDescent="0.3">
      <c r="A873" s="315"/>
      <c r="B873" s="316"/>
      <c r="C873" s="316"/>
      <c r="D873" s="317" t="s">
        <v>418</v>
      </c>
      <c r="E873" s="318">
        <f>SUM(E866:E872)</f>
        <v>28</v>
      </c>
    </row>
    <row r="875" spans="1:5" ht="15.6" x14ac:dyDescent="0.3">
      <c r="A875" s="305">
        <v>44865</v>
      </c>
      <c r="B875" s="306"/>
      <c r="C875" s="306"/>
      <c r="D875" s="306"/>
      <c r="E875" s="306"/>
    </row>
    <row r="876" spans="1:5" ht="15.6" x14ac:dyDescent="0.3">
      <c r="A876" s="307" t="s">
        <v>407</v>
      </c>
      <c r="B876" s="298" t="s">
        <v>408</v>
      </c>
      <c r="C876" s="298" t="s">
        <v>409</v>
      </c>
      <c r="D876" s="298" t="s">
        <v>410</v>
      </c>
      <c r="E876" s="292" t="s">
        <v>411</v>
      </c>
    </row>
    <row r="877" spans="1:5" ht="15.6" x14ac:dyDescent="0.3">
      <c r="A877" s="308" t="s">
        <v>412</v>
      </c>
      <c r="B877" s="309">
        <v>352</v>
      </c>
      <c r="C877" s="309">
        <v>0</v>
      </c>
      <c r="D877" s="309">
        <v>352</v>
      </c>
      <c r="E877" s="310">
        <f t="shared" ref="E877:E878" si="121">(C877+D877)-B877</f>
        <v>0</v>
      </c>
    </row>
    <row r="878" spans="1:5" ht="15.6" x14ac:dyDescent="0.3">
      <c r="A878" s="308" t="s">
        <v>413</v>
      </c>
      <c r="B878" s="309">
        <v>469</v>
      </c>
      <c r="C878" s="309">
        <v>0</v>
      </c>
      <c r="D878" s="309">
        <v>469</v>
      </c>
      <c r="E878" s="310">
        <f t="shared" si="121"/>
        <v>0</v>
      </c>
    </row>
    <row r="879" spans="1:5" ht="15.6" x14ac:dyDescent="0.3">
      <c r="A879" s="308" t="s">
        <v>414</v>
      </c>
      <c r="B879" s="309">
        <v>102</v>
      </c>
      <c r="C879" s="309">
        <v>0</v>
      </c>
      <c r="D879" s="309">
        <v>102</v>
      </c>
      <c r="E879" s="310">
        <v>0</v>
      </c>
    </row>
    <row r="880" spans="1:5" ht="15.6" x14ac:dyDescent="0.3">
      <c r="A880" s="308" t="s">
        <v>415</v>
      </c>
      <c r="B880" s="309">
        <v>133</v>
      </c>
      <c r="C880" s="309">
        <v>0</v>
      </c>
      <c r="D880" s="309">
        <v>196</v>
      </c>
      <c r="E880" s="310">
        <f t="shared" ref="E880:E883" si="122">(C880+D880)-B880</f>
        <v>63</v>
      </c>
    </row>
    <row r="881" spans="1:5" ht="15.6" x14ac:dyDescent="0.3">
      <c r="A881" s="308" t="s">
        <v>416</v>
      </c>
      <c r="B881" s="309">
        <v>68</v>
      </c>
      <c r="C881" s="309">
        <v>0</v>
      </c>
      <c r="D881" s="309">
        <v>68</v>
      </c>
      <c r="E881" s="310">
        <f t="shared" si="122"/>
        <v>0</v>
      </c>
    </row>
    <row r="882" spans="1:5" ht="15.6" x14ac:dyDescent="0.3">
      <c r="A882" s="311" t="s">
        <v>417</v>
      </c>
      <c r="B882" s="312">
        <v>520</v>
      </c>
      <c r="C882" s="312">
        <v>0</v>
      </c>
      <c r="D882" s="312">
        <v>520</v>
      </c>
      <c r="E882" s="310">
        <f t="shared" si="122"/>
        <v>0</v>
      </c>
    </row>
    <row r="883" spans="1:5" ht="15.6" x14ac:dyDescent="0.3">
      <c r="A883" s="313" t="s">
        <v>419</v>
      </c>
      <c r="B883" s="314">
        <v>112</v>
      </c>
      <c r="C883" s="314">
        <v>0</v>
      </c>
      <c r="D883" s="314">
        <v>112</v>
      </c>
      <c r="E883" s="310">
        <f t="shared" si="122"/>
        <v>0</v>
      </c>
    </row>
    <row r="884" spans="1:5" ht="15.6" x14ac:dyDescent="0.3">
      <c r="A884" s="315"/>
      <c r="B884" s="316"/>
      <c r="C884" s="316"/>
      <c r="D884" s="317" t="s">
        <v>418</v>
      </c>
      <c r="E884" s="318">
        <f>SUM(E877:E883)</f>
        <v>63</v>
      </c>
    </row>
    <row r="885" spans="1:5" ht="15.6" x14ac:dyDescent="0.3">
      <c r="A885" s="305">
        <v>44866</v>
      </c>
      <c r="B885" s="306"/>
      <c r="C885" s="306"/>
      <c r="D885" s="306"/>
      <c r="E885" s="306"/>
    </row>
    <row r="886" spans="1:5" ht="15.6" x14ac:dyDescent="0.3">
      <c r="A886" s="307" t="s">
        <v>407</v>
      </c>
      <c r="B886" s="298" t="s">
        <v>408</v>
      </c>
      <c r="C886" s="298" t="s">
        <v>409</v>
      </c>
      <c r="D886" s="298" t="s">
        <v>410</v>
      </c>
      <c r="E886" s="292" t="s">
        <v>411</v>
      </c>
    </row>
    <row r="887" spans="1:5" ht="15.6" x14ac:dyDescent="0.3">
      <c r="A887" s="308" t="s">
        <v>412</v>
      </c>
      <c r="B887" s="309">
        <v>325</v>
      </c>
      <c r="C887" s="309">
        <v>0</v>
      </c>
      <c r="D887" s="309">
        <v>352</v>
      </c>
      <c r="E887" s="310">
        <f t="shared" ref="E887:E888" si="123">(C887+D887)-B887</f>
        <v>27</v>
      </c>
    </row>
    <row r="888" spans="1:5" ht="15.6" x14ac:dyDescent="0.3">
      <c r="A888" s="308" t="s">
        <v>413</v>
      </c>
      <c r="B888" s="309">
        <v>469</v>
      </c>
      <c r="C888" s="309">
        <v>0</v>
      </c>
      <c r="D888" s="309">
        <v>469</v>
      </c>
      <c r="E888" s="310">
        <f t="shared" si="123"/>
        <v>0</v>
      </c>
    </row>
    <row r="889" spans="1:5" ht="15.6" x14ac:dyDescent="0.3">
      <c r="A889" s="308" t="s">
        <v>414</v>
      </c>
      <c r="B889" s="309">
        <v>102</v>
      </c>
      <c r="C889" s="309">
        <v>0</v>
      </c>
      <c r="D889" s="309">
        <v>102</v>
      </c>
      <c r="E889" s="310">
        <v>0</v>
      </c>
    </row>
    <row r="890" spans="1:5" ht="15.6" x14ac:dyDescent="0.3">
      <c r="A890" s="308" t="s">
        <v>415</v>
      </c>
      <c r="B890" s="309">
        <v>98</v>
      </c>
      <c r="C890" s="309">
        <v>0</v>
      </c>
      <c r="D890" s="309">
        <v>133</v>
      </c>
      <c r="E890" s="310">
        <f t="shared" ref="E890:E893" si="124">(C890+D890)-B890</f>
        <v>35</v>
      </c>
    </row>
    <row r="891" spans="1:5" ht="15.6" x14ac:dyDescent="0.3">
      <c r="A891" s="308" t="s">
        <v>416</v>
      </c>
      <c r="B891" s="309">
        <v>56</v>
      </c>
      <c r="C891" s="309">
        <v>0</v>
      </c>
      <c r="D891" s="309">
        <v>68</v>
      </c>
      <c r="E891" s="310">
        <f t="shared" si="124"/>
        <v>12</v>
      </c>
    </row>
    <row r="892" spans="1:5" ht="15.6" x14ac:dyDescent="0.3">
      <c r="A892" s="311" t="s">
        <v>417</v>
      </c>
      <c r="B892" s="312">
        <v>520</v>
      </c>
      <c r="C892" s="312">
        <v>0</v>
      </c>
      <c r="D892" s="312">
        <v>520</v>
      </c>
      <c r="E892" s="310">
        <f t="shared" si="124"/>
        <v>0</v>
      </c>
    </row>
    <row r="893" spans="1:5" ht="15.6" x14ac:dyDescent="0.3">
      <c r="A893" s="313" t="s">
        <v>419</v>
      </c>
      <c r="B893" s="314">
        <v>112</v>
      </c>
      <c r="C893" s="314">
        <v>0</v>
      </c>
      <c r="D893" s="314">
        <v>112</v>
      </c>
      <c r="E893" s="310">
        <f t="shared" si="124"/>
        <v>0</v>
      </c>
    </row>
    <row r="894" spans="1:5" ht="15.6" x14ac:dyDescent="0.3">
      <c r="A894" s="315"/>
      <c r="B894" s="316"/>
      <c r="C894" s="316"/>
      <c r="D894" s="317" t="s">
        <v>418</v>
      </c>
      <c r="E894" s="318">
        <f>SUM(E887:E893)</f>
        <v>74</v>
      </c>
    </row>
    <row r="896" spans="1:5" ht="15.6" x14ac:dyDescent="0.3">
      <c r="A896" s="305">
        <v>44867</v>
      </c>
      <c r="B896" s="306"/>
      <c r="C896" s="306"/>
      <c r="D896" s="306"/>
      <c r="E896" s="306"/>
    </row>
    <row r="897" spans="1:5" ht="15.6" x14ac:dyDescent="0.3">
      <c r="A897" s="307" t="s">
        <v>407</v>
      </c>
      <c r="B897" s="298" t="s">
        <v>408</v>
      </c>
      <c r="C897" s="298" t="s">
        <v>409</v>
      </c>
      <c r="D897" s="298" t="s">
        <v>410</v>
      </c>
      <c r="E897" s="292" t="s">
        <v>411</v>
      </c>
    </row>
    <row r="898" spans="1:5" ht="15.6" x14ac:dyDescent="0.3">
      <c r="A898" s="308" t="s">
        <v>412</v>
      </c>
      <c r="B898" s="309">
        <v>300</v>
      </c>
      <c r="C898" s="309">
        <v>0</v>
      </c>
      <c r="D898" s="309">
        <v>352</v>
      </c>
      <c r="E898" s="310">
        <f t="shared" ref="E898:E899" si="125">(C898+D898)-B898</f>
        <v>52</v>
      </c>
    </row>
    <row r="899" spans="1:5" ht="15.6" x14ac:dyDescent="0.3">
      <c r="A899" s="308" t="s">
        <v>413</v>
      </c>
      <c r="B899" s="309">
        <v>469</v>
      </c>
      <c r="C899" s="309">
        <v>0</v>
      </c>
      <c r="D899" s="309">
        <v>469</v>
      </c>
      <c r="E899" s="310">
        <f t="shared" si="125"/>
        <v>0</v>
      </c>
    </row>
    <row r="900" spans="1:5" ht="15.6" x14ac:dyDescent="0.3">
      <c r="A900" s="308" t="s">
        <v>414</v>
      </c>
      <c r="B900" s="309">
        <v>102</v>
      </c>
      <c r="C900" s="309">
        <v>0</v>
      </c>
      <c r="D900" s="309">
        <v>102</v>
      </c>
      <c r="E900" s="310">
        <v>0</v>
      </c>
    </row>
    <row r="901" spans="1:5" ht="15.6" x14ac:dyDescent="0.3">
      <c r="A901" s="308" t="s">
        <v>415</v>
      </c>
      <c r="B901" s="309">
        <v>177</v>
      </c>
      <c r="C901" s="309">
        <v>260</v>
      </c>
      <c r="D901" s="309">
        <v>98</v>
      </c>
      <c r="E901" s="310">
        <f t="shared" ref="E901:E904" si="126">(C901+D901)-B901</f>
        <v>181</v>
      </c>
    </row>
    <row r="902" spans="1:5" ht="15.6" x14ac:dyDescent="0.3">
      <c r="A902" s="308" t="s">
        <v>416</v>
      </c>
      <c r="B902" s="309">
        <v>45</v>
      </c>
      <c r="C902" s="309">
        <v>0</v>
      </c>
      <c r="D902" s="309">
        <v>56</v>
      </c>
      <c r="E902" s="310">
        <f t="shared" si="126"/>
        <v>11</v>
      </c>
    </row>
    <row r="903" spans="1:5" ht="15.6" x14ac:dyDescent="0.3">
      <c r="A903" s="311" t="s">
        <v>417</v>
      </c>
      <c r="B903" s="312">
        <v>520</v>
      </c>
      <c r="C903" s="312">
        <v>0</v>
      </c>
      <c r="D903" s="312">
        <v>520</v>
      </c>
      <c r="E903" s="310">
        <f t="shared" si="126"/>
        <v>0</v>
      </c>
    </row>
    <row r="904" spans="1:5" ht="15.6" x14ac:dyDescent="0.3">
      <c r="A904" s="313" t="s">
        <v>419</v>
      </c>
      <c r="B904" s="314">
        <v>112</v>
      </c>
      <c r="C904" s="314">
        <v>0</v>
      </c>
      <c r="D904" s="314">
        <v>112</v>
      </c>
      <c r="E904" s="310">
        <f t="shared" si="126"/>
        <v>0</v>
      </c>
    </row>
    <row r="905" spans="1:5" ht="15.6" x14ac:dyDescent="0.3">
      <c r="A905" s="315"/>
      <c r="B905" s="316"/>
      <c r="C905" s="316"/>
      <c r="D905" s="317" t="s">
        <v>418</v>
      </c>
      <c r="E905" s="318">
        <f>SUM(E898:E904)</f>
        <v>244</v>
      </c>
    </row>
    <row r="907" spans="1:5" ht="15.6" x14ac:dyDescent="0.3">
      <c r="A907" s="305">
        <v>44868</v>
      </c>
      <c r="B907" s="306"/>
      <c r="C907" s="306"/>
      <c r="D907" s="306"/>
      <c r="E907" s="306"/>
    </row>
    <row r="908" spans="1:5" ht="15.6" x14ac:dyDescent="0.3">
      <c r="A908" s="307" t="s">
        <v>407</v>
      </c>
      <c r="B908" s="298" t="s">
        <v>408</v>
      </c>
      <c r="C908" s="298" t="s">
        <v>409</v>
      </c>
      <c r="D908" s="298" t="s">
        <v>410</v>
      </c>
      <c r="E908" s="292" t="s">
        <v>411</v>
      </c>
    </row>
    <row r="909" spans="1:5" ht="15.6" x14ac:dyDescent="0.3">
      <c r="A909" s="308" t="s">
        <v>412</v>
      </c>
      <c r="B909" s="309">
        <v>292</v>
      </c>
      <c r="C909" s="309">
        <v>0</v>
      </c>
      <c r="D909" s="309">
        <v>300</v>
      </c>
      <c r="E909" s="310">
        <f t="shared" ref="E909:E910" si="127">(C909+D909)-B909</f>
        <v>8</v>
      </c>
    </row>
    <row r="910" spans="1:5" ht="15.6" x14ac:dyDescent="0.3">
      <c r="A910" s="308" t="s">
        <v>413</v>
      </c>
      <c r="B910" s="309">
        <v>469</v>
      </c>
      <c r="C910" s="309">
        <v>0</v>
      </c>
      <c r="D910" s="309">
        <v>469</v>
      </c>
      <c r="E910" s="310">
        <f t="shared" si="127"/>
        <v>0</v>
      </c>
    </row>
    <row r="911" spans="1:5" ht="15.6" x14ac:dyDescent="0.3">
      <c r="A911" s="308" t="s">
        <v>414</v>
      </c>
      <c r="B911" s="309">
        <v>102</v>
      </c>
      <c r="C911" s="309">
        <v>0</v>
      </c>
      <c r="D911" s="309">
        <v>102</v>
      </c>
      <c r="E911" s="310">
        <v>0</v>
      </c>
    </row>
    <row r="912" spans="1:5" ht="15.6" x14ac:dyDescent="0.3">
      <c r="A912" s="308" t="s">
        <v>415</v>
      </c>
      <c r="B912" s="309">
        <v>259</v>
      </c>
      <c r="C912" s="309">
        <v>190</v>
      </c>
      <c r="D912" s="309">
        <v>177</v>
      </c>
      <c r="E912" s="310">
        <f t="shared" ref="E912:E915" si="128">(C912+D912)-B912</f>
        <v>108</v>
      </c>
    </row>
    <row r="913" spans="1:5" ht="15.6" x14ac:dyDescent="0.3">
      <c r="A913" s="308" t="s">
        <v>416</v>
      </c>
      <c r="B913" s="309">
        <v>43</v>
      </c>
      <c r="C913" s="309">
        <v>0</v>
      </c>
      <c r="D913" s="309">
        <v>45</v>
      </c>
      <c r="E913" s="310">
        <f t="shared" si="128"/>
        <v>2</v>
      </c>
    </row>
    <row r="914" spans="1:5" ht="15.6" x14ac:dyDescent="0.3">
      <c r="A914" s="311" t="s">
        <v>417</v>
      </c>
      <c r="B914" s="312">
        <v>520</v>
      </c>
      <c r="C914" s="312">
        <v>0</v>
      </c>
      <c r="D914" s="312">
        <v>520</v>
      </c>
      <c r="E914" s="310">
        <f t="shared" si="128"/>
        <v>0</v>
      </c>
    </row>
    <row r="915" spans="1:5" ht="15.6" x14ac:dyDescent="0.3">
      <c r="A915" s="313" t="s">
        <v>419</v>
      </c>
      <c r="B915" s="314">
        <v>112</v>
      </c>
      <c r="C915" s="314">
        <v>0</v>
      </c>
      <c r="D915" s="314">
        <v>112</v>
      </c>
      <c r="E915" s="310">
        <f t="shared" si="128"/>
        <v>0</v>
      </c>
    </row>
    <row r="916" spans="1:5" ht="15.6" x14ac:dyDescent="0.3">
      <c r="A916" s="315"/>
      <c r="B916" s="316"/>
      <c r="C916" s="316"/>
      <c r="D916" s="317" t="s">
        <v>418</v>
      </c>
      <c r="E916" s="318">
        <f>SUM(E909:E915)</f>
        <v>118</v>
      </c>
    </row>
    <row r="918" spans="1:5" ht="15.6" x14ac:dyDescent="0.3">
      <c r="A918" s="305">
        <v>44869</v>
      </c>
      <c r="B918" s="306"/>
      <c r="C918" s="306"/>
      <c r="D918" s="306"/>
      <c r="E918" s="306"/>
    </row>
    <row r="919" spans="1:5" ht="15.6" x14ac:dyDescent="0.3">
      <c r="A919" s="307" t="s">
        <v>407</v>
      </c>
      <c r="B919" s="298" t="s">
        <v>408</v>
      </c>
      <c r="C919" s="298" t="s">
        <v>409</v>
      </c>
      <c r="D919" s="298" t="s">
        <v>410</v>
      </c>
      <c r="E919" s="292" t="s">
        <v>411</v>
      </c>
    </row>
    <row r="920" spans="1:5" ht="15.6" x14ac:dyDescent="0.3">
      <c r="A920" s="308" t="s">
        <v>412</v>
      </c>
      <c r="B920" s="309">
        <v>292</v>
      </c>
      <c r="C920" s="309">
        <v>0</v>
      </c>
      <c r="D920" s="309">
        <v>292</v>
      </c>
      <c r="E920" s="310">
        <f t="shared" ref="E920:E921" si="129">(C920+D920)-B920</f>
        <v>0</v>
      </c>
    </row>
    <row r="921" spans="1:5" ht="15.6" x14ac:dyDescent="0.3">
      <c r="A921" s="308" t="s">
        <v>413</v>
      </c>
      <c r="B921" s="309">
        <v>469</v>
      </c>
      <c r="C921" s="309">
        <v>0</v>
      </c>
      <c r="D921" s="309">
        <v>469</v>
      </c>
      <c r="E921" s="310">
        <f t="shared" si="129"/>
        <v>0</v>
      </c>
    </row>
    <row r="922" spans="1:5" ht="15.6" x14ac:dyDescent="0.3">
      <c r="A922" s="308" t="s">
        <v>414</v>
      </c>
      <c r="B922" s="309">
        <v>102</v>
      </c>
      <c r="C922" s="309">
        <v>0</v>
      </c>
      <c r="D922" s="309">
        <v>102</v>
      </c>
      <c r="E922" s="310">
        <v>0</v>
      </c>
    </row>
    <row r="923" spans="1:5" ht="15.6" x14ac:dyDescent="0.3">
      <c r="A923" s="308" t="s">
        <v>415</v>
      </c>
      <c r="B923" s="309">
        <v>200</v>
      </c>
      <c r="C923" s="309">
        <v>0</v>
      </c>
      <c r="D923" s="309">
        <v>259</v>
      </c>
      <c r="E923" s="310">
        <f t="shared" ref="E923:E926" si="130">(C923+D923)-B923</f>
        <v>59</v>
      </c>
    </row>
    <row r="924" spans="1:5" ht="15.6" x14ac:dyDescent="0.3">
      <c r="A924" s="308" t="s">
        <v>416</v>
      </c>
      <c r="B924" s="309">
        <v>43</v>
      </c>
      <c r="C924" s="309">
        <v>0</v>
      </c>
      <c r="D924" s="309">
        <v>43</v>
      </c>
      <c r="E924" s="310">
        <f t="shared" si="130"/>
        <v>0</v>
      </c>
    </row>
    <row r="925" spans="1:5" ht="15.6" x14ac:dyDescent="0.3">
      <c r="A925" s="311" t="s">
        <v>417</v>
      </c>
      <c r="B925" s="312">
        <v>500</v>
      </c>
      <c r="C925" s="312">
        <v>0</v>
      </c>
      <c r="D925" s="312">
        <v>520</v>
      </c>
      <c r="E925" s="310">
        <f t="shared" si="130"/>
        <v>20</v>
      </c>
    </row>
    <row r="926" spans="1:5" ht="15.6" x14ac:dyDescent="0.3">
      <c r="A926" s="313" t="s">
        <v>419</v>
      </c>
      <c r="B926" s="314">
        <v>112</v>
      </c>
      <c r="C926" s="314">
        <v>0</v>
      </c>
      <c r="D926" s="314">
        <v>112</v>
      </c>
      <c r="E926" s="310">
        <f t="shared" si="130"/>
        <v>0</v>
      </c>
    </row>
    <row r="927" spans="1:5" ht="15.6" x14ac:dyDescent="0.3">
      <c r="A927" s="315"/>
      <c r="B927" s="316"/>
      <c r="C927" s="316"/>
      <c r="D927" s="317" t="s">
        <v>418</v>
      </c>
      <c r="E927" s="318">
        <f>SUM(E920:E926)</f>
        <v>79</v>
      </c>
    </row>
    <row r="929" spans="1:5" ht="15.6" x14ac:dyDescent="0.3">
      <c r="A929" s="305">
        <v>44870</v>
      </c>
      <c r="B929" s="306"/>
      <c r="C929" s="306"/>
      <c r="D929" s="306"/>
      <c r="E929" s="306"/>
    </row>
    <row r="930" spans="1:5" ht="15.6" x14ac:dyDescent="0.3">
      <c r="A930" s="307" t="s">
        <v>407</v>
      </c>
      <c r="B930" s="298" t="s">
        <v>408</v>
      </c>
      <c r="C930" s="298" t="s">
        <v>409</v>
      </c>
      <c r="D930" s="298" t="s">
        <v>410</v>
      </c>
      <c r="E930" s="292" t="s">
        <v>411</v>
      </c>
    </row>
    <row r="931" spans="1:5" ht="15.6" x14ac:dyDescent="0.3">
      <c r="A931" s="308" t="s">
        <v>412</v>
      </c>
      <c r="B931" s="309">
        <v>292</v>
      </c>
      <c r="C931" s="309">
        <v>0</v>
      </c>
      <c r="D931" s="309">
        <v>292</v>
      </c>
      <c r="E931" s="310">
        <f t="shared" ref="E931:E932" si="131">(C931+D931)-B931</f>
        <v>0</v>
      </c>
    </row>
    <row r="932" spans="1:5" ht="15.6" x14ac:dyDescent="0.3">
      <c r="A932" s="308" t="s">
        <v>413</v>
      </c>
      <c r="B932" s="309">
        <v>469</v>
      </c>
      <c r="C932" s="309">
        <v>0</v>
      </c>
      <c r="D932" s="309">
        <v>469</v>
      </c>
      <c r="E932" s="310">
        <f t="shared" si="131"/>
        <v>0</v>
      </c>
    </row>
    <row r="933" spans="1:5" ht="15.6" x14ac:dyDescent="0.3">
      <c r="A933" s="308" t="s">
        <v>414</v>
      </c>
      <c r="B933" s="309">
        <v>102</v>
      </c>
      <c r="C933" s="309">
        <v>0</v>
      </c>
      <c r="D933" s="309">
        <v>102</v>
      </c>
      <c r="E933" s="310">
        <v>0</v>
      </c>
    </row>
    <row r="934" spans="1:5" ht="15.6" x14ac:dyDescent="0.3">
      <c r="A934" s="308" t="s">
        <v>415</v>
      </c>
      <c r="B934" s="309">
        <v>200</v>
      </c>
      <c r="C934" s="309">
        <v>0</v>
      </c>
      <c r="D934" s="309">
        <v>200</v>
      </c>
      <c r="E934" s="310">
        <f t="shared" ref="E934:E937" si="132">(C934+D934)-B934</f>
        <v>0</v>
      </c>
    </row>
    <row r="935" spans="1:5" ht="15.6" x14ac:dyDescent="0.3">
      <c r="A935" s="308" t="s">
        <v>416</v>
      </c>
      <c r="B935" s="309">
        <v>43</v>
      </c>
      <c r="C935" s="309">
        <v>0</v>
      </c>
      <c r="D935" s="309">
        <v>43</v>
      </c>
      <c r="E935" s="310">
        <f t="shared" si="132"/>
        <v>0</v>
      </c>
    </row>
    <row r="936" spans="1:5" ht="15.6" x14ac:dyDescent="0.3">
      <c r="A936" s="311" t="s">
        <v>417</v>
      </c>
      <c r="B936" s="312">
        <v>500</v>
      </c>
      <c r="C936" s="312">
        <v>0</v>
      </c>
      <c r="D936" s="312">
        <v>500</v>
      </c>
      <c r="E936" s="310">
        <f t="shared" si="132"/>
        <v>0</v>
      </c>
    </row>
    <row r="937" spans="1:5" ht="15.6" x14ac:dyDescent="0.3">
      <c r="A937" s="313" t="s">
        <v>419</v>
      </c>
      <c r="B937" s="314">
        <v>112</v>
      </c>
      <c r="C937" s="314">
        <v>0</v>
      </c>
      <c r="D937" s="314">
        <v>112</v>
      </c>
      <c r="E937" s="310">
        <f t="shared" si="132"/>
        <v>0</v>
      </c>
    </row>
    <row r="938" spans="1:5" ht="15.6" x14ac:dyDescent="0.3">
      <c r="A938" s="315"/>
      <c r="B938" s="316"/>
      <c r="C938" s="316"/>
      <c r="D938" s="317" t="s">
        <v>418</v>
      </c>
      <c r="E938" s="318">
        <f>SUM(E931:E937)</f>
        <v>0</v>
      </c>
    </row>
    <row r="940" spans="1:5" ht="15.6" x14ac:dyDescent="0.3">
      <c r="A940" s="305">
        <v>44871</v>
      </c>
      <c r="B940" s="306"/>
      <c r="C940" s="306"/>
      <c r="D940" s="306"/>
      <c r="E940" s="306"/>
    </row>
    <row r="941" spans="1:5" ht="15.6" x14ac:dyDescent="0.3">
      <c r="A941" s="307" t="s">
        <v>407</v>
      </c>
      <c r="B941" s="298" t="s">
        <v>408</v>
      </c>
      <c r="C941" s="298" t="s">
        <v>409</v>
      </c>
      <c r="D941" s="298" t="s">
        <v>410</v>
      </c>
      <c r="E941" s="292" t="s">
        <v>411</v>
      </c>
    </row>
    <row r="942" spans="1:5" ht="15.6" x14ac:dyDescent="0.3">
      <c r="A942" s="308" t="s">
        <v>412</v>
      </c>
      <c r="B942" s="309">
        <v>292</v>
      </c>
      <c r="C942" s="309">
        <v>0</v>
      </c>
      <c r="D942" s="309">
        <v>292</v>
      </c>
      <c r="E942" s="310">
        <f t="shared" ref="E942:E943" si="133">(C942+D942)-B942</f>
        <v>0</v>
      </c>
    </row>
    <row r="943" spans="1:5" ht="15.6" x14ac:dyDescent="0.3">
      <c r="A943" s="308" t="s">
        <v>413</v>
      </c>
      <c r="B943" s="309">
        <v>469</v>
      </c>
      <c r="C943" s="309">
        <v>0</v>
      </c>
      <c r="D943" s="309">
        <v>469</v>
      </c>
      <c r="E943" s="310">
        <f t="shared" si="133"/>
        <v>0</v>
      </c>
    </row>
    <row r="944" spans="1:5" ht="15.6" x14ac:dyDescent="0.3">
      <c r="A944" s="308" t="s">
        <v>414</v>
      </c>
      <c r="B944" s="309">
        <v>102</v>
      </c>
      <c r="C944" s="309">
        <v>0</v>
      </c>
      <c r="D944" s="309">
        <v>102</v>
      </c>
      <c r="E944" s="310">
        <v>0</v>
      </c>
    </row>
    <row r="945" spans="1:5" ht="15.6" x14ac:dyDescent="0.3">
      <c r="A945" s="308" t="s">
        <v>415</v>
      </c>
      <c r="B945" s="309">
        <v>182</v>
      </c>
      <c r="C945" s="309">
        <v>0</v>
      </c>
      <c r="D945" s="309">
        <v>200</v>
      </c>
      <c r="E945" s="310">
        <f t="shared" ref="E945:E948" si="134">(C945+D945)-B945</f>
        <v>18</v>
      </c>
    </row>
    <row r="946" spans="1:5" ht="15.6" x14ac:dyDescent="0.3">
      <c r="A946" s="308" t="s">
        <v>416</v>
      </c>
      <c r="B946" s="309">
        <v>43</v>
      </c>
      <c r="C946" s="309">
        <v>0</v>
      </c>
      <c r="D946" s="309">
        <v>43</v>
      </c>
      <c r="E946" s="310">
        <f t="shared" si="134"/>
        <v>0</v>
      </c>
    </row>
    <row r="947" spans="1:5" ht="15.6" x14ac:dyDescent="0.3">
      <c r="A947" s="311" t="s">
        <v>417</v>
      </c>
      <c r="B947" s="312">
        <v>500</v>
      </c>
      <c r="C947" s="312">
        <v>0</v>
      </c>
      <c r="D947" s="312">
        <v>500</v>
      </c>
      <c r="E947" s="310">
        <f t="shared" si="134"/>
        <v>0</v>
      </c>
    </row>
    <row r="948" spans="1:5" ht="15.6" x14ac:dyDescent="0.3">
      <c r="A948" s="313" t="s">
        <v>419</v>
      </c>
      <c r="B948" s="314">
        <v>112</v>
      </c>
      <c r="C948" s="314">
        <v>0</v>
      </c>
      <c r="D948" s="314">
        <v>112</v>
      </c>
      <c r="E948" s="310">
        <f t="shared" si="134"/>
        <v>0</v>
      </c>
    </row>
    <row r="949" spans="1:5" ht="15.6" x14ac:dyDescent="0.3">
      <c r="A949" s="315"/>
      <c r="B949" s="316"/>
      <c r="C949" s="316"/>
      <c r="D949" s="317" t="s">
        <v>418</v>
      </c>
      <c r="E949" s="318">
        <f>SUM(E942:E948)</f>
        <v>18</v>
      </c>
    </row>
    <row r="951" spans="1:5" ht="15.6" x14ac:dyDescent="0.3">
      <c r="A951" s="305">
        <v>44872</v>
      </c>
      <c r="B951" s="306"/>
      <c r="C951" s="306"/>
      <c r="D951" s="306"/>
      <c r="E951" s="306"/>
    </row>
    <row r="952" spans="1:5" ht="15.6" x14ac:dyDescent="0.3">
      <c r="A952" s="307" t="s">
        <v>407</v>
      </c>
      <c r="B952" s="298" t="s">
        <v>408</v>
      </c>
      <c r="C952" s="298" t="s">
        <v>409</v>
      </c>
      <c r="D952" s="298" t="s">
        <v>410</v>
      </c>
      <c r="E952" s="292" t="s">
        <v>411</v>
      </c>
    </row>
    <row r="953" spans="1:5" ht="15.6" x14ac:dyDescent="0.3">
      <c r="A953" s="308" t="s">
        <v>412</v>
      </c>
      <c r="B953" s="309">
        <v>292</v>
      </c>
      <c r="C953" s="309">
        <v>0</v>
      </c>
      <c r="D953" s="309">
        <v>292</v>
      </c>
      <c r="E953" s="310">
        <f t="shared" ref="E953:E954" si="135">(C953+D953)-B953</f>
        <v>0</v>
      </c>
    </row>
    <row r="954" spans="1:5" ht="15.6" x14ac:dyDescent="0.3">
      <c r="A954" s="308" t="s">
        <v>413</v>
      </c>
      <c r="B954" s="309">
        <v>469</v>
      </c>
      <c r="C954" s="309">
        <v>0</v>
      </c>
      <c r="D954" s="309">
        <v>469</v>
      </c>
      <c r="E954" s="310">
        <f t="shared" si="135"/>
        <v>0</v>
      </c>
    </row>
    <row r="955" spans="1:5" ht="15.6" x14ac:dyDescent="0.3">
      <c r="A955" s="308" t="s">
        <v>414</v>
      </c>
      <c r="B955" s="309">
        <v>102</v>
      </c>
      <c r="C955" s="309">
        <v>0</v>
      </c>
      <c r="D955" s="309">
        <v>102</v>
      </c>
      <c r="E955" s="310">
        <v>0</v>
      </c>
    </row>
    <row r="956" spans="1:5" ht="15.6" x14ac:dyDescent="0.3">
      <c r="A956" s="308" t="s">
        <v>415</v>
      </c>
      <c r="B956" s="309">
        <v>74</v>
      </c>
      <c r="C956" s="309">
        <v>0</v>
      </c>
      <c r="D956" s="309">
        <v>182</v>
      </c>
      <c r="E956" s="310">
        <f t="shared" ref="E956:E959" si="136">(C956+D956)-B956</f>
        <v>108</v>
      </c>
    </row>
    <row r="957" spans="1:5" ht="15.6" x14ac:dyDescent="0.3">
      <c r="A957" s="308" t="s">
        <v>416</v>
      </c>
      <c r="B957" s="309">
        <v>45</v>
      </c>
      <c r="C957" s="309">
        <v>35</v>
      </c>
      <c r="D957" s="309">
        <v>43</v>
      </c>
      <c r="E957" s="310">
        <f t="shared" si="136"/>
        <v>33</v>
      </c>
    </row>
    <row r="958" spans="1:5" ht="15.6" x14ac:dyDescent="0.3">
      <c r="A958" s="311" t="s">
        <v>417</v>
      </c>
      <c r="B958" s="312">
        <v>500</v>
      </c>
      <c r="C958" s="312">
        <v>0</v>
      </c>
      <c r="D958" s="312">
        <v>500</v>
      </c>
      <c r="E958" s="310">
        <f t="shared" si="136"/>
        <v>0</v>
      </c>
    </row>
    <row r="959" spans="1:5" ht="15.6" x14ac:dyDescent="0.3">
      <c r="A959" s="313" t="s">
        <v>419</v>
      </c>
      <c r="B959" s="314">
        <v>112</v>
      </c>
      <c r="C959" s="314">
        <v>0</v>
      </c>
      <c r="D959" s="314">
        <v>112</v>
      </c>
      <c r="E959" s="310">
        <f t="shared" si="136"/>
        <v>0</v>
      </c>
    </row>
    <row r="960" spans="1:5" ht="15.6" x14ac:dyDescent="0.3">
      <c r="A960" s="315"/>
      <c r="B960" s="316"/>
      <c r="C960" s="316"/>
      <c r="D960" s="317" t="s">
        <v>418</v>
      </c>
      <c r="E960" s="318">
        <f>SUM(E953:E959)</f>
        <v>141</v>
      </c>
    </row>
    <row r="962" spans="1:5" ht="15.6" x14ac:dyDescent="0.3">
      <c r="A962" s="305">
        <v>44873</v>
      </c>
      <c r="B962" s="306"/>
      <c r="C962" s="306"/>
      <c r="D962" s="306"/>
      <c r="E962" s="306"/>
    </row>
    <row r="963" spans="1:5" ht="15.6" x14ac:dyDescent="0.3">
      <c r="A963" s="307" t="s">
        <v>407</v>
      </c>
      <c r="B963" s="298" t="s">
        <v>408</v>
      </c>
      <c r="C963" s="298" t="s">
        <v>409</v>
      </c>
      <c r="D963" s="298" t="s">
        <v>410</v>
      </c>
      <c r="E963" s="292" t="s">
        <v>411</v>
      </c>
    </row>
    <row r="964" spans="1:5" ht="15.6" x14ac:dyDescent="0.3">
      <c r="A964" s="308" t="s">
        <v>412</v>
      </c>
      <c r="B964" s="309">
        <v>292</v>
      </c>
      <c r="C964" s="309">
        <v>0</v>
      </c>
      <c r="D964" s="309">
        <v>292</v>
      </c>
      <c r="E964" s="310">
        <f t="shared" ref="E964:E965" si="137">(C964+D964)-B964</f>
        <v>0</v>
      </c>
    </row>
    <row r="965" spans="1:5" ht="15.6" x14ac:dyDescent="0.3">
      <c r="A965" s="308" t="s">
        <v>413</v>
      </c>
      <c r="B965" s="309">
        <v>469</v>
      </c>
      <c r="C965" s="309">
        <v>0</v>
      </c>
      <c r="D965" s="309">
        <v>469</v>
      </c>
      <c r="E965" s="310">
        <f t="shared" si="137"/>
        <v>0</v>
      </c>
    </row>
    <row r="966" spans="1:5" ht="15.6" x14ac:dyDescent="0.3">
      <c r="A966" s="308" t="s">
        <v>414</v>
      </c>
      <c r="B966" s="309">
        <v>102</v>
      </c>
      <c r="C966" s="309">
        <v>0</v>
      </c>
      <c r="D966" s="309">
        <v>102</v>
      </c>
      <c r="E966" s="310">
        <v>0</v>
      </c>
    </row>
    <row r="967" spans="1:5" ht="15.6" x14ac:dyDescent="0.3">
      <c r="A967" s="308" t="s">
        <v>415</v>
      </c>
      <c r="B967" s="309">
        <v>221</v>
      </c>
      <c r="C967" s="309">
        <v>210</v>
      </c>
      <c r="D967" s="309">
        <v>74</v>
      </c>
      <c r="E967" s="310">
        <f t="shared" ref="E967:E970" si="138">(C967+D967)-B967</f>
        <v>63</v>
      </c>
    </row>
    <row r="968" spans="1:5" ht="15.6" x14ac:dyDescent="0.3">
      <c r="A968" s="308" t="s">
        <v>416</v>
      </c>
      <c r="B968" s="309">
        <v>51</v>
      </c>
      <c r="C968" s="309">
        <v>30</v>
      </c>
      <c r="D968" s="309">
        <v>45</v>
      </c>
      <c r="E968" s="310">
        <f t="shared" si="138"/>
        <v>24</v>
      </c>
    </row>
    <row r="969" spans="1:5" ht="15.6" x14ac:dyDescent="0.3">
      <c r="A969" s="311" t="s">
        <v>417</v>
      </c>
      <c r="B969" s="312">
        <v>500</v>
      </c>
      <c r="C969" s="312">
        <v>0</v>
      </c>
      <c r="D969" s="312">
        <v>500</v>
      </c>
      <c r="E969" s="310">
        <f t="shared" si="138"/>
        <v>0</v>
      </c>
    </row>
    <row r="970" spans="1:5" ht="15.6" x14ac:dyDescent="0.3">
      <c r="A970" s="313" t="s">
        <v>419</v>
      </c>
      <c r="B970" s="314">
        <v>112</v>
      </c>
      <c r="C970" s="314">
        <v>0</v>
      </c>
      <c r="D970" s="314">
        <v>112</v>
      </c>
      <c r="E970" s="310">
        <f t="shared" si="138"/>
        <v>0</v>
      </c>
    </row>
    <row r="971" spans="1:5" ht="15.6" x14ac:dyDescent="0.3">
      <c r="A971" s="315"/>
      <c r="B971" s="316"/>
      <c r="C971" s="316"/>
      <c r="D971" s="317" t="s">
        <v>418</v>
      </c>
      <c r="E971" s="318">
        <f>SUM(E964:E970)</f>
        <v>87</v>
      </c>
    </row>
    <row r="973" spans="1:5" ht="15.6" x14ac:dyDescent="0.3">
      <c r="A973" s="305">
        <v>44874</v>
      </c>
      <c r="B973" s="306"/>
      <c r="C973" s="306"/>
      <c r="D973" s="306"/>
      <c r="E973" s="306"/>
    </row>
    <row r="974" spans="1:5" ht="15.6" x14ac:dyDescent="0.3">
      <c r="A974" s="307" t="s">
        <v>407</v>
      </c>
      <c r="B974" s="298" t="s">
        <v>408</v>
      </c>
      <c r="C974" s="298" t="s">
        <v>409</v>
      </c>
      <c r="D974" s="298" t="s">
        <v>410</v>
      </c>
      <c r="E974" s="292" t="s">
        <v>411</v>
      </c>
    </row>
    <row r="975" spans="1:5" ht="15.6" x14ac:dyDescent="0.3">
      <c r="A975" s="308" t="s">
        <v>412</v>
      </c>
      <c r="B975" s="309">
        <v>268</v>
      </c>
      <c r="C975" s="309">
        <v>0</v>
      </c>
      <c r="D975" s="309">
        <v>292</v>
      </c>
      <c r="E975" s="310">
        <f t="shared" ref="E975:E976" si="139">(C975+D975)-B975</f>
        <v>24</v>
      </c>
    </row>
    <row r="976" spans="1:5" ht="15.6" x14ac:dyDescent="0.3">
      <c r="A976" s="308" t="s">
        <v>413</v>
      </c>
      <c r="B976" s="309">
        <v>469</v>
      </c>
      <c r="C976" s="309">
        <v>0</v>
      </c>
      <c r="D976" s="309">
        <v>469</v>
      </c>
      <c r="E976" s="310">
        <f t="shared" si="139"/>
        <v>0</v>
      </c>
    </row>
    <row r="977" spans="1:5" ht="15.6" x14ac:dyDescent="0.3">
      <c r="A977" s="308" t="s">
        <v>414</v>
      </c>
      <c r="B977" s="309">
        <v>102</v>
      </c>
      <c r="C977" s="309">
        <v>0</v>
      </c>
      <c r="D977" s="309">
        <v>102</v>
      </c>
      <c r="E977" s="310">
        <v>0</v>
      </c>
    </row>
    <row r="978" spans="1:5" ht="15.6" x14ac:dyDescent="0.3">
      <c r="A978" s="308" t="s">
        <v>415</v>
      </c>
      <c r="B978" s="309">
        <v>168</v>
      </c>
      <c r="C978" s="309">
        <v>0</v>
      </c>
      <c r="D978" s="309">
        <v>221</v>
      </c>
      <c r="E978" s="310">
        <f t="shared" ref="E978:E981" si="140">(C978+D978)-B978</f>
        <v>53</v>
      </c>
    </row>
    <row r="979" spans="1:5" ht="15.6" x14ac:dyDescent="0.3">
      <c r="A979" s="308" t="s">
        <v>416</v>
      </c>
      <c r="B979" s="309">
        <v>28</v>
      </c>
      <c r="C979" s="309">
        <v>0</v>
      </c>
      <c r="D979" s="309">
        <v>51</v>
      </c>
      <c r="E979" s="310">
        <f t="shared" si="140"/>
        <v>23</v>
      </c>
    </row>
    <row r="980" spans="1:5" ht="15.6" x14ac:dyDescent="0.3">
      <c r="A980" s="311" t="s">
        <v>417</v>
      </c>
      <c r="B980" s="312">
        <v>500</v>
      </c>
      <c r="C980" s="312">
        <v>0</v>
      </c>
      <c r="D980" s="312">
        <v>500</v>
      </c>
      <c r="E980" s="310">
        <f t="shared" si="140"/>
        <v>0</v>
      </c>
    </row>
    <row r="981" spans="1:5" ht="15.6" x14ac:dyDescent="0.3">
      <c r="A981" s="313" t="s">
        <v>419</v>
      </c>
      <c r="B981" s="314">
        <v>112</v>
      </c>
      <c r="C981" s="314">
        <v>0</v>
      </c>
      <c r="D981" s="314">
        <v>112</v>
      </c>
      <c r="E981" s="310">
        <f t="shared" si="140"/>
        <v>0</v>
      </c>
    </row>
    <row r="982" spans="1:5" ht="15.6" x14ac:dyDescent="0.3">
      <c r="A982" s="315"/>
      <c r="B982" s="316"/>
      <c r="C982" s="316"/>
      <c r="D982" s="317" t="s">
        <v>418</v>
      </c>
      <c r="E982" s="318">
        <f>SUM(E975:E981)</f>
        <v>100</v>
      </c>
    </row>
    <row r="984" spans="1:5" ht="15.6" x14ac:dyDescent="0.3">
      <c r="A984" s="305">
        <v>44875</v>
      </c>
      <c r="B984" s="306"/>
      <c r="C984" s="306"/>
      <c r="D984" s="306"/>
      <c r="E984" s="306"/>
    </row>
    <row r="985" spans="1:5" ht="15.6" x14ac:dyDescent="0.3">
      <c r="A985" s="307" t="s">
        <v>407</v>
      </c>
      <c r="B985" s="298" t="s">
        <v>408</v>
      </c>
      <c r="C985" s="298" t="s">
        <v>409</v>
      </c>
      <c r="D985" s="298" t="s">
        <v>410</v>
      </c>
      <c r="E985" s="292" t="s">
        <v>411</v>
      </c>
    </row>
    <row r="986" spans="1:5" ht="15.6" x14ac:dyDescent="0.3">
      <c r="A986" s="308" t="s">
        <v>412</v>
      </c>
      <c r="B986" s="309">
        <v>225</v>
      </c>
      <c r="C986" s="309">
        <v>0</v>
      </c>
      <c r="D986" s="309">
        <v>268</v>
      </c>
      <c r="E986" s="310">
        <f t="shared" ref="E986:E987" si="141">(C986+D986)-B986</f>
        <v>43</v>
      </c>
    </row>
    <row r="987" spans="1:5" ht="15.6" x14ac:dyDescent="0.3">
      <c r="A987" s="308" t="s">
        <v>413</v>
      </c>
      <c r="B987" s="309">
        <v>469</v>
      </c>
      <c r="C987" s="309">
        <v>0</v>
      </c>
      <c r="D987" s="309">
        <v>469</v>
      </c>
      <c r="E987" s="310">
        <f t="shared" si="141"/>
        <v>0</v>
      </c>
    </row>
    <row r="988" spans="1:5" ht="15.6" x14ac:dyDescent="0.3">
      <c r="A988" s="308" t="s">
        <v>414</v>
      </c>
      <c r="B988" s="309">
        <v>102</v>
      </c>
      <c r="C988" s="309">
        <v>0</v>
      </c>
      <c r="D988" s="309">
        <v>102</v>
      </c>
      <c r="E988" s="310">
        <v>0</v>
      </c>
    </row>
    <row r="989" spans="1:5" ht="15.6" x14ac:dyDescent="0.3">
      <c r="A989" s="308" t="s">
        <v>415</v>
      </c>
      <c r="B989" s="309">
        <v>217</v>
      </c>
      <c r="C989" s="309">
        <v>150</v>
      </c>
      <c r="D989" s="309">
        <v>168</v>
      </c>
      <c r="E989" s="310">
        <f t="shared" ref="E989:E992" si="142">(C989+D989)-B989</f>
        <v>101</v>
      </c>
    </row>
    <row r="990" spans="1:5" ht="15.6" x14ac:dyDescent="0.3">
      <c r="A990" s="308" t="s">
        <v>416</v>
      </c>
      <c r="B990" s="309">
        <v>176</v>
      </c>
      <c r="C990" s="309">
        <v>113</v>
      </c>
      <c r="D990" s="309">
        <v>28</v>
      </c>
      <c r="E990" s="310">
        <f t="shared" si="142"/>
        <v>-35</v>
      </c>
    </row>
    <row r="991" spans="1:5" ht="15.6" x14ac:dyDescent="0.3">
      <c r="A991" s="311" t="s">
        <v>417</v>
      </c>
      <c r="B991" s="312">
        <v>500</v>
      </c>
      <c r="C991" s="312">
        <v>0</v>
      </c>
      <c r="D991" s="312">
        <v>500</v>
      </c>
      <c r="E991" s="310">
        <f t="shared" si="142"/>
        <v>0</v>
      </c>
    </row>
    <row r="992" spans="1:5" ht="15.6" x14ac:dyDescent="0.3">
      <c r="A992" s="313" t="s">
        <v>419</v>
      </c>
      <c r="B992" s="314">
        <v>112</v>
      </c>
      <c r="C992" s="314">
        <v>0</v>
      </c>
      <c r="D992" s="314">
        <v>112</v>
      </c>
      <c r="E992" s="310">
        <f t="shared" si="142"/>
        <v>0</v>
      </c>
    </row>
    <row r="993" spans="1:5" ht="15.6" x14ac:dyDescent="0.3">
      <c r="A993" s="315"/>
      <c r="B993" s="316"/>
      <c r="C993" s="316"/>
      <c r="D993" s="317" t="s">
        <v>418</v>
      </c>
      <c r="E993" s="318">
        <f>SUM(E986:E992)</f>
        <v>109</v>
      </c>
    </row>
    <row r="996" spans="1:5" ht="15.6" x14ac:dyDescent="0.3">
      <c r="A996" s="305">
        <v>44876</v>
      </c>
      <c r="B996" s="306"/>
      <c r="C996" s="306"/>
      <c r="D996" s="306"/>
      <c r="E996" s="306"/>
    </row>
    <row r="997" spans="1:5" ht="15.6" x14ac:dyDescent="0.3">
      <c r="A997" s="307" t="s">
        <v>407</v>
      </c>
      <c r="B997" s="298" t="s">
        <v>408</v>
      </c>
      <c r="C997" s="298" t="s">
        <v>409</v>
      </c>
      <c r="D997" s="298" t="s">
        <v>410</v>
      </c>
      <c r="E997" s="292" t="s">
        <v>411</v>
      </c>
    </row>
    <row r="998" spans="1:5" ht="15.6" x14ac:dyDescent="0.3">
      <c r="A998" s="308" t="s">
        <v>412</v>
      </c>
      <c r="B998" s="309">
        <v>116</v>
      </c>
      <c r="C998" s="309">
        <v>0</v>
      </c>
      <c r="D998" s="309">
        <v>225</v>
      </c>
      <c r="E998" s="310">
        <f t="shared" ref="E998:E999" si="143">(C998+D998)-B998</f>
        <v>109</v>
      </c>
    </row>
    <row r="999" spans="1:5" ht="15.6" x14ac:dyDescent="0.3">
      <c r="A999" s="308" t="s">
        <v>413</v>
      </c>
      <c r="B999" s="309">
        <v>469</v>
      </c>
      <c r="C999" s="309">
        <v>0</v>
      </c>
      <c r="D999" s="309">
        <v>469</v>
      </c>
      <c r="E999" s="310">
        <f t="shared" si="143"/>
        <v>0</v>
      </c>
    </row>
    <row r="1000" spans="1:5" ht="15.6" x14ac:dyDescent="0.3">
      <c r="A1000" s="308" t="s">
        <v>414</v>
      </c>
      <c r="B1000" s="309">
        <v>102</v>
      </c>
      <c r="C1000" s="309">
        <v>0</v>
      </c>
      <c r="D1000" s="309">
        <v>102</v>
      </c>
      <c r="E1000" s="310">
        <v>0</v>
      </c>
    </row>
    <row r="1001" spans="1:5" ht="15.6" x14ac:dyDescent="0.3">
      <c r="A1001" s="308" t="s">
        <v>415</v>
      </c>
      <c r="B1001" s="309">
        <v>67</v>
      </c>
      <c r="C1001" s="309">
        <v>0</v>
      </c>
      <c r="D1001" s="309">
        <v>217</v>
      </c>
      <c r="E1001" s="310">
        <f t="shared" ref="E1001:E1004" si="144">(C1001+D1001)-B1001</f>
        <v>150</v>
      </c>
    </row>
    <row r="1002" spans="1:5" ht="15.6" x14ac:dyDescent="0.3">
      <c r="A1002" s="308" t="s">
        <v>416</v>
      </c>
      <c r="B1002" s="309">
        <v>176</v>
      </c>
      <c r="C1002" s="309">
        <v>0</v>
      </c>
      <c r="D1002" s="309">
        <v>176</v>
      </c>
      <c r="E1002" s="310">
        <f t="shared" si="144"/>
        <v>0</v>
      </c>
    </row>
    <row r="1003" spans="1:5" ht="15.6" x14ac:dyDescent="0.3">
      <c r="A1003" s="311" t="s">
        <v>417</v>
      </c>
      <c r="B1003" s="312">
        <v>500</v>
      </c>
      <c r="C1003" s="312">
        <v>0</v>
      </c>
      <c r="D1003" s="312">
        <v>500</v>
      </c>
      <c r="E1003" s="310">
        <f t="shared" si="144"/>
        <v>0</v>
      </c>
    </row>
    <row r="1004" spans="1:5" ht="15.6" x14ac:dyDescent="0.3">
      <c r="A1004" s="313" t="s">
        <v>419</v>
      </c>
      <c r="B1004" s="314">
        <v>112</v>
      </c>
      <c r="C1004" s="314">
        <v>0</v>
      </c>
      <c r="D1004" s="314">
        <v>112</v>
      </c>
      <c r="E1004" s="310">
        <f t="shared" si="144"/>
        <v>0</v>
      </c>
    </row>
    <row r="1005" spans="1:5" ht="15.6" x14ac:dyDescent="0.3">
      <c r="A1005" s="315"/>
      <c r="B1005" s="316"/>
      <c r="C1005" s="316"/>
      <c r="D1005" s="317" t="s">
        <v>418</v>
      </c>
      <c r="E1005" s="318">
        <f>SUM(E998:E1004)</f>
        <v>259</v>
      </c>
    </row>
    <row r="1007" spans="1:5" ht="15.6" x14ac:dyDescent="0.3">
      <c r="A1007" s="305">
        <v>44877</v>
      </c>
      <c r="B1007" s="306"/>
      <c r="C1007" s="306"/>
      <c r="D1007" s="306"/>
      <c r="E1007" s="306"/>
    </row>
    <row r="1008" spans="1:5" ht="15.6" x14ac:dyDescent="0.3">
      <c r="A1008" s="307" t="s">
        <v>407</v>
      </c>
      <c r="B1008" s="298" t="s">
        <v>408</v>
      </c>
      <c r="C1008" s="298" t="s">
        <v>409</v>
      </c>
      <c r="D1008" s="298" t="s">
        <v>410</v>
      </c>
      <c r="E1008" s="292" t="s">
        <v>411</v>
      </c>
    </row>
    <row r="1009" spans="1:5" ht="15.6" x14ac:dyDescent="0.3">
      <c r="A1009" s="308" t="s">
        <v>412</v>
      </c>
      <c r="B1009" s="309">
        <v>338</v>
      </c>
      <c r="C1009" s="309">
        <v>296</v>
      </c>
      <c r="D1009" s="309">
        <v>116</v>
      </c>
      <c r="E1009" s="310">
        <f t="shared" ref="E1009:E1010" si="145">(C1009+D1009)-B1009</f>
        <v>74</v>
      </c>
    </row>
    <row r="1010" spans="1:5" ht="15.6" x14ac:dyDescent="0.3">
      <c r="A1010" s="308" t="s">
        <v>413</v>
      </c>
      <c r="B1010" s="309">
        <v>500</v>
      </c>
      <c r="C1010" s="309">
        <v>55</v>
      </c>
      <c r="D1010" s="309">
        <v>469</v>
      </c>
      <c r="E1010" s="310">
        <f t="shared" si="145"/>
        <v>24</v>
      </c>
    </row>
    <row r="1011" spans="1:5" ht="15.6" x14ac:dyDescent="0.3">
      <c r="A1011" s="308" t="s">
        <v>414</v>
      </c>
      <c r="B1011" s="309">
        <v>102</v>
      </c>
      <c r="C1011" s="309">
        <v>0</v>
      </c>
      <c r="D1011" s="309">
        <v>102</v>
      </c>
      <c r="E1011" s="310">
        <v>0</v>
      </c>
    </row>
    <row r="1012" spans="1:5" ht="15.6" x14ac:dyDescent="0.3">
      <c r="A1012" s="308" t="s">
        <v>415</v>
      </c>
      <c r="B1012" s="309">
        <v>347</v>
      </c>
      <c r="C1012" s="309">
        <v>202</v>
      </c>
      <c r="D1012" s="309">
        <v>67</v>
      </c>
      <c r="E1012" s="310">
        <f t="shared" ref="E1012:E1015" si="146">(C1012+D1012)-B1012</f>
        <v>-78</v>
      </c>
    </row>
    <row r="1013" spans="1:5" ht="15.6" x14ac:dyDescent="0.3">
      <c r="A1013" s="308" t="s">
        <v>416</v>
      </c>
      <c r="B1013" s="309">
        <v>176</v>
      </c>
      <c r="C1013" s="309">
        <v>0</v>
      </c>
      <c r="D1013" s="309">
        <v>176</v>
      </c>
      <c r="E1013" s="310">
        <f t="shared" si="146"/>
        <v>0</v>
      </c>
    </row>
    <row r="1014" spans="1:5" ht="15.6" x14ac:dyDescent="0.3">
      <c r="A1014" s="311" t="s">
        <v>417</v>
      </c>
      <c r="B1014" s="312">
        <v>500</v>
      </c>
      <c r="C1014" s="312">
        <v>0</v>
      </c>
      <c r="D1014" s="312">
        <v>500</v>
      </c>
      <c r="E1014" s="310">
        <f t="shared" si="146"/>
        <v>0</v>
      </c>
    </row>
    <row r="1015" spans="1:5" ht="15.6" x14ac:dyDescent="0.3">
      <c r="A1015" s="313" t="s">
        <v>419</v>
      </c>
      <c r="B1015" s="314">
        <v>112</v>
      </c>
      <c r="C1015" s="314">
        <v>0</v>
      </c>
      <c r="D1015" s="314">
        <v>112</v>
      </c>
      <c r="E1015" s="310">
        <f t="shared" si="146"/>
        <v>0</v>
      </c>
    </row>
    <row r="1016" spans="1:5" ht="15.6" x14ac:dyDescent="0.3">
      <c r="A1016" s="315"/>
      <c r="B1016" s="316"/>
      <c r="C1016" s="316"/>
      <c r="D1016" s="317" t="s">
        <v>418</v>
      </c>
      <c r="E1016" s="318">
        <f>SUM(E1009:E1015)</f>
        <v>20</v>
      </c>
    </row>
    <row r="1018" spans="1:5" ht="15.6" x14ac:dyDescent="0.3">
      <c r="A1018" s="305">
        <v>44878</v>
      </c>
      <c r="B1018" s="306"/>
      <c r="C1018" s="306"/>
      <c r="D1018" s="306"/>
      <c r="E1018" s="306"/>
    </row>
    <row r="1019" spans="1:5" ht="15.6" x14ac:dyDescent="0.3">
      <c r="A1019" s="307" t="s">
        <v>407</v>
      </c>
      <c r="B1019" s="298" t="s">
        <v>408</v>
      </c>
      <c r="C1019" s="298" t="s">
        <v>409</v>
      </c>
      <c r="D1019" s="298" t="s">
        <v>410</v>
      </c>
      <c r="E1019" s="292" t="s">
        <v>411</v>
      </c>
    </row>
    <row r="1020" spans="1:5" ht="15.6" x14ac:dyDescent="0.3">
      <c r="A1020" s="308" t="s">
        <v>412</v>
      </c>
      <c r="B1020" s="309">
        <v>338</v>
      </c>
      <c r="C1020" s="309">
        <v>0</v>
      </c>
      <c r="D1020" s="309">
        <v>338</v>
      </c>
      <c r="E1020" s="310">
        <f t="shared" ref="E1020:E1021" si="147">(C1020+D1020)-B1020</f>
        <v>0</v>
      </c>
    </row>
    <row r="1021" spans="1:5" ht="15.6" x14ac:dyDescent="0.3">
      <c r="A1021" s="308" t="s">
        <v>413</v>
      </c>
      <c r="B1021" s="309">
        <v>500</v>
      </c>
      <c r="C1021" s="309">
        <v>0</v>
      </c>
      <c r="D1021" s="309">
        <v>500</v>
      </c>
      <c r="E1021" s="310">
        <f t="shared" si="147"/>
        <v>0</v>
      </c>
    </row>
    <row r="1022" spans="1:5" ht="15.6" x14ac:dyDescent="0.3">
      <c r="A1022" s="308" t="s">
        <v>414</v>
      </c>
      <c r="B1022" s="309">
        <v>102</v>
      </c>
      <c r="C1022" s="309">
        <v>0</v>
      </c>
      <c r="D1022" s="309">
        <v>102</v>
      </c>
      <c r="E1022" s="310">
        <v>0</v>
      </c>
    </row>
    <row r="1023" spans="1:5" ht="15.6" x14ac:dyDescent="0.3">
      <c r="A1023" s="308" t="s">
        <v>415</v>
      </c>
      <c r="B1023" s="309">
        <v>347</v>
      </c>
      <c r="C1023" s="309">
        <v>0</v>
      </c>
      <c r="D1023" s="309">
        <v>347</v>
      </c>
      <c r="E1023" s="310">
        <f t="shared" ref="E1023:E1026" si="148">(C1023+D1023)-B1023</f>
        <v>0</v>
      </c>
    </row>
    <row r="1024" spans="1:5" ht="15.6" x14ac:dyDescent="0.3">
      <c r="A1024" s="308" t="s">
        <v>416</v>
      </c>
      <c r="B1024" s="309">
        <v>176</v>
      </c>
      <c r="C1024" s="309">
        <v>0</v>
      </c>
      <c r="D1024" s="309">
        <v>176</v>
      </c>
      <c r="E1024" s="310">
        <f t="shared" si="148"/>
        <v>0</v>
      </c>
    </row>
    <row r="1025" spans="1:5" ht="15.6" x14ac:dyDescent="0.3">
      <c r="A1025" s="311" t="s">
        <v>417</v>
      </c>
      <c r="B1025" s="312">
        <v>500</v>
      </c>
      <c r="C1025" s="312">
        <v>0</v>
      </c>
      <c r="D1025" s="312">
        <v>500</v>
      </c>
      <c r="E1025" s="310">
        <f t="shared" si="148"/>
        <v>0</v>
      </c>
    </row>
    <row r="1026" spans="1:5" ht="15.6" x14ac:dyDescent="0.3">
      <c r="A1026" s="313" t="s">
        <v>419</v>
      </c>
      <c r="B1026" s="314">
        <v>112</v>
      </c>
      <c r="C1026" s="314">
        <v>0</v>
      </c>
      <c r="D1026" s="314">
        <v>112</v>
      </c>
      <c r="E1026" s="310">
        <f t="shared" si="148"/>
        <v>0</v>
      </c>
    </row>
    <row r="1027" spans="1:5" ht="15.6" x14ac:dyDescent="0.3">
      <c r="A1027" s="315"/>
      <c r="B1027" s="316"/>
      <c r="C1027" s="316"/>
      <c r="D1027" s="317" t="s">
        <v>418</v>
      </c>
      <c r="E1027" s="318">
        <f>SUM(E1020:E1026)</f>
        <v>0</v>
      </c>
    </row>
    <row r="1029" spans="1:5" ht="15.6" x14ac:dyDescent="0.3">
      <c r="A1029" s="305">
        <v>44879</v>
      </c>
      <c r="B1029" s="306"/>
      <c r="C1029" s="306"/>
      <c r="D1029" s="306"/>
      <c r="E1029" s="306"/>
    </row>
    <row r="1030" spans="1:5" ht="15.6" x14ac:dyDescent="0.3">
      <c r="A1030" s="307" t="s">
        <v>407</v>
      </c>
      <c r="B1030" s="298" t="s">
        <v>408</v>
      </c>
      <c r="C1030" s="298" t="s">
        <v>409</v>
      </c>
      <c r="D1030" s="298" t="s">
        <v>410</v>
      </c>
      <c r="E1030" s="292" t="s">
        <v>411</v>
      </c>
    </row>
    <row r="1031" spans="1:5" ht="15.6" x14ac:dyDescent="0.3">
      <c r="A1031" s="308" t="s">
        <v>412</v>
      </c>
      <c r="B1031" s="309">
        <v>338</v>
      </c>
      <c r="C1031" s="309">
        <v>0</v>
      </c>
      <c r="D1031" s="309">
        <v>338</v>
      </c>
      <c r="E1031" s="310">
        <f t="shared" ref="E1031:E1032" si="149">(C1031+D1031)-B1031</f>
        <v>0</v>
      </c>
    </row>
    <row r="1032" spans="1:5" ht="15.6" x14ac:dyDescent="0.3">
      <c r="A1032" s="308" t="s">
        <v>413</v>
      </c>
      <c r="B1032" s="309">
        <v>500</v>
      </c>
      <c r="C1032" s="309">
        <v>0</v>
      </c>
      <c r="D1032" s="309">
        <v>500</v>
      </c>
      <c r="E1032" s="310">
        <f t="shared" si="149"/>
        <v>0</v>
      </c>
    </row>
    <row r="1033" spans="1:5" ht="15.6" x14ac:dyDescent="0.3">
      <c r="A1033" s="308" t="s">
        <v>414</v>
      </c>
      <c r="B1033" s="309">
        <v>102</v>
      </c>
      <c r="C1033" s="309">
        <v>0</v>
      </c>
      <c r="D1033" s="309">
        <v>102</v>
      </c>
      <c r="E1033" s="310">
        <v>0</v>
      </c>
    </row>
    <row r="1034" spans="1:5" ht="15.6" x14ac:dyDescent="0.3">
      <c r="A1034" s="308" t="s">
        <v>415</v>
      </c>
      <c r="B1034" s="309">
        <v>347</v>
      </c>
      <c r="C1034" s="309">
        <v>0</v>
      </c>
      <c r="D1034" s="309">
        <v>347</v>
      </c>
      <c r="E1034" s="310">
        <f t="shared" ref="E1034:E1037" si="150">(C1034+D1034)-B1034</f>
        <v>0</v>
      </c>
    </row>
    <row r="1035" spans="1:5" ht="15.6" x14ac:dyDescent="0.3">
      <c r="A1035" s="308" t="s">
        <v>416</v>
      </c>
      <c r="B1035" s="309">
        <v>147</v>
      </c>
      <c r="C1035" s="309">
        <v>0</v>
      </c>
      <c r="D1035" s="309">
        <v>176</v>
      </c>
      <c r="E1035" s="310">
        <f t="shared" si="150"/>
        <v>29</v>
      </c>
    </row>
    <row r="1036" spans="1:5" ht="15.6" x14ac:dyDescent="0.3">
      <c r="A1036" s="311" t="s">
        <v>417</v>
      </c>
      <c r="B1036" s="312">
        <v>500</v>
      </c>
      <c r="C1036" s="312">
        <v>0</v>
      </c>
      <c r="D1036" s="312">
        <v>500</v>
      </c>
      <c r="E1036" s="310">
        <f t="shared" si="150"/>
        <v>0</v>
      </c>
    </row>
    <row r="1037" spans="1:5" ht="15.6" x14ac:dyDescent="0.3">
      <c r="A1037" s="313" t="s">
        <v>419</v>
      </c>
      <c r="B1037" s="314">
        <v>112</v>
      </c>
      <c r="C1037" s="314">
        <v>0</v>
      </c>
      <c r="D1037" s="314">
        <v>112</v>
      </c>
      <c r="E1037" s="310">
        <f t="shared" si="150"/>
        <v>0</v>
      </c>
    </row>
    <row r="1038" spans="1:5" ht="15.6" x14ac:dyDescent="0.3">
      <c r="A1038" s="315"/>
      <c r="B1038" s="316"/>
      <c r="C1038" s="316"/>
      <c r="D1038" s="317" t="s">
        <v>418</v>
      </c>
      <c r="E1038" s="318">
        <f>SUM(E1031:E1037)</f>
        <v>29</v>
      </c>
    </row>
    <row r="1040" spans="1:5" ht="15.6" x14ac:dyDescent="0.3">
      <c r="A1040" s="305">
        <v>44880</v>
      </c>
      <c r="B1040" s="306"/>
      <c r="C1040" s="306"/>
      <c r="D1040" s="306"/>
      <c r="E1040" s="306"/>
    </row>
    <row r="1041" spans="1:5" ht="15.6" x14ac:dyDescent="0.3">
      <c r="A1041" s="307" t="s">
        <v>407</v>
      </c>
      <c r="B1041" s="298" t="s">
        <v>408</v>
      </c>
      <c r="C1041" s="298" t="s">
        <v>409</v>
      </c>
      <c r="D1041" s="298" t="s">
        <v>410</v>
      </c>
      <c r="E1041" s="292" t="s">
        <v>411</v>
      </c>
    </row>
    <row r="1042" spans="1:5" ht="15.6" x14ac:dyDescent="0.3">
      <c r="A1042" s="308" t="s">
        <v>412</v>
      </c>
      <c r="B1042" s="309">
        <v>325</v>
      </c>
      <c r="C1042" s="309">
        <v>0</v>
      </c>
      <c r="D1042" s="309">
        <v>338</v>
      </c>
      <c r="E1042" s="310">
        <f t="shared" ref="E1042:E1043" si="151">(C1042+D1042)-B1042</f>
        <v>13</v>
      </c>
    </row>
    <row r="1043" spans="1:5" ht="15.6" x14ac:dyDescent="0.3">
      <c r="A1043" s="308" t="s">
        <v>413</v>
      </c>
      <c r="B1043" s="309">
        <v>500</v>
      </c>
      <c r="C1043" s="309">
        <v>0</v>
      </c>
      <c r="D1043" s="309">
        <v>500</v>
      </c>
      <c r="E1043" s="310">
        <f t="shared" si="151"/>
        <v>0</v>
      </c>
    </row>
    <row r="1044" spans="1:5" ht="15.6" x14ac:dyDescent="0.3">
      <c r="A1044" s="308" t="s">
        <v>414</v>
      </c>
      <c r="B1044" s="309">
        <v>102</v>
      </c>
      <c r="C1044" s="309">
        <v>0</v>
      </c>
      <c r="D1044" s="309">
        <v>102</v>
      </c>
      <c r="E1044" s="310">
        <v>0</v>
      </c>
    </row>
    <row r="1045" spans="1:5" ht="15.6" x14ac:dyDescent="0.3">
      <c r="A1045" s="308" t="s">
        <v>415</v>
      </c>
      <c r="B1045" s="309">
        <v>165</v>
      </c>
      <c r="C1045" s="309">
        <v>0</v>
      </c>
      <c r="D1045" s="309">
        <v>347</v>
      </c>
      <c r="E1045" s="310">
        <f t="shared" ref="E1045:E1048" si="152">(C1045+D1045)-B1045</f>
        <v>182</v>
      </c>
    </row>
    <row r="1046" spans="1:5" ht="15.6" x14ac:dyDescent="0.3">
      <c r="A1046" s="308" t="s">
        <v>416</v>
      </c>
      <c r="B1046" s="309">
        <v>113</v>
      </c>
      <c r="C1046" s="309">
        <v>0</v>
      </c>
      <c r="D1046" s="309">
        <v>176</v>
      </c>
      <c r="E1046" s="310">
        <f t="shared" si="152"/>
        <v>63</v>
      </c>
    </row>
    <row r="1047" spans="1:5" ht="15.6" x14ac:dyDescent="0.3">
      <c r="A1047" s="311" t="s">
        <v>417</v>
      </c>
      <c r="B1047" s="312">
        <v>500</v>
      </c>
      <c r="C1047" s="312">
        <v>0</v>
      </c>
      <c r="D1047" s="312">
        <v>500</v>
      </c>
      <c r="E1047" s="310">
        <f t="shared" si="152"/>
        <v>0</v>
      </c>
    </row>
    <row r="1048" spans="1:5" ht="15.6" x14ac:dyDescent="0.3">
      <c r="A1048" s="313" t="s">
        <v>419</v>
      </c>
      <c r="B1048" s="314">
        <v>112</v>
      </c>
      <c r="C1048" s="314">
        <v>0</v>
      </c>
      <c r="D1048" s="314">
        <v>112</v>
      </c>
      <c r="E1048" s="310">
        <f t="shared" si="152"/>
        <v>0</v>
      </c>
    </row>
    <row r="1049" spans="1:5" ht="15.6" x14ac:dyDescent="0.3">
      <c r="A1049" s="315"/>
      <c r="B1049" s="316"/>
      <c r="C1049" s="316"/>
      <c r="D1049" s="317" t="s">
        <v>418</v>
      </c>
      <c r="E1049" s="318">
        <f>SUM(E1042:E1048)</f>
        <v>258</v>
      </c>
    </row>
    <row r="1051" spans="1:5" ht="15.6" x14ac:dyDescent="0.3">
      <c r="A1051" s="305">
        <v>44881</v>
      </c>
      <c r="B1051" s="306"/>
      <c r="C1051" s="306"/>
      <c r="D1051" s="306"/>
      <c r="E1051" s="306"/>
    </row>
    <row r="1052" spans="1:5" ht="15.6" x14ac:dyDescent="0.3">
      <c r="A1052" s="307" t="s">
        <v>407</v>
      </c>
      <c r="B1052" s="298" t="s">
        <v>408</v>
      </c>
      <c r="C1052" s="298" t="s">
        <v>409</v>
      </c>
      <c r="D1052" s="298" t="s">
        <v>410</v>
      </c>
      <c r="E1052" s="292" t="s">
        <v>411</v>
      </c>
    </row>
    <row r="1053" spans="1:5" ht="15.6" x14ac:dyDescent="0.3">
      <c r="A1053" s="308" t="s">
        <v>412</v>
      </c>
      <c r="B1053" s="309">
        <v>325</v>
      </c>
      <c r="C1053" s="309">
        <v>0</v>
      </c>
      <c r="D1053" s="309">
        <v>325</v>
      </c>
      <c r="E1053" s="310">
        <f t="shared" ref="E1053:E1054" si="153">(C1053+D1053)-B1053</f>
        <v>0</v>
      </c>
    </row>
    <row r="1054" spans="1:5" ht="15.6" x14ac:dyDescent="0.3">
      <c r="A1054" s="308" t="s">
        <v>413</v>
      </c>
      <c r="B1054" s="309">
        <v>500</v>
      </c>
      <c r="C1054" s="309">
        <v>0</v>
      </c>
      <c r="D1054" s="309">
        <v>500</v>
      </c>
      <c r="E1054" s="310">
        <f t="shared" si="153"/>
        <v>0</v>
      </c>
    </row>
    <row r="1055" spans="1:5" ht="15.6" x14ac:dyDescent="0.3">
      <c r="A1055" s="308" t="s">
        <v>414</v>
      </c>
      <c r="B1055" s="309">
        <v>102</v>
      </c>
      <c r="C1055" s="309">
        <v>0</v>
      </c>
      <c r="D1055" s="309">
        <v>102</v>
      </c>
      <c r="E1055" s="310">
        <v>0</v>
      </c>
    </row>
    <row r="1056" spans="1:5" ht="15.6" x14ac:dyDescent="0.3">
      <c r="A1056" s="308" t="s">
        <v>415</v>
      </c>
      <c r="B1056" s="309">
        <v>217</v>
      </c>
      <c r="C1056" s="309">
        <v>200</v>
      </c>
      <c r="D1056" s="309">
        <v>165</v>
      </c>
      <c r="E1056" s="310">
        <f t="shared" ref="E1056:E1059" si="154">(C1056+D1056)-B1056</f>
        <v>148</v>
      </c>
    </row>
    <row r="1057" spans="1:5" ht="15.6" x14ac:dyDescent="0.3">
      <c r="A1057" s="308" t="s">
        <v>416</v>
      </c>
      <c r="B1057" s="309">
        <v>101</v>
      </c>
      <c r="C1057" s="309">
        <v>0</v>
      </c>
      <c r="D1057" s="309">
        <v>113</v>
      </c>
      <c r="E1057" s="310">
        <f t="shared" si="154"/>
        <v>12</v>
      </c>
    </row>
    <row r="1058" spans="1:5" ht="15.6" x14ac:dyDescent="0.3">
      <c r="A1058" s="311" t="s">
        <v>417</v>
      </c>
      <c r="B1058" s="312">
        <v>500</v>
      </c>
      <c r="C1058" s="312">
        <v>0</v>
      </c>
      <c r="D1058" s="312">
        <v>500</v>
      </c>
      <c r="E1058" s="310">
        <f t="shared" si="154"/>
        <v>0</v>
      </c>
    </row>
    <row r="1059" spans="1:5" ht="15.6" x14ac:dyDescent="0.3">
      <c r="A1059" s="313" t="s">
        <v>419</v>
      </c>
      <c r="B1059" s="314">
        <v>112</v>
      </c>
      <c r="C1059" s="314">
        <v>0</v>
      </c>
      <c r="D1059" s="314">
        <v>112</v>
      </c>
      <c r="E1059" s="310">
        <f t="shared" si="154"/>
        <v>0</v>
      </c>
    </row>
    <row r="1060" spans="1:5" ht="15.6" x14ac:dyDescent="0.3">
      <c r="A1060" s="315"/>
      <c r="B1060" s="316"/>
      <c r="C1060" s="316"/>
      <c r="D1060" s="317" t="s">
        <v>418</v>
      </c>
      <c r="E1060" s="318">
        <f>SUM(E1053:E1059)</f>
        <v>160</v>
      </c>
    </row>
    <row r="1062" spans="1:5" ht="15.6" x14ac:dyDescent="0.3">
      <c r="A1062" s="305">
        <v>44882</v>
      </c>
      <c r="B1062" s="306"/>
      <c r="C1062" s="306"/>
      <c r="D1062" s="306"/>
      <c r="E1062" s="306"/>
    </row>
    <row r="1063" spans="1:5" ht="15.6" x14ac:dyDescent="0.3">
      <c r="A1063" s="307" t="s">
        <v>407</v>
      </c>
      <c r="B1063" s="298" t="s">
        <v>408</v>
      </c>
      <c r="C1063" s="298" t="s">
        <v>409</v>
      </c>
      <c r="D1063" s="298" t="s">
        <v>410</v>
      </c>
      <c r="E1063" s="292" t="s">
        <v>411</v>
      </c>
    </row>
    <row r="1064" spans="1:5" ht="15.6" x14ac:dyDescent="0.3">
      <c r="A1064" s="308" t="s">
        <v>412</v>
      </c>
      <c r="B1064" s="309">
        <v>313</v>
      </c>
      <c r="C1064" s="309">
        <v>0</v>
      </c>
      <c r="D1064" s="309">
        <v>325</v>
      </c>
      <c r="E1064" s="310">
        <f t="shared" ref="E1064:E1065" si="155">(C1064+D1064)-B1064</f>
        <v>12</v>
      </c>
    </row>
    <row r="1065" spans="1:5" ht="15.6" x14ac:dyDescent="0.3">
      <c r="A1065" s="308" t="s">
        <v>413</v>
      </c>
      <c r="B1065" s="309">
        <v>500</v>
      </c>
      <c r="C1065" s="309">
        <v>0</v>
      </c>
      <c r="D1065" s="309">
        <v>500</v>
      </c>
      <c r="E1065" s="310">
        <f t="shared" si="155"/>
        <v>0</v>
      </c>
    </row>
    <row r="1066" spans="1:5" ht="15.6" x14ac:dyDescent="0.3">
      <c r="A1066" s="308" t="s">
        <v>414</v>
      </c>
      <c r="B1066" s="309">
        <v>102</v>
      </c>
      <c r="C1066" s="309">
        <v>0</v>
      </c>
      <c r="D1066" s="309">
        <v>102</v>
      </c>
      <c r="E1066" s="310">
        <v>0</v>
      </c>
    </row>
    <row r="1067" spans="1:5" ht="15.6" x14ac:dyDescent="0.3">
      <c r="A1067" s="308" t="s">
        <v>415</v>
      </c>
      <c r="B1067" s="309">
        <v>175</v>
      </c>
      <c r="C1067" s="309">
        <v>0</v>
      </c>
      <c r="D1067" s="309">
        <v>217</v>
      </c>
      <c r="E1067" s="310">
        <f t="shared" ref="E1067:E1070" si="156">(C1067+D1067)-B1067</f>
        <v>42</v>
      </c>
    </row>
    <row r="1068" spans="1:5" ht="15.6" x14ac:dyDescent="0.3">
      <c r="A1068" s="308" t="s">
        <v>416</v>
      </c>
      <c r="B1068" s="309">
        <v>94</v>
      </c>
      <c r="C1068" s="309">
        <v>0</v>
      </c>
      <c r="D1068" s="309">
        <v>101</v>
      </c>
      <c r="E1068" s="310">
        <f t="shared" si="156"/>
        <v>7</v>
      </c>
    </row>
    <row r="1069" spans="1:5" ht="15.6" x14ac:dyDescent="0.3">
      <c r="A1069" s="311" t="s">
        <v>417</v>
      </c>
      <c r="B1069" s="312">
        <v>500</v>
      </c>
      <c r="C1069" s="312">
        <v>0</v>
      </c>
      <c r="D1069" s="312">
        <v>500</v>
      </c>
      <c r="E1069" s="310">
        <f t="shared" si="156"/>
        <v>0</v>
      </c>
    </row>
    <row r="1070" spans="1:5" ht="15.6" x14ac:dyDescent="0.3">
      <c r="A1070" s="313" t="s">
        <v>419</v>
      </c>
      <c r="B1070" s="314">
        <v>112</v>
      </c>
      <c r="C1070" s="314">
        <v>0</v>
      </c>
      <c r="D1070" s="314">
        <v>112</v>
      </c>
      <c r="E1070" s="310">
        <f t="shared" si="156"/>
        <v>0</v>
      </c>
    </row>
    <row r="1071" spans="1:5" ht="15.6" x14ac:dyDescent="0.3">
      <c r="A1071" s="315"/>
      <c r="B1071" s="316"/>
      <c r="C1071" s="316"/>
      <c r="D1071" s="317" t="s">
        <v>418</v>
      </c>
      <c r="E1071" s="318">
        <f>SUM(E1064:E1070)</f>
        <v>61</v>
      </c>
    </row>
    <row r="1073" spans="1:5" ht="15.6" x14ac:dyDescent="0.3">
      <c r="A1073" s="305">
        <v>44883</v>
      </c>
      <c r="B1073" s="306"/>
      <c r="C1073" s="306"/>
      <c r="D1073" s="306"/>
      <c r="E1073" s="306"/>
    </row>
    <row r="1074" spans="1:5" ht="15.6" x14ac:dyDescent="0.3">
      <c r="A1074" s="307" t="s">
        <v>407</v>
      </c>
      <c r="B1074" s="298" t="s">
        <v>408</v>
      </c>
      <c r="C1074" s="298" t="s">
        <v>409</v>
      </c>
      <c r="D1074" s="298" t="s">
        <v>410</v>
      </c>
      <c r="E1074" s="292" t="s">
        <v>411</v>
      </c>
    </row>
    <row r="1075" spans="1:5" ht="15.6" x14ac:dyDescent="0.3">
      <c r="A1075" s="308" t="s">
        <v>412</v>
      </c>
      <c r="B1075" s="309">
        <v>300</v>
      </c>
      <c r="C1075" s="309">
        <v>0</v>
      </c>
      <c r="D1075" s="309">
        <v>313</v>
      </c>
      <c r="E1075" s="310">
        <f t="shared" ref="E1075:E1076" si="157">(C1075+D1075)-B1075</f>
        <v>13</v>
      </c>
    </row>
    <row r="1076" spans="1:5" ht="15.6" x14ac:dyDescent="0.3">
      <c r="A1076" s="308" t="s">
        <v>413</v>
      </c>
      <c r="B1076" s="309">
        <v>500</v>
      </c>
      <c r="C1076" s="309">
        <v>0</v>
      </c>
      <c r="D1076" s="309">
        <v>500</v>
      </c>
      <c r="E1076" s="310">
        <f t="shared" si="157"/>
        <v>0</v>
      </c>
    </row>
    <row r="1077" spans="1:5" ht="15.6" x14ac:dyDescent="0.3">
      <c r="A1077" s="308" t="s">
        <v>414</v>
      </c>
      <c r="B1077" s="309">
        <v>102</v>
      </c>
      <c r="C1077" s="309">
        <v>0</v>
      </c>
      <c r="D1077" s="309">
        <v>102</v>
      </c>
      <c r="E1077" s="310">
        <v>0</v>
      </c>
    </row>
    <row r="1078" spans="1:5" ht="15.6" x14ac:dyDescent="0.3">
      <c r="A1078" s="308" t="s">
        <v>415</v>
      </c>
      <c r="B1078" s="309">
        <v>340</v>
      </c>
      <c r="C1078" s="309">
        <v>250</v>
      </c>
      <c r="D1078" s="309">
        <v>175</v>
      </c>
      <c r="E1078" s="310">
        <f t="shared" ref="E1078:E1081" si="158">(C1078+D1078)-B1078</f>
        <v>85</v>
      </c>
    </row>
    <row r="1079" spans="1:5" ht="15.6" x14ac:dyDescent="0.3">
      <c r="A1079" s="308" t="s">
        <v>416</v>
      </c>
      <c r="B1079" s="309">
        <v>94</v>
      </c>
      <c r="C1079" s="309">
        <v>0</v>
      </c>
      <c r="D1079" s="309">
        <v>94</v>
      </c>
      <c r="E1079" s="310">
        <f t="shared" si="158"/>
        <v>0</v>
      </c>
    </row>
    <row r="1080" spans="1:5" ht="15.6" x14ac:dyDescent="0.3">
      <c r="A1080" s="311" t="s">
        <v>417</v>
      </c>
      <c r="B1080" s="312">
        <v>500</v>
      </c>
      <c r="C1080" s="312">
        <v>0</v>
      </c>
      <c r="D1080" s="312">
        <v>500</v>
      </c>
      <c r="E1080" s="310">
        <f t="shared" si="158"/>
        <v>0</v>
      </c>
    </row>
    <row r="1081" spans="1:5" ht="15.6" x14ac:dyDescent="0.3">
      <c r="A1081" s="313" t="s">
        <v>419</v>
      </c>
      <c r="B1081" s="314">
        <v>112</v>
      </c>
      <c r="C1081" s="314">
        <v>0</v>
      </c>
      <c r="D1081" s="314">
        <v>112</v>
      </c>
      <c r="E1081" s="310">
        <f t="shared" si="158"/>
        <v>0</v>
      </c>
    </row>
    <row r="1082" spans="1:5" ht="15.6" x14ac:dyDescent="0.3">
      <c r="A1082" s="315"/>
      <c r="B1082" s="316"/>
      <c r="C1082" s="316"/>
      <c r="D1082" s="317" t="s">
        <v>418</v>
      </c>
      <c r="E1082" s="318">
        <f>SUM(E1075:E1081)</f>
        <v>98</v>
      </c>
    </row>
    <row r="1084" spans="1:5" ht="15.6" x14ac:dyDescent="0.3">
      <c r="A1084" s="305">
        <v>44884</v>
      </c>
      <c r="B1084" s="306"/>
      <c r="C1084" s="306"/>
      <c r="D1084" s="306"/>
      <c r="E1084" s="306"/>
    </row>
    <row r="1085" spans="1:5" ht="15.6" x14ac:dyDescent="0.3">
      <c r="A1085" s="307" t="s">
        <v>407</v>
      </c>
      <c r="B1085" s="298" t="s">
        <v>408</v>
      </c>
      <c r="C1085" s="298" t="s">
        <v>409</v>
      </c>
      <c r="D1085" s="298" t="s">
        <v>410</v>
      </c>
      <c r="E1085" s="292" t="s">
        <v>411</v>
      </c>
    </row>
    <row r="1086" spans="1:5" ht="15.6" x14ac:dyDescent="0.3">
      <c r="A1086" s="308" t="s">
        <v>412</v>
      </c>
      <c r="B1086" s="309">
        <v>292</v>
      </c>
      <c r="C1086" s="309">
        <v>0</v>
      </c>
      <c r="D1086" s="309">
        <v>300</v>
      </c>
      <c r="E1086" s="310">
        <f t="shared" ref="E1086:E1087" si="159">(C1086+D1086)-B1086</f>
        <v>8</v>
      </c>
    </row>
    <row r="1087" spans="1:5" ht="15.6" x14ac:dyDescent="0.3">
      <c r="A1087" s="308" t="s">
        <v>413</v>
      </c>
      <c r="B1087" s="309">
        <v>500</v>
      </c>
      <c r="C1087" s="309">
        <v>0</v>
      </c>
      <c r="D1087" s="309">
        <v>500</v>
      </c>
      <c r="E1087" s="310">
        <f t="shared" si="159"/>
        <v>0</v>
      </c>
    </row>
    <row r="1088" spans="1:5" ht="15.6" x14ac:dyDescent="0.3">
      <c r="A1088" s="308" t="s">
        <v>414</v>
      </c>
      <c r="B1088" s="309">
        <v>102</v>
      </c>
      <c r="C1088" s="309">
        <v>0</v>
      </c>
      <c r="D1088" s="309">
        <v>102</v>
      </c>
      <c r="E1088" s="310">
        <v>0</v>
      </c>
    </row>
    <row r="1089" spans="1:5" ht="15.6" x14ac:dyDescent="0.3">
      <c r="A1089" s="308" t="s">
        <v>415</v>
      </c>
      <c r="B1089" s="309">
        <v>179</v>
      </c>
      <c r="C1089" s="309">
        <v>0</v>
      </c>
      <c r="D1089" s="309">
        <v>340</v>
      </c>
      <c r="E1089" s="310">
        <f t="shared" ref="E1089:E1092" si="160">(C1089+D1089)-B1089</f>
        <v>161</v>
      </c>
    </row>
    <row r="1090" spans="1:5" ht="15.6" x14ac:dyDescent="0.3">
      <c r="A1090" s="308" t="s">
        <v>416</v>
      </c>
      <c r="B1090" s="309">
        <v>94</v>
      </c>
      <c r="C1090" s="309">
        <v>0</v>
      </c>
      <c r="D1090" s="309">
        <v>94</v>
      </c>
      <c r="E1090" s="310">
        <f t="shared" si="160"/>
        <v>0</v>
      </c>
    </row>
    <row r="1091" spans="1:5" ht="15.6" x14ac:dyDescent="0.3">
      <c r="A1091" s="311" t="s">
        <v>417</v>
      </c>
      <c r="B1091" s="312">
        <v>500</v>
      </c>
      <c r="C1091" s="312">
        <v>0</v>
      </c>
      <c r="D1091" s="312">
        <v>500</v>
      </c>
      <c r="E1091" s="310">
        <f t="shared" si="160"/>
        <v>0</v>
      </c>
    </row>
    <row r="1092" spans="1:5" ht="15.6" x14ac:dyDescent="0.3">
      <c r="A1092" s="313" t="s">
        <v>419</v>
      </c>
      <c r="B1092" s="314">
        <v>97</v>
      </c>
      <c r="C1092" s="314">
        <v>0</v>
      </c>
      <c r="D1092" s="314">
        <v>112</v>
      </c>
      <c r="E1092" s="310">
        <f t="shared" si="160"/>
        <v>15</v>
      </c>
    </row>
    <row r="1093" spans="1:5" ht="15.6" x14ac:dyDescent="0.3">
      <c r="A1093" s="315"/>
      <c r="B1093" s="316"/>
      <c r="C1093" s="316"/>
      <c r="D1093" s="317" t="s">
        <v>418</v>
      </c>
      <c r="E1093" s="318">
        <f>SUM(E1086:E1092)</f>
        <v>184</v>
      </c>
    </row>
    <row r="1095" spans="1:5" ht="15.6" x14ac:dyDescent="0.3">
      <c r="A1095" s="305">
        <v>44885</v>
      </c>
      <c r="B1095" s="306"/>
      <c r="C1095" s="306"/>
      <c r="D1095" s="306"/>
      <c r="E1095" s="306"/>
    </row>
    <row r="1096" spans="1:5" ht="15.6" x14ac:dyDescent="0.3">
      <c r="A1096" s="307" t="s">
        <v>407</v>
      </c>
      <c r="B1096" s="298" t="s">
        <v>408</v>
      </c>
      <c r="C1096" s="298" t="s">
        <v>409</v>
      </c>
      <c r="D1096" s="298" t="s">
        <v>410</v>
      </c>
      <c r="E1096" s="292" t="s">
        <v>411</v>
      </c>
    </row>
    <row r="1097" spans="1:5" ht="15.6" x14ac:dyDescent="0.3">
      <c r="A1097" s="308" t="s">
        <v>412</v>
      </c>
      <c r="B1097" s="309">
        <v>292</v>
      </c>
      <c r="C1097" s="309">
        <v>0</v>
      </c>
      <c r="D1097" s="309">
        <v>292</v>
      </c>
      <c r="E1097" s="310">
        <f t="shared" ref="E1097:E1098" si="161">(C1097+D1097)-B1097</f>
        <v>0</v>
      </c>
    </row>
    <row r="1098" spans="1:5" ht="15.6" x14ac:dyDescent="0.3">
      <c r="A1098" s="308" t="s">
        <v>413</v>
      </c>
      <c r="B1098" s="309">
        <v>500</v>
      </c>
      <c r="C1098" s="309">
        <v>0</v>
      </c>
      <c r="D1098" s="309">
        <v>500</v>
      </c>
      <c r="E1098" s="310">
        <f t="shared" si="161"/>
        <v>0</v>
      </c>
    </row>
    <row r="1099" spans="1:5" ht="15.6" x14ac:dyDescent="0.3">
      <c r="A1099" s="308" t="s">
        <v>414</v>
      </c>
      <c r="B1099" s="309">
        <v>102</v>
      </c>
      <c r="C1099" s="309">
        <v>0</v>
      </c>
      <c r="D1099" s="309">
        <v>102</v>
      </c>
      <c r="E1099" s="310">
        <v>0</v>
      </c>
    </row>
    <row r="1100" spans="1:5" ht="15.6" x14ac:dyDescent="0.3">
      <c r="A1100" s="308" t="s">
        <v>415</v>
      </c>
      <c r="B1100" s="309">
        <v>158</v>
      </c>
      <c r="C1100" s="309">
        <v>240</v>
      </c>
      <c r="D1100" s="309">
        <v>179</v>
      </c>
      <c r="E1100" s="310">
        <f t="shared" ref="E1100:E1103" si="162">(C1100+D1100)-B1100</f>
        <v>261</v>
      </c>
    </row>
    <row r="1101" spans="1:5" ht="15.6" x14ac:dyDescent="0.3">
      <c r="A1101" s="308" t="s">
        <v>416</v>
      </c>
      <c r="B1101" s="309">
        <v>94</v>
      </c>
      <c r="C1101" s="309">
        <v>0</v>
      </c>
      <c r="D1101" s="309">
        <v>94</v>
      </c>
      <c r="E1101" s="310">
        <f t="shared" si="162"/>
        <v>0</v>
      </c>
    </row>
    <row r="1102" spans="1:5" ht="15.6" x14ac:dyDescent="0.3">
      <c r="A1102" s="311" t="s">
        <v>417</v>
      </c>
      <c r="B1102" s="312">
        <v>470</v>
      </c>
      <c r="C1102" s="312">
        <v>0</v>
      </c>
      <c r="D1102" s="312">
        <v>500</v>
      </c>
      <c r="E1102" s="310">
        <f t="shared" si="162"/>
        <v>30</v>
      </c>
    </row>
    <row r="1103" spans="1:5" ht="15.6" x14ac:dyDescent="0.3">
      <c r="A1103" s="313" t="s">
        <v>419</v>
      </c>
      <c r="B1103" s="314">
        <v>97</v>
      </c>
      <c r="C1103" s="314">
        <v>0</v>
      </c>
      <c r="D1103" s="314">
        <v>97</v>
      </c>
      <c r="E1103" s="310">
        <f t="shared" si="162"/>
        <v>0</v>
      </c>
    </row>
    <row r="1104" spans="1:5" ht="15.6" x14ac:dyDescent="0.3">
      <c r="A1104" s="315"/>
      <c r="B1104" s="316"/>
      <c r="C1104" s="316"/>
      <c r="D1104" s="317" t="s">
        <v>418</v>
      </c>
      <c r="E1104" s="318">
        <f>SUM(E1097:E1103)</f>
        <v>291</v>
      </c>
    </row>
    <row r="1106" spans="1:5" ht="15.6" x14ac:dyDescent="0.3">
      <c r="A1106" s="305">
        <v>44886</v>
      </c>
      <c r="B1106" s="306"/>
      <c r="C1106" s="306"/>
      <c r="D1106" s="306"/>
      <c r="E1106" s="306"/>
    </row>
    <row r="1107" spans="1:5" ht="15.6" x14ac:dyDescent="0.3">
      <c r="A1107" s="307" t="s">
        <v>407</v>
      </c>
      <c r="B1107" s="298" t="s">
        <v>408</v>
      </c>
      <c r="C1107" s="298" t="s">
        <v>409</v>
      </c>
      <c r="D1107" s="298" t="s">
        <v>410</v>
      </c>
      <c r="E1107" s="292" t="s">
        <v>411</v>
      </c>
    </row>
    <row r="1108" spans="1:5" ht="15.6" x14ac:dyDescent="0.3">
      <c r="A1108" s="308" t="s">
        <v>412</v>
      </c>
      <c r="B1108" s="309">
        <v>275</v>
      </c>
      <c r="C1108" s="309">
        <v>0</v>
      </c>
      <c r="D1108" s="309">
        <v>292</v>
      </c>
      <c r="E1108" s="310">
        <f t="shared" ref="E1108:E1109" si="163">(C1108+D1108)-B1108</f>
        <v>17</v>
      </c>
    </row>
    <row r="1109" spans="1:5" ht="15.6" x14ac:dyDescent="0.3">
      <c r="A1109" s="308" t="s">
        <v>413</v>
      </c>
      <c r="B1109" s="309">
        <v>484</v>
      </c>
      <c r="C1109" s="309">
        <v>0</v>
      </c>
      <c r="D1109" s="309">
        <v>500</v>
      </c>
      <c r="E1109" s="310">
        <f t="shared" si="163"/>
        <v>16</v>
      </c>
    </row>
    <row r="1110" spans="1:5" ht="15.6" x14ac:dyDescent="0.3">
      <c r="A1110" s="308" t="s">
        <v>414</v>
      </c>
      <c r="B1110" s="309">
        <v>102</v>
      </c>
      <c r="C1110" s="309">
        <v>0</v>
      </c>
      <c r="D1110" s="309">
        <v>102</v>
      </c>
      <c r="E1110" s="310">
        <v>0</v>
      </c>
    </row>
    <row r="1111" spans="1:5" ht="15.6" x14ac:dyDescent="0.3">
      <c r="A1111" s="308" t="s">
        <v>415</v>
      </c>
      <c r="B1111" s="309">
        <v>256</v>
      </c>
      <c r="C1111" s="309">
        <v>280</v>
      </c>
      <c r="D1111" s="309">
        <v>158</v>
      </c>
      <c r="E1111" s="310">
        <f t="shared" ref="E1111:E1114" si="164">(C1111+D1111)-B1111</f>
        <v>182</v>
      </c>
    </row>
    <row r="1112" spans="1:5" ht="15.6" x14ac:dyDescent="0.3">
      <c r="A1112" s="308" t="s">
        <v>416</v>
      </c>
      <c r="B1112" s="309">
        <v>90</v>
      </c>
      <c r="C1112" s="309">
        <v>0</v>
      </c>
      <c r="D1112" s="309">
        <v>94</v>
      </c>
      <c r="E1112" s="310">
        <f t="shared" si="164"/>
        <v>4</v>
      </c>
    </row>
    <row r="1113" spans="1:5" ht="15.6" x14ac:dyDescent="0.3">
      <c r="A1113" s="311" t="s">
        <v>417</v>
      </c>
      <c r="B1113" s="312">
        <v>470</v>
      </c>
      <c r="C1113" s="312">
        <v>0</v>
      </c>
      <c r="D1113" s="312">
        <v>470</v>
      </c>
      <c r="E1113" s="310">
        <f t="shared" si="164"/>
        <v>0</v>
      </c>
    </row>
    <row r="1114" spans="1:5" ht="15.6" x14ac:dyDescent="0.3">
      <c r="A1114" s="313" t="s">
        <v>419</v>
      </c>
      <c r="B1114" s="314">
        <v>97</v>
      </c>
      <c r="C1114" s="314">
        <v>0</v>
      </c>
      <c r="D1114" s="314">
        <v>97</v>
      </c>
      <c r="E1114" s="310">
        <f t="shared" si="164"/>
        <v>0</v>
      </c>
    </row>
    <row r="1115" spans="1:5" ht="15.6" x14ac:dyDescent="0.3">
      <c r="A1115" s="315"/>
      <c r="B1115" s="316"/>
      <c r="C1115" s="316"/>
      <c r="D1115" s="317" t="s">
        <v>418</v>
      </c>
      <c r="E1115" s="318">
        <f>SUM(E1108:E1114)</f>
        <v>219</v>
      </c>
    </row>
    <row r="1117" spans="1:5" ht="15.6" x14ac:dyDescent="0.3">
      <c r="A1117" s="305">
        <v>44887</v>
      </c>
      <c r="B1117" s="306"/>
      <c r="C1117" s="306"/>
      <c r="D1117" s="306"/>
      <c r="E1117" s="306"/>
    </row>
    <row r="1118" spans="1:5" ht="15.6" x14ac:dyDescent="0.3">
      <c r="A1118" s="307" t="s">
        <v>407</v>
      </c>
      <c r="B1118" s="298" t="s">
        <v>408</v>
      </c>
      <c r="C1118" s="298" t="s">
        <v>409</v>
      </c>
      <c r="D1118" s="298" t="s">
        <v>410</v>
      </c>
      <c r="E1118" s="292" t="s">
        <v>411</v>
      </c>
    </row>
    <row r="1119" spans="1:5" ht="15.6" x14ac:dyDescent="0.3">
      <c r="A1119" s="308" t="s">
        <v>412</v>
      </c>
      <c r="B1119" s="309">
        <v>263</v>
      </c>
      <c r="C1119" s="309">
        <v>0</v>
      </c>
      <c r="D1119" s="309">
        <v>275</v>
      </c>
      <c r="E1119" s="310">
        <f t="shared" ref="E1119:E1120" si="165">(C1119+D1119)-B1119</f>
        <v>12</v>
      </c>
    </row>
    <row r="1120" spans="1:5" ht="15.6" x14ac:dyDescent="0.3">
      <c r="A1120" s="308" t="s">
        <v>413</v>
      </c>
      <c r="B1120" s="309">
        <v>484</v>
      </c>
      <c r="C1120" s="309">
        <v>0</v>
      </c>
      <c r="D1120" s="309">
        <v>484</v>
      </c>
      <c r="E1120" s="310">
        <f t="shared" si="165"/>
        <v>0</v>
      </c>
    </row>
    <row r="1121" spans="1:5" ht="15.6" x14ac:dyDescent="0.3">
      <c r="A1121" s="308" t="s">
        <v>414</v>
      </c>
      <c r="B1121" s="309">
        <v>102</v>
      </c>
      <c r="C1121" s="309">
        <v>0</v>
      </c>
      <c r="D1121" s="309">
        <v>102</v>
      </c>
      <c r="E1121" s="310">
        <v>0</v>
      </c>
    </row>
    <row r="1122" spans="1:5" ht="15.6" x14ac:dyDescent="0.3">
      <c r="A1122" s="308" t="s">
        <v>415</v>
      </c>
      <c r="B1122" s="309">
        <v>0</v>
      </c>
      <c r="C1122" s="309">
        <v>0</v>
      </c>
      <c r="D1122" s="309">
        <v>256</v>
      </c>
      <c r="E1122" s="310">
        <f t="shared" ref="E1122:E1125" si="166">(C1122+D1122)-B1122</f>
        <v>256</v>
      </c>
    </row>
    <row r="1123" spans="1:5" ht="15.6" x14ac:dyDescent="0.3">
      <c r="A1123" s="308" t="s">
        <v>416</v>
      </c>
      <c r="B1123" s="309">
        <v>79</v>
      </c>
      <c r="C1123" s="309">
        <v>0</v>
      </c>
      <c r="D1123" s="309">
        <v>90</v>
      </c>
      <c r="E1123" s="310">
        <f t="shared" si="166"/>
        <v>11</v>
      </c>
    </row>
    <row r="1124" spans="1:5" ht="15.6" x14ac:dyDescent="0.3">
      <c r="A1124" s="311" t="s">
        <v>417</v>
      </c>
      <c r="B1124" s="312">
        <v>470</v>
      </c>
      <c r="C1124" s="312">
        <v>0</v>
      </c>
      <c r="D1124" s="312">
        <v>470</v>
      </c>
      <c r="E1124" s="310">
        <f t="shared" si="166"/>
        <v>0</v>
      </c>
    </row>
    <row r="1125" spans="1:5" ht="15.6" x14ac:dyDescent="0.3">
      <c r="A1125" s="313" t="s">
        <v>419</v>
      </c>
      <c r="B1125" s="314">
        <v>97</v>
      </c>
      <c r="C1125" s="314">
        <v>0</v>
      </c>
      <c r="D1125" s="314">
        <v>97</v>
      </c>
      <c r="E1125" s="310">
        <f t="shared" si="166"/>
        <v>0</v>
      </c>
    </row>
    <row r="1126" spans="1:5" ht="15.6" x14ac:dyDescent="0.3">
      <c r="A1126" s="315"/>
      <c r="B1126" s="316"/>
      <c r="C1126" s="316"/>
      <c r="D1126" s="317" t="s">
        <v>418</v>
      </c>
      <c r="E1126" s="318">
        <f>SUM(E1119:E1125)</f>
        <v>279</v>
      </c>
    </row>
    <row r="1129" spans="1:5" ht="15.6" x14ac:dyDescent="0.3">
      <c r="A1129" s="305">
        <v>44888</v>
      </c>
      <c r="B1129" s="306"/>
      <c r="C1129" s="306"/>
      <c r="D1129" s="306"/>
      <c r="E1129" s="306"/>
    </row>
    <row r="1130" spans="1:5" ht="15.6" x14ac:dyDescent="0.3">
      <c r="A1130" s="307" t="s">
        <v>407</v>
      </c>
      <c r="B1130" s="298" t="s">
        <v>408</v>
      </c>
      <c r="C1130" s="298" t="s">
        <v>409</v>
      </c>
      <c r="D1130" s="298" t="s">
        <v>410</v>
      </c>
      <c r="E1130" s="292" t="s">
        <v>411</v>
      </c>
    </row>
    <row r="1131" spans="1:5" ht="15.6" x14ac:dyDescent="0.3">
      <c r="A1131" s="308" t="s">
        <v>412</v>
      </c>
      <c r="B1131" s="309">
        <v>263</v>
      </c>
      <c r="C1131" s="309">
        <v>0</v>
      </c>
      <c r="D1131" s="309">
        <v>263</v>
      </c>
      <c r="E1131" s="310">
        <f t="shared" ref="E1131:E1132" si="167">(C1131+D1131)-B1131</f>
        <v>0</v>
      </c>
    </row>
    <row r="1132" spans="1:5" ht="15.6" x14ac:dyDescent="0.3">
      <c r="A1132" s="308" t="s">
        <v>413</v>
      </c>
      <c r="B1132" s="309">
        <v>484</v>
      </c>
      <c r="C1132" s="309">
        <v>0</v>
      </c>
      <c r="D1132" s="309">
        <v>484</v>
      </c>
      <c r="E1132" s="310">
        <f t="shared" si="167"/>
        <v>0</v>
      </c>
    </row>
    <row r="1133" spans="1:5" ht="15.6" x14ac:dyDescent="0.3">
      <c r="A1133" s="308" t="s">
        <v>414</v>
      </c>
      <c r="B1133" s="309">
        <v>102</v>
      </c>
      <c r="C1133" s="309">
        <v>0</v>
      </c>
      <c r="D1133" s="309">
        <v>102</v>
      </c>
      <c r="E1133" s="310">
        <v>0</v>
      </c>
    </row>
    <row r="1134" spans="1:5" ht="15.6" x14ac:dyDescent="0.3">
      <c r="A1134" s="308" t="s">
        <v>415</v>
      </c>
      <c r="B1134" s="309">
        <v>263</v>
      </c>
      <c r="C1134" s="309">
        <v>290</v>
      </c>
      <c r="D1134" s="309">
        <v>0</v>
      </c>
      <c r="E1134" s="310">
        <f t="shared" ref="E1134:E1137" si="168">(C1134+D1134)-B1134</f>
        <v>27</v>
      </c>
    </row>
    <row r="1135" spans="1:5" ht="15.6" x14ac:dyDescent="0.3">
      <c r="A1135" s="308" t="s">
        <v>416</v>
      </c>
      <c r="B1135" s="309">
        <v>79</v>
      </c>
      <c r="C1135" s="309">
        <v>0</v>
      </c>
      <c r="D1135" s="309">
        <v>79</v>
      </c>
      <c r="E1135" s="310">
        <f t="shared" si="168"/>
        <v>0</v>
      </c>
    </row>
    <row r="1136" spans="1:5" ht="15.6" x14ac:dyDescent="0.3">
      <c r="A1136" s="311" t="s">
        <v>417</v>
      </c>
      <c r="B1136" s="312">
        <v>470</v>
      </c>
      <c r="C1136" s="312">
        <v>0</v>
      </c>
      <c r="D1136" s="312">
        <v>470</v>
      </c>
      <c r="E1136" s="310">
        <f t="shared" si="168"/>
        <v>0</v>
      </c>
    </row>
    <row r="1137" spans="1:5" ht="15.6" x14ac:dyDescent="0.3">
      <c r="A1137" s="313" t="s">
        <v>419</v>
      </c>
      <c r="B1137" s="314">
        <v>97</v>
      </c>
      <c r="C1137" s="314">
        <v>0</v>
      </c>
      <c r="D1137" s="314">
        <v>97</v>
      </c>
      <c r="E1137" s="310">
        <f t="shared" si="168"/>
        <v>0</v>
      </c>
    </row>
    <row r="1138" spans="1:5" ht="15.6" x14ac:dyDescent="0.3">
      <c r="A1138" s="315"/>
      <c r="B1138" s="316"/>
      <c r="C1138" s="316"/>
      <c r="D1138" s="317" t="s">
        <v>418</v>
      </c>
      <c r="E1138" s="318">
        <f>SUM(E1131:E1137)</f>
        <v>27</v>
      </c>
    </row>
    <row r="1140" spans="1:5" ht="15.6" x14ac:dyDescent="0.3">
      <c r="A1140" s="305">
        <v>44889</v>
      </c>
      <c r="B1140" s="306"/>
      <c r="C1140" s="306"/>
      <c r="D1140" s="306"/>
      <c r="E1140" s="306"/>
    </row>
    <row r="1141" spans="1:5" ht="15.6" x14ac:dyDescent="0.3">
      <c r="A1141" s="307" t="s">
        <v>407</v>
      </c>
      <c r="B1141" s="298" t="s">
        <v>408</v>
      </c>
      <c r="C1141" s="298" t="s">
        <v>409</v>
      </c>
      <c r="D1141" s="298" t="s">
        <v>410</v>
      </c>
      <c r="E1141" s="292" t="s">
        <v>411</v>
      </c>
    </row>
    <row r="1142" spans="1:5" ht="15.6" x14ac:dyDescent="0.3">
      <c r="A1142" s="308" t="s">
        <v>412</v>
      </c>
      <c r="B1142" s="309">
        <v>263</v>
      </c>
      <c r="C1142" s="309">
        <v>0</v>
      </c>
      <c r="D1142" s="309">
        <v>263</v>
      </c>
      <c r="E1142" s="310">
        <f t="shared" ref="E1142:E1143" si="169">(C1142+D1142)-B1142</f>
        <v>0</v>
      </c>
    </row>
    <row r="1143" spans="1:5" ht="15.6" x14ac:dyDescent="0.3">
      <c r="A1143" s="308" t="s">
        <v>413</v>
      </c>
      <c r="B1143" s="309">
        <v>484</v>
      </c>
      <c r="C1143" s="309">
        <v>0</v>
      </c>
      <c r="D1143" s="309">
        <v>484</v>
      </c>
      <c r="E1143" s="310">
        <f t="shared" si="169"/>
        <v>0</v>
      </c>
    </row>
    <row r="1144" spans="1:5" ht="15.6" x14ac:dyDescent="0.3">
      <c r="A1144" s="308" t="s">
        <v>414</v>
      </c>
      <c r="B1144" s="309">
        <v>102</v>
      </c>
      <c r="C1144" s="309">
        <v>0</v>
      </c>
      <c r="D1144" s="309">
        <v>102</v>
      </c>
      <c r="E1144" s="310">
        <v>0</v>
      </c>
    </row>
    <row r="1145" spans="1:5" ht="15.6" x14ac:dyDescent="0.3">
      <c r="A1145" s="308" t="s">
        <v>415</v>
      </c>
      <c r="B1145" s="309">
        <v>263</v>
      </c>
      <c r="C1145" s="309">
        <v>0</v>
      </c>
      <c r="D1145" s="309">
        <v>263</v>
      </c>
      <c r="E1145" s="310">
        <f t="shared" ref="E1145:E1148" si="170">(C1145+D1145)-B1145</f>
        <v>0</v>
      </c>
    </row>
    <row r="1146" spans="1:5" ht="15.6" x14ac:dyDescent="0.3">
      <c r="A1146" s="308" t="s">
        <v>416</v>
      </c>
      <c r="B1146" s="309">
        <v>79</v>
      </c>
      <c r="C1146" s="309">
        <v>0</v>
      </c>
      <c r="D1146" s="309">
        <v>79</v>
      </c>
      <c r="E1146" s="310">
        <f t="shared" si="170"/>
        <v>0</v>
      </c>
    </row>
    <row r="1147" spans="1:5" ht="15.6" x14ac:dyDescent="0.3">
      <c r="A1147" s="311" t="s">
        <v>417</v>
      </c>
      <c r="B1147" s="312">
        <v>470</v>
      </c>
      <c r="C1147" s="312">
        <v>0</v>
      </c>
      <c r="D1147" s="312">
        <v>470</v>
      </c>
      <c r="E1147" s="310">
        <f t="shared" si="170"/>
        <v>0</v>
      </c>
    </row>
    <row r="1148" spans="1:5" ht="15.6" x14ac:dyDescent="0.3">
      <c r="A1148" s="313" t="s">
        <v>419</v>
      </c>
      <c r="B1148" s="314">
        <v>97</v>
      </c>
      <c r="C1148" s="314">
        <v>0</v>
      </c>
      <c r="D1148" s="314">
        <v>97</v>
      </c>
      <c r="E1148" s="310">
        <f t="shared" si="170"/>
        <v>0</v>
      </c>
    </row>
    <row r="1149" spans="1:5" ht="15.6" x14ac:dyDescent="0.3">
      <c r="A1149" s="315"/>
      <c r="B1149" s="316"/>
      <c r="C1149" s="316"/>
      <c r="D1149" s="317" t="s">
        <v>418</v>
      </c>
      <c r="E1149" s="318">
        <f>SUM(E1142:E1148)</f>
        <v>0</v>
      </c>
    </row>
    <row r="1151" spans="1:5" ht="15.6" x14ac:dyDescent="0.3">
      <c r="A1151" s="305">
        <v>44890</v>
      </c>
      <c r="B1151" s="306"/>
      <c r="C1151" s="306"/>
      <c r="D1151" s="306"/>
      <c r="E1151" s="306"/>
    </row>
    <row r="1152" spans="1:5" ht="15.6" x14ac:dyDescent="0.3">
      <c r="A1152" s="307" t="s">
        <v>407</v>
      </c>
      <c r="B1152" s="298" t="s">
        <v>408</v>
      </c>
      <c r="C1152" s="298" t="s">
        <v>409</v>
      </c>
      <c r="D1152" s="298" t="s">
        <v>410</v>
      </c>
      <c r="E1152" s="292" t="s">
        <v>411</v>
      </c>
    </row>
    <row r="1153" spans="1:5" ht="15.6" x14ac:dyDescent="0.3">
      <c r="A1153" s="308" t="s">
        <v>412</v>
      </c>
      <c r="B1153" s="309">
        <v>232</v>
      </c>
      <c r="C1153" s="309">
        <v>0</v>
      </c>
      <c r="D1153" s="309">
        <v>263</v>
      </c>
      <c r="E1153" s="310">
        <f t="shared" ref="E1153:E1154" si="171">(C1153+D1153)-B1153</f>
        <v>31</v>
      </c>
    </row>
    <row r="1154" spans="1:5" ht="15.6" x14ac:dyDescent="0.3">
      <c r="A1154" s="308" t="s">
        <v>413</v>
      </c>
      <c r="B1154" s="309">
        <v>484</v>
      </c>
      <c r="C1154" s="309">
        <v>0</v>
      </c>
      <c r="D1154" s="309">
        <v>484</v>
      </c>
      <c r="E1154" s="310">
        <f t="shared" si="171"/>
        <v>0</v>
      </c>
    </row>
    <row r="1155" spans="1:5" ht="15.6" x14ac:dyDescent="0.3">
      <c r="A1155" s="308" t="s">
        <v>414</v>
      </c>
      <c r="B1155" s="309">
        <v>102</v>
      </c>
      <c r="C1155" s="309">
        <v>0</v>
      </c>
      <c r="D1155" s="309">
        <v>102</v>
      </c>
      <c r="E1155" s="310">
        <v>0</v>
      </c>
    </row>
    <row r="1156" spans="1:5" ht="15.6" x14ac:dyDescent="0.3">
      <c r="A1156" s="308" t="s">
        <v>415</v>
      </c>
      <c r="B1156" s="309">
        <v>186</v>
      </c>
      <c r="C1156" s="309">
        <v>0</v>
      </c>
      <c r="D1156" s="309">
        <v>263</v>
      </c>
      <c r="E1156" s="310">
        <f t="shared" ref="E1156:E1159" si="172">(C1156+D1156)-B1156</f>
        <v>77</v>
      </c>
    </row>
    <row r="1157" spans="1:5" ht="15.6" x14ac:dyDescent="0.3">
      <c r="A1157" s="308" t="s">
        <v>416</v>
      </c>
      <c r="B1157" s="309">
        <v>39</v>
      </c>
      <c r="C1157" s="309">
        <v>0</v>
      </c>
      <c r="D1157" s="309">
        <v>79</v>
      </c>
      <c r="E1157" s="310">
        <f t="shared" si="172"/>
        <v>40</v>
      </c>
    </row>
    <row r="1158" spans="1:5" ht="15.6" x14ac:dyDescent="0.3">
      <c r="A1158" s="311" t="s">
        <v>417</v>
      </c>
      <c r="B1158" s="312">
        <v>470</v>
      </c>
      <c r="C1158" s="312">
        <v>0</v>
      </c>
      <c r="D1158" s="312">
        <v>470</v>
      </c>
      <c r="E1158" s="310">
        <f t="shared" si="172"/>
        <v>0</v>
      </c>
    </row>
    <row r="1159" spans="1:5" ht="15.6" x14ac:dyDescent="0.3">
      <c r="A1159" s="313" t="s">
        <v>419</v>
      </c>
      <c r="B1159" s="314">
        <v>97</v>
      </c>
      <c r="C1159" s="314">
        <v>0</v>
      </c>
      <c r="D1159" s="314">
        <v>97</v>
      </c>
      <c r="E1159" s="310">
        <f t="shared" si="172"/>
        <v>0</v>
      </c>
    </row>
    <row r="1160" spans="1:5" ht="15.6" x14ac:dyDescent="0.3">
      <c r="A1160" s="315"/>
      <c r="B1160" s="316"/>
      <c r="C1160" s="316"/>
      <c r="D1160" s="317" t="s">
        <v>418</v>
      </c>
      <c r="E1160" s="318">
        <f>SUM(E1153:E1159)</f>
        <v>148</v>
      </c>
    </row>
    <row r="1162" spans="1:5" ht="15.6" x14ac:dyDescent="0.3">
      <c r="A1162" s="305">
        <v>44891</v>
      </c>
      <c r="B1162" s="306"/>
      <c r="C1162" s="306"/>
      <c r="D1162" s="306"/>
      <c r="E1162" s="306"/>
    </row>
    <row r="1163" spans="1:5" ht="15.6" x14ac:dyDescent="0.3">
      <c r="A1163" s="307" t="s">
        <v>407</v>
      </c>
      <c r="B1163" s="298" t="s">
        <v>408</v>
      </c>
      <c r="C1163" s="298" t="s">
        <v>409</v>
      </c>
      <c r="D1163" s="298" t="s">
        <v>410</v>
      </c>
      <c r="E1163" s="292" t="s">
        <v>411</v>
      </c>
    </row>
    <row r="1164" spans="1:5" ht="15.6" x14ac:dyDescent="0.3">
      <c r="A1164" s="308" t="s">
        <v>412</v>
      </c>
      <c r="B1164" s="309">
        <v>213</v>
      </c>
      <c r="C1164" s="309">
        <v>0</v>
      </c>
      <c r="D1164" s="309">
        <v>232</v>
      </c>
      <c r="E1164" s="310">
        <f t="shared" ref="E1164:E1165" si="173">(C1164+D1164)-B1164</f>
        <v>19</v>
      </c>
    </row>
    <row r="1165" spans="1:5" ht="15.6" x14ac:dyDescent="0.3">
      <c r="A1165" s="308" t="s">
        <v>413</v>
      </c>
      <c r="B1165" s="309">
        <v>469</v>
      </c>
      <c r="C1165" s="309">
        <v>0</v>
      </c>
      <c r="D1165" s="309">
        <v>484</v>
      </c>
      <c r="E1165" s="310">
        <f t="shared" si="173"/>
        <v>15</v>
      </c>
    </row>
    <row r="1166" spans="1:5" ht="15.6" x14ac:dyDescent="0.3">
      <c r="A1166" s="308" t="s">
        <v>414</v>
      </c>
      <c r="B1166" s="309">
        <v>102</v>
      </c>
      <c r="C1166" s="309">
        <v>0</v>
      </c>
      <c r="D1166" s="309">
        <v>102</v>
      </c>
      <c r="E1166" s="310">
        <v>0</v>
      </c>
    </row>
    <row r="1167" spans="1:5" ht="15.6" x14ac:dyDescent="0.3">
      <c r="A1167" s="308" t="s">
        <v>415</v>
      </c>
      <c r="B1167" s="309">
        <v>144</v>
      </c>
      <c r="C1167" s="309">
        <v>0</v>
      </c>
      <c r="D1167" s="309">
        <v>186</v>
      </c>
      <c r="E1167" s="310">
        <f t="shared" ref="E1167:E1170" si="174">(C1167+D1167)-B1167</f>
        <v>42</v>
      </c>
    </row>
    <row r="1168" spans="1:5" ht="15.6" x14ac:dyDescent="0.3">
      <c r="A1168" s="308" t="s">
        <v>416</v>
      </c>
      <c r="B1168" s="309">
        <v>39</v>
      </c>
      <c r="C1168" s="309">
        <v>0</v>
      </c>
      <c r="D1168" s="309">
        <v>39</v>
      </c>
      <c r="E1168" s="310">
        <f t="shared" si="174"/>
        <v>0</v>
      </c>
    </row>
    <row r="1169" spans="1:5" ht="15.6" x14ac:dyDescent="0.3">
      <c r="A1169" s="311" t="s">
        <v>417</v>
      </c>
      <c r="B1169" s="312">
        <v>470</v>
      </c>
      <c r="C1169" s="312">
        <v>0</v>
      </c>
      <c r="D1169" s="312">
        <v>470</v>
      </c>
      <c r="E1169" s="310">
        <f t="shared" si="174"/>
        <v>0</v>
      </c>
    </row>
    <row r="1170" spans="1:5" ht="15.6" x14ac:dyDescent="0.3">
      <c r="A1170" s="313" t="s">
        <v>419</v>
      </c>
      <c r="B1170" s="314">
        <v>97</v>
      </c>
      <c r="C1170" s="314">
        <v>0</v>
      </c>
      <c r="D1170" s="314">
        <v>97</v>
      </c>
      <c r="E1170" s="310">
        <f t="shared" si="174"/>
        <v>0</v>
      </c>
    </row>
    <row r="1171" spans="1:5" ht="15.6" x14ac:dyDescent="0.3">
      <c r="A1171" s="315"/>
      <c r="B1171" s="316"/>
      <c r="C1171" s="316"/>
      <c r="D1171" s="317" t="s">
        <v>418</v>
      </c>
      <c r="E1171" s="318">
        <f>SUM(E1164:E1170)</f>
        <v>76</v>
      </c>
    </row>
    <row r="1173" spans="1:5" ht="15.6" x14ac:dyDescent="0.3">
      <c r="A1173" s="305">
        <v>44892</v>
      </c>
      <c r="B1173" s="306"/>
      <c r="C1173" s="306"/>
      <c r="D1173" s="306"/>
      <c r="E1173" s="306"/>
    </row>
    <row r="1174" spans="1:5" ht="15.6" x14ac:dyDescent="0.3">
      <c r="A1174" s="307" t="s">
        <v>407</v>
      </c>
      <c r="B1174" s="298" t="s">
        <v>408</v>
      </c>
      <c r="C1174" s="298" t="s">
        <v>409</v>
      </c>
      <c r="D1174" s="298" t="s">
        <v>410</v>
      </c>
      <c r="E1174" s="292" t="s">
        <v>411</v>
      </c>
    </row>
    <row r="1175" spans="1:5" ht="15.6" x14ac:dyDescent="0.3">
      <c r="A1175" s="308" t="s">
        <v>412</v>
      </c>
      <c r="B1175" s="309">
        <v>188</v>
      </c>
      <c r="C1175" s="309">
        <v>0</v>
      </c>
      <c r="D1175" s="309">
        <v>213</v>
      </c>
      <c r="E1175" s="310">
        <f t="shared" ref="E1175:E1176" si="175">(C1175+D1175)-B1175</f>
        <v>25</v>
      </c>
    </row>
    <row r="1176" spans="1:5" ht="15.6" x14ac:dyDescent="0.3">
      <c r="A1176" s="308" t="s">
        <v>413</v>
      </c>
      <c r="B1176" s="309">
        <v>469</v>
      </c>
      <c r="C1176" s="309">
        <v>0</v>
      </c>
      <c r="D1176" s="309">
        <v>469</v>
      </c>
      <c r="E1176" s="310">
        <f t="shared" si="175"/>
        <v>0</v>
      </c>
    </row>
    <row r="1177" spans="1:5" ht="15.6" x14ac:dyDescent="0.3">
      <c r="A1177" s="308" t="s">
        <v>414</v>
      </c>
      <c r="B1177" s="309">
        <v>102</v>
      </c>
      <c r="C1177" s="309">
        <v>0</v>
      </c>
      <c r="D1177" s="309">
        <v>102</v>
      </c>
      <c r="E1177" s="310">
        <v>0</v>
      </c>
    </row>
    <row r="1178" spans="1:5" ht="15.6" x14ac:dyDescent="0.3">
      <c r="A1178" s="308" t="s">
        <v>415</v>
      </c>
      <c r="B1178" s="309">
        <v>0</v>
      </c>
      <c r="C1178" s="309">
        <v>0</v>
      </c>
      <c r="D1178" s="309">
        <v>144</v>
      </c>
      <c r="E1178" s="310">
        <f t="shared" ref="E1178:E1181" si="176">(C1178+D1178)-B1178</f>
        <v>144</v>
      </c>
    </row>
    <row r="1179" spans="1:5" ht="15.6" x14ac:dyDescent="0.3">
      <c r="A1179" s="308" t="s">
        <v>416</v>
      </c>
      <c r="B1179" s="309">
        <v>39</v>
      </c>
      <c r="C1179" s="309">
        <v>0</v>
      </c>
      <c r="D1179" s="309">
        <v>39</v>
      </c>
      <c r="E1179" s="310">
        <f t="shared" si="176"/>
        <v>0</v>
      </c>
    </row>
    <row r="1180" spans="1:5" ht="15.6" x14ac:dyDescent="0.3">
      <c r="A1180" s="311" t="s">
        <v>417</v>
      </c>
      <c r="B1180" s="312">
        <v>470</v>
      </c>
      <c r="C1180" s="312">
        <v>0</v>
      </c>
      <c r="D1180" s="312">
        <v>470</v>
      </c>
      <c r="E1180" s="310">
        <f t="shared" si="176"/>
        <v>0</v>
      </c>
    </row>
    <row r="1181" spans="1:5" ht="15.6" x14ac:dyDescent="0.3">
      <c r="A1181" s="313" t="s">
        <v>419</v>
      </c>
      <c r="B1181" s="314">
        <v>73</v>
      </c>
      <c r="C1181" s="314">
        <v>0</v>
      </c>
      <c r="D1181" s="314">
        <v>97</v>
      </c>
      <c r="E1181" s="310">
        <f t="shared" si="176"/>
        <v>24</v>
      </c>
    </row>
    <row r="1182" spans="1:5" ht="15.6" x14ac:dyDescent="0.3">
      <c r="A1182" s="315"/>
      <c r="B1182" s="316"/>
      <c r="C1182" s="316"/>
      <c r="D1182" s="317" t="s">
        <v>418</v>
      </c>
      <c r="E1182" s="318">
        <f>SUM(E1175:E1181)</f>
        <v>193</v>
      </c>
    </row>
    <row r="1184" spans="1:5" ht="15.6" x14ac:dyDescent="0.3">
      <c r="A1184" s="305">
        <v>44893</v>
      </c>
      <c r="B1184" s="306"/>
      <c r="C1184" s="306"/>
      <c r="D1184" s="306"/>
      <c r="E1184" s="306"/>
    </row>
    <row r="1185" spans="1:5" ht="15.6" x14ac:dyDescent="0.3">
      <c r="A1185" s="307" t="s">
        <v>407</v>
      </c>
      <c r="B1185" s="298" t="s">
        <v>408</v>
      </c>
      <c r="C1185" s="298" t="s">
        <v>409</v>
      </c>
      <c r="D1185" s="298" t="s">
        <v>410</v>
      </c>
      <c r="E1185" s="292" t="s">
        <v>411</v>
      </c>
    </row>
    <row r="1186" spans="1:5" ht="15.6" x14ac:dyDescent="0.3">
      <c r="A1186" s="308" t="s">
        <v>412</v>
      </c>
      <c r="B1186" s="309">
        <v>150</v>
      </c>
      <c r="C1186" s="309">
        <v>0</v>
      </c>
      <c r="D1186" s="309">
        <v>188</v>
      </c>
      <c r="E1186" s="310">
        <f t="shared" ref="E1186:E1187" si="177">(C1186+D1186)-B1186</f>
        <v>38</v>
      </c>
    </row>
    <row r="1187" spans="1:5" ht="15.6" x14ac:dyDescent="0.3">
      <c r="A1187" s="308" t="s">
        <v>413</v>
      </c>
      <c r="B1187" s="309">
        <v>469</v>
      </c>
      <c r="C1187" s="309">
        <v>0</v>
      </c>
      <c r="D1187" s="309">
        <v>469</v>
      </c>
      <c r="E1187" s="310">
        <f t="shared" si="177"/>
        <v>0</v>
      </c>
    </row>
    <row r="1188" spans="1:5" ht="15.6" x14ac:dyDescent="0.3">
      <c r="A1188" s="308" t="s">
        <v>414</v>
      </c>
      <c r="B1188" s="309">
        <v>102</v>
      </c>
      <c r="C1188" s="309">
        <v>0</v>
      </c>
      <c r="D1188" s="309">
        <v>102</v>
      </c>
      <c r="E1188" s="310">
        <v>0</v>
      </c>
    </row>
    <row r="1189" spans="1:5" ht="15.6" x14ac:dyDescent="0.3">
      <c r="A1189" s="308" t="s">
        <v>415</v>
      </c>
      <c r="B1189" s="309">
        <v>350</v>
      </c>
      <c r="C1189" s="309">
        <v>300</v>
      </c>
      <c r="D1189" s="309">
        <v>0</v>
      </c>
      <c r="E1189" s="310">
        <f t="shared" ref="E1189:E1192" si="178">(C1189+D1189)-B1189</f>
        <v>-50</v>
      </c>
    </row>
    <row r="1190" spans="1:5" ht="15.6" x14ac:dyDescent="0.3">
      <c r="A1190" s="308" t="s">
        <v>416</v>
      </c>
      <c r="B1190" s="309">
        <v>28</v>
      </c>
      <c r="C1190" s="309">
        <v>0</v>
      </c>
      <c r="D1190" s="309">
        <v>39</v>
      </c>
      <c r="E1190" s="310">
        <f t="shared" si="178"/>
        <v>11</v>
      </c>
    </row>
    <row r="1191" spans="1:5" ht="15.6" x14ac:dyDescent="0.3">
      <c r="A1191" s="311" t="s">
        <v>417</v>
      </c>
      <c r="B1191" s="312">
        <v>470</v>
      </c>
      <c r="C1191" s="312">
        <v>0</v>
      </c>
      <c r="D1191" s="312">
        <v>470</v>
      </c>
      <c r="E1191" s="310">
        <f t="shared" si="178"/>
        <v>0</v>
      </c>
    </row>
    <row r="1192" spans="1:5" ht="15.6" x14ac:dyDescent="0.3">
      <c r="A1192" s="313" t="s">
        <v>419</v>
      </c>
      <c r="B1192" s="314">
        <v>73</v>
      </c>
      <c r="C1192" s="314">
        <v>0</v>
      </c>
      <c r="D1192" s="314">
        <v>73</v>
      </c>
      <c r="E1192" s="310">
        <f t="shared" si="178"/>
        <v>0</v>
      </c>
    </row>
    <row r="1193" spans="1:5" ht="15.6" x14ac:dyDescent="0.3">
      <c r="A1193" s="315"/>
      <c r="B1193" s="316"/>
      <c r="C1193" s="316"/>
      <c r="D1193" s="317" t="s">
        <v>418</v>
      </c>
      <c r="E1193" s="318">
        <f>SUM(E1186:E1192)</f>
        <v>-1</v>
      </c>
    </row>
    <row r="1195" spans="1:5" ht="15.6" x14ac:dyDescent="0.3">
      <c r="A1195" s="305">
        <v>44894</v>
      </c>
      <c r="B1195" s="306"/>
      <c r="C1195" s="306"/>
      <c r="D1195" s="306"/>
      <c r="E1195" s="306"/>
    </row>
    <row r="1196" spans="1:5" ht="15.6" x14ac:dyDescent="0.3">
      <c r="A1196" s="307" t="s">
        <v>407</v>
      </c>
      <c r="B1196" s="298" t="s">
        <v>408</v>
      </c>
      <c r="C1196" s="298" t="s">
        <v>409</v>
      </c>
      <c r="D1196" s="298" t="s">
        <v>410</v>
      </c>
      <c r="E1196" s="292" t="s">
        <v>411</v>
      </c>
    </row>
    <row r="1197" spans="1:5" ht="15.6" x14ac:dyDescent="0.3">
      <c r="A1197" s="308" t="s">
        <v>412</v>
      </c>
      <c r="B1197" s="309">
        <v>100</v>
      </c>
      <c r="C1197" s="309">
        <v>0</v>
      </c>
      <c r="D1197" s="309">
        <v>150</v>
      </c>
      <c r="E1197" s="310">
        <f t="shared" ref="E1197:E1198" si="179">(C1197+D1197)-B1197</f>
        <v>50</v>
      </c>
    </row>
    <row r="1198" spans="1:5" ht="15.6" x14ac:dyDescent="0.3">
      <c r="A1198" s="308" t="s">
        <v>413</v>
      </c>
      <c r="B1198" s="309">
        <v>469</v>
      </c>
      <c r="C1198" s="309">
        <v>0</v>
      </c>
      <c r="D1198" s="309">
        <v>469</v>
      </c>
      <c r="E1198" s="310">
        <f t="shared" si="179"/>
        <v>0</v>
      </c>
    </row>
    <row r="1199" spans="1:5" ht="15.6" x14ac:dyDescent="0.3">
      <c r="A1199" s="308" t="s">
        <v>414</v>
      </c>
      <c r="B1199" s="309">
        <v>102</v>
      </c>
      <c r="C1199" s="309">
        <v>0</v>
      </c>
      <c r="D1199" s="309">
        <v>102</v>
      </c>
      <c r="E1199" s="310">
        <v>0</v>
      </c>
    </row>
    <row r="1200" spans="1:5" ht="15.6" x14ac:dyDescent="0.3">
      <c r="A1200" s="308" t="s">
        <v>415</v>
      </c>
      <c r="B1200" s="309">
        <v>340</v>
      </c>
      <c r="C1200" s="309">
        <v>0</v>
      </c>
      <c r="D1200" s="309">
        <v>350</v>
      </c>
      <c r="E1200" s="310">
        <f t="shared" ref="E1200:E1203" si="180">(C1200+D1200)-B1200</f>
        <v>10</v>
      </c>
    </row>
    <row r="1201" spans="1:5" ht="15.6" x14ac:dyDescent="0.3">
      <c r="A1201" s="308" t="s">
        <v>416</v>
      </c>
      <c r="B1201" s="309">
        <v>70</v>
      </c>
      <c r="C1201" s="309">
        <v>42</v>
      </c>
      <c r="D1201" s="309">
        <v>28</v>
      </c>
      <c r="E1201" s="310">
        <f t="shared" si="180"/>
        <v>0</v>
      </c>
    </row>
    <row r="1202" spans="1:5" ht="15.6" x14ac:dyDescent="0.3">
      <c r="A1202" s="311" t="s">
        <v>417</v>
      </c>
      <c r="B1202" s="312">
        <v>470</v>
      </c>
      <c r="C1202" s="312">
        <v>0</v>
      </c>
      <c r="D1202" s="312">
        <v>470</v>
      </c>
      <c r="E1202" s="310">
        <f t="shared" si="180"/>
        <v>0</v>
      </c>
    </row>
    <row r="1203" spans="1:5" ht="15.6" x14ac:dyDescent="0.3">
      <c r="A1203" s="313" t="s">
        <v>419</v>
      </c>
      <c r="B1203" s="314">
        <v>73</v>
      </c>
      <c r="C1203" s="314">
        <v>0</v>
      </c>
      <c r="D1203" s="314">
        <v>73</v>
      </c>
      <c r="E1203" s="310">
        <f t="shared" si="180"/>
        <v>0</v>
      </c>
    </row>
    <row r="1204" spans="1:5" ht="15.6" x14ac:dyDescent="0.3">
      <c r="A1204" s="315"/>
      <c r="B1204" s="316"/>
      <c r="C1204" s="316"/>
      <c r="D1204" s="317" t="s">
        <v>418</v>
      </c>
      <c r="E1204" s="318">
        <f>SUM(E1197:E1203)</f>
        <v>60</v>
      </c>
    </row>
    <row r="1206" spans="1:5" ht="15.6" x14ac:dyDescent="0.3">
      <c r="A1206" s="305">
        <v>44895</v>
      </c>
      <c r="B1206" s="306"/>
      <c r="C1206" s="306"/>
      <c r="D1206" s="306"/>
      <c r="E1206" s="306"/>
    </row>
    <row r="1207" spans="1:5" ht="15.6" x14ac:dyDescent="0.3">
      <c r="A1207" s="307" t="s">
        <v>407</v>
      </c>
      <c r="B1207" s="298" t="s">
        <v>408</v>
      </c>
      <c r="C1207" s="298" t="s">
        <v>409</v>
      </c>
      <c r="D1207" s="298" t="s">
        <v>410</v>
      </c>
      <c r="E1207" s="292" t="s">
        <v>411</v>
      </c>
    </row>
    <row r="1208" spans="1:5" ht="15.6" x14ac:dyDescent="0.3">
      <c r="A1208" s="308" t="s">
        <v>412</v>
      </c>
      <c r="B1208" s="309">
        <v>100</v>
      </c>
      <c r="C1208" s="309">
        <v>270</v>
      </c>
      <c r="D1208" s="309">
        <v>363</v>
      </c>
      <c r="E1208" s="310">
        <f t="shared" ref="E1208:E1209" si="181">(C1208+D1208)-B1208</f>
        <v>533</v>
      </c>
    </row>
    <row r="1209" spans="1:5" ht="15.6" x14ac:dyDescent="0.3">
      <c r="A1209" s="308" t="s">
        <v>413</v>
      </c>
      <c r="B1209" s="309">
        <v>469</v>
      </c>
      <c r="C1209" s="309">
        <v>0</v>
      </c>
      <c r="D1209" s="309">
        <v>469</v>
      </c>
      <c r="E1209" s="310">
        <f t="shared" si="181"/>
        <v>0</v>
      </c>
    </row>
    <row r="1210" spans="1:5" ht="15.6" x14ac:dyDescent="0.3">
      <c r="A1210" s="308" t="s">
        <v>414</v>
      </c>
      <c r="B1210" s="309">
        <v>102</v>
      </c>
      <c r="C1210" s="309">
        <v>0</v>
      </c>
      <c r="D1210" s="309">
        <v>102</v>
      </c>
      <c r="E1210" s="310">
        <v>0</v>
      </c>
    </row>
    <row r="1211" spans="1:5" ht="15.6" x14ac:dyDescent="0.3">
      <c r="A1211" s="308" t="s">
        <v>415</v>
      </c>
      <c r="B1211" s="309">
        <v>347</v>
      </c>
      <c r="C1211" s="309">
        <v>0</v>
      </c>
      <c r="D1211" s="309">
        <v>340</v>
      </c>
      <c r="E1211" s="310">
        <f t="shared" ref="E1211:E1214" si="182">(C1211+D1211)-B1211</f>
        <v>-7</v>
      </c>
    </row>
    <row r="1212" spans="1:5" ht="15.6" x14ac:dyDescent="0.3">
      <c r="A1212" s="308" t="s">
        <v>416</v>
      </c>
      <c r="B1212" s="309">
        <v>176</v>
      </c>
      <c r="C1212" s="309">
        <v>90</v>
      </c>
      <c r="D1212" s="309">
        <v>70</v>
      </c>
      <c r="E1212" s="310">
        <f t="shared" si="182"/>
        <v>-16</v>
      </c>
    </row>
    <row r="1213" spans="1:5" ht="15.6" x14ac:dyDescent="0.3">
      <c r="A1213" s="311" t="s">
        <v>417</v>
      </c>
      <c r="B1213" s="312">
        <v>470</v>
      </c>
      <c r="C1213" s="312">
        <v>0</v>
      </c>
      <c r="D1213" s="312">
        <v>470</v>
      </c>
      <c r="E1213" s="310">
        <f t="shared" si="182"/>
        <v>0</v>
      </c>
    </row>
    <row r="1214" spans="1:5" ht="15.6" x14ac:dyDescent="0.3">
      <c r="A1214" s="313" t="s">
        <v>419</v>
      </c>
      <c r="B1214" s="314">
        <v>73</v>
      </c>
      <c r="C1214" s="314">
        <v>0</v>
      </c>
      <c r="D1214" s="314">
        <v>73</v>
      </c>
      <c r="E1214" s="310">
        <f t="shared" si="182"/>
        <v>0</v>
      </c>
    </row>
    <row r="1215" spans="1:5" ht="15.6" x14ac:dyDescent="0.3">
      <c r="A1215" s="315"/>
      <c r="B1215" s="316"/>
      <c r="C1215" s="316"/>
      <c r="D1215" s="317" t="s">
        <v>418</v>
      </c>
      <c r="E1215" s="318">
        <f>SUM(E1208:E1214)</f>
        <v>510</v>
      </c>
    </row>
    <row r="1217" spans="1:5" ht="15.6" x14ac:dyDescent="0.3">
      <c r="A1217" s="305">
        <v>44896</v>
      </c>
      <c r="B1217" s="306"/>
      <c r="C1217" s="306"/>
      <c r="D1217" s="306"/>
      <c r="E1217" s="306"/>
    </row>
    <row r="1218" spans="1:5" ht="15.6" x14ac:dyDescent="0.3">
      <c r="A1218" s="307" t="s">
        <v>407</v>
      </c>
      <c r="B1218" s="298" t="s">
        <v>408</v>
      </c>
      <c r="C1218" s="298" t="s">
        <v>409</v>
      </c>
      <c r="D1218" s="298" t="s">
        <v>410</v>
      </c>
      <c r="E1218" s="292" t="s">
        <v>411</v>
      </c>
    </row>
    <row r="1219" spans="1:5" ht="15.6" x14ac:dyDescent="0.3">
      <c r="A1219" s="308" t="s">
        <v>412</v>
      </c>
      <c r="B1219" s="309">
        <v>363</v>
      </c>
      <c r="C1219" s="309">
        <v>0</v>
      </c>
      <c r="D1219" s="309">
        <v>363</v>
      </c>
      <c r="E1219" s="310">
        <f t="shared" ref="E1219:E1220" si="183">(C1219+D1219)-B1219</f>
        <v>0</v>
      </c>
    </row>
    <row r="1220" spans="1:5" ht="15.6" x14ac:dyDescent="0.3">
      <c r="A1220" s="308" t="s">
        <v>413</v>
      </c>
      <c r="B1220" s="309">
        <v>469</v>
      </c>
      <c r="C1220" s="309">
        <v>0</v>
      </c>
      <c r="D1220" s="309">
        <v>469</v>
      </c>
      <c r="E1220" s="310">
        <f t="shared" si="183"/>
        <v>0</v>
      </c>
    </row>
    <row r="1221" spans="1:5" ht="15.6" x14ac:dyDescent="0.3">
      <c r="A1221" s="308" t="s">
        <v>414</v>
      </c>
      <c r="B1221" s="309">
        <v>102</v>
      </c>
      <c r="C1221" s="309">
        <v>0</v>
      </c>
      <c r="D1221" s="309">
        <v>102</v>
      </c>
      <c r="E1221" s="310">
        <v>0</v>
      </c>
    </row>
    <row r="1222" spans="1:5" ht="15.6" x14ac:dyDescent="0.3">
      <c r="A1222" s="308" t="s">
        <v>415</v>
      </c>
      <c r="B1222" s="309">
        <v>340</v>
      </c>
      <c r="C1222" s="309">
        <v>0</v>
      </c>
      <c r="D1222" s="309">
        <v>347</v>
      </c>
      <c r="E1222" s="310">
        <f t="shared" ref="E1222:E1225" si="184">(C1222+D1222)-B1222</f>
        <v>7</v>
      </c>
    </row>
    <row r="1223" spans="1:5" ht="15.6" x14ac:dyDescent="0.3">
      <c r="A1223" s="308" t="s">
        <v>416</v>
      </c>
      <c r="B1223" s="309">
        <v>163</v>
      </c>
      <c r="C1223" s="309">
        <v>0</v>
      </c>
      <c r="D1223" s="309">
        <v>176</v>
      </c>
      <c r="E1223" s="310">
        <f t="shared" si="184"/>
        <v>13</v>
      </c>
    </row>
    <row r="1224" spans="1:5" ht="15.6" x14ac:dyDescent="0.3">
      <c r="A1224" s="311" t="s">
        <v>417</v>
      </c>
      <c r="B1224" s="312">
        <v>470</v>
      </c>
      <c r="C1224" s="312">
        <v>0</v>
      </c>
      <c r="D1224" s="312">
        <v>470</v>
      </c>
      <c r="E1224" s="310">
        <f t="shared" si="184"/>
        <v>0</v>
      </c>
    </row>
    <row r="1225" spans="1:5" ht="15.6" x14ac:dyDescent="0.3">
      <c r="A1225" s="313" t="s">
        <v>419</v>
      </c>
      <c r="B1225" s="314">
        <v>73</v>
      </c>
      <c r="C1225" s="314">
        <v>0</v>
      </c>
      <c r="D1225" s="314">
        <v>73</v>
      </c>
      <c r="E1225" s="310">
        <f t="shared" si="184"/>
        <v>0</v>
      </c>
    </row>
    <row r="1226" spans="1:5" ht="15.6" x14ac:dyDescent="0.3">
      <c r="A1226" s="315"/>
      <c r="B1226" s="316"/>
      <c r="C1226" s="316"/>
      <c r="D1226" s="317" t="s">
        <v>418</v>
      </c>
      <c r="E1226" s="318">
        <f>SUM(E1219:E1225)</f>
        <v>20</v>
      </c>
    </row>
    <row r="1228" spans="1:5" ht="15.6" x14ac:dyDescent="0.3">
      <c r="A1228" s="305">
        <v>44897</v>
      </c>
      <c r="B1228" s="306"/>
      <c r="C1228" s="306"/>
      <c r="D1228" s="306"/>
      <c r="E1228" s="306"/>
    </row>
    <row r="1229" spans="1:5" ht="15.6" x14ac:dyDescent="0.3">
      <c r="A1229" s="307" t="s">
        <v>407</v>
      </c>
      <c r="B1229" s="298" t="s">
        <v>408</v>
      </c>
      <c r="C1229" s="298" t="s">
        <v>409</v>
      </c>
      <c r="D1229" s="298" t="s">
        <v>410</v>
      </c>
      <c r="E1229" s="292" t="s">
        <v>411</v>
      </c>
    </row>
    <row r="1230" spans="1:5" ht="15.6" x14ac:dyDescent="0.3">
      <c r="A1230" s="308" t="s">
        <v>412</v>
      </c>
      <c r="B1230" s="309">
        <v>325</v>
      </c>
      <c r="C1230" s="309">
        <v>0</v>
      </c>
      <c r="D1230" s="309">
        <v>363</v>
      </c>
      <c r="E1230" s="310">
        <f t="shared" ref="E1230:E1231" si="185">(C1230+D1230)-B1230</f>
        <v>38</v>
      </c>
    </row>
    <row r="1231" spans="1:5" ht="15.6" x14ac:dyDescent="0.3">
      <c r="A1231" s="308" t="s">
        <v>413</v>
      </c>
      <c r="B1231" s="309">
        <v>469</v>
      </c>
      <c r="C1231" s="309">
        <v>0</v>
      </c>
      <c r="D1231" s="309">
        <v>469</v>
      </c>
      <c r="E1231" s="310">
        <f t="shared" si="185"/>
        <v>0</v>
      </c>
    </row>
    <row r="1232" spans="1:5" ht="15.6" x14ac:dyDescent="0.3">
      <c r="A1232" s="308" t="s">
        <v>414</v>
      </c>
      <c r="B1232" s="309">
        <v>102</v>
      </c>
      <c r="C1232" s="309">
        <v>0</v>
      </c>
      <c r="D1232" s="309">
        <v>102</v>
      </c>
      <c r="E1232" s="310">
        <v>0</v>
      </c>
    </row>
    <row r="1233" spans="1:5" ht="15.6" x14ac:dyDescent="0.3">
      <c r="A1233" s="308" t="s">
        <v>415</v>
      </c>
      <c r="B1233" s="309">
        <v>263</v>
      </c>
      <c r="C1233" s="309">
        <v>0</v>
      </c>
      <c r="D1233" s="309">
        <v>340</v>
      </c>
      <c r="E1233" s="310">
        <f t="shared" ref="E1233:E1236" si="186">(C1233+D1233)-B1233</f>
        <v>77</v>
      </c>
    </row>
    <row r="1234" spans="1:5" ht="15.6" x14ac:dyDescent="0.3">
      <c r="A1234" s="308" t="s">
        <v>416</v>
      </c>
      <c r="B1234" s="309">
        <v>146</v>
      </c>
      <c r="C1234" s="309">
        <v>0</v>
      </c>
      <c r="D1234" s="309">
        <v>163</v>
      </c>
      <c r="E1234" s="310">
        <f t="shared" si="186"/>
        <v>17</v>
      </c>
    </row>
    <row r="1235" spans="1:5" ht="15.6" x14ac:dyDescent="0.3">
      <c r="A1235" s="311" t="s">
        <v>417</v>
      </c>
      <c r="B1235" s="312">
        <v>470</v>
      </c>
      <c r="C1235" s="312">
        <v>0</v>
      </c>
      <c r="D1235" s="312">
        <v>470</v>
      </c>
      <c r="E1235" s="310">
        <f t="shared" si="186"/>
        <v>0</v>
      </c>
    </row>
    <row r="1236" spans="1:5" ht="15.6" x14ac:dyDescent="0.3">
      <c r="A1236" s="313" t="s">
        <v>419</v>
      </c>
      <c r="B1236" s="314">
        <v>73</v>
      </c>
      <c r="C1236" s="314">
        <v>0</v>
      </c>
      <c r="D1236" s="314">
        <v>73</v>
      </c>
      <c r="E1236" s="310">
        <f t="shared" si="186"/>
        <v>0</v>
      </c>
    </row>
    <row r="1237" spans="1:5" ht="15.6" x14ac:dyDescent="0.3">
      <c r="A1237" s="315"/>
      <c r="B1237" s="316"/>
      <c r="C1237" s="316"/>
      <c r="D1237" s="317" t="s">
        <v>418</v>
      </c>
      <c r="E1237" s="318">
        <f>SUM(E1230:E1236)</f>
        <v>132</v>
      </c>
    </row>
    <row r="1239" spans="1:5" ht="15.6" x14ac:dyDescent="0.3">
      <c r="A1239" s="305">
        <v>44898</v>
      </c>
      <c r="B1239" s="306"/>
      <c r="C1239" s="306"/>
      <c r="D1239" s="306"/>
      <c r="E1239" s="306"/>
    </row>
    <row r="1240" spans="1:5" ht="15.6" x14ac:dyDescent="0.3">
      <c r="A1240" s="307" t="s">
        <v>407</v>
      </c>
      <c r="B1240" s="298" t="s">
        <v>408</v>
      </c>
      <c r="C1240" s="298" t="s">
        <v>409</v>
      </c>
      <c r="D1240" s="298" t="s">
        <v>410</v>
      </c>
      <c r="E1240" s="292" t="s">
        <v>411</v>
      </c>
    </row>
    <row r="1241" spans="1:5" ht="15.6" x14ac:dyDescent="0.3">
      <c r="A1241" s="308" t="s">
        <v>412</v>
      </c>
      <c r="B1241" s="309">
        <v>300</v>
      </c>
      <c r="C1241" s="309">
        <v>0</v>
      </c>
      <c r="D1241" s="309">
        <v>325</v>
      </c>
      <c r="E1241" s="310">
        <f t="shared" ref="E1241:E1242" si="187">(C1241+D1241)-B1241</f>
        <v>25</v>
      </c>
    </row>
    <row r="1242" spans="1:5" ht="15.6" x14ac:dyDescent="0.3">
      <c r="A1242" s="308" t="s">
        <v>413</v>
      </c>
      <c r="B1242" s="309">
        <v>469</v>
      </c>
      <c r="C1242" s="309">
        <v>0</v>
      </c>
      <c r="D1242" s="309">
        <v>469</v>
      </c>
      <c r="E1242" s="310">
        <f t="shared" si="187"/>
        <v>0</v>
      </c>
    </row>
    <row r="1243" spans="1:5" ht="15.6" x14ac:dyDescent="0.3">
      <c r="A1243" s="308" t="s">
        <v>414</v>
      </c>
      <c r="B1243" s="309">
        <v>102</v>
      </c>
      <c r="C1243" s="309">
        <v>0</v>
      </c>
      <c r="D1243" s="309">
        <v>102</v>
      </c>
      <c r="E1243" s="310">
        <v>0</v>
      </c>
    </row>
    <row r="1244" spans="1:5" ht="15.6" x14ac:dyDescent="0.3">
      <c r="A1244" s="308" t="s">
        <v>415</v>
      </c>
      <c r="B1244" s="309">
        <v>210</v>
      </c>
      <c r="C1244" s="309">
        <v>0</v>
      </c>
      <c r="D1244" s="309">
        <v>263</v>
      </c>
      <c r="E1244" s="310">
        <f t="shared" ref="E1244:E1247" si="188">(C1244+D1244)-B1244</f>
        <v>53</v>
      </c>
    </row>
    <row r="1245" spans="1:5" ht="15.6" x14ac:dyDescent="0.3">
      <c r="A1245" s="308" t="s">
        <v>416</v>
      </c>
      <c r="B1245" s="309">
        <v>146</v>
      </c>
      <c r="C1245" s="309">
        <v>0</v>
      </c>
      <c r="D1245" s="309">
        <v>146</v>
      </c>
      <c r="E1245" s="310">
        <f t="shared" si="188"/>
        <v>0</v>
      </c>
    </row>
    <row r="1246" spans="1:5" ht="15.6" x14ac:dyDescent="0.3">
      <c r="A1246" s="311" t="s">
        <v>417</v>
      </c>
      <c r="B1246" s="312">
        <v>470</v>
      </c>
      <c r="C1246" s="312">
        <v>0</v>
      </c>
      <c r="D1246" s="312">
        <v>470</v>
      </c>
      <c r="E1246" s="310">
        <f t="shared" si="188"/>
        <v>0</v>
      </c>
    </row>
    <row r="1247" spans="1:5" ht="15.6" x14ac:dyDescent="0.3">
      <c r="A1247" s="313" t="s">
        <v>419</v>
      </c>
      <c r="B1247" s="314">
        <v>73</v>
      </c>
      <c r="C1247" s="314">
        <v>0</v>
      </c>
      <c r="D1247" s="314">
        <v>73</v>
      </c>
      <c r="E1247" s="310">
        <f t="shared" si="188"/>
        <v>0</v>
      </c>
    </row>
    <row r="1248" spans="1:5" ht="15.6" x14ac:dyDescent="0.3">
      <c r="A1248" s="315"/>
      <c r="B1248" s="316"/>
      <c r="C1248" s="316"/>
      <c r="D1248" s="317" t="s">
        <v>418</v>
      </c>
      <c r="E1248" s="318">
        <f>SUM(E1241:E1247)</f>
        <v>78</v>
      </c>
    </row>
    <row r="1250" spans="1:5" ht="15.6" x14ac:dyDescent="0.3">
      <c r="A1250" s="305">
        <v>44899</v>
      </c>
      <c r="B1250" s="306"/>
      <c r="C1250" s="306"/>
      <c r="D1250" s="306"/>
      <c r="E1250" s="306"/>
    </row>
    <row r="1251" spans="1:5" ht="15.6" x14ac:dyDescent="0.3">
      <c r="A1251" s="307" t="s">
        <v>407</v>
      </c>
      <c r="B1251" s="298" t="s">
        <v>408</v>
      </c>
      <c r="C1251" s="298" t="s">
        <v>409</v>
      </c>
      <c r="D1251" s="298" t="s">
        <v>410</v>
      </c>
      <c r="E1251" s="292" t="s">
        <v>411</v>
      </c>
    </row>
    <row r="1252" spans="1:5" ht="15.6" x14ac:dyDescent="0.3">
      <c r="A1252" s="308" t="s">
        <v>412</v>
      </c>
      <c r="B1252" s="309">
        <v>275</v>
      </c>
      <c r="C1252" s="309">
        <v>0</v>
      </c>
      <c r="D1252" s="309">
        <v>300</v>
      </c>
      <c r="E1252" s="310">
        <f t="shared" ref="E1252:E1253" si="189">(C1252+D1252)-B1252</f>
        <v>25</v>
      </c>
    </row>
    <row r="1253" spans="1:5" ht="15.6" x14ac:dyDescent="0.3">
      <c r="A1253" s="308" t="s">
        <v>413</v>
      </c>
      <c r="B1253" s="309">
        <v>469</v>
      </c>
      <c r="C1253" s="309">
        <v>0</v>
      </c>
      <c r="D1253" s="309">
        <v>469</v>
      </c>
      <c r="E1253" s="310">
        <f t="shared" si="189"/>
        <v>0</v>
      </c>
    </row>
    <row r="1254" spans="1:5" ht="15.6" x14ac:dyDescent="0.3">
      <c r="A1254" s="308" t="s">
        <v>414</v>
      </c>
      <c r="B1254" s="309">
        <v>102</v>
      </c>
      <c r="C1254" s="309">
        <v>0</v>
      </c>
      <c r="D1254" s="309">
        <v>102</v>
      </c>
      <c r="E1254" s="310">
        <v>0</v>
      </c>
    </row>
    <row r="1255" spans="1:5" ht="15.6" x14ac:dyDescent="0.3">
      <c r="A1255" s="308" t="s">
        <v>415</v>
      </c>
      <c r="B1255" s="309">
        <v>231</v>
      </c>
      <c r="C1255" s="309">
        <v>0</v>
      </c>
      <c r="D1255" s="309">
        <v>210</v>
      </c>
      <c r="E1255" s="310">
        <f t="shared" ref="E1255:E1258" si="190">(C1255+D1255)-B1255</f>
        <v>-21</v>
      </c>
    </row>
    <row r="1256" spans="1:5" ht="15.6" x14ac:dyDescent="0.3">
      <c r="A1256" s="308" t="s">
        <v>416</v>
      </c>
      <c r="B1256" s="309">
        <v>146</v>
      </c>
      <c r="C1256" s="309">
        <v>0</v>
      </c>
      <c r="D1256" s="309">
        <v>146</v>
      </c>
      <c r="E1256" s="310">
        <f t="shared" si="190"/>
        <v>0</v>
      </c>
    </row>
    <row r="1257" spans="1:5" ht="15.6" x14ac:dyDescent="0.3">
      <c r="A1257" s="311" t="s">
        <v>417</v>
      </c>
      <c r="B1257" s="312">
        <v>470</v>
      </c>
      <c r="C1257" s="312">
        <v>0</v>
      </c>
      <c r="D1257" s="312">
        <v>470</v>
      </c>
      <c r="E1257" s="310">
        <f t="shared" si="190"/>
        <v>0</v>
      </c>
    </row>
    <row r="1258" spans="1:5" ht="15.6" x14ac:dyDescent="0.3">
      <c r="A1258" s="313" t="s">
        <v>419</v>
      </c>
      <c r="B1258" s="314">
        <v>73</v>
      </c>
      <c r="C1258" s="314">
        <v>0</v>
      </c>
      <c r="D1258" s="314">
        <v>73</v>
      </c>
      <c r="E1258" s="310">
        <f t="shared" si="190"/>
        <v>0</v>
      </c>
    </row>
    <row r="1259" spans="1:5" ht="15.6" x14ac:dyDescent="0.3">
      <c r="A1259" s="315"/>
      <c r="B1259" s="316"/>
      <c r="C1259" s="316"/>
      <c r="D1259" s="317" t="s">
        <v>418</v>
      </c>
      <c r="E1259" s="318">
        <f>SUM(E1252:E1258)</f>
        <v>4</v>
      </c>
    </row>
    <row r="1261" spans="1:5" ht="15.6" x14ac:dyDescent="0.3">
      <c r="A1261" s="305">
        <v>44900</v>
      </c>
      <c r="B1261" s="306"/>
      <c r="C1261" s="306"/>
      <c r="D1261" s="306"/>
      <c r="E1261" s="306"/>
    </row>
    <row r="1262" spans="1:5" ht="15.6" x14ac:dyDescent="0.3">
      <c r="A1262" s="307" t="s">
        <v>407</v>
      </c>
      <c r="B1262" s="298" t="s">
        <v>408</v>
      </c>
      <c r="C1262" s="298" t="s">
        <v>409</v>
      </c>
      <c r="D1262" s="298" t="s">
        <v>410</v>
      </c>
      <c r="E1262" s="292" t="s">
        <v>411</v>
      </c>
    </row>
    <row r="1263" spans="1:5" ht="15.6" x14ac:dyDescent="0.3">
      <c r="A1263" s="308" t="s">
        <v>412</v>
      </c>
      <c r="B1263" s="309">
        <v>240</v>
      </c>
      <c r="C1263" s="309">
        <v>0</v>
      </c>
      <c r="D1263" s="309">
        <v>275</v>
      </c>
      <c r="E1263" s="310">
        <f t="shared" ref="E1263:E1264" si="191">(C1263+D1263)-B1263</f>
        <v>35</v>
      </c>
    </row>
    <row r="1264" spans="1:5" ht="15.6" x14ac:dyDescent="0.3">
      <c r="A1264" s="308" t="s">
        <v>413</v>
      </c>
      <c r="B1264" s="309">
        <v>438</v>
      </c>
      <c r="C1264" s="309">
        <v>0</v>
      </c>
      <c r="D1264" s="309">
        <v>469</v>
      </c>
      <c r="E1264" s="310">
        <f t="shared" si="191"/>
        <v>31</v>
      </c>
    </row>
    <row r="1265" spans="1:5" ht="15.6" x14ac:dyDescent="0.3">
      <c r="A1265" s="308" t="s">
        <v>414</v>
      </c>
      <c r="B1265" s="309">
        <v>102</v>
      </c>
      <c r="C1265" s="309">
        <v>0</v>
      </c>
      <c r="D1265" s="309">
        <v>102</v>
      </c>
      <c r="E1265" s="310">
        <v>0</v>
      </c>
    </row>
    <row r="1266" spans="1:5" ht="15.6" x14ac:dyDescent="0.3">
      <c r="A1266" s="308" t="s">
        <v>415</v>
      </c>
      <c r="B1266" s="309">
        <v>168</v>
      </c>
      <c r="C1266" s="309">
        <v>0</v>
      </c>
      <c r="D1266" s="309">
        <v>231</v>
      </c>
      <c r="E1266" s="310">
        <f t="shared" ref="E1266:E1269" si="192">(C1266+D1266)-B1266</f>
        <v>63</v>
      </c>
    </row>
    <row r="1267" spans="1:5" ht="15.6" x14ac:dyDescent="0.3">
      <c r="A1267" s="308" t="s">
        <v>416</v>
      </c>
      <c r="B1267" s="309">
        <v>146</v>
      </c>
      <c r="C1267" s="309">
        <v>0</v>
      </c>
      <c r="D1267" s="309">
        <v>146</v>
      </c>
      <c r="E1267" s="310">
        <f t="shared" si="192"/>
        <v>0</v>
      </c>
    </row>
    <row r="1268" spans="1:5" ht="15.6" x14ac:dyDescent="0.3">
      <c r="A1268" s="311" t="s">
        <v>417</v>
      </c>
      <c r="B1268" s="312">
        <v>470</v>
      </c>
      <c r="C1268" s="312">
        <v>0</v>
      </c>
      <c r="D1268" s="312">
        <v>470</v>
      </c>
      <c r="E1268" s="310">
        <f t="shared" si="192"/>
        <v>0</v>
      </c>
    </row>
    <row r="1269" spans="1:5" ht="15.6" x14ac:dyDescent="0.3">
      <c r="A1269" s="313" t="s">
        <v>419</v>
      </c>
      <c r="B1269" s="314">
        <v>73</v>
      </c>
      <c r="C1269" s="314">
        <v>0</v>
      </c>
      <c r="D1269" s="314">
        <v>73</v>
      </c>
      <c r="E1269" s="310">
        <f t="shared" si="192"/>
        <v>0</v>
      </c>
    </row>
    <row r="1270" spans="1:5" ht="15.6" x14ac:dyDescent="0.3">
      <c r="A1270" s="315"/>
      <c r="B1270" s="316"/>
      <c r="C1270" s="316"/>
      <c r="D1270" s="317" t="s">
        <v>418</v>
      </c>
      <c r="E1270" s="318">
        <f>SUM(E1263:E1269)</f>
        <v>129</v>
      </c>
    </row>
    <row r="1272" spans="1:5" ht="15.6" x14ac:dyDescent="0.3">
      <c r="A1272" s="305">
        <v>44901</v>
      </c>
      <c r="B1272" s="306"/>
      <c r="C1272" s="306"/>
      <c r="D1272" s="306"/>
      <c r="E1272" s="306"/>
    </row>
    <row r="1273" spans="1:5" ht="15.6" x14ac:dyDescent="0.3">
      <c r="A1273" s="307" t="s">
        <v>407</v>
      </c>
      <c r="B1273" s="298" t="s">
        <v>408</v>
      </c>
      <c r="C1273" s="298" t="s">
        <v>409</v>
      </c>
      <c r="D1273" s="298" t="s">
        <v>410</v>
      </c>
      <c r="E1273" s="292" t="s">
        <v>411</v>
      </c>
    </row>
    <row r="1274" spans="1:5" ht="15.6" x14ac:dyDescent="0.3">
      <c r="A1274" s="308" t="s">
        <v>412</v>
      </c>
      <c r="B1274" s="309">
        <v>216</v>
      </c>
      <c r="C1274" s="309">
        <v>0</v>
      </c>
      <c r="D1274" s="309">
        <v>240</v>
      </c>
      <c r="E1274" s="310">
        <f t="shared" ref="E1274:E1275" si="193">(C1274+D1274)-B1274</f>
        <v>24</v>
      </c>
    </row>
    <row r="1275" spans="1:5" ht="15.6" x14ac:dyDescent="0.3">
      <c r="A1275" s="308" t="s">
        <v>413</v>
      </c>
      <c r="B1275" s="309">
        <v>380</v>
      </c>
      <c r="C1275" s="309">
        <v>0</v>
      </c>
      <c r="D1275" s="309">
        <v>438</v>
      </c>
      <c r="E1275" s="310">
        <f t="shared" si="193"/>
        <v>58</v>
      </c>
    </row>
    <row r="1276" spans="1:5" ht="15.6" x14ac:dyDescent="0.3">
      <c r="A1276" s="308" t="s">
        <v>414</v>
      </c>
      <c r="B1276" s="309">
        <v>102</v>
      </c>
      <c r="C1276" s="309">
        <v>0</v>
      </c>
      <c r="D1276" s="309">
        <v>102</v>
      </c>
      <c r="E1276" s="310">
        <v>0</v>
      </c>
    </row>
    <row r="1277" spans="1:5" ht="15.6" x14ac:dyDescent="0.3">
      <c r="A1277" s="308" t="s">
        <v>415</v>
      </c>
      <c r="B1277" s="309">
        <v>14</v>
      </c>
      <c r="C1277" s="309">
        <v>300</v>
      </c>
      <c r="D1277" s="309">
        <v>168</v>
      </c>
      <c r="E1277" s="310">
        <f t="shared" ref="E1277:E1280" si="194">(C1277+D1277)-B1277</f>
        <v>454</v>
      </c>
    </row>
    <row r="1278" spans="1:5" ht="15.6" x14ac:dyDescent="0.3">
      <c r="A1278" s="308" t="s">
        <v>416</v>
      </c>
      <c r="B1278" s="309">
        <v>118</v>
      </c>
      <c r="C1278" s="309">
        <v>0</v>
      </c>
      <c r="D1278" s="309">
        <v>146</v>
      </c>
      <c r="E1278" s="310">
        <f t="shared" si="194"/>
        <v>28</v>
      </c>
    </row>
    <row r="1279" spans="1:5" ht="15.6" x14ac:dyDescent="0.3">
      <c r="A1279" s="311" t="s">
        <v>417</v>
      </c>
      <c r="B1279" s="312">
        <v>470</v>
      </c>
      <c r="C1279" s="312">
        <v>0</v>
      </c>
      <c r="D1279" s="312">
        <v>470</v>
      </c>
      <c r="E1279" s="310">
        <f t="shared" si="194"/>
        <v>0</v>
      </c>
    </row>
    <row r="1280" spans="1:5" ht="15.6" x14ac:dyDescent="0.3">
      <c r="A1280" s="313" t="s">
        <v>419</v>
      </c>
      <c r="B1280" s="314">
        <v>73</v>
      </c>
      <c r="C1280" s="314">
        <v>0</v>
      </c>
      <c r="D1280" s="314">
        <v>73</v>
      </c>
      <c r="E1280" s="310">
        <f t="shared" si="194"/>
        <v>0</v>
      </c>
    </row>
    <row r="1281" spans="1:5" ht="15.6" x14ac:dyDescent="0.3">
      <c r="A1281" s="315"/>
      <c r="B1281" s="316"/>
      <c r="C1281" s="316"/>
      <c r="D1281" s="317" t="s">
        <v>418</v>
      </c>
      <c r="E1281" s="318">
        <f>SUM(E1274:E1280)</f>
        <v>564</v>
      </c>
    </row>
    <row r="1283" spans="1:5" ht="15.6" x14ac:dyDescent="0.3">
      <c r="A1283" s="305">
        <v>44902</v>
      </c>
      <c r="B1283" s="306"/>
      <c r="C1283" s="306"/>
      <c r="D1283" s="306"/>
      <c r="E1283" s="306"/>
    </row>
    <row r="1284" spans="1:5" ht="15.6" x14ac:dyDescent="0.3">
      <c r="A1284" s="307" t="s">
        <v>407</v>
      </c>
      <c r="B1284" s="298" t="s">
        <v>408</v>
      </c>
      <c r="C1284" s="298" t="s">
        <v>409</v>
      </c>
      <c r="D1284" s="298" t="s">
        <v>410</v>
      </c>
      <c r="E1284" s="292" t="s">
        <v>411</v>
      </c>
    </row>
    <row r="1285" spans="1:5" ht="15.6" x14ac:dyDescent="0.3">
      <c r="A1285" s="308" t="s">
        <v>412</v>
      </c>
      <c r="B1285" s="309">
        <v>113</v>
      </c>
      <c r="C1285" s="309">
        <v>0</v>
      </c>
      <c r="D1285" s="309">
        <v>216</v>
      </c>
      <c r="E1285" s="310">
        <f t="shared" ref="E1285:E1286" si="195">(C1285+D1285)-B1285</f>
        <v>103</v>
      </c>
    </row>
    <row r="1286" spans="1:5" ht="15.6" x14ac:dyDescent="0.3">
      <c r="A1286" s="308" t="s">
        <v>413</v>
      </c>
      <c r="B1286" s="309">
        <v>350</v>
      </c>
      <c r="C1286" s="309">
        <v>0</v>
      </c>
      <c r="D1286" s="309">
        <v>380</v>
      </c>
      <c r="E1286" s="310">
        <f t="shared" si="195"/>
        <v>30</v>
      </c>
    </row>
    <row r="1287" spans="1:5" ht="15.6" x14ac:dyDescent="0.3">
      <c r="A1287" s="308" t="s">
        <v>414</v>
      </c>
      <c r="B1287" s="309">
        <v>102</v>
      </c>
      <c r="C1287" s="309">
        <v>0</v>
      </c>
      <c r="D1287" s="309">
        <v>102</v>
      </c>
      <c r="E1287" s="310">
        <v>0</v>
      </c>
    </row>
    <row r="1288" spans="1:5" ht="15.6" x14ac:dyDescent="0.3">
      <c r="A1288" s="308" t="s">
        <v>415</v>
      </c>
      <c r="B1288" s="309">
        <v>7</v>
      </c>
      <c r="C1288" s="309">
        <v>300</v>
      </c>
      <c r="D1288" s="309">
        <v>14</v>
      </c>
      <c r="E1288" s="310">
        <f t="shared" ref="E1288:E1291" si="196">(C1288+D1288)-B1288</f>
        <v>307</v>
      </c>
    </row>
    <row r="1289" spans="1:5" ht="15.6" x14ac:dyDescent="0.3">
      <c r="A1289" s="308" t="s">
        <v>416</v>
      </c>
      <c r="B1289" s="309">
        <v>94</v>
      </c>
      <c r="C1289" s="309">
        <v>0</v>
      </c>
      <c r="D1289" s="309">
        <v>118</v>
      </c>
      <c r="E1289" s="310">
        <f t="shared" si="196"/>
        <v>24</v>
      </c>
    </row>
    <row r="1290" spans="1:5" ht="15.6" x14ac:dyDescent="0.3">
      <c r="A1290" s="311" t="s">
        <v>417</v>
      </c>
      <c r="B1290" s="312">
        <v>470</v>
      </c>
      <c r="C1290" s="312">
        <v>0</v>
      </c>
      <c r="D1290" s="312">
        <v>470</v>
      </c>
      <c r="E1290" s="310">
        <f t="shared" si="196"/>
        <v>0</v>
      </c>
    </row>
    <row r="1291" spans="1:5" ht="15.6" x14ac:dyDescent="0.3">
      <c r="A1291" s="313" t="s">
        <v>419</v>
      </c>
      <c r="B1291" s="314">
        <v>73</v>
      </c>
      <c r="C1291" s="314">
        <v>0</v>
      </c>
      <c r="D1291" s="314">
        <v>73</v>
      </c>
      <c r="E1291" s="310">
        <f t="shared" si="196"/>
        <v>0</v>
      </c>
    </row>
    <row r="1292" spans="1:5" ht="15.6" x14ac:dyDescent="0.3">
      <c r="A1292" s="315"/>
      <c r="B1292" s="316"/>
      <c r="C1292" s="316"/>
      <c r="D1292" s="317" t="s">
        <v>418</v>
      </c>
      <c r="E1292" s="318">
        <f>SUM(E1285:E1291)</f>
        <v>464</v>
      </c>
    </row>
    <row r="1294" spans="1:5" ht="15.6" x14ac:dyDescent="0.3">
      <c r="A1294" s="305">
        <v>44903</v>
      </c>
      <c r="B1294" s="306"/>
      <c r="C1294" s="306"/>
      <c r="D1294" s="306"/>
      <c r="E1294" s="306"/>
    </row>
    <row r="1295" spans="1:5" ht="15.6" x14ac:dyDescent="0.3">
      <c r="A1295" s="307" t="s">
        <v>407</v>
      </c>
      <c r="B1295" s="298" t="s">
        <v>408</v>
      </c>
      <c r="C1295" s="298" t="s">
        <v>409</v>
      </c>
      <c r="D1295" s="298" t="s">
        <v>410</v>
      </c>
      <c r="E1295" s="292" t="s">
        <v>411</v>
      </c>
    </row>
    <row r="1296" spans="1:5" ht="15.6" x14ac:dyDescent="0.3">
      <c r="A1296" s="308" t="s">
        <v>412</v>
      </c>
      <c r="B1296" s="309">
        <v>364</v>
      </c>
      <c r="C1296" s="309">
        <v>267</v>
      </c>
      <c r="D1296" s="309">
        <v>113</v>
      </c>
      <c r="E1296" s="310">
        <f t="shared" ref="E1296:E1297" si="197">(C1296+D1296)-B1296</f>
        <v>16</v>
      </c>
    </row>
    <row r="1297" spans="1:5" ht="15.6" x14ac:dyDescent="0.3">
      <c r="A1297" s="308" t="s">
        <v>413</v>
      </c>
      <c r="B1297" s="309">
        <v>500</v>
      </c>
      <c r="C1297" s="309">
        <v>233</v>
      </c>
      <c r="D1297" s="309">
        <v>350</v>
      </c>
      <c r="E1297" s="310">
        <f t="shared" si="197"/>
        <v>83</v>
      </c>
    </row>
    <row r="1298" spans="1:5" ht="15.6" x14ac:dyDescent="0.3">
      <c r="A1298" s="308" t="s">
        <v>414</v>
      </c>
      <c r="B1298" s="309">
        <v>102</v>
      </c>
      <c r="C1298" s="309">
        <v>0</v>
      </c>
      <c r="D1298" s="309">
        <v>102</v>
      </c>
      <c r="E1298" s="310">
        <v>0</v>
      </c>
    </row>
    <row r="1299" spans="1:5" ht="15.6" x14ac:dyDescent="0.3">
      <c r="A1299" s="308" t="s">
        <v>415</v>
      </c>
      <c r="B1299" s="309">
        <v>354</v>
      </c>
      <c r="C1299" s="309">
        <v>310</v>
      </c>
      <c r="D1299" s="309">
        <v>7</v>
      </c>
      <c r="E1299" s="310">
        <f t="shared" ref="E1299:E1302" si="198">(C1299+D1299)-B1299</f>
        <v>-37</v>
      </c>
    </row>
    <row r="1300" spans="1:5" ht="15.6" x14ac:dyDescent="0.3">
      <c r="A1300" s="308" t="s">
        <v>416</v>
      </c>
      <c r="B1300" s="309">
        <v>51</v>
      </c>
      <c r="C1300" s="309">
        <v>0</v>
      </c>
      <c r="D1300" s="309">
        <v>94</v>
      </c>
      <c r="E1300" s="310">
        <f t="shared" si="198"/>
        <v>43</v>
      </c>
    </row>
    <row r="1301" spans="1:5" ht="15.6" x14ac:dyDescent="0.3">
      <c r="A1301" s="311" t="s">
        <v>417</v>
      </c>
      <c r="B1301" s="312">
        <v>450</v>
      </c>
      <c r="C1301" s="312">
        <v>0</v>
      </c>
      <c r="D1301" s="312">
        <v>470</v>
      </c>
      <c r="E1301" s="310">
        <f t="shared" si="198"/>
        <v>20</v>
      </c>
    </row>
    <row r="1302" spans="1:5" ht="15.6" x14ac:dyDescent="0.3">
      <c r="A1302" s="313" t="s">
        <v>419</v>
      </c>
      <c r="B1302" s="314">
        <v>73</v>
      </c>
      <c r="C1302" s="314">
        <v>0</v>
      </c>
      <c r="D1302" s="314">
        <v>73</v>
      </c>
      <c r="E1302" s="310">
        <f t="shared" si="198"/>
        <v>0</v>
      </c>
    </row>
    <row r="1303" spans="1:5" ht="15.6" x14ac:dyDescent="0.3">
      <c r="A1303" s="315"/>
      <c r="B1303" s="316"/>
      <c r="C1303" s="316"/>
      <c r="D1303" s="317" t="s">
        <v>418</v>
      </c>
      <c r="E1303" s="318">
        <f>SUM(E1296:E1302)</f>
        <v>125</v>
      </c>
    </row>
    <row r="1305" spans="1:5" ht="15.6" x14ac:dyDescent="0.3">
      <c r="A1305" s="305">
        <v>44904</v>
      </c>
      <c r="B1305" s="306"/>
      <c r="C1305" s="306"/>
      <c r="D1305" s="306"/>
      <c r="E1305" s="306"/>
    </row>
    <row r="1306" spans="1:5" ht="15.6" x14ac:dyDescent="0.3">
      <c r="A1306" s="307" t="s">
        <v>407</v>
      </c>
      <c r="B1306" s="298" t="s">
        <v>408</v>
      </c>
      <c r="C1306" s="298" t="s">
        <v>409</v>
      </c>
      <c r="D1306" s="298" t="s">
        <v>410</v>
      </c>
      <c r="E1306" s="292" t="s">
        <v>411</v>
      </c>
    </row>
    <row r="1307" spans="1:5" ht="15.6" x14ac:dyDescent="0.3">
      <c r="A1307" s="308" t="s">
        <v>412</v>
      </c>
      <c r="B1307" s="309">
        <v>340</v>
      </c>
      <c r="C1307" s="309">
        <v>0</v>
      </c>
      <c r="D1307" s="309">
        <v>364</v>
      </c>
      <c r="E1307" s="310">
        <f t="shared" ref="E1307:E1308" si="199">(C1307+D1307)-B1307</f>
        <v>24</v>
      </c>
    </row>
    <row r="1308" spans="1:5" ht="15.6" x14ac:dyDescent="0.3">
      <c r="A1308" s="308" t="s">
        <v>413</v>
      </c>
      <c r="B1308" s="309">
        <v>500</v>
      </c>
      <c r="C1308" s="309">
        <v>0</v>
      </c>
      <c r="D1308" s="309">
        <v>500</v>
      </c>
      <c r="E1308" s="310">
        <f t="shared" si="199"/>
        <v>0</v>
      </c>
    </row>
    <row r="1309" spans="1:5" ht="15.6" x14ac:dyDescent="0.3">
      <c r="A1309" s="308" t="s">
        <v>414</v>
      </c>
      <c r="B1309" s="309">
        <v>102</v>
      </c>
      <c r="C1309" s="309">
        <v>0</v>
      </c>
      <c r="D1309" s="309">
        <v>102</v>
      </c>
      <c r="E1309" s="310">
        <v>0</v>
      </c>
    </row>
    <row r="1310" spans="1:5" ht="15.6" x14ac:dyDescent="0.3">
      <c r="A1310" s="308" t="s">
        <v>415</v>
      </c>
      <c r="B1310" s="309">
        <v>252</v>
      </c>
      <c r="C1310" s="309">
        <v>0</v>
      </c>
      <c r="D1310" s="309">
        <v>354</v>
      </c>
      <c r="E1310" s="310">
        <f t="shared" ref="E1310:E1313" si="200">(C1310+D1310)-B1310</f>
        <v>102</v>
      </c>
    </row>
    <row r="1311" spans="1:5" ht="15.6" x14ac:dyDescent="0.3">
      <c r="A1311" s="308" t="s">
        <v>416</v>
      </c>
      <c r="B1311" s="309">
        <v>51</v>
      </c>
      <c r="C1311" s="309">
        <v>0</v>
      </c>
      <c r="D1311" s="309">
        <v>51</v>
      </c>
      <c r="E1311" s="310">
        <f t="shared" si="200"/>
        <v>0</v>
      </c>
    </row>
    <row r="1312" spans="1:5" ht="15.6" x14ac:dyDescent="0.3">
      <c r="A1312" s="311" t="s">
        <v>417</v>
      </c>
      <c r="B1312" s="312">
        <v>380</v>
      </c>
      <c r="C1312" s="312">
        <v>0</v>
      </c>
      <c r="D1312" s="312">
        <v>450</v>
      </c>
      <c r="E1312" s="310">
        <f t="shared" si="200"/>
        <v>70</v>
      </c>
    </row>
    <row r="1313" spans="1:5" ht="15.6" x14ac:dyDescent="0.3">
      <c r="A1313" s="313" t="s">
        <v>419</v>
      </c>
      <c r="B1313" s="314">
        <v>73</v>
      </c>
      <c r="C1313" s="314">
        <v>0</v>
      </c>
      <c r="D1313" s="314">
        <v>73</v>
      </c>
      <c r="E1313" s="310">
        <f t="shared" si="200"/>
        <v>0</v>
      </c>
    </row>
    <row r="1314" spans="1:5" ht="15.6" x14ac:dyDescent="0.3">
      <c r="A1314" s="315"/>
      <c r="B1314" s="316"/>
      <c r="C1314" s="316"/>
      <c r="D1314" s="317" t="s">
        <v>418</v>
      </c>
      <c r="E1314" s="318">
        <f>SUM(E1307:E1313)</f>
        <v>196</v>
      </c>
    </row>
    <row r="1316" spans="1:5" ht="15.6" x14ac:dyDescent="0.3">
      <c r="A1316" s="305">
        <v>44905</v>
      </c>
      <c r="B1316" s="306"/>
      <c r="C1316" s="306"/>
      <c r="D1316" s="306"/>
      <c r="E1316" s="306"/>
    </row>
    <row r="1317" spans="1:5" ht="15.6" x14ac:dyDescent="0.3">
      <c r="A1317" s="307" t="s">
        <v>407</v>
      </c>
      <c r="B1317" s="298" t="s">
        <v>408</v>
      </c>
      <c r="C1317" s="298" t="s">
        <v>409</v>
      </c>
      <c r="D1317" s="298" t="s">
        <v>410</v>
      </c>
      <c r="E1317" s="292" t="s">
        <v>411</v>
      </c>
    </row>
    <row r="1318" spans="1:5" ht="15.6" x14ac:dyDescent="0.3">
      <c r="A1318" s="308" t="s">
        <v>412</v>
      </c>
      <c r="B1318" s="309">
        <v>325</v>
      </c>
      <c r="C1318" s="309">
        <v>0</v>
      </c>
      <c r="D1318" s="309">
        <v>340</v>
      </c>
      <c r="E1318" s="310">
        <f t="shared" ref="E1318:E1319" si="201">(C1318+D1318)-B1318</f>
        <v>15</v>
      </c>
    </row>
    <row r="1319" spans="1:5" ht="15.6" x14ac:dyDescent="0.3">
      <c r="A1319" s="308" t="s">
        <v>413</v>
      </c>
      <c r="B1319" s="309">
        <v>500</v>
      </c>
      <c r="C1319" s="309">
        <v>0</v>
      </c>
      <c r="D1319" s="309">
        <v>500</v>
      </c>
      <c r="E1319" s="310">
        <f t="shared" si="201"/>
        <v>0</v>
      </c>
    </row>
    <row r="1320" spans="1:5" ht="15.6" x14ac:dyDescent="0.3">
      <c r="A1320" s="308" t="s">
        <v>414</v>
      </c>
      <c r="B1320" s="309">
        <v>102</v>
      </c>
      <c r="C1320" s="309">
        <v>0</v>
      </c>
      <c r="D1320" s="309">
        <v>102</v>
      </c>
      <c r="E1320" s="310">
        <v>0</v>
      </c>
    </row>
    <row r="1321" spans="1:5" ht="15.6" x14ac:dyDescent="0.3">
      <c r="A1321" s="308" t="s">
        <v>415</v>
      </c>
      <c r="B1321" s="309">
        <v>182</v>
      </c>
      <c r="C1321" s="309">
        <v>0</v>
      </c>
      <c r="D1321" s="309">
        <v>252</v>
      </c>
      <c r="E1321" s="310">
        <f t="shared" ref="E1321:E1324" si="202">(C1321+D1321)-B1321</f>
        <v>70</v>
      </c>
    </row>
    <row r="1322" spans="1:5" ht="15.6" x14ac:dyDescent="0.3">
      <c r="A1322" s="308" t="s">
        <v>416</v>
      </c>
      <c r="B1322" s="309">
        <v>45</v>
      </c>
      <c r="C1322" s="309">
        <v>0</v>
      </c>
      <c r="D1322" s="309">
        <v>51</v>
      </c>
      <c r="E1322" s="310">
        <f t="shared" si="202"/>
        <v>6</v>
      </c>
    </row>
    <row r="1323" spans="1:5" ht="15.6" x14ac:dyDescent="0.3">
      <c r="A1323" s="311" t="s">
        <v>417</v>
      </c>
      <c r="B1323" s="312">
        <v>350</v>
      </c>
      <c r="C1323" s="312">
        <v>0</v>
      </c>
      <c r="D1323" s="312">
        <v>380</v>
      </c>
      <c r="E1323" s="310">
        <f t="shared" si="202"/>
        <v>30</v>
      </c>
    </row>
    <row r="1324" spans="1:5" ht="15.6" x14ac:dyDescent="0.3">
      <c r="A1324" s="313" t="s">
        <v>419</v>
      </c>
      <c r="B1324" s="314">
        <v>68</v>
      </c>
      <c r="C1324" s="314">
        <v>0</v>
      </c>
      <c r="D1324" s="314">
        <v>73</v>
      </c>
      <c r="E1324" s="310">
        <f t="shared" si="202"/>
        <v>5</v>
      </c>
    </row>
    <row r="1325" spans="1:5" ht="15.6" x14ac:dyDescent="0.3">
      <c r="A1325" s="315"/>
      <c r="B1325" s="316"/>
      <c r="C1325" s="316"/>
      <c r="D1325" s="317" t="s">
        <v>418</v>
      </c>
      <c r="E1325" s="318">
        <f>SUM(E1318:E1324)</f>
        <v>126</v>
      </c>
    </row>
    <row r="1327" spans="1:5" ht="15.6" x14ac:dyDescent="0.3">
      <c r="A1327" s="305">
        <v>44906</v>
      </c>
      <c r="B1327" s="306"/>
      <c r="C1327" s="306"/>
      <c r="D1327" s="306"/>
      <c r="E1327" s="306"/>
    </row>
    <row r="1328" spans="1:5" ht="15.6" x14ac:dyDescent="0.3">
      <c r="A1328" s="307" t="s">
        <v>407</v>
      </c>
      <c r="B1328" s="298" t="s">
        <v>408</v>
      </c>
      <c r="C1328" s="298" t="s">
        <v>409</v>
      </c>
      <c r="D1328" s="298" t="s">
        <v>410</v>
      </c>
      <c r="E1328" s="292" t="s">
        <v>411</v>
      </c>
    </row>
    <row r="1329" spans="1:5" ht="15.6" x14ac:dyDescent="0.3">
      <c r="A1329" s="308" t="s">
        <v>412</v>
      </c>
      <c r="B1329" s="309">
        <v>313</v>
      </c>
      <c r="C1329" s="309">
        <v>0</v>
      </c>
      <c r="D1329" s="309">
        <v>325</v>
      </c>
      <c r="E1329" s="310">
        <f t="shared" ref="E1329:E1330" si="203">(C1329+D1329)-B1329</f>
        <v>12</v>
      </c>
    </row>
    <row r="1330" spans="1:5" ht="15.6" x14ac:dyDescent="0.3">
      <c r="A1330" s="308" t="s">
        <v>413</v>
      </c>
      <c r="B1330" s="309">
        <v>500</v>
      </c>
      <c r="C1330" s="309">
        <v>0</v>
      </c>
      <c r="D1330" s="309">
        <v>500</v>
      </c>
      <c r="E1330" s="310">
        <f t="shared" si="203"/>
        <v>0</v>
      </c>
    </row>
    <row r="1331" spans="1:5" ht="15.6" x14ac:dyDescent="0.3">
      <c r="A1331" s="308" t="s">
        <v>414</v>
      </c>
      <c r="B1331" s="309">
        <v>102</v>
      </c>
      <c r="C1331" s="309">
        <v>0</v>
      </c>
      <c r="D1331" s="309">
        <v>102</v>
      </c>
      <c r="E1331" s="310">
        <v>0</v>
      </c>
    </row>
    <row r="1332" spans="1:5" ht="15.6" x14ac:dyDescent="0.3">
      <c r="A1332" s="308" t="s">
        <v>415</v>
      </c>
      <c r="B1332" s="309">
        <v>182</v>
      </c>
      <c r="C1332" s="309">
        <v>0</v>
      </c>
      <c r="D1332" s="309">
        <v>182</v>
      </c>
      <c r="E1332" s="310">
        <f t="shared" ref="E1332:E1335" si="204">(C1332+D1332)-B1332</f>
        <v>0</v>
      </c>
    </row>
    <row r="1333" spans="1:5" ht="15.6" x14ac:dyDescent="0.3">
      <c r="A1333" s="308" t="s">
        <v>416</v>
      </c>
      <c r="B1333" s="309">
        <v>45</v>
      </c>
      <c r="C1333" s="309">
        <v>0</v>
      </c>
      <c r="D1333" s="309">
        <v>45</v>
      </c>
      <c r="E1333" s="310">
        <f t="shared" si="204"/>
        <v>0</v>
      </c>
    </row>
    <row r="1334" spans="1:5" ht="15.6" x14ac:dyDescent="0.3">
      <c r="A1334" s="311" t="s">
        <v>417</v>
      </c>
      <c r="B1334" s="312">
        <v>350</v>
      </c>
      <c r="C1334" s="312">
        <v>0</v>
      </c>
      <c r="D1334" s="312">
        <v>350</v>
      </c>
      <c r="E1334" s="310">
        <f t="shared" si="204"/>
        <v>0</v>
      </c>
    </row>
    <row r="1335" spans="1:5" ht="15.6" x14ac:dyDescent="0.3">
      <c r="A1335" s="313" t="s">
        <v>419</v>
      </c>
      <c r="B1335" s="314">
        <v>68</v>
      </c>
      <c r="C1335" s="314">
        <v>0</v>
      </c>
      <c r="D1335" s="314">
        <v>68</v>
      </c>
      <c r="E1335" s="310">
        <f t="shared" si="204"/>
        <v>0</v>
      </c>
    </row>
    <row r="1336" spans="1:5" ht="15.6" x14ac:dyDescent="0.3">
      <c r="A1336" s="315"/>
      <c r="B1336" s="316"/>
      <c r="C1336" s="316"/>
      <c r="D1336" s="317" t="s">
        <v>418</v>
      </c>
      <c r="E1336" s="318">
        <f>SUM(E1329:E1335)</f>
        <v>12</v>
      </c>
    </row>
    <row r="1338" spans="1:5" ht="15.6" x14ac:dyDescent="0.3">
      <c r="A1338" s="305">
        <v>44907</v>
      </c>
      <c r="B1338" s="306"/>
      <c r="C1338" s="306"/>
      <c r="D1338" s="306"/>
      <c r="E1338" s="306"/>
    </row>
    <row r="1339" spans="1:5" ht="15.6" x14ac:dyDescent="0.3">
      <c r="A1339" s="307" t="s">
        <v>407</v>
      </c>
      <c r="B1339" s="298" t="s">
        <v>408</v>
      </c>
      <c r="C1339" s="298" t="s">
        <v>409</v>
      </c>
      <c r="D1339" s="298" t="s">
        <v>410</v>
      </c>
      <c r="E1339" s="292" t="s">
        <v>411</v>
      </c>
    </row>
    <row r="1340" spans="1:5" ht="15.6" x14ac:dyDescent="0.3">
      <c r="A1340" s="308" t="s">
        <v>412</v>
      </c>
      <c r="B1340" s="309">
        <v>304</v>
      </c>
      <c r="C1340" s="309">
        <v>0</v>
      </c>
      <c r="D1340" s="309">
        <v>313</v>
      </c>
      <c r="E1340" s="310">
        <f t="shared" ref="E1340:E1341" si="205">(C1340+D1340)-B1340</f>
        <v>9</v>
      </c>
    </row>
    <row r="1341" spans="1:5" ht="15.6" x14ac:dyDescent="0.3">
      <c r="A1341" s="308" t="s">
        <v>413</v>
      </c>
      <c r="B1341" s="309">
        <v>500</v>
      </c>
      <c r="C1341" s="309">
        <v>0</v>
      </c>
      <c r="D1341" s="309">
        <v>500</v>
      </c>
      <c r="E1341" s="310">
        <f t="shared" si="205"/>
        <v>0</v>
      </c>
    </row>
    <row r="1342" spans="1:5" ht="15.6" x14ac:dyDescent="0.3">
      <c r="A1342" s="308" t="s">
        <v>414</v>
      </c>
      <c r="B1342" s="309">
        <v>102</v>
      </c>
      <c r="C1342" s="309">
        <v>0</v>
      </c>
      <c r="D1342" s="309">
        <v>102</v>
      </c>
      <c r="E1342" s="310">
        <v>0</v>
      </c>
    </row>
    <row r="1343" spans="1:5" ht="15.6" x14ac:dyDescent="0.3">
      <c r="A1343" s="308" t="s">
        <v>415</v>
      </c>
      <c r="B1343" s="309">
        <v>182</v>
      </c>
      <c r="C1343" s="309">
        <v>0</v>
      </c>
      <c r="D1343" s="309">
        <v>182</v>
      </c>
      <c r="E1343" s="310">
        <f t="shared" ref="E1343:E1346" si="206">(C1343+D1343)-B1343</f>
        <v>0</v>
      </c>
    </row>
    <row r="1344" spans="1:5" ht="15.6" x14ac:dyDescent="0.3">
      <c r="A1344" s="308" t="s">
        <v>416</v>
      </c>
      <c r="B1344" s="309">
        <v>45</v>
      </c>
      <c r="C1344" s="309">
        <v>0</v>
      </c>
      <c r="D1344" s="309">
        <v>45</v>
      </c>
      <c r="E1344" s="310">
        <f t="shared" si="206"/>
        <v>0</v>
      </c>
    </row>
    <row r="1345" spans="1:5" ht="15.6" x14ac:dyDescent="0.3">
      <c r="A1345" s="311" t="s">
        <v>417</v>
      </c>
      <c r="B1345" s="312">
        <v>570</v>
      </c>
      <c r="C1345" s="312">
        <v>300</v>
      </c>
      <c r="D1345" s="312">
        <v>350</v>
      </c>
      <c r="E1345" s="310">
        <f t="shared" si="206"/>
        <v>80</v>
      </c>
    </row>
    <row r="1346" spans="1:5" ht="15.6" x14ac:dyDescent="0.3">
      <c r="A1346" s="313" t="s">
        <v>419</v>
      </c>
      <c r="B1346" s="314">
        <v>293</v>
      </c>
      <c r="C1346" s="314">
        <v>212</v>
      </c>
      <c r="D1346" s="314">
        <v>68</v>
      </c>
      <c r="E1346" s="310">
        <f t="shared" si="206"/>
        <v>-13</v>
      </c>
    </row>
    <row r="1347" spans="1:5" ht="15.6" x14ac:dyDescent="0.3">
      <c r="A1347" s="315"/>
      <c r="B1347" s="316"/>
      <c r="C1347" s="316"/>
      <c r="D1347" s="317" t="s">
        <v>418</v>
      </c>
      <c r="E1347" s="318">
        <f>SUM(E1340:E1346)</f>
        <v>76</v>
      </c>
    </row>
    <row r="1350" spans="1:5" ht="15.6" x14ac:dyDescent="0.3">
      <c r="A1350" s="305">
        <v>44908</v>
      </c>
      <c r="B1350" s="306"/>
      <c r="C1350" s="306"/>
      <c r="D1350" s="306"/>
      <c r="E1350" s="306"/>
    </row>
    <row r="1351" spans="1:5" ht="15.6" x14ac:dyDescent="0.3">
      <c r="A1351" s="307" t="s">
        <v>407</v>
      </c>
      <c r="B1351" s="298" t="s">
        <v>408</v>
      </c>
      <c r="C1351" s="298" t="s">
        <v>409</v>
      </c>
      <c r="D1351" s="298" t="s">
        <v>410</v>
      </c>
      <c r="E1351" s="292" t="s">
        <v>411</v>
      </c>
    </row>
    <row r="1352" spans="1:5" ht="15.6" x14ac:dyDescent="0.3">
      <c r="A1352" s="308" t="s">
        <v>412</v>
      </c>
      <c r="B1352" s="309">
        <v>288</v>
      </c>
      <c r="C1352" s="309">
        <v>0</v>
      </c>
      <c r="D1352" s="309">
        <v>304</v>
      </c>
      <c r="E1352" s="310">
        <f t="shared" ref="E1352:E1353" si="207">(C1352+D1352)-B1352</f>
        <v>16</v>
      </c>
    </row>
    <row r="1353" spans="1:5" ht="15.6" x14ac:dyDescent="0.3">
      <c r="A1353" s="308" t="s">
        <v>413</v>
      </c>
      <c r="B1353" s="309">
        <v>500</v>
      </c>
      <c r="C1353" s="309">
        <v>0</v>
      </c>
      <c r="D1353" s="309">
        <v>500</v>
      </c>
      <c r="E1353" s="310">
        <f t="shared" si="207"/>
        <v>0</v>
      </c>
    </row>
    <row r="1354" spans="1:5" ht="15.6" x14ac:dyDescent="0.3">
      <c r="A1354" s="308" t="s">
        <v>414</v>
      </c>
      <c r="B1354" s="309">
        <v>102</v>
      </c>
      <c r="C1354" s="309">
        <v>0</v>
      </c>
      <c r="D1354" s="309">
        <v>102</v>
      </c>
      <c r="E1354" s="310">
        <v>0</v>
      </c>
    </row>
    <row r="1355" spans="1:5" ht="15.6" x14ac:dyDescent="0.3">
      <c r="A1355" s="308" t="s">
        <v>415</v>
      </c>
      <c r="B1355" s="309">
        <v>102</v>
      </c>
      <c r="C1355" s="309">
        <v>0</v>
      </c>
      <c r="D1355" s="309">
        <v>182</v>
      </c>
      <c r="E1355" s="310">
        <f t="shared" ref="E1355:E1358" si="208">(C1355+D1355)-B1355</f>
        <v>80</v>
      </c>
    </row>
    <row r="1356" spans="1:5" ht="15.6" x14ac:dyDescent="0.3">
      <c r="A1356" s="308" t="s">
        <v>416</v>
      </c>
      <c r="B1356" s="309">
        <v>31</v>
      </c>
      <c r="C1356" s="309">
        <v>0</v>
      </c>
      <c r="D1356" s="309">
        <v>45</v>
      </c>
      <c r="E1356" s="310">
        <f t="shared" si="208"/>
        <v>14</v>
      </c>
    </row>
    <row r="1357" spans="1:5" ht="15.6" x14ac:dyDescent="0.3">
      <c r="A1357" s="311" t="s">
        <v>417</v>
      </c>
      <c r="B1357" s="312">
        <v>570</v>
      </c>
      <c r="C1357" s="312">
        <v>0</v>
      </c>
      <c r="D1357" s="312">
        <v>570</v>
      </c>
      <c r="E1357" s="310">
        <f t="shared" si="208"/>
        <v>0</v>
      </c>
    </row>
    <row r="1358" spans="1:5" ht="15.6" x14ac:dyDescent="0.3">
      <c r="A1358" s="313" t="s">
        <v>419</v>
      </c>
      <c r="B1358" s="314">
        <v>293</v>
      </c>
      <c r="C1358" s="314">
        <v>0</v>
      </c>
      <c r="D1358" s="314">
        <v>293</v>
      </c>
      <c r="E1358" s="310">
        <f t="shared" si="208"/>
        <v>0</v>
      </c>
    </row>
    <row r="1359" spans="1:5" ht="15.6" x14ac:dyDescent="0.3">
      <c r="A1359" s="315"/>
      <c r="B1359" s="316"/>
      <c r="C1359" s="316"/>
      <c r="D1359" s="317" t="s">
        <v>418</v>
      </c>
      <c r="E1359" s="318">
        <f>SUM(E1352:E1358)</f>
        <v>110</v>
      </c>
    </row>
    <row r="1361" spans="1:5" ht="15.6" x14ac:dyDescent="0.3">
      <c r="A1361" s="305">
        <v>44909</v>
      </c>
      <c r="B1361" s="306"/>
      <c r="C1361" s="306"/>
      <c r="D1361" s="306"/>
      <c r="E1361" s="306"/>
    </row>
    <row r="1362" spans="1:5" ht="15.6" x14ac:dyDescent="0.3">
      <c r="A1362" s="307" t="s">
        <v>407</v>
      </c>
      <c r="B1362" s="298" t="s">
        <v>408</v>
      </c>
      <c r="C1362" s="298" t="s">
        <v>409</v>
      </c>
      <c r="D1362" s="298" t="s">
        <v>410</v>
      </c>
      <c r="E1362" s="292" t="s">
        <v>411</v>
      </c>
    </row>
    <row r="1363" spans="1:5" ht="15.6" x14ac:dyDescent="0.3">
      <c r="A1363" s="308" t="s">
        <v>412</v>
      </c>
      <c r="B1363" s="309">
        <v>288</v>
      </c>
      <c r="C1363" s="309">
        <v>0</v>
      </c>
      <c r="D1363" s="309">
        <v>288</v>
      </c>
      <c r="E1363" s="310">
        <f t="shared" ref="E1363:E1364" si="209">(C1363+D1363)-B1363</f>
        <v>0</v>
      </c>
    </row>
    <row r="1364" spans="1:5" ht="15.6" x14ac:dyDescent="0.3">
      <c r="A1364" s="308" t="s">
        <v>413</v>
      </c>
      <c r="B1364" s="309">
        <v>500</v>
      </c>
      <c r="C1364" s="309">
        <v>0</v>
      </c>
      <c r="D1364" s="309">
        <v>500</v>
      </c>
      <c r="E1364" s="310">
        <f t="shared" si="209"/>
        <v>0</v>
      </c>
    </row>
    <row r="1365" spans="1:5" ht="15.6" x14ac:dyDescent="0.3">
      <c r="A1365" s="308" t="s">
        <v>414</v>
      </c>
      <c r="B1365" s="309">
        <v>102</v>
      </c>
      <c r="C1365" s="309">
        <v>0</v>
      </c>
      <c r="D1365" s="309">
        <v>102</v>
      </c>
      <c r="E1365" s="310">
        <v>0</v>
      </c>
    </row>
    <row r="1366" spans="1:5" ht="15.6" x14ac:dyDescent="0.3">
      <c r="A1366" s="308" t="s">
        <v>415</v>
      </c>
      <c r="B1366" s="309">
        <v>347</v>
      </c>
      <c r="C1366" s="309">
        <v>320</v>
      </c>
      <c r="D1366" s="309">
        <v>102</v>
      </c>
      <c r="E1366" s="310">
        <f t="shared" ref="E1366:E1369" si="210">(C1366+D1366)-B1366</f>
        <v>75</v>
      </c>
    </row>
    <row r="1367" spans="1:5" ht="15.6" x14ac:dyDescent="0.3">
      <c r="A1367" s="308" t="s">
        <v>416</v>
      </c>
      <c r="B1367" s="309">
        <v>180</v>
      </c>
      <c r="C1367" s="309">
        <v>80</v>
      </c>
      <c r="D1367" s="309">
        <v>31</v>
      </c>
      <c r="E1367" s="310">
        <f t="shared" si="210"/>
        <v>-69</v>
      </c>
    </row>
    <row r="1368" spans="1:5" ht="15.6" x14ac:dyDescent="0.3">
      <c r="A1368" s="311" t="s">
        <v>417</v>
      </c>
      <c r="B1368" s="312">
        <v>570</v>
      </c>
      <c r="C1368" s="312">
        <v>0</v>
      </c>
      <c r="D1368" s="312">
        <v>570</v>
      </c>
      <c r="E1368" s="310">
        <f t="shared" si="210"/>
        <v>0</v>
      </c>
    </row>
    <row r="1369" spans="1:5" ht="15.6" x14ac:dyDescent="0.3">
      <c r="A1369" s="313" t="s">
        <v>419</v>
      </c>
      <c r="B1369" s="314">
        <v>293</v>
      </c>
      <c r="C1369" s="314">
        <v>0</v>
      </c>
      <c r="D1369" s="314">
        <v>293</v>
      </c>
      <c r="E1369" s="310">
        <f t="shared" si="210"/>
        <v>0</v>
      </c>
    </row>
    <row r="1370" spans="1:5" ht="15.6" x14ac:dyDescent="0.3">
      <c r="A1370" s="315"/>
      <c r="B1370" s="316"/>
      <c r="C1370" s="316"/>
      <c r="D1370" s="317" t="s">
        <v>418</v>
      </c>
      <c r="E1370" s="318">
        <f>SUM(E1363:E1369)</f>
        <v>6</v>
      </c>
    </row>
    <row r="1372" spans="1:5" ht="15.6" x14ac:dyDescent="0.3">
      <c r="A1372" s="305">
        <v>44910</v>
      </c>
      <c r="B1372" s="306"/>
      <c r="C1372" s="306"/>
      <c r="D1372" s="306"/>
      <c r="E1372" s="306"/>
    </row>
    <row r="1373" spans="1:5" ht="15.6" x14ac:dyDescent="0.3">
      <c r="A1373" s="307" t="s">
        <v>407</v>
      </c>
      <c r="B1373" s="298" t="s">
        <v>408</v>
      </c>
      <c r="C1373" s="298" t="s">
        <v>409</v>
      </c>
      <c r="D1373" s="298" t="s">
        <v>410</v>
      </c>
      <c r="E1373" s="292" t="s">
        <v>411</v>
      </c>
    </row>
    <row r="1374" spans="1:5" ht="15.6" x14ac:dyDescent="0.3">
      <c r="A1374" s="308" t="s">
        <v>412</v>
      </c>
      <c r="B1374" s="309">
        <v>288</v>
      </c>
      <c r="C1374" s="309">
        <v>0</v>
      </c>
      <c r="D1374" s="309">
        <v>288</v>
      </c>
      <c r="E1374" s="310">
        <f t="shared" ref="E1374:E1375" si="211">(C1374+D1374)-B1374</f>
        <v>0</v>
      </c>
    </row>
    <row r="1375" spans="1:5" ht="15.6" x14ac:dyDescent="0.3">
      <c r="A1375" s="308" t="s">
        <v>413</v>
      </c>
      <c r="B1375" s="309">
        <v>500</v>
      </c>
      <c r="C1375" s="309">
        <v>0</v>
      </c>
      <c r="D1375" s="309">
        <v>500</v>
      </c>
      <c r="E1375" s="310">
        <f t="shared" si="211"/>
        <v>0</v>
      </c>
    </row>
    <row r="1376" spans="1:5" ht="15.6" x14ac:dyDescent="0.3">
      <c r="A1376" s="308" t="s">
        <v>414</v>
      </c>
      <c r="B1376" s="309">
        <v>102</v>
      </c>
      <c r="C1376" s="309">
        <v>0</v>
      </c>
      <c r="D1376" s="309">
        <v>102</v>
      </c>
      <c r="E1376" s="310">
        <v>0</v>
      </c>
    </row>
    <row r="1377" spans="1:5" ht="15.6" x14ac:dyDescent="0.3">
      <c r="A1377" s="308" t="s">
        <v>415</v>
      </c>
      <c r="B1377" s="309">
        <v>284</v>
      </c>
      <c r="C1377" s="309">
        <v>0</v>
      </c>
      <c r="D1377" s="309">
        <v>347</v>
      </c>
      <c r="E1377" s="310">
        <f t="shared" ref="E1377:E1380" si="212">(C1377+D1377)-B1377</f>
        <v>63</v>
      </c>
    </row>
    <row r="1378" spans="1:5" ht="15.6" x14ac:dyDescent="0.3">
      <c r="A1378" s="308" t="s">
        <v>416</v>
      </c>
      <c r="B1378" s="309">
        <v>180</v>
      </c>
      <c r="C1378" s="309">
        <v>0</v>
      </c>
      <c r="D1378" s="309">
        <v>180</v>
      </c>
      <c r="E1378" s="310">
        <f t="shared" si="212"/>
        <v>0</v>
      </c>
    </row>
    <row r="1379" spans="1:5" ht="15.6" x14ac:dyDescent="0.3">
      <c r="A1379" s="311" t="s">
        <v>417</v>
      </c>
      <c r="B1379" s="312">
        <v>570</v>
      </c>
      <c r="C1379" s="312">
        <v>0</v>
      </c>
      <c r="D1379" s="312">
        <v>570</v>
      </c>
      <c r="E1379" s="310">
        <f t="shared" si="212"/>
        <v>0</v>
      </c>
    </row>
    <row r="1380" spans="1:5" ht="15.6" x14ac:dyDescent="0.3">
      <c r="A1380" s="313" t="s">
        <v>419</v>
      </c>
      <c r="B1380" s="314">
        <v>293</v>
      </c>
      <c r="C1380" s="314">
        <v>0</v>
      </c>
      <c r="D1380" s="314">
        <v>293</v>
      </c>
      <c r="E1380" s="310">
        <f t="shared" si="212"/>
        <v>0</v>
      </c>
    </row>
    <row r="1381" spans="1:5" ht="15.6" x14ac:dyDescent="0.3">
      <c r="A1381" s="315"/>
      <c r="B1381" s="316"/>
      <c r="C1381" s="316"/>
      <c r="D1381" s="317" t="s">
        <v>418</v>
      </c>
      <c r="E1381" s="318">
        <f>SUM(E1374:E1380)</f>
        <v>63</v>
      </c>
    </row>
    <row r="1383" spans="1:5" ht="15.6" x14ac:dyDescent="0.3">
      <c r="A1383" s="305">
        <v>44911</v>
      </c>
      <c r="B1383" s="306"/>
      <c r="C1383" s="306"/>
      <c r="D1383" s="306"/>
      <c r="E1383" s="306"/>
    </row>
    <row r="1384" spans="1:5" ht="15.6" x14ac:dyDescent="0.3">
      <c r="A1384" s="307" t="s">
        <v>407</v>
      </c>
      <c r="B1384" s="298" t="s">
        <v>408</v>
      </c>
      <c r="C1384" s="298" t="s">
        <v>409</v>
      </c>
      <c r="D1384" s="298" t="s">
        <v>410</v>
      </c>
      <c r="E1384" s="292" t="s">
        <v>411</v>
      </c>
    </row>
    <row r="1385" spans="1:5" ht="15.6" x14ac:dyDescent="0.3">
      <c r="A1385" s="308" t="s">
        <v>412</v>
      </c>
      <c r="B1385" s="309">
        <v>280</v>
      </c>
      <c r="C1385" s="309">
        <v>0</v>
      </c>
      <c r="D1385" s="309">
        <v>288</v>
      </c>
      <c r="E1385" s="310">
        <f t="shared" ref="E1385:E1386" si="213">(C1385+D1385)-B1385</f>
        <v>8</v>
      </c>
    </row>
    <row r="1386" spans="1:5" ht="15.6" x14ac:dyDescent="0.3">
      <c r="A1386" s="308" t="s">
        <v>413</v>
      </c>
      <c r="B1386" s="309">
        <v>500</v>
      </c>
      <c r="C1386" s="309">
        <v>0</v>
      </c>
      <c r="D1386" s="309">
        <v>500</v>
      </c>
      <c r="E1386" s="310">
        <f t="shared" si="213"/>
        <v>0</v>
      </c>
    </row>
    <row r="1387" spans="1:5" ht="15.6" x14ac:dyDescent="0.3">
      <c r="A1387" s="308" t="s">
        <v>414</v>
      </c>
      <c r="B1387" s="309">
        <v>102</v>
      </c>
      <c r="C1387" s="309">
        <v>0</v>
      </c>
      <c r="D1387" s="309">
        <v>102</v>
      </c>
      <c r="E1387" s="310">
        <v>0</v>
      </c>
    </row>
    <row r="1388" spans="1:5" ht="15.6" x14ac:dyDescent="0.3">
      <c r="A1388" s="308" t="s">
        <v>415</v>
      </c>
      <c r="B1388" s="309">
        <v>263</v>
      </c>
      <c r="C1388" s="309">
        <v>0</v>
      </c>
      <c r="D1388" s="309">
        <v>284</v>
      </c>
      <c r="E1388" s="310">
        <f t="shared" ref="E1388:E1391" si="214">(C1388+D1388)-B1388</f>
        <v>21</v>
      </c>
    </row>
    <row r="1389" spans="1:5" ht="15.6" x14ac:dyDescent="0.3">
      <c r="A1389" s="308" t="s">
        <v>416</v>
      </c>
      <c r="B1389" s="309">
        <v>180</v>
      </c>
      <c r="C1389" s="309">
        <v>0</v>
      </c>
      <c r="D1389" s="309">
        <v>180</v>
      </c>
      <c r="E1389" s="310">
        <f t="shared" si="214"/>
        <v>0</v>
      </c>
    </row>
    <row r="1390" spans="1:5" ht="15.6" x14ac:dyDescent="0.3">
      <c r="A1390" s="311" t="s">
        <v>417</v>
      </c>
      <c r="B1390" s="312">
        <v>570</v>
      </c>
      <c r="C1390" s="312">
        <v>0</v>
      </c>
      <c r="D1390" s="312">
        <v>570</v>
      </c>
      <c r="E1390" s="310">
        <f t="shared" si="214"/>
        <v>0</v>
      </c>
    </row>
    <row r="1391" spans="1:5" ht="15.6" x14ac:dyDescent="0.3">
      <c r="A1391" s="313" t="s">
        <v>419</v>
      </c>
      <c r="B1391" s="314">
        <v>274</v>
      </c>
      <c r="C1391" s="314">
        <v>0</v>
      </c>
      <c r="D1391" s="314">
        <v>293</v>
      </c>
      <c r="E1391" s="310">
        <f t="shared" si="214"/>
        <v>19</v>
      </c>
    </row>
    <row r="1392" spans="1:5" ht="15.6" x14ac:dyDescent="0.3">
      <c r="A1392" s="315"/>
      <c r="B1392" s="316"/>
      <c r="C1392" s="316"/>
      <c r="D1392" s="317" t="s">
        <v>418</v>
      </c>
      <c r="E1392" s="318">
        <f>SUM(E1385:E1391)</f>
        <v>48</v>
      </c>
    </row>
    <row r="1394" spans="1:5" ht="15.6" x14ac:dyDescent="0.3">
      <c r="A1394" s="305">
        <v>44912</v>
      </c>
      <c r="B1394" s="306"/>
      <c r="C1394" s="306"/>
      <c r="D1394" s="306"/>
      <c r="E1394" s="306"/>
    </row>
    <row r="1395" spans="1:5" ht="15.6" x14ac:dyDescent="0.3">
      <c r="A1395" s="307" t="s">
        <v>407</v>
      </c>
      <c r="B1395" s="298" t="s">
        <v>408</v>
      </c>
      <c r="C1395" s="298" t="s">
        <v>409</v>
      </c>
      <c r="D1395" s="298" t="s">
        <v>410</v>
      </c>
      <c r="E1395" s="292" t="s">
        <v>411</v>
      </c>
    </row>
    <row r="1396" spans="1:5" ht="15.6" x14ac:dyDescent="0.3">
      <c r="A1396" s="308" t="s">
        <v>412</v>
      </c>
      <c r="B1396" s="309">
        <v>280</v>
      </c>
      <c r="C1396" s="309">
        <v>0</v>
      </c>
      <c r="D1396" s="309">
        <v>288</v>
      </c>
      <c r="E1396" s="310">
        <f t="shared" ref="E1396:E1397" si="215">(C1396+D1396)-B1396</f>
        <v>8</v>
      </c>
    </row>
    <row r="1397" spans="1:5" ht="15.6" x14ac:dyDescent="0.3">
      <c r="A1397" s="308" t="s">
        <v>413</v>
      </c>
      <c r="B1397" s="309">
        <v>500</v>
      </c>
      <c r="C1397" s="309">
        <v>0</v>
      </c>
      <c r="D1397" s="309">
        <v>500</v>
      </c>
      <c r="E1397" s="310">
        <f t="shared" si="215"/>
        <v>0</v>
      </c>
    </row>
    <row r="1398" spans="1:5" ht="15.6" x14ac:dyDescent="0.3">
      <c r="A1398" s="308" t="s">
        <v>414</v>
      </c>
      <c r="B1398" s="309">
        <v>102</v>
      </c>
      <c r="C1398" s="309">
        <v>0</v>
      </c>
      <c r="D1398" s="309">
        <v>102</v>
      </c>
      <c r="E1398" s="310">
        <v>0</v>
      </c>
    </row>
    <row r="1399" spans="1:5" ht="15.6" x14ac:dyDescent="0.3">
      <c r="A1399" s="308" t="s">
        <v>415</v>
      </c>
      <c r="B1399" s="309">
        <v>203</v>
      </c>
      <c r="C1399" s="309">
        <v>0</v>
      </c>
      <c r="D1399" s="309">
        <v>263</v>
      </c>
      <c r="E1399" s="310">
        <f t="shared" ref="E1399:E1402" si="216">(C1399+D1399)-B1399</f>
        <v>60</v>
      </c>
    </row>
    <row r="1400" spans="1:5" ht="15.6" x14ac:dyDescent="0.3">
      <c r="A1400" s="308" t="s">
        <v>416</v>
      </c>
      <c r="B1400" s="309">
        <v>180</v>
      </c>
      <c r="C1400" s="309">
        <v>0</v>
      </c>
      <c r="D1400" s="309">
        <v>180</v>
      </c>
      <c r="E1400" s="310">
        <f t="shared" si="216"/>
        <v>0</v>
      </c>
    </row>
    <row r="1401" spans="1:5" ht="15.6" x14ac:dyDescent="0.3">
      <c r="A1401" s="311" t="s">
        <v>417</v>
      </c>
      <c r="B1401" s="312">
        <v>570</v>
      </c>
      <c r="C1401" s="312">
        <v>0</v>
      </c>
      <c r="D1401" s="312">
        <v>570</v>
      </c>
      <c r="E1401" s="310">
        <f t="shared" si="216"/>
        <v>0</v>
      </c>
    </row>
    <row r="1402" spans="1:5" ht="15.6" x14ac:dyDescent="0.3">
      <c r="A1402" s="313" t="s">
        <v>419</v>
      </c>
      <c r="B1402" s="314">
        <v>274</v>
      </c>
      <c r="C1402" s="314">
        <v>0</v>
      </c>
      <c r="D1402" s="314">
        <v>274</v>
      </c>
      <c r="E1402" s="310">
        <f t="shared" si="216"/>
        <v>0</v>
      </c>
    </row>
    <row r="1403" spans="1:5" ht="15.6" x14ac:dyDescent="0.3">
      <c r="A1403" s="315"/>
      <c r="B1403" s="316"/>
      <c r="C1403" s="316"/>
      <c r="D1403" s="317" t="s">
        <v>418</v>
      </c>
      <c r="E1403" s="318">
        <f>SUM(E1396:E1402)</f>
        <v>68</v>
      </c>
    </row>
    <row r="1405" spans="1:5" ht="15.6" x14ac:dyDescent="0.3">
      <c r="A1405" s="305">
        <v>44913</v>
      </c>
      <c r="B1405" s="306"/>
      <c r="C1405" s="306"/>
      <c r="D1405" s="306"/>
      <c r="E1405" s="306"/>
    </row>
    <row r="1406" spans="1:5" ht="15.6" x14ac:dyDescent="0.3">
      <c r="A1406" s="307" t="s">
        <v>407</v>
      </c>
      <c r="B1406" s="298" t="s">
        <v>408</v>
      </c>
      <c r="C1406" s="298" t="s">
        <v>409</v>
      </c>
      <c r="D1406" s="298" t="s">
        <v>410</v>
      </c>
      <c r="E1406" s="292" t="s">
        <v>411</v>
      </c>
    </row>
    <row r="1407" spans="1:5" ht="15.6" x14ac:dyDescent="0.3">
      <c r="A1407" s="308" t="s">
        <v>412</v>
      </c>
      <c r="B1407" s="309">
        <v>276</v>
      </c>
      <c r="C1407" s="309">
        <v>0</v>
      </c>
      <c r="D1407" s="309">
        <v>280</v>
      </c>
      <c r="E1407" s="310">
        <f t="shared" ref="E1407:E1408" si="217">(C1407+D1407)-B1407</f>
        <v>4</v>
      </c>
    </row>
    <row r="1408" spans="1:5" ht="15.6" x14ac:dyDescent="0.3">
      <c r="A1408" s="308" t="s">
        <v>413</v>
      </c>
      <c r="B1408" s="309">
        <v>500</v>
      </c>
      <c r="C1408" s="309">
        <v>0</v>
      </c>
      <c r="D1408" s="309">
        <v>500</v>
      </c>
      <c r="E1408" s="310">
        <f t="shared" si="217"/>
        <v>0</v>
      </c>
    </row>
    <row r="1409" spans="1:5" ht="15.6" x14ac:dyDescent="0.3">
      <c r="A1409" s="308" t="s">
        <v>414</v>
      </c>
      <c r="B1409" s="309">
        <v>102</v>
      </c>
      <c r="C1409" s="309">
        <v>0</v>
      </c>
      <c r="D1409" s="309">
        <v>102</v>
      </c>
      <c r="E1409" s="310">
        <v>0</v>
      </c>
    </row>
    <row r="1410" spans="1:5" ht="15.6" x14ac:dyDescent="0.3">
      <c r="A1410" s="308" t="s">
        <v>415</v>
      </c>
      <c r="B1410" s="309">
        <v>11</v>
      </c>
      <c r="C1410" s="309">
        <v>0</v>
      </c>
      <c r="D1410" s="309">
        <v>203</v>
      </c>
      <c r="E1410" s="310">
        <f t="shared" ref="E1410:E1413" si="218">(C1410+D1410)-B1410</f>
        <v>192</v>
      </c>
    </row>
    <row r="1411" spans="1:5" ht="15.6" x14ac:dyDescent="0.3">
      <c r="A1411" s="308" t="s">
        <v>416</v>
      </c>
      <c r="B1411" s="309">
        <v>180</v>
      </c>
      <c r="C1411" s="309">
        <v>0</v>
      </c>
      <c r="D1411" s="309">
        <v>180</v>
      </c>
      <c r="E1411" s="310">
        <f t="shared" si="218"/>
        <v>0</v>
      </c>
    </row>
    <row r="1412" spans="1:5" ht="15.6" x14ac:dyDescent="0.3">
      <c r="A1412" s="311" t="s">
        <v>417</v>
      </c>
      <c r="B1412" s="312">
        <v>570</v>
      </c>
      <c r="C1412" s="312">
        <v>0</v>
      </c>
      <c r="D1412" s="312">
        <v>570</v>
      </c>
      <c r="E1412" s="310">
        <f t="shared" si="218"/>
        <v>0</v>
      </c>
    </row>
    <row r="1413" spans="1:5" ht="15.6" x14ac:dyDescent="0.3">
      <c r="A1413" s="313" t="s">
        <v>419</v>
      </c>
      <c r="B1413" s="314">
        <v>274</v>
      </c>
      <c r="C1413" s="314">
        <v>0</v>
      </c>
      <c r="D1413" s="314">
        <v>274</v>
      </c>
      <c r="E1413" s="310">
        <f t="shared" si="218"/>
        <v>0</v>
      </c>
    </row>
    <row r="1414" spans="1:5" ht="15.6" x14ac:dyDescent="0.3">
      <c r="A1414" s="315"/>
      <c r="B1414" s="316"/>
      <c r="C1414" s="316"/>
      <c r="D1414" s="317" t="s">
        <v>418</v>
      </c>
      <c r="E1414" s="318">
        <f>SUM(E1407:E1413)</f>
        <v>196</v>
      </c>
    </row>
    <row r="1416" spans="1:5" ht="15.6" x14ac:dyDescent="0.3">
      <c r="A1416" s="305">
        <v>44914</v>
      </c>
      <c r="B1416" s="306"/>
      <c r="C1416" s="306"/>
      <c r="D1416" s="306"/>
      <c r="E1416" s="306"/>
    </row>
    <row r="1417" spans="1:5" ht="15.6" x14ac:dyDescent="0.3">
      <c r="A1417" s="307" t="s">
        <v>407</v>
      </c>
      <c r="B1417" s="298" t="s">
        <v>408</v>
      </c>
      <c r="C1417" s="298" t="s">
        <v>409</v>
      </c>
      <c r="D1417" s="298" t="s">
        <v>410</v>
      </c>
      <c r="E1417" s="292" t="s">
        <v>421</v>
      </c>
    </row>
    <row r="1418" spans="1:5" ht="15.6" x14ac:dyDescent="0.3">
      <c r="A1418" s="308" t="s">
        <v>412</v>
      </c>
      <c r="B1418" s="309">
        <v>276</v>
      </c>
      <c r="C1418" s="309">
        <v>0</v>
      </c>
      <c r="D1418" s="309">
        <v>276</v>
      </c>
      <c r="E1418" s="310">
        <f t="shared" ref="E1418:E1419" si="219">(C1418+D1418)-B1418</f>
        <v>0</v>
      </c>
    </row>
    <row r="1419" spans="1:5" ht="15.6" x14ac:dyDescent="0.3">
      <c r="A1419" s="308" t="s">
        <v>413</v>
      </c>
      <c r="B1419" s="309">
        <v>500</v>
      </c>
      <c r="C1419" s="309">
        <v>0</v>
      </c>
      <c r="D1419" s="309">
        <v>500</v>
      </c>
      <c r="E1419" s="310">
        <f t="shared" si="219"/>
        <v>0</v>
      </c>
    </row>
    <row r="1420" spans="1:5" ht="15.6" x14ac:dyDescent="0.3">
      <c r="A1420" s="308" t="s">
        <v>414</v>
      </c>
      <c r="B1420" s="309">
        <v>102</v>
      </c>
      <c r="C1420" s="309">
        <v>0</v>
      </c>
      <c r="D1420" s="309">
        <v>102</v>
      </c>
      <c r="E1420" s="310">
        <v>0</v>
      </c>
    </row>
    <row r="1421" spans="1:5" ht="15.6" x14ac:dyDescent="0.3">
      <c r="A1421" s="308" t="s">
        <v>415</v>
      </c>
      <c r="B1421" s="309">
        <v>270</v>
      </c>
      <c r="C1421" s="309">
        <v>315</v>
      </c>
      <c r="D1421" s="309">
        <v>11</v>
      </c>
      <c r="E1421" s="310">
        <f t="shared" ref="E1421:E1424" si="220">(C1421+D1421)-B1421</f>
        <v>56</v>
      </c>
    </row>
    <row r="1422" spans="1:5" ht="15.6" x14ac:dyDescent="0.3">
      <c r="A1422" s="308" t="s">
        <v>416</v>
      </c>
      <c r="B1422" s="309">
        <v>180</v>
      </c>
      <c r="C1422" s="309">
        <v>0</v>
      </c>
      <c r="D1422" s="309">
        <v>180</v>
      </c>
      <c r="E1422" s="310">
        <f t="shared" si="220"/>
        <v>0</v>
      </c>
    </row>
    <row r="1423" spans="1:5" ht="15.6" x14ac:dyDescent="0.3">
      <c r="A1423" s="311" t="s">
        <v>417</v>
      </c>
      <c r="B1423" s="312">
        <v>570</v>
      </c>
      <c r="C1423" s="312">
        <v>0</v>
      </c>
      <c r="D1423" s="312">
        <v>570</v>
      </c>
      <c r="E1423" s="310">
        <f t="shared" si="220"/>
        <v>0</v>
      </c>
    </row>
    <row r="1424" spans="1:5" ht="15.6" x14ac:dyDescent="0.3">
      <c r="A1424" s="313" t="s">
        <v>419</v>
      </c>
      <c r="B1424" s="314">
        <v>274</v>
      </c>
      <c r="C1424" s="314">
        <v>0</v>
      </c>
      <c r="D1424" s="314">
        <v>274</v>
      </c>
      <c r="E1424" s="310">
        <f t="shared" si="220"/>
        <v>0</v>
      </c>
    </row>
    <row r="1425" spans="1:5" ht="15.6" x14ac:dyDescent="0.3">
      <c r="A1425" s="315"/>
      <c r="B1425" s="316"/>
      <c r="C1425" s="316"/>
      <c r="D1425" s="317" t="s">
        <v>418</v>
      </c>
      <c r="E1425" s="318">
        <f>SUM(E1418:E1424)</f>
        <v>56</v>
      </c>
    </row>
    <row r="1427" spans="1:5" ht="15.6" x14ac:dyDescent="0.3">
      <c r="A1427" s="305">
        <v>44915</v>
      </c>
      <c r="B1427" s="306"/>
      <c r="C1427" s="306"/>
      <c r="D1427" s="306"/>
      <c r="E1427" s="306"/>
    </row>
    <row r="1428" spans="1:5" ht="15.6" x14ac:dyDescent="0.3">
      <c r="A1428" s="307" t="s">
        <v>407</v>
      </c>
      <c r="B1428" s="298" t="s">
        <v>408</v>
      </c>
      <c r="C1428" s="298" t="s">
        <v>409</v>
      </c>
      <c r="D1428" s="298" t="s">
        <v>410</v>
      </c>
      <c r="E1428" s="292" t="s">
        <v>421</v>
      </c>
    </row>
    <row r="1429" spans="1:5" ht="15.6" x14ac:dyDescent="0.3">
      <c r="A1429" s="308" t="s">
        <v>412</v>
      </c>
      <c r="B1429" s="309">
        <v>276</v>
      </c>
      <c r="C1429" s="309">
        <v>0</v>
      </c>
      <c r="D1429" s="309">
        <v>276</v>
      </c>
      <c r="E1429" s="310">
        <f t="shared" ref="E1429:E1430" si="221">(C1429+D1429)-B1429</f>
        <v>0</v>
      </c>
    </row>
    <row r="1430" spans="1:5" ht="15.6" x14ac:dyDescent="0.3">
      <c r="A1430" s="308" t="s">
        <v>413</v>
      </c>
      <c r="B1430" s="309">
        <v>500</v>
      </c>
      <c r="C1430" s="309">
        <v>0</v>
      </c>
      <c r="D1430" s="309">
        <v>500</v>
      </c>
      <c r="E1430" s="310">
        <f t="shared" si="221"/>
        <v>0</v>
      </c>
    </row>
    <row r="1431" spans="1:5" ht="15.6" x14ac:dyDescent="0.3">
      <c r="A1431" s="308" t="s">
        <v>414</v>
      </c>
      <c r="B1431" s="309">
        <v>102</v>
      </c>
      <c r="C1431" s="309">
        <v>0</v>
      </c>
      <c r="D1431" s="309">
        <v>102</v>
      </c>
      <c r="E1431" s="310">
        <v>0</v>
      </c>
    </row>
    <row r="1432" spans="1:5" ht="15.6" x14ac:dyDescent="0.3">
      <c r="A1432" s="308" t="s">
        <v>415</v>
      </c>
      <c r="B1432" s="309">
        <v>214</v>
      </c>
      <c r="C1432" s="309">
        <v>0</v>
      </c>
      <c r="D1432" s="309">
        <v>270</v>
      </c>
      <c r="E1432" s="310">
        <f t="shared" ref="E1432:E1436" si="222">(C1432+D1432)-B1432</f>
        <v>56</v>
      </c>
    </row>
    <row r="1433" spans="1:5" ht="15.6" x14ac:dyDescent="0.3">
      <c r="A1433" s="308" t="s">
        <v>416</v>
      </c>
      <c r="B1433" s="309">
        <v>180</v>
      </c>
      <c r="C1433" s="309">
        <v>0</v>
      </c>
      <c r="D1433" s="309">
        <v>180</v>
      </c>
      <c r="E1433" s="310">
        <f t="shared" si="222"/>
        <v>0</v>
      </c>
    </row>
    <row r="1434" spans="1:5" ht="15.6" x14ac:dyDescent="0.3">
      <c r="A1434" s="311" t="s">
        <v>417</v>
      </c>
      <c r="B1434" s="312">
        <v>570</v>
      </c>
      <c r="C1434" s="312">
        <v>0</v>
      </c>
      <c r="D1434" s="312">
        <v>570</v>
      </c>
      <c r="E1434" s="310">
        <f t="shared" si="222"/>
        <v>0</v>
      </c>
    </row>
    <row r="1435" spans="1:5" ht="15.6" x14ac:dyDescent="0.3">
      <c r="A1435" s="313" t="s">
        <v>419</v>
      </c>
      <c r="B1435" s="314">
        <v>237</v>
      </c>
      <c r="C1435" s="314">
        <v>0</v>
      </c>
      <c r="D1435" s="314">
        <v>274</v>
      </c>
      <c r="E1435" s="310">
        <f t="shared" si="222"/>
        <v>37</v>
      </c>
    </row>
    <row r="1436" spans="1:5" ht="15.6" x14ac:dyDescent="0.3">
      <c r="A1436" s="313" t="s">
        <v>422</v>
      </c>
      <c r="B1436" s="313">
        <f>SUM(113+460)</f>
        <v>573</v>
      </c>
      <c r="C1436" s="313">
        <v>0</v>
      </c>
      <c r="D1436" s="313">
        <f>SUM(123+460)</f>
        <v>583</v>
      </c>
      <c r="E1436" s="319">
        <f t="shared" si="222"/>
        <v>10</v>
      </c>
    </row>
    <row r="1437" spans="1:5" ht="15.6" x14ac:dyDescent="0.3">
      <c r="A1437" s="315"/>
      <c r="B1437" s="317"/>
      <c r="C1437" s="316"/>
      <c r="D1437" s="317" t="s">
        <v>418</v>
      </c>
      <c r="E1437" s="318">
        <f>SUM(E1429:E1436)</f>
        <v>103</v>
      </c>
    </row>
    <row r="1439" spans="1:5" ht="15.6" x14ac:dyDescent="0.3">
      <c r="A1439" s="305">
        <v>44916</v>
      </c>
      <c r="B1439" s="306"/>
      <c r="C1439" s="306"/>
      <c r="D1439" s="306"/>
      <c r="E1439" s="306"/>
    </row>
    <row r="1440" spans="1:5" ht="15.6" x14ac:dyDescent="0.3">
      <c r="A1440" s="307" t="s">
        <v>407</v>
      </c>
      <c r="B1440" s="298" t="s">
        <v>408</v>
      </c>
      <c r="C1440" s="298" t="s">
        <v>409</v>
      </c>
      <c r="D1440" s="298" t="s">
        <v>410</v>
      </c>
      <c r="E1440" s="292" t="s">
        <v>421</v>
      </c>
    </row>
    <row r="1441" spans="1:5" ht="15.6" x14ac:dyDescent="0.3">
      <c r="A1441" s="308" t="s">
        <v>412</v>
      </c>
      <c r="B1441" s="309">
        <v>268</v>
      </c>
      <c r="C1441" s="309">
        <v>0</v>
      </c>
      <c r="D1441" s="309">
        <v>276</v>
      </c>
      <c r="E1441" s="310">
        <f t="shared" ref="E1441:E1442" si="223">(C1441+D1441)-B1441</f>
        <v>8</v>
      </c>
    </row>
    <row r="1442" spans="1:5" ht="15.6" x14ac:dyDescent="0.3">
      <c r="A1442" s="308" t="s">
        <v>413</v>
      </c>
      <c r="B1442" s="309">
        <v>500</v>
      </c>
      <c r="C1442" s="309">
        <v>0</v>
      </c>
      <c r="D1442" s="309">
        <v>500</v>
      </c>
      <c r="E1442" s="310">
        <f t="shared" si="223"/>
        <v>0</v>
      </c>
    </row>
    <row r="1443" spans="1:5" ht="15.6" x14ac:dyDescent="0.3">
      <c r="A1443" s="308" t="s">
        <v>414</v>
      </c>
      <c r="B1443" s="309">
        <v>102</v>
      </c>
      <c r="C1443" s="309">
        <v>0</v>
      </c>
      <c r="D1443" s="309">
        <v>102</v>
      </c>
      <c r="E1443" s="310">
        <v>0</v>
      </c>
    </row>
    <row r="1444" spans="1:5" ht="15.6" x14ac:dyDescent="0.3">
      <c r="A1444" s="308" t="s">
        <v>415</v>
      </c>
      <c r="B1444" s="309">
        <v>189</v>
      </c>
      <c r="C1444" s="309">
        <v>0</v>
      </c>
      <c r="D1444" s="309">
        <v>214</v>
      </c>
      <c r="E1444" s="310">
        <f t="shared" ref="E1444:E1448" si="224">(C1444+D1444)-B1444</f>
        <v>25</v>
      </c>
    </row>
    <row r="1445" spans="1:5" ht="15.6" x14ac:dyDescent="0.3">
      <c r="A1445" s="308" t="s">
        <v>416</v>
      </c>
      <c r="B1445" s="309">
        <v>180</v>
      </c>
      <c r="C1445" s="309">
        <v>0</v>
      </c>
      <c r="D1445" s="309">
        <v>180</v>
      </c>
      <c r="E1445" s="310">
        <f t="shared" si="224"/>
        <v>0</v>
      </c>
    </row>
    <row r="1446" spans="1:5" ht="15.6" x14ac:dyDescent="0.3">
      <c r="A1446" s="311" t="s">
        <v>417</v>
      </c>
      <c r="B1446" s="312">
        <v>570</v>
      </c>
      <c r="C1446" s="312">
        <v>0</v>
      </c>
      <c r="D1446" s="312">
        <v>570</v>
      </c>
      <c r="E1446" s="310">
        <f t="shared" si="224"/>
        <v>0</v>
      </c>
    </row>
    <row r="1447" spans="1:5" ht="15.6" x14ac:dyDescent="0.3">
      <c r="A1447" s="313" t="s">
        <v>419</v>
      </c>
      <c r="B1447" s="314">
        <v>237</v>
      </c>
      <c r="C1447" s="314">
        <v>0</v>
      </c>
      <c r="D1447" s="314">
        <v>237</v>
      </c>
      <c r="E1447" s="310">
        <f t="shared" si="224"/>
        <v>0</v>
      </c>
    </row>
    <row r="1448" spans="1:5" ht="15.6" x14ac:dyDescent="0.3">
      <c r="A1448" s="313" t="s">
        <v>422</v>
      </c>
      <c r="B1448" s="313">
        <v>573</v>
      </c>
      <c r="C1448" s="313">
        <v>0</v>
      </c>
      <c r="D1448" s="313">
        <v>573</v>
      </c>
      <c r="E1448" s="319">
        <f t="shared" si="224"/>
        <v>0</v>
      </c>
    </row>
    <row r="1449" spans="1:5" ht="15.6" x14ac:dyDescent="0.3">
      <c r="A1449" s="315"/>
      <c r="B1449" s="317"/>
      <c r="C1449" s="316"/>
      <c r="D1449" s="317" t="s">
        <v>418</v>
      </c>
      <c r="E1449" s="318">
        <f>SUM(E1441:E1448)</f>
        <v>33</v>
      </c>
    </row>
    <row r="1451" spans="1:5" ht="15.6" x14ac:dyDescent="0.3">
      <c r="A1451" s="305">
        <v>44917</v>
      </c>
      <c r="B1451" s="306"/>
      <c r="C1451" s="306"/>
      <c r="D1451" s="306"/>
      <c r="E1451" s="306"/>
    </row>
    <row r="1452" spans="1:5" ht="15.6" x14ac:dyDescent="0.3">
      <c r="A1452" s="307" t="s">
        <v>407</v>
      </c>
      <c r="B1452" s="298" t="s">
        <v>408</v>
      </c>
      <c r="C1452" s="298" t="s">
        <v>409</v>
      </c>
      <c r="D1452" s="298" t="s">
        <v>410</v>
      </c>
      <c r="E1452" s="292" t="s">
        <v>421</v>
      </c>
    </row>
    <row r="1453" spans="1:5" ht="15.6" x14ac:dyDescent="0.3">
      <c r="A1453" s="308" t="s">
        <v>412</v>
      </c>
      <c r="B1453" s="309">
        <v>268</v>
      </c>
      <c r="C1453" s="309">
        <v>0</v>
      </c>
      <c r="D1453" s="309">
        <v>268</v>
      </c>
      <c r="E1453" s="310">
        <f t="shared" ref="E1453:E1454" si="225">(C1453+D1453)-B1453</f>
        <v>0</v>
      </c>
    </row>
    <row r="1454" spans="1:5" ht="15.6" x14ac:dyDescent="0.3">
      <c r="A1454" s="308" t="s">
        <v>413</v>
      </c>
      <c r="B1454" s="309">
        <v>500</v>
      </c>
      <c r="C1454" s="309">
        <v>0</v>
      </c>
      <c r="D1454" s="309">
        <v>500</v>
      </c>
      <c r="E1454" s="310">
        <f t="shared" si="225"/>
        <v>0</v>
      </c>
    </row>
    <row r="1455" spans="1:5" ht="15.6" x14ac:dyDescent="0.3">
      <c r="A1455" s="308" t="s">
        <v>414</v>
      </c>
      <c r="B1455" s="309">
        <v>102</v>
      </c>
      <c r="C1455" s="309">
        <v>0</v>
      </c>
      <c r="D1455" s="309">
        <v>102</v>
      </c>
      <c r="E1455" s="310">
        <v>0</v>
      </c>
    </row>
    <row r="1456" spans="1:5" ht="15.6" x14ac:dyDescent="0.3">
      <c r="A1456" s="308" t="s">
        <v>415</v>
      </c>
      <c r="B1456" s="309">
        <v>189</v>
      </c>
      <c r="C1456" s="309">
        <v>0</v>
      </c>
      <c r="D1456" s="309">
        <v>189</v>
      </c>
      <c r="E1456" s="310">
        <f t="shared" ref="E1456:E1460" si="226">(C1456+D1456)-B1456</f>
        <v>0</v>
      </c>
    </row>
    <row r="1457" spans="1:5" ht="15.6" x14ac:dyDescent="0.3">
      <c r="A1457" s="308" t="s">
        <v>416</v>
      </c>
      <c r="B1457" s="309">
        <v>180</v>
      </c>
      <c r="C1457" s="309">
        <v>0</v>
      </c>
      <c r="D1457" s="309">
        <v>180</v>
      </c>
      <c r="E1457" s="310">
        <f t="shared" si="226"/>
        <v>0</v>
      </c>
    </row>
    <row r="1458" spans="1:5" ht="15.6" x14ac:dyDescent="0.3">
      <c r="A1458" s="311" t="s">
        <v>417</v>
      </c>
      <c r="B1458" s="312">
        <v>570</v>
      </c>
      <c r="C1458" s="312">
        <v>0</v>
      </c>
      <c r="D1458" s="312">
        <v>570</v>
      </c>
      <c r="E1458" s="310">
        <f t="shared" si="226"/>
        <v>0</v>
      </c>
    </row>
    <row r="1459" spans="1:5" ht="15.6" x14ac:dyDescent="0.3">
      <c r="A1459" s="313" t="s">
        <v>419</v>
      </c>
      <c r="B1459" s="314">
        <v>237</v>
      </c>
      <c r="C1459" s="314">
        <v>0</v>
      </c>
      <c r="D1459" s="314">
        <v>237</v>
      </c>
      <c r="E1459" s="310">
        <f t="shared" si="226"/>
        <v>0</v>
      </c>
    </row>
    <row r="1460" spans="1:5" ht="15.6" x14ac:dyDescent="0.3">
      <c r="A1460" s="313" t="s">
        <v>422</v>
      </c>
      <c r="B1460" s="313">
        <v>573</v>
      </c>
      <c r="C1460" s="313">
        <v>0</v>
      </c>
      <c r="D1460" s="313">
        <v>573</v>
      </c>
      <c r="E1460" s="319">
        <f t="shared" si="226"/>
        <v>0</v>
      </c>
    </row>
    <row r="1461" spans="1:5" ht="15.6" x14ac:dyDescent="0.3">
      <c r="A1461" s="320" t="s">
        <v>418</v>
      </c>
      <c r="B1461" s="317">
        <f t="shared" ref="B1461:E1461" si="227">SUM(B1453:B1460)</f>
        <v>2619</v>
      </c>
      <c r="C1461" s="316">
        <f t="shared" si="227"/>
        <v>0</v>
      </c>
      <c r="D1461" s="317">
        <f t="shared" si="227"/>
        <v>2619</v>
      </c>
      <c r="E1461" s="318">
        <f t="shared" si="227"/>
        <v>0</v>
      </c>
    </row>
    <row r="1463" spans="1:5" ht="15.6" x14ac:dyDescent="0.3">
      <c r="A1463" s="305">
        <v>44918</v>
      </c>
      <c r="B1463" s="306"/>
      <c r="C1463" s="306"/>
      <c r="D1463" s="306"/>
      <c r="E1463" s="306"/>
    </row>
    <row r="1464" spans="1:5" ht="15.6" x14ac:dyDescent="0.3">
      <c r="A1464" s="307" t="s">
        <v>407</v>
      </c>
      <c r="B1464" s="298" t="s">
        <v>408</v>
      </c>
      <c r="C1464" s="298" t="s">
        <v>409</v>
      </c>
      <c r="D1464" s="298" t="s">
        <v>410</v>
      </c>
      <c r="E1464" s="292" t="s">
        <v>421</v>
      </c>
    </row>
    <row r="1465" spans="1:5" ht="15.6" x14ac:dyDescent="0.3">
      <c r="A1465" s="308" t="s">
        <v>412</v>
      </c>
      <c r="B1465" s="309">
        <v>268</v>
      </c>
      <c r="C1465" s="309">
        <v>0</v>
      </c>
      <c r="D1465" s="309">
        <v>268</v>
      </c>
      <c r="E1465" s="310">
        <f t="shared" ref="E1465:E1466" si="228">(C1465+D1465)-B1465</f>
        <v>0</v>
      </c>
    </row>
    <row r="1466" spans="1:5" ht="15.6" x14ac:dyDescent="0.3">
      <c r="A1466" s="308" t="s">
        <v>413</v>
      </c>
      <c r="B1466" s="309">
        <v>500</v>
      </c>
      <c r="C1466" s="309">
        <v>0</v>
      </c>
      <c r="D1466" s="309">
        <v>500</v>
      </c>
      <c r="E1466" s="310">
        <f t="shared" si="228"/>
        <v>0</v>
      </c>
    </row>
    <row r="1467" spans="1:5" ht="15.6" x14ac:dyDescent="0.3">
      <c r="A1467" s="308" t="s">
        <v>414</v>
      </c>
      <c r="B1467" s="309">
        <v>102</v>
      </c>
      <c r="C1467" s="309">
        <v>0</v>
      </c>
      <c r="D1467" s="309">
        <v>102</v>
      </c>
      <c r="E1467" s="310">
        <v>0</v>
      </c>
    </row>
    <row r="1468" spans="1:5" ht="15.6" x14ac:dyDescent="0.3">
      <c r="A1468" s="308" t="s">
        <v>415</v>
      </c>
      <c r="B1468" s="309">
        <v>189</v>
      </c>
      <c r="C1468" s="309">
        <v>0</v>
      </c>
      <c r="D1468" s="309">
        <v>189</v>
      </c>
      <c r="E1468" s="310">
        <f t="shared" ref="E1468:E1472" si="229">(C1468+D1468)-B1468</f>
        <v>0</v>
      </c>
    </row>
    <row r="1469" spans="1:5" ht="15.6" x14ac:dyDescent="0.3">
      <c r="A1469" s="308" t="s">
        <v>416</v>
      </c>
      <c r="B1469" s="309">
        <v>180</v>
      </c>
      <c r="C1469" s="309">
        <v>0</v>
      </c>
      <c r="D1469" s="309">
        <v>180</v>
      </c>
      <c r="E1469" s="310">
        <f t="shared" si="229"/>
        <v>0</v>
      </c>
    </row>
    <row r="1470" spans="1:5" ht="15.6" x14ac:dyDescent="0.3">
      <c r="A1470" s="311" t="s">
        <v>417</v>
      </c>
      <c r="B1470" s="312">
        <v>570</v>
      </c>
      <c r="C1470" s="312">
        <v>0</v>
      </c>
      <c r="D1470" s="312">
        <v>570</v>
      </c>
      <c r="E1470" s="310">
        <f t="shared" si="229"/>
        <v>0</v>
      </c>
    </row>
    <row r="1471" spans="1:5" ht="15.6" x14ac:dyDescent="0.3">
      <c r="A1471" s="313" t="s">
        <v>419</v>
      </c>
      <c r="B1471" s="314">
        <v>237</v>
      </c>
      <c r="C1471" s="314">
        <v>0</v>
      </c>
      <c r="D1471" s="314">
        <v>237</v>
      </c>
      <c r="E1471" s="310">
        <f t="shared" si="229"/>
        <v>0</v>
      </c>
    </row>
    <row r="1472" spans="1:5" ht="15.6" x14ac:dyDescent="0.3">
      <c r="A1472" s="313" t="s">
        <v>422</v>
      </c>
      <c r="B1472" s="313">
        <v>573</v>
      </c>
      <c r="C1472" s="313">
        <v>0</v>
      </c>
      <c r="D1472" s="313">
        <v>573</v>
      </c>
      <c r="E1472" s="319">
        <f t="shared" si="229"/>
        <v>0</v>
      </c>
    </row>
    <row r="1473" spans="1:5" ht="15.6" x14ac:dyDescent="0.3">
      <c r="A1473" s="320" t="s">
        <v>418</v>
      </c>
      <c r="B1473" s="317">
        <f t="shared" ref="B1473:E1473" si="230">SUM(B1465:B1472)</f>
        <v>2619</v>
      </c>
      <c r="C1473" s="316">
        <f t="shared" si="230"/>
        <v>0</v>
      </c>
      <c r="D1473" s="317">
        <f t="shared" si="230"/>
        <v>2619</v>
      </c>
      <c r="E1473" s="318">
        <f t="shared" si="230"/>
        <v>0</v>
      </c>
    </row>
    <row r="1475" spans="1:5" ht="15.6" x14ac:dyDescent="0.3">
      <c r="A1475" s="305">
        <v>44919</v>
      </c>
      <c r="B1475" s="306"/>
      <c r="C1475" s="306"/>
      <c r="D1475" s="306"/>
      <c r="E1475" s="306"/>
    </row>
    <row r="1476" spans="1:5" ht="15.6" x14ac:dyDescent="0.3">
      <c r="A1476" s="307" t="s">
        <v>407</v>
      </c>
      <c r="B1476" s="298" t="s">
        <v>408</v>
      </c>
      <c r="C1476" s="298" t="s">
        <v>409</v>
      </c>
      <c r="D1476" s="298" t="s">
        <v>410</v>
      </c>
      <c r="E1476" s="292" t="s">
        <v>421</v>
      </c>
    </row>
    <row r="1477" spans="1:5" ht="15.6" x14ac:dyDescent="0.3">
      <c r="A1477" s="308" t="s">
        <v>412</v>
      </c>
      <c r="B1477" s="309">
        <v>252</v>
      </c>
      <c r="C1477" s="309">
        <v>0</v>
      </c>
      <c r="D1477" s="309">
        <v>268</v>
      </c>
      <c r="E1477" s="310">
        <f t="shared" ref="E1477:E1478" si="231">(C1477+D1477)-B1477</f>
        <v>16</v>
      </c>
    </row>
    <row r="1478" spans="1:5" ht="15.6" x14ac:dyDescent="0.3">
      <c r="A1478" s="308" t="s">
        <v>413</v>
      </c>
      <c r="B1478" s="309">
        <v>469</v>
      </c>
      <c r="C1478" s="309">
        <v>0</v>
      </c>
      <c r="D1478" s="309">
        <v>500</v>
      </c>
      <c r="E1478" s="310">
        <f t="shared" si="231"/>
        <v>31</v>
      </c>
    </row>
    <row r="1479" spans="1:5" ht="15.6" x14ac:dyDescent="0.3">
      <c r="A1479" s="308" t="s">
        <v>414</v>
      </c>
      <c r="B1479" s="309">
        <v>102</v>
      </c>
      <c r="C1479" s="309">
        <v>0</v>
      </c>
      <c r="D1479" s="309">
        <v>102</v>
      </c>
      <c r="E1479" s="310">
        <v>0</v>
      </c>
    </row>
    <row r="1480" spans="1:5" ht="15.6" x14ac:dyDescent="0.3">
      <c r="A1480" s="308" t="s">
        <v>415</v>
      </c>
      <c r="B1480" s="309">
        <v>189</v>
      </c>
      <c r="C1480" s="309">
        <v>0</v>
      </c>
      <c r="D1480" s="309">
        <v>189</v>
      </c>
      <c r="E1480" s="310">
        <f t="shared" ref="E1480:E1484" si="232">(C1480+D1480)-B1480</f>
        <v>0</v>
      </c>
    </row>
    <row r="1481" spans="1:5" ht="15.6" x14ac:dyDescent="0.3">
      <c r="A1481" s="308" t="s">
        <v>416</v>
      </c>
      <c r="B1481" s="309">
        <v>180</v>
      </c>
      <c r="C1481" s="309">
        <v>0</v>
      </c>
      <c r="D1481" s="309">
        <v>180</v>
      </c>
      <c r="E1481" s="310">
        <f t="shared" si="232"/>
        <v>0</v>
      </c>
    </row>
    <row r="1482" spans="1:5" ht="15.6" x14ac:dyDescent="0.3">
      <c r="A1482" s="311" t="s">
        <v>417</v>
      </c>
      <c r="B1482" s="312">
        <v>570</v>
      </c>
      <c r="C1482" s="312">
        <v>0</v>
      </c>
      <c r="D1482" s="312">
        <v>570</v>
      </c>
      <c r="E1482" s="310">
        <f t="shared" si="232"/>
        <v>0</v>
      </c>
    </row>
    <row r="1483" spans="1:5" ht="15.6" x14ac:dyDescent="0.3">
      <c r="A1483" s="313" t="s">
        <v>419</v>
      </c>
      <c r="B1483" s="314">
        <v>237</v>
      </c>
      <c r="C1483" s="314">
        <v>0</v>
      </c>
      <c r="D1483" s="314">
        <v>237</v>
      </c>
      <c r="E1483" s="310">
        <f t="shared" si="232"/>
        <v>0</v>
      </c>
    </row>
    <row r="1484" spans="1:5" ht="15.6" x14ac:dyDescent="0.3">
      <c r="A1484" s="313" t="s">
        <v>422</v>
      </c>
      <c r="B1484" s="313">
        <v>573</v>
      </c>
      <c r="C1484" s="313">
        <v>0</v>
      </c>
      <c r="D1484" s="313">
        <v>573</v>
      </c>
      <c r="E1484" s="319">
        <f t="shared" si="232"/>
        <v>0</v>
      </c>
    </row>
    <row r="1485" spans="1:5" ht="15.6" x14ac:dyDescent="0.3">
      <c r="A1485" s="320" t="s">
        <v>418</v>
      </c>
      <c r="B1485" s="317">
        <f t="shared" ref="B1485:E1485" si="233">SUM(B1477:B1484)</f>
        <v>2572</v>
      </c>
      <c r="C1485" s="316">
        <f t="shared" si="233"/>
        <v>0</v>
      </c>
      <c r="D1485" s="317">
        <f t="shared" si="233"/>
        <v>2619</v>
      </c>
      <c r="E1485" s="318">
        <f t="shared" si="233"/>
        <v>47</v>
      </c>
    </row>
    <row r="1487" spans="1:5" ht="15.6" x14ac:dyDescent="0.3">
      <c r="A1487" s="305">
        <v>44920</v>
      </c>
      <c r="B1487" s="306"/>
      <c r="C1487" s="306"/>
      <c r="D1487" s="306"/>
      <c r="E1487" s="306"/>
    </row>
    <row r="1488" spans="1:5" ht="15.6" x14ac:dyDescent="0.3">
      <c r="A1488" s="307" t="s">
        <v>407</v>
      </c>
      <c r="B1488" s="298" t="s">
        <v>408</v>
      </c>
      <c r="C1488" s="298" t="s">
        <v>409</v>
      </c>
      <c r="D1488" s="298" t="s">
        <v>410</v>
      </c>
      <c r="E1488" s="292" t="s">
        <v>421</v>
      </c>
    </row>
    <row r="1489" spans="1:5" ht="15.6" x14ac:dyDescent="0.3">
      <c r="A1489" s="308" t="s">
        <v>412</v>
      </c>
      <c r="B1489" s="309">
        <v>252</v>
      </c>
      <c r="C1489" s="309">
        <v>0</v>
      </c>
      <c r="D1489" s="309">
        <v>252</v>
      </c>
      <c r="E1489" s="310">
        <f t="shared" ref="E1489:E1490" si="234">(C1489+D1489)-B1489</f>
        <v>0</v>
      </c>
    </row>
    <row r="1490" spans="1:5" ht="15.6" x14ac:dyDescent="0.3">
      <c r="A1490" s="308" t="s">
        <v>413</v>
      </c>
      <c r="B1490" s="309">
        <v>469</v>
      </c>
      <c r="C1490" s="309">
        <v>0</v>
      </c>
      <c r="D1490" s="309">
        <v>469</v>
      </c>
      <c r="E1490" s="310">
        <f t="shared" si="234"/>
        <v>0</v>
      </c>
    </row>
    <row r="1491" spans="1:5" ht="15.6" x14ac:dyDescent="0.3">
      <c r="A1491" s="308" t="s">
        <v>414</v>
      </c>
      <c r="B1491" s="309">
        <v>102</v>
      </c>
      <c r="C1491" s="309">
        <v>0</v>
      </c>
      <c r="D1491" s="309">
        <v>102</v>
      </c>
      <c r="E1491" s="310">
        <v>0</v>
      </c>
    </row>
    <row r="1492" spans="1:5" ht="15.6" x14ac:dyDescent="0.3">
      <c r="A1492" s="308" t="s">
        <v>415</v>
      </c>
      <c r="B1492" s="309">
        <v>189</v>
      </c>
      <c r="C1492" s="309">
        <v>0</v>
      </c>
      <c r="D1492" s="309">
        <v>189</v>
      </c>
      <c r="E1492" s="310">
        <f t="shared" ref="E1492:E1496" si="235">(C1492+D1492)-B1492</f>
        <v>0</v>
      </c>
    </row>
    <row r="1493" spans="1:5" ht="15.6" x14ac:dyDescent="0.3">
      <c r="A1493" s="308" t="s">
        <v>416</v>
      </c>
      <c r="B1493" s="309">
        <v>180</v>
      </c>
      <c r="C1493" s="309">
        <v>0</v>
      </c>
      <c r="D1493" s="309">
        <v>180</v>
      </c>
      <c r="E1493" s="310">
        <f t="shared" si="235"/>
        <v>0</v>
      </c>
    </row>
    <row r="1494" spans="1:5" ht="15.6" x14ac:dyDescent="0.3">
      <c r="A1494" s="311" t="s">
        <v>417</v>
      </c>
      <c r="B1494" s="312">
        <v>570</v>
      </c>
      <c r="C1494" s="312">
        <v>0</v>
      </c>
      <c r="D1494" s="312">
        <v>570</v>
      </c>
      <c r="E1494" s="310">
        <f t="shared" si="235"/>
        <v>0</v>
      </c>
    </row>
    <row r="1495" spans="1:5" ht="15.6" x14ac:dyDescent="0.3">
      <c r="A1495" s="313" t="s">
        <v>419</v>
      </c>
      <c r="B1495" s="314">
        <v>237</v>
      </c>
      <c r="C1495" s="314">
        <v>0</v>
      </c>
      <c r="D1495" s="314">
        <v>237</v>
      </c>
      <c r="E1495" s="310">
        <f t="shared" si="235"/>
        <v>0</v>
      </c>
    </row>
    <row r="1496" spans="1:5" ht="15.6" x14ac:dyDescent="0.3">
      <c r="A1496" s="313" t="s">
        <v>422</v>
      </c>
      <c r="B1496" s="313">
        <v>563</v>
      </c>
      <c r="C1496" s="313">
        <v>0</v>
      </c>
      <c r="D1496" s="313">
        <v>573</v>
      </c>
      <c r="E1496" s="319">
        <f t="shared" si="235"/>
        <v>10</v>
      </c>
    </row>
    <row r="1497" spans="1:5" ht="15.6" x14ac:dyDescent="0.3">
      <c r="A1497" s="320" t="s">
        <v>418</v>
      </c>
      <c r="B1497" s="317">
        <f t="shared" ref="B1497:E1497" si="236">SUM(B1489:B1496)</f>
        <v>2562</v>
      </c>
      <c r="C1497" s="316">
        <f t="shared" si="236"/>
        <v>0</v>
      </c>
      <c r="D1497" s="317">
        <f t="shared" si="236"/>
        <v>2572</v>
      </c>
      <c r="E1497" s="318">
        <f t="shared" si="236"/>
        <v>10</v>
      </c>
    </row>
    <row r="1499" spans="1:5" ht="15.6" x14ac:dyDescent="0.3">
      <c r="A1499" s="305">
        <v>44921</v>
      </c>
      <c r="B1499" s="306"/>
      <c r="C1499" s="306"/>
      <c r="D1499" s="306"/>
      <c r="E1499" s="306"/>
    </row>
    <row r="1500" spans="1:5" ht="15.6" x14ac:dyDescent="0.3">
      <c r="A1500" s="307" t="s">
        <v>407</v>
      </c>
      <c r="B1500" s="298" t="s">
        <v>408</v>
      </c>
      <c r="C1500" s="298" t="s">
        <v>409</v>
      </c>
      <c r="D1500" s="298" t="s">
        <v>410</v>
      </c>
      <c r="E1500" s="292" t="s">
        <v>421</v>
      </c>
    </row>
    <row r="1501" spans="1:5" ht="15.6" x14ac:dyDescent="0.3">
      <c r="A1501" s="308" t="s">
        <v>412</v>
      </c>
      <c r="B1501" s="309">
        <v>252</v>
      </c>
      <c r="C1501" s="309">
        <v>0</v>
      </c>
      <c r="D1501" s="309">
        <v>252</v>
      </c>
      <c r="E1501" s="310">
        <f t="shared" ref="E1501:E1502" si="237">(C1501+D1501)-B1501</f>
        <v>0</v>
      </c>
    </row>
    <row r="1502" spans="1:5" ht="15.6" x14ac:dyDescent="0.3">
      <c r="A1502" s="308" t="s">
        <v>413</v>
      </c>
      <c r="B1502" s="309">
        <v>469</v>
      </c>
      <c r="C1502" s="309">
        <v>0</v>
      </c>
      <c r="D1502" s="309">
        <v>469</v>
      </c>
      <c r="E1502" s="310">
        <f t="shared" si="237"/>
        <v>0</v>
      </c>
    </row>
    <row r="1503" spans="1:5" ht="15.6" x14ac:dyDescent="0.3">
      <c r="A1503" s="308" t="s">
        <v>414</v>
      </c>
      <c r="B1503" s="309">
        <v>102</v>
      </c>
      <c r="C1503" s="309">
        <v>0</v>
      </c>
      <c r="D1503" s="309">
        <v>102</v>
      </c>
      <c r="E1503" s="310">
        <v>0</v>
      </c>
    </row>
    <row r="1504" spans="1:5" ht="15.6" x14ac:dyDescent="0.3">
      <c r="A1504" s="308" t="s">
        <v>415</v>
      </c>
      <c r="B1504" s="309">
        <v>189</v>
      </c>
      <c r="C1504" s="309">
        <v>0</v>
      </c>
      <c r="D1504" s="309">
        <v>189</v>
      </c>
      <c r="E1504" s="310">
        <f t="shared" ref="E1504:E1508" si="238">(C1504+D1504)-B1504</f>
        <v>0</v>
      </c>
    </row>
    <row r="1505" spans="1:5" ht="15.6" x14ac:dyDescent="0.3">
      <c r="A1505" s="308" t="s">
        <v>416</v>
      </c>
      <c r="B1505" s="309">
        <v>180</v>
      </c>
      <c r="C1505" s="309">
        <v>0</v>
      </c>
      <c r="D1505" s="309">
        <v>180</v>
      </c>
      <c r="E1505" s="310">
        <f t="shared" si="238"/>
        <v>0</v>
      </c>
    </row>
    <row r="1506" spans="1:5" ht="15.6" x14ac:dyDescent="0.3">
      <c r="A1506" s="311" t="s">
        <v>417</v>
      </c>
      <c r="B1506" s="312">
        <v>570</v>
      </c>
      <c r="C1506" s="312">
        <v>0</v>
      </c>
      <c r="D1506" s="312">
        <v>570</v>
      </c>
      <c r="E1506" s="310">
        <f t="shared" si="238"/>
        <v>0</v>
      </c>
    </row>
    <row r="1507" spans="1:5" ht="15.6" x14ac:dyDescent="0.3">
      <c r="A1507" s="313" t="s">
        <v>419</v>
      </c>
      <c r="B1507" s="314">
        <v>237</v>
      </c>
      <c r="C1507" s="314">
        <v>0</v>
      </c>
      <c r="D1507" s="314">
        <v>237</v>
      </c>
      <c r="E1507" s="310">
        <f t="shared" si="238"/>
        <v>0</v>
      </c>
    </row>
    <row r="1508" spans="1:5" ht="15.6" x14ac:dyDescent="0.3">
      <c r="A1508" s="313" t="s">
        <v>422</v>
      </c>
      <c r="B1508" s="313">
        <v>544</v>
      </c>
      <c r="C1508" s="313">
        <v>0</v>
      </c>
      <c r="D1508" s="313">
        <v>563</v>
      </c>
      <c r="E1508" s="319">
        <f t="shared" si="238"/>
        <v>19</v>
      </c>
    </row>
    <row r="1509" spans="1:5" ht="15.6" x14ac:dyDescent="0.3">
      <c r="A1509" s="320" t="s">
        <v>418</v>
      </c>
      <c r="B1509" s="317">
        <f t="shared" ref="B1509:E1509" si="239">SUM(B1501:B1508)</f>
        <v>2543</v>
      </c>
      <c r="C1509" s="316">
        <f t="shared" si="239"/>
        <v>0</v>
      </c>
      <c r="D1509" s="317">
        <f t="shared" si="239"/>
        <v>2562</v>
      </c>
      <c r="E1509" s="318">
        <f t="shared" si="239"/>
        <v>19</v>
      </c>
    </row>
    <row r="1511" spans="1:5" ht="15.6" x14ac:dyDescent="0.3">
      <c r="A1511" s="305">
        <v>44922</v>
      </c>
      <c r="B1511" s="306"/>
      <c r="C1511" s="306"/>
      <c r="D1511" s="306"/>
      <c r="E1511" s="306"/>
    </row>
    <row r="1512" spans="1:5" ht="15.6" x14ac:dyDescent="0.3">
      <c r="A1512" s="307" t="s">
        <v>407</v>
      </c>
      <c r="B1512" s="298" t="s">
        <v>408</v>
      </c>
      <c r="C1512" s="298" t="s">
        <v>409</v>
      </c>
      <c r="D1512" s="298" t="s">
        <v>410</v>
      </c>
      <c r="E1512" s="292" t="s">
        <v>421</v>
      </c>
    </row>
    <row r="1513" spans="1:5" ht="15.6" x14ac:dyDescent="0.3">
      <c r="A1513" s="308" t="s">
        <v>412</v>
      </c>
      <c r="B1513" s="309">
        <v>188</v>
      </c>
      <c r="C1513" s="309">
        <v>0</v>
      </c>
      <c r="D1513" s="309">
        <v>252</v>
      </c>
      <c r="E1513" s="310">
        <f t="shared" ref="E1513:E1514" si="240">(C1513+D1513)-B1513</f>
        <v>64</v>
      </c>
    </row>
    <row r="1514" spans="1:5" ht="15.6" x14ac:dyDescent="0.3">
      <c r="A1514" s="308" t="s">
        <v>413</v>
      </c>
      <c r="B1514" s="309">
        <v>453</v>
      </c>
      <c r="C1514" s="309">
        <v>0</v>
      </c>
      <c r="D1514" s="309">
        <v>469</v>
      </c>
      <c r="E1514" s="310">
        <f t="shared" si="240"/>
        <v>16</v>
      </c>
    </row>
    <row r="1515" spans="1:5" ht="15.6" x14ac:dyDescent="0.3">
      <c r="A1515" s="308" t="s">
        <v>414</v>
      </c>
      <c r="B1515" s="309">
        <v>102</v>
      </c>
      <c r="C1515" s="309">
        <v>0</v>
      </c>
      <c r="D1515" s="309">
        <v>102</v>
      </c>
      <c r="E1515" s="310">
        <v>0</v>
      </c>
    </row>
    <row r="1516" spans="1:5" ht="15.6" x14ac:dyDescent="0.3">
      <c r="A1516" s="308" t="s">
        <v>415</v>
      </c>
      <c r="B1516" s="309">
        <v>461</v>
      </c>
      <c r="C1516" s="309">
        <v>300</v>
      </c>
      <c r="D1516" s="309">
        <v>189</v>
      </c>
      <c r="E1516" s="310">
        <f t="shared" ref="E1516:E1520" si="241">(C1516+D1516)-B1516</f>
        <v>28</v>
      </c>
    </row>
    <row r="1517" spans="1:5" ht="15.6" x14ac:dyDescent="0.3">
      <c r="A1517" s="308" t="s">
        <v>416</v>
      </c>
      <c r="B1517" s="309">
        <v>180</v>
      </c>
      <c r="C1517" s="309">
        <v>0</v>
      </c>
      <c r="D1517" s="309">
        <v>180</v>
      </c>
      <c r="E1517" s="310">
        <f t="shared" si="241"/>
        <v>0</v>
      </c>
    </row>
    <row r="1518" spans="1:5" ht="15.6" x14ac:dyDescent="0.3">
      <c r="A1518" s="311" t="s">
        <v>417</v>
      </c>
      <c r="B1518" s="312">
        <v>570</v>
      </c>
      <c r="C1518" s="312">
        <v>0</v>
      </c>
      <c r="D1518" s="312">
        <v>570</v>
      </c>
      <c r="E1518" s="310">
        <f t="shared" si="241"/>
        <v>0</v>
      </c>
    </row>
    <row r="1519" spans="1:5" ht="15.6" x14ac:dyDescent="0.3">
      <c r="A1519" s="313" t="s">
        <v>419</v>
      </c>
      <c r="B1519" s="314">
        <v>228</v>
      </c>
      <c r="C1519" s="314">
        <v>0</v>
      </c>
      <c r="D1519" s="314">
        <v>237</v>
      </c>
      <c r="E1519" s="310">
        <f t="shared" si="241"/>
        <v>9</v>
      </c>
    </row>
    <row r="1520" spans="1:5" ht="15.6" x14ac:dyDescent="0.3">
      <c r="A1520" s="313" t="s">
        <v>422</v>
      </c>
      <c r="B1520" s="313">
        <v>517</v>
      </c>
      <c r="C1520" s="313">
        <v>0</v>
      </c>
      <c r="D1520" s="313">
        <v>544</v>
      </c>
      <c r="E1520" s="319">
        <f t="shared" si="241"/>
        <v>27</v>
      </c>
    </row>
    <row r="1521" spans="1:5" ht="15.6" x14ac:dyDescent="0.3">
      <c r="A1521" s="320" t="s">
        <v>418</v>
      </c>
      <c r="B1521" s="317">
        <f t="shared" ref="B1521:E1521" si="242">SUM(B1513:B1520)</f>
        <v>2699</v>
      </c>
      <c r="C1521" s="316">
        <f t="shared" si="242"/>
        <v>300</v>
      </c>
      <c r="D1521" s="317">
        <f t="shared" si="242"/>
        <v>2543</v>
      </c>
      <c r="E1521" s="318">
        <f t="shared" si="242"/>
        <v>144</v>
      </c>
    </row>
    <row r="1523" spans="1:5" ht="15.6" x14ac:dyDescent="0.3">
      <c r="A1523" s="305">
        <v>44923</v>
      </c>
      <c r="B1523" s="306"/>
      <c r="C1523" s="306"/>
      <c r="D1523" s="306"/>
      <c r="E1523" s="306"/>
    </row>
    <row r="1524" spans="1:5" ht="15.6" x14ac:dyDescent="0.3">
      <c r="A1524" s="307" t="s">
        <v>407</v>
      </c>
      <c r="B1524" s="298" t="s">
        <v>408</v>
      </c>
      <c r="C1524" s="298" t="s">
        <v>409</v>
      </c>
      <c r="D1524" s="298" t="s">
        <v>410</v>
      </c>
      <c r="E1524" s="292" t="s">
        <v>421</v>
      </c>
    </row>
    <row r="1525" spans="1:5" ht="15.6" x14ac:dyDescent="0.3">
      <c r="A1525" s="308" t="s">
        <v>412</v>
      </c>
      <c r="B1525" s="309">
        <v>163</v>
      </c>
      <c r="C1525" s="309">
        <v>0</v>
      </c>
      <c r="D1525" s="309">
        <v>188</v>
      </c>
      <c r="E1525" s="310">
        <f t="shared" ref="E1525:E1526" si="243">(C1525+D1525)-B1525</f>
        <v>25</v>
      </c>
    </row>
    <row r="1526" spans="1:5" ht="15.6" x14ac:dyDescent="0.3">
      <c r="A1526" s="308" t="s">
        <v>413</v>
      </c>
      <c r="B1526" s="309">
        <v>453</v>
      </c>
      <c r="C1526" s="309">
        <v>0</v>
      </c>
      <c r="D1526" s="309">
        <v>453</v>
      </c>
      <c r="E1526" s="310">
        <f t="shared" si="243"/>
        <v>0</v>
      </c>
    </row>
    <row r="1527" spans="1:5" ht="15.6" x14ac:dyDescent="0.3">
      <c r="A1527" s="308" t="s">
        <v>414</v>
      </c>
      <c r="B1527" s="309">
        <v>102</v>
      </c>
      <c r="C1527" s="309">
        <v>0</v>
      </c>
      <c r="D1527" s="309">
        <v>102</v>
      </c>
      <c r="E1527" s="310">
        <v>0</v>
      </c>
    </row>
    <row r="1528" spans="1:5" ht="15.6" x14ac:dyDescent="0.3">
      <c r="A1528" s="308" t="s">
        <v>415</v>
      </c>
      <c r="B1528" s="309">
        <v>437</v>
      </c>
      <c r="C1528" s="309">
        <v>0</v>
      </c>
      <c r="D1528" s="309">
        <v>461</v>
      </c>
      <c r="E1528" s="310">
        <f t="shared" ref="E1528:E1532" si="244">(C1528+D1528)-B1528</f>
        <v>24</v>
      </c>
    </row>
    <row r="1529" spans="1:5" ht="15.6" x14ac:dyDescent="0.3">
      <c r="A1529" s="308" t="s">
        <v>416</v>
      </c>
      <c r="B1529" s="309">
        <v>180</v>
      </c>
      <c r="C1529" s="309">
        <v>0</v>
      </c>
      <c r="D1529" s="309">
        <v>180</v>
      </c>
      <c r="E1529" s="310">
        <f t="shared" si="244"/>
        <v>0</v>
      </c>
    </row>
    <row r="1530" spans="1:5" ht="15.6" x14ac:dyDescent="0.3">
      <c r="A1530" s="311" t="s">
        <v>417</v>
      </c>
      <c r="B1530" s="312">
        <v>570</v>
      </c>
      <c r="C1530" s="312">
        <v>0</v>
      </c>
      <c r="D1530" s="312">
        <v>570</v>
      </c>
      <c r="E1530" s="310">
        <f t="shared" si="244"/>
        <v>0</v>
      </c>
    </row>
    <row r="1531" spans="1:5" ht="15.6" x14ac:dyDescent="0.3">
      <c r="A1531" s="313" t="s">
        <v>419</v>
      </c>
      <c r="B1531" s="314">
        <v>228</v>
      </c>
      <c r="C1531" s="314">
        <v>0</v>
      </c>
      <c r="D1531" s="314">
        <v>228</v>
      </c>
      <c r="E1531" s="310">
        <f t="shared" si="244"/>
        <v>0</v>
      </c>
    </row>
    <row r="1532" spans="1:5" ht="15.6" x14ac:dyDescent="0.3">
      <c r="A1532" s="313" t="s">
        <v>422</v>
      </c>
      <c r="B1532" s="313">
        <v>499</v>
      </c>
      <c r="C1532" s="313">
        <v>0</v>
      </c>
      <c r="D1532" s="313">
        <v>517</v>
      </c>
      <c r="E1532" s="319">
        <f t="shared" si="244"/>
        <v>18</v>
      </c>
    </row>
    <row r="1533" spans="1:5" ht="15.6" x14ac:dyDescent="0.3">
      <c r="A1533" s="320" t="s">
        <v>418</v>
      </c>
      <c r="B1533" s="317">
        <f t="shared" ref="B1533:E1533" si="245">SUM(B1525:B1532)</f>
        <v>2632</v>
      </c>
      <c r="C1533" s="316">
        <f t="shared" si="245"/>
        <v>0</v>
      </c>
      <c r="D1533" s="317">
        <f t="shared" si="245"/>
        <v>2699</v>
      </c>
      <c r="E1533" s="318">
        <f t="shared" si="245"/>
        <v>67</v>
      </c>
    </row>
    <row r="1535" spans="1:5" ht="15.6" x14ac:dyDescent="0.3">
      <c r="A1535" s="305">
        <v>44924</v>
      </c>
      <c r="B1535" s="306"/>
      <c r="C1535" s="306"/>
      <c r="D1535" s="306"/>
      <c r="E1535" s="306"/>
    </row>
    <row r="1536" spans="1:5" ht="15.6" x14ac:dyDescent="0.3">
      <c r="A1536" s="307" t="s">
        <v>407</v>
      </c>
      <c r="B1536" s="298" t="s">
        <v>408</v>
      </c>
      <c r="C1536" s="298" t="s">
        <v>409</v>
      </c>
      <c r="D1536" s="298" t="s">
        <v>410</v>
      </c>
      <c r="E1536" s="292" t="s">
        <v>421</v>
      </c>
    </row>
    <row r="1537" spans="1:5" ht="15.6" x14ac:dyDescent="0.3">
      <c r="A1537" s="308" t="s">
        <v>412</v>
      </c>
      <c r="B1537" s="309">
        <v>163</v>
      </c>
      <c r="C1537" s="309">
        <v>0</v>
      </c>
      <c r="D1537" s="309">
        <v>163</v>
      </c>
      <c r="E1537" s="310">
        <f t="shared" ref="E1537:E1538" si="246">(C1537+D1537)-B1537</f>
        <v>0</v>
      </c>
    </row>
    <row r="1538" spans="1:5" ht="15.6" x14ac:dyDescent="0.3">
      <c r="A1538" s="308" t="s">
        <v>413</v>
      </c>
      <c r="B1538" s="309">
        <v>453</v>
      </c>
      <c r="C1538" s="309">
        <v>0</v>
      </c>
      <c r="D1538" s="309">
        <v>453</v>
      </c>
      <c r="E1538" s="310">
        <f t="shared" si="246"/>
        <v>0</v>
      </c>
    </row>
    <row r="1539" spans="1:5" ht="15.6" x14ac:dyDescent="0.3">
      <c r="A1539" s="308" t="s">
        <v>414</v>
      </c>
      <c r="B1539" s="309">
        <v>102</v>
      </c>
      <c r="C1539" s="309">
        <v>0</v>
      </c>
      <c r="D1539" s="309">
        <v>102</v>
      </c>
      <c r="E1539" s="310">
        <v>0</v>
      </c>
    </row>
    <row r="1540" spans="1:5" ht="15.6" x14ac:dyDescent="0.3">
      <c r="A1540" s="308" t="s">
        <v>415</v>
      </c>
      <c r="B1540" s="309">
        <v>388</v>
      </c>
      <c r="C1540" s="309">
        <v>0</v>
      </c>
      <c r="D1540" s="309">
        <v>437</v>
      </c>
      <c r="E1540" s="310">
        <f t="shared" ref="E1540:E1544" si="247">(C1540+D1540)-B1540</f>
        <v>49</v>
      </c>
    </row>
    <row r="1541" spans="1:5" ht="15.6" x14ac:dyDescent="0.3">
      <c r="A1541" s="308" t="s">
        <v>416</v>
      </c>
      <c r="B1541" s="309">
        <v>180</v>
      </c>
      <c r="C1541" s="309">
        <v>0</v>
      </c>
      <c r="D1541" s="309">
        <v>180</v>
      </c>
      <c r="E1541" s="310">
        <f t="shared" si="247"/>
        <v>0</v>
      </c>
    </row>
    <row r="1542" spans="1:5" ht="15.6" x14ac:dyDescent="0.3">
      <c r="A1542" s="311" t="s">
        <v>417</v>
      </c>
      <c r="B1542" s="312">
        <v>570</v>
      </c>
      <c r="C1542" s="312">
        <v>0</v>
      </c>
      <c r="D1542" s="312">
        <v>570</v>
      </c>
      <c r="E1542" s="310">
        <f t="shared" si="247"/>
        <v>0</v>
      </c>
    </row>
    <row r="1543" spans="1:5" ht="15.6" x14ac:dyDescent="0.3">
      <c r="A1543" s="313" t="s">
        <v>419</v>
      </c>
      <c r="B1543" s="314">
        <v>228</v>
      </c>
      <c r="C1543" s="314">
        <v>0</v>
      </c>
      <c r="D1543" s="314">
        <v>228</v>
      </c>
      <c r="E1543" s="310">
        <f t="shared" si="247"/>
        <v>0</v>
      </c>
    </row>
    <row r="1544" spans="1:5" ht="15.6" x14ac:dyDescent="0.3">
      <c r="A1544" s="313" t="s">
        <v>422</v>
      </c>
      <c r="B1544" s="313">
        <v>499</v>
      </c>
      <c r="C1544" s="313">
        <v>0</v>
      </c>
      <c r="D1544" s="313">
        <v>499</v>
      </c>
      <c r="E1544" s="319">
        <f t="shared" si="247"/>
        <v>0</v>
      </c>
    </row>
    <row r="1545" spans="1:5" ht="15.6" x14ac:dyDescent="0.3">
      <c r="A1545" s="320" t="s">
        <v>418</v>
      </c>
      <c r="B1545" s="317">
        <f t="shared" ref="B1545:E1545" si="248">SUM(B1537:B1544)</f>
        <v>2583</v>
      </c>
      <c r="C1545" s="316">
        <f t="shared" si="248"/>
        <v>0</v>
      </c>
      <c r="D1545" s="317">
        <f t="shared" si="248"/>
        <v>2632</v>
      </c>
      <c r="E1545" s="318">
        <f t="shared" si="248"/>
        <v>49</v>
      </c>
    </row>
    <row r="1547" spans="1:5" ht="15.6" x14ac:dyDescent="0.3">
      <c r="A1547" s="305">
        <v>44925</v>
      </c>
      <c r="B1547" s="306"/>
      <c r="C1547" s="306"/>
      <c r="D1547" s="306"/>
      <c r="E1547" s="306"/>
    </row>
    <row r="1548" spans="1:5" ht="15.6" x14ac:dyDescent="0.3">
      <c r="A1548" s="307" t="s">
        <v>407</v>
      </c>
      <c r="B1548" s="298" t="s">
        <v>408</v>
      </c>
      <c r="C1548" s="298" t="s">
        <v>409</v>
      </c>
      <c r="D1548" s="298" t="s">
        <v>410</v>
      </c>
      <c r="E1548" s="292" t="s">
        <v>421</v>
      </c>
    </row>
    <row r="1549" spans="1:5" ht="15.6" x14ac:dyDescent="0.3">
      <c r="A1549" s="308" t="s">
        <v>412</v>
      </c>
      <c r="B1549" s="309">
        <v>163</v>
      </c>
      <c r="C1549" s="309">
        <v>0</v>
      </c>
      <c r="D1549" s="309">
        <v>163</v>
      </c>
      <c r="E1549" s="310">
        <f t="shared" ref="E1549:E1550" si="249">(C1549+D1549)-B1549</f>
        <v>0</v>
      </c>
    </row>
    <row r="1550" spans="1:5" ht="15.6" x14ac:dyDescent="0.3">
      <c r="A1550" s="308" t="s">
        <v>413</v>
      </c>
      <c r="B1550" s="309">
        <v>453</v>
      </c>
      <c r="C1550" s="309">
        <v>0</v>
      </c>
      <c r="D1550" s="309">
        <v>453</v>
      </c>
      <c r="E1550" s="310">
        <f t="shared" si="249"/>
        <v>0</v>
      </c>
    </row>
    <row r="1551" spans="1:5" ht="15.6" x14ac:dyDescent="0.3">
      <c r="A1551" s="308" t="s">
        <v>414</v>
      </c>
      <c r="B1551" s="309">
        <v>102</v>
      </c>
      <c r="C1551" s="309">
        <v>0</v>
      </c>
      <c r="D1551" s="309">
        <v>102</v>
      </c>
      <c r="E1551" s="310">
        <v>0</v>
      </c>
    </row>
    <row r="1552" spans="1:5" ht="15.6" x14ac:dyDescent="0.3">
      <c r="A1552" s="308" t="s">
        <v>415</v>
      </c>
      <c r="B1552" s="309">
        <v>388</v>
      </c>
      <c r="C1552" s="309">
        <v>0</v>
      </c>
      <c r="D1552" s="309">
        <v>388</v>
      </c>
      <c r="E1552" s="310">
        <f t="shared" ref="E1552:E1556" si="250">(C1552+D1552)-B1552</f>
        <v>0</v>
      </c>
    </row>
    <row r="1553" spans="1:5" ht="15.6" x14ac:dyDescent="0.3">
      <c r="A1553" s="308" t="s">
        <v>416</v>
      </c>
      <c r="B1553" s="309">
        <v>180</v>
      </c>
      <c r="C1553" s="309">
        <v>0</v>
      </c>
      <c r="D1553" s="309">
        <v>180</v>
      </c>
      <c r="E1553" s="310">
        <f t="shared" si="250"/>
        <v>0</v>
      </c>
    </row>
    <row r="1554" spans="1:5" ht="15.6" x14ac:dyDescent="0.3">
      <c r="A1554" s="311" t="s">
        <v>417</v>
      </c>
      <c r="B1554" s="312">
        <v>570</v>
      </c>
      <c r="C1554" s="312">
        <v>0</v>
      </c>
      <c r="D1554" s="312">
        <v>570</v>
      </c>
      <c r="E1554" s="310">
        <f t="shared" si="250"/>
        <v>0</v>
      </c>
    </row>
    <row r="1555" spans="1:5" ht="15.6" x14ac:dyDescent="0.3">
      <c r="A1555" s="313" t="s">
        <v>419</v>
      </c>
      <c r="B1555" s="314">
        <v>228</v>
      </c>
      <c r="C1555" s="314">
        <v>0</v>
      </c>
      <c r="D1555" s="314">
        <v>228</v>
      </c>
      <c r="E1555" s="310">
        <f t="shared" si="250"/>
        <v>0</v>
      </c>
    </row>
    <row r="1556" spans="1:5" ht="15.6" x14ac:dyDescent="0.3">
      <c r="A1556" s="313" t="s">
        <v>422</v>
      </c>
      <c r="B1556" s="313">
        <v>499</v>
      </c>
      <c r="C1556" s="313">
        <v>0</v>
      </c>
      <c r="D1556" s="313">
        <v>499</v>
      </c>
      <c r="E1556" s="319">
        <f t="shared" si="250"/>
        <v>0</v>
      </c>
    </row>
    <row r="1557" spans="1:5" ht="15.6" x14ac:dyDescent="0.3">
      <c r="A1557" s="320" t="s">
        <v>418</v>
      </c>
      <c r="B1557" s="317">
        <f t="shared" ref="B1557:E1557" si="251">SUM(B1549:B1556)</f>
        <v>2583</v>
      </c>
      <c r="C1557" s="316">
        <f t="shared" si="251"/>
        <v>0</v>
      </c>
      <c r="D1557" s="317">
        <f t="shared" si="251"/>
        <v>2583</v>
      </c>
      <c r="E1557" s="318">
        <f t="shared" si="251"/>
        <v>0</v>
      </c>
    </row>
    <row r="1559" spans="1:5" ht="15.6" x14ac:dyDescent="0.3">
      <c r="A1559" s="305">
        <v>44926</v>
      </c>
      <c r="B1559" s="306"/>
      <c r="C1559" s="306"/>
      <c r="D1559" s="306"/>
      <c r="E1559" s="306"/>
    </row>
    <row r="1560" spans="1:5" ht="15.6" x14ac:dyDescent="0.3">
      <c r="A1560" s="307" t="s">
        <v>407</v>
      </c>
      <c r="B1560" s="298" t="s">
        <v>408</v>
      </c>
      <c r="C1560" s="298" t="s">
        <v>409</v>
      </c>
      <c r="D1560" s="298" t="s">
        <v>410</v>
      </c>
      <c r="E1560" s="292" t="s">
        <v>421</v>
      </c>
    </row>
    <row r="1561" spans="1:5" ht="15.6" x14ac:dyDescent="0.3">
      <c r="A1561" s="308" t="s">
        <v>412</v>
      </c>
      <c r="B1561" s="309">
        <v>163</v>
      </c>
      <c r="C1561" s="309">
        <v>0</v>
      </c>
      <c r="D1561" s="309">
        <v>163</v>
      </c>
      <c r="E1561" s="310">
        <f t="shared" ref="E1561:E1562" si="252">(C1561+D1561)-B1561</f>
        <v>0</v>
      </c>
    </row>
    <row r="1562" spans="1:5" ht="15.6" x14ac:dyDescent="0.3">
      <c r="A1562" s="308" t="s">
        <v>413</v>
      </c>
      <c r="B1562" s="309">
        <v>453</v>
      </c>
      <c r="C1562" s="309">
        <v>0</v>
      </c>
      <c r="D1562" s="309">
        <v>453</v>
      </c>
      <c r="E1562" s="310">
        <f t="shared" si="252"/>
        <v>0</v>
      </c>
    </row>
    <row r="1563" spans="1:5" ht="15.6" x14ac:dyDescent="0.3">
      <c r="A1563" s="308" t="s">
        <v>414</v>
      </c>
      <c r="B1563" s="309">
        <v>102</v>
      </c>
      <c r="C1563" s="309">
        <v>0</v>
      </c>
      <c r="D1563" s="309">
        <v>102</v>
      </c>
      <c r="E1563" s="310">
        <v>0</v>
      </c>
    </row>
    <row r="1564" spans="1:5" ht="15.6" x14ac:dyDescent="0.3">
      <c r="A1564" s="308" t="s">
        <v>415</v>
      </c>
      <c r="B1564" s="309">
        <v>388</v>
      </c>
      <c r="C1564" s="309">
        <v>0</v>
      </c>
      <c r="D1564" s="309">
        <v>388</v>
      </c>
      <c r="E1564" s="310">
        <f t="shared" ref="E1564:E1568" si="253">(C1564+D1564)-B1564</f>
        <v>0</v>
      </c>
    </row>
    <row r="1565" spans="1:5" ht="15.6" x14ac:dyDescent="0.3">
      <c r="A1565" s="308" t="s">
        <v>416</v>
      </c>
      <c r="B1565" s="309">
        <v>180</v>
      </c>
      <c r="C1565" s="309">
        <v>0</v>
      </c>
      <c r="D1565" s="309">
        <v>180</v>
      </c>
      <c r="E1565" s="310">
        <f t="shared" si="253"/>
        <v>0</v>
      </c>
    </row>
    <row r="1566" spans="1:5" ht="15.6" x14ac:dyDescent="0.3">
      <c r="A1566" s="311" t="s">
        <v>417</v>
      </c>
      <c r="B1566" s="312">
        <v>570</v>
      </c>
      <c r="C1566" s="312">
        <v>0</v>
      </c>
      <c r="D1566" s="312">
        <v>570</v>
      </c>
      <c r="E1566" s="310">
        <f t="shared" si="253"/>
        <v>0</v>
      </c>
    </row>
    <row r="1567" spans="1:5" ht="15.6" x14ac:dyDescent="0.3">
      <c r="A1567" s="313" t="s">
        <v>419</v>
      </c>
      <c r="B1567" s="314">
        <v>228</v>
      </c>
      <c r="C1567" s="314">
        <v>0</v>
      </c>
      <c r="D1567" s="314">
        <v>228</v>
      </c>
      <c r="E1567" s="310">
        <f t="shared" si="253"/>
        <v>0</v>
      </c>
    </row>
    <row r="1568" spans="1:5" ht="15.6" x14ac:dyDescent="0.3">
      <c r="A1568" s="313" t="s">
        <v>422</v>
      </c>
      <c r="B1568" s="313">
        <v>499</v>
      </c>
      <c r="C1568" s="313">
        <v>0</v>
      </c>
      <c r="D1568" s="313">
        <v>499</v>
      </c>
      <c r="E1568" s="319">
        <f t="shared" si="253"/>
        <v>0</v>
      </c>
    </row>
    <row r="1569" spans="1:5" ht="15.6" x14ac:dyDescent="0.3">
      <c r="A1569" s="320" t="s">
        <v>418</v>
      </c>
      <c r="B1569" s="317">
        <f t="shared" ref="B1569:E1569" si="254">SUM(B1561:B1568)</f>
        <v>2583</v>
      </c>
      <c r="C1569" s="316">
        <f t="shared" si="254"/>
        <v>0</v>
      </c>
      <c r="D1569" s="317">
        <f t="shared" si="254"/>
        <v>2583</v>
      </c>
      <c r="E1569" s="318">
        <f t="shared" si="254"/>
        <v>0</v>
      </c>
    </row>
    <row r="1571" spans="1:5" ht="15.6" x14ac:dyDescent="0.3">
      <c r="A1571" s="305">
        <v>44927</v>
      </c>
      <c r="B1571" s="306"/>
      <c r="C1571" s="306"/>
      <c r="D1571" s="306"/>
      <c r="E1571" s="306"/>
    </row>
    <row r="1572" spans="1:5" ht="15.6" x14ac:dyDescent="0.3">
      <c r="A1572" s="307" t="s">
        <v>407</v>
      </c>
      <c r="B1572" s="298" t="s">
        <v>408</v>
      </c>
      <c r="C1572" s="298" t="s">
        <v>409</v>
      </c>
      <c r="D1572" s="298" t="s">
        <v>410</v>
      </c>
      <c r="E1572" s="292" t="s">
        <v>421</v>
      </c>
    </row>
    <row r="1573" spans="1:5" ht="15.6" x14ac:dyDescent="0.3">
      <c r="A1573" s="308" t="s">
        <v>412</v>
      </c>
      <c r="B1573" s="309">
        <v>163</v>
      </c>
      <c r="C1573" s="309">
        <v>0</v>
      </c>
      <c r="D1573" s="309">
        <v>163</v>
      </c>
      <c r="E1573" s="310">
        <f t="shared" ref="E1573:E1574" si="255">(C1573+D1573)-B1573</f>
        <v>0</v>
      </c>
    </row>
    <row r="1574" spans="1:5" ht="15.6" x14ac:dyDescent="0.3">
      <c r="A1574" s="308" t="s">
        <v>413</v>
      </c>
      <c r="B1574" s="309">
        <v>453</v>
      </c>
      <c r="C1574" s="309">
        <v>0</v>
      </c>
      <c r="D1574" s="309">
        <v>453</v>
      </c>
      <c r="E1574" s="310">
        <f t="shared" si="255"/>
        <v>0</v>
      </c>
    </row>
    <row r="1575" spans="1:5" ht="15.6" x14ac:dyDescent="0.3">
      <c r="A1575" s="308" t="s">
        <v>414</v>
      </c>
      <c r="B1575" s="309">
        <v>102</v>
      </c>
      <c r="C1575" s="309">
        <v>0</v>
      </c>
      <c r="D1575" s="309">
        <v>102</v>
      </c>
      <c r="E1575" s="310">
        <v>0</v>
      </c>
    </row>
    <row r="1576" spans="1:5" ht="15.6" x14ac:dyDescent="0.3">
      <c r="A1576" s="308" t="s">
        <v>415</v>
      </c>
      <c r="B1576" s="309">
        <v>388</v>
      </c>
      <c r="C1576" s="309">
        <v>0</v>
      </c>
      <c r="D1576" s="309">
        <v>388</v>
      </c>
      <c r="E1576" s="310">
        <f t="shared" ref="E1576:E1580" si="256">(C1576+D1576)-B1576</f>
        <v>0</v>
      </c>
    </row>
    <row r="1577" spans="1:5" ht="15.6" x14ac:dyDescent="0.3">
      <c r="A1577" s="308" t="s">
        <v>416</v>
      </c>
      <c r="B1577" s="309">
        <v>180</v>
      </c>
      <c r="C1577" s="309">
        <v>0</v>
      </c>
      <c r="D1577" s="309">
        <v>180</v>
      </c>
      <c r="E1577" s="310">
        <f t="shared" si="256"/>
        <v>0</v>
      </c>
    </row>
    <row r="1578" spans="1:5" ht="15.6" x14ac:dyDescent="0.3">
      <c r="A1578" s="311" t="s">
        <v>417</v>
      </c>
      <c r="B1578" s="312">
        <v>570</v>
      </c>
      <c r="C1578" s="312">
        <v>0</v>
      </c>
      <c r="D1578" s="312">
        <v>570</v>
      </c>
      <c r="E1578" s="310">
        <f t="shared" si="256"/>
        <v>0</v>
      </c>
    </row>
    <row r="1579" spans="1:5" ht="15.6" x14ac:dyDescent="0.3">
      <c r="A1579" s="313" t="s">
        <v>419</v>
      </c>
      <c r="B1579" s="314">
        <v>224</v>
      </c>
      <c r="C1579" s="314">
        <v>0</v>
      </c>
      <c r="D1579" s="314">
        <v>228</v>
      </c>
      <c r="E1579" s="310">
        <f t="shared" si="256"/>
        <v>4</v>
      </c>
    </row>
    <row r="1580" spans="1:5" ht="15.6" x14ac:dyDescent="0.3">
      <c r="A1580" s="313" t="s">
        <v>422</v>
      </c>
      <c r="B1580" s="313">
        <v>499</v>
      </c>
      <c r="C1580" s="313">
        <v>0</v>
      </c>
      <c r="D1580" s="313">
        <v>499</v>
      </c>
      <c r="E1580" s="319">
        <f t="shared" si="256"/>
        <v>0</v>
      </c>
    </row>
    <row r="1581" spans="1:5" ht="15.6" x14ac:dyDescent="0.3">
      <c r="A1581" s="320" t="s">
        <v>418</v>
      </c>
      <c r="B1581" s="317">
        <f t="shared" ref="B1581:E1581" si="257">SUM(B1573:B1580)</f>
        <v>2579</v>
      </c>
      <c r="C1581" s="316">
        <f t="shared" si="257"/>
        <v>0</v>
      </c>
      <c r="D1581" s="317">
        <f t="shared" si="257"/>
        <v>2583</v>
      </c>
      <c r="E1581" s="318">
        <f t="shared" si="257"/>
        <v>4</v>
      </c>
    </row>
    <row r="1583" spans="1:5" ht="15.6" x14ac:dyDescent="0.3">
      <c r="A1583" s="305">
        <v>44928</v>
      </c>
      <c r="B1583" s="306"/>
      <c r="C1583" s="306"/>
      <c r="D1583" s="306"/>
      <c r="E1583" s="306"/>
    </row>
    <row r="1584" spans="1:5" ht="15.6" x14ac:dyDescent="0.3">
      <c r="A1584" s="307" t="s">
        <v>407</v>
      </c>
      <c r="B1584" s="298" t="s">
        <v>408</v>
      </c>
      <c r="C1584" s="298" t="s">
        <v>409</v>
      </c>
      <c r="D1584" s="298" t="s">
        <v>410</v>
      </c>
      <c r="E1584" s="292" t="s">
        <v>421</v>
      </c>
    </row>
    <row r="1585" spans="1:5" ht="15.6" x14ac:dyDescent="0.3">
      <c r="A1585" s="308" t="s">
        <v>412</v>
      </c>
      <c r="B1585" s="309">
        <v>140</v>
      </c>
      <c r="C1585" s="309">
        <v>0</v>
      </c>
      <c r="D1585" s="309">
        <v>163</v>
      </c>
      <c r="E1585" s="310">
        <f t="shared" ref="E1585:E1586" si="258">(C1585+D1585)-B1585</f>
        <v>23</v>
      </c>
    </row>
    <row r="1586" spans="1:5" ht="15.6" x14ac:dyDescent="0.3">
      <c r="A1586" s="308" t="s">
        <v>413</v>
      </c>
      <c r="B1586" s="309">
        <v>453</v>
      </c>
      <c r="C1586" s="309">
        <v>0</v>
      </c>
      <c r="D1586" s="309">
        <v>453</v>
      </c>
      <c r="E1586" s="310">
        <f t="shared" si="258"/>
        <v>0</v>
      </c>
    </row>
    <row r="1587" spans="1:5" ht="15.6" x14ac:dyDescent="0.3">
      <c r="A1587" s="308" t="s">
        <v>414</v>
      </c>
      <c r="B1587" s="309">
        <v>102</v>
      </c>
      <c r="C1587" s="309">
        <v>0</v>
      </c>
      <c r="D1587" s="309">
        <v>102</v>
      </c>
      <c r="E1587" s="310">
        <v>0</v>
      </c>
    </row>
    <row r="1588" spans="1:5" ht="15.6" x14ac:dyDescent="0.3">
      <c r="A1588" s="308" t="s">
        <v>415</v>
      </c>
      <c r="B1588" s="309">
        <v>347</v>
      </c>
      <c r="C1588" s="309">
        <v>0</v>
      </c>
      <c r="D1588" s="309">
        <v>388</v>
      </c>
      <c r="E1588" s="310">
        <f t="shared" ref="E1588:E1592" si="259">(C1588+D1588)-B1588</f>
        <v>41</v>
      </c>
    </row>
    <row r="1589" spans="1:5" ht="15.6" x14ac:dyDescent="0.3">
      <c r="A1589" s="308" t="s">
        <v>416</v>
      </c>
      <c r="B1589" s="309">
        <v>180</v>
      </c>
      <c r="C1589" s="309">
        <v>0</v>
      </c>
      <c r="D1589" s="309">
        <v>180</v>
      </c>
      <c r="E1589" s="310">
        <f t="shared" si="259"/>
        <v>0</v>
      </c>
    </row>
    <row r="1590" spans="1:5" ht="15.6" x14ac:dyDescent="0.3">
      <c r="A1590" s="311" t="s">
        <v>417</v>
      </c>
      <c r="B1590" s="312">
        <v>570</v>
      </c>
      <c r="C1590" s="312">
        <v>0</v>
      </c>
      <c r="D1590" s="312">
        <v>570</v>
      </c>
      <c r="E1590" s="310">
        <f t="shared" si="259"/>
        <v>0</v>
      </c>
    </row>
    <row r="1591" spans="1:5" ht="15.6" x14ac:dyDescent="0.3">
      <c r="A1591" s="313" t="s">
        <v>419</v>
      </c>
      <c r="B1591" s="314">
        <v>224</v>
      </c>
      <c r="C1591" s="314">
        <v>0</v>
      </c>
      <c r="D1591" s="314">
        <v>224</v>
      </c>
      <c r="E1591" s="310">
        <f t="shared" si="259"/>
        <v>0</v>
      </c>
    </row>
    <row r="1592" spans="1:5" ht="15.6" x14ac:dyDescent="0.3">
      <c r="A1592" s="313" t="s">
        <v>422</v>
      </c>
      <c r="B1592" s="313">
        <v>499</v>
      </c>
      <c r="C1592" s="313">
        <v>0</v>
      </c>
      <c r="D1592" s="313">
        <v>499</v>
      </c>
      <c r="E1592" s="319">
        <f t="shared" si="259"/>
        <v>0</v>
      </c>
    </row>
    <row r="1593" spans="1:5" ht="15.6" x14ac:dyDescent="0.3">
      <c r="A1593" s="320" t="s">
        <v>418</v>
      </c>
      <c r="B1593" s="317">
        <f t="shared" ref="B1593:E1593" si="260">SUM(B1585:B1592)</f>
        <v>2515</v>
      </c>
      <c r="C1593" s="316">
        <f t="shared" si="260"/>
        <v>0</v>
      </c>
      <c r="D1593" s="317">
        <f t="shared" si="260"/>
        <v>2579</v>
      </c>
      <c r="E1593" s="318">
        <f t="shared" si="260"/>
        <v>64</v>
      </c>
    </row>
    <row r="1595" spans="1:5" ht="15.6" x14ac:dyDescent="0.3">
      <c r="A1595" s="305">
        <v>44929</v>
      </c>
      <c r="B1595" s="306"/>
      <c r="C1595" s="306"/>
      <c r="D1595" s="306"/>
      <c r="E1595" s="306"/>
    </row>
    <row r="1596" spans="1:5" ht="15.6" x14ac:dyDescent="0.3">
      <c r="A1596" s="307" t="s">
        <v>407</v>
      </c>
      <c r="B1596" s="298" t="s">
        <v>408</v>
      </c>
      <c r="C1596" s="298" t="s">
        <v>409</v>
      </c>
      <c r="D1596" s="298" t="s">
        <v>410</v>
      </c>
      <c r="E1596" s="292" t="s">
        <v>421</v>
      </c>
    </row>
    <row r="1597" spans="1:5" ht="15.6" x14ac:dyDescent="0.3">
      <c r="A1597" s="308" t="s">
        <v>412</v>
      </c>
      <c r="B1597" s="309">
        <v>140</v>
      </c>
      <c r="C1597" s="309">
        <v>0</v>
      </c>
      <c r="D1597" s="309">
        <v>140</v>
      </c>
      <c r="E1597" s="310">
        <f t="shared" ref="E1597:E1598" si="261">(C1597+D1597)-B1597</f>
        <v>0</v>
      </c>
    </row>
    <row r="1598" spans="1:5" ht="15.6" x14ac:dyDescent="0.3">
      <c r="A1598" s="308" t="s">
        <v>413</v>
      </c>
      <c r="B1598" s="309">
        <v>438</v>
      </c>
      <c r="C1598" s="309">
        <v>0</v>
      </c>
      <c r="D1598" s="309">
        <v>453</v>
      </c>
      <c r="E1598" s="310">
        <f t="shared" si="261"/>
        <v>15</v>
      </c>
    </row>
    <row r="1599" spans="1:5" ht="15.6" x14ac:dyDescent="0.3">
      <c r="A1599" s="308" t="s">
        <v>414</v>
      </c>
      <c r="B1599" s="309">
        <v>102</v>
      </c>
      <c r="C1599" s="309">
        <v>0</v>
      </c>
      <c r="D1599" s="309">
        <v>102</v>
      </c>
      <c r="E1599" s="310">
        <v>0</v>
      </c>
    </row>
    <row r="1600" spans="1:5" ht="15.6" x14ac:dyDescent="0.3">
      <c r="A1600" s="308" t="s">
        <v>415</v>
      </c>
      <c r="B1600" s="309">
        <v>347</v>
      </c>
      <c r="C1600" s="309">
        <v>0</v>
      </c>
      <c r="D1600" s="309">
        <v>347</v>
      </c>
      <c r="E1600" s="310">
        <f t="shared" ref="E1600:E1604" si="262">(C1600+D1600)-B1600</f>
        <v>0</v>
      </c>
    </row>
    <row r="1601" spans="1:5" ht="15.6" x14ac:dyDescent="0.3">
      <c r="A1601" s="308" t="s">
        <v>416</v>
      </c>
      <c r="B1601" s="309">
        <v>180</v>
      </c>
      <c r="C1601" s="309">
        <v>0</v>
      </c>
      <c r="D1601" s="309">
        <v>180</v>
      </c>
      <c r="E1601" s="310">
        <f t="shared" si="262"/>
        <v>0</v>
      </c>
    </row>
    <row r="1602" spans="1:5" ht="15.6" x14ac:dyDescent="0.3">
      <c r="A1602" s="311" t="s">
        <v>417</v>
      </c>
      <c r="B1602" s="312">
        <v>570</v>
      </c>
      <c r="C1602" s="312">
        <v>0</v>
      </c>
      <c r="D1602" s="312">
        <v>570</v>
      </c>
      <c r="E1602" s="310">
        <f t="shared" si="262"/>
        <v>0</v>
      </c>
    </row>
    <row r="1603" spans="1:5" ht="15.6" x14ac:dyDescent="0.3">
      <c r="A1603" s="313" t="s">
        <v>419</v>
      </c>
      <c r="B1603" s="314">
        <v>224</v>
      </c>
      <c r="C1603" s="314">
        <v>0</v>
      </c>
      <c r="D1603" s="314">
        <v>224</v>
      </c>
      <c r="E1603" s="310">
        <f t="shared" si="262"/>
        <v>0</v>
      </c>
    </row>
    <row r="1604" spans="1:5" ht="15.6" x14ac:dyDescent="0.3">
      <c r="A1604" s="313" t="s">
        <v>422</v>
      </c>
      <c r="B1604" s="313">
        <v>499</v>
      </c>
      <c r="C1604" s="313">
        <v>0</v>
      </c>
      <c r="D1604" s="313">
        <v>499</v>
      </c>
      <c r="E1604" s="319">
        <f t="shared" si="262"/>
        <v>0</v>
      </c>
    </row>
    <row r="1605" spans="1:5" ht="15.6" x14ac:dyDescent="0.3">
      <c r="A1605" s="320" t="s">
        <v>418</v>
      </c>
      <c r="B1605" s="317">
        <f t="shared" ref="B1605:E1605" si="263">SUM(B1597:B1604)</f>
        <v>2500</v>
      </c>
      <c r="C1605" s="316">
        <f t="shared" si="263"/>
        <v>0</v>
      </c>
      <c r="D1605" s="317">
        <f t="shared" si="263"/>
        <v>2515</v>
      </c>
      <c r="E1605" s="318">
        <f t="shared" si="263"/>
        <v>15</v>
      </c>
    </row>
    <row r="1607" spans="1:5" ht="15.6" x14ac:dyDescent="0.3">
      <c r="A1607" s="305">
        <v>44930</v>
      </c>
      <c r="B1607" s="306"/>
      <c r="C1607" s="306"/>
      <c r="D1607" s="306"/>
      <c r="E1607" s="306"/>
    </row>
    <row r="1608" spans="1:5" ht="15.6" x14ac:dyDescent="0.3">
      <c r="A1608" s="307" t="s">
        <v>407</v>
      </c>
      <c r="B1608" s="298" t="s">
        <v>408</v>
      </c>
      <c r="C1608" s="298" t="s">
        <v>409</v>
      </c>
      <c r="D1608" s="298" t="s">
        <v>410</v>
      </c>
      <c r="E1608" s="292" t="s">
        <v>421</v>
      </c>
    </row>
    <row r="1609" spans="1:5" ht="15.6" x14ac:dyDescent="0.3">
      <c r="A1609" s="308" t="s">
        <v>412</v>
      </c>
      <c r="B1609" s="309">
        <v>140</v>
      </c>
      <c r="C1609" s="309">
        <v>0</v>
      </c>
      <c r="D1609" s="309">
        <v>140</v>
      </c>
      <c r="E1609" s="310">
        <f t="shared" ref="E1609:E1610" si="264">(C1609+D1609)-B1609</f>
        <v>0</v>
      </c>
    </row>
    <row r="1610" spans="1:5" ht="15.6" x14ac:dyDescent="0.3">
      <c r="A1610" s="308" t="s">
        <v>413</v>
      </c>
      <c r="B1610" s="309">
        <v>391</v>
      </c>
      <c r="C1610" s="309">
        <v>0</v>
      </c>
      <c r="D1610" s="309">
        <v>438</v>
      </c>
      <c r="E1610" s="310">
        <f t="shared" si="264"/>
        <v>47</v>
      </c>
    </row>
    <row r="1611" spans="1:5" ht="15.6" x14ac:dyDescent="0.3">
      <c r="A1611" s="308" t="s">
        <v>414</v>
      </c>
      <c r="B1611" s="309">
        <v>102</v>
      </c>
      <c r="C1611" s="309">
        <v>0</v>
      </c>
      <c r="D1611" s="309">
        <v>102</v>
      </c>
      <c r="E1611" s="310">
        <v>0</v>
      </c>
    </row>
    <row r="1612" spans="1:5" ht="15.6" x14ac:dyDescent="0.3">
      <c r="A1612" s="308" t="s">
        <v>415</v>
      </c>
      <c r="B1612" s="309">
        <v>214</v>
      </c>
      <c r="C1612" s="309">
        <v>0</v>
      </c>
      <c r="D1612" s="309">
        <v>347</v>
      </c>
      <c r="E1612" s="310">
        <f t="shared" ref="E1612:E1616" si="265">(C1612+D1612)-B1612</f>
        <v>133</v>
      </c>
    </row>
    <row r="1613" spans="1:5" ht="15.6" x14ac:dyDescent="0.3">
      <c r="A1613" s="308" t="s">
        <v>416</v>
      </c>
      <c r="B1613" s="309">
        <v>180</v>
      </c>
      <c r="C1613" s="309">
        <v>0</v>
      </c>
      <c r="D1613" s="309">
        <v>180</v>
      </c>
      <c r="E1613" s="310">
        <f t="shared" si="265"/>
        <v>0</v>
      </c>
    </row>
    <row r="1614" spans="1:5" ht="15.6" x14ac:dyDescent="0.3">
      <c r="A1614" s="311" t="s">
        <v>417</v>
      </c>
      <c r="B1614" s="312">
        <v>570</v>
      </c>
      <c r="C1614" s="312">
        <v>0</v>
      </c>
      <c r="D1614" s="312">
        <v>570</v>
      </c>
      <c r="E1614" s="310">
        <f t="shared" si="265"/>
        <v>0</v>
      </c>
    </row>
    <row r="1615" spans="1:5" ht="15.6" x14ac:dyDescent="0.3">
      <c r="A1615" s="313" t="s">
        <v>419</v>
      </c>
      <c r="B1615" s="314">
        <v>224</v>
      </c>
      <c r="C1615" s="314">
        <v>0</v>
      </c>
      <c r="D1615" s="314">
        <v>224</v>
      </c>
      <c r="E1615" s="310">
        <f t="shared" si="265"/>
        <v>0</v>
      </c>
    </row>
    <row r="1616" spans="1:5" ht="15.6" x14ac:dyDescent="0.3">
      <c r="A1616" s="313" t="s">
        <v>422</v>
      </c>
      <c r="B1616" s="313">
        <v>499</v>
      </c>
      <c r="C1616" s="313">
        <v>0</v>
      </c>
      <c r="D1616" s="313">
        <v>499</v>
      </c>
      <c r="E1616" s="319">
        <f t="shared" si="265"/>
        <v>0</v>
      </c>
    </row>
    <row r="1617" spans="1:5" ht="15.6" x14ac:dyDescent="0.3">
      <c r="A1617" s="320" t="s">
        <v>418</v>
      </c>
      <c r="B1617" s="317">
        <f t="shared" ref="B1617:E1617" si="266">SUM(B1609:B1616)</f>
        <v>2320</v>
      </c>
      <c r="C1617" s="316">
        <f t="shared" si="266"/>
        <v>0</v>
      </c>
      <c r="D1617" s="317">
        <f t="shared" si="266"/>
        <v>2500</v>
      </c>
      <c r="E1617" s="318">
        <f t="shared" si="266"/>
        <v>180</v>
      </c>
    </row>
    <row r="1619" spans="1:5" ht="15.6" x14ac:dyDescent="0.3">
      <c r="A1619" s="305">
        <v>44931</v>
      </c>
      <c r="B1619" s="306"/>
      <c r="C1619" s="306"/>
      <c r="D1619" s="306"/>
      <c r="E1619" s="306"/>
    </row>
    <row r="1620" spans="1:5" ht="15.6" x14ac:dyDescent="0.3">
      <c r="A1620" s="307" t="s">
        <v>407</v>
      </c>
      <c r="B1620" s="298" t="s">
        <v>408</v>
      </c>
      <c r="C1620" s="298" t="s">
        <v>409</v>
      </c>
      <c r="D1620" s="298" t="s">
        <v>410</v>
      </c>
      <c r="E1620" s="292" t="s">
        <v>421</v>
      </c>
    </row>
    <row r="1621" spans="1:5" ht="15.6" x14ac:dyDescent="0.3">
      <c r="A1621" s="308" t="s">
        <v>412</v>
      </c>
      <c r="B1621" s="309">
        <v>88</v>
      </c>
      <c r="C1621" s="309">
        <v>0</v>
      </c>
      <c r="D1621" s="309">
        <v>140</v>
      </c>
      <c r="E1621" s="310">
        <f t="shared" ref="E1621:E1622" si="267">(C1621+D1621)-B1621</f>
        <v>52</v>
      </c>
    </row>
    <row r="1622" spans="1:5" ht="15.6" x14ac:dyDescent="0.3">
      <c r="A1622" s="308" t="s">
        <v>413</v>
      </c>
      <c r="B1622" s="309">
        <v>391</v>
      </c>
      <c r="C1622" s="309">
        <v>0</v>
      </c>
      <c r="D1622" s="309">
        <v>391</v>
      </c>
      <c r="E1622" s="310">
        <f t="shared" si="267"/>
        <v>0</v>
      </c>
    </row>
    <row r="1623" spans="1:5" ht="15.6" x14ac:dyDescent="0.3">
      <c r="A1623" s="308" t="s">
        <v>414</v>
      </c>
      <c r="B1623" s="309">
        <v>102</v>
      </c>
      <c r="C1623" s="309">
        <v>0</v>
      </c>
      <c r="D1623" s="309">
        <v>102</v>
      </c>
      <c r="E1623" s="310">
        <v>0</v>
      </c>
    </row>
    <row r="1624" spans="1:5" ht="15.6" x14ac:dyDescent="0.3">
      <c r="A1624" s="308" t="s">
        <v>415</v>
      </c>
      <c r="B1624" s="309">
        <v>88</v>
      </c>
      <c r="C1624" s="309">
        <v>0</v>
      </c>
      <c r="D1624" s="309">
        <v>214</v>
      </c>
      <c r="E1624" s="310">
        <f t="shared" ref="E1624:E1628" si="268">(C1624+D1624)-B1624</f>
        <v>126</v>
      </c>
    </row>
    <row r="1625" spans="1:5" ht="15.6" x14ac:dyDescent="0.3">
      <c r="A1625" s="308" t="s">
        <v>416</v>
      </c>
      <c r="B1625" s="309">
        <v>180</v>
      </c>
      <c r="C1625" s="309">
        <v>0</v>
      </c>
      <c r="D1625" s="309">
        <v>180</v>
      </c>
      <c r="E1625" s="310">
        <f t="shared" si="268"/>
        <v>0</v>
      </c>
    </row>
    <row r="1626" spans="1:5" ht="15.6" x14ac:dyDescent="0.3">
      <c r="A1626" s="311" t="s">
        <v>417</v>
      </c>
      <c r="B1626" s="312">
        <v>570</v>
      </c>
      <c r="C1626" s="312">
        <v>0</v>
      </c>
      <c r="D1626" s="312">
        <v>570</v>
      </c>
      <c r="E1626" s="310">
        <f t="shared" si="268"/>
        <v>0</v>
      </c>
    </row>
    <row r="1627" spans="1:5" ht="15.6" x14ac:dyDescent="0.3">
      <c r="A1627" s="313" t="s">
        <v>419</v>
      </c>
      <c r="B1627" s="314">
        <v>224</v>
      </c>
      <c r="C1627" s="314">
        <v>0</v>
      </c>
      <c r="D1627" s="314">
        <v>224</v>
      </c>
      <c r="E1627" s="310">
        <f t="shared" si="268"/>
        <v>0</v>
      </c>
    </row>
    <row r="1628" spans="1:5" ht="15.6" x14ac:dyDescent="0.3">
      <c r="A1628" s="313" t="s">
        <v>422</v>
      </c>
      <c r="B1628" s="313">
        <v>494</v>
      </c>
      <c r="C1628" s="313">
        <v>0</v>
      </c>
      <c r="D1628" s="313">
        <v>499</v>
      </c>
      <c r="E1628" s="319">
        <f t="shared" si="268"/>
        <v>5</v>
      </c>
    </row>
    <row r="1629" spans="1:5" ht="15.6" x14ac:dyDescent="0.3">
      <c r="A1629" s="320" t="s">
        <v>418</v>
      </c>
      <c r="B1629" s="317">
        <f t="shared" ref="B1629:E1629" si="269">SUM(B1621:B1628)</f>
        <v>2137</v>
      </c>
      <c r="C1629" s="316">
        <f t="shared" si="269"/>
        <v>0</v>
      </c>
      <c r="D1629" s="317">
        <f t="shared" si="269"/>
        <v>2320</v>
      </c>
      <c r="E1629" s="318">
        <f t="shared" si="269"/>
        <v>183</v>
      </c>
    </row>
    <row r="1631" spans="1:5" ht="15.6" x14ac:dyDescent="0.3">
      <c r="A1631" s="305">
        <v>44932</v>
      </c>
      <c r="B1631" s="306"/>
      <c r="C1631" s="306"/>
      <c r="D1631" s="306"/>
      <c r="E1631" s="306"/>
    </row>
    <row r="1632" spans="1:5" ht="15.6" x14ac:dyDescent="0.3">
      <c r="A1632" s="307" t="s">
        <v>407</v>
      </c>
      <c r="B1632" s="298" t="s">
        <v>408</v>
      </c>
      <c r="C1632" s="298" t="s">
        <v>409</v>
      </c>
      <c r="D1632" s="298" t="s">
        <v>410</v>
      </c>
      <c r="E1632" s="292" t="s">
        <v>421</v>
      </c>
    </row>
    <row r="1633" spans="1:5" ht="15.6" x14ac:dyDescent="0.3">
      <c r="A1633" s="308" t="s">
        <v>412</v>
      </c>
      <c r="B1633" s="309">
        <v>350</v>
      </c>
      <c r="C1633" s="309">
        <v>293</v>
      </c>
      <c r="D1633" s="309">
        <v>88</v>
      </c>
      <c r="E1633" s="310">
        <f t="shared" ref="E1633:E1634" si="270">(C1633+D1633)-B1633</f>
        <v>31</v>
      </c>
    </row>
    <row r="1634" spans="1:5" ht="15.6" x14ac:dyDescent="0.3">
      <c r="A1634" s="308" t="s">
        <v>413</v>
      </c>
      <c r="B1634" s="309">
        <v>500</v>
      </c>
      <c r="C1634" s="309">
        <v>207</v>
      </c>
      <c r="D1634" s="309">
        <v>391</v>
      </c>
      <c r="E1634" s="310">
        <f t="shared" si="270"/>
        <v>98</v>
      </c>
    </row>
    <row r="1635" spans="1:5" ht="15.6" x14ac:dyDescent="0.3">
      <c r="A1635" s="308" t="s">
        <v>414</v>
      </c>
      <c r="B1635" s="309">
        <v>102</v>
      </c>
      <c r="C1635" s="309">
        <v>0</v>
      </c>
      <c r="D1635" s="309">
        <v>102</v>
      </c>
      <c r="E1635" s="310">
        <v>0</v>
      </c>
    </row>
    <row r="1636" spans="1:5" ht="15.6" x14ac:dyDescent="0.3">
      <c r="A1636" s="308" t="s">
        <v>415</v>
      </c>
      <c r="B1636" s="309">
        <v>627</v>
      </c>
      <c r="C1636" s="309">
        <v>500</v>
      </c>
      <c r="D1636" s="309">
        <v>88</v>
      </c>
      <c r="E1636" s="310">
        <f t="shared" ref="E1636:E1640" si="271">(C1636+D1636)-B1636</f>
        <v>-39</v>
      </c>
    </row>
    <row r="1637" spans="1:5" ht="15.6" x14ac:dyDescent="0.3">
      <c r="A1637" s="308" t="s">
        <v>416</v>
      </c>
      <c r="B1637" s="309">
        <v>174</v>
      </c>
      <c r="C1637" s="309">
        <v>0</v>
      </c>
      <c r="D1637" s="309">
        <v>180</v>
      </c>
      <c r="E1637" s="310">
        <f t="shared" si="271"/>
        <v>6</v>
      </c>
    </row>
    <row r="1638" spans="1:5" ht="15.6" x14ac:dyDescent="0.3">
      <c r="A1638" s="311" t="s">
        <v>417</v>
      </c>
      <c r="B1638" s="312">
        <v>570</v>
      </c>
      <c r="C1638" s="312">
        <v>0</v>
      </c>
      <c r="D1638" s="312">
        <v>570</v>
      </c>
      <c r="E1638" s="310">
        <f t="shared" si="271"/>
        <v>0</v>
      </c>
    </row>
    <row r="1639" spans="1:5" ht="15.6" x14ac:dyDescent="0.3">
      <c r="A1639" s="313" t="s">
        <v>419</v>
      </c>
      <c r="B1639" s="314">
        <v>224</v>
      </c>
      <c r="C1639" s="314">
        <v>0</v>
      </c>
      <c r="D1639" s="314">
        <v>224</v>
      </c>
      <c r="E1639" s="310">
        <f t="shared" si="271"/>
        <v>0</v>
      </c>
    </row>
    <row r="1640" spans="1:5" ht="15.6" x14ac:dyDescent="0.3">
      <c r="A1640" s="313" t="s">
        <v>422</v>
      </c>
      <c r="B1640" s="313">
        <v>494</v>
      </c>
      <c r="C1640" s="313">
        <v>0</v>
      </c>
      <c r="D1640" s="313">
        <v>499</v>
      </c>
      <c r="E1640" s="319">
        <f t="shared" si="271"/>
        <v>5</v>
      </c>
    </row>
    <row r="1641" spans="1:5" ht="15.6" x14ac:dyDescent="0.3">
      <c r="A1641" s="320" t="s">
        <v>418</v>
      </c>
      <c r="B1641" s="317">
        <f t="shared" ref="B1641:E1641" si="272">SUM(B1633:B1640)</f>
        <v>3041</v>
      </c>
      <c r="C1641" s="316">
        <f t="shared" si="272"/>
        <v>1000</v>
      </c>
      <c r="D1641" s="317">
        <f t="shared" si="272"/>
        <v>2142</v>
      </c>
      <c r="E1641" s="318">
        <f t="shared" si="272"/>
        <v>101</v>
      </c>
    </row>
    <row r="1643" spans="1:5" ht="15.6" x14ac:dyDescent="0.3">
      <c r="A1643" s="305">
        <v>44933</v>
      </c>
      <c r="B1643" s="306"/>
      <c r="C1643" s="306"/>
      <c r="D1643" s="306"/>
      <c r="E1643" s="306"/>
    </row>
    <row r="1644" spans="1:5" ht="15.6" x14ac:dyDescent="0.3">
      <c r="A1644" s="307" t="s">
        <v>407</v>
      </c>
      <c r="B1644" s="298" t="s">
        <v>408</v>
      </c>
      <c r="C1644" s="298" t="s">
        <v>409</v>
      </c>
      <c r="D1644" s="298" t="s">
        <v>410</v>
      </c>
      <c r="E1644" s="292" t="s">
        <v>421</v>
      </c>
    </row>
    <row r="1645" spans="1:5" ht="15.6" x14ac:dyDescent="0.3">
      <c r="A1645" s="308" t="s">
        <v>412</v>
      </c>
      <c r="B1645" s="309">
        <v>338</v>
      </c>
      <c r="C1645" s="309">
        <v>0</v>
      </c>
      <c r="D1645" s="309">
        <v>350</v>
      </c>
      <c r="E1645" s="310">
        <f t="shared" ref="E1645:E1646" si="273">(C1645+D1645)-B1645</f>
        <v>12</v>
      </c>
    </row>
    <row r="1646" spans="1:5" ht="15.6" x14ac:dyDescent="0.3">
      <c r="A1646" s="308" t="s">
        <v>413</v>
      </c>
      <c r="B1646" s="309">
        <v>500</v>
      </c>
      <c r="C1646" s="309">
        <v>0</v>
      </c>
      <c r="D1646" s="309">
        <v>500</v>
      </c>
      <c r="E1646" s="310">
        <f t="shared" si="273"/>
        <v>0</v>
      </c>
    </row>
    <row r="1647" spans="1:5" ht="15.6" x14ac:dyDescent="0.3">
      <c r="A1647" s="308" t="s">
        <v>414</v>
      </c>
      <c r="B1647" s="309">
        <v>102</v>
      </c>
      <c r="C1647" s="309">
        <v>0</v>
      </c>
      <c r="D1647" s="309">
        <v>102</v>
      </c>
      <c r="E1647" s="310">
        <v>0</v>
      </c>
    </row>
    <row r="1648" spans="1:5" ht="15.6" x14ac:dyDescent="0.3">
      <c r="A1648" s="308" t="s">
        <v>415</v>
      </c>
      <c r="B1648" s="309">
        <v>627</v>
      </c>
      <c r="C1648" s="309">
        <v>0</v>
      </c>
      <c r="D1648" s="309">
        <v>627</v>
      </c>
      <c r="E1648" s="310">
        <f t="shared" ref="E1648:E1652" si="274">(C1648+D1648)-B1648</f>
        <v>0</v>
      </c>
    </row>
    <row r="1649" spans="1:5" ht="15.6" x14ac:dyDescent="0.3">
      <c r="A1649" s="308" t="s">
        <v>416</v>
      </c>
      <c r="B1649" s="309">
        <v>174</v>
      </c>
      <c r="C1649" s="309">
        <v>0</v>
      </c>
      <c r="D1649" s="309">
        <v>174</v>
      </c>
      <c r="E1649" s="310">
        <f t="shared" si="274"/>
        <v>0</v>
      </c>
    </row>
    <row r="1650" spans="1:5" ht="15.6" x14ac:dyDescent="0.3">
      <c r="A1650" s="311" t="s">
        <v>417</v>
      </c>
      <c r="B1650" s="312">
        <v>570</v>
      </c>
      <c r="C1650" s="312">
        <v>0</v>
      </c>
      <c r="D1650" s="312">
        <v>570</v>
      </c>
      <c r="E1650" s="310">
        <f t="shared" si="274"/>
        <v>0</v>
      </c>
    </row>
    <row r="1651" spans="1:5" ht="15.6" x14ac:dyDescent="0.3">
      <c r="A1651" s="313" t="s">
        <v>419</v>
      </c>
      <c r="B1651" s="314">
        <v>224</v>
      </c>
      <c r="C1651" s="314">
        <v>0</v>
      </c>
      <c r="D1651" s="314">
        <v>224</v>
      </c>
      <c r="E1651" s="310">
        <f t="shared" si="274"/>
        <v>0</v>
      </c>
    </row>
    <row r="1652" spans="1:5" ht="15.6" x14ac:dyDescent="0.3">
      <c r="A1652" s="313" t="s">
        <v>422</v>
      </c>
      <c r="B1652" s="313">
        <v>494</v>
      </c>
      <c r="C1652" s="313">
        <v>0</v>
      </c>
      <c r="D1652" s="313">
        <v>494</v>
      </c>
      <c r="E1652" s="319">
        <f t="shared" si="274"/>
        <v>0</v>
      </c>
    </row>
    <row r="1653" spans="1:5" ht="15.6" x14ac:dyDescent="0.3">
      <c r="A1653" s="320" t="s">
        <v>418</v>
      </c>
      <c r="B1653" s="317">
        <f t="shared" ref="B1653:E1653" si="275">SUM(B1645:B1652)</f>
        <v>3029</v>
      </c>
      <c r="C1653" s="316">
        <f t="shared" si="275"/>
        <v>0</v>
      </c>
      <c r="D1653" s="317">
        <f t="shared" si="275"/>
        <v>3041</v>
      </c>
      <c r="E1653" s="318">
        <f t="shared" si="275"/>
        <v>12</v>
      </c>
    </row>
    <row r="1655" spans="1:5" ht="15.6" x14ac:dyDescent="0.3">
      <c r="A1655" s="305">
        <v>44934</v>
      </c>
      <c r="B1655" s="306"/>
      <c r="C1655" s="306"/>
      <c r="D1655" s="306"/>
      <c r="E1655" s="306"/>
    </row>
    <row r="1656" spans="1:5" ht="15.6" x14ac:dyDescent="0.3">
      <c r="A1656" s="307" t="s">
        <v>407</v>
      </c>
      <c r="B1656" s="298" t="s">
        <v>408</v>
      </c>
      <c r="C1656" s="298" t="s">
        <v>409</v>
      </c>
      <c r="D1656" s="298" t="s">
        <v>410</v>
      </c>
      <c r="E1656" s="292" t="s">
        <v>421</v>
      </c>
    </row>
    <row r="1657" spans="1:5" ht="15.6" x14ac:dyDescent="0.3">
      <c r="A1657" s="308" t="s">
        <v>412</v>
      </c>
      <c r="B1657" s="309">
        <v>332</v>
      </c>
      <c r="C1657" s="309">
        <v>0</v>
      </c>
      <c r="D1657" s="309">
        <v>338</v>
      </c>
      <c r="E1657" s="310">
        <f t="shared" ref="E1657:E1658" si="276">(C1657+D1657)-B1657</f>
        <v>6</v>
      </c>
    </row>
    <row r="1658" spans="1:5" ht="15.6" x14ac:dyDescent="0.3">
      <c r="A1658" s="308" t="s">
        <v>413</v>
      </c>
      <c r="B1658" s="309">
        <v>500</v>
      </c>
      <c r="C1658" s="309">
        <v>0</v>
      </c>
      <c r="D1658" s="309">
        <v>500</v>
      </c>
      <c r="E1658" s="310">
        <f t="shared" si="276"/>
        <v>0</v>
      </c>
    </row>
    <row r="1659" spans="1:5" ht="15.6" x14ac:dyDescent="0.3">
      <c r="A1659" s="308" t="s">
        <v>414</v>
      </c>
      <c r="B1659" s="309">
        <v>102</v>
      </c>
      <c r="C1659" s="309">
        <v>0</v>
      </c>
      <c r="D1659" s="309">
        <v>102</v>
      </c>
      <c r="E1659" s="310">
        <v>0</v>
      </c>
    </row>
    <row r="1660" spans="1:5" ht="15.6" x14ac:dyDescent="0.3">
      <c r="A1660" s="308" t="s">
        <v>415</v>
      </c>
      <c r="B1660" s="309">
        <v>539</v>
      </c>
      <c r="C1660" s="309">
        <v>0</v>
      </c>
      <c r="D1660" s="309">
        <v>627</v>
      </c>
      <c r="E1660" s="310">
        <f t="shared" ref="E1660:E1664" si="277">(C1660+D1660)-B1660</f>
        <v>88</v>
      </c>
    </row>
    <row r="1661" spans="1:5" ht="15.6" x14ac:dyDescent="0.3">
      <c r="A1661" s="308" t="s">
        <v>416</v>
      </c>
      <c r="B1661" s="309">
        <v>158</v>
      </c>
      <c r="C1661" s="309">
        <v>0</v>
      </c>
      <c r="D1661" s="309">
        <v>174</v>
      </c>
      <c r="E1661" s="310">
        <f t="shared" si="277"/>
        <v>16</v>
      </c>
    </row>
    <row r="1662" spans="1:5" ht="15.6" x14ac:dyDescent="0.3">
      <c r="A1662" s="311" t="s">
        <v>417</v>
      </c>
      <c r="B1662" s="312">
        <v>570</v>
      </c>
      <c r="C1662" s="312">
        <v>0</v>
      </c>
      <c r="D1662" s="312">
        <v>570</v>
      </c>
      <c r="E1662" s="310">
        <f t="shared" si="277"/>
        <v>0</v>
      </c>
    </row>
    <row r="1663" spans="1:5" ht="15.6" x14ac:dyDescent="0.3">
      <c r="A1663" s="313" t="s">
        <v>419</v>
      </c>
      <c r="B1663" s="314">
        <v>224</v>
      </c>
      <c r="C1663" s="314">
        <v>0</v>
      </c>
      <c r="D1663" s="314">
        <v>224</v>
      </c>
      <c r="E1663" s="310">
        <f t="shared" si="277"/>
        <v>0</v>
      </c>
    </row>
    <row r="1664" spans="1:5" ht="15.6" x14ac:dyDescent="0.3">
      <c r="A1664" s="313" t="s">
        <v>422</v>
      </c>
      <c r="B1664" s="313">
        <v>458</v>
      </c>
      <c r="C1664" s="313">
        <v>0</v>
      </c>
      <c r="D1664" s="313">
        <v>494</v>
      </c>
      <c r="E1664" s="319">
        <f t="shared" si="277"/>
        <v>36</v>
      </c>
    </row>
    <row r="1665" spans="1:5" ht="15.6" x14ac:dyDescent="0.3">
      <c r="A1665" s="320" t="s">
        <v>418</v>
      </c>
      <c r="B1665" s="317">
        <f t="shared" ref="B1665:E1665" si="278">SUM(B1657:B1664)</f>
        <v>2883</v>
      </c>
      <c r="C1665" s="316">
        <f t="shared" si="278"/>
        <v>0</v>
      </c>
      <c r="D1665" s="317">
        <f t="shared" si="278"/>
        <v>3029</v>
      </c>
      <c r="E1665" s="318">
        <f t="shared" si="278"/>
        <v>146</v>
      </c>
    </row>
    <row r="1667" spans="1:5" ht="15.6" x14ac:dyDescent="0.3">
      <c r="A1667" s="305">
        <v>44935</v>
      </c>
      <c r="B1667" s="306"/>
      <c r="C1667" s="306"/>
      <c r="D1667" s="306"/>
      <c r="E1667" s="306"/>
    </row>
    <row r="1668" spans="1:5" ht="15.6" x14ac:dyDescent="0.3">
      <c r="A1668" s="307" t="s">
        <v>407</v>
      </c>
      <c r="B1668" s="298" t="s">
        <v>408</v>
      </c>
      <c r="C1668" s="298" t="s">
        <v>409</v>
      </c>
      <c r="D1668" s="298" t="s">
        <v>410</v>
      </c>
      <c r="E1668" s="292" t="s">
        <v>421</v>
      </c>
    </row>
    <row r="1669" spans="1:5" ht="15.6" x14ac:dyDescent="0.3">
      <c r="A1669" s="308" t="s">
        <v>412</v>
      </c>
      <c r="B1669" s="309">
        <v>332</v>
      </c>
      <c r="C1669" s="309">
        <v>0</v>
      </c>
      <c r="D1669" s="309">
        <v>332</v>
      </c>
      <c r="E1669" s="310">
        <f t="shared" ref="E1669:E1670" si="279">(C1669+D1669)-B1669</f>
        <v>0</v>
      </c>
    </row>
    <row r="1670" spans="1:5" ht="15.6" x14ac:dyDescent="0.3">
      <c r="A1670" s="308" t="s">
        <v>413</v>
      </c>
      <c r="B1670" s="309">
        <v>500</v>
      </c>
      <c r="C1670" s="309">
        <v>0</v>
      </c>
      <c r="D1670" s="309">
        <v>500</v>
      </c>
      <c r="E1670" s="310">
        <f t="shared" si="279"/>
        <v>0</v>
      </c>
    </row>
    <row r="1671" spans="1:5" ht="15.6" x14ac:dyDescent="0.3">
      <c r="A1671" s="308" t="s">
        <v>414</v>
      </c>
      <c r="B1671" s="309">
        <v>102</v>
      </c>
      <c r="C1671" s="309">
        <v>0</v>
      </c>
      <c r="D1671" s="309">
        <v>102</v>
      </c>
      <c r="E1671" s="310">
        <v>0</v>
      </c>
    </row>
    <row r="1672" spans="1:5" ht="15.6" x14ac:dyDescent="0.3">
      <c r="A1672" s="308" t="s">
        <v>415</v>
      </c>
      <c r="B1672" s="309">
        <v>494</v>
      </c>
      <c r="C1672" s="309">
        <v>0</v>
      </c>
      <c r="D1672" s="309">
        <v>539</v>
      </c>
      <c r="E1672" s="310">
        <f t="shared" ref="E1672:E1676" si="280">(C1672+D1672)-B1672</f>
        <v>45</v>
      </c>
    </row>
    <row r="1673" spans="1:5" ht="15.6" x14ac:dyDescent="0.3">
      <c r="A1673" s="308" t="s">
        <v>416</v>
      </c>
      <c r="B1673" s="309">
        <v>158</v>
      </c>
      <c r="C1673" s="309">
        <v>0</v>
      </c>
      <c r="D1673" s="309">
        <v>158</v>
      </c>
      <c r="E1673" s="310">
        <f t="shared" si="280"/>
        <v>0</v>
      </c>
    </row>
    <row r="1674" spans="1:5" ht="15.6" x14ac:dyDescent="0.3">
      <c r="A1674" s="311" t="s">
        <v>417</v>
      </c>
      <c r="B1674" s="312">
        <v>570</v>
      </c>
      <c r="C1674" s="312">
        <v>0</v>
      </c>
      <c r="D1674" s="312">
        <v>570</v>
      </c>
      <c r="E1674" s="310">
        <f t="shared" si="280"/>
        <v>0</v>
      </c>
    </row>
    <row r="1675" spans="1:5" ht="15.6" x14ac:dyDescent="0.3">
      <c r="A1675" s="313" t="s">
        <v>419</v>
      </c>
      <c r="B1675" s="314">
        <v>224</v>
      </c>
      <c r="C1675" s="314">
        <v>0</v>
      </c>
      <c r="D1675" s="314">
        <v>224</v>
      </c>
      <c r="E1675" s="310">
        <f t="shared" si="280"/>
        <v>0</v>
      </c>
    </row>
    <row r="1676" spans="1:5" ht="15.6" x14ac:dyDescent="0.3">
      <c r="A1676" s="313" t="s">
        <v>422</v>
      </c>
      <c r="B1676" s="313">
        <v>434</v>
      </c>
      <c r="C1676" s="313">
        <v>0</v>
      </c>
      <c r="D1676" s="313">
        <v>458</v>
      </c>
      <c r="E1676" s="319">
        <f t="shared" si="280"/>
        <v>24</v>
      </c>
    </row>
    <row r="1677" spans="1:5" ht="15.6" x14ac:dyDescent="0.3">
      <c r="A1677" s="320" t="s">
        <v>418</v>
      </c>
      <c r="B1677" s="317">
        <f t="shared" ref="B1677:E1677" si="281">SUM(B1669:B1676)</f>
        <v>2814</v>
      </c>
      <c r="C1677" s="316">
        <f t="shared" si="281"/>
        <v>0</v>
      </c>
      <c r="D1677" s="317">
        <f t="shared" si="281"/>
        <v>2883</v>
      </c>
      <c r="E1677" s="318">
        <f t="shared" si="281"/>
        <v>69</v>
      </c>
    </row>
    <row r="1679" spans="1:5" ht="15.6" x14ac:dyDescent="0.3">
      <c r="A1679" s="305">
        <v>44936</v>
      </c>
      <c r="B1679" s="306"/>
      <c r="C1679" s="306"/>
      <c r="D1679" s="306"/>
      <c r="E1679" s="306"/>
    </row>
    <row r="1680" spans="1:5" ht="15.6" x14ac:dyDescent="0.3">
      <c r="A1680" s="307" t="s">
        <v>407</v>
      </c>
      <c r="B1680" s="298" t="s">
        <v>408</v>
      </c>
      <c r="C1680" s="298" t="s">
        <v>409</v>
      </c>
      <c r="D1680" s="298" t="s">
        <v>410</v>
      </c>
      <c r="E1680" s="292" t="s">
        <v>421</v>
      </c>
    </row>
    <row r="1681" spans="1:5" ht="15.6" x14ac:dyDescent="0.3">
      <c r="A1681" s="308" t="s">
        <v>412</v>
      </c>
      <c r="B1681" s="309">
        <v>328</v>
      </c>
      <c r="C1681" s="309">
        <v>0</v>
      </c>
      <c r="D1681" s="309">
        <v>332</v>
      </c>
      <c r="E1681" s="310">
        <f t="shared" ref="E1681:E1682" si="282">(C1681+D1681)-B1681</f>
        <v>4</v>
      </c>
    </row>
    <row r="1682" spans="1:5" ht="15.6" x14ac:dyDescent="0.3">
      <c r="A1682" s="308" t="s">
        <v>413</v>
      </c>
      <c r="B1682" s="309">
        <v>500</v>
      </c>
      <c r="C1682" s="309">
        <v>0</v>
      </c>
      <c r="D1682" s="309">
        <v>500</v>
      </c>
      <c r="E1682" s="310">
        <f t="shared" si="282"/>
        <v>0</v>
      </c>
    </row>
    <row r="1683" spans="1:5" ht="15.6" x14ac:dyDescent="0.3">
      <c r="A1683" s="308" t="s">
        <v>414</v>
      </c>
      <c r="B1683" s="309">
        <v>102</v>
      </c>
      <c r="C1683" s="309">
        <v>0</v>
      </c>
      <c r="D1683" s="309">
        <v>102</v>
      </c>
      <c r="E1683" s="310">
        <v>0</v>
      </c>
    </row>
    <row r="1684" spans="1:5" ht="15.6" x14ac:dyDescent="0.3">
      <c r="A1684" s="308" t="s">
        <v>415</v>
      </c>
      <c r="B1684" s="309">
        <v>406</v>
      </c>
      <c r="C1684" s="309">
        <v>0</v>
      </c>
      <c r="D1684" s="309">
        <v>494</v>
      </c>
      <c r="E1684" s="310">
        <f t="shared" ref="E1684:E1688" si="283">(C1684+D1684)-B1684</f>
        <v>88</v>
      </c>
    </row>
    <row r="1685" spans="1:5" ht="15.6" x14ac:dyDescent="0.3">
      <c r="A1685" s="308" t="s">
        <v>416</v>
      </c>
      <c r="B1685" s="309">
        <v>158</v>
      </c>
      <c r="C1685" s="309">
        <v>0</v>
      </c>
      <c r="D1685" s="309">
        <v>158</v>
      </c>
      <c r="E1685" s="310">
        <f t="shared" si="283"/>
        <v>0</v>
      </c>
    </row>
    <row r="1686" spans="1:5" ht="15.6" x14ac:dyDescent="0.3">
      <c r="A1686" s="311" t="s">
        <v>417</v>
      </c>
      <c r="B1686" s="312">
        <v>570</v>
      </c>
      <c r="C1686" s="312">
        <v>0</v>
      </c>
      <c r="D1686" s="312">
        <v>570</v>
      </c>
      <c r="E1686" s="310">
        <f t="shared" si="283"/>
        <v>0</v>
      </c>
    </row>
    <row r="1687" spans="1:5" ht="15.6" x14ac:dyDescent="0.3">
      <c r="A1687" s="313" t="s">
        <v>419</v>
      </c>
      <c r="B1687" s="314">
        <v>224</v>
      </c>
      <c r="C1687" s="314">
        <v>0</v>
      </c>
      <c r="D1687" s="314">
        <v>224</v>
      </c>
      <c r="E1687" s="310">
        <f t="shared" si="283"/>
        <v>0</v>
      </c>
    </row>
    <row r="1688" spans="1:5" ht="15.6" x14ac:dyDescent="0.3">
      <c r="A1688" s="313" t="s">
        <v>422</v>
      </c>
      <c r="B1688" s="313">
        <v>434</v>
      </c>
      <c r="C1688" s="313">
        <v>0</v>
      </c>
      <c r="D1688" s="313">
        <v>434</v>
      </c>
      <c r="E1688" s="319">
        <f t="shared" si="283"/>
        <v>0</v>
      </c>
    </row>
    <row r="1689" spans="1:5" ht="15.6" x14ac:dyDescent="0.3">
      <c r="A1689" s="320" t="s">
        <v>418</v>
      </c>
      <c r="B1689" s="317">
        <f t="shared" ref="B1689:E1689" si="284">SUM(B1681:B1688)</f>
        <v>2722</v>
      </c>
      <c r="C1689" s="316">
        <f t="shared" si="284"/>
        <v>0</v>
      </c>
      <c r="D1689" s="317">
        <f t="shared" si="284"/>
        <v>2814</v>
      </c>
      <c r="E1689" s="318">
        <f t="shared" si="284"/>
        <v>92</v>
      </c>
    </row>
    <row r="1691" spans="1:5" ht="15.6" x14ac:dyDescent="0.3">
      <c r="A1691" s="305">
        <v>44937</v>
      </c>
      <c r="B1691" s="306"/>
      <c r="C1691" s="306"/>
      <c r="D1691" s="306"/>
      <c r="E1691" s="306"/>
    </row>
    <row r="1692" spans="1:5" ht="15.6" x14ac:dyDescent="0.3">
      <c r="A1692" s="307" t="s">
        <v>407</v>
      </c>
      <c r="B1692" s="298" t="s">
        <v>408</v>
      </c>
      <c r="C1692" s="298" t="s">
        <v>409</v>
      </c>
      <c r="D1692" s="298" t="s">
        <v>410</v>
      </c>
      <c r="E1692" s="292" t="s">
        <v>421</v>
      </c>
    </row>
    <row r="1693" spans="1:5" ht="15.6" x14ac:dyDescent="0.3">
      <c r="A1693" s="308" t="s">
        <v>412</v>
      </c>
      <c r="B1693" s="309">
        <v>324</v>
      </c>
      <c r="C1693" s="309">
        <v>0</v>
      </c>
      <c r="D1693" s="309">
        <v>328</v>
      </c>
      <c r="E1693" s="310">
        <f t="shared" ref="E1693:E1694" si="285">(C1693+D1693)-B1693</f>
        <v>4</v>
      </c>
    </row>
    <row r="1694" spans="1:5" ht="15.6" x14ac:dyDescent="0.3">
      <c r="A1694" s="308" t="s">
        <v>413</v>
      </c>
      <c r="B1694" s="309">
        <v>500</v>
      </c>
      <c r="C1694" s="309">
        <v>0</v>
      </c>
      <c r="D1694" s="309">
        <v>500</v>
      </c>
      <c r="E1694" s="310">
        <f t="shared" si="285"/>
        <v>0</v>
      </c>
    </row>
    <row r="1695" spans="1:5" ht="15.6" x14ac:dyDescent="0.3">
      <c r="A1695" s="308" t="s">
        <v>414</v>
      </c>
      <c r="B1695" s="309">
        <v>102</v>
      </c>
      <c r="C1695" s="309">
        <v>0</v>
      </c>
      <c r="D1695" s="309">
        <v>102</v>
      </c>
      <c r="E1695" s="310">
        <v>0</v>
      </c>
    </row>
    <row r="1696" spans="1:5" ht="15.6" x14ac:dyDescent="0.3">
      <c r="A1696" s="308" t="s">
        <v>415</v>
      </c>
      <c r="B1696" s="309">
        <v>406</v>
      </c>
      <c r="C1696" s="309">
        <v>0</v>
      </c>
      <c r="D1696" s="309">
        <v>406</v>
      </c>
      <c r="E1696" s="310">
        <f t="shared" ref="E1696:E1700" si="286">(C1696+D1696)-B1696</f>
        <v>0</v>
      </c>
    </row>
    <row r="1697" spans="1:5" ht="15.6" x14ac:dyDescent="0.3">
      <c r="A1697" s="308" t="s">
        <v>416</v>
      </c>
      <c r="B1697" s="309">
        <v>158</v>
      </c>
      <c r="C1697" s="309">
        <v>0</v>
      </c>
      <c r="D1697" s="309">
        <v>158</v>
      </c>
      <c r="E1697" s="310">
        <f t="shared" si="286"/>
        <v>0</v>
      </c>
    </row>
    <row r="1698" spans="1:5" ht="15.6" x14ac:dyDescent="0.3">
      <c r="A1698" s="311" t="s">
        <v>417</v>
      </c>
      <c r="B1698" s="312">
        <v>570</v>
      </c>
      <c r="C1698" s="312">
        <v>0</v>
      </c>
      <c r="D1698" s="312">
        <v>570</v>
      </c>
      <c r="E1698" s="310">
        <f t="shared" si="286"/>
        <v>0</v>
      </c>
    </row>
    <row r="1699" spans="1:5" ht="15.6" x14ac:dyDescent="0.3">
      <c r="A1699" s="313" t="s">
        <v>419</v>
      </c>
      <c r="B1699" s="314">
        <v>224</v>
      </c>
      <c r="C1699" s="314">
        <v>0</v>
      </c>
      <c r="D1699" s="314">
        <v>224</v>
      </c>
      <c r="E1699" s="310">
        <f t="shared" si="286"/>
        <v>0</v>
      </c>
    </row>
    <row r="1700" spans="1:5" ht="15.6" x14ac:dyDescent="0.3">
      <c r="A1700" s="313" t="s">
        <v>422</v>
      </c>
      <c r="B1700" s="313">
        <v>404</v>
      </c>
      <c r="C1700" s="313">
        <v>0</v>
      </c>
      <c r="D1700" s="313">
        <v>434</v>
      </c>
      <c r="E1700" s="319">
        <f t="shared" si="286"/>
        <v>30</v>
      </c>
    </row>
    <row r="1701" spans="1:5" ht="15.6" x14ac:dyDescent="0.3">
      <c r="A1701" s="320" t="s">
        <v>418</v>
      </c>
      <c r="B1701" s="317">
        <f t="shared" ref="B1701:E1701" si="287">SUM(B1693:B1700)</f>
        <v>2688</v>
      </c>
      <c r="C1701" s="316">
        <f t="shared" si="287"/>
        <v>0</v>
      </c>
      <c r="D1701" s="317">
        <f t="shared" si="287"/>
        <v>2722</v>
      </c>
      <c r="E1701" s="318">
        <f t="shared" si="287"/>
        <v>34</v>
      </c>
    </row>
    <row r="1703" spans="1:5" ht="15.6" x14ac:dyDescent="0.3">
      <c r="A1703" s="305">
        <v>44938</v>
      </c>
      <c r="B1703" s="306"/>
      <c r="C1703" s="306"/>
      <c r="D1703" s="306"/>
      <c r="E1703" s="306"/>
    </row>
    <row r="1704" spans="1:5" ht="15.6" x14ac:dyDescent="0.3">
      <c r="A1704" s="307" t="s">
        <v>407</v>
      </c>
      <c r="B1704" s="298" t="s">
        <v>408</v>
      </c>
      <c r="C1704" s="298" t="s">
        <v>409</v>
      </c>
      <c r="D1704" s="298" t="s">
        <v>410</v>
      </c>
      <c r="E1704" s="292" t="s">
        <v>421</v>
      </c>
    </row>
    <row r="1705" spans="1:5" ht="15.6" x14ac:dyDescent="0.3">
      <c r="A1705" s="308" t="s">
        <v>412</v>
      </c>
      <c r="B1705" s="309">
        <v>263</v>
      </c>
      <c r="C1705" s="309">
        <v>0</v>
      </c>
      <c r="D1705" s="309">
        <v>324</v>
      </c>
      <c r="E1705" s="310">
        <f t="shared" ref="E1705:E1706" si="288">(C1705+D1705)-B1705</f>
        <v>61</v>
      </c>
    </row>
    <row r="1706" spans="1:5" ht="15.6" x14ac:dyDescent="0.3">
      <c r="A1706" s="308" t="s">
        <v>413</v>
      </c>
      <c r="B1706" s="309">
        <v>500</v>
      </c>
      <c r="C1706" s="309">
        <v>0</v>
      </c>
      <c r="D1706" s="309">
        <v>500</v>
      </c>
      <c r="E1706" s="310">
        <f t="shared" si="288"/>
        <v>0</v>
      </c>
    </row>
    <row r="1707" spans="1:5" ht="15.6" x14ac:dyDescent="0.3">
      <c r="A1707" s="308" t="s">
        <v>414</v>
      </c>
      <c r="B1707" s="309">
        <v>102</v>
      </c>
      <c r="C1707" s="309">
        <v>0</v>
      </c>
      <c r="D1707" s="309">
        <v>102</v>
      </c>
      <c r="E1707" s="310">
        <v>0</v>
      </c>
    </row>
    <row r="1708" spans="1:5" ht="15.6" x14ac:dyDescent="0.3">
      <c r="A1708" s="308" t="s">
        <v>415</v>
      </c>
      <c r="B1708" s="309">
        <v>280</v>
      </c>
      <c r="C1708" s="309">
        <v>0</v>
      </c>
      <c r="D1708" s="309">
        <v>406</v>
      </c>
      <c r="E1708" s="310">
        <f t="shared" ref="E1708:E1712" si="289">(C1708+D1708)-B1708</f>
        <v>126</v>
      </c>
    </row>
    <row r="1709" spans="1:5" ht="15.6" x14ac:dyDescent="0.3">
      <c r="A1709" s="308" t="s">
        <v>416</v>
      </c>
      <c r="B1709" s="309">
        <v>154</v>
      </c>
      <c r="C1709" s="309">
        <v>0</v>
      </c>
      <c r="D1709" s="309">
        <v>158</v>
      </c>
      <c r="E1709" s="310">
        <f t="shared" si="289"/>
        <v>4</v>
      </c>
    </row>
    <row r="1710" spans="1:5" ht="15.6" x14ac:dyDescent="0.3">
      <c r="A1710" s="311" t="s">
        <v>417</v>
      </c>
      <c r="B1710" s="312">
        <v>570</v>
      </c>
      <c r="C1710" s="312">
        <v>0</v>
      </c>
      <c r="D1710" s="312">
        <v>570</v>
      </c>
      <c r="E1710" s="310">
        <f t="shared" si="289"/>
        <v>0</v>
      </c>
    </row>
    <row r="1711" spans="1:5" ht="15.6" x14ac:dyDescent="0.3">
      <c r="A1711" s="313" t="s">
        <v>419</v>
      </c>
      <c r="B1711" s="314">
        <v>224</v>
      </c>
      <c r="C1711" s="314">
        <v>0</v>
      </c>
      <c r="D1711" s="314">
        <v>224</v>
      </c>
      <c r="E1711" s="310">
        <f t="shared" si="289"/>
        <v>0</v>
      </c>
    </row>
    <row r="1712" spans="1:5" ht="15.6" x14ac:dyDescent="0.3">
      <c r="A1712" s="313" t="s">
        <v>422</v>
      </c>
      <c r="B1712" s="313">
        <v>326</v>
      </c>
      <c r="C1712" s="313">
        <v>0</v>
      </c>
      <c r="D1712" s="313">
        <v>404</v>
      </c>
      <c r="E1712" s="319">
        <f t="shared" si="289"/>
        <v>78</v>
      </c>
    </row>
    <row r="1713" spans="1:5" ht="15.6" x14ac:dyDescent="0.3">
      <c r="A1713" s="320" t="s">
        <v>418</v>
      </c>
      <c r="B1713" s="317">
        <f t="shared" ref="B1713:E1713" si="290">SUM(B1705:B1712)</f>
        <v>2419</v>
      </c>
      <c r="C1713" s="316">
        <f t="shared" si="290"/>
        <v>0</v>
      </c>
      <c r="D1713" s="317">
        <f t="shared" si="290"/>
        <v>2688</v>
      </c>
      <c r="E1713" s="318">
        <f t="shared" si="290"/>
        <v>269</v>
      </c>
    </row>
    <row r="1715" spans="1:5" ht="15.6" x14ac:dyDescent="0.3">
      <c r="A1715" s="305">
        <v>44939</v>
      </c>
      <c r="B1715" s="306"/>
      <c r="C1715" s="306"/>
      <c r="D1715" s="306"/>
      <c r="E1715" s="306"/>
    </row>
    <row r="1716" spans="1:5" ht="15.6" x14ac:dyDescent="0.3">
      <c r="A1716" s="307" t="s">
        <v>407</v>
      </c>
      <c r="B1716" s="298" t="s">
        <v>408</v>
      </c>
      <c r="C1716" s="298" t="s">
        <v>409</v>
      </c>
      <c r="D1716" s="298" t="s">
        <v>410</v>
      </c>
      <c r="E1716" s="292" t="s">
        <v>421</v>
      </c>
    </row>
    <row r="1717" spans="1:5" ht="15.6" x14ac:dyDescent="0.3">
      <c r="A1717" s="308" t="s">
        <v>412</v>
      </c>
      <c r="B1717" s="309">
        <v>263</v>
      </c>
      <c r="C1717" s="309">
        <v>0</v>
      </c>
      <c r="D1717" s="309">
        <v>263</v>
      </c>
      <c r="E1717" s="310">
        <f t="shared" ref="E1717:E1718" si="291">(C1717+D1717)-B1717</f>
        <v>0</v>
      </c>
    </row>
    <row r="1718" spans="1:5" ht="15.6" x14ac:dyDescent="0.3">
      <c r="A1718" s="308" t="s">
        <v>413</v>
      </c>
      <c r="B1718" s="309">
        <v>500</v>
      </c>
      <c r="C1718" s="309">
        <v>0</v>
      </c>
      <c r="D1718" s="309">
        <v>500</v>
      </c>
      <c r="E1718" s="310">
        <f t="shared" si="291"/>
        <v>0</v>
      </c>
    </row>
    <row r="1719" spans="1:5" ht="15.6" x14ac:dyDescent="0.3">
      <c r="A1719" s="308" t="s">
        <v>414</v>
      </c>
      <c r="B1719" s="309">
        <v>102</v>
      </c>
      <c r="C1719" s="309">
        <v>0</v>
      </c>
      <c r="D1719" s="309">
        <v>102</v>
      </c>
      <c r="E1719" s="310">
        <v>0</v>
      </c>
    </row>
    <row r="1720" spans="1:5" ht="15.6" x14ac:dyDescent="0.3">
      <c r="A1720" s="308" t="s">
        <v>415</v>
      </c>
      <c r="B1720" s="309">
        <v>280</v>
      </c>
      <c r="C1720" s="309">
        <v>0</v>
      </c>
      <c r="D1720" s="309">
        <v>280</v>
      </c>
      <c r="E1720" s="310">
        <f t="shared" ref="E1720:E1724" si="292">(C1720+D1720)-B1720</f>
        <v>0</v>
      </c>
    </row>
    <row r="1721" spans="1:5" ht="15.6" x14ac:dyDescent="0.3">
      <c r="A1721" s="308" t="s">
        <v>416</v>
      </c>
      <c r="B1721" s="309">
        <v>154</v>
      </c>
      <c r="C1721" s="309">
        <v>0</v>
      </c>
      <c r="D1721" s="309">
        <v>154</v>
      </c>
      <c r="E1721" s="310">
        <f t="shared" si="292"/>
        <v>0</v>
      </c>
    </row>
    <row r="1722" spans="1:5" ht="15.6" x14ac:dyDescent="0.3">
      <c r="A1722" s="311" t="s">
        <v>417</v>
      </c>
      <c r="B1722" s="312">
        <v>570</v>
      </c>
      <c r="C1722" s="312">
        <v>0</v>
      </c>
      <c r="D1722" s="312">
        <v>570</v>
      </c>
      <c r="E1722" s="310">
        <f t="shared" si="292"/>
        <v>0</v>
      </c>
    </row>
    <row r="1723" spans="1:5" ht="15.6" x14ac:dyDescent="0.3">
      <c r="A1723" s="313" t="s">
        <v>419</v>
      </c>
      <c r="B1723" s="314">
        <v>205</v>
      </c>
      <c r="C1723" s="314">
        <v>0</v>
      </c>
      <c r="D1723" s="314">
        <v>224</v>
      </c>
      <c r="E1723" s="310">
        <f t="shared" si="292"/>
        <v>19</v>
      </c>
    </row>
    <row r="1724" spans="1:5" ht="15.6" x14ac:dyDescent="0.3">
      <c r="A1724" s="313" t="s">
        <v>422</v>
      </c>
      <c r="B1724" s="313">
        <v>302</v>
      </c>
      <c r="C1724" s="313">
        <v>0</v>
      </c>
      <c r="D1724" s="313">
        <v>326</v>
      </c>
      <c r="E1724" s="319">
        <f t="shared" si="292"/>
        <v>24</v>
      </c>
    </row>
    <row r="1725" spans="1:5" ht="15.6" x14ac:dyDescent="0.3">
      <c r="A1725" s="320" t="s">
        <v>418</v>
      </c>
      <c r="B1725" s="317">
        <f t="shared" ref="B1725:E1725" si="293">SUM(B1717:B1724)</f>
        <v>2376</v>
      </c>
      <c r="C1725" s="316">
        <f t="shared" si="293"/>
        <v>0</v>
      </c>
      <c r="D1725" s="317">
        <f t="shared" si="293"/>
        <v>2419</v>
      </c>
      <c r="E1725" s="318">
        <f t="shared" si="293"/>
        <v>43</v>
      </c>
    </row>
    <row r="1727" spans="1:5" ht="15.6" x14ac:dyDescent="0.3">
      <c r="A1727" s="305">
        <v>44940</v>
      </c>
      <c r="B1727" s="306"/>
      <c r="C1727" s="306"/>
      <c r="D1727" s="306"/>
      <c r="E1727" s="306"/>
    </row>
    <row r="1728" spans="1:5" ht="15.6" x14ac:dyDescent="0.3">
      <c r="A1728" s="307" t="s">
        <v>407</v>
      </c>
      <c r="B1728" s="298" t="s">
        <v>408</v>
      </c>
      <c r="C1728" s="298" t="s">
        <v>409</v>
      </c>
      <c r="D1728" s="298" t="s">
        <v>410</v>
      </c>
      <c r="E1728" s="292" t="s">
        <v>421</v>
      </c>
    </row>
    <row r="1729" spans="1:5" ht="15.6" x14ac:dyDescent="0.3">
      <c r="A1729" s="308" t="s">
        <v>412</v>
      </c>
      <c r="B1729" s="309">
        <v>236</v>
      </c>
      <c r="C1729" s="309">
        <v>0</v>
      </c>
      <c r="D1729" s="309">
        <v>263</v>
      </c>
      <c r="E1729" s="310">
        <f t="shared" ref="E1729:E1730" si="294">(C1729+D1729)-B1729</f>
        <v>27</v>
      </c>
    </row>
    <row r="1730" spans="1:5" ht="15.6" x14ac:dyDescent="0.3">
      <c r="A1730" s="308" t="s">
        <v>413</v>
      </c>
      <c r="B1730" s="309">
        <v>500</v>
      </c>
      <c r="C1730" s="309">
        <v>0</v>
      </c>
      <c r="D1730" s="309">
        <v>500</v>
      </c>
      <c r="E1730" s="310">
        <f t="shared" si="294"/>
        <v>0</v>
      </c>
    </row>
    <row r="1731" spans="1:5" ht="15.6" x14ac:dyDescent="0.3">
      <c r="A1731" s="308" t="s">
        <v>414</v>
      </c>
      <c r="B1731" s="309">
        <v>102</v>
      </c>
      <c r="C1731" s="309">
        <v>0</v>
      </c>
      <c r="D1731" s="309">
        <v>102</v>
      </c>
      <c r="E1731" s="310">
        <v>0</v>
      </c>
    </row>
    <row r="1732" spans="1:5" ht="15.6" x14ac:dyDescent="0.3">
      <c r="A1732" s="308" t="s">
        <v>415</v>
      </c>
      <c r="B1732" s="309">
        <v>189</v>
      </c>
      <c r="C1732" s="309">
        <v>0</v>
      </c>
      <c r="D1732" s="309">
        <v>280</v>
      </c>
      <c r="E1732" s="310">
        <f t="shared" ref="E1732:E1736" si="295">(C1732+D1732)-B1732</f>
        <v>91</v>
      </c>
    </row>
    <row r="1733" spans="1:5" ht="15.6" x14ac:dyDescent="0.3">
      <c r="A1733" s="308" t="s">
        <v>416</v>
      </c>
      <c r="B1733" s="309">
        <v>135</v>
      </c>
      <c r="C1733" s="309">
        <v>0</v>
      </c>
      <c r="D1733" s="309">
        <v>154</v>
      </c>
      <c r="E1733" s="310">
        <f t="shared" si="295"/>
        <v>19</v>
      </c>
    </row>
    <row r="1734" spans="1:5" ht="15.6" x14ac:dyDescent="0.3">
      <c r="A1734" s="311" t="s">
        <v>417</v>
      </c>
      <c r="B1734" s="312">
        <v>570</v>
      </c>
      <c r="C1734" s="312">
        <v>0</v>
      </c>
      <c r="D1734" s="312">
        <v>570</v>
      </c>
      <c r="E1734" s="310">
        <f t="shared" si="295"/>
        <v>0</v>
      </c>
    </row>
    <row r="1735" spans="1:5" ht="15.6" x14ac:dyDescent="0.3">
      <c r="A1735" s="313" t="s">
        <v>419</v>
      </c>
      <c r="B1735" s="314">
        <v>205</v>
      </c>
      <c r="C1735" s="314">
        <v>0</v>
      </c>
      <c r="D1735" s="314">
        <v>205</v>
      </c>
      <c r="E1735" s="310">
        <f t="shared" si="295"/>
        <v>0</v>
      </c>
    </row>
    <row r="1736" spans="1:5" ht="15.6" x14ac:dyDescent="0.3">
      <c r="A1736" s="313" t="s">
        <v>422</v>
      </c>
      <c r="B1736" s="313">
        <v>272</v>
      </c>
      <c r="C1736" s="313">
        <v>0</v>
      </c>
      <c r="D1736" s="313">
        <v>302</v>
      </c>
      <c r="E1736" s="319">
        <f t="shared" si="295"/>
        <v>30</v>
      </c>
    </row>
    <row r="1737" spans="1:5" ht="15.6" x14ac:dyDescent="0.3">
      <c r="A1737" s="320" t="s">
        <v>418</v>
      </c>
      <c r="B1737" s="317">
        <f t="shared" ref="B1737:E1737" si="296">SUM(B1729:B1736)</f>
        <v>2209</v>
      </c>
      <c r="C1737" s="316">
        <f t="shared" si="296"/>
        <v>0</v>
      </c>
      <c r="D1737" s="317">
        <f t="shared" si="296"/>
        <v>2376</v>
      </c>
      <c r="E1737" s="318">
        <f t="shared" si="296"/>
        <v>167</v>
      </c>
    </row>
    <row r="1739" spans="1:5" ht="15.6" x14ac:dyDescent="0.3">
      <c r="A1739" s="305">
        <v>44941</v>
      </c>
      <c r="B1739" s="306"/>
      <c r="C1739" s="306"/>
      <c r="D1739" s="306"/>
      <c r="E1739" s="306"/>
    </row>
    <row r="1740" spans="1:5" ht="15.6" x14ac:dyDescent="0.3">
      <c r="A1740" s="307" t="s">
        <v>407</v>
      </c>
      <c r="B1740" s="298" t="s">
        <v>408</v>
      </c>
      <c r="C1740" s="298" t="s">
        <v>409</v>
      </c>
      <c r="D1740" s="298" t="s">
        <v>410</v>
      </c>
      <c r="E1740" s="292" t="s">
        <v>421</v>
      </c>
    </row>
    <row r="1741" spans="1:5" ht="15.6" x14ac:dyDescent="0.3">
      <c r="A1741" s="308" t="s">
        <v>412</v>
      </c>
      <c r="B1741" s="309">
        <v>228</v>
      </c>
      <c r="C1741" s="309">
        <v>0</v>
      </c>
      <c r="D1741" s="309">
        <v>236</v>
      </c>
      <c r="E1741" s="310">
        <f t="shared" ref="E1741:E1742" si="297">(C1741+D1741)-B1741</f>
        <v>8</v>
      </c>
    </row>
    <row r="1742" spans="1:5" ht="15.6" x14ac:dyDescent="0.3">
      <c r="A1742" s="308" t="s">
        <v>413</v>
      </c>
      <c r="B1742" s="309">
        <v>500</v>
      </c>
      <c r="C1742" s="309">
        <v>0</v>
      </c>
      <c r="D1742" s="309">
        <v>500</v>
      </c>
      <c r="E1742" s="310">
        <f t="shared" si="297"/>
        <v>0</v>
      </c>
    </row>
    <row r="1743" spans="1:5" ht="15.6" x14ac:dyDescent="0.3">
      <c r="A1743" s="308" t="s">
        <v>414</v>
      </c>
      <c r="B1743" s="309">
        <v>102</v>
      </c>
      <c r="C1743" s="309">
        <v>0</v>
      </c>
      <c r="D1743" s="309">
        <v>102</v>
      </c>
      <c r="E1743" s="310">
        <v>0</v>
      </c>
    </row>
    <row r="1744" spans="1:5" ht="15.6" x14ac:dyDescent="0.3">
      <c r="A1744" s="308" t="s">
        <v>415</v>
      </c>
      <c r="B1744" s="309">
        <v>84</v>
      </c>
      <c r="C1744" s="309">
        <v>0</v>
      </c>
      <c r="D1744" s="309">
        <v>189</v>
      </c>
      <c r="E1744" s="310">
        <f t="shared" ref="E1744:E1748" si="298">(C1744+D1744)-B1744</f>
        <v>105</v>
      </c>
    </row>
    <row r="1745" spans="1:5" ht="15.6" x14ac:dyDescent="0.3">
      <c r="A1745" s="308" t="s">
        <v>416</v>
      </c>
      <c r="B1745" s="309">
        <v>113</v>
      </c>
      <c r="C1745" s="309">
        <v>0</v>
      </c>
      <c r="D1745" s="309">
        <v>135</v>
      </c>
      <c r="E1745" s="310">
        <f t="shared" si="298"/>
        <v>22</v>
      </c>
    </row>
    <row r="1746" spans="1:5" ht="15.6" x14ac:dyDescent="0.3">
      <c r="A1746" s="311" t="s">
        <v>417</v>
      </c>
      <c r="B1746" s="312">
        <v>570</v>
      </c>
      <c r="C1746" s="312">
        <v>0</v>
      </c>
      <c r="D1746" s="312">
        <v>570</v>
      </c>
      <c r="E1746" s="310">
        <f t="shared" si="298"/>
        <v>0</v>
      </c>
    </row>
    <row r="1747" spans="1:5" ht="15.6" x14ac:dyDescent="0.3">
      <c r="A1747" s="313" t="s">
        <v>419</v>
      </c>
      <c r="B1747" s="314">
        <v>205</v>
      </c>
      <c r="C1747" s="314">
        <v>0</v>
      </c>
      <c r="D1747" s="314">
        <v>205</v>
      </c>
      <c r="E1747" s="310">
        <f t="shared" si="298"/>
        <v>0</v>
      </c>
    </row>
    <row r="1748" spans="1:5" ht="15.6" x14ac:dyDescent="0.3">
      <c r="A1748" s="313" t="s">
        <v>422</v>
      </c>
      <c r="B1748" s="313">
        <v>272</v>
      </c>
      <c r="C1748" s="313">
        <v>0</v>
      </c>
      <c r="D1748" s="313">
        <v>272</v>
      </c>
      <c r="E1748" s="319">
        <f t="shared" si="298"/>
        <v>0</v>
      </c>
    </row>
    <row r="1749" spans="1:5" ht="15.6" x14ac:dyDescent="0.3">
      <c r="A1749" s="320" t="s">
        <v>418</v>
      </c>
      <c r="B1749" s="317">
        <f t="shared" ref="B1749:E1749" si="299">SUM(B1741:B1748)</f>
        <v>2074</v>
      </c>
      <c r="C1749" s="316">
        <f t="shared" si="299"/>
        <v>0</v>
      </c>
      <c r="D1749" s="317">
        <f t="shared" si="299"/>
        <v>2209</v>
      </c>
      <c r="E1749" s="318">
        <f t="shared" si="299"/>
        <v>135</v>
      </c>
    </row>
    <row r="1751" spans="1:5" ht="15.6" x14ac:dyDescent="0.3">
      <c r="A1751" s="305">
        <v>44942</v>
      </c>
      <c r="B1751" s="306"/>
      <c r="C1751" s="306"/>
      <c r="D1751" s="306"/>
      <c r="E1751" s="306"/>
    </row>
    <row r="1752" spans="1:5" ht="15.6" x14ac:dyDescent="0.3">
      <c r="A1752" s="307" t="s">
        <v>407</v>
      </c>
      <c r="B1752" s="298" t="s">
        <v>408</v>
      </c>
      <c r="C1752" s="298" t="s">
        <v>409</v>
      </c>
      <c r="D1752" s="298" t="s">
        <v>410</v>
      </c>
      <c r="E1752" s="292" t="s">
        <v>421</v>
      </c>
    </row>
    <row r="1753" spans="1:5" ht="15.6" x14ac:dyDescent="0.3">
      <c r="A1753" s="308" t="s">
        <v>412</v>
      </c>
      <c r="B1753" s="309">
        <v>200</v>
      </c>
      <c r="C1753" s="309">
        <v>0</v>
      </c>
      <c r="D1753" s="309">
        <v>228</v>
      </c>
      <c r="E1753" s="310">
        <f t="shared" ref="E1753:E1754" si="300">(C1753+D1753)-B1753</f>
        <v>28</v>
      </c>
    </row>
    <row r="1754" spans="1:5" ht="15.6" x14ac:dyDescent="0.3">
      <c r="A1754" s="308" t="s">
        <v>413</v>
      </c>
      <c r="B1754" s="309">
        <v>500</v>
      </c>
      <c r="C1754" s="309">
        <v>0</v>
      </c>
      <c r="D1754" s="309">
        <v>500</v>
      </c>
      <c r="E1754" s="310">
        <f t="shared" si="300"/>
        <v>0</v>
      </c>
    </row>
    <row r="1755" spans="1:5" ht="15.6" x14ac:dyDescent="0.3">
      <c r="A1755" s="308" t="s">
        <v>414</v>
      </c>
      <c r="B1755" s="309">
        <v>102</v>
      </c>
      <c r="C1755" s="309">
        <v>0</v>
      </c>
      <c r="D1755" s="309">
        <v>102</v>
      </c>
      <c r="E1755" s="310">
        <v>0</v>
      </c>
    </row>
    <row r="1756" spans="1:5" ht="15.6" x14ac:dyDescent="0.3">
      <c r="A1756" s="308" t="s">
        <v>415</v>
      </c>
      <c r="B1756" s="309">
        <v>259</v>
      </c>
      <c r="C1756" s="309">
        <v>300</v>
      </c>
      <c r="D1756" s="309">
        <v>84</v>
      </c>
      <c r="E1756" s="310">
        <f t="shared" ref="E1756:E1760" si="301">(C1756+D1756)-B1756</f>
        <v>125</v>
      </c>
    </row>
    <row r="1757" spans="1:5" ht="15.6" x14ac:dyDescent="0.3">
      <c r="A1757" s="308" t="s">
        <v>416</v>
      </c>
      <c r="B1757" s="309">
        <v>90</v>
      </c>
      <c r="C1757" s="309">
        <v>0</v>
      </c>
      <c r="D1757" s="309">
        <v>113</v>
      </c>
      <c r="E1757" s="310">
        <f t="shared" si="301"/>
        <v>23</v>
      </c>
    </row>
    <row r="1758" spans="1:5" ht="15.6" x14ac:dyDescent="0.3">
      <c r="A1758" s="311" t="s">
        <v>417</v>
      </c>
      <c r="B1758" s="312">
        <v>530</v>
      </c>
      <c r="C1758" s="312">
        <v>0</v>
      </c>
      <c r="D1758" s="312">
        <v>570</v>
      </c>
      <c r="E1758" s="310">
        <f t="shared" si="301"/>
        <v>40</v>
      </c>
    </row>
    <row r="1759" spans="1:5" ht="15.6" x14ac:dyDescent="0.3">
      <c r="A1759" s="313" t="s">
        <v>419</v>
      </c>
      <c r="B1759" s="314">
        <v>205</v>
      </c>
      <c r="C1759" s="314">
        <v>0</v>
      </c>
      <c r="D1759" s="314">
        <v>205</v>
      </c>
      <c r="E1759" s="310">
        <f t="shared" si="301"/>
        <v>0</v>
      </c>
    </row>
    <row r="1760" spans="1:5" ht="15.6" x14ac:dyDescent="0.3">
      <c r="A1760" s="313" t="s">
        <v>422</v>
      </c>
      <c r="B1760" s="313">
        <v>242</v>
      </c>
      <c r="C1760" s="313">
        <v>0</v>
      </c>
      <c r="D1760" s="313">
        <v>272</v>
      </c>
      <c r="E1760" s="319">
        <f t="shared" si="301"/>
        <v>30</v>
      </c>
    </row>
    <row r="1761" spans="1:5" ht="15.6" x14ac:dyDescent="0.3">
      <c r="A1761" s="320" t="s">
        <v>418</v>
      </c>
      <c r="B1761" s="317">
        <f t="shared" ref="B1761:E1761" si="302">SUM(B1753:B1760)</f>
        <v>2128</v>
      </c>
      <c r="C1761" s="316">
        <f t="shared" si="302"/>
        <v>300</v>
      </c>
      <c r="D1761" s="317">
        <f t="shared" si="302"/>
        <v>2074</v>
      </c>
      <c r="E1761" s="318">
        <f t="shared" si="302"/>
        <v>246</v>
      </c>
    </row>
    <row r="1763" spans="1:5" ht="15.6" x14ac:dyDescent="0.3">
      <c r="A1763" s="305">
        <v>44943</v>
      </c>
      <c r="B1763" s="306"/>
      <c r="C1763" s="306"/>
      <c r="D1763" s="306"/>
      <c r="E1763" s="306"/>
    </row>
    <row r="1764" spans="1:5" ht="15.6" x14ac:dyDescent="0.3">
      <c r="A1764" s="307" t="s">
        <v>407</v>
      </c>
      <c r="B1764" s="298" t="s">
        <v>408</v>
      </c>
      <c r="C1764" s="298" t="s">
        <v>409</v>
      </c>
      <c r="D1764" s="298" t="s">
        <v>410</v>
      </c>
      <c r="E1764" s="292" t="s">
        <v>421</v>
      </c>
    </row>
    <row r="1765" spans="1:5" ht="15.6" x14ac:dyDescent="0.3">
      <c r="A1765" s="308" t="s">
        <v>412</v>
      </c>
      <c r="B1765" s="309">
        <v>200</v>
      </c>
      <c r="C1765" s="309">
        <v>0</v>
      </c>
      <c r="D1765" s="309">
        <v>200</v>
      </c>
      <c r="E1765" s="310">
        <f t="shared" ref="E1765:E1766" si="303">(C1765+D1765)-B1765</f>
        <v>0</v>
      </c>
    </row>
    <row r="1766" spans="1:5" ht="15.6" x14ac:dyDescent="0.3">
      <c r="A1766" s="308" t="s">
        <v>413</v>
      </c>
      <c r="B1766" s="309">
        <v>500</v>
      </c>
      <c r="C1766" s="309">
        <v>0</v>
      </c>
      <c r="D1766" s="309">
        <v>500</v>
      </c>
      <c r="E1766" s="310">
        <f t="shared" si="303"/>
        <v>0</v>
      </c>
    </row>
    <row r="1767" spans="1:5" ht="15.6" x14ac:dyDescent="0.3">
      <c r="A1767" s="308" t="s">
        <v>414</v>
      </c>
      <c r="B1767" s="309">
        <v>102</v>
      </c>
      <c r="C1767" s="309">
        <v>0</v>
      </c>
      <c r="D1767" s="309">
        <v>102</v>
      </c>
      <c r="E1767" s="310">
        <v>0</v>
      </c>
    </row>
    <row r="1768" spans="1:5" ht="15.6" x14ac:dyDescent="0.3">
      <c r="A1768" s="308" t="s">
        <v>415</v>
      </c>
      <c r="B1768" s="309">
        <v>259</v>
      </c>
      <c r="C1768" s="309">
        <v>0</v>
      </c>
      <c r="D1768" s="309">
        <v>259</v>
      </c>
      <c r="E1768" s="310">
        <f t="shared" ref="E1768:E1772" si="304">(C1768+D1768)-B1768</f>
        <v>0</v>
      </c>
    </row>
    <row r="1769" spans="1:5" ht="15.6" x14ac:dyDescent="0.3">
      <c r="A1769" s="308" t="s">
        <v>416</v>
      </c>
      <c r="B1769" s="309">
        <v>73</v>
      </c>
      <c r="C1769" s="309">
        <v>0</v>
      </c>
      <c r="D1769" s="309">
        <v>90</v>
      </c>
      <c r="E1769" s="310">
        <f t="shared" si="304"/>
        <v>17</v>
      </c>
    </row>
    <row r="1770" spans="1:5" ht="15.6" x14ac:dyDescent="0.3">
      <c r="A1770" s="311" t="s">
        <v>417</v>
      </c>
      <c r="B1770" s="312">
        <v>520</v>
      </c>
      <c r="C1770" s="312">
        <v>0</v>
      </c>
      <c r="D1770" s="312">
        <v>530</v>
      </c>
      <c r="E1770" s="310">
        <f t="shared" si="304"/>
        <v>10</v>
      </c>
    </row>
    <row r="1771" spans="1:5" ht="15.6" x14ac:dyDescent="0.3">
      <c r="A1771" s="313" t="s">
        <v>419</v>
      </c>
      <c r="B1771" s="314">
        <v>199</v>
      </c>
      <c r="C1771" s="314">
        <v>0</v>
      </c>
      <c r="D1771" s="314">
        <v>205</v>
      </c>
      <c r="E1771" s="310">
        <f t="shared" si="304"/>
        <v>6</v>
      </c>
    </row>
    <row r="1772" spans="1:5" ht="15.6" x14ac:dyDescent="0.3">
      <c r="A1772" s="313" t="s">
        <v>422</v>
      </c>
      <c r="B1772" s="313">
        <v>230</v>
      </c>
      <c r="C1772" s="313">
        <v>0</v>
      </c>
      <c r="D1772" s="313">
        <v>242</v>
      </c>
      <c r="E1772" s="319">
        <f t="shared" si="304"/>
        <v>12</v>
      </c>
    </row>
    <row r="1773" spans="1:5" ht="15.6" x14ac:dyDescent="0.3">
      <c r="A1773" s="320" t="s">
        <v>418</v>
      </c>
      <c r="B1773" s="317">
        <f t="shared" ref="B1773:E1773" si="305">SUM(B1765:B1772)</f>
        <v>2083</v>
      </c>
      <c r="C1773" s="316">
        <f t="shared" si="305"/>
        <v>0</v>
      </c>
      <c r="D1773" s="317">
        <f t="shared" si="305"/>
        <v>2128</v>
      </c>
      <c r="E1773" s="318">
        <f t="shared" si="305"/>
        <v>45</v>
      </c>
    </row>
    <row r="1775" spans="1:5" ht="15.6" x14ac:dyDescent="0.3">
      <c r="A1775" s="305">
        <v>44944</v>
      </c>
      <c r="B1775" s="306"/>
      <c r="C1775" s="306"/>
      <c r="D1775" s="306"/>
      <c r="E1775" s="306"/>
    </row>
    <row r="1776" spans="1:5" ht="15.6" x14ac:dyDescent="0.3">
      <c r="A1776" s="307" t="s">
        <v>407</v>
      </c>
      <c r="B1776" s="298" t="s">
        <v>408</v>
      </c>
      <c r="C1776" s="298" t="s">
        <v>409</v>
      </c>
      <c r="D1776" s="298" t="s">
        <v>410</v>
      </c>
      <c r="E1776" s="292" t="s">
        <v>421</v>
      </c>
    </row>
    <row r="1777" spans="1:5" ht="15.6" x14ac:dyDescent="0.3">
      <c r="A1777" s="308" t="s">
        <v>412</v>
      </c>
      <c r="B1777" s="309">
        <v>200</v>
      </c>
      <c r="C1777" s="309">
        <v>0</v>
      </c>
      <c r="D1777" s="309">
        <v>200</v>
      </c>
      <c r="E1777" s="310">
        <f t="shared" ref="E1777:E1778" si="306">(C1777+D1777)-B1777</f>
        <v>0</v>
      </c>
    </row>
    <row r="1778" spans="1:5" ht="15.6" x14ac:dyDescent="0.3">
      <c r="A1778" s="308" t="s">
        <v>413</v>
      </c>
      <c r="B1778" s="309">
        <v>500</v>
      </c>
      <c r="C1778" s="309">
        <v>0</v>
      </c>
      <c r="D1778" s="309">
        <v>500</v>
      </c>
      <c r="E1778" s="310">
        <f t="shared" si="306"/>
        <v>0</v>
      </c>
    </row>
    <row r="1779" spans="1:5" ht="15.6" x14ac:dyDescent="0.3">
      <c r="A1779" s="308" t="s">
        <v>414</v>
      </c>
      <c r="B1779" s="309">
        <v>102</v>
      </c>
      <c r="C1779" s="309">
        <v>0</v>
      </c>
      <c r="D1779" s="309">
        <v>102</v>
      </c>
      <c r="E1779" s="310">
        <v>0</v>
      </c>
    </row>
    <row r="1780" spans="1:5" ht="15.6" x14ac:dyDescent="0.3">
      <c r="A1780" s="308" t="s">
        <v>415</v>
      </c>
      <c r="B1780" s="309">
        <v>519</v>
      </c>
      <c r="C1780" s="309">
        <v>500</v>
      </c>
      <c r="D1780" s="309">
        <v>259</v>
      </c>
      <c r="E1780" s="310">
        <f t="shared" ref="E1780:E1784" si="307">(C1780+D1780)-B1780</f>
        <v>240</v>
      </c>
    </row>
    <row r="1781" spans="1:5" ht="15.6" x14ac:dyDescent="0.3">
      <c r="A1781" s="308" t="s">
        <v>416</v>
      </c>
      <c r="B1781" s="309">
        <v>51</v>
      </c>
      <c r="C1781" s="309">
        <v>0</v>
      </c>
      <c r="D1781" s="309">
        <v>73</v>
      </c>
      <c r="E1781" s="310">
        <f t="shared" si="307"/>
        <v>22</v>
      </c>
    </row>
    <row r="1782" spans="1:5" ht="15.6" x14ac:dyDescent="0.3">
      <c r="A1782" s="311" t="s">
        <v>417</v>
      </c>
      <c r="B1782" s="312">
        <v>490</v>
      </c>
      <c r="C1782" s="312">
        <v>0</v>
      </c>
      <c r="D1782" s="312">
        <v>520</v>
      </c>
      <c r="E1782" s="310">
        <f t="shared" si="307"/>
        <v>30</v>
      </c>
    </row>
    <row r="1783" spans="1:5" ht="15.6" x14ac:dyDescent="0.3">
      <c r="A1783" s="313" t="s">
        <v>419</v>
      </c>
      <c r="B1783" s="314">
        <v>180</v>
      </c>
      <c r="C1783" s="314">
        <v>0</v>
      </c>
      <c r="D1783" s="314">
        <v>199</v>
      </c>
      <c r="E1783" s="310">
        <f t="shared" si="307"/>
        <v>19</v>
      </c>
    </row>
    <row r="1784" spans="1:5" ht="15.6" x14ac:dyDescent="0.3">
      <c r="A1784" s="313" t="s">
        <v>422</v>
      </c>
      <c r="B1784" s="313">
        <v>230</v>
      </c>
      <c r="C1784" s="313">
        <v>0</v>
      </c>
      <c r="D1784" s="313">
        <v>230</v>
      </c>
      <c r="E1784" s="319">
        <f t="shared" si="307"/>
        <v>0</v>
      </c>
    </row>
    <row r="1785" spans="1:5" ht="15.6" x14ac:dyDescent="0.3">
      <c r="A1785" s="320" t="s">
        <v>418</v>
      </c>
      <c r="B1785" s="317">
        <f t="shared" ref="B1785:E1785" si="308">SUM(B1777:B1784)</f>
        <v>2272</v>
      </c>
      <c r="C1785" s="316">
        <f t="shared" si="308"/>
        <v>500</v>
      </c>
      <c r="D1785" s="317">
        <f t="shared" si="308"/>
        <v>2083</v>
      </c>
      <c r="E1785" s="318">
        <f t="shared" si="308"/>
        <v>311</v>
      </c>
    </row>
    <row r="1787" spans="1:5" ht="15.6" x14ac:dyDescent="0.3">
      <c r="A1787" s="305">
        <v>44945</v>
      </c>
      <c r="B1787" s="306"/>
      <c r="C1787" s="306"/>
      <c r="D1787" s="306"/>
      <c r="E1787" s="306"/>
    </row>
    <row r="1788" spans="1:5" ht="15.6" x14ac:dyDescent="0.3">
      <c r="A1788" s="307" t="s">
        <v>407</v>
      </c>
      <c r="B1788" s="298" t="s">
        <v>408</v>
      </c>
      <c r="C1788" s="298" t="s">
        <v>409</v>
      </c>
      <c r="D1788" s="298" t="s">
        <v>410</v>
      </c>
      <c r="E1788" s="292" t="s">
        <v>421</v>
      </c>
    </row>
    <row r="1789" spans="1:5" ht="15.6" x14ac:dyDescent="0.3">
      <c r="A1789" s="308" t="s">
        <v>412</v>
      </c>
      <c r="B1789" s="309">
        <v>200</v>
      </c>
      <c r="C1789" s="309">
        <v>0</v>
      </c>
      <c r="D1789" s="309">
        <v>200</v>
      </c>
      <c r="E1789" s="310">
        <f t="shared" ref="E1789:E1790" si="309">(C1789+D1789)-B1789</f>
        <v>0</v>
      </c>
    </row>
    <row r="1790" spans="1:5" ht="15.6" x14ac:dyDescent="0.3">
      <c r="A1790" s="308" t="s">
        <v>413</v>
      </c>
      <c r="B1790" s="309">
        <v>391</v>
      </c>
      <c r="C1790" s="309">
        <v>0</v>
      </c>
      <c r="D1790" s="309">
        <v>500</v>
      </c>
      <c r="E1790" s="310">
        <f t="shared" si="309"/>
        <v>109</v>
      </c>
    </row>
    <row r="1791" spans="1:5" ht="15.6" x14ac:dyDescent="0.3">
      <c r="A1791" s="308" t="s">
        <v>414</v>
      </c>
      <c r="B1791" s="309">
        <v>102</v>
      </c>
      <c r="C1791" s="309">
        <v>0</v>
      </c>
      <c r="D1791" s="309">
        <v>102</v>
      </c>
      <c r="E1791" s="310">
        <v>0</v>
      </c>
    </row>
    <row r="1792" spans="1:5" ht="15.6" x14ac:dyDescent="0.3">
      <c r="A1792" s="308" t="s">
        <v>415</v>
      </c>
      <c r="B1792" s="309">
        <v>260</v>
      </c>
      <c r="C1792" s="309">
        <v>0</v>
      </c>
      <c r="D1792" s="309">
        <v>519</v>
      </c>
      <c r="E1792" s="310">
        <f t="shared" ref="E1792:E1796" si="310">(C1792+D1792)-B1792</f>
        <v>259</v>
      </c>
    </row>
    <row r="1793" spans="1:5" ht="15.6" x14ac:dyDescent="0.3">
      <c r="A1793" s="308" t="s">
        <v>416</v>
      </c>
      <c r="B1793" s="309">
        <v>90</v>
      </c>
      <c r="C1793" s="309">
        <v>60</v>
      </c>
      <c r="D1793" s="309">
        <v>51</v>
      </c>
      <c r="E1793" s="310">
        <f t="shared" si="310"/>
        <v>21</v>
      </c>
    </row>
    <row r="1794" spans="1:5" ht="15.6" x14ac:dyDescent="0.3">
      <c r="A1794" s="311" t="s">
        <v>417</v>
      </c>
      <c r="B1794" s="312">
        <v>470</v>
      </c>
      <c r="C1794" s="312">
        <v>0</v>
      </c>
      <c r="D1794" s="312">
        <v>490</v>
      </c>
      <c r="E1794" s="310">
        <f t="shared" si="310"/>
        <v>20</v>
      </c>
    </row>
    <row r="1795" spans="1:5" ht="15.6" x14ac:dyDescent="0.3">
      <c r="A1795" s="313" t="s">
        <v>419</v>
      </c>
      <c r="B1795" s="314">
        <v>180</v>
      </c>
      <c r="C1795" s="314">
        <v>0</v>
      </c>
      <c r="D1795" s="314">
        <v>180</v>
      </c>
      <c r="E1795" s="310">
        <f t="shared" si="310"/>
        <v>0</v>
      </c>
    </row>
    <row r="1796" spans="1:5" ht="15.6" x14ac:dyDescent="0.3">
      <c r="A1796" s="313" t="s">
        <v>422</v>
      </c>
      <c r="B1796" s="313">
        <v>182</v>
      </c>
      <c r="C1796" s="313">
        <v>0</v>
      </c>
      <c r="D1796" s="313">
        <v>230</v>
      </c>
      <c r="E1796" s="319">
        <f t="shared" si="310"/>
        <v>48</v>
      </c>
    </row>
    <row r="1797" spans="1:5" ht="15.6" x14ac:dyDescent="0.3">
      <c r="A1797" s="320" t="s">
        <v>418</v>
      </c>
      <c r="B1797" s="317">
        <f t="shared" ref="B1797:E1797" si="311">SUM(B1789:B1796)</f>
        <v>1875</v>
      </c>
      <c r="C1797" s="316">
        <f t="shared" si="311"/>
        <v>60</v>
      </c>
      <c r="D1797" s="317">
        <f t="shared" si="311"/>
        <v>2272</v>
      </c>
      <c r="E1797" s="318">
        <f t="shared" si="311"/>
        <v>457</v>
      </c>
    </row>
    <row r="1799" spans="1:5" ht="15.6" x14ac:dyDescent="0.3">
      <c r="A1799" s="305">
        <v>44946</v>
      </c>
      <c r="B1799" s="306"/>
      <c r="C1799" s="306"/>
      <c r="D1799" s="306"/>
      <c r="E1799" s="306"/>
    </row>
    <row r="1800" spans="1:5" ht="15.6" x14ac:dyDescent="0.3">
      <c r="A1800" s="307" t="s">
        <v>407</v>
      </c>
      <c r="B1800" s="298" t="s">
        <v>408</v>
      </c>
      <c r="C1800" s="298" t="s">
        <v>409</v>
      </c>
      <c r="D1800" s="298" t="s">
        <v>410</v>
      </c>
      <c r="E1800" s="292" t="s">
        <v>421</v>
      </c>
    </row>
    <row r="1801" spans="1:5" ht="15.6" x14ac:dyDescent="0.3">
      <c r="A1801" s="308" t="s">
        <v>412</v>
      </c>
      <c r="B1801" s="309">
        <v>200</v>
      </c>
      <c r="C1801" s="309">
        <v>0</v>
      </c>
      <c r="D1801" s="309">
        <v>200</v>
      </c>
      <c r="E1801" s="310">
        <f t="shared" ref="E1801:E1802" si="312">(C1801+D1801)-B1801</f>
        <v>0</v>
      </c>
    </row>
    <row r="1802" spans="1:5" ht="15.6" x14ac:dyDescent="0.3">
      <c r="A1802" s="308" t="s">
        <v>413</v>
      </c>
      <c r="B1802" s="309">
        <v>375</v>
      </c>
      <c r="C1802" s="309">
        <v>0</v>
      </c>
      <c r="D1802" s="309">
        <v>391</v>
      </c>
      <c r="E1802" s="310">
        <f t="shared" si="312"/>
        <v>16</v>
      </c>
    </row>
    <row r="1803" spans="1:5" ht="15.6" x14ac:dyDescent="0.3">
      <c r="A1803" s="308" t="s">
        <v>414</v>
      </c>
      <c r="B1803" s="309">
        <v>102</v>
      </c>
      <c r="C1803" s="309">
        <v>0</v>
      </c>
      <c r="D1803" s="309">
        <v>102</v>
      </c>
      <c r="E1803" s="310">
        <v>0</v>
      </c>
    </row>
    <row r="1804" spans="1:5" ht="15.6" x14ac:dyDescent="0.3">
      <c r="A1804" s="308" t="s">
        <v>415</v>
      </c>
      <c r="B1804" s="309">
        <v>189</v>
      </c>
      <c r="C1804" s="309">
        <v>0</v>
      </c>
      <c r="D1804" s="309">
        <v>260</v>
      </c>
      <c r="E1804" s="310">
        <f t="shared" ref="E1804:E1808" si="313">(C1804+D1804)-B1804</f>
        <v>71</v>
      </c>
    </row>
    <row r="1805" spans="1:5" ht="15.6" x14ac:dyDescent="0.3">
      <c r="A1805" s="308" t="s">
        <v>416</v>
      </c>
      <c r="B1805" s="309">
        <v>90</v>
      </c>
      <c r="C1805" s="309">
        <v>0</v>
      </c>
      <c r="D1805" s="309">
        <v>90</v>
      </c>
      <c r="E1805" s="310">
        <f t="shared" si="313"/>
        <v>0</v>
      </c>
    </row>
    <row r="1806" spans="1:5" ht="15.6" x14ac:dyDescent="0.3">
      <c r="A1806" s="311" t="s">
        <v>417</v>
      </c>
      <c r="B1806" s="312">
        <v>460</v>
      </c>
      <c r="C1806" s="312">
        <v>0</v>
      </c>
      <c r="D1806" s="312">
        <v>470</v>
      </c>
      <c r="E1806" s="310">
        <f t="shared" si="313"/>
        <v>10</v>
      </c>
    </row>
    <row r="1807" spans="1:5" ht="15.6" x14ac:dyDescent="0.3">
      <c r="A1807" s="313" t="s">
        <v>419</v>
      </c>
      <c r="B1807" s="314">
        <v>180</v>
      </c>
      <c r="C1807" s="314">
        <v>0</v>
      </c>
      <c r="D1807" s="314">
        <v>180</v>
      </c>
      <c r="E1807" s="310">
        <f t="shared" si="313"/>
        <v>0</v>
      </c>
    </row>
    <row r="1808" spans="1:5" ht="15.6" x14ac:dyDescent="0.3">
      <c r="A1808" s="313" t="s">
        <v>422</v>
      </c>
      <c r="B1808" s="313">
        <v>134</v>
      </c>
      <c r="C1808" s="313">
        <v>0</v>
      </c>
      <c r="D1808" s="313">
        <v>182</v>
      </c>
      <c r="E1808" s="319">
        <f t="shared" si="313"/>
        <v>48</v>
      </c>
    </row>
    <row r="1809" spans="1:5" ht="15.6" x14ac:dyDescent="0.3">
      <c r="A1809" s="320" t="s">
        <v>418</v>
      </c>
      <c r="B1809" s="317">
        <f t="shared" ref="B1809:E1809" si="314">SUM(B1801:B1808)</f>
        <v>1730</v>
      </c>
      <c r="C1809" s="316">
        <f t="shared" si="314"/>
        <v>0</v>
      </c>
      <c r="D1809" s="317">
        <f t="shared" si="314"/>
        <v>1875</v>
      </c>
      <c r="E1809" s="318">
        <f t="shared" si="314"/>
        <v>145</v>
      </c>
    </row>
    <row r="1811" spans="1:5" ht="15.6" x14ac:dyDescent="0.3">
      <c r="A1811" s="305">
        <v>44947</v>
      </c>
      <c r="B1811" s="306"/>
      <c r="C1811" s="306"/>
      <c r="D1811" s="306"/>
      <c r="E1811" s="306"/>
    </row>
    <row r="1812" spans="1:5" ht="15.6" x14ac:dyDescent="0.3">
      <c r="A1812" s="307" t="s">
        <v>407</v>
      </c>
      <c r="B1812" s="298" t="s">
        <v>408</v>
      </c>
      <c r="C1812" s="298" t="s">
        <v>409</v>
      </c>
      <c r="D1812" s="298" t="s">
        <v>410</v>
      </c>
      <c r="E1812" s="292" t="s">
        <v>421</v>
      </c>
    </row>
    <row r="1813" spans="1:5" ht="15.6" x14ac:dyDescent="0.3">
      <c r="A1813" s="308" t="s">
        <v>412</v>
      </c>
      <c r="B1813" s="309">
        <v>200</v>
      </c>
      <c r="C1813" s="309">
        <v>0</v>
      </c>
      <c r="D1813" s="309">
        <v>200</v>
      </c>
      <c r="E1813" s="310">
        <f t="shared" ref="E1813:E1814" si="315">(C1813+D1813)-B1813</f>
        <v>0</v>
      </c>
    </row>
    <row r="1814" spans="1:5" ht="15.6" x14ac:dyDescent="0.3">
      <c r="A1814" s="308" t="s">
        <v>413</v>
      </c>
      <c r="B1814" s="309">
        <v>375</v>
      </c>
      <c r="C1814" s="309">
        <v>0</v>
      </c>
      <c r="D1814" s="309">
        <v>375</v>
      </c>
      <c r="E1814" s="310">
        <f t="shared" si="315"/>
        <v>0</v>
      </c>
    </row>
    <row r="1815" spans="1:5" ht="15.6" x14ac:dyDescent="0.3">
      <c r="A1815" s="308" t="s">
        <v>414</v>
      </c>
      <c r="B1815" s="309">
        <v>102</v>
      </c>
      <c r="C1815" s="309">
        <v>0</v>
      </c>
      <c r="D1815" s="309">
        <v>102</v>
      </c>
      <c r="E1815" s="310">
        <v>0</v>
      </c>
    </row>
    <row r="1816" spans="1:5" ht="15.6" x14ac:dyDescent="0.3">
      <c r="A1816" s="308" t="s">
        <v>415</v>
      </c>
      <c r="B1816" s="309">
        <v>158</v>
      </c>
      <c r="C1816" s="309">
        <v>0</v>
      </c>
      <c r="D1816" s="309">
        <v>189</v>
      </c>
      <c r="E1816" s="310">
        <f t="shared" ref="E1816:E1820" si="316">(C1816+D1816)-B1816</f>
        <v>31</v>
      </c>
    </row>
    <row r="1817" spans="1:5" ht="15.6" x14ac:dyDescent="0.3">
      <c r="A1817" s="308" t="s">
        <v>416</v>
      </c>
      <c r="B1817" s="309">
        <v>90</v>
      </c>
      <c r="C1817" s="309">
        <v>0</v>
      </c>
      <c r="D1817" s="309">
        <v>90</v>
      </c>
      <c r="E1817" s="310">
        <f t="shared" si="316"/>
        <v>0</v>
      </c>
    </row>
    <row r="1818" spans="1:5" ht="15.6" x14ac:dyDescent="0.3">
      <c r="A1818" s="311" t="s">
        <v>417</v>
      </c>
      <c r="B1818" s="312">
        <v>450</v>
      </c>
      <c r="C1818" s="312">
        <v>0</v>
      </c>
      <c r="D1818" s="312">
        <v>460</v>
      </c>
      <c r="E1818" s="310">
        <f t="shared" si="316"/>
        <v>10</v>
      </c>
    </row>
    <row r="1819" spans="1:5" ht="15.6" x14ac:dyDescent="0.3">
      <c r="A1819" s="313" t="s">
        <v>419</v>
      </c>
      <c r="B1819" s="314">
        <v>180</v>
      </c>
      <c r="C1819" s="314">
        <v>0</v>
      </c>
      <c r="D1819" s="314">
        <v>180</v>
      </c>
      <c r="E1819" s="310">
        <f t="shared" si="316"/>
        <v>0</v>
      </c>
    </row>
    <row r="1820" spans="1:5" ht="15.6" x14ac:dyDescent="0.3">
      <c r="A1820" s="313" t="s">
        <v>422</v>
      </c>
      <c r="B1820" s="313">
        <v>110</v>
      </c>
      <c r="C1820" s="313">
        <v>0</v>
      </c>
      <c r="D1820" s="313">
        <v>134</v>
      </c>
      <c r="E1820" s="319">
        <f t="shared" si="316"/>
        <v>24</v>
      </c>
    </row>
    <row r="1821" spans="1:5" ht="15.6" x14ac:dyDescent="0.3">
      <c r="A1821" s="320" t="s">
        <v>418</v>
      </c>
      <c r="B1821" s="317">
        <f t="shared" ref="B1821:E1821" si="317">SUM(B1813:B1820)</f>
        <v>1665</v>
      </c>
      <c r="C1821" s="316">
        <f t="shared" si="317"/>
        <v>0</v>
      </c>
      <c r="D1821" s="317">
        <f t="shared" si="317"/>
        <v>1730</v>
      </c>
      <c r="E1821" s="318">
        <f t="shared" si="317"/>
        <v>65</v>
      </c>
    </row>
    <row r="1823" spans="1:5" ht="15.6" x14ac:dyDescent="0.3">
      <c r="A1823" s="305">
        <v>44948</v>
      </c>
      <c r="B1823" s="306"/>
      <c r="C1823" s="306"/>
      <c r="D1823" s="306"/>
      <c r="E1823" s="306"/>
    </row>
    <row r="1824" spans="1:5" ht="15.6" x14ac:dyDescent="0.3">
      <c r="A1824" s="307" t="s">
        <v>407</v>
      </c>
      <c r="B1824" s="298" t="s">
        <v>408</v>
      </c>
      <c r="C1824" s="298" t="s">
        <v>409</v>
      </c>
      <c r="D1824" s="298" t="s">
        <v>410</v>
      </c>
      <c r="E1824" s="292" t="s">
        <v>421</v>
      </c>
    </row>
    <row r="1825" spans="1:5" ht="15.6" x14ac:dyDescent="0.3">
      <c r="A1825" s="308" t="s">
        <v>412</v>
      </c>
      <c r="B1825" s="309">
        <v>200</v>
      </c>
      <c r="C1825" s="309">
        <v>0</v>
      </c>
      <c r="D1825" s="309">
        <v>200</v>
      </c>
      <c r="E1825" s="310">
        <f t="shared" ref="E1825:E1826" si="318">(C1825+D1825)-B1825</f>
        <v>0</v>
      </c>
    </row>
    <row r="1826" spans="1:5" ht="15.6" x14ac:dyDescent="0.3">
      <c r="A1826" s="308" t="s">
        <v>413</v>
      </c>
      <c r="B1826" s="309">
        <v>375</v>
      </c>
      <c r="C1826" s="309">
        <v>0</v>
      </c>
      <c r="D1826" s="309">
        <v>375</v>
      </c>
      <c r="E1826" s="310">
        <f t="shared" si="318"/>
        <v>0</v>
      </c>
    </row>
    <row r="1827" spans="1:5" ht="15.6" x14ac:dyDescent="0.3">
      <c r="A1827" s="308" t="s">
        <v>414</v>
      </c>
      <c r="B1827" s="309">
        <v>102</v>
      </c>
      <c r="C1827" s="309">
        <v>0</v>
      </c>
      <c r="D1827" s="309">
        <v>102</v>
      </c>
      <c r="E1827" s="310">
        <v>0</v>
      </c>
    </row>
    <row r="1828" spans="1:5" ht="15.6" x14ac:dyDescent="0.3">
      <c r="A1828" s="308" t="s">
        <v>415</v>
      </c>
      <c r="B1828" s="309">
        <v>88</v>
      </c>
      <c r="C1828" s="309">
        <v>0</v>
      </c>
      <c r="D1828" s="309">
        <v>158</v>
      </c>
      <c r="E1828" s="310">
        <f t="shared" ref="E1828:E1832" si="319">(C1828+D1828)-B1828</f>
        <v>70</v>
      </c>
    </row>
    <row r="1829" spans="1:5" ht="15.6" x14ac:dyDescent="0.3">
      <c r="A1829" s="308" t="s">
        <v>416</v>
      </c>
      <c r="B1829" s="309">
        <v>84</v>
      </c>
      <c r="C1829" s="309">
        <v>0</v>
      </c>
      <c r="D1829" s="309">
        <v>90</v>
      </c>
      <c r="E1829" s="310">
        <f t="shared" si="319"/>
        <v>6</v>
      </c>
    </row>
    <row r="1830" spans="1:5" ht="15.6" x14ac:dyDescent="0.3">
      <c r="A1830" s="311" t="s">
        <v>417</v>
      </c>
      <c r="B1830" s="312">
        <v>390</v>
      </c>
      <c r="C1830" s="312">
        <v>0</v>
      </c>
      <c r="D1830" s="312">
        <v>450</v>
      </c>
      <c r="E1830" s="310">
        <f t="shared" si="319"/>
        <v>60</v>
      </c>
    </row>
    <row r="1831" spans="1:5" ht="15.6" x14ac:dyDescent="0.3">
      <c r="A1831" s="313" t="s">
        <v>419</v>
      </c>
      <c r="B1831" s="314">
        <v>180</v>
      </c>
      <c r="C1831" s="314">
        <v>0</v>
      </c>
      <c r="D1831" s="314">
        <v>180</v>
      </c>
      <c r="E1831" s="310">
        <f t="shared" si="319"/>
        <v>0</v>
      </c>
    </row>
    <row r="1832" spans="1:5" ht="15.6" x14ac:dyDescent="0.3">
      <c r="A1832" s="313" t="s">
        <v>422</v>
      </c>
      <c r="B1832" s="313">
        <v>110</v>
      </c>
      <c r="C1832" s="313">
        <v>0</v>
      </c>
      <c r="D1832" s="313">
        <v>110</v>
      </c>
      <c r="E1832" s="319">
        <f t="shared" si="319"/>
        <v>0</v>
      </c>
    </row>
    <row r="1833" spans="1:5" ht="15.6" x14ac:dyDescent="0.3">
      <c r="A1833" s="320" t="s">
        <v>418</v>
      </c>
      <c r="B1833" s="317">
        <f t="shared" ref="B1833:E1833" si="320">SUM(B1825:B1832)</f>
        <v>1529</v>
      </c>
      <c r="C1833" s="316">
        <f t="shared" si="320"/>
        <v>0</v>
      </c>
      <c r="D1833" s="317">
        <f t="shared" si="320"/>
        <v>1665</v>
      </c>
      <c r="E1833" s="318">
        <f t="shared" si="320"/>
        <v>136</v>
      </c>
    </row>
    <row r="1835" spans="1:5" ht="15.6" x14ac:dyDescent="0.3">
      <c r="A1835" s="305">
        <v>44949</v>
      </c>
      <c r="B1835" s="306"/>
      <c r="C1835" s="306"/>
      <c r="D1835" s="306"/>
      <c r="E1835" s="306"/>
    </row>
    <row r="1836" spans="1:5" ht="15.6" x14ac:dyDescent="0.3">
      <c r="A1836" s="307" t="s">
        <v>407</v>
      </c>
      <c r="B1836" s="298" t="s">
        <v>408</v>
      </c>
      <c r="C1836" s="298" t="s">
        <v>409</v>
      </c>
      <c r="D1836" s="298" t="s">
        <v>410</v>
      </c>
      <c r="E1836" s="292" t="s">
        <v>421</v>
      </c>
    </row>
    <row r="1837" spans="1:5" ht="15.6" x14ac:dyDescent="0.3">
      <c r="A1837" s="308" t="s">
        <v>412</v>
      </c>
      <c r="B1837" s="309">
        <v>163</v>
      </c>
      <c r="C1837" s="309">
        <v>0</v>
      </c>
      <c r="D1837" s="309">
        <v>200</v>
      </c>
      <c r="E1837" s="310">
        <f t="shared" ref="E1837:E1838" si="321">(C1837+D1837)-B1837</f>
        <v>37</v>
      </c>
    </row>
    <row r="1838" spans="1:5" ht="15.6" x14ac:dyDescent="0.3">
      <c r="A1838" s="308" t="s">
        <v>413</v>
      </c>
      <c r="B1838" s="309">
        <v>375</v>
      </c>
      <c r="C1838" s="309">
        <v>0</v>
      </c>
      <c r="D1838" s="309">
        <v>375</v>
      </c>
      <c r="E1838" s="310">
        <f t="shared" si="321"/>
        <v>0</v>
      </c>
    </row>
    <row r="1839" spans="1:5" ht="15.6" x14ac:dyDescent="0.3">
      <c r="A1839" s="308" t="s">
        <v>414</v>
      </c>
      <c r="B1839" s="309">
        <v>102</v>
      </c>
      <c r="C1839" s="309">
        <v>0</v>
      </c>
      <c r="D1839" s="309">
        <v>102</v>
      </c>
      <c r="E1839" s="310">
        <v>0</v>
      </c>
    </row>
    <row r="1840" spans="1:5" ht="15.6" x14ac:dyDescent="0.3">
      <c r="A1840" s="308" t="s">
        <v>415</v>
      </c>
      <c r="B1840" s="309">
        <v>259</v>
      </c>
      <c r="C1840" s="309">
        <v>240</v>
      </c>
      <c r="D1840" s="309">
        <v>88</v>
      </c>
      <c r="E1840" s="310">
        <f t="shared" ref="E1840:E1844" si="322">(C1840+D1840)-B1840</f>
        <v>69</v>
      </c>
    </row>
    <row r="1841" spans="1:5" ht="15.6" x14ac:dyDescent="0.3">
      <c r="A1841" s="308" t="s">
        <v>416</v>
      </c>
      <c r="B1841" s="309">
        <v>73</v>
      </c>
      <c r="C1841" s="309">
        <v>0</v>
      </c>
      <c r="D1841" s="309">
        <v>84</v>
      </c>
      <c r="E1841" s="310">
        <f t="shared" si="322"/>
        <v>11</v>
      </c>
    </row>
    <row r="1842" spans="1:5" ht="15.6" x14ac:dyDescent="0.3">
      <c r="A1842" s="311" t="s">
        <v>417</v>
      </c>
      <c r="B1842" s="312">
        <v>390</v>
      </c>
      <c r="C1842" s="312">
        <v>0</v>
      </c>
      <c r="D1842" s="312">
        <v>390</v>
      </c>
      <c r="E1842" s="310">
        <f t="shared" si="322"/>
        <v>0</v>
      </c>
    </row>
    <row r="1843" spans="1:5" ht="15.6" x14ac:dyDescent="0.3">
      <c r="A1843" s="313" t="s">
        <v>419</v>
      </c>
      <c r="B1843" s="314">
        <v>180</v>
      </c>
      <c r="C1843" s="314">
        <v>0</v>
      </c>
      <c r="D1843" s="314">
        <v>180</v>
      </c>
      <c r="E1843" s="310">
        <f t="shared" si="322"/>
        <v>0</v>
      </c>
    </row>
    <row r="1844" spans="1:5" ht="15.6" x14ac:dyDescent="0.3">
      <c r="A1844" s="313" t="s">
        <v>422</v>
      </c>
      <c r="B1844" s="313">
        <v>68</v>
      </c>
      <c r="C1844" s="313">
        <v>0</v>
      </c>
      <c r="D1844" s="313">
        <v>110</v>
      </c>
      <c r="E1844" s="319">
        <f t="shared" si="322"/>
        <v>42</v>
      </c>
    </row>
    <row r="1845" spans="1:5" ht="15.6" x14ac:dyDescent="0.3">
      <c r="A1845" s="320" t="s">
        <v>418</v>
      </c>
      <c r="B1845" s="317">
        <f t="shared" ref="B1845:E1845" si="323">SUM(B1837:B1844)</f>
        <v>1610</v>
      </c>
      <c r="C1845" s="316">
        <f t="shared" si="323"/>
        <v>240</v>
      </c>
      <c r="D1845" s="317">
        <f t="shared" si="323"/>
        <v>1529</v>
      </c>
      <c r="E1845" s="318">
        <f t="shared" si="323"/>
        <v>159</v>
      </c>
    </row>
    <row r="1847" spans="1:5" ht="15.6" x14ac:dyDescent="0.3">
      <c r="A1847" s="305">
        <v>44950</v>
      </c>
      <c r="B1847" s="306"/>
      <c r="C1847" s="306"/>
      <c r="D1847" s="306"/>
      <c r="E1847" s="306"/>
    </row>
    <row r="1848" spans="1:5" ht="15.6" x14ac:dyDescent="0.3">
      <c r="A1848" s="307" t="s">
        <v>407</v>
      </c>
      <c r="B1848" s="298" t="s">
        <v>408</v>
      </c>
      <c r="C1848" s="298" t="s">
        <v>409</v>
      </c>
      <c r="D1848" s="298" t="s">
        <v>410</v>
      </c>
      <c r="E1848" s="292" t="s">
        <v>421</v>
      </c>
    </row>
    <row r="1849" spans="1:5" ht="15.6" x14ac:dyDescent="0.3">
      <c r="A1849" s="308" t="s">
        <v>412</v>
      </c>
      <c r="B1849" s="309">
        <v>163</v>
      </c>
      <c r="C1849" s="309">
        <v>0</v>
      </c>
      <c r="D1849" s="309">
        <v>163</v>
      </c>
      <c r="E1849" s="310">
        <f t="shared" ref="E1849:E1850" si="324">(C1849+D1849)-B1849</f>
        <v>0</v>
      </c>
    </row>
    <row r="1850" spans="1:5" ht="15.6" x14ac:dyDescent="0.3">
      <c r="A1850" s="308" t="s">
        <v>413</v>
      </c>
      <c r="B1850" s="309">
        <v>360</v>
      </c>
      <c r="C1850" s="309">
        <v>0</v>
      </c>
      <c r="D1850" s="309">
        <v>375</v>
      </c>
      <c r="E1850" s="310">
        <f t="shared" si="324"/>
        <v>15</v>
      </c>
    </row>
    <row r="1851" spans="1:5" ht="15.6" x14ac:dyDescent="0.3">
      <c r="A1851" s="308" t="s">
        <v>414</v>
      </c>
      <c r="B1851" s="309">
        <v>102</v>
      </c>
      <c r="C1851" s="309">
        <v>0</v>
      </c>
      <c r="D1851" s="309">
        <v>102</v>
      </c>
      <c r="E1851" s="310">
        <v>0</v>
      </c>
    </row>
    <row r="1852" spans="1:5" ht="15.6" x14ac:dyDescent="0.3">
      <c r="A1852" s="308" t="s">
        <v>415</v>
      </c>
      <c r="B1852" s="309">
        <v>123</v>
      </c>
      <c r="C1852" s="309">
        <v>0</v>
      </c>
      <c r="D1852" s="309">
        <v>259</v>
      </c>
      <c r="E1852" s="310">
        <f t="shared" ref="E1852:E1856" si="325">(C1852+D1852)-B1852</f>
        <v>136</v>
      </c>
    </row>
    <row r="1853" spans="1:5" ht="15.6" x14ac:dyDescent="0.3">
      <c r="A1853" s="308" t="s">
        <v>416</v>
      </c>
      <c r="B1853" s="309">
        <v>174</v>
      </c>
      <c r="C1853" s="309">
        <v>110</v>
      </c>
      <c r="D1853" s="309">
        <v>73</v>
      </c>
      <c r="E1853" s="310">
        <f t="shared" si="325"/>
        <v>9</v>
      </c>
    </row>
    <row r="1854" spans="1:5" ht="15.6" x14ac:dyDescent="0.3">
      <c r="A1854" s="311" t="s">
        <v>417</v>
      </c>
      <c r="B1854" s="312">
        <v>390</v>
      </c>
      <c r="C1854" s="312">
        <v>0</v>
      </c>
      <c r="D1854" s="312">
        <v>390</v>
      </c>
      <c r="E1854" s="310">
        <f t="shared" si="325"/>
        <v>0</v>
      </c>
    </row>
    <row r="1855" spans="1:5" ht="15.6" x14ac:dyDescent="0.3">
      <c r="A1855" s="313" t="s">
        <v>419</v>
      </c>
      <c r="B1855" s="314">
        <v>180</v>
      </c>
      <c r="C1855" s="314">
        <v>0</v>
      </c>
      <c r="D1855" s="314">
        <v>180</v>
      </c>
      <c r="E1855" s="310">
        <f t="shared" si="325"/>
        <v>0</v>
      </c>
    </row>
    <row r="1856" spans="1:5" ht="15.6" x14ac:dyDescent="0.3">
      <c r="A1856" s="313" t="s">
        <v>422</v>
      </c>
      <c r="B1856" s="313">
        <v>28</v>
      </c>
      <c r="C1856" s="313">
        <v>0</v>
      </c>
      <c r="D1856" s="313">
        <v>68</v>
      </c>
      <c r="E1856" s="319">
        <f t="shared" si="325"/>
        <v>40</v>
      </c>
    </row>
    <row r="1857" spans="1:5" ht="15.6" x14ac:dyDescent="0.3">
      <c r="A1857" s="320" t="s">
        <v>418</v>
      </c>
      <c r="B1857" s="317">
        <f t="shared" ref="B1857:E1857" si="326">SUM(B1849:B1856)</f>
        <v>1520</v>
      </c>
      <c r="C1857" s="316">
        <f t="shared" si="326"/>
        <v>110</v>
      </c>
      <c r="D1857" s="317">
        <f t="shared" si="326"/>
        <v>1610</v>
      </c>
      <c r="E1857" s="318">
        <f t="shared" si="326"/>
        <v>200</v>
      </c>
    </row>
    <row r="1859" spans="1:5" ht="15.6" x14ac:dyDescent="0.3">
      <c r="A1859" s="305">
        <v>44951</v>
      </c>
      <c r="B1859" s="306"/>
      <c r="C1859" s="306"/>
      <c r="D1859" s="306"/>
      <c r="E1859" s="306"/>
    </row>
    <row r="1860" spans="1:5" ht="15.6" x14ac:dyDescent="0.3">
      <c r="A1860" s="307" t="s">
        <v>407</v>
      </c>
      <c r="B1860" s="298" t="s">
        <v>408</v>
      </c>
      <c r="C1860" s="298" t="s">
        <v>409</v>
      </c>
      <c r="D1860" s="298" t="s">
        <v>410</v>
      </c>
      <c r="E1860" s="292" t="s">
        <v>421</v>
      </c>
    </row>
    <row r="1861" spans="1:5" ht="15.6" x14ac:dyDescent="0.3">
      <c r="A1861" s="308" t="s">
        <v>412</v>
      </c>
      <c r="B1861" s="309">
        <v>163</v>
      </c>
      <c r="C1861" s="309">
        <v>0</v>
      </c>
      <c r="D1861" s="309">
        <v>163</v>
      </c>
      <c r="E1861" s="310">
        <f t="shared" ref="E1861:E1862" si="327">(C1861+D1861)-B1861</f>
        <v>0</v>
      </c>
    </row>
    <row r="1862" spans="1:5" ht="15.6" x14ac:dyDescent="0.3">
      <c r="A1862" s="308" t="s">
        <v>413</v>
      </c>
      <c r="B1862" s="309">
        <v>350</v>
      </c>
      <c r="C1862" s="309">
        <v>0</v>
      </c>
      <c r="D1862" s="309">
        <v>360</v>
      </c>
      <c r="E1862" s="310">
        <f t="shared" si="327"/>
        <v>10</v>
      </c>
    </row>
    <row r="1863" spans="1:5" ht="15.6" x14ac:dyDescent="0.3">
      <c r="A1863" s="308" t="s">
        <v>414</v>
      </c>
      <c r="B1863" s="309">
        <v>102</v>
      </c>
      <c r="C1863" s="309">
        <v>0</v>
      </c>
      <c r="D1863" s="309">
        <v>102</v>
      </c>
      <c r="E1863" s="310">
        <v>0</v>
      </c>
    </row>
    <row r="1864" spans="1:5" ht="15.6" x14ac:dyDescent="0.3">
      <c r="A1864" s="308" t="s">
        <v>415</v>
      </c>
      <c r="B1864" s="309">
        <v>259</v>
      </c>
      <c r="C1864" s="309">
        <v>210</v>
      </c>
      <c r="D1864" s="309">
        <v>123</v>
      </c>
      <c r="E1864" s="310">
        <f t="shared" ref="E1864:E1868" si="328">(C1864+D1864)-B1864</f>
        <v>74</v>
      </c>
    </row>
    <row r="1865" spans="1:5" ht="15.6" x14ac:dyDescent="0.3">
      <c r="A1865" s="308" t="s">
        <v>416</v>
      </c>
      <c r="B1865" s="309">
        <v>174</v>
      </c>
      <c r="C1865" s="309">
        <v>0</v>
      </c>
      <c r="D1865" s="309">
        <v>174</v>
      </c>
      <c r="E1865" s="310">
        <f t="shared" si="328"/>
        <v>0</v>
      </c>
    </row>
    <row r="1866" spans="1:5" ht="15.6" x14ac:dyDescent="0.3">
      <c r="A1866" s="311" t="s">
        <v>417</v>
      </c>
      <c r="B1866" s="312">
        <v>370</v>
      </c>
      <c r="C1866" s="312">
        <v>0</v>
      </c>
      <c r="D1866" s="312">
        <v>390</v>
      </c>
      <c r="E1866" s="310">
        <f t="shared" si="328"/>
        <v>20</v>
      </c>
    </row>
    <row r="1867" spans="1:5" ht="15.6" x14ac:dyDescent="0.3">
      <c r="A1867" s="313" t="s">
        <v>419</v>
      </c>
      <c r="B1867" s="314">
        <v>180</v>
      </c>
      <c r="C1867" s="314">
        <v>0</v>
      </c>
      <c r="D1867" s="314">
        <v>180</v>
      </c>
      <c r="E1867" s="310">
        <f t="shared" si="328"/>
        <v>0</v>
      </c>
    </row>
    <row r="1868" spans="1:5" ht="15.6" x14ac:dyDescent="0.3">
      <c r="A1868" s="313" t="s">
        <v>422</v>
      </c>
      <c r="B1868" s="313">
        <v>83</v>
      </c>
      <c r="C1868" s="313">
        <v>0</v>
      </c>
      <c r="D1868" s="313">
        <v>28</v>
      </c>
      <c r="E1868" s="319">
        <f t="shared" si="328"/>
        <v>-55</v>
      </c>
    </row>
    <row r="1869" spans="1:5" ht="15.6" x14ac:dyDescent="0.3">
      <c r="A1869" s="320" t="s">
        <v>418</v>
      </c>
      <c r="B1869" s="317">
        <f t="shared" ref="B1869:E1869" si="329">SUM(B1861:B1868)</f>
        <v>1681</v>
      </c>
      <c r="C1869" s="316">
        <f t="shared" si="329"/>
        <v>210</v>
      </c>
      <c r="D1869" s="317">
        <f t="shared" si="329"/>
        <v>1520</v>
      </c>
      <c r="E1869" s="318">
        <f t="shared" si="329"/>
        <v>49</v>
      </c>
    </row>
    <row r="1871" spans="1:5" ht="15.6" x14ac:dyDescent="0.3">
      <c r="A1871" s="305">
        <v>44952</v>
      </c>
      <c r="B1871" s="306"/>
      <c r="C1871" s="306"/>
      <c r="D1871" s="306"/>
      <c r="E1871" s="306"/>
    </row>
    <row r="1872" spans="1:5" ht="15.6" x14ac:dyDescent="0.3">
      <c r="A1872" s="307" t="s">
        <v>407</v>
      </c>
      <c r="B1872" s="298" t="s">
        <v>408</v>
      </c>
      <c r="C1872" s="298" t="s">
        <v>409</v>
      </c>
      <c r="D1872" s="298" t="s">
        <v>410</v>
      </c>
      <c r="E1872" s="292" t="s">
        <v>421</v>
      </c>
    </row>
    <row r="1873" spans="1:5" ht="15.6" x14ac:dyDescent="0.3">
      <c r="A1873" s="308" t="s">
        <v>412</v>
      </c>
      <c r="B1873" s="309">
        <v>163</v>
      </c>
      <c r="C1873" s="309">
        <v>0</v>
      </c>
      <c r="D1873" s="309">
        <v>163</v>
      </c>
      <c r="E1873" s="310">
        <f t="shared" ref="E1873:E1874" si="330">(C1873+D1873)-B1873</f>
        <v>0</v>
      </c>
    </row>
    <row r="1874" spans="1:5" ht="15.6" x14ac:dyDescent="0.3">
      <c r="A1874" s="308" t="s">
        <v>413</v>
      </c>
      <c r="B1874" s="309">
        <v>350</v>
      </c>
      <c r="C1874" s="309">
        <v>0</v>
      </c>
      <c r="D1874" s="309">
        <v>350</v>
      </c>
      <c r="E1874" s="310">
        <f t="shared" si="330"/>
        <v>0</v>
      </c>
    </row>
    <row r="1875" spans="1:5" ht="15.6" x14ac:dyDescent="0.3">
      <c r="A1875" s="308" t="s">
        <v>414</v>
      </c>
      <c r="B1875" s="309">
        <v>102</v>
      </c>
      <c r="C1875" s="309">
        <v>0</v>
      </c>
      <c r="D1875" s="309">
        <v>102</v>
      </c>
      <c r="E1875" s="310">
        <v>0</v>
      </c>
    </row>
    <row r="1876" spans="1:5" ht="15.6" x14ac:dyDescent="0.3">
      <c r="A1876" s="308" t="s">
        <v>415</v>
      </c>
      <c r="B1876" s="309">
        <v>158</v>
      </c>
      <c r="C1876" s="309">
        <v>0</v>
      </c>
      <c r="D1876" s="309">
        <v>259</v>
      </c>
      <c r="E1876" s="310">
        <f t="shared" ref="E1876:E1880" si="331">(C1876+D1876)-B1876</f>
        <v>101</v>
      </c>
    </row>
    <row r="1877" spans="1:5" ht="15.6" x14ac:dyDescent="0.3">
      <c r="A1877" s="308" t="s">
        <v>416</v>
      </c>
      <c r="B1877" s="309">
        <v>174</v>
      </c>
      <c r="C1877" s="309">
        <v>0</v>
      </c>
      <c r="D1877" s="309">
        <v>174</v>
      </c>
      <c r="E1877" s="310">
        <f t="shared" si="331"/>
        <v>0</v>
      </c>
    </row>
    <row r="1878" spans="1:5" ht="15.6" x14ac:dyDescent="0.3">
      <c r="A1878" s="311" t="s">
        <v>417</v>
      </c>
      <c r="B1878" s="312">
        <v>370</v>
      </c>
      <c r="C1878" s="312">
        <v>0</v>
      </c>
      <c r="D1878" s="312">
        <v>370</v>
      </c>
      <c r="E1878" s="310">
        <f t="shared" si="331"/>
        <v>0</v>
      </c>
    </row>
    <row r="1879" spans="1:5" ht="15.6" x14ac:dyDescent="0.3">
      <c r="A1879" s="313" t="s">
        <v>419</v>
      </c>
      <c r="B1879" s="314">
        <v>156</v>
      </c>
      <c r="C1879" s="314">
        <v>0</v>
      </c>
      <c r="D1879" s="314">
        <v>180</v>
      </c>
      <c r="E1879" s="310">
        <f t="shared" si="331"/>
        <v>24</v>
      </c>
    </row>
    <row r="1880" spans="1:5" ht="15.6" x14ac:dyDescent="0.3">
      <c r="A1880" s="313" t="s">
        <v>422</v>
      </c>
      <c r="B1880" s="313">
        <v>34</v>
      </c>
      <c r="C1880" s="313">
        <v>0</v>
      </c>
      <c r="D1880" s="313">
        <v>83</v>
      </c>
      <c r="E1880" s="319">
        <f t="shared" si="331"/>
        <v>49</v>
      </c>
    </row>
    <row r="1881" spans="1:5" ht="15.6" x14ac:dyDescent="0.3">
      <c r="A1881" s="320" t="s">
        <v>418</v>
      </c>
      <c r="B1881" s="317">
        <f t="shared" ref="B1881:E1881" si="332">SUM(B1873:B1880)</f>
        <v>1507</v>
      </c>
      <c r="C1881" s="316">
        <f t="shared" si="332"/>
        <v>0</v>
      </c>
      <c r="D1881" s="317">
        <f t="shared" si="332"/>
        <v>1681</v>
      </c>
      <c r="E1881" s="318">
        <f t="shared" si="332"/>
        <v>174</v>
      </c>
    </row>
    <row r="1883" spans="1:5" ht="15.6" x14ac:dyDescent="0.3">
      <c r="A1883" s="305">
        <v>44953</v>
      </c>
      <c r="B1883" s="306"/>
      <c r="C1883" s="306"/>
      <c r="D1883" s="306"/>
      <c r="E1883" s="306"/>
    </row>
    <row r="1884" spans="1:5" ht="15.6" x14ac:dyDescent="0.3">
      <c r="A1884" s="307" t="s">
        <v>407</v>
      </c>
      <c r="B1884" s="298" t="s">
        <v>408</v>
      </c>
      <c r="C1884" s="298" t="s">
        <v>409</v>
      </c>
      <c r="D1884" s="298" t="s">
        <v>410</v>
      </c>
      <c r="E1884" s="292" t="s">
        <v>421</v>
      </c>
    </row>
    <row r="1885" spans="1:5" ht="15.6" x14ac:dyDescent="0.3">
      <c r="A1885" s="308" t="s">
        <v>412</v>
      </c>
      <c r="B1885" s="309">
        <v>125</v>
      </c>
      <c r="C1885" s="309">
        <v>0</v>
      </c>
      <c r="D1885" s="309">
        <v>163</v>
      </c>
      <c r="E1885" s="310">
        <f t="shared" ref="E1885:E1886" si="333">(C1885+D1885)-B1885</f>
        <v>38</v>
      </c>
    </row>
    <row r="1886" spans="1:5" ht="15.6" x14ac:dyDescent="0.3">
      <c r="A1886" s="308" t="s">
        <v>413</v>
      </c>
      <c r="B1886" s="309">
        <v>350</v>
      </c>
      <c r="C1886" s="309">
        <v>0</v>
      </c>
      <c r="D1886" s="309">
        <v>350</v>
      </c>
      <c r="E1886" s="310">
        <f t="shared" si="333"/>
        <v>0</v>
      </c>
    </row>
    <row r="1887" spans="1:5" ht="15.6" x14ac:dyDescent="0.3">
      <c r="A1887" s="308" t="s">
        <v>414</v>
      </c>
      <c r="B1887" s="309">
        <v>102</v>
      </c>
      <c r="C1887" s="309">
        <v>0</v>
      </c>
      <c r="D1887" s="309">
        <v>102</v>
      </c>
      <c r="E1887" s="310">
        <v>0</v>
      </c>
    </row>
    <row r="1888" spans="1:5" ht="15.6" x14ac:dyDescent="0.3">
      <c r="A1888" s="308" t="s">
        <v>415</v>
      </c>
      <c r="B1888" s="309">
        <v>0</v>
      </c>
      <c r="C1888" s="309">
        <v>150</v>
      </c>
      <c r="D1888" s="309">
        <v>158</v>
      </c>
      <c r="E1888" s="310">
        <f t="shared" ref="E1888:E1892" si="334">(C1888+D1888)-B1888</f>
        <v>308</v>
      </c>
    </row>
    <row r="1889" spans="1:5" ht="15.6" x14ac:dyDescent="0.3">
      <c r="A1889" s="308" t="s">
        <v>416</v>
      </c>
      <c r="B1889" s="309">
        <v>169</v>
      </c>
      <c r="C1889" s="309">
        <v>0</v>
      </c>
      <c r="D1889" s="309">
        <v>174</v>
      </c>
      <c r="E1889" s="310">
        <f t="shared" si="334"/>
        <v>5</v>
      </c>
    </row>
    <row r="1890" spans="1:5" ht="15.6" x14ac:dyDescent="0.3">
      <c r="A1890" s="311" t="s">
        <v>417</v>
      </c>
      <c r="B1890" s="312">
        <v>350</v>
      </c>
      <c r="C1890" s="312">
        <v>0</v>
      </c>
      <c r="D1890" s="312">
        <v>370</v>
      </c>
      <c r="E1890" s="310">
        <f t="shared" si="334"/>
        <v>20</v>
      </c>
    </row>
    <row r="1891" spans="1:5" ht="15.6" x14ac:dyDescent="0.3">
      <c r="A1891" s="313" t="s">
        <v>419</v>
      </c>
      <c r="B1891" s="314">
        <v>156</v>
      </c>
      <c r="C1891" s="314">
        <v>0</v>
      </c>
      <c r="D1891" s="314">
        <v>156</v>
      </c>
      <c r="E1891" s="310">
        <f t="shared" si="334"/>
        <v>0</v>
      </c>
    </row>
    <row r="1892" spans="1:5" ht="15.6" x14ac:dyDescent="0.3">
      <c r="A1892" s="313" t="s">
        <v>422</v>
      </c>
      <c r="B1892" s="313">
        <v>0</v>
      </c>
      <c r="C1892" s="313">
        <v>0</v>
      </c>
      <c r="D1892" s="313">
        <v>34</v>
      </c>
      <c r="E1892" s="319">
        <f t="shared" si="334"/>
        <v>34</v>
      </c>
    </row>
    <row r="1893" spans="1:5" ht="15.6" x14ac:dyDescent="0.3">
      <c r="A1893" s="320" t="s">
        <v>418</v>
      </c>
      <c r="B1893" s="317">
        <f t="shared" ref="B1893:E1893" si="335">SUM(B1885:B1892)</f>
        <v>1252</v>
      </c>
      <c r="C1893" s="316">
        <f t="shared" si="335"/>
        <v>150</v>
      </c>
      <c r="D1893" s="317">
        <f t="shared" si="335"/>
        <v>1507</v>
      </c>
      <c r="E1893" s="318">
        <f t="shared" si="335"/>
        <v>405</v>
      </c>
    </row>
    <row r="1895" spans="1:5" ht="15.6" x14ac:dyDescent="0.3">
      <c r="A1895" s="305">
        <v>44954</v>
      </c>
      <c r="B1895" s="306"/>
      <c r="C1895" s="306"/>
      <c r="D1895" s="306"/>
      <c r="E1895" s="306"/>
    </row>
    <row r="1896" spans="1:5" ht="15.6" x14ac:dyDescent="0.3">
      <c r="A1896" s="307" t="s">
        <v>407</v>
      </c>
      <c r="B1896" s="298" t="s">
        <v>408</v>
      </c>
      <c r="C1896" s="298" t="s">
        <v>409</v>
      </c>
      <c r="D1896" s="298" t="s">
        <v>410</v>
      </c>
      <c r="E1896" s="292" t="s">
        <v>421</v>
      </c>
    </row>
    <row r="1897" spans="1:5" ht="15.6" x14ac:dyDescent="0.3">
      <c r="A1897" s="308" t="s">
        <v>412</v>
      </c>
      <c r="B1897" s="309">
        <v>360</v>
      </c>
      <c r="C1897" s="309">
        <v>252</v>
      </c>
      <c r="D1897" s="309">
        <v>125</v>
      </c>
      <c r="E1897" s="310">
        <f t="shared" ref="E1897:E1898" si="336">(C1897+D1897)-B1897</f>
        <v>17</v>
      </c>
    </row>
    <row r="1898" spans="1:5" ht="15.6" x14ac:dyDescent="0.3">
      <c r="A1898" s="308" t="s">
        <v>413</v>
      </c>
      <c r="B1898" s="309">
        <v>500</v>
      </c>
      <c r="C1898" s="309">
        <v>248</v>
      </c>
      <c r="D1898" s="309">
        <v>350</v>
      </c>
      <c r="E1898" s="310">
        <f t="shared" si="336"/>
        <v>98</v>
      </c>
    </row>
    <row r="1899" spans="1:5" ht="15.6" x14ac:dyDescent="0.3">
      <c r="A1899" s="308" t="s">
        <v>414</v>
      </c>
      <c r="B1899" s="309">
        <v>102</v>
      </c>
      <c r="C1899" s="309">
        <v>0</v>
      </c>
      <c r="D1899" s="309">
        <v>102</v>
      </c>
      <c r="E1899" s="310">
        <v>0</v>
      </c>
    </row>
    <row r="1900" spans="1:5" ht="15.6" x14ac:dyDescent="0.3">
      <c r="A1900" s="308" t="s">
        <v>415</v>
      </c>
      <c r="B1900" s="309">
        <v>347</v>
      </c>
      <c r="C1900" s="309">
        <v>320</v>
      </c>
      <c r="D1900" s="309">
        <v>0</v>
      </c>
      <c r="E1900" s="310">
        <f t="shared" ref="E1900:E1904" si="337">(C1900+D1900)-B1900</f>
        <v>-27</v>
      </c>
    </row>
    <row r="1901" spans="1:5" ht="15.6" x14ac:dyDescent="0.3">
      <c r="A1901" s="308" t="s">
        <v>416</v>
      </c>
      <c r="B1901" s="309">
        <v>169</v>
      </c>
      <c r="C1901" s="309">
        <v>0</v>
      </c>
      <c r="D1901" s="309">
        <v>169</v>
      </c>
      <c r="E1901" s="310">
        <f t="shared" si="337"/>
        <v>0</v>
      </c>
    </row>
    <row r="1902" spans="1:5" ht="15.6" x14ac:dyDescent="0.3">
      <c r="A1902" s="311" t="s">
        <v>417</v>
      </c>
      <c r="B1902" s="312">
        <v>350</v>
      </c>
      <c r="C1902" s="312">
        <v>0</v>
      </c>
      <c r="D1902" s="312">
        <v>350</v>
      </c>
      <c r="E1902" s="310">
        <f t="shared" si="337"/>
        <v>0</v>
      </c>
    </row>
    <row r="1903" spans="1:5" ht="15.6" x14ac:dyDescent="0.3">
      <c r="A1903" s="313" t="s">
        <v>419</v>
      </c>
      <c r="B1903" s="314">
        <v>156</v>
      </c>
      <c r="C1903" s="314">
        <v>0</v>
      </c>
      <c r="D1903" s="314">
        <v>156</v>
      </c>
      <c r="E1903" s="310">
        <f t="shared" si="337"/>
        <v>0</v>
      </c>
    </row>
    <row r="1904" spans="1:5" ht="15.6" x14ac:dyDescent="0.3">
      <c r="A1904" s="313" t="s">
        <v>422</v>
      </c>
      <c r="B1904" s="313">
        <v>119</v>
      </c>
      <c r="C1904" s="313">
        <v>0</v>
      </c>
      <c r="D1904" s="313">
        <v>0</v>
      </c>
      <c r="E1904" s="319">
        <f t="shared" si="337"/>
        <v>-119</v>
      </c>
    </row>
    <row r="1905" spans="1:5" ht="15.6" x14ac:dyDescent="0.3">
      <c r="A1905" s="320" t="s">
        <v>418</v>
      </c>
      <c r="B1905" s="317">
        <f t="shared" ref="B1905:E1905" si="338">SUM(B1897:B1904)</f>
        <v>2103</v>
      </c>
      <c r="C1905" s="316">
        <f t="shared" si="338"/>
        <v>820</v>
      </c>
      <c r="D1905" s="317">
        <f t="shared" si="338"/>
        <v>1252</v>
      </c>
      <c r="E1905" s="318">
        <f t="shared" si="338"/>
        <v>-31</v>
      </c>
    </row>
    <row r="1907" spans="1:5" ht="15.6" x14ac:dyDescent="0.3">
      <c r="A1907" s="305">
        <v>44955</v>
      </c>
      <c r="B1907" s="306"/>
      <c r="C1907" s="306"/>
      <c r="D1907" s="306"/>
      <c r="E1907" s="306"/>
    </row>
    <row r="1908" spans="1:5" ht="15.6" x14ac:dyDescent="0.3">
      <c r="A1908" s="307" t="s">
        <v>407</v>
      </c>
      <c r="B1908" s="298" t="s">
        <v>408</v>
      </c>
      <c r="C1908" s="298" t="s">
        <v>409</v>
      </c>
      <c r="D1908" s="298" t="s">
        <v>410</v>
      </c>
      <c r="E1908" s="292" t="s">
        <v>421</v>
      </c>
    </row>
    <row r="1909" spans="1:5" ht="15.6" x14ac:dyDescent="0.3">
      <c r="A1909" s="308" t="s">
        <v>412</v>
      </c>
      <c r="B1909" s="309">
        <v>360</v>
      </c>
      <c r="C1909" s="309">
        <v>0</v>
      </c>
      <c r="D1909" s="309">
        <v>360</v>
      </c>
      <c r="E1909" s="310">
        <f t="shared" ref="E1909:E1910" si="339">(C1909+D1909)-B1909</f>
        <v>0</v>
      </c>
    </row>
    <row r="1910" spans="1:5" ht="15.6" x14ac:dyDescent="0.3">
      <c r="A1910" s="308" t="s">
        <v>413</v>
      </c>
      <c r="B1910" s="309">
        <v>500</v>
      </c>
      <c r="C1910" s="309">
        <v>0</v>
      </c>
      <c r="D1910" s="309">
        <v>500</v>
      </c>
      <c r="E1910" s="310">
        <f t="shared" si="339"/>
        <v>0</v>
      </c>
    </row>
    <row r="1911" spans="1:5" ht="15.6" x14ac:dyDescent="0.3">
      <c r="A1911" s="308" t="s">
        <v>414</v>
      </c>
      <c r="B1911" s="309">
        <v>102</v>
      </c>
      <c r="C1911" s="309">
        <v>0</v>
      </c>
      <c r="D1911" s="309">
        <v>102</v>
      </c>
      <c r="E1911" s="310">
        <v>0</v>
      </c>
    </row>
    <row r="1912" spans="1:5" ht="15.6" x14ac:dyDescent="0.3">
      <c r="A1912" s="308" t="s">
        <v>415</v>
      </c>
      <c r="B1912" s="309">
        <v>259</v>
      </c>
      <c r="C1912" s="309">
        <v>0</v>
      </c>
      <c r="D1912" s="309">
        <v>347</v>
      </c>
      <c r="E1912" s="310">
        <f t="shared" ref="E1912:E1916" si="340">(C1912+D1912)-B1912</f>
        <v>88</v>
      </c>
    </row>
    <row r="1913" spans="1:5" ht="15.6" x14ac:dyDescent="0.3">
      <c r="A1913" s="308" t="s">
        <v>416</v>
      </c>
      <c r="B1913" s="309">
        <v>169</v>
      </c>
      <c r="C1913" s="309">
        <v>0</v>
      </c>
      <c r="D1913" s="309">
        <v>169</v>
      </c>
      <c r="E1913" s="310">
        <f t="shared" si="340"/>
        <v>0</v>
      </c>
    </row>
    <row r="1914" spans="1:5" ht="15.6" x14ac:dyDescent="0.3">
      <c r="A1914" s="311" t="s">
        <v>417</v>
      </c>
      <c r="B1914" s="312">
        <v>340</v>
      </c>
      <c r="C1914" s="312">
        <v>0</v>
      </c>
      <c r="D1914" s="312">
        <v>350</v>
      </c>
      <c r="E1914" s="310">
        <f t="shared" si="340"/>
        <v>10</v>
      </c>
    </row>
    <row r="1915" spans="1:5" ht="15.6" x14ac:dyDescent="0.3">
      <c r="A1915" s="313" t="s">
        <v>419</v>
      </c>
      <c r="B1915" s="314">
        <v>106</v>
      </c>
      <c r="C1915" s="314">
        <v>0</v>
      </c>
      <c r="D1915" s="314">
        <v>156</v>
      </c>
      <c r="E1915" s="310">
        <f t="shared" si="340"/>
        <v>50</v>
      </c>
    </row>
    <row r="1916" spans="1:5" ht="15.6" x14ac:dyDescent="0.3">
      <c r="A1916" s="313" t="s">
        <v>422</v>
      </c>
      <c r="B1916" s="313">
        <v>74</v>
      </c>
      <c r="C1916" s="313">
        <v>0</v>
      </c>
      <c r="D1916" s="313">
        <v>119</v>
      </c>
      <c r="E1916" s="319">
        <f t="shared" si="340"/>
        <v>45</v>
      </c>
    </row>
    <row r="1917" spans="1:5" ht="15.6" x14ac:dyDescent="0.3">
      <c r="A1917" s="320" t="s">
        <v>418</v>
      </c>
      <c r="B1917" s="317">
        <f t="shared" ref="B1917:E1917" si="341">SUM(B1909:B1916)</f>
        <v>1910</v>
      </c>
      <c r="C1917" s="316">
        <f t="shared" si="341"/>
        <v>0</v>
      </c>
      <c r="D1917" s="317">
        <f t="shared" si="341"/>
        <v>2103</v>
      </c>
      <c r="E1917" s="318">
        <f t="shared" si="341"/>
        <v>193</v>
      </c>
    </row>
    <row r="1919" spans="1:5" ht="15.6" x14ac:dyDescent="0.3">
      <c r="A1919" s="305">
        <v>44956</v>
      </c>
      <c r="B1919" s="306"/>
      <c r="C1919" s="306"/>
      <c r="D1919" s="306"/>
      <c r="E1919" s="306"/>
    </row>
    <row r="1920" spans="1:5" ht="15.6" x14ac:dyDescent="0.3">
      <c r="A1920" s="307" t="s">
        <v>407</v>
      </c>
      <c r="B1920" s="298" t="s">
        <v>408</v>
      </c>
      <c r="C1920" s="298" t="s">
        <v>409</v>
      </c>
      <c r="D1920" s="298" t="s">
        <v>410</v>
      </c>
      <c r="E1920" s="292" t="s">
        <v>421</v>
      </c>
    </row>
    <row r="1921" spans="1:5" ht="15.6" x14ac:dyDescent="0.3">
      <c r="A1921" s="308" t="s">
        <v>412</v>
      </c>
      <c r="B1921" s="309">
        <v>344</v>
      </c>
      <c r="C1921" s="309">
        <v>0</v>
      </c>
      <c r="D1921" s="309">
        <v>360</v>
      </c>
      <c r="E1921" s="310">
        <f t="shared" ref="E1921:E1922" si="342">(C1921+D1921)-B1921</f>
        <v>16</v>
      </c>
    </row>
    <row r="1922" spans="1:5" ht="15.6" x14ac:dyDescent="0.3">
      <c r="A1922" s="308" t="s">
        <v>413</v>
      </c>
      <c r="B1922" s="309">
        <v>500</v>
      </c>
      <c r="C1922" s="309">
        <v>0</v>
      </c>
      <c r="D1922" s="309">
        <v>500</v>
      </c>
      <c r="E1922" s="310">
        <f t="shared" si="342"/>
        <v>0</v>
      </c>
    </row>
    <row r="1923" spans="1:5" ht="15.6" x14ac:dyDescent="0.3">
      <c r="A1923" s="308" t="s">
        <v>414</v>
      </c>
      <c r="B1923" s="309">
        <v>102</v>
      </c>
      <c r="C1923" s="309">
        <v>0</v>
      </c>
      <c r="D1923" s="309">
        <v>102</v>
      </c>
      <c r="E1923" s="310">
        <v>0</v>
      </c>
    </row>
    <row r="1924" spans="1:5" ht="15.6" x14ac:dyDescent="0.3">
      <c r="A1924" s="308" t="s">
        <v>415</v>
      </c>
      <c r="B1924" s="309">
        <v>67</v>
      </c>
      <c r="C1924" s="309">
        <v>0</v>
      </c>
      <c r="D1924" s="309">
        <v>259</v>
      </c>
      <c r="E1924" s="310">
        <f t="shared" ref="E1924:E1928" si="343">(C1924+D1924)-B1924</f>
        <v>192</v>
      </c>
    </row>
    <row r="1925" spans="1:5" ht="15.6" x14ac:dyDescent="0.3">
      <c r="A1925" s="308" t="s">
        <v>416</v>
      </c>
      <c r="B1925" s="309">
        <v>141</v>
      </c>
      <c r="C1925" s="309">
        <v>0</v>
      </c>
      <c r="D1925" s="309">
        <v>169</v>
      </c>
      <c r="E1925" s="310">
        <f t="shared" si="343"/>
        <v>28</v>
      </c>
    </row>
    <row r="1926" spans="1:5" ht="15.6" x14ac:dyDescent="0.3">
      <c r="A1926" s="311" t="s">
        <v>417</v>
      </c>
      <c r="B1926" s="312">
        <v>340</v>
      </c>
      <c r="C1926" s="312">
        <v>0</v>
      </c>
      <c r="D1926" s="312">
        <v>340</v>
      </c>
      <c r="E1926" s="310">
        <f t="shared" si="343"/>
        <v>0</v>
      </c>
    </row>
    <row r="1927" spans="1:5" ht="15.6" x14ac:dyDescent="0.3">
      <c r="A1927" s="313" t="s">
        <v>419</v>
      </c>
      <c r="B1927" s="314">
        <v>106</v>
      </c>
      <c r="C1927" s="314">
        <v>0</v>
      </c>
      <c r="D1927" s="314">
        <v>106</v>
      </c>
      <c r="E1927" s="310">
        <f t="shared" si="343"/>
        <v>0</v>
      </c>
    </row>
    <row r="1928" spans="1:5" ht="15.6" x14ac:dyDescent="0.3">
      <c r="A1928" s="313" t="s">
        <v>422</v>
      </c>
      <c r="B1928" s="313">
        <v>59</v>
      </c>
      <c r="C1928" s="313">
        <v>0</v>
      </c>
      <c r="D1928" s="313">
        <v>74</v>
      </c>
      <c r="E1928" s="319">
        <f t="shared" si="343"/>
        <v>15</v>
      </c>
    </row>
    <row r="1929" spans="1:5" ht="15.6" x14ac:dyDescent="0.3">
      <c r="A1929" s="320" t="s">
        <v>418</v>
      </c>
      <c r="B1929" s="317">
        <f t="shared" ref="B1929:E1929" si="344">SUM(B1921:B1928)</f>
        <v>1659</v>
      </c>
      <c r="C1929" s="316">
        <f t="shared" si="344"/>
        <v>0</v>
      </c>
      <c r="D1929" s="317">
        <f t="shared" si="344"/>
        <v>1910</v>
      </c>
      <c r="E1929" s="318">
        <f t="shared" si="344"/>
        <v>251</v>
      </c>
    </row>
    <row r="1931" spans="1:5" ht="15.6" x14ac:dyDescent="0.3">
      <c r="A1931" s="305">
        <v>44957</v>
      </c>
      <c r="B1931" s="306"/>
      <c r="C1931" s="306"/>
      <c r="D1931" s="306"/>
      <c r="E1931" s="306"/>
    </row>
    <row r="1932" spans="1:5" ht="15.6" x14ac:dyDescent="0.3">
      <c r="A1932" s="307" t="s">
        <v>407</v>
      </c>
      <c r="B1932" s="298" t="s">
        <v>408</v>
      </c>
      <c r="C1932" s="298" t="s">
        <v>409</v>
      </c>
      <c r="D1932" s="298" t="s">
        <v>410</v>
      </c>
      <c r="E1932" s="292" t="s">
        <v>421</v>
      </c>
    </row>
    <row r="1933" spans="1:5" ht="15.6" x14ac:dyDescent="0.3">
      <c r="A1933" s="308" t="s">
        <v>412</v>
      </c>
      <c r="B1933" s="309">
        <v>344</v>
      </c>
      <c r="C1933" s="309">
        <v>0</v>
      </c>
      <c r="D1933" s="309">
        <v>344</v>
      </c>
      <c r="E1933" s="310">
        <f t="shared" ref="E1933:E1934" si="345">(C1933+D1933)-B1933</f>
        <v>0</v>
      </c>
    </row>
    <row r="1934" spans="1:5" ht="15.6" x14ac:dyDescent="0.3">
      <c r="A1934" s="308" t="s">
        <v>413</v>
      </c>
      <c r="B1934" s="309">
        <v>500</v>
      </c>
      <c r="C1934" s="309">
        <v>0</v>
      </c>
      <c r="D1934" s="309">
        <v>500</v>
      </c>
      <c r="E1934" s="310">
        <f t="shared" si="345"/>
        <v>0</v>
      </c>
    </row>
    <row r="1935" spans="1:5" ht="15.6" x14ac:dyDescent="0.3">
      <c r="A1935" s="308" t="s">
        <v>414</v>
      </c>
      <c r="B1935" s="309">
        <v>102</v>
      </c>
      <c r="C1935" s="309">
        <v>0</v>
      </c>
      <c r="D1935" s="309">
        <v>102</v>
      </c>
      <c r="E1935" s="310">
        <v>0</v>
      </c>
    </row>
    <row r="1936" spans="1:5" ht="15.6" x14ac:dyDescent="0.3">
      <c r="A1936" s="308" t="s">
        <v>415</v>
      </c>
      <c r="B1936" s="309">
        <v>189</v>
      </c>
      <c r="C1936" s="309">
        <v>180</v>
      </c>
      <c r="D1936" s="309">
        <v>67</v>
      </c>
      <c r="E1936" s="310">
        <f t="shared" ref="E1936:E1940" si="346">(C1936+D1936)-B1936</f>
        <v>58</v>
      </c>
    </row>
    <row r="1937" spans="1:5" ht="15.6" x14ac:dyDescent="0.3">
      <c r="A1937" s="308" t="s">
        <v>416</v>
      </c>
      <c r="B1937" s="309">
        <v>137</v>
      </c>
      <c r="C1937" s="309">
        <v>0</v>
      </c>
      <c r="D1937" s="309">
        <v>141</v>
      </c>
      <c r="E1937" s="310">
        <f t="shared" si="346"/>
        <v>4</v>
      </c>
    </row>
    <row r="1938" spans="1:5" ht="15.6" x14ac:dyDescent="0.3">
      <c r="A1938" s="311" t="s">
        <v>417</v>
      </c>
      <c r="B1938" s="312">
        <v>340</v>
      </c>
      <c r="C1938" s="312">
        <v>0</v>
      </c>
      <c r="D1938" s="312">
        <v>340</v>
      </c>
      <c r="E1938" s="310">
        <f t="shared" si="346"/>
        <v>0</v>
      </c>
    </row>
    <row r="1939" spans="1:5" ht="15.6" x14ac:dyDescent="0.3">
      <c r="A1939" s="313" t="s">
        <v>419</v>
      </c>
      <c r="B1939" s="314">
        <v>106</v>
      </c>
      <c r="C1939" s="314">
        <v>0</v>
      </c>
      <c r="D1939" s="314">
        <v>106</v>
      </c>
      <c r="E1939" s="310">
        <f t="shared" si="346"/>
        <v>0</v>
      </c>
    </row>
    <row r="1940" spans="1:5" ht="15.6" x14ac:dyDescent="0.3">
      <c r="A1940" s="313" t="s">
        <v>422</v>
      </c>
      <c r="B1940" s="313">
        <v>25</v>
      </c>
      <c r="C1940" s="313">
        <v>0</v>
      </c>
      <c r="D1940" s="313">
        <v>59</v>
      </c>
      <c r="E1940" s="319">
        <f t="shared" si="346"/>
        <v>34</v>
      </c>
    </row>
    <row r="1941" spans="1:5" ht="15.6" x14ac:dyDescent="0.3">
      <c r="A1941" s="320" t="s">
        <v>418</v>
      </c>
      <c r="B1941" s="317">
        <f t="shared" ref="B1941:E1941" si="347">SUM(B1933:B1940)</f>
        <v>1743</v>
      </c>
      <c r="C1941" s="316">
        <f t="shared" si="347"/>
        <v>180</v>
      </c>
      <c r="D1941" s="317">
        <f t="shared" si="347"/>
        <v>1659</v>
      </c>
      <c r="E1941" s="318">
        <f t="shared" si="347"/>
        <v>96</v>
      </c>
    </row>
    <row r="1943" spans="1:5" ht="15.6" x14ac:dyDescent="0.3">
      <c r="A1943" s="305">
        <v>44958</v>
      </c>
      <c r="B1943" s="306"/>
      <c r="C1943" s="306"/>
      <c r="D1943" s="306"/>
      <c r="E1943" s="306"/>
    </row>
    <row r="1944" spans="1:5" ht="15.6" x14ac:dyDescent="0.3">
      <c r="A1944" s="307" t="s">
        <v>407</v>
      </c>
      <c r="B1944" s="298" t="s">
        <v>408</v>
      </c>
      <c r="C1944" s="298" t="s">
        <v>409</v>
      </c>
      <c r="D1944" s="298" t="s">
        <v>410</v>
      </c>
      <c r="E1944" s="292" t="s">
        <v>421</v>
      </c>
    </row>
    <row r="1945" spans="1:5" ht="15.6" x14ac:dyDescent="0.3">
      <c r="A1945" s="308" t="s">
        <v>412</v>
      </c>
      <c r="B1945" s="309">
        <v>296</v>
      </c>
      <c r="C1945" s="309">
        <v>0</v>
      </c>
      <c r="D1945" s="309">
        <v>344</v>
      </c>
      <c r="E1945" s="310">
        <f t="shared" ref="E1945:E1946" si="348">(C1945+D1945)-B1945</f>
        <v>48</v>
      </c>
    </row>
    <row r="1946" spans="1:5" ht="15.6" x14ac:dyDescent="0.3">
      <c r="A1946" s="308" t="s">
        <v>413</v>
      </c>
      <c r="B1946" s="309">
        <v>500</v>
      </c>
      <c r="C1946" s="309">
        <v>0</v>
      </c>
      <c r="D1946" s="309">
        <v>500</v>
      </c>
      <c r="E1946" s="310">
        <f t="shared" si="348"/>
        <v>0</v>
      </c>
    </row>
    <row r="1947" spans="1:5" ht="15.6" x14ac:dyDescent="0.3">
      <c r="A1947" s="308" t="s">
        <v>414</v>
      </c>
      <c r="B1947" s="309">
        <v>102</v>
      </c>
      <c r="C1947" s="309">
        <v>0</v>
      </c>
      <c r="D1947" s="309">
        <v>102</v>
      </c>
      <c r="E1947" s="310">
        <v>0</v>
      </c>
    </row>
    <row r="1948" spans="1:5" ht="15.6" x14ac:dyDescent="0.3">
      <c r="A1948" s="308" t="s">
        <v>415</v>
      </c>
      <c r="B1948" s="309">
        <v>189</v>
      </c>
      <c r="C1948" s="309">
        <v>220</v>
      </c>
      <c r="D1948" s="309">
        <v>189</v>
      </c>
      <c r="E1948" s="310">
        <f t="shared" ref="E1948:E1952" si="349">(C1948+D1948)-B1948</f>
        <v>220</v>
      </c>
    </row>
    <row r="1949" spans="1:5" ht="15.6" x14ac:dyDescent="0.3">
      <c r="A1949" s="308" t="s">
        <v>416</v>
      </c>
      <c r="B1949" s="309">
        <v>129</v>
      </c>
      <c r="C1949" s="309">
        <v>0</v>
      </c>
      <c r="D1949" s="309">
        <v>137</v>
      </c>
      <c r="E1949" s="310">
        <f t="shared" si="349"/>
        <v>8</v>
      </c>
    </row>
    <row r="1950" spans="1:5" ht="15.6" x14ac:dyDescent="0.3">
      <c r="A1950" s="311" t="s">
        <v>417</v>
      </c>
      <c r="B1950" s="312">
        <v>330</v>
      </c>
      <c r="C1950" s="312">
        <v>0</v>
      </c>
      <c r="D1950" s="312">
        <v>340</v>
      </c>
      <c r="E1950" s="310">
        <f t="shared" si="349"/>
        <v>10</v>
      </c>
    </row>
    <row r="1951" spans="1:5" ht="15.6" x14ac:dyDescent="0.3">
      <c r="A1951" s="313" t="s">
        <v>419</v>
      </c>
      <c r="B1951" s="314">
        <v>106</v>
      </c>
      <c r="C1951" s="314">
        <v>0</v>
      </c>
      <c r="D1951" s="314">
        <v>106</v>
      </c>
      <c r="E1951" s="310">
        <f t="shared" si="349"/>
        <v>0</v>
      </c>
    </row>
    <row r="1952" spans="1:5" ht="15.6" x14ac:dyDescent="0.3">
      <c r="A1952" s="313" t="s">
        <v>422</v>
      </c>
      <c r="B1952" s="313">
        <v>5</v>
      </c>
      <c r="C1952" s="313">
        <v>0</v>
      </c>
      <c r="D1952" s="313">
        <v>25</v>
      </c>
      <c r="E1952" s="319">
        <f t="shared" si="349"/>
        <v>20</v>
      </c>
    </row>
    <row r="1953" spans="1:5" ht="15.6" x14ac:dyDescent="0.3">
      <c r="A1953" s="320" t="s">
        <v>418</v>
      </c>
      <c r="B1953" s="317">
        <f t="shared" ref="B1953:E1953" si="350">SUM(B1945:B1952)</f>
        <v>1657</v>
      </c>
      <c r="C1953" s="316">
        <f t="shared" si="350"/>
        <v>220</v>
      </c>
      <c r="D1953" s="317">
        <f t="shared" si="350"/>
        <v>1743</v>
      </c>
      <c r="E1953" s="318">
        <f t="shared" si="350"/>
        <v>306</v>
      </c>
    </row>
    <row r="1955" spans="1:5" ht="15.6" x14ac:dyDescent="0.3">
      <c r="A1955" s="305">
        <v>44959</v>
      </c>
      <c r="B1955" s="306"/>
      <c r="C1955" s="306"/>
      <c r="D1955" s="306"/>
      <c r="E1955" s="306"/>
    </row>
    <row r="1956" spans="1:5" ht="15.6" x14ac:dyDescent="0.3">
      <c r="A1956" s="307" t="s">
        <v>407</v>
      </c>
      <c r="B1956" s="298" t="s">
        <v>408</v>
      </c>
      <c r="C1956" s="298" t="s">
        <v>409</v>
      </c>
      <c r="D1956" s="298" t="s">
        <v>410</v>
      </c>
      <c r="E1956" s="292" t="s">
        <v>421</v>
      </c>
    </row>
    <row r="1957" spans="1:5" ht="15.6" x14ac:dyDescent="0.3">
      <c r="A1957" s="308" t="s">
        <v>412</v>
      </c>
      <c r="B1957" s="309">
        <v>272</v>
      </c>
      <c r="C1957" s="309">
        <v>0</v>
      </c>
      <c r="D1957" s="309">
        <v>296</v>
      </c>
      <c r="E1957" s="310">
        <f t="shared" ref="E1957:E1958" si="351">(C1957+D1957)-B1957</f>
        <v>24</v>
      </c>
    </row>
    <row r="1958" spans="1:5" ht="15.6" x14ac:dyDescent="0.3">
      <c r="A1958" s="308" t="s">
        <v>413</v>
      </c>
      <c r="B1958" s="309">
        <v>500</v>
      </c>
      <c r="C1958" s="309">
        <v>0</v>
      </c>
      <c r="D1958" s="309">
        <v>500</v>
      </c>
      <c r="E1958" s="310">
        <f t="shared" si="351"/>
        <v>0</v>
      </c>
    </row>
    <row r="1959" spans="1:5" ht="15.6" x14ac:dyDescent="0.3">
      <c r="A1959" s="308" t="s">
        <v>414</v>
      </c>
      <c r="B1959" s="309">
        <v>102</v>
      </c>
      <c r="C1959" s="309">
        <v>0</v>
      </c>
      <c r="D1959" s="309">
        <v>102</v>
      </c>
      <c r="E1959" s="310">
        <v>0</v>
      </c>
    </row>
    <row r="1960" spans="1:5" ht="15.6" x14ac:dyDescent="0.3">
      <c r="A1960" s="308" t="s">
        <v>415</v>
      </c>
      <c r="B1960" s="309">
        <v>189</v>
      </c>
      <c r="C1960" s="309">
        <v>80</v>
      </c>
      <c r="D1960" s="309">
        <v>189</v>
      </c>
      <c r="E1960" s="310">
        <f t="shared" ref="E1960:E1964" si="352">(C1960+D1960)-B1960</f>
        <v>80</v>
      </c>
    </row>
    <row r="1961" spans="1:5" ht="15.6" x14ac:dyDescent="0.3">
      <c r="A1961" s="308" t="s">
        <v>416</v>
      </c>
      <c r="B1961" s="309">
        <v>118</v>
      </c>
      <c r="C1961" s="309">
        <v>0</v>
      </c>
      <c r="D1961" s="309">
        <v>129</v>
      </c>
      <c r="E1961" s="310">
        <f t="shared" si="352"/>
        <v>11</v>
      </c>
    </row>
    <row r="1962" spans="1:5" ht="15.6" x14ac:dyDescent="0.3">
      <c r="A1962" s="311" t="s">
        <v>417</v>
      </c>
      <c r="B1962" s="312">
        <v>330</v>
      </c>
      <c r="C1962" s="312">
        <v>0</v>
      </c>
      <c r="D1962" s="312">
        <v>330</v>
      </c>
      <c r="E1962" s="310">
        <f t="shared" si="352"/>
        <v>0</v>
      </c>
    </row>
    <row r="1963" spans="1:5" ht="15.6" x14ac:dyDescent="0.3">
      <c r="A1963" s="313" t="s">
        <v>419</v>
      </c>
      <c r="B1963" s="314">
        <v>102</v>
      </c>
      <c r="C1963" s="314">
        <v>0</v>
      </c>
      <c r="D1963" s="314">
        <v>106</v>
      </c>
      <c r="E1963" s="310">
        <f t="shared" si="352"/>
        <v>4</v>
      </c>
    </row>
    <row r="1964" spans="1:5" ht="15.6" x14ac:dyDescent="0.3">
      <c r="A1964" s="313" t="s">
        <v>422</v>
      </c>
      <c r="B1964" s="313">
        <v>0</v>
      </c>
      <c r="C1964" s="313">
        <v>0</v>
      </c>
      <c r="D1964" s="313">
        <v>5</v>
      </c>
      <c r="E1964" s="319">
        <f t="shared" si="352"/>
        <v>5</v>
      </c>
    </row>
    <row r="1965" spans="1:5" ht="15.6" x14ac:dyDescent="0.3">
      <c r="A1965" s="320" t="s">
        <v>418</v>
      </c>
      <c r="B1965" s="317">
        <f t="shared" ref="B1965:E1965" si="353">SUM(B1957:B1964)</f>
        <v>1613</v>
      </c>
      <c r="C1965" s="316">
        <f t="shared" si="353"/>
        <v>80</v>
      </c>
      <c r="D1965" s="317">
        <f t="shared" si="353"/>
        <v>1657</v>
      </c>
      <c r="E1965" s="318">
        <f t="shared" si="353"/>
        <v>124</v>
      </c>
    </row>
    <row r="1967" spans="1:5" ht="15.6" x14ac:dyDescent="0.3">
      <c r="A1967" s="305">
        <v>44960</v>
      </c>
      <c r="B1967" s="306"/>
      <c r="C1967" s="306"/>
      <c r="D1967" s="306"/>
      <c r="E1967" s="306"/>
    </row>
    <row r="1968" spans="1:5" ht="15.6" x14ac:dyDescent="0.3">
      <c r="A1968" s="307" t="s">
        <v>407</v>
      </c>
      <c r="B1968" s="298" t="s">
        <v>408</v>
      </c>
      <c r="C1968" s="298" t="s">
        <v>409</v>
      </c>
      <c r="D1968" s="298" t="s">
        <v>410</v>
      </c>
      <c r="E1968" s="292" t="s">
        <v>421</v>
      </c>
    </row>
    <row r="1969" spans="1:5" ht="15.6" x14ac:dyDescent="0.3">
      <c r="A1969" s="308" t="s">
        <v>412</v>
      </c>
      <c r="B1969" s="309">
        <v>240</v>
      </c>
      <c r="C1969" s="309">
        <v>0</v>
      </c>
      <c r="D1969" s="309">
        <v>272</v>
      </c>
      <c r="E1969" s="310">
        <f t="shared" ref="E1969:E1970" si="354">(C1969+D1969)-B1969</f>
        <v>32</v>
      </c>
    </row>
    <row r="1970" spans="1:5" ht="15.6" x14ac:dyDescent="0.3">
      <c r="A1970" s="308" t="s">
        <v>413</v>
      </c>
      <c r="B1970" s="309">
        <v>500</v>
      </c>
      <c r="C1970" s="309">
        <v>0</v>
      </c>
      <c r="D1970" s="309">
        <v>500</v>
      </c>
      <c r="E1970" s="310">
        <f t="shared" si="354"/>
        <v>0</v>
      </c>
    </row>
    <row r="1971" spans="1:5" ht="15.6" x14ac:dyDescent="0.3">
      <c r="A1971" s="308" t="s">
        <v>414</v>
      </c>
      <c r="B1971" s="309">
        <v>102</v>
      </c>
      <c r="C1971" s="309">
        <v>0</v>
      </c>
      <c r="D1971" s="309">
        <v>102</v>
      </c>
      <c r="E1971" s="310">
        <v>0</v>
      </c>
    </row>
    <row r="1972" spans="1:5" ht="15.6" x14ac:dyDescent="0.3">
      <c r="A1972" s="308" t="s">
        <v>415</v>
      </c>
      <c r="B1972" s="309">
        <v>347</v>
      </c>
      <c r="C1972" s="309">
        <v>213</v>
      </c>
      <c r="D1972" s="309">
        <v>189</v>
      </c>
      <c r="E1972" s="310">
        <f t="shared" ref="E1972:E1976" si="355">(C1972+D1972)-B1972</f>
        <v>55</v>
      </c>
    </row>
    <row r="1973" spans="1:5" ht="15.6" x14ac:dyDescent="0.3">
      <c r="A1973" s="308" t="s">
        <v>416</v>
      </c>
      <c r="B1973" s="309">
        <v>118</v>
      </c>
      <c r="C1973" s="309">
        <v>0</v>
      </c>
      <c r="D1973" s="309">
        <v>118</v>
      </c>
      <c r="E1973" s="310">
        <f t="shared" si="355"/>
        <v>0</v>
      </c>
    </row>
    <row r="1974" spans="1:5" ht="15.6" x14ac:dyDescent="0.3">
      <c r="A1974" s="311" t="s">
        <v>417</v>
      </c>
      <c r="B1974" s="312">
        <v>320</v>
      </c>
      <c r="C1974" s="312">
        <v>0</v>
      </c>
      <c r="D1974" s="312">
        <v>330</v>
      </c>
      <c r="E1974" s="310">
        <f t="shared" si="355"/>
        <v>10</v>
      </c>
    </row>
    <row r="1975" spans="1:5" ht="15.6" x14ac:dyDescent="0.3">
      <c r="A1975" s="313" t="s">
        <v>419</v>
      </c>
      <c r="B1975" s="314">
        <v>102</v>
      </c>
      <c r="C1975" s="314">
        <v>0</v>
      </c>
      <c r="D1975" s="314">
        <v>102</v>
      </c>
      <c r="E1975" s="310">
        <f t="shared" si="355"/>
        <v>0</v>
      </c>
    </row>
    <row r="1976" spans="1:5" ht="15.6" x14ac:dyDescent="0.3">
      <c r="A1976" s="313" t="s">
        <v>422</v>
      </c>
      <c r="B1976" s="313">
        <v>59</v>
      </c>
      <c r="C1976" s="313">
        <v>0</v>
      </c>
      <c r="D1976" s="313">
        <v>0</v>
      </c>
      <c r="E1976" s="319">
        <f t="shared" si="355"/>
        <v>-59</v>
      </c>
    </row>
    <row r="1977" spans="1:5" ht="15.6" x14ac:dyDescent="0.3">
      <c r="A1977" s="320" t="s">
        <v>418</v>
      </c>
      <c r="B1977" s="317">
        <f t="shared" ref="B1977:E1977" si="356">SUM(B1969:B1976)</f>
        <v>1788</v>
      </c>
      <c r="C1977" s="316">
        <f t="shared" si="356"/>
        <v>213</v>
      </c>
      <c r="D1977" s="317">
        <f t="shared" si="356"/>
        <v>1613</v>
      </c>
      <c r="E1977" s="318">
        <f t="shared" si="356"/>
        <v>38</v>
      </c>
    </row>
    <row r="1979" spans="1:5" ht="15.6" x14ac:dyDescent="0.3">
      <c r="A1979" s="305">
        <v>44961</v>
      </c>
      <c r="B1979" s="306"/>
      <c r="C1979" s="306"/>
      <c r="D1979" s="306"/>
      <c r="E1979" s="306"/>
    </row>
    <row r="1980" spans="1:5" ht="15.6" x14ac:dyDescent="0.3">
      <c r="A1980" s="307" t="s">
        <v>407</v>
      </c>
      <c r="B1980" s="298" t="s">
        <v>408</v>
      </c>
      <c r="C1980" s="298" t="s">
        <v>409</v>
      </c>
      <c r="D1980" s="298" t="s">
        <v>410</v>
      </c>
      <c r="E1980" s="292" t="s">
        <v>421</v>
      </c>
    </row>
    <row r="1981" spans="1:5" ht="15.6" x14ac:dyDescent="0.3">
      <c r="A1981" s="308" t="s">
        <v>412</v>
      </c>
      <c r="B1981" s="309">
        <v>113</v>
      </c>
      <c r="C1981" s="309">
        <v>0</v>
      </c>
      <c r="D1981" s="309">
        <v>240</v>
      </c>
      <c r="E1981" s="310">
        <f t="shared" ref="E1981:E1982" si="357">(C1981+D1981)-B1981</f>
        <v>127</v>
      </c>
    </row>
    <row r="1982" spans="1:5" ht="15.6" x14ac:dyDescent="0.3">
      <c r="A1982" s="308" t="s">
        <v>413</v>
      </c>
      <c r="B1982" s="309">
        <v>500</v>
      </c>
      <c r="C1982" s="309">
        <v>0</v>
      </c>
      <c r="D1982" s="309">
        <v>500</v>
      </c>
      <c r="E1982" s="310">
        <f t="shared" si="357"/>
        <v>0</v>
      </c>
    </row>
    <row r="1983" spans="1:5" ht="15.6" x14ac:dyDescent="0.3">
      <c r="A1983" s="308" t="s">
        <v>414</v>
      </c>
      <c r="B1983" s="309">
        <v>102</v>
      </c>
      <c r="C1983" s="309">
        <v>0</v>
      </c>
      <c r="D1983" s="309">
        <v>102</v>
      </c>
      <c r="E1983" s="310">
        <v>0</v>
      </c>
    </row>
    <row r="1984" spans="1:5" ht="15.6" x14ac:dyDescent="0.3">
      <c r="A1984" s="308" t="s">
        <v>415</v>
      </c>
      <c r="B1984" s="309">
        <v>259</v>
      </c>
      <c r="C1984" s="309">
        <v>0</v>
      </c>
      <c r="D1984" s="309">
        <v>347</v>
      </c>
      <c r="E1984" s="310">
        <f t="shared" ref="E1984:E1988" si="358">(C1984+D1984)-B1984</f>
        <v>88</v>
      </c>
    </row>
    <row r="1985" spans="1:5" ht="15.6" x14ac:dyDescent="0.3">
      <c r="A1985" s="308" t="s">
        <v>416</v>
      </c>
      <c r="B1985" s="309">
        <v>118</v>
      </c>
      <c r="C1985" s="309">
        <v>0</v>
      </c>
      <c r="D1985" s="309">
        <v>118</v>
      </c>
      <c r="E1985" s="310">
        <f t="shared" si="358"/>
        <v>0</v>
      </c>
    </row>
    <row r="1986" spans="1:5" ht="15.6" x14ac:dyDescent="0.3">
      <c r="A1986" s="311" t="s">
        <v>417</v>
      </c>
      <c r="B1986" s="312">
        <v>320</v>
      </c>
      <c r="C1986" s="312">
        <v>0</v>
      </c>
      <c r="D1986" s="312">
        <v>320</v>
      </c>
      <c r="E1986" s="310">
        <f t="shared" si="358"/>
        <v>0</v>
      </c>
    </row>
    <row r="1987" spans="1:5" ht="15.6" x14ac:dyDescent="0.3">
      <c r="A1987" s="313" t="s">
        <v>419</v>
      </c>
      <c r="B1987" s="314">
        <v>102</v>
      </c>
      <c r="C1987" s="314">
        <v>0</v>
      </c>
      <c r="D1987" s="314">
        <v>102</v>
      </c>
      <c r="E1987" s="310">
        <f t="shared" si="358"/>
        <v>0</v>
      </c>
    </row>
    <row r="1988" spans="1:5" ht="15.6" x14ac:dyDescent="0.3">
      <c r="A1988" s="313" t="s">
        <v>422</v>
      </c>
      <c r="B1988" s="313">
        <v>59</v>
      </c>
      <c r="C1988" s="313">
        <v>0</v>
      </c>
      <c r="D1988" s="313">
        <v>59</v>
      </c>
      <c r="E1988" s="319">
        <f t="shared" si="358"/>
        <v>0</v>
      </c>
    </row>
    <row r="1989" spans="1:5" ht="15.6" x14ac:dyDescent="0.3">
      <c r="A1989" s="320" t="s">
        <v>418</v>
      </c>
      <c r="B1989" s="317">
        <f t="shared" ref="B1989:E1989" si="359">SUM(B1981:B1988)</f>
        <v>1573</v>
      </c>
      <c r="C1989" s="316">
        <f t="shared" si="359"/>
        <v>0</v>
      </c>
      <c r="D1989" s="317">
        <f t="shared" si="359"/>
        <v>1788</v>
      </c>
      <c r="E1989" s="318">
        <f t="shared" si="359"/>
        <v>215</v>
      </c>
    </row>
    <row r="1991" spans="1:5" ht="15.6" x14ac:dyDescent="0.3">
      <c r="A1991" s="305">
        <v>44962</v>
      </c>
      <c r="B1991" s="306"/>
      <c r="C1991" s="306"/>
      <c r="D1991" s="306"/>
      <c r="E1991" s="306"/>
    </row>
    <row r="1992" spans="1:5" ht="15.6" x14ac:dyDescent="0.3">
      <c r="A1992" s="307" t="s">
        <v>407</v>
      </c>
      <c r="B1992" s="298" t="s">
        <v>408</v>
      </c>
      <c r="C1992" s="298" t="s">
        <v>409</v>
      </c>
      <c r="D1992" s="298" t="s">
        <v>410</v>
      </c>
      <c r="E1992" s="292" t="s">
        <v>421</v>
      </c>
    </row>
    <row r="1993" spans="1:5" ht="15.6" x14ac:dyDescent="0.3">
      <c r="A1993" s="308" t="s">
        <v>412</v>
      </c>
      <c r="B1993" s="309">
        <v>50</v>
      </c>
      <c r="C1993" s="309">
        <v>0</v>
      </c>
      <c r="D1993" s="309">
        <v>113</v>
      </c>
      <c r="E1993" s="310">
        <f t="shared" ref="E1993:E1994" si="360">(C1993+D1993)-B1993</f>
        <v>63</v>
      </c>
    </row>
    <row r="1994" spans="1:5" ht="15.6" x14ac:dyDescent="0.3">
      <c r="A1994" s="308" t="s">
        <v>413</v>
      </c>
      <c r="B1994" s="309">
        <v>391</v>
      </c>
      <c r="C1994" s="309">
        <v>0</v>
      </c>
      <c r="D1994" s="309">
        <v>500</v>
      </c>
      <c r="E1994" s="310">
        <f t="shared" si="360"/>
        <v>109</v>
      </c>
    </row>
    <row r="1995" spans="1:5" ht="15.6" x14ac:dyDescent="0.3">
      <c r="A1995" s="308" t="s">
        <v>414</v>
      </c>
      <c r="B1995" s="309">
        <v>102</v>
      </c>
      <c r="C1995" s="309">
        <v>0</v>
      </c>
      <c r="D1995" s="309">
        <v>102</v>
      </c>
      <c r="E1995" s="310">
        <v>0</v>
      </c>
    </row>
    <row r="1996" spans="1:5" ht="15.6" x14ac:dyDescent="0.3">
      <c r="A1996" s="308" t="s">
        <v>415</v>
      </c>
      <c r="B1996" s="309">
        <v>189</v>
      </c>
      <c r="C1996" s="309">
        <v>0</v>
      </c>
      <c r="D1996" s="309">
        <v>259</v>
      </c>
      <c r="E1996" s="310">
        <f t="shared" ref="E1996:E2000" si="361">(C1996+D1996)-B1996</f>
        <v>70</v>
      </c>
    </row>
    <row r="1997" spans="1:5" ht="15.6" x14ac:dyDescent="0.3">
      <c r="A1997" s="308" t="s">
        <v>416</v>
      </c>
      <c r="B1997" s="309">
        <v>113</v>
      </c>
      <c r="C1997" s="309">
        <v>0</v>
      </c>
      <c r="D1997" s="309">
        <v>118</v>
      </c>
      <c r="E1997" s="310">
        <f t="shared" si="361"/>
        <v>5</v>
      </c>
    </row>
    <row r="1998" spans="1:5" ht="15.6" x14ac:dyDescent="0.3">
      <c r="A1998" s="311" t="s">
        <v>417</v>
      </c>
      <c r="B1998" s="312">
        <v>320</v>
      </c>
      <c r="C1998" s="312">
        <v>0</v>
      </c>
      <c r="D1998" s="312">
        <v>320</v>
      </c>
      <c r="E1998" s="310">
        <f t="shared" si="361"/>
        <v>0</v>
      </c>
    </row>
    <row r="1999" spans="1:5" ht="15.6" x14ac:dyDescent="0.3">
      <c r="A1999" s="313" t="s">
        <v>419</v>
      </c>
      <c r="B1999" s="314">
        <v>102</v>
      </c>
      <c r="C1999" s="314">
        <v>0</v>
      </c>
      <c r="D1999" s="314">
        <v>102</v>
      </c>
      <c r="E1999" s="310">
        <f t="shared" si="361"/>
        <v>0</v>
      </c>
    </row>
    <row r="2000" spans="1:5" ht="15.6" x14ac:dyDescent="0.3">
      <c r="A2000" s="313" t="s">
        <v>422</v>
      </c>
      <c r="B2000" s="313">
        <v>41</v>
      </c>
      <c r="C2000" s="313">
        <v>0</v>
      </c>
      <c r="D2000" s="313">
        <v>59</v>
      </c>
      <c r="E2000" s="319">
        <f t="shared" si="361"/>
        <v>18</v>
      </c>
    </row>
    <row r="2001" spans="1:5" ht="15.6" x14ac:dyDescent="0.3">
      <c r="A2001" s="320" t="s">
        <v>418</v>
      </c>
      <c r="B2001" s="317">
        <f t="shared" ref="B2001:E2001" si="362">SUM(B1993:B2000)</f>
        <v>1308</v>
      </c>
      <c r="C2001" s="316">
        <f t="shared" si="362"/>
        <v>0</v>
      </c>
      <c r="D2001" s="317">
        <f t="shared" si="362"/>
        <v>1573</v>
      </c>
      <c r="E2001" s="318">
        <f t="shared" si="362"/>
        <v>265</v>
      </c>
    </row>
    <row r="2003" spans="1:5" ht="15.6" x14ac:dyDescent="0.3">
      <c r="A2003" s="305">
        <v>44963</v>
      </c>
      <c r="B2003" s="306"/>
      <c r="C2003" s="306"/>
      <c r="D2003" s="306"/>
      <c r="E2003" s="306"/>
    </row>
    <row r="2004" spans="1:5" ht="15.6" x14ac:dyDescent="0.3">
      <c r="A2004" s="307" t="s">
        <v>407</v>
      </c>
      <c r="B2004" s="298" t="s">
        <v>408</v>
      </c>
      <c r="C2004" s="298" t="s">
        <v>409</v>
      </c>
      <c r="D2004" s="298" t="s">
        <v>410</v>
      </c>
      <c r="E2004" s="292" t="s">
        <v>421</v>
      </c>
    </row>
    <row r="2005" spans="1:5" ht="15.6" x14ac:dyDescent="0.3">
      <c r="A2005" s="308" t="s">
        <v>412</v>
      </c>
      <c r="B2005" s="309">
        <v>332</v>
      </c>
      <c r="C2005" s="309">
        <v>350</v>
      </c>
      <c r="D2005" s="309">
        <v>50</v>
      </c>
      <c r="E2005" s="310">
        <f t="shared" ref="E2005:E2006" si="363">(C2005+D2005)-B2005</f>
        <v>68</v>
      </c>
    </row>
    <row r="2006" spans="1:5" ht="15.6" x14ac:dyDescent="0.3">
      <c r="A2006" s="308" t="s">
        <v>413</v>
      </c>
      <c r="B2006" s="309">
        <v>340</v>
      </c>
      <c r="C2006" s="309">
        <v>0</v>
      </c>
      <c r="D2006" s="309">
        <v>391</v>
      </c>
      <c r="E2006" s="310">
        <f t="shared" si="363"/>
        <v>51</v>
      </c>
    </row>
    <row r="2007" spans="1:5" ht="15.6" x14ac:dyDescent="0.3">
      <c r="A2007" s="308" t="s">
        <v>414</v>
      </c>
      <c r="B2007" s="309">
        <v>102</v>
      </c>
      <c r="C2007" s="309">
        <v>0</v>
      </c>
      <c r="D2007" s="309">
        <v>102</v>
      </c>
      <c r="E2007" s="310">
        <v>0</v>
      </c>
    </row>
    <row r="2008" spans="1:5" ht="15.6" x14ac:dyDescent="0.3">
      <c r="A2008" s="308" t="s">
        <v>415</v>
      </c>
      <c r="B2008" s="309">
        <v>256</v>
      </c>
      <c r="C2008" s="309">
        <v>227</v>
      </c>
      <c r="D2008" s="309">
        <v>189</v>
      </c>
      <c r="E2008" s="310">
        <f t="shared" ref="E2008:E2012" si="364">(C2008+D2008)-B2008</f>
        <v>160</v>
      </c>
    </row>
    <row r="2009" spans="1:5" ht="15.6" x14ac:dyDescent="0.3">
      <c r="A2009" s="308" t="s">
        <v>416</v>
      </c>
      <c r="B2009" s="309">
        <v>45</v>
      </c>
      <c r="C2009" s="309">
        <v>0</v>
      </c>
      <c r="D2009" s="309">
        <v>113</v>
      </c>
      <c r="E2009" s="310">
        <f t="shared" si="364"/>
        <v>68</v>
      </c>
    </row>
    <row r="2010" spans="1:5" ht="15.6" x14ac:dyDescent="0.3">
      <c r="A2010" s="311" t="s">
        <v>417</v>
      </c>
      <c r="B2010" s="312">
        <v>290</v>
      </c>
      <c r="C2010" s="312">
        <v>0</v>
      </c>
      <c r="D2010" s="312">
        <v>320</v>
      </c>
      <c r="E2010" s="310">
        <f t="shared" si="364"/>
        <v>30</v>
      </c>
    </row>
    <row r="2011" spans="1:5" ht="15.6" x14ac:dyDescent="0.3">
      <c r="A2011" s="313" t="s">
        <v>419</v>
      </c>
      <c r="B2011" s="314">
        <v>73</v>
      </c>
      <c r="C2011" s="314">
        <v>0</v>
      </c>
      <c r="D2011" s="314">
        <v>102</v>
      </c>
      <c r="E2011" s="310">
        <f t="shared" si="364"/>
        <v>29</v>
      </c>
    </row>
    <row r="2012" spans="1:5" ht="15.6" x14ac:dyDescent="0.3">
      <c r="A2012" s="313" t="s">
        <v>422</v>
      </c>
      <c r="B2012" s="313">
        <v>0</v>
      </c>
      <c r="C2012" s="313">
        <v>0</v>
      </c>
      <c r="D2012" s="313">
        <v>41</v>
      </c>
      <c r="E2012" s="319">
        <f t="shared" si="364"/>
        <v>41</v>
      </c>
    </row>
    <row r="2013" spans="1:5" ht="15.6" x14ac:dyDescent="0.3">
      <c r="A2013" s="320" t="s">
        <v>418</v>
      </c>
      <c r="B2013" s="317">
        <f t="shared" ref="B2013:E2013" si="365">SUM(B2005:B2012)</f>
        <v>1438</v>
      </c>
      <c r="C2013" s="316">
        <f t="shared" si="365"/>
        <v>577</v>
      </c>
      <c r="D2013" s="317">
        <f t="shared" si="365"/>
        <v>1308</v>
      </c>
      <c r="E2013" s="318">
        <f t="shared" si="365"/>
        <v>447</v>
      </c>
    </row>
    <row r="2015" spans="1:5" ht="15.6" x14ac:dyDescent="0.3">
      <c r="A2015" s="305">
        <v>44964</v>
      </c>
      <c r="B2015" s="306"/>
      <c r="C2015" s="306"/>
      <c r="D2015" s="306"/>
      <c r="E2015" s="306"/>
    </row>
    <row r="2016" spans="1:5" ht="15.6" x14ac:dyDescent="0.3">
      <c r="A2016" s="307" t="s">
        <v>407</v>
      </c>
      <c r="B2016" s="298" t="s">
        <v>408</v>
      </c>
      <c r="C2016" s="298" t="s">
        <v>409</v>
      </c>
      <c r="D2016" s="298" t="s">
        <v>410</v>
      </c>
      <c r="E2016" s="292" t="s">
        <v>421</v>
      </c>
    </row>
    <row r="2017" spans="1:5" ht="15.6" x14ac:dyDescent="0.3">
      <c r="A2017" s="308" t="s">
        <v>412</v>
      </c>
      <c r="B2017" s="309">
        <v>304</v>
      </c>
      <c r="C2017" s="309">
        <v>0</v>
      </c>
      <c r="D2017" s="309">
        <v>332</v>
      </c>
      <c r="E2017" s="310">
        <f t="shared" ref="E2017:E2018" si="366">(C2017+D2017)-B2017</f>
        <v>28</v>
      </c>
    </row>
    <row r="2018" spans="1:5" ht="15.6" x14ac:dyDescent="0.3">
      <c r="A2018" s="308" t="s">
        <v>413</v>
      </c>
      <c r="B2018" s="309">
        <v>285</v>
      </c>
      <c r="C2018" s="309">
        <v>0</v>
      </c>
      <c r="D2018" s="309">
        <v>340</v>
      </c>
      <c r="E2018" s="310">
        <f t="shared" si="366"/>
        <v>55</v>
      </c>
    </row>
    <row r="2019" spans="1:5" ht="15.6" x14ac:dyDescent="0.3">
      <c r="A2019" s="308" t="s">
        <v>414</v>
      </c>
      <c r="B2019" s="309">
        <v>102</v>
      </c>
      <c r="C2019" s="309">
        <v>0</v>
      </c>
      <c r="D2019" s="309">
        <v>102</v>
      </c>
      <c r="E2019" s="310">
        <v>0</v>
      </c>
    </row>
    <row r="2020" spans="1:5" ht="15.6" x14ac:dyDescent="0.3">
      <c r="A2020" s="308" t="s">
        <v>415</v>
      </c>
      <c r="B2020" s="309">
        <v>63</v>
      </c>
      <c r="C2020" s="309">
        <v>0</v>
      </c>
      <c r="D2020" s="309">
        <v>256</v>
      </c>
      <c r="E2020" s="310">
        <f t="shared" ref="E2020:E2024" si="367">(C2020+D2020)-B2020</f>
        <v>193</v>
      </c>
    </row>
    <row r="2021" spans="1:5" ht="15.6" x14ac:dyDescent="0.3">
      <c r="A2021" s="308" t="s">
        <v>416</v>
      </c>
      <c r="B2021" s="309">
        <v>0</v>
      </c>
      <c r="C2021" s="309">
        <v>0</v>
      </c>
      <c r="D2021" s="309">
        <v>45</v>
      </c>
      <c r="E2021" s="310">
        <f t="shared" si="367"/>
        <v>45</v>
      </c>
    </row>
    <row r="2022" spans="1:5" ht="15.6" x14ac:dyDescent="0.3">
      <c r="A2022" s="311" t="s">
        <v>417</v>
      </c>
      <c r="B2022" s="312">
        <v>260</v>
      </c>
      <c r="C2022" s="312">
        <v>0</v>
      </c>
      <c r="D2022" s="312">
        <v>290</v>
      </c>
      <c r="E2022" s="310">
        <f t="shared" si="367"/>
        <v>30</v>
      </c>
    </row>
    <row r="2023" spans="1:5" ht="15.6" x14ac:dyDescent="0.3">
      <c r="A2023" s="313" t="s">
        <v>419</v>
      </c>
      <c r="B2023" s="314">
        <v>6</v>
      </c>
      <c r="C2023" s="314">
        <v>0</v>
      </c>
      <c r="D2023" s="314">
        <v>73</v>
      </c>
      <c r="E2023" s="310">
        <f t="shared" si="367"/>
        <v>67</v>
      </c>
    </row>
    <row r="2024" spans="1:5" ht="15.6" x14ac:dyDescent="0.3">
      <c r="A2024" s="313" t="s">
        <v>422</v>
      </c>
      <c r="B2024" s="313">
        <v>444</v>
      </c>
      <c r="C2024" s="313">
        <v>448</v>
      </c>
      <c r="D2024" s="313">
        <v>0</v>
      </c>
      <c r="E2024" s="319">
        <f t="shared" si="367"/>
        <v>4</v>
      </c>
    </row>
    <row r="2025" spans="1:5" ht="15.6" x14ac:dyDescent="0.3">
      <c r="A2025" s="320" t="s">
        <v>418</v>
      </c>
      <c r="B2025" s="317">
        <f t="shared" ref="B2025:E2025" si="368">SUM(B2017:B2024)</f>
        <v>1464</v>
      </c>
      <c r="C2025" s="316">
        <f t="shared" si="368"/>
        <v>448</v>
      </c>
      <c r="D2025" s="317">
        <f t="shared" si="368"/>
        <v>1438</v>
      </c>
      <c r="E2025" s="318">
        <f t="shared" si="368"/>
        <v>422</v>
      </c>
    </row>
    <row r="2027" spans="1:5" ht="15.6" x14ac:dyDescent="0.3">
      <c r="A2027" s="305">
        <v>44965</v>
      </c>
      <c r="B2027" s="306"/>
      <c r="C2027" s="306"/>
      <c r="D2027" s="306"/>
      <c r="E2027" s="306"/>
    </row>
    <row r="2028" spans="1:5" ht="15.6" x14ac:dyDescent="0.3">
      <c r="A2028" s="307" t="s">
        <v>407</v>
      </c>
      <c r="B2028" s="298" t="s">
        <v>408</v>
      </c>
      <c r="C2028" s="298" t="s">
        <v>409</v>
      </c>
      <c r="D2028" s="298" t="s">
        <v>410</v>
      </c>
      <c r="E2028" s="292" t="s">
        <v>421</v>
      </c>
    </row>
    <row r="2029" spans="1:5" ht="15.6" x14ac:dyDescent="0.3">
      <c r="A2029" s="308" t="s">
        <v>412</v>
      </c>
      <c r="B2029" s="309">
        <v>263</v>
      </c>
      <c r="C2029" s="309">
        <v>0</v>
      </c>
      <c r="D2029" s="309">
        <v>304</v>
      </c>
      <c r="E2029" s="310">
        <f t="shared" ref="E2029:E2030" si="369">(C2029+D2029)-B2029</f>
        <v>41</v>
      </c>
    </row>
    <row r="2030" spans="1:5" ht="15.6" x14ac:dyDescent="0.3">
      <c r="A2030" s="308" t="s">
        <v>413</v>
      </c>
      <c r="B2030" s="309">
        <v>281</v>
      </c>
      <c r="C2030" s="309">
        <v>0</v>
      </c>
      <c r="D2030" s="309">
        <v>285</v>
      </c>
      <c r="E2030" s="310">
        <f t="shared" si="369"/>
        <v>4</v>
      </c>
    </row>
    <row r="2031" spans="1:5" ht="15.6" x14ac:dyDescent="0.3">
      <c r="A2031" s="308" t="s">
        <v>414</v>
      </c>
      <c r="B2031" s="309">
        <v>102</v>
      </c>
      <c r="C2031" s="309">
        <v>0</v>
      </c>
      <c r="D2031" s="309">
        <v>102</v>
      </c>
      <c r="E2031" s="310">
        <v>0</v>
      </c>
    </row>
    <row r="2032" spans="1:5" ht="15.6" x14ac:dyDescent="0.3">
      <c r="A2032" s="308" t="s">
        <v>415</v>
      </c>
      <c r="B2032" s="309">
        <v>343</v>
      </c>
      <c r="C2032" s="309">
        <v>250</v>
      </c>
      <c r="D2032" s="309">
        <v>63</v>
      </c>
      <c r="E2032" s="310">
        <f t="shared" ref="E2032:E2036" si="370">(C2032+D2032)-B2032</f>
        <v>-30</v>
      </c>
    </row>
    <row r="2033" spans="1:5" ht="15.6" x14ac:dyDescent="0.3">
      <c r="A2033" s="308" t="s">
        <v>416</v>
      </c>
      <c r="B2033" s="309">
        <v>64</v>
      </c>
      <c r="C2033" s="309">
        <v>68</v>
      </c>
      <c r="D2033" s="309">
        <v>0</v>
      </c>
      <c r="E2033" s="310">
        <f t="shared" si="370"/>
        <v>4</v>
      </c>
    </row>
    <row r="2034" spans="1:5" ht="15.6" x14ac:dyDescent="0.3">
      <c r="A2034" s="311" t="s">
        <v>417</v>
      </c>
      <c r="B2034" s="312">
        <v>540</v>
      </c>
      <c r="C2034" s="312">
        <v>300</v>
      </c>
      <c r="D2034" s="312">
        <v>260</v>
      </c>
      <c r="E2034" s="310">
        <f t="shared" si="370"/>
        <v>20</v>
      </c>
    </row>
    <row r="2035" spans="1:5" ht="15.6" x14ac:dyDescent="0.3">
      <c r="A2035" s="313" t="s">
        <v>419</v>
      </c>
      <c r="B2035" s="314">
        <v>233</v>
      </c>
      <c r="C2035" s="314">
        <v>250</v>
      </c>
      <c r="D2035" s="314">
        <v>6</v>
      </c>
      <c r="E2035" s="310">
        <f t="shared" si="370"/>
        <v>23</v>
      </c>
    </row>
    <row r="2036" spans="1:5" ht="15.6" x14ac:dyDescent="0.3">
      <c r="A2036" s="313" t="s">
        <v>422</v>
      </c>
      <c r="B2036" s="313">
        <v>411</v>
      </c>
      <c r="C2036" s="313">
        <v>0</v>
      </c>
      <c r="D2036" s="313">
        <v>444</v>
      </c>
      <c r="E2036" s="319">
        <f t="shared" si="370"/>
        <v>33</v>
      </c>
    </row>
    <row r="2037" spans="1:5" ht="15.6" x14ac:dyDescent="0.3">
      <c r="A2037" s="320" t="s">
        <v>418</v>
      </c>
      <c r="B2037" s="317">
        <f t="shared" ref="B2037:E2037" si="371">SUM(B2029:B2036)</f>
        <v>2237</v>
      </c>
      <c r="C2037" s="316">
        <f t="shared" si="371"/>
        <v>868</v>
      </c>
      <c r="D2037" s="317">
        <f t="shared" si="371"/>
        <v>1464</v>
      </c>
      <c r="E2037" s="318">
        <f t="shared" si="371"/>
        <v>95</v>
      </c>
    </row>
    <row r="2039" spans="1:5" ht="15.6" x14ac:dyDescent="0.3">
      <c r="A2039" s="305">
        <v>44966</v>
      </c>
      <c r="B2039" s="306"/>
      <c r="C2039" s="306"/>
      <c r="D2039" s="306"/>
      <c r="E2039" s="306"/>
    </row>
    <row r="2040" spans="1:5" ht="15.6" x14ac:dyDescent="0.3">
      <c r="A2040" s="307" t="s">
        <v>407</v>
      </c>
      <c r="B2040" s="298" t="s">
        <v>408</v>
      </c>
      <c r="C2040" s="298" t="s">
        <v>409</v>
      </c>
      <c r="D2040" s="298" t="s">
        <v>410</v>
      </c>
      <c r="E2040" s="292" t="s">
        <v>421</v>
      </c>
    </row>
    <row r="2041" spans="1:5" ht="15.6" x14ac:dyDescent="0.3">
      <c r="A2041" s="308" t="s">
        <v>412</v>
      </c>
      <c r="B2041" s="309">
        <v>208</v>
      </c>
      <c r="C2041" s="309">
        <v>0</v>
      </c>
      <c r="D2041" s="309">
        <v>263</v>
      </c>
      <c r="E2041" s="310">
        <f t="shared" ref="E2041:E2042" si="372">(C2041+D2041)-B2041</f>
        <v>55</v>
      </c>
    </row>
    <row r="2042" spans="1:5" ht="15.6" x14ac:dyDescent="0.3">
      <c r="A2042" s="308" t="s">
        <v>413</v>
      </c>
      <c r="B2042" s="309">
        <v>281</v>
      </c>
      <c r="C2042" s="309">
        <v>0</v>
      </c>
      <c r="D2042" s="309">
        <v>281</v>
      </c>
      <c r="E2042" s="310">
        <f t="shared" si="372"/>
        <v>0</v>
      </c>
    </row>
    <row r="2043" spans="1:5" ht="15.6" x14ac:dyDescent="0.3">
      <c r="A2043" s="308" t="s">
        <v>414</v>
      </c>
      <c r="B2043" s="309">
        <v>102</v>
      </c>
      <c r="C2043" s="309">
        <v>0</v>
      </c>
      <c r="D2043" s="309">
        <v>102</v>
      </c>
      <c r="E2043" s="310">
        <v>0</v>
      </c>
    </row>
    <row r="2044" spans="1:5" ht="15.6" x14ac:dyDescent="0.3">
      <c r="A2044" s="308" t="s">
        <v>415</v>
      </c>
      <c r="B2044" s="309">
        <v>126</v>
      </c>
      <c r="C2044" s="309">
        <v>0</v>
      </c>
      <c r="D2044" s="309">
        <v>343</v>
      </c>
      <c r="E2044" s="310">
        <f t="shared" ref="E2044:E2048" si="373">(C2044+D2044)-B2044</f>
        <v>217</v>
      </c>
    </row>
    <row r="2045" spans="1:5" ht="15.6" x14ac:dyDescent="0.3">
      <c r="A2045" s="308" t="s">
        <v>416</v>
      </c>
      <c r="B2045" s="309">
        <v>127</v>
      </c>
      <c r="C2045" s="309">
        <v>73</v>
      </c>
      <c r="D2045" s="309">
        <v>64</v>
      </c>
      <c r="E2045" s="310">
        <f t="shared" si="373"/>
        <v>10</v>
      </c>
    </row>
    <row r="2046" spans="1:5" ht="15.6" x14ac:dyDescent="0.3">
      <c r="A2046" s="311" t="s">
        <v>417</v>
      </c>
      <c r="B2046" s="312">
        <v>540</v>
      </c>
      <c r="C2046" s="312">
        <v>0</v>
      </c>
      <c r="D2046" s="312">
        <v>540</v>
      </c>
      <c r="E2046" s="310">
        <f t="shared" si="373"/>
        <v>0</v>
      </c>
    </row>
    <row r="2047" spans="1:5" ht="15.6" x14ac:dyDescent="0.3">
      <c r="A2047" s="313" t="s">
        <v>419</v>
      </c>
      <c r="B2047" s="314">
        <v>233</v>
      </c>
      <c r="C2047" s="314">
        <v>0</v>
      </c>
      <c r="D2047" s="314">
        <v>233</v>
      </c>
      <c r="E2047" s="310">
        <f t="shared" si="373"/>
        <v>0</v>
      </c>
    </row>
    <row r="2048" spans="1:5" ht="15.6" x14ac:dyDescent="0.3">
      <c r="A2048" s="313" t="s">
        <v>422</v>
      </c>
      <c r="B2048" s="313">
        <v>381</v>
      </c>
      <c r="C2048" s="313">
        <v>0</v>
      </c>
      <c r="D2048" s="313">
        <v>411</v>
      </c>
      <c r="E2048" s="319">
        <f t="shared" si="373"/>
        <v>30</v>
      </c>
    </row>
    <row r="2049" spans="1:5" ht="15.6" x14ac:dyDescent="0.3">
      <c r="A2049" s="320" t="s">
        <v>418</v>
      </c>
      <c r="B2049" s="317">
        <f t="shared" ref="B2049:E2049" si="374">SUM(B2041:B2048)</f>
        <v>1998</v>
      </c>
      <c r="C2049" s="316">
        <f t="shared" si="374"/>
        <v>73</v>
      </c>
      <c r="D2049" s="317">
        <f t="shared" si="374"/>
        <v>2237</v>
      </c>
      <c r="E2049" s="318">
        <f t="shared" si="374"/>
        <v>312</v>
      </c>
    </row>
    <row r="2051" spans="1:5" ht="15.6" x14ac:dyDescent="0.3">
      <c r="A2051" s="305">
        <v>44967</v>
      </c>
      <c r="B2051" s="306"/>
      <c r="C2051" s="306"/>
      <c r="D2051" s="306"/>
      <c r="E2051" s="306"/>
    </row>
    <row r="2052" spans="1:5" ht="15.6" x14ac:dyDescent="0.3">
      <c r="A2052" s="307" t="s">
        <v>407</v>
      </c>
      <c r="B2052" s="298" t="s">
        <v>408</v>
      </c>
      <c r="C2052" s="298" t="s">
        <v>409</v>
      </c>
      <c r="D2052" s="298" t="s">
        <v>410</v>
      </c>
      <c r="E2052" s="292" t="s">
        <v>421</v>
      </c>
    </row>
    <row r="2053" spans="1:5" ht="15.6" x14ac:dyDescent="0.3">
      <c r="A2053" s="308" t="s">
        <v>412</v>
      </c>
      <c r="B2053" s="309">
        <v>156</v>
      </c>
      <c r="C2053" s="309">
        <v>0</v>
      </c>
      <c r="D2053" s="309">
        <v>208</v>
      </c>
      <c r="E2053" s="310">
        <f t="shared" ref="E2053:E2054" si="375">(C2053+D2053)-B2053</f>
        <v>52</v>
      </c>
    </row>
    <row r="2054" spans="1:5" ht="15.6" x14ac:dyDescent="0.3">
      <c r="A2054" s="308" t="s">
        <v>413</v>
      </c>
      <c r="B2054" s="309">
        <v>234</v>
      </c>
      <c r="C2054" s="309">
        <v>0</v>
      </c>
      <c r="D2054" s="309">
        <v>281</v>
      </c>
      <c r="E2054" s="310">
        <f t="shared" si="375"/>
        <v>47</v>
      </c>
    </row>
    <row r="2055" spans="1:5" ht="15.6" x14ac:dyDescent="0.3">
      <c r="A2055" s="308" t="s">
        <v>414</v>
      </c>
      <c r="B2055" s="309">
        <v>102</v>
      </c>
      <c r="C2055" s="309">
        <v>0</v>
      </c>
      <c r="D2055" s="309">
        <v>102</v>
      </c>
      <c r="E2055" s="310">
        <v>0</v>
      </c>
    </row>
    <row r="2056" spans="1:5" ht="15.6" x14ac:dyDescent="0.3">
      <c r="A2056" s="308" t="s">
        <v>415</v>
      </c>
      <c r="B2056" s="309">
        <v>123</v>
      </c>
      <c r="C2056" s="309">
        <v>50</v>
      </c>
      <c r="D2056" s="309">
        <v>126</v>
      </c>
      <c r="E2056" s="310">
        <f t="shared" ref="E2056:E2060" si="376">(C2056+D2056)-B2056</f>
        <v>53</v>
      </c>
    </row>
    <row r="2057" spans="1:5" ht="15.6" x14ac:dyDescent="0.3">
      <c r="A2057" s="308" t="s">
        <v>416</v>
      </c>
      <c r="B2057" s="309">
        <v>127</v>
      </c>
      <c r="C2057" s="309">
        <v>0</v>
      </c>
      <c r="D2057" s="309">
        <v>127</v>
      </c>
      <c r="E2057" s="310">
        <f t="shared" si="376"/>
        <v>0</v>
      </c>
    </row>
    <row r="2058" spans="1:5" ht="15.6" x14ac:dyDescent="0.3">
      <c r="A2058" s="311" t="s">
        <v>417</v>
      </c>
      <c r="B2058" s="312">
        <v>500</v>
      </c>
      <c r="C2058" s="312">
        <v>0</v>
      </c>
      <c r="D2058" s="312">
        <v>540</v>
      </c>
      <c r="E2058" s="310">
        <f t="shared" si="376"/>
        <v>40</v>
      </c>
    </row>
    <row r="2059" spans="1:5" ht="15.6" x14ac:dyDescent="0.3">
      <c r="A2059" s="313" t="s">
        <v>419</v>
      </c>
      <c r="B2059" s="314">
        <v>213</v>
      </c>
      <c r="C2059" s="314">
        <v>0</v>
      </c>
      <c r="D2059" s="314">
        <v>233</v>
      </c>
      <c r="E2059" s="310">
        <f t="shared" si="376"/>
        <v>20</v>
      </c>
    </row>
    <row r="2060" spans="1:5" ht="15.6" x14ac:dyDescent="0.3">
      <c r="A2060" s="313" t="s">
        <v>422</v>
      </c>
      <c r="B2060" s="313">
        <v>337</v>
      </c>
      <c r="C2060" s="313">
        <v>0</v>
      </c>
      <c r="D2060" s="313">
        <v>381</v>
      </c>
      <c r="E2060" s="319">
        <f t="shared" si="376"/>
        <v>44</v>
      </c>
    </row>
    <row r="2061" spans="1:5" ht="15.6" x14ac:dyDescent="0.3">
      <c r="A2061" s="320" t="s">
        <v>418</v>
      </c>
      <c r="B2061" s="317">
        <f t="shared" ref="B2061:E2061" si="377">SUM(B2053:B2060)</f>
        <v>1792</v>
      </c>
      <c r="C2061" s="316">
        <f t="shared" si="377"/>
        <v>50</v>
      </c>
      <c r="D2061" s="317">
        <f t="shared" si="377"/>
        <v>1998</v>
      </c>
      <c r="E2061" s="318">
        <f t="shared" si="377"/>
        <v>256</v>
      </c>
    </row>
    <row r="2063" spans="1:5" ht="15.6" x14ac:dyDescent="0.3">
      <c r="A2063" s="305">
        <v>44968</v>
      </c>
      <c r="B2063" s="306"/>
      <c r="C2063" s="306"/>
      <c r="D2063" s="306"/>
      <c r="E2063" s="306"/>
    </row>
    <row r="2064" spans="1:5" ht="15.6" x14ac:dyDescent="0.3">
      <c r="A2064" s="307" t="s">
        <v>407</v>
      </c>
      <c r="B2064" s="298" t="s">
        <v>408</v>
      </c>
      <c r="C2064" s="298" t="s">
        <v>409</v>
      </c>
      <c r="D2064" s="298" t="s">
        <v>410</v>
      </c>
      <c r="E2064" s="292" t="s">
        <v>421</v>
      </c>
    </row>
    <row r="2065" spans="1:5" ht="15.6" x14ac:dyDescent="0.3">
      <c r="A2065" s="308" t="s">
        <v>412</v>
      </c>
      <c r="B2065" s="309">
        <v>313</v>
      </c>
      <c r="C2065" s="309">
        <v>200</v>
      </c>
      <c r="D2065" s="309">
        <v>156</v>
      </c>
      <c r="E2065" s="310">
        <f t="shared" ref="E2065:E2066" si="378">(C2065+D2065)-B2065</f>
        <v>43</v>
      </c>
    </row>
    <row r="2066" spans="1:5" ht="15.6" x14ac:dyDescent="0.3">
      <c r="A2066" s="308" t="s">
        <v>413</v>
      </c>
      <c r="B2066" s="309">
        <v>225</v>
      </c>
      <c r="C2066" s="309">
        <v>0</v>
      </c>
      <c r="D2066" s="309">
        <v>234</v>
      </c>
      <c r="E2066" s="310">
        <f t="shared" si="378"/>
        <v>9</v>
      </c>
    </row>
    <row r="2067" spans="1:5" ht="15.6" x14ac:dyDescent="0.3">
      <c r="A2067" s="308" t="s">
        <v>414</v>
      </c>
      <c r="B2067" s="309">
        <v>102</v>
      </c>
      <c r="C2067" s="309">
        <v>0</v>
      </c>
      <c r="D2067" s="309">
        <v>102</v>
      </c>
      <c r="E2067" s="310">
        <v>0</v>
      </c>
    </row>
    <row r="2068" spans="1:5" ht="15.6" x14ac:dyDescent="0.3">
      <c r="A2068" s="308" t="s">
        <v>415</v>
      </c>
      <c r="B2068" s="309">
        <v>161</v>
      </c>
      <c r="C2068" s="309">
        <v>200</v>
      </c>
      <c r="D2068" s="309">
        <v>123</v>
      </c>
      <c r="E2068" s="310">
        <f t="shared" ref="E2068:E2072" si="379">(C2068+D2068)-B2068</f>
        <v>162</v>
      </c>
    </row>
    <row r="2069" spans="1:5" ht="15.6" x14ac:dyDescent="0.3">
      <c r="A2069" s="308" t="s">
        <v>416</v>
      </c>
      <c r="B2069" s="309">
        <v>127</v>
      </c>
      <c r="C2069" s="309">
        <v>0</v>
      </c>
      <c r="D2069" s="309">
        <v>127</v>
      </c>
      <c r="E2069" s="310">
        <f t="shared" si="379"/>
        <v>0</v>
      </c>
    </row>
    <row r="2070" spans="1:5" ht="15.6" x14ac:dyDescent="0.3">
      <c r="A2070" s="311" t="s">
        <v>417</v>
      </c>
      <c r="B2070" s="312">
        <v>490</v>
      </c>
      <c r="C2070" s="312">
        <v>0</v>
      </c>
      <c r="D2070" s="312">
        <v>500</v>
      </c>
      <c r="E2070" s="310">
        <f t="shared" si="379"/>
        <v>10</v>
      </c>
    </row>
    <row r="2071" spans="1:5" ht="15.6" x14ac:dyDescent="0.3">
      <c r="A2071" s="313" t="s">
        <v>419</v>
      </c>
      <c r="B2071" s="314">
        <v>173</v>
      </c>
      <c r="C2071" s="314">
        <v>0</v>
      </c>
      <c r="D2071" s="314">
        <v>213</v>
      </c>
      <c r="E2071" s="310">
        <f t="shared" si="379"/>
        <v>40</v>
      </c>
    </row>
    <row r="2072" spans="1:5" ht="15.6" x14ac:dyDescent="0.3">
      <c r="A2072" s="313" t="s">
        <v>422</v>
      </c>
      <c r="B2072" s="313">
        <v>337</v>
      </c>
      <c r="C2072" s="313">
        <v>0</v>
      </c>
      <c r="D2072" s="313">
        <v>337</v>
      </c>
      <c r="E2072" s="319">
        <f t="shared" si="379"/>
        <v>0</v>
      </c>
    </row>
    <row r="2073" spans="1:5" ht="15.6" x14ac:dyDescent="0.3">
      <c r="A2073" s="320" t="s">
        <v>418</v>
      </c>
      <c r="B2073" s="317">
        <f t="shared" ref="B2073:E2073" si="380">SUM(B2065:B2072)</f>
        <v>1928</v>
      </c>
      <c r="C2073" s="316">
        <f t="shared" si="380"/>
        <v>400</v>
      </c>
      <c r="D2073" s="317">
        <f t="shared" si="380"/>
        <v>1792</v>
      </c>
      <c r="E2073" s="318">
        <f t="shared" si="380"/>
        <v>264</v>
      </c>
    </row>
    <row r="2075" spans="1:5" ht="15.6" x14ac:dyDescent="0.3">
      <c r="A2075" s="305">
        <v>44969</v>
      </c>
      <c r="B2075" s="306"/>
      <c r="C2075" s="306"/>
      <c r="D2075" s="306"/>
      <c r="E2075" s="306"/>
    </row>
    <row r="2076" spans="1:5" ht="15.6" x14ac:dyDescent="0.3">
      <c r="A2076" s="307" t="s">
        <v>407</v>
      </c>
      <c r="B2076" s="298" t="s">
        <v>408</v>
      </c>
      <c r="C2076" s="298" t="s">
        <v>409</v>
      </c>
      <c r="D2076" s="298" t="s">
        <v>410</v>
      </c>
      <c r="E2076" s="292" t="s">
        <v>421</v>
      </c>
    </row>
    <row r="2077" spans="1:5" ht="15.6" x14ac:dyDescent="0.3">
      <c r="A2077" s="308" t="s">
        <v>412</v>
      </c>
      <c r="B2077" s="309">
        <v>292</v>
      </c>
      <c r="C2077" s="309">
        <v>0</v>
      </c>
      <c r="D2077" s="309">
        <v>313</v>
      </c>
      <c r="E2077" s="310">
        <f t="shared" ref="E2077:E2078" si="381">(C2077+D2077)-B2077</f>
        <v>21</v>
      </c>
    </row>
    <row r="2078" spans="1:5" ht="15.6" x14ac:dyDescent="0.3">
      <c r="A2078" s="308" t="s">
        <v>413</v>
      </c>
      <c r="B2078" s="309">
        <v>210</v>
      </c>
      <c r="C2078" s="309">
        <v>0</v>
      </c>
      <c r="D2078" s="309">
        <v>225</v>
      </c>
      <c r="E2078" s="310">
        <f t="shared" si="381"/>
        <v>15</v>
      </c>
    </row>
    <row r="2079" spans="1:5" ht="15.6" x14ac:dyDescent="0.3">
      <c r="A2079" s="308" t="s">
        <v>414</v>
      </c>
      <c r="B2079" s="309">
        <v>102</v>
      </c>
      <c r="C2079" s="309">
        <v>0</v>
      </c>
      <c r="D2079" s="309">
        <v>102</v>
      </c>
      <c r="E2079" s="310">
        <v>0</v>
      </c>
    </row>
    <row r="2080" spans="1:5" ht="15.6" x14ac:dyDescent="0.3">
      <c r="A2080" s="308" t="s">
        <v>415</v>
      </c>
      <c r="B2080" s="309">
        <v>91</v>
      </c>
      <c r="C2080" s="309">
        <v>60</v>
      </c>
      <c r="D2080" s="309">
        <v>161</v>
      </c>
      <c r="E2080" s="310">
        <f t="shared" ref="E2080:E2084" si="382">(C2080+D2080)-B2080</f>
        <v>130</v>
      </c>
    </row>
    <row r="2081" spans="1:5" ht="15.6" x14ac:dyDescent="0.3">
      <c r="A2081" s="308" t="s">
        <v>416</v>
      </c>
      <c r="B2081" s="309">
        <v>122</v>
      </c>
      <c r="C2081" s="309">
        <v>0</v>
      </c>
      <c r="D2081" s="309">
        <v>127</v>
      </c>
      <c r="E2081" s="310">
        <f t="shared" si="382"/>
        <v>5</v>
      </c>
    </row>
    <row r="2082" spans="1:5" ht="15.6" x14ac:dyDescent="0.3">
      <c r="A2082" s="311" t="s">
        <v>417</v>
      </c>
      <c r="B2082" s="312">
        <v>490</v>
      </c>
      <c r="C2082" s="312">
        <v>0</v>
      </c>
      <c r="D2082" s="312">
        <v>490</v>
      </c>
      <c r="E2082" s="310">
        <f t="shared" si="382"/>
        <v>0</v>
      </c>
    </row>
    <row r="2083" spans="1:5" ht="15.6" x14ac:dyDescent="0.3">
      <c r="A2083" s="313" t="s">
        <v>419</v>
      </c>
      <c r="B2083" s="314">
        <v>173</v>
      </c>
      <c r="C2083" s="314">
        <v>0</v>
      </c>
      <c r="D2083" s="314">
        <v>173</v>
      </c>
      <c r="E2083" s="310">
        <f t="shared" si="382"/>
        <v>0</v>
      </c>
    </row>
    <row r="2084" spans="1:5" ht="15.6" x14ac:dyDescent="0.3">
      <c r="A2084" s="313" t="s">
        <v>422</v>
      </c>
      <c r="B2084" s="313">
        <v>328</v>
      </c>
      <c r="C2084" s="313">
        <v>0</v>
      </c>
      <c r="D2084" s="313">
        <v>337</v>
      </c>
      <c r="E2084" s="319">
        <f t="shared" si="382"/>
        <v>9</v>
      </c>
    </row>
    <row r="2085" spans="1:5" ht="15.6" x14ac:dyDescent="0.3">
      <c r="A2085" s="320" t="s">
        <v>418</v>
      </c>
      <c r="B2085" s="317">
        <f t="shared" ref="B2085:E2085" si="383">SUM(B2077:B2084)</f>
        <v>1808</v>
      </c>
      <c r="C2085" s="316">
        <f t="shared" si="383"/>
        <v>60</v>
      </c>
      <c r="D2085" s="317">
        <f t="shared" si="383"/>
        <v>1928</v>
      </c>
      <c r="E2085" s="318">
        <f t="shared" si="383"/>
        <v>180</v>
      </c>
    </row>
    <row r="2087" spans="1:5" ht="15.6" x14ac:dyDescent="0.3">
      <c r="A2087" s="305">
        <v>44970</v>
      </c>
      <c r="B2087" s="306"/>
      <c r="C2087" s="306"/>
      <c r="D2087" s="306"/>
      <c r="E2087" s="306"/>
    </row>
    <row r="2088" spans="1:5" ht="15.6" x14ac:dyDescent="0.3">
      <c r="A2088" s="307" t="s">
        <v>407</v>
      </c>
      <c r="B2088" s="298" t="s">
        <v>408</v>
      </c>
      <c r="C2088" s="298" t="s">
        <v>409</v>
      </c>
      <c r="D2088" s="298" t="s">
        <v>410</v>
      </c>
      <c r="E2088" s="292" t="s">
        <v>421</v>
      </c>
    </row>
    <row r="2089" spans="1:5" ht="15.6" x14ac:dyDescent="0.3">
      <c r="A2089" s="308" t="s">
        <v>412</v>
      </c>
      <c r="B2089" s="309">
        <v>240</v>
      </c>
      <c r="C2089" s="309">
        <v>0</v>
      </c>
      <c r="D2089" s="309">
        <v>292</v>
      </c>
      <c r="E2089" s="310">
        <f t="shared" ref="E2089:E2090" si="384">(C2089+D2089)-B2089</f>
        <v>52</v>
      </c>
    </row>
    <row r="2090" spans="1:5" ht="15.6" x14ac:dyDescent="0.3">
      <c r="A2090" s="308" t="s">
        <v>413</v>
      </c>
      <c r="B2090" s="309">
        <v>156</v>
      </c>
      <c r="C2090" s="309">
        <v>0</v>
      </c>
      <c r="D2090" s="309">
        <v>210</v>
      </c>
      <c r="E2090" s="310">
        <f t="shared" si="384"/>
        <v>54</v>
      </c>
    </row>
    <row r="2091" spans="1:5" ht="15.6" x14ac:dyDescent="0.3">
      <c r="A2091" s="308" t="s">
        <v>414</v>
      </c>
      <c r="B2091" s="309">
        <v>102</v>
      </c>
      <c r="C2091" s="309">
        <v>0</v>
      </c>
      <c r="D2091" s="309">
        <v>102</v>
      </c>
      <c r="E2091" s="310">
        <v>0</v>
      </c>
    </row>
    <row r="2092" spans="1:5" ht="15.6" x14ac:dyDescent="0.3">
      <c r="A2092" s="308" t="s">
        <v>415</v>
      </c>
      <c r="B2092" s="309">
        <v>84</v>
      </c>
      <c r="C2092" s="309">
        <v>240</v>
      </c>
      <c r="D2092" s="309">
        <v>91</v>
      </c>
      <c r="E2092" s="310">
        <f t="shared" ref="E2092:E2096" si="385">(C2092+D2092)-B2092</f>
        <v>247</v>
      </c>
    </row>
    <row r="2093" spans="1:5" ht="15.6" x14ac:dyDescent="0.3">
      <c r="A2093" s="308" t="s">
        <v>416</v>
      </c>
      <c r="B2093" s="309">
        <v>106</v>
      </c>
      <c r="C2093" s="309">
        <v>0</v>
      </c>
      <c r="D2093" s="309">
        <v>122</v>
      </c>
      <c r="E2093" s="310">
        <f t="shared" si="385"/>
        <v>16</v>
      </c>
    </row>
    <row r="2094" spans="1:5" ht="15.6" x14ac:dyDescent="0.3">
      <c r="A2094" s="311" t="s">
        <v>417</v>
      </c>
      <c r="B2094" s="312">
        <v>490</v>
      </c>
      <c r="C2094" s="312">
        <v>0</v>
      </c>
      <c r="D2094" s="312">
        <v>490</v>
      </c>
      <c r="E2094" s="310">
        <f t="shared" si="385"/>
        <v>0</v>
      </c>
    </row>
    <row r="2095" spans="1:5" ht="15.6" x14ac:dyDescent="0.3">
      <c r="A2095" s="313" t="s">
        <v>419</v>
      </c>
      <c r="B2095" s="314">
        <v>173</v>
      </c>
      <c r="C2095" s="314">
        <v>0</v>
      </c>
      <c r="D2095" s="314">
        <v>173</v>
      </c>
      <c r="E2095" s="310">
        <f t="shared" si="385"/>
        <v>0</v>
      </c>
    </row>
    <row r="2096" spans="1:5" ht="15.6" x14ac:dyDescent="0.3">
      <c r="A2096" s="313" t="s">
        <v>422</v>
      </c>
      <c r="B2096" s="313">
        <v>313</v>
      </c>
      <c r="C2096" s="313">
        <v>0</v>
      </c>
      <c r="D2096" s="313">
        <v>328</v>
      </c>
      <c r="E2096" s="319">
        <f t="shared" si="385"/>
        <v>15</v>
      </c>
    </row>
    <row r="2097" spans="1:5" ht="15.6" x14ac:dyDescent="0.3">
      <c r="A2097" s="320" t="s">
        <v>418</v>
      </c>
      <c r="B2097" s="317">
        <f t="shared" ref="B2097:E2097" si="386">SUM(B2089:B2096)</f>
        <v>1664</v>
      </c>
      <c r="C2097" s="316">
        <f t="shared" si="386"/>
        <v>240</v>
      </c>
      <c r="D2097" s="317">
        <f t="shared" si="386"/>
        <v>1808</v>
      </c>
      <c r="E2097" s="318">
        <f t="shared" si="386"/>
        <v>384</v>
      </c>
    </row>
    <row r="2099" spans="1:5" ht="15.6" x14ac:dyDescent="0.3">
      <c r="A2099" s="305">
        <v>44971</v>
      </c>
      <c r="B2099" s="306"/>
      <c r="C2099" s="306"/>
      <c r="D2099" s="306"/>
      <c r="E2099" s="306"/>
    </row>
    <row r="2100" spans="1:5" ht="15.6" x14ac:dyDescent="0.3">
      <c r="A2100" s="307" t="s">
        <v>407</v>
      </c>
      <c r="B2100" s="298" t="s">
        <v>408</v>
      </c>
      <c r="C2100" s="298" t="s">
        <v>409</v>
      </c>
      <c r="D2100" s="298" t="s">
        <v>410</v>
      </c>
      <c r="E2100" s="292" t="s">
        <v>421</v>
      </c>
    </row>
    <row r="2101" spans="1:5" ht="15.6" x14ac:dyDescent="0.3">
      <c r="A2101" s="308" t="s">
        <v>412</v>
      </c>
      <c r="B2101" s="309">
        <v>188</v>
      </c>
      <c r="C2101" s="309">
        <v>0</v>
      </c>
      <c r="D2101" s="309">
        <v>240</v>
      </c>
      <c r="E2101" s="310">
        <f t="shared" ref="E2101:E2102" si="387">(C2101+D2101)-B2101</f>
        <v>52</v>
      </c>
    </row>
    <row r="2102" spans="1:5" ht="15.6" x14ac:dyDescent="0.3">
      <c r="A2102" s="308" t="s">
        <v>413</v>
      </c>
      <c r="B2102" s="309">
        <v>156</v>
      </c>
      <c r="C2102" s="309">
        <v>0</v>
      </c>
      <c r="D2102" s="309">
        <v>156</v>
      </c>
      <c r="E2102" s="310">
        <f t="shared" si="387"/>
        <v>0</v>
      </c>
    </row>
    <row r="2103" spans="1:5" ht="15.6" x14ac:dyDescent="0.3">
      <c r="A2103" s="308" t="s">
        <v>414</v>
      </c>
      <c r="B2103" s="309">
        <v>102</v>
      </c>
      <c r="C2103" s="309">
        <v>0</v>
      </c>
      <c r="D2103" s="309">
        <v>102</v>
      </c>
      <c r="E2103" s="310">
        <v>0</v>
      </c>
    </row>
    <row r="2104" spans="1:5" ht="15.6" x14ac:dyDescent="0.3">
      <c r="A2104" s="308" t="s">
        <v>415</v>
      </c>
      <c r="B2104" s="309">
        <v>130</v>
      </c>
      <c r="C2104" s="309">
        <v>120</v>
      </c>
      <c r="D2104" s="309">
        <v>84</v>
      </c>
      <c r="E2104" s="310">
        <f t="shared" ref="E2104:E2108" si="388">(C2104+D2104)-B2104</f>
        <v>74</v>
      </c>
    </row>
    <row r="2105" spans="1:5" ht="15.6" x14ac:dyDescent="0.3">
      <c r="A2105" s="308" t="s">
        <v>416</v>
      </c>
      <c r="B2105" s="309">
        <v>56</v>
      </c>
      <c r="C2105" s="309">
        <v>0</v>
      </c>
      <c r="D2105" s="309">
        <v>106</v>
      </c>
      <c r="E2105" s="310">
        <f t="shared" si="388"/>
        <v>50</v>
      </c>
    </row>
    <row r="2106" spans="1:5" ht="15.6" x14ac:dyDescent="0.3">
      <c r="A2106" s="311" t="s">
        <v>417</v>
      </c>
      <c r="B2106" s="312">
        <v>450</v>
      </c>
      <c r="C2106" s="312">
        <v>0</v>
      </c>
      <c r="D2106" s="312">
        <v>490</v>
      </c>
      <c r="E2106" s="310">
        <f t="shared" si="388"/>
        <v>40</v>
      </c>
    </row>
    <row r="2107" spans="1:5" ht="15.6" x14ac:dyDescent="0.3">
      <c r="A2107" s="313" t="s">
        <v>419</v>
      </c>
      <c r="B2107" s="314">
        <v>173</v>
      </c>
      <c r="C2107" s="314">
        <v>0</v>
      </c>
      <c r="D2107" s="314">
        <v>173</v>
      </c>
      <c r="E2107" s="310">
        <f t="shared" si="388"/>
        <v>0</v>
      </c>
    </row>
    <row r="2108" spans="1:5" ht="15.6" x14ac:dyDescent="0.3">
      <c r="A2108" s="313" t="s">
        <v>422</v>
      </c>
      <c r="B2108" s="313">
        <v>302</v>
      </c>
      <c r="C2108" s="313">
        <v>0</v>
      </c>
      <c r="D2108" s="313">
        <v>313</v>
      </c>
      <c r="E2108" s="319">
        <f t="shared" si="388"/>
        <v>11</v>
      </c>
    </row>
    <row r="2109" spans="1:5" ht="15.6" x14ac:dyDescent="0.3">
      <c r="A2109" s="320" t="s">
        <v>418</v>
      </c>
      <c r="B2109" s="317">
        <f t="shared" ref="B2109:E2109" si="389">SUM(B2101:B2108)</f>
        <v>1557</v>
      </c>
      <c r="C2109" s="316">
        <f t="shared" si="389"/>
        <v>120</v>
      </c>
      <c r="D2109" s="317">
        <f t="shared" si="389"/>
        <v>1664</v>
      </c>
      <c r="E2109" s="318">
        <f t="shared" si="389"/>
        <v>227</v>
      </c>
    </row>
    <row r="2112" spans="1:5" ht="15.6" x14ac:dyDescent="0.3">
      <c r="A2112" s="305">
        <v>44972</v>
      </c>
      <c r="B2112" s="306"/>
      <c r="C2112" s="306"/>
      <c r="D2112" s="306"/>
      <c r="E2112" s="306"/>
    </row>
    <row r="2113" spans="1:5" ht="15.6" x14ac:dyDescent="0.3">
      <c r="A2113" s="307" t="s">
        <v>407</v>
      </c>
      <c r="B2113" s="298" t="s">
        <v>408</v>
      </c>
      <c r="C2113" s="298" t="s">
        <v>409</v>
      </c>
      <c r="D2113" s="298" t="s">
        <v>410</v>
      </c>
      <c r="E2113" s="292" t="s">
        <v>421</v>
      </c>
    </row>
    <row r="2114" spans="1:5" ht="15.6" x14ac:dyDescent="0.3">
      <c r="A2114" s="308" t="s">
        <v>412</v>
      </c>
      <c r="B2114" s="309">
        <v>188</v>
      </c>
      <c r="C2114" s="309">
        <v>0</v>
      </c>
      <c r="D2114" s="309">
        <v>188</v>
      </c>
      <c r="E2114" s="310">
        <f t="shared" ref="E2114:E2115" si="390">(C2114+D2114)-B2114</f>
        <v>0</v>
      </c>
    </row>
    <row r="2115" spans="1:5" ht="15.6" x14ac:dyDescent="0.3">
      <c r="A2115" s="308" t="s">
        <v>413</v>
      </c>
      <c r="B2115" s="309">
        <v>156</v>
      </c>
      <c r="C2115" s="309">
        <v>0</v>
      </c>
      <c r="D2115" s="309">
        <v>156</v>
      </c>
      <c r="E2115" s="310">
        <f t="shared" si="390"/>
        <v>0</v>
      </c>
    </row>
    <row r="2116" spans="1:5" ht="15.6" x14ac:dyDescent="0.3">
      <c r="A2116" s="308" t="s">
        <v>414</v>
      </c>
      <c r="B2116" s="309">
        <v>102</v>
      </c>
      <c r="C2116" s="309">
        <v>0</v>
      </c>
      <c r="D2116" s="309">
        <v>102</v>
      </c>
      <c r="E2116" s="310">
        <v>0</v>
      </c>
    </row>
    <row r="2117" spans="1:5" ht="15.6" x14ac:dyDescent="0.3">
      <c r="A2117" s="308" t="s">
        <v>415</v>
      </c>
      <c r="B2117" s="309">
        <v>263</v>
      </c>
      <c r="C2117" s="309">
        <v>180</v>
      </c>
      <c r="D2117" s="309">
        <v>130</v>
      </c>
      <c r="E2117" s="310">
        <f t="shared" ref="E2117:E2122" si="391">(C2117+D2117)-B2117</f>
        <v>47</v>
      </c>
    </row>
    <row r="2118" spans="1:5" ht="15.6" x14ac:dyDescent="0.3">
      <c r="A2118" s="308" t="s">
        <v>416</v>
      </c>
      <c r="B2118" s="309">
        <v>56</v>
      </c>
      <c r="C2118" s="309">
        <v>0</v>
      </c>
      <c r="D2118" s="309">
        <v>56</v>
      </c>
      <c r="E2118" s="310">
        <f t="shared" si="391"/>
        <v>0</v>
      </c>
    </row>
    <row r="2119" spans="1:5" ht="15.6" x14ac:dyDescent="0.3">
      <c r="A2119" s="311" t="s">
        <v>417</v>
      </c>
      <c r="B2119" s="312">
        <v>450</v>
      </c>
      <c r="C2119" s="312">
        <v>0</v>
      </c>
      <c r="D2119" s="312">
        <v>450</v>
      </c>
      <c r="E2119" s="310">
        <f t="shared" si="391"/>
        <v>0</v>
      </c>
    </row>
    <row r="2120" spans="1:5" ht="15.6" x14ac:dyDescent="0.3">
      <c r="A2120" s="321" t="s">
        <v>419</v>
      </c>
      <c r="B2120" s="314">
        <v>173</v>
      </c>
      <c r="C2120" s="314">
        <v>0</v>
      </c>
      <c r="D2120" s="314">
        <v>173</v>
      </c>
      <c r="E2120" s="310">
        <f t="shared" si="391"/>
        <v>0</v>
      </c>
    </row>
    <row r="2121" spans="1:5" ht="15.6" x14ac:dyDescent="0.3">
      <c r="A2121" s="321" t="s">
        <v>422</v>
      </c>
      <c r="B2121" s="313">
        <v>298</v>
      </c>
      <c r="C2121" s="313">
        <v>0</v>
      </c>
      <c r="D2121" s="313">
        <v>302</v>
      </c>
      <c r="E2121" s="322">
        <f t="shared" si="391"/>
        <v>4</v>
      </c>
    </row>
    <row r="2122" spans="1:5" ht="15.6" x14ac:dyDescent="0.3">
      <c r="A2122" s="321" t="s">
        <v>423</v>
      </c>
      <c r="B2122" s="313">
        <v>517</v>
      </c>
      <c r="C2122" s="313">
        <v>517</v>
      </c>
      <c r="D2122" s="313">
        <v>0</v>
      </c>
      <c r="E2122" s="319">
        <f t="shared" si="391"/>
        <v>0</v>
      </c>
    </row>
    <row r="2123" spans="1:5" ht="15.6" x14ac:dyDescent="0.3">
      <c r="A2123" s="320" t="s">
        <v>418</v>
      </c>
      <c r="B2123" s="317">
        <f t="shared" ref="B2123:E2123" si="392">SUM(B2114:B2122)</f>
        <v>2203</v>
      </c>
      <c r="C2123" s="316">
        <f t="shared" si="392"/>
        <v>697</v>
      </c>
      <c r="D2123" s="317">
        <f t="shared" si="392"/>
        <v>1557</v>
      </c>
      <c r="E2123" s="318">
        <f t="shared" si="392"/>
        <v>51</v>
      </c>
    </row>
    <row r="2125" spans="1:5" ht="15.6" x14ac:dyDescent="0.3">
      <c r="A2125" s="305">
        <v>44973</v>
      </c>
      <c r="B2125" s="306"/>
      <c r="C2125" s="306"/>
      <c r="D2125" s="306"/>
      <c r="E2125" s="306"/>
    </row>
    <row r="2126" spans="1:5" ht="15.6" x14ac:dyDescent="0.3">
      <c r="A2126" s="307" t="s">
        <v>407</v>
      </c>
      <c r="B2126" s="298" t="s">
        <v>408</v>
      </c>
      <c r="C2126" s="298" t="s">
        <v>409</v>
      </c>
      <c r="D2126" s="298" t="s">
        <v>410</v>
      </c>
      <c r="E2126" s="292" t="s">
        <v>421</v>
      </c>
    </row>
    <row r="2127" spans="1:5" ht="15.6" x14ac:dyDescent="0.3">
      <c r="A2127" s="308" t="s">
        <v>412</v>
      </c>
      <c r="B2127" s="309">
        <v>168</v>
      </c>
      <c r="C2127" s="309">
        <v>0</v>
      </c>
      <c r="D2127" s="309">
        <v>188</v>
      </c>
      <c r="E2127" s="310">
        <f t="shared" ref="E2127:E2128" si="393">(C2127+D2127)-B2127</f>
        <v>20</v>
      </c>
    </row>
    <row r="2128" spans="1:5" ht="15.6" x14ac:dyDescent="0.3">
      <c r="A2128" s="308" t="s">
        <v>413</v>
      </c>
      <c r="B2128" s="309">
        <v>156</v>
      </c>
      <c r="C2128" s="309">
        <v>0</v>
      </c>
      <c r="D2128" s="309">
        <v>156</v>
      </c>
      <c r="E2128" s="310">
        <f t="shared" si="393"/>
        <v>0</v>
      </c>
    </row>
    <row r="2129" spans="1:5" ht="15.6" x14ac:dyDescent="0.3">
      <c r="A2129" s="308" t="s">
        <v>414</v>
      </c>
      <c r="B2129" s="309">
        <v>102</v>
      </c>
      <c r="C2129" s="309">
        <v>0</v>
      </c>
      <c r="D2129" s="309">
        <v>102</v>
      </c>
      <c r="E2129" s="310">
        <v>0</v>
      </c>
    </row>
    <row r="2130" spans="1:5" ht="15.6" x14ac:dyDescent="0.3">
      <c r="A2130" s="308" t="s">
        <v>415</v>
      </c>
      <c r="B2130" s="309">
        <v>193</v>
      </c>
      <c r="C2130" s="309">
        <v>0</v>
      </c>
      <c r="D2130" s="309">
        <v>263</v>
      </c>
      <c r="E2130" s="310">
        <f t="shared" ref="E2130:E2135" si="394">(C2130+D2130)-B2130</f>
        <v>70</v>
      </c>
    </row>
    <row r="2131" spans="1:5" ht="15.6" x14ac:dyDescent="0.3">
      <c r="A2131" s="308" t="s">
        <v>416</v>
      </c>
      <c r="B2131" s="309">
        <v>49</v>
      </c>
      <c r="C2131" s="309">
        <v>0</v>
      </c>
      <c r="D2131" s="309">
        <v>56</v>
      </c>
      <c r="E2131" s="310">
        <f t="shared" si="394"/>
        <v>7</v>
      </c>
    </row>
    <row r="2132" spans="1:5" ht="15.6" x14ac:dyDescent="0.3">
      <c r="A2132" s="311" t="s">
        <v>417</v>
      </c>
      <c r="B2132" s="312">
        <v>450</v>
      </c>
      <c r="C2132" s="312">
        <v>0</v>
      </c>
      <c r="D2132" s="312">
        <v>450</v>
      </c>
      <c r="E2132" s="310">
        <f t="shared" si="394"/>
        <v>0</v>
      </c>
    </row>
    <row r="2133" spans="1:5" ht="15.6" x14ac:dyDescent="0.3">
      <c r="A2133" s="321" t="s">
        <v>419</v>
      </c>
      <c r="B2133" s="314">
        <v>170</v>
      </c>
      <c r="C2133" s="314">
        <v>0</v>
      </c>
      <c r="D2133" s="314">
        <v>173</v>
      </c>
      <c r="E2133" s="310">
        <f t="shared" si="394"/>
        <v>3</v>
      </c>
    </row>
    <row r="2134" spans="1:5" ht="15.6" x14ac:dyDescent="0.3">
      <c r="A2134" s="321" t="s">
        <v>422</v>
      </c>
      <c r="B2134" s="313">
        <v>283</v>
      </c>
      <c r="C2134" s="313">
        <v>0</v>
      </c>
      <c r="D2134" s="313">
        <v>298</v>
      </c>
      <c r="E2134" s="322">
        <f t="shared" si="394"/>
        <v>15</v>
      </c>
    </row>
    <row r="2135" spans="1:5" ht="15.6" x14ac:dyDescent="0.3">
      <c r="A2135" s="321" t="s">
        <v>423</v>
      </c>
      <c r="B2135" s="313">
        <v>517</v>
      </c>
      <c r="C2135" s="313">
        <v>0</v>
      </c>
      <c r="D2135" s="313">
        <v>517</v>
      </c>
      <c r="E2135" s="319">
        <f t="shared" si="394"/>
        <v>0</v>
      </c>
    </row>
    <row r="2136" spans="1:5" ht="15.6" x14ac:dyDescent="0.3">
      <c r="A2136" s="320" t="s">
        <v>418</v>
      </c>
      <c r="B2136" s="317">
        <f t="shared" ref="B2136:E2136" si="395">SUM(B2127:B2135)</f>
        <v>2088</v>
      </c>
      <c r="C2136" s="316">
        <f t="shared" si="395"/>
        <v>0</v>
      </c>
      <c r="D2136" s="317">
        <f t="shared" si="395"/>
        <v>2203</v>
      </c>
      <c r="E2136" s="318">
        <f t="shared" si="395"/>
        <v>115</v>
      </c>
    </row>
    <row r="2138" spans="1:5" ht="15.6" x14ac:dyDescent="0.3">
      <c r="A2138" s="305">
        <v>44974</v>
      </c>
      <c r="B2138" s="306"/>
      <c r="C2138" s="306"/>
      <c r="D2138" s="306"/>
      <c r="E2138" s="306"/>
    </row>
    <row r="2139" spans="1:5" ht="15.6" x14ac:dyDescent="0.3">
      <c r="A2139" s="307" t="s">
        <v>407</v>
      </c>
      <c r="B2139" s="298" t="s">
        <v>408</v>
      </c>
      <c r="C2139" s="298" t="s">
        <v>409</v>
      </c>
      <c r="D2139" s="298" t="s">
        <v>410</v>
      </c>
      <c r="E2139" s="292" t="s">
        <v>421</v>
      </c>
    </row>
    <row r="2140" spans="1:5" ht="15.6" x14ac:dyDescent="0.3">
      <c r="A2140" s="308" t="s">
        <v>412</v>
      </c>
      <c r="B2140" s="309">
        <v>156</v>
      </c>
      <c r="C2140" s="309">
        <v>0</v>
      </c>
      <c r="D2140" s="309">
        <v>168</v>
      </c>
      <c r="E2140" s="310">
        <f t="shared" ref="E2140:E2141" si="396">(C2140+D2140)-B2140</f>
        <v>12</v>
      </c>
    </row>
    <row r="2141" spans="1:5" ht="15.6" x14ac:dyDescent="0.3">
      <c r="A2141" s="308" t="s">
        <v>413</v>
      </c>
      <c r="B2141" s="309">
        <v>156</v>
      </c>
      <c r="C2141" s="309">
        <v>0</v>
      </c>
      <c r="D2141" s="309">
        <v>156</v>
      </c>
      <c r="E2141" s="310">
        <f t="shared" si="396"/>
        <v>0</v>
      </c>
    </row>
    <row r="2142" spans="1:5" ht="15.6" x14ac:dyDescent="0.3">
      <c r="A2142" s="308" t="s">
        <v>414</v>
      </c>
      <c r="B2142" s="309">
        <v>102</v>
      </c>
      <c r="C2142" s="309">
        <v>0</v>
      </c>
      <c r="D2142" s="309">
        <v>102</v>
      </c>
      <c r="E2142" s="310">
        <v>0</v>
      </c>
    </row>
    <row r="2143" spans="1:5" ht="15.6" x14ac:dyDescent="0.3">
      <c r="A2143" s="308" t="s">
        <v>415</v>
      </c>
      <c r="B2143" s="309">
        <v>88</v>
      </c>
      <c r="C2143" s="309">
        <v>0</v>
      </c>
      <c r="D2143" s="309">
        <v>193</v>
      </c>
      <c r="E2143" s="310">
        <f t="shared" ref="E2143:E2148" si="397">(C2143+D2143)-B2143</f>
        <v>105</v>
      </c>
    </row>
    <row r="2144" spans="1:5" ht="15.6" x14ac:dyDescent="0.3">
      <c r="A2144" s="308" t="s">
        <v>416</v>
      </c>
      <c r="B2144" s="309">
        <v>38</v>
      </c>
      <c r="C2144" s="309">
        <v>0</v>
      </c>
      <c r="D2144" s="309">
        <v>49</v>
      </c>
      <c r="E2144" s="310">
        <f t="shared" si="397"/>
        <v>11</v>
      </c>
    </row>
    <row r="2145" spans="1:5" ht="15.6" x14ac:dyDescent="0.3">
      <c r="A2145" s="311" t="s">
        <v>417</v>
      </c>
      <c r="B2145" s="312">
        <v>450</v>
      </c>
      <c r="C2145" s="312">
        <v>0</v>
      </c>
      <c r="D2145" s="312">
        <v>450</v>
      </c>
      <c r="E2145" s="310">
        <f t="shared" si="397"/>
        <v>0</v>
      </c>
    </row>
    <row r="2146" spans="1:5" ht="15.6" x14ac:dyDescent="0.3">
      <c r="A2146" s="321" t="s">
        <v>419</v>
      </c>
      <c r="B2146" s="314">
        <v>170</v>
      </c>
      <c r="C2146" s="314">
        <v>0</v>
      </c>
      <c r="D2146" s="314">
        <v>170</v>
      </c>
      <c r="E2146" s="310">
        <f t="shared" si="397"/>
        <v>0</v>
      </c>
    </row>
    <row r="2147" spans="1:5" ht="15.6" x14ac:dyDescent="0.3">
      <c r="A2147" s="321" t="s">
        <v>422</v>
      </c>
      <c r="B2147" s="313">
        <v>283</v>
      </c>
      <c r="C2147" s="313">
        <v>0</v>
      </c>
      <c r="D2147" s="313">
        <v>283</v>
      </c>
      <c r="E2147" s="322">
        <f t="shared" si="397"/>
        <v>0</v>
      </c>
    </row>
    <row r="2148" spans="1:5" ht="15.6" x14ac:dyDescent="0.3">
      <c r="A2148" s="321" t="s">
        <v>423</v>
      </c>
      <c r="B2148" s="313">
        <v>517</v>
      </c>
      <c r="C2148" s="313">
        <v>0</v>
      </c>
      <c r="D2148" s="313">
        <v>517</v>
      </c>
      <c r="E2148" s="319">
        <f t="shared" si="397"/>
        <v>0</v>
      </c>
    </row>
    <row r="2149" spans="1:5" ht="15.6" x14ac:dyDescent="0.3">
      <c r="A2149" s="320" t="s">
        <v>418</v>
      </c>
      <c r="B2149" s="317">
        <f t="shared" ref="B2149:E2149" si="398">SUM(B2140:B2148)</f>
        <v>1960</v>
      </c>
      <c r="C2149" s="316">
        <f t="shared" si="398"/>
        <v>0</v>
      </c>
      <c r="D2149" s="317">
        <f t="shared" si="398"/>
        <v>2088</v>
      </c>
      <c r="E2149" s="318">
        <f t="shared" si="398"/>
        <v>128</v>
      </c>
    </row>
    <row r="2151" spans="1:5" ht="15.6" x14ac:dyDescent="0.3">
      <c r="A2151" s="305">
        <v>44975</v>
      </c>
      <c r="B2151" s="306"/>
      <c r="C2151" s="306"/>
      <c r="D2151" s="306"/>
      <c r="E2151" s="306"/>
    </row>
    <row r="2152" spans="1:5" ht="15.6" x14ac:dyDescent="0.3">
      <c r="A2152" s="307" t="s">
        <v>407</v>
      </c>
      <c r="B2152" s="298" t="s">
        <v>408</v>
      </c>
      <c r="C2152" s="298" t="s">
        <v>409</v>
      </c>
      <c r="D2152" s="298" t="s">
        <v>410</v>
      </c>
      <c r="E2152" s="292" t="s">
        <v>421</v>
      </c>
    </row>
    <row r="2153" spans="1:5" ht="15.6" x14ac:dyDescent="0.3">
      <c r="A2153" s="308" t="s">
        <v>412</v>
      </c>
      <c r="B2153" s="309">
        <v>363</v>
      </c>
      <c r="C2153" s="309">
        <v>250</v>
      </c>
      <c r="D2153" s="309">
        <v>156</v>
      </c>
      <c r="E2153" s="310">
        <f t="shared" ref="E2153:E2154" si="399">(C2153+D2153)-B2153</f>
        <v>43</v>
      </c>
    </row>
    <row r="2154" spans="1:5" ht="15.6" x14ac:dyDescent="0.3">
      <c r="A2154" s="308" t="s">
        <v>413</v>
      </c>
      <c r="B2154" s="309">
        <v>406</v>
      </c>
      <c r="C2154" s="309">
        <v>350</v>
      </c>
      <c r="D2154" s="309">
        <v>156</v>
      </c>
      <c r="E2154" s="310">
        <f t="shared" si="399"/>
        <v>100</v>
      </c>
    </row>
    <row r="2155" spans="1:5" ht="15.6" x14ac:dyDescent="0.3">
      <c r="A2155" s="308" t="s">
        <v>414</v>
      </c>
      <c r="B2155" s="309">
        <v>102</v>
      </c>
      <c r="C2155" s="309">
        <v>0</v>
      </c>
      <c r="D2155" s="309">
        <v>102</v>
      </c>
      <c r="E2155" s="310">
        <v>0</v>
      </c>
    </row>
    <row r="2156" spans="1:5" ht="15.6" x14ac:dyDescent="0.3">
      <c r="A2156" s="308" t="s">
        <v>415</v>
      </c>
      <c r="B2156" s="309">
        <v>161</v>
      </c>
      <c r="C2156" s="309">
        <v>180</v>
      </c>
      <c r="D2156" s="309">
        <v>88</v>
      </c>
      <c r="E2156" s="310">
        <f t="shared" ref="E2156:E2161" si="400">(C2156+D2156)-B2156</f>
        <v>107</v>
      </c>
    </row>
    <row r="2157" spans="1:5" ht="15.6" x14ac:dyDescent="0.3">
      <c r="A2157" s="308" t="s">
        <v>416</v>
      </c>
      <c r="B2157" s="309">
        <v>30</v>
      </c>
      <c r="C2157" s="309">
        <v>0</v>
      </c>
      <c r="D2157" s="309">
        <v>38</v>
      </c>
      <c r="E2157" s="310">
        <f t="shared" si="400"/>
        <v>8</v>
      </c>
    </row>
    <row r="2158" spans="1:5" ht="15.6" x14ac:dyDescent="0.3">
      <c r="A2158" s="311" t="s">
        <v>417</v>
      </c>
      <c r="B2158" s="312">
        <v>450</v>
      </c>
      <c r="C2158" s="312">
        <v>0</v>
      </c>
      <c r="D2158" s="312">
        <v>450</v>
      </c>
      <c r="E2158" s="310">
        <f t="shared" si="400"/>
        <v>0</v>
      </c>
    </row>
    <row r="2159" spans="1:5" ht="15.6" x14ac:dyDescent="0.3">
      <c r="A2159" s="321" t="s">
        <v>419</v>
      </c>
      <c r="B2159" s="314">
        <v>170</v>
      </c>
      <c r="C2159" s="314">
        <v>0</v>
      </c>
      <c r="D2159" s="314">
        <v>170</v>
      </c>
      <c r="E2159" s="310">
        <f t="shared" si="400"/>
        <v>0</v>
      </c>
    </row>
    <row r="2160" spans="1:5" ht="15.6" x14ac:dyDescent="0.3">
      <c r="A2160" s="321" t="s">
        <v>422</v>
      </c>
      <c r="B2160" s="313">
        <v>268</v>
      </c>
      <c r="C2160" s="313">
        <v>0</v>
      </c>
      <c r="D2160" s="313">
        <v>283</v>
      </c>
      <c r="E2160" s="322">
        <f t="shared" si="400"/>
        <v>15</v>
      </c>
    </row>
    <row r="2161" spans="1:5" ht="15.6" x14ac:dyDescent="0.3">
      <c r="A2161" s="321" t="s">
        <v>423</v>
      </c>
      <c r="B2161" s="313">
        <v>450</v>
      </c>
      <c r="C2161" s="313">
        <v>0</v>
      </c>
      <c r="D2161" s="313">
        <v>517</v>
      </c>
      <c r="E2161" s="319">
        <f t="shared" si="400"/>
        <v>67</v>
      </c>
    </row>
    <row r="2162" spans="1:5" ht="15.6" x14ac:dyDescent="0.3">
      <c r="A2162" s="320" t="s">
        <v>418</v>
      </c>
      <c r="B2162" s="317">
        <f t="shared" ref="B2162:E2162" si="401">SUM(B2153:B2161)</f>
        <v>2400</v>
      </c>
      <c r="C2162" s="316">
        <f t="shared" si="401"/>
        <v>780</v>
      </c>
      <c r="D2162" s="317">
        <f t="shared" si="401"/>
        <v>1960</v>
      </c>
      <c r="E2162" s="318">
        <f t="shared" si="401"/>
        <v>340</v>
      </c>
    </row>
    <row r="2164" spans="1:5" ht="15.6" x14ac:dyDescent="0.3">
      <c r="A2164" s="305">
        <v>44976</v>
      </c>
      <c r="B2164" s="306"/>
      <c r="C2164" s="306"/>
      <c r="D2164" s="306"/>
      <c r="E2164" s="306"/>
    </row>
    <row r="2165" spans="1:5" ht="15.6" x14ac:dyDescent="0.3">
      <c r="A2165" s="307" t="s">
        <v>407</v>
      </c>
      <c r="B2165" s="298" t="s">
        <v>408</v>
      </c>
      <c r="C2165" s="298" t="s">
        <v>409</v>
      </c>
      <c r="D2165" s="298" t="s">
        <v>410</v>
      </c>
      <c r="E2165" s="292" t="s">
        <v>421</v>
      </c>
    </row>
    <row r="2166" spans="1:5" ht="15.6" x14ac:dyDescent="0.3">
      <c r="A2166" s="308" t="s">
        <v>412</v>
      </c>
      <c r="B2166" s="309">
        <v>300</v>
      </c>
      <c r="C2166" s="309">
        <v>0</v>
      </c>
      <c r="D2166" s="309">
        <v>363</v>
      </c>
      <c r="E2166" s="310">
        <f t="shared" ref="E2166:E2167" si="402">(C2166+D2166)-B2166</f>
        <v>63</v>
      </c>
    </row>
    <row r="2167" spans="1:5" ht="15.6" x14ac:dyDescent="0.3">
      <c r="A2167" s="308" t="s">
        <v>413</v>
      </c>
      <c r="B2167" s="309">
        <v>281</v>
      </c>
      <c r="C2167" s="309">
        <v>0</v>
      </c>
      <c r="D2167" s="309">
        <v>406</v>
      </c>
      <c r="E2167" s="310">
        <f t="shared" si="402"/>
        <v>125</v>
      </c>
    </row>
    <row r="2168" spans="1:5" ht="15.6" x14ac:dyDescent="0.3">
      <c r="A2168" s="308" t="s">
        <v>414</v>
      </c>
      <c r="B2168" s="309">
        <v>102</v>
      </c>
      <c r="C2168" s="309">
        <v>0</v>
      </c>
      <c r="D2168" s="309">
        <v>102</v>
      </c>
      <c r="E2168" s="310">
        <v>0</v>
      </c>
    </row>
    <row r="2169" spans="1:5" ht="15.6" x14ac:dyDescent="0.3">
      <c r="A2169" s="308" t="s">
        <v>415</v>
      </c>
      <c r="B2169" s="309">
        <v>161</v>
      </c>
      <c r="C2169" s="309">
        <v>0</v>
      </c>
      <c r="D2169" s="309">
        <v>161</v>
      </c>
      <c r="E2169" s="310">
        <f t="shared" ref="E2169:E2174" si="403">(C2169+D2169)-B2169</f>
        <v>0</v>
      </c>
    </row>
    <row r="2170" spans="1:5" ht="15.6" x14ac:dyDescent="0.3">
      <c r="A2170" s="308" t="s">
        <v>416</v>
      </c>
      <c r="B2170" s="309">
        <v>30</v>
      </c>
      <c r="C2170" s="309">
        <v>0</v>
      </c>
      <c r="D2170" s="309">
        <v>30</v>
      </c>
      <c r="E2170" s="310">
        <f t="shared" si="403"/>
        <v>0</v>
      </c>
    </row>
    <row r="2171" spans="1:5" ht="15.6" x14ac:dyDescent="0.3">
      <c r="A2171" s="311" t="s">
        <v>417</v>
      </c>
      <c r="B2171" s="312">
        <v>450</v>
      </c>
      <c r="C2171" s="312">
        <v>0</v>
      </c>
      <c r="D2171" s="312">
        <v>450</v>
      </c>
      <c r="E2171" s="310">
        <f t="shared" si="403"/>
        <v>0</v>
      </c>
    </row>
    <row r="2172" spans="1:5" ht="15.6" x14ac:dyDescent="0.3">
      <c r="A2172" s="321" t="s">
        <v>419</v>
      </c>
      <c r="B2172" s="314">
        <v>170</v>
      </c>
      <c r="C2172" s="314">
        <v>0</v>
      </c>
      <c r="D2172" s="314">
        <v>170</v>
      </c>
      <c r="E2172" s="310">
        <f t="shared" si="403"/>
        <v>0</v>
      </c>
    </row>
    <row r="2173" spans="1:5" ht="15.6" x14ac:dyDescent="0.3">
      <c r="A2173" s="321" t="s">
        <v>422</v>
      </c>
      <c r="B2173" s="313">
        <v>268</v>
      </c>
      <c r="C2173" s="313">
        <v>0</v>
      </c>
      <c r="D2173" s="313">
        <v>268</v>
      </c>
      <c r="E2173" s="322">
        <f t="shared" si="403"/>
        <v>0</v>
      </c>
    </row>
    <row r="2174" spans="1:5" ht="15.6" x14ac:dyDescent="0.3">
      <c r="A2174" s="321" t="s">
        <v>423</v>
      </c>
      <c r="B2174" s="313">
        <v>424</v>
      </c>
      <c r="C2174" s="313">
        <v>0</v>
      </c>
      <c r="D2174" s="313">
        <v>450</v>
      </c>
      <c r="E2174" s="319">
        <f t="shared" si="403"/>
        <v>26</v>
      </c>
    </row>
    <row r="2175" spans="1:5" ht="15.6" x14ac:dyDescent="0.3">
      <c r="A2175" s="320" t="s">
        <v>418</v>
      </c>
      <c r="B2175" s="317">
        <f t="shared" ref="B2175:E2175" si="404">SUM(B2166:B2174)</f>
        <v>2186</v>
      </c>
      <c r="C2175" s="316">
        <f t="shared" si="404"/>
        <v>0</v>
      </c>
      <c r="D2175" s="317">
        <f t="shared" si="404"/>
        <v>2400</v>
      </c>
      <c r="E2175" s="318">
        <f t="shared" si="404"/>
        <v>214</v>
      </c>
    </row>
    <row r="2177" spans="1:5" ht="15.6" x14ac:dyDescent="0.3">
      <c r="A2177" s="305">
        <v>44977</v>
      </c>
      <c r="B2177" s="306"/>
      <c r="C2177" s="306"/>
      <c r="D2177" s="306"/>
      <c r="E2177" s="306"/>
    </row>
    <row r="2178" spans="1:5" ht="15.6" x14ac:dyDescent="0.3">
      <c r="A2178" s="307" t="s">
        <v>407</v>
      </c>
      <c r="B2178" s="298" t="s">
        <v>408</v>
      </c>
      <c r="C2178" s="298" t="s">
        <v>409</v>
      </c>
      <c r="D2178" s="298" t="s">
        <v>410</v>
      </c>
      <c r="E2178" s="292" t="s">
        <v>421</v>
      </c>
    </row>
    <row r="2179" spans="1:5" ht="15.6" x14ac:dyDescent="0.3">
      <c r="A2179" s="308" t="s">
        <v>412</v>
      </c>
      <c r="B2179" s="309">
        <v>288</v>
      </c>
      <c r="C2179" s="309">
        <v>0</v>
      </c>
      <c r="D2179" s="309">
        <v>300</v>
      </c>
      <c r="E2179" s="310">
        <f t="shared" ref="E2179:E2180" si="405">(C2179+D2179)-B2179</f>
        <v>12</v>
      </c>
    </row>
    <row r="2180" spans="1:5" ht="15.6" x14ac:dyDescent="0.3">
      <c r="A2180" s="308" t="s">
        <v>413</v>
      </c>
      <c r="B2180" s="309">
        <v>234</v>
      </c>
      <c r="C2180" s="309">
        <v>0</v>
      </c>
      <c r="D2180" s="309">
        <v>281</v>
      </c>
      <c r="E2180" s="310">
        <f t="shared" si="405"/>
        <v>47</v>
      </c>
    </row>
    <row r="2181" spans="1:5" ht="15.6" x14ac:dyDescent="0.3">
      <c r="A2181" s="308" t="s">
        <v>414</v>
      </c>
      <c r="B2181" s="309">
        <v>102</v>
      </c>
      <c r="C2181" s="309">
        <v>0</v>
      </c>
      <c r="D2181" s="309">
        <v>102</v>
      </c>
      <c r="E2181" s="310">
        <v>0</v>
      </c>
    </row>
    <row r="2182" spans="1:5" ht="15.6" x14ac:dyDescent="0.3">
      <c r="A2182" s="308" t="s">
        <v>415</v>
      </c>
      <c r="B2182" s="309">
        <v>214</v>
      </c>
      <c r="C2182" s="309">
        <v>180</v>
      </c>
      <c r="D2182" s="309">
        <v>161</v>
      </c>
      <c r="E2182" s="310">
        <f t="shared" ref="E2182:E2187" si="406">(C2182+D2182)-B2182</f>
        <v>127</v>
      </c>
    </row>
    <row r="2183" spans="1:5" ht="15.6" x14ac:dyDescent="0.3">
      <c r="A2183" s="308" t="s">
        <v>416</v>
      </c>
      <c r="B2183" s="309">
        <v>30</v>
      </c>
      <c r="C2183" s="309">
        <v>0</v>
      </c>
      <c r="D2183" s="309">
        <v>30</v>
      </c>
      <c r="E2183" s="310">
        <f t="shared" si="406"/>
        <v>0</v>
      </c>
    </row>
    <row r="2184" spans="1:5" ht="15.6" x14ac:dyDescent="0.3">
      <c r="A2184" s="311" t="s">
        <v>417</v>
      </c>
      <c r="B2184" s="312">
        <v>430</v>
      </c>
      <c r="C2184" s="312">
        <v>0</v>
      </c>
      <c r="D2184" s="312">
        <v>450</v>
      </c>
      <c r="E2184" s="310">
        <f t="shared" si="406"/>
        <v>20</v>
      </c>
    </row>
    <row r="2185" spans="1:5" ht="15.6" x14ac:dyDescent="0.3">
      <c r="A2185" s="321" t="s">
        <v>419</v>
      </c>
      <c r="B2185" s="314">
        <v>170</v>
      </c>
      <c r="C2185" s="314">
        <v>0</v>
      </c>
      <c r="D2185" s="314">
        <v>170</v>
      </c>
      <c r="E2185" s="310">
        <f t="shared" si="406"/>
        <v>0</v>
      </c>
    </row>
    <row r="2186" spans="1:5" ht="15.6" x14ac:dyDescent="0.3">
      <c r="A2186" s="321" t="s">
        <v>422</v>
      </c>
      <c r="B2186" s="313">
        <v>227</v>
      </c>
      <c r="C2186" s="313">
        <v>0</v>
      </c>
      <c r="D2186" s="313">
        <v>268</v>
      </c>
      <c r="E2186" s="322">
        <f t="shared" si="406"/>
        <v>41</v>
      </c>
    </row>
    <row r="2187" spans="1:5" ht="15.6" x14ac:dyDescent="0.3">
      <c r="A2187" s="321" t="s">
        <v>423</v>
      </c>
      <c r="B2187" s="313">
        <v>424</v>
      </c>
      <c r="C2187" s="313">
        <v>0</v>
      </c>
      <c r="D2187" s="313">
        <v>424</v>
      </c>
      <c r="E2187" s="319">
        <f t="shared" si="406"/>
        <v>0</v>
      </c>
    </row>
    <row r="2188" spans="1:5" ht="15.6" x14ac:dyDescent="0.3">
      <c r="A2188" s="320" t="s">
        <v>418</v>
      </c>
      <c r="B2188" s="317">
        <f t="shared" ref="B2188:E2188" si="407">SUM(B2179:B2187)</f>
        <v>2119</v>
      </c>
      <c r="C2188" s="316">
        <f t="shared" si="407"/>
        <v>180</v>
      </c>
      <c r="D2188" s="317">
        <f t="shared" si="407"/>
        <v>2186</v>
      </c>
      <c r="E2188" s="318">
        <f t="shared" si="407"/>
        <v>247</v>
      </c>
    </row>
    <row r="2190" spans="1:5" ht="15.6" x14ac:dyDescent="0.3">
      <c r="A2190" s="305">
        <v>44978</v>
      </c>
      <c r="B2190" s="306"/>
      <c r="C2190" s="306"/>
      <c r="D2190" s="306"/>
      <c r="E2190" s="306"/>
    </row>
    <row r="2191" spans="1:5" ht="15.6" x14ac:dyDescent="0.3">
      <c r="A2191" s="307" t="s">
        <v>407</v>
      </c>
      <c r="B2191" s="298" t="s">
        <v>408</v>
      </c>
      <c r="C2191" s="298" t="s">
        <v>409</v>
      </c>
      <c r="D2191" s="298" t="s">
        <v>410</v>
      </c>
      <c r="E2191" s="292" t="s">
        <v>421</v>
      </c>
    </row>
    <row r="2192" spans="1:5" ht="15.6" x14ac:dyDescent="0.3">
      <c r="A2192" s="308" t="s">
        <v>412</v>
      </c>
      <c r="B2192" s="309">
        <v>288</v>
      </c>
      <c r="C2192" s="309">
        <v>0</v>
      </c>
      <c r="D2192" s="309">
        <v>288</v>
      </c>
      <c r="E2192" s="310">
        <f t="shared" ref="E2192:E2193" si="408">(C2192+D2192)-B2192</f>
        <v>0</v>
      </c>
    </row>
    <row r="2193" spans="1:5" ht="15.6" x14ac:dyDescent="0.3">
      <c r="A2193" s="308" t="s">
        <v>413</v>
      </c>
      <c r="B2193" s="309">
        <v>234</v>
      </c>
      <c r="C2193" s="309">
        <v>0</v>
      </c>
      <c r="D2193" s="309">
        <v>234</v>
      </c>
      <c r="E2193" s="310">
        <f t="shared" si="408"/>
        <v>0</v>
      </c>
    </row>
    <row r="2194" spans="1:5" ht="15.6" x14ac:dyDescent="0.3">
      <c r="A2194" s="308" t="s">
        <v>414</v>
      </c>
      <c r="B2194" s="309">
        <v>102</v>
      </c>
      <c r="C2194" s="309">
        <v>0</v>
      </c>
      <c r="D2194" s="309">
        <v>102</v>
      </c>
      <c r="E2194" s="310">
        <v>0</v>
      </c>
    </row>
    <row r="2195" spans="1:5" ht="15.6" x14ac:dyDescent="0.3">
      <c r="A2195" s="308" t="s">
        <v>415</v>
      </c>
      <c r="B2195" s="309">
        <v>350</v>
      </c>
      <c r="C2195" s="309">
        <v>70</v>
      </c>
      <c r="D2195" s="309">
        <v>214</v>
      </c>
      <c r="E2195" s="310">
        <f t="shared" ref="E2195:E2200" si="409">(C2195+D2195)-B2195</f>
        <v>-66</v>
      </c>
    </row>
    <row r="2196" spans="1:5" ht="15.6" x14ac:dyDescent="0.3">
      <c r="A2196" s="308" t="s">
        <v>416</v>
      </c>
      <c r="B2196" s="309">
        <v>30</v>
      </c>
      <c r="C2196" s="309">
        <v>0</v>
      </c>
      <c r="D2196" s="309">
        <v>30</v>
      </c>
      <c r="E2196" s="310">
        <f t="shared" si="409"/>
        <v>0</v>
      </c>
    </row>
    <row r="2197" spans="1:5" ht="15.6" x14ac:dyDescent="0.3">
      <c r="A2197" s="311" t="s">
        <v>417</v>
      </c>
      <c r="B2197" s="312">
        <v>430</v>
      </c>
      <c r="C2197" s="312">
        <v>0</v>
      </c>
      <c r="D2197" s="312">
        <v>430</v>
      </c>
      <c r="E2197" s="310">
        <f t="shared" si="409"/>
        <v>0</v>
      </c>
    </row>
    <row r="2198" spans="1:5" ht="15.6" x14ac:dyDescent="0.3">
      <c r="A2198" s="321" t="s">
        <v>419</v>
      </c>
      <c r="B2198" s="314">
        <v>170</v>
      </c>
      <c r="C2198" s="314">
        <v>0</v>
      </c>
      <c r="D2198" s="314">
        <v>170</v>
      </c>
      <c r="E2198" s="310">
        <f t="shared" si="409"/>
        <v>0</v>
      </c>
    </row>
    <row r="2199" spans="1:5" ht="15.6" x14ac:dyDescent="0.3">
      <c r="A2199" s="321" t="s">
        <v>422</v>
      </c>
      <c r="B2199" s="313">
        <v>223</v>
      </c>
      <c r="C2199" s="313">
        <v>0</v>
      </c>
      <c r="D2199" s="313">
        <v>227</v>
      </c>
      <c r="E2199" s="322">
        <f t="shared" si="409"/>
        <v>4</v>
      </c>
    </row>
    <row r="2200" spans="1:5" ht="15.6" x14ac:dyDescent="0.3">
      <c r="A2200" s="321" t="s">
        <v>423</v>
      </c>
      <c r="B2200" s="313">
        <v>387</v>
      </c>
      <c r="C2200" s="313">
        <v>0</v>
      </c>
      <c r="D2200" s="313">
        <v>424</v>
      </c>
      <c r="E2200" s="319">
        <f t="shared" si="409"/>
        <v>37</v>
      </c>
    </row>
    <row r="2201" spans="1:5" ht="15.6" x14ac:dyDescent="0.3">
      <c r="A2201" s="320" t="s">
        <v>418</v>
      </c>
      <c r="B2201" s="317">
        <f t="shared" ref="B2201:E2201" si="410">SUM(B2192:B2200)</f>
        <v>2214</v>
      </c>
      <c r="C2201" s="316">
        <f t="shared" si="410"/>
        <v>70</v>
      </c>
      <c r="D2201" s="317">
        <f t="shared" si="410"/>
        <v>2119</v>
      </c>
      <c r="E2201" s="318">
        <f t="shared" si="410"/>
        <v>-25</v>
      </c>
    </row>
    <row r="2203" spans="1:5" ht="15.6" x14ac:dyDescent="0.3">
      <c r="A2203" s="305">
        <v>44979</v>
      </c>
      <c r="B2203" s="306"/>
      <c r="C2203" s="306"/>
      <c r="D2203" s="306"/>
      <c r="E2203" s="306"/>
    </row>
    <row r="2204" spans="1:5" ht="15.6" x14ac:dyDescent="0.3">
      <c r="A2204" s="307" t="s">
        <v>407</v>
      </c>
      <c r="B2204" s="298" t="s">
        <v>408</v>
      </c>
      <c r="C2204" s="298" t="s">
        <v>409</v>
      </c>
      <c r="D2204" s="298" t="s">
        <v>410</v>
      </c>
      <c r="E2204" s="292" t="s">
        <v>421</v>
      </c>
    </row>
    <row r="2205" spans="1:5" ht="15.6" x14ac:dyDescent="0.3">
      <c r="A2205" s="308" t="s">
        <v>412</v>
      </c>
      <c r="B2205" s="309">
        <v>280</v>
      </c>
      <c r="C2205" s="309">
        <v>0</v>
      </c>
      <c r="D2205" s="309">
        <v>288</v>
      </c>
      <c r="E2205" s="310">
        <f t="shared" ref="E2205:E2206" si="411">(C2205+D2205)-B2205</f>
        <v>8</v>
      </c>
    </row>
    <row r="2206" spans="1:5" ht="15.6" x14ac:dyDescent="0.3">
      <c r="A2206" s="308" t="s">
        <v>413</v>
      </c>
      <c r="B2206" s="309">
        <v>234</v>
      </c>
      <c r="C2206" s="309">
        <v>0</v>
      </c>
      <c r="D2206" s="309">
        <v>234</v>
      </c>
      <c r="E2206" s="310">
        <f t="shared" si="411"/>
        <v>0</v>
      </c>
    </row>
    <row r="2207" spans="1:5" ht="15.6" x14ac:dyDescent="0.3">
      <c r="A2207" s="308" t="s">
        <v>414</v>
      </c>
      <c r="B2207" s="309">
        <v>102</v>
      </c>
      <c r="C2207" s="309">
        <v>0</v>
      </c>
      <c r="D2207" s="309">
        <v>102</v>
      </c>
      <c r="E2207" s="310">
        <v>0</v>
      </c>
    </row>
    <row r="2208" spans="1:5" ht="15.6" x14ac:dyDescent="0.3">
      <c r="A2208" s="308" t="s">
        <v>415</v>
      </c>
      <c r="B2208" s="309">
        <v>266</v>
      </c>
      <c r="C2208" s="309">
        <v>40</v>
      </c>
      <c r="D2208" s="309">
        <v>350</v>
      </c>
      <c r="E2208" s="310">
        <f t="shared" ref="E2208:E2213" si="412">(C2208+D2208)-B2208</f>
        <v>124</v>
      </c>
    </row>
    <row r="2209" spans="1:5" ht="15.6" x14ac:dyDescent="0.3">
      <c r="A2209" s="308" t="s">
        <v>416</v>
      </c>
      <c r="B2209" s="309">
        <v>0</v>
      </c>
      <c r="C2209" s="309">
        <v>0</v>
      </c>
      <c r="D2209" s="309">
        <v>30</v>
      </c>
      <c r="E2209" s="310">
        <f t="shared" si="412"/>
        <v>30</v>
      </c>
    </row>
    <row r="2210" spans="1:5" ht="15.6" x14ac:dyDescent="0.3">
      <c r="A2210" s="311" t="s">
        <v>417</v>
      </c>
      <c r="B2210" s="312">
        <v>430</v>
      </c>
      <c r="C2210" s="312">
        <v>0</v>
      </c>
      <c r="D2210" s="312">
        <v>430</v>
      </c>
      <c r="E2210" s="310">
        <f t="shared" si="412"/>
        <v>0</v>
      </c>
    </row>
    <row r="2211" spans="1:5" ht="15.6" x14ac:dyDescent="0.3">
      <c r="A2211" s="321" t="s">
        <v>419</v>
      </c>
      <c r="B2211" s="314">
        <v>170</v>
      </c>
      <c r="C2211" s="314">
        <v>0</v>
      </c>
      <c r="D2211" s="314">
        <v>170</v>
      </c>
      <c r="E2211" s="310">
        <f t="shared" si="412"/>
        <v>0</v>
      </c>
    </row>
    <row r="2212" spans="1:5" ht="15.6" x14ac:dyDescent="0.3">
      <c r="A2212" s="321" t="s">
        <v>422</v>
      </c>
      <c r="B2212" s="313">
        <v>493</v>
      </c>
      <c r="C2212" s="313">
        <v>300</v>
      </c>
      <c r="D2212" s="313">
        <v>223</v>
      </c>
      <c r="E2212" s="322">
        <f t="shared" si="412"/>
        <v>30</v>
      </c>
    </row>
    <row r="2213" spans="1:5" ht="15.6" x14ac:dyDescent="0.3">
      <c r="A2213" s="321" t="s">
        <v>423</v>
      </c>
      <c r="B2213" s="313">
        <v>360</v>
      </c>
      <c r="C2213" s="313">
        <v>0</v>
      </c>
      <c r="D2213" s="313">
        <v>387</v>
      </c>
      <c r="E2213" s="319">
        <f t="shared" si="412"/>
        <v>27</v>
      </c>
    </row>
    <row r="2214" spans="1:5" ht="15.6" x14ac:dyDescent="0.3">
      <c r="A2214" s="320" t="s">
        <v>418</v>
      </c>
      <c r="B2214" s="317">
        <f t="shared" ref="B2214:E2214" si="413">SUM(B2205:B2213)</f>
        <v>2335</v>
      </c>
      <c r="C2214" s="316">
        <f t="shared" si="413"/>
        <v>340</v>
      </c>
      <c r="D2214" s="317">
        <f t="shared" si="413"/>
        <v>2214</v>
      </c>
      <c r="E2214" s="318">
        <f t="shared" si="413"/>
        <v>219</v>
      </c>
    </row>
    <row r="2216" spans="1:5" ht="15.6" x14ac:dyDescent="0.3">
      <c r="A2216" s="305">
        <v>44980</v>
      </c>
      <c r="B2216" s="306"/>
      <c r="C2216" s="306"/>
      <c r="D2216" s="306"/>
      <c r="E2216" s="306"/>
    </row>
    <row r="2217" spans="1:5" ht="15.6" x14ac:dyDescent="0.3">
      <c r="A2217" s="307" t="s">
        <v>407</v>
      </c>
      <c r="B2217" s="298" t="s">
        <v>408</v>
      </c>
      <c r="C2217" s="298" t="s">
        <v>409</v>
      </c>
      <c r="D2217" s="298" t="s">
        <v>410</v>
      </c>
      <c r="E2217" s="292" t="s">
        <v>421</v>
      </c>
    </row>
    <row r="2218" spans="1:5" ht="15.6" x14ac:dyDescent="0.3">
      <c r="A2218" s="308" t="s">
        <v>412</v>
      </c>
      <c r="B2218" s="309">
        <v>250</v>
      </c>
      <c r="C2218" s="309">
        <v>0</v>
      </c>
      <c r="D2218" s="309">
        <v>280</v>
      </c>
      <c r="E2218" s="310">
        <f t="shared" ref="E2218:E2219" si="414">(C2218+D2218)-B2218</f>
        <v>30</v>
      </c>
    </row>
    <row r="2219" spans="1:5" ht="15.6" x14ac:dyDescent="0.3">
      <c r="A2219" s="308" t="s">
        <v>413</v>
      </c>
      <c r="B2219" s="309">
        <v>234</v>
      </c>
      <c r="C2219" s="309">
        <v>0</v>
      </c>
      <c r="D2219" s="309">
        <v>234</v>
      </c>
      <c r="E2219" s="310">
        <f t="shared" si="414"/>
        <v>0</v>
      </c>
    </row>
    <row r="2220" spans="1:5" ht="15.6" x14ac:dyDescent="0.3">
      <c r="A2220" s="308" t="s">
        <v>414</v>
      </c>
      <c r="B2220" s="309">
        <v>102</v>
      </c>
      <c r="C2220" s="309">
        <v>0</v>
      </c>
      <c r="D2220" s="309">
        <v>102</v>
      </c>
      <c r="E2220" s="310">
        <v>0</v>
      </c>
    </row>
    <row r="2221" spans="1:5" ht="15.6" x14ac:dyDescent="0.3">
      <c r="A2221" s="308" t="s">
        <v>415</v>
      </c>
      <c r="B2221" s="309">
        <v>210</v>
      </c>
      <c r="C2221" s="309">
        <v>0</v>
      </c>
      <c r="D2221" s="309">
        <v>266</v>
      </c>
      <c r="E2221" s="310">
        <f t="shared" ref="E2221:E2226" si="415">(C2221+D2221)-B2221</f>
        <v>56</v>
      </c>
    </row>
    <row r="2222" spans="1:5" ht="15.6" x14ac:dyDescent="0.3">
      <c r="A2222" s="308" t="s">
        <v>416</v>
      </c>
      <c r="B2222" s="309">
        <v>0</v>
      </c>
      <c r="C2222" s="309">
        <v>0</v>
      </c>
      <c r="D2222" s="309">
        <v>0</v>
      </c>
      <c r="E2222" s="310">
        <f t="shared" si="415"/>
        <v>0</v>
      </c>
    </row>
    <row r="2223" spans="1:5" ht="15.6" x14ac:dyDescent="0.3">
      <c r="A2223" s="311" t="s">
        <v>417</v>
      </c>
      <c r="B2223" s="312">
        <v>420</v>
      </c>
      <c r="C2223" s="312">
        <v>0</v>
      </c>
      <c r="D2223" s="312">
        <v>430</v>
      </c>
      <c r="E2223" s="310">
        <f t="shared" si="415"/>
        <v>10</v>
      </c>
    </row>
    <row r="2224" spans="1:5" ht="15.6" x14ac:dyDescent="0.3">
      <c r="A2224" s="321" t="s">
        <v>419</v>
      </c>
      <c r="B2224" s="314">
        <v>145</v>
      </c>
      <c r="C2224" s="314">
        <v>0</v>
      </c>
      <c r="D2224" s="314">
        <v>170</v>
      </c>
      <c r="E2224" s="310">
        <f t="shared" si="415"/>
        <v>25</v>
      </c>
    </row>
    <row r="2225" spans="1:5" ht="15.6" x14ac:dyDescent="0.3">
      <c r="A2225" s="321" t="s">
        <v>422</v>
      </c>
      <c r="B2225" s="313">
        <v>460</v>
      </c>
      <c r="C2225" s="313">
        <v>0</v>
      </c>
      <c r="D2225" s="313">
        <v>493</v>
      </c>
      <c r="E2225" s="322">
        <f t="shared" si="415"/>
        <v>33</v>
      </c>
    </row>
    <row r="2226" spans="1:5" ht="15.6" x14ac:dyDescent="0.3">
      <c r="A2226" s="321" t="s">
        <v>423</v>
      </c>
      <c r="B2226" s="313">
        <v>360</v>
      </c>
      <c r="C2226" s="313">
        <v>0</v>
      </c>
      <c r="D2226" s="313">
        <v>360</v>
      </c>
      <c r="E2226" s="319">
        <f t="shared" si="415"/>
        <v>0</v>
      </c>
    </row>
    <row r="2227" spans="1:5" ht="15.6" x14ac:dyDescent="0.3">
      <c r="A2227" s="320" t="s">
        <v>418</v>
      </c>
      <c r="B2227" s="317">
        <f t="shared" ref="B2227:E2227" si="416">SUM(B2218:B2226)</f>
        <v>2181</v>
      </c>
      <c r="C2227" s="316">
        <f t="shared" si="416"/>
        <v>0</v>
      </c>
      <c r="D2227" s="317">
        <f t="shared" si="416"/>
        <v>2335</v>
      </c>
      <c r="E2227" s="318">
        <f t="shared" si="416"/>
        <v>154</v>
      </c>
    </row>
    <row r="2229" spans="1:5" ht="15.6" x14ac:dyDescent="0.3">
      <c r="A2229" s="305">
        <v>44981</v>
      </c>
      <c r="B2229" s="306"/>
      <c r="C2229" s="306"/>
      <c r="D2229" s="306"/>
      <c r="E2229" s="306"/>
    </row>
    <row r="2230" spans="1:5" ht="15.6" x14ac:dyDescent="0.3">
      <c r="A2230" s="307" t="s">
        <v>407</v>
      </c>
      <c r="B2230" s="298" t="s">
        <v>408</v>
      </c>
      <c r="C2230" s="298" t="s">
        <v>409</v>
      </c>
      <c r="D2230" s="298" t="s">
        <v>410</v>
      </c>
      <c r="E2230" s="292" t="s">
        <v>421</v>
      </c>
    </row>
    <row r="2231" spans="1:5" ht="15.6" x14ac:dyDescent="0.3">
      <c r="A2231" s="308" t="s">
        <v>412</v>
      </c>
      <c r="B2231" s="309">
        <v>250</v>
      </c>
      <c r="C2231" s="309">
        <v>0</v>
      </c>
      <c r="D2231" s="309">
        <v>250</v>
      </c>
      <c r="E2231" s="310">
        <f t="shared" ref="E2231:E2232" si="417">(C2231+D2231)-B2231</f>
        <v>0</v>
      </c>
    </row>
    <row r="2232" spans="1:5" ht="15.6" x14ac:dyDescent="0.3">
      <c r="A2232" s="308" t="s">
        <v>413</v>
      </c>
      <c r="B2232" s="309">
        <v>234</v>
      </c>
      <c r="C2232" s="309">
        <v>0</v>
      </c>
      <c r="D2232" s="309">
        <v>234</v>
      </c>
      <c r="E2232" s="310">
        <f t="shared" si="417"/>
        <v>0</v>
      </c>
    </row>
    <row r="2233" spans="1:5" ht="15.6" x14ac:dyDescent="0.3">
      <c r="A2233" s="308" t="s">
        <v>414</v>
      </c>
      <c r="B2233" s="309">
        <v>102</v>
      </c>
      <c r="C2233" s="309">
        <v>0</v>
      </c>
      <c r="D2233" s="309">
        <v>102</v>
      </c>
      <c r="E2233" s="310">
        <v>0</v>
      </c>
    </row>
    <row r="2234" spans="1:5" ht="15.6" x14ac:dyDescent="0.3">
      <c r="A2234" s="308" t="s">
        <v>415</v>
      </c>
      <c r="B2234" s="309">
        <v>189</v>
      </c>
      <c r="C2234" s="309">
        <v>0</v>
      </c>
      <c r="D2234" s="309">
        <v>210</v>
      </c>
      <c r="E2234" s="310">
        <f t="shared" ref="E2234:E2239" si="418">(C2234+D2234)-B2234</f>
        <v>21</v>
      </c>
    </row>
    <row r="2235" spans="1:5" ht="15.6" x14ac:dyDescent="0.3">
      <c r="A2235" s="308" t="s">
        <v>416</v>
      </c>
      <c r="B2235" s="309">
        <v>0</v>
      </c>
      <c r="C2235" s="309">
        <v>0</v>
      </c>
      <c r="D2235" s="309">
        <v>0</v>
      </c>
      <c r="E2235" s="310">
        <f t="shared" si="418"/>
        <v>0</v>
      </c>
    </row>
    <row r="2236" spans="1:5" ht="15.6" x14ac:dyDescent="0.3">
      <c r="A2236" s="311" t="s">
        <v>417</v>
      </c>
      <c r="B2236" s="312">
        <v>420</v>
      </c>
      <c r="C2236" s="312">
        <v>0</v>
      </c>
      <c r="D2236" s="312">
        <v>420</v>
      </c>
      <c r="E2236" s="310">
        <f t="shared" si="418"/>
        <v>0</v>
      </c>
    </row>
    <row r="2237" spans="1:5" ht="15.6" x14ac:dyDescent="0.3">
      <c r="A2237" s="321" t="s">
        <v>419</v>
      </c>
      <c r="B2237" s="314">
        <v>145</v>
      </c>
      <c r="C2237" s="314">
        <v>0</v>
      </c>
      <c r="D2237" s="314">
        <v>145</v>
      </c>
      <c r="E2237" s="310">
        <f t="shared" si="418"/>
        <v>0</v>
      </c>
    </row>
    <row r="2238" spans="1:5" ht="15.6" x14ac:dyDescent="0.3">
      <c r="A2238" s="321" t="s">
        <v>422</v>
      </c>
      <c r="B2238" s="313">
        <v>444</v>
      </c>
      <c r="C2238" s="313">
        <v>0</v>
      </c>
      <c r="D2238" s="313">
        <v>460</v>
      </c>
      <c r="E2238" s="322">
        <f t="shared" si="418"/>
        <v>16</v>
      </c>
    </row>
    <row r="2239" spans="1:5" ht="15.6" x14ac:dyDescent="0.3">
      <c r="A2239" s="321" t="s">
        <v>423</v>
      </c>
      <c r="B2239" s="313">
        <v>342</v>
      </c>
      <c r="C2239" s="313">
        <v>0</v>
      </c>
      <c r="D2239" s="313">
        <v>360</v>
      </c>
      <c r="E2239" s="319">
        <f t="shared" si="418"/>
        <v>18</v>
      </c>
    </row>
    <row r="2240" spans="1:5" ht="15.6" x14ac:dyDescent="0.3">
      <c r="A2240" s="320" t="s">
        <v>418</v>
      </c>
      <c r="B2240" s="317">
        <f t="shared" ref="B2240:E2240" si="419">SUM(B2231:B2239)</f>
        <v>2126</v>
      </c>
      <c r="C2240" s="316">
        <f t="shared" si="419"/>
        <v>0</v>
      </c>
      <c r="D2240" s="317">
        <f t="shared" si="419"/>
        <v>2181</v>
      </c>
      <c r="E2240" s="318">
        <f t="shared" si="419"/>
        <v>55</v>
      </c>
    </row>
    <row r="2242" spans="1:5" ht="15.6" x14ac:dyDescent="0.3">
      <c r="A2242" s="305">
        <v>44982</v>
      </c>
      <c r="B2242" s="306"/>
      <c r="C2242" s="306"/>
      <c r="D2242" s="306"/>
      <c r="E2242" s="306"/>
    </row>
    <row r="2243" spans="1:5" ht="15.6" x14ac:dyDescent="0.3">
      <c r="A2243" s="307" t="s">
        <v>407</v>
      </c>
      <c r="B2243" s="298" t="s">
        <v>408</v>
      </c>
      <c r="C2243" s="298" t="s">
        <v>409</v>
      </c>
      <c r="D2243" s="298" t="s">
        <v>410</v>
      </c>
      <c r="E2243" s="292" t="s">
        <v>421</v>
      </c>
    </row>
    <row r="2244" spans="1:5" ht="15.6" x14ac:dyDescent="0.3">
      <c r="A2244" s="308" t="s">
        <v>412</v>
      </c>
      <c r="B2244" s="309">
        <v>250</v>
      </c>
      <c r="C2244" s="309">
        <v>0</v>
      </c>
      <c r="D2244" s="309">
        <v>250</v>
      </c>
      <c r="E2244" s="310">
        <f t="shared" ref="E2244:E2245" si="420">(C2244+D2244)-B2244</f>
        <v>0</v>
      </c>
    </row>
    <row r="2245" spans="1:5" ht="15.6" x14ac:dyDescent="0.3">
      <c r="A2245" s="308" t="s">
        <v>413</v>
      </c>
      <c r="B2245" s="309">
        <v>234</v>
      </c>
      <c r="C2245" s="309">
        <v>0</v>
      </c>
      <c r="D2245" s="309">
        <v>234</v>
      </c>
      <c r="E2245" s="310">
        <f t="shared" si="420"/>
        <v>0</v>
      </c>
    </row>
    <row r="2246" spans="1:5" ht="15.6" x14ac:dyDescent="0.3">
      <c r="A2246" s="308" t="s">
        <v>414</v>
      </c>
      <c r="B2246" s="309">
        <v>102</v>
      </c>
      <c r="C2246" s="309">
        <v>0</v>
      </c>
      <c r="D2246" s="309">
        <v>102</v>
      </c>
      <c r="E2246" s="310">
        <v>0</v>
      </c>
    </row>
    <row r="2247" spans="1:5" ht="15.6" x14ac:dyDescent="0.3">
      <c r="A2247" s="308" t="s">
        <v>415</v>
      </c>
      <c r="B2247" s="309">
        <v>185</v>
      </c>
      <c r="C2247" s="309">
        <v>90</v>
      </c>
      <c r="D2247" s="309">
        <v>189</v>
      </c>
      <c r="E2247" s="310">
        <f t="shared" ref="E2247:E2252" si="421">(C2247+D2247)-B2247</f>
        <v>94</v>
      </c>
    </row>
    <row r="2248" spans="1:5" ht="15.6" x14ac:dyDescent="0.3">
      <c r="A2248" s="308" t="s">
        <v>416</v>
      </c>
      <c r="B2248" s="309">
        <v>0</v>
      </c>
      <c r="C2248" s="309">
        <v>0</v>
      </c>
      <c r="D2248" s="309">
        <v>0</v>
      </c>
      <c r="E2248" s="310">
        <f t="shared" si="421"/>
        <v>0</v>
      </c>
    </row>
    <row r="2249" spans="1:5" ht="15.6" x14ac:dyDescent="0.3">
      <c r="A2249" s="311" t="s">
        <v>417</v>
      </c>
      <c r="B2249" s="312">
        <v>420</v>
      </c>
      <c r="C2249" s="312">
        <v>0</v>
      </c>
      <c r="D2249" s="312">
        <v>420</v>
      </c>
      <c r="E2249" s="310">
        <f t="shared" si="421"/>
        <v>0</v>
      </c>
    </row>
    <row r="2250" spans="1:5" ht="15.6" x14ac:dyDescent="0.3">
      <c r="A2250" s="321" t="s">
        <v>419</v>
      </c>
      <c r="B2250" s="314">
        <v>145</v>
      </c>
      <c r="C2250" s="314">
        <v>0</v>
      </c>
      <c r="D2250" s="314">
        <v>145</v>
      </c>
      <c r="E2250" s="310">
        <f t="shared" si="421"/>
        <v>0</v>
      </c>
    </row>
    <row r="2251" spans="1:5" ht="15.6" x14ac:dyDescent="0.3">
      <c r="A2251" s="321" t="s">
        <v>422</v>
      </c>
      <c r="B2251" s="313">
        <v>441</v>
      </c>
      <c r="C2251" s="313">
        <v>0</v>
      </c>
      <c r="D2251" s="313">
        <v>444</v>
      </c>
      <c r="E2251" s="322">
        <f t="shared" si="421"/>
        <v>3</v>
      </c>
    </row>
    <row r="2252" spans="1:5" ht="15.6" x14ac:dyDescent="0.3">
      <c r="A2252" s="321" t="s">
        <v>423</v>
      </c>
      <c r="B2252" s="313">
        <v>342</v>
      </c>
      <c r="C2252" s="313">
        <v>0</v>
      </c>
      <c r="D2252" s="313">
        <v>342</v>
      </c>
      <c r="E2252" s="319">
        <f t="shared" si="421"/>
        <v>0</v>
      </c>
    </row>
    <row r="2253" spans="1:5" ht="15.6" x14ac:dyDescent="0.3">
      <c r="A2253" s="320" t="s">
        <v>418</v>
      </c>
      <c r="B2253" s="317">
        <f t="shared" ref="B2253:E2253" si="422">SUM(B2244:B2252)</f>
        <v>2119</v>
      </c>
      <c r="C2253" s="316">
        <f t="shared" si="422"/>
        <v>90</v>
      </c>
      <c r="D2253" s="317">
        <f t="shared" si="422"/>
        <v>2126</v>
      </c>
      <c r="E2253" s="318">
        <f t="shared" si="422"/>
        <v>97</v>
      </c>
    </row>
    <row r="2255" spans="1:5" ht="15.6" x14ac:dyDescent="0.3">
      <c r="A2255" s="305">
        <v>44983</v>
      </c>
      <c r="B2255" s="306"/>
      <c r="C2255" s="306"/>
      <c r="D2255" s="306"/>
      <c r="E2255" s="306"/>
    </row>
    <row r="2256" spans="1:5" ht="15.6" x14ac:dyDescent="0.3">
      <c r="A2256" s="307" t="s">
        <v>407</v>
      </c>
      <c r="B2256" s="298" t="s">
        <v>408</v>
      </c>
      <c r="C2256" s="298" t="s">
        <v>409</v>
      </c>
      <c r="D2256" s="298" t="s">
        <v>410</v>
      </c>
      <c r="E2256" s="292" t="s">
        <v>421</v>
      </c>
    </row>
    <row r="2257" spans="1:5" ht="15.6" x14ac:dyDescent="0.3">
      <c r="A2257" s="308" t="s">
        <v>412</v>
      </c>
      <c r="B2257" s="309">
        <v>250</v>
      </c>
      <c r="C2257" s="309">
        <v>0</v>
      </c>
      <c r="D2257" s="309">
        <v>250</v>
      </c>
      <c r="E2257" s="310">
        <f t="shared" ref="E2257:E2258" si="423">(C2257+D2257)-B2257</f>
        <v>0</v>
      </c>
    </row>
    <row r="2258" spans="1:5" ht="15.6" x14ac:dyDescent="0.3">
      <c r="A2258" s="308" t="s">
        <v>413</v>
      </c>
      <c r="B2258" s="309">
        <v>234</v>
      </c>
      <c r="C2258" s="309">
        <v>0</v>
      </c>
      <c r="D2258" s="309">
        <v>234</v>
      </c>
      <c r="E2258" s="310">
        <f t="shared" si="423"/>
        <v>0</v>
      </c>
    </row>
    <row r="2259" spans="1:5" ht="15.6" x14ac:dyDescent="0.3">
      <c r="A2259" s="308" t="s">
        <v>414</v>
      </c>
      <c r="B2259" s="309">
        <v>102</v>
      </c>
      <c r="C2259" s="309">
        <v>0</v>
      </c>
      <c r="D2259" s="309">
        <v>102</v>
      </c>
      <c r="E2259" s="310">
        <v>0</v>
      </c>
    </row>
    <row r="2260" spans="1:5" ht="15.6" x14ac:dyDescent="0.3">
      <c r="A2260" s="308" t="s">
        <v>415</v>
      </c>
      <c r="B2260" s="309">
        <v>0</v>
      </c>
      <c r="C2260" s="309">
        <v>210</v>
      </c>
      <c r="D2260" s="309">
        <v>185</v>
      </c>
      <c r="E2260" s="310">
        <f t="shared" ref="E2260:E2265" si="424">(C2260+D2260)-B2260</f>
        <v>395</v>
      </c>
    </row>
    <row r="2261" spans="1:5" ht="15.6" x14ac:dyDescent="0.3">
      <c r="A2261" s="308" t="s">
        <v>416</v>
      </c>
      <c r="B2261" s="309">
        <v>0</v>
      </c>
      <c r="C2261" s="309">
        <v>0</v>
      </c>
      <c r="D2261" s="309">
        <v>0</v>
      </c>
      <c r="E2261" s="310">
        <f t="shared" si="424"/>
        <v>0</v>
      </c>
    </row>
    <row r="2262" spans="1:5" ht="15.6" x14ac:dyDescent="0.3">
      <c r="A2262" s="311" t="s">
        <v>417</v>
      </c>
      <c r="B2262" s="312">
        <v>420</v>
      </c>
      <c r="C2262" s="312">
        <v>0</v>
      </c>
      <c r="D2262" s="312">
        <v>420</v>
      </c>
      <c r="E2262" s="310">
        <f t="shared" si="424"/>
        <v>0</v>
      </c>
    </row>
    <row r="2263" spans="1:5" ht="15.6" x14ac:dyDescent="0.3">
      <c r="A2263" s="321" t="s">
        <v>419</v>
      </c>
      <c r="B2263" s="314">
        <v>145</v>
      </c>
      <c r="C2263" s="314">
        <v>0</v>
      </c>
      <c r="D2263" s="314">
        <v>145</v>
      </c>
      <c r="E2263" s="310">
        <f t="shared" si="424"/>
        <v>0</v>
      </c>
    </row>
    <row r="2264" spans="1:5" ht="15.6" x14ac:dyDescent="0.3">
      <c r="A2264" s="321" t="s">
        <v>422</v>
      </c>
      <c r="B2264" s="313">
        <v>441</v>
      </c>
      <c r="C2264" s="313">
        <v>0</v>
      </c>
      <c r="D2264" s="313">
        <v>441</v>
      </c>
      <c r="E2264" s="322">
        <f t="shared" si="424"/>
        <v>0</v>
      </c>
    </row>
    <row r="2265" spans="1:5" ht="15.6" x14ac:dyDescent="0.3">
      <c r="A2265" s="321" t="s">
        <v>423</v>
      </c>
      <c r="B2265" s="313">
        <v>342</v>
      </c>
      <c r="C2265" s="313">
        <v>0</v>
      </c>
      <c r="D2265" s="313">
        <v>342</v>
      </c>
      <c r="E2265" s="319">
        <f t="shared" si="424"/>
        <v>0</v>
      </c>
    </row>
    <row r="2266" spans="1:5" ht="15.6" x14ac:dyDescent="0.3">
      <c r="A2266" s="320" t="s">
        <v>418</v>
      </c>
      <c r="B2266" s="317">
        <f t="shared" ref="B2266:E2266" si="425">SUM(B2257:B2265)</f>
        <v>1934</v>
      </c>
      <c r="C2266" s="316">
        <f t="shared" si="425"/>
        <v>210</v>
      </c>
      <c r="D2266" s="317">
        <f t="shared" si="425"/>
        <v>2119</v>
      </c>
      <c r="E2266" s="318">
        <f t="shared" si="425"/>
        <v>395</v>
      </c>
    </row>
    <row r="2268" spans="1:5" ht="15.6" x14ac:dyDescent="0.3">
      <c r="A2268" s="305">
        <v>44984</v>
      </c>
      <c r="B2268" s="306"/>
      <c r="C2268" s="306"/>
      <c r="D2268" s="306"/>
      <c r="E2268" s="306"/>
    </row>
    <row r="2269" spans="1:5" ht="15.6" x14ac:dyDescent="0.3">
      <c r="A2269" s="307" t="s">
        <v>407</v>
      </c>
      <c r="B2269" s="298" t="s">
        <v>408</v>
      </c>
      <c r="C2269" s="298" t="s">
        <v>409</v>
      </c>
      <c r="D2269" s="298" t="s">
        <v>410</v>
      </c>
      <c r="E2269" s="292" t="s">
        <v>421</v>
      </c>
    </row>
    <row r="2270" spans="1:5" ht="15.6" x14ac:dyDescent="0.3">
      <c r="A2270" s="308" t="s">
        <v>412</v>
      </c>
      <c r="B2270" s="309">
        <v>250</v>
      </c>
      <c r="C2270" s="309">
        <v>0</v>
      </c>
      <c r="D2270" s="309">
        <v>250</v>
      </c>
      <c r="E2270" s="310">
        <f t="shared" ref="E2270:E2271" si="426">(C2270+D2270)-B2270</f>
        <v>0</v>
      </c>
    </row>
    <row r="2271" spans="1:5" ht="15.6" x14ac:dyDescent="0.3">
      <c r="A2271" s="308" t="s">
        <v>413</v>
      </c>
      <c r="B2271" s="309">
        <v>234</v>
      </c>
      <c r="C2271" s="309">
        <v>0</v>
      </c>
      <c r="D2271" s="309">
        <v>234</v>
      </c>
      <c r="E2271" s="310">
        <f t="shared" si="426"/>
        <v>0</v>
      </c>
    </row>
    <row r="2272" spans="1:5" ht="15.6" x14ac:dyDescent="0.3">
      <c r="A2272" s="308" t="s">
        <v>414</v>
      </c>
      <c r="B2272" s="309">
        <v>102</v>
      </c>
      <c r="C2272" s="309">
        <v>0</v>
      </c>
      <c r="D2272" s="309">
        <v>102</v>
      </c>
      <c r="E2272" s="310">
        <v>0</v>
      </c>
    </row>
    <row r="2273" spans="1:5" ht="15.6" x14ac:dyDescent="0.3">
      <c r="A2273" s="308" t="s">
        <v>415</v>
      </c>
      <c r="B2273" s="309">
        <v>210</v>
      </c>
      <c r="C2273" s="309">
        <v>350</v>
      </c>
      <c r="D2273" s="309">
        <v>0</v>
      </c>
      <c r="E2273" s="310">
        <f t="shared" ref="E2273:E2278" si="427">(C2273+D2273)-B2273</f>
        <v>140</v>
      </c>
    </row>
    <row r="2274" spans="1:5" ht="15.6" x14ac:dyDescent="0.3">
      <c r="A2274" s="308" t="s">
        <v>416</v>
      </c>
      <c r="B2274" s="309">
        <v>123</v>
      </c>
      <c r="C2274" s="309">
        <v>105</v>
      </c>
      <c r="D2274" s="309">
        <v>0</v>
      </c>
      <c r="E2274" s="310">
        <f t="shared" si="427"/>
        <v>-18</v>
      </c>
    </row>
    <row r="2275" spans="1:5" ht="15.6" x14ac:dyDescent="0.3">
      <c r="A2275" s="311" t="s">
        <v>417</v>
      </c>
      <c r="B2275" s="312">
        <v>410</v>
      </c>
      <c r="C2275" s="312">
        <v>0</v>
      </c>
      <c r="D2275" s="312">
        <v>420</v>
      </c>
      <c r="E2275" s="310">
        <f t="shared" si="427"/>
        <v>10</v>
      </c>
    </row>
    <row r="2276" spans="1:5" ht="15.6" x14ac:dyDescent="0.3">
      <c r="A2276" s="321" t="s">
        <v>419</v>
      </c>
      <c r="B2276" s="314">
        <v>135</v>
      </c>
      <c r="C2276" s="314">
        <v>0</v>
      </c>
      <c r="D2276" s="314">
        <v>145</v>
      </c>
      <c r="E2276" s="310">
        <f t="shared" si="427"/>
        <v>10</v>
      </c>
    </row>
    <row r="2277" spans="1:5" ht="15.6" x14ac:dyDescent="0.3">
      <c r="A2277" s="321" t="s">
        <v>422</v>
      </c>
      <c r="B2277" s="313">
        <v>441</v>
      </c>
      <c r="C2277" s="313">
        <v>0</v>
      </c>
      <c r="D2277" s="313">
        <v>441</v>
      </c>
      <c r="E2277" s="322">
        <f t="shared" si="427"/>
        <v>0</v>
      </c>
    </row>
    <row r="2278" spans="1:5" ht="15.6" x14ac:dyDescent="0.3">
      <c r="A2278" s="321" t="s">
        <v>423</v>
      </c>
      <c r="B2278" s="313">
        <v>342</v>
      </c>
      <c r="C2278" s="313">
        <v>0</v>
      </c>
      <c r="D2278" s="313">
        <v>342</v>
      </c>
      <c r="E2278" s="319">
        <f t="shared" si="427"/>
        <v>0</v>
      </c>
    </row>
    <row r="2279" spans="1:5" ht="15.6" x14ac:dyDescent="0.3">
      <c r="A2279" s="320" t="s">
        <v>418</v>
      </c>
      <c r="B2279" s="317">
        <f t="shared" ref="B2279:E2279" si="428">SUM(B2270:B2278)</f>
        <v>2247</v>
      </c>
      <c r="C2279" s="316">
        <f t="shared" si="428"/>
        <v>455</v>
      </c>
      <c r="D2279" s="317">
        <f t="shared" si="428"/>
        <v>1934</v>
      </c>
      <c r="E2279" s="318">
        <f t="shared" si="428"/>
        <v>142</v>
      </c>
    </row>
    <row r="2281" spans="1:5" ht="15.6" x14ac:dyDescent="0.3">
      <c r="A2281" s="305">
        <v>44985</v>
      </c>
      <c r="B2281" s="306"/>
      <c r="C2281" s="306"/>
      <c r="D2281" s="306"/>
      <c r="E2281" s="306"/>
    </row>
    <row r="2282" spans="1:5" ht="15.6" x14ac:dyDescent="0.3">
      <c r="A2282" s="307" t="s">
        <v>407</v>
      </c>
      <c r="B2282" s="298" t="s">
        <v>408</v>
      </c>
      <c r="C2282" s="298" t="s">
        <v>409</v>
      </c>
      <c r="D2282" s="298" t="s">
        <v>410</v>
      </c>
      <c r="E2282" s="292" t="s">
        <v>421</v>
      </c>
    </row>
    <row r="2283" spans="1:5" ht="15.6" x14ac:dyDescent="0.3">
      <c r="A2283" s="308" t="s">
        <v>412</v>
      </c>
      <c r="B2283" s="309">
        <v>250</v>
      </c>
      <c r="C2283" s="309">
        <v>0</v>
      </c>
      <c r="D2283" s="309">
        <v>250</v>
      </c>
      <c r="E2283" s="310">
        <f t="shared" ref="E2283:E2284" si="429">(C2283+D2283)-B2283</f>
        <v>0</v>
      </c>
    </row>
    <row r="2284" spans="1:5" ht="15.6" x14ac:dyDescent="0.3">
      <c r="A2284" s="308" t="s">
        <v>413</v>
      </c>
      <c r="B2284" s="309">
        <v>156</v>
      </c>
      <c r="C2284" s="309">
        <v>0</v>
      </c>
      <c r="D2284" s="309">
        <v>234</v>
      </c>
      <c r="E2284" s="310">
        <f t="shared" si="429"/>
        <v>78</v>
      </c>
    </row>
    <row r="2285" spans="1:5" ht="15.6" x14ac:dyDescent="0.3">
      <c r="A2285" s="308" t="s">
        <v>414</v>
      </c>
      <c r="B2285" s="309">
        <v>102</v>
      </c>
      <c r="C2285" s="309">
        <v>0</v>
      </c>
      <c r="D2285" s="309">
        <v>102</v>
      </c>
      <c r="E2285" s="310">
        <v>0</v>
      </c>
    </row>
    <row r="2286" spans="1:5" ht="15.6" x14ac:dyDescent="0.3">
      <c r="A2286" s="308" t="s">
        <v>415</v>
      </c>
      <c r="B2286" s="309">
        <v>189</v>
      </c>
      <c r="C2286" s="309">
        <v>0</v>
      </c>
      <c r="D2286" s="309">
        <v>210</v>
      </c>
      <c r="E2286" s="310">
        <f t="shared" ref="E2286:E2291" si="430">(C2286+D2286)-B2286</f>
        <v>21</v>
      </c>
    </row>
    <row r="2287" spans="1:5" ht="15.6" x14ac:dyDescent="0.3">
      <c r="A2287" s="308" t="s">
        <v>416</v>
      </c>
      <c r="B2287" s="309">
        <v>123</v>
      </c>
      <c r="C2287" s="309">
        <v>0</v>
      </c>
      <c r="D2287" s="309">
        <v>123</v>
      </c>
      <c r="E2287" s="310">
        <f t="shared" si="430"/>
        <v>0</v>
      </c>
    </row>
    <row r="2288" spans="1:5" ht="15.6" x14ac:dyDescent="0.3">
      <c r="A2288" s="311" t="s">
        <v>417</v>
      </c>
      <c r="B2288" s="312">
        <v>410</v>
      </c>
      <c r="C2288" s="312">
        <v>0</v>
      </c>
      <c r="D2288" s="312">
        <v>410</v>
      </c>
      <c r="E2288" s="310">
        <f t="shared" si="430"/>
        <v>0</v>
      </c>
    </row>
    <row r="2289" spans="1:5" ht="15.6" x14ac:dyDescent="0.3">
      <c r="A2289" s="321" t="s">
        <v>419</v>
      </c>
      <c r="B2289" s="314">
        <v>130</v>
      </c>
      <c r="C2289" s="314">
        <v>0</v>
      </c>
      <c r="D2289" s="314">
        <v>135</v>
      </c>
      <c r="E2289" s="310">
        <f t="shared" si="430"/>
        <v>5</v>
      </c>
    </row>
    <row r="2290" spans="1:5" ht="15.6" x14ac:dyDescent="0.3">
      <c r="A2290" s="321" t="s">
        <v>422</v>
      </c>
      <c r="B2290" s="313">
        <v>439</v>
      </c>
      <c r="C2290" s="313">
        <v>0</v>
      </c>
      <c r="D2290" s="313">
        <v>441</v>
      </c>
      <c r="E2290" s="322">
        <f t="shared" si="430"/>
        <v>2</v>
      </c>
    </row>
    <row r="2291" spans="1:5" ht="15.6" x14ac:dyDescent="0.3">
      <c r="A2291" s="321" t="s">
        <v>423</v>
      </c>
      <c r="B2291" s="313">
        <v>342</v>
      </c>
      <c r="C2291" s="313">
        <v>0</v>
      </c>
      <c r="D2291" s="313">
        <v>342</v>
      </c>
      <c r="E2291" s="319">
        <f t="shared" si="430"/>
        <v>0</v>
      </c>
    </row>
    <row r="2292" spans="1:5" ht="15.6" x14ac:dyDescent="0.3">
      <c r="A2292" s="320" t="s">
        <v>418</v>
      </c>
      <c r="B2292" s="317">
        <f t="shared" ref="B2292:E2292" si="431">SUM(B2283:B2291)</f>
        <v>2141</v>
      </c>
      <c r="C2292" s="316">
        <f t="shared" si="431"/>
        <v>0</v>
      </c>
      <c r="D2292" s="317">
        <f t="shared" si="431"/>
        <v>2247</v>
      </c>
      <c r="E2292" s="318">
        <f t="shared" si="431"/>
        <v>106</v>
      </c>
    </row>
    <row r="2294" spans="1:5" ht="15.6" x14ac:dyDescent="0.3">
      <c r="A2294" s="305">
        <v>44986</v>
      </c>
      <c r="B2294" s="306"/>
      <c r="C2294" s="306"/>
      <c r="D2294" s="306"/>
      <c r="E2294" s="306"/>
    </row>
    <row r="2295" spans="1:5" ht="15.6" x14ac:dyDescent="0.3">
      <c r="A2295" s="307" t="s">
        <v>407</v>
      </c>
      <c r="B2295" s="298" t="s">
        <v>408</v>
      </c>
      <c r="C2295" s="298" t="s">
        <v>409</v>
      </c>
      <c r="D2295" s="298" t="s">
        <v>410</v>
      </c>
      <c r="E2295" s="292" t="s">
        <v>421</v>
      </c>
    </row>
    <row r="2296" spans="1:5" ht="15.6" x14ac:dyDescent="0.3">
      <c r="A2296" s="308" t="s">
        <v>412</v>
      </c>
      <c r="B2296" s="309">
        <v>238</v>
      </c>
      <c r="C2296" s="309">
        <v>0</v>
      </c>
      <c r="D2296" s="309">
        <v>250</v>
      </c>
      <c r="E2296" s="310">
        <f t="shared" ref="E2296:E2297" si="432">(C2296+D2296)-B2296</f>
        <v>12</v>
      </c>
    </row>
    <row r="2297" spans="1:5" ht="15.6" x14ac:dyDescent="0.3">
      <c r="A2297" s="308" t="s">
        <v>413</v>
      </c>
      <c r="B2297" s="309">
        <v>156</v>
      </c>
      <c r="C2297" s="309">
        <v>0</v>
      </c>
      <c r="D2297" s="309">
        <v>156</v>
      </c>
      <c r="E2297" s="310">
        <f t="shared" si="432"/>
        <v>0</v>
      </c>
    </row>
    <row r="2298" spans="1:5" ht="15.6" x14ac:dyDescent="0.3">
      <c r="A2298" s="308" t="s">
        <v>414</v>
      </c>
      <c r="B2298" s="309">
        <v>102</v>
      </c>
      <c r="C2298" s="309">
        <v>0</v>
      </c>
      <c r="D2298" s="309">
        <v>102</v>
      </c>
      <c r="E2298" s="310">
        <v>0</v>
      </c>
    </row>
    <row r="2299" spans="1:5" ht="15.6" x14ac:dyDescent="0.3">
      <c r="A2299" s="308" t="s">
        <v>415</v>
      </c>
      <c r="B2299" s="309">
        <v>189</v>
      </c>
      <c r="C2299" s="309">
        <v>300</v>
      </c>
      <c r="D2299" s="309">
        <v>189</v>
      </c>
      <c r="E2299" s="310">
        <f t="shared" ref="E2299:E2304" si="433">(C2299+D2299)-B2299</f>
        <v>300</v>
      </c>
    </row>
    <row r="2300" spans="1:5" ht="15.6" x14ac:dyDescent="0.3">
      <c r="A2300" s="308" t="s">
        <v>416</v>
      </c>
      <c r="B2300" s="309">
        <v>123</v>
      </c>
      <c r="C2300" s="309">
        <v>0</v>
      </c>
      <c r="D2300" s="309">
        <v>123</v>
      </c>
      <c r="E2300" s="310">
        <f t="shared" si="433"/>
        <v>0</v>
      </c>
    </row>
    <row r="2301" spans="1:5" ht="15.6" x14ac:dyDescent="0.3">
      <c r="A2301" s="311" t="s">
        <v>417</v>
      </c>
      <c r="B2301" s="312">
        <v>410</v>
      </c>
      <c r="C2301" s="312">
        <v>0</v>
      </c>
      <c r="D2301" s="312">
        <v>410</v>
      </c>
      <c r="E2301" s="310">
        <f t="shared" si="433"/>
        <v>0</v>
      </c>
    </row>
    <row r="2302" spans="1:5" ht="15.6" x14ac:dyDescent="0.3">
      <c r="A2302" s="321" t="s">
        <v>419</v>
      </c>
      <c r="B2302" s="314">
        <v>130</v>
      </c>
      <c r="C2302" s="314">
        <v>0</v>
      </c>
      <c r="D2302" s="314">
        <v>130</v>
      </c>
      <c r="E2302" s="310">
        <f t="shared" si="433"/>
        <v>0</v>
      </c>
    </row>
    <row r="2303" spans="1:5" ht="15.6" x14ac:dyDescent="0.3">
      <c r="A2303" s="321" t="s">
        <v>422</v>
      </c>
      <c r="B2303" s="313">
        <v>435</v>
      </c>
      <c r="C2303" s="313">
        <v>0</v>
      </c>
      <c r="D2303" s="313">
        <v>439</v>
      </c>
      <c r="E2303" s="322">
        <f t="shared" si="433"/>
        <v>4</v>
      </c>
    </row>
    <row r="2304" spans="1:5" ht="15.6" x14ac:dyDescent="0.3">
      <c r="A2304" s="321" t="s">
        <v>423</v>
      </c>
      <c r="B2304" s="313">
        <v>342</v>
      </c>
      <c r="C2304" s="313">
        <v>0</v>
      </c>
      <c r="D2304" s="313">
        <v>342</v>
      </c>
      <c r="E2304" s="319">
        <f t="shared" si="433"/>
        <v>0</v>
      </c>
    </row>
    <row r="2305" spans="1:5" ht="15.6" x14ac:dyDescent="0.3">
      <c r="A2305" s="320" t="s">
        <v>418</v>
      </c>
      <c r="B2305" s="317">
        <f t="shared" ref="B2305:E2305" si="434">SUM(B2296:B2304)</f>
        <v>2125</v>
      </c>
      <c r="C2305" s="316">
        <f t="shared" si="434"/>
        <v>300</v>
      </c>
      <c r="D2305" s="317">
        <f t="shared" si="434"/>
        <v>2141</v>
      </c>
      <c r="E2305" s="318">
        <f t="shared" si="434"/>
        <v>316</v>
      </c>
    </row>
    <row r="2307" spans="1:5" ht="15.6" x14ac:dyDescent="0.3">
      <c r="A2307" s="305">
        <v>44987</v>
      </c>
      <c r="B2307" s="306"/>
      <c r="C2307" s="306"/>
      <c r="D2307" s="306"/>
      <c r="E2307" s="306"/>
    </row>
    <row r="2308" spans="1:5" ht="15.6" x14ac:dyDescent="0.3">
      <c r="A2308" s="307" t="s">
        <v>407</v>
      </c>
      <c r="B2308" s="298" t="s">
        <v>408</v>
      </c>
      <c r="C2308" s="298" t="s">
        <v>409</v>
      </c>
      <c r="D2308" s="298" t="s">
        <v>410</v>
      </c>
      <c r="E2308" s="292" t="s">
        <v>421</v>
      </c>
    </row>
    <row r="2309" spans="1:5" ht="15.6" x14ac:dyDescent="0.3">
      <c r="A2309" s="308" t="s">
        <v>412</v>
      </c>
      <c r="B2309" s="309">
        <v>238</v>
      </c>
      <c r="C2309" s="309">
        <v>0</v>
      </c>
      <c r="D2309" s="309">
        <v>238</v>
      </c>
      <c r="E2309" s="310">
        <f t="shared" ref="E2309:E2310" si="435">(C2309+D2309)-B2309</f>
        <v>0</v>
      </c>
    </row>
    <row r="2310" spans="1:5" ht="15.6" x14ac:dyDescent="0.3">
      <c r="A2310" s="308" t="s">
        <v>413</v>
      </c>
      <c r="B2310" s="309">
        <v>156</v>
      </c>
      <c r="C2310" s="309">
        <v>0</v>
      </c>
      <c r="D2310" s="309">
        <v>156</v>
      </c>
      <c r="E2310" s="310">
        <f t="shared" si="435"/>
        <v>0</v>
      </c>
    </row>
    <row r="2311" spans="1:5" ht="15.6" x14ac:dyDescent="0.3">
      <c r="A2311" s="308" t="s">
        <v>414</v>
      </c>
      <c r="B2311" s="309">
        <v>102</v>
      </c>
      <c r="C2311" s="309">
        <v>0</v>
      </c>
      <c r="D2311" s="309">
        <v>102</v>
      </c>
      <c r="E2311" s="310">
        <v>0</v>
      </c>
    </row>
    <row r="2312" spans="1:5" ht="15.6" x14ac:dyDescent="0.3">
      <c r="A2312" s="308" t="s">
        <v>415</v>
      </c>
      <c r="B2312" s="309">
        <v>189</v>
      </c>
      <c r="C2312" s="309">
        <v>0</v>
      </c>
      <c r="D2312" s="309">
        <v>189</v>
      </c>
      <c r="E2312" s="310">
        <f t="shared" ref="E2312:E2317" si="436">(C2312+D2312)-B2312</f>
        <v>0</v>
      </c>
    </row>
    <row r="2313" spans="1:5" ht="15.6" x14ac:dyDescent="0.3">
      <c r="A2313" s="308" t="s">
        <v>416</v>
      </c>
      <c r="B2313" s="309">
        <v>118</v>
      </c>
      <c r="C2313" s="309">
        <v>0</v>
      </c>
      <c r="D2313" s="309">
        <v>123</v>
      </c>
      <c r="E2313" s="310">
        <f t="shared" si="436"/>
        <v>5</v>
      </c>
    </row>
    <row r="2314" spans="1:5" ht="15.6" x14ac:dyDescent="0.3">
      <c r="A2314" s="311" t="s">
        <v>417</v>
      </c>
      <c r="B2314" s="312">
        <v>400</v>
      </c>
      <c r="C2314" s="312">
        <v>0</v>
      </c>
      <c r="D2314" s="312">
        <v>410</v>
      </c>
      <c r="E2314" s="310">
        <f t="shared" si="436"/>
        <v>10</v>
      </c>
    </row>
    <row r="2315" spans="1:5" ht="15.6" x14ac:dyDescent="0.3">
      <c r="A2315" s="321" t="s">
        <v>419</v>
      </c>
      <c r="B2315" s="314">
        <v>109</v>
      </c>
      <c r="C2315" s="314">
        <v>0</v>
      </c>
      <c r="D2315" s="314">
        <v>130</v>
      </c>
      <c r="E2315" s="310">
        <f t="shared" si="436"/>
        <v>21</v>
      </c>
    </row>
    <row r="2316" spans="1:5" ht="15.6" x14ac:dyDescent="0.3">
      <c r="A2316" s="321" t="s">
        <v>422</v>
      </c>
      <c r="B2316" s="313">
        <v>435</v>
      </c>
      <c r="C2316" s="313">
        <v>0</v>
      </c>
      <c r="D2316" s="313">
        <v>435</v>
      </c>
      <c r="E2316" s="322">
        <f t="shared" si="436"/>
        <v>0</v>
      </c>
    </row>
    <row r="2317" spans="1:5" ht="15.6" x14ac:dyDescent="0.3">
      <c r="A2317" s="321" t="s">
        <v>423</v>
      </c>
      <c r="B2317" s="313">
        <v>342</v>
      </c>
      <c r="C2317" s="313">
        <v>0</v>
      </c>
      <c r="D2317" s="313">
        <v>342</v>
      </c>
      <c r="E2317" s="319">
        <f t="shared" si="436"/>
        <v>0</v>
      </c>
    </row>
    <row r="2318" spans="1:5" ht="15.6" x14ac:dyDescent="0.3">
      <c r="A2318" s="320" t="s">
        <v>418</v>
      </c>
      <c r="B2318" s="317">
        <f t="shared" ref="B2318:E2318" si="437">SUM(B2309:B2317)</f>
        <v>2089</v>
      </c>
      <c r="C2318" s="316">
        <f t="shared" si="437"/>
        <v>0</v>
      </c>
      <c r="D2318" s="317">
        <f t="shared" si="437"/>
        <v>2125</v>
      </c>
      <c r="E2318" s="318">
        <f t="shared" si="437"/>
        <v>36</v>
      </c>
    </row>
    <row r="2320" spans="1:5" ht="15.6" x14ac:dyDescent="0.3">
      <c r="A2320" s="305">
        <v>44988</v>
      </c>
      <c r="B2320" s="306"/>
      <c r="C2320" s="306"/>
      <c r="D2320" s="306"/>
      <c r="E2320" s="306"/>
    </row>
    <row r="2321" spans="1:5" ht="15.6" x14ac:dyDescent="0.3">
      <c r="A2321" s="307" t="s">
        <v>407</v>
      </c>
      <c r="B2321" s="298" t="s">
        <v>408</v>
      </c>
      <c r="C2321" s="298" t="s">
        <v>409</v>
      </c>
      <c r="D2321" s="298" t="s">
        <v>410</v>
      </c>
      <c r="E2321" s="292" t="s">
        <v>421</v>
      </c>
    </row>
    <row r="2322" spans="1:5" ht="15.6" x14ac:dyDescent="0.3">
      <c r="A2322" s="308" t="s">
        <v>412</v>
      </c>
      <c r="B2322" s="309">
        <v>213</v>
      </c>
      <c r="C2322" s="309">
        <v>0</v>
      </c>
      <c r="D2322" s="309">
        <v>238</v>
      </c>
      <c r="E2322" s="310">
        <f t="shared" ref="E2322:E2323" si="438">(C2322+D2322)-B2322</f>
        <v>25</v>
      </c>
    </row>
    <row r="2323" spans="1:5" ht="15.6" x14ac:dyDescent="0.3">
      <c r="A2323" s="308" t="s">
        <v>413</v>
      </c>
      <c r="B2323" s="309">
        <v>141</v>
      </c>
      <c r="C2323" s="309">
        <v>0</v>
      </c>
      <c r="D2323" s="309">
        <v>156</v>
      </c>
      <c r="E2323" s="310">
        <f t="shared" si="438"/>
        <v>15</v>
      </c>
    </row>
    <row r="2324" spans="1:5" ht="15.6" x14ac:dyDescent="0.3">
      <c r="A2324" s="308" t="s">
        <v>414</v>
      </c>
      <c r="B2324" s="309">
        <v>102</v>
      </c>
      <c r="C2324" s="309">
        <v>0</v>
      </c>
      <c r="D2324" s="309">
        <v>102</v>
      </c>
      <c r="E2324" s="310">
        <v>0</v>
      </c>
    </row>
    <row r="2325" spans="1:5" ht="15.6" x14ac:dyDescent="0.3">
      <c r="A2325" s="308" t="s">
        <v>415</v>
      </c>
      <c r="B2325" s="309">
        <v>186</v>
      </c>
      <c r="C2325" s="309">
        <v>200</v>
      </c>
      <c r="D2325" s="309">
        <v>189</v>
      </c>
      <c r="E2325" s="310">
        <f t="shared" ref="E2325:E2330" si="439">(C2325+D2325)-B2325</f>
        <v>203</v>
      </c>
    </row>
    <row r="2326" spans="1:5" ht="15.6" x14ac:dyDescent="0.3">
      <c r="A2326" s="308" t="s">
        <v>416</v>
      </c>
      <c r="B2326" s="309">
        <v>118</v>
      </c>
      <c r="C2326" s="309">
        <v>0</v>
      </c>
      <c r="D2326" s="309">
        <v>118</v>
      </c>
      <c r="E2326" s="310">
        <f t="shared" si="439"/>
        <v>0</v>
      </c>
    </row>
    <row r="2327" spans="1:5" ht="15.6" x14ac:dyDescent="0.3">
      <c r="A2327" s="311" t="s">
        <v>417</v>
      </c>
      <c r="B2327" s="312">
        <v>400</v>
      </c>
      <c r="C2327" s="312">
        <v>0</v>
      </c>
      <c r="D2327" s="312">
        <v>400</v>
      </c>
      <c r="E2327" s="310">
        <f t="shared" si="439"/>
        <v>0</v>
      </c>
    </row>
    <row r="2328" spans="1:5" ht="15.6" x14ac:dyDescent="0.3">
      <c r="A2328" s="321" t="s">
        <v>419</v>
      </c>
      <c r="B2328" s="314">
        <v>109</v>
      </c>
      <c r="C2328" s="314">
        <v>0</v>
      </c>
      <c r="D2328" s="314">
        <v>109</v>
      </c>
      <c r="E2328" s="310">
        <f t="shared" si="439"/>
        <v>0</v>
      </c>
    </row>
    <row r="2329" spans="1:5" ht="15.6" x14ac:dyDescent="0.3">
      <c r="A2329" s="321" t="s">
        <v>422</v>
      </c>
      <c r="B2329" s="313">
        <v>420</v>
      </c>
      <c r="C2329" s="313">
        <v>0</v>
      </c>
      <c r="D2329" s="313">
        <v>435</v>
      </c>
      <c r="E2329" s="322">
        <f t="shared" si="439"/>
        <v>15</v>
      </c>
    </row>
    <row r="2330" spans="1:5" ht="15.6" x14ac:dyDescent="0.3">
      <c r="A2330" s="321" t="s">
        <v>423</v>
      </c>
      <c r="B2330" s="313">
        <v>342</v>
      </c>
      <c r="C2330" s="313">
        <v>0</v>
      </c>
      <c r="D2330" s="313">
        <v>342</v>
      </c>
      <c r="E2330" s="319">
        <f t="shared" si="439"/>
        <v>0</v>
      </c>
    </row>
    <row r="2331" spans="1:5" ht="15.6" x14ac:dyDescent="0.3">
      <c r="A2331" s="320" t="s">
        <v>418</v>
      </c>
      <c r="B2331" s="317">
        <f t="shared" ref="B2331:E2331" si="440">SUM(B2322:B2330)</f>
        <v>2031</v>
      </c>
      <c r="C2331" s="316">
        <f t="shared" si="440"/>
        <v>200</v>
      </c>
      <c r="D2331" s="317">
        <f t="shared" si="440"/>
        <v>2089</v>
      </c>
      <c r="E2331" s="318">
        <f t="shared" si="440"/>
        <v>258</v>
      </c>
    </row>
    <row r="2333" spans="1:5" ht="15.6" x14ac:dyDescent="0.3">
      <c r="A2333" s="305">
        <v>44989</v>
      </c>
      <c r="B2333" s="306"/>
      <c r="C2333" s="306"/>
      <c r="D2333" s="306"/>
      <c r="E2333" s="306"/>
    </row>
    <row r="2334" spans="1:5" ht="15.6" x14ac:dyDescent="0.3">
      <c r="A2334" s="307" t="s">
        <v>407</v>
      </c>
      <c r="B2334" s="298" t="s">
        <v>408</v>
      </c>
      <c r="C2334" s="298" t="s">
        <v>409</v>
      </c>
      <c r="D2334" s="298" t="s">
        <v>410</v>
      </c>
      <c r="E2334" s="292" t="s">
        <v>421</v>
      </c>
    </row>
    <row r="2335" spans="1:5" ht="15.6" x14ac:dyDescent="0.3">
      <c r="A2335" s="308" t="s">
        <v>412</v>
      </c>
      <c r="B2335" s="309">
        <v>192</v>
      </c>
      <c r="C2335" s="309">
        <v>0</v>
      </c>
      <c r="D2335" s="309">
        <v>213</v>
      </c>
      <c r="E2335" s="310">
        <f t="shared" ref="E2335:E2336" si="441">(C2335+D2335)-B2335</f>
        <v>21</v>
      </c>
    </row>
    <row r="2336" spans="1:5" ht="15.6" x14ac:dyDescent="0.3">
      <c r="A2336" s="308" t="s">
        <v>413</v>
      </c>
      <c r="B2336" s="309">
        <v>141</v>
      </c>
      <c r="C2336" s="309">
        <v>0</v>
      </c>
      <c r="D2336" s="309">
        <v>141</v>
      </c>
      <c r="E2336" s="310">
        <f t="shared" si="441"/>
        <v>0</v>
      </c>
    </row>
    <row r="2337" spans="1:5" ht="15.6" x14ac:dyDescent="0.3">
      <c r="A2337" s="308" t="s">
        <v>414</v>
      </c>
      <c r="B2337" s="309">
        <v>102</v>
      </c>
      <c r="C2337" s="309">
        <v>0</v>
      </c>
      <c r="D2337" s="309">
        <v>102</v>
      </c>
      <c r="E2337" s="310">
        <v>0</v>
      </c>
    </row>
    <row r="2338" spans="1:5" ht="15.6" x14ac:dyDescent="0.3">
      <c r="A2338" s="308" t="s">
        <v>415</v>
      </c>
      <c r="B2338" s="309">
        <v>186</v>
      </c>
      <c r="C2338" s="309">
        <v>240</v>
      </c>
      <c r="D2338" s="309">
        <v>186</v>
      </c>
      <c r="E2338" s="310">
        <f t="shared" ref="E2338:E2343" si="442">(C2338+D2338)-B2338</f>
        <v>240</v>
      </c>
    </row>
    <row r="2339" spans="1:5" ht="15.6" x14ac:dyDescent="0.3">
      <c r="A2339" s="308" t="s">
        <v>416</v>
      </c>
      <c r="B2339" s="309">
        <v>118</v>
      </c>
      <c r="C2339" s="309">
        <v>0</v>
      </c>
      <c r="D2339" s="309">
        <v>118</v>
      </c>
      <c r="E2339" s="310">
        <f t="shared" si="442"/>
        <v>0</v>
      </c>
    </row>
    <row r="2340" spans="1:5" ht="15.6" x14ac:dyDescent="0.3">
      <c r="A2340" s="311" t="s">
        <v>417</v>
      </c>
      <c r="B2340" s="312">
        <v>400</v>
      </c>
      <c r="C2340" s="312">
        <v>0</v>
      </c>
      <c r="D2340" s="312">
        <v>400</v>
      </c>
      <c r="E2340" s="310">
        <f t="shared" si="442"/>
        <v>0</v>
      </c>
    </row>
    <row r="2341" spans="1:5" ht="15.6" x14ac:dyDescent="0.3">
      <c r="A2341" s="321" t="s">
        <v>419</v>
      </c>
      <c r="B2341" s="314">
        <v>109</v>
      </c>
      <c r="C2341" s="314">
        <v>0</v>
      </c>
      <c r="D2341" s="314">
        <v>109</v>
      </c>
      <c r="E2341" s="310">
        <f t="shared" si="442"/>
        <v>0</v>
      </c>
    </row>
    <row r="2342" spans="1:5" ht="15.6" x14ac:dyDescent="0.3">
      <c r="A2342" s="321" t="s">
        <v>422</v>
      </c>
      <c r="B2342" s="313">
        <v>405</v>
      </c>
      <c r="C2342" s="313">
        <v>0</v>
      </c>
      <c r="D2342" s="313">
        <v>420</v>
      </c>
      <c r="E2342" s="322">
        <f t="shared" si="442"/>
        <v>15</v>
      </c>
    </row>
    <row r="2343" spans="1:5" ht="15.6" x14ac:dyDescent="0.3">
      <c r="A2343" s="321" t="s">
        <v>423</v>
      </c>
      <c r="B2343" s="313">
        <v>315</v>
      </c>
      <c r="C2343" s="313">
        <v>0</v>
      </c>
      <c r="D2343" s="313">
        <v>342</v>
      </c>
      <c r="E2343" s="319">
        <f t="shared" si="442"/>
        <v>27</v>
      </c>
    </row>
    <row r="2344" spans="1:5" ht="15.6" x14ac:dyDescent="0.3">
      <c r="A2344" s="320" t="s">
        <v>418</v>
      </c>
      <c r="B2344" s="317">
        <f t="shared" ref="B2344:E2344" si="443">SUM(B2335:B2343)</f>
        <v>1968</v>
      </c>
      <c r="C2344" s="316">
        <f t="shared" si="443"/>
        <v>240</v>
      </c>
      <c r="D2344" s="317">
        <f t="shared" si="443"/>
        <v>2031</v>
      </c>
      <c r="E2344" s="318">
        <f t="shared" si="443"/>
        <v>303</v>
      </c>
    </row>
    <row r="2346" spans="1:5" ht="15.6" x14ac:dyDescent="0.3">
      <c r="A2346" s="305">
        <v>44990</v>
      </c>
      <c r="B2346" s="306"/>
      <c r="C2346" s="306"/>
      <c r="D2346" s="306"/>
      <c r="E2346" s="306"/>
    </row>
    <row r="2347" spans="1:5" ht="15.6" x14ac:dyDescent="0.3">
      <c r="A2347" s="307" t="s">
        <v>407</v>
      </c>
      <c r="B2347" s="298" t="s">
        <v>408</v>
      </c>
      <c r="C2347" s="298" t="s">
        <v>409</v>
      </c>
      <c r="D2347" s="298" t="s">
        <v>410</v>
      </c>
      <c r="E2347" s="292" t="s">
        <v>421</v>
      </c>
    </row>
    <row r="2348" spans="1:5" ht="15.6" x14ac:dyDescent="0.3">
      <c r="A2348" s="308" t="s">
        <v>412</v>
      </c>
      <c r="B2348" s="309">
        <v>188</v>
      </c>
      <c r="C2348" s="309">
        <v>0</v>
      </c>
      <c r="D2348" s="309">
        <v>192</v>
      </c>
      <c r="E2348" s="310">
        <f t="shared" ref="E2348:E2349" si="444">(C2348+D2348)-B2348</f>
        <v>4</v>
      </c>
    </row>
    <row r="2349" spans="1:5" ht="15.6" x14ac:dyDescent="0.3">
      <c r="A2349" s="308" t="s">
        <v>413</v>
      </c>
      <c r="B2349" s="309">
        <v>141</v>
      </c>
      <c r="C2349" s="309">
        <v>0</v>
      </c>
      <c r="D2349" s="309">
        <v>141</v>
      </c>
      <c r="E2349" s="310">
        <f t="shared" si="444"/>
        <v>0</v>
      </c>
    </row>
    <row r="2350" spans="1:5" ht="15.6" x14ac:dyDescent="0.3">
      <c r="A2350" s="308" t="s">
        <v>414</v>
      </c>
      <c r="B2350" s="309">
        <v>102</v>
      </c>
      <c r="C2350" s="309">
        <v>0</v>
      </c>
      <c r="D2350" s="309">
        <v>102</v>
      </c>
      <c r="E2350" s="310">
        <v>0</v>
      </c>
    </row>
    <row r="2351" spans="1:5" ht="15.6" x14ac:dyDescent="0.3">
      <c r="A2351" s="308" t="s">
        <v>415</v>
      </c>
      <c r="B2351" s="309">
        <v>186</v>
      </c>
      <c r="C2351" s="309">
        <v>240</v>
      </c>
      <c r="D2351" s="309">
        <v>186</v>
      </c>
      <c r="E2351" s="310">
        <f t="shared" ref="E2351:E2356" si="445">(C2351+D2351)-B2351</f>
        <v>240</v>
      </c>
    </row>
    <row r="2352" spans="1:5" ht="15.6" x14ac:dyDescent="0.3">
      <c r="A2352" s="308" t="s">
        <v>416</v>
      </c>
      <c r="B2352" s="309">
        <v>106</v>
      </c>
      <c r="C2352" s="309">
        <v>0</v>
      </c>
      <c r="D2352" s="309">
        <v>118</v>
      </c>
      <c r="E2352" s="310">
        <f t="shared" si="445"/>
        <v>12</v>
      </c>
    </row>
    <row r="2353" spans="1:5" ht="15.6" x14ac:dyDescent="0.3">
      <c r="A2353" s="311" t="s">
        <v>417</v>
      </c>
      <c r="B2353" s="312">
        <v>400</v>
      </c>
      <c r="C2353" s="312">
        <v>0</v>
      </c>
      <c r="D2353" s="312">
        <v>400</v>
      </c>
      <c r="E2353" s="310">
        <f t="shared" si="445"/>
        <v>0</v>
      </c>
    </row>
    <row r="2354" spans="1:5" ht="15.6" x14ac:dyDescent="0.3">
      <c r="A2354" s="321" t="s">
        <v>419</v>
      </c>
      <c r="B2354" s="314">
        <v>62</v>
      </c>
      <c r="C2354" s="314">
        <v>0</v>
      </c>
      <c r="D2354" s="314">
        <v>109</v>
      </c>
      <c r="E2354" s="310">
        <f t="shared" si="445"/>
        <v>47</v>
      </c>
    </row>
    <row r="2355" spans="1:5" ht="15.6" x14ac:dyDescent="0.3">
      <c r="A2355" s="321" t="s">
        <v>422</v>
      </c>
      <c r="B2355" s="313">
        <v>403</v>
      </c>
      <c r="C2355" s="313">
        <v>0</v>
      </c>
      <c r="D2355" s="313">
        <v>405</v>
      </c>
      <c r="E2355" s="322">
        <f t="shared" si="445"/>
        <v>2</v>
      </c>
    </row>
    <row r="2356" spans="1:5" ht="15.6" x14ac:dyDescent="0.3">
      <c r="A2356" s="321" t="s">
        <v>423</v>
      </c>
      <c r="B2356" s="313">
        <v>270</v>
      </c>
      <c r="C2356" s="313">
        <v>0</v>
      </c>
      <c r="D2356" s="313">
        <v>315</v>
      </c>
      <c r="E2356" s="319">
        <f t="shared" si="445"/>
        <v>45</v>
      </c>
    </row>
    <row r="2357" spans="1:5" ht="15.6" x14ac:dyDescent="0.3">
      <c r="A2357" s="320" t="s">
        <v>418</v>
      </c>
      <c r="B2357" s="317">
        <f t="shared" ref="B2357:E2357" si="446">SUM(B2348:B2356)</f>
        <v>1858</v>
      </c>
      <c r="C2357" s="316">
        <f t="shared" si="446"/>
        <v>240</v>
      </c>
      <c r="D2357" s="317">
        <f t="shared" si="446"/>
        <v>1968</v>
      </c>
      <c r="E2357" s="318">
        <f t="shared" si="446"/>
        <v>350</v>
      </c>
    </row>
    <row r="2359" spans="1:5" ht="15.6" x14ac:dyDescent="0.3">
      <c r="A2359" s="305">
        <v>44991</v>
      </c>
      <c r="B2359" s="306"/>
      <c r="C2359" s="306"/>
      <c r="D2359" s="306"/>
      <c r="E2359" s="306"/>
    </row>
    <row r="2360" spans="1:5" ht="15.6" x14ac:dyDescent="0.3">
      <c r="A2360" s="307" t="s">
        <v>407</v>
      </c>
      <c r="B2360" s="298" t="s">
        <v>408</v>
      </c>
      <c r="C2360" s="298" t="s">
        <v>409</v>
      </c>
      <c r="D2360" s="298" t="s">
        <v>410</v>
      </c>
      <c r="E2360" s="292" t="s">
        <v>421</v>
      </c>
    </row>
    <row r="2361" spans="1:5" ht="15.6" x14ac:dyDescent="0.3">
      <c r="A2361" s="308" t="s">
        <v>412</v>
      </c>
      <c r="B2361" s="309">
        <v>100</v>
      </c>
      <c r="C2361" s="309">
        <v>0</v>
      </c>
      <c r="D2361" s="309">
        <v>188</v>
      </c>
      <c r="E2361" s="310">
        <f t="shared" ref="E2361:E2362" si="447">(C2361+D2361)-B2361</f>
        <v>88</v>
      </c>
    </row>
    <row r="2362" spans="1:5" ht="15.6" x14ac:dyDescent="0.3">
      <c r="A2362" s="308" t="s">
        <v>413</v>
      </c>
      <c r="B2362" s="309">
        <v>94</v>
      </c>
      <c r="C2362" s="309">
        <v>0</v>
      </c>
      <c r="D2362" s="309">
        <v>141</v>
      </c>
      <c r="E2362" s="310">
        <f t="shared" si="447"/>
        <v>47</v>
      </c>
    </row>
    <row r="2363" spans="1:5" ht="15.6" x14ac:dyDescent="0.3">
      <c r="A2363" s="308" t="s">
        <v>414</v>
      </c>
      <c r="B2363" s="309">
        <v>102</v>
      </c>
      <c r="C2363" s="309">
        <v>0</v>
      </c>
      <c r="D2363" s="309">
        <v>102</v>
      </c>
      <c r="E2363" s="310">
        <v>0</v>
      </c>
    </row>
    <row r="2364" spans="1:5" ht="15.6" x14ac:dyDescent="0.3">
      <c r="A2364" s="308" t="s">
        <v>415</v>
      </c>
      <c r="B2364" s="309">
        <v>0</v>
      </c>
      <c r="C2364" s="309">
        <v>0</v>
      </c>
      <c r="D2364" s="309">
        <v>186</v>
      </c>
      <c r="E2364" s="310">
        <f t="shared" ref="E2364:E2369" si="448">(C2364+D2364)-B2364</f>
        <v>186</v>
      </c>
    </row>
    <row r="2365" spans="1:5" ht="15.6" x14ac:dyDescent="0.3">
      <c r="A2365" s="308" t="s">
        <v>416</v>
      </c>
      <c r="B2365" s="309">
        <v>106</v>
      </c>
      <c r="C2365" s="309">
        <v>0</v>
      </c>
      <c r="D2365" s="309">
        <v>106</v>
      </c>
      <c r="E2365" s="310">
        <f t="shared" si="448"/>
        <v>0</v>
      </c>
    </row>
    <row r="2366" spans="1:5" ht="15.6" x14ac:dyDescent="0.3">
      <c r="A2366" s="311" t="s">
        <v>417</v>
      </c>
      <c r="B2366" s="312">
        <v>350</v>
      </c>
      <c r="C2366" s="312">
        <v>0</v>
      </c>
      <c r="D2366" s="312">
        <v>400</v>
      </c>
      <c r="E2366" s="310">
        <f t="shared" si="448"/>
        <v>50</v>
      </c>
    </row>
    <row r="2367" spans="1:5" ht="15.6" x14ac:dyDescent="0.3">
      <c r="A2367" s="321" t="s">
        <v>419</v>
      </c>
      <c r="B2367" s="314">
        <v>26</v>
      </c>
      <c r="C2367" s="314">
        <v>0</v>
      </c>
      <c r="D2367" s="314">
        <v>62</v>
      </c>
      <c r="E2367" s="310">
        <f t="shared" si="448"/>
        <v>36</v>
      </c>
    </row>
    <row r="2368" spans="1:5" ht="15.6" x14ac:dyDescent="0.3">
      <c r="A2368" s="321" t="s">
        <v>422</v>
      </c>
      <c r="B2368" s="313">
        <v>377</v>
      </c>
      <c r="C2368" s="313">
        <v>0</v>
      </c>
      <c r="D2368" s="313">
        <v>403</v>
      </c>
      <c r="E2368" s="322">
        <f t="shared" si="448"/>
        <v>26</v>
      </c>
    </row>
    <row r="2369" spans="1:5" ht="15.6" x14ac:dyDescent="0.3">
      <c r="A2369" s="321" t="s">
        <v>423</v>
      </c>
      <c r="B2369" s="313">
        <v>225</v>
      </c>
      <c r="C2369" s="313">
        <v>0</v>
      </c>
      <c r="D2369" s="313">
        <v>270</v>
      </c>
      <c r="E2369" s="319">
        <f t="shared" si="448"/>
        <v>45</v>
      </c>
    </row>
    <row r="2370" spans="1:5" ht="15.6" x14ac:dyDescent="0.3">
      <c r="A2370" s="320" t="s">
        <v>418</v>
      </c>
      <c r="B2370" s="317">
        <f t="shared" ref="B2370:E2370" si="449">SUM(B2361:B2369)</f>
        <v>1380</v>
      </c>
      <c r="C2370" s="316">
        <f t="shared" si="449"/>
        <v>0</v>
      </c>
      <c r="D2370" s="317">
        <f t="shared" si="449"/>
        <v>1858</v>
      </c>
      <c r="E2370" s="318">
        <f t="shared" si="449"/>
        <v>478</v>
      </c>
    </row>
    <row r="2372" spans="1:5" ht="15.6" x14ac:dyDescent="0.3">
      <c r="A2372" s="305">
        <v>44992</v>
      </c>
      <c r="B2372" s="306"/>
      <c r="C2372" s="306"/>
      <c r="D2372" s="306"/>
      <c r="E2372" s="306"/>
    </row>
    <row r="2373" spans="1:5" ht="15.6" x14ac:dyDescent="0.3">
      <c r="A2373" s="307" t="s">
        <v>407</v>
      </c>
      <c r="B2373" s="298" t="s">
        <v>408</v>
      </c>
      <c r="C2373" s="298" t="s">
        <v>409</v>
      </c>
      <c r="D2373" s="298" t="s">
        <v>410</v>
      </c>
      <c r="E2373" s="292" t="s">
        <v>421</v>
      </c>
    </row>
    <row r="2374" spans="1:5" ht="15.6" x14ac:dyDescent="0.3">
      <c r="A2374" s="308" t="s">
        <v>412</v>
      </c>
      <c r="B2374" s="309">
        <v>350</v>
      </c>
      <c r="C2374" s="309">
        <v>300</v>
      </c>
      <c r="D2374" s="309">
        <v>100</v>
      </c>
      <c r="E2374" s="310">
        <f t="shared" ref="E2374:E2375" si="450">(C2374+D2374)-B2374</f>
        <v>50</v>
      </c>
    </row>
    <row r="2375" spans="1:5" ht="15.6" x14ac:dyDescent="0.3">
      <c r="A2375" s="308" t="s">
        <v>413</v>
      </c>
      <c r="B2375" s="309">
        <v>600</v>
      </c>
      <c r="C2375" s="309">
        <v>500</v>
      </c>
      <c r="D2375" s="309">
        <v>94</v>
      </c>
      <c r="E2375" s="310">
        <f t="shared" si="450"/>
        <v>-6</v>
      </c>
    </row>
    <row r="2376" spans="1:5" ht="15.6" x14ac:dyDescent="0.3">
      <c r="A2376" s="308" t="s">
        <v>414</v>
      </c>
      <c r="B2376" s="309">
        <v>102</v>
      </c>
      <c r="C2376" s="309">
        <v>0</v>
      </c>
      <c r="D2376" s="309">
        <v>102</v>
      </c>
      <c r="E2376" s="310">
        <v>0</v>
      </c>
    </row>
    <row r="2377" spans="1:5" ht="15.6" x14ac:dyDescent="0.3">
      <c r="A2377" s="308" t="s">
        <v>415</v>
      </c>
      <c r="B2377" s="309">
        <v>189</v>
      </c>
      <c r="C2377" s="309">
        <v>430</v>
      </c>
      <c r="D2377" s="309">
        <v>0</v>
      </c>
      <c r="E2377" s="310">
        <f t="shared" ref="E2377:E2382" si="451">(C2377+D2377)-B2377</f>
        <v>241</v>
      </c>
    </row>
    <row r="2378" spans="1:5" ht="15.6" x14ac:dyDescent="0.3">
      <c r="A2378" s="308" t="s">
        <v>416</v>
      </c>
      <c r="B2378" s="309">
        <v>103</v>
      </c>
      <c r="C2378" s="309">
        <v>0</v>
      </c>
      <c r="D2378" s="309">
        <v>106</v>
      </c>
      <c r="E2378" s="310">
        <f t="shared" si="451"/>
        <v>3</v>
      </c>
    </row>
    <row r="2379" spans="1:5" ht="15.6" x14ac:dyDescent="0.3">
      <c r="A2379" s="311" t="s">
        <v>417</v>
      </c>
      <c r="B2379" s="312">
        <v>340</v>
      </c>
      <c r="C2379" s="312">
        <v>0</v>
      </c>
      <c r="D2379" s="312">
        <v>350</v>
      </c>
      <c r="E2379" s="310">
        <f t="shared" si="451"/>
        <v>10</v>
      </c>
    </row>
    <row r="2380" spans="1:5" ht="15.6" x14ac:dyDescent="0.3">
      <c r="A2380" s="321" t="s">
        <v>419</v>
      </c>
      <c r="B2380" s="314">
        <v>223</v>
      </c>
      <c r="C2380" s="314">
        <v>240</v>
      </c>
      <c r="D2380" s="314">
        <v>26</v>
      </c>
      <c r="E2380" s="310">
        <f t="shared" si="451"/>
        <v>43</v>
      </c>
    </row>
    <row r="2381" spans="1:5" ht="15.6" x14ac:dyDescent="0.3">
      <c r="A2381" s="321" t="s">
        <v>422</v>
      </c>
      <c r="B2381" s="313">
        <v>343</v>
      </c>
      <c r="C2381" s="313">
        <v>0</v>
      </c>
      <c r="D2381" s="313">
        <v>377</v>
      </c>
      <c r="E2381" s="322">
        <f t="shared" si="451"/>
        <v>34</v>
      </c>
    </row>
    <row r="2382" spans="1:5" ht="15.6" x14ac:dyDescent="0.3">
      <c r="A2382" s="321" t="s">
        <v>423</v>
      </c>
      <c r="B2382" s="313">
        <v>225</v>
      </c>
      <c r="C2382" s="313">
        <v>0</v>
      </c>
      <c r="D2382" s="313">
        <v>225</v>
      </c>
      <c r="E2382" s="319">
        <f t="shared" si="451"/>
        <v>0</v>
      </c>
    </row>
    <row r="2383" spans="1:5" ht="15.6" x14ac:dyDescent="0.3">
      <c r="A2383" s="320" t="s">
        <v>418</v>
      </c>
      <c r="B2383" s="317">
        <f t="shared" ref="B2383:E2383" si="452">SUM(B2374:B2382)</f>
        <v>2475</v>
      </c>
      <c r="C2383" s="316">
        <f t="shared" si="452"/>
        <v>1470</v>
      </c>
      <c r="D2383" s="317">
        <f t="shared" si="452"/>
        <v>1380</v>
      </c>
      <c r="E2383" s="318">
        <f t="shared" si="452"/>
        <v>375</v>
      </c>
    </row>
    <row r="2385" spans="1:5" ht="15.6" x14ac:dyDescent="0.3">
      <c r="A2385" s="305">
        <v>44993</v>
      </c>
      <c r="B2385" s="306"/>
      <c r="C2385" s="306"/>
      <c r="D2385" s="306"/>
      <c r="E2385" s="306"/>
    </row>
    <row r="2386" spans="1:5" ht="15.6" x14ac:dyDescent="0.3">
      <c r="A2386" s="307" t="s">
        <v>407</v>
      </c>
      <c r="B2386" s="298" t="s">
        <v>408</v>
      </c>
      <c r="C2386" s="298" t="s">
        <v>409</v>
      </c>
      <c r="D2386" s="298" t="s">
        <v>410</v>
      </c>
      <c r="E2386" s="292" t="s">
        <v>421</v>
      </c>
    </row>
    <row r="2387" spans="1:5" ht="15.6" x14ac:dyDescent="0.3">
      <c r="A2387" s="308" t="s">
        <v>412</v>
      </c>
      <c r="B2387" s="309">
        <v>338</v>
      </c>
      <c r="C2387" s="309">
        <v>0</v>
      </c>
      <c r="D2387" s="309">
        <v>350</v>
      </c>
      <c r="E2387" s="310">
        <f t="shared" ref="E2387:E2388" si="453">(C2387+D2387)-B2387</f>
        <v>12</v>
      </c>
    </row>
    <row r="2388" spans="1:5" ht="15.6" x14ac:dyDescent="0.3">
      <c r="A2388" s="308" t="s">
        <v>413</v>
      </c>
      <c r="B2388" s="309">
        <v>600</v>
      </c>
      <c r="C2388" s="309">
        <v>0</v>
      </c>
      <c r="D2388" s="309">
        <v>600</v>
      </c>
      <c r="E2388" s="310">
        <f t="shared" si="453"/>
        <v>0</v>
      </c>
    </row>
    <row r="2389" spans="1:5" ht="15.6" x14ac:dyDescent="0.3">
      <c r="A2389" s="308" t="s">
        <v>414</v>
      </c>
      <c r="B2389" s="309">
        <v>102</v>
      </c>
      <c r="C2389" s="309">
        <v>0</v>
      </c>
      <c r="D2389" s="309">
        <v>102</v>
      </c>
      <c r="E2389" s="310">
        <v>0</v>
      </c>
    </row>
    <row r="2390" spans="1:5" ht="15.6" x14ac:dyDescent="0.3">
      <c r="A2390" s="308" t="s">
        <v>415</v>
      </c>
      <c r="B2390" s="309">
        <v>88</v>
      </c>
      <c r="C2390" s="309">
        <v>100</v>
      </c>
      <c r="D2390" s="309">
        <v>189</v>
      </c>
      <c r="E2390" s="310">
        <f t="shared" ref="E2390:E2395" si="454">(C2390+D2390)-B2390</f>
        <v>201</v>
      </c>
    </row>
    <row r="2391" spans="1:5" ht="15.6" x14ac:dyDescent="0.3">
      <c r="A2391" s="308" t="s">
        <v>416</v>
      </c>
      <c r="B2391" s="309">
        <v>84</v>
      </c>
      <c r="C2391" s="309">
        <v>0</v>
      </c>
      <c r="D2391" s="309">
        <v>103</v>
      </c>
      <c r="E2391" s="310">
        <f t="shared" si="454"/>
        <v>19</v>
      </c>
    </row>
    <row r="2392" spans="1:5" ht="15.6" x14ac:dyDescent="0.3">
      <c r="A2392" s="311" t="s">
        <v>417</v>
      </c>
      <c r="B2392" s="312">
        <v>320</v>
      </c>
      <c r="C2392" s="312">
        <v>0</v>
      </c>
      <c r="D2392" s="312">
        <v>340</v>
      </c>
      <c r="E2392" s="310">
        <f t="shared" si="454"/>
        <v>20</v>
      </c>
    </row>
    <row r="2393" spans="1:5" ht="15.6" x14ac:dyDescent="0.3">
      <c r="A2393" s="321" t="s">
        <v>419</v>
      </c>
      <c r="B2393" s="314">
        <v>214</v>
      </c>
      <c r="C2393" s="314">
        <v>0</v>
      </c>
      <c r="D2393" s="314">
        <v>223</v>
      </c>
      <c r="E2393" s="310">
        <f t="shared" si="454"/>
        <v>9</v>
      </c>
    </row>
    <row r="2394" spans="1:5" ht="15.6" x14ac:dyDescent="0.3">
      <c r="A2394" s="321" t="s">
        <v>422</v>
      </c>
      <c r="B2394" s="313">
        <v>313</v>
      </c>
      <c r="C2394" s="313">
        <v>0</v>
      </c>
      <c r="D2394" s="313">
        <v>343</v>
      </c>
      <c r="E2394" s="322">
        <f t="shared" si="454"/>
        <v>30</v>
      </c>
    </row>
    <row r="2395" spans="1:5" ht="15.6" x14ac:dyDescent="0.3">
      <c r="A2395" s="321" t="s">
        <v>423</v>
      </c>
      <c r="B2395" s="313">
        <v>198</v>
      </c>
      <c r="C2395" s="313">
        <v>0</v>
      </c>
      <c r="D2395" s="313">
        <v>225</v>
      </c>
      <c r="E2395" s="319">
        <f t="shared" si="454"/>
        <v>27</v>
      </c>
    </row>
    <row r="2396" spans="1:5" ht="15.6" x14ac:dyDescent="0.3">
      <c r="A2396" s="320" t="s">
        <v>418</v>
      </c>
      <c r="B2396" s="317">
        <f t="shared" ref="B2396:E2396" si="455">SUM(B2387:B2395)</f>
        <v>2257</v>
      </c>
      <c r="C2396" s="316">
        <f t="shared" si="455"/>
        <v>100</v>
      </c>
      <c r="D2396" s="317">
        <f t="shared" si="455"/>
        <v>2475</v>
      </c>
      <c r="E2396" s="318">
        <f t="shared" si="455"/>
        <v>318</v>
      </c>
    </row>
    <row r="2398" spans="1:5" ht="15.6" x14ac:dyDescent="0.3">
      <c r="A2398" s="305">
        <v>44994</v>
      </c>
      <c r="B2398" s="306"/>
      <c r="C2398" s="306"/>
      <c r="D2398" s="306"/>
      <c r="E2398" s="306"/>
    </row>
    <row r="2399" spans="1:5" ht="15.6" x14ac:dyDescent="0.3">
      <c r="A2399" s="307" t="s">
        <v>407</v>
      </c>
      <c r="B2399" s="298" t="s">
        <v>408</v>
      </c>
      <c r="C2399" s="298" t="s">
        <v>409</v>
      </c>
      <c r="D2399" s="298" t="s">
        <v>410</v>
      </c>
      <c r="E2399" s="292" t="s">
        <v>421</v>
      </c>
    </row>
    <row r="2400" spans="1:5" ht="15.6" x14ac:dyDescent="0.3">
      <c r="A2400" s="308" t="s">
        <v>412</v>
      </c>
      <c r="B2400" s="309">
        <v>338</v>
      </c>
      <c r="C2400" s="309">
        <v>0</v>
      </c>
      <c r="D2400" s="309">
        <v>338</v>
      </c>
      <c r="E2400" s="310">
        <f t="shared" ref="E2400:E2401" si="456">(C2400+D2400)-B2400</f>
        <v>0</v>
      </c>
    </row>
    <row r="2401" spans="1:5" ht="15.6" x14ac:dyDescent="0.3">
      <c r="A2401" s="308" t="s">
        <v>413</v>
      </c>
      <c r="B2401" s="309">
        <v>600</v>
      </c>
      <c r="C2401" s="309">
        <v>0</v>
      </c>
      <c r="D2401" s="309">
        <v>600</v>
      </c>
      <c r="E2401" s="310">
        <f t="shared" si="456"/>
        <v>0</v>
      </c>
    </row>
    <row r="2402" spans="1:5" ht="15.6" x14ac:dyDescent="0.3">
      <c r="A2402" s="308" t="s">
        <v>414</v>
      </c>
      <c r="B2402" s="309">
        <v>102</v>
      </c>
      <c r="C2402" s="309">
        <v>0</v>
      </c>
      <c r="D2402" s="309">
        <v>102</v>
      </c>
      <c r="E2402" s="310">
        <v>0</v>
      </c>
    </row>
    <row r="2403" spans="1:5" ht="15.6" x14ac:dyDescent="0.3">
      <c r="A2403" s="308" t="s">
        <v>415</v>
      </c>
      <c r="B2403" s="309">
        <v>263</v>
      </c>
      <c r="C2403" s="309">
        <v>170</v>
      </c>
      <c r="D2403" s="309">
        <v>88</v>
      </c>
      <c r="E2403" s="310">
        <f t="shared" ref="E2403:E2408" si="457">(C2403+D2403)-B2403</f>
        <v>-5</v>
      </c>
    </row>
    <row r="2404" spans="1:5" ht="15.6" x14ac:dyDescent="0.3">
      <c r="A2404" s="308" t="s">
        <v>416</v>
      </c>
      <c r="B2404" s="309">
        <v>71</v>
      </c>
      <c r="C2404" s="309">
        <v>0</v>
      </c>
      <c r="D2404" s="309">
        <v>84</v>
      </c>
      <c r="E2404" s="310">
        <f t="shared" si="457"/>
        <v>13</v>
      </c>
    </row>
    <row r="2405" spans="1:5" ht="15.6" x14ac:dyDescent="0.3">
      <c r="A2405" s="311" t="s">
        <v>417</v>
      </c>
      <c r="B2405" s="312">
        <v>310</v>
      </c>
      <c r="C2405" s="312">
        <v>0</v>
      </c>
      <c r="D2405" s="312">
        <v>320</v>
      </c>
      <c r="E2405" s="310">
        <f t="shared" si="457"/>
        <v>10</v>
      </c>
    </row>
    <row r="2406" spans="1:5" ht="15.6" x14ac:dyDescent="0.3">
      <c r="A2406" s="321" t="s">
        <v>419</v>
      </c>
      <c r="B2406" s="314">
        <v>214</v>
      </c>
      <c r="C2406" s="314">
        <v>0</v>
      </c>
      <c r="D2406" s="314">
        <v>214</v>
      </c>
      <c r="E2406" s="310">
        <f t="shared" si="457"/>
        <v>0</v>
      </c>
    </row>
    <row r="2407" spans="1:5" ht="15.6" x14ac:dyDescent="0.3">
      <c r="A2407" s="321" t="s">
        <v>422</v>
      </c>
      <c r="B2407" s="313">
        <v>283</v>
      </c>
      <c r="C2407" s="313">
        <v>0</v>
      </c>
      <c r="D2407" s="313">
        <v>313</v>
      </c>
      <c r="E2407" s="322">
        <f t="shared" si="457"/>
        <v>30</v>
      </c>
    </row>
    <row r="2408" spans="1:5" ht="15.6" x14ac:dyDescent="0.3">
      <c r="A2408" s="321" t="s">
        <v>423</v>
      </c>
      <c r="B2408" s="313">
        <v>180</v>
      </c>
      <c r="C2408" s="313">
        <v>0</v>
      </c>
      <c r="D2408" s="313">
        <v>198</v>
      </c>
      <c r="E2408" s="319">
        <f t="shared" si="457"/>
        <v>18</v>
      </c>
    </row>
    <row r="2409" spans="1:5" ht="15.6" x14ac:dyDescent="0.3">
      <c r="A2409" s="320" t="s">
        <v>418</v>
      </c>
      <c r="B2409" s="317">
        <f t="shared" ref="B2409:E2409" si="458">SUM(B2400:B2408)</f>
        <v>2361</v>
      </c>
      <c r="C2409" s="316">
        <f t="shared" si="458"/>
        <v>170</v>
      </c>
      <c r="D2409" s="317">
        <f t="shared" si="458"/>
        <v>2257</v>
      </c>
      <c r="E2409" s="318">
        <f t="shared" si="458"/>
        <v>66</v>
      </c>
    </row>
    <row r="2411" spans="1:5" ht="15.6" x14ac:dyDescent="0.3">
      <c r="A2411" s="305">
        <v>44995</v>
      </c>
      <c r="B2411" s="306"/>
      <c r="C2411" s="306"/>
      <c r="D2411" s="306"/>
      <c r="E2411" s="306"/>
    </row>
    <row r="2412" spans="1:5" ht="15.6" x14ac:dyDescent="0.3">
      <c r="A2412" s="307" t="s">
        <v>407</v>
      </c>
      <c r="B2412" s="298" t="s">
        <v>408</v>
      </c>
      <c r="C2412" s="298" t="s">
        <v>409</v>
      </c>
      <c r="D2412" s="298" t="s">
        <v>410</v>
      </c>
      <c r="E2412" s="292" t="s">
        <v>421</v>
      </c>
    </row>
    <row r="2413" spans="1:5" ht="15.6" x14ac:dyDescent="0.3">
      <c r="A2413" s="308" t="s">
        <v>412</v>
      </c>
      <c r="B2413" s="309">
        <v>325</v>
      </c>
      <c r="C2413" s="309">
        <v>0</v>
      </c>
      <c r="D2413" s="309">
        <v>338</v>
      </c>
      <c r="E2413" s="310">
        <f t="shared" ref="E2413:E2414" si="459">(C2413+D2413)-B2413</f>
        <v>13</v>
      </c>
    </row>
    <row r="2414" spans="1:5" ht="15.6" x14ac:dyDescent="0.3">
      <c r="A2414" s="308" t="s">
        <v>413</v>
      </c>
      <c r="B2414" s="309">
        <v>600</v>
      </c>
      <c r="C2414" s="309">
        <v>0</v>
      </c>
      <c r="D2414" s="309">
        <v>600</v>
      </c>
      <c r="E2414" s="310">
        <f t="shared" si="459"/>
        <v>0</v>
      </c>
    </row>
    <row r="2415" spans="1:5" ht="15.6" x14ac:dyDescent="0.3">
      <c r="A2415" s="308" t="s">
        <v>414</v>
      </c>
      <c r="B2415" s="309">
        <v>102</v>
      </c>
      <c r="C2415" s="309">
        <v>0</v>
      </c>
      <c r="D2415" s="309">
        <v>102</v>
      </c>
      <c r="E2415" s="310">
        <v>0</v>
      </c>
    </row>
    <row r="2416" spans="1:5" ht="15.6" x14ac:dyDescent="0.3">
      <c r="A2416" s="308" t="s">
        <v>415</v>
      </c>
      <c r="B2416" s="309">
        <v>196</v>
      </c>
      <c r="C2416" s="309">
        <v>0</v>
      </c>
      <c r="D2416" s="309">
        <v>263</v>
      </c>
      <c r="E2416" s="310">
        <f t="shared" ref="E2416:E2421" si="460">(C2416+D2416)-B2416</f>
        <v>67</v>
      </c>
    </row>
    <row r="2417" spans="1:5" ht="15.6" x14ac:dyDescent="0.3">
      <c r="A2417" s="308" t="s">
        <v>416</v>
      </c>
      <c r="B2417" s="309">
        <v>71</v>
      </c>
      <c r="C2417" s="309">
        <v>0</v>
      </c>
      <c r="D2417" s="309">
        <v>71</v>
      </c>
      <c r="E2417" s="310">
        <f t="shared" si="460"/>
        <v>0</v>
      </c>
    </row>
    <row r="2418" spans="1:5" ht="15.6" x14ac:dyDescent="0.3">
      <c r="A2418" s="311" t="s">
        <v>417</v>
      </c>
      <c r="B2418" s="312">
        <v>310</v>
      </c>
      <c r="C2418" s="312">
        <v>0</v>
      </c>
      <c r="D2418" s="312">
        <v>310</v>
      </c>
      <c r="E2418" s="310">
        <f t="shared" si="460"/>
        <v>0</v>
      </c>
    </row>
    <row r="2419" spans="1:5" ht="15.6" x14ac:dyDescent="0.3">
      <c r="A2419" s="321" t="s">
        <v>419</v>
      </c>
      <c r="B2419" s="314">
        <v>202</v>
      </c>
      <c r="C2419" s="314">
        <v>0</v>
      </c>
      <c r="D2419" s="314">
        <v>214</v>
      </c>
      <c r="E2419" s="310">
        <f t="shared" si="460"/>
        <v>12</v>
      </c>
    </row>
    <row r="2420" spans="1:5" ht="15.6" x14ac:dyDescent="0.3">
      <c r="A2420" s="321" t="s">
        <v>422</v>
      </c>
      <c r="B2420" s="313">
        <v>283</v>
      </c>
      <c r="C2420" s="313">
        <v>0</v>
      </c>
      <c r="D2420" s="313">
        <v>283</v>
      </c>
      <c r="E2420" s="322">
        <f t="shared" si="460"/>
        <v>0</v>
      </c>
    </row>
    <row r="2421" spans="1:5" ht="15.6" x14ac:dyDescent="0.3">
      <c r="A2421" s="321" t="s">
        <v>423</v>
      </c>
      <c r="B2421" s="313">
        <v>162</v>
      </c>
      <c r="C2421" s="313">
        <v>0</v>
      </c>
      <c r="D2421" s="313">
        <v>180</v>
      </c>
      <c r="E2421" s="319">
        <f t="shared" si="460"/>
        <v>18</v>
      </c>
    </row>
    <row r="2422" spans="1:5" ht="15.6" x14ac:dyDescent="0.3">
      <c r="A2422" s="320" t="s">
        <v>418</v>
      </c>
      <c r="B2422" s="317">
        <f t="shared" ref="B2422:E2422" si="461">SUM(B2413:B2421)</f>
        <v>2251</v>
      </c>
      <c r="C2422" s="316">
        <f t="shared" si="461"/>
        <v>0</v>
      </c>
      <c r="D2422" s="317">
        <f t="shared" si="461"/>
        <v>2361</v>
      </c>
      <c r="E2422" s="318">
        <f t="shared" si="461"/>
        <v>110</v>
      </c>
    </row>
    <row r="2424" spans="1:5" ht="15.6" x14ac:dyDescent="0.3">
      <c r="A2424" s="305">
        <v>44996</v>
      </c>
      <c r="B2424" s="306"/>
      <c r="C2424" s="306"/>
      <c r="D2424" s="306"/>
      <c r="E2424" s="306"/>
    </row>
    <row r="2425" spans="1:5" ht="15.6" x14ac:dyDescent="0.3">
      <c r="A2425" s="307" t="s">
        <v>407</v>
      </c>
      <c r="B2425" s="298" t="s">
        <v>408</v>
      </c>
      <c r="C2425" s="298" t="s">
        <v>409</v>
      </c>
      <c r="D2425" s="298" t="s">
        <v>410</v>
      </c>
      <c r="E2425" s="292" t="s">
        <v>421</v>
      </c>
    </row>
    <row r="2426" spans="1:5" ht="15.6" x14ac:dyDescent="0.3">
      <c r="A2426" s="308" t="s">
        <v>412</v>
      </c>
      <c r="B2426" s="309">
        <v>325</v>
      </c>
      <c r="C2426" s="309">
        <v>0</v>
      </c>
      <c r="D2426" s="309">
        <v>325</v>
      </c>
      <c r="E2426" s="310">
        <f t="shared" ref="E2426:E2427" si="462">(C2426+D2426)-B2426</f>
        <v>0</v>
      </c>
    </row>
    <row r="2427" spans="1:5" ht="15.6" x14ac:dyDescent="0.3">
      <c r="A2427" s="308" t="s">
        <v>413</v>
      </c>
      <c r="B2427" s="309">
        <v>600</v>
      </c>
      <c r="C2427" s="309">
        <v>0</v>
      </c>
      <c r="D2427" s="309">
        <v>600</v>
      </c>
      <c r="E2427" s="310">
        <f t="shared" si="462"/>
        <v>0</v>
      </c>
    </row>
    <row r="2428" spans="1:5" ht="15.6" x14ac:dyDescent="0.3">
      <c r="A2428" s="308" t="s">
        <v>414</v>
      </c>
      <c r="B2428" s="309">
        <v>102</v>
      </c>
      <c r="C2428" s="309">
        <v>0</v>
      </c>
      <c r="D2428" s="309">
        <v>102</v>
      </c>
      <c r="E2428" s="310">
        <v>0</v>
      </c>
    </row>
    <row r="2429" spans="1:5" ht="15.6" x14ac:dyDescent="0.3">
      <c r="A2429" s="308" t="s">
        <v>415</v>
      </c>
      <c r="B2429" s="309">
        <v>347</v>
      </c>
      <c r="C2429" s="309">
        <v>250</v>
      </c>
      <c r="D2429" s="309">
        <v>196</v>
      </c>
      <c r="E2429" s="310">
        <f t="shared" ref="E2429:E2434" si="463">(C2429+D2429)-B2429</f>
        <v>99</v>
      </c>
    </row>
    <row r="2430" spans="1:5" ht="15.6" x14ac:dyDescent="0.3">
      <c r="A2430" s="308" t="s">
        <v>416</v>
      </c>
      <c r="B2430" s="309">
        <v>66</v>
      </c>
      <c r="C2430" s="309">
        <v>0</v>
      </c>
      <c r="D2430" s="309">
        <v>71</v>
      </c>
      <c r="E2430" s="310">
        <f t="shared" si="463"/>
        <v>5</v>
      </c>
    </row>
    <row r="2431" spans="1:5" ht="15.6" x14ac:dyDescent="0.3">
      <c r="A2431" s="311" t="s">
        <v>417</v>
      </c>
      <c r="B2431" s="312">
        <v>300</v>
      </c>
      <c r="C2431" s="312">
        <v>0</v>
      </c>
      <c r="D2431" s="312">
        <v>310</v>
      </c>
      <c r="E2431" s="310">
        <f t="shared" si="463"/>
        <v>10</v>
      </c>
    </row>
    <row r="2432" spans="1:5" ht="15.6" x14ac:dyDescent="0.3">
      <c r="A2432" s="321" t="s">
        <v>419</v>
      </c>
      <c r="B2432" s="314">
        <v>170</v>
      </c>
      <c r="C2432" s="314">
        <v>0</v>
      </c>
      <c r="D2432" s="314">
        <v>202</v>
      </c>
      <c r="E2432" s="310">
        <f t="shared" si="463"/>
        <v>32</v>
      </c>
    </row>
    <row r="2433" spans="1:5" ht="15.6" x14ac:dyDescent="0.3">
      <c r="A2433" s="321" t="s">
        <v>422</v>
      </c>
      <c r="B2433" s="313">
        <v>283</v>
      </c>
      <c r="C2433" s="313">
        <v>0</v>
      </c>
      <c r="D2433" s="313">
        <v>283</v>
      </c>
      <c r="E2433" s="322">
        <f t="shared" si="463"/>
        <v>0</v>
      </c>
    </row>
    <row r="2434" spans="1:5" ht="15.6" x14ac:dyDescent="0.3">
      <c r="A2434" s="321" t="s">
        <v>423</v>
      </c>
      <c r="B2434" s="313">
        <v>522</v>
      </c>
      <c r="C2434" s="313">
        <v>360</v>
      </c>
      <c r="D2434" s="313">
        <v>162</v>
      </c>
      <c r="E2434" s="319">
        <f t="shared" si="463"/>
        <v>0</v>
      </c>
    </row>
    <row r="2435" spans="1:5" ht="15.6" x14ac:dyDescent="0.3">
      <c r="A2435" s="320" t="s">
        <v>418</v>
      </c>
      <c r="B2435" s="317">
        <f t="shared" ref="B2435:E2435" si="464">SUM(B2426:B2434)</f>
        <v>2715</v>
      </c>
      <c r="C2435" s="316">
        <f t="shared" si="464"/>
        <v>610</v>
      </c>
      <c r="D2435" s="317">
        <f t="shared" si="464"/>
        <v>2251</v>
      </c>
      <c r="E2435" s="318">
        <f t="shared" si="464"/>
        <v>146</v>
      </c>
    </row>
    <row r="2437" spans="1:5" ht="15.6" x14ac:dyDescent="0.3">
      <c r="A2437" s="305">
        <v>44997</v>
      </c>
      <c r="B2437" s="306"/>
      <c r="C2437" s="306"/>
      <c r="D2437" s="306"/>
      <c r="E2437" s="306"/>
    </row>
    <row r="2438" spans="1:5" ht="15.6" x14ac:dyDescent="0.3">
      <c r="A2438" s="307" t="s">
        <v>407</v>
      </c>
      <c r="B2438" s="298" t="s">
        <v>408</v>
      </c>
      <c r="C2438" s="298" t="s">
        <v>409</v>
      </c>
      <c r="D2438" s="298" t="s">
        <v>410</v>
      </c>
      <c r="E2438" s="292" t="s">
        <v>421</v>
      </c>
    </row>
    <row r="2439" spans="1:5" ht="15.6" x14ac:dyDescent="0.3">
      <c r="A2439" s="308" t="s">
        <v>412</v>
      </c>
      <c r="B2439" s="309">
        <v>308</v>
      </c>
      <c r="C2439" s="309">
        <v>0</v>
      </c>
      <c r="D2439" s="309">
        <v>325</v>
      </c>
      <c r="E2439" s="310">
        <f t="shared" ref="E2439:E2440" si="465">(C2439+D2439)-B2439</f>
        <v>17</v>
      </c>
    </row>
    <row r="2440" spans="1:5" ht="15.6" x14ac:dyDescent="0.3">
      <c r="A2440" s="308" t="s">
        <v>413</v>
      </c>
      <c r="B2440" s="309">
        <v>600</v>
      </c>
      <c r="C2440" s="309">
        <v>0</v>
      </c>
      <c r="D2440" s="309">
        <v>600</v>
      </c>
      <c r="E2440" s="310">
        <f t="shared" si="465"/>
        <v>0</v>
      </c>
    </row>
    <row r="2441" spans="1:5" ht="15.6" x14ac:dyDescent="0.3">
      <c r="A2441" s="308" t="s">
        <v>414</v>
      </c>
      <c r="B2441" s="309">
        <v>102</v>
      </c>
      <c r="C2441" s="309">
        <v>0</v>
      </c>
      <c r="D2441" s="309">
        <v>102</v>
      </c>
      <c r="E2441" s="310">
        <v>0</v>
      </c>
    </row>
    <row r="2442" spans="1:5" ht="15.6" x14ac:dyDescent="0.3">
      <c r="A2442" s="308" t="s">
        <v>415</v>
      </c>
      <c r="B2442" s="309">
        <v>262</v>
      </c>
      <c r="C2442" s="309">
        <v>0</v>
      </c>
      <c r="D2442" s="309">
        <v>347</v>
      </c>
      <c r="E2442" s="310">
        <f t="shared" ref="E2442:E2447" si="466">(C2442+D2442)-B2442</f>
        <v>85</v>
      </c>
    </row>
    <row r="2443" spans="1:5" ht="15.6" x14ac:dyDescent="0.3">
      <c r="A2443" s="308" t="s">
        <v>416</v>
      </c>
      <c r="B2443" s="309">
        <v>66</v>
      </c>
      <c r="C2443" s="309">
        <v>0</v>
      </c>
      <c r="D2443" s="309">
        <v>66</v>
      </c>
      <c r="E2443" s="310">
        <f t="shared" si="466"/>
        <v>0</v>
      </c>
    </row>
    <row r="2444" spans="1:5" ht="15.6" x14ac:dyDescent="0.3">
      <c r="A2444" s="311" t="s">
        <v>417</v>
      </c>
      <c r="B2444" s="312">
        <v>300</v>
      </c>
      <c r="C2444" s="312">
        <v>0</v>
      </c>
      <c r="D2444" s="312">
        <v>300</v>
      </c>
      <c r="E2444" s="310">
        <f t="shared" si="466"/>
        <v>0</v>
      </c>
    </row>
    <row r="2445" spans="1:5" ht="15.6" x14ac:dyDescent="0.3">
      <c r="A2445" s="321" t="s">
        <v>419</v>
      </c>
      <c r="B2445" s="314">
        <v>170</v>
      </c>
      <c r="C2445" s="314">
        <v>0</v>
      </c>
      <c r="D2445" s="314">
        <v>170</v>
      </c>
      <c r="E2445" s="310">
        <f t="shared" si="466"/>
        <v>0</v>
      </c>
    </row>
    <row r="2446" spans="1:5" ht="15.6" x14ac:dyDescent="0.3">
      <c r="A2446" s="321" t="s">
        <v>422</v>
      </c>
      <c r="B2446" s="313">
        <v>234</v>
      </c>
      <c r="C2446" s="313">
        <v>0</v>
      </c>
      <c r="D2446" s="313">
        <v>283</v>
      </c>
      <c r="E2446" s="322">
        <f t="shared" si="466"/>
        <v>49</v>
      </c>
    </row>
    <row r="2447" spans="1:5" ht="15.6" x14ac:dyDescent="0.3">
      <c r="A2447" s="321" t="s">
        <v>423</v>
      </c>
      <c r="B2447" s="313">
        <v>517</v>
      </c>
      <c r="C2447" s="313">
        <v>0</v>
      </c>
      <c r="D2447" s="313">
        <v>522</v>
      </c>
      <c r="E2447" s="319">
        <f t="shared" si="466"/>
        <v>5</v>
      </c>
    </row>
    <row r="2448" spans="1:5" ht="15.6" x14ac:dyDescent="0.3">
      <c r="A2448" s="320" t="s">
        <v>418</v>
      </c>
      <c r="B2448" s="317">
        <f t="shared" ref="B2448:E2448" si="467">SUM(B2439:B2447)</f>
        <v>2559</v>
      </c>
      <c r="C2448" s="316">
        <f t="shared" si="467"/>
        <v>0</v>
      </c>
      <c r="D2448" s="317">
        <f t="shared" si="467"/>
        <v>2715</v>
      </c>
      <c r="E2448" s="318">
        <f t="shared" si="467"/>
        <v>156</v>
      </c>
    </row>
    <row r="2450" spans="1:5" ht="15.6" x14ac:dyDescent="0.3">
      <c r="A2450" s="305">
        <v>44998</v>
      </c>
      <c r="B2450" s="306"/>
      <c r="C2450" s="306"/>
      <c r="D2450" s="306"/>
      <c r="E2450" s="306"/>
    </row>
    <row r="2451" spans="1:5" ht="15.6" x14ac:dyDescent="0.3">
      <c r="A2451" s="307" t="s">
        <v>407</v>
      </c>
      <c r="B2451" s="298" t="s">
        <v>408</v>
      </c>
      <c r="C2451" s="298" t="s">
        <v>409</v>
      </c>
      <c r="D2451" s="298" t="s">
        <v>410</v>
      </c>
      <c r="E2451" s="292" t="s">
        <v>421</v>
      </c>
    </row>
    <row r="2452" spans="1:5" ht="15.6" x14ac:dyDescent="0.3">
      <c r="A2452" s="308" t="s">
        <v>412</v>
      </c>
      <c r="B2452" s="309">
        <v>308</v>
      </c>
      <c r="C2452" s="309">
        <v>0</v>
      </c>
      <c r="D2452" s="309">
        <v>308</v>
      </c>
      <c r="E2452" s="310">
        <f t="shared" ref="E2452:E2453" si="468">(C2452+D2452)-B2452</f>
        <v>0</v>
      </c>
    </row>
    <row r="2453" spans="1:5" ht="15.6" x14ac:dyDescent="0.3">
      <c r="A2453" s="308" t="s">
        <v>413</v>
      </c>
      <c r="B2453" s="309">
        <v>600</v>
      </c>
      <c r="C2453" s="309">
        <v>0</v>
      </c>
      <c r="D2453" s="309">
        <v>600</v>
      </c>
      <c r="E2453" s="310">
        <f t="shared" si="468"/>
        <v>0</v>
      </c>
    </row>
    <row r="2454" spans="1:5" ht="15.6" x14ac:dyDescent="0.3">
      <c r="A2454" s="308" t="s">
        <v>414</v>
      </c>
      <c r="B2454" s="309">
        <v>102</v>
      </c>
      <c r="C2454" s="309">
        <v>0</v>
      </c>
      <c r="D2454" s="309">
        <v>102</v>
      </c>
      <c r="E2454" s="310">
        <v>0</v>
      </c>
    </row>
    <row r="2455" spans="1:5" ht="15.6" x14ac:dyDescent="0.3">
      <c r="A2455" s="308" t="s">
        <v>415</v>
      </c>
      <c r="B2455" s="309">
        <v>214</v>
      </c>
      <c r="C2455" s="309">
        <v>0</v>
      </c>
      <c r="D2455" s="309">
        <v>262</v>
      </c>
      <c r="E2455" s="310">
        <f t="shared" ref="E2455:E2460" si="469">(C2455+D2455)-B2455</f>
        <v>48</v>
      </c>
    </row>
    <row r="2456" spans="1:5" ht="15.6" x14ac:dyDescent="0.3">
      <c r="A2456" s="308" t="s">
        <v>416</v>
      </c>
      <c r="B2456" s="309">
        <v>55</v>
      </c>
      <c r="C2456" s="309">
        <v>0</v>
      </c>
      <c r="D2456" s="309">
        <v>66</v>
      </c>
      <c r="E2456" s="310">
        <f t="shared" si="469"/>
        <v>11</v>
      </c>
    </row>
    <row r="2457" spans="1:5" ht="15.6" x14ac:dyDescent="0.3">
      <c r="A2457" s="311" t="s">
        <v>417</v>
      </c>
      <c r="B2457" s="312">
        <v>280</v>
      </c>
      <c r="C2457" s="312">
        <v>0</v>
      </c>
      <c r="D2457" s="312">
        <v>300</v>
      </c>
      <c r="E2457" s="310">
        <f t="shared" si="469"/>
        <v>20</v>
      </c>
    </row>
    <row r="2458" spans="1:5" ht="15.6" x14ac:dyDescent="0.3">
      <c r="A2458" s="321" t="s">
        <v>419</v>
      </c>
      <c r="B2458" s="314">
        <v>150</v>
      </c>
      <c r="C2458" s="314">
        <v>0</v>
      </c>
      <c r="D2458" s="314">
        <v>170</v>
      </c>
      <c r="E2458" s="310">
        <f t="shared" si="469"/>
        <v>20</v>
      </c>
    </row>
    <row r="2459" spans="1:5" ht="15.6" x14ac:dyDescent="0.3">
      <c r="A2459" s="321" t="s">
        <v>422</v>
      </c>
      <c r="B2459" s="313">
        <v>201</v>
      </c>
      <c r="C2459" s="313">
        <v>0</v>
      </c>
      <c r="D2459" s="313">
        <v>234</v>
      </c>
      <c r="E2459" s="322">
        <f t="shared" si="469"/>
        <v>33</v>
      </c>
    </row>
    <row r="2460" spans="1:5" ht="15.6" x14ac:dyDescent="0.3">
      <c r="A2460" s="321" t="s">
        <v>423</v>
      </c>
      <c r="B2460" s="313">
        <v>517</v>
      </c>
      <c r="C2460" s="313">
        <v>0</v>
      </c>
      <c r="D2460" s="313">
        <v>517</v>
      </c>
      <c r="E2460" s="319">
        <f t="shared" si="469"/>
        <v>0</v>
      </c>
    </row>
    <row r="2461" spans="1:5" ht="15.6" x14ac:dyDescent="0.3">
      <c r="A2461" s="320" t="s">
        <v>418</v>
      </c>
      <c r="B2461" s="317">
        <f t="shared" ref="B2461:E2461" si="470">SUM(B2452:B2460)</f>
        <v>2427</v>
      </c>
      <c r="C2461" s="316">
        <f t="shared" si="470"/>
        <v>0</v>
      </c>
      <c r="D2461" s="317">
        <f t="shared" si="470"/>
        <v>2559</v>
      </c>
      <c r="E2461" s="318">
        <f t="shared" si="470"/>
        <v>132</v>
      </c>
    </row>
    <row r="2463" spans="1:5" ht="15.6" x14ac:dyDescent="0.3">
      <c r="A2463" s="305">
        <v>44999</v>
      </c>
      <c r="B2463" s="306"/>
      <c r="C2463" s="306"/>
      <c r="D2463" s="306"/>
      <c r="E2463" s="306"/>
    </row>
    <row r="2464" spans="1:5" ht="15.6" x14ac:dyDescent="0.3">
      <c r="A2464" s="307" t="s">
        <v>407</v>
      </c>
      <c r="B2464" s="298" t="s">
        <v>408</v>
      </c>
      <c r="C2464" s="298" t="s">
        <v>409</v>
      </c>
      <c r="D2464" s="298" t="s">
        <v>410</v>
      </c>
      <c r="E2464" s="292" t="s">
        <v>421</v>
      </c>
    </row>
    <row r="2465" spans="1:5" ht="15.6" x14ac:dyDescent="0.3">
      <c r="A2465" s="308" t="s">
        <v>412</v>
      </c>
      <c r="B2465" s="309">
        <v>280</v>
      </c>
      <c r="C2465" s="309">
        <v>0</v>
      </c>
      <c r="D2465" s="309">
        <v>308</v>
      </c>
      <c r="E2465" s="310">
        <f t="shared" ref="E2465:E2466" si="471">(C2465+D2465)-B2465</f>
        <v>28</v>
      </c>
    </row>
    <row r="2466" spans="1:5" ht="15.6" x14ac:dyDescent="0.3">
      <c r="A2466" s="308" t="s">
        <v>413</v>
      </c>
      <c r="B2466" s="309">
        <v>600</v>
      </c>
      <c r="C2466" s="309">
        <v>0</v>
      </c>
      <c r="D2466" s="309">
        <v>600</v>
      </c>
      <c r="E2466" s="310">
        <f t="shared" si="471"/>
        <v>0</v>
      </c>
    </row>
    <row r="2467" spans="1:5" ht="15.6" x14ac:dyDescent="0.3">
      <c r="A2467" s="308" t="s">
        <v>414</v>
      </c>
      <c r="B2467" s="309">
        <v>102</v>
      </c>
      <c r="C2467" s="309">
        <v>0</v>
      </c>
      <c r="D2467" s="309">
        <v>102</v>
      </c>
      <c r="E2467" s="310">
        <v>0</v>
      </c>
    </row>
    <row r="2468" spans="1:5" ht="15.6" x14ac:dyDescent="0.3">
      <c r="A2468" s="308" t="s">
        <v>415</v>
      </c>
      <c r="B2468" s="309">
        <v>161</v>
      </c>
      <c r="C2468" s="309">
        <v>0</v>
      </c>
      <c r="D2468" s="309">
        <v>214</v>
      </c>
      <c r="E2468" s="310">
        <f t="shared" ref="E2468:E2473" si="472">(C2468+D2468)-B2468</f>
        <v>53</v>
      </c>
    </row>
    <row r="2469" spans="1:5" ht="15.6" x14ac:dyDescent="0.3">
      <c r="A2469" s="308" t="s">
        <v>416</v>
      </c>
      <c r="B2469" s="309">
        <v>130</v>
      </c>
      <c r="C2469" s="309">
        <v>130</v>
      </c>
      <c r="D2469" s="309">
        <v>55</v>
      </c>
      <c r="E2469" s="310">
        <f t="shared" si="472"/>
        <v>55</v>
      </c>
    </row>
    <row r="2470" spans="1:5" ht="15.6" x14ac:dyDescent="0.3">
      <c r="A2470" s="311" t="s">
        <v>417</v>
      </c>
      <c r="B2470" s="312">
        <v>250</v>
      </c>
      <c r="C2470" s="312">
        <v>0</v>
      </c>
      <c r="D2470" s="312">
        <v>280</v>
      </c>
      <c r="E2470" s="310">
        <f t="shared" si="472"/>
        <v>30</v>
      </c>
    </row>
    <row r="2471" spans="1:5" ht="15.6" x14ac:dyDescent="0.3">
      <c r="A2471" s="321" t="s">
        <v>419</v>
      </c>
      <c r="B2471" s="314">
        <v>130</v>
      </c>
      <c r="C2471" s="314">
        <v>0</v>
      </c>
      <c r="D2471" s="314">
        <v>150</v>
      </c>
      <c r="E2471" s="310">
        <f t="shared" si="472"/>
        <v>20</v>
      </c>
    </row>
    <row r="2472" spans="1:5" ht="15.6" x14ac:dyDescent="0.3">
      <c r="A2472" s="321" t="s">
        <v>422</v>
      </c>
      <c r="B2472" s="313">
        <v>99</v>
      </c>
      <c r="C2472" s="313">
        <v>0</v>
      </c>
      <c r="D2472" s="313">
        <v>201</v>
      </c>
      <c r="E2472" s="322">
        <f t="shared" si="472"/>
        <v>102</v>
      </c>
    </row>
    <row r="2473" spans="1:5" ht="15.6" x14ac:dyDescent="0.3">
      <c r="A2473" s="321" t="s">
        <v>423</v>
      </c>
      <c r="B2473" s="313">
        <v>517</v>
      </c>
      <c r="C2473" s="313">
        <v>0</v>
      </c>
      <c r="D2473" s="313">
        <v>517</v>
      </c>
      <c r="E2473" s="319">
        <f t="shared" si="472"/>
        <v>0</v>
      </c>
    </row>
    <row r="2474" spans="1:5" ht="15.6" x14ac:dyDescent="0.3">
      <c r="A2474" s="320" t="s">
        <v>418</v>
      </c>
      <c r="B2474" s="317">
        <f t="shared" ref="B2474:E2474" si="473">SUM(B2465:B2473)</f>
        <v>2269</v>
      </c>
      <c r="C2474" s="316">
        <f t="shared" si="473"/>
        <v>130</v>
      </c>
      <c r="D2474" s="317">
        <f t="shared" si="473"/>
        <v>2427</v>
      </c>
      <c r="E2474" s="318">
        <f t="shared" si="473"/>
        <v>288</v>
      </c>
    </row>
    <row r="2476" spans="1:5" ht="15.6" x14ac:dyDescent="0.3">
      <c r="A2476" s="305">
        <v>45000</v>
      </c>
      <c r="B2476" s="306"/>
      <c r="C2476" s="306"/>
      <c r="D2476" s="306"/>
      <c r="E2476" s="306"/>
    </row>
    <row r="2477" spans="1:5" ht="15.6" x14ac:dyDescent="0.3">
      <c r="A2477" s="307" t="s">
        <v>407</v>
      </c>
      <c r="B2477" s="298" t="s">
        <v>408</v>
      </c>
      <c r="C2477" s="298" t="s">
        <v>409</v>
      </c>
      <c r="D2477" s="298" t="s">
        <v>410</v>
      </c>
      <c r="E2477" s="292" t="s">
        <v>421</v>
      </c>
    </row>
    <row r="2478" spans="1:5" ht="15.6" x14ac:dyDescent="0.3">
      <c r="A2478" s="308" t="s">
        <v>412</v>
      </c>
      <c r="B2478" s="309">
        <v>275</v>
      </c>
      <c r="C2478" s="309">
        <v>0</v>
      </c>
      <c r="D2478" s="309">
        <v>280</v>
      </c>
      <c r="E2478" s="310">
        <f t="shared" ref="E2478:E2479" si="474">(C2478+D2478)-B2478</f>
        <v>5</v>
      </c>
    </row>
    <row r="2479" spans="1:5" ht="15.6" x14ac:dyDescent="0.3">
      <c r="A2479" s="308" t="s">
        <v>413</v>
      </c>
      <c r="B2479" s="309">
        <v>600</v>
      </c>
      <c r="C2479" s="309">
        <v>0</v>
      </c>
      <c r="D2479" s="309">
        <v>600</v>
      </c>
      <c r="E2479" s="310">
        <f t="shared" si="474"/>
        <v>0</v>
      </c>
    </row>
    <row r="2480" spans="1:5" ht="15.6" x14ac:dyDescent="0.3">
      <c r="A2480" s="308" t="s">
        <v>414</v>
      </c>
      <c r="B2480" s="309">
        <v>102</v>
      </c>
      <c r="C2480" s="309">
        <v>0</v>
      </c>
      <c r="D2480" s="309">
        <v>102</v>
      </c>
      <c r="E2480" s="310">
        <v>0</v>
      </c>
    </row>
    <row r="2481" spans="1:5" ht="15.6" x14ac:dyDescent="0.3">
      <c r="A2481" s="308" t="s">
        <v>415</v>
      </c>
      <c r="B2481" s="309">
        <v>126</v>
      </c>
      <c r="C2481" s="309">
        <v>0</v>
      </c>
      <c r="D2481" s="309">
        <v>161</v>
      </c>
      <c r="E2481" s="310">
        <f t="shared" ref="E2481:E2486" si="475">(C2481+D2481)-B2481</f>
        <v>35</v>
      </c>
    </row>
    <row r="2482" spans="1:5" ht="15.6" x14ac:dyDescent="0.3">
      <c r="A2482" s="308" t="s">
        <v>416</v>
      </c>
      <c r="B2482" s="309">
        <v>130</v>
      </c>
      <c r="C2482" s="309">
        <v>0</v>
      </c>
      <c r="D2482" s="309">
        <v>130</v>
      </c>
      <c r="E2482" s="310">
        <f t="shared" si="475"/>
        <v>0</v>
      </c>
    </row>
    <row r="2483" spans="1:5" ht="15.6" x14ac:dyDescent="0.3">
      <c r="A2483" s="311" t="s">
        <v>417</v>
      </c>
      <c r="B2483" s="312">
        <v>570</v>
      </c>
      <c r="C2483" s="312">
        <v>390</v>
      </c>
      <c r="D2483" s="312">
        <v>250</v>
      </c>
      <c r="E2483" s="310">
        <f t="shared" si="475"/>
        <v>70</v>
      </c>
    </row>
    <row r="2484" spans="1:5" ht="15.6" x14ac:dyDescent="0.3">
      <c r="A2484" s="321" t="s">
        <v>419</v>
      </c>
      <c r="B2484" s="314">
        <v>130</v>
      </c>
      <c r="C2484" s="314">
        <v>0</v>
      </c>
      <c r="D2484" s="314">
        <v>130</v>
      </c>
      <c r="E2484" s="310">
        <f t="shared" si="475"/>
        <v>0</v>
      </c>
    </row>
    <row r="2485" spans="1:5" ht="15.6" x14ac:dyDescent="0.3">
      <c r="A2485" s="321" t="s">
        <v>422</v>
      </c>
      <c r="B2485" s="313">
        <v>493</v>
      </c>
      <c r="C2485" s="313">
        <v>450</v>
      </c>
      <c r="D2485" s="313">
        <v>99</v>
      </c>
      <c r="E2485" s="322">
        <f t="shared" si="475"/>
        <v>56</v>
      </c>
    </row>
    <row r="2486" spans="1:5" ht="15.6" x14ac:dyDescent="0.3">
      <c r="A2486" s="321" t="s">
        <v>423</v>
      </c>
      <c r="B2486" s="313">
        <v>517</v>
      </c>
      <c r="C2486" s="313">
        <v>0</v>
      </c>
      <c r="D2486" s="313">
        <v>517</v>
      </c>
      <c r="E2486" s="319">
        <f t="shared" si="475"/>
        <v>0</v>
      </c>
    </row>
    <row r="2487" spans="1:5" ht="15.6" x14ac:dyDescent="0.3">
      <c r="A2487" s="320" t="s">
        <v>418</v>
      </c>
      <c r="B2487" s="317">
        <f t="shared" ref="B2487:E2487" si="476">SUM(B2478:B2486)</f>
        <v>2943</v>
      </c>
      <c r="C2487" s="316">
        <f t="shared" si="476"/>
        <v>840</v>
      </c>
      <c r="D2487" s="317">
        <f t="shared" si="476"/>
        <v>2269</v>
      </c>
      <c r="E2487" s="318">
        <f t="shared" si="476"/>
        <v>166</v>
      </c>
    </row>
    <row r="2489" spans="1:5" ht="15.6" x14ac:dyDescent="0.3">
      <c r="A2489" s="305">
        <v>45001</v>
      </c>
      <c r="B2489" s="306"/>
      <c r="C2489" s="306"/>
      <c r="D2489" s="306"/>
      <c r="E2489" s="306"/>
    </row>
    <row r="2490" spans="1:5" ht="15.6" x14ac:dyDescent="0.3">
      <c r="A2490" s="307" t="s">
        <v>407</v>
      </c>
      <c r="B2490" s="298" t="s">
        <v>408</v>
      </c>
      <c r="C2490" s="298" t="s">
        <v>409</v>
      </c>
      <c r="D2490" s="298" t="s">
        <v>410</v>
      </c>
      <c r="E2490" s="292" t="s">
        <v>421</v>
      </c>
    </row>
    <row r="2491" spans="1:5" ht="15.6" x14ac:dyDescent="0.3">
      <c r="A2491" s="308" t="s">
        <v>412</v>
      </c>
      <c r="B2491" s="309">
        <v>260</v>
      </c>
      <c r="C2491" s="309">
        <v>0</v>
      </c>
      <c r="D2491" s="309">
        <v>275</v>
      </c>
      <c r="E2491" s="310">
        <f t="shared" ref="E2491:E2492" si="477">(C2491+D2491)-B2491</f>
        <v>15</v>
      </c>
    </row>
    <row r="2492" spans="1:5" ht="15.6" x14ac:dyDescent="0.3">
      <c r="A2492" s="308" t="s">
        <v>413</v>
      </c>
      <c r="B2492" s="309">
        <v>563</v>
      </c>
      <c r="C2492" s="309">
        <v>0</v>
      </c>
      <c r="D2492" s="309">
        <v>600</v>
      </c>
      <c r="E2492" s="310">
        <f t="shared" si="477"/>
        <v>37</v>
      </c>
    </row>
    <row r="2493" spans="1:5" ht="15.6" x14ac:dyDescent="0.3">
      <c r="A2493" s="308" t="s">
        <v>414</v>
      </c>
      <c r="B2493" s="309">
        <v>102</v>
      </c>
      <c r="C2493" s="309">
        <v>0</v>
      </c>
      <c r="D2493" s="309">
        <v>102</v>
      </c>
      <c r="E2493" s="310">
        <v>0</v>
      </c>
    </row>
    <row r="2494" spans="1:5" ht="15.6" x14ac:dyDescent="0.3">
      <c r="A2494" s="308" t="s">
        <v>415</v>
      </c>
      <c r="B2494" s="309">
        <v>0</v>
      </c>
      <c r="C2494" s="309">
        <v>0</v>
      </c>
      <c r="D2494" s="309">
        <v>126</v>
      </c>
      <c r="E2494" s="310">
        <f t="shared" ref="E2494:E2499" si="478">(C2494+D2494)-B2494</f>
        <v>126</v>
      </c>
    </row>
    <row r="2495" spans="1:5" ht="15.6" x14ac:dyDescent="0.3">
      <c r="A2495" s="308" t="s">
        <v>416</v>
      </c>
      <c r="B2495" s="309">
        <v>130</v>
      </c>
      <c r="C2495" s="309">
        <v>0</v>
      </c>
      <c r="D2495" s="309">
        <v>130</v>
      </c>
      <c r="E2495" s="310">
        <f t="shared" si="478"/>
        <v>0</v>
      </c>
    </row>
    <row r="2496" spans="1:5" ht="15.6" x14ac:dyDescent="0.3">
      <c r="A2496" s="311" t="s">
        <v>417</v>
      </c>
      <c r="B2496" s="312">
        <v>570</v>
      </c>
      <c r="C2496" s="312">
        <v>0</v>
      </c>
      <c r="D2496" s="312">
        <v>570</v>
      </c>
      <c r="E2496" s="310">
        <f t="shared" si="478"/>
        <v>0</v>
      </c>
    </row>
    <row r="2497" spans="1:5" ht="15.6" x14ac:dyDescent="0.3">
      <c r="A2497" s="321" t="s">
        <v>419</v>
      </c>
      <c r="B2497" s="314">
        <v>114</v>
      </c>
      <c r="C2497" s="314">
        <v>0</v>
      </c>
      <c r="D2497" s="314">
        <v>130</v>
      </c>
      <c r="E2497" s="310">
        <f t="shared" si="478"/>
        <v>16</v>
      </c>
    </row>
    <row r="2498" spans="1:5" ht="15.6" x14ac:dyDescent="0.3">
      <c r="A2498" s="321" t="s">
        <v>422</v>
      </c>
      <c r="B2498" s="313">
        <v>433</v>
      </c>
      <c r="C2498" s="313">
        <v>0</v>
      </c>
      <c r="D2498" s="313">
        <v>493</v>
      </c>
      <c r="E2498" s="322">
        <f t="shared" si="478"/>
        <v>60</v>
      </c>
    </row>
    <row r="2499" spans="1:5" ht="15.6" x14ac:dyDescent="0.3">
      <c r="A2499" s="321" t="s">
        <v>423</v>
      </c>
      <c r="B2499" s="313">
        <v>517</v>
      </c>
      <c r="C2499" s="313">
        <v>0</v>
      </c>
      <c r="D2499" s="313">
        <v>517</v>
      </c>
      <c r="E2499" s="319">
        <f t="shared" si="478"/>
        <v>0</v>
      </c>
    </row>
    <row r="2500" spans="1:5" ht="15.6" x14ac:dyDescent="0.3">
      <c r="A2500" s="320" t="s">
        <v>418</v>
      </c>
      <c r="B2500" s="317">
        <f t="shared" ref="B2500:E2500" si="479">SUM(B2491:B2499)</f>
        <v>2689</v>
      </c>
      <c r="C2500" s="316">
        <f t="shared" si="479"/>
        <v>0</v>
      </c>
      <c r="D2500" s="317">
        <f t="shared" si="479"/>
        <v>2943</v>
      </c>
      <c r="E2500" s="318">
        <f t="shared" si="479"/>
        <v>254</v>
      </c>
    </row>
    <row r="2502" spans="1:5" ht="15.6" x14ac:dyDescent="0.3">
      <c r="A2502" s="305">
        <v>45002</v>
      </c>
      <c r="B2502" s="306"/>
      <c r="C2502" s="306"/>
      <c r="D2502" s="306"/>
      <c r="E2502" s="306"/>
    </row>
    <row r="2503" spans="1:5" ht="15.6" x14ac:dyDescent="0.3">
      <c r="A2503" s="307" t="s">
        <v>407</v>
      </c>
      <c r="B2503" s="298" t="s">
        <v>408</v>
      </c>
      <c r="C2503" s="298" t="s">
        <v>409</v>
      </c>
      <c r="D2503" s="298" t="s">
        <v>410</v>
      </c>
      <c r="E2503" s="292" t="s">
        <v>421</v>
      </c>
    </row>
    <row r="2504" spans="1:5" ht="15.6" x14ac:dyDescent="0.3">
      <c r="A2504" s="308" t="s">
        <v>412</v>
      </c>
      <c r="B2504" s="309">
        <v>240</v>
      </c>
      <c r="C2504" s="309">
        <v>0</v>
      </c>
      <c r="D2504" s="309">
        <v>260</v>
      </c>
      <c r="E2504" s="310">
        <f t="shared" ref="E2504:E2505" si="480">(C2504+D2504)-B2504</f>
        <v>20</v>
      </c>
    </row>
    <row r="2505" spans="1:5" ht="15.6" x14ac:dyDescent="0.3">
      <c r="A2505" s="308" t="s">
        <v>413</v>
      </c>
      <c r="B2505" s="309">
        <v>563</v>
      </c>
      <c r="C2505" s="309">
        <v>0</v>
      </c>
      <c r="D2505" s="309">
        <v>563</v>
      </c>
      <c r="E2505" s="310">
        <f t="shared" si="480"/>
        <v>0</v>
      </c>
    </row>
    <row r="2506" spans="1:5" ht="15.6" x14ac:dyDescent="0.3">
      <c r="A2506" s="308" t="s">
        <v>414</v>
      </c>
      <c r="B2506" s="309">
        <v>102</v>
      </c>
      <c r="C2506" s="309">
        <v>0</v>
      </c>
      <c r="D2506" s="309">
        <v>102</v>
      </c>
      <c r="E2506" s="310">
        <v>0</v>
      </c>
    </row>
    <row r="2507" spans="1:5" ht="15.6" x14ac:dyDescent="0.3">
      <c r="A2507" s="308" t="s">
        <v>415</v>
      </c>
      <c r="B2507" s="309">
        <v>350</v>
      </c>
      <c r="C2507" s="309">
        <v>250</v>
      </c>
      <c r="D2507" s="309">
        <v>0</v>
      </c>
      <c r="E2507" s="310">
        <f t="shared" ref="E2507:E2512" si="481">(C2507+D2507)-B2507</f>
        <v>-100</v>
      </c>
    </row>
    <row r="2508" spans="1:5" ht="15.6" x14ac:dyDescent="0.3">
      <c r="A2508" s="308" t="s">
        <v>416</v>
      </c>
      <c r="B2508" s="309">
        <v>106</v>
      </c>
      <c r="C2508" s="309">
        <v>0</v>
      </c>
      <c r="D2508" s="309">
        <v>130</v>
      </c>
      <c r="E2508" s="310">
        <f t="shared" si="481"/>
        <v>24</v>
      </c>
    </row>
    <row r="2509" spans="1:5" ht="15.6" x14ac:dyDescent="0.3">
      <c r="A2509" s="311" t="s">
        <v>417</v>
      </c>
      <c r="B2509" s="312">
        <v>570</v>
      </c>
      <c r="C2509" s="312">
        <v>0</v>
      </c>
      <c r="D2509" s="312">
        <v>570</v>
      </c>
      <c r="E2509" s="310">
        <f t="shared" si="481"/>
        <v>0</v>
      </c>
    </row>
    <row r="2510" spans="1:5" ht="15.6" x14ac:dyDescent="0.3">
      <c r="A2510" s="321" t="s">
        <v>419</v>
      </c>
      <c r="B2510" s="314">
        <v>114</v>
      </c>
      <c r="C2510" s="314">
        <v>0</v>
      </c>
      <c r="D2510" s="314">
        <v>114</v>
      </c>
      <c r="E2510" s="310">
        <f t="shared" si="481"/>
        <v>0</v>
      </c>
    </row>
    <row r="2511" spans="1:5" ht="15.6" x14ac:dyDescent="0.3">
      <c r="A2511" s="321" t="s">
        <v>422</v>
      </c>
      <c r="B2511" s="313">
        <v>418</v>
      </c>
      <c r="C2511" s="313">
        <v>0</v>
      </c>
      <c r="D2511" s="313">
        <v>433</v>
      </c>
      <c r="E2511" s="322">
        <f t="shared" si="481"/>
        <v>15</v>
      </c>
    </row>
    <row r="2512" spans="1:5" ht="15.6" x14ac:dyDescent="0.3">
      <c r="A2512" s="321" t="s">
        <v>423</v>
      </c>
      <c r="B2512" s="313">
        <v>517</v>
      </c>
      <c r="C2512" s="313">
        <v>0</v>
      </c>
      <c r="D2512" s="313">
        <v>517</v>
      </c>
      <c r="E2512" s="319">
        <f t="shared" si="481"/>
        <v>0</v>
      </c>
    </row>
    <row r="2513" spans="1:5" ht="15.6" x14ac:dyDescent="0.3">
      <c r="A2513" s="320" t="s">
        <v>418</v>
      </c>
      <c r="B2513" s="317">
        <f t="shared" ref="B2513:E2513" si="482">SUM(B2504:B2512)</f>
        <v>2980</v>
      </c>
      <c r="C2513" s="316">
        <f t="shared" si="482"/>
        <v>250</v>
      </c>
      <c r="D2513" s="317">
        <f t="shared" si="482"/>
        <v>2689</v>
      </c>
      <c r="E2513" s="318">
        <f t="shared" si="482"/>
        <v>-41</v>
      </c>
    </row>
    <row r="2515" spans="1:5" ht="15.6" x14ac:dyDescent="0.3">
      <c r="A2515" s="305">
        <v>45003</v>
      </c>
      <c r="B2515" s="306"/>
      <c r="C2515" s="306"/>
      <c r="D2515" s="306"/>
      <c r="E2515" s="306"/>
    </row>
    <row r="2516" spans="1:5" ht="15.6" x14ac:dyDescent="0.3">
      <c r="A2516" s="307" t="s">
        <v>407</v>
      </c>
      <c r="B2516" s="298" t="s">
        <v>408</v>
      </c>
      <c r="C2516" s="298" t="s">
        <v>409</v>
      </c>
      <c r="D2516" s="298" t="s">
        <v>410</v>
      </c>
      <c r="E2516" s="292" t="s">
        <v>421</v>
      </c>
    </row>
    <row r="2517" spans="1:5" ht="15.6" x14ac:dyDescent="0.3">
      <c r="A2517" s="308" t="s">
        <v>412</v>
      </c>
      <c r="B2517" s="309">
        <v>213</v>
      </c>
      <c r="C2517" s="309">
        <v>0</v>
      </c>
      <c r="D2517" s="309">
        <v>240</v>
      </c>
      <c r="E2517" s="310">
        <f t="shared" ref="E2517:E2518" si="483">(C2517+D2517)-B2517</f>
        <v>27</v>
      </c>
    </row>
    <row r="2518" spans="1:5" ht="15.6" x14ac:dyDescent="0.3">
      <c r="A2518" s="308" t="s">
        <v>413</v>
      </c>
      <c r="B2518" s="309">
        <v>563</v>
      </c>
      <c r="C2518" s="309">
        <v>0</v>
      </c>
      <c r="D2518" s="309">
        <v>563</v>
      </c>
      <c r="E2518" s="310">
        <f t="shared" si="483"/>
        <v>0</v>
      </c>
    </row>
    <row r="2519" spans="1:5" ht="15.6" x14ac:dyDescent="0.3">
      <c r="A2519" s="308" t="s">
        <v>414</v>
      </c>
      <c r="B2519" s="309">
        <v>102</v>
      </c>
      <c r="C2519" s="309">
        <v>0</v>
      </c>
      <c r="D2519" s="309">
        <v>102</v>
      </c>
      <c r="E2519" s="310">
        <v>0</v>
      </c>
    </row>
    <row r="2520" spans="1:5" ht="15.6" x14ac:dyDescent="0.3">
      <c r="A2520" s="308" t="s">
        <v>415</v>
      </c>
      <c r="B2520" s="309">
        <v>263</v>
      </c>
      <c r="C2520" s="309">
        <v>0</v>
      </c>
      <c r="D2520" s="309">
        <v>350</v>
      </c>
      <c r="E2520" s="310">
        <f t="shared" ref="E2520:E2525" si="484">(C2520+D2520)-B2520</f>
        <v>87</v>
      </c>
    </row>
    <row r="2521" spans="1:5" ht="15.6" x14ac:dyDescent="0.3">
      <c r="A2521" s="308" t="s">
        <v>416</v>
      </c>
      <c r="B2521" s="309">
        <v>106</v>
      </c>
      <c r="C2521" s="309">
        <v>0</v>
      </c>
      <c r="D2521" s="309">
        <v>106</v>
      </c>
      <c r="E2521" s="310">
        <f t="shared" si="484"/>
        <v>0</v>
      </c>
    </row>
    <row r="2522" spans="1:5" ht="15.6" x14ac:dyDescent="0.3">
      <c r="A2522" s="311" t="s">
        <v>417</v>
      </c>
      <c r="B2522" s="312">
        <v>570</v>
      </c>
      <c r="C2522" s="312">
        <v>0</v>
      </c>
      <c r="D2522" s="312">
        <v>570</v>
      </c>
      <c r="E2522" s="310">
        <f t="shared" si="484"/>
        <v>0</v>
      </c>
    </row>
    <row r="2523" spans="1:5" ht="15.6" x14ac:dyDescent="0.3">
      <c r="A2523" s="321" t="s">
        <v>419</v>
      </c>
      <c r="B2523" s="314">
        <v>114</v>
      </c>
      <c r="C2523" s="314">
        <v>0</v>
      </c>
      <c r="D2523" s="314">
        <v>114</v>
      </c>
      <c r="E2523" s="310">
        <f t="shared" si="484"/>
        <v>0</v>
      </c>
    </row>
    <row r="2524" spans="1:5" ht="15.6" x14ac:dyDescent="0.3">
      <c r="A2524" s="321" t="s">
        <v>422</v>
      </c>
      <c r="B2524" s="313">
        <v>396</v>
      </c>
      <c r="C2524" s="313">
        <v>0</v>
      </c>
      <c r="D2524" s="313">
        <v>418</v>
      </c>
      <c r="E2524" s="322">
        <f t="shared" si="484"/>
        <v>22</v>
      </c>
    </row>
    <row r="2525" spans="1:5" ht="15.6" x14ac:dyDescent="0.3">
      <c r="A2525" s="321" t="s">
        <v>423</v>
      </c>
      <c r="B2525" s="313">
        <v>517</v>
      </c>
      <c r="C2525" s="313">
        <v>0</v>
      </c>
      <c r="D2525" s="313">
        <v>517</v>
      </c>
      <c r="E2525" s="319">
        <f t="shared" si="484"/>
        <v>0</v>
      </c>
    </row>
    <row r="2526" spans="1:5" ht="15.6" x14ac:dyDescent="0.3">
      <c r="A2526" s="320" t="s">
        <v>418</v>
      </c>
      <c r="B2526" s="317">
        <f t="shared" ref="B2526:E2526" si="485">SUM(B2517:B2525)</f>
        <v>2844</v>
      </c>
      <c r="C2526" s="316">
        <f t="shared" si="485"/>
        <v>0</v>
      </c>
      <c r="D2526" s="317">
        <f t="shared" si="485"/>
        <v>2980</v>
      </c>
      <c r="E2526" s="318">
        <f t="shared" si="485"/>
        <v>136</v>
      </c>
    </row>
    <row r="2529" spans="1:5" ht="15.6" x14ac:dyDescent="0.3">
      <c r="A2529" s="305">
        <v>45004</v>
      </c>
      <c r="B2529" s="306"/>
      <c r="C2529" s="306"/>
      <c r="D2529" s="306"/>
      <c r="E2529" s="306"/>
    </row>
    <row r="2530" spans="1:5" ht="15.6" x14ac:dyDescent="0.3">
      <c r="A2530" s="307" t="s">
        <v>407</v>
      </c>
      <c r="B2530" s="298" t="s">
        <v>408</v>
      </c>
      <c r="C2530" s="298" t="s">
        <v>409</v>
      </c>
      <c r="D2530" s="298" t="s">
        <v>410</v>
      </c>
      <c r="E2530" s="292" t="s">
        <v>421</v>
      </c>
    </row>
    <row r="2531" spans="1:5" ht="15.6" x14ac:dyDescent="0.3">
      <c r="A2531" s="308" t="s">
        <v>412</v>
      </c>
      <c r="B2531" s="309">
        <v>204</v>
      </c>
      <c r="C2531" s="309">
        <v>0</v>
      </c>
      <c r="D2531" s="309">
        <v>213</v>
      </c>
      <c r="E2531" s="310">
        <f t="shared" ref="E2531:E2532" si="486">(C2531+D2531)-B2531</f>
        <v>9</v>
      </c>
    </row>
    <row r="2532" spans="1:5" ht="15.6" x14ac:dyDescent="0.3">
      <c r="A2532" s="308" t="s">
        <v>413</v>
      </c>
      <c r="B2532" s="309">
        <v>394</v>
      </c>
      <c r="C2532" s="309">
        <v>0</v>
      </c>
      <c r="D2532" s="309">
        <v>563</v>
      </c>
      <c r="E2532" s="310">
        <f t="shared" si="486"/>
        <v>169</v>
      </c>
    </row>
    <row r="2533" spans="1:5" ht="15.6" x14ac:dyDescent="0.3">
      <c r="A2533" s="308" t="s">
        <v>414</v>
      </c>
      <c r="B2533" s="309">
        <v>102</v>
      </c>
      <c r="C2533" s="309">
        <v>0</v>
      </c>
      <c r="D2533" s="309">
        <v>102</v>
      </c>
      <c r="E2533" s="310">
        <v>0</v>
      </c>
    </row>
    <row r="2534" spans="1:5" ht="15.6" x14ac:dyDescent="0.3">
      <c r="A2534" s="308" t="s">
        <v>415</v>
      </c>
      <c r="B2534" s="309">
        <v>249</v>
      </c>
      <c r="C2534" s="309">
        <v>0</v>
      </c>
      <c r="D2534" s="309">
        <v>263</v>
      </c>
      <c r="E2534" s="310">
        <f t="shared" ref="E2534:E2539" si="487">(C2534+D2534)-B2534</f>
        <v>14</v>
      </c>
    </row>
    <row r="2535" spans="1:5" ht="15.6" x14ac:dyDescent="0.3">
      <c r="A2535" s="308" t="s">
        <v>416</v>
      </c>
      <c r="B2535" s="309">
        <v>106</v>
      </c>
      <c r="C2535" s="309">
        <v>0</v>
      </c>
      <c r="D2535" s="309">
        <v>106</v>
      </c>
      <c r="E2535" s="310">
        <f t="shared" si="487"/>
        <v>0</v>
      </c>
    </row>
    <row r="2536" spans="1:5" ht="15.6" x14ac:dyDescent="0.3">
      <c r="A2536" s="311" t="s">
        <v>417</v>
      </c>
      <c r="B2536" s="312">
        <v>570</v>
      </c>
      <c r="C2536" s="312">
        <v>0</v>
      </c>
      <c r="D2536" s="312">
        <v>570</v>
      </c>
      <c r="E2536" s="310">
        <f t="shared" si="487"/>
        <v>0</v>
      </c>
    </row>
    <row r="2537" spans="1:5" ht="15.6" x14ac:dyDescent="0.3">
      <c r="A2537" s="321" t="s">
        <v>419</v>
      </c>
      <c r="B2537" s="314">
        <v>114</v>
      </c>
      <c r="C2537" s="314">
        <v>0</v>
      </c>
      <c r="D2537" s="314">
        <v>114</v>
      </c>
      <c r="E2537" s="310">
        <f t="shared" si="487"/>
        <v>0</v>
      </c>
    </row>
    <row r="2538" spans="1:5" ht="15.6" x14ac:dyDescent="0.3">
      <c r="A2538" s="321" t="s">
        <v>422</v>
      </c>
      <c r="B2538" s="313">
        <v>396</v>
      </c>
      <c r="C2538" s="313">
        <v>0</v>
      </c>
      <c r="D2538" s="313">
        <v>396</v>
      </c>
      <c r="E2538" s="322">
        <f t="shared" si="487"/>
        <v>0</v>
      </c>
    </row>
    <row r="2539" spans="1:5" ht="15.6" x14ac:dyDescent="0.3">
      <c r="A2539" s="321" t="s">
        <v>423</v>
      </c>
      <c r="B2539" s="313">
        <v>517</v>
      </c>
      <c r="C2539" s="313">
        <v>0</v>
      </c>
      <c r="D2539" s="313">
        <v>517</v>
      </c>
      <c r="E2539" s="319">
        <f t="shared" si="487"/>
        <v>0</v>
      </c>
    </row>
    <row r="2540" spans="1:5" ht="15.6" x14ac:dyDescent="0.3">
      <c r="A2540" s="320" t="s">
        <v>418</v>
      </c>
      <c r="B2540" s="317">
        <f t="shared" ref="B2540:E2540" si="488">SUM(B2531:B2539)</f>
        <v>2652</v>
      </c>
      <c r="C2540" s="316">
        <f t="shared" si="488"/>
        <v>0</v>
      </c>
      <c r="D2540" s="317">
        <f t="shared" si="488"/>
        <v>2844</v>
      </c>
      <c r="E2540" s="318">
        <f t="shared" si="488"/>
        <v>192</v>
      </c>
    </row>
    <row r="2542" spans="1:5" ht="15.6" x14ac:dyDescent="0.3">
      <c r="A2542" s="305">
        <v>45005</v>
      </c>
      <c r="B2542" s="306"/>
      <c r="C2542" s="306"/>
      <c r="D2542" s="306"/>
      <c r="E2542" s="306"/>
    </row>
    <row r="2543" spans="1:5" ht="15.6" x14ac:dyDescent="0.3">
      <c r="A2543" s="307" t="s">
        <v>407</v>
      </c>
      <c r="B2543" s="298" t="s">
        <v>408</v>
      </c>
      <c r="C2543" s="298" t="s">
        <v>409</v>
      </c>
      <c r="D2543" s="298" t="s">
        <v>410</v>
      </c>
      <c r="E2543" s="292" t="s">
        <v>421</v>
      </c>
    </row>
    <row r="2544" spans="1:5" ht="15.6" x14ac:dyDescent="0.3">
      <c r="A2544" s="308" t="s">
        <v>412</v>
      </c>
      <c r="B2544" s="309">
        <v>156</v>
      </c>
      <c r="C2544" s="309">
        <v>0</v>
      </c>
      <c r="D2544" s="309">
        <v>204</v>
      </c>
      <c r="E2544" s="310">
        <f t="shared" ref="E2544:E2545" si="489">(C2544+D2544)-B2544</f>
        <v>48</v>
      </c>
    </row>
    <row r="2545" spans="1:5" ht="15.6" x14ac:dyDescent="0.3">
      <c r="A2545" s="308" t="s">
        <v>413</v>
      </c>
      <c r="B2545" s="309">
        <v>394</v>
      </c>
      <c r="C2545" s="309">
        <v>0</v>
      </c>
      <c r="D2545" s="309">
        <v>394</v>
      </c>
      <c r="E2545" s="310">
        <f t="shared" si="489"/>
        <v>0</v>
      </c>
    </row>
    <row r="2546" spans="1:5" ht="15.6" x14ac:dyDescent="0.3">
      <c r="A2546" s="308" t="s">
        <v>414</v>
      </c>
      <c r="B2546" s="309">
        <v>102</v>
      </c>
      <c r="C2546" s="309">
        <v>0</v>
      </c>
      <c r="D2546" s="309">
        <v>102</v>
      </c>
      <c r="E2546" s="310">
        <v>0</v>
      </c>
    </row>
    <row r="2547" spans="1:5" ht="15.6" x14ac:dyDescent="0.3">
      <c r="A2547" s="308" t="s">
        <v>415</v>
      </c>
      <c r="B2547" s="309">
        <v>217</v>
      </c>
      <c r="C2547" s="309">
        <v>0</v>
      </c>
      <c r="D2547" s="309">
        <v>249</v>
      </c>
      <c r="E2547" s="310">
        <f t="shared" ref="E2547:E2552" si="490">(C2547+D2547)-B2547</f>
        <v>32</v>
      </c>
    </row>
    <row r="2548" spans="1:5" ht="15.6" x14ac:dyDescent="0.3">
      <c r="A2548" s="308" t="s">
        <v>416</v>
      </c>
      <c r="B2548" s="309">
        <v>96</v>
      </c>
      <c r="C2548" s="309">
        <v>0</v>
      </c>
      <c r="D2548" s="309">
        <v>106</v>
      </c>
      <c r="E2548" s="310">
        <f t="shared" si="490"/>
        <v>10</v>
      </c>
    </row>
    <row r="2549" spans="1:5" ht="15.6" x14ac:dyDescent="0.3">
      <c r="A2549" s="311" t="s">
        <v>417</v>
      </c>
      <c r="B2549" s="312">
        <v>570</v>
      </c>
      <c r="C2549" s="312">
        <v>0</v>
      </c>
      <c r="D2549" s="312">
        <v>570</v>
      </c>
      <c r="E2549" s="310">
        <f t="shared" si="490"/>
        <v>0</v>
      </c>
    </row>
    <row r="2550" spans="1:5" ht="15.6" x14ac:dyDescent="0.3">
      <c r="A2550" s="321" t="s">
        <v>419</v>
      </c>
      <c r="B2550" s="314">
        <v>114</v>
      </c>
      <c r="C2550" s="314">
        <v>0</v>
      </c>
      <c r="D2550" s="314">
        <v>114</v>
      </c>
      <c r="E2550" s="310">
        <f t="shared" si="490"/>
        <v>0</v>
      </c>
    </row>
    <row r="2551" spans="1:5" ht="15.6" x14ac:dyDescent="0.3">
      <c r="A2551" s="321" t="s">
        <v>422</v>
      </c>
      <c r="B2551" s="313">
        <v>388</v>
      </c>
      <c r="C2551" s="313">
        <v>0</v>
      </c>
      <c r="D2551" s="313">
        <v>396</v>
      </c>
      <c r="E2551" s="322">
        <f t="shared" si="490"/>
        <v>8</v>
      </c>
    </row>
    <row r="2552" spans="1:5" ht="15.6" x14ac:dyDescent="0.3">
      <c r="A2552" s="321" t="s">
        <v>423</v>
      </c>
      <c r="B2552" s="313">
        <v>517</v>
      </c>
      <c r="C2552" s="313">
        <v>0</v>
      </c>
      <c r="D2552" s="313">
        <v>517</v>
      </c>
      <c r="E2552" s="319">
        <f t="shared" si="490"/>
        <v>0</v>
      </c>
    </row>
    <row r="2553" spans="1:5" ht="15.6" x14ac:dyDescent="0.3">
      <c r="A2553" s="320" t="s">
        <v>418</v>
      </c>
      <c r="B2553" s="317">
        <f t="shared" ref="B2553:E2553" si="491">SUM(B2544:B2552)</f>
        <v>2554</v>
      </c>
      <c r="C2553" s="316">
        <f t="shared" si="491"/>
        <v>0</v>
      </c>
      <c r="D2553" s="317">
        <f t="shared" si="491"/>
        <v>2652</v>
      </c>
      <c r="E2553" s="318">
        <f t="shared" si="491"/>
        <v>98</v>
      </c>
    </row>
    <row r="2555" spans="1:5" ht="15.6" x14ac:dyDescent="0.3">
      <c r="A2555" s="305">
        <v>45006</v>
      </c>
      <c r="B2555" s="306"/>
      <c r="C2555" s="306"/>
      <c r="D2555" s="306"/>
      <c r="E2555" s="306"/>
    </row>
    <row r="2556" spans="1:5" ht="15.6" x14ac:dyDescent="0.3">
      <c r="A2556" s="307" t="s">
        <v>407</v>
      </c>
      <c r="B2556" s="298" t="s">
        <v>408</v>
      </c>
      <c r="C2556" s="298" t="s">
        <v>409</v>
      </c>
      <c r="D2556" s="298" t="s">
        <v>410</v>
      </c>
      <c r="E2556" s="292" t="s">
        <v>421</v>
      </c>
    </row>
    <row r="2557" spans="1:5" ht="15.6" x14ac:dyDescent="0.3">
      <c r="A2557" s="308" t="s">
        <v>412</v>
      </c>
      <c r="B2557" s="309">
        <v>113</v>
      </c>
      <c r="C2557" s="309">
        <v>0</v>
      </c>
      <c r="D2557" s="309">
        <v>156</v>
      </c>
      <c r="E2557" s="310">
        <f t="shared" ref="E2557:E2558" si="492">(C2557+D2557)-B2557</f>
        <v>43</v>
      </c>
    </row>
    <row r="2558" spans="1:5" ht="15.6" x14ac:dyDescent="0.3">
      <c r="A2558" s="308" t="s">
        <v>413</v>
      </c>
      <c r="B2558" s="309">
        <v>394</v>
      </c>
      <c r="C2558" s="309">
        <v>0</v>
      </c>
      <c r="D2558" s="309">
        <v>394</v>
      </c>
      <c r="E2558" s="310">
        <f t="shared" si="492"/>
        <v>0</v>
      </c>
    </row>
    <row r="2559" spans="1:5" ht="15.6" x14ac:dyDescent="0.3">
      <c r="A2559" s="308" t="s">
        <v>414</v>
      </c>
      <c r="B2559" s="309">
        <v>102</v>
      </c>
      <c r="C2559" s="309">
        <v>0</v>
      </c>
      <c r="D2559" s="309">
        <v>102</v>
      </c>
      <c r="E2559" s="310">
        <v>0</v>
      </c>
    </row>
    <row r="2560" spans="1:5" ht="15.6" x14ac:dyDescent="0.3">
      <c r="A2560" s="308" t="s">
        <v>415</v>
      </c>
      <c r="B2560" s="309">
        <v>193</v>
      </c>
      <c r="C2560" s="309">
        <v>180</v>
      </c>
      <c r="D2560" s="309">
        <v>217</v>
      </c>
      <c r="E2560" s="310">
        <f t="shared" ref="E2560:E2565" si="493">(C2560+D2560)-B2560</f>
        <v>204</v>
      </c>
    </row>
    <row r="2561" spans="1:5" ht="15.6" x14ac:dyDescent="0.3">
      <c r="A2561" s="308" t="s">
        <v>416</v>
      </c>
      <c r="B2561" s="309">
        <v>49</v>
      </c>
      <c r="C2561" s="309">
        <v>0</v>
      </c>
      <c r="D2561" s="309">
        <v>96</v>
      </c>
      <c r="E2561" s="310">
        <f t="shared" si="493"/>
        <v>47</v>
      </c>
    </row>
    <row r="2562" spans="1:5" ht="15.6" x14ac:dyDescent="0.3">
      <c r="A2562" s="311" t="s">
        <v>417</v>
      </c>
      <c r="B2562" s="312">
        <v>570</v>
      </c>
      <c r="C2562" s="312">
        <v>0</v>
      </c>
      <c r="D2562" s="312">
        <v>570</v>
      </c>
      <c r="E2562" s="310">
        <f t="shared" si="493"/>
        <v>0</v>
      </c>
    </row>
    <row r="2563" spans="1:5" ht="15.6" x14ac:dyDescent="0.3">
      <c r="A2563" s="321" t="s">
        <v>419</v>
      </c>
      <c r="B2563" s="314">
        <v>114</v>
      </c>
      <c r="C2563" s="314">
        <v>0</v>
      </c>
      <c r="D2563" s="314">
        <v>114</v>
      </c>
      <c r="E2563" s="310">
        <f t="shared" si="493"/>
        <v>0</v>
      </c>
    </row>
    <row r="2564" spans="1:5" ht="15.6" x14ac:dyDescent="0.3">
      <c r="A2564" s="321" t="s">
        <v>422</v>
      </c>
      <c r="B2564" s="313">
        <v>373</v>
      </c>
      <c r="C2564" s="313">
        <v>0</v>
      </c>
      <c r="D2564" s="313">
        <v>388</v>
      </c>
      <c r="E2564" s="322">
        <f t="shared" si="493"/>
        <v>15</v>
      </c>
    </row>
    <row r="2565" spans="1:5" ht="15.6" x14ac:dyDescent="0.3">
      <c r="A2565" s="321" t="s">
        <v>423</v>
      </c>
      <c r="B2565" s="313">
        <v>517</v>
      </c>
      <c r="C2565" s="313">
        <v>0</v>
      </c>
      <c r="D2565" s="313">
        <v>517</v>
      </c>
      <c r="E2565" s="319">
        <f t="shared" si="493"/>
        <v>0</v>
      </c>
    </row>
    <row r="2566" spans="1:5" ht="15.6" x14ac:dyDescent="0.3">
      <c r="A2566" s="320" t="s">
        <v>418</v>
      </c>
      <c r="B2566" s="317">
        <f t="shared" ref="B2566:E2566" si="494">SUM(B2557:B2565)</f>
        <v>2425</v>
      </c>
      <c r="C2566" s="316">
        <f t="shared" si="494"/>
        <v>180</v>
      </c>
      <c r="D2566" s="317">
        <f t="shared" si="494"/>
        <v>2554</v>
      </c>
      <c r="E2566" s="318">
        <f t="shared" si="494"/>
        <v>309</v>
      </c>
    </row>
    <row r="2568" spans="1:5" ht="15.6" x14ac:dyDescent="0.3">
      <c r="A2568" s="305">
        <v>45007</v>
      </c>
      <c r="B2568" s="306"/>
      <c r="C2568" s="306"/>
      <c r="D2568" s="306"/>
      <c r="E2568" s="306"/>
    </row>
    <row r="2569" spans="1:5" ht="15.6" x14ac:dyDescent="0.3">
      <c r="A2569" s="307" t="s">
        <v>407</v>
      </c>
      <c r="B2569" s="298" t="s">
        <v>408</v>
      </c>
      <c r="C2569" s="298" t="s">
        <v>409</v>
      </c>
      <c r="D2569" s="298" t="s">
        <v>410</v>
      </c>
      <c r="E2569" s="292" t="s">
        <v>421</v>
      </c>
    </row>
    <row r="2570" spans="1:5" ht="15.6" x14ac:dyDescent="0.3">
      <c r="A2570" s="308" t="s">
        <v>412</v>
      </c>
      <c r="B2570" s="309">
        <v>88</v>
      </c>
      <c r="C2570" s="309">
        <v>0</v>
      </c>
      <c r="D2570" s="309">
        <v>113</v>
      </c>
      <c r="E2570" s="310">
        <f t="shared" ref="E2570:E2571" si="495">(C2570+D2570)-B2570</f>
        <v>25</v>
      </c>
    </row>
    <row r="2571" spans="1:5" ht="15.6" x14ac:dyDescent="0.3">
      <c r="A2571" s="308" t="s">
        <v>413</v>
      </c>
      <c r="B2571" s="309">
        <v>394</v>
      </c>
      <c r="C2571" s="309">
        <v>0</v>
      </c>
      <c r="D2571" s="309">
        <v>394</v>
      </c>
      <c r="E2571" s="310">
        <f t="shared" si="495"/>
        <v>0</v>
      </c>
    </row>
    <row r="2572" spans="1:5" ht="15.6" x14ac:dyDescent="0.3">
      <c r="A2572" s="308" t="s">
        <v>414</v>
      </c>
      <c r="B2572" s="309">
        <v>102</v>
      </c>
      <c r="C2572" s="309">
        <v>0</v>
      </c>
      <c r="D2572" s="309">
        <v>102</v>
      </c>
      <c r="E2572" s="310">
        <v>0</v>
      </c>
    </row>
    <row r="2573" spans="1:5" ht="15.6" x14ac:dyDescent="0.3">
      <c r="A2573" s="308" t="s">
        <v>415</v>
      </c>
      <c r="B2573" s="309">
        <v>224</v>
      </c>
      <c r="C2573" s="309">
        <v>60</v>
      </c>
      <c r="D2573" s="309">
        <v>193</v>
      </c>
      <c r="E2573" s="310">
        <f t="shared" ref="E2573:E2578" si="496">(C2573+D2573)-B2573</f>
        <v>29</v>
      </c>
    </row>
    <row r="2574" spans="1:5" ht="15.6" x14ac:dyDescent="0.3">
      <c r="A2574" s="308" t="s">
        <v>416</v>
      </c>
      <c r="B2574" s="309">
        <v>49</v>
      </c>
      <c r="C2574" s="309">
        <v>0</v>
      </c>
      <c r="D2574" s="309">
        <v>49</v>
      </c>
      <c r="E2574" s="310">
        <f t="shared" si="496"/>
        <v>0</v>
      </c>
    </row>
    <row r="2575" spans="1:5" ht="15.6" x14ac:dyDescent="0.3">
      <c r="A2575" s="311" t="s">
        <v>417</v>
      </c>
      <c r="B2575" s="312">
        <v>570</v>
      </c>
      <c r="C2575" s="312">
        <v>0</v>
      </c>
      <c r="D2575" s="312">
        <v>570</v>
      </c>
      <c r="E2575" s="310">
        <f t="shared" si="496"/>
        <v>0</v>
      </c>
    </row>
    <row r="2576" spans="1:5" ht="15.6" x14ac:dyDescent="0.3">
      <c r="A2576" s="321" t="s">
        <v>419</v>
      </c>
      <c r="B2576" s="314">
        <v>109</v>
      </c>
      <c r="C2576" s="314">
        <v>0</v>
      </c>
      <c r="D2576" s="314">
        <v>114</v>
      </c>
      <c r="E2576" s="310">
        <f t="shared" si="496"/>
        <v>5</v>
      </c>
    </row>
    <row r="2577" spans="1:5" ht="15.6" x14ac:dyDescent="0.3">
      <c r="A2577" s="321" t="s">
        <v>422</v>
      </c>
      <c r="B2577" s="313">
        <v>358</v>
      </c>
      <c r="C2577" s="313">
        <v>0</v>
      </c>
      <c r="D2577" s="313">
        <v>373</v>
      </c>
      <c r="E2577" s="322">
        <f t="shared" si="496"/>
        <v>15</v>
      </c>
    </row>
    <row r="2578" spans="1:5" ht="15.6" x14ac:dyDescent="0.3">
      <c r="A2578" s="321" t="s">
        <v>423</v>
      </c>
      <c r="B2578" s="313">
        <v>495</v>
      </c>
      <c r="C2578" s="313">
        <v>0</v>
      </c>
      <c r="D2578" s="313">
        <v>517</v>
      </c>
      <c r="E2578" s="319">
        <f t="shared" si="496"/>
        <v>22</v>
      </c>
    </row>
    <row r="2579" spans="1:5" ht="15.6" x14ac:dyDescent="0.3">
      <c r="A2579" s="320" t="s">
        <v>418</v>
      </c>
      <c r="B2579" s="317">
        <f t="shared" ref="B2579:E2579" si="497">SUM(B2570:B2578)</f>
        <v>2389</v>
      </c>
      <c r="C2579" s="316">
        <f t="shared" si="497"/>
        <v>60</v>
      </c>
      <c r="D2579" s="317">
        <f t="shared" si="497"/>
        <v>2425</v>
      </c>
      <c r="E2579" s="318">
        <f t="shared" si="497"/>
        <v>96</v>
      </c>
    </row>
    <row r="2581" spans="1:5" ht="15.6" x14ac:dyDescent="0.3">
      <c r="A2581" s="305">
        <v>45008</v>
      </c>
      <c r="B2581" s="306"/>
      <c r="C2581" s="306"/>
      <c r="D2581" s="306"/>
      <c r="E2581" s="306"/>
    </row>
    <row r="2582" spans="1:5" ht="15.6" x14ac:dyDescent="0.3">
      <c r="A2582" s="307" t="s">
        <v>407</v>
      </c>
      <c r="B2582" s="298" t="s">
        <v>408</v>
      </c>
      <c r="C2582" s="298" t="s">
        <v>409</v>
      </c>
      <c r="D2582" s="298" t="s">
        <v>410</v>
      </c>
      <c r="E2582" s="292" t="s">
        <v>421</v>
      </c>
    </row>
    <row r="2583" spans="1:5" ht="15.6" x14ac:dyDescent="0.3">
      <c r="A2583" s="308" t="s">
        <v>412</v>
      </c>
      <c r="B2583" s="309">
        <v>75</v>
      </c>
      <c r="C2583" s="309">
        <v>0</v>
      </c>
      <c r="D2583" s="309">
        <v>88</v>
      </c>
      <c r="E2583" s="310">
        <f t="shared" ref="E2583:E2584" si="498">(C2583+D2583)-B2583</f>
        <v>13</v>
      </c>
    </row>
    <row r="2584" spans="1:5" ht="15.6" x14ac:dyDescent="0.3">
      <c r="A2584" s="308" t="s">
        <v>413</v>
      </c>
      <c r="B2584" s="309">
        <v>394</v>
      </c>
      <c r="C2584" s="309">
        <v>0</v>
      </c>
      <c r="D2584" s="309">
        <v>394</v>
      </c>
      <c r="E2584" s="310">
        <f t="shared" si="498"/>
        <v>0</v>
      </c>
    </row>
    <row r="2585" spans="1:5" ht="15.6" x14ac:dyDescent="0.3">
      <c r="A2585" s="308" t="s">
        <v>414</v>
      </c>
      <c r="B2585" s="309">
        <v>102</v>
      </c>
      <c r="C2585" s="309">
        <v>0</v>
      </c>
      <c r="D2585" s="309">
        <v>102</v>
      </c>
      <c r="E2585" s="310">
        <v>0</v>
      </c>
    </row>
    <row r="2586" spans="1:5" ht="15.6" x14ac:dyDescent="0.3">
      <c r="A2586" s="308" t="s">
        <v>415</v>
      </c>
      <c r="B2586" s="309">
        <v>165</v>
      </c>
      <c r="C2586" s="309">
        <v>0</v>
      </c>
      <c r="D2586" s="309">
        <v>224</v>
      </c>
      <c r="E2586" s="310">
        <f t="shared" ref="E2586:E2591" si="499">(C2586+D2586)-B2586</f>
        <v>59</v>
      </c>
    </row>
    <row r="2587" spans="1:5" ht="15.6" x14ac:dyDescent="0.3">
      <c r="A2587" s="308" t="s">
        <v>416</v>
      </c>
      <c r="B2587" s="309">
        <v>30</v>
      </c>
      <c r="C2587" s="309">
        <v>0</v>
      </c>
      <c r="D2587" s="309">
        <v>49</v>
      </c>
      <c r="E2587" s="310">
        <f t="shared" si="499"/>
        <v>19</v>
      </c>
    </row>
    <row r="2588" spans="1:5" ht="15.6" x14ac:dyDescent="0.3">
      <c r="A2588" s="311" t="s">
        <v>417</v>
      </c>
      <c r="B2588" s="312">
        <v>550</v>
      </c>
      <c r="C2588" s="312">
        <v>0</v>
      </c>
      <c r="D2588" s="312">
        <v>570</v>
      </c>
      <c r="E2588" s="310">
        <f t="shared" si="499"/>
        <v>20</v>
      </c>
    </row>
    <row r="2589" spans="1:5" ht="15.6" x14ac:dyDescent="0.3">
      <c r="A2589" s="321" t="s">
        <v>419</v>
      </c>
      <c r="B2589" s="314">
        <v>99</v>
      </c>
      <c r="C2589" s="314">
        <v>0</v>
      </c>
      <c r="D2589" s="314">
        <v>109</v>
      </c>
      <c r="E2589" s="310">
        <f t="shared" si="499"/>
        <v>10</v>
      </c>
    </row>
    <row r="2590" spans="1:5" ht="15.6" x14ac:dyDescent="0.3">
      <c r="A2590" s="321" t="s">
        <v>422</v>
      </c>
      <c r="B2590" s="313">
        <v>351</v>
      </c>
      <c r="C2590" s="313">
        <v>0</v>
      </c>
      <c r="D2590" s="313">
        <v>358</v>
      </c>
      <c r="E2590" s="322">
        <f t="shared" si="499"/>
        <v>7</v>
      </c>
    </row>
    <row r="2591" spans="1:5" ht="15.6" x14ac:dyDescent="0.3">
      <c r="A2591" s="321" t="s">
        <v>423</v>
      </c>
      <c r="B2591" s="313">
        <v>495</v>
      </c>
      <c r="C2591" s="313">
        <v>0</v>
      </c>
      <c r="D2591" s="313">
        <v>495</v>
      </c>
      <c r="E2591" s="319">
        <f t="shared" si="499"/>
        <v>0</v>
      </c>
    </row>
    <row r="2592" spans="1:5" ht="15.6" x14ac:dyDescent="0.3">
      <c r="A2592" s="320" t="s">
        <v>418</v>
      </c>
      <c r="B2592" s="317">
        <f t="shared" ref="B2592:E2592" si="500">SUM(B2583:B2591)</f>
        <v>2261</v>
      </c>
      <c r="C2592" s="316">
        <f t="shared" si="500"/>
        <v>0</v>
      </c>
      <c r="D2592" s="317">
        <f t="shared" si="500"/>
        <v>2389</v>
      </c>
      <c r="E2592" s="318">
        <f t="shared" si="500"/>
        <v>128</v>
      </c>
    </row>
    <row r="2594" spans="1:5" ht="15.6" x14ac:dyDescent="0.3">
      <c r="A2594" s="305">
        <v>45009</v>
      </c>
      <c r="B2594" s="306"/>
      <c r="C2594" s="306"/>
      <c r="D2594" s="306"/>
      <c r="E2594" s="306"/>
    </row>
    <row r="2595" spans="1:5" ht="15.6" x14ac:dyDescent="0.3">
      <c r="A2595" s="307" t="s">
        <v>407</v>
      </c>
      <c r="B2595" s="298" t="s">
        <v>408</v>
      </c>
      <c r="C2595" s="298" t="s">
        <v>409</v>
      </c>
      <c r="D2595" s="298" t="s">
        <v>410</v>
      </c>
      <c r="E2595" s="292" t="s">
        <v>421</v>
      </c>
    </row>
    <row r="2596" spans="1:5" ht="15.6" x14ac:dyDescent="0.3">
      <c r="A2596" s="308" t="s">
        <v>412</v>
      </c>
      <c r="B2596" s="309">
        <v>300</v>
      </c>
      <c r="C2596" s="309">
        <v>305</v>
      </c>
      <c r="D2596" s="309">
        <v>75</v>
      </c>
      <c r="E2596" s="310">
        <f t="shared" ref="E2596:E2597" si="501">(C2596+D2596)-B2596</f>
        <v>80</v>
      </c>
    </row>
    <row r="2597" spans="1:5" ht="15.6" x14ac:dyDescent="0.3">
      <c r="A2597" s="308" t="s">
        <v>413</v>
      </c>
      <c r="B2597" s="309">
        <v>394</v>
      </c>
      <c r="C2597" s="309">
        <v>0</v>
      </c>
      <c r="D2597" s="309">
        <v>394</v>
      </c>
      <c r="E2597" s="310">
        <f t="shared" si="501"/>
        <v>0</v>
      </c>
    </row>
    <row r="2598" spans="1:5" ht="15.6" x14ac:dyDescent="0.3">
      <c r="A2598" s="308" t="s">
        <v>414</v>
      </c>
      <c r="B2598" s="309">
        <v>102</v>
      </c>
      <c r="C2598" s="309">
        <v>0</v>
      </c>
      <c r="D2598" s="309">
        <v>102</v>
      </c>
      <c r="E2598" s="310">
        <v>0</v>
      </c>
    </row>
    <row r="2599" spans="1:5" ht="15.6" x14ac:dyDescent="0.3">
      <c r="A2599" s="308" t="s">
        <v>415</v>
      </c>
      <c r="B2599" s="309">
        <v>350</v>
      </c>
      <c r="C2599" s="309">
        <v>240</v>
      </c>
      <c r="D2599" s="309">
        <v>165</v>
      </c>
      <c r="E2599" s="310">
        <f t="shared" ref="E2599:E2604" si="502">(C2599+D2599)-B2599</f>
        <v>55</v>
      </c>
    </row>
    <row r="2600" spans="1:5" ht="15.6" x14ac:dyDescent="0.3">
      <c r="A2600" s="308" t="s">
        <v>416</v>
      </c>
      <c r="B2600" s="309">
        <v>23</v>
      </c>
      <c r="C2600" s="309">
        <v>0</v>
      </c>
      <c r="D2600" s="309">
        <v>30</v>
      </c>
      <c r="E2600" s="310">
        <f t="shared" si="502"/>
        <v>7</v>
      </c>
    </row>
    <row r="2601" spans="1:5" ht="15.6" x14ac:dyDescent="0.3">
      <c r="A2601" s="311" t="s">
        <v>417</v>
      </c>
      <c r="B2601" s="312">
        <v>550</v>
      </c>
      <c r="C2601" s="312">
        <v>0</v>
      </c>
      <c r="D2601" s="312">
        <v>550</v>
      </c>
      <c r="E2601" s="310">
        <f t="shared" si="502"/>
        <v>0</v>
      </c>
    </row>
    <row r="2602" spans="1:5" ht="15.6" x14ac:dyDescent="0.3">
      <c r="A2602" s="321" t="s">
        <v>419</v>
      </c>
      <c r="B2602" s="314">
        <v>93</v>
      </c>
      <c r="C2602" s="314">
        <v>0</v>
      </c>
      <c r="D2602" s="314">
        <v>99</v>
      </c>
      <c r="E2602" s="310">
        <f t="shared" si="502"/>
        <v>6</v>
      </c>
    </row>
    <row r="2603" spans="1:5" ht="15.6" x14ac:dyDescent="0.3">
      <c r="A2603" s="321" t="s">
        <v>422</v>
      </c>
      <c r="B2603" s="313">
        <v>336</v>
      </c>
      <c r="C2603" s="313">
        <v>0</v>
      </c>
      <c r="D2603" s="313">
        <v>351</v>
      </c>
      <c r="E2603" s="322">
        <f t="shared" si="502"/>
        <v>15</v>
      </c>
    </row>
    <row r="2604" spans="1:5" ht="15.6" x14ac:dyDescent="0.3">
      <c r="A2604" s="321" t="s">
        <v>423</v>
      </c>
      <c r="B2604" s="313">
        <v>414</v>
      </c>
      <c r="C2604" s="313">
        <v>0</v>
      </c>
      <c r="D2604" s="313">
        <v>495</v>
      </c>
      <c r="E2604" s="319">
        <f t="shared" si="502"/>
        <v>81</v>
      </c>
    </row>
    <row r="2605" spans="1:5" ht="15.6" x14ac:dyDescent="0.3">
      <c r="A2605" s="320" t="s">
        <v>418</v>
      </c>
      <c r="B2605" s="317">
        <f t="shared" ref="B2605:E2605" si="503">SUM(B2596:B2604)</f>
        <v>2562</v>
      </c>
      <c r="C2605" s="316">
        <f t="shared" si="503"/>
        <v>545</v>
      </c>
      <c r="D2605" s="317">
        <f t="shared" si="503"/>
        <v>2261</v>
      </c>
      <c r="E2605" s="318">
        <f t="shared" si="503"/>
        <v>244</v>
      </c>
    </row>
    <row r="2607" spans="1:5" ht="15.6" x14ac:dyDescent="0.3">
      <c r="A2607" s="305">
        <v>45010</v>
      </c>
      <c r="B2607" s="306"/>
      <c r="C2607" s="306"/>
      <c r="D2607" s="306"/>
      <c r="E2607" s="306"/>
    </row>
    <row r="2608" spans="1:5" ht="15.6" x14ac:dyDescent="0.3">
      <c r="A2608" s="307" t="s">
        <v>407</v>
      </c>
      <c r="B2608" s="298" t="s">
        <v>408</v>
      </c>
      <c r="C2608" s="298" t="s">
        <v>409</v>
      </c>
      <c r="D2608" s="298" t="s">
        <v>410</v>
      </c>
      <c r="E2608" s="292" t="s">
        <v>421</v>
      </c>
    </row>
    <row r="2609" spans="1:5" ht="15.6" x14ac:dyDescent="0.3">
      <c r="A2609" s="308" t="s">
        <v>412</v>
      </c>
      <c r="B2609" s="309">
        <v>275</v>
      </c>
      <c r="C2609" s="309">
        <v>0</v>
      </c>
      <c r="D2609" s="309">
        <v>300</v>
      </c>
      <c r="E2609" s="310">
        <f t="shared" ref="E2609:E2610" si="504">(C2609+D2609)-B2609</f>
        <v>25</v>
      </c>
    </row>
    <row r="2610" spans="1:5" ht="15.6" x14ac:dyDescent="0.3">
      <c r="A2610" s="308" t="s">
        <v>413</v>
      </c>
      <c r="B2610" s="309">
        <v>300</v>
      </c>
      <c r="C2610" s="309">
        <v>0</v>
      </c>
      <c r="D2610" s="309">
        <v>394</v>
      </c>
      <c r="E2610" s="310">
        <f t="shared" si="504"/>
        <v>94</v>
      </c>
    </row>
    <row r="2611" spans="1:5" ht="15.6" x14ac:dyDescent="0.3">
      <c r="A2611" s="308" t="s">
        <v>414</v>
      </c>
      <c r="B2611" s="309">
        <v>102</v>
      </c>
      <c r="C2611" s="309">
        <v>0</v>
      </c>
      <c r="D2611" s="309">
        <v>102</v>
      </c>
      <c r="E2611" s="310">
        <v>0</v>
      </c>
    </row>
    <row r="2612" spans="1:5" ht="15.6" x14ac:dyDescent="0.3">
      <c r="A2612" s="308" t="s">
        <v>415</v>
      </c>
      <c r="B2612" s="309">
        <v>259</v>
      </c>
      <c r="C2612" s="309">
        <v>0</v>
      </c>
      <c r="D2612" s="309">
        <v>350</v>
      </c>
      <c r="E2612" s="310">
        <f t="shared" ref="E2612:E2617" si="505">(C2612+D2612)-B2612</f>
        <v>91</v>
      </c>
    </row>
    <row r="2613" spans="1:5" ht="15.6" x14ac:dyDescent="0.3">
      <c r="A2613" s="308" t="s">
        <v>416</v>
      </c>
      <c r="B2613" s="309">
        <v>23</v>
      </c>
      <c r="C2613" s="309">
        <v>0</v>
      </c>
      <c r="D2613" s="309">
        <v>23</v>
      </c>
      <c r="E2613" s="310">
        <f t="shared" si="505"/>
        <v>0</v>
      </c>
    </row>
    <row r="2614" spans="1:5" ht="15.6" x14ac:dyDescent="0.3">
      <c r="A2614" s="311" t="s">
        <v>417</v>
      </c>
      <c r="B2614" s="312">
        <v>550</v>
      </c>
      <c r="C2614" s="312">
        <v>0</v>
      </c>
      <c r="D2614" s="312">
        <v>550</v>
      </c>
      <c r="E2614" s="310">
        <f t="shared" si="505"/>
        <v>0</v>
      </c>
    </row>
    <row r="2615" spans="1:5" ht="15.6" x14ac:dyDescent="0.3">
      <c r="A2615" s="321" t="s">
        <v>419</v>
      </c>
      <c r="B2615" s="314">
        <v>93</v>
      </c>
      <c r="C2615" s="314">
        <v>0</v>
      </c>
      <c r="D2615" s="314">
        <v>93</v>
      </c>
      <c r="E2615" s="310">
        <f t="shared" si="505"/>
        <v>0</v>
      </c>
    </row>
    <row r="2616" spans="1:5" ht="15.6" x14ac:dyDescent="0.3">
      <c r="A2616" s="321" t="s">
        <v>422</v>
      </c>
      <c r="B2616" s="313">
        <v>291</v>
      </c>
      <c r="C2616" s="313">
        <v>0</v>
      </c>
      <c r="D2616" s="313">
        <v>336</v>
      </c>
      <c r="E2616" s="322">
        <f t="shared" si="505"/>
        <v>45</v>
      </c>
    </row>
    <row r="2617" spans="1:5" ht="15.6" x14ac:dyDescent="0.3">
      <c r="A2617" s="321" t="s">
        <v>423</v>
      </c>
      <c r="B2617" s="313">
        <v>396</v>
      </c>
      <c r="C2617" s="313">
        <v>0</v>
      </c>
      <c r="D2617" s="313">
        <v>414</v>
      </c>
      <c r="E2617" s="319">
        <f t="shared" si="505"/>
        <v>18</v>
      </c>
    </row>
    <row r="2618" spans="1:5" ht="15.6" x14ac:dyDescent="0.3">
      <c r="A2618" s="320" t="s">
        <v>418</v>
      </c>
      <c r="B2618" s="317">
        <f t="shared" ref="B2618:E2618" si="506">SUM(B2609:B2617)</f>
        <v>2289</v>
      </c>
      <c r="C2618" s="316">
        <f t="shared" si="506"/>
        <v>0</v>
      </c>
      <c r="D2618" s="317">
        <f t="shared" si="506"/>
        <v>2562</v>
      </c>
      <c r="E2618" s="318">
        <f t="shared" si="506"/>
        <v>273</v>
      </c>
    </row>
    <row r="2620" spans="1:5" ht="15.6" x14ac:dyDescent="0.3">
      <c r="A2620" s="305">
        <v>45011</v>
      </c>
      <c r="B2620" s="306"/>
      <c r="C2620" s="306"/>
      <c r="D2620" s="306"/>
      <c r="E2620" s="306"/>
    </row>
    <row r="2621" spans="1:5" ht="15.6" x14ac:dyDescent="0.3">
      <c r="A2621" s="307" t="s">
        <v>407</v>
      </c>
      <c r="B2621" s="298" t="s">
        <v>408</v>
      </c>
      <c r="C2621" s="298" t="s">
        <v>409</v>
      </c>
      <c r="D2621" s="298" t="s">
        <v>410</v>
      </c>
      <c r="E2621" s="292" t="s">
        <v>421</v>
      </c>
    </row>
    <row r="2622" spans="1:5" ht="15.6" x14ac:dyDescent="0.3">
      <c r="A2622" s="308" t="s">
        <v>412</v>
      </c>
      <c r="B2622" s="309">
        <v>275</v>
      </c>
      <c r="C2622" s="309">
        <v>0</v>
      </c>
      <c r="D2622" s="309">
        <v>275</v>
      </c>
      <c r="E2622" s="310">
        <f t="shared" ref="E2622:E2623" si="507">(C2622+D2622)-B2622</f>
        <v>0</v>
      </c>
    </row>
    <row r="2623" spans="1:5" ht="15.6" x14ac:dyDescent="0.3">
      <c r="A2623" s="308" t="s">
        <v>413</v>
      </c>
      <c r="B2623" s="309">
        <v>300</v>
      </c>
      <c r="C2623" s="309">
        <v>0</v>
      </c>
      <c r="D2623" s="309">
        <v>300</v>
      </c>
      <c r="E2623" s="310">
        <f t="shared" si="507"/>
        <v>0</v>
      </c>
    </row>
    <row r="2624" spans="1:5" ht="15.6" x14ac:dyDescent="0.3">
      <c r="A2624" s="308" t="s">
        <v>414</v>
      </c>
      <c r="B2624" s="309">
        <v>102</v>
      </c>
      <c r="C2624" s="309">
        <v>0</v>
      </c>
      <c r="D2624" s="309">
        <v>102</v>
      </c>
      <c r="E2624" s="310">
        <v>0</v>
      </c>
    </row>
    <row r="2625" spans="1:5" ht="15.6" x14ac:dyDescent="0.3">
      <c r="A2625" s="308" t="s">
        <v>415</v>
      </c>
      <c r="B2625" s="309">
        <v>217</v>
      </c>
      <c r="C2625" s="309">
        <v>0</v>
      </c>
      <c r="D2625" s="309">
        <v>259</v>
      </c>
      <c r="E2625" s="310">
        <f t="shared" ref="E2625:E2630" si="508">(C2625+D2625)-B2625</f>
        <v>42</v>
      </c>
    </row>
    <row r="2626" spans="1:5" ht="15.6" x14ac:dyDescent="0.3">
      <c r="A2626" s="308" t="s">
        <v>416</v>
      </c>
      <c r="B2626" s="309">
        <v>23</v>
      </c>
      <c r="C2626" s="309">
        <v>0</v>
      </c>
      <c r="D2626" s="309">
        <v>23</v>
      </c>
      <c r="E2626" s="310">
        <f t="shared" si="508"/>
        <v>0</v>
      </c>
    </row>
    <row r="2627" spans="1:5" ht="15.6" x14ac:dyDescent="0.3">
      <c r="A2627" s="311" t="s">
        <v>417</v>
      </c>
      <c r="B2627" s="312">
        <v>550</v>
      </c>
      <c r="C2627" s="312">
        <v>0</v>
      </c>
      <c r="D2627" s="312">
        <v>550</v>
      </c>
      <c r="E2627" s="310">
        <f t="shared" si="508"/>
        <v>0</v>
      </c>
    </row>
    <row r="2628" spans="1:5" ht="15.6" x14ac:dyDescent="0.3">
      <c r="A2628" s="321" t="s">
        <v>419</v>
      </c>
      <c r="B2628" s="314">
        <v>93</v>
      </c>
      <c r="C2628" s="314">
        <v>0</v>
      </c>
      <c r="D2628" s="314">
        <v>93</v>
      </c>
      <c r="E2628" s="310">
        <f t="shared" si="508"/>
        <v>0</v>
      </c>
    </row>
    <row r="2629" spans="1:5" ht="15.6" x14ac:dyDescent="0.3">
      <c r="A2629" s="321" t="s">
        <v>422</v>
      </c>
      <c r="B2629" s="313">
        <v>291</v>
      </c>
      <c r="C2629" s="313">
        <v>0</v>
      </c>
      <c r="D2629" s="313">
        <v>291</v>
      </c>
      <c r="E2629" s="322">
        <f t="shared" si="508"/>
        <v>0</v>
      </c>
    </row>
    <row r="2630" spans="1:5" ht="15.6" x14ac:dyDescent="0.3">
      <c r="A2630" s="321" t="s">
        <v>423</v>
      </c>
      <c r="B2630" s="313">
        <v>396</v>
      </c>
      <c r="C2630" s="313">
        <v>0</v>
      </c>
      <c r="D2630" s="313">
        <v>396</v>
      </c>
      <c r="E2630" s="319">
        <f t="shared" si="508"/>
        <v>0</v>
      </c>
    </row>
    <row r="2631" spans="1:5" ht="15.6" x14ac:dyDescent="0.3">
      <c r="A2631" s="320" t="s">
        <v>418</v>
      </c>
      <c r="B2631" s="317">
        <f t="shared" ref="B2631:E2631" si="509">SUM(B2622:B2630)</f>
        <v>2247</v>
      </c>
      <c r="C2631" s="316">
        <f t="shared" si="509"/>
        <v>0</v>
      </c>
      <c r="D2631" s="317">
        <f t="shared" si="509"/>
        <v>2289</v>
      </c>
      <c r="E2631" s="318">
        <f t="shared" si="509"/>
        <v>42</v>
      </c>
    </row>
    <row r="2633" spans="1:5" ht="15.6" x14ac:dyDescent="0.3">
      <c r="A2633" s="305">
        <v>45012</v>
      </c>
      <c r="B2633" s="306"/>
      <c r="C2633" s="306"/>
      <c r="D2633" s="306"/>
      <c r="E2633" s="306"/>
    </row>
    <row r="2634" spans="1:5" ht="15.6" x14ac:dyDescent="0.3">
      <c r="A2634" s="307" t="s">
        <v>407</v>
      </c>
      <c r="B2634" s="298" t="s">
        <v>408</v>
      </c>
      <c r="C2634" s="298" t="s">
        <v>409</v>
      </c>
      <c r="D2634" s="298" t="s">
        <v>410</v>
      </c>
      <c r="E2634" s="292" t="s">
        <v>421</v>
      </c>
    </row>
    <row r="2635" spans="1:5" ht="15.6" x14ac:dyDescent="0.3">
      <c r="A2635" s="308" t="s">
        <v>412</v>
      </c>
      <c r="B2635" s="309">
        <v>250</v>
      </c>
      <c r="C2635" s="309">
        <v>0</v>
      </c>
      <c r="D2635" s="309">
        <v>275</v>
      </c>
      <c r="E2635" s="310">
        <f t="shared" ref="E2635:E2636" si="510">(C2635+D2635)-B2635</f>
        <v>25</v>
      </c>
    </row>
    <row r="2636" spans="1:5" ht="15.6" x14ac:dyDescent="0.3">
      <c r="A2636" s="308" t="s">
        <v>413</v>
      </c>
      <c r="B2636" s="309">
        <v>281</v>
      </c>
      <c r="C2636" s="309">
        <v>0</v>
      </c>
      <c r="D2636" s="309">
        <v>300</v>
      </c>
      <c r="E2636" s="310">
        <f t="shared" si="510"/>
        <v>19</v>
      </c>
    </row>
    <row r="2637" spans="1:5" ht="15.6" x14ac:dyDescent="0.3">
      <c r="A2637" s="308" t="s">
        <v>414</v>
      </c>
      <c r="B2637" s="309">
        <v>102</v>
      </c>
      <c r="C2637" s="309">
        <v>0</v>
      </c>
      <c r="D2637" s="309">
        <v>102</v>
      </c>
      <c r="E2637" s="310">
        <v>0</v>
      </c>
    </row>
    <row r="2638" spans="1:5" ht="15.6" x14ac:dyDescent="0.3">
      <c r="A2638" s="308" t="s">
        <v>415</v>
      </c>
      <c r="B2638" s="309">
        <v>259</v>
      </c>
      <c r="C2638" s="309">
        <v>100</v>
      </c>
      <c r="D2638" s="309">
        <v>217</v>
      </c>
      <c r="E2638" s="310">
        <f t="shared" ref="E2638:E2643" si="511">(C2638+D2638)-B2638</f>
        <v>58</v>
      </c>
    </row>
    <row r="2639" spans="1:5" ht="15.6" x14ac:dyDescent="0.3">
      <c r="A2639" s="308" t="s">
        <v>416</v>
      </c>
      <c r="B2639" s="309">
        <v>130</v>
      </c>
      <c r="C2639" s="309">
        <v>110</v>
      </c>
      <c r="D2639" s="309">
        <v>23</v>
      </c>
      <c r="E2639" s="310">
        <f t="shared" si="511"/>
        <v>3</v>
      </c>
    </row>
    <row r="2640" spans="1:5" ht="15.6" x14ac:dyDescent="0.3">
      <c r="A2640" s="311" t="s">
        <v>417</v>
      </c>
      <c r="B2640" s="312">
        <v>540</v>
      </c>
      <c r="C2640" s="312">
        <v>0</v>
      </c>
      <c r="D2640" s="312">
        <v>550</v>
      </c>
      <c r="E2640" s="310">
        <f t="shared" si="511"/>
        <v>10</v>
      </c>
    </row>
    <row r="2641" spans="1:5" ht="15.6" x14ac:dyDescent="0.3">
      <c r="A2641" s="321" t="s">
        <v>419</v>
      </c>
      <c r="B2641" s="314">
        <v>88</v>
      </c>
      <c r="C2641" s="314">
        <v>0</v>
      </c>
      <c r="D2641" s="314">
        <v>93</v>
      </c>
      <c r="E2641" s="310">
        <f t="shared" si="511"/>
        <v>5</v>
      </c>
    </row>
    <row r="2642" spans="1:5" ht="15.6" x14ac:dyDescent="0.3">
      <c r="A2642" s="321" t="s">
        <v>422</v>
      </c>
      <c r="B2642" s="313">
        <v>290</v>
      </c>
      <c r="C2642" s="313">
        <v>0</v>
      </c>
      <c r="D2642" s="313">
        <v>291</v>
      </c>
      <c r="E2642" s="322">
        <f t="shared" si="511"/>
        <v>1</v>
      </c>
    </row>
    <row r="2643" spans="1:5" ht="15.6" x14ac:dyDescent="0.3">
      <c r="A2643" s="321" t="s">
        <v>423</v>
      </c>
      <c r="B2643" s="313">
        <v>360</v>
      </c>
      <c r="C2643" s="313">
        <v>0</v>
      </c>
      <c r="D2643" s="313">
        <v>396</v>
      </c>
      <c r="E2643" s="319">
        <f t="shared" si="511"/>
        <v>36</v>
      </c>
    </row>
    <row r="2644" spans="1:5" ht="15.6" x14ac:dyDescent="0.3">
      <c r="A2644" s="320" t="s">
        <v>418</v>
      </c>
      <c r="B2644" s="317">
        <f t="shared" ref="B2644:E2644" si="512">SUM(B2635:B2643)</f>
        <v>2300</v>
      </c>
      <c r="C2644" s="316">
        <f t="shared" si="512"/>
        <v>210</v>
      </c>
      <c r="D2644" s="317">
        <f t="shared" si="512"/>
        <v>2247</v>
      </c>
      <c r="E2644" s="318">
        <f t="shared" si="512"/>
        <v>157</v>
      </c>
    </row>
    <row r="2646" spans="1:5" ht="15.6" x14ac:dyDescent="0.3">
      <c r="A2646" s="305">
        <v>45013</v>
      </c>
      <c r="B2646" s="306"/>
      <c r="C2646" s="306"/>
      <c r="D2646" s="306"/>
      <c r="E2646" s="306"/>
    </row>
    <row r="2647" spans="1:5" ht="15.6" x14ac:dyDescent="0.3">
      <c r="A2647" s="307" t="s">
        <v>407</v>
      </c>
      <c r="B2647" s="298" t="s">
        <v>408</v>
      </c>
      <c r="C2647" s="298" t="s">
        <v>409</v>
      </c>
      <c r="D2647" s="298" t="s">
        <v>410</v>
      </c>
      <c r="E2647" s="292" t="s">
        <v>421</v>
      </c>
    </row>
    <row r="2648" spans="1:5" ht="15.6" x14ac:dyDescent="0.3">
      <c r="A2648" s="308" t="s">
        <v>412</v>
      </c>
      <c r="B2648" s="309">
        <v>225</v>
      </c>
      <c r="C2648" s="309">
        <v>0</v>
      </c>
      <c r="D2648" s="309">
        <v>250</v>
      </c>
      <c r="E2648" s="310">
        <f t="shared" ref="E2648:E2649" si="513">(C2648+D2648)-B2648</f>
        <v>25</v>
      </c>
    </row>
    <row r="2649" spans="1:5" ht="15.6" x14ac:dyDescent="0.3">
      <c r="A2649" s="308" t="s">
        <v>413</v>
      </c>
      <c r="B2649" s="309">
        <v>281</v>
      </c>
      <c r="C2649" s="309">
        <v>0</v>
      </c>
      <c r="D2649" s="309">
        <v>281</v>
      </c>
      <c r="E2649" s="310">
        <f t="shared" si="513"/>
        <v>0</v>
      </c>
    </row>
    <row r="2650" spans="1:5" ht="15.6" x14ac:dyDescent="0.3">
      <c r="A2650" s="308" t="s">
        <v>414</v>
      </c>
      <c r="B2650" s="309">
        <v>102</v>
      </c>
      <c r="C2650" s="309">
        <v>0</v>
      </c>
      <c r="D2650" s="309">
        <v>102</v>
      </c>
      <c r="E2650" s="310">
        <v>0</v>
      </c>
    </row>
    <row r="2651" spans="1:5" ht="15.6" x14ac:dyDescent="0.3">
      <c r="A2651" s="308" t="s">
        <v>415</v>
      </c>
      <c r="B2651" s="309">
        <v>259</v>
      </c>
      <c r="C2651" s="309">
        <v>80</v>
      </c>
      <c r="D2651" s="309">
        <v>259</v>
      </c>
      <c r="E2651" s="310">
        <f t="shared" ref="E2651:E2656" si="514">(C2651+D2651)-B2651</f>
        <v>80</v>
      </c>
    </row>
    <row r="2652" spans="1:5" ht="15.6" x14ac:dyDescent="0.3">
      <c r="A2652" s="308" t="s">
        <v>416</v>
      </c>
      <c r="B2652" s="309">
        <v>123</v>
      </c>
      <c r="C2652" s="309">
        <v>0</v>
      </c>
      <c r="D2652" s="309">
        <v>130</v>
      </c>
      <c r="E2652" s="310">
        <f t="shared" si="514"/>
        <v>7</v>
      </c>
    </row>
    <row r="2653" spans="1:5" ht="15.6" x14ac:dyDescent="0.3">
      <c r="A2653" s="311" t="s">
        <v>417</v>
      </c>
      <c r="B2653" s="312">
        <v>530</v>
      </c>
      <c r="C2653" s="312">
        <v>0</v>
      </c>
      <c r="D2653" s="312">
        <v>540</v>
      </c>
      <c r="E2653" s="310">
        <f t="shared" si="514"/>
        <v>10</v>
      </c>
    </row>
    <row r="2654" spans="1:5" ht="15.6" x14ac:dyDescent="0.3">
      <c r="A2654" s="321" t="s">
        <v>419</v>
      </c>
      <c r="B2654" s="314">
        <v>36</v>
      </c>
      <c r="C2654" s="314">
        <v>0</v>
      </c>
      <c r="D2654" s="314">
        <v>88</v>
      </c>
      <c r="E2654" s="310">
        <f t="shared" si="514"/>
        <v>52</v>
      </c>
    </row>
    <row r="2655" spans="1:5" ht="15.6" x14ac:dyDescent="0.3">
      <c r="A2655" s="321" t="s">
        <v>422</v>
      </c>
      <c r="B2655" s="313">
        <v>261</v>
      </c>
      <c r="C2655" s="313">
        <v>0</v>
      </c>
      <c r="D2655" s="313">
        <v>290</v>
      </c>
      <c r="E2655" s="322">
        <f t="shared" si="514"/>
        <v>29</v>
      </c>
    </row>
    <row r="2656" spans="1:5" ht="15.6" x14ac:dyDescent="0.3">
      <c r="A2656" s="321" t="s">
        <v>423</v>
      </c>
      <c r="B2656" s="313">
        <v>306</v>
      </c>
      <c r="C2656" s="313">
        <v>0</v>
      </c>
      <c r="D2656" s="313">
        <v>360</v>
      </c>
      <c r="E2656" s="319">
        <f t="shared" si="514"/>
        <v>54</v>
      </c>
    </row>
    <row r="2657" spans="1:5" ht="15.6" x14ac:dyDescent="0.3">
      <c r="A2657" s="320" t="s">
        <v>418</v>
      </c>
      <c r="B2657" s="317">
        <f t="shared" ref="B2657:E2657" si="515">SUM(B2648:B2656)</f>
        <v>2123</v>
      </c>
      <c r="C2657" s="316">
        <f t="shared" si="515"/>
        <v>80</v>
      </c>
      <c r="D2657" s="317">
        <f t="shared" si="515"/>
        <v>2300</v>
      </c>
      <c r="E2657" s="318">
        <f t="shared" si="515"/>
        <v>257</v>
      </c>
    </row>
    <row r="2659" spans="1:5" ht="15.6" x14ac:dyDescent="0.3">
      <c r="A2659" s="305">
        <v>45014</v>
      </c>
      <c r="B2659" s="306"/>
      <c r="C2659" s="306"/>
      <c r="D2659" s="306"/>
      <c r="E2659" s="306"/>
    </row>
    <row r="2660" spans="1:5" ht="15.6" x14ac:dyDescent="0.3">
      <c r="A2660" s="307" t="s">
        <v>407</v>
      </c>
      <c r="B2660" s="298" t="s">
        <v>408</v>
      </c>
      <c r="C2660" s="298" t="s">
        <v>409</v>
      </c>
      <c r="D2660" s="298" t="s">
        <v>410</v>
      </c>
      <c r="E2660" s="292" t="s">
        <v>421</v>
      </c>
    </row>
    <row r="2661" spans="1:5" ht="15.6" x14ac:dyDescent="0.3">
      <c r="A2661" s="308" t="s">
        <v>412</v>
      </c>
      <c r="B2661" s="309">
        <v>225</v>
      </c>
      <c r="C2661" s="309">
        <v>0</v>
      </c>
      <c r="D2661" s="309">
        <v>225</v>
      </c>
      <c r="E2661" s="310">
        <f t="shared" ref="E2661:E2662" si="516">(C2661+D2661)-B2661</f>
        <v>0</v>
      </c>
    </row>
    <row r="2662" spans="1:5" ht="15.6" x14ac:dyDescent="0.3">
      <c r="A2662" s="308" t="s">
        <v>413</v>
      </c>
      <c r="B2662" s="309">
        <v>281</v>
      </c>
      <c r="C2662" s="309">
        <v>0</v>
      </c>
      <c r="D2662" s="309">
        <v>281</v>
      </c>
      <c r="E2662" s="310">
        <f t="shared" si="516"/>
        <v>0</v>
      </c>
    </row>
    <row r="2663" spans="1:5" ht="15.6" x14ac:dyDescent="0.3">
      <c r="A2663" s="308" t="s">
        <v>414</v>
      </c>
      <c r="B2663" s="309">
        <v>102</v>
      </c>
      <c r="C2663" s="309">
        <v>0</v>
      </c>
      <c r="D2663" s="309">
        <v>102</v>
      </c>
      <c r="E2663" s="310">
        <v>0</v>
      </c>
    </row>
    <row r="2664" spans="1:5" ht="15.6" x14ac:dyDescent="0.3">
      <c r="A2664" s="308" t="s">
        <v>415</v>
      </c>
      <c r="B2664" s="309">
        <v>347</v>
      </c>
      <c r="C2664" s="309">
        <v>100</v>
      </c>
      <c r="D2664" s="309">
        <v>259</v>
      </c>
      <c r="E2664" s="310">
        <f t="shared" ref="E2664:E2669" si="517">(C2664+D2664)-B2664</f>
        <v>12</v>
      </c>
    </row>
    <row r="2665" spans="1:5" ht="15.6" x14ac:dyDescent="0.3">
      <c r="A2665" s="308" t="s">
        <v>416</v>
      </c>
      <c r="B2665" s="309">
        <v>106</v>
      </c>
      <c r="C2665" s="309">
        <v>0</v>
      </c>
      <c r="D2665" s="309">
        <v>123</v>
      </c>
      <c r="E2665" s="310">
        <f t="shared" si="517"/>
        <v>17</v>
      </c>
    </row>
    <row r="2666" spans="1:5" ht="15.6" x14ac:dyDescent="0.3">
      <c r="A2666" s="311" t="s">
        <v>417</v>
      </c>
      <c r="B2666" s="312">
        <v>530</v>
      </c>
      <c r="C2666" s="312">
        <v>0</v>
      </c>
      <c r="D2666" s="312">
        <v>530</v>
      </c>
      <c r="E2666" s="310">
        <f t="shared" si="517"/>
        <v>0</v>
      </c>
    </row>
    <row r="2667" spans="1:5" ht="15.6" x14ac:dyDescent="0.3">
      <c r="A2667" s="321" t="s">
        <v>419</v>
      </c>
      <c r="B2667" s="314">
        <v>243</v>
      </c>
      <c r="C2667" s="314">
        <v>240</v>
      </c>
      <c r="D2667" s="314">
        <v>36</v>
      </c>
      <c r="E2667" s="310">
        <f t="shared" si="517"/>
        <v>33</v>
      </c>
    </row>
    <row r="2668" spans="1:5" ht="15.6" x14ac:dyDescent="0.3">
      <c r="A2668" s="321" t="s">
        <v>422</v>
      </c>
      <c r="B2668" s="313">
        <v>508</v>
      </c>
      <c r="C2668" s="313">
        <v>300</v>
      </c>
      <c r="D2668" s="313">
        <v>261</v>
      </c>
      <c r="E2668" s="322">
        <f t="shared" si="517"/>
        <v>53</v>
      </c>
    </row>
    <row r="2669" spans="1:5" ht="15.6" x14ac:dyDescent="0.3">
      <c r="A2669" s="321" t="s">
        <v>423</v>
      </c>
      <c r="B2669" s="313">
        <v>270</v>
      </c>
      <c r="C2669" s="313">
        <v>0</v>
      </c>
      <c r="D2669" s="313">
        <v>306</v>
      </c>
      <c r="E2669" s="319">
        <f t="shared" si="517"/>
        <v>36</v>
      </c>
    </row>
    <row r="2670" spans="1:5" ht="15.6" x14ac:dyDescent="0.3">
      <c r="A2670" s="320" t="s">
        <v>418</v>
      </c>
      <c r="B2670" s="317">
        <f t="shared" ref="B2670:E2670" si="518">SUM(B2661:B2669)</f>
        <v>2612</v>
      </c>
      <c r="C2670" s="316">
        <f t="shared" si="518"/>
        <v>640</v>
      </c>
      <c r="D2670" s="317">
        <f t="shared" si="518"/>
        <v>2123</v>
      </c>
      <c r="E2670" s="318">
        <f t="shared" si="518"/>
        <v>151</v>
      </c>
    </row>
    <row r="2673" spans="1:5" ht="15.6" x14ac:dyDescent="0.3">
      <c r="A2673" s="305">
        <v>45015</v>
      </c>
      <c r="B2673" s="306"/>
      <c r="C2673" s="306"/>
      <c r="D2673" s="306"/>
      <c r="E2673" s="306"/>
    </row>
    <row r="2674" spans="1:5" ht="15.6" x14ac:dyDescent="0.3">
      <c r="A2674" s="307" t="s">
        <v>407</v>
      </c>
      <c r="B2674" s="298" t="s">
        <v>408</v>
      </c>
      <c r="C2674" s="298" t="s">
        <v>409</v>
      </c>
      <c r="D2674" s="298" t="s">
        <v>410</v>
      </c>
      <c r="E2674" s="292" t="s">
        <v>421</v>
      </c>
    </row>
    <row r="2675" spans="1:5" ht="15.6" x14ac:dyDescent="0.3">
      <c r="A2675" s="308" t="s">
        <v>412</v>
      </c>
      <c r="B2675" s="309">
        <v>216</v>
      </c>
      <c r="C2675" s="309">
        <v>0</v>
      </c>
      <c r="D2675" s="309">
        <v>225</v>
      </c>
      <c r="E2675" s="310">
        <f t="shared" ref="E2675:E2676" si="519">(C2675+D2675)-B2675</f>
        <v>9</v>
      </c>
    </row>
    <row r="2676" spans="1:5" ht="15.6" x14ac:dyDescent="0.3">
      <c r="A2676" s="308" t="s">
        <v>413</v>
      </c>
      <c r="B2676" s="309">
        <v>281</v>
      </c>
      <c r="C2676" s="309">
        <v>0</v>
      </c>
      <c r="D2676" s="309">
        <v>281</v>
      </c>
      <c r="E2676" s="310">
        <f t="shared" si="519"/>
        <v>0</v>
      </c>
    </row>
    <row r="2677" spans="1:5" ht="15.6" x14ac:dyDescent="0.3">
      <c r="A2677" s="308" t="s">
        <v>414</v>
      </c>
      <c r="B2677" s="309">
        <v>102</v>
      </c>
      <c r="C2677" s="309">
        <v>0</v>
      </c>
      <c r="D2677" s="309">
        <v>102</v>
      </c>
      <c r="E2677" s="310">
        <v>0</v>
      </c>
    </row>
    <row r="2678" spans="1:5" ht="15.6" x14ac:dyDescent="0.3">
      <c r="A2678" s="308" t="s">
        <v>415</v>
      </c>
      <c r="B2678" s="309">
        <v>0</v>
      </c>
      <c r="C2678" s="309">
        <v>0</v>
      </c>
      <c r="D2678" s="309">
        <v>347</v>
      </c>
      <c r="E2678" s="310">
        <f t="shared" ref="E2678:E2683" si="520">(C2678+D2678)-B2678</f>
        <v>347</v>
      </c>
    </row>
    <row r="2679" spans="1:5" ht="15.6" x14ac:dyDescent="0.3">
      <c r="A2679" s="308" t="s">
        <v>416</v>
      </c>
      <c r="B2679" s="309">
        <v>99</v>
      </c>
      <c r="C2679" s="309">
        <v>0</v>
      </c>
      <c r="D2679" s="309">
        <v>106</v>
      </c>
      <c r="E2679" s="310">
        <f t="shared" si="520"/>
        <v>7</v>
      </c>
    </row>
    <row r="2680" spans="1:5" ht="15.6" x14ac:dyDescent="0.3">
      <c r="A2680" s="311" t="s">
        <v>417</v>
      </c>
      <c r="B2680" s="312">
        <v>530</v>
      </c>
      <c r="C2680" s="312">
        <v>0</v>
      </c>
      <c r="D2680" s="312">
        <v>530</v>
      </c>
      <c r="E2680" s="310">
        <f t="shared" si="520"/>
        <v>0</v>
      </c>
    </row>
    <row r="2681" spans="1:5" ht="15.6" x14ac:dyDescent="0.3">
      <c r="A2681" s="321" t="s">
        <v>419</v>
      </c>
      <c r="B2681" s="314">
        <v>243</v>
      </c>
      <c r="C2681" s="314">
        <v>0</v>
      </c>
      <c r="D2681" s="314">
        <v>243</v>
      </c>
      <c r="E2681" s="310">
        <f t="shared" si="520"/>
        <v>0</v>
      </c>
    </row>
    <row r="2682" spans="1:5" ht="15.6" x14ac:dyDescent="0.3">
      <c r="A2682" s="321" t="s">
        <v>422</v>
      </c>
      <c r="B2682" s="313">
        <v>403</v>
      </c>
      <c r="C2682" s="313">
        <v>0</v>
      </c>
      <c r="D2682" s="313">
        <v>508</v>
      </c>
      <c r="E2682" s="322">
        <f t="shared" si="520"/>
        <v>105</v>
      </c>
    </row>
    <row r="2683" spans="1:5" ht="15.6" x14ac:dyDescent="0.3">
      <c r="A2683" s="321" t="s">
        <v>423</v>
      </c>
      <c r="B2683" s="313">
        <v>270</v>
      </c>
      <c r="C2683" s="313">
        <v>0</v>
      </c>
      <c r="D2683" s="313">
        <v>270</v>
      </c>
      <c r="E2683" s="319">
        <f t="shared" si="520"/>
        <v>0</v>
      </c>
    </row>
    <row r="2684" spans="1:5" ht="15.6" x14ac:dyDescent="0.3">
      <c r="A2684" s="320" t="s">
        <v>418</v>
      </c>
      <c r="B2684" s="317">
        <f t="shared" ref="B2684:E2684" si="521">SUM(B2675:B2683)</f>
        <v>2144</v>
      </c>
      <c r="C2684" s="316">
        <f t="shared" si="521"/>
        <v>0</v>
      </c>
      <c r="D2684" s="317">
        <f t="shared" si="521"/>
        <v>2612</v>
      </c>
      <c r="E2684" s="318">
        <f t="shared" si="521"/>
        <v>468</v>
      </c>
    </row>
    <row r="2686" spans="1:5" ht="15.6" x14ac:dyDescent="0.3">
      <c r="A2686" s="305">
        <v>45016</v>
      </c>
      <c r="B2686" s="306"/>
      <c r="C2686" s="306"/>
      <c r="D2686" s="306"/>
      <c r="E2686" s="306"/>
    </row>
    <row r="2687" spans="1:5" ht="15.6" x14ac:dyDescent="0.3">
      <c r="A2687" s="307" t="s">
        <v>407</v>
      </c>
      <c r="B2687" s="298" t="s">
        <v>408</v>
      </c>
      <c r="C2687" s="298" t="s">
        <v>409</v>
      </c>
      <c r="D2687" s="298" t="s">
        <v>410</v>
      </c>
      <c r="E2687" s="292" t="s">
        <v>421</v>
      </c>
    </row>
    <row r="2688" spans="1:5" ht="15.6" x14ac:dyDescent="0.3">
      <c r="A2688" s="308" t="s">
        <v>412</v>
      </c>
      <c r="B2688" s="309">
        <v>200</v>
      </c>
      <c r="C2688" s="309">
        <v>0</v>
      </c>
      <c r="D2688" s="309">
        <v>216</v>
      </c>
      <c r="E2688" s="310">
        <f t="shared" ref="E2688:E2689" si="522">(C2688+D2688)-B2688</f>
        <v>16</v>
      </c>
    </row>
    <row r="2689" spans="1:5" ht="15.6" x14ac:dyDescent="0.3">
      <c r="A2689" s="308" t="s">
        <v>413</v>
      </c>
      <c r="B2689" s="309">
        <v>281</v>
      </c>
      <c r="C2689" s="309">
        <v>0</v>
      </c>
      <c r="D2689" s="309">
        <v>281</v>
      </c>
      <c r="E2689" s="310">
        <f t="shared" si="522"/>
        <v>0</v>
      </c>
    </row>
    <row r="2690" spans="1:5" ht="15.6" x14ac:dyDescent="0.3">
      <c r="A2690" s="308" t="s">
        <v>414</v>
      </c>
      <c r="B2690" s="309">
        <v>102</v>
      </c>
      <c r="C2690" s="309">
        <v>0</v>
      </c>
      <c r="D2690" s="309">
        <v>102</v>
      </c>
      <c r="E2690" s="310">
        <v>0</v>
      </c>
    </row>
    <row r="2691" spans="1:5" ht="15.6" x14ac:dyDescent="0.3">
      <c r="A2691" s="308" t="s">
        <v>415</v>
      </c>
      <c r="B2691" s="309">
        <v>266</v>
      </c>
      <c r="C2691" s="309">
        <v>343</v>
      </c>
      <c r="D2691" s="309">
        <v>0</v>
      </c>
      <c r="E2691" s="310">
        <f t="shared" ref="E2691:E2696" si="523">(C2691+D2691)-B2691</f>
        <v>77</v>
      </c>
    </row>
    <row r="2692" spans="1:5" ht="15.6" x14ac:dyDescent="0.3">
      <c r="A2692" s="308" t="s">
        <v>416</v>
      </c>
      <c r="B2692" s="309">
        <v>58</v>
      </c>
      <c r="C2692" s="309">
        <v>0</v>
      </c>
      <c r="D2692" s="309">
        <v>99</v>
      </c>
      <c r="E2692" s="310">
        <f t="shared" si="523"/>
        <v>41</v>
      </c>
    </row>
    <row r="2693" spans="1:5" ht="15.6" x14ac:dyDescent="0.3">
      <c r="A2693" s="311" t="s">
        <v>417</v>
      </c>
      <c r="B2693" s="312">
        <v>530</v>
      </c>
      <c r="C2693" s="312">
        <v>0</v>
      </c>
      <c r="D2693" s="312">
        <v>530</v>
      </c>
      <c r="E2693" s="310">
        <f t="shared" si="523"/>
        <v>0</v>
      </c>
    </row>
    <row r="2694" spans="1:5" ht="15.6" x14ac:dyDescent="0.3">
      <c r="A2694" s="321" t="s">
        <v>419</v>
      </c>
      <c r="B2694" s="314">
        <v>243</v>
      </c>
      <c r="C2694" s="314">
        <v>0</v>
      </c>
      <c r="D2694" s="314">
        <v>243</v>
      </c>
      <c r="E2694" s="310">
        <f t="shared" si="523"/>
        <v>0</v>
      </c>
    </row>
    <row r="2695" spans="1:5" ht="15.6" x14ac:dyDescent="0.3">
      <c r="A2695" s="321" t="s">
        <v>422</v>
      </c>
      <c r="B2695" s="313">
        <v>388</v>
      </c>
      <c r="C2695" s="313">
        <v>0</v>
      </c>
      <c r="D2695" s="313">
        <v>403</v>
      </c>
      <c r="E2695" s="322">
        <f t="shared" si="523"/>
        <v>15</v>
      </c>
    </row>
    <row r="2696" spans="1:5" ht="15.6" x14ac:dyDescent="0.3">
      <c r="A2696" s="321" t="s">
        <v>423</v>
      </c>
      <c r="B2696" s="313">
        <v>270</v>
      </c>
      <c r="C2696" s="313">
        <v>0</v>
      </c>
      <c r="D2696" s="313">
        <v>270</v>
      </c>
      <c r="E2696" s="319">
        <f t="shared" si="523"/>
        <v>0</v>
      </c>
    </row>
    <row r="2697" spans="1:5" ht="15.6" x14ac:dyDescent="0.3">
      <c r="A2697" s="320" t="s">
        <v>418</v>
      </c>
      <c r="B2697" s="317">
        <f t="shared" ref="B2697:E2697" si="524">SUM(B2688:B2696)</f>
        <v>2338</v>
      </c>
      <c r="C2697" s="316">
        <f t="shared" si="524"/>
        <v>343</v>
      </c>
      <c r="D2697" s="317">
        <f t="shared" si="524"/>
        <v>2144</v>
      </c>
      <c r="E2697" s="318">
        <f t="shared" si="524"/>
        <v>149</v>
      </c>
    </row>
    <row r="2699" spans="1:5" ht="15.6" x14ac:dyDescent="0.3">
      <c r="A2699" s="305">
        <v>45017</v>
      </c>
      <c r="B2699" s="306"/>
      <c r="C2699" s="306"/>
      <c r="D2699" s="306"/>
      <c r="E2699" s="306"/>
    </row>
    <row r="2700" spans="1:5" ht="15.6" x14ac:dyDescent="0.3">
      <c r="A2700" s="307" t="s">
        <v>407</v>
      </c>
      <c r="B2700" s="298" t="s">
        <v>408</v>
      </c>
      <c r="C2700" s="298" t="s">
        <v>409</v>
      </c>
      <c r="D2700" s="298" t="s">
        <v>410</v>
      </c>
      <c r="E2700" s="292" t="s">
        <v>421</v>
      </c>
    </row>
    <row r="2701" spans="1:5" ht="15.6" x14ac:dyDescent="0.3">
      <c r="A2701" s="308" t="s">
        <v>412</v>
      </c>
      <c r="B2701" s="309">
        <v>163</v>
      </c>
      <c r="C2701" s="309">
        <v>0</v>
      </c>
      <c r="D2701" s="309">
        <v>200</v>
      </c>
      <c r="E2701" s="310">
        <f t="shared" ref="E2701:E2702" si="525">(C2701+D2701)-B2701</f>
        <v>37</v>
      </c>
    </row>
    <row r="2702" spans="1:5" ht="15.6" x14ac:dyDescent="0.3">
      <c r="A2702" s="308" t="s">
        <v>413</v>
      </c>
      <c r="B2702" s="309">
        <v>281</v>
      </c>
      <c r="C2702" s="309">
        <v>0</v>
      </c>
      <c r="D2702" s="309">
        <v>281</v>
      </c>
      <c r="E2702" s="310">
        <f t="shared" si="525"/>
        <v>0</v>
      </c>
    </row>
    <row r="2703" spans="1:5" ht="15.6" x14ac:dyDescent="0.3">
      <c r="A2703" s="308" t="s">
        <v>414</v>
      </c>
      <c r="B2703" s="309">
        <v>102</v>
      </c>
      <c r="C2703" s="309">
        <v>0</v>
      </c>
      <c r="D2703" s="309">
        <v>102</v>
      </c>
      <c r="E2703" s="310">
        <v>0</v>
      </c>
    </row>
    <row r="2704" spans="1:5" ht="15.6" x14ac:dyDescent="0.3">
      <c r="A2704" s="308" t="s">
        <v>415</v>
      </c>
      <c r="B2704" s="309">
        <v>165</v>
      </c>
      <c r="C2704" s="309">
        <v>0</v>
      </c>
      <c r="D2704" s="309">
        <v>266</v>
      </c>
      <c r="E2704" s="310">
        <f t="shared" ref="E2704:E2709" si="526">(C2704+D2704)-B2704</f>
        <v>101</v>
      </c>
    </row>
    <row r="2705" spans="1:5" ht="15.6" x14ac:dyDescent="0.3">
      <c r="A2705" s="308" t="s">
        <v>416</v>
      </c>
      <c r="B2705" s="309">
        <v>56</v>
      </c>
      <c r="C2705" s="309">
        <v>0</v>
      </c>
      <c r="D2705" s="309">
        <v>58</v>
      </c>
      <c r="E2705" s="310">
        <f t="shared" si="526"/>
        <v>2</v>
      </c>
    </row>
    <row r="2706" spans="1:5" ht="15.6" x14ac:dyDescent="0.3">
      <c r="A2706" s="311" t="s">
        <v>417</v>
      </c>
      <c r="B2706" s="312">
        <v>530</v>
      </c>
      <c r="C2706" s="312">
        <v>0</v>
      </c>
      <c r="D2706" s="312">
        <v>530</v>
      </c>
      <c r="E2706" s="310">
        <f t="shared" si="526"/>
        <v>0</v>
      </c>
    </row>
    <row r="2707" spans="1:5" ht="15.6" x14ac:dyDescent="0.3">
      <c r="A2707" s="321" t="s">
        <v>419</v>
      </c>
      <c r="B2707" s="314">
        <v>243</v>
      </c>
      <c r="C2707" s="314">
        <v>0</v>
      </c>
      <c r="D2707" s="314">
        <v>243</v>
      </c>
      <c r="E2707" s="310">
        <f t="shared" si="526"/>
        <v>0</v>
      </c>
    </row>
    <row r="2708" spans="1:5" ht="15.6" x14ac:dyDescent="0.3">
      <c r="A2708" s="321" t="s">
        <v>422</v>
      </c>
      <c r="B2708" s="313">
        <v>339</v>
      </c>
      <c r="C2708" s="313">
        <v>0</v>
      </c>
      <c r="D2708" s="313">
        <v>388</v>
      </c>
      <c r="E2708" s="322">
        <f t="shared" si="526"/>
        <v>49</v>
      </c>
    </row>
    <row r="2709" spans="1:5" ht="15.6" x14ac:dyDescent="0.3">
      <c r="A2709" s="321" t="s">
        <v>423</v>
      </c>
      <c r="B2709" s="313">
        <v>270</v>
      </c>
      <c r="C2709" s="313">
        <v>0</v>
      </c>
      <c r="D2709" s="313">
        <v>270</v>
      </c>
      <c r="E2709" s="319">
        <f t="shared" si="526"/>
        <v>0</v>
      </c>
    </row>
    <row r="2710" spans="1:5" ht="15.6" x14ac:dyDescent="0.3">
      <c r="A2710" s="320" t="s">
        <v>418</v>
      </c>
      <c r="B2710" s="317">
        <f t="shared" ref="B2710:E2710" si="527">SUM(B2701:B2709)</f>
        <v>2149</v>
      </c>
      <c r="C2710" s="316">
        <f t="shared" si="527"/>
        <v>0</v>
      </c>
      <c r="D2710" s="317">
        <f t="shared" si="527"/>
        <v>2338</v>
      </c>
      <c r="E2710" s="318">
        <f t="shared" si="527"/>
        <v>189</v>
      </c>
    </row>
    <row r="2712" spans="1:5" ht="15.6" x14ac:dyDescent="0.3">
      <c r="A2712" s="305">
        <v>45018</v>
      </c>
      <c r="B2712" s="306"/>
      <c r="C2712" s="306"/>
      <c r="D2712" s="306"/>
      <c r="E2712" s="306"/>
    </row>
    <row r="2713" spans="1:5" ht="15.6" x14ac:dyDescent="0.3">
      <c r="A2713" s="307" t="s">
        <v>407</v>
      </c>
      <c r="B2713" s="298" t="s">
        <v>408</v>
      </c>
      <c r="C2713" s="298" t="s">
        <v>409</v>
      </c>
      <c r="D2713" s="298" t="s">
        <v>410</v>
      </c>
      <c r="E2713" s="292" t="s">
        <v>421</v>
      </c>
    </row>
    <row r="2714" spans="1:5" ht="15.6" x14ac:dyDescent="0.3">
      <c r="A2714" s="308" t="s">
        <v>412</v>
      </c>
      <c r="B2714" s="309">
        <v>152</v>
      </c>
      <c r="C2714" s="309">
        <v>0</v>
      </c>
      <c r="D2714" s="309">
        <v>163</v>
      </c>
      <c r="E2714" s="310">
        <f t="shared" ref="E2714:E2715" si="528">(C2714+D2714)-B2714</f>
        <v>11</v>
      </c>
    </row>
    <row r="2715" spans="1:5" ht="15.6" x14ac:dyDescent="0.3">
      <c r="A2715" s="308" t="s">
        <v>413</v>
      </c>
      <c r="B2715" s="309">
        <v>281</v>
      </c>
      <c r="C2715" s="309">
        <v>0</v>
      </c>
      <c r="D2715" s="309">
        <v>281</v>
      </c>
      <c r="E2715" s="310">
        <f t="shared" si="528"/>
        <v>0</v>
      </c>
    </row>
    <row r="2716" spans="1:5" ht="15.6" x14ac:dyDescent="0.3">
      <c r="A2716" s="308" t="s">
        <v>414</v>
      </c>
      <c r="B2716" s="309">
        <v>102</v>
      </c>
      <c r="C2716" s="309">
        <v>0</v>
      </c>
      <c r="D2716" s="309">
        <v>102</v>
      </c>
      <c r="E2716" s="310">
        <v>0</v>
      </c>
    </row>
    <row r="2717" spans="1:5" ht="15.6" x14ac:dyDescent="0.3">
      <c r="A2717" s="308" t="s">
        <v>415</v>
      </c>
      <c r="B2717" s="309">
        <v>63</v>
      </c>
      <c r="C2717" s="309">
        <v>0</v>
      </c>
      <c r="D2717" s="309">
        <v>165</v>
      </c>
      <c r="E2717" s="310">
        <f t="shared" ref="E2717:E2722" si="529">(C2717+D2717)-B2717</f>
        <v>102</v>
      </c>
    </row>
    <row r="2718" spans="1:5" ht="15.6" x14ac:dyDescent="0.3">
      <c r="A2718" s="308" t="s">
        <v>416</v>
      </c>
      <c r="B2718" s="309">
        <v>56</v>
      </c>
      <c r="C2718" s="309">
        <v>0</v>
      </c>
      <c r="D2718" s="309">
        <v>56</v>
      </c>
      <c r="E2718" s="310">
        <f t="shared" si="529"/>
        <v>0</v>
      </c>
    </row>
    <row r="2719" spans="1:5" ht="15.6" x14ac:dyDescent="0.3">
      <c r="A2719" s="311" t="s">
        <v>417</v>
      </c>
      <c r="B2719" s="312">
        <v>500</v>
      </c>
      <c r="C2719" s="312">
        <v>0</v>
      </c>
      <c r="D2719" s="312">
        <v>530</v>
      </c>
      <c r="E2719" s="310">
        <f t="shared" si="529"/>
        <v>30</v>
      </c>
    </row>
    <row r="2720" spans="1:5" ht="15.6" x14ac:dyDescent="0.3">
      <c r="A2720" s="321" t="s">
        <v>419</v>
      </c>
      <c r="B2720" s="314">
        <v>243</v>
      </c>
      <c r="C2720" s="314">
        <v>0</v>
      </c>
      <c r="D2720" s="314">
        <v>243</v>
      </c>
      <c r="E2720" s="310">
        <f t="shared" si="529"/>
        <v>0</v>
      </c>
    </row>
    <row r="2721" spans="1:5" ht="15.6" x14ac:dyDescent="0.3">
      <c r="A2721" s="321" t="s">
        <v>422</v>
      </c>
      <c r="B2721" s="313">
        <v>321</v>
      </c>
      <c r="C2721" s="313">
        <v>0</v>
      </c>
      <c r="D2721" s="313">
        <v>339</v>
      </c>
      <c r="E2721" s="322">
        <f t="shared" si="529"/>
        <v>18</v>
      </c>
    </row>
    <row r="2722" spans="1:5" ht="15.6" x14ac:dyDescent="0.3">
      <c r="A2722" s="321" t="s">
        <v>423</v>
      </c>
      <c r="B2722" s="313">
        <v>270</v>
      </c>
      <c r="C2722" s="313">
        <v>0</v>
      </c>
      <c r="D2722" s="313">
        <v>270</v>
      </c>
      <c r="E2722" s="319">
        <f t="shared" si="529"/>
        <v>0</v>
      </c>
    </row>
    <row r="2723" spans="1:5" ht="15.6" x14ac:dyDescent="0.3">
      <c r="A2723" s="320" t="s">
        <v>418</v>
      </c>
      <c r="B2723" s="317">
        <f t="shared" ref="B2723:E2723" si="530">SUM(B2714:B2722)</f>
        <v>1988</v>
      </c>
      <c r="C2723" s="316">
        <f t="shared" si="530"/>
        <v>0</v>
      </c>
      <c r="D2723" s="317">
        <f t="shared" si="530"/>
        <v>2149</v>
      </c>
      <c r="E2723" s="318">
        <f t="shared" si="530"/>
        <v>161</v>
      </c>
    </row>
    <row r="2725" spans="1:5" ht="15.6" x14ac:dyDescent="0.3">
      <c r="A2725" s="305">
        <v>45019</v>
      </c>
      <c r="B2725" s="306"/>
      <c r="C2725" s="306"/>
      <c r="D2725" s="306"/>
      <c r="E2725" s="306"/>
    </row>
    <row r="2726" spans="1:5" ht="15.6" x14ac:dyDescent="0.3">
      <c r="A2726" s="307" t="s">
        <v>407</v>
      </c>
      <c r="B2726" s="298" t="s">
        <v>408</v>
      </c>
      <c r="C2726" s="298" t="s">
        <v>409</v>
      </c>
      <c r="D2726" s="298" t="s">
        <v>410</v>
      </c>
      <c r="E2726" s="292" t="s">
        <v>421</v>
      </c>
    </row>
    <row r="2727" spans="1:5" ht="15.6" x14ac:dyDescent="0.3">
      <c r="A2727" s="308" t="s">
        <v>412</v>
      </c>
      <c r="B2727" s="309">
        <v>138</v>
      </c>
      <c r="C2727" s="309">
        <v>0</v>
      </c>
      <c r="D2727" s="309">
        <v>152</v>
      </c>
      <c r="E2727" s="310">
        <f t="shared" ref="E2727:E2728" si="531">(C2727+D2727)-B2727</f>
        <v>14</v>
      </c>
    </row>
    <row r="2728" spans="1:5" ht="15.6" x14ac:dyDescent="0.3">
      <c r="A2728" s="308" t="s">
        <v>413</v>
      </c>
      <c r="B2728" s="309">
        <v>281</v>
      </c>
      <c r="C2728" s="309">
        <v>0</v>
      </c>
      <c r="D2728" s="309">
        <v>281</v>
      </c>
      <c r="E2728" s="310">
        <f t="shared" si="531"/>
        <v>0</v>
      </c>
    </row>
    <row r="2729" spans="1:5" ht="15.6" x14ac:dyDescent="0.3">
      <c r="A2729" s="308" t="s">
        <v>414</v>
      </c>
      <c r="B2729" s="309">
        <v>102</v>
      </c>
      <c r="C2729" s="309">
        <v>0</v>
      </c>
      <c r="D2729" s="309">
        <v>102</v>
      </c>
      <c r="E2729" s="310">
        <v>0</v>
      </c>
    </row>
    <row r="2730" spans="1:5" ht="15.6" x14ac:dyDescent="0.3">
      <c r="A2730" s="308" t="s">
        <v>415</v>
      </c>
      <c r="B2730" s="309">
        <v>214</v>
      </c>
      <c r="C2730" s="309">
        <v>245</v>
      </c>
      <c r="D2730" s="309">
        <v>63</v>
      </c>
      <c r="E2730" s="310">
        <f t="shared" ref="E2730:E2735" si="532">(C2730+D2730)-B2730</f>
        <v>94</v>
      </c>
    </row>
    <row r="2731" spans="1:5" ht="15.6" x14ac:dyDescent="0.3">
      <c r="A2731" s="308" t="s">
        <v>416</v>
      </c>
      <c r="B2731" s="309">
        <v>54</v>
      </c>
      <c r="C2731" s="309">
        <v>0</v>
      </c>
      <c r="D2731" s="309">
        <v>56</v>
      </c>
      <c r="E2731" s="310">
        <f t="shared" si="532"/>
        <v>2</v>
      </c>
    </row>
    <row r="2732" spans="1:5" ht="15.6" x14ac:dyDescent="0.3">
      <c r="A2732" s="311" t="s">
        <v>417</v>
      </c>
      <c r="B2732" s="312">
        <v>500</v>
      </c>
      <c r="C2732" s="312">
        <v>0</v>
      </c>
      <c r="D2732" s="312">
        <v>500</v>
      </c>
      <c r="E2732" s="310">
        <f t="shared" si="532"/>
        <v>0</v>
      </c>
    </row>
    <row r="2733" spans="1:5" ht="15.6" x14ac:dyDescent="0.3">
      <c r="A2733" s="321" t="s">
        <v>419</v>
      </c>
      <c r="B2733" s="314">
        <v>243</v>
      </c>
      <c r="C2733" s="314">
        <v>0</v>
      </c>
      <c r="D2733" s="314">
        <v>243</v>
      </c>
      <c r="E2733" s="310">
        <f t="shared" si="532"/>
        <v>0</v>
      </c>
    </row>
    <row r="2734" spans="1:5" ht="15.6" x14ac:dyDescent="0.3">
      <c r="A2734" s="321" t="s">
        <v>422</v>
      </c>
      <c r="B2734" s="313">
        <v>298</v>
      </c>
      <c r="C2734" s="313">
        <v>0</v>
      </c>
      <c r="D2734" s="313">
        <v>321</v>
      </c>
      <c r="E2734" s="322">
        <f t="shared" si="532"/>
        <v>23</v>
      </c>
    </row>
    <row r="2735" spans="1:5" ht="15.6" x14ac:dyDescent="0.3">
      <c r="A2735" s="321" t="s">
        <v>423</v>
      </c>
      <c r="B2735" s="313">
        <v>270</v>
      </c>
      <c r="C2735" s="313">
        <v>0</v>
      </c>
      <c r="D2735" s="313">
        <v>270</v>
      </c>
      <c r="E2735" s="319">
        <f t="shared" si="532"/>
        <v>0</v>
      </c>
    </row>
    <row r="2736" spans="1:5" ht="15.6" x14ac:dyDescent="0.3">
      <c r="A2736" s="320" t="s">
        <v>418</v>
      </c>
      <c r="B2736" s="317">
        <f t="shared" ref="B2736:E2736" si="533">SUM(B2727:B2735)</f>
        <v>2100</v>
      </c>
      <c r="C2736" s="316">
        <f t="shared" si="533"/>
        <v>245</v>
      </c>
      <c r="D2736" s="317">
        <f t="shared" si="533"/>
        <v>1988</v>
      </c>
      <c r="E2736" s="318">
        <f t="shared" si="533"/>
        <v>133</v>
      </c>
    </row>
    <row r="2738" spans="1:5" ht="15.6" x14ac:dyDescent="0.3">
      <c r="A2738" s="305">
        <v>45020</v>
      </c>
      <c r="B2738" s="306"/>
      <c r="C2738" s="306"/>
      <c r="D2738" s="306"/>
      <c r="E2738" s="306"/>
    </row>
    <row r="2739" spans="1:5" ht="15.6" x14ac:dyDescent="0.3">
      <c r="A2739" s="307" t="s">
        <v>407</v>
      </c>
      <c r="B2739" s="298" t="s">
        <v>408</v>
      </c>
      <c r="C2739" s="298" t="s">
        <v>409</v>
      </c>
      <c r="D2739" s="298" t="s">
        <v>410</v>
      </c>
      <c r="E2739" s="292" t="s">
        <v>421</v>
      </c>
    </row>
    <row r="2740" spans="1:5" ht="15.6" x14ac:dyDescent="0.3">
      <c r="A2740" s="308" t="s">
        <v>412</v>
      </c>
      <c r="B2740" s="309">
        <v>113</v>
      </c>
      <c r="C2740" s="309">
        <v>0</v>
      </c>
      <c r="D2740" s="309">
        <v>138</v>
      </c>
      <c r="E2740" s="310">
        <f t="shared" ref="E2740:E2741" si="534">(C2740+D2740)-B2740</f>
        <v>25</v>
      </c>
    </row>
    <row r="2741" spans="1:5" ht="15.6" x14ac:dyDescent="0.3">
      <c r="A2741" s="308" t="s">
        <v>413</v>
      </c>
      <c r="B2741" s="309">
        <v>281</v>
      </c>
      <c r="C2741" s="309">
        <v>0</v>
      </c>
      <c r="D2741" s="309">
        <v>281</v>
      </c>
      <c r="E2741" s="310">
        <f t="shared" si="534"/>
        <v>0</v>
      </c>
    </row>
    <row r="2742" spans="1:5" ht="15.6" x14ac:dyDescent="0.3">
      <c r="A2742" s="308" t="s">
        <v>414</v>
      </c>
      <c r="B2742" s="309">
        <v>102</v>
      </c>
      <c r="C2742" s="309">
        <v>0</v>
      </c>
      <c r="D2742" s="309">
        <v>102</v>
      </c>
      <c r="E2742" s="310">
        <v>0</v>
      </c>
    </row>
    <row r="2743" spans="1:5" ht="15.6" x14ac:dyDescent="0.3">
      <c r="A2743" s="308" t="s">
        <v>415</v>
      </c>
      <c r="B2743" s="309">
        <v>126</v>
      </c>
      <c r="C2743" s="309">
        <v>0</v>
      </c>
      <c r="D2743" s="309">
        <v>214</v>
      </c>
      <c r="E2743" s="310">
        <f t="shared" ref="E2743:E2748" si="535">(C2743+D2743)-B2743</f>
        <v>88</v>
      </c>
    </row>
    <row r="2744" spans="1:5" ht="15.6" x14ac:dyDescent="0.3">
      <c r="A2744" s="308" t="s">
        <v>416</v>
      </c>
      <c r="B2744" s="309">
        <v>54</v>
      </c>
      <c r="C2744" s="309">
        <v>0</v>
      </c>
      <c r="D2744" s="309">
        <v>54</v>
      </c>
      <c r="E2744" s="310">
        <f t="shared" si="535"/>
        <v>0</v>
      </c>
    </row>
    <row r="2745" spans="1:5" ht="15.6" x14ac:dyDescent="0.3">
      <c r="A2745" s="311" t="s">
        <v>417</v>
      </c>
      <c r="B2745" s="312">
        <v>450</v>
      </c>
      <c r="C2745" s="312">
        <v>0</v>
      </c>
      <c r="D2745" s="312">
        <v>500</v>
      </c>
      <c r="E2745" s="310">
        <f t="shared" si="535"/>
        <v>50</v>
      </c>
    </row>
    <row r="2746" spans="1:5" ht="15.6" x14ac:dyDescent="0.3">
      <c r="A2746" s="321" t="s">
        <v>419</v>
      </c>
      <c r="B2746" s="314">
        <v>213</v>
      </c>
      <c r="C2746" s="314">
        <v>0</v>
      </c>
      <c r="D2746" s="314">
        <v>243</v>
      </c>
      <c r="E2746" s="310">
        <f t="shared" si="535"/>
        <v>30</v>
      </c>
    </row>
    <row r="2747" spans="1:5" ht="15.6" x14ac:dyDescent="0.3">
      <c r="A2747" s="321" t="s">
        <v>422</v>
      </c>
      <c r="B2747" s="313">
        <v>268</v>
      </c>
      <c r="C2747" s="313">
        <v>0</v>
      </c>
      <c r="D2747" s="313">
        <v>298</v>
      </c>
      <c r="E2747" s="322">
        <f t="shared" si="535"/>
        <v>30</v>
      </c>
    </row>
    <row r="2748" spans="1:5" ht="15.6" x14ac:dyDescent="0.3">
      <c r="A2748" s="321" t="s">
        <v>423</v>
      </c>
      <c r="B2748" s="313">
        <v>198</v>
      </c>
      <c r="C2748" s="313">
        <v>0</v>
      </c>
      <c r="D2748" s="313">
        <v>270</v>
      </c>
      <c r="E2748" s="319">
        <f t="shared" si="535"/>
        <v>72</v>
      </c>
    </row>
    <row r="2749" spans="1:5" ht="15.6" x14ac:dyDescent="0.3">
      <c r="A2749" s="320" t="s">
        <v>418</v>
      </c>
      <c r="B2749" s="317">
        <f t="shared" ref="B2749:E2749" si="536">SUM(B2740:B2748)</f>
        <v>1805</v>
      </c>
      <c r="C2749" s="316">
        <f t="shared" si="536"/>
        <v>0</v>
      </c>
      <c r="D2749" s="317">
        <f t="shared" si="536"/>
        <v>2100</v>
      </c>
      <c r="E2749" s="318">
        <f t="shared" si="536"/>
        <v>295</v>
      </c>
    </row>
    <row r="2752" spans="1:5" ht="15.6" x14ac:dyDescent="0.3">
      <c r="A2752" s="305">
        <v>45021</v>
      </c>
      <c r="B2752" s="306"/>
      <c r="C2752" s="306"/>
      <c r="D2752" s="306"/>
      <c r="E2752" s="306"/>
    </row>
    <row r="2753" spans="1:5" ht="15.6" x14ac:dyDescent="0.3">
      <c r="A2753" s="307" t="s">
        <v>407</v>
      </c>
      <c r="B2753" s="298" t="s">
        <v>408</v>
      </c>
      <c r="C2753" s="298" t="s">
        <v>409</v>
      </c>
      <c r="D2753" s="298" t="s">
        <v>410</v>
      </c>
      <c r="E2753" s="292" t="s">
        <v>421</v>
      </c>
    </row>
    <row r="2754" spans="1:5" ht="15.6" x14ac:dyDescent="0.3">
      <c r="A2754" s="308" t="s">
        <v>412</v>
      </c>
      <c r="B2754" s="309">
        <v>75</v>
      </c>
      <c r="C2754" s="309">
        <v>0</v>
      </c>
      <c r="D2754" s="309">
        <v>113</v>
      </c>
      <c r="E2754" s="310">
        <f t="shared" ref="E2754:E2755" si="537">(C2754+D2754)-B2754</f>
        <v>38</v>
      </c>
    </row>
    <row r="2755" spans="1:5" ht="15.6" x14ac:dyDescent="0.3">
      <c r="A2755" s="308" t="s">
        <v>413</v>
      </c>
      <c r="B2755" s="309">
        <v>263</v>
      </c>
      <c r="C2755" s="309">
        <v>0</v>
      </c>
      <c r="D2755" s="309">
        <v>281</v>
      </c>
      <c r="E2755" s="310">
        <f t="shared" si="537"/>
        <v>18</v>
      </c>
    </row>
    <row r="2756" spans="1:5" ht="15.6" x14ac:dyDescent="0.3">
      <c r="A2756" s="308" t="s">
        <v>414</v>
      </c>
      <c r="B2756" s="309">
        <v>102</v>
      </c>
      <c r="C2756" s="309">
        <v>0</v>
      </c>
      <c r="D2756" s="309">
        <v>102</v>
      </c>
      <c r="E2756" s="310">
        <v>0</v>
      </c>
    </row>
    <row r="2757" spans="1:5" ht="15.6" x14ac:dyDescent="0.3">
      <c r="A2757" s="308" t="s">
        <v>415</v>
      </c>
      <c r="B2757" s="309">
        <v>343</v>
      </c>
      <c r="C2757" s="309">
        <v>140</v>
      </c>
      <c r="D2757" s="309">
        <v>126</v>
      </c>
      <c r="E2757" s="310">
        <f t="shared" ref="E2757:E2762" si="538">(C2757+D2757)-B2757</f>
        <v>-77</v>
      </c>
    </row>
    <row r="2758" spans="1:5" ht="15.6" x14ac:dyDescent="0.3">
      <c r="A2758" s="308" t="s">
        <v>416</v>
      </c>
      <c r="B2758" s="309">
        <v>49</v>
      </c>
      <c r="C2758" s="309">
        <v>0</v>
      </c>
      <c r="D2758" s="309">
        <v>54</v>
      </c>
      <c r="E2758" s="310">
        <f t="shared" si="538"/>
        <v>5</v>
      </c>
    </row>
    <row r="2759" spans="1:5" ht="15.6" x14ac:dyDescent="0.3">
      <c r="A2759" s="311" t="s">
        <v>417</v>
      </c>
      <c r="B2759" s="312">
        <v>450</v>
      </c>
      <c r="C2759" s="312">
        <v>0</v>
      </c>
      <c r="D2759" s="312">
        <v>450</v>
      </c>
      <c r="E2759" s="310">
        <f t="shared" si="538"/>
        <v>0</v>
      </c>
    </row>
    <row r="2760" spans="1:5" ht="15.6" x14ac:dyDescent="0.3">
      <c r="A2760" s="321" t="s">
        <v>419</v>
      </c>
      <c r="B2760" s="314">
        <v>213</v>
      </c>
      <c r="C2760" s="314">
        <v>0</v>
      </c>
      <c r="D2760" s="314">
        <v>213</v>
      </c>
      <c r="E2760" s="310">
        <f t="shared" si="538"/>
        <v>0</v>
      </c>
    </row>
    <row r="2761" spans="1:5" ht="15.6" x14ac:dyDescent="0.3">
      <c r="A2761" s="321" t="s">
        <v>422</v>
      </c>
      <c r="B2761" s="313">
        <v>223</v>
      </c>
      <c r="C2761" s="313">
        <v>0</v>
      </c>
      <c r="D2761" s="313">
        <v>268</v>
      </c>
      <c r="E2761" s="322">
        <f t="shared" si="538"/>
        <v>45</v>
      </c>
    </row>
    <row r="2762" spans="1:5" ht="15.6" x14ac:dyDescent="0.3">
      <c r="A2762" s="321" t="s">
        <v>423</v>
      </c>
      <c r="B2762" s="313">
        <v>180</v>
      </c>
      <c r="C2762" s="313">
        <v>0</v>
      </c>
      <c r="D2762" s="313">
        <v>198</v>
      </c>
      <c r="E2762" s="319">
        <f t="shared" si="538"/>
        <v>18</v>
      </c>
    </row>
    <row r="2763" spans="1:5" ht="15.6" x14ac:dyDescent="0.3">
      <c r="A2763" s="320" t="s">
        <v>418</v>
      </c>
      <c r="B2763" s="317">
        <f t="shared" ref="B2763:E2763" si="539">SUM(B2754:B2762)</f>
        <v>1898</v>
      </c>
      <c r="C2763" s="316">
        <f t="shared" si="539"/>
        <v>140</v>
      </c>
      <c r="D2763" s="317">
        <f t="shared" si="539"/>
        <v>1805</v>
      </c>
      <c r="E2763" s="318">
        <f t="shared" si="539"/>
        <v>47</v>
      </c>
    </row>
    <row r="2765" spans="1:5" ht="15.6" x14ac:dyDescent="0.3">
      <c r="A2765" s="305">
        <v>45022</v>
      </c>
      <c r="B2765" s="306"/>
      <c r="C2765" s="306"/>
      <c r="D2765" s="306"/>
      <c r="E2765" s="306"/>
    </row>
    <row r="2766" spans="1:5" ht="15.6" x14ac:dyDescent="0.3">
      <c r="A2766" s="307" t="s">
        <v>407</v>
      </c>
      <c r="B2766" s="298" t="s">
        <v>408</v>
      </c>
      <c r="C2766" s="298" t="s">
        <v>409</v>
      </c>
      <c r="D2766" s="298" t="s">
        <v>410</v>
      </c>
      <c r="E2766" s="292" t="s">
        <v>421</v>
      </c>
    </row>
    <row r="2767" spans="1:5" ht="15.6" x14ac:dyDescent="0.3">
      <c r="A2767" s="308" t="s">
        <v>412</v>
      </c>
      <c r="B2767" s="309">
        <v>75</v>
      </c>
      <c r="C2767" s="309">
        <v>0</v>
      </c>
      <c r="D2767" s="309">
        <v>75</v>
      </c>
      <c r="E2767" s="310">
        <f t="shared" ref="E2767:E2768" si="540">(C2767+D2767)-B2767</f>
        <v>0</v>
      </c>
    </row>
    <row r="2768" spans="1:5" ht="15.6" x14ac:dyDescent="0.3">
      <c r="A2768" s="308" t="s">
        <v>413</v>
      </c>
      <c r="B2768" s="309">
        <v>263</v>
      </c>
      <c r="C2768" s="309">
        <v>0</v>
      </c>
      <c r="D2768" s="309">
        <v>263</v>
      </c>
      <c r="E2768" s="310">
        <f t="shared" si="540"/>
        <v>0</v>
      </c>
    </row>
    <row r="2769" spans="1:5" ht="15.6" x14ac:dyDescent="0.3">
      <c r="A2769" s="308" t="s">
        <v>414</v>
      </c>
      <c r="B2769" s="309">
        <v>102</v>
      </c>
      <c r="C2769" s="309">
        <v>0</v>
      </c>
      <c r="D2769" s="309">
        <v>102</v>
      </c>
      <c r="E2769" s="310">
        <v>0</v>
      </c>
    </row>
    <row r="2770" spans="1:5" ht="15.6" x14ac:dyDescent="0.3">
      <c r="A2770" s="308" t="s">
        <v>415</v>
      </c>
      <c r="B2770" s="309">
        <v>263</v>
      </c>
      <c r="C2770" s="309">
        <v>0</v>
      </c>
      <c r="D2770" s="309">
        <v>343</v>
      </c>
      <c r="E2770" s="310">
        <f t="shared" ref="E2770:E2775" si="541">(C2770+D2770)-B2770</f>
        <v>80</v>
      </c>
    </row>
    <row r="2771" spans="1:5" ht="15.6" x14ac:dyDescent="0.3">
      <c r="A2771" s="308" t="s">
        <v>416</v>
      </c>
      <c r="B2771" s="309">
        <v>47</v>
      </c>
      <c r="C2771" s="309">
        <v>0</v>
      </c>
      <c r="D2771" s="309">
        <v>49</v>
      </c>
      <c r="E2771" s="310">
        <f t="shared" si="541"/>
        <v>2</v>
      </c>
    </row>
    <row r="2772" spans="1:5" ht="15.6" x14ac:dyDescent="0.3">
      <c r="A2772" s="311" t="s">
        <v>417</v>
      </c>
      <c r="B2772" s="312">
        <v>430</v>
      </c>
      <c r="C2772" s="312">
        <v>0</v>
      </c>
      <c r="D2772" s="312">
        <v>450</v>
      </c>
      <c r="E2772" s="310">
        <f t="shared" si="541"/>
        <v>20</v>
      </c>
    </row>
    <row r="2773" spans="1:5" ht="15.6" x14ac:dyDescent="0.3">
      <c r="A2773" s="321" t="s">
        <v>419</v>
      </c>
      <c r="B2773" s="314">
        <v>213</v>
      </c>
      <c r="C2773" s="314">
        <v>0</v>
      </c>
      <c r="D2773" s="314">
        <v>213</v>
      </c>
      <c r="E2773" s="310">
        <f t="shared" si="541"/>
        <v>0</v>
      </c>
    </row>
    <row r="2774" spans="1:5" ht="15.6" x14ac:dyDescent="0.3">
      <c r="A2774" s="321" t="s">
        <v>422</v>
      </c>
      <c r="B2774" s="313">
        <v>180</v>
      </c>
      <c r="C2774" s="313">
        <v>0</v>
      </c>
      <c r="D2774" s="313">
        <v>223</v>
      </c>
      <c r="E2774" s="322">
        <f t="shared" si="541"/>
        <v>43</v>
      </c>
    </row>
    <row r="2775" spans="1:5" ht="15.6" x14ac:dyDescent="0.3">
      <c r="A2775" s="321" t="s">
        <v>423</v>
      </c>
      <c r="B2775" s="313">
        <v>144</v>
      </c>
      <c r="C2775" s="313">
        <v>0</v>
      </c>
      <c r="D2775" s="313">
        <v>180</v>
      </c>
      <c r="E2775" s="319">
        <f t="shared" si="541"/>
        <v>36</v>
      </c>
    </row>
    <row r="2776" spans="1:5" ht="15.6" x14ac:dyDescent="0.3">
      <c r="A2776" s="320" t="s">
        <v>418</v>
      </c>
      <c r="B2776" s="317">
        <f t="shared" ref="B2776:E2776" si="542">SUM(B2767:B2775)</f>
        <v>1717</v>
      </c>
      <c r="C2776" s="316">
        <f t="shared" si="542"/>
        <v>0</v>
      </c>
      <c r="D2776" s="317">
        <f t="shared" si="542"/>
        <v>1898</v>
      </c>
      <c r="E2776" s="318">
        <f t="shared" si="542"/>
        <v>181</v>
      </c>
    </row>
    <row r="2778" spans="1:5" ht="15.6" x14ac:dyDescent="0.3">
      <c r="A2778" s="305">
        <v>45023</v>
      </c>
      <c r="B2778" s="306"/>
      <c r="C2778" s="306"/>
      <c r="D2778" s="306"/>
      <c r="E2778" s="306"/>
    </row>
    <row r="2779" spans="1:5" ht="15.6" x14ac:dyDescent="0.3">
      <c r="A2779" s="307" t="s">
        <v>407</v>
      </c>
      <c r="B2779" s="298" t="s">
        <v>408</v>
      </c>
      <c r="C2779" s="298" t="s">
        <v>409</v>
      </c>
      <c r="D2779" s="298" t="s">
        <v>410</v>
      </c>
      <c r="E2779" s="292" t="s">
        <v>421</v>
      </c>
    </row>
    <row r="2780" spans="1:5" ht="15.6" x14ac:dyDescent="0.3">
      <c r="A2780" s="308" t="s">
        <v>412</v>
      </c>
      <c r="B2780" s="309">
        <v>263</v>
      </c>
      <c r="C2780" s="309">
        <v>195</v>
      </c>
      <c r="D2780" s="309">
        <v>75</v>
      </c>
      <c r="E2780" s="310">
        <f t="shared" ref="E2780:E2781" si="543">(C2780+D2780)-B2780</f>
        <v>7</v>
      </c>
    </row>
    <row r="2781" spans="1:5" ht="15.6" x14ac:dyDescent="0.3">
      <c r="A2781" s="308" t="s">
        <v>413</v>
      </c>
      <c r="B2781" s="309">
        <v>263</v>
      </c>
      <c r="C2781" s="309">
        <v>0</v>
      </c>
      <c r="D2781" s="309">
        <v>263</v>
      </c>
      <c r="E2781" s="310">
        <f t="shared" si="543"/>
        <v>0</v>
      </c>
    </row>
    <row r="2782" spans="1:5" ht="15.6" x14ac:dyDescent="0.3">
      <c r="A2782" s="308" t="s">
        <v>414</v>
      </c>
      <c r="B2782" s="309">
        <v>102</v>
      </c>
      <c r="C2782" s="309">
        <v>0</v>
      </c>
      <c r="D2782" s="309">
        <v>102</v>
      </c>
      <c r="E2782" s="310">
        <v>0</v>
      </c>
    </row>
    <row r="2783" spans="1:5" ht="15.6" x14ac:dyDescent="0.3">
      <c r="A2783" s="308" t="s">
        <v>415</v>
      </c>
      <c r="B2783" s="309">
        <v>189</v>
      </c>
      <c r="C2783" s="309">
        <v>0</v>
      </c>
      <c r="D2783" s="309">
        <v>263</v>
      </c>
      <c r="E2783" s="310">
        <f t="shared" ref="E2783:E2788" si="544">(C2783+D2783)-B2783</f>
        <v>74</v>
      </c>
    </row>
    <row r="2784" spans="1:5" ht="15.6" x14ac:dyDescent="0.3">
      <c r="A2784" s="308" t="s">
        <v>416</v>
      </c>
      <c r="B2784" s="309">
        <v>47</v>
      </c>
      <c r="C2784" s="309">
        <v>0</v>
      </c>
      <c r="D2784" s="309">
        <v>47</v>
      </c>
      <c r="E2784" s="310">
        <f t="shared" si="544"/>
        <v>0</v>
      </c>
    </row>
    <row r="2785" spans="1:5" ht="15.6" x14ac:dyDescent="0.3">
      <c r="A2785" s="311" t="s">
        <v>417</v>
      </c>
      <c r="B2785" s="312">
        <v>420</v>
      </c>
      <c r="C2785" s="312">
        <v>0</v>
      </c>
      <c r="D2785" s="312">
        <v>430</v>
      </c>
      <c r="E2785" s="310">
        <f t="shared" si="544"/>
        <v>10</v>
      </c>
    </row>
    <row r="2786" spans="1:5" ht="15.6" x14ac:dyDescent="0.3">
      <c r="A2786" s="321" t="s">
        <v>419</v>
      </c>
      <c r="B2786" s="314">
        <v>208</v>
      </c>
      <c r="C2786" s="314">
        <v>0</v>
      </c>
      <c r="D2786" s="314">
        <v>213</v>
      </c>
      <c r="E2786" s="310">
        <f t="shared" si="544"/>
        <v>5</v>
      </c>
    </row>
    <row r="2787" spans="1:5" ht="15.6" x14ac:dyDescent="0.3">
      <c r="A2787" s="321" t="s">
        <v>422</v>
      </c>
      <c r="B2787" s="313">
        <v>90</v>
      </c>
      <c r="C2787" s="313">
        <v>0</v>
      </c>
      <c r="D2787" s="313">
        <v>180</v>
      </c>
      <c r="E2787" s="322">
        <f t="shared" si="544"/>
        <v>90</v>
      </c>
    </row>
    <row r="2788" spans="1:5" ht="15.6" x14ac:dyDescent="0.3">
      <c r="A2788" s="321" t="s">
        <v>423</v>
      </c>
      <c r="B2788" s="313">
        <v>624</v>
      </c>
      <c r="C2788" s="313">
        <v>480</v>
      </c>
      <c r="D2788" s="313">
        <v>144</v>
      </c>
      <c r="E2788" s="319">
        <f t="shared" si="544"/>
        <v>0</v>
      </c>
    </row>
    <row r="2789" spans="1:5" ht="15.6" x14ac:dyDescent="0.3">
      <c r="A2789" s="320" t="s">
        <v>418</v>
      </c>
      <c r="B2789" s="317">
        <f t="shared" ref="B2789:E2789" si="545">SUM(B2780:B2788)</f>
        <v>2206</v>
      </c>
      <c r="C2789" s="316">
        <f t="shared" si="545"/>
        <v>675</v>
      </c>
      <c r="D2789" s="317">
        <f t="shared" si="545"/>
        <v>1717</v>
      </c>
      <c r="E2789" s="318">
        <f t="shared" si="545"/>
        <v>186</v>
      </c>
    </row>
    <row r="2791" spans="1:5" ht="15.6" x14ac:dyDescent="0.3">
      <c r="A2791" s="305">
        <v>45024</v>
      </c>
      <c r="B2791" s="306"/>
      <c r="C2791" s="306"/>
      <c r="D2791" s="306"/>
      <c r="E2791" s="306"/>
    </row>
    <row r="2792" spans="1:5" ht="15.6" x14ac:dyDescent="0.3">
      <c r="A2792" s="307" t="s">
        <v>407</v>
      </c>
      <c r="B2792" s="298" t="s">
        <v>408</v>
      </c>
      <c r="C2792" s="298" t="s">
        <v>409</v>
      </c>
      <c r="D2792" s="298" t="s">
        <v>410</v>
      </c>
      <c r="E2792" s="292" t="s">
        <v>421</v>
      </c>
    </row>
    <row r="2793" spans="1:5" ht="15.6" x14ac:dyDescent="0.3">
      <c r="A2793" s="308" t="s">
        <v>412</v>
      </c>
      <c r="B2793" s="309">
        <v>262</v>
      </c>
      <c r="C2793" s="309">
        <v>0</v>
      </c>
      <c r="D2793" s="309">
        <v>263</v>
      </c>
      <c r="E2793" s="310">
        <f t="shared" ref="E2793:E2794" si="546">(C2793+D2793)-B2793</f>
        <v>1</v>
      </c>
    </row>
    <row r="2794" spans="1:5" ht="15.6" x14ac:dyDescent="0.3">
      <c r="A2794" s="308" t="s">
        <v>413</v>
      </c>
      <c r="B2794" s="309">
        <v>263</v>
      </c>
      <c r="C2794" s="309">
        <v>0</v>
      </c>
      <c r="D2794" s="309">
        <v>263</v>
      </c>
      <c r="E2794" s="310">
        <f t="shared" si="546"/>
        <v>0</v>
      </c>
    </row>
    <row r="2795" spans="1:5" ht="15.6" x14ac:dyDescent="0.3">
      <c r="A2795" s="308" t="s">
        <v>414</v>
      </c>
      <c r="B2795" s="309">
        <v>102</v>
      </c>
      <c r="C2795" s="309">
        <v>0</v>
      </c>
      <c r="D2795" s="309">
        <v>102</v>
      </c>
      <c r="E2795" s="310">
        <v>0</v>
      </c>
    </row>
    <row r="2796" spans="1:5" ht="15.6" x14ac:dyDescent="0.3">
      <c r="A2796" s="308" t="s">
        <v>415</v>
      </c>
      <c r="B2796" s="309">
        <v>347</v>
      </c>
      <c r="C2796" s="309">
        <v>160</v>
      </c>
      <c r="D2796" s="309">
        <v>189</v>
      </c>
      <c r="E2796" s="310">
        <f t="shared" ref="E2796:E2801" si="547">(C2796+D2796)-B2796</f>
        <v>2</v>
      </c>
    </row>
    <row r="2797" spans="1:5" ht="15.6" x14ac:dyDescent="0.3">
      <c r="A2797" s="308" t="s">
        <v>416</v>
      </c>
      <c r="B2797" s="309">
        <v>47</v>
      </c>
      <c r="C2797" s="309">
        <v>0</v>
      </c>
      <c r="D2797" s="309">
        <v>47</v>
      </c>
      <c r="E2797" s="310">
        <f t="shared" si="547"/>
        <v>0</v>
      </c>
    </row>
    <row r="2798" spans="1:5" ht="15.6" x14ac:dyDescent="0.3">
      <c r="A2798" s="311" t="s">
        <v>417</v>
      </c>
      <c r="B2798" s="312">
        <v>410</v>
      </c>
      <c r="C2798" s="312">
        <v>0</v>
      </c>
      <c r="D2798" s="312">
        <v>420</v>
      </c>
      <c r="E2798" s="310">
        <f t="shared" si="547"/>
        <v>10</v>
      </c>
    </row>
    <row r="2799" spans="1:5" ht="15.6" x14ac:dyDescent="0.3">
      <c r="A2799" s="321" t="s">
        <v>419</v>
      </c>
      <c r="B2799" s="314">
        <v>192</v>
      </c>
      <c r="C2799" s="314">
        <v>0</v>
      </c>
      <c r="D2799" s="314">
        <v>208</v>
      </c>
      <c r="E2799" s="310">
        <f t="shared" si="547"/>
        <v>16</v>
      </c>
    </row>
    <row r="2800" spans="1:5" ht="15.6" x14ac:dyDescent="0.3">
      <c r="A2800" s="321" t="s">
        <v>422</v>
      </c>
      <c r="B2800" s="313">
        <v>590</v>
      </c>
      <c r="C2800" s="313">
        <v>500</v>
      </c>
      <c r="D2800" s="313">
        <v>90</v>
      </c>
      <c r="E2800" s="322">
        <f t="shared" si="547"/>
        <v>0</v>
      </c>
    </row>
    <row r="2801" spans="1:5" ht="15.6" x14ac:dyDescent="0.3">
      <c r="A2801" s="321" t="s">
        <v>423</v>
      </c>
      <c r="B2801" s="313">
        <v>571</v>
      </c>
      <c r="C2801" s="313">
        <v>0</v>
      </c>
      <c r="D2801" s="313">
        <v>624</v>
      </c>
      <c r="E2801" s="319">
        <f t="shared" si="547"/>
        <v>53</v>
      </c>
    </row>
    <row r="2802" spans="1:5" ht="15.6" x14ac:dyDescent="0.3">
      <c r="A2802" s="320" t="s">
        <v>418</v>
      </c>
      <c r="B2802" s="317">
        <f t="shared" ref="B2802:E2802" si="548">SUM(B2793:B2801)</f>
        <v>2784</v>
      </c>
      <c r="C2802" s="316">
        <f t="shared" si="548"/>
        <v>660</v>
      </c>
      <c r="D2802" s="317">
        <f t="shared" si="548"/>
        <v>2206</v>
      </c>
      <c r="E2802" s="318">
        <f t="shared" si="548"/>
        <v>82</v>
      </c>
    </row>
    <row r="2804" spans="1:5" ht="15.6" x14ac:dyDescent="0.3">
      <c r="A2804" s="305">
        <v>45025</v>
      </c>
      <c r="B2804" s="306"/>
      <c r="C2804" s="306"/>
      <c r="D2804" s="306"/>
      <c r="E2804" s="306"/>
    </row>
    <row r="2805" spans="1:5" ht="15.6" x14ac:dyDescent="0.3">
      <c r="A2805" s="307" t="s">
        <v>407</v>
      </c>
      <c r="B2805" s="298" t="s">
        <v>408</v>
      </c>
      <c r="C2805" s="298" t="s">
        <v>409</v>
      </c>
      <c r="D2805" s="298" t="s">
        <v>410</v>
      </c>
      <c r="E2805" s="292" t="s">
        <v>421</v>
      </c>
    </row>
    <row r="2806" spans="1:5" ht="15.6" x14ac:dyDescent="0.3">
      <c r="A2806" s="308" t="s">
        <v>412</v>
      </c>
      <c r="B2806" s="309">
        <v>250</v>
      </c>
      <c r="C2806" s="309">
        <v>0</v>
      </c>
      <c r="D2806" s="309">
        <v>262</v>
      </c>
      <c r="E2806" s="310">
        <f t="shared" ref="E2806:E2807" si="549">(C2806+D2806)-B2806</f>
        <v>12</v>
      </c>
    </row>
    <row r="2807" spans="1:5" ht="15.6" x14ac:dyDescent="0.3">
      <c r="A2807" s="308" t="s">
        <v>413</v>
      </c>
      <c r="B2807" s="309">
        <v>263</v>
      </c>
      <c r="C2807" s="309">
        <v>0</v>
      </c>
      <c r="D2807" s="309">
        <v>263</v>
      </c>
      <c r="E2807" s="310">
        <f t="shared" si="549"/>
        <v>0</v>
      </c>
    </row>
    <row r="2808" spans="1:5" ht="15.6" x14ac:dyDescent="0.3">
      <c r="A2808" s="308" t="s">
        <v>414</v>
      </c>
      <c r="B2808" s="309">
        <v>102</v>
      </c>
      <c r="C2808" s="309">
        <v>0</v>
      </c>
      <c r="D2808" s="309">
        <v>102</v>
      </c>
      <c r="E2808" s="310">
        <v>0</v>
      </c>
    </row>
    <row r="2809" spans="1:5" ht="15.6" x14ac:dyDescent="0.3">
      <c r="A2809" s="308" t="s">
        <v>415</v>
      </c>
      <c r="B2809" s="309">
        <v>256</v>
      </c>
      <c r="C2809" s="309">
        <v>0</v>
      </c>
      <c r="D2809" s="309">
        <v>347</v>
      </c>
      <c r="E2809" s="310">
        <f t="shared" ref="E2809:E2814" si="550">(C2809+D2809)-B2809</f>
        <v>91</v>
      </c>
    </row>
    <row r="2810" spans="1:5" ht="15.6" x14ac:dyDescent="0.3">
      <c r="A2810" s="308" t="s">
        <v>416</v>
      </c>
      <c r="B2810" s="309">
        <v>47</v>
      </c>
      <c r="C2810" s="309">
        <v>0</v>
      </c>
      <c r="D2810" s="309">
        <v>47</v>
      </c>
      <c r="E2810" s="310">
        <f t="shared" si="550"/>
        <v>0</v>
      </c>
    </row>
    <row r="2811" spans="1:5" ht="15.6" x14ac:dyDescent="0.3">
      <c r="A2811" s="311" t="s">
        <v>417</v>
      </c>
      <c r="B2811" s="312">
        <v>350</v>
      </c>
      <c r="C2811" s="312">
        <v>0</v>
      </c>
      <c r="D2811" s="312">
        <v>410</v>
      </c>
      <c r="E2811" s="310">
        <f t="shared" si="550"/>
        <v>60</v>
      </c>
    </row>
    <row r="2812" spans="1:5" ht="15.6" x14ac:dyDescent="0.3">
      <c r="A2812" s="321" t="s">
        <v>419</v>
      </c>
      <c r="B2812" s="314">
        <v>104</v>
      </c>
      <c r="C2812" s="314">
        <v>0</v>
      </c>
      <c r="D2812" s="314">
        <v>192</v>
      </c>
      <c r="E2812" s="310">
        <f t="shared" si="550"/>
        <v>88</v>
      </c>
    </row>
    <row r="2813" spans="1:5" ht="15.6" x14ac:dyDescent="0.3">
      <c r="A2813" s="321" t="s">
        <v>422</v>
      </c>
      <c r="B2813" s="313">
        <v>590</v>
      </c>
      <c r="C2813" s="313">
        <v>0</v>
      </c>
      <c r="D2813" s="313">
        <v>590</v>
      </c>
      <c r="E2813" s="322">
        <f t="shared" si="550"/>
        <v>0</v>
      </c>
    </row>
    <row r="2814" spans="1:5" ht="15.6" x14ac:dyDescent="0.3">
      <c r="A2814" s="321" t="s">
        <v>423</v>
      </c>
      <c r="B2814" s="313">
        <v>571</v>
      </c>
      <c r="C2814" s="313">
        <v>0</v>
      </c>
      <c r="D2814" s="313">
        <v>571</v>
      </c>
      <c r="E2814" s="319">
        <f t="shared" si="550"/>
        <v>0</v>
      </c>
    </row>
    <row r="2815" spans="1:5" ht="15.6" x14ac:dyDescent="0.3">
      <c r="A2815" s="320" t="s">
        <v>418</v>
      </c>
      <c r="B2815" s="317">
        <f t="shared" ref="B2815:E2815" si="551">SUM(B2806:B2814)</f>
        <v>2533</v>
      </c>
      <c r="C2815" s="316">
        <f t="shared" si="551"/>
        <v>0</v>
      </c>
      <c r="D2815" s="317">
        <f t="shared" si="551"/>
        <v>2784</v>
      </c>
      <c r="E2815" s="318">
        <f t="shared" si="551"/>
        <v>251</v>
      </c>
    </row>
    <row r="2817" spans="1:5" ht="15.6" x14ac:dyDescent="0.3">
      <c r="A2817" s="305">
        <v>45026</v>
      </c>
      <c r="B2817" s="306"/>
      <c r="C2817" s="306"/>
      <c r="D2817" s="306"/>
      <c r="E2817" s="306"/>
    </row>
    <row r="2818" spans="1:5" ht="15.6" x14ac:dyDescent="0.3">
      <c r="A2818" s="307" t="s">
        <v>407</v>
      </c>
      <c r="B2818" s="298" t="s">
        <v>408</v>
      </c>
      <c r="C2818" s="298" t="s">
        <v>409</v>
      </c>
      <c r="D2818" s="298" t="s">
        <v>410</v>
      </c>
      <c r="E2818" s="292" t="s">
        <v>421</v>
      </c>
    </row>
    <row r="2819" spans="1:5" ht="15.6" x14ac:dyDescent="0.3">
      <c r="A2819" s="308" t="s">
        <v>412</v>
      </c>
      <c r="B2819" s="309">
        <v>250</v>
      </c>
      <c r="C2819" s="309">
        <v>0</v>
      </c>
      <c r="D2819" s="309">
        <v>250</v>
      </c>
      <c r="E2819" s="310">
        <f t="shared" ref="E2819:E2820" si="552">(C2819+D2819)-B2819</f>
        <v>0</v>
      </c>
    </row>
    <row r="2820" spans="1:5" ht="15.6" x14ac:dyDescent="0.3">
      <c r="A2820" s="308" t="s">
        <v>413</v>
      </c>
      <c r="B2820" s="309">
        <v>263</v>
      </c>
      <c r="C2820" s="309">
        <v>0</v>
      </c>
      <c r="D2820" s="309">
        <v>263</v>
      </c>
      <c r="E2820" s="310">
        <f t="shared" si="552"/>
        <v>0</v>
      </c>
    </row>
    <row r="2821" spans="1:5" ht="15.6" x14ac:dyDescent="0.3">
      <c r="A2821" s="308" t="s">
        <v>414</v>
      </c>
      <c r="B2821" s="309">
        <v>102</v>
      </c>
      <c r="C2821" s="309">
        <v>0</v>
      </c>
      <c r="D2821" s="309">
        <v>102</v>
      </c>
      <c r="E2821" s="310">
        <v>0</v>
      </c>
    </row>
    <row r="2822" spans="1:5" ht="15.6" x14ac:dyDescent="0.3">
      <c r="A2822" s="308" t="s">
        <v>415</v>
      </c>
      <c r="B2822" s="309">
        <v>256</v>
      </c>
      <c r="C2822" s="309">
        <v>100</v>
      </c>
      <c r="D2822" s="309">
        <v>256</v>
      </c>
      <c r="E2822" s="310">
        <f t="shared" ref="E2822:E2827" si="553">(C2822+D2822)-B2822</f>
        <v>100</v>
      </c>
    </row>
    <row r="2823" spans="1:5" ht="15.6" x14ac:dyDescent="0.3">
      <c r="A2823" s="308" t="s">
        <v>416</v>
      </c>
      <c r="B2823" s="309">
        <v>47</v>
      </c>
      <c r="C2823" s="309">
        <v>0</v>
      </c>
      <c r="D2823" s="309">
        <v>47</v>
      </c>
      <c r="E2823" s="310">
        <f t="shared" si="553"/>
        <v>0</v>
      </c>
    </row>
    <row r="2824" spans="1:5" ht="15.6" x14ac:dyDescent="0.3">
      <c r="A2824" s="311" t="s">
        <v>417</v>
      </c>
      <c r="B2824" s="312">
        <v>330</v>
      </c>
      <c r="C2824" s="312">
        <v>0</v>
      </c>
      <c r="D2824" s="312">
        <v>350</v>
      </c>
      <c r="E2824" s="310">
        <f t="shared" si="553"/>
        <v>20</v>
      </c>
    </row>
    <row r="2825" spans="1:5" ht="15.6" x14ac:dyDescent="0.3">
      <c r="A2825" s="321" t="s">
        <v>419</v>
      </c>
      <c r="B2825" s="314">
        <v>93</v>
      </c>
      <c r="C2825" s="314">
        <v>0</v>
      </c>
      <c r="D2825" s="314">
        <v>104</v>
      </c>
      <c r="E2825" s="310">
        <f t="shared" si="553"/>
        <v>11</v>
      </c>
    </row>
    <row r="2826" spans="1:5" ht="15.6" x14ac:dyDescent="0.3">
      <c r="A2826" s="321" t="s">
        <v>422</v>
      </c>
      <c r="B2826" s="313">
        <v>590</v>
      </c>
      <c r="C2826" s="313">
        <v>0</v>
      </c>
      <c r="D2826" s="313">
        <v>590</v>
      </c>
      <c r="E2826" s="322">
        <f t="shared" si="553"/>
        <v>0</v>
      </c>
    </row>
    <row r="2827" spans="1:5" ht="15.6" x14ac:dyDescent="0.3">
      <c r="A2827" s="321" t="s">
        <v>423</v>
      </c>
      <c r="B2827" s="313">
        <v>571</v>
      </c>
      <c r="C2827" s="313">
        <v>0</v>
      </c>
      <c r="D2827" s="313">
        <v>571</v>
      </c>
      <c r="E2827" s="319">
        <f t="shared" si="553"/>
        <v>0</v>
      </c>
    </row>
    <row r="2828" spans="1:5" ht="15.6" x14ac:dyDescent="0.3">
      <c r="A2828" s="320" t="s">
        <v>418</v>
      </c>
      <c r="B2828" s="317">
        <f t="shared" ref="B2828:E2828" si="554">SUM(B2819:B2827)</f>
        <v>2502</v>
      </c>
      <c r="C2828" s="316">
        <f t="shared" si="554"/>
        <v>100</v>
      </c>
      <c r="D2828" s="317">
        <f t="shared" si="554"/>
        <v>2533</v>
      </c>
      <c r="E2828" s="318">
        <f t="shared" si="554"/>
        <v>131</v>
      </c>
    </row>
    <row r="2830" spans="1:5" ht="15.6" x14ac:dyDescent="0.3">
      <c r="A2830" s="305">
        <v>45027</v>
      </c>
      <c r="B2830" s="306"/>
      <c r="C2830" s="306"/>
      <c r="D2830" s="306"/>
      <c r="E2830" s="306"/>
    </row>
    <row r="2831" spans="1:5" ht="15.6" x14ac:dyDescent="0.3">
      <c r="A2831" s="307" t="s">
        <v>407</v>
      </c>
      <c r="B2831" s="298" t="s">
        <v>408</v>
      </c>
      <c r="C2831" s="298" t="s">
        <v>409</v>
      </c>
      <c r="D2831" s="298" t="s">
        <v>410</v>
      </c>
      <c r="E2831" s="292" t="s">
        <v>421</v>
      </c>
    </row>
    <row r="2832" spans="1:5" ht="15.6" x14ac:dyDescent="0.3">
      <c r="A2832" s="308" t="s">
        <v>412</v>
      </c>
      <c r="B2832" s="309">
        <v>240</v>
      </c>
      <c r="C2832" s="309">
        <v>0</v>
      </c>
      <c r="D2832" s="309">
        <v>250</v>
      </c>
      <c r="E2832" s="310">
        <f t="shared" ref="E2832:E2833" si="555">(C2832+D2832)-B2832</f>
        <v>10</v>
      </c>
    </row>
    <row r="2833" spans="1:5" ht="15.6" x14ac:dyDescent="0.3">
      <c r="A2833" s="308" t="s">
        <v>413</v>
      </c>
      <c r="B2833" s="309">
        <v>263</v>
      </c>
      <c r="C2833" s="309">
        <v>0</v>
      </c>
      <c r="D2833" s="309">
        <v>263</v>
      </c>
      <c r="E2833" s="310">
        <f t="shared" si="555"/>
        <v>0</v>
      </c>
    </row>
    <row r="2834" spans="1:5" ht="15.6" x14ac:dyDescent="0.3">
      <c r="A2834" s="308" t="s">
        <v>414</v>
      </c>
      <c r="B2834" s="309">
        <v>102</v>
      </c>
      <c r="C2834" s="309">
        <v>0</v>
      </c>
      <c r="D2834" s="309">
        <v>102</v>
      </c>
      <c r="E2834" s="310">
        <v>0</v>
      </c>
    </row>
    <row r="2835" spans="1:5" ht="15.6" x14ac:dyDescent="0.3">
      <c r="A2835" s="308" t="s">
        <v>415</v>
      </c>
      <c r="B2835" s="309">
        <v>259</v>
      </c>
      <c r="C2835" s="309">
        <v>90</v>
      </c>
      <c r="D2835" s="309">
        <v>256</v>
      </c>
      <c r="E2835" s="310">
        <f t="shared" ref="E2835:E2840" si="556">(C2835+D2835)-B2835</f>
        <v>87</v>
      </c>
    </row>
    <row r="2836" spans="1:5" ht="15.6" x14ac:dyDescent="0.3">
      <c r="A2836" s="308" t="s">
        <v>416</v>
      </c>
      <c r="B2836" s="309">
        <v>30</v>
      </c>
      <c r="C2836" s="309">
        <v>0</v>
      </c>
      <c r="D2836" s="309">
        <v>47</v>
      </c>
      <c r="E2836" s="310">
        <f t="shared" si="556"/>
        <v>17</v>
      </c>
    </row>
    <row r="2837" spans="1:5" ht="15.6" x14ac:dyDescent="0.3">
      <c r="A2837" s="311" t="s">
        <v>417</v>
      </c>
      <c r="B2837" s="312">
        <v>300</v>
      </c>
      <c r="C2837" s="312">
        <v>0</v>
      </c>
      <c r="D2837" s="312">
        <v>330</v>
      </c>
      <c r="E2837" s="310">
        <f t="shared" si="556"/>
        <v>30</v>
      </c>
    </row>
    <row r="2838" spans="1:5" ht="15.6" x14ac:dyDescent="0.3">
      <c r="A2838" s="321" t="s">
        <v>419</v>
      </c>
      <c r="B2838" s="314">
        <v>93</v>
      </c>
      <c r="C2838" s="314">
        <v>0</v>
      </c>
      <c r="D2838" s="314">
        <v>93</v>
      </c>
      <c r="E2838" s="310">
        <f t="shared" si="556"/>
        <v>0</v>
      </c>
    </row>
    <row r="2839" spans="1:5" ht="15.6" x14ac:dyDescent="0.3">
      <c r="A2839" s="321" t="s">
        <v>422</v>
      </c>
      <c r="B2839" s="313">
        <v>586</v>
      </c>
      <c r="C2839" s="313">
        <v>0</v>
      </c>
      <c r="D2839" s="313">
        <v>590</v>
      </c>
      <c r="E2839" s="322">
        <f t="shared" si="556"/>
        <v>4</v>
      </c>
    </row>
    <row r="2840" spans="1:5" ht="15.6" x14ac:dyDescent="0.3">
      <c r="A2840" s="321" t="s">
        <v>423</v>
      </c>
      <c r="B2840" s="313">
        <v>535</v>
      </c>
      <c r="C2840" s="313">
        <v>0</v>
      </c>
      <c r="D2840" s="313">
        <v>571</v>
      </c>
      <c r="E2840" s="319">
        <f t="shared" si="556"/>
        <v>36</v>
      </c>
    </row>
    <row r="2841" spans="1:5" ht="15.6" x14ac:dyDescent="0.3">
      <c r="A2841" s="320" t="s">
        <v>418</v>
      </c>
      <c r="B2841" s="317">
        <f t="shared" ref="B2841:E2841" si="557">SUM(B2832:B2840)</f>
        <v>2408</v>
      </c>
      <c r="C2841" s="316">
        <f t="shared" si="557"/>
        <v>90</v>
      </c>
      <c r="D2841" s="317">
        <f t="shared" si="557"/>
        <v>2502</v>
      </c>
      <c r="E2841" s="318">
        <f t="shared" si="557"/>
        <v>184</v>
      </c>
    </row>
    <row r="2843" spans="1:5" ht="15.6" x14ac:dyDescent="0.3">
      <c r="A2843" s="305">
        <v>45028</v>
      </c>
      <c r="B2843" s="306"/>
      <c r="C2843" s="306"/>
      <c r="D2843" s="306"/>
      <c r="E2843" s="306"/>
    </row>
    <row r="2844" spans="1:5" ht="15.6" x14ac:dyDescent="0.3">
      <c r="A2844" s="307" t="s">
        <v>407</v>
      </c>
      <c r="B2844" s="298" t="s">
        <v>408</v>
      </c>
      <c r="C2844" s="298" t="s">
        <v>409</v>
      </c>
      <c r="D2844" s="298" t="s">
        <v>410</v>
      </c>
      <c r="E2844" s="292" t="s">
        <v>421</v>
      </c>
    </row>
    <row r="2845" spans="1:5" ht="15.6" x14ac:dyDescent="0.3">
      <c r="A2845" s="308" t="s">
        <v>412</v>
      </c>
      <c r="B2845" s="309">
        <v>240</v>
      </c>
      <c r="C2845" s="309">
        <v>0</v>
      </c>
      <c r="D2845" s="309">
        <v>240</v>
      </c>
      <c r="E2845" s="310">
        <f t="shared" ref="E2845:E2846" si="558">(C2845+D2845)-B2845</f>
        <v>0</v>
      </c>
    </row>
    <row r="2846" spans="1:5" ht="15.6" x14ac:dyDescent="0.3">
      <c r="A2846" s="308" t="s">
        <v>413</v>
      </c>
      <c r="B2846" s="309">
        <v>169</v>
      </c>
      <c r="C2846" s="309">
        <v>0</v>
      </c>
      <c r="D2846" s="309">
        <v>263</v>
      </c>
      <c r="E2846" s="310">
        <f t="shared" si="558"/>
        <v>94</v>
      </c>
    </row>
    <row r="2847" spans="1:5" ht="15.6" x14ac:dyDescent="0.3">
      <c r="A2847" s="308" t="s">
        <v>414</v>
      </c>
      <c r="B2847" s="309">
        <v>102</v>
      </c>
      <c r="C2847" s="309">
        <v>0</v>
      </c>
      <c r="D2847" s="309">
        <v>102</v>
      </c>
      <c r="E2847" s="310">
        <v>0</v>
      </c>
    </row>
    <row r="2848" spans="1:5" ht="15.6" x14ac:dyDescent="0.3">
      <c r="A2848" s="308" t="s">
        <v>415</v>
      </c>
      <c r="B2848" s="309">
        <v>259</v>
      </c>
      <c r="C2848" s="309">
        <v>143</v>
      </c>
      <c r="D2848" s="309">
        <v>259</v>
      </c>
      <c r="E2848" s="310">
        <f t="shared" ref="E2848:E2853" si="559">(C2848+D2848)-B2848</f>
        <v>143</v>
      </c>
    </row>
    <row r="2849" spans="1:5" ht="15.6" x14ac:dyDescent="0.3">
      <c r="A2849" s="308" t="s">
        <v>416</v>
      </c>
      <c r="B2849" s="309">
        <v>130</v>
      </c>
      <c r="C2849" s="309">
        <v>115</v>
      </c>
      <c r="D2849" s="309">
        <v>30</v>
      </c>
      <c r="E2849" s="310">
        <f t="shared" si="559"/>
        <v>15</v>
      </c>
    </row>
    <row r="2850" spans="1:5" ht="15.6" x14ac:dyDescent="0.3">
      <c r="A2850" s="311" t="s">
        <v>417</v>
      </c>
      <c r="B2850" s="312">
        <v>300</v>
      </c>
      <c r="C2850" s="312">
        <v>0</v>
      </c>
      <c r="D2850" s="312">
        <v>300</v>
      </c>
      <c r="E2850" s="310">
        <f t="shared" si="559"/>
        <v>0</v>
      </c>
    </row>
    <row r="2851" spans="1:5" ht="15.6" x14ac:dyDescent="0.3">
      <c r="A2851" s="321" t="s">
        <v>419</v>
      </c>
      <c r="B2851" s="314">
        <v>93</v>
      </c>
      <c r="C2851" s="314">
        <v>0</v>
      </c>
      <c r="D2851" s="314">
        <v>93</v>
      </c>
      <c r="E2851" s="310">
        <f t="shared" si="559"/>
        <v>0</v>
      </c>
    </row>
    <row r="2852" spans="1:5" ht="15.6" x14ac:dyDescent="0.3">
      <c r="A2852" s="321" t="s">
        <v>422</v>
      </c>
      <c r="B2852" s="313">
        <v>560</v>
      </c>
      <c r="C2852" s="313">
        <v>0</v>
      </c>
      <c r="D2852" s="313">
        <v>586</v>
      </c>
      <c r="E2852" s="322">
        <f t="shared" si="559"/>
        <v>26</v>
      </c>
    </row>
    <row r="2853" spans="1:5" ht="15.6" x14ac:dyDescent="0.3">
      <c r="A2853" s="321" t="s">
        <v>423</v>
      </c>
      <c r="B2853" s="313">
        <v>535</v>
      </c>
      <c r="C2853" s="313">
        <v>0</v>
      </c>
      <c r="D2853" s="313">
        <v>535</v>
      </c>
      <c r="E2853" s="319">
        <f t="shared" si="559"/>
        <v>0</v>
      </c>
    </row>
    <row r="2854" spans="1:5" ht="15.6" x14ac:dyDescent="0.3">
      <c r="A2854" s="320" t="s">
        <v>418</v>
      </c>
      <c r="B2854" s="317">
        <f t="shared" ref="B2854:E2854" si="560">SUM(B2845:B2853)</f>
        <v>2388</v>
      </c>
      <c r="C2854" s="316">
        <f t="shared" si="560"/>
        <v>258</v>
      </c>
      <c r="D2854" s="317">
        <f t="shared" si="560"/>
        <v>2408</v>
      </c>
      <c r="E2854" s="318">
        <f t="shared" si="560"/>
        <v>278</v>
      </c>
    </row>
    <row r="2856" spans="1:5" ht="15.6" x14ac:dyDescent="0.3">
      <c r="A2856" s="305">
        <v>45029</v>
      </c>
      <c r="B2856" s="306"/>
      <c r="C2856" s="306"/>
      <c r="D2856" s="306"/>
      <c r="E2856" s="306"/>
    </row>
    <row r="2857" spans="1:5" ht="15.6" x14ac:dyDescent="0.3">
      <c r="A2857" s="307" t="s">
        <v>407</v>
      </c>
      <c r="B2857" s="298" t="s">
        <v>408</v>
      </c>
      <c r="C2857" s="298" t="s">
        <v>409</v>
      </c>
      <c r="D2857" s="298" t="s">
        <v>410</v>
      </c>
      <c r="E2857" s="292" t="s">
        <v>421</v>
      </c>
    </row>
    <row r="2858" spans="1:5" ht="15.6" x14ac:dyDescent="0.3">
      <c r="A2858" s="308" t="s">
        <v>412</v>
      </c>
      <c r="B2858" s="309">
        <v>240</v>
      </c>
      <c r="C2858" s="309">
        <v>0</v>
      </c>
      <c r="D2858" s="309">
        <v>240</v>
      </c>
      <c r="E2858" s="310">
        <f t="shared" ref="E2858:E2859" si="561">(C2858+D2858)-B2858</f>
        <v>0</v>
      </c>
    </row>
    <row r="2859" spans="1:5" ht="15.6" x14ac:dyDescent="0.3">
      <c r="A2859" s="308" t="s">
        <v>413</v>
      </c>
      <c r="B2859" s="309">
        <v>113</v>
      </c>
      <c r="C2859" s="309">
        <v>0</v>
      </c>
      <c r="D2859" s="309">
        <v>169</v>
      </c>
      <c r="E2859" s="310">
        <f t="shared" si="561"/>
        <v>56</v>
      </c>
    </row>
    <row r="2860" spans="1:5" ht="15.6" x14ac:dyDescent="0.3">
      <c r="A2860" s="308" t="s">
        <v>414</v>
      </c>
      <c r="B2860" s="309">
        <v>102</v>
      </c>
      <c r="C2860" s="309">
        <v>0</v>
      </c>
      <c r="D2860" s="309">
        <v>102</v>
      </c>
      <c r="E2860" s="310">
        <v>0</v>
      </c>
    </row>
    <row r="2861" spans="1:5" ht="15.6" x14ac:dyDescent="0.3">
      <c r="A2861" s="308" t="s">
        <v>415</v>
      </c>
      <c r="B2861" s="309">
        <v>259</v>
      </c>
      <c r="C2861" s="309">
        <v>105</v>
      </c>
      <c r="D2861" s="309">
        <v>259</v>
      </c>
      <c r="E2861" s="310">
        <f t="shared" ref="E2861:E2866" si="562">(C2861+D2861)-B2861</f>
        <v>105</v>
      </c>
    </row>
    <row r="2862" spans="1:5" ht="15.6" x14ac:dyDescent="0.3">
      <c r="A2862" s="308" t="s">
        <v>416</v>
      </c>
      <c r="B2862" s="309">
        <v>130</v>
      </c>
      <c r="C2862" s="309">
        <v>0</v>
      </c>
      <c r="D2862" s="309">
        <v>130</v>
      </c>
      <c r="E2862" s="310">
        <f t="shared" si="562"/>
        <v>0</v>
      </c>
    </row>
    <row r="2863" spans="1:5" ht="15.6" x14ac:dyDescent="0.3">
      <c r="A2863" s="311" t="s">
        <v>417</v>
      </c>
      <c r="B2863" s="312">
        <v>290</v>
      </c>
      <c r="C2863" s="312">
        <v>0</v>
      </c>
      <c r="D2863" s="312">
        <v>300</v>
      </c>
      <c r="E2863" s="310">
        <f t="shared" si="562"/>
        <v>10</v>
      </c>
    </row>
    <row r="2864" spans="1:5" ht="15.6" x14ac:dyDescent="0.3">
      <c r="A2864" s="321" t="s">
        <v>419</v>
      </c>
      <c r="B2864" s="314">
        <v>93</v>
      </c>
      <c r="C2864" s="314">
        <v>0</v>
      </c>
      <c r="D2864" s="314">
        <v>93</v>
      </c>
      <c r="E2864" s="310">
        <f t="shared" si="562"/>
        <v>0</v>
      </c>
    </row>
    <row r="2865" spans="1:5" ht="15.6" x14ac:dyDescent="0.3">
      <c r="A2865" s="321" t="s">
        <v>422</v>
      </c>
      <c r="B2865" s="313">
        <v>500</v>
      </c>
      <c r="C2865" s="313">
        <v>0</v>
      </c>
      <c r="D2865" s="313">
        <v>560</v>
      </c>
      <c r="E2865" s="322">
        <f t="shared" si="562"/>
        <v>60</v>
      </c>
    </row>
    <row r="2866" spans="1:5" ht="15.6" x14ac:dyDescent="0.3">
      <c r="A2866" s="321" t="s">
        <v>423</v>
      </c>
      <c r="B2866" s="313">
        <v>450</v>
      </c>
      <c r="C2866" s="313">
        <v>0</v>
      </c>
      <c r="D2866" s="313">
        <v>535</v>
      </c>
      <c r="E2866" s="319">
        <f t="shared" si="562"/>
        <v>85</v>
      </c>
    </row>
    <row r="2867" spans="1:5" ht="15.6" x14ac:dyDescent="0.3">
      <c r="A2867" s="320" t="s">
        <v>418</v>
      </c>
      <c r="B2867" s="317">
        <f t="shared" ref="B2867:E2867" si="563">SUM(B2858:B2866)</f>
        <v>2177</v>
      </c>
      <c r="C2867" s="316">
        <f t="shared" si="563"/>
        <v>105</v>
      </c>
      <c r="D2867" s="317">
        <f t="shared" si="563"/>
        <v>2388</v>
      </c>
      <c r="E2867" s="318">
        <f t="shared" si="563"/>
        <v>316</v>
      </c>
    </row>
    <row r="2869" spans="1:5" ht="15.6" x14ac:dyDescent="0.3">
      <c r="A2869" s="305">
        <v>45030</v>
      </c>
      <c r="B2869" s="306"/>
      <c r="C2869" s="306"/>
      <c r="D2869" s="306"/>
      <c r="E2869" s="306"/>
    </row>
    <row r="2870" spans="1:5" ht="15.6" x14ac:dyDescent="0.3">
      <c r="A2870" s="307" t="s">
        <v>407</v>
      </c>
      <c r="B2870" s="298" t="s">
        <v>408</v>
      </c>
      <c r="C2870" s="298" t="s">
        <v>409</v>
      </c>
      <c r="D2870" s="298" t="s">
        <v>410</v>
      </c>
      <c r="E2870" s="292" t="s">
        <v>421</v>
      </c>
    </row>
    <row r="2871" spans="1:5" ht="15.6" x14ac:dyDescent="0.3">
      <c r="A2871" s="308" t="s">
        <v>412</v>
      </c>
      <c r="B2871" s="309">
        <v>240</v>
      </c>
      <c r="C2871" s="309">
        <v>0</v>
      </c>
      <c r="D2871" s="309">
        <v>240</v>
      </c>
      <c r="E2871" s="310">
        <f t="shared" ref="E2871:E2872" si="564">(C2871+D2871)-B2871</f>
        <v>0</v>
      </c>
    </row>
    <row r="2872" spans="1:5" ht="15.6" x14ac:dyDescent="0.3">
      <c r="A2872" s="308" t="s">
        <v>413</v>
      </c>
      <c r="B2872" s="309">
        <v>113</v>
      </c>
      <c r="C2872" s="309">
        <v>0</v>
      </c>
      <c r="D2872" s="309">
        <v>113</v>
      </c>
      <c r="E2872" s="310">
        <f t="shared" si="564"/>
        <v>0</v>
      </c>
    </row>
    <row r="2873" spans="1:5" ht="15.6" x14ac:dyDescent="0.3">
      <c r="A2873" s="308" t="s">
        <v>414</v>
      </c>
      <c r="B2873" s="309">
        <v>102</v>
      </c>
      <c r="C2873" s="309">
        <v>0</v>
      </c>
      <c r="D2873" s="309">
        <v>102</v>
      </c>
      <c r="E2873" s="310">
        <v>0</v>
      </c>
    </row>
    <row r="2874" spans="1:5" ht="15.6" x14ac:dyDescent="0.3">
      <c r="A2874" s="308" t="s">
        <v>415</v>
      </c>
      <c r="B2874" s="309">
        <v>259</v>
      </c>
      <c r="C2874" s="309">
        <v>150</v>
      </c>
      <c r="D2874" s="309">
        <v>259</v>
      </c>
      <c r="E2874" s="310">
        <f t="shared" ref="E2874:E2879" si="565">(C2874+D2874)-B2874</f>
        <v>150</v>
      </c>
    </row>
    <row r="2875" spans="1:5" ht="15.6" x14ac:dyDescent="0.3">
      <c r="A2875" s="308" t="s">
        <v>416</v>
      </c>
      <c r="B2875" s="309">
        <v>118</v>
      </c>
      <c r="C2875" s="309">
        <v>0</v>
      </c>
      <c r="D2875" s="309">
        <v>130</v>
      </c>
      <c r="E2875" s="310">
        <f t="shared" si="565"/>
        <v>12</v>
      </c>
    </row>
    <row r="2876" spans="1:5" ht="15.6" x14ac:dyDescent="0.3">
      <c r="A2876" s="311" t="s">
        <v>417</v>
      </c>
      <c r="B2876" s="312">
        <v>540</v>
      </c>
      <c r="C2876" s="312">
        <v>300</v>
      </c>
      <c r="D2876" s="312">
        <v>290</v>
      </c>
      <c r="E2876" s="310">
        <f t="shared" si="565"/>
        <v>50</v>
      </c>
    </row>
    <row r="2877" spans="1:5" ht="15.6" x14ac:dyDescent="0.3">
      <c r="A2877" s="321" t="s">
        <v>419</v>
      </c>
      <c r="B2877" s="314">
        <v>93</v>
      </c>
      <c r="C2877" s="314">
        <v>0</v>
      </c>
      <c r="D2877" s="314">
        <v>93</v>
      </c>
      <c r="E2877" s="310">
        <f t="shared" si="565"/>
        <v>0</v>
      </c>
    </row>
    <row r="2878" spans="1:5" ht="15.6" x14ac:dyDescent="0.3">
      <c r="A2878" s="321" t="s">
        <v>422</v>
      </c>
      <c r="B2878" s="313">
        <v>478</v>
      </c>
      <c r="C2878" s="313">
        <v>0</v>
      </c>
      <c r="D2878" s="313">
        <v>500</v>
      </c>
      <c r="E2878" s="322">
        <f t="shared" si="565"/>
        <v>22</v>
      </c>
    </row>
    <row r="2879" spans="1:5" ht="15.6" x14ac:dyDescent="0.3">
      <c r="A2879" s="321" t="s">
        <v>423</v>
      </c>
      <c r="B2879" s="313">
        <v>450</v>
      </c>
      <c r="C2879" s="313">
        <v>0</v>
      </c>
      <c r="D2879" s="313">
        <v>450</v>
      </c>
      <c r="E2879" s="319">
        <f t="shared" si="565"/>
        <v>0</v>
      </c>
    </row>
    <row r="2880" spans="1:5" ht="15.6" x14ac:dyDescent="0.3">
      <c r="A2880" s="320" t="s">
        <v>418</v>
      </c>
      <c r="B2880" s="317">
        <f t="shared" ref="B2880:E2880" si="566">SUM(B2871:B2879)</f>
        <v>2393</v>
      </c>
      <c r="C2880" s="316">
        <f t="shared" si="566"/>
        <v>450</v>
      </c>
      <c r="D2880" s="317">
        <f t="shared" si="566"/>
        <v>2177</v>
      </c>
      <c r="E2880" s="318">
        <f t="shared" si="566"/>
        <v>234</v>
      </c>
    </row>
    <row r="2882" spans="1:5" ht="15.6" x14ac:dyDescent="0.3">
      <c r="A2882" s="305">
        <v>45031</v>
      </c>
      <c r="B2882" s="306"/>
      <c r="C2882" s="306"/>
      <c r="D2882" s="306"/>
      <c r="E2882" s="306"/>
    </row>
    <row r="2883" spans="1:5" ht="15.6" x14ac:dyDescent="0.3">
      <c r="A2883" s="307" t="s">
        <v>407</v>
      </c>
      <c r="B2883" s="298" t="s">
        <v>408</v>
      </c>
      <c r="C2883" s="298" t="s">
        <v>409</v>
      </c>
      <c r="D2883" s="298" t="s">
        <v>410</v>
      </c>
      <c r="E2883" s="292" t="s">
        <v>421</v>
      </c>
    </row>
    <row r="2884" spans="1:5" ht="15.6" x14ac:dyDescent="0.3">
      <c r="A2884" s="308" t="s">
        <v>412</v>
      </c>
      <c r="B2884" s="309">
        <v>225</v>
      </c>
      <c r="C2884" s="309">
        <v>0</v>
      </c>
      <c r="D2884" s="309">
        <v>240</v>
      </c>
      <c r="E2884" s="310">
        <f t="shared" ref="E2884:E2885" si="567">(C2884+D2884)-B2884</f>
        <v>15</v>
      </c>
    </row>
    <row r="2885" spans="1:5" ht="15.6" x14ac:dyDescent="0.3">
      <c r="A2885" s="308" t="s">
        <v>413</v>
      </c>
      <c r="B2885" s="309">
        <v>56</v>
      </c>
      <c r="C2885" s="309">
        <v>0</v>
      </c>
      <c r="D2885" s="309">
        <v>113</v>
      </c>
      <c r="E2885" s="310">
        <f t="shared" si="567"/>
        <v>57</v>
      </c>
    </row>
    <row r="2886" spans="1:5" ht="15.6" x14ac:dyDescent="0.3">
      <c r="A2886" s="308" t="s">
        <v>414</v>
      </c>
      <c r="B2886" s="309">
        <v>102</v>
      </c>
      <c r="C2886" s="309">
        <v>0</v>
      </c>
      <c r="D2886" s="309">
        <v>102</v>
      </c>
      <c r="E2886" s="310">
        <v>0</v>
      </c>
    </row>
    <row r="2887" spans="1:5" ht="15.6" x14ac:dyDescent="0.3">
      <c r="A2887" s="308" t="s">
        <v>415</v>
      </c>
      <c r="B2887" s="309">
        <v>214</v>
      </c>
      <c r="C2887" s="309">
        <v>90</v>
      </c>
      <c r="D2887" s="309">
        <v>259</v>
      </c>
      <c r="E2887" s="310">
        <f t="shared" ref="E2887:E2892" si="568">(C2887+D2887)-B2887</f>
        <v>135</v>
      </c>
    </row>
    <row r="2888" spans="1:5" ht="15.6" x14ac:dyDescent="0.3">
      <c r="A2888" s="308" t="s">
        <v>416</v>
      </c>
      <c r="B2888" s="309">
        <v>118</v>
      </c>
      <c r="C2888" s="309">
        <v>0</v>
      </c>
      <c r="D2888" s="309">
        <v>118</v>
      </c>
      <c r="E2888" s="310">
        <f t="shared" si="568"/>
        <v>0</v>
      </c>
    </row>
    <row r="2889" spans="1:5" ht="15.6" x14ac:dyDescent="0.3">
      <c r="A2889" s="311" t="s">
        <v>417</v>
      </c>
      <c r="B2889" s="312">
        <v>530</v>
      </c>
      <c r="C2889" s="312">
        <v>0</v>
      </c>
      <c r="D2889" s="312">
        <v>540</v>
      </c>
      <c r="E2889" s="310">
        <f t="shared" si="568"/>
        <v>10</v>
      </c>
    </row>
    <row r="2890" spans="1:5" ht="15.6" x14ac:dyDescent="0.3">
      <c r="A2890" s="321" t="s">
        <v>419</v>
      </c>
      <c r="B2890" s="314">
        <v>93</v>
      </c>
      <c r="C2890" s="314">
        <v>0</v>
      </c>
      <c r="D2890" s="314">
        <v>93</v>
      </c>
      <c r="E2890" s="310">
        <f t="shared" si="568"/>
        <v>0</v>
      </c>
    </row>
    <row r="2891" spans="1:5" ht="15.6" x14ac:dyDescent="0.3">
      <c r="A2891" s="321" t="s">
        <v>422</v>
      </c>
      <c r="B2891" s="313">
        <v>478</v>
      </c>
      <c r="C2891" s="313">
        <v>0</v>
      </c>
      <c r="D2891" s="313">
        <v>478</v>
      </c>
      <c r="E2891" s="322">
        <f t="shared" si="568"/>
        <v>0</v>
      </c>
    </row>
    <row r="2892" spans="1:5" ht="15.6" x14ac:dyDescent="0.3">
      <c r="A2892" s="321" t="s">
        <v>423</v>
      </c>
      <c r="B2892" s="313">
        <v>378</v>
      </c>
      <c r="C2892" s="313">
        <v>0</v>
      </c>
      <c r="D2892" s="313">
        <v>450</v>
      </c>
      <c r="E2892" s="319">
        <f t="shared" si="568"/>
        <v>72</v>
      </c>
    </row>
    <row r="2893" spans="1:5" ht="15.6" x14ac:dyDescent="0.3">
      <c r="A2893" s="320" t="s">
        <v>418</v>
      </c>
      <c r="B2893" s="317">
        <f t="shared" ref="B2893:E2893" si="569">SUM(B2884:B2892)</f>
        <v>2194</v>
      </c>
      <c r="C2893" s="316">
        <f t="shared" si="569"/>
        <v>90</v>
      </c>
      <c r="D2893" s="317">
        <f t="shared" si="569"/>
        <v>2393</v>
      </c>
      <c r="E2893" s="318">
        <f t="shared" si="569"/>
        <v>289</v>
      </c>
    </row>
    <row r="2895" spans="1:5" ht="15.6" x14ac:dyDescent="0.3">
      <c r="A2895" s="305">
        <v>45032</v>
      </c>
      <c r="B2895" s="306"/>
      <c r="C2895" s="306"/>
      <c r="D2895" s="306"/>
      <c r="E2895" s="306"/>
    </row>
    <row r="2896" spans="1:5" ht="15.6" x14ac:dyDescent="0.3">
      <c r="A2896" s="307" t="s">
        <v>407</v>
      </c>
      <c r="B2896" s="298" t="s">
        <v>408</v>
      </c>
      <c r="C2896" s="298" t="s">
        <v>409</v>
      </c>
      <c r="D2896" s="298" t="s">
        <v>410</v>
      </c>
      <c r="E2896" s="292" t="s">
        <v>421</v>
      </c>
    </row>
    <row r="2897" spans="1:5" ht="15.6" x14ac:dyDescent="0.3">
      <c r="A2897" s="308" t="s">
        <v>412</v>
      </c>
      <c r="B2897" s="309">
        <v>213</v>
      </c>
      <c r="C2897" s="309">
        <v>0</v>
      </c>
      <c r="D2897" s="309">
        <v>225</v>
      </c>
      <c r="E2897" s="310">
        <f t="shared" ref="E2897:E2898" si="570">(C2897+D2897)-B2897</f>
        <v>12</v>
      </c>
    </row>
    <row r="2898" spans="1:5" ht="15.6" x14ac:dyDescent="0.3">
      <c r="A2898" s="308" t="s">
        <v>413</v>
      </c>
      <c r="B2898" s="309">
        <v>56</v>
      </c>
      <c r="C2898" s="309">
        <v>0</v>
      </c>
      <c r="D2898" s="309">
        <v>56</v>
      </c>
      <c r="E2898" s="310">
        <f t="shared" si="570"/>
        <v>0</v>
      </c>
    </row>
    <row r="2899" spans="1:5" ht="15.6" x14ac:dyDescent="0.3">
      <c r="A2899" s="308" t="s">
        <v>414</v>
      </c>
      <c r="B2899" s="309">
        <v>102</v>
      </c>
      <c r="C2899" s="309">
        <v>0</v>
      </c>
      <c r="D2899" s="309">
        <v>102</v>
      </c>
      <c r="E2899" s="310">
        <v>0</v>
      </c>
    </row>
    <row r="2900" spans="1:5" ht="15.6" x14ac:dyDescent="0.3">
      <c r="A2900" s="308" t="s">
        <v>415</v>
      </c>
      <c r="B2900" s="309">
        <v>186</v>
      </c>
      <c r="C2900" s="309">
        <v>75</v>
      </c>
      <c r="D2900" s="309">
        <v>214</v>
      </c>
      <c r="E2900" s="310">
        <f t="shared" ref="E2900:E2905" si="571">(C2900+D2900)-B2900</f>
        <v>103</v>
      </c>
    </row>
    <row r="2901" spans="1:5" ht="15.6" x14ac:dyDescent="0.3">
      <c r="A2901" s="308" t="s">
        <v>416</v>
      </c>
      <c r="B2901" s="309">
        <v>118</v>
      </c>
      <c r="C2901" s="309">
        <v>0</v>
      </c>
      <c r="D2901" s="309">
        <v>118</v>
      </c>
      <c r="E2901" s="310">
        <f t="shared" si="571"/>
        <v>0</v>
      </c>
    </row>
    <row r="2902" spans="1:5" ht="15.6" x14ac:dyDescent="0.3">
      <c r="A2902" s="311" t="s">
        <v>417</v>
      </c>
      <c r="B2902" s="312">
        <v>530</v>
      </c>
      <c r="C2902" s="312">
        <v>0</v>
      </c>
      <c r="D2902" s="312">
        <v>530</v>
      </c>
      <c r="E2902" s="310">
        <f t="shared" si="571"/>
        <v>0</v>
      </c>
    </row>
    <row r="2903" spans="1:5" ht="15.6" x14ac:dyDescent="0.3">
      <c r="A2903" s="321" t="s">
        <v>419</v>
      </c>
      <c r="B2903" s="314">
        <v>93</v>
      </c>
      <c r="C2903" s="314">
        <v>0</v>
      </c>
      <c r="D2903" s="314">
        <v>93</v>
      </c>
      <c r="E2903" s="310">
        <f t="shared" si="571"/>
        <v>0</v>
      </c>
    </row>
    <row r="2904" spans="1:5" ht="15.6" x14ac:dyDescent="0.3">
      <c r="A2904" s="321" t="s">
        <v>422</v>
      </c>
      <c r="B2904" s="313">
        <v>478</v>
      </c>
      <c r="C2904" s="313">
        <v>0</v>
      </c>
      <c r="D2904" s="313">
        <v>478</v>
      </c>
      <c r="E2904" s="322">
        <f t="shared" si="571"/>
        <v>0</v>
      </c>
    </row>
    <row r="2905" spans="1:5" ht="15.6" x14ac:dyDescent="0.3">
      <c r="A2905" s="321" t="s">
        <v>423</v>
      </c>
      <c r="B2905" s="313">
        <v>378</v>
      </c>
      <c r="C2905" s="313">
        <v>0</v>
      </c>
      <c r="D2905" s="313">
        <v>378</v>
      </c>
      <c r="E2905" s="319">
        <f t="shared" si="571"/>
        <v>0</v>
      </c>
    </row>
    <row r="2906" spans="1:5" ht="15.6" x14ac:dyDescent="0.3">
      <c r="A2906" s="320" t="s">
        <v>418</v>
      </c>
      <c r="B2906" s="317">
        <f t="shared" ref="B2906:E2906" si="572">SUM(B2897:B2905)</f>
        <v>2154</v>
      </c>
      <c r="C2906" s="316">
        <f t="shared" si="572"/>
        <v>75</v>
      </c>
      <c r="D2906" s="317">
        <f t="shared" si="572"/>
        <v>2194</v>
      </c>
      <c r="E2906" s="318">
        <f t="shared" si="572"/>
        <v>115</v>
      </c>
    </row>
    <row r="2908" spans="1:5" ht="15.6" x14ac:dyDescent="0.3">
      <c r="A2908" s="305">
        <v>45033</v>
      </c>
      <c r="B2908" s="306"/>
      <c r="C2908" s="306"/>
      <c r="D2908" s="306"/>
      <c r="E2908" s="306"/>
    </row>
    <row r="2909" spans="1:5" ht="15.6" x14ac:dyDescent="0.3">
      <c r="A2909" s="307" t="s">
        <v>407</v>
      </c>
      <c r="B2909" s="298" t="s">
        <v>408</v>
      </c>
      <c r="C2909" s="298" t="s">
        <v>409</v>
      </c>
      <c r="D2909" s="298" t="s">
        <v>410</v>
      </c>
      <c r="E2909" s="292" t="s">
        <v>421</v>
      </c>
    </row>
    <row r="2910" spans="1:5" ht="15.6" x14ac:dyDescent="0.3">
      <c r="A2910" s="308" t="s">
        <v>412</v>
      </c>
      <c r="B2910" s="309">
        <v>213</v>
      </c>
      <c r="C2910" s="309">
        <v>0</v>
      </c>
      <c r="D2910" s="309">
        <v>213</v>
      </c>
      <c r="E2910" s="310">
        <f t="shared" ref="E2910:E2911" si="573">(C2910+D2910)-B2910</f>
        <v>0</v>
      </c>
    </row>
    <row r="2911" spans="1:5" ht="15.6" x14ac:dyDescent="0.3">
      <c r="A2911" s="308" t="s">
        <v>413</v>
      </c>
      <c r="B2911" s="309">
        <v>56</v>
      </c>
      <c r="C2911" s="309">
        <v>0</v>
      </c>
      <c r="D2911" s="309">
        <v>56</v>
      </c>
      <c r="E2911" s="310">
        <f t="shared" si="573"/>
        <v>0</v>
      </c>
    </row>
    <row r="2912" spans="1:5" ht="15.6" x14ac:dyDescent="0.3">
      <c r="A2912" s="308" t="s">
        <v>414</v>
      </c>
      <c r="B2912" s="309">
        <v>102</v>
      </c>
      <c r="C2912" s="309">
        <v>0</v>
      </c>
      <c r="D2912" s="309">
        <v>102</v>
      </c>
      <c r="E2912" s="310">
        <v>0</v>
      </c>
    </row>
    <row r="2913" spans="1:5" ht="15.6" x14ac:dyDescent="0.3">
      <c r="A2913" s="308" t="s">
        <v>415</v>
      </c>
      <c r="B2913" s="309">
        <v>256</v>
      </c>
      <c r="C2913" s="309">
        <v>150</v>
      </c>
      <c r="D2913" s="309">
        <v>186</v>
      </c>
      <c r="E2913" s="310">
        <f t="shared" ref="E2913:E2918" si="574">(C2913+D2913)-B2913</f>
        <v>80</v>
      </c>
    </row>
    <row r="2914" spans="1:5" ht="15.6" x14ac:dyDescent="0.3">
      <c r="A2914" s="308" t="s">
        <v>416</v>
      </c>
      <c r="B2914" s="309">
        <v>118</v>
      </c>
      <c r="C2914" s="309">
        <v>0</v>
      </c>
      <c r="D2914" s="309">
        <v>118</v>
      </c>
      <c r="E2914" s="310">
        <f t="shared" si="574"/>
        <v>0</v>
      </c>
    </row>
    <row r="2915" spans="1:5" ht="15.6" x14ac:dyDescent="0.3">
      <c r="A2915" s="311" t="s">
        <v>417</v>
      </c>
      <c r="B2915" s="312">
        <v>520</v>
      </c>
      <c r="C2915" s="312">
        <v>0</v>
      </c>
      <c r="D2915" s="312">
        <v>530</v>
      </c>
      <c r="E2915" s="310">
        <f t="shared" si="574"/>
        <v>10</v>
      </c>
    </row>
    <row r="2916" spans="1:5" ht="15.6" x14ac:dyDescent="0.3">
      <c r="A2916" s="321" t="s">
        <v>419</v>
      </c>
      <c r="B2916" s="314">
        <v>93</v>
      </c>
      <c r="C2916" s="314">
        <v>0</v>
      </c>
      <c r="D2916" s="314">
        <v>93</v>
      </c>
      <c r="E2916" s="310">
        <f t="shared" si="574"/>
        <v>0</v>
      </c>
    </row>
    <row r="2917" spans="1:5" ht="15.6" x14ac:dyDescent="0.3">
      <c r="A2917" s="321" t="s">
        <v>422</v>
      </c>
      <c r="B2917" s="313">
        <v>455</v>
      </c>
      <c r="C2917" s="313">
        <v>0</v>
      </c>
      <c r="D2917" s="313">
        <v>478</v>
      </c>
      <c r="E2917" s="322">
        <f t="shared" si="574"/>
        <v>23</v>
      </c>
    </row>
    <row r="2918" spans="1:5" ht="15.6" x14ac:dyDescent="0.3">
      <c r="A2918" s="321" t="s">
        <v>423</v>
      </c>
      <c r="B2918" s="313">
        <v>378</v>
      </c>
      <c r="C2918" s="313">
        <v>0</v>
      </c>
      <c r="D2918" s="313">
        <v>378</v>
      </c>
      <c r="E2918" s="319">
        <f t="shared" si="574"/>
        <v>0</v>
      </c>
    </row>
    <row r="2919" spans="1:5" ht="15.6" x14ac:dyDescent="0.3">
      <c r="A2919" s="320" t="s">
        <v>418</v>
      </c>
      <c r="B2919" s="317">
        <f t="shared" ref="B2919:E2919" si="575">SUM(B2910:B2918)</f>
        <v>2191</v>
      </c>
      <c r="C2919" s="316">
        <f t="shared" si="575"/>
        <v>150</v>
      </c>
      <c r="D2919" s="317">
        <f t="shared" si="575"/>
        <v>2154</v>
      </c>
      <c r="E2919" s="318">
        <f t="shared" si="575"/>
        <v>113</v>
      </c>
    </row>
    <row r="2921" spans="1:5" ht="15.6" x14ac:dyDescent="0.3">
      <c r="A2921" s="305">
        <v>45034</v>
      </c>
      <c r="B2921" s="306"/>
      <c r="C2921" s="306"/>
      <c r="D2921" s="306"/>
      <c r="E2921" s="306"/>
    </row>
    <row r="2922" spans="1:5" ht="15.6" x14ac:dyDescent="0.3">
      <c r="A2922" s="307" t="s">
        <v>407</v>
      </c>
      <c r="B2922" s="298" t="s">
        <v>408</v>
      </c>
      <c r="C2922" s="298" t="s">
        <v>409</v>
      </c>
      <c r="D2922" s="298" t="s">
        <v>410</v>
      </c>
      <c r="E2922" s="292" t="s">
        <v>421</v>
      </c>
    </row>
    <row r="2923" spans="1:5" ht="15.6" x14ac:dyDescent="0.3">
      <c r="A2923" s="308" t="s">
        <v>412</v>
      </c>
      <c r="B2923" s="309">
        <v>150</v>
      </c>
      <c r="C2923" s="309">
        <v>0</v>
      </c>
      <c r="D2923" s="309">
        <v>213</v>
      </c>
      <c r="E2923" s="310">
        <f t="shared" ref="E2923:E2924" si="576">(C2923+D2923)-B2923</f>
        <v>63</v>
      </c>
    </row>
    <row r="2924" spans="1:5" ht="15.6" x14ac:dyDescent="0.3">
      <c r="A2924" s="308" t="s">
        <v>413</v>
      </c>
      <c r="B2924" s="309">
        <v>56</v>
      </c>
      <c r="C2924" s="309">
        <v>0</v>
      </c>
      <c r="D2924" s="309">
        <v>56</v>
      </c>
      <c r="E2924" s="310">
        <f t="shared" si="576"/>
        <v>0</v>
      </c>
    </row>
    <row r="2925" spans="1:5" ht="15.6" x14ac:dyDescent="0.3">
      <c r="A2925" s="308" t="s">
        <v>414</v>
      </c>
      <c r="B2925" s="309">
        <v>102</v>
      </c>
      <c r="C2925" s="309">
        <v>0</v>
      </c>
      <c r="D2925" s="309">
        <v>102</v>
      </c>
      <c r="E2925" s="310">
        <v>0</v>
      </c>
    </row>
    <row r="2926" spans="1:5" ht="15.6" x14ac:dyDescent="0.3">
      <c r="A2926" s="308" t="s">
        <v>415</v>
      </c>
      <c r="B2926" s="309">
        <v>256</v>
      </c>
      <c r="C2926" s="309">
        <v>200</v>
      </c>
      <c r="D2926" s="309">
        <v>256</v>
      </c>
      <c r="E2926" s="310">
        <f t="shared" ref="E2926:E2931" si="577">(C2926+D2926)-B2926</f>
        <v>200</v>
      </c>
    </row>
    <row r="2927" spans="1:5" ht="15.6" x14ac:dyDescent="0.3">
      <c r="A2927" s="308" t="s">
        <v>416</v>
      </c>
      <c r="B2927" s="309">
        <v>113</v>
      </c>
      <c r="C2927" s="309">
        <v>0</v>
      </c>
      <c r="D2927" s="309">
        <v>118</v>
      </c>
      <c r="E2927" s="310">
        <f t="shared" si="577"/>
        <v>5</v>
      </c>
    </row>
    <row r="2928" spans="1:5" ht="15.6" x14ac:dyDescent="0.3">
      <c r="A2928" s="311" t="s">
        <v>417</v>
      </c>
      <c r="B2928" s="312">
        <v>500</v>
      </c>
      <c r="C2928" s="312">
        <v>0</v>
      </c>
      <c r="D2928" s="312">
        <v>520</v>
      </c>
      <c r="E2928" s="310">
        <f t="shared" si="577"/>
        <v>20</v>
      </c>
    </row>
    <row r="2929" spans="1:5" ht="15.6" x14ac:dyDescent="0.3">
      <c r="A2929" s="321" t="s">
        <v>419</v>
      </c>
      <c r="B2929" s="314">
        <v>40</v>
      </c>
      <c r="C2929" s="314">
        <v>0</v>
      </c>
      <c r="D2929" s="314">
        <v>93</v>
      </c>
      <c r="E2929" s="310">
        <f t="shared" si="577"/>
        <v>53</v>
      </c>
    </row>
    <row r="2930" spans="1:5" ht="15.6" x14ac:dyDescent="0.3">
      <c r="A2930" s="321" t="s">
        <v>422</v>
      </c>
      <c r="B2930" s="313">
        <v>410</v>
      </c>
      <c r="C2930" s="313">
        <v>0</v>
      </c>
      <c r="D2930" s="313">
        <v>455</v>
      </c>
      <c r="E2930" s="322">
        <f t="shared" si="577"/>
        <v>45</v>
      </c>
    </row>
    <row r="2931" spans="1:5" ht="15.6" x14ac:dyDescent="0.3">
      <c r="A2931" s="321" t="s">
        <v>423</v>
      </c>
      <c r="B2931" s="313">
        <v>315</v>
      </c>
      <c r="C2931" s="313">
        <v>0</v>
      </c>
      <c r="D2931" s="313">
        <v>378</v>
      </c>
      <c r="E2931" s="319">
        <f t="shared" si="577"/>
        <v>63</v>
      </c>
    </row>
    <row r="2932" spans="1:5" ht="15.6" x14ac:dyDescent="0.3">
      <c r="A2932" s="320" t="s">
        <v>418</v>
      </c>
      <c r="B2932" s="317">
        <f t="shared" ref="B2932:E2932" si="578">SUM(B2923:B2931)</f>
        <v>1942</v>
      </c>
      <c r="C2932" s="316">
        <f t="shared" si="578"/>
        <v>200</v>
      </c>
      <c r="D2932" s="317">
        <f t="shared" si="578"/>
        <v>2191</v>
      </c>
      <c r="E2932" s="318">
        <f t="shared" si="578"/>
        <v>449</v>
      </c>
    </row>
    <row r="2934" spans="1:5" ht="15.6" x14ac:dyDescent="0.3">
      <c r="A2934" s="305">
        <v>45035</v>
      </c>
      <c r="B2934" s="306"/>
      <c r="C2934" s="306"/>
      <c r="D2934" s="306"/>
      <c r="E2934" s="306"/>
    </row>
    <row r="2935" spans="1:5" ht="15.6" x14ac:dyDescent="0.3">
      <c r="A2935" s="307" t="s">
        <v>407</v>
      </c>
      <c r="B2935" s="298" t="s">
        <v>408</v>
      </c>
      <c r="C2935" s="298" t="s">
        <v>409</v>
      </c>
      <c r="D2935" s="298" t="s">
        <v>410</v>
      </c>
      <c r="E2935" s="292" t="s">
        <v>421</v>
      </c>
    </row>
    <row r="2936" spans="1:5" ht="15.6" x14ac:dyDescent="0.3">
      <c r="A2936" s="308" t="s">
        <v>412</v>
      </c>
      <c r="B2936" s="309">
        <v>352</v>
      </c>
      <c r="C2936" s="309">
        <v>250</v>
      </c>
      <c r="D2936" s="309">
        <v>150</v>
      </c>
      <c r="E2936" s="310">
        <f t="shared" ref="E2936:E2937" si="579">(C2936+D2936)-B2936</f>
        <v>48</v>
      </c>
    </row>
    <row r="2937" spans="1:5" ht="15.6" x14ac:dyDescent="0.3">
      <c r="A2937" s="308" t="s">
        <v>413</v>
      </c>
      <c r="B2937" s="309">
        <v>38</v>
      </c>
      <c r="C2937" s="309">
        <v>0</v>
      </c>
      <c r="D2937" s="309">
        <v>56</v>
      </c>
      <c r="E2937" s="310">
        <f t="shared" si="579"/>
        <v>18</v>
      </c>
    </row>
    <row r="2938" spans="1:5" ht="15.6" x14ac:dyDescent="0.3">
      <c r="A2938" s="308" t="s">
        <v>414</v>
      </c>
      <c r="B2938" s="309">
        <v>102</v>
      </c>
      <c r="C2938" s="309">
        <v>0</v>
      </c>
      <c r="D2938" s="309">
        <v>102</v>
      </c>
      <c r="E2938" s="310">
        <v>0</v>
      </c>
    </row>
    <row r="2939" spans="1:5" ht="15.6" x14ac:dyDescent="0.3">
      <c r="A2939" s="308" t="s">
        <v>415</v>
      </c>
      <c r="B2939" s="309">
        <v>217</v>
      </c>
      <c r="C2939" s="309">
        <v>70</v>
      </c>
      <c r="D2939" s="309">
        <v>256</v>
      </c>
      <c r="E2939" s="310">
        <f t="shared" ref="E2939:E2944" si="580">(C2939+D2939)-B2939</f>
        <v>109</v>
      </c>
    </row>
    <row r="2940" spans="1:5" ht="15.6" x14ac:dyDescent="0.3">
      <c r="A2940" s="308" t="s">
        <v>416</v>
      </c>
      <c r="B2940" s="309">
        <v>113</v>
      </c>
      <c r="C2940" s="309">
        <v>0</v>
      </c>
      <c r="D2940" s="309">
        <v>118</v>
      </c>
      <c r="E2940" s="310">
        <f t="shared" si="580"/>
        <v>5</v>
      </c>
    </row>
    <row r="2941" spans="1:5" ht="15.6" x14ac:dyDescent="0.3">
      <c r="A2941" s="311" t="s">
        <v>417</v>
      </c>
      <c r="B2941" s="312">
        <v>500</v>
      </c>
      <c r="C2941" s="312">
        <v>0</v>
      </c>
      <c r="D2941" s="312">
        <v>500</v>
      </c>
      <c r="E2941" s="310">
        <f t="shared" si="580"/>
        <v>0</v>
      </c>
    </row>
    <row r="2942" spans="1:5" ht="15.6" x14ac:dyDescent="0.3">
      <c r="A2942" s="321" t="s">
        <v>419</v>
      </c>
      <c r="B2942" s="314">
        <v>212</v>
      </c>
      <c r="C2942" s="314">
        <v>210</v>
      </c>
      <c r="D2942" s="314">
        <v>40</v>
      </c>
      <c r="E2942" s="310">
        <f t="shared" si="580"/>
        <v>38</v>
      </c>
    </row>
    <row r="2943" spans="1:5" ht="15.6" x14ac:dyDescent="0.3">
      <c r="A2943" s="321" t="s">
        <v>422</v>
      </c>
      <c r="B2943" s="313">
        <v>410</v>
      </c>
      <c r="C2943" s="313">
        <v>0</v>
      </c>
      <c r="D2943" s="313">
        <v>410</v>
      </c>
      <c r="E2943" s="322">
        <f t="shared" si="580"/>
        <v>0</v>
      </c>
    </row>
    <row r="2944" spans="1:5" ht="15.6" x14ac:dyDescent="0.3">
      <c r="A2944" s="321" t="s">
        <v>423</v>
      </c>
      <c r="B2944" s="313">
        <v>315</v>
      </c>
      <c r="C2944" s="313">
        <v>0</v>
      </c>
      <c r="D2944" s="313">
        <v>315</v>
      </c>
      <c r="E2944" s="319">
        <f t="shared" si="580"/>
        <v>0</v>
      </c>
    </row>
    <row r="2945" spans="1:5" ht="15.6" x14ac:dyDescent="0.3">
      <c r="A2945" s="320" t="s">
        <v>418</v>
      </c>
      <c r="B2945" s="317">
        <f t="shared" ref="B2945:E2945" si="581">SUM(B2936:B2944)</f>
        <v>2259</v>
      </c>
      <c r="C2945" s="316">
        <f t="shared" si="581"/>
        <v>530</v>
      </c>
      <c r="D2945" s="317">
        <f t="shared" si="581"/>
        <v>1947</v>
      </c>
      <c r="E2945" s="318">
        <f t="shared" si="581"/>
        <v>218</v>
      </c>
    </row>
    <row r="2947" spans="1:5" ht="15.6" x14ac:dyDescent="0.3">
      <c r="A2947" s="305">
        <v>45036</v>
      </c>
      <c r="B2947" s="306"/>
      <c r="C2947" s="306"/>
      <c r="D2947" s="306"/>
      <c r="E2947" s="306"/>
    </row>
    <row r="2948" spans="1:5" ht="15.6" x14ac:dyDescent="0.3">
      <c r="A2948" s="307" t="s">
        <v>407</v>
      </c>
      <c r="B2948" s="298" t="s">
        <v>408</v>
      </c>
      <c r="C2948" s="298" t="s">
        <v>409</v>
      </c>
      <c r="D2948" s="298" t="s">
        <v>410</v>
      </c>
      <c r="E2948" s="292" t="s">
        <v>421</v>
      </c>
    </row>
    <row r="2949" spans="1:5" ht="15.6" x14ac:dyDescent="0.3">
      <c r="A2949" s="308" t="s">
        <v>412</v>
      </c>
      <c r="B2949" s="309">
        <v>352</v>
      </c>
      <c r="C2949" s="309">
        <v>0</v>
      </c>
      <c r="D2949" s="309">
        <v>352</v>
      </c>
      <c r="E2949" s="310">
        <f t="shared" ref="E2949:E2950" si="582">(C2949+D2949)-B2949</f>
        <v>0</v>
      </c>
    </row>
    <row r="2950" spans="1:5" ht="15.6" x14ac:dyDescent="0.3">
      <c r="A2950" s="308" t="s">
        <v>413</v>
      </c>
      <c r="B2950" s="309">
        <v>38</v>
      </c>
      <c r="C2950" s="309">
        <v>0</v>
      </c>
      <c r="D2950" s="309">
        <v>38</v>
      </c>
      <c r="E2950" s="310">
        <f t="shared" si="582"/>
        <v>0</v>
      </c>
    </row>
    <row r="2951" spans="1:5" ht="15.6" x14ac:dyDescent="0.3">
      <c r="A2951" s="308" t="s">
        <v>414</v>
      </c>
      <c r="B2951" s="309">
        <v>102</v>
      </c>
      <c r="C2951" s="309">
        <v>0</v>
      </c>
      <c r="D2951" s="309">
        <v>102</v>
      </c>
      <c r="E2951" s="310">
        <v>0</v>
      </c>
    </row>
    <row r="2952" spans="1:5" ht="15.6" x14ac:dyDescent="0.3">
      <c r="A2952" s="308" t="s">
        <v>415</v>
      </c>
      <c r="B2952" s="309">
        <v>214</v>
      </c>
      <c r="C2952" s="309">
        <v>125</v>
      </c>
      <c r="D2952" s="309">
        <v>217</v>
      </c>
      <c r="E2952" s="310">
        <f t="shared" ref="E2952:E2957" si="583">(C2952+D2952)-B2952</f>
        <v>128</v>
      </c>
    </row>
    <row r="2953" spans="1:5" ht="15.6" x14ac:dyDescent="0.3">
      <c r="A2953" s="308" t="s">
        <v>416</v>
      </c>
      <c r="B2953" s="309">
        <v>113</v>
      </c>
      <c r="C2953" s="309">
        <v>0</v>
      </c>
      <c r="D2953" s="309">
        <v>113</v>
      </c>
      <c r="E2953" s="310">
        <f t="shared" si="583"/>
        <v>0</v>
      </c>
    </row>
    <row r="2954" spans="1:5" ht="15.6" x14ac:dyDescent="0.3">
      <c r="A2954" s="311" t="s">
        <v>417</v>
      </c>
      <c r="B2954" s="312">
        <v>460</v>
      </c>
      <c r="C2954" s="312">
        <v>0</v>
      </c>
      <c r="D2954" s="312">
        <v>500</v>
      </c>
      <c r="E2954" s="310">
        <f t="shared" si="583"/>
        <v>40</v>
      </c>
    </row>
    <row r="2955" spans="1:5" ht="15.6" x14ac:dyDescent="0.3">
      <c r="A2955" s="321" t="s">
        <v>419</v>
      </c>
      <c r="B2955" s="314">
        <v>212</v>
      </c>
      <c r="C2955" s="314">
        <v>0</v>
      </c>
      <c r="D2955" s="314">
        <v>212</v>
      </c>
      <c r="E2955" s="310">
        <f t="shared" si="583"/>
        <v>0</v>
      </c>
    </row>
    <row r="2956" spans="1:5" ht="15.6" x14ac:dyDescent="0.3">
      <c r="A2956" s="321" t="s">
        <v>422</v>
      </c>
      <c r="B2956" s="313">
        <v>410</v>
      </c>
      <c r="C2956" s="313">
        <v>0</v>
      </c>
      <c r="D2956" s="313">
        <v>410</v>
      </c>
      <c r="E2956" s="322">
        <f t="shared" si="583"/>
        <v>0</v>
      </c>
    </row>
    <row r="2957" spans="1:5" ht="15.6" x14ac:dyDescent="0.3">
      <c r="A2957" s="321" t="s">
        <v>423</v>
      </c>
      <c r="B2957" s="313">
        <v>315</v>
      </c>
      <c r="C2957" s="313">
        <v>0</v>
      </c>
      <c r="D2957" s="313">
        <v>315</v>
      </c>
      <c r="E2957" s="319">
        <f t="shared" si="583"/>
        <v>0</v>
      </c>
    </row>
    <row r="2958" spans="1:5" ht="15.6" x14ac:dyDescent="0.3">
      <c r="A2958" s="320" t="s">
        <v>418</v>
      </c>
      <c r="B2958" s="317">
        <f t="shared" ref="B2958:E2958" si="584">SUM(B2949:B2957)</f>
        <v>2216</v>
      </c>
      <c r="C2958" s="316">
        <f t="shared" si="584"/>
        <v>125</v>
      </c>
      <c r="D2958" s="317">
        <f t="shared" si="584"/>
        <v>2259</v>
      </c>
      <c r="E2958" s="318">
        <f t="shared" si="584"/>
        <v>168</v>
      </c>
    </row>
    <row r="2960" spans="1:5" ht="15.6" x14ac:dyDescent="0.3">
      <c r="A2960" s="305">
        <v>45037</v>
      </c>
      <c r="B2960" s="306"/>
      <c r="C2960" s="306"/>
      <c r="D2960" s="306"/>
      <c r="E2960" s="306"/>
    </row>
    <row r="2961" spans="1:5" ht="15.6" x14ac:dyDescent="0.3">
      <c r="A2961" s="307" t="s">
        <v>407</v>
      </c>
      <c r="B2961" s="298" t="s">
        <v>408</v>
      </c>
      <c r="C2961" s="298" t="s">
        <v>409</v>
      </c>
      <c r="D2961" s="298" t="s">
        <v>410</v>
      </c>
      <c r="E2961" s="292" t="s">
        <v>421</v>
      </c>
    </row>
    <row r="2962" spans="1:5" ht="15.6" x14ac:dyDescent="0.3">
      <c r="A2962" s="308" t="s">
        <v>412</v>
      </c>
      <c r="B2962" s="309">
        <v>264</v>
      </c>
      <c r="C2962" s="309">
        <v>0</v>
      </c>
      <c r="D2962" s="309">
        <v>352</v>
      </c>
      <c r="E2962" s="310">
        <f t="shared" ref="E2962:E2963" si="585">(C2962+D2962)-B2962</f>
        <v>88</v>
      </c>
    </row>
    <row r="2963" spans="1:5" ht="15.6" x14ac:dyDescent="0.3">
      <c r="A2963" s="308" t="s">
        <v>413</v>
      </c>
      <c r="B2963" s="309">
        <v>38</v>
      </c>
      <c r="C2963" s="309">
        <v>0</v>
      </c>
      <c r="D2963" s="309">
        <v>38</v>
      </c>
      <c r="E2963" s="310">
        <f t="shared" si="585"/>
        <v>0</v>
      </c>
    </row>
    <row r="2964" spans="1:5" ht="15.6" x14ac:dyDescent="0.3">
      <c r="A2964" s="308" t="s">
        <v>414</v>
      </c>
      <c r="B2964" s="309">
        <v>102</v>
      </c>
      <c r="C2964" s="309">
        <v>0</v>
      </c>
      <c r="D2964" s="309">
        <v>102</v>
      </c>
      <c r="E2964" s="310">
        <v>0</v>
      </c>
    </row>
    <row r="2965" spans="1:5" ht="15.6" x14ac:dyDescent="0.3">
      <c r="A2965" s="308" t="s">
        <v>415</v>
      </c>
      <c r="B2965" s="309">
        <v>123</v>
      </c>
      <c r="C2965" s="309">
        <v>105</v>
      </c>
      <c r="D2965" s="309">
        <v>214</v>
      </c>
      <c r="E2965" s="310">
        <f t="shared" ref="E2965:E2970" si="586">(C2965+D2965)-B2965</f>
        <v>196</v>
      </c>
    </row>
    <row r="2966" spans="1:5" ht="15.6" x14ac:dyDescent="0.3">
      <c r="A2966" s="308" t="s">
        <v>416</v>
      </c>
      <c r="B2966" s="309">
        <v>103</v>
      </c>
      <c r="C2966" s="309">
        <v>0</v>
      </c>
      <c r="D2966" s="309">
        <v>113</v>
      </c>
      <c r="E2966" s="310">
        <f t="shared" si="586"/>
        <v>10</v>
      </c>
    </row>
    <row r="2967" spans="1:5" ht="15.6" x14ac:dyDescent="0.3">
      <c r="A2967" s="311" t="s">
        <v>417</v>
      </c>
      <c r="B2967" s="312">
        <v>450</v>
      </c>
      <c r="C2967" s="312">
        <v>0</v>
      </c>
      <c r="D2967" s="312">
        <v>460</v>
      </c>
      <c r="E2967" s="310">
        <f t="shared" si="586"/>
        <v>10</v>
      </c>
    </row>
    <row r="2968" spans="1:5" ht="15.6" x14ac:dyDescent="0.3">
      <c r="A2968" s="321" t="s">
        <v>419</v>
      </c>
      <c r="B2968" s="314">
        <v>212</v>
      </c>
      <c r="C2968" s="314">
        <v>0</v>
      </c>
      <c r="D2968" s="314">
        <v>212</v>
      </c>
      <c r="E2968" s="310">
        <f t="shared" si="586"/>
        <v>0</v>
      </c>
    </row>
    <row r="2969" spans="1:5" ht="15.6" x14ac:dyDescent="0.3">
      <c r="A2969" s="321" t="s">
        <v>422</v>
      </c>
      <c r="B2969" s="313">
        <v>365</v>
      </c>
      <c r="C2969" s="313">
        <v>0</v>
      </c>
      <c r="D2969" s="313">
        <v>410</v>
      </c>
      <c r="E2969" s="322">
        <f t="shared" si="586"/>
        <v>45</v>
      </c>
    </row>
    <row r="2970" spans="1:5" ht="15.6" x14ac:dyDescent="0.3">
      <c r="A2970" s="321" t="s">
        <v>423</v>
      </c>
      <c r="B2970" s="313">
        <v>315</v>
      </c>
      <c r="C2970" s="313">
        <v>0</v>
      </c>
      <c r="D2970" s="313">
        <v>315</v>
      </c>
      <c r="E2970" s="319">
        <f t="shared" si="586"/>
        <v>0</v>
      </c>
    </row>
    <row r="2971" spans="1:5" ht="15.6" x14ac:dyDescent="0.3">
      <c r="A2971" s="320" t="s">
        <v>418</v>
      </c>
      <c r="B2971" s="317">
        <f t="shared" ref="B2971:E2971" si="587">SUM(B2962:B2970)</f>
        <v>1972</v>
      </c>
      <c r="C2971" s="316">
        <f t="shared" si="587"/>
        <v>105</v>
      </c>
      <c r="D2971" s="317">
        <f t="shared" si="587"/>
        <v>2216</v>
      </c>
      <c r="E2971" s="318">
        <f t="shared" si="587"/>
        <v>349</v>
      </c>
    </row>
    <row r="2973" spans="1:5" ht="15.6" x14ac:dyDescent="0.3">
      <c r="A2973" s="305">
        <v>45038</v>
      </c>
      <c r="B2973" s="306"/>
      <c r="C2973" s="306"/>
      <c r="D2973" s="306"/>
      <c r="E2973" s="306"/>
    </row>
    <row r="2974" spans="1:5" ht="15.6" x14ac:dyDescent="0.3">
      <c r="A2974" s="307" t="s">
        <v>407</v>
      </c>
      <c r="B2974" s="298" t="s">
        <v>408</v>
      </c>
      <c r="C2974" s="298" t="s">
        <v>409</v>
      </c>
      <c r="D2974" s="298" t="s">
        <v>410</v>
      </c>
      <c r="E2974" s="292" t="s">
        <v>421</v>
      </c>
    </row>
    <row r="2975" spans="1:5" ht="15.6" x14ac:dyDescent="0.3">
      <c r="A2975" s="308" t="s">
        <v>412</v>
      </c>
      <c r="B2975" s="309">
        <v>250</v>
      </c>
      <c r="C2975" s="309">
        <v>0</v>
      </c>
      <c r="D2975" s="309">
        <v>264</v>
      </c>
      <c r="E2975" s="310">
        <f t="shared" ref="E2975:E2976" si="588">(C2975+D2975)-B2975</f>
        <v>14</v>
      </c>
    </row>
    <row r="2976" spans="1:5" ht="15.6" x14ac:dyDescent="0.3">
      <c r="A2976" s="308" t="s">
        <v>413</v>
      </c>
      <c r="B2976" s="309">
        <v>38</v>
      </c>
      <c r="C2976" s="309">
        <v>0</v>
      </c>
      <c r="D2976" s="309">
        <v>38</v>
      </c>
      <c r="E2976" s="310">
        <f t="shared" si="588"/>
        <v>0</v>
      </c>
    </row>
    <row r="2977" spans="1:5" ht="15.6" x14ac:dyDescent="0.3">
      <c r="A2977" s="308" t="s">
        <v>414</v>
      </c>
      <c r="B2977" s="309">
        <v>102</v>
      </c>
      <c r="C2977" s="309">
        <v>0</v>
      </c>
      <c r="D2977" s="309">
        <v>102</v>
      </c>
      <c r="E2977" s="310">
        <v>0</v>
      </c>
    </row>
    <row r="2978" spans="1:5" ht="15.6" x14ac:dyDescent="0.3">
      <c r="A2978" s="308" t="s">
        <v>415</v>
      </c>
      <c r="B2978" s="309">
        <v>161</v>
      </c>
      <c r="C2978" s="309">
        <v>270</v>
      </c>
      <c r="D2978" s="309">
        <v>123</v>
      </c>
      <c r="E2978" s="310">
        <f t="shared" ref="E2978:E2983" si="589">(C2978+D2978)-B2978</f>
        <v>232</v>
      </c>
    </row>
    <row r="2979" spans="1:5" ht="15.6" x14ac:dyDescent="0.3">
      <c r="A2979" s="308" t="s">
        <v>416</v>
      </c>
      <c r="B2979" s="309">
        <v>96</v>
      </c>
      <c r="C2979" s="309">
        <v>0</v>
      </c>
      <c r="D2979" s="309">
        <v>103</v>
      </c>
      <c r="E2979" s="310">
        <f t="shared" si="589"/>
        <v>7</v>
      </c>
    </row>
    <row r="2980" spans="1:5" ht="15.6" x14ac:dyDescent="0.3">
      <c r="A2980" s="311" t="s">
        <v>417</v>
      </c>
      <c r="B2980" s="312">
        <v>420</v>
      </c>
      <c r="C2980" s="312">
        <v>0</v>
      </c>
      <c r="D2980" s="312">
        <v>450</v>
      </c>
      <c r="E2980" s="310">
        <f t="shared" si="589"/>
        <v>30</v>
      </c>
    </row>
    <row r="2981" spans="1:5" ht="15.6" x14ac:dyDescent="0.3">
      <c r="A2981" s="321" t="s">
        <v>419</v>
      </c>
      <c r="B2981" s="314">
        <v>212</v>
      </c>
      <c r="C2981" s="314">
        <v>0</v>
      </c>
      <c r="D2981" s="314">
        <v>212</v>
      </c>
      <c r="E2981" s="310">
        <f t="shared" si="589"/>
        <v>0</v>
      </c>
    </row>
    <row r="2982" spans="1:5" ht="15.6" x14ac:dyDescent="0.3">
      <c r="A2982" s="321" t="s">
        <v>422</v>
      </c>
      <c r="B2982" s="313">
        <v>320</v>
      </c>
      <c r="C2982" s="313">
        <v>0</v>
      </c>
      <c r="D2982" s="313">
        <v>365</v>
      </c>
      <c r="E2982" s="322">
        <f t="shared" si="589"/>
        <v>45</v>
      </c>
    </row>
    <row r="2983" spans="1:5" ht="15.6" x14ac:dyDescent="0.3">
      <c r="A2983" s="321" t="s">
        <v>423</v>
      </c>
      <c r="B2983" s="313">
        <v>270</v>
      </c>
      <c r="C2983" s="313">
        <v>0</v>
      </c>
      <c r="D2983" s="313">
        <v>315</v>
      </c>
      <c r="E2983" s="319">
        <f t="shared" si="589"/>
        <v>45</v>
      </c>
    </row>
    <row r="2984" spans="1:5" ht="15.6" x14ac:dyDescent="0.3">
      <c r="A2984" s="320" t="s">
        <v>418</v>
      </c>
      <c r="B2984" s="317">
        <f t="shared" ref="B2984:E2984" si="590">SUM(B2975:B2983)</f>
        <v>1869</v>
      </c>
      <c r="C2984" s="316">
        <f t="shared" si="590"/>
        <v>270</v>
      </c>
      <c r="D2984" s="317">
        <f t="shared" si="590"/>
        <v>1972</v>
      </c>
      <c r="E2984" s="318">
        <f t="shared" si="590"/>
        <v>373</v>
      </c>
    </row>
    <row r="2986" spans="1:5" ht="15.6" x14ac:dyDescent="0.3">
      <c r="A2986" s="305">
        <v>45039</v>
      </c>
      <c r="B2986" s="306"/>
      <c r="C2986" s="306"/>
      <c r="D2986" s="306"/>
      <c r="E2986" s="306"/>
    </row>
    <row r="2987" spans="1:5" ht="15.6" x14ac:dyDescent="0.3">
      <c r="A2987" s="307" t="s">
        <v>407</v>
      </c>
      <c r="B2987" s="298" t="s">
        <v>408</v>
      </c>
      <c r="C2987" s="298" t="s">
        <v>409</v>
      </c>
      <c r="D2987" s="298" t="s">
        <v>410</v>
      </c>
      <c r="E2987" s="292" t="s">
        <v>421</v>
      </c>
    </row>
    <row r="2988" spans="1:5" ht="15.6" x14ac:dyDescent="0.3">
      <c r="A2988" s="308" t="s">
        <v>412</v>
      </c>
      <c r="B2988" s="309">
        <v>200</v>
      </c>
      <c r="C2988" s="309">
        <v>0</v>
      </c>
      <c r="D2988" s="309">
        <v>250</v>
      </c>
      <c r="E2988" s="310">
        <f t="shared" ref="E2988:E2989" si="591">(C2988+D2988)-B2988</f>
        <v>50</v>
      </c>
    </row>
    <row r="2989" spans="1:5" ht="15.6" x14ac:dyDescent="0.3">
      <c r="A2989" s="308" t="s">
        <v>413</v>
      </c>
      <c r="B2989" s="309">
        <v>38</v>
      </c>
      <c r="C2989" s="309">
        <v>0</v>
      </c>
      <c r="D2989" s="309">
        <v>38</v>
      </c>
      <c r="E2989" s="310">
        <f t="shared" si="591"/>
        <v>0</v>
      </c>
    </row>
    <row r="2990" spans="1:5" ht="15.6" x14ac:dyDescent="0.3">
      <c r="A2990" s="308" t="s">
        <v>414</v>
      </c>
      <c r="B2990" s="309">
        <v>102</v>
      </c>
      <c r="C2990" s="309">
        <v>0</v>
      </c>
      <c r="D2990" s="309">
        <v>102</v>
      </c>
      <c r="E2990" s="310">
        <v>0</v>
      </c>
    </row>
    <row r="2991" spans="1:5" ht="15.6" x14ac:dyDescent="0.3">
      <c r="A2991" s="308" t="s">
        <v>415</v>
      </c>
      <c r="B2991" s="309">
        <v>123</v>
      </c>
      <c r="C2991" s="309">
        <v>150</v>
      </c>
      <c r="D2991" s="309">
        <v>161</v>
      </c>
      <c r="E2991" s="310">
        <f t="shared" ref="E2991:E2996" si="592">(C2991+D2991)-B2991</f>
        <v>188</v>
      </c>
    </row>
    <row r="2992" spans="1:5" ht="15.6" x14ac:dyDescent="0.3">
      <c r="A2992" s="308" t="s">
        <v>416</v>
      </c>
      <c r="B2992" s="309">
        <v>96</v>
      </c>
      <c r="C2992" s="309">
        <v>0</v>
      </c>
      <c r="D2992" s="309">
        <v>96</v>
      </c>
      <c r="E2992" s="310">
        <f t="shared" si="592"/>
        <v>0</v>
      </c>
    </row>
    <row r="2993" spans="1:5" ht="15.6" x14ac:dyDescent="0.3">
      <c r="A2993" s="311" t="s">
        <v>417</v>
      </c>
      <c r="B2993" s="312">
        <v>420</v>
      </c>
      <c r="C2993" s="312">
        <v>0</v>
      </c>
      <c r="D2993" s="312">
        <v>420</v>
      </c>
      <c r="E2993" s="310">
        <f t="shared" si="592"/>
        <v>0</v>
      </c>
    </row>
    <row r="2994" spans="1:5" ht="15.6" x14ac:dyDescent="0.3">
      <c r="A2994" s="321" t="s">
        <v>419</v>
      </c>
      <c r="B2994" s="314">
        <v>212</v>
      </c>
      <c r="C2994" s="314">
        <v>0</v>
      </c>
      <c r="D2994" s="314">
        <v>212</v>
      </c>
      <c r="E2994" s="310">
        <f t="shared" si="592"/>
        <v>0</v>
      </c>
    </row>
    <row r="2995" spans="1:5" ht="15.6" x14ac:dyDescent="0.3">
      <c r="A2995" s="321" t="s">
        <v>422</v>
      </c>
      <c r="B2995" s="313">
        <v>298</v>
      </c>
      <c r="C2995" s="313">
        <v>0</v>
      </c>
      <c r="D2995" s="313">
        <v>320</v>
      </c>
      <c r="E2995" s="322">
        <f t="shared" si="592"/>
        <v>22</v>
      </c>
    </row>
    <row r="2996" spans="1:5" ht="15.6" x14ac:dyDescent="0.3">
      <c r="A2996" s="321" t="s">
        <v>423</v>
      </c>
      <c r="B2996" s="313">
        <v>225</v>
      </c>
      <c r="C2996" s="313">
        <v>0</v>
      </c>
      <c r="D2996" s="313">
        <v>270</v>
      </c>
      <c r="E2996" s="319">
        <f t="shared" si="592"/>
        <v>45</v>
      </c>
    </row>
    <row r="2997" spans="1:5" ht="15.6" x14ac:dyDescent="0.3">
      <c r="A2997" s="320" t="s">
        <v>418</v>
      </c>
      <c r="B2997" s="317">
        <f t="shared" ref="B2997:E2997" si="593">SUM(B2988:B2996)</f>
        <v>1714</v>
      </c>
      <c r="C2997" s="316">
        <f t="shared" si="593"/>
        <v>150</v>
      </c>
      <c r="D2997" s="317">
        <f t="shared" si="593"/>
        <v>1869</v>
      </c>
      <c r="E2997" s="318">
        <f t="shared" si="593"/>
        <v>305</v>
      </c>
    </row>
    <row r="2999" spans="1:5" ht="15.6" x14ac:dyDescent="0.3">
      <c r="A2999" s="305">
        <v>45040</v>
      </c>
      <c r="B2999" s="306"/>
      <c r="C2999" s="306"/>
      <c r="D2999" s="306"/>
      <c r="E2999" s="306"/>
    </row>
    <row r="3000" spans="1:5" ht="15.6" x14ac:dyDescent="0.3">
      <c r="A3000" s="307" t="s">
        <v>407</v>
      </c>
      <c r="B3000" s="298" t="s">
        <v>408</v>
      </c>
      <c r="C3000" s="298" t="s">
        <v>409</v>
      </c>
      <c r="D3000" s="298" t="s">
        <v>410</v>
      </c>
      <c r="E3000" s="292" t="s">
        <v>421</v>
      </c>
    </row>
    <row r="3001" spans="1:5" ht="15.6" x14ac:dyDescent="0.3">
      <c r="A3001" s="308" t="s">
        <v>412</v>
      </c>
      <c r="B3001" s="309">
        <v>363</v>
      </c>
      <c r="C3001" s="309">
        <v>240</v>
      </c>
      <c r="D3001" s="309">
        <v>200</v>
      </c>
      <c r="E3001" s="310">
        <f t="shared" ref="E3001:E3002" si="594">(C3001+D3001)-B3001</f>
        <v>77</v>
      </c>
    </row>
    <row r="3002" spans="1:5" ht="15.6" x14ac:dyDescent="0.3">
      <c r="A3002" s="308" t="s">
        <v>413</v>
      </c>
      <c r="B3002" s="309">
        <v>19</v>
      </c>
      <c r="C3002" s="309">
        <v>0</v>
      </c>
      <c r="D3002" s="309">
        <v>38</v>
      </c>
      <c r="E3002" s="310">
        <f t="shared" si="594"/>
        <v>19</v>
      </c>
    </row>
    <row r="3003" spans="1:5" ht="15.6" x14ac:dyDescent="0.3">
      <c r="A3003" s="308" t="s">
        <v>414</v>
      </c>
      <c r="B3003" s="309">
        <v>102</v>
      </c>
      <c r="C3003" s="309">
        <v>0</v>
      </c>
      <c r="D3003" s="309">
        <v>102</v>
      </c>
      <c r="E3003" s="310">
        <v>0</v>
      </c>
    </row>
    <row r="3004" spans="1:5" ht="15.6" x14ac:dyDescent="0.3">
      <c r="A3004" s="308" t="s">
        <v>415</v>
      </c>
      <c r="B3004" s="309">
        <v>263</v>
      </c>
      <c r="C3004" s="309">
        <v>320</v>
      </c>
      <c r="D3004" s="309">
        <v>123</v>
      </c>
      <c r="E3004" s="310">
        <f t="shared" ref="E3004:E3009" si="595">(C3004+D3004)-B3004</f>
        <v>180</v>
      </c>
    </row>
    <row r="3005" spans="1:5" ht="15.6" x14ac:dyDescent="0.3">
      <c r="A3005" s="308" t="s">
        <v>416</v>
      </c>
      <c r="B3005" s="309">
        <v>60</v>
      </c>
      <c r="C3005" s="309">
        <v>0</v>
      </c>
      <c r="D3005" s="309">
        <v>96</v>
      </c>
      <c r="E3005" s="310">
        <f t="shared" si="595"/>
        <v>36</v>
      </c>
    </row>
    <row r="3006" spans="1:5" ht="15.6" x14ac:dyDescent="0.3">
      <c r="A3006" s="311" t="s">
        <v>417</v>
      </c>
      <c r="B3006" s="312">
        <v>420</v>
      </c>
      <c r="C3006" s="312">
        <v>0</v>
      </c>
      <c r="D3006" s="312">
        <v>420</v>
      </c>
      <c r="E3006" s="310">
        <f t="shared" si="595"/>
        <v>0</v>
      </c>
    </row>
    <row r="3007" spans="1:5" ht="15.6" x14ac:dyDescent="0.3">
      <c r="A3007" s="321" t="s">
        <v>419</v>
      </c>
      <c r="B3007" s="314">
        <v>212</v>
      </c>
      <c r="C3007" s="314">
        <v>0</v>
      </c>
      <c r="D3007" s="314">
        <v>212</v>
      </c>
      <c r="E3007" s="310">
        <f t="shared" si="595"/>
        <v>0</v>
      </c>
    </row>
    <row r="3008" spans="1:5" ht="15.6" x14ac:dyDescent="0.3">
      <c r="A3008" s="321" t="s">
        <v>422</v>
      </c>
      <c r="B3008" s="313">
        <v>260</v>
      </c>
      <c r="C3008" s="313">
        <v>0</v>
      </c>
      <c r="D3008" s="313">
        <v>298</v>
      </c>
      <c r="E3008" s="322">
        <f t="shared" si="595"/>
        <v>38</v>
      </c>
    </row>
    <row r="3009" spans="1:5" ht="15.6" x14ac:dyDescent="0.3">
      <c r="A3009" s="321" t="s">
        <v>423</v>
      </c>
      <c r="B3009" s="313">
        <v>670</v>
      </c>
      <c r="C3009" s="313">
        <v>450</v>
      </c>
      <c r="D3009" s="313">
        <v>225</v>
      </c>
      <c r="E3009" s="319">
        <f t="shared" si="595"/>
        <v>5</v>
      </c>
    </row>
    <row r="3010" spans="1:5" ht="15.6" x14ac:dyDescent="0.3">
      <c r="A3010" s="320" t="s">
        <v>418</v>
      </c>
      <c r="B3010" s="317">
        <f t="shared" ref="B3010:E3010" si="596">SUM(B3001:B3009)</f>
        <v>2369</v>
      </c>
      <c r="C3010" s="316">
        <f t="shared" si="596"/>
        <v>1010</v>
      </c>
      <c r="D3010" s="317">
        <f t="shared" si="596"/>
        <v>1714</v>
      </c>
      <c r="E3010" s="318">
        <f t="shared" si="596"/>
        <v>355</v>
      </c>
    </row>
    <row r="3012" spans="1:5" ht="15.6" x14ac:dyDescent="0.3">
      <c r="A3012" s="305">
        <v>45041</v>
      </c>
      <c r="B3012" s="306"/>
      <c r="C3012" s="306"/>
      <c r="D3012" s="306"/>
      <c r="E3012" s="306"/>
    </row>
    <row r="3013" spans="1:5" ht="15.6" x14ac:dyDescent="0.3">
      <c r="A3013" s="307" t="s">
        <v>407</v>
      </c>
      <c r="B3013" s="298" t="s">
        <v>408</v>
      </c>
      <c r="C3013" s="298" t="s">
        <v>409</v>
      </c>
      <c r="D3013" s="298" t="s">
        <v>410</v>
      </c>
      <c r="E3013" s="292" t="s">
        <v>421</v>
      </c>
    </row>
    <row r="3014" spans="1:5" ht="15.6" x14ac:dyDescent="0.3">
      <c r="A3014" s="308" t="s">
        <v>412</v>
      </c>
      <c r="B3014" s="309">
        <v>352</v>
      </c>
      <c r="C3014" s="309">
        <v>0</v>
      </c>
      <c r="D3014" s="309">
        <v>363</v>
      </c>
      <c r="E3014" s="310">
        <f t="shared" ref="E3014:E3015" si="597">(C3014+D3014)-B3014</f>
        <v>11</v>
      </c>
    </row>
    <row r="3015" spans="1:5" ht="15.6" x14ac:dyDescent="0.3">
      <c r="A3015" s="308" t="s">
        <v>413</v>
      </c>
      <c r="B3015" s="309">
        <v>19</v>
      </c>
      <c r="C3015" s="309">
        <v>0</v>
      </c>
      <c r="D3015" s="309">
        <v>19</v>
      </c>
      <c r="E3015" s="310">
        <f t="shared" si="597"/>
        <v>0</v>
      </c>
    </row>
    <row r="3016" spans="1:5" ht="15.6" x14ac:dyDescent="0.3">
      <c r="A3016" s="308" t="s">
        <v>414</v>
      </c>
      <c r="B3016" s="309">
        <v>102</v>
      </c>
      <c r="C3016" s="309">
        <v>0</v>
      </c>
      <c r="D3016" s="309">
        <v>102</v>
      </c>
      <c r="E3016" s="310">
        <v>0</v>
      </c>
    </row>
    <row r="3017" spans="1:5" ht="15.6" x14ac:dyDescent="0.3">
      <c r="A3017" s="308" t="s">
        <v>415</v>
      </c>
      <c r="B3017" s="309">
        <v>151</v>
      </c>
      <c r="C3017" s="309">
        <v>0</v>
      </c>
      <c r="D3017" s="309">
        <v>263</v>
      </c>
      <c r="E3017" s="310">
        <f t="shared" ref="E3017:E3022" si="598">(C3017+D3017)-B3017</f>
        <v>112</v>
      </c>
    </row>
    <row r="3018" spans="1:5" ht="15.6" x14ac:dyDescent="0.3">
      <c r="A3018" s="308" t="s">
        <v>416</v>
      </c>
      <c r="B3018" s="309">
        <v>47</v>
      </c>
      <c r="C3018" s="309">
        <v>0</v>
      </c>
      <c r="D3018" s="309">
        <v>60</v>
      </c>
      <c r="E3018" s="310">
        <f t="shared" si="598"/>
        <v>13</v>
      </c>
    </row>
    <row r="3019" spans="1:5" ht="15.6" x14ac:dyDescent="0.3">
      <c r="A3019" s="311" t="s">
        <v>417</v>
      </c>
      <c r="B3019" s="312">
        <v>400</v>
      </c>
      <c r="C3019" s="312">
        <v>0</v>
      </c>
      <c r="D3019" s="312">
        <v>420</v>
      </c>
      <c r="E3019" s="310">
        <f t="shared" si="598"/>
        <v>20</v>
      </c>
    </row>
    <row r="3020" spans="1:5" ht="15.6" x14ac:dyDescent="0.3">
      <c r="A3020" s="321" t="s">
        <v>419</v>
      </c>
      <c r="B3020" s="314">
        <v>202</v>
      </c>
      <c r="C3020" s="314">
        <v>0</v>
      </c>
      <c r="D3020" s="314">
        <v>212</v>
      </c>
      <c r="E3020" s="310">
        <f t="shared" si="598"/>
        <v>10</v>
      </c>
    </row>
    <row r="3021" spans="1:5" ht="15.6" x14ac:dyDescent="0.3">
      <c r="A3021" s="321" t="s">
        <v>422</v>
      </c>
      <c r="B3021" s="313">
        <v>245</v>
      </c>
      <c r="C3021" s="313">
        <v>0</v>
      </c>
      <c r="D3021" s="313">
        <v>260</v>
      </c>
      <c r="E3021" s="322">
        <f t="shared" si="598"/>
        <v>15</v>
      </c>
    </row>
    <row r="3022" spans="1:5" ht="15.6" x14ac:dyDescent="0.3">
      <c r="A3022" s="321" t="s">
        <v>423</v>
      </c>
      <c r="B3022" s="313">
        <v>652</v>
      </c>
      <c r="C3022" s="313">
        <v>0</v>
      </c>
      <c r="D3022" s="313">
        <v>670</v>
      </c>
      <c r="E3022" s="319">
        <f t="shared" si="598"/>
        <v>18</v>
      </c>
    </row>
    <row r="3023" spans="1:5" ht="15.6" x14ac:dyDescent="0.3">
      <c r="A3023" s="320" t="s">
        <v>418</v>
      </c>
      <c r="B3023" s="317">
        <f t="shared" ref="B3023:E3023" si="599">SUM(B3014:B3022)</f>
        <v>2170</v>
      </c>
      <c r="C3023" s="316">
        <f t="shared" si="599"/>
        <v>0</v>
      </c>
      <c r="D3023" s="317">
        <f t="shared" si="599"/>
        <v>2369</v>
      </c>
      <c r="E3023" s="318">
        <f t="shared" si="599"/>
        <v>199</v>
      </c>
    </row>
    <row r="3025" spans="1:5" ht="15.6" x14ac:dyDescent="0.3">
      <c r="A3025" s="305">
        <v>45042</v>
      </c>
      <c r="B3025" s="306"/>
      <c r="C3025" s="306"/>
      <c r="D3025" s="306"/>
      <c r="E3025" s="306"/>
    </row>
    <row r="3026" spans="1:5" ht="15.6" x14ac:dyDescent="0.3">
      <c r="A3026" s="307" t="s">
        <v>407</v>
      </c>
      <c r="B3026" s="298" t="s">
        <v>408</v>
      </c>
      <c r="C3026" s="298" t="s">
        <v>409</v>
      </c>
      <c r="D3026" s="298" t="s">
        <v>410</v>
      </c>
      <c r="E3026" s="292" t="s">
        <v>421</v>
      </c>
    </row>
    <row r="3027" spans="1:5" ht="15.6" x14ac:dyDescent="0.3">
      <c r="A3027" s="308" t="s">
        <v>412</v>
      </c>
      <c r="B3027" s="309">
        <v>300</v>
      </c>
      <c r="C3027" s="309">
        <v>0</v>
      </c>
      <c r="D3027" s="309">
        <v>352</v>
      </c>
      <c r="E3027" s="310">
        <f t="shared" ref="E3027:E3028" si="600">(C3027+D3027)-B3027</f>
        <v>52</v>
      </c>
    </row>
    <row r="3028" spans="1:5" ht="15.6" x14ac:dyDescent="0.3">
      <c r="A3028" s="308" t="s">
        <v>413</v>
      </c>
      <c r="B3028" s="309">
        <v>19</v>
      </c>
      <c r="C3028" s="309">
        <v>0</v>
      </c>
      <c r="D3028" s="309">
        <v>19</v>
      </c>
      <c r="E3028" s="310">
        <f t="shared" si="600"/>
        <v>0</v>
      </c>
    </row>
    <row r="3029" spans="1:5" ht="15.6" x14ac:dyDescent="0.3">
      <c r="A3029" s="308" t="s">
        <v>414</v>
      </c>
      <c r="B3029" s="309">
        <v>102</v>
      </c>
      <c r="C3029" s="309">
        <v>0</v>
      </c>
      <c r="D3029" s="309">
        <v>102</v>
      </c>
      <c r="E3029" s="310">
        <v>0</v>
      </c>
    </row>
    <row r="3030" spans="1:5" ht="15.6" x14ac:dyDescent="0.3">
      <c r="A3030" s="308" t="s">
        <v>415</v>
      </c>
      <c r="B3030" s="309">
        <v>214</v>
      </c>
      <c r="C3030" s="309">
        <v>175</v>
      </c>
      <c r="D3030" s="309">
        <v>151</v>
      </c>
      <c r="E3030" s="310">
        <f t="shared" ref="E3030:E3035" si="601">(C3030+D3030)-B3030</f>
        <v>112</v>
      </c>
    </row>
    <row r="3031" spans="1:5" ht="15.6" x14ac:dyDescent="0.3">
      <c r="A3031" s="308" t="s">
        <v>416</v>
      </c>
      <c r="B3031" s="309">
        <v>127</v>
      </c>
      <c r="C3031" s="309">
        <v>120</v>
      </c>
      <c r="D3031" s="309">
        <v>47</v>
      </c>
      <c r="E3031" s="310">
        <f t="shared" si="601"/>
        <v>40</v>
      </c>
    </row>
    <row r="3032" spans="1:5" ht="15.6" x14ac:dyDescent="0.3">
      <c r="A3032" s="311" t="s">
        <v>417</v>
      </c>
      <c r="B3032" s="312">
        <v>390</v>
      </c>
      <c r="C3032" s="312">
        <v>0</v>
      </c>
      <c r="D3032" s="312">
        <v>400</v>
      </c>
      <c r="E3032" s="310">
        <f t="shared" si="601"/>
        <v>10</v>
      </c>
    </row>
    <row r="3033" spans="1:5" ht="15.6" x14ac:dyDescent="0.3">
      <c r="A3033" s="321" t="s">
        <v>419</v>
      </c>
      <c r="B3033" s="314">
        <v>202</v>
      </c>
      <c r="C3033" s="314">
        <v>0</v>
      </c>
      <c r="D3033" s="314">
        <v>202</v>
      </c>
      <c r="E3033" s="310">
        <f t="shared" si="601"/>
        <v>0</v>
      </c>
    </row>
    <row r="3034" spans="1:5" ht="15.6" x14ac:dyDescent="0.3">
      <c r="A3034" s="321" t="s">
        <v>422</v>
      </c>
      <c r="B3034" s="313">
        <v>193</v>
      </c>
      <c r="C3034" s="313">
        <v>0</v>
      </c>
      <c r="D3034" s="313">
        <v>245</v>
      </c>
      <c r="E3034" s="322">
        <f t="shared" si="601"/>
        <v>52</v>
      </c>
    </row>
    <row r="3035" spans="1:5" ht="15.6" x14ac:dyDescent="0.3">
      <c r="A3035" s="321" t="s">
        <v>423</v>
      </c>
      <c r="B3035" s="313">
        <v>607</v>
      </c>
      <c r="C3035" s="313">
        <v>0</v>
      </c>
      <c r="D3035" s="313">
        <v>652</v>
      </c>
      <c r="E3035" s="319">
        <f t="shared" si="601"/>
        <v>45</v>
      </c>
    </row>
    <row r="3036" spans="1:5" ht="15.6" x14ac:dyDescent="0.3">
      <c r="A3036" s="320" t="s">
        <v>418</v>
      </c>
      <c r="B3036" s="317">
        <f t="shared" ref="B3036:E3036" si="602">SUM(B3027:B3035)</f>
        <v>2154</v>
      </c>
      <c r="C3036" s="316">
        <f t="shared" si="602"/>
        <v>295</v>
      </c>
      <c r="D3036" s="317">
        <f t="shared" si="602"/>
        <v>2170</v>
      </c>
      <c r="E3036" s="318">
        <f t="shared" si="602"/>
        <v>311</v>
      </c>
    </row>
    <row r="3038" spans="1:5" ht="15.6" x14ac:dyDescent="0.3">
      <c r="A3038" s="305">
        <v>45043</v>
      </c>
      <c r="B3038" s="306"/>
      <c r="C3038" s="306"/>
      <c r="D3038" s="306"/>
      <c r="E3038" s="306"/>
    </row>
    <row r="3039" spans="1:5" ht="15.6" x14ac:dyDescent="0.3">
      <c r="A3039" s="307" t="s">
        <v>407</v>
      </c>
      <c r="B3039" s="298" t="s">
        <v>408</v>
      </c>
      <c r="C3039" s="298" t="s">
        <v>409</v>
      </c>
      <c r="D3039" s="298" t="s">
        <v>410</v>
      </c>
      <c r="E3039" s="292" t="s">
        <v>421</v>
      </c>
    </row>
    <row r="3040" spans="1:5" ht="15.6" x14ac:dyDescent="0.3">
      <c r="A3040" s="308" t="s">
        <v>412</v>
      </c>
      <c r="B3040" s="309">
        <v>300</v>
      </c>
      <c r="C3040" s="309">
        <v>0</v>
      </c>
      <c r="D3040" s="309">
        <v>300</v>
      </c>
      <c r="E3040" s="310">
        <f t="shared" ref="E3040:E3041" si="603">(C3040+D3040)-B3040</f>
        <v>0</v>
      </c>
    </row>
    <row r="3041" spans="1:5" ht="15.6" x14ac:dyDescent="0.3">
      <c r="A3041" s="308" t="s">
        <v>413</v>
      </c>
      <c r="B3041" s="309">
        <v>19</v>
      </c>
      <c r="C3041" s="309">
        <v>0</v>
      </c>
      <c r="D3041" s="309">
        <v>19</v>
      </c>
      <c r="E3041" s="310">
        <f t="shared" si="603"/>
        <v>0</v>
      </c>
    </row>
    <row r="3042" spans="1:5" ht="15.6" x14ac:dyDescent="0.3">
      <c r="A3042" s="308" t="s">
        <v>414</v>
      </c>
      <c r="B3042" s="309">
        <v>102</v>
      </c>
      <c r="C3042" s="309">
        <v>0</v>
      </c>
      <c r="D3042" s="309">
        <v>102</v>
      </c>
      <c r="E3042" s="310">
        <v>0</v>
      </c>
    </row>
    <row r="3043" spans="1:5" ht="15.6" x14ac:dyDescent="0.3">
      <c r="A3043" s="308" t="s">
        <v>415</v>
      </c>
      <c r="B3043" s="309">
        <v>259</v>
      </c>
      <c r="C3043" s="309">
        <v>125</v>
      </c>
      <c r="D3043" s="309">
        <v>214</v>
      </c>
      <c r="E3043" s="310">
        <f t="shared" ref="E3043:E3048" si="604">(C3043+D3043)-B3043</f>
        <v>80</v>
      </c>
    </row>
    <row r="3044" spans="1:5" ht="15.6" x14ac:dyDescent="0.3">
      <c r="A3044" s="308" t="s">
        <v>416</v>
      </c>
      <c r="B3044" s="309">
        <v>103</v>
      </c>
      <c r="C3044" s="309">
        <v>0</v>
      </c>
      <c r="D3044" s="309">
        <v>127</v>
      </c>
      <c r="E3044" s="310">
        <f t="shared" si="604"/>
        <v>24</v>
      </c>
    </row>
    <row r="3045" spans="1:5" ht="15.6" x14ac:dyDescent="0.3">
      <c r="A3045" s="311" t="s">
        <v>417</v>
      </c>
      <c r="B3045" s="312">
        <v>390</v>
      </c>
      <c r="C3045" s="312">
        <v>0</v>
      </c>
      <c r="D3045" s="312">
        <v>390</v>
      </c>
      <c r="E3045" s="310">
        <f t="shared" si="604"/>
        <v>0</v>
      </c>
    </row>
    <row r="3046" spans="1:5" ht="15.6" x14ac:dyDescent="0.3">
      <c r="A3046" s="321" t="s">
        <v>419</v>
      </c>
      <c r="B3046" s="314">
        <v>202</v>
      </c>
      <c r="C3046" s="314">
        <v>0</v>
      </c>
      <c r="D3046" s="314">
        <v>202</v>
      </c>
      <c r="E3046" s="310">
        <f t="shared" si="604"/>
        <v>0</v>
      </c>
    </row>
    <row r="3047" spans="1:5" ht="15.6" x14ac:dyDescent="0.3">
      <c r="A3047" s="321" t="s">
        <v>422</v>
      </c>
      <c r="B3047" s="313">
        <v>185</v>
      </c>
      <c r="C3047" s="313">
        <v>0</v>
      </c>
      <c r="D3047" s="313">
        <v>193</v>
      </c>
      <c r="E3047" s="322">
        <f t="shared" si="604"/>
        <v>8</v>
      </c>
    </row>
    <row r="3048" spans="1:5" ht="15.6" x14ac:dyDescent="0.3">
      <c r="A3048" s="321" t="s">
        <v>423</v>
      </c>
      <c r="B3048" s="313">
        <v>607</v>
      </c>
      <c r="C3048" s="313">
        <v>0</v>
      </c>
      <c r="D3048" s="313">
        <v>607</v>
      </c>
      <c r="E3048" s="319">
        <f t="shared" si="604"/>
        <v>0</v>
      </c>
    </row>
    <row r="3049" spans="1:5" ht="15.6" x14ac:dyDescent="0.3">
      <c r="A3049" s="320" t="s">
        <v>418</v>
      </c>
      <c r="B3049" s="317">
        <f t="shared" ref="B3049:E3049" si="605">SUM(B3040:B3048)</f>
        <v>2167</v>
      </c>
      <c r="C3049" s="316">
        <f t="shared" si="605"/>
        <v>125</v>
      </c>
      <c r="D3049" s="317">
        <f t="shared" si="605"/>
        <v>2154</v>
      </c>
      <c r="E3049" s="318">
        <f t="shared" si="605"/>
        <v>112</v>
      </c>
    </row>
    <row r="3051" spans="1:5" ht="15.6" x14ac:dyDescent="0.3">
      <c r="A3051" s="305">
        <v>45044</v>
      </c>
      <c r="B3051" s="306"/>
      <c r="C3051" s="306"/>
      <c r="D3051" s="306"/>
      <c r="E3051" s="306"/>
    </row>
    <row r="3052" spans="1:5" ht="15.6" x14ac:dyDescent="0.3">
      <c r="A3052" s="307" t="s">
        <v>407</v>
      </c>
      <c r="B3052" s="298" t="s">
        <v>408</v>
      </c>
      <c r="C3052" s="298" t="s">
        <v>409</v>
      </c>
      <c r="D3052" s="298" t="s">
        <v>410</v>
      </c>
      <c r="E3052" s="292" t="s">
        <v>421</v>
      </c>
    </row>
    <row r="3053" spans="1:5" ht="15.6" x14ac:dyDescent="0.3">
      <c r="A3053" s="308" t="s">
        <v>412</v>
      </c>
      <c r="B3053" s="309">
        <v>300</v>
      </c>
      <c r="C3053" s="309">
        <v>0</v>
      </c>
      <c r="D3053" s="309">
        <v>300</v>
      </c>
      <c r="E3053" s="310">
        <f t="shared" ref="E3053:E3054" si="606">(C3053+D3053)-B3053</f>
        <v>0</v>
      </c>
    </row>
    <row r="3054" spans="1:5" ht="15.6" x14ac:dyDescent="0.3">
      <c r="A3054" s="308" t="s">
        <v>413</v>
      </c>
      <c r="B3054" s="309">
        <v>19</v>
      </c>
      <c r="C3054" s="309">
        <v>0</v>
      </c>
      <c r="D3054" s="309">
        <v>19</v>
      </c>
      <c r="E3054" s="310">
        <f t="shared" si="606"/>
        <v>0</v>
      </c>
    </row>
    <row r="3055" spans="1:5" ht="15.6" x14ac:dyDescent="0.3">
      <c r="A3055" s="308" t="s">
        <v>414</v>
      </c>
      <c r="B3055" s="309">
        <v>102</v>
      </c>
      <c r="C3055" s="309">
        <v>0</v>
      </c>
      <c r="D3055" s="309">
        <v>102</v>
      </c>
      <c r="E3055" s="310">
        <v>0</v>
      </c>
    </row>
    <row r="3056" spans="1:5" ht="15.6" x14ac:dyDescent="0.3">
      <c r="A3056" s="308" t="s">
        <v>415</v>
      </c>
      <c r="B3056" s="309">
        <v>84</v>
      </c>
      <c r="C3056" s="309">
        <v>0</v>
      </c>
      <c r="D3056" s="309">
        <v>259</v>
      </c>
      <c r="E3056" s="310">
        <f t="shared" ref="E3056:E3061" si="607">(C3056+D3056)-B3056</f>
        <v>175</v>
      </c>
    </row>
    <row r="3057" spans="1:5" ht="15.6" x14ac:dyDescent="0.3">
      <c r="A3057" s="308" t="s">
        <v>416</v>
      </c>
      <c r="B3057" s="309">
        <v>103</v>
      </c>
      <c r="C3057" s="309">
        <v>0</v>
      </c>
      <c r="D3057" s="309">
        <v>103</v>
      </c>
      <c r="E3057" s="310">
        <f t="shared" si="607"/>
        <v>0</v>
      </c>
    </row>
    <row r="3058" spans="1:5" ht="15.6" x14ac:dyDescent="0.3">
      <c r="A3058" s="311" t="s">
        <v>417</v>
      </c>
      <c r="B3058" s="312">
        <v>370</v>
      </c>
      <c r="C3058" s="312">
        <v>0</v>
      </c>
      <c r="D3058" s="312">
        <v>390</v>
      </c>
      <c r="E3058" s="310">
        <f t="shared" si="607"/>
        <v>20</v>
      </c>
    </row>
    <row r="3059" spans="1:5" ht="15.6" x14ac:dyDescent="0.3">
      <c r="A3059" s="321" t="s">
        <v>419</v>
      </c>
      <c r="B3059" s="314">
        <v>202</v>
      </c>
      <c r="C3059" s="314">
        <v>0</v>
      </c>
      <c r="D3059" s="314">
        <v>202</v>
      </c>
      <c r="E3059" s="310">
        <f t="shared" si="607"/>
        <v>0</v>
      </c>
    </row>
    <row r="3060" spans="1:5" ht="15.6" x14ac:dyDescent="0.3">
      <c r="A3060" s="321" t="s">
        <v>422</v>
      </c>
      <c r="B3060" s="313">
        <v>178</v>
      </c>
      <c r="C3060" s="313">
        <v>0</v>
      </c>
      <c r="D3060" s="313">
        <v>185</v>
      </c>
      <c r="E3060" s="322">
        <f t="shared" si="607"/>
        <v>7</v>
      </c>
    </row>
    <row r="3061" spans="1:5" ht="15.6" x14ac:dyDescent="0.3">
      <c r="A3061" s="321" t="s">
        <v>423</v>
      </c>
      <c r="B3061" s="313">
        <v>607</v>
      </c>
      <c r="C3061" s="313">
        <v>0</v>
      </c>
      <c r="D3061" s="313">
        <v>607</v>
      </c>
      <c r="E3061" s="319">
        <f t="shared" si="607"/>
        <v>0</v>
      </c>
    </row>
    <row r="3062" spans="1:5" ht="15.6" x14ac:dyDescent="0.3">
      <c r="A3062" s="320" t="s">
        <v>418</v>
      </c>
      <c r="B3062" s="317">
        <f t="shared" ref="B3062:E3062" si="608">SUM(B3053:B3061)</f>
        <v>1965</v>
      </c>
      <c r="C3062" s="316">
        <f t="shared" si="608"/>
        <v>0</v>
      </c>
      <c r="D3062" s="317">
        <f t="shared" si="608"/>
        <v>2167</v>
      </c>
      <c r="E3062" s="318">
        <f t="shared" si="608"/>
        <v>202</v>
      </c>
    </row>
    <row r="3065" spans="1:5" ht="15.6" x14ac:dyDescent="0.3">
      <c r="A3065" s="305">
        <v>45045</v>
      </c>
      <c r="B3065" s="306"/>
      <c r="C3065" s="306"/>
      <c r="D3065" s="306"/>
      <c r="E3065" s="306"/>
    </row>
    <row r="3066" spans="1:5" ht="15.6" x14ac:dyDescent="0.3">
      <c r="A3066" s="307" t="s">
        <v>407</v>
      </c>
      <c r="B3066" s="298" t="s">
        <v>408</v>
      </c>
      <c r="C3066" s="298" t="s">
        <v>409</v>
      </c>
      <c r="D3066" s="298" t="s">
        <v>410</v>
      </c>
      <c r="E3066" s="292" t="s">
        <v>421</v>
      </c>
    </row>
    <row r="3067" spans="1:5" ht="15.6" x14ac:dyDescent="0.3">
      <c r="A3067" s="308" t="s">
        <v>412</v>
      </c>
      <c r="B3067" s="309">
        <v>300</v>
      </c>
      <c r="C3067" s="309">
        <v>0</v>
      </c>
      <c r="D3067" s="309">
        <v>300</v>
      </c>
      <c r="E3067" s="310">
        <f t="shared" ref="E3067:E3068" si="609">(C3067+D3067)-B3067</f>
        <v>0</v>
      </c>
    </row>
    <row r="3068" spans="1:5" ht="15.6" x14ac:dyDescent="0.3">
      <c r="A3068" s="308" t="s">
        <v>413</v>
      </c>
      <c r="B3068" s="309">
        <v>19</v>
      </c>
      <c r="C3068" s="309">
        <v>0</v>
      </c>
      <c r="D3068" s="309">
        <v>19</v>
      </c>
      <c r="E3068" s="310">
        <f t="shared" si="609"/>
        <v>0</v>
      </c>
    </row>
    <row r="3069" spans="1:5" ht="15.6" x14ac:dyDescent="0.3">
      <c r="A3069" s="308" t="s">
        <v>414</v>
      </c>
      <c r="B3069" s="309">
        <v>102</v>
      </c>
      <c r="C3069" s="309">
        <v>0</v>
      </c>
      <c r="D3069" s="309">
        <v>102</v>
      </c>
      <c r="E3069" s="310">
        <v>0</v>
      </c>
    </row>
    <row r="3070" spans="1:5" ht="15.6" x14ac:dyDescent="0.3">
      <c r="A3070" s="308" t="s">
        <v>415</v>
      </c>
      <c r="B3070" s="309">
        <v>67</v>
      </c>
      <c r="C3070" s="309">
        <v>225</v>
      </c>
      <c r="D3070" s="309">
        <v>84</v>
      </c>
      <c r="E3070" s="310">
        <f t="shared" ref="E3070:E3075" si="610">(C3070+D3070)-B3070</f>
        <v>242</v>
      </c>
    </row>
    <row r="3071" spans="1:5" ht="15.6" x14ac:dyDescent="0.3">
      <c r="A3071" s="308" t="s">
        <v>416</v>
      </c>
      <c r="B3071" s="309">
        <v>96</v>
      </c>
      <c r="C3071" s="309">
        <v>0</v>
      </c>
      <c r="D3071" s="309">
        <v>103</v>
      </c>
      <c r="E3071" s="310">
        <f t="shared" si="610"/>
        <v>7</v>
      </c>
    </row>
    <row r="3072" spans="1:5" ht="15.6" x14ac:dyDescent="0.3">
      <c r="A3072" s="311" t="s">
        <v>417</v>
      </c>
      <c r="B3072" s="312">
        <v>370</v>
      </c>
      <c r="C3072" s="312">
        <v>0</v>
      </c>
      <c r="D3072" s="312">
        <v>370</v>
      </c>
      <c r="E3072" s="310">
        <f t="shared" si="610"/>
        <v>0</v>
      </c>
    </row>
    <row r="3073" spans="1:5" ht="15.6" x14ac:dyDescent="0.3">
      <c r="A3073" s="321" t="s">
        <v>419</v>
      </c>
      <c r="B3073" s="314">
        <v>202</v>
      </c>
      <c r="C3073" s="314">
        <v>0</v>
      </c>
      <c r="D3073" s="314">
        <v>202</v>
      </c>
      <c r="E3073" s="310">
        <f t="shared" si="610"/>
        <v>0</v>
      </c>
    </row>
    <row r="3074" spans="1:5" ht="15.6" x14ac:dyDescent="0.3">
      <c r="A3074" s="321" t="s">
        <v>422</v>
      </c>
      <c r="B3074" s="313">
        <v>174</v>
      </c>
      <c r="C3074" s="313">
        <v>0</v>
      </c>
      <c r="D3074" s="313">
        <v>178</v>
      </c>
      <c r="E3074" s="322">
        <f t="shared" si="610"/>
        <v>4</v>
      </c>
    </row>
    <row r="3075" spans="1:5" ht="15.6" x14ac:dyDescent="0.3">
      <c r="A3075" s="321" t="s">
        <v>423</v>
      </c>
      <c r="B3075" s="313">
        <v>562</v>
      </c>
      <c r="C3075" s="313">
        <v>0</v>
      </c>
      <c r="D3075" s="313">
        <v>607</v>
      </c>
      <c r="E3075" s="319">
        <f t="shared" si="610"/>
        <v>45</v>
      </c>
    </row>
    <row r="3076" spans="1:5" ht="15.6" x14ac:dyDescent="0.3">
      <c r="A3076" s="320" t="s">
        <v>418</v>
      </c>
      <c r="B3076" s="317">
        <f t="shared" ref="B3076:E3076" si="611">SUM(B3067:B3075)</f>
        <v>1892</v>
      </c>
      <c r="C3076" s="316">
        <f t="shared" si="611"/>
        <v>225</v>
      </c>
      <c r="D3076" s="317">
        <f t="shared" si="611"/>
        <v>1965</v>
      </c>
      <c r="E3076" s="318">
        <f t="shared" si="611"/>
        <v>298</v>
      </c>
    </row>
    <row r="3078" spans="1:5" ht="15.6" x14ac:dyDescent="0.3">
      <c r="A3078" s="305">
        <v>45046</v>
      </c>
      <c r="B3078" s="306"/>
      <c r="C3078" s="306"/>
      <c r="D3078" s="306"/>
      <c r="E3078" s="306"/>
    </row>
    <row r="3079" spans="1:5" ht="15.6" x14ac:dyDescent="0.3">
      <c r="A3079" s="307" t="s">
        <v>407</v>
      </c>
      <c r="B3079" s="298" t="s">
        <v>408</v>
      </c>
      <c r="C3079" s="298" t="s">
        <v>409</v>
      </c>
      <c r="D3079" s="298" t="s">
        <v>410</v>
      </c>
      <c r="E3079" s="292" t="s">
        <v>421</v>
      </c>
    </row>
    <row r="3080" spans="1:5" ht="15.6" x14ac:dyDescent="0.3">
      <c r="A3080" s="308" t="s">
        <v>412</v>
      </c>
      <c r="B3080" s="309">
        <v>292</v>
      </c>
      <c r="C3080" s="309">
        <v>0</v>
      </c>
      <c r="D3080" s="309">
        <v>300</v>
      </c>
      <c r="E3080" s="310">
        <f t="shared" ref="E3080:E3081" si="612">(C3080+D3080)-B3080</f>
        <v>8</v>
      </c>
    </row>
    <row r="3081" spans="1:5" ht="15.6" x14ac:dyDescent="0.3">
      <c r="A3081" s="308" t="s">
        <v>413</v>
      </c>
      <c r="B3081" s="309">
        <v>19</v>
      </c>
      <c r="C3081" s="309">
        <v>0</v>
      </c>
      <c r="D3081" s="309">
        <v>19</v>
      </c>
      <c r="E3081" s="310">
        <f t="shared" si="612"/>
        <v>0</v>
      </c>
    </row>
    <row r="3082" spans="1:5" ht="15.6" x14ac:dyDescent="0.3">
      <c r="A3082" s="308" t="s">
        <v>414</v>
      </c>
      <c r="B3082" s="309">
        <v>102</v>
      </c>
      <c r="C3082" s="309">
        <v>0</v>
      </c>
      <c r="D3082" s="309">
        <v>102</v>
      </c>
      <c r="E3082" s="310">
        <v>0</v>
      </c>
    </row>
    <row r="3083" spans="1:5" ht="15.6" x14ac:dyDescent="0.3">
      <c r="A3083" s="308" t="s">
        <v>415</v>
      </c>
      <c r="B3083" s="309">
        <v>259</v>
      </c>
      <c r="C3083" s="309">
        <v>340</v>
      </c>
      <c r="D3083" s="309">
        <v>67</v>
      </c>
      <c r="E3083" s="310">
        <f t="shared" ref="E3083:E3088" si="613">(C3083+D3083)-B3083</f>
        <v>148</v>
      </c>
    </row>
    <row r="3084" spans="1:5" ht="15.6" x14ac:dyDescent="0.3">
      <c r="A3084" s="308" t="s">
        <v>416</v>
      </c>
      <c r="B3084" s="309">
        <v>88</v>
      </c>
      <c r="C3084" s="309">
        <v>0</v>
      </c>
      <c r="D3084" s="309">
        <v>96</v>
      </c>
      <c r="E3084" s="310">
        <f t="shared" si="613"/>
        <v>8</v>
      </c>
    </row>
    <row r="3085" spans="1:5" ht="15.6" x14ac:dyDescent="0.3">
      <c r="A3085" s="311" t="s">
        <v>417</v>
      </c>
      <c r="B3085" s="312">
        <v>370</v>
      </c>
      <c r="C3085" s="312">
        <v>0</v>
      </c>
      <c r="D3085" s="312">
        <v>370</v>
      </c>
      <c r="E3085" s="310">
        <f t="shared" si="613"/>
        <v>0</v>
      </c>
    </row>
    <row r="3086" spans="1:5" ht="15.6" x14ac:dyDescent="0.3">
      <c r="A3086" s="321" t="s">
        <v>419</v>
      </c>
      <c r="B3086" s="314">
        <v>202</v>
      </c>
      <c r="C3086" s="314">
        <v>0</v>
      </c>
      <c r="D3086" s="314">
        <v>202</v>
      </c>
      <c r="E3086" s="310">
        <f t="shared" si="613"/>
        <v>0</v>
      </c>
    </row>
    <row r="3087" spans="1:5" ht="15.6" x14ac:dyDescent="0.3">
      <c r="A3087" s="321" t="s">
        <v>422</v>
      </c>
      <c r="B3087" s="313">
        <v>170</v>
      </c>
      <c r="C3087" s="313">
        <v>0</v>
      </c>
      <c r="D3087" s="313">
        <v>174</v>
      </c>
      <c r="E3087" s="322">
        <f t="shared" si="613"/>
        <v>4</v>
      </c>
    </row>
    <row r="3088" spans="1:5" ht="15.6" x14ac:dyDescent="0.3">
      <c r="A3088" s="321" t="s">
        <v>423</v>
      </c>
      <c r="B3088" s="313">
        <v>562</v>
      </c>
      <c r="C3088" s="313">
        <v>0</v>
      </c>
      <c r="D3088" s="313">
        <v>562</v>
      </c>
      <c r="E3088" s="319">
        <f t="shared" si="613"/>
        <v>0</v>
      </c>
    </row>
    <row r="3089" spans="1:5" ht="15.6" x14ac:dyDescent="0.3">
      <c r="A3089" s="320" t="s">
        <v>418</v>
      </c>
      <c r="B3089" s="317">
        <f t="shared" ref="B3089:E3089" si="614">SUM(B3080:B3088)</f>
        <v>2064</v>
      </c>
      <c r="C3089" s="316">
        <f t="shared" si="614"/>
        <v>340</v>
      </c>
      <c r="D3089" s="317">
        <f t="shared" si="614"/>
        <v>1892</v>
      </c>
      <c r="E3089" s="318">
        <f t="shared" si="614"/>
        <v>168</v>
      </c>
    </row>
    <row r="3091" spans="1:5" ht="15.6" x14ac:dyDescent="0.3">
      <c r="A3091" s="305">
        <v>45047</v>
      </c>
      <c r="B3091" s="306"/>
      <c r="C3091" s="306"/>
      <c r="D3091" s="306"/>
      <c r="E3091" s="306"/>
    </row>
    <row r="3092" spans="1:5" ht="15.6" x14ac:dyDescent="0.3">
      <c r="A3092" s="307" t="s">
        <v>407</v>
      </c>
      <c r="B3092" s="298" t="s">
        <v>408</v>
      </c>
      <c r="C3092" s="298" t="s">
        <v>409</v>
      </c>
      <c r="D3092" s="298" t="s">
        <v>410</v>
      </c>
      <c r="E3092" s="292" t="s">
        <v>421</v>
      </c>
    </row>
    <row r="3093" spans="1:5" ht="15.6" x14ac:dyDescent="0.3">
      <c r="A3093" s="308" t="s">
        <v>412</v>
      </c>
      <c r="B3093" s="309">
        <v>263</v>
      </c>
      <c r="C3093" s="309">
        <v>0</v>
      </c>
      <c r="D3093" s="309">
        <v>292</v>
      </c>
      <c r="E3093" s="310">
        <f t="shared" ref="E3093:E3094" si="615">(C3093+D3093)-B3093</f>
        <v>29</v>
      </c>
    </row>
    <row r="3094" spans="1:5" ht="15.6" x14ac:dyDescent="0.3">
      <c r="A3094" s="308" t="s">
        <v>413</v>
      </c>
      <c r="B3094" s="309">
        <v>19</v>
      </c>
      <c r="C3094" s="309">
        <v>0</v>
      </c>
      <c r="D3094" s="309">
        <v>19</v>
      </c>
      <c r="E3094" s="310">
        <f t="shared" si="615"/>
        <v>0</v>
      </c>
    </row>
    <row r="3095" spans="1:5" ht="15.6" x14ac:dyDescent="0.3">
      <c r="A3095" s="308" t="s">
        <v>414</v>
      </c>
      <c r="B3095" s="309">
        <v>102</v>
      </c>
      <c r="C3095" s="309">
        <v>0</v>
      </c>
      <c r="D3095" s="309">
        <v>102</v>
      </c>
      <c r="E3095" s="310">
        <v>0</v>
      </c>
    </row>
    <row r="3096" spans="1:5" ht="15.6" x14ac:dyDescent="0.3">
      <c r="A3096" s="308" t="s">
        <v>415</v>
      </c>
      <c r="B3096" s="309">
        <v>88</v>
      </c>
      <c r="C3096" s="309">
        <v>0</v>
      </c>
      <c r="D3096" s="309">
        <v>259</v>
      </c>
      <c r="E3096" s="310">
        <f t="shared" ref="E3096:E3101" si="616">(C3096+D3096)-B3096</f>
        <v>171</v>
      </c>
    </row>
    <row r="3097" spans="1:5" ht="15.6" x14ac:dyDescent="0.3">
      <c r="A3097" s="308" t="s">
        <v>416</v>
      </c>
      <c r="B3097" s="309">
        <v>55</v>
      </c>
      <c r="C3097" s="309">
        <v>0</v>
      </c>
      <c r="D3097" s="309">
        <v>88</v>
      </c>
      <c r="E3097" s="310">
        <f t="shared" si="616"/>
        <v>33</v>
      </c>
    </row>
    <row r="3098" spans="1:5" ht="15.6" x14ac:dyDescent="0.3">
      <c r="A3098" s="311" t="s">
        <v>417</v>
      </c>
      <c r="B3098" s="312">
        <v>360</v>
      </c>
      <c r="C3098" s="312">
        <v>0</v>
      </c>
      <c r="D3098" s="312">
        <v>370</v>
      </c>
      <c r="E3098" s="310">
        <f t="shared" si="616"/>
        <v>10</v>
      </c>
    </row>
    <row r="3099" spans="1:5" ht="15.6" x14ac:dyDescent="0.3">
      <c r="A3099" s="321" t="s">
        <v>419</v>
      </c>
      <c r="B3099" s="314">
        <v>135</v>
      </c>
      <c r="C3099" s="314">
        <v>0</v>
      </c>
      <c r="D3099" s="314">
        <v>202</v>
      </c>
      <c r="E3099" s="310">
        <f t="shared" si="616"/>
        <v>67</v>
      </c>
    </row>
    <row r="3100" spans="1:5" ht="15.6" x14ac:dyDescent="0.3">
      <c r="A3100" s="321" t="s">
        <v>422</v>
      </c>
      <c r="B3100" s="313">
        <v>144</v>
      </c>
      <c r="C3100" s="313">
        <v>0</v>
      </c>
      <c r="D3100" s="313">
        <v>170</v>
      </c>
      <c r="E3100" s="322">
        <f t="shared" si="616"/>
        <v>26</v>
      </c>
    </row>
    <row r="3101" spans="1:5" ht="15.6" x14ac:dyDescent="0.3">
      <c r="A3101" s="321" t="s">
        <v>423</v>
      </c>
      <c r="B3101" s="313">
        <v>562</v>
      </c>
      <c r="C3101" s="313">
        <v>0</v>
      </c>
      <c r="D3101" s="313">
        <v>562</v>
      </c>
      <c r="E3101" s="319">
        <f t="shared" si="616"/>
        <v>0</v>
      </c>
    </row>
    <row r="3102" spans="1:5" ht="15.6" x14ac:dyDescent="0.3">
      <c r="A3102" s="320" t="s">
        <v>418</v>
      </c>
      <c r="B3102" s="317">
        <f t="shared" ref="B3102:E3102" si="617">SUM(B3093:B3101)</f>
        <v>1728</v>
      </c>
      <c r="C3102" s="316">
        <f t="shared" si="617"/>
        <v>0</v>
      </c>
      <c r="D3102" s="317">
        <f t="shared" si="617"/>
        <v>2064</v>
      </c>
      <c r="E3102" s="318">
        <f t="shared" si="617"/>
        <v>336</v>
      </c>
    </row>
    <row r="3104" spans="1:5" ht="15.6" x14ac:dyDescent="0.3">
      <c r="A3104" s="305">
        <v>45048</v>
      </c>
      <c r="B3104" s="306"/>
      <c r="C3104" s="306"/>
      <c r="D3104" s="306"/>
      <c r="E3104" s="306"/>
    </row>
    <row r="3105" spans="1:5" ht="15.6" x14ac:dyDescent="0.3">
      <c r="A3105" s="307" t="s">
        <v>407</v>
      </c>
      <c r="B3105" s="298" t="s">
        <v>408</v>
      </c>
      <c r="C3105" s="298" t="s">
        <v>409</v>
      </c>
      <c r="D3105" s="298" t="s">
        <v>410</v>
      </c>
      <c r="E3105" s="292" t="s">
        <v>421</v>
      </c>
    </row>
    <row r="3106" spans="1:5" ht="15.6" x14ac:dyDescent="0.3">
      <c r="A3106" s="308" t="s">
        <v>412</v>
      </c>
      <c r="B3106" s="309">
        <v>256</v>
      </c>
      <c r="C3106" s="309">
        <v>0</v>
      </c>
      <c r="D3106" s="309">
        <v>263</v>
      </c>
      <c r="E3106" s="310">
        <f t="shared" ref="E3106:E3107" si="618">(C3106+D3106)-B3106</f>
        <v>7</v>
      </c>
    </row>
    <row r="3107" spans="1:5" ht="15.6" x14ac:dyDescent="0.3">
      <c r="A3107" s="308" t="s">
        <v>413</v>
      </c>
      <c r="B3107" s="309">
        <v>19</v>
      </c>
      <c r="C3107" s="309">
        <v>0</v>
      </c>
      <c r="D3107" s="309">
        <v>19</v>
      </c>
      <c r="E3107" s="310">
        <f t="shared" si="618"/>
        <v>0</v>
      </c>
    </row>
    <row r="3108" spans="1:5" ht="15.6" x14ac:dyDescent="0.3">
      <c r="A3108" s="308" t="s">
        <v>414</v>
      </c>
      <c r="B3108" s="309">
        <v>102</v>
      </c>
      <c r="C3108" s="309">
        <v>0</v>
      </c>
      <c r="D3108" s="309">
        <v>102</v>
      </c>
      <c r="E3108" s="310">
        <v>0</v>
      </c>
    </row>
    <row r="3109" spans="1:5" ht="15.6" x14ac:dyDescent="0.3">
      <c r="A3109" s="308" t="s">
        <v>415</v>
      </c>
      <c r="B3109" s="309">
        <v>259</v>
      </c>
      <c r="C3109" s="309">
        <v>225</v>
      </c>
      <c r="D3109" s="309">
        <v>88</v>
      </c>
      <c r="E3109" s="310">
        <f t="shared" ref="E3109:E3115" si="619">(C3109+D3109)-B3109</f>
        <v>54</v>
      </c>
    </row>
    <row r="3110" spans="1:5" ht="15.6" x14ac:dyDescent="0.3">
      <c r="A3110" s="308" t="s">
        <v>416</v>
      </c>
      <c r="B3110" s="309">
        <v>127</v>
      </c>
      <c r="C3110" s="309">
        <v>75</v>
      </c>
      <c r="D3110" s="309">
        <v>55</v>
      </c>
      <c r="E3110" s="310">
        <f t="shared" si="619"/>
        <v>3</v>
      </c>
    </row>
    <row r="3111" spans="1:5" ht="15.6" x14ac:dyDescent="0.3">
      <c r="A3111" s="311" t="s">
        <v>417</v>
      </c>
      <c r="B3111" s="312">
        <v>360</v>
      </c>
      <c r="C3111" s="312">
        <v>0</v>
      </c>
      <c r="D3111" s="312">
        <v>360</v>
      </c>
      <c r="E3111" s="310">
        <f t="shared" si="619"/>
        <v>0</v>
      </c>
    </row>
    <row r="3112" spans="1:5" ht="15.6" x14ac:dyDescent="0.3">
      <c r="A3112" s="321" t="s">
        <v>419</v>
      </c>
      <c r="B3112" s="314">
        <v>135</v>
      </c>
      <c r="C3112" s="314">
        <v>0</v>
      </c>
      <c r="D3112" s="314">
        <v>135</v>
      </c>
      <c r="E3112" s="310">
        <f t="shared" si="619"/>
        <v>0</v>
      </c>
    </row>
    <row r="3113" spans="1:5" ht="15.6" x14ac:dyDescent="0.3">
      <c r="A3113" s="321" t="s">
        <v>422</v>
      </c>
      <c r="B3113" s="313">
        <v>140</v>
      </c>
      <c r="C3113" s="313">
        <v>0</v>
      </c>
      <c r="D3113" s="313">
        <v>144</v>
      </c>
      <c r="E3113" s="322">
        <f t="shared" si="619"/>
        <v>4</v>
      </c>
    </row>
    <row r="3114" spans="1:5" ht="15.6" x14ac:dyDescent="0.3">
      <c r="A3114" s="321" t="s">
        <v>423</v>
      </c>
      <c r="B3114" s="313">
        <v>450</v>
      </c>
      <c r="C3114" s="313">
        <v>0</v>
      </c>
      <c r="D3114" s="313">
        <v>562</v>
      </c>
      <c r="E3114" s="319">
        <f t="shared" si="619"/>
        <v>112</v>
      </c>
    </row>
    <row r="3115" spans="1:5" ht="15.6" x14ac:dyDescent="0.3">
      <c r="A3115" s="321" t="s">
        <v>424</v>
      </c>
      <c r="B3115" s="313">
        <v>216</v>
      </c>
      <c r="C3115" s="313">
        <v>0</v>
      </c>
      <c r="D3115" s="313">
        <v>230</v>
      </c>
      <c r="E3115" s="319">
        <f t="shared" si="619"/>
        <v>14</v>
      </c>
    </row>
    <row r="3116" spans="1:5" ht="15.6" x14ac:dyDescent="0.3">
      <c r="A3116" s="320" t="s">
        <v>418</v>
      </c>
      <c r="B3116" s="317">
        <f t="shared" ref="B3116:E3116" si="620">SUM(B3106:B3115)</f>
        <v>2064</v>
      </c>
      <c r="C3116" s="316">
        <f t="shared" si="620"/>
        <v>300</v>
      </c>
      <c r="D3116" s="317">
        <f t="shared" si="620"/>
        <v>1958</v>
      </c>
      <c r="E3116" s="318">
        <f t="shared" si="620"/>
        <v>194</v>
      </c>
    </row>
    <row r="3118" spans="1:5" ht="15.6" x14ac:dyDescent="0.3">
      <c r="A3118" s="305">
        <v>45049</v>
      </c>
      <c r="B3118" s="306"/>
      <c r="C3118" s="306"/>
      <c r="D3118" s="306"/>
      <c r="E3118" s="306"/>
    </row>
    <row r="3119" spans="1:5" ht="15.6" x14ac:dyDescent="0.3">
      <c r="A3119" s="307" t="s">
        <v>407</v>
      </c>
      <c r="B3119" s="298" t="s">
        <v>408</v>
      </c>
      <c r="C3119" s="298" t="s">
        <v>409</v>
      </c>
      <c r="D3119" s="298" t="s">
        <v>410</v>
      </c>
      <c r="E3119" s="292" t="s">
        <v>421</v>
      </c>
    </row>
    <row r="3120" spans="1:5" ht="15.6" x14ac:dyDescent="0.3">
      <c r="A3120" s="308" t="s">
        <v>412</v>
      </c>
      <c r="B3120" s="309">
        <v>163</v>
      </c>
      <c r="C3120" s="309">
        <v>0</v>
      </c>
      <c r="D3120" s="309">
        <v>256</v>
      </c>
      <c r="E3120" s="310">
        <f t="shared" ref="E3120:E3121" si="621">(C3120+D3120)-B3120</f>
        <v>93</v>
      </c>
    </row>
    <row r="3121" spans="1:5" ht="15.6" x14ac:dyDescent="0.3">
      <c r="A3121" s="308" t="s">
        <v>413</v>
      </c>
      <c r="B3121" s="309">
        <v>19</v>
      </c>
      <c r="C3121" s="309">
        <v>0</v>
      </c>
      <c r="D3121" s="309">
        <v>19</v>
      </c>
      <c r="E3121" s="310">
        <f t="shared" si="621"/>
        <v>0</v>
      </c>
    </row>
    <row r="3122" spans="1:5" ht="15.6" x14ac:dyDescent="0.3">
      <c r="A3122" s="308" t="s">
        <v>414</v>
      </c>
      <c r="B3122" s="309">
        <v>102</v>
      </c>
      <c r="C3122" s="309">
        <v>0</v>
      </c>
      <c r="D3122" s="309">
        <v>102</v>
      </c>
      <c r="E3122" s="310">
        <v>0</v>
      </c>
    </row>
    <row r="3123" spans="1:5" ht="15.6" x14ac:dyDescent="0.3">
      <c r="A3123" s="308" t="s">
        <v>415</v>
      </c>
      <c r="B3123" s="309">
        <v>259</v>
      </c>
      <c r="C3123" s="309">
        <v>95</v>
      </c>
      <c r="D3123" s="309">
        <v>259</v>
      </c>
      <c r="E3123" s="310">
        <f t="shared" ref="E3123:E3129" si="622">(C3123+D3123)-B3123</f>
        <v>95</v>
      </c>
    </row>
    <row r="3124" spans="1:5" ht="15.6" x14ac:dyDescent="0.3">
      <c r="A3124" s="308" t="s">
        <v>416</v>
      </c>
      <c r="B3124" s="309">
        <v>127</v>
      </c>
      <c r="C3124" s="309">
        <v>0</v>
      </c>
      <c r="D3124" s="309">
        <v>127</v>
      </c>
      <c r="E3124" s="310">
        <f t="shared" si="622"/>
        <v>0</v>
      </c>
    </row>
    <row r="3125" spans="1:5" ht="15.6" x14ac:dyDescent="0.3">
      <c r="A3125" s="311" t="s">
        <v>417</v>
      </c>
      <c r="B3125" s="312">
        <v>350</v>
      </c>
      <c r="C3125" s="312">
        <v>0</v>
      </c>
      <c r="D3125" s="312">
        <v>360</v>
      </c>
      <c r="E3125" s="310">
        <f t="shared" si="622"/>
        <v>10</v>
      </c>
    </row>
    <row r="3126" spans="1:5" ht="15.6" x14ac:dyDescent="0.3">
      <c r="A3126" s="321" t="s">
        <v>419</v>
      </c>
      <c r="B3126" s="314">
        <v>135</v>
      </c>
      <c r="C3126" s="314">
        <v>0</v>
      </c>
      <c r="D3126" s="314">
        <v>135</v>
      </c>
      <c r="E3126" s="310">
        <f t="shared" si="622"/>
        <v>0</v>
      </c>
    </row>
    <row r="3127" spans="1:5" ht="15.6" x14ac:dyDescent="0.3">
      <c r="A3127" s="321" t="s">
        <v>422</v>
      </c>
      <c r="B3127" s="313">
        <v>576</v>
      </c>
      <c r="C3127" s="313">
        <v>460</v>
      </c>
      <c r="D3127" s="313">
        <v>140</v>
      </c>
      <c r="E3127" s="322">
        <f t="shared" si="622"/>
        <v>24</v>
      </c>
    </row>
    <row r="3128" spans="1:5" ht="15.6" x14ac:dyDescent="0.3">
      <c r="A3128" s="321" t="s">
        <v>423</v>
      </c>
      <c r="B3128" s="313">
        <v>450</v>
      </c>
      <c r="C3128" s="313">
        <v>0</v>
      </c>
      <c r="D3128" s="313">
        <v>450</v>
      </c>
      <c r="E3128" s="319">
        <f t="shared" si="622"/>
        <v>0</v>
      </c>
    </row>
    <row r="3129" spans="1:5" ht="15.6" x14ac:dyDescent="0.3">
      <c r="A3129" s="321" t="s">
        <v>424</v>
      </c>
      <c r="B3129" s="313">
        <v>216</v>
      </c>
      <c r="C3129" s="313">
        <v>0</v>
      </c>
      <c r="D3129" s="313">
        <v>216</v>
      </c>
      <c r="E3129" s="319">
        <f t="shared" si="622"/>
        <v>0</v>
      </c>
    </row>
    <row r="3130" spans="1:5" ht="15.6" x14ac:dyDescent="0.3">
      <c r="A3130" s="320" t="s">
        <v>418</v>
      </c>
      <c r="B3130" s="317">
        <f t="shared" ref="B3130:E3130" si="623">SUM(B3120:B3129)</f>
        <v>2397</v>
      </c>
      <c r="C3130" s="316">
        <f t="shared" si="623"/>
        <v>555</v>
      </c>
      <c r="D3130" s="317">
        <f t="shared" si="623"/>
        <v>2064</v>
      </c>
      <c r="E3130" s="318">
        <f t="shared" si="623"/>
        <v>222</v>
      </c>
    </row>
    <row r="3132" spans="1:5" ht="15.6" x14ac:dyDescent="0.3">
      <c r="A3132" s="305">
        <v>45050</v>
      </c>
      <c r="B3132" s="306"/>
      <c r="C3132" s="306"/>
      <c r="D3132" s="306"/>
      <c r="E3132" s="306"/>
    </row>
    <row r="3133" spans="1:5" ht="15.6" x14ac:dyDescent="0.3">
      <c r="A3133" s="307" t="s">
        <v>407</v>
      </c>
      <c r="B3133" s="298" t="s">
        <v>408</v>
      </c>
      <c r="C3133" s="298" t="s">
        <v>409</v>
      </c>
      <c r="D3133" s="298" t="s">
        <v>410</v>
      </c>
      <c r="E3133" s="292" t="s">
        <v>421</v>
      </c>
    </row>
    <row r="3134" spans="1:5" ht="15.6" x14ac:dyDescent="0.3">
      <c r="A3134" s="308" t="s">
        <v>412</v>
      </c>
      <c r="B3134" s="309">
        <v>350</v>
      </c>
      <c r="C3134" s="309">
        <v>245</v>
      </c>
      <c r="D3134" s="309">
        <v>163</v>
      </c>
      <c r="E3134" s="310">
        <f t="shared" ref="E3134:E3135" si="624">(C3134+D3134)-B3134</f>
        <v>58</v>
      </c>
    </row>
    <row r="3135" spans="1:5" ht="15.6" x14ac:dyDescent="0.3">
      <c r="A3135" s="308" t="s">
        <v>413</v>
      </c>
      <c r="B3135" s="309">
        <v>600</v>
      </c>
      <c r="C3135" s="309">
        <v>550</v>
      </c>
      <c r="D3135" s="309">
        <v>19</v>
      </c>
      <c r="E3135" s="310">
        <f t="shared" si="624"/>
        <v>-31</v>
      </c>
    </row>
    <row r="3136" spans="1:5" ht="15.6" x14ac:dyDescent="0.3">
      <c r="A3136" s="308" t="s">
        <v>414</v>
      </c>
      <c r="B3136" s="309">
        <v>102</v>
      </c>
      <c r="C3136" s="309">
        <v>0</v>
      </c>
      <c r="D3136" s="309">
        <v>102</v>
      </c>
      <c r="E3136" s="310">
        <v>0</v>
      </c>
    </row>
    <row r="3137" spans="1:5" ht="15.6" x14ac:dyDescent="0.3">
      <c r="A3137" s="308" t="s">
        <v>415</v>
      </c>
      <c r="B3137" s="309">
        <v>263</v>
      </c>
      <c r="C3137" s="309">
        <v>50</v>
      </c>
      <c r="D3137" s="309">
        <v>259</v>
      </c>
      <c r="E3137" s="310">
        <f t="shared" ref="E3137:E3143" si="625">(C3137+D3137)-B3137</f>
        <v>46</v>
      </c>
    </row>
    <row r="3138" spans="1:5" ht="15.6" x14ac:dyDescent="0.3">
      <c r="A3138" s="308" t="s">
        <v>416</v>
      </c>
      <c r="B3138" s="309">
        <v>106</v>
      </c>
      <c r="C3138" s="309">
        <v>0</v>
      </c>
      <c r="D3138" s="309">
        <v>127</v>
      </c>
      <c r="E3138" s="310">
        <f t="shared" si="625"/>
        <v>21</v>
      </c>
    </row>
    <row r="3139" spans="1:5" ht="15.6" x14ac:dyDescent="0.3">
      <c r="A3139" s="311" t="s">
        <v>417</v>
      </c>
      <c r="B3139" s="312">
        <v>350</v>
      </c>
      <c r="C3139" s="312">
        <v>0</v>
      </c>
      <c r="D3139" s="312">
        <v>350</v>
      </c>
      <c r="E3139" s="310">
        <f t="shared" si="625"/>
        <v>0</v>
      </c>
    </row>
    <row r="3140" spans="1:5" ht="15.6" x14ac:dyDescent="0.3">
      <c r="A3140" s="321" t="s">
        <v>419</v>
      </c>
      <c r="B3140" s="314">
        <v>135</v>
      </c>
      <c r="C3140" s="314">
        <v>0</v>
      </c>
      <c r="D3140" s="314">
        <v>135</v>
      </c>
      <c r="E3140" s="310">
        <f t="shared" si="625"/>
        <v>0</v>
      </c>
    </row>
    <row r="3141" spans="1:5" ht="15.6" x14ac:dyDescent="0.3">
      <c r="A3141" s="321" t="s">
        <v>422</v>
      </c>
      <c r="B3141" s="313">
        <v>565</v>
      </c>
      <c r="C3141" s="313">
        <v>0</v>
      </c>
      <c r="D3141" s="313">
        <v>576</v>
      </c>
      <c r="E3141" s="322">
        <f t="shared" si="625"/>
        <v>11</v>
      </c>
    </row>
    <row r="3142" spans="1:5" ht="15.6" x14ac:dyDescent="0.3">
      <c r="A3142" s="321" t="s">
        <v>423</v>
      </c>
      <c r="B3142" s="313">
        <v>360</v>
      </c>
      <c r="C3142" s="313">
        <v>0</v>
      </c>
      <c r="D3142" s="313">
        <v>450</v>
      </c>
      <c r="E3142" s="319">
        <f t="shared" si="625"/>
        <v>90</v>
      </c>
    </row>
    <row r="3143" spans="1:5" ht="15.6" x14ac:dyDescent="0.3">
      <c r="A3143" s="321" t="s">
        <v>424</v>
      </c>
      <c r="B3143" s="313">
        <v>216</v>
      </c>
      <c r="C3143" s="313">
        <v>0</v>
      </c>
      <c r="D3143" s="313">
        <v>216</v>
      </c>
      <c r="E3143" s="319">
        <f t="shared" si="625"/>
        <v>0</v>
      </c>
    </row>
    <row r="3144" spans="1:5" ht="15.6" x14ac:dyDescent="0.3">
      <c r="A3144" s="320" t="s">
        <v>418</v>
      </c>
      <c r="B3144" s="317">
        <f t="shared" ref="B3144:E3144" si="626">SUM(B3134:B3143)</f>
        <v>3047</v>
      </c>
      <c r="C3144" s="316">
        <f t="shared" si="626"/>
        <v>845</v>
      </c>
      <c r="D3144" s="317">
        <f t="shared" si="626"/>
        <v>2397</v>
      </c>
      <c r="E3144" s="318">
        <f t="shared" si="626"/>
        <v>195</v>
      </c>
    </row>
    <row r="3146" spans="1:5" ht="15.6" x14ac:dyDescent="0.3">
      <c r="A3146" s="305">
        <v>45051</v>
      </c>
      <c r="B3146" s="306"/>
      <c r="C3146" s="306"/>
      <c r="D3146" s="306"/>
      <c r="E3146" s="306"/>
    </row>
    <row r="3147" spans="1:5" ht="15.6" x14ac:dyDescent="0.3">
      <c r="A3147" s="307" t="s">
        <v>407</v>
      </c>
      <c r="B3147" s="298" t="s">
        <v>408</v>
      </c>
      <c r="C3147" s="298" t="s">
        <v>409</v>
      </c>
      <c r="D3147" s="298" t="s">
        <v>410</v>
      </c>
      <c r="E3147" s="292" t="s">
        <v>421</v>
      </c>
    </row>
    <row r="3148" spans="1:5" ht="15.6" x14ac:dyDescent="0.3">
      <c r="A3148" s="308" t="s">
        <v>412</v>
      </c>
      <c r="B3148" s="309">
        <v>336</v>
      </c>
      <c r="C3148" s="309">
        <v>0</v>
      </c>
      <c r="D3148" s="309">
        <v>350</v>
      </c>
      <c r="E3148" s="310">
        <f t="shared" ref="E3148:E3149" si="627">(C3148+D3148)-B3148</f>
        <v>14</v>
      </c>
    </row>
    <row r="3149" spans="1:5" ht="15.6" x14ac:dyDescent="0.3">
      <c r="A3149" s="308" t="s">
        <v>413</v>
      </c>
      <c r="B3149" s="309">
        <v>600</v>
      </c>
      <c r="C3149" s="309">
        <v>0</v>
      </c>
      <c r="D3149" s="309">
        <v>600</v>
      </c>
      <c r="E3149" s="310">
        <f t="shared" si="627"/>
        <v>0</v>
      </c>
    </row>
    <row r="3150" spans="1:5" ht="15.6" x14ac:dyDescent="0.3">
      <c r="A3150" s="308" t="s">
        <v>414</v>
      </c>
      <c r="B3150" s="309">
        <v>102</v>
      </c>
      <c r="C3150" s="309">
        <v>0</v>
      </c>
      <c r="D3150" s="309">
        <v>102</v>
      </c>
      <c r="E3150" s="310">
        <v>0</v>
      </c>
    </row>
    <row r="3151" spans="1:5" ht="15.6" x14ac:dyDescent="0.3">
      <c r="A3151" s="308" t="s">
        <v>415</v>
      </c>
      <c r="B3151" s="309">
        <v>347</v>
      </c>
      <c r="C3151" s="309">
        <v>65</v>
      </c>
      <c r="D3151" s="309">
        <v>263</v>
      </c>
      <c r="E3151" s="310">
        <f t="shared" ref="E3151:E3157" si="628">(C3151+D3151)-B3151</f>
        <v>-19</v>
      </c>
    </row>
    <row r="3152" spans="1:5" ht="15.6" x14ac:dyDescent="0.3">
      <c r="A3152" s="308" t="s">
        <v>416</v>
      </c>
      <c r="B3152" s="309">
        <v>103</v>
      </c>
      <c r="C3152" s="309">
        <v>0</v>
      </c>
      <c r="D3152" s="309">
        <v>106</v>
      </c>
      <c r="E3152" s="310">
        <f t="shared" si="628"/>
        <v>3</v>
      </c>
    </row>
    <row r="3153" spans="1:5" ht="15.6" x14ac:dyDescent="0.3">
      <c r="A3153" s="311" t="s">
        <v>417</v>
      </c>
      <c r="B3153" s="312">
        <v>350</v>
      </c>
      <c r="C3153" s="312">
        <v>0</v>
      </c>
      <c r="D3153" s="312">
        <v>350</v>
      </c>
      <c r="E3153" s="310">
        <f t="shared" si="628"/>
        <v>0</v>
      </c>
    </row>
    <row r="3154" spans="1:5" ht="15.6" x14ac:dyDescent="0.3">
      <c r="A3154" s="321" t="s">
        <v>419</v>
      </c>
      <c r="B3154" s="314">
        <v>135</v>
      </c>
      <c r="C3154" s="314">
        <v>0</v>
      </c>
      <c r="D3154" s="314">
        <v>135</v>
      </c>
      <c r="E3154" s="310">
        <f t="shared" si="628"/>
        <v>0</v>
      </c>
    </row>
    <row r="3155" spans="1:5" ht="15.6" x14ac:dyDescent="0.3">
      <c r="A3155" s="321" t="s">
        <v>422</v>
      </c>
      <c r="B3155" s="313">
        <v>565</v>
      </c>
      <c r="C3155" s="313">
        <v>0</v>
      </c>
      <c r="D3155" s="313">
        <v>565</v>
      </c>
      <c r="E3155" s="322">
        <f t="shared" si="628"/>
        <v>0</v>
      </c>
    </row>
    <row r="3156" spans="1:5" ht="15.6" x14ac:dyDescent="0.3">
      <c r="A3156" s="321" t="s">
        <v>423</v>
      </c>
      <c r="B3156" s="313">
        <v>360</v>
      </c>
      <c r="C3156" s="313">
        <v>0</v>
      </c>
      <c r="D3156" s="313">
        <v>360</v>
      </c>
      <c r="E3156" s="319">
        <f t="shared" si="628"/>
        <v>0</v>
      </c>
    </row>
    <row r="3157" spans="1:5" ht="15.6" x14ac:dyDescent="0.3">
      <c r="A3157" s="321" t="s">
        <v>424</v>
      </c>
      <c r="B3157" s="313">
        <v>201</v>
      </c>
      <c r="C3157" s="313">
        <v>0</v>
      </c>
      <c r="D3157" s="313">
        <v>216</v>
      </c>
      <c r="E3157" s="319">
        <f t="shared" si="628"/>
        <v>15</v>
      </c>
    </row>
    <row r="3158" spans="1:5" ht="15.6" x14ac:dyDescent="0.3">
      <c r="A3158" s="320" t="s">
        <v>418</v>
      </c>
      <c r="B3158" s="317">
        <f t="shared" ref="B3158:E3158" si="629">SUM(B3148:B3157)</f>
        <v>3099</v>
      </c>
      <c r="C3158" s="316">
        <f t="shared" si="629"/>
        <v>65</v>
      </c>
      <c r="D3158" s="317">
        <f t="shared" si="629"/>
        <v>3047</v>
      </c>
      <c r="E3158" s="318">
        <f t="shared" si="629"/>
        <v>13</v>
      </c>
    </row>
    <row r="3160" spans="1:5" ht="15.6" x14ac:dyDescent="0.3">
      <c r="A3160" s="305">
        <v>45052</v>
      </c>
      <c r="B3160" s="306"/>
      <c r="C3160" s="306"/>
      <c r="D3160" s="306"/>
      <c r="E3160" s="306"/>
    </row>
    <row r="3161" spans="1:5" ht="15.6" x14ac:dyDescent="0.3">
      <c r="A3161" s="307" t="s">
        <v>407</v>
      </c>
      <c r="B3161" s="298" t="s">
        <v>408</v>
      </c>
      <c r="C3161" s="298" t="s">
        <v>409</v>
      </c>
      <c r="D3161" s="298" t="s">
        <v>410</v>
      </c>
      <c r="E3161" s="292" t="s">
        <v>421</v>
      </c>
    </row>
    <row r="3162" spans="1:5" ht="15.6" x14ac:dyDescent="0.3">
      <c r="A3162" s="308" t="s">
        <v>412</v>
      </c>
      <c r="B3162" s="309">
        <v>336</v>
      </c>
      <c r="C3162" s="309">
        <v>0</v>
      </c>
      <c r="D3162" s="309">
        <v>336</v>
      </c>
      <c r="E3162" s="310">
        <f t="shared" ref="E3162:E3163" si="630">(C3162+D3162)-B3162</f>
        <v>0</v>
      </c>
    </row>
    <row r="3163" spans="1:5" ht="15.6" x14ac:dyDescent="0.3">
      <c r="A3163" s="308" t="s">
        <v>413</v>
      </c>
      <c r="B3163" s="309">
        <v>600</v>
      </c>
      <c r="C3163" s="309">
        <v>0</v>
      </c>
      <c r="D3163" s="309">
        <v>600</v>
      </c>
      <c r="E3163" s="310">
        <f t="shared" si="630"/>
        <v>0</v>
      </c>
    </row>
    <row r="3164" spans="1:5" ht="15.6" x14ac:dyDescent="0.3">
      <c r="A3164" s="308" t="s">
        <v>414</v>
      </c>
      <c r="B3164" s="309">
        <v>102</v>
      </c>
      <c r="C3164" s="309">
        <v>0</v>
      </c>
      <c r="D3164" s="309">
        <v>102</v>
      </c>
      <c r="E3164" s="310">
        <v>0</v>
      </c>
    </row>
    <row r="3165" spans="1:5" ht="15.6" x14ac:dyDescent="0.3">
      <c r="A3165" s="308" t="s">
        <v>415</v>
      </c>
      <c r="B3165" s="309">
        <v>217</v>
      </c>
      <c r="C3165" s="309">
        <v>0</v>
      </c>
      <c r="D3165" s="309">
        <v>347</v>
      </c>
      <c r="E3165" s="310">
        <f t="shared" ref="E3165:E3171" si="631">(C3165+D3165)-B3165</f>
        <v>130</v>
      </c>
    </row>
    <row r="3166" spans="1:5" ht="15.6" x14ac:dyDescent="0.3">
      <c r="A3166" s="308" t="s">
        <v>416</v>
      </c>
      <c r="B3166" s="309">
        <v>103</v>
      </c>
      <c r="C3166" s="309">
        <v>0</v>
      </c>
      <c r="D3166" s="309">
        <v>103</v>
      </c>
      <c r="E3166" s="310">
        <f t="shared" si="631"/>
        <v>0</v>
      </c>
    </row>
    <row r="3167" spans="1:5" ht="15.6" x14ac:dyDescent="0.3">
      <c r="A3167" s="311" t="s">
        <v>417</v>
      </c>
      <c r="B3167" s="312">
        <v>350</v>
      </c>
      <c r="C3167" s="312">
        <v>0</v>
      </c>
      <c r="D3167" s="312">
        <v>350</v>
      </c>
      <c r="E3167" s="310">
        <f t="shared" si="631"/>
        <v>0</v>
      </c>
    </row>
    <row r="3168" spans="1:5" ht="15.6" x14ac:dyDescent="0.3">
      <c r="A3168" s="321" t="s">
        <v>419</v>
      </c>
      <c r="B3168" s="314">
        <v>135</v>
      </c>
      <c r="C3168" s="314">
        <v>0</v>
      </c>
      <c r="D3168" s="314">
        <v>135</v>
      </c>
      <c r="E3168" s="310">
        <f t="shared" si="631"/>
        <v>0</v>
      </c>
    </row>
    <row r="3169" spans="1:5" ht="15.6" x14ac:dyDescent="0.3">
      <c r="A3169" s="321" t="s">
        <v>422</v>
      </c>
      <c r="B3169" s="313">
        <v>550</v>
      </c>
      <c r="C3169" s="313">
        <v>0</v>
      </c>
      <c r="D3169" s="313">
        <v>565</v>
      </c>
      <c r="E3169" s="322">
        <f t="shared" si="631"/>
        <v>15</v>
      </c>
    </row>
    <row r="3170" spans="1:5" ht="15.6" x14ac:dyDescent="0.3">
      <c r="A3170" s="321" t="s">
        <v>423</v>
      </c>
      <c r="B3170" s="313">
        <v>360</v>
      </c>
      <c r="C3170" s="313">
        <v>0</v>
      </c>
      <c r="D3170" s="313">
        <v>360</v>
      </c>
      <c r="E3170" s="319">
        <f t="shared" si="631"/>
        <v>0</v>
      </c>
    </row>
    <row r="3171" spans="1:5" ht="15.6" x14ac:dyDescent="0.3">
      <c r="A3171" s="321" t="s">
        <v>424</v>
      </c>
      <c r="B3171" s="313">
        <v>187</v>
      </c>
      <c r="C3171" s="313">
        <v>0</v>
      </c>
      <c r="D3171" s="313">
        <v>201</v>
      </c>
      <c r="E3171" s="319">
        <f t="shared" si="631"/>
        <v>14</v>
      </c>
    </row>
    <row r="3172" spans="1:5" ht="15.6" x14ac:dyDescent="0.3">
      <c r="A3172" s="320" t="s">
        <v>418</v>
      </c>
      <c r="B3172" s="317">
        <f t="shared" ref="B3172:E3172" si="632">SUM(B3162:B3171)</f>
        <v>2940</v>
      </c>
      <c r="C3172" s="316">
        <f t="shared" si="632"/>
        <v>0</v>
      </c>
      <c r="D3172" s="317">
        <f t="shared" si="632"/>
        <v>3099</v>
      </c>
      <c r="E3172" s="318">
        <f t="shared" si="632"/>
        <v>159</v>
      </c>
    </row>
    <row r="3174" spans="1:5" ht="15.6" x14ac:dyDescent="0.3">
      <c r="A3174" s="305">
        <v>45053</v>
      </c>
      <c r="B3174" s="306"/>
      <c r="C3174" s="306"/>
      <c r="D3174" s="306"/>
      <c r="E3174" s="306"/>
    </row>
    <row r="3175" spans="1:5" ht="15.6" x14ac:dyDescent="0.3">
      <c r="A3175" s="307" t="s">
        <v>407</v>
      </c>
      <c r="B3175" s="298" t="s">
        <v>408</v>
      </c>
      <c r="C3175" s="298" t="s">
        <v>409</v>
      </c>
      <c r="D3175" s="298" t="s">
        <v>410</v>
      </c>
      <c r="E3175" s="292" t="s">
        <v>421</v>
      </c>
    </row>
    <row r="3176" spans="1:5" ht="15.6" x14ac:dyDescent="0.3">
      <c r="A3176" s="308" t="s">
        <v>412</v>
      </c>
      <c r="B3176" s="309">
        <v>325</v>
      </c>
      <c r="C3176" s="309">
        <v>0</v>
      </c>
      <c r="D3176" s="309">
        <v>336</v>
      </c>
      <c r="E3176" s="310">
        <f t="shared" ref="E3176:E3177" si="633">(C3176+D3176)-B3176</f>
        <v>11</v>
      </c>
    </row>
    <row r="3177" spans="1:5" ht="15.6" x14ac:dyDescent="0.3">
      <c r="A3177" s="308" t="s">
        <v>413</v>
      </c>
      <c r="B3177" s="309">
        <v>600</v>
      </c>
      <c r="C3177" s="309">
        <v>0</v>
      </c>
      <c r="D3177" s="309">
        <v>600</v>
      </c>
      <c r="E3177" s="310">
        <f t="shared" si="633"/>
        <v>0</v>
      </c>
    </row>
    <row r="3178" spans="1:5" ht="15.6" x14ac:dyDescent="0.3">
      <c r="A3178" s="308" t="s">
        <v>414</v>
      </c>
      <c r="B3178" s="309">
        <v>102</v>
      </c>
      <c r="C3178" s="309">
        <v>0</v>
      </c>
      <c r="D3178" s="309">
        <v>102</v>
      </c>
      <c r="E3178" s="310">
        <v>0</v>
      </c>
    </row>
    <row r="3179" spans="1:5" ht="15.6" x14ac:dyDescent="0.3">
      <c r="A3179" s="308" t="s">
        <v>415</v>
      </c>
      <c r="B3179" s="309">
        <v>126</v>
      </c>
      <c r="C3179" s="309">
        <v>100</v>
      </c>
      <c r="D3179" s="309">
        <v>217</v>
      </c>
      <c r="E3179" s="310">
        <f t="shared" ref="E3179:E3185" si="634">(C3179+D3179)-B3179</f>
        <v>191</v>
      </c>
    </row>
    <row r="3180" spans="1:5" ht="15.6" x14ac:dyDescent="0.3">
      <c r="A3180" s="308" t="s">
        <v>416</v>
      </c>
      <c r="B3180" s="309">
        <v>99</v>
      </c>
      <c r="C3180" s="309">
        <v>0</v>
      </c>
      <c r="D3180" s="309">
        <v>103</v>
      </c>
      <c r="E3180" s="310">
        <f t="shared" si="634"/>
        <v>4</v>
      </c>
    </row>
    <row r="3181" spans="1:5" ht="15.6" x14ac:dyDescent="0.3">
      <c r="A3181" s="311" t="s">
        <v>417</v>
      </c>
      <c r="B3181" s="312">
        <v>320</v>
      </c>
      <c r="C3181" s="312">
        <v>0</v>
      </c>
      <c r="D3181" s="312">
        <v>350</v>
      </c>
      <c r="E3181" s="310">
        <f t="shared" si="634"/>
        <v>30</v>
      </c>
    </row>
    <row r="3182" spans="1:5" ht="15.6" x14ac:dyDescent="0.3">
      <c r="A3182" s="321" t="s">
        <v>419</v>
      </c>
      <c r="B3182" s="314">
        <v>110</v>
      </c>
      <c r="C3182" s="314">
        <v>0</v>
      </c>
      <c r="D3182" s="314">
        <v>135</v>
      </c>
      <c r="E3182" s="310">
        <f t="shared" si="634"/>
        <v>25</v>
      </c>
    </row>
    <row r="3183" spans="1:5" ht="15.6" x14ac:dyDescent="0.3">
      <c r="A3183" s="321" t="s">
        <v>422</v>
      </c>
      <c r="B3183" s="313">
        <v>513</v>
      </c>
      <c r="C3183" s="313">
        <v>0</v>
      </c>
      <c r="D3183" s="313">
        <v>550</v>
      </c>
      <c r="E3183" s="322">
        <f t="shared" si="634"/>
        <v>37</v>
      </c>
    </row>
    <row r="3184" spans="1:5" ht="15.6" x14ac:dyDescent="0.3">
      <c r="A3184" s="321" t="s">
        <v>423</v>
      </c>
      <c r="B3184" s="313">
        <v>360</v>
      </c>
      <c r="C3184" s="313">
        <v>0</v>
      </c>
      <c r="D3184" s="313">
        <v>360</v>
      </c>
      <c r="E3184" s="322">
        <f t="shared" si="634"/>
        <v>0</v>
      </c>
    </row>
    <row r="3185" spans="1:5" ht="15.6" x14ac:dyDescent="0.3">
      <c r="A3185" s="323" t="s">
        <v>424</v>
      </c>
      <c r="B3185" s="324">
        <v>187</v>
      </c>
      <c r="C3185" s="324">
        <v>0</v>
      </c>
      <c r="D3185" s="324">
        <v>187</v>
      </c>
      <c r="E3185" s="325">
        <f t="shared" si="634"/>
        <v>0</v>
      </c>
    </row>
    <row r="3186" spans="1:5" ht="15.6" x14ac:dyDescent="0.3">
      <c r="A3186" s="320" t="s">
        <v>418</v>
      </c>
      <c r="B3186" s="317">
        <f t="shared" ref="B3186:E3186" si="635">SUM(B3176:B3185)</f>
        <v>2742</v>
      </c>
      <c r="C3186" s="316">
        <f t="shared" si="635"/>
        <v>100</v>
      </c>
      <c r="D3186" s="317">
        <f t="shared" si="635"/>
        <v>2940</v>
      </c>
      <c r="E3186" s="318">
        <f t="shared" si="635"/>
        <v>298</v>
      </c>
    </row>
    <row r="3188" spans="1:5" ht="15.6" x14ac:dyDescent="0.3">
      <c r="A3188" s="305">
        <v>45054</v>
      </c>
      <c r="B3188" s="306"/>
      <c r="C3188" s="306"/>
      <c r="D3188" s="306"/>
      <c r="E3188" s="306"/>
    </row>
    <row r="3189" spans="1:5" ht="15.6" x14ac:dyDescent="0.3">
      <c r="A3189" s="307" t="s">
        <v>407</v>
      </c>
      <c r="B3189" s="298" t="s">
        <v>408</v>
      </c>
      <c r="C3189" s="298" t="s">
        <v>409</v>
      </c>
      <c r="D3189" s="298" t="s">
        <v>410</v>
      </c>
      <c r="E3189" s="292" t="s">
        <v>421</v>
      </c>
    </row>
    <row r="3190" spans="1:5" ht="15.6" x14ac:dyDescent="0.3">
      <c r="A3190" s="308" t="s">
        <v>412</v>
      </c>
      <c r="B3190" s="309">
        <v>263</v>
      </c>
      <c r="C3190" s="309">
        <v>0</v>
      </c>
      <c r="D3190" s="309">
        <v>325</v>
      </c>
      <c r="E3190" s="310">
        <f t="shared" ref="E3190:E3191" si="636">(C3190+D3190)-B3190</f>
        <v>62</v>
      </c>
    </row>
    <row r="3191" spans="1:5" ht="15.6" x14ac:dyDescent="0.3">
      <c r="A3191" s="308" t="s">
        <v>413</v>
      </c>
      <c r="B3191" s="309">
        <v>600</v>
      </c>
      <c r="C3191" s="309">
        <v>0</v>
      </c>
      <c r="D3191" s="309">
        <v>600</v>
      </c>
      <c r="E3191" s="310">
        <f t="shared" si="636"/>
        <v>0</v>
      </c>
    </row>
    <row r="3192" spans="1:5" ht="15.6" x14ac:dyDescent="0.3">
      <c r="A3192" s="308" t="s">
        <v>414</v>
      </c>
      <c r="B3192" s="309">
        <v>102</v>
      </c>
      <c r="C3192" s="309">
        <v>0</v>
      </c>
      <c r="D3192" s="309">
        <v>102</v>
      </c>
      <c r="E3192" s="310">
        <v>0</v>
      </c>
    </row>
    <row r="3193" spans="1:5" ht="15.6" x14ac:dyDescent="0.3">
      <c r="A3193" s="308" t="s">
        <v>415</v>
      </c>
      <c r="B3193" s="309">
        <v>266</v>
      </c>
      <c r="C3193" s="309">
        <v>160</v>
      </c>
      <c r="D3193" s="309">
        <v>126</v>
      </c>
      <c r="E3193" s="310">
        <f t="shared" ref="E3193:E3199" si="637">(C3193+D3193)-B3193</f>
        <v>20</v>
      </c>
    </row>
    <row r="3194" spans="1:5" ht="15.6" x14ac:dyDescent="0.3">
      <c r="A3194" s="308" t="s">
        <v>416</v>
      </c>
      <c r="B3194" s="309">
        <v>92</v>
      </c>
      <c r="C3194" s="309">
        <v>0</v>
      </c>
      <c r="D3194" s="309">
        <v>99</v>
      </c>
      <c r="E3194" s="310">
        <f t="shared" si="637"/>
        <v>7</v>
      </c>
    </row>
    <row r="3195" spans="1:5" ht="15.6" x14ac:dyDescent="0.3">
      <c r="A3195" s="311" t="s">
        <v>417</v>
      </c>
      <c r="B3195" s="312">
        <v>200</v>
      </c>
      <c r="C3195" s="312">
        <v>0</v>
      </c>
      <c r="D3195" s="312">
        <v>320</v>
      </c>
      <c r="E3195" s="310">
        <f t="shared" si="637"/>
        <v>120</v>
      </c>
    </row>
    <row r="3196" spans="1:5" ht="15.6" x14ac:dyDescent="0.3">
      <c r="A3196" s="321" t="s">
        <v>419</v>
      </c>
      <c r="B3196" s="314">
        <v>268</v>
      </c>
      <c r="C3196" s="314">
        <v>400</v>
      </c>
      <c r="D3196" s="314">
        <v>110</v>
      </c>
      <c r="E3196" s="310">
        <f t="shared" si="637"/>
        <v>242</v>
      </c>
    </row>
    <row r="3197" spans="1:5" ht="15.6" x14ac:dyDescent="0.3">
      <c r="A3197" s="321" t="s">
        <v>422</v>
      </c>
      <c r="B3197" s="313">
        <v>505</v>
      </c>
      <c r="C3197" s="313">
        <v>0</v>
      </c>
      <c r="D3197" s="313">
        <v>513</v>
      </c>
      <c r="E3197" s="322">
        <f t="shared" si="637"/>
        <v>8</v>
      </c>
    </row>
    <row r="3198" spans="1:5" ht="15.6" x14ac:dyDescent="0.3">
      <c r="A3198" s="321" t="s">
        <v>423</v>
      </c>
      <c r="B3198" s="313">
        <v>270</v>
      </c>
      <c r="C3198" s="313">
        <v>0</v>
      </c>
      <c r="D3198" s="313">
        <v>360</v>
      </c>
      <c r="E3198" s="322">
        <f t="shared" si="637"/>
        <v>90</v>
      </c>
    </row>
    <row r="3199" spans="1:5" ht="15.6" x14ac:dyDescent="0.3">
      <c r="A3199" s="323" t="s">
        <v>424</v>
      </c>
      <c r="B3199" s="324">
        <v>187</v>
      </c>
      <c r="C3199" s="324">
        <v>0</v>
      </c>
      <c r="D3199" s="324">
        <v>187</v>
      </c>
      <c r="E3199" s="325">
        <f t="shared" si="637"/>
        <v>0</v>
      </c>
    </row>
    <row r="3200" spans="1:5" ht="15.6" x14ac:dyDescent="0.3">
      <c r="A3200" s="320" t="s">
        <v>418</v>
      </c>
      <c r="B3200" s="317">
        <f t="shared" ref="B3200:E3200" si="638">SUM(B3190:B3199)</f>
        <v>2753</v>
      </c>
      <c r="C3200" s="316">
        <f t="shared" si="638"/>
        <v>560</v>
      </c>
      <c r="D3200" s="317">
        <f t="shared" si="638"/>
        <v>2742</v>
      </c>
      <c r="E3200" s="318">
        <f t="shared" si="638"/>
        <v>549</v>
      </c>
    </row>
    <row r="3202" spans="1:5" ht="15.6" x14ac:dyDescent="0.3">
      <c r="A3202" s="305">
        <v>45055</v>
      </c>
      <c r="B3202" s="306"/>
      <c r="C3202" s="306"/>
      <c r="D3202" s="306"/>
      <c r="E3202" s="306"/>
    </row>
    <row r="3203" spans="1:5" ht="15.6" x14ac:dyDescent="0.3">
      <c r="A3203" s="307" t="s">
        <v>407</v>
      </c>
      <c r="B3203" s="298" t="s">
        <v>408</v>
      </c>
      <c r="C3203" s="298" t="s">
        <v>409</v>
      </c>
      <c r="D3203" s="298" t="s">
        <v>410</v>
      </c>
      <c r="E3203" s="292" t="s">
        <v>421</v>
      </c>
    </row>
    <row r="3204" spans="1:5" ht="15.6" x14ac:dyDescent="0.3">
      <c r="A3204" s="308" t="s">
        <v>412</v>
      </c>
      <c r="B3204" s="309">
        <v>221</v>
      </c>
      <c r="C3204" s="309">
        <v>0</v>
      </c>
      <c r="D3204" s="309">
        <v>263</v>
      </c>
      <c r="E3204" s="310">
        <f t="shared" ref="E3204:E3205" si="639">(C3204+D3204)-B3204</f>
        <v>42</v>
      </c>
    </row>
    <row r="3205" spans="1:5" ht="15.6" x14ac:dyDescent="0.3">
      <c r="A3205" s="308" t="s">
        <v>413</v>
      </c>
      <c r="B3205" s="309">
        <v>600</v>
      </c>
      <c r="C3205" s="309">
        <v>0</v>
      </c>
      <c r="D3205" s="309">
        <v>600</v>
      </c>
      <c r="E3205" s="310">
        <f t="shared" si="639"/>
        <v>0</v>
      </c>
    </row>
    <row r="3206" spans="1:5" ht="15.6" x14ac:dyDescent="0.3">
      <c r="A3206" s="308" t="s">
        <v>414</v>
      </c>
      <c r="B3206" s="309">
        <v>102</v>
      </c>
      <c r="C3206" s="309">
        <v>0</v>
      </c>
      <c r="D3206" s="309">
        <v>102</v>
      </c>
      <c r="E3206" s="310">
        <v>0</v>
      </c>
    </row>
    <row r="3207" spans="1:5" ht="15.6" x14ac:dyDescent="0.3">
      <c r="A3207" s="308" t="s">
        <v>415</v>
      </c>
      <c r="B3207" s="309">
        <v>259</v>
      </c>
      <c r="C3207" s="309">
        <v>100</v>
      </c>
      <c r="D3207" s="309">
        <v>266</v>
      </c>
      <c r="E3207" s="310">
        <f t="shared" ref="E3207:E3213" si="640">(C3207+D3207)-B3207</f>
        <v>107</v>
      </c>
    </row>
    <row r="3208" spans="1:5" ht="15.6" x14ac:dyDescent="0.3">
      <c r="A3208" s="308" t="s">
        <v>416</v>
      </c>
      <c r="B3208" s="309">
        <v>76</v>
      </c>
      <c r="C3208" s="309">
        <v>0</v>
      </c>
      <c r="D3208" s="309">
        <v>92</v>
      </c>
      <c r="E3208" s="310">
        <f t="shared" si="640"/>
        <v>16</v>
      </c>
    </row>
    <row r="3209" spans="1:5" ht="15.6" x14ac:dyDescent="0.3">
      <c r="A3209" s="311" t="s">
        <v>417</v>
      </c>
      <c r="B3209" s="312">
        <v>470</v>
      </c>
      <c r="C3209" s="312">
        <v>270</v>
      </c>
      <c r="D3209" s="312">
        <v>200</v>
      </c>
      <c r="E3209" s="310">
        <f t="shared" si="640"/>
        <v>0</v>
      </c>
    </row>
    <row r="3210" spans="1:5" ht="15.6" x14ac:dyDescent="0.3">
      <c r="A3210" s="321" t="s">
        <v>419</v>
      </c>
      <c r="B3210" s="314">
        <v>228</v>
      </c>
      <c r="C3210" s="314">
        <v>0</v>
      </c>
      <c r="D3210" s="314">
        <v>268</v>
      </c>
      <c r="E3210" s="310">
        <f t="shared" si="640"/>
        <v>40</v>
      </c>
    </row>
    <row r="3211" spans="1:5" ht="15.6" x14ac:dyDescent="0.3">
      <c r="A3211" s="321" t="s">
        <v>422</v>
      </c>
      <c r="B3211" s="313">
        <v>475</v>
      </c>
      <c r="C3211" s="313">
        <v>0</v>
      </c>
      <c r="D3211" s="313">
        <v>505</v>
      </c>
      <c r="E3211" s="322">
        <f t="shared" si="640"/>
        <v>30</v>
      </c>
    </row>
    <row r="3212" spans="1:5" ht="15.6" x14ac:dyDescent="0.3">
      <c r="A3212" s="321" t="s">
        <v>423</v>
      </c>
      <c r="B3212" s="313">
        <v>180</v>
      </c>
      <c r="C3212" s="313">
        <v>0</v>
      </c>
      <c r="D3212" s="313">
        <v>270</v>
      </c>
      <c r="E3212" s="322">
        <f t="shared" si="640"/>
        <v>90</v>
      </c>
    </row>
    <row r="3213" spans="1:5" ht="15.6" x14ac:dyDescent="0.3">
      <c r="A3213" s="323" t="s">
        <v>424</v>
      </c>
      <c r="B3213" s="324">
        <v>187</v>
      </c>
      <c r="C3213" s="324">
        <v>0</v>
      </c>
      <c r="D3213" s="324">
        <v>187</v>
      </c>
      <c r="E3213" s="325">
        <f t="shared" si="640"/>
        <v>0</v>
      </c>
    </row>
    <row r="3214" spans="1:5" ht="15.6" x14ac:dyDescent="0.3">
      <c r="A3214" s="320" t="s">
        <v>418</v>
      </c>
      <c r="B3214" s="317">
        <f t="shared" ref="B3214:E3214" si="641">SUM(B3204:B3213)</f>
        <v>2798</v>
      </c>
      <c r="C3214" s="316">
        <f t="shared" si="641"/>
        <v>370</v>
      </c>
      <c r="D3214" s="317">
        <f t="shared" si="641"/>
        <v>2753</v>
      </c>
      <c r="E3214" s="318">
        <f t="shared" si="641"/>
        <v>325</v>
      </c>
    </row>
    <row r="3216" spans="1:5" ht="15.6" x14ac:dyDescent="0.3">
      <c r="A3216" s="305">
        <v>45056</v>
      </c>
      <c r="B3216" s="306"/>
      <c r="C3216" s="306"/>
      <c r="D3216" s="306"/>
      <c r="E3216" s="306"/>
    </row>
    <row r="3217" spans="1:5" ht="15.6" x14ac:dyDescent="0.3">
      <c r="A3217" s="307" t="s">
        <v>407</v>
      </c>
      <c r="B3217" s="298" t="s">
        <v>408</v>
      </c>
      <c r="C3217" s="298" t="s">
        <v>409</v>
      </c>
      <c r="D3217" s="298" t="s">
        <v>410</v>
      </c>
      <c r="E3217" s="292" t="s">
        <v>421</v>
      </c>
    </row>
    <row r="3218" spans="1:5" ht="15.6" x14ac:dyDescent="0.3">
      <c r="A3218" s="308" t="s">
        <v>412</v>
      </c>
      <c r="B3218" s="309">
        <v>192</v>
      </c>
      <c r="C3218" s="309">
        <v>0</v>
      </c>
      <c r="D3218" s="309">
        <v>221</v>
      </c>
      <c r="E3218" s="310">
        <f t="shared" ref="E3218:E3219" si="642">(C3218+D3218)-B3218</f>
        <v>29</v>
      </c>
    </row>
    <row r="3219" spans="1:5" ht="15.6" x14ac:dyDescent="0.3">
      <c r="A3219" s="308" t="s">
        <v>413</v>
      </c>
      <c r="B3219" s="309">
        <v>600</v>
      </c>
      <c r="C3219" s="309">
        <v>0</v>
      </c>
      <c r="D3219" s="309">
        <v>600</v>
      </c>
      <c r="E3219" s="310">
        <f t="shared" si="642"/>
        <v>0</v>
      </c>
    </row>
    <row r="3220" spans="1:5" ht="15.6" x14ac:dyDescent="0.3">
      <c r="A3220" s="308" t="s">
        <v>414</v>
      </c>
      <c r="B3220" s="309">
        <v>102</v>
      </c>
      <c r="C3220" s="309">
        <v>0</v>
      </c>
      <c r="D3220" s="309">
        <v>102</v>
      </c>
      <c r="E3220" s="310">
        <v>0</v>
      </c>
    </row>
    <row r="3221" spans="1:5" ht="15.6" x14ac:dyDescent="0.3">
      <c r="A3221" s="308" t="s">
        <v>415</v>
      </c>
      <c r="B3221" s="309">
        <v>217</v>
      </c>
      <c r="C3221" s="309">
        <v>100</v>
      </c>
      <c r="D3221" s="309">
        <v>259</v>
      </c>
      <c r="E3221" s="310">
        <f t="shared" ref="E3221:E3227" si="643">(C3221+D3221)-B3221</f>
        <v>142</v>
      </c>
    </row>
    <row r="3222" spans="1:5" ht="15.6" x14ac:dyDescent="0.3">
      <c r="A3222" s="308" t="s">
        <v>416</v>
      </c>
      <c r="B3222" s="309">
        <v>71</v>
      </c>
      <c r="C3222" s="309">
        <v>0</v>
      </c>
      <c r="D3222" s="309">
        <v>76</v>
      </c>
      <c r="E3222" s="310">
        <f t="shared" si="643"/>
        <v>5</v>
      </c>
    </row>
    <row r="3223" spans="1:5" ht="15.6" x14ac:dyDescent="0.3">
      <c r="A3223" s="311" t="s">
        <v>417</v>
      </c>
      <c r="B3223" s="312">
        <v>430</v>
      </c>
      <c r="C3223" s="312">
        <v>0</v>
      </c>
      <c r="D3223" s="312">
        <v>470</v>
      </c>
      <c r="E3223" s="310">
        <f t="shared" si="643"/>
        <v>40</v>
      </c>
    </row>
    <row r="3224" spans="1:5" ht="15.6" x14ac:dyDescent="0.3">
      <c r="A3224" s="321" t="s">
        <v>419</v>
      </c>
      <c r="B3224" s="314">
        <v>213</v>
      </c>
      <c r="C3224" s="314">
        <v>0</v>
      </c>
      <c r="D3224" s="314">
        <v>228</v>
      </c>
      <c r="E3224" s="310">
        <f t="shared" si="643"/>
        <v>15</v>
      </c>
    </row>
    <row r="3225" spans="1:5" ht="15.6" x14ac:dyDescent="0.3">
      <c r="A3225" s="321" t="s">
        <v>422</v>
      </c>
      <c r="B3225" s="313">
        <v>430</v>
      </c>
      <c r="C3225" s="313">
        <v>0</v>
      </c>
      <c r="D3225" s="313">
        <v>475</v>
      </c>
      <c r="E3225" s="322">
        <f t="shared" si="643"/>
        <v>45</v>
      </c>
    </row>
    <row r="3226" spans="1:5" ht="15.6" x14ac:dyDescent="0.3">
      <c r="A3226" s="321" t="s">
        <v>423</v>
      </c>
      <c r="B3226" s="313">
        <v>180</v>
      </c>
      <c r="C3226" s="313">
        <v>0</v>
      </c>
      <c r="D3226" s="313">
        <v>180</v>
      </c>
      <c r="E3226" s="322">
        <f t="shared" si="643"/>
        <v>0</v>
      </c>
    </row>
    <row r="3227" spans="1:5" ht="15.6" x14ac:dyDescent="0.3">
      <c r="A3227" s="323" t="s">
        <v>424</v>
      </c>
      <c r="B3227" s="324">
        <v>187</v>
      </c>
      <c r="C3227" s="324">
        <v>0</v>
      </c>
      <c r="D3227" s="324">
        <v>187</v>
      </c>
      <c r="E3227" s="325">
        <f t="shared" si="643"/>
        <v>0</v>
      </c>
    </row>
    <row r="3228" spans="1:5" ht="15.6" x14ac:dyDescent="0.3">
      <c r="A3228" s="320" t="s">
        <v>418</v>
      </c>
      <c r="B3228" s="317">
        <f t="shared" ref="B3228:E3228" si="644">SUM(B3218:B3227)</f>
        <v>2622</v>
      </c>
      <c r="C3228" s="316">
        <f t="shared" si="644"/>
        <v>100</v>
      </c>
      <c r="D3228" s="317">
        <f t="shared" si="644"/>
        <v>2798</v>
      </c>
      <c r="E3228" s="318">
        <f t="shared" si="644"/>
        <v>276</v>
      </c>
    </row>
    <row r="3230" spans="1:5" ht="15.6" x14ac:dyDescent="0.3">
      <c r="A3230" s="305">
        <v>45057</v>
      </c>
      <c r="B3230" s="306"/>
      <c r="C3230" s="306"/>
      <c r="D3230" s="306"/>
      <c r="E3230" s="306"/>
    </row>
    <row r="3231" spans="1:5" ht="15.6" x14ac:dyDescent="0.3">
      <c r="A3231" s="307" t="s">
        <v>407</v>
      </c>
      <c r="B3231" s="298" t="s">
        <v>408</v>
      </c>
      <c r="C3231" s="298" t="s">
        <v>409</v>
      </c>
      <c r="D3231" s="298" t="s">
        <v>410</v>
      </c>
      <c r="E3231" s="292" t="s">
        <v>421</v>
      </c>
    </row>
    <row r="3232" spans="1:5" ht="15.6" x14ac:dyDescent="0.3">
      <c r="A3232" s="308" t="s">
        <v>412</v>
      </c>
      <c r="B3232" s="309">
        <v>168</v>
      </c>
      <c r="C3232" s="309">
        <v>0</v>
      </c>
      <c r="D3232" s="309">
        <v>192</v>
      </c>
      <c r="E3232" s="310">
        <f t="shared" ref="E3232:E3233" si="645">(C3232+D3232)-B3232</f>
        <v>24</v>
      </c>
    </row>
    <row r="3233" spans="1:5" ht="15.6" x14ac:dyDescent="0.3">
      <c r="A3233" s="308" t="s">
        <v>413</v>
      </c>
      <c r="B3233" s="309">
        <v>600</v>
      </c>
      <c r="C3233" s="309">
        <v>0</v>
      </c>
      <c r="D3233" s="309">
        <v>600</v>
      </c>
      <c r="E3233" s="310">
        <f t="shared" si="645"/>
        <v>0</v>
      </c>
    </row>
    <row r="3234" spans="1:5" ht="15.6" x14ac:dyDescent="0.3">
      <c r="A3234" s="308" t="s">
        <v>414</v>
      </c>
      <c r="B3234" s="309">
        <v>102</v>
      </c>
      <c r="C3234" s="309">
        <v>0</v>
      </c>
      <c r="D3234" s="309">
        <v>102</v>
      </c>
      <c r="E3234" s="310">
        <v>0</v>
      </c>
    </row>
    <row r="3235" spans="1:5" ht="15.6" x14ac:dyDescent="0.3">
      <c r="A3235" s="308" t="s">
        <v>415</v>
      </c>
      <c r="B3235" s="309">
        <v>189</v>
      </c>
      <c r="C3235" s="309">
        <v>106</v>
      </c>
      <c r="D3235" s="309">
        <v>217</v>
      </c>
      <c r="E3235" s="310">
        <f t="shared" ref="E3235:E3241" si="646">(C3235+D3235)-B3235</f>
        <v>134</v>
      </c>
    </row>
    <row r="3236" spans="1:5" ht="15.6" x14ac:dyDescent="0.3">
      <c r="A3236" s="308" t="s">
        <v>416</v>
      </c>
      <c r="B3236" s="309">
        <v>55</v>
      </c>
      <c r="C3236" s="309">
        <v>0</v>
      </c>
      <c r="D3236" s="309">
        <v>71</v>
      </c>
      <c r="E3236" s="310">
        <f t="shared" si="646"/>
        <v>16</v>
      </c>
    </row>
    <row r="3237" spans="1:5" ht="15.6" x14ac:dyDescent="0.3">
      <c r="A3237" s="311" t="s">
        <v>417</v>
      </c>
      <c r="B3237" s="312">
        <v>340</v>
      </c>
      <c r="C3237" s="312">
        <v>0</v>
      </c>
      <c r="D3237" s="312">
        <v>430</v>
      </c>
      <c r="E3237" s="310">
        <f t="shared" si="646"/>
        <v>90</v>
      </c>
    </row>
    <row r="3238" spans="1:5" ht="15.6" x14ac:dyDescent="0.3">
      <c r="A3238" s="321" t="s">
        <v>419</v>
      </c>
      <c r="B3238" s="314">
        <v>213</v>
      </c>
      <c r="C3238" s="314">
        <v>0</v>
      </c>
      <c r="D3238" s="314">
        <v>213</v>
      </c>
      <c r="E3238" s="310">
        <f t="shared" si="646"/>
        <v>0</v>
      </c>
    </row>
    <row r="3239" spans="1:5" ht="15.6" x14ac:dyDescent="0.3">
      <c r="A3239" s="321" t="s">
        <v>422</v>
      </c>
      <c r="B3239" s="313">
        <v>393</v>
      </c>
      <c r="C3239" s="313">
        <v>0</v>
      </c>
      <c r="D3239" s="313">
        <v>430</v>
      </c>
      <c r="E3239" s="322">
        <f t="shared" si="646"/>
        <v>37</v>
      </c>
    </row>
    <row r="3240" spans="1:5" ht="15.6" x14ac:dyDescent="0.3">
      <c r="A3240" s="321" t="s">
        <v>423</v>
      </c>
      <c r="B3240" s="313">
        <v>126</v>
      </c>
      <c r="C3240" s="313">
        <v>0</v>
      </c>
      <c r="D3240" s="313">
        <v>180</v>
      </c>
      <c r="E3240" s="322">
        <f t="shared" si="646"/>
        <v>54</v>
      </c>
    </row>
    <row r="3241" spans="1:5" ht="15.6" x14ac:dyDescent="0.3">
      <c r="A3241" s="323" t="s">
        <v>424</v>
      </c>
      <c r="B3241" s="324">
        <v>187</v>
      </c>
      <c r="C3241" s="324">
        <v>0</v>
      </c>
      <c r="D3241" s="324">
        <v>187</v>
      </c>
      <c r="E3241" s="325">
        <f t="shared" si="646"/>
        <v>0</v>
      </c>
    </row>
    <row r="3242" spans="1:5" ht="15.6" x14ac:dyDescent="0.3">
      <c r="A3242" s="320" t="s">
        <v>418</v>
      </c>
      <c r="B3242" s="317">
        <f t="shared" ref="B3242:E3242" si="647">SUM(B3232:B3241)</f>
        <v>2373</v>
      </c>
      <c r="C3242" s="316">
        <f t="shared" si="647"/>
        <v>106</v>
      </c>
      <c r="D3242" s="317">
        <f t="shared" si="647"/>
        <v>2622</v>
      </c>
      <c r="E3242" s="318">
        <f t="shared" si="647"/>
        <v>355</v>
      </c>
    </row>
    <row r="3244" spans="1:5" ht="15.6" x14ac:dyDescent="0.3">
      <c r="A3244" s="305">
        <v>45058</v>
      </c>
      <c r="B3244" s="306"/>
      <c r="C3244" s="306"/>
      <c r="D3244" s="306"/>
      <c r="E3244" s="306"/>
    </row>
    <row r="3245" spans="1:5" ht="15.6" x14ac:dyDescent="0.3">
      <c r="A3245" s="307" t="s">
        <v>407</v>
      </c>
      <c r="B3245" s="298" t="s">
        <v>408</v>
      </c>
      <c r="C3245" s="298" t="s">
        <v>409</v>
      </c>
      <c r="D3245" s="298" t="s">
        <v>410</v>
      </c>
      <c r="E3245" s="292" t="s">
        <v>421</v>
      </c>
    </row>
    <row r="3246" spans="1:5" ht="15.6" x14ac:dyDescent="0.3">
      <c r="A3246" s="308" t="s">
        <v>412</v>
      </c>
      <c r="B3246" s="309">
        <v>113</v>
      </c>
      <c r="C3246" s="309">
        <v>0</v>
      </c>
      <c r="D3246" s="309">
        <v>168</v>
      </c>
      <c r="E3246" s="310">
        <f t="shared" ref="E3246:E3247" si="648">(C3246+D3246)-B3246</f>
        <v>55</v>
      </c>
    </row>
    <row r="3247" spans="1:5" ht="15.6" x14ac:dyDescent="0.3">
      <c r="A3247" s="308" t="s">
        <v>413</v>
      </c>
      <c r="B3247" s="309">
        <v>544</v>
      </c>
      <c r="C3247" s="309">
        <v>0</v>
      </c>
      <c r="D3247" s="309">
        <v>600</v>
      </c>
      <c r="E3247" s="310">
        <f t="shared" si="648"/>
        <v>56</v>
      </c>
    </row>
    <row r="3248" spans="1:5" ht="15.6" x14ac:dyDescent="0.3">
      <c r="A3248" s="308" t="s">
        <v>414</v>
      </c>
      <c r="B3248" s="309">
        <v>102</v>
      </c>
      <c r="C3248" s="309">
        <v>0</v>
      </c>
      <c r="D3248" s="309">
        <v>102</v>
      </c>
      <c r="E3248" s="310">
        <v>0</v>
      </c>
    </row>
    <row r="3249" spans="1:5" ht="15.6" x14ac:dyDescent="0.3">
      <c r="A3249" s="308" t="s">
        <v>415</v>
      </c>
      <c r="B3249" s="309">
        <v>263</v>
      </c>
      <c r="C3249" s="309">
        <v>160</v>
      </c>
      <c r="D3249" s="309">
        <v>189</v>
      </c>
      <c r="E3249" s="310">
        <f t="shared" ref="E3249:E3255" si="649">(C3249+D3249)-B3249</f>
        <v>86</v>
      </c>
    </row>
    <row r="3250" spans="1:5" ht="15.6" x14ac:dyDescent="0.3">
      <c r="A3250" s="308" t="s">
        <v>416</v>
      </c>
      <c r="B3250" s="309">
        <v>51</v>
      </c>
      <c r="C3250" s="309">
        <v>0</v>
      </c>
      <c r="D3250" s="309">
        <v>55</v>
      </c>
      <c r="E3250" s="310">
        <f t="shared" si="649"/>
        <v>4</v>
      </c>
    </row>
    <row r="3251" spans="1:5" ht="15.6" x14ac:dyDescent="0.3">
      <c r="A3251" s="311" t="s">
        <v>417</v>
      </c>
      <c r="B3251" s="312">
        <v>320</v>
      </c>
      <c r="C3251" s="312">
        <v>0</v>
      </c>
      <c r="D3251" s="312">
        <v>340</v>
      </c>
      <c r="E3251" s="310">
        <f t="shared" si="649"/>
        <v>20</v>
      </c>
    </row>
    <row r="3252" spans="1:5" ht="15.6" x14ac:dyDescent="0.3">
      <c r="A3252" s="321" t="s">
        <v>419</v>
      </c>
      <c r="B3252" s="314">
        <v>213</v>
      </c>
      <c r="C3252" s="314">
        <v>0</v>
      </c>
      <c r="D3252" s="314">
        <v>213</v>
      </c>
      <c r="E3252" s="310">
        <f t="shared" si="649"/>
        <v>0</v>
      </c>
    </row>
    <row r="3253" spans="1:5" ht="15.6" x14ac:dyDescent="0.3">
      <c r="A3253" s="321" t="s">
        <v>422</v>
      </c>
      <c r="B3253" s="313">
        <v>378</v>
      </c>
      <c r="C3253" s="313">
        <v>0</v>
      </c>
      <c r="D3253" s="313">
        <v>393</v>
      </c>
      <c r="E3253" s="322">
        <f t="shared" si="649"/>
        <v>15</v>
      </c>
    </row>
    <row r="3254" spans="1:5" ht="15.6" x14ac:dyDescent="0.3">
      <c r="A3254" s="321" t="s">
        <v>423</v>
      </c>
      <c r="B3254" s="313">
        <v>90</v>
      </c>
      <c r="C3254" s="313">
        <v>0</v>
      </c>
      <c r="D3254" s="313">
        <v>126</v>
      </c>
      <c r="E3254" s="322">
        <f t="shared" si="649"/>
        <v>36</v>
      </c>
    </row>
    <row r="3255" spans="1:5" ht="15.6" x14ac:dyDescent="0.3">
      <c r="A3255" s="323" t="s">
        <v>424</v>
      </c>
      <c r="B3255" s="324">
        <v>187</v>
      </c>
      <c r="C3255" s="324">
        <v>0</v>
      </c>
      <c r="D3255" s="324">
        <v>187</v>
      </c>
      <c r="E3255" s="325">
        <f t="shared" si="649"/>
        <v>0</v>
      </c>
    </row>
    <row r="3256" spans="1:5" ht="15.6" x14ac:dyDescent="0.3">
      <c r="A3256" s="320" t="s">
        <v>418</v>
      </c>
      <c r="B3256" s="317">
        <f t="shared" ref="B3256:E3256" si="650">SUM(B3246:B3255)</f>
        <v>2261</v>
      </c>
      <c r="C3256" s="316">
        <f t="shared" si="650"/>
        <v>160</v>
      </c>
      <c r="D3256" s="317">
        <f t="shared" si="650"/>
        <v>2373</v>
      </c>
      <c r="E3256" s="318">
        <f t="shared" si="650"/>
        <v>272</v>
      </c>
    </row>
    <row r="3258" spans="1:5" ht="15.6" x14ac:dyDescent="0.3">
      <c r="A3258" s="305">
        <v>45059</v>
      </c>
      <c r="B3258" s="306"/>
      <c r="C3258" s="306"/>
      <c r="D3258" s="306"/>
      <c r="E3258" s="306"/>
    </row>
    <row r="3259" spans="1:5" ht="15.6" x14ac:dyDescent="0.3">
      <c r="A3259" s="307" t="s">
        <v>407</v>
      </c>
      <c r="B3259" s="298" t="s">
        <v>408</v>
      </c>
      <c r="C3259" s="298" t="s">
        <v>409</v>
      </c>
      <c r="D3259" s="298" t="s">
        <v>410</v>
      </c>
      <c r="E3259" s="292" t="s">
        <v>421</v>
      </c>
    </row>
    <row r="3260" spans="1:5" ht="15.6" x14ac:dyDescent="0.3">
      <c r="A3260" s="308" t="s">
        <v>412</v>
      </c>
      <c r="B3260" s="309">
        <v>108</v>
      </c>
      <c r="C3260" s="309">
        <v>0</v>
      </c>
      <c r="D3260" s="309">
        <v>113</v>
      </c>
      <c r="E3260" s="310">
        <f t="shared" ref="E3260:E3261" si="651">(C3260+D3260)-B3260</f>
        <v>5</v>
      </c>
    </row>
    <row r="3261" spans="1:5" ht="15.6" x14ac:dyDescent="0.3">
      <c r="A3261" s="308" t="s">
        <v>413</v>
      </c>
      <c r="B3261" s="309">
        <v>456</v>
      </c>
      <c r="C3261" s="309">
        <v>0</v>
      </c>
      <c r="D3261" s="309">
        <v>544</v>
      </c>
      <c r="E3261" s="310">
        <f t="shared" si="651"/>
        <v>88</v>
      </c>
    </row>
    <row r="3262" spans="1:5" ht="15.6" x14ac:dyDescent="0.3">
      <c r="A3262" s="308" t="s">
        <v>414</v>
      </c>
      <c r="B3262" s="309">
        <v>102</v>
      </c>
      <c r="C3262" s="309">
        <v>0</v>
      </c>
      <c r="D3262" s="309">
        <v>102</v>
      </c>
      <c r="E3262" s="310">
        <v>0</v>
      </c>
    </row>
    <row r="3263" spans="1:5" ht="15.6" x14ac:dyDescent="0.3">
      <c r="A3263" s="308" t="s">
        <v>415</v>
      </c>
      <c r="B3263" s="309">
        <v>350</v>
      </c>
      <c r="C3263" s="309">
        <v>120</v>
      </c>
      <c r="D3263" s="309">
        <v>263</v>
      </c>
      <c r="E3263" s="310">
        <f t="shared" ref="E3263:E3269" si="652">(C3263+D3263)-B3263</f>
        <v>33</v>
      </c>
    </row>
    <row r="3264" spans="1:5" ht="15.6" x14ac:dyDescent="0.3">
      <c r="A3264" s="308" t="s">
        <v>416</v>
      </c>
      <c r="B3264" s="309">
        <v>51</v>
      </c>
      <c r="C3264" s="309">
        <v>0</v>
      </c>
      <c r="D3264" s="309">
        <v>51</v>
      </c>
      <c r="E3264" s="310">
        <f t="shared" si="652"/>
        <v>0</v>
      </c>
    </row>
    <row r="3265" spans="1:5" ht="15.6" x14ac:dyDescent="0.3">
      <c r="A3265" s="311" t="s">
        <v>417</v>
      </c>
      <c r="B3265" s="312">
        <v>550</v>
      </c>
      <c r="C3265" s="312">
        <v>300</v>
      </c>
      <c r="D3265" s="312">
        <v>320</v>
      </c>
      <c r="E3265" s="310">
        <f t="shared" si="652"/>
        <v>70</v>
      </c>
    </row>
    <row r="3266" spans="1:5" ht="15.6" x14ac:dyDescent="0.3">
      <c r="A3266" s="321" t="s">
        <v>419</v>
      </c>
      <c r="B3266" s="314">
        <v>187</v>
      </c>
      <c r="C3266" s="314">
        <v>0</v>
      </c>
      <c r="D3266" s="314">
        <v>213</v>
      </c>
      <c r="E3266" s="310">
        <f t="shared" si="652"/>
        <v>26</v>
      </c>
    </row>
    <row r="3267" spans="1:5" ht="15.6" x14ac:dyDescent="0.3">
      <c r="A3267" s="321" t="s">
        <v>422</v>
      </c>
      <c r="B3267" s="313">
        <v>355</v>
      </c>
      <c r="C3267" s="313">
        <v>0</v>
      </c>
      <c r="D3267" s="313">
        <v>378</v>
      </c>
      <c r="E3267" s="322">
        <f t="shared" si="652"/>
        <v>23</v>
      </c>
    </row>
    <row r="3268" spans="1:5" ht="15.6" x14ac:dyDescent="0.3">
      <c r="A3268" s="321" t="s">
        <v>423</v>
      </c>
      <c r="B3268" s="313">
        <v>216</v>
      </c>
      <c r="C3268" s="313">
        <v>100</v>
      </c>
      <c r="D3268" s="313">
        <v>90</v>
      </c>
      <c r="E3268" s="322">
        <f t="shared" si="652"/>
        <v>-26</v>
      </c>
    </row>
    <row r="3269" spans="1:5" ht="15.6" x14ac:dyDescent="0.3">
      <c r="A3269" s="323" t="s">
        <v>424</v>
      </c>
      <c r="B3269" s="324">
        <v>187</v>
      </c>
      <c r="C3269" s="324">
        <v>0</v>
      </c>
      <c r="D3269" s="324">
        <v>187</v>
      </c>
      <c r="E3269" s="325">
        <f t="shared" si="652"/>
        <v>0</v>
      </c>
    </row>
    <row r="3270" spans="1:5" ht="15.6" x14ac:dyDescent="0.3">
      <c r="A3270" s="320" t="s">
        <v>418</v>
      </c>
      <c r="B3270" s="317">
        <f t="shared" ref="B3270:E3270" si="653">SUM(B3260:B3269)</f>
        <v>2562</v>
      </c>
      <c r="C3270" s="316">
        <f t="shared" si="653"/>
        <v>520</v>
      </c>
      <c r="D3270" s="317">
        <f t="shared" si="653"/>
        <v>2261</v>
      </c>
      <c r="E3270" s="318">
        <f t="shared" si="653"/>
        <v>219</v>
      </c>
    </row>
    <row r="3272" spans="1:5" ht="15.6" x14ac:dyDescent="0.3">
      <c r="A3272" s="305">
        <v>45060</v>
      </c>
      <c r="B3272" s="306"/>
      <c r="C3272" s="306"/>
      <c r="D3272" s="306"/>
      <c r="E3272" s="306"/>
    </row>
    <row r="3273" spans="1:5" ht="15.6" x14ac:dyDescent="0.3">
      <c r="A3273" s="307" t="s">
        <v>407</v>
      </c>
      <c r="B3273" s="298" t="s">
        <v>408</v>
      </c>
      <c r="C3273" s="298" t="s">
        <v>409</v>
      </c>
      <c r="D3273" s="298" t="s">
        <v>410</v>
      </c>
      <c r="E3273" s="292" t="s">
        <v>421</v>
      </c>
    </row>
    <row r="3274" spans="1:5" ht="15.6" x14ac:dyDescent="0.3">
      <c r="A3274" s="308" t="s">
        <v>412</v>
      </c>
      <c r="B3274" s="309">
        <v>13</v>
      </c>
      <c r="C3274" s="309">
        <v>0</v>
      </c>
      <c r="D3274" s="309">
        <v>108</v>
      </c>
      <c r="E3274" s="310">
        <f t="shared" ref="E3274:E3275" si="654">(C3274+D3274)-B3274</f>
        <v>95</v>
      </c>
    </row>
    <row r="3275" spans="1:5" ht="15.6" x14ac:dyDescent="0.3">
      <c r="A3275" s="308" t="s">
        <v>413</v>
      </c>
      <c r="B3275" s="309">
        <v>431</v>
      </c>
      <c r="C3275" s="309">
        <v>0</v>
      </c>
      <c r="D3275" s="309">
        <v>456</v>
      </c>
      <c r="E3275" s="310">
        <f t="shared" si="654"/>
        <v>25</v>
      </c>
    </row>
    <row r="3276" spans="1:5" ht="15.6" x14ac:dyDescent="0.3">
      <c r="A3276" s="308" t="s">
        <v>414</v>
      </c>
      <c r="B3276" s="309">
        <v>102</v>
      </c>
      <c r="C3276" s="309">
        <v>0</v>
      </c>
      <c r="D3276" s="309">
        <v>102</v>
      </c>
      <c r="E3276" s="310">
        <v>0</v>
      </c>
    </row>
    <row r="3277" spans="1:5" ht="15.6" x14ac:dyDescent="0.3">
      <c r="A3277" s="308" t="s">
        <v>415</v>
      </c>
      <c r="B3277" s="309">
        <v>126</v>
      </c>
      <c r="C3277" s="309">
        <v>0</v>
      </c>
      <c r="D3277" s="309">
        <v>350</v>
      </c>
      <c r="E3277" s="310">
        <f t="shared" ref="E3277:E3283" si="655">(C3277+D3277)-B3277</f>
        <v>224</v>
      </c>
    </row>
    <row r="3278" spans="1:5" ht="15.6" x14ac:dyDescent="0.3">
      <c r="A3278" s="308" t="s">
        <v>416</v>
      </c>
      <c r="B3278" s="309">
        <v>47</v>
      </c>
      <c r="C3278" s="309">
        <v>0</v>
      </c>
      <c r="D3278" s="309">
        <v>51</v>
      </c>
      <c r="E3278" s="310">
        <f t="shared" si="655"/>
        <v>4</v>
      </c>
    </row>
    <row r="3279" spans="1:5" ht="15.6" x14ac:dyDescent="0.3">
      <c r="A3279" s="311" t="s">
        <v>417</v>
      </c>
      <c r="B3279" s="312">
        <v>550</v>
      </c>
      <c r="C3279" s="312">
        <v>0</v>
      </c>
      <c r="D3279" s="312">
        <v>550</v>
      </c>
      <c r="E3279" s="310">
        <f t="shared" si="655"/>
        <v>0</v>
      </c>
    </row>
    <row r="3280" spans="1:5" ht="15.6" x14ac:dyDescent="0.3">
      <c r="A3280" s="321" t="s">
        <v>419</v>
      </c>
      <c r="B3280" s="314">
        <v>181</v>
      </c>
      <c r="C3280" s="314">
        <v>0</v>
      </c>
      <c r="D3280" s="314">
        <v>187</v>
      </c>
      <c r="E3280" s="310">
        <f t="shared" si="655"/>
        <v>6</v>
      </c>
    </row>
    <row r="3281" spans="1:5" ht="15.6" x14ac:dyDescent="0.3">
      <c r="A3281" s="321" t="s">
        <v>422</v>
      </c>
      <c r="B3281" s="313">
        <v>340</v>
      </c>
      <c r="C3281" s="313">
        <v>0</v>
      </c>
      <c r="D3281" s="313">
        <v>355</v>
      </c>
      <c r="E3281" s="322">
        <f t="shared" si="655"/>
        <v>15</v>
      </c>
    </row>
    <row r="3282" spans="1:5" ht="15.6" x14ac:dyDescent="0.3">
      <c r="A3282" s="321" t="s">
        <v>423</v>
      </c>
      <c r="B3282" s="313">
        <v>216</v>
      </c>
      <c r="C3282" s="313">
        <v>0</v>
      </c>
      <c r="D3282" s="313">
        <v>216</v>
      </c>
      <c r="E3282" s="322">
        <f t="shared" si="655"/>
        <v>0</v>
      </c>
    </row>
    <row r="3283" spans="1:5" ht="15.6" x14ac:dyDescent="0.3">
      <c r="A3283" s="323" t="s">
        <v>424</v>
      </c>
      <c r="B3283" s="324">
        <v>187</v>
      </c>
      <c r="C3283" s="324">
        <v>0</v>
      </c>
      <c r="D3283" s="324">
        <v>187</v>
      </c>
      <c r="E3283" s="325">
        <f t="shared" si="655"/>
        <v>0</v>
      </c>
    </row>
    <row r="3284" spans="1:5" ht="15.6" x14ac:dyDescent="0.3">
      <c r="A3284" s="320" t="s">
        <v>418</v>
      </c>
      <c r="B3284" s="317">
        <f t="shared" ref="B3284:E3284" si="656">SUM(B3274:B3283)</f>
        <v>2193</v>
      </c>
      <c r="C3284" s="316">
        <f t="shared" si="656"/>
        <v>0</v>
      </c>
      <c r="D3284" s="317">
        <f t="shared" si="656"/>
        <v>2562</v>
      </c>
      <c r="E3284" s="318">
        <f t="shared" si="656"/>
        <v>369</v>
      </c>
    </row>
    <row r="3286" spans="1:5" ht="15.6" x14ac:dyDescent="0.3">
      <c r="A3286" s="305">
        <v>45061</v>
      </c>
      <c r="B3286" s="306"/>
      <c r="C3286" s="306"/>
      <c r="D3286" s="306"/>
      <c r="E3286" s="306"/>
    </row>
    <row r="3287" spans="1:5" ht="15.6" x14ac:dyDescent="0.3">
      <c r="A3287" s="307" t="s">
        <v>407</v>
      </c>
      <c r="B3287" s="298" t="s">
        <v>408</v>
      </c>
      <c r="C3287" s="298" t="s">
        <v>409</v>
      </c>
      <c r="D3287" s="298" t="s">
        <v>410</v>
      </c>
      <c r="E3287" s="292" t="s">
        <v>421</v>
      </c>
    </row>
    <row r="3288" spans="1:5" ht="15.6" x14ac:dyDescent="0.3">
      <c r="A3288" s="308" t="s">
        <v>412</v>
      </c>
      <c r="B3288" s="309">
        <v>0</v>
      </c>
      <c r="C3288" s="309">
        <v>0</v>
      </c>
      <c r="D3288" s="309">
        <v>13</v>
      </c>
      <c r="E3288" s="310">
        <f t="shared" ref="E3288:E3289" si="657">(C3288+D3288)-B3288</f>
        <v>13</v>
      </c>
    </row>
    <row r="3289" spans="1:5" ht="15.6" x14ac:dyDescent="0.3">
      <c r="A3289" s="308" t="s">
        <v>413</v>
      </c>
      <c r="B3289" s="309">
        <v>375</v>
      </c>
      <c r="C3289" s="309">
        <v>0</v>
      </c>
      <c r="D3289" s="309">
        <v>431</v>
      </c>
      <c r="E3289" s="310">
        <f t="shared" si="657"/>
        <v>56</v>
      </c>
    </row>
    <row r="3290" spans="1:5" ht="15.6" x14ac:dyDescent="0.3">
      <c r="A3290" s="308" t="s">
        <v>414</v>
      </c>
      <c r="B3290" s="309">
        <v>102</v>
      </c>
      <c r="C3290" s="309">
        <v>0</v>
      </c>
      <c r="D3290" s="309">
        <v>102</v>
      </c>
      <c r="E3290" s="310">
        <v>0</v>
      </c>
    </row>
    <row r="3291" spans="1:5" ht="15.6" x14ac:dyDescent="0.3">
      <c r="A3291" s="308" t="s">
        <v>415</v>
      </c>
      <c r="B3291" s="309">
        <v>189</v>
      </c>
      <c r="C3291" s="309">
        <v>285</v>
      </c>
      <c r="D3291" s="309">
        <v>126</v>
      </c>
      <c r="E3291" s="310">
        <f t="shared" ref="E3291:E3297" si="658">(C3291+D3291)-B3291</f>
        <v>222</v>
      </c>
    </row>
    <row r="3292" spans="1:5" ht="15.6" x14ac:dyDescent="0.3">
      <c r="A3292" s="308" t="s">
        <v>416</v>
      </c>
      <c r="B3292" s="309">
        <v>106</v>
      </c>
      <c r="C3292" s="309">
        <v>70</v>
      </c>
      <c r="D3292" s="309">
        <v>47</v>
      </c>
      <c r="E3292" s="310">
        <f t="shared" si="658"/>
        <v>11</v>
      </c>
    </row>
    <row r="3293" spans="1:5" ht="15.6" x14ac:dyDescent="0.3">
      <c r="A3293" s="311" t="s">
        <v>417</v>
      </c>
      <c r="B3293" s="312">
        <v>530</v>
      </c>
      <c r="C3293" s="312">
        <v>0</v>
      </c>
      <c r="D3293" s="312">
        <v>550</v>
      </c>
      <c r="E3293" s="310">
        <f t="shared" si="658"/>
        <v>20</v>
      </c>
    </row>
    <row r="3294" spans="1:5" ht="15.6" x14ac:dyDescent="0.3">
      <c r="A3294" s="321" t="s">
        <v>419</v>
      </c>
      <c r="B3294" s="314">
        <v>149</v>
      </c>
      <c r="C3294" s="314">
        <v>0</v>
      </c>
      <c r="D3294" s="314">
        <v>181</v>
      </c>
      <c r="E3294" s="310">
        <f t="shared" si="658"/>
        <v>32</v>
      </c>
    </row>
    <row r="3295" spans="1:5" ht="15.6" x14ac:dyDescent="0.3">
      <c r="A3295" s="321" t="s">
        <v>422</v>
      </c>
      <c r="B3295" s="313">
        <v>340</v>
      </c>
      <c r="C3295" s="313">
        <v>0</v>
      </c>
      <c r="D3295" s="313">
        <v>340</v>
      </c>
      <c r="E3295" s="322">
        <f t="shared" si="658"/>
        <v>0</v>
      </c>
    </row>
    <row r="3296" spans="1:5" ht="15.6" x14ac:dyDescent="0.3">
      <c r="A3296" s="321" t="s">
        <v>423</v>
      </c>
      <c r="B3296" s="313">
        <v>216</v>
      </c>
      <c r="C3296" s="313">
        <v>0</v>
      </c>
      <c r="D3296" s="313">
        <v>216</v>
      </c>
      <c r="E3296" s="322">
        <f t="shared" si="658"/>
        <v>0</v>
      </c>
    </row>
    <row r="3297" spans="1:5" ht="15.6" x14ac:dyDescent="0.3">
      <c r="A3297" s="323" t="s">
        <v>424</v>
      </c>
      <c r="B3297" s="324">
        <v>460</v>
      </c>
      <c r="C3297" s="324">
        <v>180</v>
      </c>
      <c r="D3297" s="324">
        <v>187</v>
      </c>
      <c r="E3297" s="325">
        <f t="shared" si="658"/>
        <v>-93</v>
      </c>
    </row>
    <row r="3298" spans="1:5" ht="15.6" x14ac:dyDescent="0.3">
      <c r="A3298" s="320" t="s">
        <v>418</v>
      </c>
      <c r="B3298" s="317">
        <f t="shared" ref="B3298:E3298" si="659">SUM(B3288:B3297)</f>
        <v>2467</v>
      </c>
      <c r="C3298" s="316">
        <f t="shared" si="659"/>
        <v>535</v>
      </c>
      <c r="D3298" s="317">
        <f t="shared" si="659"/>
        <v>2193</v>
      </c>
      <c r="E3298" s="318">
        <f t="shared" si="659"/>
        <v>261</v>
      </c>
    </row>
    <row r="3300" spans="1:5" ht="15.6" x14ac:dyDescent="0.3">
      <c r="A3300" s="305">
        <v>45062</v>
      </c>
      <c r="B3300" s="306"/>
      <c r="C3300" s="306"/>
      <c r="D3300" s="306"/>
      <c r="E3300" s="306"/>
    </row>
    <row r="3301" spans="1:5" ht="15.6" x14ac:dyDescent="0.3">
      <c r="A3301" s="307" t="s">
        <v>407</v>
      </c>
      <c r="B3301" s="298" t="s">
        <v>408</v>
      </c>
      <c r="C3301" s="298" t="s">
        <v>409</v>
      </c>
      <c r="D3301" s="298" t="s">
        <v>410</v>
      </c>
      <c r="E3301" s="292" t="s">
        <v>421</v>
      </c>
    </row>
    <row r="3302" spans="1:5" ht="15.6" x14ac:dyDescent="0.3">
      <c r="A3302" s="308" t="s">
        <v>412</v>
      </c>
      <c r="B3302" s="309">
        <v>350</v>
      </c>
      <c r="C3302" s="309">
        <v>350</v>
      </c>
      <c r="D3302" s="309">
        <v>0</v>
      </c>
      <c r="E3302" s="310">
        <f t="shared" ref="E3302:E3303" si="660">(C3302+D3302)-B3302</f>
        <v>0</v>
      </c>
    </row>
    <row r="3303" spans="1:5" ht="15.6" x14ac:dyDescent="0.3">
      <c r="A3303" s="308" t="s">
        <v>413</v>
      </c>
      <c r="B3303" s="309">
        <v>375</v>
      </c>
      <c r="C3303" s="309">
        <v>0</v>
      </c>
      <c r="D3303" s="309">
        <v>375</v>
      </c>
      <c r="E3303" s="310">
        <f t="shared" si="660"/>
        <v>0</v>
      </c>
    </row>
    <row r="3304" spans="1:5" ht="15.6" x14ac:dyDescent="0.3">
      <c r="A3304" s="308" t="s">
        <v>414</v>
      </c>
      <c r="B3304" s="309">
        <v>102</v>
      </c>
      <c r="C3304" s="309">
        <v>0</v>
      </c>
      <c r="D3304" s="309">
        <v>102</v>
      </c>
      <c r="E3304" s="310">
        <v>0</v>
      </c>
    </row>
    <row r="3305" spans="1:5" ht="15.6" x14ac:dyDescent="0.3">
      <c r="A3305" s="308" t="s">
        <v>415</v>
      </c>
      <c r="B3305" s="309">
        <v>259</v>
      </c>
      <c r="C3305" s="309">
        <v>150</v>
      </c>
      <c r="D3305" s="309">
        <v>189</v>
      </c>
      <c r="E3305" s="310">
        <f t="shared" ref="E3305:E3311" si="661">(C3305+D3305)-B3305</f>
        <v>80</v>
      </c>
    </row>
    <row r="3306" spans="1:5" ht="15.6" x14ac:dyDescent="0.3">
      <c r="A3306" s="308" t="s">
        <v>416</v>
      </c>
      <c r="B3306" s="309">
        <v>99</v>
      </c>
      <c r="C3306" s="309">
        <v>0</v>
      </c>
      <c r="D3306" s="309">
        <v>106</v>
      </c>
      <c r="E3306" s="310">
        <f t="shared" si="661"/>
        <v>7</v>
      </c>
    </row>
    <row r="3307" spans="1:5" ht="15.6" x14ac:dyDescent="0.3">
      <c r="A3307" s="311" t="s">
        <v>417</v>
      </c>
      <c r="B3307" s="312">
        <v>510</v>
      </c>
      <c r="C3307" s="312">
        <v>0</v>
      </c>
      <c r="D3307" s="312">
        <v>530</v>
      </c>
      <c r="E3307" s="310">
        <f t="shared" si="661"/>
        <v>20</v>
      </c>
    </row>
    <row r="3308" spans="1:5" ht="15.6" x14ac:dyDescent="0.3">
      <c r="A3308" s="321" t="s">
        <v>419</v>
      </c>
      <c r="B3308" s="314">
        <v>149</v>
      </c>
      <c r="C3308" s="314">
        <v>0</v>
      </c>
      <c r="D3308" s="314">
        <v>149</v>
      </c>
      <c r="E3308" s="310">
        <f t="shared" si="661"/>
        <v>0</v>
      </c>
    </row>
    <row r="3309" spans="1:5" ht="15.6" x14ac:dyDescent="0.3">
      <c r="A3309" s="321" t="s">
        <v>422</v>
      </c>
      <c r="B3309" s="313">
        <v>340</v>
      </c>
      <c r="C3309" s="313">
        <v>0</v>
      </c>
      <c r="D3309" s="313">
        <v>340</v>
      </c>
      <c r="E3309" s="322">
        <f t="shared" si="661"/>
        <v>0</v>
      </c>
    </row>
    <row r="3310" spans="1:5" ht="15.6" x14ac:dyDescent="0.3">
      <c r="A3310" s="321" t="s">
        <v>423</v>
      </c>
      <c r="B3310" s="313">
        <v>216</v>
      </c>
      <c r="C3310" s="313">
        <v>0</v>
      </c>
      <c r="D3310" s="313">
        <v>216</v>
      </c>
      <c r="E3310" s="322">
        <f t="shared" si="661"/>
        <v>0</v>
      </c>
    </row>
    <row r="3311" spans="1:5" ht="15.6" x14ac:dyDescent="0.3">
      <c r="A3311" s="323" t="s">
        <v>424</v>
      </c>
      <c r="B3311" s="324">
        <v>460</v>
      </c>
      <c r="C3311" s="324">
        <v>0</v>
      </c>
      <c r="D3311" s="324">
        <v>460</v>
      </c>
      <c r="E3311" s="325">
        <f t="shared" si="661"/>
        <v>0</v>
      </c>
    </row>
    <row r="3312" spans="1:5" ht="15.6" x14ac:dyDescent="0.3">
      <c r="A3312" s="320" t="s">
        <v>418</v>
      </c>
      <c r="B3312" s="317">
        <f t="shared" ref="B3312:E3312" si="662">SUM(B3302:B3311)</f>
        <v>2860</v>
      </c>
      <c r="C3312" s="316">
        <f t="shared" si="662"/>
        <v>500</v>
      </c>
      <c r="D3312" s="317">
        <f t="shared" si="662"/>
        <v>2467</v>
      </c>
      <c r="E3312" s="318">
        <f t="shared" si="662"/>
        <v>107</v>
      </c>
    </row>
    <row r="3314" spans="1:5" ht="15.6" x14ac:dyDescent="0.3">
      <c r="A3314" s="305">
        <v>45063</v>
      </c>
      <c r="B3314" s="306"/>
      <c r="C3314" s="306"/>
      <c r="D3314" s="306"/>
      <c r="E3314" s="306"/>
    </row>
    <row r="3315" spans="1:5" ht="15.6" x14ac:dyDescent="0.3">
      <c r="A3315" s="307" t="s">
        <v>407</v>
      </c>
      <c r="B3315" s="298" t="s">
        <v>408</v>
      </c>
      <c r="C3315" s="298" t="s">
        <v>409</v>
      </c>
      <c r="D3315" s="298" t="s">
        <v>410</v>
      </c>
      <c r="E3315" s="292" t="s">
        <v>421</v>
      </c>
    </row>
    <row r="3316" spans="1:5" ht="15.6" x14ac:dyDescent="0.3">
      <c r="A3316" s="308" t="s">
        <v>412</v>
      </c>
      <c r="B3316" s="309">
        <v>350</v>
      </c>
      <c r="C3316" s="309">
        <v>0</v>
      </c>
      <c r="D3316" s="309">
        <v>350</v>
      </c>
      <c r="E3316" s="310">
        <f t="shared" ref="E3316:E3317" si="663">(C3316+D3316)-B3316</f>
        <v>0</v>
      </c>
    </row>
    <row r="3317" spans="1:5" ht="15.6" x14ac:dyDescent="0.3">
      <c r="A3317" s="308" t="s">
        <v>413</v>
      </c>
      <c r="B3317" s="309">
        <v>375</v>
      </c>
      <c r="C3317" s="309">
        <v>0</v>
      </c>
      <c r="D3317" s="309">
        <v>375</v>
      </c>
      <c r="E3317" s="310">
        <f t="shared" si="663"/>
        <v>0</v>
      </c>
    </row>
    <row r="3318" spans="1:5" ht="15.6" x14ac:dyDescent="0.3">
      <c r="A3318" s="308" t="s">
        <v>414</v>
      </c>
      <c r="B3318" s="309">
        <v>102</v>
      </c>
      <c r="C3318" s="309">
        <v>0</v>
      </c>
      <c r="D3318" s="309">
        <v>102</v>
      </c>
      <c r="E3318" s="310">
        <v>0</v>
      </c>
    </row>
    <row r="3319" spans="1:5" ht="15.6" x14ac:dyDescent="0.3">
      <c r="A3319" s="308" t="s">
        <v>415</v>
      </c>
      <c r="B3319" s="309">
        <v>165</v>
      </c>
      <c r="C3319" s="309">
        <v>0</v>
      </c>
      <c r="D3319" s="309">
        <v>259</v>
      </c>
      <c r="E3319" s="310">
        <f t="shared" ref="E3319:E3325" si="664">(C3319+D3319)-B3319</f>
        <v>94</v>
      </c>
    </row>
    <row r="3320" spans="1:5" ht="15.6" x14ac:dyDescent="0.3">
      <c r="A3320" s="308" t="s">
        <v>416</v>
      </c>
      <c r="B3320" s="309">
        <v>130</v>
      </c>
      <c r="C3320" s="309">
        <v>40</v>
      </c>
      <c r="D3320" s="309">
        <v>99</v>
      </c>
      <c r="E3320" s="310">
        <f t="shared" si="664"/>
        <v>9</v>
      </c>
    </row>
    <row r="3321" spans="1:5" ht="15.6" x14ac:dyDescent="0.3">
      <c r="A3321" s="311" t="s">
        <v>417</v>
      </c>
      <c r="B3321" s="312">
        <v>500</v>
      </c>
      <c r="C3321" s="312">
        <v>0</v>
      </c>
      <c r="D3321" s="312">
        <v>510</v>
      </c>
      <c r="E3321" s="310">
        <f t="shared" si="664"/>
        <v>10</v>
      </c>
    </row>
    <row r="3322" spans="1:5" ht="15.6" x14ac:dyDescent="0.3">
      <c r="A3322" s="321" t="s">
        <v>419</v>
      </c>
      <c r="B3322" s="314">
        <v>75</v>
      </c>
      <c r="C3322" s="314">
        <v>0</v>
      </c>
      <c r="D3322" s="314">
        <v>149</v>
      </c>
      <c r="E3322" s="310">
        <f t="shared" si="664"/>
        <v>74</v>
      </c>
    </row>
    <row r="3323" spans="1:5" ht="15.6" x14ac:dyDescent="0.3">
      <c r="A3323" s="321" t="s">
        <v>422</v>
      </c>
      <c r="B3323" s="313">
        <v>306</v>
      </c>
      <c r="C3323" s="313">
        <v>0</v>
      </c>
      <c r="D3323" s="313">
        <v>340</v>
      </c>
      <c r="E3323" s="322">
        <f t="shared" si="664"/>
        <v>34</v>
      </c>
    </row>
    <row r="3324" spans="1:5" ht="15.6" x14ac:dyDescent="0.3">
      <c r="A3324" s="321" t="s">
        <v>423</v>
      </c>
      <c r="B3324" s="313">
        <v>216</v>
      </c>
      <c r="C3324" s="313">
        <v>0</v>
      </c>
      <c r="D3324" s="313">
        <v>216</v>
      </c>
      <c r="E3324" s="322">
        <f t="shared" si="664"/>
        <v>0</v>
      </c>
    </row>
    <row r="3325" spans="1:5" ht="15.6" x14ac:dyDescent="0.3">
      <c r="A3325" s="323" t="s">
        <v>424</v>
      </c>
      <c r="B3325" s="324">
        <v>460</v>
      </c>
      <c r="C3325" s="324">
        <v>0</v>
      </c>
      <c r="D3325" s="324">
        <v>460</v>
      </c>
      <c r="E3325" s="325">
        <f t="shared" si="664"/>
        <v>0</v>
      </c>
    </row>
    <row r="3326" spans="1:5" ht="15.6" x14ac:dyDescent="0.3">
      <c r="A3326" s="320" t="s">
        <v>418</v>
      </c>
      <c r="B3326" s="317">
        <f t="shared" ref="B3326:E3326" si="665">SUM(B3316:B3325)</f>
        <v>2679</v>
      </c>
      <c r="C3326" s="316">
        <f t="shared" si="665"/>
        <v>40</v>
      </c>
      <c r="D3326" s="317">
        <f t="shared" si="665"/>
        <v>2860</v>
      </c>
      <c r="E3326" s="318">
        <f t="shared" si="665"/>
        <v>221</v>
      </c>
    </row>
    <row r="3328" spans="1:5" ht="15.6" x14ac:dyDescent="0.3">
      <c r="A3328" s="305">
        <v>45064</v>
      </c>
      <c r="B3328" s="306"/>
      <c r="C3328" s="306"/>
      <c r="D3328" s="306"/>
      <c r="E3328" s="306"/>
    </row>
    <row r="3329" spans="1:5" ht="15.6" x14ac:dyDescent="0.3">
      <c r="A3329" s="307" t="s">
        <v>407</v>
      </c>
      <c r="B3329" s="298" t="s">
        <v>408</v>
      </c>
      <c r="C3329" s="298" t="s">
        <v>409</v>
      </c>
      <c r="D3329" s="298" t="s">
        <v>410</v>
      </c>
      <c r="E3329" s="292" t="s">
        <v>421</v>
      </c>
    </row>
    <row r="3330" spans="1:5" ht="15.6" x14ac:dyDescent="0.3">
      <c r="A3330" s="308" t="s">
        <v>412</v>
      </c>
      <c r="B3330" s="309">
        <v>350</v>
      </c>
      <c r="C3330" s="309">
        <v>0</v>
      </c>
      <c r="D3330" s="309">
        <v>350</v>
      </c>
      <c r="E3330" s="310">
        <f t="shared" ref="E3330:E3331" si="666">(C3330+D3330)-B3330</f>
        <v>0</v>
      </c>
    </row>
    <row r="3331" spans="1:5" ht="15.6" x14ac:dyDescent="0.3">
      <c r="A3331" s="308" t="s">
        <v>413</v>
      </c>
      <c r="B3331" s="309">
        <v>356</v>
      </c>
      <c r="C3331" s="309">
        <v>0</v>
      </c>
      <c r="D3331" s="309">
        <v>375</v>
      </c>
      <c r="E3331" s="310">
        <f t="shared" si="666"/>
        <v>19</v>
      </c>
    </row>
    <row r="3332" spans="1:5" ht="15.6" x14ac:dyDescent="0.3">
      <c r="A3332" s="308" t="s">
        <v>414</v>
      </c>
      <c r="B3332" s="309">
        <v>102</v>
      </c>
      <c r="C3332" s="309">
        <v>0</v>
      </c>
      <c r="D3332" s="309">
        <v>102</v>
      </c>
      <c r="E3332" s="310">
        <v>0</v>
      </c>
    </row>
    <row r="3333" spans="1:5" ht="15.6" x14ac:dyDescent="0.3">
      <c r="A3333" s="308" t="s">
        <v>415</v>
      </c>
      <c r="B3333" s="309">
        <v>350</v>
      </c>
      <c r="C3333" s="309">
        <v>150</v>
      </c>
      <c r="D3333" s="309">
        <v>165</v>
      </c>
      <c r="E3333" s="310">
        <f t="shared" ref="E3333:E3339" si="667">(C3333+D3333)-B3333</f>
        <v>-35</v>
      </c>
    </row>
    <row r="3334" spans="1:5" ht="15.6" x14ac:dyDescent="0.3">
      <c r="A3334" s="308" t="s">
        <v>416</v>
      </c>
      <c r="B3334" s="309">
        <v>127</v>
      </c>
      <c r="C3334" s="309">
        <v>0</v>
      </c>
      <c r="D3334" s="309">
        <v>130</v>
      </c>
      <c r="E3334" s="310">
        <f t="shared" si="667"/>
        <v>3</v>
      </c>
    </row>
    <row r="3335" spans="1:5" ht="15.6" x14ac:dyDescent="0.3">
      <c r="A3335" s="311" t="s">
        <v>417</v>
      </c>
      <c r="B3335" s="312">
        <v>490</v>
      </c>
      <c r="C3335" s="312">
        <v>0</v>
      </c>
      <c r="D3335" s="312">
        <v>500</v>
      </c>
      <c r="E3335" s="310">
        <f t="shared" si="667"/>
        <v>10</v>
      </c>
    </row>
    <row r="3336" spans="1:5" ht="15.6" x14ac:dyDescent="0.3">
      <c r="A3336" s="321" t="s">
        <v>419</v>
      </c>
      <c r="B3336" s="314">
        <v>75</v>
      </c>
      <c r="C3336" s="314">
        <v>0</v>
      </c>
      <c r="D3336" s="314">
        <v>75</v>
      </c>
      <c r="E3336" s="310">
        <f t="shared" si="667"/>
        <v>0</v>
      </c>
    </row>
    <row r="3337" spans="1:5" ht="15.6" x14ac:dyDescent="0.3">
      <c r="A3337" s="321" t="s">
        <v>422</v>
      </c>
      <c r="B3337" s="313">
        <v>288</v>
      </c>
      <c r="C3337" s="313">
        <v>0</v>
      </c>
      <c r="D3337" s="313">
        <v>306</v>
      </c>
      <c r="E3337" s="322">
        <f t="shared" si="667"/>
        <v>18</v>
      </c>
    </row>
    <row r="3338" spans="1:5" ht="15.6" x14ac:dyDescent="0.3">
      <c r="A3338" s="321" t="s">
        <v>423</v>
      </c>
      <c r="B3338" s="313">
        <v>216</v>
      </c>
      <c r="C3338" s="313">
        <v>0</v>
      </c>
      <c r="D3338" s="313">
        <v>216</v>
      </c>
      <c r="E3338" s="322">
        <f t="shared" si="667"/>
        <v>0</v>
      </c>
    </row>
    <row r="3339" spans="1:5" ht="15.6" x14ac:dyDescent="0.3">
      <c r="A3339" s="323" t="s">
        <v>424</v>
      </c>
      <c r="B3339" s="324">
        <v>460</v>
      </c>
      <c r="C3339" s="324">
        <v>0</v>
      </c>
      <c r="D3339" s="324">
        <v>460</v>
      </c>
      <c r="E3339" s="325">
        <f t="shared" si="667"/>
        <v>0</v>
      </c>
    </row>
    <row r="3340" spans="1:5" ht="15.6" x14ac:dyDescent="0.3">
      <c r="A3340" s="320" t="s">
        <v>418</v>
      </c>
      <c r="B3340" s="317">
        <f t="shared" ref="B3340:E3340" si="668">SUM(B3330:B3339)</f>
        <v>2814</v>
      </c>
      <c r="C3340" s="316">
        <f t="shared" si="668"/>
        <v>150</v>
      </c>
      <c r="D3340" s="317">
        <f t="shared" si="668"/>
        <v>2679</v>
      </c>
      <c r="E3340" s="318">
        <f t="shared" si="668"/>
        <v>15</v>
      </c>
    </row>
    <row r="3342" spans="1:5" ht="15.6" x14ac:dyDescent="0.3">
      <c r="A3342" s="305">
        <v>45065</v>
      </c>
      <c r="B3342" s="306"/>
      <c r="C3342" s="306"/>
      <c r="D3342" s="306"/>
      <c r="E3342" s="306"/>
    </row>
    <row r="3343" spans="1:5" ht="15.6" x14ac:dyDescent="0.3">
      <c r="A3343" s="307" t="s">
        <v>407</v>
      </c>
      <c r="B3343" s="298" t="s">
        <v>408</v>
      </c>
      <c r="C3343" s="298" t="s">
        <v>409</v>
      </c>
      <c r="D3343" s="298" t="s">
        <v>410</v>
      </c>
      <c r="E3343" s="292" t="s">
        <v>421</v>
      </c>
    </row>
    <row r="3344" spans="1:5" ht="15.6" x14ac:dyDescent="0.3">
      <c r="A3344" s="308" t="s">
        <v>412</v>
      </c>
      <c r="B3344" s="309">
        <v>350</v>
      </c>
      <c r="C3344" s="309">
        <v>0</v>
      </c>
      <c r="D3344" s="309">
        <v>350</v>
      </c>
      <c r="E3344" s="310">
        <f t="shared" ref="E3344:E3345" si="669">(C3344+D3344)-B3344</f>
        <v>0</v>
      </c>
    </row>
    <row r="3345" spans="1:5" ht="15.6" x14ac:dyDescent="0.3">
      <c r="A3345" s="308" t="s">
        <v>413</v>
      </c>
      <c r="B3345" s="309">
        <v>356</v>
      </c>
      <c r="C3345" s="309">
        <v>0</v>
      </c>
      <c r="D3345" s="309">
        <v>356</v>
      </c>
      <c r="E3345" s="310">
        <f t="shared" si="669"/>
        <v>0</v>
      </c>
    </row>
    <row r="3346" spans="1:5" ht="15.6" x14ac:dyDescent="0.3">
      <c r="A3346" s="308" t="s">
        <v>414</v>
      </c>
      <c r="B3346" s="309">
        <v>102</v>
      </c>
      <c r="C3346" s="309">
        <v>0</v>
      </c>
      <c r="D3346" s="309">
        <v>102</v>
      </c>
      <c r="E3346" s="310">
        <v>0</v>
      </c>
    </row>
    <row r="3347" spans="1:5" ht="15.6" x14ac:dyDescent="0.3">
      <c r="A3347" s="308" t="s">
        <v>415</v>
      </c>
      <c r="B3347" s="309">
        <v>217</v>
      </c>
      <c r="C3347" s="309">
        <v>0</v>
      </c>
      <c r="D3347" s="309">
        <v>350</v>
      </c>
      <c r="E3347" s="310">
        <f t="shared" ref="E3347:E3353" si="670">(C3347+D3347)-B3347</f>
        <v>133</v>
      </c>
    </row>
    <row r="3348" spans="1:5" ht="15.6" x14ac:dyDescent="0.3">
      <c r="A3348" s="308" t="s">
        <v>416</v>
      </c>
      <c r="B3348" s="309">
        <v>127</v>
      </c>
      <c r="C3348" s="309">
        <v>0</v>
      </c>
      <c r="D3348" s="309">
        <v>127</v>
      </c>
      <c r="E3348" s="310">
        <f t="shared" si="670"/>
        <v>0</v>
      </c>
    </row>
    <row r="3349" spans="1:5" ht="15.6" x14ac:dyDescent="0.3">
      <c r="A3349" s="311" t="s">
        <v>417</v>
      </c>
      <c r="B3349" s="312">
        <v>490</v>
      </c>
      <c r="C3349" s="312">
        <v>0</v>
      </c>
      <c r="D3349" s="312">
        <v>490</v>
      </c>
      <c r="E3349" s="310">
        <f t="shared" si="670"/>
        <v>0</v>
      </c>
    </row>
    <row r="3350" spans="1:5" ht="15.6" x14ac:dyDescent="0.3">
      <c r="A3350" s="321" t="s">
        <v>419</v>
      </c>
      <c r="B3350" s="314">
        <v>56</v>
      </c>
      <c r="C3350" s="314">
        <v>0</v>
      </c>
      <c r="D3350" s="314">
        <v>75</v>
      </c>
      <c r="E3350" s="310">
        <f t="shared" si="670"/>
        <v>19</v>
      </c>
    </row>
    <row r="3351" spans="1:5" ht="15.6" x14ac:dyDescent="0.3">
      <c r="A3351" s="321" t="s">
        <v>422</v>
      </c>
      <c r="B3351" s="313">
        <v>288</v>
      </c>
      <c r="C3351" s="313">
        <v>0</v>
      </c>
      <c r="D3351" s="313">
        <v>288</v>
      </c>
      <c r="E3351" s="322">
        <f t="shared" si="670"/>
        <v>0</v>
      </c>
    </row>
    <row r="3352" spans="1:5" ht="15.6" x14ac:dyDescent="0.3">
      <c r="A3352" s="321" t="s">
        <v>423</v>
      </c>
      <c r="B3352" s="313">
        <v>180</v>
      </c>
      <c r="C3352" s="313">
        <v>0</v>
      </c>
      <c r="D3352" s="313">
        <v>216</v>
      </c>
      <c r="E3352" s="322">
        <f t="shared" si="670"/>
        <v>36</v>
      </c>
    </row>
    <row r="3353" spans="1:5" ht="15.6" x14ac:dyDescent="0.3">
      <c r="A3353" s="323" t="s">
        <v>424</v>
      </c>
      <c r="B3353" s="324">
        <v>460</v>
      </c>
      <c r="C3353" s="324">
        <v>0</v>
      </c>
      <c r="D3353" s="324">
        <v>460</v>
      </c>
      <c r="E3353" s="325">
        <f t="shared" si="670"/>
        <v>0</v>
      </c>
    </row>
    <row r="3354" spans="1:5" ht="15.6" x14ac:dyDescent="0.3">
      <c r="A3354" s="320" t="s">
        <v>418</v>
      </c>
      <c r="B3354" s="317">
        <f t="shared" ref="B3354:E3354" si="671">SUM(B3344:B3353)</f>
        <v>2626</v>
      </c>
      <c r="C3354" s="316">
        <f t="shared" si="671"/>
        <v>0</v>
      </c>
      <c r="D3354" s="317">
        <f t="shared" si="671"/>
        <v>2814</v>
      </c>
      <c r="E3354" s="318">
        <f t="shared" si="671"/>
        <v>188</v>
      </c>
    </row>
    <row r="3356" spans="1:5" ht="15.6" x14ac:dyDescent="0.3">
      <c r="A3356" s="305">
        <v>45066</v>
      </c>
      <c r="B3356" s="306"/>
      <c r="C3356" s="306"/>
      <c r="D3356" s="306"/>
      <c r="E3356" s="306"/>
    </row>
    <row r="3357" spans="1:5" ht="15.6" x14ac:dyDescent="0.3">
      <c r="A3357" s="307" t="s">
        <v>407</v>
      </c>
      <c r="B3357" s="298" t="s">
        <v>408</v>
      </c>
      <c r="C3357" s="298" t="s">
        <v>409</v>
      </c>
      <c r="D3357" s="298" t="s">
        <v>410</v>
      </c>
      <c r="E3357" s="292" t="s">
        <v>421</v>
      </c>
    </row>
    <row r="3358" spans="1:5" ht="15.6" x14ac:dyDescent="0.3">
      <c r="A3358" s="308" t="s">
        <v>412</v>
      </c>
      <c r="B3358" s="309">
        <v>350</v>
      </c>
      <c r="C3358" s="309">
        <v>0</v>
      </c>
      <c r="D3358" s="309">
        <v>350</v>
      </c>
      <c r="E3358" s="310">
        <f t="shared" ref="E3358:E3359" si="672">(C3358+D3358)-B3358</f>
        <v>0</v>
      </c>
    </row>
    <row r="3359" spans="1:5" ht="15.6" x14ac:dyDescent="0.3">
      <c r="A3359" s="308" t="s">
        <v>413</v>
      </c>
      <c r="B3359" s="309">
        <v>356</v>
      </c>
      <c r="C3359" s="309">
        <v>0</v>
      </c>
      <c r="D3359" s="309">
        <v>356</v>
      </c>
      <c r="E3359" s="310">
        <f t="shared" si="672"/>
        <v>0</v>
      </c>
    </row>
    <row r="3360" spans="1:5" ht="15.6" x14ac:dyDescent="0.3">
      <c r="A3360" s="308" t="s">
        <v>414</v>
      </c>
      <c r="B3360" s="309">
        <v>102</v>
      </c>
      <c r="C3360" s="309">
        <v>0</v>
      </c>
      <c r="D3360" s="309">
        <v>102</v>
      </c>
      <c r="E3360" s="310">
        <v>0</v>
      </c>
    </row>
    <row r="3361" spans="1:5" ht="15.6" x14ac:dyDescent="0.3">
      <c r="A3361" s="308" t="s">
        <v>415</v>
      </c>
      <c r="B3361" s="309">
        <v>266</v>
      </c>
      <c r="C3361" s="309">
        <v>110</v>
      </c>
      <c r="D3361" s="309">
        <v>217</v>
      </c>
      <c r="E3361" s="310">
        <f t="shared" ref="E3361:E3367" si="673">(C3361+D3361)-B3361</f>
        <v>61</v>
      </c>
    </row>
    <row r="3362" spans="1:5" ht="15.6" x14ac:dyDescent="0.3">
      <c r="A3362" s="308" t="s">
        <v>416</v>
      </c>
      <c r="B3362" s="309">
        <v>122</v>
      </c>
      <c r="C3362" s="309">
        <v>0</v>
      </c>
      <c r="D3362" s="309">
        <v>127</v>
      </c>
      <c r="E3362" s="310">
        <f t="shared" si="673"/>
        <v>5</v>
      </c>
    </row>
    <row r="3363" spans="1:5" ht="15.6" x14ac:dyDescent="0.3">
      <c r="A3363" s="311" t="s">
        <v>417</v>
      </c>
      <c r="B3363" s="312">
        <v>490</v>
      </c>
      <c r="C3363" s="312">
        <v>0</v>
      </c>
      <c r="D3363" s="312">
        <v>490</v>
      </c>
      <c r="E3363" s="310">
        <f t="shared" si="673"/>
        <v>0</v>
      </c>
    </row>
    <row r="3364" spans="1:5" ht="15.6" x14ac:dyDescent="0.3">
      <c r="A3364" s="321" t="s">
        <v>419</v>
      </c>
      <c r="B3364" s="314">
        <v>56</v>
      </c>
      <c r="C3364" s="314">
        <v>0</v>
      </c>
      <c r="D3364" s="314">
        <v>56</v>
      </c>
      <c r="E3364" s="310">
        <f t="shared" si="673"/>
        <v>0</v>
      </c>
    </row>
    <row r="3365" spans="1:5" ht="15.6" x14ac:dyDescent="0.3">
      <c r="A3365" s="321" t="s">
        <v>422</v>
      </c>
      <c r="B3365" s="313">
        <v>243</v>
      </c>
      <c r="C3365" s="313">
        <v>0</v>
      </c>
      <c r="D3365" s="313">
        <v>288</v>
      </c>
      <c r="E3365" s="322">
        <f t="shared" si="673"/>
        <v>45</v>
      </c>
    </row>
    <row r="3366" spans="1:5" ht="15.6" x14ac:dyDescent="0.3">
      <c r="A3366" s="321" t="s">
        <v>423</v>
      </c>
      <c r="B3366" s="313">
        <v>180</v>
      </c>
      <c r="C3366" s="313">
        <v>0</v>
      </c>
      <c r="D3366" s="313">
        <v>180</v>
      </c>
      <c r="E3366" s="322">
        <f t="shared" si="673"/>
        <v>0</v>
      </c>
    </row>
    <row r="3367" spans="1:5" ht="15.6" x14ac:dyDescent="0.3">
      <c r="A3367" s="323" t="s">
        <v>424</v>
      </c>
      <c r="B3367" s="324">
        <v>460</v>
      </c>
      <c r="C3367" s="324">
        <v>0</v>
      </c>
      <c r="D3367" s="324">
        <v>460</v>
      </c>
      <c r="E3367" s="325">
        <f t="shared" si="673"/>
        <v>0</v>
      </c>
    </row>
    <row r="3368" spans="1:5" ht="15.6" x14ac:dyDescent="0.3">
      <c r="A3368" s="320" t="s">
        <v>418</v>
      </c>
      <c r="B3368" s="317">
        <f t="shared" ref="B3368:E3368" si="674">SUM(B3358:B3367)</f>
        <v>2625</v>
      </c>
      <c r="C3368" s="316">
        <f t="shared" si="674"/>
        <v>110</v>
      </c>
      <c r="D3368" s="317">
        <f t="shared" si="674"/>
        <v>2626</v>
      </c>
      <c r="E3368" s="318">
        <f t="shared" si="674"/>
        <v>111</v>
      </c>
    </row>
    <row r="3370" spans="1:5" ht="15.6" x14ac:dyDescent="0.3">
      <c r="A3370" s="305">
        <v>45067</v>
      </c>
      <c r="B3370" s="306"/>
      <c r="C3370" s="306"/>
      <c r="D3370" s="306"/>
      <c r="E3370" s="306"/>
    </row>
    <row r="3371" spans="1:5" ht="15.6" x14ac:dyDescent="0.3">
      <c r="A3371" s="307" t="s">
        <v>407</v>
      </c>
      <c r="B3371" s="298" t="s">
        <v>408</v>
      </c>
      <c r="C3371" s="298" t="s">
        <v>409</v>
      </c>
      <c r="D3371" s="298" t="s">
        <v>410</v>
      </c>
      <c r="E3371" s="292" t="s">
        <v>421</v>
      </c>
    </row>
    <row r="3372" spans="1:5" ht="15.6" x14ac:dyDescent="0.3">
      <c r="A3372" s="308" t="s">
        <v>412</v>
      </c>
      <c r="B3372" s="309">
        <v>313</v>
      </c>
      <c r="C3372" s="309">
        <v>0</v>
      </c>
      <c r="D3372" s="309">
        <v>350</v>
      </c>
      <c r="E3372" s="310">
        <f t="shared" ref="E3372:E3373" si="675">(C3372+D3372)-B3372</f>
        <v>37</v>
      </c>
    </row>
    <row r="3373" spans="1:5" ht="15.6" x14ac:dyDescent="0.3">
      <c r="A3373" s="308" t="s">
        <v>413</v>
      </c>
      <c r="B3373" s="309">
        <v>300</v>
      </c>
      <c r="C3373" s="309">
        <v>0</v>
      </c>
      <c r="D3373" s="309">
        <v>356</v>
      </c>
      <c r="E3373" s="310">
        <f t="shared" si="675"/>
        <v>56</v>
      </c>
    </row>
    <row r="3374" spans="1:5" ht="15.6" x14ac:dyDescent="0.3">
      <c r="A3374" s="308" t="s">
        <v>414</v>
      </c>
      <c r="B3374" s="309">
        <v>102</v>
      </c>
      <c r="C3374" s="309">
        <v>0</v>
      </c>
      <c r="D3374" s="309">
        <v>102</v>
      </c>
      <c r="E3374" s="310">
        <v>0</v>
      </c>
    </row>
    <row r="3375" spans="1:5" ht="15.6" x14ac:dyDescent="0.3">
      <c r="A3375" s="308" t="s">
        <v>415</v>
      </c>
      <c r="B3375" s="309">
        <v>189</v>
      </c>
      <c r="C3375" s="309">
        <v>35</v>
      </c>
      <c r="D3375" s="309">
        <v>266</v>
      </c>
      <c r="E3375" s="310">
        <f t="shared" ref="E3375:E3381" si="676">(C3375+D3375)-B3375</f>
        <v>112</v>
      </c>
    </row>
    <row r="3376" spans="1:5" ht="15.6" x14ac:dyDescent="0.3">
      <c r="A3376" s="308" t="s">
        <v>416</v>
      </c>
      <c r="B3376" s="309">
        <v>122</v>
      </c>
      <c r="C3376" s="309">
        <v>0</v>
      </c>
      <c r="D3376" s="309">
        <v>122</v>
      </c>
      <c r="E3376" s="310">
        <f t="shared" si="676"/>
        <v>0</v>
      </c>
    </row>
    <row r="3377" spans="1:5" ht="15.6" x14ac:dyDescent="0.3">
      <c r="A3377" s="311" t="s">
        <v>417</v>
      </c>
      <c r="B3377" s="312">
        <v>460</v>
      </c>
      <c r="C3377" s="312">
        <v>0</v>
      </c>
      <c r="D3377" s="312">
        <v>490</v>
      </c>
      <c r="E3377" s="310">
        <f t="shared" si="676"/>
        <v>30</v>
      </c>
    </row>
    <row r="3378" spans="1:5" ht="15.6" x14ac:dyDescent="0.3">
      <c r="A3378" s="321" t="s">
        <v>419</v>
      </c>
      <c r="B3378" s="314">
        <v>56</v>
      </c>
      <c r="C3378" s="314">
        <v>0</v>
      </c>
      <c r="D3378" s="314">
        <v>56</v>
      </c>
      <c r="E3378" s="310">
        <f t="shared" si="676"/>
        <v>0</v>
      </c>
    </row>
    <row r="3379" spans="1:5" ht="15.6" x14ac:dyDescent="0.3">
      <c r="A3379" s="321" t="s">
        <v>422</v>
      </c>
      <c r="B3379" s="313">
        <v>223</v>
      </c>
      <c r="C3379" s="313">
        <v>0</v>
      </c>
      <c r="D3379" s="313">
        <v>243</v>
      </c>
      <c r="E3379" s="322">
        <f t="shared" si="676"/>
        <v>20</v>
      </c>
    </row>
    <row r="3380" spans="1:5" ht="15.6" x14ac:dyDescent="0.3">
      <c r="A3380" s="321" t="s">
        <v>423</v>
      </c>
      <c r="B3380" s="313">
        <v>180</v>
      </c>
      <c r="C3380" s="313">
        <v>0</v>
      </c>
      <c r="D3380" s="313">
        <v>180</v>
      </c>
      <c r="E3380" s="322">
        <f t="shared" si="676"/>
        <v>0</v>
      </c>
    </row>
    <row r="3381" spans="1:5" ht="15.6" x14ac:dyDescent="0.3">
      <c r="A3381" s="323" t="s">
        <v>424</v>
      </c>
      <c r="B3381" s="324">
        <v>460</v>
      </c>
      <c r="C3381" s="324">
        <v>0</v>
      </c>
      <c r="D3381" s="324">
        <v>460</v>
      </c>
      <c r="E3381" s="325">
        <f t="shared" si="676"/>
        <v>0</v>
      </c>
    </row>
    <row r="3382" spans="1:5" ht="15.6" x14ac:dyDescent="0.3">
      <c r="A3382" s="320" t="s">
        <v>418</v>
      </c>
      <c r="B3382" s="317">
        <f t="shared" ref="B3382:E3382" si="677">SUM(B3372:B3381)</f>
        <v>2405</v>
      </c>
      <c r="C3382" s="316">
        <f t="shared" si="677"/>
        <v>35</v>
      </c>
      <c r="D3382" s="317">
        <f t="shared" si="677"/>
        <v>2625</v>
      </c>
      <c r="E3382" s="318">
        <f t="shared" si="677"/>
        <v>255</v>
      </c>
    </row>
    <row r="3384" spans="1:5" ht="15.6" x14ac:dyDescent="0.3">
      <c r="A3384" s="305">
        <v>45068</v>
      </c>
      <c r="B3384" s="306"/>
      <c r="C3384" s="306"/>
      <c r="D3384" s="306"/>
      <c r="E3384" s="306"/>
    </row>
    <row r="3385" spans="1:5" ht="15.6" x14ac:dyDescent="0.3">
      <c r="A3385" s="307" t="s">
        <v>407</v>
      </c>
      <c r="B3385" s="298" t="s">
        <v>408</v>
      </c>
      <c r="C3385" s="298" t="s">
        <v>409</v>
      </c>
      <c r="D3385" s="298" t="s">
        <v>410</v>
      </c>
      <c r="E3385" s="292" t="s">
        <v>421</v>
      </c>
    </row>
    <row r="3386" spans="1:5" ht="15.6" x14ac:dyDescent="0.3">
      <c r="A3386" s="308" t="s">
        <v>412</v>
      </c>
      <c r="B3386" s="309">
        <v>313</v>
      </c>
      <c r="C3386" s="309">
        <v>0</v>
      </c>
      <c r="D3386" s="309">
        <v>313</v>
      </c>
      <c r="E3386" s="310">
        <f t="shared" ref="E3386:E3387" si="678">(C3386+D3386)-B3386</f>
        <v>0</v>
      </c>
    </row>
    <row r="3387" spans="1:5" ht="15.6" x14ac:dyDescent="0.3">
      <c r="A3387" s="308" t="s">
        <v>413</v>
      </c>
      <c r="B3387" s="309">
        <v>300</v>
      </c>
      <c r="C3387" s="309">
        <v>0</v>
      </c>
      <c r="D3387" s="309">
        <v>300</v>
      </c>
      <c r="E3387" s="310">
        <f t="shared" si="678"/>
        <v>0</v>
      </c>
    </row>
    <row r="3388" spans="1:5" ht="15.6" x14ac:dyDescent="0.3">
      <c r="A3388" s="308" t="s">
        <v>414</v>
      </c>
      <c r="B3388" s="309">
        <v>102</v>
      </c>
      <c r="C3388" s="309">
        <v>0</v>
      </c>
      <c r="D3388" s="309">
        <v>102</v>
      </c>
      <c r="E3388" s="310">
        <v>0</v>
      </c>
    </row>
    <row r="3389" spans="1:5" ht="15.6" x14ac:dyDescent="0.3">
      <c r="A3389" s="308" t="s">
        <v>415</v>
      </c>
      <c r="B3389" s="309">
        <v>189</v>
      </c>
      <c r="C3389" s="309">
        <v>246</v>
      </c>
      <c r="D3389" s="309">
        <v>189</v>
      </c>
      <c r="E3389" s="310">
        <f t="shared" ref="E3389:E3395" si="679">(C3389+D3389)-B3389</f>
        <v>246</v>
      </c>
    </row>
    <row r="3390" spans="1:5" ht="15.6" x14ac:dyDescent="0.3">
      <c r="A3390" s="308" t="s">
        <v>416</v>
      </c>
      <c r="B3390" s="309">
        <v>122</v>
      </c>
      <c r="C3390" s="309">
        <v>0</v>
      </c>
      <c r="D3390" s="309">
        <v>122</v>
      </c>
      <c r="E3390" s="310">
        <f t="shared" si="679"/>
        <v>0</v>
      </c>
    </row>
    <row r="3391" spans="1:5" ht="15.6" x14ac:dyDescent="0.3">
      <c r="A3391" s="311" t="s">
        <v>417</v>
      </c>
      <c r="B3391" s="312">
        <v>390</v>
      </c>
      <c r="C3391" s="312">
        <v>0</v>
      </c>
      <c r="D3391" s="312">
        <v>460</v>
      </c>
      <c r="E3391" s="310">
        <f t="shared" si="679"/>
        <v>70</v>
      </c>
    </row>
    <row r="3392" spans="1:5" ht="15.6" x14ac:dyDescent="0.3">
      <c r="A3392" s="321" t="s">
        <v>419</v>
      </c>
      <c r="B3392" s="314">
        <v>6</v>
      </c>
      <c r="C3392" s="314">
        <v>0</v>
      </c>
      <c r="D3392" s="314">
        <v>56</v>
      </c>
      <c r="E3392" s="310">
        <f t="shared" si="679"/>
        <v>50</v>
      </c>
    </row>
    <row r="3393" spans="1:5" ht="15.6" x14ac:dyDescent="0.3">
      <c r="A3393" s="321" t="s">
        <v>422</v>
      </c>
      <c r="B3393" s="313">
        <v>168</v>
      </c>
      <c r="C3393" s="313">
        <v>0</v>
      </c>
      <c r="D3393" s="313">
        <v>223</v>
      </c>
      <c r="E3393" s="322">
        <f t="shared" si="679"/>
        <v>55</v>
      </c>
    </row>
    <row r="3394" spans="1:5" ht="15.6" x14ac:dyDescent="0.3">
      <c r="A3394" s="321" t="s">
        <v>423</v>
      </c>
      <c r="B3394" s="313">
        <v>72</v>
      </c>
      <c r="C3394" s="313">
        <v>0</v>
      </c>
      <c r="D3394" s="313">
        <v>180</v>
      </c>
      <c r="E3394" s="322">
        <f t="shared" si="679"/>
        <v>108</v>
      </c>
    </row>
    <row r="3395" spans="1:5" ht="15.6" x14ac:dyDescent="0.3">
      <c r="A3395" s="323" t="s">
        <v>424</v>
      </c>
      <c r="B3395" s="324">
        <v>460</v>
      </c>
      <c r="C3395" s="324">
        <v>0</v>
      </c>
      <c r="D3395" s="324">
        <v>460</v>
      </c>
      <c r="E3395" s="325">
        <f t="shared" si="679"/>
        <v>0</v>
      </c>
    </row>
    <row r="3396" spans="1:5" ht="15.6" x14ac:dyDescent="0.3">
      <c r="A3396" s="320" t="s">
        <v>418</v>
      </c>
      <c r="B3396" s="317">
        <f t="shared" ref="B3396:E3396" si="680">SUM(B3386:B3395)</f>
        <v>2122</v>
      </c>
      <c r="C3396" s="316">
        <f t="shared" si="680"/>
        <v>246</v>
      </c>
      <c r="D3396" s="317">
        <f t="shared" si="680"/>
        <v>2405</v>
      </c>
      <c r="E3396" s="318">
        <f t="shared" si="680"/>
        <v>529</v>
      </c>
    </row>
    <row r="3398" spans="1:5" ht="15.6" x14ac:dyDescent="0.3">
      <c r="A3398" s="305">
        <v>45069</v>
      </c>
      <c r="B3398" s="306"/>
      <c r="C3398" s="306"/>
      <c r="D3398" s="306"/>
      <c r="E3398" s="306"/>
    </row>
    <row r="3399" spans="1:5" ht="15.6" x14ac:dyDescent="0.3">
      <c r="A3399" s="307" t="s">
        <v>407</v>
      </c>
      <c r="B3399" s="298" t="s">
        <v>408</v>
      </c>
      <c r="C3399" s="298" t="s">
        <v>409</v>
      </c>
      <c r="D3399" s="298" t="s">
        <v>410</v>
      </c>
      <c r="E3399" s="292" t="s">
        <v>421</v>
      </c>
    </row>
    <row r="3400" spans="1:5" ht="15.6" x14ac:dyDescent="0.3">
      <c r="A3400" s="308" t="s">
        <v>412</v>
      </c>
      <c r="B3400" s="309">
        <v>300</v>
      </c>
      <c r="C3400" s="309">
        <v>0</v>
      </c>
      <c r="D3400" s="309">
        <v>313</v>
      </c>
      <c r="E3400" s="310">
        <f t="shared" ref="E3400:E3401" si="681">(C3400+D3400)-B3400</f>
        <v>13</v>
      </c>
    </row>
    <row r="3401" spans="1:5" ht="15.6" x14ac:dyDescent="0.3">
      <c r="A3401" s="308" t="s">
        <v>413</v>
      </c>
      <c r="B3401" s="309">
        <v>300</v>
      </c>
      <c r="C3401" s="309">
        <v>0</v>
      </c>
      <c r="D3401" s="309">
        <v>300</v>
      </c>
      <c r="E3401" s="310">
        <f t="shared" si="681"/>
        <v>0</v>
      </c>
    </row>
    <row r="3402" spans="1:5" ht="15.6" x14ac:dyDescent="0.3">
      <c r="A3402" s="308" t="s">
        <v>414</v>
      </c>
      <c r="B3402" s="309">
        <v>102</v>
      </c>
      <c r="C3402" s="309">
        <v>0</v>
      </c>
      <c r="D3402" s="309">
        <v>102</v>
      </c>
      <c r="E3402" s="310">
        <v>0</v>
      </c>
    </row>
    <row r="3403" spans="1:5" ht="15.6" x14ac:dyDescent="0.3">
      <c r="A3403" s="308" t="s">
        <v>415</v>
      </c>
      <c r="B3403" s="309">
        <v>217</v>
      </c>
      <c r="C3403" s="309">
        <v>125</v>
      </c>
      <c r="D3403" s="309">
        <v>189</v>
      </c>
      <c r="E3403" s="310">
        <f t="shared" ref="E3403:E3409" si="682">(C3403+D3403)-B3403</f>
        <v>97</v>
      </c>
    </row>
    <row r="3404" spans="1:5" ht="15.6" x14ac:dyDescent="0.3">
      <c r="A3404" s="308" t="s">
        <v>416</v>
      </c>
      <c r="B3404" s="309">
        <v>88</v>
      </c>
      <c r="C3404" s="309">
        <v>0</v>
      </c>
      <c r="D3404" s="309">
        <v>122</v>
      </c>
      <c r="E3404" s="310">
        <f t="shared" si="682"/>
        <v>34</v>
      </c>
    </row>
    <row r="3405" spans="1:5" ht="15.6" x14ac:dyDescent="0.3">
      <c r="A3405" s="311" t="s">
        <v>417</v>
      </c>
      <c r="B3405" s="312">
        <v>350</v>
      </c>
      <c r="C3405" s="312">
        <v>0</v>
      </c>
      <c r="D3405" s="312">
        <v>390</v>
      </c>
      <c r="E3405" s="310">
        <f t="shared" si="682"/>
        <v>40</v>
      </c>
    </row>
    <row r="3406" spans="1:5" ht="15.6" x14ac:dyDescent="0.3">
      <c r="A3406" s="321" t="s">
        <v>419</v>
      </c>
      <c r="B3406" s="314">
        <v>286</v>
      </c>
      <c r="C3406" s="314">
        <v>280</v>
      </c>
      <c r="D3406" s="314">
        <v>6</v>
      </c>
      <c r="E3406" s="310">
        <f t="shared" si="682"/>
        <v>0</v>
      </c>
    </row>
    <row r="3407" spans="1:5" ht="15.6" x14ac:dyDescent="0.3">
      <c r="A3407" s="321" t="s">
        <v>422</v>
      </c>
      <c r="B3407" s="313">
        <v>145</v>
      </c>
      <c r="C3407" s="313">
        <v>0</v>
      </c>
      <c r="D3407" s="313">
        <v>168</v>
      </c>
      <c r="E3407" s="322">
        <f t="shared" si="682"/>
        <v>23</v>
      </c>
    </row>
    <row r="3408" spans="1:5" ht="15.6" x14ac:dyDescent="0.3">
      <c r="A3408" s="321" t="s">
        <v>423</v>
      </c>
      <c r="B3408" s="313">
        <v>422</v>
      </c>
      <c r="C3408" s="313">
        <v>350</v>
      </c>
      <c r="D3408" s="313">
        <v>72</v>
      </c>
      <c r="E3408" s="322">
        <f t="shared" si="682"/>
        <v>0</v>
      </c>
    </row>
    <row r="3409" spans="1:5" ht="15.6" x14ac:dyDescent="0.3">
      <c r="A3409" s="323" t="s">
        <v>424</v>
      </c>
      <c r="B3409" s="324">
        <v>460</v>
      </c>
      <c r="C3409" s="324">
        <v>0</v>
      </c>
      <c r="D3409" s="324">
        <v>460</v>
      </c>
      <c r="E3409" s="325">
        <f t="shared" si="682"/>
        <v>0</v>
      </c>
    </row>
    <row r="3410" spans="1:5" ht="15.6" x14ac:dyDescent="0.3">
      <c r="A3410" s="320" t="s">
        <v>418</v>
      </c>
      <c r="B3410" s="317">
        <f t="shared" ref="B3410:E3410" si="683">SUM(B3400:B3409)</f>
        <v>2670</v>
      </c>
      <c r="C3410" s="316">
        <f t="shared" si="683"/>
        <v>755</v>
      </c>
      <c r="D3410" s="317">
        <f t="shared" si="683"/>
        <v>2122</v>
      </c>
      <c r="E3410" s="318">
        <f t="shared" si="683"/>
        <v>207</v>
      </c>
    </row>
    <row r="3412" spans="1:5" ht="15.6" x14ac:dyDescent="0.3">
      <c r="A3412" s="305">
        <v>45070</v>
      </c>
      <c r="B3412" s="306"/>
      <c r="C3412" s="306"/>
      <c r="D3412" s="306"/>
      <c r="E3412" s="306"/>
    </row>
    <row r="3413" spans="1:5" ht="15.6" x14ac:dyDescent="0.3">
      <c r="A3413" s="307" t="s">
        <v>407</v>
      </c>
      <c r="B3413" s="298" t="s">
        <v>408</v>
      </c>
      <c r="C3413" s="298" t="s">
        <v>409</v>
      </c>
      <c r="D3413" s="298" t="s">
        <v>410</v>
      </c>
      <c r="E3413" s="292" t="s">
        <v>421</v>
      </c>
    </row>
    <row r="3414" spans="1:5" ht="15.6" x14ac:dyDescent="0.3">
      <c r="A3414" s="308" t="s">
        <v>412</v>
      </c>
      <c r="B3414" s="309">
        <v>263</v>
      </c>
      <c r="C3414" s="309">
        <v>0</v>
      </c>
      <c r="D3414" s="309">
        <v>300</v>
      </c>
      <c r="E3414" s="310">
        <f t="shared" ref="E3414:E3415" si="684">(C3414+D3414)-B3414</f>
        <v>37</v>
      </c>
    </row>
    <row r="3415" spans="1:5" ht="15.6" x14ac:dyDescent="0.3">
      <c r="A3415" s="308" t="s">
        <v>413</v>
      </c>
      <c r="B3415" s="309">
        <v>300</v>
      </c>
      <c r="C3415" s="309">
        <v>0</v>
      </c>
      <c r="D3415" s="309">
        <v>300</v>
      </c>
      <c r="E3415" s="310">
        <f t="shared" si="684"/>
        <v>0</v>
      </c>
    </row>
    <row r="3416" spans="1:5" ht="15.6" x14ac:dyDescent="0.3">
      <c r="A3416" s="308" t="s">
        <v>414</v>
      </c>
      <c r="B3416" s="309">
        <v>102</v>
      </c>
      <c r="C3416" s="309">
        <v>0</v>
      </c>
      <c r="D3416" s="309">
        <v>102</v>
      </c>
      <c r="E3416" s="310">
        <v>0</v>
      </c>
    </row>
    <row r="3417" spans="1:5" ht="15.6" x14ac:dyDescent="0.3">
      <c r="A3417" s="308" t="s">
        <v>415</v>
      </c>
      <c r="B3417" s="309">
        <v>193</v>
      </c>
      <c r="C3417" s="309">
        <v>0</v>
      </c>
      <c r="D3417" s="309">
        <v>217</v>
      </c>
      <c r="E3417" s="310">
        <f t="shared" ref="E3417:E3423" si="685">(C3417+D3417)-B3417</f>
        <v>24</v>
      </c>
    </row>
    <row r="3418" spans="1:5" ht="15.6" x14ac:dyDescent="0.3">
      <c r="A3418" s="308" t="s">
        <v>416</v>
      </c>
      <c r="B3418" s="309">
        <v>84</v>
      </c>
      <c r="C3418" s="309">
        <v>0</v>
      </c>
      <c r="D3418" s="309">
        <v>88</v>
      </c>
      <c r="E3418" s="310">
        <f t="shared" si="685"/>
        <v>4</v>
      </c>
    </row>
    <row r="3419" spans="1:5" ht="15.6" x14ac:dyDescent="0.3">
      <c r="A3419" s="311" t="s">
        <v>417</v>
      </c>
      <c r="B3419" s="312">
        <v>340</v>
      </c>
      <c r="C3419" s="312">
        <v>0</v>
      </c>
      <c r="D3419" s="312">
        <v>350</v>
      </c>
      <c r="E3419" s="310">
        <f t="shared" si="685"/>
        <v>10</v>
      </c>
    </row>
    <row r="3420" spans="1:5" ht="15.6" x14ac:dyDescent="0.3">
      <c r="A3420" s="321" t="s">
        <v>419</v>
      </c>
      <c r="B3420" s="314">
        <v>230</v>
      </c>
      <c r="C3420" s="314">
        <v>0</v>
      </c>
      <c r="D3420" s="314">
        <v>286</v>
      </c>
      <c r="E3420" s="310">
        <f t="shared" si="685"/>
        <v>56</v>
      </c>
    </row>
    <row r="3421" spans="1:5" ht="15.6" x14ac:dyDescent="0.3">
      <c r="A3421" s="321" t="s">
        <v>422</v>
      </c>
      <c r="B3421" s="313">
        <v>101</v>
      </c>
      <c r="C3421" s="313">
        <v>0</v>
      </c>
      <c r="D3421" s="313">
        <v>145</v>
      </c>
      <c r="E3421" s="322">
        <f t="shared" si="685"/>
        <v>44</v>
      </c>
    </row>
    <row r="3422" spans="1:5" ht="15.6" x14ac:dyDescent="0.3">
      <c r="A3422" s="321" t="s">
        <v>423</v>
      </c>
      <c r="B3422" s="313">
        <v>405</v>
      </c>
      <c r="C3422" s="313">
        <v>0</v>
      </c>
      <c r="D3422" s="313">
        <v>422</v>
      </c>
      <c r="E3422" s="322">
        <f t="shared" si="685"/>
        <v>17</v>
      </c>
    </row>
    <row r="3423" spans="1:5" ht="15.6" x14ac:dyDescent="0.3">
      <c r="A3423" s="323" t="s">
        <v>424</v>
      </c>
      <c r="B3423" s="324">
        <v>460</v>
      </c>
      <c r="C3423" s="324">
        <v>0</v>
      </c>
      <c r="D3423" s="324">
        <v>460</v>
      </c>
      <c r="E3423" s="325">
        <f t="shared" si="685"/>
        <v>0</v>
      </c>
    </row>
    <row r="3424" spans="1:5" ht="15.6" x14ac:dyDescent="0.3">
      <c r="A3424" s="320" t="s">
        <v>418</v>
      </c>
      <c r="B3424" s="317">
        <f t="shared" ref="B3424:E3424" si="686">SUM(B3414:B3423)</f>
        <v>2478</v>
      </c>
      <c r="C3424" s="316">
        <f t="shared" si="686"/>
        <v>0</v>
      </c>
      <c r="D3424" s="317">
        <f t="shared" si="686"/>
        <v>2670</v>
      </c>
      <c r="E3424" s="318">
        <f t="shared" si="686"/>
        <v>192</v>
      </c>
    </row>
    <row r="3426" spans="1:5" ht="15.6" x14ac:dyDescent="0.3">
      <c r="A3426" s="305">
        <v>45071</v>
      </c>
      <c r="B3426" s="306"/>
      <c r="C3426" s="306"/>
      <c r="D3426" s="306"/>
      <c r="E3426" s="306"/>
    </row>
    <row r="3427" spans="1:5" ht="15.6" x14ac:dyDescent="0.3">
      <c r="A3427" s="307" t="s">
        <v>407</v>
      </c>
      <c r="B3427" s="298" t="s">
        <v>408</v>
      </c>
      <c r="C3427" s="298" t="s">
        <v>409</v>
      </c>
      <c r="D3427" s="298" t="s">
        <v>410</v>
      </c>
      <c r="E3427" s="292" t="s">
        <v>421</v>
      </c>
    </row>
    <row r="3428" spans="1:5" ht="15.6" x14ac:dyDescent="0.3">
      <c r="A3428" s="308" t="s">
        <v>412</v>
      </c>
      <c r="B3428" s="309">
        <v>250</v>
      </c>
      <c r="C3428" s="309">
        <v>0</v>
      </c>
      <c r="D3428" s="309">
        <v>263</v>
      </c>
      <c r="E3428" s="310">
        <f t="shared" ref="E3428:E3429" si="687">(C3428+D3428)-B3428</f>
        <v>13</v>
      </c>
    </row>
    <row r="3429" spans="1:5" ht="15.6" x14ac:dyDescent="0.3">
      <c r="A3429" s="308" t="s">
        <v>413</v>
      </c>
      <c r="B3429" s="309">
        <v>300</v>
      </c>
      <c r="C3429" s="309">
        <v>0</v>
      </c>
      <c r="D3429" s="309">
        <v>300</v>
      </c>
      <c r="E3429" s="310">
        <f t="shared" si="687"/>
        <v>0</v>
      </c>
    </row>
    <row r="3430" spans="1:5" ht="15.6" x14ac:dyDescent="0.3">
      <c r="A3430" s="308" t="s">
        <v>414</v>
      </c>
      <c r="B3430" s="309">
        <v>102</v>
      </c>
      <c r="C3430" s="309">
        <v>0</v>
      </c>
      <c r="D3430" s="309">
        <v>102</v>
      </c>
      <c r="E3430" s="310">
        <v>0</v>
      </c>
    </row>
    <row r="3431" spans="1:5" ht="15.6" x14ac:dyDescent="0.3">
      <c r="A3431" s="308" t="s">
        <v>415</v>
      </c>
      <c r="B3431" s="309">
        <v>210</v>
      </c>
      <c r="C3431" s="309">
        <v>125</v>
      </c>
      <c r="D3431" s="309">
        <v>193</v>
      </c>
      <c r="E3431" s="310">
        <f t="shared" ref="E3431:E3437" si="688">(C3431+D3431)-B3431</f>
        <v>108</v>
      </c>
    </row>
    <row r="3432" spans="1:5" ht="15.6" x14ac:dyDescent="0.3">
      <c r="A3432" s="308" t="s">
        <v>416</v>
      </c>
      <c r="B3432" s="309">
        <v>76</v>
      </c>
      <c r="C3432" s="309">
        <v>0</v>
      </c>
      <c r="D3432" s="309">
        <v>84</v>
      </c>
      <c r="E3432" s="310">
        <f t="shared" si="688"/>
        <v>8</v>
      </c>
    </row>
    <row r="3433" spans="1:5" ht="15.6" x14ac:dyDescent="0.3">
      <c r="A3433" s="311" t="s">
        <v>417</v>
      </c>
      <c r="B3433" s="312">
        <v>340</v>
      </c>
      <c r="C3433" s="312">
        <v>0</v>
      </c>
      <c r="D3433" s="312">
        <v>340</v>
      </c>
      <c r="E3433" s="310">
        <f t="shared" si="688"/>
        <v>0</v>
      </c>
    </row>
    <row r="3434" spans="1:5" ht="15.6" x14ac:dyDescent="0.3">
      <c r="A3434" s="321" t="s">
        <v>419</v>
      </c>
      <c r="B3434" s="314">
        <v>230</v>
      </c>
      <c r="C3434" s="314">
        <v>0</v>
      </c>
      <c r="D3434" s="314">
        <v>230</v>
      </c>
      <c r="E3434" s="310">
        <f t="shared" si="688"/>
        <v>0</v>
      </c>
    </row>
    <row r="3435" spans="1:5" ht="15.6" x14ac:dyDescent="0.3">
      <c r="A3435" s="321" t="s">
        <v>422</v>
      </c>
      <c r="B3435" s="313">
        <v>561</v>
      </c>
      <c r="C3435" s="313">
        <v>460</v>
      </c>
      <c r="D3435" s="313">
        <v>101</v>
      </c>
      <c r="E3435" s="322">
        <f t="shared" si="688"/>
        <v>0</v>
      </c>
    </row>
    <row r="3436" spans="1:5" ht="15.6" x14ac:dyDescent="0.3">
      <c r="A3436" s="321" t="s">
        <v>423</v>
      </c>
      <c r="B3436" s="313">
        <v>405</v>
      </c>
      <c r="C3436" s="313">
        <v>0</v>
      </c>
      <c r="D3436" s="313">
        <v>405</v>
      </c>
      <c r="E3436" s="322">
        <f t="shared" si="688"/>
        <v>0</v>
      </c>
    </row>
    <row r="3437" spans="1:5" ht="15.6" x14ac:dyDescent="0.3">
      <c r="A3437" s="323" t="s">
        <v>424</v>
      </c>
      <c r="B3437" s="324">
        <v>460</v>
      </c>
      <c r="C3437" s="324">
        <v>0</v>
      </c>
      <c r="D3437" s="324">
        <v>460</v>
      </c>
      <c r="E3437" s="325">
        <f t="shared" si="688"/>
        <v>0</v>
      </c>
    </row>
    <row r="3438" spans="1:5" ht="15.6" x14ac:dyDescent="0.3">
      <c r="A3438" s="320" t="s">
        <v>418</v>
      </c>
      <c r="B3438" s="317">
        <f t="shared" ref="B3438:E3438" si="689">SUM(B3428:B3437)</f>
        <v>2934</v>
      </c>
      <c r="C3438" s="316">
        <f t="shared" si="689"/>
        <v>585</v>
      </c>
      <c r="D3438" s="317">
        <f t="shared" si="689"/>
        <v>2478</v>
      </c>
      <c r="E3438" s="318">
        <f t="shared" si="689"/>
        <v>129</v>
      </c>
    </row>
    <row r="3440" spans="1:5" ht="15.6" x14ac:dyDescent="0.3">
      <c r="A3440" s="305">
        <v>45072</v>
      </c>
      <c r="B3440" s="306"/>
      <c r="C3440" s="306"/>
      <c r="D3440" s="306"/>
      <c r="E3440" s="306"/>
    </row>
    <row r="3441" spans="1:5" ht="15.6" x14ac:dyDescent="0.3">
      <c r="A3441" s="307" t="s">
        <v>407</v>
      </c>
      <c r="B3441" s="298" t="s">
        <v>408</v>
      </c>
      <c r="C3441" s="298" t="s">
        <v>409</v>
      </c>
      <c r="D3441" s="298" t="s">
        <v>410</v>
      </c>
      <c r="E3441" s="292" t="s">
        <v>421</v>
      </c>
    </row>
    <row r="3442" spans="1:5" ht="15.6" x14ac:dyDescent="0.3">
      <c r="A3442" s="308" t="s">
        <v>412</v>
      </c>
      <c r="B3442" s="309">
        <v>240</v>
      </c>
      <c r="C3442" s="309">
        <v>0</v>
      </c>
      <c r="D3442" s="309">
        <v>250</v>
      </c>
      <c r="E3442" s="310">
        <f t="shared" ref="E3442:E3443" si="690">(C3442+D3442)-B3442</f>
        <v>10</v>
      </c>
    </row>
    <row r="3443" spans="1:5" ht="15.6" x14ac:dyDescent="0.3">
      <c r="A3443" s="308" t="s">
        <v>413</v>
      </c>
      <c r="B3443" s="309">
        <v>300</v>
      </c>
      <c r="C3443" s="309">
        <v>0</v>
      </c>
      <c r="D3443" s="309">
        <v>300</v>
      </c>
      <c r="E3443" s="310">
        <f t="shared" si="690"/>
        <v>0</v>
      </c>
    </row>
    <row r="3444" spans="1:5" ht="15.6" x14ac:dyDescent="0.3">
      <c r="A3444" s="308" t="s">
        <v>414</v>
      </c>
      <c r="B3444" s="309">
        <v>102</v>
      </c>
      <c r="C3444" s="309">
        <v>0</v>
      </c>
      <c r="D3444" s="309">
        <v>102</v>
      </c>
      <c r="E3444" s="310">
        <v>0</v>
      </c>
    </row>
    <row r="3445" spans="1:5" ht="15.6" x14ac:dyDescent="0.3">
      <c r="A3445" s="308" t="s">
        <v>415</v>
      </c>
      <c r="B3445" s="309">
        <v>165</v>
      </c>
      <c r="C3445" s="309">
        <v>75</v>
      </c>
      <c r="D3445" s="309">
        <v>210</v>
      </c>
      <c r="E3445" s="310">
        <f t="shared" ref="E3445:E3451" si="691">(C3445+D3445)-B3445</f>
        <v>120</v>
      </c>
    </row>
    <row r="3446" spans="1:5" ht="15.6" x14ac:dyDescent="0.3">
      <c r="A3446" s="308" t="s">
        <v>416</v>
      </c>
      <c r="B3446" s="309">
        <v>76</v>
      </c>
      <c r="C3446" s="309">
        <v>0</v>
      </c>
      <c r="D3446" s="309">
        <v>76</v>
      </c>
      <c r="E3446" s="310">
        <f t="shared" si="691"/>
        <v>0</v>
      </c>
    </row>
    <row r="3447" spans="1:5" ht="15.6" x14ac:dyDescent="0.3">
      <c r="A3447" s="311" t="s">
        <v>417</v>
      </c>
      <c r="B3447" s="312">
        <v>330</v>
      </c>
      <c r="C3447" s="312">
        <v>0</v>
      </c>
      <c r="D3447" s="312">
        <v>340</v>
      </c>
      <c r="E3447" s="310">
        <f t="shared" si="691"/>
        <v>10</v>
      </c>
    </row>
    <row r="3448" spans="1:5" ht="15.6" x14ac:dyDescent="0.3">
      <c r="A3448" s="321" t="s">
        <v>419</v>
      </c>
      <c r="B3448" s="314">
        <v>230</v>
      </c>
      <c r="C3448" s="314">
        <v>0</v>
      </c>
      <c r="D3448" s="314">
        <v>230</v>
      </c>
      <c r="E3448" s="310">
        <f t="shared" si="691"/>
        <v>0</v>
      </c>
    </row>
    <row r="3449" spans="1:5" ht="15.6" x14ac:dyDescent="0.3">
      <c r="A3449" s="321" t="s">
        <v>422</v>
      </c>
      <c r="B3449" s="313">
        <v>550</v>
      </c>
      <c r="C3449" s="313">
        <v>0</v>
      </c>
      <c r="D3449" s="313">
        <v>561</v>
      </c>
      <c r="E3449" s="322">
        <f t="shared" si="691"/>
        <v>11</v>
      </c>
    </row>
    <row r="3450" spans="1:5" ht="15.6" x14ac:dyDescent="0.3">
      <c r="A3450" s="321" t="s">
        <v>423</v>
      </c>
      <c r="B3450" s="313">
        <v>405</v>
      </c>
      <c r="C3450" s="313">
        <v>0</v>
      </c>
      <c r="D3450" s="313">
        <v>405</v>
      </c>
      <c r="E3450" s="322">
        <f t="shared" si="691"/>
        <v>0</v>
      </c>
    </row>
    <row r="3451" spans="1:5" ht="15.6" x14ac:dyDescent="0.3">
      <c r="A3451" s="323" t="s">
        <v>424</v>
      </c>
      <c r="B3451" s="324">
        <v>460</v>
      </c>
      <c r="C3451" s="324">
        <v>0</v>
      </c>
      <c r="D3451" s="324">
        <v>460</v>
      </c>
      <c r="E3451" s="325">
        <f t="shared" si="691"/>
        <v>0</v>
      </c>
    </row>
    <row r="3452" spans="1:5" ht="15.6" x14ac:dyDescent="0.3">
      <c r="A3452" s="320" t="s">
        <v>418</v>
      </c>
      <c r="B3452" s="317">
        <f t="shared" ref="B3452:E3452" si="692">SUM(B3442:B3451)</f>
        <v>2858</v>
      </c>
      <c r="C3452" s="316">
        <f t="shared" si="692"/>
        <v>75</v>
      </c>
      <c r="D3452" s="317">
        <f t="shared" si="692"/>
        <v>2934</v>
      </c>
      <c r="E3452" s="318">
        <f t="shared" si="692"/>
        <v>151</v>
      </c>
    </row>
    <row r="3454" spans="1:5" ht="15.6" x14ac:dyDescent="0.3">
      <c r="A3454" s="305">
        <v>45073</v>
      </c>
      <c r="B3454" s="306"/>
      <c r="C3454" s="306"/>
      <c r="D3454" s="306"/>
      <c r="E3454" s="306"/>
    </row>
    <row r="3455" spans="1:5" ht="15.6" x14ac:dyDescent="0.3">
      <c r="A3455" s="307" t="s">
        <v>407</v>
      </c>
      <c r="B3455" s="298" t="s">
        <v>408</v>
      </c>
      <c r="C3455" s="298" t="s">
        <v>409</v>
      </c>
      <c r="D3455" s="298" t="s">
        <v>410</v>
      </c>
      <c r="E3455" s="292" t="s">
        <v>421</v>
      </c>
    </row>
    <row r="3456" spans="1:5" ht="15.6" x14ac:dyDescent="0.3">
      <c r="A3456" s="308" t="s">
        <v>412</v>
      </c>
      <c r="B3456" s="309">
        <v>240</v>
      </c>
      <c r="C3456" s="309">
        <v>0</v>
      </c>
      <c r="D3456" s="309">
        <v>240</v>
      </c>
      <c r="E3456" s="310">
        <f t="shared" ref="E3456:E3457" si="693">(C3456+D3456)-B3456</f>
        <v>0</v>
      </c>
    </row>
    <row r="3457" spans="1:5" ht="15.6" x14ac:dyDescent="0.3">
      <c r="A3457" s="308" t="s">
        <v>413</v>
      </c>
      <c r="B3457" s="309">
        <v>281</v>
      </c>
      <c r="C3457" s="309">
        <v>0</v>
      </c>
      <c r="D3457" s="309">
        <v>300</v>
      </c>
      <c r="E3457" s="310">
        <f t="shared" si="693"/>
        <v>19</v>
      </c>
    </row>
    <row r="3458" spans="1:5" ht="15.6" x14ac:dyDescent="0.3">
      <c r="A3458" s="308" t="s">
        <v>414</v>
      </c>
      <c r="B3458" s="309">
        <v>102</v>
      </c>
      <c r="C3458" s="309">
        <v>0</v>
      </c>
      <c r="D3458" s="309">
        <v>102</v>
      </c>
      <c r="E3458" s="310">
        <v>0</v>
      </c>
    </row>
    <row r="3459" spans="1:5" ht="15.6" x14ac:dyDescent="0.3">
      <c r="A3459" s="308" t="s">
        <v>415</v>
      </c>
      <c r="B3459" s="309">
        <v>224</v>
      </c>
      <c r="C3459" s="309">
        <v>270</v>
      </c>
      <c r="D3459" s="309">
        <v>165</v>
      </c>
      <c r="E3459" s="310">
        <f t="shared" ref="E3459:E3465" si="694">(C3459+D3459)-B3459</f>
        <v>211</v>
      </c>
    </row>
    <row r="3460" spans="1:5" ht="15.6" x14ac:dyDescent="0.3">
      <c r="A3460" s="308" t="s">
        <v>416</v>
      </c>
      <c r="B3460" s="309">
        <v>71</v>
      </c>
      <c r="C3460" s="309">
        <v>0</v>
      </c>
      <c r="D3460" s="309">
        <v>76</v>
      </c>
      <c r="E3460" s="310">
        <f t="shared" si="694"/>
        <v>5</v>
      </c>
    </row>
    <row r="3461" spans="1:5" ht="15.6" x14ac:dyDescent="0.3">
      <c r="A3461" s="311" t="s">
        <v>417</v>
      </c>
      <c r="B3461" s="312">
        <v>310</v>
      </c>
      <c r="C3461" s="312">
        <v>0</v>
      </c>
      <c r="D3461" s="312">
        <v>330</v>
      </c>
      <c r="E3461" s="310">
        <f t="shared" si="694"/>
        <v>20</v>
      </c>
    </row>
    <row r="3462" spans="1:5" ht="15.6" x14ac:dyDescent="0.3">
      <c r="A3462" s="321" t="s">
        <v>419</v>
      </c>
      <c r="B3462" s="314">
        <v>131</v>
      </c>
      <c r="C3462" s="314">
        <v>0</v>
      </c>
      <c r="D3462" s="314">
        <v>230</v>
      </c>
      <c r="E3462" s="310">
        <f t="shared" si="694"/>
        <v>99</v>
      </c>
    </row>
    <row r="3463" spans="1:5" ht="15.6" x14ac:dyDescent="0.3">
      <c r="A3463" s="321" t="s">
        <v>422</v>
      </c>
      <c r="B3463" s="313">
        <v>460</v>
      </c>
      <c r="C3463" s="313">
        <v>0</v>
      </c>
      <c r="D3463" s="313">
        <v>550</v>
      </c>
      <c r="E3463" s="322">
        <f t="shared" si="694"/>
        <v>90</v>
      </c>
    </row>
    <row r="3464" spans="1:5" ht="15.6" x14ac:dyDescent="0.3">
      <c r="A3464" s="321" t="s">
        <v>423</v>
      </c>
      <c r="B3464" s="313">
        <v>405</v>
      </c>
      <c r="C3464" s="313">
        <v>0</v>
      </c>
      <c r="D3464" s="313">
        <v>405</v>
      </c>
      <c r="E3464" s="322">
        <f t="shared" si="694"/>
        <v>0</v>
      </c>
    </row>
    <row r="3465" spans="1:5" ht="15.6" x14ac:dyDescent="0.3">
      <c r="A3465" s="323" t="s">
        <v>424</v>
      </c>
      <c r="B3465" s="324">
        <v>460</v>
      </c>
      <c r="C3465" s="324">
        <v>0</v>
      </c>
      <c r="D3465" s="324">
        <v>460</v>
      </c>
      <c r="E3465" s="325">
        <f t="shared" si="694"/>
        <v>0</v>
      </c>
    </row>
    <row r="3466" spans="1:5" ht="15.6" x14ac:dyDescent="0.3">
      <c r="A3466" s="320" t="s">
        <v>418</v>
      </c>
      <c r="B3466" s="317">
        <f t="shared" ref="B3466:E3466" si="695">SUM(B3456:B3465)</f>
        <v>2684</v>
      </c>
      <c r="C3466" s="316">
        <f t="shared" si="695"/>
        <v>270</v>
      </c>
      <c r="D3466" s="317">
        <f t="shared" si="695"/>
        <v>2858</v>
      </c>
      <c r="E3466" s="318">
        <f t="shared" si="695"/>
        <v>444</v>
      </c>
    </row>
    <row r="3468" spans="1:5" ht="15.6" x14ac:dyDescent="0.3">
      <c r="A3468" s="305">
        <v>45074</v>
      </c>
      <c r="B3468" s="306"/>
      <c r="C3468" s="306"/>
      <c r="D3468" s="306"/>
      <c r="E3468" s="306"/>
    </row>
    <row r="3469" spans="1:5" ht="15.6" x14ac:dyDescent="0.3">
      <c r="A3469" s="307" t="s">
        <v>407</v>
      </c>
      <c r="B3469" s="298" t="s">
        <v>408</v>
      </c>
      <c r="C3469" s="298" t="s">
        <v>409</v>
      </c>
      <c r="D3469" s="298" t="s">
        <v>410</v>
      </c>
      <c r="E3469" s="292" t="s">
        <v>421</v>
      </c>
    </row>
    <row r="3470" spans="1:5" ht="15.6" x14ac:dyDescent="0.3">
      <c r="A3470" s="308" t="s">
        <v>412</v>
      </c>
      <c r="B3470" s="309">
        <v>240</v>
      </c>
      <c r="C3470" s="309">
        <v>0</v>
      </c>
      <c r="D3470" s="309">
        <v>240</v>
      </c>
      <c r="E3470" s="310">
        <f t="shared" ref="E3470:E3471" si="696">(C3470+D3470)-B3470</f>
        <v>0</v>
      </c>
    </row>
    <row r="3471" spans="1:5" ht="15.6" x14ac:dyDescent="0.3">
      <c r="A3471" s="308" t="s">
        <v>413</v>
      </c>
      <c r="B3471" s="309">
        <v>281</v>
      </c>
      <c r="C3471" s="309">
        <v>0</v>
      </c>
      <c r="D3471" s="309">
        <v>281</v>
      </c>
      <c r="E3471" s="310">
        <f t="shared" si="696"/>
        <v>0</v>
      </c>
    </row>
    <row r="3472" spans="1:5" ht="15.6" x14ac:dyDescent="0.3">
      <c r="A3472" s="308" t="s">
        <v>414</v>
      </c>
      <c r="B3472" s="309">
        <v>102</v>
      </c>
      <c r="C3472" s="309">
        <v>0</v>
      </c>
      <c r="D3472" s="309">
        <v>102</v>
      </c>
      <c r="E3472" s="310">
        <v>0</v>
      </c>
    </row>
    <row r="3473" spans="1:5" ht="15.6" x14ac:dyDescent="0.3">
      <c r="A3473" s="308" t="s">
        <v>415</v>
      </c>
      <c r="B3473" s="309">
        <v>221</v>
      </c>
      <c r="C3473" s="309">
        <v>0</v>
      </c>
      <c r="D3473" s="309">
        <v>224</v>
      </c>
      <c r="E3473" s="310">
        <f t="shared" ref="E3473:E3479" si="697">(C3473+D3473)-B3473</f>
        <v>3</v>
      </c>
    </row>
    <row r="3474" spans="1:5" ht="15.6" x14ac:dyDescent="0.3">
      <c r="A3474" s="308" t="s">
        <v>416</v>
      </c>
      <c r="B3474" s="309">
        <v>71</v>
      </c>
      <c r="C3474" s="309">
        <v>0</v>
      </c>
      <c r="D3474" s="309">
        <v>71</v>
      </c>
      <c r="E3474" s="310">
        <f t="shared" si="697"/>
        <v>0</v>
      </c>
    </row>
    <row r="3475" spans="1:5" ht="15.6" x14ac:dyDescent="0.3">
      <c r="A3475" s="311" t="s">
        <v>417</v>
      </c>
      <c r="B3475" s="312">
        <v>180</v>
      </c>
      <c r="C3475" s="312">
        <v>0</v>
      </c>
      <c r="D3475" s="312">
        <v>310</v>
      </c>
      <c r="E3475" s="310">
        <f t="shared" si="697"/>
        <v>130</v>
      </c>
    </row>
    <row r="3476" spans="1:5" ht="15.6" x14ac:dyDescent="0.3">
      <c r="A3476" s="321" t="s">
        <v>419</v>
      </c>
      <c r="B3476" s="314">
        <v>19</v>
      </c>
      <c r="C3476" s="314">
        <v>0</v>
      </c>
      <c r="D3476" s="314">
        <v>131</v>
      </c>
      <c r="E3476" s="310">
        <f t="shared" si="697"/>
        <v>112</v>
      </c>
    </row>
    <row r="3477" spans="1:5" ht="15.6" x14ac:dyDescent="0.3">
      <c r="A3477" s="321" t="s">
        <v>422</v>
      </c>
      <c r="B3477" s="313">
        <v>426</v>
      </c>
      <c r="C3477" s="313">
        <v>0</v>
      </c>
      <c r="D3477" s="313">
        <v>460</v>
      </c>
      <c r="E3477" s="322">
        <f t="shared" si="697"/>
        <v>34</v>
      </c>
    </row>
    <row r="3478" spans="1:5" ht="15.6" x14ac:dyDescent="0.3">
      <c r="A3478" s="321" t="s">
        <v>423</v>
      </c>
      <c r="B3478" s="313">
        <v>378</v>
      </c>
      <c r="C3478" s="313">
        <v>0</v>
      </c>
      <c r="D3478" s="313">
        <v>405</v>
      </c>
      <c r="E3478" s="322">
        <f t="shared" si="697"/>
        <v>27</v>
      </c>
    </row>
    <row r="3479" spans="1:5" ht="15.6" x14ac:dyDescent="0.3">
      <c r="A3479" s="323" t="s">
        <v>424</v>
      </c>
      <c r="B3479" s="324">
        <v>316</v>
      </c>
      <c r="C3479" s="324">
        <v>0</v>
      </c>
      <c r="D3479" s="324">
        <v>460</v>
      </c>
      <c r="E3479" s="325">
        <f t="shared" si="697"/>
        <v>144</v>
      </c>
    </row>
    <row r="3480" spans="1:5" ht="15.6" x14ac:dyDescent="0.3">
      <c r="A3480" s="320" t="s">
        <v>418</v>
      </c>
      <c r="B3480" s="317">
        <f t="shared" ref="B3480:E3480" si="698">SUM(B3470:B3479)</f>
        <v>2234</v>
      </c>
      <c r="C3480" s="316">
        <f t="shared" si="698"/>
        <v>0</v>
      </c>
      <c r="D3480" s="317">
        <f t="shared" si="698"/>
        <v>2684</v>
      </c>
      <c r="E3480" s="318">
        <f t="shared" si="698"/>
        <v>450</v>
      </c>
    </row>
    <row r="3482" spans="1:5" ht="15.6" x14ac:dyDescent="0.3">
      <c r="A3482" s="305">
        <v>45075</v>
      </c>
      <c r="B3482" s="306"/>
      <c r="C3482" s="306"/>
      <c r="D3482" s="306"/>
      <c r="E3482" s="306"/>
    </row>
    <row r="3483" spans="1:5" ht="15.6" x14ac:dyDescent="0.3">
      <c r="A3483" s="307" t="s">
        <v>407</v>
      </c>
      <c r="B3483" s="298" t="s">
        <v>408</v>
      </c>
      <c r="C3483" s="298" t="s">
        <v>409</v>
      </c>
      <c r="D3483" s="298" t="s">
        <v>410</v>
      </c>
      <c r="E3483" s="292" t="s">
        <v>421</v>
      </c>
    </row>
    <row r="3484" spans="1:5" ht="15.6" x14ac:dyDescent="0.3">
      <c r="A3484" s="308" t="s">
        <v>412</v>
      </c>
      <c r="B3484" s="309">
        <v>240</v>
      </c>
      <c r="C3484" s="309">
        <v>0</v>
      </c>
      <c r="D3484" s="309">
        <v>240</v>
      </c>
      <c r="E3484" s="310">
        <f t="shared" ref="E3484:E3485" si="699">(C3484+D3484)-B3484</f>
        <v>0</v>
      </c>
    </row>
    <row r="3485" spans="1:5" ht="15.6" x14ac:dyDescent="0.3">
      <c r="A3485" s="308" t="s">
        <v>413</v>
      </c>
      <c r="B3485" s="309">
        <v>281</v>
      </c>
      <c r="C3485" s="309">
        <v>0</v>
      </c>
      <c r="D3485" s="309">
        <v>281</v>
      </c>
      <c r="E3485" s="310">
        <f t="shared" si="699"/>
        <v>0</v>
      </c>
    </row>
    <row r="3486" spans="1:5" ht="15.6" x14ac:dyDescent="0.3">
      <c r="A3486" s="308" t="s">
        <v>414</v>
      </c>
      <c r="B3486" s="309">
        <v>102</v>
      </c>
      <c r="C3486" s="309">
        <v>0</v>
      </c>
      <c r="D3486" s="309">
        <v>102</v>
      </c>
      <c r="E3486" s="310">
        <v>0</v>
      </c>
    </row>
    <row r="3487" spans="1:5" ht="15.6" x14ac:dyDescent="0.3">
      <c r="A3487" s="308" t="s">
        <v>415</v>
      </c>
      <c r="B3487" s="309">
        <v>189</v>
      </c>
      <c r="C3487" s="309">
        <v>0</v>
      </c>
      <c r="D3487" s="309">
        <v>221</v>
      </c>
      <c r="E3487" s="310">
        <f t="shared" ref="E3487:E3493" si="700">(C3487+D3487)-B3487</f>
        <v>32</v>
      </c>
    </row>
    <row r="3488" spans="1:5" ht="15.6" x14ac:dyDescent="0.3">
      <c r="A3488" s="308" t="s">
        <v>416</v>
      </c>
      <c r="B3488" s="309">
        <v>71</v>
      </c>
      <c r="C3488" s="309">
        <v>0</v>
      </c>
      <c r="D3488" s="309">
        <v>71</v>
      </c>
      <c r="E3488" s="310">
        <f t="shared" si="700"/>
        <v>0</v>
      </c>
    </row>
    <row r="3489" spans="1:5" ht="15.6" x14ac:dyDescent="0.3">
      <c r="A3489" s="311" t="s">
        <v>417</v>
      </c>
      <c r="B3489" s="312">
        <v>650</v>
      </c>
      <c r="C3489" s="312">
        <v>500</v>
      </c>
      <c r="D3489" s="312">
        <v>180</v>
      </c>
      <c r="E3489" s="310">
        <f t="shared" si="700"/>
        <v>30</v>
      </c>
    </row>
    <row r="3490" spans="1:5" ht="15.6" x14ac:dyDescent="0.3">
      <c r="A3490" s="321" t="s">
        <v>419</v>
      </c>
      <c r="B3490" s="314">
        <v>249</v>
      </c>
      <c r="C3490" s="314">
        <v>300</v>
      </c>
      <c r="D3490" s="314">
        <v>19</v>
      </c>
      <c r="E3490" s="310">
        <f t="shared" si="700"/>
        <v>70</v>
      </c>
    </row>
    <row r="3491" spans="1:5" ht="15.6" x14ac:dyDescent="0.3">
      <c r="A3491" s="321" t="s">
        <v>422</v>
      </c>
      <c r="B3491" s="313">
        <v>418</v>
      </c>
      <c r="C3491" s="313">
        <v>0</v>
      </c>
      <c r="D3491" s="313">
        <v>426</v>
      </c>
      <c r="E3491" s="322">
        <f t="shared" si="700"/>
        <v>8</v>
      </c>
    </row>
    <row r="3492" spans="1:5" ht="15.6" x14ac:dyDescent="0.3">
      <c r="A3492" s="321" t="s">
        <v>423</v>
      </c>
      <c r="B3492" s="313">
        <v>378</v>
      </c>
      <c r="C3492" s="313">
        <v>0</v>
      </c>
      <c r="D3492" s="313">
        <v>378</v>
      </c>
      <c r="E3492" s="322">
        <f t="shared" si="700"/>
        <v>0</v>
      </c>
    </row>
    <row r="3493" spans="1:5" ht="15.6" x14ac:dyDescent="0.3">
      <c r="A3493" s="323" t="s">
        <v>424</v>
      </c>
      <c r="B3493" s="324">
        <v>316</v>
      </c>
      <c r="C3493" s="324">
        <v>0</v>
      </c>
      <c r="D3493" s="324">
        <v>316</v>
      </c>
      <c r="E3493" s="325">
        <f t="shared" si="700"/>
        <v>0</v>
      </c>
    </row>
    <row r="3494" spans="1:5" ht="15.6" x14ac:dyDescent="0.3">
      <c r="A3494" s="320" t="s">
        <v>418</v>
      </c>
      <c r="B3494" s="317">
        <f t="shared" ref="B3494:E3494" si="701">SUM(B3484:B3493)</f>
        <v>2894</v>
      </c>
      <c r="C3494" s="316">
        <f t="shared" si="701"/>
        <v>800</v>
      </c>
      <c r="D3494" s="317">
        <f t="shared" si="701"/>
        <v>2234</v>
      </c>
      <c r="E3494" s="318">
        <f t="shared" si="701"/>
        <v>140</v>
      </c>
    </row>
    <row r="3496" spans="1:5" ht="15.6" x14ac:dyDescent="0.3">
      <c r="A3496" s="305">
        <v>45076</v>
      </c>
      <c r="B3496" s="306"/>
      <c r="C3496" s="306"/>
      <c r="D3496" s="306"/>
      <c r="E3496" s="306"/>
    </row>
    <row r="3497" spans="1:5" ht="15.6" x14ac:dyDescent="0.3">
      <c r="A3497" s="307" t="s">
        <v>407</v>
      </c>
      <c r="B3497" s="298" t="s">
        <v>408</v>
      </c>
      <c r="C3497" s="298" t="s">
        <v>409</v>
      </c>
      <c r="D3497" s="298" t="s">
        <v>410</v>
      </c>
      <c r="E3497" s="292" t="s">
        <v>421</v>
      </c>
    </row>
    <row r="3498" spans="1:5" ht="15.6" x14ac:dyDescent="0.3">
      <c r="A3498" s="308" t="s">
        <v>412</v>
      </c>
      <c r="B3498" s="309">
        <v>240</v>
      </c>
      <c r="C3498" s="309">
        <v>0</v>
      </c>
      <c r="D3498" s="309">
        <v>240</v>
      </c>
      <c r="E3498" s="310">
        <f t="shared" ref="E3498:E3499" si="702">(C3498+D3498)-B3498</f>
        <v>0</v>
      </c>
    </row>
    <row r="3499" spans="1:5" ht="15.6" x14ac:dyDescent="0.3">
      <c r="A3499" s="308" t="s">
        <v>413</v>
      </c>
      <c r="B3499" s="309">
        <v>281</v>
      </c>
      <c r="C3499" s="309">
        <v>0</v>
      </c>
      <c r="D3499" s="309">
        <v>281</v>
      </c>
      <c r="E3499" s="310">
        <f t="shared" si="702"/>
        <v>0</v>
      </c>
    </row>
    <row r="3500" spans="1:5" ht="15.6" x14ac:dyDescent="0.3">
      <c r="A3500" s="308" t="s">
        <v>414</v>
      </c>
      <c r="B3500" s="309">
        <v>102</v>
      </c>
      <c r="C3500" s="309">
        <v>0</v>
      </c>
      <c r="D3500" s="309">
        <v>102</v>
      </c>
      <c r="E3500" s="310">
        <v>0</v>
      </c>
    </row>
    <row r="3501" spans="1:5" ht="15.6" x14ac:dyDescent="0.3">
      <c r="A3501" s="308" t="s">
        <v>415</v>
      </c>
      <c r="B3501" s="309">
        <v>364</v>
      </c>
      <c r="C3501" s="309">
        <v>200</v>
      </c>
      <c r="D3501" s="309">
        <v>189</v>
      </c>
      <c r="E3501" s="310">
        <f t="shared" ref="E3501:E3507" si="703">(C3501+D3501)-B3501</f>
        <v>25</v>
      </c>
    </row>
    <row r="3502" spans="1:5" ht="15.6" x14ac:dyDescent="0.3">
      <c r="A3502" s="308" t="s">
        <v>416</v>
      </c>
      <c r="B3502" s="309">
        <v>60</v>
      </c>
      <c r="C3502" s="309">
        <v>0</v>
      </c>
      <c r="D3502" s="309">
        <v>71</v>
      </c>
      <c r="E3502" s="310">
        <f t="shared" si="703"/>
        <v>11</v>
      </c>
    </row>
    <row r="3503" spans="1:5" ht="15.6" x14ac:dyDescent="0.3">
      <c r="A3503" s="311" t="s">
        <v>417</v>
      </c>
      <c r="B3503" s="312">
        <v>630</v>
      </c>
      <c r="C3503" s="312">
        <v>0</v>
      </c>
      <c r="D3503" s="312">
        <v>650</v>
      </c>
      <c r="E3503" s="310">
        <f t="shared" si="703"/>
        <v>20</v>
      </c>
    </row>
    <row r="3504" spans="1:5" ht="15.6" x14ac:dyDescent="0.3">
      <c r="A3504" s="321" t="s">
        <v>419</v>
      </c>
      <c r="B3504" s="314">
        <v>249</v>
      </c>
      <c r="C3504" s="314">
        <v>0</v>
      </c>
      <c r="D3504" s="314">
        <v>249</v>
      </c>
      <c r="E3504" s="310">
        <f t="shared" si="703"/>
        <v>0</v>
      </c>
    </row>
    <row r="3505" spans="1:5" ht="15.6" x14ac:dyDescent="0.3">
      <c r="A3505" s="321" t="s">
        <v>422</v>
      </c>
      <c r="B3505" s="313">
        <v>415</v>
      </c>
      <c r="C3505" s="313">
        <v>0</v>
      </c>
      <c r="D3505" s="313">
        <v>418</v>
      </c>
      <c r="E3505" s="322">
        <f t="shared" si="703"/>
        <v>3</v>
      </c>
    </row>
    <row r="3506" spans="1:5" ht="15.6" x14ac:dyDescent="0.3">
      <c r="A3506" s="321" t="s">
        <v>423</v>
      </c>
      <c r="B3506" s="313">
        <v>378</v>
      </c>
      <c r="C3506" s="313">
        <v>0</v>
      </c>
      <c r="D3506" s="313">
        <v>378</v>
      </c>
      <c r="E3506" s="322">
        <f t="shared" si="703"/>
        <v>0</v>
      </c>
    </row>
    <row r="3507" spans="1:5" ht="15.6" x14ac:dyDescent="0.3">
      <c r="A3507" s="323" t="s">
        <v>424</v>
      </c>
      <c r="B3507" s="324">
        <v>316</v>
      </c>
      <c r="C3507" s="324">
        <v>0</v>
      </c>
      <c r="D3507" s="324">
        <v>316</v>
      </c>
      <c r="E3507" s="325">
        <f t="shared" si="703"/>
        <v>0</v>
      </c>
    </row>
    <row r="3508" spans="1:5" ht="15.6" x14ac:dyDescent="0.3">
      <c r="A3508" s="320" t="s">
        <v>418</v>
      </c>
      <c r="B3508" s="317">
        <f t="shared" ref="B3508:E3508" si="704">SUM(B3498:B3507)</f>
        <v>3035</v>
      </c>
      <c r="C3508" s="316">
        <f t="shared" si="704"/>
        <v>200</v>
      </c>
      <c r="D3508" s="317">
        <f t="shared" si="704"/>
        <v>2894</v>
      </c>
      <c r="E3508" s="318">
        <f t="shared" si="704"/>
        <v>59</v>
      </c>
    </row>
    <row r="3510" spans="1:5" ht="15.6" x14ac:dyDescent="0.3">
      <c r="A3510" s="305">
        <v>45077</v>
      </c>
      <c r="B3510" s="306"/>
      <c r="C3510" s="306"/>
      <c r="D3510" s="306"/>
      <c r="E3510" s="306"/>
    </row>
    <row r="3511" spans="1:5" ht="15.6" x14ac:dyDescent="0.3">
      <c r="A3511" s="307" t="s">
        <v>407</v>
      </c>
      <c r="B3511" s="298" t="s">
        <v>408</v>
      </c>
      <c r="C3511" s="298" t="s">
        <v>409</v>
      </c>
      <c r="D3511" s="298" t="s">
        <v>410</v>
      </c>
      <c r="E3511" s="292" t="s">
        <v>421</v>
      </c>
    </row>
    <row r="3512" spans="1:5" ht="15.6" x14ac:dyDescent="0.3">
      <c r="A3512" s="308" t="s">
        <v>412</v>
      </c>
      <c r="B3512" s="309">
        <v>240</v>
      </c>
      <c r="C3512" s="309">
        <v>0</v>
      </c>
      <c r="D3512" s="309">
        <v>240</v>
      </c>
      <c r="E3512" s="310">
        <f t="shared" ref="E3512:E3513" si="705">(C3512+D3512)-B3512</f>
        <v>0</v>
      </c>
    </row>
    <row r="3513" spans="1:5" ht="15.6" x14ac:dyDescent="0.3">
      <c r="A3513" s="308" t="s">
        <v>413</v>
      </c>
      <c r="B3513" s="309">
        <v>263</v>
      </c>
      <c r="C3513" s="309">
        <v>0</v>
      </c>
      <c r="D3513" s="309">
        <v>281</v>
      </c>
      <c r="E3513" s="310">
        <f t="shared" si="705"/>
        <v>18</v>
      </c>
    </row>
    <row r="3514" spans="1:5" ht="15.6" x14ac:dyDescent="0.3">
      <c r="A3514" s="308" t="s">
        <v>414</v>
      </c>
      <c r="B3514" s="309">
        <v>102</v>
      </c>
      <c r="C3514" s="309">
        <v>0</v>
      </c>
      <c r="D3514" s="309">
        <v>102</v>
      </c>
      <c r="E3514" s="310">
        <v>0</v>
      </c>
    </row>
    <row r="3515" spans="1:5" ht="15.6" x14ac:dyDescent="0.3">
      <c r="A3515" s="308" t="s">
        <v>415</v>
      </c>
      <c r="B3515" s="309">
        <v>63</v>
      </c>
      <c r="C3515" s="309">
        <v>0</v>
      </c>
      <c r="D3515" s="309">
        <v>364</v>
      </c>
      <c r="E3515" s="310">
        <f t="shared" ref="E3515:E3521" si="706">(C3515+D3515)-B3515</f>
        <v>301</v>
      </c>
    </row>
    <row r="3516" spans="1:5" ht="15.6" x14ac:dyDescent="0.3">
      <c r="A3516" s="308" t="s">
        <v>416</v>
      </c>
      <c r="B3516" s="309">
        <v>55</v>
      </c>
      <c r="C3516" s="309">
        <v>0</v>
      </c>
      <c r="D3516" s="309">
        <v>60</v>
      </c>
      <c r="E3516" s="310">
        <f t="shared" si="706"/>
        <v>5</v>
      </c>
    </row>
    <row r="3517" spans="1:5" ht="15.6" x14ac:dyDescent="0.3">
      <c r="A3517" s="311" t="s">
        <v>417</v>
      </c>
      <c r="B3517" s="312">
        <v>600</v>
      </c>
      <c r="C3517" s="312">
        <v>0</v>
      </c>
      <c r="D3517" s="312">
        <v>630</v>
      </c>
      <c r="E3517" s="310">
        <f t="shared" si="706"/>
        <v>30</v>
      </c>
    </row>
    <row r="3518" spans="1:5" ht="15.6" x14ac:dyDescent="0.3">
      <c r="A3518" s="321" t="s">
        <v>419</v>
      </c>
      <c r="B3518" s="314">
        <v>249</v>
      </c>
      <c r="C3518" s="314">
        <v>0</v>
      </c>
      <c r="D3518" s="314">
        <v>249</v>
      </c>
      <c r="E3518" s="310">
        <f t="shared" si="706"/>
        <v>0</v>
      </c>
    </row>
    <row r="3519" spans="1:5" ht="15.6" x14ac:dyDescent="0.3">
      <c r="A3519" s="321" t="s">
        <v>422</v>
      </c>
      <c r="B3519" s="313">
        <v>385</v>
      </c>
      <c r="C3519" s="313">
        <v>0</v>
      </c>
      <c r="D3519" s="313">
        <v>415</v>
      </c>
      <c r="E3519" s="322">
        <f t="shared" si="706"/>
        <v>30</v>
      </c>
    </row>
    <row r="3520" spans="1:5" ht="15.6" x14ac:dyDescent="0.3">
      <c r="A3520" s="321" t="s">
        <v>423</v>
      </c>
      <c r="B3520" s="313">
        <v>378</v>
      </c>
      <c r="C3520" s="313">
        <v>0</v>
      </c>
      <c r="D3520" s="313">
        <v>378</v>
      </c>
      <c r="E3520" s="322">
        <f t="shared" si="706"/>
        <v>0</v>
      </c>
    </row>
    <row r="3521" spans="1:5" ht="15.6" x14ac:dyDescent="0.3">
      <c r="A3521" s="323" t="s">
        <v>424</v>
      </c>
      <c r="B3521" s="324">
        <v>460</v>
      </c>
      <c r="C3521" s="324">
        <v>126</v>
      </c>
      <c r="D3521" s="324">
        <v>316</v>
      </c>
      <c r="E3521" s="325">
        <f t="shared" si="706"/>
        <v>-18</v>
      </c>
    </row>
    <row r="3522" spans="1:5" ht="15.6" x14ac:dyDescent="0.3">
      <c r="A3522" s="320" t="s">
        <v>418</v>
      </c>
      <c r="B3522" s="317">
        <f t="shared" ref="B3522:E3522" si="707">SUM(B3512:B3521)</f>
        <v>2795</v>
      </c>
      <c r="C3522" s="316">
        <f t="shared" si="707"/>
        <v>126</v>
      </c>
      <c r="D3522" s="317">
        <f t="shared" si="707"/>
        <v>3035</v>
      </c>
      <c r="E3522" s="318">
        <f t="shared" si="707"/>
        <v>366</v>
      </c>
    </row>
    <row r="3524" spans="1:5" ht="15.6" x14ac:dyDescent="0.3">
      <c r="A3524" s="305">
        <v>45078</v>
      </c>
      <c r="B3524" s="306"/>
      <c r="C3524" s="306"/>
      <c r="D3524" s="306"/>
      <c r="E3524" s="306"/>
    </row>
    <row r="3525" spans="1:5" ht="15.6" x14ac:dyDescent="0.3">
      <c r="A3525" s="307" t="s">
        <v>407</v>
      </c>
      <c r="B3525" s="298" t="s">
        <v>408</v>
      </c>
      <c r="C3525" s="298" t="s">
        <v>409</v>
      </c>
      <c r="D3525" s="298" t="s">
        <v>410</v>
      </c>
      <c r="E3525" s="292" t="s">
        <v>421</v>
      </c>
    </row>
    <row r="3526" spans="1:5" ht="15.6" x14ac:dyDescent="0.3">
      <c r="A3526" s="308" t="s">
        <v>412</v>
      </c>
      <c r="B3526" s="309">
        <v>363</v>
      </c>
      <c r="C3526" s="309">
        <v>150</v>
      </c>
      <c r="D3526" s="309">
        <v>240</v>
      </c>
      <c r="E3526" s="310">
        <f t="shared" ref="E3526:E3527" si="708">(C3526+D3526)-B3526</f>
        <v>27</v>
      </c>
    </row>
    <row r="3527" spans="1:5" ht="15.6" x14ac:dyDescent="0.3">
      <c r="A3527" s="308" t="s">
        <v>413</v>
      </c>
      <c r="B3527" s="309">
        <v>263</v>
      </c>
      <c r="C3527" s="309">
        <v>0</v>
      </c>
      <c r="D3527" s="309">
        <v>263</v>
      </c>
      <c r="E3527" s="310">
        <f t="shared" si="708"/>
        <v>0</v>
      </c>
    </row>
    <row r="3528" spans="1:5" ht="15.6" x14ac:dyDescent="0.3">
      <c r="A3528" s="308" t="s">
        <v>414</v>
      </c>
      <c r="B3528" s="309">
        <v>102</v>
      </c>
      <c r="C3528" s="309">
        <v>0</v>
      </c>
      <c r="D3528" s="309">
        <v>102</v>
      </c>
      <c r="E3528" s="310">
        <v>0</v>
      </c>
    </row>
    <row r="3529" spans="1:5" ht="15.6" x14ac:dyDescent="0.3">
      <c r="A3529" s="308" t="s">
        <v>415</v>
      </c>
      <c r="B3529" s="309">
        <v>217</v>
      </c>
      <c r="C3529" s="309">
        <v>208</v>
      </c>
      <c r="D3529" s="309">
        <v>63</v>
      </c>
      <c r="E3529" s="310">
        <f t="shared" ref="E3529:E3535" si="709">(C3529+D3529)-B3529</f>
        <v>54</v>
      </c>
    </row>
    <row r="3530" spans="1:5" ht="15.6" x14ac:dyDescent="0.3">
      <c r="A3530" s="308" t="s">
        <v>416</v>
      </c>
      <c r="B3530" s="309">
        <v>55</v>
      </c>
      <c r="C3530" s="309">
        <v>0</v>
      </c>
      <c r="D3530" s="309">
        <v>55</v>
      </c>
      <c r="E3530" s="310">
        <f t="shared" si="709"/>
        <v>0</v>
      </c>
    </row>
    <row r="3531" spans="1:5" ht="15.6" x14ac:dyDescent="0.3">
      <c r="A3531" s="311" t="s">
        <v>417</v>
      </c>
      <c r="B3531" s="312">
        <v>600</v>
      </c>
      <c r="C3531" s="312">
        <v>0</v>
      </c>
      <c r="D3531" s="312">
        <v>600</v>
      </c>
      <c r="E3531" s="310">
        <f t="shared" si="709"/>
        <v>0</v>
      </c>
    </row>
    <row r="3532" spans="1:5" ht="15.6" x14ac:dyDescent="0.3">
      <c r="A3532" s="321" t="s">
        <v>419</v>
      </c>
      <c r="B3532" s="314">
        <v>249</v>
      </c>
      <c r="C3532" s="314">
        <v>0</v>
      </c>
      <c r="D3532" s="314">
        <v>249</v>
      </c>
      <c r="E3532" s="310">
        <f t="shared" si="709"/>
        <v>0</v>
      </c>
    </row>
    <row r="3533" spans="1:5" ht="15.6" x14ac:dyDescent="0.3">
      <c r="A3533" s="321" t="s">
        <v>422</v>
      </c>
      <c r="B3533" s="313">
        <v>385</v>
      </c>
      <c r="C3533" s="313">
        <v>0</v>
      </c>
      <c r="D3533" s="313">
        <v>385</v>
      </c>
      <c r="E3533" s="322">
        <f t="shared" si="709"/>
        <v>0</v>
      </c>
    </row>
    <row r="3534" spans="1:5" ht="15.6" x14ac:dyDescent="0.3">
      <c r="A3534" s="321" t="s">
        <v>423</v>
      </c>
      <c r="B3534" s="313">
        <v>378</v>
      </c>
      <c r="C3534" s="313">
        <v>0</v>
      </c>
      <c r="D3534" s="313">
        <v>378</v>
      </c>
      <c r="E3534" s="322">
        <f t="shared" si="709"/>
        <v>0</v>
      </c>
    </row>
    <row r="3535" spans="1:5" ht="15.6" x14ac:dyDescent="0.3">
      <c r="A3535" s="323" t="s">
        <v>424</v>
      </c>
      <c r="B3535" s="324">
        <v>460</v>
      </c>
      <c r="C3535" s="324">
        <v>0</v>
      </c>
      <c r="D3535" s="324">
        <v>460</v>
      </c>
      <c r="E3535" s="325">
        <f t="shared" si="709"/>
        <v>0</v>
      </c>
    </row>
    <row r="3536" spans="1:5" ht="15.6" x14ac:dyDescent="0.3">
      <c r="A3536" s="320" t="s">
        <v>418</v>
      </c>
      <c r="B3536" s="317">
        <f t="shared" ref="B3536:E3536" si="710">SUM(B3526:B3535)</f>
        <v>3072</v>
      </c>
      <c r="C3536" s="316">
        <f t="shared" si="710"/>
        <v>358</v>
      </c>
      <c r="D3536" s="317">
        <f t="shared" si="710"/>
        <v>2795</v>
      </c>
      <c r="E3536" s="318">
        <f t="shared" si="710"/>
        <v>81</v>
      </c>
    </row>
    <row r="3538" spans="1:5" ht="15.6" x14ac:dyDescent="0.3">
      <c r="A3538" s="305">
        <v>45079</v>
      </c>
      <c r="B3538" s="306"/>
      <c r="C3538" s="306"/>
      <c r="D3538" s="306"/>
      <c r="E3538" s="306"/>
    </row>
    <row r="3539" spans="1:5" ht="15.6" x14ac:dyDescent="0.3">
      <c r="A3539" s="307" t="s">
        <v>407</v>
      </c>
      <c r="B3539" s="298" t="s">
        <v>408</v>
      </c>
      <c r="C3539" s="298" t="s">
        <v>409</v>
      </c>
      <c r="D3539" s="298" t="s">
        <v>410</v>
      </c>
      <c r="E3539" s="292" t="s">
        <v>421</v>
      </c>
    </row>
    <row r="3540" spans="1:5" ht="15.6" x14ac:dyDescent="0.3">
      <c r="A3540" s="308" t="s">
        <v>412</v>
      </c>
      <c r="B3540" s="309">
        <v>363</v>
      </c>
      <c r="C3540" s="309">
        <v>0</v>
      </c>
      <c r="D3540" s="309">
        <v>363</v>
      </c>
      <c r="E3540" s="310">
        <f t="shared" ref="E3540:E3541" si="711">(C3540+D3540)-B3540</f>
        <v>0</v>
      </c>
    </row>
    <row r="3541" spans="1:5" ht="15.6" x14ac:dyDescent="0.3">
      <c r="A3541" s="308" t="s">
        <v>413</v>
      </c>
      <c r="B3541" s="309">
        <v>263</v>
      </c>
      <c r="C3541" s="309">
        <v>0</v>
      </c>
      <c r="D3541" s="309">
        <v>263</v>
      </c>
      <c r="E3541" s="310">
        <f t="shared" si="711"/>
        <v>0</v>
      </c>
    </row>
    <row r="3542" spans="1:5" ht="15.6" x14ac:dyDescent="0.3">
      <c r="A3542" s="308" t="s">
        <v>414</v>
      </c>
      <c r="B3542" s="309">
        <v>102</v>
      </c>
      <c r="C3542" s="309">
        <v>0</v>
      </c>
      <c r="D3542" s="309">
        <v>102</v>
      </c>
      <c r="E3542" s="310">
        <v>0</v>
      </c>
    </row>
    <row r="3543" spans="1:5" ht="15.6" x14ac:dyDescent="0.3">
      <c r="A3543" s="308" t="s">
        <v>415</v>
      </c>
      <c r="B3543" s="309">
        <v>203</v>
      </c>
      <c r="C3543" s="309">
        <v>0</v>
      </c>
      <c r="D3543" s="309">
        <v>217</v>
      </c>
      <c r="E3543" s="310">
        <f t="shared" ref="E3543:E3549" si="712">(C3543+D3543)-B3543</f>
        <v>14</v>
      </c>
    </row>
    <row r="3544" spans="1:5" ht="15.6" x14ac:dyDescent="0.3">
      <c r="A3544" s="308" t="s">
        <v>416</v>
      </c>
      <c r="B3544" s="309">
        <v>55</v>
      </c>
      <c r="C3544" s="309">
        <v>0</v>
      </c>
      <c r="D3544" s="309">
        <v>55</v>
      </c>
      <c r="E3544" s="310">
        <f t="shared" si="712"/>
        <v>0</v>
      </c>
    </row>
    <row r="3545" spans="1:5" ht="15.6" x14ac:dyDescent="0.3">
      <c r="A3545" s="311" t="s">
        <v>417</v>
      </c>
      <c r="B3545" s="312">
        <v>600</v>
      </c>
      <c r="C3545" s="312">
        <v>0</v>
      </c>
      <c r="D3545" s="312">
        <v>600</v>
      </c>
      <c r="E3545" s="310">
        <f t="shared" si="712"/>
        <v>0</v>
      </c>
    </row>
    <row r="3546" spans="1:5" ht="15.6" x14ac:dyDescent="0.3">
      <c r="A3546" s="321" t="s">
        <v>419</v>
      </c>
      <c r="B3546" s="314">
        <v>249</v>
      </c>
      <c r="C3546" s="314">
        <v>0</v>
      </c>
      <c r="D3546" s="314">
        <v>249</v>
      </c>
      <c r="E3546" s="310">
        <f t="shared" si="712"/>
        <v>0</v>
      </c>
    </row>
    <row r="3547" spans="1:5" ht="15.6" x14ac:dyDescent="0.3">
      <c r="A3547" s="321" t="s">
        <v>422</v>
      </c>
      <c r="B3547" s="313">
        <v>385</v>
      </c>
      <c r="C3547" s="313">
        <v>0</v>
      </c>
      <c r="D3547" s="313">
        <v>385</v>
      </c>
      <c r="E3547" s="322">
        <f t="shared" si="712"/>
        <v>0</v>
      </c>
    </row>
    <row r="3548" spans="1:5" ht="15.6" x14ac:dyDescent="0.3">
      <c r="A3548" s="321" t="s">
        <v>423</v>
      </c>
      <c r="B3548" s="313">
        <v>378</v>
      </c>
      <c r="C3548" s="313">
        <v>0</v>
      </c>
      <c r="D3548" s="313">
        <v>378</v>
      </c>
      <c r="E3548" s="322">
        <f t="shared" si="712"/>
        <v>0</v>
      </c>
    </row>
    <row r="3549" spans="1:5" ht="15.6" x14ac:dyDescent="0.3">
      <c r="A3549" s="323" t="s">
        <v>424</v>
      </c>
      <c r="B3549" s="324">
        <v>460</v>
      </c>
      <c r="C3549" s="324">
        <v>0</v>
      </c>
      <c r="D3549" s="324">
        <v>460</v>
      </c>
      <c r="E3549" s="325">
        <f t="shared" si="712"/>
        <v>0</v>
      </c>
    </row>
    <row r="3550" spans="1:5" ht="15.6" x14ac:dyDescent="0.3">
      <c r="A3550" s="320" t="s">
        <v>418</v>
      </c>
      <c r="B3550" s="317">
        <f t="shared" ref="B3550:E3550" si="713">SUM(B3540:B3549)</f>
        <v>3058</v>
      </c>
      <c r="C3550" s="316">
        <f t="shared" si="713"/>
        <v>0</v>
      </c>
      <c r="D3550" s="317">
        <f t="shared" si="713"/>
        <v>3072</v>
      </c>
      <c r="E3550" s="318">
        <f t="shared" si="713"/>
        <v>14</v>
      </c>
    </row>
    <row r="3552" spans="1:5" ht="15.6" x14ac:dyDescent="0.3">
      <c r="A3552" s="305">
        <v>45080</v>
      </c>
      <c r="B3552" s="306"/>
      <c r="C3552" s="306"/>
      <c r="D3552" s="306"/>
      <c r="E3552" s="306"/>
    </row>
    <row r="3553" spans="1:5" ht="15.6" x14ac:dyDescent="0.3">
      <c r="A3553" s="307" t="s">
        <v>407</v>
      </c>
      <c r="B3553" s="298" t="s">
        <v>408</v>
      </c>
      <c r="C3553" s="298" t="s">
        <v>409</v>
      </c>
      <c r="D3553" s="298" t="s">
        <v>410</v>
      </c>
      <c r="E3553" s="292" t="s">
        <v>421</v>
      </c>
    </row>
    <row r="3554" spans="1:5" ht="15.6" x14ac:dyDescent="0.3">
      <c r="A3554" s="308" t="s">
        <v>412</v>
      </c>
      <c r="B3554" s="309">
        <v>363</v>
      </c>
      <c r="C3554" s="309">
        <v>0</v>
      </c>
      <c r="D3554" s="309">
        <v>363</v>
      </c>
      <c r="E3554" s="310">
        <f t="shared" ref="E3554:E3555" si="714">(C3554+D3554)-B3554</f>
        <v>0</v>
      </c>
    </row>
    <row r="3555" spans="1:5" ht="15.6" x14ac:dyDescent="0.3">
      <c r="A3555" s="308" t="s">
        <v>413</v>
      </c>
      <c r="B3555" s="309">
        <v>263</v>
      </c>
      <c r="C3555" s="309">
        <v>0</v>
      </c>
      <c r="D3555" s="309">
        <v>263</v>
      </c>
      <c r="E3555" s="310">
        <f t="shared" si="714"/>
        <v>0</v>
      </c>
    </row>
    <row r="3556" spans="1:5" ht="15.6" x14ac:dyDescent="0.3">
      <c r="A3556" s="308" t="s">
        <v>414</v>
      </c>
      <c r="B3556" s="309">
        <v>102</v>
      </c>
      <c r="C3556" s="309">
        <v>0</v>
      </c>
      <c r="D3556" s="309">
        <v>102</v>
      </c>
      <c r="E3556" s="310">
        <v>0</v>
      </c>
    </row>
    <row r="3557" spans="1:5" ht="15.6" x14ac:dyDescent="0.3">
      <c r="A3557" s="308" t="s">
        <v>415</v>
      </c>
      <c r="B3557" s="309">
        <v>347</v>
      </c>
      <c r="C3557" s="309">
        <v>125</v>
      </c>
      <c r="D3557" s="309">
        <v>203</v>
      </c>
      <c r="E3557" s="310">
        <f t="shared" ref="E3557:E3563" si="715">(C3557+D3557)-B3557</f>
        <v>-19</v>
      </c>
    </row>
    <row r="3558" spans="1:5" ht="15.6" x14ac:dyDescent="0.3">
      <c r="A3558" s="308" t="s">
        <v>416</v>
      </c>
      <c r="B3558" s="309">
        <v>53</v>
      </c>
      <c r="C3558" s="309">
        <v>0</v>
      </c>
      <c r="D3558" s="309">
        <v>55</v>
      </c>
      <c r="E3558" s="310">
        <f t="shared" si="715"/>
        <v>2</v>
      </c>
    </row>
    <row r="3559" spans="1:5" ht="15.6" x14ac:dyDescent="0.3">
      <c r="A3559" s="311" t="s">
        <v>417</v>
      </c>
      <c r="B3559" s="312">
        <v>600</v>
      </c>
      <c r="C3559" s="312">
        <v>0</v>
      </c>
      <c r="D3559" s="312">
        <v>600</v>
      </c>
      <c r="E3559" s="310">
        <f t="shared" si="715"/>
        <v>0</v>
      </c>
    </row>
    <row r="3560" spans="1:5" ht="15.6" x14ac:dyDescent="0.3">
      <c r="A3560" s="321" t="s">
        <v>419</v>
      </c>
      <c r="B3560" s="314">
        <v>249</v>
      </c>
      <c r="C3560" s="314">
        <v>0</v>
      </c>
      <c r="D3560" s="314">
        <v>249</v>
      </c>
      <c r="E3560" s="310">
        <f t="shared" si="715"/>
        <v>0</v>
      </c>
    </row>
    <row r="3561" spans="1:5" ht="15.6" x14ac:dyDescent="0.3">
      <c r="A3561" s="321" t="s">
        <v>422</v>
      </c>
      <c r="B3561" s="313">
        <v>355</v>
      </c>
      <c r="C3561" s="313">
        <v>0</v>
      </c>
      <c r="D3561" s="313">
        <v>385</v>
      </c>
      <c r="E3561" s="322">
        <f t="shared" si="715"/>
        <v>30</v>
      </c>
    </row>
    <row r="3562" spans="1:5" ht="15.6" x14ac:dyDescent="0.3">
      <c r="A3562" s="321" t="s">
        <v>423</v>
      </c>
      <c r="B3562" s="313">
        <v>378</v>
      </c>
      <c r="C3562" s="313">
        <v>0</v>
      </c>
      <c r="D3562" s="313">
        <v>378</v>
      </c>
      <c r="E3562" s="322">
        <f t="shared" si="715"/>
        <v>0</v>
      </c>
    </row>
    <row r="3563" spans="1:5" ht="15.6" x14ac:dyDescent="0.3">
      <c r="A3563" s="323" t="s">
        <v>424</v>
      </c>
      <c r="B3563" s="324">
        <v>460</v>
      </c>
      <c r="C3563" s="324">
        <v>0</v>
      </c>
      <c r="D3563" s="324">
        <v>460</v>
      </c>
      <c r="E3563" s="325">
        <f t="shared" si="715"/>
        <v>0</v>
      </c>
    </row>
    <row r="3564" spans="1:5" ht="15.6" x14ac:dyDescent="0.3">
      <c r="A3564" s="320" t="s">
        <v>418</v>
      </c>
      <c r="B3564" s="317">
        <f t="shared" ref="B3564:E3564" si="716">SUM(B3554:B3563)</f>
        <v>3170</v>
      </c>
      <c r="C3564" s="316">
        <f t="shared" si="716"/>
        <v>125</v>
      </c>
      <c r="D3564" s="317">
        <f t="shared" si="716"/>
        <v>3058</v>
      </c>
      <c r="E3564" s="318">
        <f t="shared" si="716"/>
        <v>13</v>
      </c>
    </row>
    <row r="3566" spans="1:5" ht="15.6" x14ac:dyDescent="0.3">
      <c r="A3566" s="305">
        <v>45081</v>
      </c>
      <c r="B3566" s="306"/>
      <c r="C3566" s="306"/>
      <c r="D3566" s="306"/>
      <c r="E3566" s="306"/>
    </row>
    <row r="3567" spans="1:5" ht="15.6" x14ac:dyDescent="0.3">
      <c r="A3567" s="307" t="s">
        <v>407</v>
      </c>
      <c r="B3567" s="298" t="s">
        <v>408</v>
      </c>
      <c r="C3567" s="298" t="s">
        <v>409</v>
      </c>
      <c r="D3567" s="298" t="s">
        <v>410</v>
      </c>
      <c r="E3567" s="292" t="s">
        <v>421</v>
      </c>
    </row>
    <row r="3568" spans="1:5" ht="15.6" x14ac:dyDescent="0.3">
      <c r="A3568" s="308" t="s">
        <v>412</v>
      </c>
      <c r="B3568" s="309">
        <v>363</v>
      </c>
      <c r="C3568" s="309">
        <v>0</v>
      </c>
      <c r="D3568" s="309">
        <v>363</v>
      </c>
      <c r="E3568" s="310">
        <f t="shared" ref="E3568:E3569" si="717">(C3568+D3568)-B3568</f>
        <v>0</v>
      </c>
    </row>
    <row r="3569" spans="1:5" ht="15.6" x14ac:dyDescent="0.3">
      <c r="A3569" s="308" t="s">
        <v>413</v>
      </c>
      <c r="B3569" s="309">
        <v>244</v>
      </c>
      <c r="C3569" s="309">
        <v>0</v>
      </c>
      <c r="D3569" s="309">
        <v>263</v>
      </c>
      <c r="E3569" s="310">
        <f t="shared" si="717"/>
        <v>19</v>
      </c>
    </row>
    <row r="3570" spans="1:5" ht="15.6" x14ac:dyDescent="0.3">
      <c r="A3570" s="308" t="s">
        <v>414</v>
      </c>
      <c r="B3570" s="309">
        <v>102</v>
      </c>
      <c r="C3570" s="309">
        <v>0</v>
      </c>
      <c r="D3570" s="309">
        <v>102</v>
      </c>
      <c r="E3570" s="310">
        <v>0</v>
      </c>
    </row>
    <row r="3571" spans="1:5" ht="15.6" x14ac:dyDescent="0.3">
      <c r="A3571" s="308" t="s">
        <v>415</v>
      </c>
      <c r="B3571" s="309">
        <v>263</v>
      </c>
      <c r="C3571" s="309">
        <v>0</v>
      </c>
      <c r="D3571" s="309">
        <v>347</v>
      </c>
      <c r="E3571" s="310">
        <f t="shared" ref="E3571:E3577" si="718">(C3571+D3571)-B3571</f>
        <v>84</v>
      </c>
    </row>
    <row r="3572" spans="1:5" ht="15.6" x14ac:dyDescent="0.3">
      <c r="A3572" s="308" t="s">
        <v>416</v>
      </c>
      <c r="B3572" s="309">
        <v>53</v>
      </c>
      <c r="C3572" s="309">
        <v>0</v>
      </c>
      <c r="D3572" s="309">
        <v>53</v>
      </c>
      <c r="E3572" s="310">
        <f t="shared" si="718"/>
        <v>0</v>
      </c>
    </row>
    <row r="3573" spans="1:5" ht="15.6" x14ac:dyDescent="0.3">
      <c r="A3573" s="311" t="s">
        <v>417</v>
      </c>
      <c r="B3573" s="312">
        <v>600</v>
      </c>
      <c r="C3573" s="312">
        <v>0</v>
      </c>
      <c r="D3573" s="312">
        <v>600</v>
      </c>
      <c r="E3573" s="310">
        <f t="shared" si="718"/>
        <v>0</v>
      </c>
    </row>
    <row r="3574" spans="1:5" ht="15.6" x14ac:dyDescent="0.3">
      <c r="A3574" s="321" t="s">
        <v>419</v>
      </c>
      <c r="B3574" s="314">
        <v>226</v>
      </c>
      <c r="C3574" s="314">
        <v>0</v>
      </c>
      <c r="D3574" s="314">
        <v>249</v>
      </c>
      <c r="E3574" s="310">
        <f t="shared" si="718"/>
        <v>23</v>
      </c>
    </row>
    <row r="3575" spans="1:5" ht="15.6" x14ac:dyDescent="0.3">
      <c r="A3575" s="321" t="s">
        <v>422</v>
      </c>
      <c r="B3575" s="313">
        <v>355</v>
      </c>
      <c r="C3575" s="313">
        <v>0</v>
      </c>
      <c r="D3575" s="313">
        <v>355</v>
      </c>
      <c r="E3575" s="322">
        <f t="shared" si="718"/>
        <v>0</v>
      </c>
    </row>
    <row r="3576" spans="1:5" ht="15.6" x14ac:dyDescent="0.3">
      <c r="A3576" s="321" t="s">
        <v>423</v>
      </c>
      <c r="B3576" s="313">
        <v>378</v>
      </c>
      <c r="C3576" s="313">
        <v>0</v>
      </c>
      <c r="D3576" s="313">
        <v>378</v>
      </c>
      <c r="E3576" s="322">
        <f t="shared" si="718"/>
        <v>0</v>
      </c>
    </row>
    <row r="3577" spans="1:5" ht="15.6" x14ac:dyDescent="0.3">
      <c r="A3577" s="323" t="s">
        <v>424</v>
      </c>
      <c r="B3577" s="324">
        <v>460</v>
      </c>
      <c r="C3577" s="324">
        <v>0</v>
      </c>
      <c r="D3577" s="324">
        <v>460</v>
      </c>
      <c r="E3577" s="325">
        <f t="shared" si="718"/>
        <v>0</v>
      </c>
    </row>
    <row r="3578" spans="1:5" ht="15.6" x14ac:dyDescent="0.3">
      <c r="A3578" s="320" t="s">
        <v>418</v>
      </c>
      <c r="B3578" s="317">
        <f t="shared" ref="B3578:E3578" si="719">SUM(B3568:B3577)</f>
        <v>3044</v>
      </c>
      <c r="C3578" s="316">
        <f t="shared" si="719"/>
        <v>0</v>
      </c>
      <c r="D3578" s="317">
        <f t="shared" si="719"/>
        <v>3170</v>
      </c>
      <c r="E3578" s="318">
        <f t="shared" si="719"/>
        <v>126</v>
      </c>
    </row>
    <row r="3580" spans="1:5" ht="15.6" x14ac:dyDescent="0.3">
      <c r="A3580" s="305">
        <v>45082</v>
      </c>
      <c r="B3580" s="306"/>
      <c r="C3580" s="306"/>
      <c r="D3580" s="306"/>
      <c r="E3580" s="306"/>
    </row>
    <row r="3581" spans="1:5" ht="15.6" x14ac:dyDescent="0.3">
      <c r="A3581" s="307" t="s">
        <v>407</v>
      </c>
      <c r="B3581" s="298" t="s">
        <v>408</v>
      </c>
      <c r="C3581" s="298" t="s">
        <v>409</v>
      </c>
      <c r="D3581" s="298" t="s">
        <v>410</v>
      </c>
      <c r="E3581" s="292" t="s">
        <v>421</v>
      </c>
    </row>
    <row r="3582" spans="1:5" ht="15.6" x14ac:dyDescent="0.3">
      <c r="A3582" s="308" t="s">
        <v>412</v>
      </c>
      <c r="B3582" s="309">
        <v>313</v>
      </c>
      <c r="C3582" s="309">
        <v>0</v>
      </c>
      <c r="D3582" s="309">
        <v>363</v>
      </c>
      <c r="E3582" s="310">
        <f t="shared" ref="E3582:E3583" si="720">(C3582+D3582)-B3582</f>
        <v>50</v>
      </c>
    </row>
    <row r="3583" spans="1:5" ht="15.6" x14ac:dyDescent="0.3">
      <c r="A3583" s="308" t="s">
        <v>413</v>
      </c>
      <c r="B3583" s="309">
        <v>131</v>
      </c>
      <c r="C3583" s="309">
        <v>0</v>
      </c>
      <c r="D3583" s="309">
        <v>244</v>
      </c>
      <c r="E3583" s="310">
        <f t="shared" si="720"/>
        <v>113</v>
      </c>
    </row>
    <row r="3584" spans="1:5" ht="15.6" x14ac:dyDescent="0.3">
      <c r="A3584" s="308" t="s">
        <v>414</v>
      </c>
      <c r="B3584" s="309">
        <v>102</v>
      </c>
      <c r="C3584" s="309">
        <v>0</v>
      </c>
      <c r="D3584" s="309">
        <v>102</v>
      </c>
      <c r="E3584" s="310">
        <v>0</v>
      </c>
    </row>
    <row r="3585" spans="1:5" ht="15.6" x14ac:dyDescent="0.3">
      <c r="A3585" s="308" t="s">
        <v>415</v>
      </c>
      <c r="B3585" s="309">
        <v>217</v>
      </c>
      <c r="C3585" s="309">
        <v>0</v>
      </c>
      <c r="D3585" s="309">
        <v>263</v>
      </c>
      <c r="E3585" s="310">
        <f t="shared" ref="E3585:E3591" si="721">(C3585+D3585)-B3585</f>
        <v>46</v>
      </c>
    </row>
    <row r="3586" spans="1:5" ht="15.6" x14ac:dyDescent="0.3">
      <c r="A3586" s="308" t="s">
        <v>416</v>
      </c>
      <c r="B3586" s="309">
        <v>49</v>
      </c>
      <c r="C3586" s="309">
        <v>0</v>
      </c>
      <c r="D3586" s="309">
        <v>53</v>
      </c>
      <c r="E3586" s="310">
        <f t="shared" si="721"/>
        <v>4</v>
      </c>
    </row>
    <row r="3587" spans="1:5" ht="15.6" x14ac:dyDescent="0.3">
      <c r="A3587" s="311" t="s">
        <v>417</v>
      </c>
      <c r="B3587" s="312">
        <v>570</v>
      </c>
      <c r="C3587" s="312">
        <v>0</v>
      </c>
      <c r="D3587" s="312">
        <v>600</v>
      </c>
      <c r="E3587" s="310">
        <f t="shared" si="721"/>
        <v>30</v>
      </c>
    </row>
    <row r="3588" spans="1:5" ht="15.6" x14ac:dyDescent="0.3">
      <c r="A3588" s="321" t="s">
        <v>419</v>
      </c>
      <c r="B3588" s="314">
        <v>226</v>
      </c>
      <c r="C3588" s="314">
        <v>0</v>
      </c>
      <c r="D3588" s="314">
        <v>226</v>
      </c>
      <c r="E3588" s="310">
        <f t="shared" si="721"/>
        <v>0</v>
      </c>
    </row>
    <row r="3589" spans="1:5" ht="15.6" x14ac:dyDescent="0.3">
      <c r="A3589" s="321" t="s">
        <v>422</v>
      </c>
      <c r="B3589" s="313">
        <v>351</v>
      </c>
      <c r="C3589" s="313">
        <v>0</v>
      </c>
      <c r="D3589" s="313">
        <v>355</v>
      </c>
      <c r="E3589" s="322">
        <f t="shared" si="721"/>
        <v>4</v>
      </c>
    </row>
    <row r="3590" spans="1:5" ht="15.6" x14ac:dyDescent="0.3">
      <c r="A3590" s="321" t="s">
        <v>423</v>
      </c>
      <c r="B3590" s="313">
        <v>378</v>
      </c>
      <c r="C3590" s="313">
        <v>0</v>
      </c>
      <c r="D3590" s="313">
        <v>378</v>
      </c>
      <c r="E3590" s="322">
        <f t="shared" si="721"/>
        <v>0</v>
      </c>
    </row>
    <row r="3591" spans="1:5" ht="15.6" x14ac:dyDescent="0.3">
      <c r="A3591" s="323" t="s">
        <v>424</v>
      </c>
      <c r="B3591" s="324">
        <v>460</v>
      </c>
      <c r="C3591" s="324">
        <v>0</v>
      </c>
      <c r="D3591" s="324">
        <v>460</v>
      </c>
      <c r="E3591" s="325">
        <f t="shared" si="721"/>
        <v>0</v>
      </c>
    </row>
    <row r="3592" spans="1:5" ht="15.6" x14ac:dyDescent="0.3">
      <c r="A3592" s="320" t="s">
        <v>418</v>
      </c>
      <c r="B3592" s="317">
        <f t="shared" ref="B3592:E3592" si="722">SUM(B3582:B3591)</f>
        <v>2797</v>
      </c>
      <c r="C3592" s="316">
        <f t="shared" si="722"/>
        <v>0</v>
      </c>
      <c r="D3592" s="317">
        <f t="shared" si="722"/>
        <v>3044</v>
      </c>
      <c r="E3592" s="318">
        <f t="shared" si="722"/>
        <v>247</v>
      </c>
    </row>
    <row r="3594" spans="1:5" ht="15.6" x14ac:dyDescent="0.3">
      <c r="A3594" s="305">
        <v>45083</v>
      </c>
      <c r="B3594" s="306"/>
      <c r="C3594" s="306"/>
      <c r="D3594" s="306"/>
      <c r="E3594" s="306"/>
    </row>
    <row r="3595" spans="1:5" ht="15.6" x14ac:dyDescent="0.3">
      <c r="A3595" s="307" t="s">
        <v>407</v>
      </c>
      <c r="B3595" s="298" t="s">
        <v>408</v>
      </c>
      <c r="C3595" s="298" t="s">
        <v>409</v>
      </c>
      <c r="D3595" s="298" t="s">
        <v>410</v>
      </c>
      <c r="E3595" s="292" t="s">
        <v>421</v>
      </c>
    </row>
    <row r="3596" spans="1:5" ht="15.6" x14ac:dyDescent="0.3">
      <c r="A3596" s="308" t="s">
        <v>412</v>
      </c>
      <c r="B3596" s="309">
        <v>292</v>
      </c>
      <c r="C3596" s="309">
        <v>0</v>
      </c>
      <c r="D3596" s="309">
        <v>313</v>
      </c>
      <c r="E3596" s="310">
        <f t="shared" ref="E3596:E3597" si="723">(C3596+D3596)-B3596</f>
        <v>21</v>
      </c>
    </row>
    <row r="3597" spans="1:5" ht="15.6" x14ac:dyDescent="0.3">
      <c r="A3597" s="308" t="s">
        <v>413</v>
      </c>
      <c r="B3597" s="309">
        <v>131</v>
      </c>
      <c r="C3597" s="309">
        <v>0</v>
      </c>
      <c r="D3597" s="309">
        <v>131</v>
      </c>
      <c r="E3597" s="310">
        <f t="shared" si="723"/>
        <v>0</v>
      </c>
    </row>
    <row r="3598" spans="1:5" ht="15.6" x14ac:dyDescent="0.3">
      <c r="A3598" s="308" t="s">
        <v>414</v>
      </c>
      <c r="B3598" s="309">
        <v>102</v>
      </c>
      <c r="C3598" s="309">
        <v>0</v>
      </c>
      <c r="D3598" s="309">
        <v>102</v>
      </c>
      <c r="E3598" s="310">
        <v>0</v>
      </c>
    </row>
    <row r="3599" spans="1:5" ht="15.6" x14ac:dyDescent="0.3">
      <c r="A3599" s="308" t="s">
        <v>415</v>
      </c>
      <c r="B3599" s="309">
        <v>347</v>
      </c>
      <c r="C3599" s="309">
        <v>185</v>
      </c>
      <c r="D3599" s="309">
        <v>217</v>
      </c>
      <c r="E3599" s="310">
        <f t="shared" ref="E3599:E3605" si="724">(C3599+D3599)-B3599</f>
        <v>55</v>
      </c>
    </row>
    <row r="3600" spans="1:5" ht="15.6" x14ac:dyDescent="0.3">
      <c r="A3600" s="308" t="s">
        <v>416</v>
      </c>
      <c r="B3600" s="309">
        <v>34</v>
      </c>
      <c r="C3600" s="309">
        <v>0</v>
      </c>
      <c r="D3600" s="309">
        <v>49</v>
      </c>
      <c r="E3600" s="310">
        <f t="shared" si="724"/>
        <v>15</v>
      </c>
    </row>
    <row r="3601" spans="1:5" ht="15.6" x14ac:dyDescent="0.3">
      <c r="A3601" s="311" t="s">
        <v>417</v>
      </c>
      <c r="B3601" s="312">
        <v>550</v>
      </c>
      <c r="C3601" s="312">
        <v>0</v>
      </c>
      <c r="D3601" s="312">
        <v>570</v>
      </c>
      <c r="E3601" s="310">
        <f t="shared" si="724"/>
        <v>20</v>
      </c>
    </row>
    <row r="3602" spans="1:5" ht="15.6" x14ac:dyDescent="0.3">
      <c r="A3602" s="321" t="s">
        <v>419</v>
      </c>
      <c r="B3602" s="314">
        <v>226</v>
      </c>
      <c r="C3602" s="314">
        <v>0</v>
      </c>
      <c r="D3602" s="314">
        <v>226</v>
      </c>
      <c r="E3602" s="310">
        <f t="shared" si="724"/>
        <v>0</v>
      </c>
    </row>
    <row r="3603" spans="1:5" ht="15.6" x14ac:dyDescent="0.3">
      <c r="A3603" s="321" t="s">
        <v>422</v>
      </c>
      <c r="B3603" s="313">
        <v>351</v>
      </c>
      <c r="C3603" s="313">
        <v>0</v>
      </c>
      <c r="D3603" s="313">
        <v>351</v>
      </c>
      <c r="E3603" s="322">
        <f t="shared" si="724"/>
        <v>0</v>
      </c>
    </row>
    <row r="3604" spans="1:5" ht="15.6" x14ac:dyDescent="0.3">
      <c r="A3604" s="321" t="s">
        <v>423</v>
      </c>
      <c r="B3604" s="313">
        <v>378</v>
      </c>
      <c r="C3604" s="313">
        <v>0</v>
      </c>
      <c r="D3604" s="313">
        <v>378</v>
      </c>
      <c r="E3604" s="322">
        <f t="shared" si="724"/>
        <v>0</v>
      </c>
    </row>
    <row r="3605" spans="1:5" ht="15.6" x14ac:dyDescent="0.3">
      <c r="A3605" s="323" t="s">
        <v>424</v>
      </c>
      <c r="B3605" s="324">
        <v>460</v>
      </c>
      <c r="C3605" s="324">
        <v>0</v>
      </c>
      <c r="D3605" s="324">
        <v>460</v>
      </c>
      <c r="E3605" s="325">
        <f t="shared" si="724"/>
        <v>0</v>
      </c>
    </row>
    <row r="3606" spans="1:5" ht="15.6" x14ac:dyDescent="0.3">
      <c r="A3606" s="320" t="s">
        <v>418</v>
      </c>
      <c r="B3606" s="317">
        <f t="shared" ref="B3606:E3606" si="725">SUM(B3596:B3605)</f>
        <v>2871</v>
      </c>
      <c r="C3606" s="316">
        <f t="shared" si="725"/>
        <v>185</v>
      </c>
      <c r="D3606" s="317">
        <f t="shared" si="725"/>
        <v>2797</v>
      </c>
      <c r="E3606" s="318">
        <f t="shared" si="725"/>
        <v>111</v>
      </c>
    </row>
    <row r="3608" spans="1:5" ht="15.6" x14ac:dyDescent="0.3">
      <c r="A3608" s="305">
        <v>45084</v>
      </c>
      <c r="B3608" s="306"/>
      <c r="C3608" s="306"/>
      <c r="D3608" s="306"/>
      <c r="E3608" s="306"/>
    </row>
    <row r="3609" spans="1:5" ht="15.6" x14ac:dyDescent="0.3">
      <c r="A3609" s="307" t="s">
        <v>407</v>
      </c>
      <c r="B3609" s="298" t="s">
        <v>408</v>
      </c>
      <c r="C3609" s="298" t="s">
        <v>409</v>
      </c>
      <c r="D3609" s="298" t="s">
        <v>410</v>
      </c>
      <c r="E3609" s="292" t="s">
        <v>421</v>
      </c>
    </row>
    <row r="3610" spans="1:5" ht="15.6" x14ac:dyDescent="0.3">
      <c r="A3610" s="308" t="s">
        <v>412</v>
      </c>
      <c r="B3610" s="309">
        <v>292</v>
      </c>
      <c r="C3610" s="309">
        <v>0</v>
      </c>
      <c r="D3610" s="309">
        <v>292</v>
      </c>
      <c r="E3610" s="310">
        <f t="shared" ref="E3610:E3611" si="726">(C3610+D3610)-B3610</f>
        <v>0</v>
      </c>
    </row>
    <row r="3611" spans="1:5" ht="15.6" x14ac:dyDescent="0.3">
      <c r="A3611" s="308" t="s">
        <v>413</v>
      </c>
      <c r="B3611" s="309">
        <v>131</v>
      </c>
      <c r="C3611" s="309">
        <v>0</v>
      </c>
      <c r="D3611" s="309">
        <v>131</v>
      </c>
      <c r="E3611" s="310">
        <f t="shared" si="726"/>
        <v>0</v>
      </c>
    </row>
    <row r="3612" spans="1:5" ht="15.6" x14ac:dyDescent="0.3">
      <c r="A3612" s="308" t="s">
        <v>414</v>
      </c>
      <c r="B3612" s="309">
        <v>102</v>
      </c>
      <c r="C3612" s="309">
        <v>0</v>
      </c>
      <c r="D3612" s="309">
        <v>102</v>
      </c>
      <c r="E3612" s="310">
        <v>0</v>
      </c>
    </row>
    <row r="3613" spans="1:5" ht="15.6" x14ac:dyDescent="0.3">
      <c r="A3613" s="308" t="s">
        <v>415</v>
      </c>
      <c r="B3613" s="309">
        <v>350</v>
      </c>
      <c r="C3613" s="309">
        <v>0</v>
      </c>
      <c r="D3613" s="309">
        <v>347</v>
      </c>
      <c r="E3613" s="310">
        <f t="shared" ref="E3613:E3619" si="727">(C3613+D3613)-B3613</f>
        <v>-3</v>
      </c>
    </row>
    <row r="3614" spans="1:5" ht="15.6" x14ac:dyDescent="0.3">
      <c r="A3614" s="308" t="s">
        <v>416</v>
      </c>
      <c r="B3614" s="309">
        <v>130</v>
      </c>
      <c r="C3614" s="309">
        <v>120</v>
      </c>
      <c r="D3614" s="309">
        <v>34</v>
      </c>
      <c r="E3614" s="310">
        <f t="shared" si="727"/>
        <v>24</v>
      </c>
    </row>
    <row r="3615" spans="1:5" ht="15.6" x14ac:dyDescent="0.3">
      <c r="A3615" s="311" t="s">
        <v>417</v>
      </c>
      <c r="B3615" s="312">
        <v>540</v>
      </c>
      <c r="C3615" s="312">
        <v>0</v>
      </c>
      <c r="D3615" s="312">
        <v>550</v>
      </c>
      <c r="E3615" s="310">
        <f t="shared" si="727"/>
        <v>10</v>
      </c>
    </row>
    <row r="3616" spans="1:5" ht="15.6" x14ac:dyDescent="0.3">
      <c r="A3616" s="321" t="s">
        <v>419</v>
      </c>
      <c r="B3616" s="314">
        <v>181</v>
      </c>
      <c r="C3616" s="314">
        <v>0</v>
      </c>
      <c r="D3616" s="314">
        <v>226</v>
      </c>
      <c r="E3616" s="310">
        <f t="shared" si="727"/>
        <v>45</v>
      </c>
    </row>
    <row r="3617" spans="1:5" ht="15.6" x14ac:dyDescent="0.3">
      <c r="A3617" s="321" t="s">
        <v>422</v>
      </c>
      <c r="B3617" s="313">
        <v>351</v>
      </c>
      <c r="C3617" s="313">
        <v>0</v>
      </c>
      <c r="D3617" s="313">
        <v>351</v>
      </c>
      <c r="E3617" s="322">
        <f t="shared" si="727"/>
        <v>0</v>
      </c>
    </row>
    <row r="3618" spans="1:5" ht="15.6" x14ac:dyDescent="0.3">
      <c r="A3618" s="321" t="s">
        <v>423</v>
      </c>
      <c r="B3618" s="313">
        <v>378</v>
      </c>
      <c r="C3618" s="313">
        <v>0</v>
      </c>
      <c r="D3618" s="313">
        <v>378</v>
      </c>
      <c r="E3618" s="322">
        <f t="shared" si="727"/>
        <v>0</v>
      </c>
    </row>
    <row r="3619" spans="1:5" ht="15.6" x14ac:dyDescent="0.3">
      <c r="A3619" s="323" t="s">
        <v>424</v>
      </c>
      <c r="B3619" s="324">
        <v>460</v>
      </c>
      <c r="C3619" s="324">
        <v>0</v>
      </c>
      <c r="D3619" s="324">
        <v>460</v>
      </c>
      <c r="E3619" s="325">
        <f t="shared" si="727"/>
        <v>0</v>
      </c>
    </row>
    <row r="3620" spans="1:5" ht="15.6" x14ac:dyDescent="0.3">
      <c r="A3620" s="320" t="s">
        <v>418</v>
      </c>
      <c r="B3620" s="317">
        <f t="shared" ref="B3620:E3620" si="728">SUM(B3610:B3619)</f>
        <v>2915</v>
      </c>
      <c r="C3620" s="316">
        <f t="shared" si="728"/>
        <v>120</v>
      </c>
      <c r="D3620" s="317">
        <f t="shared" si="728"/>
        <v>2871</v>
      </c>
      <c r="E3620" s="318">
        <f t="shared" si="728"/>
        <v>76</v>
      </c>
    </row>
    <row r="3622" spans="1:5" ht="15.6" x14ac:dyDescent="0.3">
      <c r="A3622" s="305">
        <v>45085</v>
      </c>
      <c r="B3622" s="306"/>
      <c r="C3622" s="306"/>
      <c r="D3622" s="306"/>
      <c r="E3622" s="306"/>
    </row>
    <row r="3623" spans="1:5" ht="15.6" x14ac:dyDescent="0.3">
      <c r="A3623" s="307" t="s">
        <v>407</v>
      </c>
      <c r="B3623" s="298" t="s">
        <v>408</v>
      </c>
      <c r="C3623" s="298" t="s">
        <v>409</v>
      </c>
      <c r="D3623" s="298" t="s">
        <v>410</v>
      </c>
      <c r="E3623" s="292" t="s">
        <v>421</v>
      </c>
    </row>
    <row r="3624" spans="1:5" ht="15.6" x14ac:dyDescent="0.3">
      <c r="A3624" s="308" t="s">
        <v>412</v>
      </c>
      <c r="B3624" s="309">
        <v>292</v>
      </c>
      <c r="C3624" s="309">
        <v>0</v>
      </c>
      <c r="D3624" s="309">
        <v>292</v>
      </c>
      <c r="E3624" s="310">
        <f t="shared" ref="E3624:E3625" si="729">(C3624+D3624)-B3624</f>
        <v>0</v>
      </c>
    </row>
    <row r="3625" spans="1:5" ht="15.6" x14ac:dyDescent="0.3">
      <c r="A3625" s="308" t="s">
        <v>413</v>
      </c>
      <c r="B3625" s="309">
        <v>131</v>
      </c>
      <c r="C3625" s="309">
        <v>0</v>
      </c>
      <c r="D3625" s="309">
        <v>131</v>
      </c>
      <c r="E3625" s="310">
        <f t="shared" si="729"/>
        <v>0</v>
      </c>
    </row>
    <row r="3626" spans="1:5" ht="15.6" x14ac:dyDescent="0.3">
      <c r="A3626" s="308" t="s">
        <v>414</v>
      </c>
      <c r="B3626" s="309">
        <v>102</v>
      </c>
      <c r="C3626" s="309">
        <v>0</v>
      </c>
      <c r="D3626" s="309">
        <v>102</v>
      </c>
      <c r="E3626" s="310">
        <v>0</v>
      </c>
    </row>
    <row r="3627" spans="1:5" ht="15.6" x14ac:dyDescent="0.3">
      <c r="A3627" s="308" t="s">
        <v>415</v>
      </c>
      <c r="B3627" s="309">
        <v>343</v>
      </c>
      <c r="C3627" s="309">
        <v>125</v>
      </c>
      <c r="D3627" s="309">
        <v>350</v>
      </c>
      <c r="E3627" s="310">
        <f t="shared" ref="E3627:E3633" si="730">(C3627+D3627)-B3627</f>
        <v>132</v>
      </c>
    </row>
    <row r="3628" spans="1:5" ht="15.6" x14ac:dyDescent="0.3">
      <c r="A3628" s="308" t="s">
        <v>416</v>
      </c>
      <c r="B3628" s="309">
        <v>109</v>
      </c>
      <c r="C3628" s="309">
        <v>0</v>
      </c>
      <c r="D3628" s="309">
        <v>130</v>
      </c>
      <c r="E3628" s="310">
        <f t="shared" si="730"/>
        <v>21</v>
      </c>
    </row>
    <row r="3629" spans="1:5" ht="15.6" x14ac:dyDescent="0.3">
      <c r="A3629" s="311" t="s">
        <v>417</v>
      </c>
      <c r="B3629" s="312">
        <v>540</v>
      </c>
      <c r="C3629" s="312">
        <v>0</v>
      </c>
      <c r="D3629" s="312">
        <v>540</v>
      </c>
      <c r="E3629" s="310">
        <f t="shared" si="730"/>
        <v>0</v>
      </c>
    </row>
    <row r="3630" spans="1:5" ht="15.6" x14ac:dyDescent="0.3">
      <c r="A3630" s="321" t="s">
        <v>419</v>
      </c>
      <c r="B3630" s="314">
        <v>181</v>
      </c>
      <c r="C3630" s="314">
        <v>0</v>
      </c>
      <c r="D3630" s="314">
        <v>181</v>
      </c>
      <c r="E3630" s="310">
        <f t="shared" si="730"/>
        <v>0</v>
      </c>
    </row>
    <row r="3631" spans="1:5" ht="15.6" x14ac:dyDescent="0.3">
      <c r="A3631" s="321" t="s">
        <v>422</v>
      </c>
      <c r="B3631" s="313">
        <v>341</v>
      </c>
      <c r="C3631" s="313">
        <v>0</v>
      </c>
      <c r="D3631" s="313">
        <v>351</v>
      </c>
      <c r="E3631" s="322">
        <f t="shared" si="730"/>
        <v>10</v>
      </c>
    </row>
    <row r="3632" spans="1:5" ht="15.6" x14ac:dyDescent="0.3">
      <c r="A3632" s="321" t="s">
        <v>423</v>
      </c>
      <c r="B3632" s="313">
        <v>378</v>
      </c>
      <c r="C3632" s="313">
        <v>0</v>
      </c>
      <c r="D3632" s="313">
        <v>378</v>
      </c>
      <c r="E3632" s="322">
        <f t="shared" si="730"/>
        <v>0</v>
      </c>
    </row>
    <row r="3633" spans="1:5" ht="15.6" x14ac:dyDescent="0.3">
      <c r="A3633" s="323" t="s">
        <v>424</v>
      </c>
      <c r="B3633" s="324">
        <v>460</v>
      </c>
      <c r="C3633" s="324">
        <v>0</v>
      </c>
      <c r="D3633" s="324">
        <v>460</v>
      </c>
      <c r="E3633" s="325">
        <f t="shared" si="730"/>
        <v>0</v>
      </c>
    </row>
    <row r="3634" spans="1:5" ht="15.6" x14ac:dyDescent="0.3">
      <c r="A3634" s="320" t="s">
        <v>418</v>
      </c>
      <c r="B3634" s="317">
        <f t="shared" ref="B3634:E3634" si="731">SUM(B3624:B3633)</f>
        <v>2877</v>
      </c>
      <c r="C3634" s="316">
        <f t="shared" si="731"/>
        <v>125</v>
      </c>
      <c r="D3634" s="317">
        <f t="shared" si="731"/>
        <v>2915</v>
      </c>
      <c r="E3634" s="318">
        <f t="shared" si="731"/>
        <v>163</v>
      </c>
    </row>
    <row r="3636" spans="1:5" ht="15.6" x14ac:dyDescent="0.3">
      <c r="A3636" s="305">
        <v>45086</v>
      </c>
      <c r="B3636" s="306"/>
      <c r="C3636" s="306"/>
      <c r="D3636" s="306"/>
      <c r="E3636" s="306"/>
    </row>
    <row r="3637" spans="1:5" ht="15.6" x14ac:dyDescent="0.3">
      <c r="A3637" s="307" t="s">
        <v>407</v>
      </c>
      <c r="B3637" s="298" t="s">
        <v>408</v>
      </c>
      <c r="C3637" s="298" t="s">
        <v>409</v>
      </c>
      <c r="D3637" s="298" t="s">
        <v>410</v>
      </c>
      <c r="E3637" s="292" t="s">
        <v>421</v>
      </c>
    </row>
    <row r="3638" spans="1:5" ht="15.6" x14ac:dyDescent="0.3">
      <c r="A3638" s="308" t="s">
        <v>412</v>
      </c>
      <c r="B3638" s="309">
        <v>292</v>
      </c>
      <c r="C3638" s="309">
        <v>0</v>
      </c>
      <c r="D3638" s="309">
        <v>292</v>
      </c>
      <c r="E3638" s="310">
        <f t="shared" ref="E3638:E3639" si="732">(C3638+D3638)-B3638</f>
        <v>0</v>
      </c>
    </row>
    <row r="3639" spans="1:5" ht="15.6" x14ac:dyDescent="0.3">
      <c r="A3639" s="308" t="s">
        <v>413</v>
      </c>
      <c r="B3639" s="309">
        <v>131</v>
      </c>
      <c r="C3639" s="309">
        <v>0</v>
      </c>
      <c r="D3639" s="309">
        <v>131</v>
      </c>
      <c r="E3639" s="310">
        <f t="shared" si="732"/>
        <v>0</v>
      </c>
    </row>
    <row r="3640" spans="1:5" ht="15.6" x14ac:dyDescent="0.3">
      <c r="A3640" s="308" t="s">
        <v>414</v>
      </c>
      <c r="B3640" s="309">
        <v>102</v>
      </c>
      <c r="C3640" s="309">
        <v>0</v>
      </c>
      <c r="D3640" s="309">
        <v>102</v>
      </c>
      <c r="E3640" s="310">
        <v>0</v>
      </c>
    </row>
    <row r="3641" spans="1:5" ht="15.6" x14ac:dyDescent="0.3">
      <c r="A3641" s="308" t="s">
        <v>415</v>
      </c>
      <c r="B3641" s="309">
        <v>203</v>
      </c>
      <c r="C3641" s="309">
        <v>0</v>
      </c>
      <c r="D3641" s="309">
        <v>343</v>
      </c>
      <c r="E3641" s="310">
        <f t="shared" ref="E3641:E3647" si="733">(C3641+D3641)-B3641</f>
        <v>140</v>
      </c>
    </row>
    <row r="3642" spans="1:5" ht="15.6" x14ac:dyDescent="0.3">
      <c r="A3642" s="308" t="s">
        <v>416</v>
      </c>
      <c r="B3642" s="309">
        <v>109</v>
      </c>
      <c r="C3642" s="309">
        <v>0</v>
      </c>
      <c r="D3642" s="309">
        <v>109</v>
      </c>
      <c r="E3642" s="310">
        <f t="shared" si="733"/>
        <v>0</v>
      </c>
    </row>
    <row r="3643" spans="1:5" ht="15.6" x14ac:dyDescent="0.3">
      <c r="A3643" s="311" t="s">
        <v>417</v>
      </c>
      <c r="B3643" s="312">
        <v>540</v>
      </c>
      <c r="C3643" s="312">
        <v>0</v>
      </c>
      <c r="D3643" s="312">
        <v>540</v>
      </c>
      <c r="E3643" s="310">
        <f t="shared" si="733"/>
        <v>0</v>
      </c>
    </row>
    <row r="3644" spans="1:5" ht="15.6" x14ac:dyDescent="0.3">
      <c r="A3644" s="321" t="s">
        <v>419</v>
      </c>
      <c r="B3644" s="314">
        <v>181</v>
      </c>
      <c r="C3644" s="314">
        <v>0</v>
      </c>
      <c r="D3644" s="314">
        <v>181</v>
      </c>
      <c r="E3644" s="310">
        <f t="shared" si="733"/>
        <v>0</v>
      </c>
    </row>
    <row r="3645" spans="1:5" ht="15.6" x14ac:dyDescent="0.3">
      <c r="A3645" s="321" t="s">
        <v>422</v>
      </c>
      <c r="B3645" s="313">
        <v>341</v>
      </c>
      <c r="C3645" s="313">
        <v>0</v>
      </c>
      <c r="D3645" s="313">
        <v>341</v>
      </c>
      <c r="E3645" s="322">
        <f t="shared" si="733"/>
        <v>0</v>
      </c>
    </row>
    <row r="3646" spans="1:5" ht="15.6" x14ac:dyDescent="0.3">
      <c r="A3646" s="321" t="s">
        <v>423</v>
      </c>
      <c r="B3646" s="313">
        <v>378</v>
      </c>
      <c r="C3646" s="313">
        <v>0</v>
      </c>
      <c r="D3646" s="313">
        <v>378</v>
      </c>
      <c r="E3646" s="322">
        <f t="shared" si="733"/>
        <v>0</v>
      </c>
    </row>
    <row r="3647" spans="1:5" ht="15.6" x14ac:dyDescent="0.3">
      <c r="A3647" s="323" t="s">
        <v>424</v>
      </c>
      <c r="B3647" s="324">
        <v>460</v>
      </c>
      <c r="C3647" s="324">
        <v>0</v>
      </c>
      <c r="D3647" s="324">
        <v>460</v>
      </c>
      <c r="E3647" s="325">
        <f t="shared" si="733"/>
        <v>0</v>
      </c>
    </row>
    <row r="3648" spans="1:5" ht="15.6" x14ac:dyDescent="0.3">
      <c r="A3648" s="320" t="s">
        <v>418</v>
      </c>
      <c r="B3648" s="317">
        <f t="shared" ref="B3648:E3648" si="734">SUM(B3638:B3647)</f>
        <v>2737</v>
      </c>
      <c r="C3648" s="316">
        <f t="shared" si="734"/>
        <v>0</v>
      </c>
      <c r="D3648" s="317">
        <f t="shared" si="734"/>
        <v>2877</v>
      </c>
      <c r="E3648" s="318">
        <f t="shared" si="734"/>
        <v>140</v>
      </c>
    </row>
    <row r="3650" spans="1:5" ht="15.6" x14ac:dyDescent="0.3">
      <c r="A3650" s="305">
        <v>45087</v>
      </c>
      <c r="B3650" s="306"/>
      <c r="C3650" s="306"/>
      <c r="D3650" s="306"/>
      <c r="E3650" s="306"/>
    </row>
    <row r="3651" spans="1:5" ht="15.6" x14ac:dyDescent="0.3">
      <c r="A3651" s="307" t="s">
        <v>407</v>
      </c>
      <c r="B3651" s="298" t="s">
        <v>408</v>
      </c>
      <c r="C3651" s="298" t="s">
        <v>409</v>
      </c>
      <c r="D3651" s="298" t="s">
        <v>410</v>
      </c>
      <c r="E3651" s="292" t="s">
        <v>421</v>
      </c>
    </row>
    <row r="3652" spans="1:5" ht="15.6" x14ac:dyDescent="0.3">
      <c r="A3652" s="308" t="s">
        <v>412</v>
      </c>
      <c r="B3652" s="309">
        <v>250</v>
      </c>
      <c r="C3652" s="309">
        <v>0</v>
      </c>
      <c r="D3652" s="309">
        <v>292</v>
      </c>
      <c r="E3652" s="310">
        <f t="shared" ref="E3652:E3653" si="735">(C3652+D3652)-B3652</f>
        <v>42</v>
      </c>
    </row>
    <row r="3653" spans="1:5" ht="15.6" x14ac:dyDescent="0.3">
      <c r="A3653" s="308" t="s">
        <v>413</v>
      </c>
      <c r="B3653" s="309">
        <v>131</v>
      </c>
      <c r="C3653" s="309">
        <v>0</v>
      </c>
      <c r="D3653" s="309">
        <v>131</v>
      </c>
      <c r="E3653" s="310">
        <f t="shared" si="735"/>
        <v>0</v>
      </c>
    </row>
    <row r="3654" spans="1:5" ht="15.6" x14ac:dyDescent="0.3">
      <c r="A3654" s="308" t="s">
        <v>414</v>
      </c>
      <c r="B3654" s="309">
        <v>102</v>
      </c>
      <c r="C3654" s="309">
        <v>0</v>
      </c>
      <c r="D3654" s="309">
        <v>102</v>
      </c>
      <c r="E3654" s="310">
        <v>0</v>
      </c>
    </row>
    <row r="3655" spans="1:5" ht="15.6" x14ac:dyDescent="0.3">
      <c r="A3655" s="308" t="s">
        <v>415</v>
      </c>
      <c r="B3655" s="309">
        <v>259</v>
      </c>
      <c r="C3655" s="309">
        <v>125</v>
      </c>
      <c r="D3655" s="309">
        <v>203</v>
      </c>
      <c r="E3655" s="310">
        <f t="shared" ref="E3655:E3661" si="736">(C3655+D3655)-B3655</f>
        <v>69</v>
      </c>
    </row>
    <row r="3656" spans="1:5" ht="15.6" x14ac:dyDescent="0.3">
      <c r="A3656" s="308" t="s">
        <v>416</v>
      </c>
      <c r="B3656" s="309">
        <v>109</v>
      </c>
      <c r="C3656" s="309">
        <v>0</v>
      </c>
      <c r="D3656" s="309">
        <v>109</v>
      </c>
      <c r="E3656" s="310">
        <f t="shared" si="736"/>
        <v>0</v>
      </c>
    </row>
    <row r="3657" spans="1:5" ht="15.6" x14ac:dyDescent="0.3">
      <c r="A3657" s="311" t="s">
        <v>417</v>
      </c>
      <c r="B3657" s="312">
        <v>530</v>
      </c>
      <c r="C3657" s="312">
        <v>0</v>
      </c>
      <c r="D3657" s="312">
        <v>540</v>
      </c>
      <c r="E3657" s="310">
        <f t="shared" si="736"/>
        <v>10</v>
      </c>
    </row>
    <row r="3658" spans="1:5" ht="15.6" x14ac:dyDescent="0.3">
      <c r="A3658" s="321" t="s">
        <v>419</v>
      </c>
      <c r="B3658" s="314">
        <v>125</v>
      </c>
      <c r="C3658" s="314">
        <v>0</v>
      </c>
      <c r="D3658" s="314">
        <v>181</v>
      </c>
      <c r="E3658" s="310">
        <f t="shared" si="736"/>
        <v>56</v>
      </c>
    </row>
    <row r="3659" spans="1:5" ht="15.6" x14ac:dyDescent="0.3">
      <c r="A3659" s="321" t="s">
        <v>422</v>
      </c>
      <c r="B3659" s="313">
        <v>337</v>
      </c>
      <c r="C3659" s="313">
        <v>0</v>
      </c>
      <c r="D3659" s="313">
        <v>341</v>
      </c>
      <c r="E3659" s="322">
        <f t="shared" si="736"/>
        <v>4</v>
      </c>
    </row>
    <row r="3660" spans="1:5" ht="15.6" x14ac:dyDescent="0.3">
      <c r="A3660" s="321" t="s">
        <v>423</v>
      </c>
      <c r="B3660" s="313">
        <v>378</v>
      </c>
      <c r="C3660" s="313">
        <v>0</v>
      </c>
      <c r="D3660" s="313">
        <v>378</v>
      </c>
      <c r="E3660" s="322">
        <f t="shared" si="736"/>
        <v>0</v>
      </c>
    </row>
    <row r="3661" spans="1:5" ht="15.6" x14ac:dyDescent="0.3">
      <c r="A3661" s="323" t="s">
        <v>424</v>
      </c>
      <c r="B3661" s="324">
        <v>460</v>
      </c>
      <c r="C3661" s="324">
        <v>0</v>
      </c>
      <c r="D3661" s="324">
        <v>460</v>
      </c>
      <c r="E3661" s="325">
        <f t="shared" si="736"/>
        <v>0</v>
      </c>
    </row>
    <row r="3662" spans="1:5" ht="15.6" x14ac:dyDescent="0.3">
      <c r="A3662" s="320" t="s">
        <v>418</v>
      </c>
      <c r="B3662" s="317">
        <f t="shared" ref="B3662:E3662" si="737">SUM(B3652:B3661)</f>
        <v>2681</v>
      </c>
      <c r="C3662" s="316">
        <f t="shared" si="737"/>
        <v>125</v>
      </c>
      <c r="D3662" s="317">
        <f t="shared" si="737"/>
        <v>2737</v>
      </c>
      <c r="E3662" s="318">
        <f t="shared" si="737"/>
        <v>181</v>
      </c>
    </row>
    <row r="3664" spans="1:5" ht="15.6" x14ac:dyDescent="0.3">
      <c r="A3664" s="305">
        <v>45088</v>
      </c>
      <c r="B3664" s="306"/>
      <c r="C3664" s="306"/>
      <c r="D3664" s="306"/>
      <c r="E3664" s="306"/>
    </row>
    <row r="3665" spans="1:5" ht="15.6" x14ac:dyDescent="0.3">
      <c r="A3665" s="307" t="s">
        <v>407</v>
      </c>
      <c r="B3665" s="298" t="s">
        <v>408</v>
      </c>
      <c r="C3665" s="298" t="s">
        <v>409</v>
      </c>
      <c r="D3665" s="298" t="s">
        <v>410</v>
      </c>
      <c r="E3665" s="292" t="s">
        <v>421</v>
      </c>
    </row>
    <row r="3666" spans="1:5" ht="15.6" x14ac:dyDescent="0.3">
      <c r="A3666" s="308" t="s">
        <v>412</v>
      </c>
      <c r="B3666" s="309">
        <v>225</v>
      </c>
      <c r="C3666" s="309">
        <v>0</v>
      </c>
      <c r="D3666" s="309">
        <v>250</v>
      </c>
      <c r="E3666" s="310">
        <f t="shared" ref="E3666:E3667" si="738">(C3666+D3666)-B3666</f>
        <v>25</v>
      </c>
    </row>
    <row r="3667" spans="1:5" ht="15.6" x14ac:dyDescent="0.3">
      <c r="A3667" s="308" t="s">
        <v>413</v>
      </c>
      <c r="B3667" s="309">
        <v>131</v>
      </c>
      <c r="C3667" s="309">
        <v>0</v>
      </c>
      <c r="D3667" s="309">
        <v>131</v>
      </c>
      <c r="E3667" s="310">
        <f t="shared" si="738"/>
        <v>0</v>
      </c>
    </row>
    <row r="3668" spans="1:5" ht="15.6" x14ac:dyDescent="0.3">
      <c r="A3668" s="308" t="s">
        <v>414</v>
      </c>
      <c r="B3668" s="309">
        <v>102</v>
      </c>
      <c r="C3668" s="309">
        <v>0</v>
      </c>
      <c r="D3668" s="309">
        <v>102</v>
      </c>
      <c r="E3668" s="310">
        <v>0</v>
      </c>
    </row>
    <row r="3669" spans="1:5" ht="15.6" x14ac:dyDescent="0.3">
      <c r="A3669" s="308" t="s">
        <v>415</v>
      </c>
      <c r="B3669" s="309">
        <v>4</v>
      </c>
      <c r="C3669" s="309">
        <v>0</v>
      </c>
      <c r="D3669" s="309">
        <v>259</v>
      </c>
      <c r="E3669" s="310">
        <f t="shared" ref="E3669:E3675" si="739">(C3669+D3669)-B3669</f>
        <v>255</v>
      </c>
    </row>
    <row r="3670" spans="1:5" ht="15.6" x14ac:dyDescent="0.3">
      <c r="A3670" s="308" t="s">
        <v>416</v>
      </c>
      <c r="B3670" s="309">
        <v>106</v>
      </c>
      <c r="C3670" s="309">
        <v>0</v>
      </c>
      <c r="D3670" s="309">
        <v>109</v>
      </c>
      <c r="E3670" s="310">
        <f t="shared" si="739"/>
        <v>3</v>
      </c>
    </row>
    <row r="3671" spans="1:5" ht="15.6" x14ac:dyDescent="0.3">
      <c r="A3671" s="311" t="s">
        <v>417</v>
      </c>
      <c r="B3671" s="312">
        <v>510</v>
      </c>
      <c r="C3671" s="312">
        <v>0</v>
      </c>
      <c r="D3671" s="312">
        <v>530</v>
      </c>
      <c r="E3671" s="310">
        <f t="shared" si="739"/>
        <v>20</v>
      </c>
    </row>
    <row r="3672" spans="1:5" ht="15.6" x14ac:dyDescent="0.3">
      <c r="A3672" s="321" t="s">
        <v>419</v>
      </c>
      <c r="B3672" s="314">
        <v>118</v>
      </c>
      <c r="C3672" s="314">
        <v>0</v>
      </c>
      <c r="D3672" s="314">
        <v>125</v>
      </c>
      <c r="E3672" s="310">
        <f t="shared" si="739"/>
        <v>7</v>
      </c>
    </row>
    <row r="3673" spans="1:5" ht="15.6" x14ac:dyDescent="0.3">
      <c r="A3673" s="321" t="s">
        <v>422</v>
      </c>
      <c r="B3673" s="313">
        <v>322</v>
      </c>
      <c r="C3673" s="313">
        <v>0</v>
      </c>
      <c r="D3673" s="313">
        <v>337</v>
      </c>
      <c r="E3673" s="322">
        <f t="shared" si="739"/>
        <v>15</v>
      </c>
    </row>
    <row r="3674" spans="1:5" ht="15.6" x14ac:dyDescent="0.3">
      <c r="A3674" s="321" t="s">
        <v>423</v>
      </c>
      <c r="B3674" s="313">
        <v>378</v>
      </c>
      <c r="C3674" s="313">
        <v>0</v>
      </c>
      <c r="D3674" s="313">
        <v>378</v>
      </c>
      <c r="E3674" s="322">
        <f t="shared" si="739"/>
        <v>0</v>
      </c>
    </row>
    <row r="3675" spans="1:5" ht="15.6" x14ac:dyDescent="0.3">
      <c r="A3675" s="323" t="s">
        <v>424</v>
      </c>
      <c r="B3675" s="324">
        <v>460</v>
      </c>
      <c r="C3675" s="324">
        <v>0</v>
      </c>
      <c r="D3675" s="324">
        <v>460</v>
      </c>
      <c r="E3675" s="325">
        <f t="shared" si="739"/>
        <v>0</v>
      </c>
    </row>
    <row r="3676" spans="1:5" ht="15.6" x14ac:dyDescent="0.3">
      <c r="A3676" s="320" t="s">
        <v>418</v>
      </c>
      <c r="B3676" s="317">
        <f t="shared" ref="B3676:E3676" si="740">SUM(B3666:B3675)</f>
        <v>2356</v>
      </c>
      <c r="C3676" s="316">
        <f t="shared" si="740"/>
        <v>0</v>
      </c>
      <c r="D3676" s="317">
        <f t="shared" si="740"/>
        <v>2681</v>
      </c>
      <c r="E3676" s="318">
        <f t="shared" si="740"/>
        <v>325</v>
      </c>
    </row>
    <row r="3678" spans="1:5" ht="15.6" x14ac:dyDescent="0.3">
      <c r="A3678" s="305">
        <v>45089</v>
      </c>
      <c r="B3678" s="306"/>
      <c r="C3678" s="306"/>
      <c r="D3678" s="306"/>
      <c r="E3678" s="306"/>
    </row>
    <row r="3679" spans="1:5" ht="15.6" x14ac:dyDescent="0.3">
      <c r="A3679" s="307" t="s">
        <v>407</v>
      </c>
      <c r="B3679" s="298" t="s">
        <v>408</v>
      </c>
      <c r="C3679" s="298" t="s">
        <v>409</v>
      </c>
      <c r="D3679" s="298" t="s">
        <v>410</v>
      </c>
      <c r="E3679" s="292" t="s">
        <v>421</v>
      </c>
    </row>
    <row r="3680" spans="1:5" ht="15.6" x14ac:dyDescent="0.3">
      <c r="A3680" s="308" t="s">
        <v>412</v>
      </c>
      <c r="B3680" s="309">
        <v>225</v>
      </c>
      <c r="C3680" s="309">
        <v>0</v>
      </c>
      <c r="D3680" s="309">
        <v>225</v>
      </c>
      <c r="E3680" s="310">
        <f t="shared" ref="E3680:E3681" si="741">(C3680+D3680)-B3680</f>
        <v>0</v>
      </c>
    </row>
    <row r="3681" spans="1:5" ht="15.6" x14ac:dyDescent="0.3">
      <c r="A3681" s="308" t="s">
        <v>413</v>
      </c>
      <c r="B3681" s="309">
        <v>131</v>
      </c>
      <c r="C3681" s="309">
        <v>0</v>
      </c>
      <c r="D3681" s="309">
        <v>131</v>
      </c>
      <c r="E3681" s="310">
        <f t="shared" si="741"/>
        <v>0</v>
      </c>
    </row>
    <row r="3682" spans="1:5" ht="15.6" x14ac:dyDescent="0.3">
      <c r="A3682" s="308" t="s">
        <v>414</v>
      </c>
      <c r="B3682" s="309">
        <v>102</v>
      </c>
      <c r="C3682" s="309">
        <v>0</v>
      </c>
      <c r="D3682" s="309">
        <v>102</v>
      </c>
      <c r="E3682" s="310">
        <v>0</v>
      </c>
    </row>
    <row r="3683" spans="1:5" ht="15.6" x14ac:dyDescent="0.3">
      <c r="A3683" s="308" t="s">
        <v>415</v>
      </c>
      <c r="B3683" s="309">
        <v>186</v>
      </c>
      <c r="C3683" s="309">
        <v>260</v>
      </c>
      <c r="D3683" s="309">
        <v>4</v>
      </c>
      <c r="E3683" s="310">
        <f t="shared" ref="E3683:E3689" si="742">(C3683+D3683)-B3683</f>
        <v>78</v>
      </c>
    </row>
    <row r="3684" spans="1:5" ht="15.6" x14ac:dyDescent="0.3">
      <c r="A3684" s="308" t="s">
        <v>416</v>
      </c>
      <c r="B3684" s="309">
        <v>106</v>
      </c>
      <c r="C3684" s="309">
        <v>0</v>
      </c>
      <c r="D3684" s="309">
        <v>106</v>
      </c>
      <c r="E3684" s="310">
        <f t="shared" si="742"/>
        <v>0</v>
      </c>
    </row>
    <row r="3685" spans="1:5" ht="15.6" x14ac:dyDescent="0.3">
      <c r="A3685" s="311" t="s">
        <v>417</v>
      </c>
      <c r="B3685" s="312">
        <v>500</v>
      </c>
      <c r="C3685" s="312">
        <v>0</v>
      </c>
      <c r="D3685" s="312">
        <v>510</v>
      </c>
      <c r="E3685" s="310">
        <f t="shared" si="742"/>
        <v>10</v>
      </c>
    </row>
    <row r="3686" spans="1:5" ht="15.6" x14ac:dyDescent="0.3">
      <c r="A3686" s="321" t="s">
        <v>419</v>
      </c>
      <c r="B3686" s="314">
        <v>106</v>
      </c>
      <c r="C3686" s="314">
        <v>0</v>
      </c>
      <c r="D3686" s="314">
        <v>118</v>
      </c>
      <c r="E3686" s="310">
        <f t="shared" si="742"/>
        <v>12</v>
      </c>
    </row>
    <row r="3687" spans="1:5" ht="15.6" x14ac:dyDescent="0.3">
      <c r="A3687" s="321" t="s">
        <v>422</v>
      </c>
      <c r="B3687" s="313">
        <v>310</v>
      </c>
      <c r="C3687" s="313">
        <v>0</v>
      </c>
      <c r="D3687" s="313">
        <v>322</v>
      </c>
      <c r="E3687" s="322">
        <f t="shared" si="742"/>
        <v>12</v>
      </c>
    </row>
    <row r="3688" spans="1:5" ht="15.6" x14ac:dyDescent="0.3">
      <c r="A3688" s="321" t="s">
        <v>423</v>
      </c>
      <c r="B3688" s="313">
        <v>378</v>
      </c>
      <c r="C3688" s="313">
        <v>0</v>
      </c>
      <c r="D3688" s="313">
        <v>378</v>
      </c>
      <c r="E3688" s="322">
        <f t="shared" si="742"/>
        <v>0</v>
      </c>
    </row>
    <row r="3689" spans="1:5" ht="15.6" x14ac:dyDescent="0.3">
      <c r="A3689" s="323" t="s">
        <v>424</v>
      </c>
      <c r="B3689" s="324">
        <v>460</v>
      </c>
      <c r="C3689" s="324">
        <v>0</v>
      </c>
      <c r="D3689" s="324">
        <v>460</v>
      </c>
      <c r="E3689" s="325">
        <f t="shared" si="742"/>
        <v>0</v>
      </c>
    </row>
    <row r="3690" spans="1:5" ht="15.6" x14ac:dyDescent="0.3">
      <c r="A3690" s="320" t="s">
        <v>418</v>
      </c>
      <c r="B3690" s="317">
        <f t="shared" ref="B3690:E3690" si="743">SUM(B3680:B3689)</f>
        <v>2504</v>
      </c>
      <c r="C3690" s="316">
        <f t="shared" si="743"/>
        <v>260</v>
      </c>
      <c r="D3690" s="317">
        <f t="shared" si="743"/>
        <v>2356</v>
      </c>
      <c r="E3690" s="318">
        <f t="shared" si="743"/>
        <v>112</v>
      </c>
    </row>
    <row r="3692" spans="1:5" ht="15.6" x14ac:dyDescent="0.3">
      <c r="A3692" s="305">
        <v>45090</v>
      </c>
      <c r="B3692" s="306"/>
      <c r="C3692" s="306"/>
      <c r="D3692" s="306"/>
      <c r="E3692" s="306"/>
    </row>
    <row r="3693" spans="1:5" ht="15.6" x14ac:dyDescent="0.3">
      <c r="A3693" s="307" t="s">
        <v>407</v>
      </c>
      <c r="B3693" s="298" t="s">
        <v>408</v>
      </c>
      <c r="C3693" s="298" t="s">
        <v>409</v>
      </c>
      <c r="D3693" s="298" t="s">
        <v>410</v>
      </c>
      <c r="E3693" s="292" t="s">
        <v>421</v>
      </c>
    </row>
    <row r="3694" spans="1:5" ht="15.6" x14ac:dyDescent="0.3">
      <c r="A3694" s="308" t="s">
        <v>412</v>
      </c>
      <c r="B3694" s="309">
        <v>216</v>
      </c>
      <c r="C3694" s="309">
        <v>0</v>
      </c>
      <c r="D3694" s="309">
        <v>225</v>
      </c>
      <c r="E3694" s="310">
        <f t="shared" ref="E3694:E3695" si="744">(C3694+D3694)-B3694</f>
        <v>9</v>
      </c>
    </row>
    <row r="3695" spans="1:5" ht="15.6" x14ac:dyDescent="0.3">
      <c r="A3695" s="308" t="s">
        <v>413</v>
      </c>
      <c r="B3695" s="309">
        <v>131</v>
      </c>
      <c r="C3695" s="309">
        <v>0</v>
      </c>
      <c r="D3695" s="309">
        <v>131</v>
      </c>
      <c r="E3695" s="310">
        <f t="shared" si="744"/>
        <v>0</v>
      </c>
    </row>
    <row r="3696" spans="1:5" ht="15.6" x14ac:dyDescent="0.3">
      <c r="A3696" s="308" t="s">
        <v>414</v>
      </c>
      <c r="B3696" s="309">
        <v>102</v>
      </c>
      <c r="C3696" s="309">
        <v>0</v>
      </c>
      <c r="D3696" s="309">
        <v>102</v>
      </c>
      <c r="E3696" s="310">
        <v>0</v>
      </c>
    </row>
    <row r="3697" spans="1:5" ht="15.6" x14ac:dyDescent="0.3">
      <c r="A3697" s="308" t="s">
        <v>415</v>
      </c>
      <c r="B3697" s="309">
        <v>123</v>
      </c>
      <c r="C3697" s="309">
        <v>175</v>
      </c>
      <c r="D3697" s="309">
        <v>186</v>
      </c>
      <c r="E3697" s="310">
        <f t="shared" ref="E3697:E3703" si="745">(C3697+D3697)-B3697</f>
        <v>238</v>
      </c>
    </row>
    <row r="3698" spans="1:5" ht="15.6" x14ac:dyDescent="0.3">
      <c r="A3698" s="308" t="s">
        <v>416</v>
      </c>
      <c r="B3698" s="309">
        <v>103</v>
      </c>
      <c r="C3698" s="309">
        <v>0</v>
      </c>
      <c r="D3698" s="309">
        <v>106</v>
      </c>
      <c r="E3698" s="310">
        <f t="shared" si="745"/>
        <v>3</v>
      </c>
    </row>
    <row r="3699" spans="1:5" ht="15.6" x14ac:dyDescent="0.3">
      <c r="A3699" s="311" t="s">
        <v>417</v>
      </c>
      <c r="B3699" s="312">
        <v>500</v>
      </c>
      <c r="C3699" s="312">
        <v>0</v>
      </c>
      <c r="D3699" s="312">
        <v>500</v>
      </c>
      <c r="E3699" s="310">
        <f t="shared" si="745"/>
        <v>0</v>
      </c>
    </row>
    <row r="3700" spans="1:5" ht="15.6" x14ac:dyDescent="0.3">
      <c r="A3700" s="321" t="s">
        <v>419</v>
      </c>
      <c r="B3700" s="314">
        <v>106</v>
      </c>
      <c r="C3700" s="314">
        <v>0</v>
      </c>
      <c r="D3700" s="314">
        <v>106</v>
      </c>
      <c r="E3700" s="310">
        <f t="shared" si="745"/>
        <v>0</v>
      </c>
    </row>
    <row r="3701" spans="1:5" ht="15.6" x14ac:dyDescent="0.3">
      <c r="A3701" s="321" t="s">
        <v>422</v>
      </c>
      <c r="B3701" s="313">
        <v>303</v>
      </c>
      <c r="C3701" s="313">
        <v>0</v>
      </c>
      <c r="D3701" s="313">
        <v>310</v>
      </c>
      <c r="E3701" s="322">
        <f t="shared" si="745"/>
        <v>7</v>
      </c>
    </row>
    <row r="3702" spans="1:5" ht="15.6" x14ac:dyDescent="0.3">
      <c r="A3702" s="321" t="s">
        <v>423</v>
      </c>
      <c r="B3702" s="313">
        <v>378</v>
      </c>
      <c r="C3702" s="313">
        <v>0</v>
      </c>
      <c r="D3702" s="313">
        <v>378</v>
      </c>
      <c r="E3702" s="322">
        <f t="shared" si="745"/>
        <v>0</v>
      </c>
    </row>
    <row r="3703" spans="1:5" ht="15.6" x14ac:dyDescent="0.3">
      <c r="A3703" s="323" t="s">
        <v>424</v>
      </c>
      <c r="B3703" s="324">
        <v>460</v>
      </c>
      <c r="C3703" s="324">
        <v>0</v>
      </c>
      <c r="D3703" s="324">
        <v>460</v>
      </c>
      <c r="E3703" s="325">
        <f t="shared" si="745"/>
        <v>0</v>
      </c>
    </row>
    <row r="3704" spans="1:5" ht="15.6" x14ac:dyDescent="0.3">
      <c r="A3704" s="320" t="s">
        <v>418</v>
      </c>
      <c r="B3704" s="317">
        <f t="shared" ref="B3704:E3704" si="746">SUM(B3694:B3703)</f>
        <v>2422</v>
      </c>
      <c r="C3704" s="316">
        <f t="shared" si="746"/>
        <v>175</v>
      </c>
      <c r="D3704" s="317">
        <f t="shared" si="746"/>
        <v>2504</v>
      </c>
      <c r="E3704" s="318">
        <f t="shared" si="746"/>
        <v>257</v>
      </c>
    </row>
    <row r="3706" spans="1:5" ht="15.6" x14ac:dyDescent="0.3">
      <c r="A3706" s="305">
        <v>45091</v>
      </c>
      <c r="B3706" s="306"/>
      <c r="C3706" s="306"/>
      <c r="D3706" s="306"/>
      <c r="E3706" s="306"/>
    </row>
    <row r="3707" spans="1:5" ht="15.6" x14ac:dyDescent="0.3">
      <c r="A3707" s="307" t="s">
        <v>407</v>
      </c>
      <c r="B3707" s="298" t="s">
        <v>408</v>
      </c>
      <c r="C3707" s="298" t="s">
        <v>409</v>
      </c>
      <c r="D3707" s="298" t="s">
        <v>410</v>
      </c>
      <c r="E3707" s="292" t="s">
        <v>421</v>
      </c>
    </row>
    <row r="3708" spans="1:5" ht="15.6" x14ac:dyDescent="0.3">
      <c r="A3708" s="308" t="s">
        <v>412</v>
      </c>
      <c r="B3708" s="309">
        <v>204</v>
      </c>
      <c r="C3708" s="309">
        <v>0</v>
      </c>
      <c r="D3708" s="309">
        <v>216</v>
      </c>
      <c r="E3708" s="310">
        <f t="shared" ref="E3708:E3709" si="747">(C3708+D3708)-B3708</f>
        <v>12</v>
      </c>
    </row>
    <row r="3709" spans="1:5" ht="15.6" x14ac:dyDescent="0.3">
      <c r="A3709" s="308" t="s">
        <v>413</v>
      </c>
      <c r="B3709" s="309">
        <v>131</v>
      </c>
      <c r="C3709" s="309">
        <v>0</v>
      </c>
      <c r="D3709" s="309">
        <v>131</v>
      </c>
      <c r="E3709" s="310">
        <f t="shared" si="747"/>
        <v>0</v>
      </c>
    </row>
    <row r="3710" spans="1:5" ht="15.6" x14ac:dyDescent="0.3">
      <c r="A3710" s="308" t="s">
        <v>414</v>
      </c>
      <c r="B3710" s="309">
        <v>102</v>
      </c>
      <c r="C3710" s="309">
        <v>0</v>
      </c>
      <c r="D3710" s="309">
        <v>102</v>
      </c>
      <c r="E3710" s="310">
        <v>0</v>
      </c>
    </row>
    <row r="3711" spans="1:5" ht="15.6" x14ac:dyDescent="0.3">
      <c r="A3711" s="308" t="s">
        <v>415</v>
      </c>
      <c r="B3711" s="309">
        <v>123</v>
      </c>
      <c r="C3711" s="309">
        <v>235</v>
      </c>
      <c r="D3711" s="309">
        <v>123</v>
      </c>
      <c r="E3711" s="310">
        <f t="shared" ref="E3711:E3717" si="748">(C3711+D3711)-B3711</f>
        <v>235</v>
      </c>
    </row>
    <row r="3712" spans="1:5" ht="15.6" x14ac:dyDescent="0.3">
      <c r="A3712" s="308" t="s">
        <v>416</v>
      </c>
      <c r="B3712" s="309">
        <v>71</v>
      </c>
      <c r="C3712" s="309">
        <v>0</v>
      </c>
      <c r="D3712" s="309">
        <v>103</v>
      </c>
      <c r="E3712" s="310">
        <f t="shared" si="748"/>
        <v>32</v>
      </c>
    </row>
    <row r="3713" spans="1:5" ht="15.6" x14ac:dyDescent="0.3">
      <c r="A3713" s="311" t="s">
        <v>417</v>
      </c>
      <c r="B3713" s="312">
        <v>470</v>
      </c>
      <c r="C3713" s="312">
        <v>0</v>
      </c>
      <c r="D3713" s="312">
        <v>500</v>
      </c>
      <c r="E3713" s="310">
        <f t="shared" si="748"/>
        <v>30</v>
      </c>
    </row>
    <row r="3714" spans="1:5" ht="15.6" x14ac:dyDescent="0.3">
      <c r="A3714" s="321" t="s">
        <v>419</v>
      </c>
      <c r="B3714" s="314">
        <v>50</v>
      </c>
      <c r="C3714" s="314">
        <v>0</v>
      </c>
      <c r="D3714" s="314">
        <v>106</v>
      </c>
      <c r="E3714" s="310">
        <f t="shared" si="748"/>
        <v>56</v>
      </c>
    </row>
    <row r="3715" spans="1:5" ht="15.6" x14ac:dyDescent="0.3">
      <c r="A3715" s="321" t="s">
        <v>422</v>
      </c>
      <c r="B3715" s="313">
        <v>285</v>
      </c>
      <c r="C3715" s="313">
        <v>0</v>
      </c>
      <c r="D3715" s="313">
        <v>303</v>
      </c>
      <c r="E3715" s="322">
        <f t="shared" si="748"/>
        <v>18</v>
      </c>
    </row>
    <row r="3716" spans="1:5" ht="15.6" x14ac:dyDescent="0.3">
      <c r="A3716" s="321" t="s">
        <v>423</v>
      </c>
      <c r="B3716" s="313">
        <v>378</v>
      </c>
      <c r="C3716" s="313">
        <v>0</v>
      </c>
      <c r="D3716" s="313">
        <v>378</v>
      </c>
      <c r="E3716" s="322">
        <f t="shared" si="748"/>
        <v>0</v>
      </c>
    </row>
    <row r="3717" spans="1:5" ht="15.6" x14ac:dyDescent="0.3">
      <c r="A3717" s="323" t="s">
        <v>424</v>
      </c>
      <c r="B3717" s="324">
        <v>460</v>
      </c>
      <c r="C3717" s="324">
        <v>0</v>
      </c>
      <c r="D3717" s="324">
        <v>460</v>
      </c>
      <c r="E3717" s="325">
        <f t="shared" si="748"/>
        <v>0</v>
      </c>
    </row>
    <row r="3718" spans="1:5" ht="15.6" x14ac:dyDescent="0.3">
      <c r="A3718" s="320" t="s">
        <v>418</v>
      </c>
      <c r="B3718" s="317">
        <f t="shared" ref="B3718:E3718" si="749">SUM(B3708:B3717)</f>
        <v>2274</v>
      </c>
      <c r="C3718" s="316">
        <f t="shared" si="749"/>
        <v>235</v>
      </c>
      <c r="D3718" s="317">
        <f t="shared" si="749"/>
        <v>2422</v>
      </c>
      <c r="E3718" s="318">
        <f t="shared" si="749"/>
        <v>383</v>
      </c>
    </row>
    <row r="3720" spans="1:5" ht="15.6" x14ac:dyDescent="0.3">
      <c r="A3720" s="305">
        <v>45092</v>
      </c>
      <c r="B3720" s="306"/>
      <c r="C3720" s="306"/>
      <c r="D3720" s="306"/>
      <c r="E3720" s="306"/>
    </row>
    <row r="3721" spans="1:5" ht="15.6" x14ac:dyDescent="0.3">
      <c r="A3721" s="307" t="s">
        <v>407</v>
      </c>
      <c r="B3721" s="298" t="s">
        <v>408</v>
      </c>
      <c r="C3721" s="298" t="s">
        <v>409</v>
      </c>
      <c r="D3721" s="298" t="s">
        <v>410</v>
      </c>
      <c r="E3721" s="292" t="s">
        <v>421</v>
      </c>
    </row>
    <row r="3722" spans="1:5" ht="15.6" x14ac:dyDescent="0.3">
      <c r="A3722" s="308" t="s">
        <v>412</v>
      </c>
      <c r="B3722" s="309">
        <v>196</v>
      </c>
      <c r="C3722" s="309">
        <v>0</v>
      </c>
      <c r="D3722" s="309">
        <v>204</v>
      </c>
      <c r="E3722" s="310">
        <f t="shared" ref="E3722:E3723" si="750">(C3722+D3722)-B3722</f>
        <v>8</v>
      </c>
    </row>
    <row r="3723" spans="1:5" ht="15.6" x14ac:dyDescent="0.3">
      <c r="A3723" s="308" t="s">
        <v>413</v>
      </c>
      <c r="B3723" s="309">
        <v>131</v>
      </c>
      <c r="C3723" s="309">
        <v>0</v>
      </c>
      <c r="D3723" s="309">
        <v>131</v>
      </c>
      <c r="E3723" s="310">
        <f t="shared" si="750"/>
        <v>0</v>
      </c>
    </row>
    <row r="3724" spans="1:5" ht="15.6" x14ac:dyDescent="0.3">
      <c r="A3724" s="308" t="s">
        <v>414</v>
      </c>
      <c r="B3724" s="309">
        <v>102</v>
      </c>
      <c r="C3724" s="309">
        <v>0</v>
      </c>
      <c r="D3724" s="309">
        <v>102</v>
      </c>
      <c r="E3724" s="310">
        <v>0</v>
      </c>
    </row>
    <row r="3725" spans="1:5" ht="15.6" x14ac:dyDescent="0.3">
      <c r="A3725" s="308" t="s">
        <v>415</v>
      </c>
      <c r="B3725" s="309">
        <v>189</v>
      </c>
      <c r="C3725" s="309">
        <v>200</v>
      </c>
      <c r="D3725" s="309">
        <v>123</v>
      </c>
      <c r="E3725" s="310">
        <f t="shared" ref="E3725:E3731" si="751">(C3725+D3725)-B3725</f>
        <v>134</v>
      </c>
    </row>
    <row r="3726" spans="1:5" ht="15.6" x14ac:dyDescent="0.3">
      <c r="A3726" s="308" t="s">
        <v>416</v>
      </c>
      <c r="B3726" s="309">
        <v>130</v>
      </c>
      <c r="C3726" s="309">
        <v>59</v>
      </c>
      <c r="D3726" s="309">
        <v>71</v>
      </c>
      <c r="E3726" s="310">
        <f t="shared" si="751"/>
        <v>0</v>
      </c>
    </row>
    <row r="3727" spans="1:5" ht="15.6" x14ac:dyDescent="0.3">
      <c r="A3727" s="311" t="s">
        <v>417</v>
      </c>
      <c r="B3727" s="312">
        <v>470</v>
      </c>
      <c r="C3727" s="312">
        <v>0</v>
      </c>
      <c r="D3727" s="312">
        <v>470</v>
      </c>
      <c r="E3727" s="310">
        <f t="shared" si="751"/>
        <v>0</v>
      </c>
    </row>
    <row r="3728" spans="1:5" ht="15.6" x14ac:dyDescent="0.3">
      <c r="A3728" s="321" t="s">
        <v>419</v>
      </c>
      <c r="B3728" s="314">
        <v>280</v>
      </c>
      <c r="C3728" s="314">
        <v>250</v>
      </c>
      <c r="D3728" s="314">
        <v>50</v>
      </c>
      <c r="E3728" s="310">
        <f t="shared" si="751"/>
        <v>20</v>
      </c>
    </row>
    <row r="3729" spans="1:5" ht="15.6" x14ac:dyDescent="0.3">
      <c r="A3729" s="321" t="s">
        <v>422</v>
      </c>
      <c r="B3729" s="313">
        <v>285</v>
      </c>
      <c r="C3729" s="313">
        <v>0</v>
      </c>
      <c r="D3729" s="313">
        <v>285</v>
      </c>
      <c r="E3729" s="322">
        <f t="shared" si="751"/>
        <v>0</v>
      </c>
    </row>
    <row r="3730" spans="1:5" ht="15.6" x14ac:dyDescent="0.3">
      <c r="A3730" s="321" t="s">
        <v>423</v>
      </c>
      <c r="B3730" s="313">
        <v>378</v>
      </c>
      <c r="C3730" s="313">
        <v>0</v>
      </c>
      <c r="D3730" s="313">
        <v>378</v>
      </c>
      <c r="E3730" s="322">
        <f t="shared" si="751"/>
        <v>0</v>
      </c>
    </row>
    <row r="3731" spans="1:5" ht="15.6" x14ac:dyDescent="0.3">
      <c r="A3731" s="323" t="s">
        <v>424</v>
      </c>
      <c r="B3731" s="324">
        <v>460</v>
      </c>
      <c r="C3731" s="324">
        <v>0</v>
      </c>
      <c r="D3731" s="324">
        <v>460</v>
      </c>
      <c r="E3731" s="325">
        <f t="shared" si="751"/>
        <v>0</v>
      </c>
    </row>
    <row r="3732" spans="1:5" ht="15.6" x14ac:dyDescent="0.3">
      <c r="A3732" s="320" t="s">
        <v>418</v>
      </c>
      <c r="B3732" s="317">
        <f t="shared" ref="B3732:E3732" si="752">SUM(B3722:B3731)</f>
        <v>2621</v>
      </c>
      <c r="C3732" s="316">
        <f t="shared" si="752"/>
        <v>509</v>
      </c>
      <c r="D3732" s="317">
        <f t="shared" si="752"/>
        <v>2274</v>
      </c>
      <c r="E3732" s="318">
        <f t="shared" si="752"/>
        <v>162</v>
      </c>
    </row>
    <row r="3734" spans="1:5" ht="15.6" x14ac:dyDescent="0.3">
      <c r="A3734" s="305">
        <v>45093</v>
      </c>
      <c r="B3734" s="306"/>
      <c r="C3734" s="306"/>
      <c r="D3734" s="306"/>
      <c r="E3734" s="306"/>
    </row>
    <row r="3735" spans="1:5" ht="15.6" x14ac:dyDescent="0.3">
      <c r="A3735" s="307" t="s">
        <v>407</v>
      </c>
      <c r="B3735" s="298" t="s">
        <v>408</v>
      </c>
      <c r="C3735" s="298" t="s">
        <v>409</v>
      </c>
      <c r="D3735" s="298" t="s">
        <v>410</v>
      </c>
      <c r="E3735" s="292" t="s">
        <v>421</v>
      </c>
    </row>
    <row r="3736" spans="1:5" ht="15.6" x14ac:dyDescent="0.3">
      <c r="A3736" s="308" t="s">
        <v>412</v>
      </c>
      <c r="B3736" s="309">
        <v>150</v>
      </c>
      <c r="C3736" s="309">
        <v>0</v>
      </c>
      <c r="D3736" s="309">
        <v>196</v>
      </c>
      <c r="E3736" s="310">
        <f t="shared" ref="E3736:E3737" si="753">(C3736+D3736)-B3736</f>
        <v>46</v>
      </c>
    </row>
    <row r="3737" spans="1:5" ht="15.6" x14ac:dyDescent="0.3">
      <c r="A3737" s="308" t="s">
        <v>413</v>
      </c>
      <c r="B3737" s="309">
        <v>131</v>
      </c>
      <c r="C3737" s="309">
        <v>0</v>
      </c>
      <c r="D3737" s="309">
        <v>131</v>
      </c>
      <c r="E3737" s="310">
        <f t="shared" si="753"/>
        <v>0</v>
      </c>
    </row>
    <row r="3738" spans="1:5" ht="15.6" x14ac:dyDescent="0.3">
      <c r="A3738" s="308" t="s">
        <v>414</v>
      </c>
      <c r="B3738" s="309">
        <v>102</v>
      </c>
      <c r="C3738" s="309">
        <v>0</v>
      </c>
      <c r="D3738" s="309">
        <v>102</v>
      </c>
      <c r="E3738" s="310">
        <v>0</v>
      </c>
    </row>
    <row r="3739" spans="1:5" ht="15.6" x14ac:dyDescent="0.3">
      <c r="A3739" s="308" t="s">
        <v>415</v>
      </c>
      <c r="B3739" s="309">
        <v>259</v>
      </c>
      <c r="C3739" s="309">
        <v>155</v>
      </c>
      <c r="D3739" s="309">
        <v>189</v>
      </c>
      <c r="E3739" s="310">
        <f t="shared" ref="E3739:E3745" si="754">(C3739+D3739)-B3739</f>
        <v>85</v>
      </c>
    </row>
    <row r="3740" spans="1:5" ht="15.6" x14ac:dyDescent="0.3">
      <c r="A3740" s="308" t="s">
        <v>416</v>
      </c>
      <c r="B3740" s="309">
        <v>130</v>
      </c>
      <c r="C3740" s="309">
        <v>0</v>
      </c>
      <c r="D3740" s="309">
        <v>130</v>
      </c>
      <c r="E3740" s="310">
        <f t="shared" si="754"/>
        <v>0</v>
      </c>
    </row>
    <row r="3741" spans="1:5" ht="15.6" x14ac:dyDescent="0.3">
      <c r="A3741" s="311" t="s">
        <v>417</v>
      </c>
      <c r="B3741" s="312">
        <v>470</v>
      </c>
      <c r="C3741" s="312">
        <v>0</v>
      </c>
      <c r="D3741" s="312">
        <v>470</v>
      </c>
      <c r="E3741" s="310">
        <f t="shared" si="754"/>
        <v>0</v>
      </c>
    </row>
    <row r="3742" spans="1:5" ht="15.6" x14ac:dyDescent="0.3">
      <c r="A3742" s="321" t="s">
        <v>419</v>
      </c>
      <c r="B3742" s="314">
        <v>280</v>
      </c>
      <c r="C3742" s="314">
        <v>0</v>
      </c>
      <c r="D3742" s="314">
        <v>280</v>
      </c>
      <c r="E3742" s="310">
        <f t="shared" si="754"/>
        <v>0</v>
      </c>
    </row>
    <row r="3743" spans="1:5" ht="15.6" x14ac:dyDescent="0.3">
      <c r="A3743" s="321" t="s">
        <v>422</v>
      </c>
      <c r="B3743" s="313">
        <v>285</v>
      </c>
      <c r="C3743" s="313">
        <v>0</v>
      </c>
      <c r="D3743" s="313">
        <v>285</v>
      </c>
      <c r="E3743" s="322">
        <f t="shared" si="754"/>
        <v>0</v>
      </c>
    </row>
    <row r="3744" spans="1:5" ht="15.6" x14ac:dyDescent="0.3">
      <c r="A3744" s="321" t="s">
        <v>423</v>
      </c>
      <c r="B3744" s="313">
        <v>378</v>
      </c>
      <c r="C3744" s="313">
        <v>0</v>
      </c>
      <c r="D3744" s="313">
        <v>378</v>
      </c>
      <c r="E3744" s="322">
        <f t="shared" si="754"/>
        <v>0</v>
      </c>
    </row>
    <row r="3745" spans="1:5" ht="15.6" x14ac:dyDescent="0.3">
      <c r="A3745" s="323" t="s">
        <v>424</v>
      </c>
      <c r="B3745" s="324">
        <v>460</v>
      </c>
      <c r="C3745" s="324">
        <v>0</v>
      </c>
      <c r="D3745" s="324">
        <v>460</v>
      </c>
      <c r="E3745" s="325">
        <f t="shared" si="754"/>
        <v>0</v>
      </c>
    </row>
    <row r="3746" spans="1:5" ht="15.6" x14ac:dyDescent="0.3">
      <c r="A3746" s="320" t="s">
        <v>418</v>
      </c>
      <c r="B3746" s="317">
        <f t="shared" ref="B3746:E3746" si="755">SUM(B3736:B3745)</f>
        <v>2645</v>
      </c>
      <c r="C3746" s="316">
        <f t="shared" si="755"/>
        <v>155</v>
      </c>
      <c r="D3746" s="317">
        <f t="shared" si="755"/>
        <v>2621</v>
      </c>
      <c r="E3746" s="318">
        <f t="shared" si="755"/>
        <v>131</v>
      </c>
    </row>
    <row r="3748" spans="1:5" ht="15.6" x14ac:dyDescent="0.3">
      <c r="A3748" s="305">
        <v>45094</v>
      </c>
      <c r="B3748" s="306"/>
      <c r="C3748" s="306"/>
      <c r="D3748" s="306"/>
      <c r="E3748" s="306"/>
    </row>
    <row r="3749" spans="1:5" ht="15.6" x14ac:dyDescent="0.3">
      <c r="A3749" s="307" t="s">
        <v>407</v>
      </c>
      <c r="B3749" s="298" t="s">
        <v>408</v>
      </c>
      <c r="C3749" s="298" t="s">
        <v>409</v>
      </c>
      <c r="D3749" s="298" t="s">
        <v>410</v>
      </c>
      <c r="E3749" s="292" t="s">
        <v>421</v>
      </c>
    </row>
    <row r="3750" spans="1:5" ht="15.6" x14ac:dyDescent="0.3">
      <c r="A3750" s="308" t="s">
        <v>412</v>
      </c>
      <c r="B3750" s="309">
        <v>356</v>
      </c>
      <c r="C3750" s="309">
        <v>250</v>
      </c>
      <c r="D3750" s="309">
        <v>125</v>
      </c>
      <c r="E3750" s="310">
        <f t="shared" ref="E3750:E3751" si="756">(C3750+D3750)-B3750</f>
        <v>19</v>
      </c>
    </row>
    <row r="3751" spans="1:5" ht="15.6" x14ac:dyDescent="0.3">
      <c r="A3751" s="308" t="s">
        <v>413</v>
      </c>
      <c r="B3751" s="309">
        <v>75</v>
      </c>
      <c r="C3751" s="309">
        <v>0</v>
      </c>
      <c r="D3751" s="309">
        <v>131</v>
      </c>
      <c r="E3751" s="310">
        <f t="shared" si="756"/>
        <v>56</v>
      </c>
    </row>
    <row r="3752" spans="1:5" ht="15.6" x14ac:dyDescent="0.3">
      <c r="A3752" s="308" t="s">
        <v>414</v>
      </c>
      <c r="B3752" s="309">
        <v>102</v>
      </c>
      <c r="C3752" s="309">
        <v>0</v>
      </c>
      <c r="D3752" s="309">
        <v>102</v>
      </c>
      <c r="E3752" s="310">
        <v>0</v>
      </c>
    </row>
    <row r="3753" spans="1:5" ht="15.6" x14ac:dyDescent="0.3">
      <c r="A3753" s="308" t="s">
        <v>415</v>
      </c>
      <c r="B3753" s="309">
        <v>347</v>
      </c>
      <c r="C3753" s="309">
        <v>50</v>
      </c>
      <c r="D3753" s="309">
        <v>259</v>
      </c>
      <c r="E3753" s="310">
        <f t="shared" ref="E3753:E3759" si="757">(C3753+D3753)-B3753</f>
        <v>-38</v>
      </c>
    </row>
    <row r="3754" spans="1:5" ht="15.6" x14ac:dyDescent="0.3">
      <c r="A3754" s="308" t="s">
        <v>416</v>
      </c>
      <c r="B3754" s="309">
        <v>130</v>
      </c>
      <c r="C3754" s="309">
        <v>0</v>
      </c>
      <c r="D3754" s="309">
        <v>130</v>
      </c>
      <c r="E3754" s="310">
        <f t="shared" si="757"/>
        <v>0</v>
      </c>
    </row>
    <row r="3755" spans="1:5" ht="15.6" x14ac:dyDescent="0.3">
      <c r="A3755" s="311" t="s">
        <v>417</v>
      </c>
      <c r="B3755" s="312">
        <v>470</v>
      </c>
      <c r="C3755" s="312">
        <v>0</v>
      </c>
      <c r="D3755" s="312">
        <v>470</v>
      </c>
      <c r="E3755" s="310">
        <f t="shared" si="757"/>
        <v>0</v>
      </c>
    </row>
    <row r="3756" spans="1:5" ht="15.6" x14ac:dyDescent="0.3">
      <c r="A3756" s="321" t="s">
        <v>419</v>
      </c>
      <c r="B3756" s="314">
        <v>280</v>
      </c>
      <c r="C3756" s="314">
        <v>0</v>
      </c>
      <c r="D3756" s="314">
        <v>280</v>
      </c>
      <c r="E3756" s="310">
        <f t="shared" si="757"/>
        <v>0</v>
      </c>
    </row>
    <row r="3757" spans="1:5" ht="15.6" x14ac:dyDescent="0.3">
      <c r="A3757" s="321" t="s">
        <v>422</v>
      </c>
      <c r="B3757" s="313">
        <v>243</v>
      </c>
      <c r="C3757" s="313">
        <v>0</v>
      </c>
      <c r="D3757" s="313">
        <v>285</v>
      </c>
      <c r="E3757" s="322">
        <f t="shared" si="757"/>
        <v>42</v>
      </c>
    </row>
    <row r="3758" spans="1:5" ht="15.6" x14ac:dyDescent="0.3">
      <c r="A3758" s="321" t="s">
        <v>423</v>
      </c>
      <c r="B3758" s="313">
        <v>378</v>
      </c>
      <c r="C3758" s="313">
        <v>0</v>
      </c>
      <c r="D3758" s="313">
        <v>378</v>
      </c>
      <c r="E3758" s="322">
        <f t="shared" si="757"/>
        <v>0</v>
      </c>
    </row>
    <row r="3759" spans="1:5" ht="15.6" x14ac:dyDescent="0.3">
      <c r="A3759" s="323" t="s">
        <v>424</v>
      </c>
      <c r="B3759" s="324">
        <v>460</v>
      </c>
      <c r="C3759" s="324">
        <v>0</v>
      </c>
      <c r="D3759" s="324">
        <v>460</v>
      </c>
      <c r="E3759" s="325">
        <f t="shared" si="757"/>
        <v>0</v>
      </c>
    </row>
    <row r="3760" spans="1:5" ht="15.6" x14ac:dyDescent="0.3">
      <c r="A3760" s="320" t="s">
        <v>418</v>
      </c>
      <c r="B3760" s="317">
        <f t="shared" ref="B3760:E3760" si="758">SUM(B3750:B3759)</f>
        <v>2841</v>
      </c>
      <c r="C3760" s="316">
        <f t="shared" si="758"/>
        <v>300</v>
      </c>
      <c r="D3760" s="317">
        <f t="shared" si="758"/>
        <v>2620</v>
      </c>
      <c r="E3760" s="318">
        <f t="shared" si="758"/>
        <v>79</v>
      </c>
    </row>
    <row r="3762" spans="1:5" ht="15.6" x14ac:dyDescent="0.3">
      <c r="A3762" s="305">
        <v>45095</v>
      </c>
      <c r="B3762" s="306"/>
      <c r="C3762" s="306"/>
      <c r="D3762" s="306"/>
      <c r="E3762" s="306"/>
    </row>
    <row r="3763" spans="1:5" ht="15.6" x14ac:dyDescent="0.3">
      <c r="A3763" s="307" t="s">
        <v>407</v>
      </c>
      <c r="B3763" s="298" t="s">
        <v>408</v>
      </c>
      <c r="C3763" s="298" t="s">
        <v>409</v>
      </c>
      <c r="D3763" s="298" t="s">
        <v>410</v>
      </c>
      <c r="E3763" s="292" t="s">
        <v>421</v>
      </c>
    </row>
    <row r="3764" spans="1:5" ht="15.6" x14ac:dyDescent="0.3">
      <c r="A3764" s="308" t="s">
        <v>412</v>
      </c>
      <c r="B3764" s="309">
        <v>344</v>
      </c>
      <c r="C3764" s="309">
        <v>0</v>
      </c>
      <c r="D3764" s="309">
        <v>356</v>
      </c>
      <c r="E3764" s="310">
        <f t="shared" ref="E3764:E3765" si="759">(C3764+D3764)-B3764</f>
        <v>12</v>
      </c>
    </row>
    <row r="3765" spans="1:5" ht="15.6" x14ac:dyDescent="0.3">
      <c r="A3765" s="308" t="s">
        <v>413</v>
      </c>
      <c r="B3765" s="309">
        <v>75</v>
      </c>
      <c r="C3765" s="309">
        <v>0</v>
      </c>
      <c r="D3765" s="309">
        <v>75</v>
      </c>
      <c r="E3765" s="310">
        <f t="shared" si="759"/>
        <v>0</v>
      </c>
    </row>
    <row r="3766" spans="1:5" ht="15.6" x14ac:dyDescent="0.3">
      <c r="A3766" s="308" t="s">
        <v>414</v>
      </c>
      <c r="B3766" s="309">
        <v>102</v>
      </c>
      <c r="C3766" s="309">
        <v>0</v>
      </c>
      <c r="D3766" s="309">
        <v>102</v>
      </c>
      <c r="E3766" s="310">
        <v>0</v>
      </c>
    </row>
    <row r="3767" spans="1:5" ht="15.6" x14ac:dyDescent="0.3">
      <c r="A3767" s="308" t="s">
        <v>415</v>
      </c>
      <c r="B3767" s="309">
        <v>217</v>
      </c>
      <c r="C3767" s="309">
        <v>0</v>
      </c>
      <c r="D3767" s="309">
        <v>347</v>
      </c>
      <c r="E3767" s="310">
        <f t="shared" ref="E3767:E3773" si="760">(C3767+D3767)-B3767</f>
        <v>130</v>
      </c>
    </row>
    <row r="3768" spans="1:5" ht="15.6" x14ac:dyDescent="0.3">
      <c r="A3768" s="308" t="s">
        <v>416</v>
      </c>
      <c r="B3768" s="309">
        <v>130</v>
      </c>
      <c r="C3768" s="309">
        <v>0</v>
      </c>
      <c r="D3768" s="309">
        <v>130</v>
      </c>
      <c r="E3768" s="310">
        <f t="shared" si="760"/>
        <v>0</v>
      </c>
    </row>
    <row r="3769" spans="1:5" ht="15.6" x14ac:dyDescent="0.3">
      <c r="A3769" s="311" t="s">
        <v>417</v>
      </c>
      <c r="B3769" s="312">
        <v>470</v>
      </c>
      <c r="C3769" s="312">
        <v>0</v>
      </c>
      <c r="D3769" s="312">
        <v>470</v>
      </c>
      <c r="E3769" s="310">
        <f t="shared" si="760"/>
        <v>0</v>
      </c>
    </row>
    <row r="3770" spans="1:5" ht="15.6" x14ac:dyDescent="0.3">
      <c r="A3770" s="321" t="s">
        <v>419</v>
      </c>
      <c r="B3770" s="314">
        <v>280</v>
      </c>
      <c r="C3770" s="314">
        <v>0</v>
      </c>
      <c r="D3770" s="314">
        <v>280</v>
      </c>
      <c r="E3770" s="310">
        <f t="shared" si="760"/>
        <v>0</v>
      </c>
    </row>
    <row r="3771" spans="1:5" ht="15.6" x14ac:dyDescent="0.3">
      <c r="A3771" s="321" t="s">
        <v>422</v>
      </c>
      <c r="B3771" s="313">
        <v>240</v>
      </c>
      <c r="C3771" s="313">
        <v>0</v>
      </c>
      <c r="D3771" s="313">
        <v>243</v>
      </c>
      <c r="E3771" s="322">
        <f t="shared" si="760"/>
        <v>3</v>
      </c>
    </row>
    <row r="3772" spans="1:5" ht="15.6" x14ac:dyDescent="0.3">
      <c r="A3772" s="321" t="s">
        <v>423</v>
      </c>
      <c r="B3772" s="313">
        <v>378</v>
      </c>
      <c r="C3772" s="313">
        <v>0</v>
      </c>
      <c r="D3772" s="313">
        <v>378</v>
      </c>
      <c r="E3772" s="322">
        <f t="shared" si="760"/>
        <v>0</v>
      </c>
    </row>
    <row r="3773" spans="1:5" ht="15.6" x14ac:dyDescent="0.3">
      <c r="A3773" s="323" t="s">
        <v>424</v>
      </c>
      <c r="B3773" s="324">
        <v>460</v>
      </c>
      <c r="C3773" s="324">
        <v>0</v>
      </c>
      <c r="D3773" s="324">
        <v>460</v>
      </c>
      <c r="E3773" s="325">
        <f t="shared" si="760"/>
        <v>0</v>
      </c>
    </row>
    <row r="3774" spans="1:5" ht="15.6" x14ac:dyDescent="0.3">
      <c r="A3774" s="320" t="s">
        <v>418</v>
      </c>
      <c r="B3774" s="317">
        <f t="shared" ref="B3774:E3774" si="761">SUM(B3764:B3773)</f>
        <v>2696</v>
      </c>
      <c r="C3774" s="316">
        <f t="shared" si="761"/>
        <v>0</v>
      </c>
      <c r="D3774" s="317">
        <f t="shared" si="761"/>
        <v>2841</v>
      </c>
      <c r="E3774" s="318">
        <f t="shared" si="761"/>
        <v>145</v>
      </c>
    </row>
    <row r="3776" spans="1:5" ht="15.6" x14ac:dyDescent="0.3">
      <c r="A3776" s="305">
        <v>45096</v>
      </c>
      <c r="B3776" s="306"/>
      <c r="C3776" s="306"/>
      <c r="D3776" s="306"/>
      <c r="E3776" s="306"/>
    </row>
    <row r="3777" spans="1:5" ht="15.6" x14ac:dyDescent="0.3">
      <c r="A3777" s="307" t="s">
        <v>407</v>
      </c>
      <c r="B3777" s="298" t="s">
        <v>408</v>
      </c>
      <c r="C3777" s="298" t="s">
        <v>409</v>
      </c>
      <c r="D3777" s="298" t="s">
        <v>410</v>
      </c>
      <c r="E3777" s="292" t="s">
        <v>421</v>
      </c>
    </row>
    <row r="3778" spans="1:5" ht="15.6" x14ac:dyDescent="0.3">
      <c r="A3778" s="308" t="s">
        <v>412</v>
      </c>
      <c r="B3778" s="309">
        <v>304</v>
      </c>
      <c r="C3778" s="309">
        <v>0</v>
      </c>
      <c r="D3778" s="309">
        <v>344</v>
      </c>
      <c r="E3778" s="310">
        <f t="shared" ref="E3778:E3779" si="762">(C3778+D3778)-B3778</f>
        <v>40</v>
      </c>
    </row>
    <row r="3779" spans="1:5" ht="15.6" x14ac:dyDescent="0.3">
      <c r="A3779" s="308" t="s">
        <v>413</v>
      </c>
      <c r="B3779" s="309">
        <v>75</v>
      </c>
      <c r="C3779" s="309">
        <v>0</v>
      </c>
      <c r="D3779" s="309">
        <v>75</v>
      </c>
      <c r="E3779" s="310">
        <f t="shared" si="762"/>
        <v>0</v>
      </c>
    </row>
    <row r="3780" spans="1:5" ht="15.6" x14ac:dyDescent="0.3">
      <c r="A3780" s="308" t="s">
        <v>414</v>
      </c>
      <c r="B3780" s="309">
        <v>102</v>
      </c>
      <c r="C3780" s="309">
        <v>0</v>
      </c>
      <c r="D3780" s="309">
        <v>102</v>
      </c>
      <c r="E3780" s="310">
        <v>0</v>
      </c>
    </row>
    <row r="3781" spans="1:5" ht="15.6" x14ac:dyDescent="0.3">
      <c r="A3781" s="308" t="s">
        <v>415</v>
      </c>
      <c r="B3781" s="309">
        <v>347</v>
      </c>
      <c r="C3781" s="309">
        <v>100</v>
      </c>
      <c r="D3781" s="309">
        <v>217</v>
      </c>
      <c r="E3781" s="310">
        <f t="shared" ref="E3781:E3787" si="763">(C3781+D3781)-B3781</f>
        <v>-30</v>
      </c>
    </row>
    <row r="3782" spans="1:5" ht="15.6" x14ac:dyDescent="0.3">
      <c r="A3782" s="308" t="s">
        <v>416</v>
      </c>
      <c r="B3782" s="309">
        <v>123</v>
      </c>
      <c r="C3782" s="309">
        <v>0</v>
      </c>
      <c r="D3782" s="309">
        <v>130</v>
      </c>
      <c r="E3782" s="310">
        <f t="shared" si="763"/>
        <v>7</v>
      </c>
    </row>
    <row r="3783" spans="1:5" ht="15.6" x14ac:dyDescent="0.3">
      <c r="A3783" s="311" t="s">
        <v>417</v>
      </c>
      <c r="B3783" s="312">
        <v>470</v>
      </c>
      <c r="C3783" s="312">
        <v>0</v>
      </c>
      <c r="D3783" s="312">
        <v>470</v>
      </c>
      <c r="E3783" s="310">
        <f t="shared" si="763"/>
        <v>0</v>
      </c>
    </row>
    <row r="3784" spans="1:5" ht="15.6" x14ac:dyDescent="0.3">
      <c r="A3784" s="321" t="s">
        <v>419</v>
      </c>
      <c r="B3784" s="314">
        <v>280</v>
      </c>
      <c r="C3784" s="314">
        <v>0</v>
      </c>
      <c r="D3784" s="314">
        <v>280</v>
      </c>
      <c r="E3784" s="310">
        <f t="shared" si="763"/>
        <v>0</v>
      </c>
    </row>
    <row r="3785" spans="1:5" ht="15.6" x14ac:dyDescent="0.3">
      <c r="A3785" s="321" t="s">
        <v>422</v>
      </c>
      <c r="B3785" s="313">
        <v>232</v>
      </c>
      <c r="C3785" s="313">
        <v>0</v>
      </c>
      <c r="D3785" s="313">
        <v>240</v>
      </c>
      <c r="E3785" s="322">
        <f t="shared" si="763"/>
        <v>8</v>
      </c>
    </row>
    <row r="3786" spans="1:5" ht="15.6" x14ac:dyDescent="0.3">
      <c r="A3786" s="321" t="s">
        <v>423</v>
      </c>
      <c r="B3786" s="313">
        <v>378</v>
      </c>
      <c r="C3786" s="313">
        <v>0</v>
      </c>
      <c r="D3786" s="313">
        <v>378</v>
      </c>
      <c r="E3786" s="322">
        <f t="shared" si="763"/>
        <v>0</v>
      </c>
    </row>
    <row r="3787" spans="1:5" ht="15.6" x14ac:dyDescent="0.3">
      <c r="A3787" s="323" t="s">
        <v>424</v>
      </c>
      <c r="B3787" s="324">
        <v>460</v>
      </c>
      <c r="C3787" s="324">
        <v>0</v>
      </c>
      <c r="D3787" s="324">
        <v>460</v>
      </c>
      <c r="E3787" s="325">
        <f t="shared" si="763"/>
        <v>0</v>
      </c>
    </row>
    <row r="3788" spans="1:5" ht="15.6" x14ac:dyDescent="0.3">
      <c r="A3788" s="320" t="s">
        <v>418</v>
      </c>
      <c r="B3788" s="317">
        <f t="shared" ref="B3788:E3788" si="764">SUM(B3778:B3787)</f>
        <v>2771</v>
      </c>
      <c r="C3788" s="316">
        <f t="shared" si="764"/>
        <v>100</v>
      </c>
      <c r="D3788" s="317">
        <f t="shared" si="764"/>
        <v>2696</v>
      </c>
      <c r="E3788" s="318">
        <f t="shared" si="764"/>
        <v>25</v>
      </c>
    </row>
    <row r="3790" spans="1:5" ht="15.6" x14ac:dyDescent="0.3">
      <c r="A3790" s="305">
        <v>45097</v>
      </c>
      <c r="B3790" s="306"/>
      <c r="C3790" s="306"/>
      <c r="D3790" s="306"/>
      <c r="E3790" s="306"/>
    </row>
    <row r="3791" spans="1:5" ht="15.6" x14ac:dyDescent="0.3">
      <c r="A3791" s="307" t="s">
        <v>407</v>
      </c>
      <c r="B3791" s="298" t="s">
        <v>408</v>
      </c>
      <c r="C3791" s="298" t="s">
        <v>409</v>
      </c>
      <c r="D3791" s="298" t="s">
        <v>410</v>
      </c>
      <c r="E3791" s="292" t="s">
        <v>421</v>
      </c>
    </row>
    <row r="3792" spans="1:5" ht="15.6" x14ac:dyDescent="0.3">
      <c r="A3792" s="308" t="s">
        <v>412</v>
      </c>
      <c r="B3792" s="309">
        <v>268</v>
      </c>
      <c r="C3792" s="309">
        <v>0</v>
      </c>
      <c r="D3792" s="309">
        <v>304</v>
      </c>
      <c r="E3792" s="310">
        <f t="shared" ref="E3792:E3793" si="765">(C3792+D3792)-B3792</f>
        <v>36</v>
      </c>
    </row>
    <row r="3793" spans="1:5" ht="15.6" x14ac:dyDescent="0.3">
      <c r="A3793" s="308" t="s">
        <v>413</v>
      </c>
      <c r="B3793" s="309">
        <v>75</v>
      </c>
      <c r="C3793" s="309">
        <v>0</v>
      </c>
      <c r="D3793" s="309">
        <v>75</v>
      </c>
      <c r="E3793" s="310">
        <f t="shared" si="765"/>
        <v>0</v>
      </c>
    </row>
    <row r="3794" spans="1:5" ht="15.6" x14ac:dyDescent="0.3">
      <c r="A3794" s="308" t="s">
        <v>414</v>
      </c>
      <c r="B3794" s="309">
        <v>102</v>
      </c>
      <c r="C3794" s="309">
        <v>0</v>
      </c>
      <c r="D3794" s="309">
        <v>102</v>
      </c>
      <c r="E3794" s="310">
        <v>0</v>
      </c>
    </row>
    <row r="3795" spans="1:5" ht="15.6" x14ac:dyDescent="0.3">
      <c r="A3795" s="308" t="s">
        <v>415</v>
      </c>
      <c r="B3795" s="309">
        <v>165</v>
      </c>
      <c r="C3795" s="309">
        <v>0</v>
      </c>
      <c r="D3795" s="309">
        <v>347</v>
      </c>
      <c r="E3795" s="310">
        <f t="shared" ref="E3795:E3801" si="766">(C3795+D3795)-B3795</f>
        <v>182</v>
      </c>
    </row>
    <row r="3796" spans="1:5" ht="15.6" x14ac:dyDescent="0.3">
      <c r="A3796" s="308" t="s">
        <v>416</v>
      </c>
      <c r="B3796" s="309">
        <v>123</v>
      </c>
      <c r="C3796" s="309">
        <v>0</v>
      </c>
      <c r="D3796" s="309">
        <v>123</v>
      </c>
      <c r="E3796" s="310">
        <f t="shared" si="766"/>
        <v>0</v>
      </c>
    </row>
    <row r="3797" spans="1:5" ht="15.6" x14ac:dyDescent="0.3">
      <c r="A3797" s="311" t="s">
        <v>417</v>
      </c>
      <c r="B3797" s="312">
        <v>470</v>
      </c>
      <c r="C3797" s="312">
        <v>0</v>
      </c>
      <c r="D3797" s="312">
        <v>470</v>
      </c>
      <c r="E3797" s="310">
        <f t="shared" si="766"/>
        <v>0</v>
      </c>
    </row>
    <row r="3798" spans="1:5" ht="15.6" x14ac:dyDescent="0.3">
      <c r="A3798" s="321" t="s">
        <v>419</v>
      </c>
      <c r="B3798" s="314">
        <v>280</v>
      </c>
      <c r="C3798" s="314">
        <v>0</v>
      </c>
      <c r="D3798" s="314">
        <v>280</v>
      </c>
      <c r="E3798" s="310">
        <f t="shared" si="766"/>
        <v>0</v>
      </c>
    </row>
    <row r="3799" spans="1:5" ht="15.6" x14ac:dyDescent="0.3">
      <c r="A3799" s="321" t="s">
        <v>422</v>
      </c>
      <c r="B3799" s="313">
        <v>232</v>
      </c>
      <c r="C3799" s="313">
        <v>0</v>
      </c>
      <c r="D3799" s="313">
        <v>232</v>
      </c>
      <c r="E3799" s="322">
        <f t="shared" si="766"/>
        <v>0</v>
      </c>
    </row>
    <row r="3800" spans="1:5" ht="15.6" x14ac:dyDescent="0.3">
      <c r="A3800" s="321" t="s">
        <v>423</v>
      </c>
      <c r="B3800" s="313">
        <v>378</v>
      </c>
      <c r="C3800" s="313">
        <v>0</v>
      </c>
      <c r="D3800" s="313">
        <v>378</v>
      </c>
      <c r="E3800" s="322">
        <f t="shared" si="766"/>
        <v>0</v>
      </c>
    </row>
    <row r="3801" spans="1:5" ht="15.6" x14ac:dyDescent="0.3">
      <c r="A3801" s="323" t="s">
        <v>424</v>
      </c>
      <c r="B3801" s="324">
        <v>460</v>
      </c>
      <c r="C3801" s="324">
        <v>0</v>
      </c>
      <c r="D3801" s="324">
        <v>460</v>
      </c>
      <c r="E3801" s="325">
        <f t="shared" si="766"/>
        <v>0</v>
      </c>
    </row>
    <row r="3802" spans="1:5" ht="15.6" x14ac:dyDescent="0.3">
      <c r="A3802" s="320" t="s">
        <v>418</v>
      </c>
      <c r="B3802" s="317">
        <f t="shared" ref="B3802:E3802" si="767">SUM(B3792:B3801)</f>
        <v>2553</v>
      </c>
      <c r="C3802" s="316">
        <f t="shared" si="767"/>
        <v>0</v>
      </c>
      <c r="D3802" s="317">
        <f t="shared" si="767"/>
        <v>2771</v>
      </c>
      <c r="E3802" s="318">
        <f t="shared" si="767"/>
        <v>218</v>
      </c>
    </row>
    <row r="3804" spans="1:5" ht="15.6" x14ac:dyDescent="0.3">
      <c r="A3804" s="305">
        <v>45098</v>
      </c>
      <c r="B3804" s="306"/>
      <c r="C3804" s="306"/>
      <c r="D3804" s="306"/>
      <c r="E3804" s="306"/>
    </row>
    <row r="3805" spans="1:5" ht="15.6" x14ac:dyDescent="0.3">
      <c r="A3805" s="307" t="s">
        <v>407</v>
      </c>
      <c r="B3805" s="298" t="s">
        <v>408</v>
      </c>
      <c r="C3805" s="298" t="s">
        <v>409</v>
      </c>
      <c r="D3805" s="298" t="s">
        <v>410</v>
      </c>
      <c r="E3805" s="292" t="s">
        <v>421</v>
      </c>
    </row>
    <row r="3806" spans="1:5" ht="15.6" x14ac:dyDescent="0.3">
      <c r="A3806" s="308" t="s">
        <v>412</v>
      </c>
      <c r="B3806" s="309">
        <v>268</v>
      </c>
      <c r="C3806" s="309">
        <v>0</v>
      </c>
      <c r="D3806" s="309">
        <v>268</v>
      </c>
      <c r="E3806" s="310">
        <f t="shared" ref="E3806:E3807" si="768">(C3806+D3806)-B3806</f>
        <v>0</v>
      </c>
    </row>
    <row r="3807" spans="1:5" ht="15.6" x14ac:dyDescent="0.3">
      <c r="A3807" s="308" t="s">
        <v>413</v>
      </c>
      <c r="B3807" s="309">
        <v>75</v>
      </c>
      <c r="C3807" s="309">
        <v>0</v>
      </c>
      <c r="D3807" s="309">
        <v>75</v>
      </c>
      <c r="E3807" s="310">
        <f t="shared" si="768"/>
        <v>0</v>
      </c>
    </row>
    <row r="3808" spans="1:5" ht="15.6" x14ac:dyDescent="0.3">
      <c r="A3808" s="308" t="s">
        <v>414</v>
      </c>
      <c r="B3808" s="309">
        <v>102</v>
      </c>
      <c r="C3808" s="309">
        <v>0</v>
      </c>
      <c r="D3808" s="309">
        <v>102</v>
      </c>
      <c r="E3808" s="310">
        <v>0</v>
      </c>
    </row>
    <row r="3809" spans="1:5" ht="15.6" x14ac:dyDescent="0.3">
      <c r="A3809" s="308" t="s">
        <v>415</v>
      </c>
      <c r="B3809" s="309">
        <v>217</v>
      </c>
      <c r="C3809" s="309">
        <v>150</v>
      </c>
      <c r="D3809" s="309">
        <v>165</v>
      </c>
      <c r="E3809" s="310">
        <f t="shared" ref="E3809:E3815" si="769">(C3809+D3809)-B3809</f>
        <v>98</v>
      </c>
    </row>
    <row r="3810" spans="1:5" ht="15.6" x14ac:dyDescent="0.3">
      <c r="A3810" s="308" t="s">
        <v>416</v>
      </c>
      <c r="B3810" s="309">
        <v>123</v>
      </c>
      <c r="C3810" s="309">
        <v>0</v>
      </c>
      <c r="D3810" s="309">
        <v>123</v>
      </c>
      <c r="E3810" s="310">
        <f t="shared" si="769"/>
        <v>0</v>
      </c>
    </row>
    <row r="3811" spans="1:5" ht="15.6" x14ac:dyDescent="0.3">
      <c r="A3811" s="311" t="s">
        <v>417</v>
      </c>
      <c r="B3811" s="312">
        <v>470</v>
      </c>
      <c r="C3811" s="312">
        <v>0</v>
      </c>
      <c r="D3811" s="312">
        <v>470</v>
      </c>
      <c r="E3811" s="310">
        <f t="shared" si="769"/>
        <v>0</v>
      </c>
    </row>
    <row r="3812" spans="1:5" ht="15.6" x14ac:dyDescent="0.3">
      <c r="A3812" s="321" t="s">
        <v>419</v>
      </c>
      <c r="B3812" s="314">
        <v>280</v>
      </c>
      <c r="C3812" s="314">
        <v>0</v>
      </c>
      <c r="D3812" s="314">
        <v>280</v>
      </c>
      <c r="E3812" s="310">
        <f t="shared" si="769"/>
        <v>0</v>
      </c>
    </row>
    <row r="3813" spans="1:5" ht="15.6" x14ac:dyDescent="0.3">
      <c r="A3813" s="321" t="s">
        <v>422</v>
      </c>
      <c r="B3813" s="313">
        <v>232</v>
      </c>
      <c r="C3813" s="313">
        <v>0</v>
      </c>
      <c r="D3813" s="313">
        <v>232</v>
      </c>
      <c r="E3813" s="322">
        <f t="shared" si="769"/>
        <v>0</v>
      </c>
    </row>
    <row r="3814" spans="1:5" ht="15.6" x14ac:dyDescent="0.3">
      <c r="A3814" s="321" t="s">
        <v>423</v>
      </c>
      <c r="B3814" s="313">
        <v>378</v>
      </c>
      <c r="C3814" s="313">
        <v>0</v>
      </c>
      <c r="D3814" s="313">
        <v>378</v>
      </c>
      <c r="E3814" s="322">
        <f t="shared" si="769"/>
        <v>0</v>
      </c>
    </row>
    <row r="3815" spans="1:5" ht="15.6" x14ac:dyDescent="0.3">
      <c r="A3815" s="323" t="s">
        <v>424</v>
      </c>
      <c r="B3815" s="324">
        <v>460</v>
      </c>
      <c r="C3815" s="324">
        <v>0</v>
      </c>
      <c r="D3815" s="324">
        <v>460</v>
      </c>
      <c r="E3815" s="325">
        <f t="shared" si="769"/>
        <v>0</v>
      </c>
    </row>
    <row r="3816" spans="1:5" ht="15.6" x14ac:dyDescent="0.3">
      <c r="A3816" s="320" t="s">
        <v>418</v>
      </c>
      <c r="B3816" s="317">
        <f t="shared" ref="B3816:E3816" si="770">SUM(B3806:B3815)</f>
        <v>2605</v>
      </c>
      <c r="C3816" s="316">
        <f t="shared" si="770"/>
        <v>150</v>
      </c>
      <c r="D3816" s="317">
        <f t="shared" si="770"/>
        <v>2553</v>
      </c>
      <c r="E3816" s="318">
        <f t="shared" si="770"/>
        <v>98</v>
      </c>
    </row>
    <row r="3818" spans="1:5" ht="15.6" x14ac:dyDescent="0.3">
      <c r="A3818" s="305">
        <v>45099</v>
      </c>
      <c r="B3818" s="306"/>
      <c r="C3818" s="306"/>
      <c r="D3818" s="306"/>
      <c r="E3818" s="306"/>
    </row>
    <row r="3819" spans="1:5" ht="15.6" x14ac:dyDescent="0.3">
      <c r="A3819" s="307" t="s">
        <v>407</v>
      </c>
      <c r="B3819" s="298" t="s">
        <v>408</v>
      </c>
      <c r="C3819" s="298" t="s">
        <v>409</v>
      </c>
      <c r="D3819" s="298" t="s">
        <v>410</v>
      </c>
      <c r="E3819" s="292" t="s">
        <v>421</v>
      </c>
    </row>
    <row r="3820" spans="1:5" ht="15.6" x14ac:dyDescent="0.3">
      <c r="A3820" s="308" t="s">
        <v>412</v>
      </c>
      <c r="B3820" s="309">
        <v>264</v>
      </c>
      <c r="C3820" s="309">
        <v>0</v>
      </c>
      <c r="D3820" s="309">
        <v>268</v>
      </c>
      <c r="E3820" s="310">
        <f t="shared" ref="E3820:E3821" si="771">(C3820+D3820)-B3820</f>
        <v>4</v>
      </c>
    </row>
    <row r="3821" spans="1:5" ht="15.6" x14ac:dyDescent="0.3">
      <c r="A3821" s="308" t="s">
        <v>413</v>
      </c>
      <c r="B3821" s="309">
        <v>75</v>
      </c>
      <c r="C3821" s="309">
        <v>0</v>
      </c>
      <c r="D3821" s="309">
        <v>75</v>
      </c>
      <c r="E3821" s="310">
        <f t="shared" si="771"/>
        <v>0</v>
      </c>
    </row>
    <row r="3822" spans="1:5" ht="15.6" x14ac:dyDescent="0.3">
      <c r="A3822" s="308" t="s">
        <v>414</v>
      </c>
      <c r="B3822" s="309">
        <v>102</v>
      </c>
      <c r="C3822" s="309">
        <v>0</v>
      </c>
      <c r="D3822" s="309">
        <v>102</v>
      </c>
      <c r="E3822" s="310">
        <v>0</v>
      </c>
    </row>
    <row r="3823" spans="1:5" ht="15.6" x14ac:dyDescent="0.3">
      <c r="A3823" s="308" t="s">
        <v>415</v>
      </c>
      <c r="B3823" s="309">
        <v>214</v>
      </c>
      <c r="C3823" s="309">
        <v>50</v>
      </c>
      <c r="D3823" s="309">
        <v>217</v>
      </c>
      <c r="E3823" s="310">
        <f t="shared" ref="E3823:E3829" si="772">(C3823+D3823)-B3823</f>
        <v>53</v>
      </c>
    </row>
    <row r="3824" spans="1:5" ht="15.6" x14ac:dyDescent="0.3">
      <c r="A3824" s="308" t="s">
        <v>416</v>
      </c>
      <c r="B3824" s="309">
        <v>123</v>
      </c>
      <c r="C3824" s="309">
        <v>0</v>
      </c>
      <c r="D3824" s="309">
        <v>123</v>
      </c>
      <c r="E3824" s="310">
        <f t="shared" si="772"/>
        <v>0</v>
      </c>
    </row>
    <row r="3825" spans="1:5" ht="15.6" x14ac:dyDescent="0.3">
      <c r="A3825" s="311" t="s">
        <v>417</v>
      </c>
      <c r="B3825" s="312">
        <v>470</v>
      </c>
      <c r="C3825" s="312">
        <v>0</v>
      </c>
      <c r="D3825" s="312">
        <v>470</v>
      </c>
      <c r="E3825" s="310">
        <f t="shared" si="772"/>
        <v>0</v>
      </c>
    </row>
    <row r="3826" spans="1:5" ht="15.6" x14ac:dyDescent="0.3">
      <c r="A3826" s="321" t="s">
        <v>419</v>
      </c>
      <c r="B3826" s="314">
        <v>280</v>
      </c>
      <c r="C3826" s="314">
        <v>0</v>
      </c>
      <c r="D3826" s="314">
        <v>280</v>
      </c>
      <c r="E3826" s="310">
        <f t="shared" si="772"/>
        <v>0</v>
      </c>
    </row>
    <row r="3827" spans="1:5" ht="15.6" x14ac:dyDescent="0.3">
      <c r="A3827" s="321" t="s">
        <v>422</v>
      </c>
      <c r="B3827" s="313">
        <v>232</v>
      </c>
      <c r="C3827" s="313">
        <v>0</v>
      </c>
      <c r="D3827" s="313">
        <v>232</v>
      </c>
      <c r="E3827" s="322">
        <f t="shared" si="772"/>
        <v>0</v>
      </c>
    </row>
    <row r="3828" spans="1:5" ht="15.6" x14ac:dyDescent="0.3">
      <c r="A3828" s="321" t="s">
        <v>423</v>
      </c>
      <c r="B3828" s="313">
        <v>378</v>
      </c>
      <c r="C3828" s="313">
        <v>0</v>
      </c>
      <c r="D3828" s="313">
        <v>378</v>
      </c>
      <c r="E3828" s="322">
        <f t="shared" si="772"/>
        <v>0</v>
      </c>
    </row>
    <row r="3829" spans="1:5" ht="15.6" x14ac:dyDescent="0.3">
      <c r="A3829" s="323" t="s">
        <v>424</v>
      </c>
      <c r="B3829" s="324">
        <v>460</v>
      </c>
      <c r="C3829" s="324">
        <v>0</v>
      </c>
      <c r="D3829" s="324">
        <v>460</v>
      </c>
      <c r="E3829" s="325">
        <f t="shared" si="772"/>
        <v>0</v>
      </c>
    </row>
    <row r="3830" spans="1:5" ht="15.6" x14ac:dyDescent="0.3">
      <c r="A3830" s="320" t="s">
        <v>418</v>
      </c>
      <c r="B3830" s="317">
        <f t="shared" ref="B3830:E3830" si="773">SUM(B3820:B3829)</f>
        <v>2598</v>
      </c>
      <c r="C3830" s="316">
        <f t="shared" si="773"/>
        <v>50</v>
      </c>
      <c r="D3830" s="317">
        <f t="shared" si="773"/>
        <v>2605</v>
      </c>
      <c r="E3830" s="318">
        <f t="shared" si="773"/>
        <v>57</v>
      </c>
    </row>
    <row r="3832" spans="1:5" ht="15.6" x14ac:dyDescent="0.3">
      <c r="A3832" s="305">
        <v>45100</v>
      </c>
      <c r="B3832" s="306"/>
      <c r="C3832" s="306"/>
      <c r="D3832" s="306"/>
      <c r="E3832" s="306"/>
    </row>
    <row r="3833" spans="1:5" ht="15.6" x14ac:dyDescent="0.3">
      <c r="A3833" s="307" t="s">
        <v>407</v>
      </c>
      <c r="B3833" s="298" t="s">
        <v>408</v>
      </c>
      <c r="C3833" s="298" t="s">
        <v>409</v>
      </c>
      <c r="D3833" s="298" t="s">
        <v>410</v>
      </c>
      <c r="E3833" s="292" t="s">
        <v>421</v>
      </c>
    </row>
    <row r="3834" spans="1:5" ht="15.6" x14ac:dyDescent="0.3">
      <c r="A3834" s="308" t="s">
        <v>412</v>
      </c>
      <c r="B3834" s="309">
        <v>264</v>
      </c>
      <c r="C3834" s="309">
        <v>0</v>
      </c>
      <c r="D3834" s="309">
        <v>264</v>
      </c>
      <c r="E3834" s="310">
        <f t="shared" ref="E3834:E3835" si="774">(C3834+D3834)-B3834</f>
        <v>0</v>
      </c>
    </row>
    <row r="3835" spans="1:5" ht="15.6" x14ac:dyDescent="0.3">
      <c r="A3835" s="308" t="s">
        <v>413</v>
      </c>
      <c r="B3835" s="309">
        <v>75</v>
      </c>
      <c r="C3835" s="309">
        <v>0</v>
      </c>
      <c r="D3835" s="309">
        <v>75</v>
      </c>
      <c r="E3835" s="310">
        <f t="shared" si="774"/>
        <v>0</v>
      </c>
    </row>
    <row r="3836" spans="1:5" ht="15.6" x14ac:dyDescent="0.3">
      <c r="A3836" s="308" t="s">
        <v>414</v>
      </c>
      <c r="B3836" s="309">
        <v>102</v>
      </c>
      <c r="C3836" s="309">
        <v>0</v>
      </c>
      <c r="D3836" s="309">
        <v>102</v>
      </c>
      <c r="E3836" s="310">
        <v>0</v>
      </c>
    </row>
    <row r="3837" spans="1:5" ht="15.6" x14ac:dyDescent="0.3">
      <c r="A3837" s="308" t="s">
        <v>415</v>
      </c>
      <c r="B3837" s="309">
        <v>84</v>
      </c>
      <c r="C3837" s="309">
        <v>100</v>
      </c>
      <c r="D3837" s="309">
        <v>214</v>
      </c>
      <c r="E3837" s="310">
        <f t="shared" ref="E3837:E3843" si="775">(C3837+D3837)-B3837</f>
        <v>230</v>
      </c>
    </row>
    <row r="3838" spans="1:5" ht="15.6" x14ac:dyDescent="0.3">
      <c r="A3838" s="308" t="s">
        <v>416</v>
      </c>
      <c r="B3838" s="309">
        <v>123</v>
      </c>
      <c r="C3838" s="309">
        <v>0</v>
      </c>
      <c r="D3838" s="309">
        <v>123</v>
      </c>
      <c r="E3838" s="310">
        <f t="shared" si="775"/>
        <v>0</v>
      </c>
    </row>
    <row r="3839" spans="1:5" ht="15.6" x14ac:dyDescent="0.3">
      <c r="A3839" s="311" t="s">
        <v>417</v>
      </c>
      <c r="B3839" s="312">
        <v>470</v>
      </c>
      <c r="C3839" s="312">
        <v>0</v>
      </c>
      <c r="D3839" s="312">
        <v>470</v>
      </c>
      <c r="E3839" s="310">
        <f t="shared" si="775"/>
        <v>0</v>
      </c>
    </row>
    <row r="3840" spans="1:5" ht="15.6" x14ac:dyDescent="0.3">
      <c r="A3840" s="321" t="s">
        <v>419</v>
      </c>
      <c r="B3840" s="314">
        <v>280</v>
      </c>
      <c r="C3840" s="314">
        <v>0</v>
      </c>
      <c r="D3840" s="314">
        <v>280</v>
      </c>
      <c r="E3840" s="310">
        <f t="shared" si="775"/>
        <v>0</v>
      </c>
    </row>
    <row r="3841" spans="1:5" ht="15.6" x14ac:dyDescent="0.3">
      <c r="A3841" s="321" t="s">
        <v>422</v>
      </c>
      <c r="B3841" s="313">
        <v>232</v>
      </c>
      <c r="C3841" s="313">
        <v>0</v>
      </c>
      <c r="D3841" s="313">
        <v>232</v>
      </c>
      <c r="E3841" s="322">
        <f t="shared" si="775"/>
        <v>0</v>
      </c>
    </row>
    <row r="3842" spans="1:5" ht="15.6" x14ac:dyDescent="0.3">
      <c r="A3842" s="321" t="s">
        <v>423</v>
      </c>
      <c r="B3842" s="313">
        <v>378</v>
      </c>
      <c r="C3842" s="313">
        <v>0</v>
      </c>
      <c r="D3842" s="313">
        <v>378</v>
      </c>
      <c r="E3842" s="322">
        <f t="shared" si="775"/>
        <v>0</v>
      </c>
    </row>
    <row r="3843" spans="1:5" ht="15.6" x14ac:dyDescent="0.3">
      <c r="A3843" s="323" t="s">
        <v>424</v>
      </c>
      <c r="B3843" s="324">
        <v>460</v>
      </c>
      <c r="C3843" s="324">
        <v>0</v>
      </c>
      <c r="D3843" s="324">
        <v>460</v>
      </c>
      <c r="E3843" s="325">
        <f t="shared" si="775"/>
        <v>0</v>
      </c>
    </row>
    <row r="3844" spans="1:5" ht="15.6" x14ac:dyDescent="0.3">
      <c r="A3844" s="320" t="s">
        <v>418</v>
      </c>
      <c r="B3844" s="317">
        <f t="shared" ref="B3844:E3844" si="776">SUM(B3834:B3843)</f>
        <v>2468</v>
      </c>
      <c r="C3844" s="316">
        <f t="shared" si="776"/>
        <v>100</v>
      </c>
      <c r="D3844" s="317">
        <f t="shared" si="776"/>
        <v>2598</v>
      </c>
      <c r="E3844" s="318">
        <f t="shared" si="776"/>
        <v>230</v>
      </c>
    </row>
    <row r="3846" spans="1:5" ht="15.6" x14ac:dyDescent="0.3">
      <c r="A3846" s="305">
        <v>45101</v>
      </c>
      <c r="B3846" s="306"/>
      <c r="C3846" s="306"/>
      <c r="D3846" s="306"/>
      <c r="E3846" s="306"/>
    </row>
    <row r="3847" spans="1:5" ht="15.6" x14ac:dyDescent="0.3">
      <c r="A3847" s="307" t="s">
        <v>407</v>
      </c>
      <c r="B3847" s="298" t="s">
        <v>408</v>
      </c>
      <c r="C3847" s="298" t="s">
        <v>409</v>
      </c>
      <c r="D3847" s="298" t="s">
        <v>410</v>
      </c>
      <c r="E3847" s="292" t="s">
        <v>421</v>
      </c>
    </row>
    <row r="3848" spans="1:5" ht="15.6" x14ac:dyDescent="0.3">
      <c r="A3848" s="308" t="s">
        <v>412</v>
      </c>
      <c r="B3848" s="309">
        <v>256</v>
      </c>
      <c r="C3848" s="309">
        <v>0</v>
      </c>
      <c r="D3848" s="309">
        <v>264</v>
      </c>
      <c r="E3848" s="310">
        <f t="shared" ref="E3848:E3849" si="777">(C3848+D3848)-B3848</f>
        <v>8</v>
      </c>
    </row>
    <row r="3849" spans="1:5" ht="15.6" x14ac:dyDescent="0.3">
      <c r="A3849" s="308" t="s">
        <v>413</v>
      </c>
      <c r="B3849" s="309">
        <v>75</v>
      </c>
      <c r="C3849" s="309">
        <v>0</v>
      </c>
      <c r="D3849" s="309">
        <v>75</v>
      </c>
      <c r="E3849" s="310">
        <f t="shared" si="777"/>
        <v>0</v>
      </c>
    </row>
    <row r="3850" spans="1:5" ht="15.6" x14ac:dyDescent="0.3">
      <c r="A3850" s="308" t="s">
        <v>414</v>
      </c>
      <c r="B3850" s="309">
        <v>102</v>
      </c>
      <c r="C3850" s="309">
        <v>0</v>
      </c>
      <c r="D3850" s="309">
        <v>102</v>
      </c>
      <c r="E3850" s="310">
        <v>0</v>
      </c>
    </row>
    <row r="3851" spans="1:5" ht="15.6" x14ac:dyDescent="0.3">
      <c r="A3851" s="308" t="s">
        <v>415</v>
      </c>
      <c r="B3851" s="309">
        <v>63</v>
      </c>
      <c r="C3851" s="309">
        <v>225</v>
      </c>
      <c r="D3851" s="309">
        <v>84</v>
      </c>
      <c r="E3851" s="310">
        <f t="shared" ref="E3851:E3857" si="778">(C3851+D3851)-B3851</f>
        <v>246</v>
      </c>
    </row>
    <row r="3852" spans="1:5" ht="15.6" x14ac:dyDescent="0.3">
      <c r="A3852" s="308" t="s">
        <v>416</v>
      </c>
      <c r="B3852" s="309">
        <v>123</v>
      </c>
      <c r="C3852" s="309">
        <v>0</v>
      </c>
      <c r="D3852" s="309">
        <v>123</v>
      </c>
      <c r="E3852" s="310">
        <f t="shared" si="778"/>
        <v>0</v>
      </c>
    </row>
    <row r="3853" spans="1:5" ht="15.6" x14ac:dyDescent="0.3">
      <c r="A3853" s="311" t="s">
        <v>417</v>
      </c>
      <c r="B3853" s="312">
        <v>470</v>
      </c>
      <c r="C3853" s="312">
        <v>0</v>
      </c>
      <c r="D3853" s="312">
        <v>470</v>
      </c>
      <c r="E3853" s="310">
        <f t="shared" si="778"/>
        <v>0</v>
      </c>
    </row>
    <row r="3854" spans="1:5" ht="15.6" x14ac:dyDescent="0.3">
      <c r="A3854" s="321" t="s">
        <v>419</v>
      </c>
      <c r="B3854" s="314">
        <v>280</v>
      </c>
      <c r="C3854" s="314">
        <v>0</v>
      </c>
      <c r="D3854" s="314">
        <v>280</v>
      </c>
      <c r="E3854" s="310">
        <f t="shared" si="778"/>
        <v>0</v>
      </c>
    </row>
    <row r="3855" spans="1:5" ht="15.6" x14ac:dyDescent="0.3">
      <c r="A3855" s="321" t="s">
        <v>422</v>
      </c>
      <c r="B3855" s="313">
        <v>232</v>
      </c>
      <c r="C3855" s="313">
        <v>0</v>
      </c>
      <c r="D3855" s="313">
        <v>232</v>
      </c>
      <c r="E3855" s="322">
        <f t="shared" si="778"/>
        <v>0</v>
      </c>
    </row>
    <row r="3856" spans="1:5" ht="15.6" x14ac:dyDescent="0.3">
      <c r="A3856" s="321" t="s">
        <v>423</v>
      </c>
      <c r="B3856" s="313">
        <v>378</v>
      </c>
      <c r="C3856" s="313">
        <v>0</v>
      </c>
      <c r="D3856" s="313">
        <v>378</v>
      </c>
      <c r="E3856" s="322">
        <f t="shared" si="778"/>
        <v>0</v>
      </c>
    </row>
    <row r="3857" spans="1:5" ht="15.6" x14ac:dyDescent="0.3">
      <c r="A3857" s="323" t="s">
        <v>424</v>
      </c>
      <c r="B3857" s="324">
        <v>460</v>
      </c>
      <c r="C3857" s="324">
        <v>0</v>
      </c>
      <c r="D3857" s="324">
        <v>460</v>
      </c>
      <c r="E3857" s="325">
        <f t="shared" si="778"/>
        <v>0</v>
      </c>
    </row>
    <row r="3858" spans="1:5" ht="15.6" x14ac:dyDescent="0.3">
      <c r="A3858" s="320" t="s">
        <v>418</v>
      </c>
      <c r="B3858" s="317">
        <f t="shared" ref="B3858:E3858" si="779">SUM(B3848:B3857)</f>
        <v>2439</v>
      </c>
      <c r="C3858" s="316">
        <f t="shared" si="779"/>
        <v>225</v>
      </c>
      <c r="D3858" s="317">
        <f t="shared" si="779"/>
        <v>2468</v>
      </c>
      <c r="E3858" s="318">
        <f t="shared" si="779"/>
        <v>254</v>
      </c>
    </row>
    <row r="3860" spans="1:5" ht="15.6" x14ac:dyDescent="0.3">
      <c r="A3860" s="305">
        <v>45102</v>
      </c>
      <c r="B3860" s="306"/>
      <c r="C3860" s="306"/>
      <c r="D3860" s="306"/>
      <c r="E3860" s="306"/>
    </row>
    <row r="3861" spans="1:5" ht="15.6" x14ac:dyDescent="0.3">
      <c r="A3861" s="307" t="s">
        <v>407</v>
      </c>
      <c r="B3861" s="298" t="s">
        <v>408</v>
      </c>
      <c r="C3861" s="298" t="s">
        <v>409</v>
      </c>
      <c r="D3861" s="298" t="s">
        <v>410</v>
      </c>
      <c r="E3861" s="292" t="s">
        <v>421</v>
      </c>
    </row>
    <row r="3862" spans="1:5" ht="15.6" x14ac:dyDescent="0.3">
      <c r="A3862" s="308" t="s">
        <v>412</v>
      </c>
      <c r="B3862" s="309">
        <v>240</v>
      </c>
      <c r="C3862" s="309">
        <v>0</v>
      </c>
      <c r="D3862" s="309">
        <v>256</v>
      </c>
      <c r="E3862" s="310">
        <f t="shared" ref="E3862:E3863" si="780">(C3862+D3862)-B3862</f>
        <v>16</v>
      </c>
    </row>
    <row r="3863" spans="1:5" ht="15.6" x14ac:dyDescent="0.3">
      <c r="A3863" s="308" t="s">
        <v>413</v>
      </c>
      <c r="B3863" s="309">
        <v>75</v>
      </c>
      <c r="C3863" s="309">
        <v>0</v>
      </c>
      <c r="D3863" s="309">
        <v>75</v>
      </c>
      <c r="E3863" s="310">
        <f t="shared" si="780"/>
        <v>0</v>
      </c>
    </row>
    <row r="3864" spans="1:5" ht="15.6" x14ac:dyDescent="0.3">
      <c r="A3864" s="308" t="s">
        <v>414</v>
      </c>
      <c r="B3864" s="309">
        <v>102</v>
      </c>
      <c r="C3864" s="309">
        <v>0</v>
      </c>
      <c r="D3864" s="309">
        <v>102</v>
      </c>
      <c r="E3864" s="310">
        <v>0</v>
      </c>
    </row>
    <row r="3865" spans="1:5" ht="15.6" x14ac:dyDescent="0.3">
      <c r="A3865" s="308" t="s">
        <v>415</v>
      </c>
      <c r="B3865" s="309">
        <v>84</v>
      </c>
      <c r="C3865" s="309">
        <v>225</v>
      </c>
      <c r="D3865" s="309">
        <v>63</v>
      </c>
      <c r="E3865" s="310">
        <f t="shared" ref="E3865:E3872" si="781">(C3865+D3865)-B3865</f>
        <v>204</v>
      </c>
    </row>
    <row r="3866" spans="1:5" ht="15.6" x14ac:dyDescent="0.3">
      <c r="A3866" s="308" t="s">
        <v>416</v>
      </c>
      <c r="B3866" s="309">
        <v>109</v>
      </c>
      <c r="C3866" s="309">
        <v>0</v>
      </c>
      <c r="D3866" s="309">
        <v>123</v>
      </c>
      <c r="E3866" s="310">
        <f t="shared" si="781"/>
        <v>14</v>
      </c>
    </row>
    <row r="3867" spans="1:5" ht="15.6" x14ac:dyDescent="0.3">
      <c r="A3867" s="311" t="s">
        <v>417</v>
      </c>
      <c r="B3867" s="312">
        <v>470</v>
      </c>
      <c r="C3867" s="312">
        <v>0</v>
      </c>
      <c r="D3867" s="312">
        <v>470</v>
      </c>
      <c r="E3867" s="310">
        <f t="shared" si="781"/>
        <v>0</v>
      </c>
    </row>
    <row r="3868" spans="1:5" ht="15.6" x14ac:dyDescent="0.3">
      <c r="A3868" s="321" t="s">
        <v>419</v>
      </c>
      <c r="B3868" s="314">
        <v>280</v>
      </c>
      <c r="C3868" s="314">
        <v>0</v>
      </c>
      <c r="D3868" s="314">
        <v>280</v>
      </c>
      <c r="E3868" s="310">
        <f t="shared" si="781"/>
        <v>0</v>
      </c>
    </row>
    <row r="3869" spans="1:5" ht="15.6" x14ac:dyDescent="0.3">
      <c r="A3869" s="321" t="s">
        <v>422</v>
      </c>
      <c r="B3869" s="313">
        <v>232</v>
      </c>
      <c r="C3869" s="313">
        <v>0</v>
      </c>
      <c r="D3869" s="313">
        <v>232</v>
      </c>
      <c r="E3869" s="322">
        <f t="shared" si="781"/>
        <v>0</v>
      </c>
    </row>
    <row r="3870" spans="1:5" ht="15.6" x14ac:dyDescent="0.3">
      <c r="A3870" s="321" t="s">
        <v>423</v>
      </c>
      <c r="B3870" s="313">
        <v>378</v>
      </c>
      <c r="C3870" s="313">
        <v>0</v>
      </c>
      <c r="D3870" s="313">
        <v>378</v>
      </c>
      <c r="E3870" s="322">
        <f t="shared" si="781"/>
        <v>0</v>
      </c>
    </row>
    <row r="3871" spans="1:5" ht="15.6" x14ac:dyDescent="0.3">
      <c r="A3871" s="321" t="s">
        <v>425</v>
      </c>
      <c r="B3871" s="313">
        <v>0</v>
      </c>
      <c r="C3871" s="313">
        <v>0</v>
      </c>
      <c r="D3871" s="313">
        <v>0</v>
      </c>
      <c r="E3871" s="322">
        <f t="shared" si="781"/>
        <v>0</v>
      </c>
    </row>
    <row r="3872" spans="1:5" ht="15.6" x14ac:dyDescent="0.3">
      <c r="A3872" s="323" t="s">
        <v>424</v>
      </c>
      <c r="B3872" s="324">
        <v>460</v>
      </c>
      <c r="C3872" s="324">
        <v>0</v>
      </c>
      <c r="D3872" s="324">
        <v>460</v>
      </c>
      <c r="E3872" s="325">
        <f t="shared" si="781"/>
        <v>0</v>
      </c>
    </row>
    <row r="3873" spans="1:5" ht="15.6" x14ac:dyDescent="0.3">
      <c r="A3873" s="320" t="s">
        <v>418</v>
      </c>
      <c r="B3873" s="317">
        <f t="shared" ref="B3873:E3873" si="782">SUM(B3862:B3872)</f>
        <v>2430</v>
      </c>
      <c r="C3873" s="316">
        <f t="shared" si="782"/>
        <v>225</v>
      </c>
      <c r="D3873" s="317">
        <f t="shared" si="782"/>
        <v>2439</v>
      </c>
      <c r="E3873" s="318">
        <f t="shared" si="782"/>
        <v>234</v>
      </c>
    </row>
    <row r="3875" spans="1:5" ht="15.6" x14ac:dyDescent="0.3">
      <c r="A3875" s="305">
        <v>45103</v>
      </c>
      <c r="B3875" s="306"/>
      <c r="C3875" s="306"/>
      <c r="D3875" s="306"/>
      <c r="E3875" s="306"/>
    </row>
    <row r="3876" spans="1:5" ht="15.6" x14ac:dyDescent="0.3">
      <c r="A3876" s="307" t="s">
        <v>407</v>
      </c>
      <c r="B3876" s="298" t="s">
        <v>408</v>
      </c>
      <c r="C3876" s="298" t="s">
        <v>409</v>
      </c>
      <c r="D3876" s="298" t="s">
        <v>410</v>
      </c>
      <c r="E3876" s="292" t="s">
        <v>421</v>
      </c>
    </row>
    <row r="3877" spans="1:5" ht="15.6" x14ac:dyDescent="0.3">
      <c r="A3877" s="308" t="s">
        <v>412</v>
      </c>
      <c r="B3877" s="309">
        <v>240</v>
      </c>
      <c r="C3877" s="309">
        <v>0</v>
      </c>
      <c r="D3877" s="309">
        <v>240</v>
      </c>
      <c r="E3877" s="310">
        <f t="shared" ref="E3877:E3878" si="783">(C3877+D3877)-B3877</f>
        <v>0</v>
      </c>
    </row>
    <row r="3878" spans="1:5" ht="15.6" x14ac:dyDescent="0.3">
      <c r="A3878" s="308" t="s">
        <v>413</v>
      </c>
      <c r="B3878" s="309">
        <v>75</v>
      </c>
      <c r="C3878" s="309">
        <v>0</v>
      </c>
      <c r="D3878" s="309">
        <v>75</v>
      </c>
      <c r="E3878" s="310">
        <f t="shared" si="783"/>
        <v>0</v>
      </c>
    </row>
    <row r="3879" spans="1:5" ht="15.6" x14ac:dyDescent="0.3">
      <c r="A3879" s="308" t="s">
        <v>414</v>
      </c>
      <c r="B3879" s="309">
        <v>102</v>
      </c>
      <c r="C3879" s="309">
        <v>0</v>
      </c>
      <c r="D3879" s="309">
        <v>102</v>
      </c>
      <c r="E3879" s="310">
        <v>0</v>
      </c>
    </row>
    <row r="3880" spans="1:5" ht="15.6" x14ac:dyDescent="0.3">
      <c r="A3880" s="308" t="s">
        <v>415</v>
      </c>
      <c r="B3880" s="309">
        <v>347</v>
      </c>
      <c r="C3880" s="309">
        <v>245</v>
      </c>
      <c r="D3880" s="309">
        <v>84</v>
      </c>
      <c r="E3880" s="310">
        <f t="shared" ref="E3880:E3887" si="784">(C3880+D3880)-B3880</f>
        <v>-18</v>
      </c>
    </row>
    <row r="3881" spans="1:5" ht="15.6" x14ac:dyDescent="0.3">
      <c r="A3881" s="308" t="s">
        <v>416</v>
      </c>
      <c r="B3881" s="309">
        <v>109</v>
      </c>
      <c r="C3881" s="309">
        <v>0</v>
      </c>
      <c r="D3881" s="309">
        <v>109</v>
      </c>
      <c r="E3881" s="310">
        <f t="shared" si="784"/>
        <v>0</v>
      </c>
    </row>
    <row r="3882" spans="1:5" ht="15.6" x14ac:dyDescent="0.3">
      <c r="A3882" s="311" t="s">
        <v>417</v>
      </c>
      <c r="B3882" s="312">
        <v>450</v>
      </c>
      <c r="C3882" s="312">
        <v>0</v>
      </c>
      <c r="D3882" s="312">
        <v>470</v>
      </c>
      <c r="E3882" s="310">
        <f t="shared" si="784"/>
        <v>20</v>
      </c>
    </row>
    <row r="3883" spans="1:5" ht="15.6" x14ac:dyDescent="0.3">
      <c r="A3883" s="321" t="s">
        <v>419</v>
      </c>
      <c r="B3883" s="314">
        <v>280</v>
      </c>
      <c r="C3883" s="314">
        <v>0</v>
      </c>
      <c r="D3883" s="314">
        <v>280</v>
      </c>
      <c r="E3883" s="310">
        <f t="shared" si="784"/>
        <v>0</v>
      </c>
    </row>
    <row r="3884" spans="1:5" ht="15.6" x14ac:dyDescent="0.3">
      <c r="A3884" s="321" t="s">
        <v>422</v>
      </c>
      <c r="B3884" s="313">
        <v>205</v>
      </c>
      <c r="C3884" s="313">
        <v>0</v>
      </c>
      <c r="D3884" s="313">
        <v>232</v>
      </c>
      <c r="E3884" s="322">
        <f t="shared" si="784"/>
        <v>27</v>
      </c>
    </row>
    <row r="3885" spans="1:5" ht="15.6" x14ac:dyDescent="0.3">
      <c r="A3885" s="321" t="s">
        <v>423</v>
      </c>
      <c r="B3885" s="313">
        <v>378</v>
      </c>
      <c r="C3885" s="313">
        <v>0</v>
      </c>
      <c r="D3885" s="313">
        <v>378</v>
      </c>
      <c r="E3885" s="322">
        <f t="shared" si="784"/>
        <v>0</v>
      </c>
    </row>
    <row r="3886" spans="1:5" ht="15.6" x14ac:dyDescent="0.3">
      <c r="A3886" s="321" t="s">
        <v>425</v>
      </c>
      <c r="B3886" s="313">
        <v>0</v>
      </c>
      <c r="C3886" s="313">
        <v>0</v>
      </c>
      <c r="D3886" s="313">
        <v>0</v>
      </c>
      <c r="E3886" s="322">
        <f t="shared" si="784"/>
        <v>0</v>
      </c>
    </row>
    <row r="3887" spans="1:5" ht="15.6" x14ac:dyDescent="0.3">
      <c r="A3887" s="323" t="s">
        <v>424</v>
      </c>
      <c r="B3887" s="324">
        <v>460</v>
      </c>
      <c r="C3887" s="324">
        <v>0</v>
      </c>
      <c r="D3887" s="324">
        <v>460</v>
      </c>
      <c r="E3887" s="325">
        <f t="shared" si="784"/>
        <v>0</v>
      </c>
    </row>
    <row r="3888" spans="1:5" ht="15.6" x14ac:dyDescent="0.3">
      <c r="A3888" s="320" t="s">
        <v>418</v>
      </c>
      <c r="B3888" s="317">
        <f t="shared" ref="B3888:E3888" si="785">SUM(B3877:B3887)</f>
        <v>2646</v>
      </c>
      <c r="C3888" s="316">
        <f t="shared" si="785"/>
        <v>245</v>
      </c>
      <c r="D3888" s="317">
        <f t="shared" si="785"/>
        <v>2430</v>
      </c>
      <c r="E3888" s="318">
        <f t="shared" si="785"/>
        <v>29</v>
      </c>
    </row>
    <row r="3890" spans="1:5" ht="15.6" x14ac:dyDescent="0.3">
      <c r="A3890" s="305">
        <v>45104</v>
      </c>
      <c r="B3890" s="306"/>
      <c r="C3890" s="306"/>
      <c r="D3890" s="306"/>
      <c r="E3890" s="306"/>
    </row>
    <row r="3891" spans="1:5" ht="15.6" x14ac:dyDescent="0.3">
      <c r="A3891" s="307" t="s">
        <v>407</v>
      </c>
      <c r="B3891" s="298" t="s">
        <v>408</v>
      </c>
      <c r="C3891" s="298" t="s">
        <v>409</v>
      </c>
      <c r="D3891" s="298" t="s">
        <v>410</v>
      </c>
      <c r="E3891" s="292" t="s">
        <v>421</v>
      </c>
    </row>
    <row r="3892" spans="1:5" ht="15.6" x14ac:dyDescent="0.3">
      <c r="A3892" s="308" t="s">
        <v>412</v>
      </c>
      <c r="B3892" s="309">
        <v>240</v>
      </c>
      <c r="C3892" s="309">
        <v>0</v>
      </c>
      <c r="D3892" s="309">
        <v>240</v>
      </c>
      <c r="E3892" s="310">
        <f t="shared" ref="E3892:E3893" si="786">(C3892+D3892)-B3892</f>
        <v>0</v>
      </c>
    </row>
    <row r="3893" spans="1:5" ht="15.6" x14ac:dyDescent="0.3">
      <c r="A3893" s="308" t="s">
        <v>413</v>
      </c>
      <c r="B3893" s="309">
        <v>75</v>
      </c>
      <c r="C3893" s="309">
        <v>0</v>
      </c>
      <c r="D3893" s="309">
        <v>75</v>
      </c>
      <c r="E3893" s="310">
        <f t="shared" si="786"/>
        <v>0</v>
      </c>
    </row>
    <row r="3894" spans="1:5" ht="15.6" x14ac:dyDescent="0.3">
      <c r="A3894" s="308" t="s">
        <v>414</v>
      </c>
      <c r="B3894" s="309">
        <v>102</v>
      </c>
      <c r="C3894" s="309">
        <v>0</v>
      </c>
      <c r="D3894" s="309">
        <v>102</v>
      </c>
      <c r="E3894" s="310">
        <v>0</v>
      </c>
    </row>
    <row r="3895" spans="1:5" ht="15.6" x14ac:dyDescent="0.3">
      <c r="A3895" s="308" t="s">
        <v>415</v>
      </c>
      <c r="B3895" s="309">
        <v>347</v>
      </c>
      <c r="C3895" s="309">
        <v>0</v>
      </c>
      <c r="D3895" s="309">
        <v>347</v>
      </c>
      <c r="E3895" s="310">
        <f t="shared" ref="E3895:E3902" si="787">(C3895+D3895)-B3895</f>
        <v>0</v>
      </c>
    </row>
    <row r="3896" spans="1:5" ht="15.6" x14ac:dyDescent="0.3">
      <c r="A3896" s="308" t="s">
        <v>416</v>
      </c>
      <c r="B3896" s="309">
        <v>96</v>
      </c>
      <c r="C3896" s="309">
        <v>0</v>
      </c>
      <c r="D3896" s="309">
        <v>109</v>
      </c>
      <c r="E3896" s="310">
        <f t="shared" si="787"/>
        <v>13</v>
      </c>
    </row>
    <row r="3897" spans="1:5" ht="15.6" x14ac:dyDescent="0.3">
      <c r="A3897" s="311" t="s">
        <v>417</v>
      </c>
      <c r="B3897" s="312">
        <v>450</v>
      </c>
      <c r="C3897" s="312">
        <v>0</v>
      </c>
      <c r="D3897" s="312">
        <v>450</v>
      </c>
      <c r="E3897" s="310">
        <f t="shared" si="787"/>
        <v>0</v>
      </c>
    </row>
    <row r="3898" spans="1:5" ht="15.6" x14ac:dyDescent="0.3">
      <c r="A3898" s="321" t="s">
        <v>419</v>
      </c>
      <c r="B3898" s="314">
        <v>280</v>
      </c>
      <c r="C3898" s="314">
        <v>0</v>
      </c>
      <c r="D3898" s="314">
        <v>280</v>
      </c>
      <c r="E3898" s="310">
        <f t="shared" si="787"/>
        <v>0</v>
      </c>
    </row>
    <row r="3899" spans="1:5" ht="15.6" x14ac:dyDescent="0.3">
      <c r="A3899" s="321" t="s">
        <v>422</v>
      </c>
      <c r="B3899" s="313">
        <v>190</v>
      </c>
      <c r="C3899" s="313">
        <v>0</v>
      </c>
      <c r="D3899" s="313">
        <v>205</v>
      </c>
      <c r="E3899" s="322">
        <f t="shared" si="787"/>
        <v>15</v>
      </c>
    </row>
    <row r="3900" spans="1:5" ht="15.6" x14ac:dyDescent="0.3">
      <c r="A3900" s="321" t="s">
        <v>423</v>
      </c>
      <c r="B3900" s="313">
        <v>378</v>
      </c>
      <c r="C3900" s="313">
        <v>0</v>
      </c>
      <c r="D3900" s="313">
        <v>378</v>
      </c>
      <c r="E3900" s="322">
        <f t="shared" si="787"/>
        <v>0</v>
      </c>
    </row>
    <row r="3901" spans="1:5" ht="15.6" x14ac:dyDescent="0.3">
      <c r="A3901" s="321" t="s">
        <v>425</v>
      </c>
      <c r="B3901" s="313">
        <v>0</v>
      </c>
      <c r="C3901" s="313">
        <v>40</v>
      </c>
      <c r="D3901" s="313">
        <v>0</v>
      </c>
      <c r="E3901" s="322">
        <f t="shared" si="787"/>
        <v>40</v>
      </c>
    </row>
    <row r="3902" spans="1:5" ht="15.6" x14ac:dyDescent="0.3">
      <c r="A3902" s="323" t="s">
        <v>424</v>
      </c>
      <c r="B3902" s="324">
        <v>460</v>
      </c>
      <c r="C3902" s="324">
        <v>0</v>
      </c>
      <c r="D3902" s="324">
        <v>460</v>
      </c>
      <c r="E3902" s="325">
        <f t="shared" si="787"/>
        <v>0</v>
      </c>
    </row>
    <row r="3903" spans="1:5" ht="15.6" x14ac:dyDescent="0.3">
      <c r="A3903" s="320" t="s">
        <v>418</v>
      </c>
      <c r="B3903" s="317">
        <f t="shared" ref="B3903:E3903" si="788">SUM(B3892:B3902)</f>
        <v>2618</v>
      </c>
      <c r="C3903" s="316">
        <f t="shared" si="788"/>
        <v>40</v>
      </c>
      <c r="D3903" s="317">
        <f t="shared" si="788"/>
        <v>2646</v>
      </c>
      <c r="E3903" s="318">
        <f t="shared" si="788"/>
        <v>68</v>
      </c>
    </row>
    <row r="3905" spans="1:5" ht="15.6" x14ac:dyDescent="0.3">
      <c r="A3905" s="305">
        <v>45105</v>
      </c>
      <c r="B3905" s="306"/>
      <c r="C3905" s="306"/>
      <c r="D3905" s="306"/>
      <c r="E3905" s="306"/>
    </row>
    <row r="3906" spans="1:5" ht="15.6" x14ac:dyDescent="0.3">
      <c r="A3906" s="307" t="s">
        <v>407</v>
      </c>
      <c r="B3906" s="298" t="s">
        <v>408</v>
      </c>
      <c r="C3906" s="298" t="s">
        <v>409</v>
      </c>
      <c r="D3906" s="298" t="s">
        <v>410</v>
      </c>
      <c r="E3906" s="292" t="s">
        <v>421</v>
      </c>
    </row>
    <row r="3907" spans="1:5" ht="15.6" x14ac:dyDescent="0.3">
      <c r="A3907" s="308" t="s">
        <v>412</v>
      </c>
      <c r="B3907" s="309">
        <v>240</v>
      </c>
      <c r="C3907" s="309">
        <v>0</v>
      </c>
      <c r="D3907" s="309">
        <v>240</v>
      </c>
      <c r="E3907" s="310">
        <f t="shared" ref="E3907:E3908" si="789">(C3907+D3907)-B3907</f>
        <v>0</v>
      </c>
    </row>
    <row r="3908" spans="1:5" ht="15.6" x14ac:dyDescent="0.3">
      <c r="A3908" s="308" t="s">
        <v>413</v>
      </c>
      <c r="B3908" s="309">
        <v>75</v>
      </c>
      <c r="C3908" s="309">
        <v>0</v>
      </c>
      <c r="D3908" s="309">
        <v>75</v>
      </c>
      <c r="E3908" s="310">
        <f t="shared" si="789"/>
        <v>0</v>
      </c>
    </row>
    <row r="3909" spans="1:5" ht="15.6" x14ac:dyDescent="0.3">
      <c r="A3909" s="308" t="s">
        <v>414</v>
      </c>
      <c r="B3909" s="309">
        <v>102</v>
      </c>
      <c r="C3909" s="309">
        <v>0</v>
      </c>
      <c r="D3909" s="309">
        <v>102</v>
      </c>
      <c r="E3909" s="310">
        <v>0</v>
      </c>
    </row>
    <row r="3910" spans="1:5" ht="15.6" x14ac:dyDescent="0.3">
      <c r="A3910" s="308" t="s">
        <v>415</v>
      </c>
      <c r="B3910" s="309">
        <v>214</v>
      </c>
      <c r="C3910" s="309">
        <v>3</v>
      </c>
      <c r="D3910" s="309">
        <v>347</v>
      </c>
      <c r="E3910" s="310">
        <f t="shared" ref="E3910:E3917" si="790">(C3910+D3910)-B3910</f>
        <v>136</v>
      </c>
    </row>
    <row r="3911" spans="1:5" ht="15.6" x14ac:dyDescent="0.3">
      <c r="A3911" s="308" t="s">
        <v>416</v>
      </c>
      <c r="B3911" s="309">
        <v>96</v>
      </c>
      <c r="C3911" s="309">
        <v>0</v>
      </c>
      <c r="D3911" s="309">
        <v>96</v>
      </c>
      <c r="E3911" s="310">
        <f t="shared" si="790"/>
        <v>0</v>
      </c>
    </row>
    <row r="3912" spans="1:5" ht="15.6" x14ac:dyDescent="0.3">
      <c r="A3912" s="311" t="s">
        <v>417</v>
      </c>
      <c r="B3912" s="312">
        <v>450</v>
      </c>
      <c r="C3912" s="312">
        <v>0</v>
      </c>
      <c r="D3912" s="312">
        <v>450</v>
      </c>
      <c r="E3912" s="310">
        <f t="shared" si="790"/>
        <v>0</v>
      </c>
    </row>
    <row r="3913" spans="1:5" ht="15.6" x14ac:dyDescent="0.3">
      <c r="A3913" s="321" t="s">
        <v>419</v>
      </c>
      <c r="B3913" s="314">
        <v>280</v>
      </c>
      <c r="C3913" s="314">
        <v>0</v>
      </c>
      <c r="D3913" s="314">
        <v>280</v>
      </c>
      <c r="E3913" s="310">
        <f t="shared" si="790"/>
        <v>0</v>
      </c>
    </row>
    <row r="3914" spans="1:5" ht="15.6" x14ac:dyDescent="0.3">
      <c r="A3914" s="321" t="s">
        <v>422</v>
      </c>
      <c r="B3914" s="313">
        <v>183</v>
      </c>
      <c r="C3914" s="313">
        <v>0</v>
      </c>
      <c r="D3914" s="313">
        <v>190</v>
      </c>
      <c r="E3914" s="322">
        <f t="shared" si="790"/>
        <v>7</v>
      </c>
    </row>
    <row r="3915" spans="1:5" ht="15.6" x14ac:dyDescent="0.3">
      <c r="A3915" s="321" t="s">
        <v>423</v>
      </c>
      <c r="B3915" s="313">
        <v>378</v>
      </c>
      <c r="C3915" s="313">
        <v>0</v>
      </c>
      <c r="D3915" s="313">
        <v>378</v>
      </c>
      <c r="E3915" s="322">
        <f t="shared" si="790"/>
        <v>0</v>
      </c>
    </row>
    <row r="3916" spans="1:5" ht="15.6" x14ac:dyDescent="0.3">
      <c r="A3916" s="321" t="s">
        <v>425</v>
      </c>
      <c r="B3916" s="313">
        <v>0</v>
      </c>
      <c r="C3916" s="313">
        <v>30</v>
      </c>
      <c r="D3916" s="313">
        <v>0</v>
      </c>
      <c r="E3916" s="322">
        <f t="shared" si="790"/>
        <v>30</v>
      </c>
    </row>
    <row r="3917" spans="1:5" ht="15.6" x14ac:dyDescent="0.3">
      <c r="A3917" s="323" t="s">
        <v>424</v>
      </c>
      <c r="B3917" s="324">
        <v>460</v>
      </c>
      <c r="C3917" s="324">
        <v>0</v>
      </c>
      <c r="D3917" s="324">
        <v>460</v>
      </c>
      <c r="E3917" s="325">
        <f t="shared" si="790"/>
        <v>0</v>
      </c>
    </row>
    <row r="3918" spans="1:5" ht="15.6" x14ac:dyDescent="0.3">
      <c r="A3918" s="320" t="s">
        <v>418</v>
      </c>
      <c r="B3918" s="317">
        <f t="shared" ref="B3918:E3918" si="791">SUM(B3907:B3917)</f>
        <v>2478</v>
      </c>
      <c r="C3918" s="316">
        <f t="shared" si="791"/>
        <v>33</v>
      </c>
      <c r="D3918" s="317">
        <f t="shared" si="791"/>
        <v>2618</v>
      </c>
      <c r="E3918" s="318">
        <f t="shared" si="791"/>
        <v>173</v>
      </c>
    </row>
    <row r="3920" spans="1:5" ht="15.6" x14ac:dyDescent="0.3">
      <c r="A3920" s="305">
        <v>45106</v>
      </c>
      <c r="B3920" s="306"/>
      <c r="C3920" s="306"/>
      <c r="D3920" s="306"/>
      <c r="E3920" s="306"/>
    </row>
    <row r="3921" spans="1:5" ht="15.6" x14ac:dyDescent="0.3">
      <c r="A3921" s="307" t="s">
        <v>407</v>
      </c>
      <c r="B3921" s="298" t="s">
        <v>408</v>
      </c>
      <c r="C3921" s="298" t="s">
        <v>409</v>
      </c>
      <c r="D3921" s="298" t="s">
        <v>410</v>
      </c>
      <c r="E3921" s="292" t="s">
        <v>421</v>
      </c>
    </row>
    <row r="3922" spans="1:5" ht="15.6" x14ac:dyDescent="0.3">
      <c r="A3922" s="308" t="s">
        <v>412</v>
      </c>
      <c r="B3922" s="309">
        <v>237</v>
      </c>
      <c r="C3922" s="309">
        <v>0</v>
      </c>
      <c r="D3922" s="309">
        <v>240</v>
      </c>
      <c r="E3922" s="310">
        <f t="shared" ref="E3922:E3923" si="792">(C3922+D3922)-B3922</f>
        <v>3</v>
      </c>
    </row>
    <row r="3923" spans="1:5" ht="15.6" x14ac:dyDescent="0.3">
      <c r="A3923" s="308" t="s">
        <v>413</v>
      </c>
      <c r="B3923" s="309">
        <v>75</v>
      </c>
      <c r="C3923" s="309">
        <v>0</v>
      </c>
      <c r="D3923" s="309">
        <v>75</v>
      </c>
      <c r="E3923" s="310">
        <f t="shared" si="792"/>
        <v>0</v>
      </c>
    </row>
    <row r="3924" spans="1:5" ht="15.6" x14ac:dyDescent="0.3">
      <c r="A3924" s="308" t="s">
        <v>414</v>
      </c>
      <c r="B3924" s="309">
        <v>102</v>
      </c>
      <c r="C3924" s="309">
        <v>0</v>
      </c>
      <c r="D3924" s="309">
        <v>102</v>
      </c>
      <c r="E3924" s="310">
        <v>0</v>
      </c>
    </row>
    <row r="3925" spans="1:5" ht="15.6" x14ac:dyDescent="0.3">
      <c r="A3925" s="308" t="s">
        <v>415</v>
      </c>
      <c r="B3925" s="309">
        <v>350</v>
      </c>
      <c r="C3925" s="309">
        <v>150</v>
      </c>
      <c r="D3925" s="309">
        <v>214</v>
      </c>
      <c r="E3925" s="310">
        <f t="shared" ref="E3925:E3932" si="793">(C3925+D3925)-B3925</f>
        <v>14</v>
      </c>
    </row>
    <row r="3926" spans="1:5" ht="15.6" x14ac:dyDescent="0.3">
      <c r="A3926" s="308" t="s">
        <v>416</v>
      </c>
      <c r="B3926" s="309">
        <v>96</v>
      </c>
      <c r="C3926" s="309">
        <v>0</v>
      </c>
      <c r="D3926" s="309">
        <v>96</v>
      </c>
      <c r="E3926" s="310">
        <f t="shared" si="793"/>
        <v>0</v>
      </c>
    </row>
    <row r="3927" spans="1:5" ht="15.6" x14ac:dyDescent="0.3">
      <c r="A3927" s="311" t="s">
        <v>417</v>
      </c>
      <c r="B3927" s="312">
        <v>450</v>
      </c>
      <c r="C3927" s="312">
        <v>0</v>
      </c>
      <c r="D3927" s="312">
        <v>450</v>
      </c>
      <c r="E3927" s="310">
        <f t="shared" si="793"/>
        <v>0</v>
      </c>
    </row>
    <row r="3928" spans="1:5" ht="15.6" x14ac:dyDescent="0.3">
      <c r="A3928" s="321" t="s">
        <v>419</v>
      </c>
      <c r="B3928" s="314">
        <v>280</v>
      </c>
      <c r="C3928" s="314">
        <v>0</v>
      </c>
      <c r="D3928" s="314">
        <v>280</v>
      </c>
      <c r="E3928" s="310">
        <f t="shared" si="793"/>
        <v>0</v>
      </c>
    </row>
    <row r="3929" spans="1:5" ht="15.6" x14ac:dyDescent="0.3">
      <c r="A3929" s="321" t="s">
        <v>422</v>
      </c>
      <c r="B3929" s="313">
        <v>183</v>
      </c>
      <c r="C3929" s="313">
        <v>0</v>
      </c>
      <c r="D3929" s="313">
        <v>183</v>
      </c>
      <c r="E3929" s="322">
        <f t="shared" si="793"/>
        <v>0</v>
      </c>
    </row>
    <row r="3930" spans="1:5" ht="15.6" x14ac:dyDescent="0.3">
      <c r="A3930" s="321" t="s">
        <v>423</v>
      </c>
      <c r="B3930" s="313">
        <v>378</v>
      </c>
      <c r="C3930" s="313">
        <v>0</v>
      </c>
      <c r="D3930" s="313">
        <v>378</v>
      </c>
      <c r="E3930" s="322">
        <f t="shared" si="793"/>
        <v>0</v>
      </c>
    </row>
    <row r="3931" spans="1:5" ht="15.6" x14ac:dyDescent="0.3">
      <c r="A3931" s="321" t="s">
        <v>425</v>
      </c>
      <c r="B3931" s="313">
        <v>0</v>
      </c>
      <c r="C3931" s="313">
        <v>30</v>
      </c>
      <c r="D3931" s="313">
        <v>0</v>
      </c>
      <c r="E3931" s="322">
        <f t="shared" si="793"/>
        <v>30</v>
      </c>
    </row>
    <row r="3932" spans="1:5" ht="15.6" x14ac:dyDescent="0.3">
      <c r="A3932" s="323" t="s">
        <v>424</v>
      </c>
      <c r="B3932" s="324">
        <v>460</v>
      </c>
      <c r="C3932" s="324">
        <v>0</v>
      </c>
      <c r="D3932" s="324">
        <v>460</v>
      </c>
      <c r="E3932" s="325">
        <f t="shared" si="793"/>
        <v>0</v>
      </c>
    </row>
    <row r="3933" spans="1:5" ht="15.6" x14ac:dyDescent="0.3">
      <c r="A3933" s="320" t="s">
        <v>418</v>
      </c>
      <c r="B3933" s="317">
        <f t="shared" ref="B3933:E3933" si="794">SUM(B3922:B3932)</f>
        <v>2611</v>
      </c>
      <c r="C3933" s="316">
        <f t="shared" si="794"/>
        <v>180</v>
      </c>
      <c r="D3933" s="317">
        <f t="shared" si="794"/>
        <v>2478</v>
      </c>
      <c r="E3933" s="318">
        <f t="shared" si="794"/>
        <v>47</v>
      </c>
    </row>
    <row r="3935" spans="1:5" ht="15.6" x14ac:dyDescent="0.3">
      <c r="A3935" s="305">
        <v>45107</v>
      </c>
      <c r="B3935" s="306"/>
      <c r="C3935" s="306"/>
      <c r="D3935" s="306"/>
      <c r="E3935" s="306"/>
    </row>
    <row r="3936" spans="1:5" ht="15.6" x14ac:dyDescent="0.3">
      <c r="A3936" s="307" t="s">
        <v>407</v>
      </c>
      <c r="B3936" s="298" t="s">
        <v>408</v>
      </c>
      <c r="C3936" s="298" t="s">
        <v>409</v>
      </c>
      <c r="D3936" s="298" t="s">
        <v>410</v>
      </c>
      <c r="E3936" s="292" t="s">
        <v>421</v>
      </c>
    </row>
    <row r="3937" spans="1:5" ht="15.6" x14ac:dyDescent="0.3">
      <c r="A3937" s="308" t="s">
        <v>412</v>
      </c>
      <c r="B3937" s="309">
        <v>363</v>
      </c>
      <c r="C3937" s="309">
        <v>150</v>
      </c>
      <c r="D3937" s="309">
        <v>237</v>
      </c>
      <c r="E3937" s="310">
        <f t="shared" ref="E3937:E3938" si="795">(C3937+D3937)-B3937</f>
        <v>24</v>
      </c>
    </row>
    <row r="3938" spans="1:5" ht="15.6" x14ac:dyDescent="0.3">
      <c r="A3938" s="308" t="s">
        <v>413</v>
      </c>
      <c r="B3938" s="309">
        <v>38</v>
      </c>
      <c r="C3938" s="309">
        <v>0</v>
      </c>
      <c r="D3938" s="309">
        <v>75</v>
      </c>
      <c r="E3938" s="310">
        <f t="shared" si="795"/>
        <v>37</v>
      </c>
    </row>
    <row r="3939" spans="1:5" ht="15.6" x14ac:dyDescent="0.3">
      <c r="A3939" s="308" t="s">
        <v>414</v>
      </c>
      <c r="B3939" s="309">
        <v>102</v>
      </c>
      <c r="C3939" s="309">
        <v>0</v>
      </c>
      <c r="D3939" s="309">
        <v>102</v>
      </c>
      <c r="E3939" s="310">
        <v>0</v>
      </c>
    </row>
    <row r="3940" spans="1:5" ht="15.6" x14ac:dyDescent="0.3">
      <c r="A3940" s="308" t="s">
        <v>415</v>
      </c>
      <c r="B3940" s="309">
        <v>350</v>
      </c>
      <c r="C3940" s="309">
        <v>0</v>
      </c>
      <c r="D3940" s="309">
        <v>350</v>
      </c>
      <c r="E3940" s="310">
        <f t="shared" ref="E3940:E3947" si="796">(C3940+D3940)-B3940</f>
        <v>0</v>
      </c>
    </row>
    <row r="3941" spans="1:5" ht="15.6" x14ac:dyDescent="0.3">
      <c r="A3941" s="308" t="s">
        <v>416</v>
      </c>
      <c r="B3941" s="309">
        <v>88</v>
      </c>
      <c r="C3941" s="309">
        <v>0</v>
      </c>
      <c r="D3941" s="309">
        <v>96</v>
      </c>
      <c r="E3941" s="310">
        <f t="shared" si="796"/>
        <v>8</v>
      </c>
    </row>
    <row r="3942" spans="1:5" ht="15.6" x14ac:dyDescent="0.3">
      <c r="A3942" s="311" t="s">
        <v>417</v>
      </c>
      <c r="B3942" s="312">
        <v>450</v>
      </c>
      <c r="C3942" s="312">
        <v>0</v>
      </c>
      <c r="D3942" s="312">
        <v>450</v>
      </c>
      <c r="E3942" s="310">
        <f t="shared" si="796"/>
        <v>0</v>
      </c>
    </row>
    <row r="3943" spans="1:5" ht="15.6" x14ac:dyDescent="0.3">
      <c r="A3943" s="321" t="s">
        <v>419</v>
      </c>
      <c r="B3943" s="314">
        <v>280</v>
      </c>
      <c r="C3943" s="314">
        <v>0</v>
      </c>
      <c r="D3943" s="314">
        <v>280</v>
      </c>
      <c r="E3943" s="310">
        <f t="shared" si="796"/>
        <v>0</v>
      </c>
    </row>
    <row r="3944" spans="1:5" ht="15.6" x14ac:dyDescent="0.3">
      <c r="A3944" s="321" t="s">
        <v>422</v>
      </c>
      <c r="B3944" s="313">
        <v>183</v>
      </c>
      <c r="C3944" s="313">
        <v>0</v>
      </c>
      <c r="D3944" s="313">
        <v>183</v>
      </c>
      <c r="E3944" s="322">
        <f t="shared" si="796"/>
        <v>0</v>
      </c>
    </row>
    <row r="3945" spans="1:5" ht="15.6" x14ac:dyDescent="0.3">
      <c r="A3945" s="321" t="s">
        <v>423</v>
      </c>
      <c r="B3945" s="313">
        <v>378</v>
      </c>
      <c r="C3945" s="313">
        <v>0</v>
      </c>
      <c r="D3945" s="313">
        <v>378</v>
      </c>
      <c r="E3945" s="322">
        <f t="shared" si="796"/>
        <v>0</v>
      </c>
    </row>
    <row r="3946" spans="1:5" ht="15.6" x14ac:dyDescent="0.3">
      <c r="A3946" s="321" t="s">
        <v>425</v>
      </c>
      <c r="B3946" s="313">
        <v>0</v>
      </c>
      <c r="C3946" s="313">
        <v>0</v>
      </c>
      <c r="D3946" s="313">
        <v>0</v>
      </c>
      <c r="E3946" s="322">
        <f t="shared" si="796"/>
        <v>0</v>
      </c>
    </row>
    <row r="3947" spans="1:5" ht="15.6" x14ac:dyDescent="0.3">
      <c r="A3947" s="323" t="s">
        <v>424</v>
      </c>
      <c r="B3947" s="324">
        <v>460</v>
      </c>
      <c r="C3947" s="324">
        <v>0</v>
      </c>
      <c r="D3947" s="324">
        <v>460</v>
      </c>
      <c r="E3947" s="325">
        <f t="shared" si="796"/>
        <v>0</v>
      </c>
    </row>
    <row r="3948" spans="1:5" ht="15.6" x14ac:dyDescent="0.3">
      <c r="A3948" s="320" t="s">
        <v>418</v>
      </c>
      <c r="B3948" s="317">
        <f t="shared" ref="B3948:E3948" si="797">SUM(B3937:B3947)</f>
        <v>2692</v>
      </c>
      <c r="C3948" s="316">
        <f t="shared" si="797"/>
        <v>150</v>
      </c>
      <c r="D3948" s="317">
        <f t="shared" si="797"/>
        <v>2611</v>
      </c>
      <c r="E3948" s="318">
        <f t="shared" si="797"/>
        <v>69</v>
      </c>
    </row>
    <row r="3950" spans="1:5" ht="15.6" x14ac:dyDescent="0.3">
      <c r="A3950" s="305">
        <v>45108</v>
      </c>
      <c r="B3950" s="306"/>
      <c r="C3950" s="306"/>
      <c r="D3950" s="306"/>
      <c r="E3950" s="306"/>
    </row>
    <row r="3951" spans="1:5" ht="15.6" x14ac:dyDescent="0.3">
      <c r="A3951" s="307" t="s">
        <v>407</v>
      </c>
      <c r="B3951" s="298" t="s">
        <v>408</v>
      </c>
      <c r="C3951" s="298" t="s">
        <v>409</v>
      </c>
      <c r="D3951" s="298" t="s">
        <v>410</v>
      </c>
      <c r="E3951" s="292" t="s">
        <v>421</v>
      </c>
    </row>
    <row r="3952" spans="1:5" ht="15.6" x14ac:dyDescent="0.3">
      <c r="A3952" s="308" t="s">
        <v>412</v>
      </c>
      <c r="B3952" s="309">
        <v>338</v>
      </c>
      <c r="C3952" s="309">
        <v>0</v>
      </c>
      <c r="D3952" s="309">
        <v>363</v>
      </c>
      <c r="E3952" s="310">
        <f t="shared" ref="E3952:E3953" si="798">(C3952+D3952)-B3952</f>
        <v>25</v>
      </c>
    </row>
    <row r="3953" spans="1:5" ht="15.6" x14ac:dyDescent="0.3">
      <c r="A3953" s="308" t="s">
        <v>413</v>
      </c>
      <c r="B3953" s="309">
        <v>38</v>
      </c>
      <c r="C3953" s="309">
        <v>0</v>
      </c>
      <c r="D3953" s="309">
        <v>38</v>
      </c>
      <c r="E3953" s="310">
        <f t="shared" si="798"/>
        <v>0</v>
      </c>
    </row>
    <row r="3954" spans="1:5" ht="15.6" x14ac:dyDescent="0.3">
      <c r="A3954" s="308" t="s">
        <v>414</v>
      </c>
      <c r="B3954" s="309">
        <v>102</v>
      </c>
      <c r="C3954" s="309">
        <v>0</v>
      </c>
      <c r="D3954" s="309">
        <v>102</v>
      </c>
      <c r="E3954" s="310">
        <v>0</v>
      </c>
    </row>
    <row r="3955" spans="1:5" ht="15.6" x14ac:dyDescent="0.3">
      <c r="A3955" s="308" t="s">
        <v>415</v>
      </c>
      <c r="B3955" s="309">
        <v>217</v>
      </c>
      <c r="C3955" s="309">
        <v>0</v>
      </c>
      <c r="D3955" s="309">
        <v>350</v>
      </c>
      <c r="E3955" s="310">
        <f t="shared" ref="E3955:E3962" si="799">(C3955+D3955)-B3955</f>
        <v>133</v>
      </c>
    </row>
    <row r="3956" spans="1:5" ht="15.6" x14ac:dyDescent="0.3">
      <c r="A3956" s="308" t="s">
        <v>416</v>
      </c>
      <c r="B3956" s="309">
        <v>88</v>
      </c>
      <c r="C3956" s="309">
        <v>0</v>
      </c>
      <c r="D3956" s="309">
        <v>88</v>
      </c>
      <c r="E3956" s="310">
        <f t="shared" si="799"/>
        <v>0</v>
      </c>
    </row>
    <row r="3957" spans="1:5" ht="15.6" x14ac:dyDescent="0.3">
      <c r="A3957" s="311" t="s">
        <v>417</v>
      </c>
      <c r="B3957" s="312">
        <v>450</v>
      </c>
      <c r="C3957" s="312">
        <v>0</v>
      </c>
      <c r="D3957" s="312">
        <v>450</v>
      </c>
      <c r="E3957" s="310">
        <f t="shared" si="799"/>
        <v>0</v>
      </c>
    </row>
    <row r="3958" spans="1:5" ht="15.6" x14ac:dyDescent="0.3">
      <c r="A3958" s="321" t="s">
        <v>419</v>
      </c>
      <c r="B3958" s="314">
        <v>280</v>
      </c>
      <c r="C3958" s="314">
        <v>0</v>
      </c>
      <c r="D3958" s="314">
        <v>280</v>
      </c>
      <c r="E3958" s="310">
        <f t="shared" si="799"/>
        <v>0</v>
      </c>
    </row>
    <row r="3959" spans="1:5" ht="15.6" x14ac:dyDescent="0.3">
      <c r="A3959" s="321" t="s">
        <v>422</v>
      </c>
      <c r="B3959" s="313">
        <v>180</v>
      </c>
      <c r="C3959" s="313">
        <v>0</v>
      </c>
      <c r="D3959" s="313">
        <v>183</v>
      </c>
      <c r="E3959" s="322">
        <f t="shared" si="799"/>
        <v>3</v>
      </c>
    </row>
    <row r="3960" spans="1:5" ht="15.6" x14ac:dyDescent="0.3">
      <c r="A3960" s="321" t="s">
        <v>423</v>
      </c>
      <c r="B3960" s="313">
        <v>378</v>
      </c>
      <c r="C3960" s="313">
        <v>0</v>
      </c>
      <c r="D3960" s="313">
        <v>378</v>
      </c>
      <c r="E3960" s="322">
        <f t="shared" si="799"/>
        <v>0</v>
      </c>
    </row>
    <row r="3961" spans="1:5" ht="15.6" x14ac:dyDescent="0.3">
      <c r="A3961" s="321" t="s">
        <v>425</v>
      </c>
      <c r="B3961" s="313">
        <v>0</v>
      </c>
      <c r="C3961" s="313">
        <v>0</v>
      </c>
      <c r="D3961" s="313">
        <v>0</v>
      </c>
      <c r="E3961" s="322">
        <f t="shared" si="799"/>
        <v>0</v>
      </c>
    </row>
    <row r="3962" spans="1:5" ht="15.6" x14ac:dyDescent="0.3">
      <c r="A3962" s="323" t="s">
        <v>424</v>
      </c>
      <c r="B3962" s="324">
        <v>460</v>
      </c>
      <c r="C3962" s="324">
        <v>0</v>
      </c>
      <c r="D3962" s="324">
        <v>460</v>
      </c>
      <c r="E3962" s="325">
        <f t="shared" si="799"/>
        <v>0</v>
      </c>
    </row>
    <row r="3963" spans="1:5" ht="15.6" x14ac:dyDescent="0.3">
      <c r="A3963" s="320" t="s">
        <v>418</v>
      </c>
      <c r="B3963" s="317">
        <f t="shared" ref="B3963:E3963" si="800">SUM(B3952:B3962)</f>
        <v>2531</v>
      </c>
      <c r="C3963" s="316">
        <f t="shared" si="800"/>
        <v>0</v>
      </c>
      <c r="D3963" s="317">
        <f t="shared" si="800"/>
        <v>2692</v>
      </c>
      <c r="E3963" s="318">
        <f t="shared" si="800"/>
        <v>161</v>
      </c>
    </row>
    <row r="3966" spans="1:5" ht="15.6" x14ac:dyDescent="0.3">
      <c r="A3966" s="305">
        <v>45109</v>
      </c>
      <c r="B3966" s="306"/>
      <c r="C3966" s="306"/>
      <c r="D3966" s="306"/>
      <c r="E3966" s="306"/>
    </row>
    <row r="3967" spans="1:5" ht="15.6" x14ac:dyDescent="0.3">
      <c r="A3967" s="307" t="s">
        <v>407</v>
      </c>
      <c r="B3967" s="298" t="s">
        <v>408</v>
      </c>
      <c r="C3967" s="298" t="s">
        <v>409</v>
      </c>
      <c r="D3967" s="298" t="s">
        <v>410</v>
      </c>
      <c r="E3967" s="292" t="s">
        <v>421</v>
      </c>
    </row>
    <row r="3968" spans="1:5" ht="15.6" x14ac:dyDescent="0.3">
      <c r="A3968" s="308" t="s">
        <v>412</v>
      </c>
      <c r="B3968" s="309">
        <v>312</v>
      </c>
      <c r="C3968" s="309">
        <v>0</v>
      </c>
      <c r="D3968" s="309">
        <v>338</v>
      </c>
      <c r="E3968" s="310">
        <f t="shared" ref="E3968:E3969" si="801">(C3968+D3968)-B3968</f>
        <v>26</v>
      </c>
    </row>
    <row r="3969" spans="1:5" ht="15.6" x14ac:dyDescent="0.3">
      <c r="A3969" s="308" t="s">
        <v>413</v>
      </c>
      <c r="B3969" s="309">
        <v>19</v>
      </c>
      <c r="C3969" s="309">
        <v>0</v>
      </c>
      <c r="D3969" s="309">
        <v>38</v>
      </c>
      <c r="E3969" s="310">
        <f t="shared" si="801"/>
        <v>19</v>
      </c>
    </row>
    <row r="3970" spans="1:5" ht="15.6" x14ac:dyDescent="0.3">
      <c r="A3970" s="308" t="s">
        <v>414</v>
      </c>
      <c r="B3970" s="309">
        <v>102</v>
      </c>
      <c r="C3970" s="309">
        <v>0</v>
      </c>
      <c r="D3970" s="309">
        <v>102</v>
      </c>
      <c r="E3970" s="310">
        <v>0</v>
      </c>
    </row>
    <row r="3971" spans="1:5" ht="15.6" x14ac:dyDescent="0.3">
      <c r="A3971" s="308" t="s">
        <v>415</v>
      </c>
      <c r="B3971" s="309">
        <v>350</v>
      </c>
      <c r="C3971" s="309">
        <v>100</v>
      </c>
      <c r="D3971" s="309">
        <v>217</v>
      </c>
      <c r="E3971" s="310">
        <f t="shared" ref="E3971:E3978" si="802">(C3971+D3971)-B3971</f>
        <v>-33</v>
      </c>
    </row>
    <row r="3972" spans="1:5" ht="15.6" x14ac:dyDescent="0.3">
      <c r="A3972" s="308" t="s">
        <v>416</v>
      </c>
      <c r="B3972" s="309">
        <v>88</v>
      </c>
      <c r="C3972" s="309">
        <v>0</v>
      </c>
      <c r="D3972" s="309">
        <v>88</v>
      </c>
      <c r="E3972" s="310">
        <f t="shared" si="802"/>
        <v>0</v>
      </c>
    </row>
    <row r="3973" spans="1:5" ht="15.6" x14ac:dyDescent="0.3">
      <c r="A3973" s="311" t="s">
        <v>417</v>
      </c>
      <c r="B3973" s="312">
        <v>450</v>
      </c>
      <c r="C3973" s="312">
        <v>0</v>
      </c>
      <c r="D3973" s="312">
        <v>450</v>
      </c>
      <c r="E3973" s="310">
        <f t="shared" si="802"/>
        <v>0</v>
      </c>
    </row>
    <row r="3974" spans="1:5" ht="15.6" x14ac:dyDescent="0.3">
      <c r="A3974" s="321" t="s">
        <v>419</v>
      </c>
      <c r="B3974" s="314">
        <v>280</v>
      </c>
      <c r="C3974" s="314">
        <v>0</v>
      </c>
      <c r="D3974" s="314">
        <v>280</v>
      </c>
      <c r="E3974" s="310">
        <f t="shared" si="802"/>
        <v>0</v>
      </c>
    </row>
    <row r="3975" spans="1:5" ht="15.6" x14ac:dyDescent="0.3">
      <c r="A3975" s="321" t="s">
        <v>422</v>
      </c>
      <c r="B3975" s="313">
        <v>180</v>
      </c>
      <c r="C3975" s="313">
        <v>0</v>
      </c>
      <c r="D3975" s="313">
        <v>180</v>
      </c>
      <c r="E3975" s="322">
        <f t="shared" si="802"/>
        <v>0</v>
      </c>
    </row>
    <row r="3976" spans="1:5" ht="15.6" x14ac:dyDescent="0.3">
      <c r="A3976" s="321" t="s">
        <v>423</v>
      </c>
      <c r="B3976" s="313">
        <v>378</v>
      </c>
      <c r="C3976" s="313">
        <v>0</v>
      </c>
      <c r="D3976" s="313">
        <v>378</v>
      </c>
      <c r="E3976" s="322">
        <f t="shared" si="802"/>
        <v>0</v>
      </c>
    </row>
    <row r="3977" spans="1:5" ht="15.6" x14ac:dyDescent="0.3">
      <c r="A3977" s="321" t="s">
        <v>425</v>
      </c>
      <c r="B3977" s="313">
        <v>0</v>
      </c>
      <c r="C3977" s="313">
        <v>0</v>
      </c>
      <c r="D3977" s="313">
        <v>0</v>
      </c>
      <c r="E3977" s="322">
        <f t="shared" si="802"/>
        <v>0</v>
      </c>
    </row>
    <row r="3978" spans="1:5" ht="15.6" x14ac:dyDescent="0.3">
      <c r="A3978" s="323" t="s">
        <v>424</v>
      </c>
      <c r="B3978" s="324">
        <v>460</v>
      </c>
      <c r="C3978" s="324">
        <v>0</v>
      </c>
      <c r="D3978" s="324">
        <v>460</v>
      </c>
      <c r="E3978" s="325">
        <f t="shared" si="802"/>
        <v>0</v>
      </c>
    </row>
    <row r="3979" spans="1:5" ht="15.6" x14ac:dyDescent="0.3">
      <c r="A3979" s="320" t="s">
        <v>418</v>
      </c>
      <c r="B3979" s="317">
        <f t="shared" ref="B3979:E3979" si="803">SUM(B3968:B3978)</f>
        <v>2619</v>
      </c>
      <c r="C3979" s="316">
        <f t="shared" si="803"/>
        <v>100</v>
      </c>
      <c r="D3979" s="317">
        <f t="shared" si="803"/>
        <v>2531</v>
      </c>
      <c r="E3979" s="318">
        <f t="shared" si="803"/>
        <v>12</v>
      </c>
    </row>
    <row r="3981" spans="1:5" ht="15.6" x14ac:dyDescent="0.3">
      <c r="A3981" s="305">
        <v>45110</v>
      </c>
      <c r="B3981" s="306"/>
      <c r="C3981" s="306"/>
      <c r="D3981" s="306"/>
      <c r="E3981" s="306"/>
    </row>
    <row r="3982" spans="1:5" ht="15.6" x14ac:dyDescent="0.3">
      <c r="A3982" s="307" t="s">
        <v>407</v>
      </c>
      <c r="B3982" s="298" t="s">
        <v>408</v>
      </c>
      <c r="C3982" s="298" t="s">
        <v>409</v>
      </c>
      <c r="D3982" s="298" t="s">
        <v>410</v>
      </c>
      <c r="E3982" s="292" t="s">
        <v>421</v>
      </c>
    </row>
    <row r="3983" spans="1:5" ht="15.6" x14ac:dyDescent="0.3">
      <c r="A3983" s="308" t="s">
        <v>412</v>
      </c>
      <c r="B3983" s="309">
        <v>304</v>
      </c>
      <c r="C3983" s="309">
        <v>0</v>
      </c>
      <c r="D3983" s="309">
        <v>312</v>
      </c>
      <c r="E3983" s="310">
        <f t="shared" ref="E3983:E3984" si="804">(C3983+D3983)-B3983</f>
        <v>8</v>
      </c>
    </row>
    <row r="3984" spans="1:5" ht="15.6" x14ac:dyDescent="0.3">
      <c r="A3984" s="308" t="s">
        <v>413</v>
      </c>
      <c r="B3984" s="309">
        <v>19</v>
      </c>
      <c r="C3984" s="309">
        <v>0</v>
      </c>
      <c r="D3984" s="309">
        <v>19</v>
      </c>
      <c r="E3984" s="310">
        <f t="shared" si="804"/>
        <v>0</v>
      </c>
    </row>
    <row r="3985" spans="1:5" ht="15.6" x14ac:dyDescent="0.3">
      <c r="A3985" s="308" t="s">
        <v>414</v>
      </c>
      <c r="B3985" s="309">
        <v>102</v>
      </c>
      <c r="C3985" s="309">
        <v>0</v>
      </c>
      <c r="D3985" s="309">
        <v>102</v>
      </c>
      <c r="E3985" s="310">
        <v>0</v>
      </c>
    </row>
    <row r="3986" spans="1:5" ht="15.6" x14ac:dyDescent="0.3">
      <c r="A3986" s="308" t="s">
        <v>415</v>
      </c>
      <c r="B3986" s="309">
        <v>214</v>
      </c>
      <c r="C3986" s="309">
        <v>0</v>
      </c>
      <c r="D3986" s="309">
        <v>350</v>
      </c>
      <c r="E3986" s="310">
        <f t="shared" ref="E3986:E3993" si="805">(C3986+D3986)-B3986</f>
        <v>136</v>
      </c>
    </row>
    <row r="3987" spans="1:5" ht="15.6" x14ac:dyDescent="0.3">
      <c r="A3987" s="308" t="s">
        <v>416</v>
      </c>
      <c r="B3987" s="309">
        <v>76</v>
      </c>
      <c r="C3987" s="309">
        <v>0</v>
      </c>
      <c r="D3987" s="309">
        <v>88</v>
      </c>
      <c r="E3987" s="310">
        <f t="shared" si="805"/>
        <v>12</v>
      </c>
    </row>
    <row r="3988" spans="1:5" ht="15.6" x14ac:dyDescent="0.3">
      <c r="A3988" s="311" t="s">
        <v>417</v>
      </c>
      <c r="B3988" s="312">
        <v>450</v>
      </c>
      <c r="C3988" s="312">
        <v>0</v>
      </c>
      <c r="D3988" s="312">
        <v>450</v>
      </c>
      <c r="E3988" s="310">
        <f t="shared" si="805"/>
        <v>0</v>
      </c>
    </row>
    <row r="3989" spans="1:5" ht="15.6" x14ac:dyDescent="0.3">
      <c r="A3989" s="321" t="s">
        <v>419</v>
      </c>
      <c r="B3989" s="314">
        <v>237</v>
      </c>
      <c r="C3989" s="314">
        <v>0</v>
      </c>
      <c r="D3989" s="314">
        <v>280</v>
      </c>
      <c r="E3989" s="310">
        <f t="shared" si="805"/>
        <v>43</v>
      </c>
    </row>
    <row r="3990" spans="1:5" ht="15.6" x14ac:dyDescent="0.3">
      <c r="A3990" s="321" t="s">
        <v>422</v>
      </c>
      <c r="B3990" s="313">
        <v>146</v>
      </c>
      <c r="C3990" s="313">
        <v>0</v>
      </c>
      <c r="D3990" s="313">
        <v>180</v>
      </c>
      <c r="E3990" s="322">
        <f t="shared" si="805"/>
        <v>34</v>
      </c>
    </row>
    <row r="3991" spans="1:5" ht="15.6" x14ac:dyDescent="0.3">
      <c r="A3991" s="321" t="s">
        <v>423</v>
      </c>
      <c r="B3991" s="313">
        <v>216</v>
      </c>
      <c r="C3991" s="313">
        <v>0</v>
      </c>
      <c r="D3991" s="313">
        <v>378</v>
      </c>
      <c r="E3991" s="322">
        <f t="shared" si="805"/>
        <v>162</v>
      </c>
    </row>
    <row r="3992" spans="1:5" ht="15.6" x14ac:dyDescent="0.3">
      <c r="A3992" s="321" t="s">
        <v>425</v>
      </c>
      <c r="B3992" s="313">
        <v>0</v>
      </c>
      <c r="C3992" s="313">
        <v>0</v>
      </c>
      <c r="D3992" s="313">
        <v>0</v>
      </c>
      <c r="E3992" s="322">
        <f t="shared" si="805"/>
        <v>0</v>
      </c>
    </row>
    <row r="3993" spans="1:5" ht="15.6" x14ac:dyDescent="0.3">
      <c r="A3993" s="323" t="s">
        <v>424</v>
      </c>
      <c r="B3993" s="324">
        <v>460</v>
      </c>
      <c r="C3993" s="324">
        <v>0</v>
      </c>
      <c r="D3993" s="324">
        <v>460</v>
      </c>
      <c r="E3993" s="325">
        <f t="shared" si="805"/>
        <v>0</v>
      </c>
    </row>
    <row r="3994" spans="1:5" ht="15.6" x14ac:dyDescent="0.3">
      <c r="A3994" s="320" t="s">
        <v>418</v>
      </c>
      <c r="B3994" s="317">
        <f t="shared" ref="B3994:E3994" si="806">SUM(B3983:B3993)</f>
        <v>2224</v>
      </c>
      <c r="C3994" s="316">
        <f t="shared" si="806"/>
        <v>0</v>
      </c>
      <c r="D3994" s="317">
        <f t="shared" si="806"/>
        <v>2619</v>
      </c>
      <c r="E3994" s="318">
        <f t="shared" si="806"/>
        <v>395</v>
      </c>
    </row>
    <row r="3996" spans="1:5" ht="15.6" x14ac:dyDescent="0.3">
      <c r="A3996" s="305">
        <v>45111</v>
      </c>
      <c r="B3996" s="306"/>
      <c r="C3996" s="306"/>
      <c r="D3996" s="306"/>
      <c r="E3996" s="306"/>
    </row>
    <row r="3997" spans="1:5" ht="15.6" x14ac:dyDescent="0.3">
      <c r="A3997" s="307" t="s">
        <v>407</v>
      </c>
      <c r="B3997" s="298" t="s">
        <v>408</v>
      </c>
      <c r="C3997" s="298" t="s">
        <v>409</v>
      </c>
      <c r="D3997" s="298" t="s">
        <v>410</v>
      </c>
      <c r="E3997" s="292" t="s">
        <v>421</v>
      </c>
    </row>
    <row r="3998" spans="1:5" ht="15.6" x14ac:dyDescent="0.3">
      <c r="A3998" s="308" t="s">
        <v>412</v>
      </c>
      <c r="B3998" s="309">
        <v>250</v>
      </c>
      <c r="C3998" s="309">
        <v>0</v>
      </c>
      <c r="D3998" s="309">
        <v>304</v>
      </c>
      <c r="E3998" s="310">
        <f t="shared" ref="E3998:E3999" si="807">(C3998+D3998)-B3998</f>
        <v>54</v>
      </c>
    </row>
    <row r="3999" spans="1:5" ht="15.6" x14ac:dyDescent="0.3">
      <c r="A3999" s="308" t="s">
        <v>413</v>
      </c>
      <c r="B3999" s="309">
        <v>600</v>
      </c>
      <c r="C3999" s="309">
        <v>573</v>
      </c>
      <c r="D3999" s="309">
        <v>19</v>
      </c>
      <c r="E3999" s="310">
        <f t="shared" si="807"/>
        <v>-8</v>
      </c>
    </row>
    <row r="4000" spans="1:5" ht="15.6" x14ac:dyDescent="0.3">
      <c r="A4000" s="308" t="s">
        <v>414</v>
      </c>
      <c r="B4000" s="309">
        <v>102</v>
      </c>
      <c r="C4000" s="309">
        <v>0</v>
      </c>
      <c r="D4000" s="309">
        <v>102</v>
      </c>
      <c r="E4000" s="310">
        <v>0</v>
      </c>
    </row>
    <row r="4001" spans="1:5" ht="15.6" x14ac:dyDescent="0.3">
      <c r="A4001" s="308" t="s">
        <v>415</v>
      </c>
      <c r="B4001" s="309">
        <v>259</v>
      </c>
      <c r="C4001" s="309">
        <v>150</v>
      </c>
      <c r="D4001" s="309">
        <v>214</v>
      </c>
      <c r="E4001" s="310">
        <f t="shared" ref="E4001:E4008" si="808">(C4001+D4001)-B4001</f>
        <v>105</v>
      </c>
    </row>
    <row r="4002" spans="1:5" ht="15.6" x14ac:dyDescent="0.3">
      <c r="A4002" s="308" t="s">
        <v>416</v>
      </c>
      <c r="B4002" s="309">
        <v>71</v>
      </c>
      <c r="C4002" s="309">
        <v>0</v>
      </c>
      <c r="D4002" s="309">
        <v>76</v>
      </c>
      <c r="E4002" s="310">
        <f t="shared" si="808"/>
        <v>5</v>
      </c>
    </row>
    <row r="4003" spans="1:5" ht="15.6" x14ac:dyDescent="0.3">
      <c r="A4003" s="311" t="s">
        <v>417</v>
      </c>
      <c r="B4003" s="312">
        <v>440</v>
      </c>
      <c r="C4003" s="312">
        <v>0</v>
      </c>
      <c r="D4003" s="312">
        <v>450</v>
      </c>
      <c r="E4003" s="310">
        <f t="shared" si="808"/>
        <v>10</v>
      </c>
    </row>
    <row r="4004" spans="1:5" ht="15.6" x14ac:dyDescent="0.3">
      <c r="A4004" s="321" t="s">
        <v>419</v>
      </c>
      <c r="B4004" s="314">
        <v>229</v>
      </c>
      <c r="C4004" s="314">
        <v>0</v>
      </c>
      <c r="D4004" s="314">
        <v>237</v>
      </c>
      <c r="E4004" s="310">
        <f t="shared" si="808"/>
        <v>8</v>
      </c>
    </row>
    <row r="4005" spans="1:5" ht="15.6" x14ac:dyDescent="0.3">
      <c r="A4005" s="321" t="s">
        <v>422</v>
      </c>
      <c r="B4005" s="313">
        <v>142</v>
      </c>
      <c r="C4005" s="313">
        <v>0</v>
      </c>
      <c r="D4005" s="313">
        <v>146</v>
      </c>
      <c r="E4005" s="322">
        <f t="shared" si="808"/>
        <v>4</v>
      </c>
    </row>
    <row r="4006" spans="1:5" ht="15.6" x14ac:dyDescent="0.3">
      <c r="A4006" s="321" t="s">
        <v>423</v>
      </c>
      <c r="B4006" s="313">
        <v>180</v>
      </c>
      <c r="C4006" s="313">
        <v>0</v>
      </c>
      <c r="D4006" s="313">
        <v>216</v>
      </c>
      <c r="E4006" s="322">
        <f t="shared" si="808"/>
        <v>36</v>
      </c>
    </row>
    <row r="4007" spans="1:5" ht="15.6" x14ac:dyDescent="0.3">
      <c r="A4007" s="321" t="s">
        <v>425</v>
      </c>
      <c r="B4007" s="313">
        <v>0</v>
      </c>
      <c r="C4007" s="313">
        <v>0</v>
      </c>
      <c r="D4007" s="313">
        <v>0</v>
      </c>
      <c r="E4007" s="322">
        <f t="shared" si="808"/>
        <v>0</v>
      </c>
    </row>
    <row r="4008" spans="1:5" ht="15.6" x14ac:dyDescent="0.3">
      <c r="A4008" s="323" t="s">
        <v>424</v>
      </c>
      <c r="B4008" s="324">
        <v>460</v>
      </c>
      <c r="C4008" s="324">
        <v>0</v>
      </c>
      <c r="D4008" s="324">
        <v>460</v>
      </c>
      <c r="E4008" s="325">
        <f t="shared" si="808"/>
        <v>0</v>
      </c>
    </row>
    <row r="4009" spans="1:5" ht="15.6" x14ac:dyDescent="0.3">
      <c r="A4009" s="320" t="s">
        <v>418</v>
      </c>
      <c r="B4009" s="317">
        <f t="shared" ref="B4009:E4009" si="809">SUM(B3998:B4008)</f>
        <v>2733</v>
      </c>
      <c r="C4009" s="316">
        <f t="shared" si="809"/>
        <v>723</v>
      </c>
      <c r="D4009" s="317">
        <f t="shared" si="809"/>
        <v>2224</v>
      </c>
      <c r="E4009" s="318">
        <f t="shared" si="809"/>
        <v>214</v>
      </c>
    </row>
    <row r="4013" spans="1:5" ht="15.6" x14ac:dyDescent="0.3">
      <c r="A4013" s="305">
        <v>45112</v>
      </c>
      <c r="B4013" s="306"/>
      <c r="C4013" s="306"/>
      <c r="D4013" s="306"/>
      <c r="E4013" s="306"/>
    </row>
    <row r="4014" spans="1:5" ht="15.6" x14ac:dyDescent="0.3">
      <c r="A4014" s="307" t="s">
        <v>407</v>
      </c>
      <c r="B4014" s="298" t="s">
        <v>408</v>
      </c>
      <c r="C4014" s="298" t="s">
        <v>409</v>
      </c>
      <c r="D4014" s="298" t="s">
        <v>410</v>
      </c>
      <c r="E4014" s="292" t="s">
        <v>421</v>
      </c>
    </row>
    <row r="4015" spans="1:5" ht="15.6" x14ac:dyDescent="0.3">
      <c r="A4015" s="308" t="s">
        <v>412</v>
      </c>
      <c r="B4015" s="309">
        <v>225</v>
      </c>
      <c r="C4015" s="309">
        <v>0</v>
      </c>
      <c r="D4015" s="309">
        <v>250</v>
      </c>
      <c r="E4015" s="310">
        <f t="shared" ref="E4015:E4016" si="810">(C4015+D4015)-B4015</f>
        <v>25</v>
      </c>
    </row>
    <row r="4016" spans="1:5" ht="15.6" x14ac:dyDescent="0.3">
      <c r="A4016" s="308" t="s">
        <v>413</v>
      </c>
      <c r="B4016" s="309">
        <v>600</v>
      </c>
      <c r="C4016" s="309">
        <v>0</v>
      </c>
      <c r="D4016" s="309">
        <v>600</v>
      </c>
      <c r="E4016" s="310">
        <f t="shared" si="810"/>
        <v>0</v>
      </c>
    </row>
    <row r="4017" spans="1:5" ht="15.6" x14ac:dyDescent="0.3">
      <c r="A4017" s="308" t="s">
        <v>414</v>
      </c>
      <c r="B4017" s="309">
        <v>102</v>
      </c>
      <c r="C4017" s="309">
        <v>0</v>
      </c>
      <c r="D4017" s="309">
        <v>102</v>
      </c>
      <c r="E4017" s="310">
        <v>0</v>
      </c>
    </row>
    <row r="4018" spans="1:5" ht="15.6" x14ac:dyDescent="0.3">
      <c r="A4018" s="308" t="s">
        <v>415</v>
      </c>
      <c r="B4018" s="309">
        <v>259</v>
      </c>
      <c r="C4018" s="309">
        <v>166</v>
      </c>
      <c r="D4018" s="309">
        <v>259</v>
      </c>
      <c r="E4018" s="310">
        <f t="shared" ref="E4018:E4025" si="811">(C4018+D4018)-B4018</f>
        <v>166</v>
      </c>
    </row>
    <row r="4019" spans="1:5" ht="15.6" x14ac:dyDescent="0.3">
      <c r="A4019" s="308" t="s">
        <v>416</v>
      </c>
      <c r="B4019" s="309">
        <v>55</v>
      </c>
      <c r="C4019" s="309">
        <v>0</v>
      </c>
      <c r="D4019" s="309">
        <v>71</v>
      </c>
      <c r="E4019" s="310">
        <f t="shared" si="811"/>
        <v>16</v>
      </c>
    </row>
    <row r="4020" spans="1:5" ht="15.6" x14ac:dyDescent="0.3">
      <c r="A4020" s="311" t="s">
        <v>417</v>
      </c>
      <c r="B4020" s="312">
        <v>440</v>
      </c>
      <c r="C4020" s="312">
        <v>0</v>
      </c>
      <c r="D4020" s="312">
        <v>440</v>
      </c>
      <c r="E4020" s="310">
        <f t="shared" si="811"/>
        <v>0</v>
      </c>
    </row>
    <row r="4021" spans="1:5" ht="15.6" x14ac:dyDescent="0.3">
      <c r="A4021" s="321" t="s">
        <v>419</v>
      </c>
      <c r="B4021" s="314">
        <v>218</v>
      </c>
      <c r="C4021" s="314">
        <v>0</v>
      </c>
      <c r="D4021" s="314">
        <v>229</v>
      </c>
      <c r="E4021" s="310">
        <f t="shared" si="811"/>
        <v>11</v>
      </c>
    </row>
    <row r="4022" spans="1:5" ht="15.6" x14ac:dyDescent="0.3">
      <c r="A4022" s="321" t="s">
        <v>422</v>
      </c>
      <c r="B4022" s="313">
        <v>127</v>
      </c>
      <c r="C4022" s="313">
        <v>0</v>
      </c>
      <c r="D4022" s="313">
        <v>142</v>
      </c>
      <c r="E4022" s="322">
        <f t="shared" si="811"/>
        <v>15</v>
      </c>
    </row>
    <row r="4023" spans="1:5" ht="15.6" x14ac:dyDescent="0.3">
      <c r="A4023" s="321" t="s">
        <v>423</v>
      </c>
      <c r="B4023" s="313">
        <v>162</v>
      </c>
      <c r="C4023" s="313">
        <v>0</v>
      </c>
      <c r="D4023" s="313">
        <v>180</v>
      </c>
      <c r="E4023" s="322">
        <f t="shared" si="811"/>
        <v>18</v>
      </c>
    </row>
    <row r="4024" spans="1:5" ht="15.6" x14ac:dyDescent="0.3">
      <c r="A4024" s="321" t="s">
        <v>425</v>
      </c>
      <c r="B4024" s="313">
        <v>0</v>
      </c>
      <c r="C4024" s="313">
        <v>0</v>
      </c>
      <c r="D4024" s="313">
        <v>0</v>
      </c>
      <c r="E4024" s="322">
        <f t="shared" si="811"/>
        <v>0</v>
      </c>
    </row>
    <row r="4025" spans="1:5" ht="15.6" x14ac:dyDescent="0.3">
      <c r="A4025" s="323" t="s">
        <v>424</v>
      </c>
      <c r="B4025" s="324">
        <v>460</v>
      </c>
      <c r="C4025" s="324">
        <v>0</v>
      </c>
      <c r="D4025" s="324">
        <v>460</v>
      </c>
      <c r="E4025" s="325">
        <f t="shared" si="811"/>
        <v>0</v>
      </c>
    </row>
    <row r="4026" spans="1:5" ht="15.6" x14ac:dyDescent="0.3">
      <c r="A4026" s="320" t="s">
        <v>418</v>
      </c>
      <c r="B4026" s="317">
        <f t="shared" ref="B4026:E4026" si="812">SUM(B4015:B4025)</f>
        <v>2648</v>
      </c>
      <c r="C4026" s="316">
        <f t="shared" si="812"/>
        <v>166</v>
      </c>
      <c r="D4026" s="317">
        <f t="shared" si="812"/>
        <v>2733</v>
      </c>
      <c r="E4026" s="318">
        <f t="shared" si="812"/>
        <v>251</v>
      </c>
    </row>
    <row r="4028" spans="1:5" ht="15.6" x14ac:dyDescent="0.3">
      <c r="A4028" s="305">
        <v>45113</v>
      </c>
      <c r="B4028" s="306"/>
      <c r="C4028" s="306"/>
      <c r="D4028" s="306"/>
      <c r="E4028" s="306"/>
    </row>
    <row r="4029" spans="1:5" ht="15.6" x14ac:dyDescent="0.3">
      <c r="A4029" s="307" t="s">
        <v>407</v>
      </c>
      <c r="B4029" s="298" t="s">
        <v>408</v>
      </c>
      <c r="C4029" s="298" t="s">
        <v>409</v>
      </c>
      <c r="D4029" s="298" t="s">
        <v>410</v>
      </c>
      <c r="E4029" s="292" t="s">
        <v>421</v>
      </c>
    </row>
    <row r="4030" spans="1:5" ht="15.6" x14ac:dyDescent="0.3">
      <c r="A4030" s="308" t="s">
        <v>412</v>
      </c>
      <c r="B4030" s="309">
        <v>216</v>
      </c>
      <c r="C4030" s="309">
        <v>0</v>
      </c>
      <c r="D4030" s="309">
        <v>225</v>
      </c>
      <c r="E4030" s="310">
        <f t="shared" ref="E4030:E4031" si="813">(C4030+D4030)-B4030</f>
        <v>9</v>
      </c>
    </row>
    <row r="4031" spans="1:5" ht="15.6" x14ac:dyDescent="0.3">
      <c r="A4031" s="308" t="s">
        <v>413</v>
      </c>
      <c r="B4031" s="309">
        <v>600</v>
      </c>
      <c r="C4031" s="309">
        <v>0</v>
      </c>
      <c r="D4031" s="309">
        <v>600</v>
      </c>
      <c r="E4031" s="310">
        <f t="shared" si="813"/>
        <v>0</v>
      </c>
    </row>
    <row r="4032" spans="1:5" ht="15.6" x14ac:dyDescent="0.3">
      <c r="A4032" s="308" t="s">
        <v>414</v>
      </c>
      <c r="B4032" s="309">
        <v>102</v>
      </c>
      <c r="C4032" s="309">
        <v>0</v>
      </c>
      <c r="D4032" s="309">
        <v>102</v>
      </c>
      <c r="E4032" s="310">
        <v>0</v>
      </c>
    </row>
    <row r="4033" spans="1:5" ht="15.6" x14ac:dyDescent="0.3">
      <c r="A4033" s="308" t="s">
        <v>415</v>
      </c>
      <c r="B4033" s="309">
        <v>186</v>
      </c>
      <c r="C4033" s="309">
        <v>0</v>
      </c>
      <c r="D4033" s="309">
        <v>259</v>
      </c>
      <c r="E4033" s="310">
        <f t="shared" ref="E4033:E4040" si="814">(C4033+D4033)-B4033</f>
        <v>73</v>
      </c>
    </row>
    <row r="4034" spans="1:5" ht="15.6" x14ac:dyDescent="0.3">
      <c r="A4034" s="308" t="s">
        <v>416</v>
      </c>
      <c r="B4034" s="309">
        <v>54</v>
      </c>
      <c r="C4034" s="309">
        <v>0</v>
      </c>
      <c r="D4034" s="326">
        <v>55</v>
      </c>
      <c r="E4034" s="310">
        <f t="shared" si="814"/>
        <v>1</v>
      </c>
    </row>
    <row r="4035" spans="1:5" ht="15.6" x14ac:dyDescent="0.3">
      <c r="A4035" s="311" t="s">
        <v>417</v>
      </c>
      <c r="B4035" s="312">
        <v>440</v>
      </c>
      <c r="C4035" s="312">
        <v>0</v>
      </c>
      <c r="D4035" s="312">
        <v>440</v>
      </c>
      <c r="E4035" s="310">
        <f t="shared" si="814"/>
        <v>0</v>
      </c>
    </row>
    <row r="4036" spans="1:5" ht="15.6" x14ac:dyDescent="0.3">
      <c r="A4036" s="321" t="s">
        <v>419</v>
      </c>
      <c r="B4036" s="314">
        <v>218</v>
      </c>
      <c r="C4036" s="314">
        <v>0</v>
      </c>
      <c r="D4036" s="314">
        <v>218</v>
      </c>
      <c r="E4036" s="310">
        <f t="shared" si="814"/>
        <v>0</v>
      </c>
    </row>
    <row r="4037" spans="1:5" ht="15.6" x14ac:dyDescent="0.3">
      <c r="A4037" s="321" t="s">
        <v>422</v>
      </c>
      <c r="B4037" s="313">
        <v>127</v>
      </c>
      <c r="C4037" s="313">
        <v>0</v>
      </c>
      <c r="D4037" s="313">
        <v>127</v>
      </c>
      <c r="E4037" s="322">
        <f t="shared" si="814"/>
        <v>0</v>
      </c>
    </row>
    <row r="4038" spans="1:5" ht="15.6" x14ac:dyDescent="0.3">
      <c r="A4038" s="321" t="s">
        <v>423</v>
      </c>
      <c r="B4038" s="313">
        <v>144</v>
      </c>
      <c r="C4038" s="313">
        <v>0</v>
      </c>
      <c r="D4038" s="313">
        <v>162</v>
      </c>
      <c r="E4038" s="322">
        <f t="shared" si="814"/>
        <v>18</v>
      </c>
    </row>
    <row r="4039" spans="1:5" ht="15.6" x14ac:dyDescent="0.3">
      <c r="A4039" s="321" t="s">
        <v>425</v>
      </c>
      <c r="B4039" s="313">
        <v>0</v>
      </c>
      <c r="C4039" s="313">
        <v>0</v>
      </c>
      <c r="D4039" s="313">
        <v>0</v>
      </c>
      <c r="E4039" s="322">
        <f t="shared" si="814"/>
        <v>0</v>
      </c>
    </row>
    <row r="4040" spans="1:5" ht="15.6" x14ac:dyDescent="0.3">
      <c r="A4040" s="323" t="s">
        <v>424</v>
      </c>
      <c r="B4040" s="324">
        <v>460</v>
      </c>
      <c r="C4040" s="324">
        <v>0</v>
      </c>
      <c r="D4040" s="324">
        <v>460</v>
      </c>
      <c r="E4040" s="325">
        <f t="shared" si="814"/>
        <v>0</v>
      </c>
    </row>
    <row r="4041" spans="1:5" ht="15.6" x14ac:dyDescent="0.3">
      <c r="A4041" s="320" t="s">
        <v>418</v>
      </c>
      <c r="B4041" s="317">
        <f t="shared" ref="B4041:E4041" si="815">SUM(B4030:B4040)</f>
        <v>2547</v>
      </c>
      <c r="C4041" s="316">
        <f t="shared" si="815"/>
        <v>0</v>
      </c>
      <c r="D4041" s="317">
        <f t="shared" si="815"/>
        <v>2648</v>
      </c>
      <c r="E4041" s="318">
        <f t="shared" si="815"/>
        <v>101</v>
      </c>
    </row>
    <row r="4043" spans="1:5" ht="15.6" x14ac:dyDescent="0.3">
      <c r="A4043" s="305">
        <v>45114</v>
      </c>
      <c r="B4043" s="306"/>
      <c r="C4043" s="306"/>
      <c r="D4043" s="306"/>
      <c r="E4043" s="306"/>
    </row>
    <row r="4044" spans="1:5" ht="15.6" x14ac:dyDescent="0.3">
      <c r="A4044" s="307" t="s">
        <v>407</v>
      </c>
      <c r="B4044" s="298" t="s">
        <v>408</v>
      </c>
      <c r="C4044" s="298" t="s">
        <v>409</v>
      </c>
      <c r="D4044" s="298" t="s">
        <v>410</v>
      </c>
      <c r="E4044" s="292" t="s">
        <v>421</v>
      </c>
    </row>
    <row r="4045" spans="1:5" ht="15.6" x14ac:dyDescent="0.3">
      <c r="A4045" s="308" t="s">
        <v>412</v>
      </c>
      <c r="B4045" s="309">
        <v>200</v>
      </c>
      <c r="C4045" s="309">
        <v>0</v>
      </c>
      <c r="D4045" s="309">
        <v>216</v>
      </c>
      <c r="E4045" s="310">
        <f t="shared" ref="E4045:E4046" si="816">(C4045+D4045)-B4045</f>
        <v>16</v>
      </c>
    </row>
    <row r="4046" spans="1:5" ht="15.6" x14ac:dyDescent="0.3">
      <c r="A4046" s="308" t="s">
        <v>413</v>
      </c>
      <c r="B4046" s="309">
        <v>600</v>
      </c>
      <c r="C4046" s="309">
        <v>0</v>
      </c>
      <c r="D4046" s="309">
        <v>600</v>
      </c>
      <c r="E4046" s="310">
        <f t="shared" si="816"/>
        <v>0</v>
      </c>
    </row>
    <row r="4047" spans="1:5" ht="15.6" x14ac:dyDescent="0.3">
      <c r="A4047" s="308" t="s">
        <v>414</v>
      </c>
      <c r="B4047" s="309">
        <v>102</v>
      </c>
      <c r="C4047" s="309">
        <v>0</v>
      </c>
      <c r="D4047" s="309">
        <v>102</v>
      </c>
      <c r="E4047" s="310">
        <v>0</v>
      </c>
    </row>
    <row r="4048" spans="1:5" ht="15.6" x14ac:dyDescent="0.3">
      <c r="A4048" s="308" t="s">
        <v>415</v>
      </c>
      <c r="B4048" s="309">
        <v>161</v>
      </c>
      <c r="C4048" s="309">
        <v>150</v>
      </c>
      <c r="D4048" s="309">
        <v>186</v>
      </c>
      <c r="E4048" s="310">
        <f t="shared" ref="E4048:E4055" si="817">(C4048+D4048)-B4048</f>
        <v>175</v>
      </c>
    </row>
    <row r="4049" spans="1:5" ht="15.6" x14ac:dyDescent="0.3">
      <c r="A4049" s="308" t="s">
        <v>416</v>
      </c>
      <c r="B4049" s="309">
        <v>53</v>
      </c>
      <c r="C4049" s="309">
        <v>0</v>
      </c>
      <c r="D4049" s="326">
        <v>54</v>
      </c>
      <c r="E4049" s="310">
        <f t="shared" si="817"/>
        <v>1</v>
      </c>
    </row>
    <row r="4050" spans="1:5" ht="15.6" x14ac:dyDescent="0.3">
      <c r="A4050" s="311" t="s">
        <v>417</v>
      </c>
      <c r="B4050" s="312">
        <v>400</v>
      </c>
      <c r="C4050" s="312">
        <v>0</v>
      </c>
      <c r="D4050" s="312">
        <v>440</v>
      </c>
      <c r="E4050" s="310">
        <f t="shared" si="817"/>
        <v>40</v>
      </c>
    </row>
    <row r="4051" spans="1:5" ht="15.6" x14ac:dyDescent="0.3">
      <c r="A4051" s="321" t="s">
        <v>419</v>
      </c>
      <c r="B4051" s="314">
        <v>181</v>
      </c>
      <c r="C4051" s="314">
        <v>0</v>
      </c>
      <c r="D4051" s="314">
        <v>218</v>
      </c>
      <c r="E4051" s="310">
        <f t="shared" si="817"/>
        <v>37</v>
      </c>
    </row>
    <row r="4052" spans="1:5" ht="15.6" x14ac:dyDescent="0.3">
      <c r="A4052" s="321" t="s">
        <v>422</v>
      </c>
      <c r="B4052" s="313">
        <v>112</v>
      </c>
      <c r="C4052" s="313">
        <v>0</v>
      </c>
      <c r="D4052" s="313">
        <v>127</v>
      </c>
      <c r="E4052" s="322">
        <f t="shared" si="817"/>
        <v>15</v>
      </c>
    </row>
    <row r="4053" spans="1:5" ht="15.6" x14ac:dyDescent="0.3">
      <c r="A4053" s="321" t="s">
        <v>423</v>
      </c>
      <c r="B4053" s="313">
        <v>144</v>
      </c>
      <c r="C4053" s="313">
        <v>0</v>
      </c>
      <c r="D4053" s="313">
        <v>144</v>
      </c>
      <c r="E4053" s="322">
        <f t="shared" si="817"/>
        <v>0</v>
      </c>
    </row>
    <row r="4054" spans="1:5" ht="15.6" x14ac:dyDescent="0.3">
      <c r="A4054" s="321" t="s">
        <v>425</v>
      </c>
      <c r="B4054" s="313">
        <v>0</v>
      </c>
      <c r="C4054" s="313">
        <v>0</v>
      </c>
      <c r="D4054" s="313">
        <v>0</v>
      </c>
      <c r="E4054" s="322">
        <f t="shared" si="817"/>
        <v>0</v>
      </c>
    </row>
    <row r="4055" spans="1:5" ht="15.6" x14ac:dyDescent="0.3">
      <c r="A4055" s="323" t="s">
        <v>424</v>
      </c>
      <c r="B4055" s="324">
        <v>460</v>
      </c>
      <c r="C4055" s="324">
        <v>0</v>
      </c>
      <c r="D4055" s="324">
        <v>460</v>
      </c>
      <c r="E4055" s="325">
        <f t="shared" si="817"/>
        <v>0</v>
      </c>
    </row>
    <row r="4056" spans="1:5" ht="15.6" x14ac:dyDescent="0.3">
      <c r="A4056" s="320" t="s">
        <v>418</v>
      </c>
      <c r="B4056" s="317">
        <f t="shared" ref="B4056:E4056" si="818">SUM(B4045:B4055)</f>
        <v>2413</v>
      </c>
      <c r="C4056" s="316">
        <f t="shared" si="818"/>
        <v>150</v>
      </c>
      <c r="D4056" s="317">
        <f t="shared" si="818"/>
        <v>2547</v>
      </c>
      <c r="E4056" s="318">
        <f t="shared" si="818"/>
        <v>284</v>
      </c>
    </row>
    <row r="4058" spans="1:5" ht="15.6" x14ac:dyDescent="0.3">
      <c r="A4058" s="305">
        <v>45115</v>
      </c>
      <c r="B4058" s="306"/>
      <c r="C4058" s="306"/>
      <c r="D4058" s="306"/>
      <c r="E4058" s="306"/>
    </row>
    <row r="4059" spans="1:5" ht="15.6" x14ac:dyDescent="0.3">
      <c r="A4059" s="307" t="s">
        <v>407</v>
      </c>
      <c r="B4059" s="298" t="s">
        <v>408</v>
      </c>
      <c r="C4059" s="298" t="s">
        <v>409</v>
      </c>
      <c r="D4059" s="298" t="s">
        <v>410</v>
      </c>
      <c r="E4059" s="292" t="s">
        <v>421</v>
      </c>
    </row>
    <row r="4060" spans="1:5" ht="15.6" x14ac:dyDescent="0.3">
      <c r="A4060" s="308" t="s">
        <v>412</v>
      </c>
      <c r="B4060" s="309">
        <v>188</v>
      </c>
      <c r="C4060" s="309">
        <v>0</v>
      </c>
      <c r="D4060" s="309">
        <v>200</v>
      </c>
      <c r="E4060" s="310">
        <f t="shared" ref="E4060:E4061" si="819">(C4060+D4060)-B4060</f>
        <v>12</v>
      </c>
    </row>
    <row r="4061" spans="1:5" ht="15.6" x14ac:dyDescent="0.3">
      <c r="A4061" s="308" t="s">
        <v>413</v>
      </c>
      <c r="B4061" s="309">
        <v>525</v>
      </c>
      <c r="C4061" s="309">
        <v>0</v>
      </c>
      <c r="D4061" s="309">
        <v>600</v>
      </c>
      <c r="E4061" s="310">
        <f t="shared" si="819"/>
        <v>75</v>
      </c>
    </row>
    <row r="4062" spans="1:5" ht="15.6" x14ac:dyDescent="0.3">
      <c r="A4062" s="308" t="s">
        <v>414</v>
      </c>
      <c r="B4062" s="309">
        <v>102</v>
      </c>
      <c r="C4062" s="309">
        <v>0</v>
      </c>
      <c r="D4062" s="309">
        <v>102</v>
      </c>
      <c r="E4062" s="310">
        <v>0</v>
      </c>
    </row>
    <row r="4063" spans="1:5" ht="15.6" x14ac:dyDescent="0.3">
      <c r="A4063" s="308" t="s">
        <v>415</v>
      </c>
      <c r="B4063" s="309">
        <v>158</v>
      </c>
      <c r="C4063" s="309">
        <v>175</v>
      </c>
      <c r="D4063" s="309">
        <v>161</v>
      </c>
      <c r="E4063" s="310">
        <f t="shared" ref="E4063:E4070" si="820">(C4063+D4063)-B4063</f>
        <v>178</v>
      </c>
    </row>
    <row r="4064" spans="1:5" ht="15.6" x14ac:dyDescent="0.3">
      <c r="A4064" s="308" t="s">
        <v>416</v>
      </c>
      <c r="B4064" s="309">
        <v>53</v>
      </c>
      <c r="C4064" s="309">
        <v>0</v>
      </c>
      <c r="D4064" s="326">
        <v>53</v>
      </c>
      <c r="E4064" s="310">
        <f t="shared" si="820"/>
        <v>0</v>
      </c>
    </row>
    <row r="4065" spans="1:5" ht="15.6" x14ac:dyDescent="0.3">
      <c r="A4065" s="311" t="s">
        <v>417</v>
      </c>
      <c r="B4065" s="312">
        <v>370</v>
      </c>
      <c r="C4065" s="312">
        <v>0</v>
      </c>
      <c r="D4065" s="312">
        <v>400</v>
      </c>
      <c r="E4065" s="310">
        <f t="shared" si="820"/>
        <v>30</v>
      </c>
    </row>
    <row r="4066" spans="1:5" ht="15.6" x14ac:dyDescent="0.3">
      <c r="A4066" s="321" t="s">
        <v>419</v>
      </c>
      <c r="B4066" s="314">
        <v>181</v>
      </c>
      <c r="C4066" s="314">
        <v>0</v>
      </c>
      <c r="D4066" s="314">
        <v>181</v>
      </c>
      <c r="E4066" s="310">
        <f t="shared" si="820"/>
        <v>0</v>
      </c>
    </row>
    <row r="4067" spans="1:5" ht="15.6" x14ac:dyDescent="0.3">
      <c r="A4067" s="321" t="s">
        <v>422</v>
      </c>
      <c r="B4067" s="313">
        <v>75</v>
      </c>
      <c r="C4067" s="313">
        <v>0</v>
      </c>
      <c r="D4067" s="313">
        <v>112</v>
      </c>
      <c r="E4067" s="322">
        <f t="shared" si="820"/>
        <v>37</v>
      </c>
    </row>
    <row r="4068" spans="1:5" ht="15.6" x14ac:dyDescent="0.3">
      <c r="A4068" s="321" t="s">
        <v>423</v>
      </c>
      <c r="B4068" s="313">
        <v>108</v>
      </c>
      <c r="C4068" s="313">
        <v>0</v>
      </c>
      <c r="D4068" s="313">
        <v>144</v>
      </c>
      <c r="E4068" s="322">
        <f t="shared" si="820"/>
        <v>36</v>
      </c>
    </row>
    <row r="4069" spans="1:5" ht="15.6" x14ac:dyDescent="0.3">
      <c r="A4069" s="321" t="s">
        <v>425</v>
      </c>
      <c r="B4069" s="313">
        <v>0</v>
      </c>
      <c r="C4069" s="313">
        <v>0</v>
      </c>
      <c r="D4069" s="313">
        <v>0</v>
      </c>
      <c r="E4069" s="322">
        <f t="shared" si="820"/>
        <v>0</v>
      </c>
    </row>
    <row r="4070" spans="1:5" ht="15.6" x14ac:dyDescent="0.3">
      <c r="A4070" s="323" t="s">
        <v>424</v>
      </c>
      <c r="B4070" s="324">
        <v>460</v>
      </c>
      <c r="C4070" s="324">
        <v>0</v>
      </c>
      <c r="D4070" s="324">
        <v>460</v>
      </c>
      <c r="E4070" s="325">
        <f t="shared" si="820"/>
        <v>0</v>
      </c>
    </row>
    <row r="4071" spans="1:5" ht="15.6" x14ac:dyDescent="0.3">
      <c r="A4071" s="320" t="s">
        <v>418</v>
      </c>
      <c r="B4071" s="317">
        <f t="shared" ref="B4071:E4071" si="821">SUM(B4060:B4070)</f>
        <v>2220</v>
      </c>
      <c r="C4071" s="316">
        <f t="shared" si="821"/>
        <v>175</v>
      </c>
      <c r="D4071" s="317">
        <f t="shared" si="821"/>
        <v>2413</v>
      </c>
      <c r="E4071" s="318">
        <f t="shared" si="821"/>
        <v>368</v>
      </c>
    </row>
    <row r="4073" spans="1:5" ht="15.6" x14ac:dyDescent="0.3">
      <c r="A4073" s="305">
        <v>45116</v>
      </c>
      <c r="B4073" s="306"/>
      <c r="C4073" s="306"/>
      <c r="D4073" s="306"/>
      <c r="E4073" s="306"/>
    </row>
    <row r="4074" spans="1:5" ht="15.6" x14ac:dyDescent="0.3">
      <c r="A4074" s="307" t="s">
        <v>407</v>
      </c>
      <c r="B4074" s="298" t="s">
        <v>408</v>
      </c>
      <c r="C4074" s="298" t="s">
        <v>409</v>
      </c>
      <c r="D4074" s="298" t="s">
        <v>410</v>
      </c>
      <c r="E4074" s="292" t="s">
        <v>421</v>
      </c>
    </row>
    <row r="4075" spans="1:5" ht="15.6" x14ac:dyDescent="0.3">
      <c r="A4075" s="308" t="s">
        <v>412</v>
      </c>
      <c r="B4075" s="309">
        <v>188</v>
      </c>
      <c r="C4075" s="309">
        <v>0</v>
      </c>
      <c r="D4075" s="309">
        <v>188</v>
      </c>
      <c r="E4075" s="310">
        <f t="shared" ref="E4075:E4076" si="822">(C4075+D4075)-B4075</f>
        <v>0</v>
      </c>
    </row>
    <row r="4076" spans="1:5" ht="15.6" x14ac:dyDescent="0.3">
      <c r="A4076" s="308" t="s">
        <v>413</v>
      </c>
      <c r="B4076" s="309">
        <v>488</v>
      </c>
      <c r="C4076" s="309">
        <v>0</v>
      </c>
      <c r="D4076" s="309">
        <v>525</v>
      </c>
      <c r="E4076" s="310">
        <f t="shared" si="822"/>
        <v>37</v>
      </c>
    </row>
    <row r="4077" spans="1:5" ht="15.6" x14ac:dyDescent="0.3">
      <c r="A4077" s="308" t="s">
        <v>414</v>
      </c>
      <c r="B4077" s="309">
        <v>102</v>
      </c>
      <c r="C4077" s="309">
        <v>0</v>
      </c>
      <c r="D4077" s="309">
        <v>102</v>
      </c>
      <c r="E4077" s="310">
        <v>0</v>
      </c>
    </row>
    <row r="4078" spans="1:5" ht="15.6" x14ac:dyDescent="0.3">
      <c r="A4078" s="308" t="s">
        <v>415</v>
      </c>
      <c r="B4078" s="309">
        <v>350</v>
      </c>
      <c r="C4078" s="309">
        <v>309</v>
      </c>
      <c r="D4078" s="309">
        <v>158</v>
      </c>
      <c r="E4078" s="310">
        <f t="shared" ref="E4078:E4085" si="823">(C4078+D4078)-B4078</f>
        <v>117</v>
      </c>
    </row>
    <row r="4079" spans="1:5" ht="15.6" x14ac:dyDescent="0.3">
      <c r="A4079" s="308" t="s">
        <v>416</v>
      </c>
      <c r="B4079" s="309">
        <v>53</v>
      </c>
      <c r="C4079" s="309">
        <v>0</v>
      </c>
      <c r="D4079" s="326">
        <v>53</v>
      </c>
      <c r="E4079" s="310">
        <f t="shared" si="823"/>
        <v>0</v>
      </c>
    </row>
    <row r="4080" spans="1:5" ht="15.6" x14ac:dyDescent="0.3">
      <c r="A4080" s="311" t="s">
        <v>417</v>
      </c>
      <c r="B4080" s="312">
        <v>360</v>
      </c>
      <c r="C4080" s="312">
        <v>0</v>
      </c>
      <c r="D4080" s="312">
        <v>370</v>
      </c>
      <c r="E4080" s="310">
        <f t="shared" si="823"/>
        <v>10</v>
      </c>
    </row>
    <row r="4081" spans="1:5" ht="15.6" x14ac:dyDescent="0.3">
      <c r="A4081" s="321" t="s">
        <v>419</v>
      </c>
      <c r="B4081" s="314">
        <v>131</v>
      </c>
      <c r="C4081" s="314">
        <v>0</v>
      </c>
      <c r="D4081" s="314">
        <v>181</v>
      </c>
      <c r="E4081" s="310">
        <f t="shared" si="823"/>
        <v>50</v>
      </c>
    </row>
    <row r="4082" spans="1:5" ht="15.6" x14ac:dyDescent="0.3">
      <c r="A4082" s="321" t="s">
        <v>422</v>
      </c>
      <c r="B4082" s="313">
        <v>75</v>
      </c>
      <c r="C4082" s="313">
        <v>0</v>
      </c>
      <c r="D4082" s="313">
        <v>75</v>
      </c>
      <c r="E4082" s="322">
        <f t="shared" si="823"/>
        <v>0</v>
      </c>
    </row>
    <row r="4083" spans="1:5" ht="15.6" x14ac:dyDescent="0.3">
      <c r="A4083" s="321" t="s">
        <v>423</v>
      </c>
      <c r="B4083" s="313">
        <v>90</v>
      </c>
      <c r="C4083" s="313">
        <v>0</v>
      </c>
      <c r="D4083" s="313">
        <v>108</v>
      </c>
      <c r="E4083" s="322">
        <f t="shared" si="823"/>
        <v>18</v>
      </c>
    </row>
    <row r="4084" spans="1:5" ht="15.6" x14ac:dyDescent="0.3">
      <c r="A4084" s="321" t="s">
        <v>425</v>
      </c>
      <c r="B4084" s="313">
        <v>0</v>
      </c>
      <c r="C4084" s="313">
        <v>0</v>
      </c>
      <c r="D4084" s="313">
        <v>0</v>
      </c>
      <c r="E4084" s="322">
        <f t="shared" si="823"/>
        <v>0</v>
      </c>
    </row>
    <row r="4085" spans="1:5" ht="15.6" x14ac:dyDescent="0.3">
      <c r="A4085" s="323" t="s">
        <v>424</v>
      </c>
      <c r="B4085" s="324">
        <v>460</v>
      </c>
      <c r="C4085" s="324">
        <v>0</v>
      </c>
      <c r="D4085" s="324">
        <v>460</v>
      </c>
      <c r="E4085" s="325">
        <f t="shared" si="823"/>
        <v>0</v>
      </c>
    </row>
    <row r="4086" spans="1:5" ht="15.6" x14ac:dyDescent="0.3">
      <c r="A4086" s="320" t="s">
        <v>418</v>
      </c>
      <c r="B4086" s="317">
        <f t="shared" ref="B4086:E4086" si="824">SUM(B4075:B4085)</f>
        <v>2297</v>
      </c>
      <c r="C4086" s="316">
        <f t="shared" si="824"/>
        <v>309</v>
      </c>
      <c r="D4086" s="317">
        <f t="shared" si="824"/>
        <v>2220</v>
      </c>
      <c r="E4086" s="318">
        <f t="shared" si="824"/>
        <v>232</v>
      </c>
    </row>
    <row r="4088" spans="1:5" ht="15.6" x14ac:dyDescent="0.3">
      <c r="A4088" s="305">
        <v>45117</v>
      </c>
      <c r="B4088" s="306"/>
      <c r="C4088" s="306"/>
      <c r="D4088" s="306"/>
      <c r="E4088" s="306"/>
    </row>
    <row r="4089" spans="1:5" ht="15.6" x14ac:dyDescent="0.3">
      <c r="A4089" s="307" t="s">
        <v>407</v>
      </c>
      <c r="B4089" s="298" t="s">
        <v>408</v>
      </c>
      <c r="C4089" s="298" t="s">
        <v>409</v>
      </c>
      <c r="D4089" s="298" t="s">
        <v>410</v>
      </c>
      <c r="E4089" s="292" t="s">
        <v>421</v>
      </c>
    </row>
    <row r="4090" spans="1:5" ht="15.6" x14ac:dyDescent="0.3">
      <c r="A4090" s="308" t="s">
        <v>412</v>
      </c>
      <c r="B4090" s="309">
        <v>188</v>
      </c>
      <c r="C4090" s="309">
        <v>0</v>
      </c>
      <c r="D4090" s="309">
        <v>188</v>
      </c>
      <c r="E4090" s="310">
        <f t="shared" ref="E4090:E4091" si="825">(C4090+D4090)-B4090</f>
        <v>0</v>
      </c>
    </row>
    <row r="4091" spans="1:5" ht="15.6" x14ac:dyDescent="0.3">
      <c r="A4091" s="308" t="s">
        <v>413</v>
      </c>
      <c r="B4091" s="309">
        <v>488</v>
      </c>
      <c r="C4091" s="309">
        <v>0</v>
      </c>
      <c r="D4091" s="309">
        <v>488</v>
      </c>
      <c r="E4091" s="310">
        <f t="shared" si="825"/>
        <v>0</v>
      </c>
    </row>
    <row r="4092" spans="1:5" ht="15.6" x14ac:dyDescent="0.3">
      <c r="A4092" s="308" t="s">
        <v>414</v>
      </c>
      <c r="B4092" s="309">
        <v>102</v>
      </c>
      <c r="C4092" s="309">
        <v>0</v>
      </c>
      <c r="D4092" s="309">
        <v>102</v>
      </c>
      <c r="E4092" s="310">
        <v>0</v>
      </c>
    </row>
    <row r="4093" spans="1:5" ht="15.6" x14ac:dyDescent="0.3">
      <c r="A4093" s="308" t="s">
        <v>415</v>
      </c>
      <c r="B4093" s="309">
        <v>158</v>
      </c>
      <c r="C4093" s="309">
        <v>50</v>
      </c>
      <c r="D4093" s="309">
        <v>350</v>
      </c>
      <c r="E4093" s="310">
        <f t="shared" ref="E4093:E4100" si="826">(C4093+D4093)-B4093</f>
        <v>242</v>
      </c>
    </row>
    <row r="4094" spans="1:5" ht="15.6" x14ac:dyDescent="0.3">
      <c r="A4094" s="308" t="s">
        <v>416</v>
      </c>
      <c r="B4094" s="309">
        <v>45</v>
      </c>
      <c r="C4094" s="309">
        <v>0</v>
      </c>
      <c r="D4094" s="326">
        <v>53</v>
      </c>
      <c r="E4094" s="310">
        <f t="shared" si="826"/>
        <v>8</v>
      </c>
    </row>
    <row r="4095" spans="1:5" ht="15.6" x14ac:dyDescent="0.3">
      <c r="A4095" s="311" t="s">
        <v>417</v>
      </c>
      <c r="B4095" s="312">
        <v>360</v>
      </c>
      <c r="C4095" s="312">
        <v>0</v>
      </c>
      <c r="D4095" s="312">
        <v>360</v>
      </c>
      <c r="E4095" s="310">
        <f t="shared" si="826"/>
        <v>0</v>
      </c>
    </row>
    <row r="4096" spans="1:5" ht="15.6" x14ac:dyDescent="0.3">
      <c r="A4096" s="321" t="s">
        <v>419</v>
      </c>
      <c r="B4096" s="314">
        <v>131</v>
      </c>
      <c r="C4096" s="314">
        <v>0</v>
      </c>
      <c r="D4096" s="314">
        <v>131</v>
      </c>
      <c r="E4096" s="310">
        <f t="shared" si="826"/>
        <v>0</v>
      </c>
    </row>
    <row r="4097" spans="1:5" ht="15.6" x14ac:dyDescent="0.3">
      <c r="A4097" s="321" t="s">
        <v>422</v>
      </c>
      <c r="B4097" s="313">
        <v>528</v>
      </c>
      <c r="C4097" s="313">
        <v>460</v>
      </c>
      <c r="D4097" s="313">
        <v>75</v>
      </c>
      <c r="E4097" s="322">
        <f t="shared" si="826"/>
        <v>7</v>
      </c>
    </row>
    <row r="4098" spans="1:5" ht="15.6" x14ac:dyDescent="0.3">
      <c r="A4098" s="321" t="s">
        <v>423</v>
      </c>
      <c r="B4098" s="313">
        <v>54</v>
      </c>
      <c r="C4098" s="313">
        <v>0</v>
      </c>
      <c r="D4098" s="313">
        <v>90</v>
      </c>
      <c r="E4098" s="322">
        <f t="shared" si="826"/>
        <v>36</v>
      </c>
    </row>
    <row r="4099" spans="1:5" ht="15.6" x14ac:dyDescent="0.3">
      <c r="A4099" s="321" t="s">
        <v>425</v>
      </c>
      <c r="B4099" s="313">
        <v>0</v>
      </c>
      <c r="C4099" s="313">
        <v>0</v>
      </c>
      <c r="D4099" s="313">
        <v>0</v>
      </c>
      <c r="E4099" s="322">
        <f t="shared" si="826"/>
        <v>0</v>
      </c>
    </row>
    <row r="4100" spans="1:5" ht="15.6" x14ac:dyDescent="0.3">
      <c r="A4100" s="323" t="s">
        <v>424</v>
      </c>
      <c r="B4100" s="324">
        <v>417</v>
      </c>
      <c r="C4100" s="324">
        <v>0</v>
      </c>
      <c r="D4100" s="324">
        <v>460</v>
      </c>
      <c r="E4100" s="325">
        <f t="shared" si="826"/>
        <v>43</v>
      </c>
    </row>
    <row r="4101" spans="1:5" ht="15.6" x14ac:dyDescent="0.3">
      <c r="A4101" s="320" t="s">
        <v>418</v>
      </c>
      <c r="B4101" s="317">
        <f t="shared" ref="B4101:E4101" si="827">SUM(B4090:B4100)</f>
        <v>2471</v>
      </c>
      <c r="C4101" s="316">
        <f t="shared" si="827"/>
        <v>510</v>
      </c>
      <c r="D4101" s="317">
        <f t="shared" si="827"/>
        <v>2297</v>
      </c>
      <c r="E4101" s="318">
        <f t="shared" si="827"/>
        <v>336</v>
      </c>
    </row>
    <row r="4103" spans="1:5" ht="15.6" x14ac:dyDescent="0.3">
      <c r="A4103" s="305">
        <v>45118</v>
      </c>
      <c r="B4103" s="306"/>
      <c r="C4103" s="306"/>
      <c r="D4103" s="306"/>
      <c r="E4103" s="306"/>
    </row>
    <row r="4104" spans="1:5" ht="15.6" x14ac:dyDescent="0.3">
      <c r="A4104" s="307" t="s">
        <v>407</v>
      </c>
      <c r="B4104" s="298" t="s">
        <v>408</v>
      </c>
      <c r="C4104" s="298" t="s">
        <v>409</v>
      </c>
      <c r="D4104" s="298" t="s">
        <v>410</v>
      </c>
      <c r="E4104" s="292" t="s">
        <v>421</v>
      </c>
    </row>
    <row r="4105" spans="1:5" ht="15.6" x14ac:dyDescent="0.3">
      <c r="A4105" s="308" t="s">
        <v>412</v>
      </c>
      <c r="B4105" s="309">
        <v>188</v>
      </c>
      <c r="C4105" s="309">
        <v>0</v>
      </c>
      <c r="D4105" s="309">
        <v>188</v>
      </c>
      <c r="E4105" s="310">
        <f t="shared" ref="E4105:E4106" si="828">(C4105+D4105)-B4105</f>
        <v>0</v>
      </c>
    </row>
    <row r="4106" spans="1:5" ht="15.6" x14ac:dyDescent="0.3">
      <c r="A4106" s="308" t="s">
        <v>413</v>
      </c>
      <c r="B4106" s="309">
        <v>488</v>
      </c>
      <c r="C4106" s="309">
        <v>0</v>
      </c>
      <c r="D4106" s="309">
        <v>488</v>
      </c>
      <c r="E4106" s="310">
        <f t="shared" si="828"/>
        <v>0</v>
      </c>
    </row>
    <row r="4107" spans="1:5" ht="15.6" x14ac:dyDescent="0.3">
      <c r="A4107" s="308" t="s">
        <v>414</v>
      </c>
      <c r="B4107" s="309">
        <v>102</v>
      </c>
      <c r="C4107" s="309">
        <v>0</v>
      </c>
      <c r="D4107" s="309">
        <v>102</v>
      </c>
      <c r="E4107" s="310">
        <v>0</v>
      </c>
    </row>
    <row r="4108" spans="1:5" ht="15.6" x14ac:dyDescent="0.3">
      <c r="A4108" s="308" t="s">
        <v>415</v>
      </c>
      <c r="B4108" s="309">
        <v>84</v>
      </c>
      <c r="C4108" s="309">
        <v>200</v>
      </c>
      <c r="D4108" s="309">
        <v>158</v>
      </c>
      <c r="E4108" s="310">
        <f t="shared" ref="E4108:E4115" si="829">(C4108+D4108)-B4108</f>
        <v>274</v>
      </c>
    </row>
    <row r="4109" spans="1:5" ht="15.6" x14ac:dyDescent="0.3">
      <c r="A4109" s="308" t="s">
        <v>416</v>
      </c>
      <c r="B4109" s="309">
        <v>127</v>
      </c>
      <c r="C4109" s="309">
        <v>90</v>
      </c>
      <c r="D4109" s="326">
        <v>45</v>
      </c>
      <c r="E4109" s="310">
        <f t="shared" si="829"/>
        <v>8</v>
      </c>
    </row>
    <row r="4110" spans="1:5" ht="15.6" x14ac:dyDescent="0.3">
      <c r="A4110" s="311" t="s">
        <v>417</v>
      </c>
      <c r="B4110" s="312">
        <v>360</v>
      </c>
      <c r="C4110" s="312">
        <v>0</v>
      </c>
      <c r="D4110" s="312">
        <v>360</v>
      </c>
      <c r="E4110" s="310">
        <f t="shared" si="829"/>
        <v>0</v>
      </c>
    </row>
    <row r="4111" spans="1:5" ht="15.6" x14ac:dyDescent="0.3">
      <c r="A4111" s="321" t="s">
        <v>419</v>
      </c>
      <c r="B4111" s="314">
        <v>131</v>
      </c>
      <c r="C4111" s="314">
        <v>0</v>
      </c>
      <c r="D4111" s="314">
        <v>131</v>
      </c>
      <c r="E4111" s="310">
        <f t="shared" si="829"/>
        <v>0</v>
      </c>
    </row>
    <row r="4112" spans="1:5" ht="15.6" x14ac:dyDescent="0.3">
      <c r="A4112" s="321" t="s">
        <v>422</v>
      </c>
      <c r="B4112" s="313">
        <v>528</v>
      </c>
      <c r="C4112" s="313">
        <v>0</v>
      </c>
      <c r="D4112" s="313">
        <v>528</v>
      </c>
      <c r="E4112" s="322">
        <f t="shared" si="829"/>
        <v>0</v>
      </c>
    </row>
    <row r="4113" spans="1:5" ht="15.6" x14ac:dyDescent="0.3">
      <c r="A4113" s="321" t="s">
        <v>423</v>
      </c>
      <c r="B4113" s="313">
        <v>589</v>
      </c>
      <c r="C4113" s="313">
        <v>500</v>
      </c>
      <c r="D4113" s="313">
        <v>54</v>
      </c>
      <c r="E4113" s="322">
        <f t="shared" si="829"/>
        <v>-35</v>
      </c>
    </row>
    <row r="4114" spans="1:5" ht="15.6" x14ac:dyDescent="0.3">
      <c r="A4114" s="321" t="s">
        <v>425</v>
      </c>
      <c r="B4114" s="313">
        <v>0</v>
      </c>
      <c r="C4114" s="313">
        <v>0</v>
      </c>
      <c r="D4114" s="313">
        <v>0</v>
      </c>
      <c r="E4114" s="322">
        <f t="shared" si="829"/>
        <v>0</v>
      </c>
    </row>
    <row r="4115" spans="1:5" ht="15.6" x14ac:dyDescent="0.3">
      <c r="A4115" s="323" t="s">
        <v>424</v>
      </c>
      <c r="B4115" s="324">
        <v>403</v>
      </c>
      <c r="C4115" s="324">
        <v>0</v>
      </c>
      <c r="D4115" s="324">
        <v>417</v>
      </c>
      <c r="E4115" s="325">
        <f t="shared" si="829"/>
        <v>14</v>
      </c>
    </row>
    <row r="4116" spans="1:5" ht="15.6" x14ac:dyDescent="0.3">
      <c r="A4116" s="320" t="s">
        <v>418</v>
      </c>
      <c r="B4116" s="317">
        <f t="shared" ref="B4116:E4116" si="830">SUM(B4105:B4115)</f>
        <v>3000</v>
      </c>
      <c r="C4116" s="316">
        <f t="shared" si="830"/>
        <v>790</v>
      </c>
      <c r="D4116" s="317">
        <f t="shared" si="830"/>
        <v>2471</v>
      </c>
      <c r="E4116" s="318">
        <f t="shared" si="830"/>
        <v>261</v>
      </c>
    </row>
    <row r="4118" spans="1:5" ht="15.6" x14ac:dyDescent="0.3">
      <c r="A4118" s="305">
        <v>45119</v>
      </c>
      <c r="B4118" s="306"/>
      <c r="C4118" s="306"/>
      <c r="D4118" s="306"/>
      <c r="E4118" s="306"/>
    </row>
    <row r="4119" spans="1:5" ht="15.6" x14ac:dyDescent="0.3">
      <c r="A4119" s="307" t="s">
        <v>407</v>
      </c>
      <c r="B4119" s="298" t="s">
        <v>408</v>
      </c>
      <c r="C4119" s="298" t="s">
        <v>409</v>
      </c>
      <c r="D4119" s="298" t="s">
        <v>410</v>
      </c>
      <c r="E4119" s="292" t="s">
        <v>421</v>
      </c>
    </row>
    <row r="4120" spans="1:5" ht="15.6" x14ac:dyDescent="0.3">
      <c r="A4120" s="308" t="s">
        <v>412</v>
      </c>
      <c r="B4120" s="309">
        <v>188</v>
      </c>
      <c r="C4120" s="309">
        <v>0</v>
      </c>
      <c r="D4120" s="309">
        <v>188</v>
      </c>
      <c r="E4120" s="310">
        <f t="shared" ref="E4120:E4121" si="831">(C4120+D4120)-B4120</f>
        <v>0</v>
      </c>
    </row>
    <row r="4121" spans="1:5" ht="15.6" x14ac:dyDescent="0.3">
      <c r="A4121" s="308" t="s">
        <v>413</v>
      </c>
      <c r="B4121" s="309">
        <v>488</v>
      </c>
      <c r="C4121" s="309">
        <v>0</v>
      </c>
      <c r="D4121" s="309">
        <v>488</v>
      </c>
      <c r="E4121" s="310">
        <f t="shared" si="831"/>
        <v>0</v>
      </c>
    </row>
    <row r="4122" spans="1:5" ht="15.6" x14ac:dyDescent="0.3">
      <c r="A4122" s="308" t="s">
        <v>414</v>
      </c>
      <c r="B4122" s="309">
        <v>102</v>
      </c>
      <c r="C4122" s="309">
        <v>0</v>
      </c>
      <c r="D4122" s="309">
        <v>102</v>
      </c>
      <c r="E4122" s="310">
        <v>0</v>
      </c>
    </row>
    <row r="4123" spans="1:5" ht="15.6" x14ac:dyDescent="0.3">
      <c r="A4123" s="308" t="s">
        <v>415</v>
      </c>
      <c r="B4123" s="309">
        <v>186</v>
      </c>
      <c r="C4123" s="309">
        <v>230</v>
      </c>
      <c r="D4123" s="309">
        <v>84</v>
      </c>
      <c r="E4123" s="310">
        <f t="shared" ref="E4123:E4130" si="832">(C4123+D4123)-B4123</f>
        <v>128</v>
      </c>
    </row>
    <row r="4124" spans="1:5" ht="15.6" x14ac:dyDescent="0.3">
      <c r="A4124" s="308" t="s">
        <v>416</v>
      </c>
      <c r="B4124" s="309">
        <v>127</v>
      </c>
      <c r="C4124" s="309">
        <v>0</v>
      </c>
      <c r="D4124" s="326">
        <v>127</v>
      </c>
      <c r="E4124" s="310">
        <f t="shared" si="832"/>
        <v>0</v>
      </c>
    </row>
    <row r="4125" spans="1:5" ht="15.6" x14ac:dyDescent="0.3">
      <c r="A4125" s="311" t="s">
        <v>417</v>
      </c>
      <c r="B4125" s="312">
        <v>360</v>
      </c>
      <c r="C4125" s="312">
        <v>0</v>
      </c>
      <c r="D4125" s="312">
        <v>360</v>
      </c>
      <c r="E4125" s="310">
        <f t="shared" si="832"/>
        <v>0</v>
      </c>
    </row>
    <row r="4126" spans="1:5" ht="15.6" x14ac:dyDescent="0.3">
      <c r="A4126" s="321" t="s">
        <v>419</v>
      </c>
      <c r="B4126" s="314">
        <v>131</v>
      </c>
      <c r="C4126" s="314">
        <v>0</v>
      </c>
      <c r="D4126" s="314">
        <v>131</v>
      </c>
      <c r="E4126" s="310">
        <f t="shared" si="832"/>
        <v>0</v>
      </c>
    </row>
    <row r="4127" spans="1:5" ht="15.6" x14ac:dyDescent="0.3">
      <c r="A4127" s="321" t="s">
        <v>422</v>
      </c>
      <c r="B4127" s="313">
        <v>528</v>
      </c>
      <c r="C4127" s="313">
        <v>0</v>
      </c>
      <c r="D4127" s="313">
        <v>528</v>
      </c>
      <c r="E4127" s="322">
        <f t="shared" si="832"/>
        <v>0</v>
      </c>
    </row>
    <row r="4128" spans="1:5" ht="15.6" x14ac:dyDescent="0.3">
      <c r="A4128" s="321" t="s">
        <v>423</v>
      </c>
      <c r="B4128" s="313">
        <v>589</v>
      </c>
      <c r="C4128" s="313">
        <v>0</v>
      </c>
      <c r="D4128" s="313">
        <v>589</v>
      </c>
      <c r="E4128" s="322">
        <f t="shared" si="832"/>
        <v>0</v>
      </c>
    </row>
    <row r="4129" spans="1:5" ht="15.6" x14ac:dyDescent="0.3">
      <c r="A4129" s="321" t="s">
        <v>425</v>
      </c>
      <c r="B4129" s="313">
        <v>0</v>
      </c>
      <c r="C4129" s="313">
        <v>0</v>
      </c>
      <c r="D4129" s="313">
        <v>0</v>
      </c>
      <c r="E4129" s="322">
        <f t="shared" si="832"/>
        <v>0</v>
      </c>
    </row>
    <row r="4130" spans="1:5" ht="15.6" x14ac:dyDescent="0.3">
      <c r="A4130" s="323" t="s">
        <v>424</v>
      </c>
      <c r="B4130" s="324">
        <v>403</v>
      </c>
      <c r="C4130" s="324">
        <v>0</v>
      </c>
      <c r="D4130" s="324">
        <v>403</v>
      </c>
      <c r="E4130" s="325">
        <f t="shared" si="832"/>
        <v>0</v>
      </c>
    </row>
    <row r="4131" spans="1:5" ht="15.6" x14ac:dyDescent="0.3">
      <c r="A4131" s="320" t="s">
        <v>418</v>
      </c>
      <c r="B4131" s="317">
        <f t="shared" ref="B4131:E4131" si="833">SUM(B4120:B4130)</f>
        <v>3102</v>
      </c>
      <c r="C4131" s="316">
        <f t="shared" si="833"/>
        <v>230</v>
      </c>
      <c r="D4131" s="317">
        <f t="shared" si="833"/>
        <v>3000</v>
      </c>
      <c r="E4131" s="318">
        <f t="shared" si="833"/>
        <v>128</v>
      </c>
    </row>
    <row r="4133" spans="1:5" ht="15.6" x14ac:dyDescent="0.3">
      <c r="A4133" s="305">
        <v>45120</v>
      </c>
      <c r="B4133" s="306"/>
      <c r="C4133" s="306"/>
      <c r="D4133" s="306"/>
      <c r="E4133" s="306"/>
    </row>
    <row r="4134" spans="1:5" ht="15.6" x14ac:dyDescent="0.3">
      <c r="A4134" s="307" t="s">
        <v>407</v>
      </c>
      <c r="B4134" s="298" t="s">
        <v>408</v>
      </c>
      <c r="C4134" s="298" t="s">
        <v>409</v>
      </c>
      <c r="D4134" s="298" t="s">
        <v>410</v>
      </c>
      <c r="E4134" s="292" t="s">
        <v>421</v>
      </c>
    </row>
    <row r="4135" spans="1:5" ht="15.6" x14ac:dyDescent="0.3">
      <c r="A4135" s="308" t="s">
        <v>412</v>
      </c>
      <c r="B4135" s="309">
        <v>150</v>
      </c>
      <c r="C4135" s="309">
        <v>0</v>
      </c>
      <c r="D4135" s="309">
        <v>188</v>
      </c>
      <c r="E4135" s="310">
        <f t="shared" ref="E4135:E4136" si="834">(C4135+D4135)-B4135</f>
        <v>38</v>
      </c>
    </row>
    <row r="4136" spans="1:5" ht="15.6" x14ac:dyDescent="0.3">
      <c r="A4136" s="308" t="s">
        <v>413</v>
      </c>
      <c r="B4136" s="309">
        <v>300</v>
      </c>
      <c r="C4136" s="309">
        <v>0</v>
      </c>
      <c r="D4136" s="309">
        <v>488</v>
      </c>
      <c r="E4136" s="310">
        <f t="shared" si="834"/>
        <v>188</v>
      </c>
    </row>
    <row r="4137" spans="1:5" ht="15.6" x14ac:dyDescent="0.3">
      <c r="A4137" s="308" t="s">
        <v>414</v>
      </c>
      <c r="B4137" s="309">
        <v>102</v>
      </c>
      <c r="C4137" s="309">
        <v>0</v>
      </c>
      <c r="D4137" s="309">
        <v>102</v>
      </c>
      <c r="E4137" s="310">
        <v>0</v>
      </c>
    </row>
    <row r="4138" spans="1:5" ht="15.6" x14ac:dyDescent="0.3">
      <c r="A4138" s="308" t="s">
        <v>415</v>
      </c>
      <c r="B4138" s="309">
        <v>259</v>
      </c>
      <c r="C4138" s="309">
        <v>175</v>
      </c>
      <c r="D4138" s="309">
        <v>186</v>
      </c>
      <c r="E4138" s="310">
        <f t="shared" ref="E4138:E4145" si="835">(C4138+D4138)-B4138</f>
        <v>102</v>
      </c>
    </row>
    <row r="4139" spans="1:5" ht="15.6" x14ac:dyDescent="0.3">
      <c r="A4139" s="308" t="s">
        <v>416</v>
      </c>
      <c r="B4139" s="309">
        <v>127</v>
      </c>
      <c r="C4139" s="309">
        <v>0</v>
      </c>
      <c r="D4139" s="326">
        <v>127</v>
      </c>
      <c r="E4139" s="310">
        <f t="shared" si="835"/>
        <v>0</v>
      </c>
    </row>
    <row r="4140" spans="1:5" ht="15.6" x14ac:dyDescent="0.3">
      <c r="A4140" s="311" t="s">
        <v>417</v>
      </c>
      <c r="B4140" s="312">
        <v>360</v>
      </c>
      <c r="C4140" s="312">
        <v>0</v>
      </c>
      <c r="D4140" s="312">
        <v>360</v>
      </c>
      <c r="E4140" s="310">
        <f t="shared" si="835"/>
        <v>0</v>
      </c>
    </row>
    <row r="4141" spans="1:5" ht="15.6" x14ac:dyDescent="0.3">
      <c r="A4141" s="321" t="s">
        <v>419</v>
      </c>
      <c r="B4141" s="314">
        <v>131</v>
      </c>
      <c r="C4141" s="314">
        <v>0</v>
      </c>
      <c r="D4141" s="314">
        <v>131</v>
      </c>
      <c r="E4141" s="310">
        <f t="shared" si="835"/>
        <v>0</v>
      </c>
    </row>
    <row r="4142" spans="1:5" ht="15.6" x14ac:dyDescent="0.3">
      <c r="A4142" s="321" t="s">
        <v>422</v>
      </c>
      <c r="B4142" s="313">
        <v>505</v>
      </c>
      <c r="C4142" s="313">
        <v>0</v>
      </c>
      <c r="D4142" s="313">
        <v>528</v>
      </c>
      <c r="E4142" s="322">
        <f t="shared" si="835"/>
        <v>23</v>
      </c>
    </row>
    <row r="4143" spans="1:5" ht="15.6" x14ac:dyDescent="0.3">
      <c r="A4143" s="321" t="s">
        <v>423</v>
      </c>
      <c r="B4143" s="313">
        <v>589</v>
      </c>
      <c r="C4143" s="313">
        <v>0</v>
      </c>
      <c r="D4143" s="313">
        <v>589</v>
      </c>
      <c r="E4143" s="322">
        <f t="shared" si="835"/>
        <v>0</v>
      </c>
    </row>
    <row r="4144" spans="1:5" ht="15.6" x14ac:dyDescent="0.3">
      <c r="A4144" s="321" t="s">
        <v>425</v>
      </c>
      <c r="B4144" s="313">
        <v>0</v>
      </c>
      <c r="C4144" s="313">
        <v>0</v>
      </c>
      <c r="D4144" s="313">
        <v>0</v>
      </c>
      <c r="E4144" s="322">
        <f t="shared" si="835"/>
        <v>0</v>
      </c>
    </row>
    <row r="4145" spans="1:5" ht="15.6" x14ac:dyDescent="0.3">
      <c r="A4145" s="323" t="s">
        <v>424</v>
      </c>
      <c r="B4145" s="324">
        <v>403</v>
      </c>
      <c r="C4145" s="324">
        <v>0</v>
      </c>
      <c r="D4145" s="324">
        <v>403</v>
      </c>
      <c r="E4145" s="325">
        <f t="shared" si="835"/>
        <v>0</v>
      </c>
    </row>
    <row r="4146" spans="1:5" ht="15.6" x14ac:dyDescent="0.3">
      <c r="A4146" s="320" t="s">
        <v>418</v>
      </c>
      <c r="B4146" s="317">
        <f t="shared" ref="B4146:E4146" si="836">SUM(B4135:B4145)</f>
        <v>2926</v>
      </c>
      <c r="C4146" s="316">
        <f t="shared" si="836"/>
        <v>175</v>
      </c>
      <c r="D4146" s="317">
        <f t="shared" si="836"/>
        <v>3102</v>
      </c>
      <c r="E4146" s="318">
        <f t="shared" si="836"/>
        <v>351</v>
      </c>
    </row>
    <row r="4148" spans="1:5" ht="15.6" x14ac:dyDescent="0.3">
      <c r="A4148" s="305">
        <v>45121</v>
      </c>
      <c r="B4148" s="306"/>
      <c r="C4148" s="306"/>
      <c r="D4148" s="306"/>
      <c r="E4148" s="306"/>
    </row>
    <row r="4149" spans="1:5" ht="15.6" x14ac:dyDescent="0.3">
      <c r="A4149" s="307" t="s">
        <v>407</v>
      </c>
      <c r="B4149" s="298" t="s">
        <v>408</v>
      </c>
      <c r="C4149" s="298" t="s">
        <v>409</v>
      </c>
      <c r="D4149" s="298" t="s">
        <v>410</v>
      </c>
      <c r="E4149" s="292" t="s">
        <v>421</v>
      </c>
    </row>
    <row r="4150" spans="1:5" ht="15.6" x14ac:dyDescent="0.3">
      <c r="A4150" s="308" t="s">
        <v>412</v>
      </c>
      <c r="B4150" s="309">
        <v>150</v>
      </c>
      <c r="C4150" s="309">
        <v>138</v>
      </c>
      <c r="D4150" s="309">
        <v>150</v>
      </c>
      <c r="E4150" s="310">
        <f t="shared" ref="E4150:E4151" si="837">(C4150+D4150)-B4150</f>
        <v>138</v>
      </c>
    </row>
    <row r="4151" spans="1:5" ht="15.6" x14ac:dyDescent="0.3">
      <c r="A4151" s="308" t="s">
        <v>413</v>
      </c>
      <c r="B4151" s="309">
        <v>300</v>
      </c>
      <c r="C4151" s="309">
        <v>0</v>
      </c>
      <c r="D4151" s="309">
        <v>300</v>
      </c>
      <c r="E4151" s="310">
        <f t="shared" si="837"/>
        <v>0</v>
      </c>
    </row>
    <row r="4152" spans="1:5" ht="15.6" x14ac:dyDescent="0.3">
      <c r="A4152" s="308" t="s">
        <v>414</v>
      </c>
      <c r="B4152" s="309">
        <v>102</v>
      </c>
      <c r="C4152" s="309">
        <v>0</v>
      </c>
      <c r="D4152" s="309">
        <v>102</v>
      </c>
      <c r="E4152" s="310">
        <v>0</v>
      </c>
    </row>
    <row r="4153" spans="1:5" ht="15.6" x14ac:dyDescent="0.3">
      <c r="A4153" s="308" t="s">
        <v>415</v>
      </c>
      <c r="B4153" s="309">
        <v>259</v>
      </c>
      <c r="C4153" s="309">
        <v>50</v>
      </c>
      <c r="D4153" s="309">
        <v>259</v>
      </c>
      <c r="E4153" s="310">
        <f t="shared" ref="E4153:E4160" si="838">(C4153+D4153)-B4153</f>
        <v>50</v>
      </c>
    </row>
    <row r="4154" spans="1:5" ht="15.6" x14ac:dyDescent="0.3">
      <c r="A4154" s="308" t="s">
        <v>416</v>
      </c>
      <c r="B4154" s="309">
        <v>127</v>
      </c>
      <c r="C4154" s="309">
        <v>0</v>
      </c>
      <c r="D4154" s="326">
        <v>127</v>
      </c>
      <c r="E4154" s="310">
        <f t="shared" si="838"/>
        <v>0</v>
      </c>
    </row>
    <row r="4155" spans="1:5" ht="15.6" x14ac:dyDescent="0.3">
      <c r="A4155" s="311" t="s">
        <v>417</v>
      </c>
      <c r="B4155" s="312">
        <v>300</v>
      </c>
      <c r="C4155" s="312">
        <v>0</v>
      </c>
      <c r="D4155" s="312">
        <v>360</v>
      </c>
      <c r="E4155" s="310">
        <f t="shared" si="838"/>
        <v>60</v>
      </c>
    </row>
    <row r="4156" spans="1:5" ht="15.6" x14ac:dyDescent="0.3">
      <c r="A4156" s="321" t="s">
        <v>419</v>
      </c>
      <c r="B4156" s="314">
        <v>131</v>
      </c>
      <c r="C4156" s="314">
        <v>0</v>
      </c>
      <c r="D4156" s="314">
        <v>131</v>
      </c>
      <c r="E4156" s="310">
        <f t="shared" si="838"/>
        <v>0</v>
      </c>
    </row>
    <row r="4157" spans="1:5" ht="15.6" x14ac:dyDescent="0.3">
      <c r="A4157" s="321" t="s">
        <v>422</v>
      </c>
      <c r="B4157" s="313">
        <v>505</v>
      </c>
      <c r="C4157" s="313">
        <v>0</v>
      </c>
      <c r="D4157" s="313">
        <v>505</v>
      </c>
      <c r="E4157" s="322">
        <f t="shared" si="838"/>
        <v>0</v>
      </c>
    </row>
    <row r="4158" spans="1:5" ht="15.6" x14ac:dyDescent="0.3">
      <c r="A4158" s="321" t="s">
        <v>423</v>
      </c>
      <c r="B4158" s="313">
        <v>589</v>
      </c>
      <c r="C4158" s="313">
        <v>0</v>
      </c>
      <c r="D4158" s="313">
        <v>589</v>
      </c>
      <c r="E4158" s="322">
        <f t="shared" si="838"/>
        <v>0</v>
      </c>
    </row>
    <row r="4159" spans="1:5" ht="15.6" x14ac:dyDescent="0.3">
      <c r="A4159" s="321" t="s">
        <v>425</v>
      </c>
      <c r="B4159" s="313">
        <v>0</v>
      </c>
      <c r="C4159" s="313">
        <v>0</v>
      </c>
      <c r="D4159" s="313">
        <v>0</v>
      </c>
      <c r="E4159" s="322">
        <f t="shared" si="838"/>
        <v>0</v>
      </c>
    </row>
    <row r="4160" spans="1:5" ht="15.6" x14ac:dyDescent="0.3">
      <c r="A4160" s="323" t="s">
        <v>424</v>
      </c>
      <c r="B4160" s="324">
        <v>403</v>
      </c>
      <c r="C4160" s="324">
        <v>0</v>
      </c>
      <c r="D4160" s="324">
        <v>403</v>
      </c>
      <c r="E4160" s="325">
        <f t="shared" si="838"/>
        <v>0</v>
      </c>
    </row>
    <row r="4161" spans="1:5" ht="15.6" x14ac:dyDescent="0.3">
      <c r="A4161" s="320" t="s">
        <v>418</v>
      </c>
      <c r="B4161" s="317">
        <f t="shared" ref="B4161:E4161" si="839">SUM(B4150:B4160)</f>
        <v>2866</v>
      </c>
      <c r="C4161" s="316">
        <f t="shared" si="839"/>
        <v>188</v>
      </c>
      <c r="D4161" s="317">
        <f t="shared" si="839"/>
        <v>2926</v>
      </c>
      <c r="E4161" s="318">
        <f t="shared" si="839"/>
        <v>248</v>
      </c>
    </row>
    <row r="4163" spans="1:5" ht="15.6" x14ac:dyDescent="0.3">
      <c r="A4163" s="305">
        <v>45122</v>
      </c>
      <c r="B4163" s="306"/>
      <c r="C4163" s="306"/>
      <c r="D4163" s="306"/>
      <c r="E4163" s="306"/>
    </row>
    <row r="4164" spans="1:5" ht="15.6" x14ac:dyDescent="0.3">
      <c r="A4164" s="307" t="s">
        <v>407</v>
      </c>
      <c r="B4164" s="298" t="s">
        <v>408</v>
      </c>
      <c r="C4164" s="298" t="s">
        <v>409</v>
      </c>
      <c r="D4164" s="298" t="s">
        <v>410</v>
      </c>
      <c r="E4164" s="292" t="s">
        <v>421</v>
      </c>
    </row>
    <row r="4165" spans="1:5" ht="15.6" x14ac:dyDescent="0.3">
      <c r="A4165" s="308" t="s">
        <v>412</v>
      </c>
      <c r="B4165" s="309">
        <v>113</v>
      </c>
      <c r="C4165" s="309">
        <v>0</v>
      </c>
      <c r="D4165" s="309">
        <v>150</v>
      </c>
      <c r="E4165" s="310">
        <f t="shared" ref="E4165:E4166" si="840">(C4165+D4165)-B4165</f>
        <v>37</v>
      </c>
    </row>
    <row r="4166" spans="1:5" ht="15.6" x14ac:dyDescent="0.3">
      <c r="A4166" s="308" t="s">
        <v>413</v>
      </c>
      <c r="B4166" s="309">
        <v>244</v>
      </c>
      <c r="C4166" s="309">
        <v>0</v>
      </c>
      <c r="D4166" s="309">
        <v>300</v>
      </c>
      <c r="E4166" s="310">
        <f t="shared" si="840"/>
        <v>56</v>
      </c>
    </row>
    <row r="4167" spans="1:5" ht="15.6" x14ac:dyDescent="0.3">
      <c r="A4167" s="308" t="s">
        <v>414</v>
      </c>
      <c r="B4167" s="309">
        <v>102</v>
      </c>
      <c r="C4167" s="309">
        <v>0</v>
      </c>
      <c r="D4167" s="309">
        <v>102</v>
      </c>
      <c r="E4167" s="310">
        <v>0</v>
      </c>
    </row>
    <row r="4168" spans="1:5" ht="15.6" x14ac:dyDescent="0.3">
      <c r="A4168" s="308" t="s">
        <v>415</v>
      </c>
      <c r="B4168" s="309">
        <v>214</v>
      </c>
      <c r="C4168" s="309">
        <v>50</v>
      </c>
      <c r="D4168" s="309">
        <v>259</v>
      </c>
      <c r="E4168" s="310">
        <f t="shared" ref="E4168:E4175" si="841">(C4168+D4168)-B4168</f>
        <v>95</v>
      </c>
    </row>
    <row r="4169" spans="1:5" ht="15.6" x14ac:dyDescent="0.3">
      <c r="A4169" s="308" t="s">
        <v>416</v>
      </c>
      <c r="B4169" s="309">
        <v>116</v>
      </c>
      <c r="C4169" s="309">
        <v>0</v>
      </c>
      <c r="D4169" s="326">
        <v>127</v>
      </c>
      <c r="E4169" s="310">
        <f t="shared" si="841"/>
        <v>11</v>
      </c>
    </row>
    <row r="4170" spans="1:5" ht="15.6" x14ac:dyDescent="0.3">
      <c r="A4170" s="311" t="s">
        <v>417</v>
      </c>
      <c r="B4170" s="312">
        <v>540</v>
      </c>
      <c r="C4170" s="312">
        <v>300</v>
      </c>
      <c r="D4170" s="312">
        <v>300</v>
      </c>
      <c r="E4170" s="310">
        <f t="shared" si="841"/>
        <v>60</v>
      </c>
    </row>
    <row r="4171" spans="1:5" ht="15.6" x14ac:dyDescent="0.3">
      <c r="A4171" s="321" t="s">
        <v>419</v>
      </c>
      <c r="B4171" s="314">
        <v>131</v>
      </c>
      <c r="C4171" s="314">
        <v>0</v>
      </c>
      <c r="D4171" s="314">
        <v>131</v>
      </c>
      <c r="E4171" s="310">
        <f t="shared" si="841"/>
        <v>0</v>
      </c>
    </row>
    <row r="4172" spans="1:5" ht="15.6" x14ac:dyDescent="0.3">
      <c r="A4172" s="321" t="s">
        <v>422</v>
      </c>
      <c r="B4172" s="313">
        <v>465</v>
      </c>
      <c r="C4172" s="313">
        <v>0</v>
      </c>
      <c r="D4172" s="313">
        <v>505</v>
      </c>
      <c r="E4172" s="322">
        <f t="shared" si="841"/>
        <v>40</v>
      </c>
    </row>
    <row r="4173" spans="1:5" ht="15.6" x14ac:dyDescent="0.3">
      <c r="A4173" s="321" t="s">
        <v>423</v>
      </c>
      <c r="B4173" s="313">
        <v>589</v>
      </c>
      <c r="C4173" s="313">
        <v>0</v>
      </c>
      <c r="D4173" s="313">
        <v>589</v>
      </c>
      <c r="E4173" s="322">
        <f t="shared" si="841"/>
        <v>0</v>
      </c>
    </row>
    <row r="4174" spans="1:5" ht="15.6" x14ac:dyDescent="0.3">
      <c r="A4174" s="321" t="s">
        <v>425</v>
      </c>
      <c r="B4174" s="313">
        <v>0</v>
      </c>
      <c r="C4174" s="313">
        <v>0</v>
      </c>
      <c r="D4174" s="313">
        <v>0</v>
      </c>
      <c r="E4174" s="322">
        <f t="shared" si="841"/>
        <v>0</v>
      </c>
    </row>
    <row r="4175" spans="1:5" ht="15.6" x14ac:dyDescent="0.3">
      <c r="A4175" s="323" t="s">
        <v>424</v>
      </c>
      <c r="B4175" s="324">
        <v>403</v>
      </c>
      <c r="C4175" s="324">
        <v>0</v>
      </c>
      <c r="D4175" s="324">
        <v>403</v>
      </c>
      <c r="E4175" s="325">
        <f t="shared" si="841"/>
        <v>0</v>
      </c>
    </row>
    <row r="4176" spans="1:5" ht="15.6" x14ac:dyDescent="0.3">
      <c r="A4176" s="320" t="s">
        <v>418</v>
      </c>
      <c r="B4176" s="317">
        <f t="shared" ref="B4176:E4176" si="842">SUM(B4165:B4175)</f>
        <v>2917</v>
      </c>
      <c r="C4176" s="316">
        <f t="shared" si="842"/>
        <v>350</v>
      </c>
      <c r="D4176" s="317">
        <f t="shared" si="842"/>
        <v>2866</v>
      </c>
      <c r="E4176" s="318">
        <f t="shared" si="842"/>
        <v>299</v>
      </c>
    </row>
    <row r="4178" spans="1:5" ht="15.6" x14ac:dyDescent="0.3">
      <c r="A4178" s="305">
        <v>45123</v>
      </c>
      <c r="B4178" s="306"/>
      <c r="C4178" s="306"/>
      <c r="D4178" s="306"/>
      <c r="E4178" s="306"/>
    </row>
    <row r="4179" spans="1:5" ht="15.6" x14ac:dyDescent="0.3">
      <c r="A4179" s="307" t="s">
        <v>407</v>
      </c>
      <c r="B4179" s="298" t="s">
        <v>408</v>
      </c>
      <c r="C4179" s="298" t="s">
        <v>409</v>
      </c>
      <c r="D4179" s="298" t="s">
        <v>410</v>
      </c>
      <c r="E4179" s="292" t="s">
        <v>421</v>
      </c>
    </row>
    <row r="4180" spans="1:5" ht="15.6" x14ac:dyDescent="0.3">
      <c r="A4180" s="308" t="s">
        <v>412</v>
      </c>
      <c r="B4180" s="309">
        <v>338</v>
      </c>
      <c r="C4180" s="309">
        <v>270</v>
      </c>
      <c r="D4180" s="309">
        <v>113</v>
      </c>
      <c r="E4180" s="310">
        <f t="shared" ref="E4180:E4181" si="843">(C4180+D4180)-B4180</f>
        <v>45</v>
      </c>
    </row>
    <row r="4181" spans="1:5" ht="15.6" x14ac:dyDescent="0.3">
      <c r="A4181" s="308" t="s">
        <v>413</v>
      </c>
      <c r="B4181" s="309">
        <v>188</v>
      </c>
      <c r="C4181" s="309">
        <v>0</v>
      </c>
      <c r="D4181" s="309">
        <v>244</v>
      </c>
      <c r="E4181" s="310">
        <f t="shared" si="843"/>
        <v>56</v>
      </c>
    </row>
    <row r="4182" spans="1:5" ht="15.6" x14ac:dyDescent="0.3">
      <c r="A4182" s="308" t="s">
        <v>414</v>
      </c>
      <c r="B4182" s="309">
        <v>102</v>
      </c>
      <c r="C4182" s="309">
        <v>0</v>
      </c>
      <c r="D4182" s="309">
        <v>102</v>
      </c>
      <c r="E4182" s="310">
        <v>0</v>
      </c>
    </row>
    <row r="4183" spans="1:5" ht="15.6" x14ac:dyDescent="0.3">
      <c r="A4183" s="308" t="s">
        <v>415</v>
      </c>
      <c r="B4183" s="309">
        <v>347</v>
      </c>
      <c r="C4183" s="309">
        <v>150</v>
      </c>
      <c r="D4183" s="309">
        <v>214</v>
      </c>
      <c r="E4183" s="310">
        <f t="shared" ref="E4183:E4190" si="844">(C4183+D4183)-B4183</f>
        <v>17</v>
      </c>
    </row>
    <row r="4184" spans="1:5" ht="15.6" x14ac:dyDescent="0.3">
      <c r="A4184" s="308" t="s">
        <v>416</v>
      </c>
      <c r="B4184" s="309">
        <v>116</v>
      </c>
      <c r="C4184" s="309">
        <v>0</v>
      </c>
      <c r="D4184" s="326">
        <v>116</v>
      </c>
      <c r="E4184" s="310">
        <f t="shared" si="844"/>
        <v>0</v>
      </c>
    </row>
    <row r="4185" spans="1:5" ht="15.6" x14ac:dyDescent="0.3">
      <c r="A4185" s="311" t="s">
        <v>417</v>
      </c>
      <c r="B4185" s="312">
        <v>540</v>
      </c>
      <c r="C4185" s="312">
        <v>0</v>
      </c>
      <c r="D4185" s="312">
        <v>540</v>
      </c>
      <c r="E4185" s="310">
        <f t="shared" si="844"/>
        <v>0</v>
      </c>
    </row>
    <row r="4186" spans="1:5" ht="15.6" x14ac:dyDescent="0.3">
      <c r="A4186" s="321" t="s">
        <v>419</v>
      </c>
      <c r="B4186" s="314">
        <v>131</v>
      </c>
      <c r="C4186" s="314">
        <v>0</v>
      </c>
      <c r="D4186" s="314">
        <v>131</v>
      </c>
      <c r="E4186" s="310">
        <f t="shared" si="844"/>
        <v>0</v>
      </c>
    </row>
    <row r="4187" spans="1:5" ht="15.6" x14ac:dyDescent="0.3">
      <c r="A4187" s="321" t="s">
        <v>422</v>
      </c>
      <c r="B4187" s="313">
        <v>453</v>
      </c>
      <c r="C4187" s="313">
        <v>0</v>
      </c>
      <c r="D4187" s="313">
        <v>465</v>
      </c>
      <c r="E4187" s="322">
        <f t="shared" si="844"/>
        <v>12</v>
      </c>
    </row>
    <row r="4188" spans="1:5" ht="15.6" x14ac:dyDescent="0.3">
      <c r="A4188" s="321" t="s">
        <v>423</v>
      </c>
      <c r="B4188" s="313">
        <v>535</v>
      </c>
      <c r="C4188" s="313">
        <v>0</v>
      </c>
      <c r="D4188" s="313">
        <v>589</v>
      </c>
      <c r="E4188" s="322">
        <f t="shared" si="844"/>
        <v>54</v>
      </c>
    </row>
    <row r="4189" spans="1:5" ht="15.6" x14ac:dyDescent="0.3">
      <c r="A4189" s="321" t="s">
        <v>425</v>
      </c>
      <c r="B4189" s="313">
        <v>0</v>
      </c>
      <c r="C4189" s="313">
        <v>0</v>
      </c>
      <c r="D4189" s="313">
        <v>0</v>
      </c>
      <c r="E4189" s="322">
        <f t="shared" si="844"/>
        <v>0</v>
      </c>
    </row>
    <row r="4190" spans="1:5" ht="15.6" x14ac:dyDescent="0.3">
      <c r="A4190" s="323" t="s">
        <v>424</v>
      </c>
      <c r="B4190" s="324">
        <v>403</v>
      </c>
      <c r="C4190" s="324">
        <v>0</v>
      </c>
      <c r="D4190" s="324">
        <v>403</v>
      </c>
      <c r="E4190" s="325">
        <f t="shared" si="844"/>
        <v>0</v>
      </c>
    </row>
    <row r="4191" spans="1:5" ht="15.6" x14ac:dyDescent="0.3">
      <c r="A4191" s="320" t="s">
        <v>418</v>
      </c>
      <c r="B4191" s="317">
        <f t="shared" ref="B4191:E4191" si="845">SUM(B4180:B4190)</f>
        <v>3153</v>
      </c>
      <c r="C4191" s="316">
        <f t="shared" si="845"/>
        <v>420</v>
      </c>
      <c r="D4191" s="317">
        <f t="shared" si="845"/>
        <v>2917</v>
      </c>
      <c r="E4191" s="318">
        <f t="shared" si="845"/>
        <v>184</v>
      </c>
    </row>
    <row r="4193" spans="1:5" ht="15.6" x14ac:dyDescent="0.3">
      <c r="A4193" s="305">
        <v>45124</v>
      </c>
      <c r="B4193" s="306"/>
      <c r="C4193" s="306"/>
      <c r="D4193" s="306"/>
      <c r="E4193" s="306"/>
    </row>
    <row r="4194" spans="1:5" ht="15.6" x14ac:dyDescent="0.3">
      <c r="A4194" s="307" t="s">
        <v>407</v>
      </c>
      <c r="B4194" s="298" t="s">
        <v>408</v>
      </c>
      <c r="C4194" s="298" t="s">
        <v>409</v>
      </c>
      <c r="D4194" s="298" t="s">
        <v>410</v>
      </c>
      <c r="E4194" s="292" t="s">
        <v>421</v>
      </c>
    </row>
    <row r="4195" spans="1:5" ht="15.6" x14ac:dyDescent="0.3">
      <c r="A4195" s="308" t="s">
        <v>412</v>
      </c>
      <c r="B4195" s="309">
        <v>338</v>
      </c>
      <c r="C4195" s="309">
        <v>0</v>
      </c>
      <c r="D4195" s="309">
        <v>338</v>
      </c>
      <c r="E4195" s="310">
        <f t="shared" ref="E4195:E4196" si="846">(C4195+D4195)-B4195</f>
        <v>0</v>
      </c>
    </row>
    <row r="4196" spans="1:5" ht="15.6" x14ac:dyDescent="0.3">
      <c r="A4196" s="308" t="s">
        <v>413</v>
      </c>
      <c r="B4196" s="309">
        <v>188</v>
      </c>
      <c r="C4196" s="309">
        <v>0</v>
      </c>
      <c r="D4196" s="309">
        <v>188</v>
      </c>
      <c r="E4196" s="310">
        <f t="shared" si="846"/>
        <v>0</v>
      </c>
    </row>
    <row r="4197" spans="1:5" ht="15.6" x14ac:dyDescent="0.3">
      <c r="A4197" s="308" t="s">
        <v>414</v>
      </c>
      <c r="B4197" s="309">
        <v>102</v>
      </c>
      <c r="C4197" s="309">
        <v>0</v>
      </c>
      <c r="D4197" s="309">
        <v>102</v>
      </c>
      <c r="E4197" s="310">
        <v>0</v>
      </c>
    </row>
    <row r="4198" spans="1:5" ht="15.6" x14ac:dyDescent="0.3">
      <c r="A4198" s="308" t="s">
        <v>415</v>
      </c>
      <c r="B4198" s="309">
        <v>259</v>
      </c>
      <c r="C4198" s="309">
        <v>0</v>
      </c>
      <c r="D4198" s="309">
        <v>347</v>
      </c>
      <c r="E4198" s="310">
        <f t="shared" ref="E4198:E4205" si="847">(C4198+D4198)-B4198</f>
        <v>88</v>
      </c>
    </row>
    <row r="4199" spans="1:5" ht="15.6" x14ac:dyDescent="0.3">
      <c r="A4199" s="308" t="s">
        <v>416</v>
      </c>
      <c r="B4199" s="309">
        <v>116</v>
      </c>
      <c r="C4199" s="309">
        <v>0</v>
      </c>
      <c r="D4199" s="326">
        <v>116</v>
      </c>
      <c r="E4199" s="310">
        <f t="shared" si="847"/>
        <v>0</v>
      </c>
    </row>
    <row r="4200" spans="1:5" ht="15.6" x14ac:dyDescent="0.3">
      <c r="A4200" s="311" t="s">
        <v>417</v>
      </c>
      <c r="B4200" s="312">
        <v>540</v>
      </c>
      <c r="C4200" s="312">
        <v>0</v>
      </c>
      <c r="D4200" s="312">
        <v>540</v>
      </c>
      <c r="E4200" s="310">
        <f t="shared" si="847"/>
        <v>0</v>
      </c>
    </row>
    <row r="4201" spans="1:5" ht="15.6" x14ac:dyDescent="0.3">
      <c r="A4201" s="321" t="s">
        <v>419</v>
      </c>
      <c r="B4201" s="314">
        <v>131</v>
      </c>
      <c r="C4201" s="314">
        <v>0</v>
      </c>
      <c r="D4201" s="314">
        <v>131</v>
      </c>
      <c r="E4201" s="310">
        <f t="shared" si="847"/>
        <v>0</v>
      </c>
    </row>
    <row r="4202" spans="1:5" ht="15.6" x14ac:dyDescent="0.3">
      <c r="A4202" s="321" t="s">
        <v>422</v>
      </c>
      <c r="B4202" s="313">
        <v>453</v>
      </c>
      <c r="C4202" s="313">
        <v>0</v>
      </c>
      <c r="D4202" s="313">
        <v>453</v>
      </c>
      <c r="E4202" s="322">
        <f t="shared" si="847"/>
        <v>0</v>
      </c>
    </row>
    <row r="4203" spans="1:5" ht="15.6" x14ac:dyDescent="0.3">
      <c r="A4203" s="321" t="s">
        <v>423</v>
      </c>
      <c r="B4203" s="313">
        <v>517</v>
      </c>
      <c r="C4203" s="313">
        <v>0</v>
      </c>
      <c r="D4203" s="313">
        <v>535</v>
      </c>
      <c r="E4203" s="322">
        <f t="shared" si="847"/>
        <v>18</v>
      </c>
    </row>
    <row r="4204" spans="1:5" ht="15.6" x14ac:dyDescent="0.3">
      <c r="A4204" s="321" t="s">
        <v>425</v>
      </c>
      <c r="B4204" s="313">
        <v>0</v>
      </c>
      <c r="C4204" s="313">
        <v>0</v>
      </c>
      <c r="D4204" s="313">
        <v>0</v>
      </c>
      <c r="E4204" s="322">
        <f t="shared" si="847"/>
        <v>0</v>
      </c>
    </row>
    <row r="4205" spans="1:5" ht="15.6" x14ac:dyDescent="0.3">
      <c r="A4205" s="323" t="s">
        <v>424</v>
      </c>
      <c r="B4205" s="324">
        <v>403</v>
      </c>
      <c r="C4205" s="324">
        <v>0</v>
      </c>
      <c r="D4205" s="324">
        <v>403</v>
      </c>
      <c r="E4205" s="325">
        <f t="shared" si="847"/>
        <v>0</v>
      </c>
    </row>
    <row r="4206" spans="1:5" ht="15.6" x14ac:dyDescent="0.3">
      <c r="A4206" s="320" t="s">
        <v>418</v>
      </c>
      <c r="B4206" s="317">
        <f t="shared" ref="B4206:E4206" si="848">SUM(B4195:B4205)</f>
        <v>3047</v>
      </c>
      <c r="C4206" s="316">
        <f t="shared" si="848"/>
        <v>0</v>
      </c>
      <c r="D4206" s="317">
        <f t="shared" si="848"/>
        <v>3153</v>
      </c>
      <c r="E4206" s="318">
        <f t="shared" si="848"/>
        <v>106</v>
      </c>
    </row>
    <row r="4208" spans="1:5" ht="15.6" x14ac:dyDescent="0.3">
      <c r="A4208" s="305">
        <v>45125</v>
      </c>
      <c r="B4208" s="306"/>
      <c r="C4208" s="306"/>
      <c r="D4208" s="306"/>
      <c r="E4208" s="306"/>
    </row>
    <row r="4209" spans="1:5" ht="15.6" x14ac:dyDescent="0.3">
      <c r="A4209" s="307" t="s">
        <v>407</v>
      </c>
      <c r="B4209" s="298" t="s">
        <v>408</v>
      </c>
      <c r="C4209" s="298" t="s">
        <v>409</v>
      </c>
      <c r="D4209" s="298" t="s">
        <v>410</v>
      </c>
      <c r="E4209" s="292" t="s">
        <v>421</v>
      </c>
    </row>
    <row r="4210" spans="1:5" ht="15.6" x14ac:dyDescent="0.3">
      <c r="A4210" s="308" t="s">
        <v>412</v>
      </c>
      <c r="B4210" s="309">
        <v>338</v>
      </c>
      <c r="C4210" s="309">
        <v>0</v>
      </c>
      <c r="D4210" s="309">
        <v>338</v>
      </c>
      <c r="E4210" s="310">
        <f t="shared" ref="E4210:E4211" si="849">(C4210+D4210)-B4210</f>
        <v>0</v>
      </c>
    </row>
    <row r="4211" spans="1:5" ht="15.6" x14ac:dyDescent="0.3">
      <c r="A4211" s="308" t="s">
        <v>413</v>
      </c>
      <c r="B4211" s="309">
        <v>188</v>
      </c>
      <c r="C4211" s="309">
        <v>0</v>
      </c>
      <c r="D4211" s="309">
        <v>188</v>
      </c>
      <c r="E4211" s="310">
        <f t="shared" si="849"/>
        <v>0</v>
      </c>
    </row>
    <row r="4212" spans="1:5" ht="15.6" x14ac:dyDescent="0.3">
      <c r="A4212" s="308" t="s">
        <v>414</v>
      </c>
      <c r="B4212" s="309">
        <v>102</v>
      </c>
      <c r="C4212" s="309">
        <v>0</v>
      </c>
      <c r="D4212" s="309">
        <v>102</v>
      </c>
      <c r="E4212" s="310">
        <v>0</v>
      </c>
    </row>
    <row r="4213" spans="1:5" ht="15.6" x14ac:dyDescent="0.3">
      <c r="A4213" s="308" t="s">
        <v>415</v>
      </c>
      <c r="B4213" s="309">
        <v>347</v>
      </c>
      <c r="C4213" s="309">
        <v>150</v>
      </c>
      <c r="D4213" s="309">
        <v>259</v>
      </c>
      <c r="E4213" s="310">
        <f t="shared" ref="E4213:E4220" si="850">(C4213+D4213)-B4213</f>
        <v>62</v>
      </c>
    </row>
    <row r="4214" spans="1:5" ht="15.6" x14ac:dyDescent="0.3">
      <c r="A4214" s="308" t="s">
        <v>416</v>
      </c>
      <c r="B4214" s="309">
        <v>109</v>
      </c>
      <c r="C4214" s="309">
        <v>0</v>
      </c>
      <c r="D4214" s="326">
        <v>116</v>
      </c>
      <c r="E4214" s="310">
        <f t="shared" si="850"/>
        <v>7</v>
      </c>
    </row>
    <row r="4215" spans="1:5" ht="15.6" x14ac:dyDescent="0.3">
      <c r="A4215" s="311" t="s">
        <v>417</v>
      </c>
      <c r="B4215" s="312">
        <v>540</v>
      </c>
      <c r="C4215" s="312">
        <v>0</v>
      </c>
      <c r="D4215" s="312">
        <v>540</v>
      </c>
      <c r="E4215" s="310">
        <f t="shared" si="850"/>
        <v>0</v>
      </c>
    </row>
    <row r="4216" spans="1:5" ht="15.6" x14ac:dyDescent="0.3">
      <c r="A4216" s="321" t="s">
        <v>419</v>
      </c>
      <c r="B4216" s="314">
        <v>131</v>
      </c>
      <c r="C4216" s="314">
        <v>0</v>
      </c>
      <c r="D4216" s="314">
        <v>131</v>
      </c>
      <c r="E4216" s="310">
        <f t="shared" si="850"/>
        <v>0</v>
      </c>
    </row>
    <row r="4217" spans="1:5" ht="15.6" x14ac:dyDescent="0.3">
      <c r="A4217" s="321" t="s">
        <v>422</v>
      </c>
      <c r="B4217" s="313">
        <v>453</v>
      </c>
      <c r="C4217" s="313">
        <v>0</v>
      </c>
      <c r="D4217" s="313">
        <v>453</v>
      </c>
      <c r="E4217" s="322">
        <f t="shared" si="850"/>
        <v>0</v>
      </c>
    </row>
    <row r="4218" spans="1:5" ht="15.6" x14ac:dyDescent="0.3">
      <c r="A4218" s="321" t="s">
        <v>423</v>
      </c>
      <c r="B4218" s="313">
        <v>432</v>
      </c>
      <c r="C4218" s="313">
        <v>0</v>
      </c>
      <c r="D4218" s="313">
        <v>517</v>
      </c>
      <c r="E4218" s="322">
        <f t="shared" si="850"/>
        <v>85</v>
      </c>
    </row>
    <row r="4219" spans="1:5" ht="15.6" x14ac:dyDescent="0.3">
      <c r="A4219" s="321" t="s">
        <v>425</v>
      </c>
      <c r="B4219" s="313">
        <v>0</v>
      </c>
      <c r="C4219" s="313">
        <v>0</v>
      </c>
      <c r="D4219" s="313">
        <v>0</v>
      </c>
      <c r="E4219" s="322">
        <f t="shared" si="850"/>
        <v>0</v>
      </c>
    </row>
    <row r="4220" spans="1:5" ht="15.6" x14ac:dyDescent="0.3">
      <c r="A4220" s="323" t="s">
        <v>424</v>
      </c>
      <c r="B4220" s="324">
        <v>403</v>
      </c>
      <c r="C4220" s="324">
        <v>0</v>
      </c>
      <c r="D4220" s="324">
        <v>403</v>
      </c>
      <c r="E4220" s="325">
        <f t="shared" si="850"/>
        <v>0</v>
      </c>
    </row>
    <row r="4221" spans="1:5" ht="15.6" x14ac:dyDescent="0.3">
      <c r="A4221" s="320" t="s">
        <v>418</v>
      </c>
      <c r="B4221" s="317">
        <f t="shared" ref="B4221:E4221" si="851">SUM(B4210:B4220)</f>
        <v>3043</v>
      </c>
      <c r="C4221" s="316">
        <f t="shared" si="851"/>
        <v>150</v>
      </c>
      <c r="D4221" s="317">
        <f t="shared" si="851"/>
        <v>3047</v>
      </c>
      <c r="E4221" s="318">
        <f t="shared" si="851"/>
        <v>154</v>
      </c>
    </row>
    <row r="4223" spans="1:5" ht="15.6" x14ac:dyDescent="0.3">
      <c r="A4223" s="305">
        <v>45126</v>
      </c>
      <c r="B4223" s="306"/>
      <c r="C4223" s="306"/>
      <c r="D4223" s="306"/>
      <c r="E4223" s="306"/>
    </row>
    <row r="4224" spans="1:5" ht="15.6" x14ac:dyDescent="0.3">
      <c r="A4224" s="307" t="s">
        <v>407</v>
      </c>
      <c r="B4224" s="298" t="s">
        <v>408</v>
      </c>
      <c r="C4224" s="298" t="s">
        <v>409</v>
      </c>
      <c r="D4224" s="298" t="s">
        <v>410</v>
      </c>
      <c r="E4224" s="292" t="s">
        <v>421</v>
      </c>
    </row>
    <row r="4225" spans="1:5" ht="15.6" x14ac:dyDescent="0.3">
      <c r="A4225" s="308" t="s">
        <v>412</v>
      </c>
      <c r="B4225" s="309">
        <v>300</v>
      </c>
      <c r="C4225" s="309">
        <v>0</v>
      </c>
      <c r="D4225" s="309">
        <v>338</v>
      </c>
      <c r="E4225" s="310">
        <f t="shared" ref="E4225:E4226" si="852">(C4225+D4225)-B4225</f>
        <v>38</v>
      </c>
    </row>
    <row r="4226" spans="1:5" ht="15.6" x14ac:dyDescent="0.3">
      <c r="A4226" s="308" t="s">
        <v>413</v>
      </c>
      <c r="B4226" s="309">
        <v>150</v>
      </c>
      <c r="C4226" s="309">
        <v>0</v>
      </c>
      <c r="D4226" s="309">
        <v>188</v>
      </c>
      <c r="E4226" s="310">
        <f t="shared" si="852"/>
        <v>38</v>
      </c>
    </row>
    <row r="4227" spans="1:5" ht="15.6" x14ac:dyDescent="0.3">
      <c r="A4227" s="308" t="s">
        <v>414</v>
      </c>
      <c r="B4227" s="309">
        <v>102</v>
      </c>
      <c r="C4227" s="309">
        <v>0</v>
      </c>
      <c r="D4227" s="309">
        <v>102</v>
      </c>
      <c r="E4227" s="310">
        <v>0</v>
      </c>
    </row>
    <row r="4228" spans="1:5" ht="15.6" x14ac:dyDescent="0.3">
      <c r="A4228" s="308" t="s">
        <v>415</v>
      </c>
      <c r="B4228" s="309">
        <v>189</v>
      </c>
      <c r="C4228" s="309">
        <v>0</v>
      </c>
      <c r="D4228" s="309">
        <v>347</v>
      </c>
      <c r="E4228" s="310">
        <f t="shared" ref="E4228:E4235" si="853">(C4228+D4228)-B4228</f>
        <v>158</v>
      </c>
    </row>
    <row r="4229" spans="1:5" ht="15.6" x14ac:dyDescent="0.3">
      <c r="A4229" s="308" t="s">
        <v>416</v>
      </c>
      <c r="B4229" s="309">
        <v>109</v>
      </c>
      <c r="C4229" s="309">
        <v>0</v>
      </c>
      <c r="D4229" s="326">
        <v>109</v>
      </c>
      <c r="E4229" s="310">
        <f t="shared" si="853"/>
        <v>0</v>
      </c>
    </row>
    <row r="4230" spans="1:5" ht="15.6" x14ac:dyDescent="0.3">
      <c r="A4230" s="311" t="s">
        <v>417</v>
      </c>
      <c r="B4230" s="312">
        <v>530</v>
      </c>
      <c r="C4230" s="312">
        <v>0</v>
      </c>
      <c r="D4230" s="312">
        <v>540</v>
      </c>
      <c r="E4230" s="310">
        <f t="shared" si="853"/>
        <v>10</v>
      </c>
    </row>
    <row r="4231" spans="1:5" ht="15.6" x14ac:dyDescent="0.3">
      <c r="A4231" s="321" t="s">
        <v>419</v>
      </c>
      <c r="B4231" s="314">
        <v>131</v>
      </c>
      <c r="C4231" s="314">
        <v>0</v>
      </c>
      <c r="D4231" s="314">
        <v>131</v>
      </c>
      <c r="E4231" s="310">
        <f t="shared" si="853"/>
        <v>0</v>
      </c>
    </row>
    <row r="4232" spans="1:5" ht="15.6" x14ac:dyDescent="0.3">
      <c r="A4232" s="321" t="s">
        <v>422</v>
      </c>
      <c r="B4232" s="313">
        <v>453</v>
      </c>
      <c r="C4232" s="313">
        <v>0</v>
      </c>
      <c r="D4232" s="313">
        <v>453</v>
      </c>
      <c r="E4232" s="322">
        <f t="shared" si="853"/>
        <v>0</v>
      </c>
    </row>
    <row r="4233" spans="1:5" ht="15.6" x14ac:dyDescent="0.3">
      <c r="A4233" s="321" t="s">
        <v>423</v>
      </c>
      <c r="B4233" s="313">
        <v>405</v>
      </c>
      <c r="C4233" s="313">
        <v>0</v>
      </c>
      <c r="D4233" s="313">
        <v>432</v>
      </c>
      <c r="E4233" s="322">
        <f t="shared" si="853"/>
        <v>27</v>
      </c>
    </row>
    <row r="4234" spans="1:5" ht="15.6" x14ac:dyDescent="0.3">
      <c r="A4234" s="321" t="s">
        <v>425</v>
      </c>
      <c r="B4234" s="313">
        <v>0</v>
      </c>
      <c r="C4234" s="313">
        <v>0</v>
      </c>
      <c r="D4234" s="313">
        <v>0</v>
      </c>
      <c r="E4234" s="322">
        <f t="shared" si="853"/>
        <v>0</v>
      </c>
    </row>
    <row r="4235" spans="1:5" ht="15.6" x14ac:dyDescent="0.3">
      <c r="A4235" s="323" t="s">
        <v>424</v>
      </c>
      <c r="B4235" s="324">
        <v>403</v>
      </c>
      <c r="C4235" s="324">
        <v>0</v>
      </c>
      <c r="D4235" s="324">
        <v>403</v>
      </c>
      <c r="E4235" s="325">
        <f t="shared" si="853"/>
        <v>0</v>
      </c>
    </row>
    <row r="4236" spans="1:5" ht="15.6" x14ac:dyDescent="0.3">
      <c r="A4236" s="320" t="s">
        <v>418</v>
      </c>
      <c r="B4236" s="317">
        <f t="shared" ref="B4236:E4236" si="854">SUM(B4225:B4235)</f>
        <v>2772</v>
      </c>
      <c r="C4236" s="316">
        <f t="shared" si="854"/>
        <v>0</v>
      </c>
      <c r="D4236" s="317">
        <f t="shared" si="854"/>
        <v>3043</v>
      </c>
      <c r="E4236" s="318">
        <f t="shared" si="854"/>
        <v>271</v>
      </c>
    </row>
    <row r="4238" spans="1:5" ht="15.6" x14ac:dyDescent="0.3">
      <c r="A4238" s="305">
        <v>45127</v>
      </c>
      <c r="B4238" s="306"/>
      <c r="C4238" s="306"/>
      <c r="D4238" s="306"/>
      <c r="E4238" s="306"/>
    </row>
    <row r="4239" spans="1:5" ht="15.6" x14ac:dyDescent="0.3">
      <c r="A4239" s="307" t="s">
        <v>407</v>
      </c>
      <c r="B4239" s="298" t="s">
        <v>408</v>
      </c>
      <c r="C4239" s="298" t="s">
        <v>409</v>
      </c>
      <c r="D4239" s="298" t="s">
        <v>410</v>
      </c>
      <c r="E4239" s="292" t="s">
        <v>421</v>
      </c>
    </row>
    <row r="4240" spans="1:5" ht="15.6" x14ac:dyDescent="0.3">
      <c r="A4240" s="308" t="s">
        <v>412</v>
      </c>
      <c r="B4240" s="309">
        <v>88</v>
      </c>
      <c r="C4240" s="309">
        <v>0</v>
      </c>
      <c r="D4240" s="309">
        <v>300</v>
      </c>
      <c r="E4240" s="310">
        <f t="shared" ref="E4240:E4241" si="855">(C4240+D4240)-B4240</f>
        <v>212</v>
      </c>
    </row>
    <row r="4241" spans="1:5" ht="15.6" x14ac:dyDescent="0.3">
      <c r="A4241" s="308" t="s">
        <v>413</v>
      </c>
      <c r="B4241" s="309">
        <v>150</v>
      </c>
      <c r="C4241" s="309">
        <v>0</v>
      </c>
      <c r="D4241" s="309">
        <v>150</v>
      </c>
      <c r="E4241" s="310">
        <f t="shared" si="855"/>
        <v>0</v>
      </c>
    </row>
    <row r="4242" spans="1:5" ht="15.6" x14ac:dyDescent="0.3">
      <c r="A4242" s="308" t="s">
        <v>414</v>
      </c>
      <c r="B4242" s="309">
        <v>102</v>
      </c>
      <c r="C4242" s="309">
        <v>0</v>
      </c>
      <c r="D4242" s="309">
        <v>102</v>
      </c>
      <c r="E4242" s="310">
        <v>0</v>
      </c>
    </row>
    <row r="4243" spans="1:5" ht="15.6" x14ac:dyDescent="0.3">
      <c r="A4243" s="308" t="s">
        <v>415</v>
      </c>
      <c r="B4243" s="309">
        <v>186</v>
      </c>
      <c r="C4243" s="309">
        <v>38</v>
      </c>
      <c r="D4243" s="309">
        <v>189</v>
      </c>
      <c r="E4243" s="310">
        <f t="shared" ref="E4243:E4250" si="856">(C4243+D4243)-B4243</f>
        <v>41</v>
      </c>
    </row>
    <row r="4244" spans="1:5" ht="15.6" x14ac:dyDescent="0.3">
      <c r="A4244" s="308" t="s">
        <v>416</v>
      </c>
      <c r="B4244" s="309">
        <v>92</v>
      </c>
      <c r="C4244" s="309">
        <v>0</v>
      </c>
      <c r="D4244" s="326">
        <v>109</v>
      </c>
      <c r="E4244" s="310">
        <f t="shared" si="856"/>
        <v>17</v>
      </c>
    </row>
    <row r="4245" spans="1:5" ht="15.6" x14ac:dyDescent="0.3">
      <c r="A4245" s="311" t="s">
        <v>417</v>
      </c>
      <c r="B4245" s="312">
        <v>530</v>
      </c>
      <c r="C4245" s="312">
        <v>0</v>
      </c>
      <c r="D4245" s="312">
        <v>530</v>
      </c>
      <c r="E4245" s="310">
        <f t="shared" si="856"/>
        <v>0</v>
      </c>
    </row>
    <row r="4246" spans="1:5" ht="15.6" x14ac:dyDescent="0.3">
      <c r="A4246" s="321" t="s">
        <v>419</v>
      </c>
      <c r="B4246" s="314">
        <v>131</v>
      </c>
      <c r="C4246" s="314">
        <v>0</v>
      </c>
      <c r="D4246" s="314">
        <v>131</v>
      </c>
      <c r="E4246" s="310">
        <f t="shared" si="856"/>
        <v>0</v>
      </c>
    </row>
    <row r="4247" spans="1:5" ht="15.6" x14ac:dyDescent="0.3">
      <c r="A4247" s="321" t="s">
        <v>422</v>
      </c>
      <c r="B4247" s="313">
        <v>442</v>
      </c>
      <c r="C4247" s="313">
        <v>0</v>
      </c>
      <c r="D4247" s="313">
        <v>453</v>
      </c>
      <c r="E4247" s="322">
        <f t="shared" si="856"/>
        <v>11</v>
      </c>
    </row>
    <row r="4248" spans="1:5" ht="15.6" x14ac:dyDescent="0.3">
      <c r="A4248" s="321" t="s">
        <v>423</v>
      </c>
      <c r="B4248" s="313">
        <v>405</v>
      </c>
      <c r="C4248" s="313">
        <v>0</v>
      </c>
      <c r="D4248" s="313">
        <v>405</v>
      </c>
      <c r="E4248" s="322">
        <f t="shared" si="856"/>
        <v>0</v>
      </c>
    </row>
    <row r="4249" spans="1:5" ht="15.6" x14ac:dyDescent="0.3">
      <c r="A4249" s="321" t="s">
        <v>425</v>
      </c>
      <c r="B4249" s="313">
        <v>0</v>
      </c>
      <c r="C4249" s="313">
        <v>0</v>
      </c>
      <c r="D4249" s="313">
        <v>0</v>
      </c>
      <c r="E4249" s="322">
        <f t="shared" si="856"/>
        <v>0</v>
      </c>
    </row>
    <row r="4250" spans="1:5" ht="15.6" x14ac:dyDescent="0.3">
      <c r="A4250" s="323" t="s">
        <v>424</v>
      </c>
      <c r="B4250" s="324">
        <v>403</v>
      </c>
      <c r="C4250" s="324">
        <v>0</v>
      </c>
      <c r="D4250" s="324">
        <v>403</v>
      </c>
      <c r="E4250" s="325">
        <f t="shared" si="856"/>
        <v>0</v>
      </c>
    </row>
    <row r="4251" spans="1:5" ht="15.6" x14ac:dyDescent="0.3">
      <c r="A4251" s="320" t="s">
        <v>418</v>
      </c>
      <c r="B4251" s="317">
        <f t="shared" ref="B4251:E4251" si="857">SUM(B4240:B4250)</f>
        <v>2529</v>
      </c>
      <c r="C4251" s="316">
        <f t="shared" si="857"/>
        <v>38</v>
      </c>
      <c r="D4251" s="317">
        <f t="shared" si="857"/>
        <v>2772</v>
      </c>
      <c r="E4251" s="318">
        <f t="shared" si="857"/>
        <v>281</v>
      </c>
    </row>
    <row r="4253" spans="1:5" ht="15.6" x14ac:dyDescent="0.3">
      <c r="A4253" s="305">
        <v>45128</v>
      </c>
      <c r="B4253" s="306"/>
      <c r="C4253" s="306"/>
      <c r="D4253" s="306"/>
      <c r="E4253" s="306"/>
    </row>
    <row r="4254" spans="1:5" ht="15.6" x14ac:dyDescent="0.3">
      <c r="A4254" s="307" t="s">
        <v>407</v>
      </c>
      <c r="B4254" s="298" t="s">
        <v>408</v>
      </c>
      <c r="C4254" s="298" t="s">
        <v>409</v>
      </c>
      <c r="D4254" s="298" t="s">
        <v>410</v>
      </c>
      <c r="E4254" s="292" t="s">
        <v>421</v>
      </c>
    </row>
    <row r="4255" spans="1:5" ht="15.6" x14ac:dyDescent="0.3">
      <c r="A4255" s="308" t="s">
        <v>412</v>
      </c>
      <c r="B4255" s="309">
        <v>50</v>
      </c>
      <c r="C4255" s="309">
        <v>0</v>
      </c>
      <c r="D4255" s="309">
        <v>88</v>
      </c>
      <c r="E4255" s="310">
        <f t="shared" ref="E4255:E4256" si="858">(C4255+D4255)-B4255</f>
        <v>38</v>
      </c>
    </row>
    <row r="4256" spans="1:5" ht="15.6" x14ac:dyDescent="0.3">
      <c r="A4256" s="308" t="s">
        <v>413</v>
      </c>
      <c r="B4256" s="309">
        <v>131</v>
      </c>
      <c r="C4256" s="309">
        <v>0</v>
      </c>
      <c r="D4256" s="309">
        <v>150</v>
      </c>
      <c r="E4256" s="310">
        <f t="shared" si="858"/>
        <v>19</v>
      </c>
    </row>
    <row r="4257" spans="1:5" ht="15.6" x14ac:dyDescent="0.3">
      <c r="A4257" s="308" t="s">
        <v>414</v>
      </c>
      <c r="B4257" s="309">
        <v>102</v>
      </c>
      <c r="C4257" s="309">
        <v>0</v>
      </c>
      <c r="D4257" s="309">
        <v>102</v>
      </c>
      <c r="E4257" s="310">
        <v>0</v>
      </c>
    </row>
    <row r="4258" spans="1:5" ht="15.6" x14ac:dyDescent="0.3">
      <c r="A4258" s="308" t="s">
        <v>415</v>
      </c>
      <c r="B4258" s="309">
        <v>217</v>
      </c>
      <c r="C4258" s="309">
        <v>150</v>
      </c>
      <c r="D4258" s="309">
        <v>186</v>
      </c>
      <c r="E4258" s="310">
        <f t="shared" ref="E4258:E4265" si="859">(C4258+D4258)-B4258</f>
        <v>119</v>
      </c>
    </row>
    <row r="4259" spans="1:5" ht="15.6" x14ac:dyDescent="0.3">
      <c r="A4259" s="308" t="s">
        <v>416</v>
      </c>
      <c r="B4259" s="309">
        <v>76</v>
      </c>
      <c r="C4259" s="309">
        <v>0</v>
      </c>
      <c r="D4259" s="326">
        <v>92</v>
      </c>
      <c r="E4259" s="310">
        <f t="shared" si="859"/>
        <v>16</v>
      </c>
    </row>
    <row r="4260" spans="1:5" ht="15.6" x14ac:dyDescent="0.3">
      <c r="A4260" s="311" t="s">
        <v>417</v>
      </c>
      <c r="B4260" s="312">
        <v>510</v>
      </c>
      <c r="C4260" s="312">
        <v>0</v>
      </c>
      <c r="D4260" s="312">
        <v>530</v>
      </c>
      <c r="E4260" s="310">
        <f t="shared" si="859"/>
        <v>20</v>
      </c>
    </row>
    <row r="4261" spans="1:5" ht="15.6" x14ac:dyDescent="0.3">
      <c r="A4261" s="321" t="s">
        <v>419</v>
      </c>
      <c r="B4261" s="314">
        <v>131</v>
      </c>
      <c r="C4261" s="314">
        <v>0</v>
      </c>
      <c r="D4261" s="314">
        <v>131</v>
      </c>
      <c r="E4261" s="310">
        <f t="shared" si="859"/>
        <v>0</v>
      </c>
    </row>
    <row r="4262" spans="1:5" ht="15.6" x14ac:dyDescent="0.3">
      <c r="A4262" s="321" t="s">
        <v>422</v>
      </c>
      <c r="B4262" s="313">
        <v>412</v>
      </c>
      <c r="C4262" s="313">
        <v>0</v>
      </c>
      <c r="D4262" s="313">
        <v>442</v>
      </c>
      <c r="E4262" s="322">
        <f t="shared" si="859"/>
        <v>30</v>
      </c>
    </row>
    <row r="4263" spans="1:5" ht="15.6" x14ac:dyDescent="0.3">
      <c r="A4263" s="321" t="s">
        <v>423</v>
      </c>
      <c r="B4263" s="313">
        <v>360</v>
      </c>
      <c r="C4263" s="313">
        <v>0</v>
      </c>
      <c r="D4263" s="313">
        <v>405</v>
      </c>
      <c r="E4263" s="322">
        <f t="shared" si="859"/>
        <v>45</v>
      </c>
    </row>
    <row r="4264" spans="1:5" ht="15.6" x14ac:dyDescent="0.3">
      <c r="A4264" s="321" t="s">
        <v>425</v>
      </c>
      <c r="B4264" s="313">
        <v>0</v>
      </c>
      <c r="C4264" s="313">
        <v>0</v>
      </c>
      <c r="D4264" s="313">
        <v>0</v>
      </c>
      <c r="E4264" s="322">
        <f t="shared" si="859"/>
        <v>0</v>
      </c>
    </row>
    <row r="4265" spans="1:5" ht="15.6" x14ac:dyDescent="0.3">
      <c r="A4265" s="323" t="s">
        <v>424</v>
      </c>
      <c r="B4265" s="324">
        <v>403</v>
      </c>
      <c r="C4265" s="324">
        <v>0</v>
      </c>
      <c r="D4265" s="324">
        <v>403</v>
      </c>
      <c r="E4265" s="325">
        <f t="shared" si="859"/>
        <v>0</v>
      </c>
    </row>
    <row r="4266" spans="1:5" ht="15.6" x14ac:dyDescent="0.3">
      <c r="A4266" s="320" t="s">
        <v>418</v>
      </c>
      <c r="B4266" s="317">
        <f t="shared" ref="B4266:E4266" si="860">SUM(B4255:B4265)</f>
        <v>2392</v>
      </c>
      <c r="C4266" s="316">
        <f t="shared" si="860"/>
        <v>150</v>
      </c>
      <c r="D4266" s="317">
        <f t="shared" si="860"/>
        <v>2529</v>
      </c>
      <c r="E4266" s="318">
        <f t="shared" si="860"/>
        <v>287</v>
      </c>
    </row>
    <row r="4268" spans="1:5" ht="15.6" x14ac:dyDescent="0.3">
      <c r="A4268" s="305">
        <v>45129</v>
      </c>
      <c r="B4268" s="306"/>
      <c r="C4268" s="306"/>
      <c r="D4268" s="306"/>
      <c r="E4268" s="306"/>
    </row>
    <row r="4269" spans="1:5" ht="15.6" x14ac:dyDescent="0.3">
      <c r="A4269" s="307" t="s">
        <v>407</v>
      </c>
      <c r="B4269" s="298" t="s">
        <v>408</v>
      </c>
      <c r="C4269" s="298" t="s">
        <v>409</v>
      </c>
      <c r="D4269" s="298" t="s">
        <v>410</v>
      </c>
      <c r="E4269" s="292" t="s">
        <v>421</v>
      </c>
    </row>
    <row r="4270" spans="1:5" ht="15.6" x14ac:dyDescent="0.3">
      <c r="A4270" s="308" t="s">
        <v>412</v>
      </c>
      <c r="B4270" s="309">
        <v>313</v>
      </c>
      <c r="C4270" s="309">
        <v>350</v>
      </c>
      <c r="D4270" s="309">
        <v>50</v>
      </c>
      <c r="E4270" s="310">
        <f t="shared" ref="E4270:E4271" si="861">(C4270+D4270)-B4270</f>
        <v>87</v>
      </c>
    </row>
    <row r="4271" spans="1:5" ht="15.6" x14ac:dyDescent="0.3">
      <c r="A4271" s="308" t="s">
        <v>413</v>
      </c>
      <c r="B4271" s="309">
        <v>600</v>
      </c>
      <c r="C4271" s="309">
        <v>550</v>
      </c>
      <c r="D4271" s="309">
        <v>131</v>
      </c>
      <c r="E4271" s="310">
        <f t="shared" si="861"/>
        <v>81</v>
      </c>
    </row>
    <row r="4272" spans="1:5" ht="15.6" x14ac:dyDescent="0.3">
      <c r="A4272" s="308" t="s">
        <v>414</v>
      </c>
      <c r="B4272" s="309">
        <v>102</v>
      </c>
      <c r="C4272" s="309">
        <v>0</v>
      </c>
      <c r="D4272" s="309">
        <v>102</v>
      </c>
      <c r="E4272" s="310">
        <v>0</v>
      </c>
    </row>
    <row r="4273" spans="1:5" ht="15.6" x14ac:dyDescent="0.3">
      <c r="A4273" s="308" t="s">
        <v>415</v>
      </c>
      <c r="B4273" s="309">
        <v>217</v>
      </c>
      <c r="C4273" s="309">
        <v>80</v>
      </c>
      <c r="D4273" s="309">
        <v>217</v>
      </c>
      <c r="E4273" s="310">
        <f t="shared" ref="E4273:E4280" si="862">(C4273+D4273)-B4273</f>
        <v>80</v>
      </c>
    </row>
    <row r="4274" spans="1:5" ht="15.6" x14ac:dyDescent="0.3">
      <c r="A4274" s="308" t="s">
        <v>416</v>
      </c>
      <c r="B4274" s="309">
        <v>60</v>
      </c>
      <c r="C4274" s="309">
        <v>0</v>
      </c>
      <c r="D4274" s="326">
        <v>76</v>
      </c>
      <c r="E4274" s="310">
        <f t="shared" si="862"/>
        <v>16</v>
      </c>
    </row>
    <row r="4275" spans="1:5" ht="15.6" x14ac:dyDescent="0.3">
      <c r="A4275" s="311" t="s">
        <v>417</v>
      </c>
      <c r="B4275" s="312">
        <v>490</v>
      </c>
      <c r="C4275" s="312">
        <v>0</v>
      </c>
      <c r="D4275" s="312">
        <v>510</v>
      </c>
      <c r="E4275" s="310">
        <f t="shared" si="862"/>
        <v>20</v>
      </c>
    </row>
    <row r="4276" spans="1:5" ht="15.6" x14ac:dyDescent="0.3">
      <c r="A4276" s="321" t="s">
        <v>419</v>
      </c>
      <c r="B4276" s="314">
        <v>106</v>
      </c>
      <c r="C4276" s="314">
        <v>0</v>
      </c>
      <c r="D4276" s="314">
        <v>131</v>
      </c>
      <c r="E4276" s="310">
        <f t="shared" si="862"/>
        <v>25</v>
      </c>
    </row>
    <row r="4277" spans="1:5" ht="15.6" x14ac:dyDescent="0.3">
      <c r="A4277" s="321" t="s">
        <v>422</v>
      </c>
      <c r="B4277" s="313">
        <v>408</v>
      </c>
      <c r="C4277" s="313">
        <v>0</v>
      </c>
      <c r="D4277" s="313">
        <v>412</v>
      </c>
      <c r="E4277" s="322">
        <f t="shared" si="862"/>
        <v>4</v>
      </c>
    </row>
    <row r="4278" spans="1:5" ht="15.6" x14ac:dyDescent="0.3">
      <c r="A4278" s="321" t="s">
        <v>423</v>
      </c>
      <c r="B4278" s="313">
        <v>297</v>
      </c>
      <c r="C4278" s="313">
        <v>0</v>
      </c>
      <c r="D4278" s="313">
        <v>360</v>
      </c>
      <c r="E4278" s="322">
        <f t="shared" si="862"/>
        <v>63</v>
      </c>
    </row>
    <row r="4279" spans="1:5" ht="15.6" x14ac:dyDescent="0.3">
      <c r="A4279" s="321" t="s">
        <v>425</v>
      </c>
      <c r="B4279" s="313">
        <v>0</v>
      </c>
      <c r="C4279" s="313">
        <v>0</v>
      </c>
      <c r="D4279" s="313">
        <v>0</v>
      </c>
      <c r="E4279" s="322">
        <f t="shared" si="862"/>
        <v>0</v>
      </c>
    </row>
    <row r="4280" spans="1:5" ht="15.6" x14ac:dyDescent="0.3">
      <c r="A4280" s="323" t="s">
        <v>424</v>
      </c>
      <c r="B4280" s="324">
        <v>403</v>
      </c>
      <c r="C4280" s="324">
        <v>0</v>
      </c>
      <c r="D4280" s="324">
        <v>403</v>
      </c>
      <c r="E4280" s="325">
        <f t="shared" si="862"/>
        <v>0</v>
      </c>
    </row>
    <row r="4281" spans="1:5" ht="15.6" x14ac:dyDescent="0.3">
      <c r="A4281" s="320" t="s">
        <v>418</v>
      </c>
      <c r="B4281" s="317">
        <f t="shared" ref="B4281:E4281" si="863">SUM(B4270:B4280)</f>
        <v>2996</v>
      </c>
      <c r="C4281" s="316">
        <f t="shared" si="863"/>
        <v>980</v>
      </c>
      <c r="D4281" s="317">
        <f t="shared" si="863"/>
        <v>2392</v>
      </c>
      <c r="E4281" s="318">
        <f t="shared" si="863"/>
        <v>376</v>
      </c>
    </row>
    <row r="4283" spans="1:5" ht="15.6" x14ac:dyDescent="0.3">
      <c r="A4283" s="305">
        <v>45130</v>
      </c>
      <c r="B4283" s="306"/>
      <c r="C4283" s="306"/>
      <c r="D4283" s="306"/>
      <c r="E4283" s="306"/>
    </row>
    <row r="4284" spans="1:5" ht="15.6" x14ac:dyDescent="0.3">
      <c r="A4284" s="307" t="s">
        <v>407</v>
      </c>
      <c r="B4284" s="298" t="s">
        <v>408</v>
      </c>
      <c r="C4284" s="298" t="s">
        <v>409</v>
      </c>
      <c r="D4284" s="298" t="s">
        <v>410</v>
      </c>
      <c r="E4284" s="292" t="s">
        <v>421</v>
      </c>
    </row>
    <row r="4285" spans="1:5" ht="15.6" x14ac:dyDescent="0.3">
      <c r="A4285" s="308" t="s">
        <v>412</v>
      </c>
      <c r="B4285" s="309">
        <v>188</v>
      </c>
      <c r="C4285" s="309">
        <v>0</v>
      </c>
      <c r="D4285" s="309">
        <v>313</v>
      </c>
      <c r="E4285" s="310">
        <f t="shared" ref="E4285:E4286" si="864">(C4285+D4285)-B4285</f>
        <v>125</v>
      </c>
    </row>
    <row r="4286" spans="1:5" ht="15.6" x14ac:dyDescent="0.3">
      <c r="A4286" s="308" t="s">
        <v>413</v>
      </c>
      <c r="B4286" s="309">
        <v>600</v>
      </c>
      <c r="C4286" s="309">
        <v>0</v>
      </c>
      <c r="D4286" s="309">
        <v>600</v>
      </c>
      <c r="E4286" s="310">
        <f t="shared" si="864"/>
        <v>0</v>
      </c>
    </row>
    <row r="4287" spans="1:5" ht="15.6" x14ac:dyDescent="0.3">
      <c r="A4287" s="308" t="s">
        <v>414</v>
      </c>
      <c r="B4287" s="309">
        <v>102</v>
      </c>
      <c r="C4287" s="309">
        <v>0</v>
      </c>
      <c r="D4287" s="309">
        <v>102</v>
      </c>
      <c r="E4287" s="310">
        <v>0</v>
      </c>
    </row>
    <row r="4288" spans="1:5" ht="15.6" x14ac:dyDescent="0.3">
      <c r="A4288" s="308" t="s">
        <v>415</v>
      </c>
      <c r="B4288" s="309">
        <v>263</v>
      </c>
      <c r="C4288" s="309">
        <v>75</v>
      </c>
      <c r="D4288" s="309">
        <v>217</v>
      </c>
      <c r="E4288" s="310">
        <f t="shared" ref="E4288:E4295" si="865">(C4288+D4288)-B4288</f>
        <v>29</v>
      </c>
    </row>
    <row r="4289" spans="1:5" ht="15.6" x14ac:dyDescent="0.3">
      <c r="A4289" s="308" t="s">
        <v>416</v>
      </c>
      <c r="B4289" s="309">
        <v>51</v>
      </c>
      <c r="C4289" s="309">
        <v>0</v>
      </c>
      <c r="D4289" s="326">
        <v>60</v>
      </c>
      <c r="E4289" s="310">
        <f t="shared" si="865"/>
        <v>9</v>
      </c>
    </row>
    <row r="4290" spans="1:5" ht="15.6" x14ac:dyDescent="0.3">
      <c r="A4290" s="311" t="s">
        <v>417</v>
      </c>
      <c r="B4290" s="312">
        <v>490</v>
      </c>
      <c r="C4290" s="312">
        <v>0</v>
      </c>
      <c r="D4290" s="312">
        <v>490</v>
      </c>
      <c r="E4290" s="310">
        <f t="shared" si="865"/>
        <v>0</v>
      </c>
    </row>
    <row r="4291" spans="1:5" ht="15.6" x14ac:dyDescent="0.3">
      <c r="A4291" s="321" t="s">
        <v>419</v>
      </c>
      <c r="B4291" s="314">
        <v>106</v>
      </c>
      <c r="C4291" s="314">
        <v>0</v>
      </c>
      <c r="D4291" s="314">
        <v>106</v>
      </c>
      <c r="E4291" s="310">
        <f t="shared" si="865"/>
        <v>0</v>
      </c>
    </row>
    <row r="4292" spans="1:5" ht="15.6" x14ac:dyDescent="0.3">
      <c r="A4292" s="321" t="s">
        <v>422</v>
      </c>
      <c r="B4292" s="313">
        <v>382</v>
      </c>
      <c r="C4292" s="313">
        <v>0</v>
      </c>
      <c r="D4292" s="313">
        <v>408</v>
      </c>
      <c r="E4292" s="322">
        <f t="shared" si="865"/>
        <v>26</v>
      </c>
    </row>
    <row r="4293" spans="1:5" ht="15.6" x14ac:dyDescent="0.3">
      <c r="A4293" s="321" t="s">
        <v>423</v>
      </c>
      <c r="B4293" s="313">
        <v>297</v>
      </c>
      <c r="C4293" s="313">
        <v>0</v>
      </c>
      <c r="D4293" s="313">
        <v>297</v>
      </c>
      <c r="E4293" s="322">
        <f t="shared" si="865"/>
        <v>0</v>
      </c>
    </row>
    <row r="4294" spans="1:5" ht="15.6" x14ac:dyDescent="0.3">
      <c r="A4294" s="321" t="s">
        <v>425</v>
      </c>
      <c r="B4294" s="313">
        <v>0</v>
      </c>
      <c r="C4294" s="313">
        <v>0</v>
      </c>
      <c r="D4294" s="313">
        <v>0</v>
      </c>
      <c r="E4294" s="322">
        <f t="shared" si="865"/>
        <v>0</v>
      </c>
    </row>
    <row r="4295" spans="1:5" ht="15.6" x14ac:dyDescent="0.3">
      <c r="A4295" s="323" t="s">
        <v>424</v>
      </c>
      <c r="B4295" s="324">
        <v>403</v>
      </c>
      <c r="C4295" s="324">
        <v>0</v>
      </c>
      <c r="D4295" s="324">
        <v>403</v>
      </c>
      <c r="E4295" s="325">
        <f t="shared" si="865"/>
        <v>0</v>
      </c>
    </row>
    <row r="4296" spans="1:5" ht="15.6" x14ac:dyDescent="0.3">
      <c r="A4296" s="320" t="s">
        <v>418</v>
      </c>
      <c r="B4296" s="317">
        <f t="shared" ref="B4296:E4296" si="866">SUM(B4285:B4295)</f>
        <v>2882</v>
      </c>
      <c r="C4296" s="316">
        <f t="shared" si="866"/>
        <v>75</v>
      </c>
      <c r="D4296" s="317">
        <f t="shared" si="866"/>
        <v>2996</v>
      </c>
      <c r="E4296" s="318">
        <f t="shared" si="866"/>
        <v>189</v>
      </c>
    </row>
    <row r="4298" spans="1:5" ht="15.6" x14ac:dyDescent="0.3">
      <c r="A4298" s="305">
        <v>45131</v>
      </c>
      <c r="B4298" s="306"/>
      <c r="C4298" s="306"/>
      <c r="D4298" s="306"/>
      <c r="E4298" s="306"/>
    </row>
    <row r="4299" spans="1:5" ht="15.6" x14ac:dyDescent="0.3">
      <c r="A4299" s="307" t="s">
        <v>407</v>
      </c>
      <c r="B4299" s="298" t="s">
        <v>408</v>
      </c>
      <c r="C4299" s="298" t="s">
        <v>409</v>
      </c>
      <c r="D4299" s="298" t="s">
        <v>410</v>
      </c>
      <c r="E4299" s="292" t="s">
        <v>421</v>
      </c>
    </row>
    <row r="4300" spans="1:5" ht="15.6" x14ac:dyDescent="0.3">
      <c r="A4300" s="308" t="s">
        <v>412</v>
      </c>
      <c r="B4300" s="309">
        <v>188</v>
      </c>
      <c r="C4300" s="309">
        <v>0</v>
      </c>
      <c r="D4300" s="309">
        <v>188</v>
      </c>
      <c r="E4300" s="310">
        <f t="shared" ref="E4300:E4301" si="867">(C4300+D4300)-B4300</f>
        <v>0</v>
      </c>
    </row>
    <row r="4301" spans="1:5" ht="15.6" x14ac:dyDescent="0.3">
      <c r="A4301" s="308" t="s">
        <v>413</v>
      </c>
      <c r="B4301" s="309">
        <v>600</v>
      </c>
      <c r="C4301" s="309">
        <v>0</v>
      </c>
      <c r="D4301" s="309">
        <v>600</v>
      </c>
      <c r="E4301" s="310">
        <f t="shared" si="867"/>
        <v>0</v>
      </c>
    </row>
    <row r="4302" spans="1:5" ht="15.6" x14ac:dyDescent="0.3">
      <c r="A4302" s="308" t="s">
        <v>414</v>
      </c>
      <c r="B4302" s="309">
        <v>102</v>
      </c>
      <c r="C4302" s="309">
        <v>0</v>
      </c>
      <c r="D4302" s="309">
        <v>102</v>
      </c>
      <c r="E4302" s="310">
        <v>0</v>
      </c>
    </row>
    <row r="4303" spans="1:5" ht="15.6" x14ac:dyDescent="0.3">
      <c r="A4303" s="308" t="s">
        <v>415</v>
      </c>
      <c r="B4303" s="309">
        <v>350</v>
      </c>
      <c r="C4303" s="309">
        <v>85</v>
      </c>
      <c r="D4303" s="309">
        <v>263</v>
      </c>
      <c r="E4303" s="310">
        <f t="shared" ref="E4303:E4310" si="868">(C4303+D4303)-B4303</f>
        <v>-2</v>
      </c>
    </row>
    <row r="4304" spans="1:5" ht="15.6" x14ac:dyDescent="0.3">
      <c r="A4304" s="308" t="s">
        <v>416</v>
      </c>
      <c r="B4304" s="309">
        <v>51</v>
      </c>
      <c r="C4304" s="309">
        <v>0</v>
      </c>
      <c r="D4304" s="326">
        <v>51</v>
      </c>
      <c r="E4304" s="310">
        <f t="shared" si="868"/>
        <v>0</v>
      </c>
    </row>
    <row r="4305" spans="1:5" ht="15.6" x14ac:dyDescent="0.3">
      <c r="A4305" s="311" t="s">
        <v>417</v>
      </c>
      <c r="B4305" s="312">
        <v>490</v>
      </c>
      <c r="C4305" s="312">
        <v>0</v>
      </c>
      <c r="D4305" s="312">
        <v>490</v>
      </c>
      <c r="E4305" s="310">
        <f t="shared" si="868"/>
        <v>0</v>
      </c>
    </row>
    <row r="4306" spans="1:5" ht="15.6" x14ac:dyDescent="0.3">
      <c r="A4306" s="321" t="s">
        <v>419</v>
      </c>
      <c r="B4306" s="314">
        <v>106</v>
      </c>
      <c r="C4306" s="314">
        <v>0</v>
      </c>
      <c r="D4306" s="314">
        <v>106</v>
      </c>
      <c r="E4306" s="310">
        <f t="shared" si="868"/>
        <v>0</v>
      </c>
    </row>
    <row r="4307" spans="1:5" ht="15.6" x14ac:dyDescent="0.3">
      <c r="A4307" s="321" t="s">
        <v>422</v>
      </c>
      <c r="B4307" s="313">
        <v>363</v>
      </c>
      <c r="C4307" s="313">
        <v>0</v>
      </c>
      <c r="D4307" s="313">
        <v>382</v>
      </c>
      <c r="E4307" s="322">
        <f t="shared" si="868"/>
        <v>19</v>
      </c>
    </row>
    <row r="4308" spans="1:5" ht="15.6" x14ac:dyDescent="0.3">
      <c r="A4308" s="321" t="s">
        <v>423</v>
      </c>
      <c r="B4308" s="313">
        <v>297</v>
      </c>
      <c r="C4308" s="313">
        <v>0</v>
      </c>
      <c r="D4308" s="313">
        <v>297</v>
      </c>
      <c r="E4308" s="322">
        <f t="shared" si="868"/>
        <v>0</v>
      </c>
    </row>
    <row r="4309" spans="1:5" ht="15.6" x14ac:dyDescent="0.3">
      <c r="A4309" s="321" t="s">
        <v>425</v>
      </c>
      <c r="B4309" s="313">
        <v>0</v>
      </c>
      <c r="C4309" s="313">
        <v>0</v>
      </c>
      <c r="D4309" s="313">
        <v>0</v>
      </c>
      <c r="E4309" s="322">
        <f t="shared" si="868"/>
        <v>0</v>
      </c>
    </row>
    <row r="4310" spans="1:5" ht="15.6" x14ac:dyDescent="0.3">
      <c r="A4310" s="323" t="s">
        <v>424</v>
      </c>
      <c r="B4310" s="324">
        <v>403</v>
      </c>
      <c r="C4310" s="324">
        <v>0</v>
      </c>
      <c r="D4310" s="324">
        <v>403</v>
      </c>
      <c r="E4310" s="325">
        <f t="shared" si="868"/>
        <v>0</v>
      </c>
    </row>
    <row r="4311" spans="1:5" ht="15.6" x14ac:dyDescent="0.3">
      <c r="A4311" s="320" t="s">
        <v>418</v>
      </c>
      <c r="B4311" s="317">
        <f t="shared" ref="B4311:E4311" si="869">SUM(B4300:B4310)</f>
        <v>2950</v>
      </c>
      <c r="C4311" s="316">
        <f t="shared" si="869"/>
        <v>85</v>
      </c>
      <c r="D4311" s="317">
        <f t="shared" si="869"/>
        <v>2882</v>
      </c>
      <c r="E4311" s="318">
        <f t="shared" si="869"/>
        <v>17</v>
      </c>
    </row>
    <row r="4313" spans="1:5" ht="15.6" x14ac:dyDescent="0.3">
      <c r="A4313" s="305">
        <v>45132</v>
      </c>
      <c r="B4313" s="306"/>
      <c r="C4313" s="306"/>
      <c r="D4313" s="306"/>
      <c r="E4313" s="306"/>
    </row>
    <row r="4314" spans="1:5" ht="15.6" x14ac:dyDescent="0.3">
      <c r="A4314" s="307" t="s">
        <v>407</v>
      </c>
      <c r="B4314" s="298" t="s">
        <v>408</v>
      </c>
      <c r="C4314" s="298" t="s">
        <v>409</v>
      </c>
      <c r="D4314" s="298" t="s">
        <v>410</v>
      </c>
      <c r="E4314" s="292" t="s">
        <v>421</v>
      </c>
    </row>
    <row r="4315" spans="1:5" ht="15.6" x14ac:dyDescent="0.3">
      <c r="A4315" s="308" t="s">
        <v>412</v>
      </c>
      <c r="B4315" s="309">
        <v>188</v>
      </c>
      <c r="C4315" s="309">
        <v>0</v>
      </c>
      <c r="D4315" s="309">
        <v>188</v>
      </c>
      <c r="E4315" s="310">
        <f t="shared" ref="E4315:E4316" si="870">(C4315+D4315)-B4315</f>
        <v>0</v>
      </c>
    </row>
    <row r="4316" spans="1:5" ht="15.6" x14ac:dyDescent="0.3">
      <c r="A4316" s="308" t="s">
        <v>413</v>
      </c>
      <c r="B4316" s="309">
        <v>600</v>
      </c>
      <c r="C4316" s="309">
        <v>0</v>
      </c>
      <c r="D4316" s="309">
        <v>600</v>
      </c>
      <c r="E4316" s="310">
        <f t="shared" si="870"/>
        <v>0</v>
      </c>
    </row>
    <row r="4317" spans="1:5" ht="15.6" x14ac:dyDescent="0.3">
      <c r="A4317" s="308" t="s">
        <v>414</v>
      </c>
      <c r="B4317" s="309">
        <v>102</v>
      </c>
      <c r="C4317" s="309">
        <v>0</v>
      </c>
      <c r="D4317" s="309">
        <v>102</v>
      </c>
      <c r="E4317" s="310">
        <v>0</v>
      </c>
    </row>
    <row r="4318" spans="1:5" ht="15.6" x14ac:dyDescent="0.3">
      <c r="A4318" s="308" t="s">
        <v>415</v>
      </c>
      <c r="B4318" s="309">
        <v>266</v>
      </c>
      <c r="C4318" s="309">
        <v>100</v>
      </c>
      <c r="D4318" s="309">
        <v>350</v>
      </c>
      <c r="E4318" s="310">
        <f t="shared" ref="E4318:E4325" si="871">(C4318+D4318)-B4318</f>
        <v>184</v>
      </c>
    </row>
    <row r="4319" spans="1:5" ht="15.6" x14ac:dyDescent="0.3">
      <c r="A4319" s="308" t="s">
        <v>416</v>
      </c>
      <c r="B4319" s="309">
        <v>51</v>
      </c>
      <c r="C4319" s="309">
        <v>0</v>
      </c>
      <c r="D4319" s="326">
        <v>51</v>
      </c>
      <c r="E4319" s="310">
        <f t="shared" si="871"/>
        <v>0</v>
      </c>
    </row>
    <row r="4320" spans="1:5" ht="15.6" x14ac:dyDescent="0.3">
      <c r="A4320" s="311" t="s">
        <v>417</v>
      </c>
      <c r="B4320" s="312">
        <v>490</v>
      </c>
      <c r="C4320" s="312">
        <v>0</v>
      </c>
      <c r="D4320" s="312">
        <v>490</v>
      </c>
      <c r="E4320" s="310">
        <f t="shared" si="871"/>
        <v>0</v>
      </c>
    </row>
    <row r="4321" spans="1:5" ht="15.6" x14ac:dyDescent="0.3">
      <c r="A4321" s="321" t="s">
        <v>419</v>
      </c>
      <c r="B4321" s="314">
        <v>106</v>
      </c>
      <c r="C4321" s="314">
        <v>0</v>
      </c>
      <c r="D4321" s="314">
        <v>106</v>
      </c>
      <c r="E4321" s="310">
        <f t="shared" si="871"/>
        <v>0</v>
      </c>
    </row>
    <row r="4322" spans="1:5" ht="15.6" x14ac:dyDescent="0.3">
      <c r="A4322" s="321" t="s">
        <v>422</v>
      </c>
      <c r="B4322" s="313">
        <v>352</v>
      </c>
      <c r="C4322" s="313">
        <v>0</v>
      </c>
      <c r="D4322" s="313">
        <v>363</v>
      </c>
      <c r="E4322" s="322">
        <f t="shared" si="871"/>
        <v>11</v>
      </c>
    </row>
    <row r="4323" spans="1:5" ht="15.6" x14ac:dyDescent="0.3">
      <c r="A4323" s="321" t="s">
        <v>423</v>
      </c>
      <c r="B4323" s="313">
        <v>297</v>
      </c>
      <c r="C4323" s="313">
        <v>0</v>
      </c>
      <c r="D4323" s="313">
        <v>297</v>
      </c>
      <c r="E4323" s="322">
        <f t="shared" si="871"/>
        <v>0</v>
      </c>
    </row>
    <row r="4324" spans="1:5" ht="15.6" x14ac:dyDescent="0.3">
      <c r="A4324" s="321" t="s">
        <v>425</v>
      </c>
      <c r="B4324" s="313">
        <v>0</v>
      </c>
      <c r="C4324" s="313">
        <v>0</v>
      </c>
      <c r="D4324" s="313">
        <v>0</v>
      </c>
      <c r="E4324" s="322">
        <f t="shared" si="871"/>
        <v>0</v>
      </c>
    </row>
    <row r="4325" spans="1:5" ht="15.6" x14ac:dyDescent="0.3">
      <c r="A4325" s="323" t="s">
        <v>424</v>
      </c>
      <c r="B4325" s="324">
        <v>460</v>
      </c>
      <c r="C4325" s="324">
        <v>70</v>
      </c>
      <c r="D4325" s="324">
        <v>403</v>
      </c>
      <c r="E4325" s="325">
        <f t="shared" si="871"/>
        <v>13</v>
      </c>
    </row>
    <row r="4326" spans="1:5" ht="15.6" x14ac:dyDescent="0.3">
      <c r="A4326" s="320" t="s">
        <v>418</v>
      </c>
      <c r="B4326" s="317">
        <f t="shared" ref="B4326:E4326" si="872">SUM(B4315:B4325)</f>
        <v>2912</v>
      </c>
      <c r="C4326" s="316">
        <f t="shared" si="872"/>
        <v>170</v>
      </c>
      <c r="D4326" s="317">
        <f t="shared" si="872"/>
        <v>2950</v>
      </c>
      <c r="E4326" s="318">
        <f t="shared" si="872"/>
        <v>208</v>
      </c>
    </row>
    <row r="4328" spans="1:5" ht="15.6" x14ac:dyDescent="0.3">
      <c r="A4328" s="305">
        <v>45133</v>
      </c>
      <c r="B4328" s="306"/>
      <c r="C4328" s="306"/>
      <c r="D4328" s="306"/>
      <c r="E4328" s="306"/>
    </row>
    <row r="4329" spans="1:5" ht="15.6" x14ac:dyDescent="0.3">
      <c r="A4329" s="307" t="s">
        <v>407</v>
      </c>
      <c r="B4329" s="298" t="s">
        <v>408</v>
      </c>
      <c r="C4329" s="298" t="s">
        <v>409</v>
      </c>
      <c r="D4329" s="298" t="s">
        <v>410</v>
      </c>
      <c r="E4329" s="292" t="s">
        <v>421</v>
      </c>
    </row>
    <row r="4330" spans="1:5" ht="15.6" x14ac:dyDescent="0.3">
      <c r="A4330" s="308" t="s">
        <v>412</v>
      </c>
      <c r="B4330" s="309">
        <v>188</v>
      </c>
      <c r="C4330" s="309">
        <v>0</v>
      </c>
      <c r="D4330" s="309">
        <v>188</v>
      </c>
      <c r="E4330" s="310">
        <f t="shared" ref="E4330:E4331" si="873">(C4330+D4330)-B4330</f>
        <v>0</v>
      </c>
    </row>
    <row r="4331" spans="1:5" ht="15.6" x14ac:dyDescent="0.3">
      <c r="A4331" s="308" t="s">
        <v>413</v>
      </c>
      <c r="B4331" s="309">
        <v>525</v>
      </c>
      <c r="C4331" s="309">
        <v>0</v>
      </c>
      <c r="D4331" s="309">
        <v>600</v>
      </c>
      <c r="E4331" s="310">
        <f t="shared" si="873"/>
        <v>75</v>
      </c>
    </row>
    <row r="4332" spans="1:5" ht="15.6" x14ac:dyDescent="0.3">
      <c r="A4332" s="308" t="s">
        <v>414</v>
      </c>
      <c r="B4332" s="309">
        <v>102</v>
      </c>
      <c r="C4332" s="309">
        <v>0</v>
      </c>
      <c r="D4332" s="309">
        <v>102</v>
      </c>
      <c r="E4332" s="310">
        <v>0</v>
      </c>
    </row>
    <row r="4333" spans="1:5" ht="15.6" x14ac:dyDescent="0.3">
      <c r="A4333" s="308" t="s">
        <v>415</v>
      </c>
      <c r="B4333" s="309">
        <v>217</v>
      </c>
      <c r="C4333" s="309">
        <v>0</v>
      </c>
      <c r="D4333" s="309">
        <v>266</v>
      </c>
      <c r="E4333" s="310">
        <f t="shared" ref="E4333:E4340" si="874">(C4333+D4333)-B4333</f>
        <v>49</v>
      </c>
    </row>
    <row r="4334" spans="1:5" ht="15.6" x14ac:dyDescent="0.3">
      <c r="A4334" s="308" t="s">
        <v>416</v>
      </c>
      <c r="B4334" s="309">
        <v>51</v>
      </c>
      <c r="C4334" s="309">
        <v>0</v>
      </c>
      <c r="D4334" s="326">
        <v>51</v>
      </c>
      <c r="E4334" s="310">
        <f t="shared" si="874"/>
        <v>0</v>
      </c>
    </row>
    <row r="4335" spans="1:5" ht="15.6" x14ac:dyDescent="0.3">
      <c r="A4335" s="311" t="s">
        <v>417</v>
      </c>
      <c r="B4335" s="312">
        <v>490</v>
      </c>
      <c r="C4335" s="312">
        <v>0</v>
      </c>
      <c r="D4335" s="312">
        <v>490</v>
      </c>
      <c r="E4335" s="310">
        <f t="shared" si="874"/>
        <v>0</v>
      </c>
    </row>
    <row r="4336" spans="1:5" ht="15.6" x14ac:dyDescent="0.3">
      <c r="A4336" s="321" t="s">
        <v>419</v>
      </c>
      <c r="B4336" s="314">
        <v>106</v>
      </c>
      <c r="C4336" s="314">
        <v>0</v>
      </c>
      <c r="D4336" s="314">
        <v>106</v>
      </c>
      <c r="E4336" s="310">
        <f t="shared" si="874"/>
        <v>0</v>
      </c>
    </row>
    <row r="4337" spans="1:5" ht="15.6" x14ac:dyDescent="0.3">
      <c r="A4337" s="321" t="s">
        <v>422</v>
      </c>
      <c r="B4337" s="313">
        <v>322</v>
      </c>
      <c r="C4337" s="313">
        <v>0</v>
      </c>
      <c r="D4337" s="313">
        <v>352</v>
      </c>
      <c r="E4337" s="322">
        <f t="shared" si="874"/>
        <v>30</v>
      </c>
    </row>
    <row r="4338" spans="1:5" ht="15.6" x14ac:dyDescent="0.3">
      <c r="A4338" s="321" t="s">
        <v>423</v>
      </c>
      <c r="B4338" s="313">
        <v>297</v>
      </c>
      <c r="C4338" s="313">
        <v>0</v>
      </c>
      <c r="D4338" s="313">
        <v>297</v>
      </c>
      <c r="E4338" s="322">
        <f t="shared" si="874"/>
        <v>0</v>
      </c>
    </row>
    <row r="4339" spans="1:5" ht="15.6" x14ac:dyDescent="0.3">
      <c r="A4339" s="321" t="s">
        <v>425</v>
      </c>
      <c r="B4339" s="313">
        <v>0</v>
      </c>
      <c r="C4339" s="313">
        <v>0</v>
      </c>
      <c r="D4339" s="313">
        <v>0</v>
      </c>
      <c r="E4339" s="322">
        <f t="shared" si="874"/>
        <v>0</v>
      </c>
    </row>
    <row r="4340" spans="1:5" ht="15.6" x14ac:dyDescent="0.3">
      <c r="A4340" s="323" t="s">
        <v>424</v>
      </c>
      <c r="B4340" s="324">
        <v>460</v>
      </c>
      <c r="C4340" s="324">
        <v>70</v>
      </c>
      <c r="D4340" s="324">
        <v>460</v>
      </c>
      <c r="E4340" s="325">
        <f t="shared" si="874"/>
        <v>70</v>
      </c>
    </row>
    <row r="4341" spans="1:5" ht="15.6" x14ac:dyDescent="0.3">
      <c r="A4341" s="320" t="s">
        <v>418</v>
      </c>
      <c r="B4341" s="317">
        <f t="shared" ref="B4341:E4341" si="875">SUM(B4330:B4340)</f>
        <v>2758</v>
      </c>
      <c r="C4341" s="316">
        <f t="shared" si="875"/>
        <v>70</v>
      </c>
      <c r="D4341" s="317">
        <f t="shared" si="875"/>
        <v>2912</v>
      </c>
      <c r="E4341" s="318">
        <f t="shared" si="875"/>
        <v>224</v>
      </c>
    </row>
    <row r="4343" spans="1:5" ht="15.6" x14ac:dyDescent="0.3">
      <c r="A4343" s="305">
        <v>45134</v>
      </c>
      <c r="B4343" s="306"/>
      <c r="C4343" s="306"/>
      <c r="D4343" s="306"/>
      <c r="E4343" s="306"/>
    </row>
    <row r="4344" spans="1:5" ht="15.6" x14ac:dyDescent="0.3">
      <c r="A4344" s="307" t="s">
        <v>407</v>
      </c>
      <c r="B4344" s="298" t="s">
        <v>408</v>
      </c>
      <c r="C4344" s="298" t="s">
        <v>409</v>
      </c>
      <c r="D4344" s="298" t="s">
        <v>410</v>
      </c>
      <c r="E4344" s="292" t="s">
        <v>421</v>
      </c>
    </row>
    <row r="4345" spans="1:5" ht="15.6" x14ac:dyDescent="0.3">
      <c r="A4345" s="308" t="s">
        <v>412</v>
      </c>
      <c r="B4345" s="309">
        <v>163</v>
      </c>
      <c r="C4345" s="309">
        <v>0</v>
      </c>
      <c r="D4345" s="309">
        <v>188</v>
      </c>
      <c r="E4345" s="310">
        <f t="shared" ref="E4345:E4346" si="876">(C4345+D4345)-B4345</f>
        <v>25</v>
      </c>
    </row>
    <row r="4346" spans="1:5" ht="15.6" x14ac:dyDescent="0.3">
      <c r="A4346" s="308" t="s">
        <v>413</v>
      </c>
      <c r="B4346" s="309">
        <v>525</v>
      </c>
      <c r="C4346" s="309">
        <v>0</v>
      </c>
      <c r="D4346" s="309">
        <v>525</v>
      </c>
      <c r="E4346" s="310">
        <f t="shared" si="876"/>
        <v>0</v>
      </c>
    </row>
    <row r="4347" spans="1:5" ht="15.6" x14ac:dyDescent="0.3">
      <c r="A4347" s="308" t="s">
        <v>414</v>
      </c>
      <c r="B4347" s="309">
        <v>102</v>
      </c>
      <c r="C4347" s="309">
        <v>0</v>
      </c>
      <c r="D4347" s="309">
        <v>102</v>
      </c>
      <c r="E4347" s="310">
        <v>0</v>
      </c>
    </row>
    <row r="4348" spans="1:5" ht="15.6" x14ac:dyDescent="0.3">
      <c r="A4348" s="308" t="s">
        <v>415</v>
      </c>
      <c r="B4348" s="309">
        <v>266</v>
      </c>
      <c r="C4348" s="309">
        <v>75</v>
      </c>
      <c r="D4348" s="309">
        <v>217</v>
      </c>
      <c r="E4348" s="310">
        <f t="shared" ref="E4348:E4355" si="877">(C4348+D4348)-B4348</f>
        <v>26</v>
      </c>
    </row>
    <row r="4349" spans="1:5" ht="15.6" x14ac:dyDescent="0.3">
      <c r="A4349" s="308" t="s">
        <v>416</v>
      </c>
      <c r="B4349" s="309">
        <v>49</v>
      </c>
      <c r="C4349" s="309">
        <v>0</v>
      </c>
      <c r="D4349" s="326">
        <v>51</v>
      </c>
      <c r="E4349" s="310">
        <f t="shared" si="877"/>
        <v>2</v>
      </c>
    </row>
    <row r="4350" spans="1:5" ht="15.6" x14ac:dyDescent="0.3">
      <c r="A4350" s="311" t="s">
        <v>417</v>
      </c>
      <c r="B4350" s="312">
        <v>490</v>
      </c>
      <c r="C4350" s="312">
        <v>0</v>
      </c>
      <c r="D4350" s="312">
        <v>490</v>
      </c>
      <c r="E4350" s="310">
        <f t="shared" si="877"/>
        <v>0</v>
      </c>
    </row>
    <row r="4351" spans="1:5" ht="15.6" x14ac:dyDescent="0.3">
      <c r="A4351" s="321" t="s">
        <v>419</v>
      </c>
      <c r="B4351" s="314">
        <v>106</v>
      </c>
      <c r="C4351" s="314">
        <v>0</v>
      </c>
      <c r="D4351" s="314">
        <v>106</v>
      </c>
      <c r="E4351" s="310">
        <f t="shared" si="877"/>
        <v>0</v>
      </c>
    </row>
    <row r="4352" spans="1:5" ht="15.6" x14ac:dyDescent="0.3">
      <c r="A4352" s="321" t="s">
        <v>422</v>
      </c>
      <c r="B4352" s="313">
        <v>310</v>
      </c>
      <c r="C4352" s="313">
        <v>0</v>
      </c>
      <c r="D4352" s="313">
        <v>322</v>
      </c>
      <c r="E4352" s="322">
        <f t="shared" si="877"/>
        <v>12</v>
      </c>
    </row>
    <row r="4353" spans="1:5" ht="15.6" x14ac:dyDescent="0.3">
      <c r="A4353" s="321" t="s">
        <v>423</v>
      </c>
      <c r="B4353" s="313">
        <v>270</v>
      </c>
      <c r="C4353" s="313">
        <v>0</v>
      </c>
      <c r="D4353" s="313">
        <v>297</v>
      </c>
      <c r="E4353" s="322">
        <f t="shared" si="877"/>
        <v>27</v>
      </c>
    </row>
    <row r="4354" spans="1:5" ht="15.6" x14ac:dyDescent="0.3">
      <c r="A4354" s="321" t="s">
        <v>425</v>
      </c>
      <c r="B4354" s="313">
        <v>60</v>
      </c>
      <c r="C4354" s="313">
        <v>60</v>
      </c>
      <c r="D4354" s="313">
        <v>0</v>
      </c>
      <c r="E4354" s="322">
        <f t="shared" si="877"/>
        <v>0</v>
      </c>
    </row>
    <row r="4355" spans="1:5" ht="15.6" x14ac:dyDescent="0.3">
      <c r="A4355" s="323" t="s">
        <v>424</v>
      </c>
      <c r="B4355" s="324">
        <v>460</v>
      </c>
      <c r="C4355" s="324">
        <v>0</v>
      </c>
      <c r="D4355" s="324">
        <v>460</v>
      </c>
      <c r="E4355" s="325">
        <f t="shared" si="877"/>
        <v>0</v>
      </c>
    </row>
    <row r="4356" spans="1:5" ht="15.6" x14ac:dyDescent="0.3">
      <c r="A4356" s="320" t="s">
        <v>418</v>
      </c>
      <c r="B4356" s="317">
        <f t="shared" ref="B4356:E4356" si="878">SUM(B4345:B4355)</f>
        <v>2801</v>
      </c>
      <c r="C4356" s="316">
        <f t="shared" si="878"/>
        <v>135</v>
      </c>
      <c r="D4356" s="317">
        <f t="shared" si="878"/>
        <v>2758</v>
      </c>
      <c r="E4356" s="318">
        <f t="shared" si="878"/>
        <v>92</v>
      </c>
    </row>
    <row r="4358" spans="1:5" ht="15.6" x14ac:dyDescent="0.3">
      <c r="A4358" s="305">
        <v>45135</v>
      </c>
      <c r="B4358" s="306"/>
      <c r="C4358" s="306"/>
      <c r="D4358" s="306"/>
      <c r="E4358" s="306"/>
    </row>
    <row r="4359" spans="1:5" ht="15.6" x14ac:dyDescent="0.3">
      <c r="A4359" s="307" t="s">
        <v>407</v>
      </c>
      <c r="B4359" s="298" t="s">
        <v>408</v>
      </c>
      <c r="C4359" s="298" t="s">
        <v>409</v>
      </c>
      <c r="D4359" s="298" t="s">
        <v>410</v>
      </c>
      <c r="E4359" s="292" t="s">
        <v>421</v>
      </c>
    </row>
    <row r="4360" spans="1:5" ht="15.6" x14ac:dyDescent="0.3">
      <c r="A4360" s="308" t="s">
        <v>412</v>
      </c>
      <c r="B4360" s="309">
        <v>163</v>
      </c>
      <c r="C4360" s="309">
        <v>0</v>
      </c>
      <c r="D4360" s="309">
        <v>163</v>
      </c>
      <c r="E4360" s="310">
        <f t="shared" ref="E4360:E4361" si="879">(C4360+D4360)-B4360</f>
        <v>0</v>
      </c>
    </row>
    <row r="4361" spans="1:5" ht="15.6" x14ac:dyDescent="0.3">
      <c r="A4361" s="308" t="s">
        <v>413</v>
      </c>
      <c r="B4361" s="309">
        <v>525</v>
      </c>
      <c r="C4361" s="309">
        <v>0</v>
      </c>
      <c r="D4361" s="309">
        <v>525</v>
      </c>
      <c r="E4361" s="310">
        <f t="shared" si="879"/>
        <v>0</v>
      </c>
    </row>
    <row r="4362" spans="1:5" ht="15.6" x14ac:dyDescent="0.3">
      <c r="A4362" s="308" t="s">
        <v>414</v>
      </c>
      <c r="B4362" s="309">
        <v>102</v>
      </c>
      <c r="C4362" s="309">
        <v>0</v>
      </c>
      <c r="D4362" s="309">
        <v>102</v>
      </c>
      <c r="E4362" s="310">
        <v>0</v>
      </c>
    </row>
    <row r="4363" spans="1:5" ht="15.6" x14ac:dyDescent="0.3">
      <c r="A4363" s="308" t="s">
        <v>415</v>
      </c>
      <c r="B4363" s="309">
        <v>263</v>
      </c>
      <c r="C4363" s="309">
        <v>0</v>
      </c>
      <c r="D4363" s="309">
        <v>266</v>
      </c>
      <c r="E4363" s="310">
        <f t="shared" ref="E4363:E4370" si="880">(C4363+D4363)-B4363</f>
        <v>3</v>
      </c>
    </row>
    <row r="4364" spans="1:5" ht="15.6" x14ac:dyDescent="0.3">
      <c r="A4364" s="308" t="s">
        <v>416</v>
      </c>
      <c r="B4364" s="309">
        <v>49</v>
      </c>
      <c r="C4364" s="309">
        <v>0</v>
      </c>
      <c r="D4364" s="326">
        <v>49</v>
      </c>
      <c r="E4364" s="310">
        <f t="shared" si="880"/>
        <v>0</v>
      </c>
    </row>
    <row r="4365" spans="1:5" ht="15.6" x14ac:dyDescent="0.3">
      <c r="A4365" s="311" t="s">
        <v>417</v>
      </c>
      <c r="B4365" s="312">
        <v>490</v>
      </c>
      <c r="C4365" s="312">
        <v>0</v>
      </c>
      <c r="D4365" s="312">
        <v>490</v>
      </c>
      <c r="E4365" s="310">
        <f t="shared" si="880"/>
        <v>0</v>
      </c>
    </row>
    <row r="4366" spans="1:5" ht="15.6" x14ac:dyDescent="0.3">
      <c r="A4366" s="321" t="s">
        <v>419</v>
      </c>
      <c r="B4366" s="314">
        <v>106</v>
      </c>
      <c r="C4366" s="314">
        <v>0</v>
      </c>
      <c r="D4366" s="314">
        <v>106</v>
      </c>
      <c r="E4366" s="310">
        <f t="shared" si="880"/>
        <v>0</v>
      </c>
    </row>
    <row r="4367" spans="1:5" ht="15.6" x14ac:dyDescent="0.3">
      <c r="A4367" s="321" t="s">
        <v>422</v>
      </c>
      <c r="B4367" s="313">
        <v>292</v>
      </c>
      <c r="C4367" s="313">
        <v>0</v>
      </c>
      <c r="D4367" s="313">
        <v>310</v>
      </c>
      <c r="E4367" s="322">
        <f t="shared" si="880"/>
        <v>18</v>
      </c>
    </row>
    <row r="4368" spans="1:5" ht="15.6" x14ac:dyDescent="0.3">
      <c r="A4368" s="321" t="s">
        <v>423</v>
      </c>
      <c r="B4368" s="313">
        <v>270</v>
      </c>
      <c r="C4368" s="313">
        <v>0</v>
      </c>
      <c r="D4368" s="313">
        <v>270</v>
      </c>
      <c r="E4368" s="322">
        <f t="shared" si="880"/>
        <v>0</v>
      </c>
    </row>
    <row r="4369" spans="1:5" ht="15.6" x14ac:dyDescent="0.3">
      <c r="A4369" s="321" t="s">
        <v>425</v>
      </c>
      <c r="B4369" s="313">
        <v>0</v>
      </c>
      <c r="C4369" s="313">
        <v>0</v>
      </c>
      <c r="D4369" s="313">
        <v>60</v>
      </c>
      <c r="E4369" s="322">
        <f t="shared" si="880"/>
        <v>60</v>
      </c>
    </row>
    <row r="4370" spans="1:5" ht="15.6" x14ac:dyDescent="0.3">
      <c r="A4370" s="323" t="s">
        <v>424</v>
      </c>
      <c r="B4370" s="324">
        <v>460</v>
      </c>
      <c r="C4370" s="324">
        <v>0</v>
      </c>
      <c r="D4370" s="324">
        <v>460</v>
      </c>
      <c r="E4370" s="325">
        <f t="shared" si="880"/>
        <v>0</v>
      </c>
    </row>
    <row r="4371" spans="1:5" ht="15.6" x14ac:dyDescent="0.3">
      <c r="A4371" s="320" t="s">
        <v>418</v>
      </c>
      <c r="B4371" s="317">
        <f t="shared" ref="B4371:E4371" si="881">SUM(B4360:B4370)</f>
        <v>2720</v>
      </c>
      <c r="C4371" s="316">
        <f t="shared" si="881"/>
        <v>0</v>
      </c>
      <c r="D4371" s="317">
        <f t="shared" si="881"/>
        <v>2801</v>
      </c>
      <c r="E4371" s="318">
        <f t="shared" si="881"/>
        <v>81</v>
      </c>
    </row>
    <row r="4373" spans="1:5" ht="15.6" x14ac:dyDescent="0.3">
      <c r="A4373" s="305">
        <v>45136</v>
      </c>
      <c r="B4373" s="306"/>
      <c r="C4373" s="306"/>
      <c r="D4373" s="306"/>
      <c r="E4373" s="306"/>
    </row>
    <row r="4374" spans="1:5" ht="15.6" x14ac:dyDescent="0.3">
      <c r="A4374" s="307" t="s">
        <v>407</v>
      </c>
      <c r="B4374" s="298" t="s">
        <v>408</v>
      </c>
      <c r="C4374" s="298" t="s">
        <v>409</v>
      </c>
      <c r="D4374" s="298" t="s">
        <v>410</v>
      </c>
      <c r="E4374" s="292" t="s">
        <v>421</v>
      </c>
    </row>
    <row r="4375" spans="1:5" ht="15.6" x14ac:dyDescent="0.3">
      <c r="A4375" s="308" t="s">
        <v>412</v>
      </c>
      <c r="B4375" s="309">
        <v>163</v>
      </c>
      <c r="C4375" s="309">
        <v>0</v>
      </c>
      <c r="D4375" s="309">
        <v>163</v>
      </c>
      <c r="E4375" s="310">
        <f t="shared" ref="E4375:E4376" si="882">(C4375+D4375)-B4375</f>
        <v>0</v>
      </c>
    </row>
    <row r="4376" spans="1:5" ht="15.6" x14ac:dyDescent="0.3">
      <c r="A4376" s="308" t="s">
        <v>413</v>
      </c>
      <c r="B4376" s="309">
        <v>525</v>
      </c>
      <c r="C4376" s="309">
        <v>0</v>
      </c>
      <c r="D4376" s="309">
        <v>525</v>
      </c>
      <c r="E4376" s="310">
        <f t="shared" si="882"/>
        <v>0</v>
      </c>
    </row>
    <row r="4377" spans="1:5" ht="15.6" x14ac:dyDescent="0.3">
      <c r="A4377" s="308" t="s">
        <v>414</v>
      </c>
      <c r="B4377" s="309">
        <v>102</v>
      </c>
      <c r="C4377" s="309">
        <v>0</v>
      </c>
      <c r="D4377" s="309">
        <v>102</v>
      </c>
      <c r="E4377" s="310">
        <v>0</v>
      </c>
    </row>
    <row r="4378" spans="1:5" ht="15.6" x14ac:dyDescent="0.3">
      <c r="A4378" s="308" t="s">
        <v>415</v>
      </c>
      <c r="B4378" s="309">
        <v>217</v>
      </c>
      <c r="C4378" s="309">
        <v>0</v>
      </c>
      <c r="D4378" s="309">
        <v>263</v>
      </c>
      <c r="E4378" s="310">
        <f t="shared" ref="E4378:E4385" si="883">(C4378+D4378)-B4378</f>
        <v>46</v>
      </c>
    </row>
    <row r="4379" spans="1:5" ht="15.6" x14ac:dyDescent="0.3">
      <c r="A4379" s="308" t="s">
        <v>416</v>
      </c>
      <c r="B4379" s="309">
        <v>49</v>
      </c>
      <c r="C4379" s="309">
        <v>0</v>
      </c>
      <c r="D4379" s="326">
        <v>49</v>
      </c>
      <c r="E4379" s="310">
        <f t="shared" si="883"/>
        <v>0</v>
      </c>
    </row>
    <row r="4380" spans="1:5" ht="15.6" x14ac:dyDescent="0.3">
      <c r="A4380" s="311" t="s">
        <v>417</v>
      </c>
      <c r="B4380" s="312">
        <v>490</v>
      </c>
      <c r="C4380" s="312">
        <v>0</v>
      </c>
      <c r="D4380" s="312">
        <v>490</v>
      </c>
      <c r="E4380" s="310">
        <f t="shared" si="883"/>
        <v>0</v>
      </c>
    </row>
    <row r="4381" spans="1:5" ht="15.6" x14ac:dyDescent="0.3">
      <c r="A4381" s="321" t="s">
        <v>419</v>
      </c>
      <c r="B4381" s="314">
        <v>106</v>
      </c>
      <c r="C4381" s="314">
        <v>0</v>
      </c>
      <c r="D4381" s="314">
        <v>106</v>
      </c>
      <c r="E4381" s="310">
        <f t="shared" si="883"/>
        <v>0</v>
      </c>
    </row>
    <row r="4382" spans="1:5" ht="15.6" x14ac:dyDescent="0.3">
      <c r="A4382" s="321" t="s">
        <v>422</v>
      </c>
      <c r="B4382" s="313">
        <v>292</v>
      </c>
      <c r="C4382" s="313">
        <v>0</v>
      </c>
      <c r="D4382" s="313">
        <v>292</v>
      </c>
      <c r="E4382" s="322">
        <f t="shared" si="883"/>
        <v>0</v>
      </c>
    </row>
    <row r="4383" spans="1:5" ht="15.6" x14ac:dyDescent="0.3">
      <c r="A4383" s="321" t="s">
        <v>423</v>
      </c>
      <c r="B4383" s="313">
        <v>270</v>
      </c>
      <c r="C4383" s="313">
        <v>0</v>
      </c>
      <c r="D4383" s="313">
        <v>270</v>
      </c>
      <c r="E4383" s="322">
        <f t="shared" si="883"/>
        <v>0</v>
      </c>
    </row>
    <row r="4384" spans="1:5" ht="15.6" x14ac:dyDescent="0.3">
      <c r="A4384" s="321" t="s">
        <v>425</v>
      </c>
      <c r="B4384" s="313">
        <v>0</v>
      </c>
      <c r="C4384" s="313">
        <v>0</v>
      </c>
      <c r="D4384" s="313">
        <v>0</v>
      </c>
      <c r="E4384" s="322">
        <f t="shared" si="883"/>
        <v>0</v>
      </c>
    </row>
    <row r="4385" spans="1:5" ht="15.6" x14ac:dyDescent="0.3">
      <c r="A4385" s="323" t="s">
        <v>424</v>
      </c>
      <c r="B4385" s="324">
        <v>460</v>
      </c>
      <c r="C4385" s="324">
        <v>0</v>
      </c>
      <c r="D4385" s="324">
        <v>460</v>
      </c>
      <c r="E4385" s="325">
        <f t="shared" si="883"/>
        <v>0</v>
      </c>
    </row>
    <row r="4386" spans="1:5" ht="15.6" x14ac:dyDescent="0.3">
      <c r="A4386" s="320" t="s">
        <v>418</v>
      </c>
      <c r="B4386" s="317">
        <f t="shared" ref="B4386:E4386" si="884">SUM(B4375:B4385)</f>
        <v>2674</v>
      </c>
      <c r="C4386" s="316">
        <f t="shared" si="884"/>
        <v>0</v>
      </c>
      <c r="D4386" s="317">
        <f t="shared" si="884"/>
        <v>2720</v>
      </c>
      <c r="E4386" s="318">
        <f t="shared" si="884"/>
        <v>46</v>
      </c>
    </row>
    <row r="4388" spans="1:5" ht="15.6" x14ac:dyDescent="0.3">
      <c r="A4388" s="305">
        <v>45137</v>
      </c>
      <c r="B4388" s="306"/>
      <c r="C4388" s="306"/>
      <c r="D4388" s="306"/>
      <c r="E4388" s="306"/>
    </row>
    <row r="4389" spans="1:5" ht="15.6" x14ac:dyDescent="0.3">
      <c r="A4389" s="307" t="s">
        <v>407</v>
      </c>
      <c r="B4389" s="298" t="s">
        <v>408</v>
      </c>
      <c r="C4389" s="298" t="s">
        <v>409</v>
      </c>
      <c r="D4389" s="298" t="s">
        <v>410</v>
      </c>
      <c r="E4389" s="292" t="s">
        <v>421</v>
      </c>
    </row>
    <row r="4390" spans="1:5" ht="15.6" x14ac:dyDescent="0.3">
      <c r="A4390" s="308" t="s">
        <v>412</v>
      </c>
      <c r="B4390" s="309">
        <v>138</v>
      </c>
      <c r="C4390" s="309">
        <v>0</v>
      </c>
      <c r="D4390" s="309">
        <v>163</v>
      </c>
      <c r="E4390" s="310">
        <f t="shared" ref="E4390:E4391" si="885">(C4390+D4390)-B4390</f>
        <v>25</v>
      </c>
    </row>
    <row r="4391" spans="1:5" ht="15.6" x14ac:dyDescent="0.3">
      <c r="A4391" s="308" t="s">
        <v>413</v>
      </c>
      <c r="B4391" s="309">
        <v>469</v>
      </c>
      <c r="C4391" s="309">
        <v>0</v>
      </c>
      <c r="D4391" s="309">
        <v>525</v>
      </c>
      <c r="E4391" s="310">
        <f t="shared" si="885"/>
        <v>56</v>
      </c>
    </row>
    <row r="4392" spans="1:5" ht="15.6" x14ac:dyDescent="0.3">
      <c r="A4392" s="308" t="s">
        <v>414</v>
      </c>
      <c r="B4392" s="309">
        <v>102</v>
      </c>
      <c r="C4392" s="309">
        <v>0</v>
      </c>
      <c r="D4392" s="309">
        <v>102</v>
      </c>
      <c r="E4392" s="310">
        <v>0</v>
      </c>
    </row>
    <row r="4393" spans="1:5" ht="15.6" x14ac:dyDescent="0.3">
      <c r="A4393" s="308" t="s">
        <v>415</v>
      </c>
      <c r="B4393" s="309">
        <v>347</v>
      </c>
      <c r="C4393" s="309">
        <v>150</v>
      </c>
      <c r="D4393" s="309">
        <v>217</v>
      </c>
      <c r="E4393" s="310">
        <f t="shared" ref="E4393:E4400" si="886">(C4393+D4393)-B4393</f>
        <v>20</v>
      </c>
    </row>
    <row r="4394" spans="1:5" ht="15.6" x14ac:dyDescent="0.3">
      <c r="A4394" s="308" t="s">
        <v>416</v>
      </c>
      <c r="B4394" s="309">
        <v>49</v>
      </c>
      <c r="C4394" s="309">
        <v>0</v>
      </c>
      <c r="D4394" s="326">
        <v>49</v>
      </c>
      <c r="E4394" s="310">
        <f t="shared" si="886"/>
        <v>0</v>
      </c>
    </row>
    <row r="4395" spans="1:5" ht="15.6" x14ac:dyDescent="0.3">
      <c r="A4395" s="311" t="s">
        <v>417</v>
      </c>
      <c r="B4395" s="312">
        <v>480</v>
      </c>
      <c r="C4395" s="312">
        <v>0</v>
      </c>
      <c r="D4395" s="312">
        <v>490</v>
      </c>
      <c r="E4395" s="310">
        <f t="shared" si="886"/>
        <v>10</v>
      </c>
    </row>
    <row r="4396" spans="1:5" ht="15.6" x14ac:dyDescent="0.3">
      <c r="A4396" s="321" t="s">
        <v>419</v>
      </c>
      <c r="B4396" s="314">
        <v>106</v>
      </c>
      <c r="C4396" s="314">
        <v>0</v>
      </c>
      <c r="D4396" s="314">
        <v>106</v>
      </c>
      <c r="E4396" s="310">
        <f t="shared" si="886"/>
        <v>0</v>
      </c>
    </row>
    <row r="4397" spans="1:5" ht="15.6" x14ac:dyDescent="0.3">
      <c r="A4397" s="321" t="s">
        <v>422</v>
      </c>
      <c r="B4397" s="313">
        <v>292</v>
      </c>
      <c r="C4397" s="313">
        <v>0</v>
      </c>
      <c r="D4397" s="313">
        <v>292</v>
      </c>
      <c r="E4397" s="322">
        <f t="shared" si="886"/>
        <v>0</v>
      </c>
    </row>
    <row r="4398" spans="1:5" ht="15.6" x14ac:dyDescent="0.3">
      <c r="A4398" s="321" t="s">
        <v>423</v>
      </c>
      <c r="B4398" s="313">
        <v>270</v>
      </c>
      <c r="C4398" s="313">
        <v>0</v>
      </c>
      <c r="D4398" s="313">
        <v>270</v>
      </c>
      <c r="E4398" s="322">
        <f t="shared" si="886"/>
        <v>0</v>
      </c>
    </row>
    <row r="4399" spans="1:5" ht="15.6" x14ac:dyDescent="0.3">
      <c r="A4399" s="321" t="s">
        <v>425</v>
      </c>
      <c r="B4399" s="313">
        <v>0</v>
      </c>
      <c r="C4399" s="313">
        <v>0</v>
      </c>
      <c r="D4399" s="313">
        <v>0</v>
      </c>
      <c r="E4399" s="322">
        <f t="shared" si="886"/>
        <v>0</v>
      </c>
    </row>
    <row r="4400" spans="1:5" ht="15.6" x14ac:dyDescent="0.3">
      <c r="A4400" s="323" t="s">
        <v>424</v>
      </c>
      <c r="B4400" s="324">
        <v>460</v>
      </c>
      <c r="C4400" s="324">
        <v>0</v>
      </c>
      <c r="D4400" s="324">
        <v>460</v>
      </c>
      <c r="E4400" s="325">
        <f t="shared" si="886"/>
        <v>0</v>
      </c>
    </row>
    <row r="4401" spans="1:5" ht="15.6" x14ac:dyDescent="0.3">
      <c r="A4401" s="320" t="s">
        <v>418</v>
      </c>
      <c r="B4401" s="317">
        <f t="shared" ref="B4401:E4401" si="887">SUM(B4390:B4400)</f>
        <v>2713</v>
      </c>
      <c r="C4401" s="316">
        <f t="shared" si="887"/>
        <v>150</v>
      </c>
      <c r="D4401" s="317">
        <f t="shared" si="887"/>
        <v>2674</v>
      </c>
      <c r="E4401" s="318">
        <f t="shared" si="887"/>
        <v>111</v>
      </c>
    </row>
    <row r="4403" spans="1:5" ht="15.6" x14ac:dyDescent="0.3">
      <c r="A4403" s="305">
        <v>45138</v>
      </c>
      <c r="B4403" s="306"/>
      <c r="C4403" s="306"/>
      <c r="D4403" s="306"/>
      <c r="E4403" s="306"/>
    </row>
    <row r="4404" spans="1:5" ht="15.6" x14ac:dyDescent="0.3">
      <c r="A4404" s="307" t="s">
        <v>407</v>
      </c>
      <c r="B4404" s="298" t="s">
        <v>408</v>
      </c>
      <c r="C4404" s="298" t="s">
        <v>409</v>
      </c>
      <c r="D4404" s="298" t="s">
        <v>410</v>
      </c>
      <c r="E4404" s="292" t="s">
        <v>421</v>
      </c>
    </row>
    <row r="4405" spans="1:5" ht="15.6" x14ac:dyDescent="0.3">
      <c r="A4405" s="308" t="s">
        <v>412</v>
      </c>
      <c r="B4405" s="309">
        <v>125</v>
      </c>
      <c r="C4405" s="309">
        <v>0</v>
      </c>
      <c r="D4405" s="309">
        <v>138</v>
      </c>
      <c r="E4405" s="310">
        <f t="shared" ref="E4405:E4406" si="888">(C4405+D4405)-B4405</f>
        <v>13</v>
      </c>
    </row>
    <row r="4406" spans="1:5" ht="15.6" x14ac:dyDescent="0.3">
      <c r="A4406" s="308" t="s">
        <v>413</v>
      </c>
      <c r="B4406" s="309">
        <v>462</v>
      </c>
      <c r="C4406" s="309">
        <v>0</v>
      </c>
      <c r="D4406" s="309">
        <v>469</v>
      </c>
      <c r="E4406" s="310">
        <f t="shared" si="888"/>
        <v>7</v>
      </c>
    </row>
    <row r="4407" spans="1:5" ht="15.6" x14ac:dyDescent="0.3">
      <c r="A4407" s="308" t="s">
        <v>414</v>
      </c>
      <c r="B4407" s="309">
        <v>102</v>
      </c>
      <c r="C4407" s="309">
        <v>0</v>
      </c>
      <c r="D4407" s="309">
        <v>102</v>
      </c>
      <c r="E4407" s="310">
        <v>0</v>
      </c>
    </row>
    <row r="4408" spans="1:5" ht="15.6" x14ac:dyDescent="0.3">
      <c r="A4408" s="308" t="s">
        <v>415</v>
      </c>
      <c r="B4408" s="309">
        <v>259</v>
      </c>
      <c r="C4408" s="309">
        <v>0</v>
      </c>
      <c r="D4408" s="309">
        <v>347</v>
      </c>
      <c r="E4408" s="310">
        <f t="shared" ref="E4408:E4415" si="889">(C4408+D4408)-B4408</f>
        <v>88</v>
      </c>
    </row>
    <row r="4409" spans="1:5" ht="15.6" x14ac:dyDescent="0.3">
      <c r="A4409" s="308" t="s">
        <v>416</v>
      </c>
      <c r="B4409" s="309">
        <v>23</v>
      </c>
      <c r="C4409" s="309">
        <v>0</v>
      </c>
      <c r="D4409" s="326">
        <v>49</v>
      </c>
      <c r="E4409" s="310">
        <f t="shared" si="889"/>
        <v>26</v>
      </c>
    </row>
    <row r="4410" spans="1:5" ht="15.6" x14ac:dyDescent="0.3">
      <c r="A4410" s="311" t="s">
        <v>417</v>
      </c>
      <c r="B4410" s="312">
        <v>470</v>
      </c>
      <c r="C4410" s="312">
        <v>0</v>
      </c>
      <c r="D4410" s="312">
        <v>480</v>
      </c>
      <c r="E4410" s="310">
        <f t="shared" si="889"/>
        <v>10</v>
      </c>
    </row>
    <row r="4411" spans="1:5" ht="15.6" x14ac:dyDescent="0.3">
      <c r="A4411" s="321" t="s">
        <v>419</v>
      </c>
      <c r="B4411" s="314">
        <v>87</v>
      </c>
      <c r="C4411" s="314">
        <v>0</v>
      </c>
      <c r="D4411" s="314">
        <v>106</v>
      </c>
      <c r="E4411" s="310">
        <f t="shared" si="889"/>
        <v>19</v>
      </c>
    </row>
    <row r="4412" spans="1:5" ht="15.6" x14ac:dyDescent="0.3">
      <c r="A4412" s="321" t="s">
        <v>422</v>
      </c>
      <c r="B4412" s="313">
        <v>288</v>
      </c>
      <c r="C4412" s="313">
        <v>0</v>
      </c>
      <c r="D4412" s="313">
        <v>292</v>
      </c>
      <c r="E4412" s="322">
        <f t="shared" si="889"/>
        <v>4</v>
      </c>
    </row>
    <row r="4413" spans="1:5" ht="15.6" x14ac:dyDescent="0.3">
      <c r="A4413" s="321" t="s">
        <v>423</v>
      </c>
      <c r="B4413" s="313">
        <v>270</v>
      </c>
      <c r="C4413" s="313">
        <v>0</v>
      </c>
      <c r="D4413" s="313">
        <v>270</v>
      </c>
      <c r="E4413" s="322">
        <f t="shared" si="889"/>
        <v>0</v>
      </c>
    </row>
    <row r="4414" spans="1:5" ht="15.6" x14ac:dyDescent="0.3">
      <c r="A4414" s="321" t="s">
        <v>425</v>
      </c>
      <c r="B4414" s="313">
        <v>0</v>
      </c>
      <c r="C4414" s="313">
        <v>0</v>
      </c>
      <c r="D4414" s="313">
        <v>0</v>
      </c>
      <c r="E4414" s="322">
        <f t="shared" si="889"/>
        <v>0</v>
      </c>
    </row>
    <row r="4415" spans="1:5" ht="15.6" x14ac:dyDescent="0.3">
      <c r="A4415" s="323" t="s">
        <v>424</v>
      </c>
      <c r="B4415" s="324">
        <v>460</v>
      </c>
      <c r="C4415" s="324">
        <v>0</v>
      </c>
      <c r="D4415" s="324">
        <v>460</v>
      </c>
      <c r="E4415" s="325">
        <f t="shared" si="889"/>
        <v>0</v>
      </c>
    </row>
    <row r="4416" spans="1:5" ht="15.6" x14ac:dyDescent="0.3">
      <c r="A4416" s="320" t="s">
        <v>418</v>
      </c>
      <c r="B4416" s="317">
        <f t="shared" ref="B4416:E4416" si="890">SUM(B4405:B4415)</f>
        <v>2546</v>
      </c>
      <c r="C4416" s="316">
        <f t="shared" si="890"/>
        <v>0</v>
      </c>
      <c r="D4416" s="317">
        <f t="shared" si="890"/>
        <v>2713</v>
      </c>
      <c r="E4416" s="318">
        <f t="shared" si="890"/>
        <v>167</v>
      </c>
    </row>
    <row r="4418" spans="1:5" ht="15.6" x14ac:dyDescent="0.3">
      <c r="A4418" s="305">
        <v>45139</v>
      </c>
      <c r="B4418" s="306"/>
      <c r="C4418" s="306"/>
      <c r="D4418" s="306"/>
      <c r="E4418" s="306"/>
    </row>
    <row r="4419" spans="1:5" ht="15.6" x14ac:dyDescent="0.3">
      <c r="A4419" s="307" t="s">
        <v>407</v>
      </c>
      <c r="B4419" s="298" t="s">
        <v>408</v>
      </c>
      <c r="C4419" s="298" t="s">
        <v>409</v>
      </c>
      <c r="D4419" s="298" t="s">
        <v>410</v>
      </c>
      <c r="E4419" s="292" t="s">
        <v>421</v>
      </c>
    </row>
    <row r="4420" spans="1:5" ht="15.6" x14ac:dyDescent="0.3">
      <c r="A4420" s="308" t="s">
        <v>412</v>
      </c>
      <c r="B4420" s="309">
        <v>113</v>
      </c>
      <c r="C4420" s="309">
        <v>0</v>
      </c>
      <c r="D4420" s="309">
        <v>125</v>
      </c>
      <c r="E4420" s="310">
        <f t="shared" ref="E4420:E4421" si="891">(C4420+D4420)-B4420</f>
        <v>12</v>
      </c>
    </row>
    <row r="4421" spans="1:5" ht="15.6" x14ac:dyDescent="0.3">
      <c r="A4421" s="308" t="s">
        <v>413</v>
      </c>
      <c r="B4421" s="309">
        <v>450</v>
      </c>
      <c r="C4421" s="309">
        <v>0</v>
      </c>
      <c r="D4421" s="309">
        <v>462</v>
      </c>
      <c r="E4421" s="310">
        <f t="shared" si="891"/>
        <v>12</v>
      </c>
    </row>
    <row r="4422" spans="1:5" ht="15.6" x14ac:dyDescent="0.3">
      <c r="A4422" s="308" t="s">
        <v>414</v>
      </c>
      <c r="B4422" s="309">
        <v>102</v>
      </c>
      <c r="C4422" s="309">
        <v>0</v>
      </c>
      <c r="D4422" s="309">
        <v>102</v>
      </c>
      <c r="E4422" s="310">
        <v>0</v>
      </c>
    </row>
    <row r="4423" spans="1:5" ht="15.6" x14ac:dyDescent="0.3">
      <c r="A4423" s="308" t="s">
        <v>415</v>
      </c>
      <c r="B4423" s="309">
        <v>347</v>
      </c>
      <c r="C4423" s="309">
        <v>100</v>
      </c>
      <c r="D4423" s="309">
        <v>259</v>
      </c>
      <c r="E4423" s="310">
        <f t="shared" ref="E4423:E4430" si="892">(C4423+D4423)-B4423</f>
        <v>12</v>
      </c>
    </row>
    <row r="4424" spans="1:5" ht="15.6" x14ac:dyDescent="0.3">
      <c r="A4424" s="308" t="s">
        <v>416</v>
      </c>
      <c r="B4424" s="309">
        <v>15</v>
      </c>
      <c r="C4424" s="309">
        <v>0</v>
      </c>
      <c r="D4424" s="326">
        <v>23</v>
      </c>
      <c r="E4424" s="310">
        <f t="shared" si="892"/>
        <v>8</v>
      </c>
    </row>
    <row r="4425" spans="1:5" ht="15.6" x14ac:dyDescent="0.3">
      <c r="A4425" s="311" t="s">
        <v>417</v>
      </c>
      <c r="B4425" s="312">
        <v>470</v>
      </c>
      <c r="C4425" s="312">
        <v>0</v>
      </c>
      <c r="D4425" s="312">
        <v>470</v>
      </c>
      <c r="E4425" s="310">
        <f t="shared" si="892"/>
        <v>0</v>
      </c>
    </row>
    <row r="4426" spans="1:5" ht="15.6" x14ac:dyDescent="0.3">
      <c r="A4426" s="321" t="s">
        <v>419</v>
      </c>
      <c r="B4426" s="314">
        <v>87</v>
      </c>
      <c r="C4426" s="314">
        <v>0</v>
      </c>
      <c r="D4426" s="314">
        <v>87</v>
      </c>
      <c r="E4426" s="310">
        <f t="shared" si="892"/>
        <v>0</v>
      </c>
    </row>
    <row r="4427" spans="1:5" ht="15.6" x14ac:dyDescent="0.3">
      <c r="A4427" s="321" t="s">
        <v>422</v>
      </c>
      <c r="B4427" s="313">
        <v>285</v>
      </c>
      <c r="C4427" s="313">
        <v>0</v>
      </c>
      <c r="D4427" s="313">
        <v>288</v>
      </c>
      <c r="E4427" s="322">
        <f t="shared" si="892"/>
        <v>3</v>
      </c>
    </row>
    <row r="4428" spans="1:5" ht="15.6" x14ac:dyDescent="0.3">
      <c r="A4428" s="321" t="s">
        <v>423</v>
      </c>
      <c r="B4428" s="313">
        <v>270</v>
      </c>
      <c r="C4428" s="313">
        <v>0</v>
      </c>
      <c r="D4428" s="313">
        <v>270</v>
      </c>
      <c r="E4428" s="322">
        <f t="shared" si="892"/>
        <v>0</v>
      </c>
    </row>
    <row r="4429" spans="1:5" ht="15.6" x14ac:dyDescent="0.3">
      <c r="A4429" s="321" t="s">
        <v>425</v>
      </c>
      <c r="B4429" s="313">
        <v>0</v>
      </c>
      <c r="C4429" s="313">
        <v>0</v>
      </c>
      <c r="D4429" s="313">
        <v>0</v>
      </c>
      <c r="E4429" s="322">
        <f t="shared" si="892"/>
        <v>0</v>
      </c>
    </row>
    <row r="4430" spans="1:5" ht="15.6" x14ac:dyDescent="0.3">
      <c r="A4430" s="323" t="s">
        <v>424</v>
      </c>
      <c r="B4430" s="324">
        <v>460</v>
      </c>
      <c r="C4430" s="324">
        <v>0</v>
      </c>
      <c r="D4430" s="324">
        <v>460</v>
      </c>
      <c r="E4430" s="325">
        <f t="shared" si="892"/>
        <v>0</v>
      </c>
    </row>
    <row r="4431" spans="1:5" ht="15.6" x14ac:dyDescent="0.3">
      <c r="A4431" s="320" t="s">
        <v>418</v>
      </c>
      <c r="B4431" s="317">
        <f t="shared" ref="B4431:E4431" si="893">SUM(B4420:B4430)</f>
        <v>2599</v>
      </c>
      <c r="C4431" s="316">
        <f t="shared" si="893"/>
        <v>100</v>
      </c>
      <c r="D4431" s="317">
        <f t="shared" si="893"/>
        <v>2546</v>
      </c>
      <c r="E4431" s="318">
        <f t="shared" si="893"/>
        <v>47</v>
      </c>
    </row>
    <row r="4433" spans="1:5" ht="15.6" x14ac:dyDescent="0.3">
      <c r="A4433" s="305">
        <v>45140</v>
      </c>
      <c r="B4433" s="306"/>
      <c r="C4433" s="306"/>
      <c r="D4433" s="306"/>
      <c r="E4433" s="306"/>
    </row>
    <row r="4434" spans="1:5" ht="15.6" x14ac:dyDescent="0.3">
      <c r="A4434" s="307" t="s">
        <v>407</v>
      </c>
      <c r="B4434" s="298" t="s">
        <v>408</v>
      </c>
      <c r="C4434" s="298" t="s">
        <v>409</v>
      </c>
      <c r="D4434" s="298" t="s">
        <v>410</v>
      </c>
      <c r="E4434" s="292" t="s">
        <v>421</v>
      </c>
    </row>
    <row r="4435" spans="1:5" ht="15.6" x14ac:dyDescent="0.3">
      <c r="A4435" s="308" t="s">
        <v>412</v>
      </c>
      <c r="B4435" s="309">
        <v>113</v>
      </c>
      <c r="C4435" s="309">
        <v>0</v>
      </c>
      <c r="D4435" s="309">
        <v>113</v>
      </c>
      <c r="E4435" s="310">
        <f t="shared" ref="E4435:E4436" si="894">(C4435+D4435)-B4435</f>
        <v>0</v>
      </c>
    </row>
    <row r="4436" spans="1:5" ht="15.6" x14ac:dyDescent="0.3">
      <c r="A4436" s="308" t="s">
        <v>413</v>
      </c>
      <c r="B4436" s="309">
        <v>450</v>
      </c>
      <c r="C4436" s="309">
        <v>0</v>
      </c>
      <c r="D4436" s="309">
        <v>450</v>
      </c>
      <c r="E4436" s="310">
        <f t="shared" si="894"/>
        <v>0</v>
      </c>
    </row>
    <row r="4437" spans="1:5" ht="15.6" x14ac:dyDescent="0.3">
      <c r="A4437" s="308" t="s">
        <v>414</v>
      </c>
      <c r="B4437" s="309">
        <v>102</v>
      </c>
      <c r="C4437" s="309">
        <v>0</v>
      </c>
      <c r="D4437" s="309">
        <v>102</v>
      </c>
      <c r="E4437" s="310">
        <v>0</v>
      </c>
    </row>
    <row r="4438" spans="1:5" ht="15.6" x14ac:dyDescent="0.3">
      <c r="A4438" s="308" t="s">
        <v>415</v>
      </c>
      <c r="B4438" s="309">
        <v>347</v>
      </c>
      <c r="C4438" s="309">
        <v>0</v>
      </c>
      <c r="D4438" s="309">
        <v>347</v>
      </c>
      <c r="E4438" s="310">
        <f t="shared" ref="E4438:E4445" si="895">(C4438+D4438)-B4438</f>
        <v>0</v>
      </c>
    </row>
    <row r="4439" spans="1:5" ht="15.6" x14ac:dyDescent="0.3">
      <c r="A4439" s="308" t="s">
        <v>416</v>
      </c>
      <c r="B4439" s="309">
        <v>15</v>
      </c>
      <c r="C4439" s="309">
        <v>0</v>
      </c>
      <c r="D4439" s="326">
        <v>15</v>
      </c>
      <c r="E4439" s="310">
        <f t="shared" si="895"/>
        <v>0</v>
      </c>
    </row>
    <row r="4440" spans="1:5" ht="15.6" x14ac:dyDescent="0.3">
      <c r="A4440" s="311" t="s">
        <v>417</v>
      </c>
      <c r="B4440" s="312">
        <v>470</v>
      </c>
      <c r="C4440" s="312">
        <v>0</v>
      </c>
      <c r="D4440" s="312">
        <v>470</v>
      </c>
      <c r="E4440" s="310">
        <f t="shared" si="895"/>
        <v>0</v>
      </c>
    </row>
    <row r="4441" spans="1:5" ht="15.6" x14ac:dyDescent="0.3">
      <c r="A4441" s="321" t="s">
        <v>419</v>
      </c>
      <c r="B4441" s="314">
        <v>87</v>
      </c>
      <c r="C4441" s="314">
        <v>0</v>
      </c>
      <c r="D4441" s="314">
        <v>87</v>
      </c>
      <c r="E4441" s="310">
        <f t="shared" si="895"/>
        <v>0</v>
      </c>
    </row>
    <row r="4442" spans="1:5" ht="15.6" x14ac:dyDescent="0.3">
      <c r="A4442" s="321" t="s">
        <v>422</v>
      </c>
      <c r="B4442" s="313">
        <v>285</v>
      </c>
      <c r="C4442" s="313">
        <v>0</v>
      </c>
      <c r="D4442" s="313">
        <v>285</v>
      </c>
      <c r="E4442" s="322">
        <f t="shared" si="895"/>
        <v>0</v>
      </c>
    </row>
    <row r="4443" spans="1:5" ht="15.6" x14ac:dyDescent="0.3">
      <c r="A4443" s="321" t="s">
        <v>423</v>
      </c>
      <c r="B4443" s="313">
        <v>270</v>
      </c>
      <c r="C4443" s="313">
        <v>0</v>
      </c>
      <c r="D4443" s="313">
        <v>270</v>
      </c>
      <c r="E4443" s="322">
        <f t="shared" si="895"/>
        <v>0</v>
      </c>
    </row>
    <row r="4444" spans="1:5" ht="15.6" x14ac:dyDescent="0.3">
      <c r="A4444" s="321" t="s">
        <v>425</v>
      </c>
      <c r="B4444" s="313">
        <v>0</v>
      </c>
      <c r="C4444" s="313">
        <v>0</v>
      </c>
      <c r="D4444" s="313">
        <v>0</v>
      </c>
      <c r="E4444" s="322">
        <f t="shared" si="895"/>
        <v>0</v>
      </c>
    </row>
    <row r="4445" spans="1:5" ht="15.6" x14ac:dyDescent="0.3">
      <c r="A4445" s="323" t="s">
        <v>424</v>
      </c>
      <c r="B4445" s="324">
        <v>460</v>
      </c>
      <c r="C4445" s="324">
        <v>0</v>
      </c>
      <c r="D4445" s="324">
        <v>460</v>
      </c>
      <c r="E4445" s="325">
        <f t="shared" si="895"/>
        <v>0</v>
      </c>
    </row>
    <row r="4446" spans="1:5" ht="15.6" x14ac:dyDescent="0.3">
      <c r="A4446" s="320" t="s">
        <v>418</v>
      </c>
      <c r="B4446" s="317">
        <f t="shared" ref="B4446:E4446" si="896">SUM(B4435:B4445)</f>
        <v>2599</v>
      </c>
      <c r="C4446" s="316">
        <f t="shared" si="896"/>
        <v>0</v>
      </c>
      <c r="D4446" s="317">
        <f t="shared" si="896"/>
        <v>2599</v>
      </c>
      <c r="E4446" s="318">
        <f t="shared" si="896"/>
        <v>0</v>
      </c>
    </row>
    <row r="4448" spans="1:5" ht="15.6" x14ac:dyDescent="0.3">
      <c r="A4448" s="305">
        <v>45141</v>
      </c>
      <c r="B4448" s="306"/>
      <c r="C4448" s="306"/>
      <c r="D4448" s="306"/>
      <c r="E4448" s="306"/>
    </row>
    <row r="4449" spans="1:5" ht="15.6" x14ac:dyDescent="0.3">
      <c r="A4449" s="307" t="s">
        <v>407</v>
      </c>
      <c r="B4449" s="298" t="s">
        <v>408</v>
      </c>
      <c r="C4449" s="298" t="s">
        <v>409</v>
      </c>
      <c r="D4449" s="298" t="s">
        <v>410</v>
      </c>
      <c r="E4449" s="292" t="s">
        <v>421</v>
      </c>
    </row>
    <row r="4450" spans="1:5" ht="15.6" x14ac:dyDescent="0.3">
      <c r="A4450" s="308" t="s">
        <v>412</v>
      </c>
      <c r="B4450" s="309">
        <v>104</v>
      </c>
      <c r="C4450" s="309">
        <v>0</v>
      </c>
      <c r="D4450" s="309">
        <v>113</v>
      </c>
      <c r="E4450" s="310">
        <f t="shared" ref="E4450:E4451" si="897">(C4450+D4450)-B4450</f>
        <v>9</v>
      </c>
    </row>
    <row r="4451" spans="1:5" ht="15.6" x14ac:dyDescent="0.3">
      <c r="A4451" s="308" t="s">
        <v>413</v>
      </c>
      <c r="B4451" s="309">
        <v>450</v>
      </c>
      <c r="C4451" s="309">
        <v>0</v>
      </c>
      <c r="D4451" s="309">
        <v>450</v>
      </c>
      <c r="E4451" s="310">
        <f t="shared" si="897"/>
        <v>0</v>
      </c>
    </row>
    <row r="4452" spans="1:5" ht="15.6" x14ac:dyDescent="0.3">
      <c r="A4452" s="308" t="s">
        <v>414</v>
      </c>
      <c r="B4452" s="309">
        <v>102</v>
      </c>
      <c r="C4452" s="309">
        <v>0</v>
      </c>
      <c r="D4452" s="309">
        <v>102</v>
      </c>
      <c r="E4452" s="310">
        <v>0</v>
      </c>
    </row>
    <row r="4453" spans="1:5" ht="15.6" x14ac:dyDescent="0.3">
      <c r="A4453" s="308" t="s">
        <v>415</v>
      </c>
      <c r="B4453" s="309">
        <v>347</v>
      </c>
      <c r="C4453" s="309">
        <v>0</v>
      </c>
      <c r="D4453" s="309">
        <v>347</v>
      </c>
      <c r="E4453" s="310">
        <f t="shared" ref="E4453:E4460" si="898">(C4453+D4453)-B4453</f>
        <v>0</v>
      </c>
    </row>
    <row r="4454" spans="1:5" ht="15.6" x14ac:dyDescent="0.3">
      <c r="A4454" s="308" t="s">
        <v>416</v>
      </c>
      <c r="B4454" s="309">
        <v>75</v>
      </c>
      <c r="C4454" s="309">
        <v>60</v>
      </c>
      <c r="D4454" s="326">
        <v>15</v>
      </c>
      <c r="E4454" s="310">
        <f t="shared" si="898"/>
        <v>0</v>
      </c>
    </row>
    <row r="4455" spans="1:5" ht="15.6" x14ac:dyDescent="0.3">
      <c r="A4455" s="311" t="s">
        <v>417</v>
      </c>
      <c r="B4455" s="312">
        <v>470</v>
      </c>
      <c r="C4455" s="312">
        <v>0</v>
      </c>
      <c r="D4455" s="312">
        <v>470</v>
      </c>
      <c r="E4455" s="310">
        <f t="shared" si="898"/>
        <v>0</v>
      </c>
    </row>
    <row r="4456" spans="1:5" ht="15.6" x14ac:dyDescent="0.3">
      <c r="A4456" s="321" t="s">
        <v>419</v>
      </c>
      <c r="B4456" s="314">
        <v>87</v>
      </c>
      <c r="C4456" s="314">
        <v>0</v>
      </c>
      <c r="D4456" s="314">
        <v>87</v>
      </c>
      <c r="E4456" s="310">
        <f t="shared" si="898"/>
        <v>0</v>
      </c>
    </row>
    <row r="4457" spans="1:5" ht="15.6" x14ac:dyDescent="0.3">
      <c r="A4457" s="321" t="s">
        <v>422</v>
      </c>
      <c r="B4457" s="313">
        <v>285</v>
      </c>
      <c r="C4457" s="313">
        <v>0</v>
      </c>
      <c r="D4457" s="313">
        <v>285</v>
      </c>
      <c r="E4457" s="322">
        <f t="shared" si="898"/>
        <v>0</v>
      </c>
    </row>
    <row r="4458" spans="1:5" ht="15.6" x14ac:dyDescent="0.3">
      <c r="A4458" s="321" t="s">
        <v>423</v>
      </c>
      <c r="B4458" s="313">
        <v>225</v>
      </c>
      <c r="C4458" s="313">
        <v>0</v>
      </c>
      <c r="D4458" s="313">
        <v>270</v>
      </c>
      <c r="E4458" s="322">
        <f t="shared" si="898"/>
        <v>45</v>
      </c>
    </row>
    <row r="4459" spans="1:5" ht="15.6" x14ac:dyDescent="0.3">
      <c r="A4459" s="321" t="s">
        <v>425</v>
      </c>
      <c r="B4459" s="313">
        <v>0</v>
      </c>
      <c r="C4459" s="313">
        <v>0</v>
      </c>
      <c r="D4459" s="313">
        <v>0</v>
      </c>
      <c r="E4459" s="322">
        <f t="shared" si="898"/>
        <v>0</v>
      </c>
    </row>
    <row r="4460" spans="1:5" ht="15.6" x14ac:dyDescent="0.3">
      <c r="A4460" s="323" t="s">
        <v>424</v>
      </c>
      <c r="B4460" s="324">
        <v>460</v>
      </c>
      <c r="C4460" s="324">
        <v>0</v>
      </c>
      <c r="D4460" s="324">
        <v>460</v>
      </c>
      <c r="E4460" s="325">
        <f t="shared" si="898"/>
        <v>0</v>
      </c>
    </row>
    <row r="4461" spans="1:5" ht="15.6" x14ac:dyDescent="0.3">
      <c r="A4461" s="320" t="s">
        <v>418</v>
      </c>
      <c r="B4461" s="317">
        <f t="shared" ref="B4461:E4461" si="899">SUM(B4450:B4460)</f>
        <v>2605</v>
      </c>
      <c r="C4461" s="316">
        <f t="shared" si="899"/>
        <v>60</v>
      </c>
      <c r="D4461" s="317">
        <f t="shared" si="899"/>
        <v>2599</v>
      </c>
      <c r="E4461" s="318">
        <f t="shared" si="899"/>
        <v>54</v>
      </c>
    </row>
    <row r="4463" spans="1:5" ht="15.6" x14ac:dyDescent="0.3">
      <c r="A4463" s="305">
        <v>45142</v>
      </c>
      <c r="B4463" s="306"/>
      <c r="C4463" s="306"/>
      <c r="D4463" s="306"/>
      <c r="E4463" s="306"/>
    </row>
    <row r="4464" spans="1:5" ht="15.6" x14ac:dyDescent="0.3">
      <c r="A4464" s="307" t="s">
        <v>407</v>
      </c>
      <c r="B4464" s="298" t="s">
        <v>408</v>
      </c>
      <c r="C4464" s="298" t="s">
        <v>409</v>
      </c>
      <c r="D4464" s="298" t="s">
        <v>410</v>
      </c>
      <c r="E4464" s="292" t="s">
        <v>421</v>
      </c>
    </row>
    <row r="4465" spans="1:5" ht="15.6" x14ac:dyDescent="0.3">
      <c r="A4465" s="308" t="s">
        <v>412</v>
      </c>
      <c r="B4465" s="309">
        <v>104</v>
      </c>
      <c r="C4465" s="309">
        <v>0</v>
      </c>
      <c r="D4465" s="309">
        <v>104</v>
      </c>
      <c r="E4465" s="310">
        <f t="shared" ref="E4465:E4466" si="900">(C4465+D4465)-B4465</f>
        <v>0</v>
      </c>
    </row>
    <row r="4466" spans="1:5" ht="15.6" x14ac:dyDescent="0.3">
      <c r="A4466" s="308" t="s">
        <v>413</v>
      </c>
      <c r="B4466" s="309">
        <v>450</v>
      </c>
      <c r="C4466" s="309">
        <v>0</v>
      </c>
      <c r="D4466" s="309">
        <v>450</v>
      </c>
      <c r="E4466" s="310">
        <f t="shared" si="900"/>
        <v>0</v>
      </c>
    </row>
    <row r="4467" spans="1:5" ht="15.6" x14ac:dyDescent="0.3">
      <c r="A4467" s="308" t="s">
        <v>414</v>
      </c>
      <c r="B4467" s="309">
        <v>102</v>
      </c>
      <c r="C4467" s="309">
        <v>0</v>
      </c>
      <c r="D4467" s="309">
        <v>102</v>
      </c>
      <c r="E4467" s="310">
        <v>0</v>
      </c>
    </row>
    <row r="4468" spans="1:5" ht="15.6" x14ac:dyDescent="0.3">
      <c r="A4468" s="308" t="s">
        <v>415</v>
      </c>
      <c r="B4468" s="309">
        <v>158</v>
      </c>
      <c r="C4468" s="309">
        <v>0</v>
      </c>
      <c r="D4468" s="309">
        <v>347</v>
      </c>
      <c r="E4468" s="310">
        <f t="shared" ref="E4468:E4475" si="901">(C4468+D4468)-B4468</f>
        <v>189</v>
      </c>
    </row>
    <row r="4469" spans="1:5" ht="15.6" x14ac:dyDescent="0.3">
      <c r="A4469" s="308" t="s">
        <v>416</v>
      </c>
      <c r="B4469" s="309">
        <v>74</v>
      </c>
      <c r="C4469" s="309">
        <v>0</v>
      </c>
      <c r="D4469" s="326">
        <v>75</v>
      </c>
      <c r="E4469" s="310">
        <f t="shared" si="901"/>
        <v>1</v>
      </c>
    </row>
    <row r="4470" spans="1:5" ht="15.6" x14ac:dyDescent="0.3">
      <c r="A4470" s="311" t="s">
        <v>417</v>
      </c>
      <c r="B4470" s="312">
        <v>470</v>
      </c>
      <c r="C4470" s="312">
        <v>0</v>
      </c>
      <c r="D4470" s="312">
        <v>470</v>
      </c>
      <c r="E4470" s="310">
        <f t="shared" si="901"/>
        <v>0</v>
      </c>
    </row>
    <row r="4471" spans="1:5" ht="15.6" x14ac:dyDescent="0.3">
      <c r="A4471" s="321" t="s">
        <v>419</v>
      </c>
      <c r="B4471" s="314">
        <v>87</v>
      </c>
      <c r="C4471" s="314">
        <v>0</v>
      </c>
      <c r="D4471" s="314">
        <v>87</v>
      </c>
      <c r="E4471" s="310">
        <f t="shared" si="901"/>
        <v>0</v>
      </c>
    </row>
    <row r="4472" spans="1:5" ht="15.6" x14ac:dyDescent="0.3">
      <c r="A4472" s="321" t="s">
        <v>422</v>
      </c>
      <c r="B4472" s="313">
        <v>282</v>
      </c>
      <c r="C4472" s="313">
        <v>0</v>
      </c>
      <c r="D4472" s="313">
        <v>285</v>
      </c>
      <c r="E4472" s="322">
        <f t="shared" si="901"/>
        <v>3</v>
      </c>
    </row>
    <row r="4473" spans="1:5" ht="15.6" x14ac:dyDescent="0.3">
      <c r="A4473" s="321" t="s">
        <v>423</v>
      </c>
      <c r="B4473" s="313">
        <v>180</v>
      </c>
      <c r="C4473" s="313">
        <v>0</v>
      </c>
      <c r="D4473" s="313">
        <v>225</v>
      </c>
      <c r="E4473" s="322">
        <f t="shared" si="901"/>
        <v>45</v>
      </c>
    </row>
    <row r="4474" spans="1:5" ht="15.6" x14ac:dyDescent="0.3">
      <c r="A4474" s="321" t="s">
        <v>425</v>
      </c>
      <c r="B4474" s="313">
        <v>0</v>
      </c>
      <c r="C4474" s="313">
        <v>0</v>
      </c>
      <c r="D4474" s="313">
        <v>0</v>
      </c>
      <c r="E4474" s="322">
        <f t="shared" si="901"/>
        <v>0</v>
      </c>
    </row>
    <row r="4475" spans="1:5" ht="15.6" x14ac:dyDescent="0.3">
      <c r="A4475" s="323" t="s">
        <v>424</v>
      </c>
      <c r="B4475" s="324">
        <v>460</v>
      </c>
      <c r="C4475" s="324">
        <v>0</v>
      </c>
      <c r="D4475" s="324">
        <v>460</v>
      </c>
      <c r="E4475" s="325">
        <f t="shared" si="901"/>
        <v>0</v>
      </c>
    </row>
    <row r="4476" spans="1:5" ht="15.6" x14ac:dyDescent="0.3">
      <c r="A4476" s="320" t="s">
        <v>418</v>
      </c>
      <c r="B4476" s="317">
        <f t="shared" ref="B4476:E4476" si="902">SUM(B4465:B4475)</f>
        <v>2367</v>
      </c>
      <c r="C4476" s="316">
        <f t="shared" si="902"/>
        <v>0</v>
      </c>
      <c r="D4476" s="317">
        <f t="shared" si="902"/>
        <v>2605</v>
      </c>
      <c r="E4476" s="318">
        <f t="shared" si="902"/>
        <v>238</v>
      </c>
    </row>
    <row r="4478" spans="1:5" ht="15.6" x14ac:dyDescent="0.3">
      <c r="A4478" s="305">
        <v>45143</v>
      </c>
      <c r="B4478" s="306"/>
      <c r="C4478" s="306"/>
      <c r="D4478" s="306"/>
      <c r="E4478" s="306"/>
    </row>
    <row r="4479" spans="1:5" ht="15.6" x14ac:dyDescent="0.3">
      <c r="A4479" s="307" t="s">
        <v>407</v>
      </c>
      <c r="B4479" s="298" t="s">
        <v>408</v>
      </c>
      <c r="C4479" s="298" t="s">
        <v>409</v>
      </c>
      <c r="D4479" s="298" t="s">
        <v>410</v>
      </c>
      <c r="E4479" s="292" t="s">
        <v>421</v>
      </c>
    </row>
    <row r="4480" spans="1:5" ht="15.6" x14ac:dyDescent="0.3">
      <c r="A4480" s="308" t="s">
        <v>412</v>
      </c>
      <c r="B4480" s="309">
        <v>75</v>
      </c>
      <c r="C4480" s="309">
        <v>0</v>
      </c>
      <c r="D4480" s="309">
        <v>104</v>
      </c>
      <c r="E4480" s="310">
        <f t="shared" ref="E4480:E4481" si="903">(C4480+D4480)-B4480</f>
        <v>29</v>
      </c>
    </row>
    <row r="4481" spans="1:5" ht="15.6" x14ac:dyDescent="0.3">
      <c r="A4481" s="308" t="s">
        <v>413</v>
      </c>
      <c r="B4481" s="309">
        <v>450</v>
      </c>
      <c r="C4481" s="309">
        <v>0</v>
      </c>
      <c r="D4481" s="309">
        <v>450</v>
      </c>
      <c r="E4481" s="310">
        <f t="shared" si="903"/>
        <v>0</v>
      </c>
    </row>
    <row r="4482" spans="1:5" ht="15.6" x14ac:dyDescent="0.3">
      <c r="A4482" s="308" t="s">
        <v>414</v>
      </c>
      <c r="B4482" s="309">
        <v>102</v>
      </c>
      <c r="C4482" s="309">
        <v>0</v>
      </c>
      <c r="D4482" s="309">
        <v>102</v>
      </c>
      <c r="E4482" s="310">
        <v>0</v>
      </c>
    </row>
    <row r="4483" spans="1:5" ht="15.6" x14ac:dyDescent="0.3">
      <c r="A4483" s="308" t="s">
        <v>415</v>
      </c>
      <c r="B4483" s="309">
        <v>189</v>
      </c>
      <c r="C4483" s="309">
        <v>175</v>
      </c>
      <c r="D4483" s="309">
        <v>158</v>
      </c>
      <c r="E4483" s="310">
        <f t="shared" ref="E4483:E4490" si="904">(C4483+D4483)-B4483</f>
        <v>144</v>
      </c>
    </row>
    <row r="4484" spans="1:5" ht="15.6" x14ac:dyDescent="0.3">
      <c r="A4484" s="308" t="s">
        <v>416</v>
      </c>
      <c r="B4484" s="309">
        <v>74</v>
      </c>
      <c r="C4484" s="309">
        <v>0</v>
      </c>
      <c r="D4484" s="326">
        <v>74</v>
      </c>
      <c r="E4484" s="310">
        <f t="shared" si="904"/>
        <v>0</v>
      </c>
    </row>
    <row r="4485" spans="1:5" ht="15.6" x14ac:dyDescent="0.3">
      <c r="A4485" s="311" t="s">
        <v>417</v>
      </c>
      <c r="B4485" s="312">
        <v>470</v>
      </c>
      <c r="C4485" s="312">
        <v>0</v>
      </c>
      <c r="D4485" s="312">
        <v>470</v>
      </c>
      <c r="E4485" s="310">
        <f t="shared" si="904"/>
        <v>0</v>
      </c>
    </row>
    <row r="4486" spans="1:5" ht="15.6" x14ac:dyDescent="0.3">
      <c r="A4486" s="321" t="s">
        <v>419</v>
      </c>
      <c r="B4486" s="314">
        <v>87</v>
      </c>
      <c r="C4486" s="314">
        <v>0</v>
      </c>
      <c r="D4486" s="314">
        <v>87</v>
      </c>
      <c r="E4486" s="310">
        <f t="shared" si="904"/>
        <v>0</v>
      </c>
    </row>
    <row r="4487" spans="1:5" ht="15.6" x14ac:dyDescent="0.3">
      <c r="A4487" s="321" t="s">
        <v>422</v>
      </c>
      <c r="B4487" s="313">
        <v>262</v>
      </c>
      <c r="C4487" s="313">
        <v>0</v>
      </c>
      <c r="D4487" s="313">
        <v>282</v>
      </c>
      <c r="E4487" s="322">
        <f t="shared" si="904"/>
        <v>20</v>
      </c>
    </row>
    <row r="4488" spans="1:5" ht="15.6" x14ac:dyDescent="0.3">
      <c r="A4488" s="321" t="s">
        <v>423</v>
      </c>
      <c r="B4488" s="313">
        <v>180</v>
      </c>
      <c r="C4488" s="313">
        <v>0</v>
      </c>
      <c r="D4488" s="313">
        <v>180</v>
      </c>
      <c r="E4488" s="322">
        <f t="shared" si="904"/>
        <v>0</v>
      </c>
    </row>
    <row r="4489" spans="1:5" ht="15.6" x14ac:dyDescent="0.3">
      <c r="A4489" s="321" t="s">
        <v>425</v>
      </c>
      <c r="B4489" s="313">
        <v>0</v>
      </c>
      <c r="C4489" s="313">
        <v>0</v>
      </c>
      <c r="D4489" s="313">
        <v>0</v>
      </c>
      <c r="E4489" s="322">
        <f t="shared" si="904"/>
        <v>0</v>
      </c>
    </row>
    <row r="4490" spans="1:5" ht="15.6" x14ac:dyDescent="0.3">
      <c r="A4490" s="323" t="s">
        <v>424</v>
      </c>
      <c r="B4490" s="324">
        <v>460</v>
      </c>
      <c r="C4490" s="324">
        <v>0</v>
      </c>
      <c r="D4490" s="324">
        <v>460</v>
      </c>
      <c r="E4490" s="325">
        <f t="shared" si="904"/>
        <v>0</v>
      </c>
    </row>
    <row r="4491" spans="1:5" ht="15.6" x14ac:dyDescent="0.3">
      <c r="A4491" s="320" t="s">
        <v>418</v>
      </c>
      <c r="B4491" s="317">
        <f t="shared" ref="B4491:E4491" si="905">SUM(B4480:B4490)</f>
        <v>2349</v>
      </c>
      <c r="C4491" s="316">
        <f t="shared" si="905"/>
        <v>175</v>
      </c>
      <c r="D4491" s="317">
        <f t="shared" si="905"/>
        <v>2367</v>
      </c>
      <c r="E4491" s="318">
        <f t="shared" si="905"/>
        <v>193</v>
      </c>
    </row>
    <row r="4493" spans="1:5" ht="15.6" x14ac:dyDescent="0.3">
      <c r="A4493" s="305">
        <v>45144</v>
      </c>
      <c r="B4493" s="306"/>
      <c r="C4493" s="306"/>
      <c r="D4493" s="306"/>
      <c r="E4493" s="306"/>
    </row>
    <row r="4494" spans="1:5" ht="15.6" x14ac:dyDescent="0.3">
      <c r="A4494" s="307" t="s">
        <v>407</v>
      </c>
      <c r="B4494" s="298" t="s">
        <v>408</v>
      </c>
      <c r="C4494" s="298" t="s">
        <v>409</v>
      </c>
      <c r="D4494" s="298" t="s">
        <v>410</v>
      </c>
      <c r="E4494" s="292" t="s">
        <v>421</v>
      </c>
    </row>
    <row r="4495" spans="1:5" ht="15.6" x14ac:dyDescent="0.3">
      <c r="A4495" s="308" t="s">
        <v>412</v>
      </c>
      <c r="B4495" s="309">
        <v>63</v>
      </c>
      <c r="C4495" s="309">
        <v>0</v>
      </c>
      <c r="D4495" s="309">
        <v>75</v>
      </c>
      <c r="E4495" s="310">
        <f t="shared" ref="E4495:E4496" si="906">(C4495+D4495)-B4495</f>
        <v>12</v>
      </c>
    </row>
    <row r="4496" spans="1:5" ht="15.6" x14ac:dyDescent="0.3">
      <c r="A4496" s="308" t="s">
        <v>413</v>
      </c>
      <c r="B4496" s="309">
        <v>450</v>
      </c>
      <c r="C4496" s="309">
        <v>0</v>
      </c>
      <c r="D4496" s="309">
        <v>450</v>
      </c>
      <c r="E4496" s="310">
        <f t="shared" si="906"/>
        <v>0</v>
      </c>
    </row>
    <row r="4497" spans="1:5" ht="15.6" x14ac:dyDescent="0.3">
      <c r="A4497" s="308" t="s">
        <v>414</v>
      </c>
      <c r="B4497" s="309">
        <v>102</v>
      </c>
      <c r="C4497" s="309">
        <v>0</v>
      </c>
      <c r="D4497" s="309">
        <v>102</v>
      </c>
      <c r="E4497" s="310">
        <v>0</v>
      </c>
    </row>
    <row r="4498" spans="1:5" ht="15.6" x14ac:dyDescent="0.3">
      <c r="A4498" s="308" t="s">
        <v>415</v>
      </c>
      <c r="B4498" s="309">
        <v>259</v>
      </c>
      <c r="C4498" s="309">
        <v>175</v>
      </c>
      <c r="D4498" s="309">
        <v>189</v>
      </c>
      <c r="E4498" s="310">
        <f t="shared" ref="E4498:E4505" si="907">(C4498+D4498)-B4498</f>
        <v>105</v>
      </c>
    </row>
    <row r="4499" spans="1:5" ht="15.6" x14ac:dyDescent="0.3">
      <c r="A4499" s="308" t="s">
        <v>416</v>
      </c>
      <c r="B4499" s="309">
        <v>74</v>
      </c>
      <c r="C4499" s="309">
        <v>0</v>
      </c>
      <c r="D4499" s="326">
        <v>74</v>
      </c>
      <c r="E4499" s="310">
        <f t="shared" si="907"/>
        <v>0</v>
      </c>
    </row>
    <row r="4500" spans="1:5" ht="15.6" x14ac:dyDescent="0.3">
      <c r="A4500" s="311" t="s">
        <v>417</v>
      </c>
      <c r="B4500" s="312">
        <v>460</v>
      </c>
      <c r="C4500" s="312">
        <v>0</v>
      </c>
      <c r="D4500" s="312">
        <v>470</v>
      </c>
      <c r="E4500" s="310">
        <f t="shared" si="907"/>
        <v>10</v>
      </c>
    </row>
    <row r="4501" spans="1:5" ht="15.6" x14ac:dyDescent="0.3">
      <c r="A4501" s="321" t="s">
        <v>419</v>
      </c>
      <c r="B4501" s="314">
        <v>87</v>
      </c>
      <c r="C4501" s="314">
        <v>0</v>
      </c>
      <c r="D4501" s="314">
        <v>87</v>
      </c>
      <c r="E4501" s="310">
        <f t="shared" si="907"/>
        <v>0</v>
      </c>
    </row>
    <row r="4502" spans="1:5" ht="15.6" x14ac:dyDescent="0.3">
      <c r="A4502" s="321" t="s">
        <v>422</v>
      </c>
      <c r="B4502" s="313">
        <v>236</v>
      </c>
      <c r="C4502" s="313">
        <v>0</v>
      </c>
      <c r="D4502" s="313">
        <v>262</v>
      </c>
      <c r="E4502" s="322">
        <f t="shared" si="907"/>
        <v>26</v>
      </c>
    </row>
    <row r="4503" spans="1:5" ht="15.6" x14ac:dyDescent="0.3">
      <c r="A4503" s="321" t="s">
        <v>423</v>
      </c>
      <c r="B4503" s="313">
        <v>180</v>
      </c>
      <c r="C4503" s="313">
        <v>0</v>
      </c>
      <c r="D4503" s="313">
        <v>180</v>
      </c>
      <c r="E4503" s="322">
        <f t="shared" si="907"/>
        <v>0</v>
      </c>
    </row>
    <row r="4504" spans="1:5" ht="15.6" x14ac:dyDescent="0.3">
      <c r="A4504" s="321" t="s">
        <v>425</v>
      </c>
      <c r="B4504" s="313">
        <v>0</v>
      </c>
      <c r="C4504" s="313">
        <v>0</v>
      </c>
      <c r="D4504" s="313">
        <v>0</v>
      </c>
      <c r="E4504" s="322">
        <f t="shared" si="907"/>
        <v>0</v>
      </c>
    </row>
    <row r="4505" spans="1:5" ht="15.6" x14ac:dyDescent="0.3">
      <c r="A4505" s="323" t="s">
        <v>424</v>
      </c>
      <c r="B4505" s="324">
        <v>460</v>
      </c>
      <c r="C4505" s="324">
        <v>0</v>
      </c>
      <c r="D4505" s="324">
        <v>460</v>
      </c>
      <c r="E4505" s="325">
        <f t="shared" si="907"/>
        <v>0</v>
      </c>
    </row>
    <row r="4506" spans="1:5" ht="15.6" x14ac:dyDescent="0.3">
      <c r="A4506" s="320" t="s">
        <v>418</v>
      </c>
      <c r="B4506" s="317">
        <f t="shared" ref="B4506:E4506" si="908">SUM(B4495:B4505)</f>
        <v>2371</v>
      </c>
      <c r="C4506" s="316">
        <f t="shared" si="908"/>
        <v>175</v>
      </c>
      <c r="D4506" s="317">
        <f t="shared" si="908"/>
        <v>2349</v>
      </c>
      <c r="E4506" s="318">
        <f t="shared" si="908"/>
        <v>153</v>
      </c>
    </row>
    <row r="4508" spans="1:5" ht="15.6" x14ac:dyDescent="0.3">
      <c r="A4508" s="305">
        <v>45145</v>
      </c>
      <c r="B4508" s="306"/>
      <c r="C4508" s="306"/>
      <c r="D4508" s="306"/>
      <c r="E4508" s="306"/>
    </row>
    <row r="4509" spans="1:5" ht="15.6" x14ac:dyDescent="0.3">
      <c r="A4509" s="307" t="s">
        <v>407</v>
      </c>
      <c r="B4509" s="298" t="s">
        <v>408</v>
      </c>
      <c r="C4509" s="298" t="s">
        <v>409</v>
      </c>
      <c r="D4509" s="298" t="s">
        <v>410</v>
      </c>
      <c r="E4509" s="292" t="s">
        <v>421</v>
      </c>
    </row>
    <row r="4510" spans="1:5" ht="15.6" x14ac:dyDescent="0.3">
      <c r="A4510" s="308" t="s">
        <v>412</v>
      </c>
      <c r="B4510" s="309">
        <v>63</v>
      </c>
      <c r="C4510" s="309">
        <v>0</v>
      </c>
      <c r="D4510" s="309">
        <v>63</v>
      </c>
      <c r="E4510" s="310">
        <f t="shared" ref="E4510:E4511" si="909">(C4510+D4510)-B4510</f>
        <v>0</v>
      </c>
    </row>
    <row r="4511" spans="1:5" ht="15.6" x14ac:dyDescent="0.3">
      <c r="A4511" s="308" t="s">
        <v>413</v>
      </c>
      <c r="B4511" s="309">
        <v>450</v>
      </c>
      <c r="C4511" s="309">
        <v>0</v>
      </c>
      <c r="D4511" s="309">
        <v>450</v>
      </c>
      <c r="E4511" s="310">
        <f t="shared" si="909"/>
        <v>0</v>
      </c>
    </row>
    <row r="4512" spans="1:5" ht="15.6" x14ac:dyDescent="0.3">
      <c r="A4512" s="308" t="s">
        <v>414</v>
      </c>
      <c r="B4512" s="309">
        <v>102</v>
      </c>
      <c r="C4512" s="309">
        <v>0</v>
      </c>
      <c r="D4512" s="309">
        <v>102</v>
      </c>
      <c r="E4512" s="310">
        <v>0</v>
      </c>
    </row>
    <row r="4513" spans="1:5" ht="15.6" x14ac:dyDescent="0.3">
      <c r="A4513" s="308" t="s">
        <v>415</v>
      </c>
      <c r="B4513" s="309">
        <v>350</v>
      </c>
      <c r="C4513" s="309">
        <v>135</v>
      </c>
      <c r="D4513" s="309">
        <v>259</v>
      </c>
      <c r="E4513" s="310">
        <f t="shared" ref="E4513:E4520" si="910">(C4513+D4513)-B4513</f>
        <v>44</v>
      </c>
    </row>
    <row r="4514" spans="1:5" ht="15.6" x14ac:dyDescent="0.3">
      <c r="A4514" s="308" t="s">
        <v>416</v>
      </c>
      <c r="B4514" s="309">
        <v>74</v>
      </c>
      <c r="C4514" s="309">
        <v>0</v>
      </c>
      <c r="D4514" s="326">
        <v>74</v>
      </c>
      <c r="E4514" s="310">
        <f t="shared" si="910"/>
        <v>0</v>
      </c>
    </row>
    <row r="4515" spans="1:5" ht="15.6" x14ac:dyDescent="0.3">
      <c r="A4515" s="311" t="s">
        <v>417</v>
      </c>
      <c r="B4515" s="312">
        <v>420</v>
      </c>
      <c r="C4515" s="312">
        <v>0</v>
      </c>
      <c r="D4515" s="312">
        <v>460</v>
      </c>
      <c r="E4515" s="310">
        <f t="shared" si="910"/>
        <v>40</v>
      </c>
    </row>
    <row r="4516" spans="1:5" ht="15.6" x14ac:dyDescent="0.3">
      <c r="A4516" s="321" t="s">
        <v>419</v>
      </c>
      <c r="B4516" s="314">
        <v>25</v>
      </c>
      <c r="C4516" s="314">
        <v>0</v>
      </c>
      <c r="D4516" s="314">
        <v>87</v>
      </c>
      <c r="E4516" s="310">
        <f t="shared" si="910"/>
        <v>62</v>
      </c>
    </row>
    <row r="4517" spans="1:5" ht="15.6" x14ac:dyDescent="0.3">
      <c r="A4517" s="321" t="s">
        <v>422</v>
      </c>
      <c r="B4517" s="313">
        <v>226</v>
      </c>
      <c r="C4517" s="313">
        <v>0</v>
      </c>
      <c r="D4517" s="313">
        <v>236</v>
      </c>
      <c r="E4517" s="322">
        <f t="shared" si="910"/>
        <v>10</v>
      </c>
    </row>
    <row r="4518" spans="1:5" ht="15.6" x14ac:dyDescent="0.3">
      <c r="A4518" s="321" t="s">
        <v>423</v>
      </c>
      <c r="B4518" s="313">
        <v>144</v>
      </c>
      <c r="C4518" s="313">
        <v>0</v>
      </c>
      <c r="D4518" s="313">
        <v>180</v>
      </c>
      <c r="E4518" s="322">
        <f t="shared" si="910"/>
        <v>36</v>
      </c>
    </row>
    <row r="4519" spans="1:5" ht="15.6" x14ac:dyDescent="0.3">
      <c r="A4519" s="321" t="s">
        <v>425</v>
      </c>
      <c r="B4519" s="313">
        <v>0</v>
      </c>
      <c r="C4519" s="313">
        <v>0</v>
      </c>
      <c r="D4519" s="313">
        <v>0</v>
      </c>
      <c r="E4519" s="322">
        <f t="shared" si="910"/>
        <v>0</v>
      </c>
    </row>
    <row r="4520" spans="1:5" ht="15.6" x14ac:dyDescent="0.3">
      <c r="A4520" s="323" t="s">
        <v>424</v>
      </c>
      <c r="B4520" s="324">
        <v>460</v>
      </c>
      <c r="C4520" s="324">
        <v>0</v>
      </c>
      <c r="D4520" s="324">
        <v>460</v>
      </c>
      <c r="E4520" s="325">
        <f t="shared" si="910"/>
        <v>0</v>
      </c>
    </row>
    <row r="4521" spans="1:5" ht="15.6" x14ac:dyDescent="0.3">
      <c r="A4521" s="320" t="s">
        <v>418</v>
      </c>
      <c r="B4521" s="317">
        <f t="shared" ref="B4521:E4521" si="911">SUM(B4510:B4520)</f>
        <v>2314</v>
      </c>
      <c r="C4521" s="316">
        <f t="shared" si="911"/>
        <v>135</v>
      </c>
      <c r="D4521" s="317">
        <f t="shared" si="911"/>
        <v>2371</v>
      </c>
      <c r="E4521" s="318">
        <f t="shared" si="911"/>
        <v>192</v>
      </c>
    </row>
    <row r="4523" spans="1:5" ht="15.6" x14ac:dyDescent="0.3">
      <c r="A4523" s="305">
        <v>45146</v>
      </c>
      <c r="B4523" s="306"/>
      <c r="C4523" s="306"/>
      <c r="D4523" s="306"/>
      <c r="E4523" s="306"/>
    </row>
    <row r="4524" spans="1:5" ht="15.6" x14ac:dyDescent="0.3">
      <c r="A4524" s="307" t="s">
        <v>407</v>
      </c>
      <c r="B4524" s="298" t="s">
        <v>408</v>
      </c>
      <c r="C4524" s="298" t="s">
        <v>409</v>
      </c>
      <c r="D4524" s="298" t="s">
        <v>410</v>
      </c>
      <c r="E4524" s="292" t="s">
        <v>421</v>
      </c>
    </row>
    <row r="4525" spans="1:5" ht="15.6" x14ac:dyDescent="0.3">
      <c r="A4525" s="308" t="s">
        <v>412</v>
      </c>
      <c r="B4525" s="309">
        <v>63</v>
      </c>
      <c r="C4525" s="309">
        <v>0</v>
      </c>
      <c r="D4525" s="309">
        <v>63</v>
      </c>
      <c r="E4525" s="310">
        <f t="shared" ref="E4525:E4526" si="912">(C4525+D4525)-B4525</f>
        <v>0</v>
      </c>
    </row>
    <row r="4526" spans="1:5" ht="15.6" x14ac:dyDescent="0.3">
      <c r="A4526" s="308" t="s">
        <v>413</v>
      </c>
      <c r="B4526" s="309">
        <v>450</v>
      </c>
      <c r="C4526" s="309">
        <v>0</v>
      </c>
      <c r="D4526" s="309">
        <v>450</v>
      </c>
      <c r="E4526" s="310">
        <f t="shared" si="912"/>
        <v>0</v>
      </c>
    </row>
    <row r="4527" spans="1:5" ht="15.6" x14ac:dyDescent="0.3">
      <c r="A4527" s="308" t="s">
        <v>414</v>
      </c>
      <c r="B4527" s="309">
        <v>102</v>
      </c>
      <c r="C4527" s="309">
        <v>0</v>
      </c>
      <c r="D4527" s="309">
        <v>102</v>
      </c>
      <c r="E4527" s="310">
        <v>0</v>
      </c>
    </row>
    <row r="4528" spans="1:5" ht="15.6" x14ac:dyDescent="0.3">
      <c r="A4528" s="308" t="s">
        <v>415</v>
      </c>
      <c r="B4528" s="309">
        <v>354</v>
      </c>
      <c r="C4528" s="309">
        <v>30</v>
      </c>
      <c r="D4528" s="309">
        <v>350</v>
      </c>
      <c r="E4528" s="310">
        <f t="shared" ref="E4528:E4535" si="913">(C4528+D4528)-B4528</f>
        <v>26</v>
      </c>
    </row>
    <row r="4529" spans="1:5" ht="15.6" x14ac:dyDescent="0.3">
      <c r="A4529" s="308" t="s">
        <v>416</v>
      </c>
      <c r="B4529" s="309">
        <v>51</v>
      </c>
      <c r="C4529" s="309">
        <v>0</v>
      </c>
      <c r="D4529" s="326">
        <v>74</v>
      </c>
      <c r="E4529" s="310">
        <f t="shared" si="913"/>
        <v>23</v>
      </c>
    </row>
    <row r="4530" spans="1:5" ht="15.6" x14ac:dyDescent="0.3">
      <c r="A4530" s="311" t="s">
        <v>417</v>
      </c>
      <c r="B4530" s="312">
        <v>420</v>
      </c>
      <c r="C4530" s="312">
        <v>0</v>
      </c>
      <c r="D4530" s="312">
        <v>420</v>
      </c>
      <c r="E4530" s="310">
        <f t="shared" si="913"/>
        <v>0</v>
      </c>
    </row>
    <row r="4531" spans="1:5" ht="15.6" x14ac:dyDescent="0.3">
      <c r="A4531" s="321" t="s">
        <v>419</v>
      </c>
      <c r="B4531" s="314">
        <v>268</v>
      </c>
      <c r="C4531" s="314">
        <v>250</v>
      </c>
      <c r="D4531" s="314">
        <v>25</v>
      </c>
      <c r="E4531" s="310">
        <f t="shared" si="913"/>
        <v>7</v>
      </c>
    </row>
    <row r="4532" spans="1:5" ht="15.6" x14ac:dyDescent="0.3">
      <c r="A4532" s="321" t="s">
        <v>422</v>
      </c>
      <c r="B4532" s="313">
        <v>226</v>
      </c>
      <c r="C4532" s="313">
        <v>0</v>
      </c>
      <c r="D4532" s="313">
        <v>226</v>
      </c>
      <c r="E4532" s="322">
        <f t="shared" si="913"/>
        <v>0</v>
      </c>
    </row>
    <row r="4533" spans="1:5" ht="15.6" x14ac:dyDescent="0.3">
      <c r="A4533" s="321" t="s">
        <v>423</v>
      </c>
      <c r="B4533" s="313">
        <v>126</v>
      </c>
      <c r="C4533" s="313">
        <v>0</v>
      </c>
      <c r="D4533" s="313">
        <v>144</v>
      </c>
      <c r="E4533" s="322">
        <f t="shared" si="913"/>
        <v>18</v>
      </c>
    </row>
    <row r="4534" spans="1:5" ht="15.6" x14ac:dyDescent="0.3">
      <c r="A4534" s="321" t="s">
        <v>425</v>
      </c>
      <c r="B4534" s="313">
        <v>0</v>
      </c>
      <c r="C4534" s="313">
        <v>0</v>
      </c>
      <c r="D4534" s="313">
        <v>0</v>
      </c>
      <c r="E4534" s="322">
        <f t="shared" si="913"/>
        <v>0</v>
      </c>
    </row>
    <row r="4535" spans="1:5" ht="15.6" x14ac:dyDescent="0.3">
      <c r="A4535" s="323" t="s">
        <v>424</v>
      </c>
      <c r="B4535" s="324">
        <v>460</v>
      </c>
      <c r="C4535" s="324">
        <v>0</v>
      </c>
      <c r="D4535" s="324">
        <v>460</v>
      </c>
      <c r="E4535" s="325">
        <f t="shared" si="913"/>
        <v>0</v>
      </c>
    </row>
    <row r="4536" spans="1:5" ht="15.6" x14ac:dyDescent="0.3">
      <c r="A4536" s="320" t="s">
        <v>418</v>
      </c>
      <c r="B4536" s="317">
        <f t="shared" ref="B4536:E4536" si="914">SUM(B4525:B4535)</f>
        <v>2520</v>
      </c>
      <c r="C4536" s="316">
        <f t="shared" si="914"/>
        <v>280</v>
      </c>
      <c r="D4536" s="317">
        <f t="shared" si="914"/>
        <v>2314</v>
      </c>
      <c r="E4536" s="318">
        <f t="shared" si="914"/>
        <v>74</v>
      </c>
    </row>
    <row r="4538" spans="1:5" ht="15.6" x14ac:dyDescent="0.3">
      <c r="A4538" s="305">
        <v>45147</v>
      </c>
      <c r="B4538" s="306"/>
      <c r="C4538" s="306"/>
      <c r="D4538" s="306"/>
      <c r="E4538" s="306"/>
    </row>
    <row r="4539" spans="1:5" ht="15.6" x14ac:dyDescent="0.3">
      <c r="A4539" s="307" t="s">
        <v>407</v>
      </c>
      <c r="B4539" s="298" t="s">
        <v>408</v>
      </c>
      <c r="C4539" s="298" t="s">
        <v>409</v>
      </c>
      <c r="D4539" s="298" t="s">
        <v>410</v>
      </c>
      <c r="E4539" s="292" t="s">
        <v>421</v>
      </c>
    </row>
    <row r="4540" spans="1:5" ht="15.6" x14ac:dyDescent="0.3">
      <c r="A4540" s="308" t="s">
        <v>412</v>
      </c>
      <c r="B4540" s="309">
        <v>63</v>
      </c>
      <c r="C4540" s="309">
        <v>0</v>
      </c>
      <c r="D4540" s="309">
        <v>63</v>
      </c>
      <c r="E4540" s="310">
        <f t="shared" ref="E4540:E4541" si="915">(C4540+D4540)-B4540</f>
        <v>0</v>
      </c>
    </row>
    <row r="4541" spans="1:5" ht="15.6" x14ac:dyDescent="0.3">
      <c r="A4541" s="308" t="s">
        <v>413</v>
      </c>
      <c r="B4541" s="309">
        <v>402</v>
      </c>
      <c r="C4541" s="309">
        <v>0</v>
      </c>
      <c r="D4541" s="309">
        <v>450</v>
      </c>
      <c r="E4541" s="310">
        <f t="shared" si="915"/>
        <v>48</v>
      </c>
    </row>
    <row r="4542" spans="1:5" ht="15.6" x14ac:dyDescent="0.3">
      <c r="A4542" s="308" t="s">
        <v>414</v>
      </c>
      <c r="B4542" s="309">
        <v>102</v>
      </c>
      <c r="C4542" s="309">
        <v>0</v>
      </c>
      <c r="D4542" s="309">
        <v>102</v>
      </c>
      <c r="E4542" s="310">
        <v>0</v>
      </c>
    </row>
    <row r="4543" spans="1:5" ht="15.6" x14ac:dyDescent="0.3">
      <c r="A4543" s="308" t="s">
        <v>415</v>
      </c>
      <c r="B4543" s="309">
        <v>217</v>
      </c>
      <c r="C4543" s="309">
        <v>0</v>
      </c>
      <c r="D4543" s="309">
        <v>354</v>
      </c>
      <c r="E4543" s="310">
        <f t="shared" ref="E4543:E4550" si="916">(C4543+D4543)-B4543</f>
        <v>137</v>
      </c>
    </row>
    <row r="4544" spans="1:5" ht="15.6" x14ac:dyDescent="0.3">
      <c r="A4544" s="308" t="s">
        <v>416</v>
      </c>
      <c r="B4544" s="309">
        <v>127</v>
      </c>
      <c r="C4544" s="309">
        <v>90</v>
      </c>
      <c r="D4544" s="326">
        <v>51</v>
      </c>
      <c r="E4544" s="310">
        <f t="shared" si="916"/>
        <v>14</v>
      </c>
    </row>
    <row r="4545" spans="1:5" ht="15.6" x14ac:dyDescent="0.3">
      <c r="A4545" s="311" t="s">
        <v>417</v>
      </c>
      <c r="B4545" s="312">
        <v>400</v>
      </c>
      <c r="C4545" s="312">
        <v>0</v>
      </c>
      <c r="D4545" s="312">
        <v>420</v>
      </c>
      <c r="E4545" s="310">
        <f t="shared" si="916"/>
        <v>20</v>
      </c>
    </row>
    <row r="4546" spans="1:5" ht="15.6" x14ac:dyDescent="0.3">
      <c r="A4546" s="321" t="s">
        <v>419</v>
      </c>
      <c r="B4546" s="314">
        <v>268</v>
      </c>
      <c r="C4546" s="314">
        <v>0</v>
      </c>
      <c r="D4546" s="314">
        <v>268</v>
      </c>
      <c r="E4546" s="310">
        <f t="shared" si="916"/>
        <v>0</v>
      </c>
    </row>
    <row r="4547" spans="1:5" ht="15.6" x14ac:dyDescent="0.3">
      <c r="A4547" s="321" t="s">
        <v>422</v>
      </c>
      <c r="B4547" s="313">
        <v>226</v>
      </c>
      <c r="C4547" s="313">
        <v>0</v>
      </c>
      <c r="D4547" s="313">
        <v>226</v>
      </c>
      <c r="E4547" s="322">
        <f t="shared" si="916"/>
        <v>0</v>
      </c>
    </row>
    <row r="4548" spans="1:5" ht="15.6" x14ac:dyDescent="0.3">
      <c r="A4548" s="321" t="s">
        <v>423</v>
      </c>
      <c r="B4548" s="313">
        <v>626</v>
      </c>
      <c r="C4548" s="313">
        <v>500</v>
      </c>
      <c r="D4548" s="313">
        <v>126</v>
      </c>
      <c r="E4548" s="322">
        <f t="shared" si="916"/>
        <v>0</v>
      </c>
    </row>
    <row r="4549" spans="1:5" ht="15.6" x14ac:dyDescent="0.3">
      <c r="A4549" s="321" t="s">
        <v>425</v>
      </c>
      <c r="B4549" s="313">
        <v>0</v>
      </c>
      <c r="C4549" s="313">
        <v>40</v>
      </c>
      <c r="D4549" s="313">
        <v>0</v>
      </c>
      <c r="E4549" s="322">
        <f t="shared" si="916"/>
        <v>40</v>
      </c>
    </row>
    <row r="4550" spans="1:5" ht="15.6" x14ac:dyDescent="0.3">
      <c r="A4550" s="323" t="s">
        <v>424</v>
      </c>
      <c r="B4550" s="324">
        <v>460</v>
      </c>
      <c r="C4550" s="324">
        <v>0</v>
      </c>
      <c r="D4550" s="324">
        <v>460</v>
      </c>
      <c r="E4550" s="325">
        <f t="shared" si="916"/>
        <v>0</v>
      </c>
    </row>
    <row r="4551" spans="1:5" ht="15.6" x14ac:dyDescent="0.3">
      <c r="A4551" s="320" t="s">
        <v>418</v>
      </c>
      <c r="B4551" s="317">
        <f t="shared" ref="B4551:E4551" si="917">SUM(B4540:B4550)</f>
        <v>2891</v>
      </c>
      <c r="C4551" s="316">
        <f t="shared" si="917"/>
        <v>630</v>
      </c>
      <c r="D4551" s="317">
        <f t="shared" si="917"/>
        <v>2520</v>
      </c>
      <c r="E4551" s="318">
        <f t="shared" si="917"/>
        <v>259</v>
      </c>
    </row>
    <row r="4553" spans="1:5" ht="15.6" x14ac:dyDescent="0.3">
      <c r="A4553" s="305">
        <v>45148</v>
      </c>
      <c r="B4553" s="306"/>
      <c r="C4553" s="306"/>
      <c r="D4553" s="306"/>
      <c r="E4553" s="306"/>
    </row>
    <row r="4554" spans="1:5" ht="15.6" x14ac:dyDescent="0.3">
      <c r="A4554" s="307" t="s">
        <v>407</v>
      </c>
      <c r="B4554" s="298" t="s">
        <v>408</v>
      </c>
      <c r="C4554" s="298" t="s">
        <v>409</v>
      </c>
      <c r="D4554" s="298" t="s">
        <v>410</v>
      </c>
      <c r="E4554" s="292" t="s">
        <v>421</v>
      </c>
    </row>
    <row r="4555" spans="1:5" ht="15.6" x14ac:dyDescent="0.3">
      <c r="A4555" s="308" t="s">
        <v>412</v>
      </c>
      <c r="B4555" s="309">
        <v>352</v>
      </c>
      <c r="C4555" s="309">
        <v>307</v>
      </c>
      <c r="D4555" s="309">
        <v>63</v>
      </c>
      <c r="E4555" s="310">
        <f t="shared" ref="E4555:E4556" si="918">(C4555+D4555)-B4555</f>
        <v>18</v>
      </c>
    </row>
    <row r="4556" spans="1:5" ht="15.6" x14ac:dyDescent="0.3">
      <c r="A4556" s="308" t="s">
        <v>413</v>
      </c>
      <c r="B4556" s="309">
        <v>402</v>
      </c>
      <c r="C4556" s="309">
        <v>0</v>
      </c>
      <c r="D4556" s="309">
        <v>402</v>
      </c>
      <c r="E4556" s="310">
        <f t="shared" si="918"/>
        <v>0</v>
      </c>
    </row>
    <row r="4557" spans="1:5" ht="15.6" x14ac:dyDescent="0.3">
      <c r="A4557" s="308" t="s">
        <v>414</v>
      </c>
      <c r="B4557" s="309">
        <v>102</v>
      </c>
      <c r="C4557" s="309">
        <v>0</v>
      </c>
      <c r="D4557" s="309">
        <v>102</v>
      </c>
      <c r="E4557" s="310">
        <v>0</v>
      </c>
    </row>
    <row r="4558" spans="1:5" ht="15.6" x14ac:dyDescent="0.3">
      <c r="A4558" s="308" t="s">
        <v>415</v>
      </c>
      <c r="B4558" s="309">
        <v>221</v>
      </c>
      <c r="C4558" s="309">
        <v>125</v>
      </c>
      <c r="D4558" s="309">
        <v>217</v>
      </c>
      <c r="E4558" s="310">
        <f t="shared" ref="E4558:E4565" si="919">(C4558+D4558)-B4558</f>
        <v>121</v>
      </c>
    </row>
    <row r="4559" spans="1:5" ht="15.6" x14ac:dyDescent="0.3">
      <c r="A4559" s="308" t="s">
        <v>416</v>
      </c>
      <c r="B4559" s="309">
        <v>109</v>
      </c>
      <c r="C4559" s="309">
        <v>0</v>
      </c>
      <c r="D4559" s="326">
        <v>127</v>
      </c>
      <c r="E4559" s="310">
        <f t="shared" si="919"/>
        <v>18</v>
      </c>
    </row>
    <row r="4560" spans="1:5" ht="15.6" x14ac:dyDescent="0.3">
      <c r="A4560" s="311" t="s">
        <v>417</v>
      </c>
      <c r="B4560" s="312">
        <v>400</v>
      </c>
      <c r="C4560" s="312">
        <v>0</v>
      </c>
      <c r="D4560" s="312">
        <v>400</v>
      </c>
      <c r="E4560" s="310">
        <f t="shared" si="919"/>
        <v>0</v>
      </c>
    </row>
    <row r="4561" spans="1:5" ht="15.6" x14ac:dyDescent="0.3">
      <c r="A4561" s="321" t="s">
        <v>419</v>
      </c>
      <c r="B4561" s="314">
        <v>268</v>
      </c>
      <c r="C4561" s="314">
        <v>0</v>
      </c>
      <c r="D4561" s="314">
        <v>268</v>
      </c>
      <c r="E4561" s="310">
        <f t="shared" si="919"/>
        <v>0</v>
      </c>
    </row>
    <row r="4562" spans="1:5" ht="15.6" x14ac:dyDescent="0.3">
      <c r="A4562" s="321" t="s">
        <v>422</v>
      </c>
      <c r="B4562" s="313">
        <v>226</v>
      </c>
      <c r="C4562" s="313">
        <v>0</v>
      </c>
      <c r="D4562" s="313">
        <v>226</v>
      </c>
      <c r="E4562" s="322">
        <f t="shared" si="919"/>
        <v>0</v>
      </c>
    </row>
    <row r="4563" spans="1:5" ht="15.6" x14ac:dyDescent="0.3">
      <c r="A4563" s="321" t="s">
        <v>423</v>
      </c>
      <c r="B4563" s="313">
        <v>626</v>
      </c>
      <c r="C4563" s="313">
        <v>0</v>
      </c>
      <c r="D4563" s="313">
        <v>626</v>
      </c>
      <c r="E4563" s="322">
        <f t="shared" si="919"/>
        <v>0</v>
      </c>
    </row>
    <row r="4564" spans="1:5" ht="15.6" x14ac:dyDescent="0.3">
      <c r="A4564" s="321" t="s">
        <v>425</v>
      </c>
      <c r="B4564" s="313">
        <v>0</v>
      </c>
      <c r="C4564" s="313">
        <v>40</v>
      </c>
      <c r="D4564" s="313">
        <v>0</v>
      </c>
      <c r="E4564" s="322">
        <f t="shared" si="919"/>
        <v>40</v>
      </c>
    </row>
    <row r="4565" spans="1:5" ht="15.6" x14ac:dyDescent="0.3">
      <c r="A4565" s="323" t="s">
        <v>424</v>
      </c>
      <c r="B4565" s="324">
        <v>460</v>
      </c>
      <c r="C4565" s="324">
        <v>0</v>
      </c>
      <c r="D4565" s="324">
        <v>460</v>
      </c>
      <c r="E4565" s="325">
        <f t="shared" si="919"/>
        <v>0</v>
      </c>
    </row>
    <row r="4566" spans="1:5" ht="15.6" x14ac:dyDescent="0.3">
      <c r="A4566" s="320" t="s">
        <v>418</v>
      </c>
      <c r="B4566" s="317">
        <f t="shared" ref="B4566:E4566" si="920">SUM(B4555:B4565)</f>
        <v>3166</v>
      </c>
      <c r="C4566" s="316">
        <f t="shared" si="920"/>
        <v>472</v>
      </c>
      <c r="D4566" s="317">
        <f t="shared" si="920"/>
        <v>2891</v>
      </c>
      <c r="E4566" s="318">
        <f t="shared" si="920"/>
        <v>197</v>
      </c>
    </row>
    <row r="4568" spans="1:5" ht="15.6" x14ac:dyDescent="0.3">
      <c r="A4568" s="305">
        <v>45149</v>
      </c>
      <c r="B4568" s="306"/>
      <c r="C4568" s="306"/>
      <c r="D4568" s="306"/>
      <c r="E4568" s="306"/>
    </row>
    <row r="4569" spans="1:5" ht="15.6" x14ac:dyDescent="0.3">
      <c r="A4569" s="307" t="s">
        <v>407</v>
      </c>
      <c r="B4569" s="298" t="s">
        <v>408</v>
      </c>
      <c r="C4569" s="298" t="s">
        <v>409</v>
      </c>
      <c r="D4569" s="298" t="s">
        <v>410</v>
      </c>
      <c r="E4569" s="292" t="s">
        <v>421</v>
      </c>
    </row>
    <row r="4570" spans="1:5" ht="15.6" x14ac:dyDescent="0.3">
      <c r="A4570" s="308" t="s">
        <v>412</v>
      </c>
      <c r="B4570" s="309">
        <v>352</v>
      </c>
      <c r="C4570" s="309">
        <v>0</v>
      </c>
      <c r="D4570" s="309">
        <v>352</v>
      </c>
      <c r="E4570" s="310">
        <f t="shared" ref="E4570:E4571" si="921">(C4570+D4570)-B4570</f>
        <v>0</v>
      </c>
    </row>
    <row r="4571" spans="1:5" ht="15.6" x14ac:dyDescent="0.3">
      <c r="A4571" s="308" t="s">
        <v>413</v>
      </c>
      <c r="B4571" s="309">
        <v>319</v>
      </c>
      <c r="C4571" s="309">
        <v>0</v>
      </c>
      <c r="D4571" s="309">
        <v>402</v>
      </c>
      <c r="E4571" s="310">
        <f t="shared" si="921"/>
        <v>83</v>
      </c>
    </row>
    <row r="4572" spans="1:5" ht="15.6" x14ac:dyDescent="0.3">
      <c r="A4572" s="308" t="s">
        <v>414</v>
      </c>
      <c r="B4572" s="309">
        <v>102</v>
      </c>
      <c r="C4572" s="309">
        <v>0</v>
      </c>
      <c r="D4572" s="309">
        <v>102</v>
      </c>
      <c r="E4572" s="310">
        <v>0</v>
      </c>
    </row>
    <row r="4573" spans="1:5" ht="15.6" x14ac:dyDescent="0.3">
      <c r="A4573" s="308" t="s">
        <v>415</v>
      </c>
      <c r="B4573" s="309">
        <v>224</v>
      </c>
      <c r="C4573" s="309">
        <v>75</v>
      </c>
      <c r="D4573" s="309">
        <v>221</v>
      </c>
      <c r="E4573" s="310">
        <f t="shared" ref="E4573:E4580" si="922">(C4573+D4573)-B4573</f>
        <v>72</v>
      </c>
    </row>
    <row r="4574" spans="1:5" ht="15.6" x14ac:dyDescent="0.3">
      <c r="A4574" s="308" t="s">
        <v>416</v>
      </c>
      <c r="B4574" s="309">
        <v>103</v>
      </c>
      <c r="C4574" s="309">
        <v>0</v>
      </c>
      <c r="D4574" s="326">
        <v>109</v>
      </c>
      <c r="E4574" s="310">
        <f t="shared" si="922"/>
        <v>6</v>
      </c>
    </row>
    <row r="4575" spans="1:5" ht="15.6" x14ac:dyDescent="0.3">
      <c r="A4575" s="311" t="s">
        <v>417</v>
      </c>
      <c r="B4575" s="312">
        <v>400</v>
      </c>
      <c r="C4575" s="312">
        <v>0</v>
      </c>
      <c r="D4575" s="312">
        <v>400</v>
      </c>
      <c r="E4575" s="310">
        <f t="shared" si="922"/>
        <v>0</v>
      </c>
    </row>
    <row r="4576" spans="1:5" ht="15.6" x14ac:dyDescent="0.3">
      <c r="A4576" s="321" t="s">
        <v>419</v>
      </c>
      <c r="B4576" s="314">
        <v>268</v>
      </c>
      <c r="C4576" s="314">
        <v>0</v>
      </c>
      <c r="D4576" s="314">
        <v>268</v>
      </c>
      <c r="E4576" s="310">
        <f t="shared" si="922"/>
        <v>0</v>
      </c>
    </row>
    <row r="4577" spans="1:5" ht="15.6" x14ac:dyDescent="0.3">
      <c r="A4577" s="321" t="s">
        <v>422</v>
      </c>
      <c r="B4577" s="313">
        <v>200</v>
      </c>
      <c r="C4577" s="313">
        <v>0</v>
      </c>
      <c r="D4577" s="313">
        <v>226</v>
      </c>
      <c r="E4577" s="322">
        <f t="shared" si="922"/>
        <v>26</v>
      </c>
    </row>
    <row r="4578" spans="1:5" ht="15.6" x14ac:dyDescent="0.3">
      <c r="A4578" s="321" t="s">
        <v>423</v>
      </c>
      <c r="B4578" s="313">
        <v>626</v>
      </c>
      <c r="C4578" s="313">
        <v>0</v>
      </c>
      <c r="D4578" s="313">
        <v>626</v>
      </c>
      <c r="E4578" s="322">
        <f t="shared" si="922"/>
        <v>0</v>
      </c>
    </row>
    <row r="4579" spans="1:5" ht="15.6" x14ac:dyDescent="0.3">
      <c r="A4579" s="321" t="s">
        <v>425</v>
      </c>
      <c r="B4579" s="313">
        <v>0</v>
      </c>
      <c r="C4579" s="313">
        <v>0</v>
      </c>
      <c r="D4579" s="313">
        <v>0</v>
      </c>
      <c r="E4579" s="322">
        <f t="shared" si="922"/>
        <v>0</v>
      </c>
    </row>
    <row r="4580" spans="1:5" ht="15.6" x14ac:dyDescent="0.3">
      <c r="A4580" s="323" t="s">
        <v>424</v>
      </c>
      <c r="B4580" s="324">
        <v>460</v>
      </c>
      <c r="C4580" s="324">
        <v>0</v>
      </c>
      <c r="D4580" s="324">
        <v>460</v>
      </c>
      <c r="E4580" s="325">
        <f t="shared" si="922"/>
        <v>0</v>
      </c>
    </row>
    <row r="4581" spans="1:5" ht="15.6" x14ac:dyDescent="0.3">
      <c r="A4581" s="320" t="s">
        <v>418</v>
      </c>
      <c r="B4581" s="317">
        <f t="shared" ref="B4581:E4581" si="923">SUM(B4570:B4580)</f>
        <v>3054</v>
      </c>
      <c r="C4581" s="316">
        <f t="shared" si="923"/>
        <v>75</v>
      </c>
      <c r="D4581" s="317">
        <f t="shared" si="923"/>
        <v>3166</v>
      </c>
      <c r="E4581" s="318">
        <f t="shared" si="923"/>
        <v>187</v>
      </c>
    </row>
    <row r="4583" spans="1:5" ht="15.6" x14ac:dyDescent="0.3">
      <c r="A4583" s="305">
        <v>45150</v>
      </c>
      <c r="B4583" s="306"/>
      <c r="C4583" s="306"/>
      <c r="D4583" s="306"/>
      <c r="E4583" s="306"/>
    </row>
    <row r="4584" spans="1:5" ht="15.6" x14ac:dyDescent="0.3">
      <c r="A4584" s="307" t="s">
        <v>407</v>
      </c>
      <c r="B4584" s="298" t="s">
        <v>408</v>
      </c>
      <c r="C4584" s="298" t="s">
        <v>409</v>
      </c>
      <c r="D4584" s="298" t="s">
        <v>410</v>
      </c>
      <c r="E4584" s="292" t="s">
        <v>421</v>
      </c>
    </row>
    <row r="4585" spans="1:5" ht="15.6" x14ac:dyDescent="0.3">
      <c r="A4585" s="308" t="s">
        <v>412</v>
      </c>
      <c r="B4585" s="309">
        <v>336</v>
      </c>
      <c r="C4585" s="309">
        <v>0</v>
      </c>
      <c r="D4585" s="309">
        <v>352</v>
      </c>
      <c r="E4585" s="310">
        <f t="shared" ref="E4585:E4586" si="924">(C4585+D4585)-B4585</f>
        <v>16</v>
      </c>
    </row>
    <row r="4586" spans="1:5" ht="15.6" x14ac:dyDescent="0.3">
      <c r="A4586" s="308" t="s">
        <v>413</v>
      </c>
      <c r="B4586" s="309">
        <v>319</v>
      </c>
      <c r="C4586" s="309">
        <v>0</v>
      </c>
      <c r="D4586" s="309">
        <v>319</v>
      </c>
      <c r="E4586" s="310">
        <f t="shared" si="924"/>
        <v>0</v>
      </c>
    </row>
    <row r="4587" spans="1:5" ht="15.6" x14ac:dyDescent="0.3">
      <c r="A4587" s="308" t="s">
        <v>414</v>
      </c>
      <c r="B4587" s="309">
        <v>102</v>
      </c>
      <c r="C4587" s="309">
        <v>0</v>
      </c>
      <c r="D4587" s="309">
        <v>102</v>
      </c>
      <c r="E4587" s="310">
        <v>0</v>
      </c>
    </row>
    <row r="4588" spans="1:5" ht="15.6" x14ac:dyDescent="0.3">
      <c r="A4588" s="308" t="s">
        <v>415</v>
      </c>
      <c r="B4588" s="309">
        <v>357</v>
      </c>
      <c r="C4588" s="309">
        <v>125</v>
      </c>
      <c r="D4588" s="309">
        <v>224</v>
      </c>
      <c r="E4588" s="310">
        <f t="shared" ref="E4588:E4595" si="925">(C4588+D4588)-B4588</f>
        <v>-8</v>
      </c>
    </row>
    <row r="4589" spans="1:5" ht="15.6" x14ac:dyDescent="0.3">
      <c r="A4589" s="308" t="s">
        <v>416</v>
      </c>
      <c r="B4589" s="309">
        <v>103</v>
      </c>
      <c r="C4589" s="309">
        <v>0</v>
      </c>
      <c r="D4589" s="326">
        <v>103</v>
      </c>
      <c r="E4589" s="310">
        <f t="shared" si="925"/>
        <v>0</v>
      </c>
    </row>
    <row r="4590" spans="1:5" ht="15.6" x14ac:dyDescent="0.3">
      <c r="A4590" s="311" t="s">
        <v>417</v>
      </c>
      <c r="B4590" s="312">
        <v>390</v>
      </c>
      <c r="C4590" s="312">
        <v>0</v>
      </c>
      <c r="D4590" s="312">
        <v>400</v>
      </c>
      <c r="E4590" s="310">
        <f t="shared" si="925"/>
        <v>10</v>
      </c>
    </row>
    <row r="4591" spans="1:5" ht="15.6" x14ac:dyDescent="0.3">
      <c r="A4591" s="321" t="s">
        <v>419</v>
      </c>
      <c r="B4591" s="314">
        <v>268</v>
      </c>
      <c r="C4591" s="314">
        <v>0</v>
      </c>
      <c r="D4591" s="314">
        <v>268</v>
      </c>
      <c r="E4591" s="310">
        <f t="shared" si="925"/>
        <v>0</v>
      </c>
    </row>
    <row r="4592" spans="1:5" ht="15.6" x14ac:dyDescent="0.3">
      <c r="A4592" s="321" t="s">
        <v>422</v>
      </c>
      <c r="B4592" s="313">
        <v>189</v>
      </c>
      <c r="C4592" s="313">
        <v>0</v>
      </c>
      <c r="D4592" s="313">
        <v>200</v>
      </c>
      <c r="E4592" s="322">
        <f t="shared" si="925"/>
        <v>11</v>
      </c>
    </row>
    <row r="4593" spans="1:5" ht="15.6" x14ac:dyDescent="0.3">
      <c r="A4593" s="321" t="s">
        <v>423</v>
      </c>
      <c r="B4593" s="313">
        <v>626</v>
      </c>
      <c r="C4593" s="313">
        <v>0</v>
      </c>
      <c r="D4593" s="313">
        <v>626</v>
      </c>
      <c r="E4593" s="322">
        <f t="shared" si="925"/>
        <v>0</v>
      </c>
    </row>
    <row r="4594" spans="1:5" ht="15.6" x14ac:dyDescent="0.3">
      <c r="A4594" s="321" t="s">
        <v>425</v>
      </c>
      <c r="B4594" s="313">
        <v>0</v>
      </c>
      <c r="C4594" s="313">
        <v>0</v>
      </c>
      <c r="D4594" s="313">
        <v>0</v>
      </c>
      <c r="E4594" s="322">
        <f t="shared" si="925"/>
        <v>0</v>
      </c>
    </row>
    <row r="4595" spans="1:5" ht="15.6" x14ac:dyDescent="0.3">
      <c r="A4595" s="323" t="s">
        <v>424</v>
      </c>
      <c r="B4595" s="324">
        <v>460</v>
      </c>
      <c r="C4595" s="324">
        <v>0</v>
      </c>
      <c r="D4595" s="324">
        <v>460</v>
      </c>
      <c r="E4595" s="325">
        <f t="shared" si="925"/>
        <v>0</v>
      </c>
    </row>
    <row r="4596" spans="1:5" ht="15.6" x14ac:dyDescent="0.3">
      <c r="A4596" s="320" t="s">
        <v>418</v>
      </c>
      <c r="B4596" s="317">
        <f t="shared" ref="B4596:E4596" si="926">SUM(B4585:B4595)</f>
        <v>3150</v>
      </c>
      <c r="C4596" s="316">
        <f t="shared" si="926"/>
        <v>125</v>
      </c>
      <c r="D4596" s="317">
        <f t="shared" si="926"/>
        <v>3054</v>
      </c>
      <c r="E4596" s="318">
        <f t="shared" si="926"/>
        <v>29</v>
      </c>
    </row>
    <row r="4598" spans="1:5" ht="15.6" x14ac:dyDescent="0.3">
      <c r="A4598" s="305">
        <v>45151</v>
      </c>
      <c r="B4598" s="306"/>
      <c r="C4598" s="306"/>
      <c r="D4598" s="306"/>
      <c r="E4598" s="306"/>
    </row>
    <row r="4599" spans="1:5" ht="15.6" x14ac:dyDescent="0.3">
      <c r="A4599" s="307" t="s">
        <v>407</v>
      </c>
      <c r="B4599" s="298" t="s">
        <v>408</v>
      </c>
      <c r="C4599" s="298" t="s">
        <v>409</v>
      </c>
      <c r="D4599" s="298" t="s">
        <v>410</v>
      </c>
      <c r="E4599" s="292" t="s">
        <v>421</v>
      </c>
    </row>
    <row r="4600" spans="1:5" ht="15.6" x14ac:dyDescent="0.3">
      <c r="A4600" s="308" t="s">
        <v>412</v>
      </c>
      <c r="B4600" s="309">
        <v>332</v>
      </c>
      <c r="C4600" s="309">
        <v>0</v>
      </c>
      <c r="D4600" s="309">
        <v>336</v>
      </c>
      <c r="E4600" s="310">
        <f t="shared" ref="E4600:E4601" si="927">(C4600+D4600)-B4600</f>
        <v>4</v>
      </c>
    </row>
    <row r="4601" spans="1:5" ht="15.6" x14ac:dyDescent="0.3">
      <c r="A4601" s="308" t="s">
        <v>413</v>
      </c>
      <c r="B4601" s="309">
        <v>319</v>
      </c>
      <c r="C4601" s="309">
        <v>0</v>
      </c>
      <c r="D4601" s="309">
        <v>319</v>
      </c>
      <c r="E4601" s="310">
        <f t="shared" si="927"/>
        <v>0</v>
      </c>
    </row>
    <row r="4602" spans="1:5" ht="15.6" x14ac:dyDescent="0.3">
      <c r="A4602" s="308" t="s">
        <v>414</v>
      </c>
      <c r="B4602" s="309">
        <v>102</v>
      </c>
      <c r="C4602" s="309">
        <v>0</v>
      </c>
      <c r="D4602" s="309">
        <v>102</v>
      </c>
      <c r="E4602" s="310">
        <v>0</v>
      </c>
    </row>
    <row r="4603" spans="1:5" ht="15.6" x14ac:dyDescent="0.3">
      <c r="A4603" s="308" t="s">
        <v>415</v>
      </c>
      <c r="B4603" s="309">
        <v>200</v>
      </c>
      <c r="C4603" s="309">
        <v>0</v>
      </c>
      <c r="D4603" s="309">
        <v>357</v>
      </c>
      <c r="E4603" s="310">
        <f t="shared" ref="E4603:E4610" si="928">(C4603+D4603)-B4603</f>
        <v>157</v>
      </c>
    </row>
    <row r="4604" spans="1:5" ht="15.6" x14ac:dyDescent="0.3">
      <c r="A4604" s="308" t="s">
        <v>416</v>
      </c>
      <c r="B4604" s="309">
        <v>103</v>
      </c>
      <c r="C4604" s="309">
        <v>0</v>
      </c>
      <c r="D4604" s="326">
        <v>103</v>
      </c>
      <c r="E4604" s="310">
        <f t="shared" si="928"/>
        <v>0</v>
      </c>
    </row>
    <row r="4605" spans="1:5" ht="15.6" x14ac:dyDescent="0.3">
      <c r="A4605" s="311" t="s">
        <v>417</v>
      </c>
      <c r="B4605" s="312">
        <v>370</v>
      </c>
      <c r="C4605" s="312">
        <v>0</v>
      </c>
      <c r="D4605" s="312">
        <v>390</v>
      </c>
      <c r="E4605" s="310">
        <f t="shared" si="928"/>
        <v>20</v>
      </c>
    </row>
    <row r="4606" spans="1:5" ht="15.6" x14ac:dyDescent="0.3">
      <c r="A4606" s="321" t="s">
        <v>419</v>
      </c>
      <c r="B4606" s="314">
        <v>237</v>
      </c>
      <c r="C4606" s="314">
        <v>0</v>
      </c>
      <c r="D4606" s="314">
        <v>268</v>
      </c>
      <c r="E4606" s="310">
        <f t="shared" si="928"/>
        <v>31</v>
      </c>
    </row>
    <row r="4607" spans="1:5" ht="15.6" x14ac:dyDescent="0.3">
      <c r="A4607" s="321" t="s">
        <v>422</v>
      </c>
      <c r="B4607" s="313">
        <v>181</v>
      </c>
      <c r="C4607" s="313">
        <v>0</v>
      </c>
      <c r="D4607" s="313">
        <v>189</v>
      </c>
      <c r="E4607" s="322">
        <f t="shared" si="928"/>
        <v>8</v>
      </c>
    </row>
    <row r="4608" spans="1:5" ht="15.6" x14ac:dyDescent="0.3">
      <c r="A4608" s="321" t="s">
        <v>423</v>
      </c>
      <c r="B4608" s="313">
        <v>626</v>
      </c>
      <c r="C4608" s="313">
        <v>0</v>
      </c>
      <c r="D4608" s="313">
        <v>626</v>
      </c>
      <c r="E4608" s="322">
        <f t="shared" si="928"/>
        <v>0</v>
      </c>
    </row>
    <row r="4609" spans="1:5" ht="15.6" x14ac:dyDescent="0.3">
      <c r="A4609" s="321" t="s">
        <v>425</v>
      </c>
      <c r="B4609" s="313">
        <v>0</v>
      </c>
      <c r="C4609" s="313">
        <v>0</v>
      </c>
      <c r="D4609" s="313">
        <v>0</v>
      </c>
      <c r="E4609" s="322">
        <f t="shared" si="928"/>
        <v>0</v>
      </c>
    </row>
    <row r="4610" spans="1:5" ht="15.6" x14ac:dyDescent="0.3">
      <c r="A4610" s="323" t="s">
        <v>424</v>
      </c>
      <c r="B4610" s="324">
        <v>460</v>
      </c>
      <c r="C4610" s="324">
        <v>0</v>
      </c>
      <c r="D4610" s="324">
        <v>460</v>
      </c>
      <c r="E4610" s="325">
        <f t="shared" si="928"/>
        <v>0</v>
      </c>
    </row>
    <row r="4611" spans="1:5" ht="15.6" x14ac:dyDescent="0.3">
      <c r="A4611" s="320" t="s">
        <v>418</v>
      </c>
      <c r="B4611" s="317">
        <f t="shared" ref="B4611:E4611" si="929">SUM(B4600:B4610)</f>
        <v>2930</v>
      </c>
      <c r="C4611" s="316">
        <f t="shared" si="929"/>
        <v>0</v>
      </c>
      <c r="D4611" s="317">
        <f t="shared" si="929"/>
        <v>3150</v>
      </c>
      <c r="E4611" s="318">
        <f t="shared" si="929"/>
        <v>220</v>
      </c>
    </row>
    <row r="4613" spans="1:5" ht="15.6" x14ac:dyDescent="0.3">
      <c r="A4613" s="305">
        <v>45152</v>
      </c>
      <c r="B4613" s="306"/>
      <c r="C4613" s="306"/>
      <c r="D4613" s="306"/>
      <c r="E4613" s="306"/>
    </row>
    <row r="4614" spans="1:5" ht="15.6" x14ac:dyDescent="0.3">
      <c r="A4614" s="307" t="s">
        <v>407</v>
      </c>
      <c r="B4614" s="298" t="s">
        <v>408</v>
      </c>
      <c r="C4614" s="298" t="s">
        <v>409</v>
      </c>
      <c r="D4614" s="298" t="s">
        <v>410</v>
      </c>
      <c r="E4614" s="292" t="s">
        <v>421</v>
      </c>
    </row>
    <row r="4615" spans="1:5" ht="15.6" x14ac:dyDescent="0.3">
      <c r="A4615" s="308" t="s">
        <v>412</v>
      </c>
      <c r="B4615" s="309">
        <v>332</v>
      </c>
      <c r="C4615" s="309">
        <v>0</v>
      </c>
      <c r="D4615" s="309">
        <v>332</v>
      </c>
      <c r="E4615" s="310">
        <f t="shared" ref="E4615:E4616" si="930">(C4615+D4615)-B4615</f>
        <v>0</v>
      </c>
    </row>
    <row r="4616" spans="1:5" ht="15.6" x14ac:dyDescent="0.3">
      <c r="A4616" s="308" t="s">
        <v>413</v>
      </c>
      <c r="B4616" s="309">
        <v>319</v>
      </c>
      <c r="C4616" s="309">
        <v>0</v>
      </c>
      <c r="D4616" s="309">
        <v>319</v>
      </c>
      <c r="E4616" s="310">
        <f t="shared" si="930"/>
        <v>0</v>
      </c>
    </row>
    <row r="4617" spans="1:5" ht="15.6" x14ac:dyDescent="0.3">
      <c r="A4617" s="308" t="s">
        <v>414</v>
      </c>
      <c r="B4617" s="309">
        <v>102</v>
      </c>
      <c r="C4617" s="309">
        <v>0</v>
      </c>
      <c r="D4617" s="309">
        <v>102</v>
      </c>
      <c r="E4617" s="310">
        <v>0</v>
      </c>
    </row>
    <row r="4618" spans="1:5" ht="15.6" x14ac:dyDescent="0.3">
      <c r="A4618" s="308" t="s">
        <v>415</v>
      </c>
      <c r="B4618" s="309">
        <v>357</v>
      </c>
      <c r="C4618" s="309">
        <v>150</v>
      </c>
      <c r="D4618" s="309">
        <v>200</v>
      </c>
      <c r="E4618" s="310">
        <f t="shared" ref="E4618:E4625" si="931">(C4618+D4618)-B4618</f>
        <v>-7</v>
      </c>
    </row>
    <row r="4619" spans="1:5" ht="15.6" x14ac:dyDescent="0.3">
      <c r="A4619" s="308" t="s">
        <v>416</v>
      </c>
      <c r="B4619" s="309">
        <v>88</v>
      </c>
      <c r="C4619" s="309">
        <v>0</v>
      </c>
      <c r="D4619" s="326">
        <v>103</v>
      </c>
      <c r="E4619" s="310">
        <f t="shared" si="931"/>
        <v>15</v>
      </c>
    </row>
    <row r="4620" spans="1:5" ht="15.6" x14ac:dyDescent="0.3">
      <c r="A4620" s="311" t="s">
        <v>417</v>
      </c>
      <c r="B4620" s="312">
        <v>370</v>
      </c>
      <c r="C4620" s="312">
        <v>0</v>
      </c>
      <c r="D4620" s="312">
        <v>370</v>
      </c>
      <c r="E4620" s="310">
        <f t="shared" si="931"/>
        <v>0</v>
      </c>
    </row>
    <row r="4621" spans="1:5" ht="15.6" x14ac:dyDescent="0.3">
      <c r="A4621" s="321" t="s">
        <v>419</v>
      </c>
      <c r="B4621" s="314">
        <v>237</v>
      </c>
      <c r="C4621" s="314">
        <v>0</v>
      </c>
      <c r="D4621" s="314">
        <v>237</v>
      </c>
      <c r="E4621" s="310">
        <f t="shared" si="931"/>
        <v>0</v>
      </c>
    </row>
    <row r="4622" spans="1:5" ht="15.6" x14ac:dyDescent="0.3">
      <c r="A4622" s="321" t="s">
        <v>422</v>
      </c>
      <c r="B4622" s="313">
        <v>181</v>
      </c>
      <c r="C4622" s="313">
        <v>0</v>
      </c>
      <c r="D4622" s="313">
        <v>181</v>
      </c>
      <c r="E4622" s="322">
        <f t="shared" si="931"/>
        <v>0</v>
      </c>
    </row>
    <row r="4623" spans="1:5" ht="15.6" x14ac:dyDescent="0.3">
      <c r="A4623" s="321" t="s">
        <v>423</v>
      </c>
      <c r="B4623" s="313">
        <v>626</v>
      </c>
      <c r="C4623" s="313">
        <v>0</v>
      </c>
      <c r="D4623" s="313">
        <v>626</v>
      </c>
      <c r="E4623" s="322">
        <f t="shared" si="931"/>
        <v>0</v>
      </c>
    </row>
    <row r="4624" spans="1:5" ht="15.6" x14ac:dyDescent="0.3">
      <c r="A4624" s="321" t="s">
        <v>425</v>
      </c>
      <c r="B4624" s="313">
        <v>0</v>
      </c>
      <c r="C4624" s="313">
        <v>0</v>
      </c>
      <c r="D4624" s="313">
        <v>0</v>
      </c>
      <c r="E4624" s="322">
        <f t="shared" si="931"/>
        <v>0</v>
      </c>
    </row>
    <row r="4625" spans="1:5" ht="15.6" x14ac:dyDescent="0.3">
      <c r="A4625" s="323" t="s">
        <v>424</v>
      </c>
      <c r="B4625" s="324">
        <v>460</v>
      </c>
      <c r="C4625" s="324">
        <v>0</v>
      </c>
      <c r="D4625" s="324">
        <v>460</v>
      </c>
      <c r="E4625" s="325">
        <f t="shared" si="931"/>
        <v>0</v>
      </c>
    </row>
    <row r="4626" spans="1:5" ht="15.6" x14ac:dyDescent="0.3">
      <c r="A4626" s="320" t="s">
        <v>418</v>
      </c>
      <c r="B4626" s="317">
        <f t="shared" ref="B4626:E4626" si="932">SUM(B4615:B4625)</f>
        <v>3072</v>
      </c>
      <c r="C4626" s="316">
        <f t="shared" si="932"/>
        <v>150</v>
      </c>
      <c r="D4626" s="317">
        <f t="shared" si="932"/>
        <v>2930</v>
      </c>
      <c r="E4626" s="318">
        <f t="shared" si="932"/>
        <v>8</v>
      </c>
    </row>
    <row r="4628" spans="1:5" ht="15.6" x14ac:dyDescent="0.3">
      <c r="A4628" s="305">
        <v>45153</v>
      </c>
      <c r="B4628" s="306"/>
      <c r="C4628" s="306"/>
      <c r="D4628" s="306"/>
      <c r="E4628" s="306"/>
    </row>
    <row r="4629" spans="1:5" ht="15.6" x14ac:dyDescent="0.3">
      <c r="A4629" s="307" t="s">
        <v>407</v>
      </c>
      <c r="B4629" s="298" t="s">
        <v>408</v>
      </c>
      <c r="C4629" s="298" t="s">
        <v>409</v>
      </c>
      <c r="D4629" s="298" t="s">
        <v>410</v>
      </c>
      <c r="E4629" s="292" t="s">
        <v>421</v>
      </c>
    </row>
    <row r="4630" spans="1:5" ht="15.6" x14ac:dyDescent="0.3">
      <c r="A4630" s="308" t="s">
        <v>412</v>
      </c>
      <c r="B4630" s="309">
        <v>332</v>
      </c>
      <c r="C4630" s="309">
        <v>0</v>
      </c>
      <c r="D4630" s="309">
        <v>336</v>
      </c>
      <c r="E4630" s="310">
        <f t="shared" ref="E4630:E4631" si="933">(C4630+D4630)-B4630</f>
        <v>4</v>
      </c>
    </row>
    <row r="4631" spans="1:5" ht="15.6" x14ac:dyDescent="0.3">
      <c r="A4631" s="308" t="s">
        <v>413</v>
      </c>
      <c r="B4631" s="309">
        <v>319</v>
      </c>
      <c r="C4631" s="309">
        <v>0</v>
      </c>
      <c r="D4631" s="309">
        <v>319</v>
      </c>
      <c r="E4631" s="310">
        <f t="shared" si="933"/>
        <v>0</v>
      </c>
    </row>
    <row r="4632" spans="1:5" ht="15.6" x14ac:dyDescent="0.3">
      <c r="A4632" s="308" t="s">
        <v>414</v>
      </c>
      <c r="B4632" s="309">
        <v>102</v>
      </c>
      <c r="C4632" s="309">
        <v>0</v>
      </c>
      <c r="D4632" s="309">
        <v>102</v>
      </c>
      <c r="E4632" s="310">
        <v>0</v>
      </c>
    </row>
    <row r="4633" spans="1:5" ht="15.6" x14ac:dyDescent="0.3">
      <c r="A4633" s="308" t="s">
        <v>415</v>
      </c>
      <c r="B4633" s="309">
        <v>270</v>
      </c>
      <c r="C4633" s="309">
        <v>130</v>
      </c>
      <c r="D4633" s="309">
        <v>357</v>
      </c>
      <c r="E4633" s="310">
        <f t="shared" ref="E4633:E4640" si="934">(C4633+D4633)-B4633</f>
        <v>217</v>
      </c>
    </row>
    <row r="4634" spans="1:5" ht="15.6" x14ac:dyDescent="0.3">
      <c r="A4634" s="308" t="s">
        <v>416</v>
      </c>
      <c r="B4634" s="309">
        <v>86</v>
      </c>
      <c r="C4634" s="309">
        <v>0</v>
      </c>
      <c r="D4634" s="326">
        <v>88</v>
      </c>
      <c r="E4634" s="310">
        <f t="shared" si="934"/>
        <v>2</v>
      </c>
    </row>
    <row r="4635" spans="1:5" ht="15.6" x14ac:dyDescent="0.3">
      <c r="A4635" s="311" t="s">
        <v>417</v>
      </c>
      <c r="B4635" s="312">
        <v>370</v>
      </c>
      <c r="C4635" s="312">
        <v>0</v>
      </c>
      <c r="D4635" s="312">
        <v>370</v>
      </c>
      <c r="E4635" s="310">
        <f t="shared" si="934"/>
        <v>0</v>
      </c>
    </row>
    <row r="4636" spans="1:5" ht="15.6" x14ac:dyDescent="0.3">
      <c r="A4636" s="321" t="s">
        <v>419</v>
      </c>
      <c r="B4636" s="314">
        <v>237</v>
      </c>
      <c r="C4636" s="314">
        <v>0</v>
      </c>
      <c r="D4636" s="314">
        <v>237</v>
      </c>
      <c r="E4636" s="310">
        <f t="shared" si="934"/>
        <v>0</v>
      </c>
    </row>
    <row r="4637" spans="1:5" ht="15.6" x14ac:dyDescent="0.3">
      <c r="A4637" s="321" t="s">
        <v>422</v>
      </c>
      <c r="B4637" s="313">
        <v>177</v>
      </c>
      <c r="C4637" s="313">
        <v>0</v>
      </c>
      <c r="D4637" s="313">
        <v>181</v>
      </c>
      <c r="E4637" s="322">
        <f t="shared" si="934"/>
        <v>4</v>
      </c>
    </row>
    <row r="4638" spans="1:5" ht="15.6" x14ac:dyDescent="0.3">
      <c r="A4638" s="321" t="s">
        <v>423</v>
      </c>
      <c r="B4638" s="313">
        <v>626</v>
      </c>
      <c r="C4638" s="313">
        <v>0</v>
      </c>
      <c r="D4638" s="313">
        <v>626</v>
      </c>
      <c r="E4638" s="322">
        <f t="shared" si="934"/>
        <v>0</v>
      </c>
    </row>
    <row r="4639" spans="1:5" ht="15.6" x14ac:dyDescent="0.3">
      <c r="A4639" s="321" t="s">
        <v>425</v>
      </c>
      <c r="B4639" s="313">
        <v>0</v>
      </c>
      <c r="C4639" s="313">
        <v>0</v>
      </c>
      <c r="D4639" s="313">
        <v>0</v>
      </c>
      <c r="E4639" s="322">
        <f t="shared" si="934"/>
        <v>0</v>
      </c>
    </row>
    <row r="4640" spans="1:5" ht="15.6" x14ac:dyDescent="0.3">
      <c r="A4640" s="323" t="s">
        <v>424</v>
      </c>
      <c r="B4640" s="324">
        <v>460</v>
      </c>
      <c r="C4640" s="324">
        <v>0</v>
      </c>
      <c r="D4640" s="324">
        <v>460</v>
      </c>
      <c r="E4640" s="325">
        <f t="shared" si="934"/>
        <v>0</v>
      </c>
    </row>
    <row r="4641" spans="1:5" ht="15.6" x14ac:dyDescent="0.3">
      <c r="A4641" s="320" t="s">
        <v>418</v>
      </c>
      <c r="B4641" s="317">
        <f t="shared" ref="B4641:E4641" si="935">SUM(B4630:B4640)</f>
        <v>2979</v>
      </c>
      <c r="C4641" s="316">
        <f t="shared" si="935"/>
        <v>130</v>
      </c>
      <c r="D4641" s="317">
        <f t="shared" si="935"/>
        <v>3076</v>
      </c>
      <c r="E4641" s="318">
        <f t="shared" si="935"/>
        <v>227</v>
      </c>
    </row>
    <row r="4643" spans="1:5" ht="15.6" x14ac:dyDescent="0.3">
      <c r="A4643" s="305">
        <v>45154</v>
      </c>
      <c r="B4643" s="306"/>
      <c r="C4643" s="306"/>
      <c r="D4643" s="306"/>
      <c r="E4643" s="306"/>
    </row>
    <row r="4644" spans="1:5" ht="15.6" x14ac:dyDescent="0.3">
      <c r="A4644" s="307" t="s">
        <v>407</v>
      </c>
      <c r="B4644" s="298" t="s">
        <v>408</v>
      </c>
      <c r="C4644" s="298" t="s">
        <v>409</v>
      </c>
      <c r="D4644" s="298" t="s">
        <v>410</v>
      </c>
      <c r="E4644" s="292" t="s">
        <v>421</v>
      </c>
    </row>
    <row r="4645" spans="1:5" ht="15.6" x14ac:dyDescent="0.3">
      <c r="A4645" s="308" t="s">
        <v>412</v>
      </c>
      <c r="B4645" s="309">
        <v>313</v>
      </c>
      <c r="C4645" s="309">
        <v>0</v>
      </c>
      <c r="D4645" s="309">
        <v>332</v>
      </c>
      <c r="E4645" s="310">
        <f t="shared" ref="E4645:E4646" si="936">(C4645+D4645)-B4645</f>
        <v>19</v>
      </c>
    </row>
    <row r="4646" spans="1:5" ht="15.6" x14ac:dyDescent="0.3">
      <c r="A4646" s="308" t="s">
        <v>413</v>
      </c>
      <c r="B4646" s="309">
        <v>300</v>
      </c>
      <c r="C4646" s="309">
        <v>0</v>
      </c>
      <c r="D4646" s="309">
        <v>319</v>
      </c>
      <c r="E4646" s="310">
        <f t="shared" si="936"/>
        <v>19</v>
      </c>
    </row>
    <row r="4647" spans="1:5" ht="15.6" x14ac:dyDescent="0.3">
      <c r="A4647" s="308" t="s">
        <v>414</v>
      </c>
      <c r="B4647" s="309">
        <v>102</v>
      </c>
      <c r="C4647" s="309">
        <v>0</v>
      </c>
      <c r="D4647" s="309">
        <v>102</v>
      </c>
      <c r="E4647" s="310">
        <v>0</v>
      </c>
    </row>
    <row r="4648" spans="1:5" ht="15.6" x14ac:dyDescent="0.3">
      <c r="A4648" s="308" t="s">
        <v>415</v>
      </c>
      <c r="B4648" s="309">
        <v>235</v>
      </c>
      <c r="C4648" s="309">
        <v>0</v>
      </c>
      <c r="D4648" s="309">
        <v>270</v>
      </c>
      <c r="E4648" s="310">
        <f t="shared" ref="E4648:E4655" si="937">(C4648+D4648)-B4648</f>
        <v>35</v>
      </c>
    </row>
    <row r="4649" spans="1:5" ht="15.6" x14ac:dyDescent="0.3">
      <c r="A4649" s="308" t="s">
        <v>416</v>
      </c>
      <c r="B4649" s="309">
        <v>71</v>
      </c>
      <c r="C4649" s="309">
        <v>0</v>
      </c>
      <c r="D4649" s="326">
        <v>86</v>
      </c>
      <c r="E4649" s="310">
        <f t="shared" si="937"/>
        <v>15</v>
      </c>
    </row>
    <row r="4650" spans="1:5" ht="15.6" x14ac:dyDescent="0.3">
      <c r="A4650" s="311" t="s">
        <v>417</v>
      </c>
      <c r="B4650" s="312">
        <v>370</v>
      </c>
      <c r="C4650" s="312">
        <v>0</v>
      </c>
      <c r="D4650" s="312">
        <v>370</v>
      </c>
      <c r="E4650" s="310">
        <f t="shared" si="937"/>
        <v>0</v>
      </c>
    </row>
    <row r="4651" spans="1:5" ht="15.6" x14ac:dyDescent="0.3">
      <c r="A4651" s="321" t="s">
        <v>419</v>
      </c>
      <c r="B4651" s="314">
        <v>229</v>
      </c>
      <c r="C4651" s="314">
        <v>0</v>
      </c>
      <c r="D4651" s="314">
        <v>237</v>
      </c>
      <c r="E4651" s="310">
        <f t="shared" si="937"/>
        <v>8</v>
      </c>
    </row>
    <row r="4652" spans="1:5" ht="15.6" x14ac:dyDescent="0.3">
      <c r="A4652" s="321" t="s">
        <v>422</v>
      </c>
      <c r="B4652" s="313">
        <v>177</v>
      </c>
      <c r="C4652" s="313">
        <v>0</v>
      </c>
      <c r="D4652" s="313">
        <v>177</v>
      </c>
      <c r="E4652" s="322">
        <f t="shared" si="937"/>
        <v>0</v>
      </c>
    </row>
    <row r="4653" spans="1:5" ht="15.6" x14ac:dyDescent="0.3">
      <c r="A4653" s="321" t="s">
        <v>423</v>
      </c>
      <c r="B4653" s="313">
        <v>589</v>
      </c>
      <c r="C4653" s="313">
        <v>0</v>
      </c>
      <c r="D4653" s="313">
        <v>626</v>
      </c>
      <c r="E4653" s="322">
        <f t="shared" si="937"/>
        <v>37</v>
      </c>
    </row>
    <row r="4654" spans="1:5" ht="15.6" x14ac:dyDescent="0.3">
      <c r="A4654" s="321" t="s">
        <v>425</v>
      </c>
      <c r="B4654" s="313">
        <v>0</v>
      </c>
      <c r="C4654" s="313">
        <v>0</v>
      </c>
      <c r="D4654" s="313">
        <v>0</v>
      </c>
      <c r="E4654" s="322">
        <f t="shared" si="937"/>
        <v>0</v>
      </c>
    </row>
    <row r="4655" spans="1:5" ht="15.6" x14ac:dyDescent="0.3">
      <c r="A4655" s="323" t="s">
        <v>424</v>
      </c>
      <c r="B4655" s="324">
        <v>460</v>
      </c>
      <c r="C4655" s="324">
        <v>0</v>
      </c>
      <c r="D4655" s="324">
        <v>460</v>
      </c>
      <c r="E4655" s="325">
        <f t="shared" si="937"/>
        <v>0</v>
      </c>
    </row>
    <row r="4656" spans="1:5" ht="15.6" x14ac:dyDescent="0.3">
      <c r="A4656" s="320" t="s">
        <v>418</v>
      </c>
      <c r="B4656" s="317">
        <f t="shared" ref="B4656:E4656" si="938">SUM(B4645:B4655)</f>
        <v>2846</v>
      </c>
      <c r="C4656" s="316">
        <f t="shared" si="938"/>
        <v>0</v>
      </c>
      <c r="D4656" s="317">
        <f t="shared" si="938"/>
        <v>2979</v>
      </c>
      <c r="E4656" s="318">
        <f t="shared" si="938"/>
        <v>133</v>
      </c>
    </row>
    <row r="4658" spans="1:5" ht="15.6" x14ac:dyDescent="0.3">
      <c r="A4658" s="305">
        <v>45155</v>
      </c>
      <c r="B4658" s="306"/>
      <c r="C4658" s="306"/>
      <c r="D4658" s="306"/>
      <c r="E4658" s="306"/>
    </row>
    <row r="4659" spans="1:5" ht="15.6" x14ac:dyDescent="0.3">
      <c r="A4659" s="307" t="s">
        <v>407</v>
      </c>
      <c r="B4659" s="298" t="s">
        <v>408</v>
      </c>
      <c r="C4659" s="298" t="s">
        <v>409</v>
      </c>
      <c r="D4659" s="298" t="s">
        <v>410</v>
      </c>
      <c r="E4659" s="292" t="s">
        <v>421</v>
      </c>
    </row>
    <row r="4660" spans="1:5" ht="15.6" x14ac:dyDescent="0.3">
      <c r="A4660" s="308" t="s">
        <v>412</v>
      </c>
      <c r="B4660" s="309">
        <v>308</v>
      </c>
      <c r="C4660" s="309">
        <v>0</v>
      </c>
      <c r="D4660" s="309">
        <v>313</v>
      </c>
      <c r="E4660" s="310">
        <f t="shared" ref="E4660:E4661" si="939">(C4660+D4660)-B4660</f>
        <v>5</v>
      </c>
    </row>
    <row r="4661" spans="1:5" ht="15.6" x14ac:dyDescent="0.3">
      <c r="A4661" s="308" t="s">
        <v>413</v>
      </c>
      <c r="B4661" s="309">
        <v>270</v>
      </c>
      <c r="C4661" s="309">
        <v>0</v>
      </c>
      <c r="D4661" s="309">
        <v>300</v>
      </c>
      <c r="E4661" s="310">
        <f t="shared" si="939"/>
        <v>30</v>
      </c>
    </row>
    <row r="4662" spans="1:5" ht="15.6" x14ac:dyDescent="0.3">
      <c r="A4662" s="308" t="s">
        <v>414</v>
      </c>
      <c r="B4662" s="309">
        <v>102</v>
      </c>
      <c r="C4662" s="309">
        <v>0</v>
      </c>
      <c r="D4662" s="309">
        <v>102</v>
      </c>
      <c r="E4662" s="310">
        <v>0</v>
      </c>
    </row>
    <row r="4663" spans="1:5" ht="15.6" x14ac:dyDescent="0.3">
      <c r="A4663" s="308" t="s">
        <v>415</v>
      </c>
      <c r="B4663" s="309">
        <v>259</v>
      </c>
      <c r="C4663" s="309">
        <v>130</v>
      </c>
      <c r="D4663" s="309">
        <v>235</v>
      </c>
      <c r="E4663" s="310">
        <f t="shared" ref="E4663:E4670" si="940">(C4663+D4663)-B4663</f>
        <v>106</v>
      </c>
    </row>
    <row r="4664" spans="1:5" ht="15.6" x14ac:dyDescent="0.3">
      <c r="A4664" s="308" t="s">
        <v>416</v>
      </c>
      <c r="B4664" s="309">
        <v>51</v>
      </c>
      <c r="C4664" s="309">
        <v>0</v>
      </c>
      <c r="D4664" s="326">
        <v>71</v>
      </c>
      <c r="E4664" s="310">
        <f t="shared" si="940"/>
        <v>20</v>
      </c>
    </row>
    <row r="4665" spans="1:5" ht="15.6" x14ac:dyDescent="0.3">
      <c r="A4665" s="311" t="s">
        <v>417</v>
      </c>
      <c r="B4665" s="312">
        <v>360</v>
      </c>
      <c r="C4665" s="312">
        <v>0</v>
      </c>
      <c r="D4665" s="312">
        <v>370</v>
      </c>
      <c r="E4665" s="310">
        <f t="shared" si="940"/>
        <v>10</v>
      </c>
    </row>
    <row r="4666" spans="1:5" ht="15.6" x14ac:dyDescent="0.3">
      <c r="A4666" s="321" t="s">
        <v>419</v>
      </c>
      <c r="B4666" s="314">
        <v>229</v>
      </c>
      <c r="C4666" s="314">
        <v>0</v>
      </c>
      <c r="D4666" s="314">
        <v>229</v>
      </c>
      <c r="E4666" s="310">
        <f t="shared" si="940"/>
        <v>0</v>
      </c>
    </row>
    <row r="4667" spans="1:5" ht="15.6" x14ac:dyDescent="0.3">
      <c r="A4667" s="321" t="s">
        <v>422</v>
      </c>
      <c r="B4667" s="313">
        <v>159</v>
      </c>
      <c r="C4667" s="313">
        <v>0</v>
      </c>
      <c r="D4667" s="313">
        <v>177</v>
      </c>
      <c r="E4667" s="322">
        <f t="shared" si="940"/>
        <v>18</v>
      </c>
    </row>
    <row r="4668" spans="1:5" ht="15.6" x14ac:dyDescent="0.3">
      <c r="A4668" s="321" t="s">
        <v>423</v>
      </c>
      <c r="B4668" s="313">
        <v>589</v>
      </c>
      <c r="C4668" s="313">
        <v>0</v>
      </c>
      <c r="D4668" s="313">
        <v>589</v>
      </c>
      <c r="E4668" s="322">
        <f t="shared" si="940"/>
        <v>0</v>
      </c>
    </row>
    <row r="4669" spans="1:5" ht="15.6" x14ac:dyDescent="0.3">
      <c r="A4669" s="321" t="s">
        <v>425</v>
      </c>
      <c r="B4669" s="313">
        <v>0</v>
      </c>
      <c r="C4669" s="313">
        <v>120</v>
      </c>
      <c r="D4669" s="313">
        <v>0</v>
      </c>
      <c r="E4669" s="322">
        <f t="shared" si="940"/>
        <v>120</v>
      </c>
    </row>
    <row r="4670" spans="1:5" ht="15.6" x14ac:dyDescent="0.3">
      <c r="A4670" s="323" t="s">
        <v>424</v>
      </c>
      <c r="B4670" s="324">
        <v>460</v>
      </c>
      <c r="C4670" s="324">
        <v>0</v>
      </c>
      <c r="D4670" s="324">
        <v>460</v>
      </c>
      <c r="E4670" s="325">
        <f t="shared" si="940"/>
        <v>0</v>
      </c>
    </row>
    <row r="4671" spans="1:5" ht="15.6" x14ac:dyDescent="0.3">
      <c r="A4671" s="320" t="s">
        <v>418</v>
      </c>
      <c r="B4671" s="317">
        <f t="shared" ref="B4671:E4671" si="941">SUM(B4660:B4670)</f>
        <v>2787</v>
      </c>
      <c r="C4671" s="316">
        <f t="shared" si="941"/>
        <v>250</v>
      </c>
      <c r="D4671" s="317">
        <f t="shared" si="941"/>
        <v>2846</v>
      </c>
      <c r="E4671" s="318">
        <f t="shared" si="941"/>
        <v>309</v>
      </c>
    </row>
    <row r="4673" spans="1:5" ht="15.6" x14ac:dyDescent="0.3">
      <c r="A4673" s="305">
        <v>45156</v>
      </c>
      <c r="B4673" s="306"/>
      <c r="C4673" s="306"/>
      <c r="D4673" s="306"/>
      <c r="E4673" s="306"/>
    </row>
    <row r="4674" spans="1:5" ht="15.6" x14ac:dyDescent="0.3">
      <c r="A4674" s="307" t="s">
        <v>407</v>
      </c>
      <c r="B4674" s="298" t="s">
        <v>408</v>
      </c>
      <c r="C4674" s="298" t="s">
        <v>409</v>
      </c>
      <c r="D4674" s="298" t="s">
        <v>410</v>
      </c>
      <c r="E4674" s="292" t="s">
        <v>421</v>
      </c>
    </row>
    <row r="4675" spans="1:5" ht="15.6" x14ac:dyDescent="0.3">
      <c r="A4675" s="308" t="s">
        <v>412</v>
      </c>
      <c r="B4675" s="309">
        <v>300</v>
      </c>
      <c r="C4675" s="309">
        <v>0</v>
      </c>
      <c r="D4675" s="309">
        <v>308</v>
      </c>
      <c r="E4675" s="310">
        <f t="shared" ref="E4675:E4676" si="942">(C4675+D4675)-B4675</f>
        <v>8</v>
      </c>
    </row>
    <row r="4676" spans="1:5" ht="15.6" x14ac:dyDescent="0.3">
      <c r="A4676" s="308" t="s">
        <v>413</v>
      </c>
      <c r="B4676" s="309">
        <v>263</v>
      </c>
      <c r="C4676" s="309">
        <v>0</v>
      </c>
      <c r="D4676" s="309">
        <v>270</v>
      </c>
      <c r="E4676" s="310">
        <f t="shared" si="942"/>
        <v>7</v>
      </c>
    </row>
    <row r="4677" spans="1:5" ht="15.6" x14ac:dyDescent="0.3">
      <c r="A4677" s="308" t="s">
        <v>414</v>
      </c>
      <c r="B4677" s="309">
        <v>102</v>
      </c>
      <c r="C4677" s="309">
        <v>0</v>
      </c>
      <c r="D4677" s="309">
        <v>102</v>
      </c>
      <c r="E4677" s="310">
        <v>0</v>
      </c>
    </row>
    <row r="4678" spans="1:5" ht="15.6" x14ac:dyDescent="0.3">
      <c r="A4678" s="308" t="s">
        <v>415</v>
      </c>
      <c r="B4678" s="309">
        <v>130</v>
      </c>
      <c r="C4678" s="309">
        <v>0</v>
      </c>
      <c r="D4678" s="309">
        <v>259</v>
      </c>
      <c r="E4678" s="310">
        <f t="shared" ref="E4678:E4685" si="943">(C4678+D4678)-B4678</f>
        <v>129</v>
      </c>
    </row>
    <row r="4679" spans="1:5" ht="15.6" x14ac:dyDescent="0.3">
      <c r="A4679" s="308" t="s">
        <v>416</v>
      </c>
      <c r="B4679" s="309">
        <v>51</v>
      </c>
      <c r="C4679" s="309">
        <v>0</v>
      </c>
      <c r="D4679" s="326">
        <v>51</v>
      </c>
      <c r="E4679" s="310">
        <f t="shared" si="943"/>
        <v>0</v>
      </c>
    </row>
    <row r="4680" spans="1:5" ht="15.6" x14ac:dyDescent="0.3">
      <c r="A4680" s="311" t="s">
        <v>417</v>
      </c>
      <c r="B4680" s="312">
        <v>360</v>
      </c>
      <c r="C4680" s="312">
        <v>0</v>
      </c>
      <c r="D4680" s="312">
        <v>360</v>
      </c>
      <c r="E4680" s="310">
        <f t="shared" si="943"/>
        <v>0</v>
      </c>
    </row>
    <row r="4681" spans="1:5" ht="15.6" x14ac:dyDescent="0.3">
      <c r="A4681" s="321" t="s">
        <v>419</v>
      </c>
      <c r="B4681" s="314">
        <v>199</v>
      </c>
      <c r="C4681" s="314">
        <v>0</v>
      </c>
      <c r="D4681" s="314">
        <v>229</v>
      </c>
      <c r="E4681" s="310">
        <f t="shared" si="943"/>
        <v>30</v>
      </c>
    </row>
    <row r="4682" spans="1:5" ht="15.6" x14ac:dyDescent="0.3">
      <c r="A4682" s="321" t="s">
        <v>422</v>
      </c>
      <c r="B4682" s="313">
        <v>121</v>
      </c>
      <c r="C4682" s="313">
        <v>0</v>
      </c>
      <c r="D4682" s="313">
        <v>159</v>
      </c>
      <c r="E4682" s="322">
        <f t="shared" si="943"/>
        <v>38</v>
      </c>
    </row>
    <row r="4683" spans="1:5" ht="15.6" x14ac:dyDescent="0.3">
      <c r="A4683" s="321" t="s">
        <v>423</v>
      </c>
      <c r="B4683" s="313">
        <v>589</v>
      </c>
      <c r="C4683" s="313">
        <v>0</v>
      </c>
      <c r="D4683" s="313">
        <v>589</v>
      </c>
      <c r="E4683" s="322">
        <f t="shared" si="943"/>
        <v>0</v>
      </c>
    </row>
    <row r="4684" spans="1:5" ht="15.6" x14ac:dyDescent="0.3">
      <c r="A4684" s="321" t="s">
        <v>425</v>
      </c>
      <c r="B4684" s="313">
        <v>0</v>
      </c>
      <c r="C4684" s="313">
        <v>120</v>
      </c>
      <c r="D4684" s="313">
        <v>0</v>
      </c>
      <c r="E4684" s="322">
        <f t="shared" si="943"/>
        <v>120</v>
      </c>
    </row>
    <row r="4685" spans="1:5" ht="15.6" x14ac:dyDescent="0.3">
      <c r="A4685" s="323" t="s">
        <v>424</v>
      </c>
      <c r="B4685" s="324">
        <v>460</v>
      </c>
      <c r="C4685" s="324">
        <v>0</v>
      </c>
      <c r="D4685" s="324">
        <v>460</v>
      </c>
      <c r="E4685" s="325">
        <f t="shared" si="943"/>
        <v>0</v>
      </c>
    </row>
    <row r="4686" spans="1:5" ht="15.6" x14ac:dyDescent="0.3">
      <c r="A4686" s="320" t="s">
        <v>418</v>
      </c>
      <c r="B4686" s="317">
        <f t="shared" ref="B4686:E4686" si="944">SUM(B4675:B4685)</f>
        <v>2575</v>
      </c>
      <c r="C4686" s="316">
        <f t="shared" si="944"/>
        <v>120</v>
      </c>
      <c r="D4686" s="317">
        <f t="shared" si="944"/>
        <v>2787</v>
      </c>
      <c r="E4686" s="318">
        <f t="shared" si="944"/>
        <v>332</v>
      </c>
    </row>
    <row r="4688" spans="1:5" ht="15.6" x14ac:dyDescent="0.3">
      <c r="A4688" s="305">
        <v>45157</v>
      </c>
      <c r="B4688" s="306"/>
      <c r="C4688" s="306"/>
      <c r="D4688" s="306"/>
      <c r="E4688" s="306"/>
    </row>
    <row r="4689" spans="1:5" ht="15.6" x14ac:dyDescent="0.3">
      <c r="A4689" s="307" t="s">
        <v>407</v>
      </c>
      <c r="B4689" s="298" t="s">
        <v>408</v>
      </c>
      <c r="C4689" s="298" t="s">
        <v>409</v>
      </c>
      <c r="D4689" s="298" t="s">
        <v>410</v>
      </c>
      <c r="E4689" s="292" t="s">
        <v>421</v>
      </c>
    </row>
    <row r="4690" spans="1:5" ht="15.6" x14ac:dyDescent="0.3">
      <c r="A4690" s="308" t="s">
        <v>412</v>
      </c>
      <c r="B4690" s="309">
        <v>288</v>
      </c>
      <c r="C4690" s="309">
        <v>0</v>
      </c>
      <c r="D4690" s="309">
        <v>300</v>
      </c>
      <c r="E4690" s="310">
        <f t="shared" ref="E4690:E4691" si="945">(C4690+D4690)-B4690</f>
        <v>12</v>
      </c>
    </row>
    <row r="4691" spans="1:5" ht="15.6" x14ac:dyDescent="0.3">
      <c r="A4691" s="308" t="s">
        <v>413</v>
      </c>
      <c r="B4691" s="309">
        <v>263</v>
      </c>
      <c r="C4691" s="309">
        <v>0</v>
      </c>
      <c r="D4691" s="309">
        <v>263</v>
      </c>
      <c r="E4691" s="310">
        <f t="shared" si="945"/>
        <v>0</v>
      </c>
    </row>
    <row r="4692" spans="1:5" ht="15.6" x14ac:dyDescent="0.3">
      <c r="A4692" s="308" t="s">
        <v>414</v>
      </c>
      <c r="B4692" s="309">
        <v>102</v>
      </c>
      <c r="C4692" s="309">
        <v>0</v>
      </c>
      <c r="D4692" s="309">
        <v>102</v>
      </c>
      <c r="E4692" s="310">
        <v>0</v>
      </c>
    </row>
    <row r="4693" spans="1:5" ht="15.6" x14ac:dyDescent="0.3">
      <c r="A4693" s="308" t="s">
        <v>415</v>
      </c>
      <c r="B4693" s="309">
        <v>175</v>
      </c>
      <c r="C4693" s="309">
        <v>250</v>
      </c>
      <c r="D4693" s="309">
        <v>130</v>
      </c>
      <c r="E4693" s="310">
        <f t="shared" ref="E4693:E4700" si="946">(C4693+D4693)-B4693</f>
        <v>205</v>
      </c>
    </row>
    <row r="4694" spans="1:5" ht="15.6" x14ac:dyDescent="0.3">
      <c r="A4694" s="308" t="s">
        <v>416</v>
      </c>
      <c r="B4694" s="309">
        <v>51</v>
      </c>
      <c r="C4694" s="309">
        <v>0</v>
      </c>
      <c r="D4694" s="326">
        <v>51</v>
      </c>
      <c r="E4694" s="310">
        <f t="shared" si="946"/>
        <v>0</v>
      </c>
    </row>
    <row r="4695" spans="1:5" ht="15.6" x14ac:dyDescent="0.3">
      <c r="A4695" s="311" t="s">
        <v>417</v>
      </c>
      <c r="B4695" s="312">
        <v>240</v>
      </c>
      <c r="C4695" s="312">
        <v>0</v>
      </c>
      <c r="D4695" s="312">
        <v>360</v>
      </c>
      <c r="E4695" s="310">
        <f t="shared" si="946"/>
        <v>120</v>
      </c>
    </row>
    <row r="4696" spans="1:5" ht="15.6" x14ac:dyDescent="0.3">
      <c r="A4696" s="321" t="s">
        <v>419</v>
      </c>
      <c r="B4696" s="314">
        <v>75</v>
      </c>
      <c r="C4696" s="314">
        <v>0</v>
      </c>
      <c r="D4696" s="314">
        <v>199</v>
      </c>
      <c r="E4696" s="310">
        <f t="shared" si="946"/>
        <v>124</v>
      </c>
    </row>
    <row r="4697" spans="1:5" ht="15.6" x14ac:dyDescent="0.3">
      <c r="A4697" s="321" t="s">
        <v>422</v>
      </c>
      <c r="B4697" s="313">
        <v>81</v>
      </c>
      <c r="C4697" s="313">
        <v>0</v>
      </c>
      <c r="D4697" s="313">
        <v>121</v>
      </c>
      <c r="E4697" s="322">
        <f t="shared" si="946"/>
        <v>40</v>
      </c>
    </row>
    <row r="4698" spans="1:5" ht="15.6" x14ac:dyDescent="0.3">
      <c r="A4698" s="321" t="s">
        <v>423</v>
      </c>
      <c r="B4698" s="313">
        <v>589</v>
      </c>
      <c r="C4698" s="313">
        <v>0</v>
      </c>
      <c r="D4698" s="313">
        <v>589</v>
      </c>
      <c r="E4698" s="322">
        <f t="shared" si="946"/>
        <v>0</v>
      </c>
    </row>
    <row r="4699" spans="1:5" ht="15.6" x14ac:dyDescent="0.3">
      <c r="A4699" s="321" t="s">
        <v>425</v>
      </c>
      <c r="B4699" s="313">
        <v>0</v>
      </c>
      <c r="C4699" s="313">
        <v>120</v>
      </c>
      <c r="D4699" s="313">
        <v>0</v>
      </c>
      <c r="E4699" s="322">
        <f t="shared" si="946"/>
        <v>120</v>
      </c>
    </row>
    <row r="4700" spans="1:5" ht="15.6" x14ac:dyDescent="0.3">
      <c r="A4700" s="323" t="s">
        <v>424</v>
      </c>
      <c r="B4700" s="324">
        <v>447</v>
      </c>
      <c r="C4700" s="324">
        <v>0</v>
      </c>
      <c r="D4700" s="324">
        <v>460</v>
      </c>
      <c r="E4700" s="325">
        <f t="shared" si="946"/>
        <v>13</v>
      </c>
    </row>
    <row r="4701" spans="1:5" ht="15.6" x14ac:dyDescent="0.3">
      <c r="A4701" s="320" t="s">
        <v>418</v>
      </c>
      <c r="B4701" s="317">
        <f t="shared" ref="B4701:E4701" si="947">SUM(B4690:B4700)</f>
        <v>2311</v>
      </c>
      <c r="C4701" s="316">
        <f t="shared" si="947"/>
        <v>370</v>
      </c>
      <c r="D4701" s="317">
        <f t="shared" si="947"/>
        <v>2575</v>
      </c>
      <c r="E4701" s="318">
        <f t="shared" si="947"/>
        <v>634</v>
      </c>
    </row>
    <row r="4703" spans="1:5" ht="15.6" x14ac:dyDescent="0.3">
      <c r="A4703" s="305">
        <v>45158</v>
      </c>
      <c r="B4703" s="306"/>
      <c r="C4703" s="306"/>
      <c r="D4703" s="306"/>
      <c r="E4703" s="306"/>
    </row>
    <row r="4704" spans="1:5" ht="15.6" x14ac:dyDescent="0.3">
      <c r="A4704" s="307" t="s">
        <v>407</v>
      </c>
      <c r="B4704" s="298" t="s">
        <v>408</v>
      </c>
      <c r="C4704" s="298" t="s">
        <v>409</v>
      </c>
      <c r="D4704" s="298" t="s">
        <v>410</v>
      </c>
      <c r="E4704" s="292" t="s">
        <v>421</v>
      </c>
    </row>
    <row r="4705" spans="1:5" ht="15.6" x14ac:dyDescent="0.3">
      <c r="A4705" s="308" t="s">
        <v>412</v>
      </c>
      <c r="B4705" s="309">
        <v>288</v>
      </c>
      <c r="C4705" s="309">
        <v>0</v>
      </c>
      <c r="D4705" s="309">
        <v>288</v>
      </c>
      <c r="E4705" s="310">
        <f t="shared" ref="E4705:E4706" si="948">(C4705+D4705)-B4705</f>
        <v>0</v>
      </c>
    </row>
    <row r="4706" spans="1:5" ht="15.6" x14ac:dyDescent="0.3">
      <c r="A4706" s="308" t="s">
        <v>413</v>
      </c>
      <c r="B4706" s="309">
        <v>263</v>
      </c>
      <c r="C4706" s="309">
        <v>0</v>
      </c>
      <c r="D4706" s="309">
        <v>263</v>
      </c>
      <c r="E4706" s="310">
        <f t="shared" si="948"/>
        <v>0</v>
      </c>
    </row>
    <row r="4707" spans="1:5" ht="15.6" x14ac:dyDescent="0.3">
      <c r="A4707" s="308" t="s">
        <v>414</v>
      </c>
      <c r="B4707" s="309">
        <v>102</v>
      </c>
      <c r="C4707" s="309">
        <v>0</v>
      </c>
      <c r="D4707" s="309">
        <v>102</v>
      </c>
      <c r="E4707" s="310">
        <v>0</v>
      </c>
    </row>
    <row r="4708" spans="1:5" ht="15.6" x14ac:dyDescent="0.3">
      <c r="A4708" s="308" t="s">
        <v>415</v>
      </c>
      <c r="B4708" s="309">
        <v>284</v>
      </c>
      <c r="C4708" s="309">
        <v>212</v>
      </c>
      <c r="D4708" s="309">
        <v>175</v>
      </c>
      <c r="E4708" s="310">
        <f t="shared" ref="E4708:E4715" si="949">(C4708+D4708)-B4708</f>
        <v>103</v>
      </c>
    </row>
    <row r="4709" spans="1:5" ht="15.6" x14ac:dyDescent="0.3">
      <c r="A4709" s="308" t="s">
        <v>416</v>
      </c>
      <c r="B4709" s="309">
        <v>51</v>
      </c>
      <c r="C4709" s="309">
        <v>0</v>
      </c>
      <c r="D4709" s="326">
        <v>51</v>
      </c>
      <c r="E4709" s="310">
        <f t="shared" si="949"/>
        <v>0</v>
      </c>
    </row>
    <row r="4710" spans="1:5" ht="15.6" x14ac:dyDescent="0.3">
      <c r="A4710" s="311" t="s">
        <v>417</v>
      </c>
      <c r="B4710" s="312">
        <v>230</v>
      </c>
      <c r="C4710" s="312">
        <v>0</v>
      </c>
      <c r="D4710" s="312">
        <v>240</v>
      </c>
      <c r="E4710" s="310">
        <f t="shared" si="949"/>
        <v>10</v>
      </c>
    </row>
    <row r="4711" spans="1:5" ht="15.6" x14ac:dyDescent="0.3">
      <c r="A4711" s="321" t="s">
        <v>419</v>
      </c>
      <c r="B4711" s="314">
        <v>255</v>
      </c>
      <c r="C4711" s="314">
        <v>250</v>
      </c>
      <c r="D4711" s="314">
        <v>75</v>
      </c>
      <c r="E4711" s="310">
        <f t="shared" si="949"/>
        <v>70</v>
      </c>
    </row>
    <row r="4712" spans="1:5" ht="15.6" x14ac:dyDescent="0.3">
      <c r="A4712" s="321" t="s">
        <v>422</v>
      </c>
      <c r="B4712" s="313">
        <v>81</v>
      </c>
      <c r="C4712" s="313">
        <v>0</v>
      </c>
      <c r="D4712" s="313">
        <v>81</v>
      </c>
      <c r="E4712" s="322">
        <f t="shared" si="949"/>
        <v>0</v>
      </c>
    </row>
    <row r="4713" spans="1:5" ht="15.6" x14ac:dyDescent="0.3">
      <c r="A4713" s="321" t="s">
        <v>423</v>
      </c>
      <c r="B4713" s="313">
        <v>560</v>
      </c>
      <c r="C4713" s="313">
        <v>0</v>
      </c>
      <c r="D4713" s="313">
        <v>589</v>
      </c>
      <c r="E4713" s="322">
        <f t="shared" si="949"/>
        <v>29</v>
      </c>
    </row>
    <row r="4714" spans="1:5" ht="15.6" x14ac:dyDescent="0.3">
      <c r="A4714" s="321" t="s">
        <v>425</v>
      </c>
      <c r="B4714" s="313">
        <v>0</v>
      </c>
      <c r="C4714" s="313">
        <v>120</v>
      </c>
      <c r="D4714" s="313">
        <v>0</v>
      </c>
      <c r="E4714" s="322">
        <f t="shared" si="949"/>
        <v>120</v>
      </c>
    </row>
    <row r="4715" spans="1:5" ht="15.6" x14ac:dyDescent="0.3">
      <c r="A4715" s="323" t="s">
        <v>424</v>
      </c>
      <c r="B4715" s="324">
        <v>201</v>
      </c>
      <c r="C4715" s="324">
        <v>0</v>
      </c>
      <c r="D4715" s="324">
        <v>447</v>
      </c>
      <c r="E4715" s="325">
        <f t="shared" si="949"/>
        <v>246</v>
      </c>
    </row>
    <row r="4716" spans="1:5" ht="15.6" x14ac:dyDescent="0.3">
      <c r="A4716" s="320" t="s">
        <v>418</v>
      </c>
      <c r="B4716" s="317">
        <f t="shared" ref="B4716:E4716" si="950">SUM(B4705:B4715)</f>
        <v>2315</v>
      </c>
      <c r="C4716" s="316">
        <f t="shared" si="950"/>
        <v>582</v>
      </c>
      <c r="D4716" s="317">
        <f t="shared" si="950"/>
        <v>2311</v>
      </c>
      <c r="E4716" s="318">
        <f t="shared" si="950"/>
        <v>578</v>
      </c>
    </row>
    <row r="4718" spans="1:5" ht="15.6" x14ac:dyDescent="0.3">
      <c r="A4718" s="305">
        <v>45159</v>
      </c>
      <c r="B4718" s="306"/>
      <c r="C4718" s="306"/>
      <c r="D4718" s="306"/>
      <c r="E4718" s="306"/>
    </row>
    <row r="4719" spans="1:5" ht="15.6" x14ac:dyDescent="0.3">
      <c r="A4719" s="307" t="s">
        <v>407</v>
      </c>
      <c r="B4719" s="298" t="s">
        <v>408</v>
      </c>
      <c r="C4719" s="298" t="s">
        <v>409</v>
      </c>
      <c r="D4719" s="298" t="s">
        <v>410</v>
      </c>
      <c r="E4719" s="292" t="s">
        <v>421</v>
      </c>
    </row>
    <row r="4720" spans="1:5" ht="15.6" x14ac:dyDescent="0.3">
      <c r="A4720" s="308" t="s">
        <v>412</v>
      </c>
      <c r="B4720" s="309">
        <v>288</v>
      </c>
      <c r="C4720" s="309">
        <v>0</v>
      </c>
      <c r="D4720" s="309">
        <v>288</v>
      </c>
      <c r="E4720" s="310">
        <f t="shared" ref="E4720:E4721" si="951">(C4720+D4720)-B4720</f>
        <v>0</v>
      </c>
    </row>
    <row r="4721" spans="1:5" ht="15.6" x14ac:dyDescent="0.3">
      <c r="A4721" s="308" t="s">
        <v>413</v>
      </c>
      <c r="B4721" s="309">
        <v>263</v>
      </c>
      <c r="C4721" s="309">
        <v>0</v>
      </c>
      <c r="D4721" s="309">
        <v>263</v>
      </c>
      <c r="E4721" s="310">
        <f t="shared" si="951"/>
        <v>0</v>
      </c>
    </row>
    <row r="4722" spans="1:5" ht="15.6" x14ac:dyDescent="0.3">
      <c r="A4722" s="308" t="s">
        <v>414</v>
      </c>
      <c r="B4722" s="309">
        <v>102</v>
      </c>
      <c r="C4722" s="309">
        <v>0</v>
      </c>
      <c r="D4722" s="309">
        <v>102</v>
      </c>
      <c r="E4722" s="310">
        <v>0</v>
      </c>
    </row>
    <row r="4723" spans="1:5" ht="15.6" x14ac:dyDescent="0.3">
      <c r="A4723" s="308" t="s">
        <v>415</v>
      </c>
      <c r="B4723" s="309">
        <v>221</v>
      </c>
      <c r="C4723" s="309">
        <v>0</v>
      </c>
      <c r="D4723" s="309">
        <v>284</v>
      </c>
      <c r="E4723" s="310">
        <f t="shared" ref="E4723:E4730" si="952">(C4723+D4723)-B4723</f>
        <v>63</v>
      </c>
    </row>
    <row r="4724" spans="1:5" ht="15.6" x14ac:dyDescent="0.3">
      <c r="A4724" s="308" t="s">
        <v>416</v>
      </c>
      <c r="B4724" s="309">
        <v>51</v>
      </c>
      <c r="C4724" s="309">
        <v>0</v>
      </c>
      <c r="D4724" s="326">
        <v>51</v>
      </c>
      <c r="E4724" s="310">
        <f t="shared" si="952"/>
        <v>0</v>
      </c>
    </row>
    <row r="4725" spans="1:5" ht="15.6" x14ac:dyDescent="0.3">
      <c r="A4725" s="311" t="s">
        <v>417</v>
      </c>
      <c r="B4725" s="312">
        <v>230</v>
      </c>
      <c r="C4725" s="312">
        <v>0</v>
      </c>
      <c r="D4725" s="312">
        <v>230</v>
      </c>
      <c r="E4725" s="310">
        <f t="shared" si="952"/>
        <v>0</v>
      </c>
    </row>
    <row r="4726" spans="1:5" ht="15.6" x14ac:dyDescent="0.3">
      <c r="A4726" s="321" t="s">
        <v>419</v>
      </c>
      <c r="B4726" s="314">
        <v>255</v>
      </c>
      <c r="C4726" s="314">
        <v>0</v>
      </c>
      <c r="D4726" s="314">
        <v>255</v>
      </c>
      <c r="E4726" s="310">
        <f t="shared" si="952"/>
        <v>0</v>
      </c>
    </row>
    <row r="4727" spans="1:5" ht="15.6" x14ac:dyDescent="0.3">
      <c r="A4727" s="321" t="s">
        <v>422</v>
      </c>
      <c r="B4727" s="313">
        <v>81</v>
      </c>
      <c r="C4727" s="313">
        <v>0</v>
      </c>
      <c r="D4727" s="313">
        <v>81</v>
      </c>
      <c r="E4727" s="322">
        <f t="shared" si="952"/>
        <v>0</v>
      </c>
    </row>
    <row r="4728" spans="1:5" ht="15.6" x14ac:dyDescent="0.3">
      <c r="A4728" s="321" t="s">
        <v>423</v>
      </c>
      <c r="B4728" s="313">
        <v>560</v>
      </c>
      <c r="C4728" s="313">
        <v>0</v>
      </c>
      <c r="D4728" s="313">
        <v>560</v>
      </c>
      <c r="E4728" s="322">
        <f t="shared" si="952"/>
        <v>0</v>
      </c>
    </row>
    <row r="4729" spans="1:5" ht="15.6" x14ac:dyDescent="0.3">
      <c r="A4729" s="321" t="s">
        <v>425</v>
      </c>
      <c r="B4729" s="313">
        <v>0</v>
      </c>
      <c r="C4729" s="313">
        <v>0</v>
      </c>
      <c r="D4729" s="313">
        <v>0</v>
      </c>
      <c r="E4729" s="322">
        <f t="shared" si="952"/>
        <v>0</v>
      </c>
    </row>
    <row r="4730" spans="1:5" ht="15.6" x14ac:dyDescent="0.3">
      <c r="A4730" s="323" t="s">
        <v>424</v>
      </c>
      <c r="B4730" s="324">
        <v>201</v>
      </c>
      <c r="C4730" s="324">
        <v>0</v>
      </c>
      <c r="D4730" s="324">
        <v>201</v>
      </c>
      <c r="E4730" s="325">
        <f t="shared" si="952"/>
        <v>0</v>
      </c>
    </row>
    <row r="4731" spans="1:5" ht="15.6" x14ac:dyDescent="0.3">
      <c r="A4731" s="320" t="s">
        <v>418</v>
      </c>
      <c r="B4731" s="317">
        <f t="shared" ref="B4731:E4731" si="953">SUM(B4720:B4730)</f>
        <v>2252</v>
      </c>
      <c r="C4731" s="316">
        <f t="shared" si="953"/>
        <v>0</v>
      </c>
      <c r="D4731" s="317">
        <f t="shared" si="953"/>
        <v>2315</v>
      </c>
      <c r="E4731" s="318">
        <f t="shared" si="953"/>
        <v>63</v>
      </c>
    </row>
    <row r="4733" spans="1:5" ht="15.6" x14ac:dyDescent="0.3">
      <c r="A4733" s="305">
        <v>45160</v>
      </c>
      <c r="B4733" s="306"/>
      <c r="C4733" s="306"/>
      <c r="D4733" s="306"/>
      <c r="E4733" s="306"/>
    </row>
    <row r="4734" spans="1:5" ht="15.6" x14ac:dyDescent="0.3">
      <c r="A4734" s="307" t="s">
        <v>407</v>
      </c>
      <c r="B4734" s="298" t="s">
        <v>408</v>
      </c>
      <c r="C4734" s="298" t="s">
        <v>409</v>
      </c>
      <c r="D4734" s="298" t="s">
        <v>410</v>
      </c>
      <c r="E4734" s="292" t="s">
        <v>421</v>
      </c>
    </row>
    <row r="4735" spans="1:5" ht="15.6" x14ac:dyDescent="0.3">
      <c r="A4735" s="308" t="s">
        <v>412</v>
      </c>
      <c r="B4735" s="309">
        <v>276</v>
      </c>
      <c r="C4735" s="309">
        <v>0</v>
      </c>
      <c r="D4735" s="309">
        <v>288</v>
      </c>
      <c r="E4735" s="310">
        <f t="shared" ref="E4735:E4736" si="954">(C4735+D4735)-B4735</f>
        <v>12</v>
      </c>
    </row>
    <row r="4736" spans="1:5" ht="15.6" x14ac:dyDescent="0.3">
      <c r="A4736" s="308" t="s">
        <v>413</v>
      </c>
      <c r="B4736" s="309">
        <v>263</v>
      </c>
      <c r="C4736" s="309">
        <v>0</v>
      </c>
      <c r="D4736" s="309">
        <v>263</v>
      </c>
      <c r="E4736" s="310">
        <f t="shared" si="954"/>
        <v>0</v>
      </c>
    </row>
    <row r="4737" spans="1:5" ht="15.6" x14ac:dyDescent="0.3">
      <c r="A4737" s="308" t="s">
        <v>414</v>
      </c>
      <c r="B4737" s="309">
        <v>102</v>
      </c>
      <c r="C4737" s="309">
        <v>0</v>
      </c>
      <c r="D4737" s="309">
        <v>102</v>
      </c>
      <c r="E4737" s="310">
        <v>0</v>
      </c>
    </row>
    <row r="4738" spans="1:5" ht="15.6" x14ac:dyDescent="0.3">
      <c r="A4738" s="308" t="s">
        <v>415</v>
      </c>
      <c r="B4738" s="309">
        <v>193</v>
      </c>
      <c r="C4738" s="309">
        <v>100</v>
      </c>
      <c r="D4738" s="309">
        <v>221</v>
      </c>
      <c r="E4738" s="310">
        <f t="shared" ref="E4738:E4745" si="955">(C4738+D4738)-B4738</f>
        <v>128</v>
      </c>
    </row>
    <row r="4739" spans="1:5" ht="15.6" x14ac:dyDescent="0.3">
      <c r="A4739" s="308" t="s">
        <v>416</v>
      </c>
      <c r="B4739" s="309">
        <v>92</v>
      </c>
      <c r="C4739" s="309">
        <v>80</v>
      </c>
      <c r="D4739" s="326">
        <v>51</v>
      </c>
      <c r="E4739" s="310">
        <f t="shared" si="955"/>
        <v>39</v>
      </c>
    </row>
    <row r="4740" spans="1:5" ht="15.6" x14ac:dyDescent="0.3">
      <c r="A4740" s="311" t="s">
        <v>417</v>
      </c>
      <c r="B4740" s="312">
        <v>600</v>
      </c>
      <c r="C4740" s="312">
        <v>400</v>
      </c>
      <c r="D4740" s="312">
        <v>230</v>
      </c>
      <c r="E4740" s="310">
        <f t="shared" si="955"/>
        <v>30</v>
      </c>
    </row>
    <row r="4741" spans="1:5" ht="15.6" x14ac:dyDescent="0.3">
      <c r="A4741" s="321" t="s">
        <v>419</v>
      </c>
      <c r="B4741" s="314">
        <v>255</v>
      </c>
      <c r="C4741" s="314">
        <v>0</v>
      </c>
      <c r="D4741" s="314">
        <v>255</v>
      </c>
      <c r="E4741" s="310">
        <f t="shared" si="955"/>
        <v>0</v>
      </c>
    </row>
    <row r="4742" spans="1:5" ht="15.6" x14ac:dyDescent="0.3">
      <c r="A4742" s="321" t="s">
        <v>422</v>
      </c>
      <c r="B4742" s="313">
        <v>526</v>
      </c>
      <c r="C4742" s="313">
        <v>460</v>
      </c>
      <c r="D4742" s="313">
        <v>81</v>
      </c>
      <c r="E4742" s="322">
        <f t="shared" si="955"/>
        <v>15</v>
      </c>
    </row>
    <row r="4743" spans="1:5" ht="15.6" x14ac:dyDescent="0.3">
      <c r="A4743" s="321" t="s">
        <v>423</v>
      </c>
      <c r="B4743" s="313">
        <v>560</v>
      </c>
      <c r="C4743" s="313">
        <v>0</v>
      </c>
      <c r="D4743" s="313">
        <v>560</v>
      </c>
      <c r="E4743" s="322">
        <f t="shared" si="955"/>
        <v>0</v>
      </c>
    </row>
    <row r="4744" spans="1:5" ht="15.6" x14ac:dyDescent="0.3">
      <c r="A4744" s="321" t="s">
        <v>425</v>
      </c>
      <c r="B4744" s="313">
        <v>0</v>
      </c>
      <c r="C4744" s="313">
        <v>0</v>
      </c>
      <c r="D4744" s="313">
        <v>0</v>
      </c>
      <c r="E4744" s="322">
        <f t="shared" si="955"/>
        <v>0</v>
      </c>
    </row>
    <row r="4745" spans="1:5" ht="15.6" x14ac:dyDescent="0.3">
      <c r="A4745" s="323" t="s">
        <v>424</v>
      </c>
      <c r="B4745" s="324">
        <v>201</v>
      </c>
      <c r="C4745" s="324">
        <v>0</v>
      </c>
      <c r="D4745" s="324">
        <v>201</v>
      </c>
      <c r="E4745" s="325">
        <f t="shared" si="955"/>
        <v>0</v>
      </c>
    </row>
    <row r="4746" spans="1:5" ht="15.6" x14ac:dyDescent="0.3">
      <c r="A4746" s="320" t="s">
        <v>418</v>
      </c>
      <c r="B4746" s="317">
        <f t="shared" ref="B4746:E4746" si="956">SUM(B4735:B4745)</f>
        <v>3068</v>
      </c>
      <c r="C4746" s="316">
        <f t="shared" si="956"/>
        <v>1040</v>
      </c>
      <c r="D4746" s="317">
        <f t="shared" si="956"/>
        <v>2252</v>
      </c>
      <c r="E4746" s="318">
        <f t="shared" si="956"/>
        <v>224</v>
      </c>
    </row>
    <row r="4748" spans="1:5" ht="15.6" x14ac:dyDescent="0.3">
      <c r="A4748" s="305">
        <v>45161</v>
      </c>
      <c r="B4748" s="306"/>
      <c r="C4748" s="306"/>
      <c r="D4748" s="306"/>
      <c r="E4748" s="306"/>
    </row>
    <row r="4749" spans="1:5" ht="15.6" x14ac:dyDescent="0.3">
      <c r="A4749" s="307" t="s">
        <v>407</v>
      </c>
      <c r="B4749" s="298" t="s">
        <v>408</v>
      </c>
      <c r="C4749" s="298" t="s">
        <v>409</v>
      </c>
      <c r="D4749" s="298" t="s">
        <v>410</v>
      </c>
      <c r="E4749" s="292" t="s">
        <v>421</v>
      </c>
    </row>
    <row r="4750" spans="1:5" ht="15.6" x14ac:dyDescent="0.3">
      <c r="A4750" s="308" t="s">
        <v>412</v>
      </c>
      <c r="B4750" s="309">
        <v>244</v>
      </c>
      <c r="C4750" s="309">
        <v>0</v>
      </c>
      <c r="D4750" s="309">
        <v>276</v>
      </c>
      <c r="E4750" s="310">
        <f t="shared" ref="E4750:E4751" si="957">(C4750+D4750)-B4750</f>
        <v>32</v>
      </c>
    </row>
    <row r="4751" spans="1:5" ht="15.6" x14ac:dyDescent="0.3">
      <c r="A4751" s="308" t="s">
        <v>413</v>
      </c>
      <c r="B4751" s="309">
        <v>263</v>
      </c>
      <c r="C4751" s="309">
        <v>0</v>
      </c>
      <c r="D4751" s="309">
        <v>263</v>
      </c>
      <c r="E4751" s="310">
        <f t="shared" si="957"/>
        <v>0</v>
      </c>
    </row>
    <row r="4752" spans="1:5" ht="15.6" x14ac:dyDescent="0.3">
      <c r="A4752" s="308" t="s">
        <v>414</v>
      </c>
      <c r="B4752" s="309">
        <v>102</v>
      </c>
      <c r="C4752" s="309">
        <v>0</v>
      </c>
      <c r="D4752" s="309">
        <v>102</v>
      </c>
      <c r="E4752" s="310">
        <v>0</v>
      </c>
    </row>
    <row r="4753" spans="1:5" ht="15.6" x14ac:dyDescent="0.3">
      <c r="A4753" s="308" t="s">
        <v>415</v>
      </c>
      <c r="B4753" s="309">
        <v>217</v>
      </c>
      <c r="C4753" s="309">
        <v>125</v>
      </c>
      <c r="D4753" s="309">
        <v>193</v>
      </c>
      <c r="E4753" s="310">
        <f t="shared" ref="E4753:E4760" si="958">(C4753+D4753)-B4753</f>
        <v>101</v>
      </c>
    </row>
    <row r="4754" spans="1:5" ht="15.6" x14ac:dyDescent="0.3">
      <c r="A4754" s="308" t="s">
        <v>416</v>
      </c>
      <c r="B4754" s="309">
        <v>80</v>
      </c>
      <c r="C4754" s="309">
        <v>0</v>
      </c>
      <c r="D4754" s="326">
        <v>92</v>
      </c>
      <c r="E4754" s="310">
        <f t="shared" si="958"/>
        <v>12</v>
      </c>
    </row>
    <row r="4755" spans="1:5" ht="15.6" x14ac:dyDescent="0.3">
      <c r="A4755" s="311" t="s">
        <v>417</v>
      </c>
      <c r="B4755" s="312">
        <v>580</v>
      </c>
      <c r="C4755" s="312">
        <v>0</v>
      </c>
      <c r="D4755" s="312">
        <v>600</v>
      </c>
      <c r="E4755" s="310">
        <f t="shared" si="958"/>
        <v>20</v>
      </c>
    </row>
    <row r="4756" spans="1:5" ht="15.6" x14ac:dyDescent="0.3">
      <c r="A4756" s="321" t="s">
        <v>419</v>
      </c>
      <c r="B4756" s="314">
        <v>228</v>
      </c>
      <c r="C4756" s="314">
        <v>0</v>
      </c>
      <c r="D4756" s="314">
        <v>255</v>
      </c>
      <c r="E4756" s="310">
        <f t="shared" si="958"/>
        <v>27</v>
      </c>
    </row>
    <row r="4757" spans="1:5" ht="15.6" x14ac:dyDescent="0.3">
      <c r="A4757" s="321" t="s">
        <v>422</v>
      </c>
      <c r="B4757" s="313">
        <v>496</v>
      </c>
      <c r="C4757" s="313">
        <v>0</v>
      </c>
      <c r="D4757" s="313">
        <v>526</v>
      </c>
      <c r="E4757" s="322">
        <f t="shared" si="958"/>
        <v>30</v>
      </c>
    </row>
    <row r="4758" spans="1:5" ht="15.6" x14ac:dyDescent="0.3">
      <c r="A4758" s="321" t="s">
        <v>423</v>
      </c>
      <c r="B4758" s="313">
        <v>405</v>
      </c>
      <c r="C4758" s="313">
        <v>0</v>
      </c>
      <c r="D4758" s="313">
        <v>560</v>
      </c>
      <c r="E4758" s="322">
        <f t="shared" si="958"/>
        <v>155</v>
      </c>
    </row>
    <row r="4759" spans="1:5" ht="15.6" x14ac:dyDescent="0.3">
      <c r="A4759" s="321" t="s">
        <v>425</v>
      </c>
      <c r="B4759" s="313">
        <v>0</v>
      </c>
      <c r="C4759" s="313">
        <v>90</v>
      </c>
      <c r="D4759" s="313">
        <v>0</v>
      </c>
      <c r="E4759" s="322">
        <f t="shared" si="958"/>
        <v>90</v>
      </c>
    </row>
    <row r="4760" spans="1:5" ht="15.6" x14ac:dyDescent="0.3">
      <c r="A4760" s="323" t="s">
        <v>424</v>
      </c>
      <c r="B4760" s="324">
        <v>282</v>
      </c>
      <c r="C4760" s="324">
        <v>90</v>
      </c>
      <c r="D4760" s="324">
        <v>201</v>
      </c>
      <c r="E4760" s="325">
        <f t="shared" si="958"/>
        <v>9</v>
      </c>
    </row>
    <row r="4761" spans="1:5" ht="15.6" x14ac:dyDescent="0.3">
      <c r="A4761" s="320" t="s">
        <v>418</v>
      </c>
      <c r="B4761" s="317">
        <f t="shared" ref="B4761:E4761" si="959">SUM(B4750:B4760)</f>
        <v>2897</v>
      </c>
      <c r="C4761" s="316">
        <f t="shared" si="959"/>
        <v>305</v>
      </c>
      <c r="D4761" s="317">
        <f t="shared" si="959"/>
        <v>3068</v>
      </c>
      <c r="E4761" s="318">
        <f t="shared" si="959"/>
        <v>476</v>
      </c>
    </row>
    <row r="4763" spans="1:5" ht="15.6" x14ac:dyDescent="0.3">
      <c r="A4763" s="305">
        <v>45162</v>
      </c>
      <c r="B4763" s="306"/>
      <c r="C4763" s="306"/>
      <c r="D4763" s="306"/>
      <c r="E4763" s="306"/>
    </row>
    <row r="4764" spans="1:5" ht="15.6" x14ac:dyDescent="0.3">
      <c r="A4764" s="307" t="s">
        <v>407</v>
      </c>
      <c r="B4764" s="298" t="s">
        <v>408</v>
      </c>
      <c r="C4764" s="298" t="s">
        <v>409</v>
      </c>
      <c r="D4764" s="298" t="s">
        <v>410</v>
      </c>
      <c r="E4764" s="292" t="s">
        <v>421</v>
      </c>
    </row>
    <row r="4765" spans="1:5" ht="15.6" x14ac:dyDescent="0.3">
      <c r="A4765" s="308" t="s">
        <v>412</v>
      </c>
      <c r="B4765" s="309">
        <v>213</v>
      </c>
      <c r="C4765" s="309">
        <v>0</v>
      </c>
      <c r="D4765" s="309">
        <v>244</v>
      </c>
      <c r="E4765" s="310">
        <f t="shared" ref="E4765:E4766" si="960">(C4765+D4765)-B4765</f>
        <v>31</v>
      </c>
    </row>
    <row r="4766" spans="1:5" ht="15.6" x14ac:dyDescent="0.3">
      <c r="A4766" s="308" t="s">
        <v>413</v>
      </c>
      <c r="B4766" s="309">
        <v>246</v>
      </c>
      <c r="C4766" s="309">
        <v>0</v>
      </c>
      <c r="D4766" s="309">
        <v>263</v>
      </c>
      <c r="E4766" s="310">
        <f t="shared" si="960"/>
        <v>17</v>
      </c>
    </row>
    <row r="4767" spans="1:5" ht="15.6" x14ac:dyDescent="0.3">
      <c r="A4767" s="308" t="s">
        <v>414</v>
      </c>
      <c r="B4767" s="309">
        <v>102</v>
      </c>
      <c r="C4767" s="309">
        <v>0</v>
      </c>
      <c r="D4767" s="309">
        <v>102</v>
      </c>
      <c r="E4767" s="310">
        <v>0</v>
      </c>
    </row>
    <row r="4768" spans="1:5" ht="15.6" x14ac:dyDescent="0.3">
      <c r="A4768" s="308" t="s">
        <v>415</v>
      </c>
      <c r="B4768" s="309">
        <v>196</v>
      </c>
      <c r="C4768" s="309">
        <v>0</v>
      </c>
      <c r="D4768" s="309">
        <v>217</v>
      </c>
      <c r="E4768" s="310">
        <f t="shared" ref="E4768:E4775" si="961">(C4768+D4768)-B4768</f>
        <v>21</v>
      </c>
    </row>
    <row r="4769" spans="1:5" ht="15.6" x14ac:dyDescent="0.3">
      <c r="A4769" s="308" t="s">
        <v>416</v>
      </c>
      <c r="B4769" s="309">
        <v>58</v>
      </c>
      <c r="C4769" s="309">
        <v>0</v>
      </c>
      <c r="D4769" s="326">
        <v>80</v>
      </c>
      <c r="E4769" s="310">
        <f t="shared" si="961"/>
        <v>22</v>
      </c>
    </row>
    <row r="4770" spans="1:5" ht="15.6" x14ac:dyDescent="0.3">
      <c r="A4770" s="311" t="s">
        <v>417</v>
      </c>
      <c r="B4770" s="312">
        <v>560</v>
      </c>
      <c r="C4770" s="312">
        <v>0</v>
      </c>
      <c r="D4770" s="312">
        <v>580</v>
      </c>
      <c r="E4770" s="310">
        <f t="shared" si="961"/>
        <v>20</v>
      </c>
    </row>
    <row r="4771" spans="1:5" ht="15.6" x14ac:dyDescent="0.3">
      <c r="A4771" s="321" t="s">
        <v>419</v>
      </c>
      <c r="B4771" s="314">
        <v>228</v>
      </c>
      <c r="C4771" s="314">
        <v>0</v>
      </c>
      <c r="D4771" s="314">
        <v>228</v>
      </c>
      <c r="E4771" s="310">
        <f t="shared" si="961"/>
        <v>0</v>
      </c>
    </row>
    <row r="4772" spans="1:5" ht="15.6" x14ac:dyDescent="0.3">
      <c r="A4772" s="321" t="s">
        <v>422</v>
      </c>
      <c r="B4772" s="313">
        <v>496</v>
      </c>
      <c r="C4772" s="313">
        <v>0</v>
      </c>
      <c r="D4772" s="313">
        <v>496</v>
      </c>
      <c r="E4772" s="322">
        <f t="shared" si="961"/>
        <v>0</v>
      </c>
    </row>
    <row r="4773" spans="1:5" ht="15.6" x14ac:dyDescent="0.3">
      <c r="A4773" s="321" t="s">
        <v>423</v>
      </c>
      <c r="B4773" s="313">
        <v>351</v>
      </c>
      <c r="C4773" s="313">
        <v>0</v>
      </c>
      <c r="D4773" s="313">
        <v>405</v>
      </c>
      <c r="E4773" s="322">
        <f t="shared" si="961"/>
        <v>54</v>
      </c>
    </row>
    <row r="4774" spans="1:5" ht="15.6" x14ac:dyDescent="0.3">
      <c r="A4774" s="321" t="s">
        <v>425</v>
      </c>
      <c r="B4774" s="313">
        <v>0</v>
      </c>
      <c r="C4774" s="313">
        <v>0</v>
      </c>
      <c r="D4774" s="313">
        <v>0</v>
      </c>
      <c r="E4774" s="322">
        <f t="shared" si="961"/>
        <v>0</v>
      </c>
    </row>
    <row r="4775" spans="1:5" ht="15.6" x14ac:dyDescent="0.3">
      <c r="A4775" s="323" t="s">
        <v>424</v>
      </c>
      <c r="B4775" s="324">
        <v>282</v>
      </c>
      <c r="C4775" s="324">
        <v>0</v>
      </c>
      <c r="D4775" s="324">
        <v>282</v>
      </c>
      <c r="E4775" s="325">
        <f t="shared" si="961"/>
        <v>0</v>
      </c>
    </row>
    <row r="4776" spans="1:5" ht="15.6" x14ac:dyDescent="0.3">
      <c r="A4776" s="320" t="s">
        <v>418</v>
      </c>
      <c r="B4776" s="317">
        <f t="shared" ref="B4776:E4776" si="962">SUM(B4765:B4775)</f>
        <v>2732</v>
      </c>
      <c r="C4776" s="316">
        <f t="shared" si="962"/>
        <v>0</v>
      </c>
      <c r="D4776" s="317">
        <f t="shared" si="962"/>
        <v>2897</v>
      </c>
      <c r="E4776" s="318">
        <f t="shared" si="962"/>
        <v>165</v>
      </c>
    </row>
    <row r="4778" spans="1:5" ht="15.6" x14ac:dyDescent="0.3">
      <c r="A4778" s="305">
        <v>45163</v>
      </c>
      <c r="B4778" s="306"/>
      <c r="C4778" s="306"/>
      <c r="D4778" s="306"/>
      <c r="E4778" s="306"/>
    </row>
    <row r="4779" spans="1:5" ht="15.6" x14ac:dyDescent="0.3">
      <c r="A4779" s="307" t="s">
        <v>407</v>
      </c>
      <c r="B4779" s="298" t="s">
        <v>408</v>
      </c>
      <c r="C4779" s="298" t="s">
        <v>409</v>
      </c>
      <c r="D4779" s="298" t="s">
        <v>410</v>
      </c>
      <c r="E4779" s="292" t="s">
        <v>421</v>
      </c>
    </row>
    <row r="4780" spans="1:5" ht="15.6" x14ac:dyDescent="0.3">
      <c r="A4780" s="308" t="s">
        <v>412</v>
      </c>
      <c r="B4780" s="309">
        <v>213</v>
      </c>
      <c r="C4780" s="309">
        <v>0</v>
      </c>
      <c r="D4780" s="309">
        <v>213</v>
      </c>
      <c r="E4780" s="310">
        <f t="shared" ref="E4780:E4781" si="963">(C4780+D4780)-B4780</f>
        <v>0</v>
      </c>
    </row>
    <row r="4781" spans="1:5" ht="15.6" x14ac:dyDescent="0.3">
      <c r="A4781" s="308" t="s">
        <v>413</v>
      </c>
      <c r="B4781" s="309">
        <v>240</v>
      </c>
      <c r="C4781" s="309">
        <v>0</v>
      </c>
      <c r="D4781" s="309">
        <v>246</v>
      </c>
      <c r="E4781" s="310">
        <f t="shared" si="963"/>
        <v>6</v>
      </c>
    </row>
    <row r="4782" spans="1:5" ht="15.6" x14ac:dyDescent="0.3">
      <c r="A4782" s="308" t="s">
        <v>414</v>
      </c>
      <c r="B4782" s="309">
        <v>102</v>
      </c>
      <c r="C4782" s="309">
        <v>0</v>
      </c>
      <c r="D4782" s="309">
        <v>102</v>
      </c>
      <c r="E4782" s="310">
        <v>0</v>
      </c>
    </row>
    <row r="4783" spans="1:5" ht="15.6" x14ac:dyDescent="0.3">
      <c r="A4783" s="308" t="s">
        <v>415</v>
      </c>
      <c r="B4783" s="309">
        <v>165</v>
      </c>
      <c r="C4783" s="309">
        <v>0</v>
      </c>
      <c r="D4783" s="309">
        <v>196</v>
      </c>
      <c r="E4783" s="310">
        <f t="shared" ref="E4783:E4790" si="964">(C4783+D4783)-B4783</f>
        <v>31</v>
      </c>
    </row>
    <row r="4784" spans="1:5" ht="15.6" x14ac:dyDescent="0.3">
      <c r="A4784" s="308" t="s">
        <v>416</v>
      </c>
      <c r="B4784" s="309">
        <v>55</v>
      </c>
      <c r="C4784" s="309">
        <v>0</v>
      </c>
      <c r="D4784" s="326">
        <v>58</v>
      </c>
      <c r="E4784" s="310">
        <f t="shared" si="964"/>
        <v>3</v>
      </c>
    </row>
    <row r="4785" spans="1:5" ht="15.6" x14ac:dyDescent="0.3">
      <c r="A4785" s="311" t="s">
        <v>417</v>
      </c>
      <c r="B4785" s="312">
        <v>550</v>
      </c>
      <c r="C4785" s="312">
        <v>0</v>
      </c>
      <c r="D4785" s="312">
        <v>560</v>
      </c>
      <c r="E4785" s="310">
        <f t="shared" si="964"/>
        <v>10</v>
      </c>
    </row>
    <row r="4786" spans="1:5" ht="15.6" x14ac:dyDescent="0.3">
      <c r="A4786" s="321" t="s">
        <v>419</v>
      </c>
      <c r="B4786" s="314">
        <v>228</v>
      </c>
      <c r="C4786" s="314">
        <v>0</v>
      </c>
      <c r="D4786" s="314">
        <v>228</v>
      </c>
      <c r="E4786" s="310">
        <f t="shared" si="964"/>
        <v>0</v>
      </c>
    </row>
    <row r="4787" spans="1:5" ht="15.6" x14ac:dyDescent="0.3">
      <c r="A4787" s="321" t="s">
        <v>422</v>
      </c>
      <c r="B4787" s="313">
        <v>496</v>
      </c>
      <c r="C4787" s="313">
        <v>0</v>
      </c>
      <c r="D4787" s="313">
        <v>496</v>
      </c>
      <c r="E4787" s="322">
        <f t="shared" si="964"/>
        <v>0</v>
      </c>
    </row>
    <row r="4788" spans="1:5" ht="15.6" x14ac:dyDescent="0.3">
      <c r="A4788" s="321" t="s">
        <v>423</v>
      </c>
      <c r="B4788" s="313">
        <v>351</v>
      </c>
      <c r="C4788" s="313">
        <v>0</v>
      </c>
      <c r="D4788" s="313">
        <v>351</v>
      </c>
      <c r="E4788" s="322">
        <f t="shared" si="964"/>
        <v>0</v>
      </c>
    </row>
    <row r="4789" spans="1:5" ht="15.6" x14ac:dyDescent="0.3">
      <c r="A4789" s="321" t="s">
        <v>425</v>
      </c>
      <c r="B4789" s="313">
        <v>50</v>
      </c>
      <c r="C4789" s="313">
        <v>50</v>
      </c>
      <c r="D4789" s="313">
        <v>0</v>
      </c>
      <c r="E4789" s="322">
        <f t="shared" si="964"/>
        <v>0</v>
      </c>
    </row>
    <row r="4790" spans="1:5" ht="15.6" x14ac:dyDescent="0.3">
      <c r="A4790" s="323" t="s">
        <v>424</v>
      </c>
      <c r="B4790" s="324">
        <v>260</v>
      </c>
      <c r="C4790" s="324">
        <v>0</v>
      </c>
      <c r="D4790" s="324">
        <v>282</v>
      </c>
      <c r="E4790" s="325">
        <f t="shared" si="964"/>
        <v>22</v>
      </c>
    </row>
    <row r="4791" spans="1:5" ht="15.6" x14ac:dyDescent="0.3">
      <c r="A4791" s="320" t="s">
        <v>418</v>
      </c>
      <c r="B4791" s="317">
        <f t="shared" ref="B4791:E4791" si="965">SUM(B4780:B4790)</f>
        <v>2710</v>
      </c>
      <c r="C4791" s="316">
        <f t="shared" si="965"/>
        <v>50</v>
      </c>
      <c r="D4791" s="317">
        <f t="shared" si="965"/>
        <v>2732</v>
      </c>
      <c r="E4791" s="318">
        <f t="shared" si="965"/>
        <v>72</v>
      </c>
    </row>
    <row r="4793" spans="1:5" ht="15.6" x14ac:dyDescent="0.3">
      <c r="A4793" s="305">
        <v>45164</v>
      </c>
      <c r="B4793" s="306"/>
      <c r="C4793" s="306"/>
      <c r="D4793" s="306"/>
      <c r="E4793" s="306"/>
    </row>
    <row r="4794" spans="1:5" ht="15.6" x14ac:dyDescent="0.3">
      <c r="A4794" s="307" t="s">
        <v>407</v>
      </c>
      <c r="B4794" s="298" t="s">
        <v>408</v>
      </c>
      <c r="C4794" s="298" t="s">
        <v>409</v>
      </c>
      <c r="D4794" s="298" t="s">
        <v>410</v>
      </c>
      <c r="E4794" s="292" t="s">
        <v>421</v>
      </c>
    </row>
    <row r="4795" spans="1:5" ht="15.6" x14ac:dyDescent="0.3">
      <c r="A4795" s="308" t="s">
        <v>412</v>
      </c>
      <c r="B4795" s="309">
        <v>213</v>
      </c>
      <c r="C4795" s="309">
        <v>0</v>
      </c>
      <c r="D4795" s="309">
        <v>213</v>
      </c>
      <c r="E4795" s="310">
        <f t="shared" ref="E4795:E4796" si="966">(C4795+D4795)-B4795</f>
        <v>0</v>
      </c>
    </row>
    <row r="4796" spans="1:5" ht="15.6" x14ac:dyDescent="0.3">
      <c r="A4796" s="308" t="s">
        <v>413</v>
      </c>
      <c r="B4796" s="309">
        <v>234</v>
      </c>
      <c r="C4796" s="309">
        <v>0</v>
      </c>
      <c r="D4796" s="309">
        <v>240</v>
      </c>
      <c r="E4796" s="310">
        <f t="shared" si="966"/>
        <v>6</v>
      </c>
    </row>
    <row r="4797" spans="1:5" ht="15.6" x14ac:dyDescent="0.3">
      <c r="A4797" s="308" t="s">
        <v>414</v>
      </c>
      <c r="B4797" s="309">
        <v>102</v>
      </c>
      <c r="C4797" s="309">
        <v>0</v>
      </c>
      <c r="D4797" s="309">
        <v>102</v>
      </c>
      <c r="E4797" s="310">
        <v>0</v>
      </c>
    </row>
    <row r="4798" spans="1:5" ht="15.6" x14ac:dyDescent="0.3">
      <c r="A4798" s="308" t="s">
        <v>415</v>
      </c>
      <c r="B4798" s="309">
        <v>175</v>
      </c>
      <c r="C4798" s="309">
        <v>0</v>
      </c>
      <c r="D4798" s="309">
        <v>165</v>
      </c>
      <c r="E4798" s="310">
        <f t="shared" ref="E4798:E4805" si="967">(C4798+D4798)-B4798</f>
        <v>-10</v>
      </c>
    </row>
    <row r="4799" spans="1:5" ht="15.6" x14ac:dyDescent="0.3">
      <c r="A4799" s="308" t="s">
        <v>416</v>
      </c>
      <c r="B4799" s="309">
        <v>55</v>
      </c>
      <c r="C4799" s="309">
        <v>0</v>
      </c>
      <c r="D4799" s="326">
        <v>55</v>
      </c>
      <c r="E4799" s="310">
        <f t="shared" si="967"/>
        <v>0</v>
      </c>
    </row>
    <row r="4800" spans="1:5" ht="15.6" x14ac:dyDescent="0.3">
      <c r="A4800" s="311" t="s">
        <v>417</v>
      </c>
      <c r="B4800" s="312">
        <v>550</v>
      </c>
      <c r="C4800" s="312">
        <v>0</v>
      </c>
      <c r="D4800" s="312">
        <v>550</v>
      </c>
      <c r="E4800" s="310">
        <f t="shared" si="967"/>
        <v>0</v>
      </c>
    </row>
    <row r="4801" spans="1:5" ht="15.6" x14ac:dyDescent="0.3">
      <c r="A4801" s="321" t="s">
        <v>419</v>
      </c>
      <c r="B4801" s="314">
        <v>228</v>
      </c>
      <c r="C4801" s="314">
        <v>0</v>
      </c>
      <c r="D4801" s="314">
        <v>228</v>
      </c>
      <c r="E4801" s="310">
        <f t="shared" si="967"/>
        <v>0</v>
      </c>
    </row>
    <row r="4802" spans="1:5" ht="15.6" x14ac:dyDescent="0.3">
      <c r="A4802" s="321" t="s">
        <v>422</v>
      </c>
      <c r="B4802" s="313">
        <v>489</v>
      </c>
      <c r="C4802" s="313">
        <v>0</v>
      </c>
      <c r="D4802" s="313">
        <v>496</v>
      </c>
      <c r="E4802" s="322">
        <f t="shared" si="967"/>
        <v>7</v>
      </c>
    </row>
    <row r="4803" spans="1:5" ht="15.6" x14ac:dyDescent="0.3">
      <c r="A4803" s="321" t="s">
        <v>423</v>
      </c>
      <c r="B4803" s="313">
        <v>270</v>
      </c>
      <c r="C4803" s="313">
        <v>0</v>
      </c>
      <c r="D4803" s="313">
        <v>351</v>
      </c>
      <c r="E4803" s="322">
        <f t="shared" si="967"/>
        <v>81</v>
      </c>
    </row>
    <row r="4804" spans="1:5" ht="15.6" x14ac:dyDescent="0.3">
      <c r="A4804" s="321" t="s">
        <v>425</v>
      </c>
      <c r="B4804" s="313">
        <v>50</v>
      </c>
      <c r="C4804" s="313">
        <v>50</v>
      </c>
      <c r="D4804" s="313">
        <v>50</v>
      </c>
      <c r="E4804" s="322">
        <f t="shared" si="967"/>
        <v>50</v>
      </c>
    </row>
    <row r="4805" spans="1:5" ht="15.6" x14ac:dyDescent="0.3">
      <c r="A4805" s="323" t="s">
        <v>424</v>
      </c>
      <c r="B4805" s="324">
        <v>260</v>
      </c>
      <c r="C4805" s="324">
        <v>0</v>
      </c>
      <c r="D4805" s="324">
        <v>260</v>
      </c>
      <c r="E4805" s="325">
        <f t="shared" si="967"/>
        <v>0</v>
      </c>
    </row>
    <row r="4806" spans="1:5" ht="15.6" x14ac:dyDescent="0.3">
      <c r="A4806" s="320" t="s">
        <v>418</v>
      </c>
      <c r="B4806" s="317">
        <f t="shared" ref="B4806:E4806" si="968">SUM(B4795:B4805)</f>
        <v>2626</v>
      </c>
      <c r="C4806" s="316">
        <f t="shared" si="968"/>
        <v>50</v>
      </c>
      <c r="D4806" s="317">
        <f t="shared" si="968"/>
        <v>2710</v>
      </c>
      <c r="E4806" s="318">
        <f t="shared" si="968"/>
        <v>134</v>
      </c>
    </row>
    <row r="4808" spans="1:5" ht="15.6" x14ac:dyDescent="0.3">
      <c r="A4808" s="305">
        <v>45165</v>
      </c>
      <c r="B4808" s="306"/>
      <c r="C4808" s="306"/>
      <c r="D4808" s="306"/>
      <c r="E4808" s="306"/>
    </row>
    <row r="4809" spans="1:5" ht="15.6" x14ac:dyDescent="0.3">
      <c r="A4809" s="307" t="s">
        <v>407</v>
      </c>
      <c r="B4809" s="298" t="s">
        <v>408</v>
      </c>
      <c r="C4809" s="298" t="s">
        <v>409</v>
      </c>
      <c r="D4809" s="298" t="s">
        <v>410</v>
      </c>
      <c r="E4809" s="292" t="s">
        <v>421</v>
      </c>
    </row>
    <row r="4810" spans="1:5" ht="15.6" x14ac:dyDescent="0.3">
      <c r="A4810" s="308" t="s">
        <v>412</v>
      </c>
      <c r="B4810" s="309">
        <v>213</v>
      </c>
      <c r="C4810" s="309">
        <v>0</v>
      </c>
      <c r="D4810" s="309">
        <v>213</v>
      </c>
      <c r="E4810" s="310">
        <f t="shared" ref="E4810:E4811" si="969">(C4810+D4810)-B4810</f>
        <v>0</v>
      </c>
    </row>
    <row r="4811" spans="1:5" ht="15.6" x14ac:dyDescent="0.3">
      <c r="A4811" s="308" t="s">
        <v>413</v>
      </c>
      <c r="B4811" s="309">
        <v>225</v>
      </c>
      <c r="C4811" s="309">
        <v>0</v>
      </c>
      <c r="D4811" s="309">
        <v>234</v>
      </c>
      <c r="E4811" s="310">
        <f t="shared" si="969"/>
        <v>9</v>
      </c>
    </row>
    <row r="4812" spans="1:5" ht="15.6" x14ac:dyDescent="0.3">
      <c r="A4812" s="308" t="s">
        <v>414</v>
      </c>
      <c r="B4812" s="309">
        <v>102</v>
      </c>
      <c r="C4812" s="309">
        <v>0</v>
      </c>
      <c r="D4812" s="309">
        <v>102</v>
      </c>
      <c r="E4812" s="310">
        <v>0</v>
      </c>
    </row>
    <row r="4813" spans="1:5" ht="15.6" x14ac:dyDescent="0.3">
      <c r="A4813" s="308" t="s">
        <v>415</v>
      </c>
      <c r="B4813" s="309">
        <v>161</v>
      </c>
      <c r="C4813" s="309">
        <v>0</v>
      </c>
      <c r="D4813" s="309">
        <v>175</v>
      </c>
      <c r="E4813" s="310">
        <f t="shared" ref="E4813:E4820" si="970">(C4813+D4813)-B4813</f>
        <v>14</v>
      </c>
    </row>
    <row r="4814" spans="1:5" ht="15.6" x14ac:dyDescent="0.3">
      <c r="A4814" s="308" t="s">
        <v>416</v>
      </c>
      <c r="B4814" s="309">
        <v>55</v>
      </c>
      <c r="C4814" s="309">
        <v>0</v>
      </c>
      <c r="D4814" s="326">
        <v>55</v>
      </c>
      <c r="E4814" s="310">
        <f t="shared" si="970"/>
        <v>0</v>
      </c>
    </row>
    <row r="4815" spans="1:5" ht="15.6" x14ac:dyDescent="0.3">
      <c r="A4815" s="311" t="s">
        <v>417</v>
      </c>
      <c r="B4815" s="312">
        <v>550</v>
      </c>
      <c r="C4815" s="312">
        <v>0</v>
      </c>
      <c r="D4815" s="312">
        <v>550</v>
      </c>
      <c r="E4815" s="310">
        <f t="shared" si="970"/>
        <v>0</v>
      </c>
    </row>
    <row r="4816" spans="1:5" ht="15.6" x14ac:dyDescent="0.3">
      <c r="A4816" s="321" t="s">
        <v>419</v>
      </c>
      <c r="B4816" s="314">
        <v>228</v>
      </c>
      <c r="C4816" s="314">
        <v>0</v>
      </c>
      <c r="D4816" s="314">
        <v>228</v>
      </c>
      <c r="E4816" s="310">
        <f t="shared" si="970"/>
        <v>0</v>
      </c>
    </row>
    <row r="4817" spans="1:5" ht="15.6" x14ac:dyDescent="0.3">
      <c r="A4817" s="321" t="s">
        <v>422</v>
      </c>
      <c r="B4817" s="313">
        <v>489</v>
      </c>
      <c r="C4817" s="313">
        <v>0</v>
      </c>
      <c r="D4817" s="313">
        <v>489</v>
      </c>
      <c r="E4817" s="322">
        <f t="shared" si="970"/>
        <v>0</v>
      </c>
    </row>
    <row r="4818" spans="1:5" ht="15.6" x14ac:dyDescent="0.3">
      <c r="A4818" s="321" t="s">
        <v>423</v>
      </c>
      <c r="B4818" s="313">
        <v>270</v>
      </c>
      <c r="C4818" s="313">
        <v>0</v>
      </c>
      <c r="D4818" s="313">
        <v>270</v>
      </c>
      <c r="E4818" s="322">
        <f t="shared" si="970"/>
        <v>0</v>
      </c>
    </row>
    <row r="4819" spans="1:5" ht="15.6" x14ac:dyDescent="0.3">
      <c r="A4819" s="321" t="s">
        <v>425</v>
      </c>
      <c r="B4819" s="313">
        <v>0</v>
      </c>
      <c r="C4819" s="313">
        <v>0</v>
      </c>
      <c r="D4819" s="313">
        <v>50</v>
      </c>
      <c r="E4819" s="322">
        <f t="shared" si="970"/>
        <v>50</v>
      </c>
    </row>
    <row r="4820" spans="1:5" ht="15.6" x14ac:dyDescent="0.3">
      <c r="A4820" s="323" t="s">
        <v>424</v>
      </c>
      <c r="B4820" s="324">
        <v>260</v>
      </c>
      <c r="C4820" s="324">
        <v>0</v>
      </c>
      <c r="D4820" s="324">
        <v>260</v>
      </c>
      <c r="E4820" s="325">
        <f t="shared" si="970"/>
        <v>0</v>
      </c>
    </row>
    <row r="4821" spans="1:5" ht="15.6" x14ac:dyDescent="0.3">
      <c r="A4821" s="320" t="s">
        <v>418</v>
      </c>
      <c r="B4821" s="317">
        <f t="shared" ref="B4821:E4821" si="971">SUM(B4810:B4820)</f>
        <v>2553</v>
      </c>
      <c r="C4821" s="316">
        <f t="shared" si="971"/>
        <v>0</v>
      </c>
      <c r="D4821" s="317">
        <f t="shared" si="971"/>
        <v>2626</v>
      </c>
      <c r="E4821" s="318">
        <f t="shared" si="971"/>
        <v>73</v>
      </c>
    </row>
    <row r="4823" spans="1:5" ht="15.6" x14ac:dyDescent="0.3">
      <c r="A4823" s="305">
        <v>45166</v>
      </c>
      <c r="B4823" s="306"/>
      <c r="C4823" s="306"/>
      <c r="D4823" s="306"/>
      <c r="E4823" s="306"/>
    </row>
    <row r="4824" spans="1:5" ht="15.6" x14ac:dyDescent="0.3">
      <c r="A4824" s="307" t="s">
        <v>407</v>
      </c>
      <c r="B4824" s="298" t="s">
        <v>408</v>
      </c>
      <c r="C4824" s="298" t="s">
        <v>409</v>
      </c>
      <c r="D4824" s="298" t="s">
        <v>410</v>
      </c>
      <c r="E4824" s="292" t="s">
        <v>421</v>
      </c>
    </row>
    <row r="4825" spans="1:5" ht="15.6" x14ac:dyDescent="0.3">
      <c r="A4825" s="308" t="s">
        <v>412</v>
      </c>
      <c r="B4825" s="309">
        <v>213</v>
      </c>
      <c r="C4825" s="309">
        <v>0</v>
      </c>
      <c r="D4825" s="309">
        <v>213</v>
      </c>
      <c r="E4825" s="310">
        <f t="shared" ref="E4825:E4826" si="972">(C4825+D4825)-B4825</f>
        <v>0</v>
      </c>
    </row>
    <row r="4826" spans="1:5" ht="15.6" x14ac:dyDescent="0.3">
      <c r="A4826" s="308" t="s">
        <v>413</v>
      </c>
      <c r="B4826" s="309">
        <v>225</v>
      </c>
      <c r="C4826" s="309">
        <v>0</v>
      </c>
      <c r="D4826" s="309">
        <v>225</v>
      </c>
      <c r="E4826" s="310">
        <f t="shared" si="972"/>
        <v>0</v>
      </c>
    </row>
    <row r="4827" spans="1:5" ht="15.6" x14ac:dyDescent="0.3">
      <c r="A4827" s="308" t="s">
        <v>414</v>
      </c>
      <c r="B4827" s="309">
        <v>102</v>
      </c>
      <c r="C4827" s="309">
        <v>0</v>
      </c>
      <c r="D4827" s="309">
        <v>102</v>
      </c>
      <c r="E4827" s="310">
        <v>0</v>
      </c>
    </row>
    <row r="4828" spans="1:5" ht="15.6" x14ac:dyDescent="0.3">
      <c r="A4828" s="308" t="s">
        <v>415</v>
      </c>
      <c r="B4828" s="309">
        <v>361</v>
      </c>
      <c r="C4828" s="309">
        <v>175</v>
      </c>
      <c r="D4828" s="309">
        <v>161</v>
      </c>
      <c r="E4828" s="310">
        <f t="shared" ref="E4828:E4835" si="973">(C4828+D4828)-B4828</f>
        <v>-25</v>
      </c>
    </row>
    <row r="4829" spans="1:5" ht="15.6" x14ac:dyDescent="0.3">
      <c r="A4829" s="308" t="s">
        <v>416</v>
      </c>
      <c r="B4829" s="309">
        <v>55</v>
      </c>
      <c r="C4829" s="309">
        <v>0</v>
      </c>
      <c r="D4829" s="326">
        <v>55</v>
      </c>
      <c r="E4829" s="310">
        <f t="shared" si="973"/>
        <v>0</v>
      </c>
    </row>
    <row r="4830" spans="1:5" ht="15.6" x14ac:dyDescent="0.3">
      <c r="A4830" s="311" t="s">
        <v>417</v>
      </c>
      <c r="B4830" s="312">
        <v>550</v>
      </c>
      <c r="C4830" s="312">
        <v>0</v>
      </c>
      <c r="D4830" s="312">
        <v>550</v>
      </c>
      <c r="E4830" s="310">
        <f t="shared" si="973"/>
        <v>0</v>
      </c>
    </row>
    <row r="4831" spans="1:5" ht="15.6" x14ac:dyDescent="0.3">
      <c r="A4831" s="321" t="s">
        <v>419</v>
      </c>
      <c r="B4831" s="314">
        <v>228</v>
      </c>
      <c r="C4831" s="314">
        <v>0</v>
      </c>
      <c r="D4831" s="314">
        <v>228</v>
      </c>
      <c r="E4831" s="310">
        <f t="shared" si="973"/>
        <v>0</v>
      </c>
    </row>
    <row r="4832" spans="1:5" ht="15.6" x14ac:dyDescent="0.3">
      <c r="A4832" s="321" t="s">
        <v>422</v>
      </c>
      <c r="B4832" s="313">
        <v>489</v>
      </c>
      <c r="C4832" s="313">
        <v>0</v>
      </c>
      <c r="D4832" s="313">
        <v>489</v>
      </c>
      <c r="E4832" s="322">
        <f t="shared" si="973"/>
        <v>0</v>
      </c>
    </row>
    <row r="4833" spans="1:5" ht="15.6" x14ac:dyDescent="0.3">
      <c r="A4833" s="321" t="s">
        <v>423</v>
      </c>
      <c r="B4833" s="313">
        <v>225</v>
      </c>
      <c r="C4833" s="313">
        <v>0</v>
      </c>
      <c r="D4833" s="313">
        <v>270</v>
      </c>
      <c r="E4833" s="322">
        <f t="shared" si="973"/>
        <v>45</v>
      </c>
    </row>
    <row r="4834" spans="1:5" ht="15.6" x14ac:dyDescent="0.3">
      <c r="A4834" s="321" t="s">
        <v>425</v>
      </c>
      <c r="B4834" s="313">
        <v>0</v>
      </c>
      <c r="C4834" s="313">
        <v>0</v>
      </c>
      <c r="D4834" s="313">
        <v>0</v>
      </c>
      <c r="E4834" s="322">
        <f t="shared" si="973"/>
        <v>0</v>
      </c>
    </row>
    <row r="4835" spans="1:5" ht="15.6" x14ac:dyDescent="0.3">
      <c r="A4835" s="323" t="s">
        <v>424</v>
      </c>
      <c r="B4835" s="324">
        <v>260</v>
      </c>
      <c r="C4835" s="324">
        <v>0</v>
      </c>
      <c r="D4835" s="324">
        <v>260</v>
      </c>
      <c r="E4835" s="325">
        <f t="shared" si="973"/>
        <v>0</v>
      </c>
    </row>
    <row r="4836" spans="1:5" ht="15.6" x14ac:dyDescent="0.3">
      <c r="A4836" s="320" t="s">
        <v>418</v>
      </c>
      <c r="B4836" s="317">
        <f t="shared" ref="B4836:E4836" si="974">SUM(B4825:B4835)</f>
        <v>2708</v>
      </c>
      <c r="C4836" s="316">
        <f t="shared" si="974"/>
        <v>175</v>
      </c>
      <c r="D4836" s="317">
        <f t="shared" si="974"/>
        <v>2553</v>
      </c>
      <c r="E4836" s="318">
        <f t="shared" si="974"/>
        <v>20</v>
      </c>
    </row>
    <row r="4838" spans="1:5" ht="15.6" x14ac:dyDescent="0.3">
      <c r="A4838" s="305">
        <v>45167</v>
      </c>
      <c r="B4838" s="306"/>
      <c r="C4838" s="306"/>
      <c r="D4838" s="306"/>
      <c r="E4838" s="306"/>
    </row>
    <row r="4839" spans="1:5" ht="15.6" x14ac:dyDescent="0.3">
      <c r="A4839" s="307" t="s">
        <v>407</v>
      </c>
      <c r="B4839" s="298" t="s">
        <v>408</v>
      </c>
      <c r="C4839" s="298" t="s">
        <v>409</v>
      </c>
      <c r="D4839" s="298" t="s">
        <v>410</v>
      </c>
      <c r="E4839" s="292" t="s">
        <v>421</v>
      </c>
    </row>
    <row r="4840" spans="1:5" ht="15.6" x14ac:dyDescent="0.3">
      <c r="A4840" s="308" t="s">
        <v>412</v>
      </c>
      <c r="B4840" s="309">
        <v>213</v>
      </c>
      <c r="C4840" s="309">
        <v>0</v>
      </c>
      <c r="D4840" s="309">
        <v>213</v>
      </c>
      <c r="E4840" s="310">
        <f t="shared" ref="E4840:E4841" si="975">(C4840+D4840)-B4840</f>
        <v>0</v>
      </c>
    </row>
    <row r="4841" spans="1:5" ht="15.6" x14ac:dyDescent="0.3">
      <c r="A4841" s="308" t="s">
        <v>413</v>
      </c>
      <c r="B4841" s="309">
        <v>210</v>
      </c>
      <c r="C4841" s="309">
        <v>0</v>
      </c>
      <c r="D4841" s="309">
        <v>225</v>
      </c>
      <c r="E4841" s="310">
        <f t="shared" si="975"/>
        <v>15</v>
      </c>
    </row>
    <row r="4842" spans="1:5" ht="15.6" x14ac:dyDescent="0.3">
      <c r="A4842" s="308" t="s">
        <v>414</v>
      </c>
      <c r="B4842" s="309">
        <v>102</v>
      </c>
      <c r="C4842" s="309">
        <v>0</v>
      </c>
      <c r="D4842" s="309">
        <v>102</v>
      </c>
      <c r="E4842" s="310">
        <v>0</v>
      </c>
    </row>
    <row r="4843" spans="1:5" ht="15.6" x14ac:dyDescent="0.3">
      <c r="A4843" s="308" t="s">
        <v>415</v>
      </c>
      <c r="B4843" s="309">
        <v>259</v>
      </c>
      <c r="C4843" s="309">
        <v>0</v>
      </c>
      <c r="D4843" s="309">
        <v>361</v>
      </c>
      <c r="E4843" s="310">
        <f t="shared" ref="E4843:E4850" si="976">(C4843+D4843)-B4843</f>
        <v>102</v>
      </c>
    </row>
    <row r="4844" spans="1:5" ht="15.6" x14ac:dyDescent="0.3">
      <c r="A4844" s="308" t="s">
        <v>416</v>
      </c>
      <c r="B4844" s="309">
        <v>55</v>
      </c>
      <c r="C4844" s="309">
        <v>0</v>
      </c>
      <c r="D4844" s="326">
        <v>55</v>
      </c>
      <c r="E4844" s="310">
        <f t="shared" si="976"/>
        <v>0</v>
      </c>
    </row>
    <row r="4845" spans="1:5" ht="15.6" x14ac:dyDescent="0.3">
      <c r="A4845" s="311" t="s">
        <v>417</v>
      </c>
      <c r="B4845" s="312">
        <v>500</v>
      </c>
      <c r="C4845" s="312">
        <v>0</v>
      </c>
      <c r="D4845" s="312">
        <v>550</v>
      </c>
      <c r="E4845" s="310">
        <f t="shared" si="976"/>
        <v>50</v>
      </c>
    </row>
    <row r="4846" spans="1:5" ht="15.6" x14ac:dyDescent="0.3">
      <c r="A4846" s="321" t="s">
        <v>419</v>
      </c>
      <c r="B4846" s="314">
        <v>228</v>
      </c>
      <c r="C4846" s="314">
        <v>0</v>
      </c>
      <c r="D4846" s="314">
        <v>228</v>
      </c>
      <c r="E4846" s="310">
        <f t="shared" si="976"/>
        <v>0</v>
      </c>
    </row>
    <row r="4847" spans="1:5" ht="15.6" x14ac:dyDescent="0.3">
      <c r="A4847" s="321" t="s">
        <v>422</v>
      </c>
      <c r="B4847" s="313">
        <v>489</v>
      </c>
      <c r="C4847" s="313">
        <v>0</v>
      </c>
      <c r="D4847" s="313">
        <v>489</v>
      </c>
      <c r="E4847" s="322">
        <f t="shared" si="976"/>
        <v>0</v>
      </c>
    </row>
    <row r="4848" spans="1:5" ht="15.6" x14ac:dyDescent="0.3">
      <c r="A4848" s="321" t="s">
        <v>423</v>
      </c>
      <c r="B4848" s="313">
        <v>135</v>
      </c>
      <c r="C4848" s="313">
        <v>0</v>
      </c>
      <c r="D4848" s="313">
        <v>225</v>
      </c>
      <c r="E4848" s="322">
        <f t="shared" si="976"/>
        <v>90</v>
      </c>
    </row>
    <row r="4849" spans="1:5" ht="15.6" x14ac:dyDescent="0.3">
      <c r="A4849" s="321" t="s">
        <v>425</v>
      </c>
      <c r="B4849" s="313">
        <v>0</v>
      </c>
      <c r="C4849" s="313">
        <v>0</v>
      </c>
      <c r="D4849" s="313">
        <v>0</v>
      </c>
      <c r="E4849" s="322">
        <f t="shared" si="976"/>
        <v>0</v>
      </c>
    </row>
    <row r="4850" spans="1:5" ht="15.6" x14ac:dyDescent="0.3">
      <c r="A4850" s="323" t="s">
        <v>424</v>
      </c>
      <c r="B4850" s="324">
        <v>245</v>
      </c>
      <c r="C4850" s="324">
        <v>0</v>
      </c>
      <c r="D4850" s="324">
        <v>260</v>
      </c>
      <c r="E4850" s="325">
        <f t="shared" si="976"/>
        <v>15</v>
      </c>
    </row>
    <row r="4851" spans="1:5" ht="15.6" x14ac:dyDescent="0.3">
      <c r="A4851" s="320" t="s">
        <v>418</v>
      </c>
      <c r="B4851" s="317">
        <f t="shared" ref="B4851:E4851" si="977">SUM(B4840:B4850)</f>
        <v>2436</v>
      </c>
      <c r="C4851" s="316">
        <f t="shared" si="977"/>
        <v>0</v>
      </c>
      <c r="D4851" s="317">
        <f t="shared" si="977"/>
        <v>2708</v>
      </c>
      <c r="E4851" s="318">
        <f t="shared" si="977"/>
        <v>272</v>
      </c>
    </row>
    <row r="4853" spans="1:5" ht="15.6" x14ac:dyDescent="0.3">
      <c r="A4853" s="305">
        <v>45168</v>
      </c>
      <c r="B4853" s="306"/>
      <c r="C4853" s="306"/>
      <c r="D4853" s="306"/>
      <c r="E4853" s="306"/>
    </row>
    <row r="4854" spans="1:5" ht="15.6" x14ac:dyDescent="0.3">
      <c r="A4854" s="307" t="s">
        <v>407</v>
      </c>
      <c r="B4854" s="298" t="s">
        <v>408</v>
      </c>
      <c r="C4854" s="298" t="s">
        <v>409</v>
      </c>
      <c r="D4854" s="298" t="s">
        <v>410</v>
      </c>
      <c r="E4854" s="292" t="s">
        <v>421</v>
      </c>
    </row>
    <row r="4855" spans="1:5" ht="15.6" x14ac:dyDescent="0.3">
      <c r="A4855" s="308" t="s">
        <v>412</v>
      </c>
      <c r="B4855" s="309">
        <v>213</v>
      </c>
      <c r="C4855" s="309">
        <v>0</v>
      </c>
      <c r="D4855" s="309">
        <v>213</v>
      </c>
      <c r="E4855" s="310">
        <f t="shared" ref="E4855:E4856" si="978">(C4855+D4855)-B4855</f>
        <v>0</v>
      </c>
    </row>
    <row r="4856" spans="1:5" ht="15.6" x14ac:dyDescent="0.3">
      <c r="A4856" s="308" t="s">
        <v>413</v>
      </c>
      <c r="B4856" s="309">
        <v>198</v>
      </c>
      <c r="C4856" s="309">
        <v>0</v>
      </c>
      <c r="D4856" s="309">
        <v>210</v>
      </c>
      <c r="E4856" s="310">
        <f t="shared" si="978"/>
        <v>12</v>
      </c>
    </row>
    <row r="4857" spans="1:5" ht="15.6" x14ac:dyDescent="0.3">
      <c r="A4857" s="308" t="s">
        <v>414</v>
      </c>
      <c r="B4857" s="309">
        <v>102</v>
      </c>
      <c r="C4857" s="309">
        <v>0</v>
      </c>
      <c r="D4857" s="309">
        <v>102</v>
      </c>
      <c r="E4857" s="310">
        <v>0</v>
      </c>
    </row>
    <row r="4858" spans="1:5" ht="15.6" x14ac:dyDescent="0.3">
      <c r="A4858" s="308" t="s">
        <v>415</v>
      </c>
      <c r="B4858" s="309">
        <v>263</v>
      </c>
      <c r="C4858" s="309">
        <v>0</v>
      </c>
      <c r="D4858" s="309">
        <v>259</v>
      </c>
      <c r="E4858" s="310">
        <f t="shared" ref="E4858:E4865" si="979">(C4858+D4858)-B4858</f>
        <v>-4</v>
      </c>
    </row>
    <row r="4859" spans="1:5" ht="15.6" x14ac:dyDescent="0.3">
      <c r="A4859" s="308" t="s">
        <v>416</v>
      </c>
      <c r="B4859" s="309">
        <v>51</v>
      </c>
      <c r="C4859" s="309">
        <v>0</v>
      </c>
      <c r="D4859" s="326">
        <v>55</v>
      </c>
      <c r="E4859" s="310">
        <f t="shared" si="979"/>
        <v>4</v>
      </c>
    </row>
    <row r="4860" spans="1:5" ht="15.6" x14ac:dyDescent="0.3">
      <c r="A4860" s="311" t="s">
        <v>417</v>
      </c>
      <c r="B4860" s="312">
        <v>490</v>
      </c>
      <c r="C4860" s="312">
        <v>0</v>
      </c>
      <c r="D4860" s="312">
        <v>500</v>
      </c>
      <c r="E4860" s="310">
        <f t="shared" si="979"/>
        <v>10</v>
      </c>
    </row>
    <row r="4861" spans="1:5" ht="15.6" x14ac:dyDescent="0.3">
      <c r="A4861" s="321" t="s">
        <v>419</v>
      </c>
      <c r="B4861" s="314">
        <v>228</v>
      </c>
      <c r="C4861" s="314">
        <v>0</v>
      </c>
      <c r="D4861" s="314">
        <v>228</v>
      </c>
      <c r="E4861" s="310">
        <f t="shared" si="979"/>
        <v>0</v>
      </c>
    </row>
    <row r="4862" spans="1:5" ht="15.6" x14ac:dyDescent="0.3">
      <c r="A4862" s="321" t="s">
        <v>422</v>
      </c>
      <c r="B4862" s="313">
        <v>489</v>
      </c>
      <c r="C4862" s="313">
        <v>0</v>
      </c>
      <c r="D4862" s="313">
        <v>489</v>
      </c>
      <c r="E4862" s="322">
        <f t="shared" si="979"/>
        <v>0</v>
      </c>
    </row>
    <row r="4863" spans="1:5" ht="15.6" x14ac:dyDescent="0.3">
      <c r="A4863" s="321" t="s">
        <v>423</v>
      </c>
      <c r="B4863" s="313">
        <v>553</v>
      </c>
      <c r="C4863" s="313">
        <v>420</v>
      </c>
      <c r="D4863" s="313">
        <v>135</v>
      </c>
      <c r="E4863" s="322">
        <f t="shared" si="979"/>
        <v>2</v>
      </c>
    </row>
    <row r="4864" spans="1:5" ht="15.6" x14ac:dyDescent="0.3">
      <c r="A4864" s="321" t="s">
        <v>425</v>
      </c>
      <c r="B4864" s="313">
        <v>0</v>
      </c>
      <c r="C4864" s="313">
        <v>0</v>
      </c>
      <c r="D4864" s="313">
        <v>0</v>
      </c>
      <c r="E4864" s="322">
        <f t="shared" si="979"/>
        <v>0</v>
      </c>
    </row>
    <row r="4865" spans="1:5" ht="15.6" x14ac:dyDescent="0.3">
      <c r="A4865" s="323" t="s">
        <v>424</v>
      </c>
      <c r="B4865" s="324">
        <v>215</v>
      </c>
      <c r="C4865" s="324">
        <v>0</v>
      </c>
      <c r="D4865" s="324">
        <v>245</v>
      </c>
      <c r="E4865" s="325">
        <f t="shared" si="979"/>
        <v>30</v>
      </c>
    </row>
    <row r="4866" spans="1:5" ht="15.6" x14ac:dyDescent="0.3">
      <c r="A4866" s="320" t="s">
        <v>418</v>
      </c>
      <c r="B4866" s="317">
        <f t="shared" ref="B4866:E4866" si="980">SUM(B4855:B4865)</f>
        <v>2802</v>
      </c>
      <c r="C4866" s="316">
        <f t="shared" si="980"/>
        <v>420</v>
      </c>
      <c r="D4866" s="317">
        <f t="shared" si="980"/>
        <v>2436</v>
      </c>
      <c r="E4866" s="318">
        <f t="shared" si="980"/>
        <v>54</v>
      </c>
    </row>
    <row r="4868" spans="1:5" ht="15.6" x14ac:dyDescent="0.3">
      <c r="A4868" s="305">
        <v>45169</v>
      </c>
      <c r="B4868" s="306"/>
      <c r="C4868" s="306"/>
      <c r="D4868" s="306"/>
      <c r="E4868" s="306"/>
    </row>
    <row r="4869" spans="1:5" ht="15.6" x14ac:dyDescent="0.3">
      <c r="A4869" s="307" t="s">
        <v>407</v>
      </c>
      <c r="B4869" s="298" t="s">
        <v>408</v>
      </c>
      <c r="C4869" s="298" t="s">
        <v>409</v>
      </c>
      <c r="D4869" s="298" t="s">
        <v>410</v>
      </c>
      <c r="E4869" s="292" t="s">
        <v>421</v>
      </c>
    </row>
    <row r="4870" spans="1:5" ht="15.6" x14ac:dyDescent="0.3">
      <c r="A4870" s="308" t="s">
        <v>412</v>
      </c>
      <c r="B4870" s="309">
        <v>213</v>
      </c>
      <c r="C4870" s="309">
        <v>0</v>
      </c>
      <c r="D4870" s="309">
        <v>213</v>
      </c>
      <c r="E4870" s="310">
        <f t="shared" ref="E4870:E4871" si="981">(C4870+D4870)-B4870</f>
        <v>0</v>
      </c>
    </row>
    <row r="4871" spans="1:5" ht="15.6" x14ac:dyDescent="0.3">
      <c r="A4871" s="308" t="s">
        <v>413</v>
      </c>
      <c r="B4871" s="309">
        <v>192</v>
      </c>
      <c r="C4871" s="309">
        <v>0</v>
      </c>
      <c r="D4871" s="309">
        <v>198</v>
      </c>
      <c r="E4871" s="310">
        <f t="shared" si="981"/>
        <v>6</v>
      </c>
    </row>
    <row r="4872" spans="1:5" ht="15.6" x14ac:dyDescent="0.3">
      <c r="A4872" s="308" t="s">
        <v>414</v>
      </c>
      <c r="B4872" s="309">
        <v>102</v>
      </c>
      <c r="C4872" s="309">
        <v>0</v>
      </c>
      <c r="D4872" s="309">
        <v>102</v>
      </c>
      <c r="E4872" s="310">
        <v>0</v>
      </c>
    </row>
    <row r="4873" spans="1:5" ht="15.6" x14ac:dyDescent="0.3">
      <c r="A4873" s="308" t="s">
        <v>415</v>
      </c>
      <c r="B4873" s="309">
        <v>263</v>
      </c>
      <c r="C4873" s="309">
        <v>0</v>
      </c>
      <c r="D4873" s="309">
        <v>263</v>
      </c>
      <c r="E4873" s="310">
        <f t="shared" ref="E4873:E4880" si="982">(C4873+D4873)-B4873</f>
        <v>0</v>
      </c>
    </row>
    <row r="4874" spans="1:5" ht="15.6" x14ac:dyDescent="0.3">
      <c r="A4874" s="308" t="s">
        <v>416</v>
      </c>
      <c r="B4874" s="309">
        <v>49</v>
      </c>
      <c r="C4874" s="309">
        <v>0</v>
      </c>
      <c r="D4874" s="326">
        <v>51</v>
      </c>
      <c r="E4874" s="310">
        <f t="shared" si="982"/>
        <v>2</v>
      </c>
    </row>
    <row r="4875" spans="1:5" ht="15.6" x14ac:dyDescent="0.3">
      <c r="A4875" s="311" t="s">
        <v>417</v>
      </c>
      <c r="B4875" s="312">
        <v>490</v>
      </c>
      <c r="C4875" s="312">
        <v>0</v>
      </c>
      <c r="D4875" s="312">
        <v>490</v>
      </c>
      <c r="E4875" s="310">
        <f t="shared" si="982"/>
        <v>0</v>
      </c>
    </row>
    <row r="4876" spans="1:5" ht="15.6" x14ac:dyDescent="0.3">
      <c r="A4876" s="321" t="s">
        <v>419</v>
      </c>
      <c r="B4876" s="314">
        <v>228</v>
      </c>
      <c r="C4876" s="314">
        <v>0</v>
      </c>
      <c r="D4876" s="314">
        <v>228</v>
      </c>
      <c r="E4876" s="310">
        <f t="shared" si="982"/>
        <v>0</v>
      </c>
    </row>
    <row r="4877" spans="1:5" ht="15.6" x14ac:dyDescent="0.3">
      <c r="A4877" s="321" t="s">
        <v>422</v>
      </c>
      <c r="B4877" s="313">
        <v>489</v>
      </c>
      <c r="C4877" s="313">
        <v>0</v>
      </c>
      <c r="D4877" s="313">
        <v>489</v>
      </c>
      <c r="E4877" s="322">
        <f t="shared" si="982"/>
        <v>0</v>
      </c>
    </row>
    <row r="4878" spans="1:5" ht="15.6" x14ac:dyDescent="0.3">
      <c r="A4878" s="321" t="s">
        <v>423</v>
      </c>
      <c r="B4878" s="313">
        <v>450</v>
      </c>
      <c r="C4878" s="313">
        <v>0</v>
      </c>
      <c r="D4878" s="313">
        <v>553</v>
      </c>
      <c r="E4878" s="322">
        <f t="shared" si="982"/>
        <v>103</v>
      </c>
    </row>
    <row r="4879" spans="1:5" ht="15.6" x14ac:dyDescent="0.3">
      <c r="A4879" s="321" t="s">
        <v>425</v>
      </c>
      <c r="B4879" s="313">
        <v>0</v>
      </c>
      <c r="C4879" s="313">
        <v>0</v>
      </c>
      <c r="D4879" s="313">
        <v>0</v>
      </c>
      <c r="E4879" s="322">
        <f t="shared" si="982"/>
        <v>0</v>
      </c>
    </row>
    <row r="4880" spans="1:5" ht="15.6" x14ac:dyDescent="0.3">
      <c r="A4880" s="323" t="s">
        <v>424</v>
      </c>
      <c r="B4880" s="324">
        <v>190</v>
      </c>
      <c r="C4880" s="324">
        <v>0</v>
      </c>
      <c r="D4880" s="324">
        <v>215</v>
      </c>
      <c r="E4880" s="325">
        <f t="shared" si="982"/>
        <v>25</v>
      </c>
    </row>
    <row r="4881" spans="1:5" ht="15.6" x14ac:dyDescent="0.3">
      <c r="A4881" s="320" t="s">
        <v>418</v>
      </c>
      <c r="B4881" s="317">
        <f t="shared" ref="B4881:E4881" si="983">SUM(B4870:B4880)</f>
        <v>2666</v>
      </c>
      <c r="C4881" s="316">
        <f t="shared" si="983"/>
        <v>0</v>
      </c>
      <c r="D4881" s="317">
        <f t="shared" si="983"/>
        <v>2802</v>
      </c>
      <c r="E4881" s="318">
        <f t="shared" si="983"/>
        <v>136</v>
      </c>
    </row>
    <row r="4883" spans="1:5" ht="15.6" x14ac:dyDescent="0.3">
      <c r="A4883" s="305">
        <v>45170</v>
      </c>
      <c r="B4883" s="306"/>
      <c r="C4883" s="306"/>
      <c r="D4883" s="306"/>
      <c r="E4883" s="306"/>
    </row>
    <row r="4884" spans="1:5" ht="15.6" x14ac:dyDescent="0.3">
      <c r="A4884" s="307" t="s">
        <v>407</v>
      </c>
      <c r="B4884" s="298" t="s">
        <v>408</v>
      </c>
      <c r="C4884" s="298" t="s">
        <v>409</v>
      </c>
      <c r="D4884" s="298" t="s">
        <v>410</v>
      </c>
      <c r="E4884" s="292" t="s">
        <v>421</v>
      </c>
    </row>
    <row r="4885" spans="1:5" ht="15.6" x14ac:dyDescent="0.3">
      <c r="A4885" s="308" t="s">
        <v>412</v>
      </c>
      <c r="B4885" s="309">
        <v>213</v>
      </c>
      <c r="C4885" s="309">
        <v>0</v>
      </c>
      <c r="D4885" s="309">
        <v>213</v>
      </c>
      <c r="E4885" s="310">
        <f t="shared" ref="E4885:E4886" si="984">(C4885+D4885)-B4885</f>
        <v>0</v>
      </c>
    </row>
    <row r="4886" spans="1:5" ht="15.6" x14ac:dyDescent="0.3">
      <c r="A4886" s="308" t="s">
        <v>413</v>
      </c>
      <c r="B4886" s="309">
        <v>188</v>
      </c>
      <c r="C4886" s="309">
        <v>0</v>
      </c>
      <c r="D4886" s="309">
        <v>192</v>
      </c>
      <c r="E4886" s="310">
        <f t="shared" si="984"/>
        <v>4</v>
      </c>
    </row>
    <row r="4887" spans="1:5" ht="15.6" x14ac:dyDescent="0.3">
      <c r="A4887" s="308" t="s">
        <v>414</v>
      </c>
      <c r="B4887" s="309">
        <v>102</v>
      </c>
      <c r="C4887" s="309">
        <v>0</v>
      </c>
      <c r="D4887" s="309">
        <v>102</v>
      </c>
      <c r="E4887" s="310">
        <v>0</v>
      </c>
    </row>
    <row r="4888" spans="1:5" ht="15.6" x14ac:dyDescent="0.3">
      <c r="A4888" s="308" t="s">
        <v>415</v>
      </c>
      <c r="B4888" s="309">
        <v>189</v>
      </c>
      <c r="C4888" s="309">
        <v>0</v>
      </c>
      <c r="D4888" s="309">
        <v>263</v>
      </c>
      <c r="E4888" s="310">
        <f t="shared" ref="E4888:E4895" si="985">(C4888+D4888)-B4888</f>
        <v>74</v>
      </c>
    </row>
    <row r="4889" spans="1:5" ht="15.6" x14ac:dyDescent="0.3">
      <c r="A4889" s="308" t="s">
        <v>416</v>
      </c>
      <c r="B4889" s="309">
        <v>49</v>
      </c>
      <c r="C4889" s="309">
        <v>0</v>
      </c>
      <c r="D4889" s="326">
        <v>49</v>
      </c>
      <c r="E4889" s="310">
        <f t="shared" si="985"/>
        <v>0</v>
      </c>
    </row>
    <row r="4890" spans="1:5" ht="15.6" x14ac:dyDescent="0.3">
      <c r="A4890" s="311" t="s">
        <v>417</v>
      </c>
      <c r="B4890" s="312">
        <v>490</v>
      </c>
      <c r="C4890" s="312">
        <v>0</v>
      </c>
      <c r="D4890" s="312">
        <v>490</v>
      </c>
      <c r="E4890" s="310">
        <f t="shared" si="985"/>
        <v>0</v>
      </c>
    </row>
    <row r="4891" spans="1:5" ht="15.6" x14ac:dyDescent="0.3">
      <c r="A4891" s="321" t="s">
        <v>419</v>
      </c>
      <c r="B4891" s="314">
        <v>228</v>
      </c>
      <c r="C4891" s="314">
        <v>0</v>
      </c>
      <c r="D4891" s="314">
        <v>228</v>
      </c>
      <c r="E4891" s="310">
        <f t="shared" si="985"/>
        <v>0</v>
      </c>
    </row>
    <row r="4892" spans="1:5" ht="15.6" x14ac:dyDescent="0.3">
      <c r="A4892" s="321" t="s">
        <v>422</v>
      </c>
      <c r="B4892" s="313">
        <v>481</v>
      </c>
      <c r="C4892" s="313">
        <v>0</v>
      </c>
      <c r="D4892" s="313">
        <v>489</v>
      </c>
      <c r="E4892" s="322">
        <f t="shared" si="985"/>
        <v>8</v>
      </c>
    </row>
    <row r="4893" spans="1:5" ht="15.6" x14ac:dyDescent="0.3">
      <c r="A4893" s="321" t="s">
        <v>423</v>
      </c>
      <c r="B4893" s="313">
        <v>414</v>
      </c>
      <c r="C4893" s="313">
        <v>0</v>
      </c>
      <c r="D4893" s="313">
        <v>450</v>
      </c>
      <c r="E4893" s="322">
        <f t="shared" si="985"/>
        <v>36</v>
      </c>
    </row>
    <row r="4894" spans="1:5" ht="15.6" x14ac:dyDescent="0.3">
      <c r="A4894" s="321" t="s">
        <v>425</v>
      </c>
      <c r="B4894" s="313">
        <v>0</v>
      </c>
      <c r="C4894" s="313">
        <v>0</v>
      </c>
      <c r="D4894" s="313">
        <v>0</v>
      </c>
      <c r="E4894" s="322">
        <f t="shared" si="985"/>
        <v>0</v>
      </c>
    </row>
    <row r="4895" spans="1:5" ht="15.6" x14ac:dyDescent="0.3">
      <c r="A4895" s="323" t="s">
        <v>424</v>
      </c>
      <c r="B4895" s="324">
        <v>190</v>
      </c>
      <c r="C4895" s="324">
        <v>0</v>
      </c>
      <c r="D4895" s="324">
        <v>190</v>
      </c>
      <c r="E4895" s="325">
        <f t="shared" si="985"/>
        <v>0</v>
      </c>
    </row>
    <row r="4896" spans="1:5" ht="15.6" x14ac:dyDescent="0.3">
      <c r="A4896" s="320" t="s">
        <v>418</v>
      </c>
      <c r="B4896" s="317">
        <f t="shared" ref="B4896:E4896" si="986">SUM(B4885:B4895)</f>
        <v>2544</v>
      </c>
      <c r="C4896" s="316">
        <f t="shared" si="986"/>
        <v>0</v>
      </c>
      <c r="D4896" s="317">
        <f t="shared" si="986"/>
        <v>2666</v>
      </c>
      <c r="E4896" s="318">
        <f t="shared" si="986"/>
        <v>122</v>
      </c>
    </row>
    <row r="4898" spans="1:5" ht="15.6" x14ac:dyDescent="0.3">
      <c r="A4898" s="305">
        <v>45171</v>
      </c>
      <c r="B4898" s="306"/>
      <c r="C4898" s="306"/>
      <c r="D4898" s="306"/>
      <c r="E4898" s="306"/>
    </row>
    <row r="4899" spans="1:5" ht="15.6" x14ac:dyDescent="0.3">
      <c r="A4899" s="307" t="s">
        <v>407</v>
      </c>
      <c r="B4899" s="298" t="s">
        <v>408</v>
      </c>
      <c r="C4899" s="298" t="s">
        <v>409</v>
      </c>
      <c r="D4899" s="298" t="s">
        <v>410</v>
      </c>
      <c r="E4899" s="292" t="s">
        <v>421</v>
      </c>
    </row>
    <row r="4900" spans="1:5" ht="15.6" x14ac:dyDescent="0.3">
      <c r="A4900" s="308" t="s">
        <v>412</v>
      </c>
      <c r="B4900" s="309">
        <v>213</v>
      </c>
      <c r="C4900" s="309">
        <v>0</v>
      </c>
      <c r="D4900" s="309">
        <v>213</v>
      </c>
      <c r="E4900" s="310">
        <f t="shared" ref="E4900:E4901" si="987">(C4900+D4900)-B4900</f>
        <v>0</v>
      </c>
    </row>
    <row r="4901" spans="1:5" ht="15.6" x14ac:dyDescent="0.3">
      <c r="A4901" s="308" t="s">
        <v>413</v>
      </c>
      <c r="B4901" s="309">
        <v>188</v>
      </c>
      <c r="C4901" s="309">
        <v>0</v>
      </c>
      <c r="D4901" s="309">
        <v>188</v>
      </c>
      <c r="E4901" s="310">
        <f t="shared" si="987"/>
        <v>0</v>
      </c>
    </row>
    <row r="4902" spans="1:5" ht="15.6" x14ac:dyDescent="0.3">
      <c r="A4902" s="308" t="s">
        <v>414</v>
      </c>
      <c r="B4902" s="309">
        <v>102</v>
      </c>
      <c r="C4902" s="309">
        <v>0</v>
      </c>
      <c r="D4902" s="309">
        <v>102</v>
      </c>
      <c r="E4902" s="310">
        <v>0</v>
      </c>
    </row>
    <row r="4903" spans="1:5" ht="15.6" x14ac:dyDescent="0.3">
      <c r="A4903" s="308" t="s">
        <v>415</v>
      </c>
      <c r="B4903" s="309">
        <v>158</v>
      </c>
      <c r="C4903" s="309">
        <v>0</v>
      </c>
      <c r="D4903" s="309">
        <v>189</v>
      </c>
      <c r="E4903" s="310">
        <f t="shared" ref="E4903:E4910" si="988">(C4903+D4903)-B4903</f>
        <v>31</v>
      </c>
    </row>
    <row r="4904" spans="1:5" ht="15.6" x14ac:dyDescent="0.3">
      <c r="A4904" s="308" t="s">
        <v>416</v>
      </c>
      <c r="B4904" s="309">
        <v>30</v>
      </c>
      <c r="C4904" s="309">
        <v>0</v>
      </c>
      <c r="D4904" s="326">
        <v>49</v>
      </c>
      <c r="E4904" s="310">
        <f t="shared" si="988"/>
        <v>19</v>
      </c>
    </row>
    <row r="4905" spans="1:5" ht="15.6" x14ac:dyDescent="0.3">
      <c r="A4905" s="311" t="s">
        <v>417</v>
      </c>
      <c r="B4905" s="312">
        <v>490</v>
      </c>
      <c r="C4905" s="312">
        <v>0</v>
      </c>
      <c r="D4905" s="312">
        <v>490</v>
      </c>
      <c r="E4905" s="310">
        <f t="shared" si="988"/>
        <v>0</v>
      </c>
    </row>
    <row r="4906" spans="1:5" ht="15.6" x14ac:dyDescent="0.3">
      <c r="A4906" s="321" t="s">
        <v>419</v>
      </c>
      <c r="B4906" s="314">
        <v>228</v>
      </c>
      <c r="C4906" s="314">
        <v>0</v>
      </c>
      <c r="D4906" s="314">
        <v>228</v>
      </c>
      <c r="E4906" s="310">
        <f t="shared" si="988"/>
        <v>0</v>
      </c>
    </row>
    <row r="4907" spans="1:5" ht="15.6" x14ac:dyDescent="0.3">
      <c r="A4907" s="321" t="s">
        <v>422</v>
      </c>
      <c r="B4907" s="313">
        <v>477</v>
      </c>
      <c r="C4907" s="313">
        <v>0</v>
      </c>
      <c r="D4907" s="313">
        <v>481</v>
      </c>
      <c r="E4907" s="322">
        <f t="shared" si="988"/>
        <v>4</v>
      </c>
    </row>
    <row r="4908" spans="1:5" ht="15.6" x14ac:dyDescent="0.3">
      <c r="A4908" s="321" t="s">
        <v>423</v>
      </c>
      <c r="B4908" s="313">
        <v>360</v>
      </c>
      <c r="C4908" s="313">
        <v>0</v>
      </c>
      <c r="D4908" s="313">
        <v>414</v>
      </c>
      <c r="E4908" s="322">
        <f t="shared" si="988"/>
        <v>54</v>
      </c>
    </row>
    <row r="4909" spans="1:5" ht="15.6" x14ac:dyDescent="0.3">
      <c r="A4909" s="321" t="s">
        <v>425</v>
      </c>
      <c r="B4909" s="313">
        <v>0</v>
      </c>
      <c r="C4909" s="313">
        <v>0</v>
      </c>
      <c r="D4909" s="313">
        <v>0</v>
      </c>
      <c r="E4909" s="322">
        <f t="shared" si="988"/>
        <v>0</v>
      </c>
    </row>
    <row r="4910" spans="1:5" ht="15.6" x14ac:dyDescent="0.3">
      <c r="A4910" s="323" t="s">
        <v>424</v>
      </c>
      <c r="B4910" s="324">
        <v>190</v>
      </c>
      <c r="C4910" s="324">
        <v>0</v>
      </c>
      <c r="D4910" s="324">
        <v>190</v>
      </c>
      <c r="E4910" s="325">
        <f t="shared" si="988"/>
        <v>0</v>
      </c>
    </row>
    <row r="4911" spans="1:5" ht="15.6" x14ac:dyDescent="0.3">
      <c r="A4911" s="320" t="s">
        <v>418</v>
      </c>
      <c r="B4911" s="317">
        <f t="shared" ref="B4911:E4911" si="989">SUM(B4900:B4910)</f>
        <v>2436</v>
      </c>
      <c r="C4911" s="316">
        <f t="shared" si="989"/>
        <v>0</v>
      </c>
      <c r="D4911" s="317">
        <f t="shared" si="989"/>
        <v>2544</v>
      </c>
      <c r="E4911" s="318">
        <f t="shared" si="989"/>
        <v>108</v>
      </c>
    </row>
    <row r="4913" spans="1:5" ht="15.6" x14ac:dyDescent="0.3">
      <c r="A4913" s="305">
        <v>45172</v>
      </c>
      <c r="B4913" s="306"/>
      <c r="C4913" s="306"/>
      <c r="D4913" s="306"/>
      <c r="E4913" s="306"/>
    </row>
    <row r="4914" spans="1:5" ht="15.6" x14ac:dyDescent="0.3">
      <c r="A4914" s="307" t="s">
        <v>407</v>
      </c>
      <c r="B4914" s="298" t="s">
        <v>408</v>
      </c>
      <c r="C4914" s="298" t="s">
        <v>409</v>
      </c>
      <c r="D4914" s="298" t="s">
        <v>410</v>
      </c>
      <c r="E4914" s="292" t="s">
        <v>421</v>
      </c>
    </row>
    <row r="4915" spans="1:5" ht="15.6" x14ac:dyDescent="0.3">
      <c r="A4915" s="308" t="s">
        <v>412</v>
      </c>
      <c r="B4915" s="309">
        <v>213</v>
      </c>
      <c r="C4915" s="309">
        <v>0</v>
      </c>
      <c r="D4915" s="309">
        <v>213</v>
      </c>
      <c r="E4915" s="310">
        <f t="shared" ref="E4915:E4916" si="990">(C4915+D4915)-B4915</f>
        <v>0</v>
      </c>
    </row>
    <row r="4916" spans="1:5" ht="15.6" x14ac:dyDescent="0.3">
      <c r="A4916" s="308" t="s">
        <v>413</v>
      </c>
      <c r="B4916" s="309">
        <v>180</v>
      </c>
      <c r="C4916" s="309">
        <v>0</v>
      </c>
      <c r="D4916" s="309">
        <v>188</v>
      </c>
      <c r="E4916" s="310">
        <f t="shared" si="990"/>
        <v>8</v>
      </c>
    </row>
    <row r="4917" spans="1:5" ht="15.6" x14ac:dyDescent="0.3">
      <c r="A4917" s="308" t="s">
        <v>414</v>
      </c>
      <c r="B4917" s="309">
        <v>102</v>
      </c>
      <c r="C4917" s="309">
        <v>0</v>
      </c>
      <c r="D4917" s="309">
        <v>102</v>
      </c>
      <c r="E4917" s="310">
        <v>0</v>
      </c>
    </row>
    <row r="4918" spans="1:5" ht="15.6" x14ac:dyDescent="0.3">
      <c r="A4918" s="308" t="s">
        <v>415</v>
      </c>
      <c r="B4918" s="309">
        <v>259</v>
      </c>
      <c r="C4918" s="309">
        <v>175</v>
      </c>
      <c r="D4918" s="309">
        <v>158</v>
      </c>
      <c r="E4918" s="310">
        <f t="shared" ref="E4918:E4925" si="991">(C4918+D4918)-B4918</f>
        <v>74</v>
      </c>
    </row>
    <row r="4919" spans="1:5" ht="15.6" x14ac:dyDescent="0.3">
      <c r="A4919" s="308" t="s">
        <v>416</v>
      </c>
      <c r="B4919" s="309">
        <v>30</v>
      </c>
      <c r="C4919" s="309">
        <v>0</v>
      </c>
      <c r="D4919" s="326">
        <v>30</v>
      </c>
      <c r="E4919" s="310">
        <f t="shared" si="991"/>
        <v>0</v>
      </c>
    </row>
    <row r="4920" spans="1:5" ht="15.6" x14ac:dyDescent="0.3">
      <c r="A4920" s="311" t="s">
        <v>417</v>
      </c>
      <c r="B4920" s="312">
        <v>490</v>
      </c>
      <c r="C4920" s="312">
        <v>0</v>
      </c>
      <c r="D4920" s="312">
        <v>490</v>
      </c>
      <c r="E4920" s="310">
        <f t="shared" si="991"/>
        <v>0</v>
      </c>
    </row>
    <row r="4921" spans="1:5" ht="15.6" x14ac:dyDescent="0.3">
      <c r="A4921" s="321" t="s">
        <v>419</v>
      </c>
      <c r="B4921" s="314">
        <v>228</v>
      </c>
      <c r="C4921" s="314">
        <v>0</v>
      </c>
      <c r="D4921" s="314">
        <v>228</v>
      </c>
      <c r="E4921" s="310">
        <f t="shared" si="991"/>
        <v>0</v>
      </c>
    </row>
    <row r="4922" spans="1:5" ht="15.6" x14ac:dyDescent="0.3">
      <c r="A4922" s="321" t="s">
        <v>422</v>
      </c>
      <c r="B4922" s="313">
        <v>477</v>
      </c>
      <c r="C4922" s="313">
        <v>0</v>
      </c>
      <c r="D4922" s="313">
        <v>477</v>
      </c>
      <c r="E4922" s="322">
        <f t="shared" si="991"/>
        <v>0</v>
      </c>
    </row>
    <row r="4923" spans="1:5" ht="15.6" x14ac:dyDescent="0.3">
      <c r="A4923" s="321" t="s">
        <v>423</v>
      </c>
      <c r="B4923" s="313">
        <v>360</v>
      </c>
      <c r="C4923" s="313">
        <v>0</v>
      </c>
      <c r="D4923" s="313">
        <v>360</v>
      </c>
      <c r="E4923" s="322">
        <f t="shared" si="991"/>
        <v>0</v>
      </c>
    </row>
    <row r="4924" spans="1:5" ht="15.6" x14ac:dyDescent="0.3">
      <c r="A4924" s="321" t="s">
        <v>425</v>
      </c>
      <c r="B4924" s="313">
        <v>0</v>
      </c>
      <c r="C4924" s="313">
        <v>0</v>
      </c>
      <c r="D4924" s="313">
        <v>0</v>
      </c>
      <c r="E4924" s="322">
        <f t="shared" si="991"/>
        <v>0</v>
      </c>
    </row>
    <row r="4925" spans="1:5" ht="15.6" x14ac:dyDescent="0.3">
      <c r="A4925" s="323" t="s">
        <v>424</v>
      </c>
      <c r="B4925" s="324">
        <v>91</v>
      </c>
      <c r="C4925" s="324">
        <v>0</v>
      </c>
      <c r="D4925" s="324">
        <v>190</v>
      </c>
      <c r="E4925" s="325">
        <f t="shared" si="991"/>
        <v>99</v>
      </c>
    </row>
    <row r="4926" spans="1:5" ht="15.6" x14ac:dyDescent="0.3">
      <c r="A4926" s="320" t="s">
        <v>418</v>
      </c>
      <c r="B4926" s="317">
        <f t="shared" ref="B4926:E4926" si="992">SUM(B4915:B4925)</f>
        <v>2430</v>
      </c>
      <c r="C4926" s="316">
        <f t="shared" si="992"/>
        <v>175</v>
      </c>
      <c r="D4926" s="317">
        <f t="shared" si="992"/>
        <v>2436</v>
      </c>
      <c r="E4926" s="318">
        <f t="shared" si="992"/>
        <v>181</v>
      </c>
    </row>
    <row r="4928" spans="1:5" ht="15.6" x14ac:dyDescent="0.3">
      <c r="A4928" s="305">
        <v>45173</v>
      </c>
      <c r="B4928" s="306"/>
      <c r="C4928" s="306"/>
      <c r="D4928" s="306"/>
      <c r="E4928" s="306"/>
    </row>
    <row r="4929" spans="1:5" ht="15.6" x14ac:dyDescent="0.3">
      <c r="A4929" s="307" t="s">
        <v>407</v>
      </c>
      <c r="B4929" s="298" t="s">
        <v>408</v>
      </c>
      <c r="C4929" s="298" t="s">
        <v>409</v>
      </c>
      <c r="D4929" s="298" t="s">
        <v>410</v>
      </c>
      <c r="E4929" s="292" t="s">
        <v>421</v>
      </c>
    </row>
    <row r="4930" spans="1:5" ht="15.6" x14ac:dyDescent="0.3">
      <c r="A4930" s="308" t="s">
        <v>412</v>
      </c>
      <c r="B4930" s="309">
        <v>213</v>
      </c>
      <c r="C4930" s="309">
        <v>0</v>
      </c>
      <c r="D4930" s="309">
        <v>213</v>
      </c>
      <c r="E4930" s="310">
        <f t="shared" ref="E4930:E4940" si="993">(C4930+D4930)-B4930</f>
        <v>0</v>
      </c>
    </row>
    <row r="4931" spans="1:5" ht="15.6" x14ac:dyDescent="0.3">
      <c r="A4931" s="308" t="s">
        <v>413</v>
      </c>
      <c r="B4931" s="309">
        <v>180</v>
      </c>
      <c r="C4931" s="309">
        <v>0</v>
      </c>
      <c r="D4931" s="309">
        <v>180</v>
      </c>
      <c r="E4931" s="310">
        <f t="shared" si="993"/>
        <v>0</v>
      </c>
    </row>
    <row r="4932" spans="1:5" ht="15.6" x14ac:dyDescent="0.3">
      <c r="A4932" s="308" t="s">
        <v>426</v>
      </c>
      <c r="B4932" s="309">
        <v>440</v>
      </c>
      <c r="C4932" s="309">
        <v>440</v>
      </c>
      <c r="D4932" s="309">
        <v>0</v>
      </c>
      <c r="E4932" s="310">
        <f t="shared" si="993"/>
        <v>0</v>
      </c>
    </row>
    <row r="4933" spans="1:5" ht="15.6" x14ac:dyDescent="0.3">
      <c r="A4933" s="308" t="s">
        <v>415</v>
      </c>
      <c r="B4933" s="309">
        <v>158</v>
      </c>
      <c r="C4933" s="309">
        <v>0</v>
      </c>
      <c r="D4933" s="309">
        <v>259</v>
      </c>
      <c r="E4933" s="310">
        <f t="shared" si="993"/>
        <v>101</v>
      </c>
    </row>
    <row r="4934" spans="1:5" ht="15.6" x14ac:dyDescent="0.3">
      <c r="A4934" s="308" t="s">
        <v>416</v>
      </c>
      <c r="B4934" s="309">
        <v>112</v>
      </c>
      <c r="C4934" s="309">
        <v>90</v>
      </c>
      <c r="D4934" s="326">
        <v>30</v>
      </c>
      <c r="E4934" s="310">
        <f t="shared" si="993"/>
        <v>8</v>
      </c>
    </row>
    <row r="4935" spans="1:5" ht="15.6" x14ac:dyDescent="0.3">
      <c r="A4935" s="311" t="s">
        <v>417</v>
      </c>
      <c r="B4935" s="312">
        <v>470</v>
      </c>
      <c r="C4935" s="312">
        <v>0</v>
      </c>
      <c r="D4935" s="312">
        <v>490</v>
      </c>
      <c r="E4935" s="310">
        <f t="shared" si="993"/>
        <v>20</v>
      </c>
    </row>
    <row r="4936" spans="1:5" ht="15.6" x14ac:dyDescent="0.3">
      <c r="A4936" s="321" t="s">
        <v>419</v>
      </c>
      <c r="B4936" s="314">
        <v>228</v>
      </c>
      <c r="C4936" s="314">
        <v>0</v>
      </c>
      <c r="D4936" s="314">
        <v>228</v>
      </c>
      <c r="E4936" s="310">
        <f t="shared" si="993"/>
        <v>0</v>
      </c>
    </row>
    <row r="4937" spans="1:5" ht="15.6" x14ac:dyDescent="0.3">
      <c r="A4937" s="321" t="s">
        <v>422</v>
      </c>
      <c r="B4937" s="313">
        <v>474</v>
      </c>
      <c r="C4937" s="313">
        <v>0</v>
      </c>
      <c r="D4937" s="313">
        <v>477</v>
      </c>
      <c r="E4937" s="322">
        <f t="shared" si="993"/>
        <v>3</v>
      </c>
    </row>
    <row r="4938" spans="1:5" ht="15.6" x14ac:dyDescent="0.3">
      <c r="A4938" s="321" t="s">
        <v>423</v>
      </c>
      <c r="B4938" s="313">
        <v>315</v>
      </c>
      <c r="C4938" s="313">
        <v>0</v>
      </c>
      <c r="D4938" s="313">
        <v>360</v>
      </c>
      <c r="E4938" s="322">
        <f t="shared" si="993"/>
        <v>45</v>
      </c>
    </row>
    <row r="4939" spans="1:5" ht="15.6" x14ac:dyDescent="0.3">
      <c r="A4939" s="321" t="s">
        <v>425</v>
      </c>
      <c r="B4939" s="313">
        <v>0</v>
      </c>
      <c r="C4939" s="313">
        <v>0</v>
      </c>
      <c r="D4939" s="313">
        <v>0</v>
      </c>
      <c r="E4939" s="322">
        <f t="shared" si="993"/>
        <v>0</v>
      </c>
    </row>
    <row r="4940" spans="1:5" ht="15.6" x14ac:dyDescent="0.3">
      <c r="A4940" s="323" t="s">
        <v>424</v>
      </c>
      <c r="B4940" s="324">
        <v>91</v>
      </c>
      <c r="C4940" s="324">
        <v>0</v>
      </c>
      <c r="D4940" s="324">
        <v>91</v>
      </c>
      <c r="E4940" s="325">
        <f t="shared" si="993"/>
        <v>0</v>
      </c>
    </row>
    <row r="4941" spans="1:5" ht="15.6" x14ac:dyDescent="0.3">
      <c r="A4941" s="320" t="s">
        <v>418</v>
      </c>
      <c r="B4941" s="317">
        <f t="shared" ref="B4941:E4941" si="994">SUM(B4930:B4940)</f>
        <v>2681</v>
      </c>
      <c r="C4941" s="316">
        <f t="shared" si="994"/>
        <v>530</v>
      </c>
      <c r="D4941" s="317">
        <f t="shared" si="994"/>
        <v>2328</v>
      </c>
      <c r="E4941" s="318">
        <f t="shared" si="994"/>
        <v>177</v>
      </c>
    </row>
    <row r="4943" spans="1:5" ht="15.6" x14ac:dyDescent="0.3">
      <c r="A4943" s="305">
        <v>45174</v>
      </c>
      <c r="B4943" s="306"/>
      <c r="C4943" s="306"/>
      <c r="D4943" s="306"/>
      <c r="E4943" s="306"/>
    </row>
    <row r="4944" spans="1:5" ht="15.6" x14ac:dyDescent="0.3">
      <c r="A4944" s="307" t="s">
        <v>407</v>
      </c>
      <c r="B4944" s="298" t="s">
        <v>408</v>
      </c>
      <c r="C4944" s="298" t="s">
        <v>409</v>
      </c>
      <c r="D4944" s="298" t="s">
        <v>410</v>
      </c>
      <c r="E4944" s="292" t="s">
        <v>421</v>
      </c>
    </row>
    <row r="4945" spans="1:5" ht="15.6" x14ac:dyDescent="0.3">
      <c r="A4945" s="308" t="s">
        <v>412</v>
      </c>
      <c r="B4945" s="309">
        <v>192</v>
      </c>
      <c r="C4945" s="309">
        <v>0</v>
      </c>
      <c r="D4945" s="309">
        <v>213</v>
      </c>
      <c r="E4945" s="310">
        <f t="shared" ref="E4945:E4955" si="995">(C4945+D4945)-B4945</f>
        <v>21</v>
      </c>
    </row>
    <row r="4946" spans="1:5" ht="15.6" x14ac:dyDescent="0.3">
      <c r="A4946" s="308" t="s">
        <v>413</v>
      </c>
      <c r="B4946" s="309">
        <v>28</v>
      </c>
      <c r="C4946" s="309">
        <v>0</v>
      </c>
      <c r="D4946" s="309">
        <v>180</v>
      </c>
      <c r="E4946" s="310">
        <f t="shared" si="995"/>
        <v>152</v>
      </c>
    </row>
    <row r="4947" spans="1:5" ht="15.6" x14ac:dyDescent="0.3">
      <c r="A4947" s="308" t="s">
        <v>426</v>
      </c>
      <c r="B4947" s="309">
        <v>285</v>
      </c>
      <c r="C4947" s="309">
        <v>0</v>
      </c>
      <c r="D4947" s="309">
        <v>440</v>
      </c>
      <c r="E4947" s="310">
        <f t="shared" si="995"/>
        <v>155</v>
      </c>
    </row>
    <row r="4948" spans="1:5" ht="15.6" x14ac:dyDescent="0.3">
      <c r="A4948" s="308" t="s">
        <v>415</v>
      </c>
      <c r="B4948" s="309">
        <v>158</v>
      </c>
      <c r="C4948" s="309">
        <v>0</v>
      </c>
      <c r="D4948" s="309">
        <v>158</v>
      </c>
      <c r="E4948" s="310">
        <f t="shared" si="995"/>
        <v>0</v>
      </c>
    </row>
    <row r="4949" spans="1:5" ht="15.6" x14ac:dyDescent="0.3">
      <c r="A4949" s="308" t="s">
        <v>416</v>
      </c>
      <c r="B4949" s="309">
        <v>88</v>
      </c>
      <c r="C4949" s="309">
        <v>0</v>
      </c>
      <c r="D4949" s="326">
        <v>112</v>
      </c>
      <c r="E4949" s="310">
        <f t="shared" si="995"/>
        <v>24</v>
      </c>
    </row>
    <row r="4950" spans="1:5" ht="15.6" x14ac:dyDescent="0.3">
      <c r="A4950" s="311" t="s">
        <v>417</v>
      </c>
      <c r="B4950" s="312">
        <v>410</v>
      </c>
      <c r="C4950" s="312">
        <v>0</v>
      </c>
      <c r="D4950" s="312">
        <v>470</v>
      </c>
      <c r="E4950" s="310">
        <f t="shared" si="995"/>
        <v>60</v>
      </c>
    </row>
    <row r="4951" spans="1:5" ht="15.6" x14ac:dyDescent="0.3">
      <c r="A4951" s="321" t="s">
        <v>419</v>
      </c>
      <c r="B4951" s="314">
        <v>106</v>
      </c>
      <c r="C4951" s="314">
        <v>0</v>
      </c>
      <c r="D4951" s="314">
        <v>228</v>
      </c>
      <c r="E4951" s="310">
        <f t="shared" si="995"/>
        <v>122</v>
      </c>
    </row>
    <row r="4952" spans="1:5" ht="15.6" x14ac:dyDescent="0.3">
      <c r="A4952" s="321" t="s">
        <v>422</v>
      </c>
      <c r="B4952" s="313">
        <v>414</v>
      </c>
      <c r="C4952" s="313">
        <v>0</v>
      </c>
      <c r="D4952" s="313">
        <v>474</v>
      </c>
      <c r="E4952" s="322">
        <f t="shared" si="995"/>
        <v>60</v>
      </c>
    </row>
    <row r="4953" spans="1:5" ht="15.6" x14ac:dyDescent="0.3">
      <c r="A4953" s="321" t="s">
        <v>423</v>
      </c>
      <c r="B4953" s="313">
        <v>198</v>
      </c>
      <c r="C4953" s="313">
        <v>0</v>
      </c>
      <c r="D4953" s="313">
        <v>315</v>
      </c>
      <c r="E4953" s="322">
        <f t="shared" si="995"/>
        <v>117</v>
      </c>
    </row>
    <row r="4954" spans="1:5" ht="15.6" x14ac:dyDescent="0.3">
      <c r="A4954" s="321" t="s">
        <v>425</v>
      </c>
      <c r="B4954" s="313">
        <v>0</v>
      </c>
      <c r="C4954" s="313">
        <v>0</v>
      </c>
      <c r="D4954" s="313">
        <v>0</v>
      </c>
      <c r="E4954" s="322">
        <f t="shared" si="995"/>
        <v>0</v>
      </c>
    </row>
    <row r="4955" spans="1:5" ht="15.6" x14ac:dyDescent="0.3">
      <c r="A4955" s="323" t="s">
        <v>424</v>
      </c>
      <c r="B4955" s="324">
        <v>0</v>
      </c>
      <c r="C4955" s="324">
        <v>0</v>
      </c>
      <c r="D4955" s="324">
        <v>91</v>
      </c>
      <c r="E4955" s="325">
        <f t="shared" si="995"/>
        <v>91</v>
      </c>
    </row>
    <row r="4956" spans="1:5" ht="15.6" x14ac:dyDescent="0.3">
      <c r="A4956" s="320" t="s">
        <v>418</v>
      </c>
      <c r="B4956" s="317">
        <f t="shared" ref="B4956:E4956" si="996">SUM(B4945:B4955)</f>
        <v>1879</v>
      </c>
      <c r="C4956" s="316">
        <f t="shared" si="996"/>
        <v>0</v>
      </c>
      <c r="D4956" s="317">
        <f t="shared" si="996"/>
        <v>2681</v>
      </c>
      <c r="E4956" s="318">
        <f t="shared" si="996"/>
        <v>802</v>
      </c>
    </row>
    <row r="4958" spans="1:5" ht="15.6" x14ac:dyDescent="0.3">
      <c r="A4958" s="305">
        <v>45175</v>
      </c>
      <c r="B4958" s="306"/>
      <c r="C4958" s="306"/>
      <c r="D4958" s="306"/>
      <c r="E4958" s="306"/>
    </row>
    <row r="4959" spans="1:5" ht="15.6" x14ac:dyDescent="0.3">
      <c r="A4959" s="307" t="s">
        <v>407</v>
      </c>
      <c r="B4959" s="298" t="s">
        <v>408</v>
      </c>
      <c r="C4959" s="298" t="s">
        <v>409</v>
      </c>
      <c r="D4959" s="298" t="s">
        <v>410</v>
      </c>
      <c r="E4959" s="292" t="s">
        <v>421</v>
      </c>
    </row>
    <row r="4960" spans="1:5" ht="15.6" x14ac:dyDescent="0.3">
      <c r="A4960" s="308" t="s">
        <v>412</v>
      </c>
      <c r="B4960" s="309">
        <v>332</v>
      </c>
      <c r="C4960" s="309">
        <v>209</v>
      </c>
      <c r="D4960" s="309">
        <v>192</v>
      </c>
      <c r="E4960" s="310">
        <f t="shared" ref="E4960:E4970" si="997">(C4960+D4960)-B4960</f>
        <v>69</v>
      </c>
    </row>
    <row r="4961" spans="1:5" ht="15.6" x14ac:dyDescent="0.3">
      <c r="A4961" s="308" t="s">
        <v>413</v>
      </c>
      <c r="B4961" s="309">
        <v>600</v>
      </c>
      <c r="C4961" s="309">
        <v>547</v>
      </c>
      <c r="D4961" s="309">
        <v>28</v>
      </c>
      <c r="E4961" s="310">
        <f t="shared" si="997"/>
        <v>-25</v>
      </c>
    </row>
    <row r="4962" spans="1:5" ht="15.6" x14ac:dyDescent="0.3">
      <c r="A4962" s="308" t="s">
        <v>426</v>
      </c>
      <c r="B4962" s="309">
        <v>210</v>
      </c>
      <c r="C4962" s="309">
        <v>0</v>
      </c>
      <c r="D4962" s="309">
        <v>285</v>
      </c>
      <c r="E4962" s="310">
        <f t="shared" si="997"/>
        <v>75</v>
      </c>
    </row>
    <row r="4963" spans="1:5" ht="15.6" x14ac:dyDescent="0.3">
      <c r="A4963" s="308" t="s">
        <v>415</v>
      </c>
      <c r="B4963" s="309">
        <v>228</v>
      </c>
      <c r="C4963" s="309">
        <v>175</v>
      </c>
      <c r="D4963" s="309">
        <v>158</v>
      </c>
      <c r="E4963" s="310">
        <f t="shared" si="997"/>
        <v>105</v>
      </c>
    </row>
    <row r="4964" spans="1:5" ht="15.6" x14ac:dyDescent="0.3">
      <c r="A4964" s="308" t="s">
        <v>416</v>
      </c>
      <c r="B4964" s="309">
        <v>49</v>
      </c>
      <c r="C4964" s="309">
        <v>0</v>
      </c>
      <c r="D4964" s="326">
        <v>88</v>
      </c>
      <c r="E4964" s="310">
        <f t="shared" si="997"/>
        <v>39</v>
      </c>
    </row>
    <row r="4965" spans="1:5" ht="15.6" x14ac:dyDescent="0.3">
      <c r="A4965" s="311" t="s">
        <v>417</v>
      </c>
      <c r="B4965" s="312">
        <v>370</v>
      </c>
      <c r="C4965" s="312">
        <v>0</v>
      </c>
      <c r="D4965" s="312">
        <v>410</v>
      </c>
      <c r="E4965" s="310">
        <f t="shared" si="997"/>
        <v>40</v>
      </c>
    </row>
    <row r="4966" spans="1:5" ht="15.6" x14ac:dyDescent="0.3">
      <c r="A4966" s="321" t="s">
        <v>419</v>
      </c>
      <c r="B4966" s="314">
        <v>12</v>
      </c>
      <c r="C4966" s="314">
        <v>0</v>
      </c>
      <c r="D4966" s="314">
        <v>106</v>
      </c>
      <c r="E4966" s="310">
        <f t="shared" si="997"/>
        <v>94</v>
      </c>
    </row>
    <row r="4967" spans="1:5" ht="15.6" x14ac:dyDescent="0.3">
      <c r="A4967" s="321" t="s">
        <v>422</v>
      </c>
      <c r="B4967" s="313">
        <v>354</v>
      </c>
      <c r="C4967" s="313">
        <v>0</v>
      </c>
      <c r="D4967" s="313">
        <v>414</v>
      </c>
      <c r="E4967" s="322">
        <f t="shared" si="997"/>
        <v>60</v>
      </c>
    </row>
    <row r="4968" spans="1:5" ht="15.6" x14ac:dyDescent="0.3">
      <c r="A4968" s="321" t="s">
        <v>423</v>
      </c>
      <c r="B4968" s="313">
        <v>578</v>
      </c>
      <c r="C4968" s="313">
        <v>500</v>
      </c>
      <c r="D4968" s="313">
        <v>198</v>
      </c>
      <c r="E4968" s="322">
        <f t="shared" si="997"/>
        <v>120</v>
      </c>
    </row>
    <row r="4969" spans="1:5" ht="15.6" x14ac:dyDescent="0.3">
      <c r="A4969" s="321" t="s">
        <v>425</v>
      </c>
      <c r="B4969" s="313">
        <v>0</v>
      </c>
      <c r="C4969" s="313">
        <v>50</v>
      </c>
      <c r="D4969" s="313">
        <v>0</v>
      </c>
      <c r="E4969" s="322">
        <f t="shared" si="997"/>
        <v>50</v>
      </c>
    </row>
    <row r="4970" spans="1:5" ht="15.6" x14ac:dyDescent="0.3">
      <c r="A4970" s="323" t="s">
        <v>424</v>
      </c>
      <c r="B4970" s="324">
        <v>0</v>
      </c>
      <c r="C4970" s="324">
        <v>0</v>
      </c>
      <c r="D4970" s="324">
        <v>0</v>
      </c>
      <c r="E4970" s="325">
        <f t="shared" si="997"/>
        <v>0</v>
      </c>
    </row>
    <row r="4971" spans="1:5" ht="15.6" x14ac:dyDescent="0.3">
      <c r="A4971" s="320" t="s">
        <v>418</v>
      </c>
      <c r="B4971" s="317">
        <f t="shared" ref="B4971:E4971" si="998">SUM(B4960:B4970)</f>
        <v>2733</v>
      </c>
      <c r="C4971" s="316">
        <f t="shared" si="998"/>
        <v>1481</v>
      </c>
      <c r="D4971" s="317">
        <f t="shared" si="998"/>
        <v>1879</v>
      </c>
      <c r="E4971" s="318">
        <f t="shared" si="998"/>
        <v>627</v>
      </c>
    </row>
    <row r="4973" spans="1:5" ht="15.6" x14ac:dyDescent="0.3">
      <c r="A4973" s="305">
        <v>45176</v>
      </c>
      <c r="B4973" s="306"/>
      <c r="C4973" s="306"/>
      <c r="D4973" s="306"/>
      <c r="E4973" s="306"/>
    </row>
    <row r="4974" spans="1:5" ht="15.6" x14ac:dyDescent="0.3">
      <c r="A4974" s="307" t="s">
        <v>407</v>
      </c>
      <c r="B4974" s="298" t="s">
        <v>408</v>
      </c>
      <c r="C4974" s="298" t="s">
        <v>409</v>
      </c>
      <c r="D4974" s="298" t="s">
        <v>410</v>
      </c>
      <c r="E4974" s="292" t="s">
        <v>421</v>
      </c>
    </row>
    <row r="4975" spans="1:5" ht="15.6" x14ac:dyDescent="0.3">
      <c r="A4975" s="308" t="s">
        <v>412</v>
      </c>
      <c r="B4975" s="309">
        <v>332</v>
      </c>
      <c r="C4975" s="309">
        <v>0</v>
      </c>
      <c r="D4975" s="309">
        <v>332</v>
      </c>
      <c r="E4975" s="310">
        <f t="shared" ref="E4975:E4985" si="999">(C4975+D4975)-B4975</f>
        <v>0</v>
      </c>
    </row>
    <row r="4976" spans="1:5" ht="15.6" x14ac:dyDescent="0.3">
      <c r="A4976" s="308" t="s">
        <v>413</v>
      </c>
      <c r="B4976" s="309">
        <v>600</v>
      </c>
      <c r="C4976" s="309">
        <v>0</v>
      </c>
      <c r="D4976" s="309">
        <v>600</v>
      </c>
      <c r="E4976" s="310">
        <f t="shared" si="999"/>
        <v>0</v>
      </c>
    </row>
    <row r="4977" spans="1:5" ht="15.6" x14ac:dyDescent="0.3">
      <c r="A4977" s="308" t="s">
        <v>426</v>
      </c>
      <c r="B4977" s="309">
        <v>165</v>
      </c>
      <c r="C4977" s="309">
        <v>0</v>
      </c>
      <c r="D4977" s="309">
        <v>210</v>
      </c>
      <c r="E4977" s="310">
        <f t="shared" si="999"/>
        <v>45</v>
      </c>
    </row>
    <row r="4978" spans="1:5" ht="15.6" x14ac:dyDescent="0.3">
      <c r="A4978" s="308" t="s">
        <v>415</v>
      </c>
      <c r="B4978" s="309">
        <v>228</v>
      </c>
      <c r="C4978" s="309">
        <v>0</v>
      </c>
      <c r="D4978" s="309">
        <v>228</v>
      </c>
      <c r="E4978" s="310">
        <f t="shared" si="999"/>
        <v>0</v>
      </c>
    </row>
    <row r="4979" spans="1:5" ht="15.6" x14ac:dyDescent="0.3">
      <c r="A4979" s="308" t="s">
        <v>416</v>
      </c>
      <c r="B4979" s="309">
        <v>76</v>
      </c>
      <c r="C4979" s="309">
        <v>60</v>
      </c>
      <c r="D4979" s="326">
        <v>49</v>
      </c>
      <c r="E4979" s="310">
        <f t="shared" si="999"/>
        <v>33</v>
      </c>
    </row>
    <row r="4980" spans="1:5" ht="15.6" x14ac:dyDescent="0.3">
      <c r="A4980" s="311" t="s">
        <v>417</v>
      </c>
      <c r="B4980" s="312">
        <v>370</v>
      </c>
      <c r="C4980" s="312">
        <v>0</v>
      </c>
      <c r="D4980" s="312">
        <v>370</v>
      </c>
      <c r="E4980" s="310">
        <f t="shared" si="999"/>
        <v>0</v>
      </c>
    </row>
    <row r="4981" spans="1:5" ht="15.6" x14ac:dyDescent="0.3">
      <c r="A4981" s="321" t="s">
        <v>419</v>
      </c>
      <c r="B4981" s="314">
        <v>279</v>
      </c>
      <c r="C4981" s="314">
        <v>280</v>
      </c>
      <c r="D4981" s="314">
        <v>12</v>
      </c>
      <c r="E4981" s="310">
        <f t="shared" si="999"/>
        <v>13</v>
      </c>
    </row>
    <row r="4982" spans="1:5" ht="15.6" x14ac:dyDescent="0.3">
      <c r="A4982" s="321" t="s">
        <v>422</v>
      </c>
      <c r="B4982" s="313">
        <v>354</v>
      </c>
      <c r="C4982" s="313">
        <v>0</v>
      </c>
      <c r="D4982" s="313">
        <v>354</v>
      </c>
      <c r="E4982" s="322">
        <f t="shared" si="999"/>
        <v>0</v>
      </c>
    </row>
    <row r="4983" spans="1:5" ht="15.6" x14ac:dyDescent="0.3">
      <c r="A4983" s="321" t="s">
        <v>423</v>
      </c>
      <c r="B4983" s="313">
        <v>560</v>
      </c>
      <c r="C4983" s="313">
        <v>0</v>
      </c>
      <c r="D4983" s="313">
        <v>578</v>
      </c>
      <c r="E4983" s="322">
        <f t="shared" si="999"/>
        <v>18</v>
      </c>
    </row>
    <row r="4984" spans="1:5" ht="15.6" x14ac:dyDescent="0.3">
      <c r="A4984" s="321" t="s">
        <v>425</v>
      </c>
      <c r="B4984" s="313">
        <v>0</v>
      </c>
      <c r="C4984" s="313">
        <v>50</v>
      </c>
      <c r="D4984" s="313">
        <v>0</v>
      </c>
      <c r="E4984" s="322">
        <f t="shared" si="999"/>
        <v>50</v>
      </c>
    </row>
    <row r="4985" spans="1:5" ht="15.6" x14ac:dyDescent="0.3">
      <c r="A4985" s="323" t="s">
        <v>424</v>
      </c>
      <c r="B4985" s="324">
        <v>250</v>
      </c>
      <c r="C4985" s="324">
        <v>250</v>
      </c>
      <c r="D4985" s="324">
        <v>0</v>
      </c>
      <c r="E4985" s="325">
        <f t="shared" si="999"/>
        <v>0</v>
      </c>
    </row>
    <row r="4986" spans="1:5" ht="15.6" x14ac:dyDescent="0.3">
      <c r="A4986" s="320" t="s">
        <v>418</v>
      </c>
      <c r="B4986" s="317">
        <f t="shared" ref="B4986:E4986" si="1000">SUM(B4975:B4985)</f>
        <v>3214</v>
      </c>
      <c r="C4986" s="316">
        <f t="shared" si="1000"/>
        <v>640</v>
      </c>
      <c r="D4986" s="317">
        <f t="shared" si="1000"/>
        <v>2733</v>
      </c>
      <c r="E4986" s="318">
        <f t="shared" si="1000"/>
        <v>159</v>
      </c>
    </row>
    <row r="4988" spans="1:5" ht="15.6" x14ac:dyDescent="0.3">
      <c r="A4988" s="305">
        <v>45177</v>
      </c>
      <c r="B4988" s="306"/>
      <c r="C4988" s="306"/>
      <c r="D4988" s="306"/>
      <c r="E4988" s="306"/>
    </row>
    <row r="4989" spans="1:5" ht="15.6" x14ac:dyDescent="0.3">
      <c r="A4989" s="307" t="s">
        <v>407</v>
      </c>
      <c r="B4989" s="298" t="s">
        <v>408</v>
      </c>
      <c r="C4989" s="298" t="s">
        <v>409</v>
      </c>
      <c r="D4989" s="298" t="s">
        <v>410</v>
      </c>
      <c r="E4989" s="292" t="s">
        <v>421</v>
      </c>
    </row>
    <row r="4990" spans="1:5" ht="15.6" x14ac:dyDescent="0.3">
      <c r="A4990" s="308" t="s">
        <v>412</v>
      </c>
      <c r="B4990" s="309">
        <v>332</v>
      </c>
      <c r="C4990" s="309">
        <v>0</v>
      </c>
      <c r="D4990" s="309">
        <v>332</v>
      </c>
      <c r="E4990" s="310">
        <f t="shared" ref="E4990:E5000" si="1001">(C4990+D4990)-B4990</f>
        <v>0</v>
      </c>
    </row>
    <row r="4991" spans="1:5" ht="15.6" x14ac:dyDescent="0.3">
      <c r="A4991" s="308" t="s">
        <v>413</v>
      </c>
      <c r="B4991" s="309">
        <v>600</v>
      </c>
      <c r="C4991" s="309">
        <v>0</v>
      </c>
      <c r="D4991" s="309">
        <v>600</v>
      </c>
      <c r="E4991" s="310">
        <f t="shared" si="1001"/>
        <v>0</v>
      </c>
    </row>
    <row r="4992" spans="1:5" ht="15.6" x14ac:dyDescent="0.3">
      <c r="A4992" s="308" t="s">
        <v>426</v>
      </c>
      <c r="B4992" s="309">
        <v>440</v>
      </c>
      <c r="C4992" s="309">
        <v>275</v>
      </c>
      <c r="D4992" s="309">
        <v>165</v>
      </c>
      <c r="E4992" s="310">
        <f t="shared" si="1001"/>
        <v>0</v>
      </c>
    </row>
    <row r="4993" spans="1:5" ht="15.6" x14ac:dyDescent="0.3">
      <c r="A4993" s="308" t="s">
        <v>415</v>
      </c>
      <c r="B4993" s="309">
        <v>179</v>
      </c>
      <c r="C4993" s="309">
        <v>0</v>
      </c>
      <c r="D4993" s="309">
        <v>228</v>
      </c>
      <c r="E4993" s="310">
        <f t="shared" si="1001"/>
        <v>49</v>
      </c>
    </row>
    <row r="4994" spans="1:5" ht="15.6" x14ac:dyDescent="0.3">
      <c r="A4994" s="308" t="s">
        <v>416</v>
      </c>
      <c r="B4994" s="309">
        <v>57</v>
      </c>
      <c r="C4994" s="309">
        <v>0</v>
      </c>
      <c r="D4994" s="326">
        <v>76</v>
      </c>
      <c r="E4994" s="310">
        <f t="shared" si="1001"/>
        <v>19</v>
      </c>
    </row>
    <row r="4995" spans="1:5" ht="15.6" x14ac:dyDescent="0.3">
      <c r="A4995" s="311" t="s">
        <v>417</v>
      </c>
      <c r="B4995" s="312">
        <v>370</v>
      </c>
      <c r="C4995" s="312">
        <v>0</v>
      </c>
      <c r="D4995" s="312">
        <v>370</v>
      </c>
      <c r="E4995" s="310">
        <f t="shared" si="1001"/>
        <v>0</v>
      </c>
    </row>
    <row r="4996" spans="1:5" ht="15.6" x14ac:dyDescent="0.3">
      <c r="A4996" s="321" t="s">
        <v>419</v>
      </c>
      <c r="B4996" s="314">
        <v>279</v>
      </c>
      <c r="C4996" s="314">
        <v>0</v>
      </c>
      <c r="D4996" s="314">
        <v>279</v>
      </c>
      <c r="E4996" s="310">
        <f t="shared" si="1001"/>
        <v>0</v>
      </c>
    </row>
    <row r="4997" spans="1:5" ht="15.6" x14ac:dyDescent="0.3">
      <c r="A4997" s="321" t="s">
        <v>422</v>
      </c>
      <c r="B4997" s="313">
        <v>354</v>
      </c>
      <c r="C4997" s="313">
        <v>0</v>
      </c>
      <c r="D4997" s="313">
        <v>354</v>
      </c>
      <c r="E4997" s="322">
        <f t="shared" si="1001"/>
        <v>0</v>
      </c>
    </row>
    <row r="4998" spans="1:5" ht="15.6" x14ac:dyDescent="0.3">
      <c r="A4998" s="321" t="s">
        <v>423</v>
      </c>
      <c r="B4998" s="313">
        <v>560</v>
      </c>
      <c r="C4998" s="313">
        <v>0</v>
      </c>
      <c r="D4998" s="313">
        <v>560</v>
      </c>
      <c r="E4998" s="322">
        <f t="shared" si="1001"/>
        <v>0</v>
      </c>
    </row>
    <row r="4999" spans="1:5" ht="15.6" x14ac:dyDescent="0.3">
      <c r="A4999" s="321" t="s">
        <v>425</v>
      </c>
      <c r="B4999" s="313">
        <v>0</v>
      </c>
      <c r="C4999" s="313">
        <v>0</v>
      </c>
      <c r="D4999" s="313">
        <v>0</v>
      </c>
      <c r="E4999" s="322">
        <f t="shared" si="1001"/>
        <v>0</v>
      </c>
    </row>
    <row r="5000" spans="1:5" ht="15.6" x14ac:dyDescent="0.3">
      <c r="A5000" s="323" t="s">
        <v>424</v>
      </c>
      <c r="B5000" s="324">
        <v>250</v>
      </c>
      <c r="C5000" s="324">
        <v>0</v>
      </c>
      <c r="D5000" s="324">
        <v>250</v>
      </c>
      <c r="E5000" s="325">
        <f t="shared" si="1001"/>
        <v>0</v>
      </c>
    </row>
    <row r="5001" spans="1:5" ht="15.6" x14ac:dyDescent="0.3">
      <c r="A5001" s="320" t="s">
        <v>418</v>
      </c>
      <c r="B5001" s="317">
        <f t="shared" ref="B5001:E5001" si="1002">SUM(B4990:B5000)</f>
        <v>3421</v>
      </c>
      <c r="C5001" s="316">
        <f t="shared" si="1002"/>
        <v>275</v>
      </c>
      <c r="D5001" s="317">
        <f t="shared" si="1002"/>
        <v>3214</v>
      </c>
      <c r="E5001" s="318">
        <f t="shared" si="1002"/>
        <v>68</v>
      </c>
    </row>
    <row r="5003" spans="1:5" ht="15.6" x14ac:dyDescent="0.3">
      <c r="A5003" s="305">
        <v>45178</v>
      </c>
      <c r="B5003" s="306"/>
      <c r="C5003" s="306"/>
      <c r="D5003" s="306"/>
      <c r="E5003" s="306"/>
    </row>
    <row r="5004" spans="1:5" ht="15.6" x14ac:dyDescent="0.3">
      <c r="A5004" s="307" t="s">
        <v>407</v>
      </c>
      <c r="B5004" s="298" t="s">
        <v>408</v>
      </c>
      <c r="C5004" s="298" t="s">
        <v>409</v>
      </c>
      <c r="D5004" s="298" t="s">
        <v>410</v>
      </c>
      <c r="E5004" s="292" t="s">
        <v>421</v>
      </c>
    </row>
    <row r="5005" spans="1:5" ht="15.6" x14ac:dyDescent="0.3">
      <c r="A5005" s="308" t="s">
        <v>412</v>
      </c>
      <c r="B5005" s="309">
        <v>324</v>
      </c>
      <c r="C5005" s="309">
        <v>0</v>
      </c>
      <c r="D5005" s="309">
        <v>332</v>
      </c>
      <c r="E5005" s="310">
        <f t="shared" ref="E5005:E5015" si="1003">(C5005+D5005)-B5005</f>
        <v>8</v>
      </c>
    </row>
    <row r="5006" spans="1:5" ht="15.6" x14ac:dyDescent="0.3">
      <c r="A5006" s="308" t="s">
        <v>413</v>
      </c>
      <c r="B5006" s="309">
        <v>600</v>
      </c>
      <c r="C5006" s="309">
        <v>0</v>
      </c>
      <c r="D5006" s="309">
        <v>600</v>
      </c>
      <c r="E5006" s="310">
        <f t="shared" si="1003"/>
        <v>0</v>
      </c>
    </row>
    <row r="5007" spans="1:5" ht="15.6" x14ac:dyDescent="0.3">
      <c r="A5007" s="308" t="s">
        <v>426</v>
      </c>
      <c r="B5007" s="309">
        <v>440</v>
      </c>
      <c r="C5007" s="309">
        <v>0</v>
      </c>
      <c r="D5007" s="309">
        <v>440</v>
      </c>
      <c r="E5007" s="310">
        <f t="shared" si="1003"/>
        <v>0</v>
      </c>
    </row>
    <row r="5008" spans="1:5" ht="15.6" x14ac:dyDescent="0.3">
      <c r="A5008" s="308" t="s">
        <v>415</v>
      </c>
      <c r="B5008" s="309">
        <v>175</v>
      </c>
      <c r="C5008" s="309">
        <v>0</v>
      </c>
      <c r="D5008" s="309">
        <v>179</v>
      </c>
      <c r="E5008" s="310">
        <f t="shared" si="1003"/>
        <v>4</v>
      </c>
    </row>
    <row r="5009" spans="1:5" ht="15.6" x14ac:dyDescent="0.3">
      <c r="A5009" s="308" t="s">
        <v>416</v>
      </c>
      <c r="B5009" s="309">
        <v>57</v>
      </c>
      <c r="C5009" s="309">
        <v>0</v>
      </c>
      <c r="D5009" s="326">
        <v>57</v>
      </c>
      <c r="E5009" s="310">
        <f t="shared" si="1003"/>
        <v>0</v>
      </c>
    </row>
    <row r="5010" spans="1:5" ht="15.6" x14ac:dyDescent="0.3">
      <c r="A5010" s="311" t="s">
        <v>417</v>
      </c>
      <c r="B5010" s="312">
        <v>370</v>
      </c>
      <c r="C5010" s="312">
        <v>0</v>
      </c>
      <c r="D5010" s="312">
        <v>370</v>
      </c>
      <c r="E5010" s="310">
        <f t="shared" si="1003"/>
        <v>0</v>
      </c>
    </row>
    <row r="5011" spans="1:5" ht="15.6" x14ac:dyDescent="0.3">
      <c r="A5011" s="321" t="s">
        <v>419</v>
      </c>
      <c r="B5011" s="314">
        <v>279</v>
      </c>
      <c r="C5011" s="314">
        <v>0</v>
      </c>
      <c r="D5011" s="314">
        <v>279</v>
      </c>
      <c r="E5011" s="310">
        <f t="shared" si="1003"/>
        <v>0</v>
      </c>
    </row>
    <row r="5012" spans="1:5" ht="15.6" x14ac:dyDescent="0.3">
      <c r="A5012" s="321" t="s">
        <v>422</v>
      </c>
      <c r="B5012" s="313">
        <v>332</v>
      </c>
      <c r="C5012" s="313">
        <v>0</v>
      </c>
      <c r="D5012" s="313">
        <v>354</v>
      </c>
      <c r="E5012" s="322">
        <f t="shared" si="1003"/>
        <v>22</v>
      </c>
    </row>
    <row r="5013" spans="1:5" ht="15.6" x14ac:dyDescent="0.3">
      <c r="A5013" s="321" t="s">
        <v>423</v>
      </c>
      <c r="B5013" s="313">
        <v>560</v>
      </c>
      <c r="C5013" s="313">
        <v>0</v>
      </c>
      <c r="D5013" s="313">
        <v>560</v>
      </c>
      <c r="E5013" s="322">
        <f t="shared" si="1003"/>
        <v>0</v>
      </c>
    </row>
    <row r="5014" spans="1:5" ht="15.6" x14ac:dyDescent="0.3">
      <c r="A5014" s="321" t="s">
        <v>425</v>
      </c>
      <c r="B5014" s="313">
        <v>0</v>
      </c>
      <c r="C5014" s="313">
        <v>0</v>
      </c>
      <c r="D5014" s="313">
        <v>0</v>
      </c>
      <c r="E5014" s="322">
        <f t="shared" si="1003"/>
        <v>0</v>
      </c>
    </row>
    <row r="5015" spans="1:5" ht="15.6" x14ac:dyDescent="0.3">
      <c r="A5015" s="323" t="s">
        <v>424</v>
      </c>
      <c r="B5015" s="324">
        <v>218</v>
      </c>
      <c r="C5015" s="324">
        <v>0</v>
      </c>
      <c r="D5015" s="324">
        <v>250</v>
      </c>
      <c r="E5015" s="325">
        <f t="shared" si="1003"/>
        <v>32</v>
      </c>
    </row>
    <row r="5016" spans="1:5" ht="15.6" x14ac:dyDescent="0.3">
      <c r="A5016" s="320" t="s">
        <v>418</v>
      </c>
      <c r="B5016" s="317">
        <f t="shared" ref="B5016:E5016" si="1004">SUM(B5005:B5015)</f>
        <v>3355</v>
      </c>
      <c r="C5016" s="316">
        <f t="shared" si="1004"/>
        <v>0</v>
      </c>
      <c r="D5016" s="317">
        <f t="shared" si="1004"/>
        <v>3421</v>
      </c>
      <c r="E5016" s="318">
        <f t="shared" si="1004"/>
        <v>66</v>
      </c>
    </row>
    <row r="5018" spans="1:5" ht="15.6" x14ac:dyDescent="0.3">
      <c r="A5018" s="305">
        <v>45179</v>
      </c>
      <c r="B5018" s="306"/>
      <c r="C5018" s="306"/>
      <c r="D5018" s="306"/>
      <c r="E5018" s="306"/>
    </row>
    <row r="5019" spans="1:5" ht="15.6" x14ac:dyDescent="0.3">
      <c r="A5019" s="307" t="s">
        <v>407</v>
      </c>
      <c r="B5019" s="298" t="s">
        <v>408</v>
      </c>
      <c r="C5019" s="298" t="s">
        <v>409</v>
      </c>
      <c r="D5019" s="298" t="s">
        <v>410</v>
      </c>
      <c r="E5019" s="292" t="s">
        <v>421</v>
      </c>
    </row>
    <row r="5020" spans="1:5" ht="15.6" x14ac:dyDescent="0.3">
      <c r="A5020" s="308" t="s">
        <v>412</v>
      </c>
      <c r="B5020" s="309">
        <v>324</v>
      </c>
      <c r="C5020" s="309">
        <v>0</v>
      </c>
      <c r="D5020" s="309">
        <v>324</v>
      </c>
      <c r="E5020" s="310">
        <f t="shared" ref="E5020:E5030" si="1005">(C5020+D5020)-B5020</f>
        <v>0</v>
      </c>
    </row>
    <row r="5021" spans="1:5" ht="15.6" x14ac:dyDescent="0.3">
      <c r="A5021" s="308" t="s">
        <v>413</v>
      </c>
      <c r="B5021" s="309">
        <v>600</v>
      </c>
      <c r="C5021" s="309">
        <v>0</v>
      </c>
      <c r="D5021" s="309">
        <v>600</v>
      </c>
      <c r="E5021" s="310">
        <f t="shared" si="1005"/>
        <v>0</v>
      </c>
    </row>
    <row r="5022" spans="1:5" ht="15.6" x14ac:dyDescent="0.3">
      <c r="A5022" s="308" t="s">
        <v>426</v>
      </c>
      <c r="B5022" s="309">
        <v>420</v>
      </c>
      <c r="C5022" s="309">
        <v>0</v>
      </c>
      <c r="D5022" s="309">
        <v>440</v>
      </c>
      <c r="E5022" s="310">
        <f t="shared" si="1005"/>
        <v>20</v>
      </c>
    </row>
    <row r="5023" spans="1:5" ht="15.6" x14ac:dyDescent="0.3">
      <c r="A5023" s="308" t="s">
        <v>415</v>
      </c>
      <c r="B5023" s="309">
        <v>140</v>
      </c>
      <c r="C5023" s="309">
        <v>0</v>
      </c>
      <c r="D5023" s="309">
        <v>175</v>
      </c>
      <c r="E5023" s="310">
        <f t="shared" si="1005"/>
        <v>35</v>
      </c>
    </row>
    <row r="5024" spans="1:5" ht="15.6" x14ac:dyDescent="0.3">
      <c r="A5024" s="308" t="s">
        <v>416</v>
      </c>
      <c r="B5024" s="309">
        <v>57</v>
      </c>
      <c r="C5024" s="309">
        <v>0</v>
      </c>
      <c r="D5024" s="326">
        <v>57</v>
      </c>
      <c r="E5024" s="310">
        <f t="shared" si="1005"/>
        <v>0</v>
      </c>
    </row>
    <row r="5025" spans="1:5" ht="15.6" x14ac:dyDescent="0.3">
      <c r="A5025" s="311" t="s">
        <v>417</v>
      </c>
      <c r="B5025" s="312">
        <v>350</v>
      </c>
      <c r="C5025" s="312">
        <v>0</v>
      </c>
      <c r="D5025" s="312">
        <v>370</v>
      </c>
      <c r="E5025" s="310">
        <f t="shared" si="1005"/>
        <v>20</v>
      </c>
    </row>
    <row r="5026" spans="1:5" ht="15.6" x14ac:dyDescent="0.3">
      <c r="A5026" s="321" t="s">
        <v>419</v>
      </c>
      <c r="B5026" s="314">
        <v>279</v>
      </c>
      <c r="C5026" s="314">
        <v>0</v>
      </c>
      <c r="D5026" s="314">
        <v>279</v>
      </c>
      <c r="E5026" s="310">
        <f t="shared" si="1005"/>
        <v>0</v>
      </c>
    </row>
    <row r="5027" spans="1:5" ht="15.6" x14ac:dyDescent="0.3">
      <c r="A5027" s="321" t="s">
        <v>422</v>
      </c>
      <c r="B5027" s="313">
        <v>332</v>
      </c>
      <c r="C5027" s="313">
        <v>0</v>
      </c>
      <c r="D5027" s="313">
        <v>332</v>
      </c>
      <c r="E5027" s="322">
        <f t="shared" si="1005"/>
        <v>0</v>
      </c>
    </row>
    <row r="5028" spans="1:5" ht="15.6" x14ac:dyDescent="0.3">
      <c r="A5028" s="321" t="s">
        <v>423</v>
      </c>
      <c r="B5028" s="313">
        <v>560</v>
      </c>
      <c r="C5028" s="313">
        <v>0</v>
      </c>
      <c r="D5028" s="313">
        <v>560</v>
      </c>
      <c r="E5028" s="322">
        <f t="shared" si="1005"/>
        <v>0</v>
      </c>
    </row>
    <row r="5029" spans="1:5" ht="15.6" x14ac:dyDescent="0.3">
      <c r="A5029" s="321" t="s">
        <v>425</v>
      </c>
      <c r="B5029" s="313">
        <v>0</v>
      </c>
      <c r="C5029" s="313">
        <v>0</v>
      </c>
      <c r="D5029" s="313">
        <v>0</v>
      </c>
      <c r="E5029" s="322">
        <f t="shared" si="1005"/>
        <v>0</v>
      </c>
    </row>
    <row r="5030" spans="1:5" ht="15.6" x14ac:dyDescent="0.3">
      <c r="A5030" s="323" t="s">
        <v>424</v>
      </c>
      <c r="B5030" s="324">
        <v>218</v>
      </c>
      <c r="C5030" s="324">
        <v>0</v>
      </c>
      <c r="D5030" s="324">
        <v>218</v>
      </c>
      <c r="E5030" s="325">
        <f t="shared" si="1005"/>
        <v>0</v>
      </c>
    </row>
    <row r="5031" spans="1:5" ht="15.6" x14ac:dyDescent="0.3">
      <c r="A5031" s="320" t="s">
        <v>418</v>
      </c>
      <c r="B5031" s="317">
        <f t="shared" ref="B5031:E5031" si="1006">SUM(B5020:B5030)</f>
        <v>3280</v>
      </c>
      <c r="C5031" s="316">
        <f t="shared" si="1006"/>
        <v>0</v>
      </c>
      <c r="D5031" s="317">
        <f t="shared" si="1006"/>
        <v>3355</v>
      </c>
      <c r="E5031" s="318">
        <f t="shared" si="1006"/>
        <v>75</v>
      </c>
    </row>
    <row r="5033" spans="1:5" ht="15.6" x14ac:dyDescent="0.3">
      <c r="A5033" s="305">
        <v>45180</v>
      </c>
      <c r="B5033" s="306"/>
      <c r="C5033" s="306"/>
      <c r="D5033" s="306"/>
      <c r="E5033" s="306"/>
    </row>
    <row r="5034" spans="1:5" ht="15.6" x14ac:dyDescent="0.3">
      <c r="A5034" s="307" t="s">
        <v>407</v>
      </c>
      <c r="B5034" s="298" t="s">
        <v>408</v>
      </c>
      <c r="C5034" s="298" t="s">
        <v>409</v>
      </c>
      <c r="D5034" s="298" t="s">
        <v>410</v>
      </c>
      <c r="E5034" s="292" t="s">
        <v>421</v>
      </c>
    </row>
    <row r="5035" spans="1:5" ht="15.6" x14ac:dyDescent="0.3">
      <c r="A5035" s="308" t="s">
        <v>412</v>
      </c>
      <c r="B5035" s="309">
        <v>308</v>
      </c>
      <c r="C5035" s="309">
        <v>0</v>
      </c>
      <c r="D5035" s="309">
        <v>324</v>
      </c>
      <c r="E5035" s="310">
        <f t="shared" ref="E5035:E5045" si="1007">(C5035+D5035)-B5035</f>
        <v>16</v>
      </c>
    </row>
    <row r="5036" spans="1:5" ht="15.6" x14ac:dyDescent="0.3">
      <c r="A5036" s="308" t="s">
        <v>413</v>
      </c>
      <c r="B5036" s="309">
        <v>600</v>
      </c>
      <c r="C5036" s="309">
        <v>0</v>
      </c>
      <c r="D5036" s="309">
        <v>600</v>
      </c>
      <c r="E5036" s="310">
        <f t="shared" si="1007"/>
        <v>0</v>
      </c>
    </row>
    <row r="5037" spans="1:5" ht="15.6" x14ac:dyDescent="0.3">
      <c r="A5037" s="308" t="s">
        <v>426</v>
      </c>
      <c r="B5037" s="309">
        <v>293</v>
      </c>
      <c r="C5037" s="309">
        <v>0</v>
      </c>
      <c r="D5037" s="309">
        <v>420</v>
      </c>
      <c r="E5037" s="310">
        <f t="shared" si="1007"/>
        <v>127</v>
      </c>
    </row>
    <row r="5038" spans="1:5" ht="15.6" x14ac:dyDescent="0.3">
      <c r="A5038" s="308" t="s">
        <v>415</v>
      </c>
      <c r="B5038" s="309">
        <v>140</v>
      </c>
      <c r="C5038" s="309">
        <v>0</v>
      </c>
      <c r="D5038" s="309">
        <v>140</v>
      </c>
      <c r="E5038" s="310">
        <f t="shared" si="1007"/>
        <v>0</v>
      </c>
    </row>
    <row r="5039" spans="1:5" ht="15.6" x14ac:dyDescent="0.3">
      <c r="A5039" s="308" t="s">
        <v>416</v>
      </c>
      <c r="B5039" s="309">
        <v>54</v>
      </c>
      <c r="C5039" s="309">
        <v>0</v>
      </c>
      <c r="D5039" s="326">
        <v>57</v>
      </c>
      <c r="E5039" s="310">
        <f t="shared" si="1007"/>
        <v>3</v>
      </c>
    </row>
    <row r="5040" spans="1:5" ht="15.6" x14ac:dyDescent="0.3">
      <c r="A5040" s="311" t="s">
        <v>417</v>
      </c>
      <c r="B5040" s="312">
        <v>350</v>
      </c>
      <c r="C5040" s="312">
        <v>0</v>
      </c>
      <c r="D5040" s="312">
        <v>350</v>
      </c>
      <c r="E5040" s="310">
        <f t="shared" si="1007"/>
        <v>0</v>
      </c>
    </row>
    <row r="5041" spans="1:5" ht="15.6" x14ac:dyDescent="0.3">
      <c r="A5041" s="321" t="s">
        <v>419</v>
      </c>
      <c r="B5041" s="314">
        <v>279</v>
      </c>
      <c r="C5041" s="314">
        <v>0</v>
      </c>
      <c r="D5041" s="314">
        <v>279</v>
      </c>
      <c r="E5041" s="310">
        <f t="shared" si="1007"/>
        <v>0</v>
      </c>
    </row>
    <row r="5042" spans="1:5" ht="15.6" x14ac:dyDescent="0.3">
      <c r="A5042" s="321" t="s">
        <v>422</v>
      </c>
      <c r="B5042" s="313">
        <v>279</v>
      </c>
      <c r="C5042" s="313">
        <v>0</v>
      </c>
      <c r="D5042" s="313">
        <v>332</v>
      </c>
      <c r="E5042" s="322">
        <f t="shared" si="1007"/>
        <v>53</v>
      </c>
    </row>
    <row r="5043" spans="1:5" ht="15.6" x14ac:dyDescent="0.3">
      <c r="A5043" s="321" t="s">
        <v>423</v>
      </c>
      <c r="B5043" s="313">
        <v>560</v>
      </c>
      <c r="C5043" s="313">
        <v>0</v>
      </c>
      <c r="D5043" s="313">
        <v>560</v>
      </c>
      <c r="E5043" s="322">
        <f t="shared" si="1007"/>
        <v>0</v>
      </c>
    </row>
    <row r="5044" spans="1:5" ht="15.6" x14ac:dyDescent="0.3">
      <c r="A5044" s="321" t="s">
        <v>425</v>
      </c>
      <c r="B5044" s="313">
        <v>0</v>
      </c>
      <c r="C5044" s="313">
        <v>0</v>
      </c>
      <c r="D5044" s="313">
        <v>0</v>
      </c>
      <c r="E5044" s="322">
        <f t="shared" si="1007"/>
        <v>0</v>
      </c>
    </row>
    <row r="5045" spans="1:5" ht="15.6" x14ac:dyDescent="0.3">
      <c r="A5045" s="323" t="s">
        <v>424</v>
      </c>
      <c r="B5045" s="324">
        <v>218</v>
      </c>
      <c r="C5045" s="324">
        <v>0</v>
      </c>
      <c r="D5045" s="324">
        <v>218</v>
      </c>
      <c r="E5045" s="325">
        <f t="shared" si="1007"/>
        <v>0</v>
      </c>
    </row>
    <row r="5046" spans="1:5" ht="15.6" x14ac:dyDescent="0.3">
      <c r="A5046" s="320" t="s">
        <v>418</v>
      </c>
      <c r="B5046" s="317">
        <f t="shared" ref="B5046:E5046" si="1008">SUM(B5035:B5045)</f>
        <v>3081</v>
      </c>
      <c r="C5046" s="316">
        <f t="shared" si="1008"/>
        <v>0</v>
      </c>
      <c r="D5046" s="317">
        <f t="shared" si="1008"/>
        <v>3280</v>
      </c>
      <c r="E5046" s="318">
        <f t="shared" si="1008"/>
        <v>199</v>
      </c>
    </row>
    <row r="5048" spans="1:5" ht="15.6" x14ac:dyDescent="0.3">
      <c r="A5048" s="305">
        <v>45181</v>
      </c>
      <c r="B5048" s="306"/>
      <c r="C5048" s="306"/>
      <c r="D5048" s="306"/>
      <c r="E5048" s="306"/>
    </row>
    <row r="5049" spans="1:5" ht="15.6" x14ac:dyDescent="0.3">
      <c r="A5049" s="307" t="s">
        <v>407</v>
      </c>
      <c r="B5049" s="298" t="s">
        <v>408</v>
      </c>
      <c r="C5049" s="298" t="s">
        <v>409</v>
      </c>
      <c r="D5049" s="298" t="s">
        <v>410</v>
      </c>
      <c r="E5049" s="292" t="s">
        <v>421</v>
      </c>
    </row>
    <row r="5050" spans="1:5" ht="15.6" x14ac:dyDescent="0.3">
      <c r="A5050" s="308" t="s">
        <v>412</v>
      </c>
      <c r="B5050" s="309">
        <v>308</v>
      </c>
      <c r="C5050" s="309">
        <v>0</v>
      </c>
      <c r="D5050" s="309">
        <v>308</v>
      </c>
      <c r="E5050" s="310">
        <f t="shared" ref="E5050:E5060" si="1009">(C5050+D5050)-B5050</f>
        <v>0</v>
      </c>
    </row>
    <row r="5051" spans="1:5" ht="15.6" x14ac:dyDescent="0.3">
      <c r="A5051" s="308" t="s">
        <v>413</v>
      </c>
      <c r="B5051" s="309">
        <v>600</v>
      </c>
      <c r="C5051" s="309">
        <v>0</v>
      </c>
      <c r="D5051" s="309">
        <v>600</v>
      </c>
      <c r="E5051" s="310">
        <f t="shared" si="1009"/>
        <v>0</v>
      </c>
    </row>
    <row r="5052" spans="1:5" ht="15.6" x14ac:dyDescent="0.3">
      <c r="A5052" s="308" t="s">
        <v>426</v>
      </c>
      <c r="B5052" s="309">
        <v>233</v>
      </c>
      <c r="C5052" s="309">
        <v>0</v>
      </c>
      <c r="D5052" s="309">
        <v>293</v>
      </c>
      <c r="E5052" s="310">
        <f t="shared" si="1009"/>
        <v>60</v>
      </c>
    </row>
    <row r="5053" spans="1:5" ht="15.6" x14ac:dyDescent="0.3">
      <c r="A5053" s="308" t="s">
        <v>415</v>
      </c>
      <c r="B5053" s="309">
        <v>137</v>
      </c>
      <c r="C5053" s="309">
        <v>0</v>
      </c>
      <c r="D5053" s="309">
        <v>140</v>
      </c>
      <c r="E5053" s="310">
        <f t="shared" si="1009"/>
        <v>3</v>
      </c>
    </row>
    <row r="5054" spans="1:5" ht="15.6" x14ac:dyDescent="0.3">
      <c r="A5054" s="308" t="s">
        <v>416</v>
      </c>
      <c r="B5054" s="309">
        <v>47</v>
      </c>
      <c r="C5054" s="309">
        <v>0</v>
      </c>
      <c r="D5054" s="326">
        <v>54</v>
      </c>
      <c r="E5054" s="310">
        <f t="shared" si="1009"/>
        <v>7</v>
      </c>
    </row>
    <row r="5055" spans="1:5" ht="15.6" x14ac:dyDescent="0.3">
      <c r="A5055" s="311" t="s">
        <v>417</v>
      </c>
      <c r="B5055" s="312">
        <v>350</v>
      </c>
      <c r="C5055" s="312">
        <v>0</v>
      </c>
      <c r="D5055" s="312">
        <v>350</v>
      </c>
      <c r="E5055" s="310">
        <f t="shared" si="1009"/>
        <v>0</v>
      </c>
    </row>
    <row r="5056" spans="1:5" ht="15.6" x14ac:dyDescent="0.3">
      <c r="A5056" s="321" t="s">
        <v>419</v>
      </c>
      <c r="B5056" s="314">
        <v>279</v>
      </c>
      <c r="C5056" s="314">
        <v>0</v>
      </c>
      <c r="D5056" s="314">
        <v>279</v>
      </c>
      <c r="E5056" s="310">
        <f t="shared" si="1009"/>
        <v>0</v>
      </c>
    </row>
    <row r="5057" spans="1:5" ht="15.6" x14ac:dyDescent="0.3">
      <c r="A5057" s="321" t="s">
        <v>422</v>
      </c>
      <c r="B5057" s="313">
        <v>279</v>
      </c>
      <c r="C5057" s="313">
        <v>0</v>
      </c>
      <c r="D5057" s="313">
        <v>279</v>
      </c>
      <c r="E5057" s="322">
        <f t="shared" si="1009"/>
        <v>0</v>
      </c>
    </row>
    <row r="5058" spans="1:5" ht="15.6" x14ac:dyDescent="0.3">
      <c r="A5058" s="321" t="s">
        <v>423</v>
      </c>
      <c r="B5058" s="313">
        <v>560</v>
      </c>
      <c r="C5058" s="313">
        <v>0</v>
      </c>
      <c r="D5058" s="313">
        <v>560</v>
      </c>
      <c r="E5058" s="322">
        <f t="shared" si="1009"/>
        <v>0</v>
      </c>
    </row>
    <row r="5059" spans="1:5" ht="15.6" x14ac:dyDescent="0.3">
      <c r="A5059" s="321" t="s">
        <v>425</v>
      </c>
      <c r="B5059" s="313">
        <v>0</v>
      </c>
      <c r="C5059" s="313">
        <v>0</v>
      </c>
      <c r="D5059" s="313">
        <v>0</v>
      </c>
      <c r="E5059" s="322">
        <f t="shared" si="1009"/>
        <v>0</v>
      </c>
    </row>
    <row r="5060" spans="1:5" ht="15.6" x14ac:dyDescent="0.3">
      <c r="A5060" s="323" t="s">
        <v>424</v>
      </c>
      <c r="B5060" s="324">
        <v>218</v>
      </c>
      <c r="C5060" s="324">
        <v>0</v>
      </c>
      <c r="D5060" s="324">
        <v>218</v>
      </c>
      <c r="E5060" s="325">
        <f t="shared" si="1009"/>
        <v>0</v>
      </c>
    </row>
    <row r="5061" spans="1:5" ht="15.6" x14ac:dyDescent="0.3">
      <c r="A5061" s="320" t="s">
        <v>418</v>
      </c>
      <c r="B5061" s="317">
        <f t="shared" ref="B5061:E5061" si="1010">SUM(B5050:B5060)</f>
        <v>3011</v>
      </c>
      <c r="C5061" s="316">
        <f t="shared" si="1010"/>
        <v>0</v>
      </c>
      <c r="D5061" s="317">
        <f t="shared" si="1010"/>
        <v>3081</v>
      </c>
      <c r="E5061" s="318">
        <f t="shared" si="1010"/>
        <v>70</v>
      </c>
    </row>
    <row r="5063" spans="1:5" ht="15.6" x14ac:dyDescent="0.3">
      <c r="A5063" s="305">
        <v>45182</v>
      </c>
      <c r="B5063" s="306"/>
      <c r="C5063" s="306"/>
      <c r="D5063" s="306"/>
      <c r="E5063" s="306"/>
    </row>
    <row r="5064" spans="1:5" ht="15.6" x14ac:dyDescent="0.3">
      <c r="A5064" s="307" t="s">
        <v>407</v>
      </c>
      <c r="B5064" s="298" t="s">
        <v>408</v>
      </c>
      <c r="C5064" s="298" t="s">
        <v>409</v>
      </c>
      <c r="D5064" s="298" t="s">
        <v>410</v>
      </c>
      <c r="E5064" s="292" t="s">
        <v>421</v>
      </c>
    </row>
    <row r="5065" spans="1:5" ht="15.6" x14ac:dyDescent="0.3">
      <c r="A5065" s="308" t="s">
        <v>412</v>
      </c>
      <c r="B5065" s="309">
        <v>275</v>
      </c>
      <c r="C5065" s="309">
        <v>0</v>
      </c>
      <c r="D5065" s="309">
        <v>308</v>
      </c>
      <c r="E5065" s="310">
        <f t="shared" ref="E5065:E5075" si="1011">(C5065+D5065)-B5065</f>
        <v>33</v>
      </c>
    </row>
    <row r="5066" spans="1:5" ht="15.6" x14ac:dyDescent="0.3">
      <c r="A5066" s="308" t="s">
        <v>413</v>
      </c>
      <c r="B5066" s="309">
        <v>600</v>
      </c>
      <c r="C5066" s="309">
        <v>0</v>
      </c>
      <c r="D5066" s="309">
        <v>600</v>
      </c>
      <c r="E5066" s="310">
        <f t="shared" si="1011"/>
        <v>0</v>
      </c>
    </row>
    <row r="5067" spans="1:5" ht="15.6" x14ac:dyDescent="0.3">
      <c r="A5067" s="308" t="s">
        <v>426</v>
      </c>
      <c r="B5067" s="309">
        <v>135</v>
      </c>
      <c r="C5067" s="309">
        <v>0</v>
      </c>
      <c r="D5067" s="309">
        <v>233</v>
      </c>
      <c r="E5067" s="310">
        <f t="shared" si="1011"/>
        <v>98</v>
      </c>
    </row>
    <row r="5068" spans="1:5" ht="15.6" x14ac:dyDescent="0.3">
      <c r="A5068" s="308" t="s">
        <v>415</v>
      </c>
      <c r="B5068" s="309">
        <v>137</v>
      </c>
      <c r="C5068" s="309">
        <v>0</v>
      </c>
      <c r="D5068" s="309">
        <v>137</v>
      </c>
      <c r="E5068" s="310">
        <f t="shared" si="1011"/>
        <v>0</v>
      </c>
    </row>
    <row r="5069" spans="1:5" ht="15.6" x14ac:dyDescent="0.3">
      <c r="A5069" s="308" t="s">
        <v>416</v>
      </c>
      <c r="B5069" s="309">
        <v>92</v>
      </c>
      <c r="C5069" s="309">
        <v>60</v>
      </c>
      <c r="D5069" s="326">
        <v>47</v>
      </c>
      <c r="E5069" s="310">
        <f t="shared" si="1011"/>
        <v>15</v>
      </c>
    </row>
    <row r="5070" spans="1:5" ht="15.6" x14ac:dyDescent="0.3">
      <c r="A5070" s="311" t="s">
        <v>417</v>
      </c>
      <c r="B5070" s="312">
        <v>300</v>
      </c>
      <c r="C5070" s="312">
        <v>0</v>
      </c>
      <c r="D5070" s="312">
        <v>350</v>
      </c>
      <c r="E5070" s="310">
        <f t="shared" si="1011"/>
        <v>50</v>
      </c>
    </row>
    <row r="5071" spans="1:5" ht="15.6" x14ac:dyDescent="0.3">
      <c r="A5071" s="321" t="s">
        <v>419</v>
      </c>
      <c r="B5071" s="314">
        <v>237</v>
      </c>
      <c r="C5071" s="314">
        <v>0</v>
      </c>
      <c r="D5071" s="314">
        <v>279</v>
      </c>
      <c r="E5071" s="310">
        <f t="shared" si="1011"/>
        <v>42</v>
      </c>
    </row>
    <row r="5072" spans="1:5" ht="15.6" x14ac:dyDescent="0.3">
      <c r="A5072" s="321" t="s">
        <v>422</v>
      </c>
      <c r="B5072" s="313">
        <v>253</v>
      </c>
      <c r="C5072" s="313">
        <v>0</v>
      </c>
      <c r="D5072" s="313">
        <v>279</v>
      </c>
      <c r="E5072" s="322">
        <f t="shared" si="1011"/>
        <v>26</v>
      </c>
    </row>
    <row r="5073" spans="1:5" ht="15.6" x14ac:dyDescent="0.3">
      <c r="A5073" s="321" t="s">
        <v>423</v>
      </c>
      <c r="B5073" s="313">
        <v>553</v>
      </c>
      <c r="C5073" s="313">
        <v>0</v>
      </c>
      <c r="D5073" s="313">
        <v>553</v>
      </c>
      <c r="E5073" s="322">
        <f t="shared" si="1011"/>
        <v>0</v>
      </c>
    </row>
    <row r="5074" spans="1:5" ht="15.6" x14ac:dyDescent="0.3">
      <c r="A5074" s="321" t="s">
        <v>425</v>
      </c>
      <c r="B5074" s="313">
        <v>0</v>
      </c>
      <c r="C5074" s="313">
        <v>0</v>
      </c>
      <c r="D5074" s="313">
        <v>0</v>
      </c>
      <c r="E5074" s="322">
        <f t="shared" si="1011"/>
        <v>0</v>
      </c>
    </row>
    <row r="5075" spans="1:5" ht="15.6" x14ac:dyDescent="0.3">
      <c r="A5075" s="323" t="s">
        <v>424</v>
      </c>
      <c r="B5075" s="324">
        <v>218</v>
      </c>
      <c r="C5075" s="324">
        <v>0</v>
      </c>
      <c r="D5075" s="324">
        <v>218</v>
      </c>
      <c r="E5075" s="325">
        <f t="shared" si="1011"/>
        <v>0</v>
      </c>
    </row>
    <row r="5076" spans="1:5" ht="15.6" x14ac:dyDescent="0.3">
      <c r="A5076" s="320" t="s">
        <v>418</v>
      </c>
      <c r="B5076" s="317">
        <f t="shared" ref="B5076:E5076" si="1012">SUM(B5065:B5075)</f>
        <v>2800</v>
      </c>
      <c r="C5076" s="316">
        <f t="shared" si="1012"/>
        <v>60</v>
      </c>
      <c r="D5076" s="317">
        <f t="shared" si="1012"/>
        <v>3004</v>
      </c>
      <c r="E5076" s="318">
        <f t="shared" si="1012"/>
        <v>264</v>
      </c>
    </row>
    <row r="5078" spans="1:5" ht="15.6" x14ac:dyDescent="0.3">
      <c r="A5078" s="305">
        <v>45183</v>
      </c>
      <c r="B5078" s="306"/>
      <c r="C5078" s="306"/>
      <c r="D5078" s="306"/>
      <c r="E5078" s="306"/>
    </row>
    <row r="5079" spans="1:5" ht="15.6" x14ac:dyDescent="0.3">
      <c r="A5079" s="307" t="s">
        <v>407</v>
      </c>
      <c r="B5079" s="298" t="s">
        <v>408</v>
      </c>
      <c r="C5079" s="298" t="s">
        <v>409</v>
      </c>
      <c r="D5079" s="298" t="s">
        <v>410</v>
      </c>
      <c r="E5079" s="292" t="s">
        <v>421</v>
      </c>
    </row>
    <row r="5080" spans="1:5" ht="15.6" x14ac:dyDescent="0.3">
      <c r="A5080" s="308" t="s">
        <v>412</v>
      </c>
      <c r="B5080" s="309">
        <v>244</v>
      </c>
      <c r="C5080" s="309">
        <v>0</v>
      </c>
      <c r="D5080" s="309">
        <v>275</v>
      </c>
      <c r="E5080" s="310">
        <f t="shared" ref="E5080:E5090" si="1013">(C5080+D5080)-B5080</f>
        <v>31</v>
      </c>
    </row>
    <row r="5081" spans="1:5" ht="15.6" x14ac:dyDescent="0.3">
      <c r="A5081" s="308" t="s">
        <v>413</v>
      </c>
      <c r="B5081" s="309">
        <v>600</v>
      </c>
      <c r="C5081" s="309">
        <v>0</v>
      </c>
      <c r="D5081" s="309">
        <v>600</v>
      </c>
      <c r="E5081" s="310">
        <f t="shared" si="1013"/>
        <v>0</v>
      </c>
    </row>
    <row r="5082" spans="1:5" ht="15.6" x14ac:dyDescent="0.3">
      <c r="A5082" s="308" t="s">
        <v>426</v>
      </c>
      <c r="B5082" s="309">
        <v>0</v>
      </c>
      <c r="C5082" s="309">
        <v>0</v>
      </c>
      <c r="D5082" s="309">
        <v>135</v>
      </c>
      <c r="E5082" s="310">
        <f t="shared" si="1013"/>
        <v>135</v>
      </c>
    </row>
    <row r="5083" spans="1:5" ht="15.6" x14ac:dyDescent="0.3">
      <c r="A5083" s="308" t="s">
        <v>415</v>
      </c>
      <c r="B5083" s="309">
        <v>270</v>
      </c>
      <c r="C5083" s="309">
        <v>175</v>
      </c>
      <c r="D5083" s="309">
        <v>137</v>
      </c>
      <c r="E5083" s="310">
        <f t="shared" si="1013"/>
        <v>42</v>
      </c>
    </row>
    <row r="5084" spans="1:5" ht="15.6" x14ac:dyDescent="0.3">
      <c r="A5084" s="308" t="s">
        <v>416</v>
      </c>
      <c r="B5084" s="309">
        <v>71</v>
      </c>
      <c r="C5084" s="309">
        <v>0</v>
      </c>
      <c r="D5084" s="326">
        <v>92</v>
      </c>
      <c r="E5084" s="310">
        <f t="shared" si="1013"/>
        <v>21</v>
      </c>
    </row>
    <row r="5085" spans="1:5" ht="15.6" x14ac:dyDescent="0.3">
      <c r="A5085" s="311" t="s">
        <v>417</v>
      </c>
      <c r="B5085" s="312">
        <v>290</v>
      </c>
      <c r="C5085" s="312">
        <v>0</v>
      </c>
      <c r="D5085" s="312">
        <v>300</v>
      </c>
      <c r="E5085" s="310">
        <f t="shared" si="1013"/>
        <v>10</v>
      </c>
    </row>
    <row r="5086" spans="1:5" ht="15.6" x14ac:dyDescent="0.3">
      <c r="A5086" s="321" t="s">
        <v>419</v>
      </c>
      <c r="B5086" s="314">
        <v>224</v>
      </c>
      <c r="C5086" s="314">
        <v>0</v>
      </c>
      <c r="D5086" s="314">
        <v>237</v>
      </c>
      <c r="E5086" s="310">
        <f t="shared" si="1013"/>
        <v>13</v>
      </c>
    </row>
    <row r="5087" spans="1:5" ht="15.6" x14ac:dyDescent="0.3">
      <c r="A5087" s="321" t="s">
        <v>422</v>
      </c>
      <c r="B5087" s="313">
        <v>238</v>
      </c>
      <c r="C5087" s="313">
        <v>0</v>
      </c>
      <c r="D5087" s="313">
        <v>253</v>
      </c>
      <c r="E5087" s="322">
        <f t="shared" si="1013"/>
        <v>15</v>
      </c>
    </row>
    <row r="5088" spans="1:5" ht="15.6" x14ac:dyDescent="0.3">
      <c r="A5088" s="321" t="s">
        <v>423</v>
      </c>
      <c r="B5088" s="313">
        <v>477</v>
      </c>
      <c r="C5088" s="313">
        <v>0</v>
      </c>
      <c r="D5088" s="313">
        <v>553</v>
      </c>
      <c r="E5088" s="322">
        <f t="shared" si="1013"/>
        <v>76</v>
      </c>
    </row>
    <row r="5089" spans="1:5" ht="15.6" x14ac:dyDescent="0.3">
      <c r="A5089" s="321" t="s">
        <v>425</v>
      </c>
      <c r="B5089" s="313">
        <v>0</v>
      </c>
      <c r="C5089" s="313">
        <v>0</v>
      </c>
      <c r="D5089" s="313">
        <v>0</v>
      </c>
      <c r="E5089" s="322">
        <f t="shared" si="1013"/>
        <v>0</v>
      </c>
    </row>
    <row r="5090" spans="1:5" ht="15.6" x14ac:dyDescent="0.3">
      <c r="A5090" s="323" t="s">
        <v>424</v>
      </c>
      <c r="B5090" s="324">
        <v>210</v>
      </c>
      <c r="C5090" s="324">
        <v>0</v>
      </c>
      <c r="D5090" s="324">
        <v>218</v>
      </c>
      <c r="E5090" s="325">
        <f t="shared" si="1013"/>
        <v>8</v>
      </c>
    </row>
    <row r="5091" spans="1:5" ht="15.6" x14ac:dyDescent="0.3">
      <c r="A5091" s="320" t="s">
        <v>418</v>
      </c>
      <c r="B5091" s="317">
        <f t="shared" ref="B5091:E5091" si="1014">SUM(B5080:B5090)</f>
        <v>2624</v>
      </c>
      <c r="C5091" s="316">
        <f t="shared" si="1014"/>
        <v>175</v>
      </c>
      <c r="D5091" s="317">
        <f t="shared" si="1014"/>
        <v>2800</v>
      </c>
      <c r="E5091" s="318">
        <f t="shared" si="1014"/>
        <v>351</v>
      </c>
    </row>
    <row r="5093" spans="1:5" ht="15.6" x14ac:dyDescent="0.3">
      <c r="A5093" s="305">
        <v>45184</v>
      </c>
      <c r="B5093" s="306"/>
      <c r="C5093" s="306"/>
      <c r="D5093" s="306"/>
      <c r="E5093" s="306"/>
    </row>
    <row r="5094" spans="1:5" ht="15.6" x14ac:dyDescent="0.3">
      <c r="A5094" s="307" t="s">
        <v>407</v>
      </c>
      <c r="B5094" s="298" t="s">
        <v>408</v>
      </c>
      <c r="C5094" s="298" t="s">
        <v>409</v>
      </c>
      <c r="D5094" s="298" t="s">
        <v>410</v>
      </c>
      <c r="E5094" s="292" t="s">
        <v>421</v>
      </c>
    </row>
    <row r="5095" spans="1:5" ht="15.6" x14ac:dyDescent="0.3">
      <c r="A5095" s="308" t="s">
        <v>412</v>
      </c>
      <c r="B5095" s="309">
        <v>238</v>
      </c>
      <c r="C5095" s="309">
        <v>0</v>
      </c>
      <c r="D5095" s="309">
        <v>244</v>
      </c>
      <c r="E5095" s="310">
        <f t="shared" ref="E5095:E5105" si="1015">(C5095+D5095)-B5095</f>
        <v>6</v>
      </c>
    </row>
    <row r="5096" spans="1:5" ht="15.6" x14ac:dyDescent="0.3">
      <c r="A5096" s="308" t="s">
        <v>413</v>
      </c>
      <c r="B5096" s="309">
        <v>600</v>
      </c>
      <c r="C5096" s="309">
        <v>0</v>
      </c>
      <c r="D5096" s="309">
        <v>600</v>
      </c>
      <c r="E5096" s="310">
        <f t="shared" si="1015"/>
        <v>0</v>
      </c>
    </row>
    <row r="5097" spans="1:5" ht="15.6" x14ac:dyDescent="0.3">
      <c r="A5097" s="308" t="s">
        <v>426</v>
      </c>
      <c r="B5097" s="309">
        <v>315</v>
      </c>
      <c r="C5097" s="309">
        <v>375</v>
      </c>
      <c r="D5097" s="309">
        <v>0</v>
      </c>
      <c r="E5097" s="310">
        <f t="shared" si="1015"/>
        <v>60</v>
      </c>
    </row>
    <row r="5098" spans="1:5" ht="15.6" x14ac:dyDescent="0.3">
      <c r="A5098" s="308" t="s">
        <v>415</v>
      </c>
      <c r="B5098" s="309">
        <v>273</v>
      </c>
      <c r="C5098" s="309">
        <v>0</v>
      </c>
      <c r="D5098" s="309">
        <v>270</v>
      </c>
      <c r="E5098" s="310">
        <f t="shared" si="1015"/>
        <v>-3</v>
      </c>
    </row>
    <row r="5099" spans="1:5" ht="15.6" x14ac:dyDescent="0.3">
      <c r="A5099" s="308" t="s">
        <v>416</v>
      </c>
      <c r="B5099" s="309">
        <v>71</v>
      </c>
      <c r="C5099" s="309">
        <v>0</v>
      </c>
      <c r="D5099" s="326">
        <v>71</v>
      </c>
      <c r="E5099" s="310">
        <f t="shared" si="1015"/>
        <v>0</v>
      </c>
    </row>
    <row r="5100" spans="1:5" ht="15.6" x14ac:dyDescent="0.3">
      <c r="A5100" s="311" t="s">
        <v>417</v>
      </c>
      <c r="B5100" s="312">
        <v>290</v>
      </c>
      <c r="C5100" s="312">
        <v>0</v>
      </c>
      <c r="D5100" s="312">
        <v>290</v>
      </c>
      <c r="E5100" s="310">
        <f t="shared" si="1015"/>
        <v>0</v>
      </c>
    </row>
    <row r="5101" spans="1:5" ht="15.6" x14ac:dyDescent="0.3">
      <c r="A5101" s="321" t="s">
        <v>419</v>
      </c>
      <c r="B5101" s="314">
        <v>224</v>
      </c>
      <c r="C5101" s="314">
        <v>0</v>
      </c>
      <c r="D5101" s="314">
        <v>224</v>
      </c>
      <c r="E5101" s="310">
        <f t="shared" si="1015"/>
        <v>0</v>
      </c>
    </row>
    <row r="5102" spans="1:5" ht="15.6" x14ac:dyDescent="0.3">
      <c r="A5102" s="321" t="s">
        <v>422</v>
      </c>
      <c r="B5102" s="313">
        <v>234</v>
      </c>
      <c r="C5102" s="313">
        <v>0</v>
      </c>
      <c r="D5102" s="313">
        <v>238</v>
      </c>
      <c r="E5102" s="322">
        <f t="shared" si="1015"/>
        <v>4</v>
      </c>
    </row>
    <row r="5103" spans="1:5" ht="15.6" x14ac:dyDescent="0.3">
      <c r="A5103" s="321" t="s">
        <v>423</v>
      </c>
      <c r="B5103" s="313">
        <v>450</v>
      </c>
      <c r="C5103" s="313">
        <v>0</v>
      </c>
      <c r="D5103" s="313">
        <v>477</v>
      </c>
      <c r="E5103" s="322">
        <f t="shared" si="1015"/>
        <v>27</v>
      </c>
    </row>
    <row r="5104" spans="1:5" ht="15.6" x14ac:dyDescent="0.3">
      <c r="A5104" s="321" t="s">
        <v>425</v>
      </c>
      <c r="B5104" s="313">
        <v>0</v>
      </c>
      <c r="C5104" s="313">
        <v>0</v>
      </c>
      <c r="D5104" s="313">
        <v>0</v>
      </c>
      <c r="E5104" s="322">
        <f t="shared" si="1015"/>
        <v>0</v>
      </c>
    </row>
    <row r="5105" spans="1:5" ht="15.6" x14ac:dyDescent="0.3">
      <c r="A5105" s="323" t="s">
        <v>424</v>
      </c>
      <c r="B5105" s="324">
        <v>210</v>
      </c>
      <c r="C5105" s="324">
        <v>0</v>
      </c>
      <c r="D5105" s="324">
        <v>210</v>
      </c>
      <c r="E5105" s="325">
        <f t="shared" si="1015"/>
        <v>0</v>
      </c>
    </row>
    <row r="5106" spans="1:5" ht="15.6" x14ac:dyDescent="0.3">
      <c r="A5106" s="320" t="s">
        <v>418</v>
      </c>
      <c r="B5106" s="317">
        <f t="shared" ref="B5106:E5106" si="1016">SUM(B5095:B5105)</f>
        <v>2905</v>
      </c>
      <c r="C5106" s="316">
        <f t="shared" si="1016"/>
        <v>375</v>
      </c>
      <c r="D5106" s="317">
        <f t="shared" si="1016"/>
        <v>2624</v>
      </c>
      <c r="E5106" s="318">
        <f t="shared" si="1016"/>
        <v>94</v>
      </c>
    </row>
    <row r="5108" spans="1:5" ht="15.6" x14ac:dyDescent="0.3">
      <c r="A5108" s="305">
        <v>45185</v>
      </c>
      <c r="B5108" s="306"/>
      <c r="C5108" s="306"/>
      <c r="D5108" s="306"/>
      <c r="E5108" s="306"/>
    </row>
    <row r="5109" spans="1:5" ht="15.6" x14ac:dyDescent="0.3">
      <c r="A5109" s="307" t="s">
        <v>407</v>
      </c>
      <c r="B5109" s="298" t="s">
        <v>408</v>
      </c>
      <c r="C5109" s="298" t="s">
        <v>409</v>
      </c>
      <c r="D5109" s="298" t="s">
        <v>410</v>
      </c>
      <c r="E5109" s="292" t="s">
        <v>421</v>
      </c>
    </row>
    <row r="5110" spans="1:5" ht="15.6" x14ac:dyDescent="0.3">
      <c r="A5110" s="308" t="s">
        <v>412</v>
      </c>
      <c r="B5110" s="309">
        <v>238</v>
      </c>
      <c r="C5110" s="309">
        <v>0</v>
      </c>
      <c r="D5110" s="309">
        <v>238</v>
      </c>
      <c r="E5110" s="310">
        <f t="shared" ref="E5110:E5120" si="1017">(C5110+D5110)-B5110</f>
        <v>0</v>
      </c>
    </row>
    <row r="5111" spans="1:5" ht="15.6" x14ac:dyDescent="0.3">
      <c r="A5111" s="308" t="s">
        <v>413</v>
      </c>
      <c r="B5111" s="309">
        <v>600</v>
      </c>
      <c r="C5111" s="309">
        <v>0</v>
      </c>
      <c r="D5111" s="309">
        <v>600</v>
      </c>
      <c r="E5111" s="310">
        <f t="shared" si="1017"/>
        <v>0</v>
      </c>
    </row>
    <row r="5112" spans="1:5" ht="15.6" x14ac:dyDescent="0.3">
      <c r="A5112" s="308" t="s">
        <v>426</v>
      </c>
      <c r="B5112" s="309">
        <v>300</v>
      </c>
      <c r="C5112" s="309">
        <v>0</v>
      </c>
      <c r="D5112" s="309">
        <v>315</v>
      </c>
      <c r="E5112" s="310">
        <f t="shared" si="1017"/>
        <v>15</v>
      </c>
    </row>
    <row r="5113" spans="1:5" ht="15.6" x14ac:dyDescent="0.3">
      <c r="A5113" s="308" t="s">
        <v>415</v>
      </c>
      <c r="B5113" s="309">
        <v>273</v>
      </c>
      <c r="C5113" s="309">
        <v>0</v>
      </c>
      <c r="D5113" s="309">
        <v>273</v>
      </c>
      <c r="E5113" s="310">
        <f t="shared" si="1017"/>
        <v>0</v>
      </c>
    </row>
    <row r="5114" spans="1:5" ht="15.6" x14ac:dyDescent="0.3">
      <c r="A5114" s="308" t="s">
        <v>416</v>
      </c>
      <c r="B5114" s="309">
        <v>71</v>
      </c>
      <c r="C5114" s="309">
        <v>0</v>
      </c>
      <c r="D5114" s="326">
        <v>71</v>
      </c>
      <c r="E5114" s="310">
        <f t="shared" si="1017"/>
        <v>0</v>
      </c>
    </row>
    <row r="5115" spans="1:5" ht="15.6" x14ac:dyDescent="0.3">
      <c r="A5115" s="311" t="s">
        <v>417</v>
      </c>
      <c r="B5115" s="312">
        <v>290</v>
      </c>
      <c r="C5115" s="312">
        <v>0</v>
      </c>
      <c r="D5115" s="312">
        <v>290</v>
      </c>
      <c r="E5115" s="310">
        <f t="shared" si="1017"/>
        <v>0</v>
      </c>
    </row>
    <row r="5116" spans="1:5" ht="15.6" x14ac:dyDescent="0.3">
      <c r="A5116" s="321" t="s">
        <v>419</v>
      </c>
      <c r="B5116" s="314">
        <v>224</v>
      </c>
      <c r="C5116" s="314">
        <v>0</v>
      </c>
      <c r="D5116" s="314">
        <v>224</v>
      </c>
      <c r="E5116" s="310">
        <f t="shared" si="1017"/>
        <v>0</v>
      </c>
    </row>
    <row r="5117" spans="1:5" ht="15.6" x14ac:dyDescent="0.3">
      <c r="A5117" s="321" t="s">
        <v>422</v>
      </c>
      <c r="B5117" s="313">
        <v>234</v>
      </c>
      <c r="C5117" s="313">
        <v>0</v>
      </c>
      <c r="D5117" s="313">
        <v>234</v>
      </c>
      <c r="E5117" s="322">
        <f t="shared" si="1017"/>
        <v>0</v>
      </c>
    </row>
    <row r="5118" spans="1:5" ht="15.6" x14ac:dyDescent="0.3">
      <c r="A5118" s="321" t="s">
        <v>423</v>
      </c>
      <c r="B5118" s="313">
        <v>450</v>
      </c>
      <c r="C5118" s="313">
        <v>0</v>
      </c>
      <c r="D5118" s="313">
        <v>450</v>
      </c>
      <c r="E5118" s="322">
        <f t="shared" si="1017"/>
        <v>0</v>
      </c>
    </row>
    <row r="5119" spans="1:5" ht="15.6" x14ac:dyDescent="0.3">
      <c r="A5119" s="321" t="s">
        <v>425</v>
      </c>
      <c r="B5119" s="313">
        <v>0</v>
      </c>
      <c r="C5119" s="313">
        <v>0</v>
      </c>
      <c r="D5119" s="313">
        <v>0</v>
      </c>
      <c r="E5119" s="322">
        <f t="shared" si="1017"/>
        <v>0</v>
      </c>
    </row>
    <row r="5120" spans="1:5" ht="15.6" x14ac:dyDescent="0.3">
      <c r="A5120" s="323" t="s">
        <v>424</v>
      </c>
      <c r="B5120" s="324">
        <v>210</v>
      </c>
      <c r="C5120" s="324">
        <v>0</v>
      </c>
      <c r="D5120" s="324">
        <v>210</v>
      </c>
      <c r="E5120" s="325">
        <f t="shared" si="1017"/>
        <v>0</v>
      </c>
    </row>
    <row r="5121" spans="1:5" ht="15.6" x14ac:dyDescent="0.3">
      <c r="A5121" s="320" t="s">
        <v>418</v>
      </c>
      <c r="B5121" s="317">
        <f t="shared" ref="B5121:E5121" si="1018">SUM(B5110:B5120)</f>
        <v>2890</v>
      </c>
      <c r="C5121" s="316">
        <f t="shared" si="1018"/>
        <v>0</v>
      </c>
      <c r="D5121" s="317">
        <f t="shared" si="1018"/>
        <v>2905</v>
      </c>
      <c r="E5121" s="318">
        <f t="shared" si="1018"/>
        <v>15</v>
      </c>
    </row>
    <row r="5123" spans="1:5" ht="15.6" x14ac:dyDescent="0.3">
      <c r="A5123" s="305">
        <v>45186</v>
      </c>
      <c r="B5123" s="306"/>
      <c r="C5123" s="306"/>
      <c r="D5123" s="306"/>
      <c r="E5123" s="306"/>
    </row>
    <row r="5124" spans="1:5" ht="15.6" x14ac:dyDescent="0.3">
      <c r="A5124" s="307" t="s">
        <v>407</v>
      </c>
      <c r="B5124" s="298" t="s">
        <v>408</v>
      </c>
      <c r="C5124" s="298" t="s">
        <v>409</v>
      </c>
      <c r="D5124" s="298" t="s">
        <v>410</v>
      </c>
      <c r="E5124" s="292" t="s">
        <v>421</v>
      </c>
    </row>
    <row r="5125" spans="1:5" ht="15.6" x14ac:dyDescent="0.3">
      <c r="A5125" s="308" t="s">
        <v>412</v>
      </c>
      <c r="B5125" s="309">
        <v>188</v>
      </c>
      <c r="C5125" s="309">
        <v>0</v>
      </c>
      <c r="D5125" s="309">
        <v>238</v>
      </c>
      <c r="E5125" s="310">
        <f t="shared" ref="E5125:E5135" si="1019">(C5125+D5125)-B5125</f>
        <v>50</v>
      </c>
    </row>
    <row r="5126" spans="1:5" ht="15.6" x14ac:dyDescent="0.3">
      <c r="A5126" s="308" t="s">
        <v>413</v>
      </c>
      <c r="B5126" s="309">
        <v>525</v>
      </c>
      <c r="C5126" s="309">
        <v>0</v>
      </c>
      <c r="D5126" s="309">
        <v>600</v>
      </c>
      <c r="E5126" s="310">
        <f t="shared" si="1019"/>
        <v>75</v>
      </c>
    </row>
    <row r="5127" spans="1:5" ht="15.6" x14ac:dyDescent="0.3">
      <c r="A5127" s="308" t="s">
        <v>426</v>
      </c>
      <c r="B5127" s="309">
        <v>113</v>
      </c>
      <c r="C5127" s="309">
        <v>0</v>
      </c>
      <c r="D5127" s="309">
        <v>300</v>
      </c>
      <c r="E5127" s="310">
        <f t="shared" si="1019"/>
        <v>187</v>
      </c>
    </row>
    <row r="5128" spans="1:5" ht="15.6" x14ac:dyDescent="0.3">
      <c r="A5128" s="308" t="s">
        <v>415</v>
      </c>
      <c r="B5128" s="309">
        <v>273</v>
      </c>
      <c r="C5128" s="309">
        <v>0</v>
      </c>
      <c r="D5128" s="309">
        <v>273</v>
      </c>
      <c r="E5128" s="310">
        <f t="shared" si="1019"/>
        <v>0</v>
      </c>
    </row>
    <row r="5129" spans="1:5" ht="15.6" x14ac:dyDescent="0.3">
      <c r="A5129" s="308" t="s">
        <v>416</v>
      </c>
      <c r="B5129" s="309">
        <v>66</v>
      </c>
      <c r="C5129" s="309">
        <v>0</v>
      </c>
      <c r="D5129" s="326">
        <v>71</v>
      </c>
      <c r="E5129" s="310">
        <f t="shared" si="1019"/>
        <v>5</v>
      </c>
    </row>
    <row r="5130" spans="1:5" ht="15.6" x14ac:dyDescent="0.3">
      <c r="A5130" s="311" t="s">
        <v>417</v>
      </c>
      <c r="B5130" s="312">
        <v>290</v>
      </c>
      <c r="C5130" s="312">
        <v>0</v>
      </c>
      <c r="D5130" s="312">
        <v>290</v>
      </c>
      <c r="E5130" s="310">
        <f t="shared" si="1019"/>
        <v>0</v>
      </c>
    </row>
    <row r="5131" spans="1:5" ht="15.6" x14ac:dyDescent="0.3">
      <c r="A5131" s="321" t="s">
        <v>419</v>
      </c>
      <c r="B5131" s="314">
        <v>224</v>
      </c>
      <c r="C5131" s="314">
        <v>0</v>
      </c>
      <c r="D5131" s="314">
        <v>224</v>
      </c>
      <c r="E5131" s="310">
        <f t="shared" si="1019"/>
        <v>0</v>
      </c>
    </row>
    <row r="5132" spans="1:5" ht="15.6" x14ac:dyDescent="0.3">
      <c r="A5132" s="321" t="s">
        <v>422</v>
      </c>
      <c r="B5132" s="313">
        <v>234</v>
      </c>
      <c r="C5132" s="313">
        <v>0</v>
      </c>
      <c r="D5132" s="313">
        <v>234</v>
      </c>
      <c r="E5132" s="322">
        <f t="shared" si="1019"/>
        <v>0</v>
      </c>
    </row>
    <row r="5133" spans="1:5" ht="15.6" x14ac:dyDescent="0.3">
      <c r="A5133" s="321" t="s">
        <v>423</v>
      </c>
      <c r="B5133" s="313">
        <v>360</v>
      </c>
      <c r="C5133" s="313">
        <v>0</v>
      </c>
      <c r="D5133" s="313">
        <v>450</v>
      </c>
      <c r="E5133" s="322">
        <f t="shared" si="1019"/>
        <v>90</v>
      </c>
    </row>
    <row r="5134" spans="1:5" ht="15.6" x14ac:dyDescent="0.3">
      <c r="A5134" s="321" t="s">
        <v>425</v>
      </c>
      <c r="B5134" s="313">
        <v>0</v>
      </c>
      <c r="C5134" s="313">
        <v>0</v>
      </c>
      <c r="D5134" s="313">
        <v>0</v>
      </c>
      <c r="E5134" s="322">
        <f t="shared" si="1019"/>
        <v>0</v>
      </c>
    </row>
    <row r="5135" spans="1:5" ht="15.6" x14ac:dyDescent="0.3">
      <c r="A5135" s="323" t="s">
        <v>424</v>
      </c>
      <c r="B5135" s="324">
        <v>180</v>
      </c>
      <c r="C5135" s="324">
        <v>0</v>
      </c>
      <c r="D5135" s="324">
        <v>210</v>
      </c>
      <c r="E5135" s="325">
        <f t="shared" si="1019"/>
        <v>30</v>
      </c>
    </row>
    <row r="5136" spans="1:5" ht="15.6" x14ac:dyDescent="0.3">
      <c r="A5136" s="320" t="s">
        <v>418</v>
      </c>
      <c r="B5136" s="317">
        <f t="shared" ref="B5136:E5136" si="1020">SUM(B5125:B5135)</f>
        <v>2453</v>
      </c>
      <c r="C5136" s="316">
        <f t="shared" si="1020"/>
        <v>0</v>
      </c>
      <c r="D5136" s="317">
        <f t="shared" si="1020"/>
        <v>2890</v>
      </c>
      <c r="E5136" s="318">
        <f t="shared" si="1020"/>
        <v>437</v>
      </c>
    </row>
    <row r="5138" spans="1:5" ht="15.6" x14ac:dyDescent="0.3">
      <c r="A5138" s="305">
        <v>45187</v>
      </c>
      <c r="B5138" s="306"/>
      <c r="C5138" s="306"/>
      <c r="D5138" s="306"/>
      <c r="E5138" s="306"/>
    </row>
    <row r="5139" spans="1:5" ht="15.6" x14ac:dyDescent="0.3">
      <c r="A5139" s="307" t="s">
        <v>407</v>
      </c>
      <c r="B5139" s="298" t="s">
        <v>408</v>
      </c>
      <c r="C5139" s="298" t="s">
        <v>409</v>
      </c>
      <c r="D5139" s="298" t="s">
        <v>410</v>
      </c>
      <c r="E5139" s="292" t="s">
        <v>421</v>
      </c>
    </row>
    <row r="5140" spans="1:5" ht="15.6" x14ac:dyDescent="0.3">
      <c r="A5140" s="308" t="s">
        <v>412</v>
      </c>
      <c r="B5140" s="309">
        <v>188</v>
      </c>
      <c r="C5140" s="309">
        <v>0</v>
      </c>
      <c r="D5140" s="309">
        <v>188</v>
      </c>
      <c r="E5140" s="310">
        <f t="shared" ref="E5140:E5150" si="1021">(C5140+D5140)-B5140</f>
        <v>0</v>
      </c>
    </row>
    <row r="5141" spans="1:5" ht="15.6" x14ac:dyDescent="0.3">
      <c r="A5141" s="308" t="s">
        <v>413</v>
      </c>
      <c r="B5141" s="309">
        <v>516</v>
      </c>
      <c r="C5141" s="309">
        <v>0</v>
      </c>
      <c r="D5141" s="309">
        <v>525</v>
      </c>
      <c r="E5141" s="310">
        <f t="shared" si="1021"/>
        <v>9</v>
      </c>
    </row>
    <row r="5142" spans="1:5" ht="15.6" x14ac:dyDescent="0.3">
      <c r="A5142" s="308" t="s">
        <v>426</v>
      </c>
      <c r="B5142" s="309">
        <v>105</v>
      </c>
      <c r="C5142" s="309">
        <v>0</v>
      </c>
      <c r="D5142" s="309">
        <v>113</v>
      </c>
      <c r="E5142" s="310">
        <f t="shared" si="1021"/>
        <v>8</v>
      </c>
    </row>
    <row r="5143" spans="1:5" ht="15.6" x14ac:dyDescent="0.3">
      <c r="A5143" s="308" t="s">
        <v>415</v>
      </c>
      <c r="B5143" s="309">
        <v>273</v>
      </c>
      <c r="C5143" s="309">
        <v>0</v>
      </c>
      <c r="D5143" s="309">
        <v>273</v>
      </c>
      <c r="E5143" s="310">
        <f t="shared" si="1021"/>
        <v>0</v>
      </c>
    </row>
    <row r="5144" spans="1:5" ht="15.6" x14ac:dyDescent="0.3">
      <c r="A5144" s="308" t="s">
        <v>416</v>
      </c>
      <c r="B5144" s="309">
        <v>51</v>
      </c>
      <c r="C5144" s="309">
        <v>0</v>
      </c>
      <c r="D5144" s="326">
        <v>66</v>
      </c>
      <c r="E5144" s="310">
        <f t="shared" si="1021"/>
        <v>15</v>
      </c>
    </row>
    <row r="5145" spans="1:5" ht="15.6" x14ac:dyDescent="0.3">
      <c r="A5145" s="311" t="s">
        <v>417</v>
      </c>
      <c r="B5145" s="312">
        <v>290</v>
      </c>
      <c r="C5145" s="312">
        <v>0</v>
      </c>
      <c r="D5145" s="312">
        <v>290</v>
      </c>
      <c r="E5145" s="310">
        <f t="shared" si="1021"/>
        <v>0</v>
      </c>
    </row>
    <row r="5146" spans="1:5" ht="15.6" x14ac:dyDescent="0.3">
      <c r="A5146" s="321" t="s">
        <v>419</v>
      </c>
      <c r="B5146" s="314">
        <v>224</v>
      </c>
      <c r="C5146" s="314">
        <v>0</v>
      </c>
      <c r="D5146" s="314">
        <v>224</v>
      </c>
      <c r="E5146" s="310">
        <f t="shared" si="1021"/>
        <v>0</v>
      </c>
    </row>
    <row r="5147" spans="1:5" ht="15.6" x14ac:dyDescent="0.3">
      <c r="A5147" s="321" t="s">
        <v>422</v>
      </c>
      <c r="B5147" s="313">
        <v>234</v>
      </c>
      <c r="C5147" s="313">
        <v>0</v>
      </c>
      <c r="D5147" s="313">
        <v>234</v>
      </c>
      <c r="E5147" s="322">
        <f t="shared" si="1021"/>
        <v>0</v>
      </c>
    </row>
    <row r="5148" spans="1:5" ht="15.6" x14ac:dyDescent="0.3">
      <c r="A5148" s="321" t="s">
        <v>423</v>
      </c>
      <c r="B5148" s="313">
        <v>270</v>
      </c>
      <c r="C5148" s="313">
        <v>0</v>
      </c>
      <c r="D5148" s="313">
        <v>360</v>
      </c>
      <c r="E5148" s="322">
        <f t="shared" si="1021"/>
        <v>90</v>
      </c>
    </row>
    <row r="5149" spans="1:5" ht="15.6" x14ac:dyDescent="0.3">
      <c r="A5149" s="321" t="s">
        <v>425</v>
      </c>
      <c r="B5149" s="313">
        <v>0</v>
      </c>
      <c r="C5149" s="313">
        <v>0</v>
      </c>
      <c r="D5149" s="313">
        <v>0</v>
      </c>
      <c r="E5149" s="322">
        <f t="shared" si="1021"/>
        <v>0</v>
      </c>
    </row>
    <row r="5150" spans="1:5" ht="15.6" x14ac:dyDescent="0.3">
      <c r="A5150" s="323" t="s">
        <v>424</v>
      </c>
      <c r="B5150" s="324">
        <v>180</v>
      </c>
      <c r="C5150" s="324">
        <v>0</v>
      </c>
      <c r="D5150" s="324">
        <v>180</v>
      </c>
      <c r="E5150" s="325">
        <f t="shared" si="1021"/>
        <v>0</v>
      </c>
    </row>
    <row r="5151" spans="1:5" ht="15.6" x14ac:dyDescent="0.3">
      <c r="A5151" s="320" t="s">
        <v>418</v>
      </c>
      <c r="B5151" s="317">
        <f t="shared" ref="B5151:E5151" si="1022">SUM(B5140:B5150)</f>
        <v>2331</v>
      </c>
      <c r="C5151" s="316">
        <f t="shared" si="1022"/>
        <v>0</v>
      </c>
      <c r="D5151" s="317">
        <f t="shared" si="1022"/>
        <v>2453</v>
      </c>
      <c r="E5151" s="318">
        <f t="shared" si="1022"/>
        <v>122</v>
      </c>
    </row>
    <row r="5153" spans="1:5" ht="15.6" x14ac:dyDescent="0.3">
      <c r="A5153" s="305">
        <v>45188</v>
      </c>
      <c r="B5153" s="306"/>
      <c r="C5153" s="306"/>
      <c r="D5153" s="306"/>
      <c r="E5153" s="306"/>
    </row>
    <row r="5154" spans="1:5" ht="15.6" x14ac:dyDescent="0.3">
      <c r="A5154" s="307" t="s">
        <v>407</v>
      </c>
      <c r="B5154" s="298" t="s">
        <v>408</v>
      </c>
      <c r="C5154" s="298" t="s">
        <v>409</v>
      </c>
      <c r="D5154" s="298" t="s">
        <v>410</v>
      </c>
      <c r="E5154" s="292" t="s">
        <v>421</v>
      </c>
    </row>
    <row r="5155" spans="1:5" ht="15.6" x14ac:dyDescent="0.3">
      <c r="A5155" s="308" t="s">
        <v>412</v>
      </c>
      <c r="B5155" s="309">
        <v>150</v>
      </c>
      <c r="C5155" s="309">
        <v>0</v>
      </c>
      <c r="D5155" s="309">
        <v>188</v>
      </c>
      <c r="E5155" s="310">
        <f t="shared" ref="E5155:E5165" si="1023">(C5155+D5155)-B5155</f>
        <v>38</v>
      </c>
    </row>
    <row r="5156" spans="1:5" ht="15.6" x14ac:dyDescent="0.3">
      <c r="A5156" s="308" t="s">
        <v>413</v>
      </c>
      <c r="B5156" s="309">
        <v>510</v>
      </c>
      <c r="C5156" s="309">
        <v>0</v>
      </c>
      <c r="D5156" s="309">
        <v>516</v>
      </c>
      <c r="E5156" s="310">
        <f t="shared" si="1023"/>
        <v>6</v>
      </c>
    </row>
    <row r="5157" spans="1:5" ht="15.6" x14ac:dyDescent="0.3">
      <c r="A5157" s="308" t="s">
        <v>426</v>
      </c>
      <c r="B5157" s="309">
        <v>113</v>
      </c>
      <c r="C5157" s="309">
        <v>175</v>
      </c>
      <c r="D5157" s="309">
        <v>105</v>
      </c>
      <c r="E5157" s="310">
        <f t="shared" si="1023"/>
        <v>167</v>
      </c>
    </row>
    <row r="5158" spans="1:5" ht="15.6" x14ac:dyDescent="0.3">
      <c r="A5158" s="308" t="s">
        <v>415</v>
      </c>
      <c r="B5158" s="309">
        <v>340</v>
      </c>
      <c r="C5158" s="309">
        <v>0</v>
      </c>
      <c r="D5158" s="309">
        <v>273</v>
      </c>
      <c r="E5158" s="310">
        <f t="shared" si="1023"/>
        <v>-67</v>
      </c>
    </row>
    <row r="5159" spans="1:5" ht="15.6" x14ac:dyDescent="0.3">
      <c r="A5159" s="308" t="s">
        <v>416</v>
      </c>
      <c r="B5159" s="309">
        <v>76</v>
      </c>
      <c r="C5159" s="309">
        <v>60</v>
      </c>
      <c r="D5159" s="326">
        <v>51</v>
      </c>
      <c r="E5159" s="310">
        <f t="shared" si="1023"/>
        <v>35</v>
      </c>
    </row>
    <row r="5160" spans="1:5" ht="15.6" x14ac:dyDescent="0.3">
      <c r="A5160" s="311" t="s">
        <v>417</v>
      </c>
      <c r="B5160" s="312">
        <v>290</v>
      </c>
      <c r="C5160" s="312">
        <v>0</v>
      </c>
      <c r="D5160" s="312">
        <v>290</v>
      </c>
      <c r="E5160" s="310">
        <f t="shared" si="1023"/>
        <v>0</v>
      </c>
    </row>
    <row r="5161" spans="1:5" ht="15.6" x14ac:dyDescent="0.3">
      <c r="A5161" s="321" t="s">
        <v>419</v>
      </c>
      <c r="B5161" s="314">
        <v>199</v>
      </c>
      <c r="C5161" s="314">
        <v>0</v>
      </c>
      <c r="D5161" s="314">
        <v>224</v>
      </c>
      <c r="E5161" s="310">
        <f t="shared" si="1023"/>
        <v>25</v>
      </c>
    </row>
    <row r="5162" spans="1:5" ht="15.6" x14ac:dyDescent="0.3">
      <c r="A5162" s="321" t="s">
        <v>422</v>
      </c>
      <c r="B5162" s="313">
        <v>221</v>
      </c>
      <c r="C5162" s="313">
        <v>0</v>
      </c>
      <c r="D5162" s="313">
        <v>234</v>
      </c>
      <c r="E5162" s="322">
        <f t="shared" si="1023"/>
        <v>13</v>
      </c>
    </row>
    <row r="5163" spans="1:5" ht="15.6" x14ac:dyDescent="0.3">
      <c r="A5163" s="321" t="s">
        <v>423</v>
      </c>
      <c r="B5163" s="313">
        <v>207</v>
      </c>
      <c r="C5163" s="313">
        <v>0</v>
      </c>
      <c r="D5163" s="313">
        <v>270</v>
      </c>
      <c r="E5163" s="322">
        <f t="shared" si="1023"/>
        <v>63</v>
      </c>
    </row>
    <row r="5164" spans="1:5" ht="15.6" x14ac:dyDescent="0.3">
      <c r="A5164" s="321" t="s">
        <v>425</v>
      </c>
      <c r="B5164" s="313">
        <v>0</v>
      </c>
      <c r="C5164" s="313">
        <v>0</v>
      </c>
      <c r="D5164" s="313">
        <v>0</v>
      </c>
      <c r="E5164" s="322">
        <f t="shared" si="1023"/>
        <v>0</v>
      </c>
    </row>
    <row r="5165" spans="1:5" ht="15.6" x14ac:dyDescent="0.3">
      <c r="A5165" s="323" t="s">
        <v>424</v>
      </c>
      <c r="B5165" s="324">
        <v>158</v>
      </c>
      <c r="C5165" s="324">
        <v>0</v>
      </c>
      <c r="D5165" s="324">
        <v>180</v>
      </c>
      <c r="E5165" s="325">
        <f t="shared" si="1023"/>
        <v>22</v>
      </c>
    </row>
    <row r="5166" spans="1:5" ht="15.6" x14ac:dyDescent="0.3">
      <c r="A5166" s="320" t="s">
        <v>418</v>
      </c>
      <c r="B5166" s="317">
        <f t="shared" ref="B5166:E5166" si="1024">SUM(B5155:B5165)</f>
        <v>2264</v>
      </c>
      <c r="C5166" s="316">
        <f t="shared" si="1024"/>
        <v>235</v>
      </c>
      <c r="D5166" s="317">
        <f t="shared" si="1024"/>
        <v>2331</v>
      </c>
      <c r="E5166" s="318">
        <f t="shared" si="1024"/>
        <v>302</v>
      </c>
    </row>
    <row r="5168" spans="1:5" ht="15.6" x14ac:dyDescent="0.3">
      <c r="A5168" s="305">
        <v>45189</v>
      </c>
      <c r="B5168" s="306"/>
      <c r="C5168" s="306"/>
      <c r="D5168" s="306"/>
      <c r="E5168" s="306"/>
    </row>
    <row r="5169" spans="1:5" ht="15.6" x14ac:dyDescent="0.3">
      <c r="A5169" s="307" t="s">
        <v>407</v>
      </c>
      <c r="B5169" s="298" t="s">
        <v>408</v>
      </c>
      <c r="C5169" s="298" t="s">
        <v>409</v>
      </c>
      <c r="D5169" s="298" t="s">
        <v>410</v>
      </c>
      <c r="E5169" s="292" t="s">
        <v>421</v>
      </c>
    </row>
    <row r="5170" spans="1:5" ht="15.6" x14ac:dyDescent="0.3">
      <c r="A5170" s="308" t="s">
        <v>412</v>
      </c>
      <c r="B5170" s="309">
        <v>150</v>
      </c>
      <c r="C5170" s="309">
        <v>0</v>
      </c>
      <c r="D5170" s="309">
        <v>150</v>
      </c>
      <c r="E5170" s="310">
        <f t="shared" ref="E5170:E5180" si="1025">(C5170+D5170)-B5170</f>
        <v>0</v>
      </c>
    </row>
    <row r="5171" spans="1:5" ht="15.6" x14ac:dyDescent="0.3">
      <c r="A5171" s="308" t="s">
        <v>413</v>
      </c>
      <c r="B5171" s="309">
        <v>506</v>
      </c>
      <c r="C5171" s="309">
        <v>0</v>
      </c>
      <c r="D5171" s="309">
        <v>510</v>
      </c>
      <c r="E5171" s="310">
        <f t="shared" si="1025"/>
        <v>4</v>
      </c>
    </row>
    <row r="5172" spans="1:5" ht="15.6" x14ac:dyDescent="0.3">
      <c r="A5172" s="308" t="s">
        <v>426</v>
      </c>
      <c r="B5172" s="309">
        <v>105</v>
      </c>
      <c r="C5172" s="309">
        <v>0</v>
      </c>
      <c r="D5172" s="309">
        <v>113</v>
      </c>
      <c r="E5172" s="310">
        <f t="shared" si="1025"/>
        <v>8</v>
      </c>
    </row>
    <row r="5173" spans="1:5" ht="15.6" x14ac:dyDescent="0.3">
      <c r="A5173" s="308" t="s">
        <v>415</v>
      </c>
      <c r="B5173" s="309">
        <v>319</v>
      </c>
      <c r="C5173" s="309">
        <v>0</v>
      </c>
      <c r="D5173" s="309">
        <v>340</v>
      </c>
      <c r="E5173" s="310">
        <f t="shared" si="1025"/>
        <v>21</v>
      </c>
    </row>
    <row r="5174" spans="1:5" ht="15.6" x14ac:dyDescent="0.3">
      <c r="A5174" s="308" t="s">
        <v>416</v>
      </c>
      <c r="B5174" s="309">
        <v>76</v>
      </c>
      <c r="C5174" s="309">
        <v>0</v>
      </c>
      <c r="D5174" s="326">
        <v>76</v>
      </c>
      <c r="E5174" s="310">
        <f t="shared" si="1025"/>
        <v>0</v>
      </c>
    </row>
    <row r="5175" spans="1:5" ht="15.6" x14ac:dyDescent="0.3">
      <c r="A5175" s="311" t="s">
        <v>417</v>
      </c>
      <c r="B5175" s="312">
        <v>290</v>
      </c>
      <c r="C5175" s="312">
        <v>0</v>
      </c>
      <c r="D5175" s="312">
        <v>290</v>
      </c>
      <c r="E5175" s="310">
        <f t="shared" si="1025"/>
        <v>0</v>
      </c>
    </row>
    <row r="5176" spans="1:5" ht="15.6" x14ac:dyDescent="0.3">
      <c r="A5176" s="321" t="s">
        <v>419</v>
      </c>
      <c r="B5176" s="314">
        <v>199</v>
      </c>
      <c r="C5176" s="314">
        <v>0</v>
      </c>
      <c r="D5176" s="314">
        <v>199</v>
      </c>
      <c r="E5176" s="310">
        <f t="shared" si="1025"/>
        <v>0</v>
      </c>
    </row>
    <row r="5177" spans="1:5" ht="15.6" x14ac:dyDescent="0.3">
      <c r="A5177" s="321" t="s">
        <v>422</v>
      </c>
      <c r="B5177" s="313">
        <v>221</v>
      </c>
      <c r="C5177" s="313">
        <v>0</v>
      </c>
      <c r="D5177" s="313">
        <v>221</v>
      </c>
      <c r="E5177" s="322">
        <f t="shared" si="1025"/>
        <v>0</v>
      </c>
    </row>
    <row r="5178" spans="1:5" ht="15.6" x14ac:dyDescent="0.3">
      <c r="A5178" s="321" t="s">
        <v>423</v>
      </c>
      <c r="B5178" s="313">
        <v>553</v>
      </c>
      <c r="C5178" s="313">
        <v>350</v>
      </c>
      <c r="D5178" s="313">
        <v>207</v>
      </c>
      <c r="E5178" s="322">
        <f t="shared" si="1025"/>
        <v>4</v>
      </c>
    </row>
    <row r="5179" spans="1:5" ht="15.6" x14ac:dyDescent="0.3">
      <c r="A5179" s="321" t="s">
        <v>425</v>
      </c>
      <c r="B5179" s="313">
        <v>0</v>
      </c>
      <c r="C5179" s="313">
        <v>0</v>
      </c>
      <c r="D5179" s="313">
        <v>0</v>
      </c>
      <c r="E5179" s="322">
        <f t="shared" si="1025"/>
        <v>0</v>
      </c>
    </row>
    <row r="5180" spans="1:5" ht="15.6" x14ac:dyDescent="0.3">
      <c r="A5180" s="323" t="s">
        <v>424</v>
      </c>
      <c r="B5180" s="324">
        <v>158</v>
      </c>
      <c r="C5180" s="324">
        <v>0</v>
      </c>
      <c r="D5180" s="324">
        <v>158</v>
      </c>
      <c r="E5180" s="325">
        <f t="shared" si="1025"/>
        <v>0</v>
      </c>
    </row>
    <row r="5181" spans="1:5" ht="15.6" x14ac:dyDescent="0.3">
      <c r="A5181" s="320" t="s">
        <v>418</v>
      </c>
      <c r="B5181" s="317">
        <f t="shared" ref="B5181:E5181" si="1026">SUM(B5170:B5180)</f>
        <v>2577</v>
      </c>
      <c r="C5181" s="316">
        <f t="shared" si="1026"/>
        <v>350</v>
      </c>
      <c r="D5181" s="317">
        <f t="shared" si="1026"/>
        <v>2264</v>
      </c>
      <c r="E5181" s="318">
        <f t="shared" si="1026"/>
        <v>37</v>
      </c>
    </row>
    <row r="5183" spans="1:5" ht="15.6" x14ac:dyDescent="0.3">
      <c r="A5183" s="305">
        <v>45190</v>
      </c>
      <c r="B5183" s="306"/>
      <c r="C5183" s="306"/>
      <c r="D5183" s="306"/>
      <c r="E5183" s="306"/>
    </row>
    <row r="5184" spans="1:5" ht="15.6" x14ac:dyDescent="0.3">
      <c r="A5184" s="307" t="s">
        <v>407</v>
      </c>
      <c r="B5184" s="298" t="s">
        <v>408</v>
      </c>
      <c r="C5184" s="298" t="s">
        <v>409</v>
      </c>
      <c r="D5184" s="298" t="s">
        <v>410</v>
      </c>
      <c r="E5184" s="292" t="s">
        <v>421</v>
      </c>
    </row>
    <row r="5185" spans="1:5" ht="15.6" x14ac:dyDescent="0.3">
      <c r="A5185" s="308" t="s">
        <v>412</v>
      </c>
      <c r="B5185" s="309">
        <v>150</v>
      </c>
      <c r="C5185" s="309">
        <v>0</v>
      </c>
      <c r="D5185" s="309">
        <v>150</v>
      </c>
      <c r="E5185" s="310">
        <f t="shared" ref="E5185:E5195" si="1027">(C5185+D5185)-B5185</f>
        <v>0</v>
      </c>
    </row>
    <row r="5186" spans="1:5" ht="15.6" x14ac:dyDescent="0.3">
      <c r="A5186" s="308" t="s">
        <v>413</v>
      </c>
      <c r="B5186" s="309">
        <v>498</v>
      </c>
      <c r="C5186" s="309">
        <v>0</v>
      </c>
      <c r="D5186" s="309">
        <v>506</v>
      </c>
      <c r="E5186" s="310">
        <f t="shared" si="1027"/>
        <v>8</v>
      </c>
    </row>
    <row r="5187" spans="1:5" ht="15.6" x14ac:dyDescent="0.3">
      <c r="A5187" s="308" t="s">
        <v>426</v>
      </c>
      <c r="B5187" s="309">
        <v>105</v>
      </c>
      <c r="C5187" s="309">
        <v>0</v>
      </c>
      <c r="D5187" s="309">
        <v>105</v>
      </c>
      <c r="E5187" s="310">
        <f t="shared" si="1027"/>
        <v>0</v>
      </c>
    </row>
    <row r="5188" spans="1:5" ht="15.6" x14ac:dyDescent="0.3">
      <c r="A5188" s="308" t="s">
        <v>415</v>
      </c>
      <c r="B5188" s="309">
        <v>137</v>
      </c>
      <c r="C5188" s="309">
        <v>0</v>
      </c>
      <c r="D5188" s="309">
        <v>319</v>
      </c>
      <c r="E5188" s="310">
        <f t="shared" si="1027"/>
        <v>182</v>
      </c>
    </row>
    <row r="5189" spans="1:5" ht="15.6" x14ac:dyDescent="0.3">
      <c r="A5189" s="308" t="s">
        <v>416</v>
      </c>
      <c r="B5189" s="309">
        <v>76</v>
      </c>
      <c r="C5189" s="309">
        <v>0</v>
      </c>
      <c r="D5189" s="326">
        <v>76</v>
      </c>
      <c r="E5189" s="310">
        <f t="shared" si="1027"/>
        <v>0</v>
      </c>
    </row>
    <row r="5190" spans="1:5" ht="15.6" x14ac:dyDescent="0.3">
      <c r="A5190" s="311" t="s">
        <v>417</v>
      </c>
      <c r="B5190" s="312">
        <v>290</v>
      </c>
      <c r="C5190" s="312">
        <v>0</v>
      </c>
      <c r="D5190" s="312">
        <v>290</v>
      </c>
      <c r="E5190" s="310">
        <f t="shared" si="1027"/>
        <v>0</v>
      </c>
    </row>
    <row r="5191" spans="1:5" ht="15.6" x14ac:dyDescent="0.3">
      <c r="A5191" s="321" t="s">
        <v>419</v>
      </c>
      <c r="B5191" s="314">
        <v>188</v>
      </c>
      <c r="C5191" s="314">
        <v>0</v>
      </c>
      <c r="D5191" s="314">
        <v>199</v>
      </c>
      <c r="E5191" s="310">
        <f t="shared" si="1027"/>
        <v>11</v>
      </c>
    </row>
    <row r="5192" spans="1:5" ht="15.6" x14ac:dyDescent="0.3">
      <c r="A5192" s="321" t="s">
        <v>422</v>
      </c>
      <c r="B5192" s="313">
        <v>221</v>
      </c>
      <c r="C5192" s="313">
        <v>0</v>
      </c>
      <c r="D5192" s="313">
        <v>221</v>
      </c>
      <c r="E5192" s="322">
        <f t="shared" si="1027"/>
        <v>0</v>
      </c>
    </row>
    <row r="5193" spans="1:5" ht="15.6" x14ac:dyDescent="0.3">
      <c r="A5193" s="321" t="s">
        <v>423</v>
      </c>
      <c r="B5193" s="313">
        <v>553</v>
      </c>
      <c r="C5193" s="313">
        <v>0</v>
      </c>
      <c r="D5193" s="313">
        <v>553</v>
      </c>
      <c r="E5193" s="322">
        <f t="shared" si="1027"/>
        <v>0</v>
      </c>
    </row>
    <row r="5194" spans="1:5" ht="15.6" x14ac:dyDescent="0.3">
      <c r="A5194" s="321" t="s">
        <v>425</v>
      </c>
      <c r="B5194" s="313">
        <v>0</v>
      </c>
      <c r="C5194" s="313">
        <v>0</v>
      </c>
      <c r="D5194" s="313">
        <v>0</v>
      </c>
      <c r="E5194" s="322">
        <f t="shared" si="1027"/>
        <v>0</v>
      </c>
    </row>
    <row r="5195" spans="1:5" ht="15.6" x14ac:dyDescent="0.3">
      <c r="A5195" s="323" t="s">
        <v>424</v>
      </c>
      <c r="B5195" s="324">
        <v>158</v>
      </c>
      <c r="C5195" s="324">
        <v>0</v>
      </c>
      <c r="D5195" s="324">
        <v>158</v>
      </c>
      <c r="E5195" s="325">
        <f t="shared" si="1027"/>
        <v>0</v>
      </c>
    </row>
    <row r="5196" spans="1:5" ht="15.6" x14ac:dyDescent="0.3">
      <c r="A5196" s="320" t="s">
        <v>418</v>
      </c>
      <c r="B5196" s="317">
        <f t="shared" ref="B5196:E5196" si="1028">SUM(B5185:B5195)</f>
        <v>2376</v>
      </c>
      <c r="C5196" s="316">
        <f t="shared" si="1028"/>
        <v>0</v>
      </c>
      <c r="D5196" s="317">
        <f t="shared" si="1028"/>
        <v>2577</v>
      </c>
      <c r="E5196" s="318">
        <f t="shared" si="1028"/>
        <v>201</v>
      </c>
    </row>
    <row r="5198" spans="1:5" ht="15.6" x14ac:dyDescent="0.3">
      <c r="A5198" s="305">
        <v>45191</v>
      </c>
      <c r="B5198" s="306"/>
      <c r="C5198" s="306"/>
      <c r="D5198" s="306"/>
      <c r="E5198" s="306"/>
    </row>
    <row r="5199" spans="1:5" ht="15.6" x14ac:dyDescent="0.3">
      <c r="A5199" s="307" t="s">
        <v>407</v>
      </c>
      <c r="B5199" s="298" t="s">
        <v>408</v>
      </c>
      <c r="C5199" s="298" t="s">
        <v>409</v>
      </c>
      <c r="D5199" s="298" t="s">
        <v>410</v>
      </c>
      <c r="E5199" s="292" t="s">
        <v>421</v>
      </c>
    </row>
    <row r="5200" spans="1:5" ht="15.6" x14ac:dyDescent="0.3">
      <c r="A5200" s="308" t="s">
        <v>412</v>
      </c>
      <c r="B5200" s="309">
        <v>150</v>
      </c>
      <c r="C5200" s="309">
        <v>0</v>
      </c>
      <c r="D5200" s="309">
        <v>150</v>
      </c>
      <c r="E5200" s="310">
        <f t="shared" ref="E5200:E5210" si="1029">(C5200+D5200)-B5200</f>
        <v>0</v>
      </c>
    </row>
    <row r="5201" spans="1:5" ht="15.6" x14ac:dyDescent="0.3">
      <c r="A5201" s="308" t="s">
        <v>413</v>
      </c>
      <c r="B5201" s="309">
        <v>498</v>
      </c>
      <c r="C5201" s="309">
        <v>0</v>
      </c>
      <c r="D5201" s="309">
        <v>498</v>
      </c>
      <c r="E5201" s="310">
        <f t="shared" si="1029"/>
        <v>0</v>
      </c>
    </row>
    <row r="5202" spans="1:5" ht="15.6" x14ac:dyDescent="0.3">
      <c r="A5202" s="308" t="s">
        <v>426</v>
      </c>
      <c r="B5202" s="309">
        <v>440</v>
      </c>
      <c r="C5202" s="309">
        <v>330</v>
      </c>
      <c r="D5202" s="309">
        <v>105</v>
      </c>
      <c r="E5202" s="310">
        <f t="shared" si="1029"/>
        <v>-5</v>
      </c>
    </row>
    <row r="5203" spans="1:5" ht="15.6" x14ac:dyDescent="0.3">
      <c r="A5203" s="308" t="s">
        <v>415</v>
      </c>
      <c r="B5203" s="309">
        <v>144</v>
      </c>
      <c r="C5203" s="309">
        <v>0</v>
      </c>
      <c r="D5203" s="309">
        <v>137</v>
      </c>
      <c r="E5203" s="310">
        <f t="shared" si="1029"/>
        <v>-7</v>
      </c>
    </row>
    <row r="5204" spans="1:5" ht="15.6" x14ac:dyDescent="0.3">
      <c r="A5204" s="308" t="s">
        <v>416</v>
      </c>
      <c r="B5204" s="309">
        <v>76</v>
      </c>
      <c r="C5204" s="309">
        <v>0</v>
      </c>
      <c r="D5204" s="326">
        <v>76</v>
      </c>
      <c r="E5204" s="310">
        <f t="shared" si="1029"/>
        <v>0</v>
      </c>
    </row>
    <row r="5205" spans="1:5" ht="15.6" x14ac:dyDescent="0.3">
      <c r="A5205" s="311" t="s">
        <v>417</v>
      </c>
      <c r="B5205" s="312">
        <v>290</v>
      </c>
      <c r="C5205" s="312">
        <v>0</v>
      </c>
      <c r="D5205" s="312">
        <v>290</v>
      </c>
      <c r="E5205" s="310">
        <f t="shared" si="1029"/>
        <v>0</v>
      </c>
    </row>
    <row r="5206" spans="1:5" ht="15.6" x14ac:dyDescent="0.3">
      <c r="A5206" s="321" t="s">
        <v>419</v>
      </c>
      <c r="B5206" s="314">
        <v>188</v>
      </c>
      <c r="C5206" s="314">
        <v>0</v>
      </c>
      <c r="D5206" s="314">
        <v>188</v>
      </c>
      <c r="E5206" s="310">
        <f t="shared" si="1029"/>
        <v>0</v>
      </c>
    </row>
    <row r="5207" spans="1:5" ht="15.6" x14ac:dyDescent="0.3">
      <c r="A5207" s="321" t="s">
        <v>422</v>
      </c>
      <c r="B5207" s="313">
        <v>213</v>
      </c>
      <c r="C5207" s="313">
        <v>0</v>
      </c>
      <c r="D5207" s="313">
        <v>221</v>
      </c>
      <c r="E5207" s="322">
        <f t="shared" si="1029"/>
        <v>8</v>
      </c>
    </row>
    <row r="5208" spans="1:5" ht="15.6" x14ac:dyDescent="0.3">
      <c r="A5208" s="321" t="s">
        <v>423</v>
      </c>
      <c r="B5208" s="313">
        <v>553</v>
      </c>
      <c r="C5208" s="313">
        <v>0</v>
      </c>
      <c r="D5208" s="313">
        <v>553</v>
      </c>
      <c r="E5208" s="322">
        <f t="shared" si="1029"/>
        <v>0</v>
      </c>
    </row>
    <row r="5209" spans="1:5" ht="15.6" x14ac:dyDescent="0.3">
      <c r="A5209" s="321" t="s">
        <v>425</v>
      </c>
      <c r="B5209" s="313">
        <v>0</v>
      </c>
      <c r="C5209" s="313">
        <v>0</v>
      </c>
      <c r="D5209" s="313">
        <v>0</v>
      </c>
      <c r="E5209" s="322">
        <f t="shared" si="1029"/>
        <v>0</v>
      </c>
    </row>
    <row r="5210" spans="1:5" ht="15.6" x14ac:dyDescent="0.3">
      <c r="A5210" s="323" t="s">
        <v>424</v>
      </c>
      <c r="B5210" s="324">
        <v>158</v>
      </c>
      <c r="C5210" s="324">
        <v>0</v>
      </c>
      <c r="D5210" s="324">
        <v>158</v>
      </c>
      <c r="E5210" s="325">
        <f t="shared" si="1029"/>
        <v>0</v>
      </c>
    </row>
    <row r="5211" spans="1:5" ht="15.6" x14ac:dyDescent="0.3">
      <c r="A5211" s="320" t="s">
        <v>418</v>
      </c>
      <c r="B5211" s="317">
        <f t="shared" ref="B5211:E5211" si="1030">SUM(B5200:B5210)</f>
        <v>2710</v>
      </c>
      <c r="C5211" s="316">
        <f t="shared" si="1030"/>
        <v>330</v>
      </c>
      <c r="D5211" s="317">
        <f t="shared" si="1030"/>
        <v>2376</v>
      </c>
      <c r="E5211" s="318">
        <f t="shared" si="1030"/>
        <v>-4</v>
      </c>
    </row>
    <row r="5213" spans="1:5" ht="15.6" x14ac:dyDescent="0.3">
      <c r="A5213" s="305">
        <v>45192</v>
      </c>
      <c r="B5213" s="306"/>
      <c r="C5213" s="306"/>
      <c r="D5213" s="306"/>
      <c r="E5213" s="306"/>
    </row>
    <row r="5214" spans="1:5" ht="15.6" x14ac:dyDescent="0.3">
      <c r="A5214" s="307" t="s">
        <v>407</v>
      </c>
      <c r="B5214" s="298" t="s">
        <v>408</v>
      </c>
      <c r="C5214" s="298" t="s">
        <v>409</v>
      </c>
      <c r="D5214" s="298" t="s">
        <v>410</v>
      </c>
      <c r="E5214" s="292" t="s">
        <v>421</v>
      </c>
    </row>
    <row r="5215" spans="1:5" ht="15.6" x14ac:dyDescent="0.3">
      <c r="A5215" s="308" t="s">
        <v>412</v>
      </c>
      <c r="B5215" s="309">
        <v>150</v>
      </c>
      <c r="C5215" s="309">
        <v>0</v>
      </c>
      <c r="D5215" s="309">
        <v>150</v>
      </c>
      <c r="E5215" s="310">
        <f t="shared" ref="E5215:E5225" si="1031">(C5215+D5215)-B5215</f>
        <v>0</v>
      </c>
    </row>
    <row r="5216" spans="1:5" ht="15.6" x14ac:dyDescent="0.3">
      <c r="A5216" s="308" t="s">
        <v>413</v>
      </c>
      <c r="B5216" s="309">
        <v>498</v>
      </c>
      <c r="C5216" s="309">
        <v>0</v>
      </c>
      <c r="D5216" s="309">
        <v>498</v>
      </c>
      <c r="E5216" s="310">
        <f t="shared" si="1031"/>
        <v>0</v>
      </c>
    </row>
    <row r="5217" spans="1:5" ht="15.6" x14ac:dyDescent="0.3">
      <c r="A5217" s="308" t="s">
        <v>426</v>
      </c>
      <c r="B5217" s="309">
        <v>300</v>
      </c>
      <c r="C5217" s="309">
        <v>0</v>
      </c>
      <c r="D5217" s="309">
        <v>440</v>
      </c>
      <c r="E5217" s="310">
        <f t="shared" si="1031"/>
        <v>140</v>
      </c>
    </row>
    <row r="5218" spans="1:5" ht="15.6" x14ac:dyDescent="0.3">
      <c r="A5218" s="308" t="s">
        <v>415</v>
      </c>
      <c r="B5218" s="309">
        <v>396</v>
      </c>
      <c r="C5218" s="309">
        <v>0</v>
      </c>
      <c r="D5218" s="309">
        <v>144</v>
      </c>
      <c r="E5218" s="310">
        <f t="shared" si="1031"/>
        <v>-252</v>
      </c>
    </row>
    <row r="5219" spans="1:5" ht="15.6" x14ac:dyDescent="0.3">
      <c r="A5219" s="308" t="s">
        <v>416</v>
      </c>
      <c r="B5219" s="309">
        <v>76</v>
      </c>
      <c r="C5219" s="309">
        <v>0</v>
      </c>
      <c r="D5219" s="326">
        <v>76</v>
      </c>
      <c r="E5219" s="310">
        <f t="shared" si="1031"/>
        <v>0</v>
      </c>
    </row>
    <row r="5220" spans="1:5" ht="15.6" x14ac:dyDescent="0.3">
      <c r="A5220" s="311" t="s">
        <v>417</v>
      </c>
      <c r="B5220" s="312">
        <v>290</v>
      </c>
      <c r="C5220" s="312">
        <v>0</v>
      </c>
      <c r="D5220" s="312">
        <v>290</v>
      </c>
      <c r="E5220" s="310">
        <f t="shared" si="1031"/>
        <v>0</v>
      </c>
    </row>
    <row r="5221" spans="1:5" ht="15.6" x14ac:dyDescent="0.3">
      <c r="A5221" s="321" t="s">
        <v>419</v>
      </c>
      <c r="B5221" s="314">
        <v>188</v>
      </c>
      <c r="C5221" s="314">
        <v>0</v>
      </c>
      <c r="D5221" s="314">
        <v>188</v>
      </c>
      <c r="E5221" s="310">
        <f t="shared" si="1031"/>
        <v>0</v>
      </c>
    </row>
    <row r="5222" spans="1:5" ht="15.6" x14ac:dyDescent="0.3">
      <c r="A5222" s="321" t="s">
        <v>422</v>
      </c>
      <c r="B5222" s="313">
        <v>213</v>
      </c>
      <c r="C5222" s="313">
        <v>0</v>
      </c>
      <c r="D5222" s="313">
        <v>213</v>
      </c>
      <c r="E5222" s="322">
        <f t="shared" si="1031"/>
        <v>0</v>
      </c>
    </row>
    <row r="5223" spans="1:5" ht="15.6" x14ac:dyDescent="0.3">
      <c r="A5223" s="321" t="s">
        <v>423</v>
      </c>
      <c r="B5223" s="313">
        <v>553</v>
      </c>
      <c r="C5223" s="313">
        <v>0</v>
      </c>
      <c r="D5223" s="313">
        <v>553</v>
      </c>
      <c r="E5223" s="322">
        <f t="shared" si="1031"/>
        <v>0</v>
      </c>
    </row>
    <row r="5224" spans="1:5" ht="15.6" x14ac:dyDescent="0.3">
      <c r="A5224" s="321" t="s">
        <v>425</v>
      </c>
      <c r="B5224" s="313">
        <v>0</v>
      </c>
      <c r="C5224" s="313">
        <v>0</v>
      </c>
      <c r="D5224" s="313">
        <v>0</v>
      </c>
      <c r="E5224" s="322">
        <f t="shared" si="1031"/>
        <v>0</v>
      </c>
    </row>
    <row r="5225" spans="1:5" ht="15.6" x14ac:dyDescent="0.3">
      <c r="A5225" s="323" t="s">
        <v>424</v>
      </c>
      <c r="B5225" s="324">
        <v>158</v>
      </c>
      <c r="C5225" s="324">
        <v>0</v>
      </c>
      <c r="D5225" s="324">
        <v>158</v>
      </c>
      <c r="E5225" s="325">
        <f t="shared" si="1031"/>
        <v>0</v>
      </c>
    </row>
    <row r="5226" spans="1:5" ht="15.6" x14ac:dyDescent="0.3">
      <c r="A5226" s="320" t="s">
        <v>418</v>
      </c>
      <c r="B5226" s="317">
        <f t="shared" ref="B5226:E5226" si="1032">SUM(B5215:B5225)</f>
        <v>2822</v>
      </c>
      <c r="C5226" s="316">
        <f t="shared" si="1032"/>
        <v>0</v>
      </c>
      <c r="D5226" s="317">
        <f t="shared" si="1032"/>
        <v>2710</v>
      </c>
      <c r="E5226" s="318">
        <f t="shared" si="1032"/>
        <v>-112</v>
      </c>
    </row>
    <row r="5228" spans="1:5" ht="15.6" x14ac:dyDescent="0.3">
      <c r="A5228" s="305">
        <v>45193</v>
      </c>
      <c r="B5228" s="306"/>
      <c r="C5228" s="306"/>
      <c r="D5228" s="306"/>
      <c r="E5228" s="306"/>
    </row>
    <row r="5229" spans="1:5" ht="15.6" x14ac:dyDescent="0.3">
      <c r="A5229" s="307" t="s">
        <v>407</v>
      </c>
      <c r="B5229" s="298" t="s">
        <v>408</v>
      </c>
      <c r="C5229" s="298" t="s">
        <v>409</v>
      </c>
      <c r="D5229" s="298" t="s">
        <v>410</v>
      </c>
      <c r="E5229" s="292" t="s">
        <v>421</v>
      </c>
    </row>
    <row r="5230" spans="1:5" ht="15.6" x14ac:dyDescent="0.3">
      <c r="A5230" s="308" t="s">
        <v>412</v>
      </c>
      <c r="B5230" s="309">
        <v>150</v>
      </c>
      <c r="C5230" s="309">
        <v>0</v>
      </c>
      <c r="D5230" s="309">
        <v>150</v>
      </c>
      <c r="E5230" s="310">
        <f t="shared" ref="E5230:E5240" si="1033">(C5230+D5230)-B5230</f>
        <v>0</v>
      </c>
    </row>
    <row r="5231" spans="1:5" ht="15.6" x14ac:dyDescent="0.3">
      <c r="A5231" s="308" t="s">
        <v>413</v>
      </c>
      <c r="B5231" s="309">
        <v>492</v>
      </c>
      <c r="C5231" s="309">
        <v>0</v>
      </c>
      <c r="D5231" s="309">
        <v>498</v>
      </c>
      <c r="E5231" s="310">
        <f t="shared" si="1033"/>
        <v>6</v>
      </c>
    </row>
    <row r="5232" spans="1:5" ht="15.6" x14ac:dyDescent="0.3">
      <c r="A5232" s="308" t="s">
        <v>426</v>
      </c>
      <c r="B5232" s="309">
        <v>270</v>
      </c>
      <c r="C5232" s="309">
        <v>0</v>
      </c>
      <c r="D5232" s="309">
        <v>300</v>
      </c>
      <c r="E5232" s="310">
        <f t="shared" si="1033"/>
        <v>30</v>
      </c>
    </row>
    <row r="5233" spans="1:5" ht="15.6" x14ac:dyDescent="0.3">
      <c r="A5233" s="308" t="s">
        <v>415</v>
      </c>
      <c r="B5233" s="309">
        <v>396</v>
      </c>
      <c r="C5233" s="309">
        <v>0</v>
      </c>
      <c r="D5233" s="309">
        <v>396</v>
      </c>
      <c r="E5233" s="310">
        <f t="shared" si="1033"/>
        <v>0</v>
      </c>
    </row>
    <row r="5234" spans="1:5" ht="15.6" x14ac:dyDescent="0.3">
      <c r="A5234" s="308" t="s">
        <v>416</v>
      </c>
      <c r="B5234" s="309">
        <v>76</v>
      </c>
      <c r="C5234" s="309">
        <v>0</v>
      </c>
      <c r="D5234" s="326">
        <v>76</v>
      </c>
      <c r="E5234" s="310">
        <f t="shared" si="1033"/>
        <v>0</v>
      </c>
    </row>
    <row r="5235" spans="1:5" ht="15.6" x14ac:dyDescent="0.3">
      <c r="A5235" s="311" t="s">
        <v>417</v>
      </c>
      <c r="B5235" s="312">
        <v>270</v>
      </c>
      <c r="C5235" s="312">
        <v>0</v>
      </c>
      <c r="D5235" s="312">
        <v>290</v>
      </c>
      <c r="E5235" s="310">
        <f t="shared" si="1033"/>
        <v>20</v>
      </c>
    </row>
    <row r="5236" spans="1:5" ht="15.6" x14ac:dyDescent="0.3">
      <c r="A5236" s="321" t="s">
        <v>419</v>
      </c>
      <c r="B5236" s="314">
        <v>188</v>
      </c>
      <c r="C5236" s="314">
        <v>0</v>
      </c>
      <c r="D5236" s="314">
        <v>188</v>
      </c>
      <c r="E5236" s="310">
        <f t="shared" si="1033"/>
        <v>0</v>
      </c>
    </row>
    <row r="5237" spans="1:5" ht="15.6" x14ac:dyDescent="0.3">
      <c r="A5237" s="321" t="s">
        <v>422</v>
      </c>
      <c r="B5237" s="313">
        <v>213</v>
      </c>
      <c r="C5237" s="313">
        <v>0</v>
      </c>
      <c r="D5237" s="313">
        <v>213</v>
      </c>
      <c r="E5237" s="322">
        <f t="shared" si="1033"/>
        <v>0</v>
      </c>
    </row>
    <row r="5238" spans="1:5" ht="15.6" x14ac:dyDescent="0.3">
      <c r="A5238" s="321" t="s">
        <v>423</v>
      </c>
      <c r="B5238" s="313">
        <v>553</v>
      </c>
      <c r="C5238" s="313">
        <v>0</v>
      </c>
      <c r="D5238" s="313">
        <v>553</v>
      </c>
      <c r="E5238" s="322">
        <f t="shared" si="1033"/>
        <v>0</v>
      </c>
    </row>
    <row r="5239" spans="1:5" ht="15.6" x14ac:dyDescent="0.3">
      <c r="A5239" s="321" t="s">
        <v>425</v>
      </c>
      <c r="B5239" s="313">
        <v>0</v>
      </c>
      <c r="C5239" s="313">
        <v>0</v>
      </c>
      <c r="D5239" s="313">
        <v>0</v>
      </c>
      <c r="E5239" s="322">
        <f t="shared" si="1033"/>
        <v>0</v>
      </c>
    </row>
    <row r="5240" spans="1:5" ht="15.6" x14ac:dyDescent="0.3">
      <c r="A5240" s="323" t="s">
        <v>424</v>
      </c>
      <c r="B5240" s="324">
        <v>158</v>
      </c>
      <c r="C5240" s="324">
        <v>0</v>
      </c>
      <c r="D5240" s="324">
        <v>158</v>
      </c>
      <c r="E5240" s="325">
        <f t="shared" si="1033"/>
        <v>0</v>
      </c>
    </row>
    <row r="5241" spans="1:5" ht="15.6" x14ac:dyDescent="0.3">
      <c r="A5241" s="320" t="s">
        <v>418</v>
      </c>
      <c r="B5241" s="317">
        <f t="shared" ref="B5241:E5241" si="1034">SUM(B5230:B5240)</f>
        <v>2766</v>
      </c>
      <c r="C5241" s="316">
        <f t="shared" si="1034"/>
        <v>0</v>
      </c>
      <c r="D5241" s="317">
        <f t="shared" si="1034"/>
        <v>2822</v>
      </c>
      <c r="E5241" s="318">
        <f t="shared" si="1034"/>
        <v>56</v>
      </c>
    </row>
    <row r="5243" spans="1:5" ht="15.6" x14ac:dyDescent="0.3">
      <c r="A5243" s="305">
        <v>45194</v>
      </c>
      <c r="B5243" s="306"/>
      <c r="C5243" s="306"/>
      <c r="D5243" s="306"/>
      <c r="E5243" s="306"/>
    </row>
    <row r="5244" spans="1:5" ht="15.6" x14ac:dyDescent="0.3">
      <c r="A5244" s="307" t="s">
        <v>407</v>
      </c>
      <c r="B5244" s="298" t="s">
        <v>408</v>
      </c>
      <c r="C5244" s="298" t="s">
        <v>409</v>
      </c>
      <c r="D5244" s="298" t="s">
        <v>410</v>
      </c>
      <c r="E5244" s="292" t="s">
        <v>421</v>
      </c>
    </row>
    <row r="5245" spans="1:5" ht="15.6" x14ac:dyDescent="0.3">
      <c r="A5245" s="308" t="s">
        <v>412</v>
      </c>
      <c r="B5245" s="309">
        <v>150</v>
      </c>
      <c r="C5245" s="309">
        <v>0</v>
      </c>
      <c r="D5245" s="309">
        <v>150</v>
      </c>
      <c r="E5245" s="310">
        <f t="shared" ref="E5245:E5255" si="1035">(C5245+D5245)-B5245</f>
        <v>0</v>
      </c>
    </row>
    <row r="5246" spans="1:5" ht="15.6" x14ac:dyDescent="0.3">
      <c r="A5246" s="308" t="s">
        <v>413</v>
      </c>
      <c r="B5246" s="309">
        <v>486</v>
      </c>
      <c r="C5246" s="309">
        <v>0</v>
      </c>
      <c r="D5246" s="309">
        <v>492</v>
      </c>
      <c r="E5246" s="310">
        <f t="shared" si="1035"/>
        <v>6</v>
      </c>
    </row>
    <row r="5247" spans="1:5" ht="15.6" x14ac:dyDescent="0.3">
      <c r="A5247" s="308" t="s">
        <v>426</v>
      </c>
      <c r="B5247" s="309">
        <v>165</v>
      </c>
      <c r="C5247" s="309">
        <v>0</v>
      </c>
      <c r="D5247" s="309">
        <v>270</v>
      </c>
      <c r="E5247" s="310">
        <f t="shared" si="1035"/>
        <v>105</v>
      </c>
    </row>
    <row r="5248" spans="1:5" ht="15.6" x14ac:dyDescent="0.3">
      <c r="A5248" s="308" t="s">
        <v>415</v>
      </c>
      <c r="B5248" s="309">
        <v>385</v>
      </c>
      <c r="C5248" s="309">
        <v>0</v>
      </c>
      <c r="D5248" s="309">
        <v>396</v>
      </c>
      <c r="E5248" s="310">
        <f t="shared" si="1035"/>
        <v>11</v>
      </c>
    </row>
    <row r="5249" spans="1:5" ht="15.6" x14ac:dyDescent="0.3">
      <c r="A5249" s="308" t="s">
        <v>416</v>
      </c>
      <c r="B5249" s="309">
        <v>76</v>
      </c>
      <c r="C5249" s="309">
        <v>0</v>
      </c>
      <c r="D5249" s="326">
        <v>76</v>
      </c>
      <c r="E5249" s="310">
        <f t="shared" si="1035"/>
        <v>0</v>
      </c>
    </row>
    <row r="5250" spans="1:5" ht="15.6" x14ac:dyDescent="0.3">
      <c r="A5250" s="311" t="s">
        <v>417</v>
      </c>
      <c r="B5250" s="312">
        <v>270</v>
      </c>
      <c r="C5250" s="312">
        <v>0</v>
      </c>
      <c r="D5250" s="312">
        <v>270</v>
      </c>
      <c r="E5250" s="310">
        <f t="shared" si="1035"/>
        <v>0</v>
      </c>
    </row>
    <row r="5251" spans="1:5" ht="15.6" x14ac:dyDescent="0.3">
      <c r="A5251" s="321" t="s">
        <v>419</v>
      </c>
      <c r="B5251" s="314">
        <v>181</v>
      </c>
      <c r="C5251" s="314">
        <v>0</v>
      </c>
      <c r="D5251" s="314">
        <v>188</v>
      </c>
      <c r="E5251" s="310">
        <f t="shared" si="1035"/>
        <v>7</v>
      </c>
    </row>
    <row r="5252" spans="1:5" ht="15.6" x14ac:dyDescent="0.3">
      <c r="A5252" s="321" t="s">
        <v>422</v>
      </c>
      <c r="B5252" s="313">
        <v>206</v>
      </c>
      <c r="C5252" s="313">
        <v>0</v>
      </c>
      <c r="D5252" s="313">
        <v>213</v>
      </c>
      <c r="E5252" s="322">
        <f t="shared" si="1035"/>
        <v>7</v>
      </c>
    </row>
    <row r="5253" spans="1:5" ht="15.6" x14ac:dyDescent="0.3">
      <c r="A5253" s="321" t="s">
        <v>423</v>
      </c>
      <c r="B5253" s="313">
        <v>553</v>
      </c>
      <c r="C5253" s="313">
        <v>0</v>
      </c>
      <c r="D5253" s="313">
        <v>553</v>
      </c>
      <c r="E5253" s="322">
        <f t="shared" si="1035"/>
        <v>0</v>
      </c>
    </row>
    <row r="5254" spans="1:5" ht="15.6" x14ac:dyDescent="0.3">
      <c r="A5254" s="321" t="s">
        <v>425</v>
      </c>
      <c r="B5254" s="313">
        <v>0</v>
      </c>
      <c r="C5254" s="313">
        <v>0</v>
      </c>
      <c r="D5254" s="313">
        <v>0</v>
      </c>
      <c r="E5254" s="322">
        <f t="shared" si="1035"/>
        <v>0</v>
      </c>
    </row>
    <row r="5255" spans="1:5" ht="15.6" x14ac:dyDescent="0.3">
      <c r="A5255" s="323" t="s">
        <v>424</v>
      </c>
      <c r="B5255" s="324">
        <v>158</v>
      </c>
      <c r="C5255" s="324">
        <v>0</v>
      </c>
      <c r="D5255" s="324">
        <v>158</v>
      </c>
      <c r="E5255" s="325">
        <f t="shared" si="1035"/>
        <v>0</v>
      </c>
    </row>
    <row r="5256" spans="1:5" ht="15.6" x14ac:dyDescent="0.3">
      <c r="A5256" s="320" t="s">
        <v>418</v>
      </c>
      <c r="B5256" s="317">
        <f t="shared" ref="B5256:E5256" si="1036">SUM(B5245:B5255)</f>
        <v>2630</v>
      </c>
      <c r="C5256" s="316">
        <f t="shared" si="1036"/>
        <v>0</v>
      </c>
      <c r="D5256" s="317">
        <f t="shared" si="1036"/>
        <v>2766</v>
      </c>
      <c r="E5256" s="318">
        <f t="shared" si="1036"/>
        <v>136</v>
      </c>
    </row>
    <row r="5258" spans="1:5" ht="15.6" x14ac:dyDescent="0.3">
      <c r="A5258" s="305">
        <v>45195</v>
      </c>
      <c r="B5258" s="306"/>
      <c r="C5258" s="306"/>
      <c r="D5258" s="306"/>
      <c r="E5258" s="306"/>
    </row>
    <row r="5259" spans="1:5" ht="15.6" x14ac:dyDescent="0.3">
      <c r="A5259" s="307" t="s">
        <v>407</v>
      </c>
      <c r="B5259" s="298" t="s">
        <v>408</v>
      </c>
      <c r="C5259" s="298" t="s">
        <v>409</v>
      </c>
      <c r="D5259" s="298" t="s">
        <v>410</v>
      </c>
      <c r="E5259" s="292" t="s">
        <v>421</v>
      </c>
    </row>
    <row r="5260" spans="1:5" ht="15.6" x14ac:dyDescent="0.3">
      <c r="A5260" s="308" t="s">
        <v>412</v>
      </c>
      <c r="B5260" s="309">
        <v>140</v>
      </c>
      <c r="C5260" s="309">
        <v>0</v>
      </c>
      <c r="D5260" s="309">
        <v>150</v>
      </c>
      <c r="E5260" s="310">
        <f t="shared" ref="E5260:E5270" si="1037">(C5260+D5260)-B5260</f>
        <v>10</v>
      </c>
    </row>
    <row r="5261" spans="1:5" ht="15.6" x14ac:dyDescent="0.3">
      <c r="A5261" s="308" t="s">
        <v>413</v>
      </c>
      <c r="B5261" s="309">
        <v>480</v>
      </c>
      <c r="C5261" s="309">
        <v>0</v>
      </c>
      <c r="D5261" s="309">
        <v>486</v>
      </c>
      <c r="E5261" s="310">
        <f t="shared" si="1037"/>
        <v>6</v>
      </c>
    </row>
    <row r="5262" spans="1:5" ht="15.6" x14ac:dyDescent="0.3">
      <c r="A5262" s="308" t="s">
        <v>426</v>
      </c>
      <c r="B5262" s="309">
        <v>0</v>
      </c>
      <c r="C5262" s="309">
        <v>0</v>
      </c>
      <c r="D5262" s="309">
        <v>165</v>
      </c>
      <c r="E5262" s="310">
        <f t="shared" si="1037"/>
        <v>165</v>
      </c>
    </row>
    <row r="5263" spans="1:5" ht="15.6" x14ac:dyDescent="0.3">
      <c r="A5263" s="308" t="s">
        <v>415</v>
      </c>
      <c r="B5263" s="309">
        <v>333</v>
      </c>
      <c r="C5263" s="309">
        <v>0</v>
      </c>
      <c r="D5263" s="309">
        <v>385</v>
      </c>
      <c r="E5263" s="310">
        <f t="shared" si="1037"/>
        <v>52</v>
      </c>
    </row>
    <row r="5264" spans="1:5" ht="15.6" x14ac:dyDescent="0.3">
      <c r="A5264" s="308" t="s">
        <v>416</v>
      </c>
      <c r="B5264" s="309">
        <v>71</v>
      </c>
      <c r="C5264" s="309">
        <v>0</v>
      </c>
      <c r="D5264" s="326">
        <v>76</v>
      </c>
      <c r="E5264" s="310">
        <f t="shared" si="1037"/>
        <v>5</v>
      </c>
    </row>
    <row r="5265" spans="1:5" ht="15.6" x14ac:dyDescent="0.3">
      <c r="A5265" s="311" t="s">
        <v>417</v>
      </c>
      <c r="B5265" s="312">
        <v>270</v>
      </c>
      <c r="C5265" s="312">
        <v>0</v>
      </c>
      <c r="D5265" s="312">
        <v>270</v>
      </c>
      <c r="E5265" s="310">
        <f t="shared" si="1037"/>
        <v>0</v>
      </c>
    </row>
    <row r="5266" spans="1:5" ht="15.6" x14ac:dyDescent="0.3">
      <c r="A5266" s="321" t="s">
        <v>419</v>
      </c>
      <c r="B5266" s="314">
        <v>181</v>
      </c>
      <c r="C5266" s="314">
        <v>0</v>
      </c>
      <c r="D5266" s="314">
        <v>181</v>
      </c>
      <c r="E5266" s="310">
        <f t="shared" si="1037"/>
        <v>0</v>
      </c>
    </row>
    <row r="5267" spans="1:5" ht="15.6" x14ac:dyDescent="0.3">
      <c r="A5267" s="321" t="s">
        <v>422</v>
      </c>
      <c r="B5267" s="313">
        <v>191</v>
      </c>
      <c r="C5267" s="313">
        <v>0</v>
      </c>
      <c r="D5267" s="313">
        <v>206</v>
      </c>
      <c r="E5267" s="322">
        <f t="shared" si="1037"/>
        <v>15</v>
      </c>
    </row>
    <row r="5268" spans="1:5" ht="15.6" x14ac:dyDescent="0.3">
      <c r="A5268" s="321" t="s">
        <v>423</v>
      </c>
      <c r="B5268" s="313">
        <v>553</v>
      </c>
      <c r="C5268" s="313">
        <v>0</v>
      </c>
      <c r="D5268" s="313">
        <v>553</v>
      </c>
      <c r="E5268" s="322">
        <f t="shared" si="1037"/>
        <v>0</v>
      </c>
    </row>
    <row r="5269" spans="1:5" ht="15.6" x14ac:dyDescent="0.3">
      <c r="A5269" s="321" t="s">
        <v>425</v>
      </c>
      <c r="B5269" s="313">
        <v>0</v>
      </c>
      <c r="C5269" s="313">
        <v>30</v>
      </c>
      <c r="D5269" s="313">
        <v>0</v>
      </c>
      <c r="E5269" s="322">
        <f t="shared" si="1037"/>
        <v>30</v>
      </c>
    </row>
    <row r="5270" spans="1:5" ht="15.6" x14ac:dyDescent="0.3">
      <c r="A5270" s="323" t="s">
        <v>424</v>
      </c>
      <c r="B5270" s="324">
        <v>158</v>
      </c>
      <c r="C5270" s="324">
        <v>0</v>
      </c>
      <c r="D5270" s="324">
        <v>158</v>
      </c>
      <c r="E5270" s="325">
        <f t="shared" si="1037"/>
        <v>0</v>
      </c>
    </row>
    <row r="5271" spans="1:5" ht="15.6" x14ac:dyDescent="0.3">
      <c r="A5271" s="320" t="s">
        <v>418</v>
      </c>
      <c r="B5271" s="317">
        <f t="shared" ref="B5271:E5271" si="1038">SUM(B5260:B5270)</f>
        <v>2377</v>
      </c>
      <c r="C5271" s="316">
        <f t="shared" si="1038"/>
        <v>30</v>
      </c>
      <c r="D5271" s="317">
        <f t="shared" si="1038"/>
        <v>2630</v>
      </c>
      <c r="E5271" s="318">
        <f t="shared" si="1038"/>
        <v>283</v>
      </c>
    </row>
    <row r="5273" spans="1:5" ht="15.6" x14ac:dyDescent="0.3">
      <c r="A5273" s="305">
        <v>45196</v>
      </c>
      <c r="B5273" s="306"/>
      <c r="C5273" s="306"/>
      <c r="D5273" s="306"/>
      <c r="E5273" s="306"/>
    </row>
    <row r="5274" spans="1:5" ht="15.6" x14ac:dyDescent="0.3">
      <c r="A5274" s="307" t="s">
        <v>407</v>
      </c>
      <c r="B5274" s="298" t="s">
        <v>408</v>
      </c>
      <c r="C5274" s="298" t="s">
        <v>409</v>
      </c>
      <c r="D5274" s="298" t="s">
        <v>410</v>
      </c>
      <c r="E5274" s="292" t="s">
        <v>421</v>
      </c>
    </row>
    <row r="5275" spans="1:5" ht="15.6" x14ac:dyDescent="0.3">
      <c r="A5275" s="308" t="s">
        <v>412</v>
      </c>
      <c r="B5275" s="309">
        <v>88</v>
      </c>
      <c r="C5275" s="309">
        <v>0</v>
      </c>
      <c r="D5275" s="309">
        <v>140</v>
      </c>
      <c r="E5275" s="310">
        <f t="shared" ref="E5275:E5285" si="1039">(C5275+D5275)-B5275</f>
        <v>52</v>
      </c>
    </row>
    <row r="5276" spans="1:5" ht="15.6" x14ac:dyDescent="0.3">
      <c r="A5276" s="308" t="s">
        <v>413</v>
      </c>
      <c r="B5276" s="309">
        <v>480</v>
      </c>
      <c r="C5276" s="309">
        <v>0</v>
      </c>
      <c r="D5276" s="309">
        <v>480</v>
      </c>
      <c r="E5276" s="310">
        <f t="shared" si="1039"/>
        <v>0</v>
      </c>
    </row>
    <row r="5277" spans="1:5" ht="15.6" x14ac:dyDescent="0.3">
      <c r="A5277" s="308" t="s">
        <v>426</v>
      </c>
      <c r="B5277" s="309">
        <v>180</v>
      </c>
      <c r="C5277" s="309">
        <v>300</v>
      </c>
      <c r="D5277" s="309">
        <v>0</v>
      </c>
      <c r="E5277" s="310">
        <f t="shared" si="1039"/>
        <v>120</v>
      </c>
    </row>
    <row r="5278" spans="1:5" ht="15.6" x14ac:dyDescent="0.3">
      <c r="A5278" s="308" t="s">
        <v>415</v>
      </c>
      <c r="B5278" s="309">
        <v>301</v>
      </c>
      <c r="C5278" s="309">
        <v>0</v>
      </c>
      <c r="D5278" s="309">
        <v>333</v>
      </c>
      <c r="E5278" s="310">
        <f t="shared" si="1039"/>
        <v>32</v>
      </c>
    </row>
    <row r="5279" spans="1:5" ht="15.6" x14ac:dyDescent="0.3">
      <c r="A5279" s="308" t="s">
        <v>416</v>
      </c>
      <c r="B5279" s="309">
        <v>66</v>
      </c>
      <c r="C5279" s="309">
        <v>0</v>
      </c>
      <c r="D5279" s="326">
        <v>71</v>
      </c>
      <c r="E5279" s="310">
        <f t="shared" si="1039"/>
        <v>5</v>
      </c>
    </row>
    <row r="5280" spans="1:5" ht="15.6" x14ac:dyDescent="0.3">
      <c r="A5280" s="311" t="s">
        <v>417</v>
      </c>
      <c r="B5280" s="312">
        <v>270</v>
      </c>
      <c r="C5280" s="312">
        <v>0</v>
      </c>
      <c r="D5280" s="312">
        <v>270</v>
      </c>
      <c r="E5280" s="310">
        <f t="shared" si="1039"/>
        <v>0</v>
      </c>
    </row>
    <row r="5281" spans="1:5" ht="15.6" x14ac:dyDescent="0.3">
      <c r="A5281" s="321" t="s">
        <v>419</v>
      </c>
      <c r="B5281" s="314">
        <v>181</v>
      </c>
      <c r="C5281" s="314">
        <v>0</v>
      </c>
      <c r="D5281" s="314">
        <v>181</v>
      </c>
      <c r="E5281" s="310">
        <f t="shared" si="1039"/>
        <v>0</v>
      </c>
    </row>
    <row r="5282" spans="1:5" ht="15.6" x14ac:dyDescent="0.3">
      <c r="A5282" s="321" t="s">
        <v>422</v>
      </c>
      <c r="B5282" s="313">
        <v>153</v>
      </c>
      <c r="C5282" s="313">
        <v>0</v>
      </c>
      <c r="D5282" s="313">
        <v>191</v>
      </c>
      <c r="E5282" s="322">
        <f t="shared" si="1039"/>
        <v>38</v>
      </c>
    </row>
    <row r="5283" spans="1:5" ht="15.6" x14ac:dyDescent="0.3">
      <c r="A5283" s="321" t="s">
        <v>423</v>
      </c>
      <c r="B5283" s="313">
        <v>450</v>
      </c>
      <c r="C5283" s="313">
        <v>0</v>
      </c>
      <c r="D5283" s="313">
        <v>553</v>
      </c>
      <c r="E5283" s="322">
        <f t="shared" si="1039"/>
        <v>103</v>
      </c>
    </row>
    <row r="5284" spans="1:5" ht="15.6" x14ac:dyDescent="0.3">
      <c r="A5284" s="321" t="s">
        <v>425</v>
      </c>
      <c r="B5284" s="313">
        <v>0</v>
      </c>
      <c r="C5284" s="313">
        <v>90</v>
      </c>
      <c r="D5284" s="313">
        <v>0</v>
      </c>
      <c r="E5284" s="322">
        <f t="shared" si="1039"/>
        <v>90</v>
      </c>
    </row>
    <row r="5285" spans="1:5" ht="15.6" x14ac:dyDescent="0.3">
      <c r="A5285" s="323" t="s">
        <v>424</v>
      </c>
      <c r="B5285" s="324">
        <v>158</v>
      </c>
      <c r="C5285" s="324">
        <v>0</v>
      </c>
      <c r="D5285" s="324">
        <v>158</v>
      </c>
      <c r="E5285" s="325">
        <f t="shared" si="1039"/>
        <v>0</v>
      </c>
    </row>
    <row r="5286" spans="1:5" ht="15.6" x14ac:dyDescent="0.3">
      <c r="A5286" s="320" t="s">
        <v>418</v>
      </c>
      <c r="B5286" s="317">
        <f t="shared" ref="B5286:E5286" si="1040">SUM(B5275:B5285)</f>
        <v>2327</v>
      </c>
      <c r="C5286" s="316">
        <f t="shared" si="1040"/>
        <v>390</v>
      </c>
      <c r="D5286" s="317">
        <f t="shared" si="1040"/>
        <v>2377</v>
      </c>
      <c r="E5286" s="318">
        <f t="shared" si="1040"/>
        <v>440</v>
      </c>
    </row>
    <row r="5288" spans="1:5" ht="15.6" x14ac:dyDescent="0.3">
      <c r="A5288" s="305">
        <v>45197</v>
      </c>
      <c r="B5288" s="306"/>
      <c r="C5288" s="306"/>
      <c r="D5288" s="306"/>
      <c r="E5288" s="306"/>
    </row>
    <row r="5289" spans="1:5" ht="15.6" x14ac:dyDescent="0.3">
      <c r="A5289" s="307" t="s">
        <v>407</v>
      </c>
      <c r="B5289" s="298" t="s">
        <v>408</v>
      </c>
      <c r="C5289" s="298" t="s">
        <v>409</v>
      </c>
      <c r="D5289" s="298" t="s">
        <v>410</v>
      </c>
      <c r="E5289" s="292" t="s">
        <v>421</v>
      </c>
    </row>
    <row r="5290" spans="1:5" ht="15.6" x14ac:dyDescent="0.3">
      <c r="A5290" s="308" t="s">
        <v>412</v>
      </c>
      <c r="B5290" s="309">
        <v>80</v>
      </c>
      <c r="C5290" s="309">
        <v>0</v>
      </c>
      <c r="D5290" s="309">
        <v>88</v>
      </c>
      <c r="E5290" s="310">
        <f t="shared" ref="E5290:E5300" si="1041">(C5290+D5290)-B5290</f>
        <v>8</v>
      </c>
    </row>
    <row r="5291" spans="1:5" ht="15.6" x14ac:dyDescent="0.3">
      <c r="A5291" s="308" t="s">
        <v>413</v>
      </c>
      <c r="B5291" s="309">
        <v>480</v>
      </c>
      <c r="C5291" s="309">
        <v>0</v>
      </c>
      <c r="D5291" s="309">
        <v>480</v>
      </c>
      <c r="E5291" s="310">
        <f t="shared" si="1041"/>
        <v>0</v>
      </c>
    </row>
    <row r="5292" spans="1:5" ht="15.6" x14ac:dyDescent="0.3">
      <c r="A5292" s="308" t="s">
        <v>426</v>
      </c>
      <c r="B5292" s="309">
        <v>113</v>
      </c>
      <c r="C5292" s="309">
        <v>0</v>
      </c>
      <c r="D5292" s="309">
        <v>180</v>
      </c>
      <c r="E5292" s="310">
        <f t="shared" si="1041"/>
        <v>67</v>
      </c>
    </row>
    <row r="5293" spans="1:5" ht="15.6" x14ac:dyDescent="0.3">
      <c r="A5293" s="308" t="s">
        <v>415</v>
      </c>
      <c r="B5293" s="309">
        <v>333</v>
      </c>
      <c r="C5293" s="309">
        <v>0</v>
      </c>
      <c r="D5293" s="309">
        <v>301</v>
      </c>
      <c r="E5293" s="310">
        <f t="shared" si="1041"/>
        <v>-32</v>
      </c>
    </row>
    <row r="5294" spans="1:5" ht="15.6" x14ac:dyDescent="0.3">
      <c r="A5294" s="308" t="s">
        <v>416</v>
      </c>
      <c r="B5294" s="309">
        <v>45</v>
      </c>
      <c r="C5294" s="309">
        <v>0</v>
      </c>
      <c r="D5294" s="326">
        <v>66</v>
      </c>
      <c r="E5294" s="310">
        <f t="shared" si="1041"/>
        <v>21</v>
      </c>
    </row>
    <row r="5295" spans="1:5" ht="15.6" x14ac:dyDescent="0.3">
      <c r="A5295" s="311" t="s">
        <v>417</v>
      </c>
      <c r="B5295" s="312">
        <v>250</v>
      </c>
      <c r="C5295" s="312">
        <v>0</v>
      </c>
      <c r="D5295" s="312">
        <v>270</v>
      </c>
      <c r="E5295" s="310">
        <f t="shared" si="1041"/>
        <v>20</v>
      </c>
    </row>
    <row r="5296" spans="1:5" ht="15.6" x14ac:dyDescent="0.3">
      <c r="A5296" s="321" t="s">
        <v>419</v>
      </c>
      <c r="B5296" s="314">
        <v>143</v>
      </c>
      <c r="C5296" s="314">
        <v>0</v>
      </c>
      <c r="D5296" s="314">
        <v>181</v>
      </c>
      <c r="E5296" s="310">
        <f t="shared" si="1041"/>
        <v>38</v>
      </c>
    </row>
    <row r="5297" spans="1:5" ht="15.6" x14ac:dyDescent="0.3">
      <c r="A5297" s="321" t="s">
        <v>422</v>
      </c>
      <c r="B5297" s="313">
        <v>149</v>
      </c>
      <c r="C5297" s="313">
        <v>0</v>
      </c>
      <c r="D5297" s="313">
        <v>153</v>
      </c>
      <c r="E5297" s="322">
        <f t="shared" si="1041"/>
        <v>4</v>
      </c>
    </row>
    <row r="5298" spans="1:5" ht="15.6" x14ac:dyDescent="0.3">
      <c r="A5298" s="321" t="s">
        <v>423</v>
      </c>
      <c r="B5298" s="313">
        <v>450</v>
      </c>
      <c r="C5298" s="313">
        <v>0</v>
      </c>
      <c r="D5298" s="313">
        <v>450</v>
      </c>
      <c r="E5298" s="322">
        <f t="shared" si="1041"/>
        <v>0</v>
      </c>
    </row>
    <row r="5299" spans="1:5" ht="15.6" x14ac:dyDescent="0.3">
      <c r="A5299" s="321" t="s">
        <v>425</v>
      </c>
      <c r="B5299" s="313">
        <v>0</v>
      </c>
      <c r="C5299" s="313">
        <v>0</v>
      </c>
      <c r="D5299" s="313">
        <v>0</v>
      </c>
      <c r="E5299" s="322">
        <f t="shared" si="1041"/>
        <v>0</v>
      </c>
    </row>
    <row r="5300" spans="1:5" ht="15.6" x14ac:dyDescent="0.3">
      <c r="A5300" s="323" t="s">
        <v>424</v>
      </c>
      <c r="B5300" s="324">
        <v>158</v>
      </c>
      <c r="C5300" s="324">
        <v>0</v>
      </c>
      <c r="D5300" s="324">
        <v>158</v>
      </c>
      <c r="E5300" s="325">
        <f t="shared" si="1041"/>
        <v>0</v>
      </c>
    </row>
    <row r="5301" spans="1:5" ht="15.6" x14ac:dyDescent="0.3">
      <c r="A5301" s="320" t="s">
        <v>418</v>
      </c>
      <c r="B5301" s="317">
        <f t="shared" ref="B5301:E5301" si="1042">SUM(B5290:B5300)</f>
        <v>2201</v>
      </c>
      <c r="C5301" s="316">
        <f t="shared" si="1042"/>
        <v>0</v>
      </c>
      <c r="D5301" s="317">
        <f t="shared" si="1042"/>
        <v>2327</v>
      </c>
      <c r="E5301" s="318">
        <f t="shared" si="1042"/>
        <v>126</v>
      </c>
    </row>
    <row r="5303" spans="1:5" ht="15.6" x14ac:dyDescent="0.3">
      <c r="A5303" s="305">
        <v>45198</v>
      </c>
      <c r="B5303" s="306"/>
      <c r="C5303" s="306"/>
      <c r="D5303" s="306"/>
      <c r="E5303" s="306"/>
    </row>
    <row r="5304" spans="1:5" ht="15.6" x14ac:dyDescent="0.3">
      <c r="A5304" s="307" t="s">
        <v>407</v>
      </c>
      <c r="B5304" s="298" t="s">
        <v>408</v>
      </c>
      <c r="C5304" s="298" t="s">
        <v>409</v>
      </c>
      <c r="D5304" s="298" t="s">
        <v>410</v>
      </c>
      <c r="E5304" s="292" t="s">
        <v>421</v>
      </c>
    </row>
    <row r="5305" spans="1:5" ht="15.6" x14ac:dyDescent="0.3">
      <c r="A5305" s="308" t="s">
        <v>412</v>
      </c>
      <c r="B5305" s="309">
        <v>287</v>
      </c>
      <c r="C5305" s="309">
        <v>210</v>
      </c>
      <c r="D5305" s="309">
        <v>80</v>
      </c>
      <c r="E5305" s="310">
        <f t="shared" ref="E5305:E5315" si="1043">(C5305+D5305)-B5305</f>
        <v>3</v>
      </c>
    </row>
    <row r="5306" spans="1:5" ht="15.6" x14ac:dyDescent="0.3">
      <c r="A5306" s="308" t="s">
        <v>413</v>
      </c>
      <c r="B5306" s="309">
        <v>480</v>
      </c>
      <c r="C5306" s="309">
        <v>0</v>
      </c>
      <c r="D5306" s="309">
        <v>480</v>
      </c>
      <c r="E5306" s="310">
        <f t="shared" si="1043"/>
        <v>0</v>
      </c>
    </row>
    <row r="5307" spans="1:5" ht="15.6" x14ac:dyDescent="0.3">
      <c r="A5307" s="308" t="s">
        <v>426</v>
      </c>
      <c r="B5307" s="309">
        <v>75</v>
      </c>
      <c r="C5307" s="309">
        <v>0</v>
      </c>
      <c r="D5307" s="309">
        <v>113</v>
      </c>
      <c r="E5307" s="310">
        <f t="shared" si="1043"/>
        <v>38</v>
      </c>
    </row>
    <row r="5308" spans="1:5" ht="15.6" x14ac:dyDescent="0.3">
      <c r="A5308" s="308" t="s">
        <v>415</v>
      </c>
      <c r="B5308" s="309">
        <v>305</v>
      </c>
      <c r="C5308" s="309">
        <v>0</v>
      </c>
      <c r="D5308" s="309">
        <v>333</v>
      </c>
      <c r="E5308" s="310">
        <f t="shared" si="1043"/>
        <v>28</v>
      </c>
    </row>
    <row r="5309" spans="1:5" ht="15.6" x14ac:dyDescent="0.3">
      <c r="A5309" s="308" t="s">
        <v>416</v>
      </c>
      <c r="B5309" s="309">
        <v>108</v>
      </c>
      <c r="C5309" s="309">
        <v>85</v>
      </c>
      <c r="D5309" s="326">
        <v>45</v>
      </c>
      <c r="E5309" s="310">
        <f t="shared" si="1043"/>
        <v>22</v>
      </c>
    </row>
    <row r="5310" spans="1:5" ht="15.6" x14ac:dyDescent="0.3">
      <c r="A5310" s="311" t="s">
        <v>417</v>
      </c>
      <c r="B5310" s="312">
        <v>240</v>
      </c>
      <c r="C5310" s="312">
        <v>0</v>
      </c>
      <c r="D5310" s="312">
        <v>250</v>
      </c>
      <c r="E5310" s="310">
        <f t="shared" si="1043"/>
        <v>10</v>
      </c>
    </row>
    <row r="5311" spans="1:5" ht="15.6" x14ac:dyDescent="0.3">
      <c r="A5311" s="321" t="s">
        <v>419</v>
      </c>
      <c r="B5311" s="314">
        <v>130</v>
      </c>
      <c r="C5311" s="314">
        <v>0</v>
      </c>
      <c r="D5311" s="314">
        <v>143</v>
      </c>
      <c r="E5311" s="310">
        <f t="shared" si="1043"/>
        <v>13</v>
      </c>
    </row>
    <row r="5312" spans="1:5" ht="15.6" x14ac:dyDescent="0.3">
      <c r="A5312" s="321" t="s">
        <v>422</v>
      </c>
      <c r="B5312" s="313">
        <v>149</v>
      </c>
      <c r="C5312" s="313">
        <v>0</v>
      </c>
      <c r="D5312" s="313">
        <v>149</v>
      </c>
      <c r="E5312" s="322">
        <f t="shared" si="1043"/>
        <v>0</v>
      </c>
    </row>
    <row r="5313" spans="1:5" ht="15.6" x14ac:dyDescent="0.3">
      <c r="A5313" s="321" t="s">
        <v>423</v>
      </c>
      <c r="B5313" s="313">
        <v>324</v>
      </c>
      <c r="C5313" s="313">
        <v>0</v>
      </c>
      <c r="D5313" s="313">
        <v>450</v>
      </c>
      <c r="E5313" s="322">
        <f t="shared" si="1043"/>
        <v>126</v>
      </c>
    </row>
    <row r="5314" spans="1:5" ht="15.6" x14ac:dyDescent="0.3">
      <c r="A5314" s="321" t="s">
        <v>425</v>
      </c>
      <c r="B5314" s="313">
        <v>0</v>
      </c>
      <c r="C5314" s="313">
        <v>0</v>
      </c>
      <c r="D5314" s="313">
        <v>0</v>
      </c>
      <c r="E5314" s="322">
        <f t="shared" si="1043"/>
        <v>0</v>
      </c>
    </row>
    <row r="5315" spans="1:5" ht="15.6" x14ac:dyDescent="0.3">
      <c r="A5315" s="323" t="s">
        <v>424</v>
      </c>
      <c r="B5315" s="324">
        <v>158</v>
      </c>
      <c r="C5315" s="324">
        <v>0</v>
      </c>
      <c r="D5315" s="324">
        <v>158</v>
      </c>
      <c r="E5315" s="325">
        <f t="shared" si="1043"/>
        <v>0</v>
      </c>
    </row>
    <row r="5316" spans="1:5" ht="15.6" x14ac:dyDescent="0.3">
      <c r="A5316" s="320" t="s">
        <v>418</v>
      </c>
      <c r="B5316" s="317">
        <f t="shared" ref="B5316:E5316" si="1044">SUM(B5305:B5315)</f>
        <v>2256</v>
      </c>
      <c r="C5316" s="316">
        <f t="shared" si="1044"/>
        <v>295</v>
      </c>
      <c r="D5316" s="317">
        <f t="shared" si="1044"/>
        <v>2201</v>
      </c>
      <c r="E5316" s="318">
        <f t="shared" si="1044"/>
        <v>240</v>
      </c>
    </row>
    <row r="5318" spans="1:5" ht="15.6" x14ac:dyDescent="0.3">
      <c r="A5318" s="305">
        <v>45199</v>
      </c>
      <c r="B5318" s="306"/>
      <c r="C5318" s="306"/>
      <c r="D5318" s="306"/>
      <c r="E5318" s="306"/>
    </row>
    <row r="5319" spans="1:5" ht="15.6" x14ac:dyDescent="0.3">
      <c r="A5319" s="307" t="s">
        <v>407</v>
      </c>
      <c r="B5319" s="298" t="s">
        <v>408</v>
      </c>
      <c r="C5319" s="298" t="s">
        <v>409</v>
      </c>
      <c r="D5319" s="298" t="s">
        <v>410</v>
      </c>
      <c r="E5319" s="292" t="s">
        <v>421</v>
      </c>
    </row>
    <row r="5320" spans="1:5" ht="15.6" x14ac:dyDescent="0.3">
      <c r="A5320" s="308" t="s">
        <v>412</v>
      </c>
      <c r="B5320" s="309">
        <v>248</v>
      </c>
      <c r="C5320" s="309">
        <v>0</v>
      </c>
      <c r="D5320" s="309">
        <v>287</v>
      </c>
      <c r="E5320" s="310">
        <f t="shared" ref="E5320:E5330" si="1045">(C5320+D5320)-B5320</f>
        <v>39</v>
      </c>
    </row>
    <row r="5321" spans="1:5" ht="15.6" x14ac:dyDescent="0.3">
      <c r="A5321" s="308" t="s">
        <v>413</v>
      </c>
      <c r="B5321" s="309">
        <v>480</v>
      </c>
      <c r="C5321" s="309">
        <v>0</v>
      </c>
      <c r="D5321" s="309">
        <v>480</v>
      </c>
      <c r="E5321" s="310">
        <f t="shared" si="1045"/>
        <v>0</v>
      </c>
    </row>
    <row r="5322" spans="1:5" ht="15.6" x14ac:dyDescent="0.3">
      <c r="A5322" s="308" t="s">
        <v>426</v>
      </c>
      <c r="B5322" s="309">
        <v>345</v>
      </c>
      <c r="C5322" s="309">
        <v>380</v>
      </c>
      <c r="D5322" s="309">
        <v>75</v>
      </c>
      <c r="E5322" s="310">
        <f t="shared" si="1045"/>
        <v>110</v>
      </c>
    </row>
    <row r="5323" spans="1:5" ht="15.6" x14ac:dyDescent="0.3">
      <c r="A5323" s="308" t="s">
        <v>415</v>
      </c>
      <c r="B5323" s="309">
        <v>305</v>
      </c>
      <c r="C5323" s="309">
        <v>0</v>
      </c>
      <c r="D5323" s="309">
        <v>305</v>
      </c>
      <c r="E5323" s="310">
        <f t="shared" si="1045"/>
        <v>0</v>
      </c>
    </row>
    <row r="5324" spans="1:5" ht="15.6" x14ac:dyDescent="0.3">
      <c r="A5324" s="308" t="s">
        <v>416</v>
      </c>
      <c r="B5324" s="309">
        <v>108</v>
      </c>
      <c r="C5324" s="309">
        <v>0</v>
      </c>
      <c r="D5324" s="326">
        <v>108</v>
      </c>
      <c r="E5324" s="310">
        <f t="shared" si="1045"/>
        <v>0</v>
      </c>
    </row>
    <row r="5325" spans="1:5" ht="15.6" x14ac:dyDescent="0.3">
      <c r="A5325" s="311" t="s">
        <v>417</v>
      </c>
      <c r="B5325" s="312">
        <v>510</v>
      </c>
      <c r="C5325" s="312">
        <v>300</v>
      </c>
      <c r="D5325" s="312">
        <v>240</v>
      </c>
      <c r="E5325" s="310">
        <f t="shared" si="1045"/>
        <v>30</v>
      </c>
    </row>
    <row r="5326" spans="1:5" ht="15.6" x14ac:dyDescent="0.3">
      <c r="A5326" s="321" t="s">
        <v>419</v>
      </c>
      <c r="B5326" s="314">
        <v>230</v>
      </c>
      <c r="C5326" s="314">
        <v>200</v>
      </c>
      <c r="D5326" s="314">
        <v>130</v>
      </c>
      <c r="E5326" s="310">
        <f t="shared" si="1045"/>
        <v>100</v>
      </c>
    </row>
    <row r="5327" spans="1:5" ht="15.6" x14ac:dyDescent="0.3">
      <c r="A5327" s="321" t="s">
        <v>422</v>
      </c>
      <c r="B5327" s="313">
        <v>149</v>
      </c>
      <c r="C5327" s="313">
        <v>0</v>
      </c>
      <c r="D5327" s="313">
        <v>149</v>
      </c>
      <c r="E5327" s="322">
        <f t="shared" si="1045"/>
        <v>0</v>
      </c>
    </row>
    <row r="5328" spans="1:5" ht="15.6" x14ac:dyDescent="0.3">
      <c r="A5328" s="321" t="s">
        <v>423</v>
      </c>
      <c r="B5328" s="313">
        <v>225</v>
      </c>
      <c r="C5328" s="313">
        <v>0</v>
      </c>
      <c r="D5328" s="313">
        <v>324</v>
      </c>
      <c r="E5328" s="322">
        <f t="shared" si="1045"/>
        <v>99</v>
      </c>
    </row>
    <row r="5329" spans="1:5" ht="15.6" x14ac:dyDescent="0.3">
      <c r="A5329" s="321" t="s">
        <v>425</v>
      </c>
      <c r="B5329" s="313">
        <v>0</v>
      </c>
      <c r="C5329" s="313">
        <v>0</v>
      </c>
      <c r="D5329" s="313">
        <v>0</v>
      </c>
      <c r="E5329" s="322">
        <f t="shared" si="1045"/>
        <v>0</v>
      </c>
    </row>
    <row r="5330" spans="1:5" ht="15.6" x14ac:dyDescent="0.3">
      <c r="A5330" s="323" t="s">
        <v>424</v>
      </c>
      <c r="B5330" s="324">
        <v>158</v>
      </c>
      <c r="C5330" s="324">
        <v>0</v>
      </c>
      <c r="D5330" s="324">
        <v>158</v>
      </c>
      <c r="E5330" s="325">
        <f t="shared" si="1045"/>
        <v>0</v>
      </c>
    </row>
    <row r="5331" spans="1:5" ht="15.6" x14ac:dyDescent="0.3">
      <c r="A5331" s="320" t="s">
        <v>418</v>
      </c>
      <c r="B5331" s="317">
        <f t="shared" ref="B5331:E5331" si="1046">SUM(B5320:B5330)</f>
        <v>2758</v>
      </c>
      <c r="C5331" s="316">
        <f t="shared" si="1046"/>
        <v>880</v>
      </c>
      <c r="D5331" s="317">
        <f t="shared" si="1046"/>
        <v>2256</v>
      </c>
      <c r="E5331" s="318">
        <f t="shared" si="1046"/>
        <v>378</v>
      </c>
    </row>
    <row r="5333" spans="1:5" ht="15.6" x14ac:dyDescent="0.3">
      <c r="A5333" s="305">
        <v>45200</v>
      </c>
      <c r="B5333" s="306"/>
      <c r="C5333" s="306"/>
      <c r="D5333" s="306"/>
      <c r="E5333" s="306"/>
    </row>
    <row r="5334" spans="1:5" ht="15.6" x14ac:dyDescent="0.3">
      <c r="A5334" s="307" t="s">
        <v>407</v>
      </c>
      <c r="B5334" s="298" t="s">
        <v>408</v>
      </c>
      <c r="C5334" s="298" t="s">
        <v>409</v>
      </c>
      <c r="D5334" s="298" t="s">
        <v>410</v>
      </c>
      <c r="E5334" s="292" t="s">
        <v>421</v>
      </c>
    </row>
    <row r="5335" spans="1:5" ht="15.6" x14ac:dyDescent="0.3">
      <c r="A5335" s="308" t="s">
        <v>412</v>
      </c>
      <c r="B5335" s="309">
        <v>225</v>
      </c>
      <c r="C5335" s="309">
        <v>0</v>
      </c>
      <c r="D5335" s="309">
        <v>248</v>
      </c>
      <c r="E5335" s="310">
        <f t="shared" ref="E5335:E5345" si="1047">(C5335+D5335)-B5335</f>
        <v>23</v>
      </c>
    </row>
    <row r="5336" spans="1:5" ht="15.6" x14ac:dyDescent="0.3">
      <c r="A5336" s="308" t="s">
        <v>413</v>
      </c>
      <c r="B5336" s="309">
        <v>356</v>
      </c>
      <c r="C5336" s="309">
        <v>0</v>
      </c>
      <c r="D5336" s="309">
        <v>480</v>
      </c>
      <c r="E5336" s="310">
        <f t="shared" si="1047"/>
        <v>124</v>
      </c>
    </row>
    <row r="5337" spans="1:5" ht="15.6" x14ac:dyDescent="0.3">
      <c r="A5337" s="308" t="s">
        <v>426</v>
      </c>
      <c r="B5337" s="309">
        <v>233</v>
      </c>
      <c r="C5337" s="309">
        <v>0</v>
      </c>
      <c r="D5337" s="309">
        <v>345</v>
      </c>
      <c r="E5337" s="310">
        <f t="shared" si="1047"/>
        <v>112</v>
      </c>
    </row>
    <row r="5338" spans="1:5" ht="15.6" x14ac:dyDescent="0.3">
      <c r="A5338" s="308" t="s">
        <v>415</v>
      </c>
      <c r="B5338" s="309">
        <v>340</v>
      </c>
      <c r="C5338" s="309">
        <v>0</v>
      </c>
      <c r="D5338" s="309">
        <v>305</v>
      </c>
      <c r="E5338" s="310">
        <f t="shared" si="1047"/>
        <v>-35</v>
      </c>
    </row>
    <row r="5339" spans="1:5" ht="15.6" x14ac:dyDescent="0.3">
      <c r="A5339" s="308" t="s">
        <v>416</v>
      </c>
      <c r="B5339" s="309">
        <v>108</v>
      </c>
      <c r="C5339" s="309">
        <v>0</v>
      </c>
      <c r="D5339" s="326">
        <v>108</v>
      </c>
      <c r="E5339" s="310">
        <f t="shared" si="1047"/>
        <v>0</v>
      </c>
    </row>
    <row r="5340" spans="1:5" ht="15.6" x14ac:dyDescent="0.3">
      <c r="A5340" s="311" t="s">
        <v>417</v>
      </c>
      <c r="B5340" s="312">
        <v>510</v>
      </c>
      <c r="C5340" s="312">
        <v>0</v>
      </c>
      <c r="D5340" s="312">
        <v>510</v>
      </c>
      <c r="E5340" s="310">
        <f t="shared" si="1047"/>
        <v>0</v>
      </c>
    </row>
    <row r="5341" spans="1:5" ht="15.6" x14ac:dyDescent="0.3">
      <c r="A5341" s="321" t="s">
        <v>419</v>
      </c>
      <c r="B5341" s="314">
        <v>230</v>
      </c>
      <c r="C5341" s="314">
        <v>0</v>
      </c>
      <c r="D5341" s="314">
        <v>230</v>
      </c>
      <c r="E5341" s="310">
        <f t="shared" si="1047"/>
        <v>0</v>
      </c>
    </row>
    <row r="5342" spans="1:5" ht="15.6" x14ac:dyDescent="0.3">
      <c r="A5342" s="321" t="s">
        <v>422</v>
      </c>
      <c r="B5342" s="313">
        <v>149</v>
      </c>
      <c r="C5342" s="313">
        <v>0</v>
      </c>
      <c r="D5342" s="313">
        <v>149</v>
      </c>
      <c r="E5342" s="322">
        <f t="shared" si="1047"/>
        <v>0</v>
      </c>
    </row>
    <row r="5343" spans="1:5" ht="15.6" x14ac:dyDescent="0.3">
      <c r="A5343" s="321" t="s">
        <v>423</v>
      </c>
      <c r="B5343" s="313">
        <v>162</v>
      </c>
      <c r="C5343" s="313">
        <v>0</v>
      </c>
      <c r="D5343" s="313">
        <v>225</v>
      </c>
      <c r="E5343" s="322">
        <f t="shared" si="1047"/>
        <v>63</v>
      </c>
    </row>
    <row r="5344" spans="1:5" ht="15.6" x14ac:dyDescent="0.3">
      <c r="A5344" s="321" t="s">
        <v>425</v>
      </c>
      <c r="B5344" s="313">
        <v>0</v>
      </c>
      <c r="C5344" s="313">
        <v>0</v>
      </c>
      <c r="D5344" s="313">
        <v>0</v>
      </c>
      <c r="E5344" s="322">
        <f t="shared" si="1047"/>
        <v>0</v>
      </c>
    </row>
    <row r="5345" spans="1:5" ht="15.6" x14ac:dyDescent="0.3">
      <c r="A5345" s="323" t="s">
        <v>424</v>
      </c>
      <c r="B5345" s="324">
        <v>158</v>
      </c>
      <c r="C5345" s="324">
        <v>0</v>
      </c>
      <c r="D5345" s="324">
        <v>158</v>
      </c>
      <c r="E5345" s="325">
        <f t="shared" si="1047"/>
        <v>0</v>
      </c>
    </row>
    <row r="5346" spans="1:5" ht="15.6" x14ac:dyDescent="0.3">
      <c r="A5346" s="320" t="s">
        <v>418</v>
      </c>
      <c r="B5346" s="317">
        <f t="shared" ref="B5346:E5346" si="1048">SUM(B5335:B5345)</f>
        <v>2471</v>
      </c>
      <c r="C5346" s="316">
        <f t="shared" si="1048"/>
        <v>0</v>
      </c>
      <c r="D5346" s="317">
        <f t="shared" si="1048"/>
        <v>2758</v>
      </c>
      <c r="E5346" s="318">
        <f t="shared" si="1048"/>
        <v>287</v>
      </c>
    </row>
    <row r="5348" spans="1:5" ht="15.6" x14ac:dyDescent="0.3">
      <c r="A5348" s="305">
        <v>45201</v>
      </c>
      <c r="B5348" s="306"/>
      <c r="C5348" s="306"/>
      <c r="D5348" s="306"/>
      <c r="E5348" s="306"/>
    </row>
    <row r="5349" spans="1:5" ht="15.6" x14ac:dyDescent="0.3">
      <c r="A5349" s="307" t="s">
        <v>407</v>
      </c>
      <c r="B5349" s="298" t="s">
        <v>408</v>
      </c>
      <c r="C5349" s="298" t="s">
        <v>409</v>
      </c>
      <c r="D5349" s="298" t="s">
        <v>410</v>
      </c>
      <c r="E5349" s="292" t="s">
        <v>421</v>
      </c>
    </row>
    <row r="5350" spans="1:5" ht="15.6" x14ac:dyDescent="0.3">
      <c r="A5350" s="308" t="s">
        <v>412</v>
      </c>
      <c r="B5350" s="309">
        <v>200</v>
      </c>
      <c r="C5350" s="309">
        <v>0</v>
      </c>
      <c r="D5350" s="309">
        <v>225</v>
      </c>
      <c r="E5350" s="310">
        <f t="shared" ref="E5350:E5360" si="1049">(C5350+D5350)-B5350</f>
        <v>25</v>
      </c>
    </row>
    <row r="5351" spans="1:5" ht="15.6" x14ac:dyDescent="0.3">
      <c r="A5351" s="308" t="s">
        <v>413</v>
      </c>
      <c r="B5351" s="309">
        <v>306</v>
      </c>
      <c r="C5351" s="309">
        <v>0</v>
      </c>
      <c r="D5351" s="309">
        <v>356</v>
      </c>
      <c r="E5351" s="310">
        <f t="shared" si="1049"/>
        <v>50</v>
      </c>
    </row>
    <row r="5352" spans="1:5" ht="15.6" x14ac:dyDescent="0.3">
      <c r="A5352" s="308" t="s">
        <v>426</v>
      </c>
      <c r="B5352" s="309">
        <v>180</v>
      </c>
      <c r="C5352" s="309">
        <v>0</v>
      </c>
      <c r="D5352" s="309">
        <v>233</v>
      </c>
      <c r="E5352" s="310">
        <f t="shared" si="1049"/>
        <v>53</v>
      </c>
    </row>
    <row r="5353" spans="1:5" ht="15.6" x14ac:dyDescent="0.3">
      <c r="A5353" s="308" t="s">
        <v>415</v>
      </c>
      <c r="B5353" s="309">
        <v>266</v>
      </c>
      <c r="C5353" s="309">
        <v>0</v>
      </c>
      <c r="D5353" s="309">
        <v>340</v>
      </c>
      <c r="E5353" s="310">
        <f t="shared" si="1049"/>
        <v>74</v>
      </c>
    </row>
    <row r="5354" spans="1:5" ht="15.6" x14ac:dyDescent="0.3">
      <c r="A5354" s="308" t="s">
        <v>416</v>
      </c>
      <c r="B5354" s="309">
        <v>99</v>
      </c>
      <c r="C5354" s="309">
        <v>0</v>
      </c>
      <c r="D5354" s="326">
        <v>108</v>
      </c>
      <c r="E5354" s="310">
        <f t="shared" si="1049"/>
        <v>9</v>
      </c>
    </row>
    <row r="5355" spans="1:5" ht="15.6" x14ac:dyDescent="0.3">
      <c r="A5355" s="311" t="s">
        <v>417</v>
      </c>
      <c r="B5355" s="312">
        <v>510</v>
      </c>
      <c r="C5355" s="312">
        <v>0</v>
      </c>
      <c r="D5355" s="312">
        <v>510</v>
      </c>
      <c r="E5355" s="310">
        <f t="shared" si="1049"/>
        <v>0</v>
      </c>
    </row>
    <row r="5356" spans="1:5" ht="15.6" x14ac:dyDescent="0.3">
      <c r="A5356" s="321" t="s">
        <v>419</v>
      </c>
      <c r="B5356" s="314">
        <v>228</v>
      </c>
      <c r="C5356" s="314">
        <v>0</v>
      </c>
      <c r="D5356" s="314">
        <v>230</v>
      </c>
      <c r="E5356" s="310">
        <f t="shared" si="1049"/>
        <v>2</v>
      </c>
    </row>
    <row r="5357" spans="1:5" ht="15.6" x14ac:dyDescent="0.3">
      <c r="A5357" s="321" t="s">
        <v>422</v>
      </c>
      <c r="B5357" s="313">
        <v>149</v>
      </c>
      <c r="C5357" s="313">
        <v>0</v>
      </c>
      <c r="D5357" s="313">
        <v>149</v>
      </c>
      <c r="E5357" s="322">
        <f t="shared" si="1049"/>
        <v>0</v>
      </c>
    </row>
    <row r="5358" spans="1:5" ht="15.6" x14ac:dyDescent="0.3">
      <c r="A5358" s="321" t="s">
        <v>423</v>
      </c>
      <c r="B5358" s="313">
        <v>535</v>
      </c>
      <c r="C5358" s="313">
        <v>500</v>
      </c>
      <c r="D5358" s="313">
        <v>162</v>
      </c>
      <c r="E5358" s="322">
        <f t="shared" si="1049"/>
        <v>127</v>
      </c>
    </row>
    <row r="5359" spans="1:5" ht="15.6" x14ac:dyDescent="0.3">
      <c r="A5359" s="321" t="s">
        <v>425</v>
      </c>
      <c r="B5359" s="313">
        <v>0</v>
      </c>
      <c r="C5359" s="313">
        <v>60</v>
      </c>
      <c r="D5359" s="313">
        <v>0</v>
      </c>
      <c r="E5359" s="322">
        <f t="shared" si="1049"/>
        <v>60</v>
      </c>
    </row>
    <row r="5360" spans="1:5" ht="15.6" x14ac:dyDescent="0.3">
      <c r="A5360" s="323" t="s">
        <v>424</v>
      </c>
      <c r="B5360" s="324">
        <v>105</v>
      </c>
      <c r="C5360" s="324">
        <v>0</v>
      </c>
      <c r="D5360" s="324">
        <v>158</v>
      </c>
      <c r="E5360" s="325">
        <f t="shared" si="1049"/>
        <v>53</v>
      </c>
    </row>
    <row r="5361" spans="1:5" ht="15.6" x14ac:dyDescent="0.3">
      <c r="A5361" s="320" t="s">
        <v>418</v>
      </c>
      <c r="B5361" s="317">
        <f t="shared" ref="B5361:E5361" si="1050">SUM(B5350:B5360)</f>
        <v>2578</v>
      </c>
      <c r="C5361" s="316">
        <f t="shared" si="1050"/>
        <v>560</v>
      </c>
      <c r="D5361" s="317">
        <f t="shared" si="1050"/>
        <v>2471</v>
      </c>
      <c r="E5361" s="318">
        <f t="shared" si="1050"/>
        <v>453</v>
      </c>
    </row>
    <row r="5363" spans="1:5" ht="15.6" x14ac:dyDescent="0.3">
      <c r="A5363" s="305">
        <v>45202</v>
      </c>
      <c r="B5363" s="306"/>
      <c r="C5363" s="306"/>
      <c r="D5363" s="306"/>
      <c r="E5363" s="306"/>
    </row>
    <row r="5364" spans="1:5" ht="15.6" x14ac:dyDescent="0.3">
      <c r="A5364" s="307" t="s">
        <v>407</v>
      </c>
      <c r="B5364" s="298" t="s">
        <v>408</v>
      </c>
      <c r="C5364" s="298" t="s">
        <v>409</v>
      </c>
      <c r="D5364" s="298" t="s">
        <v>410</v>
      </c>
      <c r="E5364" s="292" t="s">
        <v>421</v>
      </c>
    </row>
    <row r="5365" spans="1:5" ht="15.6" x14ac:dyDescent="0.3">
      <c r="A5365" s="308" t="s">
        <v>412</v>
      </c>
      <c r="B5365" s="309">
        <v>200</v>
      </c>
      <c r="C5365" s="309">
        <v>0</v>
      </c>
      <c r="D5365" s="309">
        <v>200</v>
      </c>
      <c r="E5365" s="310">
        <f t="shared" ref="E5365:E5375" si="1051">(C5365+D5365)-B5365</f>
        <v>0</v>
      </c>
    </row>
    <row r="5366" spans="1:5" ht="15.6" x14ac:dyDescent="0.3">
      <c r="A5366" s="308" t="s">
        <v>413</v>
      </c>
      <c r="B5366" s="309">
        <v>306</v>
      </c>
      <c r="C5366" s="309">
        <v>0</v>
      </c>
      <c r="D5366" s="309">
        <v>306</v>
      </c>
      <c r="E5366" s="310">
        <f t="shared" si="1051"/>
        <v>0</v>
      </c>
    </row>
    <row r="5367" spans="1:5" ht="15.6" x14ac:dyDescent="0.3">
      <c r="A5367" s="308" t="s">
        <v>426</v>
      </c>
      <c r="B5367" s="309">
        <v>330</v>
      </c>
      <c r="C5367" s="309">
        <v>180</v>
      </c>
      <c r="D5367" s="309">
        <v>180</v>
      </c>
      <c r="E5367" s="310">
        <f t="shared" si="1051"/>
        <v>30</v>
      </c>
    </row>
    <row r="5368" spans="1:5" ht="15.6" x14ac:dyDescent="0.3">
      <c r="A5368" s="308" t="s">
        <v>415</v>
      </c>
      <c r="B5368" s="309">
        <v>326</v>
      </c>
      <c r="C5368" s="309">
        <v>0</v>
      </c>
      <c r="D5368" s="309">
        <v>266</v>
      </c>
      <c r="E5368" s="310">
        <f t="shared" si="1051"/>
        <v>-60</v>
      </c>
    </row>
    <row r="5369" spans="1:5" ht="15.6" x14ac:dyDescent="0.3">
      <c r="A5369" s="308" t="s">
        <v>416</v>
      </c>
      <c r="B5369" s="309">
        <v>99</v>
      </c>
      <c r="C5369" s="309">
        <v>0</v>
      </c>
      <c r="D5369" s="326">
        <v>99</v>
      </c>
      <c r="E5369" s="310">
        <f t="shared" si="1051"/>
        <v>0</v>
      </c>
    </row>
    <row r="5370" spans="1:5" ht="15.6" x14ac:dyDescent="0.3">
      <c r="A5370" s="311" t="s">
        <v>417</v>
      </c>
      <c r="B5370" s="312">
        <v>510</v>
      </c>
      <c r="C5370" s="312">
        <v>0</v>
      </c>
      <c r="D5370" s="312">
        <v>510</v>
      </c>
      <c r="E5370" s="310">
        <f t="shared" si="1051"/>
        <v>0</v>
      </c>
    </row>
    <row r="5371" spans="1:5" ht="15.6" x14ac:dyDescent="0.3">
      <c r="A5371" s="321" t="s">
        <v>419</v>
      </c>
      <c r="B5371" s="314">
        <v>228</v>
      </c>
      <c r="C5371" s="314">
        <v>0</v>
      </c>
      <c r="D5371" s="314">
        <v>228</v>
      </c>
      <c r="E5371" s="310">
        <f t="shared" si="1051"/>
        <v>0</v>
      </c>
    </row>
    <row r="5372" spans="1:5" ht="15.6" x14ac:dyDescent="0.3">
      <c r="A5372" s="321" t="s">
        <v>422</v>
      </c>
      <c r="B5372" s="313">
        <v>142</v>
      </c>
      <c r="C5372" s="313">
        <v>0</v>
      </c>
      <c r="D5372" s="313">
        <v>149</v>
      </c>
      <c r="E5372" s="322">
        <f t="shared" si="1051"/>
        <v>7</v>
      </c>
    </row>
    <row r="5373" spans="1:5" ht="15.6" x14ac:dyDescent="0.3">
      <c r="A5373" s="321" t="s">
        <v>423</v>
      </c>
      <c r="B5373" s="313">
        <v>450</v>
      </c>
      <c r="C5373" s="313">
        <v>0</v>
      </c>
      <c r="D5373" s="313">
        <v>535</v>
      </c>
      <c r="E5373" s="322">
        <f t="shared" si="1051"/>
        <v>85</v>
      </c>
    </row>
    <row r="5374" spans="1:5" ht="15.6" x14ac:dyDescent="0.3">
      <c r="A5374" s="321" t="s">
        <v>425</v>
      </c>
      <c r="B5374" s="313">
        <v>0</v>
      </c>
      <c r="C5374" s="313">
        <v>0</v>
      </c>
      <c r="D5374" s="313">
        <v>0</v>
      </c>
      <c r="E5374" s="322">
        <f t="shared" si="1051"/>
        <v>0</v>
      </c>
    </row>
    <row r="5375" spans="1:5" ht="15.6" x14ac:dyDescent="0.3">
      <c r="A5375" s="323" t="s">
        <v>424</v>
      </c>
      <c r="B5375" s="324">
        <v>98</v>
      </c>
      <c r="C5375" s="324">
        <v>0</v>
      </c>
      <c r="D5375" s="324">
        <v>105</v>
      </c>
      <c r="E5375" s="325">
        <f t="shared" si="1051"/>
        <v>7</v>
      </c>
    </row>
    <row r="5376" spans="1:5" ht="15.6" x14ac:dyDescent="0.3">
      <c r="A5376" s="320" t="s">
        <v>418</v>
      </c>
      <c r="B5376" s="317">
        <f t="shared" ref="B5376:C5376" si="1052">SUM(B5365:B5375)</f>
        <v>2689</v>
      </c>
      <c r="C5376" s="316">
        <f t="shared" si="1052"/>
        <v>180</v>
      </c>
      <c r="D5376" s="317">
        <f>SUM(D5365:D5374)</f>
        <v>2473</v>
      </c>
      <c r="E5376" s="318">
        <f>SUM(E5365:E5375)</f>
        <v>69</v>
      </c>
    </row>
    <row r="5378" spans="1:5" ht="15.6" x14ac:dyDescent="0.3">
      <c r="A5378" s="305">
        <v>45203</v>
      </c>
      <c r="B5378" s="306"/>
      <c r="C5378" s="306"/>
      <c r="D5378" s="306"/>
      <c r="E5378" s="306"/>
    </row>
    <row r="5379" spans="1:5" ht="15.6" x14ac:dyDescent="0.3">
      <c r="A5379" s="307" t="s">
        <v>407</v>
      </c>
      <c r="B5379" s="298" t="s">
        <v>408</v>
      </c>
      <c r="C5379" s="298" t="s">
        <v>409</v>
      </c>
      <c r="D5379" s="298" t="s">
        <v>410</v>
      </c>
      <c r="E5379" s="292" t="s">
        <v>421</v>
      </c>
    </row>
    <row r="5380" spans="1:5" ht="15.6" x14ac:dyDescent="0.3">
      <c r="A5380" s="308" t="s">
        <v>412</v>
      </c>
      <c r="B5380" s="309">
        <v>200</v>
      </c>
      <c r="C5380" s="309">
        <v>0</v>
      </c>
      <c r="D5380" s="309">
        <v>200</v>
      </c>
      <c r="E5380" s="310">
        <f t="shared" ref="E5380:E5390" si="1053">(C5380+D5380)-B5380</f>
        <v>0</v>
      </c>
    </row>
    <row r="5381" spans="1:5" ht="15.6" x14ac:dyDescent="0.3">
      <c r="A5381" s="308" t="s">
        <v>413</v>
      </c>
      <c r="B5381" s="309">
        <v>300</v>
      </c>
      <c r="C5381" s="309">
        <v>0</v>
      </c>
      <c r="D5381" s="309">
        <v>306</v>
      </c>
      <c r="E5381" s="310">
        <f t="shared" si="1053"/>
        <v>6</v>
      </c>
    </row>
    <row r="5382" spans="1:5" ht="15.6" x14ac:dyDescent="0.3">
      <c r="A5382" s="308" t="s">
        <v>426</v>
      </c>
      <c r="B5382" s="309">
        <v>315</v>
      </c>
      <c r="C5382" s="309">
        <v>0</v>
      </c>
      <c r="D5382" s="309">
        <v>330</v>
      </c>
      <c r="E5382" s="310">
        <f t="shared" si="1053"/>
        <v>15</v>
      </c>
    </row>
    <row r="5383" spans="1:5" ht="15.6" x14ac:dyDescent="0.3">
      <c r="A5383" s="308" t="s">
        <v>415</v>
      </c>
      <c r="B5383" s="309">
        <v>266</v>
      </c>
      <c r="C5383" s="309">
        <v>0</v>
      </c>
      <c r="D5383" s="309">
        <v>326</v>
      </c>
      <c r="E5383" s="310">
        <f t="shared" si="1053"/>
        <v>60</v>
      </c>
    </row>
    <row r="5384" spans="1:5" ht="15.6" x14ac:dyDescent="0.3">
      <c r="A5384" s="308" t="s">
        <v>416</v>
      </c>
      <c r="B5384" s="309">
        <v>85</v>
      </c>
      <c r="C5384" s="309">
        <v>0</v>
      </c>
      <c r="D5384" s="326">
        <v>99</v>
      </c>
      <c r="E5384" s="310">
        <f t="shared" si="1053"/>
        <v>14</v>
      </c>
    </row>
    <row r="5385" spans="1:5" ht="15.6" x14ac:dyDescent="0.3">
      <c r="A5385" s="311" t="s">
        <v>417</v>
      </c>
      <c r="B5385" s="312">
        <v>500</v>
      </c>
      <c r="C5385" s="312">
        <v>0</v>
      </c>
      <c r="D5385" s="312">
        <v>510</v>
      </c>
      <c r="E5385" s="310">
        <f t="shared" si="1053"/>
        <v>10</v>
      </c>
    </row>
    <row r="5386" spans="1:5" ht="15.6" x14ac:dyDescent="0.3">
      <c r="A5386" s="321" t="s">
        <v>419</v>
      </c>
      <c r="B5386" s="314">
        <v>228</v>
      </c>
      <c r="C5386" s="314">
        <v>0</v>
      </c>
      <c r="D5386" s="314">
        <v>228</v>
      </c>
      <c r="E5386" s="310">
        <f t="shared" si="1053"/>
        <v>0</v>
      </c>
    </row>
    <row r="5387" spans="1:5" ht="15.6" x14ac:dyDescent="0.3">
      <c r="A5387" s="321" t="s">
        <v>422</v>
      </c>
      <c r="B5387" s="313">
        <v>142</v>
      </c>
      <c r="C5387" s="313">
        <v>0</v>
      </c>
      <c r="D5387" s="313">
        <v>142</v>
      </c>
      <c r="E5387" s="322">
        <f t="shared" si="1053"/>
        <v>0</v>
      </c>
    </row>
    <row r="5388" spans="1:5" ht="15.6" x14ac:dyDescent="0.3">
      <c r="A5388" s="321" t="s">
        <v>423</v>
      </c>
      <c r="B5388" s="313">
        <v>360</v>
      </c>
      <c r="C5388" s="313">
        <v>0</v>
      </c>
      <c r="D5388" s="313">
        <v>450</v>
      </c>
      <c r="E5388" s="322">
        <f t="shared" si="1053"/>
        <v>90</v>
      </c>
    </row>
    <row r="5389" spans="1:5" ht="15.6" x14ac:dyDescent="0.3">
      <c r="A5389" s="321" t="s">
        <v>425</v>
      </c>
      <c r="B5389" s="313">
        <v>0</v>
      </c>
      <c r="C5389" s="313">
        <v>0</v>
      </c>
      <c r="D5389" s="313">
        <v>0</v>
      </c>
      <c r="E5389" s="322">
        <f t="shared" si="1053"/>
        <v>0</v>
      </c>
    </row>
    <row r="5390" spans="1:5" ht="15.6" x14ac:dyDescent="0.3">
      <c r="A5390" s="323" t="s">
        <v>424</v>
      </c>
      <c r="B5390" s="324">
        <v>60</v>
      </c>
      <c r="C5390" s="324">
        <v>0</v>
      </c>
      <c r="D5390" s="324">
        <v>98</v>
      </c>
      <c r="E5390" s="325">
        <f t="shared" si="1053"/>
        <v>38</v>
      </c>
    </row>
    <row r="5391" spans="1:5" ht="15.6" x14ac:dyDescent="0.3">
      <c r="A5391" s="320" t="s">
        <v>418</v>
      </c>
      <c r="B5391" s="317">
        <f t="shared" ref="B5391:E5391" si="1054">SUM(B5380:B5390)</f>
        <v>2456</v>
      </c>
      <c r="C5391" s="316">
        <f t="shared" si="1054"/>
        <v>0</v>
      </c>
      <c r="D5391" s="317">
        <f t="shared" si="1054"/>
        <v>2689</v>
      </c>
      <c r="E5391" s="318">
        <f t="shared" si="1054"/>
        <v>233</v>
      </c>
    </row>
    <row r="5393" spans="1:5" ht="15.6" x14ac:dyDescent="0.3">
      <c r="A5393" s="305">
        <v>45204</v>
      </c>
      <c r="B5393" s="306"/>
      <c r="C5393" s="306"/>
      <c r="D5393" s="306"/>
      <c r="E5393" s="306"/>
    </row>
    <row r="5394" spans="1:5" ht="15.6" x14ac:dyDescent="0.3">
      <c r="A5394" s="307" t="s">
        <v>407</v>
      </c>
      <c r="B5394" s="298" t="s">
        <v>408</v>
      </c>
      <c r="C5394" s="298" t="s">
        <v>409</v>
      </c>
      <c r="D5394" s="298" t="s">
        <v>410</v>
      </c>
      <c r="E5394" s="292" t="s">
        <v>421</v>
      </c>
    </row>
    <row r="5395" spans="1:5" ht="15.6" x14ac:dyDescent="0.3">
      <c r="A5395" s="308" t="s">
        <v>412</v>
      </c>
      <c r="B5395" s="309">
        <v>200</v>
      </c>
      <c r="C5395" s="309">
        <v>0</v>
      </c>
      <c r="D5395" s="309">
        <v>200</v>
      </c>
      <c r="E5395" s="310">
        <f t="shared" ref="E5395:E5405" si="1055">(C5395+D5395)-B5395</f>
        <v>0</v>
      </c>
    </row>
    <row r="5396" spans="1:5" ht="15.6" x14ac:dyDescent="0.3">
      <c r="A5396" s="308" t="s">
        <v>413</v>
      </c>
      <c r="B5396" s="309">
        <v>300</v>
      </c>
      <c r="C5396" s="309">
        <v>0</v>
      </c>
      <c r="D5396" s="309">
        <v>300</v>
      </c>
      <c r="E5396" s="310">
        <f t="shared" si="1055"/>
        <v>0</v>
      </c>
    </row>
    <row r="5397" spans="1:5" ht="15.6" x14ac:dyDescent="0.3">
      <c r="A5397" s="308" t="s">
        <v>426</v>
      </c>
      <c r="B5397" s="309">
        <v>240</v>
      </c>
      <c r="C5397" s="309">
        <v>0</v>
      </c>
      <c r="D5397" s="309">
        <v>315</v>
      </c>
      <c r="E5397" s="310">
        <f t="shared" si="1055"/>
        <v>75</v>
      </c>
    </row>
    <row r="5398" spans="1:5" ht="15.6" x14ac:dyDescent="0.3">
      <c r="A5398" s="308" t="s">
        <v>415</v>
      </c>
      <c r="B5398" s="309">
        <v>266</v>
      </c>
      <c r="C5398" s="309">
        <v>0</v>
      </c>
      <c r="D5398" s="309">
        <v>266</v>
      </c>
      <c r="E5398" s="310">
        <f t="shared" si="1055"/>
        <v>0</v>
      </c>
    </row>
    <row r="5399" spans="1:5" ht="15.6" x14ac:dyDescent="0.3">
      <c r="A5399" s="308" t="s">
        <v>416</v>
      </c>
      <c r="B5399" s="309">
        <v>80</v>
      </c>
      <c r="C5399" s="309">
        <v>0</v>
      </c>
      <c r="D5399" s="326">
        <v>85</v>
      </c>
      <c r="E5399" s="310">
        <f t="shared" si="1055"/>
        <v>5</v>
      </c>
    </row>
    <row r="5400" spans="1:5" ht="15.6" x14ac:dyDescent="0.3">
      <c r="A5400" s="311" t="s">
        <v>417</v>
      </c>
      <c r="B5400" s="312">
        <v>500</v>
      </c>
      <c r="C5400" s="312">
        <v>0</v>
      </c>
      <c r="D5400" s="312">
        <v>500</v>
      </c>
      <c r="E5400" s="310">
        <f t="shared" si="1055"/>
        <v>0</v>
      </c>
    </row>
    <row r="5401" spans="1:5" ht="15.6" x14ac:dyDescent="0.3">
      <c r="A5401" s="321" t="s">
        <v>419</v>
      </c>
      <c r="B5401" s="314">
        <v>228</v>
      </c>
      <c r="C5401" s="314">
        <v>0</v>
      </c>
      <c r="D5401" s="314">
        <v>228</v>
      </c>
      <c r="E5401" s="310">
        <f t="shared" si="1055"/>
        <v>0</v>
      </c>
    </row>
    <row r="5402" spans="1:5" ht="15.6" x14ac:dyDescent="0.3">
      <c r="A5402" s="321" t="s">
        <v>422</v>
      </c>
      <c r="B5402" s="313">
        <v>142</v>
      </c>
      <c r="C5402" s="313">
        <v>0</v>
      </c>
      <c r="D5402" s="313">
        <v>142</v>
      </c>
      <c r="E5402" s="322">
        <f t="shared" si="1055"/>
        <v>0</v>
      </c>
    </row>
    <row r="5403" spans="1:5" ht="15.6" x14ac:dyDescent="0.3">
      <c r="A5403" s="321" t="s">
        <v>423</v>
      </c>
      <c r="B5403" s="313">
        <v>324</v>
      </c>
      <c r="C5403" s="313">
        <v>0</v>
      </c>
      <c r="D5403" s="313">
        <v>360</v>
      </c>
      <c r="E5403" s="322">
        <f t="shared" si="1055"/>
        <v>36</v>
      </c>
    </row>
    <row r="5404" spans="1:5" ht="15.6" x14ac:dyDescent="0.3">
      <c r="A5404" s="321" t="s">
        <v>425</v>
      </c>
      <c r="B5404" s="313">
        <v>0</v>
      </c>
      <c r="C5404" s="313">
        <v>0</v>
      </c>
      <c r="D5404" s="313">
        <v>0</v>
      </c>
      <c r="E5404" s="322">
        <f t="shared" si="1055"/>
        <v>0</v>
      </c>
    </row>
    <row r="5405" spans="1:5" ht="15.6" x14ac:dyDescent="0.3">
      <c r="A5405" s="323" t="s">
        <v>424</v>
      </c>
      <c r="B5405" s="324">
        <v>30</v>
      </c>
      <c r="C5405" s="324">
        <v>0</v>
      </c>
      <c r="D5405" s="324">
        <v>60</v>
      </c>
      <c r="E5405" s="325">
        <f t="shared" si="1055"/>
        <v>30</v>
      </c>
    </row>
    <row r="5406" spans="1:5" ht="15.6" x14ac:dyDescent="0.3">
      <c r="A5406" s="320" t="s">
        <v>418</v>
      </c>
      <c r="B5406" s="317">
        <f t="shared" ref="B5406:E5406" si="1056">SUM(B5395:B5405)</f>
        <v>2310</v>
      </c>
      <c r="C5406" s="316">
        <f t="shared" si="1056"/>
        <v>0</v>
      </c>
      <c r="D5406" s="317">
        <f t="shared" si="1056"/>
        <v>2456</v>
      </c>
      <c r="E5406" s="318">
        <f t="shared" si="1056"/>
        <v>146</v>
      </c>
    </row>
    <row r="5408" spans="1:5" ht="15.6" x14ac:dyDescent="0.3">
      <c r="A5408" s="305">
        <v>45205</v>
      </c>
      <c r="B5408" s="306"/>
      <c r="C5408" s="306"/>
      <c r="D5408" s="306"/>
      <c r="E5408" s="306"/>
    </row>
    <row r="5409" spans="1:5" ht="15.6" x14ac:dyDescent="0.3">
      <c r="A5409" s="307" t="s">
        <v>407</v>
      </c>
      <c r="B5409" s="298" t="s">
        <v>408</v>
      </c>
      <c r="C5409" s="298" t="s">
        <v>409</v>
      </c>
      <c r="D5409" s="298" t="s">
        <v>410</v>
      </c>
      <c r="E5409" s="292" t="s">
        <v>421</v>
      </c>
    </row>
    <row r="5410" spans="1:5" ht="15.6" x14ac:dyDescent="0.3">
      <c r="A5410" s="308" t="s">
        <v>412</v>
      </c>
      <c r="B5410" s="309">
        <v>200</v>
      </c>
      <c r="C5410" s="309">
        <v>0</v>
      </c>
      <c r="D5410" s="309">
        <v>200</v>
      </c>
      <c r="E5410" s="310">
        <f t="shared" ref="E5410:E5420" si="1057">(C5410+D5410)-B5410</f>
        <v>0</v>
      </c>
    </row>
    <row r="5411" spans="1:5" ht="15.6" x14ac:dyDescent="0.3">
      <c r="A5411" s="308" t="s">
        <v>413</v>
      </c>
      <c r="B5411" s="309">
        <v>300</v>
      </c>
      <c r="C5411" s="309">
        <v>0</v>
      </c>
      <c r="D5411" s="309">
        <v>300</v>
      </c>
      <c r="E5411" s="310">
        <f t="shared" si="1057"/>
        <v>0</v>
      </c>
    </row>
    <row r="5412" spans="1:5" ht="15.6" x14ac:dyDescent="0.3">
      <c r="A5412" s="308" t="s">
        <v>426</v>
      </c>
      <c r="B5412" s="309">
        <v>195</v>
      </c>
      <c r="C5412" s="309">
        <v>0</v>
      </c>
      <c r="D5412" s="309">
        <v>240</v>
      </c>
      <c r="E5412" s="310">
        <f t="shared" si="1057"/>
        <v>45</v>
      </c>
    </row>
    <row r="5413" spans="1:5" ht="15.6" x14ac:dyDescent="0.3">
      <c r="A5413" s="308" t="s">
        <v>415</v>
      </c>
      <c r="B5413" s="309">
        <v>266</v>
      </c>
      <c r="C5413" s="309">
        <v>0</v>
      </c>
      <c r="D5413" s="309">
        <v>266</v>
      </c>
      <c r="E5413" s="310">
        <f t="shared" si="1057"/>
        <v>0</v>
      </c>
    </row>
    <row r="5414" spans="1:5" ht="15.6" x14ac:dyDescent="0.3">
      <c r="A5414" s="308" t="s">
        <v>416</v>
      </c>
      <c r="B5414" s="309">
        <v>50</v>
      </c>
      <c r="C5414" s="309">
        <v>0</v>
      </c>
      <c r="D5414" s="326">
        <v>80</v>
      </c>
      <c r="E5414" s="310">
        <f t="shared" si="1057"/>
        <v>30</v>
      </c>
    </row>
    <row r="5415" spans="1:5" ht="15.6" x14ac:dyDescent="0.3">
      <c r="A5415" s="311" t="s">
        <v>417</v>
      </c>
      <c r="B5415" s="312">
        <v>500</v>
      </c>
      <c r="C5415" s="312">
        <v>0</v>
      </c>
      <c r="D5415" s="312">
        <v>500</v>
      </c>
      <c r="E5415" s="310">
        <f t="shared" si="1057"/>
        <v>0</v>
      </c>
    </row>
    <row r="5416" spans="1:5" ht="15.6" x14ac:dyDescent="0.3">
      <c r="A5416" s="321" t="s">
        <v>419</v>
      </c>
      <c r="B5416" s="314">
        <v>228</v>
      </c>
      <c r="C5416" s="314">
        <v>0</v>
      </c>
      <c r="D5416" s="314">
        <v>228</v>
      </c>
      <c r="E5416" s="310">
        <f t="shared" si="1057"/>
        <v>0</v>
      </c>
    </row>
    <row r="5417" spans="1:5" ht="15.6" x14ac:dyDescent="0.3">
      <c r="A5417" s="321" t="s">
        <v>422</v>
      </c>
      <c r="B5417" s="313">
        <v>142</v>
      </c>
      <c r="C5417" s="313">
        <v>0</v>
      </c>
      <c r="D5417" s="313">
        <v>142</v>
      </c>
      <c r="E5417" s="322">
        <f t="shared" si="1057"/>
        <v>0</v>
      </c>
    </row>
    <row r="5418" spans="1:5" ht="15.6" x14ac:dyDescent="0.3">
      <c r="A5418" s="321" t="s">
        <v>423</v>
      </c>
      <c r="B5418" s="313">
        <v>324</v>
      </c>
      <c r="C5418" s="313">
        <v>0</v>
      </c>
      <c r="D5418" s="313">
        <v>324</v>
      </c>
      <c r="E5418" s="322">
        <f t="shared" si="1057"/>
        <v>0</v>
      </c>
    </row>
    <row r="5419" spans="1:5" ht="15.6" x14ac:dyDescent="0.3">
      <c r="A5419" s="321" t="s">
        <v>425</v>
      </c>
      <c r="B5419" s="313">
        <v>0</v>
      </c>
      <c r="C5419" s="313">
        <v>110</v>
      </c>
      <c r="D5419" s="313">
        <v>0</v>
      </c>
      <c r="E5419" s="322">
        <f t="shared" si="1057"/>
        <v>110</v>
      </c>
    </row>
    <row r="5420" spans="1:5" ht="15.6" x14ac:dyDescent="0.3">
      <c r="A5420" s="323" t="s">
        <v>424</v>
      </c>
      <c r="B5420" s="324">
        <v>120</v>
      </c>
      <c r="C5420" s="324">
        <v>130</v>
      </c>
      <c r="D5420" s="324">
        <v>30</v>
      </c>
      <c r="E5420" s="325">
        <f t="shared" si="1057"/>
        <v>40</v>
      </c>
    </row>
    <row r="5421" spans="1:5" ht="15.6" x14ac:dyDescent="0.3">
      <c r="A5421" s="320" t="s">
        <v>418</v>
      </c>
      <c r="B5421" s="317">
        <f t="shared" ref="B5421:E5421" si="1058">SUM(B5410:B5420)</f>
        <v>2325</v>
      </c>
      <c r="C5421" s="316">
        <f t="shared" si="1058"/>
        <v>240</v>
      </c>
      <c r="D5421" s="317">
        <f t="shared" si="1058"/>
        <v>2310</v>
      </c>
      <c r="E5421" s="318">
        <f t="shared" si="1058"/>
        <v>225</v>
      </c>
    </row>
    <row r="5423" spans="1:5" ht="15.6" x14ac:dyDescent="0.3">
      <c r="A5423" s="305">
        <v>45206</v>
      </c>
      <c r="B5423" s="306"/>
      <c r="C5423" s="306"/>
      <c r="D5423" s="306"/>
      <c r="E5423" s="306"/>
    </row>
    <row r="5424" spans="1:5" ht="15.6" x14ac:dyDescent="0.3">
      <c r="A5424" s="307" t="s">
        <v>407</v>
      </c>
      <c r="B5424" s="298" t="s">
        <v>408</v>
      </c>
      <c r="C5424" s="298" t="s">
        <v>409</v>
      </c>
      <c r="D5424" s="298" t="s">
        <v>410</v>
      </c>
      <c r="E5424" s="292" t="s">
        <v>421</v>
      </c>
    </row>
    <row r="5425" spans="1:5" ht="15.6" x14ac:dyDescent="0.3">
      <c r="A5425" s="308" t="s">
        <v>412</v>
      </c>
      <c r="B5425" s="309">
        <v>150</v>
      </c>
      <c r="C5425" s="309">
        <v>0</v>
      </c>
      <c r="D5425" s="309">
        <v>200</v>
      </c>
      <c r="E5425" s="310">
        <f t="shared" ref="E5425:E5435" si="1059">(C5425+D5425)-B5425</f>
        <v>50</v>
      </c>
    </row>
    <row r="5426" spans="1:5" ht="15.6" x14ac:dyDescent="0.3">
      <c r="A5426" s="308" t="s">
        <v>413</v>
      </c>
      <c r="B5426" s="309">
        <v>300</v>
      </c>
      <c r="C5426" s="309">
        <v>0</v>
      </c>
      <c r="D5426" s="309">
        <v>300</v>
      </c>
      <c r="E5426" s="310">
        <f t="shared" si="1059"/>
        <v>0</v>
      </c>
    </row>
    <row r="5427" spans="1:5" ht="15.6" x14ac:dyDescent="0.3">
      <c r="A5427" s="308" t="s">
        <v>426</v>
      </c>
      <c r="B5427" s="309">
        <v>150</v>
      </c>
      <c r="C5427" s="309">
        <v>0</v>
      </c>
      <c r="D5427" s="309">
        <v>195</v>
      </c>
      <c r="E5427" s="310">
        <f t="shared" si="1059"/>
        <v>45</v>
      </c>
    </row>
    <row r="5428" spans="1:5" ht="15.6" x14ac:dyDescent="0.3">
      <c r="A5428" s="308" t="s">
        <v>415</v>
      </c>
      <c r="B5428" s="309">
        <v>266</v>
      </c>
      <c r="C5428" s="309">
        <v>0</v>
      </c>
      <c r="D5428" s="309">
        <v>266</v>
      </c>
      <c r="E5428" s="310">
        <f t="shared" si="1059"/>
        <v>0</v>
      </c>
    </row>
    <row r="5429" spans="1:5" ht="15.6" x14ac:dyDescent="0.3">
      <c r="A5429" s="308" t="s">
        <v>416</v>
      </c>
      <c r="B5429" s="309">
        <v>50</v>
      </c>
      <c r="C5429" s="309">
        <v>0</v>
      </c>
      <c r="D5429" s="326">
        <v>50</v>
      </c>
      <c r="E5429" s="310">
        <f t="shared" si="1059"/>
        <v>0</v>
      </c>
    </row>
    <row r="5430" spans="1:5" ht="15.6" x14ac:dyDescent="0.3">
      <c r="A5430" s="311" t="s">
        <v>417</v>
      </c>
      <c r="B5430" s="312">
        <v>490</v>
      </c>
      <c r="C5430" s="312">
        <v>0</v>
      </c>
      <c r="D5430" s="312">
        <v>500</v>
      </c>
      <c r="E5430" s="310">
        <f t="shared" si="1059"/>
        <v>10</v>
      </c>
    </row>
    <row r="5431" spans="1:5" ht="15.6" x14ac:dyDescent="0.3">
      <c r="A5431" s="321" t="s">
        <v>419</v>
      </c>
      <c r="B5431" s="314">
        <v>204</v>
      </c>
      <c r="C5431" s="314">
        <v>0</v>
      </c>
      <c r="D5431" s="314">
        <v>228</v>
      </c>
      <c r="E5431" s="310">
        <f t="shared" si="1059"/>
        <v>24</v>
      </c>
    </row>
    <row r="5432" spans="1:5" ht="15.6" x14ac:dyDescent="0.3">
      <c r="A5432" s="321" t="s">
        <v>422</v>
      </c>
      <c r="B5432" s="313">
        <v>138</v>
      </c>
      <c r="C5432" s="313">
        <v>0</v>
      </c>
      <c r="D5432" s="313">
        <v>142</v>
      </c>
      <c r="E5432" s="322">
        <f t="shared" si="1059"/>
        <v>4</v>
      </c>
    </row>
    <row r="5433" spans="1:5" ht="15.6" x14ac:dyDescent="0.3">
      <c r="A5433" s="321" t="s">
        <v>423</v>
      </c>
      <c r="B5433" s="313">
        <v>324</v>
      </c>
      <c r="C5433" s="313">
        <v>0</v>
      </c>
      <c r="D5433" s="313">
        <v>324</v>
      </c>
      <c r="E5433" s="322">
        <f t="shared" si="1059"/>
        <v>0</v>
      </c>
    </row>
    <row r="5434" spans="1:5" ht="15.6" x14ac:dyDescent="0.3">
      <c r="A5434" s="321" t="s">
        <v>425</v>
      </c>
      <c r="B5434" s="313">
        <v>0</v>
      </c>
      <c r="C5434" s="313">
        <v>0</v>
      </c>
      <c r="D5434" s="313">
        <v>0</v>
      </c>
      <c r="E5434" s="322">
        <f t="shared" si="1059"/>
        <v>0</v>
      </c>
    </row>
    <row r="5435" spans="1:5" ht="15.6" x14ac:dyDescent="0.3">
      <c r="A5435" s="323" t="s">
        <v>424</v>
      </c>
      <c r="B5435" s="324">
        <v>98</v>
      </c>
      <c r="C5435" s="324">
        <v>0</v>
      </c>
      <c r="D5435" s="324">
        <v>120</v>
      </c>
      <c r="E5435" s="325">
        <f t="shared" si="1059"/>
        <v>22</v>
      </c>
    </row>
    <row r="5436" spans="1:5" ht="15.6" x14ac:dyDescent="0.3">
      <c r="A5436" s="320" t="s">
        <v>418</v>
      </c>
      <c r="B5436" s="317">
        <f t="shared" ref="B5436:E5436" si="1060">SUM(B5425:B5435)</f>
        <v>2170</v>
      </c>
      <c r="C5436" s="316">
        <f t="shared" si="1060"/>
        <v>0</v>
      </c>
      <c r="D5436" s="317">
        <f t="shared" si="1060"/>
        <v>2325</v>
      </c>
      <c r="E5436" s="318">
        <f t="shared" si="1060"/>
        <v>155</v>
      </c>
    </row>
    <row r="5438" spans="1:5" ht="15.6" x14ac:dyDescent="0.3">
      <c r="A5438" s="305">
        <v>45207</v>
      </c>
      <c r="B5438" s="306"/>
      <c r="C5438" s="306"/>
      <c r="D5438" s="306"/>
      <c r="E5438" s="306"/>
    </row>
    <row r="5439" spans="1:5" ht="15.6" x14ac:dyDescent="0.3">
      <c r="A5439" s="307" t="s">
        <v>407</v>
      </c>
      <c r="B5439" s="298" t="s">
        <v>408</v>
      </c>
      <c r="C5439" s="298" t="s">
        <v>409</v>
      </c>
      <c r="D5439" s="298" t="s">
        <v>410</v>
      </c>
      <c r="E5439" s="292" t="s">
        <v>421</v>
      </c>
    </row>
    <row r="5440" spans="1:5" ht="15.6" x14ac:dyDescent="0.3">
      <c r="A5440" s="308" t="s">
        <v>412</v>
      </c>
      <c r="B5440" s="309">
        <v>150</v>
      </c>
      <c r="C5440" s="309">
        <v>0</v>
      </c>
      <c r="D5440" s="309">
        <v>150</v>
      </c>
      <c r="E5440" s="310">
        <f t="shared" ref="E5440:E5450" si="1061">(C5440+D5440)-B5440</f>
        <v>0</v>
      </c>
    </row>
    <row r="5441" spans="1:5" ht="15.6" x14ac:dyDescent="0.3">
      <c r="A5441" s="308" t="s">
        <v>413</v>
      </c>
      <c r="B5441" s="309">
        <v>300</v>
      </c>
      <c r="C5441" s="309">
        <v>0</v>
      </c>
      <c r="D5441" s="309">
        <v>300</v>
      </c>
      <c r="E5441" s="310">
        <f t="shared" si="1061"/>
        <v>0</v>
      </c>
    </row>
    <row r="5442" spans="1:5" ht="15.6" x14ac:dyDescent="0.3">
      <c r="A5442" s="308" t="s">
        <v>426</v>
      </c>
      <c r="B5442" s="309">
        <v>150</v>
      </c>
      <c r="C5442" s="309">
        <v>0</v>
      </c>
      <c r="D5442" s="309">
        <v>150</v>
      </c>
      <c r="E5442" s="310">
        <f t="shared" si="1061"/>
        <v>0</v>
      </c>
    </row>
    <row r="5443" spans="1:5" ht="15.6" x14ac:dyDescent="0.3">
      <c r="A5443" s="308" t="s">
        <v>415</v>
      </c>
      <c r="B5443" s="309">
        <v>266</v>
      </c>
      <c r="C5443" s="309">
        <v>0</v>
      </c>
      <c r="D5443" s="309">
        <v>266</v>
      </c>
      <c r="E5443" s="310">
        <f t="shared" si="1061"/>
        <v>0</v>
      </c>
    </row>
    <row r="5444" spans="1:5" ht="15.6" x14ac:dyDescent="0.3">
      <c r="A5444" s="308" t="s">
        <v>416</v>
      </c>
      <c r="B5444" s="309">
        <v>50</v>
      </c>
      <c r="C5444" s="309">
        <v>0</v>
      </c>
      <c r="D5444" s="326">
        <v>50</v>
      </c>
      <c r="E5444" s="310">
        <f t="shared" si="1061"/>
        <v>0</v>
      </c>
    </row>
    <row r="5445" spans="1:5" ht="15.6" x14ac:dyDescent="0.3">
      <c r="A5445" s="311" t="s">
        <v>417</v>
      </c>
      <c r="B5445" s="312">
        <v>490</v>
      </c>
      <c r="C5445" s="312">
        <v>0</v>
      </c>
      <c r="D5445" s="312">
        <v>490</v>
      </c>
      <c r="E5445" s="310">
        <f t="shared" si="1061"/>
        <v>0</v>
      </c>
    </row>
    <row r="5446" spans="1:5" ht="15.6" x14ac:dyDescent="0.3">
      <c r="A5446" s="321" t="s">
        <v>419</v>
      </c>
      <c r="B5446" s="314">
        <v>204</v>
      </c>
      <c r="C5446" s="314">
        <v>0</v>
      </c>
      <c r="D5446" s="314">
        <v>204</v>
      </c>
      <c r="E5446" s="310">
        <f t="shared" si="1061"/>
        <v>0</v>
      </c>
    </row>
    <row r="5447" spans="1:5" ht="15.6" x14ac:dyDescent="0.3">
      <c r="A5447" s="321" t="s">
        <v>422</v>
      </c>
      <c r="B5447" s="313">
        <v>138</v>
      </c>
      <c r="C5447" s="313">
        <v>0</v>
      </c>
      <c r="D5447" s="313">
        <v>138</v>
      </c>
      <c r="E5447" s="322">
        <f t="shared" si="1061"/>
        <v>0</v>
      </c>
    </row>
    <row r="5448" spans="1:5" ht="15.6" x14ac:dyDescent="0.3">
      <c r="A5448" s="321" t="s">
        <v>423</v>
      </c>
      <c r="B5448" s="313">
        <v>324</v>
      </c>
      <c r="C5448" s="313">
        <v>0</v>
      </c>
      <c r="D5448" s="313">
        <v>324</v>
      </c>
      <c r="E5448" s="322">
        <f t="shared" si="1061"/>
        <v>0</v>
      </c>
    </row>
    <row r="5449" spans="1:5" ht="15.6" x14ac:dyDescent="0.3">
      <c r="A5449" s="321" t="s">
        <v>425</v>
      </c>
      <c r="B5449" s="313">
        <v>100</v>
      </c>
      <c r="C5449" s="313">
        <v>100</v>
      </c>
      <c r="D5449" s="313">
        <v>0</v>
      </c>
      <c r="E5449" s="322">
        <f t="shared" si="1061"/>
        <v>0</v>
      </c>
    </row>
    <row r="5450" spans="1:5" ht="15.6" x14ac:dyDescent="0.3">
      <c r="A5450" s="323" t="s">
        <v>424</v>
      </c>
      <c r="B5450" s="324">
        <v>98</v>
      </c>
      <c r="C5450" s="324">
        <v>0</v>
      </c>
      <c r="D5450" s="324">
        <v>98</v>
      </c>
      <c r="E5450" s="325">
        <f t="shared" si="1061"/>
        <v>0</v>
      </c>
    </row>
    <row r="5451" spans="1:5" ht="15.6" x14ac:dyDescent="0.3">
      <c r="A5451" s="320" t="s">
        <v>418</v>
      </c>
      <c r="B5451" s="317">
        <f t="shared" ref="B5451:E5451" si="1062">SUM(B5440:B5450)</f>
        <v>2270</v>
      </c>
      <c r="C5451" s="316">
        <f t="shared" si="1062"/>
        <v>100</v>
      </c>
      <c r="D5451" s="317">
        <f t="shared" si="1062"/>
        <v>2170</v>
      </c>
      <c r="E5451" s="318">
        <f t="shared" si="1062"/>
        <v>0</v>
      </c>
    </row>
    <row r="5453" spans="1:5" ht="15.6" x14ac:dyDescent="0.3">
      <c r="A5453" s="305">
        <v>45208</v>
      </c>
      <c r="B5453" s="306"/>
      <c r="C5453" s="306"/>
      <c r="D5453" s="306"/>
      <c r="E5453" s="306"/>
    </row>
    <row r="5454" spans="1:5" ht="15.6" x14ac:dyDescent="0.3">
      <c r="A5454" s="307" t="s">
        <v>407</v>
      </c>
      <c r="B5454" s="298" t="s">
        <v>408</v>
      </c>
      <c r="C5454" s="298" t="s">
        <v>409</v>
      </c>
      <c r="D5454" s="298" t="s">
        <v>410</v>
      </c>
      <c r="E5454" s="292" t="s">
        <v>421</v>
      </c>
    </row>
    <row r="5455" spans="1:5" ht="15.6" x14ac:dyDescent="0.3">
      <c r="A5455" s="308" t="s">
        <v>412</v>
      </c>
      <c r="B5455" s="309">
        <v>150</v>
      </c>
      <c r="C5455" s="309">
        <v>0</v>
      </c>
      <c r="D5455" s="309">
        <v>150</v>
      </c>
      <c r="E5455" s="310">
        <f t="shared" ref="E5455:E5465" si="1063">(C5455+D5455)-B5455</f>
        <v>0</v>
      </c>
    </row>
    <row r="5456" spans="1:5" ht="15.6" x14ac:dyDescent="0.3">
      <c r="A5456" s="308" t="s">
        <v>413</v>
      </c>
      <c r="B5456" s="309">
        <v>300</v>
      </c>
      <c r="C5456" s="309">
        <v>0</v>
      </c>
      <c r="D5456" s="309">
        <v>300</v>
      </c>
      <c r="E5456" s="310">
        <f t="shared" si="1063"/>
        <v>0</v>
      </c>
    </row>
    <row r="5457" spans="1:5" ht="15.6" x14ac:dyDescent="0.3">
      <c r="A5457" s="308" t="s">
        <v>426</v>
      </c>
      <c r="B5457" s="309">
        <v>90</v>
      </c>
      <c r="C5457" s="309">
        <v>0</v>
      </c>
      <c r="D5457" s="309">
        <v>150</v>
      </c>
      <c r="E5457" s="310">
        <f t="shared" si="1063"/>
        <v>60</v>
      </c>
    </row>
    <row r="5458" spans="1:5" ht="15.6" x14ac:dyDescent="0.3">
      <c r="A5458" s="308" t="s">
        <v>415</v>
      </c>
      <c r="B5458" s="309">
        <v>266</v>
      </c>
      <c r="C5458" s="309">
        <v>0</v>
      </c>
      <c r="D5458" s="309">
        <v>266</v>
      </c>
      <c r="E5458" s="310">
        <f t="shared" si="1063"/>
        <v>0</v>
      </c>
    </row>
    <row r="5459" spans="1:5" ht="15.6" x14ac:dyDescent="0.3">
      <c r="A5459" s="308" t="s">
        <v>416</v>
      </c>
      <c r="B5459" s="309">
        <v>49</v>
      </c>
      <c r="C5459" s="309">
        <v>0</v>
      </c>
      <c r="D5459" s="326">
        <v>50</v>
      </c>
      <c r="E5459" s="310">
        <f t="shared" si="1063"/>
        <v>1</v>
      </c>
    </row>
    <row r="5460" spans="1:5" ht="15.6" x14ac:dyDescent="0.3">
      <c r="A5460" s="311" t="s">
        <v>417</v>
      </c>
      <c r="B5460" s="312">
        <v>490</v>
      </c>
      <c r="C5460" s="312">
        <v>0</v>
      </c>
      <c r="D5460" s="312">
        <v>490</v>
      </c>
      <c r="E5460" s="310">
        <f t="shared" si="1063"/>
        <v>0</v>
      </c>
    </row>
    <row r="5461" spans="1:5" ht="15.6" x14ac:dyDescent="0.3">
      <c r="A5461" s="321" t="s">
        <v>419</v>
      </c>
      <c r="B5461" s="314">
        <v>180</v>
      </c>
      <c r="C5461" s="314">
        <v>0</v>
      </c>
      <c r="D5461" s="314">
        <v>204</v>
      </c>
      <c r="E5461" s="310">
        <f t="shared" si="1063"/>
        <v>24</v>
      </c>
    </row>
    <row r="5462" spans="1:5" ht="15.6" x14ac:dyDescent="0.3">
      <c r="A5462" s="321" t="s">
        <v>422</v>
      </c>
      <c r="B5462" s="313">
        <v>138</v>
      </c>
      <c r="C5462" s="313">
        <v>0</v>
      </c>
      <c r="D5462" s="313">
        <v>138</v>
      </c>
      <c r="E5462" s="322">
        <f t="shared" si="1063"/>
        <v>0</v>
      </c>
    </row>
    <row r="5463" spans="1:5" ht="15.6" x14ac:dyDescent="0.3">
      <c r="A5463" s="321" t="s">
        <v>423</v>
      </c>
      <c r="B5463" s="313">
        <v>288</v>
      </c>
      <c r="C5463" s="313">
        <v>0</v>
      </c>
      <c r="D5463" s="313">
        <v>324</v>
      </c>
      <c r="E5463" s="322">
        <f t="shared" si="1063"/>
        <v>36</v>
      </c>
    </row>
    <row r="5464" spans="1:5" ht="15.6" x14ac:dyDescent="0.3">
      <c r="A5464" s="321" t="s">
        <v>425</v>
      </c>
      <c r="B5464" s="313">
        <v>100</v>
      </c>
      <c r="C5464" s="313">
        <v>0</v>
      </c>
      <c r="D5464" s="313">
        <v>100</v>
      </c>
      <c r="E5464" s="322">
        <f t="shared" si="1063"/>
        <v>0</v>
      </c>
    </row>
    <row r="5465" spans="1:5" ht="15.6" x14ac:dyDescent="0.3">
      <c r="A5465" s="323" t="s">
        <v>424</v>
      </c>
      <c r="B5465" s="324">
        <v>98</v>
      </c>
      <c r="C5465" s="324">
        <v>0</v>
      </c>
      <c r="D5465" s="324">
        <v>98</v>
      </c>
      <c r="E5465" s="325">
        <f t="shared" si="1063"/>
        <v>0</v>
      </c>
    </row>
    <row r="5466" spans="1:5" ht="15.6" x14ac:dyDescent="0.3">
      <c r="A5466" s="320" t="s">
        <v>418</v>
      </c>
      <c r="B5466" s="317">
        <f t="shared" ref="B5466:E5466" si="1064">SUM(B5455:B5465)</f>
        <v>2149</v>
      </c>
      <c r="C5466" s="316">
        <f t="shared" si="1064"/>
        <v>0</v>
      </c>
      <c r="D5466" s="317">
        <f t="shared" si="1064"/>
        <v>2270</v>
      </c>
      <c r="E5466" s="318">
        <f t="shared" si="1064"/>
        <v>121</v>
      </c>
    </row>
    <row r="5468" spans="1:5" ht="15.6" x14ac:dyDescent="0.3">
      <c r="A5468" s="305">
        <v>45209</v>
      </c>
      <c r="B5468" s="306"/>
      <c r="C5468" s="306"/>
      <c r="D5468" s="306"/>
      <c r="E5468" s="306"/>
    </row>
    <row r="5469" spans="1:5" ht="15.6" x14ac:dyDescent="0.3">
      <c r="A5469" s="307" t="s">
        <v>407</v>
      </c>
      <c r="B5469" s="298" t="s">
        <v>408</v>
      </c>
      <c r="C5469" s="298" t="s">
        <v>409</v>
      </c>
      <c r="D5469" s="298" t="s">
        <v>410</v>
      </c>
      <c r="E5469" s="292" t="s">
        <v>421</v>
      </c>
    </row>
    <row r="5470" spans="1:5" ht="15.6" x14ac:dyDescent="0.3">
      <c r="A5470" s="308" t="s">
        <v>412</v>
      </c>
      <c r="B5470" s="309">
        <v>150</v>
      </c>
      <c r="C5470" s="309">
        <v>0</v>
      </c>
      <c r="D5470" s="309">
        <v>150</v>
      </c>
      <c r="E5470" s="310">
        <f t="shared" ref="E5470:E5480" si="1065">(C5470+D5470)-B5470</f>
        <v>0</v>
      </c>
    </row>
    <row r="5471" spans="1:5" ht="15.6" x14ac:dyDescent="0.3">
      <c r="A5471" s="308" t="s">
        <v>413</v>
      </c>
      <c r="B5471" s="309">
        <v>300</v>
      </c>
      <c r="C5471" s="309">
        <v>0</v>
      </c>
      <c r="D5471" s="309">
        <v>300</v>
      </c>
      <c r="E5471" s="310">
        <f t="shared" si="1065"/>
        <v>0</v>
      </c>
    </row>
    <row r="5472" spans="1:5" ht="15.6" x14ac:dyDescent="0.3">
      <c r="A5472" s="308" t="s">
        <v>426</v>
      </c>
      <c r="B5472" s="309">
        <v>225</v>
      </c>
      <c r="C5472" s="309">
        <v>160</v>
      </c>
      <c r="D5472" s="309">
        <v>90</v>
      </c>
      <c r="E5472" s="310">
        <f t="shared" si="1065"/>
        <v>25</v>
      </c>
    </row>
    <row r="5473" spans="1:5" ht="15.6" x14ac:dyDescent="0.3">
      <c r="A5473" s="308" t="s">
        <v>415</v>
      </c>
      <c r="B5473" s="309">
        <v>266</v>
      </c>
      <c r="C5473" s="309">
        <v>0</v>
      </c>
      <c r="D5473" s="309">
        <v>266</v>
      </c>
      <c r="E5473" s="310">
        <f t="shared" si="1065"/>
        <v>0</v>
      </c>
    </row>
    <row r="5474" spans="1:5" ht="15.6" x14ac:dyDescent="0.3">
      <c r="A5474" s="308" t="s">
        <v>416</v>
      </c>
      <c r="B5474" s="309">
        <v>48</v>
      </c>
      <c r="C5474" s="309">
        <v>0</v>
      </c>
      <c r="D5474" s="326">
        <v>49</v>
      </c>
      <c r="E5474" s="310">
        <f t="shared" si="1065"/>
        <v>1</v>
      </c>
    </row>
    <row r="5475" spans="1:5" ht="15.6" x14ac:dyDescent="0.3">
      <c r="A5475" s="311" t="s">
        <v>417</v>
      </c>
      <c r="B5475" s="312">
        <v>490</v>
      </c>
      <c r="C5475" s="312">
        <v>0</v>
      </c>
      <c r="D5475" s="312">
        <v>490</v>
      </c>
      <c r="E5475" s="310">
        <f t="shared" si="1065"/>
        <v>0</v>
      </c>
    </row>
    <row r="5476" spans="1:5" ht="15.6" x14ac:dyDescent="0.3">
      <c r="A5476" s="321" t="s">
        <v>419</v>
      </c>
      <c r="B5476" s="314">
        <v>180</v>
      </c>
      <c r="C5476" s="314">
        <v>0</v>
      </c>
      <c r="D5476" s="314">
        <v>180</v>
      </c>
      <c r="E5476" s="310">
        <f t="shared" si="1065"/>
        <v>0</v>
      </c>
    </row>
    <row r="5477" spans="1:5" ht="15.6" x14ac:dyDescent="0.3">
      <c r="A5477" s="321" t="s">
        <v>422</v>
      </c>
      <c r="B5477" s="313">
        <v>112</v>
      </c>
      <c r="C5477" s="313">
        <v>0</v>
      </c>
      <c r="D5477" s="313">
        <v>138</v>
      </c>
      <c r="E5477" s="322">
        <f t="shared" si="1065"/>
        <v>26</v>
      </c>
    </row>
    <row r="5478" spans="1:5" ht="15.6" x14ac:dyDescent="0.3">
      <c r="A5478" s="321" t="s">
        <v>423</v>
      </c>
      <c r="B5478" s="313">
        <v>198</v>
      </c>
      <c r="C5478" s="313">
        <v>0</v>
      </c>
      <c r="D5478" s="313">
        <v>288</v>
      </c>
      <c r="E5478" s="322">
        <f t="shared" si="1065"/>
        <v>90</v>
      </c>
    </row>
    <row r="5479" spans="1:5" ht="15.6" x14ac:dyDescent="0.3">
      <c r="A5479" s="321" t="s">
        <v>425</v>
      </c>
      <c r="B5479" s="313">
        <v>100</v>
      </c>
      <c r="C5479" s="313">
        <v>0</v>
      </c>
      <c r="D5479" s="313">
        <v>100</v>
      </c>
      <c r="E5479" s="322">
        <f t="shared" si="1065"/>
        <v>0</v>
      </c>
    </row>
    <row r="5480" spans="1:5" ht="15.6" x14ac:dyDescent="0.3">
      <c r="A5480" s="323" t="s">
        <v>424</v>
      </c>
      <c r="B5480" s="324">
        <v>98</v>
      </c>
      <c r="C5480" s="324">
        <v>0</v>
      </c>
      <c r="D5480" s="324">
        <v>98</v>
      </c>
      <c r="E5480" s="325">
        <f t="shared" si="1065"/>
        <v>0</v>
      </c>
    </row>
    <row r="5481" spans="1:5" ht="15.6" x14ac:dyDescent="0.3">
      <c r="A5481" s="320" t="s">
        <v>418</v>
      </c>
      <c r="B5481" s="317">
        <f t="shared" ref="B5481:E5481" si="1066">SUM(B5470:B5480)</f>
        <v>2167</v>
      </c>
      <c r="C5481" s="316">
        <f t="shared" si="1066"/>
        <v>160</v>
      </c>
      <c r="D5481" s="317">
        <f t="shared" si="1066"/>
        <v>2149</v>
      </c>
      <c r="E5481" s="318">
        <f t="shared" si="1066"/>
        <v>142</v>
      </c>
    </row>
    <row r="5483" spans="1:5" ht="15.6" x14ac:dyDescent="0.3">
      <c r="A5483" s="305">
        <v>45210</v>
      </c>
      <c r="B5483" s="306"/>
      <c r="C5483" s="306"/>
      <c r="D5483" s="306"/>
      <c r="E5483" s="306"/>
    </row>
    <row r="5484" spans="1:5" ht="15.6" x14ac:dyDescent="0.3">
      <c r="A5484" s="307" t="s">
        <v>407</v>
      </c>
      <c r="B5484" s="298" t="s">
        <v>408</v>
      </c>
      <c r="C5484" s="298" t="s">
        <v>409</v>
      </c>
      <c r="D5484" s="298" t="s">
        <v>410</v>
      </c>
      <c r="E5484" s="292" t="s">
        <v>421</v>
      </c>
    </row>
    <row r="5485" spans="1:5" ht="15.6" x14ac:dyDescent="0.3">
      <c r="A5485" s="308" t="s">
        <v>412</v>
      </c>
      <c r="B5485" s="309">
        <v>150</v>
      </c>
      <c r="C5485" s="309">
        <v>0</v>
      </c>
      <c r="D5485" s="309">
        <v>150</v>
      </c>
      <c r="E5485" s="310">
        <f t="shared" ref="E5485:E5495" si="1067">(C5485+D5485)-B5485</f>
        <v>0</v>
      </c>
    </row>
    <row r="5486" spans="1:5" ht="15.6" x14ac:dyDescent="0.3">
      <c r="A5486" s="308" t="s">
        <v>413</v>
      </c>
      <c r="B5486" s="309">
        <v>300</v>
      </c>
      <c r="C5486" s="309">
        <v>0</v>
      </c>
      <c r="D5486" s="309">
        <v>300</v>
      </c>
      <c r="E5486" s="310">
        <f t="shared" si="1067"/>
        <v>0</v>
      </c>
    </row>
    <row r="5487" spans="1:5" ht="15.6" x14ac:dyDescent="0.3">
      <c r="A5487" s="308" t="s">
        <v>426</v>
      </c>
      <c r="B5487" s="309">
        <v>165</v>
      </c>
      <c r="C5487" s="309">
        <v>0</v>
      </c>
      <c r="D5487" s="309">
        <v>225</v>
      </c>
      <c r="E5487" s="310">
        <f t="shared" si="1067"/>
        <v>60</v>
      </c>
    </row>
    <row r="5488" spans="1:5" ht="15.6" x14ac:dyDescent="0.3">
      <c r="A5488" s="308" t="s">
        <v>415</v>
      </c>
      <c r="B5488" s="309">
        <v>266</v>
      </c>
      <c r="C5488" s="309">
        <v>0</v>
      </c>
      <c r="D5488" s="309">
        <v>266</v>
      </c>
      <c r="E5488" s="310">
        <f t="shared" si="1067"/>
        <v>0</v>
      </c>
    </row>
    <row r="5489" spans="1:5" ht="15.6" x14ac:dyDescent="0.3">
      <c r="A5489" s="308" t="s">
        <v>416</v>
      </c>
      <c r="B5489" s="309">
        <v>48</v>
      </c>
      <c r="C5489" s="309">
        <v>0</v>
      </c>
      <c r="D5489" s="326">
        <v>48</v>
      </c>
      <c r="E5489" s="310">
        <f t="shared" si="1067"/>
        <v>0</v>
      </c>
    </row>
    <row r="5490" spans="1:5" ht="15.6" x14ac:dyDescent="0.3">
      <c r="A5490" s="311" t="s">
        <v>417</v>
      </c>
      <c r="B5490" s="312">
        <v>490</v>
      </c>
      <c r="C5490" s="312">
        <v>0</v>
      </c>
      <c r="D5490" s="312">
        <v>490</v>
      </c>
      <c r="E5490" s="310">
        <f t="shared" si="1067"/>
        <v>0</v>
      </c>
    </row>
    <row r="5491" spans="1:5" ht="15.6" x14ac:dyDescent="0.3">
      <c r="A5491" s="321" t="s">
        <v>419</v>
      </c>
      <c r="B5491" s="314">
        <v>180</v>
      </c>
      <c r="C5491" s="314">
        <v>0</v>
      </c>
      <c r="D5491" s="314">
        <v>180</v>
      </c>
      <c r="E5491" s="310">
        <f t="shared" si="1067"/>
        <v>0</v>
      </c>
    </row>
    <row r="5492" spans="1:5" ht="15.6" x14ac:dyDescent="0.3">
      <c r="A5492" s="321" t="s">
        <v>422</v>
      </c>
      <c r="B5492" s="313">
        <v>112</v>
      </c>
      <c r="C5492" s="313">
        <v>0</v>
      </c>
      <c r="D5492" s="313">
        <v>112</v>
      </c>
      <c r="E5492" s="322">
        <f t="shared" si="1067"/>
        <v>0</v>
      </c>
    </row>
    <row r="5493" spans="1:5" ht="15.6" x14ac:dyDescent="0.3">
      <c r="A5493" s="321" t="s">
        <v>423</v>
      </c>
      <c r="B5493" s="313">
        <v>198</v>
      </c>
      <c r="C5493" s="313">
        <v>0</v>
      </c>
      <c r="D5493" s="313">
        <v>198</v>
      </c>
      <c r="E5493" s="322">
        <f t="shared" si="1067"/>
        <v>0</v>
      </c>
    </row>
    <row r="5494" spans="1:5" ht="15.6" x14ac:dyDescent="0.3">
      <c r="A5494" s="321" t="s">
        <v>425</v>
      </c>
      <c r="B5494" s="313">
        <v>89</v>
      </c>
      <c r="C5494" s="313">
        <v>0</v>
      </c>
      <c r="D5494" s="313">
        <v>100</v>
      </c>
      <c r="E5494" s="322">
        <f t="shared" si="1067"/>
        <v>11</v>
      </c>
    </row>
    <row r="5495" spans="1:5" ht="15.6" x14ac:dyDescent="0.3">
      <c r="A5495" s="323" t="s">
        <v>424</v>
      </c>
      <c r="B5495" s="324">
        <v>90</v>
      </c>
      <c r="C5495" s="324">
        <v>0</v>
      </c>
      <c r="D5495" s="324">
        <v>98</v>
      </c>
      <c r="E5495" s="325">
        <f t="shared" si="1067"/>
        <v>8</v>
      </c>
    </row>
    <row r="5496" spans="1:5" ht="15.6" x14ac:dyDescent="0.3">
      <c r="A5496" s="320" t="s">
        <v>418</v>
      </c>
      <c r="B5496" s="317">
        <f t="shared" ref="B5496:E5496" si="1068">SUM(B5485:B5495)</f>
        <v>2088</v>
      </c>
      <c r="C5496" s="316">
        <f t="shared" si="1068"/>
        <v>0</v>
      </c>
      <c r="D5496" s="317">
        <f t="shared" si="1068"/>
        <v>2167</v>
      </c>
      <c r="E5496" s="318">
        <f t="shared" si="1068"/>
        <v>79</v>
      </c>
    </row>
    <row r="5498" spans="1:5" ht="15.6" x14ac:dyDescent="0.3">
      <c r="A5498" s="305">
        <v>45211</v>
      </c>
      <c r="B5498" s="306"/>
      <c r="C5498" s="306"/>
      <c r="D5498" s="306"/>
      <c r="E5498" s="306"/>
    </row>
    <row r="5499" spans="1:5" ht="15.6" x14ac:dyDescent="0.3">
      <c r="A5499" s="307" t="s">
        <v>407</v>
      </c>
      <c r="B5499" s="298" t="s">
        <v>408</v>
      </c>
      <c r="C5499" s="298" t="s">
        <v>409</v>
      </c>
      <c r="D5499" s="298" t="s">
        <v>410</v>
      </c>
      <c r="E5499" s="292" t="s">
        <v>421</v>
      </c>
    </row>
    <row r="5500" spans="1:5" ht="15.6" x14ac:dyDescent="0.3">
      <c r="A5500" s="308" t="s">
        <v>412</v>
      </c>
      <c r="B5500" s="309">
        <v>150</v>
      </c>
      <c r="C5500" s="309">
        <v>0</v>
      </c>
      <c r="D5500" s="309">
        <v>150</v>
      </c>
      <c r="E5500" s="310">
        <f t="shared" ref="E5500:E5510" si="1069">(C5500+D5500)-B5500</f>
        <v>0</v>
      </c>
    </row>
    <row r="5501" spans="1:5" ht="15.6" x14ac:dyDescent="0.3">
      <c r="A5501" s="308" t="s">
        <v>413</v>
      </c>
      <c r="B5501" s="309">
        <v>300</v>
      </c>
      <c r="C5501" s="309">
        <v>0</v>
      </c>
      <c r="D5501" s="309">
        <v>300</v>
      </c>
      <c r="E5501" s="310">
        <f t="shared" si="1069"/>
        <v>0</v>
      </c>
    </row>
    <row r="5502" spans="1:5" ht="15.6" x14ac:dyDescent="0.3">
      <c r="A5502" s="308" t="s">
        <v>426</v>
      </c>
      <c r="B5502" s="309">
        <v>60</v>
      </c>
      <c r="C5502" s="309">
        <v>90</v>
      </c>
      <c r="D5502" s="309">
        <v>165</v>
      </c>
      <c r="E5502" s="310">
        <f t="shared" si="1069"/>
        <v>195</v>
      </c>
    </row>
    <row r="5503" spans="1:5" ht="15.6" x14ac:dyDescent="0.3">
      <c r="A5503" s="308" t="s">
        <v>415</v>
      </c>
      <c r="B5503" s="309">
        <v>266</v>
      </c>
      <c r="C5503" s="309">
        <v>0</v>
      </c>
      <c r="D5503" s="309">
        <v>266</v>
      </c>
      <c r="E5503" s="310">
        <f t="shared" si="1069"/>
        <v>0</v>
      </c>
    </row>
    <row r="5504" spans="1:5" ht="15.6" x14ac:dyDescent="0.3">
      <c r="A5504" s="308" t="s">
        <v>416</v>
      </c>
      <c r="B5504" s="309">
        <v>30</v>
      </c>
      <c r="C5504" s="309">
        <v>0</v>
      </c>
      <c r="D5504" s="326">
        <v>48</v>
      </c>
      <c r="E5504" s="310">
        <f t="shared" si="1069"/>
        <v>18</v>
      </c>
    </row>
    <row r="5505" spans="1:5" ht="15.6" x14ac:dyDescent="0.3">
      <c r="A5505" s="311" t="s">
        <v>417</v>
      </c>
      <c r="B5505" s="312">
        <v>490</v>
      </c>
      <c r="C5505" s="312">
        <v>0</v>
      </c>
      <c r="D5505" s="312">
        <v>490</v>
      </c>
      <c r="E5505" s="310">
        <f t="shared" si="1069"/>
        <v>0</v>
      </c>
    </row>
    <row r="5506" spans="1:5" ht="15.6" x14ac:dyDescent="0.3">
      <c r="A5506" s="321" t="s">
        <v>419</v>
      </c>
      <c r="B5506" s="314">
        <v>174</v>
      </c>
      <c r="C5506" s="314">
        <v>0</v>
      </c>
      <c r="D5506" s="314">
        <v>180</v>
      </c>
      <c r="E5506" s="310">
        <f t="shared" si="1069"/>
        <v>6</v>
      </c>
    </row>
    <row r="5507" spans="1:5" ht="15.6" x14ac:dyDescent="0.3">
      <c r="A5507" s="321" t="s">
        <v>422</v>
      </c>
      <c r="B5507" s="313">
        <v>106</v>
      </c>
      <c r="C5507" s="313">
        <v>0</v>
      </c>
      <c r="D5507" s="313">
        <v>112</v>
      </c>
      <c r="E5507" s="322">
        <f t="shared" si="1069"/>
        <v>6</v>
      </c>
    </row>
    <row r="5508" spans="1:5" ht="15.6" x14ac:dyDescent="0.3">
      <c r="A5508" s="321" t="s">
        <v>423</v>
      </c>
      <c r="B5508" s="313">
        <v>126</v>
      </c>
      <c r="C5508" s="313">
        <v>0</v>
      </c>
      <c r="D5508" s="313">
        <v>198</v>
      </c>
      <c r="E5508" s="322">
        <f t="shared" si="1069"/>
        <v>72</v>
      </c>
    </row>
    <row r="5509" spans="1:5" ht="15.6" x14ac:dyDescent="0.3">
      <c r="A5509" s="321" t="s">
        <v>425</v>
      </c>
      <c r="B5509" s="313">
        <v>68</v>
      </c>
      <c r="C5509" s="313">
        <v>0</v>
      </c>
      <c r="D5509" s="313">
        <v>89</v>
      </c>
      <c r="E5509" s="322">
        <f t="shared" si="1069"/>
        <v>21</v>
      </c>
    </row>
    <row r="5510" spans="1:5" ht="15.6" x14ac:dyDescent="0.3">
      <c r="A5510" s="323" t="s">
        <v>424</v>
      </c>
      <c r="B5510" s="324">
        <v>90</v>
      </c>
      <c r="C5510" s="324">
        <v>0</v>
      </c>
      <c r="D5510" s="324">
        <v>90</v>
      </c>
      <c r="E5510" s="325">
        <f t="shared" si="1069"/>
        <v>0</v>
      </c>
    </row>
    <row r="5511" spans="1:5" ht="15.6" x14ac:dyDescent="0.3">
      <c r="A5511" s="320" t="s">
        <v>418</v>
      </c>
      <c r="B5511" s="317">
        <f t="shared" ref="B5511:E5511" si="1070">SUM(B5500:B5510)</f>
        <v>1860</v>
      </c>
      <c r="C5511" s="316">
        <f t="shared" si="1070"/>
        <v>90</v>
      </c>
      <c r="D5511" s="317">
        <f t="shared" si="1070"/>
        <v>2088</v>
      </c>
      <c r="E5511" s="318">
        <f t="shared" si="1070"/>
        <v>318</v>
      </c>
    </row>
    <row r="5513" spans="1:5" ht="15.6" x14ac:dyDescent="0.3">
      <c r="A5513" s="305">
        <v>45212</v>
      </c>
      <c r="B5513" s="306"/>
      <c r="C5513" s="306"/>
      <c r="D5513" s="306"/>
      <c r="E5513" s="306"/>
    </row>
    <row r="5514" spans="1:5" ht="15.6" x14ac:dyDescent="0.3">
      <c r="A5514" s="307" t="s">
        <v>407</v>
      </c>
      <c r="B5514" s="298" t="s">
        <v>408</v>
      </c>
      <c r="C5514" s="298" t="s">
        <v>409</v>
      </c>
      <c r="D5514" s="298" t="s">
        <v>410</v>
      </c>
      <c r="E5514" s="292" t="s">
        <v>421</v>
      </c>
    </row>
    <row r="5515" spans="1:5" ht="15.6" x14ac:dyDescent="0.3">
      <c r="A5515" s="308" t="s">
        <v>412</v>
      </c>
      <c r="B5515" s="309">
        <v>125</v>
      </c>
      <c r="C5515" s="309">
        <v>0</v>
      </c>
      <c r="D5515" s="309">
        <v>150</v>
      </c>
      <c r="E5515" s="310">
        <f t="shared" ref="E5515:E5525" si="1071">(C5515+D5515)-B5515</f>
        <v>25</v>
      </c>
    </row>
    <row r="5516" spans="1:5" ht="15.6" x14ac:dyDescent="0.3">
      <c r="A5516" s="308" t="s">
        <v>413</v>
      </c>
      <c r="B5516" s="309">
        <v>300</v>
      </c>
      <c r="C5516" s="309">
        <v>0</v>
      </c>
      <c r="D5516" s="309">
        <v>300</v>
      </c>
      <c r="E5516" s="310">
        <f t="shared" si="1071"/>
        <v>0</v>
      </c>
    </row>
    <row r="5517" spans="1:5" ht="15.6" x14ac:dyDescent="0.3">
      <c r="A5517" s="308" t="s">
        <v>426</v>
      </c>
      <c r="B5517" s="309">
        <v>270</v>
      </c>
      <c r="C5517" s="309">
        <v>293</v>
      </c>
      <c r="D5517" s="309">
        <v>60</v>
      </c>
      <c r="E5517" s="310">
        <f t="shared" si="1071"/>
        <v>83</v>
      </c>
    </row>
    <row r="5518" spans="1:5" ht="15.6" x14ac:dyDescent="0.3">
      <c r="A5518" s="308" t="s">
        <v>415</v>
      </c>
      <c r="B5518" s="309">
        <v>266</v>
      </c>
      <c r="C5518" s="309">
        <v>0</v>
      </c>
      <c r="D5518" s="309">
        <v>266</v>
      </c>
      <c r="E5518" s="310">
        <f t="shared" si="1071"/>
        <v>0</v>
      </c>
    </row>
    <row r="5519" spans="1:5" ht="15.6" x14ac:dyDescent="0.3">
      <c r="A5519" s="308" t="s">
        <v>416</v>
      </c>
      <c r="B5519" s="309">
        <v>65</v>
      </c>
      <c r="C5519" s="309">
        <v>60</v>
      </c>
      <c r="D5519" s="326">
        <v>30</v>
      </c>
      <c r="E5519" s="310">
        <f t="shared" si="1071"/>
        <v>25</v>
      </c>
    </row>
    <row r="5520" spans="1:5" ht="15.6" x14ac:dyDescent="0.3">
      <c r="A5520" s="311" t="s">
        <v>417</v>
      </c>
      <c r="B5520" s="312">
        <v>480</v>
      </c>
      <c r="C5520" s="312">
        <v>0</v>
      </c>
      <c r="D5520" s="312">
        <v>490</v>
      </c>
      <c r="E5520" s="310">
        <f t="shared" si="1071"/>
        <v>10</v>
      </c>
    </row>
    <row r="5521" spans="1:5" ht="15.6" x14ac:dyDescent="0.3">
      <c r="A5521" s="321" t="s">
        <v>419</v>
      </c>
      <c r="B5521" s="314">
        <v>156</v>
      </c>
      <c r="C5521" s="314">
        <v>0</v>
      </c>
      <c r="D5521" s="314">
        <v>174</v>
      </c>
      <c r="E5521" s="310">
        <f t="shared" si="1071"/>
        <v>18</v>
      </c>
    </row>
    <row r="5522" spans="1:5" ht="15.6" x14ac:dyDescent="0.3">
      <c r="A5522" s="321" t="s">
        <v>422</v>
      </c>
      <c r="B5522" s="313">
        <v>86</v>
      </c>
      <c r="C5522" s="313">
        <v>0</v>
      </c>
      <c r="D5522" s="313">
        <v>106</v>
      </c>
      <c r="E5522" s="322">
        <f t="shared" si="1071"/>
        <v>20</v>
      </c>
    </row>
    <row r="5523" spans="1:5" ht="15.6" x14ac:dyDescent="0.3">
      <c r="A5523" s="321" t="s">
        <v>423</v>
      </c>
      <c r="B5523" s="313">
        <v>468</v>
      </c>
      <c r="C5523" s="313">
        <v>400</v>
      </c>
      <c r="D5523" s="313">
        <v>126</v>
      </c>
      <c r="E5523" s="322">
        <f t="shared" si="1071"/>
        <v>58</v>
      </c>
    </row>
    <row r="5524" spans="1:5" ht="15.6" x14ac:dyDescent="0.3">
      <c r="A5524" s="321" t="s">
        <v>425</v>
      </c>
      <c r="B5524" s="313">
        <v>33</v>
      </c>
      <c r="C5524" s="313">
        <v>0</v>
      </c>
      <c r="D5524" s="313">
        <v>68</v>
      </c>
      <c r="E5524" s="322">
        <f t="shared" si="1071"/>
        <v>35</v>
      </c>
    </row>
    <row r="5525" spans="1:5" ht="15.6" x14ac:dyDescent="0.3">
      <c r="A5525" s="323" t="s">
        <v>424</v>
      </c>
      <c r="B5525" s="324">
        <v>68</v>
      </c>
      <c r="C5525" s="324">
        <v>0</v>
      </c>
      <c r="D5525" s="324">
        <v>90</v>
      </c>
      <c r="E5525" s="325">
        <f t="shared" si="1071"/>
        <v>22</v>
      </c>
    </row>
    <row r="5526" spans="1:5" ht="15.6" x14ac:dyDescent="0.3">
      <c r="A5526" s="320" t="s">
        <v>418</v>
      </c>
      <c r="B5526" s="317">
        <f t="shared" ref="B5526:E5526" si="1072">SUM(B5515:B5525)</f>
        <v>2317</v>
      </c>
      <c r="C5526" s="316">
        <f t="shared" si="1072"/>
        <v>753</v>
      </c>
      <c r="D5526" s="317">
        <f t="shared" si="1072"/>
        <v>1860</v>
      </c>
      <c r="E5526" s="318">
        <f t="shared" si="1072"/>
        <v>296</v>
      </c>
    </row>
    <row r="5528" spans="1:5" ht="15.6" x14ac:dyDescent="0.3">
      <c r="A5528" s="305">
        <v>45213</v>
      </c>
      <c r="B5528" s="306"/>
      <c r="C5528" s="306"/>
      <c r="D5528" s="306"/>
      <c r="E5528" s="306"/>
    </row>
    <row r="5529" spans="1:5" ht="15.6" x14ac:dyDescent="0.3">
      <c r="A5529" s="307" t="s">
        <v>407</v>
      </c>
      <c r="B5529" s="298" t="s">
        <v>408</v>
      </c>
      <c r="C5529" s="298" t="s">
        <v>409</v>
      </c>
      <c r="D5529" s="298" t="s">
        <v>410</v>
      </c>
      <c r="E5529" s="292" t="s">
        <v>421</v>
      </c>
    </row>
    <row r="5530" spans="1:5" ht="15.6" x14ac:dyDescent="0.3">
      <c r="A5530" s="308" t="s">
        <v>412</v>
      </c>
      <c r="B5530" s="309">
        <v>125</v>
      </c>
      <c r="C5530" s="309">
        <v>0</v>
      </c>
      <c r="D5530" s="309">
        <v>125</v>
      </c>
      <c r="E5530" s="310">
        <f t="shared" ref="E5530:E5540" si="1073">(C5530+D5530)-B5530</f>
        <v>0</v>
      </c>
    </row>
    <row r="5531" spans="1:5" ht="15.6" x14ac:dyDescent="0.3">
      <c r="A5531" s="308" t="s">
        <v>413</v>
      </c>
      <c r="B5531" s="309">
        <v>300</v>
      </c>
      <c r="C5531" s="309">
        <v>0</v>
      </c>
      <c r="D5531" s="309">
        <v>300</v>
      </c>
      <c r="E5531" s="310">
        <f t="shared" si="1073"/>
        <v>0</v>
      </c>
    </row>
    <row r="5532" spans="1:5" ht="15.6" x14ac:dyDescent="0.3">
      <c r="A5532" s="308" t="s">
        <v>426</v>
      </c>
      <c r="B5532" s="309">
        <v>165</v>
      </c>
      <c r="C5532" s="309">
        <v>0</v>
      </c>
      <c r="D5532" s="309">
        <v>270</v>
      </c>
      <c r="E5532" s="310">
        <f t="shared" si="1073"/>
        <v>105</v>
      </c>
    </row>
    <row r="5533" spans="1:5" ht="15.6" x14ac:dyDescent="0.3">
      <c r="A5533" s="308" t="s">
        <v>415</v>
      </c>
      <c r="B5533" s="309">
        <v>266</v>
      </c>
      <c r="C5533" s="309">
        <v>0</v>
      </c>
      <c r="D5533" s="309">
        <v>266</v>
      </c>
      <c r="E5533" s="310">
        <f t="shared" si="1073"/>
        <v>0</v>
      </c>
    </row>
    <row r="5534" spans="1:5" ht="15.6" x14ac:dyDescent="0.3">
      <c r="A5534" s="308" t="s">
        <v>416</v>
      </c>
      <c r="B5534" s="309">
        <v>65</v>
      </c>
      <c r="C5534" s="309">
        <v>0</v>
      </c>
      <c r="D5534" s="326">
        <v>65</v>
      </c>
      <c r="E5534" s="310">
        <f t="shared" si="1073"/>
        <v>0</v>
      </c>
    </row>
    <row r="5535" spans="1:5" ht="15.6" x14ac:dyDescent="0.3">
      <c r="A5535" s="311" t="s">
        <v>417</v>
      </c>
      <c r="B5535" s="312">
        <v>400</v>
      </c>
      <c r="C5535" s="312">
        <v>0</v>
      </c>
      <c r="D5535" s="312">
        <v>480</v>
      </c>
      <c r="E5535" s="310">
        <f t="shared" si="1073"/>
        <v>80</v>
      </c>
    </row>
    <row r="5536" spans="1:5" ht="15.6" x14ac:dyDescent="0.3">
      <c r="A5536" s="321" t="s">
        <v>419</v>
      </c>
      <c r="B5536" s="314">
        <v>156</v>
      </c>
      <c r="C5536" s="314">
        <v>0</v>
      </c>
      <c r="D5536" s="314">
        <v>156</v>
      </c>
      <c r="E5536" s="310">
        <f t="shared" si="1073"/>
        <v>0</v>
      </c>
    </row>
    <row r="5537" spans="1:5" ht="15.6" x14ac:dyDescent="0.3">
      <c r="A5537" s="321" t="s">
        <v>422</v>
      </c>
      <c r="B5537" s="313">
        <v>86</v>
      </c>
      <c r="C5537" s="313">
        <v>0</v>
      </c>
      <c r="D5537" s="313">
        <v>86</v>
      </c>
      <c r="E5537" s="322">
        <f t="shared" si="1073"/>
        <v>0</v>
      </c>
    </row>
    <row r="5538" spans="1:5" ht="15.6" x14ac:dyDescent="0.3">
      <c r="A5538" s="321" t="s">
        <v>423</v>
      </c>
      <c r="B5538" s="313">
        <v>468</v>
      </c>
      <c r="C5538" s="313">
        <v>0</v>
      </c>
      <c r="D5538" s="313">
        <v>468</v>
      </c>
      <c r="E5538" s="322">
        <f t="shared" si="1073"/>
        <v>0</v>
      </c>
    </row>
    <row r="5539" spans="1:5" ht="15.6" x14ac:dyDescent="0.3">
      <c r="A5539" s="321" t="s">
        <v>425</v>
      </c>
      <c r="B5539" s="313">
        <v>33</v>
      </c>
      <c r="C5539" s="313">
        <v>0</v>
      </c>
      <c r="D5539" s="313">
        <v>33</v>
      </c>
      <c r="E5539" s="322">
        <f t="shared" si="1073"/>
        <v>0</v>
      </c>
    </row>
    <row r="5540" spans="1:5" ht="15.6" x14ac:dyDescent="0.3">
      <c r="A5540" s="323" t="s">
        <v>424</v>
      </c>
      <c r="B5540" s="324">
        <v>108</v>
      </c>
      <c r="C5540" s="324">
        <v>40</v>
      </c>
      <c r="D5540" s="324">
        <v>68</v>
      </c>
      <c r="E5540" s="325">
        <f t="shared" si="1073"/>
        <v>0</v>
      </c>
    </row>
    <row r="5541" spans="1:5" ht="15.6" x14ac:dyDescent="0.3">
      <c r="A5541" s="320" t="s">
        <v>418</v>
      </c>
      <c r="B5541" s="317">
        <f t="shared" ref="B5541:E5541" si="1074">SUM(B5530:B5540)</f>
        <v>2172</v>
      </c>
      <c r="C5541" s="316">
        <f t="shared" si="1074"/>
        <v>40</v>
      </c>
      <c r="D5541" s="317">
        <f t="shared" si="1074"/>
        <v>2317</v>
      </c>
      <c r="E5541" s="318">
        <f t="shared" si="1074"/>
        <v>185</v>
      </c>
    </row>
    <row r="5543" spans="1:5" ht="15.6" x14ac:dyDescent="0.3">
      <c r="A5543" s="305">
        <v>45214</v>
      </c>
      <c r="B5543" s="306"/>
      <c r="C5543" s="306"/>
      <c r="D5543" s="306"/>
      <c r="E5543" s="306"/>
    </row>
    <row r="5544" spans="1:5" ht="15.6" x14ac:dyDescent="0.3">
      <c r="A5544" s="307" t="s">
        <v>407</v>
      </c>
      <c r="B5544" s="298" t="s">
        <v>408</v>
      </c>
      <c r="C5544" s="298" t="s">
        <v>409</v>
      </c>
      <c r="D5544" s="298" t="s">
        <v>410</v>
      </c>
      <c r="E5544" s="292" t="s">
        <v>421</v>
      </c>
    </row>
    <row r="5545" spans="1:5" ht="15.6" x14ac:dyDescent="0.3">
      <c r="A5545" s="308" t="s">
        <v>412</v>
      </c>
      <c r="B5545" s="309">
        <v>13</v>
      </c>
      <c r="C5545" s="309">
        <v>0</v>
      </c>
      <c r="D5545" s="309">
        <v>125</v>
      </c>
      <c r="E5545" s="310">
        <f t="shared" ref="E5545:E5555" si="1075">(C5545+D5545)-B5545</f>
        <v>112</v>
      </c>
    </row>
    <row r="5546" spans="1:5" ht="15.6" x14ac:dyDescent="0.3">
      <c r="A5546" s="308" t="s">
        <v>413</v>
      </c>
      <c r="B5546" s="309">
        <v>263</v>
      </c>
      <c r="C5546" s="309">
        <v>0</v>
      </c>
      <c r="D5546" s="309">
        <v>300</v>
      </c>
      <c r="E5546" s="310">
        <f t="shared" si="1075"/>
        <v>37</v>
      </c>
    </row>
    <row r="5547" spans="1:5" ht="15.6" x14ac:dyDescent="0.3">
      <c r="A5547" s="308" t="s">
        <v>426</v>
      </c>
      <c r="B5547" s="309">
        <v>113</v>
      </c>
      <c r="C5547" s="309">
        <v>0</v>
      </c>
      <c r="D5547" s="309">
        <v>165</v>
      </c>
      <c r="E5547" s="310">
        <f t="shared" si="1075"/>
        <v>52</v>
      </c>
    </row>
    <row r="5548" spans="1:5" ht="15.6" x14ac:dyDescent="0.3">
      <c r="A5548" s="308" t="s">
        <v>415</v>
      </c>
      <c r="B5548" s="309">
        <v>266</v>
      </c>
      <c r="C5548" s="309">
        <v>0</v>
      </c>
      <c r="D5548" s="309">
        <v>266</v>
      </c>
      <c r="E5548" s="310">
        <f t="shared" si="1075"/>
        <v>0</v>
      </c>
    </row>
    <row r="5549" spans="1:5" ht="15.6" x14ac:dyDescent="0.3">
      <c r="A5549" s="308" t="s">
        <v>416</v>
      </c>
      <c r="B5549" s="309">
        <v>65</v>
      </c>
      <c r="C5549" s="309">
        <v>0</v>
      </c>
      <c r="D5549" s="326">
        <v>65</v>
      </c>
      <c r="E5549" s="310">
        <f t="shared" si="1075"/>
        <v>0</v>
      </c>
    </row>
    <row r="5550" spans="1:5" ht="15.6" x14ac:dyDescent="0.3">
      <c r="A5550" s="311" t="s">
        <v>417</v>
      </c>
      <c r="B5550" s="312">
        <v>390</v>
      </c>
      <c r="C5550" s="312">
        <v>0</v>
      </c>
      <c r="D5550" s="312">
        <v>400</v>
      </c>
      <c r="E5550" s="310">
        <f t="shared" si="1075"/>
        <v>10</v>
      </c>
    </row>
    <row r="5551" spans="1:5" ht="15.6" x14ac:dyDescent="0.3">
      <c r="A5551" s="321" t="s">
        <v>419</v>
      </c>
      <c r="B5551" s="314">
        <v>156</v>
      </c>
      <c r="C5551" s="314">
        <v>0</v>
      </c>
      <c r="D5551" s="314">
        <v>156</v>
      </c>
      <c r="E5551" s="310">
        <f t="shared" si="1075"/>
        <v>0</v>
      </c>
    </row>
    <row r="5552" spans="1:5" ht="15.6" x14ac:dyDescent="0.3">
      <c r="A5552" s="321" t="s">
        <v>422</v>
      </c>
      <c r="B5552" s="313">
        <v>86</v>
      </c>
      <c r="C5552" s="313">
        <v>0</v>
      </c>
      <c r="D5552" s="313">
        <v>86</v>
      </c>
      <c r="E5552" s="322">
        <f t="shared" si="1075"/>
        <v>0</v>
      </c>
    </row>
    <row r="5553" spans="1:5" ht="15.6" x14ac:dyDescent="0.3">
      <c r="A5553" s="321" t="s">
        <v>423</v>
      </c>
      <c r="B5553" s="313">
        <v>468</v>
      </c>
      <c r="C5553" s="313">
        <v>0</v>
      </c>
      <c r="D5553" s="313">
        <v>468</v>
      </c>
      <c r="E5553" s="322">
        <f t="shared" si="1075"/>
        <v>0</v>
      </c>
    </row>
    <row r="5554" spans="1:5" ht="15.6" x14ac:dyDescent="0.3">
      <c r="A5554" s="321" t="s">
        <v>425</v>
      </c>
      <c r="B5554" s="313">
        <v>33</v>
      </c>
      <c r="C5554" s="313">
        <v>0</v>
      </c>
      <c r="D5554" s="313">
        <v>33</v>
      </c>
      <c r="E5554" s="322">
        <f t="shared" si="1075"/>
        <v>0</v>
      </c>
    </row>
    <row r="5555" spans="1:5" ht="15.6" x14ac:dyDescent="0.3">
      <c r="A5555" s="323" t="s">
        <v>424</v>
      </c>
      <c r="B5555" s="324">
        <v>68</v>
      </c>
      <c r="C5555" s="324">
        <v>40</v>
      </c>
      <c r="D5555" s="324">
        <v>108</v>
      </c>
      <c r="E5555" s="325">
        <f t="shared" si="1075"/>
        <v>80</v>
      </c>
    </row>
    <row r="5556" spans="1:5" ht="15.6" x14ac:dyDescent="0.3">
      <c r="A5556" s="320" t="s">
        <v>418</v>
      </c>
      <c r="B5556" s="317">
        <f t="shared" ref="B5556:E5556" si="1076">SUM(B5545:B5555)</f>
        <v>1921</v>
      </c>
      <c r="C5556" s="316">
        <f t="shared" si="1076"/>
        <v>40</v>
      </c>
      <c r="D5556" s="317">
        <f t="shared" si="1076"/>
        <v>2172</v>
      </c>
      <c r="E5556" s="318">
        <f t="shared" si="1076"/>
        <v>291</v>
      </c>
    </row>
    <row r="5558" spans="1:5" ht="15.6" x14ac:dyDescent="0.3">
      <c r="A5558" s="305">
        <v>45215</v>
      </c>
      <c r="B5558" s="306"/>
      <c r="C5558" s="306"/>
      <c r="D5558" s="306"/>
      <c r="E5558" s="306"/>
    </row>
    <row r="5559" spans="1:5" ht="15.6" x14ac:dyDescent="0.3">
      <c r="A5559" s="307" t="s">
        <v>407</v>
      </c>
      <c r="B5559" s="298" t="s">
        <v>408</v>
      </c>
      <c r="C5559" s="298" t="s">
        <v>409</v>
      </c>
      <c r="D5559" s="298" t="s">
        <v>410</v>
      </c>
      <c r="E5559" s="292" t="s">
        <v>421</v>
      </c>
    </row>
    <row r="5560" spans="1:5" ht="15.6" x14ac:dyDescent="0.3">
      <c r="A5560" s="308" t="s">
        <v>412</v>
      </c>
      <c r="B5560" s="309">
        <v>113</v>
      </c>
      <c r="C5560" s="309">
        <v>100</v>
      </c>
      <c r="D5560" s="309">
        <v>13</v>
      </c>
      <c r="E5560" s="310">
        <f t="shared" ref="E5560:E5570" si="1077">(C5560+D5560)-B5560</f>
        <v>0</v>
      </c>
    </row>
    <row r="5561" spans="1:5" ht="15.6" x14ac:dyDescent="0.3">
      <c r="A5561" s="308" t="s">
        <v>413</v>
      </c>
      <c r="B5561" s="309">
        <v>244</v>
      </c>
      <c r="C5561" s="309">
        <v>0</v>
      </c>
      <c r="D5561" s="309">
        <v>263</v>
      </c>
      <c r="E5561" s="310">
        <f t="shared" si="1077"/>
        <v>19</v>
      </c>
    </row>
    <row r="5562" spans="1:5" ht="15.6" x14ac:dyDescent="0.3">
      <c r="A5562" s="308" t="s">
        <v>426</v>
      </c>
      <c r="B5562" s="309">
        <v>345</v>
      </c>
      <c r="C5562" s="309">
        <v>330</v>
      </c>
      <c r="D5562" s="309">
        <v>113</v>
      </c>
      <c r="E5562" s="310">
        <f t="shared" si="1077"/>
        <v>98</v>
      </c>
    </row>
    <row r="5563" spans="1:5" ht="15.6" x14ac:dyDescent="0.3">
      <c r="A5563" s="308" t="s">
        <v>415</v>
      </c>
      <c r="B5563" s="309">
        <v>266</v>
      </c>
      <c r="C5563" s="309">
        <v>0</v>
      </c>
      <c r="D5563" s="309">
        <v>266</v>
      </c>
      <c r="E5563" s="310">
        <f t="shared" si="1077"/>
        <v>0</v>
      </c>
    </row>
    <row r="5564" spans="1:5" ht="15.6" x14ac:dyDescent="0.3">
      <c r="A5564" s="308" t="s">
        <v>416</v>
      </c>
      <c r="B5564" s="309">
        <v>54</v>
      </c>
      <c r="C5564" s="309">
        <v>0</v>
      </c>
      <c r="D5564" s="326">
        <v>65</v>
      </c>
      <c r="E5564" s="310">
        <f t="shared" si="1077"/>
        <v>11</v>
      </c>
    </row>
    <row r="5565" spans="1:5" ht="15.6" x14ac:dyDescent="0.3">
      <c r="A5565" s="311" t="s">
        <v>417</v>
      </c>
      <c r="B5565" s="312">
        <v>380</v>
      </c>
      <c r="C5565" s="312">
        <v>0</v>
      </c>
      <c r="D5565" s="312">
        <v>390</v>
      </c>
      <c r="E5565" s="310">
        <f t="shared" si="1077"/>
        <v>10</v>
      </c>
    </row>
    <row r="5566" spans="1:5" ht="15.6" x14ac:dyDescent="0.3">
      <c r="A5566" s="321" t="s">
        <v>419</v>
      </c>
      <c r="B5566" s="314">
        <v>156</v>
      </c>
      <c r="C5566" s="314">
        <v>0</v>
      </c>
      <c r="D5566" s="314">
        <v>156</v>
      </c>
      <c r="E5566" s="310">
        <f t="shared" si="1077"/>
        <v>0</v>
      </c>
    </row>
    <row r="5567" spans="1:5" ht="15.6" x14ac:dyDescent="0.3">
      <c r="A5567" s="321" t="s">
        <v>422</v>
      </c>
      <c r="B5567" s="313">
        <v>86</v>
      </c>
      <c r="C5567" s="313">
        <v>0</v>
      </c>
      <c r="D5567" s="313">
        <v>86</v>
      </c>
      <c r="E5567" s="322">
        <f t="shared" si="1077"/>
        <v>0</v>
      </c>
    </row>
    <row r="5568" spans="1:5" ht="15.6" x14ac:dyDescent="0.3">
      <c r="A5568" s="321" t="s">
        <v>423</v>
      </c>
      <c r="B5568" s="313">
        <v>432</v>
      </c>
      <c r="C5568" s="313">
        <v>0</v>
      </c>
      <c r="D5568" s="313">
        <v>468</v>
      </c>
      <c r="E5568" s="322">
        <f t="shared" si="1077"/>
        <v>36</v>
      </c>
    </row>
    <row r="5569" spans="1:5" ht="15.6" x14ac:dyDescent="0.3">
      <c r="A5569" s="321" t="s">
        <v>425</v>
      </c>
      <c r="B5569" s="313">
        <v>25</v>
      </c>
      <c r="C5569" s="313">
        <v>0</v>
      </c>
      <c r="D5569" s="313">
        <v>33</v>
      </c>
      <c r="E5569" s="322">
        <f t="shared" si="1077"/>
        <v>8</v>
      </c>
    </row>
    <row r="5570" spans="1:5" ht="15.6" x14ac:dyDescent="0.3">
      <c r="A5570" s="323" t="s">
        <v>424</v>
      </c>
      <c r="B5570" s="324">
        <v>41</v>
      </c>
      <c r="C5570" s="324">
        <v>40</v>
      </c>
      <c r="D5570" s="324">
        <v>68</v>
      </c>
      <c r="E5570" s="325">
        <f t="shared" si="1077"/>
        <v>67</v>
      </c>
    </row>
    <row r="5571" spans="1:5" ht="15.6" x14ac:dyDescent="0.3">
      <c r="A5571" s="320" t="s">
        <v>418</v>
      </c>
      <c r="B5571" s="317">
        <f t="shared" ref="B5571:E5571" si="1078">SUM(B5560:B5570)</f>
        <v>2142</v>
      </c>
      <c r="C5571" s="316">
        <f t="shared" si="1078"/>
        <v>470</v>
      </c>
      <c r="D5571" s="317">
        <f t="shared" si="1078"/>
        <v>1921</v>
      </c>
      <c r="E5571" s="318">
        <f t="shared" si="1078"/>
        <v>249</v>
      </c>
    </row>
    <row r="5573" spans="1:5" ht="15.6" x14ac:dyDescent="0.3">
      <c r="A5573" s="305">
        <v>45216</v>
      </c>
      <c r="B5573" s="306"/>
      <c r="C5573" s="306"/>
      <c r="D5573" s="306"/>
      <c r="E5573" s="306"/>
    </row>
    <row r="5574" spans="1:5" ht="15.6" x14ac:dyDescent="0.3">
      <c r="A5574" s="307" t="s">
        <v>407</v>
      </c>
      <c r="B5574" s="298" t="s">
        <v>408</v>
      </c>
      <c r="C5574" s="298" t="s">
        <v>409</v>
      </c>
      <c r="D5574" s="298" t="s">
        <v>410</v>
      </c>
      <c r="E5574" s="292" t="s">
        <v>421</v>
      </c>
    </row>
    <row r="5575" spans="1:5" ht="15.6" x14ac:dyDescent="0.3">
      <c r="A5575" s="308" t="s">
        <v>412</v>
      </c>
      <c r="B5575" s="309">
        <v>113</v>
      </c>
      <c r="C5575" s="309">
        <v>0</v>
      </c>
      <c r="D5575" s="309">
        <v>113</v>
      </c>
      <c r="E5575" s="310">
        <f t="shared" ref="E5575:E5585" si="1079">(C5575+D5575)-B5575</f>
        <v>0</v>
      </c>
    </row>
    <row r="5576" spans="1:5" ht="15.6" x14ac:dyDescent="0.3">
      <c r="A5576" s="308" t="s">
        <v>413</v>
      </c>
      <c r="B5576" s="309">
        <v>244</v>
      </c>
      <c r="C5576" s="309">
        <v>0</v>
      </c>
      <c r="D5576" s="309">
        <v>244</v>
      </c>
      <c r="E5576" s="310">
        <f t="shared" si="1079"/>
        <v>0</v>
      </c>
    </row>
    <row r="5577" spans="1:5" ht="15.6" x14ac:dyDescent="0.3">
      <c r="A5577" s="308" t="s">
        <v>426</v>
      </c>
      <c r="B5577" s="309">
        <v>270</v>
      </c>
      <c r="C5577" s="309">
        <v>0</v>
      </c>
      <c r="D5577" s="309">
        <v>345</v>
      </c>
      <c r="E5577" s="310">
        <f t="shared" si="1079"/>
        <v>75</v>
      </c>
    </row>
    <row r="5578" spans="1:5" ht="15.6" x14ac:dyDescent="0.3">
      <c r="A5578" s="308" t="s">
        <v>415</v>
      </c>
      <c r="B5578" s="309">
        <v>266</v>
      </c>
      <c r="C5578" s="309">
        <v>0</v>
      </c>
      <c r="D5578" s="309">
        <v>266</v>
      </c>
      <c r="E5578" s="310">
        <f t="shared" si="1079"/>
        <v>0</v>
      </c>
    </row>
    <row r="5579" spans="1:5" ht="15.6" x14ac:dyDescent="0.3">
      <c r="A5579" s="308" t="s">
        <v>416</v>
      </c>
      <c r="B5579" s="309">
        <v>54</v>
      </c>
      <c r="C5579" s="309">
        <v>0</v>
      </c>
      <c r="D5579" s="326">
        <v>54</v>
      </c>
      <c r="E5579" s="310">
        <f t="shared" si="1079"/>
        <v>0</v>
      </c>
    </row>
    <row r="5580" spans="1:5" ht="15.6" x14ac:dyDescent="0.3">
      <c r="A5580" s="311" t="s">
        <v>417</v>
      </c>
      <c r="B5580" s="312">
        <v>380</v>
      </c>
      <c r="C5580" s="312">
        <v>0</v>
      </c>
      <c r="D5580" s="312">
        <v>380</v>
      </c>
      <c r="E5580" s="310">
        <f t="shared" si="1079"/>
        <v>0</v>
      </c>
    </row>
    <row r="5581" spans="1:5" ht="15.6" x14ac:dyDescent="0.3">
      <c r="A5581" s="321" t="s">
        <v>419</v>
      </c>
      <c r="B5581" s="314">
        <v>149</v>
      </c>
      <c r="C5581" s="314">
        <v>0</v>
      </c>
      <c r="D5581" s="314">
        <v>156</v>
      </c>
      <c r="E5581" s="310">
        <f t="shared" si="1079"/>
        <v>7</v>
      </c>
    </row>
    <row r="5582" spans="1:5" ht="15.6" x14ac:dyDescent="0.3">
      <c r="A5582" s="321" t="s">
        <v>422</v>
      </c>
      <c r="B5582" s="313">
        <v>86</v>
      </c>
      <c r="C5582" s="313">
        <v>0</v>
      </c>
      <c r="D5582" s="313">
        <v>86</v>
      </c>
      <c r="E5582" s="322">
        <f t="shared" si="1079"/>
        <v>0</v>
      </c>
    </row>
    <row r="5583" spans="1:5" ht="15.6" x14ac:dyDescent="0.3">
      <c r="A5583" s="321" t="s">
        <v>423</v>
      </c>
      <c r="B5583" s="313">
        <v>432</v>
      </c>
      <c r="C5583" s="313">
        <v>0</v>
      </c>
      <c r="D5583" s="313">
        <v>432</v>
      </c>
      <c r="E5583" s="322">
        <f t="shared" si="1079"/>
        <v>0</v>
      </c>
    </row>
    <row r="5584" spans="1:5" ht="15.6" x14ac:dyDescent="0.3">
      <c r="A5584" s="321" t="s">
        <v>425</v>
      </c>
      <c r="B5584" s="313">
        <v>76</v>
      </c>
      <c r="C5584" s="313">
        <v>60</v>
      </c>
      <c r="D5584" s="313">
        <v>25</v>
      </c>
      <c r="E5584" s="322">
        <f t="shared" si="1079"/>
        <v>9</v>
      </c>
    </row>
    <row r="5585" spans="1:5" ht="15.6" x14ac:dyDescent="0.3">
      <c r="A5585" s="323" t="s">
        <v>424</v>
      </c>
      <c r="B5585" s="324">
        <v>41</v>
      </c>
      <c r="C5585" s="324">
        <v>0</v>
      </c>
      <c r="D5585" s="324">
        <v>41</v>
      </c>
      <c r="E5585" s="325">
        <f t="shared" si="1079"/>
        <v>0</v>
      </c>
    </row>
    <row r="5586" spans="1:5" ht="15.6" x14ac:dyDescent="0.3">
      <c r="A5586" s="320" t="s">
        <v>418</v>
      </c>
      <c r="B5586" s="317">
        <f t="shared" ref="B5586:E5586" si="1080">SUM(B5575:B5585)</f>
        <v>2111</v>
      </c>
      <c r="C5586" s="316">
        <f t="shared" si="1080"/>
        <v>60</v>
      </c>
      <c r="D5586" s="317">
        <f t="shared" si="1080"/>
        <v>2142</v>
      </c>
      <c r="E5586" s="318">
        <f t="shared" si="1080"/>
        <v>91</v>
      </c>
    </row>
    <row r="5588" spans="1:5" ht="15.6" x14ac:dyDescent="0.3">
      <c r="A5588" s="305">
        <v>45217</v>
      </c>
      <c r="B5588" s="306"/>
      <c r="C5588" s="306"/>
      <c r="D5588" s="306"/>
      <c r="E5588" s="306"/>
    </row>
    <row r="5589" spans="1:5" ht="15.6" x14ac:dyDescent="0.3">
      <c r="A5589" s="307" t="s">
        <v>407</v>
      </c>
      <c r="B5589" s="298" t="s">
        <v>408</v>
      </c>
      <c r="C5589" s="298" t="s">
        <v>409</v>
      </c>
      <c r="D5589" s="298" t="s">
        <v>410</v>
      </c>
      <c r="E5589" s="292" t="s">
        <v>421</v>
      </c>
    </row>
    <row r="5590" spans="1:5" ht="15.6" x14ac:dyDescent="0.3">
      <c r="A5590" s="308" t="s">
        <v>412</v>
      </c>
      <c r="B5590" s="309">
        <v>113</v>
      </c>
      <c r="C5590" s="309">
        <v>0</v>
      </c>
      <c r="D5590" s="309">
        <v>113</v>
      </c>
      <c r="E5590" s="310">
        <f t="shared" ref="E5590:E5600" si="1081">(C5590+D5590)-B5590</f>
        <v>0</v>
      </c>
    </row>
    <row r="5591" spans="1:5" ht="15.6" x14ac:dyDescent="0.3">
      <c r="A5591" s="308" t="s">
        <v>413</v>
      </c>
      <c r="B5591" s="309">
        <v>244</v>
      </c>
      <c r="C5591" s="309">
        <v>0</v>
      </c>
      <c r="D5591" s="309">
        <v>244</v>
      </c>
      <c r="E5591" s="310">
        <f t="shared" si="1081"/>
        <v>0</v>
      </c>
    </row>
    <row r="5592" spans="1:5" ht="15.6" x14ac:dyDescent="0.3">
      <c r="A5592" s="308" t="s">
        <v>426</v>
      </c>
      <c r="B5592" s="309">
        <v>420</v>
      </c>
      <c r="C5592" s="309">
        <v>230</v>
      </c>
      <c r="D5592" s="309">
        <v>270</v>
      </c>
      <c r="E5592" s="310">
        <f t="shared" si="1081"/>
        <v>80</v>
      </c>
    </row>
    <row r="5593" spans="1:5" ht="15.6" x14ac:dyDescent="0.3">
      <c r="A5593" s="308" t="s">
        <v>415</v>
      </c>
      <c r="B5593" s="309">
        <v>301</v>
      </c>
      <c r="C5593" s="309">
        <v>0</v>
      </c>
      <c r="D5593" s="309">
        <v>266</v>
      </c>
      <c r="E5593" s="310">
        <f t="shared" si="1081"/>
        <v>-35</v>
      </c>
    </row>
    <row r="5594" spans="1:5" ht="15.6" x14ac:dyDescent="0.3">
      <c r="A5594" s="308" t="s">
        <v>416</v>
      </c>
      <c r="B5594" s="309">
        <v>54</v>
      </c>
      <c r="C5594" s="309">
        <v>0</v>
      </c>
      <c r="D5594" s="326">
        <v>54</v>
      </c>
      <c r="E5594" s="310">
        <f t="shared" si="1081"/>
        <v>0</v>
      </c>
    </row>
    <row r="5595" spans="1:5" ht="15.6" x14ac:dyDescent="0.3">
      <c r="A5595" s="311" t="s">
        <v>417</v>
      </c>
      <c r="B5595" s="312">
        <v>380</v>
      </c>
      <c r="C5595" s="312">
        <v>0</v>
      </c>
      <c r="D5595" s="312">
        <v>380</v>
      </c>
      <c r="E5595" s="310">
        <f t="shared" si="1081"/>
        <v>0</v>
      </c>
    </row>
    <row r="5596" spans="1:5" ht="15.6" x14ac:dyDescent="0.3">
      <c r="A5596" s="321" t="s">
        <v>419</v>
      </c>
      <c r="B5596" s="314">
        <v>125</v>
      </c>
      <c r="C5596" s="314">
        <v>0</v>
      </c>
      <c r="D5596" s="314">
        <v>149</v>
      </c>
      <c r="E5596" s="310">
        <f t="shared" si="1081"/>
        <v>24</v>
      </c>
    </row>
    <row r="5597" spans="1:5" ht="15.6" x14ac:dyDescent="0.3">
      <c r="A5597" s="321" t="s">
        <v>422</v>
      </c>
      <c r="B5597" s="313">
        <v>71</v>
      </c>
      <c r="C5597" s="313">
        <v>0</v>
      </c>
      <c r="D5597" s="313">
        <v>86</v>
      </c>
      <c r="E5597" s="322">
        <f t="shared" si="1081"/>
        <v>15</v>
      </c>
    </row>
    <row r="5598" spans="1:5" ht="15.6" x14ac:dyDescent="0.3">
      <c r="A5598" s="321" t="s">
        <v>423</v>
      </c>
      <c r="B5598" s="313">
        <v>432</v>
      </c>
      <c r="C5598" s="313">
        <v>0</v>
      </c>
      <c r="D5598" s="313">
        <v>432</v>
      </c>
      <c r="E5598" s="322">
        <f t="shared" si="1081"/>
        <v>0</v>
      </c>
    </row>
    <row r="5599" spans="1:5" ht="15.6" x14ac:dyDescent="0.3">
      <c r="A5599" s="321" t="s">
        <v>425</v>
      </c>
      <c r="B5599" s="313">
        <v>76</v>
      </c>
      <c r="C5599" s="313">
        <v>0</v>
      </c>
      <c r="D5599" s="313">
        <v>76</v>
      </c>
      <c r="E5599" s="322">
        <f t="shared" si="1081"/>
        <v>0</v>
      </c>
    </row>
    <row r="5600" spans="1:5" ht="15.6" x14ac:dyDescent="0.3">
      <c r="A5600" s="323" t="s">
        <v>424</v>
      </c>
      <c r="B5600" s="324">
        <v>41</v>
      </c>
      <c r="C5600" s="324">
        <v>0</v>
      </c>
      <c r="D5600" s="324">
        <v>41</v>
      </c>
      <c r="E5600" s="325">
        <f t="shared" si="1081"/>
        <v>0</v>
      </c>
    </row>
    <row r="5601" spans="1:5" ht="15.6" x14ac:dyDescent="0.3">
      <c r="A5601" s="320" t="s">
        <v>418</v>
      </c>
      <c r="B5601" s="317">
        <f t="shared" ref="B5601:E5601" si="1082">SUM(B5590:B5600)</f>
        <v>2257</v>
      </c>
      <c r="C5601" s="316">
        <f t="shared" si="1082"/>
        <v>230</v>
      </c>
      <c r="D5601" s="317">
        <f t="shared" si="1082"/>
        <v>2111</v>
      </c>
      <c r="E5601" s="318">
        <f t="shared" si="1082"/>
        <v>84</v>
      </c>
    </row>
    <row r="5603" spans="1:5" ht="15.6" x14ac:dyDescent="0.3">
      <c r="A5603" s="305">
        <v>45218</v>
      </c>
      <c r="B5603" s="306"/>
      <c r="C5603" s="306"/>
      <c r="D5603" s="306"/>
      <c r="E5603" s="306"/>
    </row>
    <row r="5604" spans="1:5" ht="15.6" x14ac:dyDescent="0.3">
      <c r="A5604" s="307" t="s">
        <v>407</v>
      </c>
      <c r="B5604" s="298" t="s">
        <v>408</v>
      </c>
      <c r="C5604" s="298" t="s">
        <v>409</v>
      </c>
      <c r="D5604" s="298" t="s">
        <v>410</v>
      </c>
      <c r="E5604" s="292" t="s">
        <v>421</v>
      </c>
    </row>
    <row r="5605" spans="1:5" ht="15.6" x14ac:dyDescent="0.3">
      <c r="A5605" s="308" t="s">
        <v>412</v>
      </c>
      <c r="B5605" s="309">
        <v>113</v>
      </c>
      <c r="C5605" s="309">
        <v>0</v>
      </c>
      <c r="D5605" s="309">
        <v>113</v>
      </c>
      <c r="E5605" s="310">
        <f t="shared" ref="E5605:E5615" si="1083">(C5605+D5605)-B5605</f>
        <v>0</v>
      </c>
    </row>
    <row r="5606" spans="1:5" ht="15.6" x14ac:dyDescent="0.3">
      <c r="A5606" s="308" t="s">
        <v>413</v>
      </c>
      <c r="B5606" s="309">
        <v>244</v>
      </c>
      <c r="C5606" s="309">
        <v>0</v>
      </c>
      <c r="D5606" s="309">
        <v>244</v>
      </c>
      <c r="E5606" s="310">
        <f t="shared" si="1083"/>
        <v>0</v>
      </c>
    </row>
    <row r="5607" spans="1:5" ht="15.6" x14ac:dyDescent="0.3">
      <c r="A5607" s="308" t="s">
        <v>426</v>
      </c>
      <c r="B5607" s="309">
        <v>420</v>
      </c>
      <c r="C5607" s="309">
        <v>0</v>
      </c>
      <c r="D5607" s="309">
        <v>420</v>
      </c>
      <c r="E5607" s="310">
        <f t="shared" si="1083"/>
        <v>0</v>
      </c>
    </row>
    <row r="5608" spans="1:5" ht="15.6" x14ac:dyDescent="0.3">
      <c r="A5608" s="308" t="s">
        <v>415</v>
      </c>
      <c r="B5608" s="309">
        <v>158</v>
      </c>
      <c r="C5608" s="309">
        <v>0</v>
      </c>
      <c r="D5608" s="309">
        <v>301</v>
      </c>
      <c r="E5608" s="310">
        <f t="shared" si="1083"/>
        <v>143</v>
      </c>
    </row>
    <row r="5609" spans="1:5" ht="15.6" x14ac:dyDescent="0.3">
      <c r="A5609" s="308" t="s">
        <v>416</v>
      </c>
      <c r="B5609" s="309">
        <v>49</v>
      </c>
      <c r="C5609" s="309">
        <v>0</v>
      </c>
      <c r="D5609" s="326">
        <v>54</v>
      </c>
      <c r="E5609" s="310">
        <f t="shared" si="1083"/>
        <v>5</v>
      </c>
    </row>
    <row r="5610" spans="1:5" ht="15.6" x14ac:dyDescent="0.3">
      <c r="A5610" s="311" t="s">
        <v>417</v>
      </c>
      <c r="B5610" s="312">
        <v>370</v>
      </c>
      <c r="C5610" s="312">
        <v>0</v>
      </c>
      <c r="D5610" s="312">
        <v>380</v>
      </c>
      <c r="E5610" s="310">
        <f t="shared" si="1083"/>
        <v>10</v>
      </c>
    </row>
    <row r="5611" spans="1:5" ht="15.6" x14ac:dyDescent="0.3">
      <c r="A5611" s="321" t="s">
        <v>419</v>
      </c>
      <c r="B5611" s="314">
        <v>87</v>
      </c>
      <c r="C5611" s="314">
        <v>0</v>
      </c>
      <c r="D5611" s="314">
        <v>125</v>
      </c>
      <c r="E5611" s="310">
        <f t="shared" si="1083"/>
        <v>38</v>
      </c>
    </row>
    <row r="5612" spans="1:5" ht="15.6" x14ac:dyDescent="0.3">
      <c r="A5612" s="321" t="s">
        <v>422</v>
      </c>
      <c r="B5612" s="313">
        <v>71</v>
      </c>
      <c r="C5612" s="313">
        <v>0</v>
      </c>
      <c r="D5612" s="313">
        <v>71</v>
      </c>
      <c r="E5612" s="322">
        <f t="shared" si="1083"/>
        <v>0</v>
      </c>
    </row>
    <row r="5613" spans="1:5" ht="15.6" x14ac:dyDescent="0.3">
      <c r="A5613" s="321" t="s">
        <v>423</v>
      </c>
      <c r="B5613" s="313">
        <v>432</v>
      </c>
      <c r="C5613" s="313">
        <v>0</v>
      </c>
      <c r="D5613" s="313">
        <v>432</v>
      </c>
      <c r="E5613" s="322">
        <f t="shared" si="1083"/>
        <v>0</v>
      </c>
    </row>
    <row r="5614" spans="1:5" ht="15.6" x14ac:dyDescent="0.3">
      <c r="A5614" s="321" t="s">
        <v>425</v>
      </c>
      <c r="B5614" s="313">
        <v>69</v>
      </c>
      <c r="C5614" s="313">
        <v>0</v>
      </c>
      <c r="D5614" s="313">
        <v>76</v>
      </c>
      <c r="E5614" s="322">
        <f t="shared" si="1083"/>
        <v>7</v>
      </c>
    </row>
    <row r="5615" spans="1:5" ht="15.6" x14ac:dyDescent="0.3">
      <c r="A5615" s="323" t="s">
        <v>424</v>
      </c>
      <c r="B5615" s="324">
        <v>41</v>
      </c>
      <c r="C5615" s="324">
        <v>0</v>
      </c>
      <c r="D5615" s="324">
        <v>41</v>
      </c>
      <c r="E5615" s="325">
        <f t="shared" si="1083"/>
        <v>0</v>
      </c>
    </row>
    <row r="5616" spans="1:5" ht="15.6" x14ac:dyDescent="0.3">
      <c r="A5616" s="320" t="s">
        <v>418</v>
      </c>
      <c r="B5616" s="317">
        <f t="shared" ref="B5616:E5616" si="1084">SUM(B5605:B5615)</f>
        <v>2054</v>
      </c>
      <c r="C5616" s="316">
        <f t="shared" si="1084"/>
        <v>0</v>
      </c>
      <c r="D5616" s="317">
        <f t="shared" si="1084"/>
        <v>2257</v>
      </c>
      <c r="E5616" s="318">
        <f t="shared" si="1084"/>
        <v>203</v>
      </c>
    </row>
    <row r="5618" spans="1:5" ht="15.6" x14ac:dyDescent="0.3">
      <c r="A5618" s="305">
        <v>45219</v>
      </c>
      <c r="B5618" s="306"/>
      <c r="C5618" s="306"/>
      <c r="D5618" s="306"/>
      <c r="E5618" s="306"/>
    </row>
    <row r="5619" spans="1:5" ht="15.6" x14ac:dyDescent="0.3">
      <c r="A5619" s="307" t="s">
        <v>407</v>
      </c>
      <c r="B5619" s="298" t="s">
        <v>408</v>
      </c>
      <c r="C5619" s="298" t="s">
        <v>409</v>
      </c>
      <c r="D5619" s="298" t="s">
        <v>410</v>
      </c>
      <c r="E5619" s="292" t="s">
        <v>421</v>
      </c>
    </row>
    <row r="5620" spans="1:5" ht="15.6" x14ac:dyDescent="0.3">
      <c r="A5620" s="308" t="s">
        <v>412</v>
      </c>
      <c r="B5620" s="309">
        <v>113</v>
      </c>
      <c r="C5620" s="309">
        <v>0</v>
      </c>
      <c r="D5620" s="309">
        <v>113</v>
      </c>
      <c r="E5620" s="310">
        <f t="shared" ref="E5620:E5630" si="1085">(C5620+D5620)-B5620</f>
        <v>0</v>
      </c>
    </row>
    <row r="5621" spans="1:5" ht="15.6" x14ac:dyDescent="0.3">
      <c r="A5621" s="308" t="s">
        <v>413</v>
      </c>
      <c r="B5621" s="309">
        <v>244</v>
      </c>
      <c r="C5621" s="309">
        <v>0</v>
      </c>
      <c r="D5621" s="309">
        <v>244</v>
      </c>
      <c r="E5621" s="310">
        <f t="shared" si="1085"/>
        <v>0</v>
      </c>
    </row>
    <row r="5622" spans="1:5" ht="15.6" x14ac:dyDescent="0.3">
      <c r="A5622" s="308" t="s">
        <v>426</v>
      </c>
      <c r="B5622" s="309">
        <v>330</v>
      </c>
      <c r="C5622" s="309">
        <v>0</v>
      </c>
      <c r="D5622" s="309">
        <v>420</v>
      </c>
      <c r="E5622" s="310">
        <f t="shared" si="1085"/>
        <v>90</v>
      </c>
    </row>
    <row r="5623" spans="1:5" ht="15.6" x14ac:dyDescent="0.3">
      <c r="A5623" s="308" t="s">
        <v>415</v>
      </c>
      <c r="B5623" s="309">
        <v>133</v>
      </c>
      <c r="C5623" s="309">
        <v>0</v>
      </c>
      <c r="D5623" s="309">
        <v>158</v>
      </c>
      <c r="E5623" s="310">
        <f t="shared" si="1085"/>
        <v>25</v>
      </c>
    </row>
    <row r="5624" spans="1:5" ht="15.6" x14ac:dyDescent="0.3">
      <c r="A5624" s="308" t="s">
        <v>416</v>
      </c>
      <c r="B5624" s="309">
        <v>72</v>
      </c>
      <c r="C5624" s="309">
        <v>60</v>
      </c>
      <c r="D5624" s="326">
        <v>49</v>
      </c>
      <c r="E5624" s="310">
        <f t="shared" si="1085"/>
        <v>37</v>
      </c>
    </row>
    <row r="5625" spans="1:5" ht="15.6" x14ac:dyDescent="0.3">
      <c r="A5625" s="311" t="s">
        <v>417</v>
      </c>
      <c r="B5625" s="312">
        <v>370</v>
      </c>
      <c r="C5625" s="312">
        <v>0</v>
      </c>
      <c r="D5625" s="312">
        <v>370</v>
      </c>
      <c r="E5625" s="310">
        <f t="shared" si="1085"/>
        <v>0</v>
      </c>
    </row>
    <row r="5626" spans="1:5" ht="15.6" x14ac:dyDescent="0.3">
      <c r="A5626" s="321" t="s">
        <v>419</v>
      </c>
      <c r="B5626" s="314">
        <v>87</v>
      </c>
      <c r="C5626" s="314">
        <v>0</v>
      </c>
      <c r="D5626" s="314">
        <v>87</v>
      </c>
      <c r="E5626" s="310">
        <f t="shared" si="1085"/>
        <v>0</v>
      </c>
    </row>
    <row r="5627" spans="1:5" ht="15.6" x14ac:dyDescent="0.3">
      <c r="A5627" s="321" t="s">
        <v>422</v>
      </c>
      <c r="B5627" s="313">
        <v>63</v>
      </c>
      <c r="C5627" s="313">
        <v>0</v>
      </c>
      <c r="D5627" s="313">
        <v>71</v>
      </c>
      <c r="E5627" s="322">
        <f t="shared" si="1085"/>
        <v>8</v>
      </c>
    </row>
    <row r="5628" spans="1:5" ht="15.6" x14ac:dyDescent="0.3">
      <c r="A5628" s="321" t="s">
        <v>423</v>
      </c>
      <c r="B5628" s="313">
        <v>432</v>
      </c>
      <c r="C5628" s="313">
        <v>0</v>
      </c>
      <c r="D5628" s="313">
        <v>432</v>
      </c>
      <c r="E5628" s="322">
        <f t="shared" si="1085"/>
        <v>0</v>
      </c>
    </row>
    <row r="5629" spans="1:5" ht="15.6" x14ac:dyDescent="0.3">
      <c r="A5629" s="321" t="s">
        <v>425</v>
      </c>
      <c r="B5629" s="313">
        <v>43</v>
      </c>
      <c r="C5629" s="313">
        <v>0</v>
      </c>
      <c r="D5629" s="313">
        <v>69</v>
      </c>
      <c r="E5629" s="322">
        <f t="shared" si="1085"/>
        <v>26</v>
      </c>
    </row>
    <row r="5630" spans="1:5" ht="15.6" x14ac:dyDescent="0.3">
      <c r="A5630" s="323" t="s">
        <v>424</v>
      </c>
      <c r="B5630" s="324">
        <v>41</v>
      </c>
      <c r="C5630" s="324">
        <v>0</v>
      </c>
      <c r="D5630" s="324">
        <v>41</v>
      </c>
      <c r="E5630" s="325">
        <f t="shared" si="1085"/>
        <v>0</v>
      </c>
    </row>
    <row r="5631" spans="1:5" ht="15.6" x14ac:dyDescent="0.3">
      <c r="A5631" s="320" t="s">
        <v>418</v>
      </c>
      <c r="B5631" s="317">
        <f t="shared" ref="B5631:E5631" si="1086">SUM(B5620:B5630)</f>
        <v>1928</v>
      </c>
      <c r="C5631" s="316">
        <f t="shared" si="1086"/>
        <v>60</v>
      </c>
      <c r="D5631" s="317">
        <f t="shared" si="1086"/>
        <v>2054</v>
      </c>
      <c r="E5631" s="318">
        <f t="shared" si="1086"/>
        <v>186</v>
      </c>
    </row>
    <row r="5633" spans="1:5" ht="15.6" x14ac:dyDescent="0.3">
      <c r="A5633" s="305">
        <v>45220</v>
      </c>
      <c r="B5633" s="306"/>
      <c r="C5633" s="306"/>
      <c r="D5633" s="306"/>
      <c r="E5633" s="306"/>
    </row>
    <row r="5634" spans="1:5" ht="15.6" x14ac:dyDescent="0.3">
      <c r="A5634" s="307" t="s">
        <v>407</v>
      </c>
      <c r="B5634" s="298" t="s">
        <v>408</v>
      </c>
      <c r="C5634" s="298" t="s">
        <v>409</v>
      </c>
      <c r="D5634" s="298" t="s">
        <v>410</v>
      </c>
      <c r="E5634" s="292" t="s">
        <v>421</v>
      </c>
    </row>
    <row r="5635" spans="1:5" ht="15.6" x14ac:dyDescent="0.3">
      <c r="A5635" s="308" t="s">
        <v>412</v>
      </c>
      <c r="B5635" s="309">
        <v>113</v>
      </c>
      <c r="C5635" s="309">
        <v>0</v>
      </c>
      <c r="D5635" s="309">
        <v>113</v>
      </c>
      <c r="E5635" s="310">
        <f t="shared" ref="E5635:E5645" si="1087">(C5635+D5635)-B5635</f>
        <v>0</v>
      </c>
    </row>
    <row r="5636" spans="1:5" ht="15.6" x14ac:dyDescent="0.3">
      <c r="A5636" s="308" t="s">
        <v>413</v>
      </c>
      <c r="B5636" s="309">
        <v>244</v>
      </c>
      <c r="C5636" s="309">
        <v>0</v>
      </c>
      <c r="D5636" s="309">
        <v>244</v>
      </c>
      <c r="E5636" s="310">
        <f t="shared" si="1087"/>
        <v>0</v>
      </c>
    </row>
    <row r="5637" spans="1:5" ht="15.6" x14ac:dyDescent="0.3">
      <c r="A5637" s="308" t="s">
        <v>426</v>
      </c>
      <c r="B5637" s="309">
        <v>180</v>
      </c>
      <c r="C5637" s="309">
        <v>0</v>
      </c>
      <c r="D5637" s="309">
        <v>330</v>
      </c>
      <c r="E5637" s="310">
        <f t="shared" si="1087"/>
        <v>150</v>
      </c>
    </row>
    <row r="5638" spans="1:5" ht="15.6" x14ac:dyDescent="0.3">
      <c r="A5638" s="308" t="s">
        <v>415</v>
      </c>
      <c r="B5638" s="309">
        <v>175</v>
      </c>
      <c r="C5638" s="309">
        <v>0</v>
      </c>
      <c r="D5638" s="309">
        <v>133</v>
      </c>
      <c r="E5638" s="310">
        <f t="shared" si="1087"/>
        <v>-42</v>
      </c>
    </row>
    <row r="5639" spans="1:5" ht="15.6" x14ac:dyDescent="0.3">
      <c r="A5639" s="308" t="s">
        <v>416</v>
      </c>
      <c r="B5639" s="309">
        <v>72</v>
      </c>
      <c r="C5639" s="309">
        <v>0</v>
      </c>
      <c r="D5639" s="326">
        <v>72</v>
      </c>
      <c r="E5639" s="310">
        <f t="shared" si="1087"/>
        <v>0</v>
      </c>
    </row>
    <row r="5640" spans="1:5" ht="15.6" x14ac:dyDescent="0.3">
      <c r="A5640" s="311" t="s">
        <v>417</v>
      </c>
      <c r="B5640" s="312">
        <v>340</v>
      </c>
      <c r="C5640" s="312">
        <v>0</v>
      </c>
      <c r="D5640" s="312">
        <v>370</v>
      </c>
      <c r="E5640" s="310">
        <f t="shared" si="1087"/>
        <v>30</v>
      </c>
    </row>
    <row r="5641" spans="1:5" ht="15.6" x14ac:dyDescent="0.3">
      <c r="A5641" s="321" t="s">
        <v>419</v>
      </c>
      <c r="B5641" s="314">
        <v>73</v>
      </c>
      <c r="C5641" s="314">
        <v>0</v>
      </c>
      <c r="D5641" s="314">
        <v>87</v>
      </c>
      <c r="E5641" s="310">
        <f t="shared" si="1087"/>
        <v>14</v>
      </c>
    </row>
    <row r="5642" spans="1:5" ht="15.6" x14ac:dyDescent="0.3">
      <c r="A5642" s="321" t="s">
        <v>422</v>
      </c>
      <c r="B5642" s="313">
        <v>60</v>
      </c>
      <c r="C5642" s="313">
        <v>0</v>
      </c>
      <c r="D5642" s="313">
        <v>63</v>
      </c>
      <c r="E5642" s="322">
        <f t="shared" si="1087"/>
        <v>3</v>
      </c>
    </row>
    <row r="5643" spans="1:5" ht="15.6" x14ac:dyDescent="0.3">
      <c r="A5643" s="321" t="s">
        <v>423</v>
      </c>
      <c r="B5643" s="313">
        <v>350</v>
      </c>
      <c r="C5643" s="313">
        <v>0</v>
      </c>
      <c r="D5643" s="313">
        <v>432</v>
      </c>
      <c r="E5643" s="322">
        <f t="shared" si="1087"/>
        <v>82</v>
      </c>
    </row>
    <row r="5644" spans="1:5" ht="15.6" x14ac:dyDescent="0.3">
      <c r="A5644" s="321" t="s">
        <v>425</v>
      </c>
      <c r="B5644" s="313">
        <v>98</v>
      </c>
      <c r="C5644" s="313">
        <v>90</v>
      </c>
      <c r="D5644" s="313">
        <v>43</v>
      </c>
      <c r="E5644" s="322">
        <f t="shared" si="1087"/>
        <v>35</v>
      </c>
    </row>
    <row r="5645" spans="1:5" ht="15.6" x14ac:dyDescent="0.3">
      <c r="A5645" s="323" t="s">
        <v>424</v>
      </c>
      <c r="B5645" s="324">
        <v>75</v>
      </c>
      <c r="C5645" s="324">
        <v>67</v>
      </c>
      <c r="D5645" s="324">
        <v>41</v>
      </c>
      <c r="E5645" s="325">
        <f t="shared" si="1087"/>
        <v>33</v>
      </c>
    </row>
    <row r="5646" spans="1:5" ht="15.6" x14ac:dyDescent="0.3">
      <c r="A5646" s="320" t="s">
        <v>418</v>
      </c>
      <c r="B5646" s="317">
        <f t="shared" ref="B5646:E5646" si="1088">SUM(B5635:B5645)</f>
        <v>1780</v>
      </c>
      <c r="C5646" s="316">
        <f t="shared" si="1088"/>
        <v>157</v>
      </c>
      <c r="D5646" s="317">
        <f t="shared" si="1088"/>
        <v>1928</v>
      </c>
      <c r="E5646" s="318">
        <f t="shared" si="1088"/>
        <v>305</v>
      </c>
    </row>
    <row r="5648" spans="1:5" ht="15.6" x14ac:dyDescent="0.3">
      <c r="A5648" s="305">
        <v>45221</v>
      </c>
      <c r="B5648" s="306"/>
      <c r="C5648" s="306"/>
      <c r="D5648" s="306"/>
      <c r="E5648" s="306"/>
    </row>
    <row r="5649" spans="1:5" ht="15.6" x14ac:dyDescent="0.3">
      <c r="A5649" s="307" t="s">
        <v>407</v>
      </c>
      <c r="B5649" s="298" t="s">
        <v>408</v>
      </c>
      <c r="C5649" s="298" t="s">
        <v>409</v>
      </c>
      <c r="D5649" s="298" t="s">
        <v>410</v>
      </c>
      <c r="E5649" s="292" t="s">
        <v>421</v>
      </c>
    </row>
    <row r="5650" spans="1:5" ht="15.6" x14ac:dyDescent="0.3">
      <c r="A5650" s="308" t="s">
        <v>412</v>
      </c>
      <c r="B5650" s="309">
        <v>100</v>
      </c>
      <c r="C5650" s="309">
        <v>0</v>
      </c>
      <c r="D5650" s="309">
        <v>113</v>
      </c>
      <c r="E5650" s="310">
        <f t="shared" ref="E5650:E5660" si="1089">(C5650+D5650)-B5650</f>
        <v>13</v>
      </c>
    </row>
    <row r="5651" spans="1:5" ht="15.6" x14ac:dyDescent="0.3">
      <c r="A5651" s="308" t="s">
        <v>413</v>
      </c>
      <c r="B5651" s="309">
        <v>244</v>
      </c>
      <c r="C5651" s="309">
        <v>0</v>
      </c>
      <c r="D5651" s="309">
        <v>244</v>
      </c>
      <c r="E5651" s="310">
        <f t="shared" si="1089"/>
        <v>0</v>
      </c>
    </row>
    <row r="5652" spans="1:5" ht="15.6" x14ac:dyDescent="0.3">
      <c r="A5652" s="308" t="s">
        <v>426</v>
      </c>
      <c r="B5652" s="309">
        <v>330</v>
      </c>
      <c r="C5652" s="309">
        <v>180</v>
      </c>
      <c r="D5652" s="309">
        <v>180</v>
      </c>
      <c r="E5652" s="310">
        <f t="shared" si="1089"/>
        <v>30</v>
      </c>
    </row>
    <row r="5653" spans="1:5" ht="15.6" x14ac:dyDescent="0.3">
      <c r="A5653" s="308" t="s">
        <v>415</v>
      </c>
      <c r="B5653" s="309">
        <v>140</v>
      </c>
      <c r="C5653" s="309">
        <v>0</v>
      </c>
      <c r="D5653" s="309">
        <v>175</v>
      </c>
      <c r="E5653" s="310">
        <f t="shared" si="1089"/>
        <v>35</v>
      </c>
    </row>
    <row r="5654" spans="1:5" ht="15.6" x14ac:dyDescent="0.3">
      <c r="A5654" s="308" t="s">
        <v>416</v>
      </c>
      <c r="B5654" s="309">
        <v>71</v>
      </c>
      <c r="C5654" s="309">
        <v>0</v>
      </c>
      <c r="D5654" s="326">
        <v>72</v>
      </c>
      <c r="E5654" s="310">
        <f t="shared" si="1089"/>
        <v>1</v>
      </c>
    </row>
    <row r="5655" spans="1:5" ht="15.6" x14ac:dyDescent="0.3">
      <c r="A5655" s="311" t="s">
        <v>417</v>
      </c>
      <c r="B5655" s="312">
        <v>340</v>
      </c>
      <c r="C5655" s="312">
        <v>0</v>
      </c>
      <c r="D5655" s="312">
        <v>340</v>
      </c>
      <c r="E5655" s="310">
        <f t="shared" si="1089"/>
        <v>0</v>
      </c>
    </row>
    <row r="5656" spans="1:5" ht="15.6" x14ac:dyDescent="0.3">
      <c r="A5656" s="321" t="s">
        <v>419</v>
      </c>
      <c r="B5656" s="314">
        <v>48</v>
      </c>
      <c r="C5656" s="314">
        <v>0</v>
      </c>
      <c r="D5656" s="314">
        <v>73</v>
      </c>
      <c r="E5656" s="310">
        <f t="shared" si="1089"/>
        <v>25</v>
      </c>
    </row>
    <row r="5657" spans="1:5" ht="15.6" x14ac:dyDescent="0.3">
      <c r="A5657" s="321" t="s">
        <v>422</v>
      </c>
      <c r="B5657" s="313">
        <v>41</v>
      </c>
      <c r="C5657" s="313">
        <v>0</v>
      </c>
      <c r="D5657" s="313">
        <v>60</v>
      </c>
      <c r="E5657" s="322">
        <f t="shared" si="1089"/>
        <v>19</v>
      </c>
    </row>
    <row r="5658" spans="1:5" ht="15.6" x14ac:dyDescent="0.3">
      <c r="A5658" s="321" t="s">
        <v>423</v>
      </c>
      <c r="B5658" s="313">
        <v>315</v>
      </c>
      <c r="C5658" s="313">
        <v>0</v>
      </c>
      <c r="D5658" s="313">
        <v>350</v>
      </c>
      <c r="E5658" s="322">
        <f t="shared" si="1089"/>
        <v>35</v>
      </c>
    </row>
    <row r="5659" spans="1:5" ht="15.6" x14ac:dyDescent="0.3">
      <c r="A5659" s="321" t="s">
        <v>425</v>
      </c>
      <c r="B5659" s="313">
        <v>22</v>
      </c>
      <c r="C5659" s="313">
        <v>0</v>
      </c>
      <c r="D5659" s="313">
        <v>98</v>
      </c>
      <c r="E5659" s="322">
        <f t="shared" si="1089"/>
        <v>76</v>
      </c>
    </row>
    <row r="5660" spans="1:5" ht="15.6" x14ac:dyDescent="0.3">
      <c r="A5660" s="323" t="s">
        <v>424</v>
      </c>
      <c r="B5660" s="324">
        <v>75</v>
      </c>
      <c r="C5660" s="324">
        <v>0</v>
      </c>
      <c r="D5660" s="324">
        <v>75</v>
      </c>
      <c r="E5660" s="325">
        <f t="shared" si="1089"/>
        <v>0</v>
      </c>
    </row>
    <row r="5661" spans="1:5" ht="15.6" x14ac:dyDescent="0.3">
      <c r="A5661" s="320" t="s">
        <v>418</v>
      </c>
      <c r="B5661" s="317">
        <f t="shared" ref="B5661:E5661" si="1090">SUM(B5650:B5660)</f>
        <v>1726</v>
      </c>
      <c r="C5661" s="316">
        <f t="shared" si="1090"/>
        <v>180</v>
      </c>
      <c r="D5661" s="317">
        <f t="shared" si="1090"/>
        <v>1780</v>
      </c>
      <c r="E5661" s="318">
        <f t="shared" si="1090"/>
        <v>234</v>
      </c>
    </row>
    <row r="5663" spans="1:5" ht="15.6" x14ac:dyDescent="0.3">
      <c r="A5663" s="305">
        <v>45222</v>
      </c>
      <c r="B5663" s="306"/>
      <c r="C5663" s="306"/>
      <c r="D5663" s="306"/>
      <c r="E5663" s="306"/>
    </row>
    <row r="5664" spans="1:5" ht="15.6" x14ac:dyDescent="0.3">
      <c r="A5664" s="307" t="s">
        <v>407</v>
      </c>
      <c r="B5664" s="298" t="s">
        <v>408</v>
      </c>
      <c r="C5664" s="298" t="s">
        <v>409</v>
      </c>
      <c r="D5664" s="298" t="s">
        <v>410</v>
      </c>
      <c r="E5664" s="292" t="s">
        <v>421</v>
      </c>
    </row>
    <row r="5665" spans="1:5" ht="15.6" x14ac:dyDescent="0.3">
      <c r="A5665" s="308" t="s">
        <v>412</v>
      </c>
      <c r="B5665" s="309">
        <v>336</v>
      </c>
      <c r="C5665" s="309">
        <v>300</v>
      </c>
      <c r="D5665" s="309">
        <v>100</v>
      </c>
      <c r="E5665" s="310">
        <f t="shared" ref="E5665:E5675" si="1091">(C5665+D5665)-B5665</f>
        <v>64</v>
      </c>
    </row>
    <row r="5666" spans="1:5" ht="15.6" x14ac:dyDescent="0.3">
      <c r="A5666" s="308" t="s">
        <v>413</v>
      </c>
      <c r="B5666" s="309">
        <v>225</v>
      </c>
      <c r="C5666" s="309">
        <v>0</v>
      </c>
      <c r="D5666" s="309">
        <v>244</v>
      </c>
      <c r="E5666" s="310">
        <f t="shared" si="1091"/>
        <v>19</v>
      </c>
    </row>
    <row r="5667" spans="1:5" ht="15.6" x14ac:dyDescent="0.3">
      <c r="A5667" s="308" t="s">
        <v>426</v>
      </c>
      <c r="B5667" s="309">
        <v>300</v>
      </c>
      <c r="C5667" s="309">
        <v>0</v>
      </c>
      <c r="D5667" s="309">
        <v>330</v>
      </c>
      <c r="E5667" s="310">
        <f t="shared" si="1091"/>
        <v>30</v>
      </c>
    </row>
    <row r="5668" spans="1:5" ht="15.6" x14ac:dyDescent="0.3">
      <c r="A5668" s="308" t="s">
        <v>415</v>
      </c>
      <c r="B5668" s="309">
        <v>91</v>
      </c>
      <c r="C5668" s="309">
        <v>0</v>
      </c>
      <c r="D5668" s="309">
        <v>140</v>
      </c>
      <c r="E5668" s="310">
        <f t="shared" si="1091"/>
        <v>49</v>
      </c>
    </row>
    <row r="5669" spans="1:5" ht="15.6" x14ac:dyDescent="0.3">
      <c r="A5669" s="308" t="s">
        <v>416</v>
      </c>
      <c r="B5669" s="309">
        <v>67</v>
      </c>
      <c r="C5669" s="309">
        <v>0</v>
      </c>
      <c r="D5669" s="326">
        <v>71</v>
      </c>
      <c r="E5669" s="310">
        <f t="shared" si="1091"/>
        <v>4</v>
      </c>
    </row>
    <row r="5670" spans="1:5" ht="15.6" x14ac:dyDescent="0.3">
      <c r="A5670" s="311" t="s">
        <v>417</v>
      </c>
      <c r="B5670" s="312">
        <v>330</v>
      </c>
      <c r="C5670" s="312">
        <v>0</v>
      </c>
      <c r="D5670" s="312">
        <v>340</v>
      </c>
      <c r="E5670" s="310">
        <f t="shared" si="1091"/>
        <v>10</v>
      </c>
    </row>
    <row r="5671" spans="1:5" ht="15.6" x14ac:dyDescent="0.3">
      <c r="A5671" s="321" t="s">
        <v>419</v>
      </c>
      <c r="B5671" s="314">
        <v>12</v>
      </c>
      <c r="C5671" s="314">
        <v>0</v>
      </c>
      <c r="D5671" s="314">
        <v>48</v>
      </c>
      <c r="E5671" s="310">
        <f t="shared" si="1091"/>
        <v>36</v>
      </c>
    </row>
    <row r="5672" spans="1:5" ht="15.6" x14ac:dyDescent="0.3">
      <c r="A5672" s="321" t="s">
        <v>422</v>
      </c>
      <c r="B5672" s="313">
        <v>30</v>
      </c>
      <c r="C5672" s="313">
        <v>0</v>
      </c>
      <c r="D5672" s="313">
        <v>41</v>
      </c>
      <c r="E5672" s="322">
        <f t="shared" si="1091"/>
        <v>11</v>
      </c>
    </row>
    <row r="5673" spans="1:5" ht="15.6" x14ac:dyDescent="0.3">
      <c r="A5673" s="321" t="s">
        <v>423</v>
      </c>
      <c r="B5673" s="313">
        <v>315</v>
      </c>
      <c r="C5673" s="313">
        <v>0</v>
      </c>
      <c r="D5673" s="313">
        <v>315</v>
      </c>
      <c r="E5673" s="322">
        <f t="shared" si="1091"/>
        <v>0</v>
      </c>
    </row>
    <row r="5674" spans="1:5" ht="15.6" x14ac:dyDescent="0.3">
      <c r="A5674" s="321" t="s">
        <v>425</v>
      </c>
      <c r="B5674" s="313">
        <v>87</v>
      </c>
      <c r="C5674" s="313">
        <v>90</v>
      </c>
      <c r="D5674" s="313">
        <v>22</v>
      </c>
      <c r="E5674" s="322">
        <f t="shared" si="1091"/>
        <v>25</v>
      </c>
    </row>
    <row r="5675" spans="1:5" ht="15.6" x14ac:dyDescent="0.3">
      <c r="A5675" s="323" t="s">
        <v>424</v>
      </c>
      <c r="B5675" s="324">
        <v>75</v>
      </c>
      <c r="C5675" s="324">
        <v>0</v>
      </c>
      <c r="D5675" s="324">
        <v>75</v>
      </c>
      <c r="E5675" s="325">
        <f t="shared" si="1091"/>
        <v>0</v>
      </c>
    </row>
    <row r="5676" spans="1:5" ht="15.6" x14ac:dyDescent="0.3">
      <c r="A5676" s="320" t="s">
        <v>418</v>
      </c>
      <c r="B5676" s="317">
        <f t="shared" ref="B5676:E5676" si="1092">SUM(B5665:B5675)</f>
        <v>1868</v>
      </c>
      <c r="C5676" s="316">
        <f t="shared" si="1092"/>
        <v>390</v>
      </c>
      <c r="D5676" s="317">
        <f t="shared" si="1092"/>
        <v>1726</v>
      </c>
      <c r="E5676" s="318">
        <f t="shared" si="1092"/>
        <v>248</v>
      </c>
    </row>
    <row r="5678" spans="1:5" ht="15.6" x14ac:dyDescent="0.3">
      <c r="A5678" s="305">
        <v>45223</v>
      </c>
      <c r="B5678" s="306"/>
      <c r="C5678" s="306"/>
      <c r="D5678" s="306"/>
      <c r="E5678" s="306"/>
    </row>
    <row r="5679" spans="1:5" ht="15.6" x14ac:dyDescent="0.3">
      <c r="A5679" s="307" t="s">
        <v>407</v>
      </c>
      <c r="B5679" s="298" t="s">
        <v>408</v>
      </c>
      <c r="C5679" s="298" t="s">
        <v>409</v>
      </c>
      <c r="D5679" s="298" t="s">
        <v>410</v>
      </c>
      <c r="E5679" s="292" t="s">
        <v>421</v>
      </c>
    </row>
    <row r="5680" spans="1:5" ht="15.6" x14ac:dyDescent="0.3">
      <c r="A5680" s="308" t="s">
        <v>412</v>
      </c>
      <c r="B5680" s="309">
        <v>336</v>
      </c>
      <c r="C5680" s="309">
        <v>0</v>
      </c>
      <c r="D5680" s="309">
        <v>336</v>
      </c>
      <c r="E5680" s="310">
        <f t="shared" ref="E5680:E5690" si="1093">(C5680+D5680)-B5680</f>
        <v>0</v>
      </c>
    </row>
    <row r="5681" spans="1:5" ht="15.6" x14ac:dyDescent="0.3">
      <c r="A5681" s="308" t="s">
        <v>413</v>
      </c>
      <c r="B5681" s="309">
        <v>225</v>
      </c>
      <c r="C5681" s="309">
        <v>0</v>
      </c>
      <c r="D5681" s="309">
        <v>225</v>
      </c>
      <c r="E5681" s="310">
        <f t="shared" si="1093"/>
        <v>0</v>
      </c>
    </row>
    <row r="5682" spans="1:5" ht="15.6" x14ac:dyDescent="0.3">
      <c r="A5682" s="308" t="s">
        <v>426</v>
      </c>
      <c r="B5682" s="309">
        <v>225</v>
      </c>
      <c r="C5682" s="309">
        <v>0</v>
      </c>
      <c r="D5682" s="309">
        <v>300</v>
      </c>
      <c r="E5682" s="310">
        <f t="shared" si="1093"/>
        <v>75</v>
      </c>
    </row>
    <row r="5683" spans="1:5" ht="15.6" x14ac:dyDescent="0.3">
      <c r="A5683" s="308" t="s">
        <v>415</v>
      </c>
      <c r="B5683" s="309">
        <v>74</v>
      </c>
      <c r="C5683" s="309">
        <v>0</v>
      </c>
      <c r="D5683" s="309">
        <v>91</v>
      </c>
      <c r="E5683" s="310">
        <f t="shared" si="1093"/>
        <v>17</v>
      </c>
    </row>
    <row r="5684" spans="1:5" ht="15.6" x14ac:dyDescent="0.3">
      <c r="A5684" s="308" t="s">
        <v>416</v>
      </c>
      <c r="B5684" s="309">
        <v>67</v>
      </c>
      <c r="C5684" s="309">
        <v>0</v>
      </c>
      <c r="D5684" s="326">
        <v>67</v>
      </c>
      <c r="E5684" s="310">
        <f t="shared" si="1093"/>
        <v>0</v>
      </c>
    </row>
    <row r="5685" spans="1:5" ht="15.6" x14ac:dyDescent="0.3">
      <c r="A5685" s="311" t="s">
        <v>417</v>
      </c>
      <c r="B5685" s="312">
        <v>330</v>
      </c>
      <c r="C5685" s="312">
        <v>0</v>
      </c>
      <c r="D5685" s="312">
        <v>330</v>
      </c>
      <c r="E5685" s="310">
        <f t="shared" si="1093"/>
        <v>0</v>
      </c>
    </row>
    <row r="5686" spans="1:5" ht="15.6" x14ac:dyDescent="0.3">
      <c r="A5686" s="321" t="s">
        <v>419</v>
      </c>
      <c r="B5686" s="314">
        <v>12</v>
      </c>
      <c r="C5686" s="314">
        <v>0</v>
      </c>
      <c r="D5686" s="314">
        <v>12</v>
      </c>
      <c r="E5686" s="310">
        <f t="shared" si="1093"/>
        <v>0</v>
      </c>
    </row>
    <row r="5687" spans="1:5" ht="15.6" x14ac:dyDescent="0.3">
      <c r="A5687" s="321" t="s">
        <v>422</v>
      </c>
      <c r="B5687" s="313">
        <v>120</v>
      </c>
      <c r="C5687" s="313">
        <v>108</v>
      </c>
      <c r="D5687" s="313">
        <v>30</v>
      </c>
      <c r="E5687" s="322">
        <f t="shared" si="1093"/>
        <v>18</v>
      </c>
    </row>
    <row r="5688" spans="1:5" ht="15.6" x14ac:dyDescent="0.3">
      <c r="A5688" s="321" t="s">
        <v>423</v>
      </c>
      <c r="B5688" s="313">
        <v>315</v>
      </c>
      <c r="C5688" s="313">
        <v>0</v>
      </c>
      <c r="D5688" s="313">
        <v>315</v>
      </c>
      <c r="E5688" s="322">
        <f t="shared" si="1093"/>
        <v>0</v>
      </c>
    </row>
    <row r="5689" spans="1:5" ht="15.6" x14ac:dyDescent="0.3">
      <c r="A5689" s="321" t="s">
        <v>425</v>
      </c>
      <c r="B5689" s="313">
        <v>66</v>
      </c>
      <c r="C5689" s="313">
        <v>0</v>
      </c>
      <c r="D5689" s="313">
        <v>87</v>
      </c>
      <c r="E5689" s="322">
        <f t="shared" si="1093"/>
        <v>21</v>
      </c>
    </row>
    <row r="5690" spans="1:5" ht="15.6" x14ac:dyDescent="0.3">
      <c r="A5690" s="323" t="s">
        <v>424</v>
      </c>
      <c r="B5690" s="324">
        <v>75</v>
      </c>
      <c r="C5690" s="324">
        <v>0</v>
      </c>
      <c r="D5690" s="324">
        <v>75</v>
      </c>
      <c r="E5690" s="325">
        <f t="shared" si="1093"/>
        <v>0</v>
      </c>
    </row>
    <row r="5691" spans="1:5" ht="15.6" x14ac:dyDescent="0.3">
      <c r="A5691" s="320" t="s">
        <v>418</v>
      </c>
      <c r="B5691" s="317">
        <f t="shared" ref="B5691:E5691" si="1094">SUM(B5680:B5690)</f>
        <v>1845</v>
      </c>
      <c r="C5691" s="316">
        <f t="shared" si="1094"/>
        <v>108</v>
      </c>
      <c r="D5691" s="317">
        <f t="shared" si="1094"/>
        <v>1868</v>
      </c>
      <c r="E5691" s="318">
        <f t="shared" si="1094"/>
        <v>131</v>
      </c>
    </row>
    <row r="5693" spans="1:5" ht="15.6" x14ac:dyDescent="0.3">
      <c r="A5693" s="305">
        <v>45224</v>
      </c>
      <c r="B5693" s="306"/>
      <c r="C5693" s="306"/>
      <c r="D5693" s="306"/>
      <c r="E5693" s="306"/>
    </row>
    <row r="5694" spans="1:5" ht="15.6" x14ac:dyDescent="0.3">
      <c r="A5694" s="307" t="s">
        <v>407</v>
      </c>
      <c r="B5694" s="298" t="s">
        <v>408</v>
      </c>
      <c r="C5694" s="298" t="s">
        <v>409</v>
      </c>
      <c r="D5694" s="298" t="s">
        <v>410</v>
      </c>
      <c r="E5694" s="292" t="s">
        <v>421</v>
      </c>
    </row>
    <row r="5695" spans="1:5" ht="15.6" x14ac:dyDescent="0.3">
      <c r="A5695" s="308" t="s">
        <v>412</v>
      </c>
      <c r="B5695" s="309">
        <v>325</v>
      </c>
      <c r="C5695" s="309">
        <v>0</v>
      </c>
      <c r="D5695" s="309">
        <v>336</v>
      </c>
      <c r="E5695" s="310">
        <f t="shared" ref="E5695:E5705" si="1095">(C5695+D5695)-B5695</f>
        <v>11</v>
      </c>
    </row>
    <row r="5696" spans="1:5" ht="15.6" x14ac:dyDescent="0.3">
      <c r="A5696" s="308" t="s">
        <v>413</v>
      </c>
      <c r="B5696" s="309">
        <v>225</v>
      </c>
      <c r="C5696" s="309">
        <v>0</v>
      </c>
      <c r="D5696" s="309">
        <v>225</v>
      </c>
      <c r="E5696" s="310">
        <f t="shared" si="1095"/>
        <v>0</v>
      </c>
    </row>
    <row r="5697" spans="1:5" ht="15.6" x14ac:dyDescent="0.3">
      <c r="A5697" s="308" t="s">
        <v>426</v>
      </c>
      <c r="B5697" s="309">
        <v>293</v>
      </c>
      <c r="C5697" s="309">
        <v>150</v>
      </c>
      <c r="D5697" s="309">
        <v>225</v>
      </c>
      <c r="E5697" s="310">
        <f t="shared" si="1095"/>
        <v>82</v>
      </c>
    </row>
    <row r="5698" spans="1:5" ht="15.6" x14ac:dyDescent="0.3">
      <c r="A5698" s="308" t="s">
        <v>415</v>
      </c>
      <c r="B5698" s="309">
        <v>77</v>
      </c>
      <c r="C5698" s="309">
        <v>0</v>
      </c>
      <c r="D5698" s="309">
        <v>74</v>
      </c>
      <c r="E5698" s="310">
        <f t="shared" si="1095"/>
        <v>-3</v>
      </c>
    </row>
    <row r="5699" spans="1:5" ht="15.6" x14ac:dyDescent="0.3">
      <c r="A5699" s="308" t="s">
        <v>416</v>
      </c>
      <c r="B5699" s="309">
        <v>54</v>
      </c>
      <c r="C5699" s="309">
        <v>0</v>
      </c>
      <c r="D5699" s="326">
        <v>67</v>
      </c>
      <c r="E5699" s="310">
        <f t="shared" si="1095"/>
        <v>13</v>
      </c>
    </row>
    <row r="5700" spans="1:5" ht="15.6" x14ac:dyDescent="0.3">
      <c r="A5700" s="311" t="s">
        <v>417</v>
      </c>
      <c r="B5700" s="312">
        <v>330</v>
      </c>
      <c r="C5700" s="312">
        <v>0</v>
      </c>
      <c r="D5700" s="312">
        <v>330</v>
      </c>
      <c r="E5700" s="310">
        <f t="shared" si="1095"/>
        <v>0</v>
      </c>
    </row>
    <row r="5701" spans="1:5" ht="15.6" x14ac:dyDescent="0.3">
      <c r="A5701" s="321" t="s">
        <v>419</v>
      </c>
      <c r="B5701" s="314">
        <v>169</v>
      </c>
      <c r="C5701" s="314">
        <v>250</v>
      </c>
      <c r="D5701" s="314">
        <v>12</v>
      </c>
      <c r="E5701" s="310">
        <f t="shared" si="1095"/>
        <v>93</v>
      </c>
    </row>
    <row r="5702" spans="1:5" ht="15.6" x14ac:dyDescent="0.3">
      <c r="A5702" s="321" t="s">
        <v>422</v>
      </c>
      <c r="B5702" s="313">
        <v>120</v>
      </c>
      <c r="C5702" s="313">
        <v>0</v>
      </c>
      <c r="D5702" s="313">
        <v>120</v>
      </c>
      <c r="E5702" s="322">
        <f t="shared" si="1095"/>
        <v>0</v>
      </c>
    </row>
    <row r="5703" spans="1:5" ht="15.6" x14ac:dyDescent="0.3">
      <c r="A5703" s="321" t="s">
        <v>423</v>
      </c>
      <c r="B5703" s="313">
        <v>315</v>
      </c>
      <c r="C5703" s="313">
        <v>0</v>
      </c>
      <c r="D5703" s="313">
        <v>315</v>
      </c>
      <c r="E5703" s="322">
        <f t="shared" si="1095"/>
        <v>0</v>
      </c>
    </row>
    <row r="5704" spans="1:5" ht="15.6" x14ac:dyDescent="0.3">
      <c r="A5704" s="321" t="s">
        <v>425</v>
      </c>
      <c r="B5704" s="313">
        <v>29</v>
      </c>
      <c r="C5704" s="313">
        <v>0</v>
      </c>
      <c r="D5704" s="313">
        <v>66</v>
      </c>
      <c r="E5704" s="322">
        <f t="shared" si="1095"/>
        <v>37</v>
      </c>
    </row>
    <row r="5705" spans="1:5" ht="15.6" x14ac:dyDescent="0.3">
      <c r="A5705" s="323" t="s">
        <v>424</v>
      </c>
      <c r="B5705" s="324">
        <v>75</v>
      </c>
      <c r="C5705" s="324">
        <v>0</v>
      </c>
      <c r="D5705" s="324">
        <v>75</v>
      </c>
      <c r="E5705" s="325">
        <f t="shared" si="1095"/>
        <v>0</v>
      </c>
    </row>
    <row r="5706" spans="1:5" ht="15.6" x14ac:dyDescent="0.3">
      <c r="A5706" s="320" t="s">
        <v>418</v>
      </c>
      <c r="B5706" s="317">
        <f t="shared" ref="B5706:E5706" si="1096">SUM(B5695:B5705)</f>
        <v>2012</v>
      </c>
      <c r="C5706" s="316">
        <f t="shared" si="1096"/>
        <v>400</v>
      </c>
      <c r="D5706" s="317">
        <f t="shared" si="1096"/>
        <v>1845</v>
      </c>
      <c r="E5706" s="318">
        <f t="shared" si="1096"/>
        <v>233</v>
      </c>
    </row>
    <row r="5708" spans="1:5" ht="15.6" x14ac:dyDescent="0.3">
      <c r="A5708" s="305">
        <v>45225</v>
      </c>
      <c r="B5708" s="306"/>
      <c r="C5708" s="306"/>
      <c r="D5708" s="306"/>
      <c r="E5708" s="306"/>
    </row>
    <row r="5709" spans="1:5" ht="15.6" x14ac:dyDescent="0.3">
      <c r="A5709" s="307" t="s">
        <v>407</v>
      </c>
      <c r="B5709" s="298" t="s">
        <v>408</v>
      </c>
      <c r="C5709" s="298" t="s">
        <v>409</v>
      </c>
      <c r="D5709" s="298" t="s">
        <v>410</v>
      </c>
      <c r="E5709" s="292" t="s">
        <v>421</v>
      </c>
    </row>
    <row r="5710" spans="1:5" ht="15.6" x14ac:dyDescent="0.3">
      <c r="A5710" s="308" t="s">
        <v>412</v>
      </c>
      <c r="B5710" s="309">
        <v>300</v>
      </c>
      <c r="C5710" s="309">
        <v>0</v>
      </c>
      <c r="D5710" s="309">
        <v>325</v>
      </c>
      <c r="E5710" s="310">
        <f t="shared" ref="E5710:E5720" si="1097">(C5710+D5710)-B5710</f>
        <v>25</v>
      </c>
    </row>
    <row r="5711" spans="1:5" ht="15.6" x14ac:dyDescent="0.3">
      <c r="A5711" s="308" t="s">
        <v>413</v>
      </c>
      <c r="B5711" s="309">
        <v>206</v>
      </c>
      <c r="C5711" s="309">
        <v>0</v>
      </c>
      <c r="D5711" s="309">
        <v>225</v>
      </c>
      <c r="E5711" s="310">
        <f t="shared" si="1097"/>
        <v>19</v>
      </c>
    </row>
    <row r="5712" spans="1:5" ht="15.6" x14ac:dyDescent="0.3">
      <c r="A5712" s="308" t="s">
        <v>426</v>
      </c>
      <c r="B5712" s="309">
        <v>285</v>
      </c>
      <c r="C5712" s="309">
        <v>0</v>
      </c>
      <c r="D5712" s="309">
        <v>293</v>
      </c>
      <c r="E5712" s="310">
        <f t="shared" si="1097"/>
        <v>8</v>
      </c>
    </row>
    <row r="5713" spans="1:5" ht="15.6" x14ac:dyDescent="0.3">
      <c r="A5713" s="308" t="s">
        <v>415</v>
      </c>
      <c r="B5713" s="309">
        <v>98</v>
      </c>
      <c r="C5713" s="309">
        <v>0</v>
      </c>
      <c r="D5713" s="309">
        <v>77</v>
      </c>
      <c r="E5713" s="310">
        <f t="shared" si="1097"/>
        <v>-21</v>
      </c>
    </row>
    <row r="5714" spans="1:5" ht="15.6" x14ac:dyDescent="0.3">
      <c r="A5714" s="308" t="s">
        <v>416</v>
      </c>
      <c r="B5714" s="309">
        <v>54</v>
      </c>
      <c r="C5714" s="309">
        <v>0</v>
      </c>
      <c r="D5714" s="326">
        <v>54</v>
      </c>
      <c r="E5714" s="310">
        <f t="shared" si="1097"/>
        <v>0</v>
      </c>
    </row>
    <row r="5715" spans="1:5" ht="15.6" x14ac:dyDescent="0.3">
      <c r="A5715" s="311" t="s">
        <v>417</v>
      </c>
      <c r="B5715" s="312">
        <v>330</v>
      </c>
      <c r="C5715" s="312">
        <v>0</v>
      </c>
      <c r="D5715" s="312">
        <v>330</v>
      </c>
      <c r="E5715" s="310">
        <f t="shared" si="1097"/>
        <v>0</v>
      </c>
    </row>
    <row r="5716" spans="1:5" ht="15.6" x14ac:dyDescent="0.3">
      <c r="A5716" s="321" t="s">
        <v>419</v>
      </c>
      <c r="B5716" s="314">
        <v>153</v>
      </c>
      <c r="C5716" s="314">
        <v>0</v>
      </c>
      <c r="D5716" s="314">
        <v>169</v>
      </c>
      <c r="E5716" s="310">
        <f t="shared" si="1097"/>
        <v>16</v>
      </c>
    </row>
    <row r="5717" spans="1:5" ht="15.6" x14ac:dyDescent="0.3">
      <c r="A5717" s="321" t="s">
        <v>422</v>
      </c>
      <c r="B5717" s="313">
        <v>116</v>
      </c>
      <c r="C5717" s="313">
        <v>0</v>
      </c>
      <c r="D5717" s="313">
        <v>120</v>
      </c>
      <c r="E5717" s="322">
        <f t="shared" si="1097"/>
        <v>4</v>
      </c>
    </row>
    <row r="5718" spans="1:5" ht="15.6" x14ac:dyDescent="0.3">
      <c r="A5718" s="321" t="s">
        <v>423</v>
      </c>
      <c r="B5718" s="313">
        <v>315</v>
      </c>
      <c r="C5718" s="313">
        <v>0</v>
      </c>
      <c r="D5718" s="313">
        <v>315</v>
      </c>
      <c r="E5718" s="322">
        <f t="shared" si="1097"/>
        <v>0</v>
      </c>
    </row>
    <row r="5719" spans="1:5" ht="15.6" x14ac:dyDescent="0.3">
      <c r="A5719" s="321" t="s">
        <v>425</v>
      </c>
      <c r="B5719" s="313">
        <v>95</v>
      </c>
      <c r="C5719" s="313">
        <v>78</v>
      </c>
      <c r="D5719" s="313">
        <v>29</v>
      </c>
      <c r="E5719" s="322">
        <f t="shared" si="1097"/>
        <v>12</v>
      </c>
    </row>
    <row r="5720" spans="1:5" ht="15.6" x14ac:dyDescent="0.3">
      <c r="A5720" s="323" t="s">
        <v>424</v>
      </c>
      <c r="B5720" s="324">
        <v>75</v>
      </c>
      <c r="C5720" s="324">
        <v>0</v>
      </c>
      <c r="D5720" s="324">
        <v>75</v>
      </c>
      <c r="E5720" s="325">
        <f t="shared" si="1097"/>
        <v>0</v>
      </c>
    </row>
    <row r="5721" spans="1:5" ht="15.6" x14ac:dyDescent="0.3">
      <c r="A5721" s="320" t="s">
        <v>418</v>
      </c>
      <c r="B5721" s="317">
        <f t="shared" ref="B5721:E5721" si="1098">SUM(B5710:B5720)</f>
        <v>2027</v>
      </c>
      <c r="C5721" s="316">
        <f t="shared" si="1098"/>
        <v>78</v>
      </c>
      <c r="D5721" s="317">
        <f t="shared" si="1098"/>
        <v>2012</v>
      </c>
      <c r="E5721" s="318">
        <f t="shared" si="1098"/>
        <v>63</v>
      </c>
    </row>
    <row r="5723" spans="1:5" ht="15.6" x14ac:dyDescent="0.3">
      <c r="A5723" s="305">
        <v>45226</v>
      </c>
      <c r="B5723" s="306"/>
      <c r="C5723" s="306"/>
      <c r="D5723" s="306"/>
      <c r="E5723" s="306"/>
    </row>
    <row r="5724" spans="1:5" ht="15.6" x14ac:dyDescent="0.3">
      <c r="A5724" s="307" t="s">
        <v>407</v>
      </c>
      <c r="B5724" s="298" t="s">
        <v>408</v>
      </c>
      <c r="C5724" s="298" t="s">
        <v>409</v>
      </c>
      <c r="D5724" s="298" t="s">
        <v>410</v>
      </c>
      <c r="E5724" s="292" t="s">
        <v>421</v>
      </c>
    </row>
    <row r="5725" spans="1:5" ht="15.6" x14ac:dyDescent="0.3">
      <c r="A5725" s="308" t="s">
        <v>412</v>
      </c>
      <c r="B5725" s="309">
        <v>300</v>
      </c>
      <c r="C5725" s="309">
        <v>0</v>
      </c>
      <c r="D5725" s="309">
        <v>300</v>
      </c>
      <c r="E5725" s="310">
        <f t="shared" ref="E5725:E5735" si="1099">(C5725+D5725)-B5725</f>
        <v>0</v>
      </c>
    </row>
    <row r="5726" spans="1:5" ht="15.6" x14ac:dyDescent="0.3">
      <c r="A5726" s="308" t="s">
        <v>413</v>
      </c>
      <c r="B5726" s="309">
        <v>188</v>
      </c>
      <c r="C5726" s="309">
        <v>0</v>
      </c>
      <c r="D5726" s="309">
        <v>206</v>
      </c>
      <c r="E5726" s="310">
        <f t="shared" si="1099"/>
        <v>18</v>
      </c>
    </row>
    <row r="5727" spans="1:5" ht="15.6" x14ac:dyDescent="0.3">
      <c r="A5727" s="308" t="s">
        <v>426</v>
      </c>
      <c r="B5727" s="309">
        <v>135</v>
      </c>
      <c r="C5727" s="309">
        <v>0</v>
      </c>
      <c r="D5727" s="309">
        <v>285</v>
      </c>
      <c r="E5727" s="310">
        <f t="shared" si="1099"/>
        <v>150</v>
      </c>
    </row>
    <row r="5728" spans="1:5" ht="15.6" x14ac:dyDescent="0.3">
      <c r="A5728" s="308" t="s">
        <v>415</v>
      </c>
      <c r="B5728" s="309">
        <v>74</v>
      </c>
      <c r="C5728" s="309">
        <v>0</v>
      </c>
      <c r="D5728" s="309">
        <v>98</v>
      </c>
      <c r="E5728" s="310">
        <f t="shared" si="1099"/>
        <v>24</v>
      </c>
    </row>
    <row r="5729" spans="1:5" ht="15.6" x14ac:dyDescent="0.3">
      <c r="A5729" s="308" t="s">
        <v>416</v>
      </c>
      <c r="B5729" s="309">
        <v>49</v>
      </c>
      <c r="C5729" s="309">
        <v>0</v>
      </c>
      <c r="D5729" s="326">
        <v>54</v>
      </c>
      <c r="E5729" s="310">
        <f t="shared" si="1099"/>
        <v>5</v>
      </c>
    </row>
    <row r="5730" spans="1:5" ht="15.6" x14ac:dyDescent="0.3">
      <c r="A5730" s="311" t="s">
        <v>417</v>
      </c>
      <c r="B5730" s="312">
        <v>300</v>
      </c>
      <c r="C5730" s="312">
        <v>0</v>
      </c>
      <c r="D5730" s="312">
        <v>330</v>
      </c>
      <c r="E5730" s="310">
        <f t="shared" si="1099"/>
        <v>30</v>
      </c>
    </row>
    <row r="5731" spans="1:5" ht="15.6" x14ac:dyDescent="0.3">
      <c r="A5731" s="321" t="s">
        <v>419</v>
      </c>
      <c r="B5731" s="314">
        <v>153</v>
      </c>
      <c r="C5731" s="314">
        <v>0</v>
      </c>
      <c r="D5731" s="314">
        <v>153</v>
      </c>
      <c r="E5731" s="310">
        <f t="shared" si="1099"/>
        <v>0</v>
      </c>
    </row>
    <row r="5732" spans="1:5" ht="15.6" x14ac:dyDescent="0.3">
      <c r="A5732" s="321" t="s">
        <v>422</v>
      </c>
      <c r="B5732" s="313">
        <v>86</v>
      </c>
      <c r="C5732" s="313">
        <v>0</v>
      </c>
      <c r="D5732" s="313">
        <v>116</v>
      </c>
      <c r="E5732" s="322">
        <f t="shared" si="1099"/>
        <v>30</v>
      </c>
    </row>
    <row r="5733" spans="1:5" ht="15.6" x14ac:dyDescent="0.3">
      <c r="A5733" s="321" t="s">
        <v>423</v>
      </c>
      <c r="B5733" s="313">
        <v>315</v>
      </c>
      <c r="C5733" s="313">
        <v>0</v>
      </c>
      <c r="D5733" s="313">
        <v>315</v>
      </c>
      <c r="E5733" s="322">
        <f t="shared" si="1099"/>
        <v>0</v>
      </c>
    </row>
    <row r="5734" spans="1:5" ht="15.6" x14ac:dyDescent="0.3">
      <c r="A5734" s="321" t="s">
        <v>425</v>
      </c>
      <c r="B5734" s="313">
        <v>74</v>
      </c>
      <c r="C5734" s="313">
        <v>0</v>
      </c>
      <c r="D5734" s="313">
        <v>95</v>
      </c>
      <c r="E5734" s="322">
        <f t="shared" si="1099"/>
        <v>21</v>
      </c>
    </row>
    <row r="5735" spans="1:5" ht="15.6" x14ac:dyDescent="0.3">
      <c r="A5735" s="323" t="s">
        <v>424</v>
      </c>
      <c r="B5735" s="324">
        <v>75</v>
      </c>
      <c r="C5735" s="324">
        <v>0</v>
      </c>
      <c r="D5735" s="324">
        <v>75</v>
      </c>
      <c r="E5735" s="325">
        <f t="shared" si="1099"/>
        <v>0</v>
      </c>
    </row>
    <row r="5736" spans="1:5" ht="15.6" x14ac:dyDescent="0.3">
      <c r="A5736" s="320" t="s">
        <v>418</v>
      </c>
      <c r="B5736" s="317">
        <f t="shared" ref="B5736:E5736" si="1100">SUM(B5725:B5735)</f>
        <v>1749</v>
      </c>
      <c r="C5736" s="316">
        <f t="shared" si="1100"/>
        <v>0</v>
      </c>
      <c r="D5736" s="317">
        <f t="shared" si="1100"/>
        <v>2027</v>
      </c>
      <c r="E5736" s="318">
        <f t="shared" si="1100"/>
        <v>278</v>
      </c>
    </row>
    <row r="5738" spans="1:5" ht="15.6" x14ac:dyDescent="0.3">
      <c r="A5738" s="305">
        <v>45227</v>
      </c>
      <c r="B5738" s="306"/>
      <c r="C5738" s="306"/>
      <c r="D5738" s="306"/>
      <c r="E5738" s="306"/>
    </row>
    <row r="5739" spans="1:5" ht="15.6" x14ac:dyDescent="0.3">
      <c r="A5739" s="307" t="s">
        <v>407</v>
      </c>
      <c r="B5739" s="298" t="s">
        <v>408</v>
      </c>
      <c r="C5739" s="298" t="s">
        <v>409</v>
      </c>
      <c r="D5739" s="298" t="s">
        <v>410</v>
      </c>
      <c r="E5739" s="292" t="s">
        <v>421</v>
      </c>
    </row>
    <row r="5740" spans="1:5" ht="15.6" x14ac:dyDescent="0.3">
      <c r="A5740" s="308" t="s">
        <v>412</v>
      </c>
      <c r="B5740" s="309">
        <v>300</v>
      </c>
      <c r="C5740" s="309">
        <v>0</v>
      </c>
      <c r="D5740" s="309">
        <v>300</v>
      </c>
      <c r="E5740" s="310">
        <f t="shared" ref="E5740:E5750" si="1101">(C5740+D5740)-B5740</f>
        <v>0</v>
      </c>
    </row>
    <row r="5741" spans="1:5" ht="15.6" x14ac:dyDescent="0.3">
      <c r="A5741" s="308" t="s">
        <v>413</v>
      </c>
      <c r="B5741" s="309">
        <v>180</v>
      </c>
      <c r="C5741" s="309">
        <v>0</v>
      </c>
      <c r="D5741" s="309">
        <v>188</v>
      </c>
      <c r="E5741" s="310">
        <f t="shared" si="1101"/>
        <v>8</v>
      </c>
    </row>
    <row r="5742" spans="1:5" ht="15.6" x14ac:dyDescent="0.3">
      <c r="A5742" s="308" t="s">
        <v>426</v>
      </c>
      <c r="B5742" s="309">
        <v>360</v>
      </c>
      <c r="C5742" s="309">
        <v>230</v>
      </c>
      <c r="D5742" s="309">
        <v>135</v>
      </c>
      <c r="E5742" s="310">
        <f t="shared" si="1101"/>
        <v>5</v>
      </c>
    </row>
    <row r="5743" spans="1:5" ht="15.6" x14ac:dyDescent="0.3">
      <c r="A5743" s="308" t="s">
        <v>415</v>
      </c>
      <c r="B5743" s="309">
        <v>74</v>
      </c>
      <c r="C5743" s="309">
        <v>0</v>
      </c>
      <c r="D5743" s="309">
        <v>74</v>
      </c>
      <c r="E5743" s="310">
        <f t="shared" si="1101"/>
        <v>0</v>
      </c>
    </row>
    <row r="5744" spans="1:5" ht="15.6" x14ac:dyDescent="0.3">
      <c r="A5744" s="308" t="s">
        <v>416</v>
      </c>
      <c r="B5744" s="309">
        <v>30</v>
      </c>
      <c r="C5744" s="309">
        <v>0</v>
      </c>
      <c r="D5744" s="326">
        <v>49</v>
      </c>
      <c r="E5744" s="310">
        <f t="shared" si="1101"/>
        <v>19</v>
      </c>
    </row>
    <row r="5745" spans="1:5" ht="15.6" x14ac:dyDescent="0.3">
      <c r="A5745" s="311" t="s">
        <v>417</v>
      </c>
      <c r="B5745" s="312">
        <v>300</v>
      </c>
      <c r="C5745" s="312">
        <v>0</v>
      </c>
      <c r="D5745" s="312">
        <v>300</v>
      </c>
      <c r="E5745" s="310">
        <f t="shared" si="1101"/>
        <v>0</v>
      </c>
    </row>
    <row r="5746" spans="1:5" ht="15.6" x14ac:dyDescent="0.3">
      <c r="A5746" s="321" t="s">
        <v>419</v>
      </c>
      <c r="B5746" s="314">
        <v>153</v>
      </c>
      <c r="C5746" s="314">
        <v>0</v>
      </c>
      <c r="D5746" s="314">
        <v>153</v>
      </c>
      <c r="E5746" s="310">
        <f t="shared" si="1101"/>
        <v>0</v>
      </c>
    </row>
    <row r="5747" spans="1:5" ht="15.6" x14ac:dyDescent="0.3">
      <c r="A5747" s="321" t="s">
        <v>422</v>
      </c>
      <c r="B5747" s="313">
        <v>86</v>
      </c>
      <c r="C5747" s="313">
        <v>0</v>
      </c>
      <c r="D5747" s="313">
        <v>86</v>
      </c>
      <c r="E5747" s="322">
        <f t="shared" si="1101"/>
        <v>0</v>
      </c>
    </row>
    <row r="5748" spans="1:5" ht="15.6" x14ac:dyDescent="0.3">
      <c r="A5748" s="321" t="s">
        <v>423</v>
      </c>
      <c r="B5748" s="313">
        <v>279</v>
      </c>
      <c r="C5748" s="313">
        <v>0</v>
      </c>
      <c r="D5748" s="313">
        <v>315</v>
      </c>
      <c r="E5748" s="322">
        <f t="shared" si="1101"/>
        <v>36</v>
      </c>
    </row>
    <row r="5749" spans="1:5" ht="15.6" x14ac:dyDescent="0.3">
      <c r="A5749" s="321" t="s">
        <v>425</v>
      </c>
      <c r="B5749" s="313">
        <v>45</v>
      </c>
      <c r="C5749" s="313">
        <v>0</v>
      </c>
      <c r="D5749" s="313">
        <v>74</v>
      </c>
      <c r="E5749" s="322">
        <f t="shared" si="1101"/>
        <v>29</v>
      </c>
    </row>
    <row r="5750" spans="1:5" ht="15.6" x14ac:dyDescent="0.3">
      <c r="A5750" s="323" t="s">
        <v>424</v>
      </c>
      <c r="B5750" s="324">
        <v>75</v>
      </c>
      <c r="C5750" s="324">
        <v>0</v>
      </c>
      <c r="D5750" s="324">
        <v>75</v>
      </c>
      <c r="E5750" s="325">
        <f t="shared" si="1101"/>
        <v>0</v>
      </c>
    </row>
    <row r="5751" spans="1:5" ht="15.6" x14ac:dyDescent="0.3">
      <c r="A5751" s="320" t="s">
        <v>418</v>
      </c>
      <c r="B5751" s="317">
        <f t="shared" ref="B5751:E5751" si="1102">SUM(B5740:B5750)</f>
        <v>1882</v>
      </c>
      <c r="C5751" s="316">
        <f t="shared" si="1102"/>
        <v>230</v>
      </c>
      <c r="D5751" s="317">
        <f t="shared" si="1102"/>
        <v>1749</v>
      </c>
      <c r="E5751" s="318">
        <f t="shared" si="1102"/>
        <v>97</v>
      </c>
    </row>
    <row r="5753" spans="1:5" ht="15.6" x14ac:dyDescent="0.3">
      <c r="A5753" s="305">
        <v>45228</v>
      </c>
      <c r="B5753" s="306"/>
      <c r="C5753" s="306"/>
      <c r="D5753" s="306"/>
      <c r="E5753" s="306"/>
    </row>
    <row r="5754" spans="1:5" ht="15.6" x14ac:dyDescent="0.3">
      <c r="A5754" s="307" t="s">
        <v>407</v>
      </c>
      <c r="B5754" s="298" t="s">
        <v>408</v>
      </c>
      <c r="C5754" s="298" t="s">
        <v>409</v>
      </c>
      <c r="D5754" s="298" t="s">
        <v>410</v>
      </c>
      <c r="E5754" s="292" t="s">
        <v>421</v>
      </c>
    </row>
    <row r="5755" spans="1:5" ht="15.6" x14ac:dyDescent="0.3">
      <c r="A5755" s="308" t="s">
        <v>412</v>
      </c>
      <c r="B5755" s="309">
        <v>300</v>
      </c>
      <c r="C5755" s="309">
        <v>0</v>
      </c>
      <c r="D5755" s="309">
        <v>300</v>
      </c>
      <c r="E5755" s="310">
        <f t="shared" ref="E5755:E5765" si="1103">(C5755+D5755)-B5755</f>
        <v>0</v>
      </c>
    </row>
    <row r="5756" spans="1:5" ht="15.6" x14ac:dyDescent="0.3">
      <c r="A5756" s="308" t="s">
        <v>413</v>
      </c>
      <c r="B5756" s="309">
        <v>169</v>
      </c>
      <c r="C5756" s="309">
        <v>0</v>
      </c>
      <c r="D5756" s="309">
        <v>180</v>
      </c>
      <c r="E5756" s="310">
        <f t="shared" si="1103"/>
        <v>11</v>
      </c>
    </row>
    <row r="5757" spans="1:5" ht="15.6" x14ac:dyDescent="0.3">
      <c r="A5757" s="308" t="s">
        <v>426</v>
      </c>
      <c r="B5757" s="309">
        <v>270</v>
      </c>
      <c r="C5757" s="309">
        <v>0</v>
      </c>
      <c r="D5757" s="309">
        <v>360</v>
      </c>
      <c r="E5757" s="310">
        <f t="shared" si="1103"/>
        <v>90</v>
      </c>
    </row>
    <row r="5758" spans="1:5" ht="15.6" x14ac:dyDescent="0.3">
      <c r="A5758" s="308" t="s">
        <v>415</v>
      </c>
      <c r="B5758" s="309">
        <v>70</v>
      </c>
      <c r="C5758" s="309">
        <v>0</v>
      </c>
      <c r="D5758" s="309">
        <v>74</v>
      </c>
      <c r="E5758" s="310">
        <f t="shared" si="1103"/>
        <v>4</v>
      </c>
    </row>
    <row r="5759" spans="1:5" ht="15.6" x14ac:dyDescent="0.3">
      <c r="A5759" s="308" t="s">
        <v>416</v>
      </c>
      <c r="B5759" s="309">
        <v>30</v>
      </c>
      <c r="C5759" s="309">
        <v>0</v>
      </c>
      <c r="D5759" s="326">
        <v>30</v>
      </c>
      <c r="E5759" s="310">
        <f t="shared" si="1103"/>
        <v>0</v>
      </c>
    </row>
    <row r="5760" spans="1:5" ht="15.6" x14ac:dyDescent="0.3">
      <c r="A5760" s="311" t="s">
        <v>417</v>
      </c>
      <c r="B5760" s="312">
        <v>300</v>
      </c>
      <c r="C5760" s="312">
        <v>0</v>
      </c>
      <c r="D5760" s="312">
        <v>300</v>
      </c>
      <c r="E5760" s="310">
        <f t="shared" si="1103"/>
        <v>0</v>
      </c>
    </row>
    <row r="5761" spans="1:5" ht="15.6" x14ac:dyDescent="0.3">
      <c r="A5761" s="321" t="s">
        <v>419</v>
      </c>
      <c r="B5761" s="314">
        <v>153</v>
      </c>
      <c r="C5761" s="314">
        <v>0</v>
      </c>
      <c r="D5761" s="314">
        <v>153</v>
      </c>
      <c r="E5761" s="310">
        <f t="shared" si="1103"/>
        <v>0</v>
      </c>
    </row>
    <row r="5762" spans="1:5" ht="15.6" x14ac:dyDescent="0.3">
      <c r="A5762" s="321" t="s">
        <v>422</v>
      </c>
      <c r="B5762" s="313">
        <v>83</v>
      </c>
      <c r="C5762" s="313">
        <v>0</v>
      </c>
      <c r="D5762" s="313">
        <v>86</v>
      </c>
      <c r="E5762" s="322">
        <f t="shared" si="1103"/>
        <v>3</v>
      </c>
    </row>
    <row r="5763" spans="1:5" ht="15.6" x14ac:dyDescent="0.3">
      <c r="A5763" s="321" t="s">
        <v>423</v>
      </c>
      <c r="B5763" s="313">
        <v>180</v>
      </c>
      <c r="C5763" s="313">
        <v>0</v>
      </c>
      <c r="D5763" s="313">
        <v>279</v>
      </c>
      <c r="E5763" s="322">
        <f t="shared" si="1103"/>
        <v>99</v>
      </c>
    </row>
    <row r="5764" spans="1:5" ht="15.6" x14ac:dyDescent="0.3">
      <c r="A5764" s="321" t="s">
        <v>425</v>
      </c>
      <c r="B5764" s="313">
        <v>45</v>
      </c>
      <c r="C5764" s="313">
        <v>0</v>
      </c>
      <c r="D5764" s="313">
        <v>45</v>
      </c>
      <c r="E5764" s="322">
        <f t="shared" si="1103"/>
        <v>0</v>
      </c>
    </row>
    <row r="5765" spans="1:5" ht="15.6" x14ac:dyDescent="0.3">
      <c r="A5765" s="323" t="s">
        <v>424</v>
      </c>
      <c r="B5765" s="324">
        <v>75</v>
      </c>
      <c r="C5765" s="324">
        <v>0</v>
      </c>
      <c r="D5765" s="324">
        <v>75</v>
      </c>
      <c r="E5765" s="325">
        <f t="shared" si="1103"/>
        <v>0</v>
      </c>
    </row>
    <row r="5766" spans="1:5" ht="15.6" x14ac:dyDescent="0.3">
      <c r="A5766" s="320" t="s">
        <v>418</v>
      </c>
      <c r="B5766" s="317">
        <f t="shared" ref="B5766:E5766" si="1104">SUM(B5755:B5765)</f>
        <v>1675</v>
      </c>
      <c r="C5766" s="316">
        <f t="shared" si="1104"/>
        <v>0</v>
      </c>
      <c r="D5766" s="317">
        <f t="shared" si="1104"/>
        <v>1882</v>
      </c>
      <c r="E5766" s="318">
        <f t="shared" si="1104"/>
        <v>207</v>
      </c>
    </row>
    <row r="5768" spans="1:5" ht="15.6" x14ac:dyDescent="0.3">
      <c r="A5768" s="305">
        <v>45229</v>
      </c>
      <c r="B5768" s="306"/>
      <c r="C5768" s="306"/>
      <c r="D5768" s="306"/>
      <c r="E5768" s="306"/>
    </row>
    <row r="5769" spans="1:5" ht="15.6" x14ac:dyDescent="0.3">
      <c r="A5769" s="307" t="s">
        <v>407</v>
      </c>
      <c r="B5769" s="298" t="s">
        <v>408</v>
      </c>
      <c r="C5769" s="298" t="s">
        <v>409</v>
      </c>
      <c r="D5769" s="298" t="s">
        <v>410</v>
      </c>
      <c r="E5769" s="292" t="s">
        <v>421</v>
      </c>
    </row>
    <row r="5770" spans="1:5" ht="15.6" x14ac:dyDescent="0.3">
      <c r="A5770" s="308" t="s">
        <v>412</v>
      </c>
      <c r="B5770" s="309">
        <v>252</v>
      </c>
      <c r="C5770" s="309">
        <v>0</v>
      </c>
      <c r="D5770" s="309">
        <v>300</v>
      </c>
      <c r="E5770" s="310">
        <f t="shared" ref="E5770:E5780" si="1105">(C5770+D5770)-B5770</f>
        <v>48</v>
      </c>
    </row>
    <row r="5771" spans="1:5" ht="15.6" x14ac:dyDescent="0.3">
      <c r="A5771" s="308" t="s">
        <v>413</v>
      </c>
      <c r="B5771" s="309">
        <v>169</v>
      </c>
      <c r="C5771" s="309">
        <v>0</v>
      </c>
      <c r="D5771" s="309">
        <v>169</v>
      </c>
      <c r="E5771" s="310">
        <f t="shared" si="1105"/>
        <v>0</v>
      </c>
    </row>
    <row r="5772" spans="1:5" ht="15.6" x14ac:dyDescent="0.3">
      <c r="A5772" s="308" t="s">
        <v>426</v>
      </c>
      <c r="B5772" s="309">
        <v>165</v>
      </c>
      <c r="C5772" s="309">
        <v>0</v>
      </c>
      <c r="D5772" s="309">
        <v>270</v>
      </c>
      <c r="E5772" s="310">
        <f t="shared" si="1105"/>
        <v>105</v>
      </c>
    </row>
    <row r="5773" spans="1:5" ht="15.6" x14ac:dyDescent="0.3">
      <c r="A5773" s="308" t="s">
        <v>415</v>
      </c>
      <c r="B5773" s="309">
        <v>91</v>
      </c>
      <c r="C5773" s="309">
        <v>0</v>
      </c>
      <c r="D5773" s="309">
        <v>70</v>
      </c>
      <c r="E5773" s="310">
        <f t="shared" si="1105"/>
        <v>-21</v>
      </c>
    </row>
    <row r="5774" spans="1:5" ht="15.6" x14ac:dyDescent="0.3">
      <c r="A5774" s="308" t="s">
        <v>416</v>
      </c>
      <c r="B5774" s="309">
        <v>88</v>
      </c>
      <c r="C5774" s="309">
        <v>60</v>
      </c>
      <c r="D5774" s="326">
        <v>30</v>
      </c>
      <c r="E5774" s="310">
        <f t="shared" si="1105"/>
        <v>2</v>
      </c>
    </row>
    <row r="5775" spans="1:5" ht="15.6" x14ac:dyDescent="0.3">
      <c r="A5775" s="311" t="s">
        <v>417</v>
      </c>
      <c r="B5775" s="312">
        <v>300</v>
      </c>
      <c r="C5775" s="312">
        <v>0</v>
      </c>
      <c r="D5775" s="312">
        <v>300</v>
      </c>
      <c r="E5775" s="310">
        <f t="shared" si="1105"/>
        <v>0</v>
      </c>
    </row>
    <row r="5776" spans="1:5" ht="15.6" x14ac:dyDescent="0.3">
      <c r="A5776" s="321" t="s">
        <v>419</v>
      </c>
      <c r="B5776" s="314">
        <v>153</v>
      </c>
      <c r="C5776" s="314">
        <v>0</v>
      </c>
      <c r="D5776" s="314">
        <v>153</v>
      </c>
      <c r="E5776" s="310">
        <f t="shared" si="1105"/>
        <v>0</v>
      </c>
    </row>
    <row r="5777" spans="1:5" ht="15.6" x14ac:dyDescent="0.3">
      <c r="A5777" s="321" t="s">
        <v>422</v>
      </c>
      <c r="B5777" s="313">
        <v>83</v>
      </c>
      <c r="C5777" s="313">
        <v>0</v>
      </c>
      <c r="D5777" s="313">
        <v>83</v>
      </c>
      <c r="E5777" s="322">
        <f t="shared" si="1105"/>
        <v>0</v>
      </c>
    </row>
    <row r="5778" spans="1:5" ht="15.6" x14ac:dyDescent="0.3">
      <c r="A5778" s="321" t="s">
        <v>423</v>
      </c>
      <c r="B5778" s="313">
        <v>180</v>
      </c>
      <c r="C5778" s="313">
        <v>0</v>
      </c>
      <c r="D5778" s="313">
        <v>180</v>
      </c>
      <c r="E5778" s="322">
        <f t="shared" si="1105"/>
        <v>0</v>
      </c>
    </row>
    <row r="5779" spans="1:5" ht="15.6" x14ac:dyDescent="0.3">
      <c r="A5779" s="321" t="s">
        <v>425</v>
      </c>
      <c r="B5779" s="313">
        <v>45</v>
      </c>
      <c r="C5779" s="313">
        <v>0</v>
      </c>
      <c r="D5779" s="313">
        <v>45</v>
      </c>
      <c r="E5779" s="322">
        <f t="shared" si="1105"/>
        <v>0</v>
      </c>
    </row>
    <row r="5780" spans="1:5" ht="15.6" x14ac:dyDescent="0.3">
      <c r="A5780" s="323" t="s">
        <v>424</v>
      </c>
      <c r="B5780" s="324">
        <v>75</v>
      </c>
      <c r="C5780" s="324">
        <v>0</v>
      </c>
      <c r="D5780" s="324">
        <v>75</v>
      </c>
      <c r="E5780" s="325">
        <f t="shared" si="1105"/>
        <v>0</v>
      </c>
    </row>
    <row r="5781" spans="1:5" ht="15.6" x14ac:dyDescent="0.3">
      <c r="A5781" s="320" t="s">
        <v>418</v>
      </c>
      <c r="B5781" s="317">
        <f t="shared" ref="B5781:E5781" si="1106">SUM(B5770:B5780)</f>
        <v>1601</v>
      </c>
      <c r="C5781" s="316">
        <f t="shared" si="1106"/>
        <v>60</v>
      </c>
      <c r="D5781" s="317">
        <f t="shared" si="1106"/>
        <v>1675</v>
      </c>
      <c r="E5781" s="318">
        <f t="shared" si="1106"/>
        <v>134</v>
      </c>
    </row>
    <row r="5783" spans="1:5" ht="15.6" x14ac:dyDescent="0.3">
      <c r="A5783" s="305">
        <v>45230</v>
      </c>
      <c r="B5783" s="306"/>
      <c r="C5783" s="306"/>
      <c r="D5783" s="306"/>
      <c r="E5783" s="306"/>
    </row>
    <row r="5784" spans="1:5" ht="15.6" x14ac:dyDescent="0.3">
      <c r="A5784" s="307" t="s">
        <v>407</v>
      </c>
      <c r="B5784" s="298" t="s">
        <v>408</v>
      </c>
      <c r="C5784" s="298" t="s">
        <v>409</v>
      </c>
      <c r="D5784" s="298" t="s">
        <v>410</v>
      </c>
      <c r="E5784" s="292" t="s">
        <v>421</v>
      </c>
    </row>
    <row r="5785" spans="1:5" ht="15.6" x14ac:dyDescent="0.3">
      <c r="A5785" s="308" t="s">
        <v>412</v>
      </c>
      <c r="B5785" s="309">
        <v>252</v>
      </c>
      <c r="C5785" s="309">
        <v>0</v>
      </c>
      <c r="D5785" s="309">
        <v>252</v>
      </c>
      <c r="E5785" s="310">
        <f t="shared" ref="E5785:E5795" si="1107">(C5785+D5785)-B5785</f>
        <v>0</v>
      </c>
    </row>
    <row r="5786" spans="1:5" ht="15.6" x14ac:dyDescent="0.3">
      <c r="A5786" s="308" t="s">
        <v>413</v>
      </c>
      <c r="B5786" s="309">
        <v>169</v>
      </c>
      <c r="C5786" s="309">
        <v>0</v>
      </c>
      <c r="D5786" s="309">
        <v>169</v>
      </c>
      <c r="E5786" s="310">
        <f t="shared" si="1107"/>
        <v>0</v>
      </c>
    </row>
    <row r="5787" spans="1:5" ht="15.6" x14ac:dyDescent="0.3">
      <c r="A5787" s="308" t="s">
        <v>426</v>
      </c>
      <c r="B5787" s="309">
        <v>345</v>
      </c>
      <c r="C5787" s="309">
        <v>270</v>
      </c>
      <c r="D5787" s="309">
        <v>165</v>
      </c>
      <c r="E5787" s="310">
        <f t="shared" si="1107"/>
        <v>90</v>
      </c>
    </row>
    <row r="5788" spans="1:5" ht="15.6" x14ac:dyDescent="0.3">
      <c r="A5788" s="308" t="s">
        <v>415</v>
      </c>
      <c r="B5788" s="309">
        <v>98</v>
      </c>
      <c r="C5788" s="309">
        <v>0</v>
      </c>
      <c r="D5788" s="309">
        <v>91</v>
      </c>
      <c r="E5788" s="310">
        <f t="shared" si="1107"/>
        <v>-7</v>
      </c>
    </row>
    <row r="5789" spans="1:5" ht="15.6" x14ac:dyDescent="0.3">
      <c r="A5789" s="308" t="s">
        <v>416</v>
      </c>
      <c r="B5789" s="309">
        <v>71</v>
      </c>
      <c r="C5789" s="309">
        <v>0</v>
      </c>
      <c r="D5789" s="326">
        <v>88</v>
      </c>
      <c r="E5789" s="310">
        <f t="shared" si="1107"/>
        <v>17</v>
      </c>
    </row>
    <row r="5790" spans="1:5" ht="15.6" x14ac:dyDescent="0.3">
      <c r="A5790" s="311" t="s">
        <v>417</v>
      </c>
      <c r="B5790" s="312">
        <v>290</v>
      </c>
      <c r="C5790" s="312">
        <v>0</v>
      </c>
      <c r="D5790" s="312">
        <v>300</v>
      </c>
      <c r="E5790" s="310">
        <f t="shared" si="1107"/>
        <v>10</v>
      </c>
    </row>
    <row r="5791" spans="1:5" ht="15.6" x14ac:dyDescent="0.3">
      <c r="A5791" s="321" t="s">
        <v>419</v>
      </c>
      <c r="B5791" s="314">
        <v>153</v>
      </c>
      <c r="C5791" s="314">
        <v>0</v>
      </c>
      <c r="D5791" s="314">
        <v>153</v>
      </c>
      <c r="E5791" s="310">
        <f t="shared" si="1107"/>
        <v>0</v>
      </c>
    </row>
    <row r="5792" spans="1:5" ht="15.6" x14ac:dyDescent="0.3">
      <c r="A5792" s="321" t="s">
        <v>422</v>
      </c>
      <c r="B5792" s="313">
        <v>60</v>
      </c>
      <c r="C5792" s="313">
        <v>0</v>
      </c>
      <c r="D5792" s="313">
        <v>83</v>
      </c>
      <c r="E5792" s="322">
        <f t="shared" si="1107"/>
        <v>23</v>
      </c>
    </row>
    <row r="5793" spans="1:5" ht="15.6" x14ac:dyDescent="0.3">
      <c r="A5793" s="321" t="s">
        <v>423</v>
      </c>
      <c r="B5793" s="313">
        <v>108</v>
      </c>
      <c r="C5793" s="313">
        <v>0</v>
      </c>
      <c r="D5793" s="313">
        <v>180</v>
      </c>
      <c r="E5793" s="322">
        <f t="shared" si="1107"/>
        <v>72</v>
      </c>
    </row>
    <row r="5794" spans="1:5" ht="15.6" x14ac:dyDescent="0.3">
      <c r="A5794" s="321" t="s">
        <v>425</v>
      </c>
      <c r="B5794" s="313">
        <v>82</v>
      </c>
      <c r="C5794" s="313">
        <v>70</v>
      </c>
      <c r="D5794" s="313">
        <v>45</v>
      </c>
      <c r="E5794" s="322">
        <f t="shared" si="1107"/>
        <v>33</v>
      </c>
    </row>
    <row r="5795" spans="1:5" ht="15.6" x14ac:dyDescent="0.3">
      <c r="A5795" s="323" t="s">
        <v>424</v>
      </c>
      <c r="B5795" s="324">
        <v>75</v>
      </c>
      <c r="C5795" s="324">
        <v>0</v>
      </c>
      <c r="D5795" s="324">
        <v>75</v>
      </c>
      <c r="E5795" s="325">
        <f t="shared" si="1107"/>
        <v>0</v>
      </c>
    </row>
    <row r="5796" spans="1:5" ht="15.6" x14ac:dyDescent="0.3">
      <c r="A5796" s="320" t="s">
        <v>418</v>
      </c>
      <c r="B5796" s="317">
        <f t="shared" ref="B5796:E5796" si="1108">SUM(B5785:B5795)</f>
        <v>1703</v>
      </c>
      <c r="C5796" s="316">
        <f t="shared" si="1108"/>
        <v>340</v>
      </c>
      <c r="D5796" s="317">
        <f t="shared" si="1108"/>
        <v>1601</v>
      </c>
      <c r="E5796" s="318">
        <f t="shared" si="1108"/>
        <v>238</v>
      </c>
    </row>
    <row r="5798" spans="1:5" ht="15.6" x14ac:dyDescent="0.3">
      <c r="A5798" s="305">
        <v>45231</v>
      </c>
      <c r="B5798" s="306"/>
      <c r="C5798" s="306"/>
      <c r="D5798" s="306"/>
      <c r="E5798" s="306"/>
    </row>
    <row r="5799" spans="1:5" ht="15.6" x14ac:dyDescent="0.3">
      <c r="A5799" s="307" t="s">
        <v>407</v>
      </c>
      <c r="B5799" s="298" t="s">
        <v>408</v>
      </c>
      <c r="C5799" s="298" t="s">
        <v>409</v>
      </c>
      <c r="D5799" s="298" t="s">
        <v>410</v>
      </c>
      <c r="E5799" s="292" t="s">
        <v>421</v>
      </c>
    </row>
    <row r="5800" spans="1:5" ht="15.6" x14ac:dyDescent="0.3">
      <c r="A5800" s="308" t="s">
        <v>412</v>
      </c>
      <c r="B5800" s="309">
        <v>252</v>
      </c>
      <c r="C5800" s="309">
        <v>0</v>
      </c>
      <c r="D5800" s="309">
        <v>252</v>
      </c>
      <c r="E5800" s="310">
        <f t="shared" ref="E5800:E5810" si="1109">(C5800+D5800)-B5800</f>
        <v>0</v>
      </c>
    </row>
    <row r="5801" spans="1:5" ht="15.6" x14ac:dyDescent="0.3">
      <c r="A5801" s="308" t="s">
        <v>413</v>
      </c>
      <c r="B5801" s="309">
        <v>169</v>
      </c>
      <c r="C5801" s="309">
        <v>0</v>
      </c>
      <c r="D5801" s="309">
        <v>169</v>
      </c>
      <c r="E5801" s="310">
        <f t="shared" si="1109"/>
        <v>0</v>
      </c>
    </row>
    <row r="5802" spans="1:5" ht="15.6" x14ac:dyDescent="0.3">
      <c r="A5802" s="308" t="s">
        <v>426</v>
      </c>
      <c r="B5802" s="309">
        <v>315</v>
      </c>
      <c r="C5802" s="309">
        <v>0</v>
      </c>
      <c r="D5802" s="309">
        <v>345</v>
      </c>
      <c r="E5802" s="310">
        <f t="shared" si="1109"/>
        <v>30</v>
      </c>
    </row>
    <row r="5803" spans="1:5" ht="15.6" x14ac:dyDescent="0.3">
      <c r="A5803" s="308" t="s">
        <v>415</v>
      </c>
      <c r="B5803" s="309">
        <v>116</v>
      </c>
      <c r="C5803" s="309">
        <v>0</v>
      </c>
      <c r="D5803" s="309">
        <v>98</v>
      </c>
      <c r="E5803" s="310">
        <f t="shared" si="1109"/>
        <v>-18</v>
      </c>
    </row>
    <row r="5804" spans="1:5" ht="15.6" x14ac:dyDescent="0.3">
      <c r="A5804" s="308" t="s">
        <v>416</v>
      </c>
      <c r="B5804" s="309">
        <v>71</v>
      </c>
      <c r="C5804" s="309">
        <v>0</v>
      </c>
      <c r="D5804" s="326">
        <v>71</v>
      </c>
      <c r="E5804" s="310">
        <f t="shared" si="1109"/>
        <v>0</v>
      </c>
    </row>
    <row r="5805" spans="1:5" ht="15.6" x14ac:dyDescent="0.3">
      <c r="A5805" s="311" t="s">
        <v>417</v>
      </c>
      <c r="B5805" s="312">
        <v>250</v>
      </c>
      <c r="C5805" s="312">
        <v>0</v>
      </c>
      <c r="D5805" s="312">
        <v>290</v>
      </c>
      <c r="E5805" s="310">
        <f t="shared" si="1109"/>
        <v>40</v>
      </c>
    </row>
    <row r="5806" spans="1:5" ht="15.6" x14ac:dyDescent="0.3">
      <c r="A5806" s="321" t="s">
        <v>419</v>
      </c>
      <c r="B5806" s="314">
        <v>112</v>
      </c>
      <c r="C5806" s="314">
        <v>0</v>
      </c>
      <c r="D5806" s="314">
        <v>153</v>
      </c>
      <c r="E5806" s="310">
        <f t="shared" si="1109"/>
        <v>41</v>
      </c>
    </row>
    <row r="5807" spans="1:5" ht="15.6" x14ac:dyDescent="0.3">
      <c r="A5807" s="321" t="s">
        <v>422</v>
      </c>
      <c r="B5807" s="313">
        <v>520</v>
      </c>
      <c r="C5807" s="313">
        <v>460</v>
      </c>
      <c r="D5807" s="313">
        <v>60</v>
      </c>
      <c r="E5807" s="322">
        <f t="shared" si="1109"/>
        <v>0</v>
      </c>
    </row>
    <row r="5808" spans="1:5" ht="15.6" x14ac:dyDescent="0.3">
      <c r="A5808" s="321" t="s">
        <v>423</v>
      </c>
      <c r="B5808" s="313">
        <v>108</v>
      </c>
      <c r="C5808" s="313">
        <v>0</v>
      </c>
      <c r="D5808" s="313">
        <v>108</v>
      </c>
      <c r="E5808" s="322">
        <f t="shared" si="1109"/>
        <v>0</v>
      </c>
    </row>
    <row r="5809" spans="1:5" ht="15.6" x14ac:dyDescent="0.3">
      <c r="A5809" s="321" t="s">
        <v>425</v>
      </c>
      <c r="B5809" s="313">
        <v>76</v>
      </c>
      <c r="C5809" s="313">
        <v>0</v>
      </c>
      <c r="D5809" s="313">
        <v>82</v>
      </c>
      <c r="E5809" s="322">
        <f t="shared" si="1109"/>
        <v>6</v>
      </c>
    </row>
    <row r="5810" spans="1:5" ht="15.6" x14ac:dyDescent="0.3">
      <c r="A5810" s="323" t="s">
        <v>424</v>
      </c>
      <c r="B5810" s="324">
        <v>75</v>
      </c>
      <c r="C5810" s="324">
        <v>0</v>
      </c>
      <c r="D5810" s="324">
        <v>75</v>
      </c>
      <c r="E5810" s="325">
        <f t="shared" si="1109"/>
        <v>0</v>
      </c>
    </row>
    <row r="5811" spans="1:5" ht="15.6" x14ac:dyDescent="0.3">
      <c r="A5811" s="320" t="s">
        <v>418</v>
      </c>
      <c r="B5811" s="317">
        <f t="shared" ref="B5811:E5811" si="1110">SUM(B5800:B5810)</f>
        <v>2064</v>
      </c>
      <c r="C5811" s="316">
        <f t="shared" si="1110"/>
        <v>460</v>
      </c>
      <c r="D5811" s="317">
        <f t="shared" si="1110"/>
        <v>1703</v>
      </c>
      <c r="E5811" s="318">
        <f t="shared" si="1110"/>
        <v>99</v>
      </c>
    </row>
    <row r="5813" spans="1:5" ht="15.6" x14ac:dyDescent="0.3">
      <c r="A5813" s="305">
        <v>45232</v>
      </c>
      <c r="B5813" s="306"/>
      <c r="C5813" s="306"/>
      <c r="D5813" s="306"/>
      <c r="E5813" s="306"/>
    </row>
    <row r="5814" spans="1:5" ht="15.6" x14ac:dyDescent="0.3">
      <c r="A5814" s="307" t="s">
        <v>407</v>
      </c>
      <c r="B5814" s="298" t="s">
        <v>408</v>
      </c>
      <c r="C5814" s="298" t="s">
        <v>409</v>
      </c>
      <c r="D5814" s="298" t="s">
        <v>410</v>
      </c>
      <c r="E5814" s="292" t="s">
        <v>421</v>
      </c>
    </row>
    <row r="5815" spans="1:5" ht="15.6" x14ac:dyDescent="0.3">
      <c r="A5815" s="308" t="s">
        <v>412</v>
      </c>
      <c r="B5815" s="309">
        <v>244</v>
      </c>
      <c r="C5815" s="309">
        <v>0</v>
      </c>
      <c r="D5815" s="309">
        <v>252</v>
      </c>
      <c r="E5815" s="310">
        <f t="shared" ref="E5815:E5825" si="1111">(C5815+D5815)-B5815</f>
        <v>8</v>
      </c>
    </row>
    <row r="5816" spans="1:5" ht="15.6" x14ac:dyDescent="0.3">
      <c r="A5816" s="308" t="s">
        <v>413</v>
      </c>
      <c r="B5816" s="309">
        <v>169</v>
      </c>
      <c r="C5816" s="309">
        <v>0</v>
      </c>
      <c r="D5816" s="309">
        <v>169</v>
      </c>
      <c r="E5816" s="310">
        <f t="shared" si="1111"/>
        <v>0</v>
      </c>
    </row>
    <row r="5817" spans="1:5" ht="15.6" x14ac:dyDescent="0.3">
      <c r="A5817" s="308" t="s">
        <v>426</v>
      </c>
      <c r="B5817" s="309">
        <v>225</v>
      </c>
      <c r="C5817" s="309">
        <v>0</v>
      </c>
      <c r="D5817" s="309">
        <v>315</v>
      </c>
      <c r="E5817" s="310">
        <f t="shared" si="1111"/>
        <v>90</v>
      </c>
    </row>
    <row r="5818" spans="1:5" ht="15.6" x14ac:dyDescent="0.3">
      <c r="A5818" s="308" t="s">
        <v>415</v>
      </c>
      <c r="B5818" s="309">
        <v>70</v>
      </c>
      <c r="C5818" s="309">
        <v>0</v>
      </c>
      <c r="D5818" s="309">
        <v>116</v>
      </c>
      <c r="E5818" s="310">
        <f t="shared" si="1111"/>
        <v>46</v>
      </c>
    </row>
    <row r="5819" spans="1:5" ht="15.6" x14ac:dyDescent="0.3">
      <c r="A5819" s="308" t="s">
        <v>416</v>
      </c>
      <c r="B5819" s="309">
        <v>58</v>
      </c>
      <c r="C5819" s="309">
        <v>0</v>
      </c>
      <c r="D5819" s="326">
        <v>71</v>
      </c>
      <c r="E5819" s="310">
        <f t="shared" si="1111"/>
        <v>13</v>
      </c>
    </row>
    <row r="5820" spans="1:5" ht="15.6" x14ac:dyDescent="0.3">
      <c r="A5820" s="311" t="s">
        <v>417</v>
      </c>
      <c r="B5820" s="312">
        <v>240</v>
      </c>
      <c r="C5820" s="312">
        <v>0</v>
      </c>
      <c r="D5820" s="312">
        <v>250</v>
      </c>
      <c r="E5820" s="310">
        <f t="shared" si="1111"/>
        <v>10</v>
      </c>
    </row>
    <row r="5821" spans="1:5" ht="15.6" x14ac:dyDescent="0.3">
      <c r="A5821" s="321" t="s">
        <v>419</v>
      </c>
      <c r="B5821" s="314">
        <v>112</v>
      </c>
      <c r="C5821" s="314">
        <v>0</v>
      </c>
      <c r="D5821" s="314">
        <v>112</v>
      </c>
      <c r="E5821" s="310">
        <f t="shared" si="1111"/>
        <v>0</v>
      </c>
    </row>
    <row r="5822" spans="1:5" ht="15.6" x14ac:dyDescent="0.3">
      <c r="A5822" s="321" t="s">
        <v>422</v>
      </c>
      <c r="B5822" s="313">
        <v>520</v>
      </c>
      <c r="C5822" s="313">
        <v>0</v>
      </c>
      <c r="D5822" s="313">
        <v>520</v>
      </c>
      <c r="E5822" s="322">
        <f t="shared" si="1111"/>
        <v>0</v>
      </c>
    </row>
    <row r="5823" spans="1:5" ht="15.6" x14ac:dyDescent="0.3">
      <c r="A5823" s="321" t="s">
        <v>423</v>
      </c>
      <c r="B5823" s="313">
        <v>0</v>
      </c>
      <c r="C5823" s="313">
        <v>0</v>
      </c>
      <c r="D5823" s="313">
        <v>108</v>
      </c>
      <c r="E5823" s="322">
        <f t="shared" si="1111"/>
        <v>108</v>
      </c>
    </row>
    <row r="5824" spans="1:5" ht="15.6" x14ac:dyDescent="0.3">
      <c r="A5824" s="321" t="s">
        <v>425</v>
      </c>
      <c r="B5824" s="313">
        <v>60</v>
      </c>
      <c r="C5824" s="313">
        <v>0</v>
      </c>
      <c r="D5824" s="313">
        <v>76</v>
      </c>
      <c r="E5824" s="322">
        <f t="shared" si="1111"/>
        <v>16</v>
      </c>
    </row>
    <row r="5825" spans="1:5" ht="15.6" x14ac:dyDescent="0.3">
      <c r="A5825" s="323" t="s">
        <v>424</v>
      </c>
      <c r="B5825" s="324">
        <v>75</v>
      </c>
      <c r="C5825" s="324">
        <v>0</v>
      </c>
      <c r="D5825" s="324">
        <v>75</v>
      </c>
      <c r="E5825" s="325">
        <f t="shared" si="1111"/>
        <v>0</v>
      </c>
    </row>
    <row r="5826" spans="1:5" ht="15.6" x14ac:dyDescent="0.3">
      <c r="A5826" s="320" t="s">
        <v>418</v>
      </c>
      <c r="B5826" s="317">
        <f t="shared" ref="B5826:E5826" si="1112">SUM(B5815:B5825)</f>
        <v>1773</v>
      </c>
      <c r="C5826" s="316">
        <f t="shared" si="1112"/>
        <v>0</v>
      </c>
      <c r="D5826" s="317">
        <f t="shared" si="1112"/>
        <v>2064</v>
      </c>
      <c r="E5826" s="318">
        <f t="shared" si="1112"/>
        <v>291</v>
      </c>
    </row>
    <row r="5828" spans="1:5" ht="15.6" x14ac:dyDescent="0.3">
      <c r="A5828" s="305">
        <v>45233</v>
      </c>
      <c r="B5828" s="306"/>
      <c r="C5828" s="306"/>
      <c r="D5828" s="306"/>
      <c r="E5828" s="306"/>
    </row>
    <row r="5829" spans="1:5" ht="15.6" x14ac:dyDescent="0.3">
      <c r="A5829" s="307" t="s">
        <v>407</v>
      </c>
      <c r="B5829" s="298" t="s">
        <v>408</v>
      </c>
      <c r="C5829" s="298" t="s">
        <v>409</v>
      </c>
      <c r="D5829" s="298" t="s">
        <v>410</v>
      </c>
      <c r="E5829" s="292" t="s">
        <v>421</v>
      </c>
    </row>
    <row r="5830" spans="1:5" ht="15.6" x14ac:dyDescent="0.3">
      <c r="A5830" s="308" t="s">
        <v>412</v>
      </c>
      <c r="B5830" s="309">
        <v>244</v>
      </c>
      <c r="C5830" s="309">
        <v>0</v>
      </c>
      <c r="D5830" s="309">
        <v>244</v>
      </c>
      <c r="E5830" s="310">
        <f t="shared" ref="E5830:E5840" si="1113">(C5830+D5830)-B5830</f>
        <v>0</v>
      </c>
    </row>
    <row r="5831" spans="1:5" ht="15.6" x14ac:dyDescent="0.3">
      <c r="A5831" s="308" t="s">
        <v>413</v>
      </c>
      <c r="B5831" s="309">
        <v>169</v>
      </c>
      <c r="C5831" s="309">
        <v>0</v>
      </c>
      <c r="D5831" s="309">
        <v>169</v>
      </c>
      <c r="E5831" s="310">
        <f t="shared" si="1113"/>
        <v>0</v>
      </c>
    </row>
    <row r="5832" spans="1:5" ht="15.6" x14ac:dyDescent="0.3">
      <c r="A5832" s="308" t="s">
        <v>426</v>
      </c>
      <c r="B5832" s="309">
        <v>270</v>
      </c>
      <c r="C5832" s="309">
        <v>195</v>
      </c>
      <c r="D5832" s="309">
        <v>225</v>
      </c>
      <c r="E5832" s="310">
        <f t="shared" si="1113"/>
        <v>150</v>
      </c>
    </row>
    <row r="5833" spans="1:5" ht="15.6" x14ac:dyDescent="0.3">
      <c r="A5833" s="308" t="s">
        <v>415</v>
      </c>
      <c r="B5833" s="309">
        <v>119</v>
      </c>
      <c r="C5833" s="309">
        <v>0</v>
      </c>
      <c r="D5833" s="309">
        <v>70</v>
      </c>
      <c r="E5833" s="310">
        <f t="shared" si="1113"/>
        <v>-49</v>
      </c>
    </row>
    <row r="5834" spans="1:5" ht="15.6" x14ac:dyDescent="0.3">
      <c r="A5834" s="308" t="s">
        <v>416</v>
      </c>
      <c r="B5834" s="309">
        <v>56</v>
      </c>
      <c r="C5834" s="309">
        <v>0</v>
      </c>
      <c r="D5834" s="326">
        <v>58</v>
      </c>
      <c r="E5834" s="310">
        <f t="shared" si="1113"/>
        <v>2</v>
      </c>
    </row>
    <row r="5835" spans="1:5" ht="15.6" x14ac:dyDescent="0.3">
      <c r="A5835" s="311" t="s">
        <v>417</v>
      </c>
      <c r="B5835" s="312">
        <v>580</v>
      </c>
      <c r="C5835" s="312">
        <v>400</v>
      </c>
      <c r="D5835" s="312">
        <v>240</v>
      </c>
      <c r="E5835" s="310">
        <f t="shared" si="1113"/>
        <v>60</v>
      </c>
    </row>
    <row r="5836" spans="1:5" ht="15.6" x14ac:dyDescent="0.3">
      <c r="A5836" s="321" t="s">
        <v>419</v>
      </c>
      <c r="B5836" s="314">
        <v>44</v>
      </c>
      <c r="C5836" s="314">
        <v>0</v>
      </c>
      <c r="D5836" s="314">
        <v>112</v>
      </c>
      <c r="E5836" s="310">
        <f t="shared" si="1113"/>
        <v>68</v>
      </c>
    </row>
    <row r="5837" spans="1:5" ht="15.6" x14ac:dyDescent="0.3">
      <c r="A5837" s="321" t="s">
        <v>422</v>
      </c>
      <c r="B5837" s="313">
        <v>520</v>
      </c>
      <c r="C5837" s="313">
        <v>0</v>
      </c>
      <c r="D5837" s="313">
        <v>520</v>
      </c>
      <c r="E5837" s="322">
        <f t="shared" si="1113"/>
        <v>0</v>
      </c>
    </row>
    <row r="5838" spans="1:5" ht="15.6" x14ac:dyDescent="0.3">
      <c r="A5838" s="321" t="s">
        <v>423</v>
      </c>
      <c r="B5838" s="313">
        <v>500</v>
      </c>
      <c r="C5838" s="313">
        <v>500</v>
      </c>
      <c r="D5838" s="313">
        <v>0</v>
      </c>
      <c r="E5838" s="322">
        <f t="shared" si="1113"/>
        <v>0</v>
      </c>
    </row>
    <row r="5839" spans="1:5" ht="15.6" x14ac:dyDescent="0.3">
      <c r="A5839" s="321" t="s">
        <v>425</v>
      </c>
      <c r="B5839" s="313">
        <v>44</v>
      </c>
      <c r="C5839" s="313">
        <v>0</v>
      </c>
      <c r="D5839" s="313">
        <v>60</v>
      </c>
      <c r="E5839" s="322">
        <f t="shared" si="1113"/>
        <v>16</v>
      </c>
    </row>
    <row r="5840" spans="1:5" ht="15.6" x14ac:dyDescent="0.3">
      <c r="A5840" s="323" t="s">
        <v>424</v>
      </c>
      <c r="B5840" s="324">
        <v>75</v>
      </c>
      <c r="C5840" s="324">
        <v>0</v>
      </c>
      <c r="D5840" s="324">
        <v>75</v>
      </c>
      <c r="E5840" s="325">
        <f t="shared" si="1113"/>
        <v>0</v>
      </c>
    </row>
    <row r="5841" spans="1:5" ht="15.6" x14ac:dyDescent="0.3">
      <c r="A5841" s="320" t="s">
        <v>418</v>
      </c>
      <c r="B5841" s="317">
        <f t="shared" ref="B5841:E5841" si="1114">SUM(B5830:B5840)</f>
        <v>2621</v>
      </c>
      <c r="C5841" s="316">
        <f t="shared" si="1114"/>
        <v>1095</v>
      </c>
      <c r="D5841" s="317">
        <f t="shared" si="1114"/>
        <v>1773</v>
      </c>
      <c r="E5841" s="318">
        <f t="shared" si="1114"/>
        <v>247</v>
      </c>
    </row>
    <row r="5843" spans="1:5" ht="15.6" x14ac:dyDescent="0.3">
      <c r="A5843" s="305">
        <v>45234</v>
      </c>
      <c r="B5843" s="306"/>
      <c r="C5843" s="306"/>
      <c r="D5843" s="306"/>
      <c r="E5843" s="306"/>
    </row>
    <row r="5844" spans="1:5" ht="15.6" x14ac:dyDescent="0.3">
      <c r="A5844" s="307" t="s">
        <v>407</v>
      </c>
      <c r="B5844" s="298" t="s">
        <v>408</v>
      </c>
      <c r="C5844" s="298" t="s">
        <v>409</v>
      </c>
      <c r="D5844" s="298" t="s">
        <v>410</v>
      </c>
      <c r="E5844" s="292" t="s">
        <v>421</v>
      </c>
    </row>
    <row r="5845" spans="1:5" ht="15.6" x14ac:dyDescent="0.3">
      <c r="A5845" s="308" t="s">
        <v>412</v>
      </c>
      <c r="B5845" s="309">
        <v>244</v>
      </c>
      <c r="C5845" s="309">
        <v>0</v>
      </c>
      <c r="D5845" s="309">
        <v>244</v>
      </c>
      <c r="E5845" s="310">
        <f t="shared" ref="E5845:E5855" si="1115">(C5845+D5845)-B5845</f>
        <v>0</v>
      </c>
    </row>
    <row r="5846" spans="1:5" ht="15.6" x14ac:dyDescent="0.3">
      <c r="A5846" s="308" t="s">
        <v>413</v>
      </c>
      <c r="B5846" s="309">
        <v>169</v>
      </c>
      <c r="C5846" s="309">
        <v>0</v>
      </c>
      <c r="D5846" s="309">
        <v>169</v>
      </c>
      <c r="E5846" s="310">
        <f t="shared" si="1115"/>
        <v>0</v>
      </c>
    </row>
    <row r="5847" spans="1:5" ht="15.6" x14ac:dyDescent="0.3">
      <c r="A5847" s="308" t="s">
        <v>426</v>
      </c>
      <c r="B5847" s="309">
        <v>240</v>
      </c>
      <c r="C5847" s="309">
        <v>0</v>
      </c>
      <c r="D5847" s="309">
        <v>270</v>
      </c>
      <c r="E5847" s="310">
        <f t="shared" si="1115"/>
        <v>30</v>
      </c>
    </row>
    <row r="5848" spans="1:5" ht="15.6" x14ac:dyDescent="0.3">
      <c r="A5848" s="308" t="s">
        <v>415</v>
      </c>
      <c r="B5848" s="309">
        <v>116</v>
      </c>
      <c r="C5848" s="309">
        <v>0</v>
      </c>
      <c r="D5848" s="309">
        <v>119</v>
      </c>
      <c r="E5848" s="310">
        <f t="shared" si="1115"/>
        <v>3</v>
      </c>
    </row>
    <row r="5849" spans="1:5" ht="15.6" x14ac:dyDescent="0.3">
      <c r="A5849" s="308" t="s">
        <v>416</v>
      </c>
      <c r="B5849" s="309">
        <v>56</v>
      </c>
      <c r="C5849" s="309">
        <v>0</v>
      </c>
      <c r="D5849" s="326">
        <v>56</v>
      </c>
      <c r="E5849" s="310">
        <f t="shared" si="1115"/>
        <v>0</v>
      </c>
    </row>
    <row r="5850" spans="1:5" ht="15.6" x14ac:dyDescent="0.3">
      <c r="A5850" s="311" t="s">
        <v>417</v>
      </c>
      <c r="B5850" s="312">
        <v>570</v>
      </c>
      <c r="C5850" s="312">
        <v>0</v>
      </c>
      <c r="D5850" s="312">
        <v>580</v>
      </c>
      <c r="E5850" s="310">
        <f t="shared" si="1115"/>
        <v>10</v>
      </c>
    </row>
    <row r="5851" spans="1:5" ht="15.6" x14ac:dyDescent="0.3">
      <c r="A5851" s="321" t="s">
        <v>419</v>
      </c>
      <c r="B5851" s="314">
        <v>261</v>
      </c>
      <c r="C5851" s="314">
        <v>300</v>
      </c>
      <c r="D5851" s="314">
        <v>44</v>
      </c>
      <c r="E5851" s="310">
        <f t="shared" si="1115"/>
        <v>83</v>
      </c>
    </row>
    <row r="5852" spans="1:5" ht="15.6" x14ac:dyDescent="0.3">
      <c r="A5852" s="321" t="s">
        <v>422</v>
      </c>
      <c r="B5852" s="313">
        <v>516</v>
      </c>
      <c r="C5852" s="313">
        <v>0</v>
      </c>
      <c r="D5852" s="313">
        <v>520</v>
      </c>
      <c r="E5852" s="322">
        <f t="shared" si="1115"/>
        <v>4</v>
      </c>
    </row>
    <row r="5853" spans="1:5" ht="15.6" x14ac:dyDescent="0.3">
      <c r="A5853" s="321" t="s">
        <v>423</v>
      </c>
      <c r="B5853" s="313">
        <v>468</v>
      </c>
      <c r="C5853" s="313">
        <v>0</v>
      </c>
      <c r="D5853" s="313">
        <v>500</v>
      </c>
      <c r="E5853" s="322">
        <f t="shared" si="1115"/>
        <v>32</v>
      </c>
    </row>
    <row r="5854" spans="1:5" ht="15.6" x14ac:dyDescent="0.3">
      <c r="A5854" s="321" t="s">
        <v>425</v>
      </c>
      <c r="B5854" s="313">
        <v>58</v>
      </c>
      <c r="C5854" s="313">
        <v>55</v>
      </c>
      <c r="D5854" s="313">
        <v>44</v>
      </c>
      <c r="E5854" s="322">
        <f t="shared" si="1115"/>
        <v>41</v>
      </c>
    </row>
    <row r="5855" spans="1:5" ht="15.6" x14ac:dyDescent="0.3">
      <c r="A5855" s="323" t="s">
        <v>424</v>
      </c>
      <c r="B5855" s="324">
        <v>75</v>
      </c>
      <c r="C5855" s="324">
        <v>0</v>
      </c>
      <c r="D5855" s="324">
        <v>75</v>
      </c>
      <c r="E5855" s="325">
        <f t="shared" si="1115"/>
        <v>0</v>
      </c>
    </row>
    <row r="5856" spans="1:5" ht="15.6" x14ac:dyDescent="0.3">
      <c r="A5856" s="320" t="s">
        <v>418</v>
      </c>
      <c r="B5856" s="317">
        <f t="shared" ref="B5856:E5856" si="1116">SUM(B5845:B5855)</f>
        <v>2773</v>
      </c>
      <c r="C5856" s="316">
        <f t="shared" si="1116"/>
        <v>355</v>
      </c>
      <c r="D5856" s="317">
        <f t="shared" si="1116"/>
        <v>2621</v>
      </c>
      <c r="E5856" s="318">
        <f t="shared" si="1116"/>
        <v>203</v>
      </c>
    </row>
    <row r="5858" spans="1:5" ht="15.6" x14ac:dyDescent="0.3">
      <c r="A5858" s="305">
        <v>45235</v>
      </c>
      <c r="B5858" s="306"/>
      <c r="C5858" s="306"/>
      <c r="D5858" s="306"/>
      <c r="E5858" s="306"/>
    </row>
    <row r="5859" spans="1:5" ht="15.6" x14ac:dyDescent="0.3">
      <c r="A5859" s="307" t="s">
        <v>407</v>
      </c>
      <c r="B5859" s="298" t="s">
        <v>408</v>
      </c>
      <c r="C5859" s="298" t="s">
        <v>409</v>
      </c>
      <c r="D5859" s="298" t="s">
        <v>410</v>
      </c>
      <c r="E5859" s="292" t="s">
        <v>421</v>
      </c>
    </row>
    <row r="5860" spans="1:5" ht="15.6" x14ac:dyDescent="0.3">
      <c r="A5860" s="308" t="s">
        <v>412</v>
      </c>
      <c r="B5860" s="309">
        <v>232</v>
      </c>
      <c r="C5860" s="309">
        <v>0</v>
      </c>
      <c r="D5860" s="309">
        <v>244</v>
      </c>
      <c r="E5860" s="310">
        <f t="shared" ref="E5860:E5870" si="1117">(C5860+D5860)-B5860</f>
        <v>12</v>
      </c>
    </row>
    <row r="5861" spans="1:5" ht="15.6" x14ac:dyDescent="0.3">
      <c r="A5861" s="308" t="s">
        <v>413</v>
      </c>
      <c r="B5861" s="309">
        <v>168</v>
      </c>
      <c r="C5861" s="309">
        <v>0</v>
      </c>
      <c r="D5861" s="309">
        <v>169</v>
      </c>
      <c r="E5861" s="310">
        <f t="shared" si="1117"/>
        <v>1</v>
      </c>
    </row>
    <row r="5862" spans="1:5" ht="15.6" x14ac:dyDescent="0.3">
      <c r="A5862" s="308" t="s">
        <v>426</v>
      </c>
      <c r="B5862" s="309">
        <v>240</v>
      </c>
      <c r="C5862" s="309">
        <v>0</v>
      </c>
      <c r="D5862" s="309">
        <v>240</v>
      </c>
      <c r="E5862" s="310">
        <f t="shared" si="1117"/>
        <v>0</v>
      </c>
    </row>
    <row r="5863" spans="1:5" ht="15.6" x14ac:dyDescent="0.3">
      <c r="A5863" s="308" t="s">
        <v>415</v>
      </c>
      <c r="B5863" s="309">
        <v>105</v>
      </c>
      <c r="C5863" s="309">
        <v>0</v>
      </c>
      <c r="D5863" s="309">
        <v>116</v>
      </c>
      <c r="E5863" s="310">
        <f t="shared" si="1117"/>
        <v>11</v>
      </c>
    </row>
    <row r="5864" spans="1:5" ht="15.6" x14ac:dyDescent="0.3">
      <c r="A5864" s="308" t="s">
        <v>416</v>
      </c>
      <c r="B5864" s="309">
        <v>56</v>
      </c>
      <c r="C5864" s="309">
        <v>0</v>
      </c>
      <c r="D5864" s="326">
        <v>56</v>
      </c>
      <c r="E5864" s="310">
        <f t="shared" si="1117"/>
        <v>0</v>
      </c>
    </row>
    <row r="5865" spans="1:5" ht="15.6" x14ac:dyDescent="0.3">
      <c r="A5865" s="311" t="s">
        <v>417</v>
      </c>
      <c r="B5865" s="312">
        <v>570</v>
      </c>
      <c r="C5865" s="312">
        <v>0</v>
      </c>
      <c r="D5865" s="312">
        <v>570</v>
      </c>
      <c r="E5865" s="310">
        <f t="shared" si="1117"/>
        <v>0</v>
      </c>
    </row>
    <row r="5866" spans="1:5" ht="15.6" x14ac:dyDescent="0.3">
      <c r="A5866" s="321" t="s">
        <v>419</v>
      </c>
      <c r="B5866" s="314">
        <v>261</v>
      </c>
      <c r="C5866" s="314">
        <v>0</v>
      </c>
      <c r="D5866" s="314">
        <v>261</v>
      </c>
      <c r="E5866" s="310">
        <f t="shared" si="1117"/>
        <v>0</v>
      </c>
    </row>
    <row r="5867" spans="1:5" ht="15.6" x14ac:dyDescent="0.3">
      <c r="A5867" s="321" t="s">
        <v>422</v>
      </c>
      <c r="B5867" s="313">
        <v>516</v>
      </c>
      <c r="C5867" s="313">
        <v>0</v>
      </c>
      <c r="D5867" s="313">
        <v>516</v>
      </c>
      <c r="E5867" s="322">
        <f t="shared" si="1117"/>
        <v>0</v>
      </c>
    </row>
    <row r="5868" spans="1:5" ht="15.6" x14ac:dyDescent="0.3">
      <c r="A5868" s="321" t="s">
        <v>423</v>
      </c>
      <c r="B5868" s="313">
        <v>468</v>
      </c>
      <c r="C5868" s="313">
        <v>0</v>
      </c>
      <c r="D5868" s="313">
        <v>468</v>
      </c>
      <c r="E5868" s="322">
        <f t="shared" si="1117"/>
        <v>0</v>
      </c>
    </row>
    <row r="5869" spans="1:5" ht="15.6" x14ac:dyDescent="0.3">
      <c r="A5869" s="321" t="s">
        <v>425</v>
      </c>
      <c r="B5869" s="313">
        <v>49</v>
      </c>
      <c r="C5869" s="313">
        <v>0</v>
      </c>
      <c r="D5869" s="313">
        <v>58</v>
      </c>
      <c r="E5869" s="322">
        <f t="shared" si="1117"/>
        <v>9</v>
      </c>
    </row>
    <row r="5870" spans="1:5" ht="15.6" x14ac:dyDescent="0.3">
      <c r="A5870" s="323" t="s">
        <v>424</v>
      </c>
      <c r="B5870" s="324">
        <v>75</v>
      </c>
      <c r="C5870" s="324">
        <v>0</v>
      </c>
      <c r="D5870" s="324">
        <v>75</v>
      </c>
      <c r="E5870" s="325">
        <f t="shared" si="1117"/>
        <v>0</v>
      </c>
    </row>
    <row r="5871" spans="1:5" ht="15.6" x14ac:dyDescent="0.3">
      <c r="A5871" s="320" t="s">
        <v>418</v>
      </c>
      <c r="B5871" s="317">
        <f t="shared" ref="B5871:E5871" si="1118">SUM(B5860:B5870)</f>
        <v>2740</v>
      </c>
      <c r="C5871" s="316">
        <f t="shared" si="1118"/>
        <v>0</v>
      </c>
      <c r="D5871" s="317">
        <f t="shared" si="1118"/>
        <v>2773</v>
      </c>
      <c r="E5871" s="318">
        <f t="shared" si="1118"/>
        <v>33</v>
      </c>
    </row>
    <row r="5873" spans="1:5" ht="15.6" x14ac:dyDescent="0.3">
      <c r="A5873" s="305">
        <v>45236</v>
      </c>
      <c r="B5873" s="306"/>
      <c r="C5873" s="306"/>
      <c r="D5873" s="306"/>
      <c r="E5873" s="306"/>
    </row>
    <row r="5874" spans="1:5" ht="15.6" x14ac:dyDescent="0.3">
      <c r="A5874" s="307" t="s">
        <v>407</v>
      </c>
      <c r="B5874" s="298" t="s">
        <v>408</v>
      </c>
      <c r="C5874" s="298" t="s">
        <v>409</v>
      </c>
      <c r="D5874" s="298" t="s">
        <v>410</v>
      </c>
      <c r="E5874" s="292" t="s">
        <v>421</v>
      </c>
    </row>
    <row r="5875" spans="1:5" ht="15.6" x14ac:dyDescent="0.3">
      <c r="A5875" s="308" t="s">
        <v>412</v>
      </c>
      <c r="B5875" s="309">
        <v>232</v>
      </c>
      <c r="C5875" s="309">
        <v>0</v>
      </c>
      <c r="D5875" s="309">
        <v>232</v>
      </c>
      <c r="E5875" s="310">
        <f t="shared" ref="E5875:E5885" si="1119">(C5875+D5875)-B5875</f>
        <v>0</v>
      </c>
    </row>
    <row r="5876" spans="1:5" ht="15.6" x14ac:dyDescent="0.3">
      <c r="A5876" s="308" t="s">
        <v>413</v>
      </c>
      <c r="B5876" s="309">
        <v>156</v>
      </c>
      <c r="C5876" s="309">
        <v>0</v>
      </c>
      <c r="D5876" s="309">
        <v>168</v>
      </c>
      <c r="E5876" s="310">
        <f t="shared" si="1119"/>
        <v>12</v>
      </c>
    </row>
    <row r="5877" spans="1:5" ht="15.6" x14ac:dyDescent="0.3">
      <c r="A5877" s="308" t="s">
        <v>426</v>
      </c>
      <c r="B5877" s="309">
        <v>233</v>
      </c>
      <c r="C5877" s="309">
        <v>0</v>
      </c>
      <c r="D5877" s="309">
        <v>240</v>
      </c>
      <c r="E5877" s="310">
        <f t="shared" si="1119"/>
        <v>7</v>
      </c>
    </row>
    <row r="5878" spans="1:5" ht="15.6" x14ac:dyDescent="0.3">
      <c r="A5878" s="308" t="s">
        <v>415</v>
      </c>
      <c r="B5878" s="309">
        <v>88</v>
      </c>
      <c r="C5878" s="309">
        <v>0</v>
      </c>
      <c r="D5878" s="309">
        <v>105</v>
      </c>
      <c r="E5878" s="310">
        <f t="shared" si="1119"/>
        <v>17</v>
      </c>
    </row>
    <row r="5879" spans="1:5" ht="15.6" x14ac:dyDescent="0.3">
      <c r="A5879" s="308" t="s">
        <v>416</v>
      </c>
      <c r="B5879" s="309">
        <v>116</v>
      </c>
      <c r="C5879" s="309">
        <v>60</v>
      </c>
      <c r="D5879" s="326">
        <v>56</v>
      </c>
      <c r="E5879" s="310">
        <f t="shared" si="1119"/>
        <v>0</v>
      </c>
    </row>
    <row r="5880" spans="1:5" ht="15.6" x14ac:dyDescent="0.3">
      <c r="A5880" s="311" t="s">
        <v>417</v>
      </c>
      <c r="B5880" s="312">
        <v>560</v>
      </c>
      <c r="C5880" s="312">
        <v>0</v>
      </c>
      <c r="D5880" s="312">
        <v>570</v>
      </c>
      <c r="E5880" s="310">
        <f t="shared" si="1119"/>
        <v>10</v>
      </c>
    </row>
    <row r="5881" spans="1:5" ht="15.6" x14ac:dyDescent="0.3">
      <c r="A5881" s="321" t="s">
        <v>419</v>
      </c>
      <c r="B5881" s="314">
        <v>261</v>
      </c>
      <c r="C5881" s="314">
        <v>0</v>
      </c>
      <c r="D5881" s="314">
        <v>261</v>
      </c>
      <c r="E5881" s="310">
        <f t="shared" si="1119"/>
        <v>0</v>
      </c>
    </row>
    <row r="5882" spans="1:5" ht="15.6" x14ac:dyDescent="0.3">
      <c r="A5882" s="321" t="s">
        <v>422</v>
      </c>
      <c r="B5882" s="313">
        <v>513</v>
      </c>
      <c r="C5882" s="313">
        <v>0</v>
      </c>
      <c r="D5882" s="313">
        <v>516</v>
      </c>
      <c r="E5882" s="322">
        <f t="shared" si="1119"/>
        <v>3</v>
      </c>
    </row>
    <row r="5883" spans="1:5" ht="15.6" x14ac:dyDescent="0.3">
      <c r="A5883" s="321" t="s">
        <v>423</v>
      </c>
      <c r="B5883" s="313">
        <v>360</v>
      </c>
      <c r="C5883" s="313">
        <v>0</v>
      </c>
      <c r="D5883" s="313">
        <v>468</v>
      </c>
      <c r="E5883" s="322">
        <f t="shared" si="1119"/>
        <v>108</v>
      </c>
    </row>
    <row r="5884" spans="1:5" ht="15.6" x14ac:dyDescent="0.3">
      <c r="A5884" s="321" t="s">
        <v>425</v>
      </c>
      <c r="B5884" s="313">
        <v>49</v>
      </c>
      <c r="C5884" s="313">
        <v>0</v>
      </c>
      <c r="D5884" s="313">
        <v>49</v>
      </c>
      <c r="E5884" s="322">
        <f t="shared" si="1119"/>
        <v>0</v>
      </c>
    </row>
    <row r="5885" spans="1:5" ht="15.6" x14ac:dyDescent="0.3">
      <c r="A5885" s="323" t="s">
        <v>424</v>
      </c>
      <c r="B5885" s="324">
        <v>75</v>
      </c>
      <c r="C5885" s="324">
        <v>0</v>
      </c>
      <c r="D5885" s="324">
        <v>75</v>
      </c>
      <c r="E5885" s="325">
        <f t="shared" si="1119"/>
        <v>0</v>
      </c>
    </row>
    <row r="5886" spans="1:5" ht="15.6" x14ac:dyDescent="0.3">
      <c r="A5886" s="320" t="s">
        <v>418</v>
      </c>
      <c r="B5886" s="317">
        <f t="shared" ref="B5886:E5886" si="1120">SUM(B5875:B5885)</f>
        <v>2643</v>
      </c>
      <c r="C5886" s="316">
        <f t="shared" si="1120"/>
        <v>60</v>
      </c>
      <c r="D5886" s="317">
        <f t="shared" si="1120"/>
        <v>2740</v>
      </c>
      <c r="E5886" s="318">
        <f t="shared" si="1120"/>
        <v>157</v>
      </c>
    </row>
    <row r="5888" spans="1:5" ht="15.6" x14ac:dyDescent="0.3">
      <c r="A5888" s="305">
        <v>45237</v>
      </c>
      <c r="B5888" s="306"/>
      <c r="C5888" s="306"/>
      <c r="D5888" s="306"/>
      <c r="E5888" s="306"/>
    </row>
    <row r="5889" spans="1:5" ht="15.6" x14ac:dyDescent="0.3">
      <c r="A5889" s="307" t="s">
        <v>407</v>
      </c>
      <c r="B5889" s="298" t="s">
        <v>408</v>
      </c>
      <c r="C5889" s="298" t="s">
        <v>409</v>
      </c>
      <c r="D5889" s="298" t="s">
        <v>410</v>
      </c>
      <c r="E5889" s="292" t="s">
        <v>421</v>
      </c>
    </row>
    <row r="5890" spans="1:5" ht="15.6" x14ac:dyDescent="0.3">
      <c r="A5890" s="308" t="s">
        <v>412</v>
      </c>
      <c r="B5890" s="309">
        <v>232</v>
      </c>
      <c r="C5890" s="309">
        <v>0</v>
      </c>
      <c r="D5890" s="309">
        <v>232</v>
      </c>
      <c r="E5890" s="310">
        <f t="shared" ref="E5890:E5900" si="1121">(C5890+D5890)-B5890</f>
        <v>0</v>
      </c>
    </row>
    <row r="5891" spans="1:5" ht="15.6" x14ac:dyDescent="0.3">
      <c r="A5891" s="308" t="s">
        <v>413</v>
      </c>
      <c r="B5891" s="309">
        <v>156</v>
      </c>
      <c r="C5891" s="309">
        <v>0</v>
      </c>
      <c r="D5891" s="309">
        <v>156</v>
      </c>
      <c r="E5891" s="310">
        <f t="shared" si="1121"/>
        <v>0</v>
      </c>
    </row>
    <row r="5892" spans="1:5" ht="15.6" x14ac:dyDescent="0.3">
      <c r="A5892" s="308" t="s">
        <v>426</v>
      </c>
      <c r="B5892" s="309">
        <v>180</v>
      </c>
      <c r="C5892" s="309">
        <v>0</v>
      </c>
      <c r="D5892" s="309">
        <v>233</v>
      </c>
      <c r="E5892" s="310">
        <f t="shared" si="1121"/>
        <v>53</v>
      </c>
    </row>
    <row r="5893" spans="1:5" ht="15.6" x14ac:dyDescent="0.3">
      <c r="A5893" s="308" t="s">
        <v>415</v>
      </c>
      <c r="B5893" s="309">
        <v>95</v>
      </c>
      <c r="C5893" s="309">
        <v>0</v>
      </c>
      <c r="D5893" s="309">
        <v>88</v>
      </c>
      <c r="E5893" s="310">
        <f t="shared" si="1121"/>
        <v>-7</v>
      </c>
    </row>
    <row r="5894" spans="1:5" ht="15.6" x14ac:dyDescent="0.3">
      <c r="A5894" s="308" t="s">
        <v>416</v>
      </c>
      <c r="B5894" s="309">
        <v>116</v>
      </c>
      <c r="C5894" s="309">
        <v>0</v>
      </c>
      <c r="D5894" s="326">
        <v>116</v>
      </c>
      <c r="E5894" s="310">
        <f t="shared" si="1121"/>
        <v>0</v>
      </c>
    </row>
    <row r="5895" spans="1:5" ht="15.6" x14ac:dyDescent="0.3">
      <c r="A5895" s="311" t="s">
        <v>417</v>
      </c>
      <c r="B5895" s="312">
        <v>560</v>
      </c>
      <c r="C5895" s="312">
        <v>0</v>
      </c>
      <c r="D5895" s="312">
        <v>560</v>
      </c>
      <c r="E5895" s="310">
        <f t="shared" si="1121"/>
        <v>0</v>
      </c>
    </row>
    <row r="5896" spans="1:5" ht="15.6" x14ac:dyDescent="0.3">
      <c r="A5896" s="321" t="s">
        <v>419</v>
      </c>
      <c r="B5896" s="314">
        <v>261</v>
      </c>
      <c r="C5896" s="314">
        <v>0</v>
      </c>
      <c r="D5896" s="314">
        <v>261</v>
      </c>
      <c r="E5896" s="310">
        <f t="shared" si="1121"/>
        <v>0</v>
      </c>
    </row>
    <row r="5897" spans="1:5" ht="15.6" x14ac:dyDescent="0.3">
      <c r="A5897" s="321" t="s">
        <v>422</v>
      </c>
      <c r="B5897" s="313">
        <v>513</v>
      </c>
      <c r="C5897" s="313">
        <v>0</v>
      </c>
      <c r="D5897" s="313">
        <v>513</v>
      </c>
      <c r="E5897" s="322">
        <f t="shared" si="1121"/>
        <v>0</v>
      </c>
    </row>
    <row r="5898" spans="1:5" ht="15.6" x14ac:dyDescent="0.3">
      <c r="A5898" s="321" t="s">
        <v>423</v>
      </c>
      <c r="B5898" s="313">
        <v>360</v>
      </c>
      <c r="C5898" s="313">
        <v>0</v>
      </c>
      <c r="D5898" s="313">
        <v>360</v>
      </c>
      <c r="E5898" s="322">
        <f t="shared" si="1121"/>
        <v>0</v>
      </c>
    </row>
    <row r="5899" spans="1:5" ht="15.6" x14ac:dyDescent="0.3">
      <c r="A5899" s="321" t="s">
        <v>425</v>
      </c>
      <c r="B5899" s="313">
        <v>49</v>
      </c>
      <c r="C5899" s="313">
        <v>0</v>
      </c>
      <c r="D5899" s="313">
        <v>49</v>
      </c>
      <c r="E5899" s="322">
        <f t="shared" si="1121"/>
        <v>0</v>
      </c>
    </row>
    <row r="5900" spans="1:5" ht="15.6" x14ac:dyDescent="0.3">
      <c r="A5900" s="323" t="s">
        <v>424</v>
      </c>
      <c r="B5900" s="324">
        <v>75</v>
      </c>
      <c r="C5900" s="324">
        <v>0</v>
      </c>
      <c r="D5900" s="324">
        <v>75</v>
      </c>
      <c r="E5900" s="325">
        <f t="shared" si="1121"/>
        <v>0</v>
      </c>
    </row>
    <row r="5901" spans="1:5" ht="15.6" x14ac:dyDescent="0.3">
      <c r="A5901" s="320" t="s">
        <v>418</v>
      </c>
      <c r="B5901" s="317">
        <f t="shared" ref="B5901:E5901" si="1122">SUM(B5890:B5900)</f>
        <v>2597</v>
      </c>
      <c r="C5901" s="316">
        <f t="shared" si="1122"/>
        <v>0</v>
      </c>
      <c r="D5901" s="317">
        <f t="shared" si="1122"/>
        <v>2643</v>
      </c>
      <c r="E5901" s="318">
        <f t="shared" si="1122"/>
        <v>46</v>
      </c>
    </row>
    <row r="5903" spans="1:5" ht="15.6" x14ac:dyDescent="0.3">
      <c r="A5903" s="305">
        <v>45238</v>
      </c>
      <c r="B5903" s="306"/>
      <c r="C5903" s="306"/>
      <c r="D5903" s="306"/>
      <c r="E5903" s="306"/>
    </row>
    <row r="5904" spans="1:5" ht="15.6" x14ac:dyDescent="0.3">
      <c r="A5904" s="307" t="s">
        <v>407</v>
      </c>
      <c r="B5904" s="298" t="s">
        <v>408</v>
      </c>
      <c r="C5904" s="298" t="s">
        <v>409</v>
      </c>
      <c r="D5904" s="298" t="s">
        <v>410</v>
      </c>
      <c r="E5904" s="292" t="s">
        <v>421</v>
      </c>
    </row>
    <row r="5905" spans="1:5" ht="15.6" x14ac:dyDescent="0.3">
      <c r="A5905" s="308" t="s">
        <v>412</v>
      </c>
      <c r="B5905" s="309">
        <v>232</v>
      </c>
      <c r="C5905" s="309">
        <v>0</v>
      </c>
      <c r="D5905" s="309">
        <v>232</v>
      </c>
      <c r="E5905" s="310">
        <f t="shared" ref="E5905:E5915" si="1123">(C5905+D5905)-B5905</f>
        <v>0</v>
      </c>
    </row>
    <row r="5906" spans="1:5" ht="15.6" x14ac:dyDescent="0.3">
      <c r="A5906" s="308" t="s">
        <v>413</v>
      </c>
      <c r="B5906" s="309">
        <v>156</v>
      </c>
      <c r="C5906" s="309">
        <v>0</v>
      </c>
      <c r="D5906" s="309">
        <v>156</v>
      </c>
      <c r="E5906" s="310">
        <f t="shared" si="1123"/>
        <v>0</v>
      </c>
    </row>
    <row r="5907" spans="1:5" ht="15.6" x14ac:dyDescent="0.3">
      <c r="A5907" s="308" t="s">
        <v>426</v>
      </c>
      <c r="B5907" s="309">
        <v>430</v>
      </c>
      <c r="C5907" s="309">
        <v>270</v>
      </c>
      <c r="D5907" s="309">
        <v>180</v>
      </c>
      <c r="E5907" s="310">
        <f t="shared" si="1123"/>
        <v>20</v>
      </c>
    </row>
    <row r="5908" spans="1:5" ht="15.6" x14ac:dyDescent="0.3">
      <c r="A5908" s="308" t="s">
        <v>415</v>
      </c>
      <c r="B5908" s="309">
        <v>88</v>
      </c>
      <c r="C5908" s="309">
        <v>0</v>
      </c>
      <c r="D5908" s="309">
        <v>95</v>
      </c>
      <c r="E5908" s="310">
        <f t="shared" si="1123"/>
        <v>7</v>
      </c>
    </row>
    <row r="5909" spans="1:5" ht="15.6" x14ac:dyDescent="0.3">
      <c r="A5909" s="308" t="s">
        <v>416</v>
      </c>
      <c r="B5909" s="309">
        <v>115</v>
      </c>
      <c r="C5909" s="309">
        <v>0</v>
      </c>
      <c r="D5909" s="326">
        <v>116</v>
      </c>
      <c r="E5909" s="310">
        <f t="shared" si="1123"/>
        <v>1</v>
      </c>
    </row>
    <row r="5910" spans="1:5" ht="15.6" x14ac:dyDescent="0.3">
      <c r="A5910" s="311" t="s">
        <v>417</v>
      </c>
      <c r="B5910" s="312">
        <v>560</v>
      </c>
      <c r="C5910" s="312">
        <v>0</v>
      </c>
      <c r="D5910" s="312">
        <v>560</v>
      </c>
      <c r="E5910" s="310">
        <f t="shared" si="1123"/>
        <v>0</v>
      </c>
    </row>
    <row r="5911" spans="1:5" ht="15.6" x14ac:dyDescent="0.3">
      <c r="A5911" s="321" t="s">
        <v>419</v>
      </c>
      <c r="B5911" s="314">
        <v>261</v>
      </c>
      <c r="C5911" s="314">
        <v>0</v>
      </c>
      <c r="D5911" s="314">
        <v>261</v>
      </c>
      <c r="E5911" s="310">
        <f t="shared" si="1123"/>
        <v>0</v>
      </c>
    </row>
    <row r="5912" spans="1:5" ht="15.6" x14ac:dyDescent="0.3">
      <c r="A5912" s="321" t="s">
        <v>422</v>
      </c>
      <c r="B5912" s="313">
        <v>501</v>
      </c>
      <c r="C5912" s="313">
        <v>0</v>
      </c>
      <c r="D5912" s="313">
        <v>513</v>
      </c>
      <c r="E5912" s="322">
        <f t="shared" si="1123"/>
        <v>12</v>
      </c>
    </row>
    <row r="5913" spans="1:5" ht="15.6" x14ac:dyDescent="0.3">
      <c r="A5913" s="321" t="s">
        <v>423</v>
      </c>
      <c r="B5913" s="313">
        <v>324</v>
      </c>
      <c r="C5913" s="313">
        <v>0</v>
      </c>
      <c r="D5913" s="313">
        <v>360</v>
      </c>
      <c r="E5913" s="322">
        <f t="shared" si="1123"/>
        <v>36</v>
      </c>
    </row>
    <row r="5914" spans="1:5" ht="15.6" x14ac:dyDescent="0.3">
      <c r="A5914" s="321" t="s">
        <v>425</v>
      </c>
      <c r="B5914" s="313">
        <v>30</v>
      </c>
      <c r="C5914" s="313">
        <v>0</v>
      </c>
      <c r="D5914" s="313">
        <v>49</v>
      </c>
      <c r="E5914" s="322">
        <f t="shared" si="1123"/>
        <v>19</v>
      </c>
    </row>
    <row r="5915" spans="1:5" ht="15.6" x14ac:dyDescent="0.3">
      <c r="A5915" s="323" t="s">
        <v>424</v>
      </c>
      <c r="B5915" s="324">
        <v>75</v>
      </c>
      <c r="C5915" s="324">
        <v>0</v>
      </c>
      <c r="D5915" s="324">
        <v>75</v>
      </c>
      <c r="E5915" s="325">
        <f t="shared" si="1123"/>
        <v>0</v>
      </c>
    </row>
    <row r="5916" spans="1:5" ht="15.6" x14ac:dyDescent="0.3">
      <c r="A5916" s="320" t="s">
        <v>418</v>
      </c>
      <c r="B5916" s="317">
        <f t="shared" ref="B5916:E5916" si="1124">SUM(B5905:B5915)</f>
        <v>2772</v>
      </c>
      <c r="C5916" s="316">
        <f t="shared" si="1124"/>
        <v>270</v>
      </c>
      <c r="D5916" s="317">
        <f t="shared" si="1124"/>
        <v>2597</v>
      </c>
      <c r="E5916" s="318">
        <f t="shared" si="1124"/>
        <v>95</v>
      </c>
    </row>
    <row r="5918" spans="1:5" ht="15.6" x14ac:dyDescent="0.3">
      <c r="A5918" s="305">
        <v>45239</v>
      </c>
      <c r="B5918" s="306"/>
      <c r="C5918" s="306"/>
      <c r="D5918" s="306"/>
      <c r="E5918" s="306"/>
    </row>
    <row r="5919" spans="1:5" ht="15.6" x14ac:dyDescent="0.3">
      <c r="A5919" s="307" t="s">
        <v>407</v>
      </c>
      <c r="B5919" s="298" t="s">
        <v>408</v>
      </c>
      <c r="C5919" s="298" t="s">
        <v>409</v>
      </c>
      <c r="D5919" s="298" t="s">
        <v>410</v>
      </c>
      <c r="E5919" s="292" t="s">
        <v>421</v>
      </c>
    </row>
    <row r="5920" spans="1:5" ht="15.6" x14ac:dyDescent="0.3">
      <c r="A5920" s="308" t="s">
        <v>412</v>
      </c>
      <c r="B5920" s="309">
        <v>228</v>
      </c>
      <c r="C5920" s="309">
        <v>0</v>
      </c>
      <c r="D5920" s="309">
        <v>232</v>
      </c>
      <c r="E5920" s="310">
        <f t="shared" ref="E5920:E5930" si="1125">(C5920+D5920)-B5920</f>
        <v>4</v>
      </c>
    </row>
    <row r="5921" spans="1:5" ht="15.6" x14ac:dyDescent="0.3">
      <c r="A5921" s="308" t="s">
        <v>413</v>
      </c>
      <c r="B5921" s="309">
        <v>156</v>
      </c>
      <c r="C5921" s="309">
        <v>0</v>
      </c>
      <c r="D5921" s="309">
        <v>156</v>
      </c>
      <c r="E5921" s="310">
        <f t="shared" si="1125"/>
        <v>0</v>
      </c>
    </row>
    <row r="5922" spans="1:5" ht="15.6" x14ac:dyDescent="0.3">
      <c r="A5922" s="308" t="s">
        <v>426</v>
      </c>
      <c r="B5922" s="309">
        <v>375</v>
      </c>
      <c r="C5922" s="309">
        <v>0</v>
      </c>
      <c r="D5922" s="309">
        <v>430</v>
      </c>
      <c r="E5922" s="310">
        <f t="shared" si="1125"/>
        <v>55</v>
      </c>
    </row>
    <row r="5923" spans="1:5" ht="15.6" x14ac:dyDescent="0.3">
      <c r="A5923" s="308" t="s">
        <v>415</v>
      </c>
      <c r="B5923" s="309">
        <v>95</v>
      </c>
      <c r="C5923" s="309">
        <v>0</v>
      </c>
      <c r="D5923" s="309">
        <v>88</v>
      </c>
      <c r="E5923" s="310">
        <f t="shared" si="1125"/>
        <v>-7</v>
      </c>
    </row>
    <row r="5924" spans="1:5" ht="15.6" x14ac:dyDescent="0.3">
      <c r="A5924" s="308" t="s">
        <v>416</v>
      </c>
      <c r="B5924" s="309">
        <v>109</v>
      </c>
      <c r="C5924" s="309">
        <v>0</v>
      </c>
      <c r="D5924" s="326">
        <v>115</v>
      </c>
      <c r="E5924" s="310">
        <f t="shared" si="1125"/>
        <v>6</v>
      </c>
    </row>
    <row r="5925" spans="1:5" ht="15.6" x14ac:dyDescent="0.3">
      <c r="A5925" s="311" t="s">
        <v>417</v>
      </c>
      <c r="B5925" s="312">
        <v>560</v>
      </c>
      <c r="C5925" s="312">
        <v>0</v>
      </c>
      <c r="D5925" s="312">
        <v>560</v>
      </c>
      <c r="E5925" s="310">
        <f t="shared" si="1125"/>
        <v>0</v>
      </c>
    </row>
    <row r="5926" spans="1:5" ht="15.6" x14ac:dyDescent="0.3">
      <c r="A5926" s="321" t="s">
        <v>419</v>
      </c>
      <c r="B5926" s="314">
        <v>261</v>
      </c>
      <c r="C5926" s="314">
        <v>0</v>
      </c>
      <c r="D5926" s="314">
        <v>261</v>
      </c>
      <c r="E5926" s="310">
        <f t="shared" si="1125"/>
        <v>0</v>
      </c>
    </row>
    <row r="5927" spans="1:5" ht="15.6" x14ac:dyDescent="0.3">
      <c r="A5927" s="321" t="s">
        <v>422</v>
      </c>
      <c r="B5927" s="313">
        <v>501</v>
      </c>
      <c r="C5927" s="313">
        <v>0</v>
      </c>
      <c r="D5927" s="313">
        <v>501</v>
      </c>
      <c r="E5927" s="322">
        <f t="shared" si="1125"/>
        <v>0</v>
      </c>
    </row>
    <row r="5928" spans="1:5" ht="15.6" x14ac:dyDescent="0.3">
      <c r="A5928" s="321" t="s">
        <v>423</v>
      </c>
      <c r="B5928" s="313">
        <v>216</v>
      </c>
      <c r="C5928" s="313">
        <v>0</v>
      </c>
      <c r="D5928" s="313">
        <v>324</v>
      </c>
      <c r="E5928" s="322">
        <f t="shared" si="1125"/>
        <v>108</v>
      </c>
    </row>
    <row r="5929" spans="1:5" ht="15.6" x14ac:dyDescent="0.3">
      <c r="A5929" s="321" t="s">
        <v>425</v>
      </c>
      <c r="B5929" s="313">
        <v>18</v>
      </c>
      <c r="C5929" s="313">
        <v>0</v>
      </c>
      <c r="D5929" s="313">
        <v>30</v>
      </c>
      <c r="E5929" s="322">
        <f t="shared" si="1125"/>
        <v>12</v>
      </c>
    </row>
    <row r="5930" spans="1:5" ht="15.6" x14ac:dyDescent="0.3">
      <c r="A5930" s="323" t="s">
        <v>424</v>
      </c>
      <c r="B5930" s="324">
        <v>75</v>
      </c>
      <c r="C5930" s="324">
        <v>0</v>
      </c>
      <c r="D5930" s="324">
        <v>75</v>
      </c>
      <c r="E5930" s="325">
        <f t="shared" si="1125"/>
        <v>0</v>
      </c>
    </row>
    <row r="5931" spans="1:5" ht="15.6" x14ac:dyDescent="0.3">
      <c r="A5931" s="320" t="s">
        <v>418</v>
      </c>
      <c r="B5931" s="317">
        <f t="shared" ref="B5931:E5931" si="1126">SUM(B5920:B5930)</f>
        <v>2594</v>
      </c>
      <c r="C5931" s="316">
        <f t="shared" si="1126"/>
        <v>0</v>
      </c>
      <c r="D5931" s="317">
        <f t="shared" si="1126"/>
        <v>2772</v>
      </c>
      <c r="E5931" s="318">
        <f t="shared" si="1126"/>
        <v>178</v>
      </c>
    </row>
    <row r="5933" spans="1:5" ht="15.6" x14ac:dyDescent="0.3">
      <c r="A5933" s="305">
        <v>45240</v>
      </c>
      <c r="B5933" s="306"/>
      <c r="C5933" s="306"/>
      <c r="D5933" s="306"/>
      <c r="E5933" s="306"/>
    </row>
    <row r="5934" spans="1:5" ht="15.6" x14ac:dyDescent="0.3">
      <c r="A5934" s="307" t="s">
        <v>407</v>
      </c>
      <c r="B5934" s="298" t="s">
        <v>408</v>
      </c>
      <c r="C5934" s="298" t="s">
        <v>409</v>
      </c>
      <c r="D5934" s="298" t="s">
        <v>410</v>
      </c>
      <c r="E5934" s="292" t="s">
        <v>421</v>
      </c>
    </row>
    <row r="5935" spans="1:5" ht="15.6" x14ac:dyDescent="0.3">
      <c r="A5935" s="308" t="s">
        <v>412</v>
      </c>
      <c r="B5935" s="309">
        <v>200</v>
      </c>
      <c r="C5935" s="309">
        <v>0</v>
      </c>
      <c r="D5935" s="309">
        <v>228</v>
      </c>
      <c r="E5935" s="310">
        <f t="shared" ref="E5935:E5945" si="1127">(C5935+D5935)-B5935</f>
        <v>28</v>
      </c>
    </row>
    <row r="5936" spans="1:5" ht="15.6" x14ac:dyDescent="0.3">
      <c r="A5936" s="308" t="s">
        <v>413</v>
      </c>
      <c r="B5936" s="309">
        <v>150</v>
      </c>
      <c r="C5936" s="309">
        <v>0</v>
      </c>
      <c r="D5936" s="309">
        <v>156</v>
      </c>
      <c r="E5936" s="310">
        <f t="shared" si="1127"/>
        <v>6</v>
      </c>
    </row>
    <row r="5937" spans="1:5" ht="15.6" x14ac:dyDescent="0.3">
      <c r="A5937" s="308" t="s">
        <v>426</v>
      </c>
      <c r="B5937" s="309">
        <v>300</v>
      </c>
      <c r="C5937" s="309">
        <v>0</v>
      </c>
      <c r="D5937" s="309">
        <v>375</v>
      </c>
      <c r="E5937" s="310">
        <f t="shared" si="1127"/>
        <v>75</v>
      </c>
    </row>
    <row r="5938" spans="1:5" ht="15.6" x14ac:dyDescent="0.3">
      <c r="A5938" s="308" t="s">
        <v>415</v>
      </c>
      <c r="B5938" s="309">
        <v>95</v>
      </c>
      <c r="C5938" s="309">
        <v>0</v>
      </c>
      <c r="D5938" s="309">
        <v>95</v>
      </c>
      <c r="E5938" s="310">
        <f t="shared" si="1127"/>
        <v>0</v>
      </c>
    </row>
    <row r="5939" spans="1:5" ht="15.6" x14ac:dyDescent="0.3">
      <c r="A5939" s="308" t="s">
        <v>416</v>
      </c>
      <c r="B5939" s="309">
        <v>99</v>
      </c>
      <c r="C5939" s="309">
        <v>0</v>
      </c>
      <c r="D5939" s="326">
        <v>109</v>
      </c>
      <c r="E5939" s="310">
        <f t="shared" si="1127"/>
        <v>10</v>
      </c>
    </row>
    <row r="5940" spans="1:5" ht="15.6" x14ac:dyDescent="0.3">
      <c r="A5940" s="311" t="s">
        <v>417</v>
      </c>
      <c r="B5940" s="312">
        <v>540</v>
      </c>
      <c r="C5940" s="312">
        <v>0</v>
      </c>
      <c r="D5940" s="312">
        <v>560</v>
      </c>
      <c r="E5940" s="310">
        <f t="shared" si="1127"/>
        <v>20</v>
      </c>
    </row>
    <row r="5941" spans="1:5" ht="15.6" x14ac:dyDescent="0.3">
      <c r="A5941" s="321" t="s">
        <v>419</v>
      </c>
      <c r="B5941" s="314">
        <v>261</v>
      </c>
      <c r="C5941" s="314">
        <v>0</v>
      </c>
      <c r="D5941" s="314">
        <v>261</v>
      </c>
      <c r="E5941" s="310">
        <f t="shared" si="1127"/>
        <v>0</v>
      </c>
    </row>
    <row r="5942" spans="1:5" ht="15.6" x14ac:dyDescent="0.3">
      <c r="A5942" s="321" t="s">
        <v>422</v>
      </c>
      <c r="B5942" s="313">
        <v>479</v>
      </c>
      <c r="C5942" s="313">
        <v>0</v>
      </c>
      <c r="D5942" s="313">
        <v>501</v>
      </c>
      <c r="E5942" s="322">
        <f t="shared" si="1127"/>
        <v>22</v>
      </c>
    </row>
    <row r="5943" spans="1:5" ht="15.6" x14ac:dyDescent="0.3">
      <c r="A5943" s="321" t="s">
        <v>423</v>
      </c>
      <c r="B5943" s="313">
        <v>54</v>
      </c>
      <c r="C5943" s="313">
        <v>0</v>
      </c>
      <c r="D5943" s="313">
        <v>216</v>
      </c>
      <c r="E5943" s="322">
        <f t="shared" si="1127"/>
        <v>162</v>
      </c>
    </row>
    <row r="5944" spans="1:5" ht="15.6" x14ac:dyDescent="0.3">
      <c r="A5944" s="321" t="s">
        <v>425</v>
      </c>
      <c r="B5944" s="313">
        <v>18</v>
      </c>
      <c r="C5944" s="313">
        <v>0</v>
      </c>
      <c r="D5944" s="313">
        <v>18</v>
      </c>
      <c r="E5944" s="322">
        <f t="shared" si="1127"/>
        <v>0</v>
      </c>
    </row>
    <row r="5945" spans="1:5" ht="15.6" x14ac:dyDescent="0.3">
      <c r="A5945" s="323" t="s">
        <v>424</v>
      </c>
      <c r="B5945" s="324">
        <v>75</v>
      </c>
      <c r="C5945" s="324">
        <v>0</v>
      </c>
      <c r="D5945" s="324">
        <v>75</v>
      </c>
      <c r="E5945" s="325">
        <f t="shared" si="1127"/>
        <v>0</v>
      </c>
    </row>
    <row r="5946" spans="1:5" ht="15.6" x14ac:dyDescent="0.3">
      <c r="A5946" s="320" t="s">
        <v>418</v>
      </c>
      <c r="B5946" s="317">
        <f t="shared" ref="B5946:E5946" si="1128">SUM(B5935:B5945)</f>
        <v>2271</v>
      </c>
      <c r="C5946" s="316">
        <f t="shared" si="1128"/>
        <v>0</v>
      </c>
      <c r="D5946" s="317">
        <f t="shared" si="1128"/>
        <v>2594</v>
      </c>
      <c r="E5946" s="318">
        <f t="shared" si="1128"/>
        <v>323</v>
      </c>
    </row>
    <row r="5948" spans="1:5" ht="15.6" x14ac:dyDescent="0.3">
      <c r="A5948" s="305">
        <v>45241</v>
      </c>
      <c r="B5948" s="306"/>
      <c r="C5948" s="306"/>
      <c r="D5948" s="306"/>
      <c r="E5948" s="306"/>
    </row>
    <row r="5949" spans="1:5" ht="15.6" x14ac:dyDescent="0.3">
      <c r="A5949" s="307" t="s">
        <v>407</v>
      </c>
      <c r="B5949" s="298" t="s">
        <v>408</v>
      </c>
      <c r="C5949" s="298" t="s">
        <v>409</v>
      </c>
      <c r="D5949" s="298" t="s">
        <v>410</v>
      </c>
      <c r="E5949" s="292" t="s">
        <v>421</v>
      </c>
    </row>
    <row r="5950" spans="1:5" ht="15.6" x14ac:dyDescent="0.3">
      <c r="A5950" s="308" t="s">
        <v>412</v>
      </c>
      <c r="B5950" s="309">
        <v>200</v>
      </c>
      <c r="C5950" s="309">
        <v>0</v>
      </c>
      <c r="D5950" s="309">
        <v>200</v>
      </c>
      <c r="E5950" s="310">
        <f t="shared" ref="E5950:E5960" si="1129">(C5950+D5950)-B5950</f>
        <v>0</v>
      </c>
    </row>
    <row r="5951" spans="1:5" ht="15.6" x14ac:dyDescent="0.3">
      <c r="A5951" s="308" t="s">
        <v>413</v>
      </c>
      <c r="B5951" s="309">
        <v>150</v>
      </c>
      <c r="C5951" s="309">
        <v>0</v>
      </c>
      <c r="D5951" s="309">
        <v>150</v>
      </c>
      <c r="E5951" s="310">
        <f t="shared" si="1129"/>
        <v>0</v>
      </c>
    </row>
    <row r="5952" spans="1:5" ht="15.6" x14ac:dyDescent="0.3">
      <c r="A5952" s="308" t="s">
        <v>426</v>
      </c>
      <c r="B5952" s="309">
        <v>270</v>
      </c>
      <c r="C5952" s="309">
        <v>0</v>
      </c>
      <c r="D5952" s="309">
        <v>300</v>
      </c>
      <c r="E5952" s="310">
        <f t="shared" si="1129"/>
        <v>30</v>
      </c>
    </row>
    <row r="5953" spans="1:5" ht="15.6" x14ac:dyDescent="0.3">
      <c r="A5953" s="308" t="s">
        <v>415</v>
      </c>
      <c r="B5953" s="309">
        <v>95</v>
      </c>
      <c r="C5953" s="309">
        <v>0</v>
      </c>
      <c r="D5953" s="309">
        <v>95</v>
      </c>
      <c r="E5953" s="310">
        <f t="shared" si="1129"/>
        <v>0</v>
      </c>
    </row>
    <row r="5954" spans="1:5" ht="15.6" x14ac:dyDescent="0.3">
      <c r="A5954" s="308" t="s">
        <v>416</v>
      </c>
      <c r="B5954" s="309">
        <v>99</v>
      </c>
      <c r="C5954" s="309">
        <v>0</v>
      </c>
      <c r="D5954" s="326">
        <v>99</v>
      </c>
      <c r="E5954" s="310">
        <f t="shared" si="1129"/>
        <v>0</v>
      </c>
    </row>
    <row r="5955" spans="1:5" ht="15.6" x14ac:dyDescent="0.3">
      <c r="A5955" s="311" t="s">
        <v>417</v>
      </c>
      <c r="B5955" s="312">
        <v>520</v>
      </c>
      <c r="C5955" s="312">
        <v>0</v>
      </c>
      <c r="D5955" s="312">
        <v>540</v>
      </c>
      <c r="E5955" s="310">
        <f t="shared" si="1129"/>
        <v>20</v>
      </c>
    </row>
    <row r="5956" spans="1:5" ht="15.6" x14ac:dyDescent="0.3">
      <c r="A5956" s="321" t="s">
        <v>419</v>
      </c>
      <c r="B5956" s="314">
        <v>261</v>
      </c>
      <c r="C5956" s="314">
        <v>0</v>
      </c>
      <c r="D5956" s="314">
        <v>261</v>
      </c>
      <c r="E5956" s="310">
        <f t="shared" si="1129"/>
        <v>0</v>
      </c>
    </row>
    <row r="5957" spans="1:5" ht="15.6" x14ac:dyDescent="0.3">
      <c r="A5957" s="321" t="s">
        <v>422</v>
      </c>
      <c r="B5957" s="313">
        <v>479</v>
      </c>
      <c r="C5957" s="313">
        <v>0</v>
      </c>
      <c r="D5957" s="313">
        <v>479</v>
      </c>
      <c r="E5957" s="322">
        <f t="shared" si="1129"/>
        <v>0</v>
      </c>
    </row>
    <row r="5958" spans="1:5" ht="15.6" x14ac:dyDescent="0.3">
      <c r="A5958" s="321" t="s">
        <v>423</v>
      </c>
      <c r="B5958" s="313">
        <v>54</v>
      </c>
      <c r="C5958" s="313">
        <v>0</v>
      </c>
      <c r="D5958" s="313">
        <v>54</v>
      </c>
      <c r="E5958" s="322">
        <f t="shared" si="1129"/>
        <v>0</v>
      </c>
    </row>
    <row r="5959" spans="1:5" ht="15.6" x14ac:dyDescent="0.3">
      <c r="A5959" s="321" t="s">
        <v>425</v>
      </c>
      <c r="B5959" s="313">
        <v>18</v>
      </c>
      <c r="C5959" s="313">
        <v>0</v>
      </c>
      <c r="D5959" s="313">
        <v>18</v>
      </c>
      <c r="E5959" s="322">
        <f t="shared" si="1129"/>
        <v>0</v>
      </c>
    </row>
    <row r="5960" spans="1:5" ht="15.6" x14ac:dyDescent="0.3">
      <c r="A5960" s="323" t="s">
        <v>424</v>
      </c>
      <c r="B5960" s="324">
        <v>75</v>
      </c>
      <c r="C5960" s="324">
        <v>0</v>
      </c>
      <c r="D5960" s="324">
        <v>75</v>
      </c>
      <c r="E5960" s="325">
        <f t="shared" si="1129"/>
        <v>0</v>
      </c>
    </row>
    <row r="5961" spans="1:5" ht="15.6" x14ac:dyDescent="0.3">
      <c r="A5961" s="320" t="s">
        <v>418</v>
      </c>
      <c r="B5961" s="317">
        <f t="shared" ref="B5961:E5961" si="1130">SUM(B5950:B5960)</f>
        <v>2221</v>
      </c>
      <c r="C5961" s="316">
        <f t="shared" si="1130"/>
        <v>0</v>
      </c>
      <c r="D5961" s="317">
        <f t="shared" si="1130"/>
        <v>2271</v>
      </c>
      <c r="E5961" s="318">
        <f t="shared" si="1130"/>
        <v>50</v>
      </c>
    </row>
    <row r="5963" spans="1:5" ht="15.6" x14ac:dyDescent="0.3">
      <c r="A5963" s="305">
        <v>45242</v>
      </c>
      <c r="B5963" s="306"/>
      <c r="C5963" s="306"/>
      <c r="D5963" s="306"/>
      <c r="E5963" s="306"/>
    </row>
    <row r="5964" spans="1:5" ht="15.6" x14ac:dyDescent="0.3">
      <c r="A5964" s="307" t="s">
        <v>407</v>
      </c>
      <c r="B5964" s="298" t="s">
        <v>408</v>
      </c>
      <c r="C5964" s="298" t="s">
        <v>409</v>
      </c>
      <c r="D5964" s="298" t="s">
        <v>410</v>
      </c>
      <c r="E5964" s="292" t="s">
        <v>421</v>
      </c>
    </row>
    <row r="5965" spans="1:5" ht="15.6" x14ac:dyDescent="0.3">
      <c r="A5965" s="308" t="s">
        <v>412</v>
      </c>
      <c r="B5965" s="309">
        <v>200</v>
      </c>
      <c r="C5965" s="309">
        <v>0</v>
      </c>
      <c r="D5965" s="309">
        <v>200</v>
      </c>
      <c r="E5965" s="310">
        <f t="shared" ref="E5965:E5975" si="1131">(C5965+D5965)-B5965</f>
        <v>0</v>
      </c>
    </row>
    <row r="5966" spans="1:5" ht="15.6" x14ac:dyDescent="0.3">
      <c r="A5966" s="308" t="s">
        <v>413</v>
      </c>
      <c r="B5966" s="309">
        <v>150</v>
      </c>
      <c r="C5966" s="309">
        <v>0</v>
      </c>
      <c r="D5966" s="309">
        <v>150</v>
      </c>
      <c r="E5966" s="310">
        <f t="shared" si="1131"/>
        <v>0</v>
      </c>
    </row>
    <row r="5967" spans="1:5" ht="15.6" x14ac:dyDescent="0.3">
      <c r="A5967" s="308" t="s">
        <v>426</v>
      </c>
      <c r="B5967" s="309">
        <v>165</v>
      </c>
      <c r="C5967" s="309">
        <v>0</v>
      </c>
      <c r="D5967" s="309">
        <v>270</v>
      </c>
      <c r="E5967" s="310">
        <f t="shared" si="1131"/>
        <v>105</v>
      </c>
    </row>
    <row r="5968" spans="1:5" ht="15.6" x14ac:dyDescent="0.3">
      <c r="A5968" s="308" t="s">
        <v>415</v>
      </c>
      <c r="B5968" s="309">
        <v>95</v>
      </c>
      <c r="C5968" s="309">
        <v>0</v>
      </c>
      <c r="D5968" s="309">
        <v>95</v>
      </c>
      <c r="E5968" s="310">
        <f t="shared" si="1131"/>
        <v>0</v>
      </c>
    </row>
    <row r="5969" spans="1:5" ht="15.6" x14ac:dyDescent="0.3">
      <c r="A5969" s="308" t="s">
        <v>416</v>
      </c>
      <c r="B5969" s="309">
        <v>99</v>
      </c>
      <c r="C5969" s="309">
        <v>0</v>
      </c>
      <c r="D5969" s="326">
        <v>99</v>
      </c>
      <c r="E5969" s="310">
        <f t="shared" si="1131"/>
        <v>0</v>
      </c>
    </row>
    <row r="5970" spans="1:5" ht="15.6" x14ac:dyDescent="0.3">
      <c r="A5970" s="311" t="s">
        <v>417</v>
      </c>
      <c r="B5970" s="312">
        <v>500</v>
      </c>
      <c r="C5970" s="312">
        <v>0</v>
      </c>
      <c r="D5970" s="312">
        <v>520</v>
      </c>
      <c r="E5970" s="310">
        <f t="shared" si="1131"/>
        <v>20</v>
      </c>
    </row>
    <row r="5971" spans="1:5" ht="15.6" x14ac:dyDescent="0.3">
      <c r="A5971" s="321" t="s">
        <v>419</v>
      </c>
      <c r="B5971" s="314">
        <v>258</v>
      </c>
      <c r="C5971" s="314">
        <v>0</v>
      </c>
      <c r="D5971" s="314">
        <v>261</v>
      </c>
      <c r="E5971" s="310">
        <f t="shared" si="1131"/>
        <v>3</v>
      </c>
    </row>
    <row r="5972" spans="1:5" ht="15.6" x14ac:dyDescent="0.3">
      <c r="A5972" s="321" t="s">
        <v>422</v>
      </c>
      <c r="B5972" s="313">
        <v>479</v>
      </c>
      <c r="C5972" s="313">
        <v>0</v>
      </c>
      <c r="D5972" s="313">
        <v>479</v>
      </c>
      <c r="E5972" s="322">
        <f t="shared" si="1131"/>
        <v>0</v>
      </c>
    </row>
    <row r="5973" spans="1:5" ht="15.6" x14ac:dyDescent="0.3">
      <c r="A5973" s="321" t="s">
        <v>423</v>
      </c>
      <c r="B5973" s="313">
        <v>54</v>
      </c>
      <c r="C5973" s="313">
        <v>0</v>
      </c>
      <c r="D5973" s="313">
        <v>54</v>
      </c>
      <c r="E5973" s="322">
        <f t="shared" si="1131"/>
        <v>0</v>
      </c>
    </row>
    <row r="5974" spans="1:5" ht="15.6" x14ac:dyDescent="0.3">
      <c r="A5974" s="321" t="s">
        <v>425</v>
      </c>
      <c r="B5974" s="313">
        <v>18</v>
      </c>
      <c r="C5974" s="313">
        <v>0</v>
      </c>
      <c r="D5974" s="313">
        <v>18</v>
      </c>
      <c r="E5974" s="322">
        <f t="shared" si="1131"/>
        <v>0</v>
      </c>
    </row>
    <row r="5975" spans="1:5" ht="15.6" x14ac:dyDescent="0.3">
      <c r="A5975" s="323" t="s">
        <v>424</v>
      </c>
      <c r="B5975" s="324">
        <v>75</v>
      </c>
      <c r="C5975" s="324">
        <v>0</v>
      </c>
      <c r="D5975" s="324">
        <v>75</v>
      </c>
      <c r="E5975" s="325">
        <f t="shared" si="1131"/>
        <v>0</v>
      </c>
    </row>
    <row r="5976" spans="1:5" ht="15.6" x14ac:dyDescent="0.3">
      <c r="A5976" s="320" t="s">
        <v>418</v>
      </c>
      <c r="B5976" s="317">
        <f t="shared" ref="B5976:E5976" si="1132">SUM(B5965:B5975)</f>
        <v>2093</v>
      </c>
      <c r="C5976" s="316">
        <f t="shared" si="1132"/>
        <v>0</v>
      </c>
      <c r="D5976" s="317">
        <f t="shared" si="1132"/>
        <v>2221</v>
      </c>
      <c r="E5976" s="318">
        <f t="shared" si="1132"/>
        <v>128</v>
      </c>
    </row>
    <row r="5978" spans="1:5" ht="15.6" x14ac:dyDescent="0.3">
      <c r="A5978" s="305">
        <v>45243</v>
      </c>
      <c r="B5978" s="306"/>
      <c r="C5978" s="306"/>
      <c r="D5978" s="306"/>
      <c r="E5978" s="306"/>
    </row>
    <row r="5979" spans="1:5" ht="15.6" x14ac:dyDescent="0.3">
      <c r="A5979" s="307" t="s">
        <v>407</v>
      </c>
      <c r="B5979" s="298" t="s">
        <v>408</v>
      </c>
      <c r="C5979" s="298" t="s">
        <v>409</v>
      </c>
      <c r="D5979" s="298" t="s">
        <v>410</v>
      </c>
      <c r="E5979" s="292" t="s">
        <v>421</v>
      </c>
    </row>
    <row r="5980" spans="1:5" ht="15.6" x14ac:dyDescent="0.3">
      <c r="A5980" s="308" t="s">
        <v>412</v>
      </c>
      <c r="B5980" s="309">
        <v>192</v>
      </c>
      <c r="C5980" s="309">
        <v>0</v>
      </c>
      <c r="D5980" s="309">
        <v>200</v>
      </c>
      <c r="E5980" s="310">
        <f t="shared" ref="E5980:E5990" si="1133">(C5980+D5980)-B5980</f>
        <v>8</v>
      </c>
    </row>
    <row r="5981" spans="1:5" ht="15.6" x14ac:dyDescent="0.3">
      <c r="A5981" s="308" t="s">
        <v>413</v>
      </c>
      <c r="B5981" s="309">
        <v>150</v>
      </c>
      <c r="C5981" s="309">
        <v>0</v>
      </c>
      <c r="D5981" s="309">
        <v>150</v>
      </c>
      <c r="E5981" s="310">
        <f t="shared" si="1133"/>
        <v>0</v>
      </c>
    </row>
    <row r="5982" spans="1:5" ht="15.6" x14ac:dyDescent="0.3">
      <c r="A5982" s="308" t="s">
        <v>426</v>
      </c>
      <c r="B5982" s="309">
        <v>440</v>
      </c>
      <c r="C5982" s="309">
        <v>275</v>
      </c>
      <c r="D5982" s="309">
        <v>165</v>
      </c>
      <c r="E5982" s="310">
        <f t="shared" si="1133"/>
        <v>0</v>
      </c>
    </row>
    <row r="5983" spans="1:5" ht="15.6" x14ac:dyDescent="0.3">
      <c r="A5983" s="308" t="s">
        <v>415</v>
      </c>
      <c r="B5983" s="309">
        <v>77</v>
      </c>
      <c r="C5983" s="309">
        <v>0</v>
      </c>
      <c r="D5983" s="309">
        <v>95</v>
      </c>
      <c r="E5983" s="310">
        <f t="shared" si="1133"/>
        <v>18</v>
      </c>
    </row>
    <row r="5984" spans="1:5" ht="15.6" x14ac:dyDescent="0.3">
      <c r="A5984" s="308" t="s">
        <v>416</v>
      </c>
      <c r="B5984" s="309">
        <v>98</v>
      </c>
      <c r="C5984" s="309">
        <v>0</v>
      </c>
      <c r="D5984" s="326">
        <v>99</v>
      </c>
      <c r="E5984" s="310">
        <f t="shared" si="1133"/>
        <v>1</v>
      </c>
    </row>
    <row r="5985" spans="1:5" ht="15.6" x14ac:dyDescent="0.3">
      <c r="A5985" s="311" t="s">
        <v>417</v>
      </c>
      <c r="B5985" s="312">
        <v>480</v>
      </c>
      <c r="C5985" s="312">
        <v>0</v>
      </c>
      <c r="D5985" s="312">
        <v>500</v>
      </c>
      <c r="E5985" s="310">
        <f t="shared" si="1133"/>
        <v>20</v>
      </c>
    </row>
    <row r="5986" spans="1:5" ht="15.6" x14ac:dyDescent="0.3">
      <c r="A5986" s="321" t="s">
        <v>419</v>
      </c>
      <c r="B5986" s="314">
        <v>258</v>
      </c>
      <c r="C5986" s="314">
        <v>0</v>
      </c>
      <c r="D5986" s="314">
        <v>258</v>
      </c>
      <c r="E5986" s="310">
        <f t="shared" si="1133"/>
        <v>0</v>
      </c>
    </row>
    <row r="5987" spans="1:5" ht="15.6" x14ac:dyDescent="0.3">
      <c r="A5987" s="321" t="s">
        <v>422</v>
      </c>
      <c r="B5987" s="313">
        <v>460</v>
      </c>
      <c r="C5987" s="313">
        <v>0</v>
      </c>
      <c r="D5987" s="313">
        <v>479</v>
      </c>
      <c r="E5987" s="322">
        <f t="shared" si="1133"/>
        <v>19</v>
      </c>
    </row>
    <row r="5988" spans="1:5" ht="15.6" x14ac:dyDescent="0.3">
      <c r="A5988" s="321" t="s">
        <v>423</v>
      </c>
      <c r="B5988" s="313">
        <v>54</v>
      </c>
      <c r="C5988" s="313">
        <v>0</v>
      </c>
      <c r="D5988" s="313">
        <v>54</v>
      </c>
      <c r="E5988" s="322">
        <f t="shared" si="1133"/>
        <v>0</v>
      </c>
    </row>
    <row r="5989" spans="1:5" ht="15.6" x14ac:dyDescent="0.3">
      <c r="A5989" s="321" t="s">
        <v>425</v>
      </c>
      <c r="B5989" s="313">
        <v>138</v>
      </c>
      <c r="C5989" s="313">
        <v>120</v>
      </c>
      <c r="D5989" s="313">
        <v>18</v>
      </c>
      <c r="E5989" s="322">
        <f t="shared" si="1133"/>
        <v>0</v>
      </c>
    </row>
    <row r="5990" spans="1:5" ht="15.6" x14ac:dyDescent="0.3">
      <c r="A5990" s="323" t="s">
        <v>424</v>
      </c>
      <c r="B5990" s="324">
        <v>75</v>
      </c>
      <c r="C5990" s="324">
        <v>0</v>
      </c>
      <c r="D5990" s="324">
        <v>75</v>
      </c>
      <c r="E5990" s="325">
        <f t="shared" si="1133"/>
        <v>0</v>
      </c>
    </row>
    <row r="5991" spans="1:5" ht="15.6" x14ac:dyDescent="0.3">
      <c r="A5991" s="320" t="s">
        <v>418</v>
      </c>
      <c r="B5991" s="317">
        <f t="shared" ref="B5991:E5991" si="1134">SUM(B5980:B5990)</f>
        <v>2422</v>
      </c>
      <c r="C5991" s="316">
        <f t="shared" si="1134"/>
        <v>395</v>
      </c>
      <c r="D5991" s="317">
        <f t="shared" si="1134"/>
        <v>2093</v>
      </c>
      <c r="E5991" s="318">
        <f t="shared" si="1134"/>
        <v>66</v>
      </c>
    </row>
    <row r="5993" spans="1:5" ht="15.6" x14ac:dyDescent="0.3">
      <c r="A5993" s="305">
        <v>45244</v>
      </c>
      <c r="B5993" s="306"/>
      <c r="C5993" s="306"/>
      <c r="D5993" s="306"/>
      <c r="E5993" s="306"/>
    </row>
    <row r="5994" spans="1:5" ht="15.6" x14ac:dyDescent="0.3">
      <c r="A5994" s="307" t="s">
        <v>407</v>
      </c>
      <c r="B5994" s="298" t="s">
        <v>408</v>
      </c>
      <c r="C5994" s="298" t="s">
        <v>409</v>
      </c>
      <c r="D5994" s="298" t="s">
        <v>410</v>
      </c>
      <c r="E5994" s="292" t="s">
        <v>421</v>
      </c>
    </row>
    <row r="5995" spans="1:5" ht="15.6" x14ac:dyDescent="0.3">
      <c r="A5995" s="308" t="s">
        <v>412</v>
      </c>
      <c r="B5995" s="309">
        <v>150</v>
      </c>
      <c r="C5995" s="309">
        <v>0</v>
      </c>
      <c r="D5995" s="309">
        <v>192</v>
      </c>
      <c r="E5995" s="310">
        <f t="shared" ref="E5995:E6005" si="1135">(C5995+D5995)-B5995</f>
        <v>42</v>
      </c>
    </row>
    <row r="5996" spans="1:5" ht="15.6" x14ac:dyDescent="0.3">
      <c r="A5996" s="308" t="s">
        <v>413</v>
      </c>
      <c r="B5996" s="309">
        <v>150</v>
      </c>
      <c r="C5996" s="309">
        <v>0</v>
      </c>
      <c r="D5996" s="309">
        <v>150</v>
      </c>
      <c r="E5996" s="310">
        <f t="shared" si="1135"/>
        <v>0</v>
      </c>
    </row>
    <row r="5997" spans="1:5" ht="15.6" x14ac:dyDescent="0.3">
      <c r="A5997" s="308" t="s">
        <v>426</v>
      </c>
      <c r="B5997" s="309">
        <v>390</v>
      </c>
      <c r="C5997" s="309">
        <v>0</v>
      </c>
      <c r="D5997" s="309">
        <v>440</v>
      </c>
      <c r="E5997" s="310">
        <f t="shared" si="1135"/>
        <v>50</v>
      </c>
    </row>
    <row r="5998" spans="1:5" ht="15.6" x14ac:dyDescent="0.3">
      <c r="A5998" s="308" t="s">
        <v>415</v>
      </c>
      <c r="B5998" s="309">
        <v>18</v>
      </c>
      <c r="C5998" s="309">
        <v>0</v>
      </c>
      <c r="D5998" s="309">
        <v>77</v>
      </c>
      <c r="E5998" s="310">
        <f t="shared" si="1135"/>
        <v>59</v>
      </c>
    </row>
    <row r="5999" spans="1:5" ht="15.6" x14ac:dyDescent="0.3">
      <c r="A5999" s="308" t="s">
        <v>416</v>
      </c>
      <c r="B5999" s="309">
        <v>92</v>
      </c>
      <c r="C5999" s="309">
        <v>0</v>
      </c>
      <c r="D5999" s="326">
        <v>98</v>
      </c>
      <c r="E5999" s="310">
        <f t="shared" si="1135"/>
        <v>6</v>
      </c>
    </row>
    <row r="6000" spans="1:5" ht="15.6" x14ac:dyDescent="0.3">
      <c r="A6000" s="311" t="s">
        <v>417</v>
      </c>
      <c r="B6000" s="312">
        <v>450</v>
      </c>
      <c r="C6000" s="312">
        <v>0</v>
      </c>
      <c r="D6000" s="312">
        <v>480</v>
      </c>
      <c r="E6000" s="310">
        <f t="shared" si="1135"/>
        <v>30</v>
      </c>
    </row>
    <row r="6001" spans="1:5" ht="15.6" x14ac:dyDescent="0.3">
      <c r="A6001" s="321" t="s">
        <v>419</v>
      </c>
      <c r="B6001" s="314">
        <v>204</v>
      </c>
      <c r="C6001" s="314">
        <v>0</v>
      </c>
      <c r="D6001" s="314">
        <v>258</v>
      </c>
      <c r="E6001" s="310">
        <f t="shared" si="1135"/>
        <v>54</v>
      </c>
    </row>
    <row r="6002" spans="1:5" ht="15.6" x14ac:dyDescent="0.3">
      <c r="A6002" s="321" t="s">
        <v>422</v>
      </c>
      <c r="B6002" s="313">
        <v>435</v>
      </c>
      <c r="C6002" s="313">
        <v>0</v>
      </c>
      <c r="D6002" s="313">
        <v>460</v>
      </c>
      <c r="E6002" s="322">
        <f t="shared" si="1135"/>
        <v>25</v>
      </c>
    </row>
    <row r="6003" spans="1:5" ht="15.6" x14ac:dyDescent="0.3">
      <c r="A6003" s="321" t="s">
        <v>423</v>
      </c>
      <c r="B6003" s="313">
        <v>517</v>
      </c>
      <c r="C6003" s="313">
        <v>500</v>
      </c>
      <c r="D6003" s="313">
        <v>54</v>
      </c>
      <c r="E6003" s="322">
        <f t="shared" si="1135"/>
        <v>37</v>
      </c>
    </row>
    <row r="6004" spans="1:5" ht="15.6" x14ac:dyDescent="0.3">
      <c r="A6004" s="321" t="s">
        <v>425</v>
      </c>
      <c r="B6004" s="313">
        <v>138</v>
      </c>
      <c r="C6004" s="313">
        <v>0</v>
      </c>
      <c r="D6004" s="313">
        <v>138</v>
      </c>
      <c r="E6004" s="322">
        <f t="shared" si="1135"/>
        <v>0</v>
      </c>
    </row>
    <row r="6005" spans="1:5" ht="15.6" x14ac:dyDescent="0.3">
      <c r="A6005" s="323" t="s">
        <v>424</v>
      </c>
      <c r="B6005" s="324">
        <v>75</v>
      </c>
      <c r="C6005" s="324">
        <v>0</v>
      </c>
      <c r="D6005" s="324">
        <v>75</v>
      </c>
      <c r="E6005" s="325">
        <f t="shared" si="1135"/>
        <v>0</v>
      </c>
    </row>
    <row r="6006" spans="1:5" ht="15.6" x14ac:dyDescent="0.3">
      <c r="A6006" s="320" t="s">
        <v>418</v>
      </c>
      <c r="B6006" s="317">
        <f t="shared" ref="B6006:E6006" si="1136">SUM(B5995:B6005)</f>
        <v>2619</v>
      </c>
      <c r="C6006" s="316">
        <f t="shared" si="1136"/>
        <v>500</v>
      </c>
      <c r="D6006" s="317">
        <f t="shared" si="1136"/>
        <v>2422</v>
      </c>
      <c r="E6006" s="318">
        <f t="shared" si="1136"/>
        <v>303</v>
      </c>
    </row>
    <row r="6008" spans="1:5" ht="15.6" x14ac:dyDescent="0.3">
      <c r="A6008" s="305">
        <v>45245</v>
      </c>
      <c r="B6008" s="306"/>
      <c r="C6008" s="306"/>
      <c r="D6008" s="306"/>
      <c r="E6008" s="306"/>
    </row>
    <row r="6009" spans="1:5" ht="15.6" x14ac:dyDescent="0.3">
      <c r="A6009" s="307" t="s">
        <v>407</v>
      </c>
      <c r="B6009" s="298" t="s">
        <v>408</v>
      </c>
      <c r="C6009" s="298" t="s">
        <v>409</v>
      </c>
      <c r="D6009" s="298" t="s">
        <v>410</v>
      </c>
      <c r="E6009" s="292" t="s">
        <v>421</v>
      </c>
    </row>
    <row r="6010" spans="1:5" ht="15.6" x14ac:dyDescent="0.3">
      <c r="A6010" s="308" t="s">
        <v>412</v>
      </c>
      <c r="B6010" s="309">
        <v>88</v>
      </c>
      <c r="C6010" s="309">
        <v>0</v>
      </c>
      <c r="D6010" s="309">
        <v>150</v>
      </c>
      <c r="E6010" s="310">
        <f t="shared" ref="E6010:E6020" si="1137">(C6010+D6010)-B6010</f>
        <v>62</v>
      </c>
    </row>
    <row r="6011" spans="1:5" ht="15.6" x14ac:dyDescent="0.3">
      <c r="A6011" s="308" t="s">
        <v>413</v>
      </c>
      <c r="B6011" s="309">
        <v>150</v>
      </c>
      <c r="C6011" s="309">
        <v>0</v>
      </c>
      <c r="D6011" s="309">
        <v>150</v>
      </c>
      <c r="E6011" s="310">
        <f t="shared" si="1137"/>
        <v>0</v>
      </c>
    </row>
    <row r="6012" spans="1:5" ht="15.6" x14ac:dyDescent="0.3">
      <c r="A6012" s="308" t="s">
        <v>426</v>
      </c>
      <c r="B6012" s="309">
        <v>315</v>
      </c>
      <c r="C6012" s="309">
        <v>0</v>
      </c>
      <c r="D6012" s="309">
        <v>390</v>
      </c>
      <c r="E6012" s="310">
        <f t="shared" si="1137"/>
        <v>75</v>
      </c>
    </row>
    <row r="6013" spans="1:5" ht="15.6" x14ac:dyDescent="0.3">
      <c r="A6013" s="308" t="s">
        <v>415</v>
      </c>
      <c r="B6013" s="309">
        <v>270</v>
      </c>
      <c r="C6013" s="309">
        <v>270</v>
      </c>
      <c r="D6013" s="309">
        <v>18</v>
      </c>
      <c r="E6013" s="310">
        <f t="shared" si="1137"/>
        <v>18</v>
      </c>
    </row>
    <row r="6014" spans="1:5" ht="15.6" x14ac:dyDescent="0.3">
      <c r="A6014" s="308" t="s">
        <v>416</v>
      </c>
      <c r="B6014" s="309">
        <v>56</v>
      </c>
      <c r="C6014" s="309">
        <v>0</v>
      </c>
      <c r="D6014" s="326">
        <v>92</v>
      </c>
      <c r="E6014" s="310">
        <f t="shared" si="1137"/>
        <v>36</v>
      </c>
    </row>
    <row r="6015" spans="1:5" ht="15.6" x14ac:dyDescent="0.3">
      <c r="A6015" s="311" t="s">
        <v>417</v>
      </c>
      <c r="B6015" s="312">
        <v>390</v>
      </c>
      <c r="C6015" s="312">
        <v>0</v>
      </c>
      <c r="D6015" s="312">
        <v>450</v>
      </c>
      <c r="E6015" s="310">
        <f t="shared" si="1137"/>
        <v>60</v>
      </c>
    </row>
    <row r="6016" spans="1:5" ht="15.6" x14ac:dyDescent="0.3">
      <c r="A6016" s="321" t="s">
        <v>419</v>
      </c>
      <c r="B6016" s="314">
        <v>93</v>
      </c>
      <c r="C6016" s="314">
        <v>0</v>
      </c>
      <c r="D6016" s="314">
        <v>204</v>
      </c>
      <c r="E6016" s="310">
        <f t="shared" si="1137"/>
        <v>111</v>
      </c>
    </row>
    <row r="6017" spans="1:5" ht="15.6" x14ac:dyDescent="0.3">
      <c r="A6017" s="321" t="s">
        <v>422</v>
      </c>
      <c r="B6017" s="313">
        <v>334</v>
      </c>
      <c r="C6017" s="313">
        <v>0</v>
      </c>
      <c r="D6017" s="313">
        <v>435</v>
      </c>
      <c r="E6017" s="322">
        <f t="shared" si="1137"/>
        <v>101</v>
      </c>
    </row>
    <row r="6018" spans="1:5" ht="15.6" x14ac:dyDescent="0.3">
      <c r="A6018" s="321" t="s">
        <v>423</v>
      </c>
      <c r="B6018" s="313">
        <v>378</v>
      </c>
      <c r="C6018" s="313">
        <v>0</v>
      </c>
      <c r="D6018" s="313">
        <v>517</v>
      </c>
      <c r="E6018" s="322">
        <f t="shared" si="1137"/>
        <v>139</v>
      </c>
    </row>
    <row r="6019" spans="1:5" ht="15.6" x14ac:dyDescent="0.3">
      <c r="A6019" s="321" t="s">
        <v>425</v>
      </c>
      <c r="B6019" s="313">
        <v>62</v>
      </c>
      <c r="C6019" s="313">
        <v>0</v>
      </c>
      <c r="D6019" s="313">
        <v>138</v>
      </c>
      <c r="E6019" s="322">
        <f t="shared" si="1137"/>
        <v>76</v>
      </c>
    </row>
    <row r="6020" spans="1:5" ht="15.6" x14ac:dyDescent="0.3">
      <c r="A6020" s="323" t="s">
        <v>424</v>
      </c>
      <c r="B6020" s="324">
        <v>75</v>
      </c>
      <c r="C6020" s="324">
        <v>0</v>
      </c>
      <c r="D6020" s="324">
        <v>75</v>
      </c>
      <c r="E6020" s="325">
        <f t="shared" si="1137"/>
        <v>0</v>
      </c>
    </row>
    <row r="6021" spans="1:5" ht="15.6" x14ac:dyDescent="0.3">
      <c r="A6021" s="320" t="s">
        <v>418</v>
      </c>
      <c r="B6021" s="317">
        <f t="shared" ref="B6021:E6021" si="1138">SUM(B6010:B6020)</f>
        <v>2211</v>
      </c>
      <c r="C6021" s="316">
        <f t="shared" si="1138"/>
        <v>270</v>
      </c>
      <c r="D6021" s="317">
        <f t="shared" si="1138"/>
        <v>2619</v>
      </c>
      <c r="E6021" s="318">
        <f t="shared" si="1138"/>
        <v>678</v>
      </c>
    </row>
    <row r="6023" spans="1:5" ht="15.6" x14ac:dyDescent="0.3">
      <c r="A6023" s="305">
        <v>45246</v>
      </c>
      <c r="B6023" s="306"/>
      <c r="C6023" s="306"/>
      <c r="D6023" s="306"/>
      <c r="E6023" s="306"/>
    </row>
    <row r="6024" spans="1:5" ht="15.6" x14ac:dyDescent="0.3">
      <c r="A6024" s="307" t="s">
        <v>407</v>
      </c>
      <c r="B6024" s="298" t="s">
        <v>408</v>
      </c>
      <c r="C6024" s="298" t="s">
        <v>409</v>
      </c>
      <c r="D6024" s="298" t="s">
        <v>410</v>
      </c>
      <c r="E6024" s="292" t="s">
        <v>421</v>
      </c>
    </row>
    <row r="6025" spans="1:5" ht="15.6" x14ac:dyDescent="0.3">
      <c r="A6025" s="308" t="s">
        <v>412</v>
      </c>
      <c r="B6025" s="309">
        <v>88</v>
      </c>
      <c r="C6025" s="309">
        <v>0</v>
      </c>
      <c r="D6025" s="309">
        <v>88</v>
      </c>
      <c r="E6025" s="310">
        <f t="shared" ref="E6025:E6035" si="1139">(C6025+D6025)-B6025</f>
        <v>0</v>
      </c>
    </row>
    <row r="6026" spans="1:5" ht="15.6" x14ac:dyDescent="0.3">
      <c r="A6026" s="308" t="s">
        <v>413</v>
      </c>
      <c r="B6026" s="309">
        <v>150</v>
      </c>
      <c r="C6026" s="309">
        <v>0</v>
      </c>
      <c r="D6026" s="309">
        <v>150</v>
      </c>
      <c r="E6026" s="310">
        <f t="shared" si="1139"/>
        <v>0</v>
      </c>
    </row>
    <row r="6027" spans="1:5" ht="15.6" x14ac:dyDescent="0.3">
      <c r="A6027" s="308" t="s">
        <v>426</v>
      </c>
      <c r="B6027" s="309">
        <v>300</v>
      </c>
      <c r="C6027" s="309">
        <v>0</v>
      </c>
      <c r="D6027" s="309">
        <v>315</v>
      </c>
      <c r="E6027" s="310">
        <f t="shared" si="1139"/>
        <v>15</v>
      </c>
    </row>
    <row r="6028" spans="1:5" ht="15.6" x14ac:dyDescent="0.3">
      <c r="A6028" s="308" t="s">
        <v>415</v>
      </c>
      <c r="B6028" s="309">
        <v>270</v>
      </c>
      <c r="C6028" s="309">
        <v>0</v>
      </c>
      <c r="D6028" s="309">
        <v>270</v>
      </c>
      <c r="E6028" s="310">
        <f t="shared" si="1139"/>
        <v>0</v>
      </c>
    </row>
    <row r="6029" spans="1:5" ht="15.6" x14ac:dyDescent="0.3">
      <c r="A6029" s="308" t="s">
        <v>416</v>
      </c>
      <c r="B6029" s="309">
        <v>56</v>
      </c>
      <c r="C6029" s="309">
        <v>0</v>
      </c>
      <c r="D6029" s="326">
        <v>56</v>
      </c>
      <c r="E6029" s="310">
        <f t="shared" si="1139"/>
        <v>0</v>
      </c>
    </row>
    <row r="6030" spans="1:5" ht="15.6" x14ac:dyDescent="0.3">
      <c r="A6030" s="311" t="s">
        <v>417</v>
      </c>
      <c r="B6030" s="312">
        <v>390</v>
      </c>
      <c r="C6030" s="312">
        <v>0</v>
      </c>
      <c r="D6030" s="312">
        <v>390</v>
      </c>
      <c r="E6030" s="310">
        <f t="shared" si="1139"/>
        <v>0</v>
      </c>
    </row>
    <row r="6031" spans="1:5" ht="15.6" x14ac:dyDescent="0.3">
      <c r="A6031" s="321" t="s">
        <v>419</v>
      </c>
      <c r="B6031" s="314">
        <v>73</v>
      </c>
      <c r="C6031" s="314">
        <v>0</v>
      </c>
      <c r="D6031" s="314">
        <v>93</v>
      </c>
      <c r="E6031" s="310">
        <f t="shared" si="1139"/>
        <v>20</v>
      </c>
    </row>
    <row r="6032" spans="1:5" ht="15.6" x14ac:dyDescent="0.3">
      <c r="A6032" s="321" t="s">
        <v>422</v>
      </c>
      <c r="B6032" s="313">
        <v>309</v>
      </c>
      <c r="C6032" s="313">
        <v>0</v>
      </c>
      <c r="D6032" s="313">
        <v>334</v>
      </c>
      <c r="E6032" s="322">
        <f t="shared" si="1139"/>
        <v>25</v>
      </c>
    </row>
    <row r="6033" spans="1:5" ht="15.6" x14ac:dyDescent="0.3">
      <c r="A6033" s="321" t="s">
        <v>423</v>
      </c>
      <c r="B6033" s="313">
        <v>378</v>
      </c>
      <c r="C6033" s="313">
        <v>0</v>
      </c>
      <c r="D6033" s="313">
        <v>378</v>
      </c>
      <c r="E6033" s="322">
        <f t="shared" si="1139"/>
        <v>0</v>
      </c>
    </row>
    <row r="6034" spans="1:5" ht="15.6" x14ac:dyDescent="0.3">
      <c r="A6034" s="321" t="s">
        <v>425</v>
      </c>
      <c r="B6034" s="313">
        <v>46</v>
      </c>
      <c r="C6034" s="313">
        <v>0</v>
      </c>
      <c r="D6034" s="313">
        <v>62</v>
      </c>
      <c r="E6034" s="322">
        <f t="shared" si="1139"/>
        <v>16</v>
      </c>
    </row>
    <row r="6035" spans="1:5" ht="15.6" x14ac:dyDescent="0.3">
      <c r="A6035" s="323" t="s">
        <v>424</v>
      </c>
      <c r="B6035" s="324">
        <v>75</v>
      </c>
      <c r="C6035" s="324">
        <v>0</v>
      </c>
      <c r="D6035" s="324">
        <v>75</v>
      </c>
      <c r="E6035" s="325">
        <f t="shared" si="1139"/>
        <v>0</v>
      </c>
    </row>
    <row r="6036" spans="1:5" ht="15.6" x14ac:dyDescent="0.3">
      <c r="A6036" s="320" t="s">
        <v>418</v>
      </c>
      <c r="B6036" s="317">
        <f t="shared" ref="B6036:E6036" si="1140">SUM(B6025:B6035)</f>
        <v>2135</v>
      </c>
      <c r="C6036" s="316">
        <f t="shared" si="1140"/>
        <v>0</v>
      </c>
      <c r="D6036" s="317">
        <f t="shared" si="1140"/>
        <v>2211</v>
      </c>
      <c r="E6036" s="318">
        <f t="shared" si="1140"/>
        <v>76</v>
      </c>
    </row>
    <row r="6038" spans="1:5" ht="15.6" x14ac:dyDescent="0.3">
      <c r="A6038" s="305">
        <v>45247</v>
      </c>
      <c r="B6038" s="306"/>
      <c r="C6038" s="306"/>
      <c r="D6038" s="306"/>
      <c r="E6038" s="306"/>
    </row>
    <row r="6039" spans="1:5" ht="15.6" x14ac:dyDescent="0.3">
      <c r="A6039" s="307" t="s">
        <v>407</v>
      </c>
      <c r="B6039" s="298" t="s">
        <v>408</v>
      </c>
      <c r="C6039" s="298" t="s">
        <v>409</v>
      </c>
      <c r="D6039" s="298" t="s">
        <v>410</v>
      </c>
      <c r="E6039" s="292" t="s">
        <v>421</v>
      </c>
    </row>
    <row r="6040" spans="1:5" ht="15.6" x14ac:dyDescent="0.3">
      <c r="A6040" s="308" t="s">
        <v>412</v>
      </c>
      <c r="B6040" s="309">
        <v>88</v>
      </c>
      <c r="C6040" s="309">
        <v>0</v>
      </c>
      <c r="D6040" s="309">
        <v>88</v>
      </c>
      <c r="E6040" s="310">
        <f t="shared" ref="E6040:E6050" si="1141">(C6040+D6040)-B6040</f>
        <v>0</v>
      </c>
    </row>
    <row r="6041" spans="1:5" ht="15.6" x14ac:dyDescent="0.3">
      <c r="A6041" s="308" t="s">
        <v>413</v>
      </c>
      <c r="B6041" s="309">
        <v>150</v>
      </c>
      <c r="C6041" s="309">
        <v>0</v>
      </c>
      <c r="D6041" s="309">
        <v>150</v>
      </c>
      <c r="E6041" s="310">
        <f t="shared" si="1141"/>
        <v>0</v>
      </c>
    </row>
    <row r="6042" spans="1:5" ht="15.6" x14ac:dyDescent="0.3">
      <c r="A6042" s="308" t="s">
        <v>426</v>
      </c>
      <c r="B6042" s="309">
        <v>270</v>
      </c>
      <c r="C6042" s="309">
        <v>0</v>
      </c>
      <c r="D6042" s="309">
        <v>300</v>
      </c>
      <c r="E6042" s="310">
        <f t="shared" si="1141"/>
        <v>30</v>
      </c>
    </row>
    <row r="6043" spans="1:5" ht="15.6" x14ac:dyDescent="0.3">
      <c r="A6043" s="308" t="s">
        <v>415</v>
      </c>
      <c r="B6043" s="309">
        <v>270</v>
      </c>
      <c r="C6043" s="309">
        <v>0</v>
      </c>
      <c r="D6043" s="309">
        <v>270</v>
      </c>
      <c r="E6043" s="310">
        <f t="shared" si="1141"/>
        <v>0</v>
      </c>
    </row>
    <row r="6044" spans="1:5" ht="15.6" x14ac:dyDescent="0.3">
      <c r="A6044" s="308" t="s">
        <v>416</v>
      </c>
      <c r="B6044" s="309">
        <v>56</v>
      </c>
      <c r="C6044" s="309">
        <v>0</v>
      </c>
      <c r="D6044" s="326">
        <v>56</v>
      </c>
      <c r="E6044" s="310">
        <f t="shared" si="1141"/>
        <v>0</v>
      </c>
    </row>
    <row r="6045" spans="1:5" ht="15.6" x14ac:dyDescent="0.3">
      <c r="A6045" s="311" t="s">
        <v>417</v>
      </c>
      <c r="B6045" s="312">
        <v>370</v>
      </c>
      <c r="C6045" s="312">
        <v>0</v>
      </c>
      <c r="D6045" s="312">
        <v>390</v>
      </c>
      <c r="E6045" s="310">
        <f t="shared" si="1141"/>
        <v>20</v>
      </c>
    </row>
    <row r="6046" spans="1:5" ht="15.6" x14ac:dyDescent="0.3">
      <c r="A6046" s="321" t="s">
        <v>419</v>
      </c>
      <c r="B6046" s="314">
        <v>56</v>
      </c>
      <c r="C6046" s="314">
        <v>0</v>
      </c>
      <c r="D6046" s="314">
        <v>73</v>
      </c>
      <c r="E6046" s="310">
        <f t="shared" si="1141"/>
        <v>17</v>
      </c>
    </row>
    <row r="6047" spans="1:5" ht="15.6" x14ac:dyDescent="0.3">
      <c r="A6047" s="321" t="s">
        <v>422</v>
      </c>
      <c r="B6047" s="313">
        <v>286</v>
      </c>
      <c r="C6047" s="313">
        <v>0</v>
      </c>
      <c r="D6047" s="313">
        <v>309</v>
      </c>
      <c r="E6047" s="322">
        <f t="shared" si="1141"/>
        <v>23</v>
      </c>
    </row>
    <row r="6048" spans="1:5" ht="15.6" x14ac:dyDescent="0.3">
      <c r="A6048" s="321" t="s">
        <v>423</v>
      </c>
      <c r="B6048" s="313">
        <v>378</v>
      </c>
      <c r="C6048" s="313">
        <v>0</v>
      </c>
      <c r="D6048" s="313">
        <v>378</v>
      </c>
      <c r="E6048" s="322">
        <f t="shared" si="1141"/>
        <v>0</v>
      </c>
    </row>
    <row r="6049" spans="1:5" ht="15.6" x14ac:dyDescent="0.3">
      <c r="A6049" s="321" t="s">
        <v>425</v>
      </c>
      <c r="B6049" s="313">
        <v>46</v>
      </c>
      <c r="C6049" s="313">
        <v>0</v>
      </c>
      <c r="D6049" s="313">
        <v>46</v>
      </c>
      <c r="E6049" s="322">
        <f t="shared" si="1141"/>
        <v>0</v>
      </c>
    </row>
    <row r="6050" spans="1:5" ht="15.6" x14ac:dyDescent="0.3">
      <c r="A6050" s="323" t="s">
        <v>424</v>
      </c>
      <c r="B6050" s="324">
        <v>75</v>
      </c>
      <c r="C6050" s="324">
        <v>0</v>
      </c>
      <c r="D6050" s="324">
        <v>75</v>
      </c>
      <c r="E6050" s="325">
        <f t="shared" si="1141"/>
        <v>0</v>
      </c>
    </row>
    <row r="6051" spans="1:5" ht="15.6" x14ac:dyDescent="0.3">
      <c r="A6051" s="320" t="s">
        <v>418</v>
      </c>
      <c r="B6051" s="317">
        <f t="shared" ref="B6051:E6051" si="1142">SUM(B6040:B6050)</f>
        <v>2045</v>
      </c>
      <c r="C6051" s="316">
        <f t="shared" si="1142"/>
        <v>0</v>
      </c>
      <c r="D6051" s="317">
        <f t="shared" si="1142"/>
        <v>2135</v>
      </c>
      <c r="E6051" s="318">
        <f t="shared" si="1142"/>
        <v>90</v>
      </c>
    </row>
    <row r="6053" spans="1:5" ht="15.6" x14ac:dyDescent="0.3">
      <c r="A6053" s="305">
        <v>45248</v>
      </c>
      <c r="B6053" s="306"/>
      <c r="C6053" s="306"/>
      <c r="D6053" s="306"/>
      <c r="E6053" s="306"/>
    </row>
    <row r="6054" spans="1:5" ht="15.6" x14ac:dyDescent="0.3">
      <c r="A6054" s="307" t="s">
        <v>407</v>
      </c>
      <c r="B6054" s="298" t="s">
        <v>408</v>
      </c>
      <c r="C6054" s="298" t="s">
        <v>409</v>
      </c>
      <c r="D6054" s="298" t="s">
        <v>410</v>
      </c>
      <c r="E6054" s="292" t="s">
        <v>421</v>
      </c>
    </row>
    <row r="6055" spans="1:5" ht="15.6" x14ac:dyDescent="0.3">
      <c r="A6055" s="308" t="s">
        <v>412</v>
      </c>
      <c r="B6055" s="309">
        <v>75</v>
      </c>
      <c r="C6055" s="309">
        <v>0</v>
      </c>
      <c r="D6055" s="309">
        <v>88</v>
      </c>
      <c r="E6055" s="310">
        <f t="shared" ref="E6055:E6065" si="1143">(C6055+D6055)-B6055</f>
        <v>13</v>
      </c>
    </row>
    <row r="6056" spans="1:5" ht="15.6" x14ac:dyDescent="0.3">
      <c r="A6056" s="308" t="s">
        <v>413</v>
      </c>
      <c r="B6056" s="309">
        <v>150</v>
      </c>
      <c r="C6056" s="309">
        <v>0</v>
      </c>
      <c r="D6056" s="309">
        <v>150</v>
      </c>
      <c r="E6056" s="310">
        <f t="shared" si="1143"/>
        <v>0</v>
      </c>
    </row>
    <row r="6057" spans="1:5" ht="15.6" x14ac:dyDescent="0.3">
      <c r="A6057" s="308" t="s">
        <v>426</v>
      </c>
      <c r="B6057" s="309">
        <v>230</v>
      </c>
      <c r="C6057" s="309">
        <v>0</v>
      </c>
      <c r="D6057" s="309">
        <v>270</v>
      </c>
      <c r="E6057" s="310">
        <f t="shared" si="1143"/>
        <v>40</v>
      </c>
    </row>
    <row r="6058" spans="1:5" ht="15.6" x14ac:dyDescent="0.3">
      <c r="A6058" s="308" t="s">
        <v>415</v>
      </c>
      <c r="B6058" s="309">
        <v>270</v>
      </c>
      <c r="C6058" s="309">
        <v>0</v>
      </c>
      <c r="D6058" s="309">
        <v>270</v>
      </c>
      <c r="E6058" s="310">
        <f t="shared" si="1143"/>
        <v>0</v>
      </c>
    </row>
    <row r="6059" spans="1:5" ht="15.6" x14ac:dyDescent="0.3">
      <c r="A6059" s="308" t="s">
        <v>416</v>
      </c>
      <c r="B6059" s="309">
        <v>56</v>
      </c>
      <c r="C6059" s="309">
        <v>0</v>
      </c>
      <c r="D6059" s="326">
        <v>56</v>
      </c>
      <c r="E6059" s="310">
        <f t="shared" si="1143"/>
        <v>0</v>
      </c>
    </row>
    <row r="6060" spans="1:5" ht="15.6" x14ac:dyDescent="0.3">
      <c r="A6060" s="311" t="s">
        <v>417</v>
      </c>
      <c r="B6060" s="312">
        <v>360</v>
      </c>
      <c r="C6060" s="312">
        <v>0</v>
      </c>
      <c r="D6060" s="312">
        <v>370</v>
      </c>
      <c r="E6060" s="310">
        <f t="shared" si="1143"/>
        <v>10</v>
      </c>
    </row>
    <row r="6061" spans="1:5" ht="15.6" x14ac:dyDescent="0.3">
      <c r="A6061" s="321" t="s">
        <v>419</v>
      </c>
      <c r="B6061" s="314">
        <v>42</v>
      </c>
      <c r="C6061" s="314">
        <v>0</v>
      </c>
      <c r="D6061" s="314">
        <v>56</v>
      </c>
      <c r="E6061" s="310">
        <f t="shared" si="1143"/>
        <v>14</v>
      </c>
    </row>
    <row r="6062" spans="1:5" ht="15.6" x14ac:dyDescent="0.3">
      <c r="A6062" s="321" t="s">
        <v>422</v>
      </c>
      <c r="B6062" s="313">
        <v>268</v>
      </c>
      <c r="C6062" s="313">
        <v>0</v>
      </c>
      <c r="D6062" s="313">
        <v>286</v>
      </c>
      <c r="E6062" s="322">
        <f t="shared" si="1143"/>
        <v>18</v>
      </c>
    </row>
    <row r="6063" spans="1:5" ht="15.6" x14ac:dyDescent="0.3">
      <c r="A6063" s="321" t="s">
        <v>423</v>
      </c>
      <c r="B6063" s="313">
        <v>378</v>
      </c>
      <c r="C6063" s="313">
        <v>0</v>
      </c>
      <c r="D6063" s="313">
        <v>378</v>
      </c>
      <c r="E6063" s="322">
        <f t="shared" si="1143"/>
        <v>0</v>
      </c>
    </row>
    <row r="6064" spans="1:5" ht="15.6" x14ac:dyDescent="0.3">
      <c r="A6064" s="321" t="s">
        <v>425</v>
      </c>
      <c r="B6064" s="313">
        <v>37</v>
      </c>
      <c r="C6064" s="313">
        <v>0</v>
      </c>
      <c r="D6064" s="313">
        <v>46</v>
      </c>
      <c r="E6064" s="322">
        <f t="shared" si="1143"/>
        <v>9</v>
      </c>
    </row>
    <row r="6065" spans="1:5" ht="15.6" x14ac:dyDescent="0.3">
      <c r="A6065" s="323" t="s">
        <v>424</v>
      </c>
      <c r="B6065" s="324">
        <v>75</v>
      </c>
      <c r="C6065" s="324">
        <v>0</v>
      </c>
      <c r="D6065" s="324">
        <v>75</v>
      </c>
      <c r="E6065" s="325">
        <f t="shared" si="1143"/>
        <v>0</v>
      </c>
    </row>
    <row r="6066" spans="1:5" ht="15.6" x14ac:dyDescent="0.3">
      <c r="A6066" s="320" t="s">
        <v>418</v>
      </c>
      <c r="B6066" s="317">
        <f t="shared" ref="B6066:E6066" si="1144">SUM(B6055:B6065)</f>
        <v>1941</v>
      </c>
      <c r="C6066" s="316">
        <f t="shared" si="1144"/>
        <v>0</v>
      </c>
      <c r="D6066" s="317">
        <f t="shared" si="1144"/>
        <v>2045</v>
      </c>
      <c r="E6066" s="318">
        <f t="shared" si="1144"/>
        <v>104</v>
      </c>
    </row>
    <row r="6068" spans="1:5" ht="15.6" x14ac:dyDescent="0.3">
      <c r="A6068" s="305">
        <v>45249</v>
      </c>
      <c r="B6068" s="306"/>
      <c r="C6068" s="306"/>
      <c r="D6068" s="306"/>
      <c r="E6068" s="306"/>
    </row>
    <row r="6069" spans="1:5" ht="15.6" x14ac:dyDescent="0.3">
      <c r="A6069" s="307" t="s">
        <v>407</v>
      </c>
      <c r="B6069" s="298" t="s">
        <v>408</v>
      </c>
      <c r="C6069" s="298" t="s">
        <v>409</v>
      </c>
      <c r="D6069" s="298" t="s">
        <v>410</v>
      </c>
      <c r="E6069" s="292" t="s">
        <v>421</v>
      </c>
    </row>
    <row r="6070" spans="1:5" ht="15.6" x14ac:dyDescent="0.3">
      <c r="A6070" s="308" t="s">
        <v>412</v>
      </c>
      <c r="B6070" s="309">
        <v>75</v>
      </c>
      <c r="C6070" s="309">
        <v>0</v>
      </c>
      <c r="D6070" s="309">
        <v>75</v>
      </c>
      <c r="E6070" s="310">
        <f t="shared" ref="E6070:E6080" si="1145">(C6070+D6070)-B6070</f>
        <v>0</v>
      </c>
    </row>
    <row r="6071" spans="1:5" ht="15.6" x14ac:dyDescent="0.3">
      <c r="A6071" s="308" t="s">
        <v>413</v>
      </c>
      <c r="B6071" s="309">
        <v>150</v>
      </c>
      <c r="C6071" s="309">
        <v>0</v>
      </c>
      <c r="D6071" s="309">
        <v>150</v>
      </c>
      <c r="E6071" s="310">
        <f t="shared" si="1145"/>
        <v>0</v>
      </c>
    </row>
    <row r="6072" spans="1:5" ht="15.6" x14ac:dyDescent="0.3">
      <c r="A6072" s="308" t="s">
        <v>426</v>
      </c>
      <c r="B6072" s="309">
        <v>230</v>
      </c>
      <c r="C6072" s="309">
        <v>0</v>
      </c>
      <c r="D6072" s="309">
        <v>230</v>
      </c>
      <c r="E6072" s="310">
        <f t="shared" si="1145"/>
        <v>0</v>
      </c>
    </row>
    <row r="6073" spans="1:5" ht="15.6" x14ac:dyDescent="0.3">
      <c r="A6073" s="308" t="s">
        <v>415</v>
      </c>
      <c r="B6073" s="309">
        <v>217</v>
      </c>
      <c r="C6073" s="309">
        <v>0</v>
      </c>
      <c r="D6073" s="309">
        <v>270</v>
      </c>
      <c r="E6073" s="310">
        <f t="shared" si="1145"/>
        <v>53</v>
      </c>
    </row>
    <row r="6074" spans="1:5" ht="15.6" x14ac:dyDescent="0.3">
      <c r="A6074" s="308" t="s">
        <v>416</v>
      </c>
      <c r="B6074" s="309">
        <v>56</v>
      </c>
      <c r="C6074" s="309">
        <v>0</v>
      </c>
      <c r="D6074" s="326">
        <v>56</v>
      </c>
      <c r="E6074" s="310">
        <f t="shared" si="1145"/>
        <v>0</v>
      </c>
    </row>
    <row r="6075" spans="1:5" ht="15.6" x14ac:dyDescent="0.3">
      <c r="A6075" s="311" t="s">
        <v>417</v>
      </c>
      <c r="B6075" s="312">
        <v>360</v>
      </c>
      <c r="C6075" s="312">
        <v>0</v>
      </c>
      <c r="D6075" s="312">
        <v>360</v>
      </c>
      <c r="E6075" s="310">
        <f t="shared" si="1145"/>
        <v>0</v>
      </c>
    </row>
    <row r="6076" spans="1:5" ht="15.6" x14ac:dyDescent="0.3">
      <c r="A6076" s="321" t="s">
        <v>419</v>
      </c>
      <c r="B6076" s="314">
        <v>42</v>
      </c>
      <c r="C6076" s="314">
        <v>0</v>
      </c>
      <c r="D6076" s="314">
        <v>42</v>
      </c>
      <c r="E6076" s="310">
        <f t="shared" si="1145"/>
        <v>0</v>
      </c>
    </row>
    <row r="6077" spans="1:5" ht="15.6" x14ac:dyDescent="0.3">
      <c r="A6077" s="321" t="s">
        <v>422</v>
      </c>
      <c r="B6077" s="313">
        <v>268</v>
      </c>
      <c r="C6077" s="313">
        <v>0</v>
      </c>
      <c r="D6077" s="313">
        <v>268</v>
      </c>
      <c r="E6077" s="322">
        <f t="shared" si="1145"/>
        <v>0</v>
      </c>
    </row>
    <row r="6078" spans="1:5" ht="15.6" x14ac:dyDescent="0.3">
      <c r="A6078" s="321" t="s">
        <v>423</v>
      </c>
      <c r="B6078" s="313">
        <v>378</v>
      </c>
      <c r="C6078" s="313">
        <v>0</v>
      </c>
      <c r="D6078" s="313">
        <v>378</v>
      </c>
      <c r="E6078" s="322">
        <f t="shared" si="1145"/>
        <v>0</v>
      </c>
    </row>
    <row r="6079" spans="1:5" ht="15.6" x14ac:dyDescent="0.3">
      <c r="A6079" s="321" t="s">
        <v>425</v>
      </c>
      <c r="B6079" s="313">
        <v>11</v>
      </c>
      <c r="C6079" s="313">
        <v>0</v>
      </c>
      <c r="D6079" s="313">
        <v>37</v>
      </c>
      <c r="E6079" s="322">
        <f t="shared" si="1145"/>
        <v>26</v>
      </c>
    </row>
    <row r="6080" spans="1:5" ht="15.6" x14ac:dyDescent="0.3">
      <c r="A6080" s="323" t="s">
        <v>424</v>
      </c>
      <c r="B6080" s="324">
        <v>135</v>
      </c>
      <c r="C6080" s="324">
        <v>92</v>
      </c>
      <c r="D6080" s="324">
        <v>75</v>
      </c>
      <c r="E6080" s="325">
        <f t="shared" si="1145"/>
        <v>32</v>
      </c>
    </row>
    <row r="6081" spans="1:5" ht="15.6" x14ac:dyDescent="0.3">
      <c r="A6081" s="320" t="s">
        <v>418</v>
      </c>
      <c r="B6081" s="317">
        <f t="shared" ref="B6081:E6081" si="1146">SUM(B6070:B6080)</f>
        <v>1922</v>
      </c>
      <c r="C6081" s="316">
        <f t="shared" si="1146"/>
        <v>92</v>
      </c>
      <c r="D6081" s="317">
        <f t="shared" si="1146"/>
        <v>1941</v>
      </c>
      <c r="E6081" s="318">
        <f t="shared" si="1146"/>
        <v>111</v>
      </c>
    </row>
    <row r="6083" spans="1:5" ht="15.6" x14ac:dyDescent="0.3">
      <c r="A6083" s="305">
        <v>45250</v>
      </c>
      <c r="B6083" s="306"/>
      <c r="C6083" s="306"/>
      <c r="D6083" s="306"/>
      <c r="E6083" s="306"/>
    </row>
    <row r="6084" spans="1:5" ht="15.6" x14ac:dyDescent="0.3">
      <c r="A6084" s="307" t="s">
        <v>407</v>
      </c>
      <c r="B6084" s="298" t="s">
        <v>408</v>
      </c>
      <c r="C6084" s="298" t="s">
        <v>409</v>
      </c>
      <c r="D6084" s="298" t="s">
        <v>410</v>
      </c>
      <c r="E6084" s="292" t="s">
        <v>421</v>
      </c>
    </row>
    <row r="6085" spans="1:5" ht="15.6" x14ac:dyDescent="0.3">
      <c r="A6085" s="308" t="s">
        <v>412</v>
      </c>
      <c r="B6085" s="309">
        <v>75</v>
      </c>
      <c r="C6085" s="309">
        <v>0</v>
      </c>
      <c r="D6085" s="309">
        <v>75</v>
      </c>
      <c r="E6085" s="310">
        <f t="shared" ref="E6085:E6095" si="1147">(C6085+D6085)-B6085</f>
        <v>0</v>
      </c>
    </row>
    <row r="6086" spans="1:5" ht="15.6" x14ac:dyDescent="0.3">
      <c r="A6086" s="308" t="s">
        <v>413</v>
      </c>
      <c r="B6086" s="309">
        <v>144</v>
      </c>
      <c r="C6086" s="309">
        <v>0</v>
      </c>
      <c r="D6086" s="309">
        <v>150</v>
      </c>
      <c r="E6086" s="310">
        <f t="shared" si="1147"/>
        <v>6</v>
      </c>
    </row>
    <row r="6087" spans="1:5" ht="15.6" x14ac:dyDescent="0.3">
      <c r="A6087" s="308" t="s">
        <v>426</v>
      </c>
      <c r="B6087" s="309">
        <v>210</v>
      </c>
      <c r="C6087" s="309">
        <v>0</v>
      </c>
      <c r="D6087" s="309">
        <v>230</v>
      </c>
      <c r="E6087" s="310">
        <f t="shared" si="1147"/>
        <v>20</v>
      </c>
    </row>
    <row r="6088" spans="1:5" ht="15.6" x14ac:dyDescent="0.3">
      <c r="A6088" s="308" t="s">
        <v>415</v>
      </c>
      <c r="B6088" s="309">
        <v>217</v>
      </c>
      <c r="C6088" s="309">
        <v>0</v>
      </c>
      <c r="D6088" s="309">
        <v>217</v>
      </c>
      <c r="E6088" s="310">
        <f t="shared" si="1147"/>
        <v>0</v>
      </c>
    </row>
    <row r="6089" spans="1:5" ht="15.6" x14ac:dyDescent="0.3">
      <c r="A6089" s="308" t="s">
        <v>416</v>
      </c>
      <c r="B6089" s="309">
        <v>54</v>
      </c>
      <c r="C6089" s="309">
        <v>0</v>
      </c>
      <c r="D6089" s="326">
        <v>56</v>
      </c>
      <c r="E6089" s="310">
        <f t="shared" si="1147"/>
        <v>2</v>
      </c>
    </row>
    <row r="6090" spans="1:5" ht="15.6" x14ac:dyDescent="0.3">
      <c r="A6090" s="311" t="s">
        <v>417</v>
      </c>
      <c r="B6090" s="312">
        <v>360</v>
      </c>
      <c r="C6090" s="312">
        <v>0</v>
      </c>
      <c r="D6090" s="312">
        <v>360</v>
      </c>
      <c r="E6090" s="310">
        <f t="shared" si="1147"/>
        <v>0</v>
      </c>
    </row>
    <row r="6091" spans="1:5" ht="15.6" x14ac:dyDescent="0.3">
      <c r="A6091" s="321" t="s">
        <v>419</v>
      </c>
      <c r="B6091" s="314">
        <v>42</v>
      </c>
      <c r="C6091" s="314">
        <v>0</v>
      </c>
      <c r="D6091" s="314">
        <v>42</v>
      </c>
      <c r="E6091" s="310">
        <f t="shared" si="1147"/>
        <v>0</v>
      </c>
    </row>
    <row r="6092" spans="1:5" ht="15.6" x14ac:dyDescent="0.3">
      <c r="A6092" s="321" t="s">
        <v>422</v>
      </c>
      <c r="B6092" s="313">
        <v>253</v>
      </c>
      <c r="C6092" s="313">
        <v>0</v>
      </c>
      <c r="D6092" s="313">
        <v>268</v>
      </c>
      <c r="E6092" s="322">
        <f t="shared" si="1147"/>
        <v>15</v>
      </c>
    </row>
    <row r="6093" spans="1:5" ht="15.6" x14ac:dyDescent="0.3">
      <c r="A6093" s="321" t="s">
        <v>423</v>
      </c>
      <c r="B6093" s="313">
        <v>378</v>
      </c>
      <c r="C6093" s="313">
        <v>0</v>
      </c>
      <c r="D6093" s="313">
        <v>378</v>
      </c>
      <c r="E6093" s="322">
        <f t="shared" si="1147"/>
        <v>0</v>
      </c>
    </row>
    <row r="6094" spans="1:5" ht="15.6" x14ac:dyDescent="0.3">
      <c r="A6094" s="321" t="s">
        <v>425</v>
      </c>
      <c r="B6094" s="313">
        <v>80</v>
      </c>
      <c r="C6094" s="313">
        <v>90</v>
      </c>
      <c r="D6094" s="313">
        <v>11</v>
      </c>
      <c r="E6094" s="322">
        <f t="shared" si="1147"/>
        <v>21</v>
      </c>
    </row>
    <row r="6095" spans="1:5" ht="15.6" x14ac:dyDescent="0.3">
      <c r="A6095" s="323" t="s">
        <v>424</v>
      </c>
      <c r="B6095" s="324">
        <v>113</v>
      </c>
      <c r="C6095" s="324">
        <v>0</v>
      </c>
      <c r="D6095" s="324">
        <v>135</v>
      </c>
      <c r="E6095" s="325">
        <f t="shared" si="1147"/>
        <v>22</v>
      </c>
    </row>
    <row r="6096" spans="1:5" ht="15.6" x14ac:dyDescent="0.3">
      <c r="A6096" s="320" t="s">
        <v>418</v>
      </c>
      <c r="B6096" s="317">
        <f t="shared" ref="B6096:E6096" si="1148">SUM(B6085:B6095)</f>
        <v>1926</v>
      </c>
      <c r="C6096" s="316">
        <f t="shared" si="1148"/>
        <v>90</v>
      </c>
      <c r="D6096" s="317">
        <f t="shared" si="1148"/>
        <v>1922</v>
      </c>
      <c r="E6096" s="318">
        <f t="shared" si="1148"/>
        <v>86</v>
      </c>
    </row>
    <row r="6098" spans="1:5" ht="15.6" x14ac:dyDescent="0.3">
      <c r="A6098" s="305">
        <v>45251</v>
      </c>
      <c r="B6098" s="306"/>
      <c r="C6098" s="306"/>
      <c r="D6098" s="306"/>
      <c r="E6098" s="306"/>
    </row>
    <row r="6099" spans="1:5" ht="15.6" x14ac:dyDescent="0.3">
      <c r="A6099" s="307" t="s">
        <v>407</v>
      </c>
      <c r="B6099" s="298" t="s">
        <v>408</v>
      </c>
      <c r="C6099" s="298" t="s">
        <v>409</v>
      </c>
      <c r="D6099" s="298" t="s">
        <v>410</v>
      </c>
      <c r="E6099" s="292" t="s">
        <v>421</v>
      </c>
    </row>
    <row r="6100" spans="1:5" ht="15.6" x14ac:dyDescent="0.3">
      <c r="A6100" s="308" t="s">
        <v>412</v>
      </c>
      <c r="B6100" s="309">
        <v>60</v>
      </c>
      <c r="C6100" s="309">
        <v>0</v>
      </c>
      <c r="D6100" s="309">
        <v>75</v>
      </c>
      <c r="E6100" s="310">
        <f t="shared" ref="E6100:E6110" si="1149">(C6100+D6100)-B6100</f>
        <v>15</v>
      </c>
    </row>
    <row r="6101" spans="1:5" ht="15.6" x14ac:dyDescent="0.3">
      <c r="A6101" s="308" t="s">
        <v>413</v>
      </c>
      <c r="B6101" s="309">
        <v>138</v>
      </c>
      <c r="C6101" s="309">
        <v>0</v>
      </c>
      <c r="D6101" s="309">
        <v>144</v>
      </c>
      <c r="E6101" s="310">
        <f t="shared" si="1149"/>
        <v>6</v>
      </c>
    </row>
    <row r="6102" spans="1:5" ht="15.6" x14ac:dyDescent="0.3">
      <c r="A6102" s="308" t="s">
        <v>426</v>
      </c>
      <c r="B6102" s="309">
        <v>180</v>
      </c>
      <c r="C6102" s="309">
        <v>0</v>
      </c>
      <c r="D6102" s="309">
        <v>210</v>
      </c>
      <c r="E6102" s="310">
        <f t="shared" si="1149"/>
        <v>30</v>
      </c>
    </row>
    <row r="6103" spans="1:5" ht="15.6" x14ac:dyDescent="0.3">
      <c r="A6103" s="308" t="s">
        <v>415</v>
      </c>
      <c r="B6103" s="309">
        <v>217</v>
      </c>
      <c r="C6103" s="309">
        <v>0</v>
      </c>
      <c r="D6103" s="309">
        <v>217</v>
      </c>
      <c r="E6103" s="310">
        <f t="shared" si="1149"/>
        <v>0</v>
      </c>
    </row>
    <row r="6104" spans="1:5" ht="15.6" x14ac:dyDescent="0.3">
      <c r="A6104" s="308" t="s">
        <v>416</v>
      </c>
      <c r="B6104" s="309">
        <v>54</v>
      </c>
      <c r="C6104" s="309">
        <v>0</v>
      </c>
      <c r="D6104" s="326">
        <v>54</v>
      </c>
      <c r="E6104" s="310">
        <f t="shared" si="1149"/>
        <v>0</v>
      </c>
    </row>
    <row r="6105" spans="1:5" ht="15.6" x14ac:dyDescent="0.3">
      <c r="A6105" s="311" t="s">
        <v>417</v>
      </c>
      <c r="B6105" s="312">
        <v>360</v>
      </c>
      <c r="C6105" s="312">
        <v>0</v>
      </c>
      <c r="D6105" s="312">
        <v>360</v>
      </c>
      <c r="E6105" s="310">
        <f t="shared" si="1149"/>
        <v>0</v>
      </c>
    </row>
    <row r="6106" spans="1:5" ht="15.6" x14ac:dyDescent="0.3">
      <c r="A6106" s="321" t="s">
        <v>419</v>
      </c>
      <c r="B6106" s="314">
        <v>42</v>
      </c>
      <c r="C6106" s="314">
        <v>0</v>
      </c>
      <c r="D6106" s="314">
        <v>42</v>
      </c>
      <c r="E6106" s="310">
        <f t="shared" si="1149"/>
        <v>0</v>
      </c>
    </row>
    <row r="6107" spans="1:5" ht="15.6" x14ac:dyDescent="0.3">
      <c r="A6107" s="321" t="s">
        <v>422</v>
      </c>
      <c r="B6107" s="313">
        <v>249</v>
      </c>
      <c r="C6107" s="313">
        <v>0</v>
      </c>
      <c r="D6107" s="313">
        <v>253</v>
      </c>
      <c r="E6107" s="322">
        <f t="shared" si="1149"/>
        <v>4</v>
      </c>
    </row>
    <row r="6108" spans="1:5" ht="15.6" x14ac:dyDescent="0.3">
      <c r="A6108" s="321" t="s">
        <v>423</v>
      </c>
      <c r="B6108" s="313">
        <v>378</v>
      </c>
      <c r="C6108" s="313">
        <v>0</v>
      </c>
      <c r="D6108" s="313">
        <v>378</v>
      </c>
      <c r="E6108" s="322">
        <f t="shared" si="1149"/>
        <v>0</v>
      </c>
    </row>
    <row r="6109" spans="1:5" ht="15.6" x14ac:dyDescent="0.3">
      <c r="A6109" s="321" t="s">
        <v>425</v>
      </c>
      <c r="B6109" s="313">
        <v>77</v>
      </c>
      <c r="C6109" s="313">
        <v>0</v>
      </c>
      <c r="D6109" s="313">
        <v>80</v>
      </c>
      <c r="E6109" s="322">
        <f t="shared" si="1149"/>
        <v>3</v>
      </c>
    </row>
    <row r="6110" spans="1:5" ht="15.6" x14ac:dyDescent="0.3">
      <c r="A6110" s="323" t="s">
        <v>424</v>
      </c>
      <c r="B6110" s="324">
        <v>113</v>
      </c>
      <c r="C6110" s="324">
        <v>0</v>
      </c>
      <c r="D6110" s="324">
        <v>113</v>
      </c>
      <c r="E6110" s="325">
        <f t="shared" si="1149"/>
        <v>0</v>
      </c>
    </row>
    <row r="6111" spans="1:5" ht="15.6" x14ac:dyDescent="0.3">
      <c r="A6111" s="320" t="s">
        <v>418</v>
      </c>
      <c r="B6111" s="317">
        <f t="shared" ref="B6111:E6111" si="1150">SUM(B6100:B6110)</f>
        <v>1868</v>
      </c>
      <c r="C6111" s="316">
        <f t="shared" si="1150"/>
        <v>0</v>
      </c>
      <c r="D6111" s="317">
        <f t="shared" si="1150"/>
        <v>1926</v>
      </c>
      <c r="E6111" s="318">
        <f t="shared" si="1150"/>
        <v>58</v>
      </c>
    </row>
    <row r="6113" spans="1:5" ht="15.6" x14ac:dyDescent="0.3">
      <c r="A6113" s="305">
        <v>45252</v>
      </c>
      <c r="B6113" s="306"/>
      <c r="C6113" s="306"/>
      <c r="D6113" s="306"/>
      <c r="E6113" s="306"/>
    </row>
    <row r="6114" spans="1:5" ht="15.6" x14ac:dyDescent="0.3">
      <c r="A6114" s="307" t="s">
        <v>407</v>
      </c>
      <c r="B6114" s="298" t="s">
        <v>408</v>
      </c>
      <c r="C6114" s="298" t="s">
        <v>409</v>
      </c>
      <c r="D6114" s="298" t="s">
        <v>410</v>
      </c>
      <c r="E6114" s="292" t="s">
        <v>421</v>
      </c>
    </row>
    <row r="6115" spans="1:5" ht="15.6" x14ac:dyDescent="0.3">
      <c r="A6115" s="308" t="s">
        <v>412</v>
      </c>
      <c r="B6115" s="309">
        <v>60</v>
      </c>
      <c r="C6115" s="309">
        <v>0</v>
      </c>
      <c r="D6115" s="309">
        <v>60</v>
      </c>
      <c r="E6115" s="310">
        <f t="shared" ref="E6115:E6125" si="1151">(C6115+D6115)-B6115</f>
        <v>0</v>
      </c>
    </row>
    <row r="6116" spans="1:5" ht="15.6" x14ac:dyDescent="0.3">
      <c r="A6116" s="308" t="s">
        <v>413</v>
      </c>
      <c r="B6116" s="309">
        <v>138</v>
      </c>
      <c r="C6116" s="309">
        <v>0</v>
      </c>
      <c r="D6116" s="309">
        <v>138</v>
      </c>
      <c r="E6116" s="310">
        <f t="shared" si="1151"/>
        <v>0</v>
      </c>
    </row>
    <row r="6117" spans="1:5" ht="15.6" x14ac:dyDescent="0.3">
      <c r="A6117" s="308" t="s">
        <v>426</v>
      </c>
      <c r="B6117" s="309">
        <v>150</v>
      </c>
      <c r="C6117" s="309">
        <v>0</v>
      </c>
      <c r="D6117" s="309">
        <v>180</v>
      </c>
      <c r="E6117" s="310">
        <f t="shared" si="1151"/>
        <v>30</v>
      </c>
    </row>
    <row r="6118" spans="1:5" ht="15.6" x14ac:dyDescent="0.3">
      <c r="A6118" s="308" t="s">
        <v>415</v>
      </c>
      <c r="B6118" s="309">
        <v>217</v>
      </c>
      <c r="C6118" s="309">
        <v>0</v>
      </c>
      <c r="D6118" s="309">
        <v>217</v>
      </c>
      <c r="E6118" s="310">
        <f t="shared" si="1151"/>
        <v>0</v>
      </c>
    </row>
    <row r="6119" spans="1:5" ht="15.6" x14ac:dyDescent="0.3">
      <c r="A6119" s="308" t="s">
        <v>416</v>
      </c>
      <c r="B6119" s="309">
        <v>54</v>
      </c>
      <c r="C6119" s="309">
        <v>0</v>
      </c>
      <c r="D6119" s="326">
        <v>54</v>
      </c>
      <c r="E6119" s="310">
        <f t="shared" si="1151"/>
        <v>0</v>
      </c>
    </row>
    <row r="6120" spans="1:5" ht="15.6" x14ac:dyDescent="0.3">
      <c r="A6120" s="311" t="s">
        <v>417</v>
      </c>
      <c r="B6120" s="312">
        <v>350</v>
      </c>
      <c r="C6120" s="312">
        <v>0</v>
      </c>
      <c r="D6120" s="312">
        <v>360</v>
      </c>
      <c r="E6120" s="310">
        <f t="shared" si="1151"/>
        <v>10</v>
      </c>
    </row>
    <row r="6121" spans="1:5" ht="15.6" x14ac:dyDescent="0.3">
      <c r="A6121" s="321" t="s">
        <v>419</v>
      </c>
      <c r="B6121" s="314">
        <v>0</v>
      </c>
      <c r="C6121" s="314">
        <v>0</v>
      </c>
      <c r="D6121" s="314">
        <v>42</v>
      </c>
      <c r="E6121" s="310">
        <f t="shared" si="1151"/>
        <v>42</v>
      </c>
    </row>
    <row r="6122" spans="1:5" ht="15.6" x14ac:dyDescent="0.3">
      <c r="A6122" s="321" t="s">
        <v>422</v>
      </c>
      <c r="B6122" s="313">
        <v>249</v>
      </c>
      <c r="C6122" s="313">
        <v>0</v>
      </c>
      <c r="D6122" s="313">
        <v>249</v>
      </c>
      <c r="E6122" s="322">
        <f t="shared" si="1151"/>
        <v>0</v>
      </c>
    </row>
    <row r="6123" spans="1:5" ht="15.6" x14ac:dyDescent="0.3">
      <c r="A6123" s="321" t="s">
        <v>423</v>
      </c>
      <c r="B6123" s="313">
        <v>378</v>
      </c>
      <c r="C6123" s="313">
        <v>0</v>
      </c>
      <c r="D6123" s="313">
        <v>378</v>
      </c>
      <c r="E6123" s="322">
        <f t="shared" si="1151"/>
        <v>0</v>
      </c>
    </row>
    <row r="6124" spans="1:5" ht="15.6" x14ac:dyDescent="0.3">
      <c r="A6124" s="321" t="s">
        <v>425</v>
      </c>
      <c r="B6124" s="313">
        <v>44</v>
      </c>
      <c r="C6124" s="313">
        <v>0</v>
      </c>
      <c r="D6124" s="313">
        <v>77</v>
      </c>
      <c r="E6124" s="322">
        <f t="shared" si="1151"/>
        <v>33</v>
      </c>
    </row>
    <row r="6125" spans="1:5" ht="15.6" x14ac:dyDescent="0.3">
      <c r="A6125" s="323" t="s">
        <v>424</v>
      </c>
      <c r="B6125" s="324">
        <v>113</v>
      </c>
      <c r="C6125" s="324">
        <v>0</v>
      </c>
      <c r="D6125" s="324">
        <v>113</v>
      </c>
      <c r="E6125" s="325">
        <f t="shared" si="1151"/>
        <v>0</v>
      </c>
    </row>
    <row r="6126" spans="1:5" ht="15.6" x14ac:dyDescent="0.3">
      <c r="A6126" s="320" t="s">
        <v>418</v>
      </c>
      <c r="B6126" s="317">
        <f t="shared" ref="B6126:E6126" si="1152">SUM(B6115:B6125)</f>
        <v>1753</v>
      </c>
      <c r="C6126" s="316">
        <f t="shared" si="1152"/>
        <v>0</v>
      </c>
      <c r="D6126" s="317">
        <f t="shared" si="1152"/>
        <v>1868</v>
      </c>
      <c r="E6126" s="318">
        <f t="shared" si="1152"/>
        <v>115</v>
      </c>
    </row>
    <row r="6129" spans="1:5" ht="15.6" x14ac:dyDescent="0.3">
      <c r="A6129" s="305">
        <v>45253</v>
      </c>
      <c r="B6129" s="306"/>
      <c r="C6129" s="306"/>
      <c r="D6129" s="306"/>
      <c r="E6129" s="306"/>
    </row>
    <row r="6130" spans="1:5" ht="15.6" x14ac:dyDescent="0.3">
      <c r="A6130" s="307" t="s">
        <v>407</v>
      </c>
      <c r="B6130" s="298" t="s">
        <v>408</v>
      </c>
      <c r="C6130" s="298" t="s">
        <v>409</v>
      </c>
      <c r="D6130" s="298" t="s">
        <v>410</v>
      </c>
      <c r="E6130" s="292" t="s">
        <v>421</v>
      </c>
    </row>
    <row r="6131" spans="1:5" ht="15.6" x14ac:dyDescent="0.3">
      <c r="A6131" s="308" t="s">
        <v>412</v>
      </c>
      <c r="B6131" s="309">
        <v>50</v>
      </c>
      <c r="C6131" s="309">
        <v>0</v>
      </c>
      <c r="D6131" s="309">
        <v>60</v>
      </c>
      <c r="E6131" s="310">
        <f t="shared" ref="E6131:E6141" si="1153">(C6131+D6131)-B6131</f>
        <v>10</v>
      </c>
    </row>
    <row r="6132" spans="1:5" ht="15.6" x14ac:dyDescent="0.3">
      <c r="A6132" s="308" t="s">
        <v>413</v>
      </c>
      <c r="B6132" s="309">
        <v>132</v>
      </c>
      <c r="C6132" s="309">
        <v>0</v>
      </c>
      <c r="D6132" s="309">
        <v>138</v>
      </c>
      <c r="E6132" s="310">
        <f t="shared" si="1153"/>
        <v>6</v>
      </c>
    </row>
    <row r="6133" spans="1:5" ht="15.6" x14ac:dyDescent="0.3">
      <c r="A6133" s="308" t="s">
        <v>426</v>
      </c>
      <c r="B6133" s="309">
        <v>300</v>
      </c>
      <c r="C6133" s="309">
        <v>230</v>
      </c>
      <c r="D6133" s="309">
        <v>150</v>
      </c>
      <c r="E6133" s="310">
        <f t="shared" si="1153"/>
        <v>80</v>
      </c>
    </row>
    <row r="6134" spans="1:5" ht="15.6" x14ac:dyDescent="0.3">
      <c r="A6134" s="308" t="s">
        <v>415</v>
      </c>
      <c r="B6134" s="309">
        <v>217</v>
      </c>
      <c r="C6134" s="309">
        <v>0</v>
      </c>
      <c r="D6134" s="309">
        <v>217</v>
      </c>
      <c r="E6134" s="310">
        <f t="shared" si="1153"/>
        <v>0</v>
      </c>
    </row>
    <row r="6135" spans="1:5" ht="15.6" x14ac:dyDescent="0.3">
      <c r="A6135" s="308" t="s">
        <v>416</v>
      </c>
      <c r="B6135" s="309">
        <v>54</v>
      </c>
      <c r="C6135" s="309">
        <v>0</v>
      </c>
      <c r="D6135" s="327">
        <v>54</v>
      </c>
      <c r="E6135" s="328">
        <f t="shared" si="1153"/>
        <v>0</v>
      </c>
    </row>
    <row r="6136" spans="1:5" ht="15.6" x14ac:dyDescent="0.3">
      <c r="A6136" s="311" t="s">
        <v>417</v>
      </c>
      <c r="B6136" s="312">
        <v>350</v>
      </c>
      <c r="C6136" s="312">
        <v>0</v>
      </c>
      <c r="D6136" s="312">
        <v>350</v>
      </c>
      <c r="E6136" s="310">
        <f t="shared" si="1153"/>
        <v>0</v>
      </c>
    </row>
    <row r="6137" spans="1:5" ht="15.6" x14ac:dyDescent="0.3">
      <c r="A6137" s="321" t="s">
        <v>419</v>
      </c>
      <c r="B6137" s="314">
        <v>230.1</v>
      </c>
      <c r="C6137" s="314">
        <v>300</v>
      </c>
      <c r="D6137" s="314">
        <v>42</v>
      </c>
      <c r="E6137" s="310">
        <f t="shared" si="1153"/>
        <v>111.9</v>
      </c>
    </row>
    <row r="6138" spans="1:5" ht="15.6" x14ac:dyDescent="0.3">
      <c r="A6138" s="321" t="s">
        <v>422</v>
      </c>
      <c r="B6138" s="313">
        <v>249</v>
      </c>
      <c r="C6138" s="313">
        <v>0</v>
      </c>
      <c r="D6138" s="313">
        <v>249</v>
      </c>
      <c r="E6138" s="322">
        <f t="shared" si="1153"/>
        <v>0</v>
      </c>
    </row>
    <row r="6139" spans="1:5" ht="15.6" x14ac:dyDescent="0.3">
      <c r="A6139" s="321" t="s">
        <v>423</v>
      </c>
      <c r="B6139" s="313">
        <v>315</v>
      </c>
      <c r="C6139" s="313">
        <v>0</v>
      </c>
      <c r="D6139" s="313">
        <v>378</v>
      </c>
      <c r="E6139" s="322">
        <f t="shared" si="1153"/>
        <v>63</v>
      </c>
    </row>
    <row r="6140" spans="1:5" ht="15.6" x14ac:dyDescent="0.3">
      <c r="A6140" s="321" t="s">
        <v>425</v>
      </c>
      <c r="B6140" s="313">
        <v>44</v>
      </c>
      <c r="C6140" s="313">
        <v>0</v>
      </c>
      <c r="D6140" s="313">
        <v>44</v>
      </c>
      <c r="E6140" s="322">
        <f t="shared" si="1153"/>
        <v>0</v>
      </c>
    </row>
    <row r="6141" spans="1:5" ht="15.6" x14ac:dyDescent="0.3">
      <c r="A6141" s="323" t="s">
        <v>424</v>
      </c>
      <c r="B6141" s="324">
        <v>113</v>
      </c>
      <c r="C6141" s="324">
        <v>0</v>
      </c>
      <c r="D6141" s="324">
        <v>113</v>
      </c>
      <c r="E6141" s="325">
        <f t="shared" si="1153"/>
        <v>0</v>
      </c>
    </row>
    <row r="6142" spans="1:5" ht="15.6" x14ac:dyDescent="0.3">
      <c r="A6142" s="320" t="s">
        <v>418</v>
      </c>
      <c r="B6142" s="317">
        <f t="shared" ref="B6142:E6142" si="1154">SUM(B6131:B6141)</f>
        <v>2054.1</v>
      </c>
      <c r="C6142" s="316">
        <f t="shared" si="1154"/>
        <v>530</v>
      </c>
      <c r="D6142" s="317">
        <f t="shared" si="1154"/>
        <v>1795</v>
      </c>
      <c r="E6142" s="318">
        <f t="shared" si="1154"/>
        <v>270.89999999999998</v>
      </c>
    </row>
    <row r="6145" spans="1:7" ht="15.6" x14ac:dyDescent="0.3">
      <c r="A6145" s="305">
        <v>45254</v>
      </c>
      <c r="B6145" s="306"/>
      <c r="C6145" s="306"/>
      <c r="D6145" s="306"/>
      <c r="E6145" s="306"/>
    </row>
    <row r="6146" spans="1:7" ht="15.6" x14ac:dyDescent="0.3">
      <c r="A6146" s="307" t="s">
        <v>407</v>
      </c>
      <c r="B6146" s="298" t="s">
        <v>408</v>
      </c>
      <c r="C6146" s="298" t="s">
        <v>409</v>
      </c>
      <c r="D6146" s="298" t="s">
        <v>410</v>
      </c>
      <c r="E6146" s="292" t="s">
        <v>421</v>
      </c>
    </row>
    <row r="6147" spans="1:7" ht="15.6" x14ac:dyDescent="0.3">
      <c r="A6147" s="308" t="s">
        <v>412</v>
      </c>
      <c r="B6147" s="309">
        <v>340</v>
      </c>
      <c r="C6147" s="309">
        <v>380</v>
      </c>
      <c r="D6147" s="309">
        <v>50</v>
      </c>
      <c r="E6147" s="310">
        <f t="shared" ref="E6147:E6157" si="1155">(C6147+D6147)-B6147</f>
        <v>90</v>
      </c>
    </row>
    <row r="6148" spans="1:7" ht="15.6" x14ac:dyDescent="0.3">
      <c r="A6148" s="308" t="s">
        <v>413</v>
      </c>
      <c r="B6148" s="309">
        <v>600</v>
      </c>
      <c r="C6148" s="309">
        <v>405</v>
      </c>
      <c r="D6148" s="309">
        <v>132</v>
      </c>
      <c r="E6148" s="310">
        <f t="shared" si="1155"/>
        <v>-63</v>
      </c>
    </row>
    <row r="6149" spans="1:7" ht="15.6" x14ac:dyDescent="0.3">
      <c r="A6149" s="308" t="s">
        <v>426</v>
      </c>
      <c r="B6149" s="309">
        <v>250</v>
      </c>
      <c r="C6149" s="309">
        <v>0</v>
      </c>
      <c r="D6149" s="309">
        <v>300</v>
      </c>
      <c r="E6149" s="310">
        <f t="shared" si="1155"/>
        <v>50</v>
      </c>
      <c r="G6149" s="306"/>
    </row>
    <row r="6150" spans="1:7" ht="15.6" x14ac:dyDescent="0.3">
      <c r="A6150" s="308" t="s">
        <v>415</v>
      </c>
      <c r="B6150" s="309">
        <v>217</v>
      </c>
      <c r="C6150" s="309">
        <v>0</v>
      </c>
      <c r="D6150" s="309">
        <v>217</v>
      </c>
      <c r="E6150" s="310">
        <f t="shared" si="1155"/>
        <v>0</v>
      </c>
      <c r="G6150" s="306"/>
    </row>
    <row r="6151" spans="1:7" ht="15.6" x14ac:dyDescent="0.3">
      <c r="A6151" s="308" t="s">
        <v>416</v>
      </c>
      <c r="B6151" s="309">
        <v>53</v>
      </c>
      <c r="C6151" s="309">
        <v>0</v>
      </c>
      <c r="D6151" s="309">
        <v>54</v>
      </c>
      <c r="E6151" s="310">
        <f t="shared" si="1155"/>
        <v>1</v>
      </c>
      <c r="G6151" s="306"/>
    </row>
    <row r="6152" spans="1:7" ht="15.6" x14ac:dyDescent="0.3">
      <c r="A6152" s="311" t="s">
        <v>417</v>
      </c>
      <c r="B6152" s="312">
        <v>350</v>
      </c>
      <c r="C6152" s="312">
        <v>0</v>
      </c>
      <c r="D6152" s="312">
        <v>350</v>
      </c>
      <c r="E6152" s="310">
        <f t="shared" si="1155"/>
        <v>0</v>
      </c>
    </row>
    <row r="6153" spans="1:7" ht="15.6" x14ac:dyDescent="0.3">
      <c r="A6153" s="321" t="s">
        <v>419</v>
      </c>
      <c r="B6153" s="314">
        <v>230.1</v>
      </c>
      <c r="C6153" s="314">
        <v>0</v>
      </c>
      <c r="D6153" s="314">
        <v>230.1</v>
      </c>
      <c r="E6153" s="310">
        <f t="shared" si="1155"/>
        <v>0</v>
      </c>
    </row>
    <row r="6154" spans="1:7" ht="15.6" x14ac:dyDescent="0.3">
      <c r="A6154" s="321" t="s">
        <v>422</v>
      </c>
      <c r="B6154" s="313">
        <v>699</v>
      </c>
      <c r="C6154" s="313">
        <v>70</v>
      </c>
      <c r="D6154" s="313">
        <v>249</v>
      </c>
      <c r="E6154" s="322">
        <f t="shared" si="1155"/>
        <v>-380</v>
      </c>
    </row>
    <row r="6155" spans="1:7" ht="15.6" x14ac:dyDescent="0.3">
      <c r="A6155" s="321" t="s">
        <v>423</v>
      </c>
      <c r="B6155" s="313">
        <v>288</v>
      </c>
      <c r="C6155" s="313">
        <v>0</v>
      </c>
      <c r="D6155" s="313">
        <v>315</v>
      </c>
      <c r="E6155" s="322">
        <f t="shared" si="1155"/>
        <v>27</v>
      </c>
    </row>
    <row r="6156" spans="1:7" ht="15.6" x14ac:dyDescent="0.3">
      <c r="A6156" s="321" t="s">
        <v>425</v>
      </c>
      <c r="B6156" s="313">
        <v>42</v>
      </c>
      <c r="C6156" s="313">
        <v>0</v>
      </c>
      <c r="D6156" s="313">
        <v>44</v>
      </c>
      <c r="E6156" s="322">
        <f t="shared" si="1155"/>
        <v>2</v>
      </c>
    </row>
    <row r="6157" spans="1:7" ht="15.6" x14ac:dyDescent="0.3">
      <c r="A6157" s="323" t="s">
        <v>424</v>
      </c>
      <c r="B6157" s="324">
        <v>150</v>
      </c>
      <c r="C6157" s="324">
        <v>0</v>
      </c>
      <c r="D6157" s="324">
        <v>113</v>
      </c>
      <c r="E6157" s="325">
        <f t="shared" si="1155"/>
        <v>-37</v>
      </c>
    </row>
    <row r="6158" spans="1:7" ht="15.6" x14ac:dyDescent="0.3">
      <c r="A6158" s="320" t="s">
        <v>418</v>
      </c>
      <c r="B6158" s="317">
        <f t="shared" ref="B6158:E6158" si="1156">SUM(B6147:B6157)</f>
        <v>3219.1</v>
      </c>
      <c r="C6158" s="316">
        <f t="shared" si="1156"/>
        <v>855</v>
      </c>
      <c r="D6158" s="317">
        <f t="shared" si="1156"/>
        <v>2054.1</v>
      </c>
      <c r="E6158" s="318">
        <f t="shared" si="1156"/>
        <v>-310</v>
      </c>
    </row>
    <row r="6162" spans="1:5" ht="15.6" x14ac:dyDescent="0.3">
      <c r="A6162" s="305">
        <v>45255</v>
      </c>
      <c r="B6162" s="306"/>
      <c r="C6162" s="306"/>
      <c r="D6162" s="306"/>
      <c r="E6162" s="306"/>
    </row>
    <row r="6163" spans="1:5" ht="15.6" x14ac:dyDescent="0.3">
      <c r="A6163" s="307" t="s">
        <v>407</v>
      </c>
      <c r="B6163" s="298" t="s">
        <v>408</v>
      </c>
      <c r="C6163" s="298" t="s">
        <v>409</v>
      </c>
      <c r="D6163" s="298" t="s">
        <v>410</v>
      </c>
      <c r="E6163" s="292" t="s">
        <v>421</v>
      </c>
    </row>
    <row r="6164" spans="1:5" ht="15.6" x14ac:dyDescent="0.3">
      <c r="A6164" s="308" t="s">
        <v>412</v>
      </c>
      <c r="B6164" s="309">
        <v>325</v>
      </c>
      <c r="C6164" s="309">
        <v>0</v>
      </c>
      <c r="D6164" s="309">
        <v>340</v>
      </c>
      <c r="E6164" s="310">
        <f t="shared" ref="E6164:E6175" si="1157">(C6164+D6164)-B6164</f>
        <v>15</v>
      </c>
    </row>
    <row r="6165" spans="1:5" ht="15.6" x14ac:dyDescent="0.3">
      <c r="A6165" s="308" t="s">
        <v>413</v>
      </c>
      <c r="B6165" s="309">
        <v>600</v>
      </c>
      <c r="C6165" s="309">
        <v>0</v>
      </c>
      <c r="D6165" s="309">
        <v>600</v>
      </c>
      <c r="E6165" s="310">
        <f t="shared" si="1157"/>
        <v>0</v>
      </c>
    </row>
    <row r="6166" spans="1:5" ht="15.6" x14ac:dyDescent="0.3">
      <c r="A6166" s="308" t="s">
        <v>426</v>
      </c>
      <c r="B6166" s="309">
        <v>65</v>
      </c>
      <c r="C6166" s="309">
        <v>0</v>
      </c>
      <c r="D6166" s="309">
        <v>250</v>
      </c>
      <c r="E6166" s="310">
        <f t="shared" si="1157"/>
        <v>185</v>
      </c>
    </row>
    <row r="6167" spans="1:5" ht="15.6" x14ac:dyDescent="0.3">
      <c r="A6167" s="308" t="s">
        <v>415</v>
      </c>
      <c r="B6167" s="309">
        <v>217</v>
      </c>
      <c r="C6167" s="309">
        <v>0</v>
      </c>
      <c r="D6167" s="309">
        <v>217</v>
      </c>
      <c r="E6167" s="310">
        <f t="shared" si="1157"/>
        <v>0</v>
      </c>
    </row>
    <row r="6168" spans="1:5" ht="15.6" x14ac:dyDescent="0.3">
      <c r="A6168" s="308" t="s">
        <v>416</v>
      </c>
      <c r="B6168" s="309">
        <v>50</v>
      </c>
      <c r="C6168" s="309">
        <v>0</v>
      </c>
      <c r="D6168" s="309">
        <v>53</v>
      </c>
      <c r="E6168" s="310">
        <f t="shared" si="1157"/>
        <v>3</v>
      </c>
    </row>
    <row r="6169" spans="1:5" ht="15.6" x14ac:dyDescent="0.3">
      <c r="A6169" s="311" t="s">
        <v>417</v>
      </c>
      <c r="B6169" s="312">
        <v>345</v>
      </c>
      <c r="C6169" s="312">
        <v>0</v>
      </c>
      <c r="D6169" s="312">
        <v>350</v>
      </c>
      <c r="E6169" s="310">
        <f t="shared" si="1157"/>
        <v>5</v>
      </c>
    </row>
    <row r="6170" spans="1:5" ht="15.6" x14ac:dyDescent="0.3">
      <c r="A6170" s="321" t="s">
        <v>419</v>
      </c>
      <c r="B6170" s="314">
        <v>180</v>
      </c>
      <c r="C6170" s="314">
        <v>0</v>
      </c>
      <c r="D6170" s="314">
        <v>230.1</v>
      </c>
      <c r="E6170" s="310">
        <f t="shared" si="1157"/>
        <v>50.099999999999994</v>
      </c>
    </row>
    <row r="6171" spans="1:5" ht="15.6" x14ac:dyDescent="0.3">
      <c r="A6171" s="321" t="s">
        <v>422</v>
      </c>
      <c r="B6171" s="313">
        <v>684</v>
      </c>
      <c r="C6171" s="313">
        <v>0</v>
      </c>
      <c r="D6171" s="313">
        <v>699</v>
      </c>
      <c r="E6171" s="322">
        <f t="shared" si="1157"/>
        <v>15</v>
      </c>
    </row>
    <row r="6172" spans="1:5" ht="15.6" x14ac:dyDescent="0.3">
      <c r="A6172" s="321" t="s">
        <v>423</v>
      </c>
      <c r="B6172" s="313">
        <v>0</v>
      </c>
      <c r="C6172" s="313">
        <v>0</v>
      </c>
      <c r="D6172" s="313">
        <v>0</v>
      </c>
      <c r="E6172" s="322">
        <f t="shared" si="1157"/>
        <v>0</v>
      </c>
    </row>
    <row r="6173" spans="1:5" ht="15.6" x14ac:dyDescent="0.3">
      <c r="A6173" s="321" t="s">
        <v>427</v>
      </c>
      <c r="B6173" s="313">
        <v>92</v>
      </c>
      <c r="C6173" s="313">
        <v>0</v>
      </c>
      <c r="D6173" s="313">
        <v>288</v>
      </c>
      <c r="E6173" s="322">
        <f t="shared" si="1157"/>
        <v>196</v>
      </c>
    </row>
    <row r="6174" spans="1:5" ht="15.6" x14ac:dyDescent="0.3">
      <c r="A6174" s="321" t="s">
        <v>425</v>
      </c>
      <c r="B6174" s="313">
        <v>26</v>
      </c>
      <c r="C6174" s="313">
        <v>0</v>
      </c>
      <c r="D6174" s="313">
        <v>42</v>
      </c>
      <c r="E6174" s="322">
        <f t="shared" si="1157"/>
        <v>16</v>
      </c>
    </row>
    <row r="6175" spans="1:5" ht="15.6" x14ac:dyDescent="0.3">
      <c r="A6175" s="323" t="s">
        <v>424</v>
      </c>
      <c r="B6175" s="324">
        <v>140</v>
      </c>
      <c r="C6175" s="324">
        <v>0</v>
      </c>
      <c r="D6175" s="324">
        <v>150</v>
      </c>
      <c r="E6175" s="325">
        <f t="shared" si="1157"/>
        <v>10</v>
      </c>
    </row>
    <row r="6176" spans="1:5" ht="15.6" x14ac:dyDescent="0.3">
      <c r="A6176" s="320" t="s">
        <v>418</v>
      </c>
      <c r="B6176" s="317">
        <f t="shared" ref="B6176:E6176" si="1158">SUM(B6164:B6175)</f>
        <v>2724</v>
      </c>
      <c r="C6176" s="316">
        <f t="shared" si="1158"/>
        <v>0</v>
      </c>
      <c r="D6176" s="317">
        <f t="shared" si="1158"/>
        <v>3219.1</v>
      </c>
      <c r="E6176" s="318">
        <f t="shared" si="1158"/>
        <v>495.1</v>
      </c>
    </row>
    <row r="6180" spans="1:5" ht="15.6" x14ac:dyDescent="0.3">
      <c r="A6180" s="305">
        <v>45256</v>
      </c>
      <c r="B6180" s="306"/>
      <c r="C6180" s="306"/>
      <c r="D6180" s="306"/>
      <c r="E6180" s="306"/>
    </row>
    <row r="6181" spans="1:5" ht="15.6" x14ac:dyDescent="0.3">
      <c r="A6181" s="307" t="s">
        <v>407</v>
      </c>
      <c r="B6181" s="298" t="s">
        <v>408</v>
      </c>
      <c r="C6181" s="298" t="s">
        <v>409</v>
      </c>
      <c r="D6181" s="298" t="s">
        <v>410</v>
      </c>
      <c r="E6181" s="292" t="s">
        <v>421</v>
      </c>
    </row>
    <row r="6182" spans="1:5" ht="15.6" x14ac:dyDescent="0.3">
      <c r="A6182" s="308" t="s">
        <v>412</v>
      </c>
      <c r="B6182" s="309">
        <v>275</v>
      </c>
      <c r="C6182" s="309">
        <v>0</v>
      </c>
      <c r="D6182" s="309">
        <v>325</v>
      </c>
      <c r="E6182" s="310">
        <f t="shared" ref="E6182:E6193" si="1159">(C6182+D6182)-B6182</f>
        <v>50</v>
      </c>
    </row>
    <row r="6183" spans="1:5" ht="15.6" x14ac:dyDescent="0.3">
      <c r="A6183" s="308" t="s">
        <v>413</v>
      </c>
      <c r="B6183" s="309">
        <v>414</v>
      </c>
      <c r="C6183" s="309">
        <v>0</v>
      </c>
      <c r="D6183" s="309">
        <v>600</v>
      </c>
      <c r="E6183" s="310">
        <f t="shared" si="1159"/>
        <v>186</v>
      </c>
    </row>
    <row r="6184" spans="1:5" ht="15.6" x14ac:dyDescent="0.3">
      <c r="A6184" s="308" t="s">
        <v>426</v>
      </c>
      <c r="B6184" s="309">
        <v>307</v>
      </c>
      <c r="C6184" s="309">
        <v>270</v>
      </c>
      <c r="D6184" s="309">
        <v>65</v>
      </c>
      <c r="E6184" s="310">
        <f t="shared" si="1159"/>
        <v>28</v>
      </c>
    </row>
    <row r="6185" spans="1:5" ht="15.6" x14ac:dyDescent="0.3">
      <c r="A6185" s="308" t="s">
        <v>415</v>
      </c>
      <c r="B6185" s="309">
        <v>217</v>
      </c>
      <c r="C6185" s="309">
        <v>0</v>
      </c>
      <c r="D6185" s="309">
        <v>217</v>
      </c>
      <c r="E6185" s="310">
        <f t="shared" si="1159"/>
        <v>0</v>
      </c>
    </row>
    <row r="6186" spans="1:5" ht="15.6" x14ac:dyDescent="0.3">
      <c r="A6186" s="308" t="s">
        <v>416</v>
      </c>
      <c r="B6186" s="309">
        <v>50</v>
      </c>
      <c r="C6186" s="309">
        <v>0</v>
      </c>
      <c r="D6186" s="309">
        <v>50</v>
      </c>
      <c r="E6186" s="310">
        <f t="shared" si="1159"/>
        <v>0</v>
      </c>
    </row>
    <row r="6187" spans="1:5" ht="15.6" x14ac:dyDescent="0.3">
      <c r="A6187" s="311" t="s">
        <v>417</v>
      </c>
      <c r="B6187" s="312">
        <v>345</v>
      </c>
      <c r="C6187" s="312">
        <v>0</v>
      </c>
      <c r="D6187" s="312">
        <v>345</v>
      </c>
      <c r="E6187" s="310">
        <f t="shared" si="1159"/>
        <v>0</v>
      </c>
    </row>
    <row r="6188" spans="1:5" ht="15.6" x14ac:dyDescent="0.3">
      <c r="A6188" s="321" t="s">
        <v>419</v>
      </c>
      <c r="B6188" s="314">
        <v>180</v>
      </c>
      <c r="C6188" s="314">
        <v>0</v>
      </c>
      <c r="D6188" s="314">
        <v>180</v>
      </c>
      <c r="E6188" s="310">
        <f t="shared" si="1159"/>
        <v>0</v>
      </c>
    </row>
    <row r="6189" spans="1:5" ht="15.6" x14ac:dyDescent="0.3">
      <c r="A6189" s="321" t="s">
        <v>422</v>
      </c>
      <c r="B6189" s="313">
        <v>680</v>
      </c>
      <c r="C6189" s="313">
        <v>0</v>
      </c>
      <c r="D6189" s="313">
        <v>684</v>
      </c>
      <c r="E6189" s="322">
        <f t="shared" si="1159"/>
        <v>4</v>
      </c>
    </row>
    <row r="6190" spans="1:5" ht="15.6" x14ac:dyDescent="0.3">
      <c r="A6190" s="321" t="s">
        <v>423</v>
      </c>
      <c r="B6190" s="313">
        <v>0</v>
      </c>
      <c r="C6190" s="313">
        <v>0</v>
      </c>
      <c r="D6190" s="313">
        <v>0</v>
      </c>
      <c r="E6190" s="322">
        <f t="shared" si="1159"/>
        <v>0</v>
      </c>
    </row>
    <row r="6191" spans="1:5" ht="15.6" x14ac:dyDescent="0.3">
      <c r="A6191" s="321" t="s">
        <v>427</v>
      </c>
      <c r="B6191" s="313">
        <v>540</v>
      </c>
      <c r="C6191" s="313">
        <v>0</v>
      </c>
      <c r="D6191" s="313">
        <v>92</v>
      </c>
      <c r="E6191" s="322">
        <f t="shared" si="1159"/>
        <v>-448</v>
      </c>
    </row>
    <row r="6192" spans="1:5" ht="15.6" x14ac:dyDescent="0.3">
      <c r="A6192" s="321" t="s">
        <v>425</v>
      </c>
      <c r="B6192" s="313">
        <v>26</v>
      </c>
      <c r="C6192" s="313">
        <v>0</v>
      </c>
      <c r="D6192" s="313">
        <v>26</v>
      </c>
      <c r="E6192" s="322">
        <f t="shared" si="1159"/>
        <v>0</v>
      </c>
    </row>
    <row r="6193" spans="1:5" ht="15.6" x14ac:dyDescent="0.3">
      <c r="A6193" s="323" t="s">
        <v>424</v>
      </c>
      <c r="B6193" s="324">
        <v>130</v>
      </c>
      <c r="C6193" s="324">
        <v>0</v>
      </c>
      <c r="D6193" s="324">
        <v>140</v>
      </c>
      <c r="E6193" s="325">
        <f t="shared" si="1159"/>
        <v>10</v>
      </c>
    </row>
    <row r="6194" spans="1:5" ht="15.6" x14ac:dyDescent="0.3">
      <c r="A6194" s="320" t="s">
        <v>418</v>
      </c>
      <c r="B6194" s="317">
        <f t="shared" ref="B6194:E6194" si="1160">SUM(B6182:B6193)</f>
        <v>3164</v>
      </c>
      <c r="C6194" s="316">
        <f t="shared" si="1160"/>
        <v>270</v>
      </c>
      <c r="D6194" s="317">
        <f t="shared" si="1160"/>
        <v>2724</v>
      </c>
      <c r="E6194" s="318">
        <f t="shared" si="1160"/>
        <v>-170</v>
      </c>
    </row>
    <row r="6198" spans="1:5" ht="15.6" x14ac:dyDescent="0.3">
      <c r="A6198" s="305">
        <v>45257</v>
      </c>
      <c r="B6198" s="306"/>
      <c r="C6198" s="306"/>
      <c r="D6198" s="306"/>
      <c r="E6198" s="306"/>
    </row>
    <row r="6199" spans="1:5" ht="15.6" x14ac:dyDescent="0.3">
      <c r="A6199" s="307" t="s">
        <v>407</v>
      </c>
      <c r="B6199" s="298" t="s">
        <v>408</v>
      </c>
      <c r="C6199" s="298" t="s">
        <v>409</v>
      </c>
      <c r="D6199" s="298" t="s">
        <v>410</v>
      </c>
      <c r="E6199" s="292" t="s">
        <v>421</v>
      </c>
    </row>
    <row r="6200" spans="1:5" ht="15.6" x14ac:dyDescent="0.3">
      <c r="A6200" s="308" t="s">
        <v>412</v>
      </c>
      <c r="B6200" s="309">
        <v>275</v>
      </c>
      <c r="C6200" s="309">
        <v>0</v>
      </c>
      <c r="D6200" s="309">
        <v>275</v>
      </c>
      <c r="E6200" s="310">
        <f t="shared" ref="E6200:E6211" si="1161">(C6200+D6200)-B6200</f>
        <v>0</v>
      </c>
    </row>
    <row r="6201" spans="1:5" ht="15.6" x14ac:dyDescent="0.3">
      <c r="A6201" s="308" t="s">
        <v>413</v>
      </c>
      <c r="B6201" s="309">
        <v>413</v>
      </c>
      <c r="C6201" s="309">
        <v>0</v>
      </c>
      <c r="D6201" s="309">
        <v>414</v>
      </c>
      <c r="E6201" s="310">
        <f t="shared" si="1161"/>
        <v>1</v>
      </c>
    </row>
    <row r="6202" spans="1:5" ht="15.6" x14ac:dyDescent="0.3">
      <c r="A6202" s="308" t="s">
        <v>426</v>
      </c>
      <c r="B6202" s="309">
        <v>300</v>
      </c>
      <c r="C6202" s="309">
        <v>0</v>
      </c>
      <c r="D6202" s="309">
        <v>307</v>
      </c>
      <c r="E6202" s="310">
        <f t="shared" si="1161"/>
        <v>7</v>
      </c>
    </row>
    <row r="6203" spans="1:5" ht="15.6" x14ac:dyDescent="0.3">
      <c r="A6203" s="308" t="s">
        <v>415</v>
      </c>
      <c r="B6203" s="309">
        <v>220.5</v>
      </c>
      <c r="C6203" s="309">
        <v>0</v>
      </c>
      <c r="D6203" s="309">
        <v>217</v>
      </c>
      <c r="E6203" s="310">
        <f t="shared" si="1161"/>
        <v>-3.5</v>
      </c>
    </row>
    <row r="6204" spans="1:5" ht="15.6" x14ac:dyDescent="0.3">
      <c r="A6204" s="308" t="s">
        <v>416</v>
      </c>
      <c r="B6204" s="309">
        <v>50</v>
      </c>
      <c r="C6204" s="309">
        <v>0</v>
      </c>
      <c r="D6204" s="309">
        <v>50</v>
      </c>
      <c r="E6204" s="310">
        <f t="shared" si="1161"/>
        <v>0</v>
      </c>
    </row>
    <row r="6205" spans="1:5" ht="15.6" x14ac:dyDescent="0.3">
      <c r="A6205" s="311" t="s">
        <v>417</v>
      </c>
      <c r="B6205" s="312">
        <v>300</v>
      </c>
      <c r="C6205" s="312">
        <v>0</v>
      </c>
      <c r="D6205" s="312">
        <v>345</v>
      </c>
      <c r="E6205" s="310">
        <f t="shared" si="1161"/>
        <v>45</v>
      </c>
    </row>
    <row r="6206" spans="1:5" ht="15.6" x14ac:dyDescent="0.3">
      <c r="A6206" s="321" t="s">
        <v>419</v>
      </c>
      <c r="B6206" s="314">
        <v>124.5</v>
      </c>
      <c r="C6206" s="314">
        <v>0</v>
      </c>
      <c r="D6206" s="314">
        <v>180</v>
      </c>
      <c r="E6206" s="310">
        <f t="shared" si="1161"/>
        <v>55.5</v>
      </c>
    </row>
    <row r="6207" spans="1:5" ht="15.6" x14ac:dyDescent="0.3">
      <c r="A6207" s="321" t="s">
        <v>422</v>
      </c>
      <c r="B6207" s="313">
        <v>660</v>
      </c>
      <c r="C6207" s="313">
        <v>0</v>
      </c>
      <c r="D6207" s="313">
        <v>680</v>
      </c>
      <c r="E6207" s="322">
        <f t="shared" si="1161"/>
        <v>20</v>
      </c>
    </row>
    <row r="6208" spans="1:5" ht="15.6" x14ac:dyDescent="0.3">
      <c r="A6208" s="321" t="s">
        <v>423</v>
      </c>
      <c r="B6208" s="313">
        <v>0</v>
      </c>
      <c r="C6208" s="313">
        <v>0</v>
      </c>
      <c r="D6208" s="313">
        <v>0</v>
      </c>
      <c r="E6208" s="322">
        <f t="shared" si="1161"/>
        <v>0</v>
      </c>
    </row>
    <row r="6209" spans="1:5" ht="15.6" x14ac:dyDescent="0.3">
      <c r="A6209" s="321" t="s">
        <v>427</v>
      </c>
      <c r="B6209" s="313">
        <v>540</v>
      </c>
      <c r="C6209" s="313">
        <v>0</v>
      </c>
      <c r="D6209" s="313">
        <v>540</v>
      </c>
      <c r="E6209" s="322">
        <f t="shared" si="1161"/>
        <v>0</v>
      </c>
    </row>
    <row r="6210" spans="1:5" ht="15.6" x14ac:dyDescent="0.3">
      <c r="A6210" s="321" t="s">
        <v>425</v>
      </c>
      <c r="B6210" s="313">
        <v>106</v>
      </c>
      <c r="C6210" s="313">
        <v>80</v>
      </c>
      <c r="D6210" s="313">
        <v>26</v>
      </c>
      <c r="E6210" s="322">
        <f t="shared" si="1161"/>
        <v>0</v>
      </c>
    </row>
    <row r="6211" spans="1:5" ht="15.6" x14ac:dyDescent="0.3">
      <c r="A6211" s="323" t="s">
        <v>424</v>
      </c>
      <c r="B6211" s="324">
        <v>130</v>
      </c>
      <c r="C6211" s="324">
        <v>0</v>
      </c>
      <c r="D6211" s="324">
        <v>130</v>
      </c>
      <c r="E6211" s="325">
        <f t="shared" si="1161"/>
        <v>0</v>
      </c>
    </row>
    <row r="6212" spans="1:5" ht="15.6" x14ac:dyDescent="0.3">
      <c r="A6212" s="320" t="s">
        <v>418</v>
      </c>
      <c r="B6212" s="317">
        <f t="shared" ref="B6212:E6212" si="1162">SUM(B6200:B6211)</f>
        <v>3119</v>
      </c>
      <c r="C6212" s="316">
        <f t="shared" si="1162"/>
        <v>80</v>
      </c>
      <c r="D6212" s="317">
        <f t="shared" si="1162"/>
        <v>3164</v>
      </c>
      <c r="E6212" s="318">
        <f t="shared" si="1162"/>
        <v>125</v>
      </c>
    </row>
    <row r="6216" spans="1:5" ht="15.6" x14ac:dyDescent="0.3">
      <c r="A6216" s="305">
        <v>45258</v>
      </c>
      <c r="B6216" s="306"/>
      <c r="C6216" s="306"/>
      <c r="D6216" s="306"/>
      <c r="E6216" s="306"/>
    </row>
    <row r="6217" spans="1:5" ht="15.6" x14ac:dyDescent="0.3">
      <c r="A6217" s="307" t="s">
        <v>407</v>
      </c>
      <c r="B6217" s="298" t="s">
        <v>408</v>
      </c>
      <c r="C6217" s="298" t="s">
        <v>409</v>
      </c>
      <c r="D6217" s="298" t="s">
        <v>410</v>
      </c>
      <c r="E6217" s="292" t="s">
        <v>421</v>
      </c>
    </row>
    <row r="6218" spans="1:5" ht="15.6" x14ac:dyDescent="0.3">
      <c r="A6218" s="308" t="s">
        <v>412</v>
      </c>
      <c r="B6218" s="309">
        <v>275</v>
      </c>
      <c r="C6218" s="309">
        <v>0</v>
      </c>
      <c r="D6218" s="309">
        <v>275</v>
      </c>
      <c r="E6218" s="310">
        <f t="shared" ref="E6218:E6229" si="1163">(C6218+D6218)-B6218</f>
        <v>0</v>
      </c>
    </row>
    <row r="6219" spans="1:5" ht="15.6" x14ac:dyDescent="0.3">
      <c r="A6219" s="308" t="s">
        <v>413</v>
      </c>
      <c r="B6219" s="309">
        <v>413</v>
      </c>
      <c r="C6219" s="309">
        <v>0</v>
      </c>
      <c r="D6219" s="309">
        <v>413</v>
      </c>
      <c r="E6219" s="310">
        <f t="shared" si="1163"/>
        <v>0</v>
      </c>
    </row>
    <row r="6220" spans="1:5" ht="15.6" x14ac:dyDescent="0.3">
      <c r="A6220" s="308" t="s">
        <v>426</v>
      </c>
      <c r="B6220" s="309">
        <v>300</v>
      </c>
      <c r="C6220" s="309">
        <v>0</v>
      </c>
      <c r="D6220" s="309">
        <v>300</v>
      </c>
      <c r="E6220" s="310">
        <f t="shared" si="1163"/>
        <v>0</v>
      </c>
    </row>
    <row r="6221" spans="1:5" ht="15.6" x14ac:dyDescent="0.3">
      <c r="A6221" s="308" t="s">
        <v>415</v>
      </c>
      <c r="B6221" s="309">
        <v>192.5</v>
      </c>
      <c r="C6221" s="309">
        <v>0</v>
      </c>
      <c r="D6221" s="309">
        <v>220.5</v>
      </c>
      <c r="E6221" s="310">
        <f t="shared" si="1163"/>
        <v>28</v>
      </c>
    </row>
    <row r="6222" spans="1:5" ht="15.6" x14ac:dyDescent="0.3">
      <c r="A6222" s="308" t="s">
        <v>416</v>
      </c>
      <c r="B6222" s="309">
        <v>50</v>
      </c>
      <c r="C6222" s="309">
        <v>0</v>
      </c>
      <c r="D6222" s="309">
        <v>50</v>
      </c>
      <c r="E6222" s="310">
        <f t="shared" si="1163"/>
        <v>0</v>
      </c>
    </row>
    <row r="6223" spans="1:5" ht="15.6" x14ac:dyDescent="0.3">
      <c r="A6223" s="311" t="s">
        <v>417</v>
      </c>
      <c r="B6223" s="312">
        <v>250</v>
      </c>
      <c r="C6223" s="312">
        <v>0</v>
      </c>
      <c r="D6223" s="312">
        <v>300</v>
      </c>
      <c r="E6223" s="310">
        <f t="shared" si="1163"/>
        <v>50</v>
      </c>
    </row>
    <row r="6224" spans="1:5" ht="15.6" x14ac:dyDescent="0.3">
      <c r="A6224" s="321" t="s">
        <v>419</v>
      </c>
      <c r="B6224" s="314">
        <v>0</v>
      </c>
      <c r="C6224" s="314">
        <v>0</v>
      </c>
      <c r="D6224" s="314">
        <v>124.5</v>
      </c>
      <c r="E6224" s="310">
        <f t="shared" si="1163"/>
        <v>124.5</v>
      </c>
    </row>
    <row r="6225" spans="1:5" ht="15.6" x14ac:dyDescent="0.3">
      <c r="A6225" s="321" t="s">
        <v>422</v>
      </c>
      <c r="B6225" s="313">
        <v>70</v>
      </c>
      <c r="C6225" s="313">
        <v>0</v>
      </c>
      <c r="D6225" s="313">
        <v>660</v>
      </c>
      <c r="E6225" s="322">
        <f t="shared" si="1163"/>
        <v>590</v>
      </c>
    </row>
    <row r="6226" spans="1:5" ht="15.6" x14ac:dyDescent="0.3">
      <c r="A6226" s="321" t="s">
        <v>423</v>
      </c>
      <c r="B6226" s="313">
        <v>0</v>
      </c>
      <c r="C6226" s="313">
        <v>0</v>
      </c>
      <c r="D6226" s="313">
        <v>0</v>
      </c>
      <c r="E6226" s="322">
        <f t="shared" si="1163"/>
        <v>0</v>
      </c>
    </row>
    <row r="6227" spans="1:5" ht="15.6" x14ac:dyDescent="0.3">
      <c r="A6227" s="321" t="s">
        <v>427</v>
      </c>
      <c r="B6227" s="313">
        <v>540</v>
      </c>
      <c r="C6227" s="313">
        <v>0</v>
      </c>
      <c r="D6227" s="313">
        <v>540</v>
      </c>
      <c r="E6227" s="322">
        <f t="shared" si="1163"/>
        <v>0</v>
      </c>
    </row>
    <row r="6228" spans="1:5" ht="15.6" x14ac:dyDescent="0.3">
      <c r="A6228" s="321" t="s">
        <v>425</v>
      </c>
      <c r="B6228" s="313">
        <v>106</v>
      </c>
      <c r="C6228" s="313">
        <v>80</v>
      </c>
      <c r="D6228" s="313">
        <v>106</v>
      </c>
      <c r="E6228" s="322">
        <f t="shared" si="1163"/>
        <v>80</v>
      </c>
    </row>
    <row r="6229" spans="1:5" ht="15.6" x14ac:dyDescent="0.3">
      <c r="A6229" s="323" t="s">
        <v>424</v>
      </c>
      <c r="B6229" s="324">
        <v>130</v>
      </c>
      <c r="C6229" s="324">
        <v>0</v>
      </c>
      <c r="D6229" s="324">
        <v>130</v>
      </c>
      <c r="E6229" s="325">
        <f t="shared" si="1163"/>
        <v>0</v>
      </c>
    </row>
    <row r="6230" spans="1:5" ht="15.6" x14ac:dyDescent="0.3">
      <c r="A6230" s="320" t="s">
        <v>418</v>
      </c>
      <c r="B6230" s="317">
        <f t="shared" ref="B6230:E6230" si="1164">SUM(B6218:B6229)</f>
        <v>2326.5</v>
      </c>
      <c r="C6230" s="316">
        <f t="shared" si="1164"/>
        <v>80</v>
      </c>
      <c r="D6230" s="317">
        <f t="shared" si="1164"/>
        <v>3119</v>
      </c>
      <c r="E6230" s="318">
        <f t="shared" si="1164"/>
        <v>872.5</v>
      </c>
    </row>
    <row r="6234" spans="1:5" ht="15.6" x14ac:dyDescent="0.3">
      <c r="A6234" s="305">
        <v>45259</v>
      </c>
      <c r="B6234" s="306"/>
      <c r="C6234" s="306"/>
      <c r="D6234" s="306"/>
      <c r="E6234" s="306"/>
    </row>
    <row r="6235" spans="1:5" ht="15.6" x14ac:dyDescent="0.3">
      <c r="A6235" s="307" t="s">
        <v>407</v>
      </c>
      <c r="B6235" s="298" t="s">
        <v>408</v>
      </c>
      <c r="C6235" s="298" t="s">
        <v>409</v>
      </c>
      <c r="D6235" s="298" t="s">
        <v>410</v>
      </c>
      <c r="E6235" s="292" t="s">
        <v>421</v>
      </c>
    </row>
    <row r="6236" spans="1:5" ht="15.6" x14ac:dyDescent="0.3">
      <c r="A6236" s="308" t="s">
        <v>412</v>
      </c>
      <c r="B6236" s="309">
        <v>268</v>
      </c>
      <c r="C6236" s="309">
        <v>0</v>
      </c>
      <c r="D6236" s="309">
        <v>275</v>
      </c>
      <c r="E6236" s="310">
        <f t="shared" ref="E6236:E6247" si="1165">(C6236+D6236)-B6236</f>
        <v>7</v>
      </c>
    </row>
    <row r="6237" spans="1:5" ht="15.6" x14ac:dyDescent="0.3">
      <c r="A6237" s="308" t="s">
        <v>413</v>
      </c>
      <c r="B6237" s="309">
        <v>413</v>
      </c>
      <c r="C6237" s="309">
        <v>0</v>
      </c>
      <c r="D6237" s="309">
        <v>413</v>
      </c>
      <c r="E6237" s="310">
        <f t="shared" si="1165"/>
        <v>0</v>
      </c>
    </row>
    <row r="6238" spans="1:5" ht="15.6" x14ac:dyDescent="0.3">
      <c r="A6238" s="308" t="s">
        <v>426</v>
      </c>
      <c r="B6238" s="309">
        <v>285</v>
      </c>
      <c r="C6238" s="309">
        <v>0</v>
      </c>
      <c r="D6238" s="309">
        <v>300</v>
      </c>
      <c r="E6238" s="310">
        <f t="shared" si="1165"/>
        <v>15</v>
      </c>
    </row>
    <row r="6239" spans="1:5" ht="15.6" x14ac:dyDescent="0.3">
      <c r="A6239" s="308" t="s">
        <v>415</v>
      </c>
      <c r="B6239" s="309">
        <v>192.5</v>
      </c>
      <c r="C6239" s="309">
        <v>0</v>
      </c>
      <c r="D6239" s="309">
        <v>220.5</v>
      </c>
      <c r="E6239" s="310">
        <f t="shared" si="1165"/>
        <v>28</v>
      </c>
    </row>
    <row r="6240" spans="1:5" ht="15.6" x14ac:dyDescent="0.3">
      <c r="A6240" s="308" t="s">
        <v>416</v>
      </c>
      <c r="B6240" s="309">
        <v>84</v>
      </c>
      <c r="C6240" s="309">
        <v>60</v>
      </c>
      <c r="D6240" s="309">
        <v>50</v>
      </c>
      <c r="E6240" s="310">
        <f t="shared" si="1165"/>
        <v>26</v>
      </c>
    </row>
    <row r="6241" spans="1:5" ht="15.6" x14ac:dyDescent="0.3">
      <c r="A6241" s="311" t="s">
        <v>417</v>
      </c>
      <c r="B6241" s="312">
        <v>230</v>
      </c>
      <c r="C6241" s="312">
        <v>0</v>
      </c>
      <c r="D6241" s="312">
        <v>250</v>
      </c>
      <c r="E6241" s="310">
        <f t="shared" si="1165"/>
        <v>20</v>
      </c>
    </row>
    <row r="6242" spans="1:5" ht="15.6" x14ac:dyDescent="0.3">
      <c r="A6242" s="321" t="s">
        <v>419</v>
      </c>
      <c r="B6242" s="314">
        <v>267.60000000000002</v>
      </c>
      <c r="C6242" s="314">
        <v>300</v>
      </c>
      <c r="D6242" s="314">
        <v>0</v>
      </c>
      <c r="E6242" s="310">
        <f t="shared" si="1165"/>
        <v>32.399999999999977</v>
      </c>
    </row>
    <row r="6243" spans="1:5" ht="15.6" x14ac:dyDescent="0.3">
      <c r="A6243" s="321" t="s">
        <v>422</v>
      </c>
      <c r="B6243" s="313">
        <v>120</v>
      </c>
      <c r="C6243" s="313">
        <v>0</v>
      </c>
      <c r="D6243" s="313">
        <v>60</v>
      </c>
      <c r="E6243" s="322">
        <f t="shared" si="1165"/>
        <v>-60</v>
      </c>
    </row>
    <row r="6244" spans="1:5" ht="15.6" x14ac:dyDescent="0.3">
      <c r="A6244" s="321" t="s">
        <v>423</v>
      </c>
      <c r="B6244" s="313">
        <v>0</v>
      </c>
      <c r="C6244" s="313">
        <v>0</v>
      </c>
      <c r="D6244" s="313">
        <v>0</v>
      </c>
      <c r="E6244" s="322">
        <f t="shared" si="1165"/>
        <v>0</v>
      </c>
    </row>
    <row r="6245" spans="1:5" ht="15.6" x14ac:dyDescent="0.3">
      <c r="A6245" s="321" t="s">
        <v>427</v>
      </c>
      <c r="B6245" s="313">
        <v>540</v>
      </c>
      <c r="C6245" s="313">
        <v>0</v>
      </c>
      <c r="D6245" s="313">
        <v>540</v>
      </c>
      <c r="E6245" s="322">
        <f t="shared" si="1165"/>
        <v>0</v>
      </c>
    </row>
    <row r="6246" spans="1:5" ht="15.6" x14ac:dyDescent="0.3">
      <c r="A6246" s="321" t="s">
        <v>425</v>
      </c>
      <c r="B6246" s="313">
        <v>93</v>
      </c>
      <c r="C6246" s="313">
        <v>80</v>
      </c>
      <c r="D6246" s="313">
        <v>106</v>
      </c>
      <c r="E6246" s="322">
        <f t="shared" si="1165"/>
        <v>93</v>
      </c>
    </row>
    <row r="6247" spans="1:5" ht="15.6" x14ac:dyDescent="0.3">
      <c r="A6247" s="323" t="s">
        <v>424</v>
      </c>
      <c r="B6247" s="324">
        <v>130</v>
      </c>
      <c r="C6247" s="324">
        <v>0</v>
      </c>
      <c r="D6247" s="324">
        <v>130</v>
      </c>
      <c r="E6247" s="325">
        <f t="shared" si="1165"/>
        <v>0</v>
      </c>
    </row>
    <row r="6248" spans="1:5" ht="15.6" x14ac:dyDescent="0.3">
      <c r="A6248" s="320" t="s">
        <v>418</v>
      </c>
      <c r="B6248" s="317">
        <f t="shared" ref="B6248:E6248" si="1166">SUM(B6236:B6247)</f>
        <v>2623.1</v>
      </c>
      <c r="C6248" s="316">
        <f t="shared" si="1166"/>
        <v>440</v>
      </c>
      <c r="D6248" s="317">
        <f t="shared" si="1166"/>
        <v>2344.5</v>
      </c>
      <c r="E6248" s="318">
        <f t="shared" si="1166"/>
        <v>161.39999999999998</v>
      </c>
    </row>
    <row r="6252" spans="1:5" ht="15.6" x14ac:dyDescent="0.3">
      <c r="A6252" s="305">
        <v>45260</v>
      </c>
      <c r="B6252" s="306"/>
      <c r="C6252" s="306"/>
      <c r="D6252" s="306"/>
      <c r="E6252" s="306"/>
    </row>
    <row r="6253" spans="1:5" ht="15.6" x14ac:dyDescent="0.3">
      <c r="A6253" s="307" t="s">
        <v>407</v>
      </c>
      <c r="B6253" s="298" t="s">
        <v>408</v>
      </c>
      <c r="C6253" s="298" t="s">
        <v>409</v>
      </c>
      <c r="D6253" s="298" t="s">
        <v>410</v>
      </c>
      <c r="E6253" s="292" t="s">
        <v>421</v>
      </c>
    </row>
    <row r="6254" spans="1:5" ht="15.6" x14ac:dyDescent="0.3">
      <c r="A6254" s="308" t="s">
        <v>412</v>
      </c>
      <c r="B6254" s="309">
        <v>260</v>
      </c>
      <c r="C6254" s="309">
        <v>0</v>
      </c>
      <c r="D6254" s="309">
        <v>268</v>
      </c>
      <c r="E6254" s="310">
        <f t="shared" ref="E6254:E6265" si="1167">(C6254+D6254)-B6254</f>
        <v>8</v>
      </c>
    </row>
    <row r="6255" spans="1:5" ht="15.6" x14ac:dyDescent="0.3">
      <c r="A6255" s="308" t="s">
        <v>413</v>
      </c>
      <c r="B6255" s="309">
        <v>413</v>
      </c>
      <c r="C6255" s="309">
        <v>0</v>
      </c>
      <c r="D6255" s="309">
        <v>413</v>
      </c>
      <c r="E6255" s="310">
        <f t="shared" si="1167"/>
        <v>0</v>
      </c>
    </row>
    <row r="6256" spans="1:5" ht="15.6" x14ac:dyDescent="0.3">
      <c r="A6256" s="308" t="s">
        <v>426</v>
      </c>
      <c r="B6256" s="309">
        <v>210</v>
      </c>
      <c r="C6256" s="309">
        <v>0</v>
      </c>
      <c r="D6256" s="309">
        <v>285</v>
      </c>
      <c r="E6256" s="310">
        <f t="shared" si="1167"/>
        <v>75</v>
      </c>
    </row>
    <row r="6257" spans="1:5" ht="15.6" x14ac:dyDescent="0.3">
      <c r="A6257" s="308" t="s">
        <v>415</v>
      </c>
      <c r="B6257" s="309">
        <v>133</v>
      </c>
      <c r="C6257" s="309">
        <v>0</v>
      </c>
      <c r="D6257" s="309">
        <v>192.5</v>
      </c>
      <c r="E6257" s="310">
        <f t="shared" si="1167"/>
        <v>59.5</v>
      </c>
    </row>
    <row r="6258" spans="1:5" ht="15.6" x14ac:dyDescent="0.3">
      <c r="A6258" s="308" t="s">
        <v>416</v>
      </c>
      <c r="B6258" s="309">
        <v>84</v>
      </c>
      <c r="C6258" s="309">
        <v>60</v>
      </c>
      <c r="D6258" s="309">
        <v>84</v>
      </c>
      <c r="E6258" s="310">
        <f t="shared" si="1167"/>
        <v>60</v>
      </c>
    </row>
    <row r="6259" spans="1:5" ht="15.6" x14ac:dyDescent="0.3">
      <c r="A6259" s="311" t="s">
        <v>417</v>
      </c>
      <c r="B6259" s="312">
        <v>230</v>
      </c>
      <c r="C6259" s="312">
        <v>0</v>
      </c>
      <c r="D6259" s="312">
        <v>230</v>
      </c>
      <c r="E6259" s="310">
        <f t="shared" si="1167"/>
        <v>0</v>
      </c>
    </row>
    <row r="6260" spans="1:5" ht="15.6" x14ac:dyDescent="0.3">
      <c r="A6260" s="321" t="s">
        <v>419</v>
      </c>
      <c r="B6260" s="314">
        <v>267.60000000000002</v>
      </c>
      <c r="C6260" s="314">
        <v>0</v>
      </c>
      <c r="D6260" s="314">
        <v>267.60000000000002</v>
      </c>
      <c r="E6260" s="310">
        <f t="shared" si="1167"/>
        <v>0</v>
      </c>
    </row>
    <row r="6261" spans="1:5" ht="15.6" x14ac:dyDescent="0.3">
      <c r="A6261" s="321" t="s">
        <v>422</v>
      </c>
      <c r="B6261" s="313">
        <v>120</v>
      </c>
      <c r="C6261" s="313">
        <v>120</v>
      </c>
      <c r="D6261" s="313">
        <v>120</v>
      </c>
      <c r="E6261" s="322">
        <f t="shared" si="1167"/>
        <v>120</v>
      </c>
    </row>
    <row r="6262" spans="1:5" ht="15.6" x14ac:dyDescent="0.3">
      <c r="A6262" s="321" t="s">
        <v>423</v>
      </c>
      <c r="B6262" s="313">
        <v>0</v>
      </c>
      <c r="C6262" s="313">
        <v>0</v>
      </c>
      <c r="D6262" s="313">
        <v>0</v>
      </c>
      <c r="E6262" s="322">
        <f t="shared" si="1167"/>
        <v>0</v>
      </c>
    </row>
    <row r="6263" spans="1:5" ht="15.6" x14ac:dyDescent="0.3">
      <c r="A6263" s="321" t="s">
        <v>427</v>
      </c>
      <c r="B6263" s="313">
        <v>468</v>
      </c>
      <c r="C6263" s="313">
        <v>0</v>
      </c>
      <c r="D6263" s="313">
        <v>540</v>
      </c>
      <c r="E6263" s="322">
        <f t="shared" si="1167"/>
        <v>72</v>
      </c>
    </row>
    <row r="6264" spans="1:5" ht="15.6" x14ac:dyDescent="0.3">
      <c r="A6264" s="321" t="s">
        <v>425</v>
      </c>
      <c r="B6264" s="313">
        <v>92</v>
      </c>
      <c r="C6264" s="313">
        <v>0</v>
      </c>
      <c r="D6264" s="313">
        <v>93</v>
      </c>
      <c r="E6264" s="322">
        <f t="shared" si="1167"/>
        <v>1</v>
      </c>
    </row>
    <row r="6265" spans="1:5" ht="15.6" x14ac:dyDescent="0.3">
      <c r="A6265" s="323" t="s">
        <v>424</v>
      </c>
      <c r="B6265" s="324">
        <v>130</v>
      </c>
      <c r="C6265" s="324">
        <v>0</v>
      </c>
      <c r="D6265" s="324">
        <v>130</v>
      </c>
      <c r="E6265" s="325">
        <f t="shared" si="1167"/>
        <v>0</v>
      </c>
    </row>
    <row r="6266" spans="1:5" ht="15.6" x14ac:dyDescent="0.3">
      <c r="A6266" s="320" t="s">
        <v>418</v>
      </c>
      <c r="B6266" s="317">
        <f t="shared" ref="B6266:E6266" si="1168">SUM(B6254:B6265)</f>
        <v>2407.6</v>
      </c>
      <c r="C6266" s="316">
        <f t="shared" si="1168"/>
        <v>180</v>
      </c>
      <c r="D6266" s="317">
        <f t="shared" si="1168"/>
        <v>2623.1</v>
      </c>
      <c r="E6266" s="318">
        <f t="shared" si="1168"/>
        <v>395.5</v>
      </c>
    </row>
    <row r="6270" spans="1:5" ht="15.6" x14ac:dyDescent="0.3">
      <c r="A6270" s="305">
        <v>45261</v>
      </c>
      <c r="B6270" s="306"/>
      <c r="C6270" s="306"/>
      <c r="D6270" s="306"/>
      <c r="E6270" s="306"/>
    </row>
    <row r="6271" spans="1:5" ht="15.6" x14ac:dyDescent="0.3">
      <c r="A6271" s="307" t="s">
        <v>407</v>
      </c>
      <c r="B6271" s="298" t="s">
        <v>408</v>
      </c>
      <c r="C6271" s="298" t="s">
        <v>409</v>
      </c>
      <c r="D6271" s="298" t="s">
        <v>410</v>
      </c>
      <c r="E6271" s="292" t="s">
        <v>421</v>
      </c>
    </row>
    <row r="6272" spans="1:5" ht="15.6" x14ac:dyDescent="0.3">
      <c r="A6272" s="308" t="s">
        <v>412</v>
      </c>
      <c r="B6272" s="309">
        <v>260</v>
      </c>
      <c r="C6272" s="309">
        <v>0</v>
      </c>
      <c r="D6272" s="309">
        <v>260</v>
      </c>
      <c r="E6272" s="310">
        <f t="shared" ref="E6272:E6283" si="1169">(C6272+D6272)-B6272</f>
        <v>0</v>
      </c>
    </row>
    <row r="6273" spans="1:5" ht="15.6" x14ac:dyDescent="0.3">
      <c r="A6273" s="308" t="s">
        <v>413</v>
      </c>
      <c r="B6273" s="309">
        <v>413</v>
      </c>
      <c r="C6273" s="309">
        <v>0</v>
      </c>
      <c r="D6273" s="309">
        <v>413</v>
      </c>
      <c r="E6273" s="310">
        <f t="shared" si="1169"/>
        <v>0</v>
      </c>
    </row>
    <row r="6274" spans="1:5" ht="15.6" x14ac:dyDescent="0.3">
      <c r="A6274" s="308" t="s">
        <v>426</v>
      </c>
      <c r="B6274" s="309">
        <v>440</v>
      </c>
      <c r="C6274" s="309">
        <v>240</v>
      </c>
      <c r="D6274" s="309">
        <v>210</v>
      </c>
      <c r="E6274" s="310">
        <f t="shared" si="1169"/>
        <v>10</v>
      </c>
    </row>
    <row r="6275" spans="1:5" ht="15.6" x14ac:dyDescent="0.3">
      <c r="A6275" s="308" t="s">
        <v>415</v>
      </c>
      <c r="B6275" s="309">
        <v>210</v>
      </c>
      <c r="C6275" s="309">
        <v>50</v>
      </c>
      <c r="D6275" s="309">
        <v>133</v>
      </c>
      <c r="E6275" s="310">
        <f t="shared" si="1169"/>
        <v>-27</v>
      </c>
    </row>
    <row r="6276" spans="1:5" ht="15.6" x14ac:dyDescent="0.3">
      <c r="A6276" s="308" t="s">
        <v>416</v>
      </c>
      <c r="B6276" s="309">
        <v>80</v>
      </c>
      <c r="C6276" s="309">
        <v>60</v>
      </c>
      <c r="D6276" s="309">
        <v>84</v>
      </c>
      <c r="E6276" s="310">
        <f t="shared" si="1169"/>
        <v>64</v>
      </c>
    </row>
    <row r="6277" spans="1:5" ht="15.6" x14ac:dyDescent="0.3">
      <c r="A6277" s="311" t="s">
        <v>417</v>
      </c>
      <c r="B6277" s="312">
        <v>230</v>
      </c>
      <c r="C6277" s="312">
        <v>0</v>
      </c>
      <c r="D6277" s="312">
        <v>230</v>
      </c>
      <c r="E6277" s="310">
        <f t="shared" si="1169"/>
        <v>0</v>
      </c>
    </row>
    <row r="6278" spans="1:5" ht="15.6" x14ac:dyDescent="0.3">
      <c r="A6278" s="321" t="s">
        <v>419</v>
      </c>
      <c r="B6278" s="314">
        <v>242.8</v>
      </c>
      <c r="C6278" s="314">
        <v>0</v>
      </c>
      <c r="D6278" s="314">
        <v>267.60000000000002</v>
      </c>
      <c r="E6278" s="310">
        <f t="shared" si="1169"/>
        <v>24.800000000000011</v>
      </c>
    </row>
    <row r="6279" spans="1:5" ht="15.6" x14ac:dyDescent="0.3">
      <c r="A6279" s="321" t="s">
        <v>422</v>
      </c>
      <c r="B6279" s="313">
        <v>120</v>
      </c>
      <c r="C6279" s="313">
        <v>120</v>
      </c>
      <c r="D6279" s="313">
        <v>120</v>
      </c>
      <c r="E6279" s="322">
        <f t="shared" si="1169"/>
        <v>120</v>
      </c>
    </row>
    <row r="6280" spans="1:5" ht="15.6" x14ac:dyDescent="0.3">
      <c r="A6280" s="321" t="s">
        <v>423</v>
      </c>
      <c r="B6280" s="313">
        <v>0</v>
      </c>
      <c r="C6280" s="313">
        <v>0</v>
      </c>
      <c r="D6280" s="313">
        <v>0</v>
      </c>
      <c r="E6280" s="322">
        <f t="shared" si="1169"/>
        <v>0</v>
      </c>
    </row>
    <row r="6281" spans="1:5" ht="15.6" x14ac:dyDescent="0.3">
      <c r="A6281" s="321" t="s">
        <v>427</v>
      </c>
      <c r="B6281" s="313">
        <v>450</v>
      </c>
      <c r="C6281" s="313">
        <v>0</v>
      </c>
      <c r="D6281" s="313">
        <v>468</v>
      </c>
      <c r="E6281" s="322">
        <f t="shared" si="1169"/>
        <v>18</v>
      </c>
    </row>
    <row r="6282" spans="1:5" ht="15.6" x14ac:dyDescent="0.3">
      <c r="A6282" s="321" t="s">
        <v>425</v>
      </c>
      <c r="B6282" s="313">
        <v>67</v>
      </c>
      <c r="C6282" s="313">
        <v>0</v>
      </c>
      <c r="D6282" s="313">
        <v>92</v>
      </c>
      <c r="E6282" s="322">
        <f t="shared" si="1169"/>
        <v>25</v>
      </c>
    </row>
    <row r="6283" spans="1:5" ht="15.6" x14ac:dyDescent="0.3">
      <c r="A6283" s="323" t="s">
        <v>424</v>
      </c>
      <c r="B6283" s="324">
        <v>130</v>
      </c>
      <c r="C6283" s="324">
        <v>0</v>
      </c>
      <c r="D6283" s="324">
        <v>130</v>
      </c>
      <c r="E6283" s="325">
        <f t="shared" si="1169"/>
        <v>0</v>
      </c>
    </row>
    <row r="6284" spans="1:5" ht="15.6" x14ac:dyDescent="0.3">
      <c r="A6284" s="320" t="s">
        <v>418</v>
      </c>
      <c r="B6284" s="317">
        <f t="shared" ref="B6284:E6284" si="1170">SUM(B6272:B6283)</f>
        <v>2642.8</v>
      </c>
      <c r="C6284" s="316">
        <f t="shared" si="1170"/>
        <v>470</v>
      </c>
      <c r="D6284" s="317">
        <f t="shared" si="1170"/>
        <v>2407.6</v>
      </c>
      <c r="E6284" s="318">
        <f t="shared" si="1170"/>
        <v>234.8</v>
      </c>
    </row>
    <row r="6289" spans="1:5" ht="15.6" x14ac:dyDescent="0.3">
      <c r="A6289" s="305">
        <v>45262</v>
      </c>
      <c r="B6289" s="306"/>
      <c r="C6289" s="306"/>
      <c r="D6289" s="306"/>
      <c r="E6289" s="306"/>
    </row>
    <row r="6290" spans="1:5" ht="15.6" x14ac:dyDescent="0.3">
      <c r="A6290" s="307" t="s">
        <v>407</v>
      </c>
      <c r="B6290" s="298" t="s">
        <v>408</v>
      </c>
      <c r="C6290" s="298" t="s">
        <v>409</v>
      </c>
      <c r="D6290" s="298" t="s">
        <v>410</v>
      </c>
      <c r="E6290" s="292" t="s">
        <v>421</v>
      </c>
    </row>
    <row r="6291" spans="1:5" ht="15.6" x14ac:dyDescent="0.3">
      <c r="A6291" s="308" t="s">
        <v>412</v>
      </c>
      <c r="B6291" s="309">
        <v>260</v>
      </c>
      <c r="C6291" s="309">
        <v>0</v>
      </c>
      <c r="D6291" s="309">
        <v>260</v>
      </c>
      <c r="E6291" s="310">
        <f t="shared" ref="E6291:E6302" si="1171">(C6291+D6291)-B6291</f>
        <v>0</v>
      </c>
    </row>
    <row r="6292" spans="1:5" ht="15.6" x14ac:dyDescent="0.3">
      <c r="A6292" s="308" t="s">
        <v>413</v>
      </c>
      <c r="B6292" s="309">
        <v>360</v>
      </c>
      <c r="C6292" s="309">
        <v>0</v>
      </c>
      <c r="D6292" s="309">
        <v>413</v>
      </c>
      <c r="E6292" s="310">
        <f t="shared" si="1171"/>
        <v>53</v>
      </c>
    </row>
    <row r="6293" spans="1:5" ht="15.6" x14ac:dyDescent="0.3">
      <c r="A6293" s="308" t="s">
        <v>426</v>
      </c>
      <c r="B6293" s="309">
        <v>430</v>
      </c>
      <c r="C6293" s="309">
        <v>0</v>
      </c>
      <c r="D6293" s="309">
        <v>440</v>
      </c>
      <c r="E6293" s="310">
        <f t="shared" si="1171"/>
        <v>10</v>
      </c>
    </row>
    <row r="6294" spans="1:5" ht="15.6" x14ac:dyDescent="0.3">
      <c r="A6294" s="308" t="s">
        <v>415</v>
      </c>
      <c r="B6294" s="309">
        <v>140</v>
      </c>
      <c r="C6294" s="309">
        <v>0</v>
      </c>
      <c r="D6294" s="309">
        <v>210</v>
      </c>
      <c r="E6294" s="310">
        <f t="shared" si="1171"/>
        <v>70</v>
      </c>
    </row>
    <row r="6295" spans="1:5" ht="15.6" x14ac:dyDescent="0.3">
      <c r="A6295" s="308" t="s">
        <v>416</v>
      </c>
      <c r="B6295" s="309">
        <v>80</v>
      </c>
      <c r="C6295" s="309">
        <v>0</v>
      </c>
      <c r="D6295" s="309">
        <v>80</v>
      </c>
      <c r="E6295" s="310">
        <f t="shared" si="1171"/>
        <v>0</v>
      </c>
    </row>
    <row r="6296" spans="1:5" ht="15.6" x14ac:dyDescent="0.3">
      <c r="A6296" s="311" t="s">
        <v>417</v>
      </c>
      <c r="B6296" s="312">
        <v>230</v>
      </c>
      <c r="C6296" s="312">
        <v>0</v>
      </c>
      <c r="D6296" s="312">
        <v>230</v>
      </c>
      <c r="E6296" s="310">
        <f t="shared" si="1171"/>
        <v>0</v>
      </c>
    </row>
    <row r="6297" spans="1:5" ht="15.6" x14ac:dyDescent="0.3">
      <c r="A6297" s="321" t="s">
        <v>419</v>
      </c>
      <c r="B6297" s="314">
        <v>236.55</v>
      </c>
      <c r="C6297" s="314">
        <v>0</v>
      </c>
      <c r="D6297" s="314">
        <v>242.8</v>
      </c>
      <c r="E6297" s="310">
        <f t="shared" si="1171"/>
        <v>6.25</v>
      </c>
    </row>
    <row r="6298" spans="1:5" ht="15.6" x14ac:dyDescent="0.3">
      <c r="A6298" s="321" t="s">
        <v>422</v>
      </c>
      <c r="B6298" s="313">
        <v>76</v>
      </c>
      <c r="C6298" s="313">
        <v>120</v>
      </c>
      <c r="D6298" s="313">
        <v>120</v>
      </c>
      <c r="E6298" s="322">
        <f t="shared" si="1171"/>
        <v>164</v>
      </c>
    </row>
    <row r="6299" spans="1:5" ht="15.6" x14ac:dyDescent="0.3">
      <c r="A6299" s="321" t="s">
        <v>423</v>
      </c>
      <c r="B6299" s="313">
        <v>0</v>
      </c>
      <c r="C6299" s="313">
        <v>0</v>
      </c>
      <c r="D6299" s="313">
        <v>0</v>
      </c>
      <c r="E6299" s="322">
        <f t="shared" si="1171"/>
        <v>0</v>
      </c>
    </row>
    <row r="6300" spans="1:5" ht="15.6" x14ac:dyDescent="0.3">
      <c r="A6300" s="321" t="s">
        <v>427</v>
      </c>
      <c r="B6300" s="313">
        <v>450</v>
      </c>
      <c r="C6300" s="313">
        <v>0</v>
      </c>
      <c r="D6300" s="313">
        <v>450</v>
      </c>
      <c r="E6300" s="322">
        <f t="shared" si="1171"/>
        <v>0</v>
      </c>
    </row>
    <row r="6301" spans="1:5" ht="15.6" x14ac:dyDescent="0.3">
      <c r="A6301" s="321" t="s">
        <v>425</v>
      </c>
      <c r="B6301" s="313">
        <v>67</v>
      </c>
      <c r="C6301" s="313">
        <v>0</v>
      </c>
      <c r="D6301" s="313">
        <v>67</v>
      </c>
      <c r="E6301" s="322">
        <f t="shared" si="1171"/>
        <v>0</v>
      </c>
    </row>
    <row r="6302" spans="1:5" ht="15.6" x14ac:dyDescent="0.3">
      <c r="A6302" s="323" t="s">
        <v>424</v>
      </c>
      <c r="B6302" s="324">
        <v>130</v>
      </c>
      <c r="C6302" s="324">
        <v>0</v>
      </c>
      <c r="D6302" s="324">
        <v>130</v>
      </c>
      <c r="E6302" s="325">
        <f t="shared" si="1171"/>
        <v>0</v>
      </c>
    </row>
    <row r="6303" spans="1:5" ht="15.6" x14ac:dyDescent="0.3">
      <c r="A6303" s="320" t="s">
        <v>418</v>
      </c>
      <c r="B6303" s="317">
        <f t="shared" ref="B6303:E6303" si="1172">SUM(B6291:B6302)</f>
        <v>2459.5500000000002</v>
      </c>
      <c r="C6303" s="316">
        <f t="shared" si="1172"/>
        <v>120</v>
      </c>
      <c r="D6303" s="317">
        <f t="shared" si="1172"/>
        <v>2642.8</v>
      </c>
      <c r="E6303" s="318">
        <f t="shared" si="1172"/>
        <v>303.25</v>
      </c>
    </row>
    <row r="6307" spans="1:5" ht="15.6" x14ac:dyDescent="0.3">
      <c r="A6307" s="305">
        <v>45263</v>
      </c>
      <c r="B6307" s="306"/>
      <c r="C6307" s="306"/>
      <c r="D6307" s="306"/>
      <c r="E6307" s="306"/>
    </row>
    <row r="6308" spans="1:5" ht="15.6" x14ac:dyDescent="0.3">
      <c r="A6308" s="307" t="s">
        <v>407</v>
      </c>
      <c r="B6308" s="298" t="s">
        <v>408</v>
      </c>
      <c r="C6308" s="298" t="s">
        <v>409</v>
      </c>
      <c r="D6308" s="298" t="s">
        <v>410</v>
      </c>
      <c r="E6308" s="292" t="s">
        <v>421</v>
      </c>
    </row>
    <row r="6309" spans="1:5" ht="15.6" x14ac:dyDescent="0.3">
      <c r="A6309" s="308" t="s">
        <v>412</v>
      </c>
      <c r="B6309" s="309">
        <v>260</v>
      </c>
      <c r="C6309" s="309">
        <v>0</v>
      </c>
      <c r="D6309" s="309">
        <v>260</v>
      </c>
      <c r="E6309" s="310">
        <f t="shared" ref="E6309:E6320" si="1173">(C6309+D6309)-B6309</f>
        <v>0</v>
      </c>
    </row>
    <row r="6310" spans="1:5" ht="15.6" x14ac:dyDescent="0.3">
      <c r="A6310" s="308" t="s">
        <v>413</v>
      </c>
      <c r="B6310" s="309">
        <v>393</v>
      </c>
      <c r="C6310" s="309">
        <v>0</v>
      </c>
      <c r="D6310" s="309">
        <v>360</v>
      </c>
      <c r="E6310" s="310">
        <f t="shared" si="1173"/>
        <v>-33</v>
      </c>
    </row>
    <row r="6311" spans="1:5" ht="15.6" x14ac:dyDescent="0.3">
      <c r="A6311" s="308" t="s">
        <v>426</v>
      </c>
      <c r="B6311" s="309">
        <v>420</v>
      </c>
      <c r="C6311" s="309">
        <v>0</v>
      </c>
      <c r="D6311" s="309">
        <v>430</v>
      </c>
      <c r="E6311" s="310">
        <f t="shared" si="1173"/>
        <v>10</v>
      </c>
    </row>
    <row r="6312" spans="1:5" ht="15.6" x14ac:dyDescent="0.3">
      <c r="A6312" s="308" t="s">
        <v>415</v>
      </c>
      <c r="B6312" s="309">
        <v>140</v>
      </c>
      <c r="C6312" s="309">
        <v>0</v>
      </c>
      <c r="D6312" s="309">
        <v>140</v>
      </c>
      <c r="E6312" s="310">
        <f t="shared" si="1173"/>
        <v>0</v>
      </c>
    </row>
    <row r="6313" spans="1:5" ht="15.6" x14ac:dyDescent="0.3">
      <c r="A6313" s="308" t="s">
        <v>416</v>
      </c>
      <c r="B6313" s="309">
        <v>80</v>
      </c>
      <c r="C6313" s="309">
        <v>0</v>
      </c>
      <c r="D6313" s="309">
        <v>80</v>
      </c>
      <c r="E6313" s="310">
        <f t="shared" si="1173"/>
        <v>0</v>
      </c>
    </row>
    <row r="6314" spans="1:5" ht="15.6" x14ac:dyDescent="0.3">
      <c r="A6314" s="311" t="s">
        <v>417</v>
      </c>
      <c r="B6314" s="312">
        <v>200</v>
      </c>
      <c r="C6314" s="312">
        <v>0</v>
      </c>
      <c r="D6314" s="312">
        <v>230</v>
      </c>
      <c r="E6314" s="310">
        <f t="shared" si="1173"/>
        <v>30</v>
      </c>
    </row>
    <row r="6315" spans="1:5" ht="15.6" x14ac:dyDescent="0.3">
      <c r="A6315" s="321" t="s">
        <v>419</v>
      </c>
      <c r="B6315" s="314">
        <v>236.55</v>
      </c>
      <c r="C6315" s="314">
        <v>0</v>
      </c>
      <c r="D6315" s="314">
        <v>236.55</v>
      </c>
      <c r="E6315" s="310">
        <f t="shared" si="1173"/>
        <v>0</v>
      </c>
    </row>
    <row r="6316" spans="1:5" ht="15.6" x14ac:dyDescent="0.3">
      <c r="A6316" s="321" t="s">
        <v>422</v>
      </c>
      <c r="B6316" s="313">
        <v>37.5</v>
      </c>
      <c r="C6316" s="313">
        <v>0</v>
      </c>
      <c r="D6316" s="313">
        <v>76</v>
      </c>
      <c r="E6316" s="322">
        <f t="shared" si="1173"/>
        <v>38.5</v>
      </c>
    </row>
    <row r="6317" spans="1:5" ht="15.6" x14ac:dyDescent="0.3">
      <c r="A6317" s="321" t="s">
        <v>423</v>
      </c>
      <c r="B6317" s="313">
        <v>0</v>
      </c>
      <c r="C6317" s="313">
        <v>0</v>
      </c>
      <c r="D6317" s="313">
        <v>0</v>
      </c>
      <c r="E6317" s="322">
        <f t="shared" si="1173"/>
        <v>0</v>
      </c>
    </row>
    <row r="6318" spans="1:5" ht="15.6" x14ac:dyDescent="0.3">
      <c r="A6318" s="321" t="s">
        <v>427</v>
      </c>
      <c r="B6318" s="313">
        <v>441</v>
      </c>
      <c r="C6318" s="313">
        <v>0</v>
      </c>
      <c r="D6318" s="313">
        <v>450</v>
      </c>
      <c r="E6318" s="322">
        <f t="shared" si="1173"/>
        <v>9</v>
      </c>
    </row>
    <row r="6319" spans="1:5" ht="15.6" x14ac:dyDescent="0.3">
      <c r="A6319" s="321" t="s">
        <v>425</v>
      </c>
      <c r="B6319" s="313">
        <v>39</v>
      </c>
      <c r="C6319" s="313">
        <v>0</v>
      </c>
      <c r="D6319" s="313">
        <v>67</v>
      </c>
      <c r="E6319" s="322">
        <f t="shared" si="1173"/>
        <v>28</v>
      </c>
    </row>
    <row r="6320" spans="1:5" ht="15.6" x14ac:dyDescent="0.3">
      <c r="A6320" s="323" t="s">
        <v>424</v>
      </c>
      <c r="B6320" s="324">
        <v>120</v>
      </c>
      <c r="C6320" s="324">
        <v>0</v>
      </c>
      <c r="D6320" s="324">
        <v>130</v>
      </c>
      <c r="E6320" s="325">
        <f t="shared" si="1173"/>
        <v>10</v>
      </c>
    </row>
    <row r="6321" spans="1:5" ht="15.6" x14ac:dyDescent="0.3">
      <c r="A6321" s="320" t="s">
        <v>418</v>
      </c>
      <c r="B6321" s="317">
        <f t="shared" ref="B6321:E6321" si="1174">SUM(B6309:B6320)</f>
        <v>2367.0500000000002</v>
      </c>
      <c r="C6321" s="316">
        <f t="shared" si="1174"/>
        <v>0</v>
      </c>
      <c r="D6321" s="317">
        <f t="shared" si="1174"/>
        <v>2459.5500000000002</v>
      </c>
      <c r="E6321" s="318">
        <f t="shared" si="1174"/>
        <v>92.5</v>
      </c>
    </row>
    <row r="6326" spans="1:5" ht="15.6" x14ac:dyDescent="0.3">
      <c r="A6326" s="305">
        <v>45264</v>
      </c>
      <c r="B6326" s="306"/>
      <c r="C6326" s="306"/>
      <c r="D6326" s="306"/>
      <c r="E6326" s="306"/>
    </row>
    <row r="6327" spans="1:5" ht="15.6" x14ac:dyDescent="0.3">
      <c r="A6327" s="307" t="s">
        <v>407</v>
      </c>
      <c r="B6327" s="298" t="s">
        <v>408</v>
      </c>
      <c r="C6327" s="298" t="s">
        <v>409</v>
      </c>
      <c r="D6327" s="298" t="s">
        <v>410</v>
      </c>
      <c r="E6327" s="292" t="s">
        <v>421</v>
      </c>
    </row>
    <row r="6328" spans="1:5" ht="15.6" x14ac:dyDescent="0.3">
      <c r="A6328" s="308" t="s">
        <v>412</v>
      </c>
      <c r="B6328" s="309">
        <v>260</v>
      </c>
      <c r="C6328" s="309">
        <v>0</v>
      </c>
      <c r="D6328" s="309">
        <v>260</v>
      </c>
      <c r="E6328" s="310">
        <f t="shared" ref="E6328:E6339" si="1175">(C6328+D6328)-B6328</f>
        <v>0</v>
      </c>
    </row>
    <row r="6329" spans="1:5" ht="15.6" x14ac:dyDescent="0.3">
      <c r="A6329" s="308" t="s">
        <v>413</v>
      </c>
      <c r="B6329" s="309">
        <v>356</v>
      </c>
      <c r="C6329" s="309">
        <v>0</v>
      </c>
      <c r="D6329" s="309">
        <v>393</v>
      </c>
      <c r="E6329" s="310">
        <f t="shared" si="1175"/>
        <v>37</v>
      </c>
    </row>
    <row r="6330" spans="1:5" ht="15.6" x14ac:dyDescent="0.3">
      <c r="A6330" s="308" t="s">
        <v>426</v>
      </c>
      <c r="B6330" s="309">
        <v>315</v>
      </c>
      <c r="C6330" s="309">
        <v>0</v>
      </c>
      <c r="D6330" s="309">
        <v>420</v>
      </c>
      <c r="E6330" s="310">
        <f t="shared" si="1175"/>
        <v>105</v>
      </c>
    </row>
    <row r="6331" spans="1:5" ht="15.6" x14ac:dyDescent="0.3">
      <c r="A6331" s="308" t="s">
        <v>415</v>
      </c>
      <c r="B6331" s="309">
        <v>140</v>
      </c>
      <c r="C6331" s="309">
        <v>0</v>
      </c>
      <c r="D6331" s="309">
        <v>140</v>
      </c>
      <c r="E6331" s="310">
        <f t="shared" si="1175"/>
        <v>0</v>
      </c>
    </row>
    <row r="6332" spans="1:5" ht="15.6" x14ac:dyDescent="0.3">
      <c r="A6332" s="308" t="s">
        <v>416</v>
      </c>
      <c r="B6332" s="309">
        <v>80</v>
      </c>
      <c r="C6332" s="309">
        <v>0</v>
      </c>
      <c r="D6332" s="309">
        <v>80</v>
      </c>
      <c r="E6332" s="310">
        <f t="shared" si="1175"/>
        <v>0</v>
      </c>
    </row>
    <row r="6333" spans="1:5" ht="15.6" x14ac:dyDescent="0.3">
      <c r="A6333" s="311" t="s">
        <v>417</v>
      </c>
      <c r="B6333" s="312">
        <v>200</v>
      </c>
      <c r="C6333" s="312">
        <v>0</v>
      </c>
      <c r="D6333" s="312">
        <v>200</v>
      </c>
      <c r="E6333" s="310">
        <f t="shared" si="1175"/>
        <v>0</v>
      </c>
    </row>
    <row r="6334" spans="1:5" ht="15.6" x14ac:dyDescent="0.3">
      <c r="A6334" s="321" t="s">
        <v>419</v>
      </c>
      <c r="B6334" s="314">
        <v>155.61000000000001</v>
      </c>
      <c r="C6334" s="314">
        <v>0</v>
      </c>
      <c r="D6334" s="314">
        <v>236.55</v>
      </c>
      <c r="E6334" s="310">
        <f t="shared" si="1175"/>
        <v>80.94</v>
      </c>
    </row>
    <row r="6335" spans="1:5" ht="15.6" x14ac:dyDescent="0.3">
      <c r="A6335" s="321" t="s">
        <v>422</v>
      </c>
      <c r="B6335" s="313">
        <v>18.5</v>
      </c>
      <c r="C6335" s="313">
        <v>0</v>
      </c>
      <c r="D6335" s="313">
        <v>37.5</v>
      </c>
      <c r="E6335" s="322">
        <f t="shared" si="1175"/>
        <v>19</v>
      </c>
    </row>
    <row r="6336" spans="1:5" ht="15.6" x14ac:dyDescent="0.3">
      <c r="A6336" s="321" t="s">
        <v>423</v>
      </c>
      <c r="B6336" s="313">
        <v>0</v>
      </c>
      <c r="C6336" s="313">
        <v>0</v>
      </c>
      <c r="D6336" s="313">
        <v>0</v>
      </c>
      <c r="E6336" s="322">
        <f t="shared" si="1175"/>
        <v>0</v>
      </c>
    </row>
    <row r="6337" spans="1:5" ht="15.6" x14ac:dyDescent="0.3">
      <c r="A6337" s="321" t="s">
        <v>427</v>
      </c>
      <c r="B6337" s="313">
        <v>441</v>
      </c>
      <c r="C6337" s="313">
        <v>0</v>
      </c>
      <c r="D6337" s="313">
        <v>441</v>
      </c>
      <c r="E6337" s="322">
        <f t="shared" si="1175"/>
        <v>0</v>
      </c>
    </row>
    <row r="6338" spans="1:5" ht="15.6" x14ac:dyDescent="0.3">
      <c r="A6338" s="321" t="s">
        <v>425</v>
      </c>
      <c r="B6338" s="313">
        <v>39</v>
      </c>
      <c r="C6338" s="313">
        <v>0</v>
      </c>
      <c r="D6338" s="313">
        <v>39</v>
      </c>
      <c r="E6338" s="322">
        <f t="shared" si="1175"/>
        <v>0</v>
      </c>
    </row>
    <row r="6339" spans="1:5" ht="15.6" x14ac:dyDescent="0.3">
      <c r="A6339" s="323" t="s">
        <v>424</v>
      </c>
      <c r="B6339" s="324">
        <v>120</v>
      </c>
      <c r="C6339" s="324">
        <v>0</v>
      </c>
      <c r="D6339" s="324">
        <v>120</v>
      </c>
      <c r="E6339" s="325">
        <f t="shared" si="1175"/>
        <v>0</v>
      </c>
    </row>
    <row r="6340" spans="1:5" ht="15.6" x14ac:dyDescent="0.3">
      <c r="A6340" s="320" t="s">
        <v>418</v>
      </c>
      <c r="B6340" s="317">
        <f t="shared" ref="B6340:E6340" si="1176">SUM(B6328:B6339)</f>
        <v>2125.11</v>
      </c>
      <c r="C6340" s="316">
        <f t="shared" si="1176"/>
        <v>0</v>
      </c>
      <c r="D6340" s="317">
        <f t="shared" si="1176"/>
        <v>2367.0500000000002</v>
      </c>
      <c r="E6340" s="318">
        <f t="shared" si="1176"/>
        <v>241.94</v>
      </c>
    </row>
    <row r="6344" spans="1:5" ht="15.6" x14ac:dyDescent="0.3">
      <c r="A6344" s="305">
        <v>45265</v>
      </c>
      <c r="B6344" s="306"/>
      <c r="C6344" s="306"/>
      <c r="D6344" s="306"/>
      <c r="E6344" s="306"/>
    </row>
    <row r="6345" spans="1:5" ht="15.6" x14ac:dyDescent="0.3">
      <c r="A6345" s="307" t="s">
        <v>407</v>
      </c>
      <c r="B6345" s="298" t="s">
        <v>408</v>
      </c>
      <c r="C6345" s="298" t="s">
        <v>409</v>
      </c>
      <c r="D6345" s="298" t="s">
        <v>410</v>
      </c>
      <c r="E6345" s="292" t="s">
        <v>421</v>
      </c>
    </row>
    <row r="6346" spans="1:5" ht="15.6" x14ac:dyDescent="0.3">
      <c r="A6346" s="308" t="s">
        <v>412</v>
      </c>
      <c r="B6346" s="309">
        <v>250</v>
      </c>
      <c r="C6346" s="309">
        <v>0</v>
      </c>
      <c r="D6346" s="309">
        <v>260</v>
      </c>
      <c r="E6346" s="310">
        <f t="shared" ref="E6346:E6357" si="1177">(C6346+D6346)-B6346</f>
        <v>10</v>
      </c>
    </row>
    <row r="6347" spans="1:5" ht="15.6" x14ac:dyDescent="0.3">
      <c r="A6347" s="308" t="s">
        <v>413</v>
      </c>
      <c r="B6347" s="309">
        <v>342</v>
      </c>
      <c r="C6347" s="309">
        <v>0</v>
      </c>
      <c r="D6347" s="309">
        <v>356</v>
      </c>
      <c r="E6347" s="310">
        <f t="shared" si="1177"/>
        <v>14</v>
      </c>
    </row>
    <row r="6348" spans="1:5" ht="15.6" x14ac:dyDescent="0.3">
      <c r="A6348" s="308" t="s">
        <v>426</v>
      </c>
      <c r="B6348" s="309">
        <v>285</v>
      </c>
      <c r="C6348" s="309">
        <v>0</v>
      </c>
      <c r="D6348" s="309">
        <v>315</v>
      </c>
      <c r="E6348" s="310">
        <f t="shared" si="1177"/>
        <v>30</v>
      </c>
    </row>
    <row r="6349" spans="1:5" ht="15.6" x14ac:dyDescent="0.3">
      <c r="A6349" s="308" t="s">
        <v>415</v>
      </c>
      <c r="B6349" s="309">
        <v>140</v>
      </c>
      <c r="C6349" s="309">
        <v>0</v>
      </c>
      <c r="D6349" s="309">
        <v>140</v>
      </c>
      <c r="E6349" s="310">
        <f t="shared" si="1177"/>
        <v>0</v>
      </c>
    </row>
    <row r="6350" spans="1:5" ht="15.6" x14ac:dyDescent="0.3">
      <c r="A6350" s="308" t="s">
        <v>416</v>
      </c>
      <c r="B6350" s="309">
        <v>66</v>
      </c>
      <c r="C6350" s="309">
        <v>0</v>
      </c>
      <c r="D6350" s="309">
        <v>80</v>
      </c>
      <c r="E6350" s="310">
        <f t="shared" si="1177"/>
        <v>14</v>
      </c>
    </row>
    <row r="6351" spans="1:5" ht="15.6" x14ac:dyDescent="0.3">
      <c r="A6351" s="311" t="s">
        <v>417</v>
      </c>
      <c r="B6351" s="312">
        <v>190</v>
      </c>
      <c r="C6351" s="312">
        <v>0</v>
      </c>
      <c r="D6351" s="312">
        <v>200</v>
      </c>
      <c r="E6351" s="310">
        <f t="shared" si="1177"/>
        <v>10</v>
      </c>
    </row>
    <row r="6352" spans="1:5" ht="15.6" x14ac:dyDescent="0.3">
      <c r="A6352" s="321" t="s">
        <v>419</v>
      </c>
      <c r="B6352" s="314">
        <v>155.61000000000001</v>
      </c>
      <c r="C6352" s="314">
        <v>0</v>
      </c>
      <c r="D6352" s="314">
        <v>155.61000000000001</v>
      </c>
      <c r="E6352" s="310">
        <f t="shared" si="1177"/>
        <v>0</v>
      </c>
    </row>
    <row r="6353" spans="1:5" ht="15.6" x14ac:dyDescent="0.3">
      <c r="A6353" s="321" t="s">
        <v>422</v>
      </c>
      <c r="B6353" s="313">
        <v>1</v>
      </c>
      <c r="C6353" s="313">
        <v>0</v>
      </c>
      <c r="D6353" s="313">
        <v>18.5</v>
      </c>
      <c r="E6353" s="322">
        <f t="shared" si="1177"/>
        <v>17.5</v>
      </c>
    </row>
    <row r="6354" spans="1:5" ht="15.6" x14ac:dyDescent="0.3">
      <c r="A6354" s="321" t="s">
        <v>423</v>
      </c>
      <c r="B6354" s="313">
        <v>0</v>
      </c>
      <c r="C6354" s="313">
        <v>0</v>
      </c>
      <c r="D6354" s="313">
        <v>0</v>
      </c>
      <c r="E6354" s="322">
        <f t="shared" si="1177"/>
        <v>0</v>
      </c>
    </row>
    <row r="6355" spans="1:5" ht="15.6" x14ac:dyDescent="0.3">
      <c r="A6355" s="321" t="s">
        <v>427</v>
      </c>
      <c r="B6355" s="313">
        <v>441</v>
      </c>
      <c r="C6355" s="313">
        <v>0</v>
      </c>
      <c r="D6355" s="313">
        <v>441</v>
      </c>
      <c r="E6355" s="322">
        <f t="shared" si="1177"/>
        <v>0</v>
      </c>
    </row>
    <row r="6356" spans="1:5" ht="15.6" x14ac:dyDescent="0.3">
      <c r="A6356" s="321" t="s">
        <v>425</v>
      </c>
      <c r="B6356" s="313">
        <v>39</v>
      </c>
      <c r="C6356" s="313">
        <v>0</v>
      </c>
      <c r="D6356" s="313">
        <v>39</v>
      </c>
      <c r="E6356" s="322">
        <f t="shared" si="1177"/>
        <v>0</v>
      </c>
    </row>
    <row r="6357" spans="1:5" ht="15.6" x14ac:dyDescent="0.3">
      <c r="A6357" s="323" t="s">
        <v>424</v>
      </c>
      <c r="B6357" s="324">
        <v>120</v>
      </c>
      <c r="C6357" s="324">
        <v>0</v>
      </c>
      <c r="D6357" s="324">
        <v>120</v>
      </c>
      <c r="E6357" s="325">
        <f t="shared" si="1177"/>
        <v>0</v>
      </c>
    </row>
    <row r="6358" spans="1:5" ht="15.6" x14ac:dyDescent="0.3">
      <c r="A6358" s="320" t="s">
        <v>418</v>
      </c>
      <c r="B6358" s="317">
        <f t="shared" ref="B6358:E6358" si="1178">SUM(B6346:B6357)</f>
        <v>2029.6100000000001</v>
      </c>
      <c r="C6358" s="316">
        <f t="shared" si="1178"/>
        <v>0</v>
      </c>
      <c r="D6358" s="317">
        <f t="shared" si="1178"/>
        <v>2125.11</v>
      </c>
      <c r="E6358" s="318">
        <f t="shared" si="1178"/>
        <v>95.5</v>
      </c>
    </row>
    <row r="6362" spans="1:5" ht="15.6" x14ac:dyDescent="0.3">
      <c r="A6362" s="305">
        <v>45266</v>
      </c>
      <c r="B6362" s="306"/>
      <c r="C6362" s="306"/>
      <c r="D6362" s="306"/>
      <c r="E6362" s="306"/>
    </row>
    <row r="6363" spans="1:5" ht="15.6" x14ac:dyDescent="0.3">
      <c r="A6363" s="307" t="s">
        <v>407</v>
      </c>
      <c r="B6363" s="298" t="s">
        <v>408</v>
      </c>
      <c r="C6363" s="298" t="s">
        <v>409</v>
      </c>
      <c r="D6363" s="298" t="s">
        <v>410</v>
      </c>
      <c r="E6363" s="292" t="s">
        <v>421</v>
      </c>
    </row>
    <row r="6364" spans="1:5" ht="15.6" x14ac:dyDescent="0.3">
      <c r="A6364" s="308" t="s">
        <v>412</v>
      </c>
      <c r="B6364" s="309">
        <v>250</v>
      </c>
      <c r="C6364" s="309">
        <v>0</v>
      </c>
      <c r="D6364" s="309">
        <v>260</v>
      </c>
      <c r="E6364" s="310">
        <f t="shared" ref="E6364:E6375" si="1179">(C6364+D6364)-B6364</f>
        <v>10</v>
      </c>
    </row>
    <row r="6365" spans="1:5" ht="15.6" x14ac:dyDescent="0.3">
      <c r="A6365" s="308" t="s">
        <v>413</v>
      </c>
      <c r="B6365" s="309">
        <v>342</v>
      </c>
      <c r="C6365" s="309">
        <v>0</v>
      </c>
      <c r="D6365" s="309">
        <v>342</v>
      </c>
      <c r="E6365" s="310">
        <f t="shared" si="1179"/>
        <v>0</v>
      </c>
    </row>
    <row r="6366" spans="1:5" ht="15.6" x14ac:dyDescent="0.3">
      <c r="A6366" s="308" t="s">
        <v>426</v>
      </c>
      <c r="B6366" s="309">
        <v>195</v>
      </c>
      <c r="C6366" s="309">
        <v>0</v>
      </c>
      <c r="D6366" s="309">
        <v>285</v>
      </c>
      <c r="E6366" s="310">
        <f t="shared" si="1179"/>
        <v>90</v>
      </c>
    </row>
    <row r="6367" spans="1:5" ht="15.6" x14ac:dyDescent="0.3">
      <c r="A6367" s="308" t="s">
        <v>415</v>
      </c>
      <c r="B6367" s="309">
        <v>140</v>
      </c>
      <c r="C6367" s="309">
        <v>0</v>
      </c>
      <c r="D6367" s="309">
        <v>140</v>
      </c>
      <c r="E6367" s="310">
        <f t="shared" si="1179"/>
        <v>0</v>
      </c>
    </row>
    <row r="6368" spans="1:5" ht="15.6" x14ac:dyDescent="0.3">
      <c r="A6368" s="308" t="s">
        <v>416</v>
      </c>
      <c r="B6368" s="309">
        <v>66</v>
      </c>
      <c r="C6368" s="309">
        <v>0</v>
      </c>
      <c r="D6368" s="309">
        <v>66</v>
      </c>
      <c r="E6368" s="310">
        <f t="shared" si="1179"/>
        <v>0</v>
      </c>
    </row>
    <row r="6369" spans="1:5" ht="15.6" x14ac:dyDescent="0.3">
      <c r="A6369" s="311" t="s">
        <v>417</v>
      </c>
      <c r="B6369" s="312">
        <v>180</v>
      </c>
      <c r="C6369" s="312">
        <v>0</v>
      </c>
      <c r="D6369" s="312">
        <v>190</v>
      </c>
      <c r="E6369" s="310">
        <f t="shared" si="1179"/>
        <v>10</v>
      </c>
    </row>
    <row r="6370" spans="1:5" ht="15.6" x14ac:dyDescent="0.3">
      <c r="A6370" s="321" t="s">
        <v>419</v>
      </c>
      <c r="B6370" s="314">
        <v>130.72999999999999</v>
      </c>
      <c r="C6370" s="314">
        <v>0</v>
      </c>
      <c r="D6370" s="314">
        <v>155.61000000000001</v>
      </c>
      <c r="E6370" s="310">
        <f t="shared" si="1179"/>
        <v>24.880000000000024</v>
      </c>
    </row>
    <row r="6371" spans="1:5" ht="15.6" x14ac:dyDescent="0.3">
      <c r="A6371" s="321" t="s">
        <v>422</v>
      </c>
      <c r="B6371" s="313">
        <v>97.5</v>
      </c>
      <c r="C6371" s="313">
        <v>120</v>
      </c>
      <c r="D6371" s="313">
        <v>1</v>
      </c>
      <c r="E6371" s="322">
        <f t="shared" si="1179"/>
        <v>23.5</v>
      </c>
    </row>
    <row r="6372" spans="1:5" ht="15.6" x14ac:dyDescent="0.3">
      <c r="A6372" s="321" t="s">
        <v>423</v>
      </c>
      <c r="B6372" s="313">
        <v>0</v>
      </c>
      <c r="C6372" s="313">
        <v>0</v>
      </c>
      <c r="D6372" s="313">
        <v>0</v>
      </c>
      <c r="E6372" s="322">
        <f t="shared" si="1179"/>
        <v>0</v>
      </c>
    </row>
    <row r="6373" spans="1:5" ht="15.6" x14ac:dyDescent="0.3">
      <c r="A6373" s="321" t="s">
        <v>427</v>
      </c>
      <c r="B6373" s="313">
        <v>360</v>
      </c>
      <c r="C6373" s="313">
        <v>0</v>
      </c>
      <c r="D6373" s="313">
        <v>441</v>
      </c>
      <c r="E6373" s="322">
        <f t="shared" si="1179"/>
        <v>81</v>
      </c>
    </row>
    <row r="6374" spans="1:5" ht="15.6" x14ac:dyDescent="0.3">
      <c r="A6374" s="321" t="s">
        <v>425</v>
      </c>
      <c r="B6374" s="313">
        <v>34</v>
      </c>
      <c r="C6374" s="313">
        <v>0</v>
      </c>
      <c r="D6374" s="313">
        <v>39</v>
      </c>
      <c r="E6374" s="322">
        <f t="shared" si="1179"/>
        <v>5</v>
      </c>
    </row>
    <row r="6375" spans="1:5" ht="15.6" x14ac:dyDescent="0.3">
      <c r="A6375" s="323" t="s">
        <v>424</v>
      </c>
      <c r="B6375" s="324">
        <v>120</v>
      </c>
      <c r="C6375" s="324">
        <v>0</v>
      </c>
      <c r="D6375" s="324">
        <v>120</v>
      </c>
      <c r="E6375" s="325">
        <f t="shared" si="1179"/>
        <v>0</v>
      </c>
    </row>
    <row r="6376" spans="1:5" ht="15.6" x14ac:dyDescent="0.3">
      <c r="A6376" s="320" t="s">
        <v>418</v>
      </c>
      <c r="B6376" s="317">
        <f t="shared" ref="B6376:E6376" si="1180">SUM(B6364:B6375)</f>
        <v>1915.23</v>
      </c>
      <c r="C6376" s="316">
        <f t="shared" si="1180"/>
        <v>120</v>
      </c>
      <c r="D6376" s="317">
        <f t="shared" si="1180"/>
        <v>2039.6100000000001</v>
      </c>
      <c r="E6376" s="318">
        <f t="shared" si="1180"/>
        <v>244.38000000000002</v>
      </c>
    </row>
    <row r="6380" spans="1:5" ht="15.6" x14ac:dyDescent="0.3">
      <c r="A6380" s="305">
        <v>45267</v>
      </c>
      <c r="B6380" s="306"/>
      <c r="C6380" s="306"/>
      <c r="D6380" s="306"/>
      <c r="E6380" s="306"/>
    </row>
    <row r="6381" spans="1:5" ht="15.6" x14ac:dyDescent="0.3">
      <c r="A6381" s="307" t="s">
        <v>407</v>
      </c>
      <c r="B6381" s="298" t="s">
        <v>408</v>
      </c>
      <c r="C6381" s="298" t="s">
        <v>409</v>
      </c>
      <c r="D6381" s="298" t="s">
        <v>410</v>
      </c>
      <c r="E6381" s="292" t="s">
        <v>421</v>
      </c>
    </row>
    <row r="6382" spans="1:5" ht="15.6" x14ac:dyDescent="0.3">
      <c r="A6382" s="308" t="s">
        <v>412</v>
      </c>
      <c r="B6382" s="309">
        <v>250</v>
      </c>
      <c r="C6382" s="309">
        <v>0</v>
      </c>
      <c r="D6382" s="309">
        <v>260</v>
      </c>
      <c r="E6382" s="310">
        <f t="shared" ref="E6382:E6393" si="1181">(C6382+D6382)-B6382</f>
        <v>10</v>
      </c>
    </row>
    <row r="6383" spans="1:5" ht="15.6" x14ac:dyDescent="0.3">
      <c r="A6383" s="308" t="s">
        <v>413</v>
      </c>
      <c r="B6383" s="309">
        <v>342</v>
      </c>
      <c r="C6383" s="309">
        <v>0</v>
      </c>
      <c r="D6383" s="309">
        <v>342</v>
      </c>
      <c r="E6383" s="310">
        <f t="shared" si="1181"/>
        <v>0</v>
      </c>
    </row>
    <row r="6384" spans="1:5" ht="15.6" x14ac:dyDescent="0.3">
      <c r="A6384" s="308" t="s">
        <v>426</v>
      </c>
      <c r="B6384" s="309">
        <v>150</v>
      </c>
      <c r="C6384" s="309">
        <v>0</v>
      </c>
      <c r="D6384" s="309">
        <v>195</v>
      </c>
      <c r="E6384" s="310">
        <f t="shared" si="1181"/>
        <v>45</v>
      </c>
    </row>
    <row r="6385" spans="1:5" ht="15.6" x14ac:dyDescent="0.3">
      <c r="A6385" s="308" t="s">
        <v>415</v>
      </c>
      <c r="B6385" s="309">
        <v>140</v>
      </c>
      <c r="C6385" s="309">
        <v>0</v>
      </c>
      <c r="D6385" s="309">
        <v>140</v>
      </c>
      <c r="E6385" s="310">
        <f t="shared" si="1181"/>
        <v>0</v>
      </c>
    </row>
    <row r="6386" spans="1:5" ht="15.6" x14ac:dyDescent="0.3">
      <c r="A6386" s="308" t="s">
        <v>416</v>
      </c>
      <c r="B6386" s="309">
        <v>66</v>
      </c>
      <c r="C6386" s="309">
        <v>0</v>
      </c>
      <c r="D6386" s="309">
        <v>66</v>
      </c>
      <c r="E6386" s="310">
        <f t="shared" si="1181"/>
        <v>0</v>
      </c>
    </row>
    <row r="6387" spans="1:5" ht="15.6" x14ac:dyDescent="0.3">
      <c r="A6387" s="311" t="s">
        <v>417</v>
      </c>
      <c r="B6387" s="312">
        <v>115</v>
      </c>
      <c r="C6387" s="312">
        <v>0</v>
      </c>
      <c r="D6387" s="312">
        <v>180</v>
      </c>
      <c r="E6387" s="310">
        <f t="shared" si="1181"/>
        <v>65</v>
      </c>
    </row>
    <row r="6388" spans="1:5" ht="15.6" x14ac:dyDescent="0.3">
      <c r="A6388" s="321" t="s">
        <v>419</v>
      </c>
      <c r="B6388" s="314">
        <v>73.17</v>
      </c>
      <c r="C6388" s="314">
        <v>0</v>
      </c>
      <c r="D6388" s="314">
        <v>130.72999999999999</v>
      </c>
      <c r="E6388" s="310">
        <f t="shared" si="1181"/>
        <v>57.559999999999988</v>
      </c>
    </row>
    <row r="6389" spans="1:5" ht="15.6" x14ac:dyDescent="0.3">
      <c r="A6389" s="321" t="s">
        <v>422</v>
      </c>
      <c r="B6389" s="313">
        <v>52.5</v>
      </c>
      <c r="C6389" s="313">
        <v>0</v>
      </c>
      <c r="D6389" s="313">
        <v>97.5</v>
      </c>
      <c r="E6389" s="322">
        <f t="shared" si="1181"/>
        <v>45</v>
      </c>
    </row>
    <row r="6390" spans="1:5" ht="15.6" x14ac:dyDescent="0.3">
      <c r="A6390" s="321" t="s">
        <v>423</v>
      </c>
      <c r="B6390" s="313">
        <v>0</v>
      </c>
      <c r="C6390" s="313">
        <v>0</v>
      </c>
      <c r="D6390" s="313">
        <v>0</v>
      </c>
      <c r="E6390" s="322">
        <f t="shared" si="1181"/>
        <v>0</v>
      </c>
    </row>
    <row r="6391" spans="1:5" ht="15.6" x14ac:dyDescent="0.3">
      <c r="A6391" s="321" t="s">
        <v>427</v>
      </c>
      <c r="B6391" s="313">
        <v>315</v>
      </c>
      <c r="C6391" s="313">
        <v>0</v>
      </c>
      <c r="D6391" s="313">
        <v>360</v>
      </c>
      <c r="E6391" s="322">
        <f t="shared" si="1181"/>
        <v>45</v>
      </c>
    </row>
    <row r="6392" spans="1:5" ht="15.6" x14ac:dyDescent="0.3">
      <c r="A6392" s="321" t="s">
        <v>425</v>
      </c>
      <c r="B6392" s="313">
        <v>22</v>
      </c>
      <c r="C6392" s="313">
        <v>0</v>
      </c>
      <c r="D6392" s="313">
        <v>34</v>
      </c>
      <c r="E6392" s="322">
        <f t="shared" si="1181"/>
        <v>12</v>
      </c>
    </row>
    <row r="6393" spans="1:5" ht="15.6" x14ac:dyDescent="0.3">
      <c r="A6393" s="323" t="s">
        <v>424</v>
      </c>
      <c r="B6393" s="324">
        <v>120</v>
      </c>
      <c r="C6393" s="324">
        <v>0</v>
      </c>
      <c r="D6393" s="324">
        <v>120</v>
      </c>
      <c r="E6393" s="325">
        <f t="shared" si="1181"/>
        <v>0</v>
      </c>
    </row>
    <row r="6394" spans="1:5" ht="15.6" x14ac:dyDescent="0.3">
      <c r="A6394" s="320" t="s">
        <v>418</v>
      </c>
      <c r="B6394" s="317">
        <f t="shared" ref="B6394:E6394" si="1182">SUM(B6382:B6393)</f>
        <v>1645.67</v>
      </c>
      <c r="C6394" s="316">
        <f t="shared" si="1182"/>
        <v>0</v>
      </c>
      <c r="D6394" s="317">
        <f t="shared" si="1182"/>
        <v>1925.23</v>
      </c>
      <c r="E6394" s="318">
        <f t="shared" si="1182"/>
        <v>279.56</v>
      </c>
    </row>
    <row r="6398" spans="1:5" ht="15.6" x14ac:dyDescent="0.3">
      <c r="A6398" s="305">
        <v>45268</v>
      </c>
      <c r="B6398" s="306"/>
      <c r="C6398" s="306"/>
      <c r="D6398" s="306"/>
      <c r="E6398" s="306"/>
    </row>
    <row r="6399" spans="1:5" ht="15.6" x14ac:dyDescent="0.3">
      <c r="A6399" s="307" t="s">
        <v>407</v>
      </c>
      <c r="B6399" s="298" t="s">
        <v>408</v>
      </c>
      <c r="C6399" s="298" t="s">
        <v>409</v>
      </c>
      <c r="D6399" s="298" t="s">
        <v>410</v>
      </c>
      <c r="E6399" s="292" t="s">
        <v>421</v>
      </c>
    </row>
    <row r="6400" spans="1:5" ht="15.6" x14ac:dyDescent="0.3">
      <c r="A6400" s="308" t="s">
        <v>412</v>
      </c>
      <c r="B6400" s="309">
        <v>175</v>
      </c>
      <c r="C6400" s="309">
        <v>0</v>
      </c>
      <c r="D6400" s="309">
        <v>250</v>
      </c>
      <c r="E6400" s="310">
        <f t="shared" ref="E6400:E6411" si="1183">(C6400+D6400)-B6400</f>
        <v>75</v>
      </c>
    </row>
    <row r="6401" spans="1:5" ht="15.6" x14ac:dyDescent="0.3">
      <c r="A6401" s="308" t="s">
        <v>413</v>
      </c>
      <c r="B6401" s="309">
        <v>375</v>
      </c>
      <c r="C6401" s="309">
        <v>0</v>
      </c>
      <c r="D6401" s="309">
        <v>342</v>
      </c>
      <c r="E6401" s="310">
        <f t="shared" si="1183"/>
        <v>-33</v>
      </c>
    </row>
    <row r="6402" spans="1:5" ht="15.6" x14ac:dyDescent="0.3">
      <c r="A6402" s="308" t="s">
        <v>426</v>
      </c>
      <c r="B6402" s="309">
        <v>330</v>
      </c>
      <c r="C6402" s="309">
        <v>270</v>
      </c>
      <c r="D6402" s="309">
        <v>150</v>
      </c>
      <c r="E6402" s="310">
        <f t="shared" si="1183"/>
        <v>90</v>
      </c>
    </row>
    <row r="6403" spans="1:5" ht="15.6" x14ac:dyDescent="0.3">
      <c r="A6403" s="308" t="s">
        <v>415</v>
      </c>
      <c r="B6403" s="309">
        <v>140</v>
      </c>
      <c r="C6403" s="309">
        <v>0</v>
      </c>
      <c r="D6403" s="309">
        <v>140</v>
      </c>
      <c r="E6403" s="310">
        <f t="shared" si="1183"/>
        <v>0</v>
      </c>
    </row>
    <row r="6404" spans="1:5" ht="15.6" x14ac:dyDescent="0.3">
      <c r="A6404" s="308" t="s">
        <v>416</v>
      </c>
      <c r="B6404" s="309">
        <v>66</v>
      </c>
      <c r="C6404" s="309">
        <v>0</v>
      </c>
      <c r="D6404" s="309">
        <v>66</v>
      </c>
      <c r="E6404" s="310">
        <f t="shared" si="1183"/>
        <v>0</v>
      </c>
    </row>
    <row r="6405" spans="1:5" ht="15.6" x14ac:dyDescent="0.3">
      <c r="A6405" s="311" t="s">
        <v>417</v>
      </c>
      <c r="B6405" s="312">
        <v>570</v>
      </c>
      <c r="C6405" s="312">
        <v>485</v>
      </c>
      <c r="D6405" s="312">
        <v>115</v>
      </c>
      <c r="E6405" s="310">
        <f t="shared" si="1183"/>
        <v>30</v>
      </c>
    </row>
    <row r="6406" spans="1:5" ht="15.6" x14ac:dyDescent="0.3">
      <c r="A6406" s="321" t="s">
        <v>419</v>
      </c>
      <c r="B6406" s="314">
        <v>256.2</v>
      </c>
      <c r="C6406" s="314">
        <v>251</v>
      </c>
      <c r="D6406" s="314">
        <v>73.17</v>
      </c>
      <c r="E6406" s="310">
        <f t="shared" si="1183"/>
        <v>67.970000000000027</v>
      </c>
    </row>
    <row r="6407" spans="1:5" ht="15.6" x14ac:dyDescent="0.3">
      <c r="A6407" s="321" t="s">
        <v>422</v>
      </c>
      <c r="B6407" s="313">
        <v>52.5</v>
      </c>
      <c r="C6407" s="313">
        <v>0</v>
      </c>
      <c r="D6407" s="313">
        <v>52.5</v>
      </c>
      <c r="E6407" s="322">
        <f t="shared" si="1183"/>
        <v>0</v>
      </c>
    </row>
    <row r="6408" spans="1:5" ht="15.6" x14ac:dyDescent="0.3">
      <c r="A6408" s="321" t="s">
        <v>423</v>
      </c>
      <c r="B6408" s="313">
        <v>0</v>
      </c>
      <c r="C6408" s="313">
        <v>0</v>
      </c>
      <c r="D6408" s="313">
        <v>0</v>
      </c>
      <c r="E6408" s="322">
        <f t="shared" si="1183"/>
        <v>0</v>
      </c>
    </row>
    <row r="6409" spans="1:5" ht="15.6" x14ac:dyDescent="0.3">
      <c r="A6409" s="321" t="s">
        <v>427</v>
      </c>
      <c r="B6409" s="313">
        <v>279</v>
      </c>
      <c r="C6409" s="313">
        <v>0</v>
      </c>
      <c r="D6409" s="313">
        <v>315</v>
      </c>
      <c r="E6409" s="322">
        <f t="shared" si="1183"/>
        <v>36</v>
      </c>
    </row>
    <row r="6410" spans="1:5" ht="15.6" x14ac:dyDescent="0.3">
      <c r="A6410" s="321" t="s">
        <v>425</v>
      </c>
      <c r="B6410" s="313">
        <v>83</v>
      </c>
      <c r="C6410" s="313">
        <v>63</v>
      </c>
      <c r="D6410" s="313">
        <v>22</v>
      </c>
      <c r="E6410" s="322">
        <f t="shared" si="1183"/>
        <v>2</v>
      </c>
    </row>
    <row r="6411" spans="1:5" ht="15.6" x14ac:dyDescent="0.3">
      <c r="A6411" s="323" t="s">
        <v>424</v>
      </c>
      <c r="B6411" s="324">
        <v>157.5</v>
      </c>
      <c r="C6411" s="324">
        <v>42</v>
      </c>
      <c r="D6411" s="324">
        <v>120</v>
      </c>
      <c r="E6411" s="325">
        <f t="shared" si="1183"/>
        <v>4.5</v>
      </c>
    </row>
    <row r="6412" spans="1:5" ht="15.6" x14ac:dyDescent="0.3">
      <c r="A6412" s="320" t="s">
        <v>418</v>
      </c>
      <c r="B6412" s="317">
        <f t="shared" ref="B6412:E6412" si="1184">SUM(B6400:B6411)</f>
        <v>2484.1999999999998</v>
      </c>
      <c r="C6412" s="316">
        <f t="shared" si="1184"/>
        <v>1111</v>
      </c>
      <c r="D6412" s="317">
        <f t="shared" si="1184"/>
        <v>1645.67</v>
      </c>
      <c r="E6412" s="318">
        <f t="shared" si="1184"/>
        <v>272.47000000000003</v>
      </c>
    </row>
    <row r="6416" spans="1:5" ht="15.6" x14ac:dyDescent="0.3">
      <c r="A6416" s="305">
        <v>45269</v>
      </c>
      <c r="B6416" s="306"/>
      <c r="C6416" s="306"/>
      <c r="D6416" s="306"/>
      <c r="E6416" s="306"/>
    </row>
    <row r="6417" spans="1:5" ht="15.6" x14ac:dyDescent="0.3">
      <c r="A6417" s="307" t="s">
        <v>407</v>
      </c>
      <c r="B6417" s="298" t="s">
        <v>408</v>
      </c>
      <c r="C6417" s="298" t="s">
        <v>409</v>
      </c>
      <c r="D6417" s="298" t="s">
        <v>410</v>
      </c>
      <c r="E6417" s="292" t="s">
        <v>421</v>
      </c>
    </row>
    <row r="6418" spans="1:5" ht="15.6" x14ac:dyDescent="0.3">
      <c r="A6418" s="308" t="s">
        <v>412</v>
      </c>
      <c r="B6418" s="309">
        <v>168</v>
      </c>
      <c r="C6418" s="309">
        <v>0</v>
      </c>
      <c r="D6418" s="309">
        <v>175</v>
      </c>
      <c r="E6418" s="310">
        <f t="shared" ref="E6418:E6429" si="1185">(C6418+D6418)-B6418</f>
        <v>7</v>
      </c>
    </row>
    <row r="6419" spans="1:5" ht="15.6" x14ac:dyDescent="0.3">
      <c r="A6419" s="308" t="s">
        <v>413</v>
      </c>
      <c r="B6419" s="309">
        <v>312</v>
      </c>
      <c r="C6419" s="309">
        <v>0</v>
      </c>
      <c r="D6419" s="309">
        <v>375</v>
      </c>
      <c r="E6419" s="310">
        <f t="shared" si="1185"/>
        <v>63</v>
      </c>
    </row>
    <row r="6420" spans="1:5" ht="15.6" x14ac:dyDescent="0.3">
      <c r="A6420" s="308" t="s">
        <v>426</v>
      </c>
      <c r="B6420" s="309">
        <v>300</v>
      </c>
      <c r="C6420" s="309">
        <v>0</v>
      </c>
      <c r="D6420" s="309">
        <v>330</v>
      </c>
      <c r="E6420" s="310">
        <f t="shared" si="1185"/>
        <v>30</v>
      </c>
    </row>
    <row r="6421" spans="1:5" ht="15.6" x14ac:dyDescent="0.3">
      <c r="A6421" s="308" t="s">
        <v>415</v>
      </c>
      <c r="B6421" s="309">
        <v>140</v>
      </c>
      <c r="C6421" s="309">
        <v>0</v>
      </c>
      <c r="D6421" s="309">
        <v>140</v>
      </c>
      <c r="E6421" s="310">
        <f t="shared" si="1185"/>
        <v>0</v>
      </c>
    </row>
    <row r="6422" spans="1:5" ht="15.6" x14ac:dyDescent="0.3">
      <c r="A6422" s="308" t="s">
        <v>416</v>
      </c>
      <c r="B6422" s="309">
        <v>66</v>
      </c>
      <c r="C6422" s="309">
        <v>0</v>
      </c>
      <c r="D6422" s="309">
        <v>66</v>
      </c>
      <c r="E6422" s="310">
        <f t="shared" si="1185"/>
        <v>0</v>
      </c>
    </row>
    <row r="6423" spans="1:5" ht="15.6" x14ac:dyDescent="0.3">
      <c r="A6423" s="311" t="s">
        <v>417</v>
      </c>
      <c r="B6423" s="312">
        <v>545</v>
      </c>
      <c r="C6423" s="312">
        <v>0</v>
      </c>
      <c r="D6423" s="312">
        <v>570</v>
      </c>
      <c r="E6423" s="310">
        <f t="shared" si="1185"/>
        <v>25</v>
      </c>
    </row>
    <row r="6424" spans="1:5" ht="15.6" x14ac:dyDescent="0.3">
      <c r="A6424" s="321" t="s">
        <v>419</v>
      </c>
      <c r="B6424" s="314">
        <v>155.61000000000001</v>
      </c>
      <c r="C6424" s="314">
        <v>0</v>
      </c>
      <c r="D6424" s="314">
        <v>256.2</v>
      </c>
      <c r="E6424" s="310">
        <f t="shared" si="1185"/>
        <v>100.58999999999997</v>
      </c>
    </row>
    <row r="6425" spans="1:5" ht="15.6" x14ac:dyDescent="0.3">
      <c r="A6425" s="321" t="s">
        <v>422</v>
      </c>
      <c r="B6425" s="313">
        <v>11.3</v>
      </c>
      <c r="C6425" s="313">
        <v>0</v>
      </c>
      <c r="D6425" s="313">
        <v>52.5</v>
      </c>
      <c r="E6425" s="322">
        <f t="shared" si="1185"/>
        <v>41.2</v>
      </c>
    </row>
    <row r="6426" spans="1:5" ht="15.6" x14ac:dyDescent="0.3">
      <c r="A6426" s="321" t="s">
        <v>423</v>
      </c>
      <c r="B6426" s="313">
        <v>0</v>
      </c>
      <c r="C6426" s="313">
        <v>0</v>
      </c>
      <c r="D6426" s="313">
        <v>0</v>
      </c>
      <c r="E6426" s="322">
        <f t="shared" si="1185"/>
        <v>0</v>
      </c>
    </row>
    <row r="6427" spans="1:5" ht="15.6" x14ac:dyDescent="0.3">
      <c r="A6427" s="321" t="s">
        <v>427</v>
      </c>
      <c r="B6427" s="313">
        <v>216</v>
      </c>
      <c r="C6427" s="313">
        <v>0</v>
      </c>
      <c r="D6427" s="313">
        <v>279</v>
      </c>
      <c r="E6427" s="322">
        <f t="shared" si="1185"/>
        <v>63</v>
      </c>
    </row>
    <row r="6428" spans="1:5" ht="15.6" x14ac:dyDescent="0.3">
      <c r="A6428" s="321" t="s">
        <v>425</v>
      </c>
      <c r="B6428" s="313">
        <v>83</v>
      </c>
      <c r="C6428" s="313">
        <v>0</v>
      </c>
      <c r="D6428" s="313">
        <v>83</v>
      </c>
      <c r="E6428" s="322">
        <f t="shared" si="1185"/>
        <v>0</v>
      </c>
    </row>
    <row r="6429" spans="1:5" ht="15.6" x14ac:dyDescent="0.3">
      <c r="A6429" s="323" t="s">
        <v>424</v>
      </c>
      <c r="B6429" s="324">
        <v>157.5</v>
      </c>
      <c r="C6429" s="324">
        <v>0</v>
      </c>
      <c r="D6429" s="324">
        <v>157.5</v>
      </c>
      <c r="E6429" s="325">
        <f t="shared" si="1185"/>
        <v>0</v>
      </c>
    </row>
    <row r="6430" spans="1:5" ht="15.6" x14ac:dyDescent="0.3">
      <c r="A6430" s="320" t="s">
        <v>418</v>
      </c>
      <c r="B6430" s="317">
        <f t="shared" ref="B6430:E6430" si="1186">SUM(B6418:B6429)</f>
        <v>2154.41</v>
      </c>
      <c r="C6430" s="316">
        <f t="shared" si="1186"/>
        <v>0</v>
      </c>
      <c r="D6430" s="317">
        <f t="shared" si="1186"/>
        <v>2484.1999999999998</v>
      </c>
      <c r="E6430" s="318">
        <f t="shared" si="1186"/>
        <v>329.78999999999996</v>
      </c>
    </row>
    <row r="6434" spans="1:5" ht="15.6" x14ac:dyDescent="0.3">
      <c r="A6434" s="305">
        <v>45270</v>
      </c>
      <c r="B6434" s="306"/>
      <c r="C6434" s="306"/>
      <c r="D6434" s="306"/>
      <c r="E6434" s="306"/>
    </row>
    <row r="6435" spans="1:5" ht="15.6" x14ac:dyDescent="0.3">
      <c r="A6435" s="307" t="s">
        <v>407</v>
      </c>
      <c r="B6435" s="298" t="s">
        <v>408</v>
      </c>
      <c r="C6435" s="298" t="s">
        <v>409</v>
      </c>
      <c r="D6435" s="298" t="s">
        <v>410</v>
      </c>
      <c r="E6435" s="292" t="s">
        <v>421</v>
      </c>
    </row>
    <row r="6436" spans="1:5" ht="15.6" x14ac:dyDescent="0.3">
      <c r="A6436" s="308" t="s">
        <v>412</v>
      </c>
      <c r="B6436" s="309">
        <v>160</v>
      </c>
      <c r="C6436" s="309">
        <v>0</v>
      </c>
      <c r="D6436" s="309">
        <v>168</v>
      </c>
      <c r="E6436" s="310">
        <f t="shared" ref="E6436:E6447" si="1187">(C6436+D6436)-B6436</f>
        <v>8</v>
      </c>
    </row>
    <row r="6437" spans="1:5" ht="15.6" x14ac:dyDescent="0.3">
      <c r="A6437" s="308" t="s">
        <v>413</v>
      </c>
      <c r="B6437" s="309">
        <v>270</v>
      </c>
      <c r="C6437" s="309">
        <v>0</v>
      </c>
      <c r="D6437" s="309">
        <v>312</v>
      </c>
      <c r="E6437" s="310">
        <f t="shared" si="1187"/>
        <v>42</v>
      </c>
    </row>
    <row r="6438" spans="1:5" ht="15.6" x14ac:dyDescent="0.3">
      <c r="A6438" s="308" t="s">
        <v>426</v>
      </c>
      <c r="B6438" s="309">
        <v>280</v>
      </c>
      <c r="C6438" s="309">
        <v>0</v>
      </c>
      <c r="D6438" s="309">
        <v>300</v>
      </c>
      <c r="E6438" s="310">
        <f t="shared" si="1187"/>
        <v>20</v>
      </c>
    </row>
    <row r="6439" spans="1:5" ht="15.6" x14ac:dyDescent="0.3">
      <c r="A6439" s="308" t="s">
        <v>415</v>
      </c>
      <c r="B6439" s="309">
        <v>140</v>
      </c>
      <c r="C6439" s="309">
        <v>0</v>
      </c>
      <c r="D6439" s="309">
        <v>140</v>
      </c>
      <c r="E6439" s="310">
        <f t="shared" si="1187"/>
        <v>0</v>
      </c>
    </row>
    <row r="6440" spans="1:5" ht="15.6" x14ac:dyDescent="0.3">
      <c r="A6440" s="308" t="s">
        <v>416</v>
      </c>
      <c r="B6440" s="309">
        <v>66</v>
      </c>
      <c r="C6440" s="309">
        <v>0</v>
      </c>
      <c r="D6440" s="309">
        <v>66</v>
      </c>
      <c r="E6440" s="310">
        <f t="shared" si="1187"/>
        <v>0</v>
      </c>
    </row>
    <row r="6441" spans="1:5" ht="15.6" x14ac:dyDescent="0.3">
      <c r="A6441" s="311" t="s">
        <v>417</v>
      </c>
      <c r="B6441" s="312">
        <v>545</v>
      </c>
      <c r="C6441" s="312">
        <v>0</v>
      </c>
      <c r="D6441" s="312">
        <v>545</v>
      </c>
      <c r="E6441" s="310">
        <f t="shared" si="1187"/>
        <v>0</v>
      </c>
    </row>
    <row r="6442" spans="1:5" ht="15.6" x14ac:dyDescent="0.3">
      <c r="A6442" s="321" t="s">
        <v>419</v>
      </c>
      <c r="B6442" s="314">
        <v>149.4</v>
      </c>
      <c r="C6442" s="314">
        <v>0</v>
      </c>
      <c r="D6442" s="314">
        <v>155.61000000000001</v>
      </c>
      <c r="E6442" s="310">
        <f t="shared" si="1187"/>
        <v>6.210000000000008</v>
      </c>
    </row>
    <row r="6443" spans="1:5" ht="15.6" x14ac:dyDescent="0.3">
      <c r="A6443" s="321" t="s">
        <v>422</v>
      </c>
      <c r="B6443" s="313">
        <v>120</v>
      </c>
      <c r="C6443" s="313">
        <v>120</v>
      </c>
      <c r="D6443" s="313">
        <v>11.3</v>
      </c>
      <c r="E6443" s="322">
        <f t="shared" si="1187"/>
        <v>11.300000000000011</v>
      </c>
    </row>
    <row r="6444" spans="1:5" ht="15.6" x14ac:dyDescent="0.3">
      <c r="A6444" s="321" t="s">
        <v>423</v>
      </c>
      <c r="B6444" s="313">
        <v>0</v>
      </c>
      <c r="C6444" s="313">
        <v>0</v>
      </c>
      <c r="D6444" s="313">
        <v>0</v>
      </c>
      <c r="E6444" s="322">
        <f t="shared" si="1187"/>
        <v>0</v>
      </c>
    </row>
    <row r="6445" spans="1:5" ht="15.6" x14ac:dyDescent="0.3">
      <c r="A6445" s="321" t="s">
        <v>427</v>
      </c>
      <c r="B6445" s="313">
        <v>135</v>
      </c>
      <c r="C6445" s="313">
        <v>0</v>
      </c>
      <c r="D6445" s="313">
        <v>216</v>
      </c>
      <c r="E6445" s="322">
        <f t="shared" si="1187"/>
        <v>81</v>
      </c>
    </row>
    <row r="6446" spans="1:5" ht="15.6" x14ac:dyDescent="0.3">
      <c r="A6446" s="321" t="s">
        <v>425</v>
      </c>
      <c r="B6446" s="313">
        <v>82</v>
      </c>
      <c r="C6446" s="313">
        <v>0</v>
      </c>
      <c r="D6446" s="313">
        <v>83</v>
      </c>
      <c r="E6446" s="322">
        <f t="shared" si="1187"/>
        <v>1</v>
      </c>
    </row>
    <row r="6447" spans="1:5" ht="15.6" x14ac:dyDescent="0.3">
      <c r="A6447" s="323" t="s">
        <v>424</v>
      </c>
      <c r="B6447" s="324">
        <v>157.5</v>
      </c>
      <c r="C6447" s="324">
        <v>0</v>
      </c>
      <c r="D6447" s="324">
        <v>157.5</v>
      </c>
      <c r="E6447" s="325">
        <f t="shared" si="1187"/>
        <v>0</v>
      </c>
    </row>
    <row r="6448" spans="1:5" ht="15.6" x14ac:dyDescent="0.3">
      <c r="A6448" s="320" t="s">
        <v>418</v>
      </c>
      <c r="B6448" s="317">
        <f t="shared" ref="B6448:E6448" si="1188">SUM(B6436:B6447)</f>
        <v>2104.9</v>
      </c>
      <c r="C6448" s="316">
        <f t="shared" si="1188"/>
        <v>120</v>
      </c>
      <c r="D6448" s="317">
        <f t="shared" si="1188"/>
        <v>2154.41</v>
      </c>
      <c r="E6448" s="318">
        <f t="shared" si="1188"/>
        <v>169.51000000000002</v>
      </c>
    </row>
    <row r="6452" spans="1:5" ht="15.6" x14ac:dyDescent="0.3">
      <c r="A6452" s="305">
        <v>45271</v>
      </c>
      <c r="B6452" s="306"/>
      <c r="C6452" s="306"/>
      <c r="D6452" s="306"/>
      <c r="E6452" s="306"/>
    </row>
    <row r="6453" spans="1:5" ht="15.6" x14ac:dyDescent="0.3">
      <c r="A6453" s="307" t="s">
        <v>407</v>
      </c>
      <c r="B6453" s="298" t="s">
        <v>408</v>
      </c>
      <c r="C6453" s="298" t="s">
        <v>409</v>
      </c>
      <c r="D6453" s="298" t="s">
        <v>410</v>
      </c>
      <c r="E6453" s="292" t="s">
        <v>421</v>
      </c>
    </row>
    <row r="6454" spans="1:5" ht="15.6" x14ac:dyDescent="0.3">
      <c r="A6454" s="308" t="s">
        <v>412</v>
      </c>
      <c r="B6454" s="309">
        <v>69</v>
      </c>
      <c r="C6454" s="309">
        <v>0</v>
      </c>
      <c r="D6454" s="309">
        <v>160</v>
      </c>
      <c r="E6454" s="310">
        <f t="shared" ref="E6454:E6465" si="1189">(C6454+D6454)-B6454</f>
        <v>91</v>
      </c>
    </row>
    <row r="6455" spans="1:5" ht="15.6" x14ac:dyDescent="0.3">
      <c r="A6455" s="308" t="s">
        <v>413</v>
      </c>
      <c r="B6455" s="309">
        <v>262.5</v>
      </c>
      <c r="C6455" s="309">
        <v>0</v>
      </c>
      <c r="D6455" s="309">
        <v>270</v>
      </c>
      <c r="E6455" s="310">
        <f t="shared" si="1189"/>
        <v>7.5</v>
      </c>
    </row>
    <row r="6456" spans="1:5" ht="15.6" x14ac:dyDescent="0.3">
      <c r="A6456" s="308" t="s">
        <v>426</v>
      </c>
      <c r="B6456" s="309">
        <v>195</v>
      </c>
      <c r="C6456" s="309">
        <v>0</v>
      </c>
      <c r="D6456" s="309">
        <v>280</v>
      </c>
      <c r="E6456" s="310">
        <f t="shared" si="1189"/>
        <v>85</v>
      </c>
    </row>
    <row r="6457" spans="1:5" ht="15.6" x14ac:dyDescent="0.3">
      <c r="A6457" s="308" t="s">
        <v>415</v>
      </c>
      <c r="B6457" s="309">
        <v>98</v>
      </c>
      <c r="C6457" s="309">
        <v>0</v>
      </c>
      <c r="D6457" s="309">
        <v>140</v>
      </c>
      <c r="E6457" s="310">
        <f t="shared" si="1189"/>
        <v>42</v>
      </c>
    </row>
    <row r="6458" spans="1:5" ht="15.6" x14ac:dyDescent="0.3">
      <c r="A6458" s="308" t="s">
        <v>416</v>
      </c>
      <c r="B6458" s="309">
        <v>47.5</v>
      </c>
      <c r="C6458" s="309">
        <v>0</v>
      </c>
      <c r="D6458" s="309">
        <v>66</v>
      </c>
      <c r="E6458" s="310">
        <f t="shared" si="1189"/>
        <v>18.5</v>
      </c>
    </row>
    <row r="6459" spans="1:5" ht="15.6" x14ac:dyDescent="0.3">
      <c r="A6459" s="311" t="s">
        <v>417</v>
      </c>
      <c r="B6459" s="312">
        <v>545</v>
      </c>
      <c r="C6459" s="312">
        <v>0</v>
      </c>
      <c r="D6459" s="312">
        <v>545</v>
      </c>
      <c r="E6459" s="310">
        <f t="shared" si="1189"/>
        <v>0</v>
      </c>
    </row>
    <row r="6460" spans="1:5" ht="15.6" x14ac:dyDescent="0.3">
      <c r="A6460" s="321" t="s">
        <v>419</v>
      </c>
      <c r="B6460" s="314">
        <v>130.72999999999999</v>
      </c>
      <c r="C6460" s="314">
        <v>0</v>
      </c>
      <c r="D6460" s="314">
        <v>149.4</v>
      </c>
      <c r="E6460" s="310">
        <f t="shared" si="1189"/>
        <v>18.670000000000016</v>
      </c>
    </row>
    <row r="6461" spans="1:5" ht="15.6" x14ac:dyDescent="0.3">
      <c r="A6461" s="321" t="s">
        <v>422</v>
      </c>
      <c r="B6461" s="313">
        <v>120</v>
      </c>
      <c r="C6461" s="313">
        <v>0</v>
      </c>
      <c r="D6461" s="313">
        <v>120</v>
      </c>
      <c r="E6461" s="322">
        <f t="shared" si="1189"/>
        <v>0</v>
      </c>
    </row>
    <row r="6462" spans="1:5" ht="15.6" x14ac:dyDescent="0.3">
      <c r="A6462" s="321" t="s">
        <v>423</v>
      </c>
      <c r="B6462" s="313">
        <v>0</v>
      </c>
      <c r="C6462" s="313">
        <v>0</v>
      </c>
      <c r="D6462" s="313">
        <v>0</v>
      </c>
      <c r="E6462" s="322">
        <f t="shared" si="1189"/>
        <v>0</v>
      </c>
    </row>
    <row r="6463" spans="1:5" ht="15.6" x14ac:dyDescent="0.3">
      <c r="A6463" s="321" t="s">
        <v>427</v>
      </c>
      <c r="B6463" s="313">
        <v>108</v>
      </c>
      <c r="C6463" s="313">
        <v>0</v>
      </c>
      <c r="D6463" s="313">
        <v>135</v>
      </c>
      <c r="E6463" s="322">
        <f t="shared" si="1189"/>
        <v>27</v>
      </c>
    </row>
    <row r="6464" spans="1:5" ht="15.6" x14ac:dyDescent="0.3">
      <c r="A6464" s="321" t="s">
        <v>425</v>
      </c>
      <c r="B6464" s="313">
        <v>48</v>
      </c>
      <c r="C6464" s="313">
        <v>0</v>
      </c>
      <c r="D6464" s="313">
        <v>82</v>
      </c>
      <c r="E6464" s="322">
        <f t="shared" si="1189"/>
        <v>34</v>
      </c>
    </row>
    <row r="6465" spans="1:5" ht="15.6" x14ac:dyDescent="0.3">
      <c r="A6465" s="323" t="s">
        <v>424</v>
      </c>
      <c r="B6465" s="324">
        <v>157.5</v>
      </c>
      <c r="C6465" s="324">
        <v>0</v>
      </c>
      <c r="D6465" s="324">
        <v>157.5</v>
      </c>
      <c r="E6465" s="325">
        <f t="shared" si="1189"/>
        <v>0</v>
      </c>
    </row>
    <row r="6466" spans="1:5" ht="15.6" x14ac:dyDescent="0.3">
      <c r="A6466" s="320" t="s">
        <v>418</v>
      </c>
      <c r="B6466" s="317">
        <f t="shared" ref="B6466:E6466" si="1190">SUM(B6454:B6465)</f>
        <v>1781.23</v>
      </c>
      <c r="C6466" s="316">
        <f t="shared" si="1190"/>
        <v>0</v>
      </c>
      <c r="D6466" s="317">
        <f t="shared" si="1190"/>
        <v>2104.9</v>
      </c>
      <c r="E6466" s="318">
        <f t="shared" si="1190"/>
        <v>323.67</v>
      </c>
    </row>
    <row r="6470" spans="1:5" ht="15.6" x14ac:dyDescent="0.3">
      <c r="A6470" s="305">
        <v>45272</v>
      </c>
      <c r="B6470" s="306"/>
      <c r="C6470" s="306"/>
      <c r="D6470" s="306"/>
      <c r="E6470" s="306"/>
    </row>
    <row r="6471" spans="1:5" ht="15.6" x14ac:dyDescent="0.3">
      <c r="A6471" s="307" t="s">
        <v>407</v>
      </c>
      <c r="B6471" s="298" t="s">
        <v>408</v>
      </c>
      <c r="C6471" s="298" t="s">
        <v>409</v>
      </c>
      <c r="D6471" s="298" t="s">
        <v>410</v>
      </c>
      <c r="E6471" s="292" t="s">
        <v>421</v>
      </c>
    </row>
    <row r="6472" spans="1:5" ht="15.6" x14ac:dyDescent="0.3">
      <c r="A6472" s="308" t="s">
        <v>412</v>
      </c>
      <c r="B6472" s="309">
        <v>63</v>
      </c>
      <c r="C6472" s="309">
        <v>0</v>
      </c>
      <c r="D6472" s="309">
        <v>69</v>
      </c>
      <c r="E6472" s="310">
        <f t="shared" ref="E6472:E6483" si="1191">(C6472+D6472)-B6472</f>
        <v>6</v>
      </c>
    </row>
    <row r="6473" spans="1:5" ht="15.6" x14ac:dyDescent="0.3">
      <c r="A6473" s="308" t="s">
        <v>413</v>
      </c>
      <c r="B6473" s="309">
        <v>262.5</v>
      </c>
      <c r="C6473" s="309">
        <v>0</v>
      </c>
      <c r="D6473" s="309">
        <v>262.5</v>
      </c>
      <c r="E6473" s="310">
        <f t="shared" si="1191"/>
        <v>0</v>
      </c>
    </row>
    <row r="6474" spans="1:5" ht="15.6" x14ac:dyDescent="0.3">
      <c r="A6474" s="308" t="s">
        <v>426</v>
      </c>
      <c r="B6474" s="309">
        <v>400</v>
      </c>
      <c r="C6474" s="309">
        <v>290</v>
      </c>
      <c r="D6474" s="309">
        <v>195</v>
      </c>
      <c r="E6474" s="310">
        <f t="shared" si="1191"/>
        <v>85</v>
      </c>
    </row>
    <row r="6475" spans="1:5" ht="15.6" x14ac:dyDescent="0.3">
      <c r="A6475" s="308" t="s">
        <v>415</v>
      </c>
      <c r="B6475" s="309">
        <v>7</v>
      </c>
      <c r="C6475" s="309">
        <v>0</v>
      </c>
      <c r="D6475" s="309">
        <v>98</v>
      </c>
      <c r="E6475" s="310">
        <f t="shared" si="1191"/>
        <v>91</v>
      </c>
    </row>
    <row r="6476" spans="1:5" ht="15.6" x14ac:dyDescent="0.3">
      <c r="A6476" s="308" t="s">
        <v>416</v>
      </c>
      <c r="B6476" s="309">
        <v>47.5</v>
      </c>
      <c r="C6476" s="309">
        <v>0</v>
      </c>
      <c r="D6476" s="309">
        <v>47.5</v>
      </c>
      <c r="E6476" s="310">
        <f t="shared" si="1191"/>
        <v>0</v>
      </c>
    </row>
    <row r="6477" spans="1:5" ht="15.6" x14ac:dyDescent="0.3">
      <c r="A6477" s="311" t="s">
        <v>417</v>
      </c>
      <c r="B6477" s="312">
        <v>540</v>
      </c>
      <c r="C6477" s="312">
        <v>0</v>
      </c>
      <c r="D6477" s="312">
        <v>545</v>
      </c>
      <c r="E6477" s="310">
        <f t="shared" si="1191"/>
        <v>5</v>
      </c>
    </row>
    <row r="6478" spans="1:5" ht="15.6" x14ac:dyDescent="0.3">
      <c r="A6478" s="321" t="s">
        <v>419</v>
      </c>
      <c r="B6478" s="314">
        <v>130.72999999999999</v>
      </c>
      <c r="C6478" s="314">
        <v>0</v>
      </c>
      <c r="D6478" s="314">
        <v>130.72999999999999</v>
      </c>
      <c r="E6478" s="310">
        <f t="shared" si="1191"/>
        <v>0</v>
      </c>
    </row>
    <row r="6479" spans="1:5" ht="15.6" x14ac:dyDescent="0.3">
      <c r="A6479" s="321" t="s">
        <v>422</v>
      </c>
      <c r="B6479" s="313">
        <v>120</v>
      </c>
      <c r="C6479" s="313">
        <v>0</v>
      </c>
      <c r="D6479" s="313">
        <v>120</v>
      </c>
      <c r="E6479" s="322">
        <f t="shared" si="1191"/>
        <v>0</v>
      </c>
    </row>
    <row r="6480" spans="1:5" ht="15.6" x14ac:dyDescent="0.3">
      <c r="A6480" s="321" t="s">
        <v>423</v>
      </c>
      <c r="B6480" s="313">
        <v>0</v>
      </c>
      <c r="C6480" s="313">
        <v>0</v>
      </c>
      <c r="D6480" s="313">
        <v>0</v>
      </c>
      <c r="E6480" s="322">
        <f t="shared" si="1191"/>
        <v>0</v>
      </c>
    </row>
    <row r="6481" spans="1:5" ht="15.6" x14ac:dyDescent="0.3">
      <c r="A6481" s="321" t="s">
        <v>427</v>
      </c>
      <c r="B6481" s="313">
        <v>72</v>
      </c>
      <c r="C6481" s="313">
        <v>0</v>
      </c>
      <c r="D6481" s="313">
        <v>108</v>
      </c>
      <c r="E6481" s="322">
        <f t="shared" si="1191"/>
        <v>36</v>
      </c>
    </row>
    <row r="6482" spans="1:5" ht="15.6" x14ac:dyDescent="0.3">
      <c r="A6482" s="321" t="s">
        <v>425</v>
      </c>
      <c r="B6482" s="313">
        <v>48</v>
      </c>
      <c r="C6482" s="313">
        <v>0</v>
      </c>
      <c r="D6482" s="313">
        <v>48</v>
      </c>
      <c r="E6482" s="322">
        <f t="shared" si="1191"/>
        <v>0</v>
      </c>
    </row>
    <row r="6483" spans="1:5" ht="15.6" x14ac:dyDescent="0.3">
      <c r="A6483" s="323" t="s">
        <v>424</v>
      </c>
      <c r="B6483" s="324">
        <v>157.5</v>
      </c>
      <c r="C6483" s="324">
        <v>0</v>
      </c>
      <c r="D6483" s="324">
        <v>157.5</v>
      </c>
      <c r="E6483" s="325">
        <f t="shared" si="1191"/>
        <v>0</v>
      </c>
    </row>
    <row r="6484" spans="1:5" ht="15.6" x14ac:dyDescent="0.3">
      <c r="A6484" s="320" t="s">
        <v>418</v>
      </c>
      <c r="B6484" s="317">
        <f t="shared" ref="B6484:E6484" si="1192">SUM(B6472:B6483)</f>
        <v>1848.23</v>
      </c>
      <c r="C6484" s="316">
        <f t="shared" si="1192"/>
        <v>290</v>
      </c>
      <c r="D6484" s="317">
        <f t="shared" si="1192"/>
        <v>1781.23</v>
      </c>
      <c r="E6484" s="318">
        <f t="shared" si="1192"/>
        <v>223</v>
      </c>
    </row>
    <row r="6488" spans="1:5" ht="15.6" x14ac:dyDescent="0.3">
      <c r="A6488" s="305">
        <v>45273</v>
      </c>
      <c r="B6488" s="306"/>
      <c r="C6488" s="306"/>
      <c r="D6488" s="306"/>
      <c r="E6488" s="306"/>
    </row>
    <row r="6489" spans="1:5" ht="15.6" x14ac:dyDescent="0.3">
      <c r="A6489" s="307" t="s">
        <v>407</v>
      </c>
      <c r="B6489" s="298" t="s">
        <v>408</v>
      </c>
      <c r="C6489" s="298" t="s">
        <v>409</v>
      </c>
      <c r="D6489" s="298" t="s">
        <v>410</v>
      </c>
      <c r="E6489" s="292" t="s">
        <v>421</v>
      </c>
    </row>
    <row r="6490" spans="1:5" ht="15.6" x14ac:dyDescent="0.3">
      <c r="A6490" s="308" t="s">
        <v>412</v>
      </c>
      <c r="B6490" s="309">
        <v>363</v>
      </c>
      <c r="C6490" s="309">
        <v>310</v>
      </c>
      <c r="D6490" s="309">
        <v>63</v>
      </c>
      <c r="E6490" s="310">
        <f t="shared" ref="E6490:E6501" si="1193">(C6490+D6490)-B6490</f>
        <v>10</v>
      </c>
    </row>
    <row r="6491" spans="1:5" ht="15.6" x14ac:dyDescent="0.3">
      <c r="A6491" s="308" t="s">
        <v>413</v>
      </c>
      <c r="B6491" s="309">
        <v>262.5</v>
      </c>
      <c r="C6491" s="309">
        <v>0</v>
      </c>
      <c r="D6491" s="309">
        <v>262.5</v>
      </c>
      <c r="E6491" s="310">
        <f t="shared" si="1193"/>
        <v>0</v>
      </c>
    </row>
    <row r="6492" spans="1:5" ht="15.6" x14ac:dyDescent="0.3">
      <c r="A6492" s="308" t="s">
        <v>426</v>
      </c>
      <c r="B6492" s="309">
        <v>390</v>
      </c>
      <c r="C6492" s="309">
        <v>0</v>
      </c>
      <c r="D6492" s="309">
        <v>400</v>
      </c>
      <c r="E6492" s="310">
        <f t="shared" si="1193"/>
        <v>10</v>
      </c>
    </row>
    <row r="6493" spans="1:5" ht="15.6" x14ac:dyDescent="0.3">
      <c r="A6493" s="308" t="s">
        <v>415</v>
      </c>
      <c r="B6493" s="309">
        <v>7</v>
      </c>
      <c r="C6493" s="309">
        <v>0</v>
      </c>
      <c r="D6493" s="309">
        <v>7</v>
      </c>
      <c r="E6493" s="310">
        <f t="shared" si="1193"/>
        <v>0</v>
      </c>
    </row>
    <row r="6494" spans="1:5" ht="15.6" x14ac:dyDescent="0.3">
      <c r="A6494" s="308" t="s">
        <v>416</v>
      </c>
      <c r="B6494" s="309">
        <v>47.5</v>
      </c>
      <c r="C6494" s="309">
        <v>0</v>
      </c>
      <c r="D6494" s="309">
        <v>47.5</v>
      </c>
      <c r="E6494" s="310">
        <f t="shared" si="1193"/>
        <v>0</v>
      </c>
    </row>
    <row r="6495" spans="1:5" ht="15.6" x14ac:dyDescent="0.3">
      <c r="A6495" s="311" t="s">
        <v>417</v>
      </c>
      <c r="B6495" s="312">
        <v>540</v>
      </c>
      <c r="C6495" s="312">
        <v>0</v>
      </c>
      <c r="D6495" s="312">
        <v>540</v>
      </c>
      <c r="E6495" s="310">
        <f t="shared" si="1193"/>
        <v>0</v>
      </c>
    </row>
    <row r="6496" spans="1:5" ht="15.6" x14ac:dyDescent="0.3">
      <c r="A6496" s="321" t="s">
        <v>419</v>
      </c>
      <c r="B6496" s="314">
        <v>124.5</v>
      </c>
      <c r="C6496" s="314">
        <v>0</v>
      </c>
      <c r="D6496" s="314">
        <v>130.72999999999999</v>
      </c>
      <c r="E6496" s="310">
        <f t="shared" si="1193"/>
        <v>6.2299999999999898</v>
      </c>
    </row>
    <row r="6497" spans="1:5" ht="15.6" x14ac:dyDescent="0.3">
      <c r="A6497" s="321" t="s">
        <v>422</v>
      </c>
      <c r="B6497" s="313">
        <v>120</v>
      </c>
      <c r="C6497" s="313">
        <v>0</v>
      </c>
      <c r="D6497" s="313">
        <v>120</v>
      </c>
      <c r="E6497" s="322">
        <f t="shared" si="1193"/>
        <v>0</v>
      </c>
    </row>
    <row r="6498" spans="1:5" ht="15.6" x14ac:dyDescent="0.3">
      <c r="A6498" s="321" t="s">
        <v>423</v>
      </c>
      <c r="B6498" s="313">
        <v>0</v>
      </c>
      <c r="C6498" s="313">
        <v>0</v>
      </c>
      <c r="D6498" s="313">
        <v>0</v>
      </c>
      <c r="E6498" s="322">
        <f t="shared" si="1193"/>
        <v>0</v>
      </c>
    </row>
    <row r="6499" spans="1:5" ht="15.6" x14ac:dyDescent="0.3">
      <c r="A6499" s="321" t="s">
        <v>427</v>
      </c>
      <c r="B6499" s="313">
        <v>585</v>
      </c>
      <c r="C6499" s="313">
        <v>400</v>
      </c>
      <c r="D6499" s="313">
        <v>72</v>
      </c>
      <c r="E6499" s="322">
        <f t="shared" si="1193"/>
        <v>-113</v>
      </c>
    </row>
    <row r="6500" spans="1:5" ht="15.6" x14ac:dyDescent="0.3">
      <c r="A6500" s="321" t="s">
        <v>425</v>
      </c>
      <c r="B6500" s="313">
        <v>16</v>
      </c>
      <c r="C6500" s="313">
        <v>0</v>
      </c>
      <c r="D6500" s="313">
        <v>48</v>
      </c>
      <c r="E6500" s="322">
        <f t="shared" si="1193"/>
        <v>32</v>
      </c>
    </row>
    <row r="6501" spans="1:5" ht="15.6" x14ac:dyDescent="0.3">
      <c r="A6501" s="323" t="s">
        <v>424</v>
      </c>
      <c r="B6501" s="324">
        <v>135</v>
      </c>
      <c r="C6501" s="324">
        <v>0</v>
      </c>
      <c r="D6501" s="324">
        <v>157.5</v>
      </c>
      <c r="E6501" s="325">
        <f t="shared" si="1193"/>
        <v>22.5</v>
      </c>
    </row>
    <row r="6502" spans="1:5" ht="15.6" x14ac:dyDescent="0.3">
      <c r="A6502" s="320" t="s">
        <v>418</v>
      </c>
      <c r="B6502" s="317">
        <f t="shared" ref="B6502:E6502" si="1194">SUM(B6490:B6501)</f>
        <v>2590.5</v>
      </c>
      <c r="C6502" s="316">
        <f t="shared" si="1194"/>
        <v>710</v>
      </c>
      <c r="D6502" s="317">
        <f t="shared" si="1194"/>
        <v>1848.23</v>
      </c>
      <c r="E6502" s="318">
        <f t="shared" si="1194"/>
        <v>-32.27000000000001</v>
      </c>
    </row>
    <row r="6506" spans="1:5" ht="15.6" x14ac:dyDescent="0.3">
      <c r="A6506" s="305">
        <v>45274</v>
      </c>
      <c r="B6506" s="306"/>
      <c r="C6506" s="306"/>
      <c r="D6506" s="306"/>
      <c r="E6506" s="306"/>
    </row>
    <row r="6507" spans="1:5" ht="15.6" x14ac:dyDescent="0.3">
      <c r="A6507" s="307" t="s">
        <v>407</v>
      </c>
      <c r="B6507" s="298" t="s">
        <v>408</v>
      </c>
      <c r="C6507" s="298" t="s">
        <v>409</v>
      </c>
      <c r="D6507" s="298" t="s">
        <v>410</v>
      </c>
      <c r="E6507" s="292" t="s">
        <v>421</v>
      </c>
    </row>
    <row r="6508" spans="1:5" ht="15.6" x14ac:dyDescent="0.3">
      <c r="A6508" s="308" t="s">
        <v>412</v>
      </c>
      <c r="B6508" s="309">
        <v>342</v>
      </c>
      <c r="C6508" s="309">
        <v>0</v>
      </c>
      <c r="D6508" s="309">
        <v>363</v>
      </c>
      <c r="E6508" s="310">
        <f t="shared" ref="E6508:E6519" si="1195">(C6508+D6508)-B6508</f>
        <v>21</v>
      </c>
    </row>
    <row r="6509" spans="1:5" ht="15.6" x14ac:dyDescent="0.3">
      <c r="A6509" s="308" t="s">
        <v>413</v>
      </c>
      <c r="B6509" s="309">
        <v>262.5</v>
      </c>
      <c r="C6509" s="309">
        <v>0</v>
      </c>
      <c r="D6509" s="309">
        <v>262.5</v>
      </c>
      <c r="E6509" s="310">
        <f t="shared" si="1195"/>
        <v>0</v>
      </c>
    </row>
    <row r="6510" spans="1:5" ht="15.6" x14ac:dyDescent="0.3">
      <c r="A6510" s="308" t="s">
        <v>426</v>
      </c>
      <c r="B6510" s="309">
        <v>380</v>
      </c>
      <c r="C6510" s="309">
        <v>0</v>
      </c>
      <c r="D6510" s="309">
        <v>390</v>
      </c>
      <c r="E6510" s="310">
        <f t="shared" si="1195"/>
        <v>10</v>
      </c>
    </row>
    <row r="6511" spans="1:5" ht="15.6" x14ac:dyDescent="0.3">
      <c r="A6511" s="308" t="s">
        <v>415</v>
      </c>
      <c r="B6511" s="309">
        <v>7</v>
      </c>
      <c r="C6511" s="309">
        <v>0</v>
      </c>
      <c r="D6511" s="309">
        <v>7</v>
      </c>
      <c r="E6511" s="310">
        <f t="shared" si="1195"/>
        <v>0</v>
      </c>
    </row>
    <row r="6512" spans="1:5" ht="15.6" x14ac:dyDescent="0.3">
      <c r="A6512" s="308" t="s">
        <v>416</v>
      </c>
      <c r="B6512" s="309">
        <v>47.5</v>
      </c>
      <c r="C6512" s="309">
        <v>0</v>
      </c>
      <c r="D6512" s="309">
        <v>47.5</v>
      </c>
      <c r="E6512" s="310">
        <f t="shared" si="1195"/>
        <v>0</v>
      </c>
    </row>
    <row r="6513" spans="1:5" ht="15.6" x14ac:dyDescent="0.3">
      <c r="A6513" s="311" t="s">
        <v>417</v>
      </c>
      <c r="B6513" s="312">
        <v>520</v>
      </c>
      <c r="C6513" s="312">
        <v>0</v>
      </c>
      <c r="D6513" s="312">
        <v>540</v>
      </c>
      <c r="E6513" s="310">
        <f t="shared" si="1195"/>
        <v>20</v>
      </c>
    </row>
    <row r="6514" spans="1:5" ht="15.6" x14ac:dyDescent="0.3">
      <c r="A6514" s="321" t="s">
        <v>419</v>
      </c>
      <c r="B6514" s="314">
        <v>49.8</v>
      </c>
      <c r="C6514" s="314">
        <v>0</v>
      </c>
      <c r="D6514" s="314">
        <v>124.5</v>
      </c>
      <c r="E6514" s="310">
        <f t="shared" si="1195"/>
        <v>74.7</v>
      </c>
    </row>
    <row r="6515" spans="1:5" ht="15.6" x14ac:dyDescent="0.3">
      <c r="A6515" s="321" t="s">
        <v>422</v>
      </c>
      <c r="B6515" s="313">
        <v>114.5</v>
      </c>
      <c r="C6515" s="313">
        <v>0</v>
      </c>
      <c r="D6515" s="313">
        <v>120</v>
      </c>
      <c r="E6515" s="322">
        <f t="shared" si="1195"/>
        <v>5.5</v>
      </c>
    </row>
    <row r="6516" spans="1:5" ht="15.6" x14ac:dyDescent="0.3">
      <c r="A6516" s="321" t="s">
        <v>423</v>
      </c>
      <c r="B6516" s="313">
        <v>0</v>
      </c>
      <c r="C6516" s="313">
        <v>0</v>
      </c>
      <c r="D6516" s="313">
        <v>0</v>
      </c>
      <c r="E6516" s="322">
        <f t="shared" si="1195"/>
        <v>0</v>
      </c>
    </row>
    <row r="6517" spans="1:5" ht="15.6" x14ac:dyDescent="0.3">
      <c r="A6517" s="321" t="s">
        <v>427</v>
      </c>
      <c r="B6517" s="313">
        <v>522</v>
      </c>
      <c r="C6517" s="313">
        <v>0</v>
      </c>
      <c r="D6517" s="313">
        <v>585</v>
      </c>
      <c r="E6517" s="322">
        <f t="shared" si="1195"/>
        <v>63</v>
      </c>
    </row>
    <row r="6518" spans="1:5" ht="15.6" x14ac:dyDescent="0.3">
      <c r="A6518" s="321" t="s">
        <v>425</v>
      </c>
      <c r="B6518" s="313">
        <v>82</v>
      </c>
      <c r="C6518" s="313">
        <v>75</v>
      </c>
      <c r="D6518" s="313">
        <v>16</v>
      </c>
      <c r="E6518" s="322">
        <f t="shared" si="1195"/>
        <v>9</v>
      </c>
    </row>
    <row r="6519" spans="1:5" ht="15.6" x14ac:dyDescent="0.3">
      <c r="A6519" s="323" t="s">
        <v>424</v>
      </c>
      <c r="B6519" s="324">
        <v>135</v>
      </c>
      <c r="C6519" s="324">
        <v>0</v>
      </c>
      <c r="D6519" s="324">
        <v>135</v>
      </c>
      <c r="E6519" s="325">
        <f t="shared" si="1195"/>
        <v>0</v>
      </c>
    </row>
    <row r="6520" spans="1:5" ht="15.6" x14ac:dyDescent="0.3">
      <c r="A6520" s="320" t="s">
        <v>418</v>
      </c>
      <c r="B6520" s="317">
        <f t="shared" ref="B6520:E6520" si="1196">SUM(B6508:B6519)</f>
        <v>2462.3000000000002</v>
      </c>
      <c r="C6520" s="316">
        <f t="shared" si="1196"/>
        <v>75</v>
      </c>
      <c r="D6520" s="317">
        <f t="shared" si="1196"/>
        <v>2590.5</v>
      </c>
      <c r="E6520" s="318">
        <f t="shared" si="1196"/>
        <v>203.2</v>
      </c>
    </row>
    <row r="6524" spans="1:5" ht="15.6" x14ac:dyDescent="0.3">
      <c r="A6524" s="305">
        <v>45275</v>
      </c>
      <c r="B6524" s="306"/>
      <c r="C6524" s="306"/>
      <c r="D6524" s="306"/>
      <c r="E6524" s="306"/>
    </row>
    <row r="6525" spans="1:5" ht="15.6" x14ac:dyDescent="0.3">
      <c r="A6525" s="307" t="s">
        <v>407</v>
      </c>
      <c r="B6525" s="298" t="s">
        <v>408</v>
      </c>
      <c r="C6525" s="298" t="s">
        <v>409</v>
      </c>
      <c r="D6525" s="298" t="s">
        <v>410</v>
      </c>
      <c r="E6525" s="292" t="s">
        <v>421</v>
      </c>
    </row>
    <row r="6526" spans="1:5" ht="15.6" x14ac:dyDescent="0.3">
      <c r="A6526" s="308" t="s">
        <v>412</v>
      </c>
      <c r="B6526" s="309">
        <v>342</v>
      </c>
      <c r="C6526" s="309">
        <v>0</v>
      </c>
      <c r="D6526" s="309">
        <v>342</v>
      </c>
      <c r="E6526" s="310">
        <f t="shared" ref="E6526:E6537" si="1197">(C6526+D6526)-B6526</f>
        <v>0</v>
      </c>
    </row>
    <row r="6527" spans="1:5" ht="15.6" x14ac:dyDescent="0.3">
      <c r="A6527" s="308" t="s">
        <v>413</v>
      </c>
      <c r="B6527" s="309">
        <v>262.5</v>
      </c>
      <c r="C6527" s="309">
        <v>0</v>
      </c>
      <c r="D6527" s="309">
        <v>262.5</v>
      </c>
      <c r="E6527" s="310">
        <f t="shared" si="1197"/>
        <v>0</v>
      </c>
    </row>
    <row r="6528" spans="1:5" ht="15.6" x14ac:dyDescent="0.3">
      <c r="A6528" s="308" t="s">
        <v>426</v>
      </c>
      <c r="B6528" s="309">
        <v>345</v>
      </c>
      <c r="C6528" s="309">
        <v>0</v>
      </c>
      <c r="D6528" s="309">
        <v>380</v>
      </c>
      <c r="E6528" s="310">
        <f t="shared" si="1197"/>
        <v>35</v>
      </c>
    </row>
    <row r="6529" spans="1:5" ht="15.6" x14ac:dyDescent="0.3">
      <c r="A6529" s="308" t="s">
        <v>415</v>
      </c>
      <c r="B6529" s="309">
        <v>7</v>
      </c>
      <c r="C6529" s="309">
        <v>0</v>
      </c>
      <c r="D6529" s="309">
        <v>7</v>
      </c>
      <c r="E6529" s="310">
        <f t="shared" si="1197"/>
        <v>0</v>
      </c>
    </row>
    <row r="6530" spans="1:5" ht="15.6" x14ac:dyDescent="0.3">
      <c r="A6530" s="308" t="s">
        <v>416</v>
      </c>
      <c r="B6530" s="309">
        <v>46</v>
      </c>
      <c r="C6530" s="309">
        <v>0</v>
      </c>
      <c r="D6530" s="309">
        <v>47.5</v>
      </c>
      <c r="E6530" s="310">
        <f t="shared" si="1197"/>
        <v>1.5</v>
      </c>
    </row>
    <row r="6531" spans="1:5" ht="15.6" x14ac:dyDescent="0.3">
      <c r="A6531" s="311" t="s">
        <v>417</v>
      </c>
      <c r="B6531" s="312">
        <v>520</v>
      </c>
      <c r="C6531" s="312">
        <v>0</v>
      </c>
      <c r="D6531" s="312">
        <v>520</v>
      </c>
      <c r="E6531" s="310">
        <f t="shared" si="1197"/>
        <v>0</v>
      </c>
    </row>
    <row r="6532" spans="1:5" ht="15.6" x14ac:dyDescent="0.3">
      <c r="A6532" s="321" t="s">
        <v>419</v>
      </c>
      <c r="B6532" s="314">
        <v>49.8</v>
      </c>
      <c r="C6532" s="314">
        <v>0</v>
      </c>
      <c r="D6532" s="314">
        <v>49.8</v>
      </c>
      <c r="E6532" s="310">
        <f t="shared" si="1197"/>
        <v>0</v>
      </c>
    </row>
    <row r="6533" spans="1:5" ht="15.6" x14ac:dyDescent="0.3">
      <c r="A6533" s="321" t="s">
        <v>422</v>
      </c>
      <c r="B6533" s="313">
        <v>93.75</v>
      </c>
      <c r="C6533" s="313">
        <v>0</v>
      </c>
      <c r="D6533" s="313">
        <v>114.5</v>
      </c>
      <c r="E6533" s="322">
        <f t="shared" si="1197"/>
        <v>20.75</v>
      </c>
    </row>
    <row r="6534" spans="1:5" ht="15.6" x14ac:dyDescent="0.3">
      <c r="A6534" s="321" t="s">
        <v>423</v>
      </c>
      <c r="B6534" s="313">
        <v>0</v>
      </c>
      <c r="C6534" s="313">
        <v>0</v>
      </c>
      <c r="D6534" s="313">
        <v>0</v>
      </c>
      <c r="E6534" s="322">
        <f t="shared" si="1197"/>
        <v>0</v>
      </c>
    </row>
    <row r="6535" spans="1:5" ht="15.6" x14ac:dyDescent="0.3">
      <c r="A6535" s="321" t="s">
        <v>427</v>
      </c>
      <c r="B6535" s="313">
        <v>522</v>
      </c>
      <c r="C6535" s="313">
        <v>0</v>
      </c>
      <c r="D6535" s="313">
        <v>522</v>
      </c>
      <c r="E6535" s="322">
        <f t="shared" si="1197"/>
        <v>0</v>
      </c>
    </row>
    <row r="6536" spans="1:5" ht="15.6" x14ac:dyDescent="0.3">
      <c r="A6536" s="321" t="s">
        <v>425</v>
      </c>
      <c r="B6536" s="313">
        <v>82</v>
      </c>
      <c r="C6536" s="313">
        <v>0</v>
      </c>
      <c r="D6536" s="313">
        <v>82</v>
      </c>
      <c r="E6536" s="322">
        <f t="shared" si="1197"/>
        <v>0</v>
      </c>
    </row>
    <row r="6537" spans="1:5" ht="15.6" x14ac:dyDescent="0.3">
      <c r="A6537" s="323" t="s">
        <v>424</v>
      </c>
      <c r="B6537" s="324">
        <v>135</v>
      </c>
      <c r="C6537" s="324">
        <v>0</v>
      </c>
      <c r="D6537" s="324">
        <v>135</v>
      </c>
      <c r="E6537" s="325">
        <f t="shared" si="1197"/>
        <v>0</v>
      </c>
    </row>
    <row r="6538" spans="1:5" ht="15.6" x14ac:dyDescent="0.3">
      <c r="A6538" s="320" t="s">
        <v>418</v>
      </c>
      <c r="B6538" s="317">
        <f t="shared" ref="B6538:E6538" si="1198">SUM(B6526:B6537)</f>
        <v>2405.0500000000002</v>
      </c>
      <c r="C6538" s="316">
        <f t="shared" si="1198"/>
        <v>0</v>
      </c>
      <c r="D6538" s="317">
        <f t="shared" si="1198"/>
        <v>2462.3000000000002</v>
      </c>
      <c r="E6538" s="318">
        <f t="shared" si="1198"/>
        <v>57.25</v>
      </c>
    </row>
    <row r="6542" spans="1:5" ht="15.6" x14ac:dyDescent="0.3">
      <c r="A6542" s="305">
        <v>45276</v>
      </c>
      <c r="B6542" s="306"/>
      <c r="C6542" s="306"/>
      <c r="D6542" s="306"/>
      <c r="E6542" s="306"/>
    </row>
    <row r="6543" spans="1:5" ht="15.6" x14ac:dyDescent="0.3">
      <c r="A6543" s="307" t="s">
        <v>407</v>
      </c>
      <c r="B6543" s="298" t="s">
        <v>408</v>
      </c>
      <c r="C6543" s="298" t="s">
        <v>409</v>
      </c>
      <c r="D6543" s="298" t="s">
        <v>410</v>
      </c>
      <c r="E6543" s="292" t="s">
        <v>421</v>
      </c>
    </row>
    <row r="6544" spans="1:5" ht="15.6" x14ac:dyDescent="0.3">
      <c r="A6544" s="308" t="s">
        <v>412</v>
      </c>
      <c r="B6544" s="309">
        <v>300</v>
      </c>
      <c r="C6544" s="309">
        <v>0</v>
      </c>
      <c r="D6544" s="309">
        <v>342</v>
      </c>
      <c r="E6544" s="310">
        <f t="shared" ref="E6544:E6555" si="1199">(C6544+D6544)-B6544</f>
        <v>42</v>
      </c>
    </row>
    <row r="6545" spans="1:5" ht="15.6" x14ac:dyDescent="0.3">
      <c r="A6545" s="308" t="s">
        <v>413</v>
      </c>
      <c r="B6545" s="309">
        <v>262.5</v>
      </c>
      <c r="C6545" s="309">
        <v>0</v>
      </c>
      <c r="D6545" s="309">
        <v>262.5</v>
      </c>
      <c r="E6545" s="310">
        <f t="shared" si="1199"/>
        <v>0</v>
      </c>
    </row>
    <row r="6546" spans="1:5" ht="15.6" x14ac:dyDescent="0.3">
      <c r="A6546" s="308" t="s">
        <v>426</v>
      </c>
      <c r="B6546" s="309">
        <v>293</v>
      </c>
      <c r="C6546" s="309">
        <v>0</v>
      </c>
      <c r="D6546" s="309">
        <v>345</v>
      </c>
      <c r="E6546" s="310">
        <f t="shared" si="1199"/>
        <v>52</v>
      </c>
    </row>
    <row r="6547" spans="1:5" ht="15.6" x14ac:dyDescent="0.3">
      <c r="A6547" s="308" t="s">
        <v>415</v>
      </c>
      <c r="B6547" s="309">
        <v>7</v>
      </c>
      <c r="C6547" s="309">
        <v>0</v>
      </c>
      <c r="D6547" s="309">
        <v>7</v>
      </c>
      <c r="E6547" s="310">
        <f t="shared" si="1199"/>
        <v>0</v>
      </c>
    </row>
    <row r="6548" spans="1:5" ht="15.6" x14ac:dyDescent="0.3">
      <c r="A6548" s="308" t="s">
        <v>416</v>
      </c>
      <c r="B6548" s="309">
        <v>46</v>
      </c>
      <c r="C6548" s="309">
        <v>0</v>
      </c>
      <c r="D6548" s="309">
        <v>46</v>
      </c>
      <c r="E6548" s="310">
        <f t="shared" si="1199"/>
        <v>0</v>
      </c>
    </row>
    <row r="6549" spans="1:5" ht="15.6" x14ac:dyDescent="0.3">
      <c r="A6549" s="311" t="s">
        <v>417</v>
      </c>
      <c r="B6549" s="312">
        <v>520</v>
      </c>
      <c r="C6549" s="312">
        <v>0</v>
      </c>
      <c r="D6549" s="312">
        <v>520</v>
      </c>
      <c r="E6549" s="310">
        <f t="shared" si="1199"/>
        <v>0</v>
      </c>
    </row>
    <row r="6550" spans="1:5" ht="15.6" x14ac:dyDescent="0.3">
      <c r="A6550" s="321" t="s">
        <v>419</v>
      </c>
      <c r="B6550" s="314">
        <v>49.8</v>
      </c>
      <c r="C6550" s="314">
        <v>0</v>
      </c>
      <c r="D6550" s="314">
        <v>49.8</v>
      </c>
      <c r="E6550" s="310">
        <f t="shared" si="1199"/>
        <v>0</v>
      </c>
    </row>
    <row r="6551" spans="1:5" ht="15.6" x14ac:dyDescent="0.3">
      <c r="A6551" s="321" t="s">
        <v>422</v>
      </c>
      <c r="B6551" s="313">
        <v>93.75</v>
      </c>
      <c r="C6551" s="313">
        <v>0</v>
      </c>
      <c r="D6551" s="313">
        <v>93.75</v>
      </c>
      <c r="E6551" s="322">
        <f t="shared" si="1199"/>
        <v>0</v>
      </c>
    </row>
    <row r="6552" spans="1:5" ht="15.6" x14ac:dyDescent="0.3">
      <c r="A6552" s="321" t="s">
        <v>423</v>
      </c>
      <c r="B6552" s="313">
        <v>0</v>
      </c>
      <c r="C6552" s="313">
        <v>0</v>
      </c>
      <c r="D6552" s="313">
        <v>0</v>
      </c>
      <c r="E6552" s="322">
        <f t="shared" si="1199"/>
        <v>0</v>
      </c>
    </row>
    <row r="6553" spans="1:5" ht="15.6" x14ac:dyDescent="0.3">
      <c r="A6553" s="321" t="s">
        <v>427</v>
      </c>
      <c r="B6553" s="313">
        <v>522</v>
      </c>
      <c r="C6553" s="313">
        <v>0</v>
      </c>
      <c r="D6553" s="313">
        <v>522</v>
      </c>
      <c r="E6553" s="322">
        <f t="shared" si="1199"/>
        <v>0</v>
      </c>
    </row>
    <row r="6554" spans="1:5" ht="15.6" x14ac:dyDescent="0.3">
      <c r="A6554" s="321" t="s">
        <v>425</v>
      </c>
      <c r="B6554" s="313">
        <v>82</v>
      </c>
      <c r="C6554" s="313">
        <v>0</v>
      </c>
      <c r="D6554" s="313">
        <v>82</v>
      </c>
      <c r="E6554" s="322">
        <f t="shared" si="1199"/>
        <v>0</v>
      </c>
    </row>
    <row r="6555" spans="1:5" ht="15.6" x14ac:dyDescent="0.3">
      <c r="A6555" s="323" t="s">
        <v>424</v>
      </c>
      <c r="B6555" s="324">
        <v>135</v>
      </c>
      <c r="C6555" s="324">
        <v>0</v>
      </c>
      <c r="D6555" s="324">
        <v>135</v>
      </c>
      <c r="E6555" s="325">
        <f t="shared" si="1199"/>
        <v>0</v>
      </c>
    </row>
    <row r="6556" spans="1:5" ht="15.6" x14ac:dyDescent="0.3">
      <c r="A6556" s="320" t="s">
        <v>418</v>
      </c>
      <c r="B6556" s="317">
        <f t="shared" ref="B6556:E6556" si="1200">SUM(B6544:B6555)</f>
        <v>2311.0500000000002</v>
      </c>
      <c r="C6556" s="316">
        <f t="shared" si="1200"/>
        <v>0</v>
      </c>
      <c r="D6556" s="317">
        <f t="shared" si="1200"/>
        <v>2405.0500000000002</v>
      </c>
      <c r="E6556" s="318">
        <f t="shared" si="1200"/>
        <v>94</v>
      </c>
    </row>
    <row r="6560" spans="1:5" ht="15.6" x14ac:dyDescent="0.3">
      <c r="A6560" s="305">
        <v>45277</v>
      </c>
      <c r="B6560" s="306"/>
      <c r="C6560" s="306"/>
      <c r="D6560" s="306"/>
      <c r="E6560" s="306"/>
    </row>
    <row r="6561" spans="1:5" ht="15.6" x14ac:dyDescent="0.3">
      <c r="A6561" s="307" t="s">
        <v>407</v>
      </c>
      <c r="B6561" s="298" t="s">
        <v>408</v>
      </c>
      <c r="C6561" s="298" t="s">
        <v>409</v>
      </c>
      <c r="D6561" s="298" t="s">
        <v>410</v>
      </c>
      <c r="E6561" s="292" t="s">
        <v>421</v>
      </c>
    </row>
    <row r="6562" spans="1:5" ht="15.6" x14ac:dyDescent="0.3">
      <c r="A6562" s="308" t="s">
        <v>412</v>
      </c>
      <c r="B6562" s="309">
        <v>292</v>
      </c>
      <c r="C6562" s="309">
        <v>0</v>
      </c>
      <c r="D6562" s="309">
        <v>300</v>
      </c>
      <c r="E6562" s="310">
        <f t="shared" ref="E6562:E6573" si="1201">(C6562+D6562)-B6562</f>
        <v>8</v>
      </c>
    </row>
    <row r="6563" spans="1:5" ht="15.6" x14ac:dyDescent="0.3">
      <c r="A6563" s="308" t="s">
        <v>413</v>
      </c>
      <c r="B6563" s="309">
        <v>262.5</v>
      </c>
      <c r="C6563" s="309">
        <v>0</v>
      </c>
      <c r="D6563" s="309">
        <v>262.5</v>
      </c>
      <c r="E6563" s="310">
        <f t="shared" si="1201"/>
        <v>0</v>
      </c>
    </row>
    <row r="6564" spans="1:5" ht="15.6" x14ac:dyDescent="0.3">
      <c r="A6564" s="308" t="s">
        <v>426</v>
      </c>
      <c r="B6564" s="309">
        <v>270</v>
      </c>
      <c r="C6564" s="309">
        <v>0</v>
      </c>
      <c r="D6564" s="309">
        <v>293</v>
      </c>
      <c r="E6564" s="310">
        <f t="shared" si="1201"/>
        <v>23</v>
      </c>
    </row>
    <row r="6565" spans="1:5" ht="15.6" x14ac:dyDescent="0.3">
      <c r="A6565" s="308" t="s">
        <v>415</v>
      </c>
      <c r="B6565" s="309">
        <v>7</v>
      </c>
      <c r="C6565" s="309">
        <v>0</v>
      </c>
      <c r="D6565" s="309">
        <v>7</v>
      </c>
      <c r="E6565" s="310">
        <f t="shared" si="1201"/>
        <v>0</v>
      </c>
    </row>
    <row r="6566" spans="1:5" ht="15.6" x14ac:dyDescent="0.3">
      <c r="A6566" s="308" t="s">
        <v>416</v>
      </c>
      <c r="B6566" s="309">
        <v>46</v>
      </c>
      <c r="C6566" s="309">
        <v>0</v>
      </c>
      <c r="D6566" s="309">
        <v>46</v>
      </c>
      <c r="E6566" s="310">
        <f t="shared" si="1201"/>
        <v>0</v>
      </c>
    </row>
    <row r="6567" spans="1:5" ht="15.6" x14ac:dyDescent="0.3">
      <c r="A6567" s="311" t="s">
        <v>417</v>
      </c>
      <c r="B6567" s="312">
        <v>510</v>
      </c>
      <c r="C6567" s="312">
        <v>0</v>
      </c>
      <c r="D6567" s="312">
        <v>520</v>
      </c>
      <c r="E6567" s="310">
        <f t="shared" si="1201"/>
        <v>10</v>
      </c>
    </row>
    <row r="6568" spans="1:5" ht="15.6" x14ac:dyDescent="0.3">
      <c r="A6568" s="321" t="s">
        <v>419</v>
      </c>
      <c r="B6568" s="314">
        <v>49.8</v>
      </c>
      <c r="C6568" s="314">
        <v>0</v>
      </c>
      <c r="D6568" s="314">
        <v>49.8</v>
      </c>
      <c r="E6568" s="310">
        <f t="shared" si="1201"/>
        <v>0</v>
      </c>
    </row>
    <row r="6569" spans="1:5" ht="15.6" x14ac:dyDescent="0.3">
      <c r="A6569" s="321" t="s">
        <v>422</v>
      </c>
      <c r="B6569" s="313">
        <v>78</v>
      </c>
      <c r="C6569" s="313">
        <v>0</v>
      </c>
      <c r="D6569" s="313">
        <v>93.75</v>
      </c>
      <c r="E6569" s="322">
        <f t="shared" si="1201"/>
        <v>15.75</v>
      </c>
    </row>
    <row r="6570" spans="1:5" ht="15.6" x14ac:dyDescent="0.3">
      <c r="A6570" s="321" t="s">
        <v>423</v>
      </c>
      <c r="B6570" s="313">
        <v>0</v>
      </c>
      <c r="C6570" s="313">
        <v>0</v>
      </c>
      <c r="D6570" s="313">
        <v>0</v>
      </c>
      <c r="E6570" s="322">
        <f t="shared" si="1201"/>
        <v>0</v>
      </c>
    </row>
    <row r="6571" spans="1:5" ht="15.6" x14ac:dyDescent="0.3">
      <c r="A6571" s="321" t="s">
        <v>427</v>
      </c>
      <c r="B6571" s="313">
        <v>504</v>
      </c>
      <c r="C6571" s="313">
        <v>0</v>
      </c>
      <c r="D6571" s="313">
        <v>522</v>
      </c>
      <c r="E6571" s="322">
        <f t="shared" si="1201"/>
        <v>18</v>
      </c>
    </row>
    <row r="6572" spans="1:5" ht="15.6" x14ac:dyDescent="0.3">
      <c r="A6572" s="321" t="s">
        <v>425</v>
      </c>
      <c r="B6572" s="313">
        <v>82</v>
      </c>
      <c r="C6572" s="313">
        <v>0</v>
      </c>
      <c r="D6572" s="313">
        <v>82</v>
      </c>
      <c r="E6572" s="322">
        <f t="shared" si="1201"/>
        <v>0</v>
      </c>
    </row>
    <row r="6573" spans="1:5" ht="15.6" x14ac:dyDescent="0.3">
      <c r="A6573" s="323" t="s">
        <v>424</v>
      </c>
      <c r="B6573" s="324">
        <v>130</v>
      </c>
      <c r="C6573" s="324">
        <v>0</v>
      </c>
      <c r="D6573" s="324">
        <v>135</v>
      </c>
      <c r="E6573" s="325">
        <f t="shared" si="1201"/>
        <v>5</v>
      </c>
    </row>
    <row r="6574" spans="1:5" ht="15.6" x14ac:dyDescent="0.3">
      <c r="A6574" s="320" t="s">
        <v>418</v>
      </c>
      <c r="B6574" s="317">
        <f t="shared" ref="B6574:E6574" si="1202">SUM(B6562:B6573)</f>
        <v>2231.3000000000002</v>
      </c>
      <c r="C6574" s="316">
        <f t="shared" si="1202"/>
        <v>0</v>
      </c>
      <c r="D6574" s="317">
        <f t="shared" si="1202"/>
        <v>2311.0500000000002</v>
      </c>
      <c r="E6574" s="318">
        <f t="shared" si="1202"/>
        <v>79.75</v>
      </c>
    </row>
    <row r="6578" spans="1:5" ht="15.6" x14ac:dyDescent="0.3">
      <c r="A6578" s="305">
        <v>45278</v>
      </c>
      <c r="B6578" s="306"/>
      <c r="C6578" s="306"/>
      <c r="D6578" s="306"/>
      <c r="E6578" s="306"/>
    </row>
    <row r="6579" spans="1:5" ht="15.6" x14ac:dyDescent="0.3">
      <c r="A6579" s="307" t="s">
        <v>407</v>
      </c>
      <c r="B6579" s="298" t="s">
        <v>408</v>
      </c>
      <c r="C6579" s="298" t="s">
        <v>409</v>
      </c>
      <c r="D6579" s="298" t="s">
        <v>410</v>
      </c>
      <c r="E6579" s="292" t="s">
        <v>421</v>
      </c>
    </row>
    <row r="6580" spans="1:5" ht="15.6" x14ac:dyDescent="0.3">
      <c r="A6580" s="308" t="s">
        <v>412</v>
      </c>
      <c r="B6580" s="309">
        <v>292</v>
      </c>
      <c r="C6580" s="309">
        <v>0</v>
      </c>
      <c r="D6580" s="309">
        <v>292</v>
      </c>
      <c r="E6580" s="310">
        <f t="shared" ref="E6580:E6591" si="1203">(C6580+D6580)-B6580</f>
        <v>0</v>
      </c>
    </row>
    <row r="6581" spans="1:5" ht="15.6" x14ac:dyDescent="0.3">
      <c r="A6581" s="308" t="s">
        <v>413</v>
      </c>
      <c r="B6581" s="309">
        <v>249</v>
      </c>
      <c r="C6581" s="309">
        <v>0</v>
      </c>
      <c r="D6581" s="309">
        <v>262.5</v>
      </c>
      <c r="E6581" s="310">
        <f t="shared" si="1203"/>
        <v>13.5</v>
      </c>
    </row>
    <row r="6582" spans="1:5" ht="15.6" x14ac:dyDescent="0.3">
      <c r="A6582" s="308" t="s">
        <v>426</v>
      </c>
      <c r="B6582" s="309">
        <v>225</v>
      </c>
      <c r="C6582" s="309">
        <v>0</v>
      </c>
      <c r="D6582" s="309">
        <v>270</v>
      </c>
      <c r="E6582" s="310">
        <f t="shared" si="1203"/>
        <v>45</v>
      </c>
    </row>
    <row r="6583" spans="1:5" ht="15.6" x14ac:dyDescent="0.3">
      <c r="A6583" s="308" t="s">
        <v>415</v>
      </c>
      <c r="B6583" s="309">
        <v>7</v>
      </c>
      <c r="C6583" s="309">
        <v>0</v>
      </c>
      <c r="D6583" s="309">
        <v>7</v>
      </c>
      <c r="E6583" s="310">
        <f t="shared" si="1203"/>
        <v>0</v>
      </c>
    </row>
    <row r="6584" spans="1:5" ht="15.6" x14ac:dyDescent="0.3">
      <c r="A6584" s="308" t="s">
        <v>416</v>
      </c>
      <c r="B6584" s="309">
        <v>46</v>
      </c>
      <c r="C6584" s="309">
        <v>0</v>
      </c>
      <c r="D6584" s="309">
        <v>46</v>
      </c>
      <c r="E6584" s="310">
        <f t="shared" si="1203"/>
        <v>0</v>
      </c>
    </row>
    <row r="6585" spans="1:5" ht="15.6" x14ac:dyDescent="0.3">
      <c r="A6585" s="311" t="s">
        <v>417</v>
      </c>
      <c r="B6585" s="312">
        <v>510</v>
      </c>
      <c r="C6585" s="312">
        <v>0</v>
      </c>
      <c r="D6585" s="312">
        <v>510</v>
      </c>
      <c r="E6585" s="310">
        <f t="shared" si="1203"/>
        <v>0</v>
      </c>
    </row>
    <row r="6586" spans="1:5" ht="15.6" x14ac:dyDescent="0.3">
      <c r="A6586" s="321" t="s">
        <v>419</v>
      </c>
      <c r="B6586" s="314">
        <v>49.8</v>
      </c>
      <c r="C6586" s="314">
        <v>0</v>
      </c>
      <c r="D6586" s="314">
        <v>49.8</v>
      </c>
      <c r="E6586" s="310">
        <f t="shared" si="1203"/>
        <v>0</v>
      </c>
    </row>
    <row r="6587" spans="1:5" ht="15.6" x14ac:dyDescent="0.3">
      <c r="A6587" s="321" t="s">
        <v>422</v>
      </c>
      <c r="B6587" s="313">
        <v>57</v>
      </c>
      <c r="C6587" s="313">
        <v>0</v>
      </c>
      <c r="D6587" s="313">
        <v>78</v>
      </c>
      <c r="E6587" s="322">
        <f t="shared" si="1203"/>
        <v>21</v>
      </c>
    </row>
    <row r="6588" spans="1:5" ht="15.6" x14ac:dyDescent="0.3">
      <c r="A6588" s="321" t="s">
        <v>423</v>
      </c>
      <c r="B6588" s="313">
        <v>0</v>
      </c>
      <c r="C6588" s="313">
        <v>0</v>
      </c>
      <c r="D6588" s="313">
        <v>0</v>
      </c>
      <c r="E6588" s="322">
        <f t="shared" si="1203"/>
        <v>0</v>
      </c>
    </row>
    <row r="6589" spans="1:5" ht="15.6" x14ac:dyDescent="0.3">
      <c r="A6589" s="321" t="s">
        <v>427</v>
      </c>
      <c r="B6589" s="313">
        <v>486</v>
      </c>
      <c r="C6589" s="313">
        <v>0</v>
      </c>
      <c r="D6589" s="313">
        <v>504</v>
      </c>
      <c r="E6589" s="322">
        <f t="shared" si="1203"/>
        <v>18</v>
      </c>
    </row>
    <row r="6590" spans="1:5" ht="15.6" x14ac:dyDescent="0.3">
      <c r="A6590" s="321" t="s">
        <v>425</v>
      </c>
      <c r="B6590" s="313">
        <v>80</v>
      </c>
      <c r="C6590" s="313">
        <v>0</v>
      </c>
      <c r="D6590" s="313">
        <v>82</v>
      </c>
      <c r="E6590" s="322">
        <f t="shared" si="1203"/>
        <v>2</v>
      </c>
    </row>
    <row r="6591" spans="1:5" ht="15.6" x14ac:dyDescent="0.3">
      <c r="A6591" s="323" t="s">
        <v>424</v>
      </c>
      <c r="B6591" s="324">
        <v>130</v>
      </c>
      <c r="C6591" s="324">
        <v>0</v>
      </c>
      <c r="D6591" s="324">
        <v>130</v>
      </c>
      <c r="E6591" s="325">
        <f t="shared" si="1203"/>
        <v>0</v>
      </c>
    </row>
    <row r="6592" spans="1:5" ht="15.6" x14ac:dyDescent="0.3">
      <c r="A6592" s="320" t="s">
        <v>418</v>
      </c>
      <c r="B6592" s="317">
        <f t="shared" ref="B6592:E6592" si="1204">SUM(B6580:B6591)</f>
        <v>2131.8000000000002</v>
      </c>
      <c r="C6592" s="316">
        <f t="shared" si="1204"/>
        <v>0</v>
      </c>
      <c r="D6592" s="317">
        <f t="shared" si="1204"/>
        <v>2231.3000000000002</v>
      </c>
      <c r="E6592" s="318">
        <f t="shared" si="1204"/>
        <v>99.5</v>
      </c>
    </row>
    <row r="6596" spans="1:5" ht="15.6" x14ac:dyDescent="0.3">
      <c r="A6596" s="305">
        <v>45279</v>
      </c>
      <c r="B6596" s="306"/>
      <c r="C6596" s="306"/>
      <c r="D6596" s="306"/>
      <c r="E6596" s="306"/>
    </row>
    <row r="6597" spans="1:5" ht="15.6" x14ac:dyDescent="0.3">
      <c r="A6597" s="307" t="s">
        <v>407</v>
      </c>
      <c r="B6597" s="298" t="s">
        <v>408</v>
      </c>
      <c r="C6597" s="298" t="s">
        <v>409</v>
      </c>
      <c r="D6597" s="298" t="s">
        <v>410</v>
      </c>
      <c r="E6597" s="292" t="s">
        <v>421</v>
      </c>
    </row>
    <row r="6598" spans="1:5" ht="15.6" x14ac:dyDescent="0.3">
      <c r="A6598" s="308" t="s">
        <v>412</v>
      </c>
      <c r="B6598" s="309">
        <v>250</v>
      </c>
      <c r="C6598" s="309">
        <v>0</v>
      </c>
      <c r="D6598" s="309">
        <v>292</v>
      </c>
      <c r="E6598" s="310">
        <f t="shared" ref="E6598:E6609" si="1205">(C6598+D6598)-B6598</f>
        <v>42</v>
      </c>
    </row>
    <row r="6599" spans="1:5" ht="15.6" x14ac:dyDescent="0.3">
      <c r="A6599" s="308" t="s">
        <v>413</v>
      </c>
      <c r="B6599" s="309">
        <v>249</v>
      </c>
      <c r="C6599" s="309">
        <v>0</v>
      </c>
      <c r="D6599" s="309">
        <v>249</v>
      </c>
      <c r="E6599" s="310">
        <f t="shared" si="1205"/>
        <v>0</v>
      </c>
    </row>
    <row r="6600" spans="1:5" ht="15.6" x14ac:dyDescent="0.3">
      <c r="A6600" s="308" t="s">
        <v>426</v>
      </c>
      <c r="B6600" s="309">
        <v>180</v>
      </c>
      <c r="C6600" s="309">
        <v>0</v>
      </c>
      <c r="D6600" s="309">
        <v>225</v>
      </c>
      <c r="E6600" s="310">
        <f t="shared" si="1205"/>
        <v>45</v>
      </c>
    </row>
    <row r="6601" spans="1:5" ht="15.6" x14ac:dyDescent="0.3">
      <c r="A6601" s="308" t="s">
        <v>415</v>
      </c>
      <c r="B6601" s="309">
        <v>7</v>
      </c>
      <c r="C6601" s="309">
        <v>0</v>
      </c>
      <c r="D6601" s="309">
        <v>7</v>
      </c>
      <c r="E6601" s="310">
        <f t="shared" si="1205"/>
        <v>0</v>
      </c>
    </row>
    <row r="6602" spans="1:5" ht="15.6" x14ac:dyDescent="0.3">
      <c r="A6602" s="308" t="s">
        <v>416</v>
      </c>
      <c r="B6602" s="309">
        <v>46</v>
      </c>
      <c r="C6602" s="309">
        <v>0</v>
      </c>
      <c r="D6602" s="309">
        <v>46</v>
      </c>
      <c r="E6602" s="310">
        <f t="shared" si="1205"/>
        <v>0</v>
      </c>
    </row>
    <row r="6603" spans="1:5" ht="15.6" x14ac:dyDescent="0.3">
      <c r="A6603" s="311" t="s">
        <v>417</v>
      </c>
      <c r="B6603" s="312">
        <v>510</v>
      </c>
      <c r="C6603" s="312">
        <v>0</v>
      </c>
      <c r="D6603" s="312">
        <v>510</v>
      </c>
      <c r="E6603" s="310">
        <f t="shared" si="1205"/>
        <v>0</v>
      </c>
    </row>
    <row r="6604" spans="1:5" ht="15.6" x14ac:dyDescent="0.3">
      <c r="A6604" s="321" t="s">
        <v>419</v>
      </c>
      <c r="B6604" s="314">
        <v>49.8</v>
      </c>
      <c r="C6604" s="314">
        <v>0</v>
      </c>
      <c r="D6604" s="314">
        <v>49.8</v>
      </c>
      <c r="E6604" s="310">
        <f t="shared" si="1205"/>
        <v>0</v>
      </c>
    </row>
    <row r="6605" spans="1:5" ht="15.6" x14ac:dyDescent="0.3">
      <c r="A6605" s="321" t="s">
        <v>422</v>
      </c>
      <c r="B6605" s="313">
        <v>33.75</v>
      </c>
      <c r="C6605" s="313">
        <v>0</v>
      </c>
      <c r="D6605" s="313">
        <v>57</v>
      </c>
      <c r="E6605" s="322">
        <f t="shared" si="1205"/>
        <v>23.25</v>
      </c>
    </row>
    <row r="6606" spans="1:5" ht="15.6" x14ac:dyDescent="0.3">
      <c r="A6606" s="321" t="s">
        <v>423</v>
      </c>
      <c r="B6606" s="313">
        <v>0</v>
      </c>
      <c r="C6606" s="313">
        <v>0</v>
      </c>
      <c r="D6606" s="313">
        <v>0</v>
      </c>
      <c r="E6606" s="322">
        <f t="shared" si="1205"/>
        <v>0</v>
      </c>
    </row>
    <row r="6607" spans="1:5" ht="15.6" x14ac:dyDescent="0.3">
      <c r="A6607" s="321" t="s">
        <v>427</v>
      </c>
      <c r="B6607" s="313">
        <v>486</v>
      </c>
      <c r="C6607" s="313">
        <v>0</v>
      </c>
      <c r="D6607" s="313">
        <v>486</v>
      </c>
      <c r="E6607" s="322">
        <f t="shared" si="1205"/>
        <v>0</v>
      </c>
    </row>
    <row r="6608" spans="1:5" ht="15.6" x14ac:dyDescent="0.3">
      <c r="A6608" s="321" t="s">
        <v>425</v>
      </c>
      <c r="B6608" s="313">
        <v>80</v>
      </c>
      <c r="C6608" s="313">
        <v>0</v>
      </c>
      <c r="D6608" s="313">
        <v>80</v>
      </c>
      <c r="E6608" s="322">
        <f t="shared" si="1205"/>
        <v>0</v>
      </c>
    </row>
    <row r="6609" spans="1:5" ht="15.6" x14ac:dyDescent="0.3">
      <c r="A6609" s="323" t="s">
        <v>424</v>
      </c>
      <c r="B6609" s="324">
        <v>130</v>
      </c>
      <c r="C6609" s="324">
        <v>0</v>
      </c>
      <c r="D6609" s="324">
        <v>130</v>
      </c>
      <c r="E6609" s="325">
        <f t="shared" si="1205"/>
        <v>0</v>
      </c>
    </row>
    <row r="6610" spans="1:5" ht="15.6" x14ac:dyDescent="0.3">
      <c r="A6610" s="320" t="s">
        <v>418</v>
      </c>
      <c r="B6610" s="317">
        <f t="shared" ref="B6610:E6610" si="1206">SUM(B6598:B6609)</f>
        <v>2021.55</v>
      </c>
      <c r="C6610" s="316">
        <f t="shared" si="1206"/>
        <v>0</v>
      </c>
      <c r="D6610" s="317">
        <f t="shared" si="1206"/>
        <v>2131.8000000000002</v>
      </c>
      <c r="E6610" s="318">
        <f t="shared" si="1206"/>
        <v>110.25</v>
      </c>
    </row>
    <row r="6614" spans="1:5" ht="15.6" x14ac:dyDescent="0.3">
      <c r="A6614" s="305">
        <v>45280</v>
      </c>
      <c r="B6614" s="306"/>
      <c r="C6614" s="306"/>
      <c r="D6614" s="306"/>
      <c r="E6614" s="306"/>
    </row>
    <row r="6615" spans="1:5" ht="15.6" x14ac:dyDescent="0.3">
      <c r="A6615" s="307" t="s">
        <v>407</v>
      </c>
      <c r="B6615" s="298" t="s">
        <v>408</v>
      </c>
      <c r="C6615" s="298" t="s">
        <v>409</v>
      </c>
      <c r="D6615" s="298" t="s">
        <v>410</v>
      </c>
      <c r="E6615" s="292" t="s">
        <v>421</v>
      </c>
    </row>
    <row r="6616" spans="1:5" ht="15.6" x14ac:dyDescent="0.3">
      <c r="A6616" s="308" t="s">
        <v>412</v>
      </c>
      <c r="B6616" s="309">
        <v>250</v>
      </c>
      <c r="C6616" s="309">
        <v>0</v>
      </c>
      <c r="D6616" s="309">
        <v>250</v>
      </c>
      <c r="E6616" s="310">
        <f t="shared" ref="E6616:E6627" si="1207">(C6616+D6616)-B6616</f>
        <v>0</v>
      </c>
    </row>
    <row r="6617" spans="1:5" ht="15.6" x14ac:dyDescent="0.3">
      <c r="A6617" s="308" t="s">
        <v>413</v>
      </c>
      <c r="B6617" s="309">
        <v>244</v>
      </c>
      <c r="C6617" s="309">
        <v>0</v>
      </c>
      <c r="D6617" s="309">
        <v>249</v>
      </c>
      <c r="E6617" s="310">
        <f t="shared" si="1207"/>
        <v>5</v>
      </c>
    </row>
    <row r="6618" spans="1:5" ht="15.6" x14ac:dyDescent="0.3">
      <c r="A6618" s="308" t="s">
        <v>426</v>
      </c>
      <c r="B6618" s="309">
        <v>150</v>
      </c>
      <c r="C6618" s="309">
        <v>0</v>
      </c>
      <c r="D6618" s="309">
        <v>180</v>
      </c>
      <c r="E6618" s="310">
        <f t="shared" si="1207"/>
        <v>30</v>
      </c>
    </row>
    <row r="6619" spans="1:5" ht="15.6" x14ac:dyDescent="0.3">
      <c r="A6619" s="308" t="s">
        <v>415</v>
      </c>
      <c r="B6619" s="309">
        <v>7</v>
      </c>
      <c r="C6619" s="309">
        <v>0</v>
      </c>
      <c r="D6619" s="309">
        <v>7</v>
      </c>
      <c r="E6619" s="310">
        <f t="shared" si="1207"/>
        <v>0</v>
      </c>
    </row>
    <row r="6620" spans="1:5" ht="15.6" x14ac:dyDescent="0.3">
      <c r="A6620" s="308" t="s">
        <v>416</v>
      </c>
      <c r="B6620" s="309">
        <v>46</v>
      </c>
      <c r="C6620" s="309">
        <v>0</v>
      </c>
      <c r="D6620" s="309">
        <v>46</v>
      </c>
      <c r="E6620" s="310">
        <f t="shared" si="1207"/>
        <v>0</v>
      </c>
    </row>
    <row r="6621" spans="1:5" ht="15.6" x14ac:dyDescent="0.3">
      <c r="A6621" s="311" t="s">
        <v>417</v>
      </c>
      <c r="B6621" s="312">
        <v>510</v>
      </c>
      <c r="C6621" s="312">
        <v>0</v>
      </c>
      <c r="D6621" s="312">
        <v>510</v>
      </c>
      <c r="E6621" s="310">
        <f t="shared" si="1207"/>
        <v>0</v>
      </c>
    </row>
    <row r="6622" spans="1:5" ht="15.6" x14ac:dyDescent="0.3">
      <c r="A6622" s="321" t="s">
        <v>419</v>
      </c>
      <c r="B6622" s="314">
        <v>49.8</v>
      </c>
      <c r="C6622" s="314">
        <v>0</v>
      </c>
      <c r="D6622" s="314">
        <v>49.8</v>
      </c>
      <c r="E6622" s="310">
        <f t="shared" si="1207"/>
        <v>0</v>
      </c>
    </row>
    <row r="6623" spans="1:5" ht="15.6" x14ac:dyDescent="0.3">
      <c r="A6623" s="321" t="s">
        <v>422</v>
      </c>
      <c r="B6623" s="313">
        <v>11.25</v>
      </c>
      <c r="C6623" s="313">
        <v>0</v>
      </c>
      <c r="D6623" s="313">
        <v>33.75</v>
      </c>
      <c r="E6623" s="322">
        <f t="shared" si="1207"/>
        <v>22.5</v>
      </c>
    </row>
    <row r="6624" spans="1:5" ht="15.6" x14ac:dyDescent="0.3">
      <c r="A6624" s="321" t="s">
        <v>423</v>
      </c>
      <c r="B6624" s="313">
        <v>0</v>
      </c>
      <c r="C6624" s="313">
        <v>0</v>
      </c>
      <c r="D6624" s="313">
        <v>0</v>
      </c>
      <c r="E6624" s="322">
        <f t="shared" si="1207"/>
        <v>0</v>
      </c>
    </row>
    <row r="6625" spans="1:5" ht="15.6" x14ac:dyDescent="0.3">
      <c r="A6625" s="321" t="s">
        <v>427</v>
      </c>
      <c r="B6625" s="313">
        <v>486</v>
      </c>
      <c r="C6625" s="313">
        <v>0</v>
      </c>
      <c r="D6625" s="313">
        <v>486</v>
      </c>
      <c r="E6625" s="322">
        <f t="shared" si="1207"/>
        <v>0</v>
      </c>
    </row>
    <row r="6626" spans="1:5" ht="15.6" x14ac:dyDescent="0.3">
      <c r="A6626" s="321" t="s">
        <v>425</v>
      </c>
      <c r="B6626" s="313">
        <v>80</v>
      </c>
      <c r="C6626" s="313">
        <v>0</v>
      </c>
      <c r="D6626" s="313">
        <v>80</v>
      </c>
      <c r="E6626" s="322">
        <f t="shared" si="1207"/>
        <v>0</v>
      </c>
    </row>
    <row r="6627" spans="1:5" ht="15.6" x14ac:dyDescent="0.3">
      <c r="A6627" s="323" t="s">
        <v>424</v>
      </c>
      <c r="B6627" s="324">
        <v>130</v>
      </c>
      <c r="C6627" s="324">
        <v>0</v>
      </c>
      <c r="D6627" s="324">
        <v>130</v>
      </c>
      <c r="E6627" s="325">
        <f t="shared" si="1207"/>
        <v>0</v>
      </c>
    </row>
    <row r="6628" spans="1:5" ht="15.6" x14ac:dyDescent="0.3">
      <c r="A6628" s="320" t="s">
        <v>418</v>
      </c>
      <c r="B6628" s="317">
        <f t="shared" ref="B6628:E6628" si="1208">SUM(B6616:B6627)</f>
        <v>1964.05</v>
      </c>
      <c r="C6628" s="316">
        <f t="shared" si="1208"/>
        <v>0</v>
      </c>
      <c r="D6628" s="317">
        <f t="shared" si="1208"/>
        <v>2021.55</v>
      </c>
      <c r="E6628" s="318">
        <f t="shared" si="1208"/>
        <v>57.5</v>
      </c>
    </row>
    <row r="6632" spans="1:5" ht="15.6" x14ac:dyDescent="0.3">
      <c r="A6632" s="305">
        <v>45281</v>
      </c>
      <c r="B6632" s="306"/>
      <c r="C6632" s="306"/>
      <c r="D6632" s="306"/>
      <c r="E6632" s="306"/>
    </row>
    <row r="6633" spans="1:5" ht="15.6" x14ac:dyDescent="0.3">
      <c r="A6633" s="307" t="s">
        <v>407</v>
      </c>
      <c r="B6633" s="298" t="s">
        <v>408</v>
      </c>
      <c r="C6633" s="298" t="s">
        <v>409</v>
      </c>
      <c r="D6633" s="298" t="s">
        <v>410</v>
      </c>
      <c r="E6633" s="292" t="s">
        <v>421</v>
      </c>
    </row>
    <row r="6634" spans="1:5" ht="15.6" x14ac:dyDescent="0.3">
      <c r="A6634" s="308" t="s">
        <v>412</v>
      </c>
      <c r="B6634" s="309">
        <v>250</v>
      </c>
      <c r="C6634" s="309">
        <v>0</v>
      </c>
      <c r="D6634" s="309">
        <v>250</v>
      </c>
      <c r="E6634" s="310">
        <f t="shared" ref="E6634:E6645" si="1209">(C6634+D6634)-B6634</f>
        <v>0</v>
      </c>
    </row>
    <row r="6635" spans="1:5" ht="15.6" x14ac:dyDescent="0.3">
      <c r="A6635" s="308" t="s">
        <v>413</v>
      </c>
      <c r="B6635" s="309">
        <v>244</v>
      </c>
      <c r="C6635" s="309">
        <v>0</v>
      </c>
      <c r="D6635" s="309">
        <v>244</v>
      </c>
      <c r="E6635" s="310">
        <f t="shared" si="1209"/>
        <v>0</v>
      </c>
    </row>
    <row r="6636" spans="1:5" ht="15.6" x14ac:dyDescent="0.3">
      <c r="A6636" s="308" t="s">
        <v>426</v>
      </c>
      <c r="B6636" s="309">
        <v>143</v>
      </c>
      <c r="C6636" s="309">
        <v>0</v>
      </c>
      <c r="D6636" s="309">
        <v>150</v>
      </c>
      <c r="E6636" s="310">
        <f t="shared" si="1209"/>
        <v>7</v>
      </c>
    </row>
    <row r="6637" spans="1:5" ht="15.6" x14ac:dyDescent="0.3">
      <c r="A6637" s="308" t="s">
        <v>415</v>
      </c>
      <c r="B6637" s="309">
        <v>7</v>
      </c>
      <c r="C6637" s="309">
        <v>0</v>
      </c>
      <c r="D6637" s="309">
        <v>7</v>
      </c>
      <c r="E6637" s="310">
        <f t="shared" si="1209"/>
        <v>0</v>
      </c>
    </row>
    <row r="6638" spans="1:5" ht="15.6" x14ac:dyDescent="0.3">
      <c r="A6638" s="308" t="s">
        <v>416</v>
      </c>
      <c r="B6638" s="309">
        <v>46</v>
      </c>
      <c r="C6638" s="309">
        <v>0</v>
      </c>
      <c r="D6638" s="309">
        <v>46</v>
      </c>
      <c r="E6638" s="310">
        <f t="shared" si="1209"/>
        <v>0</v>
      </c>
    </row>
    <row r="6639" spans="1:5" ht="15.6" x14ac:dyDescent="0.3">
      <c r="A6639" s="311" t="s">
        <v>417</v>
      </c>
      <c r="B6639" s="312">
        <v>510</v>
      </c>
      <c r="C6639" s="312">
        <v>0</v>
      </c>
      <c r="D6639" s="312">
        <v>510</v>
      </c>
      <c r="E6639" s="310">
        <f t="shared" si="1209"/>
        <v>0</v>
      </c>
    </row>
    <row r="6640" spans="1:5" ht="15.6" x14ac:dyDescent="0.3">
      <c r="A6640" s="321" t="s">
        <v>419</v>
      </c>
      <c r="B6640" s="314">
        <v>49.8</v>
      </c>
      <c r="C6640" s="314">
        <v>0</v>
      </c>
      <c r="D6640" s="314">
        <v>49.8</v>
      </c>
      <c r="E6640" s="310">
        <f t="shared" si="1209"/>
        <v>0</v>
      </c>
    </row>
    <row r="6641" spans="1:5" ht="15.6" x14ac:dyDescent="0.3">
      <c r="A6641" s="321" t="s">
        <v>422</v>
      </c>
      <c r="B6641" s="313">
        <v>118</v>
      </c>
      <c r="C6641" s="313">
        <v>100</v>
      </c>
      <c r="D6641" s="313">
        <v>11.25</v>
      </c>
      <c r="E6641" s="322">
        <f t="shared" si="1209"/>
        <v>-6.75</v>
      </c>
    </row>
    <row r="6642" spans="1:5" ht="15.6" x14ac:dyDescent="0.3">
      <c r="A6642" s="321" t="s">
        <v>423</v>
      </c>
      <c r="B6642" s="313">
        <v>0</v>
      </c>
      <c r="C6642" s="313">
        <v>0</v>
      </c>
      <c r="D6642" s="313">
        <v>0</v>
      </c>
      <c r="E6642" s="322">
        <f t="shared" si="1209"/>
        <v>0</v>
      </c>
    </row>
    <row r="6643" spans="1:5" ht="15.6" x14ac:dyDescent="0.3">
      <c r="A6643" s="321" t="s">
        <v>427</v>
      </c>
      <c r="B6643" s="313">
        <v>486</v>
      </c>
      <c r="C6643" s="313">
        <v>0</v>
      </c>
      <c r="D6643" s="313">
        <v>486</v>
      </c>
      <c r="E6643" s="322">
        <f t="shared" si="1209"/>
        <v>0</v>
      </c>
    </row>
    <row r="6644" spans="1:5" ht="15.6" x14ac:dyDescent="0.3">
      <c r="A6644" s="321" t="s">
        <v>425</v>
      </c>
      <c r="B6644" s="313">
        <v>80</v>
      </c>
      <c r="C6644" s="313">
        <v>0</v>
      </c>
      <c r="D6644" s="313">
        <v>80</v>
      </c>
      <c r="E6644" s="322">
        <f t="shared" si="1209"/>
        <v>0</v>
      </c>
    </row>
    <row r="6645" spans="1:5" ht="15.6" x14ac:dyDescent="0.3">
      <c r="A6645" s="323" t="s">
        <v>424</v>
      </c>
      <c r="B6645" s="324">
        <v>130</v>
      </c>
      <c r="C6645" s="324">
        <v>0</v>
      </c>
      <c r="D6645" s="324">
        <v>130</v>
      </c>
      <c r="E6645" s="325">
        <f t="shared" si="1209"/>
        <v>0</v>
      </c>
    </row>
    <row r="6646" spans="1:5" ht="15.6" x14ac:dyDescent="0.3">
      <c r="A6646" s="320" t="s">
        <v>418</v>
      </c>
      <c r="B6646" s="317">
        <f t="shared" ref="B6646:E6646" si="1210">SUM(B6634:B6645)</f>
        <v>2063.8000000000002</v>
      </c>
      <c r="C6646" s="316">
        <f t="shared" si="1210"/>
        <v>100</v>
      </c>
      <c r="D6646" s="317">
        <f t="shared" si="1210"/>
        <v>1964.05</v>
      </c>
      <c r="E6646" s="318">
        <f t="shared" si="1210"/>
        <v>0.25</v>
      </c>
    </row>
    <row r="6650" spans="1:5" ht="15.6" x14ac:dyDescent="0.3">
      <c r="A6650" s="305">
        <v>45282</v>
      </c>
      <c r="B6650" s="306"/>
      <c r="C6650" s="306"/>
      <c r="D6650" s="306"/>
      <c r="E6650" s="306"/>
    </row>
    <row r="6651" spans="1:5" ht="15.6" x14ac:dyDescent="0.3">
      <c r="A6651" s="307" t="s">
        <v>407</v>
      </c>
      <c r="B6651" s="298" t="s">
        <v>408</v>
      </c>
      <c r="C6651" s="298" t="s">
        <v>409</v>
      </c>
      <c r="D6651" s="298" t="s">
        <v>410</v>
      </c>
      <c r="E6651" s="292" t="s">
        <v>421</v>
      </c>
    </row>
    <row r="6652" spans="1:5" ht="15.6" x14ac:dyDescent="0.3">
      <c r="A6652" s="308" t="s">
        <v>412</v>
      </c>
      <c r="B6652" s="309">
        <v>243.6</v>
      </c>
      <c r="C6652" s="309">
        <v>0</v>
      </c>
      <c r="D6652" s="309">
        <v>250</v>
      </c>
      <c r="E6652" s="310">
        <f t="shared" ref="E6652:E6663" si="1211">(C6652+D6652)-B6652</f>
        <v>6.4000000000000057</v>
      </c>
    </row>
    <row r="6653" spans="1:5" ht="15.6" x14ac:dyDescent="0.3">
      <c r="A6653" s="308" t="s">
        <v>413</v>
      </c>
      <c r="B6653" s="309">
        <v>244</v>
      </c>
      <c r="C6653" s="309">
        <v>0</v>
      </c>
      <c r="D6653" s="309">
        <v>244</v>
      </c>
      <c r="E6653" s="310">
        <f t="shared" si="1211"/>
        <v>0</v>
      </c>
    </row>
    <row r="6654" spans="1:5" ht="15.6" x14ac:dyDescent="0.3">
      <c r="A6654" s="308" t="s">
        <v>426</v>
      </c>
      <c r="B6654" s="309">
        <v>135</v>
      </c>
      <c r="C6654" s="309">
        <v>0</v>
      </c>
      <c r="D6654" s="309">
        <v>143</v>
      </c>
      <c r="E6654" s="310">
        <f t="shared" si="1211"/>
        <v>8</v>
      </c>
    </row>
    <row r="6655" spans="1:5" ht="15.6" x14ac:dyDescent="0.3">
      <c r="A6655" s="308" t="s">
        <v>415</v>
      </c>
      <c r="B6655" s="309">
        <v>7</v>
      </c>
      <c r="C6655" s="309">
        <v>0</v>
      </c>
      <c r="D6655" s="309">
        <v>7</v>
      </c>
      <c r="E6655" s="310">
        <f t="shared" si="1211"/>
        <v>0</v>
      </c>
    </row>
    <row r="6656" spans="1:5" ht="15.6" x14ac:dyDescent="0.3">
      <c r="A6656" s="308" t="s">
        <v>416</v>
      </c>
      <c r="B6656" s="309">
        <v>46</v>
      </c>
      <c r="C6656" s="309">
        <v>0</v>
      </c>
      <c r="D6656" s="309">
        <v>46</v>
      </c>
      <c r="E6656" s="310">
        <f t="shared" si="1211"/>
        <v>0</v>
      </c>
    </row>
    <row r="6657" spans="1:5" ht="15.6" x14ac:dyDescent="0.3">
      <c r="A6657" s="311" t="s">
        <v>417</v>
      </c>
      <c r="B6657" s="312">
        <v>500</v>
      </c>
      <c r="C6657" s="312">
        <v>0</v>
      </c>
      <c r="D6657" s="312">
        <v>510</v>
      </c>
      <c r="E6657" s="310">
        <f t="shared" si="1211"/>
        <v>10</v>
      </c>
    </row>
    <row r="6658" spans="1:5" ht="15.6" x14ac:dyDescent="0.3">
      <c r="A6658" s="321" t="s">
        <v>419</v>
      </c>
      <c r="B6658" s="314">
        <v>49.8</v>
      </c>
      <c r="C6658" s="314">
        <v>0</v>
      </c>
      <c r="D6658" s="314">
        <v>49.8</v>
      </c>
      <c r="E6658" s="310">
        <f t="shared" si="1211"/>
        <v>0</v>
      </c>
    </row>
    <row r="6659" spans="1:5" ht="15.6" x14ac:dyDescent="0.3">
      <c r="A6659" s="321" t="s">
        <v>422</v>
      </c>
      <c r="B6659" s="313">
        <v>118</v>
      </c>
      <c r="C6659" s="313">
        <v>0</v>
      </c>
      <c r="D6659" s="313">
        <v>118</v>
      </c>
      <c r="E6659" s="322">
        <f t="shared" si="1211"/>
        <v>0</v>
      </c>
    </row>
    <row r="6660" spans="1:5" ht="15.6" x14ac:dyDescent="0.3">
      <c r="A6660" s="321" t="s">
        <v>423</v>
      </c>
      <c r="B6660" s="313">
        <v>0</v>
      </c>
      <c r="C6660" s="313">
        <v>0</v>
      </c>
      <c r="D6660" s="313">
        <v>0</v>
      </c>
      <c r="E6660" s="322">
        <f t="shared" si="1211"/>
        <v>0</v>
      </c>
    </row>
    <row r="6661" spans="1:5" ht="15.6" x14ac:dyDescent="0.3">
      <c r="A6661" s="321" t="s">
        <v>427</v>
      </c>
      <c r="B6661" s="313">
        <v>486</v>
      </c>
      <c r="C6661" s="313">
        <v>0</v>
      </c>
      <c r="D6661" s="313">
        <v>486</v>
      </c>
      <c r="E6661" s="322">
        <f t="shared" si="1211"/>
        <v>0</v>
      </c>
    </row>
    <row r="6662" spans="1:5" ht="15.6" x14ac:dyDescent="0.3">
      <c r="A6662" s="321" t="s">
        <v>425</v>
      </c>
      <c r="B6662" s="313">
        <v>65</v>
      </c>
      <c r="C6662" s="313">
        <v>0</v>
      </c>
      <c r="D6662" s="313">
        <v>80</v>
      </c>
      <c r="E6662" s="322">
        <f t="shared" si="1211"/>
        <v>15</v>
      </c>
    </row>
    <row r="6663" spans="1:5" ht="15.6" x14ac:dyDescent="0.3">
      <c r="A6663" s="323" t="s">
        <v>424</v>
      </c>
      <c r="B6663" s="324">
        <v>130</v>
      </c>
      <c r="C6663" s="324">
        <v>0</v>
      </c>
      <c r="D6663" s="324">
        <v>130</v>
      </c>
      <c r="E6663" s="325">
        <f t="shared" si="1211"/>
        <v>0</v>
      </c>
    </row>
    <row r="6664" spans="1:5" ht="15.6" x14ac:dyDescent="0.3">
      <c r="A6664" s="320" t="s">
        <v>418</v>
      </c>
      <c r="B6664" s="317">
        <f t="shared" ref="B6664:E6664" si="1212">SUM(B6652:B6663)</f>
        <v>2024.3999999999999</v>
      </c>
      <c r="C6664" s="316">
        <f t="shared" si="1212"/>
        <v>0</v>
      </c>
      <c r="D6664" s="317">
        <f t="shared" si="1212"/>
        <v>2063.8000000000002</v>
      </c>
      <c r="E6664" s="318">
        <f t="shared" si="1212"/>
        <v>39.400000000000006</v>
      </c>
    </row>
    <row r="6668" spans="1:5" ht="15.6" x14ac:dyDescent="0.3">
      <c r="A6668" s="305">
        <v>45283</v>
      </c>
      <c r="B6668" s="306"/>
      <c r="C6668" s="306"/>
      <c r="D6668" s="306"/>
      <c r="E6668" s="306"/>
    </row>
    <row r="6669" spans="1:5" ht="15.6" x14ac:dyDescent="0.3">
      <c r="A6669" s="307" t="s">
        <v>407</v>
      </c>
      <c r="B6669" s="298" t="s">
        <v>408</v>
      </c>
      <c r="C6669" s="298" t="s">
        <v>409</v>
      </c>
      <c r="D6669" s="298" t="s">
        <v>410</v>
      </c>
      <c r="E6669" s="292" t="s">
        <v>421</v>
      </c>
    </row>
    <row r="6670" spans="1:5" ht="15.6" x14ac:dyDescent="0.3">
      <c r="A6670" s="308" t="s">
        <v>412</v>
      </c>
      <c r="B6670" s="309">
        <v>237</v>
      </c>
      <c r="C6670" s="309">
        <v>0</v>
      </c>
      <c r="D6670" s="309">
        <v>243.6</v>
      </c>
      <c r="E6670" s="310">
        <f t="shared" ref="E6670:E6681" si="1213">(C6670+D6670)-B6670</f>
        <v>6.5999999999999943</v>
      </c>
    </row>
    <row r="6671" spans="1:5" ht="15.6" x14ac:dyDescent="0.3">
      <c r="A6671" s="308" t="s">
        <v>413</v>
      </c>
      <c r="B6671" s="309">
        <v>244</v>
      </c>
      <c r="C6671" s="309">
        <v>0</v>
      </c>
      <c r="D6671" s="309">
        <v>244</v>
      </c>
      <c r="E6671" s="310">
        <f t="shared" si="1213"/>
        <v>0</v>
      </c>
    </row>
    <row r="6672" spans="1:5" ht="15.6" x14ac:dyDescent="0.3">
      <c r="A6672" s="308" t="s">
        <v>426</v>
      </c>
      <c r="B6672" s="309">
        <v>315</v>
      </c>
      <c r="C6672" s="309">
        <v>270</v>
      </c>
      <c r="D6672" s="309">
        <v>135</v>
      </c>
      <c r="E6672" s="310">
        <f t="shared" si="1213"/>
        <v>90</v>
      </c>
    </row>
    <row r="6673" spans="1:5" ht="15.6" x14ac:dyDescent="0.3">
      <c r="A6673" s="308" t="s">
        <v>415</v>
      </c>
      <c r="B6673" s="309">
        <v>7</v>
      </c>
      <c r="C6673" s="309">
        <v>0</v>
      </c>
      <c r="D6673" s="309">
        <v>7</v>
      </c>
      <c r="E6673" s="310">
        <f t="shared" si="1213"/>
        <v>0</v>
      </c>
    </row>
    <row r="6674" spans="1:5" ht="15.6" x14ac:dyDescent="0.3">
      <c r="A6674" s="308" t="s">
        <v>416</v>
      </c>
      <c r="B6674" s="309">
        <v>46</v>
      </c>
      <c r="C6674" s="309">
        <v>0</v>
      </c>
      <c r="D6674" s="309">
        <v>46</v>
      </c>
      <c r="E6674" s="310">
        <f t="shared" si="1213"/>
        <v>0</v>
      </c>
    </row>
    <row r="6675" spans="1:5" ht="15.6" x14ac:dyDescent="0.3">
      <c r="A6675" s="311" t="s">
        <v>417</v>
      </c>
      <c r="B6675" s="312">
        <v>500</v>
      </c>
      <c r="C6675" s="312">
        <v>0</v>
      </c>
      <c r="D6675" s="312">
        <v>500</v>
      </c>
      <c r="E6675" s="310">
        <f t="shared" si="1213"/>
        <v>0</v>
      </c>
    </row>
    <row r="6676" spans="1:5" ht="15.6" x14ac:dyDescent="0.3">
      <c r="A6676" s="321" t="s">
        <v>419</v>
      </c>
      <c r="B6676" s="314">
        <v>49.8</v>
      </c>
      <c r="C6676" s="314">
        <v>0</v>
      </c>
      <c r="D6676" s="314">
        <v>49.8</v>
      </c>
      <c r="E6676" s="310">
        <f t="shared" si="1213"/>
        <v>0</v>
      </c>
    </row>
    <row r="6677" spans="1:5" ht="15.6" x14ac:dyDescent="0.3">
      <c r="A6677" s="321" t="s">
        <v>422</v>
      </c>
      <c r="B6677" s="313">
        <v>118</v>
      </c>
      <c r="C6677" s="313">
        <v>0</v>
      </c>
      <c r="D6677" s="313">
        <v>118</v>
      </c>
      <c r="E6677" s="322">
        <f t="shared" si="1213"/>
        <v>0</v>
      </c>
    </row>
    <row r="6678" spans="1:5" ht="15.6" x14ac:dyDescent="0.3">
      <c r="A6678" s="321" t="s">
        <v>423</v>
      </c>
      <c r="B6678" s="313">
        <v>0</v>
      </c>
      <c r="C6678" s="313">
        <v>0</v>
      </c>
      <c r="D6678" s="313">
        <v>0</v>
      </c>
      <c r="E6678" s="322">
        <f t="shared" si="1213"/>
        <v>0</v>
      </c>
    </row>
    <row r="6679" spans="1:5" ht="15.6" x14ac:dyDescent="0.3">
      <c r="A6679" s="321" t="s">
        <v>427</v>
      </c>
      <c r="B6679" s="313">
        <v>486</v>
      </c>
      <c r="C6679" s="313">
        <v>0</v>
      </c>
      <c r="D6679" s="313">
        <v>486</v>
      </c>
      <c r="E6679" s="322">
        <f t="shared" si="1213"/>
        <v>0</v>
      </c>
    </row>
    <row r="6680" spans="1:5" ht="15.6" x14ac:dyDescent="0.3">
      <c r="A6680" s="321" t="s">
        <v>425</v>
      </c>
      <c r="B6680" s="313">
        <v>53</v>
      </c>
      <c r="C6680" s="313">
        <v>0</v>
      </c>
      <c r="D6680" s="313">
        <v>65</v>
      </c>
      <c r="E6680" s="322">
        <f t="shared" si="1213"/>
        <v>12</v>
      </c>
    </row>
    <row r="6681" spans="1:5" ht="15.6" x14ac:dyDescent="0.3">
      <c r="A6681" s="323" t="s">
        <v>424</v>
      </c>
      <c r="B6681" s="324">
        <v>130</v>
      </c>
      <c r="C6681" s="324">
        <v>0</v>
      </c>
      <c r="D6681" s="324">
        <v>130</v>
      </c>
      <c r="E6681" s="325">
        <f t="shared" si="1213"/>
        <v>0</v>
      </c>
    </row>
    <row r="6682" spans="1:5" ht="15.6" x14ac:dyDescent="0.3">
      <c r="A6682" s="320" t="s">
        <v>418</v>
      </c>
      <c r="B6682" s="317">
        <f t="shared" ref="B6682:E6682" si="1214">SUM(B6670:B6681)</f>
        <v>2185.8000000000002</v>
      </c>
      <c r="C6682" s="316">
        <f t="shared" si="1214"/>
        <v>270</v>
      </c>
      <c r="D6682" s="317">
        <f t="shared" si="1214"/>
        <v>2024.3999999999999</v>
      </c>
      <c r="E6682" s="318">
        <f t="shared" si="1214"/>
        <v>108.6</v>
      </c>
    </row>
    <row r="6686" spans="1:5" ht="15.6" x14ac:dyDescent="0.3">
      <c r="A6686" s="305">
        <v>45284</v>
      </c>
      <c r="B6686" s="306"/>
      <c r="C6686" s="306"/>
      <c r="D6686" s="306"/>
      <c r="E6686" s="306"/>
    </row>
    <row r="6687" spans="1:5" ht="15.6" x14ac:dyDescent="0.3">
      <c r="A6687" s="307" t="s">
        <v>407</v>
      </c>
      <c r="B6687" s="298" t="s">
        <v>408</v>
      </c>
      <c r="C6687" s="298" t="s">
        <v>409</v>
      </c>
      <c r="D6687" s="298" t="s">
        <v>410</v>
      </c>
      <c r="E6687" s="292" t="s">
        <v>421</v>
      </c>
    </row>
    <row r="6688" spans="1:5" ht="15.6" x14ac:dyDescent="0.3">
      <c r="A6688" s="308" t="s">
        <v>412</v>
      </c>
      <c r="B6688" s="309">
        <v>237</v>
      </c>
      <c r="C6688" s="309">
        <v>0</v>
      </c>
      <c r="D6688" s="309">
        <v>237</v>
      </c>
      <c r="E6688" s="310">
        <f t="shared" ref="E6688:E6699" si="1215">(C6688+D6688)-B6688</f>
        <v>0</v>
      </c>
    </row>
    <row r="6689" spans="1:5" ht="15.6" x14ac:dyDescent="0.3">
      <c r="A6689" s="308" t="s">
        <v>413</v>
      </c>
      <c r="B6689" s="309">
        <v>244</v>
      </c>
      <c r="C6689" s="309">
        <v>0</v>
      </c>
      <c r="D6689" s="309">
        <v>244</v>
      </c>
      <c r="E6689" s="310">
        <f t="shared" si="1215"/>
        <v>0</v>
      </c>
    </row>
    <row r="6690" spans="1:5" ht="15.6" x14ac:dyDescent="0.3">
      <c r="A6690" s="308" t="s">
        <v>426</v>
      </c>
      <c r="B6690" s="309">
        <v>300</v>
      </c>
      <c r="C6690" s="309">
        <v>0</v>
      </c>
      <c r="D6690" s="309">
        <v>315</v>
      </c>
      <c r="E6690" s="310">
        <f t="shared" si="1215"/>
        <v>15</v>
      </c>
    </row>
    <row r="6691" spans="1:5" ht="15.6" x14ac:dyDescent="0.3">
      <c r="A6691" s="308" t="s">
        <v>415</v>
      </c>
      <c r="B6691" s="309">
        <v>7</v>
      </c>
      <c r="C6691" s="309">
        <v>0</v>
      </c>
      <c r="D6691" s="309">
        <v>7</v>
      </c>
      <c r="E6691" s="310">
        <f t="shared" si="1215"/>
        <v>0</v>
      </c>
    </row>
    <row r="6692" spans="1:5" ht="15.6" x14ac:dyDescent="0.3">
      <c r="A6692" s="308" t="s">
        <v>416</v>
      </c>
      <c r="B6692" s="309">
        <v>46</v>
      </c>
      <c r="C6692" s="309">
        <v>0</v>
      </c>
      <c r="D6692" s="309">
        <v>46</v>
      </c>
      <c r="E6692" s="310">
        <f t="shared" si="1215"/>
        <v>0</v>
      </c>
    </row>
    <row r="6693" spans="1:5" ht="15.6" x14ac:dyDescent="0.3">
      <c r="A6693" s="311" t="s">
        <v>417</v>
      </c>
      <c r="B6693" s="312">
        <v>500</v>
      </c>
      <c r="C6693" s="312">
        <v>0</v>
      </c>
      <c r="D6693" s="312">
        <v>500</v>
      </c>
      <c r="E6693" s="310">
        <f t="shared" si="1215"/>
        <v>0</v>
      </c>
    </row>
    <row r="6694" spans="1:5" ht="15.6" x14ac:dyDescent="0.3">
      <c r="A6694" s="321" t="s">
        <v>419</v>
      </c>
      <c r="B6694" s="314">
        <v>9.4499999999999993</v>
      </c>
      <c r="C6694" s="314">
        <v>0</v>
      </c>
      <c r="D6694" s="314">
        <v>49.8</v>
      </c>
      <c r="E6694" s="310">
        <f t="shared" si="1215"/>
        <v>40.349999999999994</v>
      </c>
    </row>
    <row r="6695" spans="1:5" ht="15.6" x14ac:dyDescent="0.3">
      <c r="A6695" s="321" t="s">
        <v>422</v>
      </c>
      <c r="B6695" s="313">
        <v>118</v>
      </c>
      <c r="C6695" s="313">
        <v>0</v>
      </c>
      <c r="D6695" s="313">
        <v>118</v>
      </c>
      <c r="E6695" s="322">
        <f t="shared" si="1215"/>
        <v>0</v>
      </c>
    </row>
    <row r="6696" spans="1:5" ht="15.6" x14ac:dyDescent="0.3">
      <c r="A6696" s="321" t="s">
        <v>423</v>
      </c>
      <c r="B6696" s="313">
        <v>0</v>
      </c>
      <c r="C6696" s="313">
        <v>0</v>
      </c>
      <c r="D6696" s="313">
        <v>0</v>
      </c>
      <c r="E6696" s="322">
        <f t="shared" si="1215"/>
        <v>0</v>
      </c>
    </row>
    <row r="6697" spans="1:5" ht="15.6" x14ac:dyDescent="0.3">
      <c r="A6697" s="321" t="s">
        <v>427</v>
      </c>
      <c r="B6697" s="313">
        <v>486</v>
      </c>
      <c r="C6697" s="313">
        <v>0</v>
      </c>
      <c r="D6697" s="313">
        <v>486</v>
      </c>
      <c r="E6697" s="322">
        <f t="shared" si="1215"/>
        <v>0</v>
      </c>
    </row>
    <row r="6698" spans="1:5" ht="15.6" x14ac:dyDescent="0.3">
      <c r="A6698" s="321" t="s">
        <v>425</v>
      </c>
      <c r="B6698" s="313">
        <v>50</v>
      </c>
      <c r="C6698" s="313">
        <v>0</v>
      </c>
      <c r="D6698" s="313">
        <v>53</v>
      </c>
      <c r="E6698" s="322">
        <f t="shared" si="1215"/>
        <v>3</v>
      </c>
    </row>
    <row r="6699" spans="1:5" ht="15.6" x14ac:dyDescent="0.3">
      <c r="A6699" s="323" t="s">
        <v>424</v>
      </c>
      <c r="B6699" s="324">
        <v>130</v>
      </c>
      <c r="C6699" s="324">
        <v>0</v>
      </c>
      <c r="D6699" s="324">
        <v>130</v>
      </c>
      <c r="E6699" s="325">
        <f t="shared" si="1215"/>
        <v>0</v>
      </c>
    </row>
    <row r="6700" spans="1:5" ht="15.6" x14ac:dyDescent="0.3">
      <c r="A6700" s="320" t="s">
        <v>418</v>
      </c>
      <c r="B6700" s="317">
        <f t="shared" ref="B6700:E6700" si="1216">SUM(B6688:B6699)</f>
        <v>2127.4499999999998</v>
      </c>
      <c r="C6700" s="316">
        <f t="shared" si="1216"/>
        <v>0</v>
      </c>
      <c r="D6700" s="317">
        <f t="shared" si="1216"/>
        <v>2185.8000000000002</v>
      </c>
      <c r="E6700" s="318">
        <f t="shared" si="1216"/>
        <v>58.349999999999994</v>
      </c>
    </row>
    <row r="6704" spans="1:5" ht="15.6" x14ac:dyDescent="0.3">
      <c r="A6704" s="305">
        <v>45285</v>
      </c>
      <c r="B6704" s="306"/>
      <c r="C6704" s="306"/>
      <c r="D6704" s="306"/>
      <c r="E6704" s="306"/>
    </row>
    <row r="6705" spans="1:5" ht="15.6" x14ac:dyDescent="0.3">
      <c r="A6705" s="307" t="s">
        <v>407</v>
      </c>
      <c r="B6705" s="298" t="s">
        <v>408</v>
      </c>
      <c r="C6705" s="298" t="s">
        <v>409</v>
      </c>
      <c r="D6705" s="298" t="s">
        <v>410</v>
      </c>
      <c r="E6705" s="292" t="s">
        <v>421</v>
      </c>
    </row>
    <row r="6706" spans="1:5" ht="15.6" x14ac:dyDescent="0.3">
      <c r="A6706" s="308" t="s">
        <v>412</v>
      </c>
      <c r="B6706" s="309">
        <v>237</v>
      </c>
      <c r="C6706" s="309">
        <v>0</v>
      </c>
      <c r="D6706" s="309">
        <v>237</v>
      </c>
      <c r="E6706" s="310">
        <f t="shared" ref="E6706:E6717" si="1217">(C6706+D6706)-B6706</f>
        <v>0</v>
      </c>
    </row>
    <row r="6707" spans="1:5" ht="15.6" x14ac:dyDescent="0.3">
      <c r="A6707" s="308" t="s">
        <v>413</v>
      </c>
      <c r="B6707" s="309">
        <v>244</v>
      </c>
      <c r="C6707" s="309">
        <v>0</v>
      </c>
      <c r="D6707" s="309">
        <v>244</v>
      </c>
      <c r="E6707" s="310">
        <f t="shared" si="1217"/>
        <v>0</v>
      </c>
    </row>
    <row r="6708" spans="1:5" ht="15.6" x14ac:dyDescent="0.3">
      <c r="A6708" s="308" t="s">
        <v>426</v>
      </c>
      <c r="B6708" s="309">
        <v>293</v>
      </c>
      <c r="C6708" s="309">
        <v>0</v>
      </c>
      <c r="D6708" s="309">
        <v>300</v>
      </c>
      <c r="E6708" s="310">
        <f t="shared" si="1217"/>
        <v>7</v>
      </c>
    </row>
    <row r="6709" spans="1:5" ht="15.6" x14ac:dyDescent="0.3">
      <c r="A6709" s="308" t="s">
        <v>415</v>
      </c>
      <c r="B6709" s="309">
        <v>7</v>
      </c>
      <c r="C6709" s="309">
        <v>0</v>
      </c>
      <c r="D6709" s="309">
        <v>7</v>
      </c>
      <c r="E6709" s="310">
        <f t="shared" si="1217"/>
        <v>0</v>
      </c>
    </row>
    <row r="6710" spans="1:5" ht="15.6" x14ac:dyDescent="0.3">
      <c r="A6710" s="308" t="s">
        <v>416</v>
      </c>
      <c r="B6710" s="309">
        <v>46</v>
      </c>
      <c r="C6710" s="309">
        <v>0</v>
      </c>
      <c r="D6710" s="309">
        <v>46</v>
      </c>
      <c r="E6710" s="310">
        <f t="shared" si="1217"/>
        <v>0</v>
      </c>
    </row>
    <row r="6711" spans="1:5" ht="15.6" x14ac:dyDescent="0.3">
      <c r="A6711" s="311" t="s">
        <v>417</v>
      </c>
      <c r="B6711" s="312">
        <v>500</v>
      </c>
      <c r="C6711" s="312">
        <v>0</v>
      </c>
      <c r="D6711" s="312">
        <v>500</v>
      </c>
      <c r="E6711" s="310">
        <f t="shared" si="1217"/>
        <v>0</v>
      </c>
    </row>
    <row r="6712" spans="1:5" ht="15.6" x14ac:dyDescent="0.3">
      <c r="A6712" s="321" t="s">
        <v>419</v>
      </c>
      <c r="B6712" s="314">
        <v>9.4499999999999993</v>
      </c>
      <c r="C6712" s="314">
        <v>0</v>
      </c>
      <c r="D6712" s="314">
        <v>9.4499999999999993</v>
      </c>
      <c r="E6712" s="310">
        <f t="shared" si="1217"/>
        <v>0</v>
      </c>
    </row>
    <row r="6713" spans="1:5" ht="15.6" x14ac:dyDescent="0.3">
      <c r="A6713" s="321" t="s">
        <v>422</v>
      </c>
      <c r="B6713" s="313">
        <v>118</v>
      </c>
      <c r="C6713" s="313">
        <v>0</v>
      </c>
      <c r="D6713" s="313">
        <v>118</v>
      </c>
      <c r="E6713" s="322">
        <f t="shared" si="1217"/>
        <v>0</v>
      </c>
    </row>
    <row r="6714" spans="1:5" ht="15.6" x14ac:dyDescent="0.3">
      <c r="A6714" s="321" t="s">
        <v>423</v>
      </c>
      <c r="B6714" s="313">
        <v>0</v>
      </c>
      <c r="C6714" s="313">
        <v>0</v>
      </c>
      <c r="D6714" s="313">
        <v>0</v>
      </c>
      <c r="E6714" s="322">
        <f t="shared" si="1217"/>
        <v>0</v>
      </c>
    </row>
    <row r="6715" spans="1:5" ht="15.6" x14ac:dyDescent="0.3">
      <c r="A6715" s="321" t="s">
        <v>427</v>
      </c>
      <c r="B6715" s="313">
        <v>450</v>
      </c>
      <c r="C6715" s="313">
        <v>0</v>
      </c>
      <c r="D6715" s="313">
        <v>486</v>
      </c>
      <c r="E6715" s="322">
        <f t="shared" si="1217"/>
        <v>36</v>
      </c>
    </row>
    <row r="6716" spans="1:5" ht="15.6" x14ac:dyDescent="0.3">
      <c r="A6716" s="321" t="s">
        <v>425</v>
      </c>
      <c r="B6716" s="313">
        <v>37</v>
      </c>
      <c r="C6716" s="313">
        <v>0</v>
      </c>
      <c r="D6716" s="313">
        <v>50</v>
      </c>
      <c r="E6716" s="322">
        <f t="shared" si="1217"/>
        <v>13</v>
      </c>
    </row>
    <row r="6717" spans="1:5" ht="15.6" x14ac:dyDescent="0.3">
      <c r="A6717" s="323" t="s">
        <v>424</v>
      </c>
      <c r="B6717" s="324">
        <v>130</v>
      </c>
      <c r="C6717" s="324">
        <v>0</v>
      </c>
      <c r="D6717" s="324">
        <v>130</v>
      </c>
      <c r="E6717" s="325">
        <f t="shared" si="1217"/>
        <v>0</v>
      </c>
    </row>
    <row r="6718" spans="1:5" ht="15.6" x14ac:dyDescent="0.3">
      <c r="A6718" s="320" t="s">
        <v>418</v>
      </c>
      <c r="B6718" s="317">
        <f t="shared" ref="B6718:E6718" si="1218">SUM(B6706:B6717)</f>
        <v>2071.4499999999998</v>
      </c>
      <c r="C6718" s="316">
        <f t="shared" si="1218"/>
        <v>0</v>
      </c>
      <c r="D6718" s="317">
        <f t="shared" si="1218"/>
        <v>2127.4499999999998</v>
      </c>
      <c r="E6718" s="318">
        <f t="shared" si="1218"/>
        <v>56</v>
      </c>
    </row>
    <row r="6722" spans="1:5" ht="15.6" x14ac:dyDescent="0.3">
      <c r="A6722" s="305">
        <v>45286</v>
      </c>
      <c r="B6722" s="306"/>
      <c r="C6722" s="306"/>
      <c r="D6722" s="306"/>
      <c r="E6722" s="306"/>
    </row>
    <row r="6723" spans="1:5" ht="15.6" x14ac:dyDescent="0.3">
      <c r="A6723" s="307" t="s">
        <v>407</v>
      </c>
      <c r="B6723" s="298" t="s">
        <v>408</v>
      </c>
      <c r="C6723" s="298" t="s">
        <v>409</v>
      </c>
      <c r="D6723" s="298" t="s">
        <v>410</v>
      </c>
      <c r="E6723" s="292" t="s">
        <v>421</v>
      </c>
    </row>
    <row r="6724" spans="1:5" ht="15.6" x14ac:dyDescent="0.3">
      <c r="A6724" s="308" t="s">
        <v>412</v>
      </c>
      <c r="B6724" s="309">
        <v>225</v>
      </c>
      <c r="C6724" s="309">
        <v>0</v>
      </c>
      <c r="D6724" s="309">
        <v>237</v>
      </c>
      <c r="E6724" s="310">
        <f t="shared" ref="E6724:E6735" si="1219">(C6724+D6724)-B6724</f>
        <v>12</v>
      </c>
    </row>
    <row r="6725" spans="1:5" ht="15.6" x14ac:dyDescent="0.3">
      <c r="A6725" s="308" t="s">
        <v>413</v>
      </c>
      <c r="B6725" s="309">
        <v>244</v>
      </c>
      <c r="C6725" s="309">
        <v>0</v>
      </c>
      <c r="D6725" s="309">
        <v>244</v>
      </c>
      <c r="E6725" s="310">
        <f t="shared" si="1219"/>
        <v>0</v>
      </c>
    </row>
    <row r="6726" spans="1:5" ht="15.6" x14ac:dyDescent="0.3">
      <c r="A6726" s="308" t="s">
        <v>426</v>
      </c>
      <c r="B6726" s="309">
        <v>180</v>
      </c>
      <c r="C6726" s="309">
        <v>0</v>
      </c>
      <c r="D6726" s="309">
        <v>293</v>
      </c>
      <c r="E6726" s="310">
        <f t="shared" si="1219"/>
        <v>113</v>
      </c>
    </row>
    <row r="6727" spans="1:5" ht="15.6" x14ac:dyDescent="0.3">
      <c r="A6727" s="308" t="s">
        <v>415</v>
      </c>
      <c r="B6727" s="309">
        <v>7</v>
      </c>
      <c r="C6727" s="309">
        <v>0</v>
      </c>
      <c r="D6727" s="309">
        <v>7</v>
      </c>
      <c r="E6727" s="310">
        <f t="shared" si="1219"/>
        <v>0</v>
      </c>
    </row>
    <row r="6728" spans="1:5" ht="15.6" x14ac:dyDescent="0.3">
      <c r="A6728" s="308" t="s">
        <v>416</v>
      </c>
      <c r="B6728" s="309">
        <v>46</v>
      </c>
      <c r="C6728" s="309">
        <v>0</v>
      </c>
      <c r="D6728" s="309">
        <v>46</v>
      </c>
      <c r="E6728" s="310">
        <f t="shared" si="1219"/>
        <v>0</v>
      </c>
    </row>
    <row r="6729" spans="1:5" ht="15.6" x14ac:dyDescent="0.3">
      <c r="A6729" s="311" t="s">
        <v>417</v>
      </c>
      <c r="B6729" s="312">
        <v>500</v>
      </c>
      <c r="C6729" s="312">
        <v>0</v>
      </c>
      <c r="D6729" s="312">
        <v>500</v>
      </c>
      <c r="E6729" s="310">
        <f t="shared" si="1219"/>
        <v>0</v>
      </c>
    </row>
    <row r="6730" spans="1:5" ht="15.6" x14ac:dyDescent="0.3">
      <c r="A6730" s="321" t="s">
        <v>419</v>
      </c>
      <c r="B6730" s="314">
        <v>9.4499999999999993</v>
      </c>
      <c r="C6730" s="314">
        <v>0</v>
      </c>
      <c r="D6730" s="314">
        <v>9.4499999999999993</v>
      </c>
      <c r="E6730" s="310">
        <f t="shared" si="1219"/>
        <v>0</v>
      </c>
    </row>
    <row r="6731" spans="1:5" ht="15.6" x14ac:dyDescent="0.3">
      <c r="A6731" s="321" t="s">
        <v>422</v>
      </c>
      <c r="B6731" s="313">
        <v>118</v>
      </c>
      <c r="C6731" s="313">
        <v>0</v>
      </c>
      <c r="D6731" s="313">
        <v>118</v>
      </c>
      <c r="E6731" s="322">
        <f t="shared" si="1219"/>
        <v>0</v>
      </c>
    </row>
    <row r="6732" spans="1:5" ht="15.6" x14ac:dyDescent="0.3">
      <c r="A6732" s="321" t="s">
        <v>423</v>
      </c>
      <c r="B6732" s="313">
        <v>0</v>
      </c>
      <c r="C6732" s="313">
        <v>0</v>
      </c>
      <c r="D6732" s="313">
        <v>0</v>
      </c>
      <c r="E6732" s="322">
        <f t="shared" si="1219"/>
        <v>0</v>
      </c>
    </row>
    <row r="6733" spans="1:5" ht="15.6" x14ac:dyDescent="0.3">
      <c r="A6733" s="321" t="s">
        <v>427</v>
      </c>
      <c r="B6733" s="313">
        <v>450</v>
      </c>
      <c r="C6733" s="313">
        <v>0</v>
      </c>
      <c r="D6733" s="313">
        <v>450</v>
      </c>
      <c r="E6733" s="322">
        <f t="shared" si="1219"/>
        <v>0</v>
      </c>
    </row>
    <row r="6734" spans="1:5" ht="15.6" x14ac:dyDescent="0.3">
      <c r="A6734" s="321" t="s">
        <v>425</v>
      </c>
      <c r="B6734" s="313">
        <v>37</v>
      </c>
      <c r="C6734" s="313">
        <v>0</v>
      </c>
      <c r="D6734" s="313">
        <v>37</v>
      </c>
      <c r="E6734" s="322">
        <f t="shared" si="1219"/>
        <v>0</v>
      </c>
    </row>
    <row r="6735" spans="1:5" ht="15.6" x14ac:dyDescent="0.3">
      <c r="A6735" s="323" t="s">
        <v>424</v>
      </c>
      <c r="B6735" s="324">
        <v>130</v>
      </c>
      <c r="C6735" s="324">
        <v>0</v>
      </c>
      <c r="D6735" s="324">
        <v>130</v>
      </c>
      <c r="E6735" s="325">
        <f t="shared" si="1219"/>
        <v>0</v>
      </c>
    </row>
    <row r="6736" spans="1:5" ht="15.6" x14ac:dyDescent="0.3">
      <c r="A6736" s="320" t="s">
        <v>418</v>
      </c>
      <c r="B6736" s="317">
        <f t="shared" ref="B6736:E6736" si="1220">SUM(B6724:B6735)</f>
        <v>1946.45</v>
      </c>
      <c r="C6736" s="316">
        <f t="shared" si="1220"/>
        <v>0</v>
      </c>
      <c r="D6736" s="317">
        <f t="shared" si="1220"/>
        <v>2071.4499999999998</v>
      </c>
      <c r="E6736" s="318">
        <f t="shared" si="1220"/>
        <v>125</v>
      </c>
    </row>
    <row r="6741" spans="1:5" ht="15.6" x14ac:dyDescent="0.3">
      <c r="A6741" s="305">
        <v>45287</v>
      </c>
      <c r="B6741" s="306"/>
      <c r="C6741" s="306"/>
      <c r="D6741" s="306"/>
      <c r="E6741" s="306"/>
    </row>
    <row r="6742" spans="1:5" ht="15.6" x14ac:dyDescent="0.3">
      <c r="A6742" s="307" t="s">
        <v>407</v>
      </c>
      <c r="B6742" s="298" t="s">
        <v>408</v>
      </c>
      <c r="C6742" s="298" t="s">
        <v>409</v>
      </c>
      <c r="D6742" s="298" t="s">
        <v>410</v>
      </c>
      <c r="E6742" s="292" t="s">
        <v>421</v>
      </c>
    </row>
    <row r="6743" spans="1:5" ht="15.6" x14ac:dyDescent="0.3">
      <c r="A6743" s="308" t="s">
        <v>412</v>
      </c>
      <c r="B6743" s="309">
        <v>225</v>
      </c>
      <c r="C6743" s="309">
        <v>0</v>
      </c>
      <c r="D6743" s="309">
        <v>225</v>
      </c>
      <c r="E6743" s="310">
        <f t="shared" ref="E6743:E6754" si="1221">(C6743+D6743)-B6743</f>
        <v>0</v>
      </c>
    </row>
    <row r="6744" spans="1:5" ht="15.6" x14ac:dyDescent="0.3">
      <c r="A6744" s="308" t="s">
        <v>413</v>
      </c>
      <c r="B6744" s="309">
        <v>244</v>
      </c>
      <c r="C6744" s="309">
        <v>0</v>
      </c>
      <c r="D6744" s="309">
        <v>244</v>
      </c>
      <c r="E6744" s="310">
        <f t="shared" si="1221"/>
        <v>0</v>
      </c>
    </row>
    <row r="6745" spans="1:5" ht="15.6" x14ac:dyDescent="0.3">
      <c r="A6745" s="308" t="s">
        <v>426</v>
      </c>
      <c r="B6745" s="309">
        <v>225</v>
      </c>
      <c r="C6745" s="309">
        <v>250</v>
      </c>
      <c r="D6745" s="309">
        <v>180</v>
      </c>
      <c r="E6745" s="310">
        <f t="shared" si="1221"/>
        <v>205</v>
      </c>
    </row>
    <row r="6746" spans="1:5" ht="15.6" x14ac:dyDescent="0.3">
      <c r="A6746" s="308" t="s">
        <v>415</v>
      </c>
      <c r="B6746" s="309">
        <v>0</v>
      </c>
      <c r="C6746" s="309">
        <v>30</v>
      </c>
      <c r="D6746" s="309">
        <v>7</v>
      </c>
      <c r="E6746" s="310">
        <f t="shared" si="1221"/>
        <v>37</v>
      </c>
    </row>
    <row r="6747" spans="1:5" ht="15.6" x14ac:dyDescent="0.3">
      <c r="A6747" s="308" t="s">
        <v>416</v>
      </c>
      <c r="B6747" s="309">
        <v>43</v>
      </c>
      <c r="C6747" s="309">
        <v>0</v>
      </c>
      <c r="D6747" s="309">
        <v>46</v>
      </c>
      <c r="E6747" s="310">
        <f t="shared" si="1221"/>
        <v>3</v>
      </c>
    </row>
    <row r="6748" spans="1:5" ht="15.6" x14ac:dyDescent="0.3">
      <c r="A6748" s="311" t="s">
        <v>417</v>
      </c>
      <c r="B6748" s="312">
        <v>500</v>
      </c>
      <c r="C6748" s="312">
        <v>0</v>
      </c>
      <c r="D6748" s="312">
        <v>500</v>
      </c>
      <c r="E6748" s="310">
        <f t="shared" si="1221"/>
        <v>0</v>
      </c>
    </row>
    <row r="6749" spans="1:5" ht="15.6" x14ac:dyDescent="0.3">
      <c r="A6749" s="321" t="s">
        <v>419</v>
      </c>
      <c r="B6749" s="314">
        <v>9.4499999999999993</v>
      </c>
      <c r="C6749" s="314">
        <v>0</v>
      </c>
      <c r="D6749" s="314">
        <v>9.4499999999999993</v>
      </c>
      <c r="E6749" s="310">
        <f t="shared" si="1221"/>
        <v>0</v>
      </c>
    </row>
    <row r="6750" spans="1:5" ht="15.6" x14ac:dyDescent="0.3">
      <c r="A6750" s="321" t="s">
        <v>422</v>
      </c>
      <c r="B6750" s="313">
        <v>118</v>
      </c>
      <c r="C6750" s="313">
        <v>0</v>
      </c>
      <c r="D6750" s="313">
        <v>118</v>
      </c>
      <c r="E6750" s="322">
        <f t="shared" si="1221"/>
        <v>0</v>
      </c>
    </row>
    <row r="6751" spans="1:5" ht="15.6" x14ac:dyDescent="0.3">
      <c r="A6751" s="321" t="s">
        <v>423</v>
      </c>
      <c r="B6751" s="313">
        <v>0</v>
      </c>
      <c r="C6751" s="313">
        <v>0</v>
      </c>
      <c r="D6751" s="313">
        <v>0</v>
      </c>
      <c r="E6751" s="322">
        <f t="shared" si="1221"/>
        <v>0</v>
      </c>
    </row>
    <row r="6752" spans="1:5" ht="15.6" x14ac:dyDescent="0.3">
      <c r="A6752" s="321" t="s">
        <v>427</v>
      </c>
      <c r="B6752" s="313">
        <v>450</v>
      </c>
      <c r="C6752" s="313">
        <v>0</v>
      </c>
      <c r="D6752" s="313">
        <v>450</v>
      </c>
      <c r="E6752" s="322">
        <f t="shared" si="1221"/>
        <v>0</v>
      </c>
    </row>
    <row r="6753" spans="1:5" ht="15.6" x14ac:dyDescent="0.3">
      <c r="A6753" s="321" t="s">
        <v>425</v>
      </c>
      <c r="B6753" s="313">
        <v>37</v>
      </c>
      <c r="C6753" s="313">
        <v>0</v>
      </c>
      <c r="D6753" s="313">
        <v>37</v>
      </c>
      <c r="E6753" s="322">
        <f t="shared" si="1221"/>
        <v>0</v>
      </c>
    </row>
    <row r="6754" spans="1:5" ht="15.6" x14ac:dyDescent="0.3">
      <c r="A6754" s="323" t="s">
        <v>424</v>
      </c>
      <c r="B6754" s="324">
        <v>130</v>
      </c>
      <c r="C6754" s="324">
        <v>0</v>
      </c>
      <c r="D6754" s="324">
        <v>130</v>
      </c>
      <c r="E6754" s="325">
        <f t="shared" si="1221"/>
        <v>0</v>
      </c>
    </row>
    <row r="6755" spans="1:5" ht="15.6" x14ac:dyDescent="0.3">
      <c r="A6755" s="320" t="s">
        <v>418</v>
      </c>
      <c r="B6755" s="317">
        <f t="shared" ref="B6755:E6755" si="1222">SUM(B6743:B6754)</f>
        <v>1981.45</v>
      </c>
      <c r="C6755" s="316">
        <f t="shared" si="1222"/>
        <v>280</v>
      </c>
      <c r="D6755" s="317">
        <f t="shared" si="1222"/>
        <v>1946.45</v>
      </c>
      <c r="E6755" s="318">
        <f t="shared" si="1222"/>
        <v>245</v>
      </c>
    </row>
    <row r="6759" spans="1:5" ht="15.6" x14ac:dyDescent="0.3">
      <c r="A6759" s="305">
        <v>45288</v>
      </c>
      <c r="B6759" s="306"/>
      <c r="C6759" s="306"/>
      <c r="D6759" s="306"/>
      <c r="E6759" s="306"/>
    </row>
    <row r="6760" spans="1:5" ht="15.6" x14ac:dyDescent="0.3">
      <c r="A6760" s="307" t="s">
        <v>407</v>
      </c>
      <c r="B6760" s="298" t="s">
        <v>408</v>
      </c>
      <c r="C6760" s="298" t="s">
        <v>409</v>
      </c>
      <c r="D6760" s="298" t="s">
        <v>410</v>
      </c>
      <c r="E6760" s="292" t="s">
        <v>421</v>
      </c>
    </row>
    <row r="6761" spans="1:5" ht="15.6" x14ac:dyDescent="0.3">
      <c r="A6761" s="308" t="s">
        <v>412</v>
      </c>
      <c r="B6761" s="309">
        <v>212.5</v>
      </c>
      <c r="C6761" s="309">
        <v>0</v>
      </c>
      <c r="D6761" s="309">
        <v>225</v>
      </c>
      <c r="E6761" s="310">
        <f t="shared" ref="E6761:E6772" si="1223">(C6761+D6761)-B6761</f>
        <v>12.5</v>
      </c>
    </row>
    <row r="6762" spans="1:5" ht="15.6" x14ac:dyDescent="0.3">
      <c r="A6762" s="308" t="s">
        <v>413</v>
      </c>
      <c r="B6762" s="309">
        <v>244</v>
      </c>
      <c r="C6762" s="309">
        <v>0</v>
      </c>
      <c r="D6762" s="309">
        <v>244</v>
      </c>
      <c r="E6762" s="310">
        <f t="shared" si="1223"/>
        <v>0</v>
      </c>
    </row>
    <row r="6763" spans="1:5" ht="15.6" x14ac:dyDescent="0.3">
      <c r="A6763" s="308" t="s">
        <v>426</v>
      </c>
      <c r="B6763" s="309">
        <v>165</v>
      </c>
      <c r="C6763" s="309">
        <v>0</v>
      </c>
      <c r="D6763" s="309">
        <v>225</v>
      </c>
      <c r="E6763" s="310">
        <f t="shared" si="1223"/>
        <v>60</v>
      </c>
    </row>
    <row r="6764" spans="1:5" ht="15.6" x14ac:dyDescent="0.3">
      <c r="A6764" s="308" t="s">
        <v>415</v>
      </c>
      <c r="B6764" s="309">
        <v>269.5</v>
      </c>
      <c r="C6764" s="309">
        <v>330</v>
      </c>
      <c r="D6764" s="309">
        <v>0</v>
      </c>
      <c r="E6764" s="310">
        <f t="shared" si="1223"/>
        <v>60.5</v>
      </c>
    </row>
    <row r="6765" spans="1:5" ht="15.6" x14ac:dyDescent="0.3">
      <c r="A6765" s="308" t="s">
        <v>416</v>
      </c>
      <c r="B6765" s="309">
        <v>43</v>
      </c>
      <c r="C6765" s="309">
        <v>0</v>
      </c>
      <c r="D6765" s="309">
        <v>43</v>
      </c>
      <c r="E6765" s="310">
        <f t="shared" si="1223"/>
        <v>0</v>
      </c>
    </row>
    <row r="6766" spans="1:5" ht="15.6" x14ac:dyDescent="0.3">
      <c r="A6766" s="311" t="s">
        <v>417</v>
      </c>
      <c r="B6766" s="312">
        <v>475</v>
      </c>
      <c r="C6766" s="312">
        <v>0</v>
      </c>
      <c r="D6766" s="312">
        <v>500</v>
      </c>
      <c r="E6766" s="310">
        <f t="shared" si="1223"/>
        <v>25</v>
      </c>
    </row>
    <row r="6767" spans="1:5" ht="15.6" x14ac:dyDescent="0.3">
      <c r="A6767" s="321" t="s">
        <v>419</v>
      </c>
      <c r="B6767" s="314">
        <v>230.1</v>
      </c>
      <c r="C6767" s="314">
        <v>220</v>
      </c>
      <c r="D6767" s="314">
        <v>9.4499999999999993</v>
      </c>
      <c r="E6767" s="310">
        <f t="shared" si="1223"/>
        <v>-0.65000000000000568</v>
      </c>
    </row>
    <row r="6768" spans="1:5" ht="15.6" x14ac:dyDescent="0.3">
      <c r="A6768" s="321" t="s">
        <v>422</v>
      </c>
      <c r="B6768" s="313">
        <v>118</v>
      </c>
      <c r="C6768" s="313">
        <v>0</v>
      </c>
      <c r="D6768" s="313">
        <v>118</v>
      </c>
      <c r="E6768" s="322">
        <f t="shared" si="1223"/>
        <v>0</v>
      </c>
    </row>
    <row r="6769" spans="1:5" ht="15.6" x14ac:dyDescent="0.3">
      <c r="A6769" s="321" t="s">
        <v>423</v>
      </c>
      <c r="B6769" s="313">
        <v>0</v>
      </c>
      <c r="C6769" s="313">
        <v>0</v>
      </c>
      <c r="D6769" s="313">
        <v>0</v>
      </c>
      <c r="E6769" s="322">
        <f t="shared" si="1223"/>
        <v>0</v>
      </c>
    </row>
    <row r="6770" spans="1:5" ht="15.6" x14ac:dyDescent="0.3">
      <c r="A6770" s="321" t="s">
        <v>427</v>
      </c>
      <c r="B6770" s="313">
        <v>450</v>
      </c>
      <c r="C6770" s="313">
        <v>0</v>
      </c>
      <c r="D6770" s="313">
        <v>450</v>
      </c>
      <c r="E6770" s="322">
        <f t="shared" si="1223"/>
        <v>0</v>
      </c>
    </row>
    <row r="6771" spans="1:5" ht="15.6" x14ac:dyDescent="0.3">
      <c r="A6771" s="321" t="s">
        <v>425</v>
      </c>
      <c r="B6771" s="313">
        <v>29</v>
      </c>
      <c r="C6771" s="313">
        <v>0</v>
      </c>
      <c r="D6771" s="313">
        <v>37</v>
      </c>
      <c r="E6771" s="322">
        <f t="shared" si="1223"/>
        <v>8</v>
      </c>
    </row>
    <row r="6772" spans="1:5" ht="15.6" x14ac:dyDescent="0.3">
      <c r="A6772" s="323" t="s">
        <v>424</v>
      </c>
      <c r="B6772" s="324">
        <v>130</v>
      </c>
      <c r="C6772" s="324">
        <v>0</v>
      </c>
      <c r="D6772" s="324">
        <v>130</v>
      </c>
      <c r="E6772" s="325">
        <f t="shared" si="1223"/>
        <v>0</v>
      </c>
    </row>
    <row r="6773" spans="1:5" ht="15.6" x14ac:dyDescent="0.3">
      <c r="A6773" s="320" t="s">
        <v>418</v>
      </c>
      <c r="B6773" s="317">
        <f t="shared" ref="B6773:E6773" si="1224">SUM(B6761:B6772)</f>
        <v>2366.1</v>
      </c>
      <c r="C6773" s="316">
        <f t="shared" si="1224"/>
        <v>550</v>
      </c>
      <c r="D6773" s="317">
        <f t="shared" si="1224"/>
        <v>1981.45</v>
      </c>
      <c r="E6773" s="318">
        <f t="shared" si="1224"/>
        <v>165.35</v>
      </c>
    </row>
    <row r="6777" spans="1:5" ht="15.6" x14ac:dyDescent="0.3">
      <c r="A6777" s="305">
        <v>45289</v>
      </c>
      <c r="B6777" s="306"/>
      <c r="C6777" s="306"/>
      <c r="D6777" s="306"/>
      <c r="E6777" s="306"/>
    </row>
    <row r="6778" spans="1:5" ht="15.6" x14ac:dyDescent="0.3">
      <c r="A6778" s="307" t="s">
        <v>407</v>
      </c>
      <c r="B6778" s="298" t="s">
        <v>408</v>
      </c>
      <c r="C6778" s="298" t="s">
        <v>409</v>
      </c>
      <c r="D6778" s="298" t="s">
        <v>410</v>
      </c>
      <c r="E6778" s="292" t="s">
        <v>421</v>
      </c>
    </row>
    <row r="6779" spans="1:5" ht="15.6" x14ac:dyDescent="0.3">
      <c r="A6779" s="308" t="s">
        <v>412</v>
      </c>
      <c r="B6779" s="309">
        <v>162.5</v>
      </c>
      <c r="C6779" s="309">
        <v>0</v>
      </c>
      <c r="D6779" s="309">
        <v>212.5</v>
      </c>
      <c r="E6779" s="310">
        <f t="shared" ref="E6779:E6790" si="1225">(C6779+D6779)-B6779</f>
        <v>50</v>
      </c>
    </row>
    <row r="6780" spans="1:5" ht="15.6" x14ac:dyDescent="0.3">
      <c r="A6780" s="308" t="s">
        <v>413</v>
      </c>
      <c r="B6780" s="309">
        <v>225</v>
      </c>
      <c r="C6780" s="309">
        <v>0</v>
      </c>
      <c r="D6780" s="309">
        <v>244</v>
      </c>
      <c r="E6780" s="310">
        <f t="shared" si="1225"/>
        <v>19</v>
      </c>
    </row>
    <row r="6781" spans="1:5" ht="15.6" x14ac:dyDescent="0.3">
      <c r="A6781" s="308" t="s">
        <v>426</v>
      </c>
      <c r="B6781" s="309">
        <v>135</v>
      </c>
      <c r="C6781" s="309">
        <v>0</v>
      </c>
      <c r="D6781" s="309">
        <v>165</v>
      </c>
      <c r="E6781" s="310">
        <f t="shared" si="1225"/>
        <v>30</v>
      </c>
    </row>
    <row r="6782" spans="1:5" ht="15.6" x14ac:dyDescent="0.3">
      <c r="A6782" s="308" t="s">
        <v>415</v>
      </c>
      <c r="B6782" s="309">
        <v>269.5</v>
      </c>
      <c r="C6782" s="309">
        <v>0</v>
      </c>
      <c r="D6782" s="309">
        <v>269.5</v>
      </c>
      <c r="E6782" s="310">
        <f t="shared" si="1225"/>
        <v>0</v>
      </c>
    </row>
    <row r="6783" spans="1:5" ht="15.6" x14ac:dyDescent="0.3">
      <c r="A6783" s="308" t="s">
        <v>416</v>
      </c>
      <c r="B6783" s="309">
        <v>43</v>
      </c>
      <c r="C6783" s="309">
        <v>0</v>
      </c>
      <c r="D6783" s="309">
        <v>43</v>
      </c>
      <c r="E6783" s="310">
        <f t="shared" si="1225"/>
        <v>0</v>
      </c>
    </row>
    <row r="6784" spans="1:5" ht="15.6" x14ac:dyDescent="0.3">
      <c r="A6784" s="311" t="s">
        <v>417</v>
      </c>
      <c r="B6784" s="312">
        <v>460</v>
      </c>
      <c r="C6784" s="312">
        <v>0</v>
      </c>
      <c r="D6784" s="312">
        <v>475</v>
      </c>
      <c r="E6784" s="310">
        <f t="shared" si="1225"/>
        <v>15</v>
      </c>
    </row>
    <row r="6785" spans="1:5" ht="15.6" x14ac:dyDescent="0.3">
      <c r="A6785" s="321" t="s">
        <v>419</v>
      </c>
      <c r="B6785" s="314">
        <v>230.1</v>
      </c>
      <c r="C6785" s="314">
        <v>0</v>
      </c>
      <c r="D6785" s="314">
        <v>230.1</v>
      </c>
      <c r="E6785" s="310">
        <f t="shared" si="1225"/>
        <v>0</v>
      </c>
    </row>
    <row r="6786" spans="1:5" ht="15.6" x14ac:dyDescent="0.3">
      <c r="A6786" s="321" t="s">
        <v>422</v>
      </c>
      <c r="B6786" s="313">
        <v>118</v>
      </c>
      <c r="C6786" s="313">
        <v>0</v>
      </c>
      <c r="D6786" s="313">
        <v>118</v>
      </c>
      <c r="E6786" s="322">
        <f t="shared" si="1225"/>
        <v>0</v>
      </c>
    </row>
    <row r="6787" spans="1:5" ht="15.6" x14ac:dyDescent="0.3">
      <c r="A6787" s="321" t="s">
        <v>423</v>
      </c>
      <c r="B6787" s="313">
        <v>0</v>
      </c>
      <c r="C6787" s="313">
        <v>0</v>
      </c>
      <c r="D6787" s="313">
        <v>0</v>
      </c>
      <c r="E6787" s="322">
        <f t="shared" si="1225"/>
        <v>0</v>
      </c>
    </row>
    <row r="6788" spans="1:5" ht="15.6" x14ac:dyDescent="0.3">
      <c r="A6788" s="321" t="s">
        <v>427</v>
      </c>
      <c r="B6788" s="313">
        <v>450</v>
      </c>
      <c r="C6788" s="313">
        <v>0</v>
      </c>
      <c r="D6788" s="313">
        <v>450</v>
      </c>
      <c r="E6788" s="322">
        <f t="shared" si="1225"/>
        <v>0</v>
      </c>
    </row>
    <row r="6789" spans="1:5" ht="15.6" x14ac:dyDescent="0.3">
      <c r="A6789" s="321" t="s">
        <v>425</v>
      </c>
      <c r="B6789" s="313">
        <v>29</v>
      </c>
      <c r="C6789" s="313">
        <v>0</v>
      </c>
      <c r="D6789" s="313">
        <v>29</v>
      </c>
      <c r="E6789" s="322">
        <f t="shared" si="1225"/>
        <v>0</v>
      </c>
    </row>
    <row r="6790" spans="1:5" ht="15.6" x14ac:dyDescent="0.3">
      <c r="A6790" s="323" t="s">
        <v>424</v>
      </c>
      <c r="B6790" s="324">
        <v>130</v>
      </c>
      <c r="C6790" s="324">
        <v>0</v>
      </c>
      <c r="D6790" s="324">
        <v>130</v>
      </c>
      <c r="E6790" s="325">
        <f t="shared" si="1225"/>
        <v>0</v>
      </c>
    </row>
    <row r="6791" spans="1:5" ht="15.6" x14ac:dyDescent="0.3">
      <c r="A6791" s="320" t="s">
        <v>418</v>
      </c>
      <c r="B6791" s="317">
        <f t="shared" ref="B6791:E6791" si="1226">SUM(B6779:B6790)</f>
        <v>2252.1</v>
      </c>
      <c r="C6791" s="316">
        <f t="shared" si="1226"/>
        <v>0</v>
      </c>
      <c r="D6791" s="317">
        <f t="shared" si="1226"/>
        <v>2366.1</v>
      </c>
      <c r="E6791" s="318">
        <f t="shared" si="1226"/>
        <v>114</v>
      </c>
    </row>
    <row r="6795" spans="1:5" ht="15.6" x14ac:dyDescent="0.3">
      <c r="A6795" s="305">
        <v>45290</v>
      </c>
      <c r="B6795" s="306"/>
      <c r="C6795" s="306"/>
      <c r="D6795" s="306"/>
      <c r="E6795" s="306"/>
    </row>
    <row r="6796" spans="1:5" ht="15.6" x14ac:dyDescent="0.3">
      <c r="A6796" s="307" t="s">
        <v>407</v>
      </c>
      <c r="B6796" s="298" t="s">
        <v>408</v>
      </c>
      <c r="C6796" s="298" t="s">
        <v>409</v>
      </c>
      <c r="D6796" s="298" t="s">
        <v>410</v>
      </c>
      <c r="E6796" s="292" t="s">
        <v>421</v>
      </c>
    </row>
    <row r="6797" spans="1:5" ht="15.6" x14ac:dyDescent="0.3">
      <c r="A6797" s="308" t="s">
        <v>412</v>
      </c>
      <c r="B6797" s="309">
        <v>187.48</v>
      </c>
      <c r="C6797" s="309">
        <v>0</v>
      </c>
      <c r="D6797" s="309">
        <v>162.5</v>
      </c>
      <c r="E6797" s="310">
        <f t="shared" ref="E6797:E6808" si="1227">(C6797+D6797)-B6797</f>
        <v>-24.97999999999999</v>
      </c>
    </row>
    <row r="6798" spans="1:5" ht="15.6" x14ac:dyDescent="0.3">
      <c r="A6798" s="308" t="s">
        <v>413</v>
      </c>
      <c r="B6798" s="309">
        <v>188</v>
      </c>
      <c r="C6798" s="309">
        <v>0</v>
      </c>
      <c r="D6798" s="309">
        <v>225</v>
      </c>
      <c r="E6798" s="310">
        <f t="shared" si="1227"/>
        <v>37</v>
      </c>
    </row>
    <row r="6799" spans="1:5" ht="15.6" x14ac:dyDescent="0.3">
      <c r="A6799" s="308" t="s">
        <v>426</v>
      </c>
      <c r="B6799" s="309">
        <v>135</v>
      </c>
      <c r="C6799" s="309">
        <v>0</v>
      </c>
      <c r="D6799" s="309">
        <v>135</v>
      </c>
      <c r="E6799" s="310">
        <f t="shared" si="1227"/>
        <v>0</v>
      </c>
    </row>
    <row r="6800" spans="1:5" ht="15.6" x14ac:dyDescent="0.3">
      <c r="A6800" s="308" t="s">
        <v>415</v>
      </c>
      <c r="B6800" s="309">
        <v>311.5</v>
      </c>
      <c r="C6800" s="309">
        <v>0</v>
      </c>
      <c r="D6800" s="309">
        <v>269.5</v>
      </c>
      <c r="E6800" s="310">
        <f t="shared" si="1227"/>
        <v>-42</v>
      </c>
    </row>
    <row r="6801" spans="1:5" ht="15.6" x14ac:dyDescent="0.3">
      <c r="A6801" s="308" t="s">
        <v>416</v>
      </c>
      <c r="B6801" s="309">
        <v>43</v>
      </c>
      <c r="C6801" s="309">
        <v>0</v>
      </c>
      <c r="D6801" s="309">
        <v>43</v>
      </c>
      <c r="E6801" s="310">
        <f t="shared" si="1227"/>
        <v>0</v>
      </c>
    </row>
    <row r="6802" spans="1:5" ht="15.6" x14ac:dyDescent="0.3">
      <c r="A6802" s="311" t="s">
        <v>417</v>
      </c>
      <c r="B6802" s="312">
        <v>430</v>
      </c>
      <c r="C6802" s="312">
        <v>0</v>
      </c>
      <c r="D6802" s="312">
        <v>460</v>
      </c>
      <c r="E6802" s="310">
        <f t="shared" si="1227"/>
        <v>30</v>
      </c>
    </row>
    <row r="6803" spans="1:5" ht="15.6" x14ac:dyDescent="0.3">
      <c r="A6803" s="321" t="s">
        <v>419</v>
      </c>
      <c r="B6803" s="314">
        <v>155.61000000000001</v>
      </c>
      <c r="C6803" s="314">
        <v>0</v>
      </c>
      <c r="D6803" s="314">
        <v>230.1</v>
      </c>
      <c r="E6803" s="310">
        <f t="shared" si="1227"/>
        <v>74.489999999999981</v>
      </c>
    </row>
    <row r="6804" spans="1:5" ht="15.6" x14ac:dyDescent="0.3">
      <c r="A6804" s="321" t="s">
        <v>422</v>
      </c>
      <c r="B6804" s="313">
        <v>110.5</v>
      </c>
      <c r="C6804" s="313">
        <v>0</v>
      </c>
      <c r="D6804" s="313">
        <v>118</v>
      </c>
      <c r="E6804" s="322">
        <f t="shared" si="1227"/>
        <v>7.5</v>
      </c>
    </row>
    <row r="6805" spans="1:5" ht="15.6" x14ac:dyDescent="0.3">
      <c r="A6805" s="321" t="s">
        <v>423</v>
      </c>
      <c r="B6805" s="313">
        <v>0</v>
      </c>
      <c r="C6805" s="313">
        <v>0</v>
      </c>
      <c r="D6805" s="313">
        <v>0</v>
      </c>
      <c r="E6805" s="322">
        <f t="shared" si="1227"/>
        <v>0</v>
      </c>
    </row>
    <row r="6806" spans="1:5" ht="15.6" x14ac:dyDescent="0.3">
      <c r="A6806" s="321" t="s">
        <v>427</v>
      </c>
      <c r="B6806" s="313">
        <v>450</v>
      </c>
      <c r="C6806" s="313">
        <v>0</v>
      </c>
      <c r="D6806" s="313">
        <v>450</v>
      </c>
      <c r="E6806" s="322">
        <f t="shared" si="1227"/>
        <v>0</v>
      </c>
    </row>
    <row r="6807" spans="1:5" ht="15.6" x14ac:dyDescent="0.3">
      <c r="A6807" s="321" t="s">
        <v>425</v>
      </c>
      <c r="B6807" s="313">
        <v>29</v>
      </c>
      <c r="C6807" s="313">
        <v>0</v>
      </c>
      <c r="D6807" s="313">
        <v>29</v>
      </c>
      <c r="E6807" s="322">
        <f t="shared" si="1227"/>
        <v>0</v>
      </c>
    </row>
    <row r="6808" spans="1:5" ht="15.6" x14ac:dyDescent="0.3">
      <c r="A6808" s="323" t="s">
        <v>424</v>
      </c>
      <c r="B6808" s="324">
        <v>130</v>
      </c>
      <c r="C6808" s="324">
        <v>0</v>
      </c>
      <c r="D6808" s="324">
        <v>130</v>
      </c>
      <c r="E6808" s="325">
        <f t="shared" si="1227"/>
        <v>0</v>
      </c>
    </row>
    <row r="6809" spans="1:5" ht="15.6" x14ac:dyDescent="0.3">
      <c r="A6809" s="320" t="s">
        <v>418</v>
      </c>
      <c r="B6809" s="317">
        <f t="shared" ref="B6809:E6809" si="1228">SUM(B6797:B6808)</f>
        <v>2170.09</v>
      </c>
      <c r="C6809" s="316">
        <f t="shared" si="1228"/>
        <v>0</v>
      </c>
      <c r="D6809" s="317">
        <f t="shared" si="1228"/>
        <v>2252.1</v>
      </c>
      <c r="E6809" s="318">
        <f t="shared" si="1228"/>
        <v>82.009999999999991</v>
      </c>
    </row>
    <row r="6813" spans="1:5" ht="15.6" x14ac:dyDescent="0.3">
      <c r="A6813" s="305">
        <v>45292</v>
      </c>
      <c r="B6813" s="306"/>
      <c r="C6813" s="306"/>
      <c r="D6813" s="306"/>
      <c r="E6813" s="306"/>
    </row>
    <row r="6814" spans="1:5" ht="15.6" x14ac:dyDescent="0.3">
      <c r="A6814" s="307" t="s">
        <v>407</v>
      </c>
      <c r="B6814" s="298" t="s">
        <v>408</v>
      </c>
      <c r="C6814" s="298" t="s">
        <v>409</v>
      </c>
      <c r="D6814" s="298" t="s">
        <v>410</v>
      </c>
      <c r="E6814" s="292" t="s">
        <v>421</v>
      </c>
    </row>
    <row r="6815" spans="1:5" ht="15.6" x14ac:dyDescent="0.3">
      <c r="A6815" s="308" t="s">
        <v>412</v>
      </c>
      <c r="B6815" s="309">
        <v>162.5</v>
      </c>
      <c r="C6815" s="309">
        <v>0</v>
      </c>
      <c r="D6815" s="309">
        <v>187.48</v>
      </c>
      <c r="E6815" s="310">
        <f t="shared" ref="E6815:E6826" si="1229">(C6815+D6815)-B6815</f>
        <v>24.97999999999999</v>
      </c>
    </row>
    <row r="6816" spans="1:5" ht="15.6" x14ac:dyDescent="0.3">
      <c r="A6816" s="308" t="s">
        <v>413</v>
      </c>
      <c r="B6816" s="309">
        <v>188</v>
      </c>
      <c r="C6816" s="309">
        <v>0</v>
      </c>
      <c r="D6816" s="309">
        <v>188</v>
      </c>
      <c r="E6816" s="310">
        <f t="shared" si="1229"/>
        <v>0</v>
      </c>
    </row>
    <row r="6817" spans="1:5" ht="15.6" x14ac:dyDescent="0.3">
      <c r="A6817" s="308" t="s">
        <v>426</v>
      </c>
      <c r="B6817" s="309">
        <v>127.5</v>
      </c>
      <c r="C6817" s="309">
        <v>0</v>
      </c>
      <c r="D6817" s="309">
        <v>135</v>
      </c>
      <c r="E6817" s="310">
        <f t="shared" si="1229"/>
        <v>7.5</v>
      </c>
    </row>
    <row r="6818" spans="1:5" ht="15.6" x14ac:dyDescent="0.3">
      <c r="A6818" s="308" t="s">
        <v>415</v>
      </c>
      <c r="B6818" s="309">
        <v>220.5</v>
      </c>
      <c r="C6818" s="309">
        <v>0</v>
      </c>
      <c r="D6818" s="309">
        <v>311.5</v>
      </c>
      <c r="E6818" s="310">
        <f t="shared" si="1229"/>
        <v>91</v>
      </c>
    </row>
    <row r="6819" spans="1:5" ht="15.6" x14ac:dyDescent="0.3">
      <c r="A6819" s="308" t="s">
        <v>416</v>
      </c>
      <c r="B6819" s="309">
        <v>43</v>
      </c>
      <c r="C6819" s="309">
        <v>0</v>
      </c>
      <c r="D6819" s="309">
        <v>43</v>
      </c>
      <c r="E6819" s="310">
        <f t="shared" si="1229"/>
        <v>0</v>
      </c>
    </row>
    <row r="6820" spans="1:5" ht="15.6" x14ac:dyDescent="0.3">
      <c r="A6820" s="311" t="s">
        <v>417</v>
      </c>
      <c r="B6820" s="312">
        <v>430</v>
      </c>
      <c r="C6820" s="312">
        <v>0</v>
      </c>
      <c r="D6820" s="312">
        <v>430</v>
      </c>
      <c r="E6820" s="310">
        <f t="shared" si="1229"/>
        <v>0</v>
      </c>
    </row>
    <row r="6821" spans="1:5" ht="15.6" x14ac:dyDescent="0.3">
      <c r="A6821" s="321" t="s">
        <v>419</v>
      </c>
      <c r="B6821" s="314">
        <v>130.1</v>
      </c>
      <c r="C6821" s="314">
        <v>0</v>
      </c>
      <c r="D6821" s="314">
        <v>155.61000000000001</v>
      </c>
      <c r="E6821" s="310">
        <f t="shared" si="1229"/>
        <v>25.510000000000019</v>
      </c>
    </row>
    <row r="6822" spans="1:5" ht="15.6" x14ac:dyDescent="0.3">
      <c r="A6822" s="321" t="s">
        <v>422</v>
      </c>
      <c r="B6822" s="313">
        <v>108.5</v>
      </c>
      <c r="C6822" s="313">
        <v>0</v>
      </c>
      <c r="D6822" s="313">
        <v>110.5</v>
      </c>
      <c r="E6822" s="322">
        <f t="shared" si="1229"/>
        <v>2</v>
      </c>
    </row>
    <row r="6823" spans="1:5" ht="15.6" x14ac:dyDescent="0.3">
      <c r="A6823" s="321" t="s">
        <v>423</v>
      </c>
      <c r="B6823" s="313">
        <v>0</v>
      </c>
      <c r="C6823" s="313">
        <v>0</v>
      </c>
      <c r="D6823" s="313">
        <v>0</v>
      </c>
      <c r="E6823" s="322">
        <f t="shared" si="1229"/>
        <v>0</v>
      </c>
    </row>
    <row r="6824" spans="1:5" ht="15.6" x14ac:dyDescent="0.3">
      <c r="A6824" s="321" t="s">
        <v>427</v>
      </c>
      <c r="B6824" s="313">
        <v>414</v>
      </c>
      <c r="C6824" s="313">
        <v>0</v>
      </c>
      <c r="D6824" s="313">
        <v>450</v>
      </c>
      <c r="E6824" s="322">
        <f t="shared" si="1229"/>
        <v>36</v>
      </c>
    </row>
    <row r="6825" spans="1:5" ht="15.6" x14ac:dyDescent="0.3">
      <c r="A6825" s="321" t="s">
        <v>425</v>
      </c>
      <c r="B6825" s="313">
        <v>27</v>
      </c>
      <c r="C6825" s="313">
        <v>0</v>
      </c>
      <c r="D6825" s="313">
        <v>29</v>
      </c>
      <c r="E6825" s="322">
        <f t="shared" si="1229"/>
        <v>2</v>
      </c>
    </row>
    <row r="6826" spans="1:5" ht="15.6" x14ac:dyDescent="0.3">
      <c r="A6826" s="323" t="s">
        <v>424</v>
      </c>
      <c r="B6826" s="324">
        <v>130</v>
      </c>
      <c r="C6826" s="324">
        <v>0</v>
      </c>
      <c r="D6826" s="324">
        <v>130</v>
      </c>
      <c r="E6826" s="325">
        <f t="shared" si="1229"/>
        <v>0</v>
      </c>
    </row>
    <row r="6827" spans="1:5" ht="15.6" x14ac:dyDescent="0.3">
      <c r="A6827" s="320" t="s">
        <v>418</v>
      </c>
      <c r="B6827" s="317">
        <f t="shared" ref="B6827:E6827" si="1230">SUM(B6815:B6826)</f>
        <v>1981.1</v>
      </c>
      <c r="C6827" s="316">
        <f t="shared" si="1230"/>
        <v>0</v>
      </c>
      <c r="D6827" s="317">
        <f t="shared" si="1230"/>
        <v>2170.09</v>
      </c>
      <c r="E6827" s="318">
        <f t="shared" si="1230"/>
        <v>188.99</v>
      </c>
    </row>
    <row r="6831" spans="1:5" ht="15.6" x14ac:dyDescent="0.3">
      <c r="A6831" s="305">
        <v>45293</v>
      </c>
      <c r="B6831" s="306"/>
      <c r="C6831" s="306"/>
      <c r="D6831" s="306"/>
      <c r="E6831" s="306"/>
    </row>
    <row r="6832" spans="1:5" ht="15.6" x14ac:dyDescent="0.3">
      <c r="A6832" s="307" t="s">
        <v>407</v>
      </c>
      <c r="B6832" s="298" t="s">
        <v>408</v>
      </c>
      <c r="C6832" s="298" t="s">
        <v>409</v>
      </c>
      <c r="D6832" s="298" t="s">
        <v>410</v>
      </c>
      <c r="E6832" s="292" t="s">
        <v>421</v>
      </c>
    </row>
    <row r="6833" spans="1:5" ht="15.6" x14ac:dyDescent="0.3">
      <c r="A6833" s="308" t="s">
        <v>412</v>
      </c>
      <c r="B6833" s="309">
        <v>137.5</v>
      </c>
      <c r="C6833" s="309">
        <v>0</v>
      </c>
      <c r="D6833" s="309">
        <v>162.5</v>
      </c>
      <c r="E6833" s="310">
        <f t="shared" ref="E6833:E6844" si="1231">(C6833+D6833)-B6833</f>
        <v>25</v>
      </c>
    </row>
    <row r="6834" spans="1:5" ht="15.6" x14ac:dyDescent="0.3">
      <c r="A6834" s="308" t="s">
        <v>413</v>
      </c>
      <c r="B6834" s="309">
        <v>188</v>
      </c>
      <c r="C6834" s="309">
        <v>0</v>
      </c>
      <c r="D6834" s="309">
        <v>188</v>
      </c>
      <c r="E6834" s="310">
        <f t="shared" si="1231"/>
        <v>0</v>
      </c>
    </row>
    <row r="6835" spans="1:5" ht="15.6" x14ac:dyDescent="0.3">
      <c r="A6835" s="308" t="s">
        <v>426</v>
      </c>
      <c r="B6835" s="309">
        <v>127.5</v>
      </c>
      <c r="C6835" s="309">
        <v>0</v>
      </c>
      <c r="D6835" s="309">
        <v>127.5</v>
      </c>
      <c r="E6835" s="310">
        <f t="shared" si="1231"/>
        <v>0</v>
      </c>
    </row>
    <row r="6836" spans="1:5" ht="15.6" x14ac:dyDescent="0.3">
      <c r="A6836" s="308" t="s">
        <v>415</v>
      </c>
      <c r="B6836" s="309">
        <v>161</v>
      </c>
      <c r="C6836" s="309">
        <v>0</v>
      </c>
      <c r="D6836" s="309">
        <v>220.5</v>
      </c>
      <c r="E6836" s="310">
        <f t="shared" si="1231"/>
        <v>59.5</v>
      </c>
    </row>
    <row r="6837" spans="1:5" ht="15.6" x14ac:dyDescent="0.3">
      <c r="A6837" s="308" t="s">
        <v>416</v>
      </c>
      <c r="B6837" s="309">
        <v>43</v>
      </c>
      <c r="C6837" s="309">
        <v>0</v>
      </c>
      <c r="D6837" s="309">
        <v>43</v>
      </c>
      <c r="E6837" s="310">
        <f t="shared" si="1231"/>
        <v>0</v>
      </c>
    </row>
    <row r="6838" spans="1:5" ht="15.6" x14ac:dyDescent="0.3">
      <c r="A6838" s="311" t="s">
        <v>417</v>
      </c>
      <c r="B6838" s="312">
        <v>430</v>
      </c>
      <c r="C6838" s="312">
        <v>0</v>
      </c>
      <c r="D6838" s="312">
        <v>430</v>
      </c>
      <c r="E6838" s="310">
        <f t="shared" si="1231"/>
        <v>0</v>
      </c>
    </row>
    <row r="6839" spans="1:5" ht="15.6" x14ac:dyDescent="0.3">
      <c r="A6839" s="321" t="s">
        <v>419</v>
      </c>
      <c r="B6839" s="314">
        <v>130.1</v>
      </c>
      <c r="C6839" s="314">
        <v>0</v>
      </c>
      <c r="D6839" s="314">
        <v>130.1</v>
      </c>
      <c r="E6839" s="310">
        <f t="shared" si="1231"/>
        <v>0</v>
      </c>
    </row>
    <row r="6840" spans="1:5" ht="15.6" x14ac:dyDescent="0.3">
      <c r="A6840" s="321" t="s">
        <v>422</v>
      </c>
      <c r="B6840" s="313">
        <v>108.5</v>
      </c>
      <c r="C6840" s="313">
        <v>0</v>
      </c>
      <c r="D6840" s="313">
        <v>108.5</v>
      </c>
      <c r="E6840" s="322">
        <f t="shared" si="1231"/>
        <v>0</v>
      </c>
    </row>
    <row r="6841" spans="1:5" ht="15.6" x14ac:dyDescent="0.3">
      <c r="A6841" s="321" t="s">
        <v>423</v>
      </c>
      <c r="B6841" s="313">
        <v>0</v>
      </c>
      <c r="C6841" s="313">
        <v>0</v>
      </c>
      <c r="D6841" s="313">
        <v>0</v>
      </c>
      <c r="E6841" s="322">
        <f t="shared" si="1231"/>
        <v>0</v>
      </c>
    </row>
    <row r="6842" spans="1:5" ht="15.6" x14ac:dyDescent="0.3">
      <c r="A6842" s="321" t="s">
        <v>427</v>
      </c>
      <c r="B6842" s="313">
        <v>414</v>
      </c>
      <c r="C6842" s="313">
        <v>0</v>
      </c>
      <c r="D6842" s="313">
        <v>414</v>
      </c>
      <c r="E6842" s="322">
        <f t="shared" si="1231"/>
        <v>0</v>
      </c>
    </row>
    <row r="6843" spans="1:5" ht="15.6" x14ac:dyDescent="0.3">
      <c r="A6843" s="321" t="s">
        <v>425</v>
      </c>
      <c r="B6843" s="313">
        <v>27</v>
      </c>
      <c r="C6843" s="313">
        <v>0</v>
      </c>
      <c r="D6843" s="313">
        <v>27</v>
      </c>
      <c r="E6843" s="322">
        <f t="shared" si="1231"/>
        <v>0</v>
      </c>
    </row>
    <row r="6844" spans="1:5" ht="15.6" x14ac:dyDescent="0.3">
      <c r="A6844" s="323" t="s">
        <v>424</v>
      </c>
      <c r="B6844" s="324">
        <v>130</v>
      </c>
      <c r="C6844" s="324">
        <v>0</v>
      </c>
      <c r="D6844" s="324">
        <v>130</v>
      </c>
      <c r="E6844" s="325">
        <f t="shared" si="1231"/>
        <v>0</v>
      </c>
    </row>
    <row r="6845" spans="1:5" ht="15.6" x14ac:dyDescent="0.3">
      <c r="A6845" s="320" t="s">
        <v>418</v>
      </c>
      <c r="B6845" s="317">
        <f t="shared" ref="B6845:E6845" si="1232">SUM(B6833:B6844)</f>
        <v>1896.6</v>
      </c>
      <c r="C6845" s="316">
        <f t="shared" si="1232"/>
        <v>0</v>
      </c>
      <c r="D6845" s="317">
        <f t="shared" si="1232"/>
        <v>1981.1</v>
      </c>
      <c r="E6845" s="318">
        <f t="shared" si="1232"/>
        <v>84.5</v>
      </c>
    </row>
    <row r="6849" spans="1:5" ht="15.6" x14ac:dyDescent="0.3">
      <c r="A6849" s="305">
        <v>45294</v>
      </c>
      <c r="B6849" s="306"/>
      <c r="C6849" s="306"/>
      <c r="D6849" s="306"/>
      <c r="E6849" s="306"/>
    </row>
    <row r="6850" spans="1:5" ht="15.6" x14ac:dyDescent="0.3">
      <c r="A6850" s="307" t="s">
        <v>407</v>
      </c>
      <c r="B6850" s="298" t="s">
        <v>408</v>
      </c>
      <c r="C6850" s="298" t="s">
        <v>409</v>
      </c>
      <c r="D6850" s="298" t="s">
        <v>410</v>
      </c>
      <c r="E6850" s="292" t="s">
        <v>421</v>
      </c>
    </row>
    <row r="6851" spans="1:5" ht="15.6" x14ac:dyDescent="0.3">
      <c r="A6851" s="308" t="s">
        <v>412</v>
      </c>
      <c r="B6851" s="309">
        <v>137.5</v>
      </c>
      <c r="C6851" s="309">
        <v>0</v>
      </c>
      <c r="D6851" s="309">
        <v>137.5</v>
      </c>
      <c r="E6851" s="310">
        <f t="shared" ref="E6851:E6862" si="1233">(C6851+D6851)-B6851</f>
        <v>0</v>
      </c>
    </row>
    <row r="6852" spans="1:5" ht="15.6" x14ac:dyDescent="0.3">
      <c r="A6852" s="308" t="s">
        <v>413</v>
      </c>
      <c r="B6852" s="309">
        <v>188</v>
      </c>
      <c r="C6852" s="309">
        <v>0</v>
      </c>
      <c r="D6852" s="309">
        <v>188</v>
      </c>
      <c r="E6852" s="310">
        <f t="shared" si="1233"/>
        <v>0</v>
      </c>
    </row>
    <row r="6853" spans="1:5" ht="15.6" x14ac:dyDescent="0.3">
      <c r="A6853" s="308" t="s">
        <v>426</v>
      </c>
      <c r="B6853" s="309">
        <v>127.5</v>
      </c>
      <c r="C6853" s="309">
        <v>0</v>
      </c>
      <c r="D6853" s="309">
        <v>127.5</v>
      </c>
      <c r="E6853" s="310">
        <f t="shared" si="1233"/>
        <v>0</v>
      </c>
    </row>
    <row r="6854" spans="1:5" ht="15.6" x14ac:dyDescent="0.3">
      <c r="A6854" s="308" t="s">
        <v>415</v>
      </c>
      <c r="B6854" s="309">
        <v>150.5</v>
      </c>
      <c r="C6854" s="309">
        <v>0</v>
      </c>
      <c r="D6854" s="309">
        <v>161</v>
      </c>
      <c r="E6854" s="310">
        <f t="shared" si="1233"/>
        <v>10.5</v>
      </c>
    </row>
    <row r="6855" spans="1:5" ht="15.6" x14ac:dyDescent="0.3">
      <c r="A6855" s="308" t="s">
        <v>416</v>
      </c>
      <c r="B6855" s="309">
        <v>43</v>
      </c>
      <c r="C6855" s="309">
        <v>0</v>
      </c>
      <c r="D6855" s="309">
        <v>43</v>
      </c>
      <c r="E6855" s="310">
        <f t="shared" si="1233"/>
        <v>0</v>
      </c>
    </row>
    <row r="6856" spans="1:5" ht="15.6" x14ac:dyDescent="0.3">
      <c r="A6856" s="311" t="s">
        <v>417</v>
      </c>
      <c r="B6856" s="312">
        <v>430</v>
      </c>
      <c r="C6856" s="312">
        <v>0</v>
      </c>
      <c r="D6856" s="312">
        <v>430</v>
      </c>
      <c r="E6856" s="310">
        <f t="shared" si="1233"/>
        <v>0</v>
      </c>
    </row>
    <row r="6857" spans="1:5" ht="15.6" x14ac:dyDescent="0.3">
      <c r="A6857" s="321" t="s">
        <v>419</v>
      </c>
      <c r="B6857" s="314">
        <v>130.1</v>
      </c>
      <c r="C6857" s="314">
        <v>0</v>
      </c>
      <c r="D6857" s="314">
        <v>130.1</v>
      </c>
      <c r="E6857" s="310">
        <f t="shared" si="1233"/>
        <v>0</v>
      </c>
    </row>
    <row r="6858" spans="1:5" ht="15.6" x14ac:dyDescent="0.3">
      <c r="A6858" s="321" t="s">
        <v>422</v>
      </c>
      <c r="B6858" s="313">
        <v>108.5</v>
      </c>
      <c r="C6858" s="313">
        <v>0</v>
      </c>
      <c r="D6858" s="313">
        <v>108.5</v>
      </c>
      <c r="E6858" s="322">
        <f t="shared" si="1233"/>
        <v>0</v>
      </c>
    </row>
    <row r="6859" spans="1:5" ht="15.6" x14ac:dyDescent="0.3">
      <c r="A6859" s="321" t="s">
        <v>423</v>
      </c>
      <c r="B6859" s="313">
        <v>0</v>
      </c>
      <c r="C6859" s="313">
        <v>0</v>
      </c>
      <c r="D6859" s="313">
        <v>0</v>
      </c>
      <c r="E6859" s="322">
        <f t="shared" si="1233"/>
        <v>0</v>
      </c>
    </row>
    <row r="6860" spans="1:5" ht="15.6" x14ac:dyDescent="0.3">
      <c r="A6860" s="321" t="s">
        <v>427</v>
      </c>
      <c r="B6860" s="313">
        <v>414</v>
      </c>
      <c r="C6860" s="313">
        <v>0</v>
      </c>
      <c r="D6860" s="313">
        <v>414</v>
      </c>
      <c r="E6860" s="322">
        <f t="shared" si="1233"/>
        <v>0</v>
      </c>
    </row>
    <row r="6861" spans="1:5" ht="15.6" x14ac:dyDescent="0.3">
      <c r="A6861" s="321" t="s">
        <v>425</v>
      </c>
      <c r="B6861" s="313">
        <v>27</v>
      </c>
      <c r="C6861" s="313">
        <v>0</v>
      </c>
      <c r="D6861" s="313">
        <v>27</v>
      </c>
      <c r="E6861" s="322">
        <f t="shared" si="1233"/>
        <v>0</v>
      </c>
    </row>
    <row r="6862" spans="1:5" ht="15.6" x14ac:dyDescent="0.3">
      <c r="A6862" s="323" t="s">
        <v>424</v>
      </c>
      <c r="B6862" s="324">
        <v>130</v>
      </c>
      <c r="C6862" s="324">
        <v>0</v>
      </c>
      <c r="D6862" s="324">
        <v>130</v>
      </c>
      <c r="E6862" s="325">
        <f t="shared" si="1233"/>
        <v>0</v>
      </c>
    </row>
    <row r="6863" spans="1:5" ht="15.6" x14ac:dyDescent="0.3">
      <c r="A6863" s="320" t="s">
        <v>418</v>
      </c>
      <c r="B6863" s="317">
        <f t="shared" ref="B6863:E6863" si="1234">SUM(B6851:B6862)</f>
        <v>1886.1</v>
      </c>
      <c r="C6863" s="316">
        <f t="shared" si="1234"/>
        <v>0</v>
      </c>
      <c r="D6863" s="317">
        <f t="shared" si="1234"/>
        <v>1896.6</v>
      </c>
      <c r="E6863" s="318">
        <f t="shared" si="1234"/>
        <v>10.5</v>
      </c>
    </row>
    <row r="6867" spans="1:5" ht="15.6" x14ac:dyDescent="0.3">
      <c r="A6867" s="305">
        <v>45295</v>
      </c>
      <c r="B6867" s="306"/>
      <c r="C6867" s="306"/>
      <c r="D6867" s="306"/>
      <c r="E6867" s="306"/>
    </row>
    <row r="6868" spans="1:5" ht="15.6" x14ac:dyDescent="0.3">
      <c r="A6868" s="307" t="s">
        <v>407</v>
      </c>
      <c r="B6868" s="298" t="s">
        <v>408</v>
      </c>
      <c r="C6868" s="298" t="s">
        <v>409</v>
      </c>
      <c r="D6868" s="298" t="s">
        <v>410</v>
      </c>
      <c r="E6868" s="292" t="s">
        <v>421</v>
      </c>
    </row>
    <row r="6869" spans="1:5" ht="15.6" x14ac:dyDescent="0.3">
      <c r="A6869" s="308" t="s">
        <v>412</v>
      </c>
      <c r="B6869" s="309">
        <v>137.5</v>
      </c>
      <c r="C6869" s="309">
        <v>0</v>
      </c>
      <c r="D6869" s="309">
        <v>137.5</v>
      </c>
      <c r="E6869" s="310">
        <f t="shared" ref="E6869:E6880" si="1235">(C6869+D6869)-B6869</f>
        <v>0</v>
      </c>
    </row>
    <row r="6870" spans="1:5" ht="15.6" x14ac:dyDescent="0.3">
      <c r="A6870" s="308" t="s">
        <v>413</v>
      </c>
      <c r="B6870" s="309">
        <v>174</v>
      </c>
      <c r="C6870" s="309">
        <v>0</v>
      </c>
      <c r="D6870" s="309">
        <v>188</v>
      </c>
      <c r="E6870" s="310">
        <f t="shared" si="1235"/>
        <v>14</v>
      </c>
    </row>
    <row r="6871" spans="1:5" ht="15.6" x14ac:dyDescent="0.3">
      <c r="A6871" s="308" t="s">
        <v>426</v>
      </c>
      <c r="B6871" s="309">
        <v>127.5</v>
      </c>
      <c r="C6871" s="309">
        <v>0</v>
      </c>
      <c r="D6871" s="309">
        <v>127.5</v>
      </c>
      <c r="E6871" s="310">
        <f t="shared" si="1235"/>
        <v>0</v>
      </c>
    </row>
    <row r="6872" spans="1:5" ht="15.6" x14ac:dyDescent="0.3">
      <c r="A6872" s="308" t="s">
        <v>415</v>
      </c>
      <c r="B6872" s="309">
        <v>10.5</v>
      </c>
      <c r="C6872" s="309">
        <v>0</v>
      </c>
      <c r="D6872" s="309">
        <v>150.5</v>
      </c>
      <c r="E6872" s="310">
        <f t="shared" si="1235"/>
        <v>140</v>
      </c>
    </row>
    <row r="6873" spans="1:5" ht="15.6" x14ac:dyDescent="0.3">
      <c r="A6873" s="308" t="s">
        <v>416</v>
      </c>
      <c r="B6873" s="309">
        <v>43</v>
      </c>
      <c r="C6873" s="309">
        <v>0</v>
      </c>
      <c r="D6873" s="309">
        <v>43</v>
      </c>
      <c r="E6873" s="310">
        <f t="shared" si="1235"/>
        <v>0</v>
      </c>
    </row>
    <row r="6874" spans="1:5" ht="15.6" x14ac:dyDescent="0.3">
      <c r="A6874" s="311" t="s">
        <v>417</v>
      </c>
      <c r="B6874" s="312">
        <v>430</v>
      </c>
      <c r="C6874" s="312">
        <v>0</v>
      </c>
      <c r="D6874" s="312">
        <v>430</v>
      </c>
      <c r="E6874" s="310">
        <f t="shared" si="1235"/>
        <v>0</v>
      </c>
    </row>
    <row r="6875" spans="1:5" ht="15.6" x14ac:dyDescent="0.3">
      <c r="A6875" s="321" t="s">
        <v>419</v>
      </c>
      <c r="B6875" s="314">
        <v>130.1</v>
      </c>
      <c r="C6875" s="314">
        <v>0</v>
      </c>
      <c r="D6875" s="314">
        <v>130.1</v>
      </c>
      <c r="E6875" s="310">
        <f t="shared" si="1235"/>
        <v>0</v>
      </c>
    </row>
    <row r="6876" spans="1:5" ht="15.6" x14ac:dyDescent="0.3">
      <c r="A6876" s="321" t="s">
        <v>422</v>
      </c>
      <c r="B6876" s="313">
        <v>86.25</v>
      </c>
      <c r="C6876" s="313">
        <v>0</v>
      </c>
      <c r="D6876" s="313">
        <v>108.5</v>
      </c>
      <c r="E6876" s="322">
        <f t="shared" si="1235"/>
        <v>22.25</v>
      </c>
    </row>
    <row r="6877" spans="1:5" ht="15.6" x14ac:dyDescent="0.3">
      <c r="A6877" s="321" t="s">
        <v>423</v>
      </c>
      <c r="B6877" s="313">
        <v>0</v>
      </c>
      <c r="C6877" s="313">
        <v>0</v>
      </c>
      <c r="D6877" s="313">
        <v>0</v>
      </c>
      <c r="E6877" s="322">
        <f t="shared" si="1235"/>
        <v>0</v>
      </c>
    </row>
    <row r="6878" spans="1:5" ht="15.6" x14ac:dyDescent="0.3">
      <c r="A6878" s="321" t="s">
        <v>427</v>
      </c>
      <c r="B6878" s="313">
        <v>414</v>
      </c>
      <c r="C6878" s="313">
        <v>0</v>
      </c>
      <c r="D6878" s="313">
        <v>414</v>
      </c>
      <c r="E6878" s="322">
        <f t="shared" si="1235"/>
        <v>0</v>
      </c>
    </row>
    <row r="6879" spans="1:5" ht="15.6" x14ac:dyDescent="0.3">
      <c r="A6879" s="321" t="s">
        <v>425</v>
      </c>
      <c r="B6879" s="313">
        <v>25</v>
      </c>
      <c r="C6879" s="313">
        <v>0</v>
      </c>
      <c r="D6879" s="313">
        <v>27</v>
      </c>
      <c r="E6879" s="322">
        <f t="shared" si="1235"/>
        <v>2</v>
      </c>
    </row>
    <row r="6880" spans="1:5" ht="15.6" x14ac:dyDescent="0.3">
      <c r="A6880" s="323" t="s">
        <v>424</v>
      </c>
      <c r="B6880" s="324">
        <v>130</v>
      </c>
      <c r="C6880" s="324">
        <v>0</v>
      </c>
      <c r="D6880" s="324">
        <v>130</v>
      </c>
      <c r="E6880" s="325">
        <f t="shared" si="1235"/>
        <v>0</v>
      </c>
    </row>
    <row r="6881" spans="1:5" ht="15.6" x14ac:dyDescent="0.3">
      <c r="A6881" s="320" t="s">
        <v>418</v>
      </c>
      <c r="B6881" s="317">
        <f t="shared" ref="B6881:E6881" si="1236">SUM(B6869:B6880)</f>
        <v>1707.85</v>
      </c>
      <c r="C6881" s="316">
        <f t="shared" si="1236"/>
        <v>0</v>
      </c>
      <c r="D6881" s="317">
        <f t="shared" si="1236"/>
        <v>1886.1</v>
      </c>
      <c r="E6881" s="318">
        <f t="shared" si="1236"/>
        <v>178.25</v>
      </c>
    </row>
    <row r="6885" spans="1:5" ht="15.6" x14ac:dyDescent="0.3">
      <c r="A6885" s="305">
        <v>45296</v>
      </c>
      <c r="B6885" s="306"/>
      <c r="C6885" s="306"/>
      <c r="D6885" s="306"/>
      <c r="E6885" s="306"/>
    </row>
    <row r="6886" spans="1:5" ht="15.6" x14ac:dyDescent="0.3">
      <c r="A6886" s="307" t="s">
        <v>407</v>
      </c>
      <c r="B6886" s="298" t="s">
        <v>408</v>
      </c>
      <c r="C6886" s="298" t="s">
        <v>409</v>
      </c>
      <c r="D6886" s="298" t="s">
        <v>410</v>
      </c>
      <c r="E6886" s="292" t="s">
        <v>421</v>
      </c>
    </row>
    <row r="6887" spans="1:5" ht="15.6" x14ac:dyDescent="0.3">
      <c r="A6887" s="308" t="s">
        <v>412</v>
      </c>
      <c r="B6887" s="309">
        <v>125</v>
      </c>
      <c r="C6887" s="309">
        <v>0</v>
      </c>
      <c r="D6887" s="309">
        <v>137.5</v>
      </c>
      <c r="E6887" s="310">
        <f t="shared" ref="E6887:E6898" si="1237">(C6887+D6887)-B6887</f>
        <v>12.5</v>
      </c>
    </row>
    <row r="6888" spans="1:5" ht="15.6" x14ac:dyDescent="0.3">
      <c r="A6888" s="308" t="s">
        <v>413</v>
      </c>
      <c r="B6888" s="309">
        <v>174</v>
      </c>
      <c r="C6888" s="309">
        <v>0</v>
      </c>
      <c r="D6888" s="309">
        <v>174</v>
      </c>
      <c r="E6888" s="310">
        <f t="shared" si="1237"/>
        <v>0</v>
      </c>
    </row>
    <row r="6889" spans="1:5" ht="15.6" x14ac:dyDescent="0.3">
      <c r="A6889" s="308" t="s">
        <v>426</v>
      </c>
      <c r="B6889" s="309">
        <v>127.5</v>
      </c>
      <c r="C6889" s="309">
        <v>0</v>
      </c>
      <c r="D6889" s="309">
        <v>127.5</v>
      </c>
      <c r="E6889" s="310">
        <f t="shared" si="1237"/>
        <v>0</v>
      </c>
    </row>
    <row r="6890" spans="1:5" ht="15.6" x14ac:dyDescent="0.3">
      <c r="A6890" s="308" t="s">
        <v>415</v>
      </c>
      <c r="B6890" s="309">
        <v>7</v>
      </c>
      <c r="C6890" s="309">
        <v>0</v>
      </c>
      <c r="D6890" s="309">
        <v>10.5</v>
      </c>
      <c r="E6890" s="310">
        <f t="shared" si="1237"/>
        <v>3.5</v>
      </c>
    </row>
    <row r="6891" spans="1:5" ht="15.6" x14ac:dyDescent="0.3">
      <c r="A6891" s="308" t="s">
        <v>416</v>
      </c>
      <c r="B6891" s="309">
        <v>37.5</v>
      </c>
      <c r="C6891" s="309">
        <v>0</v>
      </c>
      <c r="D6891" s="309">
        <v>43</v>
      </c>
      <c r="E6891" s="310">
        <f t="shared" si="1237"/>
        <v>5.5</v>
      </c>
    </row>
    <row r="6892" spans="1:5" ht="15.6" x14ac:dyDescent="0.3">
      <c r="A6892" s="311" t="s">
        <v>417</v>
      </c>
      <c r="B6892" s="312">
        <v>430</v>
      </c>
      <c r="C6892" s="312">
        <v>0</v>
      </c>
      <c r="D6892" s="312">
        <v>430</v>
      </c>
      <c r="E6892" s="310">
        <f t="shared" si="1237"/>
        <v>0</v>
      </c>
    </row>
    <row r="6893" spans="1:5" ht="15.6" x14ac:dyDescent="0.3">
      <c r="A6893" s="321" t="s">
        <v>419</v>
      </c>
      <c r="B6893" s="314">
        <v>130.1</v>
      </c>
      <c r="C6893" s="314">
        <v>0</v>
      </c>
      <c r="D6893" s="314">
        <v>130.1</v>
      </c>
      <c r="E6893" s="310">
        <f t="shared" si="1237"/>
        <v>0</v>
      </c>
    </row>
    <row r="6894" spans="1:5" ht="15.6" x14ac:dyDescent="0.3">
      <c r="A6894" s="321" t="s">
        <v>422</v>
      </c>
      <c r="B6894" s="313">
        <v>86.25</v>
      </c>
      <c r="C6894" s="313">
        <v>0</v>
      </c>
      <c r="D6894" s="313">
        <v>86.25</v>
      </c>
      <c r="E6894" s="322">
        <f t="shared" si="1237"/>
        <v>0</v>
      </c>
    </row>
    <row r="6895" spans="1:5" ht="15.6" x14ac:dyDescent="0.3">
      <c r="A6895" s="321" t="s">
        <v>423</v>
      </c>
      <c r="B6895" s="313">
        <v>0</v>
      </c>
      <c r="C6895" s="313">
        <v>0</v>
      </c>
      <c r="D6895" s="313">
        <v>0</v>
      </c>
      <c r="E6895" s="322">
        <f t="shared" si="1237"/>
        <v>0</v>
      </c>
    </row>
    <row r="6896" spans="1:5" ht="15.6" x14ac:dyDescent="0.3">
      <c r="A6896" s="321" t="s">
        <v>427</v>
      </c>
      <c r="B6896" s="313">
        <v>414</v>
      </c>
      <c r="C6896" s="313">
        <v>0</v>
      </c>
      <c r="D6896" s="313">
        <v>414</v>
      </c>
      <c r="E6896" s="322">
        <f t="shared" si="1237"/>
        <v>0</v>
      </c>
    </row>
    <row r="6897" spans="1:5" ht="15.6" x14ac:dyDescent="0.3">
      <c r="A6897" s="321" t="s">
        <v>425</v>
      </c>
      <c r="B6897" s="313">
        <v>25</v>
      </c>
      <c r="C6897" s="313">
        <v>0</v>
      </c>
      <c r="D6897" s="313">
        <v>25</v>
      </c>
      <c r="E6897" s="322">
        <f t="shared" si="1237"/>
        <v>0</v>
      </c>
    </row>
    <row r="6898" spans="1:5" ht="15.6" x14ac:dyDescent="0.3">
      <c r="A6898" s="323" t="s">
        <v>424</v>
      </c>
      <c r="B6898" s="324">
        <v>130</v>
      </c>
      <c r="C6898" s="324">
        <v>0</v>
      </c>
      <c r="D6898" s="324">
        <v>130</v>
      </c>
      <c r="E6898" s="325">
        <f t="shared" si="1237"/>
        <v>0</v>
      </c>
    </row>
    <row r="6899" spans="1:5" ht="15.6" x14ac:dyDescent="0.3">
      <c r="A6899" s="320" t="s">
        <v>418</v>
      </c>
      <c r="B6899" s="317">
        <f t="shared" ref="B6899:E6899" si="1238">SUM(B6887:B6898)</f>
        <v>1686.35</v>
      </c>
      <c r="C6899" s="316">
        <f t="shared" si="1238"/>
        <v>0</v>
      </c>
      <c r="D6899" s="317">
        <f t="shared" si="1238"/>
        <v>1707.85</v>
      </c>
      <c r="E6899" s="318">
        <f t="shared" si="1238"/>
        <v>21.5</v>
      </c>
    </row>
    <row r="6903" spans="1:5" ht="15.6" x14ac:dyDescent="0.3">
      <c r="A6903" s="305">
        <v>45297</v>
      </c>
      <c r="B6903" s="306"/>
      <c r="C6903" s="306"/>
      <c r="D6903" s="306"/>
      <c r="E6903" s="306"/>
    </row>
    <row r="6904" spans="1:5" ht="15.6" x14ac:dyDescent="0.3">
      <c r="A6904" s="307" t="s">
        <v>407</v>
      </c>
      <c r="B6904" s="298" t="s">
        <v>408</v>
      </c>
      <c r="C6904" s="298" t="s">
        <v>409</v>
      </c>
      <c r="D6904" s="298" t="s">
        <v>410</v>
      </c>
      <c r="E6904" s="292" t="s">
        <v>421</v>
      </c>
    </row>
    <row r="6905" spans="1:5" ht="15.6" x14ac:dyDescent="0.3">
      <c r="A6905" s="308" t="s">
        <v>412</v>
      </c>
      <c r="B6905" s="309">
        <v>125</v>
      </c>
      <c r="C6905" s="309">
        <v>0</v>
      </c>
      <c r="D6905" s="309">
        <v>125</v>
      </c>
      <c r="E6905" s="310">
        <f t="shared" ref="E6905:E6917" si="1239">(C6905+D6905)-B6905</f>
        <v>0</v>
      </c>
    </row>
    <row r="6906" spans="1:5" ht="15.6" x14ac:dyDescent="0.3">
      <c r="A6906" s="308" t="s">
        <v>413</v>
      </c>
      <c r="B6906" s="309">
        <v>174</v>
      </c>
      <c r="C6906" s="309">
        <v>0</v>
      </c>
      <c r="D6906" s="309">
        <v>174</v>
      </c>
      <c r="E6906" s="310">
        <f t="shared" si="1239"/>
        <v>0</v>
      </c>
    </row>
    <row r="6907" spans="1:5" ht="15.6" x14ac:dyDescent="0.3">
      <c r="A6907" s="308" t="s">
        <v>428</v>
      </c>
      <c r="B6907" s="309">
        <v>127.5</v>
      </c>
      <c r="C6907" s="309">
        <v>0</v>
      </c>
      <c r="D6907" s="309">
        <v>127.5</v>
      </c>
      <c r="E6907" s="310">
        <f t="shared" si="1239"/>
        <v>0</v>
      </c>
    </row>
    <row r="6908" spans="1:5" ht="15.6" x14ac:dyDescent="0.3">
      <c r="A6908" s="308" t="s">
        <v>429</v>
      </c>
      <c r="B6908" s="309">
        <v>0</v>
      </c>
      <c r="C6908" s="309">
        <v>0</v>
      </c>
      <c r="D6908" s="309">
        <v>0</v>
      </c>
      <c r="E6908" s="310">
        <f t="shared" si="1239"/>
        <v>0</v>
      </c>
    </row>
    <row r="6909" spans="1:5" ht="15.6" x14ac:dyDescent="0.3">
      <c r="A6909" s="308" t="s">
        <v>415</v>
      </c>
      <c r="B6909" s="309">
        <v>147</v>
      </c>
      <c r="C6909" s="309">
        <v>230</v>
      </c>
      <c r="D6909" s="309">
        <v>7</v>
      </c>
      <c r="E6909" s="310">
        <f t="shared" si="1239"/>
        <v>90</v>
      </c>
    </row>
    <row r="6910" spans="1:5" ht="15.6" x14ac:dyDescent="0.3">
      <c r="A6910" s="308" t="s">
        <v>416</v>
      </c>
      <c r="B6910" s="309">
        <v>37.5</v>
      </c>
      <c r="C6910" s="309">
        <v>0</v>
      </c>
      <c r="D6910" s="309">
        <v>37.5</v>
      </c>
      <c r="E6910" s="310">
        <f t="shared" si="1239"/>
        <v>0</v>
      </c>
    </row>
    <row r="6911" spans="1:5" ht="15.6" x14ac:dyDescent="0.3">
      <c r="A6911" s="311" t="s">
        <v>417</v>
      </c>
      <c r="B6911" s="312">
        <v>425</v>
      </c>
      <c r="C6911" s="312">
        <v>0</v>
      </c>
      <c r="D6911" s="312">
        <v>430</v>
      </c>
      <c r="E6911" s="310">
        <f t="shared" si="1239"/>
        <v>5</v>
      </c>
    </row>
    <row r="6912" spans="1:5" ht="15.6" x14ac:dyDescent="0.3">
      <c r="A6912" s="321" t="s">
        <v>419</v>
      </c>
      <c r="B6912" s="314">
        <v>99.6</v>
      </c>
      <c r="C6912" s="314">
        <v>0</v>
      </c>
      <c r="D6912" s="314">
        <v>130.1</v>
      </c>
      <c r="E6912" s="310">
        <f t="shared" si="1239"/>
        <v>30.5</v>
      </c>
    </row>
    <row r="6913" spans="1:5" ht="15.6" x14ac:dyDescent="0.3">
      <c r="A6913" s="321" t="s">
        <v>422</v>
      </c>
      <c r="B6913" s="313">
        <v>63</v>
      </c>
      <c r="C6913" s="313">
        <v>0</v>
      </c>
      <c r="D6913" s="313">
        <v>86.25</v>
      </c>
      <c r="E6913" s="322">
        <f t="shared" si="1239"/>
        <v>23.25</v>
      </c>
    </row>
    <row r="6914" spans="1:5" ht="15.6" x14ac:dyDescent="0.3">
      <c r="A6914" s="321" t="s">
        <v>423</v>
      </c>
      <c r="B6914" s="313">
        <v>0</v>
      </c>
      <c r="C6914" s="313">
        <v>0</v>
      </c>
      <c r="D6914" s="313">
        <v>0</v>
      </c>
      <c r="E6914" s="322">
        <f t="shared" si="1239"/>
        <v>0</v>
      </c>
    </row>
    <row r="6915" spans="1:5" ht="15.6" x14ac:dyDescent="0.3">
      <c r="A6915" s="321" t="s">
        <v>427</v>
      </c>
      <c r="B6915" s="313">
        <v>414</v>
      </c>
      <c r="C6915" s="313">
        <v>0</v>
      </c>
      <c r="D6915" s="313">
        <v>414</v>
      </c>
      <c r="E6915" s="322">
        <f t="shared" si="1239"/>
        <v>0</v>
      </c>
    </row>
    <row r="6916" spans="1:5" ht="15.6" x14ac:dyDescent="0.3">
      <c r="A6916" s="321" t="s">
        <v>425</v>
      </c>
      <c r="B6916" s="313">
        <v>25</v>
      </c>
      <c r="C6916" s="313">
        <v>0</v>
      </c>
      <c r="D6916" s="313">
        <v>25</v>
      </c>
      <c r="E6916" s="322">
        <f t="shared" si="1239"/>
        <v>0</v>
      </c>
    </row>
    <row r="6917" spans="1:5" ht="15.6" x14ac:dyDescent="0.3">
      <c r="A6917" s="323" t="s">
        <v>424</v>
      </c>
      <c r="B6917" s="324">
        <v>130</v>
      </c>
      <c r="C6917" s="324">
        <v>0</v>
      </c>
      <c r="D6917" s="324">
        <v>130</v>
      </c>
      <c r="E6917" s="325">
        <f t="shared" si="1239"/>
        <v>0</v>
      </c>
    </row>
    <row r="6918" spans="1:5" ht="15.6" x14ac:dyDescent="0.3">
      <c r="A6918" s="320" t="s">
        <v>418</v>
      </c>
      <c r="B6918" s="317">
        <f t="shared" ref="B6918:E6918" si="1240">SUM(B6905:B6917)</f>
        <v>1767.6</v>
      </c>
      <c r="C6918" s="316">
        <f t="shared" si="1240"/>
        <v>230</v>
      </c>
      <c r="D6918" s="317">
        <f t="shared" si="1240"/>
        <v>1686.35</v>
      </c>
      <c r="E6918" s="318">
        <f t="shared" si="1240"/>
        <v>148.75</v>
      </c>
    </row>
    <row r="6922" spans="1:5" ht="15.6" x14ac:dyDescent="0.3">
      <c r="A6922" s="305">
        <v>45298</v>
      </c>
      <c r="B6922" s="306"/>
      <c r="C6922" s="306"/>
      <c r="D6922" s="306"/>
      <c r="E6922" s="306"/>
    </row>
    <row r="6923" spans="1:5" ht="15.6" x14ac:dyDescent="0.3">
      <c r="A6923" s="307" t="s">
        <v>407</v>
      </c>
      <c r="B6923" s="298" t="s">
        <v>408</v>
      </c>
      <c r="C6923" s="298" t="s">
        <v>409</v>
      </c>
      <c r="D6923" s="298" t="s">
        <v>410</v>
      </c>
      <c r="E6923" s="292" t="s">
        <v>421</v>
      </c>
    </row>
    <row r="6924" spans="1:5" ht="15.6" x14ac:dyDescent="0.3">
      <c r="A6924" s="308" t="s">
        <v>412</v>
      </c>
      <c r="B6924" s="309">
        <v>106</v>
      </c>
      <c r="C6924" s="309">
        <v>0</v>
      </c>
      <c r="D6924" s="309">
        <v>125</v>
      </c>
      <c r="E6924" s="310">
        <f t="shared" ref="E6924:E6936" si="1241">(C6924+D6924)-B6924</f>
        <v>19</v>
      </c>
    </row>
    <row r="6925" spans="1:5" ht="15.6" x14ac:dyDescent="0.3">
      <c r="A6925" s="308" t="s">
        <v>413</v>
      </c>
      <c r="B6925" s="309">
        <v>168</v>
      </c>
      <c r="C6925" s="309">
        <v>0</v>
      </c>
      <c r="D6925" s="309">
        <v>174</v>
      </c>
      <c r="E6925" s="310">
        <f t="shared" si="1241"/>
        <v>6</v>
      </c>
    </row>
    <row r="6926" spans="1:5" ht="15.6" x14ac:dyDescent="0.3">
      <c r="A6926" s="308" t="s">
        <v>428</v>
      </c>
      <c r="B6926" s="309">
        <v>127.5</v>
      </c>
      <c r="C6926" s="309">
        <v>0</v>
      </c>
      <c r="D6926" s="309">
        <v>127.5</v>
      </c>
      <c r="E6926" s="310">
        <f t="shared" si="1241"/>
        <v>0</v>
      </c>
    </row>
    <row r="6927" spans="1:5" ht="15.6" x14ac:dyDescent="0.3">
      <c r="A6927" s="308" t="s">
        <v>429</v>
      </c>
      <c r="B6927" s="309">
        <v>0</v>
      </c>
      <c r="C6927" s="309">
        <v>0</v>
      </c>
      <c r="D6927" s="309">
        <v>0</v>
      </c>
      <c r="E6927" s="310">
        <f t="shared" si="1241"/>
        <v>0</v>
      </c>
    </row>
    <row r="6928" spans="1:5" ht="15.6" x14ac:dyDescent="0.3">
      <c r="A6928" s="308" t="s">
        <v>415</v>
      </c>
      <c r="B6928" s="309">
        <v>84</v>
      </c>
      <c r="C6928" s="309">
        <v>0</v>
      </c>
      <c r="D6928" s="309">
        <v>147</v>
      </c>
      <c r="E6928" s="310">
        <f t="shared" si="1241"/>
        <v>63</v>
      </c>
    </row>
    <row r="6929" spans="1:5" ht="15.6" x14ac:dyDescent="0.3">
      <c r="A6929" s="308" t="s">
        <v>416</v>
      </c>
      <c r="B6929" s="309">
        <v>37.5</v>
      </c>
      <c r="C6929" s="309">
        <v>0</v>
      </c>
      <c r="D6929" s="309">
        <v>37.5</v>
      </c>
      <c r="E6929" s="310">
        <f t="shared" si="1241"/>
        <v>0</v>
      </c>
    </row>
    <row r="6930" spans="1:5" ht="15.6" x14ac:dyDescent="0.3">
      <c r="A6930" s="311" t="s">
        <v>417</v>
      </c>
      <c r="B6930" s="312">
        <v>410</v>
      </c>
      <c r="C6930" s="312">
        <v>0</v>
      </c>
      <c r="D6930" s="312">
        <v>425</v>
      </c>
      <c r="E6930" s="310">
        <f t="shared" si="1241"/>
        <v>15</v>
      </c>
    </row>
    <row r="6931" spans="1:5" ht="15.6" x14ac:dyDescent="0.3">
      <c r="A6931" s="321" t="s">
        <v>419</v>
      </c>
      <c r="B6931" s="314">
        <v>73.17</v>
      </c>
      <c r="C6931" s="314">
        <v>0</v>
      </c>
      <c r="D6931" s="314">
        <v>99.6</v>
      </c>
      <c r="E6931" s="310">
        <f t="shared" si="1241"/>
        <v>26.429999999999993</v>
      </c>
    </row>
    <row r="6932" spans="1:5" ht="15.6" x14ac:dyDescent="0.3">
      <c r="A6932" s="321" t="s">
        <v>422</v>
      </c>
      <c r="B6932" s="313">
        <v>26.3</v>
      </c>
      <c r="C6932" s="313">
        <v>0</v>
      </c>
      <c r="D6932" s="313">
        <v>63</v>
      </c>
      <c r="E6932" s="322">
        <f t="shared" si="1241"/>
        <v>36.700000000000003</v>
      </c>
    </row>
    <row r="6933" spans="1:5" ht="15.6" x14ac:dyDescent="0.3">
      <c r="A6933" s="321" t="s">
        <v>423</v>
      </c>
      <c r="B6933" s="313">
        <v>0</v>
      </c>
      <c r="C6933" s="313">
        <v>0</v>
      </c>
      <c r="D6933" s="313">
        <v>0</v>
      </c>
      <c r="E6933" s="322">
        <f t="shared" si="1241"/>
        <v>0</v>
      </c>
    </row>
    <row r="6934" spans="1:5" ht="15.6" x14ac:dyDescent="0.3">
      <c r="A6934" s="321" t="s">
        <v>427</v>
      </c>
      <c r="B6934" s="313">
        <v>369</v>
      </c>
      <c r="C6934" s="313">
        <v>0</v>
      </c>
      <c r="D6934" s="313">
        <v>414</v>
      </c>
      <c r="E6934" s="322">
        <f t="shared" si="1241"/>
        <v>45</v>
      </c>
    </row>
    <row r="6935" spans="1:5" ht="15.6" x14ac:dyDescent="0.3">
      <c r="A6935" s="321" t="s">
        <v>425</v>
      </c>
      <c r="B6935" s="313">
        <v>10</v>
      </c>
      <c r="C6935" s="313">
        <v>0</v>
      </c>
      <c r="D6935" s="313">
        <v>25</v>
      </c>
      <c r="E6935" s="322">
        <f t="shared" si="1241"/>
        <v>15</v>
      </c>
    </row>
    <row r="6936" spans="1:5" ht="15.6" x14ac:dyDescent="0.3">
      <c r="A6936" s="323" t="s">
        <v>424</v>
      </c>
      <c r="B6936" s="324">
        <v>112.5</v>
      </c>
      <c r="C6936" s="324">
        <v>0</v>
      </c>
      <c r="D6936" s="324">
        <v>130</v>
      </c>
      <c r="E6936" s="325">
        <f t="shared" si="1241"/>
        <v>17.5</v>
      </c>
    </row>
    <row r="6937" spans="1:5" ht="15.6" x14ac:dyDescent="0.3">
      <c r="A6937" s="320" t="s">
        <v>418</v>
      </c>
      <c r="B6937" s="317">
        <f t="shared" ref="B6937:E6937" si="1242">SUM(B6924:B6936)</f>
        <v>1523.97</v>
      </c>
      <c r="C6937" s="316">
        <f t="shared" si="1242"/>
        <v>0</v>
      </c>
      <c r="D6937" s="317">
        <f t="shared" si="1242"/>
        <v>1767.6</v>
      </c>
      <c r="E6937" s="318">
        <f t="shared" si="1242"/>
        <v>243.63</v>
      </c>
    </row>
    <row r="6941" spans="1:5" ht="15.6" x14ac:dyDescent="0.3">
      <c r="A6941" s="305">
        <v>45299</v>
      </c>
      <c r="B6941" s="306"/>
      <c r="C6941" s="306"/>
      <c r="D6941" s="306"/>
      <c r="E6941" s="306"/>
    </row>
    <row r="6942" spans="1:5" ht="15.6" x14ac:dyDescent="0.3">
      <c r="A6942" s="307" t="s">
        <v>407</v>
      </c>
      <c r="B6942" s="298" t="s">
        <v>408</v>
      </c>
      <c r="C6942" s="298" t="s">
        <v>409</v>
      </c>
      <c r="D6942" s="298" t="s">
        <v>410</v>
      </c>
      <c r="E6942" s="292" t="s">
        <v>421</v>
      </c>
    </row>
    <row r="6943" spans="1:5" ht="15.6" x14ac:dyDescent="0.3">
      <c r="A6943" s="308" t="s">
        <v>412</v>
      </c>
      <c r="B6943" s="309">
        <v>87.5</v>
      </c>
      <c r="C6943" s="309">
        <v>0</v>
      </c>
      <c r="D6943" s="309">
        <v>106</v>
      </c>
      <c r="E6943" s="310">
        <f t="shared" ref="E6943:E6955" si="1243">(C6943+D6943)-B6943</f>
        <v>18.5</v>
      </c>
    </row>
    <row r="6944" spans="1:5" ht="15.6" x14ac:dyDescent="0.3">
      <c r="A6944" s="308" t="s">
        <v>413</v>
      </c>
      <c r="B6944" s="309">
        <v>168</v>
      </c>
      <c r="C6944" s="309">
        <v>0</v>
      </c>
      <c r="D6944" s="309">
        <v>168</v>
      </c>
      <c r="E6944" s="310">
        <f t="shared" si="1243"/>
        <v>0</v>
      </c>
    </row>
    <row r="6945" spans="1:5" ht="15.6" x14ac:dyDescent="0.3">
      <c r="A6945" s="308" t="s">
        <v>428</v>
      </c>
      <c r="B6945" s="309">
        <v>127.5</v>
      </c>
      <c r="C6945" s="309">
        <v>0</v>
      </c>
      <c r="D6945" s="309">
        <v>127.5</v>
      </c>
      <c r="E6945" s="310">
        <f t="shared" si="1243"/>
        <v>0</v>
      </c>
    </row>
    <row r="6946" spans="1:5" ht="15.6" x14ac:dyDescent="0.3">
      <c r="A6946" s="308" t="s">
        <v>429</v>
      </c>
      <c r="B6946" s="309">
        <v>0</v>
      </c>
      <c r="C6946" s="309">
        <v>0</v>
      </c>
      <c r="D6946" s="309">
        <v>0</v>
      </c>
      <c r="E6946" s="310">
        <f t="shared" si="1243"/>
        <v>0</v>
      </c>
    </row>
    <row r="6947" spans="1:5" ht="15.6" x14ac:dyDescent="0.3">
      <c r="A6947" s="308" t="s">
        <v>415</v>
      </c>
      <c r="B6947" s="309">
        <v>84</v>
      </c>
      <c r="C6947" s="309">
        <v>0</v>
      </c>
      <c r="D6947" s="309">
        <v>84</v>
      </c>
      <c r="E6947" s="310">
        <f t="shared" si="1243"/>
        <v>0</v>
      </c>
    </row>
    <row r="6948" spans="1:5" ht="15.6" x14ac:dyDescent="0.3">
      <c r="A6948" s="308" t="s">
        <v>416</v>
      </c>
      <c r="B6948" s="309">
        <v>37.5</v>
      </c>
      <c r="C6948" s="309">
        <v>0</v>
      </c>
      <c r="D6948" s="309">
        <v>37.5</v>
      </c>
      <c r="E6948" s="310">
        <f t="shared" si="1243"/>
        <v>0</v>
      </c>
    </row>
    <row r="6949" spans="1:5" ht="15.6" x14ac:dyDescent="0.3">
      <c r="A6949" s="311" t="s">
        <v>417</v>
      </c>
      <c r="B6949" s="312">
        <v>410</v>
      </c>
      <c r="C6949" s="312">
        <v>0</v>
      </c>
      <c r="D6949" s="312">
        <v>410</v>
      </c>
      <c r="E6949" s="310">
        <f t="shared" si="1243"/>
        <v>0</v>
      </c>
    </row>
    <row r="6950" spans="1:5" ht="15.6" x14ac:dyDescent="0.3">
      <c r="A6950" s="321" t="s">
        <v>419</v>
      </c>
      <c r="B6950" s="314">
        <v>56.03</v>
      </c>
      <c r="C6950" s="314">
        <v>0</v>
      </c>
      <c r="D6950" s="314">
        <v>73.17</v>
      </c>
      <c r="E6950" s="310">
        <f t="shared" si="1243"/>
        <v>17.14</v>
      </c>
    </row>
    <row r="6951" spans="1:5" ht="15.6" x14ac:dyDescent="0.3">
      <c r="A6951" s="321" t="s">
        <v>422</v>
      </c>
      <c r="B6951" s="313">
        <v>26.3</v>
      </c>
      <c r="C6951" s="313">
        <v>0</v>
      </c>
      <c r="D6951" s="313">
        <v>26.3</v>
      </c>
      <c r="E6951" s="322">
        <f t="shared" si="1243"/>
        <v>0</v>
      </c>
    </row>
    <row r="6952" spans="1:5" ht="15.6" x14ac:dyDescent="0.3">
      <c r="A6952" s="321" t="s">
        <v>423</v>
      </c>
      <c r="B6952" s="313">
        <v>0</v>
      </c>
      <c r="C6952" s="313">
        <v>0</v>
      </c>
      <c r="D6952" s="313">
        <v>0</v>
      </c>
      <c r="E6952" s="322">
        <f t="shared" si="1243"/>
        <v>0</v>
      </c>
    </row>
    <row r="6953" spans="1:5" ht="15.6" x14ac:dyDescent="0.3">
      <c r="A6953" s="321" t="s">
        <v>427</v>
      </c>
      <c r="B6953" s="313">
        <v>369</v>
      </c>
      <c r="C6953" s="313">
        <v>0</v>
      </c>
      <c r="D6953" s="313">
        <v>369</v>
      </c>
      <c r="E6953" s="322">
        <f t="shared" si="1243"/>
        <v>0</v>
      </c>
    </row>
    <row r="6954" spans="1:5" ht="15.6" x14ac:dyDescent="0.3">
      <c r="A6954" s="321" t="s">
        <v>425</v>
      </c>
      <c r="B6954" s="313">
        <v>10</v>
      </c>
      <c r="C6954" s="313">
        <v>0</v>
      </c>
      <c r="D6954" s="313">
        <v>25</v>
      </c>
      <c r="E6954" s="322">
        <f t="shared" si="1243"/>
        <v>15</v>
      </c>
    </row>
    <row r="6955" spans="1:5" ht="15.6" x14ac:dyDescent="0.3">
      <c r="A6955" s="323" t="s">
        <v>424</v>
      </c>
      <c r="B6955" s="324">
        <v>100</v>
      </c>
      <c r="C6955" s="324">
        <v>0</v>
      </c>
      <c r="D6955" s="324">
        <v>112.5</v>
      </c>
      <c r="E6955" s="325">
        <f t="shared" si="1243"/>
        <v>12.5</v>
      </c>
    </row>
    <row r="6956" spans="1:5" ht="15.6" x14ac:dyDescent="0.3">
      <c r="A6956" s="320" t="s">
        <v>418</v>
      </c>
      <c r="B6956" s="317">
        <f t="shared" ref="B6956:E6956" si="1244">SUM(B6943:B6955)</f>
        <v>1475.83</v>
      </c>
      <c r="C6956" s="316">
        <f t="shared" si="1244"/>
        <v>0</v>
      </c>
      <c r="D6956" s="317">
        <f t="shared" si="1244"/>
        <v>1538.97</v>
      </c>
      <c r="E6956" s="318">
        <f t="shared" si="1244"/>
        <v>63.14</v>
      </c>
    </row>
    <row r="6960" spans="1:5" ht="15.6" x14ac:dyDescent="0.3">
      <c r="A6960" s="305">
        <v>45300</v>
      </c>
      <c r="B6960" s="306"/>
      <c r="C6960" s="306"/>
      <c r="D6960" s="306"/>
      <c r="E6960" s="306"/>
    </row>
    <row r="6961" spans="1:5" ht="15.6" x14ac:dyDescent="0.3">
      <c r="A6961" s="307" t="s">
        <v>407</v>
      </c>
      <c r="B6961" s="298" t="s">
        <v>408</v>
      </c>
      <c r="C6961" s="298" t="s">
        <v>409</v>
      </c>
      <c r="D6961" s="298" t="s">
        <v>410</v>
      </c>
      <c r="E6961" s="292" t="s">
        <v>421</v>
      </c>
    </row>
    <row r="6962" spans="1:5" ht="15.6" x14ac:dyDescent="0.3">
      <c r="A6962" s="308" t="s">
        <v>412</v>
      </c>
      <c r="B6962" s="309">
        <v>83.5</v>
      </c>
      <c r="C6962" s="309">
        <v>0</v>
      </c>
      <c r="D6962" s="309">
        <v>87.5</v>
      </c>
      <c r="E6962" s="310">
        <f t="shared" ref="E6962:E6974" si="1245">(C6962+D6962)-B6962</f>
        <v>4</v>
      </c>
    </row>
    <row r="6963" spans="1:5" ht="15.6" x14ac:dyDescent="0.3">
      <c r="A6963" s="308" t="s">
        <v>413</v>
      </c>
      <c r="B6963" s="309">
        <v>162</v>
      </c>
      <c r="C6963" s="309">
        <v>0</v>
      </c>
      <c r="D6963" s="309">
        <v>168</v>
      </c>
      <c r="E6963" s="310">
        <f t="shared" si="1245"/>
        <v>6</v>
      </c>
    </row>
    <row r="6964" spans="1:5" ht="15.6" x14ac:dyDescent="0.3">
      <c r="A6964" s="308" t="s">
        <v>428</v>
      </c>
      <c r="B6964" s="309">
        <v>127.5</v>
      </c>
      <c r="C6964" s="309">
        <v>0</v>
      </c>
      <c r="D6964" s="309">
        <v>127.5</v>
      </c>
      <c r="E6964" s="310">
        <f t="shared" si="1245"/>
        <v>0</v>
      </c>
    </row>
    <row r="6965" spans="1:5" ht="15.6" x14ac:dyDescent="0.3">
      <c r="A6965" s="308" t="s">
        <v>429</v>
      </c>
      <c r="B6965" s="309">
        <v>0</v>
      </c>
      <c r="C6965" s="309">
        <v>0</v>
      </c>
      <c r="D6965" s="309">
        <v>0</v>
      </c>
      <c r="E6965" s="310">
        <f t="shared" si="1245"/>
        <v>0</v>
      </c>
    </row>
    <row r="6966" spans="1:5" ht="15.6" x14ac:dyDescent="0.3">
      <c r="A6966" s="308" t="s">
        <v>415</v>
      </c>
      <c r="B6966" s="309">
        <v>350</v>
      </c>
      <c r="C6966" s="309">
        <v>270</v>
      </c>
      <c r="D6966" s="309">
        <v>84</v>
      </c>
      <c r="E6966" s="310">
        <f t="shared" si="1245"/>
        <v>4</v>
      </c>
    </row>
    <row r="6967" spans="1:5" ht="15.6" x14ac:dyDescent="0.3">
      <c r="A6967" s="308" t="s">
        <v>416</v>
      </c>
      <c r="B6967" s="309">
        <v>37.5</v>
      </c>
      <c r="C6967" s="309">
        <v>0</v>
      </c>
      <c r="D6967" s="309">
        <v>37.5</v>
      </c>
      <c r="E6967" s="310">
        <f t="shared" si="1245"/>
        <v>0</v>
      </c>
    </row>
    <row r="6968" spans="1:5" ht="15.6" x14ac:dyDescent="0.3">
      <c r="A6968" s="311" t="s">
        <v>417</v>
      </c>
      <c r="B6968" s="312">
        <v>400</v>
      </c>
      <c r="C6968" s="312">
        <v>0</v>
      </c>
      <c r="D6968" s="312">
        <v>410</v>
      </c>
      <c r="E6968" s="310">
        <f t="shared" si="1245"/>
        <v>10</v>
      </c>
    </row>
    <row r="6969" spans="1:5" ht="15.6" x14ac:dyDescent="0.3">
      <c r="A6969" s="321" t="s">
        <v>419</v>
      </c>
      <c r="B6969" s="314">
        <v>199.2</v>
      </c>
      <c r="C6969" s="314">
        <v>250</v>
      </c>
      <c r="D6969" s="314">
        <v>56.03</v>
      </c>
      <c r="E6969" s="310">
        <f t="shared" si="1245"/>
        <v>106.82999999999998</v>
      </c>
    </row>
    <row r="6970" spans="1:5" ht="15.6" x14ac:dyDescent="0.3">
      <c r="A6970" s="321" t="s">
        <v>422</v>
      </c>
      <c r="B6970" s="313">
        <v>120</v>
      </c>
      <c r="C6970" s="313">
        <v>108</v>
      </c>
      <c r="D6970" s="313">
        <v>26.3</v>
      </c>
      <c r="E6970" s="322">
        <f t="shared" si="1245"/>
        <v>14.300000000000011</v>
      </c>
    </row>
    <row r="6971" spans="1:5" ht="15.6" x14ac:dyDescent="0.3">
      <c r="A6971" s="321" t="s">
        <v>423</v>
      </c>
      <c r="B6971" s="313">
        <v>0</v>
      </c>
      <c r="C6971" s="313">
        <v>0</v>
      </c>
      <c r="D6971" s="313">
        <v>0</v>
      </c>
      <c r="E6971" s="322">
        <f t="shared" si="1245"/>
        <v>0</v>
      </c>
    </row>
    <row r="6972" spans="1:5" ht="15.6" x14ac:dyDescent="0.3">
      <c r="A6972" s="321" t="s">
        <v>427</v>
      </c>
      <c r="B6972" s="313">
        <v>369</v>
      </c>
      <c r="C6972" s="313">
        <v>0</v>
      </c>
      <c r="D6972" s="313">
        <v>369</v>
      </c>
      <c r="E6972" s="322">
        <f t="shared" si="1245"/>
        <v>0</v>
      </c>
    </row>
    <row r="6973" spans="1:5" ht="15.6" x14ac:dyDescent="0.3">
      <c r="A6973" s="321" t="s">
        <v>425</v>
      </c>
      <c r="B6973" s="313">
        <v>34</v>
      </c>
      <c r="C6973" s="313">
        <v>30</v>
      </c>
      <c r="D6973" s="313">
        <v>25</v>
      </c>
      <c r="E6973" s="322">
        <f t="shared" si="1245"/>
        <v>21</v>
      </c>
    </row>
    <row r="6974" spans="1:5" ht="15.6" x14ac:dyDescent="0.3">
      <c r="A6974" s="323" t="s">
        <v>424</v>
      </c>
      <c r="B6974" s="324">
        <v>100</v>
      </c>
      <c r="C6974" s="324">
        <v>0</v>
      </c>
      <c r="D6974" s="324">
        <v>100</v>
      </c>
      <c r="E6974" s="325">
        <f t="shared" si="1245"/>
        <v>0</v>
      </c>
    </row>
    <row r="6975" spans="1:5" ht="15.6" x14ac:dyDescent="0.3">
      <c r="A6975" s="320" t="s">
        <v>418</v>
      </c>
      <c r="B6975" s="317">
        <f t="shared" ref="B6975:E6975" si="1246">SUM(B6962:B6974)</f>
        <v>1982.7</v>
      </c>
      <c r="C6975" s="316">
        <f t="shared" si="1246"/>
        <v>658</v>
      </c>
      <c r="D6975" s="317">
        <f t="shared" si="1246"/>
        <v>1490.83</v>
      </c>
      <c r="E6975" s="318">
        <f t="shared" si="1246"/>
        <v>166.13</v>
      </c>
    </row>
    <row r="6979" spans="1:5" ht="15.6" x14ac:dyDescent="0.3">
      <c r="A6979" s="305">
        <v>45301</v>
      </c>
      <c r="B6979" s="306"/>
      <c r="C6979" s="306"/>
      <c r="D6979" s="306"/>
      <c r="E6979" s="306"/>
    </row>
    <row r="6980" spans="1:5" ht="15.6" x14ac:dyDescent="0.3">
      <c r="A6980" s="307" t="s">
        <v>407</v>
      </c>
      <c r="B6980" s="298" t="s">
        <v>408</v>
      </c>
      <c r="C6980" s="298" t="s">
        <v>409</v>
      </c>
      <c r="D6980" s="298" t="s">
        <v>410</v>
      </c>
      <c r="E6980" s="292" t="s">
        <v>421</v>
      </c>
    </row>
    <row r="6981" spans="1:5" ht="15.6" x14ac:dyDescent="0.3">
      <c r="A6981" s="308" t="s">
        <v>412</v>
      </c>
      <c r="B6981" s="309">
        <v>75</v>
      </c>
      <c r="C6981" s="309">
        <v>0</v>
      </c>
      <c r="D6981" s="309">
        <v>83.5</v>
      </c>
      <c r="E6981" s="310">
        <f t="shared" ref="E6981:E6993" si="1247">(C6981+D6981)-B6981</f>
        <v>8.5</v>
      </c>
    </row>
    <row r="6982" spans="1:5" ht="15.6" x14ac:dyDescent="0.3">
      <c r="A6982" s="308" t="s">
        <v>413</v>
      </c>
      <c r="B6982" s="309">
        <v>162</v>
      </c>
      <c r="C6982" s="309">
        <v>0</v>
      </c>
      <c r="D6982" s="309">
        <v>162</v>
      </c>
      <c r="E6982" s="310">
        <f t="shared" si="1247"/>
        <v>0</v>
      </c>
    </row>
    <row r="6983" spans="1:5" ht="15.6" x14ac:dyDescent="0.3">
      <c r="A6983" s="308" t="s">
        <v>428</v>
      </c>
      <c r="B6983" s="309">
        <v>127.5</v>
      </c>
      <c r="C6983" s="309">
        <v>0</v>
      </c>
      <c r="D6983" s="309">
        <v>127.5</v>
      </c>
      <c r="E6983" s="310">
        <f t="shared" si="1247"/>
        <v>0</v>
      </c>
    </row>
    <row r="6984" spans="1:5" ht="15.6" x14ac:dyDescent="0.3">
      <c r="A6984" s="308" t="s">
        <v>429</v>
      </c>
      <c r="B6984" s="309">
        <v>290</v>
      </c>
      <c r="C6984" s="309">
        <v>290</v>
      </c>
      <c r="D6984" s="309">
        <v>0</v>
      </c>
      <c r="E6984" s="310">
        <f t="shared" si="1247"/>
        <v>0</v>
      </c>
    </row>
    <row r="6985" spans="1:5" ht="15.6" x14ac:dyDescent="0.3">
      <c r="A6985" s="308" t="s">
        <v>415</v>
      </c>
      <c r="B6985" s="309">
        <v>350</v>
      </c>
      <c r="C6985" s="309">
        <v>0</v>
      </c>
      <c r="D6985" s="309">
        <v>350</v>
      </c>
      <c r="E6985" s="310">
        <f t="shared" si="1247"/>
        <v>0</v>
      </c>
    </row>
    <row r="6986" spans="1:5" ht="15.6" x14ac:dyDescent="0.3">
      <c r="A6986" s="308" t="s">
        <v>416</v>
      </c>
      <c r="B6986" s="309">
        <v>31.5</v>
      </c>
      <c r="C6986" s="309">
        <v>0</v>
      </c>
      <c r="D6986" s="309">
        <v>37.5</v>
      </c>
      <c r="E6986" s="310">
        <f t="shared" si="1247"/>
        <v>6</v>
      </c>
    </row>
    <row r="6987" spans="1:5" ht="15.6" x14ac:dyDescent="0.3">
      <c r="A6987" s="311" t="s">
        <v>417</v>
      </c>
      <c r="B6987" s="312">
        <v>400</v>
      </c>
      <c r="C6987" s="312">
        <v>0</v>
      </c>
      <c r="D6987" s="312">
        <v>400</v>
      </c>
      <c r="E6987" s="310">
        <f t="shared" si="1247"/>
        <v>0</v>
      </c>
    </row>
    <row r="6988" spans="1:5" ht="15.6" x14ac:dyDescent="0.3">
      <c r="A6988" s="321" t="s">
        <v>419</v>
      </c>
      <c r="B6988" s="314">
        <v>199.2</v>
      </c>
      <c r="C6988" s="314">
        <v>0</v>
      </c>
      <c r="D6988" s="314">
        <v>199.2</v>
      </c>
      <c r="E6988" s="310">
        <f t="shared" si="1247"/>
        <v>0</v>
      </c>
    </row>
    <row r="6989" spans="1:5" ht="15.6" x14ac:dyDescent="0.3">
      <c r="A6989" s="321" t="s">
        <v>422</v>
      </c>
      <c r="B6989" s="313">
        <v>86.25</v>
      </c>
      <c r="C6989" s="313">
        <v>0</v>
      </c>
      <c r="D6989" s="313">
        <v>120</v>
      </c>
      <c r="E6989" s="322">
        <f t="shared" si="1247"/>
        <v>33.75</v>
      </c>
    </row>
    <row r="6990" spans="1:5" ht="15.6" x14ac:dyDescent="0.3">
      <c r="A6990" s="321" t="s">
        <v>423</v>
      </c>
      <c r="B6990" s="313">
        <v>0</v>
      </c>
      <c r="C6990" s="313">
        <v>0</v>
      </c>
      <c r="D6990" s="313">
        <v>0</v>
      </c>
      <c r="E6990" s="322">
        <f t="shared" si="1247"/>
        <v>0</v>
      </c>
    </row>
    <row r="6991" spans="1:5" ht="15.6" x14ac:dyDescent="0.3">
      <c r="A6991" s="321" t="s">
        <v>427</v>
      </c>
      <c r="B6991" s="313">
        <v>369</v>
      </c>
      <c r="C6991" s="313">
        <v>0</v>
      </c>
      <c r="D6991" s="313">
        <v>369</v>
      </c>
      <c r="E6991" s="322">
        <f t="shared" si="1247"/>
        <v>0</v>
      </c>
    </row>
    <row r="6992" spans="1:5" ht="15.6" x14ac:dyDescent="0.3">
      <c r="A6992" s="321" t="s">
        <v>425</v>
      </c>
      <c r="B6992" s="313">
        <v>13</v>
      </c>
      <c r="C6992" s="313">
        <v>0</v>
      </c>
      <c r="D6992" s="313">
        <v>34</v>
      </c>
      <c r="E6992" s="322">
        <f t="shared" si="1247"/>
        <v>21</v>
      </c>
    </row>
    <row r="6993" spans="1:5" ht="15.6" x14ac:dyDescent="0.3">
      <c r="A6993" s="323" t="s">
        <v>424</v>
      </c>
      <c r="B6993" s="324">
        <v>97.5</v>
      </c>
      <c r="C6993" s="324">
        <v>0</v>
      </c>
      <c r="D6993" s="324">
        <v>100</v>
      </c>
      <c r="E6993" s="325">
        <f t="shared" si="1247"/>
        <v>2.5</v>
      </c>
    </row>
    <row r="6994" spans="1:5" ht="15.6" x14ac:dyDescent="0.3">
      <c r="A6994" s="320" t="s">
        <v>418</v>
      </c>
      <c r="B6994" s="317">
        <f t="shared" ref="B6994:E6994" si="1248">SUM(B6981:B6993)</f>
        <v>2200.9499999999998</v>
      </c>
      <c r="C6994" s="316">
        <f t="shared" si="1248"/>
        <v>290</v>
      </c>
      <c r="D6994" s="317">
        <f t="shared" si="1248"/>
        <v>1982.7</v>
      </c>
      <c r="E6994" s="318">
        <f t="shared" si="1248"/>
        <v>71.75</v>
      </c>
    </row>
    <row r="6998" spans="1:5" ht="15.6" x14ac:dyDescent="0.3">
      <c r="A6998" s="305">
        <v>45302</v>
      </c>
      <c r="B6998" s="306"/>
      <c r="C6998" s="306"/>
      <c r="D6998" s="306"/>
      <c r="E6998" s="306"/>
    </row>
    <row r="6999" spans="1:5" ht="15.6" x14ac:dyDescent="0.3">
      <c r="A6999" s="307" t="s">
        <v>407</v>
      </c>
      <c r="B6999" s="298" t="s">
        <v>408</v>
      </c>
      <c r="C6999" s="298" t="s">
        <v>409</v>
      </c>
      <c r="D6999" s="298" t="s">
        <v>410</v>
      </c>
      <c r="E6999" s="292" t="s">
        <v>421</v>
      </c>
    </row>
    <row r="7000" spans="1:5" ht="15.6" x14ac:dyDescent="0.3">
      <c r="A7000" s="308" t="s">
        <v>412</v>
      </c>
      <c r="B7000" s="309">
        <v>75</v>
      </c>
      <c r="C7000" s="309">
        <v>0</v>
      </c>
      <c r="D7000" s="309">
        <v>75</v>
      </c>
      <c r="E7000" s="310">
        <f t="shared" ref="E7000:E7012" si="1249">(C7000+D7000)-B7000</f>
        <v>0</v>
      </c>
    </row>
    <row r="7001" spans="1:5" ht="15.6" x14ac:dyDescent="0.3">
      <c r="A7001" s="308" t="s">
        <v>413</v>
      </c>
      <c r="B7001" s="309">
        <v>162</v>
      </c>
      <c r="C7001" s="309">
        <v>0</v>
      </c>
      <c r="D7001" s="309">
        <v>162</v>
      </c>
      <c r="E7001" s="310">
        <f t="shared" si="1249"/>
        <v>0</v>
      </c>
    </row>
    <row r="7002" spans="1:5" ht="15.6" x14ac:dyDescent="0.3">
      <c r="A7002" s="308" t="s">
        <v>428</v>
      </c>
      <c r="B7002" s="309">
        <v>127.5</v>
      </c>
      <c r="C7002" s="309">
        <v>0</v>
      </c>
      <c r="D7002" s="309">
        <v>127.5</v>
      </c>
      <c r="E7002" s="310">
        <f t="shared" si="1249"/>
        <v>0</v>
      </c>
    </row>
    <row r="7003" spans="1:5" ht="15.6" x14ac:dyDescent="0.3">
      <c r="A7003" s="308" t="s">
        <v>429</v>
      </c>
      <c r="B7003" s="309">
        <v>330</v>
      </c>
      <c r="C7003" s="309">
        <v>40</v>
      </c>
      <c r="D7003" s="309">
        <v>290</v>
      </c>
      <c r="E7003" s="310">
        <f t="shared" si="1249"/>
        <v>0</v>
      </c>
    </row>
    <row r="7004" spans="1:5" ht="15.6" x14ac:dyDescent="0.3">
      <c r="A7004" s="308" t="s">
        <v>415</v>
      </c>
      <c r="B7004" s="309">
        <v>262.5</v>
      </c>
      <c r="C7004" s="309">
        <v>0</v>
      </c>
      <c r="D7004" s="309">
        <v>350</v>
      </c>
      <c r="E7004" s="310">
        <f t="shared" si="1249"/>
        <v>87.5</v>
      </c>
    </row>
    <row r="7005" spans="1:5" ht="15.6" x14ac:dyDescent="0.3">
      <c r="A7005" s="308" t="s">
        <v>416</v>
      </c>
      <c r="B7005" s="309">
        <v>7.5</v>
      </c>
      <c r="C7005" s="309">
        <v>20</v>
      </c>
      <c r="D7005" s="309">
        <v>31.5</v>
      </c>
      <c r="E7005" s="310">
        <f t="shared" si="1249"/>
        <v>44</v>
      </c>
    </row>
    <row r="7006" spans="1:5" ht="15.6" x14ac:dyDescent="0.3">
      <c r="A7006" s="311" t="s">
        <v>417</v>
      </c>
      <c r="B7006" s="312">
        <v>400</v>
      </c>
      <c r="C7006" s="312">
        <v>0</v>
      </c>
      <c r="D7006" s="312">
        <v>400</v>
      </c>
      <c r="E7006" s="310">
        <f t="shared" si="1249"/>
        <v>0</v>
      </c>
    </row>
    <row r="7007" spans="1:5" ht="15.6" x14ac:dyDescent="0.3">
      <c r="A7007" s="321" t="s">
        <v>419</v>
      </c>
      <c r="B7007" s="314">
        <v>199.2</v>
      </c>
      <c r="C7007" s="314">
        <v>0</v>
      </c>
      <c r="D7007" s="314">
        <v>199.2</v>
      </c>
      <c r="E7007" s="310">
        <f t="shared" si="1249"/>
        <v>0</v>
      </c>
    </row>
    <row r="7008" spans="1:5" ht="15.6" x14ac:dyDescent="0.3">
      <c r="A7008" s="321" t="s">
        <v>422</v>
      </c>
      <c r="B7008" s="313">
        <v>86.25</v>
      </c>
      <c r="C7008" s="313">
        <v>0</v>
      </c>
      <c r="D7008" s="313">
        <v>86.25</v>
      </c>
      <c r="E7008" s="322">
        <f t="shared" si="1249"/>
        <v>0</v>
      </c>
    </row>
    <row r="7009" spans="1:5" ht="15.6" x14ac:dyDescent="0.3">
      <c r="A7009" s="321" t="s">
        <v>423</v>
      </c>
      <c r="B7009" s="313">
        <v>0</v>
      </c>
      <c r="C7009" s="313">
        <v>0</v>
      </c>
      <c r="D7009" s="313">
        <v>0</v>
      </c>
      <c r="E7009" s="322">
        <f t="shared" si="1249"/>
        <v>0</v>
      </c>
    </row>
    <row r="7010" spans="1:5" ht="15.6" x14ac:dyDescent="0.3">
      <c r="A7010" s="321" t="s">
        <v>427</v>
      </c>
      <c r="B7010" s="313">
        <v>360</v>
      </c>
      <c r="C7010" s="313">
        <v>0</v>
      </c>
      <c r="D7010" s="313">
        <v>369</v>
      </c>
      <c r="E7010" s="322">
        <f t="shared" si="1249"/>
        <v>9</v>
      </c>
    </row>
    <row r="7011" spans="1:5" ht="15.6" x14ac:dyDescent="0.3">
      <c r="A7011" s="321" t="s">
        <v>425</v>
      </c>
      <c r="B7011" s="313">
        <v>13</v>
      </c>
      <c r="C7011" s="313">
        <v>0</v>
      </c>
      <c r="D7011" s="313">
        <v>13</v>
      </c>
      <c r="E7011" s="322">
        <f t="shared" si="1249"/>
        <v>0</v>
      </c>
    </row>
    <row r="7012" spans="1:5" ht="15.6" x14ac:dyDescent="0.3">
      <c r="A7012" s="323" t="s">
        <v>424</v>
      </c>
      <c r="B7012" s="324">
        <v>97.5</v>
      </c>
      <c r="C7012" s="324">
        <v>0</v>
      </c>
      <c r="D7012" s="324">
        <v>97.5</v>
      </c>
      <c r="E7012" s="325">
        <f t="shared" si="1249"/>
        <v>0</v>
      </c>
    </row>
    <row r="7013" spans="1:5" ht="15.6" x14ac:dyDescent="0.3">
      <c r="A7013" s="320" t="s">
        <v>418</v>
      </c>
      <c r="B7013" s="317">
        <f t="shared" ref="B7013:E7013" si="1250">SUM(B7000:B7012)</f>
        <v>2120.4499999999998</v>
      </c>
      <c r="C7013" s="316">
        <f t="shared" si="1250"/>
        <v>60</v>
      </c>
      <c r="D7013" s="317">
        <f t="shared" si="1250"/>
        <v>2200.9499999999998</v>
      </c>
      <c r="E7013" s="318">
        <f t="shared" si="1250"/>
        <v>140.5</v>
      </c>
    </row>
    <row r="7017" spans="1:5" ht="15.6" x14ac:dyDescent="0.3">
      <c r="A7017" s="305">
        <v>45303</v>
      </c>
      <c r="B7017" s="306"/>
      <c r="C7017" s="306"/>
      <c r="D7017" s="306"/>
      <c r="E7017" s="306"/>
    </row>
    <row r="7018" spans="1:5" ht="15.6" x14ac:dyDescent="0.3">
      <c r="A7018" s="307" t="s">
        <v>407</v>
      </c>
      <c r="B7018" s="298" t="s">
        <v>408</v>
      </c>
      <c r="C7018" s="298" t="s">
        <v>409</v>
      </c>
      <c r="D7018" s="298" t="s">
        <v>410</v>
      </c>
      <c r="E7018" s="292" t="s">
        <v>421</v>
      </c>
    </row>
    <row r="7019" spans="1:5" ht="15.6" x14ac:dyDescent="0.3">
      <c r="A7019" s="308" t="s">
        <v>412</v>
      </c>
      <c r="B7019" s="309">
        <v>75</v>
      </c>
      <c r="C7019" s="309">
        <v>0</v>
      </c>
      <c r="D7019" s="309">
        <v>75</v>
      </c>
      <c r="E7019" s="310">
        <f t="shared" ref="E7019:E7031" si="1251">(C7019+D7019)-B7019</f>
        <v>0</v>
      </c>
    </row>
    <row r="7020" spans="1:5" ht="15.6" x14ac:dyDescent="0.3">
      <c r="A7020" s="308" t="s">
        <v>413</v>
      </c>
      <c r="B7020" s="309">
        <v>162</v>
      </c>
      <c r="C7020" s="309">
        <v>0</v>
      </c>
      <c r="D7020" s="309">
        <v>162</v>
      </c>
      <c r="E7020" s="310">
        <f t="shared" si="1251"/>
        <v>0</v>
      </c>
    </row>
    <row r="7021" spans="1:5" ht="15.6" x14ac:dyDescent="0.3">
      <c r="A7021" s="308" t="s">
        <v>428</v>
      </c>
      <c r="B7021" s="309">
        <v>127.5</v>
      </c>
      <c r="C7021" s="309">
        <v>0</v>
      </c>
      <c r="D7021" s="309">
        <v>127.5</v>
      </c>
      <c r="E7021" s="310">
        <f t="shared" si="1251"/>
        <v>0</v>
      </c>
    </row>
    <row r="7022" spans="1:5" ht="15.6" x14ac:dyDescent="0.3">
      <c r="A7022" s="308" t="s">
        <v>429</v>
      </c>
      <c r="B7022" s="309">
        <v>330</v>
      </c>
      <c r="C7022" s="309">
        <v>0</v>
      </c>
      <c r="D7022" s="309">
        <v>330</v>
      </c>
      <c r="E7022" s="310">
        <f t="shared" si="1251"/>
        <v>0</v>
      </c>
    </row>
    <row r="7023" spans="1:5" ht="15.6" x14ac:dyDescent="0.3">
      <c r="A7023" s="308" t="s">
        <v>415</v>
      </c>
      <c r="B7023" s="309">
        <v>217</v>
      </c>
      <c r="C7023" s="309">
        <v>0</v>
      </c>
      <c r="D7023" s="309">
        <v>262.5</v>
      </c>
      <c r="E7023" s="310">
        <f t="shared" si="1251"/>
        <v>45.5</v>
      </c>
    </row>
    <row r="7024" spans="1:5" ht="15.6" x14ac:dyDescent="0.3">
      <c r="A7024" s="308" t="s">
        <v>416</v>
      </c>
      <c r="B7024" s="309">
        <v>47.5</v>
      </c>
      <c r="C7024" s="309">
        <v>35</v>
      </c>
      <c r="D7024" s="309">
        <v>7.5</v>
      </c>
      <c r="E7024" s="310">
        <f t="shared" si="1251"/>
        <v>-5</v>
      </c>
    </row>
    <row r="7025" spans="1:5" ht="15.6" x14ac:dyDescent="0.3">
      <c r="A7025" s="311" t="s">
        <v>417</v>
      </c>
      <c r="B7025" s="312">
        <v>400</v>
      </c>
      <c r="C7025" s="312">
        <v>0</v>
      </c>
      <c r="D7025" s="312">
        <v>400</v>
      </c>
      <c r="E7025" s="310">
        <f t="shared" si="1251"/>
        <v>0</v>
      </c>
    </row>
    <row r="7026" spans="1:5" ht="15.6" x14ac:dyDescent="0.3">
      <c r="A7026" s="321" t="s">
        <v>419</v>
      </c>
      <c r="B7026" s="314">
        <v>192.98</v>
      </c>
      <c r="C7026" s="314">
        <v>0</v>
      </c>
      <c r="D7026" s="314">
        <v>199.2</v>
      </c>
      <c r="E7026" s="310">
        <f t="shared" si="1251"/>
        <v>6.2199999999999989</v>
      </c>
    </row>
    <row r="7027" spans="1:5" ht="15.6" x14ac:dyDescent="0.3">
      <c r="A7027" s="321" t="s">
        <v>422</v>
      </c>
      <c r="B7027" s="313">
        <v>86.25</v>
      </c>
      <c r="C7027" s="313">
        <v>0</v>
      </c>
      <c r="D7027" s="313">
        <v>86.25</v>
      </c>
      <c r="E7027" s="322">
        <f t="shared" si="1251"/>
        <v>0</v>
      </c>
    </row>
    <row r="7028" spans="1:5" ht="15.6" x14ac:dyDescent="0.3">
      <c r="A7028" s="321" t="s">
        <v>423</v>
      </c>
      <c r="B7028" s="313">
        <v>0</v>
      </c>
      <c r="C7028" s="313">
        <v>0</v>
      </c>
      <c r="D7028" s="313">
        <v>0</v>
      </c>
      <c r="E7028" s="322">
        <f t="shared" si="1251"/>
        <v>0</v>
      </c>
    </row>
    <row r="7029" spans="1:5" ht="15.6" x14ac:dyDescent="0.3">
      <c r="A7029" s="321" t="s">
        <v>427</v>
      </c>
      <c r="B7029" s="313">
        <v>360</v>
      </c>
      <c r="C7029" s="313">
        <v>0</v>
      </c>
      <c r="D7029" s="313">
        <v>360</v>
      </c>
      <c r="E7029" s="322">
        <f t="shared" si="1251"/>
        <v>0</v>
      </c>
    </row>
    <row r="7030" spans="1:5" ht="15.6" x14ac:dyDescent="0.3">
      <c r="A7030" s="321" t="s">
        <v>425</v>
      </c>
      <c r="B7030" s="313">
        <v>13</v>
      </c>
      <c r="C7030" s="313">
        <v>0</v>
      </c>
      <c r="D7030" s="313">
        <v>13</v>
      </c>
      <c r="E7030" s="322">
        <f t="shared" si="1251"/>
        <v>0</v>
      </c>
    </row>
    <row r="7031" spans="1:5" ht="15.6" x14ac:dyDescent="0.3">
      <c r="A7031" s="323" t="s">
        <v>424</v>
      </c>
      <c r="B7031" s="324">
        <v>97.5</v>
      </c>
      <c r="C7031" s="324">
        <v>0</v>
      </c>
      <c r="D7031" s="324">
        <v>97.5</v>
      </c>
      <c r="E7031" s="325">
        <f t="shared" si="1251"/>
        <v>0</v>
      </c>
    </row>
    <row r="7032" spans="1:5" ht="15.6" x14ac:dyDescent="0.3">
      <c r="A7032" s="320" t="s">
        <v>418</v>
      </c>
      <c r="B7032" s="317">
        <f t="shared" ref="B7032:E7032" si="1252">SUM(B7019:B7031)</f>
        <v>2108.73</v>
      </c>
      <c r="C7032" s="316">
        <f t="shared" si="1252"/>
        <v>35</v>
      </c>
      <c r="D7032" s="317">
        <f t="shared" si="1252"/>
        <v>2120.4499999999998</v>
      </c>
      <c r="E7032" s="318">
        <f t="shared" si="1252"/>
        <v>46.72</v>
      </c>
    </row>
    <row r="7036" spans="1:5" ht="15.6" x14ac:dyDescent="0.3">
      <c r="A7036" s="305">
        <v>45304</v>
      </c>
      <c r="B7036" s="306"/>
      <c r="C7036" s="306"/>
      <c r="D7036" s="306"/>
      <c r="E7036" s="306"/>
    </row>
    <row r="7037" spans="1:5" ht="15.6" x14ac:dyDescent="0.3">
      <c r="A7037" s="307" t="s">
        <v>407</v>
      </c>
      <c r="B7037" s="298" t="s">
        <v>408</v>
      </c>
      <c r="C7037" s="298" t="s">
        <v>409</v>
      </c>
      <c r="D7037" s="298" t="s">
        <v>410</v>
      </c>
      <c r="E7037" s="292" t="s">
        <v>421</v>
      </c>
    </row>
    <row r="7038" spans="1:5" ht="15.6" x14ac:dyDescent="0.3">
      <c r="A7038" s="308" t="s">
        <v>412</v>
      </c>
      <c r="B7038" s="309">
        <v>337.5</v>
      </c>
      <c r="C7038" s="309">
        <v>270</v>
      </c>
      <c r="D7038" s="309">
        <v>75</v>
      </c>
      <c r="E7038" s="310">
        <f t="shared" ref="E7038:E7050" si="1253">(C7038+D7038)-B7038</f>
        <v>7.5</v>
      </c>
    </row>
    <row r="7039" spans="1:5" ht="15.6" x14ac:dyDescent="0.3">
      <c r="A7039" s="308" t="s">
        <v>413</v>
      </c>
      <c r="B7039" s="309">
        <v>162</v>
      </c>
      <c r="C7039" s="309">
        <v>0</v>
      </c>
      <c r="D7039" s="309">
        <v>162</v>
      </c>
      <c r="E7039" s="310">
        <f t="shared" si="1253"/>
        <v>0</v>
      </c>
    </row>
    <row r="7040" spans="1:5" ht="15.6" x14ac:dyDescent="0.3">
      <c r="A7040" s="308" t="s">
        <v>428</v>
      </c>
      <c r="B7040" s="309">
        <v>127.5</v>
      </c>
      <c r="C7040" s="309">
        <v>0</v>
      </c>
      <c r="D7040" s="309">
        <v>127.5</v>
      </c>
      <c r="E7040" s="310">
        <f t="shared" si="1253"/>
        <v>0</v>
      </c>
    </row>
    <row r="7041" spans="1:5" ht="15.6" x14ac:dyDescent="0.3">
      <c r="A7041" s="308" t="s">
        <v>429</v>
      </c>
      <c r="B7041" s="309">
        <v>308.39999999999998</v>
      </c>
      <c r="C7041" s="309">
        <v>0</v>
      </c>
      <c r="D7041" s="309">
        <v>330</v>
      </c>
      <c r="E7041" s="310">
        <f t="shared" si="1253"/>
        <v>21.600000000000023</v>
      </c>
    </row>
    <row r="7042" spans="1:5" ht="15.6" x14ac:dyDescent="0.3">
      <c r="A7042" s="308" t="s">
        <v>415</v>
      </c>
      <c r="B7042" s="309">
        <v>192.5</v>
      </c>
      <c r="C7042" s="309">
        <v>0</v>
      </c>
      <c r="D7042" s="309">
        <v>217</v>
      </c>
      <c r="E7042" s="310">
        <f t="shared" si="1253"/>
        <v>24.5</v>
      </c>
    </row>
    <row r="7043" spans="1:5" ht="15.6" x14ac:dyDescent="0.3">
      <c r="A7043" s="308" t="s">
        <v>416</v>
      </c>
      <c r="B7043" s="309">
        <v>47.5</v>
      </c>
      <c r="C7043" s="309">
        <v>0</v>
      </c>
      <c r="D7043" s="309">
        <v>47.5</v>
      </c>
      <c r="E7043" s="310">
        <f t="shared" si="1253"/>
        <v>0</v>
      </c>
    </row>
    <row r="7044" spans="1:5" ht="15.6" x14ac:dyDescent="0.3">
      <c r="A7044" s="311" t="s">
        <v>417</v>
      </c>
      <c r="B7044" s="312">
        <v>395</v>
      </c>
      <c r="C7044" s="312">
        <v>0</v>
      </c>
      <c r="D7044" s="312">
        <v>400</v>
      </c>
      <c r="E7044" s="310">
        <f t="shared" si="1253"/>
        <v>5</v>
      </c>
    </row>
    <row r="7045" spans="1:5" ht="15.6" x14ac:dyDescent="0.3">
      <c r="A7045" s="321" t="s">
        <v>419</v>
      </c>
      <c r="B7045" s="314">
        <v>169.95</v>
      </c>
      <c r="C7045" s="314">
        <v>0</v>
      </c>
      <c r="D7045" s="314">
        <v>192.97499999999999</v>
      </c>
      <c r="E7045" s="310">
        <f t="shared" si="1253"/>
        <v>23.025000000000006</v>
      </c>
    </row>
    <row r="7046" spans="1:5" ht="15.6" x14ac:dyDescent="0.3">
      <c r="A7046" s="321" t="s">
        <v>422</v>
      </c>
      <c r="B7046" s="313">
        <v>86.25</v>
      </c>
      <c r="C7046" s="313">
        <v>0</v>
      </c>
      <c r="D7046" s="313">
        <v>86.25</v>
      </c>
      <c r="E7046" s="322">
        <f t="shared" si="1253"/>
        <v>0</v>
      </c>
    </row>
    <row r="7047" spans="1:5" ht="15.6" x14ac:dyDescent="0.3">
      <c r="A7047" s="321" t="s">
        <v>423</v>
      </c>
      <c r="B7047" s="313">
        <v>0</v>
      </c>
      <c r="C7047" s="313">
        <v>0</v>
      </c>
      <c r="D7047" s="313">
        <v>0</v>
      </c>
      <c r="E7047" s="322">
        <f t="shared" si="1253"/>
        <v>0</v>
      </c>
    </row>
    <row r="7048" spans="1:5" ht="15.6" x14ac:dyDescent="0.3">
      <c r="A7048" s="321" t="s">
        <v>427</v>
      </c>
      <c r="B7048" s="313">
        <v>360</v>
      </c>
      <c r="C7048" s="313">
        <v>0</v>
      </c>
      <c r="D7048" s="313">
        <v>360</v>
      </c>
      <c r="E7048" s="322">
        <f t="shared" si="1253"/>
        <v>0</v>
      </c>
    </row>
    <row r="7049" spans="1:5" ht="15.6" x14ac:dyDescent="0.3">
      <c r="A7049" s="321" t="s">
        <v>425</v>
      </c>
      <c r="B7049" s="313">
        <v>13</v>
      </c>
      <c r="C7049" s="313">
        <v>0</v>
      </c>
      <c r="D7049" s="313">
        <v>13</v>
      </c>
      <c r="E7049" s="322">
        <f t="shared" si="1253"/>
        <v>0</v>
      </c>
    </row>
    <row r="7050" spans="1:5" ht="15.6" x14ac:dyDescent="0.3">
      <c r="A7050" s="323" t="s">
        <v>424</v>
      </c>
      <c r="B7050" s="324">
        <v>67.5</v>
      </c>
      <c r="C7050" s="324">
        <v>0</v>
      </c>
      <c r="D7050" s="324">
        <v>97.5</v>
      </c>
      <c r="E7050" s="325">
        <f t="shared" si="1253"/>
        <v>30</v>
      </c>
    </row>
    <row r="7051" spans="1:5" ht="15.6" x14ac:dyDescent="0.3">
      <c r="A7051" s="320" t="s">
        <v>418</v>
      </c>
      <c r="B7051" s="317">
        <f t="shared" ref="B7051:E7051" si="1254">SUM(B7038:B7050)</f>
        <v>2267.1000000000004</v>
      </c>
      <c r="C7051" s="316">
        <f t="shared" si="1254"/>
        <v>270</v>
      </c>
      <c r="D7051" s="317">
        <f t="shared" si="1254"/>
        <v>2108.7249999999999</v>
      </c>
      <c r="E7051" s="318">
        <f t="shared" si="1254"/>
        <v>111.62500000000003</v>
      </c>
    </row>
    <row r="7055" spans="1:5" ht="15.6" x14ac:dyDescent="0.3">
      <c r="A7055" s="305">
        <v>45305</v>
      </c>
      <c r="B7055" s="306"/>
      <c r="C7055" s="306"/>
      <c r="D7055" s="306"/>
      <c r="E7055" s="306"/>
    </row>
    <row r="7056" spans="1:5" ht="15.6" x14ac:dyDescent="0.3">
      <c r="A7056" s="307" t="s">
        <v>407</v>
      </c>
      <c r="B7056" s="298" t="s">
        <v>408</v>
      </c>
      <c r="C7056" s="298" t="s">
        <v>409</v>
      </c>
      <c r="D7056" s="298" t="s">
        <v>410</v>
      </c>
      <c r="E7056" s="292" t="s">
        <v>421</v>
      </c>
    </row>
    <row r="7057" spans="1:5" ht="15.6" x14ac:dyDescent="0.3">
      <c r="A7057" s="308" t="s">
        <v>412</v>
      </c>
      <c r="B7057" s="309">
        <v>325</v>
      </c>
      <c r="C7057" s="309">
        <v>0</v>
      </c>
      <c r="D7057" s="309">
        <v>337.5</v>
      </c>
      <c r="E7057" s="310">
        <f t="shared" ref="E7057:E7069" si="1255">(C7057+D7057)-B7057</f>
        <v>12.5</v>
      </c>
    </row>
    <row r="7058" spans="1:5" ht="15.6" x14ac:dyDescent="0.3">
      <c r="A7058" s="308" t="s">
        <v>413</v>
      </c>
      <c r="B7058" s="309">
        <v>162</v>
      </c>
      <c r="C7058" s="309">
        <v>0</v>
      </c>
      <c r="D7058" s="309">
        <v>162</v>
      </c>
      <c r="E7058" s="310">
        <f t="shared" si="1255"/>
        <v>0</v>
      </c>
    </row>
    <row r="7059" spans="1:5" ht="15.6" x14ac:dyDescent="0.3">
      <c r="A7059" s="308" t="s">
        <v>428</v>
      </c>
      <c r="B7059" s="309">
        <v>127.5</v>
      </c>
      <c r="C7059" s="309">
        <v>0</v>
      </c>
      <c r="D7059" s="309">
        <v>127.5</v>
      </c>
      <c r="E7059" s="310">
        <f t="shared" si="1255"/>
        <v>0</v>
      </c>
    </row>
    <row r="7060" spans="1:5" ht="15.6" x14ac:dyDescent="0.3">
      <c r="A7060" s="308" t="s">
        <v>429</v>
      </c>
      <c r="B7060" s="309">
        <v>189.6</v>
      </c>
      <c r="C7060" s="309">
        <v>0</v>
      </c>
      <c r="D7060" s="309">
        <v>308.39999999999998</v>
      </c>
      <c r="E7060" s="310">
        <f t="shared" si="1255"/>
        <v>118.79999999999998</v>
      </c>
    </row>
    <row r="7061" spans="1:5" ht="15.6" x14ac:dyDescent="0.3">
      <c r="A7061" s="308" t="s">
        <v>415</v>
      </c>
      <c r="B7061" s="309">
        <v>189</v>
      </c>
      <c r="C7061" s="309">
        <v>0</v>
      </c>
      <c r="D7061" s="309">
        <v>192.5</v>
      </c>
      <c r="E7061" s="310">
        <f t="shared" si="1255"/>
        <v>3.5</v>
      </c>
    </row>
    <row r="7062" spans="1:5" ht="15.6" x14ac:dyDescent="0.3">
      <c r="A7062" s="308" t="s">
        <v>416</v>
      </c>
      <c r="B7062" s="309">
        <v>47</v>
      </c>
      <c r="C7062" s="309">
        <v>0</v>
      </c>
      <c r="D7062" s="309">
        <v>47.5</v>
      </c>
      <c r="E7062" s="310">
        <f t="shared" si="1255"/>
        <v>0.5</v>
      </c>
    </row>
    <row r="7063" spans="1:5" ht="15.6" x14ac:dyDescent="0.3">
      <c r="A7063" s="311" t="s">
        <v>417</v>
      </c>
      <c r="B7063" s="312">
        <v>390</v>
      </c>
      <c r="C7063" s="312">
        <v>0</v>
      </c>
      <c r="D7063" s="312">
        <v>395</v>
      </c>
      <c r="E7063" s="310">
        <f t="shared" si="1255"/>
        <v>5</v>
      </c>
    </row>
    <row r="7064" spans="1:5" ht="15.6" x14ac:dyDescent="0.3">
      <c r="A7064" s="321" t="s">
        <v>419</v>
      </c>
      <c r="B7064" s="314">
        <v>168</v>
      </c>
      <c r="C7064" s="314">
        <v>0</v>
      </c>
      <c r="D7064" s="314">
        <v>169.5</v>
      </c>
      <c r="E7064" s="310">
        <f t="shared" si="1255"/>
        <v>1.5</v>
      </c>
    </row>
    <row r="7065" spans="1:5" ht="15.6" x14ac:dyDescent="0.3">
      <c r="A7065" s="321" t="s">
        <v>422</v>
      </c>
      <c r="B7065" s="313">
        <v>55</v>
      </c>
      <c r="C7065" s="313">
        <v>0</v>
      </c>
      <c r="D7065" s="313">
        <v>86.25</v>
      </c>
      <c r="E7065" s="322">
        <f t="shared" si="1255"/>
        <v>31.25</v>
      </c>
    </row>
    <row r="7066" spans="1:5" ht="15.6" x14ac:dyDescent="0.3">
      <c r="A7066" s="321" t="s">
        <v>423</v>
      </c>
      <c r="B7066" s="313">
        <v>0</v>
      </c>
      <c r="C7066" s="313">
        <v>0</v>
      </c>
      <c r="D7066" s="313">
        <v>0</v>
      </c>
      <c r="E7066" s="322">
        <f t="shared" si="1255"/>
        <v>0</v>
      </c>
    </row>
    <row r="7067" spans="1:5" ht="15.6" x14ac:dyDescent="0.3">
      <c r="A7067" s="321" t="s">
        <v>427</v>
      </c>
      <c r="B7067" s="313">
        <v>360</v>
      </c>
      <c r="C7067" s="313">
        <v>0</v>
      </c>
      <c r="D7067" s="313">
        <v>360</v>
      </c>
      <c r="E7067" s="322">
        <f t="shared" si="1255"/>
        <v>0</v>
      </c>
    </row>
    <row r="7068" spans="1:5" ht="15.6" x14ac:dyDescent="0.3">
      <c r="A7068" s="321" t="s">
        <v>425</v>
      </c>
      <c r="B7068" s="313">
        <v>13</v>
      </c>
      <c r="C7068" s="313">
        <v>0</v>
      </c>
      <c r="D7068" s="313">
        <v>13</v>
      </c>
      <c r="E7068" s="322">
        <f t="shared" si="1255"/>
        <v>0</v>
      </c>
    </row>
    <row r="7069" spans="1:5" ht="15.6" x14ac:dyDescent="0.3">
      <c r="A7069" s="323" t="s">
        <v>424</v>
      </c>
      <c r="B7069" s="324">
        <v>53</v>
      </c>
      <c r="C7069" s="324">
        <v>0</v>
      </c>
      <c r="D7069" s="324">
        <v>67.5</v>
      </c>
      <c r="E7069" s="325">
        <f t="shared" si="1255"/>
        <v>14.5</v>
      </c>
    </row>
    <row r="7070" spans="1:5" ht="15.6" x14ac:dyDescent="0.3">
      <c r="A7070" s="320" t="s">
        <v>418</v>
      </c>
      <c r="B7070" s="317">
        <f t="shared" ref="B7070:E7070" si="1256">SUM(B7057:B7069)</f>
        <v>2079.1</v>
      </c>
      <c r="C7070" s="316">
        <f t="shared" si="1256"/>
        <v>0</v>
      </c>
      <c r="D7070" s="317">
        <f t="shared" si="1256"/>
        <v>2266.65</v>
      </c>
      <c r="E7070" s="318">
        <f t="shared" si="1256"/>
        <v>187.54999999999998</v>
      </c>
    </row>
    <row r="7074" spans="1:5" ht="15.6" x14ac:dyDescent="0.3">
      <c r="A7074" s="305">
        <v>45306</v>
      </c>
      <c r="B7074" s="306"/>
      <c r="C7074" s="306"/>
      <c r="D7074" s="306"/>
      <c r="E7074" s="306"/>
    </row>
    <row r="7075" spans="1:5" ht="15.6" x14ac:dyDescent="0.3">
      <c r="A7075" s="307" t="s">
        <v>407</v>
      </c>
      <c r="B7075" s="298" t="s">
        <v>408</v>
      </c>
      <c r="C7075" s="298" t="s">
        <v>409</v>
      </c>
      <c r="D7075" s="298" t="s">
        <v>410</v>
      </c>
      <c r="E7075" s="292" t="s">
        <v>421</v>
      </c>
    </row>
    <row r="7076" spans="1:5" ht="15.6" x14ac:dyDescent="0.3">
      <c r="A7076" s="308" t="s">
        <v>412</v>
      </c>
      <c r="B7076" s="309">
        <v>325</v>
      </c>
      <c r="C7076" s="309">
        <v>0</v>
      </c>
      <c r="D7076" s="309">
        <v>325</v>
      </c>
      <c r="E7076" s="310">
        <f t="shared" ref="E7076:E7088" si="1257">(C7076+D7076)-B7076</f>
        <v>0</v>
      </c>
    </row>
    <row r="7077" spans="1:5" ht="15.6" x14ac:dyDescent="0.3">
      <c r="A7077" s="308" t="s">
        <v>413</v>
      </c>
      <c r="B7077" s="309">
        <v>162</v>
      </c>
      <c r="C7077" s="309">
        <v>0</v>
      </c>
      <c r="D7077" s="309">
        <v>162</v>
      </c>
      <c r="E7077" s="310">
        <f t="shared" si="1257"/>
        <v>0</v>
      </c>
    </row>
    <row r="7078" spans="1:5" ht="15.6" x14ac:dyDescent="0.3">
      <c r="A7078" s="308" t="s">
        <v>428</v>
      </c>
      <c r="B7078" s="309">
        <v>127.5</v>
      </c>
      <c r="C7078" s="309">
        <v>0</v>
      </c>
      <c r="D7078" s="309">
        <v>127.5</v>
      </c>
      <c r="E7078" s="310">
        <f t="shared" si="1257"/>
        <v>0</v>
      </c>
    </row>
    <row r="7079" spans="1:5" ht="15.6" x14ac:dyDescent="0.3">
      <c r="A7079" s="308" t="s">
        <v>429</v>
      </c>
      <c r="B7079" s="309">
        <v>178.4</v>
      </c>
      <c r="C7079" s="309">
        <v>0</v>
      </c>
      <c r="D7079" s="309">
        <v>189.6</v>
      </c>
      <c r="E7079" s="310">
        <f t="shared" si="1257"/>
        <v>11.199999999999989</v>
      </c>
    </row>
    <row r="7080" spans="1:5" ht="15.6" x14ac:dyDescent="0.3">
      <c r="A7080" s="308" t="s">
        <v>415</v>
      </c>
      <c r="B7080" s="309">
        <v>91</v>
      </c>
      <c r="C7080" s="309">
        <v>0</v>
      </c>
      <c r="D7080" s="309">
        <v>189</v>
      </c>
      <c r="E7080" s="310">
        <f t="shared" si="1257"/>
        <v>98</v>
      </c>
    </row>
    <row r="7081" spans="1:5" ht="15.6" x14ac:dyDescent="0.3">
      <c r="A7081" s="308" t="s">
        <v>416</v>
      </c>
      <c r="B7081" s="309">
        <v>30</v>
      </c>
      <c r="C7081" s="309">
        <v>0</v>
      </c>
      <c r="D7081" s="309">
        <v>47</v>
      </c>
      <c r="E7081" s="310">
        <f t="shared" si="1257"/>
        <v>17</v>
      </c>
    </row>
    <row r="7082" spans="1:5" ht="15.6" x14ac:dyDescent="0.3">
      <c r="A7082" s="311" t="s">
        <v>417</v>
      </c>
      <c r="B7082" s="312">
        <v>310</v>
      </c>
      <c r="C7082" s="312">
        <v>0</v>
      </c>
      <c r="D7082" s="312">
        <v>390</v>
      </c>
      <c r="E7082" s="310">
        <f t="shared" si="1257"/>
        <v>80</v>
      </c>
    </row>
    <row r="7083" spans="1:5" ht="15.6" x14ac:dyDescent="0.3">
      <c r="A7083" s="321" t="s">
        <v>419</v>
      </c>
      <c r="B7083" s="314">
        <v>93.75</v>
      </c>
      <c r="C7083" s="314">
        <v>0</v>
      </c>
      <c r="D7083" s="314">
        <v>168</v>
      </c>
      <c r="E7083" s="310">
        <f t="shared" si="1257"/>
        <v>74.25</v>
      </c>
    </row>
    <row r="7084" spans="1:5" ht="15.6" x14ac:dyDescent="0.3">
      <c r="A7084" s="321" t="s">
        <v>422</v>
      </c>
      <c r="B7084" s="313">
        <v>28</v>
      </c>
      <c r="C7084" s="313">
        <v>0</v>
      </c>
      <c r="D7084" s="313">
        <v>55</v>
      </c>
      <c r="E7084" s="322">
        <f t="shared" si="1257"/>
        <v>27</v>
      </c>
    </row>
    <row r="7085" spans="1:5" ht="15.6" x14ac:dyDescent="0.3">
      <c r="A7085" s="321" t="s">
        <v>423</v>
      </c>
      <c r="B7085" s="313">
        <v>0</v>
      </c>
      <c r="C7085" s="313">
        <v>0</v>
      </c>
      <c r="D7085" s="313">
        <v>0</v>
      </c>
      <c r="E7085" s="322">
        <f t="shared" si="1257"/>
        <v>0</v>
      </c>
    </row>
    <row r="7086" spans="1:5" ht="15.6" x14ac:dyDescent="0.3">
      <c r="A7086" s="321" t="s">
        <v>427</v>
      </c>
      <c r="B7086" s="313">
        <v>270</v>
      </c>
      <c r="C7086" s="313">
        <v>0</v>
      </c>
      <c r="D7086" s="313">
        <v>360</v>
      </c>
      <c r="E7086" s="322">
        <f t="shared" si="1257"/>
        <v>90</v>
      </c>
    </row>
    <row r="7087" spans="1:5" ht="15.6" x14ac:dyDescent="0.3">
      <c r="A7087" s="321" t="s">
        <v>425</v>
      </c>
      <c r="B7087" s="313">
        <v>13</v>
      </c>
      <c r="C7087" s="313">
        <v>0</v>
      </c>
      <c r="D7087" s="313">
        <v>13</v>
      </c>
      <c r="E7087" s="322">
        <f t="shared" si="1257"/>
        <v>0</v>
      </c>
    </row>
    <row r="7088" spans="1:5" ht="15.6" x14ac:dyDescent="0.3">
      <c r="A7088" s="323" t="s">
        <v>424</v>
      </c>
      <c r="B7088" s="324">
        <v>56</v>
      </c>
      <c r="C7088" s="324">
        <v>45</v>
      </c>
      <c r="D7088" s="324">
        <v>53</v>
      </c>
      <c r="E7088" s="325">
        <f t="shared" si="1257"/>
        <v>42</v>
      </c>
    </row>
    <row r="7089" spans="1:5" ht="15.6" x14ac:dyDescent="0.3">
      <c r="A7089" s="320" t="s">
        <v>418</v>
      </c>
      <c r="B7089" s="317">
        <f t="shared" ref="B7089:E7089" si="1258">SUM(B7076:B7088)</f>
        <v>1684.65</v>
      </c>
      <c r="C7089" s="316">
        <f t="shared" si="1258"/>
        <v>45</v>
      </c>
      <c r="D7089" s="317">
        <f t="shared" si="1258"/>
        <v>2079.1</v>
      </c>
      <c r="E7089" s="318">
        <f t="shared" si="1258"/>
        <v>439.45</v>
      </c>
    </row>
    <row r="7093" spans="1:5" ht="15.6" x14ac:dyDescent="0.3">
      <c r="A7093" s="305">
        <v>45307</v>
      </c>
      <c r="B7093" s="306"/>
      <c r="C7093" s="306"/>
      <c r="D7093" s="306"/>
      <c r="E7093" s="306"/>
    </row>
    <row r="7094" spans="1:5" ht="15.6" x14ac:dyDescent="0.3">
      <c r="A7094" s="307" t="s">
        <v>407</v>
      </c>
      <c r="B7094" s="298" t="s">
        <v>408</v>
      </c>
      <c r="C7094" s="298" t="s">
        <v>409</v>
      </c>
      <c r="D7094" s="298" t="s">
        <v>410</v>
      </c>
      <c r="E7094" s="292" t="s">
        <v>421</v>
      </c>
    </row>
    <row r="7095" spans="1:5" ht="15.6" x14ac:dyDescent="0.3">
      <c r="A7095" s="308" t="s">
        <v>412</v>
      </c>
      <c r="B7095" s="309">
        <v>325</v>
      </c>
      <c r="C7095" s="309">
        <v>0</v>
      </c>
      <c r="D7095" s="309">
        <v>325</v>
      </c>
      <c r="E7095" s="310">
        <f t="shared" ref="E7095:E7107" si="1259">(C7095+D7095)-B7095</f>
        <v>0</v>
      </c>
    </row>
    <row r="7096" spans="1:5" ht="15.6" x14ac:dyDescent="0.3">
      <c r="A7096" s="308" t="s">
        <v>413</v>
      </c>
      <c r="B7096" s="309">
        <v>162</v>
      </c>
      <c r="C7096" s="309">
        <v>0</v>
      </c>
      <c r="D7096" s="309">
        <v>162</v>
      </c>
      <c r="E7096" s="310">
        <f t="shared" si="1259"/>
        <v>0</v>
      </c>
    </row>
    <row r="7097" spans="1:5" ht="15.6" x14ac:dyDescent="0.3">
      <c r="A7097" s="308" t="s">
        <v>428</v>
      </c>
      <c r="B7097" s="309">
        <v>127.5</v>
      </c>
      <c r="C7097" s="309">
        <v>0</v>
      </c>
      <c r="D7097" s="309">
        <v>127.5</v>
      </c>
      <c r="E7097" s="310">
        <f t="shared" si="1259"/>
        <v>0</v>
      </c>
    </row>
    <row r="7098" spans="1:5" ht="15.6" x14ac:dyDescent="0.3">
      <c r="A7098" s="308" t="s">
        <v>429</v>
      </c>
      <c r="B7098" s="309">
        <v>334.4</v>
      </c>
      <c r="C7098" s="309">
        <v>163</v>
      </c>
      <c r="D7098" s="309">
        <v>178.4</v>
      </c>
      <c r="E7098" s="310">
        <f t="shared" si="1259"/>
        <v>7</v>
      </c>
    </row>
    <row r="7099" spans="1:5" ht="15.6" x14ac:dyDescent="0.3">
      <c r="A7099" s="308" t="s">
        <v>415</v>
      </c>
      <c r="B7099" s="309">
        <v>91</v>
      </c>
      <c r="C7099" s="309">
        <v>0</v>
      </c>
      <c r="D7099" s="309">
        <v>91</v>
      </c>
      <c r="E7099" s="310">
        <f t="shared" si="1259"/>
        <v>0</v>
      </c>
    </row>
    <row r="7100" spans="1:5" ht="15.6" x14ac:dyDescent="0.3">
      <c r="A7100" s="308" t="s">
        <v>416</v>
      </c>
      <c r="B7100" s="309">
        <v>18.5</v>
      </c>
      <c r="C7100" s="309">
        <v>0</v>
      </c>
      <c r="D7100" s="309">
        <v>30</v>
      </c>
      <c r="E7100" s="310">
        <f t="shared" si="1259"/>
        <v>11.5</v>
      </c>
    </row>
    <row r="7101" spans="1:5" ht="15.6" x14ac:dyDescent="0.3">
      <c r="A7101" s="311" t="s">
        <v>417</v>
      </c>
      <c r="B7101" s="312">
        <v>300</v>
      </c>
      <c r="C7101" s="312">
        <v>0</v>
      </c>
      <c r="D7101" s="312">
        <v>310</v>
      </c>
      <c r="E7101" s="310">
        <f t="shared" si="1259"/>
        <v>10</v>
      </c>
    </row>
    <row r="7102" spans="1:5" ht="15.6" x14ac:dyDescent="0.3">
      <c r="A7102" s="321" t="s">
        <v>419</v>
      </c>
      <c r="B7102" s="314">
        <v>52.8</v>
      </c>
      <c r="C7102" s="314">
        <v>0</v>
      </c>
      <c r="D7102" s="314">
        <v>93.75</v>
      </c>
      <c r="E7102" s="310">
        <f t="shared" si="1259"/>
        <v>40.950000000000003</v>
      </c>
    </row>
    <row r="7103" spans="1:5" ht="15.6" x14ac:dyDescent="0.3">
      <c r="A7103" s="321" t="s">
        <v>422</v>
      </c>
      <c r="B7103" s="313">
        <v>28</v>
      </c>
      <c r="C7103" s="313">
        <v>0</v>
      </c>
      <c r="D7103" s="313">
        <v>28</v>
      </c>
      <c r="E7103" s="322">
        <f t="shared" si="1259"/>
        <v>0</v>
      </c>
    </row>
    <row r="7104" spans="1:5" ht="15.6" x14ac:dyDescent="0.3">
      <c r="A7104" s="321" t="s">
        <v>423</v>
      </c>
      <c r="B7104" s="313">
        <v>0</v>
      </c>
      <c r="C7104" s="313">
        <v>0</v>
      </c>
      <c r="D7104" s="313">
        <v>0</v>
      </c>
      <c r="E7104" s="322">
        <f t="shared" si="1259"/>
        <v>0</v>
      </c>
    </row>
    <row r="7105" spans="1:5" ht="15.6" x14ac:dyDescent="0.3">
      <c r="A7105" s="321" t="s">
        <v>427</v>
      </c>
      <c r="B7105" s="313">
        <v>261</v>
      </c>
      <c r="C7105" s="313">
        <v>0</v>
      </c>
      <c r="D7105" s="313">
        <v>270</v>
      </c>
      <c r="E7105" s="322">
        <f t="shared" si="1259"/>
        <v>9</v>
      </c>
    </row>
    <row r="7106" spans="1:5" ht="15.6" x14ac:dyDescent="0.3">
      <c r="A7106" s="321" t="s">
        <v>425</v>
      </c>
      <c r="B7106" s="313">
        <v>13</v>
      </c>
      <c r="C7106" s="313">
        <v>0</v>
      </c>
      <c r="D7106" s="313">
        <v>13</v>
      </c>
      <c r="E7106" s="322">
        <f t="shared" si="1259"/>
        <v>0</v>
      </c>
    </row>
    <row r="7107" spans="1:5" ht="15.6" x14ac:dyDescent="0.3">
      <c r="A7107" s="323" t="s">
        <v>424</v>
      </c>
      <c r="B7107" s="324">
        <v>52.5</v>
      </c>
      <c r="C7107" s="324">
        <v>30</v>
      </c>
      <c r="D7107" s="324">
        <v>56</v>
      </c>
      <c r="E7107" s="325">
        <f t="shared" si="1259"/>
        <v>33.5</v>
      </c>
    </row>
    <row r="7108" spans="1:5" ht="15.6" x14ac:dyDescent="0.3">
      <c r="A7108" s="320" t="s">
        <v>418</v>
      </c>
      <c r="B7108" s="317">
        <f t="shared" ref="B7108:E7108" si="1260">SUM(B7095:B7107)</f>
        <v>1765.7</v>
      </c>
      <c r="C7108" s="316">
        <f t="shared" si="1260"/>
        <v>193</v>
      </c>
      <c r="D7108" s="317">
        <f t="shared" si="1260"/>
        <v>1684.65</v>
      </c>
      <c r="E7108" s="318">
        <f t="shared" si="1260"/>
        <v>111.95</v>
      </c>
    </row>
    <row r="7112" spans="1:5" ht="15.6" x14ac:dyDescent="0.3">
      <c r="A7112" s="305">
        <v>45308</v>
      </c>
      <c r="B7112" s="306"/>
      <c r="C7112" s="306"/>
      <c r="D7112" s="306"/>
      <c r="E7112" s="306"/>
    </row>
    <row r="7113" spans="1:5" ht="15.6" x14ac:dyDescent="0.3">
      <c r="A7113" s="307" t="s">
        <v>407</v>
      </c>
      <c r="B7113" s="298" t="s">
        <v>408</v>
      </c>
      <c r="C7113" s="298" t="s">
        <v>409</v>
      </c>
      <c r="D7113" s="298" t="s">
        <v>410</v>
      </c>
      <c r="E7113" s="292" t="s">
        <v>421</v>
      </c>
    </row>
    <row r="7114" spans="1:5" ht="15.6" x14ac:dyDescent="0.3">
      <c r="A7114" s="308" t="s">
        <v>412</v>
      </c>
      <c r="B7114" s="309">
        <v>312.8</v>
      </c>
      <c r="C7114" s="309">
        <v>0</v>
      </c>
      <c r="D7114" s="309">
        <v>325</v>
      </c>
      <c r="E7114" s="310">
        <f t="shared" ref="E7114:E7126" si="1261">(C7114+D7114)-B7114</f>
        <v>12.199999999999989</v>
      </c>
    </row>
    <row r="7115" spans="1:5" ht="15.6" x14ac:dyDescent="0.3">
      <c r="A7115" s="308" t="s">
        <v>413</v>
      </c>
      <c r="B7115" s="309">
        <v>162</v>
      </c>
      <c r="C7115" s="309">
        <v>0</v>
      </c>
      <c r="D7115" s="309">
        <v>162</v>
      </c>
      <c r="E7115" s="310">
        <f t="shared" si="1261"/>
        <v>0</v>
      </c>
    </row>
    <row r="7116" spans="1:5" ht="15.6" x14ac:dyDescent="0.3">
      <c r="A7116" s="308" t="s">
        <v>428</v>
      </c>
      <c r="B7116" s="309">
        <v>127.5</v>
      </c>
      <c r="C7116" s="309">
        <v>0</v>
      </c>
      <c r="D7116" s="309">
        <v>127.5</v>
      </c>
      <c r="E7116" s="310">
        <f t="shared" si="1261"/>
        <v>0</v>
      </c>
    </row>
    <row r="7117" spans="1:5" ht="15.6" x14ac:dyDescent="0.3">
      <c r="A7117" s="308" t="s">
        <v>429</v>
      </c>
      <c r="B7117" s="309">
        <v>312.39999999999998</v>
      </c>
      <c r="C7117" s="309">
        <v>0</v>
      </c>
      <c r="D7117" s="309">
        <v>334.4</v>
      </c>
      <c r="E7117" s="310">
        <f t="shared" si="1261"/>
        <v>22</v>
      </c>
    </row>
    <row r="7118" spans="1:5" ht="15.6" x14ac:dyDescent="0.3">
      <c r="A7118" s="308" t="s">
        <v>415</v>
      </c>
      <c r="B7118" s="309">
        <v>350</v>
      </c>
      <c r="C7118" s="309">
        <v>210</v>
      </c>
      <c r="D7118" s="309">
        <v>91</v>
      </c>
      <c r="E7118" s="310">
        <f t="shared" si="1261"/>
        <v>-49</v>
      </c>
    </row>
    <row r="7119" spans="1:5" ht="15.6" x14ac:dyDescent="0.3">
      <c r="A7119" s="308" t="s">
        <v>416</v>
      </c>
      <c r="B7119" s="309">
        <v>108.5</v>
      </c>
      <c r="C7119" s="309">
        <v>120</v>
      </c>
      <c r="D7119" s="309">
        <v>18.5</v>
      </c>
      <c r="E7119" s="310">
        <f t="shared" si="1261"/>
        <v>30</v>
      </c>
    </row>
    <row r="7120" spans="1:5" ht="15.6" x14ac:dyDescent="0.3">
      <c r="A7120" s="311" t="s">
        <v>417</v>
      </c>
      <c r="B7120" s="312">
        <v>300</v>
      </c>
      <c r="C7120" s="312">
        <v>0</v>
      </c>
      <c r="D7120" s="312">
        <v>300</v>
      </c>
      <c r="E7120" s="310">
        <f t="shared" si="1261"/>
        <v>0</v>
      </c>
    </row>
    <row r="7121" spans="1:5" ht="15.6" x14ac:dyDescent="0.3">
      <c r="A7121" s="321" t="s">
        <v>419</v>
      </c>
      <c r="B7121" s="314">
        <v>50.01</v>
      </c>
      <c r="C7121" s="314">
        <v>0</v>
      </c>
      <c r="D7121" s="314">
        <v>52.8</v>
      </c>
      <c r="E7121" s="310">
        <f t="shared" si="1261"/>
        <v>2.7899999999999991</v>
      </c>
    </row>
    <row r="7122" spans="1:5" ht="15.6" x14ac:dyDescent="0.3">
      <c r="A7122" s="321" t="s">
        <v>422</v>
      </c>
      <c r="B7122" s="313">
        <v>18.7</v>
      </c>
      <c r="C7122" s="313">
        <v>0</v>
      </c>
      <c r="D7122" s="313">
        <v>28</v>
      </c>
      <c r="E7122" s="322">
        <f t="shared" si="1261"/>
        <v>9.3000000000000007</v>
      </c>
    </row>
    <row r="7123" spans="1:5" ht="15.6" x14ac:dyDescent="0.3">
      <c r="A7123" s="321" t="s">
        <v>423</v>
      </c>
      <c r="B7123" s="313">
        <v>0</v>
      </c>
      <c r="C7123" s="313">
        <v>0</v>
      </c>
      <c r="D7123" s="313">
        <v>0</v>
      </c>
      <c r="E7123" s="322">
        <f t="shared" si="1261"/>
        <v>0</v>
      </c>
    </row>
    <row r="7124" spans="1:5" ht="15.6" x14ac:dyDescent="0.3">
      <c r="A7124" s="321" t="s">
        <v>427</v>
      </c>
      <c r="B7124" s="313">
        <v>225</v>
      </c>
      <c r="C7124" s="313">
        <v>0</v>
      </c>
      <c r="D7124" s="313">
        <v>261</v>
      </c>
      <c r="E7124" s="322">
        <f t="shared" si="1261"/>
        <v>36</v>
      </c>
    </row>
    <row r="7125" spans="1:5" ht="15.6" x14ac:dyDescent="0.3">
      <c r="A7125" s="321" t="s">
        <v>425</v>
      </c>
      <c r="B7125" s="313">
        <v>13</v>
      </c>
      <c r="C7125" s="313">
        <v>0</v>
      </c>
      <c r="D7125" s="313">
        <v>13</v>
      </c>
      <c r="E7125" s="322">
        <f t="shared" si="1261"/>
        <v>0</v>
      </c>
    </row>
    <row r="7126" spans="1:5" ht="15.6" x14ac:dyDescent="0.3">
      <c r="A7126" s="323" t="s">
        <v>424</v>
      </c>
      <c r="B7126" s="324">
        <v>52.5</v>
      </c>
      <c r="C7126" s="324">
        <v>0</v>
      </c>
      <c r="D7126" s="324">
        <v>52.5</v>
      </c>
      <c r="E7126" s="325">
        <f t="shared" si="1261"/>
        <v>0</v>
      </c>
    </row>
    <row r="7127" spans="1:5" ht="15.6" x14ac:dyDescent="0.3">
      <c r="A7127" s="320" t="s">
        <v>418</v>
      </c>
      <c r="B7127" s="317">
        <f t="shared" ref="B7127:E7127" si="1262">SUM(B7114:B7126)</f>
        <v>2032.4099999999999</v>
      </c>
      <c r="C7127" s="316">
        <f t="shared" si="1262"/>
        <v>330</v>
      </c>
      <c r="D7127" s="317">
        <f t="shared" si="1262"/>
        <v>1765.7</v>
      </c>
      <c r="E7127" s="318">
        <f t="shared" si="1262"/>
        <v>63.289999999999992</v>
      </c>
    </row>
    <row r="7131" spans="1:5" ht="15.6" x14ac:dyDescent="0.3">
      <c r="A7131" s="305">
        <v>45309</v>
      </c>
      <c r="B7131" s="306"/>
      <c r="C7131" s="306"/>
      <c r="D7131" s="306"/>
      <c r="E7131" s="306"/>
    </row>
    <row r="7132" spans="1:5" ht="15.6" x14ac:dyDescent="0.3">
      <c r="A7132" s="307" t="s">
        <v>407</v>
      </c>
      <c r="B7132" s="298" t="s">
        <v>408</v>
      </c>
      <c r="C7132" s="298" t="s">
        <v>409</v>
      </c>
      <c r="D7132" s="298" t="s">
        <v>410</v>
      </c>
      <c r="E7132" s="292" t="s">
        <v>421</v>
      </c>
    </row>
    <row r="7133" spans="1:5" ht="15.6" x14ac:dyDescent="0.3">
      <c r="A7133" s="308" t="s">
        <v>412</v>
      </c>
      <c r="B7133" s="309">
        <v>312.8</v>
      </c>
      <c r="C7133" s="309">
        <v>0</v>
      </c>
      <c r="D7133" s="309">
        <v>312.8</v>
      </c>
      <c r="E7133" s="310">
        <f t="shared" ref="E7133:E7145" si="1263">(C7133+D7133)-B7133</f>
        <v>0</v>
      </c>
    </row>
    <row r="7134" spans="1:5" ht="15.6" x14ac:dyDescent="0.3">
      <c r="A7134" s="308" t="s">
        <v>413</v>
      </c>
      <c r="B7134" s="309">
        <v>162</v>
      </c>
      <c r="C7134" s="309">
        <v>0</v>
      </c>
      <c r="D7134" s="309">
        <v>162</v>
      </c>
      <c r="E7134" s="310">
        <f t="shared" si="1263"/>
        <v>0</v>
      </c>
    </row>
    <row r="7135" spans="1:5" ht="15.6" x14ac:dyDescent="0.3">
      <c r="A7135" s="308" t="s">
        <v>428</v>
      </c>
      <c r="B7135" s="309">
        <v>127.5</v>
      </c>
      <c r="C7135" s="309">
        <v>0</v>
      </c>
      <c r="D7135" s="309">
        <v>127.5</v>
      </c>
      <c r="E7135" s="310">
        <f t="shared" si="1263"/>
        <v>0</v>
      </c>
    </row>
    <row r="7136" spans="1:5" ht="15.6" x14ac:dyDescent="0.3">
      <c r="A7136" s="308" t="s">
        <v>429</v>
      </c>
      <c r="B7136" s="309">
        <v>268</v>
      </c>
      <c r="C7136" s="309">
        <v>0</v>
      </c>
      <c r="D7136" s="309">
        <v>312.39999999999998</v>
      </c>
      <c r="E7136" s="310">
        <f t="shared" si="1263"/>
        <v>44.399999999999977</v>
      </c>
    </row>
    <row r="7137" spans="1:5" ht="15.6" x14ac:dyDescent="0.3">
      <c r="A7137" s="308" t="s">
        <v>415</v>
      </c>
      <c r="B7137" s="309">
        <v>283.5</v>
      </c>
      <c r="C7137" s="309">
        <v>0</v>
      </c>
      <c r="D7137" s="309">
        <v>350</v>
      </c>
      <c r="E7137" s="310">
        <f t="shared" si="1263"/>
        <v>66.5</v>
      </c>
    </row>
    <row r="7138" spans="1:5" ht="15.6" x14ac:dyDescent="0.3">
      <c r="A7138" s="308" t="s">
        <v>416</v>
      </c>
      <c r="B7138" s="309">
        <v>71.25</v>
      </c>
      <c r="C7138" s="309">
        <v>0</v>
      </c>
      <c r="D7138" s="309">
        <v>108.5</v>
      </c>
      <c r="E7138" s="310">
        <f t="shared" si="1263"/>
        <v>37.25</v>
      </c>
    </row>
    <row r="7139" spans="1:5" ht="15.6" x14ac:dyDescent="0.3">
      <c r="A7139" s="311" t="s">
        <v>417</v>
      </c>
      <c r="B7139" s="312">
        <v>270</v>
      </c>
      <c r="C7139" s="312">
        <v>0</v>
      </c>
      <c r="D7139" s="312">
        <v>300</v>
      </c>
      <c r="E7139" s="310">
        <f t="shared" si="1263"/>
        <v>30</v>
      </c>
    </row>
    <row r="7140" spans="1:5" ht="15.6" x14ac:dyDescent="0.3">
      <c r="A7140" s="321" t="s">
        <v>419</v>
      </c>
      <c r="B7140" s="314">
        <v>50.01</v>
      </c>
      <c r="C7140" s="314">
        <v>0</v>
      </c>
      <c r="D7140" s="314">
        <v>50.01</v>
      </c>
      <c r="E7140" s="310">
        <f t="shared" si="1263"/>
        <v>0</v>
      </c>
    </row>
    <row r="7141" spans="1:5" ht="15.6" x14ac:dyDescent="0.3">
      <c r="A7141" s="321" t="s">
        <v>422</v>
      </c>
      <c r="B7141" s="313">
        <v>18.7</v>
      </c>
      <c r="C7141" s="313">
        <v>0</v>
      </c>
      <c r="D7141" s="313">
        <v>18.7</v>
      </c>
      <c r="E7141" s="322">
        <f t="shared" si="1263"/>
        <v>0</v>
      </c>
    </row>
    <row r="7142" spans="1:5" ht="15.6" x14ac:dyDescent="0.3">
      <c r="A7142" s="321" t="s">
        <v>423</v>
      </c>
      <c r="B7142" s="313">
        <v>0</v>
      </c>
      <c r="C7142" s="313">
        <v>0</v>
      </c>
      <c r="D7142" s="313">
        <v>0</v>
      </c>
      <c r="E7142" s="322">
        <f t="shared" si="1263"/>
        <v>0</v>
      </c>
    </row>
    <row r="7143" spans="1:5" ht="15.6" x14ac:dyDescent="0.3">
      <c r="A7143" s="321" t="s">
        <v>427</v>
      </c>
      <c r="B7143" s="313">
        <v>225</v>
      </c>
      <c r="C7143" s="313">
        <v>0</v>
      </c>
      <c r="D7143" s="313">
        <v>225</v>
      </c>
      <c r="E7143" s="322">
        <f t="shared" si="1263"/>
        <v>0</v>
      </c>
    </row>
    <row r="7144" spans="1:5" ht="15.6" x14ac:dyDescent="0.3">
      <c r="A7144" s="321" t="s">
        <v>425</v>
      </c>
      <c r="B7144" s="313">
        <v>98</v>
      </c>
      <c r="C7144" s="313">
        <v>85</v>
      </c>
      <c r="D7144" s="313">
        <v>13</v>
      </c>
      <c r="E7144" s="322">
        <f t="shared" si="1263"/>
        <v>0</v>
      </c>
    </row>
    <row r="7145" spans="1:5" ht="15.6" x14ac:dyDescent="0.3">
      <c r="A7145" s="323" t="s">
        <v>424</v>
      </c>
      <c r="B7145" s="324">
        <v>37.5</v>
      </c>
      <c r="C7145" s="324">
        <v>0</v>
      </c>
      <c r="D7145" s="324">
        <v>52.5</v>
      </c>
      <c r="E7145" s="325">
        <f t="shared" si="1263"/>
        <v>15</v>
      </c>
    </row>
    <row r="7146" spans="1:5" ht="15.6" x14ac:dyDescent="0.3">
      <c r="A7146" s="320" t="s">
        <v>418</v>
      </c>
      <c r="B7146" s="317">
        <f t="shared" ref="B7146:E7146" si="1264">SUM(B7133:B7145)</f>
        <v>1924.26</v>
      </c>
      <c r="C7146" s="316">
        <f t="shared" si="1264"/>
        <v>85</v>
      </c>
      <c r="D7146" s="317">
        <f t="shared" si="1264"/>
        <v>2032.4099999999999</v>
      </c>
      <c r="E7146" s="318">
        <f t="shared" si="1264"/>
        <v>193.14999999999998</v>
      </c>
    </row>
    <row r="7150" spans="1:5" ht="15.6" x14ac:dyDescent="0.3">
      <c r="A7150" s="305">
        <v>45310</v>
      </c>
      <c r="B7150" s="306"/>
      <c r="C7150" s="306"/>
      <c r="D7150" s="306"/>
      <c r="E7150" s="306"/>
    </row>
    <row r="7151" spans="1:5" ht="15.6" x14ac:dyDescent="0.3">
      <c r="A7151" s="307" t="s">
        <v>407</v>
      </c>
      <c r="B7151" s="298" t="s">
        <v>408</v>
      </c>
      <c r="C7151" s="298" t="s">
        <v>409</v>
      </c>
      <c r="D7151" s="298" t="s">
        <v>410</v>
      </c>
      <c r="E7151" s="292" t="s">
        <v>421</v>
      </c>
    </row>
    <row r="7152" spans="1:5" ht="15.6" x14ac:dyDescent="0.3">
      <c r="A7152" s="308" t="s">
        <v>412</v>
      </c>
      <c r="B7152" s="309">
        <v>312.8</v>
      </c>
      <c r="C7152" s="309">
        <v>0</v>
      </c>
      <c r="D7152" s="309">
        <v>312.8</v>
      </c>
      <c r="E7152" s="310">
        <f t="shared" ref="E7152:E7164" si="1265">(C7152+D7152)-B7152</f>
        <v>0</v>
      </c>
    </row>
    <row r="7153" spans="1:5" ht="15.6" x14ac:dyDescent="0.3">
      <c r="A7153" s="308" t="s">
        <v>413</v>
      </c>
      <c r="B7153" s="309">
        <v>162</v>
      </c>
      <c r="C7153" s="309">
        <v>0</v>
      </c>
      <c r="D7153" s="309">
        <v>162</v>
      </c>
      <c r="E7153" s="310">
        <f t="shared" si="1265"/>
        <v>0</v>
      </c>
    </row>
    <row r="7154" spans="1:5" ht="15.6" x14ac:dyDescent="0.3">
      <c r="A7154" s="308" t="s">
        <v>428</v>
      </c>
      <c r="B7154" s="309">
        <v>127.5</v>
      </c>
      <c r="C7154" s="309">
        <v>0</v>
      </c>
      <c r="D7154" s="309">
        <v>127.5</v>
      </c>
      <c r="E7154" s="310">
        <f t="shared" si="1265"/>
        <v>0</v>
      </c>
    </row>
    <row r="7155" spans="1:5" ht="15.6" x14ac:dyDescent="0.3">
      <c r="A7155" s="308" t="s">
        <v>429</v>
      </c>
      <c r="B7155" s="309">
        <v>212</v>
      </c>
      <c r="C7155" s="309">
        <v>0</v>
      </c>
      <c r="D7155" s="309">
        <v>268</v>
      </c>
      <c r="E7155" s="310">
        <f t="shared" si="1265"/>
        <v>56</v>
      </c>
    </row>
    <row r="7156" spans="1:5" ht="15.6" x14ac:dyDescent="0.3">
      <c r="A7156" s="308" t="s">
        <v>415</v>
      </c>
      <c r="B7156" s="309">
        <v>283.5</v>
      </c>
      <c r="C7156" s="309">
        <v>0</v>
      </c>
      <c r="D7156" s="309">
        <v>283.5</v>
      </c>
      <c r="E7156" s="310">
        <f t="shared" si="1265"/>
        <v>0</v>
      </c>
    </row>
    <row r="7157" spans="1:5" ht="15.6" x14ac:dyDescent="0.3">
      <c r="A7157" s="308" t="s">
        <v>416</v>
      </c>
      <c r="B7157" s="309">
        <v>22.5</v>
      </c>
      <c r="C7157" s="309">
        <v>0</v>
      </c>
      <c r="D7157" s="309">
        <v>71.25</v>
      </c>
      <c r="E7157" s="310">
        <f t="shared" si="1265"/>
        <v>48.75</v>
      </c>
    </row>
    <row r="7158" spans="1:5" ht="15.6" x14ac:dyDescent="0.3">
      <c r="A7158" s="311" t="s">
        <v>417</v>
      </c>
      <c r="B7158" s="312">
        <v>170</v>
      </c>
      <c r="C7158" s="312">
        <v>0</v>
      </c>
      <c r="D7158" s="312">
        <v>270</v>
      </c>
      <c r="E7158" s="310">
        <f t="shared" si="1265"/>
        <v>100</v>
      </c>
    </row>
    <row r="7159" spans="1:5" ht="15.6" x14ac:dyDescent="0.3">
      <c r="A7159" s="321" t="s">
        <v>419</v>
      </c>
      <c r="B7159" s="314">
        <v>50.01</v>
      </c>
      <c r="C7159" s="314">
        <v>0</v>
      </c>
      <c r="D7159" s="314">
        <v>50.01</v>
      </c>
      <c r="E7159" s="310">
        <f t="shared" si="1265"/>
        <v>0</v>
      </c>
    </row>
    <row r="7160" spans="1:5" ht="15.6" x14ac:dyDescent="0.3">
      <c r="A7160" s="321" t="s">
        <v>422</v>
      </c>
      <c r="B7160" s="313">
        <v>3.75</v>
      </c>
      <c r="C7160" s="313">
        <v>0</v>
      </c>
      <c r="D7160" s="313">
        <v>18.7</v>
      </c>
      <c r="E7160" s="322">
        <f t="shared" si="1265"/>
        <v>14.95</v>
      </c>
    </row>
    <row r="7161" spans="1:5" ht="15.6" x14ac:dyDescent="0.3">
      <c r="A7161" s="321" t="s">
        <v>423</v>
      </c>
      <c r="B7161" s="313">
        <v>0</v>
      </c>
      <c r="C7161" s="313">
        <v>0</v>
      </c>
      <c r="D7161" s="313">
        <v>0</v>
      </c>
      <c r="E7161" s="322">
        <f t="shared" si="1265"/>
        <v>0</v>
      </c>
    </row>
    <row r="7162" spans="1:5" ht="15.6" x14ac:dyDescent="0.3">
      <c r="A7162" s="321" t="s">
        <v>427</v>
      </c>
      <c r="B7162" s="313">
        <v>225</v>
      </c>
      <c r="C7162" s="313">
        <v>0</v>
      </c>
      <c r="D7162" s="313">
        <v>225</v>
      </c>
      <c r="E7162" s="322">
        <f t="shared" si="1265"/>
        <v>0</v>
      </c>
    </row>
    <row r="7163" spans="1:5" ht="15.6" x14ac:dyDescent="0.3">
      <c r="A7163" s="321" t="s">
        <v>425</v>
      </c>
      <c r="B7163" s="313">
        <v>94</v>
      </c>
      <c r="C7163" s="313">
        <v>0</v>
      </c>
      <c r="D7163" s="313">
        <v>98</v>
      </c>
      <c r="E7163" s="322">
        <f t="shared" si="1265"/>
        <v>4</v>
      </c>
    </row>
    <row r="7164" spans="1:5" ht="15.6" x14ac:dyDescent="0.3">
      <c r="A7164" s="323" t="s">
        <v>424</v>
      </c>
      <c r="B7164" s="324">
        <v>37.5</v>
      </c>
      <c r="C7164" s="324">
        <v>0</v>
      </c>
      <c r="D7164" s="324">
        <v>37.5</v>
      </c>
      <c r="E7164" s="325">
        <f t="shared" si="1265"/>
        <v>0</v>
      </c>
    </row>
    <row r="7165" spans="1:5" ht="15.6" x14ac:dyDescent="0.3">
      <c r="A7165" s="320" t="s">
        <v>418</v>
      </c>
      <c r="B7165" s="317">
        <f t="shared" ref="B7165:E7165" si="1266">SUM(B7152:B7164)</f>
        <v>1700.56</v>
      </c>
      <c r="C7165" s="316">
        <f t="shared" si="1266"/>
        <v>0</v>
      </c>
      <c r="D7165" s="317">
        <f t="shared" si="1266"/>
        <v>1924.26</v>
      </c>
      <c r="E7165" s="318">
        <f t="shared" si="1266"/>
        <v>223.7</v>
      </c>
    </row>
    <row r="7169" spans="1:5" ht="15.6" x14ac:dyDescent="0.3">
      <c r="A7169" s="305">
        <v>45311</v>
      </c>
      <c r="B7169" s="306"/>
      <c r="C7169" s="306"/>
      <c r="D7169" s="306"/>
      <c r="E7169" s="306"/>
    </row>
    <row r="7170" spans="1:5" ht="15.6" x14ac:dyDescent="0.3">
      <c r="A7170" s="307" t="s">
        <v>407</v>
      </c>
      <c r="B7170" s="298" t="s">
        <v>408</v>
      </c>
      <c r="C7170" s="298" t="s">
        <v>409</v>
      </c>
      <c r="D7170" s="298" t="s">
        <v>410</v>
      </c>
      <c r="E7170" s="292" t="s">
        <v>421</v>
      </c>
    </row>
    <row r="7171" spans="1:5" ht="15.6" x14ac:dyDescent="0.3">
      <c r="A7171" s="308" t="s">
        <v>412</v>
      </c>
      <c r="B7171" s="309">
        <v>312.8</v>
      </c>
      <c r="C7171" s="309">
        <v>0</v>
      </c>
      <c r="D7171" s="309">
        <v>312.8</v>
      </c>
      <c r="E7171" s="310">
        <f t="shared" ref="E7171:E7183" si="1267">(C7171+D7171)-B7171</f>
        <v>0</v>
      </c>
    </row>
    <row r="7172" spans="1:5" ht="15.6" x14ac:dyDescent="0.3">
      <c r="A7172" s="308" t="s">
        <v>413</v>
      </c>
      <c r="B7172" s="309">
        <v>150</v>
      </c>
      <c r="C7172" s="309">
        <v>0</v>
      </c>
      <c r="D7172" s="309">
        <v>162</v>
      </c>
      <c r="E7172" s="310">
        <f t="shared" si="1267"/>
        <v>12</v>
      </c>
    </row>
    <row r="7173" spans="1:5" ht="15.6" x14ac:dyDescent="0.3">
      <c r="A7173" s="308" t="s">
        <v>428</v>
      </c>
      <c r="B7173" s="309">
        <v>127.5</v>
      </c>
      <c r="C7173" s="309">
        <v>0</v>
      </c>
      <c r="D7173" s="309">
        <v>127.5</v>
      </c>
      <c r="E7173" s="310">
        <f t="shared" si="1267"/>
        <v>0</v>
      </c>
    </row>
    <row r="7174" spans="1:5" ht="15.6" x14ac:dyDescent="0.3">
      <c r="A7174" s="308" t="s">
        <v>429</v>
      </c>
      <c r="B7174" s="309">
        <v>158.24</v>
      </c>
      <c r="C7174" s="309">
        <v>0</v>
      </c>
      <c r="D7174" s="309">
        <v>212</v>
      </c>
      <c r="E7174" s="310">
        <f t="shared" si="1267"/>
        <v>53.759999999999991</v>
      </c>
    </row>
    <row r="7175" spans="1:5" ht="15.6" x14ac:dyDescent="0.3">
      <c r="A7175" s="308" t="s">
        <v>415</v>
      </c>
      <c r="B7175" s="309">
        <v>283.5</v>
      </c>
      <c r="C7175" s="309">
        <v>0</v>
      </c>
      <c r="D7175" s="309">
        <v>283.5</v>
      </c>
      <c r="E7175" s="310">
        <f t="shared" si="1267"/>
        <v>0</v>
      </c>
    </row>
    <row r="7176" spans="1:5" ht="15.6" x14ac:dyDescent="0.3">
      <c r="A7176" s="308" t="s">
        <v>416</v>
      </c>
      <c r="B7176" s="309">
        <v>51.5</v>
      </c>
      <c r="C7176" s="309">
        <v>30</v>
      </c>
      <c r="D7176" s="309">
        <v>22.5</v>
      </c>
      <c r="E7176" s="310">
        <f t="shared" si="1267"/>
        <v>1</v>
      </c>
    </row>
    <row r="7177" spans="1:5" ht="15.6" x14ac:dyDescent="0.3">
      <c r="A7177" s="311" t="s">
        <v>417</v>
      </c>
      <c r="B7177" s="312">
        <v>525</v>
      </c>
      <c r="C7177" s="312">
        <v>500</v>
      </c>
      <c r="D7177" s="312">
        <v>170</v>
      </c>
      <c r="E7177" s="310">
        <f t="shared" si="1267"/>
        <v>145</v>
      </c>
    </row>
    <row r="7178" spans="1:5" ht="15.6" x14ac:dyDescent="0.3">
      <c r="A7178" s="321" t="s">
        <v>419</v>
      </c>
      <c r="B7178" s="314">
        <v>50.01</v>
      </c>
      <c r="C7178" s="314">
        <v>0</v>
      </c>
      <c r="D7178" s="314">
        <v>50.01</v>
      </c>
      <c r="E7178" s="310">
        <f t="shared" si="1267"/>
        <v>0</v>
      </c>
    </row>
    <row r="7179" spans="1:5" ht="15.6" x14ac:dyDescent="0.3">
      <c r="A7179" s="321" t="s">
        <v>422</v>
      </c>
      <c r="B7179" s="313">
        <v>78</v>
      </c>
      <c r="C7179" s="313">
        <v>122</v>
      </c>
      <c r="D7179" s="313">
        <v>3.75</v>
      </c>
      <c r="E7179" s="322">
        <f t="shared" si="1267"/>
        <v>47.75</v>
      </c>
    </row>
    <row r="7180" spans="1:5" ht="15.6" x14ac:dyDescent="0.3">
      <c r="A7180" s="321" t="s">
        <v>423</v>
      </c>
      <c r="B7180" s="313">
        <v>0</v>
      </c>
      <c r="C7180" s="313">
        <v>0</v>
      </c>
      <c r="D7180" s="313">
        <v>0</v>
      </c>
      <c r="E7180" s="322">
        <f t="shared" si="1267"/>
        <v>0</v>
      </c>
    </row>
    <row r="7181" spans="1:5" ht="15.6" x14ac:dyDescent="0.3">
      <c r="A7181" s="321" t="s">
        <v>427</v>
      </c>
      <c r="B7181" s="313">
        <v>225</v>
      </c>
      <c r="C7181" s="313">
        <v>0</v>
      </c>
      <c r="D7181" s="313">
        <v>225</v>
      </c>
      <c r="E7181" s="322">
        <f t="shared" si="1267"/>
        <v>0</v>
      </c>
    </row>
    <row r="7182" spans="1:5" ht="15.6" x14ac:dyDescent="0.3">
      <c r="A7182" s="321" t="s">
        <v>425</v>
      </c>
      <c r="B7182" s="313">
        <v>79</v>
      </c>
      <c r="C7182" s="313">
        <v>0</v>
      </c>
      <c r="D7182" s="313">
        <v>94</v>
      </c>
      <c r="E7182" s="322">
        <f t="shared" si="1267"/>
        <v>15</v>
      </c>
    </row>
    <row r="7183" spans="1:5" ht="15.6" x14ac:dyDescent="0.3">
      <c r="A7183" s="323" t="s">
        <v>424</v>
      </c>
      <c r="B7183" s="324">
        <v>40</v>
      </c>
      <c r="C7183" s="324">
        <v>0</v>
      </c>
      <c r="D7183" s="324">
        <v>37.5</v>
      </c>
      <c r="E7183" s="325">
        <f t="shared" si="1267"/>
        <v>-2.5</v>
      </c>
    </row>
    <row r="7184" spans="1:5" ht="15.6" x14ac:dyDescent="0.3">
      <c r="A7184" s="320" t="s">
        <v>418</v>
      </c>
      <c r="B7184" s="317">
        <f t="shared" ref="B7184:E7184" si="1268">SUM(B7171:B7183)</f>
        <v>2080.5500000000002</v>
      </c>
      <c r="C7184" s="316">
        <f t="shared" si="1268"/>
        <v>652</v>
      </c>
      <c r="D7184" s="317">
        <f t="shared" si="1268"/>
        <v>1700.56</v>
      </c>
      <c r="E7184" s="318">
        <f t="shared" si="1268"/>
        <v>272.01</v>
      </c>
    </row>
    <row r="7188" spans="1:5" ht="15.6" x14ac:dyDescent="0.3">
      <c r="A7188" s="305">
        <v>45312</v>
      </c>
      <c r="B7188" s="306"/>
      <c r="C7188" s="306"/>
      <c r="D7188" s="306"/>
      <c r="E7188" s="306"/>
    </row>
    <row r="7189" spans="1:5" ht="15.6" x14ac:dyDescent="0.3">
      <c r="A7189" s="307" t="s">
        <v>407</v>
      </c>
      <c r="B7189" s="298" t="s">
        <v>408</v>
      </c>
      <c r="C7189" s="298" t="s">
        <v>409</v>
      </c>
      <c r="D7189" s="298" t="s">
        <v>410</v>
      </c>
      <c r="E7189" s="292" t="s">
        <v>421</v>
      </c>
    </row>
    <row r="7190" spans="1:5" ht="15.6" x14ac:dyDescent="0.3">
      <c r="A7190" s="308" t="s">
        <v>412</v>
      </c>
      <c r="B7190" s="309">
        <v>300</v>
      </c>
      <c r="C7190" s="309">
        <v>0</v>
      </c>
      <c r="D7190" s="309">
        <v>312.8</v>
      </c>
      <c r="E7190" s="310">
        <f t="shared" ref="E7190:E7202" si="1269">(C7190+D7190)-B7190</f>
        <v>12.800000000000011</v>
      </c>
    </row>
    <row r="7191" spans="1:5" ht="15.6" x14ac:dyDescent="0.3">
      <c r="A7191" s="308" t="s">
        <v>413</v>
      </c>
      <c r="B7191" s="309">
        <v>150</v>
      </c>
      <c r="C7191" s="309">
        <v>0</v>
      </c>
      <c r="D7191" s="309">
        <v>150</v>
      </c>
      <c r="E7191" s="310">
        <f t="shared" si="1269"/>
        <v>0</v>
      </c>
    </row>
    <row r="7192" spans="1:5" ht="15.6" x14ac:dyDescent="0.3">
      <c r="A7192" s="308" t="s">
        <v>428</v>
      </c>
      <c r="B7192" s="309">
        <v>127.5</v>
      </c>
      <c r="C7192" s="309">
        <v>0</v>
      </c>
      <c r="D7192" s="309">
        <v>127.5</v>
      </c>
      <c r="E7192" s="310">
        <f t="shared" si="1269"/>
        <v>0</v>
      </c>
    </row>
    <row r="7193" spans="1:5" ht="15.6" x14ac:dyDescent="0.3">
      <c r="A7193" s="308" t="s">
        <v>429</v>
      </c>
      <c r="B7193" s="309">
        <v>98.16</v>
      </c>
      <c r="C7193" s="309">
        <v>0</v>
      </c>
      <c r="D7193" s="309">
        <v>158.24</v>
      </c>
      <c r="E7193" s="310">
        <f t="shared" si="1269"/>
        <v>60.080000000000013</v>
      </c>
    </row>
    <row r="7194" spans="1:5" ht="15.6" x14ac:dyDescent="0.3">
      <c r="A7194" s="308" t="s">
        <v>415</v>
      </c>
      <c r="B7194" s="309">
        <v>283.5</v>
      </c>
      <c r="C7194" s="309">
        <v>0</v>
      </c>
      <c r="D7194" s="309">
        <v>283.5</v>
      </c>
      <c r="E7194" s="310">
        <f t="shared" si="1269"/>
        <v>0</v>
      </c>
    </row>
    <row r="7195" spans="1:5" ht="15.6" x14ac:dyDescent="0.3">
      <c r="A7195" s="308" t="s">
        <v>416</v>
      </c>
      <c r="B7195" s="309">
        <v>51.5</v>
      </c>
      <c r="C7195" s="309">
        <v>0</v>
      </c>
      <c r="D7195" s="309">
        <v>51.5</v>
      </c>
      <c r="E7195" s="310">
        <f t="shared" si="1269"/>
        <v>0</v>
      </c>
    </row>
    <row r="7196" spans="1:5" ht="15.6" x14ac:dyDescent="0.3">
      <c r="A7196" s="311" t="s">
        <v>417</v>
      </c>
      <c r="B7196" s="312">
        <v>490</v>
      </c>
      <c r="C7196" s="312">
        <v>0</v>
      </c>
      <c r="D7196" s="312">
        <v>525</v>
      </c>
      <c r="E7196" s="310">
        <f t="shared" si="1269"/>
        <v>35</v>
      </c>
    </row>
    <row r="7197" spans="1:5" ht="15.6" x14ac:dyDescent="0.3">
      <c r="A7197" s="321" t="s">
        <v>419</v>
      </c>
      <c r="B7197" s="314">
        <v>18.75</v>
      </c>
      <c r="C7197" s="314">
        <v>0</v>
      </c>
      <c r="D7197" s="314">
        <v>50.01</v>
      </c>
      <c r="E7197" s="310">
        <f t="shared" si="1269"/>
        <v>31.259999999999998</v>
      </c>
    </row>
    <row r="7198" spans="1:5" ht="15.6" x14ac:dyDescent="0.3">
      <c r="A7198" s="321" t="s">
        <v>422</v>
      </c>
      <c r="B7198" s="313">
        <v>63.75</v>
      </c>
      <c r="C7198" s="313">
        <v>0</v>
      </c>
      <c r="D7198" s="313">
        <v>78</v>
      </c>
      <c r="E7198" s="322">
        <f t="shared" si="1269"/>
        <v>14.25</v>
      </c>
    </row>
    <row r="7199" spans="1:5" ht="15.6" x14ac:dyDescent="0.3">
      <c r="A7199" s="321" t="s">
        <v>423</v>
      </c>
      <c r="B7199" s="313">
        <v>0</v>
      </c>
      <c r="C7199" s="313">
        <v>0</v>
      </c>
      <c r="D7199" s="313">
        <v>0</v>
      </c>
      <c r="E7199" s="322">
        <f t="shared" si="1269"/>
        <v>0</v>
      </c>
    </row>
    <row r="7200" spans="1:5" ht="15.6" x14ac:dyDescent="0.3">
      <c r="A7200" s="321" t="s">
        <v>427</v>
      </c>
      <c r="B7200" s="313">
        <v>225</v>
      </c>
      <c r="C7200" s="313">
        <v>0</v>
      </c>
      <c r="D7200" s="313">
        <v>225</v>
      </c>
      <c r="E7200" s="322">
        <f t="shared" si="1269"/>
        <v>0</v>
      </c>
    </row>
    <row r="7201" spans="1:5" ht="15.6" x14ac:dyDescent="0.3">
      <c r="A7201" s="321" t="s">
        <v>425</v>
      </c>
      <c r="B7201" s="313">
        <v>77</v>
      </c>
      <c r="C7201" s="313">
        <v>0</v>
      </c>
      <c r="D7201" s="313">
        <v>79</v>
      </c>
      <c r="E7201" s="322">
        <f t="shared" si="1269"/>
        <v>2</v>
      </c>
    </row>
    <row r="7202" spans="1:5" ht="15.6" x14ac:dyDescent="0.3">
      <c r="A7202" s="323" t="s">
        <v>424</v>
      </c>
      <c r="B7202" s="324">
        <v>40</v>
      </c>
      <c r="C7202" s="324">
        <v>0</v>
      </c>
      <c r="D7202" s="324">
        <v>40</v>
      </c>
      <c r="E7202" s="325">
        <f t="shared" si="1269"/>
        <v>0</v>
      </c>
    </row>
    <row r="7203" spans="1:5" ht="15.6" x14ac:dyDescent="0.3">
      <c r="A7203" s="320" t="s">
        <v>418</v>
      </c>
      <c r="B7203" s="317">
        <f t="shared" ref="B7203:E7203" si="1270">SUM(B7190:B7202)</f>
        <v>1925.1599999999999</v>
      </c>
      <c r="C7203" s="316">
        <f t="shared" si="1270"/>
        <v>0</v>
      </c>
      <c r="D7203" s="317">
        <f t="shared" si="1270"/>
        <v>2080.5500000000002</v>
      </c>
      <c r="E7203" s="318">
        <f t="shared" si="1270"/>
        <v>155.39000000000001</v>
      </c>
    </row>
    <row r="7207" spans="1:5" ht="15.6" x14ac:dyDescent="0.3">
      <c r="A7207" s="305">
        <v>45313</v>
      </c>
      <c r="B7207" s="306"/>
      <c r="C7207" s="306"/>
      <c r="D7207" s="306"/>
      <c r="E7207" s="306"/>
    </row>
    <row r="7208" spans="1:5" ht="15.6" x14ac:dyDescent="0.3">
      <c r="A7208" s="307" t="s">
        <v>407</v>
      </c>
      <c r="B7208" s="298" t="s">
        <v>408</v>
      </c>
      <c r="C7208" s="298" t="s">
        <v>409</v>
      </c>
      <c r="D7208" s="298" t="s">
        <v>410</v>
      </c>
      <c r="E7208" s="292" t="s">
        <v>421</v>
      </c>
    </row>
    <row r="7209" spans="1:5" ht="15.6" x14ac:dyDescent="0.3">
      <c r="A7209" s="308" t="s">
        <v>412</v>
      </c>
      <c r="B7209" s="309">
        <v>300</v>
      </c>
      <c r="C7209" s="309">
        <v>0</v>
      </c>
      <c r="D7209" s="309">
        <v>312.8</v>
      </c>
      <c r="E7209" s="310">
        <f t="shared" ref="E7209:E7221" si="1271">(C7209+D7209)-B7209</f>
        <v>12.800000000000011</v>
      </c>
    </row>
    <row r="7210" spans="1:5" ht="15.6" x14ac:dyDescent="0.3">
      <c r="A7210" s="308" t="s">
        <v>413</v>
      </c>
      <c r="B7210" s="309">
        <v>150</v>
      </c>
      <c r="C7210" s="309">
        <v>0</v>
      </c>
      <c r="D7210" s="309">
        <v>150</v>
      </c>
      <c r="E7210" s="310">
        <f t="shared" si="1271"/>
        <v>0</v>
      </c>
    </row>
    <row r="7211" spans="1:5" ht="15.6" x14ac:dyDescent="0.3">
      <c r="A7211" s="308" t="s">
        <v>428</v>
      </c>
      <c r="B7211" s="309">
        <v>127.5</v>
      </c>
      <c r="C7211" s="309">
        <v>0</v>
      </c>
      <c r="D7211" s="309">
        <v>127.5</v>
      </c>
      <c r="E7211" s="310">
        <f t="shared" si="1271"/>
        <v>0</v>
      </c>
    </row>
    <row r="7212" spans="1:5" ht="15.6" x14ac:dyDescent="0.3">
      <c r="A7212" s="308" t="s">
        <v>429</v>
      </c>
      <c r="B7212" s="309">
        <v>98.16</v>
      </c>
      <c r="C7212" s="309">
        <v>0</v>
      </c>
      <c r="D7212" s="309">
        <v>98.16</v>
      </c>
      <c r="E7212" s="310">
        <f t="shared" si="1271"/>
        <v>0</v>
      </c>
    </row>
    <row r="7213" spans="1:5" ht="15.6" x14ac:dyDescent="0.3">
      <c r="A7213" s="308" t="s">
        <v>415</v>
      </c>
      <c r="B7213" s="309">
        <v>192.5</v>
      </c>
      <c r="C7213" s="309">
        <v>0</v>
      </c>
      <c r="D7213" s="309">
        <v>283.5</v>
      </c>
      <c r="E7213" s="310">
        <f t="shared" si="1271"/>
        <v>91</v>
      </c>
    </row>
    <row r="7214" spans="1:5" ht="15.6" x14ac:dyDescent="0.3">
      <c r="A7214" s="308" t="s">
        <v>416</v>
      </c>
      <c r="B7214" s="309">
        <v>51.5</v>
      </c>
      <c r="C7214" s="309">
        <v>0</v>
      </c>
      <c r="D7214" s="309">
        <v>51.5</v>
      </c>
      <c r="E7214" s="310">
        <f t="shared" si="1271"/>
        <v>0</v>
      </c>
    </row>
    <row r="7215" spans="1:5" ht="15.6" x14ac:dyDescent="0.3">
      <c r="A7215" s="311" t="s">
        <v>417</v>
      </c>
      <c r="B7215" s="312">
        <v>480</v>
      </c>
      <c r="C7215" s="312">
        <v>0</v>
      </c>
      <c r="D7215" s="312">
        <v>490</v>
      </c>
      <c r="E7215" s="310">
        <f t="shared" si="1271"/>
        <v>10</v>
      </c>
    </row>
    <row r="7216" spans="1:5" ht="15.6" x14ac:dyDescent="0.3">
      <c r="A7216" s="321" t="s">
        <v>419</v>
      </c>
      <c r="B7216" s="314">
        <v>249</v>
      </c>
      <c r="C7216" s="314">
        <v>300</v>
      </c>
      <c r="D7216" s="314">
        <v>18.75</v>
      </c>
      <c r="E7216" s="310">
        <f t="shared" si="1271"/>
        <v>69.75</v>
      </c>
    </row>
    <row r="7217" spans="1:5" ht="15.6" x14ac:dyDescent="0.3">
      <c r="A7217" s="321" t="s">
        <v>422</v>
      </c>
      <c r="B7217" s="313">
        <v>33.75</v>
      </c>
      <c r="C7217" s="313">
        <v>0</v>
      </c>
      <c r="D7217" s="313">
        <v>63.75</v>
      </c>
      <c r="E7217" s="322">
        <f t="shared" si="1271"/>
        <v>30</v>
      </c>
    </row>
    <row r="7218" spans="1:5" ht="15.6" x14ac:dyDescent="0.3">
      <c r="A7218" s="321" t="s">
        <v>423</v>
      </c>
      <c r="B7218" s="313">
        <v>0</v>
      </c>
      <c r="C7218" s="313">
        <v>0</v>
      </c>
      <c r="D7218" s="313">
        <v>0</v>
      </c>
      <c r="E7218" s="322">
        <f t="shared" si="1271"/>
        <v>0</v>
      </c>
    </row>
    <row r="7219" spans="1:5" ht="15.6" x14ac:dyDescent="0.3">
      <c r="A7219" s="321" t="s">
        <v>427</v>
      </c>
      <c r="B7219" s="313">
        <v>225</v>
      </c>
      <c r="C7219" s="313">
        <v>0</v>
      </c>
      <c r="D7219" s="313">
        <v>225</v>
      </c>
      <c r="E7219" s="322">
        <f t="shared" si="1271"/>
        <v>0</v>
      </c>
    </row>
    <row r="7220" spans="1:5" ht="15.6" x14ac:dyDescent="0.3">
      <c r="A7220" s="321" t="s">
        <v>425</v>
      </c>
      <c r="B7220" s="313">
        <v>62</v>
      </c>
      <c r="C7220" s="313">
        <v>0</v>
      </c>
      <c r="D7220" s="313">
        <v>77</v>
      </c>
      <c r="E7220" s="322">
        <f t="shared" si="1271"/>
        <v>15</v>
      </c>
    </row>
    <row r="7221" spans="1:5" ht="15.6" x14ac:dyDescent="0.3">
      <c r="A7221" s="323" t="s">
        <v>424</v>
      </c>
      <c r="B7221" s="324">
        <v>40</v>
      </c>
      <c r="C7221" s="324">
        <v>0</v>
      </c>
      <c r="D7221" s="324">
        <v>40</v>
      </c>
      <c r="E7221" s="325">
        <f t="shared" si="1271"/>
        <v>0</v>
      </c>
    </row>
    <row r="7222" spans="1:5" ht="15.6" x14ac:dyDescent="0.3">
      <c r="A7222" s="320" t="s">
        <v>418</v>
      </c>
      <c r="B7222" s="317">
        <f t="shared" ref="B7222:E7222" si="1272">SUM(B7209:B7221)</f>
        <v>2009.4099999999999</v>
      </c>
      <c r="C7222" s="316">
        <f t="shared" si="1272"/>
        <v>300</v>
      </c>
      <c r="D7222" s="317">
        <f t="shared" si="1272"/>
        <v>1937.96</v>
      </c>
      <c r="E7222" s="318">
        <f t="shared" si="1272"/>
        <v>228.55</v>
      </c>
    </row>
    <row r="7226" spans="1:5" ht="15.6" x14ac:dyDescent="0.3">
      <c r="A7226" s="305">
        <v>45314</v>
      </c>
      <c r="B7226" s="306"/>
      <c r="C7226" s="306"/>
      <c r="D7226" s="306"/>
      <c r="E7226" s="306"/>
    </row>
    <row r="7227" spans="1:5" ht="15.6" x14ac:dyDescent="0.3">
      <c r="A7227" s="307" t="s">
        <v>407</v>
      </c>
      <c r="B7227" s="298" t="s">
        <v>408</v>
      </c>
      <c r="C7227" s="298" t="s">
        <v>409</v>
      </c>
      <c r="D7227" s="298" t="s">
        <v>410</v>
      </c>
      <c r="E7227" s="292" t="s">
        <v>421</v>
      </c>
    </row>
    <row r="7228" spans="1:5" ht="15.6" x14ac:dyDescent="0.3">
      <c r="A7228" s="308" t="s">
        <v>412</v>
      </c>
      <c r="B7228" s="309">
        <v>300</v>
      </c>
      <c r="C7228" s="309">
        <v>0</v>
      </c>
      <c r="D7228" s="309">
        <v>300</v>
      </c>
      <c r="E7228" s="310">
        <f t="shared" ref="E7228:E7240" si="1273">(C7228+D7228)-B7228</f>
        <v>0</v>
      </c>
    </row>
    <row r="7229" spans="1:5" ht="15.6" x14ac:dyDescent="0.3">
      <c r="A7229" s="308" t="s">
        <v>413</v>
      </c>
      <c r="B7229" s="309">
        <v>150</v>
      </c>
      <c r="C7229" s="309">
        <v>0</v>
      </c>
      <c r="D7229" s="309">
        <v>150</v>
      </c>
      <c r="E7229" s="310">
        <f t="shared" si="1273"/>
        <v>0</v>
      </c>
    </row>
    <row r="7230" spans="1:5" ht="15.6" x14ac:dyDescent="0.3">
      <c r="A7230" s="308" t="s">
        <v>428</v>
      </c>
      <c r="B7230" s="309">
        <v>127.5</v>
      </c>
      <c r="C7230" s="309">
        <v>0</v>
      </c>
      <c r="D7230" s="309">
        <v>127.5</v>
      </c>
      <c r="E7230" s="310">
        <f t="shared" si="1273"/>
        <v>0</v>
      </c>
    </row>
    <row r="7231" spans="1:5" ht="15.6" x14ac:dyDescent="0.3">
      <c r="A7231" s="308" t="s">
        <v>429</v>
      </c>
      <c r="B7231" s="309">
        <v>200.8</v>
      </c>
      <c r="C7231" s="309">
        <v>103</v>
      </c>
      <c r="D7231" s="309">
        <v>98.16</v>
      </c>
      <c r="E7231" s="310">
        <f t="shared" si="1273"/>
        <v>0.35999999999998522</v>
      </c>
    </row>
    <row r="7232" spans="1:5" ht="15.6" x14ac:dyDescent="0.3">
      <c r="A7232" s="308" t="s">
        <v>415</v>
      </c>
      <c r="B7232" s="309">
        <v>66.5</v>
      </c>
      <c r="C7232" s="309">
        <v>0</v>
      </c>
      <c r="D7232" s="309">
        <v>192.5</v>
      </c>
      <c r="E7232" s="310">
        <f t="shared" si="1273"/>
        <v>126</v>
      </c>
    </row>
    <row r="7233" spans="1:5" ht="15.6" x14ac:dyDescent="0.3">
      <c r="A7233" s="308" t="s">
        <v>416</v>
      </c>
      <c r="B7233" s="309">
        <v>51.5</v>
      </c>
      <c r="C7233" s="309">
        <v>0</v>
      </c>
      <c r="D7233" s="309">
        <v>51.5</v>
      </c>
      <c r="E7233" s="310">
        <f t="shared" si="1273"/>
        <v>0</v>
      </c>
    </row>
    <row r="7234" spans="1:5" ht="15.6" x14ac:dyDescent="0.3">
      <c r="A7234" s="311" t="s">
        <v>417</v>
      </c>
      <c r="B7234" s="312">
        <v>480</v>
      </c>
      <c r="C7234" s="312">
        <v>0</v>
      </c>
      <c r="D7234" s="312">
        <v>480</v>
      </c>
      <c r="E7234" s="310">
        <f t="shared" si="1273"/>
        <v>0</v>
      </c>
    </row>
    <row r="7235" spans="1:5" ht="15.6" x14ac:dyDescent="0.3">
      <c r="A7235" s="321" t="s">
        <v>419</v>
      </c>
      <c r="B7235" s="314">
        <v>243</v>
      </c>
      <c r="C7235" s="314">
        <v>0</v>
      </c>
      <c r="D7235" s="314">
        <v>249</v>
      </c>
      <c r="E7235" s="310">
        <f t="shared" si="1273"/>
        <v>6</v>
      </c>
    </row>
    <row r="7236" spans="1:5" ht="15.6" x14ac:dyDescent="0.3">
      <c r="A7236" s="321" t="s">
        <v>422</v>
      </c>
      <c r="B7236" s="313">
        <v>116.25</v>
      </c>
      <c r="C7236" s="313">
        <v>90</v>
      </c>
      <c r="D7236" s="313">
        <v>33.75</v>
      </c>
      <c r="E7236" s="322">
        <f t="shared" si="1273"/>
        <v>7.5</v>
      </c>
    </row>
    <row r="7237" spans="1:5" ht="15.6" x14ac:dyDescent="0.3">
      <c r="A7237" s="321" t="s">
        <v>423</v>
      </c>
      <c r="B7237" s="313">
        <v>0</v>
      </c>
      <c r="C7237" s="313">
        <v>0</v>
      </c>
      <c r="D7237" s="313">
        <v>0</v>
      </c>
      <c r="E7237" s="322">
        <f t="shared" si="1273"/>
        <v>0</v>
      </c>
    </row>
    <row r="7238" spans="1:5" ht="15.6" x14ac:dyDescent="0.3">
      <c r="A7238" s="321" t="s">
        <v>427</v>
      </c>
      <c r="B7238" s="313">
        <v>180</v>
      </c>
      <c r="C7238" s="313">
        <v>0</v>
      </c>
      <c r="D7238" s="313">
        <v>225</v>
      </c>
      <c r="E7238" s="322">
        <f t="shared" si="1273"/>
        <v>45</v>
      </c>
    </row>
    <row r="7239" spans="1:5" ht="15.6" x14ac:dyDescent="0.3">
      <c r="A7239" s="321" t="s">
        <v>425</v>
      </c>
      <c r="B7239" s="313">
        <v>62</v>
      </c>
      <c r="C7239" s="313">
        <v>0</v>
      </c>
      <c r="D7239" s="313">
        <v>62</v>
      </c>
      <c r="E7239" s="322">
        <f t="shared" si="1273"/>
        <v>0</v>
      </c>
    </row>
    <row r="7240" spans="1:5" ht="15.6" x14ac:dyDescent="0.3">
      <c r="A7240" s="323" t="s">
        <v>424</v>
      </c>
      <c r="B7240" s="324">
        <v>40</v>
      </c>
      <c r="C7240" s="324">
        <v>0</v>
      </c>
      <c r="D7240" s="324">
        <v>40</v>
      </c>
      <c r="E7240" s="325">
        <f t="shared" si="1273"/>
        <v>0</v>
      </c>
    </row>
    <row r="7241" spans="1:5" ht="15.6" x14ac:dyDescent="0.3">
      <c r="A7241" s="320" t="s">
        <v>418</v>
      </c>
      <c r="B7241" s="317">
        <f t="shared" ref="B7241:E7241" si="1274">SUM(B7228:B7240)</f>
        <v>2017.55</v>
      </c>
      <c r="C7241" s="316">
        <f t="shared" si="1274"/>
        <v>193</v>
      </c>
      <c r="D7241" s="317">
        <f t="shared" si="1274"/>
        <v>2009.4099999999999</v>
      </c>
      <c r="E7241" s="318">
        <f t="shared" si="1274"/>
        <v>184.85999999999999</v>
      </c>
    </row>
    <row r="7242" spans="1:5" ht="15.6" x14ac:dyDescent="0.3">
      <c r="A7242" s="329"/>
      <c r="B7242" s="306"/>
      <c r="C7242" s="306"/>
      <c r="D7242" s="306"/>
      <c r="E7242" s="306"/>
    </row>
    <row r="7243" spans="1:5" ht="15.6" x14ac:dyDescent="0.3">
      <c r="A7243" s="329"/>
      <c r="B7243" s="306"/>
      <c r="C7243" s="306"/>
      <c r="D7243" s="306"/>
      <c r="E7243" s="306"/>
    </row>
    <row r="7246" spans="1:5" ht="15.6" x14ac:dyDescent="0.3">
      <c r="A7246" s="305">
        <v>45315</v>
      </c>
      <c r="B7246" s="306"/>
      <c r="C7246" s="306"/>
      <c r="D7246" s="306"/>
      <c r="E7246" s="306"/>
    </row>
    <row r="7247" spans="1:5" ht="15.6" x14ac:dyDescent="0.3">
      <c r="A7247" s="307" t="s">
        <v>407</v>
      </c>
      <c r="B7247" s="298" t="s">
        <v>408</v>
      </c>
      <c r="C7247" s="298" t="s">
        <v>409</v>
      </c>
      <c r="D7247" s="298" t="s">
        <v>410</v>
      </c>
      <c r="E7247" s="292" t="s">
        <v>421</v>
      </c>
    </row>
    <row r="7248" spans="1:5" ht="15.6" x14ac:dyDescent="0.3">
      <c r="A7248" s="308" t="s">
        <v>412</v>
      </c>
      <c r="B7248" s="309">
        <v>300</v>
      </c>
      <c r="C7248" s="309">
        <v>0</v>
      </c>
      <c r="D7248" s="309">
        <v>300</v>
      </c>
      <c r="E7248" s="310">
        <f t="shared" ref="E7248:E7260" si="1275">(C7248+D7248)-B7248</f>
        <v>0</v>
      </c>
    </row>
    <row r="7249" spans="1:5" ht="15.6" x14ac:dyDescent="0.3">
      <c r="A7249" s="308" t="s">
        <v>413</v>
      </c>
      <c r="B7249" s="309">
        <v>150</v>
      </c>
      <c r="C7249" s="309">
        <v>0</v>
      </c>
      <c r="D7249" s="309">
        <v>150</v>
      </c>
      <c r="E7249" s="310">
        <f t="shared" si="1275"/>
        <v>0</v>
      </c>
    </row>
    <row r="7250" spans="1:5" ht="15.6" x14ac:dyDescent="0.3">
      <c r="A7250" s="308" t="s">
        <v>428</v>
      </c>
      <c r="B7250" s="309">
        <v>127.5</v>
      </c>
      <c r="C7250" s="309">
        <v>0</v>
      </c>
      <c r="D7250" s="309">
        <v>127.5</v>
      </c>
      <c r="E7250" s="310">
        <f t="shared" si="1275"/>
        <v>0</v>
      </c>
    </row>
    <row r="7251" spans="1:5" ht="15.6" x14ac:dyDescent="0.3">
      <c r="A7251" s="308" t="s">
        <v>429</v>
      </c>
      <c r="B7251" s="309">
        <v>189.6</v>
      </c>
      <c r="C7251" s="309">
        <v>0</v>
      </c>
      <c r="D7251" s="309">
        <v>200.8</v>
      </c>
      <c r="E7251" s="310">
        <f t="shared" si="1275"/>
        <v>11.200000000000017</v>
      </c>
    </row>
    <row r="7252" spans="1:5" ht="15.6" x14ac:dyDescent="0.3">
      <c r="A7252" s="308" t="s">
        <v>415</v>
      </c>
      <c r="B7252" s="309">
        <v>66.5</v>
      </c>
      <c r="C7252" s="309">
        <v>0</v>
      </c>
      <c r="D7252" s="309">
        <v>66.5</v>
      </c>
      <c r="E7252" s="310">
        <f t="shared" si="1275"/>
        <v>0</v>
      </c>
    </row>
    <row r="7253" spans="1:5" ht="15.6" x14ac:dyDescent="0.3">
      <c r="A7253" s="308" t="s">
        <v>416</v>
      </c>
      <c r="B7253" s="309">
        <v>51.5</v>
      </c>
      <c r="C7253" s="309">
        <v>0</v>
      </c>
      <c r="D7253" s="309">
        <v>51.5</v>
      </c>
      <c r="E7253" s="310">
        <f t="shared" si="1275"/>
        <v>0</v>
      </c>
    </row>
    <row r="7254" spans="1:5" ht="15.6" x14ac:dyDescent="0.3">
      <c r="A7254" s="311" t="s">
        <v>417</v>
      </c>
      <c r="B7254" s="312">
        <v>480</v>
      </c>
      <c r="C7254" s="312">
        <v>0</v>
      </c>
      <c r="D7254" s="312">
        <v>480</v>
      </c>
      <c r="E7254" s="310">
        <f t="shared" si="1275"/>
        <v>0</v>
      </c>
    </row>
    <row r="7255" spans="1:5" ht="15.6" x14ac:dyDescent="0.3">
      <c r="A7255" s="321" t="s">
        <v>419</v>
      </c>
      <c r="B7255" s="314">
        <v>243</v>
      </c>
      <c r="C7255" s="314">
        <v>0</v>
      </c>
      <c r="D7255" s="314">
        <v>243</v>
      </c>
      <c r="E7255" s="310">
        <f t="shared" si="1275"/>
        <v>0</v>
      </c>
    </row>
    <row r="7256" spans="1:5" ht="15.6" x14ac:dyDescent="0.3">
      <c r="A7256" s="321" t="s">
        <v>422</v>
      </c>
      <c r="B7256" s="313">
        <v>75</v>
      </c>
      <c r="C7256" s="313">
        <v>0</v>
      </c>
      <c r="D7256" s="313">
        <v>116.25</v>
      </c>
      <c r="E7256" s="322">
        <f t="shared" si="1275"/>
        <v>41.25</v>
      </c>
    </row>
    <row r="7257" spans="1:5" ht="15.6" x14ac:dyDescent="0.3">
      <c r="A7257" s="321" t="s">
        <v>423</v>
      </c>
      <c r="B7257" s="313">
        <v>0</v>
      </c>
      <c r="C7257" s="313">
        <v>0</v>
      </c>
      <c r="D7257" s="313">
        <v>0</v>
      </c>
      <c r="E7257" s="322">
        <f t="shared" si="1275"/>
        <v>0</v>
      </c>
    </row>
    <row r="7258" spans="1:5" ht="15.6" x14ac:dyDescent="0.3">
      <c r="A7258" s="321" t="s">
        <v>427</v>
      </c>
      <c r="B7258" s="313">
        <v>162</v>
      </c>
      <c r="C7258" s="313">
        <v>0</v>
      </c>
      <c r="D7258" s="313">
        <v>162</v>
      </c>
      <c r="E7258" s="322">
        <f t="shared" si="1275"/>
        <v>0</v>
      </c>
    </row>
    <row r="7259" spans="1:5" ht="15.6" x14ac:dyDescent="0.3">
      <c r="A7259" s="321" t="s">
        <v>425</v>
      </c>
      <c r="B7259" s="313">
        <v>25</v>
      </c>
      <c r="C7259" s="313">
        <v>0</v>
      </c>
      <c r="D7259" s="313">
        <v>62</v>
      </c>
      <c r="E7259" s="322">
        <f t="shared" si="1275"/>
        <v>37</v>
      </c>
    </row>
    <row r="7260" spans="1:5" ht="15.6" x14ac:dyDescent="0.3">
      <c r="A7260" s="323" t="s">
        <v>424</v>
      </c>
      <c r="B7260" s="324">
        <v>40</v>
      </c>
      <c r="C7260" s="324">
        <v>0</v>
      </c>
      <c r="D7260" s="324">
        <v>40</v>
      </c>
      <c r="E7260" s="325">
        <f t="shared" si="1275"/>
        <v>0</v>
      </c>
    </row>
    <row r="7261" spans="1:5" ht="15.6" x14ac:dyDescent="0.3">
      <c r="A7261" s="320" t="s">
        <v>418</v>
      </c>
      <c r="B7261" s="317">
        <f t="shared" ref="B7261:E7261" si="1276">SUM(B7248:B7260)</f>
        <v>1910.1</v>
      </c>
      <c r="C7261" s="316">
        <f t="shared" si="1276"/>
        <v>0</v>
      </c>
      <c r="D7261" s="317">
        <f t="shared" si="1276"/>
        <v>1999.55</v>
      </c>
      <c r="E7261" s="318">
        <f t="shared" si="1276"/>
        <v>89.450000000000017</v>
      </c>
    </row>
    <row r="7266" spans="1:5" ht="15.6" x14ac:dyDescent="0.3">
      <c r="A7266" s="305">
        <v>45316</v>
      </c>
      <c r="B7266" s="306"/>
      <c r="C7266" s="306"/>
      <c r="D7266" s="306"/>
      <c r="E7266" s="306"/>
    </row>
    <row r="7267" spans="1:5" ht="15.6" x14ac:dyDescent="0.3">
      <c r="A7267" s="307" t="s">
        <v>407</v>
      </c>
      <c r="B7267" s="298" t="s">
        <v>408</v>
      </c>
      <c r="C7267" s="298" t="s">
        <v>409</v>
      </c>
      <c r="D7267" s="298" t="s">
        <v>410</v>
      </c>
      <c r="E7267" s="292" t="s">
        <v>421</v>
      </c>
    </row>
    <row r="7268" spans="1:5" ht="15.6" x14ac:dyDescent="0.3">
      <c r="A7268" s="308" t="s">
        <v>412</v>
      </c>
      <c r="B7268" s="309">
        <v>300</v>
      </c>
      <c r="C7268" s="309">
        <v>0</v>
      </c>
      <c r="D7268" s="309">
        <v>300</v>
      </c>
      <c r="E7268" s="310">
        <f t="shared" ref="E7268:E7280" si="1277">(C7268+D7268)-B7268</f>
        <v>0</v>
      </c>
    </row>
    <row r="7269" spans="1:5" ht="15.6" x14ac:dyDescent="0.3">
      <c r="A7269" s="308" t="s">
        <v>413</v>
      </c>
      <c r="B7269" s="309">
        <v>150</v>
      </c>
      <c r="C7269" s="309">
        <v>0</v>
      </c>
      <c r="D7269" s="309">
        <v>150</v>
      </c>
      <c r="E7269" s="310">
        <f t="shared" si="1277"/>
        <v>0</v>
      </c>
    </row>
    <row r="7270" spans="1:5" ht="15.6" x14ac:dyDescent="0.3">
      <c r="A7270" s="308" t="s">
        <v>428</v>
      </c>
      <c r="B7270" s="309">
        <v>127.5</v>
      </c>
      <c r="C7270" s="309">
        <v>0</v>
      </c>
      <c r="D7270" s="309">
        <v>127.5</v>
      </c>
      <c r="E7270" s="310">
        <f t="shared" si="1277"/>
        <v>0</v>
      </c>
    </row>
    <row r="7271" spans="1:5" ht="15.6" x14ac:dyDescent="0.3">
      <c r="A7271" s="308" t="s">
        <v>429</v>
      </c>
      <c r="B7271" s="309">
        <v>285.60000000000002</v>
      </c>
      <c r="C7271" s="309">
        <v>145</v>
      </c>
      <c r="D7271" s="309">
        <v>189.6</v>
      </c>
      <c r="E7271" s="310">
        <f t="shared" si="1277"/>
        <v>49</v>
      </c>
    </row>
    <row r="7272" spans="1:5" ht="15.6" x14ac:dyDescent="0.3">
      <c r="A7272" s="308" t="s">
        <v>415</v>
      </c>
      <c r="B7272" s="309">
        <v>343</v>
      </c>
      <c r="C7272" s="309">
        <v>255</v>
      </c>
      <c r="D7272" s="309">
        <v>66.5</v>
      </c>
      <c r="E7272" s="310">
        <f t="shared" si="1277"/>
        <v>-21.5</v>
      </c>
    </row>
    <row r="7273" spans="1:5" ht="15.6" x14ac:dyDescent="0.3">
      <c r="A7273" s="308" t="s">
        <v>416</v>
      </c>
      <c r="B7273" s="309">
        <v>50.5</v>
      </c>
      <c r="C7273" s="309">
        <v>0</v>
      </c>
      <c r="D7273" s="309">
        <v>51.5</v>
      </c>
      <c r="E7273" s="310">
        <f t="shared" si="1277"/>
        <v>1</v>
      </c>
    </row>
    <row r="7274" spans="1:5" ht="15.6" x14ac:dyDescent="0.3">
      <c r="A7274" s="311" t="s">
        <v>417</v>
      </c>
      <c r="B7274" s="312">
        <v>450</v>
      </c>
      <c r="C7274" s="312">
        <v>0</v>
      </c>
      <c r="D7274" s="312">
        <v>480</v>
      </c>
      <c r="E7274" s="310">
        <f t="shared" si="1277"/>
        <v>30</v>
      </c>
    </row>
    <row r="7275" spans="1:5" ht="15.6" x14ac:dyDescent="0.3">
      <c r="A7275" s="321" t="s">
        <v>419</v>
      </c>
      <c r="B7275" s="314">
        <v>237</v>
      </c>
      <c r="C7275" s="314">
        <v>0</v>
      </c>
      <c r="D7275" s="314">
        <v>243</v>
      </c>
      <c r="E7275" s="310">
        <f t="shared" si="1277"/>
        <v>6</v>
      </c>
    </row>
    <row r="7276" spans="1:5" ht="15.6" x14ac:dyDescent="0.3">
      <c r="A7276" s="321" t="s">
        <v>422</v>
      </c>
      <c r="B7276" s="313">
        <v>22.5</v>
      </c>
      <c r="C7276" s="313">
        <v>0</v>
      </c>
      <c r="D7276" s="313">
        <v>75</v>
      </c>
      <c r="E7276" s="322">
        <f t="shared" si="1277"/>
        <v>52.5</v>
      </c>
    </row>
    <row r="7277" spans="1:5" ht="15.6" x14ac:dyDescent="0.3">
      <c r="A7277" s="321" t="s">
        <v>423</v>
      </c>
      <c r="B7277" s="313">
        <v>0</v>
      </c>
      <c r="C7277" s="313">
        <v>0</v>
      </c>
      <c r="D7277" s="313">
        <v>0</v>
      </c>
      <c r="E7277" s="322">
        <f t="shared" si="1277"/>
        <v>0</v>
      </c>
    </row>
    <row r="7278" spans="1:5" ht="15.6" x14ac:dyDescent="0.3">
      <c r="A7278" s="321" t="s">
        <v>427</v>
      </c>
      <c r="B7278" s="313">
        <v>162</v>
      </c>
      <c r="C7278" s="313">
        <v>0</v>
      </c>
      <c r="D7278" s="313">
        <v>162</v>
      </c>
      <c r="E7278" s="322">
        <f t="shared" si="1277"/>
        <v>0</v>
      </c>
    </row>
    <row r="7279" spans="1:5" ht="15.6" x14ac:dyDescent="0.3">
      <c r="A7279" s="321" t="s">
        <v>425</v>
      </c>
      <c r="B7279" s="313">
        <v>10</v>
      </c>
      <c r="C7279" s="313">
        <v>0</v>
      </c>
      <c r="D7279" s="313">
        <v>25</v>
      </c>
      <c r="E7279" s="322">
        <f t="shared" si="1277"/>
        <v>15</v>
      </c>
    </row>
    <row r="7280" spans="1:5" ht="15.6" x14ac:dyDescent="0.3">
      <c r="A7280" s="323" t="s">
        <v>424</v>
      </c>
      <c r="B7280" s="324">
        <v>110</v>
      </c>
      <c r="C7280" s="324">
        <v>80</v>
      </c>
      <c r="D7280" s="324">
        <v>40</v>
      </c>
      <c r="E7280" s="325">
        <f t="shared" si="1277"/>
        <v>10</v>
      </c>
    </row>
    <row r="7281" spans="1:5" ht="15.6" x14ac:dyDescent="0.3">
      <c r="A7281" s="320" t="s">
        <v>418</v>
      </c>
      <c r="B7281" s="317">
        <f t="shared" ref="B7281:E7281" si="1278">SUM(B7268:B7280)</f>
        <v>2248.1</v>
      </c>
      <c r="C7281" s="316">
        <f t="shared" si="1278"/>
        <v>480</v>
      </c>
      <c r="D7281" s="317">
        <f t="shared" si="1278"/>
        <v>1910.1</v>
      </c>
      <c r="E7281" s="318">
        <f t="shared" si="1278"/>
        <v>142</v>
      </c>
    </row>
    <row r="7285" spans="1:5" ht="15.6" x14ac:dyDescent="0.3">
      <c r="A7285" s="305">
        <v>45317</v>
      </c>
      <c r="B7285" s="306"/>
      <c r="C7285" s="306"/>
      <c r="D7285" s="306"/>
      <c r="E7285" s="306"/>
    </row>
    <row r="7286" spans="1:5" ht="15.6" x14ac:dyDescent="0.3">
      <c r="A7286" s="307" t="s">
        <v>407</v>
      </c>
      <c r="B7286" s="298" t="s">
        <v>408</v>
      </c>
      <c r="C7286" s="298" t="s">
        <v>409</v>
      </c>
      <c r="D7286" s="298" t="s">
        <v>410</v>
      </c>
      <c r="E7286" s="292" t="s">
        <v>421</v>
      </c>
    </row>
    <row r="7287" spans="1:5" ht="15.6" x14ac:dyDescent="0.3">
      <c r="A7287" s="308" t="s">
        <v>412</v>
      </c>
      <c r="B7287" s="309">
        <v>296</v>
      </c>
      <c r="C7287" s="309">
        <v>0</v>
      </c>
      <c r="D7287" s="309">
        <v>300</v>
      </c>
      <c r="E7287" s="310">
        <f t="shared" ref="E7287:E7299" si="1279">(C7287+D7287)-B7287</f>
        <v>4</v>
      </c>
    </row>
    <row r="7288" spans="1:5" ht="15.6" x14ac:dyDescent="0.3">
      <c r="A7288" s="308" t="s">
        <v>413</v>
      </c>
      <c r="B7288" s="309">
        <v>150</v>
      </c>
      <c r="C7288" s="309">
        <v>0</v>
      </c>
      <c r="D7288" s="309">
        <v>150</v>
      </c>
      <c r="E7288" s="310">
        <f t="shared" si="1279"/>
        <v>0</v>
      </c>
    </row>
    <row r="7289" spans="1:5" ht="15.6" x14ac:dyDescent="0.3">
      <c r="A7289" s="308" t="s">
        <v>428</v>
      </c>
      <c r="B7289" s="309">
        <v>127.5</v>
      </c>
      <c r="C7289" s="309">
        <v>0</v>
      </c>
      <c r="D7289" s="309">
        <v>127.5</v>
      </c>
      <c r="E7289" s="310">
        <f t="shared" si="1279"/>
        <v>0</v>
      </c>
    </row>
    <row r="7290" spans="1:5" ht="15.6" x14ac:dyDescent="0.3">
      <c r="A7290" s="308" t="s">
        <v>429</v>
      </c>
      <c r="B7290" s="309">
        <v>245.6</v>
      </c>
      <c r="C7290" s="309">
        <v>0</v>
      </c>
      <c r="D7290" s="309">
        <v>285.60000000000002</v>
      </c>
      <c r="E7290" s="310">
        <f t="shared" si="1279"/>
        <v>40.000000000000028</v>
      </c>
    </row>
    <row r="7291" spans="1:5" ht="15.6" x14ac:dyDescent="0.3">
      <c r="A7291" s="308" t="s">
        <v>415</v>
      </c>
      <c r="B7291" s="309">
        <v>203</v>
      </c>
      <c r="C7291" s="309">
        <v>0</v>
      </c>
      <c r="D7291" s="309">
        <v>343</v>
      </c>
      <c r="E7291" s="310">
        <f t="shared" si="1279"/>
        <v>140</v>
      </c>
    </row>
    <row r="7292" spans="1:5" ht="15.6" x14ac:dyDescent="0.3">
      <c r="A7292" s="308" t="s">
        <v>416</v>
      </c>
      <c r="B7292" s="309">
        <v>50.5</v>
      </c>
      <c r="C7292" s="309">
        <v>0</v>
      </c>
      <c r="D7292" s="309">
        <v>50.5</v>
      </c>
      <c r="E7292" s="310">
        <f t="shared" si="1279"/>
        <v>0</v>
      </c>
    </row>
    <row r="7293" spans="1:5" ht="15.6" x14ac:dyDescent="0.3">
      <c r="A7293" s="311" t="s">
        <v>417</v>
      </c>
      <c r="B7293" s="312">
        <v>450</v>
      </c>
      <c r="C7293" s="312">
        <v>0</v>
      </c>
      <c r="D7293" s="312">
        <v>450</v>
      </c>
      <c r="E7293" s="310">
        <f t="shared" si="1279"/>
        <v>0</v>
      </c>
    </row>
    <row r="7294" spans="1:5" ht="15.6" x14ac:dyDescent="0.3">
      <c r="A7294" s="321" t="s">
        <v>419</v>
      </c>
      <c r="B7294" s="314">
        <v>237</v>
      </c>
      <c r="C7294" s="314">
        <v>0</v>
      </c>
      <c r="D7294" s="314">
        <v>237</v>
      </c>
      <c r="E7294" s="310">
        <f t="shared" si="1279"/>
        <v>0</v>
      </c>
    </row>
    <row r="7295" spans="1:5" ht="15.6" x14ac:dyDescent="0.3">
      <c r="A7295" s="321" t="s">
        <v>422</v>
      </c>
      <c r="B7295" s="313">
        <v>22.5</v>
      </c>
      <c r="C7295" s="313">
        <v>0</v>
      </c>
      <c r="D7295" s="313">
        <v>22.5</v>
      </c>
      <c r="E7295" s="322">
        <f t="shared" si="1279"/>
        <v>0</v>
      </c>
    </row>
    <row r="7296" spans="1:5" ht="15.6" x14ac:dyDescent="0.3">
      <c r="A7296" s="321" t="s">
        <v>423</v>
      </c>
      <c r="B7296" s="313">
        <v>0</v>
      </c>
      <c r="C7296" s="313">
        <v>0</v>
      </c>
      <c r="D7296" s="313">
        <v>0</v>
      </c>
      <c r="E7296" s="322">
        <f t="shared" si="1279"/>
        <v>0</v>
      </c>
    </row>
    <row r="7297" spans="1:5" ht="15.6" x14ac:dyDescent="0.3">
      <c r="A7297" s="321" t="s">
        <v>427</v>
      </c>
      <c r="B7297" s="313">
        <v>153</v>
      </c>
      <c r="C7297" s="313">
        <v>0</v>
      </c>
      <c r="D7297" s="313">
        <v>162</v>
      </c>
      <c r="E7297" s="322">
        <f t="shared" si="1279"/>
        <v>9</v>
      </c>
    </row>
    <row r="7298" spans="1:5" ht="15.6" x14ac:dyDescent="0.3">
      <c r="A7298" s="321" t="s">
        <v>425</v>
      </c>
      <c r="B7298" s="313">
        <v>78</v>
      </c>
      <c r="C7298" s="313">
        <v>64</v>
      </c>
      <c r="D7298" s="313">
        <v>10</v>
      </c>
      <c r="E7298" s="322">
        <f t="shared" si="1279"/>
        <v>-4</v>
      </c>
    </row>
    <row r="7299" spans="1:5" ht="15.6" x14ac:dyDescent="0.3">
      <c r="A7299" s="323" t="s">
        <v>424</v>
      </c>
      <c r="B7299" s="324">
        <v>110</v>
      </c>
      <c r="C7299" s="324">
        <v>0</v>
      </c>
      <c r="D7299" s="324">
        <v>110</v>
      </c>
      <c r="E7299" s="325">
        <f t="shared" si="1279"/>
        <v>0</v>
      </c>
    </row>
    <row r="7300" spans="1:5" ht="15.6" x14ac:dyDescent="0.3">
      <c r="A7300" s="320" t="s">
        <v>418</v>
      </c>
      <c r="B7300" s="317">
        <f t="shared" ref="B7300:E7300" si="1280">SUM(B7287:B7299)</f>
        <v>2123.1</v>
      </c>
      <c r="C7300" s="316">
        <f t="shared" si="1280"/>
        <v>64</v>
      </c>
      <c r="D7300" s="317">
        <f t="shared" si="1280"/>
        <v>2248.1</v>
      </c>
      <c r="E7300" s="318">
        <f t="shared" si="1280"/>
        <v>189.00000000000003</v>
      </c>
    </row>
    <row r="7304" spans="1:5" ht="15.6" x14ac:dyDescent="0.3">
      <c r="A7304" s="305">
        <v>45318</v>
      </c>
      <c r="B7304" s="306"/>
      <c r="C7304" s="306"/>
      <c r="D7304" s="306"/>
      <c r="E7304" s="306"/>
    </row>
    <row r="7305" spans="1:5" ht="15.6" x14ac:dyDescent="0.3">
      <c r="A7305" s="307" t="s">
        <v>407</v>
      </c>
      <c r="B7305" s="298" t="s">
        <v>408</v>
      </c>
      <c r="C7305" s="298" t="s">
        <v>409</v>
      </c>
      <c r="D7305" s="298" t="s">
        <v>410</v>
      </c>
      <c r="E7305" s="292" t="s">
        <v>421</v>
      </c>
    </row>
    <row r="7306" spans="1:5" ht="15.6" x14ac:dyDescent="0.3">
      <c r="A7306" s="308" t="s">
        <v>412</v>
      </c>
      <c r="B7306" s="309">
        <v>296</v>
      </c>
      <c r="C7306" s="309">
        <v>0</v>
      </c>
      <c r="D7306" s="309">
        <v>296</v>
      </c>
      <c r="E7306" s="310">
        <f t="shared" ref="E7306:E7318" si="1281">(C7306+D7306)-B7306</f>
        <v>0</v>
      </c>
    </row>
    <row r="7307" spans="1:5" ht="15.6" x14ac:dyDescent="0.3">
      <c r="A7307" s="308" t="s">
        <v>413</v>
      </c>
      <c r="B7307" s="309">
        <v>150</v>
      </c>
      <c r="C7307" s="309">
        <v>0</v>
      </c>
      <c r="D7307" s="309">
        <v>150</v>
      </c>
      <c r="E7307" s="310">
        <f t="shared" si="1281"/>
        <v>0</v>
      </c>
    </row>
    <row r="7308" spans="1:5" ht="15.6" x14ac:dyDescent="0.3">
      <c r="A7308" s="308" t="s">
        <v>428</v>
      </c>
      <c r="B7308" s="309">
        <v>127.5</v>
      </c>
      <c r="C7308" s="309">
        <v>0</v>
      </c>
      <c r="D7308" s="309">
        <v>127.5</v>
      </c>
      <c r="E7308" s="310">
        <f t="shared" si="1281"/>
        <v>0</v>
      </c>
    </row>
    <row r="7309" spans="1:5" ht="15.6" x14ac:dyDescent="0.3">
      <c r="A7309" s="308" t="s">
        <v>429</v>
      </c>
      <c r="B7309" s="309">
        <v>212</v>
      </c>
      <c r="C7309" s="309">
        <v>0</v>
      </c>
      <c r="D7309" s="309">
        <v>245.6</v>
      </c>
      <c r="E7309" s="310">
        <f t="shared" si="1281"/>
        <v>33.599999999999994</v>
      </c>
    </row>
    <row r="7310" spans="1:5" ht="15.6" x14ac:dyDescent="0.3">
      <c r="A7310" s="308" t="s">
        <v>415</v>
      </c>
      <c r="B7310" s="309">
        <v>189</v>
      </c>
      <c r="C7310" s="309">
        <v>0</v>
      </c>
      <c r="D7310" s="309">
        <v>203</v>
      </c>
      <c r="E7310" s="310">
        <f t="shared" si="1281"/>
        <v>14</v>
      </c>
    </row>
    <row r="7311" spans="1:5" ht="15.6" x14ac:dyDescent="0.3">
      <c r="A7311" s="308" t="s">
        <v>416</v>
      </c>
      <c r="B7311" s="309">
        <v>50.5</v>
      </c>
      <c r="C7311" s="309">
        <v>0</v>
      </c>
      <c r="D7311" s="309">
        <v>50.5</v>
      </c>
      <c r="E7311" s="310">
        <f t="shared" si="1281"/>
        <v>0</v>
      </c>
    </row>
    <row r="7312" spans="1:5" ht="15.6" x14ac:dyDescent="0.3">
      <c r="A7312" s="311" t="s">
        <v>417</v>
      </c>
      <c r="B7312" s="312">
        <v>450</v>
      </c>
      <c r="C7312" s="312">
        <v>0</v>
      </c>
      <c r="D7312" s="312">
        <v>450</v>
      </c>
      <c r="E7312" s="310">
        <f t="shared" si="1281"/>
        <v>0</v>
      </c>
    </row>
    <row r="7313" spans="1:5" ht="15.6" x14ac:dyDescent="0.3">
      <c r="A7313" s="321" t="s">
        <v>419</v>
      </c>
      <c r="B7313" s="314">
        <v>199.2</v>
      </c>
      <c r="C7313" s="314">
        <v>0</v>
      </c>
      <c r="D7313" s="314">
        <v>237</v>
      </c>
      <c r="E7313" s="310">
        <f t="shared" si="1281"/>
        <v>37.800000000000011</v>
      </c>
    </row>
    <row r="7314" spans="1:5" ht="15.6" x14ac:dyDescent="0.3">
      <c r="A7314" s="321" t="s">
        <v>422</v>
      </c>
      <c r="B7314" s="313">
        <v>22.5</v>
      </c>
      <c r="C7314" s="313">
        <v>0</v>
      </c>
      <c r="D7314" s="313">
        <v>22.5</v>
      </c>
      <c r="E7314" s="322">
        <f t="shared" si="1281"/>
        <v>0</v>
      </c>
    </row>
    <row r="7315" spans="1:5" ht="15.6" x14ac:dyDescent="0.3">
      <c r="A7315" s="321" t="s">
        <v>423</v>
      </c>
      <c r="B7315" s="313">
        <v>0</v>
      </c>
      <c r="C7315" s="313">
        <v>0</v>
      </c>
      <c r="D7315" s="313">
        <v>0</v>
      </c>
      <c r="E7315" s="322">
        <f t="shared" si="1281"/>
        <v>0</v>
      </c>
    </row>
    <row r="7316" spans="1:5" ht="15.6" x14ac:dyDescent="0.3">
      <c r="A7316" s="321" t="s">
        <v>427</v>
      </c>
      <c r="B7316" s="313">
        <v>90</v>
      </c>
      <c r="C7316" s="313">
        <v>0</v>
      </c>
      <c r="D7316" s="313">
        <v>153</v>
      </c>
      <c r="E7316" s="322">
        <f t="shared" si="1281"/>
        <v>63</v>
      </c>
    </row>
    <row r="7317" spans="1:5" ht="15.6" x14ac:dyDescent="0.3">
      <c r="A7317" s="321" t="s">
        <v>425</v>
      </c>
      <c r="B7317" s="313">
        <v>78</v>
      </c>
      <c r="C7317" s="313">
        <v>0</v>
      </c>
      <c r="D7317" s="313">
        <v>78</v>
      </c>
      <c r="E7317" s="322">
        <f t="shared" si="1281"/>
        <v>0</v>
      </c>
    </row>
    <row r="7318" spans="1:5" ht="15.6" x14ac:dyDescent="0.3">
      <c r="A7318" s="323" t="s">
        <v>424</v>
      </c>
      <c r="B7318" s="324">
        <v>110</v>
      </c>
      <c r="C7318" s="324">
        <v>0</v>
      </c>
      <c r="D7318" s="324">
        <v>110</v>
      </c>
      <c r="E7318" s="325">
        <f t="shared" si="1281"/>
        <v>0</v>
      </c>
    </row>
    <row r="7319" spans="1:5" ht="15.6" x14ac:dyDescent="0.3">
      <c r="A7319" s="320" t="s">
        <v>418</v>
      </c>
      <c r="B7319" s="317">
        <f t="shared" ref="B7319:E7319" si="1282">SUM(B7306:B7318)</f>
        <v>1974.7</v>
      </c>
      <c r="C7319" s="316">
        <f t="shared" si="1282"/>
        <v>0</v>
      </c>
      <c r="D7319" s="317">
        <f t="shared" si="1282"/>
        <v>2123.1</v>
      </c>
      <c r="E7319" s="318">
        <f t="shared" si="1282"/>
        <v>148.4</v>
      </c>
    </row>
    <row r="7323" spans="1:5" ht="15.6" x14ac:dyDescent="0.3">
      <c r="A7323" s="305">
        <v>45319</v>
      </c>
      <c r="B7323" s="306"/>
      <c r="C7323" s="306"/>
      <c r="D7323" s="306"/>
      <c r="E7323" s="306"/>
    </row>
    <row r="7324" spans="1:5" ht="15.6" x14ac:dyDescent="0.3">
      <c r="A7324" s="307" t="s">
        <v>407</v>
      </c>
      <c r="B7324" s="298" t="s">
        <v>408</v>
      </c>
      <c r="C7324" s="298" t="s">
        <v>409</v>
      </c>
      <c r="D7324" s="298" t="s">
        <v>410</v>
      </c>
      <c r="E7324" s="292" t="s">
        <v>421</v>
      </c>
    </row>
    <row r="7325" spans="1:5" ht="15.6" x14ac:dyDescent="0.3">
      <c r="A7325" s="308" t="s">
        <v>412</v>
      </c>
      <c r="B7325" s="309">
        <v>292</v>
      </c>
      <c r="C7325" s="309">
        <v>0</v>
      </c>
      <c r="D7325" s="309">
        <v>296</v>
      </c>
      <c r="E7325" s="310">
        <f t="shared" ref="E7325:E7337" si="1283">(C7325+D7325)-B7325</f>
        <v>4</v>
      </c>
    </row>
    <row r="7326" spans="1:5" ht="15.6" x14ac:dyDescent="0.3">
      <c r="A7326" s="308" t="s">
        <v>413</v>
      </c>
      <c r="B7326" s="309">
        <v>150</v>
      </c>
      <c r="C7326" s="309">
        <v>0</v>
      </c>
      <c r="D7326" s="309">
        <v>150</v>
      </c>
      <c r="E7326" s="310">
        <f t="shared" si="1283"/>
        <v>0</v>
      </c>
    </row>
    <row r="7327" spans="1:5" ht="15.6" x14ac:dyDescent="0.3">
      <c r="A7327" s="308" t="s">
        <v>428</v>
      </c>
      <c r="B7327" s="309">
        <v>127.5</v>
      </c>
      <c r="C7327" s="309">
        <v>0</v>
      </c>
      <c r="D7327" s="309">
        <v>127.5</v>
      </c>
      <c r="E7327" s="310">
        <f t="shared" si="1283"/>
        <v>0</v>
      </c>
    </row>
    <row r="7328" spans="1:5" ht="15.6" x14ac:dyDescent="0.3">
      <c r="A7328" s="308" t="s">
        <v>429</v>
      </c>
      <c r="B7328" s="309">
        <v>151.5</v>
      </c>
      <c r="C7328" s="309">
        <v>0</v>
      </c>
      <c r="D7328" s="309">
        <v>212</v>
      </c>
      <c r="E7328" s="310">
        <f t="shared" si="1283"/>
        <v>60.5</v>
      </c>
    </row>
    <row r="7329" spans="1:5" ht="15.6" x14ac:dyDescent="0.3">
      <c r="A7329" s="308" t="s">
        <v>415</v>
      </c>
      <c r="B7329" s="309">
        <v>161</v>
      </c>
      <c r="C7329" s="309">
        <v>0</v>
      </c>
      <c r="D7329" s="309">
        <v>189</v>
      </c>
      <c r="E7329" s="310">
        <f t="shared" si="1283"/>
        <v>28</v>
      </c>
    </row>
    <row r="7330" spans="1:5" ht="15.6" x14ac:dyDescent="0.3">
      <c r="A7330" s="308" t="s">
        <v>416</v>
      </c>
      <c r="B7330" s="309">
        <v>47.5</v>
      </c>
      <c r="C7330" s="309">
        <v>0</v>
      </c>
      <c r="D7330" s="309">
        <v>50.5</v>
      </c>
      <c r="E7330" s="310">
        <f t="shared" si="1283"/>
        <v>3</v>
      </c>
    </row>
    <row r="7331" spans="1:5" ht="15.6" x14ac:dyDescent="0.3">
      <c r="A7331" s="311" t="s">
        <v>417</v>
      </c>
      <c r="B7331" s="312">
        <v>420</v>
      </c>
      <c r="C7331" s="312">
        <v>0</v>
      </c>
      <c r="D7331" s="312">
        <v>450</v>
      </c>
      <c r="E7331" s="310">
        <f t="shared" si="1283"/>
        <v>30</v>
      </c>
    </row>
    <row r="7332" spans="1:5" ht="15.6" x14ac:dyDescent="0.3">
      <c r="A7332" s="321" t="s">
        <v>419</v>
      </c>
      <c r="B7332" s="314">
        <v>199.2</v>
      </c>
      <c r="C7332" s="314">
        <v>0</v>
      </c>
      <c r="D7332" s="314">
        <v>199.2</v>
      </c>
      <c r="E7332" s="310">
        <f t="shared" si="1283"/>
        <v>0</v>
      </c>
    </row>
    <row r="7333" spans="1:5" ht="15.6" x14ac:dyDescent="0.3">
      <c r="A7333" s="321" t="s">
        <v>422</v>
      </c>
      <c r="B7333" s="313">
        <v>22.5</v>
      </c>
      <c r="C7333" s="313">
        <v>0</v>
      </c>
      <c r="D7333" s="313">
        <v>22.5</v>
      </c>
      <c r="E7333" s="322">
        <f t="shared" si="1283"/>
        <v>0</v>
      </c>
    </row>
    <row r="7334" spans="1:5" ht="15.6" x14ac:dyDescent="0.3">
      <c r="A7334" s="321" t="s">
        <v>423</v>
      </c>
      <c r="B7334" s="313">
        <v>0</v>
      </c>
      <c r="C7334" s="313">
        <v>0</v>
      </c>
      <c r="D7334" s="313">
        <v>0</v>
      </c>
      <c r="E7334" s="322">
        <f t="shared" si="1283"/>
        <v>0</v>
      </c>
    </row>
    <row r="7335" spans="1:5" ht="15.6" x14ac:dyDescent="0.3">
      <c r="A7335" s="321" t="s">
        <v>427</v>
      </c>
      <c r="B7335" s="313">
        <v>630</v>
      </c>
      <c r="C7335" s="313">
        <v>420</v>
      </c>
      <c r="D7335" s="313">
        <v>90</v>
      </c>
      <c r="E7335" s="322">
        <f t="shared" si="1283"/>
        <v>-120</v>
      </c>
    </row>
    <row r="7336" spans="1:5" ht="15.6" x14ac:dyDescent="0.3">
      <c r="A7336" s="321" t="s">
        <v>425</v>
      </c>
      <c r="B7336" s="313">
        <v>52</v>
      </c>
      <c r="C7336" s="313">
        <v>0</v>
      </c>
      <c r="D7336" s="313">
        <v>78</v>
      </c>
      <c r="E7336" s="322">
        <f t="shared" si="1283"/>
        <v>26</v>
      </c>
    </row>
    <row r="7337" spans="1:5" ht="15.6" x14ac:dyDescent="0.3">
      <c r="A7337" s="323" t="s">
        <v>424</v>
      </c>
      <c r="B7337" s="324">
        <v>110</v>
      </c>
      <c r="C7337" s="324">
        <v>0</v>
      </c>
      <c r="D7337" s="324">
        <v>110</v>
      </c>
      <c r="E7337" s="325">
        <f t="shared" si="1283"/>
        <v>0</v>
      </c>
    </row>
    <row r="7338" spans="1:5" ht="15.6" x14ac:dyDescent="0.3">
      <c r="A7338" s="320" t="s">
        <v>418</v>
      </c>
      <c r="B7338" s="317">
        <f t="shared" ref="B7338:E7338" si="1284">SUM(B7325:B7337)</f>
        <v>2363.1999999999998</v>
      </c>
      <c r="C7338" s="316">
        <f t="shared" si="1284"/>
        <v>420</v>
      </c>
      <c r="D7338" s="317">
        <f t="shared" si="1284"/>
        <v>1974.7</v>
      </c>
      <c r="E7338" s="318">
        <f t="shared" si="1284"/>
        <v>31.5</v>
      </c>
    </row>
    <row r="7342" spans="1:5" ht="15.6" x14ac:dyDescent="0.3">
      <c r="A7342" s="305">
        <v>45320</v>
      </c>
      <c r="B7342" s="306"/>
      <c r="C7342" s="306"/>
      <c r="D7342" s="306"/>
      <c r="E7342" s="306"/>
    </row>
    <row r="7343" spans="1:5" ht="15.6" x14ac:dyDescent="0.3">
      <c r="A7343" s="307" t="s">
        <v>407</v>
      </c>
      <c r="B7343" s="298" t="s">
        <v>408</v>
      </c>
      <c r="C7343" s="298" t="s">
        <v>409</v>
      </c>
      <c r="D7343" s="298" t="s">
        <v>410</v>
      </c>
      <c r="E7343" s="292" t="s">
        <v>421</v>
      </c>
    </row>
    <row r="7344" spans="1:5" ht="15.6" x14ac:dyDescent="0.3">
      <c r="A7344" s="308" t="s">
        <v>412</v>
      </c>
      <c r="B7344" s="309">
        <v>225</v>
      </c>
      <c r="C7344" s="309">
        <v>0</v>
      </c>
      <c r="D7344" s="309">
        <v>292</v>
      </c>
      <c r="E7344" s="310">
        <f t="shared" ref="E7344:E7356" si="1285">(C7344+D7344)-B7344</f>
        <v>67</v>
      </c>
    </row>
    <row r="7345" spans="1:5" ht="15.6" x14ac:dyDescent="0.3">
      <c r="A7345" s="308" t="s">
        <v>413</v>
      </c>
      <c r="B7345" s="309">
        <v>138</v>
      </c>
      <c r="C7345" s="309">
        <v>0</v>
      </c>
      <c r="D7345" s="309">
        <v>150</v>
      </c>
      <c r="E7345" s="310">
        <f t="shared" si="1285"/>
        <v>12</v>
      </c>
    </row>
    <row r="7346" spans="1:5" ht="15.6" x14ac:dyDescent="0.3">
      <c r="A7346" s="308" t="s">
        <v>428</v>
      </c>
      <c r="B7346" s="309">
        <v>127.5</v>
      </c>
      <c r="C7346" s="309">
        <v>0</v>
      </c>
      <c r="D7346" s="309">
        <v>127.5</v>
      </c>
      <c r="E7346" s="310">
        <f t="shared" si="1285"/>
        <v>0</v>
      </c>
    </row>
    <row r="7347" spans="1:5" ht="15.6" x14ac:dyDescent="0.3">
      <c r="A7347" s="308" t="s">
        <v>429</v>
      </c>
      <c r="B7347" s="309">
        <v>151.5</v>
      </c>
      <c r="C7347" s="309">
        <v>0</v>
      </c>
      <c r="D7347" s="309">
        <v>151.5</v>
      </c>
      <c r="E7347" s="310">
        <f t="shared" si="1285"/>
        <v>0</v>
      </c>
    </row>
    <row r="7348" spans="1:5" ht="15.6" x14ac:dyDescent="0.3">
      <c r="A7348" s="308" t="s">
        <v>415</v>
      </c>
      <c r="B7348" s="309">
        <v>161</v>
      </c>
      <c r="C7348" s="309">
        <v>0</v>
      </c>
      <c r="D7348" s="309">
        <v>161</v>
      </c>
      <c r="E7348" s="310">
        <f t="shared" si="1285"/>
        <v>0</v>
      </c>
    </row>
    <row r="7349" spans="1:5" ht="15.6" x14ac:dyDescent="0.3">
      <c r="A7349" s="308" t="s">
        <v>416</v>
      </c>
      <c r="B7349" s="309">
        <v>47.5</v>
      </c>
      <c r="C7349" s="309">
        <v>0</v>
      </c>
      <c r="D7349" s="309">
        <v>47.5</v>
      </c>
      <c r="E7349" s="310">
        <f t="shared" si="1285"/>
        <v>0</v>
      </c>
    </row>
    <row r="7350" spans="1:5" ht="15.6" x14ac:dyDescent="0.3">
      <c r="A7350" s="311" t="s">
        <v>417</v>
      </c>
      <c r="B7350" s="312">
        <v>420</v>
      </c>
      <c r="C7350" s="312">
        <v>0</v>
      </c>
      <c r="D7350" s="312">
        <v>420</v>
      </c>
      <c r="E7350" s="310">
        <f t="shared" si="1285"/>
        <v>0</v>
      </c>
    </row>
    <row r="7351" spans="1:5" ht="15.6" x14ac:dyDescent="0.3">
      <c r="A7351" s="321" t="s">
        <v>419</v>
      </c>
      <c r="B7351" s="314">
        <v>181.5</v>
      </c>
      <c r="C7351" s="314">
        <v>0</v>
      </c>
      <c r="D7351" s="314">
        <v>199.2</v>
      </c>
      <c r="E7351" s="310">
        <f t="shared" si="1285"/>
        <v>17.699999999999989</v>
      </c>
    </row>
    <row r="7352" spans="1:5" ht="15.6" x14ac:dyDescent="0.3">
      <c r="A7352" s="321" t="s">
        <v>422</v>
      </c>
      <c r="B7352" s="313">
        <v>120</v>
      </c>
      <c r="C7352" s="313">
        <v>108</v>
      </c>
      <c r="D7352" s="313">
        <v>22.5</v>
      </c>
      <c r="E7352" s="322">
        <f t="shared" si="1285"/>
        <v>10.5</v>
      </c>
    </row>
    <row r="7353" spans="1:5" ht="15.6" x14ac:dyDescent="0.3">
      <c r="A7353" s="321" t="s">
        <v>423</v>
      </c>
      <c r="B7353" s="313">
        <v>0</v>
      </c>
      <c r="C7353" s="313">
        <v>0</v>
      </c>
      <c r="D7353" s="313">
        <v>0</v>
      </c>
      <c r="E7353" s="322">
        <f t="shared" si="1285"/>
        <v>0</v>
      </c>
    </row>
    <row r="7354" spans="1:5" ht="15.6" x14ac:dyDescent="0.3">
      <c r="A7354" s="321" t="s">
        <v>427</v>
      </c>
      <c r="B7354" s="313">
        <v>630</v>
      </c>
      <c r="C7354" s="313">
        <v>0</v>
      </c>
      <c r="D7354" s="313">
        <v>630</v>
      </c>
      <c r="E7354" s="322">
        <f t="shared" si="1285"/>
        <v>0</v>
      </c>
    </row>
    <row r="7355" spans="1:5" ht="15.6" x14ac:dyDescent="0.3">
      <c r="A7355" s="321" t="s">
        <v>425</v>
      </c>
      <c r="B7355" s="313">
        <v>51</v>
      </c>
      <c r="C7355" s="313">
        <v>0</v>
      </c>
      <c r="D7355" s="313">
        <v>52</v>
      </c>
      <c r="E7355" s="322">
        <f t="shared" si="1285"/>
        <v>1</v>
      </c>
    </row>
    <row r="7356" spans="1:5" ht="15.6" x14ac:dyDescent="0.3">
      <c r="A7356" s="323" t="s">
        <v>424</v>
      </c>
      <c r="B7356" s="324">
        <v>110</v>
      </c>
      <c r="C7356" s="324">
        <v>0</v>
      </c>
      <c r="D7356" s="324">
        <v>110</v>
      </c>
      <c r="E7356" s="325">
        <f t="shared" si="1285"/>
        <v>0</v>
      </c>
    </row>
    <row r="7357" spans="1:5" ht="15.6" x14ac:dyDescent="0.3">
      <c r="A7357" s="320" t="s">
        <v>418</v>
      </c>
      <c r="B7357" s="317">
        <f t="shared" ref="B7357:E7357" si="1286">SUM(B7344:B7356)</f>
        <v>2363</v>
      </c>
      <c r="C7357" s="316">
        <f t="shared" si="1286"/>
        <v>108</v>
      </c>
      <c r="D7357" s="317">
        <f t="shared" si="1286"/>
        <v>2363.1999999999998</v>
      </c>
      <c r="E7357" s="318">
        <f t="shared" si="1286"/>
        <v>108.19999999999999</v>
      </c>
    </row>
    <row r="7361" spans="1:5" ht="15.6" x14ac:dyDescent="0.3">
      <c r="A7361" s="305">
        <v>45321</v>
      </c>
      <c r="B7361" s="306"/>
      <c r="C7361" s="306"/>
      <c r="D7361" s="306"/>
      <c r="E7361" s="306"/>
    </row>
    <row r="7362" spans="1:5" ht="15.6" x14ac:dyDescent="0.3">
      <c r="A7362" s="307" t="s">
        <v>407</v>
      </c>
      <c r="B7362" s="298" t="s">
        <v>408</v>
      </c>
      <c r="C7362" s="298" t="s">
        <v>409</v>
      </c>
      <c r="D7362" s="298" t="s">
        <v>410</v>
      </c>
      <c r="E7362" s="292" t="s">
        <v>421</v>
      </c>
    </row>
    <row r="7363" spans="1:5" ht="15.6" x14ac:dyDescent="0.3">
      <c r="A7363" s="308" t="s">
        <v>412</v>
      </c>
      <c r="B7363" s="309">
        <v>225</v>
      </c>
      <c r="C7363" s="309">
        <v>0</v>
      </c>
      <c r="D7363" s="309">
        <v>225</v>
      </c>
      <c r="E7363" s="310">
        <f t="shared" ref="E7363:E7375" si="1287">(C7363+D7363)-B7363</f>
        <v>0</v>
      </c>
    </row>
    <row r="7364" spans="1:5" ht="15.6" x14ac:dyDescent="0.3">
      <c r="A7364" s="308" t="s">
        <v>413</v>
      </c>
      <c r="B7364" s="309">
        <v>138</v>
      </c>
      <c r="C7364" s="309">
        <v>0</v>
      </c>
      <c r="D7364" s="309">
        <v>138</v>
      </c>
      <c r="E7364" s="310">
        <f t="shared" si="1287"/>
        <v>0</v>
      </c>
    </row>
    <row r="7365" spans="1:5" ht="15.6" x14ac:dyDescent="0.3">
      <c r="A7365" s="308" t="s">
        <v>428</v>
      </c>
      <c r="B7365" s="309">
        <v>127.5</v>
      </c>
      <c r="C7365" s="309">
        <v>0</v>
      </c>
      <c r="D7365" s="309">
        <v>127.5</v>
      </c>
      <c r="E7365" s="310">
        <f t="shared" si="1287"/>
        <v>0</v>
      </c>
    </row>
    <row r="7366" spans="1:5" ht="15.6" x14ac:dyDescent="0.3">
      <c r="A7366" s="308" t="s">
        <v>429</v>
      </c>
      <c r="B7366" s="309">
        <v>111.6</v>
      </c>
      <c r="C7366" s="309">
        <v>0</v>
      </c>
      <c r="D7366" s="309">
        <v>151.5</v>
      </c>
      <c r="E7366" s="310">
        <f t="shared" si="1287"/>
        <v>39.900000000000006</v>
      </c>
    </row>
    <row r="7367" spans="1:5" ht="15.6" x14ac:dyDescent="0.3">
      <c r="A7367" s="308" t="s">
        <v>415</v>
      </c>
      <c r="B7367" s="309">
        <v>161</v>
      </c>
      <c r="C7367" s="309">
        <v>0</v>
      </c>
      <c r="D7367" s="309">
        <v>161</v>
      </c>
      <c r="E7367" s="310">
        <f t="shared" si="1287"/>
        <v>0</v>
      </c>
    </row>
    <row r="7368" spans="1:5" ht="15.6" x14ac:dyDescent="0.3">
      <c r="A7368" s="308" t="s">
        <v>416</v>
      </c>
      <c r="B7368" s="309">
        <v>45</v>
      </c>
      <c r="C7368" s="309">
        <v>0</v>
      </c>
      <c r="D7368" s="309">
        <v>47.5</v>
      </c>
      <c r="E7368" s="310">
        <f t="shared" si="1287"/>
        <v>2.5</v>
      </c>
    </row>
    <row r="7369" spans="1:5" ht="15.6" x14ac:dyDescent="0.3">
      <c r="A7369" s="311" t="s">
        <v>417</v>
      </c>
      <c r="B7369" s="312">
        <v>380</v>
      </c>
      <c r="C7369" s="312">
        <v>0</v>
      </c>
      <c r="D7369" s="312">
        <v>420</v>
      </c>
      <c r="E7369" s="310">
        <f t="shared" si="1287"/>
        <v>40</v>
      </c>
    </row>
    <row r="7370" spans="1:5" ht="15.6" x14ac:dyDescent="0.3">
      <c r="A7370" s="321" t="s">
        <v>419</v>
      </c>
      <c r="B7370" s="314">
        <v>181.5</v>
      </c>
      <c r="C7370" s="314">
        <v>0</v>
      </c>
      <c r="D7370" s="314">
        <v>181.5</v>
      </c>
      <c r="E7370" s="310">
        <f t="shared" si="1287"/>
        <v>0</v>
      </c>
    </row>
    <row r="7371" spans="1:5" ht="15.6" x14ac:dyDescent="0.3">
      <c r="A7371" s="321" t="s">
        <v>422</v>
      </c>
      <c r="B7371" s="313">
        <v>101.25</v>
      </c>
      <c r="C7371" s="313">
        <v>0</v>
      </c>
      <c r="D7371" s="313">
        <v>120</v>
      </c>
      <c r="E7371" s="322">
        <f t="shared" si="1287"/>
        <v>18.75</v>
      </c>
    </row>
    <row r="7372" spans="1:5" ht="15.6" x14ac:dyDescent="0.3">
      <c r="A7372" s="321" t="s">
        <v>423</v>
      </c>
      <c r="B7372" s="313">
        <v>0</v>
      </c>
      <c r="C7372" s="313">
        <v>0</v>
      </c>
      <c r="D7372" s="313">
        <v>0</v>
      </c>
      <c r="E7372" s="322">
        <f t="shared" si="1287"/>
        <v>0</v>
      </c>
    </row>
    <row r="7373" spans="1:5" ht="15.6" x14ac:dyDescent="0.3">
      <c r="A7373" s="321" t="s">
        <v>427</v>
      </c>
      <c r="B7373" s="313">
        <v>630</v>
      </c>
      <c r="C7373" s="313">
        <v>0</v>
      </c>
      <c r="D7373" s="313">
        <v>630</v>
      </c>
      <c r="E7373" s="322">
        <f t="shared" si="1287"/>
        <v>0</v>
      </c>
    </row>
    <row r="7374" spans="1:5" ht="15.6" x14ac:dyDescent="0.3">
      <c r="A7374" s="321" t="s">
        <v>425</v>
      </c>
      <c r="B7374" s="313">
        <v>49</v>
      </c>
      <c r="C7374" s="313">
        <v>0</v>
      </c>
      <c r="D7374" s="313">
        <v>51</v>
      </c>
      <c r="E7374" s="322">
        <f t="shared" si="1287"/>
        <v>2</v>
      </c>
    </row>
    <row r="7375" spans="1:5" ht="15.6" x14ac:dyDescent="0.3">
      <c r="A7375" s="323" t="s">
        <v>424</v>
      </c>
      <c r="B7375" s="324">
        <v>110</v>
      </c>
      <c r="C7375" s="324">
        <v>0</v>
      </c>
      <c r="D7375" s="324">
        <v>110</v>
      </c>
      <c r="E7375" s="325">
        <f t="shared" si="1287"/>
        <v>0</v>
      </c>
    </row>
    <row r="7376" spans="1:5" ht="15.6" x14ac:dyDescent="0.3">
      <c r="A7376" s="320" t="s">
        <v>418</v>
      </c>
      <c r="B7376" s="317">
        <f t="shared" ref="B7376:E7376" si="1288">SUM(B7363:B7375)</f>
        <v>2259.85</v>
      </c>
      <c r="C7376" s="316">
        <f t="shared" si="1288"/>
        <v>0</v>
      </c>
      <c r="D7376" s="317">
        <f t="shared" si="1288"/>
        <v>2363</v>
      </c>
      <c r="E7376" s="318">
        <f t="shared" si="1288"/>
        <v>103.15</v>
      </c>
    </row>
    <row r="7378" spans="1:5" ht="15.6" x14ac:dyDescent="0.3">
      <c r="B7378" s="306"/>
    </row>
    <row r="7380" spans="1:5" ht="15.6" x14ac:dyDescent="0.3">
      <c r="A7380" s="305">
        <v>45322</v>
      </c>
      <c r="B7380" s="306"/>
      <c r="C7380" s="306"/>
      <c r="D7380" s="306"/>
      <c r="E7380" s="306"/>
    </row>
    <row r="7381" spans="1:5" ht="15.6" x14ac:dyDescent="0.3">
      <c r="A7381" s="307" t="s">
        <v>407</v>
      </c>
      <c r="B7381" s="298" t="s">
        <v>408</v>
      </c>
      <c r="C7381" s="298" t="s">
        <v>409</v>
      </c>
      <c r="D7381" s="298" t="s">
        <v>410</v>
      </c>
      <c r="E7381" s="292" t="s">
        <v>421</v>
      </c>
    </row>
    <row r="7382" spans="1:5" ht="15.6" x14ac:dyDescent="0.3">
      <c r="A7382" s="308" t="s">
        <v>412</v>
      </c>
      <c r="B7382" s="309">
        <v>175</v>
      </c>
      <c r="C7382" s="309">
        <v>0</v>
      </c>
      <c r="D7382" s="309">
        <v>225</v>
      </c>
      <c r="E7382" s="310">
        <f t="shared" ref="E7382:E7394" si="1289">(C7382+D7382)-B7382</f>
        <v>50</v>
      </c>
    </row>
    <row r="7383" spans="1:5" ht="15.6" x14ac:dyDescent="0.3">
      <c r="A7383" s="308" t="s">
        <v>413</v>
      </c>
      <c r="B7383" s="309">
        <v>138</v>
      </c>
      <c r="C7383" s="309">
        <v>0</v>
      </c>
      <c r="D7383" s="309">
        <v>138</v>
      </c>
      <c r="E7383" s="310">
        <f t="shared" si="1289"/>
        <v>0</v>
      </c>
    </row>
    <row r="7384" spans="1:5" ht="15.6" x14ac:dyDescent="0.3">
      <c r="A7384" s="308" t="s">
        <v>428</v>
      </c>
      <c r="B7384" s="309">
        <v>127.5</v>
      </c>
      <c r="C7384" s="309">
        <v>0</v>
      </c>
      <c r="D7384" s="309">
        <v>127.5</v>
      </c>
      <c r="E7384" s="310">
        <f t="shared" si="1289"/>
        <v>0</v>
      </c>
    </row>
    <row r="7385" spans="1:5" ht="15.6" x14ac:dyDescent="0.3">
      <c r="A7385" s="308" t="s">
        <v>429</v>
      </c>
      <c r="B7385" s="309">
        <v>133.6</v>
      </c>
      <c r="C7385" s="309">
        <v>155</v>
      </c>
      <c r="D7385" s="309">
        <v>111.6</v>
      </c>
      <c r="E7385" s="310">
        <f t="shared" si="1289"/>
        <v>133.00000000000003</v>
      </c>
    </row>
    <row r="7386" spans="1:5" ht="15.6" x14ac:dyDescent="0.3">
      <c r="A7386" s="308" t="s">
        <v>415</v>
      </c>
      <c r="B7386" s="309">
        <v>161</v>
      </c>
      <c r="C7386" s="309">
        <v>0</v>
      </c>
      <c r="D7386" s="309">
        <v>161</v>
      </c>
      <c r="E7386" s="310">
        <f t="shared" si="1289"/>
        <v>0</v>
      </c>
    </row>
    <row r="7387" spans="1:5" ht="15.6" x14ac:dyDescent="0.3">
      <c r="A7387" s="308" t="s">
        <v>416</v>
      </c>
      <c r="B7387" s="309">
        <v>37.5</v>
      </c>
      <c r="C7387" s="309">
        <v>0</v>
      </c>
      <c r="D7387" s="309">
        <v>45</v>
      </c>
      <c r="E7387" s="310">
        <f t="shared" si="1289"/>
        <v>7.5</v>
      </c>
    </row>
    <row r="7388" spans="1:5" ht="15.6" x14ac:dyDescent="0.3">
      <c r="A7388" s="311" t="s">
        <v>417</v>
      </c>
      <c r="B7388" s="312">
        <v>370</v>
      </c>
      <c r="C7388" s="312">
        <v>0</v>
      </c>
      <c r="D7388" s="312">
        <v>380</v>
      </c>
      <c r="E7388" s="310">
        <f t="shared" si="1289"/>
        <v>10</v>
      </c>
    </row>
    <row r="7389" spans="1:5" ht="15.6" x14ac:dyDescent="0.3">
      <c r="A7389" s="321" t="s">
        <v>419</v>
      </c>
      <c r="B7389" s="314">
        <v>168.75</v>
      </c>
      <c r="C7389" s="314">
        <v>0</v>
      </c>
      <c r="D7389" s="314">
        <v>181.5</v>
      </c>
      <c r="E7389" s="310">
        <f t="shared" si="1289"/>
        <v>12.75</v>
      </c>
    </row>
    <row r="7390" spans="1:5" ht="15.6" x14ac:dyDescent="0.3">
      <c r="A7390" s="321" t="s">
        <v>422</v>
      </c>
      <c r="B7390" s="313">
        <v>101.25</v>
      </c>
      <c r="C7390" s="313">
        <v>0</v>
      </c>
      <c r="D7390" s="313">
        <v>101.25</v>
      </c>
      <c r="E7390" s="322">
        <f t="shared" si="1289"/>
        <v>0</v>
      </c>
    </row>
    <row r="7391" spans="1:5" ht="15.6" x14ac:dyDescent="0.3">
      <c r="A7391" s="321" t="s">
        <v>423</v>
      </c>
      <c r="B7391" s="313">
        <v>0</v>
      </c>
      <c r="C7391" s="313">
        <v>0</v>
      </c>
      <c r="D7391" s="313">
        <v>0</v>
      </c>
      <c r="E7391" s="322">
        <f t="shared" si="1289"/>
        <v>0</v>
      </c>
    </row>
    <row r="7392" spans="1:5" ht="15.6" x14ac:dyDescent="0.3">
      <c r="A7392" s="321" t="s">
        <v>427</v>
      </c>
      <c r="B7392" s="313">
        <v>585</v>
      </c>
      <c r="C7392" s="313">
        <v>0</v>
      </c>
      <c r="D7392" s="313">
        <v>630</v>
      </c>
      <c r="E7392" s="322">
        <f t="shared" si="1289"/>
        <v>45</v>
      </c>
    </row>
    <row r="7393" spans="1:5" ht="15.6" x14ac:dyDescent="0.3">
      <c r="A7393" s="321" t="s">
        <v>425</v>
      </c>
      <c r="B7393" s="313">
        <v>22</v>
      </c>
      <c r="C7393" s="313">
        <v>0</v>
      </c>
      <c r="D7393" s="313">
        <v>49</v>
      </c>
      <c r="E7393" s="322">
        <f t="shared" si="1289"/>
        <v>27</v>
      </c>
    </row>
    <row r="7394" spans="1:5" ht="15.6" x14ac:dyDescent="0.3">
      <c r="A7394" s="323" t="s">
        <v>424</v>
      </c>
      <c r="B7394" s="324">
        <v>110</v>
      </c>
      <c r="C7394" s="324">
        <v>0</v>
      </c>
      <c r="D7394" s="324">
        <v>110</v>
      </c>
      <c r="E7394" s="325">
        <f t="shared" si="1289"/>
        <v>0</v>
      </c>
    </row>
    <row r="7395" spans="1:5" ht="15.6" x14ac:dyDescent="0.3">
      <c r="A7395" s="320" t="s">
        <v>418</v>
      </c>
      <c r="B7395" s="317">
        <f t="shared" ref="B7395:E7395" si="1290">SUM(B7382:B7394)</f>
        <v>2129.6</v>
      </c>
      <c r="C7395" s="316">
        <f t="shared" si="1290"/>
        <v>155</v>
      </c>
      <c r="D7395" s="317">
        <f t="shared" si="1290"/>
        <v>2259.85</v>
      </c>
      <c r="E7395" s="318">
        <f t="shared" si="1290"/>
        <v>285.25</v>
      </c>
    </row>
    <row r="7399" spans="1:5" ht="15.6" x14ac:dyDescent="0.3">
      <c r="A7399" s="305">
        <v>45323</v>
      </c>
      <c r="B7399" s="306"/>
      <c r="C7399" s="306"/>
      <c r="D7399" s="306"/>
      <c r="E7399" s="306"/>
    </row>
    <row r="7400" spans="1:5" ht="15.6" x14ac:dyDescent="0.3">
      <c r="A7400" s="307" t="s">
        <v>407</v>
      </c>
      <c r="B7400" s="298" t="s">
        <v>408</v>
      </c>
      <c r="C7400" s="298" t="s">
        <v>409</v>
      </c>
      <c r="D7400" s="298" t="s">
        <v>410</v>
      </c>
      <c r="E7400" s="292" t="s">
        <v>421</v>
      </c>
    </row>
    <row r="7401" spans="1:5" ht="15.6" x14ac:dyDescent="0.3">
      <c r="A7401" s="308" t="s">
        <v>412</v>
      </c>
      <c r="B7401" s="309">
        <v>121</v>
      </c>
      <c r="C7401" s="309">
        <v>0</v>
      </c>
      <c r="D7401" s="309">
        <v>175</v>
      </c>
      <c r="E7401" s="310">
        <f t="shared" ref="E7401:E7413" si="1291">(C7401+D7401)-B7401</f>
        <v>54</v>
      </c>
    </row>
    <row r="7402" spans="1:5" ht="15.6" x14ac:dyDescent="0.3">
      <c r="A7402" s="308" t="s">
        <v>413</v>
      </c>
      <c r="B7402" s="309">
        <v>138</v>
      </c>
      <c r="C7402" s="309">
        <v>0</v>
      </c>
      <c r="D7402" s="309">
        <v>138</v>
      </c>
      <c r="E7402" s="310">
        <f t="shared" si="1291"/>
        <v>0</v>
      </c>
    </row>
    <row r="7403" spans="1:5" ht="15.6" x14ac:dyDescent="0.3">
      <c r="A7403" s="308" t="s">
        <v>428</v>
      </c>
      <c r="B7403" s="309">
        <v>127.5</v>
      </c>
      <c r="C7403" s="309">
        <v>0</v>
      </c>
      <c r="D7403" s="309">
        <v>127.5</v>
      </c>
      <c r="E7403" s="310">
        <f t="shared" si="1291"/>
        <v>0</v>
      </c>
    </row>
    <row r="7404" spans="1:5" ht="15.6" x14ac:dyDescent="0.3">
      <c r="A7404" s="308" t="s">
        <v>429</v>
      </c>
      <c r="B7404" s="309">
        <v>245.6</v>
      </c>
      <c r="C7404" s="309">
        <v>0</v>
      </c>
      <c r="D7404" s="309">
        <v>133.6</v>
      </c>
      <c r="E7404" s="310">
        <f t="shared" si="1291"/>
        <v>-112</v>
      </c>
    </row>
    <row r="7405" spans="1:5" ht="15.6" x14ac:dyDescent="0.3">
      <c r="A7405" s="308" t="s">
        <v>415</v>
      </c>
      <c r="B7405" s="309">
        <v>126</v>
      </c>
      <c r="C7405" s="309">
        <v>0</v>
      </c>
      <c r="D7405" s="309">
        <v>161</v>
      </c>
      <c r="E7405" s="310">
        <f t="shared" si="1291"/>
        <v>35</v>
      </c>
    </row>
    <row r="7406" spans="1:5" ht="15.6" x14ac:dyDescent="0.3">
      <c r="A7406" s="308" t="s">
        <v>416</v>
      </c>
      <c r="B7406" s="309">
        <v>37.5</v>
      </c>
      <c r="C7406" s="309">
        <v>0</v>
      </c>
      <c r="D7406" s="309">
        <v>37.5</v>
      </c>
      <c r="E7406" s="310">
        <f t="shared" si="1291"/>
        <v>0</v>
      </c>
    </row>
    <row r="7407" spans="1:5" ht="15.6" x14ac:dyDescent="0.3">
      <c r="A7407" s="311" t="s">
        <v>417</v>
      </c>
      <c r="B7407" s="312">
        <v>340</v>
      </c>
      <c r="C7407" s="312">
        <v>0</v>
      </c>
      <c r="D7407" s="312">
        <v>370</v>
      </c>
      <c r="E7407" s="310">
        <f t="shared" si="1291"/>
        <v>30</v>
      </c>
    </row>
    <row r="7408" spans="1:5" ht="15.6" x14ac:dyDescent="0.3">
      <c r="A7408" s="321" t="s">
        <v>419</v>
      </c>
      <c r="B7408" s="314">
        <v>130.74</v>
      </c>
      <c r="C7408" s="314">
        <v>0</v>
      </c>
      <c r="D7408" s="314">
        <v>168.75</v>
      </c>
      <c r="E7408" s="310">
        <f t="shared" si="1291"/>
        <v>38.009999999999991</v>
      </c>
    </row>
    <row r="7409" spans="1:5" ht="15.6" x14ac:dyDescent="0.3">
      <c r="A7409" s="321" t="s">
        <v>422</v>
      </c>
      <c r="B7409" s="313">
        <v>90</v>
      </c>
      <c r="C7409" s="313">
        <v>0</v>
      </c>
      <c r="D7409" s="313">
        <v>101.25</v>
      </c>
      <c r="E7409" s="322">
        <f t="shared" si="1291"/>
        <v>11.25</v>
      </c>
    </row>
    <row r="7410" spans="1:5" ht="15.6" x14ac:dyDescent="0.3">
      <c r="A7410" s="321" t="s">
        <v>423</v>
      </c>
      <c r="B7410" s="313">
        <v>0</v>
      </c>
      <c r="C7410" s="313">
        <v>0</v>
      </c>
      <c r="D7410" s="313">
        <v>0</v>
      </c>
      <c r="E7410" s="322">
        <f t="shared" si="1291"/>
        <v>0</v>
      </c>
    </row>
    <row r="7411" spans="1:5" ht="15.6" x14ac:dyDescent="0.3">
      <c r="A7411" s="321" t="s">
        <v>427</v>
      </c>
      <c r="B7411" s="313">
        <v>540</v>
      </c>
      <c r="C7411" s="313">
        <v>0</v>
      </c>
      <c r="D7411" s="313">
        <v>585</v>
      </c>
      <c r="E7411" s="322">
        <f t="shared" si="1291"/>
        <v>45</v>
      </c>
    </row>
    <row r="7412" spans="1:5" ht="15.6" x14ac:dyDescent="0.3">
      <c r="A7412" s="321" t="s">
        <v>425</v>
      </c>
      <c r="B7412" s="313">
        <v>51</v>
      </c>
      <c r="C7412" s="313">
        <v>60</v>
      </c>
      <c r="D7412" s="313">
        <v>22</v>
      </c>
      <c r="E7412" s="322">
        <f t="shared" si="1291"/>
        <v>31</v>
      </c>
    </row>
    <row r="7413" spans="1:5" ht="15.6" x14ac:dyDescent="0.3">
      <c r="A7413" s="323" t="s">
        <v>424</v>
      </c>
      <c r="B7413" s="324">
        <v>110</v>
      </c>
      <c r="C7413" s="324">
        <v>0</v>
      </c>
      <c r="D7413" s="324">
        <v>110</v>
      </c>
      <c r="E7413" s="325">
        <f t="shared" si="1291"/>
        <v>0</v>
      </c>
    </row>
    <row r="7414" spans="1:5" ht="15.6" x14ac:dyDescent="0.3">
      <c r="A7414" s="320" t="s">
        <v>418</v>
      </c>
      <c r="B7414" s="317">
        <f t="shared" ref="B7414:E7414" si="1292">SUM(B7401:B7413)</f>
        <v>2057.34</v>
      </c>
      <c r="C7414" s="316">
        <f t="shared" si="1292"/>
        <v>60</v>
      </c>
      <c r="D7414" s="317">
        <f t="shared" si="1292"/>
        <v>2129.6</v>
      </c>
      <c r="E7414" s="318">
        <f t="shared" si="1292"/>
        <v>132.26</v>
      </c>
    </row>
    <row r="7418" spans="1:5" ht="15.6" x14ac:dyDescent="0.3">
      <c r="A7418" s="305">
        <v>45324</v>
      </c>
      <c r="B7418" s="306"/>
      <c r="C7418" s="306"/>
      <c r="D7418" s="306"/>
      <c r="E7418" s="306"/>
    </row>
    <row r="7419" spans="1:5" ht="15.6" x14ac:dyDescent="0.3">
      <c r="A7419" s="307" t="s">
        <v>407</v>
      </c>
      <c r="B7419" s="298" t="s">
        <v>408</v>
      </c>
      <c r="C7419" s="298" t="s">
        <v>409</v>
      </c>
      <c r="D7419" s="298" t="s">
        <v>410</v>
      </c>
      <c r="E7419" s="292" t="s">
        <v>421</v>
      </c>
    </row>
    <row r="7420" spans="1:5" ht="15.6" x14ac:dyDescent="0.3">
      <c r="A7420" s="308" t="s">
        <v>412</v>
      </c>
      <c r="B7420" s="309">
        <v>111.2</v>
      </c>
      <c r="C7420" s="309">
        <v>0</v>
      </c>
      <c r="D7420" s="309">
        <v>121</v>
      </c>
      <c r="E7420" s="310">
        <f t="shared" ref="E7420:E7432" si="1293">(C7420+D7420)-B7420</f>
        <v>9.7999999999999972</v>
      </c>
    </row>
    <row r="7421" spans="1:5" ht="15.6" x14ac:dyDescent="0.3">
      <c r="A7421" s="308" t="s">
        <v>413</v>
      </c>
      <c r="B7421" s="309">
        <v>132</v>
      </c>
      <c r="C7421" s="309">
        <v>0</v>
      </c>
      <c r="D7421" s="309">
        <v>138</v>
      </c>
      <c r="E7421" s="310">
        <f t="shared" si="1293"/>
        <v>6</v>
      </c>
    </row>
    <row r="7422" spans="1:5" ht="15.6" x14ac:dyDescent="0.3">
      <c r="A7422" s="308" t="s">
        <v>428</v>
      </c>
      <c r="B7422" s="309">
        <v>127.5</v>
      </c>
      <c r="C7422" s="309">
        <v>0</v>
      </c>
      <c r="D7422" s="309">
        <v>127.5</v>
      </c>
      <c r="E7422" s="310">
        <f t="shared" si="1293"/>
        <v>0</v>
      </c>
    </row>
    <row r="7423" spans="1:5" ht="15.6" x14ac:dyDescent="0.3">
      <c r="A7423" s="308" t="s">
        <v>429</v>
      </c>
      <c r="B7423" s="309">
        <v>156</v>
      </c>
      <c r="C7423" s="309">
        <v>0</v>
      </c>
      <c r="D7423" s="309">
        <v>245.6</v>
      </c>
      <c r="E7423" s="310">
        <f t="shared" si="1293"/>
        <v>89.6</v>
      </c>
    </row>
    <row r="7424" spans="1:5" ht="15.6" x14ac:dyDescent="0.3">
      <c r="A7424" s="308" t="s">
        <v>415</v>
      </c>
      <c r="B7424" s="309">
        <v>87.5</v>
      </c>
      <c r="C7424" s="309">
        <v>0</v>
      </c>
      <c r="D7424" s="309">
        <v>126</v>
      </c>
      <c r="E7424" s="310">
        <f t="shared" si="1293"/>
        <v>38.5</v>
      </c>
    </row>
    <row r="7425" spans="1:5" ht="15.6" x14ac:dyDescent="0.3">
      <c r="A7425" s="308" t="s">
        <v>416</v>
      </c>
      <c r="B7425" s="309">
        <v>33.75</v>
      </c>
      <c r="C7425" s="309">
        <v>0</v>
      </c>
      <c r="D7425" s="309">
        <v>37.5</v>
      </c>
      <c r="E7425" s="310">
        <f t="shared" si="1293"/>
        <v>3.75</v>
      </c>
    </row>
    <row r="7426" spans="1:5" ht="15.6" x14ac:dyDescent="0.3">
      <c r="A7426" s="311" t="s">
        <v>417</v>
      </c>
      <c r="B7426" s="312">
        <v>320</v>
      </c>
      <c r="C7426" s="312">
        <v>0</v>
      </c>
      <c r="D7426" s="312">
        <v>340</v>
      </c>
      <c r="E7426" s="310">
        <f t="shared" si="1293"/>
        <v>20</v>
      </c>
    </row>
    <row r="7427" spans="1:5" ht="15.6" x14ac:dyDescent="0.3">
      <c r="A7427" s="321" t="s">
        <v>419</v>
      </c>
      <c r="B7427" s="314">
        <v>93.75</v>
      </c>
      <c r="C7427" s="314">
        <v>0</v>
      </c>
      <c r="D7427" s="314">
        <v>130.74</v>
      </c>
      <c r="E7427" s="310">
        <f t="shared" si="1293"/>
        <v>36.990000000000009</v>
      </c>
    </row>
    <row r="7428" spans="1:5" ht="15.6" x14ac:dyDescent="0.3">
      <c r="A7428" s="321" t="s">
        <v>422</v>
      </c>
      <c r="B7428" s="313">
        <v>78</v>
      </c>
      <c r="C7428" s="313">
        <v>0</v>
      </c>
      <c r="D7428" s="313">
        <v>90</v>
      </c>
      <c r="E7428" s="322">
        <f t="shared" si="1293"/>
        <v>12</v>
      </c>
    </row>
    <row r="7429" spans="1:5" ht="15.6" x14ac:dyDescent="0.3">
      <c r="A7429" s="321" t="s">
        <v>423</v>
      </c>
      <c r="B7429" s="313">
        <v>0</v>
      </c>
      <c r="C7429" s="313">
        <v>0</v>
      </c>
      <c r="D7429" s="313">
        <v>0</v>
      </c>
      <c r="E7429" s="322">
        <f t="shared" si="1293"/>
        <v>0</v>
      </c>
    </row>
    <row r="7430" spans="1:5" ht="15.6" x14ac:dyDescent="0.3">
      <c r="A7430" s="321" t="s">
        <v>427</v>
      </c>
      <c r="B7430" s="313">
        <v>504</v>
      </c>
      <c r="C7430" s="313">
        <v>0</v>
      </c>
      <c r="D7430" s="313">
        <v>540</v>
      </c>
      <c r="E7430" s="322">
        <f t="shared" si="1293"/>
        <v>36</v>
      </c>
    </row>
    <row r="7431" spans="1:5" ht="15.6" x14ac:dyDescent="0.3">
      <c r="A7431" s="321" t="s">
        <v>425</v>
      </c>
      <c r="B7431" s="313">
        <v>50</v>
      </c>
      <c r="C7431" s="313">
        <v>0</v>
      </c>
      <c r="D7431" s="313">
        <v>51</v>
      </c>
      <c r="E7431" s="322">
        <f t="shared" si="1293"/>
        <v>1</v>
      </c>
    </row>
    <row r="7432" spans="1:5" ht="15.6" x14ac:dyDescent="0.3">
      <c r="A7432" s="323" t="s">
        <v>424</v>
      </c>
      <c r="B7432" s="324">
        <v>110</v>
      </c>
      <c r="C7432" s="324">
        <v>0</v>
      </c>
      <c r="D7432" s="324">
        <v>110</v>
      </c>
      <c r="E7432" s="325">
        <f t="shared" si="1293"/>
        <v>0</v>
      </c>
    </row>
    <row r="7433" spans="1:5" ht="15.6" x14ac:dyDescent="0.3">
      <c r="A7433" s="320" t="s">
        <v>418</v>
      </c>
      <c r="B7433" s="317">
        <f t="shared" ref="B7433:E7433" si="1294">SUM(B7420:B7432)</f>
        <v>1803.7</v>
      </c>
      <c r="C7433" s="316">
        <f t="shared" si="1294"/>
        <v>0</v>
      </c>
      <c r="D7433" s="317">
        <f t="shared" si="1294"/>
        <v>2057.34</v>
      </c>
      <c r="E7433" s="318">
        <f t="shared" si="1294"/>
        <v>253.64</v>
      </c>
    </row>
    <row r="7437" spans="1:5" ht="15.6" x14ac:dyDescent="0.3">
      <c r="A7437" s="305">
        <v>45325</v>
      </c>
      <c r="B7437" s="306"/>
      <c r="C7437" s="306"/>
      <c r="D7437" s="306"/>
      <c r="E7437" s="306"/>
    </row>
    <row r="7438" spans="1:5" ht="15.6" x14ac:dyDescent="0.3">
      <c r="A7438" s="307" t="s">
        <v>407</v>
      </c>
      <c r="B7438" s="298" t="s">
        <v>408</v>
      </c>
      <c r="C7438" s="298" t="s">
        <v>409</v>
      </c>
      <c r="D7438" s="298" t="s">
        <v>410</v>
      </c>
      <c r="E7438" s="292" t="s">
        <v>421</v>
      </c>
    </row>
    <row r="7439" spans="1:5" ht="15.6" x14ac:dyDescent="0.3">
      <c r="A7439" s="308" t="s">
        <v>412</v>
      </c>
      <c r="B7439" s="309">
        <v>87.5</v>
      </c>
      <c r="C7439" s="309">
        <v>0</v>
      </c>
      <c r="D7439" s="309">
        <v>111.2</v>
      </c>
      <c r="E7439" s="310">
        <f t="shared" ref="E7439:E7451" si="1295">(C7439+D7439)-B7439</f>
        <v>23.700000000000003</v>
      </c>
    </row>
    <row r="7440" spans="1:5" ht="15.6" x14ac:dyDescent="0.3">
      <c r="A7440" s="308" t="s">
        <v>413</v>
      </c>
      <c r="B7440" s="309">
        <v>125</v>
      </c>
      <c r="C7440" s="309">
        <v>0</v>
      </c>
      <c r="D7440" s="309">
        <v>132</v>
      </c>
      <c r="E7440" s="310">
        <f t="shared" si="1295"/>
        <v>7</v>
      </c>
    </row>
    <row r="7441" spans="1:5" ht="15.6" x14ac:dyDescent="0.3">
      <c r="A7441" s="308" t="s">
        <v>428</v>
      </c>
      <c r="B7441" s="309">
        <v>127.5</v>
      </c>
      <c r="C7441" s="309">
        <v>0</v>
      </c>
      <c r="D7441" s="309">
        <v>127.5</v>
      </c>
      <c r="E7441" s="310">
        <f t="shared" si="1295"/>
        <v>0</v>
      </c>
    </row>
    <row r="7442" spans="1:5" ht="15.6" x14ac:dyDescent="0.3">
      <c r="A7442" s="308" t="s">
        <v>429</v>
      </c>
      <c r="B7442" s="309">
        <v>178.4</v>
      </c>
      <c r="C7442" s="309">
        <v>120</v>
      </c>
      <c r="D7442" s="309">
        <v>156</v>
      </c>
      <c r="E7442" s="310">
        <f t="shared" si="1295"/>
        <v>97.6</v>
      </c>
    </row>
    <row r="7443" spans="1:5" ht="15.6" x14ac:dyDescent="0.3">
      <c r="A7443" s="308" t="s">
        <v>415</v>
      </c>
      <c r="B7443" s="309">
        <v>87.5</v>
      </c>
      <c r="C7443" s="309">
        <v>0</v>
      </c>
      <c r="D7443" s="309">
        <v>87.5</v>
      </c>
      <c r="E7443" s="310">
        <f t="shared" si="1295"/>
        <v>0</v>
      </c>
    </row>
    <row r="7444" spans="1:5" ht="15.6" x14ac:dyDescent="0.3">
      <c r="A7444" s="308" t="s">
        <v>416</v>
      </c>
      <c r="B7444" s="309">
        <v>51</v>
      </c>
      <c r="C7444" s="309">
        <v>30</v>
      </c>
      <c r="D7444" s="309">
        <v>33.75</v>
      </c>
      <c r="E7444" s="310">
        <f t="shared" si="1295"/>
        <v>12.75</v>
      </c>
    </row>
    <row r="7445" spans="1:5" ht="15.6" x14ac:dyDescent="0.3">
      <c r="A7445" s="311" t="s">
        <v>417</v>
      </c>
      <c r="B7445" s="312">
        <v>300</v>
      </c>
      <c r="C7445" s="312">
        <v>0</v>
      </c>
      <c r="D7445" s="312">
        <v>320</v>
      </c>
      <c r="E7445" s="310">
        <f t="shared" si="1295"/>
        <v>20</v>
      </c>
    </row>
    <row r="7446" spans="1:5" ht="15.6" x14ac:dyDescent="0.3">
      <c r="A7446" s="321" t="s">
        <v>419</v>
      </c>
      <c r="B7446" s="314">
        <v>50.01</v>
      </c>
      <c r="C7446" s="314">
        <v>0</v>
      </c>
      <c r="D7446" s="314">
        <v>93.75</v>
      </c>
      <c r="E7446" s="310">
        <f t="shared" si="1295"/>
        <v>43.74</v>
      </c>
    </row>
    <row r="7447" spans="1:5" ht="15.6" x14ac:dyDescent="0.3">
      <c r="A7447" s="321" t="s">
        <v>422</v>
      </c>
      <c r="B7447" s="313">
        <v>60</v>
      </c>
      <c r="C7447" s="313">
        <v>0</v>
      </c>
      <c r="D7447" s="313">
        <v>78</v>
      </c>
      <c r="E7447" s="322">
        <f t="shared" si="1295"/>
        <v>18</v>
      </c>
    </row>
    <row r="7448" spans="1:5" ht="15.6" x14ac:dyDescent="0.3">
      <c r="A7448" s="321" t="s">
        <v>423</v>
      </c>
      <c r="B7448" s="313">
        <v>0</v>
      </c>
      <c r="C7448" s="313">
        <v>0</v>
      </c>
      <c r="D7448" s="313">
        <v>0</v>
      </c>
      <c r="E7448" s="322">
        <f t="shared" si="1295"/>
        <v>0</v>
      </c>
    </row>
    <row r="7449" spans="1:5" ht="15.6" x14ac:dyDescent="0.3">
      <c r="A7449" s="321" t="s">
        <v>427</v>
      </c>
      <c r="B7449" s="313">
        <v>456</v>
      </c>
      <c r="C7449" s="313">
        <v>0</v>
      </c>
      <c r="D7449" s="313">
        <v>504</v>
      </c>
      <c r="E7449" s="322">
        <f t="shared" si="1295"/>
        <v>48</v>
      </c>
    </row>
    <row r="7450" spans="1:5" ht="15.6" x14ac:dyDescent="0.3">
      <c r="A7450" s="321" t="s">
        <v>425</v>
      </c>
      <c r="B7450" s="313">
        <v>10</v>
      </c>
      <c r="C7450" s="313">
        <v>0</v>
      </c>
      <c r="D7450" s="313">
        <v>50</v>
      </c>
      <c r="E7450" s="322">
        <f t="shared" si="1295"/>
        <v>40</v>
      </c>
    </row>
    <row r="7451" spans="1:5" ht="15.6" x14ac:dyDescent="0.3">
      <c r="A7451" s="323" t="s">
        <v>424</v>
      </c>
      <c r="B7451" s="324">
        <v>112.5</v>
      </c>
      <c r="C7451" s="324">
        <v>0</v>
      </c>
      <c r="D7451" s="324">
        <v>110</v>
      </c>
      <c r="E7451" s="325">
        <f t="shared" si="1295"/>
        <v>-2.5</v>
      </c>
    </row>
    <row r="7452" spans="1:5" ht="15.6" x14ac:dyDescent="0.3">
      <c r="A7452" s="320" t="s">
        <v>418</v>
      </c>
      <c r="B7452" s="317">
        <f t="shared" ref="B7452:E7452" si="1296">SUM(B7439:B7451)</f>
        <v>1645.4099999999999</v>
      </c>
      <c r="C7452" s="316">
        <f t="shared" si="1296"/>
        <v>150</v>
      </c>
      <c r="D7452" s="317">
        <f t="shared" si="1296"/>
        <v>1803.7</v>
      </c>
      <c r="E7452" s="318">
        <f t="shared" si="1296"/>
        <v>308.29000000000002</v>
      </c>
    </row>
    <row r="7456" spans="1:5" ht="15.6" x14ac:dyDescent="0.3">
      <c r="A7456" s="305">
        <v>45326</v>
      </c>
      <c r="B7456" s="306"/>
      <c r="C7456" s="306"/>
      <c r="D7456" s="306"/>
      <c r="E7456" s="306"/>
    </row>
    <row r="7457" spans="1:5" ht="15.6" x14ac:dyDescent="0.3">
      <c r="A7457" s="307" t="s">
        <v>407</v>
      </c>
      <c r="B7457" s="298" t="s">
        <v>408</v>
      </c>
      <c r="C7457" s="298" t="s">
        <v>409</v>
      </c>
      <c r="D7457" s="298" t="s">
        <v>410</v>
      </c>
      <c r="E7457" s="292" t="s">
        <v>421</v>
      </c>
    </row>
    <row r="7458" spans="1:5" ht="15.6" x14ac:dyDescent="0.3">
      <c r="A7458" s="308" t="s">
        <v>412</v>
      </c>
      <c r="B7458" s="309">
        <v>107.5</v>
      </c>
      <c r="C7458" s="309">
        <v>0</v>
      </c>
      <c r="D7458" s="309">
        <v>87.5</v>
      </c>
      <c r="E7458" s="310">
        <f t="shared" ref="E7458:E7470" si="1297">(C7458+D7458)-B7458</f>
        <v>-20</v>
      </c>
    </row>
    <row r="7459" spans="1:5" ht="15.6" x14ac:dyDescent="0.3">
      <c r="A7459" s="308" t="s">
        <v>413</v>
      </c>
      <c r="B7459" s="309">
        <v>125</v>
      </c>
      <c r="C7459" s="309">
        <v>0</v>
      </c>
      <c r="D7459" s="309">
        <v>125</v>
      </c>
      <c r="E7459" s="310">
        <f t="shared" si="1297"/>
        <v>0</v>
      </c>
    </row>
    <row r="7460" spans="1:5" ht="15.6" x14ac:dyDescent="0.3">
      <c r="A7460" s="308" t="s">
        <v>428</v>
      </c>
      <c r="B7460" s="309">
        <v>127.5</v>
      </c>
      <c r="C7460" s="309">
        <v>0</v>
      </c>
      <c r="D7460" s="309">
        <v>127.5</v>
      </c>
      <c r="E7460" s="310">
        <f t="shared" si="1297"/>
        <v>0</v>
      </c>
    </row>
    <row r="7461" spans="1:5" ht="15.6" x14ac:dyDescent="0.3">
      <c r="A7461" s="308" t="s">
        <v>429</v>
      </c>
      <c r="B7461" s="309">
        <v>256.8</v>
      </c>
      <c r="C7461" s="309">
        <v>110</v>
      </c>
      <c r="D7461" s="309">
        <v>178.4</v>
      </c>
      <c r="E7461" s="310">
        <f t="shared" si="1297"/>
        <v>31.599999999999966</v>
      </c>
    </row>
    <row r="7462" spans="1:5" ht="15.6" x14ac:dyDescent="0.3">
      <c r="A7462" s="308" t="s">
        <v>415</v>
      </c>
      <c r="B7462" s="309">
        <v>87.5</v>
      </c>
      <c r="C7462" s="309">
        <v>0</v>
      </c>
      <c r="D7462" s="309">
        <v>87.5</v>
      </c>
      <c r="E7462" s="310">
        <f t="shared" si="1297"/>
        <v>0</v>
      </c>
    </row>
    <row r="7463" spans="1:5" ht="15.6" x14ac:dyDescent="0.3">
      <c r="A7463" s="308" t="s">
        <v>416</v>
      </c>
      <c r="B7463" s="309">
        <v>51</v>
      </c>
      <c r="C7463" s="309">
        <v>0</v>
      </c>
      <c r="D7463" s="309">
        <v>51</v>
      </c>
      <c r="E7463" s="310">
        <f t="shared" si="1297"/>
        <v>0</v>
      </c>
    </row>
    <row r="7464" spans="1:5" ht="15.6" x14ac:dyDescent="0.3">
      <c r="A7464" s="311" t="s">
        <v>417</v>
      </c>
      <c r="B7464" s="312">
        <v>270</v>
      </c>
      <c r="C7464" s="312">
        <v>0</v>
      </c>
      <c r="D7464" s="312">
        <v>300</v>
      </c>
      <c r="E7464" s="310">
        <f t="shared" si="1297"/>
        <v>30</v>
      </c>
    </row>
    <row r="7465" spans="1:5" ht="15.6" x14ac:dyDescent="0.3">
      <c r="A7465" s="321" t="s">
        <v>419</v>
      </c>
      <c r="B7465" s="314">
        <v>0</v>
      </c>
      <c r="C7465" s="314">
        <v>0</v>
      </c>
      <c r="D7465" s="314">
        <v>50.01</v>
      </c>
      <c r="E7465" s="310">
        <f t="shared" si="1297"/>
        <v>50.01</v>
      </c>
    </row>
    <row r="7466" spans="1:5" ht="15.6" x14ac:dyDescent="0.3">
      <c r="A7466" s="321" t="s">
        <v>422</v>
      </c>
      <c r="B7466" s="313">
        <v>60</v>
      </c>
      <c r="C7466" s="313">
        <v>0</v>
      </c>
      <c r="D7466" s="313">
        <v>60</v>
      </c>
      <c r="E7466" s="322">
        <f t="shared" si="1297"/>
        <v>0</v>
      </c>
    </row>
    <row r="7467" spans="1:5" ht="15.6" x14ac:dyDescent="0.3">
      <c r="A7467" s="321" t="s">
        <v>423</v>
      </c>
      <c r="B7467" s="313">
        <v>0</v>
      </c>
      <c r="C7467" s="313">
        <v>0</v>
      </c>
      <c r="D7467" s="313">
        <v>0</v>
      </c>
      <c r="E7467" s="322">
        <f t="shared" si="1297"/>
        <v>0</v>
      </c>
    </row>
    <row r="7468" spans="1:5" ht="15.6" x14ac:dyDescent="0.3">
      <c r="A7468" s="321" t="s">
        <v>427</v>
      </c>
      <c r="B7468" s="313">
        <v>405</v>
      </c>
      <c r="C7468" s="313">
        <v>0</v>
      </c>
      <c r="D7468" s="313">
        <v>456</v>
      </c>
      <c r="E7468" s="322">
        <f t="shared" si="1297"/>
        <v>51</v>
      </c>
    </row>
    <row r="7469" spans="1:5" ht="15.6" x14ac:dyDescent="0.3">
      <c r="A7469" s="321" t="s">
        <v>425</v>
      </c>
      <c r="B7469" s="313">
        <v>67</v>
      </c>
      <c r="C7469" s="313">
        <v>60</v>
      </c>
      <c r="D7469" s="313">
        <v>10</v>
      </c>
      <c r="E7469" s="322">
        <f t="shared" si="1297"/>
        <v>3</v>
      </c>
    </row>
    <row r="7470" spans="1:5" ht="15.6" x14ac:dyDescent="0.3">
      <c r="A7470" s="323" t="s">
        <v>424</v>
      </c>
      <c r="B7470" s="324">
        <v>112.5</v>
      </c>
      <c r="C7470" s="324">
        <v>0</v>
      </c>
      <c r="D7470" s="324">
        <v>112.5</v>
      </c>
      <c r="E7470" s="325">
        <f t="shared" si="1297"/>
        <v>0</v>
      </c>
    </row>
    <row r="7471" spans="1:5" ht="15.6" x14ac:dyDescent="0.3">
      <c r="A7471" s="320" t="s">
        <v>418</v>
      </c>
      <c r="B7471" s="317">
        <f t="shared" ref="B7471:E7471" si="1298">SUM(B7458:B7470)</f>
        <v>1669.8</v>
      </c>
      <c r="C7471" s="316">
        <f t="shared" si="1298"/>
        <v>170</v>
      </c>
      <c r="D7471" s="317">
        <f t="shared" si="1298"/>
        <v>1645.4099999999999</v>
      </c>
      <c r="E7471" s="318">
        <f t="shared" si="1298"/>
        <v>145.60999999999996</v>
      </c>
    </row>
    <row r="7475" spans="1:5" ht="15.6" x14ac:dyDescent="0.3">
      <c r="A7475" s="305">
        <v>45327</v>
      </c>
      <c r="B7475" s="306"/>
      <c r="C7475" s="306"/>
      <c r="D7475" s="306"/>
      <c r="E7475" s="306"/>
    </row>
    <row r="7476" spans="1:5" ht="15.6" x14ac:dyDescent="0.3">
      <c r="A7476" s="307" t="s">
        <v>407</v>
      </c>
      <c r="B7476" s="298" t="s">
        <v>408</v>
      </c>
      <c r="C7476" s="298" t="s">
        <v>409</v>
      </c>
      <c r="D7476" s="298" t="s">
        <v>410</v>
      </c>
      <c r="E7476" s="292" t="s">
        <v>421</v>
      </c>
    </row>
    <row r="7477" spans="1:5" ht="15.6" x14ac:dyDescent="0.3">
      <c r="A7477" s="308" t="s">
        <v>412</v>
      </c>
      <c r="B7477" s="309">
        <v>18</v>
      </c>
      <c r="C7477" s="309">
        <v>0</v>
      </c>
      <c r="D7477" s="309">
        <v>107.5</v>
      </c>
      <c r="E7477" s="310">
        <f t="shared" ref="E7477:E7489" si="1299">(C7477+D7477)-B7477</f>
        <v>89.5</v>
      </c>
    </row>
    <row r="7478" spans="1:5" ht="15.6" x14ac:dyDescent="0.3">
      <c r="A7478" s="308" t="s">
        <v>413</v>
      </c>
      <c r="B7478" s="309">
        <v>125</v>
      </c>
      <c r="C7478" s="309">
        <v>0</v>
      </c>
      <c r="D7478" s="309">
        <v>125</v>
      </c>
      <c r="E7478" s="310">
        <f t="shared" si="1299"/>
        <v>0</v>
      </c>
    </row>
    <row r="7479" spans="1:5" ht="15.6" x14ac:dyDescent="0.3">
      <c r="A7479" s="308" t="s">
        <v>428</v>
      </c>
      <c r="B7479" s="309">
        <v>127.5</v>
      </c>
      <c r="C7479" s="309">
        <v>0</v>
      </c>
      <c r="D7479" s="309">
        <v>127.5</v>
      </c>
      <c r="E7479" s="310">
        <f t="shared" si="1299"/>
        <v>0</v>
      </c>
    </row>
    <row r="7480" spans="1:5" ht="15.6" x14ac:dyDescent="0.3">
      <c r="A7480" s="308" t="s">
        <v>429</v>
      </c>
      <c r="B7480" s="309">
        <v>133.6</v>
      </c>
      <c r="C7480" s="309">
        <v>0</v>
      </c>
      <c r="D7480" s="309">
        <v>256.8</v>
      </c>
      <c r="E7480" s="310">
        <f t="shared" si="1299"/>
        <v>123.20000000000002</v>
      </c>
    </row>
    <row r="7481" spans="1:5" ht="15.6" x14ac:dyDescent="0.3">
      <c r="A7481" s="308" t="s">
        <v>415</v>
      </c>
      <c r="B7481" s="309">
        <v>87.5</v>
      </c>
      <c r="C7481" s="309">
        <v>0</v>
      </c>
      <c r="D7481" s="309">
        <v>87.5</v>
      </c>
      <c r="E7481" s="310">
        <f t="shared" si="1299"/>
        <v>0</v>
      </c>
    </row>
    <row r="7482" spans="1:5" ht="15.6" x14ac:dyDescent="0.3">
      <c r="A7482" s="308" t="s">
        <v>416</v>
      </c>
      <c r="B7482" s="309">
        <v>51</v>
      </c>
      <c r="C7482" s="309">
        <v>0</v>
      </c>
      <c r="D7482" s="309">
        <v>51</v>
      </c>
      <c r="E7482" s="310">
        <f t="shared" si="1299"/>
        <v>0</v>
      </c>
    </row>
    <row r="7483" spans="1:5" ht="15.6" x14ac:dyDescent="0.3">
      <c r="A7483" s="311" t="s">
        <v>417</v>
      </c>
      <c r="B7483" s="312">
        <v>200</v>
      </c>
      <c r="C7483" s="312">
        <v>0</v>
      </c>
      <c r="D7483" s="312">
        <v>270</v>
      </c>
      <c r="E7483" s="310">
        <f t="shared" si="1299"/>
        <v>70</v>
      </c>
    </row>
    <row r="7484" spans="1:5" ht="15.6" x14ac:dyDescent="0.3">
      <c r="A7484" s="321" t="s">
        <v>419</v>
      </c>
      <c r="B7484" s="314">
        <v>152.61000000000001</v>
      </c>
      <c r="C7484" s="314">
        <v>180</v>
      </c>
      <c r="D7484" s="314">
        <v>0</v>
      </c>
      <c r="E7484" s="310">
        <f t="shared" si="1299"/>
        <v>27.389999999999986</v>
      </c>
    </row>
    <row r="7485" spans="1:5" ht="15.6" x14ac:dyDescent="0.3">
      <c r="A7485" s="321" t="s">
        <v>422</v>
      </c>
      <c r="B7485" s="313">
        <v>41.25</v>
      </c>
      <c r="C7485" s="313">
        <v>0</v>
      </c>
      <c r="D7485" s="313">
        <v>60</v>
      </c>
      <c r="E7485" s="322">
        <f t="shared" si="1299"/>
        <v>18.75</v>
      </c>
    </row>
    <row r="7486" spans="1:5" ht="15.6" x14ac:dyDescent="0.3">
      <c r="A7486" s="321" t="s">
        <v>423</v>
      </c>
      <c r="B7486" s="313">
        <v>0</v>
      </c>
      <c r="C7486" s="313">
        <v>0</v>
      </c>
      <c r="D7486" s="313">
        <v>0</v>
      </c>
      <c r="E7486" s="322">
        <f t="shared" si="1299"/>
        <v>0</v>
      </c>
    </row>
    <row r="7487" spans="1:5" ht="15.6" x14ac:dyDescent="0.3">
      <c r="A7487" s="321" t="s">
        <v>427</v>
      </c>
      <c r="B7487" s="313">
        <v>315</v>
      </c>
      <c r="C7487" s="313">
        <v>0</v>
      </c>
      <c r="D7487" s="313">
        <v>405</v>
      </c>
      <c r="E7487" s="322">
        <f t="shared" si="1299"/>
        <v>90</v>
      </c>
    </row>
    <row r="7488" spans="1:5" ht="15.6" x14ac:dyDescent="0.3">
      <c r="A7488" s="321" t="s">
        <v>425</v>
      </c>
      <c r="B7488" s="313">
        <v>22</v>
      </c>
      <c r="C7488" s="313">
        <v>0</v>
      </c>
      <c r="D7488" s="313">
        <v>67</v>
      </c>
      <c r="E7488" s="322">
        <f t="shared" si="1299"/>
        <v>45</v>
      </c>
    </row>
    <row r="7489" spans="1:5" ht="15.6" x14ac:dyDescent="0.3">
      <c r="A7489" s="323" t="s">
        <v>424</v>
      </c>
      <c r="B7489" s="324">
        <v>112.5</v>
      </c>
      <c r="C7489" s="324">
        <v>0</v>
      </c>
      <c r="D7489" s="324">
        <v>112.5</v>
      </c>
      <c r="E7489" s="325">
        <f t="shared" si="1299"/>
        <v>0</v>
      </c>
    </row>
    <row r="7490" spans="1:5" ht="15.6" x14ac:dyDescent="0.3">
      <c r="A7490" s="320" t="s">
        <v>418</v>
      </c>
      <c r="B7490" s="317">
        <f t="shared" ref="B7490:E7490" si="1300">SUM(B7477:B7489)</f>
        <v>1385.96</v>
      </c>
      <c r="C7490" s="316">
        <f t="shared" si="1300"/>
        <v>180</v>
      </c>
      <c r="D7490" s="317">
        <f t="shared" si="1300"/>
        <v>1669.8</v>
      </c>
      <c r="E7490" s="318">
        <f t="shared" si="1300"/>
        <v>463.84000000000003</v>
      </c>
    </row>
    <row r="7494" spans="1:5" ht="15.6" x14ac:dyDescent="0.3">
      <c r="A7494" s="305">
        <v>45328</v>
      </c>
      <c r="B7494" s="306"/>
      <c r="C7494" s="306"/>
      <c r="D7494" s="306"/>
      <c r="E7494" s="306"/>
    </row>
    <row r="7495" spans="1:5" ht="15.6" x14ac:dyDescent="0.3">
      <c r="A7495" s="307" t="s">
        <v>407</v>
      </c>
      <c r="B7495" s="298" t="s">
        <v>408</v>
      </c>
      <c r="C7495" s="298" t="s">
        <v>409</v>
      </c>
      <c r="D7495" s="298" t="s">
        <v>410</v>
      </c>
      <c r="E7495" s="292" t="s">
        <v>421</v>
      </c>
    </row>
    <row r="7496" spans="1:5" ht="15.6" x14ac:dyDescent="0.3">
      <c r="A7496" s="308" t="s">
        <v>412</v>
      </c>
      <c r="B7496" s="309">
        <v>5</v>
      </c>
      <c r="C7496" s="309">
        <v>0</v>
      </c>
      <c r="D7496" s="309">
        <v>18</v>
      </c>
      <c r="E7496" s="310">
        <f t="shared" ref="E7496:E7508" si="1301">(C7496+D7496)-B7496</f>
        <v>13</v>
      </c>
    </row>
    <row r="7497" spans="1:5" ht="15.6" x14ac:dyDescent="0.3">
      <c r="A7497" s="308" t="s">
        <v>413</v>
      </c>
      <c r="B7497" s="309">
        <v>112.5</v>
      </c>
      <c r="C7497" s="309">
        <v>0</v>
      </c>
      <c r="D7497" s="309">
        <v>125</v>
      </c>
      <c r="E7497" s="310">
        <f t="shared" si="1301"/>
        <v>12.5</v>
      </c>
    </row>
    <row r="7498" spans="1:5" ht="15.6" x14ac:dyDescent="0.3">
      <c r="A7498" s="308" t="s">
        <v>428</v>
      </c>
      <c r="B7498" s="309">
        <v>127.5</v>
      </c>
      <c r="C7498" s="309">
        <v>0</v>
      </c>
      <c r="D7498" s="309">
        <v>127.5</v>
      </c>
      <c r="E7498" s="310">
        <f t="shared" si="1301"/>
        <v>0</v>
      </c>
    </row>
    <row r="7499" spans="1:5" ht="15.6" x14ac:dyDescent="0.3">
      <c r="A7499" s="308" t="s">
        <v>429</v>
      </c>
      <c r="B7499" s="309">
        <v>107.12</v>
      </c>
      <c r="C7499" s="309">
        <v>0</v>
      </c>
      <c r="D7499" s="309">
        <v>133.6</v>
      </c>
      <c r="E7499" s="310">
        <f t="shared" si="1301"/>
        <v>26.47999999999999</v>
      </c>
    </row>
    <row r="7500" spans="1:5" ht="15.6" x14ac:dyDescent="0.3">
      <c r="A7500" s="308" t="s">
        <v>415</v>
      </c>
      <c r="B7500" s="309">
        <v>0</v>
      </c>
      <c r="C7500" s="309">
        <v>0</v>
      </c>
      <c r="D7500" s="309">
        <v>87.5</v>
      </c>
      <c r="E7500" s="310">
        <f t="shared" si="1301"/>
        <v>87.5</v>
      </c>
    </row>
    <row r="7501" spans="1:5" ht="15.6" x14ac:dyDescent="0.3">
      <c r="A7501" s="308" t="s">
        <v>416</v>
      </c>
      <c r="B7501" s="309">
        <v>51</v>
      </c>
      <c r="C7501" s="309">
        <v>0</v>
      </c>
      <c r="D7501" s="309">
        <v>51</v>
      </c>
      <c r="E7501" s="310">
        <f t="shared" si="1301"/>
        <v>0</v>
      </c>
    </row>
    <row r="7502" spans="1:5" ht="15.6" x14ac:dyDescent="0.3">
      <c r="A7502" s="311" t="s">
        <v>417</v>
      </c>
      <c r="B7502" s="312">
        <v>190</v>
      </c>
      <c r="C7502" s="312">
        <v>0</v>
      </c>
      <c r="D7502" s="312">
        <v>200</v>
      </c>
      <c r="E7502" s="310">
        <f t="shared" si="1301"/>
        <v>10</v>
      </c>
    </row>
    <row r="7503" spans="1:5" ht="15.6" x14ac:dyDescent="0.3">
      <c r="A7503" s="321" t="s">
        <v>419</v>
      </c>
      <c r="B7503" s="314">
        <v>73.17</v>
      </c>
      <c r="C7503" s="314">
        <v>0</v>
      </c>
      <c r="D7503" s="314">
        <v>152.61000000000001</v>
      </c>
      <c r="E7503" s="310">
        <f t="shared" si="1301"/>
        <v>79.440000000000012</v>
      </c>
    </row>
    <row r="7504" spans="1:5" ht="15.6" x14ac:dyDescent="0.3">
      <c r="A7504" s="321" t="s">
        <v>422</v>
      </c>
      <c r="B7504" s="313">
        <v>18.7</v>
      </c>
      <c r="C7504" s="313">
        <v>0</v>
      </c>
      <c r="D7504" s="313">
        <v>41.25</v>
      </c>
      <c r="E7504" s="322">
        <f t="shared" si="1301"/>
        <v>22.55</v>
      </c>
    </row>
    <row r="7505" spans="1:5" ht="15.6" x14ac:dyDescent="0.3">
      <c r="A7505" s="321" t="s">
        <v>423</v>
      </c>
      <c r="B7505" s="313">
        <v>0</v>
      </c>
      <c r="C7505" s="313">
        <v>0</v>
      </c>
      <c r="D7505" s="313">
        <v>0</v>
      </c>
      <c r="E7505" s="322">
        <f t="shared" si="1301"/>
        <v>0</v>
      </c>
    </row>
    <row r="7506" spans="1:5" ht="15.6" x14ac:dyDescent="0.3">
      <c r="A7506" s="321" t="s">
        <v>427</v>
      </c>
      <c r="B7506" s="313">
        <v>306</v>
      </c>
      <c r="C7506" s="313">
        <v>0</v>
      </c>
      <c r="D7506" s="313">
        <v>315</v>
      </c>
      <c r="E7506" s="322">
        <f t="shared" si="1301"/>
        <v>9</v>
      </c>
    </row>
    <row r="7507" spans="1:5" ht="15.6" x14ac:dyDescent="0.3">
      <c r="A7507" s="321" t="s">
        <v>425</v>
      </c>
      <c r="B7507" s="313">
        <v>35</v>
      </c>
      <c r="C7507" s="313">
        <v>30</v>
      </c>
      <c r="D7507" s="313">
        <v>22</v>
      </c>
      <c r="E7507" s="322">
        <f t="shared" si="1301"/>
        <v>17</v>
      </c>
    </row>
    <row r="7508" spans="1:5" ht="15.6" x14ac:dyDescent="0.3">
      <c r="A7508" s="323" t="s">
        <v>424</v>
      </c>
      <c r="B7508" s="324">
        <v>112.5</v>
      </c>
      <c r="C7508" s="324">
        <v>0</v>
      </c>
      <c r="D7508" s="324">
        <v>112.5</v>
      </c>
      <c r="E7508" s="325">
        <f t="shared" si="1301"/>
        <v>0</v>
      </c>
    </row>
    <row r="7509" spans="1:5" ht="15.6" x14ac:dyDescent="0.3">
      <c r="A7509" s="320" t="s">
        <v>418</v>
      </c>
      <c r="B7509" s="317">
        <f t="shared" ref="B7509:E7509" si="1302">SUM(B7496:B7508)</f>
        <v>1138.49</v>
      </c>
      <c r="C7509" s="316">
        <f t="shared" si="1302"/>
        <v>30</v>
      </c>
      <c r="D7509" s="317">
        <f t="shared" si="1302"/>
        <v>1385.96</v>
      </c>
      <c r="E7509" s="318">
        <f t="shared" si="1302"/>
        <v>277.47000000000003</v>
      </c>
    </row>
    <row r="7513" spans="1:5" ht="15.6" x14ac:dyDescent="0.3">
      <c r="A7513" s="305">
        <v>45329</v>
      </c>
      <c r="B7513" s="306"/>
      <c r="C7513" s="306"/>
      <c r="D7513" s="306"/>
      <c r="E7513" s="306"/>
    </row>
    <row r="7514" spans="1:5" ht="15.6" x14ac:dyDescent="0.3">
      <c r="A7514" s="307" t="s">
        <v>407</v>
      </c>
      <c r="B7514" s="298" t="s">
        <v>408</v>
      </c>
      <c r="C7514" s="298" t="s">
        <v>409</v>
      </c>
      <c r="D7514" s="298" t="s">
        <v>410</v>
      </c>
      <c r="E7514" s="292" t="s">
        <v>421</v>
      </c>
    </row>
    <row r="7515" spans="1:5" ht="15.6" x14ac:dyDescent="0.3">
      <c r="A7515" s="308" t="s">
        <v>412</v>
      </c>
      <c r="B7515" s="309">
        <v>325</v>
      </c>
      <c r="C7515" s="309">
        <v>325</v>
      </c>
      <c r="D7515" s="309">
        <v>5</v>
      </c>
      <c r="E7515" s="310">
        <f t="shared" ref="E7515:E7527" si="1303">(C7515+D7515)-B7515</f>
        <v>5</v>
      </c>
    </row>
    <row r="7516" spans="1:5" ht="15.6" x14ac:dyDescent="0.3">
      <c r="A7516" s="308" t="s">
        <v>413</v>
      </c>
      <c r="B7516" s="309">
        <v>112.5</v>
      </c>
      <c r="C7516" s="309">
        <v>0</v>
      </c>
      <c r="D7516" s="309">
        <v>112.5</v>
      </c>
      <c r="E7516" s="310">
        <f t="shared" si="1303"/>
        <v>0</v>
      </c>
    </row>
    <row r="7517" spans="1:5" ht="15.6" x14ac:dyDescent="0.3">
      <c r="A7517" s="308" t="s">
        <v>428</v>
      </c>
      <c r="B7517" s="309">
        <v>127.5</v>
      </c>
      <c r="C7517" s="309">
        <v>0</v>
      </c>
      <c r="D7517" s="309">
        <v>127.5</v>
      </c>
      <c r="E7517" s="310">
        <f t="shared" si="1303"/>
        <v>0</v>
      </c>
    </row>
    <row r="7518" spans="1:5" ht="15.6" x14ac:dyDescent="0.3">
      <c r="A7518" s="308" t="s">
        <v>429</v>
      </c>
      <c r="B7518" s="309">
        <v>223.2</v>
      </c>
      <c r="C7518" s="309">
        <v>120</v>
      </c>
      <c r="D7518" s="309">
        <v>107.12</v>
      </c>
      <c r="E7518" s="310">
        <f t="shared" si="1303"/>
        <v>3.9200000000000159</v>
      </c>
    </row>
    <row r="7519" spans="1:5" ht="15.6" x14ac:dyDescent="0.3">
      <c r="A7519" s="308" t="s">
        <v>415</v>
      </c>
      <c r="B7519" s="309">
        <v>0</v>
      </c>
      <c r="C7519" s="309">
        <v>0</v>
      </c>
      <c r="D7519" s="309">
        <v>87.5</v>
      </c>
      <c r="E7519" s="310">
        <f t="shared" si="1303"/>
        <v>87.5</v>
      </c>
    </row>
    <row r="7520" spans="1:5" ht="15.6" x14ac:dyDescent="0.3">
      <c r="A7520" s="308" t="s">
        <v>416</v>
      </c>
      <c r="B7520" s="309">
        <v>51</v>
      </c>
      <c r="C7520" s="309">
        <v>0</v>
      </c>
      <c r="D7520" s="309">
        <v>51</v>
      </c>
      <c r="E7520" s="310">
        <f t="shared" si="1303"/>
        <v>0</v>
      </c>
    </row>
    <row r="7521" spans="1:5" ht="15.6" x14ac:dyDescent="0.3">
      <c r="A7521" s="311" t="s">
        <v>417</v>
      </c>
      <c r="B7521" s="312">
        <v>190</v>
      </c>
      <c r="C7521" s="312">
        <v>0</v>
      </c>
      <c r="D7521" s="312">
        <v>190</v>
      </c>
      <c r="E7521" s="310">
        <f t="shared" si="1303"/>
        <v>0</v>
      </c>
    </row>
    <row r="7522" spans="1:5" ht="15.6" x14ac:dyDescent="0.3">
      <c r="A7522" s="321" t="s">
        <v>419</v>
      </c>
      <c r="B7522" s="314">
        <v>256.2</v>
      </c>
      <c r="C7522" s="314">
        <v>180</v>
      </c>
      <c r="D7522" s="314">
        <v>73.17</v>
      </c>
      <c r="E7522" s="310">
        <f t="shared" si="1303"/>
        <v>-3.0299999999999727</v>
      </c>
    </row>
    <row r="7523" spans="1:5" ht="15.6" x14ac:dyDescent="0.3">
      <c r="A7523" s="321" t="s">
        <v>422</v>
      </c>
      <c r="B7523" s="313">
        <v>18.7</v>
      </c>
      <c r="C7523" s="313">
        <v>0</v>
      </c>
      <c r="D7523" s="313">
        <v>18.7</v>
      </c>
      <c r="E7523" s="322">
        <f t="shared" si="1303"/>
        <v>0</v>
      </c>
    </row>
    <row r="7524" spans="1:5" ht="15.6" x14ac:dyDescent="0.3">
      <c r="A7524" s="321" t="s">
        <v>423</v>
      </c>
      <c r="B7524" s="313">
        <v>0</v>
      </c>
      <c r="C7524" s="313">
        <v>0</v>
      </c>
      <c r="D7524" s="313">
        <v>0</v>
      </c>
      <c r="E7524" s="322">
        <f t="shared" si="1303"/>
        <v>0</v>
      </c>
    </row>
    <row r="7525" spans="1:5" ht="15.6" x14ac:dyDescent="0.3">
      <c r="A7525" s="321" t="s">
        <v>427</v>
      </c>
      <c r="B7525" s="313">
        <v>288</v>
      </c>
      <c r="C7525" s="313">
        <v>0</v>
      </c>
      <c r="D7525" s="313">
        <v>306</v>
      </c>
      <c r="E7525" s="322">
        <f t="shared" si="1303"/>
        <v>18</v>
      </c>
    </row>
    <row r="7526" spans="1:5" ht="15.6" x14ac:dyDescent="0.3">
      <c r="A7526" s="321" t="s">
        <v>425</v>
      </c>
      <c r="B7526" s="313">
        <v>40</v>
      </c>
      <c r="C7526" s="313">
        <v>32</v>
      </c>
      <c r="D7526" s="313">
        <v>35</v>
      </c>
      <c r="E7526" s="322">
        <f t="shared" si="1303"/>
        <v>27</v>
      </c>
    </row>
    <row r="7527" spans="1:5" ht="15.6" x14ac:dyDescent="0.3">
      <c r="A7527" s="323" t="s">
        <v>424</v>
      </c>
      <c r="B7527" s="324">
        <v>112.5</v>
      </c>
      <c r="C7527" s="324">
        <v>0</v>
      </c>
      <c r="D7527" s="324">
        <v>112.5</v>
      </c>
      <c r="E7527" s="325">
        <f t="shared" si="1303"/>
        <v>0</v>
      </c>
    </row>
    <row r="7528" spans="1:5" ht="15.6" x14ac:dyDescent="0.3">
      <c r="A7528" s="320" t="s">
        <v>418</v>
      </c>
      <c r="B7528" s="317">
        <f t="shared" ref="B7528:E7528" si="1304">SUM(B7515:B7527)</f>
        <v>1744.6000000000001</v>
      </c>
      <c r="C7528" s="316">
        <f t="shared" si="1304"/>
        <v>657</v>
      </c>
      <c r="D7528" s="317">
        <f t="shared" si="1304"/>
        <v>1225.99</v>
      </c>
      <c r="E7528" s="318">
        <f t="shared" si="1304"/>
        <v>138.39000000000004</v>
      </c>
    </row>
    <row r="7532" spans="1:5" ht="15.6" x14ac:dyDescent="0.3">
      <c r="A7532" s="305">
        <v>45330</v>
      </c>
      <c r="B7532" s="306"/>
      <c r="C7532" s="306"/>
      <c r="D7532" s="306"/>
      <c r="E7532" s="306"/>
    </row>
    <row r="7533" spans="1:5" ht="15.6" x14ac:dyDescent="0.3">
      <c r="A7533" s="307" t="s">
        <v>407</v>
      </c>
      <c r="B7533" s="298" t="s">
        <v>408</v>
      </c>
      <c r="C7533" s="298" t="s">
        <v>409</v>
      </c>
      <c r="D7533" s="298" t="s">
        <v>410</v>
      </c>
      <c r="E7533" s="292" t="s">
        <v>421</v>
      </c>
    </row>
    <row r="7534" spans="1:5" ht="15.6" x14ac:dyDescent="0.3">
      <c r="A7534" s="308" t="s">
        <v>412</v>
      </c>
      <c r="B7534" s="309">
        <v>312.8</v>
      </c>
      <c r="C7534" s="309">
        <v>0</v>
      </c>
      <c r="D7534" s="309">
        <v>325</v>
      </c>
      <c r="E7534" s="310">
        <f t="shared" ref="E7534:E7546" si="1305">(C7534+D7534)-B7534</f>
        <v>12.199999999999989</v>
      </c>
    </row>
    <row r="7535" spans="1:5" ht="15.6" x14ac:dyDescent="0.3">
      <c r="A7535" s="308" t="s">
        <v>413</v>
      </c>
      <c r="B7535" s="309">
        <v>97.5</v>
      </c>
      <c r="C7535" s="309">
        <v>0</v>
      </c>
      <c r="D7535" s="309">
        <v>112.5</v>
      </c>
      <c r="E7535" s="310">
        <f t="shared" si="1305"/>
        <v>15</v>
      </c>
    </row>
    <row r="7536" spans="1:5" ht="15.6" x14ac:dyDescent="0.3">
      <c r="A7536" s="308" t="s">
        <v>428</v>
      </c>
      <c r="B7536" s="309">
        <v>127.5</v>
      </c>
      <c r="C7536" s="309">
        <v>0</v>
      </c>
      <c r="D7536" s="309">
        <v>127.5</v>
      </c>
      <c r="E7536" s="310">
        <f t="shared" si="1305"/>
        <v>0</v>
      </c>
    </row>
    <row r="7537" spans="1:5" ht="15.6" x14ac:dyDescent="0.3">
      <c r="A7537" s="308" t="s">
        <v>429</v>
      </c>
      <c r="B7537" s="309">
        <v>122.6</v>
      </c>
      <c r="C7537" s="309">
        <v>0</v>
      </c>
      <c r="D7537" s="309">
        <v>223.2</v>
      </c>
      <c r="E7537" s="310">
        <f t="shared" si="1305"/>
        <v>100.6</v>
      </c>
    </row>
    <row r="7538" spans="1:5" ht="15.6" x14ac:dyDescent="0.3">
      <c r="A7538" s="308" t="s">
        <v>415</v>
      </c>
      <c r="B7538" s="309">
        <v>0</v>
      </c>
      <c r="C7538" s="309">
        <v>0</v>
      </c>
      <c r="D7538" s="309">
        <v>0</v>
      </c>
      <c r="E7538" s="310">
        <f t="shared" si="1305"/>
        <v>0</v>
      </c>
    </row>
    <row r="7539" spans="1:5" ht="15.6" x14ac:dyDescent="0.3">
      <c r="A7539" s="308" t="s">
        <v>416</v>
      </c>
      <c r="B7539" s="309">
        <v>51</v>
      </c>
      <c r="C7539" s="309">
        <v>0</v>
      </c>
      <c r="D7539" s="309">
        <v>51</v>
      </c>
      <c r="E7539" s="310">
        <f t="shared" si="1305"/>
        <v>0</v>
      </c>
    </row>
    <row r="7540" spans="1:5" ht="15.6" x14ac:dyDescent="0.3">
      <c r="A7540" s="311" t="s">
        <v>417</v>
      </c>
      <c r="B7540" s="312">
        <v>190</v>
      </c>
      <c r="C7540" s="312">
        <v>0</v>
      </c>
      <c r="D7540" s="312">
        <v>190</v>
      </c>
      <c r="E7540" s="310">
        <f t="shared" si="1305"/>
        <v>0</v>
      </c>
    </row>
    <row r="7541" spans="1:5" ht="15.6" x14ac:dyDescent="0.3">
      <c r="A7541" s="321" t="s">
        <v>419</v>
      </c>
      <c r="B7541" s="314">
        <v>205.2</v>
      </c>
      <c r="C7541" s="314">
        <v>0</v>
      </c>
      <c r="D7541" s="314">
        <v>256.2</v>
      </c>
      <c r="E7541" s="310">
        <f t="shared" si="1305"/>
        <v>51</v>
      </c>
    </row>
    <row r="7542" spans="1:5" ht="15.6" x14ac:dyDescent="0.3">
      <c r="A7542" s="321" t="s">
        <v>422</v>
      </c>
      <c r="B7542" s="313">
        <v>15</v>
      </c>
      <c r="C7542" s="313">
        <v>0</v>
      </c>
      <c r="D7542" s="313">
        <v>18.7</v>
      </c>
      <c r="E7542" s="322">
        <f t="shared" si="1305"/>
        <v>3.6999999999999993</v>
      </c>
    </row>
    <row r="7543" spans="1:5" ht="15.6" x14ac:dyDescent="0.3">
      <c r="A7543" s="321" t="s">
        <v>423</v>
      </c>
      <c r="B7543" s="313">
        <v>0</v>
      </c>
      <c r="C7543" s="313">
        <v>0</v>
      </c>
      <c r="D7543" s="313">
        <v>0</v>
      </c>
      <c r="E7543" s="322">
        <f t="shared" si="1305"/>
        <v>0</v>
      </c>
    </row>
    <row r="7544" spans="1:5" ht="15.6" x14ac:dyDescent="0.3">
      <c r="A7544" s="321" t="s">
        <v>427</v>
      </c>
      <c r="B7544" s="313">
        <v>288</v>
      </c>
      <c r="C7544" s="313">
        <v>0</v>
      </c>
      <c r="D7544" s="313">
        <v>288</v>
      </c>
      <c r="E7544" s="322">
        <f t="shared" si="1305"/>
        <v>0</v>
      </c>
    </row>
    <row r="7545" spans="1:5" ht="15.6" x14ac:dyDescent="0.3">
      <c r="A7545" s="321" t="s">
        <v>425</v>
      </c>
      <c r="B7545" s="313">
        <v>37</v>
      </c>
      <c r="C7545" s="313">
        <v>0</v>
      </c>
      <c r="D7545" s="313">
        <v>40</v>
      </c>
      <c r="E7545" s="322">
        <f t="shared" si="1305"/>
        <v>3</v>
      </c>
    </row>
    <row r="7546" spans="1:5" ht="15.6" x14ac:dyDescent="0.3">
      <c r="A7546" s="323" t="s">
        <v>424</v>
      </c>
      <c r="B7546" s="324">
        <v>112.5</v>
      </c>
      <c r="C7546" s="324">
        <v>0</v>
      </c>
      <c r="D7546" s="324">
        <v>112.5</v>
      </c>
      <c r="E7546" s="325">
        <f t="shared" si="1305"/>
        <v>0</v>
      </c>
    </row>
    <row r="7547" spans="1:5" ht="15.6" x14ac:dyDescent="0.3">
      <c r="A7547" s="320" t="s">
        <v>418</v>
      </c>
      <c r="B7547" s="317">
        <f t="shared" ref="B7547:E7547" si="1306">SUM(B7534:B7546)</f>
        <v>1559.1</v>
      </c>
      <c r="C7547" s="316">
        <f t="shared" si="1306"/>
        <v>0</v>
      </c>
      <c r="D7547" s="317">
        <f t="shared" si="1306"/>
        <v>1744.6000000000001</v>
      </c>
      <c r="E7547" s="318">
        <f t="shared" si="1306"/>
        <v>185.49999999999997</v>
      </c>
    </row>
    <row r="7551" spans="1:5" ht="15.6" x14ac:dyDescent="0.3">
      <c r="A7551" s="305">
        <v>45331</v>
      </c>
      <c r="B7551" s="306"/>
      <c r="C7551" s="306"/>
      <c r="D7551" s="306"/>
      <c r="E7551" s="306"/>
    </row>
    <row r="7552" spans="1:5" ht="15.6" x14ac:dyDescent="0.3">
      <c r="A7552" s="307" t="s">
        <v>407</v>
      </c>
      <c r="B7552" s="298" t="s">
        <v>408</v>
      </c>
      <c r="C7552" s="298" t="s">
        <v>409</v>
      </c>
      <c r="D7552" s="298" t="s">
        <v>410</v>
      </c>
      <c r="E7552" s="292" t="s">
        <v>421</v>
      </c>
    </row>
    <row r="7553" spans="1:5" ht="15.6" x14ac:dyDescent="0.3">
      <c r="A7553" s="308" t="s">
        <v>412</v>
      </c>
      <c r="B7553" s="309">
        <v>300</v>
      </c>
      <c r="C7553" s="309">
        <v>0</v>
      </c>
      <c r="D7553" s="309">
        <v>312.8</v>
      </c>
      <c r="E7553" s="310">
        <f t="shared" ref="E7553:E7565" si="1307">(C7553+D7553)-B7553</f>
        <v>12.800000000000011</v>
      </c>
    </row>
    <row r="7554" spans="1:5" ht="15.6" x14ac:dyDescent="0.3">
      <c r="A7554" s="308" t="s">
        <v>413</v>
      </c>
      <c r="B7554" s="309">
        <v>97.5</v>
      </c>
      <c r="C7554" s="309">
        <v>0</v>
      </c>
      <c r="D7554" s="309">
        <v>97.5</v>
      </c>
      <c r="E7554" s="310">
        <f t="shared" si="1307"/>
        <v>0</v>
      </c>
    </row>
    <row r="7555" spans="1:5" ht="15.6" x14ac:dyDescent="0.3">
      <c r="A7555" s="308" t="s">
        <v>428</v>
      </c>
      <c r="B7555" s="309">
        <v>127.5</v>
      </c>
      <c r="C7555" s="309">
        <v>0</v>
      </c>
      <c r="D7555" s="309">
        <v>127.5</v>
      </c>
      <c r="E7555" s="310">
        <f t="shared" si="1307"/>
        <v>0</v>
      </c>
    </row>
    <row r="7556" spans="1:5" ht="15.6" x14ac:dyDescent="0.3">
      <c r="A7556" s="308" t="s">
        <v>429</v>
      </c>
      <c r="B7556" s="309">
        <v>245.6</v>
      </c>
      <c r="C7556" s="309">
        <v>200</v>
      </c>
      <c r="D7556" s="309">
        <v>122.6</v>
      </c>
      <c r="E7556" s="310">
        <f t="shared" si="1307"/>
        <v>77.000000000000028</v>
      </c>
    </row>
    <row r="7557" spans="1:5" ht="15.6" x14ac:dyDescent="0.3">
      <c r="A7557" s="308" t="s">
        <v>415</v>
      </c>
      <c r="B7557" s="309">
        <v>0</v>
      </c>
      <c r="C7557" s="309">
        <v>0</v>
      </c>
      <c r="D7557" s="309">
        <v>0</v>
      </c>
      <c r="E7557" s="310">
        <f t="shared" si="1307"/>
        <v>0</v>
      </c>
    </row>
    <row r="7558" spans="1:5" ht="15.6" x14ac:dyDescent="0.3">
      <c r="A7558" s="308" t="s">
        <v>416</v>
      </c>
      <c r="B7558" s="309">
        <v>51</v>
      </c>
      <c r="C7558" s="309">
        <v>25</v>
      </c>
      <c r="D7558" s="309">
        <v>51</v>
      </c>
      <c r="E7558" s="310">
        <f t="shared" si="1307"/>
        <v>25</v>
      </c>
    </row>
    <row r="7559" spans="1:5" ht="15.6" x14ac:dyDescent="0.3">
      <c r="A7559" s="311" t="s">
        <v>417</v>
      </c>
      <c r="B7559" s="312">
        <v>190</v>
      </c>
      <c r="C7559" s="312">
        <v>0</v>
      </c>
      <c r="D7559" s="312">
        <v>190</v>
      </c>
      <c r="E7559" s="310">
        <f t="shared" si="1307"/>
        <v>0</v>
      </c>
    </row>
    <row r="7560" spans="1:5" ht="15.6" x14ac:dyDescent="0.3">
      <c r="A7560" s="321" t="s">
        <v>419</v>
      </c>
      <c r="B7560" s="314">
        <v>205.2</v>
      </c>
      <c r="C7560" s="314">
        <v>0</v>
      </c>
      <c r="D7560" s="314">
        <v>205.2</v>
      </c>
      <c r="E7560" s="310">
        <f t="shared" si="1307"/>
        <v>0</v>
      </c>
    </row>
    <row r="7561" spans="1:5" ht="15.6" x14ac:dyDescent="0.3">
      <c r="A7561" s="321" t="s">
        <v>422</v>
      </c>
      <c r="B7561" s="313">
        <v>120</v>
      </c>
      <c r="C7561" s="313">
        <v>122</v>
      </c>
      <c r="D7561" s="313">
        <v>15</v>
      </c>
      <c r="E7561" s="322">
        <f t="shared" si="1307"/>
        <v>17</v>
      </c>
    </row>
    <row r="7562" spans="1:5" ht="15.6" x14ac:dyDescent="0.3">
      <c r="A7562" s="321" t="s">
        <v>423</v>
      </c>
      <c r="B7562" s="313">
        <v>0</v>
      </c>
      <c r="C7562" s="313">
        <v>0</v>
      </c>
      <c r="D7562" s="313">
        <v>0</v>
      </c>
      <c r="E7562" s="322">
        <f t="shared" si="1307"/>
        <v>0</v>
      </c>
    </row>
    <row r="7563" spans="1:5" ht="15.6" x14ac:dyDescent="0.3">
      <c r="A7563" s="321" t="s">
        <v>427</v>
      </c>
      <c r="B7563" s="313">
        <v>288</v>
      </c>
      <c r="C7563" s="313">
        <v>0</v>
      </c>
      <c r="D7563" s="313">
        <v>288</v>
      </c>
      <c r="E7563" s="322">
        <f t="shared" si="1307"/>
        <v>0</v>
      </c>
    </row>
    <row r="7564" spans="1:5" ht="15.6" x14ac:dyDescent="0.3">
      <c r="A7564" s="321" t="s">
        <v>425</v>
      </c>
      <c r="B7564" s="313">
        <v>15</v>
      </c>
      <c r="C7564" s="313">
        <v>0</v>
      </c>
      <c r="D7564" s="313">
        <v>37</v>
      </c>
      <c r="E7564" s="322">
        <f t="shared" si="1307"/>
        <v>22</v>
      </c>
    </row>
    <row r="7565" spans="1:5" ht="15.6" x14ac:dyDescent="0.3">
      <c r="A7565" s="323" t="s">
        <v>424</v>
      </c>
      <c r="B7565" s="324">
        <v>112.5</v>
      </c>
      <c r="C7565" s="324">
        <v>0</v>
      </c>
      <c r="D7565" s="324">
        <v>112.5</v>
      </c>
      <c r="E7565" s="325">
        <f t="shared" si="1307"/>
        <v>0</v>
      </c>
    </row>
    <row r="7566" spans="1:5" ht="15.6" x14ac:dyDescent="0.3">
      <c r="A7566" s="320" t="s">
        <v>418</v>
      </c>
      <c r="B7566" s="317">
        <f t="shared" ref="B7566:E7566" si="1308">SUM(B7553:B7565)</f>
        <v>1752.3</v>
      </c>
      <c r="C7566" s="316">
        <f t="shared" si="1308"/>
        <v>347</v>
      </c>
      <c r="D7566" s="317">
        <f t="shared" si="1308"/>
        <v>1559.1</v>
      </c>
      <c r="E7566" s="318">
        <f t="shared" si="1308"/>
        <v>153.80000000000004</v>
      </c>
    </row>
    <row r="7570" spans="1:5" ht="15.6" x14ac:dyDescent="0.3">
      <c r="A7570" s="305">
        <v>45332</v>
      </c>
      <c r="B7570" s="306"/>
      <c r="C7570" s="306"/>
      <c r="D7570" s="306"/>
      <c r="E7570" s="306"/>
    </row>
    <row r="7571" spans="1:5" ht="15.6" x14ac:dyDescent="0.3">
      <c r="A7571" s="307" t="s">
        <v>407</v>
      </c>
      <c r="B7571" s="298" t="s">
        <v>408</v>
      </c>
      <c r="C7571" s="298" t="s">
        <v>409</v>
      </c>
      <c r="D7571" s="298" t="s">
        <v>410</v>
      </c>
      <c r="E7571" s="292" t="s">
        <v>421</v>
      </c>
    </row>
    <row r="7572" spans="1:5" ht="15.6" x14ac:dyDescent="0.3">
      <c r="A7572" s="308" t="s">
        <v>412</v>
      </c>
      <c r="B7572" s="309">
        <v>300</v>
      </c>
      <c r="C7572" s="309">
        <v>0</v>
      </c>
      <c r="D7572" s="309">
        <v>300</v>
      </c>
      <c r="E7572" s="310">
        <f t="shared" ref="E7572:E7584" si="1309">(C7572+D7572)-B7572</f>
        <v>0</v>
      </c>
    </row>
    <row r="7573" spans="1:5" ht="15.6" x14ac:dyDescent="0.3">
      <c r="A7573" s="308" t="s">
        <v>413</v>
      </c>
      <c r="B7573" s="309">
        <v>97.5</v>
      </c>
      <c r="C7573" s="309">
        <v>0</v>
      </c>
      <c r="D7573" s="309">
        <v>97.5</v>
      </c>
      <c r="E7573" s="310">
        <f t="shared" si="1309"/>
        <v>0</v>
      </c>
    </row>
    <row r="7574" spans="1:5" ht="15.6" x14ac:dyDescent="0.3">
      <c r="A7574" s="308" t="s">
        <v>428</v>
      </c>
      <c r="B7574" s="309">
        <v>127.5</v>
      </c>
      <c r="C7574" s="309">
        <v>0</v>
      </c>
      <c r="D7574" s="309">
        <v>127.5</v>
      </c>
      <c r="E7574" s="310">
        <f t="shared" si="1309"/>
        <v>0</v>
      </c>
    </row>
    <row r="7575" spans="1:5" ht="15.6" x14ac:dyDescent="0.3">
      <c r="A7575" s="308" t="s">
        <v>429</v>
      </c>
      <c r="B7575" s="309">
        <v>129.12</v>
      </c>
      <c r="C7575" s="309">
        <v>0</v>
      </c>
      <c r="D7575" s="309">
        <v>245.6</v>
      </c>
      <c r="E7575" s="310">
        <f t="shared" si="1309"/>
        <v>116.47999999999999</v>
      </c>
    </row>
    <row r="7576" spans="1:5" ht="15.6" x14ac:dyDescent="0.3">
      <c r="A7576" s="308" t="s">
        <v>415</v>
      </c>
      <c r="B7576" s="309">
        <v>0</v>
      </c>
      <c r="C7576" s="309">
        <v>0</v>
      </c>
      <c r="D7576" s="309">
        <v>0</v>
      </c>
      <c r="E7576" s="310">
        <f t="shared" si="1309"/>
        <v>0</v>
      </c>
    </row>
    <row r="7577" spans="1:5" ht="15.6" x14ac:dyDescent="0.3">
      <c r="A7577" s="308" t="s">
        <v>416</v>
      </c>
      <c r="B7577" s="309">
        <v>106</v>
      </c>
      <c r="C7577" s="309">
        <v>60</v>
      </c>
      <c r="D7577" s="309">
        <v>51</v>
      </c>
      <c r="E7577" s="310">
        <f t="shared" si="1309"/>
        <v>5</v>
      </c>
    </row>
    <row r="7578" spans="1:5" ht="15.6" x14ac:dyDescent="0.3">
      <c r="A7578" s="311" t="s">
        <v>417</v>
      </c>
      <c r="B7578" s="312">
        <v>170</v>
      </c>
      <c r="C7578" s="312">
        <v>0</v>
      </c>
      <c r="D7578" s="312">
        <v>190</v>
      </c>
      <c r="E7578" s="310">
        <f t="shared" si="1309"/>
        <v>20</v>
      </c>
    </row>
    <row r="7579" spans="1:5" ht="15.6" x14ac:dyDescent="0.3">
      <c r="A7579" s="321" t="s">
        <v>419</v>
      </c>
      <c r="B7579" s="314">
        <v>171.75</v>
      </c>
      <c r="C7579" s="314">
        <v>0</v>
      </c>
      <c r="D7579" s="314">
        <v>205.2</v>
      </c>
      <c r="E7579" s="310">
        <f t="shared" si="1309"/>
        <v>33.449999999999989</v>
      </c>
    </row>
    <row r="7580" spans="1:5" ht="15.6" x14ac:dyDescent="0.3">
      <c r="A7580" s="321" t="s">
        <v>422</v>
      </c>
      <c r="B7580" s="313">
        <v>120</v>
      </c>
      <c r="C7580" s="313">
        <v>0</v>
      </c>
      <c r="D7580" s="313">
        <v>120</v>
      </c>
      <c r="E7580" s="322">
        <f t="shared" si="1309"/>
        <v>0</v>
      </c>
    </row>
    <row r="7581" spans="1:5" ht="15.6" x14ac:dyDescent="0.3">
      <c r="A7581" s="321" t="s">
        <v>423</v>
      </c>
      <c r="B7581" s="313">
        <v>0</v>
      </c>
      <c r="C7581" s="313">
        <v>0</v>
      </c>
      <c r="D7581" s="313">
        <v>0</v>
      </c>
      <c r="E7581" s="322">
        <f t="shared" si="1309"/>
        <v>0</v>
      </c>
    </row>
    <row r="7582" spans="1:5" ht="15.6" x14ac:dyDescent="0.3">
      <c r="A7582" s="321" t="s">
        <v>427</v>
      </c>
      <c r="B7582" s="313">
        <v>288</v>
      </c>
      <c r="C7582" s="313">
        <v>0</v>
      </c>
      <c r="D7582" s="313">
        <v>288</v>
      </c>
      <c r="E7582" s="322">
        <f t="shared" si="1309"/>
        <v>0</v>
      </c>
    </row>
    <row r="7583" spans="1:5" ht="15.6" x14ac:dyDescent="0.3">
      <c r="A7583" s="321" t="s">
        <v>425</v>
      </c>
      <c r="B7583" s="313">
        <v>37</v>
      </c>
      <c r="C7583" s="313">
        <v>80</v>
      </c>
      <c r="D7583" s="313">
        <v>15</v>
      </c>
      <c r="E7583" s="322">
        <f t="shared" si="1309"/>
        <v>58</v>
      </c>
    </row>
    <row r="7584" spans="1:5" ht="15.6" x14ac:dyDescent="0.3">
      <c r="A7584" s="323" t="s">
        <v>424</v>
      </c>
      <c r="B7584" s="324">
        <v>110</v>
      </c>
      <c r="C7584" s="324">
        <v>0</v>
      </c>
      <c r="D7584" s="324">
        <v>112.5</v>
      </c>
      <c r="E7584" s="325">
        <f t="shared" si="1309"/>
        <v>2.5</v>
      </c>
    </row>
    <row r="7585" spans="1:5" ht="15.6" x14ac:dyDescent="0.3">
      <c r="A7585" s="320" t="s">
        <v>418</v>
      </c>
      <c r="B7585" s="317">
        <f t="shared" ref="B7585:E7585" si="1310">SUM(B7572:B7584)</f>
        <v>1656.87</v>
      </c>
      <c r="C7585" s="316">
        <f t="shared" si="1310"/>
        <v>140</v>
      </c>
      <c r="D7585" s="317">
        <f t="shared" si="1310"/>
        <v>1752.3</v>
      </c>
      <c r="E7585" s="318">
        <f t="shared" si="1310"/>
        <v>235.42999999999998</v>
      </c>
    </row>
    <row r="7589" spans="1:5" ht="15.6" x14ac:dyDescent="0.3">
      <c r="A7589" s="305">
        <v>45333</v>
      </c>
      <c r="B7589" s="306"/>
      <c r="C7589" s="306"/>
      <c r="D7589" s="306"/>
      <c r="E7589" s="306"/>
    </row>
    <row r="7590" spans="1:5" ht="15.6" x14ac:dyDescent="0.3">
      <c r="A7590" s="307" t="s">
        <v>407</v>
      </c>
      <c r="B7590" s="298" t="s">
        <v>408</v>
      </c>
      <c r="C7590" s="298" t="s">
        <v>409</v>
      </c>
      <c r="D7590" s="298" t="s">
        <v>410</v>
      </c>
      <c r="E7590" s="292" t="s">
        <v>421</v>
      </c>
    </row>
    <row r="7591" spans="1:5" ht="15.6" x14ac:dyDescent="0.3">
      <c r="A7591" s="308" t="s">
        <v>412</v>
      </c>
      <c r="B7591" s="309">
        <v>254</v>
      </c>
      <c r="C7591" s="309">
        <v>0</v>
      </c>
      <c r="D7591" s="309">
        <v>300</v>
      </c>
      <c r="E7591" s="310">
        <f t="shared" ref="E7591:E7603" si="1311">(C7591+D7591)-B7591</f>
        <v>46</v>
      </c>
    </row>
    <row r="7592" spans="1:5" ht="15.6" x14ac:dyDescent="0.3">
      <c r="A7592" s="308" t="s">
        <v>413</v>
      </c>
      <c r="B7592" s="309">
        <v>56.25</v>
      </c>
      <c r="C7592" s="309">
        <v>0</v>
      </c>
      <c r="D7592" s="309">
        <v>97.5</v>
      </c>
      <c r="E7592" s="310">
        <f t="shared" si="1311"/>
        <v>41.25</v>
      </c>
    </row>
    <row r="7593" spans="1:5" ht="15.6" x14ac:dyDescent="0.3">
      <c r="A7593" s="308" t="s">
        <v>428</v>
      </c>
      <c r="B7593" s="309">
        <v>127.5</v>
      </c>
      <c r="C7593" s="309">
        <v>0</v>
      </c>
      <c r="D7593" s="309">
        <v>127.5</v>
      </c>
      <c r="E7593" s="310">
        <f t="shared" si="1311"/>
        <v>0</v>
      </c>
    </row>
    <row r="7594" spans="1:5" ht="15.6" x14ac:dyDescent="0.3">
      <c r="A7594" s="308" t="s">
        <v>429</v>
      </c>
      <c r="B7594" s="309">
        <v>189.6</v>
      </c>
      <c r="C7594" s="309">
        <v>90</v>
      </c>
      <c r="D7594" s="309">
        <v>129.12</v>
      </c>
      <c r="E7594" s="310">
        <f t="shared" si="1311"/>
        <v>29.52000000000001</v>
      </c>
    </row>
    <row r="7595" spans="1:5" ht="15.6" x14ac:dyDescent="0.3">
      <c r="A7595" s="308" t="s">
        <v>415</v>
      </c>
      <c r="B7595" s="309">
        <v>0</v>
      </c>
      <c r="C7595" s="309">
        <v>0</v>
      </c>
      <c r="D7595" s="309">
        <v>0</v>
      </c>
      <c r="E7595" s="310">
        <f t="shared" si="1311"/>
        <v>0</v>
      </c>
    </row>
    <row r="7596" spans="1:5" ht="15.6" x14ac:dyDescent="0.3">
      <c r="A7596" s="308" t="s">
        <v>416</v>
      </c>
      <c r="B7596" s="309">
        <v>99.25</v>
      </c>
      <c r="C7596" s="309">
        <v>0</v>
      </c>
      <c r="D7596" s="309">
        <v>106</v>
      </c>
      <c r="E7596" s="310">
        <f t="shared" si="1311"/>
        <v>6.75</v>
      </c>
    </row>
    <row r="7597" spans="1:5" ht="15.6" x14ac:dyDescent="0.3">
      <c r="A7597" s="311" t="s">
        <v>417</v>
      </c>
      <c r="B7597" s="312">
        <v>440</v>
      </c>
      <c r="C7597" s="312">
        <v>280</v>
      </c>
      <c r="D7597" s="312">
        <v>170</v>
      </c>
      <c r="E7597" s="310">
        <f t="shared" si="1311"/>
        <v>10</v>
      </c>
    </row>
    <row r="7598" spans="1:5" ht="15.6" x14ac:dyDescent="0.3">
      <c r="A7598" s="321" t="s">
        <v>419</v>
      </c>
      <c r="B7598" s="314">
        <v>146.4</v>
      </c>
      <c r="C7598" s="314">
        <v>0</v>
      </c>
      <c r="D7598" s="314">
        <v>171.25</v>
      </c>
      <c r="E7598" s="310">
        <f t="shared" si="1311"/>
        <v>24.849999999999994</v>
      </c>
    </row>
    <row r="7599" spans="1:5" ht="15.6" x14ac:dyDescent="0.3">
      <c r="A7599" s="321" t="s">
        <v>422</v>
      </c>
      <c r="B7599" s="313">
        <v>112.5</v>
      </c>
      <c r="C7599" s="313">
        <v>0</v>
      </c>
      <c r="D7599" s="313">
        <v>120</v>
      </c>
      <c r="E7599" s="322">
        <f t="shared" si="1311"/>
        <v>7.5</v>
      </c>
    </row>
    <row r="7600" spans="1:5" ht="15.6" x14ac:dyDescent="0.3">
      <c r="A7600" s="321" t="s">
        <v>423</v>
      </c>
      <c r="B7600" s="313">
        <v>0</v>
      </c>
      <c r="C7600" s="313">
        <v>0</v>
      </c>
      <c r="D7600" s="313">
        <v>0</v>
      </c>
      <c r="E7600" s="322">
        <f t="shared" si="1311"/>
        <v>0</v>
      </c>
    </row>
    <row r="7601" spans="1:5" ht="15.6" x14ac:dyDescent="0.3">
      <c r="A7601" s="321" t="s">
        <v>427</v>
      </c>
      <c r="B7601" s="313">
        <v>288</v>
      </c>
      <c r="C7601" s="313">
        <v>0</v>
      </c>
      <c r="D7601" s="313">
        <v>288</v>
      </c>
      <c r="E7601" s="322">
        <f t="shared" si="1311"/>
        <v>0</v>
      </c>
    </row>
    <row r="7602" spans="1:5" ht="15.6" x14ac:dyDescent="0.3">
      <c r="A7602" s="321" t="s">
        <v>425</v>
      </c>
      <c r="B7602" s="313">
        <v>22</v>
      </c>
      <c r="C7602" s="313">
        <v>0</v>
      </c>
      <c r="D7602" s="313">
        <v>37</v>
      </c>
      <c r="E7602" s="322">
        <f t="shared" si="1311"/>
        <v>15</v>
      </c>
    </row>
    <row r="7603" spans="1:5" ht="15.6" x14ac:dyDescent="0.3">
      <c r="A7603" s="323" t="s">
        <v>424</v>
      </c>
      <c r="B7603" s="324">
        <v>110</v>
      </c>
      <c r="C7603" s="324">
        <v>0</v>
      </c>
      <c r="D7603" s="324">
        <v>112.5</v>
      </c>
      <c r="E7603" s="325">
        <f t="shared" si="1311"/>
        <v>2.5</v>
      </c>
    </row>
    <row r="7604" spans="1:5" ht="15.6" x14ac:dyDescent="0.3">
      <c r="A7604" s="320" t="s">
        <v>418</v>
      </c>
      <c r="B7604" s="317">
        <f t="shared" ref="B7604:E7604" si="1312">SUM(B7591:B7603)</f>
        <v>1845.5</v>
      </c>
      <c r="C7604" s="316">
        <f t="shared" si="1312"/>
        <v>370</v>
      </c>
      <c r="D7604" s="317">
        <f t="shared" si="1312"/>
        <v>1658.87</v>
      </c>
      <c r="E7604" s="318">
        <f t="shared" si="1312"/>
        <v>183.37</v>
      </c>
    </row>
    <row r="7608" spans="1:5" ht="15.6" x14ac:dyDescent="0.3">
      <c r="A7608" s="305">
        <v>45334</v>
      </c>
      <c r="B7608" s="306"/>
      <c r="C7608" s="306"/>
      <c r="D7608" s="306"/>
      <c r="E7608" s="306"/>
    </row>
    <row r="7609" spans="1:5" ht="15.6" x14ac:dyDescent="0.3">
      <c r="A7609" s="307" t="s">
        <v>407</v>
      </c>
      <c r="B7609" s="298" t="s">
        <v>408</v>
      </c>
      <c r="C7609" s="298" t="s">
        <v>409</v>
      </c>
      <c r="D7609" s="298" t="s">
        <v>410</v>
      </c>
      <c r="E7609" s="292" t="s">
        <v>421</v>
      </c>
    </row>
    <row r="7610" spans="1:5" ht="15.6" x14ac:dyDescent="0.3">
      <c r="A7610" s="308" t="s">
        <v>412</v>
      </c>
      <c r="B7610" s="309">
        <v>246</v>
      </c>
      <c r="C7610" s="309">
        <v>0</v>
      </c>
      <c r="D7610" s="309">
        <v>254</v>
      </c>
      <c r="E7610" s="310">
        <f t="shared" ref="E7610:E7622" si="1313">(C7610+D7610)-B7610</f>
        <v>8</v>
      </c>
    </row>
    <row r="7611" spans="1:5" ht="15.6" x14ac:dyDescent="0.3">
      <c r="A7611" s="308" t="s">
        <v>413</v>
      </c>
      <c r="B7611" s="309">
        <v>37.5</v>
      </c>
      <c r="C7611" s="309">
        <v>0</v>
      </c>
      <c r="D7611" s="309">
        <v>56.25</v>
      </c>
      <c r="E7611" s="310">
        <f t="shared" si="1313"/>
        <v>18.75</v>
      </c>
    </row>
    <row r="7612" spans="1:5" ht="15.6" x14ac:dyDescent="0.3">
      <c r="A7612" s="308" t="s">
        <v>428</v>
      </c>
      <c r="B7612" s="309">
        <v>127.5</v>
      </c>
      <c r="C7612" s="309">
        <v>0</v>
      </c>
      <c r="D7612" s="309">
        <v>127.5</v>
      </c>
      <c r="E7612" s="310">
        <f t="shared" si="1313"/>
        <v>0</v>
      </c>
    </row>
    <row r="7613" spans="1:5" ht="15.6" x14ac:dyDescent="0.3">
      <c r="A7613" s="308" t="s">
        <v>429</v>
      </c>
      <c r="B7613" s="309">
        <v>107.12</v>
      </c>
      <c r="C7613" s="309">
        <v>0</v>
      </c>
      <c r="D7613" s="309">
        <v>189.6</v>
      </c>
      <c r="E7613" s="310">
        <f t="shared" si="1313"/>
        <v>82.47999999999999</v>
      </c>
    </row>
    <row r="7614" spans="1:5" ht="15.6" x14ac:dyDescent="0.3">
      <c r="A7614" s="308" t="s">
        <v>415</v>
      </c>
      <c r="B7614" s="309">
        <v>0</v>
      </c>
      <c r="C7614" s="309">
        <v>0</v>
      </c>
      <c r="D7614" s="309">
        <v>0</v>
      </c>
      <c r="E7614" s="310">
        <f t="shared" si="1313"/>
        <v>0</v>
      </c>
    </row>
    <row r="7615" spans="1:5" ht="15.6" x14ac:dyDescent="0.3">
      <c r="A7615" s="308" t="s">
        <v>416</v>
      </c>
      <c r="B7615" s="309">
        <v>99.25</v>
      </c>
      <c r="C7615" s="309">
        <v>0</v>
      </c>
      <c r="D7615" s="309">
        <v>99.25</v>
      </c>
      <c r="E7615" s="310">
        <f t="shared" si="1313"/>
        <v>0</v>
      </c>
    </row>
    <row r="7616" spans="1:5" ht="15.6" x14ac:dyDescent="0.3">
      <c r="A7616" s="311" t="s">
        <v>417</v>
      </c>
      <c r="B7616" s="312">
        <v>430</v>
      </c>
      <c r="C7616" s="312">
        <v>0</v>
      </c>
      <c r="D7616" s="312">
        <v>440</v>
      </c>
      <c r="E7616" s="310">
        <f t="shared" si="1313"/>
        <v>10</v>
      </c>
    </row>
    <row r="7617" spans="1:5" ht="15.6" x14ac:dyDescent="0.3">
      <c r="A7617" s="321" t="s">
        <v>419</v>
      </c>
      <c r="B7617" s="314">
        <v>130.72999999999999</v>
      </c>
      <c r="C7617" s="314">
        <v>0</v>
      </c>
      <c r="D7617" s="314">
        <v>146.4</v>
      </c>
      <c r="E7617" s="310">
        <f t="shared" si="1313"/>
        <v>15.670000000000016</v>
      </c>
    </row>
    <row r="7618" spans="1:5" ht="15.6" x14ac:dyDescent="0.3">
      <c r="A7618" s="321" t="s">
        <v>422</v>
      </c>
      <c r="B7618" s="313">
        <v>97.5</v>
      </c>
      <c r="C7618" s="313">
        <v>0</v>
      </c>
      <c r="D7618" s="313">
        <v>112.5</v>
      </c>
      <c r="E7618" s="322">
        <f t="shared" si="1313"/>
        <v>15</v>
      </c>
    </row>
    <row r="7619" spans="1:5" ht="15.6" x14ac:dyDescent="0.3">
      <c r="A7619" s="321" t="s">
        <v>423</v>
      </c>
      <c r="B7619" s="313">
        <v>0</v>
      </c>
      <c r="C7619" s="313">
        <v>0</v>
      </c>
      <c r="D7619" s="313">
        <v>0</v>
      </c>
      <c r="E7619" s="322">
        <f t="shared" si="1313"/>
        <v>0</v>
      </c>
    </row>
    <row r="7620" spans="1:5" ht="15.6" x14ac:dyDescent="0.3">
      <c r="A7620" s="321" t="s">
        <v>427</v>
      </c>
      <c r="B7620" s="313">
        <v>252</v>
      </c>
      <c r="C7620" s="313">
        <v>0</v>
      </c>
      <c r="D7620" s="313">
        <v>288</v>
      </c>
      <c r="E7620" s="322">
        <f t="shared" si="1313"/>
        <v>36</v>
      </c>
    </row>
    <row r="7621" spans="1:5" ht="15.6" x14ac:dyDescent="0.3">
      <c r="A7621" s="321" t="s">
        <v>425</v>
      </c>
      <c r="B7621" s="313">
        <v>0</v>
      </c>
      <c r="C7621" s="313">
        <v>0</v>
      </c>
      <c r="D7621" s="313">
        <v>22</v>
      </c>
      <c r="E7621" s="322">
        <f t="shared" si="1313"/>
        <v>22</v>
      </c>
    </row>
    <row r="7622" spans="1:5" ht="15.6" x14ac:dyDescent="0.3">
      <c r="A7622" s="323" t="s">
        <v>424</v>
      </c>
      <c r="B7622" s="324">
        <v>110</v>
      </c>
      <c r="C7622" s="324">
        <v>0</v>
      </c>
      <c r="D7622" s="324">
        <v>110</v>
      </c>
      <c r="E7622" s="325">
        <f t="shared" si="1313"/>
        <v>0</v>
      </c>
    </row>
    <row r="7623" spans="1:5" ht="15.6" x14ac:dyDescent="0.3">
      <c r="A7623" s="320" t="s">
        <v>418</v>
      </c>
      <c r="B7623" s="317">
        <f t="shared" ref="B7623:E7623" si="1314">SUM(B7610:B7622)</f>
        <v>1637.6</v>
      </c>
      <c r="C7623" s="316">
        <f t="shared" si="1314"/>
        <v>0</v>
      </c>
      <c r="D7623" s="317">
        <f t="shared" si="1314"/>
        <v>1845.5</v>
      </c>
      <c r="E7623" s="318">
        <f t="shared" si="1314"/>
        <v>207.9</v>
      </c>
    </row>
    <row r="7627" spans="1:5" ht="15.6" x14ac:dyDescent="0.3">
      <c r="A7627" s="305">
        <v>45335</v>
      </c>
      <c r="B7627" s="306"/>
      <c r="C7627" s="306"/>
      <c r="D7627" s="306"/>
      <c r="E7627" s="306"/>
    </row>
    <row r="7628" spans="1:5" ht="15.6" x14ac:dyDescent="0.3">
      <c r="A7628" s="307" t="s">
        <v>407</v>
      </c>
      <c r="B7628" s="298" t="s">
        <v>408</v>
      </c>
      <c r="C7628" s="298" t="s">
        <v>409</v>
      </c>
      <c r="D7628" s="298" t="s">
        <v>410</v>
      </c>
      <c r="E7628" s="292" t="s">
        <v>421</v>
      </c>
    </row>
    <row r="7629" spans="1:5" ht="15.6" x14ac:dyDescent="0.3">
      <c r="A7629" s="308" t="s">
        <v>412</v>
      </c>
      <c r="B7629" s="309">
        <v>225</v>
      </c>
      <c r="C7629" s="309">
        <v>0</v>
      </c>
      <c r="D7629" s="309">
        <v>246</v>
      </c>
      <c r="E7629" s="310">
        <f t="shared" ref="E7629:E7641" si="1315">(C7629+D7629)-B7629</f>
        <v>21</v>
      </c>
    </row>
    <row r="7630" spans="1:5" ht="15.6" x14ac:dyDescent="0.3">
      <c r="A7630" s="308" t="s">
        <v>413</v>
      </c>
      <c r="B7630" s="309">
        <v>37.5</v>
      </c>
      <c r="C7630" s="309">
        <v>0</v>
      </c>
      <c r="D7630" s="309">
        <v>56.25</v>
      </c>
      <c r="E7630" s="310">
        <f t="shared" si="1315"/>
        <v>18.75</v>
      </c>
    </row>
    <row r="7631" spans="1:5" ht="15.6" x14ac:dyDescent="0.3">
      <c r="A7631" s="308" t="s">
        <v>428</v>
      </c>
      <c r="B7631" s="309">
        <v>127.5</v>
      </c>
      <c r="C7631" s="309">
        <v>0</v>
      </c>
      <c r="D7631" s="309">
        <v>127.5</v>
      </c>
      <c r="E7631" s="310">
        <f t="shared" si="1315"/>
        <v>0</v>
      </c>
    </row>
    <row r="7632" spans="1:5" ht="15.6" x14ac:dyDescent="0.3">
      <c r="A7632" s="308" t="s">
        <v>429</v>
      </c>
      <c r="B7632" s="309">
        <v>309.8</v>
      </c>
      <c r="C7632" s="309">
        <v>255</v>
      </c>
      <c r="D7632" s="309">
        <v>107.12</v>
      </c>
      <c r="E7632" s="310">
        <f t="shared" si="1315"/>
        <v>52.319999999999993</v>
      </c>
    </row>
    <row r="7633" spans="1:5" ht="15.6" x14ac:dyDescent="0.3">
      <c r="A7633" s="308" t="s">
        <v>415</v>
      </c>
      <c r="B7633" s="309">
        <v>0</v>
      </c>
      <c r="C7633" s="309">
        <v>0</v>
      </c>
      <c r="D7633" s="309">
        <v>0</v>
      </c>
      <c r="E7633" s="310">
        <f t="shared" si="1315"/>
        <v>0</v>
      </c>
    </row>
    <row r="7634" spans="1:5" ht="15.6" x14ac:dyDescent="0.3">
      <c r="A7634" s="308" t="s">
        <v>416</v>
      </c>
      <c r="B7634" s="309">
        <v>73.5</v>
      </c>
      <c r="C7634" s="309">
        <v>0</v>
      </c>
      <c r="D7634" s="309">
        <v>99.25</v>
      </c>
      <c r="E7634" s="310">
        <f t="shared" si="1315"/>
        <v>25.75</v>
      </c>
    </row>
    <row r="7635" spans="1:5" ht="15.6" x14ac:dyDescent="0.3">
      <c r="A7635" s="311" t="s">
        <v>417</v>
      </c>
      <c r="B7635" s="312">
        <v>430</v>
      </c>
      <c r="C7635" s="312">
        <v>0</v>
      </c>
      <c r="D7635" s="312">
        <v>430</v>
      </c>
      <c r="E7635" s="310">
        <f t="shared" si="1315"/>
        <v>0</v>
      </c>
    </row>
    <row r="7636" spans="1:5" ht="15.6" x14ac:dyDescent="0.3">
      <c r="A7636" s="321" t="s">
        <v>419</v>
      </c>
      <c r="B7636" s="314">
        <v>130.72999999999999</v>
      </c>
      <c r="C7636" s="314">
        <v>0</v>
      </c>
      <c r="D7636" s="314">
        <v>130.72999999999999</v>
      </c>
      <c r="E7636" s="310">
        <f t="shared" si="1315"/>
        <v>0</v>
      </c>
    </row>
    <row r="7637" spans="1:5" ht="15.6" x14ac:dyDescent="0.3">
      <c r="A7637" s="321" t="s">
        <v>422</v>
      </c>
      <c r="B7637" s="313">
        <v>26.3</v>
      </c>
      <c r="C7637" s="313">
        <v>0</v>
      </c>
      <c r="D7637" s="313">
        <v>97.5</v>
      </c>
      <c r="E7637" s="322">
        <f t="shared" si="1315"/>
        <v>71.2</v>
      </c>
    </row>
    <row r="7638" spans="1:5" ht="15.6" x14ac:dyDescent="0.3">
      <c r="A7638" s="321" t="s">
        <v>423</v>
      </c>
      <c r="B7638" s="313">
        <v>0</v>
      </c>
      <c r="C7638" s="313">
        <v>0</v>
      </c>
      <c r="D7638" s="313">
        <v>0</v>
      </c>
      <c r="E7638" s="322">
        <f t="shared" si="1315"/>
        <v>0</v>
      </c>
    </row>
    <row r="7639" spans="1:5" ht="15.6" x14ac:dyDescent="0.3">
      <c r="A7639" s="321" t="s">
        <v>427</v>
      </c>
      <c r="B7639" s="313">
        <v>184.5</v>
      </c>
      <c r="C7639" s="313">
        <v>0</v>
      </c>
      <c r="D7639" s="313">
        <v>252</v>
      </c>
      <c r="E7639" s="322">
        <f t="shared" si="1315"/>
        <v>67.5</v>
      </c>
    </row>
    <row r="7640" spans="1:5" ht="15.6" x14ac:dyDescent="0.3">
      <c r="A7640" s="321" t="s">
        <v>425</v>
      </c>
      <c r="B7640" s="313">
        <v>100</v>
      </c>
      <c r="C7640" s="313">
        <v>97</v>
      </c>
      <c r="D7640" s="313">
        <v>0</v>
      </c>
      <c r="E7640" s="322">
        <f t="shared" si="1315"/>
        <v>-3</v>
      </c>
    </row>
    <row r="7641" spans="1:5" ht="15.6" x14ac:dyDescent="0.3">
      <c r="A7641" s="323" t="s">
        <v>424</v>
      </c>
      <c r="B7641" s="324">
        <v>110</v>
      </c>
      <c r="C7641" s="324">
        <v>0</v>
      </c>
      <c r="D7641" s="324">
        <v>110</v>
      </c>
      <c r="E7641" s="325">
        <f t="shared" si="1315"/>
        <v>0</v>
      </c>
    </row>
    <row r="7642" spans="1:5" ht="15.6" x14ac:dyDescent="0.3">
      <c r="A7642" s="320" t="s">
        <v>418</v>
      </c>
      <c r="B7642" s="317">
        <f t="shared" ref="B7642:E7642" si="1316">SUM(B7629:B7641)</f>
        <v>1754.83</v>
      </c>
      <c r="C7642" s="316">
        <f t="shared" si="1316"/>
        <v>352</v>
      </c>
      <c r="D7642" s="317">
        <f t="shared" si="1316"/>
        <v>1656.35</v>
      </c>
      <c r="E7642" s="318">
        <f t="shared" si="1316"/>
        <v>253.51999999999998</v>
      </c>
    </row>
    <row r="7646" spans="1:5" ht="15.6" x14ac:dyDescent="0.3">
      <c r="A7646" s="305">
        <v>45336</v>
      </c>
      <c r="B7646" s="306"/>
      <c r="C7646" s="306"/>
      <c r="D7646" s="306"/>
      <c r="E7646" s="306"/>
    </row>
    <row r="7647" spans="1:5" ht="15.6" x14ac:dyDescent="0.3">
      <c r="A7647" s="307" t="s">
        <v>407</v>
      </c>
      <c r="B7647" s="298" t="s">
        <v>408</v>
      </c>
      <c r="C7647" s="298" t="s">
        <v>409</v>
      </c>
      <c r="D7647" s="298" t="s">
        <v>410</v>
      </c>
      <c r="E7647" s="292" t="s">
        <v>421</v>
      </c>
    </row>
    <row r="7648" spans="1:5" ht="15.6" x14ac:dyDescent="0.3">
      <c r="A7648" s="308" t="s">
        <v>412</v>
      </c>
      <c r="B7648" s="309">
        <v>225</v>
      </c>
      <c r="C7648" s="309">
        <v>0</v>
      </c>
      <c r="D7648" s="309">
        <v>225</v>
      </c>
      <c r="E7648" s="310">
        <f t="shared" ref="E7648:E7660" si="1317">(C7648+D7648)-B7648</f>
        <v>0</v>
      </c>
    </row>
    <row r="7649" spans="1:5" ht="15.6" x14ac:dyDescent="0.3">
      <c r="A7649" s="308" t="s">
        <v>413</v>
      </c>
      <c r="B7649" s="309">
        <v>37.5</v>
      </c>
      <c r="C7649" s="309">
        <v>0</v>
      </c>
      <c r="D7649" s="309">
        <v>37.5</v>
      </c>
      <c r="E7649" s="310">
        <f t="shared" si="1317"/>
        <v>0</v>
      </c>
    </row>
    <row r="7650" spans="1:5" ht="15.6" x14ac:dyDescent="0.3">
      <c r="A7650" s="308" t="s">
        <v>428</v>
      </c>
      <c r="B7650" s="309">
        <v>127.5</v>
      </c>
      <c r="C7650" s="309">
        <v>0</v>
      </c>
      <c r="D7650" s="309">
        <v>127.5</v>
      </c>
      <c r="E7650" s="310">
        <f t="shared" si="1317"/>
        <v>0</v>
      </c>
    </row>
    <row r="7651" spans="1:5" ht="15.6" x14ac:dyDescent="0.3">
      <c r="A7651" s="308" t="s">
        <v>429</v>
      </c>
      <c r="B7651" s="309">
        <v>263.52</v>
      </c>
      <c r="C7651" s="309">
        <v>0</v>
      </c>
      <c r="D7651" s="309">
        <v>309.8</v>
      </c>
      <c r="E7651" s="310">
        <f t="shared" si="1317"/>
        <v>46.28000000000003</v>
      </c>
    </row>
    <row r="7652" spans="1:5" ht="15.6" x14ac:dyDescent="0.3">
      <c r="A7652" s="308" t="s">
        <v>415</v>
      </c>
      <c r="B7652" s="309">
        <v>0</v>
      </c>
      <c r="C7652" s="309">
        <v>0</v>
      </c>
      <c r="D7652" s="309">
        <v>0</v>
      </c>
      <c r="E7652" s="310">
        <f t="shared" si="1317"/>
        <v>0</v>
      </c>
    </row>
    <row r="7653" spans="1:5" ht="15.6" x14ac:dyDescent="0.3">
      <c r="A7653" s="308" t="s">
        <v>416</v>
      </c>
      <c r="B7653" s="309">
        <v>22.5</v>
      </c>
      <c r="C7653" s="309">
        <v>0</v>
      </c>
      <c r="D7653" s="309">
        <v>73.5</v>
      </c>
      <c r="E7653" s="310">
        <f t="shared" si="1317"/>
        <v>51</v>
      </c>
    </row>
    <row r="7654" spans="1:5" ht="15.6" x14ac:dyDescent="0.3">
      <c r="A7654" s="311" t="s">
        <v>417</v>
      </c>
      <c r="B7654" s="312">
        <v>430</v>
      </c>
      <c r="C7654" s="312">
        <v>0</v>
      </c>
      <c r="D7654" s="312">
        <v>430</v>
      </c>
      <c r="E7654" s="310">
        <f t="shared" si="1317"/>
        <v>0</v>
      </c>
    </row>
    <row r="7655" spans="1:5" ht="15.6" x14ac:dyDescent="0.3">
      <c r="A7655" s="321" t="s">
        <v>419</v>
      </c>
      <c r="B7655" s="314">
        <v>105.81</v>
      </c>
      <c r="C7655" s="314">
        <v>0</v>
      </c>
      <c r="D7655" s="314">
        <v>130.72999999999999</v>
      </c>
      <c r="E7655" s="310">
        <f t="shared" si="1317"/>
        <v>24.919999999999987</v>
      </c>
    </row>
    <row r="7656" spans="1:5" ht="15.6" x14ac:dyDescent="0.3">
      <c r="A7656" s="321" t="s">
        <v>422</v>
      </c>
      <c r="B7656" s="313">
        <v>22.5</v>
      </c>
      <c r="C7656" s="313">
        <v>14</v>
      </c>
      <c r="D7656" s="313">
        <v>26.3</v>
      </c>
      <c r="E7656" s="322">
        <f t="shared" si="1317"/>
        <v>17.799999999999997</v>
      </c>
    </row>
    <row r="7657" spans="1:5" ht="15.6" x14ac:dyDescent="0.3">
      <c r="A7657" s="321" t="s">
        <v>423</v>
      </c>
      <c r="B7657" s="313">
        <v>0</v>
      </c>
      <c r="C7657" s="313">
        <v>0</v>
      </c>
      <c r="D7657" s="313">
        <v>0</v>
      </c>
      <c r="E7657" s="322">
        <f t="shared" si="1317"/>
        <v>0</v>
      </c>
    </row>
    <row r="7658" spans="1:5" ht="15.6" x14ac:dyDescent="0.3">
      <c r="A7658" s="321" t="s">
        <v>427</v>
      </c>
      <c r="B7658" s="313">
        <v>184.5</v>
      </c>
      <c r="C7658" s="313">
        <v>0</v>
      </c>
      <c r="D7658" s="313">
        <v>184.5</v>
      </c>
      <c r="E7658" s="322">
        <f t="shared" si="1317"/>
        <v>0</v>
      </c>
    </row>
    <row r="7659" spans="1:5" ht="15.6" x14ac:dyDescent="0.3">
      <c r="A7659" s="321" t="s">
        <v>425</v>
      </c>
      <c r="B7659" s="313">
        <v>95</v>
      </c>
      <c r="C7659" s="313">
        <v>0</v>
      </c>
      <c r="D7659" s="313">
        <v>100</v>
      </c>
      <c r="E7659" s="322">
        <f t="shared" si="1317"/>
        <v>5</v>
      </c>
    </row>
    <row r="7660" spans="1:5" ht="15.6" x14ac:dyDescent="0.3">
      <c r="A7660" s="323" t="s">
        <v>424</v>
      </c>
      <c r="B7660" s="324">
        <v>110</v>
      </c>
      <c r="C7660" s="324">
        <v>0</v>
      </c>
      <c r="D7660" s="324">
        <v>110</v>
      </c>
      <c r="E7660" s="325">
        <f t="shared" si="1317"/>
        <v>0</v>
      </c>
    </row>
    <row r="7661" spans="1:5" ht="15.6" x14ac:dyDescent="0.3">
      <c r="A7661" s="320" t="s">
        <v>418</v>
      </c>
      <c r="B7661" s="317">
        <f t="shared" ref="B7661:E7661" si="1318">SUM(B7648:B7660)</f>
        <v>1623.83</v>
      </c>
      <c r="C7661" s="316">
        <f t="shared" si="1318"/>
        <v>14</v>
      </c>
      <c r="D7661" s="317">
        <f t="shared" si="1318"/>
        <v>1754.83</v>
      </c>
      <c r="E7661" s="318">
        <f t="shared" si="1318"/>
        <v>145</v>
      </c>
    </row>
    <row r="7665" spans="1:5" ht="15.6" x14ac:dyDescent="0.3">
      <c r="A7665" s="305">
        <v>45337</v>
      </c>
      <c r="B7665" s="306"/>
      <c r="C7665" s="306"/>
      <c r="D7665" s="306"/>
      <c r="E7665" s="306"/>
    </row>
    <row r="7666" spans="1:5" ht="15.6" x14ac:dyDescent="0.3">
      <c r="A7666" s="307" t="s">
        <v>407</v>
      </c>
      <c r="B7666" s="298" t="s">
        <v>408</v>
      </c>
      <c r="C7666" s="298" t="s">
        <v>409</v>
      </c>
      <c r="D7666" s="298" t="s">
        <v>410</v>
      </c>
      <c r="E7666" s="292" t="s">
        <v>421</v>
      </c>
    </row>
    <row r="7667" spans="1:5" ht="15.6" x14ac:dyDescent="0.3">
      <c r="A7667" s="308" t="s">
        <v>412</v>
      </c>
      <c r="B7667" s="309">
        <v>212.6</v>
      </c>
      <c r="C7667" s="309">
        <v>0</v>
      </c>
      <c r="D7667" s="309">
        <v>225</v>
      </c>
      <c r="E7667" s="310">
        <f t="shared" ref="E7667:E7679" si="1319">(C7667+D7667)-B7667</f>
        <v>12.400000000000006</v>
      </c>
    </row>
    <row r="7668" spans="1:5" ht="15.6" x14ac:dyDescent="0.3">
      <c r="A7668" s="308" t="s">
        <v>413</v>
      </c>
      <c r="B7668" s="309">
        <v>37.5</v>
      </c>
      <c r="C7668" s="309">
        <v>0</v>
      </c>
      <c r="D7668" s="309">
        <v>37.5</v>
      </c>
      <c r="E7668" s="310">
        <f t="shared" si="1319"/>
        <v>0</v>
      </c>
    </row>
    <row r="7669" spans="1:5" ht="15.6" x14ac:dyDescent="0.3">
      <c r="A7669" s="308" t="s">
        <v>428</v>
      </c>
      <c r="B7669" s="309">
        <v>127.5</v>
      </c>
      <c r="C7669" s="309">
        <v>0</v>
      </c>
      <c r="D7669" s="309">
        <v>127.5</v>
      </c>
      <c r="E7669" s="310">
        <f t="shared" si="1319"/>
        <v>0</v>
      </c>
    </row>
    <row r="7670" spans="1:5" ht="15.6" x14ac:dyDescent="0.3">
      <c r="A7670" s="308" t="s">
        <v>429</v>
      </c>
      <c r="B7670" s="309">
        <v>185.12</v>
      </c>
      <c r="C7670" s="309">
        <v>0</v>
      </c>
      <c r="D7670" s="309">
        <v>263.52</v>
      </c>
      <c r="E7670" s="310">
        <f t="shared" si="1319"/>
        <v>78.399999999999977</v>
      </c>
    </row>
    <row r="7671" spans="1:5" ht="15.6" x14ac:dyDescent="0.3">
      <c r="A7671" s="308" t="s">
        <v>415</v>
      </c>
      <c r="B7671" s="309">
        <v>0</v>
      </c>
      <c r="C7671" s="309">
        <v>0</v>
      </c>
      <c r="D7671" s="309">
        <v>0</v>
      </c>
      <c r="E7671" s="310">
        <f t="shared" si="1319"/>
        <v>0</v>
      </c>
    </row>
    <row r="7672" spans="1:5" ht="15.6" x14ac:dyDescent="0.3">
      <c r="A7672" s="308" t="s">
        <v>416</v>
      </c>
      <c r="B7672" s="309">
        <v>50.62</v>
      </c>
      <c r="C7672" s="309">
        <v>30</v>
      </c>
      <c r="D7672" s="309">
        <v>22.5</v>
      </c>
      <c r="E7672" s="310">
        <f t="shared" si="1319"/>
        <v>1.8800000000000026</v>
      </c>
    </row>
    <row r="7673" spans="1:5" ht="15.6" x14ac:dyDescent="0.3">
      <c r="A7673" s="311" t="s">
        <v>417</v>
      </c>
      <c r="B7673" s="312">
        <v>410</v>
      </c>
      <c r="C7673" s="312">
        <v>0</v>
      </c>
      <c r="D7673" s="312">
        <v>430</v>
      </c>
      <c r="E7673" s="310">
        <f t="shared" si="1319"/>
        <v>20</v>
      </c>
    </row>
    <row r="7674" spans="1:5" ht="15.6" x14ac:dyDescent="0.3">
      <c r="A7674" s="321" t="s">
        <v>419</v>
      </c>
      <c r="B7674" s="314">
        <v>73.17</v>
      </c>
      <c r="C7674" s="314">
        <v>0</v>
      </c>
      <c r="D7674" s="314">
        <v>105.81</v>
      </c>
      <c r="E7674" s="310">
        <f t="shared" si="1319"/>
        <v>32.64</v>
      </c>
    </row>
    <row r="7675" spans="1:5" ht="15.6" x14ac:dyDescent="0.3">
      <c r="A7675" s="321" t="s">
        <v>422</v>
      </c>
      <c r="B7675" s="313">
        <v>120</v>
      </c>
      <c r="C7675" s="313">
        <v>108</v>
      </c>
      <c r="D7675" s="313">
        <v>22.5</v>
      </c>
      <c r="E7675" s="322">
        <f t="shared" si="1319"/>
        <v>10.5</v>
      </c>
    </row>
    <row r="7676" spans="1:5" ht="15.6" x14ac:dyDescent="0.3">
      <c r="A7676" s="321" t="s">
        <v>423</v>
      </c>
      <c r="B7676" s="313">
        <v>0</v>
      </c>
      <c r="C7676" s="313">
        <v>0</v>
      </c>
      <c r="D7676" s="313">
        <v>0</v>
      </c>
      <c r="E7676" s="322">
        <f t="shared" si="1319"/>
        <v>0</v>
      </c>
    </row>
    <row r="7677" spans="1:5" ht="15.6" x14ac:dyDescent="0.3">
      <c r="A7677" s="321" t="s">
        <v>427</v>
      </c>
      <c r="B7677" s="313">
        <v>175.5</v>
      </c>
      <c r="C7677" s="313">
        <v>0</v>
      </c>
      <c r="D7677" s="313">
        <v>184.5</v>
      </c>
      <c r="E7677" s="322">
        <f t="shared" si="1319"/>
        <v>9</v>
      </c>
    </row>
    <row r="7678" spans="1:5" ht="15.6" x14ac:dyDescent="0.3">
      <c r="A7678" s="321" t="s">
        <v>425</v>
      </c>
      <c r="B7678" s="313">
        <v>33</v>
      </c>
      <c r="C7678" s="313">
        <v>0</v>
      </c>
      <c r="D7678" s="313">
        <v>95</v>
      </c>
      <c r="E7678" s="322">
        <f t="shared" si="1319"/>
        <v>62</v>
      </c>
    </row>
    <row r="7679" spans="1:5" ht="15.6" x14ac:dyDescent="0.3">
      <c r="A7679" s="323" t="s">
        <v>424</v>
      </c>
      <c r="B7679" s="324">
        <v>110</v>
      </c>
      <c r="C7679" s="324">
        <v>0</v>
      </c>
      <c r="D7679" s="324">
        <v>110</v>
      </c>
      <c r="E7679" s="325">
        <f t="shared" si="1319"/>
        <v>0</v>
      </c>
    </row>
    <row r="7680" spans="1:5" ht="15.6" x14ac:dyDescent="0.3">
      <c r="A7680" s="320" t="s">
        <v>418</v>
      </c>
      <c r="B7680" s="317">
        <f t="shared" ref="B7680:E7680" si="1320">SUM(B7667:B7679)</f>
        <v>1535.01</v>
      </c>
      <c r="C7680" s="316">
        <f t="shared" si="1320"/>
        <v>138</v>
      </c>
      <c r="D7680" s="317">
        <f t="shared" si="1320"/>
        <v>1623.83</v>
      </c>
      <c r="E7680" s="318">
        <f t="shared" si="1320"/>
        <v>226.82</v>
      </c>
    </row>
    <row r="7684" spans="1:5" ht="15.6" x14ac:dyDescent="0.3">
      <c r="A7684" s="305">
        <v>45338</v>
      </c>
      <c r="B7684" s="306"/>
      <c r="C7684" s="306"/>
      <c r="D7684" s="306"/>
      <c r="E7684" s="306"/>
    </row>
    <row r="7685" spans="1:5" ht="15.6" x14ac:dyDescent="0.3">
      <c r="A7685" s="307" t="s">
        <v>407</v>
      </c>
      <c r="B7685" s="298" t="s">
        <v>408</v>
      </c>
      <c r="C7685" s="298" t="s">
        <v>409</v>
      </c>
      <c r="D7685" s="298" t="s">
        <v>410</v>
      </c>
      <c r="E7685" s="292" t="s">
        <v>421</v>
      </c>
    </row>
    <row r="7686" spans="1:5" ht="15.6" x14ac:dyDescent="0.3">
      <c r="A7686" s="308" t="s">
        <v>412</v>
      </c>
      <c r="B7686" s="309">
        <v>192</v>
      </c>
      <c r="C7686" s="309">
        <v>0</v>
      </c>
      <c r="D7686" s="309">
        <v>212.6</v>
      </c>
      <c r="E7686" s="310">
        <f t="shared" ref="E7686:E7698" si="1321">(C7686+D7686)-B7686</f>
        <v>20.599999999999994</v>
      </c>
    </row>
    <row r="7687" spans="1:5" ht="15.6" x14ac:dyDescent="0.3">
      <c r="A7687" s="308" t="s">
        <v>413</v>
      </c>
      <c r="B7687" s="309">
        <v>37.5</v>
      </c>
      <c r="C7687" s="309">
        <v>0</v>
      </c>
      <c r="D7687" s="309">
        <v>37.5</v>
      </c>
      <c r="E7687" s="310">
        <f t="shared" si="1321"/>
        <v>0</v>
      </c>
    </row>
    <row r="7688" spans="1:5" ht="15.6" x14ac:dyDescent="0.3">
      <c r="A7688" s="308" t="s">
        <v>428</v>
      </c>
      <c r="B7688" s="309">
        <v>127.5</v>
      </c>
      <c r="C7688" s="309">
        <v>0</v>
      </c>
      <c r="D7688" s="309">
        <v>127.5</v>
      </c>
      <c r="E7688" s="310">
        <f t="shared" si="1321"/>
        <v>0</v>
      </c>
    </row>
    <row r="7689" spans="1:5" ht="15.6" x14ac:dyDescent="0.3">
      <c r="A7689" s="308" t="s">
        <v>429</v>
      </c>
      <c r="B7689" s="309">
        <v>71.599999999999994</v>
      </c>
      <c r="C7689" s="309">
        <v>0</v>
      </c>
      <c r="D7689" s="309">
        <v>185.12</v>
      </c>
      <c r="E7689" s="310">
        <f t="shared" si="1321"/>
        <v>113.52000000000001</v>
      </c>
    </row>
    <row r="7690" spans="1:5" ht="15.6" x14ac:dyDescent="0.3">
      <c r="A7690" s="308" t="s">
        <v>415</v>
      </c>
      <c r="B7690" s="309">
        <v>0</v>
      </c>
      <c r="C7690" s="309">
        <v>0</v>
      </c>
      <c r="D7690" s="309">
        <v>0</v>
      </c>
      <c r="E7690" s="310">
        <f t="shared" si="1321"/>
        <v>0</v>
      </c>
    </row>
    <row r="7691" spans="1:5" ht="15.6" x14ac:dyDescent="0.3">
      <c r="A7691" s="308" t="s">
        <v>416</v>
      </c>
      <c r="B7691" s="309">
        <v>50.62</v>
      </c>
      <c r="C7691" s="309">
        <v>0</v>
      </c>
      <c r="D7691" s="309">
        <v>50.62</v>
      </c>
      <c r="E7691" s="310">
        <f t="shared" si="1321"/>
        <v>0</v>
      </c>
    </row>
    <row r="7692" spans="1:5" ht="15.6" x14ac:dyDescent="0.3">
      <c r="A7692" s="311" t="s">
        <v>417</v>
      </c>
      <c r="B7692" s="312">
        <v>400</v>
      </c>
      <c r="C7692" s="312">
        <v>0</v>
      </c>
      <c r="D7692" s="312">
        <v>410</v>
      </c>
      <c r="E7692" s="310">
        <f t="shared" si="1321"/>
        <v>10</v>
      </c>
    </row>
    <row r="7693" spans="1:5" ht="15.6" x14ac:dyDescent="0.3">
      <c r="A7693" s="321" t="s">
        <v>419</v>
      </c>
      <c r="B7693" s="314">
        <v>12.45</v>
      </c>
      <c r="C7693" s="314">
        <v>0</v>
      </c>
      <c r="D7693" s="314">
        <v>73.17</v>
      </c>
      <c r="E7693" s="310">
        <f t="shared" si="1321"/>
        <v>60.72</v>
      </c>
    </row>
    <row r="7694" spans="1:5" ht="15.6" x14ac:dyDescent="0.3">
      <c r="A7694" s="321" t="s">
        <v>422</v>
      </c>
      <c r="B7694" s="313">
        <v>86.25</v>
      </c>
      <c r="C7694" s="313">
        <v>0</v>
      </c>
      <c r="D7694" s="313">
        <v>120</v>
      </c>
      <c r="E7694" s="322">
        <f t="shared" si="1321"/>
        <v>33.75</v>
      </c>
    </row>
    <row r="7695" spans="1:5" ht="15.6" x14ac:dyDescent="0.3">
      <c r="A7695" s="321" t="s">
        <v>423</v>
      </c>
      <c r="B7695" s="313">
        <v>0</v>
      </c>
      <c r="C7695" s="313">
        <v>0</v>
      </c>
      <c r="D7695" s="313">
        <v>0</v>
      </c>
      <c r="E7695" s="322">
        <f t="shared" si="1321"/>
        <v>0</v>
      </c>
    </row>
    <row r="7696" spans="1:5" ht="15.6" x14ac:dyDescent="0.3">
      <c r="A7696" s="321" t="s">
        <v>427</v>
      </c>
      <c r="B7696" s="313">
        <v>108</v>
      </c>
      <c r="C7696" s="313">
        <v>0</v>
      </c>
      <c r="D7696" s="313">
        <v>175.5</v>
      </c>
      <c r="E7696" s="322">
        <f t="shared" si="1321"/>
        <v>67.5</v>
      </c>
    </row>
    <row r="7697" spans="1:5" ht="15.6" x14ac:dyDescent="0.3">
      <c r="A7697" s="321" t="s">
        <v>425</v>
      </c>
      <c r="B7697" s="313">
        <v>10</v>
      </c>
      <c r="C7697" s="313">
        <v>0</v>
      </c>
      <c r="D7697" s="313">
        <v>33</v>
      </c>
      <c r="E7697" s="322">
        <f t="shared" si="1321"/>
        <v>23</v>
      </c>
    </row>
    <row r="7698" spans="1:5" ht="15.6" x14ac:dyDescent="0.3">
      <c r="A7698" s="323" t="s">
        <v>424</v>
      </c>
      <c r="B7698" s="324">
        <v>110</v>
      </c>
      <c r="C7698" s="324">
        <v>0</v>
      </c>
      <c r="D7698" s="324">
        <v>110</v>
      </c>
      <c r="E7698" s="325">
        <f t="shared" si="1321"/>
        <v>0</v>
      </c>
    </row>
    <row r="7699" spans="1:5" ht="15.6" x14ac:dyDescent="0.3">
      <c r="A7699" s="320" t="s">
        <v>418</v>
      </c>
      <c r="B7699" s="317">
        <f t="shared" ref="B7699:E7699" si="1322">SUM(B7686:B7698)</f>
        <v>1205.92</v>
      </c>
      <c r="C7699" s="316">
        <f t="shared" si="1322"/>
        <v>0</v>
      </c>
      <c r="D7699" s="317">
        <f t="shared" si="1322"/>
        <v>1535.01</v>
      </c>
      <c r="E7699" s="318">
        <f t="shared" si="1322"/>
        <v>329.09000000000003</v>
      </c>
    </row>
    <row r="7703" spans="1:5" ht="15.6" x14ac:dyDescent="0.3">
      <c r="A7703" s="305">
        <v>45339</v>
      </c>
      <c r="B7703" s="306"/>
      <c r="C7703" s="306"/>
      <c r="D7703" s="306"/>
      <c r="E7703" s="306"/>
    </row>
    <row r="7704" spans="1:5" ht="15.6" x14ac:dyDescent="0.3">
      <c r="A7704" s="307" t="s">
        <v>407</v>
      </c>
      <c r="B7704" s="298" t="s">
        <v>408</v>
      </c>
      <c r="C7704" s="298" t="s">
        <v>409</v>
      </c>
      <c r="D7704" s="298" t="s">
        <v>410</v>
      </c>
      <c r="E7704" s="292" t="s">
        <v>421</v>
      </c>
    </row>
    <row r="7705" spans="1:5" ht="15.6" x14ac:dyDescent="0.3">
      <c r="A7705" s="308" t="s">
        <v>412</v>
      </c>
      <c r="B7705" s="309">
        <v>162.5</v>
      </c>
      <c r="C7705" s="309">
        <v>0</v>
      </c>
      <c r="D7705" s="309">
        <v>192</v>
      </c>
      <c r="E7705" s="310">
        <f t="shared" ref="E7705:E7717" si="1323">(C7705+D7705)-B7705</f>
        <v>29.5</v>
      </c>
    </row>
    <row r="7706" spans="1:5" ht="15.6" x14ac:dyDescent="0.3">
      <c r="A7706" s="308" t="s">
        <v>413</v>
      </c>
      <c r="B7706" s="309">
        <v>37.5</v>
      </c>
      <c r="C7706" s="309">
        <v>0</v>
      </c>
      <c r="D7706" s="309">
        <v>37.5</v>
      </c>
      <c r="E7706" s="310">
        <f t="shared" si="1323"/>
        <v>0</v>
      </c>
    </row>
    <row r="7707" spans="1:5" ht="15.6" x14ac:dyDescent="0.3">
      <c r="A7707" s="308" t="s">
        <v>428</v>
      </c>
      <c r="B7707" s="309">
        <v>127.5</v>
      </c>
      <c r="C7707" s="309">
        <v>0</v>
      </c>
      <c r="D7707" s="309">
        <v>127.5</v>
      </c>
      <c r="E7707" s="310">
        <f t="shared" si="1323"/>
        <v>0</v>
      </c>
    </row>
    <row r="7708" spans="1:5" ht="15.6" x14ac:dyDescent="0.3">
      <c r="A7708" s="308" t="s">
        <v>429</v>
      </c>
      <c r="B7708" s="309">
        <v>98.16</v>
      </c>
      <c r="C7708" s="309">
        <v>90</v>
      </c>
      <c r="D7708" s="309">
        <v>71.599999999999994</v>
      </c>
      <c r="E7708" s="310">
        <f t="shared" si="1323"/>
        <v>63.44</v>
      </c>
    </row>
    <row r="7709" spans="1:5" ht="15.6" x14ac:dyDescent="0.3">
      <c r="A7709" s="308" t="s">
        <v>415</v>
      </c>
      <c r="B7709" s="309">
        <v>0</v>
      </c>
      <c r="C7709" s="309">
        <v>0</v>
      </c>
      <c r="D7709" s="309">
        <v>0</v>
      </c>
      <c r="E7709" s="310">
        <f t="shared" si="1323"/>
        <v>0</v>
      </c>
    </row>
    <row r="7710" spans="1:5" ht="15.6" x14ac:dyDescent="0.3">
      <c r="A7710" s="308" t="s">
        <v>416</v>
      </c>
      <c r="B7710" s="309">
        <v>37.5</v>
      </c>
      <c r="C7710" s="309">
        <v>0</v>
      </c>
      <c r="D7710" s="309">
        <v>50.62</v>
      </c>
      <c r="E7710" s="310">
        <f t="shared" si="1323"/>
        <v>13.119999999999997</v>
      </c>
    </row>
    <row r="7711" spans="1:5" ht="15.6" x14ac:dyDescent="0.3">
      <c r="A7711" s="311" t="s">
        <v>417</v>
      </c>
      <c r="B7711" s="312">
        <v>400</v>
      </c>
      <c r="C7711" s="312">
        <v>0</v>
      </c>
      <c r="D7711" s="312">
        <v>410</v>
      </c>
      <c r="E7711" s="310">
        <f t="shared" si="1323"/>
        <v>10</v>
      </c>
    </row>
    <row r="7712" spans="1:5" ht="15.6" x14ac:dyDescent="0.3">
      <c r="A7712" s="321" t="s">
        <v>419</v>
      </c>
      <c r="B7712" s="314">
        <v>149.4</v>
      </c>
      <c r="C7712" s="314">
        <v>175</v>
      </c>
      <c r="D7712" s="314">
        <v>12.45</v>
      </c>
      <c r="E7712" s="310">
        <f t="shared" si="1323"/>
        <v>38.049999999999983</v>
      </c>
    </row>
    <row r="7713" spans="1:5" ht="15.6" x14ac:dyDescent="0.3">
      <c r="A7713" s="321" t="s">
        <v>422</v>
      </c>
      <c r="B7713" s="313">
        <v>48.75</v>
      </c>
      <c r="C7713" s="313">
        <v>0</v>
      </c>
      <c r="D7713" s="313">
        <v>86.25</v>
      </c>
      <c r="E7713" s="322">
        <f t="shared" si="1323"/>
        <v>37.5</v>
      </c>
    </row>
    <row r="7714" spans="1:5" ht="15.6" x14ac:dyDescent="0.3">
      <c r="A7714" s="321" t="s">
        <v>423</v>
      </c>
      <c r="B7714" s="313">
        <v>0</v>
      </c>
      <c r="C7714" s="313">
        <v>0</v>
      </c>
      <c r="D7714" s="313">
        <v>0</v>
      </c>
      <c r="E7714" s="322">
        <f t="shared" si="1323"/>
        <v>0</v>
      </c>
    </row>
    <row r="7715" spans="1:5" ht="15.6" x14ac:dyDescent="0.3">
      <c r="A7715" s="321" t="s">
        <v>427</v>
      </c>
      <c r="B7715" s="313">
        <v>90</v>
      </c>
      <c r="C7715" s="313">
        <v>0</v>
      </c>
      <c r="D7715" s="313">
        <v>108</v>
      </c>
      <c r="E7715" s="322">
        <f t="shared" si="1323"/>
        <v>18</v>
      </c>
    </row>
    <row r="7716" spans="1:5" ht="15.6" x14ac:dyDescent="0.3">
      <c r="A7716" s="321" t="s">
        <v>425</v>
      </c>
      <c r="B7716" s="313">
        <v>75</v>
      </c>
      <c r="C7716" s="313">
        <v>83</v>
      </c>
      <c r="D7716" s="313">
        <v>10</v>
      </c>
      <c r="E7716" s="322">
        <f t="shared" si="1323"/>
        <v>18</v>
      </c>
    </row>
    <row r="7717" spans="1:5" ht="15.6" x14ac:dyDescent="0.3">
      <c r="A7717" s="323" t="s">
        <v>424</v>
      </c>
      <c r="B7717" s="324">
        <v>97.5</v>
      </c>
      <c r="C7717" s="324">
        <v>0</v>
      </c>
      <c r="D7717" s="324">
        <v>110</v>
      </c>
      <c r="E7717" s="325">
        <f t="shared" si="1323"/>
        <v>12.5</v>
      </c>
    </row>
    <row r="7718" spans="1:5" ht="15.6" x14ac:dyDescent="0.3">
      <c r="A7718" s="320" t="s">
        <v>418</v>
      </c>
      <c r="B7718" s="317">
        <f t="shared" ref="B7718:E7718" si="1324">SUM(B7705:B7717)</f>
        <v>1323.81</v>
      </c>
      <c r="C7718" s="316">
        <f t="shared" si="1324"/>
        <v>348</v>
      </c>
      <c r="D7718" s="317">
        <f t="shared" si="1324"/>
        <v>1215.92</v>
      </c>
      <c r="E7718" s="318">
        <f t="shared" si="1324"/>
        <v>240.10999999999999</v>
      </c>
    </row>
    <row r="7722" spans="1:5" ht="15.6" x14ac:dyDescent="0.3">
      <c r="A7722" s="305">
        <v>45340</v>
      </c>
      <c r="B7722" s="306"/>
      <c r="C7722" s="306"/>
      <c r="D7722" s="306"/>
      <c r="E7722" s="306"/>
    </row>
    <row r="7723" spans="1:5" ht="15.6" x14ac:dyDescent="0.3">
      <c r="A7723" s="307" t="s">
        <v>407</v>
      </c>
      <c r="B7723" s="298" t="s">
        <v>408</v>
      </c>
      <c r="C7723" s="298" t="s">
        <v>409</v>
      </c>
      <c r="D7723" s="298" t="s">
        <v>410</v>
      </c>
      <c r="E7723" s="292" t="s">
        <v>421</v>
      </c>
    </row>
    <row r="7724" spans="1:5" ht="15.6" x14ac:dyDescent="0.3">
      <c r="A7724" s="308" t="s">
        <v>412</v>
      </c>
      <c r="B7724" s="309">
        <v>162.5</v>
      </c>
      <c r="C7724" s="309">
        <v>0</v>
      </c>
      <c r="D7724" s="309">
        <v>162.5</v>
      </c>
      <c r="E7724" s="310">
        <f t="shared" ref="E7724:E7736" si="1325">(C7724+D7724)-B7724</f>
        <v>0</v>
      </c>
    </row>
    <row r="7725" spans="1:5" ht="15.6" x14ac:dyDescent="0.3">
      <c r="A7725" s="308" t="s">
        <v>413</v>
      </c>
      <c r="B7725" s="309">
        <v>37.5</v>
      </c>
      <c r="C7725" s="309">
        <v>0</v>
      </c>
      <c r="D7725" s="309">
        <v>37.5</v>
      </c>
      <c r="E7725" s="310">
        <f t="shared" si="1325"/>
        <v>0</v>
      </c>
    </row>
    <row r="7726" spans="1:5" ht="15.6" x14ac:dyDescent="0.3">
      <c r="A7726" s="308" t="s">
        <v>428</v>
      </c>
      <c r="B7726" s="309">
        <v>127.5</v>
      </c>
      <c r="C7726" s="309">
        <v>0</v>
      </c>
      <c r="D7726" s="309">
        <v>127.5</v>
      </c>
      <c r="E7726" s="310">
        <f t="shared" si="1325"/>
        <v>0</v>
      </c>
    </row>
    <row r="7727" spans="1:5" ht="15.6" x14ac:dyDescent="0.3">
      <c r="A7727" s="308" t="s">
        <v>429</v>
      </c>
      <c r="B7727" s="309">
        <v>187.36</v>
      </c>
      <c r="C7727" s="309">
        <v>150</v>
      </c>
      <c r="D7727" s="309">
        <v>98.16</v>
      </c>
      <c r="E7727" s="310">
        <f t="shared" si="1325"/>
        <v>60.799999999999983</v>
      </c>
    </row>
    <row r="7728" spans="1:5" ht="15.6" x14ac:dyDescent="0.3">
      <c r="A7728" s="308" t="s">
        <v>415</v>
      </c>
      <c r="B7728" s="309">
        <v>0</v>
      </c>
      <c r="C7728" s="309">
        <v>0</v>
      </c>
      <c r="D7728" s="309">
        <v>0</v>
      </c>
      <c r="E7728" s="310">
        <f t="shared" si="1325"/>
        <v>0</v>
      </c>
    </row>
    <row r="7729" spans="1:5" ht="15.6" x14ac:dyDescent="0.3">
      <c r="A7729" s="308" t="s">
        <v>416</v>
      </c>
      <c r="B7729" s="309">
        <v>26.25</v>
      </c>
      <c r="C7729" s="309">
        <v>0</v>
      </c>
      <c r="D7729" s="309">
        <v>37.5</v>
      </c>
      <c r="E7729" s="310">
        <f t="shared" si="1325"/>
        <v>11.25</v>
      </c>
    </row>
    <row r="7730" spans="1:5" ht="15.6" x14ac:dyDescent="0.3">
      <c r="A7730" s="311" t="s">
        <v>417</v>
      </c>
      <c r="B7730" s="312">
        <v>400</v>
      </c>
      <c r="C7730" s="312">
        <v>0</v>
      </c>
      <c r="D7730" s="312">
        <v>400</v>
      </c>
      <c r="E7730" s="310">
        <f t="shared" si="1325"/>
        <v>0</v>
      </c>
    </row>
    <row r="7731" spans="1:5" ht="15.6" x14ac:dyDescent="0.3">
      <c r="A7731" s="321" t="s">
        <v>419</v>
      </c>
      <c r="B7731" s="314">
        <v>137.25</v>
      </c>
      <c r="C7731" s="314">
        <v>0</v>
      </c>
      <c r="D7731" s="314">
        <v>149.4</v>
      </c>
      <c r="E7731" s="310">
        <f t="shared" si="1325"/>
        <v>12.150000000000006</v>
      </c>
    </row>
    <row r="7732" spans="1:5" ht="15.6" x14ac:dyDescent="0.3">
      <c r="A7732" s="321" t="s">
        <v>422</v>
      </c>
      <c r="B7732" s="313">
        <v>120</v>
      </c>
      <c r="C7732" s="313">
        <v>122</v>
      </c>
      <c r="D7732" s="313">
        <v>48.75</v>
      </c>
      <c r="E7732" s="322">
        <f t="shared" si="1325"/>
        <v>50.75</v>
      </c>
    </row>
    <row r="7733" spans="1:5" ht="15.6" x14ac:dyDescent="0.3">
      <c r="A7733" s="321" t="s">
        <v>423</v>
      </c>
      <c r="B7733" s="313">
        <v>0</v>
      </c>
      <c r="C7733" s="313">
        <v>0</v>
      </c>
      <c r="D7733" s="313">
        <v>0</v>
      </c>
      <c r="E7733" s="322">
        <f t="shared" si="1325"/>
        <v>0</v>
      </c>
    </row>
    <row r="7734" spans="1:5" ht="15.6" x14ac:dyDescent="0.3">
      <c r="A7734" s="321" t="s">
        <v>427</v>
      </c>
      <c r="B7734" s="313">
        <v>18</v>
      </c>
      <c r="C7734" s="313">
        <v>0</v>
      </c>
      <c r="D7734" s="313">
        <v>90</v>
      </c>
      <c r="E7734" s="322">
        <f t="shared" si="1325"/>
        <v>72</v>
      </c>
    </row>
    <row r="7735" spans="1:5" ht="15.6" x14ac:dyDescent="0.3">
      <c r="A7735" s="321" t="s">
        <v>425</v>
      </c>
      <c r="B7735" s="313">
        <v>65</v>
      </c>
      <c r="C7735" s="313">
        <v>0</v>
      </c>
      <c r="D7735" s="313">
        <v>75</v>
      </c>
      <c r="E7735" s="322">
        <f t="shared" si="1325"/>
        <v>10</v>
      </c>
    </row>
    <row r="7736" spans="1:5" ht="15.6" x14ac:dyDescent="0.3">
      <c r="A7736" s="323" t="s">
        <v>424</v>
      </c>
      <c r="B7736" s="324">
        <v>97.5</v>
      </c>
      <c r="C7736" s="324">
        <v>0</v>
      </c>
      <c r="D7736" s="324">
        <v>97.5</v>
      </c>
      <c r="E7736" s="325">
        <f t="shared" si="1325"/>
        <v>0</v>
      </c>
    </row>
    <row r="7737" spans="1:5" ht="15.6" x14ac:dyDescent="0.3">
      <c r="A7737" s="320" t="s">
        <v>418</v>
      </c>
      <c r="B7737" s="317">
        <f t="shared" ref="B7737:E7737" si="1326">SUM(B7724:B7736)</f>
        <v>1378.8600000000001</v>
      </c>
      <c r="C7737" s="316">
        <f t="shared" si="1326"/>
        <v>272</v>
      </c>
      <c r="D7737" s="317">
        <f t="shared" si="1326"/>
        <v>1323.81</v>
      </c>
      <c r="E7737" s="318">
        <f t="shared" si="1326"/>
        <v>216.95</v>
      </c>
    </row>
    <row r="7741" spans="1:5" ht="15.6" x14ac:dyDescent="0.3">
      <c r="A7741" s="305">
        <v>45341</v>
      </c>
      <c r="B7741" s="306"/>
      <c r="C7741" s="306"/>
      <c r="D7741" s="306"/>
      <c r="E7741" s="306"/>
    </row>
    <row r="7742" spans="1:5" ht="15.6" x14ac:dyDescent="0.3">
      <c r="A7742" s="307" t="s">
        <v>407</v>
      </c>
      <c r="B7742" s="298" t="s">
        <v>408</v>
      </c>
      <c r="C7742" s="298" t="s">
        <v>409</v>
      </c>
      <c r="D7742" s="298" t="s">
        <v>410</v>
      </c>
      <c r="E7742" s="292" t="s">
        <v>421</v>
      </c>
    </row>
    <row r="7743" spans="1:5" ht="15.6" x14ac:dyDescent="0.3">
      <c r="A7743" s="308" t="s">
        <v>412</v>
      </c>
      <c r="B7743" s="309">
        <v>162.5</v>
      </c>
      <c r="C7743" s="309">
        <v>0</v>
      </c>
      <c r="D7743" s="309">
        <v>162.5</v>
      </c>
      <c r="E7743" s="310">
        <f t="shared" ref="E7743:E7755" si="1327">(C7743+D7743)-B7743</f>
        <v>0</v>
      </c>
    </row>
    <row r="7744" spans="1:5" ht="15.6" x14ac:dyDescent="0.3">
      <c r="A7744" s="308" t="s">
        <v>413</v>
      </c>
      <c r="B7744" s="309">
        <v>37.5</v>
      </c>
      <c r="C7744" s="309">
        <v>0</v>
      </c>
      <c r="D7744" s="309">
        <v>37.5</v>
      </c>
      <c r="E7744" s="310">
        <f t="shared" si="1327"/>
        <v>0</v>
      </c>
    </row>
    <row r="7745" spans="1:5" ht="15.6" x14ac:dyDescent="0.3">
      <c r="A7745" s="308" t="s">
        <v>428</v>
      </c>
      <c r="B7745" s="309">
        <v>127.5</v>
      </c>
      <c r="C7745" s="309">
        <v>0</v>
      </c>
      <c r="D7745" s="309">
        <v>127.5</v>
      </c>
      <c r="E7745" s="310">
        <f t="shared" si="1327"/>
        <v>0</v>
      </c>
    </row>
    <row r="7746" spans="1:5" ht="15.6" x14ac:dyDescent="0.3">
      <c r="A7746" s="308" t="s">
        <v>429</v>
      </c>
      <c r="B7746" s="309">
        <v>160.47999999999999</v>
      </c>
      <c r="C7746" s="309">
        <v>0</v>
      </c>
      <c r="D7746" s="309">
        <v>187.36</v>
      </c>
      <c r="E7746" s="310">
        <f t="shared" si="1327"/>
        <v>26.880000000000024</v>
      </c>
    </row>
    <row r="7747" spans="1:5" ht="15.6" x14ac:dyDescent="0.3">
      <c r="A7747" s="308" t="s">
        <v>415</v>
      </c>
      <c r="B7747" s="309">
        <v>0</v>
      </c>
      <c r="C7747" s="309">
        <v>0</v>
      </c>
      <c r="D7747" s="309">
        <v>0</v>
      </c>
      <c r="E7747" s="310">
        <f t="shared" si="1327"/>
        <v>0</v>
      </c>
    </row>
    <row r="7748" spans="1:5" ht="15.6" x14ac:dyDescent="0.3">
      <c r="A7748" s="308" t="s">
        <v>416</v>
      </c>
      <c r="B7748" s="309">
        <v>26.25</v>
      </c>
      <c r="C7748" s="309">
        <v>0</v>
      </c>
      <c r="D7748" s="309">
        <v>26.25</v>
      </c>
      <c r="E7748" s="310">
        <f t="shared" si="1327"/>
        <v>0</v>
      </c>
    </row>
    <row r="7749" spans="1:5" ht="15.6" x14ac:dyDescent="0.3">
      <c r="A7749" s="311" t="s">
        <v>417</v>
      </c>
      <c r="B7749" s="312">
        <v>380</v>
      </c>
      <c r="C7749" s="312">
        <v>0</v>
      </c>
      <c r="D7749" s="312">
        <v>400</v>
      </c>
      <c r="E7749" s="310">
        <f t="shared" si="1327"/>
        <v>20</v>
      </c>
    </row>
    <row r="7750" spans="1:5" ht="15.6" x14ac:dyDescent="0.3">
      <c r="A7750" s="321" t="s">
        <v>419</v>
      </c>
      <c r="B7750" s="314">
        <v>137.25</v>
      </c>
      <c r="C7750" s="314">
        <v>0</v>
      </c>
      <c r="D7750" s="314">
        <v>137.25</v>
      </c>
      <c r="E7750" s="310">
        <f t="shared" si="1327"/>
        <v>0</v>
      </c>
    </row>
    <row r="7751" spans="1:5" ht="15.6" x14ac:dyDescent="0.3">
      <c r="A7751" s="321" t="s">
        <v>422</v>
      </c>
      <c r="B7751" s="313">
        <v>48.75</v>
      </c>
      <c r="C7751" s="313">
        <v>0</v>
      </c>
      <c r="D7751" s="313">
        <v>120</v>
      </c>
      <c r="E7751" s="322">
        <f t="shared" si="1327"/>
        <v>71.25</v>
      </c>
    </row>
    <row r="7752" spans="1:5" ht="15.6" x14ac:dyDescent="0.3">
      <c r="A7752" s="321" t="s">
        <v>423</v>
      </c>
      <c r="B7752" s="313">
        <v>0</v>
      </c>
      <c r="C7752" s="313">
        <v>0</v>
      </c>
      <c r="D7752" s="313">
        <v>0</v>
      </c>
      <c r="E7752" s="322">
        <f t="shared" si="1327"/>
        <v>0</v>
      </c>
    </row>
    <row r="7753" spans="1:5" ht="15.6" x14ac:dyDescent="0.3">
      <c r="A7753" s="321" t="s">
        <v>427</v>
      </c>
      <c r="B7753" s="313">
        <v>414</v>
      </c>
      <c r="C7753" s="313">
        <v>400</v>
      </c>
      <c r="D7753" s="313">
        <v>18</v>
      </c>
      <c r="E7753" s="322">
        <f t="shared" si="1327"/>
        <v>4</v>
      </c>
    </row>
    <row r="7754" spans="1:5" ht="15.6" x14ac:dyDescent="0.3">
      <c r="A7754" s="321" t="s">
        <v>425</v>
      </c>
      <c r="B7754" s="313">
        <v>65</v>
      </c>
      <c r="C7754" s="313">
        <v>0</v>
      </c>
      <c r="D7754" s="313">
        <v>65</v>
      </c>
      <c r="E7754" s="322">
        <f t="shared" si="1327"/>
        <v>0</v>
      </c>
    </row>
    <row r="7755" spans="1:5" ht="15.6" x14ac:dyDescent="0.3">
      <c r="A7755" s="323" t="s">
        <v>424</v>
      </c>
      <c r="B7755" s="324">
        <v>97.5</v>
      </c>
      <c r="C7755" s="324">
        <v>0</v>
      </c>
      <c r="D7755" s="324">
        <v>97.5</v>
      </c>
      <c r="E7755" s="325">
        <f t="shared" si="1327"/>
        <v>0</v>
      </c>
    </row>
    <row r="7756" spans="1:5" ht="15.6" x14ac:dyDescent="0.3">
      <c r="A7756" s="320" t="s">
        <v>418</v>
      </c>
      <c r="B7756" s="317">
        <f t="shared" ref="B7756:E7756" si="1328">SUM(B7743:B7755)</f>
        <v>1656.73</v>
      </c>
      <c r="C7756" s="316">
        <f t="shared" si="1328"/>
        <v>400</v>
      </c>
      <c r="D7756" s="317">
        <f t="shared" si="1328"/>
        <v>1378.8600000000001</v>
      </c>
      <c r="E7756" s="318">
        <f t="shared" si="1328"/>
        <v>122.13000000000002</v>
      </c>
    </row>
    <row r="7760" spans="1:5" ht="15.6" x14ac:dyDescent="0.3">
      <c r="A7760" s="305">
        <v>45342</v>
      </c>
      <c r="B7760" s="306"/>
      <c r="C7760" s="306"/>
      <c r="D7760" s="306"/>
      <c r="E7760" s="306"/>
    </row>
    <row r="7761" spans="1:5" ht="15.6" x14ac:dyDescent="0.3">
      <c r="A7761" s="307" t="s">
        <v>407</v>
      </c>
      <c r="B7761" s="298" t="s">
        <v>408</v>
      </c>
      <c r="C7761" s="298" t="s">
        <v>409</v>
      </c>
      <c r="D7761" s="298" t="s">
        <v>410</v>
      </c>
      <c r="E7761" s="292" t="s">
        <v>421</v>
      </c>
    </row>
    <row r="7762" spans="1:5" ht="15.6" x14ac:dyDescent="0.3">
      <c r="A7762" s="308" t="s">
        <v>412</v>
      </c>
      <c r="B7762" s="309">
        <v>150</v>
      </c>
      <c r="C7762" s="309">
        <v>0</v>
      </c>
      <c r="D7762" s="309">
        <v>162.5</v>
      </c>
      <c r="E7762" s="310">
        <f t="shared" ref="E7762:E7774" si="1329">(C7762+D7762)-B7762</f>
        <v>12.5</v>
      </c>
    </row>
    <row r="7763" spans="1:5" ht="15.6" x14ac:dyDescent="0.3">
      <c r="A7763" s="308" t="s">
        <v>413</v>
      </c>
      <c r="B7763" s="309">
        <v>37.5</v>
      </c>
      <c r="C7763" s="309">
        <v>0</v>
      </c>
      <c r="D7763" s="309">
        <v>37.5</v>
      </c>
      <c r="E7763" s="310">
        <f t="shared" si="1329"/>
        <v>0</v>
      </c>
    </row>
    <row r="7764" spans="1:5" ht="15.6" x14ac:dyDescent="0.3">
      <c r="A7764" s="308" t="s">
        <v>428</v>
      </c>
      <c r="B7764" s="309">
        <v>127.5</v>
      </c>
      <c r="C7764" s="309">
        <v>0</v>
      </c>
      <c r="D7764" s="309">
        <v>127.5</v>
      </c>
      <c r="E7764" s="310">
        <f t="shared" si="1329"/>
        <v>0</v>
      </c>
    </row>
    <row r="7765" spans="1:5" ht="15.6" x14ac:dyDescent="0.3">
      <c r="A7765" s="308" t="s">
        <v>429</v>
      </c>
      <c r="B7765" s="309">
        <v>22.4</v>
      </c>
      <c r="C7765" s="309">
        <v>15</v>
      </c>
      <c r="D7765" s="309">
        <v>160.47999999999999</v>
      </c>
      <c r="E7765" s="310">
        <f t="shared" si="1329"/>
        <v>153.07999999999998</v>
      </c>
    </row>
    <row r="7766" spans="1:5" ht="15.6" x14ac:dyDescent="0.3">
      <c r="A7766" s="308" t="s">
        <v>415</v>
      </c>
      <c r="B7766" s="309">
        <v>0</v>
      </c>
      <c r="C7766" s="309">
        <v>0</v>
      </c>
      <c r="D7766" s="309">
        <v>0</v>
      </c>
      <c r="E7766" s="310">
        <f t="shared" si="1329"/>
        <v>0</v>
      </c>
    </row>
    <row r="7767" spans="1:5" ht="15.6" x14ac:dyDescent="0.3">
      <c r="A7767" s="308" t="s">
        <v>416</v>
      </c>
      <c r="B7767" s="309">
        <v>37.5</v>
      </c>
      <c r="C7767" s="309">
        <v>30</v>
      </c>
      <c r="D7767" s="309">
        <v>26.25</v>
      </c>
      <c r="E7767" s="310">
        <f t="shared" si="1329"/>
        <v>18.75</v>
      </c>
    </row>
    <row r="7768" spans="1:5" ht="15.6" x14ac:dyDescent="0.3">
      <c r="A7768" s="311" t="s">
        <v>417</v>
      </c>
      <c r="B7768" s="312">
        <v>380</v>
      </c>
      <c r="C7768" s="312">
        <v>0</v>
      </c>
      <c r="D7768" s="312">
        <v>380</v>
      </c>
      <c r="E7768" s="310">
        <f t="shared" si="1329"/>
        <v>0</v>
      </c>
    </row>
    <row r="7769" spans="1:5" ht="15.6" x14ac:dyDescent="0.3">
      <c r="A7769" s="321" t="s">
        <v>419</v>
      </c>
      <c r="B7769" s="314">
        <v>137.25</v>
      </c>
      <c r="C7769" s="314">
        <v>0</v>
      </c>
      <c r="D7769" s="314">
        <v>137.25</v>
      </c>
      <c r="E7769" s="310">
        <f t="shared" si="1329"/>
        <v>0</v>
      </c>
    </row>
    <row r="7770" spans="1:5" ht="15.6" x14ac:dyDescent="0.3">
      <c r="A7770" s="321" t="s">
        <v>422</v>
      </c>
      <c r="B7770" s="313">
        <v>0</v>
      </c>
      <c r="C7770" s="313">
        <v>0</v>
      </c>
      <c r="D7770" s="313">
        <v>48.75</v>
      </c>
      <c r="E7770" s="322">
        <f t="shared" si="1329"/>
        <v>48.75</v>
      </c>
    </row>
    <row r="7771" spans="1:5" ht="15.6" x14ac:dyDescent="0.3">
      <c r="A7771" s="321" t="s">
        <v>423</v>
      </c>
      <c r="B7771" s="313">
        <v>0</v>
      </c>
      <c r="C7771" s="313">
        <v>0</v>
      </c>
      <c r="D7771" s="313">
        <v>0</v>
      </c>
      <c r="E7771" s="322">
        <f t="shared" si="1329"/>
        <v>0</v>
      </c>
    </row>
    <row r="7772" spans="1:5" ht="15.6" x14ac:dyDescent="0.3">
      <c r="A7772" s="321" t="s">
        <v>427</v>
      </c>
      <c r="B7772" s="313">
        <v>396</v>
      </c>
      <c r="C7772" s="313">
        <v>0</v>
      </c>
      <c r="D7772" s="313">
        <v>414</v>
      </c>
      <c r="E7772" s="322">
        <f t="shared" si="1329"/>
        <v>18</v>
      </c>
    </row>
    <row r="7773" spans="1:5" ht="15.6" x14ac:dyDescent="0.3">
      <c r="A7773" s="321" t="s">
        <v>425</v>
      </c>
      <c r="B7773" s="313">
        <v>48</v>
      </c>
      <c r="C7773" s="313">
        <v>0</v>
      </c>
      <c r="D7773" s="313">
        <v>65</v>
      </c>
      <c r="E7773" s="322">
        <f t="shared" si="1329"/>
        <v>17</v>
      </c>
    </row>
    <row r="7774" spans="1:5" ht="15.6" x14ac:dyDescent="0.3">
      <c r="A7774" s="323" t="s">
        <v>424</v>
      </c>
      <c r="B7774" s="324">
        <v>97.5</v>
      </c>
      <c r="C7774" s="324">
        <v>0</v>
      </c>
      <c r="D7774" s="324">
        <v>97.5</v>
      </c>
      <c r="E7774" s="325">
        <f t="shared" si="1329"/>
        <v>0</v>
      </c>
    </row>
    <row r="7775" spans="1:5" ht="15.6" x14ac:dyDescent="0.3">
      <c r="A7775" s="320" t="s">
        <v>418</v>
      </c>
      <c r="B7775" s="317">
        <f t="shared" ref="B7775:E7775" si="1330">SUM(B7762:B7774)</f>
        <v>1433.65</v>
      </c>
      <c r="C7775" s="316">
        <f t="shared" si="1330"/>
        <v>45</v>
      </c>
      <c r="D7775" s="317">
        <f t="shared" si="1330"/>
        <v>1656.73</v>
      </c>
      <c r="E7775" s="318">
        <f t="shared" si="1330"/>
        <v>268.08</v>
      </c>
    </row>
    <row r="7779" spans="1:5" ht="15.6" x14ac:dyDescent="0.3">
      <c r="A7779" s="305">
        <v>45343</v>
      </c>
      <c r="B7779" s="306"/>
      <c r="C7779" s="306"/>
      <c r="D7779" s="306"/>
      <c r="E7779" s="306"/>
    </row>
    <row r="7780" spans="1:5" ht="15.6" x14ac:dyDescent="0.3">
      <c r="A7780" s="307" t="s">
        <v>407</v>
      </c>
      <c r="B7780" s="298" t="s">
        <v>408</v>
      </c>
      <c r="C7780" s="298" t="s">
        <v>409</v>
      </c>
      <c r="D7780" s="298" t="s">
        <v>410</v>
      </c>
      <c r="E7780" s="292" t="s">
        <v>421</v>
      </c>
    </row>
    <row r="7781" spans="1:5" ht="15.6" x14ac:dyDescent="0.3">
      <c r="A7781" s="308" t="s">
        <v>412</v>
      </c>
      <c r="B7781" s="309">
        <v>108.5</v>
      </c>
      <c r="C7781" s="309">
        <v>0</v>
      </c>
      <c r="D7781" s="309">
        <v>150</v>
      </c>
      <c r="E7781" s="310">
        <f t="shared" ref="E7781:E7793" si="1331">(C7781+D7781)-B7781</f>
        <v>41.5</v>
      </c>
    </row>
    <row r="7782" spans="1:5" ht="15.6" x14ac:dyDescent="0.3">
      <c r="A7782" s="308" t="s">
        <v>413</v>
      </c>
      <c r="B7782" s="309">
        <v>37.5</v>
      </c>
      <c r="C7782" s="309">
        <v>0</v>
      </c>
      <c r="D7782" s="309">
        <v>37.5</v>
      </c>
      <c r="E7782" s="310">
        <f t="shared" si="1331"/>
        <v>0</v>
      </c>
    </row>
    <row r="7783" spans="1:5" ht="15.6" x14ac:dyDescent="0.3">
      <c r="A7783" s="308" t="s">
        <v>428</v>
      </c>
      <c r="B7783" s="309">
        <v>127.5</v>
      </c>
      <c r="C7783" s="309">
        <v>0</v>
      </c>
      <c r="D7783" s="309">
        <v>127.5</v>
      </c>
      <c r="E7783" s="310">
        <f t="shared" si="1331"/>
        <v>0</v>
      </c>
    </row>
    <row r="7784" spans="1:5" ht="15.6" x14ac:dyDescent="0.3">
      <c r="A7784" s="308" t="s">
        <v>429</v>
      </c>
      <c r="B7784" s="309">
        <v>178.4</v>
      </c>
      <c r="C7784" s="309">
        <v>170</v>
      </c>
      <c r="D7784" s="309">
        <v>22.4</v>
      </c>
      <c r="E7784" s="310">
        <f t="shared" si="1331"/>
        <v>14</v>
      </c>
    </row>
    <row r="7785" spans="1:5" ht="15.6" x14ac:dyDescent="0.3">
      <c r="A7785" s="308" t="s">
        <v>415</v>
      </c>
      <c r="B7785" s="309">
        <v>0</v>
      </c>
      <c r="C7785" s="309">
        <v>0</v>
      </c>
      <c r="D7785" s="309">
        <v>0</v>
      </c>
      <c r="E7785" s="310">
        <f t="shared" si="1331"/>
        <v>0</v>
      </c>
    </row>
    <row r="7786" spans="1:5" ht="15.6" x14ac:dyDescent="0.3">
      <c r="A7786" s="308" t="s">
        <v>416</v>
      </c>
      <c r="B7786" s="309">
        <v>37.5</v>
      </c>
      <c r="C7786" s="309">
        <v>0</v>
      </c>
      <c r="D7786" s="309">
        <v>37.5</v>
      </c>
      <c r="E7786" s="310">
        <f t="shared" si="1331"/>
        <v>0</v>
      </c>
    </row>
    <row r="7787" spans="1:5" ht="15.6" x14ac:dyDescent="0.3">
      <c r="A7787" s="311" t="s">
        <v>417</v>
      </c>
      <c r="B7787" s="312">
        <v>320</v>
      </c>
      <c r="C7787" s="312">
        <v>0</v>
      </c>
      <c r="D7787" s="312">
        <v>380</v>
      </c>
      <c r="E7787" s="310">
        <f t="shared" si="1331"/>
        <v>60</v>
      </c>
    </row>
    <row r="7788" spans="1:5" ht="15.6" x14ac:dyDescent="0.3">
      <c r="A7788" s="321" t="s">
        <v>419</v>
      </c>
      <c r="B7788" s="314">
        <v>99.6</v>
      </c>
      <c r="C7788" s="314">
        <v>0</v>
      </c>
      <c r="D7788" s="314">
        <v>137.25</v>
      </c>
      <c r="E7788" s="310">
        <f t="shared" si="1331"/>
        <v>37.650000000000006</v>
      </c>
    </row>
    <row r="7789" spans="1:5" ht="15.6" x14ac:dyDescent="0.3">
      <c r="A7789" s="321" t="s">
        <v>422</v>
      </c>
      <c r="B7789" s="313">
        <v>120</v>
      </c>
      <c r="C7789" s="313">
        <v>120</v>
      </c>
      <c r="D7789" s="313">
        <v>0</v>
      </c>
      <c r="E7789" s="322">
        <f t="shared" si="1331"/>
        <v>0</v>
      </c>
    </row>
    <row r="7790" spans="1:5" ht="15.6" x14ac:dyDescent="0.3">
      <c r="A7790" s="321" t="s">
        <v>423</v>
      </c>
      <c r="B7790" s="313">
        <v>0</v>
      </c>
      <c r="C7790" s="313">
        <v>0</v>
      </c>
      <c r="D7790" s="313">
        <v>0</v>
      </c>
      <c r="E7790" s="322">
        <f t="shared" si="1331"/>
        <v>0</v>
      </c>
    </row>
    <row r="7791" spans="1:5" ht="15.6" x14ac:dyDescent="0.3">
      <c r="A7791" s="321" t="s">
        <v>427</v>
      </c>
      <c r="B7791" s="313">
        <v>360</v>
      </c>
      <c r="C7791" s="313">
        <v>0</v>
      </c>
      <c r="D7791" s="313">
        <v>396</v>
      </c>
      <c r="E7791" s="322">
        <f t="shared" si="1331"/>
        <v>36</v>
      </c>
    </row>
    <row r="7792" spans="1:5" ht="15.6" x14ac:dyDescent="0.3">
      <c r="A7792" s="321" t="s">
        <v>425</v>
      </c>
      <c r="B7792" s="313">
        <v>10</v>
      </c>
      <c r="C7792" s="313">
        <v>0</v>
      </c>
      <c r="D7792" s="313">
        <v>48</v>
      </c>
      <c r="E7792" s="322">
        <f t="shared" si="1331"/>
        <v>38</v>
      </c>
    </row>
    <row r="7793" spans="1:5" ht="15.6" x14ac:dyDescent="0.3">
      <c r="A7793" s="323" t="s">
        <v>424</v>
      </c>
      <c r="B7793" s="324">
        <v>97.5</v>
      </c>
      <c r="C7793" s="324">
        <v>0</v>
      </c>
      <c r="D7793" s="324">
        <v>97.5</v>
      </c>
      <c r="E7793" s="325">
        <f t="shared" si="1331"/>
        <v>0</v>
      </c>
    </row>
    <row r="7794" spans="1:5" ht="15.6" x14ac:dyDescent="0.3">
      <c r="A7794" s="320" t="s">
        <v>418</v>
      </c>
      <c r="B7794" s="317">
        <f t="shared" ref="B7794:E7794" si="1332">SUM(B7781:B7793)</f>
        <v>1496.5</v>
      </c>
      <c r="C7794" s="316">
        <f t="shared" si="1332"/>
        <v>290</v>
      </c>
      <c r="D7794" s="317">
        <f t="shared" si="1332"/>
        <v>1433.65</v>
      </c>
      <c r="E7794" s="318">
        <f t="shared" si="1332"/>
        <v>227.15</v>
      </c>
    </row>
    <row r="7798" spans="1:5" ht="15.6" x14ac:dyDescent="0.3">
      <c r="A7798" s="305">
        <v>45344</v>
      </c>
      <c r="B7798" s="306"/>
      <c r="C7798" s="306"/>
      <c r="D7798" s="306"/>
      <c r="E7798" s="306"/>
    </row>
    <row r="7799" spans="1:5" ht="15.6" x14ac:dyDescent="0.3">
      <c r="A7799" s="307" t="s">
        <v>407</v>
      </c>
      <c r="B7799" s="298" t="s">
        <v>408</v>
      </c>
      <c r="C7799" s="298" t="s">
        <v>409</v>
      </c>
      <c r="D7799" s="298" t="s">
        <v>410</v>
      </c>
      <c r="E7799" s="292" t="s">
        <v>421</v>
      </c>
    </row>
    <row r="7800" spans="1:5" ht="15.6" x14ac:dyDescent="0.3">
      <c r="A7800" s="308" t="s">
        <v>412</v>
      </c>
      <c r="B7800" s="309">
        <v>68.5</v>
      </c>
      <c r="C7800" s="309">
        <v>0</v>
      </c>
      <c r="D7800" s="309">
        <v>108.5</v>
      </c>
      <c r="E7800" s="310">
        <f t="shared" ref="E7800:E7812" si="1333">(C7800+D7800)-B7800</f>
        <v>40</v>
      </c>
    </row>
    <row r="7801" spans="1:5" ht="15.6" x14ac:dyDescent="0.3">
      <c r="A7801" s="308" t="s">
        <v>413</v>
      </c>
      <c r="B7801" s="309">
        <v>37.5</v>
      </c>
      <c r="C7801" s="309">
        <v>0</v>
      </c>
      <c r="D7801" s="309">
        <v>37.5</v>
      </c>
      <c r="E7801" s="310">
        <f t="shared" si="1333"/>
        <v>0</v>
      </c>
    </row>
    <row r="7802" spans="1:5" ht="15.6" x14ac:dyDescent="0.3">
      <c r="A7802" s="308" t="s">
        <v>428</v>
      </c>
      <c r="B7802" s="309">
        <v>127.5</v>
      </c>
      <c r="C7802" s="309">
        <v>0</v>
      </c>
      <c r="D7802" s="309">
        <v>127.5</v>
      </c>
      <c r="E7802" s="310">
        <f t="shared" si="1333"/>
        <v>0</v>
      </c>
    </row>
    <row r="7803" spans="1:5" ht="15.6" x14ac:dyDescent="0.3">
      <c r="A7803" s="308" t="s">
        <v>429</v>
      </c>
      <c r="B7803" s="309">
        <v>178.4</v>
      </c>
      <c r="C7803" s="309">
        <v>150</v>
      </c>
      <c r="D7803" s="309">
        <v>178.4</v>
      </c>
      <c r="E7803" s="310">
        <f t="shared" si="1333"/>
        <v>149.99999999999997</v>
      </c>
    </row>
    <row r="7804" spans="1:5" ht="15.6" x14ac:dyDescent="0.3">
      <c r="A7804" s="308" t="s">
        <v>415</v>
      </c>
      <c r="B7804" s="309">
        <v>0</v>
      </c>
      <c r="C7804" s="309">
        <v>0</v>
      </c>
      <c r="D7804" s="309">
        <v>0</v>
      </c>
      <c r="E7804" s="310">
        <f t="shared" si="1333"/>
        <v>0</v>
      </c>
    </row>
    <row r="7805" spans="1:5" ht="15.6" x14ac:dyDescent="0.3">
      <c r="A7805" s="308" t="s">
        <v>416</v>
      </c>
      <c r="B7805" s="309">
        <v>33.75</v>
      </c>
      <c r="C7805" s="309">
        <v>0</v>
      </c>
      <c r="D7805" s="309">
        <v>37.5</v>
      </c>
      <c r="E7805" s="310">
        <f t="shared" si="1333"/>
        <v>3.75</v>
      </c>
    </row>
    <row r="7806" spans="1:5" ht="15.6" x14ac:dyDescent="0.3">
      <c r="A7806" s="311" t="s">
        <v>417</v>
      </c>
      <c r="B7806" s="312">
        <v>280</v>
      </c>
      <c r="C7806" s="312">
        <v>0</v>
      </c>
      <c r="D7806" s="312">
        <v>320</v>
      </c>
      <c r="E7806" s="310">
        <f t="shared" si="1333"/>
        <v>40</v>
      </c>
    </row>
    <row r="7807" spans="1:5" ht="15.6" x14ac:dyDescent="0.3">
      <c r="A7807" s="321" t="s">
        <v>419</v>
      </c>
      <c r="B7807" s="314">
        <v>73.17</v>
      </c>
      <c r="C7807" s="314">
        <v>0</v>
      </c>
      <c r="D7807" s="314">
        <v>99.6</v>
      </c>
      <c r="E7807" s="310">
        <f t="shared" si="1333"/>
        <v>26.429999999999993</v>
      </c>
    </row>
    <row r="7808" spans="1:5" ht="15.6" x14ac:dyDescent="0.3">
      <c r="A7808" s="321" t="s">
        <v>422</v>
      </c>
      <c r="B7808" s="313">
        <v>82.5</v>
      </c>
      <c r="C7808" s="313">
        <v>0</v>
      </c>
      <c r="D7808" s="313">
        <v>120</v>
      </c>
      <c r="E7808" s="322">
        <f t="shared" si="1333"/>
        <v>37.5</v>
      </c>
    </row>
    <row r="7809" spans="1:5" ht="15.6" x14ac:dyDescent="0.3">
      <c r="A7809" s="321" t="s">
        <v>423</v>
      </c>
      <c r="B7809" s="313">
        <v>0</v>
      </c>
      <c r="C7809" s="313">
        <v>0</v>
      </c>
      <c r="D7809" s="313">
        <v>0</v>
      </c>
      <c r="E7809" s="322">
        <f t="shared" si="1333"/>
        <v>0</v>
      </c>
    </row>
    <row r="7810" spans="1:5" ht="15.6" x14ac:dyDescent="0.3">
      <c r="A7810" s="321" t="s">
        <v>427</v>
      </c>
      <c r="B7810" s="313">
        <v>306</v>
      </c>
      <c r="C7810" s="313">
        <v>0</v>
      </c>
      <c r="D7810" s="313">
        <v>360</v>
      </c>
      <c r="E7810" s="322">
        <f t="shared" si="1333"/>
        <v>54</v>
      </c>
    </row>
    <row r="7811" spans="1:5" ht="15.6" x14ac:dyDescent="0.3">
      <c r="A7811" s="321" t="s">
        <v>425</v>
      </c>
      <c r="B7811" s="313">
        <v>45</v>
      </c>
      <c r="C7811" s="313">
        <v>80</v>
      </c>
      <c r="D7811" s="313">
        <v>10</v>
      </c>
      <c r="E7811" s="322">
        <f t="shared" si="1333"/>
        <v>45</v>
      </c>
    </row>
    <row r="7812" spans="1:5" ht="15.6" x14ac:dyDescent="0.3">
      <c r="A7812" s="323" t="s">
        <v>424</v>
      </c>
      <c r="B7812" s="324">
        <v>97.5</v>
      </c>
      <c r="C7812" s="324">
        <v>0</v>
      </c>
      <c r="D7812" s="324">
        <v>97.5</v>
      </c>
      <c r="E7812" s="325">
        <f t="shared" si="1333"/>
        <v>0</v>
      </c>
    </row>
    <row r="7813" spans="1:5" ht="15.6" x14ac:dyDescent="0.3">
      <c r="A7813" s="320" t="s">
        <v>418</v>
      </c>
      <c r="B7813" s="317">
        <f t="shared" ref="B7813:E7813" si="1334">SUM(B7800:B7812)</f>
        <v>1329.82</v>
      </c>
      <c r="C7813" s="316">
        <f t="shared" si="1334"/>
        <v>230</v>
      </c>
      <c r="D7813" s="317">
        <f t="shared" si="1334"/>
        <v>1496.5</v>
      </c>
      <c r="E7813" s="318">
        <f t="shared" si="1334"/>
        <v>396.67999999999995</v>
      </c>
    </row>
    <row r="7817" spans="1:5" ht="15.6" x14ac:dyDescent="0.3">
      <c r="A7817" s="305">
        <v>45345</v>
      </c>
      <c r="B7817" s="306"/>
      <c r="C7817" s="306"/>
      <c r="D7817" s="306"/>
      <c r="E7817" s="306"/>
    </row>
    <row r="7818" spans="1:5" ht="15.6" x14ac:dyDescent="0.3">
      <c r="A7818" s="307" t="s">
        <v>407</v>
      </c>
      <c r="B7818" s="298" t="s">
        <v>408</v>
      </c>
      <c r="C7818" s="298" t="s">
        <v>409</v>
      </c>
      <c r="D7818" s="298" t="s">
        <v>410</v>
      </c>
      <c r="E7818" s="292" t="s">
        <v>421</v>
      </c>
    </row>
    <row r="7819" spans="1:5" ht="15.6" x14ac:dyDescent="0.3">
      <c r="A7819" s="308" t="s">
        <v>412</v>
      </c>
      <c r="B7819" s="309">
        <v>50</v>
      </c>
      <c r="C7819" s="309">
        <v>0</v>
      </c>
      <c r="D7819" s="309">
        <v>68.5</v>
      </c>
      <c r="E7819" s="310">
        <f t="shared" ref="E7819:E7831" si="1335">(C7819+D7819)-B7819</f>
        <v>18.5</v>
      </c>
    </row>
    <row r="7820" spans="1:5" ht="15.6" x14ac:dyDescent="0.3">
      <c r="A7820" s="308" t="s">
        <v>413</v>
      </c>
      <c r="B7820" s="309">
        <v>37.5</v>
      </c>
      <c r="C7820" s="309">
        <v>0</v>
      </c>
      <c r="D7820" s="309">
        <v>37.5</v>
      </c>
      <c r="E7820" s="310">
        <f t="shared" si="1335"/>
        <v>0</v>
      </c>
    </row>
    <row r="7821" spans="1:5" ht="15.6" x14ac:dyDescent="0.3">
      <c r="A7821" s="308" t="s">
        <v>428</v>
      </c>
      <c r="B7821" s="309">
        <v>127.5</v>
      </c>
      <c r="C7821" s="309">
        <v>0</v>
      </c>
      <c r="D7821" s="309">
        <v>127.5</v>
      </c>
      <c r="E7821" s="310">
        <f t="shared" si="1335"/>
        <v>0</v>
      </c>
    </row>
    <row r="7822" spans="1:5" ht="15.6" x14ac:dyDescent="0.3">
      <c r="A7822" s="308" t="s">
        <v>429</v>
      </c>
      <c r="B7822" s="309">
        <v>109.36</v>
      </c>
      <c r="C7822" s="309">
        <v>0</v>
      </c>
      <c r="D7822" s="309">
        <v>178.4</v>
      </c>
      <c r="E7822" s="310">
        <f t="shared" si="1335"/>
        <v>69.040000000000006</v>
      </c>
    </row>
    <row r="7823" spans="1:5" ht="15.6" x14ac:dyDescent="0.3">
      <c r="A7823" s="308" t="s">
        <v>415</v>
      </c>
      <c r="B7823" s="309">
        <v>0</v>
      </c>
      <c r="C7823" s="309">
        <v>0</v>
      </c>
      <c r="D7823" s="309">
        <v>0</v>
      </c>
      <c r="E7823" s="310">
        <f t="shared" si="1335"/>
        <v>0</v>
      </c>
    </row>
    <row r="7824" spans="1:5" ht="15.6" x14ac:dyDescent="0.3">
      <c r="A7824" s="308" t="s">
        <v>416</v>
      </c>
      <c r="B7824" s="309">
        <v>15</v>
      </c>
      <c r="C7824" s="309">
        <v>0</v>
      </c>
      <c r="D7824" s="309">
        <v>33.75</v>
      </c>
      <c r="E7824" s="310">
        <f t="shared" si="1335"/>
        <v>18.75</v>
      </c>
    </row>
    <row r="7825" spans="1:5" ht="15.6" x14ac:dyDescent="0.3">
      <c r="A7825" s="311" t="s">
        <v>417</v>
      </c>
      <c r="B7825" s="312">
        <v>280</v>
      </c>
      <c r="C7825" s="312">
        <v>0</v>
      </c>
      <c r="D7825" s="312">
        <v>280</v>
      </c>
      <c r="E7825" s="310">
        <f t="shared" si="1335"/>
        <v>0</v>
      </c>
    </row>
    <row r="7826" spans="1:5" ht="15.6" x14ac:dyDescent="0.3">
      <c r="A7826" s="321" t="s">
        <v>419</v>
      </c>
      <c r="B7826" s="314">
        <v>73.17</v>
      </c>
      <c r="C7826" s="314">
        <v>0</v>
      </c>
      <c r="D7826" s="314">
        <v>73.17</v>
      </c>
      <c r="E7826" s="310">
        <f t="shared" si="1335"/>
        <v>0</v>
      </c>
    </row>
    <row r="7827" spans="1:5" ht="15.6" x14ac:dyDescent="0.3">
      <c r="A7827" s="321" t="s">
        <v>422</v>
      </c>
      <c r="B7827" s="313">
        <v>11.25</v>
      </c>
      <c r="C7827" s="313">
        <v>0</v>
      </c>
      <c r="D7827" s="313">
        <v>82.5</v>
      </c>
      <c r="E7827" s="322">
        <f t="shared" si="1335"/>
        <v>71.25</v>
      </c>
    </row>
    <row r="7828" spans="1:5" ht="15.6" x14ac:dyDescent="0.3">
      <c r="A7828" s="321" t="s">
        <v>423</v>
      </c>
      <c r="B7828" s="313">
        <v>0</v>
      </c>
      <c r="C7828" s="313">
        <v>0</v>
      </c>
      <c r="D7828" s="313">
        <v>0</v>
      </c>
      <c r="E7828" s="322">
        <f t="shared" si="1335"/>
        <v>0</v>
      </c>
    </row>
    <row r="7829" spans="1:5" ht="15.6" x14ac:dyDescent="0.3">
      <c r="A7829" s="321" t="s">
        <v>427</v>
      </c>
      <c r="B7829" s="313">
        <v>270</v>
      </c>
      <c r="C7829" s="313">
        <v>0</v>
      </c>
      <c r="D7829" s="313">
        <v>306</v>
      </c>
      <c r="E7829" s="322">
        <f t="shared" si="1335"/>
        <v>36</v>
      </c>
    </row>
    <row r="7830" spans="1:5" ht="15.6" x14ac:dyDescent="0.3">
      <c r="A7830" s="321" t="s">
        <v>425</v>
      </c>
      <c r="B7830" s="313">
        <v>20</v>
      </c>
      <c r="C7830" s="313">
        <v>0</v>
      </c>
      <c r="D7830" s="313">
        <v>45</v>
      </c>
      <c r="E7830" s="322">
        <f t="shared" si="1335"/>
        <v>25</v>
      </c>
    </row>
    <row r="7831" spans="1:5" ht="15.6" x14ac:dyDescent="0.3">
      <c r="A7831" s="323" t="s">
        <v>424</v>
      </c>
      <c r="B7831" s="324">
        <v>97.5</v>
      </c>
      <c r="C7831" s="324">
        <v>0</v>
      </c>
      <c r="D7831" s="324">
        <v>97.5</v>
      </c>
      <c r="E7831" s="325">
        <f t="shared" si="1335"/>
        <v>0</v>
      </c>
    </row>
    <row r="7832" spans="1:5" ht="15.6" x14ac:dyDescent="0.3">
      <c r="A7832" s="320" t="s">
        <v>418</v>
      </c>
      <c r="B7832" s="317">
        <f t="shared" ref="B7832:E7832" si="1336">SUM(B7819:B7831)</f>
        <v>1091.28</v>
      </c>
      <c r="C7832" s="316">
        <f t="shared" si="1336"/>
        <v>0</v>
      </c>
      <c r="D7832" s="317">
        <f t="shared" si="1336"/>
        <v>1329.82</v>
      </c>
      <c r="E7832" s="318">
        <f t="shared" si="1336"/>
        <v>238.54000000000002</v>
      </c>
    </row>
    <row r="7836" spans="1:5" ht="15.6" x14ac:dyDescent="0.3">
      <c r="A7836" s="305">
        <v>45346</v>
      </c>
      <c r="B7836" s="306"/>
      <c r="C7836" s="306"/>
      <c r="D7836" s="306"/>
      <c r="E7836" s="306"/>
    </row>
    <row r="7837" spans="1:5" ht="15.6" x14ac:dyDescent="0.3">
      <c r="A7837" s="307" t="s">
        <v>407</v>
      </c>
      <c r="B7837" s="298" t="s">
        <v>408</v>
      </c>
      <c r="C7837" s="298" t="s">
        <v>409</v>
      </c>
      <c r="D7837" s="298" t="s">
        <v>410</v>
      </c>
      <c r="E7837" s="292" t="s">
        <v>421</v>
      </c>
    </row>
    <row r="7838" spans="1:5" ht="15.6" x14ac:dyDescent="0.3">
      <c r="A7838" s="308" t="s">
        <v>412</v>
      </c>
      <c r="B7838" s="309">
        <v>243.6</v>
      </c>
      <c r="C7838" s="309">
        <v>210</v>
      </c>
      <c r="D7838" s="309">
        <v>50</v>
      </c>
      <c r="E7838" s="310">
        <f t="shared" ref="E7838:E7850" si="1337">(C7838+D7838)-B7838</f>
        <v>16.400000000000006</v>
      </c>
    </row>
    <row r="7839" spans="1:5" ht="15.6" x14ac:dyDescent="0.3">
      <c r="A7839" s="308" t="s">
        <v>413</v>
      </c>
      <c r="B7839" s="309">
        <v>37.5</v>
      </c>
      <c r="C7839" s="309">
        <v>0</v>
      </c>
      <c r="D7839" s="309">
        <v>37.5</v>
      </c>
      <c r="E7839" s="310">
        <f t="shared" si="1337"/>
        <v>0</v>
      </c>
    </row>
    <row r="7840" spans="1:5" ht="15.6" x14ac:dyDescent="0.3">
      <c r="A7840" s="308" t="s">
        <v>428</v>
      </c>
      <c r="B7840" s="309">
        <v>127.5</v>
      </c>
      <c r="C7840" s="309">
        <v>0</v>
      </c>
      <c r="D7840" s="309">
        <v>127.5</v>
      </c>
      <c r="E7840" s="310">
        <f t="shared" si="1337"/>
        <v>0</v>
      </c>
    </row>
    <row r="7841" spans="1:5" ht="15.6" x14ac:dyDescent="0.3">
      <c r="A7841" s="308" t="s">
        <v>429</v>
      </c>
      <c r="B7841" s="309">
        <v>144.80000000000001</v>
      </c>
      <c r="C7841" s="309">
        <v>150</v>
      </c>
      <c r="D7841" s="309">
        <v>109.36</v>
      </c>
      <c r="E7841" s="310">
        <f t="shared" si="1337"/>
        <v>114.56</v>
      </c>
    </row>
    <row r="7842" spans="1:5" ht="15.6" x14ac:dyDescent="0.3">
      <c r="A7842" s="308" t="s">
        <v>415</v>
      </c>
      <c r="B7842" s="309">
        <v>0</v>
      </c>
      <c r="C7842" s="309">
        <v>0</v>
      </c>
      <c r="D7842" s="309">
        <v>0</v>
      </c>
      <c r="E7842" s="310">
        <f t="shared" si="1337"/>
        <v>0</v>
      </c>
    </row>
    <row r="7843" spans="1:5" ht="15.6" x14ac:dyDescent="0.3">
      <c r="A7843" s="308" t="s">
        <v>416</v>
      </c>
      <c r="B7843" s="309">
        <v>79.75</v>
      </c>
      <c r="C7843" s="309">
        <v>60</v>
      </c>
      <c r="D7843" s="309">
        <v>15</v>
      </c>
      <c r="E7843" s="310">
        <f t="shared" si="1337"/>
        <v>-4.75</v>
      </c>
    </row>
    <row r="7844" spans="1:5" ht="15.6" x14ac:dyDescent="0.3">
      <c r="A7844" s="311" t="s">
        <v>417</v>
      </c>
      <c r="B7844" s="312">
        <v>280</v>
      </c>
      <c r="C7844" s="312">
        <v>0</v>
      </c>
      <c r="D7844" s="312">
        <v>280</v>
      </c>
      <c r="E7844" s="310">
        <f t="shared" si="1337"/>
        <v>0</v>
      </c>
    </row>
    <row r="7845" spans="1:5" ht="15.6" x14ac:dyDescent="0.3">
      <c r="A7845" s="321" t="s">
        <v>419</v>
      </c>
      <c r="B7845" s="314">
        <v>230.1</v>
      </c>
      <c r="C7845" s="314">
        <v>150</v>
      </c>
      <c r="D7845" s="314">
        <v>73.17</v>
      </c>
      <c r="E7845" s="310">
        <f t="shared" si="1337"/>
        <v>-6.9299999999999784</v>
      </c>
    </row>
    <row r="7846" spans="1:5" ht="15.6" x14ac:dyDescent="0.3">
      <c r="A7846" s="321" t="s">
        <v>422</v>
      </c>
      <c r="B7846" s="313">
        <v>120</v>
      </c>
      <c r="C7846" s="313">
        <v>120</v>
      </c>
      <c r="D7846" s="313">
        <v>11.25</v>
      </c>
      <c r="E7846" s="322">
        <f t="shared" si="1337"/>
        <v>11.25</v>
      </c>
    </row>
    <row r="7847" spans="1:5" ht="15.6" x14ac:dyDescent="0.3">
      <c r="A7847" s="321" t="s">
        <v>423</v>
      </c>
      <c r="B7847" s="313">
        <v>0</v>
      </c>
      <c r="C7847" s="313">
        <v>0</v>
      </c>
      <c r="D7847" s="313">
        <v>0</v>
      </c>
      <c r="E7847" s="322">
        <f t="shared" si="1337"/>
        <v>0</v>
      </c>
    </row>
    <row r="7848" spans="1:5" ht="15.6" x14ac:dyDescent="0.3">
      <c r="A7848" s="321" t="s">
        <v>427</v>
      </c>
      <c r="B7848" s="313">
        <v>234</v>
      </c>
      <c r="C7848" s="313">
        <v>0</v>
      </c>
      <c r="D7848" s="313">
        <v>270</v>
      </c>
      <c r="E7848" s="322">
        <f t="shared" si="1337"/>
        <v>36</v>
      </c>
    </row>
    <row r="7849" spans="1:5" ht="15.6" x14ac:dyDescent="0.3">
      <c r="A7849" s="321" t="s">
        <v>425</v>
      </c>
      <c r="B7849" s="313">
        <v>20</v>
      </c>
      <c r="C7849" s="313">
        <v>0</v>
      </c>
      <c r="D7849" s="313">
        <v>20</v>
      </c>
      <c r="E7849" s="322">
        <f t="shared" si="1337"/>
        <v>0</v>
      </c>
    </row>
    <row r="7850" spans="1:5" ht="15.6" x14ac:dyDescent="0.3">
      <c r="A7850" s="323" t="s">
        <v>424</v>
      </c>
      <c r="B7850" s="324">
        <v>56.25</v>
      </c>
      <c r="C7850" s="324">
        <v>0</v>
      </c>
      <c r="D7850" s="324">
        <v>97.5</v>
      </c>
      <c r="E7850" s="325">
        <f t="shared" si="1337"/>
        <v>41.25</v>
      </c>
    </row>
    <row r="7851" spans="1:5" ht="15.6" x14ac:dyDescent="0.3">
      <c r="A7851" s="320" t="s">
        <v>418</v>
      </c>
      <c r="B7851" s="317">
        <f t="shared" ref="B7851:E7851" si="1338">SUM(B7838:B7850)</f>
        <v>1573.5</v>
      </c>
      <c r="C7851" s="316">
        <f t="shared" si="1338"/>
        <v>690</v>
      </c>
      <c r="D7851" s="317">
        <f t="shared" si="1338"/>
        <v>1091.28</v>
      </c>
      <c r="E7851" s="318">
        <f t="shared" si="1338"/>
        <v>207.78000000000003</v>
      </c>
    </row>
    <row r="7855" spans="1:5" ht="15.6" x14ac:dyDescent="0.3">
      <c r="A7855" s="305">
        <v>45347</v>
      </c>
      <c r="B7855" s="306"/>
      <c r="C7855" s="306"/>
      <c r="D7855" s="306"/>
      <c r="E7855" s="306"/>
    </row>
    <row r="7856" spans="1:5" ht="15.6" x14ac:dyDescent="0.3">
      <c r="A7856" s="307" t="s">
        <v>407</v>
      </c>
      <c r="B7856" s="298" t="s">
        <v>408</v>
      </c>
      <c r="C7856" s="298" t="s">
        <v>409</v>
      </c>
      <c r="D7856" s="298" t="s">
        <v>410</v>
      </c>
      <c r="E7856" s="292" t="s">
        <v>421</v>
      </c>
    </row>
    <row r="7857" spans="1:5" ht="15.6" x14ac:dyDescent="0.3">
      <c r="A7857" s="308" t="s">
        <v>412</v>
      </c>
      <c r="B7857" s="309">
        <v>187.5</v>
      </c>
      <c r="C7857" s="309">
        <v>0</v>
      </c>
      <c r="D7857" s="309">
        <v>243.6</v>
      </c>
      <c r="E7857" s="310">
        <f t="shared" ref="E7857:E7869" si="1339">(C7857+D7857)-B7857</f>
        <v>56.099999999999994</v>
      </c>
    </row>
    <row r="7858" spans="1:5" ht="15.6" x14ac:dyDescent="0.3">
      <c r="A7858" s="308" t="s">
        <v>413</v>
      </c>
      <c r="B7858" s="309">
        <v>37.5</v>
      </c>
      <c r="C7858" s="309">
        <v>0</v>
      </c>
      <c r="D7858" s="309">
        <v>37.5</v>
      </c>
      <c r="E7858" s="310">
        <f t="shared" si="1339"/>
        <v>0</v>
      </c>
    </row>
    <row r="7859" spans="1:5" ht="15.6" x14ac:dyDescent="0.3">
      <c r="A7859" s="308" t="s">
        <v>428</v>
      </c>
      <c r="B7859" s="309">
        <v>127.5</v>
      </c>
      <c r="C7859" s="309">
        <v>0</v>
      </c>
      <c r="D7859" s="309">
        <v>127.5</v>
      </c>
      <c r="E7859" s="310">
        <f t="shared" si="1339"/>
        <v>0</v>
      </c>
    </row>
    <row r="7860" spans="1:5" ht="15.6" x14ac:dyDescent="0.3">
      <c r="A7860" s="308" t="s">
        <v>429</v>
      </c>
      <c r="B7860" s="309">
        <v>11.2</v>
      </c>
      <c r="C7860" s="309">
        <v>0</v>
      </c>
      <c r="D7860" s="309">
        <v>144.80000000000001</v>
      </c>
      <c r="E7860" s="310">
        <f t="shared" si="1339"/>
        <v>133.60000000000002</v>
      </c>
    </row>
    <row r="7861" spans="1:5" ht="15.6" x14ac:dyDescent="0.3">
      <c r="A7861" s="308" t="s">
        <v>415</v>
      </c>
      <c r="B7861" s="309">
        <v>0</v>
      </c>
      <c r="C7861" s="309">
        <v>0</v>
      </c>
      <c r="D7861" s="309">
        <v>0</v>
      </c>
      <c r="E7861" s="310">
        <f t="shared" si="1339"/>
        <v>0</v>
      </c>
    </row>
    <row r="7862" spans="1:5" ht="15.6" x14ac:dyDescent="0.3">
      <c r="A7862" s="308" t="s">
        <v>416</v>
      </c>
      <c r="B7862" s="309">
        <v>79.75</v>
      </c>
      <c r="C7862" s="309">
        <v>0</v>
      </c>
      <c r="D7862" s="309">
        <v>79.75</v>
      </c>
      <c r="E7862" s="310">
        <f t="shared" si="1339"/>
        <v>0</v>
      </c>
    </row>
    <row r="7863" spans="1:5" ht="15.6" x14ac:dyDescent="0.3">
      <c r="A7863" s="311" t="s">
        <v>417</v>
      </c>
      <c r="B7863" s="312">
        <v>280</v>
      </c>
      <c r="C7863" s="312">
        <v>0</v>
      </c>
      <c r="D7863" s="312">
        <v>280</v>
      </c>
      <c r="E7863" s="310">
        <f t="shared" si="1339"/>
        <v>0</v>
      </c>
    </row>
    <row r="7864" spans="1:5" ht="15.6" x14ac:dyDescent="0.3">
      <c r="A7864" s="321" t="s">
        <v>419</v>
      </c>
      <c r="B7864" s="314">
        <v>230.1</v>
      </c>
      <c r="C7864" s="314">
        <v>0</v>
      </c>
      <c r="D7864" s="314">
        <v>230.1</v>
      </c>
      <c r="E7864" s="310">
        <f t="shared" si="1339"/>
        <v>0</v>
      </c>
    </row>
    <row r="7865" spans="1:5" ht="15.6" x14ac:dyDescent="0.3">
      <c r="A7865" s="321" t="s">
        <v>422</v>
      </c>
      <c r="B7865" s="313">
        <v>101.25</v>
      </c>
      <c r="C7865" s="313">
        <v>0</v>
      </c>
      <c r="D7865" s="313">
        <v>120</v>
      </c>
      <c r="E7865" s="322">
        <f t="shared" si="1339"/>
        <v>18.75</v>
      </c>
    </row>
    <row r="7866" spans="1:5" ht="15.6" x14ac:dyDescent="0.3">
      <c r="A7866" s="321" t="s">
        <v>423</v>
      </c>
      <c r="B7866" s="313">
        <v>0</v>
      </c>
      <c r="C7866" s="313">
        <v>0</v>
      </c>
      <c r="D7866" s="313">
        <v>0</v>
      </c>
      <c r="E7866" s="322">
        <f t="shared" si="1339"/>
        <v>0</v>
      </c>
    </row>
    <row r="7867" spans="1:5" ht="15.6" x14ac:dyDescent="0.3">
      <c r="A7867" s="321" t="s">
        <v>427</v>
      </c>
      <c r="B7867" s="313">
        <v>180</v>
      </c>
      <c r="C7867" s="313">
        <v>0</v>
      </c>
      <c r="D7867" s="313">
        <v>234</v>
      </c>
      <c r="E7867" s="322">
        <f t="shared" si="1339"/>
        <v>54</v>
      </c>
    </row>
    <row r="7868" spans="1:5" ht="15.6" x14ac:dyDescent="0.3">
      <c r="A7868" s="321" t="s">
        <v>425</v>
      </c>
      <c r="B7868" s="313">
        <v>20</v>
      </c>
      <c r="C7868" s="313">
        <v>0</v>
      </c>
      <c r="D7868" s="313">
        <v>20</v>
      </c>
      <c r="E7868" s="322">
        <f t="shared" si="1339"/>
        <v>0</v>
      </c>
    </row>
    <row r="7869" spans="1:5" ht="15.6" x14ac:dyDescent="0.3">
      <c r="A7869" s="323" t="s">
        <v>424</v>
      </c>
      <c r="B7869" s="324">
        <v>48.75</v>
      </c>
      <c r="C7869" s="324">
        <v>0</v>
      </c>
      <c r="D7869" s="324">
        <v>56.25</v>
      </c>
      <c r="E7869" s="325">
        <f t="shared" si="1339"/>
        <v>7.5</v>
      </c>
    </row>
    <row r="7870" spans="1:5" ht="15.6" x14ac:dyDescent="0.3">
      <c r="A7870" s="320" t="s">
        <v>418</v>
      </c>
      <c r="B7870" s="317">
        <f t="shared" ref="B7870:E7870" si="1340">SUM(B7857:B7869)</f>
        <v>1303.5500000000002</v>
      </c>
      <c r="C7870" s="316">
        <f t="shared" si="1340"/>
        <v>0</v>
      </c>
      <c r="D7870" s="317">
        <f t="shared" si="1340"/>
        <v>1573.5</v>
      </c>
      <c r="E7870" s="318">
        <f t="shared" si="1340"/>
        <v>269.95000000000005</v>
      </c>
    </row>
    <row r="7874" spans="1:5" ht="15.6" x14ac:dyDescent="0.3">
      <c r="A7874" s="305">
        <v>45348</v>
      </c>
      <c r="B7874" s="306"/>
      <c r="C7874" s="306"/>
      <c r="D7874" s="306"/>
      <c r="E7874" s="306"/>
    </row>
    <row r="7875" spans="1:5" ht="15.6" x14ac:dyDescent="0.3">
      <c r="A7875" s="307" t="s">
        <v>407</v>
      </c>
      <c r="B7875" s="298" t="s">
        <v>408</v>
      </c>
      <c r="C7875" s="298" t="s">
        <v>409</v>
      </c>
      <c r="D7875" s="298" t="s">
        <v>410</v>
      </c>
      <c r="E7875" s="292" t="s">
        <v>421</v>
      </c>
    </row>
    <row r="7876" spans="1:5" ht="15.6" x14ac:dyDescent="0.3">
      <c r="A7876" s="308" t="s">
        <v>412</v>
      </c>
      <c r="B7876" s="309">
        <v>175</v>
      </c>
      <c r="C7876" s="309">
        <v>0</v>
      </c>
      <c r="D7876" s="309">
        <v>187.5</v>
      </c>
      <c r="E7876" s="310">
        <f t="shared" ref="E7876:E7888" si="1341">(C7876+D7876)-B7876</f>
        <v>12.5</v>
      </c>
    </row>
    <row r="7877" spans="1:5" ht="15.6" x14ac:dyDescent="0.3">
      <c r="A7877" s="308" t="s">
        <v>413</v>
      </c>
      <c r="B7877" s="309">
        <v>37.5</v>
      </c>
      <c r="C7877" s="309">
        <v>0</v>
      </c>
      <c r="D7877" s="309">
        <v>37.5</v>
      </c>
      <c r="E7877" s="310">
        <f t="shared" si="1341"/>
        <v>0</v>
      </c>
    </row>
    <row r="7878" spans="1:5" ht="15.6" x14ac:dyDescent="0.3">
      <c r="A7878" s="308" t="s">
        <v>428</v>
      </c>
      <c r="B7878" s="309">
        <v>127.5</v>
      </c>
      <c r="C7878" s="309">
        <v>0</v>
      </c>
      <c r="D7878" s="309">
        <v>127.5</v>
      </c>
      <c r="E7878" s="310">
        <f t="shared" si="1341"/>
        <v>0</v>
      </c>
    </row>
    <row r="7879" spans="1:5" ht="15.6" x14ac:dyDescent="0.3">
      <c r="A7879" s="308" t="s">
        <v>429</v>
      </c>
      <c r="B7879" s="309">
        <v>100.4</v>
      </c>
      <c r="C7879" s="309">
        <v>0</v>
      </c>
      <c r="D7879" s="309">
        <v>11.2</v>
      </c>
      <c r="E7879" s="310">
        <f t="shared" si="1341"/>
        <v>-89.2</v>
      </c>
    </row>
    <row r="7880" spans="1:5" ht="15.6" x14ac:dyDescent="0.3">
      <c r="A7880" s="308" t="s">
        <v>415</v>
      </c>
      <c r="B7880" s="309">
        <v>0</v>
      </c>
      <c r="C7880" s="309">
        <v>0</v>
      </c>
      <c r="D7880" s="309">
        <v>0</v>
      </c>
      <c r="E7880" s="310">
        <f t="shared" si="1341"/>
        <v>0</v>
      </c>
    </row>
    <row r="7881" spans="1:5" ht="15.6" x14ac:dyDescent="0.3">
      <c r="A7881" s="308" t="s">
        <v>416</v>
      </c>
      <c r="B7881" s="309">
        <v>79.75</v>
      </c>
      <c r="C7881" s="309">
        <v>0</v>
      </c>
      <c r="D7881" s="309">
        <v>79.75</v>
      </c>
      <c r="E7881" s="310">
        <f t="shared" si="1341"/>
        <v>0</v>
      </c>
    </row>
    <row r="7882" spans="1:5" ht="15.6" x14ac:dyDescent="0.3">
      <c r="A7882" s="311" t="s">
        <v>417</v>
      </c>
      <c r="B7882" s="312">
        <v>280</v>
      </c>
      <c r="C7882" s="312">
        <v>0</v>
      </c>
      <c r="D7882" s="312">
        <v>280</v>
      </c>
      <c r="E7882" s="310">
        <f t="shared" si="1341"/>
        <v>0</v>
      </c>
    </row>
    <row r="7883" spans="1:5" ht="15.6" x14ac:dyDescent="0.3">
      <c r="A7883" s="321" t="s">
        <v>419</v>
      </c>
      <c r="B7883" s="314">
        <v>230.1</v>
      </c>
      <c r="C7883" s="314">
        <v>0</v>
      </c>
      <c r="D7883" s="314">
        <v>230.1</v>
      </c>
      <c r="E7883" s="310">
        <f t="shared" si="1341"/>
        <v>0</v>
      </c>
    </row>
    <row r="7884" spans="1:5" ht="15.6" x14ac:dyDescent="0.3">
      <c r="A7884" s="321" t="s">
        <v>422</v>
      </c>
      <c r="B7884" s="313">
        <v>63.75</v>
      </c>
      <c r="C7884" s="313">
        <v>0</v>
      </c>
      <c r="D7884" s="313">
        <v>101.25</v>
      </c>
      <c r="E7884" s="322">
        <f t="shared" si="1341"/>
        <v>37.5</v>
      </c>
    </row>
    <row r="7885" spans="1:5" ht="15.6" x14ac:dyDescent="0.3">
      <c r="A7885" s="321" t="s">
        <v>423</v>
      </c>
      <c r="B7885" s="313">
        <v>0</v>
      </c>
      <c r="C7885" s="313">
        <v>0</v>
      </c>
      <c r="D7885" s="313">
        <v>0</v>
      </c>
      <c r="E7885" s="322">
        <f t="shared" si="1341"/>
        <v>0</v>
      </c>
    </row>
    <row r="7886" spans="1:5" ht="15.6" x14ac:dyDescent="0.3">
      <c r="A7886" s="321" t="s">
        <v>427</v>
      </c>
      <c r="B7886" s="313">
        <v>135</v>
      </c>
      <c r="C7886" s="313">
        <v>0</v>
      </c>
      <c r="D7886" s="313">
        <v>180</v>
      </c>
      <c r="E7886" s="322">
        <f t="shared" si="1341"/>
        <v>45</v>
      </c>
    </row>
    <row r="7887" spans="1:5" ht="15.6" x14ac:dyDescent="0.3">
      <c r="A7887" s="321" t="s">
        <v>425</v>
      </c>
      <c r="B7887" s="313">
        <v>20</v>
      </c>
      <c r="C7887" s="313">
        <v>0</v>
      </c>
      <c r="D7887" s="313">
        <v>20</v>
      </c>
      <c r="E7887" s="322">
        <f t="shared" si="1341"/>
        <v>0</v>
      </c>
    </row>
    <row r="7888" spans="1:5" ht="15.6" x14ac:dyDescent="0.3">
      <c r="A7888" s="323" t="s">
        <v>424</v>
      </c>
      <c r="B7888" s="324">
        <v>45</v>
      </c>
      <c r="C7888" s="324">
        <v>0</v>
      </c>
      <c r="D7888" s="324">
        <v>48.75</v>
      </c>
      <c r="E7888" s="325">
        <f t="shared" si="1341"/>
        <v>3.75</v>
      </c>
    </row>
    <row r="7889" spans="1:5" ht="15.6" x14ac:dyDescent="0.3">
      <c r="A7889" s="320" t="s">
        <v>418</v>
      </c>
      <c r="B7889" s="317">
        <f t="shared" ref="B7889:E7889" si="1342">SUM(B7876:B7888)</f>
        <v>1294</v>
      </c>
      <c r="C7889" s="316">
        <f t="shared" si="1342"/>
        <v>0</v>
      </c>
      <c r="D7889" s="317">
        <f t="shared" si="1342"/>
        <v>1303.5500000000002</v>
      </c>
      <c r="E7889" s="318">
        <f t="shared" si="1342"/>
        <v>9.5499999999999972</v>
      </c>
    </row>
    <row r="7893" spans="1:5" ht="15.6" x14ac:dyDescent="0.3">
      <c r="A7893" s="305">
        <v>45349</v>
      </c>
      <c r="B7893" s="306"/>
      <c r="C7893" s="306"/>
      <c r="D7893" s="306"/>
      <c r="E7893" s="306"/>
    </row>
    <row r="7894" spans="1:5" ht="15.6" x14ac:dyDescent="0.3">
      <c r="A7894" s="307" t="s">
        <v>407</v>
      </c>
      <c r="B7894" s="298" t="s">
        <v>408</v>
      </c>
      <c r="C7894" s="298" t="s">
        <v>409</v>
      </c>
      <c r="D7894" s="298" t="s">
        <v>410</v>
      </c>
      <c r="E7894" s="292" t="s">
        <v>421</v>
      </c>
    </row>
    <row r="7895" spans="1:5" ht="15.6" x14ac:dyDescent="0.3">
      <c r="A7895" s="308" t="s">
        <v>412</v>
      </c>
      <c r="B7895" s="309">
        <v>162.5</v>
      </c>
      <c r="C7895" s="309">
        <v>0</v>
      </c>
      <c r="D7895" s="309">
        <v>175</v>
      </c>
      <c r="E7895" s="310">
        <f t="shared" ref="E7895:E7907" si="1343">(C7895+D7895)-B7895</f>
        <v>12.5</v>
      </c>
    </row>
    <row r="7896" spans="1:5" ht="15.6" x14ac:dyDescent="0.3">
      <c r="A7896" s="308" t="s">
        <v>413</v>
      </c>
      <c r="B7896" s="309">
        <v>37.5</v>
      </c>
      <c r="C7896" s="309">
        <v>0</v>
      </c>
      <c r="D7896" s="309">
        <v>37.5</v>
      </c>
      <c r="E7896" s="310">
        <f t="shared" si="1343"/>
        <v>0</v>
      </c>
    </row>
    <row r="7897" spans="1:5" ht="15.6" x14ac:dyDescent="0.3">
      <c r="A7897" s="308" t="s">
        <v>428</v>
      </c>
      <c r="B7897" s="309">
        <v>127.5</v>
      </c>
      <c r="C7897" s="309">
        <v>0</v>
      </c>
      <c r="D7897" s="309">
        <v>127.5</v>
      </c>
      <c r="E7897" s="310">
        <f t="shared" si="1343"/>
        <v>0</v>
      </c>
    </row>
    <row r="7898" spans="1:5" ht="15.6" x14ac:dyDescent="0.3">
      <c r="A7898" s="308" t="s">
        <v>429</v>
      </c>
      <c r="B7898" s="309">
        <v>133.6</v>
      </c>
      <c r="C7898" s="309">
        <v>140</v>
      </c>
      <c r="D7898" s="309">
        <v>100.4</v>
      </c>
      <c r="E7898" s="310">
        <f t="shared" si="1343"/>
        <v>106.80000000000001</v>
      </c>
    </row>
    <row r="7899" spans="1:5" ht="15.6" x14ac:dyDescent="0.3">
      <c r="A7899" s="308" t="s">
        <v>415</v>
      </c>
      <c r="B7899" s="309">
        <v>0</v>
      </c>
      <c r="C7899" s="309">
        <v>0</v>
      </c>
      <c r="D7899" s="309">
        <v>0</v>
      </c>
      <c r="E7899" s="310">
        <f t="shared" si="1343"/>
        <v>0</v>
      </c>
    </row>
    <row r="7900" spans="1:5" ht="15.6" x14ac:dyDescent="0.3">
      <c r="A7900" s="308" t="s">
        <v>416</v>
      </c>
      <c r="B7900" s="309">
        <v>77.599999999999994</v>
      </c>
      <c r="C7900" s="309">
        <v>0</v>
      </c>
      <c r="D7900" s="309">
        <v>79.75</v>
      </c>
      <c r="E7900" s="310">
        <f t="shared" si="1343"/>
        <v>2.1500000000000057</v>
      </c>
    </row>
    <row r="7901" spans="1:5" ht="15.6" x14ac:dyDescent="0.3">
      <c r="A7901" s="311" t="s">
        <v>417</v>
      </c>
      <c r="B7901" s="312">
        <v>280</v>
      </c>
      <c r="C7901" s="312">
        <v>0</v>
      </c>
      <c r="D7901" s="312">
        <v>280</v>
      </c>
      <c r="E7901" s="310">
        <f t="shared" si="1343"/>
        <v>0</v>
      </c>
    </row>
    <row r="7902" spans="1:5" ht="15.6" x14ac:dyDescent="0.3">
      <c r="A7902" s="321" t="s">
        <v>419</v>
      </c>
      <c r="B7902" s="314">
        <v>174.3</v>
      </c>
      <c r="C7902" s="314">
        <v>0</v>
      </c>
      <c r="D7902" s="314">
        <v>230.1</v>
      </c>
      <c r="E7902" s="310">
        <f t="shared" si="1343"/>
        <v>55.799999999999983</v>
      </c>
    </row>
    <row r="7903" spans="1:5" ht="15.6" x14ac:dyDescent="0.3">
      <c r="A7903" s="321" t="s">
        <v>422</v>
      </c>
      <c r="B7903" s="313">
        <v>26.25</v>
      </c>
      <c r="C7903" s="313">
        <v>0</v>
      </c>
      <c r="D7903" s="313">
        <v>63.75</v>
      </c>
      <c r="E7903" s="322">
        <f t="shared" si="1343"/>
        <v>37.5</v>
      </c>
    </row>
    <row r="7904" spans="1:5" ht="15.6" x14ac:dyDescent="0.3">
      <c r="A7904" s="321" t="s">
        <v>423</v>
      </c>
      <c r="B7904" s="313">
        <v>0</v>
      </c>
      <c r="C7904" s="313">
        <v>0</v>
      </c>
      <c r="D7904" s="313">
        <v>0</v>
      </c>
      <c r="E7904" s="322">
        <f t="shared" si="1343"/>
        <v>0</v>
      </c>
    </row>
    <row r="7905" spans="1:5" ht="15.6" x14ac:dyDescent="0.3">
      <c r="A7905" s="321" t="s">
        <v>427</v>
      </c>
      <c r="B7905" s="313">
        <v>99</v>
      </c>
      <c r="C7905" s="313">
        <v>0</v>
      </c>
      <c r="D7905" s="313">
        <v>135</v>
      </c>
      <c r="E7905" s="322">
        <f t="shared" si="1343"/>
        <v>36</v>
      </c>
    </row>
    <row r="7906" spans="1:5" ht="15.6" x14ac:dyDescent="0.3">
      <c r="A7906" s="321" t="s">
        <v>425</v>
      </c>
      <c r="B7906" s="313">
        <v>80</v>
      </c>
      <c r="C7906" s="313">
        <v>90</v>
      </c>
      <c r="D7906" s="313">
        <v>20</v>
      </c>
      <c r="E7906" s="322">
        <f t="shared" si="1343"/>
        <v>30</v>
      </c>
    </row>
    <row r="7907" spans="1:5" ht="15.6" x14ac:dyDescent="0.3">
      <c r="A7907" s="323" t="s">
        <v>424</v>
      </c>
      <c r="B7907" s="324">
        <v>67.5</v>
      </c>
      <c r="C7907" s="324">
        <v>60</v>
      </c>
      <c r="D7907" s="324">
        <v>45</v>
      </c>
      <c r="E7907" s="325">
        <f t="shared" si="1343"/>
        <v>37.5</v>
      </c>
    </row>
    <row r="7908" spans="1:5" ht="15.6" x14ac:dyDescent="0.3">
      <c r="A7908" s="320" t="s">
        <v>418</v>
      </c>
      <c r="B7908" s="317">
        <f t="shared" ref="B7908:E7908" si="1344">SUM(B7895:B7907)</f>
        <v>1265.75</v>
      </c>
      <c r="C7908" s="316">
        <f t="shared" si="1344"/>
        <v>290</v>
      </c>
      <c r="D7908" s="317">
        <f t="shared" si="1344"/>
        <v>1294</v>
      </c>
      <c r="E7908" s="318">
        <f t="shared" si="1344"/>
        <v>318.25</v>
      </c>
    </row>
    <row r="7912" spans="1:5" ht="15.6" x14ac:dyDescent="0.3">
      <c r="A7912" s="305">
        <v>45350</v>
      </c>
      <c r="B7912" s="306"/>
      <c r="C7912" s="306"/>
      <c r="D7912" s="306"/>
      <c r="E7912" s="306"/>
    </row>
    <row r="7913" spans="1:5" ht="15.6" x14ac:dyDescent="0.3">
      <c r="A7913" s="307" t="s">
        <v>407</v>
      </c>
      <c r="B7913" s="298" t="s">
        <v>408</v>
      </c>
      <c r="C7913" s="298" t="s">
        <v>409</v>
      </c>
      <c r="D7913" s="298" t="s">
        <v>410</v>
      </c>
      <c r="E7913" s="292" t="s">
        <v>421</v>
      </c>
    </row>
    <row r="7914" spans="1:5" ht="15.6" x14ac:dyDescent="0.3">
      <c r="A7914" s="308" t="s">
        <v>412</v>
      </c>
      <c r="B7914" s="309">
        <v>108.5</v>
      </c>
      <c r="C7914" s="309">
        <v>0</v>
      </c>
      <c r="D7914" s="309">
        <v>162.5</v>
      </c>
      <c r="E7914" s="310">
        <f t="shared" ref="E7914:E7926" si="1345">(C7914+D7914)-B7914</f>
        <v>54</v>
      </c>
    </row>
    <row r="7915" spans="1:5" ht="15.6" x14ac:dyDescent="0.3">
      <c r="A7915" s="308" t="s">
        <v>413</v>
      </c>
      <c r="B7915" s="309">
        <v>37.5</v>
      </c>
      <c r="C7915" s="309">
        <v>0</v>
      </c>
      <c r="D7915" s="309">
        <v>37.5</v>
      </c>
      <c r="E7915" s="310">
        <f t="shared" si="1345"/>
        <v>0</v>
      </c>
    </row>
    <row r="7916" spans="1:5" ht="15.6" x14ac:dyDescent="0.3">
      <c r="A7916" s="308" t="s">
        <v>428</v>
      </c>
      <c r="B7916" s="309">
        <v>127.5</v>
      </c>
      <c r="C7916" s="309">
        <v>0</v>
      </c>
      <c r="D7916" s="309">
        <v>127.5</v>
      </c>
      <c r="E7916" s="310">
        <f t="shared" si="1345"/>
        <v>0</v>
      </c>
    </row>
    <row r="7917" spans="1:5" ht="15.6" x14ac:dyDescent="0.3">
      <c r="A7917" s="308" t="s">
        <v>429</v>
      </c>
      <c r="B7917" s="309">
        <v>111.6</v>
      </c>
      <c r="C7917" s="309">
        <v>0</v>
      </c>
      <c r="D7917" s="309">
        <v>133.6</v>
      </c>
      <c r="E7917" s="310">
        <f t="shared" si="1345"/>
        <v>22</v>
      </c>
    </row>
    <row r="7918" spans="1:5" ht="15.6" x14ac:dyDescent="0.3">
      <c r="A7918" s="308" t="s">
        <v>415</v>
      </c>
      <c r="B7918" s="309">
        <v>0</v>
      </c>
      <c r="C7918" s="309">
        <v>0</v>
      </c>
      <c r="D7918" s="309">
        <v>0</v>
      </c>
      <c r="E7918" s="310">
        <f t="shared" si="1345"/>
        <v>0</v>
      </c>
    </row>
    <row r="7919" spans="1:5" ht="15.6" x14ac:dyDescent="0.3">
      <c r="A7919" s="308" t="s">
        <v>416</v>
      </c>
      <c r="B7919" s="309">
        <v>73.5</v>
      </c>
      <c r="C7919" s="309">
        <v>0</v>
      </c>
      <c r="D7919" s="309">
        <v>77.599999999999994</v>
      </c>
      <c r="E7919" s="310">
        <f t="shared" si="1345"/>
        <v>4.0999999999999943</v>
      </c>
    </row>
    <row r="7920" spans="1:5" ht="15.6" x14ac:dyDescent="0.3">
      <c r="A7920" s="311" t="s">
        <v>417</v>
      </c>
      <c r="B7920" s="312">
        <v>260</v>
      </c>
      <c r="C7920" s="312">
        <v>0</v>
      </c>
      <c r="D7920" s="312">
        <v>280</v>
      </c>
      <c r="E7920" s="310">
        <f t="shared" si="1345"/>
        <v>20</v>
      </c>
    </row>
    <row r="7921" spans="1:5" ht="15.6" x14ac:dyDescent="0.3">
      <c r="A7921" s="321" t="s">
        <v>419</v>
      </c>
      <c r="B7921" s="314">
        <v>174.3</v>
      </c>
      <c r="C7921" s="314">
        <v>0</v>
      </c>
      <c r="D7921" s="314">
        <v>174.3</v>
      </c>
      <c r="E7921" s="310">
        <f t="shared" si="1345"/>
        <v>0</v>
      </c>
    </row>
    <row r="7922" spans="1:5" ht="15.6" x14ac:dyDescent="0.3">
      <c r="A7922" s="321" t="s">
        <v>422</v>
      </c>
      <c r="B7922" s="313">
        <v>101.25</v>
      </c>
      <c r="C7922" s="313">
        <v>0</v>
      </c>
      <c r="D7922" s="313">
        <v>26.25</v>
      </c>
      <c r="E7922" s="322">
        <f t="shared" si="1345"/>
        <v>-75</v>
      </c>
    </row>
    <row r="7923" spans="1:5" ht="15.6" x14ac:dyDescent="0.3">
      <c r="A7923" s="321" t="s">
        <v>423</v>
      </c>
      <c r="B7923" s="313">
        <v>0</v>
      </c>
      <c r="C7923" s="313">
        <v>0</v>
      </c>
      <c r="D7923" s="313">
        <v>0</v>
      </c>
      <c r="E7923" s="322">
        <f t="shared" si="1345"/>
        <v>0</v>
      </c>
    </row>
    <row r="7924" spans="1:5" ht="15.6" x14ac:dyDescent="0.3">
      <c r="A7924" s="321" t="s">
        <v>427</v>
      </c>
      <c r="B7924" s="313">
        <v>279</v>
      </c>
      <c r="C7924" s="313">
        <v>195</v>
      </c>
      <c r="D7924" s="313">
        <v>135</v>
      </c>
      <c r="E7924" s="322">
        <f t="shared" si="1345"/>
        <v>51</v>
      </c>
    </row>
    <row r="7925" spans="1:5" ht="15.6" x14ac:dyDescent="0.3">
      <c r="A7925" s="321" t="s">
        <v>425</v>
      </c>
      <c r="B7925" s="313">
        <v>38</v>
      </c>
      <c r="C7925" s="313">
        <v>0</v>
      </c>
      <c r="D7925" s="313">
        <v>80</v>
      </c>
      <c r="E7925" s="322">
        <f t="shared" si="1345"/>
        <v>42</v>
      </c>
    </row>
    <row r="7926" spans="1:5" ht="15.6" x14ac:dyDescent="0.3">
      <c r="A7926" s="323" t="s">
        <v>424</v>
      </c>
      <c r="B7926" s="324">
        <v>67.5</v>
      </c>
      <c r="C7926" s="324">
        <v>0</v>
      </c>
      <c r="D7926" s="324">
        <v>67.5</v>
      </c>
      <c r="E7926" s="325">
        <f t="shared" si="1345"/>
        <v>0</v>
      </c>
    </row>
    <row r="7927" spans="1:5" ht="15.6" x14ac:dyDescent="0.3">
      <c r="A7927" s="320" t="s">
        <v>418</v>
      </c>
      <c r="B7927" s="317">
        <f t="shared" ref="B7927:E7927" si="1346">SUM(B7914:B7926)</f>
        <v>1378.65</v>
      </c>
      <c r="C7927" s="316">
        <f t="shared" si="1346"/>
        <v>195</v>
      </c>
      <c r="D7927" s="317">
        <f t="shared" si="1346"/>
        <v>1301.75</v>
      </c>
      <c r="E7927" s="318">
        <f t="shared" si="1346"/>
        <v>118.1</v>
      </c>
    </row>
    <row r="7931" spans="1:5" ht="15.6" x14ac:dyDescent="0.3">
      <c r="A7931" s="305">
        <v>45351</v>
      </c>
      <c r="B7931" s="306"/>
      <c r="C7931" s="306"/>
      <c r="D7931" s="306"/>
      <c r="E7931" s="306"/>
    </row>
    <row r="7932" spans="1:5" ht="15.6" x14ac:dyDescent="0.3">
      <c r="A7932" s="307" t="s">
        <v>407</v>
      </c>
      <c r="B7932" s="298" t="s">
        <v>408</v>
      </c>
      <c r="C7932" s="298" t="s">
        <v>409</v>
      </c>
      <c r="D7932" s="298" t="s">
        <v>410</v>
      </c>
      <c r="E7932" s="292" t="s">
        <v>421</v>
      </c>
    </row>
    <row r="7933" spans="1:5" ht="15.6" x14ac:dyDescent="0.3">
      <c r="A7933" s="308" t="s">
        <v>412</v>
      </c>
      <c r="B7933" s="309">
        <v>75</v>
      </c>
      <c r="C7933" s="309">
        <v>0</v>
      </c>
      <c r="D7933" s="309">
        <v>108.5</v>
      </c>
      <c r="E7933" s="310">
        <f t="shared" ref="E7933:E7945" si="1347">(C7933+D7933)-B7933</f>
        <v>33.5</v>
      </c>
    </row>
    <row r="7934" spans="1:5" ht="15.6" x14ac:dyDescent="0.3">
      <c r="A7934" s="308" t="s">
        <v>413</v>
      </c>
      <c r="B7934" s="309">
        <v>37.5</v>
      </c>
      <c r="C7934" s="309">
        <v>0</v>
      </c>
      <c r="D7934" s="309">
        <v>37.5</v>
      </c>
      <c r="E7934" s="310">
        <f t="shared" si="1347"/>
        <v>0</v>
      </c>
    </row>
    <row r="7935" spans="1:5" ht="15.6" x14ac:dyDescent="0.3">
      <c r="A7935" s="308" t="s">
        <v>428</v>
      </c>
      <c r="B7935" s="309">
        <v>127.5</v>
      </c>
      <c r="C7935" s="309">
        <v>0</v>
      </c>
      <c r="D7935" s="309">
        <v>127.5</v>
      </c>
      <c r="E7935" s="310">
        <f t="shared" si="1347"/>
        <v>0</v>
      </c>
    </row>
    <row r="7936" spans="1:5" ht="15.6" x14ac:dyDescent="0.3">
      <c r="A7936" s="308" t="s">
        <v>429</v>
      </c>
      <c r="B7936" s="309">
        <v>178.4</v>
      </c>
      <c r="C7936" s="309">
        <v>210</v>
      </c>
      <c r="D7936" s="309">
        <v>111.6</v>
      </c>
      <c r="E7936" s="310">
        <f t="shared" si="1347"/>
        <v>143.20000000000002</v>
      </c>
    </row>
    <row r="7937" spans="1:5" ht="15.6" x14ac:dyDescent="0.3">
      <c r="A7937" s="308" t="s">
        <v>415</v>
      </c>
      <c r="B7937" s="309">
        <v>0</v>
      </c>
      <c r="C7937" s="309">
        <v>0</v>
      </c>
      <c r="D7937" s="309">
        <v>0</v>
      </c>
      <c r="E7937" s="310">
        <f t="shared" si="1347"/>
        <v>0</v>
      </c>
    </row>
    <row r="7938" spans="1:5" ht="15.6" x14ac:dyDescent="0.3">
      <c r="A7938" s="308" t="s">
        <v>416</v>
      </c>
      <c r="B7938" s="309">
        <v>48.75</v>
      </c>
      <c r="C7938" s="309">
        <v>0</v>
      </c>
      <c r="D7938" s="309">
        <v>73.5</v>
      </c>
      <c r="E7938" s="310">
        <f t="shared" si="1347"/>
        <v>24.75</v>
      </c>
    </row>
    <row r="7939" spans="1:5" ht="15.6" x14ac:dyDescent="0.3">
      <c r="A7939" s="311" t="s">
        <v>417</v>
      </c>
      <c r="B7939" s="312">
        <v>240</v>
      </c>
      <c r="C7939" s="312">
        <v>0</v>
      </c>
      <c r="D7939" s="312">
        <v>260</v>
      </c>
      <c r="E7939" s="310">
        <f t="shared" si="1347"/>
        <v>20</v>
      </c>
    </row>
    <row r="7940" spans="1:5" ht="15.6" x14ac:dyDescent="0.3">
      <c r="A7940" s="321" t="s">
        <v>419</v>
      </c>
      <c r="B7940" s="314">
        <v>105.81</v>
      </c>
      <c r="C7940" s="314">
        <v>0</v>
      </c>
      <c r="D7940" s="314">
        <v>174.3</v>
      </c>
      <c r="E7940" s="310">
        <f t="shared" si="1347"/>
        <v>68.490000000000009</v>
      </c>
    </row>
    <row r="7941" spans="1:5" ht="15.6" x14ac:dyDescent="0.3">
      <c r="A7941" s="321" t="s">
        <v>422</v>
      </c>
      <c r="B7941" s="313">
        <v>15</v>
      </c>
      <c r="C7941" s="313">
        <v>0</v>
      </c>
      <c r="D7941" s="313">
        <v>101.25</v>
      </c>
      <c r="E7941" s="322">
        <f t="shared" si="1347"/>
        <v>86.25</v>
      </c>
    </row>
    <row r="7942" spans="1:5" ht="15.6" x14ac:dyDescent="0.3">
      <c r="A7942" s="321" t="s">
        <v>423</v>
      </c>
      <c r="B7942" s="313">
        <v>0</v>
      </c>
      <c r="C7942" s="313">
        <v>0</v>
      </c>
      <c r="D7942" s="313">
        <v>0</v>
      </c>
      <c r="E7942" s="322">
        <f t="shared" si="1347"/>
        <v>0</v>
      </c>
    </row>
    <row r="7943" spans="1:5" ht="15.6" x14ac:dyDescent="0.3">
      <c r="A7943" s="321" t="s">
        <v>427</v>
      </c>
      <c r="B7943" s="313">
        <v>225</v>
      </c>
      <c r="C7943" s="313">
        <v>0</v>
      </c>
      <c r="D7943" s="313">
        <v>279</v>
      </c>
      <c r="E7943" s="322">
        <f t="shared" si="1347"/>
        <v>54</v>
      </c>
    </row>
    <row r="7944" spans="1:5" ht="15.6" x14ac:dyDescent="0.3">
      <c r="A7944" s="321" t="s">
        <v>425</v>
      </c>
      <c r="B7944" s="313">
        <v>10</v>
      </c>
      <c r="C7944" s="313">
        <v>0</v>
      </c>
      <c r="D7944" s="313">
        <v>38</v>
      </c>
      <c r="E7944" s="322">
        <f t="shared" si="1347"/>
        <v>28</v>
      </c>
    </row>
    <row r="7945" spans="1:5" ht="15.6" x14ac:dyDescent="0.3">
      <c r="A7945" s="323" t="s">
        <v>424</v>
      </c>
      <c r="B7945" s="324">
        <v>48.75</v>
      </c>
      <c r="C7945" s="324">
        <v>0</v>
      </c>
      <c r="D7945" s="324">
        <v>67.5</v>
      </c>
      <c r="E7945" s="325">
        <f t="shared" si="1347"/>
        <v>18.75</v>
      </c>
    </row>
    <row r="7946" spans="1:5" ht="15.6" x14ac:dyDescent="0.3">
      <c r="A7946" s="320" t="s">
        <v>418</v>
      </c>
      <c r="B7946" s="317">
        <f t="shared" ref="B7946:E7946" si="1348">SUM(B7933:B7945)</f>
        <v>1111.71</v>
      </c>
      <c r="C7946" s="316">
        <f t="shared" si="1348"/>
        <v>210</v>
      </c>
      <c r="D7946" s="317">
        <f t="shared" si="1348"/>
        <v>1378.65</v>
      </c>
      <c r="E7946" s="318">
        <f t="shared" si="1348"/>
        <v>476.94000000000005</v>
      </c>
    </row>
    <row r="7950" spans="1:5" ht="15.6" x14ac:dyDescent="0.3">
      <c r="A7950" s="305">
        <v>45352</v>
      </c>
      <c r="B7950" s="306"/>
      <c r="C7950" s="306"/>
      <c r="D7950" s="306"/>
      <c r="E7950" s="306"/>
    </row>
    <row r="7951" spans="1:5" ht="15.6" x14ac:dyDescent="0.3">
      <c r="A7951" s="307" t="s">
        <v>407</v>
      </c>
      <c r="B7951" s="298" t="s">
        <v>408</v>
      </c>
      <c r="C7951" s="298" t="s">
        <v>409</v>
      </c>
      <c r="D7951" s="298" t="s">
        <v>410</v>
      </c>
      <c r="E7951" s="292" t="s">
        <v>421</v>
      </c>
    </row>
    <row r="7952" spans="1:5" ht="15.6" x14ac:dyDescent="0.3">
      <c r="A7952" s="308" t="s">
        <v>412</v>
      </c>
      <c r="B7952" s="309">
        <v>150</v>
      </c>
      <c r="C7952" s="309">
        <v>100</v>
      </c>
      <c r="D7952" s="309">
        <v>75</v>
      </c>
      <c r="E7952" s="310">
        <f t="shared" ref="E7952:E7964" si="1349">(C7952+D7952)-B7952</f>
        <v>25</v>
      </c>
    </row>
    <row r="7953" spans="1:5" ht="15.6" x14ac:dyDescent="0.3">
      <c r="A7953" s="308" t="s">
        <v>413</v>
      </c>
      <c r="B7953" s="309">
        <v>37.5</v>
      </c>
      <c r="C7953" s="309">
        <v>0</v>
      </c>
      <c r="D7953" s="309">
        <v>37.5</v>
      </c>
      <c r="E7953" s="310">
        <f t="shared" si="1349"/>
        <v>0</v>
      </c>
    </row>
    <row r="7954" spans="1:5" ht="15.6" x14ac:dyDescent="0.3">
      <c r="A7954" s="308" t="s">
        <v>428</v>
      </c>
      <c r="B7954" s="309">
        <v>127.5</v>
      </c>
      <c r="C7954" s="309">
        <v>0</v>
      </c>
      <c r="D7954" s="309">
        <v>127.5</v>
      </c>
      <c r="E7954" s="310">
        <f t="shared" si="1349"/>
        <v>0</v>
      </c>
    </row>
    <row r="7955" spans="1:5" ht="15.6" x14ac:dyDescent="0.3">
      <c r="A7955" s="308" t="s">
        <v>429</v>
      </c>
      <c r="B7955" s="309">
        <v>144.80000000000001</v>
      </c>
      <c r="C7955" s="309">
        <v>0</v>
      </c>
      <c r="D7955" s="309">
        <v>178.4</v>
      </c>
      <c r="E7955" s="310">
        <f t="shared" si="1349"/>
        <v>33.599999999999994</v>
      </c>
    </row>
    <row r="7956" spans="1:5" ht="15.6" x14ac:dyDescent="0.3">
      <c r="A7956" s="308" t="s">
        <v>415</v>
      </c>
      <c r="B7956" s="309">
        <v>0</v>
      </c>
      <c r="C7956" s="309">
        <v>0</v>
      </c>
      <c r="D7956" s="309">
        <v>0</v>
      </c>
      <c r="E7956" s="310">
        <f t="shared" si="1349"/>
        <v>0</v>
      </c>
    </row>
    <row r="7957" spans="1:5" ht="15.6" x14ac:dyDescent="0.3">
      <c r="A7957" s="308" t="s">
        <v>416</v>
      </c>
      <c r="B7957" s="309">
        <v>47</v>
      </c>
      <c r="C7957" s="309">
        <v>0</v>
      </c>
      <c r="D7957" s="309">
        <v>48.75</v>
      </c>
      <c r="E7957" s="310">
        <f t="shared" si="1349"/>
        <v>1.75</v>
      </c>
    </row>
    <row r="7958" spans="1:5" ht="15.6" x14ac:dyDescent="0.3">
      <c r="A7958" s="311" t="s">
        <v>417</v>
      </c>
      <c r="B7958" s="312">
        <v>200</v>
      </c>
      <c r="C7958" s="312">
        <v>0</v>
      </c>
      <c r="D7958" s="312">
        <v>240</v>
      </c>
      <c r="E7958" s="310">
        <f t="shared" si="1349"/>
        <v>40</v>
      </c>
    </row>
    <row r="7959" spans="1:5" ht="15.6" x14ac:dyDescent="0.3">
      <c r="A7959" s="321" t="s">
        <v>419</v>
      </c>
      <c r="B7959" s="314">
        <v>155.61000000000001</v>
      </c>
      <c r="C7959" s="314">
        <v>120</v>
      </c>
      <c r="D7959" s="314">
        <v>105.81</v>
      </c>
      <c r="E7959" s="310">
        <f t="shared" si="1349"/>
        <v>70.199999999999989</v>
      </c>
    </row>
    <row r="7960" spans="1:5" ht="15.6" x14ac:dyDescent="0.3">
      <c r="A7960" s="321" t="s">
        <v>422</v>
      </c>
      <c r="B7960" s="313">
        <v>106.5</v>
      </c>
      <c r="C7960" s="313">
        <v>0</v>
      </c>
      <c r="D7960" s="313">
        <v>15</v>
      </c>
      <c r="E7960" s="322">
        <f t="shared" si="1349"/>
        <v>-91.5</v>
      </c>
    </row>
    <row r="7961" spans="1:5" ht="15.6" x14ac:dyDescent="0.3">
      <c r="A7961" s="321" t="s">
        <v>423</v>
      </c>
      <c r="B7961" s="313">
        <v>0</v>
      </c>
      <c r="C7961" s="313">
        <v>0</v>
      </c>
      <c r="D7961" s="313">
        <v>0</v>
      </c>
      <c r="E7961" s="322">
        <f t="shared" si="1349"/>
        <v>0</v>
      </c>
    </row>
    <row r="7962" spans="1:5" ht="15.6" x14ac:dyDescent="0.3">
      <c r="A7962" s="321" t="s">
        <v>427</v>
      </c>
      <c r="B7962" s="313">
        <v>99</v>
      </c>
      <c r="C7962" s="313">
        <v>0</v>
      </c>
      <c r="D7962" s="313">
        <v>225</v>
      </c>
      <c r="E7962" s="322">
        <f t="shared" si="1349"/>
        <v>126</v>
      </c>
    </row>
    <row r="7963" spans="1:5" ht="15.6" x14ac:dyDescent="0.3">
      <c r="A7963" s="321" t="s">
        <v>425</v>
      </c>
      <c r="B7963" s="313">
        <v>60</v>
      </c>
      <c r="C7963" s="313">
        <v>0</v>
      </c>
      <c r="D7963" s="313">
        <v>10</v>
      </c>
      <c r="E7963" s="322">
        <f t="shared" si="1349"/>
        <v>-50</v>
      </c>
    </row>
    <row r="7964" spans="1:5" ht="15.6" x14ac:dyDescent="0.3">
      <c r="A7964" s="323" t="s">
        <v>424</v>
      </c>
      <c r="B7964" s="324">
        <v>114</v>
      </c>
      <c r="C7964" s="324">
        <v>90</v>
      </c>
      <c r="D7964" s="324">
        <v>48.75</v>
      </c>
      <c r="E7964" s="325">
        <f t="shared" si="1349"/>
        <v>24.75</v>
      </c>
    </row>
    <row r="7965" spans="1:5" ht="15.6" x14ac:dyDescent="0.3">
      <c r="A7965" s="320" t="s">
        <v>418</v>
      </c>
      <c r="B7965" s="317">
        <f t="shared" ref="B7965:E7965" si="1350">SUM(B7952:B7964)</f>
        <v>1241.9099999999999</v>
      </c>
      <c r="C7965" s="316">
        <f t="shared" si="1350"/>
        <v>310</v>
      </c>
      <c r="D7965" s="317">
        <f t="shared" si="1350"/>
        <v>1111.71</v>
      </c>
      <c r="E7965" s="318">
        <f t="shared" si="1350"/>
        <v>179.79999999999998</v>
      </c>
    </row>
    <row r="7969" spans="1:5" ht="15.6" x14ac:dyDescent="0.3">
      <c r="A7969" s="305">
        <v>45353</v>
      </c>
      <c r="B7969" s="306"/>
      <c r="C7969" s="306"/>
      <c r="D7969" s="306"/>
      <c r="E7969" s="306"/>
    </row>
    <row r="7970" spans="1:5" ht="15.6" x14ac:dyDescent="0.3">
      <c r="A7970" s="307" t="s">
        <v>407</v>
      </c>
      <c r="B7970" s="298" t="s">
        <v>408</v>
      </c>
      <c r="C7970" s="298" t="s">
        <v>409</v>
      </c>
      <c r="D7970" s="298" t="s">
        <v>410</v>
      </c>
      <c r="E7970" s="292" t="s">
        <v>421</v>
      </c>
    </row>
    <row r="7971" spans="1:5" ht="15.6" x14ac:dyDescent="0.3">
      <c r="A7971" s="308" t="s">
        <v>412</v>
      </c>
      <c r="B7971" s="309">
        <v>95.5</v>
      </c>
      <c r="C7971" s="309">
        <v>0</v>
      </c>
      <c r="D7971" s="309">
        <v>150</v>
      </c>
      <c r="E7971" s="310">
        <f t="shared" ref="E7971:E7983" si="1351">(C7971+D7971)-B7971</f>
        <v>54.5</v>
      </c>
    </row>
    <row r="7972" spans="1:5" ht="15.6" x14ac:dyDescent="0.3">
      <c r="A7972" s="308" t="s">
        <v>413</v>
      </c>
      <c r="B7972" s="309">
        <v>37.5</v>
      </c>
      <c r="C7972" s="309">
        <v>0</v>
      </c>
      <c r="D7972" s="309">
        <v>37.5</v>
      </c>
      <c r="E7972" s="310">
        <f t="shared" si="1351"/>
        <v>0</v>
      </c>
    </row>
    <row r="7973" spans="1:5" ht="15.6" x14ac:dyDescent="0.3">
      <c r="A7973" s="308" t="s">
        <v>428</v>
      </c>
      <c r="B7973" s="309">
        <v>127.5</v>
      </c>
      <c r="C7973" s="309">
        <v>0</v>
      </c>
      <c r="D7973" s="309">
        <v>127.5</v>
      </c>
      <c r="E7973" s="310">
        <f t="shared" si="1351"/>
        <v>0</v>
      </c>
    </row>
    <row r="7974" spans="1:5" ht="15.6" x14ac:dyDescent="0.3">
      <c r="A7974" s="308" t="s">
        <v>429</v>
      </c>
      <c r="B7974" s="309">
        <v>144.80000000000001</v>
      </c>
      <c r="C7974" s="309">
        <v>120</v>
      </c>
      <c r="D7974" s="309">
        <v>144.80000000000001</v>
      </c>
      <c r="E7974" s="310">
        <f t="shared" si="1351"/>
        <v>120</v>
      </c>
    </row>
    <row r="7975" spans="1:5" ht="15.6" x14ac:dyDescent="0.3">
      <c r="A7975" s="308" t="s">
        <v>415</v>
      </c>
      <c r="B7975" s="309">
        <v>0</v>
      </c>
      <c r="C7975" s="309">
        <v>0</v>
      </c>
      <c r="D7975" s="309">
        <v>0</v>
      </c>
      <c r="E7975" s="310">
        <f t="shared" si="1351"/>
        <v>0</v>
      </c>
    </row>
    <row r="7976" spans="1:5" ht="15.6" x14ac:dyDescent="0.3">
      <c r="A7976" s="308" t="s">
        <v>416</v>
      </c>
      <c r="B7976" s="309">
        <v>95.5</v>
      </c>
      <c r="C7976" s="309">
        <v>48</v>
      </c>
      <c r="D7976" s="309">
        <v>47</v>
      </c>
      <c r="E7976" s="310">
        <f t="shared" si="1351"/>
        <v>-0.5</v>
      </c>
    </row>
    <row r="7977" spans="1:5" ht="15.6" x14ac:dyDescent="0.3">
      <c r="A7977" s="311" t="s">
        <v>417</v>
      </c>
      <c r="B7977" s="312">
        <v>400</v>
      </c>
      <c r="C7977" s="312">
        <v>200</v>
      </c>
      <c r="D7977" s="312">
        <v>200</v>
      </c>
      <c r="E7977" s="310">
        <f t="shared" si="1351"/>
        <v>0</v>
      </c>
    </row>
    <row r="7978" spans="1:5" ht="15.6" x14ac:dyDescent="0.3">
      <c r="A7978" s="321" t="s">
        <v>419</v>
      </c>
      <c r="B7978" s="314">
        <v>249</v>
      </c>
      <c r="C7978" s="314">
        <v>200</v>
      </c>
      <c r="D7978" s="314">
        <v>155.61000000000001</v>
      </c>
      <c r="E7978" s="310">
        <f t="shared" si="1351"/>
        <v>106.61000000000001</v>
      </c>
    </row>
    <row r="7979" spans="1:5" ht="15.6" x14ac:dyDescent="0.3">
      <c r="A7979" s="321" t="s">
        <v>422</v>
      </c>
      <c r="B7979" s="313">
        <v>78</v>
      </c>
      <c r="C7979" s="313">
        <v>0</v>
      </c>
      <c r="D7979" s="313">
        <v>106.5</v>
      </c>
      <c r="E7979" s="322">
        <f t="shared" si="1351"/>
        <v>28.5</v>
      </c>
    </row>
    <row r="7980" spans="1:5" ht="15.6" x14ac:dyDescent="0.3">
      <c r="A7980" s="321" t="s">
        <v>423</v>
      </c>
      <c r="B7980" s="313">
        <v>0</v>
      </c>
      <c r="C7980" s="313">
        <v>0</v>
      </c>
      <c r="D7980" s="313">
        <v>0</v>
      </c>
      <c r="E7980" s="322">
        <f t="shared" si="1351"/>
        <v>0</v>
      </c>
    </row>
    <row r="7981" spans="1:5" ht="15.6" x14ac:dyDescent="0.3">
      <c r="A7981" s="321" t="s">
        <v>427</v>
      </c>
      <c r="B7981" s="313">
        <v>36</v>
      </c>
      <c r="C7981" s="313">
        <v>0</v>
      </c>
      <c r="D7981" s="313">
        <v>99</v>
      </c>
      <c r="E7981" s="322">
        <f t="shared" si="1351"/>
        <v>63</v>
      </c>
    </row>
    <row r="7982" spans="1:5" ht="15.6" x14ac:dyDescent="0.3">
      <c r="A7982" s="321" t="s">
        <v>425</v>
      </c>
      <c r="B7982" s="313">
        <v>20</v>
      </c>
      <c r="C7982" s="313">
        <v>0</v>
      </c>
      <c r="D7982" s="313">
        <v>60</v>
      </c>
      <c r="E7982" s="322">
        <f t="shared" si="1351"/>
        <v>40</v>
      </c>
    </row>
    <row r="7983" spans="1:5" ht="15.6" x14ac:dyDescent="0.3">
      <c r="A7983" s="323" t="s">
        <v>424</v>
      </c>
      <c r="B7983" s="324">
        <v>114</v>
      </c>
      <c r="C7983" s="324">
        <v>0</v>
      </c>
      <c r="D7983" s="324">
        <v>114</v>
      </c>
      <c r="E7983" s="325">
        <f t="shared" si="1351"/>
        <v>0</v>
      </c>
    </row>
    <row r="7984" spans="1:5" ht="15.6" x14ac:dyDescent="0.3">
      <c r="A7984" s="320" t="s">
        <v>418</v>
      </c>
      <c r="B7984" s="317">
        <f t="shared" ref="B7984:E7984" si="1352">SUM(B7971:B7983)</f>
        <v>1397.8</v>
      </c>
      <c r="C7984" s="316">
        <f t="shared" si="1352"/>
        <v>568</v>
      </c>
      <c r="D7984" s="317">
        <f t="shared" si="1352"/>
        <v>1241.9099999999999</v>
      </c>
      <c r="E7984" s="318">
        <f t="shared" si="1352"/>
        <v>412.11</v>
      </c>
    </row>
    <row r="7988" spans="1:5" ht="15.6" x14ac:dyDescent="0.3">
      <c r="A7988" s="305">
        <v>45354</v>
      </c>
      <c r="B7988" s="306"/>
      <c r="C7988" s="306"/>
      <c r="D7988" s="306"/>
      <c r="E7988" s="306"/>
    </row>
    <row r="7989" spans="1:5" ht="15.6" x14ac:dyDescent="0.3">
      <c r="A7989" s="307" t="s">
        <v>407</v>
      </c>
      <c r="B7989" s="298" t="s">
        <v>408</v>
      </c>
      <c r="C7989" s="298" t="s">
        <v>409</v>
      </c>
      <c r="D7989" s="298" t="s">
        <v>410</v>
      </c>
      <c r="E7989" s="292" t="s">
        <v>421</v>
      </c>
    </row>
    <row r="7990" spans="1:5" ht="15.6" x14ac:dyDescent="0.3">
      <c r="A7990" s="308" t="s">
        <v>412</v>
      </c>
      <c r="B7990" s="309">
        <v>237.5</v>
      </c>
      <c r="C7990" s="309">
        <v>150</v>
      </c>
      <c r="D7990" s="309">
        <v>95.5</v>
      </c>
      <c r="E7990" s="310">
        <f t="shared" ref="E7990:E8002" si="1353">(C7990+D7990)-B7990</f>
        <v>8</v>
      </c>
    </row>
    <row r="7991" spans="1:5" ht="15.6" x14ac:dyDescent="0.3">
      <c r="A7991" s="308" t="s">
        <v>413</v>
      </c>
      <c r="B7991" s="309">
        <v>37.5</v>
      </c>
      <c r="C7991" s="309">
        <v>0</v>
      </c>
      <c r="D7991" s="309">
        <v>37.5</v>
      </c>
      <c r="E7991" s="310">
        <f t="shared" si="1353"/>
        <v>0</v>
      </c>
    </row>
    <row r="7992" spans="1:5" ht="15.6" x14ac:dyDescent="0.3">
      <c r="A7992" s="308" t="s">
        <v>428</v>
      </c>
      <c r="B7992" s="309">
        <v>165</v>
      </c>
      <c r="C7992" s="309">
        <v>200</v>
      </c>
      <c r="D7992" s="309">
        <v>120</v>
      </c>
      <c r="E7992" s="310">
        <f t="shared" si="1353"/>
        <v>155</v>
      </c>
    </row>
    <row r="7993" spans="1:5" ht="15.6" x14ac:dyDescent="0.3">
      <c r="A7993" s="308" t="s">
        <v>429</v>
      </c>
      <c r="B7993" s="309">
        <v>144.80000000000001</v>
      </c>
      <c r="C7993" s="309">
        <v>120</v>
      </c>
      <c r="D7993" s="309">
        <v>144.80000000000001</v>
      </c>
      <c r="E7993" s="310">
        <f t="shared" si="1353"/>
        <v>120</v>
      </c>
    </row>
    <row r="7994" spans="1:5" ht="15.6" x14ac:dyDescent="0.3">
      <c r="A7994" s="308" t="s">
        <v>415</v>
      </c>
      <c r="B7994" s="309">
        <v>0</v>
      </c>
      <c r="C7994" s="309">
        <v>0</v>
      </c>
      <c r="D7994" s="309">
        <v>0</v>
      </c>
      <c r="E7994" s="310">
        <f t="shared" si="1353"/>
        <v>0</v>
      </c>
    </row>
    <row r="7995" spans="1:5" ht="15.6" x14ac:dyDescent="0.3">
      <c r="A7995" s="308" t="s">
        <v>416</v>
      </c>
      <c r="B7995" s="309">
        <v>95.5</v>
      </c>
      <c r="C7995" s="309">
        <v>0</v>
      </c>
      <c r="D7995" s="309">
        <v>95.5</v>
      </c>
      <c r="E7995" s="310">
        <f t="shared" si="1353"/>
        <v>0</v>
      </c>
    </row>
    <row r="7996" spans="1:5" ht="15.6" x14ac:dyDescent="0.3">
      <c r="A7996" s="311" t="s">
        <v>417</v>
      </c>
      <c r="B7996" s="312">
        <v>300</v>
      </c>
      <c r="C7996" s="312">
        <v>0</v>
      </c>
      <c r="D7996" s="312">
        <v>400</v>
      </c>
      <c r="E7996" s="310">
        <f t="shared" si="1353"/>
        <v>100</v>
      </c>
    </row>
    <row r="7997" spans="1:5" ht="15.6" x14ac:dyDescent="0.3">
      <c r="A7997" s="321" t="s">
        <v>419</v>
      </c>
      <c r="B7997" s="314">
        <v>155.61000000000001</v>
      </c>
      <c r="C7997" s="314">
        <v>0</v>
      </c>
      <c r="D7997" s="314">
        <v>249</v>
      </c>
      <c r="E7997" s="310">
        <f t="shared" si="1353"/>
        <v>93.389999999999986</v>
      </c>
    </row>
    <row r="7998" spans="1:5" ht="15.6" x14ac:dyDescent="0.3">
      <c r="A7998" s="321" t="s">
        <v>422</v>
      </c>
      <c r="B7998" s="313">
        <v>13.25</v>
      </c>
      <c r="C7998" s="313">
        <v>0</v>
      </c>
      <c r="D7998" s="313">
        <v>78</v>
      </c>
      <c r="E7998" s="322">
        <f t="shared" si="1353"/>
        <v>64.75</v>
      </c>
    </row>
    <row r="7999" spans="1:5" ht="15.6" x14ac:dyDescent="0.3">
      <c r="A7999" s="321" t="s">
        <v>423</v>
      </c>
      <c r="B7999" s="313">
        <v>0</v>
      </c>
      <c r="C7999" s="313">
        <v>0</v>
      </c>
      <c r="D7999" s="313">
        <v>0</v>
      </c>
      <c r="E7999" s="322">
        <f t="shared" si="1353"/>
        <v>0</v>
      </c>
    </row>
    <row r="8000" spans="1:5" ht="15.6" x14ac:dyDescent="0.3">
      <c r="A8000" s="321" t="s">
        <v>427</v>
      </c>
      <c r="B8000" s="313">
        <v>297</v>
      </c>
      <c r="C8000" s="313">
        <v>210</v>
      </c>
      <c r="D8000" s="313">
        <v>63</v>
      </c>
      <c r="E8000" s="322">
        <f t="shared" si="1353"/>
        <v>-24</v>
      </c>
    </row>
    <row r="8001" spans="1:5" ht="15.6" x14ac:dyDescent="0.3">
      <c r="A8001" s="321" t="s">
        <v>425</v>
      </c>
      <c r="B8001" s="313">
        <v>17</v>
      </c>
      <c r="C8001" s="313">
        <v>0</v>
      </c>
      <c r="D8001" s="313">
        <v>20</v>
      </c>
      <c r="E8001" s="322">
        <f t="shared" si="1353"/>
        <v>3</v>
      </c>
    </row>
    <row r="8002" spans="1:5" ht="15.6" x14ac:dyDescent="0.3">
      <c r="A8002" s="323" t="s">
        <v>424</v>
      </c>
      <c r="B8002" s="324">
        <v>114</v>
      </c>
      <c r="C8002" s="324">
        <v>0</v>
      </c>
      <c r="D8002" s="324">
        <v>114</v>
      </c>
      <c r="E8002" s="325">
        <f t="shared" si="1353"/>
        <v>0</v>
      </c>
    </row>
    <row r="8003" spans="1:5" ht="15.6" x14ac:dyDescent="0.3">
      <c r="A8003" s="320" t="s">
        <v>418</v>
      </c>
      <c r="B8003" s="317">
        <f t="shared" ref="B8003:E8003" si="1354">SUM(B7990:B8002)</f>
        <v>1577.1599999999999</v>
      </c>
      <c r="C8003" s="316">
        <f t="shared" si="1354"/>
        <v>680</v>
      </c>
      <c r="D8003" s="317">
        <f t="shared" si="1354"/>
        <v>1417.3</v>
      </c>
      <c r="E8003" s="318">
        <f t="shared" si="1354"/>
        <v>520.14</v>
      </c>
    </row>
    <row r="8007" spans="1:5" ht="15.6" x14ac:dyDescent="0.3">
      <c r="A8007" s="305">
        <v>45355</v>
      </c>
      <c r="B8007" s="306"/>
      <c r="C8007" s="306"/>
      <c r="D8007" s="306"/>
      <c r="E8007" s="306"/>
    </row>
    <row r="8008" spans="1:5" ht="15.6" x14ac:dyDescent="0.3">
      <c r="A8008" s="307" t="s">
        <v>407</v>
      </c>
      <c r="B8008" s="298" t="s">
        <v>408</v>
      </c>
      <c r="C8008" s="298" t="s">
        <v>409</v>
      </c>
      <c r="D8008" s="298" t="s">
        <v>410</v>
      </c>
      <c r="E8008" s="292" t="s">
        <v>421</v>
      </c>
    </row>
    <row r="8009" spans="1:5" ht="15.6" x14ac:dyDescent="0.3">
      <c r="A8009" s="308" t="s">
        <v>412</v>
      </c>
      <c r="B8009" s="309">
        <v>212.5</v>
      </c>
      <c r="C8009" s="309">
        <v>0</v>
      </c>
      <c r="D8009" s="309">
        <v>237.5</v>
      </c>
      <c r="E8009" s="310">
        <f t="shared" ref="E8009:E8021" si="1355">(C8009+D8009)-B8009</f>
        <v>25</v>
      </c>
    </row>
    <row r="8010" spans="1:5" ht="15.6" x14ac:dyDescent="0.3">
      <c r="A8010" s="308" t="s">
        <v>413</v>
      </c>
      <c r="B8010" s="309">
        <v>37.5</v>
      </c>
      <c r="C8010" s="309">
        <v>0</v>
      </c>
      <c r="D8010" s="309">
        <v>37.5</v>
      </c>
      <c r="E8010" s="310">
        <f t="shared" si="1355"/>
        <v>0</v>
      </c>
    </row>
    <row r="8011" spans="1:5" ht="15.6" x14ac:dyDescent="0.3">
      <c r="A8011" s="308" t="s">
        <v>428</v>
      </c>
      <c r="B8011" s="309">
        <v>120</v>
      </c>
      <c r="C8011" s="309">
        <v>0</v>
      </c>
      <c r="D8011" s="309">
        <v>165</v>
      </c>
      <c r="E8011" s="310">
        <f t="shared" si="1355"/>
        <v>45</v>
      </c>
    </row>
    <row r="8012" spans="1:5" ht="15.6" x14ac:dyDescent="0.3">
      <c r="A8012" s="308" t="s">
        <v>429</v>
      </c>
      <c r="B8012" s="309">
        <v>238.4</v>
      </c>
      <c r="C8012" s="309">
        <v>0</v>
      </c>
      <c r="D8012" s="309">
        <v>296.72000000000003</v>
      </c>
      <c r="E8012" s="310">
        <f t="shared" si="1355"/>
        <v>58.320000000000022</v>
      </c>
    </row>
    <row r="8013" spans="1:5" ht="15.6" x14ac:dyDescent="0.3">
      <c r="A8013" s="308" t="s">
        <v>415</v>
      </c>
      <c r="B8013" s="309">
        <v>0</v>
      </c>
      <c r="C8013" s="309">
        <v>0</v>
      </c>
      <c r="D8013" s="309">
        <v>0</v>
      </c>
      <c r="E8013" s="310">
        <f t="shared" si="1355"/>
        <v>0</v>
      </c>
    </row>
    <row r="8014" spans="1:5" ht="15.6" x14ac:dyDescent="0.3">
      <c r="A8014" s="308" t="s">
        <v>416</v>
      </c>
      <c r="B8014" s="309">
        <v>95.5</v>
      </c>
      <c r="C8014" s="309">
        <v>0</v>
      </c>
      <c r="D8014" s="309">
        <v>95.5</v>
      </c>
      <c r="E8014" s="310">
        <f t="shared" si="1355"/>
        <v>0</v>
      </c>
    </row>
    <row r="8015" spans="1:5" ht="15.6" x14ac:dyDescent="0.3">
      <c r="A8015" s="311" t="s">
        <v>417</v>
      </c>
      <c r="B8015" s="312">
        <v>260</v>
      </c>
      <c r="C8015" s="312">
        <v>0</v>
      </c>
      <c r="D8015" s="312">
        <v>300</v>
      </c>
      <c r="E8015" s="310">
        <f t="shared" si="1355"/>
        <v>40</v>
      </c>
    </row>
    <row r="8016" spans="1:5" ht="15.6" x14ac:dyDescent="0.3">
      <c r="A8016" s="321" t="s">
        <v>419</v>
      </c>
      <c r="B8016" s="314">
        <v>73.17</v>
      </c>
      <c r="C8016" s="314">
        <v>0</v>
      </c>
      <c r="D8016" s="314">
        <v>155.61000000000001</v>
      </c>
      <c r="E8016" s="310">
        <f t="shared" si="1355"/>
        <v>82.440000000000012</v>
      </c>
    </row>
    <row r="8017" spans="1:5" ht="15.6" x14ac:dyDescent="0.3">
      <c r="A8017" s="321" t="s">
        <v>422</v>
      </c>
      <c r="B8017" s="313">
        <v>97.5</v>
      </c>
      <c r="C8017" s="313">
        <v>120</v>
      </c>
      <c r="D8017" s="313">
        <v>13.25</v>
      </c>
      <c r="E8017" s="322">
        <f t="shared" si="1355"/>
        <v>35.75</v>
      </c>
    </row>
    <row r="8018" spans="1:5" ht="15.6" x14ac:dyDescent="0.3">
      <c r="A8018" s="321" t="s">
        <v>423</v>
      </c>
      <c r="B8018" s="313">
        <v>0</v>
      </c>
      <c r="C8018" s="313">
        <v>0</v>
      </c>
      <c r="D8018" s="313">
        <v>0</v>
      </c>
      <c r="E8018" s="322">
        <f t="shared" si="1355"/>
        <v>0</v>
      </c>
    </row>
    <row r="8019" spans="1:5" ht="15.6" x14ac:dyDescent="0.3">
      <c r="A8019" s="321" t="s">
        <v>427</v>
      </c>
      <c r="B8019" s="313">
        <v>216</v>
      </c>
      <c r="C8019" s="313">
        <v>0</v>
      </c>
      <c r="D8019" s="313">
        <v>297</v>
      </c>
      <c r="E8019" s="322">
        <f t="shared" si="1355"/>
        <v>81</v>
      </c>
    </row>
    <row r="8020" spans="1:5" ht="15.6" x14ac:dyDescent="0.3">
      <c r="A8020" s="321" t="s">
        <v>425</v>
      </c>
      <c r="B8020" s="313">
        <v>17</v>
      </c>
      <c r="C8020" s="313">
        <v>0</v>
      </c>
      <c r="D8020" s="313">
        <v>17</v>
      </c>
      <c r="E8020" s="322">
        <f t="shared" si="1355"/>
        <v>0</v>
      </c>
    </row>
    <row r="8021" spans="1:5" ht="15.6" x14ac:dyDescent="0.3">
      <c r="A8021" s="323" t="s">
        <v>424</v>
      </c>
      <c r="B8021" s="324">
        <v>120</v>
      </c>
      <c r="C8021" s="324">
        <v>0</v>
      </c>
      <c r="D8021" s="324">
        <v>114</v>
      </c>
      <c r="E8021" s="325">
        <f t="shared" si="1355"/>
        <v>-6</v>
      </c>
    </row>
    <row r="8022" spans="1:5" ht="15.6" x14ac:dyDescent="0.3">
      <c r="A8022" s="320" t="s">
        <v>418</v>
      </c>
      <c r="B8022" s="317">
        <f t="shared" ref="B8022:E8022" si="1356">SUM(B8009:B8021)</f>
        <v>1487.57</v>
      </c>
      <c r="C8022" s="316">
        <f t="shared" si="1356"/>
        <v>120</v>
      </c>
      <c r="D8022" s="317">
        <f t="shared" si="1356"/>
        <v>1729.08</v>
      </c>
      <c r="E8022" s="318">
        <f t="shared" si="1356"/>
        <v>361.51000000000005</v>
      </c>
    </row>
    <row r="8026" spans="1:5" ht="15.6" x14ac:dyDescent="0.3">
      <c r="A8026" s="305">
        <v>45356</v>
      </c>
      <c r="B8026" s="306"/>
      <c r="C8026" s="306"/>
      <c r="D8026" s="306"/>
      <c r="E8026" s="306"/>
    </row>
    <row r="8027" spans="1:5" ht="15.6" x14ac:dyDescent="0.3">
      <c r="A8027" s="307" t="s">
        <v>407</v>
      </c>
      <c r="B8027" s="298" t="s">
        <v>408</v>
      </c>
      <c r="C8027" s="298" t="s">
        <v>409</v>
      </c>
      <c r="D8027" s="298" t="s">
        <v>410</v>
      </c>
      <c r="E8027" s="292" t="s">
        <v>421</v>
      </c>
    </row>
    <row r="8028" spans="1:5" ht="15.6" x14ac:dyDescent="0.3">
      <c r="A8028" s="308" t="s">
        <v>412</v>
      </c>
      <c r="B8028" s="309">
        <v>162.5</v>
      </c>
      <c r="C8028" s="309">
        <v>0</v>
      </c>
      <c r="D8028" s="309">
        <v>212.5</v>
      </c>
      <c r="E8028" s="310">
        <f t="shared" ref="E8028:E8040" si="1357">(C8028+D8028)-B8028</f>
        <v>50</v>
      </c>
    </row>
    <row r="8029" spans="1:5" ht="15.6" x14ac:dyDescent="0.3">
      <c r="A8029" s="308" t="s">
        <v>413</v>
      </c>
      <c r="B8029" s="309">
        <v>37.5</v>
      </c>
      <c r="C8029" s="309">
        <v>0</v>
      </c>
      <c r="D8029" s="309">
        <v>37.5</v>
      </c>
      <c r="E8029" s="310">
        <f t="shared" si="1357"/>
        <v>0</v>
      </c>
    </row>
    <row r="8030" spans="1:5" ht="15.6" x14ac:dyDescent="0.3">
      <c r="A8030" s="308" t="s">
        <v>428</v>
      </c>
      <c r="B8030" s="309">
        <v>180</v>
      </c>
      <c r="C8030" s="309">
        <v>150</v>
      </c>
      <c r="D8030" s="309">
        <v>120</v>
      </c>
      <c r="E8030" s="310">
        <f t="shared" si="1357"/>
        <v>90</v>
      </c>
    </row>
    <row r="8031" spans="1:5" ht="15.6" x14ac:dyDescent="0.3">
      <c r="A8031" s="308" t="s">
        <v>429</v>
      </c>
      <c r="B8031" s="309">
        <v>160.47999999999999</v>
      </c>
      <c r="C8031" s="309">
        <v>0</v>
      </c>
      <c r="D8031" s="309">
        <v>238.4</v>
      </c>
      <c r="E8031" s="310">
        <f t="shared" si="1357"/>
        <v>77.920000000000016</v>
      </c>
    </row>
    <row r="8032" spans="1:5" ht="15.6" x14ac:dyDescent="0.3">
      <c r="A8032" s="308" t="s">
        <v>415</v>
      </c>
      <c r="B8032" s="309">
        <v>0</v>
      </c>
      <c r="C8032" s="309">
        <v>0</v>
      </c>
      <c r="D8032" s="309">
        <v>0</v>
      </c>
      <c r="E8032" s="310">
        <f t="shared" si="1357"/>
        <v>0</v>
      </c>
    </row>
    <row r="8033" spans="1:5" ht="15.6" x14ac:dyDescent="0.3">
      <c r="A8033" s="308" t="s">
        <v>416</v>
      </c>
      <c r="B8033" s="309">
        <v>93.625</v>
      </c>
      <c r="C8033" s="309">
        <v>0</v>
      </c>
      <c r="D8033" s="309">
        <v>95.5</v>
      </c>
      <c r="E8033" s="310">
        <f t="shared" si="1357"/>
        <v>1.875</v>
      </c>
    </row>
    <row r="8034" spans="1:5" ht="15.6" x14ac:dyDescent="0.3">
      <c r="A8034" s="311" t="s">
        <v>417</v>
      </c>
      <c r="B8034" s="312">
        <v>240</v>
      </c>
      <c r="C8034" s="312">
        <v>0</v>
      </c>
      <c r="D8034" s="312">
        <v>260</v>
      </c>
      <c r="E8034" s="310">
        <f t="shared" si="1357"/>
        <v>20</v>
      </c>
    </row>
    <row r="8035" spans="1:5" ht="15.6" x14ac:dyDescent="0.3">
      <c r="A8035" s="321" t="s">
        <v>419</v>
      </c>
      <c r="B8035" s="314">
        <v>155.61000000000001</v>
      </c>
      <c r="C8035" s="314">
        <v>150</v>
      </c>
      <c r="D8035" s="314">
        <v>73.17</v>
      </c>
      <c r="E8035" s="310">
        <f t="shared" si="1357"/>
        <v>67.56</v>
      </c>
    </row>
    <row r="8036" spans="1:5" ht="15.6" x14ac:dyDescent="0.3">
      <c r="A8036" s="321" t="s">
        <v>422</v>
      </c>
      <c r="B8036" s="313">
        <v>1.75</v>
      </c>
      <c r="C8036" s="313">
        <v>0</v>
      </c>
      <c r="D8036" s="313">
        <v>97.5</v>
      </c>
      <c r="E8036" s="322">
        <f t="shared" si="1357"/>
        <v>95.75</v>
      </c>
    </row>
    <row r="8037" spans="1:5" ht="15.6" x14ac:dyDescent="0.3">
      <c r="A8037" s="321" t="s">
        <v>423</v>
      </c>
      <c r="B8037" s="313">
        <v>0</v>
      </c>
      <c r="C8037" s="313">
        <v>0</v>
      </c>
      <c r="D8037" s="313">
        <v>0</v>
      </c>
      <c r="E8037" s="322">
        <f t="shared" si="1357"/>
        <v>0</v>
      </c>
    </row>
    <row r="8038" spans="1:5" ht="15.6" x14ac:dyDescent="0.3">
      <c r="A8038" s="321" t="s">
        <v>427</v>
      </c>
      <c r="B8038" s="313">
        <v>126</v>
      </c>
      <c r="C8038" s="313">
        <v>0</v>
      </c>
      <c r="D8038" s="313">
        <v>216</v>
      </c>
      <c r="E8038" s="322">
        <f t="shared" si="1357"/>
        <v>90</v>
      </c>
    </row>
    <row r="8039" spans="1:5" ht="15.6" x14ac:dyDescent="0.3">
      <c r="A8039" s="321" t="s">
        <v>425</v>
      </c>
      <c r="B8039" s="313">
        <v>17</v>
      </c>
      <c r="C8039" s="313">
        <v>0</v>
      </c>
      <c r="D8039" s="313">
        <v>17</v>
      </c>
      <c r="E8039" s="322">
        <f t="shared" si="1357"/>
        <v>0</v>
      </c>
    </row>
    <row r="8040" spans="1:5" ht="15.6" x14ac:dyDescent="0.3">
      <c r="A8040" s="323" t="s">
        <v>424</v>
      </c>
      <c r="B8040" s="324">
        <v>90</v>
      </c>
      <c r="C8040" s="324">
        <v>0</v>
      </c>
      <c r="D8040" s="324">
        <v>120</v>
      </c>
      <c r="E8040" s="325">
        <f t="shared" si="1357"/>
        <v>30</v>
      </c>
    </row>
    <row r="8041" spans="1:5" ht="15.6" x14ac:dyDescent="0.3">
      <c r="A8041" s="320" t="s">
        <v>418</v>
      </c>
      <c r="B8041" s="317">
        <f t="shared" ref="B8041:E8041" si="1358">SUM(B8028:B8040)</f>
        <v>1264.4650000000001</v>
      </c>
      <c r="C8041" s="316">
        <f t="shared" si="1358"/>
        <v>300</v>
      </c>
      <c r="D8041" s="317">
        <f t="shared" si="1358"/>
        <v>1487.57</v>
      </c>
      <c r="E8041" s="318">
        <f t="shared" si="1358"/>
        <v>523.10500000000002</v>
      </c>
    </row>
    <row r="8045" spans="1:5" ht="15.6" x14ac:dyDescent="0.3">
      <c r="A8045" s="305">
        <v>45357</v>
      </c>
      <c r="B8045" s="306"/>
      <c r="C8045" s="306"/>
      <c r="D8045" s="306"/>
      <c r="E8045" s="306"/>
    </row>
    <row r="8046" spans="1:5" ht="15.6" x14ac:dyDescent="0.3">
      <c r="A8046" s="307" t="s">
        <v>407</v>
      </c>
      <c r="B8046" s="298" t="s">
        <v>408</v>
      </c>
      <c r="C8046" s="298" t="s">
        <v>409</v>
      </c>
      <c r="D8046" s="298" t="s">
        <v>410</v>
      </c>
      <c r="E8046" s="292" t="s">
        <v>421</v>
      </c>
    </row>
    <row r="8047" spans="1:5" ht="15.6" x14ac:dyDescent="0.3">
      <c r="A8047" s="308" t="s">
        <v>412</v>
      </c>
      <c r="B8047" s="309">
        <v>118</v>
      </c>
      <c r="C8047" s="309">
        <v>0</v>
      </c>
      <c r="D8047" s="309">
        <v>162.5</v>
      </c>
      <c r="E8047" s="310">
        <f t="shared" ref="E8047:E8059" si="1359">(C8047+D8047)-B8047</f>
        <v>44.5</v>
      </c>
    </row>
    <row r="8048" spans="1:5" ht="15.6" x14ac:dyDescent="0.3">
      <c r="A8048" s="308" t="s">
        <v>413</v>
      </c>
      <c r="B8048" s="309">
        <v>37.5</v>
      </c>
      <c r="C8048" s="309">
        <v>0</v>
      </c>
      <c r="D8048" s="309">
        <v>37.5</v>
      </c>
      <c r="E8048" s="310">
        <f t="shared" si="1359"/>
        <v>0</v>
      </c>
    </row>
    <row r="8049" spans="1:5" ht="15.6" x14ac:dyDescent="0.3">
      <c r="A8049" s="308" t="s">
        <v>428</v>
      </c>
      <c r="B8049" s="309">
        <v>250</v>
      </c>
      <c r="C8049" s="309">
        <v>150</v>
      </c>
      <c r="D8049" s="309">
        <v>180</v>
      </c>
      <c r="E8049" s="310">
        <f t="shared" si="1359"/>
        <v>80</v>
      </c>
    </row>
    <row r="8050" spans="1:5" ht="15.6" x14ac:dyDescent="0.3">
      <c r="A8050" s="308" t="s">
        <v>429</v>
      </c>
      <c r="B8050" s="309">
        <v>212</v>
      </c>
      <c r="C8050" s="309">
        <v>120</v>
      </c>
      <c r="D8050" s="309">
        <v>160.47999999999999</v>
      </c>
      <c r="E8050" s="310">
        <f t="shared" si="1359"/>
        <v>68.480000000000018</v>
      </c>
    </row>
    <row r="8051" spans="1:5" ht="15.6" x14ac:dyDescent="0.3">
      <c r="A8051" s="308" t="s">
        <v>415</v>
      </c>
      <c r="B8051" s="309">
        <v>0</v>
      </c>
      <c r="C8051" s="309">
        <v>0</v>
      </c>
      <c r="D8051" s="309">
        <v>0</v>
      </c>
      <c r="E8051" s="310">
        <f t="shared" si="1359"/>
        <v>0</v>
      </c>
    </row>
    <row r="8052" spans="1:5" ht="15.6" x14ac:dyDescent="0.3">
      <c r="A8052" s="308" t="s">
        <v>416</v>
      </c>
      <c r="B8052" s="309">
        <v>56.25</v>
      </c>
      <c r="C8052" s="309">
        <v>0</v>
      </c>
      <c r="D8052" s="309">
        <v>93.625</v>
      </c>
      <c r="E8052" s="310">
        <f t="shared" si="1359"/>
        <v>37.375</v>
      </c>
    </row>
    <row r="8053" spans="1:5" ht="15.6" x14ac:dyDescent="0.3">
      <c r="A8053" s="311" t="s">
        <v>417</v>
      </c>
      <c r="B8053" s="312">
        <v>240</v>
      </c>
      <c r="C8053" s="312">
        <v>0</v>
      </c>
      <c r="D8053" s="312">
        <v>240</v>
      </c>
      <c r="E8053" s="310">
        <f t="shared" si="1359"/>
        <v>0</v>
      </c>
    </row>
    <row r="8054" spans="1:5" ht="15.6" x14ac:dyDescent="0.3">
      <c r="A8054" s="321" t="s">
        <v>419</v>
      </c>
      <c r="B8054" s="314">
        <v>149.4</v>
      </c>
      <c r="C8054" s="314">
        <v>0</v>
      </c>
      <c r="D8054" s="314">
        <v>155.61000000000001</v>
      </c>
      <c r="E8054" s="310">
        <f t="shared" si="1359"/>
        <v>6.210000000000008</v>
      </c>
    </row>
    <row r="8055" spans="1:5" ht="15.6" x14ac:dyDescent="0.3">
      <c r="A8055" s="321" t="s">
        <v>422</v>
      </c>
      <c r="B8055" s="313">
        <v>56.85</v>
      </c>
      <c r="C8055" s="313">
        <v>80</v>
      </c>
      <c r="D8055" s="313">
        <v>1.75</v>
      </c>
      <c r="E8055" s="322">
        <f t="shared" si="1359"/>
        <v>24.9</v>
      </c>
    </row>
    <row r="8056" spans="1:5" ht="15.6" x14ac:dyDescent="0.3">
      <c r="A8056" s="321" t="s">
        <v>423</v>
      </c>
      <c r="B8056" s="313">
        <v>0</v>
      </c>
      <c r="C8056" s="313">
        <v>0</v>
      </c>
      <c r="D8056" s="313">
        <v>0</v>
      </c>
      <c r="E8056" s="322">
        <f t="shared" si="1359"/>
        <v>0</v>
      </c>
    </row>
    <row r="8057" spans="1:5" ht="15.6" x14ac:dyDescent="0.3">
      <c r="A8057" s="321" t="s">
        <v>427</v>
      </c>
      <c r="B8057" s="313">
        <v>189</v>
      </c>
      <c r="C8057" s="313">
        <v>120</v>
      </c>
      <c r="D8057" s="313">
        <v>126</v>
      </c>
      <c r="E8057" s="322">
        <f t="shared" si="1359"/>
        <v>57</v>
      </c>
    </row>
    <row r="8058" spans="1:5" ht="15.6" x14ac:dyDescent="0.3">
      <c r="A8058" s="321" t="s">
        <v>425</v>
      </c>
      <c r="B8058" s="313">
        <v>67</v>
      </c>
      <c r="C8058" s="313">
        <v>90</v>
      </c>
      <c r="D8058" s="313">
        <v>17</v>
      </c>
      <c r="E8058" s="322">
        <f t="shared" si="1359"/>
        <v>40</v>
      </c>
    </row>
    <row r="8059" spans="1:5" ht="15.6" x14ac:dyDescent="0.3">
      <c r="A8059" s="323" t="s">
        <v>424</v>
      </c>
      <c r="B8059" s="324">
        <v>75</v>
      </c>
      <c r="C8059" s="324">
        <v>0</v>
      </c>
      <c r="D8059" s="324">
        <v>75</v>
      </c>
      <c r="E8059" s="325">
        <f t="shared" si="1359"/>
        <v>0</v>
      </c>
    </row>
    <row r="8060" spans="1:5" ht="15.6" x14ac:dyDescent="0.3">
      <c r="A8060" s="320" t="s">
        <v>418</v>
      </c>
      <c r="B8060" s="317">
        <f t="shared" ref="B8060:E8060" si="1360">SUM(B8047:B8059)</f>
        <v>1451</v>
      </c>
      <c r="C8060" s="316">
        <f t="shared" si="1360"/>
        <v>560</v>
      </c>
      <c r="D8060" s="317">
        <f t="shared" si="1360"/>
        <v>1249.4650000000001</v>
      </c>
      <c r="E8060" s="318">
        <f t="shared" si="1360"/>
        <v>358.46500000000003</v>
      </c>
    </row>
    <row r="8064" spans="1:5" ht="15.6" x14ac:dyDescent="0.3">
      <c r="A8064" s="305">
        <v>45358</v>
      </c>
      <c r="B8064" s="306"/>
      <c r="C8064" s="306"/>
      <c r="D8064" s="306"/>
      <c r="E8064" s="306"/>
    </row>
    <row r="8065" spans="1:5" ht="15.6" x14ac:dyDescent="0.3">
      <c r="A8065" s="307" t="s">
        <v>407</v>
      </c>
      <c r="B8065" s="298" t="s">
        <v>408</v>
      </c>
      <c r="C8065" s="298" t="s">
        <v>409</v>
      </c>
      <c r="D8065" s="298" t="s">
        <v>410</v>
      </c>
      <c r="E8065" s="292" t="s">
        <v>421</v>
      </c>
    </row>
    <row r="8066" spans="1:5" ht="15.6" x14ac:dyDescent="0.3">
      <c r="A8066" s="308" t="s">
        <v>412</v>
      </c>
      <c r="B8066" s="309">
        <v>62.5</v>
      </c>
      <c r="C8066" s="309">
        <v>0</v>
      </c>
      <c r="D8066" s="309">
        <v>118</v>
      </c>
      <c r="E8066" s="310">
        <f t="shared" ref="E8066:E8078" si="1361">(C8066+D8066)-B8066</f>
        <v>55.5</v>
      </c>
    </row>
    <row r="8067" spans="1:5" ht="15.6" x14ac:dyDescent="0.3">
      <c r="A8067" s="308" t="s">
        <v>413</v>
      </c>
      <c r="B8067" s="309">
        <v>37.5</v>
      </c>
      <c r="C8067" s="309">
        <v>0</v>
      </c>
      <c r="D8067" s="309">
        <v>37.5</v>
      </c>
      <c r="E8067" s="310">
        <f t="shared" si="1361"/>
        <v>0</v>
      </c>
    </row>
    <row r="8068" spans="1:5" ht="15.6" x14ac:dyDescent="0.3">
      <c r="A8068" s="308" t="s">
        <v>428</v>
      </c>
      <c r="B8068" s="309">
        <v>0</v>
      </c>
      <c r="C8068" s="309">
        <v>0</v>
      </c>
      <c r="D8068" s="309">
        <v>250</v>
      </c>
      <c r="E8068" s="310">
        <f t="shared" si="1361"/>
        <v>250</v>
      </c>
    </row>
    <row r="8069" spans="1:5" ht="15.6" x14ac:dyDescent="0.3">
      <c r="A8069" s="308" t="s">
        <v>429</v>
      </c>
      <c r="B8069" s="309">
        <v>144.80000000000001</v>
      </c>
      <c r="C8069" s="309">
        <v>70</v>
      </c>
      <c r="D8069" s="309">
        <v>212</v>
      </c>
      <c r="E8069" s="310">
        <f t="shared" si="1361"/>
        <v>137.19999999999999</v>
      </c>
    </row>
    <row r="8070" spans="1:5" ht="15.6" x14ac:dyDescent="0.3">
      <c r="A8070" s="308" t="s">
        <v>415</v>
      </c>
      <c r="B8070" s="309">
        <v>0</v>
      </c>
      <c r="C8070" s="309">
        <v>0</v>
      </c>
      <c r="D8070" s="309">
        <v>0</v>
      </c>
      <c r="E8070" s="310">
        <f t="shared" si="1361"/>
        <v>0</v>
      </c>
    </row>
    <row r="8071" spans="1:5" ht="15.6" x14ac:dyDescent="0.3">
      <c r="A8071" s="308" t="s">
        <v>416</v>
      </c>
      <c r="B8071" s="309">
        <v>54.375</v>
      </c>
      <c r="C8071" s="309">
        <v>0</v>
      </c>
      <c r="D8071" s="309">
        <v>56.25</v>
      </c>
      <c r="E8071" s="310">
        <f t="shared" si="1361"/>
        <v>1.875</v>
      </c>
    </row>
    <row r="8072" spans="1:5" ht="15.6" x14ac:dyDescent="0.3">
      <c r="A8072" s="311" t="s">
        <v>417</v>
      </c>
      <c r="B8072" s="312">
        <v>240</v>
      </c>
      <c r="C8072" s="312">
        <v>0</v>
      </c>
      <c r="D8072" s="312">
        <v>240</v>
      </c>
      <c r="E8072" s="310">
        <f t="shared" si="1361"/>
        <v>0</v>
      </c>
    </row>
    <row r="8073" spans="1:5" ht="15.6" x14ac:dyDescent="0.3">
      <c r="A8073" s="321" t="s">
        <v>419</v>
      </c>
      <c r="B8073" s="314">
        <v>50.01</v>
      </c>
      <c r="C8073" s="314">
        <v>0</v>
      </c>
      <c r="D8073" s="314">
        <v>149.4</v>
      </c>
      <c r="E8073" s="310">
        <f t="shared" si="1361"/>
        <v>99.390000000000015</v>
      </c>
    </row>
    <row r="8074" spans="1:5" ht="15.6" x14ac:dyDescent="0.3">
      <c r="A8074" s="321" t="s">
        <v>422</v>
      </c>
      <c r="B8074" s="313">
        <v>105</v>
      </c>
      <c r="C8074" s="313">
        <v>120</v>
      </c>
      <c r="D8074" s="313">
        <v>56.85</v>
      </c>
      <c r="E8074" s="322">
        <f t="shared" si="1361"/>
        <v>71.849999999999994</v>
      </c>
    </row>
    <row r="8075" spans="1:5" ht="15.6" x14ac:dyDescent="0.3">
      <c r="A8075" s="321" t="s">
        <v>423</v>
      </c>
      <c r="B8075" s="313">
        <v>0</v>
      </c>
      <c r="C8075" s="313">
        <v>0</v>
      </c>
      <c r="D8075" s="313">
        <v>0</v>
      </c>
      <c r="E8075" s="322">
        <f t="shared" si="1361"/>
        <v>0</v>
      </c>
    </row>
    <row r="8076" spans="1:5" ht="15.6" x14ac:dyDescent="0.3">
      <c r="A8076" s="321" t="s">
        <v>427</v>
      </c>
      <c r="B8076" s="313">
        <v>135</v>
      </c>
      <c r="C8076" s="313">
        <v>0</v>
      </c>
      <c r="D8076" s="313">
        <v>189</v>
      </c>
      <c r="E8076" s="322">
        <f t="shared" si="1361"/>
        <v>54</v>
      </c>
    </row>
    <row r="8077" spans="1:5" ht="15.6" x14ac:dyDescent="0.3">
      <c r="A8077" s="321" t="s">
        <v>425</v>
      </c>
      <c r="B8077" s="313">
        <v>18</v>
      </c>
      <c r="C8077" s="313">
        <v>0</v>
      </c>
      <c r="D8077" s="313">
        <v>67</v>
      </c>
      <c r="E8077" s="322">
        <f t="shared" si="1361"/>
        <v>49</v>
      </c>
    </row>
    <row r="8078" spans="1:5" ht="15.6" x14ac:dyDescent="0.3">
      <c r="A8078" s="323" t="s">
        <v>424</v>
      </c>
      <c r="B8078" s="324">
        <v>75</v>
      </c>
      <c r="C8078" s="324">
        <v>0</v>
      </c>
      <c r="D8078" s="324">
        <v>75</v>
      </c>
      <c r="E8078" s="325">
        <f t="shared" si="1361"/>
        <v>0</v>
      </c>
    </row>
    <row r="8079" spans="1:5" ht="15.6" x14ac:dyDescent="0.3">
      <c r="A8079" s="320" t="s">
        <v>418</v>
      </c>
      <c r="B8079" s="317">
        <f t="shared" ref="B8079:E8079" si="1362">SUM(B8066:B8078)</f>
        <v>922.18499999999995</v>
      </c>
      <c r="C8079" s="316">
        <f t="shared" si="1362"/>
        <v>190</v>
      </c>
      <c r="D8079" s="317">
        <f t="shared" si="1362"/>
        <v>1451</v>
      </c>
      <c r="E8079" s="318">
        <f t="shared" si="1362"/>
        <v>718.81500000000005</v>
      </c>
    </row>
    <row r="8083" spans="1:5" ht="15.6" x14ac:dyDescent="0.3">
      <c r="A8083" s="305">
        <v>45359</v>
      </c>
      <c r="B8083" s="306"/>
      <c r="C8083" s="306"/>
      <c r="D8083" s="306"/>
      <c r="E8083" s="306"/>
    </row>
    <row r="8084" spans="1:5" ht="15.6" x14ac:dyDescent="0.3">
      <c r="A8084" s="307" t="s">
        <v>407</v>
      </c>
      <c r="B8084" s="298" t="s">
        <v>408</v>
      </c>
      <c r="C8084" s="298" t="s">
        <v>409</v>
      </c>
      <c r="D8084" s="298" t="s">
        <v>410</v>
      </c>
      <c r="E8084" s="292" t="s">
        <v>421</v>
      </c>
    </row>
    <row r="8085" spans="1:5" ht="15.6" x14ac:dyDescent="0.3">
      <c r="A8085" s="308" t="s">
        <v>412</v>
      </c>
      <c r="B8085" s="309">
        <v>25</v>
      </c>
      <c r="C8085" s="309">
        <v>0</v>
      </c>
      <c r="D8085" s="309">
        <v>62.5</v>
      </c>
      <c r="E8085" s="310">
        <f t="shared" ref="E8085:E8097" si="1363">(C8085+D8085)-B8085</f>
        <v>37.5</v>
      </c>
    </row>
    <row r="8086" spans="1:5" ht="15.6" x14ac:dyDescent="0.3">
      <c r="A8086" s="308" t="s">
        <v>413</v>
      </c>
      <c r="B8086" s="309">
        <v>181.5</v>
      </c>
      <c r="C8086" s="309">
        <v>0</v>
      </c>
      <c r="D8086" s="309">
        <v>181.5</v>
      </c>
      <c r="E8086" s="310">
        <f t="shared" si="1363"/>
        <v>0</v>
      </c>
    </row>
    <row r="8087" spans="1:5" ht="15.6" x14ac:dyDescent="0.3">
      <c r="A8087" s="308" t="s">
        <v>428</v>
      </c>
      <c r="B8087" s="309">
        <v>0</v>
      </c>
      <c r="C8087" s="309">
        <v>61</v>
      </c>
      <c r="D8087" s="309">
        <v>0</v>
      </c>
      <c r="E8087" s="310">
        <f t="shared" si="1363"/>
        <v>61</v>
      </c>
    </row>
    <row r="8088" spans="1:5" ht="15.6" x14ac:dyDescent="0.3">
      <c r="A8088" s="308" t="s">
        <v>429</v>
      </c>
      <c r="B8088" s="309">
        <v>167.2</v>
      </c>
      <c r="C8088" s="309">
        <v>180</v>
      </c>
      <c r="D8088" s="309">
        <v>144.80000000000001</v>
      </c>
      <c r="E8088" s="310">
        <f t="shared" si="1363"/>
        <v>157.60000000000002</v>
      </c>
    </row>
    <row r="8089" spans="1:5" ht="15.6" x14ac:dyDescent="0.3">
      <c r="A8089" s="308" t="s">
        <v>415</v>
      </c>
      <c r="B8089" s="309">
        <v>0</v>
      </c>
      <c r="C8089" s="309">
        <v>0</v>
      </c>
      <c r="D8089" s="309">
        <v>0</v>
      </c>
      <c r="E8089" s="310">
        <f t="shared" si="1363"/>
        <v>0</v>
      </c>
    </row>
    <row r="8090" spans="1:5" ht="15.6" x14ac:dyDescent="0.3">
      <c r="A8090" s="308" t="s">
        <v>416</v>
      </c>
      <c r="B8090" s="309">
        <v>50.625</v>
      </c>
      <c r="C8090" s="309">
        <v>0</v>
      </c>
      <c r="D8090" s="309">
        <v>54.375</v>
      </c>
      <c r="E8090" s="310">
        <f t="shared" si="1363"/>
        <v>3.75</v>
      </c>
    </row>
    <row r="8091" spans="1:5" ht="15.6" x14ac:dyDescent="0.3">
      <c r="A8091" s="311" t="s">
        <v>417</v>
      </c>
      <c r="B8091" s="312">
        <v>230</v>
      </c>
      <c r="C8091" s="312">
        <v>0</v>
      </c>
      <c r="D8091" s="312">
        <v>240</v>
      </c>
      <c r="E8091" s="310">
        <f t="shared" si="1363"/>
        <v>10</v>
      </c>
    </row>
    <row r="8092" spans="1:5" ht="15.6" x14ac:dyDescent="0.3">
      <c r="A8092" s="321" t="s">
        <v>419</v>
      </c>
      <c r="B8092" s="314">
        <v>236.55</v>
      </c>
      <c r="C8092" s="314">
        <v>250</v>
      </c>
      <c r="D8092" s="314">
        <v>50.01</v>
      </c>
      <c r="E8092" s="310">
        <f t="shared" si="1363"/>
        <v>63.45999999999998</v>
      </c>
    </row>
    <row r="8093" spans="1:5" ht="15.6" x14ac:dyDescent="0.3">
      <c r="A8093" s="321" t="s">
        <v>422</v>
      </c>
      <c r="B8093" s="313">
        <v>60</v>
      </c>
      <c r="C8093" s="313">
        <v>0</v>
      </c>
      <c r="D8093" s="313">
        <v>105</v>
      </c>
      <c r="E8093" s="322">
        <f t="shared" si="1363"/>
        <v>45</v>
      </c>
    </row>
    <row r="8094" spans="1:5" ht="15.6" x14ac:dyDescent="0.3">
      <c r="A8094" s="321" t="s">
        <v>423</v>
      </c>
      <c r="B8094" s="313">
        <v>0</v>
      </c>
      <c r="C8094" s="313">
        <v>0</v>
      </c>
      <c r="D8094" s="313">
        <v>0</v>
      </c>
      <c r="E8094" s="322">
        <f t="shared" si="1363"/>
        <v>0</v>
      </c>
    </row>
    <row r="8095" spans="1:5" ht="15.6" x14ac:dyDescent="0.3">
      <c r="A8095" s="321" t="s">
        <v>427</v>
      </c>
      <c r="B8095" s="313">
        <v>45</v>
      </c>
      <c r="C8095" s="313">
        <v>0</v>
      </c>
      <c r="D8095" s="313">
        <v>135</v>
      </c>
      <c r="E8095" s="322">
        <f t="shared" si="1363"/>
        <v>90</v>
      </c>
    </row>
    <row r="8096" spans="1:5" ht="15.6" x14ac:dyDescent="0.3">
      <c r="A8096" s="321" t="s">
        <v>425</v>
      </c>
      <c r="B8096" s="313">
        <v>60</v>
      </c>
      <c r="C8096" s="313">
        <v>60</v>
      </c>
      <c r="D8096" s="313">
        <v>18</v>
      </c>
      <c r="E8096" s="322">
        <f t="shared" si="1363"/>
        <v>18</v>
      </c>
    </row>
    <row r="8097" spans="1:5" ht="15.6" x14ac:dyDescent="0.3">
      <c r="A8097" s="323" t="s">
        <v>424</v>
      </c>
      <c r="B8097" s="324">
        <v>40</v>
      </c>
      <c r="C8097" s="324">
        <v>0</v>
      </c>
      <c r="D8097" s="324">
        <v>75</v>
      </c>
      <c r="E8097" s="325">
        <f t="shared" si="1363"/>
        <v>35</v>
      </c>
    </row>
    <row r="8098" spans="1:5" ht="15.6" x14ac:dyDescent="0.3">
      <c r="A8098" s="320" t="s">
        <v>418</v>
      </c>
      <c r="B8098" s="317">
        <f t="shared" ref="B8098:E8098" si="1364">SUM(B8085:B8097)</f>
        <v>1095.875</v>
      </c>
      <c r="C8098" s="316">
        <f t="shared" si="1364"/>
        <v>551</v>
      </c>
      <c r="D8098" s="317">
        <f t="shared" si="1364"/>
        <v>1066.1849999999999</v>
      </c>
      <c r="E8098" s="318">
        <f t="shared" si="1364"/>
        <v>521.30999999999995</v>
      </c>
    </row>
    <row r="8102" spans="1:5" ht="15.6" x14ac:dyDescent="0.3">
      <c r="A8102" s="305">
        <v>45360</v>
      </c>
      <c r="B8102" s="306"/>
      <c r="C8102" s="306"/>
      <c r="D8102" s="306"/>
      <c r="E8102" s="306"/>
    </row>
    <row r="8103" spans="1:5" ht="15.6" x14ac:dyDescent="0.3">
      <c r="A8103" s="307" t="s">
        <v>407</v>
      </c>
      <c r="B8103" s="298" t="s">
        <v>408</v>
      </c>
      <c r="C8103" s="298" t="s">
        <v>409</v>
      </c>
      <c r="D8103" s="298" t="s">
        <v>410</v>
      </c>
      <c r="E8103" s="292" t="s">
        <v>421</v>
      </c>
    </row>
    <row r="8104" spans="1:5" ht="15.6" x14ac:dyDescent="0.3">
      <c r="A8104" s="308" t="s">
        <v>412</v>
      </c>
      <c r="B8104" s="309">
        <v>329</v>
      </c>
      <c r="C8104" s="309">
        <v>350</v>
      </c>
      <c r="D8104" s="309">
        <v>25</v>
      </c>
      <c r="E8104" s="310">
        <f t="shared" ref="E8104:E8116" si="1365">(C8104+D8104)-B8104</f>
        <v>46</v>
      </c>
    </row>
    <row r="8105" spans="1:5" ht="15.6" x14ac:dyDescent="0.3">
      <c r="A8105" s="308" t="s">
        <v>413</v>
      </c>
      <c r="B8105" s="309">
        <v>181.5</v>
      </c>
      <c r="C8105" s="309">
        <v>0</v>
      </c>
      <c r="D8105" s="309">
        <v>181.5</v>
      </c>
      <c r="E8105" s="310">
        <f t="shared" si="1365"/>
        <v>0</v>
      </c>
    </row>
    <row r="8106" spans="1:5" ht="15.6" x14ac:dyDescent="0.3">
      <c r="A8106" s="308" t="s">
        <v>428</v>
      </c>
      <c r="B8106" s="309">
        <v>0</v>
      </c>
      <c r="C8106" s="309">
        <v>40</v>
      </c>
      <c r="D8106" s="309">
        <v>0</v>
      </c>
      <c r="E8106" s="310">
        <f t="shared" si="1365"/>
        <v>40</v>
      </c>
    </row>
    <row r="8107" spans="1:5" ht="15.6" x14ac:dyDescent="0.3">
      <c r="A8107" s="308" t="s">
        <v>429</v>
      </c>
      <c r="B8107" s="309">
        <v>122.6</v>
      </c>
      <c r="C8107" s="309">
        <v>0</v>
      </c>
      <c r="D8107" s="309">
        <v>167.2</v>
      </c>
      <c r="E8107" s="310">
        <f t="shared" si="1365"/>
        <v>44.599999999999994</v>
      </c>
    </row>
    <row r="8108" spans="1:5" ht="15.6" x14ac:dyDescent="0.3">
      <c r="A8108" s="308" t="s">
        <v>415</v>
      </c>
      <c r="B8108" s="309">
        <v>0</v>
      </c>
      <c r="C8108" s="309">
        <v>0</v>
      </c>
      <c r="D8108" s="309">
        <v>0</v>
      </c>
      <c r="E8108" s="310">
        <f t="shared" si="1365"/>
        <v>0</v>
      </c>
    </row>
    <row r="8109" spans="1:5" ht="15.6" x14ac:dyDescent="0.3">
      <c r="A8109" s="308" t="s">
        <v>416</v>
      </c>
      <c r="B8109" s="309">
        <v>37.5</v>
      </c>
      <c r="C8109" s="309">
        <v>0</v>
      </c>
      <c r="D8109" s="309">
        <v>50.625</v>
      </c>
      <c r="E8109" s="310">
        <f t="shared" si="1365"/>
        <v>13.125</v>
      </c>
    </row>
    <row r="8110" spans="1:5" ht="15.6" x14ac:dyDescent="0.3">
      <c r="A8110" s="311" t="s">
        <v>417</v>
      </c>
      <c r="B8110" s="312">
        <v>420</v>
      </c>
      <c r="C8110" s="312">
        <v>270</v>
      </c>
      <c r="D8110" s="312">
        <v>230</v>
      </c>
      <c r="E8110" s="310">
        <f t="shared" si="1365"/>
        <v>80</v>
      </c>
    </row>
    <row r="8111" spans="1:5" ht="15.6" x14ac:dyDescent="0.3">
      <c r="A8111" s="321" t="s">
        <v>419</v>
      </c>
      <c r="B8111" s="314">
        <v>186.75</v>
      </c>
      <c r="C8111" s="314">
        <v>0</v>
      </c>
      <c r="D8111" s="314">
        <v>236.55</v>
      </c>
      <c r="E8111" s="310">
        <f t="shared" si="1365"/>
        <v>49.800000000000011</v>
      </c>
    </row>
    <row r="8112" spans="1:5" ht="15.6" x14ac:dyDescent="0.3">
      <c r="A8112" s="321" t="s">
        <v>422</v>
      </c>
      <c r="B8112" s="313">
        <v>71.25</v>
      </c>
      <c r="C8112" s="313">
        <v>120</v>
      </c>
      <c r="D8112" s="313">
        <v>60</v>
      </c>
      <c r="E8112" s="322">
        <f t="shared" si="1365"/>
        <v>108.75</v>
      </c>
    </row>
    <row r="8113" spans="1:5" ht="15.6" x14ac:dyDescent="0.3">
      <c r="A8113" s="321" t="s">
        <v>423</v>
      </c>
      <c r="B8113" s="313">
        <v>0</v>
      </c>
      <c r="C8113" s="313">
        <v>0</v>
      </c>
      <c r="D8113" s="313">
        <v>0</v>
      </c>
      <c r="E8113" s="322">
        <f t="shared" si="1365"/>
        <v>0</v>
      </c>
    </row>
    <row r="8114" spans="1:5" ht="15.6" x14ac:dyDescent="0.3">
      <c r="A8114" s="321" t="s">
        <v>427</v>
      </c>
      <c r="B8114" s="313">
        <v>432</v>
      </c>
      <c r="C8114" s="313">
        <v>400</v>
      </c>
      <c r="D8114" s="313">
        <v>45</v>
      </c>
      <c r="E8114" s="322">
        <f t="shared" si="1365"/>
        <v>13</v>
      </c>
    </row>
    <row r="8115" spans="1:5" ht="15.6" x14ac:dyDescent="0.3">
      <c r="A8115" s="321" t="s">
        <v>425</v>
      </c>
      <c r="B8115" s="313">
        <v>100</v>
      </c>
      <c r="C8115" s="313">
        <v>50</v>
      </c>
      <c r="D8115" s="313">
        <v>60</v>
      </c>
      <c r="E8115" s="322">
        <f t="shared" si="1365"/>
        <v>10</v>
      </c>
    </row>
    <row r="8116" spans="1:5" ht="15.6" x14ac:dyDescent="0.3">
      <c r="A8116" s="323" t="s">
        <v>424</v>
      </c>
      <c r="B8116" s="324">
        <v>100</v>
      </c>
      <c r="C8116" s="324">
        <v>150</v>
      </c>
      <c r="D8116" s="324">
        <v>40</v>
      </c>
      <c r="E8116" s="325">
        <f t="shared" si="1365"/>
        <v>90</v>
      </c>
    </row>
    <row r="8117" spans="1:5" ht="15.6" x14ac:dyDescent="0.3">
      <c r="A8117" s="320" t="s">
        <v>418</v>
      </c>
      <c r="B8117" s="317">
        <f t="shared" ref="B8117:E8117" si="1366">SUM(B8104:B8116)</f>
        <v>1980.6</v>
      </c>
      <c r="C8117" s="316">
        <f t="shared" si="1366"/>
        <v>1380</v>
      </c>
      <c r="D8117" s="317">
        <f t="shared" si="1366"/>
        <v>1095.875</v>
      </c>
      <c r="E8117" s="318">
        <f t="shared" si="1366"/>
        <v>495.27499999999998</v>
      </c>
    </row>
    <row r="8121" spans="1:5" ht="15.6" x14ac:dyDescent="0.3">
      <c r="A8121" s="305">
        <v>45361</v>
      </c>
      <c r="B8121" s="306"/>
      <c r="C8121" s="306"/>
      <c r="D8121" s="306"/>
      <c r="E8121" s="306"/>
    </row>
    <row r="8122" spans="1:5" ht="15.6" x14ac:dyDescent="0.3">
      <c r="A8122" s="307" t="s">
        <v>407</v>
      </c>
      <c r="B8122" s="298" t="s">
        <v>408</v>
      </c>
      <c r="C8122" s="298" t="s">
        <v>409</v>
      </c>
      <c r="D8122" s="298" t="s">
        <v>410</v>
      </c>
      <c r="E8122" s="292" t="s">
        <v>421</v>
      </c>
    </row>
    <row r="8123" spans="1:5" ht="15.6" x14ac:dyDescent="0.3">
      <c r="A8123" s="308" t="s">
        <v>412</v>
      </c>
      <c r="B8123" s="309">
        <v>287.56</v>
      </c>
      <c r="C8123" s="309">
        <v>0</v>
      </c>
      <c r="D8123" s="309">
        <v>329</v>
      </c>
      <c r="E8123" s="310">
        <f t="shared" ref="E8123:E8135" si="1367">(C8123+D8123)-B8123</f>
        <v>41.44</v>
      </c>
    </row>
    <row r="8124" spans="1:5" ht="15.6" x14ac:dyDescent="0.3">
      <c r="A8124" s="308" t="s">
        <v>413</v>
      </c>
      <c r="B8124" s="309">
        <v>181.5</v>
      </c>
      <c r="C8124" s="309">
        <v>0</v>
      </c>
      <c r="D8124" s="309">
        <v>181.5</v>
      </c>
      <c r="E8124" s="310">
        <f t="shared" si="1367"/>
        <v>0</v>
      </c>
    </row>
    <row r="8125" spans="1:5" ht="15.6" x14ac:dyDescent="0.3">
      <c r="A8125" s="308" t="s">
        <v>428</v>
      </c>
      <c r="B8125" s="309">
        <v>0</v>
      </c>
      <c r="C8125" s="309">
        <v>0</v>
      </c>
      <c r="D8125" s="309">
        <v>0</v>
      </c>
      <c r="E8125" s="310">
        <f t="shared" si="1367"/>
        <v>0</v>
      </c>
    </row>
    <row r="8126" spans="1:5" ht="15.6" x14ac:dyDescent="0.3">
      <c r="A8126" s="308" t="s">
        <v>429</v>
      </c>
      <c r="B8126" s="309">
        <v>78.2</v>
      </c>
      <c r="C8126" s="309">
        <v>0</v>
      </c>
      <c r="D8126" s="309">
        <v>122.6</v>
      </c>
      <c r="E8126" s="310">
        <f t="shared" si="1367"/>
        <v>44.399999999999991</v>
      </c>
    </row>
    <row r="8127" spans="1:5" ht="15.6" x14ac:dyDescent="0.3">
      <c r="A8127" s="308" t="s">
        <v>415</v>
      </c>
      <c r="B8127" s="309">
        <v>0</v>
      </c>
      <c r="C8127" s="309">
        <v>0</v>
      </c>
      <c r="D8127" s="309">
        <v>0</v>
      </c>
      <c r="E8127" s="310">
        <f t="shared" si="1367"/>
        <v>0</v>
      </c>
    </row>
    <row r="8128" spans="1:5" ht="15.6" x14ac:dyDescent="0.3">
      <c r="A8128" s="308" t="s">
        <v>416</v>
      </c>
      <c r="B8128" s="309">
        <v>37.5</v>
      </c>
      <c r="C8128" s="309">
        <v>0</v>
      </c>
      <c r="D8128" s="309">
        <v>37.5</v>
      </c>
      <c r="E8128" s="310">
        <f t="shared" si="1367"/>
        <v>0</v>
      </c>
    </row>
    <row r="8129" spans="1:5" ht="15.6" x14ac:dyDescent="0.3">
      <c r="A8129" s="311" t="s">
        <v>417</v>
      </c>
      <c r="B8129" s="312">
        <v>420</v>
      </c>
      <c r="C8129" s="312">
        <v>0</v>
      </c>
      <c r="D8129" s="312">
        <v>420</v>
      </c>
      <c r="E8129" s="310">
        <f t="shared" si="1367"/>
        <v>0</v>
      </c>
    </row>
    <row r="8130" spans="1:5" ht="15.6" x14ac:dyDescent="0.3">
      <c r="A8130" s="321" t="s">
        <v>419</v>
      </c>
      <c r="B8130" s="314">
        <v>174.3</v>
      </c>
      <c r="C8130" s="314">
        <v>0</v>
      </c>
      <c r="D8130" s="314">
        <v>186.75</v>
      </c>
      <c r="E8130" s="310">
        <f t="shared" si="1367"/>
        <v>12.449999999999989</v>
      </c>
    </row>
    <row r="8131" spans="1:5" ht="15.6" x14ac:dyDescent="0.3">
      <c r="A8131" s="321" t="s">
        <v>422</v>
      </c>
      <c r="B8131" s="313">
        <v>45</v>
      </c>
      <c r="C8131" s="313">
        <v>0</v>
      </c>
      <c r="D8131" s="313">
        <v>71.25</v>
      </c>
      <c r="E8131" s="322">
        <f t="shared" si="1367"/>
        <v>26.25</v>
      </c>
    </row>
    <row r="8132" spans="1:5" ht="15.6" x14ac:dyDescent="0.3">
      <c r="A8132" s="321" t="s">
        <v>423</v>
      </c>
      <c r="B8132" s="313">
        <v>0</v>
      </c>
      <c r="C8132" s="313">
        <v>0</v>
      </c>
      <c r="D8132" s="313">
        <v>0</v>
      </c>
      <c r="E8132" s="322">
        <f t="shared" si="1367"/>
        <v>0</v>
      </c>
    </row>
    <row r="8133" spans="1:5" ht="15.6" x14ac:dyDescent="0.3">
      <c r="A8133" s="321" t="s">
        <v>427</v>
      </c>
      <c r="B8133" s="313">
        <v>414</v>
      </c>
      <c r="C8133" s="313">
        <v>0</v>
      </c>
      <c r="D8133" s="313">
        <v>432</v>
      </c>
      <c r="E8133" s="322">
        <f t="shared" si="1367"/>
        <v>18</v>
      </c>
    </row>
    <row r="8134" spans="1:5" ht="15.6" x14ac:dyDescent="0.3">
      <c r="A8134" s="321" t="s">
        <v>425</v>
      </c>
      <c r="B8134" s="313">
        <v>78</v>
      </c>
      <c r="C8134" s="313">
        <v>0</v>
      </c>
      <c r="D8134" s="313">
        <v>100</v>
      </c>
      <c r="E8134" s="322">
        <f t="shared" si="1367"/>
        <v>22</v>
      </c>
    </row>
    <row r="8135" spans="1:5" ht="15.6" x14ac:dyDescent="0.3">
      <c r="A8135" s="323" t="s">
        <v>424</v>
      </c>
      <c r="B8135" s="324">
        <v>100</v>
      </c>
      <c r="C8135" s="324">
        <v>0</v>
      </c>
      <c r="D8135" s="324">
        <v>100</v>
      </c>
      <c r="E8135" s="325">
        <f t="shared" si="1367"/>
        <v>0</v>
      </c>
    </row>
    <row r="8136" spans="1:5" ht="15.6" x14ac:dyDescent="0.3">
      <c r="A8136" s="320" t="s">
        <v>418</v>
      </c>
      <c r="B8136" s="317">
        <f t="shared" ref="B8136:E8136" si="1368">SUM(B8123:B8135)</f>
        <v>1816.06</v>
      </c>
      <c r="C8136" s="316">
        <f t="shared" si="1368"/>
        <v>0</v>
      </c>
      <c r="D8136" s="317">
        <f t="shared" si="1368"/>
        <v>1980.6</v>
      </c>
      <c r="E8136" s="318">
        <f t="shared" si="1368"/>
        <v>164.53999999999996</v>
      </c>
    </row>
    <row r="8140" spans="1:5" ht="15.6" x14ac:dyDescent="0.3">
      <c r="A8140" s="305">
        <v>45362</v>
      </c>
      <c r="B8140" s="306"/>
      <c r="C8140" s="306"/>
      <c r="D8140" s="306"/>
      <c r="E8140" s="306"/>
    </row>
    <row r="8141" spans="1:5" ht="15.6" x14ac:dyDescent="0.3">
      <c r="A8141" s="307" t="s">
        <v>407</v>
      </c>
      <c r="B8141" s="298" t="s">
        <v>408</v>
      </c>
      <c r="C8141" s="298" t="s">
        <v>409</v>
      </c>
      <c r="D8141" s="298" t="s">
        <v>410</v>
      </c>
      <c r="E8141" s="292" t="s">
        <v>421</v>
      </c>
    </row>
    <row r="8142" spans="1:5" ht="15.6" x14ac:dyDescent="0.3">
      <c r="A8142" s="308" t="s">
        <v>412</v>
      </c>
      <c r="B8142" s="309">
        <v>250</v>
      </c>
      <c r="C8142" s="309">
        <v>0</v>
      </c>
      <c r="D8142" s="309">
        <v>287.56</v>
      </c>
      <c r="E8142" s="310">
        <f t="shared" ref="E8142:E8154" si="1369">(C8142+D8142)-B8142</f>
        <v>37.56</v>
      </c>
    </row>
    <row r="8143" spans="1:5" ht="15.6" x14ac:dyDescent="0.3">
      <c r="A8143" s="308" t="s">
        <v>413</v>
      </c>
      <c r="B8143" s="309">
        <v>181.5</v>
      </c>
      <c r="C8143" s="309">
        <v>0</v>
      </c>
      <c r="D8143" s="309">
        <v>181.5</v>
      </c>
      <c r="E8143" s="310">
        <f t="shared" si="1369"/>
        <v>0</v>
      </c>
    </row>
    <row r="8144" spans="1:5" ht="15.6" x14ac:dyDescent="0.3">
      <c r="A8144" s="308" t="s">
        <v>428</v>
      </c>
      <c r="B8144" s="309">
        <v>0</v>
      </c>
      <c r="C8144" s="309">
        <v>0</v>
      </c>
      <c r="D8144" s="309">
        <v>0</v>
      </c>
      <c r="E8144" s="310">
        <f t="shared" si="1369"/>
        <v>0</v>
      </c>
    </row>
    <row r="8145" spans="1:5" ht="15.6" x14ac:dyDescent="0.3">
      <c r="A8145" s="308" t="s">
        <v>429</v>
      </c>
      <c r="B8145" s="309">
        <v>22.4</v>
      </c>
      <c r="C8145" s="309">
        <v>0</v>
      </c>
      <c r="D8145" s="309">
        <v>78.2</v>
      </c>
      <c r="E8145" s="310">
        <f t="shared" si="1369"/>
        <v>55.800000000000004</v>
      </c>
    </row>
    <row r="8146" spans="1:5" ht="15.6" x14ac:dyDescent="0.3">
      <c r="A8146" s="308" t="s">
        <v>415</v>
      </c>
      <c r="B8146" s="309">
        <v>0</v>
      </c>
      <c r="C8146" s="309">
        <v>0</v>
      </c>
      <c r="D8146" s="309">
        <v>0</v>
      </c>
      <c r="E8146" s="310">
        <f t="shared" si="1369"/>
        <v>0</v>
      </c>
    </row>
    <row r="8147" spans="1:5" ht="15.6" x14ac:dyDescent="0.3">
      <c r="A8147" s="308" t="s">
        <v>416</v>
      </c>
      <c r="B8147" s="309">
        <v>83.87</v>
      </c>
      <c r="C8147" s="309">
        <v>60</v>
      </c>
      <c r="D8147" s="309">
        <v>37.5</v>
      </c>
      <c r="E8147" s="310">
        <f t="shared" si="1369"/>
        <v>13.629999999999995</v>
      </c>
    </row>
    <row r="8148" spans="1:5" ht="15.6" x14ac:dyDescent="0.3">
      <c r="A8148" s="311" t="s">
        <v>417</v>
      </c>
      <c r="B8148" s="312">
        <v>420</v>
      </c>
      <c r="C8148" s="312">
        <v>0</v>
      </c>
      <c r="D8148" s="312">
        <v>420</v>
      </c>
      <c r="E8148" s="310">
        <f t="shared" si="1369"/>
        <v>0</v>
      </c>
    </row>
    <row r="8149" spans="1:5" ht="15.6" x14ac:dyDescent="0.3">
      <c r="A8149" s="321" t="s">
        <v>419</v>
      </c>
      <c r="B8149" s="314">
        <v>99.6</v>
      </c>
      <c r="C8149" s="314">
        <v>0</v>
      </c>
      <c r="D8149" s="314">
        <v>174.3</v>
      </c>
      <c r="E8149" s="310">
        <f t="shared" si="1369"/>
        <v>74.700000000000017</v>
      </c>
    </row>
    <row r="8150" spans="1:5" ht="15.6" x14ac:dyDescent="0.3">
      <c r="A8150" s="321" t="s">
        <v>422</v>
      </c>
      <c r="B8150" s="313">
        <v>0</v>
      </c>
      <c r="C8150" s="313">
        <v>0</v>
      </c>
      <c r="D8150" s="313">
        <v>45</v>
      </c>
      <c r="E8150" s="322">
        <f t="shared" si="1369"/>
        <v>45</v>
      </c>
    </row>
    <row r="8151" spans="1:5" ht="15.6" x14ac:dyDescent="0.3">
      <c r="A8151" s="321" t="s">
        <v>423</v>
      </c>
      <c r="B8151" s="313">
        <v>0</v>
      </c>
      <c r="C8151" s="313">
        <v>0</v>
      </c>
      <c r="D8151" s="313">
        <v>0</v>
      </c>
      <c r="E8151" s="322">
        <f t="shared" si="1369"/>
        <v>0</v>
      </c>
    </row>
    <row r="8152" spans="1:5" ht="15.6" x14ac:dyDescent="0.3">
      <c r="A8152" s="321" t="s">
        <v>427</v>
      </c>
      <c r="B8152" s="313">
        <v>315</v>
      </c>
      <c r="C8152" s="313">
        <v>0</v>
      </c>
      <c r="D8152" s="313">
        <v>414</v>
      </c>
      <c r="E8152" s="322">
        <f t="shared" si="1369"/>
        <v>99</v>
      </c>
    </row>
    <row r="8153" spans="1:5" ht="15.6" x14ac:dyDescent="0.3">
      <c r="A8153" s="321" t="s">
        <v>425</v>
      </c>
      <c r="B8153" s="313">
        <v>37</v>
      </c>
      <c r="C8153" s="313">
        <v>0</v>
      </c>
      <c r="D8153" s="313">
        <v>78</v>
      </c>
      <c r="E8153" s="322">
        <f t="shared" si="1369"/>
        <v>41</v>
      </c>
    </row>
    <row r="8154" spans="1:5" ht="15.6" x14ac:dyDescent="0.3">
      <c r="A8154" s="323" t="s">
        <v>424</v>
      </c>
      <c r="B8154" s="324">
        <v>60</v>
      </c>
      <c r="C8154" s="324">
        <v>0</v>
      </c>
      <c r="D8154" s="324">
        <v>100</v>
      </c>
      <c r="E8154" s="325">
        <f t="shared" si="1369"/>
        <v>40</v>
      </c>
    </row>
    <row r="8155" spans="1:5" ht="15.6" x14ac:dyDescent="0.3">
      <c r="A8155" s="320" t="s">
        <v>418</v>
      </c>
      <c r="B8155" s="317">
        <f t="shared" ref="B8155:E8155" si="1370">SUM(B8142:B8154)</f>
        <v>1469.37</v>
      </c>
      <c r="C8155" s="316">
        <f t="shared" si="1370"/>
        <v>60</v>
      </c>
      <c r="D8155" s="317">
        <f t="shared" si="1370"/>
        <v>1816.06</v>
      </c>
      <c r="E8155" s="318">
        <f t="shared" si="1370"/>
        <v>406.69000000000005</v>
      </c>
    </row>
    <row r="8159" spans="1:5" ht="15.6" x14ac:dyDescent="0.3">
      <c r="A8159" s="305">
        <v>45363</v>
      </c>
      <c r="B8159" s="306"/>
      <c r="C8159" s="306"/>
      <c r="D8159" s="306"/>
      <c r="E8159" s="306"/>
    </row>
    <row r="8160" spans="1:5" ht="15.6" x14ac:dyDescent="0.3">
      <c r="A8160" s="307" t="s">
        <v>407</v>
      </c>
      <c r="B8160" s="298" t="s">
        <v>408</v>
      </c>
      <c r="C8160" s="298" t="s">
        <v>409</v>
      </c>
      <c r="D8160" s="298" t="s">
        <v>410</v>
      </c>
      <c r="E8160" s="292" t="s">
        <v>421</v>
      </c>
    </row>
    <row r="8161" spans="1:5" ht="15.6" x14ac:dyDescent="0.3">
      <c r="A8161" s="308" t="s">
        <v>412</v>
      </c>
      <c r="B8161" s="309">
        <v>243.6</v>
      </c>
      <c r="C8161" s="309">
        <v>0</v>
      </c>
      <c r="D8161" s="309">
        <v>250</v>
      </c>
      <c r="E8161" s="310">
        <f t="shared" ref="E8161:E8173" si="1371">(C8161+D8161)-B8161</f>
        <v>6.4000000000000057</v>
      </c>
    </row>
    <row r="8162" spans="1:5" ht="15.6" x14ac:dyDescent="0.3">
      <c r="A8162" s="308" t="s">
        <v>413</v>
      </c>
      <c r="B8162" s="309">
        <v>181.5</v>
      </c>
      <c r="C8162" s="309">
        <v>0</v>
      </c>
      <c r="D8162" s="309">
        <v>181.5</v>
      </c>
      <c r="E8162" s="310">
        <f t="shared" si="1371"/>
        <v>0</v>
      </c>
    </row>
    <row r="8163" spans="1:5" ht="15.6" x14ac:dyDescent="0.3">
      <c r="A8163" s="308" t="s">
        <v>428</v>
      </c>
      <c r="B8163" s="309">
        <v>0</v>
      </c>
      <c r="C8163" s="309">
        <v>0</v>
      </c>
      <c r="D8163" s="309">
        <v>0</v>
      </c>
      <c r="E8163" s="310">
        <f t="shared" si="1371"/>
        <v>0</v>
      </c>
    </row>
    <row r="8164" spans="1:5" ht="15.6" x14ac:dyDescent="0.3">
      <c r="A8164" s="308" t="s">
        <v>429</v>
      </c>
      <c r="B8164" s="309">
        <v>138.08000000000001</v>
      </c>
      <c r="C8164" s="309">
        <v>200</v>
      </c>
      <c r="D8164" s="309">
        <v>22.4</v>
      </c>
      <c r="E8164" s="310">
        <f t="shared" si="1371"/>
        <v>84.32</v>
      </c>
    </row>
    <row r="8165" spans="1:5" ht="15.6" x14ac:dyDescent="0.3">
      <c r="A8165" s="308" t="s">
        <v>415</v>
      </c>
      <c r="B8165" s="309">
        <v>0</v>
      </c>
      <c r="C8165" s="309">
        <v>100</v>
      </c>
      <c r="D8165" s="309">
        <v>0</v>
      </c>
      <c r="E8165" s="310">
        <f t="shared" si="1371"/>
        <v>100</v>
      </c>
    </row>
    <row r="8166" spans="1:5" ht="15.6" x14ac:dyDescent="0.3">
      <c r="A8166" s="308" t="s">
        <v>416</v>
      </c>
      <c r="B8166" s="309">
        <v>83.87</v>
      </c>
      <c r="C8166" s="309">
        <v>0</v>
      </c>
      <c r="D8166" s="309">
        <v>83.87</v>
      </c>
      <c r="E8166" s="310">
        <f t="shared" si="1371"/>
        <v>0</v>
      </c>
    </row>
    <row r="8167" spans="1:5" ht="15.6" x14ac:dyDescent="0.3">
      <c r="A8167" s="311" t="s">
        <v>417</v>
      </c>
      <c r="B8167" s="312">
        <v>420</v>
      </c>
      <c r="C8167" s="312">
        <v>0</v>
      </c>
      <c r="D8167" s="312">
        <v>420</v>
      </c>
      <c r="E8167" s="310">
        <f t="shared" si="1371"/>
        <v>0</v>
      </c>
    </row>
    <row r="8168" spans="1:5" ht="15.6" x14ac:dyDescent="0.3">
      <c r="A8168" s="321" t="s">
        <v>419</v>
      </c>
      <c r="B8168" s="314">
        <v>273.89999999999998</v>
      </c>
      <c r="C8168" s="314">
        <v>300</v>
      </c>
      <c r="D8168" s="314">
        <v>99.6</v>
      </c>
      <c r="E8168" s="310">
        <f t="shared" si="1371"/>
        <v>125.70000000000005</v>
      </c>
    </row>
    <row r="8169" spans="1:5" ht="15.6" x14ac:dyDescent="0.3">
      <c r="A8169" s="321" t="s">
        <v>422</v>
      </c>
      <c r="B8169" s="313">
        <v>93.75</v>
      </c>
      <c r="C8169" s="313">
        <v>120</v>
      </c>
      <c r="D8169" s="313">
        <v>0</v>
      </c>
      <c r="E8169" s="322">
        <f t="shared" si="1371"/>
        <v>26.25</v>
      </c>
    </row>
    <row r="8170" spans="1:5" ht="15.6" x14ac:dyDescent="0.3">
      <c r="A8170" s="321" t="s">
        <v>423</v>
      </c>
      <c r="B8170" s="313">
        <v>0</v>
      </c>
      <c r="C8170" s="313">
        <v>0</v>
      </c>
      <c r="D8170" s="313">
        <v>0</v>
      </c>
      <c r="E8170" s="322">
        <f t="shared" si="1371"/>
        <v>0</v>
      </c>
    </row>
    <row r="8171" spans="1:5" ht="15.6" x14ac:dyDescent="0.3">
      <c r="A8171" s="321" t="s">
        <v>427</v>
      </c>
      <c r="B8171" s="313">
        <v>288</v>
      </c>
      <c r="C8171" s="313">
        <v>0</v>
      </c>
      <c r="D8171" s="313">
        <v>315</v>
      </c>
      <c r="E8171" s="322">
        <f t="shared" si="1371"/>
        <v>27</v>
      </c>
    </row>
    <row r="8172" spans="1:5" ht="15.6" x14ac:dyDescent="0.3">
      <c r="A8172" s="321" t="s">
        <v>425</v>
      </c>
      <c r="B8172" s="313">
        <v>21</v>
      </c>
      <c r="C8172" s="313">
        <v>0</v>
      </c>
      <c r="D8172" s="313">
        <v>37</v>
      </c>
      <c r="E8172" s="322">
        <f t="shared" si="1371"/>
        <v>16</v>
      </c>
    </row>
    <row r="8173" spans="1:5" ht="15.6" x14ac:dyDescent="0.3">
      <c r="A8173" s="323" t="s">
        <v>424</v>
      </c>
      <c r="B8173" s="324">
        <v>135</v>
      </c>
      <c r="C8173" s="324">
        <v>100</v>
      </c>
      <c r="D8173" s="324">
        <v>60</v>
      </c>
      <c r="E8173" s="325">
        <f t="shared" si="1371"/>
        <v>25</v>
      </c>
    </row>
    <row r="8174" spans="1:5" ht="15.6" x14ac:dyDescent="0.3">
      <c r="A8174" s="320" t="s">
        <v>418</v>
      </c>
      <c r="B8174" s="317">
        <f t="shared" ref="B8174:E8174" si="1372">SUM(B8161:B8173)</f>
        <v>1878.7000000000003</v>
      </c>
      <c r="C8174" s="316">
        <f t="shared" si="1372"/>
        <v>820</v>
      </c>
      <c r="D8174" s="317">
        <f t="shared" si="1372"/>
        <v>1469.37</v>
      </c>
      <c r="E8174" s="318">
        <f t="shared" si="1372"/>
        <v>410.67000000000007</v>
      </c>
    </row>
    <row r="8178" spans="1:5" ht="15.6" x14ac:dyDescent="0.3">
      <c r="A8178" s="305">
        <v>45365</v>
      </c>
      <c r="B8178" s="306"/>
      <c r="C8178" s="306"/>
      <c r="D8178" s="306"/>
      <c r="E8178" s="306"/>
    </row>
    <row r="8179" spans="1:5" ht="15.6" x14ac:dyDescent="0.3">
      <c r="A8179" s="307" t="s">
        <v>407</v>
      </c>
      <c r="B8179" s="298" t="s">
        <v>408</v>
      </c>
      <c r="C8179" s="298" t="s">
        <v>409</v>
      </c>
      <c r="D8179" s="298" t="s">
        <v>410</v>
      </c>
      <c r="E8179" s="292" t="s">
        <v>421</v>
      </c>
    </row>
    <row r="8180" spans="1:5" ht="15.6" x14ac:dyDescent="0.3">
      <c r="A8180" s="308" t="s">
        <v>412</v>
      </c>
      <c r="B8180" s="309">
        <v>161.5</v>
      </c>
      <c r="C8180" s="309">
        <v>0</v>
      </c>
      <c r="D8180" s="309">
        <v>237.5</v>
      </c>
      <c r="E8180" s="310">
        <f t="shared" ref="E8180:E8192" si="1373">(C8180+D8180)-B8180</f>
        <v>76</v>
      </c>
    </row>
    <row r="8181" spans="1:5" ht="15.6" x14ac:dyDescent="0.3">
      <c r="A8181" s="308" t="s">
        <v>413</v>
      </c>
      <c r="B8181" s="309">
        <v>181.5</v>
      </c>
      <c r="C8181" s="309">
        <v>0</v>
      </c>
      <c r="D8181" s="309">
        <v>181.5</v>
      </c>
      <c r="E8181" s="310">
        <f t="shared" si="1373"/>
        <v>0</v>
      </c>
    </row>
    <row r="8182" spans="1:5" ht="15.6" x14ac:dyDescent="0.3">
      <c r="A8182" s="308" t="s">
        <v>428</v>
      </c>
      <c r="B8182" s="309">
        <v>0</v>
      </c>
      <c r="C8182" s="309">
        <v>0</v>
      </c>
      <c r="D8182" s="309">
        <v>0</v>
      </c>
      <c r="E8182" s="310">
        <f t="shared" si="1373"/>
        <v>0</v>
      </c>
    </row>
    <row r="8183" spans="1:5" ht="15.6" x14ac:dyDescent="0.3">
      <c r="A8183" s="308" t="s">
        <v>429</v>
      </c>
      <c r="B8183" s="309">
        <v>142.56</v>
      </c>
      <c r="C8183" s="309">
        <v>0</v>
      </c>
      <c r="D8183" s="309">
        <v>198.4</v>
      </c>
      <c r="E8183" s="310">
        <f t="shared" si="1373"/>
        <v>55.84</v>
      </c>
    </row>
    <row r="8184" spans="1:5" ht="15.6" x14ac:dyDescent="0.3">
      <c r="A8184" s="308" t="s">
        <v>415</v>
      </c>
      <c r="B8184" s="309">
        <v>0</v>
      </c>
      <c r="C8184" s="309">
        <v>50</v>
      </c>
      <c r="D8184" s="309">
        <v>0</v>
      </c>
      <c r="E8184" s="310">
        <f t="shared" si="1373"/>
        <v>50</v>
      </c>
    </row>
    <row r="8185" spans="1:5" ht="15.6" x14ac:dyDescent="0.3">
      <c r="A8185" s="308" t="s">
        <v>416</v>
      </c>
      <c r="B8185" s="309">
        <v>65.599999999999994</v>
      </c>
      <c r="C8185" s="309">
        <v>0</v>
      </c>
      <c r="D8185" s="309">
        <v>75.5</v>
      </c>
      <c r="E8185" s="310">
        <f t="shared" si="1373"/>
        <v>9.9000000000000057</v>
      </c>
    </row>
    <row r="8186" spans="1:5" ht="15.6" x14ac:dyDescent="0.3">
      <c r="A8186" s="311" t="s">
        <v>417</v>
      </c>
      <c r="B8186" s="312">
        <v>300</v>
      </c>
      <c r="C8186" s="312">
        <v>0</v>
      </c>
      <c r="D8186" s="312">
        <v>400</v>
      </c>
      <c r="E8186" s="310">
        <f t="shared" si="1373"/>
        <v>100</v>
      </c>
    </row>
    <row r="8187" spans="1:5" ht="15.6" x14ac:dyDescent="0.3">
      <c r="A8187" s="321" t="s">
        <v>419</v>
      </c>
      <c r="B8187" s="314">
        <v>112.28</v>
      </c>
      <c r="C8187" s="314">
        <v>0</v>
      </c>
      <c r="D8187" s="314">
        <v>155.61000000000001</v>
      </c>
      <c r="E8187" s="310">
        <f t="shared" si="1373"/>
        <v>43.330000000000013</v>
      </c>
    </row>
    <row r="8188" spans="1:5" ht="15.6" x14ac:dyDescent="0.3">
      <c r="A8188" s="321" t="s">
        <v>422</v>
      </c>
      <c r="B8188" s="313">
        <v>33.75</v>
      </c>
      <c r="C8188" s="313">
        <v>0</v>
      </c>
      <c r="D8188" s="313">
        <v>48</v>
      </c>
      <c r="E8188" s="322">
        <f t="shared" si="1373"/>
        <v>14.25</v>
      </c>
    </row>
    <row r="8189" spans="1:5" ht="15.6" x14ac:dyDescent="0.3">
      <c r="A8189" s="321" t="s">
        <v>423</v>
      </c>
      <c r="B8189" s="313">
        <v>0</v>
      </c>
      <c r="C8189" s="313">
        <v>0</v>
      </c>
      <c r="D8189" s="313">
        <v>0</v>
      </c>
      <c r="E8189" s="322">
        <f t="shared" si="1373"/>
        <v>0</v>
      </c>
    </row>
    <row r="8190" spans="1:5" ht="15.6" x14ac:dyDescent="0.3">
      <c r="A8190" s="321" t="s">
        <v>427</v>
      </c>
      <c r="B8190" s="313">
        <v>126</v>
      </c>
      <c r="C8190" s="313">
        <v>0</v>
      </c>
      <c r="D8190" s="313">
        <v>270</v>
      </c>
      <c r="E8190" s="322">
        <f t="shared" si="1373"/>
        <v>144</v>
      </c>
    </row>
    <row r="8191" spans="1:5" ht="15.6" x14ac:dyDescent="0.3">
      <c r="A8191" s="321" t="s">
        <v>425</v>
      </c>
      <c r="B8191" s="313">
        <v>0</v>
      </c>
      <c r="C8191" s="313">
        <v>0</v>
      </c>
      <c r="D8191" s="313">
        <v>21</v>
      </c>
      <c r="E8191" s="322">
        <f t="shared" si="1373"/>
        <v>21</v>
      </c>
    </row>
    <row r="8192" spans="1:5" ht="15.6" x14ac:dyDescent="0.3">
      <c r="A8192" s="323" t="s">
        <v>424</v>
      </c>
      <c r="B8192" s="324">
        <v>5</v>
      </c>
      <c r="C8192" s="324">
        <v>0</v>
      </c>
      <c r="D8192" s="324">
        <v>112.5</v>
      </c>
      <c r="E8192" s="325">
        <f t="shared" si="1373"/>
        <v>107.5</v>
      </c>
    </row>
    <row r="8193" spans="1:5" ht="15.6" x14ac:dyDescent="0.3">
      <c r="A8193" s="320" t="s">
        <v>418</v>
      </c>
      <c r="B8193" s="317">
        <f t="shared" ref="B8193:E8193" si="1374">SUM(B8180:B8192)</f>
        <v>1128.19</v>
      </c>
      <c r="C8193" s="316">
        <f t="shared" si="1374"/>
        <v>50</v>
      </c>
      <c r="D8193" s="317">
        <f t="shared" si="1374"/>
        <v>1700.0100000000002</v>
      </c>
      <c r="E8193" s="318">
        <f t="shared" si="1374"/>
        <v>621.82000000000005</v>
      </c>
    </row>
    <row r="8197" spans="1:5" ht="15.6" x14ac:dyDescent="0.3">
      <c r="A8197" s="305">
        <v>45366</v>
      </c>
      <c r="B8197" s="306"/>
      <c r="C8197" s="306"/>
      <c r="D8197" s="306"/>
      <c r="E8197" s="306"/>
    </row>
    <row r="8198" spans="1:5" ht="15.6" x14ac:dyDescent="0.3">
      <c r="A8198" s="307" t="s">
        <v>407</v>
      </c>
      <c r="B8198" s="298" t="s">
        <v>408</v>
      </c>
      <c r="C8198" s="298" t="s">
        <v>409</v>
      </c>
      <c r="D8198" s="298" t="s">
        <v>410</v>
      </c>
      <c r="E8198" s="292" t="s">
        <v>421</v>
      </c>
    </row>
    <row r="8199" spans="1:5" ht="15.6" x14ac:dyDescent="0.3">
      <c r="A8199" s="308" t="s">
        <v>412</v>
      </c>
      <c r="B8199" s="309">
        <v>116.5</v>
      </c>
      <c r="C8199" s="309">
        <v>0</v>
      </c>
      <c r="D8199" s="309">
        <v>161.5</v>
      </c>
      <c r="E8199" s="310">
        <f t="shared" ref="E8199:E8211" si="1375">(C8199+D8199)-B8199</f>
        <v>45</v>
      </c>
    </row>
    <row r="8200" spans="1:5" ht="15.6" x14ac:dyDescent="0.3">
      <c r="A8200" s="308" t="s">
        <v>413</v>
      </c>
      <c r="B8200" s="309">
        <v>181.5</v>
      </c>
      <c r="C8200" s="309">
        <v>0</v>
      </c>
      <c r="D8200" s="309">
        <v>181.5</v>
      </c>
      <c r="E8200" s="310">
        <f t="shared" si="1375"/>
        <v>0</v>
      </c>
    </row>
    <row r="8201" spans="1:5" ht="15.6" x14ac:dyDescent="0.3">
      <c r="A8201" s="308" t="s">
        <v>428</v>
      </c>
      <c r="B8201" s="309">
        <v>0</v>
      </c>
      <c r="C8201" s="309">
        <v>0</v>
      </c>
      <c r="D8201" s="309">
        <v>0</v>
      </c>
      <c r="E8201" s="310">
        <f t="shared" si="1375"/>
        <v>0</v>
      </c>
    </row>
    <row r="8202" spans="1:5" ht="15.6" x14ac:dyDescent="0.3">
      <c r="A8202" s="308" t="s">
        <v>429</v>
      </c>
      <c r="B8202" s="309">
        <v>178.4</v>
      </c>
      <c r="C8202" s="309">
        <v>100</v>
      </c>
      <c r="D8202" s="309">
        <v>142.56</v>
      </c>
      <c r="E8202" s="310">
        <f t="shared" si="1375"/>
        <v>64.16</v>
      </c>
    </row>
    <row r="8203" spans="1:5" ht="15.6" x14ac:dyDescent="0.3">
      <c r="A8203" s="308" t="s">
        <v>415</v>
      </c>
      <c r="B8203" s="309">
        <v>0</v>
      </c>
      <c r="C8203" s="309">
        <v>0</v>
      </c>
      <c r="D8203" s="309">
        <v>0</v>
      </c>
      <c r="E8203" s="310">
        <f t="shared" si="1375"/>
        <v>0</v>
      </c>
    </row>
    <row r="8204" spans="1:5" ht="15.6" x14ac:dyDescent="0.3">
      <c r="A8204" s="308" t="s">
        <v>416</v>
      </c>
      <c r="B8204" s="309">
        <v>47</v>
      </c>
      <c r="C8204" s="309">
        <v>0</v>
      </c>
      <c r="D8204" s="309">
        <v>65.599999999999994</v>
      </c>
      <c r="E8204" s="310">
        <f t="shared" si="1375"/>
        <v>18.599999999999994</v>
      </c>
    </row>
    <row r="8205" spans="1:5" ht="15.6" x14ac:dyDescent="0.3">
      <c r="A8205" s="311" t="s">
        <v>417</v>
      </c>
      <c r="B8205" s="312">
        <v>250</v>
      </c>
      <c r="C8205" s="312">
        <v>0</v>
      </c>
      <c r="D8205" s="312">
        <v>300</v>
      </c>
      <c r="E8205" s="310">
        <f t="shared" si="1375"/>
        <v>50</v>
      </c>
    </row>
    <row r="8206" spans="1:5" ht="15.6" x14ac:dyDescent="0.3">
      <c r="A8206" s="321" t="s">
        <v>419</v>
      </c>
      <c r="B8206" s="314">
        <v>168.75</v>
      </c>
      <c r="C8206" s="314">
        <v>100</v>
      </c>
      <c r="D8206" s="314">
        <v>112.28</v>
      </c>
      <c r="E8206" s="310">
        <f t="shared" si="1375"/>
        <v>43.53</v>
      </c>
    </row>
    <row r="8207" spans="1:5" ht="15.6" x14ac:dyDescent="0.3">
      <c r="A8207" s="321" t="s">
        <v>422</v>
      </c>
      <c r="B8207" s="313">
        <v>5</v>
      </c>
      <c r="C8207" s="313">
        <v>0</v>
      </c>
      <c r="D8207" s="313">
        <v>33.75</v>
      </c>
      <c r="E8207" s="322">
        <f t="shared" si="1375"/>
        <v>28.75</v>
      </c>
    </row>
    <row r="8208" spans="1:5" ht="15.6" x14ac:dyDescent="0.3">
      <c r="A8208" s="321" t="s">
        <v>423</v>
      </c>
      <c r="B8208" s="313">
        <v>0</v>
      </c>
      <c r="C8208" s="313">
        <v>0</v>
      </c>
      <c r="D8208" s="313">
        <v>0</v>
      </c>
      <c r="E8208" s="322">
        <f t="shared" si="1375"/>
        <v>0</v>
      </c>
    </row>
    <row r="8209" spans="1:5" ht="15.6" x14ac:dyDescent="0.3">
      <c r="A8209" s="321" t="s">
        <v>427</v>
      </c>
      <c r="B8209" s="313">
        <v>72</v>
      </c>
      <c r="C8209" s="313">
        <v>0</v>
      </c>
      <c r="D8209" s="313">
        <v>126</v>
      </c>
      <c r="E8209" s="322">
        <f t="shared" si="1375"/>
        <v>54</v>
      </c>
    </row>
    <row r="8210" spans="1:5" ht="15.6" x14ac:dyDescent="0.3">
      <c r="A8210" s="321" t="s">
        <v>425</v>
      </c>
      <c r="B8210" s="313">
        <v>70</v>
      </c>
      <c r="C8210" s="313">
        <v>100</v>
      </c>
      <c r="D8210" s="313">
        <v>0</v>
      </c>
      <c r="E8210" s="322">
        <f t="shared" si="1375"/>
        <v>30</v>
      </c>
    </row>
    <row r="8211" spans="1:5" ht="15.6" x14ac:dyDescent="0.3">
      <c r="A8211" s="323" t="s">
        <v>424</v>
      </c>
      <c r="B8211" s="324">
        <v>5</v>
      </c>
      <c r="C8211" s="324">
        <v>0</v>
      </c>
      <c r="D8211" s="324">
        <v>5</v>
      </c>
      <c r="E8211" s="325">
        <f t="shared" si="1375"/>
        <v>0</v>
      </c>
    </row>
    <row r="8212" spans="1:5" ht="15.6" x14ac:dyDescent="0.3">
      <c r="A8212" s="320" t="s">
        <v>418</v>
      </c>
      <c r="B8212" s="317">
        <f t="shared" ref="B8212:E8212" si="1376">SUM(B8199:B8211)</f>
        <v>1094.1500000000001</v>
      </c>
      <c r="C8212" s="316">
        <f t="shared" si="1376"/>
        <v>300</v>
      </c>
      <c r="D8212" s="317">
        <f t="shared" si="1376"/>
        <v>1128.19</v>
      </c>
      <c r="E8212" s="318">
        <f t="shared" si="1376"/>
        <v>334.03999999999996</v>
      </c>
    </row>
    <row r="8216" spans="1:5" ht="15.6" x14ac:dyDescent="0.3">
      <c r="A8216" s="305">
        <v>45367</v>
      </c>
      <c r="B8216" s="306"/>
      <c r="C8216" s="306"/>
      <c r="D8216" s="306"/>
      <c r="E8216" s="306"/>
    </row>
    <row r="8217" spans="1:5" ht="15.6" x14ac:dyDescent="0.3">
      <c r="A8217" s="307" t="s">
        <v>407</v>
      </c>
      <c r="B8217" s="298" t="s">
        <v>408</v>
      </c>
      <c r="C8217" s="298" t="s">
        <v>409</v>
      </c>
      <c r="D8217" s="298" t="s">
        <v>410</v>
      </c>
      <c r="E8217" s="292" t="s">
        <v>421</v>
      </c>
    </row>
    <row r="8218" spans="1:5" ht="15.6" x14ac:dyDescent="0.3">
      <c r="A8218" s="308" t="s">
        <v>412</v>
      </c>
      <c r="B8218" s="309">
        <v>116.5</v>
      </c>
      <c r="C8218" s="309">
        <v>0</v>
      </c>
      <c r="D8218" s="309">
        <v>116.5</v>
      </c>
      <c r="E8218" s="310">
        <f t="shared" ref="E8218:E8230" si="1377">(C8218+D8218)-B8218</f>
        <v>0</v>
      </c>
    </row>
    <row r="8219" spans="1:5" ht="15.6" x14ac:dyDescent="0.3">
      <c r="A8219" s="308" t="s">
        <v>413</v>
      </c>
      <c r="B8219" s="309">
        <v>181.5</v>
      </c>
      <c r="C8219" s="309">
        <v>0</v>
      </c>
      <c r="D8219" s="309">
        <v>181.5</v>
      </c>
      <c r="E8219" s="310">
        <f t="shared" si="1377"/>
        <v>0</v>
      </c>
    </row>
    <row r="8220" spans="1:5" ht="15.6" x14ac:dyDescent="0.3">
      <c r="A8220" s="308" t="s">
        <v>428</v>
      </c>
      <c r="B8220" s="309">
        <v>0</v>
      </c>
      <c r="C8220" s="309">
        <v>0</v>
      </c>
      <c r="D8220" s="309">
        <v>0</v>
      </c>
      <c r="E8220" s="310">
        <f t="shared" si="1377"/>
        <v>0</v>
      </c>
    </row>
    <row r="8221" spans="1:5" ht="15.6" x14ac:dyDescent="0.3">
      <c r="A8221" s="308" t="s">
        <v>429</v>
      </c>
      <c r="B8221" s="309">
        <v>205.28</v>
      </c>
      <c r="C8221" s="309">
        <v>150</v>
      </c>
      <c r="D8221" s="309">
        <v>178.4</v>
      </c>
      <c r="E8221" s="310">
        <f t="shared" si="1377"/>
        <v>123.11999999999998</v>
      </c>
    </row>
    <row r="8222" spans="1:5" ht="15.6" x14ac:dyDescent="0.3">
      <c r="A8222" s="308" t="s">
        <v>415</v>
      </c>
      <c r="B8222" s="309">
        <v>0</v>
      </c>
      <c r="C8222" s="309">
        <v>0</v>
      </c>
      <c r="D8222" s="309">
        <v>0</v>
      </c>
      <c r="E8222" s="310">
        <f t="shared" si="1377"/>
        <v>0</v>
      </c>
    </row>
    <row r="8223" spans="1:5" ht="15.6" x14ac:dyDescent="0.3">
      <c r="A8223" s="308" t="s">
        <v>416</v>
      </c>
      <c r="B8223" s="309">
        <v>103</v>
      </c>
      <c r="C8223" s="309">
        <v>90</v>
      </c>
      <c r="D8223" s="309">
        <v>47</v>
      </c>
      <c r="E8223" s="310">
        <f t="shared" si="1377"/>
        <v>34</v>
      </c>
    </row>
    <row r="8224" spans="1:5" ht="15.6" x14ac:dyDescent="0.3">
      <c r="A8224" s="311" t="s">
        <v>417</v>
      </c>
      <c r="B8224" s="312">
        <v>180</v>
      </c>
      <c r="C8224" s="312">
        <v>0</v>
      </c>
      <c r="D8224" s="312">
        <v>250</v>
      </c>
      <c r="E8224" s="310">
        <f t="shared" si="1377"/>
        <v>70</v>
      </c>
    </row>
    <row r="8225" spans="1:5" ht="15.6" x14ac:dyDescent="0.3">
      <c r="A8225" s="321" t="s">
        <v>419</v>
      </c>
      <c r="B8225" s="314">
        <v>149.4</v>
      </c>
      <c r="C8225" s="314">
        <v>90</v>
      </c>
      <c r="D8225" s="314">
        <v>168.75</v>
      </c>
      <c r="E8225" s="310">
        <f t="shared" si="1377"/>
        <v>109.35</v>
      </c>
    </row>
    <row r="8226" spans="1:5" ht="15.6" x14ac:dyDescent="0.3">
      <c r="A8226" s="321" t="s">
        <v>422</v>
      </c>
      <c r="B8226" s="313">
        <v>120</v>
      </c>
      <c r="C8226" s="313">
        <v>120</v>
      </c>
      <c r="D8226" s="313">
        <v>5</v>
      </c>
      <c r="E8226" s="322">
        <f t="shared" si="1377"/>
        <v>5</v>
      </c>
    </row>
    <row r="8227" spans="1:5" ht="15.6" x14ac:dyDescent="0.3">
      <c r="A8227" s="321" t="s">
        <v>423</v>
      </c>
      <c r="B8227" s="313">
        <v>0</v>
      </c>
      <c r="C8227" s="313">
        <v>0</v>
      </c>
      <c r="D8227" s="313">
        <v>0</v>
      </c>
      <c r="E8227" s="322">
        <f t="shared" si="1377"/>
        <v>0</v>
      </c>
    </row>
    <row r="8228" spans="1:5" ht="15.6" x14ac:dyDescent="0.3">
      <c r="A8228" s="321" t="s">
        <v>427</v>
      </c>
      <c r="B8228" s="313">
        <v>144</v>
      </c>
      <c r="C8228" s="313">
        <v>110</v>
      </c>
      <c r="D8228" s="313">
        <v>72</v>
      </c>
      <c r="E8228" s="322">
        <f t="shared" si="1377"/>
        <v>38</v>
      </c>
    </row>
    <row r="8229" spans="1:5" ht="15.6" x14ac:dyDescent="0.3">
      <c r="A8229" s="321" t="s">
        <v>425</v>
      </c>
      <c r="B8229" s="313">
        <v>88</v>
      </c>
      <c r="C8229" s="313">
        <v>40</v>
      </c>
      <c r="D8229" s="313">
        <v>70</v>
      </c>
      <c r="E8229" s="322">
        <f t="shared" si="1377"/>
        <v>22</v>
      </c>
    </row>
    <row r="8230" spans="1:5" ht="15.6" x14ac:dyDescent="0.3">
      <c r="A8230" s="323" t="s">
        <v>424</v>
      </c>
      <c r="B8230" s="324">
        <v>40</v>
      </c>
      <c r="C8230" s="324">
        <v>60</v>
      </c>
      <c r="D8230" s="324">
        <v>5</v>
      </c>
      <c r="E8230" s="325">
        <f t="shared" si="1377"/>
        <v>25</v>
      </c>
    </row>
    <row r="8231" spans="1:5" ht="15.6" x14ac:dyDescent="0.3">
      <c r="A8231" s="320" t="s">
        <v>418</v>
      </c>
      <c r="B8231" s="317">
        <f t="shared" ref="B8231:E8231" si="1378">SUM(B8218:B8230)</f>
        <v>1327.6799999999998</v>
      </c>
      <c r="C8231" s="316">
        <f t="shared" si="1378"/>
        <v>660</v>
      </c>
      <c r="D8231" s="317">
        <f t="shared" si="1378"/>
        <v>1094.1500000000001</v>
      </c>
      <c r="E8231" s="318">
        <f t="shared" si="1378"/>
        <v>426.46999999999997</v>
      </c>
    </row>
    <row r="8235" spans="1:5" ht="15.6" x14ac:dyDescent="0.3">
      <c r="A8235" s="305">
        <v>45368</v>
      </c>
      <c r="B8235" s="306"/>
      <c r="C8235" s="306"/>
      <c r="D8235" s="306"/>
      <c r="E8235" s="306"/>
    </row>
    <row r="8236" spans="1:5" ht="15.6" x14ac:dyDescent="0.3">
      <c r="A8236" s="307" t="s">
        <v>407</v>
      </c>
      <c r="B8236" s="298" t="s">
        <v>408</v>
      </c>
      <c r="C8236" s="298" t="s">
        <v>409</v>
      </c>
      <c r="D8236" s="298" t="s">
        <v>410</v>
      </c>
      <c r="E8236" s="292" t="s">
        <v>421</v>
      </c>
    </row>
    <row r="8237" spans="1:5" ht="15.6" x14ac:dyDescent="0.3">
      <c r="A8237" s="308" t="s">
        <v>412</v>
      </c>
      <c r="B8237" s="309">
        <v>300</v>
      </c>
      <c r="C8237" s="309">
        <v>210</v>
      </c>
      <c r="D8237" s="309">
        <v>116.5</v>
      </c>
      <c r="E8237" s="310">
        <f t="shared" ref="E8237:E8249" si="1379">(C8237+D8237)-B8237</f>
        <v>26.5</v>
      </c>
    </row>
    <row r="8238" spans="1:5" ht="15.6" x14ac:dyDescent="0.3">
      <c r="A8238" s="308" t="s">
        <v>413</v>
      </c>
      <c r="B8238" s="309">
        <v>181.5</v>
      </c>
      <c r="C8238" s="309">
        <v>0</v>
      </c>
      <c r="D8238" s="309">
        <v>181.5</v>
      </c>
      <c r="E8238" s="310">
        <f t="shared" si="1379"/>
        <v>0</v>
      </c>
    </row>
    <row r="8239" spans="1:5" ht="15.6" x14ac:dyDescent="0.3">
      <c r="A8239" s="308" t="s">
        <v>428</v>
      </c>
      <c r="B8239" s="309">
        <v>0</v>
      </c>
      <c r="C8239" s="309">
        <v>0</v>
      </c>
      <c r="D8239" s="309">
        <v>0</v>
      </c>
      <c r="E8239" s="310">
        <f t="shared" si="1379"/>
        <v>0</v>
      </c>
    </row>
    <row r="8240" spans="1:5" ht="15.6" x14ac:dyDescent="0.3">
      <c r="A8240" s="308" t="s">
        <v>429</v>
      </c>
      <c r="B8240" s="309">
        <v>100.4</v>
      </c>
      <c r="C8240" s="309">
        <v>0</v>
      </c>
      <c r="D8240" s="309">
        <v>205.28</v>
      </c>
      <c r="E8240" s="310">
        <f t="shared" si="1379"/>
        <v>104.88</v>
      </c>
    </row>
    <row r="8241" spans="1:5" ht="15.6" x14ac:dyDescent="0.3">
      <c r="A8241" s="308" t="s">
        <v>415</v>
      </c>
      <c r="B8241" s="309">
        <v>0</v>
      </c>
      <c r="C8241" s="309">
        <v>0</v>
      </c>
      <c r="D8241" s="309">
        <v>0</v>
      </c>
      <c r="E8241" s="310">
        <f t="shared" si="1379"/>
        <v>0</v>
      </c>
    </row>
    <row r="8242" spans="1:5" ht="15.6" x14ac:dyDescent="0.3">
      <c r="A8242" s="308" t="s">
        <v>416</v>
      </c>
      <c r="B8242" s="309">
        <v>92.5</v>
      </c>
      <c r="C8242" s="309">
        <v>0</v>
      </c>
      <c r="D8242" s="309">
        <v>103</v>
      </c>
      <c r="E8242" s="310">
        <f t="shared" si="1379"/>
        <v>10.5</v>
      </c>
    </row>
    <row r="8243" spans="1:5" ht="15.6" x14ac:dyDescent="0.3">
      <c r="A8243" s="311" t="s">
        <v>417</v>
      </c>
      <c r="B8243" s="312">
        <v>300</v>
      </c>
      <c r="C8243" s="312">
        <v>210</v>
      </c>
      <c r="D8243" s="312">
        <v>180</v>
      </c>
      <c r="E8243" s="310">
        <f t="shared" si="1379"/>
        <v>90</v>
      </c>
    </row>
    <row r="8244" spans="1:5" ht="15.6" x14ac:dyDescent="0.3">
      <c r="A8244" s="321" t="s">
        <v>419</v>
      </c>
      <c r="B8244" s="314">
        <v>155.61000000000001</v>
      </c>
      <c r="C8244" s="314">
        <v>90</v>
      </c>
      <c r="D8244" s="314">
        <v>149.4</v>
      </c>
      <c r="E8244" s="310">
        <f t="shared" si="1379"/>
        <v>83.789999999999992</v>
      </c>
    </row>
    <row r="8245" spans="1:5" ht="15.6" x14ac:dyDescent="0.3">
      <c r="A8245" s="321" t="s">
        <v>422</v>
      </c>
      <c r="B8245" s="313">
        <v>67.5</v>
      </c>
      <c r="C8245" s="313">
        <v>0</v>
      </c>
      <c r="D8245" s="313">
        <v>120</v>
      </c>
      <c r="E8245" s="322">
        <f t="shared" si="1379"/>
        <v>52.5</v>
      </c>
    </row>
    <row r="8246" spans="1:5" ht="15.6" x14ac:dyDescent="0.3">
      <c r="A8246" s="321" t="s">
        <v>423</v>
      </c>
      <c r="B8246" s="313">
        <v>0</v>
      </c>
      <c r="C8246" s="313">
        <v>0</v>
      </c>
      <c r="D8246" s="313">
        <v>0</v>
      </c>
      <c r="E8246" s="322">
        <f t="shared" si="1379"/>
        <v>0</v>
      </c>
    </row>
    <row r="8247" spans="1:5" ht="15.6" x14ac:dyDescent="0.3">
      <c r="A8247" s="321" t="s">
        <v>427</v>
      </c>
      <c r="B8247" s="313">
        <v>270</v>
      </c>
      <c r="C8247" s="313">
        <v>150</v>
      </c>
      <c r="D8247" s="313">
        <v>144</v>
      </c>
      <c r="E8247" s="322">
        <f t="shared" si="1379"/>
        <v>24</v>
      </c>
    </row>
    <row r="8248" spans="1:5" ht="15.6" x14ac:dyDescent="0.3">
      <c r="A8248" s="321" t="s">
        <v>425</v>
      </c>
      <c r="B8248" s="313">
        <v>60</v>
      </c>
      <c r="C8248" s="313">
        <v>0</v>
      </c>
      <c r="D8248" s="313">
        <v>88</v>
      </c>
      <c r="E8248" s="322">
        <f t="shared" si="1379"/>
        <v>28</v>
      </c>
    </row>
    <row r="8249" spans="1:5" ht="15.6" x14ac:dyDescent="0.3">
      <c r="A8249" s="323" t="s">
        <v>424</v>
      </c>
      <c r="B8249" s="324">
        <v>40</v>
      </c>
      <c r="C8249" s="324">
        <v>0</v>
      </c>
      <c r="D8249" s="324">
        <v>40</v>
      </c>
      <c r="E8249" s="325">
        <f t="shared" si="1379"/>
        <v>0</v>
      </c>
    </row>
    <row r="8250" spans="1:5" ht="15.6" x14ac:dyDescent="0.3">
      <c r="A8250" s="320" t="s">
        <v>418</v>
      </c>
      <c r="B8250" s="317">
        <f t="shared" ref="B8250:E8250" si="1380">SUM(B8237:B8249)</f>
        <v>1567.51</v>
      </c>
      <c r="C8250" s="316">
        <f t="shared" si="1380"/>
        <v>660</v>
      </c>
      <c r="D8250" s="317">
        <f t="shared" si="1380"/>
        <v>1327.6799999999998</v>
      </c>
      <c r="E8250" s="318">
        <f t="shared" si="1380"/>
        <v>420.16999999999996</v>
      </c>
    </row>
    <row r="8254" spans="1:5" ht="15.6" x14ac:dyDescent="0.3">
      <c r="A8254" s="305">
        <v>45369</v>
      </c>
      <c r="B8254" s="306"/>
      <c r="C8254" s="306"/>
      <c r="D8254" s="306"/>
      <c r="E8254" s="306"/>
    </row>
    <row r="8255" spans="1:5" ht="15.6" x14ac:dyDescent="0.3">
      <c r="A8255" s="307" t="s">
        <v>407</v>
      </c>
      <c r="B8255" s="298" t="s">
        <v>408</v>
      </c>
      <c r="C8255" s="298" t="s">
        <v>409</v>
      </c>
      <c r="D8255" s="298" t="s">
        <v>410</v>
      </c>
      <c r="E8255" s="292" t="s">
        <v>421</v>
      </c>
    </row>
    <row r="8256" spans="1:5" ht="15.6" x14ac:dyDescent="0.3">
      <c r="A8256" s="308" t="s">
        <v>412</v>
      </c>
      <c r="B8256" s="309">
        <v>292</v>
      </c>
      <c r="C8256" s="309">
        <v>0</v>
      </c>
      <c r="D8256" s="309">
        <v>300</v>
      </c>
      <c r="E8256" s="310">
        <f t="shared" ref="E8256:E8268" si="1381">(C8256+D8256)-B8256</f>
        <v>8</v>
      </c>
    </row>
    <row r="8257" spans="1:5" ht="15.6" x14ac:dyDescent="0.3">
      <c r="A8257" s="308" t="s">
        <v>413</v>
      </c>
      <c r="B8257" s="309">
        <v>181.5</v>
      </c>
      <c r="C8257" s="309">
        <v>0</v>
      </c>
      <c r="D8257" s="309">
        <v>181.5</v>
      </c>
      <c r="E8257" s="310">
        <f t="shared" si="1381"/>
        <v>0</v>
      </c>
    </row>
    <row r="8258" spans="1:5" ht="15.6" x14ac:dyDescent="0.3">
      <c r="A8258" s="308" t="s">
        <v>428</v>
      </c>
      <c r="B8258" s="309">
        <v>0</v>
      </c>
      <c r="C8258" s="309">
        <v>0</v>
      </c>
      <c r="D8258" s="309">
        <v>0</v>
      </c>
      <c r="E8258" s="310">
        <f t="shared" si="1381"/>
        <v>0</v>
      </c>
    </row>
    <row r="8259" spans="1:5" ht="15.6" x14ac:dyDescent="0.3">
      <c r="A8259" s="308" t="s">
        <v>429</v>
      </c>
      <c r="B8259" s="309">
        <v>334</v>
      </c>
      <c r="C8259" s="309">
        <v>255</v>
      </c>
      <c r="D8259" s="309">
        <v>100.4</v>
      </c>
      <c r="E8259" s="310">
        <f t="shared" si="1381"/>
        <v>21.399999999999977</v>
      </c>
    </row>
    <row r="8260" spans="1:5" ht="15.6" x14ac:dyDescent="0.3">
      <c r="A8260" s="308" t="s">
        <v>415</v>
      </c>
      <c r="B8260" s="309">
        <v>0</v>
      </c>
      <c r="C8260" s="309">
        <v>0</v>
      </c>
      <c r="D8260" s="309">
        <v>0</v>
      </c>
      <c r="E8260" s="310">
        <f t="shared" si="1381"/>
        <v>0</v>
      </c>
    </row>
    <row r="8261" spans="1:5" ht="15.6" x14ac:dyDescent="0.3">
      <c r="A8261" s="308" t="s">
        <v>416</v>
      </c>
      <c r="B8261" s="309">
        <v>92.5</v>
      </c>
      <c r="C8261" s="309">
        <v>0</v>
      </c>
      <c r="D8261" s="309">
        <v>92.5</v>
      </c>
      <c r="E8261" s="310">
        <f t="shared" si="1381"/>
        <v>0</v>
      </c>
    </row>
    <row r="8262" spans="1:5" ht="15.6" x14ac:dyDescent="0.3">
      <c r="A8262" s="311" t="s">
        <v>417</v>
      </c>
      <c r="B8262" s="312">
        <v>210</v>
      </c>
      <c r="C8262" s="312">
        <v>0</v>
      </c>
      <c r="D8262" s="312">
        <v>300</v>
      </c>
      <c r="E8262" s="310">
        <f t="shared" si="1381"/>
        <v>90</v>
      </c>
    </row>
    <row r="8263" spans="1:5" ht="15.6" x14ac:dyDescent="0.3">
      <c r="A8263" s="321" t="s">
        <v>419</v>
      </c>
      <c r="B8263" s="314">
        <v>73.17</v>
      </c>
      <c r="C8263" s="314">
        <v>0</v>
      </c>
      <c r="D8263" s="314">
        <v>155.61000000000001</v>
      </c>
      <c r="E8263" s="310">
        <f t="shared" si="1381"/>
        <v>82.440000000000012</v>
      </c>
    </row>
    <row r="8264" spans="1:5" ht="15.6" x14ac:dyDescent="0.3">
      <c r="A8264" s="321" t="s">
        <v>422</v>
      </c>
      <c r="B8264" s="313">
        <v>43.75</v>
      </c>
      <c r="C8264" s="313">
        <v>0</v>
      </c>
      <c r="D8264" s="313">
        <v>67.5</v>
      </c>
      <c r="E8264" s="322">
        <f t="shared" si="1381"/>
        <v>23.75</v>
      </c>
    </row>
    <row r="8265" spans="1:5" ht="15.6" x14ac:dyDescent="0.3">
      <c r="A8265" s="321" t="s">
        <v>423</v>
      </c>
      <c r="B8265" s="313">
        <v>0</v>
      </c>
      <c r="C8265" s="313">
        <v>0</v>
      </c>
      <c r="D8265" s="313">
        <v>0</v>
      </c>
      <c r="E8265" s="322">
        <f t="shared" si="1381"/>
        <v>0</v>
      </c>
    </row>
    <row r="8266" spans="1:5" ht="15.6" x14ac:dyDescent="0.3">
      <c r="A8266" s="321" t="s">
        <v>427</v>
      </c>
      <c r="B8266" s="313">
        <v>216</v>
      </c>
      <c r="C8266" s="313">
        <v>0</v>
      </c>
      <c r="D8266" s="313">
        <v>270</v>
      </c>
      <c r="E8266" s="322">
        <f t="shared" si="1381"/>
        <v>54</v>
      </c>
    </row>
    <row r="8267" spans="1:5" ht="15.6" x14ac:dyDescent="0.3">
      <c r="A8267" s="321" t="s">
        <v>425</v>
      </c>
      <c r="B8267" s="313">
        <v>83</v>
      </c>
      <c r="C8267" s="313">
        <v>40</v>
      </c>
      <c r="D8267" s="313">
        <v>60</v>
      </c>
      <c r="E8267" s="322">
        <f t="shared" si="1381"/>
        <v>17</v>
      </c>
    </row>
    <row r="8268" spans="1:5" ht="15.6" x14ac:dyDescent="0.3">
      <c r="A8268" s="323" t="s">
        <v>424</v>
      </c>
      <c r="B8268" s="324">
        <v>250</v>
      </c>
      <c r="C8268" s="324">
        <v>210</v>
      </c>
      <c r="D8268" s="324">
        <v>40</v>
      </c>
      <c r="E8268" s="325">
        <f t="shared" si="1381"/>
        <v>0</v>
      </c>
    </row>
    <row r="8269" spans="1:5" ht="15.6" x14ac:dyDescent="0.3">
      <c r="A8269" s="320" t="s">
        <v>418</v>
      </c>
      <c r="B8269" s="317">
        <f t="shared" ref="B8269:E8269" si="1382">SUM(B8256:B8268)</f>
        <v>1775.92</v>
      </c>
      <c r="C8269" s="316">
        <f t="shared" si="1382"/>
        <v>505</v>
      </c>
      <c r="D8269" s="317">
        <f t="shared" si="1382"/>
        <v>1567.51</v>
      </c>
      <c r="E8269" s="318">
        <f t="shared" si="1382"/>
        <v>296.58999999999997</v>
      </c>
    </row>
    <row r="8273" spans="1:5" ht="15.6" x14ac:dyDescent="0.3">
      <c r="A8273" s="305">
        <v>45370</v>
      </c>
      <c r="B8273" s="306"/>
      <c r="C8273" s="306"/>
      <c r="D8273" s="306"/>
      <c r="E8273" s="306"/>
    </row>
    <row r="8274" spans="1:5" ht="15.6" x14ac:dyDescent="0.3">
      <c r="A8274" s="307" t="s">
        <v>407</v>
      </c>
      <c r="B8274" s="298" t="s">
        <v>408</v>
      </c>
      <c r="C8274" s="298" t="s">
        <v>409</v>
      </c>
      <c r="D8274" s="298" t="s">
        <v>410</v>
      </c>
      <c r="E8274" s="292" t="s">
        <v>421</v>
      </c>
    </row>
    <row r="8275" spans="1:5" ht="15.6" x14ac:dyDescent="0.3">
      <c r="A8275" s="308" t="s">
        <v>412</v>
      </c>
      <c r="B8275" s="309">
        <v>292</v>
      </c>
      <c r="C8275" s="309">
        <v>0</v>
      </c>
      <c r="D8275" s="309">
        <v>292</v>
      </c>
      <c r="E8275" s="310">
        <f t="shared" ref="E8275:E8287" si="1383">(C8275+D8275)-B8275</f>
        <v>0</v>
      </c>
    </row>
    <row r="8276" spans="1:5" ht="15.6" x14ac:dyDescent="0.3">
      <c r="A8276" s="308" t="s">
        <v>413</v>
      </c>
      <c r="B8276" s="309">
        <v>181.5</v>
      </c>
      <c r="C8276" s="309">
        <v>0</v>
      </c>
      <c r="D8276" s="309">
        <v>181.5</v>
      </c>
      <c r="E8276" s="310">
        <f t="shared" si="1383"/>
        <v>0</v>
      </c>
    </row>
    <row r="8277" spans="1:5" ht="15.6" x14ac:dyDescent="0.3">
      <c r="A8277" s="308" t="s">
        <v>428</v>
      </c>
      <c r="B8277" s="309">
        <v>0</v>
      </c>
      <c r="C8277" s="309">
        <v>0</v>
      </c>
      <c r="D8277" s="309">
        <v>0</v>
      </c>
      <c r="E8277" s="310">
        <f t="shared" si="1383"/>
        <v>0</v>
      </c>
    </row>
    <row r="8278" spans="1:5" ht="15.6" x14ac:dyDescent="0.3">
      <c r="A8278" s="308" t="s">
        <v>429</v>
      </c>
      <c r="B8278" s="309">
        <v>178.4</v>
      </c>
      <c r="C8278" s="309">
        <v>0</v>
      </c>
      <c r="D8278" s="309">
        <v>334</v>
      </c>
      <c r="E8278" s="310">
        <f t="shared" si="1383"/>
        <v>155.6</v>
      </c>
    </row>
    <row r="8279" spans="1:5" ht="15.6" x14ac:dyDescent="0.3">
      <c r="A8279" s="308" t="s">
        <v>415</v>
      </c>
      <c r="B8279" s="309">
        <v>0</v>
      </c>
      <c r="C8279" s="309">
        <v>0</v>
      </c>
      <c r="D8279" s="309">
        <v>0</v>
      </c>
      <c r="E8279" s="310">
        <f t="shared" si="1383"/>
        <v>0</v>
      </c>
    </row>
    <row r="8280" spans="1:5" ht="15.6" x14ac:dyDescent="0.3">
      <c r="A8280" s="308" t="s">
        <v>416</v>
      </c>
      <c r="B8280" s="309">
        <v>83.87</v>
      </c>
      <c r="C8280" s="309">
        <v>0</v>
      </c>
      <c r="D8280" s="309">
        <v>92.5</v>
      </c>
      <c r="E8280" s="310">
        <f t="shared" si="1383"/>
        <v>8.6299999999999955</v>
      </c>
    </row>
    <row r="8281" spans="1:5" ht="15.6" x14ac:dyDescent="0.3">
      <c r="A8281" s="311" t="s">
        <v>417</v>
      </c>
      <c r="B8281" s="312">
        <v>320</v>
      </c>
      <c r="C8281" s="312">
        <v>210</v>
      </c>
      <c r="D8281" s="312">
        <v>210</v>
      </c>
      <c r="E8281" s="310">
        <f t="shared" si="1383"/>
        <v>100</v>
      </c>
    </row>
    <row r="8282" spans="1:5" ht="15.6" x14ac:dyDescent="0.3">
      <c r="A8282" s="321" t="s">
        <v>419</v>
      </c>
      <c r="B8282" s="314">
        <v>49.8</v>
      </c>
      <c r="C8282" s="314">
        <v>90</v>
      </c>
      <c r="D8282" s="314">
        <v>73.17</v>
      </c>
      <c r="E8282" s="310">
        <f t="shared" si="1383"/>
        <v>113.37000000000002</v>
      </c>
    </row>
    <row r="8283" spans="1:5" ht="15.6" x14ac:dyDescent="0.3">
      <c r="A8283" s="321" t="s">
        <v>422</v>
      </c>
      <c r="B8283" s="313">
        <v>4.75</v>
      </c>
      <c r="C8283" s="313">
        <v>0</v>
      </c>
      <c r="D8283" s="313">
        <v>43.75</v>
      </c>
      <c r="E8283" s="322">
        <f t="shared" si="1383"/>
        <v>39</v>
      </c>
    </row>
    <row r="8284" spans="1:5" ht="15.6" x14ac:dyDescent="0.3">
      <c r="A8284" s="321" t="s">
        <v>423</v>
      </c>
      <c r="B8284" s="313">
        <v>0</v>
      </c>
      <c r="C8284" s="313">
        <v>0</v>
      </c>
      <c r="D8284" s="313">
        <v>0</v>
      </c>
      <c r="E8284" s="322">
        <f t="shared" si="1383"/>
        <v>0</v>
      </c>
    </row>
    <row r="8285" spans="1:5" ht="15.6" x14ac:dyDescent="0.3">
      <c r="A8285" s="321" t="s">
        <v>427</v>
      </c>
      <c r="B8285" s="313">
        <v>360</v>
      </c>
      <c r="C8285" s="313">
        <v>210</v>
      </c>
      <c r="D8285" s="313">
        <v>216</v>
      </c>
      <c r="E8285" s="322">
        <f t="shared" si="1383"/>
        <v>66</v>
      </c>
    </row>
    <row r="8286" spans="1:5" ht="15.6" x14ac:dyDescent="0.3">
      <c r="A8286" s="321" t="s">
        <v>425</v>
      </c>
      <c r="B8286" s="313">
        <v>83</v>
      </c>
      <c r="C8286" s="313">
        <v>0</v>
      </c>
      <c r="D8286" s="313">
        <v>83</v>
      </c>
      <c r="E8286" s="322">
        <f t="shared" si="1383"/>
        <v>0</v>
      </c>
    </row>
    <row r="8287" spans="1:5" ht="15.6" x14ac:dyDescent="0.3">
      <c r="A8287" s="323" t="s">
        <v>424</v>
      </c>
      <c r="B8287" s="324">
        <v>250</v>
      </c>
      <c r="C8287" s="324">
        <v>0</v>
      </c>
      <c r="D8287" s="324">
        <v>250</v>
      </c>
      <c r="E8287" s="325">
        <f t="shared" si="1383"/>
        <v>0</v>
      </c>
    </row>
    <row r="8288" spans="1:5" ht="15.6" x14ac:dyDescent="0.3">
      <c r="A8288" s="320" t="s">
        <v>418</v>
      </c>
      <c r="B8288" s="317">
        <f t="shared" ref="B8288:E8288" si="1384">SUM(B8275:B8287)</f>
        <v>1803.32</v>
      </c>
      <c r="C8288" s="316">
        <f t="shared" si="1384"/>
        <v>510</v>
      </c>
      <c r="D8288" s="317">
        <f t="shared" si="1384"/>
        <v>1775.92</v>
      </c>
      <c r="E8288" s="318">
        <f t="shared" si="1384"/>
        <v>482.6</v>
      </c>
    </row>
    <row r="8292" spans="1:5" ht="15.6" x14ac:dyDescent="0.3">
      <c r="A8292" s="305">
        <v>45371</v>
      </c>
      <c r="B8292" s="306"/>
      <c r="C8292" s="306"/>
      <c r="D8292" s="306"/>
      <c r="E8292" s="306"/>
    </row>
    <row r="8293" spans="1:5" ht="15.6" x14ac:dyDescent="0.3">
      <c r="A8293" s="307" t="s">
        <v>407</v>
      </c>
      <c r="B8293" s="298" t="s">
        <v>408</v>
      </c>
      <c r="C8293" s="298" t="s">
        <v>409</v>
      </c>
      <c r="D8293" s="298" t="s">
        <v>410</v>
      </c>
      <c r="E8293" s="292" t="s">
        <v>421</v>
      </c>
    </row>
    <row r="8294" spans="1:5" ht="15.6" x14ac:dyDescent="0.3">
      <c r="A8294" s="308" t="s">
        <v>412</v>
      </c>
      <c r="B8294" s="309">
        <v>312.8</v>
      </c>
      <c r="C8294" s="309">
        <v>0</v>
      </c>
      <c r="D8294" s="309">
        <v>312.8</v>
      </c>
      <c r="E8294" s="310">
        <f t="shared" ref="E8294:E8306" si="1385">(C8294+D8294)-B8294</f>
        <v>0</v>
      </c>
    </row>
    <row r="8295" spans="1:5" ht="15.6" x14ac:dyDescent="0.3">
      <c r="A8295" s="308" t="s">
        <v>413</v>
      </c>
      <c r="B8295" s="309">
        <v>181.5</v>
      </c>
      <c r="C8295" s="309">
        <v>0</v>
      </c>
      <c r="D8295" s="309">
        <v>181.5</v>
      </c>
      <c r="E8295" s="310">
        <f t="shared" si="1385"/>
        <v>0</v>
      </c>
    </row>
    <row r="8296" spans="1:5" ht="15.6" x14ac:dyDescent="0.3">
      <c r="A8296" s="308" t="s">
        <v>428</v>
      </c>
      <c r="B8296" s="309">
        <v>0</v>
      </c>
      <c r="C8296" s="309">
        <v>0</v>
      </c>
      <c r="D8296" s="309">
        <v>0</v>
      </c>
      <c r="E8296" s="310">
        <f t="shared" si="1385"/>
        <v>0</v>
      </c>
    </row>
    <row r="8297" spans="1:5" ht="15.6" x14ac:dyDescent="0.3">
      <c r="A8297" s="308" t="s">
        <v>429</v>
      </c>
      <c r="B8297" s="309">
        <v>156</v>
      </c>
      <c r="C8297" s="309">
        <v>90</v>
      </c>
      <c r="D8297" s="309">
        <v>178.4</v>
      </c>
      <c r="E8297" s="310">
        <f t="shared" si="1385"/>
        <v>112.39999999999998</v>
      </c>
    </row>
    <row r="8298" spans="1:5" ht="15.6" x14ac:dyDescent="0.3">
      <c r="A8298" s="308" t="s">
        <v>415</v>
      </c>
      <c r="B8298" s="309">
        <v>0</v>
      </c>
      <c r="C8298" s="309">
        <v>0</v>
      </c>
      <c r="D8298" s="309">
        <v>0</v>
      </c>
      <c r="E8298" s="310">
        <f t="shared" si="1385"/>
        <v>0</v>
      </c>
    </row>
    <row r="8299" spans="1:5" ht="15.6" x14ac:dyDescent="0.3">
      <c r="A8299" s="308" t="s">
        <v>416</v>
      </c>
      <c r="B8299" s="309">
        <v>79.75</v>
      </c>
      <c r="C8299" s="309">
        <v>0</v>
      </c>
      <c r="D8299" s="309">
        <v>83.87</v>
      </c>
      <c r="E8299" s="310">
        <f t="shared" si="1385"/>
        <v>4.1200000000000045</v>
      </c>
    </row>
    <row r="8300" spans="1:5" ht="15.6" x14ac:dyDescent="0.3">
      <c r="A8300" s="311" t="s">
        <v>417</v>
      </c>
      <c r="B8300" s="312">
        <v>390</v>
      </c>
      <c r="C8300" s="312">
        <v>150</v>
      </c>
      <c r="D8300" s="312">
        <v>320</v>
      </c>
      <c r="E8300" s="310">
        <f t="shared" si="1385"/>
        <v>80</v>
      </c>
    </row>
    <row r="8301" spans="1:5" ht="15.6" x14ac:dyDescent="0.3">
      <c r="A8301" s="321" t="s">
        <v>419</v>
      </c>
      <c r="B8301" s="314">
        <v>0</v>
      </c>
      <c r="C8301" s="314">
        <v>0</v>
      </c>
      <c r="D8301" s="314">
        <v>0</v>
      </c>
      <c r="E8301" s="310">
        <f t="shared" si="1385"/>
        <v>0</v>
      </c>
    </row>
    <row r="8302" spans="1:5" ht="15.6" x14ac:dyDescent="0.3">
      <c r="A8302" s="321" t="s">
        <v>422</v>
      </c>
      <c r="B8302" s="313">
        <v>118.25</v>
      </c>
      <c r="C8302" s="313">
        <v>120</v>
      </c>
      <c r="D8302" s="313">
        <v>4.75</v>
      </c>
      <c r="E8302" s="322">
        <f t="shared" si="1385"/>
        <v>6.5</v>
      </c>
    </row>
    <row r="8303" spans="1:5" ht="15.6" x14ac:dyDescent="0.3">
      <c r="A8303" s="321" t="s">
        <v>423</v>
      </c>
      <c r="B8303" s="313">
        <v>0</v>
      </c>
      <c r="C8303" s="313">
        <v>0</v>
      </c>
      <c r="D8303" s="313">
        <v>0</v>
      </c>
      <c r="E8303" s="322">
        <f t="shared" si="1385"/>
        <v>0</v>
      </c>
    </row>
    <row r="8304" spans="1:5" ht="15.6" x14ac:dyDescent="0.3">
      <c r="A8304" s="321" t="s">
        <v>427</v>
      </c>
      <c r="B8304" s="313">
        <v>315</v>
      </c>
      <c r="C8304" s="313">
        <v>0</v>
      </c>
      <c r="D8304" s="313">
        <v>360</v>
      </c>
      <c r="E8304" s="322">
        <f t="shared" si="1385"/>
        <v>45</v>
      </c>
    </row>
    <row r="8305" spans="1:5" ht="15.6" x14ac:dyDescent="0.3">
      <c r="A8305" s="321" t="s">
        <v>425</v>
      </c>
      <c r="B8305" s="313">
        <v>70</v>
      </c>
      <c r="C8305" s="313">
        <v>0</v>
      </c>
      <c r="D8305" s="313">
        <v>83</v>
      </c>
      <c r="E8305" s="322">
        <f t="shared" si="1385"/>
        <v>13</v>
      </c>
    </row>
    <row r="8306" spans="1:5" ht="15.6" x14ac:dyDescent="0.3">
      <c r="A8306" s="323" t="s">
        <v>424</v>
      </c>
      <c r="B8306" s="324">
        <v>250</v>
      </c>
      <c r="C8306" s="324">
        <v>0</v>
      </c>
      <c r="D8306" s="324">
        <v>250</v>
      </c>
      <c r="E8306" s="325">
        <f t="shared" si="1385"/>
        <v>0</v>
      </c>
    </row>
    <row r="8307" spans="1:5" ht="15.6" x14ac:dyDescent="0.3">
      <c r="A8307" s="320" t="s">
        <v>418</v>
      </c>
      <c r="B8307" s="317">
        <f t="shared" ref="B8307:E8307" si="1386">SUM(B8294:B8306)</f>
        <v>1873.3</v>
      </c>
      <c r="C8307" s="316">
        <f t="shared" si="1386"/>
        <v>360</v>
      </c>
      <c r="D8307" s="317">
        <f t="shared" si="1386"/>
        <v>1774.3200000000002</v>
      </c>
      <c r="E8307" s="318">
        <f t="shared" si="1386"/>
        <v>261.02</v>
      </c>
    </row>
    <row r="8311" spans="1:5" ht="15.6" x14ac:dyDescent="0.3">
      <c r="A8311" s="305">
        <v>45372</v>
      </c>
      <c r="B8311" s="306"/>
      <c r="C8311" s="306"/>
      <c r="D8311" s="306"/>
      <c r="E8311" s="306"/>
    </row>
    <row r="8312" spans="1:5" ht="15.6" x14ac:dyDescent="0.3">
      <c r="A8312" s="307" t="s">
        <v>407</v>
      </c>
      <c r="B8312" s="298" t="s">
        <v>408</v>
      </c>
      <c r="C8312" s="298" t="s">
        <v>409</v>
      </c>
      <c r="D8312" s="298" t="s">
        <v>410</v>
      </c>
      <c r="E8312" s="292" t="s">
        <v>421</v>
      </c>
    </row>
    <row r="8313" spans="1:5" ht="15.6" x14ac:dyDescent="0.3">
      <c r="A8313" s="308" t="s">
        <v>412</v>
      </c>
      <c r="B8313" s="309">
        <v>300</v>
      </c>
      <c r="C8313" s="309">
        <v>0</v>
      </c>
      <c r="D8313" s="309">
        <v>312.8</v>
      </c>
      <c r="E8313" s="310">
        <f t="shared" ref="E8313:E8325" si="1387">(C8313+D8313)-B8313</f>
        <v>12.800000000000011</v>
      </c>
    </row>
    <row r="8314" spans="1:5" ht="15.6" x14ac:dyDescent="0.3">
      <c r="A8314" s="308" t="s">
        <v>413</v>
      </c>
      <c r="B8314" s="309">
        <v>181.5</v>
      </c>
      <c r="C8314" s="309">
        <v>0</v>
      </c>
      <c r="D8314" s="309">
        <v>181.5</v>
      </c>
      <c r="E8314" s="310">
        <f t="shared" si="1387"/>
        <v>0</v>
      </c>
    </row>
    <row r="8315" spans="1:5" ht="15.6" x14ac:dyDescent="0.3">
      <c r="A8315" s="308" t="s">
        <v>428</v>
      </c>
      <c r="B8315" s="309">
        <v>0</v>
      </c>
      <c r="C8315" s="309">
        <v>0</v>
      </c>
      <c r="D8315" s="309">
        <v>0</v>
      </c>
      <c r="E8315" s="310">
        <f t="shared" si="1387"/>
        <v>0</v>
      </c>
    </row>
    <row r="8316" spans="1:5" ht="15.6" x14ac:dyDescent="0.3">
      <c r="A8316" s="308" t="s">
        <v>429</v>
      </c>
      <c r="B8316" s="309">
        <v>44.8</v>
      </c>
      <c r="C8316" s="309">
        <v>0</v>
      </c>
      <c r="D8316" s="309">
        <v>156</v>
      </c>
      <c r="E8316" s="310">
        <f t="shared" si="1387"/>
        <v>111.2</v>
      </c>
    </row>
    <row r="8317" spans="1:5" ht="15.6" x14ac:dyDescent="0.3">
      <c r="A8317" s="308" t="s">
        <v>415</v>
      </c>
      <c r="B8317" s="309">
        <v>0</v>
      </c>
      <c r="C8317" s="309">
        <v>0</v>
      </c>
      <c r="D8317" s="309">
        <v>0</v>
      </c>
      <c r="E8317" s="310">
        <f t="shared" si="1387"/>
        <v>0</v>
      </c>
    </row>
    <row r="8318" spans="1:5" ht="15.6" x14ac:dyDescent="0.3">
      <c r="A8318" s="308" t="s">
        <v>416</v>
      </c>
      <c r="B8318" s="309">
        <v>123</v>
      </c>
      <c r="C8318" s="309">
        <v>60</v>
      </c>
      <c r="D8318" s="309">
        <v>79.75</v>
      </c>
      <c r="E8318" s="310">
        <f t="shared" si="1387"/>
        <v>16.75</v>
      </c>
    </row>
    <row r="8319" spans="1:5" ht="15.6" x14ac:dyDescent="0.3">
      <c r="A8319" s="311" t="s">
        <v>417</v>
      </c>
      <c r="B8319" s="312">
        <v>310</v>
      </c>
      <c r="C8319" s="312">
        <v>0</v>
      </c>
      <c r="D8319" s="312">
        <v>390</v>
      </c>
      <c r="E8319" s="310">
        <f t="shared" si="1387"/>
        <v>80</v>
      </c>
    </row>
    <row r="8320" spans="1:5" ht="15.6" x14ac:dyDescent="0.3">
      <c r="A8320" s="321" t="s">
        <v>419</v>
      </c>
      <c r="B8320" s="314">
        <v>0</v>
      </c>
      <c r="C8320" s="314">
        <v>0</v>
      </c>
      <c r="D8320" s="314">
        <v>0</v>
      </c>
      <c r="E8320" s="310">
        <f t="shared" si="1387"/>
        <v>0</v>
      </c>
    </row>
    <row r="8321" spans="1:5" ht="15.6" x14ac:dyDescent="0.3">
      <c r="A8321" s="321" t="s">
        <v>422</v>
      </c>
      <c r="B8321" s="313">
        <v>86.25</v>
      </c>
      <c r="C8321" s="313">
        <v>0</v>
      </c>
      <c r="D8321" s="313">
        <v>118.25</v>
      </c>
      <c r="E8321" s="322">
        <f t="shared" si="1387"/>
        <v>32</v>
      </c>
    </row>
    <row r="8322" spans="1:5" ht="15.6" x14ac:dyDescent="0.3">
      <c r="A8322" s="321" t="s">
        <v>423</v>
      </c>
      <c r="B8322" s="313">
        <v>0</v>
      </c>
      <c r="C8322" s="313">
        <v>0</v>
      </c>
      <c r="D8322" s="313">
        <v>0</v>
      </c>
      <c r="E8322" s="322">
        <f t="shared" si="1387"/>
        <v>0</v>
      </c>
    </row>
    <row r="8323" spans="1:5" ht="15.6" x14ac:dyDescent="0.3">
      <c r="A8323" s="321" t="s">
        <v>427</v>
      </c>
      <c r="B8323" s="313">
        <v>252</v>
      </c>
      <c r="C8323" s="313">
        <v>0</v>
      </c>
      <c r="D8323" s="313">
        <v>315</v>
      </c>
      <c r="E8323" s="322">
        <f t="shared" si="1387"/>
        <v>63</v>
      </c>
    </row>
    <row r="8324" spans="1:5" ht="15.6" x14ac:dyDescent="0.3">
      <c r="A8324" s="321" t="s">
        <v>425</v>
      </c>
      <c r="B8324" s="313">
        <v>18</v>
      </c>
      <c r="C8324" s="313">
        <v>0</v>
      </c>
      <c r="D8324" s="313">
        <v>70</v>
      </c>
      <c r="E8324" s="322">
        <f t="shared" si="1387"/>
        <v>52</v>
      </c>
    </row>
    <row r="8325" spans="1:5" ht="15.6" x14ac:dyDescent="0.3">
      <c r="A8325" s="323" t="s">
        <v>424</v>
      </c>
      <c r="B8325" s="324">
        <v>250</v>
      </c>
      <c r="C8325" s="324">
        <v>0</v>
      </c>
      <c r="D8325" s="324">
        <v>250</v>
      </c>
      <c r="E8325" s="325">
        <f t="shared" si="1387"/>
        <v>0</v>
      </c>
    </row>
    <row r="8326" spans="1:5" ht="15.6" x14ac:dyDescent="0.3">
      <c r="A8326" s="320" t="s">
        <v>418</v>
      </c>
      <c r="B8326" s="317">
        <f t="shared" ref="B8326:E8326" si="1388">SUM(B8313:B8325)</f>
        <v>1565.55</v>
      </c>
      <c r="C8326" s="316">
        <f t="shared" si="1388"/>
        <v>60</v>
      </c>
      <c r="D8326" s="317">
        <f t="shared" si="1388"/>
        <v>1873.3</v>
      </c>
      <c r="E8326" s="318">
        <f t="shared" si="1388"/>
        <v>367.75</v>
      </c>
    </row>
    <row r="8330" spans="1:5" ht="15.6" x14ac:dyDescent="0.3">
      <c r="A8330" s="305">
        <v>45373</v>
      </c>
      <c r="B8330" s="306"/>
      <c r="C8330" s="306"/>
      <c r="D8330" s="306"/>
      <c r="E8330" s="306"/>
    </row>
    <row r="8331" spans="1:5" ht="15.6" x14ac:dyDescent="0.3">
      <c r="A8331" s="307" t="s">
        <v>407</v>
      </c>
      <c r="B8331" s="298" t="s">
        <v>408</v>
      </c>
      <c r="C8331" s="298" t="s">
        <v>409</v>
      </c>
      <c r="D8331" s="298" t="s">
        <v>410</v>
      </c>
      <c r="E8331" s="292" t="s">
        <v>421</v>
      </c>
    </row>
    <row r="8332" spans="1:5" ht="15.6" x14ac:dyDescent="0.3">
      <c r="A8332" s="308" t="s">
        <v>412</v>
      </c>
      <c r="B8332" s="309">
        <v>300</v>
      </c>
      <c r="C8332" s="309">
        <v>0</v>
      </c>
      <c r="D8332" s="309">
        <v>300</v>
      </c>
      <c r="E8332" s="310">
        <f t="shared" ref="E8332:E8344" si="1389">(C8332+D8332)-B8332</f>
        <v>0</v>
      </c>
    </row>
    <row r="8333" spans="1:5" ht="15.6" x14ac:dyDescent="0.3">
      <c r="A8333" s="308" t="s">
        <v>413</v>
      </c>
      <c r="B8333" s="309">
        <v>181.5</v>
      </c>
      <c r="C8333" s="309">
        <v>0</v>
      </c>
      <c r="D8333" s="309">
        <v>181.5</v>
      </c>
      <c r="E8333" s="310">
        <f t="shared" si="1389"/>
        <v>0</v>
      </c>
    </row>
    <row r="8334" spans="1:5" ht="15.6" x14ac:dyDescent="0.3">
      <c r="A8334" s="308" t="s">
        <v>428</v>
      </c>
      <c r="B8334" s="309">
        <v>0</v>
      </c>
      <c r="C8334" s="309">
        <v>0</v>
      </c>
      <c r="D8334" s="309">
        <v>0</v>
      </c>
      <c r="E8334" s="310">
        <f t="shared" si="1389"/>
        <v>0</v>
      </c>
    </row>
    <row r="8335" spans="1:5" ht="15.6" x14ac:dyDescent="0.3">
      <c r="A8335" s="308" t="s">
        <v>429</v>
      </c>
      <c r="B8335" s="309">
        <v>122.6</v>
      </c>
      <c r="C8335" s="309">
        <v>120</v>
      </c>
      <c r="D8335" s="309">
        <v>44.8</v>
      </c>
      <c r="E8335" s="310">
        <f t="shared" si="1389"/>
        <v>42.200000000000017</v>
      </c>
    </row>
    <row r="8336" spans="1:5" ht="15.6" x14ac:dyDescent="0.3">
      <c r="A8336" s="308" t="s">
        <v>415</v>
      </c>
      <c r="B8336" s="309">
        <v>0</v>
      </c>
      <c r="C8336" s="309">
        <v>0</v>
      </c>
      <c r="D8336" s="309">
        <v>0</v>
      </c>
      <c r="E8336" s="310">
        <f t="shared" si="1389"/>
        <v>0</v>
      </c>
    </row>
    <row r="8337" spans="1:5" ht="15.6" x14ac:dyDescent="0.3">
      <c r="A8337" s="308" t="s">
        <v>416</v>
      </c>
      <c r="B8337" s="309">
        <v>99.25</v>
      </c>
      <c r="C8337" s="309">
        <v>0</v>
      </c>
      <c r="D8337" s="309">
        <v>123</v>
      </c>
      <c r="E8337" s="310">
        <f t="shared" si="1389"/>
        <v>23.75</v>
      </c>
    </row>
    <row r="8338" spans="1:5" ht="15.6" x14ac:dyDescent="0.3">
      <c r="A8338" s="311" t="s">
        <v>417</v>
      </c>
      <c r="B8338" s="312">
        <v>260</v>
      </c>
      <c r="C8338" s="312">
        <v>0</v>
      </c>
      <c r="D8338" s="312">
        <v>310</v>
      </c>
      <c r="E8338" s="310">
        <f t="shared" si="1389"/>
        <v>50</v>
      </c>
    </row>
    <row r="8339" spans="1:5" ht="15.6" x14ac:dyDescent="0.3">
      <c r="A8339" s="321" t="s">
        <v>419</v>
      </c>
      <c r="B8339" s="314">
        <v>0</v>
      </c>
      <c r="C8339" s="314">
        <v>0</v>
      </c>
      <c r="D8339" s="314">
        <v>0</v>
      </c>
      <c r="E8339" s="310">
        <f t="shared" si="1389"/>
        <v>0</v>
      </c>
    </row>
    <row r="8340" spans="1:5" ht="15.6" x14ac:dyDescent="0.3">
      <c r="A8340" s="321" t="s">
        <v>422</v>
      </c>
      <c r="B8340" s="313">
        <v>48.15</v>
      </c>
      <c r="C8340" s="313">
        <v>0</v>
      </c>
      <c r="D8340" s="313">
        <v>86.25</v>
      </c>
      <c r="E8340" s="322">
        <f t="shared" si="1389"/>
        <v>38.1</v>
      </c>
    </row>
    <row r="8341" spans="1:5" ht="15.6" x14ac:dyDescent="0.3">
      <c r="A8341" s="321" t="s">
        <v>423</v>
      </c>
      <c r="B8341" s="313">
        <v>0</v>
      </c>
      <c r="C8341" s="313">
        <v>0</v>
      </c>
      <c r="D8341" s="313">
        <v>0</v>
      </c>
      <c r="E8341" s="322">
        <f t="shared" si="1389"/>
        <v>0</v>
      </c>
    </row>
    <row r="8342" spans="1:5" ht="15.6" x14ac:dyDescent="0.3">
      <c r="A8342" s="321" t="s">
        <v>427</v>
      </c>
      <c r="B8342" s="313">
        <v>216</v>
      </c>
      <c r="C8342" s="313">
        <v>0</v>
      </c>
      <c r="D8342" s="313">
        <v>252</v>
      </c>
      <c r="E8342" s="322">
        <f t="shared" si="1389"/>
        <v>36</v>
      </c>
    </row>
    <row r="8343" spans="1:5" ht="15.6" x14ac:dyDescent="0.3">
      <c r="A8343" s="321" t="s">
        <v>425</v>
      </c>
      <c r="B8343" s="313">
        <v>16</v>
      </c>
      <c r="C8343" s="313">
        <v>0</v>
      </c>
      <c r="D8343" s="313">
        <v>18</v>
      </c>
      <c r="E8343" s="322">
        <f t="shared" si="1389"/>
        <v>2</v>
      </c>
    </row>
    <row r="8344" spans="1:5" ht="15.6" x14ac:dyDescent="0.3">
      <c r="A8344" s="323" t="s">
        <v>424</v>
      </c>
      <c r="B8344" s="324">
        <v>250</v>
      </c>
      <c r="C8344" s="324">
        <v>0</v>
      </c>
      <c r="D8344" s="324">
        <v>250</v>
      </c>
      <c r="E8344" s="325">
        <f t="shared" si="1389"/>
        <v>0</v>
      </c>
    </row>
    <row r="8345" spans="1:5" ht="15.6" x14ac:dyDescent="0.3">
      <c r="A8345" s="320" t="s">
        <v>418</v>
      </c>
      <c r="B8345" s="317">
        <f t="shared" ref="B8345:E8345" si="1390">SUM(B8332:B8344)</f>
        <v>1493.5</v>
      </c>
      <c r="C8345" s="316">
        <f t="shared" si="1390"/>
        <v>120</v>
      </c>
      <c r="D8345" s="317">
        <f t="shared" si="1390"/>
        <v>1565.55</v>
      </c>
      <c r="E8345" s="318">
        <f t="shared" si="1390"/>
        <v>192.05</v>
      </c>
    </row>
    <row r="8349" spans="1:5" ht="15.6" x14ac:dyDescent="0.3">
      <c r="A8349" s="305">
        <v>45374</v>
      </c>
      <c r="B8349" s="306"/>
      <c r="C8349" s="306"/>
      <c r="D8349" s="306"/>
      <c r="E8349" s="306"/>
    </row>
    <row r="8350" spans="1:5" ht="15.6" x14ac:dyDescent="0.3">
      <c r="A8350" s="307" t="s">
        <v>407</v>
      </c>
      <c r="B8350" s="298" t="s">
        <v>408</v>
      </c>
      <c r="C8350" s="298" t="s">
        <v>409</v>
      </c>
      <c r="D8350" s="298" t="s">
        <v>410</v>
      </c>
      <c r="E8350" s="292" t="s">
        <v>421</v>
      </c>
    </row>
    <row r="8351" spans="1:5" ht="15.6" x14ac:dyDescent="0.3">
      <c r="A8351" s="308" t="s">
        <v>412</v>
      </c>
      <c r="B8351" s="309">
        <v>300</v>
      </c>
      <c r="C8351" s="309">
        <v>0</v>
      </c>
      <c r="D8351" s="309">
        <v>300</v>
      </c>
      <c r="E8351" s="310">
        <f t="shared" ref="E8351:E8363" si="1391">(C8351+D8351)-B8351</f>
        <v>0</v>
      </c>
    </row>
    <row r="8352" spans="1:5" ht="15.6" x14ac:dyDescent="0.3">
      <c r="A8352" s="308" t="s">
        <v>413</v>
      </c>
      <c r="B8352" s="309">
        <v>181.5</v>
      </c>
      <c r="C8352" s="309">
        <v>0</v>
      </c>
      <c r="D8352" s="309">
        <v>181.5</v>
      </c>
      <c r="E8352" s="310">
        <f t="shared" si="1391"/>
        <v>0</v>
      </c>
    </row>
    <row r="8353" spans="1:5" ht="15.6" x14ac:dyDescent="0.3">
      <c r="A8353" s="308" t="s">
        <v>428</v>
      </c>
      <c r="B8353" s="309">
        <v>0</v>
      </c>
      <c r="C8353" s="309">
        <v>0</v>
      </c>
      <c r="D8353" s="309">
        <v>0</v>
      </c>
      <c r="E8353" s="310">
        <f t="shared" si="1391"/>
        <v>0</v>
      </c>
    </row>
    <row r="8354" spans="1:5" ht="15.6" x14ac:dyDescent="0.3">
      <c r="A8354" s="308" t="s">
        <v>429</v>
      </c>
      <c r="B8354" s="309">
        <v>301.39999999999998</v>
      </c>
      <c r="C8354" s="309">
        <v>240</v>
      </c>
      <c r="D8354" s="309">
        <v>122.6</v>
      </c>
      <c r="E8354" s="310">
        <f t="shared" si="1391"/>
        <v>61.200000000000045</v>
      </c>
    </row>
    <row r="8355" spans="1:5" ht="15.6" x14ac:dyDescent="0.3">
      <c r="A8355" s="308" t="s">
        <v>415</v>
      </c>
      <c r="B8355" s="309">
        <v>0</v>
      </c>
      <c r="C8355" s="309">
        <v>0</v>
      </c>
      <c r="D8355" s="309">
        <v>0</v>
      </c>
      <c r="E8355" s="310">
        <f t="shared" si="1391"/>
        <v>0</v>
      </c>
    </row>
    <row r="8356" spans="1:5" ht="15.6" x14ac:dyDescent="0.3">
      <c r="A8356" s="308" t="s">
        <v>416</v>
      </c>
      <c r="B8356" s="309">
        <v>73.25</v>
      </c>
      <c r="C8356" s="309">
        <v>0</v>
      </c>
      <c r="D8356" s="309">
        <v>99.25</v>
      </c>
      <c r="E8356" s="310">
        <f t="shared" si="1391"/>
        <v>26</v>
      </c>
    </row>
    <row r="8357" spans="1:5" ht="15.6" x14ac:dyDescent="0.3">
      <c r="A8357" s="311" t="s">
        <v>417</v>
      </c>
      <c r="B8357" s="312">
        <v>200</v>
      </c>
      <c r="C8357" s="312">
        <v>0</v>
      </c>
      <c r="D8357" s="312">
        <v>260</v>
      </c>
      <c r="E8357" s="310">
        <f t="shared" si="1391"/>
        <v>60</v>
      </c>
    </row>
    <row r="8358" spans="1:5" ht="15.6" x14ac:dyDescent="0.3">
      <c r="A8358" s="321" t="s">
        <v>419</v>
      </c>
      <c r="B8358" s="314">
        <v>0</v>
      </c>
      <c r="C8358" s="314">
        <v>0</v>
      </c>
      <c r="D8358" s="314">
        <v>0</v>
      </c>
      <c r="E8358" s="310">
        <f t="shared" si="1391"/>
        <v>0</v>
      </c>
    </row>
    <row r="8359" spans="1:5" ht="15.6" x14ac:dyDescent="0.3">
      <c r="A8359" s="321" t="s">
        <v>422</v>
      </c>
      <c r="B8359" s="313">
        <v>120</v>
      </c>
      <c r="C8359" s="313">
        <v>120</v>
      </c>
      <c r="D8359" s="313">
        <v>48.15</v>
      </c>
      <c r="E8359" s="322">
        <f t="shared" si="1391"/>
        <v>48.150000000000006</v>
      </c>
    </row>
    <row r="8360" spans="1:5" ht="15.6" x14ac:dyDescent="0.3">
      <c r="A8360" s="321" t="s">
        <v>423</v>
      </c>
      <c r="B8360" s="313">
        <v>0</v>
      </c>
      <c r="C8360" s="313">
        <v>0</v>
      </c>
      <c r="D8360" s="313">
        <v>0</v>
      </c>
      <c r="E8360" s="322">
        <f t="shared" si="1391"/>
        <v>0</v>
      </c>
    </row>
    <row r="8361" spans="1:5" ht="15.6" x14ac:dyDescent="0.3">
      <c r="A8361" s="321" t="s">
        <v>427</v>
      </c>
      <c r="B8361" s="313">
        <v>360</v>
      </c>
      <c r="C8361" s="313">
        <v>195</v>
      </c>
      <c r="D8361" s="313">
        <v>216</v>
      </c>
      <c r="E8361" s="322">
        <f t="shared" si="1391"/>
        <v>51</v>
      </c>
    </row>
    <row r="8362" spans="1:5" ht="15.6" x14ac:dyDescent="0.3">
      <c r="A8362" s="321" t="s">
        <v>425</v>
      </c>
      <c r="B8362" s="313">
        <v>100</v>
      </c>
      <c r="C8362" s="313">
        <v>90</v>
      </c>
      <c r="D8362" s="313">
        <v>16</v>
      </c>
      <c r="E8362" s="322">
        <f t="shared" si="1391"/>
        <v>6</v>
      </c>
    </row>
    <row r="8363" spans="1:5" ht="15.6" x14ac:dyDescent="0.3">
      <c r="A8363" s="323" t="s">
        <v>424</v>
      </c>
      <c r="B8363" s="324">
        <v>250</v>
      </c>
      <c r="C8363" s="324">
        <v>0</v>
      </c>
      <c r="D8363" s="324">
        <v>250</v>
      </c>
      <c r="E8363" s="325">
        <f t="shared" si="1391"/>
        <v>0</v>
      </c>
    </row>
    <row r="8364" spans="1:5" ht="15.6" x14ac:dyDescent="0.3">
      <c r="A8364" s="320" t="s">
        <v>418</v>
      </c>
      <c r="B8364" s="317">
        <f t="shared" ref="B8364:E8364" si="1392">SUM(B8351:B8363)</f>
        <v>1886.15</v>
      </c>
      <c r="C8364" s="316">
        <f t="shared" si="1392"/>
        <v>645</v>
      </c>
      <c r="D8364" s="317">
        <f t="shared" si="1392"/>
        <v>1493.5</v>
      </c>
      <c r="E8364" s="318">
        <f t="shared" si="1392"/>
        <v>252.35000000000005</v>
      </c>
    </row>
    <row r="8368" spans="1:5" ht="15.6" x14ac:dyDescent="0.3">
      <c r="A8368" s="305">
        <v>45375</v>
      </c>
      <c r="B8368" s="306"/>
      <c r="C8368" s="306"/>
      <c r="D8368" s="306"/>
      <c r="E8368" s="306"/>
    </row>
    <row r="8369" spans="1:5" ht="15.6" x14ac:dyDescent="0.3">
      <c r="A8369" s="307" t="s">
        <v>407</v>
      </c>
      <c r="B8369" s="298" t="s">
        <v>408</v>
      </c>
      <c r="C8369" s="298" t="s">
        <v>409</v>
      </c>
      <c r="D8369" s="298" t="s">
        <v>410</v>
      </c>
      <c r="E8369" s="292" t="s">
        <v>421</v>
      </c>
    </row>
    <row r="8370" spans="1:5" ht="15.6" x14ac:dyDescent="0.3">
      <c r="A8370" s="308" t="s">
        <v>412</v>
      </c>
      <c r="B8370" s="309">
        <v>287.56</v>
      </c>
      <c r="C8370" s="309">
        <v>0</v>
      </c>
      <c r="D8370" s="309">
        <v>300</v>
      </c>
      <c r="E8370" s="310">
        <f t="shared" ref="E8370:E8382" si="1393">(C8370+D8370)-B8370</f>
        <v>12.439999999999998</v>
      </c>
    </row>
    <row r="8371" spans="1:5" ht="15.6" x14ac:dyDescent="0.3">
      <c r="A8371" s="308" t="s">
        <v>413</v>
      </c>
      <c r="B8371" s="309">
        <v>181.5</v>
      </c>
      <c r="C8371" s="309">
        <v>0</v>
      </c>
      <c r="D8371" s="309">
        <v>181.5</v>
      </c>
      <c r="E8371" s="310">
        <f t="shared" si="1393"/>
        <v>0</v>
      </c>
    </row>
    <row r="8372" spans="1:5" ht="15.6" x14ac:dyDescent="0.3">
      <c r="A8372" s="308" t="s">
        <v>428</v>
      </c>
      <c r="B8372" s="309">
        <v>0</v>
      </c>
      <c r="C8372" s="309">
        <v>0</v>
      </c>
      <c r="D8372" s="309">
        <v>0</v>
      </c>
      <c r="E8372" s="310">
        <f t="shared" si="1393"/>
        <v>0</v>
      </c>
    </row>
    <row r="8373" spans="1:5" ht="15.6" x14ac:dyDescent="0.3">
      <c r="A8373" s="308" t="s">
        <v>429</v>
      </c>
      <c r="B8373" s="309">
        <v>178.4</v>
      </c>
      <c r="C8373" s="309">
        <v>30</v>
      </c>
      <c r="D8373" s="309">
        <v>301.39999999999998</v>
      </c>
      <c r="E8373" s="310">
        <f t="shared" si="1393"/>
        <v>152.99999999999997</v>
      </c>
    </row>
    <row r="8374" spans="1:5" ht="15.6" x14ac:dyDescent="0.3">
      <c r="A8374" s="308" t="s">
        <v>415</v>
      </c>
      <c r="B8374" s="309">
        <v>0</v>
      </c>
      <c r="C8374" s="309">
        <v>0</v>
      </c>
      <c r="D8374" s="309">
        <v>0</v>
      </c>
      <c r="E8374" s="310">
        <f t="shared" si="1393"/>
        <v>0</v>
      </c>
    </row>
    <row r="8375" spans="1:5" ht="15.6" x14ac:dyDescent="0.3">
      <c r="A8375" s="308" t="s">
        <v>416</v>
      </c>
      <c r="B8375" s="309">
        <v>73.25</v>
      </c>
      <c r="C8375" s="309">
        <v>0</v>
      </c>
      <c r="D8375" s="309">
        <v>73.25</v>
      </c>
      <c r="E8375" s="310">
        <f t="shared" si="1393"/>
        <v>0</v>
      </c>
    </row>
    <row r="8376" spans="1:5" ht="15.6" x14ac:dyDescent="0.3">
      <c r="A8376" s="311" t="s">
        <v>417</v>
      </c>
      <c r="B8376" s="312">
        <v>350</v>
      </c>
      <c r="C8376" s="312">
        <v>240</v>
      </c>
      <c r="D8376" s="312">
        <v>200</v>
      </c>
      <c r="E8376" s="310">
        <f t="shared" si="1393"/>
        <v>90</v>
      </c>
    </row>
    <row r="8377" spans="1:5" ht="15.6" x14ac:dyDescent="0.3">
      <c r="A8377" s="321" t="s">
        <v>419</v>
      </c>
      <c r="B8377" s="314">
        <v>0</v>
      </c>
      <c r="C8377" s="314">
        <v>0</v>
      </c>
      <c r="D8377" s="314">
        <v>0</v>
      </c>
      <c r="E8377" s="310">
        <f t="shared" si="1393"/>
        <v>0</v>
      </c>
    </row>
    <row r="8378" spans="1:5" ht="15.6" x14ac:dyDescent="0.3">
      <c r="A8378" s="321" t="s">
        <v>422</v>
      </c>
      <c r="B8378" s="313">
        <v>71.25</v>
      </c>
      <c r="C8378" s="313">
        <v>0</v>
      </c>
      <c r="D8378" s="313">
        <v>120</v>
      </c>
      <c r="E8378" s="322">
        <f t="shared" si="1393"/>
        <v>48.75</v>
      </c>
    </row>
    <row r="8379" spans="1:5" ht="15.6" x14ac:dyDescent="0.3">
      <c r="A8379" s="321" t="s">
        <v>423</v>
      </c>
      <c r="B8379" s="313">
        <v>0</v>
      </c>
      <c r="C8379" s="313">
        <v>0</v>
      </c>
      <c r="D8379" s="313">
        <v>0</v>
      </c>
      <c r="E8379" s="322">
        <f t="shared" si="1393"/>
        <v>0</v>
      </c>
    </row>
    <row r="8380" spans="1:5" ht="15.6" x14ac:dyDescent="0.3">
      <c r="A8380" s="321" t="s">
        <v>427</v>
      </c>
      <c r="B8380" s="313">
        <v>216</v>
      </c>
      <c r="C8380" s="313">
        <v>0</v>
      </c>
      <c r="D8380" s="313">
        <v>360</v>
      </c>
      <c r="E8380" s="322">
        <f t="shared" si="1393"/>
        <v>144</v>
      </c>
    </row>
    <row r="8381" spans="1:5" ht="15.6" x14ac:dyDescent="0.3">
      <c r="A8381" s="321" t="s">
        <v>425</v>
      </c>
      <c r="B8381" s="313">
        <v>62</v>
      </c>
      <c r="C8381" s="313">
        <v>0</v>
      </c>
      <c r="D8381" s="313">
        <v>100</v>
      </c>
      <c r="E8381" s="322">
        <f t="shared" si="1393"/>
        <v>38</v>
      </c>
    </row>
    <row r="8382" spans="1:5" ht="15.6" x14ac:dyDescent="0.3">
      <c r="A8382" s="323" t="s">
        <v>424</v>
      </c>
      <c r="B8382" s="324">
        <v>250</v>
      </c>
      <c r="C8382" s="324">
        <v>0</v>
      </c>
      <c r="D8382" s="324">
        <v>250</v>
      </c>
      <c r="E8382" s="325">
        <f t="shared" si="1393"/>
        <v>0</v>
      </c>
    </row>
    <row r="8383" spans="1:5" ht="15.6" x14ac:dyDescent="0.3">
      <c r="A8383" s="320" t="s">
        <v>418</v>
      </c>
      <c r="B8383" s="317">
        <f t="shared" ref="B8383:E8383" si="1394">SUM(B8370:B8382)</f>
        <v>1669.96</v>
      </c>
      <c r="C8383" s="316">
        <f t="shared" si="1394"/>
        <v>270</v>
      </c>
      <c r="D8383" s="317">
        <f t="shared" si="1394"/>
        <v>1886.15</v>
      </c>
      <c r="E8383" s="318">
        <f t="shared" si="1394"/>
        <v>486.18999999999994</v>
      </c>
    </row>
    <row r="8387" spans="1:5" ht="15.6" x14ac:dyDescent="0.3">
      <c r="A8387" s="305">
        <v>45376</v>
      </c>
      <c r="B8387" s="306"/>
      <c r="C8387" s="306"/>
      <c r="D8387" s="306"/>
      <c r="E8387" s="306"/>
    </row>
    <row r="8388" spans="1:5" ht="15.6" x14ac:dyDescent="0.3">
      <c r="A8388" s="307" t="s">
        <v>407</v>
      </c>
      <c r="B8388" s="298" t="s">
        <v>408</v>
      </c>
      <c r="C8388" s="298" t="s">
        <v>409</v>
      </c>
      <c r="D8388" s="298" t="s">
        <v>410</v>
      </c>
      <c r="E8388" s="292" t="s">
        <v>421</v>
      </c>
    </row>
    <row r="8389" spans="1:5" ht="15.6" x14ac:dyDescent="0.3">
      <c r="A8389" s="308" t="s">
        <v>412</v>
      </c>
      <c r="B8389" s="309">
        <v>287.56</v>
      </c>
      <c r="C8389" s="309">
        <v>0</v>
      </c>
      <c r="D8389" s="309">
        <v>287.56</v>
      </c>
      <c r="E8389" s="310">
        <f t="shared" ref="E8389:E8401" si="1395">(C8389+D8389)-B8389</f>
        <v>0</v>
      </c>
    </row>
    <row r="8390" spans="1:5" ht="15.6" x14ac:dyDescent="0.3">
      <c r="A8390" s="308" t="s">
        <v>413</v>
      </c>
      <c r="B8390" s="309">
        <v>181.5</v>
      </c>
      <c r="C8390" s="309">
        <v>0</v>
      </c>
      <c r="D8390" s="309">
        <v>181.5</v>
      </c>
      <c r="E8390" s="310">
        <f t="shared" si="1395"/>
        <v>0</v>
      </c>
    </row>
    <row r="8391" spans="1:5" ht="15.6" x14ac:dyDescent="0.3">
      <c r="A8391" s="308" t="s">
        <v>428</v>
      </c>
      <c r="B8391" s="309">
        <v>0</v>
      </c>
      <c r="C8391" s="309">
        <v>0</v>
      </c>
      <c r="D8391" s="309">
        <v>0</v>
      </c>
      <c r="E8391" s="310">
        <f t="shared" si="1395"/>
        <v>0</v>
      </c>
    </row>
    <row r="8392" spans="1:5" ht="15.6" x14ac:dyDescent="0.3">
      <c r="A8392" s="308" t="s">
        <v>429</v>
      </c>
      <c r="B8392" s="309">
        <v>89.2</v>
      </c>
      <c r="C8392" s="309">
        <v>0</v>
      </c>
      <c r="D8392" s="309">
        <v>178.4</v>
      </c>
      <c r="E8392" s="310">
        <f t="shared" si="1395"/>
        <v>89.2</v>
      </c>
    </row>
    <row r="8393" spans="1:5" ht="15.6" x14ac:dyDescent="0.3">
      <c r="A8393" s="308" t="s">
        <v>415</v>
      </c>
      <c r="B8393" s="309">
        <v>0</v>
      </c>
      <c r="C8393" s="309">
        <v>0</v>
      </c>
      <c r="D8393" s="309">
        <v>0</v>
      </c>
      <c r="E8393" s="310">
        <f t="shared" si="1395"/>
        <v>0</v>
      </c>
    </row>
    <row r="8394" spans="1:5" ht="15.6" x14ac:dyDescent="0.3">
      <c r="A8394" s="308" t="s">
        <v>416</v>
      </c>
      <c r="B8394" s="309">
        <v>73.25</v>
      </c>
      <c r="C8394" s="309">
        <v>0</v>
      </c>
      <c r="D8394" s="309">
        <v>73.25</v>
      </c>
      <c r="E8394" s="310">
        <f t="shared" si="1395"/>
        <v>0</v>
      </c>
    </row>
    <row r="8395" spans="1:5" ht="15.6" x14ac:dyDescent="0.3">
      <c r="A8395" s="311" t="s">
        <v>417</v>
      </c>
      <c r="B8395" s="312">
        <v>250</v>
      </c>
      <c r="C8395" s="312">
        <v>0</v>
      </c>
      <c r="D8395" s="312">
        <v>350</v>
      </c>
      <c r="E8395" s="310">
        <f t="shared" si="1395"/>
        <v>100</v>
      </c>
    </row>
    <row r="8396" spans="1:5" ht="15.6" x14ac:dyDescent="0.3">
      <c r="A8396" s="321" t="s">
        <v>419</v>
      </c>
      <c r="B8396" s="314">
        <v>0</v>
      </c>
      <c r="C8396" s="314">
        <v>0</v>
      </c>
      <c r="D8396" s="314">
        <v>0</v>
      </c>
      <c r="E8396" s="310">
        <f t="shared" si="1395"/>
        <v>0</v>
      </c>
    </row>
    <row r="8397" spans="1:5" ht="15.6" x14ac:dyDescent="0.3">
      <c r="A8397" s="321" t="s">
        <v>422</v>
      </c>
      <c r="B8397" s="313">
        <v>7.5</v>
      </c>
      <c r="C8397" s="313">
        <v>0</v>
      </c>
      <c r="D8397" s="313">
        <v>71.25</v>
      </c>
      <c r="E8397" s="322">
        <f t="shared" si="1395"/>
        <v>63.75</v>
      </c>
    </row>
    <row r="8398" spans="1:5" ht="15.6" x14ac:dyDescent="0.3">
      <c r="A8398" s="321" t="s">
        <v>423</v>
      </c>
      <c r="B8398" s="313">
        <v>0</v>
      </c>
      <c r="C8398" s="313">
        <v>0</v>
      </c>
      <c r="D8398" s="313">
        <v>0</v>
      </c>
      <c r="E8398" s="322">
        <f t="shared" si="1395"/>
        <v>0</v>
      </c>
    </row>
    <row r="8399" spans="1:5" ht="15.6" x14ac:dyDescent="0.3">
      <c r="A8399" s="321" t="s">
        <v>427</v>
      </c>
      <c r="B8399" s="313">
        <v>270</v>
      </c>
      <c r="C8399" s="313">
        <v>150</v>
      </c>
      <c r="D8399" s="313">
        <v>216</v>
      </c>
      <c r="E8399" s="322">
        <f t="shared" si="1395"/>
        <v>96</v>
      </c>
    </row>
    <row r="8400" spans="1:5" ht="15.6" x14ac:dyDescent="0.3">
      <c r="A8400" s="321" t="s">
        <v>425</v>
      </c>
      <c r="B8400" s="313">
        <v>62</v>
      </c>
      <c r="C8400" s="313">
        <v>0</v>
      </c>
      <c r="D8400" s="313">
        <v>62</v>
      </c>
      <c r="E8400" s="322">
        <f t="shared" si="1395"/>
        <v>0</v>
      </c>
    </row>
    <row r="8401" spans="1:5" ht="15.6" x14ac:dyDescent="0.3">
      <c r="A8401" s="323" t="s">
        <v>424</v>
      </c>
      <c r="B8401" s="324">
        <v>250</v>
      </c>
      <c r="C8401" s="324">
        <v>0</v>
      </c>
      <c r="D8401" s="324">
        <v>250</v>
      </c>
      <c r="E8401" s="325">
        <f t="shared" si="1395"/>
        <v>0</v>
      </c>
    </row>
    <row r="8402" spans="1:5" ht="15.6" x14ac:dyDescent="0.3">
      <c r="A8402" s="320" t="s">
        <v>418</v>
      </c>
      <c r="B8402" s="317">
        <f t="shared" ref="B8402:E8402" si="1396">SUM(B8389:B8401)</f>
        <v>1471.01</v>
      </c>
      <c r="C8402" s="316">
        <f t="shared" si="1396"/>
        <v>150</v>
      </c>
      <c r="D8402" s="317">
        <f t="shared" si="1396"/>
        <v>1669.96</v>
      </c>
      <c r="E8402" s="318">
        <f t="shared" si="1396"/>
        <v>348.95</v>
      </c>
    </row>
    <row r="8406" spans="1:5" ht="15.6" x14ac:dyDescent="0.3">
      <c r="A8406" s="305">
        <v>45377</v>
      </c>
      <c r="B8406" s="306"/>
      <c r="C8406" s="306"/>
      <c r="D8406" s="306"/>
      <c r="E8406" s="306"/>
    </row>
    <row r="8407" spans="1:5" ht="15.6" x14ac:dyDescent="0.3">
      <c r="A8407" s="307" t="s">
        <v>407</v>
      </c>
      <c r="B8407" s="298" t="s">
        <v>408</v>
      </c>
      <c r="C8407" s="298" t="s">
        <v>409</v>
      </c>
      <c r="D8407" s="298" t="s">
        <v>410</v>
      </c>
      <c r="E8407" s="292" t="s">
        <v>421</v>
      </c>
    </row>
    <row r="8408" spans="1:5" ht="15.6" x14ac:dyDescent="0.3">
      <c r="A8408" s="308" t="s">
        <v>412</v>
      </c>
      <c r="B8408" s="309">
        <v>287.56</v>
      </c>
      <c r="C8408" s="309">
        <v>0</v>
      </c>
      <c r="D8408" s="309">
        <v>287.56</v>
      </c>
      <c r="E8408" s="310">
        <f t="shared" ref="E8408:E8420" si="1397">(C8408+D8408)-B8408</f>
        <v>0</v>
      </c>
    </row>
    <row r="8409" spans="1:5" ht="15.6" x14ac:dyDescent="0.3">
      <c r="A8409" s="308" t="s">
        <v>413</v>
      </c>
      <c r="B8409" s="309">
        <v>181.5</v>
      </c>
      <c r="C8409" s="309">
        <v>0</v>
      </c>
      <c r="D8409" s="309">
        <v>181.5</v>
      </c>
      <c r="E8409" s="310">
        <f t="shared" si="1397"/>
        <v>0</v>
      </c>
    </row>
    <row r="8410" spans="1:5" ht="15.6" x14ac:dyDescent="0.3">
      <c r="A8410" s="308" t="s">
        <v>428</v>
      </c>
      <c r="B8410" s="309">
        <v>0</v>
      </c>
      <c r="C8410" s="309">
        <v>0</v>
      </c>
      <c r="D8410" s="309">
        <v>0</v>
      </c>
      <c r="E8410" s="310">
        <f t="shared" si="1397"/>
        <v>0</v>
      </c>
    </row>
    <row r="8411" spans="1:5" ht="15.6" x14ac:dyDescent="0.3">
      <c r="A8411" s="308" t="s">
        <v>429</v>
      </c>
      <c r="B8411" s="309">
        <v>89.2</v>
      </c>
      <c r="C8411" s="309">
        <v>180</v>
      </c>
      <c r="D8411" s="309">
        <v>89.2</v>
      </c>
      <c r="E8411" s="310">
        <f t="shared" si="1397"/>
        <v>180</v>
      </c>
    </row>
    <row r="8412" spans="1:5" ht="15.6" x14ac:dyDescent="0.3">
      <c r="A8412" s="308" t="s">
        <v>415</v>
      </c>
      <c r="B8412" s="309">
        <v>0</v>
      </c>
      <c r="C8412" s="309">
        <v>0</v>
      </c>
      <c r="D8412" s="309">
        <v>0</v>
      </c>
      <c r="E8412" s="310">
        <f t="shared" si="1397"/>
        <v>0</v>
      </c>
    </row>
    <row r="8413" spans="1:5" ht="15.6" x14ac:dyDescent="0.3">
      <c r="A8413" s="308" t="s">
        <v>416</v>
      </c>
      <c r="B8413" s="309">
        <v>47</v>
      </c>
      <c r="C8413" s="309">
        <v>30</v>
      </c>
      <c r="D8413" s="309">
        <v>73.25</v>
      </c>
      <c r="E8413" s="310">
        <f t="shared" si="1397"/>
        <v>56.25</v>
      </c>
    </row>
    <row r="8414" spans="1:5" ht="15.6" x14ac:dyDescent="0.3">
      <c r="A8414" s="311" t="s">
        <v>417</v>
      </c>
      <c r="B8414" s="312">
        <v>370</v>
      </c>
      <c r="C8414" s="312">
        <v>240</v>
      </c>
      <c r="D8414" s="312">
        <v>250</v>
      </c>
      <c r="E8414" s="310">
        <f t="shared" si="1397"/>
        <v>120</v>
      </c>
    </row>
    <row r="8415" spans="1:5" ht="15.6" x14ac:dyDescent="0.3">
      <c r="A8415" s="321" t="s">
        <v>419</v>
      </c>
      <c r="B8415" s="314">
        <v>0</v>
      </c>
      <c r="C8415" s="314">
        <v>0</v>
      </c>
      <c r="D8415" s="314">
        <v>0</v>
      </c>
      <c r="E8415" s="310">
        <f t="shared" si="1397"/>
        <v>0</v>
      </c>
    </row>
    <row r="8416" spans="1:5" ht="15.6" x14ac:dyDescent="0.3">
      <c r="A8416" s="321" t="s">
        <v>422</v>
      </c>
      <c r="B8416" s="313">
        <v>120</v>
      </c>
      <c r="C8416" s="313">
        <v>120</v>
      </c>
      <c r="D8416" s="313">
        <v>7.5</v>
      </c>
      <c r="E8416" s="322">
        <f t="shared" si="1397"/>
        <v>7.5</v>
      </c>
    </row>
    <row r="8417" spans="1:5" ht="15.6" x14ac:dyDescent="0.3">
      <c r="A8417" s="321" t="s">
        <v>423</v>
      </c>
      <c r="B8417" s="313">
        <v>0</v>
      </c>
      <c r="C8417" s="313">
        <v>0</v>
      </c>
      <c r="D8417" s="313">
        <v>0</v>
      </c>
      <c r="E8417" s="322">
        <f t="shared" si="1397"/>
        <v>0</v>
      </c>
    </row>
    <row r="8418" spans="1:5" ht="15.6" x14ac:dyDescent="0.3">
      <c r="A8418" s="321" t="s">
        <v>427</v>
      </c>
      <c r="B8418" s="313">
        <v>450</v>
      </c>
      <c r="C8418" s="313">
        <v>240</v>
      </c>
      <c r="D8418" s="313">
        <v>270</v>
      </c>
      <c r="E8418" s="322">
        <f t="shared" si="1397"/>
        <v>60</v>
      </c>
    </row>
    <row r="8419" spans="1:5" ht="15.6" x14ac:dyDescent="0.3">
      <c r="A8419" s="321" t="s">
        <v>425</v>
      </c>
      <c r="B8419" s="313">
        <v>55</v>
      </c>
      <c r="C8419" s="313">
        <v>0</v>
      </c>
      <c r="D8419" s="313">
        <v>62</v>
      </c>
      <c r="E8419" s="322">
        <f t="shared" si="1397"/>
        <v>7</v>
      </c>
    </row>
    <row r="8420" spans="1:5" ht="15.6" x14ac:dyDescent="0.3">
      <c r="A8420" s="323" t="s">
        <v>424</v>
      </c>
      <c r="B8420" s="324">
        <v>250</v>
      </c>
      <c r="C8420" s="324">
        <v>0</v>
      </c>
      <c r="D8420" s="324">
        <v>250</v>
      </c>
      <c r="E8420" s="325">
        <f t="shared" si="1397"/>
        <v>0</v>
      </c>
    </row>
    <row r="8421" spans="1:5" ht="15.6" x14ac:dyDescent="0.3">
      <c r="A8421" s="320" t="s">
        <v>418</v>
      </c>
      <c r="B8421" s="317">
        <f t="shared" ref="B8421:E8421" si="1398">SUM(B8408:B8420)</f>
        <v>1850.26</v>
      </c>
      <c r="C8421" s="316">
        <f t="shared" si="1398"/>
        <v>810</v>
      </c>
      <c r="D8421" s="317">
        <f t="shared" si="1398"/>
        <v>1471.01</v>
      </c>
      <c r="E8421" s="318">
        <f t="shared" si="1398"/>
        <v>430.75</v>
      </c>
    </row>
    <row r="8425" spans="1:5" ht="15.6" x14ac:dyDescent="0.3">
      <c r="A8425" s="305">
        <v>45378</v>
      </c>
      <c r="B8425" s="306"/>
      <c r="C8425" s="306"/>
      <c r="D8425" s="306"/>
      <c r="E8425" s="306"/>
    </row>
    <row r="8426" spans="1:5" ht="15.6" x14ac:dyDescent="0.3">
      <c r="A8426" s="307" t="s">
        <v>407</v>
      </c>
      <c r="B8426" s="298" t="s">
        <v>408</v>
      </c>
      <c r="C8426" s="298" t="s">
        <v>409</v>
      </c>
      <c r="D8426" s="298" t="s">
        <v>410</v>
      </c>
      <c r="E8426" s="292" t="s">
        <v>421</v>
      </c>
    </row>
    <row r="8427" spans="1:5" ht="15.6" x14ac:dyDescent="0.3">
      <c r="A8427" s="308" t="s">
        <v>412</v>
      </c>
      <c r="B8427" s="309">
        <v>250</v>
      </c>
      <c r="C8427" s="309">
        <v>0</v>
      </c>
      <c r="D8427" s="309">
        <v>287.56</v>
      </c>
      <c r="E8427" s="310">
        <f t="shared" ref="E8427:E8439" si="1399">(C8427+D8427)-B8427</f>
        <v>37.56</v>
      </c>
    </row>
    <row r="8428" spans="1:5" ht="15.6" x14ac:dyDescent="0.3">
      <c r="A8428" s="308" t="s">
        <v>413</v>
      </c>
      <c r="B8428" s="309">
        <v>181.5</v>
      </c>
      <c r="C8428" s="309">
        <v>0</v>
      </c>
      <c r="D8428" s="309">
        <v>181.5</v>
      </c>
      <c r="E8428" s="310">
        <f t="shared" si="1399"/>
        <v>0</v>
      </c>
    </row>
    <row r="8429" spans="1:5" ht="15.6" x14ac:dyDescent="0.3">
      <c r="A8429" s="308" t="s">
        <v>428</v>
      </c>
      <c r="B8429" s="309">
        <v>0</v>
      </c>
      <c r="C8429" s="309">
        <v>0</v>
      </c>
      <c r="D8429" s="309">
        <v>0</v>
      </c>
      <c r="E8429" s="310">
        <f t="shared" si="1399"/>
        <v>0</v>
      </c>
    </row>
    <row r="8430" spans="1:5" ht="15.6" x14ac:dyDescent="0.3">
      <c r="A8430" s="308" t="s">
        <v>429</v>
      </c>
      <c r="B8430" s="309">
        <v>122.6</v>
      </c>
      <c r="C8430" s="309">
        <v>90</v>
      </c>
      <c r="D8430" s="309">
        <v>89.2</v>
      </c>
      <c r="E8430" s="310">
        <f t="shared" si="1399"/>
        <v>56.599999999999994</v>
      </c>
    </row>
    <row r="8431" spans="1:5" ht="15.6" x14ac:dyDescent="0.3">
      <c r="A8431" s="308" t="s">
        <v>415</v>
      </c>
      <c r="B8431" s="309">
        <v>0</v>
      </c>
      <c r="C8431" s="309">
        <v>0</v>
      </c>
      <c r="D8431" s="309">
        <v>0</v>
      </c>
      <c r="E8431" s="310">
        <f t="shared" si="1399"/>
        <v>0</v>
      </c>
    </row>
    <row r="8432" spans="1:5" ht="15.6" x14ac:dyDescent="0.3">
      <c r="A8432" s="308" t="s">
        <v>416</v>
      </c>
      <c r="B8432" s="309">
        <v>47</v>
      </c>
      <c r="C8432" s="309">
        <v>0</v>
      </c>
      <c r="D8432" s="309">
        <v>47</v>
      </c>
      <c r="E8432" s="310">
        <f t="shared" si="1399"/>
        <v>0</v>
      </c>
    </row>
    <row r="8433" spans="1:5" ht="15.6" x14ac:dyDescent="0.3">
      <c r="A8433" s="311" t="s">
        <v>417</v>
      </c>
      <c r="B8433" s="312">
        <v>290</v>
      </c>
      <c r="C8433" s="312">
        <v>0</v>
      </c>
      <c r="D8433" s="312">
        <v>370</v>
      </c>
      <c r="E8433" s="310">
        <f t="shared" si="1399"/>
        <v>80</v>
      </c>
    </row>
    <row r="8434" spans="1:5" ht="15.6" x14ac:dyDescent="0.3">
      <c r="A8434" s="321" t="s">
        <v>419</v>
      </c>
      <c r="B8434" s="314">
        <v>0</v>
      </c>
      <c r="C8434" s="314">
        <v>0</v>
      </c>
      <c r="D8434" s="314">
        <v>0</v>
      </c>
      <c r="E8434" s="310">
        <f t="shared" si="1399"/>
        <v>0</v>
      </c>
    </row>
    <row r="8435" spans="1:5" ht="15.6" x14ac:dyDescent="0.3">
      <c r="A8435" s="321" t="s">
        <v>422</v>
      </c>
      <c r="B8435" s="313">
        <v>120</v>
      </c>
      <c r="C8435" s="313">
        <v>0</v>
      </c>
      <c r="D8435" s="313">
        <v>120</v>
      </c>
      <c r="E8435" s="322">
        <f t="shared" si="1399"/>
        <v>0</v>
      </c>
    </row>
    <row r="8436" spans="1:5" ht="15.6" x14ac:dyDescent="0.3">
      <c r="A8436" s="321" t="s">
        <v>423</v>
      </c>
      <c r="B8436" s="313">
        <v>0</v>
      </c>
      <c r="C8436" s="313">
        <v>0</v>
      </c>
      <c r="D8436" s="313">
        <v>0</v>
      </c>
      <c r="E8436" s="322">
        <f t="shared" si="1399"/>
        <v>0</v>
      </c>
    </row>
    <row r="8437" spans="1:5" ht="15.6" x14ac:dyDescent="0.3">
      <c r="A8437" s="321" t="s">
        <v>427</v>
      </c>
      <c r="B8437" s="313">
        <v>513</v>
      </c>
      <c r="C8437" s="313">
        <v>0</v>
      </c>
      <c r="D8437" s="313">
        <v>450</v>
      </c>
      <c r="E8437" s="322">
        <f t="shared" si="1399"/>
        <v>-63</v>
      </c>
    </row>
    <row r="8438" spans="1:5" ht="15.6" x14ac:dyDescent="0.3">
      <c r="A8438" s="321" t="s">
        <v>425</v>
      </c>
      <c r="B8438" s="313">
        <v>50</v>
      </c>
      <c r="C8438" s="313">
        <v>0</v>
      </c>
      <c r="D8438" s="313">
        <v>55</v>
      </c>
      <c r="E8438" s="322">
        <f t="shared" si="1399"/>
        <v>5</v>
      </c>
    </row>
    <row r="8439" spans="1:5" ht="15.6" x14ac:dyDescent="0.3">
      <c r="A8439" s="323" t="s">
        <v>424</v>
      </c>
      <c r="B8439" s="324">
        <v>250</v>
      </c>
      <c r="C8439" s="324">
        <v>0</v>
      </c>
      <c r="D8439" s="324">
        <v>250</v>
      </c>
      <c r="E8439" s="325">
        <f t="shared" si="1399"/>
        <v>0</v>
      </c>
    </row>
    <row r="8440" spans="1:5" ht="15.6" x14ac:dyDescent="0.3">
      <c r="A8440" s="320" t="s">
        <v>418</v>
      </c>
      <c r="B8440" s="317">
        <f t="shared" ref="B8440:E8440" si="1400">SUM(B8427:B8439)</f>
        <v>1824.1</v>
      </c>
      <c r="C8440" s="316">
        <f t="shared" si="1400"/>
        <v>90</v>
      </c>
      <c r="D8440" s="317">
        <f t="shared" si="1400"/>
        <v>1850.26</v>
      </c>
      <c r="E8440" s="318">
        <f t="shared" si="1400"/>
        <v>116.16</v>
      </c>
    </row>
    <row r="8444" spans="1:5" ht="15.6" x14ac:dyDescent="0.3">
      <c r="A8444" s="305">
        <v>45380</v>
      </c>
      <c r="B8444" s="306"/>
      <c r="C8444" s="306"/>
      <c r="D8444" s="306"/>
      <c r="E8444" s="306"/>
    </row>
    <row r="8445" spans="1:5" ht="15.6" x14ac:dyDescent="0.3">
      <c r="A8445" s="307" t="s">
        <v>407</v>
      </c>
      <c r="B8445" s="298" t="s">
        <v>408</v>
      </c>
      <c r="C8445" s="298" t="s">
        <v>409</v>
      </c>
      <c r="D8445" s="298" t="s">
        <v>410</v>
      </c>
      <c r="E8445" s="292" t="s">
        <v>421</v>
      </c>
    </row>
    <row r="8446" spans="1:5" ht="15.6" x14ac:dyDescent="0.3">
      <c r="A8446" s="308" t="s">
        <v>412</v>
      </c>
      <c r="B8446" s="309">
        <v>212.5</v>
      </c>
      <c r="C8446" s="309">
        <v>0</v>
      </c>
      <c r="D8446" s="309">
        <v>250</v>
      </c>
      <c r="E8446" s="310">
        <f t="shared" ref="E8446:E8458" si="1401">(C8446+D8446)-B8446</f>
        <v>37.5</v>
      </c>
    </row>
    <row r="8447" spans="1:5" ht="15.6" x14ac:dyDescent="0.3">
      <c r="A8447" s="308" t="s">
        <v>413</v>
      </c>
      <c r="B8447" s="309">
        <v>181.5</v>
      </c>
      <c r="C8447" s="309">
        <v>0</v>
      </c>
      <c r="D8447" s="309">
        <v>181.5</v>
      </c>
      <c r="E8447" s="310">
        <f t="shared" si="1401"/>
        <v>0</v>
      </c>
    </row>
    <row r="8448" spans="1:5" ht="15.6" x14ac:dyDescent="0.3">
      <c r="A8448" s="308" t="s">
        <v>428</v>
      </c>
      <c r="B8448" s="309">
        <v>0</v>
      </c>
      <c r="C8448" s="309">
        <v>0</v>
      </c>
      <c r="D8448" s="309">
        <v>0</v>
      </c>
      <c r="E8448" s="310">
        <f t="shared" si="1401"/>
        <v>0</v>
      </c>
    </row>
    <row r="8449" spans="1:5" ht="15.6" x14ac:dyDescent="0.3">
      <c r="A8449" s="308" t="s">
        <v>429</v>
      </c>
      <c r="B8449" s="309">
        <v>100.4</v>
      </c>
      <c r="C8449" s="309">
        <v>0</v>
      </c>
      <c r="D8449" s="309">
        <v>122.6</v>
      </c>
      <c r="E8449" s="310">
        <f t="shared" si="1401"/>
        <v>22.199999999999989</v>
      </c>
    </row>
    <row r="8450" spans="1:5" ht="15.6" x14ac:dyDescent="0.3">
      <c r="A8450" s="308" t="s">
        <v>415</v>
      </c>
      <c r="B8450" s="309">
        <v>0</v>
      </c>
      <c r="C8450" s="309">
        <v>0</v>
      </c>
      <c r="D8450" s="309">
        <v>0</v>
      </c>
      <c r="E8450" s="310">
        <f t="shared" si="1401"/>
        <v>0</v>
      </c>
    </row>
    <row r="8451" spans="1:5" ht="15.6" x14ac:dyDescent="0.3">
      <c r="A8451" s="308" t="s">
        <v>416</v>
      </c>
      <c r="B8451" s="309">
        <v>88</v>
      </c>
      <c r="C8451" s="309">
        <v>60</v>
      </c>
      <c r="D8451" s="309">
        <v>45</v>
      </c>
      <c r="E8451" s="310">
        <f t="shared" si="1401"/>
        <v>17</v>
      </c>
    </row>
    <row r="8452" spans="1:5" ht="15.6" x14ac:dyDescent="0.3">
      <c r="A8452" s="311" t="s">
        <v>417</v>
      </c>
      <c r="B8452" s="312">
        <v>280</v>
      </c>
      <c r="C8452" s="312">
        <v>210</v>
      </c>
      <c r="D8452" s="312">
        <v>150</v>
      </c>
      <c r="E8452" s="310">
        <f t="shared" si="1401"/>
        <v>80</v>
      </c>
    </row>
    <row r="8453" spans="1:5" ht="15.6" x14ac:dyDescent="0.3">
      <c r="A8453" s="321" t="s">
        <v>419</v>
      </c>
      <c r="B8453" s="314">
        <v>0</v>
      </c>
      <c r="C8453" s="314">
        <v>0</v>
      </c>
      <c r="D8453" s="314">
        <v>0</v>
      </c>
      <c r="E8453" s="310">
        <f t="shared" si="1401"/>
        <v>0</v>
      </c>
    </row>
    <row r="8454" spans="1:5" ht="15.6" x14ac:dyDescent="0.3">
      <c r="A8454" s="321" t="s">
        <v>422</v>
      </c>
      <c r="B8454" s="313">
        <v>120</v>
      </c>
      <c r="C8454" s="313">
        <v>0</v>
      </c>
      <c r="D8454" s="313">
        <v>120</v>
      </c>
      <c r="E8454" s="322">
        <f t="shared" si="1401"/>
        <v>0</v>
      </c>
    </row>
    <row r="8455" spans="1:5" ht="15.6" x14ac:dyDescent="0.3">
      <c r="A8455" s="321" t="s">
        <v>423</v>
      </c>
      <c r="B8455" s="313">
        <v>0</v>
      </c>
      <c r="C8455" s="313">
        <v>0</v>
      </c>
      <c r="D8455" s="313">
        <v>0</v>
      </c>
      <c r="E8455" s="322">
        <f t="shared" si="1401"/>
        <v>0</v>
      </c>
    </row>
    <row r="8456" spans="1:5" ht="15.6" x14ac:dyDescent="0.3">
      <c r="A8456" s="321" t="s">
        <v>427</v>
      </c>
      <c r="B8456" s="313">
        <v>396</v>
      </c>
      <c r="C8456" s="313">
        <v>0</v>
      </c>
      <c r="D8456" s="313">
        <v>486</v>
      </c>
      <c r="E8456" s="322">
        <f t="shared" si="1401"/>
        <v>90</v>
      </c>
    </row>
    <row r="8457" spans="1:5" ht="15.6" x14ac:dyDescent="0.3">
      <c r="A8457" s="321" t="s">
        <v>425</v>
      </c>
      <c r="B8457" s="313">
        <v>10</v>
      </c>
      <c r="C8457" s="313">
        <v>0</v>
      </c>
      <c r="D8457" s="313">
        <v>10</v>
      </c>
      <c r="E8457" s="322">
        <f t="shared" si="1401"/>
        <v>0</v>
      </c>
    </row>
    <row r="8458" spans="1:5" ht="15.6" x14ac:dyDescent="0.3">
      <c r="A8458" s="323" t="s">
        <v>424</v>
      </c>
      <c r="B8458" s="324">
        <v>217.5</v>
      </c>
      <c r="C8458" s="324">
        <v>0</v>
      </c>
      <c r="D8458" s="324">
        <v>250</v>
      </c>
      <c r="E8458" s="325">
        <f t="shared" si="1401"/>
        <v>32.5</v>
      </c>
    </row>
    <row r="8459" spans="1:5" ht="15.6" x14ac:dyDescent="0.3">
      <c r="A8459" s="320" t="s">
        <v>418</v>
      </c>
      <c r="B8459" s="317">
        <f t="shared" ref="B8459:E8459" si="1402">SUM(B8446:B8458)</f>
        <v>1605.9</v>
      </c>
      <c r="C8459" s="316">
        <f t="shared" si="1402"/>
        <v>270</v>
      </c>
      <c r="D8459" s="317">
        <f t="shared" si="1402"/>
        <v>1615.1</v>
      </c>
      <c r="E8459" s="318">
        <f t="shared" si="1402"/>
        <v>279.2</v>
      </c>
    </row>
    <row r="8463" spans="1:5" ht="15.6" x14ac:dyDescent="0.3">
      <c r="A8463" s="305">
        <v>45381</v>
      </c>
      <c r="B8463" s="306"/>
      <c r="C8463" s="306"/>
      <c r="D8463" s="306"/>
      <c r="E8463" s="306"/>
    </row>
    <row r="8464" spans="1:5" ht="15.6" x14ac:dyDescent="0.3">
      <c r="A8464" s="307" t="s">
        <v>407</v>
      </c>
      <c r="B8464" s="298" t="s">
        <v>408</v>
      </c>
      <c r="C8464" s="298" t="s">
        <v>409</v>
      </c>
      <c r="D8464" s="298" t="s">
        <v>410</v>
      </c>
      <c r="E8464" s="292" t="s">
        <v>421</v>
      </c>
    </row>
    <row r="8465" spans="1:5" ht="15.6" x14ac:dyDescent="0.3">
      <c r="A8465" s="308" t="s">
        <v>412</v>
      </c>
      <c r="B8465" s="309">
        <v>162.5</v>
      </c>
      <c r="C8465" s="309">
        <v>0</v>
      </c>
      <c r="D8465" s="309">
        <v>212.5</v>
      </c>
      <c r="E8465" s="310">
        <f t="shared" ref="E8465:E8477" si="1403">(C8465+D8465)-B8465</f>
        <v>50</v>
      </c>
    </row>
    <row r="8466" spans="1:5" ht="15.6" x14ac:dyDescent="0.3">
      <c r="A8466" s="308" t="s">
        <v>413</v>
      </c>
      <c r="B8466" s="309">
        <v>181.5</v>
      </c>
      <c r="C8466" s="309">
        <v>0</v>
      </c>
      <c r="D8466" s="309">
        <v>181.5</v>
      </c>
      <c r="E8466" s="310">
        <f t="shared" si="1403"/>
        <v>0</v>
      </c>
    </row>
    <row r="8467" spans="1:5" ht="15.6" x14ac:dyDescent="0.3">
      <c r="A8467" s="308" t="s">
        <v>428</v>
      </c>
      <c r="B8467" s="309">
        <v>0</v>
      </c>
      <c r="C8467" s="309">
        <v>0</v>
      </c>
      <c r="D8467" s="309">
        <v>0</v>
      </c>
      <c r="E8467" s="310">
        <f t="shared" si="1403"/>
        <v>0</v>
      </c>
    </row>
    <row r="8468" spans="1:5" ht="15.6" x14ac:dyDescent="0.3">
      <c r="A8468" s="308" t="s">
        <v>429</v>
      </c>
      <c r="B8468" s="309">
        <v>189.6</v>
      </c>
      <c r="C8468" s="309">
        <v>180</v>
      </c>
      <c r="D8468" s="309">
        <v>100.4</v>
      </c>
      <c r="E8468" s="310">
        <f t="shared" si="1403"/>
        <v>90.799999999999983</v>
      </c>
    </row>
    <row r="8469" spans="1:5" ht="15.6" x14ac:dyDescent="0.3">
      <c r="A8469" s="308" t="s">
        <v>415</v>
      </c>
      <c r="B8469" s="309">
        <v>0</v>
      </c>
      <c r="C8469" s="309">
        <v>120</v>
      </c>
      <c r="D8469" s="309">
        <v>0</v>
      </c>
      <c r="E8469" s="310">
        <f t="shared" si="1403"/>
        <v>120</v>
      </c>
    </row>
    <row r="8470" spans="1:5" ht="15.6" x14ac:dyDescent="0.3">
      <c r="A8470" s="308" t="s">
        <v>416</v>
      </c>
      <c r="B8470" s="309">
        <v>83.87</v>
      </c>
      <c r="C8470" s="309">
        <v>0</v>
      </c>
      <c r="D8470" s="309">
        <v>88</v>
      </c>
      <c r="E8470" s="310">
        <f t="shared" si="1403"/>
        <v>4.1299999999999955</v>
      </c>
    </row>
    <row r="8471" spans="1:5" ht="15.6" x14ac:dyDescent="0.3">
      <c r="A8471" s="311" t="s">
        <v>417</v>
      </c>
      <c r="B8471" s="312">
        <v>420</v>
      </c>
      <c r="C8471" s="312">
        <v>210</v>
      </c>
      <c r="D8471" s="312">
        <v>280</v>
      </c>
      <c r="E8471" s="310">
        <f t="shared" si="1403"/>
        <v>70</v>
      </c>
    </row>
    <row r="8472" spans="1:5" ht="15.6" x14ac:dyDescent="0.3">
      <c r="A8472" s="321" t="s">
        <v>419</v>
      </c>
      <c r="B8472" s="314">
        <v>0</v>
      </c>
      <c r="C8472" s="314">
        <v>0</v>
      </c>
      <c r="D8472" s="314">
        <v>0</v>
      </c>
      <c r="E8472" s="310">
        <f t="shared" si="1403"/>
        <v>0</v>
      </c>
    </row>
    <row r="8473" spans="1:5" ht="15.6" x14ac:dyDescent="0.3">
      <c r="A8473" s="321" t="s">
        <v>422</v>
      </c>
      <c r="B8473" s="313">
        <v>7.5</v>
      </c>
      <c r="C8473" s="313">
        <v>0</v>
      </c>
      <c r="D8473" s="313">
        <v>7.5</v>
      </c>
      <c r="E8473" s="322">
        <f t="shared" si="1403"/>
        <v>0</v>
      </c>
    </row>
    <row r="8474" spans="1:5" ht="15.6" x14ac:dyDescent="0.3">
      <c r="A8474" s="321" t="s">
        <v>423</v>
      </c>
      <c r="B8474" s="313">
        <v>0</v>
      </c>
      <c r="C8474" s="313">
        <v>0</v>
      </c>
      <c r="D8474" s="313">
        <v>0</v>
      </c>
      <c r="E8474" s="322">
        <f t="shared" si="1403"/>
        <v>0</v>
      </c>
    </row>
    <row r="8475" spans="1:5" ht="15.6" x14ac:dyDescent="0.3">
      <c r="A8475" s="321" t="s">
        <v>427</v>
      </c>
      <c r="B8475" s="313">
        <v>360</v>
      </c>
      <c r="C8475" s="313">
        <v>0</v>
      </c>
      <c r="D8475" s="313">
        <v>396</v>
      </c>
      <c r="E8475" s="322">
        <f t="shared" si="1403"/>
        <v>36</v>
      </c>
    </row>
    <row r="8476" spans="1:5" ht="15.6" x14ac:dyDescent="0.3">
      <c r="A8476" s="321" t="s">
        <v>425</v>
      </c>
      <c r="B8476" s="313">
        <v>98</v>
      </c>
      <c r="C8476" s="313">
        <v>90</v>
      </c>
      <c r="D8476" s="313">
        <v>10</v>
      </c>
      <c r="E8476" s="322">
        <f t="shared" si="1403"/>
        <v>2</v>
      </c>
    </row>
    <row r="8477" spans="1:5" ht="15.6" x14ac:dyDescent="0.3">
      <c r="A8477" s="323" t="s">
        <v>424</v>
      </c>
      <c r="B8477" s="324">
        <v>250</v>
      </c>
      <c r="C8477" s="324">
        <v>60</v>
      </c>
      <c r="D8477" s="324">
        <v>217.5</v>
      </c>
      <c r="E8477" s="325">
        <f t="shared" si="1403"/>
        <v>27.5</v>
      </c>
    </row>
    <row r="8478" spans="1:5" ht="15.6" x14ac:dyDescent="0.3">
      <c r="A8478" s="320" t="s">
        <v>418</v>
      </c>
      <c r="B8478" s="317">
        <f t="shared" ref="B8478:E8478" si="1404">SUM(B8465:B8477)</f>
        <v>1752.97</v>
      </c>
      <c r="C8478" s="316">
        <f t="shared" si="1404"/>
        <v>660</v>
      </c>
      <c r="D8478" s="317">
        <f t="shared" si="1404"/>
        <v>1493.4</v>
      </c>
      <c r="E8478" s="318">
        <f t="shared" si="1404"/>
        <v>400.42999999999995</v>
      </c>
    </row>
    <row r="8482" spans="1:5" ht="15.6" x14ac:dyDescent="0.3">
      <c r="A8482" s="305">
        <v>45382</v>
      </c>
      <c r="B8482" s="306"/>
      <c r="C8482" s="306"/>
      <c r="D8482" s="306"/>
      <c r="E8482" s="306"/>
    </row>
    <row r="8483" spans="1:5" ht="15.6" x14ac:dyDescent="0.3">
      <c r="A8483" s="307" t="s">
        <v>407</v>
      </c>
      <c r="B8483" s="298" t="s">
        <v>408</v>
      </c>
      <c r="C8483" s="298" t="s">
        <v>409</v>
      </c>
      <c r="D8483" s="298" t="s">
        <v>410</v>
      </c>
      <c r="E8483" s="292" t="s">
        <v>421</v>
      </c>
    </row>
    <row r="8484" spans="1:5" ht="15.6" x14ac:dyDescent="0.3">
      <c r="A8484" s="308" t="s">
        <v>412</v>
      </c>
      <c r="B8484" s="309">
        <v>325</v>
      </c>
      <c r="C8484" s="309">
        <v>180</v>
      </c>
      <c r="D8484" s="309">
        <v>162.5</v>
      </c>
      <c r="E8484" s="310">
        <f t="shared" ref="E8484:E8496" si="1405">(C8484+D8484)-B8484</f>
        <v>17.5</v>
      </c>
    </row>
    <row r="8485" spans="1:5" ht="15.6" x14ac:dyDescent="0.3">
      <c r="A8485" s="308" t="s">
        <v>413</v>
      </c>
      <c r="B8485" s="309">
        <v>181.5</v>
      </c>
      <c r="C8485" s="309">
        <v>0</v>
      </c>
      <c r="D8485" s="309">
        <v>181.5</v>
      </c>
      <c r="E8485" s="310">
        <f t="shared" si="1405"/>
        <v>0</v>
      </c>
    </row>
    <row r="8486" spans="1:5" ht="15.6" x14ac:dyDescent="0.3">
      <c r="A8486" s="308" t="s">
        <v>428</v>
      </c>
      <c r="B8486" s="309">
        <v>0</v>
      </c>
      <c r="C8486" s="309">
        <v>0</v>
      </c>
      <c r="D8486" s="309">
        <v>0</v>
      </c>
      <c r="E8486" s="310">
        <f t="shared" si="1405"/>
        <v>0</v>
      </c>
    </row>
    <row r="8487" spans="1:5" ht="15.6" x14ac:dyDescent="0.3">
      <c r="A8487" s="308" t="s">
        <v>429</v>
      </c>
      <c r="B8487" s="309">
        <v>144.80000000000001</v>
      </c>
      <c r="C8487" s="309">
        <v>0</v>
      </c>
      <c r="D8487" s="309">
        <v>189.6</v>
      </c>
      <c r="E8487" s="310">
        <f t="shared" si="1405"/>
        <v>44.799999999999983</v>
      </c>
    </row>
    <row r="8488" spans="1:5" ht="15.6" x14ac:dyDescent="0.3">
      <c r="A8488" s="308" t="s">
        <v>415</v>
      </c>
      <c r="B8488" s="309">
        <v>0</v>
      </c>
      <c r="C8488" s="309">
        <v>120</v>
      </c>
      <c r="D8488" s="309">
        <v>0</v>
      </c>
      <c r="E8488" s="310">
        <f t="shared" si="1405"/>
        <v>120</v>
      </c>
    </row>
    <row r="8489" spans="1:5" ht="15.6" x14ac:dyDescent="0.3">
      <c r="A8489" s="308" t="s">
        <v>416</v>
      </c>
      <c r="B8489" s="309">
        <v>75.5</v>
      </c>
      <c r="C8489" s="309">
        <v>0</v>
      </c>
      <c r="D8489" s="309">
        <v>83.87</v>
      </c>
      <c r="E8489" s="310">
        <f t="shared" si="1405"/>
        <v>8.3700000000000045</v>
      </c>
    </row>
    <row r="8490" spans="1:5" ht="15.6" x14ac:dyDescent="0.3">
      <c r="A8490" s="311" t="s">
        <v>417</v>
      </c>
      <c r="B8490" s="312">
        <v>400</v>
      </c>
      <c r="C8490" s="312">
        <v>0</v>
      </c>
      <c r="D8490" s="312">
        <v>420</v>
      </c>
      <c r="E8490" s="310">
        <f t="shared" si="1405"/>
        <v>20</v>
      </c>
    </row>
    <row r="8491" spans="1:5" ht="15.6" x14ac:dyDescent="0.3">
      <c r="A8491" s="321" t="s">
        <v>419</v>
      </c>
      <c r="B8491" s="314">
        <v>0</v>
      </c>
      <c r="C8491" s="314">
        <v>0</v>
      </c>
      <c r="D8491" s="314">
        <v>0</v>
      </c>
      <c r="E8491" s="310">
        <f t="shared" si="1405"/>
        <v>0</v>
      </c>
    </row>
    <row r="8492" spans="1:5" ht="15.6" x14ac:dyDescent="0.3">
      <c r="A8492" s="321" t="s">
        <v>422</v>
      </c>
      <c r="B8492" s="313">
        <v>120</v>
      </c>
      <c r="C8492" s="313">
        <v>120</v>
      </c>
      <c r="D8492" s="313">
        <v>7.5</v>
      </c>
      <c r="E8492" s="322">
        <f t="shared" si="1405"/>
        <v>7.5</v>
      </c>
    </row>
    <row r="8493" spans="1:5" ht="15.6" x14ac:dyDescent="0.3">
      <c r="A8493" s="321" t="s">
        <v>423</v>
      </c>
      <c r="B8493" s="313">
        <v>0</v>
      </c>
      <c r="C8493" s="313">
        <v>0</v>
      </c>
      <c r="D8493" s="313">
        <v>0</v>
      </c>
      <c r="E8493" s="322">
        <f t="shared" si="1405"/>
        <v>0</v>
      </c>
    </row>
    <row r="8494" spans="1:5" ht="15.6" x14ac:dyDescent="0.3">
      <c r="A8494" s="321" t="s">
        <v>427</v>
      </c>
      <c r="B8494" s="313">
        <v>630</v>
      </c>
      <c r="C8494" s="313">
        <v>180</v>
      </c>
      <c r="D8494" s="313">
        <v>360</v>
      </c>
      <c r="E8494" s="322">
        <f t="shared" si="1405"/>
        <v>-90</v>
      </c>
    </row>
    <row r="8495" spans="1:5" ht="15.6" x14ac:dyDescent="0.3">
      <c r="A8495" s="321" t="s">
        <v>425</v>
      </c>
      <c r="B8495" s="313">
        <v>97</v>
      </c>
      <c r="C8495" s="313">
        <v>0</v>
      </c>
      <c r="D8495" s="313">
        <v>98</v>
      </c>
      <c r="E8495" s="322">
        <f t="shared" si="1405"/>
        <v>1</v>
      </c>
    </row>
    <row r="8496" spans="1:5" ht="15.6" x14ac:dyDescent="0.3">
      <c r="A8496" s="323" t="s">
        <v>424</v>
      </c>
      <c r="B8496" s="324">
        <v>250</v>
      </c>
      <c r="C8496" s="324">
        <v>0</v>
      </c>
      <c r="D8496" s="324">
        <v>250</v>
      </c>
      <c r="E8496" s="325">
        <f t="shared" si="1405"/>
        <v>0</v>
      </c>
    </row>
    <row r="8497" spans="1:5" ht="15.6" x14ac:dyDescent="0.3">
      <c r="A8497" s="320" t="s">
        <v>418</v>
      </c>
      <c r="B8497" s="317">
        <f t="shared" ref="B8497:E8497" si="1406">SUM(B8484:B8496)</f>
        <v>2223.8000000000002</v>
      </c>
      <c r="C8497" s="316">
        <f t="shared" si="1406"/>
        <v>600</v>
      </c>
      <c r="D8497" s="317">
        <f t="shared" si="1406"/>
        <v>1752.97</v>
      </c>
      <c r="E8497" s="318">
        <f t="shared" si="1406"/>
        <v>129.16999999999999</v>
      </c>
    </row>
    <row r="8501" spans="1:5" ht="15.6" x14ac:dyDescent="0.3">
      <c r="A8501" s="305">
        <v>45384</v>
      </c>
      <c r="B8501" s="306"/>
      <c r="C8501" s="306"/>
      <c r="D8501" s="306"/>
      <c r="E8501" s="306"/>
    </row>
    <row r="8502" spans="1:5" ht="15.6" x14ac:dyDescent="0.3">
      <c r="A8502" s="307" t="s">
        <v>407</v>
      </c>
      <c r="B8502" s="298" t="s">
        <v>408</v>
      </c>
      <c r="C8502" s="298" t="s">
        <v>409</v>
      </c>
      <c r="D8502" s="298" t="s">
        <v>410</v>
      </c>
      <c r="E8502" s="292" t="s">
        <v>421</v>
      </c>
    </row>
    <row r="8503" spans="1:5" ht="15.6" x14ac:dyDescent="0.3">
      <c r="A8503" s="308" t="s">
        <v>412</v>
      </c>
      <c r="B8503" s="309">
        <v>312.8</v>
      </c>
      <c r="C8503" s="309">
        <v>0</v>
      </c>
      <c r="D8503" s="309">
        <v>312.8</v>
      </c>
      <c r="E8503" s="310">
        <f t="shared" ref="E8503:E8515" si="1407">(C8503+D8503)-B8503</f>
        <v>0</v>
      </c>
    </row>
    <row r="8504" spans="1:5" ht="15.6" x14ac:dyDescent="0.3">
      <c r="A8504" s="308" t="s">
        <v>413</v>
      </c>
      <c r="B8504" s="309">
        <v>181.5</v>
      </c>
      <c r="C8504" s="309">
        <v>0</v>
      </c>
      <c r="D8504" s="309">
        <v>181.5</v>
      </c>
      <c r="E8504" s="310">
        <f t="shared" si="1407"/>
        <v>0</v>
      </c>
    </row>
    <row r="8505" spans="1:5" ht="15.6" x14ac:dyDescent="0.3">
      <c r="A8505" s="308" t="s">
        <v>428</v>
      </c>
      <c r="B8505" s="309">
        <v>0</v>
      </c>
      <c r="C8505" s="309">
        <v>0</v>
      </c>
      <c r="D8505" s="309">
        <v>0</v>
      </c>
      <c r="E8505" s="310">
        <f t="shared" si="1407"/>
        <v>0</v>
      </c>
    </row>
    <row r="8506" spans="1:5" ht="15.6" x14ac:dyDescent="0.3">
      <c r="A8506" s="308" t="s">
        <v>429</v>
      </c>
      <c r="B8506" s="309">
        <v>100.44</v>
      </c>
      <c r="C8506" s="309">
        <v>0</v>
      </c>
      <c r="D8506" s="309">
        <v>223.2</v>
      </c>
      <c r="E8506" s="310">
        <f t="shared" si="1407"/>
        <v>122.75999999999999</v>
      </c>
    </row>
    <row r="8507" spans="1:5" ht="15.6" x14ac:dyDescent="0.3">
      <c r="A8507" s="308" t="s">
        <v>415</v>
      </c>
      <c r="B8507" s="309">
        <v>0</v>
      </c>
      <c r="C8507" s="309">
        <v>0</v>
      </c>
      <c r="D8507" s="309">
        <v>0</v>
      </c>
      <c r="E8507" s="310">
        <f t="shared" si="1407"/>
        <v>0</v>
      </c>
    </row>
    <row r="8508" spans="1:5" ht="15.6" x14ac:dyDescent="0.3">
      <c r="A8508" s="308" t="s">
        <v>416</v>
      </c>
      <c r="B8508" s="309">
        <v>75.5</v>
      </c>
      <c r="C8508" s="309">
        <v>0</v>
      </c>
      <c r="D8508" s="309">
        <v>75.5</v>
      </c>
      <c r="E8508" s="310">
        <f t="shared" si="1407"/>
        <v>0</v>
      </c>
    </row>
    <row r="8509" spans="1:5" ht="15.6" x14ac:dyDescent="0.3">
      <c r="A8509" s="311" t="s">
        <v>417</v>
      </c>
      <c r="B8509" s="312">
        <v>370</v>
      </c>
      <c r="C8509" s="312">
        <v>0</v>
      </c>
      <c r="D8509" s="312">
        <v>390</v>
      </c>
      <c r="E8509" s="310">
        <f t="shared" si="1407"/>
        <v>20</v>
      </c>
    </row>
    <row r="8510" spans="1:5" ht="15.6" x14ac:dyDescent="0.3">
      <c r="A8510" s="321" t="s">
        <v>419</v>
      </c>
      <c r="B8510" s="314">
        <v>0</v>
      </c>
      <c r="C8510" s="314">
        <v>0</v>
      </c>
      <c r="D8510" s="314">
        <v>0</v>
      </c>
      <c r="E8510" s="310">
        <f t="shared" si="1407"/>
        <v>0</v>
      </c>
    </row>
    <row r="8511" spans="1:5" ht="15.6" x14ac:dyDescent="0.3">
      <c r="A8511" s="321" t="s">
        <v>422</v>
      </c>
      <c r="B8511" s="313">
        <v>116.25</v>
      </c>
      <c r="C8511" s="313">
        <v>0</v>
      </c>
      <c r="D8511" s="313">
        <v>116.25</v>
      </c>
      <c r="E8511" s="322">
        <f t="shared" si="1407"/>
        <v>0</v>
      </c>
    </row>
    <row r="8512" spans="1:5" ht="15.6" x14ac:dyDescent="0.3">
      <c r="A8512" s="321" t="s">
        <v>423</v>
      </c>
      <c r="B8512" s="313">
        <v>0</v>
      </c>
      <c r="C8512" s="313">
        <v>0</v>
      </c>
      <c r="D8512" s="313">
        <v>0</v>
      </c>
      <c r="E8512" s="322">
        <f t="shared" si="1407"/>
        <v>0</v>
      </c>
    </row>
    <row r="8513" spans="1:5" ht="15.6" x14ac:dyDescent="0.3">
      <c r="A8513" s="321" t="s">
        <v>427</v>
      </c>
      <c r="B8513" s="313">
        <v>450</v>
      </c>
      <c r="C8513" s="313">
        <v>0</v>
      </c>
      <c r="D8513" s="313">
        <v>495</v>
      </c>
      <c r="E8513" s="322">
        <f t="shared" si="1407"/>
        <v>45</v>
      </c>
    </row>
    <row r="8514" spans="1:5" ht="15.6" x14ac:dyDescent="0.3">
      <c r="A8514" s="321" t="s">
        <v>425</v>
      </c>
      <c r="B8514" s="313">
        <v>95</v>
      </c>
      <c r="C8514" s="313">
        <v>0</v>
      </c>
      <c r="D8514" s="313">
        <v>97</v>
      </c>
      <c r="E8514" s="322">
        <f t="shared" si="1407"/>
        <v>2</v>
      </c>
    </row>
    <row r="8515" spans="1:5" ht="15.6" x14ac:dyDescent="0.3">
      <c r="A8515" s="323" t="s">
        <v>424</v>
      </c>
      <c r="B8515" s="324">
        <v>250</v>
      </c>
      <c r="C8515" s="324">
        <v>0</v>
      </c>
      <c r="D8515" s="324">
        <v>250</v>
      </c>
      <c r="E8515" s="325">
        <f t="shared" si="1407"/>
        <v>0</v>
      </c>
    </row>
    <row r="8516" spans="1:5" ht="15.6" x14ac:dyDescent="0.3">
      <c r="A8516" s="320" t="s">
        <v>418</v>
      </c>
      <c r="B8516" s="317">
        <f t="shared" ref="B8516:E8516" si="1408">SUM(B8503:B8515)</f>
        <v>1951.49</v>
      </c>
      <c r="C8516" s="316">
        <f t="shared" si="1408"/>
        <v>0</v>
      </c>
      <c r="D8516" s="317">
        <f t="shared" si="1408"/>
        <v>2141.25</v>
      </c>
      <c r="E8516" s="318">
        <f t="shared" si="1408"/>
        <v>189.76</v>
      </c>
    </row>
    <row r="8520" spans="1:5" ht="15.6" x14ac:dyDescent="0.3">
      <c r="A8520" s="305">
        <v>45385</v>
      </c>
      <c r="B8520" s="306"/>
      <c r="C8520" s="306"/>
      <c r="D8520" s="306"/>
      <c r="E8520" s="306"/>
    </row>
    <row r="8521" spans="1:5" ht="15.6" x14ac:dyDescent="0.3">
      <c r="A8521" s="307" t="s">
        <v>407</v>
      </c>
      <c r="B8521" s="298" t="s">
        <v>408</v>
      </c>
      <c r="C8521" s="298" t="s">
        <v>409</v>
      </c>
      <c r="D8521" s="298" t="s">
        <v>410</v>
      </c>
      <c r="E8521" s="292" t="s">
        <v>421</v>
      </c>
    </row>
    <row r="8522" spans="1:5" ht="15.6" x14ac:dyDescent="0.3">
      <c r="A8522" s="308" t="s">
        <v>412</v>
      </c>
      <c r="B8522" s="309">
        <v>300</v>
      </c>
      <c r="C8522" s="309">
        <v>0</v>
      </c>
      <c r="D8522" s="309">
        <v>312.8</v>
      </c>
      <c r="E8522" s="310">
        <f t="shared" ref="E8522:E8534" si="1409">(C8522+D8522)-B8522</f>
        <v>12.800000000000011</v>
      </c>
    </row>
    <row r="8523" spans="1:5" ht="15.6" x14ac:dyDescent="0.3">
      <c r="A8523" s="308" t="s">
        <v>413</v>
      </c>
      <c r="B8523" s="309">
        <v>181.5</v>
      </c>
      <c r="C8523" s="309">
        <v>0</v>
      </c>
      <c r="D8523" s="309">
        <v>181.5</v>
      </c>
      <c r="E8523" s="310">
        <f t="shared" si="1409"/>
        <v>0</v>
      </c>
    </row>
    <row r="8524" spans="1:5" ht="15.6" x14ac:dyDescent="0.3">
      <c r="A8524" s="308" t="s">
        <v>428</v>
      </c>
      <c r="B8524" s="309">
        <v>0</v>
      </c>
      <c r="C8524" s="309">
        <v>0</v>
      </c>
      <c r="D8524" s="309">
        <v>0</v>
      </c>
      <c r="E8524" s="310">
        <f t="shared" si="1409"/>
        <v>0</v>
      </c>
    </row>
    <row r="8525" spans="1:5" ht="15.6" x14ac:dyDescent="0.3">
      <c r="A8525" s="308" t="s">
        <v>429</v>
      </c>
      <c r="B8525" s="309">
        <v>100.44</v>
      </c>
      <c r="C8525" s="309">
        <v>180</v>
      </c>
      <c r="D8525" s="309">
        <v>100.44</v>
      </c>
      <c r="E8525" s="310">
        <f t="shared" si="1409"/>
        <v>180</v>
      </c>
    </row>
    <row r="8526" spans="1:5" ht="15.6" x14ac:dyDescent="0.3">
      <c r="A8526" s="308" t="s">
        <v>415</v>
      </c>
      <c r="B8526" s="309">
        <v>0</v>
      </c>
      <c r="C8526" s="309">
        <v>0</v>
      </c>
      <c r="D8526" s="309">
        <v>0</v>
      </c>
      <c r="E8526" s="310">
        <f t="shared" si="1409"/>
        <v>0</v>
      </c>
    </row>
    <row r="8527" spans="1:5" ht="15.6" x14ac:dyDescent="0.3">
      <c r="A8527" s="308" t="s">
        <v>416</v>
      </c>
      <c r="B8527" s="309">
        <v>73.5</v>
      </c>
      <c r="C8527" s="309">
        <v>0</v>
      </c>
      <c r="D8527" s="309">
        <v>75.5</v>
      </c>
      <c r="E8527" s="310">
        <f t="shared" si="1409"/>
        <v>2</v>
      </c>
    </row>
    <row r="8528" spans="1:5" ht="15.6" x14ac:dyDescent="0.3">
      <c r="A8528" s="311" t="s">
        <v>417</v>
      </c>
      <c r="B8528" s="312">
        <v>320</v>
      </c>
      <c r="C8528" s="312">
        <v>0</v>
      </c>
      <c r="D8528" s="312">
        <v>370</v>
      </c>
      <c r="E8528" s="310">
        <f t="shared" si="1409"/>
        <v>50</v>
      </c>
    </row>
    <row r="8529" spans="1:5" ht="15.6" x14ac:dyDescent="0.3">
      <c r="A8529" s="321" t="s">
        <v>419</v>
      </c>
      <c r="B8529" s="314">
        <v>0</v>
      </c>
      <c r="C8529" s="314">
        <v>0</v>
      </c>
      <c r="D8529" s="314">
        <v>0</v>
      </c>
      <c r="E8529" s="310">
        <f t="shared" si="1409"/>
        <v>0</v>
      </c>
    </row>
    <row r="8530" spans="1:5" ht="15.6" x14ac:dyDescent="0.3">
      <c r="A8530" s="321" t="s">
        <v>422</v>
      </c>
      <c r="B8530" s="313">
        <v>93.75</v>
      </c>
      <c r="C8530" s="313">
        <v>0</v>
      </c>
      <c r="D8530" s="313">
        <v>116.25</v>
      </c>
      <c r="E8530" s="322">
        <f t="shared" si="1409"/>
        <v>22.5</v>
      </c>
    </row>
    <row r="8531" spans="1:5" ht="15.6" x14ac:dyDescent="0.3">
      <c r="A8531" s="321" t="s">
        <v>423</v>
      </c>
      <c r="B8531" s="313">
        <v>0</v>
      </c>
      <c r="C8531" s="313">
        <v>0</v>
      </c>
      <c r="D8531" s="313">
        <v>0</v>
      </c>
      <c r="E8531" s="322">
        <f t="shared" si="1409"/>
        <v>0</v>
      </c>
    </row>
    <row r="8532" spans="1:5" ht="15.6" x14ac:dyDescent="0.3">
      <c r="A8532" s="321" t="s">
        <v>427</v>
      </c>
      <c r="B8532" s="313">
        <v>414</v>
      </c>
      <c r="C8532" s="313">
        <v>0</v>
      </c>
      <c r="D8532" s="313">
        <v>450</v>
      </c>
      <c r="E8532" s="322">
        <f t="shared" si="1409"/>
        <v>36</v>
      </c>
    </row>
    <row r="8533" spans="1:5" ht="15.6" x14ac:dyDescent="0.3">
      <c r="A8533" s="321" t="s">
        <v>425</v>
      </c>
      <c r="B8533" s="313">
        <v>92</v>
      </c>
      <c r="C8533" s="313">
        <v>0</v>
      </c>
      <c r="D8533" s="313">
        <v>95</v>
      </c>
      <c r="E8533" s="322">
        <f t="shared" si="1409"/>
        <v>3</v>
      </c>
    </row>
    <row r="8534" spans="1:5" ht="15.6" x14ac:dyDescent="0.3">
      <c r="A8534" s="323" t="s">
        <v>424</v>
      </c>
      <c r="B8534" s="324">
        <v>250</v>
      </c>
      <c r="C8534" s="324">
        <v>0</v>
      </c>
      <c r="D8534" s="324">
        <v>250</v>
      </c>
      <c r="E8534" s="325">
        <f t="shared" si="1409"/>
        <v>0</v>
      </c>
    </row>
    <row r="8535" spans="1:5" ht="15.6" x14ac:dyDescent="0.3">
      <c r="A8535" s="320" t="s">
        <v>418</v>
      </c>
      <c r="B8535" s="317">
        <f t="shared" ref="B8535:E8535" si="1410">SUM(B8522:B8534)</f>
        <v>1825.19</v>
      </c>
      <c r="C8535" s="316">
        <f t="shared" si="1410"/>
        <v>180</v>
      </c>
      <c r="D8535" s="317">
        <f t="shared" si="1410"/>
        <v>1951.49</v>
      </c>
      <c r="E8535" s="318">
        <f t="shared" si="1410"/>
        <v>306.3</v>
      </c>
    </row>
    <row r="8539" spans="1:5" ht="15.6" x14ac:dyDescent="0.3">
      <c r="A8539" s="305">
        <v>45386</v>
      </c>
      <c r="B8539" s="306"/>
      <c r="C8539" s="306"/>
      <c r="D8539" s="306"/>
      <c r="E8539" s="306"/>
    </row>
    <row r="8540" spans="1:5" ht="15.6" x14ac:dyDescent="0.3">
      <c r="A8540" s="307" t="s">
        <v>407</v>
      </c>
      <c r="B8540" s="298" t="s">
        <v>408</v>
      </c>
      <c r="C8540" s="298" t="s">
        <v>409</v>
      </c>
      <c r="D8540" s="298" t="s">
        <v>410</v>
      </c>
      <c r="E8540" s="292" t="s">
        <v>421</v>
      </c>
    </row>
    <row r="8541" spans="1:5" ht="15.6" x14ac:dyDescent="0.3">
      <c r="A8541" s="308" t="s">
        <v>412</v>
      </c>
      <c r="B8541" s="309">
        <v>243.6</v>
      </c>
      <c r="C8541" s="309">
        <v>0</v>
      </c>
      <c r="D8541" s="309">
        <v>300</v>
      </c>
      <c r="E8541" s="310">
        <f t="shared" ref="E8541:E8553" si="1411">(C8541+D8541)-B8541</f>
        <v>56.400000000000006</v>
      </c>
    </row>
    <row r="8542" spans="1:5" ht="15.6" x14ac:dyDescent="0.3">
      <c r="A8542" s="308" t="s">
        <v>413</v>
      </c>
      <c r="B8542" s="309">
        <v>181.5</v>
      </c>
      <c r="C8542" s="309">
        <v>0</v>
      </c>
      <c r="D8542" s="309">
        <v>181.5</v>
      </c>
      <c r="E8542" s="310">
        <f t="shared" si="1411"/>
        <v>0</v>
      </c>
    </row>
    <row r="8543" spans="1:5" ht="15.6" x14ac:dyDescent="0.3">
      <c r="A8543" s="308" t="s">
        <v>428</v>
      </c>
      <c r="B8543" s="309">
        <v>0</v>
      </c>
      <c r="C8543" s="309">
        <v>0</v>
      </c>
      <c r="D8543" s="309">
        <v>0</v>
      </c>
      <c r="E8543" s="310">
        <f t="shared" si="1411"/>
        <v>0</v>
      </c>
    </row>
    <row r="8544" spans="1:5" ht="15.6" x14ac:dyDescent="0.3">
      <c r="A8544" s="308" t="s">
        <v>429</v>
      </c>
      <c r="B8544" s="309">
        <v>189.6</v>
      </c>
      <c r="C8544" s="309">
        <v>180</v>
      </c>
      <c r="D8544" s="309">
        <v>100.44</v>
      </c>
      <c r="E8544" s="310">
        <f t="shared" si="1411"/>
        <v>90.84</v>
      </c>
    </row>
    <row r="8545" spans="1:5" ht="15.6" x14ac:dyDescent="0.3">
      <c r="A8545" s="308" t="s">
        <v>415</v>
      </c>
      <c r="B8545" s="309">
        <v>0</v>
      </c>
      <c r="C8545" s="309">
        <v>0</v>
      </c>
      <c r="D8545" s="309">
        <v>0</v>
      </c>
      <c r="E8545" s="310">
        <f t="shared" si="1411"/>
        <v>0</v>
      </c>
    </row>
    <row r="8546" spans="1:5" ht="15.6" x14ac:dyDescent="0.3">
      <c r="A8546" s="308" t="s">
        <v>416</v>
      </c>
      <c r="B8546" s="309">
        <v>73.5</v>
      </c>
      <c r="C8546" s="309">
        <v>0</v>
      </c>
      <c r="D8546" s="309">
        <v>73.5</v>
      </c>
      <c r="E8546" s="310">
        <f t="shared" si="1411"/>
        <v>0</v>
      </c>
    </row>
    <row r="8547" spans="1:5" ht="15.6" x14ac:dyDescent="0.3">
      <c r="A8547" s="311" t="s">
        <v>417</v>
      </c>
      <c r="B8547" s="312">
        <v>260</v>
      </c>
      <c r="C8547" s="312">
        <v>0</v>
      </c>
      <c r="D8547" s="312">
        <v>320</v>
      </c>
      <c r="E8547" s="310">
        <f t="shared" si="1411"/>
        <v>60</v>
      </c>
    </row>
    <row r="8548" spans="1:5" ht="15.6" x14ac:dyDescent="0.3">
      <c r="A8548" s="321" t="s">
        <v>419</v>
      </c>
      <c r="B8548" s="314">
        <v>0</v>
      </c>
      <c r="C8548" s="314">
        <v>0</v>
      </c>
      <c r="D8548" s="314">
        <v>0</v>
      </c>
      <c r="E8548" s="310">
        <f t="shared" si="1411"/>
        <v>0</v>
      </c>
    </row>
    <row r="8549" spans="1:5" ht="15.6" x14ac:dyDescent="0.3">
      <c r="A8549" s="321" t="s">
        <v>422</v>
      </c>
      <c r="B8549" s="313">
        <v>22.5</v>
      </c>
      <c r="C8549" s="313">
        <v>0</v>
      </c>
      <c r="D8549" s="313">
        <v>93.75</v>
      </c>
      <c r="E8549" s="322">
        <f t="shared" si="1411"/>
        <v>71.25</v>
      </c>
    </row>
    <row r="8550" spans="1:5" ht="15.6" x14ac:dyDescent="0.3">
      <c r="A8550" s="321" t="s">
        <v>423</v>
      </c>
      <c r="B8550" s="313">
        <v>0</v>
      </c>
      <c r="C8550" s="313">
        <v>0</v>
      </c>
      <c r="D8550" s="313">
        <v>0</v>
      </c>
      <c r="E8550" s="322">
        <f t="shared" si="1411"/>
        <v>0</v>
      </c>
    </row>
    <row r="8551" spans="1:5" ht="15.6" x14ac:dyDescent="0.3">
      <c r="A8551" s="321" t="s">
        <v>427</v>
      </c>
      <c r="B8551" s="313">
        <v>360</v>
      </c>
      <c r="C8551" s="313">
        <v>0</v>
      </c>
      <c r="D8551" s="313">
        <v>414</v>
      </c>
      <c r="E8551" s="322">
        <f t="shared" si="1411"/>
        <v>54</v>
      </c>
    </row>
    <row r="8552" spans="1:5" ht="15.6" x14ac:dyDescent="0.3">
      <c r="A8552" s="321" t="s">
        <v>425</v>
      </c>
      <c r="B8552" s="313">
        <v>92</v>
      </c>
      <c r="C8552" s="313">
        <v>0</v>
      </c>
      <c r="D8552" s="313">
        <v>92</v>
      </c>
      <c r="E8552" s="322">
        <f t="shared" si="1411"/>
        <v>0</v>
      </c>
    </row>
    <row r="8553" spans="1:5" ht="15.6" x14ac:dyDescent="0.3">
      <c r="A8553" s="323" t="s">
        <v>424</v>
      </c>
      <c r="B8553" s="324">
        <v>250</v>
      </c>
      <c r="C8553" s="324">
        <v>0</v>
      </c>
      <c r="D8553" s="324">
        <v>250</v>
      </c>
      <c r="E8553" s="325">
        <f t="shared" si="1411"/>
        <v>0</v>
      </c>
    </row>
    <row r="8554" spans="1:5" ht="15.6" x14ac:dyDescent="0.3">
      <c r="A8554" s="320" t="s">
        <v>418</v>
      </c>
      <c r="B8554" s="317">
        <f t="shared" ref="B8554:E8554" si="1412">SUM(B8541:B8553)</f>
        <v>1672.7</v>
      </c>
      <c r="C8554" s="316">
        <f t="shared" si="1412"/>
        <v>180</v>
      </c>
      <c r="D8554" s="317">
        <f t="shared" si="1412"/>
        <v>1825.19</v>
      </c>
      <c r="E8554" s="318">
        <f t="shared" si="1412"/>
        <v>332.49</v>
      </c>
    </row>
    <row r="8558" spans="1:5" ht="15.6" x14ac:dyDescent="0.3">
      <c r="A8558" s="305">
        <v>45387</v>
      </c>
      <c r="B8558" s="306"/>
      <c r="C8558" s="306"/>
      <c r="D8558" s="306"/>
      <c r="E8558" s="306"/>
    </row>
    <row r="8559" spans="1:5" ht="15.6" x14ac:dyDescent="0.3">
      <c r="A8559" s="307" t="s">
        <v>407</v>
      </c>
      <c r="B8559" s="298" t="s">
        <v>408</v>
      </c>
      <c r="C8559" s="298" t="s">
        <v>409</v>
      </c>
      <c r="D8559" s="298" t="s">
        <v>410</v>
      </c>
      <c r="E8559" s="292" t="s">
        <v>421</v>
      </c>
    </row>
    <row r="8560" spans="1:5" ht="15.6" x14ac:dyDescent="0.3">
      <c r="A8560" s="308" t="s">
        <v>412</v>
      </c>
      <c r="B8560" s="309">
        <v>225</v>
      </c>
      <c r="C8560" s="309">
        <v>0</v>
      </c>
      <c r="D8560" s="309">
        <v>243.6</v>
      </c>
      <c r="E8560" s="310">
        <f t="shared" ref="E8560:E8572" si="1413">(C8560+D8560)-B8560</f>
        <v>18.599999999999994</v>
      </c>
    </row>
    <row r="8561" spans="1:5" ht="15.6" x14ac:dyDescent="0.3">
      <c r="A8561" s="308" t="s">
        <v>413</v>
      </c>
      <c r="B8561" s="309">
        <v>181.5</v>
      </c>
      <c r="C8561" s="309">
        <v>0</v>
      </c>
      <c r="D8561" s="309">
        <v>181.5</v>
      </c>
      <c r="E8561" s="310">
        <f t="shared" si="1413"/>
        <v>0</v>
      </c>
    </row>
    <row r="8562" spans="1:5" ht="15.6" x14ac:dyDescent="0.3">
      <c r="A8562" s="308" t="s">
        <v>428</v>
      </c>
      <c r="B8562" s="309">
        <v>0</v>
      </c>
      <c r="C8562" s="309">
        <v>0</v>
      </c>
      <c r="D8562" s="309">
        <v>0</v>
      </c>
      <c r="E8562" s="310">
        <f t="shared" si="1413"/>
        <v>0</v>
      </c>
    </row>
    <row r="8563" spans="1:5" ht="15.6" x14ac:dyDescent="0.3">
      <c r="A8563" s="308" t="s">
        <v>429</v>
      </c>
      <c r="B8563" s="309">
        <v>128.1</v>
      </c>
      <c r="C8563" s="309">
        <v>0</v>
      </c>
      <c r="D8563" s="309">
        <v>189.6</v>
      </c>
      <c r="E8563" s="310">
        <f t="shared" si="1413"/>
        <v>61.5</v>
      </c>
    </row>
    <row r="8564" spans="1:5" ht="15.6" x14ac:dyDescent="0.3">
      <c r="A8564" s="308" t="s">
        <v>415</v>
      </c>
      <c r="B8564" s="309">
        <v>0</v>
      </c>
      <c r="C8564" s="309">
        <v>0</v>
      </c>
      <c r="D8564" s="309">
        <v>0</v>
      </c>
      <c r="E8564" s="310">
        <f t="shared" si="1413"/>
        <v>0</v>
      </c>
    </row>
    <row r="8565" spans="1:5" ht="15.6" x14ac:dyDescent="0.3">
      <c r="A8565" s="308" t="s">
        <v>416</v>
      </c>
      <c r="B8565" s="309">
        <v>65.599999999999994</v>
      </c>
      <c r="C8565" s="309">
        <v>0</v>
      </c>
      <c r="D8565" s="309">
        <v>73.5</v>
      </c>
      <c r="E8565" s="310">
        <f t="shared" si="1413"/>
        <v>7.9000000000000057</v>
      </c>
    </row>
    <row r="8566" spans="1:5" ht="15.6" x14ac:dyDescent="0.3">
      <c r="A8566" s="311" t="s">
        <v>417</v>
      </c>
      <c r="B8566" s="312">
        <v>260</v>
      </c>
      <c r="C8566" s="312">
        <v>0</v>
      </c>
      <c r="D8566" s="312">
        <v>320</v>
      </c>
      <c r="E8566" s="310">
        <f t="shared" si="1413"/>
        <v>60</v>
      </c>
    </row>
    <row r="8567" spans="1:5" ht="15.6" x14ac:dyDescent="0.3">
      <c r="A8567" s="321" t="s">
        <v>419</v>
      </c>
      <c r="B8567" s="314">
        <v>210</v>
      </c>
      <c r="C8567" s="314">
        <v>0</v>
      </c>
      <c r="D8567" s="314">
        <v>220</v>
      </c>
      <c r="E8567" s="310">
        <f t="shared" si="1413"/>
        <v>10</v>
      </c>
    </row>
    <row r="8568" spans="1:5" ht="15.6" x14ac:dyDescent="0.3">
      <c r="A8568" s="321" t="s">
        <v>422</v>
      </c>
      <c r="B8568" s="313">
        <v>22.5</v>
      </c>
      <c r="C8568" s="313">
        <v>0</v>
      </c>
      <c r="D8568" s="313">
        <v>11.25</v>
      </c>
      <c r="E8568" s="322">
        <f t="shared" si="1413"/>
        <v>-11.25</v>
      </c>
    </row>
    <row r="8569" spans="1:5" ht="15.6" x14ac:dyDescent="0.3">
      <c r="A8569" s="321" t="s">
        <v>423</v>
      </c>
      <c r="B8569" s="313">
        <v>0</v>
      </c>
      <c r="C8569" s="313">
        <v>0</v>
      </c>
      <c r="D8569" s="313">
        <v>0</v>
      </c>
      <c r="E8569" s="322">
        <f t="shared" si="1413"/>
        <v>0</v>
      </c>
    </row>
    <row r="8570" spans="1:5" ht="15.6" x14ac:dyDescent="0.3">
      <c r="A8570" s="321" t="s">
        <v>427</v>
      </c>
      <c r="B8570" s="313">
        <v>342</v>
      </c>
      <c r="C8570" s="313">
        <v>0</v>
      </c>
      <c r="D8570" s="313">
        <v>360</v>
      </c>
      <c r="E8570" s="322">
        <f t="shared" si="1413"/>
        <v>18</v>
      </c>
    </row>
    <row r="8571" spans="1:5" ht="15.6" x14ac:dyDescent="0.3">
      <c r="A8571" s="321" t="s">
        <v>425</v>
      </c>
      <c r="B8571" s="313">
        <v>62</v>
      </c>
      <c r="C8571" s="313">
        <v>0</v>
      </c>
      <c r="D8571" s="313">
        <v>92</v>
      </c>
      <c r="E8571" s="322">
        <f t="shared" si="1413"/>
        <v>30</v>
      </c>
    </row>
    <row r="8572" spans="1:5" ht="15.6" x14ac:dyDescent="0.3">
      <c r="A8572" s="323" t="s">
        <v>424</v>
      </c>
      <c r="B8572" s="324">
        <v>250</v>
      </c>
      <c r="C8572" s="324">
        <v>0</v>
      </c>
      <c r="D8572" s="324">
        <v>250</v>
      </c>
      <c r="E8572" s="325">
        <f t="shared" si="1413"/>
        <v>0</v>
      </c>
    </row>
    <row r="8573" spans="1:5" ht="15.6" x14ac:dyDescent="0.3">
      <c r="A8573" s="320" t="s">
        <v>418</v>
      </c>
      <c r="B8573" s="317">
        <f t="shared" ref="B8573:E8573" si="1414">SUM(B8560:B8572)</f>
        <v>1746.7</v>
      </c>
      <c r="C8573" s="316">
        <f t="shared" si="1414"/>
        <v>0</v>
      </c>
      <c r="D8573" s="317">
        <f t="shared" si="1414"/>
        <v>1941.45</v>
      </c>
      <c r="E8573" s="318">
        <f t="shared" si="1414"/>
        <v>194.75</v>
      </c>
    </row>
    <row r="8577" spans="1:6" ht="15.6" x14ac:dyDescent="0.3">
      <c r="A8577" s="305">
        <v>45388</v>
      </c>
      <c r="B8577" s="306"/>
      <c r="C8577" s="306"/>
      <c r="D8577" s="306"/>
      <c r="E8577" s="306"/>
    </row>
    <row r="8578" spans="1:6" ht="15.6" x14ac:dyDescent="0.3">
      <c r="A8578" s="307" t="s">
        <v>407</v>
      </c>
      <c r="B8578" s="298" t="s">
        <v>408</v>
      </c>
      <c r="C8578" s="298" t="s">
        <v>409</v>
      </c>
      <c r="D8578" s="298" t="s">
        <v>410</v>
      </c>
      <c r="E8578" s="292" t="s">
        <v>421</v>
      </c>
    </row>
    <row r="8579" spans="1:6" ht="15.6" x14ac:dyDescent="0.3">
      <c r="A8579" s="308" t="s">
        <v>412</v>
      </c>
      <c r="B8579" s="309">
        <v>300</v>
      </c>
      <c r="C8579" s="309">
        <v>90</v>
      </c>
      <c r="D8579" s="309">
        <v>225</v>
      </c>
      <c r="E8579" s="310">
        <f t="shared" ref="E8579:E8591" si="1415">(C8579+D8579)-B8579</f>
        <v>15</v>
      </c>
    </row>
    <row r="8580" spans="1:6" ht="15.6" x14ac:dyDescent="0.3">
      <c r="A8580" s="308" t="s">
        <v>413</v>
      </c>
      <c r="B8580" s="309">
        <v>181.5</v>
      </c>
      <c r="C8580" s="309">
        <v>0</v>
      </c>
      <c r="D8580" s="309">
        <v>181.5</v>
      </c>
      <c r="E8580" s="310">
        <f t="shared" si="1415"/>
        <v>0</v>
      </c>
    </row>
    <row r="8581" spans="1:6" ht="15.6" x14ac:dyDescent="0.3">
      <c r="A8581" s="308" t="s">
        <v>428</v>
      </c>
      <c r="B8581" s="309">
        <v>0</v>
      </c>
      <c r="C8581" s="309">
        <v>0</v>
      </c>
      <c r="D8581" s="309">
        <v>0</v>
      </c>
      <c r="E8581" s="310">
        <f t="shared" si="1415"/>
        <v>0</v>
      </c>
    </row>
    <row r="8582" spans="1:6" ht="15.6" x14ac:dyDescent="0.3">
      <c r="A8582" s="308" t="s">
        <v>429</v>
      </c>
      <c r="B8582" s="309">
        <v>67.2</v>
      </c>
      <c r="C8582" s="309">
        <v>0</v>
      </c>
      <c r="D8582" s="309">
        <v>128.1</v>
      </c>
      <c r="E8582" s="310">
        <f t="shared" si="1415"/>
        <v>60.899999999999991</v>
      </c>
    </row>
    <row r="8583" spans="1:6" ht="15.6" x14ac:dyDescent="0.3">
      <c r="A8583" s="308" t="s">
        <v>415</v>
      </c>
      <c r="B8583" s="309">
        <v>0</v>
      </c>
      <c r="C8583" s="309">
        <v>0</v>
      </c>
      <c r="D8583" s="309">
        <v>0</v>
      </c>
      <c r="E8583" s="310">
        <f t="shared" si="1415"/>
        <v>0</v>
      </c>
    </row>
    <row r="8584" spans="1:6" ht="15.6" x14ac:dyDescent="0.3">
      <c r="A8584" s="308" t="s">
        <v>416</v>
      </c>
      <c r="B8584" s="309">
        <v>47.5</v>
      </c>
      <c r="C8584" s="309">
        <v>0</v>
      </c>
      <c r="D8584" s="309">
        <v>65.599999999999994</v>
      </c>
      <c r="E8584" s="310">
        <f t="shared" si="1415"/>
        <v>18.099999999999994</v>
      </c>
    </row>
    <row r="8585" spans="1:6" ht="15.6" x14ac:dyDescent="0.3">
      <c r="A8585" s="311" t="s">
        <v>417</v>
      </c>
      <c r="B8585" s="312">
        <v>410</v>
      </c>
      <c r="C8585" s="312">
        <v>200</v>
      </c>
      <c r="D8585" s="312">
        <v>240</v>
      </c>
      <c r="E8585" s="310">
        <f t="shared" si="1415"/>
        <v>30</v>
      </c>
      <c r="F8585" s="48" t="s">
        <v>430</v>
      </c>
    </row>
    <row r="8586" spans="1:6" ht="15.6" x14ac:dyDescent="0.3">
      <c r="A8586" s="321" t="s">
        <v>419</v>
      </c>
      <c r="B8586" s="314">
        <v>300</v>
      </c>
      <c r="C8586" s="314">
        <v>0</v>
      </c>
      <c r="D8586" s="314">
        <v>210</v>
      </c>
      <c r="E8586" s="310">
        <f t="shared" si="1415"/>
        <v>-90</v>
      </c>
    </row>
    <row r="8587" spans="1:6" ht="15.6" x14ac:dyDescent="0.3">
      <c r="A8587" s="321" t="s">
        <v>422</v>
      </c>
      <c r="B8587" s="313">
        <v>0</v>
      </c>
      <c r="C8587" s="313">
        <v>0</v>
      </c>
      <c r="D8587" s="313">
        <v>11.25</v>
      </c>
      <c r="E8587" s="322">
        <f t="shared" si="1415"/>
        <v>11.25</v>
      </c>
    </row>
    <row r="8588" spans="1:6" ht="15.6" x14ac:dyDescent="0.3">
      <c r="A8588" s="321" t="s">
        <v>423</v>
      </c>
      <c r="B8588" s="313">
        <v>0</v>
      </c>
      <c r="C8588" s="313">
        <v>0</v>
      </c>
      <c r="D8588" s="313">
        <v>0</v>
      </c>
      <c r="E8588" s="322">
        <f t="shared" si="1415"/>
        <v>0</v>
      </c>
    </row>
    <row r="8589" spans="1:6" ht="15.6" x14ac:dyDescent="0.3">
      <c r="A8589" s="321" t="s">
        <v>427</v>
      </c>
      <c r="B8589" s="313">
        <v>630</v>
      </c>
      <c r="C8589" s="313">
        <v>0</v>
      </c>
      <c r="D8589" s="313">
        <v>342</v>
      </c>
      <c r="E8589" s="322">
        <f t="shared" si="1415"/>
        <v>-288</v>
      </c>
    </row>
    <row r="8590" spans="1:6" ht="15.6" x14ac:dyDescent="0.3">
      <c r="A8590" s="321" t="s">
        <v>425</v>
      </c>
      <c r="B8590" s="313">
        <v>60</v>
      </c>
      <c r="C8590" s="313">
        <v>0</v>
      </c>
      <c r="D8590" s="313">
        <v>62</v>
      </c>
      <c r="E8590" s="322">
        <f t="shared" si="1415"/>
        <v>2</v>
      </c>
    </row>
    <row r="8591" spans="1:6" ht="15.6" x14ac:dyDescent="0.3">
      <c r="A8591" s="323" t="s">
        <v>424</v>
      </c>
      <c r="B8591" s="324">
        <v>250</v>
      </c>
      <c r="C8591" s="324">
        <v>0</v>
      </c>
      <c r="D8591" s="324">
        <v>250</v>
      </c>
      <c r="E8591" s="325">
        <f t="shared" si="1415"/>
        <v>0</v>
      </c>
    </row>
    <row r="8592" spans="1:6" ht="15.6" x14ac:dyDescent="0.3">
      <c r="A8592" s="320" t="s">
        <v>418</v>
      </c>
      <c r="B8592" s="317">
        <f t="shared" ref="B8592:E8592" si="1416">SUM(B8579:B8591)</f>
        <v>2246.1999999999998</v>
      </c>
      <c r="C8592" s="316">
        <f t="shared" si="1416"/>
        <v>290</v>
      </c>
      <c r="D8592" s="317">
        <f t="shared" si="1416"/>
        <v>1715.45</v>
      </c>
      <c r="E8592" s="318">
        <f t="shared" si="1416"/>
        <v>-240.75</v>
      </c>
    </row>
    <row r="8596" spans="1:5" ht="15.6" x14ac:dyDescent="0.3">
      <c r="A8596" s="305">
        <v>45389</v>
      </c>
      <c r="B8596" s="306"/>
      <c r="C8596" s="306"/>
      <c r="D8596" s="306"/>
      <c r="E8596" s="306"/>
    </row>
    <row r="8597" spans="1:5" ht="15.6" x14ac:dyDescent="0.3">
      <c r="A8597" s="307" t="s">
        <v>407</v>
      </c>
      <c r="B8597" s="298" t="s">
        <v>408</v>
      </c>
      <c r="C8597" s="298" t="s">
        <v>409</v>
      </c>
      <c r="D8597" s="298" t="s">
        <v>410</v>
      </c>
      <c r="E8597" s="292" t="s">
        <v>421</v>
      </c>
    </row>
    <row r="8598" spans="1:5" ht="15.6" x14ac:dyDescent="0.3">
      <c r="A8598" s="308" t="s">
        <v>412</v>
      </c>
      <c r="B8598" s="309">
        <v>252.8</v>
      </c>
      <c r="C8598" s="309">
        <v>0</v>
      </c>
      <c r="D8598" s="309">
        <v>300</v>
      </c>
      <c r="E8598" s="310">
        <f t="shared" ref="E8598:E8610" si="1417">(C8598+D8598)-B8598</f>
        <v>47.199999999999989</v>
      </c>
    </row>
    <row r="8599" spans="1:5" ht="15.6" x14ac:dyDescent="0.3">
      <c r="A8599" s="308" t="s">
        <v>413</v>
      </c>
      <c r="B8599" s="309">
        <v>181.5</v>
      </c>
      <c r="C8599" s="309">
        <v>0</v>
      </c>
      <c r="D8599" s="309">
        <v>181.5</v>
      </c>
      <c r="E8599" s="310">
        <f t="shared" si="1417"/>
        <v>0</v>
      </c>
    </row>
    <row r="8600" spans="1:5" ht="15.6" x14ac:dyDescent="0.3">
      <c r="A8600" s="308" t="s">
        <v>428</v>
      </c>
      <c r="B8600" s="309">
        <v>0</v>
      </c>
      <c r="C8600" s="309">
        <v>0</v>
      </c>
      <c r="D8600" s="309">
        <v>0</v>
      </c>
      <c r="E8600" s="310">
        <f t="shared" si="1417"/>
        <v>0</v>
      </c>
    </row>
    <row r="8601" spans="1:5" ht="15.6" x14ac:dyDescent="0.3">
      <c r="A8601" s="308" t="s">
        <v>429</v>
      </c>
      <c r="B8601" s="309">
        <v>0</v>
      </c>
      <c r="C8601" s="309">
        <v>0</v>
      </c>
      <c r="D8601" s="309">
        <v>67.2</v>
      </c>
      <c r="E8601" s="310">
        <f t="shared" si="1417"/>
        <v>67.2</v>
      </c>
    </row>
    <row r="8602" spans="1:5" ht="15.6" x14ac:dyDescent="0.3">
      <c r="A8602" s="308" t="s">
        <v>415</v>
      </c>
      <c r="B8602" s="309">
        <v>0</v>
      </c>
      <c r="C8602" s="309">
        <v>0</v>
      </c>
      <c r="D8602" s="309">
        <v>0</v>
      </c>
      <c r="E8602" s="310">
        <f t="shared" si="1417"/>
        <v>0</v>
      </c>
    </row>
    <row r="8603" spans="1:5" ht="15.6" x14ac:dyDescent="0.3">
      <c r="A8603" s="308" t="s">
        <v>416</v>
      </c>
      <c r="B8603" s="309">
        <v>51.31</v>
      </c>
      <c r="C8603" s="309">
        <v>0</v>
      </c>
      <c r="D8603" s="309">
        <v>51.31</v>
      </c>
      <c r="E8603" s="310">
        <f t="shared" si="1417"/>
        <v>0</v>
      </c>
    </row>
    <row r="8604" spans="1:5" ht="15.6" x14ac:dyDescent="0.3">
      <c r="A8604" s="311" t="s">
        <v>417</v>
      </c>
      <c r="B8604" s="312">
        <v>400</v>
      </c>
      <c r="C8604" s="312">
        <v>0</v>
      </c>
      <c r="D8604" s="312">
        <v>410</v>
      </c>
      <c r="E8604" s="310">
        <f t="shared" si="1417"/>
        <v>10</v>
      </c>
    </row>
    <row r="8605" spans="1:5" ht="15.6" x14ac:dyDescent="0.3">
      <c r="A8605" s="321" t="s">
        <v>419</v>
      </c>
      <c r="B8605" s="314">
        <v>290</v>
      </c>
      <c r="C8605" s="314">
        <v>0</v>
      </c>
      <c r="D8605" s="314">
        <v>300</v>
      </c>
      <c r="E8605" s="310">
        <f t="shared" si="1417"/>
        <v>10</v>
      </c>
    </row>
    <row r="8606" spans="1:5" ht="15.6" x14ac:dyDescent="0.3">
      <c r="A8606" s="321" t="s">
        <v>422</v>
      </c>
      <c r="B8606" s="313">
        <v>120</v>
      </c>
      <c r="C8606" s="313">
        <v>120</v>
      </c>
      <c r="D8606" s="313">
        <v>0</v>
      </c>
      <c r="E8606" s="322">
        <f t="shared" si="1417"/>
        <v>0</v>
      </c>
    </row>
    <row r="8607" spans="1:5" ht="15.6" x14ac:dyDescent="0.3">
      <c r="A8607" s="321" t="s">
        <v>423</v>
      </c>
      <c r="B8607" s="313">
        <v>0</v>
      </c>
      <c r="C8607" s="313">
        <v>0</v>
      </c>
      <c r="D8607" s="313">
        <v>0</v>
      </c>
      <c r="E8607" s="322">
        <f t="shared" si="1417"/>
        <v>0</v>
      </c>
    </row>
    <row r="8608" spans="1:5" ht="15.6" x14ac:dyDescent="0.3">
      <c r="A8608" s="321" t="s">
        <v>427</v>
      </c>
      <c r="B8608" s="313">
        <v>630</v>
      </c>
      <c r="C8608" s="313">
        <v>0</v>
      </c>
      <c r="D8608" s="313">
        <v>630</v>
      </c>
      <c r="E8608" s="322">
        <f t="shared" si="1417"/>
        <v>0</v>
      </c>
    </row>
    <row r="8609" spans="1:5" ht="15.6" x14ac:dyDescent="0.3">
      <c r="A8609" s="321" t="s">
        <v>425</v>
      </c>
      <c r="B8609" s="313">
        <v>60</v>
      </c>
      <c r="C8609" s="313">
        <v>0</v>
      </c>
      <c r="D8609" s="313">
        <v>60</v>
      </c>
      <c r="E8609" s="322">
        <f t="shared" si="1417"/>
        <v>0</v>
      </c>
    </row>
    <row r="8610" spans="1:5" ht="15.6" x14ac:dyDescent="0.3">
      <c r="A8610" s="323" t="s">
        <v>424</v>
      </c>
      <c r="B8610" s="324">
        <v>250</v>
      </c>
      <c r="C8610" s="324">
        <v>0</v>
      </c>
      <c r="D8610" s="324">
        <v>250</v>
      </c>
      <c r="E8610" s="325">
        <f t="shared" si="1417"/>
        <v>0</v>
      </c>
    </row>
    <row r="8611" spans="1:5" ht="15.6" x14ac:dyDescent="0.3">
      <c r="A8611" s="320" t="s">
        <v>418</v>
      </c>
      <c r="B8611" s="317">
        <f t="shared" ref="B8611:E8611" si="1418">SUM(B8598:B8610)</f>
        <v>2235.61</v>
      </c>
      <c r="C8611" s="316">
        <f t="shared" si="1418"/>
        <v>120</v>
      </c>
      <c r="D8611" s="317">
        <f t="shared" si="1418"/>
        <v>2250.0100000000002</v>
      </c>
      <c r="E8611" s="318">
        <f t="shared" si="1418"/>
        <v>134.39999999999998</v>
      </c>
    </row>
    <row r="8615" spans="1:5" ht="15.6" x14ac:dyDescent="0.3">
      <c r="A8615" s="305">
        <v>45390</v>
      </c>
      <c r="B8615" s="306"/>
      <c r="C8615" s="306"/>
      <c r="D8615" s="306"/>
      <c r="E8615" s="306"/>
    </row>
    <row r="8616" spans="1:5" ht="15.6" x14ac:dyDescent="0.3">
      <c r="A8616" s="307" t="s">
        <v>407</v>
      </c>
      <c r="B8616" s="298" t="s">
        <v>408</v>
      </c>
      <c r="C8616" s="298" t="s">
        <v>409</v>
      </c>
      <c r="D8616" s="298" t="s">
        <v>410</v>
      </c>
      <c r="E8616" s="292" t="s">
        <v>421</v>
      </c>
    </row>
    <row r="8617" spans="1:5" ht="15.6" x14ac:dyDescent="0.3">
      <c r="A8617" s="308" t="s">
        <v>412</v>
      </c>
      <c r="B8617" s="309">
        <v>252.8</v>
      </c>
      <c r="C8617" s="309">
        <v>0</v>
      </c>
      <c r="D8617" s="309">
        <v>252.8</v>
      </c>
      <c r="E8617" s="310">
        <f t="shared" ref="E8617:E8629" si="1419">(C8617+D8617)-B8617</f>
        <v>0</v>
      </c>
    </row>
    <row r="8618" spans="1:5" ht="15.6" x14ac:dyDescent="0.3">
      <c r="A8618" s="308" t="s">
        <v>413</v>
      </c>
      <c r="B8618" s="309">
        <v>181.5</v>
      </c>
      <c r="C8618" s="309">
        <v>0</v>
      </c>
      <c r="D8618" s="309">
        <v>181.5</v>
      </c>
      <c r="E8618" s="310">
        <f t="shared" si="1419"/>
        <v>0</v>
      </c>
    </row>
    <row r="8619" spans="1:5" ht="15.6" x14ac:dyDescent="0.3">
      <c r="A8619" s="308" t="s">
        <v>428</v>
      </c>
      <c r="B8619" s="309">
        <v>0</v>
      </c>
      <c r="C8619" s="309">
        <v>0</v>
      </c>
      <c r="D8619" s="309">
        <v>0</v>
      </c>
      <c r="E8619" s="310">
        <f t="shared" si="1419"/>
        <v>0</v>
      </c>
    </row>
    <row r="8620" spans="1:5" ht="15.6" x14ac:dyDescent="0.3">
      <c r="A8620" s="308" t="s">
        <v>429</v>
      </c>
      <c r="B8620" s="309">
        <v>0</v>
      </c>
      <c r="C8620" s="309">
        <v>0</v>
      </c>
      <c r="D8620" s="309">
        <v>0</v>
      </c>
      <c r="E8620" s="310">
        <f t="shared" si="1419"/>
        <v>0</v>
      </c>
    </row>
    <row r="8621" spans="1:5" ht="15.6" x14ac:dyDescent="0.3">
      <c r="A8621" s="308" t="s">
        <v>415</v>
      </c>
      <c r="B8621" s="309">
        <v>0</v>
      </c>
      <c r="C8621" s="309">
        <v>0</v>
      </c>
      <c r="D8621" s="309">
        <v>0</v>
      </c>
      <c r="E8621" s="310">
        <f t="shared" si="1419"/>
        <v>0</v>
      </c>
    </row>
    <row r="8622" spans="1:5" ht="15.6" x14ac:dyDescent="0.3">
      <c r="A8622" s="308" t="s">
        <v>416</v>
      </c>
      <c r="B8622" s="309">
        <v>51.31</v>
      </c>
      <c r="C8622" s="309">
        <v>0</v>
      </c>
      <c r="D8622" s="309">
        <v>51.31</v>
      </c>
      <c r="E8622" s="310">
        <f t="shared" si="1419"/>
        <v>0</v>
      </c>
    </row>
    <row r="8623" spans="1:5" ht="15.6" x14ac:dyDescent="0.3">
      <c r="A8623" s="311" t="s">
        <v>417</v>
      </c>
      <c r="B8623" s="312">
        <v>350</v>
      </c>
      <c r="C8623" s="312">
        <v>0</v>
      </c>
      <c r="D8623" s="312">
        <v>400</v>
      </c>
      <c r="E8623" s="310">
        <f t="shared" si="1419"/>
        <v>50</v>
      </c>
    </row>
    <row r="8624" spans="1:5" ht="15.6" x14ac:dyDescent="0.3">
      <c r="A8624" s="321" t="s">
        <v>419</v>
      </c>
      <c r="B8624" s="314">
        <v>290</v>
      </c>
      <c r="C8624" s="314">
        <v>0</v>
      </c>
      <c r="D8624" s="314">
        <v>290</v>
      </c>
      <c r="E8624" s="310">
        <f t="shared" si="1419"/>
        <v>0</v>
      </c>
    </row>
    <row r="8625" spans="1:5" ht="15.6" x14ac:dyDescent="0.3">
      <c r="A8625" s="321" t="s">
        <v>422</v>
      </c>
      <c r="B8625" s="313">
        <v>120</v>
      </c>
      <c r="C8625" s="313">
        <v>0</v>
      </c>
      <c r="D8625" s="313">
        <v>120</v>
      </c>
      <c r="E8625" s="322">
        <f t="shared" si="1419"/>
        <v>0</v>
      </c>
    </row>
    <row r="8626" spans="1:5" ht="15.6" x14ac:dyDescent="0.3">
      <c r="A8626" s="321" t="s">
        <v>423</v>
      </c>
      <c r="B8626" s="313">
        <v>0</v>
      </c>
      <c r="C8626" s="313">
        <v>0</v>
      </c>
      <c r="D8626" s="313">
        <v>0</v>
      </c>
      <c r="E8626" s="322">
        <f t="shared" si="1419"/>
        <v>0</v>
      </c>
    </row>
    <row r="8627" spans="1:5" ht="15.6" x14ac:dyDescent="0.3">
      <c r="A8627" s="321" t="s">
        <v>427</v>
      </c>
      <c r="B8627" s="313">
        <v>630</v>
      </c>
      <c r="C8627" s="313">
        <v>0</v>
      </c>
      <c r="D8627" s="313">
        <v>630</v>
      </c>
      <c r="E8627" s="322">
        <f t="shared" si="1419"/>
        <v>0</v>
      </c>
    </row>
    <row r="8628" spans="1:5" ht="15.6" x14ac:dyDescent="0.3">
      <c r="A8628" s="321" t="s">
        <v>425</v>
      </c>
      <c r="B8628" s="313">
        <v>60</v>
      </c>
      <c r="C8628" s="313">
        <v>0</v>
      </c>
      <c r="D8628" s="313">
        <v>60</v>
      </c>
      <c r="E8628" s="322">
        <f t="shared" si="1419"/>
        <v>0</v>
      </c>
    </row>
    <row r="8629" spans="1:5" ht="15.6" x14ac:dyDescent="0.3">
      <c r="A8629" s="323" t="s">
        <v>424</v>
      </c>
      <c r="B8629" s="324">
        <v>225</v>
      </c>
      <c r="C8629" s="324">
        <v>0</v>
      </c>
      <c r="D8629" s="324">
        <v>250</v>
      </c>
      <c r="E8629" s="325">
        <f t="shared" si="1419"/>
        <v>25</v>
      </c>
    </row>
    <row r="8630" spans="1:5" ht="15.6" x14ac:dyDescent="0.3">
      <c r="A8630" s="320" t="s">
        <v>418</v>
      </c>
      <c r="B8630" s="317">
        <f t="shared" ref="B8630:E8630" si="1420">SUM(B8617:B8629)</f>
        <v>2160.61</v>
      </c>
      <c r="C8630" s="316">
        <f t="shared" si="1420"/>
        <v>0</v>
      </c>
      <c r="D8630" s="317">
        <f t="shared" si="1420"/>
        <v>2235.61</v>
      </c>
      <c r="E8630" s="318">
        <f t="shared" si="1420"/>
        <v>75</v>
      </c>
    </row>
    <row r="8634" spans="1:5" ht="15.6" x14ac:dyDescent="0.3">
      <c r="A8634" s="305">
        <v>45391</v>
      </c>
      <c r="B8634" s="306"/>
      <c r="C8634" s="306"/>
      <c r="D8634" s="306"/>
      <c r="E8634" s="306"/>
    </row>
    <row r="8635" spans="1:5" ht="15.6" x14ac:dyDescent="0.3">
      <c r="A8635" s="307" t="s">
        <v>407</v>
      </c>
      <c r="B8635" s="298" t="s">
        <v>408</v>
      </c>
      <c r="C8635" s="298" t="s">
        <v>409</v>
      </c>
      <c r="D8635" s="298" t="s">
        <v>410</v>
      </c>
      <c r="E8635" s="292" t="s">
        <v>421</v>
      </c>
    </row>
    <row r="8636" spans="1:5" ht="15.6" x14ac:dyDescent="0.3">
      <c r="A8636" s="308" t="s">
        <v>412</v>
      </c>
      <c r="B8636" s="309">
        <v>243.6</v>
      </c>
      <c r="C8636" s="309">
        <v>0</v>
      </c>
      <c r="D8636" s="309">
        <v>252.8</v>
      </c>
      <c r="E8636" s="310">
        <f t="shared" ref="E8636:E8648" si="1421">(C8636+D8636)-B8636</f>
        <v>9.2000000000000171</v>
      </c>
    </row>
    <row r="8637" spans="1:5" ht="15.6" x14ac:dyDescent="0.3">
      <c r="A8637" s="308" t="s">
        <v>413</v>
      </c>
      <c r="B8637" s="309">
        <v>181.5</v>
      </c>
      <c r="C8637" s="309">
        <v>0</v>
      </c>
      <c r="D8637" s="309">
        <v>181.5</v>
      </c>
      <c r="E8637" s="310">
        <f t="shared" si="1421"/>
        <v>0</v>
      </c>
    </row>
    <row r="8638" spans="1:5" ht="15.6" x14ac:dyDescent="0.3">
      <c r="A8638" s="308" t="s">
        <v>428</v>
      </c>
      <c r="B8638" s="309">
        <v>0</v>
      </c>
      <c r="C8638" s="309">
        <v>0</v>
      </c>
      <c r="D8638" s="309">
        <v>0</v>
      </c>
      <c r="E8638" s="310">
        <f t="shared" si="1421"/>
        <v>0</v>
      </c>
    </row>
    <row r="8639" spans="1:5" ht="15.6" x14ac:dyDescent="0.3">
      <c r="A8639" s="308" t="s">
        <v>429</v>
      </c>
      <c r="B8639" s="309">
        <v>144.80000000000001</v>
      </c>
      <c r="C8639" s="309">
        <v>210</v>
      </c>
      <c r="D8639" s="309">
        <v>0</v>
      </c>
      <c r="E8639" s="310">
        <f t="shared" si="1421"/>
        <v>65.199999999999989</v>
      </c>
    </row>
    <row r="8640" spans="1:5" ht="15.6" x14ac:dyDescent="0.3">
      <c r="A8640" s="308" t="s">
        <v>415</v>
      </c>
      <c r="B8640" s="309">
        <v>0</v>
      </c>
      <c r="C8640" s="309">
        <v>0</v>
      </c>
      <c r="D8640" s="309">
        <v>0</v>
      </c>
      <c r="E8640" s="310">
        <f t="shared" si="1421"/>
        <v>0</v>
      </c>
    </row>
    <row r="8641" spans="1:5" ht="15.6" x14ac:dyDescent="0.3">
      <c r="A8641" s="308" t="s">
        <v>416</v>
      </c>
      <c r="B8641" s="309">
        <v>54.375</v>
      </c>
      <c r="C8641" s="309">
        <v>0</v>
      </c>
      <c r="D8641" s="309">
        <v>55.31</v>
      </c>
      <c r="E8641" s="310">
        <f t="shared" si="1421"/>
        <v>0.93500000000000227</v>
      </c>
    </row>
    <row r="8642" spans="1:5" ht="15.6" x14ac:dyDescent="0.3">
      <c r="A8642" s="311" t="s">
        <v>417</v>
      </c>
      <c r="B8642" s="312">
        <v>320</v>
      </c>
      <c r="C8642" s="312">
        <v>0</v>
      </c>
      <c r="D8642" s="312">
        <v>350</v>
      </c>
      <c r="E8642" s="310">
        <f t="shared" si="1421"/>
        <v>30</v>
      </c>
    </row>
    <row r="8643" spans="1:5" ht="15.6" x14ac:dyDescent="0.3">
      <c r="A8643" s="321" t="s">
        <v>419</v>
      </c>
      <c r="B8643" s="314">
        <v>270</v>
      </c>
      <c r="C8643" s="314">
        <v>0</v>
      </c>
      <c r="D8643" s="314">
        <v>290</v>
      </c>
      <c r="E8643" s="310">
        <f t="shared" si="1421"/>
        <v>20</v>
      </c>
    </row>
    <row r="8644" spans="1:5" ht="15.6" x14ac:dyDescent="0.3">
      <c r="A8644" s="321" t="s">
        <v>422</v>
      </c>
      <c r="B8644" s="313">
        <v>101.25</v>
      </c>
      <c r="C8644" s="313">
        <v>0</v>
      </c>
      <c r="D8644" s="313">
        <v>120</v>
      </c>
      <c r="E8644" s="322">
        <f t="shared" si="1421"/>
        <v>18.75</v>
      </c>
    </row>
    <row r="8645" spans="1:5" ht="15.6" x14ac:dyDescent="0.3">
      <c r="A8645" s="321" t="s">
        <v>423</v>
      </c>
      <c r="B8645" s="313">
        <v>0</v>
      </c>
      <c r="C8645" s="313">
        <v>0</v>
      </c>
      <c r="D8645" s="313">
        <v>0</v>
      </c>
      <c r="E8645" s="322">
        <f t="shared" si="1421"/>
        <v>0</v>
      </c>
    </row>
    <row r="8646" spans="1:5" ht="15.6" x14ac:dyDescent="0.3">
      <c r="A8646" s="321" t="s">
        <v>427</v>
      </c>
      <c r="B8646" s="313">
        <v>585</v>
      </c>
      <c r="C8646" s="313">
        <v>0</v>
      </c>
      <c r="D8646" s="313">
        <v>630</v>
      </c>
      <c r="E8646" s="322">
        <f t="shared" si="1421"/>
        <v>45</v>
      </c>
    </row>
    <row r="8647" spans="1:5" ht="15.6" x14ac:dyDescent="0.3">
      <c r="A8647" s="321" t="s">
        <v>425</v>
      </c>
      <c r="B8647" s="313">
        <v>50</v>
      </c>
      <c r="C8647" s="313">
        <v>0</v>
      </c>
      <c r="D8647" s="313">
        <v>60</v>
      </c>
      <c r="E8647" s="322">
        <f t="shared" si="1421"/>
        <v>10</v>
      </c>
    </row>
    <row r="8648" spans="1:5" ht="15.6" x14ac:dyDescent="0.3">
      <c r="A8648" s="323" t="s">
        <v>424</v>
      </c>
      <c r="B8648" s="324">
        <v>203</v>
      </c>
      <c r="C8648" s="324">
        <v>0</v>
      </c>
      <c r="D8648" s="324">
        <v>225</v>
      </c>
      <c r="E8648" s="325">
        <f t="shared" si="1421"/>
        <v>22</v>
      </c>
    </row>
    <row r="8649" spans="1:5" ht="15.6" x14ac:dyDescent="0.3">
      <c r="A8649" s="320" t="s">
        <v>418</v>
      </c>
      <c r="B8649" s="317">
        <f t="shared" ref="B8649:E8649" si="1422">SUM(B8636:B8648)</f>
        <v>2153.5250000000001</v>
      </c>
      <c r="C8649" s="316">
        <f t="shared" si="1422"/>
        <v>210</v>
      </c>
      <c r="D8649" s="317">
        <f t="shared" si="1422"/>
        <v>2164.61</v>
      </c>
      <c r="E8649" s="318">
        <f t="shared" si="1422"/>
        <v>221.08500000000001</v>
      </c>
    </row>
    <row r="8653" spans="1:5" ht="15.6" x14ac:dyDescent="0.3">
      <c r="A8653" s="305">
        <v>45392</v>
      </c>
      <c r="B8653" s="306"/>
      <c r="C8653" s="306"/>
      <c r="D8653" s="306"/>
      <c r="E8653" s="306"/>
    </row>
    <row r="8654" spans="1:5" ht="15.6" x14ac:dyDescent="0.3">
      <c r="A8654" s="307" t="s">
        <v>407</v>
      </c>
      <c r="B8654" s="298" t="s">
        <v>408</v>
      </c>
      <c r="C8654" s="298" t="s">
        <v>409</v>
      </c>
      <c r="D8654" s="298" t="s">
        <v>410</v>
      </c>
      <c r="E8654" s="292" t="s">
        <v>421</v>
      </c>
    </row>
    <row r="8655" spans="1:5" ht="15.6" x14ac:dyDescent="0.3">
      <c r="A8655" s="308" t="s">
        <v>412</v>
      </c>
      <c r="B8655" s="309">
        <v>212.5</v>
      </c>
      <c r="C8655" s="309">
        <v>0</v>
      </c>
      <c r="D8655" s="309">
        <v>243.6</v>
      </c>
      <c r="E8655" s="310">
        <f t="shared" ref="E8655:E8667" si="1423">(C8655+D8655)-B8655</f>
        <v>31.099999999999994</v>
      </c>
    </row>
    <row r="8656" spans="1:5" ht="15.6" x14ac:dyDescent="0.3">
      <c r="A8656" s="308" t="s">
        <v>413</v>
      </c>
      <c r="B8656" s="309">
        <v>181.5</v>
      </c>
      <c r="C8656" s="309">
        <v>0</v>
      </c>
      <c r="D8656" s="309">
        <v>181.5</v>
      </c>
      <c r="E8656" s="310">
        <f t="shared" si="1423"/>
        <v>0</v>
      </c>
    </row>
    <row r="8657" spans="1:5" ht="15.6" x14ac:dyDescent="0.3">
      <c r="A8657" s="308" t="s">
        <v>428</v>
      </c>
      <c r="B8657" s="309">
        <v>0</v>
      </c>
      <c r="C8657" s="309">
        <v>0</v>
      </c>
      <c r="D8657" s="309">
        <v>0</v>
      </c>
      <c r="E8657" s="310">
        <f t="shared" si="1423"/>
        <v>0</v>
      </c>
    </row>
    <row r="8658" spans="1:5" ht="15.6" x14ac:dyDescent="0.3">
      <c r="A8658" s="308" t="s">
        <v>429</v>
      </c>
      <c r="B8658" s="309">
        <v>111.6</v>
      </c>
      <c r="C8658" s="309">
        <v>0</v>
      </c>
      <c r="D8658" s="309">
        <v>144.80000000000001</v>
      </c>
      <c r="E8658" s="310">
        <f t="shared" si="1423"/>
        <v>33.200000000000017</v>
      </c>
    </row>
    <row r="8659" spans="1:5" ht="15.6" x14ac:dyDescent="0.3">
      <c r="A8659" s="308" t="s">
        <v>415</v>
      </c>
      <c r="B8659" s="309">
        <v>0</v>
      </c>
      <c r="C8659" s="309">
        <v>0</v>
      </c>
      <c r="D8659" s="309">
        <v>0</v>
      </c>
      <c r="E8659" s="310">
        <f t="shared" si="1423"/>
        <v>0</v>
      </c>
    </row>
    <row r="8660" spans="1:5" ht="15.6" x14ac:dyDescent="0.3">
      <c r="A8660" s="308" t="s">
        <v>416</v>
      </c>
      <c r="B8660" s="309">
        <v>30</v>
      </c>
      <c r="C8660" s="309">
        <v>0</v>
      </c>
      <c r="D8660" s="309">
        <v>54.375</v>
      </c>
      <c r="E8660" s="310">
        <f t="shared" si="1423"/>
        <v>24.375</v>
      </c>
    </row>
    <row r="8661" spans="1:5" ht="15.6" x14ac:dyDescent="0.3">
      <c r="A8661" s="311" t="s">
        <v>417</v>
      </c>
      <c r="B8661" s="312">
        <v>300</v>
      </c>
      <c r="C8661" s="312">
        <v>0</v>
      </c>
      <c r="D8661" s="312">
        <v>320</v>
      </c>
      <c r="E8661" s="310">
        <f t="shared" si="1423"/>
        <v>20</v>
      </c>
    </row>
    <row r="8662" spans="1:5" ht="15.6" x14ac:dyDescent="0.3">
      <c r="A8662" s="321" t="s">
        <v>419</v>
      </c>
      <c r="B8662" s="314">
        <v>240</v>
      </c>
      <c r="C8662" s="314">
        <v>0</v>
      </c>
      <c r="D8662" s="314">
        <v>270</v>
      </c>
      <c r="E8662" s="310">
        <f t="shared" si="1423"/>
        <v>30</v>
      </c>
    </row>
    <row r="8663" spans="1:5" ht="15.6" x14ac:dyDescent="0.3">
      <c r="A8663" s="321" t="s">
        <v>422</v>
      </c>
      <c r="B8663" s="313">
        <v>93.75</v>
      </c>
      <c r="C8663" s="313">
        <v>0</v>
      </c>
      <c r="D8663" s="313">
        <v>101.25</v>
      </c>
      <c r="E8663" s="322">
        <f t="shared" si="1423"/>
        <v>7.5</v>
      </c>
    </row>
    <row r="8664" spans="1:5" ht="15.6" x14ac:dyDescent="0.3">
      <c r="A8664" s="321" t="s">
        <v>423</v>
      </c>
      <c r="B8664" s="313">
        <v>0</v>
      </c>
      <c r="C8664" s="313">
        <v>0</v>
      </c>
      <c r="D8664" s="313">
        <v>0</v>
      </c>
      <c r="E8664" s="322">
        <f t="shared" si="1423"/>
        <v>0</v>
      </c>
    </row>
    <row r="8665" spans="1:5" ht="15.6" x14ac:dyDescent="0.3">
      <c r="A8665" s="321" t="s">
        <v>427</v>
      </c>
      <c r="B8665" s="313">
        <v>522</v>
      </c>
      <c r="C8665" s="313">
        <v>0</v>
      </c>
      <c r="D8665" s="313">
        <v>585</v>
      </c>
      <c r="E8665" s="322">
        <f t="shared" si="1423"/>
        <v>63</v>
      </c>
    </row>
    <row r="8666" spans="1:5" ht="15.6" x14ac:dyDescent="0.3">
      <c r="A8666" s="321" t="s">
        <v>425</v>
      </c>
      <c r="B8666" s="313">
        <v>50</v>
      </c>
      <c r="C8666" s="313">
        <v>0</v>
      </c>
      <c r="D8666" s="313">
        <v>50</v>
      </c>
      <c r="E8666" s="322">
        <f t="shared" si="1423"/>
        <v>0</v>
      </c>
    </row>
    <row r="8667" spans="1:5" ht="15.6" x14ac:dyDescent="0.3">
      <c r="A8667" s="323" t="s">
        <v>424</v>
      </c>
      <c r="B8667" s="324">
        <v>165</v>
      </c>
      <c r="C8667" s="324">
        <v>0</v>
      </c>
      <c r="D8667" s="324">
        <v>203</v>
      </c>
      <c r="E8667" s="325">
        <f t="shared" si="1423"/>
        <v>38</v>
      </c>
    </row>
    <row r="8668" spans="1:5" ht="15.6" x14ac:dyDescent="0.3">
      <c r="A8668" s="320" t="s">
        <v>418</v>
      </c>
      <c r="B8668" s="317">
        <f t="shared" ref="B8668:E8668" si="1424">SUM(B8655:B8667)</f>
        <v>1906.35</v>
      </c>
      <c r="C8668" s="316">
        <f t="shared" si="1424"/>
        <v>0</v>
      </c>
      <c r="D8668" s="317">
        <f t="shared" si="1424"/>
        <v>2153.5250000000001</v>
      </c>
      <c r="E8668" s="318">
        <f t="shared" si="1424"/>
        <v>247.17500000000001</v>
      </c>
    </row>
    <row r="8672" spans="1:5" ht="15.6" x14ac:dyDescent="0.3">
      <c r="A8672" s="305">
        <v>45393</v>
      </c>
      <c r="B8672" s="306"/>
      <c r="C8672" s="306"/>
      <c r="D8672" s="306"/>
      <c r="E8672" s="306"/>
    </row>
    <row r="8673" spans="1:5" ht="15.6" x14ac:dyDescent="0.3">
      <c r="A8673" s="307" t="s">
        <v>407</v>
      </c>
      <c r="B8673" s="298" t="s">
        <v>408</v>
      </c>
      <c r="C8673" s="298" t="s">
        <v>409</v>
      </c>
      <c r="D8673" s="298" t="s">
        <v>410</v>
      </c>
      <c r="E8673" s="292" t="s">
        <v>421</v>
      </c>
    </row>
    <row r="8674" spans="1:5" ht="15.6" x14ac:dyDescent="0.3">
      <c r="A8674" s="308" t="s">
        <v>412</v>
      </c>
      <c r="B8674" s="309">
        <v>37.5</v>
      </c>
      <c r="C8674" s="309">
        <v>0</v>
      </c>
      <c r="D8674" s="309">
        <v>212.5</v>
      </c>
      <c r="E8674" s="310">
        <f t="shared" ref="E8674:E8686" si="1425">(C8674+D8674)-B8674</f>
        <v>175</v>
      </c>
    </row>
    <row r="8675" spans="1:5" ht="15.6" x14ac:dyDescent="0.3">
      <c r="A8675" s="308" t="s">
        <v>413</v>
      </c>
      <c r="B8675" s="309">
        <v>181.5</v>
      </c>
      <c r="C8675" s="309">
        <v>0</v>
      </c>
      <c r="D8675" s="309">
        <v>181.5</v>
      </c>
      <c r="E8675" s="310">
        <f t="shared" si="1425"/>
        <v>0</v>
      </c>
    </row>
    <row r="8676" spans="1:5" ht="15.6" x14ac:dyDescent="0.3">
      <c r="A8676" s="308" t="s">
        <v>428</v>
      </c>
      <c r="B8676" s="309">
        <v>0</v>
      </c>
      <c r="C8676" s="309">
        <v>0</v>
      </c>
      <c r="D8676" s="309">
        <v>0</v>
      </c>
      <c r="E8676" s="310">
        <f t="shared" si="1425"/>
        <v>0</v>
      </c>
    </row>
    <row r="8677" spans="1:5" ht="15.6" x14ac:dyDescent="0.3">
      <c r="A8677" s="308" t="s">
        <v>429</v>
      </c>
      <c r="B8677" s="309">
        <v>144.80000000000001</v>
      </c>
      <c r="C8677" s="309">
        <v>90</v>
      </c>
      <c r="D8677" s="309">
        <v>111.6</v>
      </c>
      <c r="E8677" s="310">
        <f t="shared" si="1425"/>
        <v>56.799999999999983</v>
      </c>
    </row>
    <row r="8678" spans="1:5" ht="15.6" x14ac:dyDescent="0.3">
      <c r="A8678" s="308" t="s">
        <v>415</v>
      </c>
      <c r="B8678" s="309">
        <v>0</v>
      </c>
      <c r="C8678" s="309">
        <v>0</v>
      </c>
      <c r="D8678" s="309">
        <v>0</v>
      </c>
      <c r="E8678" s="310">
        <f t="shared" si="1425"/>
        <v>0</v>
      </c>
    </row>
    <row r="8679" spans="1:5" ht="15.6" x14ac:dyDescent="0.3">
      <c r="A8679" s="308" t="s">
        <v>416</v>
      </c>
      <c r="B8679" s="309">
        <v>91.75</v>
      </c>
      <c r="C8679" s="309">
        <v>60</v>
      </c>
      <c r="D8679" s="309">
        <v>30</v>
      </c>
      <c r="E8679" s="310">
        <f t="shared" si="1425"/>
        <v>-1.75</v>
      </c>
    </row>
    <row r="8680" spans="1:5" ht="15.6" x14ac:dyDescent="0.3">
      <c r="A8680" s="311" t="s">
        <v>417</v>
      </c>
      <c r="B8680" s="312">
        <v>300</v>
      </c>
      <c r="C8680" s="312">
        <v>0</v>
      </c>
      <c r="D8680" s="312">
        <v>300</v>
      </c>
      <c r="E8680" s="310">
        <f t="shared" si="1425"/>
        <v>0</v>
      </c>
    </row>
    <row r="8681" spans="1:5" ht="15.6" x14ac:dyDescent="0.3">
      <c r="A8681" s="321" t="s">
        <v>419</v>
      </c>
      <c r="B8681" s="314">
        <v>240</v>
      </c>
      <c r="C8681" s="314">
        <v>0</v>
      </c>
      <c r="D8681" s="314">
        <v>240</v>
      </c>
      <c r="E8681" s="310">
        <f t="shared" si="1425"/>
        <v>0</v>
      </c>
    </row>
    <row r="8682" spans="1:5" ht="15.6" x14ac:dyDescent="0.3">
      <c r="A8682" s="321" t="s">
        <v>422</v>
      </c>
      <c r="B8682" s="313">
        <v>78</v>
      </c>
      <c r="C8682" s="313">
        <v>0</v>
      </c>
      <c r="D8682" s="313">
        <v>93.75</v>
      </c>
      <c r="E8682" s="322">
        <f t="shared" si="1425"/>
        <v>15.75</v>
      </c>
    </row>
    <row r="8683" spans="1:5" ht="15.6" x14ac:dyDescent="0.3">
      <c r="A8683" s="321" t="s">
        <v>423</v>
      </c>
      <c r="B8683" s="313">
        <v>0</v>
      </c>
      <c r="C8683" s="313">
        <v>0</v>
      </c>
      <c r="D8683" s="313">
        <v>0</v>
      </c>
      <c r="E8683" s="322">
        <f t="shared" si="1425"/>
        <v>0</v>
      </c>
    </row>
    <row r="8684" spans="1:5" ht="15.6" x14ac:dyDescent="0.3">
      <c r="A8684" s="321" t="s">
        <v>427</v>
      </c>
      <c r="B8684" s="313">
        <v>522</v>
      </c>
      <c r="C8684" s="313">
        <v>0</v>
      </c>
      <c r="D8684" s="313">
        <v>522</v>
      </c>
      <c r="E8684" s="322">
        <f t="shared" si="1425"/>
        <v>0</v>
      </c>
    </row>
    <row r="8685" spans="1:5" ht="15.6" x14ac:dyDescent="0.3">
      <c r="A8685" s="321" t="s">
        <v>425</v>
      </c>
      <c r="B8685" s="313">
        <v>50</v>
      </c>
      <c r="C8685" s="313">
        <v>0</v>
      </c>
      <c r="D8685" s="313">
        <v>50</v>
      </c>
      <c r="E8685" s="322">
        <f t="shared" si="1425"/>
        <v>0</v>
      </c>
    </row>
    <row r="8686" spans="1:5" ht="15.6" x14ac:dyDescent="0.3">
      <c r="A8686" s="323" t="s">
        <v>424</v>
      </c>
      <c r="B8686" s="324">
        <v>155</v>
      </c>
      <c r="C8686" s="324">
        <v>0</v>
      </c>
      <c r="D8686" s="324">
        <v>165</v>
      </c>
      <c r="E8686" s="325">
        <f t="shared" si="1425"/>
        <v>10</v>
      </c>
    </row>
    <row r="8687" spans="1:5" ht="15.6" x14ac:dyDescent="0.3">
      <c r="A8687" s="320" t="s">
        <v>418</v>
      </c>
      <c r="B8687" s="317">
        <f t="shared" ref="B8687:E8687" si="1426">SUM(B8674:B8686)</f>
        <v>1800.55</v>
      </c>
      <c r="C8687" s="316">
        <f t="shared" si="1426"/>
        <v>150</v>
      </c>
      <c r="D8687" s="317">
        <f t="shared" si="1426"/>
        <v>1906.35</v>
      </c>
      <c r="E8687" s="318">
        <f t="shared" si="1426"/>
        <v>255.79999999999998</v>
      </c>
    </row>
    <row r="8691" spans="1:5" ht="15.6" x14ac:dyDescent="0.3">
      <c r="A8691" s="305">
        <v>45395</v>
      </c>
      <c r="B8691" s="306"/>
      <c r="C8691" s="306"/>
      <c r="D8691" s="306"/>
      <c r="E8691" s="306"/>
    </row>
    <row r="8692" spans="1:5" ht="15.6" x14ac:dyDescent="0.3">
      <c r="A8692" s="307" t="s">
        <v>407</v>
      </c>
      <c r="B8692" s="298" t="s">
        <v>408</v>
      </c>
      <c r="C8692" s="298" t="s">
        <v>409</v>
      </c>
      <c r="D8692" s="298" t="s">
        <v>410</v>
      </c>
      <c r="E8692" s="292" t="s">
        <v>421</v>
      </c>
    </row>
    <row r="8693" spans="1:5" ht="15.6" x14ac:dyDescent="0.3">
      <c r="A8693" s="308" t="s">
        <v>412</v>
      </c>
      <c r="B8693" s="309">
        <v>300</v>
      </c>
      <c r="C8693" s="309">
        <v>0</v>
      </c>
      <c r="D8693" s="309">
        <v>312</v>
      </c>
      <c r="E8693" s="310">
        <f t="shared" ref="E8693:E8705" si="1427">(C8693+D8693)-B8693</f>
        <v>12</v>
      </c>
    </row>
    <row r="8694" spans="1:5" ht="15.6" x14ac:dyDescent="0.3">
      <c r="A8694" s="308" t="s">
        <v>413</v>
      </c>
      <c r="B8694" s="309">
        <v>181.5</v>
      </c>
      <c r="C8694" s="309">
        <v>0</v>
      </c>
      <c r="D8694" s="309">
        <v>181.5</v>
      </c>
      <c r="E8694" s="310">
        <f t="shared" si="1427"/>
        <v>0</v>
      </c>
    </row>
    <row r="8695" spans="1:5" ht="15.6" x14ac:dyDescent="0.3">
      <c r="A8695" s="308" t="s">
        <v>428</v>
      </c>
      <c r="B8695" s="309">
        <v>0</v>
      </c>
      <c r="C8695" s="309">
        <v>0</v>
      </c>
      <c r="D8695" s="309">
        <v>0</v>
      </c>
      <c r="E8695" s="310">
        <f t="shared" si="1427"/>
        <v>0</v>
      </c>
    </row>
    <row r="8696" spans="1:5" ht="15.6" x14ac:dyDescent="0.3">
      <c r="A8696" s="308" t="s">
        <v>429</v>
      </c>
      <c r="B8696" s="309">
        <v>290</v>
      </c>
      <c r="C8696" s="309">
        <v>90</v>
      </c>
      <c r="D8696" s="309">
        <v>292.24</v>
      </c>
      <c r="E8696" s="310">
        <f t="shared" si="1427"/>
        <v>92.240000000000009</v>
      </c>
    </row>
    <row r="8697" spans="1:5" ht="15.6" x14ac:dyDescent="0.3">
      <c r="A8697" s="308" t="s">
        <v>415</v>
      </c>
      <c r="B8697" s="309">
        <v>0</v>
      </c>
      <c r="C8697" s="309">
        <v>0</v>
      </c>
      <c r="D8697" s="309">
        <v>0</v>
      </c>
      <c r="E8697" s="310">
        <f t="shared" si="1427"/>
        <v>0</v>
      </c>
    </row>
    <row r="8698" spans="1:5" ht="15.6" x14ac:dyDescent="0.3">
      <c r="A8698" s="308" t="s">
        <v>416</v>
      </c>
      <c r="B8698" s="309">
        <v>91.75</v>
      </c>
      <c r="C8698" s="309">
        <v>0</v>
      </c>
      <c r="D8698" s="309">
        <v>91.75</v>
      </c>
      <c r="E8698" s="310">
        <f t="shared" si="1427"/>
        <v>0</v>
      </c>
    </row>
    <row r="8699" spans="1:5" ht="15.6" x14ac:dyDescent="0.3">
      <c r="A8699" s="311" t="s">
        <v>417</v>
      </c>
      <c r="B8699" s="312">
        <v>500</v>
      </c>
      <c r="C8699" s="312">
        <v>0</v>
      </c>
      <c r="D8699" s="312">
        <v>530</v>
      </c>
      <c r="E8699" s="310">
        <f t="shared" si="1427"/>
        <v>30</v>
      </c>
    </row>
    <row r="8700" spans="1:5" ht="15.6" x14ac:dyDescent="0.3">
      <c r="A8700" s="321" t="s">
        <v>419</v>
      </c>
      <c r="B8700" s="314">
        <v>240</v>
      </c>
      <c r="C8700" s="314">
        <v>0</v>
      </c>
      <c r="D8700" s="314">
        <v>300</v>
      </c>
      <c r="E8700" s="310">
        <f t="shared" si="1427"/>
        <v>60</v>
      </c>
    </row>
    <row r="8701" spans="1:5" ht="15.6" x14ac:dyDescent="0.3">
      <c r="A8701" s="321" t="s">
        <v>422</v>
      </c>
      <c r="B8701" s="313">
        <v>52.5</v>
      </c>
      <c r="C8701" s="313">
        <v>0</v>
      </c>
      <c r="D8701" s="313">
        <v>75</v>
      </c>
      <c r="E8701" s="322">
        <f t="shared" si="1427"/>
        <v>22.5</v>
      </c>
    </row>
    <row r="8702" spans="1:5" ht="15.6" x14ac:dyDescent="0.3">
      <c r="A8702" s="321" t="s">
        <v>423</v>
      </c>
      <c r="B8702" s="313">
        <v>0</v>
      </c>
      <c r="C8702" s="313">
        <v>0</v>
      </c>
      <c r="D8702" s="313">
        <v>0</v>
      </c>
      <c r="E8702" s="322">
        <f t="shared" si="1427"/>
        <v>0</v>
      </c>
    </row>
    <row r="8703" spans="1:5" ht="15.6" x14ac:dyDescent="0.3">
      <c r="A8703" s="321" t="s">
        <v>427</v>
      </c>
      <c r="B8703" s="313">
        <v>405</v>
      </c>
      <c r="C8703" s="313">
        <v>0</v>
      </c>
      <c r="D8703" s="313">
        <v>450</v>
      </c>
      <c r="E8703" s="322">
        <f t="shared" si="1427"/>
        <v>45</v>
      </c>
    </row>
    <row r="8704" spans="1:5" ht="15.6" x14ac:dyDescent="0.3">
      <c r="A8704" s="321" t="s">
        <v>425</v>
      </c>
      <c r="B8704" s="313">
        <v>50</v>
      </c>
      <c r="C8704" s="313">
        <v>0</v>
      </c>
      <c r="D8704" s="313">
        <v>50</v>
      </c>
      <c r="E8704" s="322">
        <f t="shared" si="1427"/>
        <v>0</v>
      </c>
    </row>
    <row r="8705" spans="1:5" ht="15.6" x14ac:dyDescent="0.3">
      <c r="A8705" s="323" t="s">
        <v>424</v>
      </c>
      <c r="B8705" s="324">
        <v>150</v>
      </c>
      <c r="C8705" s="324">
        <v>0</v>
      </c>
      <c r="D8705" s="324">
        <v>155</v>
      </c>
      <c r="E8705" s="325">
        <f t="shared" si="1427"/>
        <v>5</v>
      </c>
    </row>
    <row r="8706" spans="1:5" ht="15.6" x14ac:dyDescent="0.3">
      <c r="A8706" s="320" t="s">
        <v>418</v>
      </c>
      <c r="B8706" s="317">
        <f t="shared" ref="B8706:E8706" si="1428">SUM(B8693:B8705)</f>
        <v>2260.75</v>
      </c>
      <c r="C8706" s="316">
        <f t="shared" si="1428"/>
        <v>90</v>
      </c>
      <c r="D8706" s="317">
        <f t="shared" si="1428"/>
        <v>2437.4899999999998</v>
      </c>
      <c r="E8706" s="318">
        <f t="shared" si="1428"/>
        <v>266.74</v>
      </c>
    </row>
  </sheetData>
  <pageMargins left="0.7" right="0.7" top="0.75" bottom="0.75" header="0" footer="0"/>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2E61-9AFD-4AA7-A073-00FC89C23FCA}">
  <dimension ref="E3:Z60"/>
  <sheetViews>
    <sheetView showGridLines="0" topLeftCell="C2" zoomScale="80" zoomScaleNormal="80" workbookViewId="0">
      <selection activeCell="X23" sqref="X23"/>
    </sheetView>
  </sheetViews>
  <sheetFormatPr defaultRowHeight="15.6" x14ac:dyDescent="0.3"/>
  <cols>
    <col min="5" max="5" width="4.69921875" customWidth="1"/>
    <col min="6" max="6" width="17.3984375" bestFit="1" customWidth="1"/>
    <col min="7" max="7" width="10.19921875" customWidth="1"/>
    <col min="9" max="9" width="10.5" customWidth="1"/>
    <col min="10" max="10" width="14.19921875" customWidth="1"/>
    <col min="12" max="12" width="11.3984375" customWidth="1"/>
    <col min="13" max="13" width="10.3984375" customWidth="1"/>
    <col min="14" max="14" width="5.19921875" customWidth="1"/>
    <col min="23" max="23" width="13.69921875" customWidth="1"/>
    <col min="25" max="25" width="15.5" customWidth="1"/>
  </cols>
  <sheetData>
    <row r="3" spans="5:26" ht="25.8" x14ac:dyDescent="0.5">
      <c r="E3" s="756" t="s">
        <v>1572</v>
      </c>
      <c r="F3" s="756"/>
      <c r="G3" s="756"/>
      <c r="H3" s="756"/>
      <c r="I3" s="756"/>
      <c r="J3" s="756"/>
      <c r="K3" s="756"/>
      <c r="L3" s="756"/>
      <c r="M3" s="756"/>
      <c r="N3" s="756"/>
    </row>
    <row r="4" spans="5:26" ht="25.8" x14ac:dyDescent="0.5">
      <c r="E4" s="527"/>
      <c r="F4" s="527"/>
      <c r="G4" s="527"/>
      <c r="H4" s="527"/>
      <c r="I4" s="527"/>
      <c r="J4" s="527"/>
      <c r="K4" s="527"/>
      <c r="L4" s="527"/>
      <c r="M4" s="527"/>
      <c r="N4" s="527"/>
    </row>
    <row r="5" spans="5:26" s="48" customFormat="1" ht="18.45" customHeight="1" x14ac:dyDescent="0.3">
      <c r="E5" s="531"/>
      <c r="F5" s="529">
        <v>45703</v>
      </c>
      <c r="G5" s="536" t="s">
        <v>978</v>
      </c>
      <c r="H5" s="531"/>
      <c r="I5" s="529">
        <v>45707</v>
      </c>
      <c r="J5" s="536" t="s">
        <v>930</v>
      </c>
      <c r="K5" s="531"/>
      <c r="L5" s="528">
        <v>45714</v>
      </c>
      <c r="M5" s="530" t="s">
        <v>930</v>
      </c>
      <c r="N5" s="531"/>
    </row>
    <row r="6" spans="5:26" s="48" customFormat="1" ht="17.7" customHeight="1" x14ac:dyDescent="0.3">
      <c r="E6" s="531"/>
      <c r="F6" s="534"/>
      <c r="G6" s="537" t="s">
        <v>1373</v>
      </c>
      <c r="H6" s="531"/>
      <c r="I6" s="529"/>
      <c r="J6" s="537" t="s">
        <v>1483</v>
      </c>
      <c r="K6" s="531"/>
      <c r="L6" s="532"/>
      <c r="M6" s="531" t="s">
        <v>1483</v>
      </c>
      <c r="N6" s="531"/>
    </row>
    <row r="7" spans="5:26" s="48" customFormat="1" ht="16.5" customHeight="1" x14ac:dyDescent="0.3">
      <c r="E7" s="531"/>
      <c r="F7" s="534"/>
      <c r="G7" s="537"/>
      <c r="H7" s="531"/>
      <c r="I7" s="529"/>
      <c r="J7" s="537"/>
      <c r="K7" s="531"/>
      <c r="L7" s="532"/>
      <c r="M7" s="531"/>
      <c r="N7" s="531"/>
    </row>
    <row r="8" spans="5:26" s="48" customFormat="1" ht="16.5" customHeight="1" x14ac:dyDescent="0.3">
      <c r="E8" s="531"/>
      <c r="F8" s="534"/>
      <c r="G8" s="537"/>
      <c r="H8" s="531"/>
      <c r="I8" s="529"/>
      <c r="J8" s="537"/>
      <c r="K8" s="531"/>
      <c r="L8" s="532"/>
      <c r="M8" s="531"/>
      <c r="N8" s="531"/>
    </row>
    <row r="9" spans="5:26" s="48" customFormat="1" ht="16.5" customHeight="1" x14ac:dyDescent="0.3">
      <c r="E9" s="531"/>
      <c r="F9" s="529">
        <v>45705</v>
      </c>
      <c r="G9" s="536" t="s">
        <v>1573</v>
      </c>
      <c r="H9" s="531"/>
      <c r="I9" s="529">
        <v>45708</v>
      </c>
      <c r="J9" s="536" t="s">
        <v>996</v>
      </c>
      <c r="K9" s="531"/>
      <c r="L9" s="532"/>
      <c r="M9" s="531"/>
      <c r="N9" s="531"/>
      <c r="X9" s="48" t="s">
        <v>1667</v>
      </c>
    </row>
    <row r="10" spans="5:26" s="48" customFormat="1" ht="16.5" customHeight="1" x14ac:dyDescent="0.3">
      <c r="E10" s="531"/>
      <c r="F10" s="534"/>
      <c r="G10" s="536" t="s">
        <v>1020</v>
      </c>
      <c r="H10" s="531"/>
      <c r="I10" s="529"/>
      <c r="J10" s="536" t="s">
        <v>1575</v>
      </c>
      <c r="K10" s="531"/>
      <c r="L10" s="532"/>
      <c r="M10" s="531"/>
      <c r="N10" s="531"/>
    </row>
    <row r="11" spans="5:26" s="48" customFormat="1" ht="16.5" customHeight="1" x14ac:dyDescent="0.3">
      <c r="E11" s="531"/>
      <c r="F11" s="534"/>
      <c r="G11" s="537" t="s">
        <v>1574</v>
      </c>
      <c r="H11" s="531"/>
      <c r="I11" s="529"/>
      <c r="J11" s="537" t="s">
        <v>1576</v>
      </c>
      <c r="K11" s="531"/>
      <c r="L11" s="532"/>
      <c r="M11" s="531"/>
      <c r="N11" s="531"/>
      <c r="W11" s="48" t="s">
        <v>1669</v>
      </c>
      <c r="X11" s="48" t="s">
        <v>1665</v>
      </c>
      <c r="Y11" s="48" t="s">
        <v>16</v>
      </c>
      <c r="Z11" s="48" t="s">
        <v>1668</v>
      </c>
    </row>
    <row r="12" spans="5:26" s="48" customFormat="1" ht="16.5" customHeight="1" x14ac:dyDescent="0.3">
      <c r="E12" s="531"/>
      <c r="F12" s="534"/>
      <c r="G12" s="537"/>
      <c r="H12" s="531"/>
      <c r="I12" s="529"/>
      <c r="J12" s="537"/>
      <c r="K12" s="531"/>
      <c r="L12" s="532"/>
      <c r="M12" s="531"/>
      <c r="N12" s="531"/>
      <c r="W12" s="48" t="s">
        <v>618</v>
      </c>
      <c r="X12" s="48">
        <v>76.439999999999941</v>
      </c>
      <c r="Y12" s="48">
        <v>714.8</v>
      </c>
      <c r="Z12" s="48">
        <f>Y12/X12</f>
        <v>9.3511250654107858</v>
      </c>
    </row>
    <row r="13" spans="5:26" s="48" customFormat="1" ht="16.5" customHeight="1" x14ac:dyDescent="0.3">
      <c r="E13" s="531"/>
      <c r="F13" s="529">
        <v>45706</v>
      </c>
      <c r="G13" s="536" t="s">
        <v>921</v>
      </c>
      <c r="H13" s="531"/>
      <c r="I13" s="529"/>
      <c r="J13" s="537"/>
      <c r="K13" s="531"/>
      <c r="L13" s="532"/>
      <c r="M13" s="531"/>
      <c r="N13" s="531"/>
      <c r="W13" s="48" t="s">
        <v>1666</v>
      </c>
      <c r="X13" s="48">
        <v>139</v>
      </c>
      <c r="Y13" s="48">
        <v>853</v>
      </c>
      <c r="Z13" s="48">
        <f t="shared" ref="Z13:Z14" si="0">Y13/X13</f>
        <v>6.1366906474820144</v>
      </c>
    </row>
    <row r="14" spans="5:26" s="48" customFormat="1" ht="14.7" customHeight="1" x14ac:dyDescent="0.3">
      <c r="E14" s="531"/>
      <c r="F14" s="529"/>
      <c r="G14" s="536" t="s">
        <v>994</v>
      </c>
      <c r="H14" s="531"/>
      <c r="I14" s="529">
        <v>45709</v>
      </c>
      <c r="J14" s="536" t="s">
        <v>930</v>
      </c>
      <c r="K14" s="531"/>
      <c r="L14" s="532"/>
      <c r="M14" s="531"/>
      <c r="N14" s="531"/>
      <c r="W14" s="48" t="s">
        <v>590</v>
      </c>
      <c r="X14" s="48">
        <v>58</v>
      </c>
      <c r="Y14" s="48">
        <v>263.75</v>
      </c>
      <c r="Z14" s="48">
        <f t="shared" si="0"/>
        <v>4.5474137931034484</v>
      </c>
    </row>
    <row r="15" spans="5:26" s="48" customFormat="1" ht="14.7" customHeight="1" x14ac:dyDescent="0.3">
      <c r="E15" s="531"/>
      <c r="F15" s="529"/>
      <c r="G15" s="537" t="s">
        <v>1478</v>
      </c>
      <c r="H15" s="531"/>
      <c r="I15" s="529"/>
      <c r="J15" s="537" t="s">
        <v>1483</v>
      </c>
      <c r="K15" s="531"/>
      <c r="L15" s="532"/>
      <c r="M15" s="531"/>
      <c r="N15" s="531"/>
    </row>
    <row r="16" spans="5:26" s="48" customFormat="1" ht="14.7" customHeight="1" x14ac:dyDescent="0.3">
      <c r="E16" s="531"/>
      <c r="F16" s="529"/>
      <c r="G16" s="537"/>
      <c r="H16" s="531"/>
      <c r="I16" s="529"/>
      <c r="J16" s="537"/>
      <c r="K16" s="531"/>
      <c r="L16" s="532"/>
      <c r="M16" s="531"/>
      <c r="N16" s="531"/>
    </row>
    <row r="17" spans="5:14" s="48" customFormat="1" ht="14.7" customHeight="1" x14ac:dyDescent="0.3">
      <c r="E17" s="531"/>
      <c r="F17" s="529"/>
      <c r="G17" s="537"/>
      <c r="H17" s="531"/>
      <c r="I17" s="529"/>
      <c r="J17" s="537"/>
      <c r="K17" s="531"/>
      <c r="L17" s="532"/>
      <c r="M17" s="531"/>
      <c r="N17" s="531"/>
    </row>
    <row r="18" spans="5:14" s="48" customFormat="1" ht="13.5" customHeight="1" x14ac:dyDescent="0.3">
      <c r="E18" s="531"/>
      <c r="F18" s="534"/>
      <c r="G18" s="531"/>
      <c r="H18" s="531"/>
      <c r="I18" s="529"/>
      <c r="J18" s="537"/>
      <c r="K18" s="531"/>
      <c r="L18" s="532"/>
      <c r="M18" s="531"/>
      <c r="N18" s="531"/>
    </row>
    <row r="19" spans="5:14" s="48" customFormat="1" ht="15" customHeight="1" x14ac:dyDescent="0.3">
      <c r="F19" s="535"/>
      <c r="J19" s="538"/>
      <c r="L19" s="533"/>
    </row>
    <row r="20" spans="5:14" x14ac:dyDescent="0.3">
      <c r="F20" s="525">
        <v>45660</v>
      </c>
      <c r="G20" t="s">
        <v>1485</v>
      </c>
      <c r="I20" s="525">
        <v>45677</v>
      </c>
      <c r="J20" t="s">
        <v>906</v>
      </c>
      <c r="L20" s="525">
        <v>45688</v>
      </c>
      <c r="M20" t="s">
        <v>978</v>
      </c>
    </row>
    <row r="21" spans="5:14" x14ac:dyDescent="0.3">
      <c r="F21" s="525"/>
      <c r="G21" s="526" t="s">
        <v>1486</v>
      </c>
      <c r="I21" s="525"/>
      <c r="J21" t="s">
        <v>978</v>
      </c>
      <c r="L21" s="525"/>
      <c r="M21" t="s">
        <v>1563</v>
      </c>
    </row>
    <row r="22" spans="5:14" x14ac:dyDescent="0.3">
      <c r="F22" s="525"/>
      <c r="I22" s="525"/>
      <c r="J22" t="s">
        <v>1189</v>
      </c>
      <c r="L22" s="525"/>
      <c r="M22" s="526" t="s">
        <v>1396</v>
      </c>
    </row>
    <row r="23" spans="5:14" x14ac:dyDescent="0.3">
      <c r="F23" s="525"/>
      <c r="I23" s="525"/>
      <c r="J23" t="s">
        <v>921</v>
      </c>
      <c r="L23" s="525"/>
    </row>
    <row r="24" spans="5:14" x14ac:dyDescent="0.3">
      <c r="F24" s="525">
        <v>45663</v>
      </c>
      <c r="G24" t="s">
        <v>1489</v>
      </c>
      <c r="I24" s="525"/>
      <c r="J24" t="s">
        <v>1554</v>
      </c>
      <c r="L24" s="525"/>
    </row>
    <row r="25" spans="5:14" x14ac:dyDescent="0.3">
      <c r="F25" s="525"/>
      <c r="G25" t="s">
        <v>922</v>
      </c>
      <c r="I25" s="525"/>
      <c r="J25" t="s">
        <v>968</v>
      </c>
      <c r="L25" s="525">
        <v>45691</v>
      </c>
      <c r="M25" t="s">
        <v>922</v>
      </c>
    </row>
    <row r="26" spans="5:14" x14ac:dyDescent="0.3">
      <c r="F26" s="525"/>
      <c r="G26" s="526" t="s">
        <v>1490</v>
      </c>
      <c r="I26" s="525"/>
      <c r="J26" s="526" t="s">
        <v>1555</v>
      </c>
      <c r="L26" s="525"/>
      <c r="M26" t="s">
        <v>931</v>
      </c>
    </row>
    <row r="27" spans="5:14" x14ac:dyDescent="0.3">
      <c r="F27" s="525"/>
      <c r="I27" s="525"/>
      <c r="L27" s="525"/>
      <c r="M27" s="526" t="s">
        <v>1564</v>
      </c>
    </row>
    <row r="28" spans="5:14" x14ac:dyDescent="0.3">
      <c r="F28" s="525"/>
      <c r="I28" s="525"/>
      <c r="L28" s="525"/>
    </row>
    <row r="29" spans="5:14" x14ac:dyDescent="0.3">
      <c r="F29" s="525">
        <v>45665</v>
      </c>
      <c r="G29" t="s">
        <v>921</v>
      </c>
      <c r="I29" s="525">
        <v>45678</v>
      </c>
      <c r="J29" t="s">
        <v>977</v>
      </c>
      <c r="L29" s="525"/>
    </row>
    <row r="30" spans="5:14" x14ac:dyDescent="0.3">
      <c r="F30" s="525"/>
      <c r="G30" s="526" t="s">
        <v>1447</v>
      </c>
      <c r="I30" s="525"/>
      <c r="J30" t="s">
        <v>1262</v>
      </c>
      <c r="L30" s="525">
        <v>45693</v>
      </c>
      <c r="M30" t="s">
        <v>922</v>
      </c>
    </row>
    <row r="31" spans="5:14" x14ac:dyDescent="0.3">
      <c r="F31" s="525"/>
      <c r="I31" s="525"/>
      <c r="J31" s="526" t="s">
        <v>1483</v>
      </c>
      <c r="L31" s="525"/>
      <c r="M31" t="s">
        <v>1565</v>
      </c>
    </row>
    <row r="32" spans="5:14" x14ac:dyDescent="0.3">
      <c r="F32" s="525"/>
      <c r="I32" s="525"/>
      <c r="L32" s="525"/>
      <c r="M32" s="526" t="s">
        <v>1566</v>
      </c>
    </row>
    <row r="33" spans="6:13" x14ac:dyDescent="0.3">
      <c r="F33" s="525">
        <v>45667</v>
      </c>
      <c r="G33" t="s">
        <v>1501</v>
      </c>
      <c r="I33" s="525"/>
      <c r="L33" s="525"/>
    </row>
    <row r="34" spans="6:13" x14ac:dyDescent="0.3">
      <c r="F34" s="525"/>
      <c r="G34" s="526" t="s">
        <v>1502</v>
      </c>
      <c r="I34" s="525">
        <v>45679</v>
      </c>
      <c r="J34" t="s">
        <v>950</v>
      </c>
      <c r="L34" s="525"/>
    </row>
    <row r="35" spans="6:13" x14ac:dyDescent="0.3">
      <c r="F35" s="525"/>
      <c r="I35" s="525"/>
      <c r="J35" t="s">
        <v>1543</v>
      </c>
      <c r="L35" s="525">
        <v>45694</v>
      </c>
      <c r="M35" t="s">
        <v>978</v>
      </c>
    </row>
    <row r="36" spans="6:13" x14ac:dyDescent="0.3">
      <c r="F36" s="525"/>
      <c r="I36" s="525"/>
      <c r="J36" t="s">
        <v>1544</v>
      </c>
      <c r="L36" s="525"/>
      <c r="M36" t="s">
        <v>979</v>
      </c>
    </row>
    <row r="37" spans="6:13" x14ac:dyDescent="0.3">
      <c r="F37" s="525">
        <v>45668</v>
      </c>
      <c r="G37" t="s">
        <v>996</v>
      </c>
      <c r="I37" s="525"/>
      <c r="J37" s="526" t="s">
        <v>1545</v>
      </c>
      <c r="L37" s="525"/>
      <c r="M37" t="s">
        <v>931</v>
      </c>
    </row>
    <row r="38" spans="6:13" x14ac:dyDescent="0.3">
      <c r="F38" s="525"/>
      <c r="G38" t="s">
        <v>1519</v>
      </c>
      <c r="I38" s="525"/>
      <c r="L38" s="525"/>
      <c r="M38" t="s">
        <v>970</v>
      </c>
    </row>
    <row r="39" spans="6:13" x14ac:dyDescent="0.3">
      <c r="F39" s="525"/>
      <c r="G39" t="s">
        <v>988</v>
      </c>
      <c r="I39" s="525"/>
      <c r="L39" s="525"/>
      <c r="M39" t="s">
        <v>1549</v>
      </c>
    </row>
    <row r="40" spans="6:13" x14ac:dyDescent="0.3">
      <c r="F40" s="525"/>
      <c r="G40" t="s">
        <v>1520</v>
      </c>
      <c r="I40" s="525">
        <v>45681</v>
      </c>
      <c r="J40" t="s">
        <v>978</v>
      </c>
      <c r="L40" s="525"/>
      <c r="M40" s="526" t="s">
        <v>1567</v>
      </c>
    </row>
    <row r="41" spans="6:13" x14ac:dyDescent="0.3">
      <c r="F41" s="525"/>
      <c r="G41" s="526" t="s">
        <v>1521</v>
      </c>
      <c r="I41" s="525"/>
      <c r="J41" t="s">
        <v>1548</v>
      </c>
      <c r="L41" s="525"/>
    </row>
    <row r="42" spans="6:13" x14ac:dyDescent="0.3">
      <c r="F42" s="525"/>
      <c r="I42" s="525"/>
      <c r="J42" t="s">
        <v>1549</v>
      </c>
      <c r="L42" s="525"/>
    </row>
    <row r="43" spans="6:13" x14ac:dyDescent="0.3">
      <c r="F43" s="525"/>
      <c r="I43" s="525"/>
      <c r="J43" t="s">
        <v>1550</v>
      </c>
      <c r="L43" s="525">
        <v>45696</v>
      </c>
      <c r="M43" t="s">
        <v>930</v>
      </c>
    </row>
    <row r="44" spans="6:13" x14ac:dyDescent="0.3">
      <c r="F44" s="525">
        <v>45671</v>
      </c>
      <c r="G44" t="s">
        <v>1513</v>
      </c>
      <c r="I44" s="525"/>
      <c r="J44" s="526" t="s">
        <v>1551</v>
      </c>
      <c r="L44" s="525"/>
      <c r="M44" s="526" t="s">
        <v>1483</v>
      </c>
    </row>
    <row r="45" spans="6:13" x14ac:dyDescent="0.3">
      <c r="F45" s="525"/>
      <c r="G45" s="526" t="s">
        <v>1514</v>
      </c>
      <c r="I45" s="525"/>
      <c r="L45" s="525"/>
    </row>
    <row r="46" spans="6:13" x14ac:dyDescent="0.3">
      <c r="F46" s="525"/>
      <c r="I46" s="525"/>
      <c r="L46" s="525"/>
    </row>
    <row r="47" spans="6:13" x14ac:dyDescent="0.3">
      <c r="F47" s="525"/>
      <c r="I47" s="525">
        <v>45684</v>
      </c>
      <c r="J47" t="s">
        <v>930</v>
      </c>
      <c r="L47" s="525">
        <v>45698</v>
      </c>
      <c r="M47" t="s">
        <v>978</v>
      </c>
    </row>
    <row r="48" spans="6:13" x14ac:dyDescent="0.3">
      <c r="F48" s="525">
        <v>45673</v>
      </c>
      <c r="G48" t="s">
        <v>921</v>
      </c>
      <c r="I48" s="525"/>
      <c r="J48" s="526" t="s">
        <v>1483</v>
      </c>
      <c r="L48" s="525"/>
      <c r="M48" t="s">
        <v>1052</v>
      </c>
    </row>
    <row r="49" spans="6:13" x14ac:dyDescent="0.3">
      <c r="F49" s="525"/>
      <c r="G49" s="526" t="s">
        <v>1447</v>
      </c>
      <c r="I49" s="525"/>
      <c r="L49" s="525"/>
      <c r="M49" t="s">
        <v>1568</v>
      </c>
    </row>
    <row r="50" spans="6:13" x14ac:dyDescent="0.3">
      <c r="F50" s="525"/>
      <c r="I50" s="525"/>
      <c r="L50" s="525"/>
      <c r="M50" t="s">
        <v>1569</v>
      </c>
    </row>
    <row r="51" spans="6:13" x14ac:dyDescent="0.3">
      <c r="F51" s="525"/>
      <c r="I51" s="525">
        <v>45686</v>
      </c>
      <c r="J51" t="s">
        <v>1550</v>
      </c>
      <c r="L51" s="525"/>
      <c r="M51" s="526" t="s">
        <v>1570</v>
      </c>
    </row>
    <row r="52" spans="6:13" x14ac:dyDescent="0.3">
      <c r="F52" s="525">
        <v>45675</v>
      </c>
      <c r="G52" t="s">
        <v>922</v>
      </c>
      <c r="I52" s="525"/>
      <c r="J52" s="526" t="s">
        <v>1483</v>
      </c>
      <c r="L52" s="525"/>
    </row>
    <row r="53" spans="6:13" x14ac:dyDescent="0.3">
      <c r="F53" s="525"/>
      <c r="G53" t="s">
        <v>1050</v>
      </c>
      <c r="I53" s="525"/>
      <c r="L53" s="525"/>
    </row>
    <row r="54" spans="6:13" x14ac:dyDescent="0.3">
      <c r="F54" s="525"/>
      <c r="G54" t="s">
        <v>968</v>
      </c>
      <c r="I54" s="525"/>
      <c r="L54" s="525">
        <v>45699</v>
      </c>
      <c r="M54" t="s">
        <v>930</v>
      </c>
    </row>
    <row r="55" spans="6:13" x14ac:dyDescent="0.3">
      <c r="F55" s="525"/>
      <c r="G55" s="526" t="s">
        <v>949</v>
      </c>
      <c r="I55" s="525">
        <v>45687</v>
      </c>
      <c r="J55" t="s">
        <v>978</v>
      </c>
      <c r="L55" s="525"/>
      <c r="M55" s="526" t="s">
        <v>1483</v>
      </c>
    </row>
    <row r="56" spans="6:13" x14ac:dyDescent="0.3">
      <c r="F56" s="525"/>
      <c r="I56" s="525"/>
      <c r="J56" s="526" t="s">
        <v>1373</v>
      </c>
      <c r="L56" s="525"/>
    </row>
    <row r="57" spans="6:13" x14ac:dyDescent="0.3">
      <c r="F57" s="525"/>
      <c r="I57" s="525"/>
      <c r="L57" s="525"/>
    </row>
    <row r="58" spans="6:13" x14ac:dyDescent="0.3">
      <c r="I58" s="525"/>
      <c r="L58" s="525">
        <v>45701</v>
      </c>
      <c r="M58" t="s">
        <v>978</v>
      </c>
    </row>
    <row r="59" spans="6:13" x14ac:dyDescent="0.3">
      <c r="L59" s="525"/>
      <c r="M59" t="s">
        <v>996</v>
      </c>
    </row>
    <row r="60" spans="6:13" x14ac:dyDescent="0.3">
      <c r="L60" s="525"/>
      <c r="M60" s="526" t="s">
        <v>1571</v>
      </c>
    </row>
  </sheetData>
  <mergeCells count="1">
    <mergeCell ref="E3:N3"/>
  </mergeCells>
  <pageMargins left="0.25" right="0.25" top="0.75" bottom="0.75" header="0.3" footer="0.3"/>
  <pageSetup paperSize="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21E00-4DD2-4754-90BE-2B52CD095015}">
  <dimension ref="E3:O124"/>
  <sheetViews>
    <sheetView showGridLines="0" topLeftCell="A4" workbookViewId="0">
      <selection activeCell="O4" sqref="O4"/>
    </sheetView>
  </sheetViews>
  <sheetFormatPr defaultRowHeight="15.6" x14ac:dyDescent="0.3"/>
  <cols>
    <col min="8" max="8" width="12.59765625" bestFit="1" customWidth="1"/>
  </cols>
  <sheetData>
    <row r="3" spans="5:15" x14ac:dyDescent="0.3">
      <c r="M3" s="364">
        <v>820</v>
      </c>
      <c r="O3" s="541">
        <f>AVERAGE(M3:M124)</f>
        <v>886.96721311475414</v>
      </c>
    </row>
    <row r="4" spans="5:15" x14ac:dyDescent="0.3">
      <c r="F4" t="s">
        <v>1516</v>
      </c>
      <c r="M4" s="364">
        <v>820</v>
      </c>
    </row>
    <row r="5" spans="5:15" x14ac:dyDescent="0.3">
      <c r="E5" t="s">
        <v>1515</v>
      </c>
      <c r="M5" s="364">
        <v>820</v>
      </c>
    </row>
    <row r="6" spans="5:15" x14ac:dyDescent="0.3">
      <c r="M6" s="364">
        <v>820</v>
      </c>
    </row>
    <row r="7" spans="5:15" x14ac:dyDescent="0.3">
      <c r="M7" s="364">
        <v>820</v>
      </c>
    </row>
    <row r="8" spans="5:15" x14ac:dyDescent="0.3">
      <c r="E8" t="s">
        <v>1515</v>
      </c>
      <c r="F8">
        <v>6398</v>
      </c>
      <c r="G8">
        <v>209.5</v>
      </c>
      <c r="H8" s="521">
        <f>F8*G8</f>
        <v>1340381</v>
      </c>
      <c r="M8" s="364">
        <v>820</v>
      </c>
    </row>
    <row r="9" spans="5:15" x14ac:dyDescent="0.3">
      <c r="E9" t="s">
        <v>1517</v>
      </c>
      <c r="F9">
        <v>10379</v>
      </c>
      <c r="G9">
        <v>209.5</v>
      </c>
      <c r="H9" s="521">
        <f>F9*G9</f>
        <v>2174400.5</v>
      </c>
      <c r="M9" s="364">
        <v>820</v>
      </c>
    </row>
    <row r="10" spans="5:15" x14ac:dyDescent="0.3">
      <c r="E10" t="s">
        <v>1518</v>
      </c>
      <c r="F10">
        <v>6892</v>
      </c>
      <c r="G10">
        <v>209.5</v>
      </c>
      <c r="H10" s="521">
        <f>F10*G10</f>
        <v>1443874</v>
      </c>
      <c r="M10" s="364">
        <v>820</v>
      </c>
    </row>
    <row r="11" spans="5:15" x14ac:dyDescent="0.3">
      <c r="M11" s="364">
        <v>810</v>
      </c>
    </row>
    <row r="12" spans="5:15" x14ac:dyDescent="0.3">
      <c r="M12" s="364">
        <v>810</v>
      </c>
    </row>
    <row r="13" spans="5:15" x14ac:dyDescent="0.3">
      <c r="M13" s="364">
        <v>820</v>
      </c>
    </row>
    <row r="14" spans="5:15" x14ac:dyDescent="0.3">
      <c r="M14" s="364">
        <v>810</v>
      </c>
    </row>
    <row r="15" spans="5:15" x14ac:dyDescent="0.3">
      <c r="M15" s="364">
        <v>810</v>
      </c>
    </row>
    <row r="16" spans="5:15" x14ac:dyDescent="0.3">
      <c r="M16" s="364">
        <v>820</v>
      </c>
    </row>
    <row r="17" spans="13:13" x14ac:dyDescent="0.3">
      <c r="M17" s="364">
        <v>820</v>
      </c>
    </row>
    <row r="18" spans="13:13" x14ac:dyDescent="0.3">
      <c r="M18" s="364">
        <v>820</v>
      </c>
    </row>
    <row r="19" spans="13:13" x14ac:dyDescent="0.3">
      <c r="M19" s="364">
        <v>820</v>
      </c>
    </row>
    <row r="20" spans="13:13" x14ac:dyDescent="0.3">
      <c r="M20" s="364">
        <v>820</v>
      </c>
    </row>
    <row r="21" spans="13:13" x14ac:dyDescent="0.3">
      <c r="M21" s="364">
        <v>790</v>
      </c>
    </row>
    <row r="22" spans="13:13" x14ac:dyDescent="0.3">
      <c r="M22" s="364">
        <v>820</v>
      </c>
    </row>
    <row r="23" spans="13:13" x14ac:dyDescent="0.3">
      <c r="M23" s="364">
        <v>810</v>
      </c>
    </row>
    <row r="24" spans="13:13" x14ac:dyDescent="0.3">
      <c r="M24" s="364">
        <v>790</v>
      </c>
    </row>
    <row r="25" spans="13:13" x14ac:dyDescent="0.3">
      <c r="M25" s="364">
        <v>790</v>
      </c>
    </row>
    <row r="26" spans="13:13" x14ac:dyDescent="0.3">
      <c r="M26" s="364">
        <v>820</v>
      </c>
    </row>
    <row r="27" spans="13:13" x14ac:dyDescent="0.3">
      <c r="M27" s="364">
        <v>820</v>
      </c>
    </row>
    <row r="28" spans="13:13" x14ac:dyDescent="0.3">
      <c r="M28" s="364">
        <v>750</v>
      </c>
    </row>
    <row r="29" spans="13:13" x14ac:dyDescent="0.3">
      <c r="M29" s="364">
        <v>750</v>
      </c>
    </row>
    <row r="30" spans="13:13" x14ac:dyDescent="0.3">
      <c r="M30" s="364">
        <v>750</v>
      </c>
    </row>
    <row r="31" spans="13:13" x14ac:dyDescent="0.3">
      <c r="M31" s="364">
        <v>750</v>
      </c>
    </row>
    <row r="32" spans="13:13" x14ac:dyDescent="0.3">
      <c r="M32" s="364">
        <v>720</v>
      </c>
    </row>
    <row r="33" spans="13:13" x14ac:dyDescent="0.3">
      <c r="M33" s="364">
        <v>720</v>
      </c>
    </row>
    <row r="34" spans="13:13" x14ac:dyDescent="0.3">
      <c r="M34" s="364">
        <v>720</v>
      </c>
    </row>
    <row r="35" spans="13:13" x14ac:dyDescent="0.3">
      <c r="M35" s="364">
        <v>720</v>
      </c>
    </row>
    <row r="36" spans="13:13" x14ac:dyDescent="0.3">
      <c r="M36" s="364">
        <v>720</v>
      </c>
    </row>
    <row r="37" spans="13:13" x14ac:dyDescent="0.3">
      <c r="M37" s="364">
        <v>720</v>
      </c>
    </row>
    <row r="38" spans="13:13" x14ac:dyDescent="0.3">
      <c r="M38" s="364">
        <v>750</v>
      </c>
    </row>
    <row r="39" spans="13:13" x14ac:dyDescent="0.3">
      <c r="M39" s="364">
        <v>720</v>
      </c>
    </row>
    <row r="40" spans="13:13" x14ac:dyDescent="0.3">
      <c r="M40" s="364">
        <v>750</v>
      </c>
    </row>
    <row r="41" spans="13:13" x14ac:dyDescent="0.3">
      <c r="M41" s="364">
        <v>720</v>
      </c>
    </row>
    <row r="42" spans="13:13" x14ac:dyDescent="0.3">
      <c r="M42" s="364">
        <v>720</v>
      </c>
    </row>
    <row r="43" spans="13:13" x14ac:dyDescent="0.3">
      <c r="M43" s="364">
        <v>680</v>
      </c>
    </row>
    <row r="44" spans="13:13" x14ac:dyDescent="0.3">
      <c r="M44" s="364">
        <v>680</v>
      </c>
    </row>
    <row r="45" spans="13:13" x14ac:dyDescent="0.3">
      <c r="M45" s="364">
        <v>680</v>
      </c>
    </row>
    <row r="46" spans="13:13" x14ac:dyDescent="0.3">
      <c r="M46" s="364">
        <v>680</v>
      </c>
    </row>
    <row r="47" spans="13:13" x14ac:dyDescent="0.3">
      <c r="M47" s="364">
        <v>680</v>
      </c>
    </row>
    <row r="48" spans="13:13" x14ac:dyDescent="0.3">
      <c r="M48" s="364">
        <v>680</v>
      </c>
    </row>
    <row r="49" spans="13:13" x14ac:dyDescent="0.3">
      <c r="M49" s="364">
        <v>680</v>
      </c>
    </row>
    <row r="50" spans="13:13" x14ac:dyDescent="0.3">
      <c r="M50" s="364">
        <v>680</v>
      </c>
    </row>
    <row r="51" spans="13:13" x14ac:dyDescent="0.3">
      <c r="M51" s="364">
        <v>660</v>
      </c>
    </row>
    <row r="52" spans="13:13" x14ac:dyDescent="0.3">
      <c r="M52" s="364">
        <v>660</v>
      </c>
    </row>
    <row r="53" spans="13:13" x14ac:dyDescent="0.3">
      <c r="M53" s="364">
        <v>660</v>
      </c>
    </row>
    <row r="54" spans="13:13" x14ac:dyDescent="0.3">
      <c r="M54" s="364">
        <v>670</v>
      </c>
    </row>
    <row r="55" spans="13:13" x14ac:dyDescent="0.3">
      <c r="M55" s="364">
        <v>660</v>
      </c>
    </row>
    <row r="56" spans="13:13" x14ac:dyDescent="0.3">
      <c r="M56" s="364">
        <v>660</v>
      </c>
    </row>
    <row r="57" spans="13:13" x14ac:dyDescent="0.3">
      <c r="M57" s="364">
        <v>660</v>
      </c>
    </row>
    <row r="58" spans="13:13" x14ac:dyDescent="0.3">
      <c r="M58" s="364">
        <v>650</v>
      </c>
    </row>
    <row r="59" spans="13:13" x14ac:dyDescent="0.3">
      <c r="M59" s="364">
        <v>660</v>
      </c>
    </row>
    <row r="60" spans="13:13" x14ac:dyDescent="0.3">
      <c r="M60" s="364">
        <v>660</v>
      </c>
    </row>
    <row r="61" spans="13:13" x14ac:dyDescent="0.3">
      <c r="M61" s="364">
        <v>660</v>
      </c>
    </row>
    <row r="62" spans="13:13" x14ac:dyDescent="0.3">
      <c r="M62" s="364">
        <v>660</v>
      </c>
    </row>
    <row r="63" spans="13:13" x14ac:dyDescent="0.3">
      <c r="M63" s="364">
        <v>660</v>
      </c>
    </row>
    <row r="64" spans="13:13" x14ac:dyDescent="0.3">
      <c r="M64" s="364">
        <v>660</v>
      </c>
    </row>
    <row r="65" spans="13:13" x14ac:dyDescent="0.3">
      <c r="M65" s="364">
        <v>660</v>
      </c>
    </row>
    <row r="66" spans="13:13" x14ac:dyDescent="0.3">
      <c r="M66" s="364">
        <v>750</v>
      </c>
    </row>
    <row r="67" spans="13:13" x14ac:dyDescent="0.3">
      <c r="M67" s="364">
        <v>750</v>
      </c>
    </row>
    <row r="68" spans="13:13" x14ac:dyDescent="0.3">
      <c r="M68" s="364">
        <v>750</v>
      </c>
    </row>
    <row r="69" spans="13:13" x14ac:dyDescent="0.3">
      <c r="M69" s="364">
        <v>750</v>
      </c>
    </row>
    <row r="70" spans="13:13" x14ac:dyDescent="0.3">
      <c r="M70" s="364">
        <v>750</v>
      </c>
    </row>
    <row r="71" spans="13:13" x14ac:dyDescent="0.3">
      <c r="M71" s="364">
        <v>810</v>
      </c>
    </row>
    <row r="72" spans="13:13" x14ac:dyDescent="0.3">
      <c r="M72" s="364">
        <v>860</v>
      </c>
    </row>
    <row r="73" spans="13:13" x14ac:dyDescent="0.3">
      <c r="M73" s="364">
        <v>870</v>
      </c>
    </row>
    <row r="74" spans="13:13" x14ac:dyDescent="0.3">
      <c r="M74" s="364">
        <v>870</v>
      </c>
    </row>
    <row r="75" spans="13:13" x14ac:dyDescent="0.3">
      <c r="M75" s="364">
        <v>870</v>
      </c>
    </row>
    <row r="76" spans="13:13" x14ac:dyDescent="0.3">
      <c r="M76" s="364">
        <v>870</v>
      </c>
    </row>
    <row r="77" spans="13:13" x14ac:dyDescent="0.3">
      <c r="M77" s="364">
        <v>870</v>
      </c>
    </row>
    <row r="78" spans="13:13" x14ac:dyDescent="0.3">
      <c r="M78" s="364">
        <v>870</v>
      </c>
    </row>
    <row r="79" spans="13:13" x14ac:dyDescent="0.3">
      <c r="M79" s="364">
        <v>885</v>
      </c>
    </row>
    <row r="80" spans="13:13" x14ac:dyDescent="0.3">
      <c r="M80" s="364">
        <v>885</v>
      </c>
    </row>
    <row r="81" spans="13:13" x14ac:dyDescent="0.3">
      <c r="M81" s="364">
        <v>950</v>
      </c>
    </row>
    <row r="82" spans="13:13" x14ac:dyDescent="0.3">
      <c r="M82" s="364">
        <v>950</v>
      </c>
    </row>
    <row r="83" spans="13:13" x14ac:dyDescent="0.3">
      <c r="M83" s="364">
        <v>950</v>
      </c>
    </row>
    <row r="84" spans="13:13" x14ac:dyDescent="0.3">
      <c r="M84" s="364">
        <v>950</v>
      </c>
    </row>
    <row r="85" spans="13:13" x14ac:dyDescent="0.3">
      <c r="M85" s="364">
        <v>950</v>
      </c>
    </row>
    <row r="86" spans="13:13" x14ac:dyDescent="0.3">
      <c r="M86" s="364">
        <v>950</v>
      </c>
    </row>
    <row r="87" spans="13:13" x14ac:dyDescent="0.3">
      <c r="M87" s="364">
        <v>950</v>
      </c>
    </row>
    <row r="88" spans="13:13" x14ac:dyDescent="0.3">
      <c r="M88" s="364">
        <v>1050</v>
      </c>
    </row>
    <row r="89" spans="13:13" x14ac:dyDescent="0.3">
      <c r="M89" s="364">
        <v>1050</v>
      </c>
    </row>
    <row r="90" spans="13:13" x14ac:dyDescent="0.3">
      <c r="M90" s="364">
        <v>1050</v>
      </c>
    </row>
    <row r="91" spans="13:13" x14ac:dyDescent="0.3">
      <c r="M91" s="364">
        <v>1100</v>
      </c>
    </row>
    <row r="92" spans="13:13" x14ac:dyDescent="0.3">
      <c r="M92" s="364">
        <v>1075</v>
      </c>
    </row>
    <row r="93" spans="13:13" x14ac:dyDescent="0.3">
      <c r="M93" s="364">
        <v>1070</v>
      </c>
    </row>
    <row r="94" spans="13:13" x14ac:dyDescent="0.3">
      <c r="M94" s="364">
        <v>1075</v>
      </c>
    </row>
    <row r="95" spans="13:13" x14ac:dyDescent="0.3">
      <c r="M95" s="364">
        <v>1100</v>
      </c>
    </row>
    <row r="96" spans="13:13" x14ac:dyDescent="0.3">
      <c r="M96" s="364">
        <v>1100</v>
      </c>
    </row>
    <row r="97" spans="13:13" x14ac:dyDescent="0.3">
      <c r="M97" s="364">
        <v>1100</v>
      </c>
    </row>
    <row r="98" spans="13:13" x14ac:dyDescent="0.3">
      <c r="M98" s="364">
        <v>1100</v>
      </c>
    </row>
    <row r="99" spans="13:13" x14ac:dyDescent="0.3">
      <c r="M99" s="364">
        <v>1100</v>
      </c>
    </row>
    <row r="100" spans="13:13" x14ac:dyDescent="0.3">
      <c r="M100" s="364">
        <v>1100</v>
      </c>
    </row>
    <row r="101" spans="13:13" x14ac:dyDescent="0.3">
      <c r="M101" s="364">
        <v>1100</v>
      </c>
    </row>
    <row r="102" spans="13:13" x14ac:dyDescent="0.3">
      <c r="M102" s="364">
        <v>1350</v>
      </c>
    </row>
    <row r="103" spans="13:13" x14ac:dyDescent="0.3">
      <c r="M103" s="364">
        <v>1280</v>
      </c>
    </row>
    <row r="104" spans="13:13" x14ac:dyDescent="0.3">
      <c r="M104" s="364">
        <v>1280</v>
      </c>
    </row>
    <row r="105" spans="13:13" x14ac:dyDescent="0.3">
      <c r="M105" s="364">
        <v>1280</v>
      </c>
    </row>
    <row r="106" spans="13:13" x14ac:dyDescent="0.3">
      <c r="M106" s="364">
        <v>1280</v>
      </c>
    </row>
    <row r="107" spans="13:13" x14ac:dyDescent="0.3">
      <c r="M107" s="364">
        <v>1250</v>
      </c>
    </row>
    <row r="108" spans="13:13" x14ac:dyDescent="0.3">
      <c r="M108" s="364">
        <v>1200</v>
      </c>
    </row>
    <row r="109" spans="13:13" x14ac:dyDescent="0.3">
      <c r="M109" s="364">
        <v>1280</v>
      </c>
    </row>
    <row r="110" spans="13:13" x14ac:dyDescent="0.3">
      <c r="M110" s="364">
        <v>1200</v>
      </c>
    </row>
    <row r="111" spans="13:13" x14ac:dyDescent="0.3">
      <c r="M111" s="364">
        <v>1200</v>
      </c>
    </row>
    <row r="112" spans="13:13" x14ac:dyDescent="0.3">
      <c r="M112" s="364">
        <v>1200</v>
      </c>
    </row>
    <row r="113" spans="13:13" x14ac:dyDescent="0.3">
      <c r="M113" s="364">
        <v>1200</v>
      </c>
    </row>
    <row r="114" spans="13:13" x14ac:dyDescent="0.3">
      <c r="M114" s="364">
        <v>1200</v>
      </c>
    </row>
    <row r="115" spans="13:13" x14ac:dyDescent="0.3">
      <c r="M115" s="364">
        <v>1200</v>
      </c>
    </row>
    <row r="116" spans="13:13" x14ac:dyDescent="0.3">
      <c r="M116" s="364">
        <v>1100</v>
      </c>
    </row>
    <row r="117" spans="13:13" x14ac:dyDescent="0.3">
      <c r="M117" s="364">
        <v>1100</v>
      </c>
    </row>
    <row r="118" spans="13:13" x14ac:dyDescent="0.3">
      <c r="M118" s="364">
        <v>1100</v>
      </c>
    </row>
    <row r="119" spans="13:13" x14ac:dyDescent="0.3">
      <c r="M119" s="364">
        <v>1100</v>
      </c>
    </row>
    <row r="120" spans="13:13" x14ac:dyDescent="0.3">
      <c r="M120" s="364">
        <v>1100</v>
      </c>
    </row>
    <row r="121" spans="13:13" x14ac:dyDescent="0.3">
      <c r="M121" s="364">
        <v>1100</v>
      </c>
    </row>
    <row r="122" spans="13:13" x14ac:dyDescent="0.3">
      <c r="M122" s="364">
        <v>1100</v>
      </c>
    </row>
    <row r="123" spans="13:13" x14ac:dyDescent="0.3">
      <c r="M123" s="364">
        <v>1100</v>
      </c>
    </row>
    <row r="124" spans="13:13" x14ac:dyDescent="0.3">
      <c r="M124" s="364">
        <v>1100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1000"/>
  <sheetViews>
    <sheetView topLeftCell="E75" workbookViewId="0"/>
  </sheetViews>
  <sheetFormatPr defaultColWidth="11.19921875" defaultRowHeight="15" customHeight="1" x14ac:dyDescent="0.3"/>
  <cols>
    <col min="1" max="1" width="8.59765625" customWidth="1"/>
    <col min="2" max="2" width="24.59765625" customWidth="1"/>
    <col min="3" max="3" width="18" customWidth="1"/>
    <col min="4" max="4" width="19.19921875" customWidth="1"/>
    <col min="5" max="6" width="19.59765625" customWidth="1"/>
    <col min="7" max="7" width="17.19921875" customWidth="1"/>
    <col min="8" max="26" width="8.59765625" customWidth="1"/>
  </cols>
  <sheetData>
    <row r="1" spans="2:7" ht="36" customHeight="1" x14ac:dyDescent="0.3">
      <c r="D1" s="283"/>
      <c r="F1" s="283"/>
    </row>
    <row r="2" spans="2:7" ht="26.25" customHeight="1" x14ac:dyDescent="0.3">
      <c r="B2" s="305" t="s">
        <v>431</v>
      </c>
      <c r="D2" s="283"/>
      <c r="F2" s="283"/>
    </row>
    <row r="3" spans="2:7" ht="27" customHeight="1" x14ac:dyDescent="0.3">
      <c r="B3" s="330" t="s">
        <v>432</v>
      </c>
      <c r="C3" s="331" t="s">
        <v>433</v>
      </c>
      <c r="D3" s="332" t="s">
        <v>434</v>
      </c>
      <c r="E3" s="74" t="s">
        <v>435</v>
      </c>
      <c r="F3" s="332" t="s">
        <v>436</v>
      </c>
      <c r="G3" s="74" t="s">
        <v>437</v>
      </c>
    </row>
    <row r="4" spans="2:7" ht="15.6" x14ac:dyDescent="0.3">
      <c r="B4" s="308" t="s">
        <v>412</v>
      </c>
      <c r="C4" s="310">
        <v>150</v>
      </c>
      <c r="D4" s="333">
        <v>1241</v>
      </c>
      <c r="E4" s="32">
        <v>27</v>
      </c>
      <c r="F4" s="333">
        <v>2372</v>
      </c>
      <c r="G4" s="32" t="s">
        <v>438</v>
      </c>
    </row>
    <row r="5" spans="2:7" ht="15.6" x14ac:dyDescent="0.3">
      <c r="B5" s="308" t="s">
        <v>413</v>
      </c>
      <c r="C5" s="310">
        <v>75</v>
      </c>
      <c r="D5" s="334">
        <v>3900</v>
      </c>
      <c r="E5" s="41">
        <v>13.4</v>
      </c>
      <c r="F5" s="334">
        <v>1113</v>
      </c>
      <c r="G5" s="41" t="s">
        <v>438</v>
      </c>
    </row>
    <row r="6" spans="2:7" ht="15.6" x14ac:dyDescent="0.3">
      <c r="B6" s="308" t="s">
        <v>414</v>
      </c>
      <c r="C6" s="310">
        <v>0</v>
      </c>
      <c r="D6" s="334">
        <v>714</v>
      </c>
      <c r="E6" s="41">
        <v>0</v>
      </c>
      <c r="F6" s="334">
        <v>0</v>
      </c>
      <c r="G6" s="41" t="s">
        <v>438</v>
      </c>
    </row>
    <row r="7" spans="2:7" ht="15.6" x14ac:dyDescent="0.3">
      <c r="B7" s="308" t="s">
        <v>415</v>
      </c>
      <c r="C7" s="310">
        <v>289</v>
      </c>
      <c r="D7" s="334">
        <v>1842</v>
      </c>
      <c r="E7" s="41">
        <v>35.9</v>
      </c>
      <c r="F7" s="334">
        <v>3510</v>
      </c>
      <c r="G7" s="41" t="s">
        <v>439</v>
      </c>
    </row>
    <row r="8" spans="2:7" ht="15.6" x14ac:dyDescent="0.3">
      <c r="B8" s="308" t="s">
        <v>416</v>
      </c>
      <c r="C8" s="310">
        <v>11</v>
      </c>
      <c r="D8" s="334">
        <v>351</v>
      </c>
      <c r="E8" s="41">
        <v>13</v>
      </c>
      <c r="F8" s="334">
        <v>1688</v>
      </c>
      <c r="G8" s="41" t="s">
        <v>438</v>
      </c>
    </row>
    <row r="9" spans="2:7" ht="15.6" x14ac:dyDescent="0.3">
      <c r="B9" s="311" t="s">
        <v>417</v>
      </c>
      <c r="C9" s="310">
        <v>0</v>
      </c>
      <c r="D9" s="334">
        <v>3430</v>
      </c>
      <c r="E9" s="41">
        <v>4.3</v>
      </c>
      <c r="F9" s="334">
        <v>1787</v>
      </c>
      <c r="G9" s="41" t="s">
        <v>438</v>
      </c>
    </row>
    <row r="10" spans="2:7" ht="15.6" x14ac:dyDescent="0.3">
      <c r="B10" s="321" t="s">
        <v>419</v>
      </c>
      <c r="C10" s="310">
        <v>0</v>
      </c>
      <c r="D10" s="334">
        <v>742</v>
      </c>
      <c r="E10" s="41">
        <v>9.6</v>
      </c>
      <c r="F10" s="334">
        <v>3230</v>
      </c>
      <c r="G10" s="41" t="s">
        <v>440</v>
      </c>
    </row>
    <row r="11" spans="2:7" ht="15.6" x14ac:dyDescent="0.3">
      <c r="B11" s="321" t="s">
        <v>422</v>
      </c>
      <c r="C11" s="322">
        <v>116</v>
      </c>
      <c r="D11" s="334">
        <v>2313</v>
      </c>
      <c r="E11" s="41">
        <v>28</v>
      </c>
      <c r="F11" s="334">
        <v>1133</v>
      </c>
      <c r="G11" s="41" t="s">
        <v>438</v>
      </c>
    </row>
    <row r="12" spans="2:7" ht="15.6" x14ac:dyDescent="0.3">
      <c r="B12" s="321" t="s">
        <v>423</v>
      </c>
      <c r="C12" s="322">
        <v>27</v>
      </c>
      <c r="D12" s="334">
        <v>1998</v>
      </c>
      <c r="E12" s="41">
        <v>0.03</v>
      </c>
      <c r="F12" s="334">
        <v>18.5</v>
      </c>
      <c r="G12" s="41" t="s">
        <v>438</v>
      </c>
    </row>
    <row r="13" spans="2:7" ht="15.6" x14ac:dyDescent="0.3">
      <c r="B13" s="321" t="s">
        <v>425</v>
      </c>
      <c r="C13" s="322">
        <v>0</v>
      </c>
      <c r="D13" s="334">
        <v>60</v>
      </c>
      <c r="E13" s="41">
        <v>36</v>
      </c>
      <c r="F13" s="334">
        <v>4899</v>
      </c>
      <c r="G13" s="41" t="s">
        <v>438</v>
      </c>
    </row>
    <row r="14" spans="2:7" ht="15.6" x14ac:dyDescent="0.3">
      <c r="B14" s="321" t="s">
        <v>424</v>
      </c>
      <c r="C14" s="319">
        <v>13</v>
      </c>
      <c r="D14" s="335">
        <v>3049</v>
      </c>
      <c r="E14" s="301">
        <v>0</v>
      </c>
      <c r="F14" s="335">
        <v>244</v>
      </c>
      <c r="G14" s="301" t="s">
        <v>438</v>
      </c>
    </row>
    <row r="15" spans="2:7" ht="15.6" x14ac:dyDescent="0.3">
      <c r="B15" s="320" t="s">
        <v>418</v>
      </c>
      <c r="C15" s="317">
        <f t="shared" ref="C15:F15" si="0">SUM(C4:C14)</f>
        <v>681</v>
      </c>
      <c r="D15" s="336">
        <f t="shared" si="0"/>
        <v>19640</v>
      </c>
      <c r="E15" s="337">
        <f t="shared" si="0"/>
        <v>167.23</v>
      </c>
      <c r="F15" s="336">
        <f t="shared" si="0"/>
        <v>19994.5</v>
      </c>
      <c r="G15" s="337"/>
    </row>
    <row r="16" spans="2:7" ht="15.6" x14ac:dyDescent="0.3">
      <c r="D16" s="283"/>
      <c r="F16" s="283"/>
    </row>
    <row r="17" spans="2:7" ht="15.6" x14ac:dyDescent="0.3">
      <c r="B17" s="305" t="s">
        <v>441</v>
      </c>
      <c r="D17" s="283"/>
      <c r="F17" s="283"/>
    </row>
    <row r="18" spans="2:7" ht="15.6" x14ac:dyDescent="0.3">
      <c r="B18" s="330" t="s">
        <v>432</v>
      </c>
      <c r="C18" s="331" t="s">
        <v>433</v>
      </c>
      <c r="D18" s="332" t="s">
        <v>434</v>
      </c>
      <c r="E18" s="74" t="s">
        <v>435</v>
      </c>
      <c r="F18" s="332" t="s">
        <v>436</v>
      </c>
      <c r="G18" s="74" t="s">
        <v>437</v>
      </c>
    </row>
    <row r="19" spans="2:7" ht="15.6" x14ac:dyDescent="0.3">
      <c r="B19" s="308" t="s">
        <v>412</v>
      </c>
      <c r="C19" s="310">
        <v>25</v>
      </c>
      <c r="D19" s="333">
        <v>966</v>
      </c>
      <c r="E19" s="32">
        <v>9</v>
      </c>
      <c r="F19" s="333">
        <v>2372</v>
      </c>
      <c r="G19" s="32" t="s">
        <v>438</v>
      </c>
    </row>
    <row r="20" spans="2:7" ht="15.6" x14ac:dyDescent="0.3">
      <c r="B20" s="308" t="s">
        <v>413</v>
      </c>
      <c r="C20" s="310">
        <v>75</v>
      </c>
      <c r="D20" s="334">
        <v>3181</v>
      </c>
      <c r="E20" s="41">
        <v>5.6</v>
      </c>
      <c r="F20" s="334">
        <v>1113</v>
      </c>
      <c r="G20" s="41" t="s">
        <v>438</v>
      </c>
    </row>
    <row r="21" spans="2:7" ht="15.6" x14ac:dyDescent="0.3">
      <c r="B21" s="308" t="s">
        <v>414</v>
      </c>
      <c r="C21" s="310">
        <v>0</v>
      </c>
      <c r="D21" s="334">
        <v>714</v>
      </c>
      <c r="E21" s="41">
        <v>0</v>
      </c>
      <c r="F21" s="334">
        <v>0</v>
      </c>
      <c r="G21" s="41" t="s">
        <v>438</v>
      </c>
    </row>
    <row r="22" spans="2:7" ht="15.6" x14ac:dyDescent="0.3">
      <c r="B22" s="308" t="s">
        <v>415</v>
      </c>
      <c r="C22" s="310">
        <v>453</v>
      </c>
      <c r="D22" s="334">
        <v>1994</v>
      </c>
      <c r="E22" s="41">
        <v>34</v>
      </c>
      <c r="F22" s="334">
        <v>3510</v>
      </c>
      <c r="G22" s="41" t="s">
        <v>438</v>
      </c>
    </row>
    <row r="23" spans="2:7" ht="15.6" x14ac:dyDescent="0.3">
      <c r="B23" s="308" t="s">
        <v>416</v>
      </c>
      <c r="C23" s="310">
        <v>35</v>
      </c>
      <c r="D23" s="334">
        <v>325</v>
      </c>
      <c r="E23" s="41">
        <v>9</v>
      </c>
      <c r="F23" s="334">
        <v>1688</v>
      </c>
      <c r="G23" s="41" t="s">
        <v>438</v>
      </c>
    </row>
    <row r="24" spans="2:7" ht="15.6" x14ac:dyDescent="0.3">
      <c r="B24" s="311" t="s">
        <v>417</v>
      </c>
      <c r="C24" s="310">
        <v>20</v>
      </c>
      <c r="D24" s="334">
        <v>3300</v>
      </c>
      <c r="E24" s="41">
        <v>3.4</v>
      </c>
      <c r="F24" s="334">
        <v>1787</v>
      </c>
      <c r="G24" s="41" t="s">
        <v>438</v>
      </c>
    </row>
    <row r="25" spans="2:7" ht="15.6" x14ac:dyDescent="0.3">
      <c r="B25" s="321" t="s">
        <v>419</v>
      </c>
      <c r="C25" s="310">
        <v>19</v>
      </c>
      <c r="D25" s="334">
        <v>628</v>
      </c>
      <c r="E25" s="41">
        <v>1.2</v>
      </c>
      <c r="F25" s="334">
        <v>3230</v>
      </c>
      <c r="G25" s="41" t="s">
        <v>438</v>
      </c>
    </row>
    <row r="26" spans="2:7" ht="15.6" x14ac:dyDescent="0.3">
      <c r="B26" s="321" t="s">
        <v>422</v>
      </c>
      <c r="C26" s="322">
        <v>30</v>
      </c>
      <c r="D26" s="334">
        <v>1979</v>
      </c>
      <c r="E26" s="41">
        <v>3</v>
      </c>
      <c r="F26" s="334">
        <v>1133</v>
      </c>
      <c r="G26" s="41" t="s">
        <v>438</v>
      </c>
    </row>
    <row r="27" spans="2:7" ht="15.6" x14ac:dyDescent="0.3">
      <c r="B27" s="321" t="s">
        <v>423</v>
      </c>
      <c r="C27" s="322">
        <v>90</v>
      </c>
      <c r="D27" s="334">
        <v>1665</v>
      </c>
      <c r="E27" s="41">
        <v>0.02</v>
      </c>
      <c r="F27" s="334">
        <v>18.5</v>
      </c>
      <c r="G27" s="41" t="s">
        <v>438</v>
      </c>
    </row>
    <row r="28" spans="2:7" ht="15.6" x14ac:dyDescent="0.3">
      <c r="B28" s="321" t="s">
        <v>425</v>
      </c>
      <c r="C28" s="322">
        <v>0</v>
      </c>
      <c r="D28" s="334">
        <v>0</v>
      </c>
      <c r="E28" s="41">
        <v>9</v>
      </c>
      <c r="F28" s="334">
        <v>4899</v>
      </c>
      <c r="G28" s="41" t="s">
        <v>438</v>
      </c>
    </row>
    <row r="29" spans="2:7" ht="15.6" x14ac:dyDescent="0.3">
      <c r="B29" s="321" t="s">
        <v>424</v>
      </c>
      <c r="C29" s="319">
        <v>0</v>
      </c>
      <c r="D29" s="335">
        <v>3220</v>
      </c>
      <c r="E29" s="301">
        <v>0</v>
      </c>
      <c r="F29" s="335">
        <v>244</v>
      </c>
      <c r="G29" s="301" t="s">
        <v>438</v>
      </c>
    </row>
    <row r="30" spans="2:7" ht="15.6" x14ac:dyDescent="0.3">
      <c r="B30" s="320" t="s">
        <v>418</v>
      </c>
      <c r="C30" s="317">
        <f t="shared" ref="C30:F30" si="1">SUM(C19:C29)</f>
        <v>747</v>
      </c>
      <c r="D30" s="336">
        <f t="shared" si="1"/>
        <v>17972</v>
      </c>
      <c r="E30" s="337">
        <f t="shared" si="1"/>
        <v>74.22</v>
      </c>
      <c r="F30" s="336">
        <f t="shared" si="1"/>
        <v>19994.5</v>
      </c>
      <c r="G30" s="337"/>
    </row>
    <row r="31" spans="2:7" ht="15.6" x14ac:dyDescent="0.3">
      <c r="D31" s="283"/>
      <c r="F31" s="283"/>
    </row>
    <row r="32" spans="2:7" ht="15.6" x14ac:dyDescent="0.3">
      <c r="B32" s="305" t="s">
        <v>442</v>
      </c>
      <c r="D32" s="283"/>
      <c r="F32" s="283"/>
    </row>
    <row r="33" spans="2:7" ht="15.6" x14ac:dyDescent="0.3">
      <c r="B33" s="330" t="s">
        <v>432</v>
      </c>
      <c r="C33" s="331" t="s">
        <v>433</v>
      </c>
      <c r="D33" s="332" t="s">
        <v>434</v>
      </c>
      <c r="E33" s="74" t="s">
        <v>435</v>
      </c>
      <c r="F33" s="332" t="s">
        <v>436</v>
      </c>
      <c r="G33" s="74" t="s">
        <v>437</v>
      </c>
    </row>
    <row r="34" spans="2:7" ht="15.6" x14ac:dyDescent="0.3">
      <c r="B34" s="308" t="s">
        <v>412</v>
      </c>
      <c r="C34" s="310">
        <v>109</v>
      </c>
      <c r="D34" s="333">
        <v>1292</v>
      </c>
      <c r="E34" s="32">
        <v>10</v>
      </c>
      <c r="F34" s="333">
        <v>2372</v>
      </c>
      <c r="G34" s="32" t="s">
        <v>438</v>
      </c>
    </row>
    <row r="35" spans="2:7" ht="15.6" x14ac:dyDescent="0.3">
      <c r="B35" s="308" t="s">
        <v>413</v>
      </c>
      <c r="C35" s="310">
        <v>131</v>
      </c>
      <c r="D35" s="334">
        <v>2792</v>
      </c>
      <c r="E35" s="41">
        <v>6.8</v>
      </c>
      <c r="F35" s="334">
        <v>1113</v>
      </c>
      <c r="G35" s="41" t="s">
        <v>438</v>
      </c>
    </row>
    <row r="36" spans="2:7" ht="15.6" x14ac:dyDescent="0.3">
      <c r="B36" s="308" t="s">
        <v>414</v>
      </c>
      <c r="C36" s="310">
        <v>0</v>
      </c>
      <c r="D36" s="334">
        <v>714</v>
      </c>
      <c r="E36" s="41">
        <v>0</v>
      </c>
      <c r="F36" s="334">
        <v>0</v>
      </c>
      <c r="G36" s="41" t="s">
        <v>438</v>
      </c>
    </row>
    <row r="37" spans="2:7" ht="15.6" x14ac:dyDescent="0.3">
      <c r="B37" s="308" t="s">
        <v>415</v>
      </c>
      <c r="C37" s="310">
        <v>497</v>
      </c>
      <c r="D37" s="334">
        <v>1982</v>
      </c>
      <c r="E37" s="41">
        <v>60.2</v>
      </c>
      <c r="F37" s="334">
        <v>3510</v>
      </c>
      <c r="G37" s="41" t="s">
        <v>438</v>
      </c>
    </row>
    <row r="38" spans="2:7" ht="15.6" x14ac:dyDescent="0.3">
      <c r="B38" s="308" t="s">
        <v>416</v>
      </c>
      <c r="C38" s="310">
        <v>61</v>
      </c>
      <c r="D38" s="334">
        <v>641</v>
      </c>
      <c r="E38" s="41">
        <v>24</v>
      </c>
      <c r="F38" s="334">
        <v>1688</v>
      </c>
      <c r="G38" s="41" t="s">
        <v>438</v>
      </c>
    </row>
    <row r="39" spans="2:7" ht="15.6" x14ac:dyDescent="0.3">
      <c r="B39" s="311" t="s">
        <v>417</v>
      </c>
      <c r="C39" s="310">
        <v>80</v>
      </c>
      <c r="D39" s="334">
        <v>2890</v>
      </c>
      <c r="E39" s="41">
        <v>9.8000000000000007</v>
      </c>
      <c r="F39" s="334">
        <v>1787</v>
      </c>
      <c r="G39" s="41" t="s">
        <v>438</v>
      </c>
    </row>
    <row r="40" spans="2:7" ht="15.6" x14ac:dyDescent="0.3">
      <c r="B40" s="321" t="s">
        <v>419</v>
      </c>
      <c r="C40" s="310">
        <v>69</v>
      </c>
      <c r="D40" s="334">
        <v>1452</v>
      </c>
      <c r="E40" s="41">
        <v>12.4</v>
      </c>
      <c r="F40" s="334">
        <v>3230</v>
      </c>
      <c r="G40" s="41" t="s">
        <v>438</v>
      </c>
    </row>
    <row r="41" spans="2:7" ht="15.6" x14ac:dyDescent="0.3">
      <c r="B41" s="321" t="s">
        <v>422</v>
      </c>
      <c r="C41" s="322">
        <v>73</v>
      </c>
      <c r="D41" s="334">
        <v>1529</v>
      </c>
      <c r="E41" s="41">
        <v>21</v>
      </c>
      <c r="F41" s="334">
        <v>1133</v>
      </c>
      <c r="G41" s="41" t="s">
        <v>438</v>
      </c>
    </row>
    <row r="42" spans="2:7" ht="15.6" x14ac:dyDescent="0.3">
      <c r="B42" s="321" t="s">
        <v>423</v>
      </c>
      <c r="C42" s="322">
        <v>54</v>
      </c>
      <c r="D42" s="334">
        <v>2954</v>
      </c>
      <c r="E42" s="41">
        <v>0.03</v>
      </c>
      <c r="F42" s="334">
        <v>18.5</v>
      </c>
      <c r="G42" s="41" t="s">
        <v>438</v>
      </c>
    </row>
    <row r="43" spans="2:7" ht="15.6" x14ac:dyDescent="0.3">
      <c r="B43" s="321" t="s">
        <v>425</v>
      </c>
      <c r="C43" s="322">
        <v>0</v>
      </c>
      <c r="D43" s="334">
        <v>0</v>
      </c>
      <c r="E43" s="41">
        <v>9</v>
      </c>
      <c r="F43" s="334">
        <v>4899</v>
      </c>
      <c r="G43" s="41" t="s">
        <v>438</v>
      </c>
    </row>
    <row r="44" spans="2:7" ht="15.6" x14ac:dyDescent="0.3">
      <c r="B44" s="321" t="s">
        <v>424</v>
      </c>
      <c r="C44" s="319">
        <v>0</v>
      </c>
      <c r="D44" s="335">
        <v>3220</v>
      </c>
      <c r="E44" s="301">
        <v>0</v>
      </c>
      <c r="F44" s="335">
        <v>244</v>
      </c>
      <c r="G44" s="301" t="s">
        <v>438</v>
      </c>
    </row>
    <row r="45" spans="2:7" ht="15.6" x14ac:dyDescent="0.3">
      <c r="B45" s="320" t="s">
        <v>418</v>
      </c>
      <c r="C45" s="317">
        <f t="shared" ref="C45:F45" si="2">SUM(C34:C44)</f>
        <v>1074</v>
      </c>
      <c r="D45" s="336">
        <f t="shared" si="2"/>
        <v>19466</v>
      </c>
      <c r="E45" s="337">
        <f t="shared" si="2"/>
        <v>153.22999999999999</v>
      </c>
      <c r="F45" s="336">
        <f t="shared" si="2"/>
        <v>19994.5</v>
      </c>
      <c r="G45" s="337"/>
    </row>
    <row r="46" spans="2:7" ht="15.6" x14ac:dyDescent="0.3">
      <c r="D46" s="283"/>
      <c r="F46" s="283"/>
    </row>
    <row r="47" spans="2:7" ht="15.6" x14ac:dyDescent="0.3">
      <c r="B47" s="305" t="s">
        <v>443</v>
      </c>
      <c r="D47" s="283"/>
      <c r="F47" s="283"/>
    </row>
    <row r="48" spans="2:7" ht="15.6" x14ac:dyDescent="0.3">
      <c r="B48" s="330" t="s">
        <v>432</v>
      </c>
      <c r="C48" s="331" t="s">
        <v>433</v>
      </c>
      <c r="D48" s="332" t="s">
        <v>434</v>
      </c>
      <c r="E48" s="74" t="s">
        <v>435</v>
      </c>
      <c r="F48" s="332" t="s">
        <v>436</v>
      </c>
      <c r="G48" s="74" t="s">
        <v>437</v>
      </c>
    </row>
    <row r="49" spans="2:7" ht="15.6" x14ac:dyDescent="0.3">
      <c r="B49" s="308" t="s">
        <v>412</v>
      </c>
      <c r="C49" s="310">
        <v>48</v>
      </c>
      <c r="D49" s="333">
        <v>2205</v>
      </c>
      <c r="E49" s="32">
        <v>8</v>
      </c>
      <c r="F49" s="333">
        <v>2372</v>
      </c>
      <c r="G49" s="32" t="s">
        <v>438</v>
      </c>
    </row>
    <row r="50" spans="2:7" ht="15.6" x14ac:dyDescent="0.3">
      <c r="B50" s="308" t="s">
        <v>413</v>
      </c>
      <c r="C50" s="310">
        <v>56</v>
      </c>
      <c r="D50" s="334">
        <v>2053</v>
      </c>
      <c r="E50" s="41">
        <v>3.2</v>
      </c>
      <c r="F50" s="334">
        <v>1113</v>
      </c>
      <c r="G50" s="41" t="s">
        <v>438</v>
      </c>
    </row>
    <row r="51" spans="2:7" ht="15.6" x14ac:dyDescent="0.3">
      <c r="B51" s="308" t="s">
        <v>414</v>
      </c>
      <c r="C51" s="310">
        <v>0</v>
      </c>
      <c r="D51" s="334">
        <v>714</v>
      </c>
      <c r="E51" s="41">
        <v>0</v>
      </c>
      <c r="F51" s="334">
        <v>0</v>
      </c>
      <c r="G51" s="41" t="s">
        <v>438</v>
      </c>
    </row>
    <row r="52" spans="2:7" ht="15.6" x14ac:dyDescent="0.3">
      <c r="B52" s="308" t="s">
        <v>415</v>
      </c>
      <c r="C52" s="310">
        <v>842</v>
      </c>
      <c r="D52" s="334">
        <v>1626</v>
      </c>
      <c r="E52" s="41">
        <v>60.1</v>
      </c>
      <c r="F52" s="334">
        <v>3510</v>
      </c>
      <c r="G52" s="41" t="s">
        <v>438</v>
      </c>
    </row>
    <row r="53" spans="2:7" ht="15.6" x14ac:dyDescent="0.3">
      <c r="B53" s="308" t="s">
        <v>416</v>
      </c>
      <c r="C53" s="310">
        <v>52</v>
      </c>
      <c r="D53" s="334">
        <v>501</v>
      </c>
      <c r="E53" s="41">
        <v>18</v>
      </c>
      <c r="F53" s="334">
        <v>1688</v>
      </c>
      <c r="G53" s="41" t="s">
        <v>438</v>
      </c>
    </row>
    <row r="54" spans="2:7" ht="15.6" x14ac:dyDescent="0.3">
      <c r="B54" s="311" t="s">
        <v>417</v>
      </c>
      <c r="C54" s="310">
        <v>150</v>
      </c>
      <c r="D54" s="334">
        <v>2440</v>
      </c>
      <c r="E54" s="41">
        <v>17.100000000000001</v>
      </c>
      <c r="F54" s="334">
        <v>1787</v>
      </c>
      <c r="G54" s="41" t="s">
        <v>438</v>
      </c>
    </row>
    <row r="55" spans="2:7" ht="15.6" x14ac:dyDescent="0.3">
      <c r="B55" s="321" t="s">
        <v>419</v>
      </c>
      <c r="C55" s="310">
        <v>193</v>
      </c>
      <c r="D55" s="334">
        <v>1443</v>
      </c>
      <c r="E55" s="41">
        <v>8.5</v>
      </c>
      <c r="F55" s="334">
        <v>3230</v>
      </c>
      <c r="G55" s="41" t="s">
        <v>438</v>
      </c>
    </row>
    <row r="56" spans="2:7" ht="15.6" x14ac:dyDescent="0.3">
      <c r="B56" s="321" t="s">
        <v>422</v>
      </c>
      <c r="C56" s="322">
        <v>108</v>
      </c>
      <c r="D56" s="334">
        <v>1077</v>
      </c>
      <c r="E56" s="41">
        <v>18</v>
      </c>
      <c r="F56" s="334">
        <v>1133</v>
      </c>
      <c r="G56" s="41" t="s">
        <v>438</v>
      </c>
    </row>
    <row r="57" spans="2:7" ht="15.6" x14ac:dyDescent="0.3">
      <c r="B57" s="321" t="s">
        <v>423</v>
      </c>
      <c r="C57" s="322">
        <v>37</v>
      </c>
      <c r="D57" s="334">
        <v>4234</v>
      </c>
      <c r="E57" s="41">
        <v>0.01</v>
      </c>
      <c r="F57" s="334">
        <v>18.5</v>
      </c>
      <c r="G57" s="41" t="s">
        <v>438</v>
      </c>
    </row>
    <row r="58" spans="2:7" ht="15.6" x14ac:dyDescent="0.3">
      <c r="B58" s="321" t="s">
        <v>425</v>
      </c>
      <c r="C58" s="322">
        <v>0</v>
      </c>
      <c r="D58" s="334">
        <v>0</v>
      </c>
      <c r="E58" s="41">
        <v>9</v>
      </c>
      <c r="F58" s="334">
        <v>4899</v>
      </c>
      <c r="G58" s="41" t="s">
        <v>438</v>
      </c>
    </row>
    <row r="59" spans="2:7" ht="15.6" x14ac:dyDescent="0.3">
      <c r="B59" s="321" t="s">
        <v>424</v>
      </c>
      <c r="C59" s="319">
        <v>0</v>
      </c>
      <c r="D59" s="335">
        <v>3220</v>
      </c>
      <c r="E59" s="301">
        <v>0</v>
      </c>
      <c r="F59" s="335">
        <v>244</v>
      </c>
      <c r="G59" s="301" t="s">
        <v>438</v>
      </c>
    </row>
    <row r="60" spans="2:7" ht="15.6" x14ac:dyDescent="0.3">
      <c r="B60" s="320" t="s">
        <v>418</v>
      </c>
      <c r="C60" s="317">
        <f t="shared" ref="C60:F60" si="3">SUM(C49:C59)</f>
        <v>1486</v>
      </c>
      <c r="D60" s="336">
        <f t="shared" si="3"/>
        <v>19513</v>
      </c>
      <c r="E60" s="337">
        <f t="shared" si="3"/>
        <v>141.91</v>
      </c>
      <c r="F60" s="336">
        <f t="shared" si="3"/>
        <v>19994.5</v>
      </c>
      <c r="G60" s="337"/>
    </row>
    <row r="61" spans="2:7" ht="15.6" x14ac:dyDescent="0.3">
      <c r="D61" s="283"/>
      <c r="F61" s="283"/>
    </row>
    <row r="62" spans="2:7" ht="15.6" x14ac:dyDescent="0.3">
      <c r="B62" s="305" t="s">
        <v>444</v>
      </c>
      <c r="D62" s="283"/>
      <c r="F62" s="283"/>
    </row>
    <row r="63" spans="2:7" ht="15.6" x14ac:dyDescent="0.3">
      <c r="B63" s="330" t="s">
        <v>432</v>
      </c>
      <c r="C63" s="331" t="s">
        <v>433</v>
      </c>
      <c r="D63" s="332" t="s">
        <v>434</v>
      </c>
      <c r="E63" s="74" t="s">
        <v>435</v>
      </c>
      <c r="F63" s="332" t="s">
        <v>436</v>
      </c>
      <c r="G63" s="74" t="s">
        <v>437</v>
      </c>
    </row>
    <row r="64" spans="2:7" ht="15.6" x14ac:dyDescent="0.3">
      <c r="B64" s="308" t="s">
        <v>412</v>
      </c>
      <c r="C64" s="310">
        <v>75</v>
      </c>
      <c r="D64" s="333">
        <v>1735</v>
      </c>
      <c r="E64" s="32">
        <v>12</v>
      </c>
      <c r="F64" s="333">
        <v>2372</v>
      </c>
      <c r="G64" s="32" t="s">
        <v>438</v>
      </c>
    </row>
    <row r="65" spans="2:7" ht="15.6" x14ac:dyDescent="0.3">
      <c r="B65" s="308" t="s">
        <v>413</v>
      </c>
      <c r="C65" s="310">
        <v>0</v>
      </c>
      <c r="D65" s="334">
        <v>1841</v>
      </c>
      <c r="E65" s="41">
        <v>5.3</v>
      </c>
      <c r="F65" s="334">
        <v>1113</v>
      </c>
      <c r="G65" s="41" t="s">
        <v>438</v>
      </c>
    </row>
    <row r="66" spans="2:7" ht="15.6" x14ac:dyDescent="0.3">
      <c r="B66" s="308" t="s">
        <v>414</v>
      </c>
      <c r="C66" s="310">
        <v>0</v>
      </c>
      <c r="D66" s="334">
        <v>714</v>
      </c>
      <c r="E66" s="41">
        <v>0</v>
      </c>
      <c r="F66" s="334">
        <v>0</v>
      </c>
      <c r="G66" s="41" t="s">
        <v>438</v>
      </c>
    </row>
    <row r="67" spans="2:7" ht="15.6" x14ac:dyDescent="0.3">
      <c r="B67" s="308" t="s">
        <v>415</v>
      </c>
      <c r="C67" s="310">
        <v>437</v>
      </c>
      <c r="D67" s="334">
        <v>1451</v>
      </c>
      <c r="E67" s="41">
        <v>55.8</v>
      </c>
      <c r="F67" s="334">
        <v>3510</v>
      </c>
      <c r="G67" s="41" t="s">
        <v>438</v>
      </c>
    </row>
    <row r="68" spans="2:7" ht="15.6" x14ac:dyDescent="0.3">
      <c r="B68" s="308" t="s">
        <v>416</v>
      </c>
      <c r="C68" s="310">
        <v>76</v>
      </c>
      <c r="D68" s="334">
        <v>442</v>
      </c>
      <c r="E68" s="41">
        <v>22</v>
      </c>
      <c r="F68" s="334">
        <v>1688</v>
      </c>
      <c r="G68" s="41" t="s">
        <v>438</v>
      </c>
    </row>
    <row r="69" spans="2:7" ht="15.6" x14ac:dyDescent="0.3">
      <c r="B69" s="311" t="s">
        <v>417</v>
      </c>
      <c r="C69" s="310">
        <v>90</v>
      </c>
      <c r="D69" s="334">
        <v>3300</v>
      </c>
      <c r="E69" s="41">
        <v>24.1</v>
      </c>
      <c r="F69" s="334">
        <v>1787</v>
      </c>
      <c r="G69" s="41" t="s">
        <v>438</v>
      </c>
    </row>
    <row r="70" spans="2:7" ht="15.6" x14ac:dyDescent="0.3">
      <c r="B70" s="321" t="s">
        <v>419</v>
      </c>
      <c r="C70" s="310">
        <v>97</v>
      </c>
      <c r="D70" s="334">
        <v>1677</v>
      </c>
      <c r="E70" s="41">
        <v>31.4</v>
      </c>
      <c r="F70" s="334">
        <v>3230</v>
      </c>
      <c r="G70" s="41" t="s">
        <v>438</v>
      </c>
    </row>
    <row r="71" spans="2:7" ht="15.6" x14ac:dyDescent="0.3">
      <c r="B71" s="321" t="s">
        <v>422</v>
      </c>
      <c r="C71" s="322">
        <v>52</v>
      </c>
      <c r="D71" s="334">
        <v>2655</v>
      </c>
      <c r="E71" s="41">
        <v>23</v>
      </c>
      <c r="F71" s="334">
        <v>1133</v>
      </c>
      <c r="G71" s="41" t="s">
        <v>438</v>
      </c>
    </row>
    <row r="72" spans="2:7" ht="15.6" x14ac:dyDescent="0.3">
      <c r="B72" s="321" t="s">
        <v>423</v>
      </c>
      <c r="C72" s="322">
        <v>90</v>
      </c>
      <c r="D72" s="334">
        <v>3057</v>
      </c>
      <c r="E72" s="41">
        <v>24.1</v>
      </c>
      <c r="F72" s="334">
        <v>18.5</v>
      </c>
      <c r="G72" s="41" t="s">
        <v>438</v>
      </c>
    </row>
    <row r="73" spans="2:7" ht="15.6" x14ac:dyDescent="0.3">
      <c r="B73" s="321" t="s">
        <v>425</v>
      </c>
      <c r="C73" s="322">
        <v>90</v>
      </c>
      <c r="D73" s="334">
        <v>100</v>
      </c>
      <c r="E73" s="41">
        <v>43</v>
      </c>
      <c r="F73" s="334">
        <v>4899</v>
      </c>
      <c r="G73" s="41" t="s">
        <v>438</v>
      </c>
    </row>
    <row r="74" spans="2:7" ht="15.6" x14ac:dyDescent="0.3">
      <c r="B74" s="321" t="s">
        <v>424</v>
      </c>
      <c r="C74" s="319">
        <v>277</v>
      </c>
      <c r="D74" s="335">
        <v>1687</v>
      </c>
      <c r="E74" s="301">
        <v>24</v>
      </c>
      <c r="F74" s="335">
        <v>244</v>
      </c>
      <c r="G74" s="301" t="s">
        <v>438</v>
      </c>
    </row>
    <row r="75" spans="2:7" ht="15.6" x14ac:dyDescent="0.3">
      <c r="B75" s="320" t="s">
        <v>418</v>
      </c>
      <c r="C75" s="317">
        <f t="shared" ref="C75:F75" si="4">SUM(C64:C74)</f>
        <v>1284</v>
      </c>
      <c r="D75" s="336">
        <f t="shared" si="4"/>
        <v>18659</v>
      </c>
      <c r="E75" s="337">
        <f t="shared" si="4"/>
        <v>264.7</v>
      </c>
      <c r="F75" s="336">
        <f t="shared" si="4"/>
        <v>19994.5</v>
      </c>
      <c r="G75" s="337"/>
    </row>
    <row r="76" spans="2:7" ht="15.6" x14ac:dyDescent="0.3">
      <c r="D76" s="283"/>
      <c r="F76" s="283"/>
    </row>
    <row r="77" spans="2:7" ht="15.6" x14ac:dyDescent="0.3">
      <c r="B77" s="305" t="s">
        <v>445</v>
      </c>
      <c r="D77" s="283"/>
      <c r="F77" s="283"/>
    </row>
    <row r="78" spans="2:7" ht="15.6" x14ac:dyDescent="0.3">
      <c r="B78" s="330" t="s">
        <v>432</v>
      </c>
      <c r="C78" s="331" t="s">
        <v>433</v>
      </c>
      <c r="D78" s="332" t="s">
        <v>434</v>
      </c>
      <c r="E78" s="74" t="s">
        <v>435</v>
      </c>
      <c r="F78" s="332" t="s">
        <v>436</v>
      </c>
      <c r="G78" s="74" t="s">
        <v>437</v>
      </c>
    </row>
    <row r="79" spans="2:7" ht="15.6" x14ac:dyDescent="0.3">
      <c r="B79" s="308" t="s">
        <v>412</v>
      </c>
      <c r="C79" s="310">
        <v>75</v>
      </c>
      <c r="D79" s="333">
        <v>1735</v>
      </c>
      <c r="E79" s="32">
        <v>12</v>
      </c>
      <c r="F79" s="333">
        <v>2372</v>
      </c>
      <c r="G79" s="32" t="s">
        <v>438</v>
      </c>
    </row>
    <row r="80" spans="2:7" ht="15.6" x14ac:dyDescent="0.3">
      <c r="B80" s="308" t="s">
        <v>413</v>
      </c>
      <c r="C80" s="310">
        <v>0</v>
      </c>
      <c r="D80" s="334">
        <v>1841</v>
      </c>
      <c r="E80" s="41">
        <v>5.3</v>
      </c>
      <c r="F80" s="334">
        <v>1113</v>
      </c>
      <c r="G80" s="41" t="s">
        <v>438</v>
      </c>
    </row>
    <row r="81" spans="2:7" ht="15.6" x14ac:dyDescent="0.3">
      <c r="B81" s="308" t="s">
        <v>414</v>
      </c>
      <c r="C81" s="310">
        <v>0</v>
      </c>
      <c r="D81" s="334">
        <v>714</v>
      </c>
      <c r="E81" s="41">
        <v>0</v>
      </c>
      <c r="F81" s="334">
        <v>0</v>
      </c>
      <c r="G81" s="41" t="s">
        <v>438</v>
      </c>
    </row>
    <row r="82" spans="2:7" ht="15.6" x14ac:dyDescent="0.3">
      <c r="B82" s="308" t="s">
        <v>415</v>
      </c>
      <c r="C82" s="310">
        <v>437</v>
      </c>
      <c r="D82" s="334">
        <v>1451</v>
      </c>
      <c r="E82" s="41">
        <v>55.8</v>
      </c>
      <c r="F82" s="334">
        <v>3510</v>
      </c>
      <c r="G82" s="41" t="s">
        <v>438</v>
      </c>
    </row>
    <row r="83" spans="2:7" ht="15.6" x14ac:dyDescent="0.3">
      <c r="B83" s="308" t="s">
        <v>416</v>
      </c>
      <c r="C83" s="310">
        <v>76</v>
      </c>
      <c r="D83" s="334">
        <v>442</v>
      </c>
      <c r="E83" s="41">
        <v>22</v>
      </c>
      <c r="F83" s="334">
        <v>1688</v>
      </c>
      <c r="G83" s="41" t="s">
        <v>438</v>
      </c>
    </row>
    <row r="84" spans="2:7" ht="15.6" x14ac:dyDescent="0.3">
      <c r="B84" s="311" t="s">
        <v>417</v>
      </c>
      <c r="C84" s="310">
        <v>90</v>
      </c>
      <c r="D84" s="334">
        <v>3300</v>
      </c>
      <c r="E84" s="41">
        <v>24.1</v>
      </c>
      <c r="F84" s="334">
        <v>1787</v>
      </c>
      <c r="G84" s="41" t="s">
        <v>438</v>
      </c>
    </row>
    <row r="85" spans="2:7" ht="15.6" x14ac:dyDescent="0.3">
      <c r="B85" s="321" t="s">
        <v>419</v>
      </c>
      <c r="C85" s="310">
        <v>97</v>
      </c>
      <c r="D85" s="334">
        <v>1677</v>
      </c>
      <c r="E85" s="41">
        <v>31.4</v>
      </c>
      <c r="F85" s="334">
        <v>3230</v>
      </c>
      <c r="G85" s="41" t="s">
        <v>438</v>
      </c>
    </row>
    <row r="86" spans="2:7" ht="15.6" x14ac:dyDescent="0.3">
      <c r="B86" s="321" t="s">
        <v>422</v>
      </c>
      <c r="C86" s="322">
        <v>52</v>
      </c>
      <c r="D86" s="334">
        <v>2655</v>
      </c>
      <c r="E86" s="41">
        <v>23</v>
      </c>
      <c r="F86" s="334">
        <v>1133</v>
      </c>
      <c r="G86" s="41" t="s">
        <v>438</v>
      </c>
    </row>
    <row r="87" spans="2:7" ht="15.6" x14ac:dyDescent="0.3">
      <c r="B87" s="321" t="s">
        <v>423</v>
      </c>
      <c r="C87" s="322">
        <v>90</v>
      </c>
      <c r="D87" s="334">
        <v>3057</v>
      </c>
      <c r="E87" s="41">
        <v>24.1</v>
      </c>
      <c r="F87" s="334">
        <v>18.5</v>
      </c>
      <c r="G87" s="41" t="s">
        <v>438</v>
      </c>
    </row>
    <row r="88" spans="2:7" ht="15.6" x14ac:dyDescent="0.3">
      <c r="B88" s="321" t="s">
        <v>425</v>
      </c>
      <c r="C88" s="322">
        <v>90</v>
      </c>
      <c r="D88" s="334">
        <v>100</v>
      </c>
      <c r="E88" s="41">
        <v>43</v>
      </c>
      <c r="F88" s="334">
        <v>4899</v>
      </c>
      <c r="G88" s="41" t="s">
        <v>438</v>
      </c>
    </row>
    <row r="89" spans="2:7" ht="15.6" x14ac:dyDescent="0.3">
      <c r="B89" s="321" t="s">
        <v>424</v>
      </c>
      <c r="C89" s="319">
        <v>277</v>
      </c>
      <c r="D89" s="335">
        <v>1687</v>
      </c>
      <c r="E89" s="301">
        <v>24</v>
      </c>
      <c r="F89" s="335">
        <v>244</v>
      </c>
      <c r="G89" s="301" t="s">
        <v>438</v>
      </c>
    </row>
    <row r="90" spans="2:7" ht="15.6" x14ac:dyDescent="0.3">
      <c r="B90" s="320" t="s">
        <v>418</v>
      </c>
      <c r="C90" s="317">
        <f t="shared" ref="C90:F90" si="5">SUM(C79:C89)</f>
        <v>1284</v>
      </c>
      <c r="D90" s="336">
        <f t="shared" si="5"/>
        <v>18659</v>
      </c>
      <c r="E90" s="337">
        <f t="shared" si="5"/>
        <v>264.7</v>
      </c>
      <c r="F90" s="336">
        <f t="shared" si="5"/>
        <v>19994.5</v>
      </c>
      <c r="G90" s="337"/>
    </row>
    <row r="91" spans="2:7" ht="15.6" x14ac:dyDescent="0.3">
      <c r="D91" s="283"/>
      <c r="F91" s="283"/>
    </row>
    <row r="92" spans="2:7" ht="15.6" x14ac:dyDescent="0.3">
      <c r="D92" s="283"/>
      <c r="F92" s="283"/>
    </row>
    <row r="93" spans="2:7" ht="15.6" x14ac:dyDescent="0.3">
      <c r="D93" s="283"/>
      <c r="F93" s="283"/>
    </row>
    <row r="94" spans="2:7" ht="15.6" x14ac:dyDescent="0.3">
      <c r="D94" s="283"/>
      <c r="F94" s="283"/>
    </row>
    <row r="95" spans="2:7" ht="15.6" x14ac:dyDescent="0.3">
      <c r="D95" s="283"/>
      <c r="F95" s="283"/>
    </row>
    <row r="96" spans="2:7" ht="15.6" x14ac:dyDescent="0.3">
      <c r="D96" s="283"/>
      <c r="F96" s="283"/>
    </row>
    <row r="97" spans="4:6" ht="15.6" x14ac:dyDescent="0.3">
      <c r="D97" s="283"/>
      <c r="F97" s="283"/>
    </row>
    <row r="98" spans="4:6" ht="15.6" x14ac:dyDescent="0.3">
      <c r="D98" s="283"/>
      <c r="F98" s="283"/>
    </row>
    <row r="99" spans="4:6" ht="15.6" x14ac:dyDescent="0.3">
      <c r="D99" s="283"/>
      <c r="F99" s="283"/>
    </row>
    <row r="100" spans="4:6" ht="15.6" x14ac:dyDescent="0.3">
      <c r="D100" s="283"/>
      <c r="F100" s="283"/>
    </row>
    <row r="101" spans="4:6" ht="15.6" x14ac:dyDescent="0.3">
      <c r="D101" s="283"/>
      <c r="F101" s="283"/>
    </row>
    <row r="102" spans="4:6" ht="15.6" x14ac:dyDescent="0.3">
      <c r="D102" s="283"/>
      <c r="F102" s="283"/>
    </row>
    <row r="103" spans="4:6" ht="15.6" x14ac:dyDescent="0.3">
      <c r="D103" s="283"/>
      <c r="F103" s="283"/>
    </row>
    <row r="104" spans="4:6" ht="15.6" x14ac:dyDescent="0.3">
      <c r="D104" s="283"/>
      <c r="F104" s="283"/>
    </row>
    <row r="105" spans="4:6" ht="15.6" x14ac:dyDescent="0.3">
      <c r="D105" s="283"/>
      <c r="F105" s="283"/>
    </row>
    <row r="106" spans="4:6" ht="15.6" x14ac:dyDescent="0.3">
      <c r="D106" s="283"/>
      <c r="F106" s="283"/>
    </row>
    <row r="107" spans="4:6" ht="15.6" x14ac:dyDescent="0.3">
      <c r="D107" s="283"/>
      <c r="F107" s="283"/>
    </row>
    <row r="108" spans="4:6" ht="15.6" x14ac:dyDescent="0.3">
      <c r="D108" s="283"/>
      <c r="F108" s="283"/>
    </row>
    <row r="109" spans="4:6" ht="15.6" x14ac:dyDescent="0.3">
      <c r="D109" s="283"/>
      <c r="F109" s="283"/>
    </row>
    <row r="110" spans="4:6" ht="15.6" x14ac:dyDescent="0.3">
      <c r="D110" s="283"/>
      <c r="F110" s="283"/>
    </row>
    <row r="111" spans="4:6" ht="15.6" x14ac:dyDescent="0.3">
      <c r="D111" s="283"/>
      <c r="F111" s="283"/>
    </row>
    <row r="112" spans="4:6" ht="15.6" x14ac:dyDescent="0.3">
      <c r="D112" s="283"/>
      <c r="F112" s="283"/>
    </row>
    <row r="113" spans="4:6" ht="15.6" x14ac:dyDescent="0.3">
      <c r="D113" s="283"/>
      <c r="F113" s="283"/>
    </row>
    <row r="114" spans="4:6" ht="15.6" x14ac:dyDescent="0.3">
      <c r="D114" s="283"/>
      <c r="F114" s="283"/>
    </row>
    <row r="115" spans="4:6" ht="15.6" x14ac:dyDescent="0.3">
      <c r="D115" s="283"/>
      <c r="F115" s="283"/>
    </row>
    <row r="116" spans="4:6" ht="15.6" x14ac:dyDescent="0.3">
      <c r="D116" s="283"/>
      <c r="F116" s="283"/>
    </row>
    <row r="117" spans="4:6" ht="15.6" x14ac:dyDescent="0.3">
      <c r="D117" s="283"/>
      <c r="F117" s="283"/>
    </row>
    <row r="118" spans="4:6" ht="15.6" x14ac:dyDescent="0.3">
      <c r="D118" s="283"/>
      <c r="F118" s="283"/>
    </row>
    <row r="119" spans="4:6" ht="15.6" x14ac:dyDescent="0.3">
      <c r="D119" s="283"/>
      <c r="F119" s="283"/>
    </row>
    <row r="120" spans="4:6" ht="15.6" x14ac:dyDescent="0.3">
      <c r="D120" s="283"/>
      <c r="F120" s="283"/>
    </row>
    <row r="121" spans="4:6" ht="15.6" x14ac:dyDescent="0.3">
      <c r="D121" s="283"/>
      <c r="F121" s="283"/>
    </row>
    <row r="122" spans="4:6" ht="15.6" x14ac:dyDescent="0.3">
      <c r="D122" s="283"/>
      <c r="F122" s="283"/>
    </row>
    <row r="123" spans="4:6" ht="15.6" x14ac:dyDescent="0.3">
      <c r="D123" s="283"/>
      <c r="F123" s="283"/>
    </row>
    <row r="124" spans="4:6" ht="15.6" x14ac:dyDescent="0.3">
      <c r="D124" s="283"/>
      <c r="F124" s="283"/>
    </row>
    <row r="125" spans="4:6" ht="15.6" x14ac:dyDescent="0.3">
      <c r="D125" s="283"/>
      <c r="F125" s="283"/>
    </row>
    <row r="126" spans="4:6" ht="15.6" x14ac:dyDescent="0.3">
      <c r="D126" s="283"/>
      <c r="F126" s="283"/>
    </row>
    <row r="127" spans="4:6" ht="15.6" x14ac:dyDescent="0.3">
      <c r="D127" s="283"/>
      <c r="F127" s="283"/>
    </row>
    <row r="128" spans="4:6" ht="15.6" x14ac:dyDescent="0.3">
      <c r="D128" s="283"/>
      <c r="F128" s="283"/>
    </row>
    <row r="129" spans="4:6" ht="15.6" x14ac:dyDescent="0.3">
      <c r="D129" s="283"/>
      <c r="F129" s="283"/>
    </row>
    <row r="130" spans="4:6" ht="15.6" x14ac:dyDescent="0.3">
      <c r="D130" s="283"/>
      <c r="F130" s="283"/>
    </row>
    <row r="131" spans="4:6" ht="15.6" x14ac:dyDescent="0.3">
      <c r="D131" s="283"/>
      <c r="F131" s="283"/>
    </row>
    <row r="132" spans="4:6" ht="15.6" x14ac:dyDescent="0.3">
      <c r="D132" s="283"/>
      <c r="F132" s="283"/>
    </row>
    <row r="133" spans="4:6" ht="15.6" x14ac:dyDescent="0.3">
      <c r="D133" s="283"/>
      <c r="F133" s="283"/>
    </row>
    <row r="134" spans="4:6" ht="15.6" x14ac:dyDescent="0.3">
      <c r="D134" s="283"/>
      <c r="F134" s="283"/>
    </row>
    <row r="135" spans="4:6" ht="15.6" x14ac:dyDescent="0.3">
      <c r="D135" s="283"/>
      <c r="F135" s="283"/>
    </row>
    <row r="136" spans="4:6" ht="15.6" x14ac:dyDescent="0.3">
      <c r="D136" s="283"/>
      <c r="F136" s="283"/>
    </row>
    <row r="137" spans="4:6" ht="15.6" x14ac:dyDescent="0.3">
      <c r="D137" s="283"/>
      <c r="F137" s="283"/>
    </row>
    <row r="138" spans="4:6" ht="15.6" x14ac:dyDescent="0.3">
      <c r="D138" s="283"/>
      <c r="F138" s="283"/>
    </row>
    <row r="139" spans="4:6" ht="15.6" x14ac:dyDescent="0.3">
      <c r="D139" s="283"/>
      <c r="F139" s="283"/>
    </row>
    <row r="140" spans="4:6" ht="15.6" x14ac:dyDescent="0.3">
      <c r="D140" s="283"/>
      <c r="F140" s="283"/>
    </row>
    <row r="141" spans="4:6" ht="15.6" x14ac:dyDescent="0.3">
      <c r="D141" s="283"/>
      <c r="F141" s="283"/>
    </row>
    <row r="142" spans="4:6" ht="15.6" x14ac:dyDescent="0.3">
      <c r="D142" s="283"/>
      <c r="F142" s="283"/>
    </row>
    <row r="143" spans="4:6" ht="15.6" x14ac:dyDescent="0.3">
      <c r="D143" s="283"/>
      <c r="F143" s="283"/>
    </row>
    <row r="144" spans="4:6" ht="15.6" x14ac:dyDescent="0.3">
      <c r="D144" s="283"/>
      <c r="F144" s="283"/>
    </row>
    <row r="145" spans="4:6" ht="15.6" x14ac:dyDescent="0.3">
      <c r="D145" s="283"/>
      <c r="F145" s="283"/>
    </row>
    <row r="146" spans="4:6" ht="15.6" x14ac:dyDescent="0.3">
      <c r="D146" s="283"/>
      <c r="F146" s="283"/>
    </row>
    <row r="147" spans="4:6" ht="15.6" x14ac:dyDescent="0.3">
      <c r="D147" s="283"/>
      <c r="F147" s="283"/>
    </row>
    <row r="148" spans="4:6" ht="15.6" x14ac:dyDescent="0.3">
      <c r="D148" s="283"/>
      <c r="F148" s="283"/>
    </row>
    <row r="149" spans="4:6" ht="15.6" x14ac:dyDescent="0.3">
      <c r="D149" s="283"/>
      <c r="F149" s="283"/>
    </row>
    <row r="150" spans="4:6" ht="15.6" x14ac:dyDescent="0.3">
      <c r="D150" s="283"/>
      <c r="F150" s="283"/>
    </row>
    <row r="151" spans="4:6" ht="15.6" x14ac:dyDescent="0.3">
      <c r="D151" s="283"/>
      <c r="F151" s="283"/>
    </row>
    <row r="152" spans="4:6" ht="15.6" x14ac:dyDescent="0.3">
      <c r="D152" s="283"/>
      <c r="F152" s="283"/>
    </row>
    <row r="153" spans="4:6" ht="15.6" x14ac:dyDescent="0.3">
      <c r="D153" s="283"/>
      <c r="F153" s="283"/>
    </row>
    <row r="154" spans="4:6" ht="15.6" x14ac:dyDescent="0.3">
      <c r="D154" s="283"/>
      <c r="F154" s="283"/>
    </row>
    <row r="155" spans="4:6" ht="15.6" x14ac:dyDescent="0.3">
      <c r="D155" s="283"/>
      <c r="F155" s="283"/>
    </row>
    <row r="156" spans="4:6" ht="15.6" x14ac:dyDescent="0.3">
      <c r="D156" s="283"/>
      <c r="F156" s="283"/>
    </row>
    <row r="157" spans="4:6" ht="15.6" x14ac:dyDescent="0.3">
      <c r="D157" s="283"/>
      <c r="F157" s="283"/>
    </row>
    <row r="158" spans="4:6" ht="15.6" x14ac:dyDescent="0.3">
      <c r="D158" s="283"/>
      <c r="F158" s="283"/>
    </row>
    <row r="159" spans="4:6" ht="15.6" x14ac:dyDescent="0.3">
      <c r="D159" s="283"/>
      <c r="F159" s="283"/>
    </row>
    <row r="160" spans="4:6" ht="15.6" x14ac:dyDescent="0.3">
      <c r="D160" s="283"/>
      <c r="F160" s="283"/>
    </row>
    <row r="161" spans="4:6" ht="15.6" x14ac:dyDescent="0.3">
      <c r="D161" s="283"/>
      <c r="F161" s="283"/>
    </row>
    <row r="162" spans="4:6" ht="15.6" x14ac:dyDescent="0.3">
      <c r="D162" s="283"/>
      <c r="F162" s="283"/>
    </row>
    <row r="163" spans="4:6" ht="15.6" x14ac:dyDescent="0.3">
      <c r="D163" s="283"/>
      <c r="F163" s="283"/>
    </row>
    <row r="164" spans="4:6" ht="15.6" x14ac:dyDescent="0.3">
      <c r="D164" s="283"/>
      <c r="F164" s="283"/>
    </row>
    <row r="165" spans="4:6" ht="15.6" x14ac:dyDescent="0.3">
      <c r="D165" s="283"/>
      <c r="F165" s="283"/>
    </row>
    <row r="166" spans="4:6" ht="15.6" x14ac:dyDescent="0.3">
      <c r="D166" s="283"/>
      <c r="F166" s="283"/>
    </row>
    <row r="167" spans="4:6" ht="15.6" x14ac:dyDescent="0.3">
      <c r="D167" s="283"/>
      <c r="F167" s="283"/>
    </row>
    <row r="168" spans="4:6" ht="15.6" x14ac:dyDescent="0.3">
      <c r="D168" s="283"/>
      <c r="F168" s="283"/>
    </row>
    <row r="169" spans="4:6" ht="15.6" x14ac:dyDescent="0.3">
      <c r="D169" s="283"/>
      <c r="F169" s="283"/>
    </row>
    <row r="170" spans="4:6" ht="15.6" x14ac:dyDescent="0.3">
      <c r="D170" s="283"/>
      <c r="F170" s="283"/>
    </row>
    <row r="171" spans="4:6" ht="15.6" x14ac:dyDescent="0.3">
      <c r="D171" s="283"/>
      <c r="F171" s="283"/>
    </row>
    <row r="172" spans="4:6" ht="15.6" x14ac:dyDescent="0.3">
      <c r="D172" s="283"/>
      <c r="F172" s="283"/>
    </row>
    <row r="173" spans="4:6" ht="15.6" x14ac:dyDescent="0.3">
      <c r="D173" s="283"/>
      <c r="F173" s="283"/>
    </row>
    <row r="174" spans="4:6" ht="15.6" x14ac:dyDescent="0.3">
      <c r="D174" s="283"/>
      <c r="F174" s="283"/>
    </row>
    <row r="175" spans="4:6" ht="15.6" x14ac:dyDescent="0.3">
      <c r="D175" s="283"/>
      <c r="F175" s="283"/>
    </row>
    <row r="176" spans="4:6" ht="15.6" x14ac:dyDescent="0.3">
      <c r="D176" s="283"/>
      <c r="F176" s="283"/>
    </row>
    <row r="177" spans="4:6" ht="15.6" x14ac:dyDescent="0.3">
      <c r="D177" s="283"/>
      <c r="F177" s="283"/>
    </row>
    <row r="178" spans="4:6" ht="15.6" x14ac:dyDescent="0.3">
      <c r="D178" s="283"/>
      <c r="F178" s="283"/>
    </row>
    <row r="179" spans="4:6" ht="15.6" x14ac:dyDescent="0.3">
      <c r="D179" s="283"/>
      <c r="F179" s="283"/>
    </row>
    <row r="180" spans="4:6" ht="15.6" x14ac:dyDescent="0.3">
      <c r="D180" s="283"/>
      <c r="F180" s="283"/>
    </row>
    <row r="181" spans="4:6" ht="15.6" x14ac:dyDescent="0.3">
      <c r="D181" s="283"/>
      <c r="F181" s="283"/>
    </row>
    <row r="182" spans="4:6" ht="15.6" x14ac:dyDescent="0.3">
      <c r="D182" s="283"/>
      <c r="F182" s="283"/>
    </row>
    <row r="183" spans="4:6" ht="15.6" x14ac:dyDescent="0.3">
      <c r="D183" s="283"/>
      <c r="F183" s="283"/>
    </row>
    <row r="184" spans="4:6" ht="15.6" x14ac:dyDescent="0.3">
      <c r="D184" s="283"/>
      <c r="F184" s="283"/>
    </row>
    <row r="185" spans="4:6" ht="15.6" x14ac:dyDescent="0.3">
      <c r="D185" s="283"/>
      <c r="F185" s="283"/>
    </row>
    <row r="186" spans="4:6" ht="15.6" x14ac:dyDescent="0.3">
      <c r="D186" s="283"/>
      <c r="F186" s="283"/>
    </row>
    <row r="187" spans="4:6" ht="15.6" x14ac:dyDescent="0.3">
      <c r="D187" s="283"/>
      <c r="F187" s="283"/>
    </row>
    <row r="188" spans="4:6" ht="15.6" x14ac:dyDescent="0.3">
      <c r="D188" s="283"/>
      <c r="F188" s="283"/>
    </row>
    <row r="189" spans="4:6" ht="15.6" x14ac:dyDescent="0.3">
      <c r="D189" s="283"/>
      <c r="F189" s="283"/>
    </row>
    <row r="190" spans="4:6" ht="15.6" x14ac:dyDescent="0.3">
      <c r="D190" s="283"/>
      <c r="F190" s="283"/>
    </row>
    <row r="191" spans="4:6" ht="15.6" x14ac:dyDescent="0.3">
      <c r="D191" s="283"/>
      <c r="F191" s="283"/>
    </row>
    <row r="192" spans="4:6" ht="15.6" x14ac:dyDescent="0.3">
      <c r="D192" s="283"/>
      <c r="F192" s="283"/>
    </row>
    <row r="193" spans="4:6" ht="15.6" x14ac:dyDescent="0.3">
      <c r="D193" s="283"/>
      <c r="F193" s="283"/>
    </row>
    <row r="194" spans="4:6" ht="15.6" x14ac:dyDescent="0.3">
      <c r="D194" s="283"/>
      <c r="F194" s="283"/>
    </row>
    <row r="195" spans="4:6" ht="15.6" x14ac:dyDescent="0.3">
      <c r="D195" s="283"/>
      <c r="F195" s="283"/>
    </row>
    <row r="196" spans="4:6" ht="15.6" x14ac:dyDescent="0.3">
      <c r="D196" s="283"/>
      <c r="F196" s="283"/>
    </row>
    <row r="197" spans="4:6" ht="15.6" x14ac:dyDescent="0.3">
      <c r="D197" s="283"/>
      <c r="F197" s="283"/>
    </row>
    <row r="198" spans="4:6" ht="15.6" x14ac:dyDescent="0.3">
      <c r="D198" s="283"/>
      <c r="F198" s="283"/>
    </row>
    <row r="199" spans="4:6" ht="15.6" x14ac:dyDescent="0.3">
      <c r="D199" s="283"/>
      <c r="F199" s="283"/>
    </row>
    <row r="200" spans="4:6" ht="15.6" x14ac:dyDescent="0.3">
      <c r="D200" s="283"/>
      <c r="F200" s="283"/>
    </row>
    <row r="201" spans="4:6" ht="15.6" x14ac:dyDescent="0.3">
      <c r="D201" s="283"/>
      <c r="F201" s="283"/>
    </row>
    <row r="202" spans="4:6" ht="15.6" x14ac:dyDescent="0.3">
      <c r="D202" s="283"/>
      <c r="F202" s="283"/>
    </row>
    <row r="203" spans="4:6" ht="15.6" x14ac:dyDescent="0.3">
      <c r="D203" s="283"/>
      <c r="F203" s="283"/>
    </row>
    <row r="204" spans="4:6" ht="15.6" x14ac:dyDescent="0.3">
      <c r="D204" s="283"/>
      <c r="F204" s="283"/>
    </row>
    <row r="205" spans="4:6" ht="15.6" x14ac:dyDescent="0.3">
      <c r="D205" s="283"/>
      <c r="F205" s="283"/>
    </row>
    <row r="206" spans="4:6" ht="15.6" x14ac:dyDescent="0.3">
      <c r="D206" s="283"/>
      <c r="F206" s="283"/>
    </row>
    <row r="207" spans="4:6" ht="15.6" x14ac:dyDescent="0.3">
      <c r="D207" s="283"/>
      <c r="F207" s="283"/>
    </row>
    <row r="208" spans="4:6" ht="15.6" x14ac:dyDescent="0.3">
      <c r="D208" s="283"/>
      <c r="F208" s="283"/>
    </row>
    <row r="209" spans="4:6" ht="15.6" x14ac:dyDescent="0.3">
      <c r="D209" s="283"/>
      <c r="F209" s="283"/>
    </row>
    <row r="210" spans="4:6" ht="15.6" x14ac:dyDescent="0.3">
      <c r="D210" s="283"/>
      <c r="F210" s="283"/>
    </row>
    <row r="211" spans="4:6" ht="15.6" x14ac:dyDescent="0.3">
      <c r="D211" s="283"/>
      <c r="F211" s="283"/>
    </row>
    <row r="212" spans="4:6" ht="15.6" x14ac:dyDescent="0.3">
      <c r="D212" s="283"/>
      <c r="F212" s="283"/>
    </row>
    <row r="213" spans="4:6" ht="15.6" x14ac:dyDescent="0.3">
      <c r="D213" s="283"/>
      <c r="F213" s="283"/>
    </row>
    <row r="214" spans="4:6" ht="15.6" x14ac:dyDescent="0.3">
      <c r="D214" s="283"/>
      <c r="F214" s="283"/>
    </row>
    <row r="215" spans="4:6" ht="15.6" x14ac:dyDescent="0.3">
      <c r="D215" s="283"/>
      <c r="F215" s="283"/>
    </row>
    <row r="216" spans="4:6" ht="15.6" x14ac:dyDescent="0.3">
      <c r="D216" s="283"/>
      <c r="F216" s="283"/>
    </row>
    <row r="217" spans="4:6" ht="15.6" x14ac:dyDescent="0.3">
      <c r="D217" s="283"/>
      <c r="F217" s="283"/>
    </row>
    <row r="218" spans="4:6" ht="15.6" x14ac:dyDescent="0.3">
      <c r="D218" s="283"/>
      <c r="F218" s="283"/>
    </row>
    <row r="219" spans="4:6" ht="15.6" x14ac:dyDescent="0.3">
      <c r="D219" s="283"/>
      <c r="F219" s="283"/>
    </row>
    <row r="220" spans="4:6" ht="15.6" x14ac:dyDescent="0.3">
      <c r="D220" s="283"/>
      <c r="F220" s="283"/>
    </row>
    <row r="221" spans="4:6" ht="15.6" x14ac:dyDescent="0.3">
      <c r="D221" s="283"/>
      <c r="F221" s="283"/>
    </row>
    <row r="222" spans="4:6" ht="15.6" x14ac:dyDescent="0.3">
      <c r="D222" s="283"/>
      <c r="F222" s="283"/>
    </row>
    <row r="223" spans="4:6" ht="15.6" x14ac:dyDescent="0.3">
      <c r="D223" s="283"/>
      <c r="F223" s="283"/>
    </row>
    <row r="224" spans="4:6" ht="15.6" x14ac:dyDescent="0.3">
      <c r="D224" s="283"/>
      <c r="F224" s="283"/>
    </row>
    <row r="225" spans="4:6" ht="15.6" x14ac:dyDescent="0.3">
      <c r="D225" s="283"/>
      <c r="F225" s="283"/>
    </row>
    <row r="226" spans="4:6" ht="15.6" x14ac:dyDescent="0.3">
      <c r="D226" s="283"/>
      <c r="F226" s="283"/>
    </row>
    <row r="227" spans="4:6" ht="15.6" x14ac:dyDescent="0.3">
      <c r="D227" s="283"/>
      <c r="F227" s="283"/>
    </row>
    <row r="228" spans="4:6" ht="15.6" x14ac:dyDescent="0.3">
      <c r="D228" s="283"/>
      <c r="F228" s="283"/>
    </row>
    <row r="229" spans="4:6" ht="15.6" x14ac:dyDescent="0.3">
      <c r="D229" s="283"/>
      <c r="F229" s="283"/>
    </row>
    <row r="230" spans="4:6" ht="15.6" x14ac:dyDescent="0.3">
      <c r="D230" s="283"/>
      <c r="F230" s="283"/>
    </row>
    <row r="231" spans="4:6" ht="15.6" x14ac:dyDescent="0.3">
      <c r="D231" s="283"/>
      <c r="F231" s="283"/>
    </row>
    <row r="232" spans="4:6" ht="15.6" x14ac:dyDescent="0.3">
      <c r="D232" s="283"/>
      <c r="F232" s="283"/>
    </row>
    <row r="233" spans="4:6" ht="15.6" x14ac:dyDescent="0.3">
      <c r="D233" s="283"/>
      <c r="F233" s="283"/>
    </row>
    <row r="234" spans="4:6" ht="15.6" x14ac:dyDescent="0.3">
      <c r="D234" s="283"/>
      <c r="F234" s="283"/>
    </row>
    <row r="235" spans="4:6" ht="15.6" x14ac:dyDescent="0.3">
      <c r="D235" s="283"/>
      <c r="F235" s="283"/>
    </row>
    <row r="236" spans="4:6" ht="15.6" x14ac:dyDescent="0.3">
      <c r="D236" s="283"/>
      <c r="F236" s="283"/>
    </row>
    <row r="237" spans="4:6" ht="15.6" x14ac:dyDescent="0.3">
      <c r="D237" s="283"/>
      <c r="F237" s="283"/>
    </row>
    <row r="238" spans="4:6" ht="15.6" x14ac:dyDescent="0.3">
      <c r="D238" s="283"/>
      <c r="F238" s="283"/>
    </row>
    <row r="239" spans="4:6" ht="15.6" x14ac:dyDescent="0.3">
      <c r="D239" s="283"/>
      <c r="F239" s="283"/>
    </row>
    <row r="240" spans="4:6" ht="15.6" x14ac:dyDescent="0.3">
      <c r="D240" s="283"/>
      <c r="F240" s="283"/>
    </row>
    <row r="241" spans="4:6" ht="15.6" x14ac:dyDescent="0.3">
      <c r="D241" s="283"/>
      <c r="F241" s="283"/>
    </row>
    <row r="242" spans="4:6" ht="15.6" x14ac:dyDescent="0.3">
      <c r="D242" s="283"/>
      <c r="F242" s="283"/>
    </row>
    <row r="243" spans="4:6" ht="15.6" x14ac:dyDescent="0.3">
      <c r="D243" s="283"/>
      <c r="F243" s="283"/>
    </row>
    <row r="244" spans="4:6" ht="15.6" x14ac:dyDescent="0.3">
      <c r="D244" s="283"/>
      <c r="F244" s="283"/>
    </row>
    <row r="245" spans="4:6" ht="15.6" x14ac:dyDescent="0.3">
      <c r="D245" s="283"/>
      <c r="F245" s="283"/>
    </row>
    <row r="246" spans="4:6" ht="15.6" x14ac:dyDescent="0.3">
      <c r="D246" s="283"/>
      <c r="F246" s="283"/>
    </row>
    <row r="247" spans="4:6" ht="15.6" x14ac:dyDescent="0.3">
      <c r="D247" s="283"/>
      <c r="F247" s="283"/>
    </row>
    <row r="248" spans="4:6" ht="15.6" x14ac:dyDescent="0.3">
      <c r="D248" s="283"/>
      <c r="F248" s="283"/>
    </row>
    <row r="249" spans="4:6" ht="15.6" x14ac:dyDescent="0.3">
      <c r="D249" s="283"/>
      <c r="F249" s="283"/>
    </row>
    <row r="250" spans="4:6" ht="15.6" x14ac:dyDescent="0.3">
      <c r="D250" s="283"/>
      <c r="F250" s="283"/>
    </row>
    <row r="251" spans="4:6" ht="15.6" x14ac:dyDescent="0.3">
      <c r="D251" s="283"/>
      <c r="F251" s="283"/>
    </row>
    <row r="252" spans="4:6" ht="15.6" x14ac:dyDescent="0.3">
      <c r="D252" s="283"/>
      <c r="F252" s="283"/>
    </row>
    <row r="253" spans="4:6" ht="15.6" x14ac:dyDescent="0.3">
      <c r="D253" s="283"/>
      <c r="F253" s="283"/>
    </row>
    <row r="254" spans="4:6" ht="15.6" x14ac:dyDescent="0.3">
      <c r="D254" s="283"/>
      <c r="F254" s="283"/>
    </row>
    <row r="255" spans="4:6" ht="15.6" x14ac:dyDescent="0.3">
      <c r="D255" s="283"/>
      <c r="F255" s="283"/>
    </row>
    <row r="256" spans="4:6" ht="15.6" x14ac:dyDescent="0.3">
      <c r="D256" s="283"/>
      <c r="F256" s="283"/>
    </row>
    <row r="257" spans="4:6" ht="15.6" x14ac:dyDescent="0.3">
      <c r="D257" s="283"/>
      <c r="F257" s="283"/>
    </row>
    <row r="258" spans="4:6" ht="15.6" x14ac:dyDescent="0.3">
      <c r="D258" s="283"/>
      <c r="F258" s="283"/>
    </row>
    <row r="259" spans="4:6" ht="15.6" x14ac:dyDescent="0.3">
      <c r="D259" s="283"/>
      <c r="F259" s="283"/>
    </row>
    <row r="260" spans="4:6" ht="15.6" x14ac:dyDescent="0.3">
      <c r="D260" s="283"/>
      <c r="F260" s="283"/>
    </row>
    <row r="261" spans="4:6" ht="15.6" x14ac:dyDescent="0.3">
      <c r="D261" s="283"/>
      <c r="F261" s="283"/>
    </row>
    <row r="262" spans="4:6" ht="15.6" x14ac:dyDescent="0.3">
      <c r="D262" s="283"/>
      <c r="F262" s="283"/>
    </row>
    <row r="263" spans="4:6" ht="15.6" x14ac:dyDescent="0.3">
      <c r="D263" s="283"/>
      <c r="F263" s="283"/>
    </row>
    <row r="264" spans="4:6" ht="15.6" x14ac:dyDescent="0.3">
      <c r="D264" s="283"/>
      <c r="F264" s="283"/>
    </row>
    <row r="265" spans="4:6" ht="15.6" x14ac:dyDescent="0.3">
      <c r="D265" s="283"/>
      <c r="F265" s="283"/>
    </row>
    <row r="266" spans="4:6" ht="15.6" x14ac:dyDescent="0.3">
      <c r="D266" s="283"/>
      <c r="F266" s="283"/>
    </row>
    <row r="267" spans="4:6" ht="15.6" x14ac:dyDescent="0.3">
      <c r="D267" s="283"/>
      <c r="F267" s="283"/>
    </row>
    <row r="268" spans="4:6" ht="15.6" x14ac:dyDescent="0.3">
      <c r="D268" s="283"/>
      <c r="F268" s="283"/>
    </row>
    <row r="269" spans="4:6" ht="15.6" x14ac:dyDescent="0.3">
      <c r="D269" s="283"/>
      <c r="F269" s="283"/>
    </row>
    <row r="270" spans="4:6" ht="15.6" x14ac:dyDescent="0.3">
      <c r="D270" s="283"/>
      <c r="F270" s="283"/>
    </row>
    <row r="271" spans="4:6" ht="15.6" x14ac:dyDescent="0.3">
      <c r="D271" s="283"/>
      <c r="F271" s="283"/>
    </row>
    <row r="272" spans="4:6" ht="15.6" x14ac:dyDescent="0.3">
      <c r="D272" s="283"/>
      <c r="F272" s="283"/>
    </row>
    <row r="273" spans="4:6" ht="15.6" x14ac:dyDescent="0.3">
      <c r="D273" s="283"/>
      <c r="F273" s="283"/>
    </row>
    <row r="274" spans="4:6" ht="15.6" x14ac:dyDescent="0.3">
      <c r="D274" s="283"/>
      <c r="F274" s="283"/>
    </row>
    <row r="275" spans="4:6" ht="15.6" x14ac:dyDescent="0.3">
      <c r="D275" s="283"/>
      <c r="F275" s="283"/>
    </row>
    <row r="276" spans="4:6" ht="15.6" x14ac:dyDescent="0.3">
      <c r="D276" s="283"/>
      <c r="F276" s="283"/>
    </row>
    <row r="277" spans="4:6" ht="15.6" x14ac:dyDescent="0.3">
      <c r="D277" s="283"/>
      <c r="F277" s="283"/>
    </row>
    <row r="278" spans="4:6" ht="15.6" x14ac:dyDescent="0.3">
      <c r="D278" s="283"/>
      <c r="F278" s="283"/>
    </row>
    <row r="279" spans="4:6" ht="15.6" x14ac:dyDescent="0.3">
      <c r="D279" s="283"/>
      <c r="F279" s="283"/>
    </row>
    <row r="280" spans="4:6" ht="15.6" x14ac:dyDescent="0.3">
      <c r="D280" s="283"/>
      <c r="F280" s="283"/>
    </row>
    <row r="281" spans="4:6" ht="15.6" x14ac:dyDescent="0.3">
      <c r="D281" s="283"/>
      <c r="F281" s="283"/>
    </row>
    <row r="282" spans="4:6" ht="15.6" x14ac:dyDescent="0.3">
      <c r="D282" s="283"/>
      <c r="F282" s="283"/>
    </row>
    <row r="283" spans="4:6" ht="15.6" x14ac:dyDescent="0.3">
      <c r="D283" s="283"/>
      <c r="F283" s="283"/>
    </row>
    <row r="284" spans="4:6" ht="15.6" x14ac:dyDescent="0.3">
      <c r="D284" s="283"/>
      <c r="F284" s="283"/>
    </row>
    <row r="285" spans="4:6" ht="15.6" x14ac:dyDescent="0.3">
      <c r="D285" s="283"/>
      <c r="F285" s="283"/>
    </row>
    <row r="286" spans="4:6" ht="15.6" x14ac:dyDescent="0.3">
      <c r="D286" s="283"/>
      <c r="F286" s="283"/>
    </row>
    <row r="287" spans="4:6" ht="15.6" x14ac:dyDescent="0.3">
      <c r="D287" s="283"/>
      <c r="F287" s="283"/>
    </row>
    <row r="288" spans="4:6" ht="15.6" x14ac:dyDescent="0.3">
      <c r="D288" s="283"/>
      <c r="F288" s="283"/>
    </row>
    <row r="289" spans="4:6" ht="15.6" x14ac:dyDescent="0.3">
      <c r="D289" s="283"/>
      <c r="F289" s="283"/>
    </row>
    <row r="290" spans="4:6" ht="15.6" x14ac:dyDescent="0.3">
      <c r="D290" s="283"/>
      <c r="F290" s="283"/>
    </row>
    <row r="291" spans="4:6" ht="15.6" x14ac:dyDescent="0.3">
      <c r="D291" s="283"/>
      <c r="F291" s="283"/>
    </row>
    <row r="292" spans="4:6" ht="15.6" x14ac:dyDescent="0.3">
      <c r="D292" s="283"/>
      <c r="F292" s="283"/>
    </row>
    <row r="293" spans="4:6" ht="15.6" x14ac:dyDescent="0.3">
      <c r="D293" s="283"/>
      <c r="F293" s="283"/>
    </row>
    <row r="294" spans="4:6" ht="15.6" x14ac:dyDescent="0.3">
      <c r="D294" s="283"/>
      <c r="F294" s="283"/>
    </row>
    <row r="295" spans="4:6" ht="15.6" x14ac:dyDescent="0.3">
      <c r="D295" s="283"/>
      <c r="F295" s="283"/>
    </row>
    <row r="296" spans="4:6" ht="15.6" x14ac:dyDescent="0.3">
      <c r="D296" s="283"/>
      <c r="F296" s="283"/>
    </row>
    <row r="297" spans="4:6" ht="15.6" x14ac:dyDescent="0.3">
      <c r="D297" s="283"/>
      <c r="F297" s="283"/>
    </row>
    <row r="298" spans="4:6" ht="15.6" x14ac:dyDescent="0.3">
      <c r="D298" s="283"/>
      <c r="F298" s="283"/>
    </row>
    <row r="299" spans="4:6" ht="15.6" x14ac:dyDescent="0.3">
      <c r="D299" s="283"/>
      <c r="F299" s="283"/>
    </row>
    <row r="300" spans="4:6" ht="15.6" x14ac:dyDescent="0.3">
      <c r="D300" s="283"/>
      <c r="F300" s="283"/>
    </row>
    <row r="301" spans="4:6" ht="15.6" x14ac:dyDescent="0.3">
      <c r="D301" s="283"/>
      <c r="F301" s="283"/>
    </row>
    <row r="302" spans="4:6" ht="15.6" x14ac:dyDescent="0.3">
      <c r="D302" s="283"/>
      <c r="F302" s="283"/>
    </row>
    <row r="303" spans="4:6" ht="15.6" x14ac:dyDescent="0.3">
      <c r="D303" s="283"/>
      <c r="F303" s="283"/>
    </row>
    <row r="304" spans="4:6" ht="15.6" x14ac:dyDescent="0.3">
      <c r="D304" s="283"/>
      <c r="F304" s="283"/>
    </row>
    <row r="305" spans="4:6" ht="15.6" x14ac:dyDescent="0.3">
      <c r="D305" s="283"/>
      <c r="F305" s="283"/>
    </row>
    <row r="306" spans="4:6" ht="15.6" x14ac:dyDescent="0.3">
      <c r="D306" s="283"/>
      <c r="F306" s="283"/>
    </row>
    <row r="307" spans="4:6" ht="15.6" x14ac:dyDescent="0.3">
      <c r="D307" s="283"/>
      <c r="F307" s="283"/>
    </row>
    <row r="308" spans="4:6" ht="15.6" x14ac:dyDescent="0.3">
      <c r="D308" s="283"/>
      <c r="F308" s="283"/>
    </row>
    <row r="309" spans="4:6" ht="15.6" x14ac:dyDescent="0.3">
      <c r="D309" s="283"/>
      <c r="F309" s="283"/>
    </row>
    <row r="310" spans="4:6" ht="15.6" x14ac:dyDescent="0.3">
      <c r="D310" s="283"/>
      <c r="F310" s="283"/>
    </row>
    <row r="311" spans="4:6" ht="15.6" x14ac:dyDescent="0.3">
      <c r="D311" s="283"/>
      <c r="F311" s="283"/>
    </row>
    <row r="312" spans="4:6" ht="15.6" x14ac:dyDescent="0.3">
      <c r="D312" s="283"/>
      <c r="F312" s="283"/>
    </row>
    <row r="313" spans="4:6" ht="15.6" x14ac:dyDescent="0.3">
      <c r="D313" s="283"/>
      <c r="F313" s="283"/>
    </row>
    <row r="314" spans="4:6" ht="15.6" x14ac:dyDescent="0.3">
      <c r="D314" s="283"/>
      <c r="F314" s="283"/>
    </row>
    <row r="315" spans="4:6" ht="15.6" x14ac:dyDescent="0.3">
      <c r="D315" s="283"/>
      <c r="F315" s="283"/>
    </row>
    <row r="316" spans="4:6" ht="15.6" x14ac:dyDescent="0.3">
      <c r="D316" s="283"/>
      <c r="F316" s="283"/>
    </row>
    <row r="317" spans="4:6" ht="15.6" x14ac:dyDescent="0.3">
      <c r="D317" s="283"/>
      <c r="F317" s="283"/>
    </row>
    <row r="318" spans="4:6" ht="15.6" x14ac:dyDescent="0.3">
      <c r="D318" s="283"/>
      <c r="F318" s="283"/>
    </row>
    <row r="319" spans="4:6" ht="15.6" x14ac:dyDescent="0.3">
      <c r="D319" s="283"/>
      <c r="F319" s="283"/>
    </row>
    <row r="320" spans="4:6" ht="15.6" x14ac:dyDescent="0.3">
      <c r="D320" s="283"/>
      <c r="F320" s="283"/>
    </row>
    <row r="321" spans="4:6" ht="15.6" x14ac:dyDescent="0.3">
      <c r="D321" s="283"/>
      <c r="F321" s="283"/>
    </row>
    <row r="322" spans="4:6" ht="15.6" x14ac:dyDescent="0.3">
      <c r="D322" s="283"/>
      <c r="F322" s="283"/>
    </row>
    <row r="323" spans="4:6" ht="15.6" x14ac:dyDescent="0.3">
      <c r="D323" s="283"/>
      <c r="F323" s="283"/>
    </row>
    <row r="324" spans="4:6" ht="15.6" x14ac:dyDescent="0.3">
      <c r="D324" s="283"/>
      <c r="F324" s="283"/>
    </row>
    <row r="325" spans="4:6" ht="15.6" x14ac:dyDescent="0.3">
      <c r="D325" s="283"/>
      <c r="F325" s="283"/>
    </row>
    <row r="326" spans="4:6" ht="15.6" x14ac:dyDescent="0.3">
      <c r="D326" s="283"/>
      <c r="F326" s="283"/>
    </row>
    <row r="327" spans="4:6" ht="15.6" x14ac:dyDescent="0.3">
      <c r="D327" s="283"/>
      <c r="F327" s="283"/>
    </row>
    <row r="328" spans="4:6" ht="15.6" x14ac:dyDescent="0.3">
      <c r="D328" s="283"/>
      <c r="F328" s="283"/>
    </row>
    <row r="329" spans="4:6" ht="15.6" x14ac:dyDescent="0.3">
      <c r="D329" s="283"/>
      <c r="F329" s="283"/>
    </row>
    <row r="330" spans="4:6" ht="15.6" x14ac:dyDescent="0.3">
      <c r="D330" s="283"/>
      <c r="F330" s="283"/>
    </row>
    <row r="331" spans="4:6" ht="15.6" x14ac:dyDescent="0.3">
      <c r="D331" s="283"/>
      <c r="F331" s="283"/>
    </row>
    <row r="332" spans="4:6" ht="15.6" x14ac:dyDescent="0.3">
      <c r="D332" s="283"/>
      <c r="F332" s="283"/>
    </row>
    <row r="333" spans="4:6" ht="15.6" x14ac:dyDescent="0.3">
      <c r="D333" s="283"/>
      <c r="F333" s="283"/>
    </row>
    <row r="334" spans="4:6" ht="15.6" x14ac:dyDescent="0.3">
      <c r="D334" s="283"/>
      <c r="F334" s="283"/>
    </row>
    <row r="335" spans="4:6" ht="15.6" x14ac:dyDescent="0.3">
      <c r="D335" s="283"/>
      <c r="F335" s="283"/>
    </row>
    <row r="336" spans="4:6" ht="15.6" x14ac:dyDescent="0.3">
      <c r="D336" s="283"/>
      <c r="F336" s="283"/>
    </row>
    <row r="337" spans="4:6" ht="15.6" x14ac:dyDescent="0.3">
      <c r="D337" s="283"/>
      <c r="F337" s="283"/>
    </row>
    <row r="338" spans="4:6" ht="15.6" x14ac:dyDescent="0.3">
      <c r="D338" s="283"/>
      <c r="F338" s="283"/>
    </row>
    <row r="339" spans="4:6" ht="15.6" x14ac:dyDescent="0.3">
      <c r="D339" s="283"/>
      <c r="F339" s="283"/>
    </row>
    <row r="340" spans="4:6" ht="15.6" x14ac:dyDescent="0.3">
      <c r="D340" s="283"/>
      <c r="F340" s="283"/>
    </row>
    <row r="341" spans="4:6" ht="15.6" x14ac:dyDescent="0.3">
      <c r="D341" s="283"/>
      <c r="F341" s="283"/>
    </row>
    <row r="342" spans="4:6" ht="15.6" x14ac:dyDescent="0.3">
      <c r="D342" s="283"/>
      <c r="F342" s="283"/>
    </row>
    <row r="343" spans="4:6" ht="15.6" x14ac:dyDescent="0.3">
      <c r="D343" s="283"/>
      <c r="F343" s="283"/>
    </row>
    <row r="344" spans="4:6" ht="15.6" x14ac:dyDescent="0.3">
      <c r="D344" s="283"/>
      <c r="F344" s="283"/>
    </row>
    <row r="345" spans="4:6" ht="15.6" x14ac:dyDescent="0.3">
      <c r="D345" s="283"/>
      <c r="F345" s="283"/>
    </row>
    <row r="346" spans="4:6" ht="15.6" x14ac:dyDescent="0.3">
      <c r="D346" s="283"/>
      <c r="F346" s="283"/>
    </row>
    <row r="347" spans="4:6" ht="15.6" x14ac:dyDescent="0.3">
      <c r="D347" s="283"/>
      <c r="F347" s="283"/>
    </row>
    <row r="348" spans="4:6" ht="15.6" x14ac:dyDescent="0.3">
      <c r="D348" s="283"/>
      <c r="F348" s="283"/>
    </row>
    <row r="349" spans="4:6" ht="15.6" x14ac:dyDescent="0.3">
      <c r="D349" s="283"/>
      <c r="F349" s="283"/>
    </row>
    <row r="350" spans="4:6" ht="15.6" x14ac:dyDescent="0.3">
      <c r="D350" s="283"/>
      <c r="F350" s="283"/>
    </row>
    <row r="351" spans="4:6" ht="15.6" x14ac:dyDescent="0.3">
      <c r="D351" s="283"/>
      <c r="F351" s="283"/>
    </row>
    <row r="352" spans="4:6" ht="15.6" x14ac:dyDescent="0.3">
      <c r="D352" s="283"/>
      <c r="F352" s="283"/>
    </row>
    <row r="353" spans="4:6" ht="15.6" x14ac:dyDescent="0.3">
      <c r="D353" s="283"/>
      <c r="F353" s="283"/>
    </row>
    <row r="354" spans="4:6" ht="15.6" x14ac:dyDescent="0.3">
      <c r="D354" s="283"/>
      <c r="F354" s="283"/>
    </row>
    <row r="355" spans="4:6" ht="15.6" x14ac:dyDescent="0.3">
      <c r="D355" s="283"/>
      <c r="F355" s="283"/>
    </row>
    <row r="356" spans="4:6" ht="15.6" x14ac:dyDescent="0.3">
      <c r="D356" s="283"/>
      <c r="F356" s="283"/>
    </row>
    <row r="357" spans="4:6" ht="15.6" x14ac:dyDescent="0.3">
      <c r="D357" s="283"/>
      <c r="F357" s="283"/>
    </row>
    <row r="358" spans="4:6" ht="15.6" x14ac:dyDescent="0.3">
      <c r="D358" s="283"/>
      <c r="F358" s="283"/>
    </row>
    <row r="359" spans="4:6" ht="15.6" x14ac:dyDescent="0.3">
      <c r="D359" s="283"/>
      <c r="F359" s="283"/>
    </row>
    <row r="360" spans="4:6" ht="15.6" x14ac:dyDescent="0.3">
      <c r="D360" s="283"/>
      <c r="F360" s="283"/>
    </row>
    <row r="361" spans="4:6" ht="15.6" x14ac:dyDescent="0.3">
      <c r="D361" s="283"/>
      <c r="F361" s="283"/>
    </row>
    <row r="362" spans="4:6" ht="15.6" x14ac:dyDescent="0.3">
      <c r="D362" s="283"/>
      <c r="F362" s="283"/>
    </row>
    <row r="363" spans="4:6" ht="15.6" x14ac:dyDescent="0.3">
      <c r="D363" s="283"/>
      <c r="F363" s="283"/>
    </row>
    <row r="364" spans="4:6" ht="15.6" x14ac:dyDescent="0.3">
      <c r="D364" s="283"/>
      <c r="F364" s="283"/>
    </row>
    <row r="365" spans="4:6" ht="15.6" x14ac:dyDescent="0.3">
      <c r="D365" s="283"/>
      <c r="F365" s="283"/>
    </row>
    <row r="366" spans="4:6" ht="15.6" x14ac:dyDescent="0.3">
      <c r="D366" s="283"/>
      <c r="F366" s="283"/>
    </row>
    <row r="367" spans="4:6" ht="15.6" x14ac:dyDescent="0.3">
      <c r="D367" s="283"/>
      <c r="F367" s="283"/>
    </row>
    <row r="368" spans="4:6" ht="15.6" x14ac:dyDescent="0.3">
      <c r="D368" s="283"/>
      <c r="F368" s="283"/>
    </row>
    <row r="369" spans="4:6" ht="15.6" x14ac:dyDescent="0.3">
      <c r="D369" s="283"/>
      <c r="F369" s="283"/>
    </row>
    <row r="370" spans="4:6" ht="15.6" x14ac:dyDescent="0.3">
      <c r="D370" s="283"/>
      <c r="F370" s="283"/>
    </row>
    <row r="371" spans="4:6" ht="15.6" x14ac:dyDescent="0.3">
      <c r="D371" s="283"/>
      <c r="F371" s="283"/>
    </row>
    <row r="372" spans="4:6" ht="15.6" x14ac:dyDescent="0.3">
      <c r="D372" s="283"/>
      <c r="F372" s="283"/>
    </row>
    <row r="373" spans="4:6" ht="15.6" x14ac:dyDescent="0.3">
      <c r="D373" s="283"/>
      <c r="F373" s="283"/>
    </row>
    <row r="374" spans="4:6" ht="15.6" x14ac:dyDescent="0.3">
      <c r="D374" s="283"/>
      <c r="F374" s="283"/>
    </row>
    <row r="375" spans="4:6" ht="15.6" x14ac:dyDescent="0.3">
      <c r="D375" s="283"/>
      <c r="F375" s="283"/>
    </row>
    <row r="376" spans="4:6" ht="15.6" x14ac:dyDescent="0.3">
      <c r="D376" s="283"/>
      <c r="F376" s="283"/>
    </row>
    <row r="377" spans="4:6" ht="15.6" x14ac:dyDescent="0.3">
      <c r="D377" s="283"/>
      <c r="F377" s="283"/>
    </row>
    <row r="378" spans="4:6" ht="15.6" x14ac:dyDescent="0.3">
      <c r="D378" s="283"/>
      <c r="F378" s="283"/>
    </row>
    <row r="379" spans="4:6" ht="15.6" x14ac:dyDescent="0.3">
      <c r="D379" s="283"/>
      <c r="F379" s="283"/>
    </row>
    <row r="380" spans="4:6" ht="15.6" x14ac:dyDescent="0.3">
      <c r="D380" s="283"/>
      <c r="F380" s="283"/>
    </row>
    <row r="381" spans="4:6" ht="15.6" x14ac:dyDescent="0.3">
      <c r="D381" s="283"/>
      <c r="F381" s="283"/>
    </row>
    <row r="382" spans="4:6" ht="15.6" x14ac:dyDescent="0.3">
      <c r="D382" s="283"/>
      <c r="F382" s="283"/>
    </row>
    <row r="383" spans="4:6" ht="15.6" x14ac:dyDescent="0.3">
      <c r="D383" s="283"/>
      <c r="F383" s="283"/>
    </row>
    <row r="384" spans="4:6" ht="15.6" x14ac:dyDescent="0.3">
      <c r="D384" s="283"/>
      <c r="F384" s="283"/>
    </row>
    <row r="385" spans="4:6" ht="15.6" x14ac:dyDescent="0.3">
      <c r="D385" s="283"/>
      <c r="F385" s="283"/>
    </row>
    <row r="386" spans="4:6" ht="15.6" x14ac:dyDescent="0.3">
      <c r="D386" s="283"/>
      <c r="F386" s="283"/>
    </row>
    <row r="387" spans="4:6" ht="15.6" x14ac:dyDescent="0.3">
      <c r="D387" s="283"/>
      <c r="F387" s="283"/>
    </row>
    <row r="388" spans="4:6" ht="15.6" x14ac:dyDescent="0.3">
      <c r="D388" s="283"/>
      <c r="F388" s="283"/>
    </row>
    <row r="389" spans="4:6" ht="15.6" x14ac:dyDescent="0.3">
      <c r="D389" s="283"/>
      <c r="F389" s="283"/>
    </row>
    <row r="390" spans="4:6" ht="15.6" x14ac:dyDescent="0.3">
      <c r="D390" s="283"/>
      <c r="F390" s="283"/>
    </row>
    <row r="391" spans="4:6" ht="15.6" x14ac:dyDescent="0.3">
      <c r="D391" s="283"/>
      <c r="F391" s="283"/>
    </row>
    <row r="392" spans="4:6" ht="15.6" x14ac:dyDescent="0.3">
      <c r="D392" s="283"/>
      <c r="F392" s="283"/>
    </row>
    <row r="393" spans="4:6" ht="15.6" x14ac:dyDescent="0.3">
      <c r="D393" s="283"/>
      <c r="F393" s="283"/>
    </row>
    <row r="394" spans="4:6" ht="15.6" x14ac:dyDescent="0.3">
      <c r="D394" s="283"/>
      <c r="F394" s="283"/>
    </row>
    <row r="395" spans="4:6" ht="15.6" x14ac:dyDescent="0.3">
      <c r="D395" s="283"/>
      <c r="F395" s="283"/>
    </row>
    <row r="396" spans="4:6" ht="15.6" x14ac:dyDescent="0.3">
      <c r="D396" s="283"/>
      <c r="F396" s="283"/>
    </row>
    <row r="397" spans="4:6" ht="15.6" x14ac:dyDescent="0.3">
      <c r="D397" s="283"/>
      <c r="F397" s="283"/>
    </row>
    <row r="398" spans="4:6" ht="15.6" x14ac:dyDescent="0.3">
      <c r="D398" s="283"/>
      <c r="F398" s="283"/>
    </row>
    <row r="399" spans="4:6" ht="15.6" x14ac:dyDescent="0.3">
      <c r="D399" s="283"/>
      <c r="F399" s="283"/>
    </row>
    <row r="400" spans="4:6" ht="15.6" x14ac:dyDescent="0.3">
      <c r="D400" s="283"/>
      <c r="F400" s="283"/>
    </row>
    <row r="401" spans="4:6" ht="15.6" x14ac:dyDescent="0.3">
      <c r="D401" s="283"/>
      <c r="F401" s="283"/>
    </row>
    <row r="402" spans="4:6" ht="15.6" x14ac:dyDescent="0.3">
      <c r="D402" s="283"/>
      <c r="F402" s="283"/>
    </row>
    <row r="403" spans="4:6" ht="15.6" x14ac:dyDescent="0.3">
      <c r="D403" s="283"/>
      <c r="F403" s="283"/>
    </row>
    <row r="404" spans="4:6" ht="15.6" x14ac:dyDescent="0.3">
      <c r="D404" s="283"/>
      <c r="F404" s="283"/>
    </row>
    <row r="405" spans="4:6" ht="15.6" x14ac:dyDescent="0.3">
      <c r="D405" s="283"/>
      <c r="F405" s="283"/>
    </row>
    <row r="406" spans="4:6" ht="15.6" x14ac:dyDescent="0.3">
      <c r="D406" s="283"/>
      <c r="F406" s="283"/>
    </row>
    <row r="407" spans="4:6" ht="15.6" x14ac:dyDescent="0.3">
      <c r="D407" s="283"/>
      <c r="F407" s="283"/>
    </row>
    <row r="408" spans="4:6" ht="15.6" x14ac:dyDescent="0.3">
      <c r="D408" s="283"/>
      <c r="F408" s="283"/>
    </row>
    <row r="409" spans="4:6" ht="15.6" x14ac:dyDescent="0.3">
      <c r="D409" s="283"/>
      <c r="F409" s="283"/>
    </row>
    <row r="410" spans="4:6" ht="15.6" x14ac:dyDescent="0.3">
      <c r="D410" s="283"/>
      <c r="F410" s="283"/>
    </row>
    <row r="411" spans="4:6" ht="15.6" x14ac:dyDescent="0.3">
      <c r="D411" s="283"/>
      <c r="F411" s="283"/>
    </row>
    <row r="412" spans="4:6" ht="15.6" x14ac:dyDescent="0.3">
      <c r="D412" s="283"/>
      <c r="F412" s="283"/>
    </row>
    <row r="413" spans="4:6" ht="15.6" x14ac:dyDescent="0.3">
      <c r="D413" s="283"/>
      <c r="F413" s="283"/>
    </row>
    <row r="414" spans="4:6" ht="15.6" x14ac:dyDescent="0.3">
      <c r="D414" s="283"/>
      <c r="F414" s="283"/>
    </row>
    <row r="415" spans="4:6" ht="15.6" x14ac:dyDescent="0.3">
      <c r="D415" s="283"/>
      <c r="F415" s="283"/>
    </row>
    <row r="416" spans="4:6" ht="15.6" x14ac:dyDescent="0.3">
      <c r="D416" s="283"/>
      <c r="F416" s="283"/>
    </row>
    <row r="417" spans="4:6" ht="15.6" x14ac:dyDescent="0.3">
      <c r="D417" s="283"/>
      <c r="F417" s="283"/>
    </row>
    <row r="418" spans="4:6" ht="15.6" x14ac:dyDescent="0.3">
      <c r="D418" s="283"/>
      <c r="F418" s="283"/>
    </row>
    <row r="419" spans="4:6" ht="15.6" x14ac:dyDescent="0.3">
      <c r="D419" s="283"/>
      <c r="F419" s="283"/>
    </row>
    <row r="420" spans="4:6" ht="15.6" x14ac:dyDescent="0.3">
      <c r="D420" s="283"/>
      <c r="F420" s="283"/>
    </row>
    <row r="421" spans="4:6" ht="15.6" x14ac:dyDescent="0.3">
      <c r="D421" s="283"/>
      <c r="F421" s="283"/>
    </row>
    <row r="422" spans="4:6" ht="15.6" x14ac:dyDescent="0.3">
      <c r="D422" s="283"/>
      <c r="F422" s="283"/>
    </row>
    <row r="423" spans="4:6" ht="15.6" x14ac:dyDescent="0.3">
      <c r="D423" s="283"/>
      <c r="F423" s="283"/>
    </row>
    <row r="424" spans="4:6" ht="15.6" x14ac:dyDescent="0.3">
      <c r="D424" s="283"/>
      <c r="F424" s="283"/>
    </row>
    <row r="425" spans="4:6" ht="15.6" x14ac:dyDescent="0.3">
      <c r="D425" s="283"/>
      <c r="F425" s="283"/>
    </row>
    <row r="426" spans="4:6" ht="15.6" x14ac:dyDescent="0.3">
      <c r="D426" s="283"/>
      <c r="F426" s="283"/>
    </row>
    <row r="427" spans="4:6" ht="15.6" x14ac:dyDescent="0.3">
      <c r="D427" s="283"/>
      <c r="F427" s="283"/>
    </row>
    <row r="428" spans="4:6" ht="15.6" x14ac:dyDescent="0.3">
      <c r="D428" s="283"/>
      <c r="F428" s="283"/>
    </row>
    <row r="429" spans="4:6" ht="15.6" x14ac:dyDescent="0.3">
      <c r="D429" s="283"/>
      <c r="F429" s="283"/>
    </row>
    <row r="430" spans="4:6" ht="15.6" x14ac:dyDescent="0.3">
      <c r="D430" s="283"/>
      <c r="F430" s="283"/>
    </row>
    <row r="431" spans="4:6" ht="15.6" x14ac:dyDescent="0.3">
      <c r="D431" s="283"/>
      <c r="F431" s="283"/>
    </row>
    <row r="432" spans="4:6" ht="15.6" x14ac:dyDescent="0.3">
      <c r="D432" s="283"/>
      <c r="F432" s="283"/>
    </row>
    <row r="433" spans="4:6" ht="15.6" x14ac:dyDescent="0.3">
      <c r="D433" s="283"/>
      <c r="F433" s="283"/>
    </row>
    <row r="434" spans="4:6" ht="15.6" x14ac:dyDescent="0.3">
      <c r="D434" s="283"/>
      <c r="F434" s="283"/>
    </row>
    <row r="435" spans="4:6" ht="15.6" x14ac:dyDescent="0.3">
      <c r="D435" s="283"/>
      <c r="F435" s="283"/>
    </row>
    <row r="436" spans="4:6" ht="15.6" x14ac:dyDescent="0.3">
      <c r="D436" s="283"/>
      <c r="F436" s="283"/>
    </row>
    <row r="437" spans="4:6" ht="15.6" x14ac:dyDescent="0.3">
      <c r="D437" s="283"/>
      <c r="F437" s="283"/>
    </row>
    <row r="438" spans="4:6" ht="15.6" x14ac:dyDescent="0.3">
      <c r="D438" s="283"/>
      <c r="F438" s="283"/>
    </row>
    <row r="439" spans="4:6" ht="15.6" x14ac:dyDescent="0.3">
      <c r="D439" s="283"/>
      <c r="F439" s="283"/>
    </row>
    <row r="440" spans="4:6" ht="15.6" x14ac:dyDescent="0.3">
      <c r="D440" s="283"/>
      <c r="F440" s="283"/>
    </row>
    <row r="441" spans="4:6" ht="15.6" x14ac:dyDescent="0.3">
      <c r="D441" s="283"/>
      <c r="F441" s="283"/>
    </row>
    <row r="442" spans="4:6" ht="15.6" x14ac:dyDescent="0.3">
      <c r="D442" s="283"/>
      <c r="F442" s="283"/>
    </row>
    <row r="443" spans="4:6" ht="15.6" x14ac:dyDescent="0.3">
      <c r="D443" s="283"/>
      <c r="F443" s="283"/>
    </row>
    <row r="444" spans="4:6" ht="15.6" x14ac:dyDescent="0.3">
      <c r="D444" s="283"/>
      <c r="F444" s="283"/>
    </row>
    <row r="445" spans="4:6" ht="15.6" x14ac:dyDescent="0.3">
      <c r="D445" s="283"/>
      <c r="F445" s="283"/>
    </row>
    <row r="446" spans="4:6" ht="15.6" x14ac:dyDescent="0.3">
      <c r="D446" s="283"/>
      <c r="F446" s="283"/>
    </row>
    <row r="447" spans="4:6" ht="15.6" x14ac:dyDescent="0.3">
      <c r="D447" s="283"/>
      <c r="F447" s="283"/>
    </row>
    <row r="448" spans="4:6" ht="15.6" x14ac:dyDescent="0.3">
      <c r="D448" s="283"/>
      <c r="F448" s="283"/>
    </row>
    <row r="449" spans="4:6" ht="15.6" x14ac:dyDescent="0.3">
      <c r="D449" s="283"/>
      <c r="F449" s="283"/>
    </row>
    <row r="450" spans="4:6" ht="15.6" x14ac:dyDescent="0.3">
      <c r="D450" s="283"/>
      <c r="F450" s="283"/>
    </row>
    <row r="451" spans="4:6" ht="15.6" x14ac:dyDescent="0.3">
      <c r="D451" s="283"/>
      <c r="F451" s="283"/>
    </row>
    <row r="452" spans="4:6" ht="15.6" x14ac:dyDescent="0.3">
      <c r="D452" s="283"/>
      <c r="F452" s="283"/>
    </row>
    <row r="453" spans="4:6" ht="15.6" x14ac:dyDescent="0.3">
      <c r="D453" s="283"/>
      <c r="F453" s="283"/>
    </row>
    <row r="454" spans="4:6" ht="15.6" x14ac:dyDescent="0.3">
      <c r="D454" s="283"/>
      <c r="F454" s="283"/>
    </row>
    <row r="455" spans="4:6" ht="15.6" x14ac:dyDescent="0.3">
      <c r="D455" s="283"/>
      <c r="F455" s="283"/>
    </row>
    <row r="456" spans="4:6" ht="15.6" x14ac:dyDescent="0.3">
      <c r="D456" s="283"/>
      <c r="F456" s="283"/>
    </row>
    <row r="457" spans="4:6" ht="15.6" x14ac:dyDescent="0.3">
      <c r="D457" s="283"/>
      <c r="F457" s="283"/>
    </row>
    <row r="458" spans="4:6" ht="15.6" x14ac:dyDescent="0.3">
      <c r="D458" s="283"/>
      <c r="F458" s="283"/>
    </row>
    <row r="459" spans="4:6" ht="15.6" x14ac:dyDescent="0.3">
      <c r="D459" s="283"/>
      <c r="F459" s="283"/>
    </row>
    <row r="460" spans="4:6" ht="15.6" x14ac:dyDescent="0.3">
      <c r="D460" s="283"/>
      <c r="F460" s="283"/>
    </row>
    <row r="461" spans="4:6" ht="15.6" x14ac:dyDescent="0.3">
      <c r="D461" s="283"/>
      <c r="F461" s="283"/>
    </row>
    <row r="462" spans="4:6" ht="15.6" x14ac:dyDescent="0.3">
      <c r="D462" s="283"/>
      <c r="F462" s="283"/>
    </row>
    <row r="463" spans="4:6" ht="15.6" x14ac:dyDescent="0.3">
      <c r="D463" s="283"/>
      <c r="F463" s="283"/>
    </row>
    <row r="464" spans="4:6" ht="15.6" x14ac:dyDescent="0.3">
      <c r="D464" s="283"/>
      <c r="F464" s="283"/>
    </row>
    <row r="465" spans="4:6" ht="15.6" x14ac:dyDescent="0.3">
      <c r="D465" s="283"/>
      <c r="F465" s="283"/>
    </row>
    <row r="466" spans="4:6" ht="15.6" x14ac:dyDescent="0.3">
      <c r="D466" s="283"/>
      <c r="F466" s="283"/>
    </row>
    <row r="467" spans="4:6" ht="15.6" x14ac:dyDescent="0.3">
      <c r="D467" s="283"/>
      <c r="F467" s="283"/>
    </row>
    <row r="468" spans="4:6" ht="15.6" x14ac:dyDescent="0.3">
      <c r="D468" s="283"/>
      <c r="F468" s="283"/>
    </row>
    <row r="469" spans="4:6" ht="15.6" x14ac:dyDescent="0.3">
      <c r="D469" s="283"/>
      <c r="F469" s="283"/>
    </row>
    <row r="470" spans="4:6" ht="15.6" x14ac:dyDescent="0.3">
      <c r="D470" s="283"/>
      <c r="F470" s="283"/>
    </row>
    <row r="471" spans="4:6" ht="15.6" x14ac:dyDescent="0.3">
      <c r="D471" s="283"/>
      <c r="F471" s="283"/>
    </row>
    <row r="472" spans="4:6" ht="15.6" x14ac:dyDescent="0.3">
      <c r="D472" s="283"/>
      <c r="F472" s="283"/>
    </row>
    <row r="473" spans="4:6" ht="15.6" x14ac:dyDescent="0.3">
      <c r="D473" s="283"/>
      <c r="F473" s="283"/>
    </row>
    <row r="474" spans="4:6" ht="15.6" x14ac:dyDescent="0.3">
      <c r="D474" s="283"/>
      <c r="F474" s="283"/>
    </row>
    <row r="475" spans="4:6" ht="15.6" x14ac:dyDescent="0.3">
      <c r="D475" s="283"/>
      <c r="F475" s="283"/>
    </row>
    <row r="476" spans="4:6" ht="15.6" x14ac:dyDescent="0.3">
      <c r="D476" s="283"/>
      <c r="F476" s="283"/>
    </row>
    <row r="477" spans="4:6" ht="15.6" x14ac:dyDescent="0.3">
      <c r="D477" s="283"/>
      <c r="F477" s="283"/>
    </row>
    <row r="478" spans="4:6" ht="15.6" x14ac:dyDescent="0.3">
      <c r="D478" s="283"/>
      <c r="F478" s="283"/>
    </row>
    <row r="479" spans="4:6" ht="15.6" x14ac:dyDescent="0.3">
      <c r="D479" s="283"/>
      <c r="F479" s="283"/>
    </row>
    <row r="480" spans="4:6" ht="15.6" x14ac:dyDescent="0.3">
      <c r="D480" s="283"/>
      <c r="F480" s="283"/>
    </row>
    <row r="481" spans="4:6" ht="15.6" x14ac:dyDescent="0.3">
      <c r="D481" s="283"/>
      <c r="F481" s="283"/>
    </row>
    <row r="482" spans="4:6" ht="15.6" x14ac:dyDescent="0.3">
      <c r="D482" s="283"/>
      <c r="F482" s="283"/>
    </row>
    <row r="483" spans="4:6" ht="15.6" x14ac:dyDescent="0.3">
      <c r="D483" s="283"/>
      <c r="F483" s="283"/>
    </row>
    <row r="484" spans="4:6" ht="15.6" x14ac:dyDescent="0.3">
      <c r="D484" s="283"/>
      <c r="F484" s="283"/>
    </row>
    <row r="485" spans="4:6" ht="15.6" x14ac:dyDescent="0.3">
      <c r="D485" s="283"/>
      <c r="F485" s="283"/>
    </row>
    <row r="486" spans="4:6" ht="15.6" x14ac:dyDescent="0.3">
      <c r="D486" s="283"/>
      <c r="F486" s="283"/>
    </row>
    <row r="487" spans="4:6" ht="15.6" x14ac:dyDescent="0.3">
      <c r="D487" s="283"/>
      <c r="F487" s="283"/>
    </row>
    <row r="488" spans="4:6" ht="15.6" x14ac:dyDescent="0.3">
      <c r="D488" s="283"/>
      <c r="F488" s="283"/>
    </row>
    <row r="489" spans="4:6" ht="15.6" x14ac:dyDescent="0.3">
      <c r="D489" s="283"/>
      <c r="F489" s="283"/>
    </row>
    <row r="490" spans="4:6" ht="15.6" x14ac:dyDescent="0.3">
      <c r="D490" s="283"/>
      <c r="F490" s="283"/>
    </row>
    <row r="491" spans="4:6" ht="15.6" x14ac:dyDescent="0.3">
      <c r="D491" s="283"/>
      <c r="F491" s="283"/>
    </row>
    <row r="492" spans="4:6" ht="15.6" x14ac:dyDescent="0.3">
      <c r="D492" s="283"/>
      <c r="F492" s="283"/>
    </row>
    <row r="493" spans="4:6" ht="15.6" x14ac:dyDescent="0.3">
      <c r="D493" s="283"/>
      <c r="F493" s="283"/>
    </row>
    <row r="494" spans="4:6" ht="15.6" x14ac:dyDescent="0.3">
      <c r="D494" s="283"/>
      <c r="F494" s="283"/>
    </row>
    <row r="495" spans="4:6" ht="15.6" x14ac:dyDescent="0.3">
      <c r="D495" s="283"/>
      <c r="F495" s="283"/>
    </row>
    <row r="496" spans="4:6" ht="15.6" x14ac:dyDescent="0.3">
      <c r="D496" s="283"/>
      <c r="F496" s="283"/>
    </row>
    <row r="497" spans="4:6" ht="15.6" x14ac:dyDescent="0.3">
      <c r="D497" s="283"/>
      <c r="F497" s="283"/>
    </row>
    <row r="498" spans="4:6" ht="15.6" x14ac:dyDescent="0.3">
      <c r="D498" s="283"/>
      <c r="F498" s="283"/>
    </row>
    <row r="499" spans="4:6" ht="15.6" x14ac:dyDescent="0.3">
      <c r="D499" s="283"/>
      <c r="F499" s="283"/>
    </row>
    <row r="500" spans="4:6" ht="15.6" x14ac:dyDescent="0.3">
      <c r="D500" s="283"/>
      <c r="F500" s="283"/>
    </row>
    <row r="501" spans="4:6" ht="15.6" x14ac:dyDescent="0.3">
      <c r="D501" s="283"/>
      <c r="F501" s="283"/>
    </row>
    <row r="502" spans="4:6" ht="15.6" x14ac:dyDescent="0.3">
      <c r="D502" s="283"/>
      <c r="F502" s="283"/>
    </row>
    <row r="503" spans="4:6" ht="15.6" x14ac:dyDescent="0.3">
      <c r="D503" s="283"/>
      <c r="F503" s="283"/>
    </row>
    <row r="504" spans="4:6" ht="15.6" x14ac:dyDescent="0.3">
      <c r="D504" s="283"/>
      <c r="F504" s="283"/>
    </row>
    <row r="505" spans="4:6" ht="15.6" x14ac:dyDescent="0.3">
      <c r="D505" s="283"/>
      <c r="F505" s="283"/>
    </row>
    <row r="506" spans="4:6" ht="15.6" x14ac:dyDescent="0.3">
      <c r="D506" s="283"/>
      <c r="F506" s="283"/>
    </row>
    <row r="507" spans="4:6" ht="15.6" x14ac:dyDescent="0.3">
      <c r="D507" s="283"/>
      <c r="F507" s="283"/>
    </row>
    <row r="508" spans="4:6" ht="15.6" x14ac:dyDescent="0.3">
      <c r="D508" s="283"/>
      <c r="F508" s="283"/>
    </row>
    <row r="509" spans="4:6" ht="15.6" x14ac:dyDescent="0.3">
      <c r="D509" s="283"/>
      <c r="F509" s="283"/>
    </row>
    <row r="510" spans="4:6" ht="15.6" x14ac:dyDescent="0.3">
      <c r="D510" s="283"/>
      <c r="F510" s="283"/>
    </row>
    <row r="511" spans="4:6" ht="15.6" x14ac:dyDescent="0.3">
      <c r="D511" s="283"/>
      <c r="F511" s="283"/>
    </row>
    <row r="512" spans="4:6" ht="15.6" x14ac:dyDescent="0.3">
      <c r="D512" s="283"/>
      <c r="F512" s="283"/>
    </row>
    <row r="513" spans="4:6" ht="15.6" x14ac:dyDescent="0.3">
      <c r="D513" s="283"/>
      <c r="F513" s="283"/>
    </row>
    <row r="514" spans="4:6" ht="15.6" x14ac:dyDescent="0.3">
      <c r="D514" s="283"/>
      <c r="F514" s="283"/>
    </row>
    <row r="515" spans="4:6" ht="15.6" x14ac:dyDescent="0.3">
      <c r="D515" s="283"/>
      <c r="F515" s="283"/>
    </row>
    <row r="516" spans="4:6" ht="15.6" x14ac:dyDescent="0.3">
      <c r="D516" s="283"/>
      <c r="F516" s="283"/>
    </row>
    <row r="517" spans="4:6" ht="15.6" x14ac:dyDescent="0.3">
      <c r="D517" s="283"/>
      <c r="F517" s="283"/>
    </row>
    <row r="518" spans="4:6" ht="15.6" x14ac:dyDescent="0.3">
      <c r="D518" s="283"/>
      <c r="F518" s="283"/>
    </row>
    <row r="519" spans="4:6" ht="15.6" x14ac:dyDescent="0.3">
      <c r="D519" s="283"/>
      <c r="F519" s="283"/>
    </row>
    <row r="520" spans="4:6" ht="15.6" x14ac:dyDescent="0.3">
      <c r="D520" s="283"/>
      <c r="F520" s="283"/>
    </row>
    <row r="521" spans="4:6" ht="15.6" x14ac:dyDescent="0.3">
      <c r="D521" s="283"/>
      <c r="F521" s="283"/>
    </row>
    <row r="522" spans="4:6" ht="15.6" x14ac:dyDescent="0.3">
      <c r="D522" s="283"/>
      <c r="F522" s="283"/>
    </row>
    <row r="523" spans="4:6" ht="15.6" x14ac:dyDescent="0.3">
      <c r="D523" s="283"/>
      <c r="F523" s="283"/>
    </row>
    <row r="524" spans="4:6" ht="15.6" x14ac:dyDescent="0.3">
      <c r="D524" s="283"/>
      <c r="F524" s="283"/>
    </row>
    <row r="525" spans="4:6" ht="15.6" x14ac:dyDescent="0.3">
      <c r="D525" s="283"/>
      <c r="F525" s="283"/>
    </row>
    <row r="526" spans="4:6" ht="15.6" x14ac:dyDescent="0.3">
      <c r="D526" s="283"/>
      <c r="F526" s="283"/>
    </row>
    <row r="527" spans="4:6" ht="15.6" x14ac:dyDescent="0.3">
      <c r="D527" s="283"/>
      <c r="F527" s="283"/>
    </row>
    <row r="528" spans="4:6" ht="15.6" x14ac:dyDescent="0.3">
      <c r="D528" s="283"/>
      <c r="F528" s="283"/>
    </row>
    <row r="529" spans="4:6" ht="15.6" x14ac:dyDescent="0.3">
      <c r="D529" s="283"/>
      <c r="F529" s="283"/>
    </row>
    <row r="530" spans="4:6" ht="15.6" x14ac:dyDescent="0.3">
      <c r="D530" s="283"/>
      <c r="F530" s="283"/>
    </row>
    <row r="531" spans="4:6" ht="15.6" x14ac:dyDescent="0.3">
      <c r="D531" s="283"/>
      <c r="F531" s="283"/>
    </row>
    <row r="532" spans="4:6" ht="15.6" x14ac:dyDescent="0.3">
      <c r="D532" s="283"/>
      <c r="F532" s="283"/>
    </row>
    <row r="533" spans="4:6" ht="15.6" x14ac:dyDescent="0.3">
      <c r="D533" s="283"/>
      <c r="F533" s="283"/>
    </row>
    <row r="534" spans="4:6" ht="15.6" x14ac:dyDescent="0.3">
      <c r="D534" s="283"/>
      <c r="F534" s="283"/>
    </row>
    <row r="535" spans="4:6" ht="15.6" x14ac:dyDescent="0.3">
      <c r="D535" s="283"/>
      <c r="F535" s="283"/>
    </row>
    <row r="536" spans="4:6" ht="15.6" x14ac:dyDescent="0.3">
      <c r="D536" s="283"/>
      <c r="F536" s="283"/>
    </row>
    <row r="537" spans="4:6" ht="15.6" x14ac:dyDescent="0.3">
      <c r="D537" s="283"/>
      <c r="F537" s="283"/>
    </row>
    <row r="538" spans="4:6" ht="15.6" x14ac:dyDescent="0.3">
      <c r="D538" s="283"/>
      <c r="F538" s="283"/>
    </row>
    <row r="539" spans="4:6" ht="15.6" x14ac:dyDescent="0.3">
      <c r="D539" s="283"/>
      <c r="F539" s="283"/>
    </row>
    <row r="540" spans="4:6" ht="15.6" x14ac:dyDescent="0.3">
      <c r="D540" s="283"/>
      <c r="F540" s="283"/>
    </row>
    <row r="541" spans="4:6" ht="15.6" x14ac:dyDescent="0.3">
      <c r="D541" s="283"/>
      <c r="F541" s="283"/>
    </row>
    <row r="542" spans="4:6" ht="15.6" x14ac:dyDescent="0.3">
      <c r="D542" s="283"/>
      <c r="F542" s="283"/>
    </row>
    <row r="543" spans="4:6" ht="15.6" x14ac:dyDescent="0.3">
      <c r="D543" s="283"/>
      <c r="F543" s="283"/>
    </row>
    <row r="544" spans="4:6" ht="15.6" x14ac:dyDescent="0.3">
      <c r="D544" s="283"/>
      <c r="F544" s="283"/>
    </row>
    <row r="545" spans="4:6" ht="15.6" x14ac:dyDescent="0.3">
      <c r="D545" s="283"/>
      <c r="F545" s="283"/>
    </row>
    <row r="546" spans="4:6" ht="15.6" x14ac:dyDescent="0.3">
      <c r="D546" s="283"/>
      <c r="F546" s="283"/>
    </row>
    <row r="547" spans="4:6" ht="15.6" x14ac:dyDescent="0.3">
      <c r="D547" s="283"/>
      <c r="F547" s="283"/>
    </row>
    <row r="548" spans="4:6" ht="15.6" x14ac:dyDescent="0.3">
      <c r="D548" s="283"/>
      <c r="F548" s="283"/>
    </row>
    <row r="549" spans="4:6" ht="15.6" x14ac:dyDescent="0.3">
      <c r="D549" s="283"/>
      <c r="F549" s="283"/>
    </row>
    <row r="550" spans="4:6" ht="15.6" x14ac:dyDescent="0.3">
      <c r="D550" s="283"/>
      <c r="F550" s="283"/>
    </row>
    <row r="551" spans="4:6" ht="15.6" x14ac:dyDescent="0.3">
      <c r="D551" s="283"/>
      <c r="F551" s="283"/>
    </row>
    <row r="552" spans="4:6" ht="15.6" x14ac:dyDescent="0.3">
      <c r="D552" s="283"/>
      <c r="F552" s="283"/>
    </row>
    <row r="553" spans="4:6" ht="15.6" x14ac:dyDescent="0.3">
      <c r="D553" s="283"/>
      <c r="F553" s="283"/>
    </row>
    <row r="554" spans="4:6" ht="15.6" x14ac:dyDescent="0.3">
      <c r="D554" s="283"/>
      <c r="F554" s="283"/>
    </row>
    <row r="555" spans="4:6" ht="15.6" x14ac:dyDescent="0.3">
      <c r="D555" s="283"/>
      <c r="F555" s="283"/>
    </row>
    <row r="556" spans="4:6" ht="15.6" x14ac:dyDescent="0.3">
      <c r="D556" s="283"/>
      <c r="F556" s="283"/>
    </row>
    <row r="557" spans="4:6" ht="15.6" x14ac:dyDescent="0.3">
      <c r="D557" s="283"/>
      <c r="F557" s="283"/>
    </row>
    <row r="558" spans="4:6" ht="15.6" x14ac:dyDescent="0.3">
      <c r="D558" s="283"/>
      <c r="F558" s="283"/>
    </row>
    <row r="559" spans="4:6" ht="15.6" x14ac:dyDescent="0.3">
      <c r="D559" s="283"/>
      <c r="F559" s="283"/>
    </row>
    <row r="560" spans="4:6" ht="15.6" x14ac:dyDescent="0.3">
      <c r="D560" s="283"/>
      <c r="F560" s="283"/>
    </row>
    <row r="561" spans="4:6" ht="15.6" x14ac:dyDescent="0.3">
      <c r="D561" s="283"/>
      <c r="F561" s="283"/>
    </row>
    <row r="562" spans="4:6" ht="15.6" x14ac:dyDescent="0.3">
      <c r="D562" s="283"/>
      <c r="F562" s="283"/>
    </row>
    <row r="563" spans="4:6" ht="15.6" x14ac:dyDescent="0.3">
      <c r="D563" s="283"/>
      <c r="F563" s="283"/>
    </row>
    <row r="564" spans="4:6" ht="15.6" x14ac:dyDescent="0.3">
      <c r="D564" s="283"/>
      <c r="F564" s="283"/>
    </row>
    <row r="565" spans="4:6" ht="15.6" x14ac:dyDescent="0.3">
      <c r="D565" s="283"/>
      <c r="F565" s="283"/>
    </row>
    <row r="566" spans="4:6" ht="15.6" x14ac:dyDescent="0.3">
      <c r="D566" s="283"/>
      <c r="F566" s="283"/>
    </row>
    <row r="567" spans="4:6" ht="15.6" x14ac:dyDescent="0.3">
      <c r="D567" s="283"/>
      <c r="F567" s="283"/>
    </row>
    <row r="568" spans="4:6" ht="15.6" x14ac:dyDescent="0.3">
      <c r="D568" s="283"/>
      <c r="F568" s="283"/>
    </row>
    <row r="569" spans="4:6" ht="15.6" x14ac:dyDescent="0.3">
      <c r="D569" s="283"/>
      <c r="F569" s="283"/>
    </row>
    <row r="570" spans="4:6" ht="15.6" x14ac:dyDescent="0.3">
      <c r="D570" s="283"/>
      <c r="F570" s="283"/>
    </row>
    <row r="571" spans="4:6" ht="15.6" x14ac:dyDescent="0.3">
      <c r="D571" s="283"/>
      <c r="F571" s="283"/>
    </row>
    <row r="572" spans="4:6" ht="15.6" x14ac:dyDescent="0.3">
      <c r="D572" s="283"/>
      <c r="F572" s="283"/>
    </row>
    <row r="573" spans="4:6" ht="15.6" x14ac:dyDescent="0.3">
      <c r="D573" s="283"/>
      <c r="F573" s="283"/>
    </row>
    <row r="574" spans="4:6" ht="15.6" x14ac:dyDescent="0.3">
      <c r="D574" s="283"/>
      <c r="F574" s="283"/>
    </row>
    <row r="575" spans="4:6" ht="15.6" x14ac:dyDescent="0.3">
      <c r="D575" s="283"/>
      <c r="F575" s="283"/>
    </row>
    <row r="576" spans="4:6" ht="15.6" x14ac:dyDescent="0.3">
      <c r="D576" s="283"/>
      <c r="F576" s="283"/>
    </row>
    <row r="577" spans="4:6" ht="15.6" x14ac:dyDescent="0.3">
      <c r="D577" s="283"/>
      <c r="F577" s="283"/>
    </row>
    <row r="578" spans="4:6" ht="15.6" x14ac:dyDescent="0.3">
      <c r="D578" s="283"/>
      <c r="F578" s="283"/>
    </row>
    <row r="579" spans="4:6" ht="15.6" x14ac:dyDescent="0.3">
      <c r="D579" s="283"/>
      <c r="F579" s="283"/>
    </row>
    <row r="580" spans="4:6" ht="15.6" x14ac:dyDescent="0.3">
      <c r="D580" s="283"/>
      <c r="F580" s="283"/>
    </row>
    <row r="581" spans="4:6" ht="15.6" x14ac:dyDescent="0.3">
      <c r="D581" s="283"/>
      <c r="F581" s="283"/>
    </row>
    <row r="582" spans="4:6" ht="15.6" x14ac:dyDescent="0.3">
      <c r="D582" s="283"/>
      <c r="F582" s="283"/>
    </row>
    <row r="583" spans="4:6" ht="15.6" x14ac:dyDescent="0.3">
      <c r="D583" s="283"/>
      <c r="F583" s="283"/>
    </row>
    <row r="584" spans="4:6" ht="15.6" x14ac:dyDescent="0.3">
      <c r="D584" s="283"/>
      <c r="F584" s="283"/>
    </row>
    <row r="585" spans="4:6" ht="15.6" x14ac:dyDescent="0.3">
      <c r="D585" s="283"/>
      <c r="F585" s="283"/>
    </row>
    <row r="586" spans="4:6" ht="15.6" x14ac:dyDescent="0.3">
      <c r="D586" s="283"/>
      <c r="F586" s="283"/>
    </row>
    <row r="587" spans="4:6" ht="15.6" x14ac:dyDescent="0.3">
      <c r="D587" s="283"/>
      <c r="F587" s="283"/>
    </row>
    <row r="588" spans="4:6" ht="15.6" x14ac:dyDescent="0.3">
      <c r="D588" s="283"/>
      <c r="F588" s="283"/>
    </row>
    <row r="589" spans="4:6" ht="15.6" x14ac:dyDescent="0.3">
      <c r="D589" s="283"/>
      <c r="F589" s="283"/>
    </row>
    <row r="590" spans="4:6" ht="15.6" x14ac:dyDescent="0.3">
      <c r="D590" s="283"/>
      <c r="F590" s="283"/>
    </row>
    <row r="591" spans="4:6" ht="15.6" x14ac:dyDescent="0.3">
      <c r="D591" s="283"/>
      <c r="F591" s="283"/>
    </row>
    <row r="592" spans="4:6" ht="15.6" x14ac:dyDescent="0.3">
      <c r="D592" s="283"/>
      <c r="F592" s="283"/>
    </row>
    <row r="593" spans="4:6" ht="15.6" x14ac:dyDescent="0.3">
      <c r="D593" s="283"/>
      <c r="F593" s="283"/>
    </row>
    <row r="594" spans="4:6" ht="15.6" x14ac:dyDescent="0.3">
      <c r="D594" s="283"/>
      <c r="F594" s="283"/>
    </row>
    <row r="595" spans="4:6" ht="15.6" x14ac:dyDescent="0.3">
      <c r="D595" s="283"/>
      <c r="F595" s="283"/>
    </row>
    <row r="596" spans="4:6" ht="15.6" x14ac:dyDescent="0.3">
      <c r="D596" s="283"/>
      <c r="F596" s="283"/>
    </row>
    <row r="597" spans="4:6" ht="15.6" x14ac:dyDescent="0.3">
      <c r="D597" s="283"/>
      <c r="F597" s="283"/>
    </row>
    <row r="598" spans="4:6" ht="15.6" x14ac:dyDescent="0.3">
      <c r="D598" s="283"/>
      <c r="F598" s="283"/>
    </row>
    <row r="599" spans="4:6" ht="15.6" x14ac:dyDescent="0.3">
      <c r="D599" s="283"/>
      <c r="F599" s="283"/>
    </row>
    <row r="600" spans="4:6" ht="15.6" x14ac:dyDescent="0.3">
      <c r="D600" s="283"/>
      <c r="F600" s="283"/>
    </row>
    <row r="601" spans="4:6" ht="15.6" x14ac:dyDescent="0.3">
      <c r="D601" s="283"/>
      <c r="F601" s="283"/>
    </row>
    <row r="602" spans="4:6" ht="15.6" x14ac:dyDescent="0.3">
      <c r="D602" s="283"/>
      <c r="F602" s="283"/>
    </row>
    <row r="603" spans="4:6" ht="15.6" x14ac:dyDescent="0.3">
      <c r="D603" s="283"/>
      <c r="F603" s="283"/>
    </row>
    <row r="604" spans="4:6" ht="15.6" x14ac:dyDescent="0.3">
      <c r="D604" s="283"/>
      <c r="F604" s="283"/>
    </row>
    <row r="605" spans="4:6" ht="15.6" x14ac:dyDescent="0.3">
      <c r="D605" s="283"/>
      <c r="F605" s="283"/>
    </row>
    <row r="606" spans="4:6" ht="15.6" x14ac:dyDescent="0.3">
      <c r="D606" s="283"/>
      <c r="F606" s="283"/>
    </row>
    <row r="607" spans="4:6" ht="15.6" x14ac:dyDescent="0.3">
      <c r="D607" s="283"/>
      <c r="F607" s="283"/>
    </row>
    <row r="608" spans="4:6" ht="15.6" x14ac:dyDescent="0.3">
      <c r="D608" s="283"/>
      <c r="F608" s="283"/>
    </row>
    <row r="609" spans="4:6" ht="15.6" x14ac:dyDescent="0.3">
      <c r="D609" s="283"/>
      <c r="F609" s="283"/>
    </row>
    <row r="610" spans="4:6" ht="15.6" x14ac:dyDescent="0.3">
      <c r="D610" s="283"/>
      <c r="F610" s="283"/>
    </row>
    <row r="611" spans="4:6" ht="15.6" x14ac:dyDescent="0.3">
      <c r="D611" s="283"/>
      <c r="F611" s="283"/>
    </row>
    <row r="612" spans="4:6" ht="15.6" x14ac:dyDescent="0.3">
      <c r="D612" s="283"/>
      <c r="F612" s="283"/>
    </row>
    <row r="613" spans="4:6" ht="15.6" x14ac:dyDescent="0.3">
      <c r="D613" s="283"/>
      <c r="F613" s="283"/>
    </row>
    <row r="614" spans="4:6" ht="15.6" x14ac:dyDescent="0.3">
      <c r="D614" s="283"/>
      <c r="F614" s="283"/>
    </row>
    <row r="615" spans="4:6" ht="15.6" x14ac:dyDescent="0.3">
      <c r="D615" s="283"/>
      <c r="F615" s="283"/>
    </row>
    <row r="616" spans="4:6" ht="15.6" x14ac:dyDescent="0.3">
      <c r="D616" s="283"/>
      <c r="F616" s="283"/>
    </row>
    <row r="617" spans="4:6" ht="15.6" x14ac:dyDescent="0.3">
      <c r="D617" s="283"/>
      <c r="F617" s="283"/>
    </row>
    <row r="618" spans="4:6" ht="15.6" x14ac:dyDescent="0.3">
      <c r="D618" s="283"/>
      <c r="F618" s="283"/>
    </row>
    <row r="619" spans="4:6" ht="15.6" x14ac:dyDescent="0.3">
      <c r="D619" s="283"/>
      <c r="F619" s="283"/>
    </row>
    <row r="620" spans="4:6" ht="15.6" x14ac:dyDescent="0.3">
      <c r="D620" s="283"/>
      <c r="F620" s="283"/>
    </row>
    <row r="621" spans="4:6" ht="15.6" x14ac:dyDescent="0.3">
      <c r="D621" s="283"/>
      <c r="F621" s="283"/>
    </row>
    <row r="622" spans="4:6" ht="15.6" x14ac:dyDescent="0.3">
      <c r="D622" s="283"/>
      <c r="F622" s="283"/>
    </row>
    <row r="623" spans="4:6" ht="15.6" x14ac:dyDescent="0.3">
      <c r="D623" s="283"/>
      <c r="F623" s="283"/>
    </row>
    <row r="624" spans="4:6" ht="15.6" x14ac:dyDescent="0.3">
      <c r="D624" s="283"/>
      <c r="F624" s="283"/>
    </row>
    <row r="625" spans="4:6" ht="15.6" x14ac:dyDescent="0.3">
      <c r="D625" s="283"/>
      <c r="F625" s="283"/>
    </row>
    <row r="626" spans="4:6" ht="15.6" x14ac:dyDescent="0.3">
      <c r="D626" s="283"/>
      <c r="F626" s="283"/>
    </row>
    <row r="627" spans="4:6" ht="15.6" x14ac:dyDescent="0.3">
      <c r="D627" s="283"/>
      <c r="F627" s="283"/>
    </row>
    <row r="628" spans="4:6" ht="15.6" x14ac:dyDescent="0.3">
      <c r="D628" s="283"/>
      <c r="F628" s="283"/>
    </row>
    <row r="629" spans="4:6" ht="15.6" x14ac:dyDescent="0.3">
      <c r="D629" s="283"/>
      <c r="F629" s="283"/>
    </row>
    <row r="630" spans="4:6" ht="15.6" x14ac:dyDescent="0.3">
      <c r="D630" s="283"/>
      <c r="F630" s="283"/>
    </row>
    <row r="631" spans="4:6" ht="15.6" x14ac:dyDescent="0.3">
      <c r="D631" s="283"/>
      <c r="F631" s="283"/>
    </row>
    <row r="632" spans="4:6" ht="15.6" x14ac:dyDescent="0.3">
      <c r="D632" s="283"/>
      <c r="F632" s="283"/>
    </row>
    <row r="633" spans="4:6" ht="15.6" x14ac:dyDescent="0.3">
      <c r="D633" s="283"/>
      <c r="F633" s="283"/>
    </row>
    <row r="634" spans="4:6" ht="15.6" x14ac:dyDescent="0.3">
      <c r="D634" s="283"/>
      <c r="F634" s="283"/>
    </row>
    <row r="635" spans="4:6" ht="15.6" x14ac:dyDescent="0.3">
      <c r="D635" s="283"/>
      <c r="F635" s="283"/>
    </row>
    <row r="636" spans="4:6" ht="15.6" x14ac:dyDescent="0.3">
      <c r="D636" s="283"/>
      <c r="F636" s="283"/>
    </row>
    <row r="637" spans="4:6" ht="15.6" x14ac:dyDescent="0.3">
      <c r="D637" s="283"/>
      <c r="F637" s="283"/>
    </row>
    <row r="638" spans="4:6" ht="15.6" x14ac:dyDescent="0.3">
      <c r="D638" s="283"/>
      <c r="F638" s="283"/>
    </row>
    <row r="639" spans="4:6" ht="15.6" x14ac:dyDescent="0.3">
      <c r="D639" s="283"/>
      <c r="F639" s="283"/>
    </row>
    <row r="640" spans="4:6" ht="15.6" x14ac:dyDescent="0.3">
      <c r="D640" s="283"/>
      <c r="F640" s="283"/>
    </row>
    <row r="641" spans="4:6" ht="15.6" x14ac:dyDescent="0.3">
      <c r="D641" s="283"/>
      <c r="F641" s="283"/>
    </row>
    <row r="642" spans="4:6" ht="15.6" x14ac:dyDescent="0.3">
      <c r="D642" s="283"/>
      <c r="F642" s="283"/>
    </row>
    <row r="643" spans="4:6" ht="15.6" x14ac:dyDescent="0.3">
      <c r="D643" s="283"/>
      <c r="F643" s="283"/>
    </row>
    <row r="644" spans="4:6" ht="15.6" x14ac:dyDescent="0.3">
      <c r="D644" s="283"/>
      <c r="F644" s="283"/>
    </row>
    <row r="645" spans="4:6" ht="15.6" x14ac:dyDescent="0.3">
      <c r="D645" s="283"/>
      <c r="F645" s="283"/>
    </row>
    <row r="646" spans="4:6" ht="15.6" x14ac:dyDescent="0.3">
      <c r="D646" s="283"/>
      <c r="F646" s="283"/>
    </row>
    <row r="647" spans="4:6" ht="15.6" x14ac:dyDescent="0.3">
      <c r="D647" s="283"/>
      <c r="F647" s="283"/>
    </row>
    <row r="648" spans="4:6" ht="15.6" x14ac:dyDescent="0.3">
      <c r="D648" s="283"/>
      <c r="F648" s="283"/>
    </row>
    <row r="649" spans="4:6" ht="15.6" x14ac:dyDescent="0.3">
      <c r="D649" s="283"/>
      <c r="F649" s="283"/>
    </row>
    <row r="650" spans="4:6" ht="15.6" x14ac:dyDescent="0.3">
      <c r="D650" s="283"/>
      <c r="F650" s="283"/>
    </row>
    <row r="651" spans="4:6" ht="15.6" x14ac:dyDescent="0.3">
      <c r="D651" s="283"/>
      <c r="F651" s="283"/>
    </row>
    <row r="652" spans="4:6" ht="15.6" x14ac:dyDescent="0.3">
      <c r="D652" s="283"/>
      <c r="F652" s="283"/>
    </row>
    <row r="653" spans="4:6" ht="15.6" x14ac:dyDescent="0.3">
      <c r="D653" s="283"/>
      <c r="F653" s="283"/>
    </row>
    <row r="654" spans="4:6" ht="15.6" x14ac:dyDescent="0.3">
      <c r="D654" s="283"/>
      <c r="F654" s="283"/>
    </row>
    <row r="655" spans="4:6" ht="15.6" x14ac:dyDescent="0.3">
      <c r="D655" s="283"/>
      <c r="F655" s="283"/>
    </row>
    <row r="656" spans="4:6" ht="15.6" x14ac:dyDescent="0.3">
      <c r="D656" s="283"/>
      <c r="F656" s="283"/>
    </row>
    <row r="657" spans="4:6" ht="15.6" x14ac:dyDescent="0.3">
      <c r="D657" s="283"/>
      <c r="F657" s="283"/>
    </row>
    <row r="658" spans="4:6" ht="15.6" x14ac:dyDescent="0.3">
      <c r="D658" s="283"/>
      <c r="F658" s="283"/>
    </row>
    <row r="659" spans="4:6" ht="15.6" x14ac:dyDescent="0.3">
      <c r="D659" s="283"/>
      <c r="F659" s="283"/>
    </row>
    <row r="660" spans="4:6" ht="15.6" x14ac:dyDescent="0.3">
      <c r="D660" s="283"/>
      <c r="F660" s="283"/>
    </row>
    <row r="661" spans="4:6" ht="15.6" x14ac:dyDescent="0.3">
      <c r="D661" s="283"/>
      <c r="F661" s="283"/>
    </row>
    <row r="662" spans="4:6" ht="15.6" x14ac:dyDescent="0.3">
      <c r="D662" s="283"/>
      <c r="F662" s="283"/>
    </row>
    <row r="663" spans="4:6" ht="15.6" x14ac:dyDescent="0.3">
      <c r="D663" s="283"/>
      <c r="F663" s="283"/>
    </row>
    <row r="664" spans="4:6" ht="15.6" x14ac:dyDescent="0.3">
      <c r="D664" s="283"/>
      <c r="F664" s="283"/>
    </row>
    <row r="665" spans="4:6" ht="15.6" x14ac:dyDescent="0.3">
      <c r="D665" s="283"/>
      <c r="F665" s="283"/>
    </row>
    <row r="666" spans="4:6" ht="15.6" x14ac:dyDescent="0.3">
      <c r="D666" s="283"/>
      <c r="F666" s="283"/>
    </row>
    <row r="667" spans="4:6" ht="15.6" x14ac:dyDescent="0.3">
      <c r="D667" s="283"/>
      <c r="F667" s="283"/>
    </row>
    <row r="668" spans="4:6" ht="15.6" x14ac:dyDescent="0.3">
      <c r="D668" s="283"/>
      <c r="F668" s="283"/>
    </row>
    <row r="669" spans="4:6" ht="15.6" x14ac:dyDescent="0.3">
      <c r="D669" s="283"/>
      <c r="F669" s="283"/>
    </row>
    <row r="670" spans="4:6" ht="15.6" x14ac:dyDescent="0.3">
      <c r="D670" s="283"/>
      <c r="F670" s="283"/>
    </row>
    <row r="671" spans="4:6" ht="15.6" x14ac:dyDescent="0.3">
      <c r="D671" s="283"/>
      <c r="F671" s="283"/>
    </row>
    <row r="672" spans="4:6" ht="15.6" x14ac:dyDescent="0.3">
      <c r="D672" s="283"/>
      <c r="F672" s="283"/>
    </row>
    <row r="673" spans="4:6" ht="15.6" x14ac:dyDescent="0.3">
      <c r="D673" s="283"/>
      <c r="F673" s="283"/>
    </row>
    <row r="674" spans="4:6" ht="15.6" x14ac:dyDescent="0.3">
      <c r="D674" s="283"/>
      <c r="F674" s="283"/>
    </row>
    <row r="675" spans="4:6" ht="15.6" x14ac:dyDescent="0.3">
      <c r="D675" s="283"/>
      <c r="F675" s="283"/>
    </row>
    <row r="676" spans="4:6" ht="15.6" x14ac:dyDescent="0.3">
      <c r="D676" s="283"/>
      <c r="F676" s="283"/>
    </row>
    <row r="677" spans="4:6" ht="15.6" x14ac:dyDescent="0.3">
      <c r="D677" s="283"/>
      <c r="F677" s="283"/>
    </row>
    <row r="678" spans="4:6" ht="15.6" x14ac:dyDescent="0.3">
      <c r="D678" s="283"/>
      <c r="F678" s="283"/>
    </row>
    <row r="679" spans="4:6" ht="15.6" x14ac:dyDescent="0.3">
      <c r="D679" s="283"/>
      <c r="F679" s="283"/>
    </row>
    <row r="680" spans="4:6" ht="15.6" x14ac:dyDescent="0.3">
      <c r="D680" s="283"/>
      <c r="F680" s="283"/>
    </row>
    <row r="681" spans="4:6" ht="15.6" x14ac:dyDescent="0.3">
      <c r="D681" s="283"/>
      <c r="F681" s="283"/>
    </row>
    <row r="682" spans="4:6" ht="15.6" x14ac:dyDescent="0.3">
      <c r="D682" s="283"/>
      <c r="F682" s="283"/>
    </row>
    <row r="683" spans="4:6" ht="15.6" x14ac:dyDescent="0.3">
      <c r="D683" s="283"/>
      <c r="F683" s="283"/>
    </row>
    <row r="684" spans="4:6" ht="15.6" x14ac:dyDescent="0.3">
      <c r="D684" s="283"/>
      <c r="F684" s="283"/>
    </row>
    <row r="685" spans="4:6" ht="15.6" x14ac:dyDescent="0.3">
      <c r="D685" s="283"/>
      <c r="F685" s="283"/>
    </row>
    <row r="686" spans="4:6" ht="15.6" x14ac:dyDescent="0.3">
      <c r="D686" s="283"/>
      <c r="F686" s="283"/>
    </row>
    <row r="687" spans="4:6" ht="15.6" x14ac:dyDescent="0.3">
      <c r="D687" s="283"/>
      <c r="F687" s="283"/>
    </row>
    <row r="688" spans="4:6" ht="15.6" x14ac:dyDescent="0.3">
      <c r="D688" s="283"/>
      <c r="F688" s="283"/>
    </row>
    <row r="689" spans="4:6" ht="15.6" x14ac:dyDescent="0.3">
      <c r="D689" s="283"/>
      <c r="F689" s="283"/>
    </row>
    <row r="690" spans="4:6" ht="15.6" x14ac:dyDescent="0.3">
      <c r="D690" s="283"/>
      <c r="F690" s="283"/>
    </row>
    <row r="691" spans="4:6" ht="15.6" x14ac:dyDescent="0.3">
      <c r="D691" s="283"/>
      <c r="F691" s="283"/>
    </row>
    <row r="692" spans="4:6" ht="15.6" x14ac:dyDescent="0.3">
      <c r="D692" s="283"/>
      <c r="F692" s="283"/>
    </row>
    <row r="693" spans="4:6" ht="15.6" x14ac:dyDescent="0.3">
      <c r="D693" s="283"/>
      <c r="F693" s="283"/>
    </row>
    <row r="694" spans="4:6" ht="15.6" x14ac:dyDescent="0.3">
      <c r="D694" s="283"/>
      <c r="F694" s="283"/>
    </row>
    <row r="695" spans="4:6" ht="15.6" x14ac:dyDescent="0.3">
      <c r="D695" s="283"/>
      <c r="F695" s="283"/>
    </row>
    <row r="696" spans="4:6" ht="15.6" x14ac:dyDescent="0.3">
      <c r="D696" s="283"/>
      <c r="F696" s="283"/>
    </row>
    <row r="697" spans="4:6" ht="15.6" x14ac:dyDescent="0.3">
      <c r="D697" s="283"/>
      <c r="F697" s="283"/>
    </row>
    <row r="698" spans="4:6" ht="15.6" x14ac:dyDescent="0.3">
      <c r="D698" s="283"/>
      <c r="F698" s="283"/>
    </row>
    <row r="699" spans="4:6" ht="15.6" x14ac:dyDescent="0.3">
      <c r="D699" s="283"/>
      <c r="F699" s="283"/>
    </row>
    <row r="700" spans="4:6" ht="15.6" x14ac:dyDescent="0.3">
      <c r="D700" s="283"/>
      <c r="F700" s="283"/>
    </row>
    <row r="701" spans="4:6" ht="15.6" x14ac:dyDescent="0.3">
      <c r="D701" s="283"/>
      <c r="F701" s="283"/>
    </row>
    <row r="702" spans="4:6" ht="15.6" x14ac:dyDescent="0.3">
      <c r="D702" s="283"/>
      <c r="F702" s="283"/>
    </row>
    <row r="703" spans="4:6" ht="15.6" x14ac:dyDescent="0.3">
      <c r="D703" s="283"/>
      <c r="F703" s="283"/>
    </row>
    <row r="704" spans="4:6" ht="15.6" x14ac:dyDescent="0.3">
      <c r="D704" s="283"/>
      <c r="F704" s="283"/>
    </row>
    <row r="705" spans="4:6" ht="15.6" x14ac:dyDescent="0.3">
      <c r="D705" s="283"/>
      <c r="F705" s="283"/>
    </row>
    <row r="706" spans="4:6" ht="15.6" x14ac:dyDescent="0.3">
      <c r="D706" s="283"/>
      <c r="F706" s="283"/>
    </row>
    <row r="707" spans="4:6" ht="15.6" x14ac:dyDescent="0.3">
      <c r="D707" s="283"/>
      <c r="F707" s="283"/>
    </row>
    <row r="708" spans="4:6" ht="15.6" x14ac:dyDescent="0.3">
      <c r="D708" s="283"/>
      <c r="F708" s="283"/>
    </row>
    <row r="709" spans="4:6" ht="15.6" x14ac:dyDescent="0.3">
      <c r="D709" s="283"/>
      <c r="F709" s="283"/>
    </row>
    <row r="710" spans="4:6" ht="15.6" x14ac:dyDescent="0.3">
      <c r="D710" s="283"/>
      <c r="F710" s="283"/>
    </row>
    <row r="711" spans="4:6" ht="15.6" x14ac:dyDescent="0.3">
      <c r="D711" s="283"/>
      <c r="F711" s="283"/>
    </row>
    <row r="712" spans="4:6" ht="15.6" x14ac:dyDescent="0.3">
      <c r="D712" s="283"/>
      <c r="F712" s="283"/>
    </row>
    <row r="713" spans="4:6" ht="15.6" x14ac:dyDescent="0.3">
      <c r="D713" s="283"/>
      <c r="F713" s="283"/>
    </row>
    <row r="714" spans="4:6" ht="15.6" x14ac:dyDescent="0.3">
      <c r="D714" s="283"/>
      <c r="F714" s="283"/>
    </row>
    <row r="715" spans="4:6" ht="15.6" x14ac:dyDescent="0.3">
      <c r="D715" s="283"/>
      <c r="F715" s="283"/>
    </row>
    <row r="716" spans="4:6" ht="15.6" x14ac:dyDescent="0.3">
      <c r="D716" s="283"/>
      <c r="F716" s="283"/>
    </row>
    <row r="717" spans="4:6" ht="15.6" x14ac:dyDescent="0.3">
      <c r="D717" s="283"/>
      <c r="F717" s="283"/>
    </row>
    <row r="718" spans="4:6" ht="15.6" x14ac:dyDescent="0.3">
      <c r="D718" s="283"/>
      <c r="F718" s="283"/>
    </row>
    <row r="719" spans="4:6" ht="15.6" x14ac:dyDescent="0.3">
      <c r="D719" s="283"/>
      <c r="F719" s="283"/>
    </row>
    <row r="720" spans="4:6" ht="15.6" x14ac:dyDescent="0.3">
      <c r="D720" s="283"/>
      <c r="F720" s="283"/>
    </row>
    <row r="721" spans="4:6" ht="15.6" x14ac:dyDescent="0.3">
      <c r="D721" s="283"/>
      <c r="F721" s="283"/>
    </row>
    <row r="722" spans="4:6" ht="15.6" x14ac:dyDescent="0.3">
      <c r="D722" s="283"/>
      <c r="F722" s="283"/>
    </row>
    <row r="723" spans="4:6" ht="15.6" x14ac:dyDescent="0.3">
      <c r="D723" s="283"/>
      <c r="F723" s="283"/>
    </row>
    <row r="724" spans="4:6" ht="15.6" x14ac:dyDescent="0.3">
      <c r="D724" s="283"/>
      <c r="F724" s="283"/>
    </row>
    <row r="725" spans="4:6" ht="15.6" x14ac:dyDescent="0.3">
      <c r="D725" s="283"/>
      <c r="F725" s="283"/>
    </row>
    <row r="726" spans="4:6" ht="15.6" x14ac:dyDescent="0.3">
      <c r="D726" s="283"/>
      <c r="F726" s="283"/>
    </row>
    <row r="727" spans="4:6" ht="15.6" x14ac:dyDescent="0.3">
      <c r="D727" s="283"/>
      <c r="F727" s="283"/>
    </row>
    <row r="728" spans="4:6" ht="15.6" x14ac:dyDescent="0.3">
      <c r="D728" s="283"/>
      <c r="F728" s="283"/>
    </row>
    <row r="729" spans="4:6" ht="15.6" x14ac:dyDescent="0.3">
      <c r="D729" s="283"/>
      <c r="F729" s="283"/>
    </row>
    <row r="730" spans="4:6" ht="15.6" x14ac:dyDescent="0.3">
      <c r="D730" s="283"/>
      <c r="F730" s="283"/>
    </row>
    <row r="731" spans="4:6" ht="15.6" x14ac:dyDescent="0.3">
      <c r="D731" s="283"/>
      <c r="F731" s="283"/>
    </row>
    <row r="732" spans="4:6" ht="15.6" x14ac:dyDescent="0.3">
      <c r="D732" s="283"/>
      <c r="F732" s="283"/>
    </row>
    <row r="733" spans="4:6" ht="15.6" x14ac:dyDescent="0.3">
      <c r="D733" s="283"/>
      <c r="F733" s="283"/>
    </row>
    <row r="734" spans="4:6" ht="15.6" x14ac:dyDescent="0.3">
      <c r="D734" s="283"/>
      <c r="F734" s="283"/>
    </row>
    <row r="735" spans="4:6" ht="15.6" x14ac:dyDescent="0.3">
      <c r="D735" s="283"/>
      <c r="F735" s="283"/>
    </row>
    <row r="736" spans="4:6" ht="15.6" x14ac:dyDescent="0.3">
      <c r="D736" s="283"/>
      <c r="F736" s="283"/>
    </row>
    <row r="737" spans="4:6" ht="15.6" x14ac:dyDescent="0.3">
      <c r="D737" s="283"/>
      <c r="F737" s="283"/>
    </row>
    <row r="738" spans="4:6" ht="15.6" x14ac:dyDescent="0.3">
      <c r="D738" s="283"/>
      <c r="F738" s="283"/>
    </row>
    <row r="739" spans="4:6" ht="15.6" x14ac:dyDescent="0.3">
      <c r="D739" s="283"/>
      <c r="F739" s="283"/>
    </row>
    <row r="740" spans="4:6" ht="15.6" x14ac:dyDescent="0.3">
      <c r="D740" s="283"/>
      <c r="F740" s="283"/>
    </row>
    <row r="741" spans="4:6" ht="15.6" x14ac:dyDescent="0.3">
      <c r="D741" s="283"/>
      <c r="F741" s="283"/>
    </row>
    <row r="742" spans="4:6" ht="15.6" x14ac:dyDescent="0.3">
      <c r="D742" s="283"/>
      <c r="F742" s="283"/>
    </row>
    <row r="743" spans="4:6" ht="15.6" x14ac:dyDescent="0.3">
      <c r="D743" s="283"/>
      <c r="F743" s="283"/>
    </row>
    <row r="744" spans="4:6" ht="15.6" x14ac:dyDescent="0.3">
      <c r="D744" s="283"/>
      <c r="F744" s="283"/>
    </row>
    <row r="745" spans="4:6" ht="15.6" x14ac:dyDescent="0.3">
      <c r="D745" s="283"/>
      <c r="F745" s="283"/>
    </row>
    <row r="746" spans="4:6" ht="15.6" x14ac:dyDescent="0.3">
      <c r="D746" s="283"/>
      <c r="F746" s="283"/>
    </row>
    <row r="747" spans="4:6" ht="15.6" x14ac:dyDescent="0.3">
      <c r="D747" s="283"/>
      <c r="F747" s="283"/>
    </row>
    <row r="748" spans="4:6" ht="15.6" x14ac:dyDescent="0.3">
      <c r="D748" s="283"/>
      <c r="F748" s="283"/>
    </row>
    <row r="749" spans="4:6" ht="15.6" x14ac:dyDescent="0.3">
      <c r="D749" s="283"/>
      <c r="F749" s="283"/>
    </row>
    <row r="750" spans="4:6" ht="15.6" x14ac:dyDescent="0.3">
      <c r="D750" s="283"/>
      <c r="F750" s="283"/>
    </row>
    <row r="751" spans="4:6" ht="15.6" x14ac:dyDescent="0.3">
      <c r="D751" s="283"/>
      <c r="F751" s="283"/>
    </row>
    <row r="752" spans="4:6" ht="15.6" x14ac:dyDescent="0.3">
      <c r="D752" s="283"/>
      <c r="F752" s="283"/>
    </row>
    <row r="753" spans="4:6" ht="15.6" x14ac:dyDescent="0.3">
      <c r="D753" s="283"/>
      <c r="F753" s="283"/>
    </row>
    <row r="754" spans="4:6" ht="15.6" x14ac:dyDescent="0.3">
      <c r="D754" s="283"/>
      <c r="F754" s="283"/>
    </row>
    <row r="755" spans="4:6" ht="15.6" x14ac:dyDescent="0.3">
      <c r="D755" s="283"/>
      <c r="F755" s="283"/>
    </row>
    <row r="756" spans="4:6" ht="15.6" x14ac:dyDescent="0.3">
      <c r="D756" s="283"/>
      <c r="F756" s="283"/>
    </row>
    <row r="757" spans="4:6" ht="15.6" x14ac:dyDescent="0.3">
      <c r="D757" s="283"/>
      <c r="F757" s="283"/>
    </row>
    <row r="758" spans="4:6" ht="15.6" x14ac:dyDescent="0.3">
      <c r="D758" s="283"/>
      <c r="F758" s="283"/>
    </row>
    <row r="759" spans="4:6" ht="15.6" x14ac:dyDescent="0.3">
      <c r="D759" s="283"/>
      <c r="F759" s="283"/>
    </row>
    <row r="760" spans="4:6" ht="15.6" x14ac:dyDescent="0.3">
      <c r="D760" s="283"/>
      <c r="F760" s="283"/>
    </row>
    <row r="761" spans="4:6" ht="15.6" x14ac:dyDescent="0.3">
      <c r="D761" s="283"/>
      <c r="F761" s="283"/>
    </row>
    <row r="762" spans="4:6" ht="15.6" x14ac:dyDescent="0.3">
      <c r="D762" s="283"/>
      <c r="F762" s="283"/>
    </row>
    <row r="763" spans="4:6" ht="15.6" x14ac:dyDescent="0.3">
      <c r="D763" s="283"/>
      <c r="F763" s="283"/>
    </row>
    <row r="764" spans="4:6" ht="15.6" x14ac:dyDescent="0.3">
      <c r="D764" s="283"/>
      <c r="F764" s="283"/>
    </row>
    <row r="765" spans="4:6" ht="15.6" x14ac:dyDescent="0.3">
      <c r="D765" s="283"/>
      <c r="F765" s="283"/>
    </row>
    <row r="766" spans="4:6" ht="15.6" x14ac:dyDescent="0.3">
      <c r="D766" s="283"/>
      <c r="F766" s="283"/>
    </row>
    <row r="767" spans="4:6" ht="15.6" x14ac:dyDescent="0.3">
      <c r="D767" s="283"/>
      <c r="F767" s="283"/>
    </row>
    <row r="768" spans="4:6" ht="15.6" x14ac:dyDescent="0.3">
      <c r="D768" s="283"/>
      <c r="F768" s="283"/>
    </row>
    <row r="769" spans="4:6" ht="15.6" x14ac:dyDescent="0.3">
      <c r="D769" s="283"/>
      <c r="F769" s="283"/>
    </row>
    <row r="770" spans="4:6" ht="15.6" x14ac:dyDescent="0.3">
      <c r="D770" s="283"/>
      <c r="F770" s="283"/>
    </row>
    <row r="771" spans="4:6" ht="15.6" x14ac:dyDescent="0.3">
      <c r="D771" s="283"/>
      <c r="F771" s="283"/>
    </row>
    <row r="772" spans="4:6" ht="15.6" x14ac:dyDescent="0.3">
      <c r="D772" s="283"/>
      <c r="F772" s="283"/>
    </row>
    <row r="773" spans="4:6" ht="15.6" x14ac:dyDescent="0.3">
      <c r="D773" s="283"/>
      <c r="F773" s="283"/>
    </row>
    <row r="774" spans="4:6" ht="15.6" x14ac:dyDescent="0.3">
      <c r="D774" s="283"/>
      <c r="F774" s="283"/>
    </row>
    <row r="775" spans="4:6" ht="15.6" x14ac:dyDescent="0.3">
      <c r="D775" s="283"/>
      <c r="F775" s="283"/>
    </row>
    <row r="776" spans="4:6" ht="15.6" x14ac:dyDescent="0.3">
      <c r="D776" s="283"/>
      <c r="F776" s="283"/>
    </row>
    <row r="777" spans="4:6" ht="15.6" x14ac:dyDescent="0.3">
      <c r="D777" s="283"/>
      <c r="F777" s="283"/>
    </row>
    <row r="778" spans="4:6" ht="15.6" x14ac:dyDescent="0.3">
      <c r="D778" s="283"/>
      <c r="F778" s="283"/>
    </row>
    <row r="779" spans="4:6" ht="15.6" x14ac:dyDescent="0.3">
      <c r="D779" s="283"/>
      <c r="F779" s="283"/>
    </row>
    <row r="780" spans="4:6" ht="15.6" x14ac:dyDescent="0.3">
      <c r="D780" s="283"/>
      <c r="F780" s="283"/>
    </row>
    <row r="781" spans="4:6" ht="15.6" x14ac:dyDescent="0.3">
      <c r="D781" s="283"/>
      <c r="F781" s="283"/>
    </row>
    <row r="782" spans="4:6" ht="15.6" x14ac:dyDescent="0.3">
      <c r="D782" s="283"/>
      <c r="F782" s="283"/>
    </row>
    <row r="783" spans="4:6" ht="15.6" x14ac:dyDescent="0.3">
      <c r="D783" s="283"/>
      <c r="F783" s="283"/>
    </row>
    <row r="784" spans="4:6" ht="15.6" x14ac:dyDescent="0.3">
      <c r="D784" s="283"/>
      <c r="F784" s="283"/>
    </row>
    <row r="785" spans="4:6" ht="15.6" x14ac:dyDescent="0.3">
      <c r="D785" s="283"/>
      <c r="F785" s="283"/>
    </row>
    <row r="786" spans="4:6" ht="15.6" x14ac:dyDescent="0.3">
      <c r="D786" s="283"/>
      <c r="F786" s="283"/>
    </row>
    <row r="787" spans="4:6" ht="15.6" x14ac:dyDescent="0.3">
      <c r="D787" s="283"/>
      <c r="F787" s="283"/>
    </row>
    <row r="788" spans="4:6" ht="15.6" x14ac:dyDescent="0.3">
      <c r="D788" s="283"/>
      <c r="F788" s="283"/>
    </row>
    <row r="789" spans="4:6" ht="15.6" x14ac:dyDescent="0.3">
      <c r="D789" s="283"/>
      <c r="F789" s="283"/>
    </row>
    <row r="790" spans="4:6" ht="15.6" x14ac:dyDescent="0.3">
      <c r="D790" s="283"/>
      <c r="F790" s="283"/>
    </row>
    <row r="791" spans="4:6" ht="15.6" x14ac:dyDescent="0.3">
      <c r="D791" s="283"/>
      <c r="F791" s="283"/>
    </row>
    <row r="792" spans="4:6" ht="15.6" x14ac:dyDescent="0.3">
      <c r="D792" s="283"/>
      <c r="F792" s="283"/>
    </row>
    <row r="793" spans="4:6" ht="15.6" x14ac:dyDescent="0.3">
      <c r="D793" s="283"/>
      <c r="F793" s="283"/>
    </row>
    <row r="794" spans="4:6" ht="15.6" x14ac:dyDescent="0.3">
      <c r="D794" s="283"/>
      <c r="F794" s="283"/>
    </row>
    <row r="795" spans="4:6" ht="15.6" x14ac:dyDescent="0.3">
      <c r="D795" s="283"/>
      <c r="F795" s="283"/>
    </row>
    <row r="796" spans="4:6" ht="15.6" x14ac:dyDescent="0.3">
      <c r="D796" s="283"/>
      <c r="F796" s="283"/>
    </row>
    <row r="797" spans="4:6" ht="15.6" x14ac:dyDescent="0.3">
      <c r="D797" s="283"/>
      <c r="F797" s="283"/>
    </row>
    <row r="798" spans="4:6" ht="15.6" x14ac:dyDescent="0.3">
      <c r="D798" s="283"/>
      <c r="F798" s="283"/>
    </row>
    <row r="799" spans="4:6" ht="15.6" x14ac:dyDescent="0.3">
      <c r="D799" s="283"/>
      <c r="F799" s="283"/>
    </row>
    <row r="800" spans="4:6" ht="15.6" x14ac:dyDescent="0.3">
      <c r="D800" s="283"/>
      <c r="F800" s="283"/>
    </row>
    <row r="801" spans="4:6" ht="15.6" x14ac:dyDescent="0.3">
      <c r="D801" s="283"/>
      <c r="F801" s="283"/>
    </row>
    <row r="802" spans="4:6" ht="15.6" x14ac:dyDescent="0.3">
      <c r="D802" s="283"/>
      <c r="F802" s="283"/>
    </row>
    <row r="803" spans="4:6" ht="15.6" x14ac:dyDescent="0.3">
      <c r="D803" s="283"/>
      <c r="F803" s="283"/>
    </row>
    <row r="804" spans="4:6" ht="15.6" x14ac:dyDescent="0.3">
      <c r="D804" s="283"/>
      <c r="F804" s="283"/>
    </row>
    <row r="805" spans="4:6" ht="15.6" x14ac:dyDescent="0.3">
      <c r="D805" s="283"/>
      <c r="F805" s="283"/>
    </row>
    <row r="806" spans="4:6" ht="15.6" x14ac:dyDescent="0.3">
      <c r="D806" s="283"/>
      <c r="F806" s="283"/>
    </row>
    <row r="807" spans="4:6" ht="15.6" x14ac:dyDescent="0.3">
      <c r="D807" s="283"/>
      <c r="F807" s="283"/>
    </row>
    <row r="808" spans="4:6" ht="15.6" x14ac:dyDescent="0.3">
      <c r="D808" s="283"/>
      <c r="F808" s="283"/>
    </row>
    <row r="809" spans="4:6" ht="15.6" x14ac:dyDescent="0.3">
      <c r="D809" s="283"/>
      <c r="F809" s="283"/>
    </row>
    <row r="810" spans="4:6" ht="15.6" x14ac:dyDescent="0.3">
      <c r="D810" s="283"/>
      <c r="F810" s="283"/>
    </row>
    <row r="811" spans="4:6" ht="15.6" x14ac:dyDescent="0.3">
      <c r="D811" s="283"/>
      <c r="F811" s="283"/>
    </row>
    <row r="812" spans="4:6" ht="15.6" x14ac:dyDescent="0.3">
      <c r="D812" s="283"/>
      <c r="F812" s="283"/>
    </row>
    <row r="813" spans="4:6" ht="15.6" x14ac:dyDescent="0.3">
      <c r="D813" s="283"/>
      <c r="F813" s="283"/>
    </row>
    <row r="814" spans="4:6" ht="15.6" x14ac:dyDescent="0.3">
      <c r="D814" s="283"/>
      <c r="F814" s="283"/>
    </row>
    <row r="815" spans="4:6" ht="15.6" x14ac:dyDescent="0.3">
      <c r="D815" s="283"/>
      <c r="F815" s="283"/>
    </row>
    <row r="816" spans="4:6" ht="15.6" x14ac:dyDescent="0.3">
      <c r="D816" s="283"/>
      <c r="F816" s="283"/>
    </row>
    <row r="817" spans="4:6" ht="15.6" x14ac:dyDescent="0.3">
      <c r="D817" s="283"/>
      <c r="F817" s="283"/>
    </row>
    <row r="818" spans="4:6" ht="15.6" x14ac:dyDescent="0.3">
      <c r="D818" s="283"/>
      <c r="F818" s="283"/>
    </row>
    <row r="819" spans="4:6" ht="15.6" x14ac:dyDescent="0.3">
      <c r="D819" s="283"/>
      <c r="F819" s="283"/>
    </row>
    <row r="820" spans="4:6" ht="15.6" x14ac:dyDescent="0.3">
      <c r="D820" s="283"/>
      <c r="F820" s="283"/>
    </row>
    <row r="821" spans="4:6" ht="15.6" x14ac:dyDescent="0.3">
      <c r="D821" s="283"/>
      <c r="F821" s="283"/>
    </row>
    <row r="822" spans="4:6" ht="15.6" x14ac:dyDescent="0.3">
      <c r="D822" s="283"/>
      <c r="F822" s="283"/>
    </row>
    <row r="823" spans="4:6" ht="15.6" x14ac:dyDescent="0.3">
      <c r="D823" s="283"/>
      <c r="F823" s="283"/>
    </row>
    <row r="824" spans="4:6" ht="15.6" x14ac:dyDescent="0.3">
      <c r="D824" s="283"/>
      <c r="F824" s="283"/>
    </row>
    <row r="825" spans="4:6" ht="15.6" x14ac:dyDescent="0.3">
      <c r="D825" s="283"/>
      <c r="F825" s="283"/>
    </row>
    <row r="826" spans="4:6" ht="15.6" x14ac:dyDescent="0.3">
      <c r="D826" s="283"/>
      <c r="F826" s="283"/>
    </row>
    <row r="827" spans="4:6" ht="15.6" x14ac:dyDescent="0.3">
      <c r="D827" s="283"/>
      <c r="F827" s="283"/>
    </row>
    <row r="828" spans="4:6" ht="15.6" x14ac:dyDescent="0.3">
      <c r="D828" s="283"/>
      <c r="F828" s="283"/>
    </row>
    <row r="829" spans="4:6" ht="15.6" x14ac:dyDescent="0.3">
      <c r="D829" s="283"/>
      <c r="F829" s="283"/>
    </row>
    <row r="830" spans="4:6" ht="15.6" x14ac:dyDescent="0.3">
      <c r="D830" s="283"/>
      <c r="F830" s="283"/>
    </row>
    <row r="831" spans="4:6" ht="15.6" x14ac:dyDescent="0.3">
      <c r="D831" s="283"/>
      <c r="F831" s="283"/>
    </row>
    <row r="832" spans="4:6" ht="15.6" x14ac:dyDescent="0.3">
      <c r="D832" s="283"/>
      <c r="F832" s="283"/>
    </row>
    <row r="833" spans="4:6" ht="15.6" x14ac:dyDescent="0.3">
      <c r="D833" s="283"/>
      <c r="F833" s="283"/>
    </row>
    <row r="834" spans="4:6" ht="15.6" x14ac:dyDescent="0.3">
      <c r="D834" s="283"/>
      <c r="F834" s="283"/>
    </row>
    <row r="835" spans="4:6" ht="15.6" x14ac:dyDescent="0.3">
      <c r="D835" s="283"/>
      <c r="F835" s="283"/>
    </row>
    <row r="836" spans="4:6" ht="15.6" x14ac:dyDescent="0.3">
      <c r="D836" s="283"/>
      <c r="F836" s="283"/>
    </row>
    <row r="837" spans="4:6" ht="15.6" x14ac:dyDescent="0.3">
      <c r="D837" s="283"/>
      <c r="F837" s="283"/>
    </row>
    <row r="838" spans="4:6" ht="15.6" x14ac:dyDescent="0.3">
      <c r="D838" s="283"/>
      <c r="F838" s="283"/>
    </row>
    <row r="839" spans="4:6" ht="15.6" x14ac:dyDescent="0.3">
      <c r="D839" s="283"/>
      <c r="F839" s="283"/>
    </row>
    <row r="840" spans="4:6" ht="15.6" x14ac:dyDescent="0.3">
      <c r="D840" s="283"/>
      <c r="F840" s="283"/>
    </row>
    <row r="841" spans="4:6" ht="15.6" x14ac:dyDescent="0.3">
      <c r="D841" s="283"/>
      <c r="F841" s="283"/>
    </row>
    <row r="842" spans="4:6" ht="15.6" x14ac:dyDescent="0.3">
      <c r="D842" s="283"/>
      <c r="F842" s="283"/>
    </row>
    <row r="843" spans="4:6" ht="15.6" x14ac:dyDescent="0.3">
      <c r="D843" s="283"/>
      <c r="F843" s="283"/>
    </row>
    <row r="844" spans="4:6" ht="15.6" x14ac:dyDescent="0.3">
      <c r="D844" s="283"/>
      <c r="F844" s="283"/>
    </row>
    <row r="845" spans="4:6" ht="15.6" x14ac:dyDescent="0.3">
      <c r="D845" s="283"/>
      <c r="F845" s="283"/>
    </row>
    <row r="846" spans="4:6" ht="15.6" x14ac:dyDescent="0.3">
      <c r="D846" s="283"/>
      <c r="F846" s="283"/>
    </row>
    <row r="847" spans="4:6" ht="15.6" x14ac:dyDescent="0.3">
      <c r="D847" s="283"/>
      <c r="F847" s="283"/>
    </row>
    <row r="848" spans="4:6" ht="15.6" x14ac:dyDescent="0.3">
      <c r="D848" s="283"/>
      <c r="F848" s="283"/>
    </row>
    <row r="849" spans="4:6" ht="15.6" x14ac:dyDescent="0.3">
      <c r="D849" s="283"/>
      <c r="F849" s="283"/>
    </row>
    <row r="850" spans="4:6" ht="15.6" x14ac:dyDescent="0.3">
      <c r="D850" s="283"/>
      <c r="F850" s="283"/>
    </row>
    <row r="851" spans="4:6" ht="15.6" x14ac:dyDescent="0.3">
      <c r="D851" s="283"/>
      <c r="F851" s="283"/>
    </row>
    <row r="852" spans="4:6" ht="15.6" x14ac:dyDescent="0.3">
      <c r="D852" s="283"/>
      <c r="F852" s="283"/>
    </row>
    <row r="853" spans="4:6" ht="15.6" x14ac:dyDescent="0.3">
      <c r="D853" s="283"/>
      <c r="F853" s="283"/>
    </row>
    <row r="854" spans="4:6" ht="15.6" x14ac:dyDescent="0.3">
      <c r="D854" s="283"/>
      <c r="F854" s="283"/>
    </row>
    <row r="855" spans="4:6" ht="15.6" x14ac:dyDescent="0.3">
      <c r="D855" s="283"/>
      <c r="F855" s="283"/>
    </row>
    <row r="856" spans="4:6" ht="15.6" x14ac:dyDescent="0.3">
      <c r="D856" s="283"/>
      <c r="F856" s="283"/>
    </row>
    <row r="857" spans="4:6" ht="15.6" x14ac:dyDescent="0.3">
      <c r="D857" s="283"/>
      <c r="F857" s="283"/>
    </row>
    <row r="858" spans="4:6" ht="15.6" x14ac:dyDescent="0.3">
      <c r="D858" s="283"/>
      <c r="F858" s="283"/>
    </row>
    <row r="859" spans="4:6" ht="15.6" x14ac:dyDescent="0.3">
      <c r="D859" s="283"/>
      <c r="F859" s="283"/>
    </row>
    <row r="860" spans="4:6" ht="15.6" x14ac:dyDescent="0.3">
      <c r="D860" s="283"/>
      <c r="F860" s="283"/>
    </row>
    <row r="861" spans="4:6" ht="15.6" x14ac:dyDescent="0.3">
      <c r="D861" s="283"/>
      <c r="F861" s="283"/>
    </row>
    <row r="862" spans="4:6" ht="15.6" x14ac:dyDescent="0.3">
      <c r="D862" s="283"/>
      <c r="F862" s="283"/>
    </row>
    <row r="863" spans="4:6" ht="15.6" x14ac:dyDescent="0.3">
      <c r="D863" s="283"/>
      <c r="F863" s="283"/>
    </row>
    <row r="864" spans="4:6" ht="15.6" x14ac:dyDescent="0.3">
      <c r="D864" s="283"/>
      <c r="F864" s="283"/>
    </row>
    <row r="865" spans="4:6" ht="15.6" x14ac:dyDescent="0.3">
      <c r="D865" s="283"/>
      <c r="F865" s="283"/>
    </row>
    <row r="866" spans="4:6" ht="15.6" x14ac:dyDescent="0.3">
      <c r="D866" s="283"/>
      <c r="F866" s="283"/>
    </row>
    <row r="867" spans="4:6" ht="15.6" x14ac:dyDescent="0.3">
      <c r="D867" s="283"/>
      <c r="F867" s="283"/>
    </row>
    <row r="868" spans="4:6" ht="15.6" x14ac:dyDescent="0.3">
      <c r="D868" s="283"/>
      <c r="F868" s="283"/>
    </row>
    <row r="869" spans="4:6" ht="15.6" x14ac:dyDescent="0.3">
      <c r="D869" s="283"/>
      <c r="F869" s="283"/>
    </row>
    <row r="870" spans="4:6" ht="15.6" x14ac:dyDescent="0.3">
      <c r="D870" s="283"/>
      <c r="F870" s="283"/>
    </row>
    <row r="871" spans="4:6" ht="15.6" x14ac:dyDescent="0.3">
      <c r="D871" s="283"/>
      <c r="F871" s="283"/>
    </row>
    <row r="872" spans="4:6" ht="15.6" x14ac:dyDescent="0.3">
      <c r="D872" s="283"/>
      <c r="F872" s="283"/>
    </row>
    <row r="873" spans="4:6" ht="15.6" x14ac:dyDescent="0.3">
      <c r="D873" s="283"/>
      <c r="F873" s="283"/>
    </row>
    <row r="874" spans="4:6" ht="15.6" x14ac:dyDescent="0.3">
      <c r="D874" s="283"/>
      <c r="F874" s="283"/>
    </row>
    <row r="875" spans="4:6" ht="15.6" x14ac:dyDescent="0.3">
      <c r="D875" s="283"/>
      <c r="F875" s="283"/>
    </row>
    <row r="876" spans="4:6" ht="15.6" x14ac:dyDescent="0.3">
      <c r="D876" s="283"/>
      <c r="F876" s="283"/>
    </row>
    <row r="877" spans="4:6" ht="15.6" x14ac:dyDescent="0.3">
      <c r="D877" s="283"/>
      <c r="F877" s="283"/>
    </row>
    <row r="878" spans="4:6" ht="15.6" x14ac:dyDescent="0.3">
      <c r="D878" s="283"/>
      <c r="F878" s="283"/>
    </row>
    <row r="879" spans="4:6" ht="15.6" x14ac:dyDescent="0.3">
      <c r="D879" s="283"/>
      <c r="F879" s="283"/>
    </row>
    <row r="880" spans="4:6" ht="15.6" x14ac:dyDescent="0.3">
      <c r="D880" s="283"/>
      <c r="F880" s="283"/>
    </row>
    <row r="881" spans="4:6" ht="15.6" x14ac:dyDescent="0.3">
      <c r="D881" s="283"/>
      <c r="F881" s="283"/>
    </row>
    <row r="882" spans="4:6" ht="15.6" x14ac:dyDescent="0.3">
      <c r="D882" s="283"/>
      <c r="F882" s="283"/>
    </row>
    <row r="883" spans="4:6" ht="15.6" x14ac:dyDescent="0.3">
      <c r="D883" s="283"/>
      <c r="F883" s="283"/>
    </row>
    <row r="884" spans="4:6" ht="15.6" x14ac:dyDescent="0.3">
      <c r="D884" s="283"/>
      <c r="F884" s="283"/>
    </row>
    <row r="885" spans="4:6" ht="15.6" x14ac:dyDescent="0.3">
      <c r="D885" s="283"/>
      <c r="F885" s="283"/>
    </row>
    <row r="886" spans="4:6" ht="15.6" x14ac:dyDescent="0.3">
      <c r="D886" s="283"/>
      <c r="F886" s="283"/>
    </row>
    <row r="887" spans="4:6" ht="15.6" x14ac:dyDescent="0.3">
      <c r="D887" s="283"/>
      <c r="F887" s="283"/>
    </row>
    <row r="888" spans="4:6" ht="15.6" x14ac:dyDescent="0.3">
      <c r="D888" s="283"/>
      <c r="F888" s="283"/>
    </row>
    <row r="889" spans="4:6" ht="15.6" x14ac:dyDescent="0.3">
      <c r="D889" s="283"/>
      <c r="F889" s="283"/>
    </row>
    <row r="890" spans="4:6" ht="15.6" x14ac:dyDescent="0.3">
      <c r="D890" s="283"/>
      <c r="F890" s="283"/>
    </row>
    <row r="891" spans="4:6" ht="15.6" x14ac:dyDescent="0.3">
      <c r="D891" s="283"/>
      <c r="F891" s="283"/>
    </row>
    <row r="892" spans="4:6" ht="15.6" x14ac:dyDescent="0.3">
      <c r="D892" s="283"/>
      <c r="F892" s="283"/>
    </row>
    <row r="893" spans="4:6" ht="15.6" x14ac:dyDescent="0.3">
      <c r="D893" s="283"/>
      <c r="F893" s="283"/>
    </row>
    <row r="894" spans="4:6" ht="15.6" x14ac:dyDescent="0.3">
      <c r="D894" s="283"/>
      <c r="F894" s="283"/>
    </row>
    <row r="895" spans="4:6" ht="15.6" x14ac:dyDescent="0.3">
      <c r="D895" s="283"/>
      <c r="F895" s="283"/>
    </row>
    <row r="896" spans="4:6" ht="15.6" x14ac:dyDescent="0.3">
      <c r="D896" s="283"/>
      <c r="F896" s="283"/>
    </row>
    <row r="897" spans="4:6" ht="15.6" x14ac:dyDescent="0.3">
      <c r="D897" s="283"/>
      <c r="F897" s="283"/>
    </row>
    <row r="898" spans="4:6" ht="15.6" x14ac:dyDescent="0.3">
      <c r="D898" s="283"/>
      <c r="F898" s="283"/>
    </row>
    <row r="899" spans="4:6" ht="15.6" x14ac:dyDescent="0.3">
      <c r="D899" s="283"/>
      <c r="F899" s="283"/>
    </row>
    <row r="900" spans="4:6" ht="15.6" x14ac:dyDescent="0.3">
      <c r="D900" s="283"/>
      <c r="F900" s="283"/>
    </row>
    <row r="901" spans="4:6" ht="15.6" x14ac:dyDescent="0.3">
      <c r="D901" s="283"/>
      <c r="F901" s="283"/>
    </row>
    <row r="902" spans="4:6" ht="15.6" x14ac:dyDescent="0.3">
      <c r="D902" s="283"/>
      <c r="F902" s="283"/>
    </row>
    <row r="903" spans="4:6" ht="15.6" x14ac:dyDescent="0.3">
      <c r="D903" s="283"/>
      <c r="F903" s="283"/>
    </row>
    <row r="904" spans="4:6" ht="15.6" x14ac:dyDescent="0.3">
      <c r="D904" s="283"/>
      <c r="F904" s="283"/>
    </row>
    <row r="905" spans="4:6" ht="15.6" x14ac:dyDescent="0.3">
      <c r="D905" s="283"/>
      <c r="F905" s="283"/>
    </row>
    <row r="906" spans="4:6" ht="15.6" x14ac:dyDescent="0.3">
      <c r="D906" s="283"/>
      <c r="F906" s="283"/>
    </row>
    <row r="907" spans="4:6" ht="15.6" x14ac:dyDescent="0.3">
      <c r="D907" s="283"/>
      <c r="F907" s="283"/>
    </row>
    <row r="908" spans="4:6" ht="15.6" x14ac:dyDescent="0.3">
      <c r="D908" s="283"/>
      <c r="F908" s="283"/>
    </row>
    <row r="909" spans="4:6" ht="15.6" x14ac:dyDescent="0.3">
      <c r="D909" s="283"/>
      <c r="F909" s="283"/>
    </row>
    <row r="910" spans="4:6" ht="15.6" x14ac:dyDescent="0.3">
      <c r="D910" s="283"/>
      <c r="F910" s="283"/>
    </row>
    <row r="911" spans="4:6" ht="15.6" x14ac:dyDescent="0.3">
      <c r="D911" s="283"/>
      <c r="F911" s="283"/>
    </row>
    <row r="912" spans="4:6" ht="15.6" x14ac:dyDescent="0.3">
      <c r="D912" s="283"/>
      <c r="F912" s="283"/>
    </row>
    <row r="913" spans="4:6" ht="15.6" x14ac:dyDescent="0.3">
      <c r="D913" s="283"/>
      <c r="F913" s="283"/>
    </row>
    <row r="914" spans="4:6" ht="15.6" x14ac:dyDescent="0.3">
      <c r="D914" s="283"/>
      <c r="F914" s="283"/>
    </row>
    <row r="915" spans="4:6" ht="15.6" x14ac:dyDescent="0.3">
      <c r="D915" s="283"/>
      <c r="F915" s="283"/>
    </row>
    <row r="916" spans="4:6" ht="15.6" x14ac:dyDescent="0.3">
      <c r="D916" s="283"/>
      <c r="F916" s="283"/>
    </row>
    <row r="917" spans="4:6" ht="15.6" x14ac:dyDescent="0.3">
      <c r="D917" s="283"/>
      <c r="F917" s="283"/>
    </row>
    <row r="918" spans="4:6" ht="15.6" x14ac:dyDescent="0.3">
      <c r="D918" s="283"/>
      <c r="F918" s="283"/>
    </row>
    <row r="919" spans="4:6" ht="15.6" x14ac:dyDescent="0.3">
      <c r="D919" s="283"/>
      <c r="F919" s="283"/>
    </row>
    <row r="920" spans="4:6" ht="15.6" x14ac:dyDescent="0.3">
      <c r="D920" s="283"/>
      <c r="F920" s="283"/>
    </row>
    <row r="921" spans="4:6" ht="15.6" x14ac:dyDescent="0.3">
      <c r="D921" s="283"/>
      <c r="F921" s="283"/>
    </row>
    <row r="922" spans="4:6" ht="15.6" x14ac:dyDescent="0.3">
      <c r="D922" s="283"/>
      <c r="F922" s="283"/>
    </row>
    <row r="923" spans="4:6" ht="15.6" x14ac:dyDescent="0.3">
      <c r="D923" s="283"/>
      <c r="F923" s="283"/>
    </row>
    <row r="924" spans="4:6" ht="15.6" x14ac:dyDescent="0.3">
      <c r="D924" s="283"/>
      <c r="F924" s="283"/>
    </row>
    <row r="925" spans="4:6" ht="15.6" x14ac:dyDescent="0.3">
      <c r="D925" s="283"/>
      <c r="F925" s="283"/>
    </row>
    <row r="926" spans="4:6" ht="15.6" x14ac:dyDescent="0.3">
      <c r="D926" s="283"/>
      <c r="F926" s="283"/>
    </row>
    <row r="927" spans="4:6" ht="15.6" x14ac:dyDescent="0.3">
      <c r="D927" s="283"/>
      <c r="F927" s="283"/>
    </row>
    <row r="928" spans="4:6" ht="15.6" x14ac:dyDescent="0.3">
      <c r="D928" s="283"/>
      <c r="F928" s="283"/>
    </row>
    <row r="929" spans="4:6" ht="15.6" x14ac:dyDescent="0.3">
      <c r="D929" s="283"/>
      <c r="F929" s="283"/>
    </row>
    <row r="930" spans="4:6" ht="15.6" x14ac:dyDescent="0.3">
      <c r="D930" s="283"/>
      <c r="F930" s="283"/>
    </row>
    <row r="931" spans="4:6" ht="15.6" x14ac:dyDescent="0.3">
      <c r="D931" s="283"/>
      <c r="F931" s="283"/>
    </row>
    <row r="932" spans="4:6" ht="15.6" x14ac:dyDescent="0.3">
      <c r="D932" s="283"/>
      <c r="F932" s="283"/>
    </row>
    <row r="933" spans="4:6" ht="15.6" x14ac:dyDescent="0.3">
      <c r="D933" s="283"/>
      <c r="F933" s="283"/>
    </row>
    <row r="934" spans="4:6" ht="15.6" x14ac:dyDescent="0.3">
      <c r="D934" s="283"/>
      <c r="F934" s="283"/>
    </row>
    <row r="935" spans="4:6" ht="15.6" x14ac:dyDescent="0.3">
      <c r="D935" s="283"/>
      <c r="F935" s="283"/>
    </row>
    <row r="936" spans="4:6" ht="15.6" x14ac:dyDescent="0.3">
      <c r="D936" s="283"/>
      <c r="F936" s="283"/>
    </row>
    <row r="937" spans="4:6" ht="15.6" x14ac:dyDescent="0.3">
      <c r="D937" s="283"/>
      <c r="F937" s="283"/>
    </row>
    <row r="938" spans="4:6" ht="15.6" x14ac:dyDescent="0.3">
      <c r="D938" s="283"/>
      <c r="F938" s="283"/>
    </row>
    <row r="939" spans="4:6" ht="15.6" x14ac:dyDescent="0.3">
      <c r="D939" s="283"/>
      <c r="F939" s="283"/>
    </row>
    <row r="940" spans="4:6" ht="15.6" x14ac:dyDescent="0.3">
      <c r="D940" s="283"/>
      <c r="F940" s="283"/>
    </row>
    <row r="941" spans="4:6" ht="15.6" x14ac:dyDescent="0.3">
      <c r="D941" s="283"/>
      <c r="F941" s="283"/>
    </row>
    <row r="942" spans="4:6" ht="15.6" x14ac:dyDescent="0.3">
      <c r="D942" s="283"/>
      <c r="F942" s="283"/>
    </row>
    <row r="943" spans="4:6" ht="15.6" x14ac:dyDescent="0.3">
      <c r="D943" s="283"/>
      <c r="F943" s="283"/>
    </row>
    <row r="944" spans="4:6" ht="15.6" x14ac:dyDescent="0.3">
      <c r="D944" s="283"/>
      <c r="F944" s="283"/>
    </row>
    <row r="945" spans="4:6" ht="15.6" x14ac:dyDescent="0.3">
      <c r="D945" s="283"/>
      <c r="F945" s="283"/>
    </row>
    <row r="946" spans="4:6" ht="15.6" x14ac:dyDescent="0.3">
      <c r="D946" s="283"/>
      <c r="F946" s="283"/>
    </row>
    <row r="947" spans="4:6" ht="15.6" x14ac:dyDescent="0.3">
      <c r="D947" s="283"/>
      <c r="F947" s="283"/>
    </row>
    <row r="948" spans="4:6" ht="15.6" x14ac:dyDescent="0.3">
      <c r="D948" s="283"/>
      <c r="F948" s="283"/>
    </row>
    <row r="949" spans="4:6" ht="15.6" x14ac:dyDescent="0.3">
      <c r="D949" s="283"/>
      <c r="F949" s="283"/>
    </row>
    <row r="950" spans="4:6" ht="15.6" x14ac:dyDescent="0.3">
      <c r="D950" s="283"/>
      <c r="F950" s="283"/>
    </row>
    <row r="951" spans="4:6" ht="15.6" x14ac:dyDescent="0.3">
      <c r="D951" s="283"/>
      <c r="F951" s="283"/>
    </row>
    <row r="952" spans="4:6" ht="15.6" x14ac:dyDescent="0.3">
      <c r="D952" s="283"/>
      <c r="F952" s="283"/>
    </row>
    <row r="953" spans="4:6" ht="15.6" x14ac:dyDescent="0.3">
      <c r="D953" s="283"/>
      <c r="F953" s="283"/>
    </row>
    <row r="954" spans="4:6" ht="15.6" x14ac:dyDescent="0.3">
      <c r="D954" s="283"/>
      <c r="F954" s="283"/>
    </row>
    <row r="955" spans="4:6" ht="15.6" x14ac:dyDescent="0.3">
      <c r="D955" s="283"/>
      <c r="F955" s="283"/>
    </row>
    <row r="956" spans="4:6" ht="15.6" x14ac:dyDescent="0.3">
      <c r="D956" s="283"/>
      <c r="F956" s="283"/>
    </row>
    <row r="957" spans="4:6" ht="15.6" x14ac:dyDescent="0.3">
      <c r="D957" s="283"/>
      <c r="F957" s="283"/>
    </row>
    <row r="958" spans="4:6" ht="15.6" x14ac:dyDescent="0.3">
      <c r="D958" s="283"/>
      <c r="F958" s="283"/>
    </row>
    <row r="959" spans="4:6" ht="15.6" x14ac:dyDescent="0.3">
      <c r="D959" s="283"/>
      <c r="F959" s="283"/>
    </row>
    <row r="960" spans="4:6" ht="15.6" x14ac:dyDescent="0.3">
      <c r="D960" s="283"/>
      <c r="F960" s="283"/>
    </row>
    <row r="961" spans="4:6" ht="15.6" x14ac:dyDescent="0.3">
      <c r="D961" s="283"/>
      <c r="F961" s="283"/>
    </row>
    <row r="962" spans="4:6" ht="15.6" x14ac:dyDescent="0.3">
      <c r="D962" s="283"/>
      <c r="F962" s="283"/>
    </row>
    <row r="963" spans="4:6" ht="15.6" x14ac:dyDescent="0.3">
      <c r="D963" s="283"/>
      <c r="F963" s="283"/>
    </row>
    <row r="964" spans="4:6" ht="15.6" x14ac:dyDescent="0.3">
      <c r="D964" s="283"/>
      <c r="F964" s="283"/>
    </row>
    <row r="965" spans="4:6" ht="15.6" x14ac:dyDescent="0.3">
      <c r="D965" s="283"/>
      <c r="F965" s="283"/>
    </row>
    <row r="966" spans="4:6" ht="15.6" x14ac:dyDescent="0.3">
      <c r="D966" s="283"/>
      <c r="F966" s="283"/>
    </row>
    <row r="967" spans="4:6" ht="15.6" x14ac:dyDescent="0.3">
      <c r="D967" s="283"/>
      <c r="F967" s="283"/>
    </row>
    <row r="968" spans="4:6" ht="15.6" x14ac:dyDescent="0.3">
      <c r="D968" s="283"/>
      <c r="F968" s="283"/>
    </row>
    <row r="969" spans="4:6" ht="15.6" x14ac:dyDescent="0.3">
      <c r="D969" s="283"/>
      <c r="F969" s="283"/>
    </row>
    <row r="970" spans="4:6" ht="15.6" x14ac:dyDescent="0.3">
      <c r="D970" s="283"/>
      <c r="F970" s="283"/>
    </row>
    <row r="971" spans="4:6" ht="15.6" x14ac:dyDescent="0.3">
      <c r="D971" s="283"/>
      <c r="F971" s="283"/>
    </row>
    <row r="972" spans="4:6" ht="15.6" x14ac:dyDescent="0.3">
      <c r="D972" s="283"/>
      <c r="F972" s="283"/>
    </row>
    <row r="973" spans="4:6" ht="15.6" x14ac:dyDescent="0.3">
      <c r="D973" s="283"/>
      <c r="F973" s="283"/>
    </row>
    <row r="974" spans="4:6" ht="15.6" x14ac:dyDescent="0.3">
      <c r="D974" s="283"/>
      <c r="F974" s="283"/>
    </row>
    <row r="975" spans="4:6" ht="15.6" x14ac:dyDescent="0.3">
      <c r="D975" s="283"/>
      <c r="F975" s="283"/>
    </row>
    <row r="976" spans="4:6" ht="15.6" x14ac:dyDescent="0.3">
      <c r="D976" s="283"/>
      <c r="F976" s="283"/>
    </row>
    <row r="977" spans="4:6" ht="15.6" x14ac:dyDescent="0.3">
      <c r="D977" s="283"/>
      <c r="F977" s="283"/>
    </row>
    <row r="978" spans="4:6" ht="15.6" x14ac:dyDescent="0.3">
      <c r="D978" s="283"/>
      <c r="F978" s="283"/>
    </row>
    <row r="979" spans="4:6" ht="15.6" x14ac:dyDescent="0.3">
      <c r="D979" s="283"/>
      <c r="F979" s="283"/>
    </row>
    <row r="980" spans="4:6" ht="15.6" x14ac:dyDescent="0.3">
      <c r="D980" s="283"/>
      <c r="F980" s="283"/>
    </row>
    <row r="981" spans="4:6" ht="15.6" x14ac:dyDescent="0.3">
      <c r="D981" s="283"/>
      <c r="F981" s="283"/>
    </row>
    <row r="982" spans="4:6" ht="15.6" x14ac:dyDescent="0.3">
      <c r="D982" s="283"/>
      <c r="F982" s="283"/>
    </row>
    <row r="983" spans="4:6" ht="15.6" x14ac:dyDescent="0.3">
      <c r="D983" s="283"/>
      <c r="F983" s="283"/>
    </row>
    <row r="984" spans="4:6" ht="15.6" x14ac:dyDescent="0.3">
      <c r="D984" s="283"/>
      <c r="F984" s="283"/>
    </row>
    <row r="985" spans="4:6" ht="15.6" x14ac:dyDescent="0.3">
      <c r="D985" s="283"/>
      <c r="F985" s="283"/>
    </row>
    <row r="986" spans="4:6" ht="15.6" x14ac:dyDescent="0.3">
      <c r="D986" s="283"/>
      <c r="F986" s="283"/>
    </row>
    <row r="987" spans="4:6" ht="15.6" x14ac:dyDescent="0.3">
      <c r="D987" s="283"/>
      <c r="F987" s="283"/>
    </row>
    <row r="988" spans="4:6" ht="15.6" x14ac:dyDescent="0.3">
      <c r="D988" s="283"/>
      <c r="F988" s="283"/>
    </row>
    <row r="989" spans="4:6" ht="15.6" x14ac:dyDescent="0.3">
      <c r="D989" s="283"/>
      <c r="F989" s="283"/>
    </row>
    <row r="990" spans="4:6" ht="15.6" x14ac:dyDescent="0.3">
      <c r="D990" s="283"/>
      <c r="F990" s="283"/>
    </row>
    <row r="991" spans="4:6" ht="15.6" x14ac:dyDescent="0.3">
      <c r="D991" s="283"/>
      <c r="F991" s="283"/>
    </row>
    <row r="992" spans="4:6" ht="15.6" x14ac:dyDescent="0.3">
      <c r="D992" s="283"/>
      <c r="F992" s="283"/>
    </row>
    <row r="993" spans="4:6" ht="15.6" x14ac:dyDescent="0.3">
      <c r="D993" s="283"/>
      <c r="F993" s="283"/>
    </row>
    <row r="994" spans="4:6" ht="15.6" x14ac:dyDescent="0.3">
      <c r="D994" s="283"/>
      <c r="F994" s="283"/>
    </row>
    <row r="995" spans="4:6" ht="15.6" x14ac:dyDescent="0.3">
      <c r="D995" s="283"/>
      <c r="F995" s="283"/>
    </row>
    <row r="996" spans="4:6" ht="15.6" x14ac:dyDescent="0.3">
      <c r="D996" s="283"/>
      <c r="F996" s="283"/>
    </row>
    <row r="997" spans="4:6" ht="15.6" x14ac:dyDescent="0.3">
      <c r="D997" s="283"/>
      <c r="F997" s="283"/>
    </row>
    <row r="998" spans="4:6" ht="15.6" x14ac:dyDescent="0.3">
      <c r="D998" s="283"/>
      <c r="F998" s="283"/>
    </row>
    <row r="999" spans="4:6" ht="15.6" x14ac:dyDescent="0.3">
      <c r="D999" s="283"/>
      <c r="F999" s="283"/>
    </row>
    <row r="1000" spans="4:6" ht="15.6" x14ac:dyDescent="0.3">
      <c r="D1000" s="283"/>
      <c r="F1000" s="283"/>
    </row>
  </sheetData>
  <pageMargins left="0.7" right="0.7" top="0.75" bottom="0.75" header="0" footer="0"/>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D1:K1000"/>
  <sheetViews>
    <sheetView topLeftCell="A3" workbookViewId="0"/>
  </sheetViews>
  <sheetFormatPr defaultColWidth="11.19921875" defaultRowHeight="15" customHeight="1" x14ac:dyDescent="0.3"/>
  <cols>
    <col min="1" max="3" width="8.59765625" customWidth="1"/>
    <col min="4" max="4" width="18.19921875" customWidth="1"/>
    <col min="5" max="5" width="16.19921875" customWidth="1"/>
    <col min="6" max="6" width="15.09765625" customWidth="1"/>
    <col min="7" max="8" width="9" customWidth="1"/>
    <col min="9" max="9" width="14" customWidth="1"/>
    <col min="10" max="26" width="8.59765625" customWidth="1"/>
  </cols>
  <sheetData>
    <row r="1" spans="4:6" ht="15.6" x14ac:dyDescent="0.3">
      <c r="E1" s="385"/>
      <c r="F1" s="350"/>
    </row>
    <row r="2" spans="4:6" ht="15.6" x14ac:dyDescent="0.3">
      <c r="E2" s="385"/>
      <c r="F2" s="350"/>
    </row>
    <row r="3" spans="4:6" ht="29.25" customHeight="1" x14ac:dyDescent="0.3">
      <c r="D3" s="746" t="s">
        <v>1056</v>
      </c>
      <c r="E3" s="747"/>
      <c r="F3" s="751"/>
    </row>
    <row r="4" spans="4:6" ht="21" customHeight="1" x14ac:dyDescent="0.3">
      <c r="D4" s="386" t="s">
        <v>1057</v>
      </c>
      <c r="E4" s="387" t="s">
        <v>1058</v>
      </c>
      <c r="F4" s="388" t="s">
        <v>1059</v>
      </c>
    </row>
    <row r="5" spans="4:6" ht="15.6" x14ac:dyDescent="0.3">
      <c r="D5" s="757">
        <v>2022</v>
      </c>
      <c r="E5" s="758"/>
      <c r="F5" s="759"/>
    </row>
    <row r="6" spans="4:6" ht="15.6" x14ac:dyDescent="0.3">
      <c r="D6" s="33" t="s">
        <v>455</v>
      </c>
      <c r="E6" s="389" t="s">
        <v>1060</v>
      </c>
      <c r="F6" s="390"/>
    </row>
    <row r="7" spans="4:6" ht="15.6" x14ac:dyDescent="0.3">
      <c r="D7" s="33" t="s">
        <v>1061</v>
      </c>
      <c r="E7" s="389" t="s">
        <v>1060</v>
      </c>
      <c r="F7" s="390"/>
    </row>
    <row r="8" spans="4:6" ht="15.6" x14ac:dyDescent="0.3">
      <c r="D8" s="33" t="s">
        <v>1062</v>
      </c>
      <c r="E8" s="389">
        <v>2080</v>
      </c>
      <c r="F8" s="390"/>
    </row>
    <row r="9" spans="4:6" ht="15.6" x14ac:dyDescent="0.3">
      <c r="D9" s="33" t="s">
        <v>1063</v>
      </c>
      <c r="E9" s="389">
        <v>1780</v>
      </c>
      <c r="F9" s="390"/>
    </row>
    <row r="10" spans="4:6" ht="15.6" x14ac:dyDescent="0.3">
      <c r="D10" s="33" t="s">
        <v>1064</v>
      </c>
      <c r="E10" s="389">
        <v>1950</v>
      </c>
      <c r="F10" s="390"/>
    </row>
    <row r="11" spans="4:6" ht="15.6" x14ac:dyDescent="0.3">
      <c r="D11" s="33" t="s">
        <v>1065</v>
      </c>
      <c r="E11" s="389">
        <v>2570</v>
      </c>
      <c r="F11" s="390"/>
    </row>
    <row r="12" spans="4:6" ht="15.6" x14ac:dyDescent="0.3">
      <c r="D12" s="33" t="s">
        <v>1066</v>
      </c>
      <c r="E12" s="389">
        <v>2050</v>
      </c>
      <c r="F12" s="390">
        <v>1644500</v>
      </c>
    </row>
    <row r="13" spans="4:6" ht="15.6" x14ac:dyDescent="0.3">
      <c r="D13" s="33" t="s">
        <v>1067</v>
      </c>
      <c r="E13" s="389">
        <v>1942</v>
      </c>
      <c r="F13" s="390">
        <v>1617140</v>
      </c>
    </row>
    <row r="14" spans="4:6" ht="15.6" x14ac:dyDescent="0.3">
      <c r="D14" s="33" t="s">
        <v>1068</v>
      </c>
      <c r="E14" s="389">
        <v>937</v>
      </c>
      <c r="F14" s="390">
        <v>798640</v>
      </c>
    </row>
    <row r="15" spans="4:6" ht="15.6" x14ac:dyDescent="0.3">
      <c r="D15" s="757">
        <v>2023</v>
      </c>
      <c r="E15" s="758"/>
      <c r="F15" s="759"/>
    </row>
    <row r="16" spans="4:6" ht="15.6" x14ac:dyDescent="0.3">
      <c r="D16" s="33" t="s">
        <v>1069</v>
      </c>
      <c r="E16" s="389">
        <v>2900</v>
      </c>
      <c r="F16" s="390">
        <v>2026000</v>
      </c>
    </row>
    <row r="17" spans="4:11" ht="15.6" x14ac:dyDescent="0.3">
      <c r="D17" s="33" t="s">
        <v>1070</v>
      </c>
      <c r="E17" s="389">
        <v>1980</v>
      </c>
      <c r="F17" s="390">
        <v>1674400</v>
      </c>
    </row>
    <row r="18" spans="4:11" ht="15.6" x14ac:dyDescent="0.3">
      <c r="D18" s="33" t="s">
        <v>1071</v>
      </c>
      <c r="E18" s="389">
        <v>2700</v>
      </c>
      <c r="F18" s="390">
        <v>2214000</v>
      </c>
      <c r="K18" s="48" t="s">
        <v>1072</v>
      </c>
    </row>
    <row r="19" spans="4:11" ht="15.6" x14ac:dyDescent="0.3">
      <c r="D19" s="33" t="s">
        <v>455</v>
      </c>
      <c r="E19" s="389">
        <v>2606</v>
      </c>
      <c r="F19" s="390">
        <v>2094830</v>
      </c>
    </row>
    <row r="20" spans="4:11" ht="15.6" x14ac:dyDescent="0.3">
      <c r="D20" s="33" t="s">
        <v>1061</v>
      </c>
      <c r="E20" s="389">
        <v>1850</v>
      </c>
      <c r="F20" s="390">
        <v>1332000</v>
      </c>
    </row>
    <row r="21" spans="4:11" ht="15.6" x14ac:dyDescent="0.3">
      <c r="D21" s="33" t="s">
        <v>1062</v>
      </c>
      <c r="E21" s="389">
        <v>1313</v>
      </c>
      <c r="F21" s="390">
        <v>870110</v>
      </c>
    </row>
    <row r="22" spans="4:11" ht="15.6" x14ac:dyDescent="0.3">
      <c r="D22" s="33"/>
      <c r="E22" s="389"/>
      <c r="F22" s="390"/>
    </row>
    <row r="23" spans="4:11" ht="15.6" x14ac:dyDescent="0.3">
      <c r="D23" s="33"/>
      <c r="E23" s="389"/>
      <c r="F23" s="390"/>
      <c r="I23" s="350"/>
    </row>
    <row r="24" spans="4:11" ht="15.6" x14ac:dyDescent="0.3">
      <c r="D24" s="33"/>
      <c r="E24" s="389"/>
      <c r="F24" s="390"/>
    </row>
    <row r="25" spans="4:11" ht="15.6" x14ac:dyDescent="0.3">
      <c r="D25" s="391" t="s">
        <v>418</v>
      </c>
      <c r="E25" s="392"/>
      <c r="F25" s="393">
        <f>SUM(F6:F24)</f>
        <v>14271620</v>
      </c>
    </row>
    <row r="26" spans="4:11" ht="15.6" x14ac:dyDescent="0.3">
      <c r="E26" s="385"/>
      <c r="F26" s="350"/>
    </row>
    <row r="27" spans="4:11" ht="15.6" x14ac:dyDescent="0.3">
      <c r="E27" s="385"/>
      <c r="F27" s="350"/>
    </row>
    <row r="28" spans="4:11" ht="15.6" x14ac:dyDescent="0.3">
      <c r="E28" s="385"/>
      <c r="F28" s="350"/>
    </row>
    <row r="29" spans="4:11" ht="15.6" x14ac:dyDescent="0.3">
      <c r="E29" s="385"/>
      <c r="F29" s="350"/>
    </row>
    <row r="30" spans="4:11" ht="15.6" x14ac:dyDescent="0.3">
      <c r="E30" s="385"/>
      <c r="F30" s="350"/>
    </row>
    <row r="31" spans="4:11" ht="15.6" x14ac:dyDescent="0.3">
      <c r="E31" s="385"/>
      <c r="F31" s="350"/>
    </row>
    <row r="32" spans="4:11" ht="15.6" x14ac:dyDescent="0.3">
      <c r="E32" s="385"/>
      <c r="F32" s="350"/>
    </row>
    <row r="33" spans="5:6" ht="15.6" x14ac:dyDescent="0.3">
      <c r="E33" s="385"/>
      <c r="F33" s="350"/>
    </row>
    <row r="34" spans="5:6" ht="15.6" x14ac:dyDescent="0.3">
      <c r="E34" s="385"/>
      <c r="F34" s="350"/>
    </row>
    <row r="35" spans="5:6" ht="15.6" x14ac:dyDescent="0.3">
      <c r="E35" s="385"/>
      <c r="F35" s="350"/>
    </row>
    <row r="36" spans="5:6" ht="15.6" x14ac:dyDescent="0.3">
      <c r="E36" s="385"/>
      <c r="F36" s="350"/>
    </row>
    <row r="37" spans="5:6" ht="15.6" x14ac:dyDescent="0.3">
      <c r="E37" s="385"/>
      <c r="F37" s="350"/>
    </row>
    <row r="38" spans="5:6" ht="15.6" x14ac:dyDescent="0.3">
      <c r="E38" s="385"/>
      <c r="F38" s="350"/>
    </row>
    <row r="39" spans="5:6" ht="15.6" x14ac:dyDescent="0.3">
      <c r="E39" s="385"/>
      <c r="F39" s="350"/>
    </row>
    <row r="40" spans="5:6" ht="15.6" x14ac:dyDescent="0.3">
      <c r="E40" s="385"/>
      <c r="F40" s="350"/>
    </row>
    <row r="41" spans="5:6" ht="15.6" x14ac:dyDescent="0.3">
      <c r="E41" s="385"/>
      <c r="F41" s="350"/>
    </row>
    <row r="42" spans="5:6" ht="15.6" x14ac:dyDescent="0.3">
      <c r="E42" s="385"/>
      <c r="F42" s="350"/>
    </row>
    <row r="43" spans="5:6" ht="15.6" x14ac:dyDescent="0.3">
      <c r="E43" s="385"/>
      <c r="F43" s="350"/>
    </row>
    <row r="44" spans="5:6" ht="15.6" x14ac:dyDescent="0.3">
      <c r="E44" s="385"/>
      <c r="F44" s="350"/>
    </row>
    <row r="45" spans="5:6" ht="15.6" x14ac:dyDescent="0.3">
      <c r="E45" s="385"/>
      <c r="F45" s="350"/>
    </row>
    <row r="46" spans="5:6" ht="15.6" x14ac:dyDescent="0.3">
      <c r="E46" s="385"/>
      <c r="F46" s="350"/>
    </row>
    <row r="47" spans="5:6" ht="15.6" x14ac:dyDescent="0.3">
      <c r="E47" s="385"/>
      <c r="F47" s="350"/>
    </row>
    <row r="48" spans="5:6" ht="15.6" x14ac:dyDescent="0.3">
      <c r="E48" s="385"/>
      <c r="F48" s="350"/>
    </row>
    <row r="49" spans="5:6" ht="15.6" x14ac:dyDescent="0.3">
      <c r="E49" s="385"/>
      <c r="F49" s="350"/>
    </row>
    <row r="50" spans="5:6" ht="15.6" x14ac:dyDescent="0.3">
      <c r="E50" s="385"/>
      <c r="F50" s="350"/>
    </row>
    <row r="51" spans="5:6" ht="15.6" x14ac:dyDescent="0.3">
      <c r="E51" s="385"/>
      <c r="F51" s="350"/>
    </row>
    <row r="52" spans="5:6" ht="15.6" x14ac:dyDescent="0.3">
      <c r="E52" s="385"/>
      <c r="F52" s="350"/>
    </row>
    <row r="53" spans="5:6" ht="15.6" x14ac:dyDescent="0.3">
      <c r="E53" s="385"/>
      <c r="F53" s="350"/>
    </row>
    <row r="54" spans="5:6" ht="15.6" x14ac:dyDescent="0.3">
      <c r="E54" s="385"/>
      <c r="F54" s="350"/>
    </row>
    <row r="55" spans="5:6" ht="15.6" x14ac:dyDescent="0.3">
      <c r="E55" s="385"/>
      <c r="F55" s="350"/>
    </row>
    <row r="56" spans="5:6" ht="15.6" x14ac:dyDescent="0.3">
      <c r="E56" s="385"/>
      <c r="F56" s="350"/>
    </row>
    <row r="57" spans="5:6" ht="15.6" x14ac:dyDescent="0.3">
      <c r="E57" s="385"/>
      <c r="F57" s="350"/>
    </row>
    <row r="58" spans="5:6" ht="15.6" x14ac:dyDescent="0.3">
      <c r="E58" s="385"/>
      <c r="F58" s="350"/>
    </row>
    <row r="59" spans="5:6" ht="15.6" x14ac:dyDescent="0.3">
      <c r="E59" s="385"/>
      <c r="F59" s="350"/>
    </row>
    <row r="60" spans="5:6" ht="15.6" x14ac:dyDescent="0.3">
      <c r="E60" s="385"/>
      <c r="F60" s="350"/>
    </row>
    <row r="61" spans="5:6" ht="15.6" x14ac:dyDescent="0.3">
      <c r="E61" s="385"/>
      <c r="F61" s="350"/>
    </row>
    <row r="62" spans="5:6" ht="15.6" x14ac:dyDescent="0.3">
      <c r="E62" s="385"/>
      <c r="F62" s="350"/>
    </row>
    <row r="63" spans="5:6" ht="15.6" x14ac:dyDescent="0.3">
      <c r="E63" s="385"/>
      <c r="F63" s="350"/>
    </row>
    <row r="64" spans="5:6" ht="15.6" x14ac:dyDescent="0.3">
      <c r="E64" s="385"/>
      <c r="F64" s="350"/>
    </row>
    <row r="65" spans="5:6" ht="15.6" x14ac:dyDescent="0.3">
      <c r="E65" s="385"/>
      <c r="F65" s="350"/>
    </row>
    <row r="66" spans="5:6" ht="15.6" x14ac:dyDescent="0.3">
      <c r="E66" s="385"/>
      <c r="F66" s="350"/>
    </row>
    <row r="67" spans="5:6" ht="15.6" x14ac:dyDescent="0.3">
      <c r="E67" s="385"/>
      <c r="F67" s="350"/>
    </row>
    <row r="68" spans="5:6" ht="15.6" x14ac:dyDescent="0.3">
      <c r="E68" s="385"/>
      <c r="F68" s="350"/>
    </row>
    <row r="69" spans="5:6" ht="15.6" x14ac:dyDescent="0.3">
      <c r="E69" s="385"/>
      <c r="F69" s="350"/>
    </row>
    <row r="70" spans="5:6" ht="15.6" x14ac:dyDescent="0.3">
      <c r="E70" s="385"/>
      <c r="F70" s="350"/>
    </row>
    <row r="71" spans="5:6" ht="15.6" x14ac:dyDescent="0.3">
      <c r="E71" s="385"/>
      <c r="F71" s="350"/>
    </row>
    <row r="72" spans="5:6" ht="15.6" x14ac:dyDescent="0.3">
      <c r="E72" s="385"/>
      <c r="F72" s="350"/>
    </row>
    <row r="73" spans="5:6" ht="15.6" x14ac:dyDescent="0.3">
      <c r="E73" s="385"/>
      <c r="F73" s="350"/>
    </row>
    <row r="74" spans="5:6" ht="15.6" x14ac:dyDescent="0.3">
      <c r="E74" s="385"/>
      <c r="F74" s="350"/>
    </row>
    <row r="75" spans="5:6" ht="15.6" x14ac:dyDescent="0.3">
      <c r="E75" s="385"/>
      <c r="F75" s="350"/>
    </row>
    <row r="76" spans="5:6" ht="15.6" x14ac:dyDescent="0.3">
      <c r="E76" s="385"/>
      <c r="F76" s="350"/>
    </row>
    <row r="77" spans="5:6" ht="15.6" x14ac:dyDescent="0.3">
      <c r="E77" s="385"/>
      <c r="F77" s="350"/>
    </row>
    <row r="78" spans="5:6" ht="15.6" x14ac:dyDescent="0.3">
      <c r="E78" s="385"/>
      <c r="F78" s="350"/>
    </row>
    <row r="79" spans="5:6" ht="15.6" x14ac:dyDescent="0.3">
      <c r="E79" s="385"/>
      <c r="F79" s="350"/>
    </row>
    <row r="80" spans="5:6" ht="15.6" x14ac:dyDescent="0.3">
      <c r="E80" s="385"/>
      <c r="F80" s="350"/>
    </row>
    <row r="81" spans="5:6" ht="15.6" x14ac:dyDescent="0.3">
      <c r="E81" s="385"/>
      <c r="F81" s="350"/>
    </row>
    <row r="82" spans="5:6" ht="15.6" x14ac:dyDescent="0.3">
      <c r="E82" s="385"/>
      <c r="F82" s="350"/>
    </row>
    <row r="83" spans="5:6" ht="15.6" x14ac:dyDescent="0.3">
      <c r="E83" s="385"/>
      <c r="F83" s="350"/>
    </row>
    <row r="84" spans="5:6" ht="15.6" x14ac:dyDescent="0.3">
      <c r="E84" s="385"/>
      <c r="F84" s="350"/>
    </row>
    <row r="85" spans="5:6" ht="15.6" x14ac:dyDescent="0.3">
      <c r="E85" s="385"/>
      <c r="F85" s="350"/>
    </row>
    <row r="86" spans="5:6" ht="15.6" x14ac:dyDescent="0.3">
      <c r="E86" s="385"/>
      <c r="F86" s="350"/>
    </row>
    <row r="87" spans="5:6" ht="15.6" x14ac:dyDescent="0.3">
      <c r="E87" s="385"/>
      <c r="F87" s="350"/>
    </row>
    <row r="88" spans="5:6" ht="15.6" x14ac:dyDescent="0.3">
      <c r="E88" s="385"/>
      <c r="F88" s="350"/>
    </row>
    <row r="89" spans="5:6" ht="15.6" x14ac:dyDescent="0.3">
      <c r="E89" s="385"/>
      <c r="F89" s="350"/>
    </row>
    <row r="90" spans="5:6" ht="15.6" x14ac:dyDescent="0.3">
      <c r="E90" s="385"/>
      <c r="F90" s="350"/>
    </row>
    <row r="91" spans="5:6" ht="15.6" x14ac:dyDescent="0.3">
      <c r="E91" s="385"/>
      <c r="F91" s="350"/>
    </row>
    <row r="92" spans="5:6" ht="15.6" x14ac:dyDescent="0.3">
      <c r="E92" s="385"/>
      <c r="F92" s="350"/>
    </row>
    <row r="93" spans="5:6" ht="15.6" x14ac:dyDescent="0.3">
      <c r="E93" s="385"/>
      <c r="F93" s="350"/>
    </row>
    <row r="94" spans="5:6" ht="15.6" x14ac:dyDescent="0.3">
      <c r="E94" s="385"/>
      <c r="F94" s="350"/>
    </row>
    <row r="95" spans="5:6" ht="15.6" x14ac:dyDescent="0.3">
      <c r="E95" s="385"/>
      <c r="F95" s="350"/>
    </row>
    <row r="96" spans="5:6" ht="15.6" x14ac:dyDescent="0.3">
      <c r="E96" s="385"/>
      <c r="F96" s="350"/>
    </row>
    <row r="97" spans="5:6" ht="15.6" x14ac:dyDescent="0.3">
      <c r="E97" s="385"/>
      <c r="F97" s="350"/>
    </row>
    <row r="98" spans="5:6" ht="15.6" x14ac:dyDescent="0.3">
      <c r="E98" s="385"/>
      <c r="F98" s="350"/>
    </row>
    <row r="99" spans="5:6" ht="15.6" x14ac:dyDescent="0.3">
      <c r="E99" s="385"/>
      <c r="F99" s="350"/>
    </row>
    <row r="100" spans="5:6" ht="15.6" x14ac:dyDescent="0.3">
      <c r="E100" s="385"/>
      <c r="F100" s="350"/>
    </row>
    <row r="101" spans="5:6" ht="15.6" x14ac:dyDescent="0.3">
      <c r="E101" s="385"/>
      <c r="F101" s="350"/>
    </row>
    <row r="102" spans="5:6" ht="15.6" x14ac:dyDescent="0.3">
      <c r="E102" s="385"/>
      <c r="F102" s="350"/>
    </row>
    <row r="103" spans="5:6" ht="15.6" x14ac:dyDescent="0.3">
      <c r="E103" s="385"/>
      <c r="F103" s="350"/>
    </row>
    <row r="104" spans="5:6" ht="15.6" x14ac:dyDescent="0.3">
      <c r="E104" s="385"/>
      <c r="F104" s="350"/>
    </row>
    <row r="105" spans="5:6" ht="15.6" x14ac:dyDescent="0.3">
      <c r="E105" s="385"/>
      <c r="F105" s="350"/>
    </row>
    <row r="106" spans="5:6" ht="15.6" x14ac:dyDescent="0.3">
      <c r="E106" s="385"/>
      <c r="F106" s="350"/>
    </row>
    <row r="107" spans="5:6" ht="15.6" x14ac:dyDescent="0.3">
      <c r="E107" s="385"/>
      <c r="F107" s="350"/>
    </row>
    <row r="108" spans="5:6" ht="15.6" x14ac:dyDescent="0.3">
      <c r="E108" s="385"/>
      <c r="F108" s="350"/>
    </row>
    <row r="109" spans="5:6" ht="15.6" x14ac:dyDescent="0.3">
      <c r="E109" s="385"/>
      <c r="F109" s="350"/>
    </row>
    <row r="110" spans="5:6" ht="15.6" x14ac:dyDescent="0.3">
      <c r="E110" s="385"/>
      <c r="F110" s="350"/>
    </row>
    <row r="111" spans="5:6" ht="15.6" x14ac:dyDescent="0.3">
      <c r="E111" s="385"/>
      <c r="F111" s="350"/>
    </row>
    <row r="112" spans="5:6" ht="15.6" x14ac:dyDescent="0.3">
      <c r="E112" s="385"/>
      <c r="F112" s="350"/>
    </row>
    <row r="113" spans="5:6" ht="15.6" x14ac:dyDescent="0.3">
      <c r="E113" s="385"/>
      <c r="F113" s="350"/>
    </row>
    <row r="114" spans="5:6" ht="15.6" x14ac:dyDescent="0.3">
      <c r="E114" s="385"/>
      <c r="F114" s="350"/>
    </row>
    <row r="115" spans="5:6" ht="15.6" x14ac:dyDescent="0.3">
      <c r="E115" s="385"/>
      <c r="F115" s="350"/>
    </row>
    <row r="116" spans="5:6" ht="15.6" x14ac:dyDescent="0.3">
      <c r="E116" s="385"/>
      <c r="F116" s="350"/>
    </row>
    <row r="117" spans="5:6" ht="15.6" x14ac:dyDescent="0.3">
      <c r="E117" s="385"/>
      <c r="F117" s="350"/>
    </row>
    <row r="118" spans="5:6" ht="15.6" x14ac:dyDescent="0.3">
      <c r="E118" s="385"/>
      <c r="F118" s="350"/>
    </row>
    <row r="119" spans="5:6" ht="15.6" x14ac:dyDescent="0.3">
      <c r="E119" s="385"/>
      <c r="F119" s="350"/>
    </row>
    <row r="120" spans="5:6" ht="15.6" x14ac:dyDescent="0.3">
      <c r="E120" s="385"/>
      <c r="F120" s="350"/>
    </row>
    <row r="121" spans="5:6" ht="15.6" x14ac:dyDescent="0.3">
      <c r="E121" s="385"/>
      <c r="F121" s="350"/>
    </row>
    <row r="122" spans="5:6" ht="15.6" x14ac:dyDescent="0.3">
      <c r="E122" s="385"/>
      <c r="F122" s="350"/>
    </row>
    <row r="123" spans="5:6" ht="15.6" x14ac:dyDescent="0.3">
      <c r="E123" s="385"/>
      <c r="F123" s="350"/>
    </row>
    <row r="124" spans="5:6" ht="15.6" x14ac:dyDescent="0.3">
      <c r="E124" s="385"/>
      <c r="F124" s="350"/>
    </row>
    <row r="125" spans="5:6" ht="15.6" x14ac:dyDescent="0.3">
      <c r="E125" s="385"/>
      <c r="F125" s="350"/>
    </row>
    <row r="126" spans="5:6" ht="15.6" x14ac:dyDescent="0.3">
      <c r="E126" s="385"/>
      <c r="F126" s="350"/>
    </row>
    <row r="127" spans="5:6" ht="15.6" x14ac:dyDescent="0.3">
      <c r="E127" s="385"/>
      <c r="F127" s="350"/>
    </row>
    <row r="128" spans="5:6" ht="15.6" x14ac:dyDescent="0.3">
      <c r="E128" s="385"/>
      <c r="F128" s="350"/>
    </row>
    <row r="129" spans="5:6" ht="15.6" x14ac:dyDescent="0.3">
      <c r="E129" s="385"/>
      <c r="F129" s="350"/>
    </row>
    <row r="130" spans="5:6" ht="15.6" x14ac:dyDescent="0.3">
      <c r="E130" s="385"/>
      <c r="F130" s="350"/>
    </row>
    <row r="131" spans="5:6" ht="15.6" x14ac:dyDescent="0.3">
      <c r="E131" s="385"/>
      <c r="F131" s="350"/>
    </row>
    <row r="132" spans="5:6" ht="15.6" x14ac:dyDescent="0.3">
      <c r="E132" s="385"/>
      <c r="F132" s="350"/>
    </row>
    <row r="133" spans="5:6" ht="15.6" x14ac:dyDescent="0.3">
      <c r="E133" s="385"/>
      <c r="F133" s="350"/>
    </row>
    <row r="134" spans="5:6" ht="15.6" x14ac:dyDescent="0.3">
      <c r="E134" s="385"/>
      <c r="F134" s="350"/>
    </row>
    <row r="135" spans="5:6" ht="15.6" x14ac:dyDescent="0.3">
      <c r="E135" s="385"/>
      <c r="F135" s="350"/>
    </row>
    <row r="136" spans="5:6" ht="15.6" x14ac:dyDescent="0.3">
      <c r="E136" s="385"/>
      <c r="F136" s="350"/>
    </row>
    <row r="137" spans="5:6" ht="15.6" x14ac:dyDescent="0.3">
      <c r="E137" s="385"/>
      <c r="F137" s="350"/>
    </row>
    <row r="138" spans="5:6" ht="15.6" x14ac:dyDescent="0.3">
      <c r="E138" s="385"/>
      <c r="F138" s="350"/>
    </row>
    <row r="139" spans="5:6" ht="15.6" x14ac:dyDescent="0.3">
      <c r="E139" s="385"/>
      <c r="F139" s="350"/>
    </row>
    <row r="140" spans="5:6" ht="15.6" x14ac:dyDescent="0.3">
      <c r="E140" s="385"/>
      <c r="F140" s="350"/>
    </row>
    <row r="141" spans="5:6" ht="15.6" x14ac:dyDescent="0.3">
      <c r="E141" s="385"/>
      <c r="F141" s="350"/>
    </row>
    <row r="142" spans="5:6" ht="15.6" x14ac:dyDescent="0.3">
      <c r="E142" s="385"/>
      <c r="F142" s="350"/>
    </row>
    <row r="143" spans="5:6" ht="15.6" x14ac:dyDescent="0.3">
      <c r="E143" s="385"/>
      <c r="F143" s="350"/>
    </row>
    <row r="144" spans="5:6" ht="15.6" x14ac:dyDescent="0.3">
      <c r="E144" s="385"/>
      <c r="F144" s="350"/>
    </row>
    <row r="145" spans="5:6" ht="15.6" x14ac:dyDescent="0.3">
      <c r="E145" s="385"/>
      <c r="F145" s="350"/>
    </row>
    <row r="146" spans="5:6" ht="15.6" x14ac:dyDescent="0.3">
      <c r="E146" s="385"/>
      <c r="F146" s="350"/>
    </row>
    <row r="147" spans="5:6" ht="15.6" x14ac:dyDescent="0.3">
      <c r="E147" s="385"/>
      <c r="F147" s="350"/>
    </row>
    <row r="148" spans="5:6" ht="15.6" x14ac:dyDescent="0.3">
      <c r="E148" s="385"/>
      <c r="F148" s="350"/>
    </row>
    <row r="149" spans="5:6" ht="15.6" x14ac:dyDescent="0.3">
      <c r="E149" s="385"/>
      <c r="F149" s="350"/>
    </row>
    <row r="150" spans="5:6" ht="15.6" x14ac:dyDescent="0.3">
      <c r="E150" s="385"/>
      <c r="F150" s="350"/>
    </row>
    <row r="151" spans="5:6" ht="15.6" x14ac:dyDescent="0.3">
      <c r="E151" s="385"/>
      <c r="F151" s="350"/>
    </row>
    <row r="152" spans="5:6" ht="15.6" x14ac:dyDescent="0.3">
      <c r="E152" s="385"/>
      <c r="F152" s="350"/>
    </row>
    <row r="153" spans="5:6" ht="15.6" x14ac:dyDescent="0.3">
      <c r="E153" s="385"/>
      <c r="F153" s="350"/>
    </row>
    <row r="154" spans="5:6" ht="15.6" x14ac:dyDescent="0.3">
      <c r="E154" s="385"/>
      <c r="F154" s="350"/>
    </row>
    <row r="155" spans="5:6" ht="15.6" x14ac:dyDescent="0.3">
      <c r="E155" s="385"/>
      <c r="F155" s="350"/>
    </row>
    <row r="156" spans="5:6" ht="15.6" x14ac:dyDescent="0.3">
      <c r="E156" s="385"/>
      <c r="F156" s="350"/>
    </row>
    <row r="157" spans="5:6" ht="15.6" x14ac:dyDescent="0.3">
      <c r="E157" s="385"/>
      <c r="F157" s="350"/>
    </row>
    <row r="158" spans="5:6" ht="15.6" x14ac:dyDescent="0.3">
      <c r="E158" s="385"/>
      <c r="F158" s="350"/>
    </row>
    <row r="159" spans="5:6" ht="15.6" x14ac:dyDescent="0.3">
      <c r="E159" s="385"/>
      <c r="F159" s="350"/>
    </row>
    <row r="160" spans="5:6" ht="15.6" x14ac:dyDescent="0.3">
      <c r="E160" s="385"/>
      <c r="F160" s="350"/>
    </row>
    <row r="161" spans="5:6" ht="15.6" x14ac:dyDescent="0.3">
      <c r="E161" s="385"/>
      <c r="F161" s="350"/>
    </row>
    <row r="162" spans="5:6" ht="15.6" x14ac:dyDescent="0.3">
      <c r="E162" s="385"/>
      <c r="F162" s="350"/>
    </row>
    <row r="163" spans="5:6" ht="15.6" x14ac:dyDescent="0.3">
      <c r="E163" s="385"/>
      <c r="F163" s="350"/>
    </row>
    <row r="164" spans="5:6" ht="15.6" x14ac:dyDescent="0.3">
      <c r="E164" s="385"/>
      <c r="F164" s="350"/>
    </row>
    <row r="165" spans="5:6" ht="15.6" x14ac:dyDescent="0.3">
      <c r="E165" s="385"/>
      <c r="F165" s="350"/>
    </row>
    <row r="166" spans="5:6" ht="15.6" x14ac:dyDescent="0.3">
      <c r="E166" s="385"/>
      <c r="F166" s="350"/>
    </row>
    <row r="167" spans="5:6" ht="15.6" x14ac:dyDescent="0.3">
      <c r="E167" s="385"/>
      <c r="F167" s="350"/>
    </row>
    <row r="168" spans="5:6" ht="15.6" x14ac:dyDescent="0.3">
      <c r="E168" s="385"/>
      <c r="F168" s="350"/>
    </row>
    <row r="169" spans="5:6" ht="15.6" x14ac:dyDescent="0.3">
      <c r="E169" s="385"/>
      <c r="F169" s="350"/>
    </row>
    <row r="170" spans="5:6" ht="15.6" x14ac:dyDescent="0.3">
      <c r="E170" s="385"/>
      <c r="F170" s="350"/>
    </row>
    <row r="171" spans="5:6" ht="15.6" x14ac:dyDescent="0.3">
      <c r="E171" s="385"/>
      <c r="F171" s="350"/>
    </row>
    <row r="172" spans="5:6" ht="15.6" x14ac:dyDescent="0.3">
      <c r="E172" s="385"/>
      <c r="F172" s="350"/>
    </row>
    <row r="173" spans="5:6" ht="15.6" x14ac:dyDescent="0.3">
      <c r="E173" s="385"/>
      <c r="F173" s="350"/>
    </row>
    <row r="174" spans="5:6" ht="15.6" x14ac:dyDescent="0.3">
      <c r="E174" s="385"/>
      <c r="F174" s="350"/>
    </row>
    <row r="175" spans="5:6" ht="15.6" x14ac:dyDescent="0.3">
      <c r="E175" s="385"/>
      <c r="F175" s="350"/>
    </row>
    <row r="176" spans="5:6" ht="15.6" x14ac:dyDescent="0.3">
      <c r="E176" s="385"/>
      <c r="F176" s="350"/>
    </row>
    <row r="177" spans="5:6" ht="15.6" x14ac:dyDescent="0.3">
      <c r="E177" s="385"/>
      <c r="F177" s="350"/>
    </row>
    <row r="178" spans="5:6" ht="15.6" x14ac:dyDescent="0.3">
      <c r="E178" s="385"/>
      <c r="F178" s="350"/>
    </row>
    <row r="179" spans="5:6" ht="15.6" x14ac:dyDescent="0.3">
      <c r="E179" s="385"/>
      <c r="F179" s="350"/>
    </row>
    <row r="180" spans="5:6" ht="15.6" x14ac:dyDescent="0.3">
      <c r="E180" s="385"/>
      <c r="F180" s="350"/>
    </row>
    <row r="181" spans="5:6" ht="15.6" x14ac:dyDescent="0.3">
      <c r="E181" s="385"/>
      <c r="F181" s="350"/>
    </row>
    <row r="182" spans="5:6" ht="15.6" x14ac:dyDescent="0.3">
      <c r="E182" s="385"/>
      <c r="F182" s="350"/>
    </row>
    <row r="183" spans="5:6" ht="15.6" x14ac:dyDescent="0.3">
      <c r="E183" s="385"/>
      <c r="F183" s="350"/>
    </row>
    <row r="184" spans="5:6" ht="15.6" x14ac:dyDescent="0.3">
      <c r="E184" s="385"/>
      <c r="F184" s="350"/>
    </row>
    <row r="185" spans="5:6" ht="15.6" x14ac:dyDescent="0.3">
      <c r="E185" s="385"/>
      <c r="F185" s="350"/>
    </row>
    <row r="186" spans="5:6" ht="15.6" x14ac:dyDescent="0.3">
      <c r="E186" s="385"/>
      <c r="F186" s="350"/>
    </row>
    <row r="187" spans="5:6" ht="15.6" x14ac:dyDescent="0.3">
      <c r="E187" s="385"/>
      <c r="F187" s="350"/>
    </row>
    <row r="188" spans="5:6" ht="15.6" x14ac:dyDescent="0.3">
      <c r="E188" s="385"/>
      <c r="F188" s="350"/>
    </row>
    <row r="189" spans="5:6" ht="15.6" x14ac:dyDescent="0.3">
      <c r="E189" s="385"/>
      <c r="F189" s="350"/>
    </row>
    <row r="190" spans="5:6" ht="15.6" x14ac:dyDescent="0.3">
      <c r="E190" s="385"/>
      <c r="F190" s="350"/>
    </row>
    <row r="191" spans="5:6" ht="15.6" x14ac:dyDescent="0.3">
      <c r="E191" s="385"/>
      <c r="F191" s="350"/>
    </row>
    <row r="192" spans="5:6" ht="15.6" x14ac:dyDescent="0.3">
      <c r="E192" s="385"/>
      <c r="F192" s="350"/>
    </row>
    <row r="193" spans="5:6" ht="15.6" x14ac:dyDescent="0.3">
      <c r="E193" s="385"/>
      <c r="F193" s="350"/>
    </row>
    <row r="194" spans="5:6" ht="15.6" x14ac:dyDescent="0.3">
      <c r="E194" s="385"/>
      <c r="F194" s="350"/>
    </row>
    <row r="195" spans="5:6" ht="15.6" x14ac:dyDescent="0.3">
      <c r="E195" s="385"/>
      <c r="F195" s="350"/>
    </row>
    <row r="196" spans="5:6" ht="15.6" x14ac:dyDescent="0.3">
      <c r="E196" s="385"/>
      <c r="F196" s="350"/>
    </row>
    <row r="197" spans="5:6" ht="15.6" x14ac:dyDescent="0.3">
      <c r="E197" s="385"/>
      <c r="F197" s="350"/>
    </row>
    <row r="198" spans="5:6" ht="15.6" x14ac:dyDescent="0.3">
      <c r="E198" s="385"/>
      <c r="F198" s="350"/>
    </row>
    <row r="199" spans="5:6" ht="15.6" x14ac:dyDescent="0.3">
      <c r="E199" s="385"/>
      <c r="F199" s="350"/>
    </row>
    <row r="200" spans="5:6" ht="15.6" x14ac:dyDescent="0.3">
      <c r="E200" s="385"/>
      <c r="F200" s="350"/>
    </row>
    <row r="201" spans="5:6" ht="15.6" x14ac:dyDescent="0.3">
      <c r="E201" s="385"/>
      <c r="F201" s="350"/>
    </row>
    <row r="202" spans="5:6" ht="15.6" x14ac:dyDescent="0.3">
      <c r="E202" s="385"/>
      <c r="F202" s="350"/>
    </row>
    <row r="203" spans="5:6" ht="15.6" x14ac:dyDescent="0.3">
      <c r="E203" s="385"/>
      <c r="F203" s="350"/>
    </row>
    <row r="204" spans="5:6" ht="15.6" x14ac:dyDescent="0.3">
      <c r="E204" s="385"/>
      <c r="F204" s="350"/>
    </row>
    <row r="205" spans="5:6" ht="15.6" x14ac:dyDescent="0.3">
      <c r="E205" s="385"/>
      <c r="F205" s="350"/>
    </row>
    <row r="206" spans="5:6" ht="15.6" x14ac:dyDescent="0.3">
      <c r="E206" s="385"/>
      <c r="F206" s="350"/>
    </row>
    <row r="207" spans="5:6" ht="15.6" x14ac:dyDescent="0.3">
      <c r="E207" s="385"/>
      <c r="F207" s="350"/>
    </row>
    <row r="208" spans="5:6" ht="15.6" x14ac:dyDescent="0.3">
      <c r="E208" s="385"/>
      <c r="F208" s="350"/>
    </row>
    <row r="209" spans="5:6" ht="15.6" x14ac:dyDescent="0.3">
      <c r="E209" s="385"/>
      <c r="F209" s="350"/>
    </row>
    <row r="210" spans="5:6" ht="15.6" x14ac:dyDescent="0.3">
      <c r="E210" s="385"/>
      <c r="F210" s="350"/>
    </row>
    <row r="211" spans="5:6" ht="15.6" x14ac:dyDescent="0.3">
      <c r="E211" s="385"/>
      <c r="F211" s="350"/>
    </row>
    <row r="212" spans="5:6" ht="15.6" x14ac:dyDescent="0.3">
      <c r="E212" s="385"/>
      <c r="F212" s="350"/>
    </row>
    <row r="213" spans="5:6" ht="15.6" x14ac:dyDescent="0.3">
      <c r="E213" s="385"/>
      <c r="F213" s="350"/>
    </row>
    <row r="214" spans="5:6" ht="15.6" x14ac:dyDescent="0.3">
      <c r="E214" s="385"/>
      <c r="F214" s="350"/>
    </row>
    <row r="215" spans="5:6" ht="15.6" x14ac:dyDescent="0.3">
      <c r="E215" s="385"/>
      <c r="F215" s="350"/>
    </row>
    <row r="216" spans="5:6" ht="15.6" x14ac:dyDescent="0.3">
      <c r="E216" s="385"/>
      <c r="F216" s="350"/>
    </row>
    <row r="217" spans="5:6" ht="15.6" x14ac:dyDescent="0.3">
      <c r="E217" s="385"/>
      <c r="F217" s="350"/>
    </row>
    <row r="218" spans="5:6" ht="15.6" x14ac:dyDescent="0.3">
      <c r="E218" s="385"/>
      <c r="F218" s="350"/>
    </row>
    <row r="219" spans="5:6" ht="15.6" x14ac:dyDescent="0.3">
      <c r="E219" s="385"/>
      <c r="F219" s="350"/>
    </row>
    <row r="220" spans="5:6" ht="15.6" x14ac:dyDescent="0.3">
      <c r="E220" s="385"/>
      <c r="F220" s="350"/>
    </row>
    <row r="221" spans="5:6" ht="15.6" x14ac:dyDescent="0.3">
      <c r="E221" s="385"/>
      <c r="F221" s="350"/>
    </row>
    <row r="222" spans="5:6" ht="15.6" x14ac:dyDescent="0.3">
      <c r="E222" s="385"/>
      <c r="F222" s="350"/>
    </row>
    <row r="223" spans="5:6" ht="15.6" x14ac:dyDescent="0.3">
      <c r="E223" s="385"/>
      <c r="F223" s="350"/>
    </row>
    <row r="224" spans="5:6" ht="15.6" x14ac:dyDescent="0.3">
      <c r="E224" s="385"/>
      <c r="F224" s="350"/>
    </row>
    <row r="225" spans="5:6" ht="15.6" x14ac:dyDescent="0.3">
      <c r="E225" s="385"/>
      <c r="F225" s="350"/>
    </row>
    <row r="226" spans="5:6" ht="15.6" x14ac:dyDescent="0.3">
      <c r="E226" s="385"/>
      <c r="F226" s="350"/>
    </row>
    <row r="227" spans="5:6" ht="15.6" x14ac:dyDescent="0.3">
      <c r="E227" s="385"/>
      <c r="F227" s="350"/>
    </row>
    <row r="228" spans="5:6" ht="15.6" x14ac:dyDescent="0.3">
      <c r="E228" s="385"/>
      <c r="F228" s="350"/>
    </row>
    <row r="229" spans="5:6" ht="15.6" x14ac:dyDescent="0.3">
      <c r="E229" s="385"/>
      <c r="F229" s="350"/>
    </row>
    <row r="230" spans="5:6" ht="15.6" x14ac:dyDescent="0.3">
      <c r="E230" s="385"/>
      <c r="F230" s="350"/>
    </row>
    <row r="231" spans="5:6" ht="15.6" x14ac:dyDescent="0.3">
      <c r="E231" s="385"/>
      <c r="F231" s="350"/>
    </row>
    <row r="232" spans="5:6" ht="15.6" x14ac:dyDescent="0.3">
      <c r="E232" s="385"/>
      <c r="F232" s="350"/>
    </row>
    <row r="233" spans="5:6" ht="15.6" x14ac:dyDescent="0.3">
      <c r="E233" s="385"/>
      <c r="F233" s="350"/>
    </row>
    <row r="234" spans="5:6" ht="15.6" x14ac:dyDescent="0.3">
      <c r="E234" s="385"/>
      <c r="F234" s="350"/>
    </row>
    <row r="235" spans="5:6" ht="15.6" x14ac:dyDescent="0.3">
      <c r="E235" s="385"/>
      <c r="F235" s="350"/>
    </row>
    <row r="236" spans="5:6" ht="15.6" x14ac:dyDescent="0.3">
      <c r="E236" s="385"/>
      <c r="F236" s="350"/>
    </row>
    <row r="237" spans="5:6" ht="15.6" x14ac:dyDescent="0.3">
      <c r="E237" s="385"/>
      <c r="F237" s="350"/>
    </row>
    <row r="238" spans="5:6" ht="15.6" x14ac:dyDescent="0.3">
      <c r="E238" s="385"/>
      <c r="F238" s="350"/>
    </row>
    <row r="239" spans="5:6" ht="15.6" x14ac:dyDescent="0.3">
      <c r="E239" s="385"/>
      <c r="F239" s="350"/>
    </row>
    <row r="240" spans="5:6" ht="15.6" x14ac:dyDescent="0.3">
      <c r="E240" s="385"/>
      <c r="F240" s="350"/>
    </row>
    <row r="241" spans="5:6" ht="15.6" x14ac:dyDescent="0.3">
      <c r="E241" s="385"/>
      <c r="F241" s="350"/>
    </row>
    <row r="242" spans="5:6" ht="15.6" x14ac:dyDescent="0.3">
      <c r="E242" s="385"/>
      <c r="F242" s="350"/>
    </row>
    <row r="243" spans="5:6" ht="15.6" x14ac:dyDescent="0.3">
      <c r="E243" s="385"/>
      <c r="F243" s="350"/>
    </row>
    <row r="244" spans="5:6" ht="15.6" x14ac:dyDescent="0.3">
      <c r="E244" s="385"/>
      <c r="F244" s="350"/>
    </row>
    <row r="245" spans="5:6" ht="15.6" x14ac:dyDescent="0.3">
      <c r="E245" s="385"/>
      <c r="F245" s="350"/>
    </row>
    <row r="246" spans="5:6" ht="15.6" x14ac:dyDescent="0.3">
      <c r="E246" s="385"/>
      <c r="F246" s="350"/>
    </row>
    <row r="247" spans="5:6" ht="15.6" x14ac:dyDescent="0.3">
      <c r="E247" s="385"/>
      <c r="F247" s="350"/>
    </row>
    <row r="248" spans="5:6" ht="15.6" x14ac:dyDescent="0.3">
      <c r="E248" s="385"/>
      <c r="F248" s="350"/>
    </row>
    <row r="249" spans="5:6" ht="15.6" x14ac:dyDescent="0.3">
      <c r="E249" s="385"/>
      <c r="F249" s="350"/>
    </row>
    <row r="250" spans="5:6" ht="15.6" x14ac:dyDescent="0.3">
      <c r="E250" s="385"/>
      <c r="F250" s="350"/>
    </row>
    <row r="251" spans="5:6" ht="15.6" x14ac:dyDescent="0.3">
      <c r="E251" s="385"/>
      <c r="F251" s="350"/>
    </row>
    <row r="252" spans="5:6" ht="15.6" x14ac:dyDescent="0.3">
      <c r="E252" s="385"/>
      <c r="F252" s="350"/>
    </row>
    <row r="253" spans="5:6" ht="15.6" x14ac:dyDescent="0.3">
      <c r="E253" s="385"/>
      <c r="F253" s="350"/>
    </row>
    <row r="254" spans="5:6" ht="15.6" x14ac:dyDescent="0.3">
      <c r="E254" s="385"/>
      <c r="F254" s="350"/>
    </row>
    <row r="255" spans="5:6" ht="15.6" x14ac:dyDescent="0.3">
      <c r="E255" s="385"/>
      <c r="F255" s="350"/>
    </row>
    <row r="256" spans="5:6" ht="15.6" x14ac:dyDescent="0.3">
      <c r="E256" s="385"/>
      <c r="F256" s="350"/>
    </row>
    <row r="257" spans="5:6" ht="15.6" x14ac:dyDescent="0.3">
      <c r="E257" s="385"/>
      <c r="F257" s="350"/>
    </row>
    <row r="258" spans="5:6" ht="15.6" x14ac:dyDescent="0.3">
      <c r="E258" s="385"/>
      <c r="F258" s="350"/>
    </row>
    <row r="259" spans="5:6" ht="15.6" x14ac:dyDescent="0.3">
      <c r="E259" s="385"/>
      <c r="F259" s="350"/>
    </row>
    <row r="260" spans="5:6" ht="15.6" x14ac:dyDescent="0.3">
      <c r="E260" s="385"/>
      <c r="F260" s="350"/>
    </row>
    <row r="261" spans="5:6" ht="15.6" x14ac:dyDescent="0.3">
      <c r="E261" s="385"/>
      <c r="F261" s="350"/>
    </row>
    <row r="262" spans="5:6" ht="15.6" x14ac:dyDescent="0.3">
      <c r="E262" s="385"/>
      <c r="F262" s="350"/>
    </row>
    <row r="263" spans="5:6" ht="15.6" x14ac:dyDescent="0.3">
      <c r="E263" s="385"/>
      <c r="F263" s="350"/>
    </row>
    <row r="264" spans="5:6" ht="15.6" x14ac:dyDescent="0.3">
      <c r="E264" s="385"/>
      <c r="F264" s="350"/>
    </row>
    <row r="265" spans="5:6" ht="15.6" x14ac:dyDescent="0.3">
      <c r="E265" s="385"/>
      <c r="F265" s="350"/>
    </row>
    <row r="266" spans="5:6" ht="15.6" x14ac:dyDescent="0.3">
      <c r="E266" s="385"/>
      <c r="F266" s="350"/>
    </row>
    <row r="267" spans="5:6" ht="15.6" x14ac:dyDescent="0.3">
      <c r="E267" s="385"/>
      <c r="F267" s="350"/>
    </row>
    <row r="268" spans="5:6" ht="15.6" x14ac:dyDescent="0.3">
      <c r="E268" s="385"/>
      <c r="F268" s="350"/>
    </row>
    <row r="269" spans="5:6" ht="15.6" x14ac:dyDescent="0.3">
      <c r="E269" s="385"/>
      <c r="F269" s="350"/>
    </row>
    <row r="270" spans="5:6" ht="15.6" x14ac:dyDescent="0.3">
      <c r="E270" s="385"/>
      <c r="F270" s="350"/>
    </row>
    <row r="271" spans="5:6" ht="15.6" x14ac:dyDescent="0.3">
      <c r="E271" s="385"/>
      <c r="F271" s="350"/>
    </row>
    <row r="272" spans="5:6" ht="15.6" x14ac:dyDescent="0.3">
      <c r="E272" s="385"/>
      <c r="F272" s="350"/>
    </row>
    <row r="273" spans="5:6" ht="15.6" x14ac:dyDescent="0.3">
      <c r="E273" s="385"/>
      <c r="F273" s="350"/>
    </row>
    <row r="274" spans="5:6" ht="15.6" x14ac:dyDescent="0.3">
      <c r="E274" s="385"/>
      <c r="F274" s="350"/>
    </row>
    <row r="275" spans="5:6" ht="15.6" x14ac:dyDescent="0.3">
      <c r="E275" s="385"/>
      <c r="F275" s="350"/>
    </row>
    <row r="276" spans="5:6" ht="15.6" x14ac:dyDescent="0.3">
      <c r="E276" s="385"/>
      <c r="F276" s="350"/>
    </row>
    <row r="277" spans="5:6" ht="15.6" x14ac:dyDescent="0.3">
      <c r="E277" s="385"/>
      <c r="F277" s="350"/>
    </row>
    <row r="278" spans="5:6" ht="15.6" x14ac:dyDescent="0.3">
      <c r="E278" s="385"/>
      <c r="F278" s="350"/>
    </row>
    <row r="279" spans="5:6" ht="15.6" x14ac:dyDescent="0.3">
      <c r="E279" s="385"/>
      <c r="F279" s="350"/>
    </row>
    <row r="280" spans="5:6" ht="15.6" x14ac:dyDescent="0.3">
      <c r="E280" s="385"/>
      <c r="F280" s="350"/>
    </row>
    <row r="281" spans="5:6" ht="15.6" x14ac:dyDescent="0.3">
      <c r="E281" s="385"/>
      <c r="F281" s="350"/>
    </row>
    <row r="282" spans="5:6" ht="15.6" x14ac:dyDescent="0.3">
      <c r="E282" s="385"/>
      <c r="F282" s="350"/>
    </row>
    <row r="283" spans="5:6" ht="15.6" x14ac:dyDescent="0.3">
      <c r="E283" s="385"/>
      <c r="F283" s="350"/>
    </row>
    <row r="284" spans="5:6" ht="15.6" x14ac:dyDescent="0.3">
      <c r="E284" s="385"/>
      <c r="F284" s="350"/>
    </row>
    <row r="285" spans="5:6" ht="15.6" x14ac:dyDescent="0.3">
      <c r="E285" s="385"/>
      <c r="F285" s="350"/>
    </row>
    <row r="286" spans="5:6" ht="15.6" x14ac:dyDescent="0.3">
      <c r="E286" s="385"/>
      <c r="F286" s="350"/>
    </row>
    <row r="287" spans="5:6" ht="15.6" x14ac:dyDescent="0.3">
      <c r="E287" s="385"/>
      <c r="F287" s="350"/>
    </row>
    <row r="288" spans="5:6" ht="15.6" x14ac:dyDescent="0.3">
      <c r="E288" s="385"/>
      <c r="F288" s="350"/>
    </row>
    <row r="289" spans="5:6" ht="15.6" x14ac:dyDescent="0.3">
      <c r="E289" s="385"/>
      <c r="F289" s="350"/>
    </row>
    <row r="290" spans="5:6" ht="15.6" x14ac:dyDescent="0.3">
      <c r="E290" s="385"/>
      <c r="F290" s="350"/>
    </row>
    <row r="291" spans="5:6" ht="15.6" x14ac:dyDescent="0.3">
      <c r="E291" s="385"/>
      <c r="F291" s="350"/>
    </row>
    <row r="292" spans="5:6" ht="15.6" x14ac:dyDescent="0.3">
      <c r="E292" s="385"/>
      <c r="F292" s="350"/>
    </row>
    <row r="293" spans="5:6" ht="15.6" x14ac:dyDescent="0.3">
      <c r="E293" s="385"/>
      <c r="F293" s="350"/>
    </row>
    <row r="294" spans="5:6" ht="15.6" x14ac:dyDescent="0.3">
      <c r="E294" s="385"/>
      <c r="F294" s="350"/>
    </row>
    <row r="295" spans="5:6" ht="15.6" x14ac:dyDescent="0.3">
      <c r="E295" s="385"/>
      <c r="F295" s="350"/>
    </row>
    <row r="296" spans="5:6" ht="15.6" x14ac:dyDescent="0.3">
      <c r="E296" s="385"/>
      <c r="F296" s="350"/>
    </row>
    <row r="297" spans="5:6" ht="15.6" x14ac:dyDescent="0.3">
      <c r="E297" s="385"/>
      <c r="F297" s="350"/>
    </row>
    <row r="298" spans="5:6" ht="15.6" x14ac:dyDescent="0.3">
      <c r="E298" s="385"/>
      <c r="F298" s="350"/>
    </row>
    <row r="299" spans="5:6" ht="15.6" x14ac:dyDescent="0.3">
      <c r="E299" s="385"/>
      <c r="F299" s="350"/>
    </row>
    <row r="300" spans="5:6" ht="15.6" x14ac:dyDescent="0.3">
      <c r="E300" s="385"/>
      <c r="F300" s="350"/>
    </row>
    <row r="301" spans="5:6" ht="15.6" x14ac:dyDescent="0.3">
      <c r="E301" s="385"/>
      <c r="F301" s="350"/>
    </row>
    <row r="302" spans="5:6" ht="15.6" x14ac:dyDescent="0.3">
      <c r="E302" s="385"/>
      <c r="F302" s="350"/>
    </row>
    <row r="303" spans="5:6" ht="15.6" x14ac:dyDescent="0.3">
      <c r="E303" s="385"/>
      <c r="F303" s="350"/>
    </row>
    <row r="304" spans="5:6" ht="15.6" x14ac:dyDescent="0.3">
      <c r="E304" s="385"/>
      <c r="F304" s="350"/>
    </row>
    <row r="305" spans="5:6" ht="15.6" x14ac:dyDescent="0.3">
      <c r="E305" s="385"/>
      <c r="F305" s="350"/>
    </row>
    <row r="306" spans="5:6" ht="15.6" x14ac:dyDescent="0.3">
      <c r="E306" s="385"/>
      <c r="F306" s="350"/>
    </row>
    <row r="307" spans="5:6" ht="15.6" x14ac:dyDescent="0.3">
      <c r="E307" s="385"/>
      <c r="F307" s="350"/>
    </row>
    <row r="308" spans="5:6" ht="15.6" x14ac:dyDescent="0.3">
      <c r="E308" s="385"/>
      <c r="F308" s="350"/>
    </row>
    <row r="309" spans="5:6" ht="15.6" x14ac:dyDescent="0.3">
      <c r="E309" s="385"/>
      <c r="F309" s="350"/>
    </row>
    <row r="310" spans="5:6" ht="15.6" x14ac:dyDescent="0.3">
      <c r="E310" s="385"/>
      <c r="F310" s="350"/>
    </row>
    <row r="311" spans="5:6" ht="15.6" x14ac:dyDescent="0.3">
      <c r="E311" s="385"/>
      <c r="F311" s="350"/>
    </row>
    <row r="312" spans="5:6" ht="15.6" x14ac:dyDescent="0.3">
      <c r="E312" s="385"/>
      <c r="F312" s="350"/>
    </row>
    <row r="313" spans="5:6" ht="15.6" x14ac:dyDescent="0.3">
      <c r="E313" s="385"/>
      <c r="F313" s="350"/>
    </row>
    <row r="314" spans="5:6" ht="15.6" x14ac:dyDescent="0.3">
      <c r="E314" s="385"/>
      <c r="F314" s="350"/>
    </row>
    <row r="315" spans="5:6" ht="15.6" x14ac:dyDescent="0.3">
      <c r="E315" s="385"/>
      <c r="F315" s="350"/>
    </row>
    <row r="316" spans="5:6" ht="15.6" x14ac:dyDescent="0.3">
      <c r="E316" s="385"/>
      <c r="F316" s="350"/>
    </row>
    <row r="317" spans="5:6" ht="15.6" x14ac:dyDescent="0.3">
      <c r="E317" s="385"/>
      <c r="F317" s="350"/>
    </row>
    <row r="318" spans="5:6" ht="15.6" x14ac:dyDescent="0.3">
      <c r="E318" s="385"/>
      <c r="F318" s="350"/>
    </row>
    <row r="319" spans="5:6" ht="15.6" x14ac:dyDescent="0.3">
      <c r="E319" s="385"/>
      <c r="F319" s="350"/>
    </row>
    <row r="320" spans="5:6" ht="15.6" x14ac:dyDescent="0.3">
      <c r="E320" s="385"/>
      <c r="F320" s="350"/>
    </row>
    <row r="321" spans="5:6" ht="15.6" x14ac:dyDescent="0.3">
      <c r="E321" s="385"/>
      <c r="F321" s="350"/>
    </row>
    <row r="322" spans="5:6" ht="15.6" x14ac:dyDescent="0.3">
      <c r="E322" s="385"/>
      <c r="F322" s="350"/>
    </row>
    <row r="323" spans="5:6" ht="15.6" x14ac:dyDescent="0.3">
      <c r="E323" s="385"/>
      <c r="F323" s="350"/>
    </row>
    <row r="324" spans="5:6" ht="15.6" x14ac:dyDescent="0.3">
      <c r="E324" s="385"/>
      <c r="F324" s="350"/>
    </row>
    <row r="325" spans="5:6" ht="15.6" x14ac:dyDescent="0.3">
      <c r="E325" s="385"/>
      <c r="F325" s="350"/>
    </row>
    <row r="326" spans="5:6" ht="15.6" x14ac:dyDescent="0.3">
      <c r="E326" s="385"/>
      <c r="F326" s="350"/>
    </row>
    <row r="327" spans="5:6" ht="15.6" x14ac:dyDescent="0.3">
      <c r="E327" s="385"/>
      <c r="F327" s="350"/>
    </row>
    <row r="328" spans="5:6" ht="15.6" x14ac:dyDescent="0.3">
      <c r="E328" s="385"/>
      <c r="F328" s="350"/>
    </row>
    <row r="329" spans="5:6" ht="15.6" x14ac:dyDescent="0.3">
      <c r="E329" s="385"/>
      <c r="F329" s="350"/>
    </row>
    <row r="330" spans="5:6" ht="15.6" x14ac:dyDescent="0.3">
      <c r="E330" s="385"/>
      <c r="F330" s="350"/>
    </row>
    <row r="331" spans="5:6" ht="15.6" x14ac:dyDescent="0.3">
      <c r="E331" s="385"/>
      <c r="F331" s="350"/>
    </row>
    <row r="332" spans="5:6" ht="15.6" x14ac:dyDescent="0.3">
      <c r="E332" s="385"/>
      <c r="F332" s="350"/>
    </row>
    <row r="333" spans="5:6" ht="15.6" x14ac:dyDescent="0.3">
      <c r="E333" s="385"/>
      <c r="F333" s="350"/>
    </row>
    <row r="334" spans="5:6" ht="15.6" x14ac:dyDescent="0.3">
      <c r="E334" s="385"/>
      <c r="F334" s="350"/>
    </row>
    <row r="335" spans="5:6" ht="15.6" x14ac:dyDescent="0.3">
      <c r="E335" s="385"/>
      <c r="F335" s="350"/>
    </row>
    <row r="336" spans="5:6" ht="15.6" x14ac:dyDescent="0.3">
      <c r="E336" s="385"/>
      <c r="F336" s="350"/>
    </row>
    <row r="337" spans="5:6" ht="15.6" x14ac:dyDescent="0.3">
      <c r="E337" s="385"/>
      <c r="F337" s="350"/>
    </row>
    <row r="338" spans="5:6" ht="15.6" x14ac:dyDescent="0.3">
      <c r="E338" s="385"/>
      <c r="F338" s="350"/>
    </row>
    <row r="339" spans="5:6" ht="15.6" x14ac:dyDescent="0.3">
      <c r="E339" s="385"/>
      <c r="F339" s="350"/>
    </row>
    <row r="340" spans="5:6" ht="15.6" x14ac:dyDescent="0.3">
      <c r="E340" s="385"/>
      <c r="F340" s="350"/>
    </row>
    <row r="341" spans="5:6" ht="15.6" x14ac:dyDescent="0.3">
      <c r="E341" s="385"/>
      <c r="F341" s="350"/>
    </row>
    <row r="342" spans="5:6" ht="15.6" x14ac:dyDescent="0.3">
      <c r="E342" s="385"/>
      <c r="F342" s="350"/>
    </row>
    <row r="343" spans="5:6" ht="15.6" x14ac:dyDescent="0.3">
      <c r="E343" s="385"/>
      <c r="F343" s="350"/>
    </row>
    <row r="344" spans="5:6" ht="15.6" x14ac:dyDescent="0.3">
      <c r="E344" s="385"/>
      <c r="F344" s="350"/>
    </row>
    <row r="345" spans="5:6" ht="15.6" x14ac:dyDescent="0.3">
      <c r="E345" s="385"/>
      <c r="F345" s="350"/>
    </row>
    <row r="346" spans="5:6" ht="15.6" x14ac:dyDescent="0.3">
      <c r="E346" s="385"/>
      <c r="F346" s="350"/>
    </row>
    <row r="347" spans="5:6" ht="15.6" x14ac:dyDescent="0.3">
      <c r="E347" s="385"/>
      <c r="F347" s="350"/>
    </row>
    <row r="348" spans="5:6" ht="15.6" x14ac:dyDescent="0.3">
      <c r="E348" s="385"/>
      <c r="F348" s="350"/>
    </row>
    <row r="349" spans="5:6" ht="15.6" x14ac:dyDescent="0.3">
      <c r="E349" s="385"/>
      <c r="F349" s="350"/>
    </row>
    <row r="350" spans="5:6" ht="15.6" x14ac:dyDescent="0.3">
      <c r="E350" s="385"/>
      <c r="F350" s="350"/>
    </row>
    <row r="351" spans="5:6" ht="15.6" x14ac:dyDescent="0.3">
      <c r="E351" s="385"/>
      <c r="F351" s="350"/>
    </row>
    <row r="352" spans="5:6" ht="15.6" x14ac:dyDescent="0.3">
      <c r="E352" s="385"/>
      <c r="F352" s="350"/>
    </row>
    <row r="353" spans="5:6" ht="15.6" x14ac:dyDescent="0.3">
      <c r="E353" s="385"/>
      <c r="F353" s="350"/>
    </row>
    <row r="354" spans="5:6" ht="15.6" x14ac:dyDescent="0.3">
      <c r="E354" s="385"/>
      <c r="F354" s="350"/>
    </row>
    <row r="355" spans="5:6" ht="15.6" x14ac:dyDescent="0.3">
      <c r="E355" s="385"/>
      <c r="F355" s="350"/>
    </row>
    <row r="356" spans="5:6" ht="15.6" x14ac:dyDescent="0.3">
      <c r="E356" s="385"/>
      <c r="F356" s="350"/>
    </row>
    <row r="357" spans="5:6" ht="15.6" x14ac:dyDescent="0.3">
      <c r="E357" s="385"/>
      <c r="F357" s="350"/>
    </row>
    <row r="358" spans="5:6" ht="15.6" x14ac:dyDescent="0.3">
      <c r="E358" s="385"/>
      <c r="F358" s="350"/>
    </row>
    <row r="359" spans="5:6" ht="15.6" x14ac:dyDescent="0.3">
      <c r="E359" s="385"/>
      <c r="F359" s="350"/>
    </row>
    <row r="360" spans="5:6" ht="15.6" x14ac:dyDescent="0.3">
      <c r="E360" s="385"/>
      <c r="F360" s="350"/>
    </row>
    <row r="361" spans="5:6" ht="15.6" x14ac:dyDescent="0.3">
      <c r="E361" s="385"/>
      <c r="F361" s="350"/>
    </row>
    <row r="362" spans="5:6" ht="15.6" x14ac:dyDescent="0.3">
      <c r="E362" s="385"/>
      <c r="F362" s="350"/>
    </row>
    <row r="363" spans="5:6" ht="15.6" x14ac:dyDescent="0.3">
      <c r="E363" s="385"/>
      <c r="F363" s="350"/>
    </row>
    <row r="364" spans="5:6" ht="15.6" x14ac:dyDescent="0.3">
      <c r="E364" s="385"/>
      <c r="F364" s="350"/>
    </row>
    <row r="365" spans="5:6" ht="15.6" x14ac:dyDescent="0.3">
      <c r="E365" s="385"/>
      <c r="F365" s="350"/>
    </row>
    <row r="366" spans="5:6" ht="15.6" x14ac:dyDescent="0.3">
      <c r="E366" s="385"/>
      <c r="F366" s="350"/>
    </row>
    <row r="367" spans="5:6" ht="15.6" x14ac:dyDescent="0.3">
      <c r="E367" s="385"/>
      <c r="F367" s="350"/>
    </row>
    <row r="368" spans="5:6" ht="15.6" x14ac:dyDescent="0.3">
      <c r="E368" s="385"/>
      <c r="F368" s="350"/>
    </row>
    <row r="369" spans="5:6" ht="15.6" x14ac:dyDescent="0.3">
      <c r="E369" s="385"/>
      <c r="F369" s="350"/>
    </row>
    <row r="370" spans="5:6" ht="15.6" x14ac:dyDescent="0.3">
      <c r="E370" s="385"/>
      <c r="F370" s="350"/>
    </row>
    <row r="371" spans="5:6" ht="15.6" x14ac:dyDescent="0.3">
      <c r="E371" s="385"/>
      <c r="F371" s="350"/>
    </row>
    <row r="372" spans="5:6" ht="15.6" x14ac:dyDescent="0.3">
      <c r="E372" s="385"/>
      <c r="F372" s="350"/>
    </row>
    <row r="373" spans="5:6" ht="15.6" x14ac:dyDescent="0.3">
      <c r="E373" s="385"/>
      <c r="F373" s="350"/>
    </row>
    <row r="374" spans="5:6" ht="15.6" x14ac:dyDescent="0.3">
      <c r="E374" s="385"/>
      <c r="F374" s="350"/>
    </row>
    <row r="375" spans="5:6" ht="15.6" x14ac:dyDescent="0.3">
      <c r="E375" s="385"/>
      <c r="F375" s="350"/>
    </row>
    <row r="376" spans="5:6" ht="15.6" x14ac:dyDescent="0.3">
      <c r="E376" s="385"/>
      <c r="F376" s="350"/>
    </row>
    <row r="377" spans="5:6" ht="15.6" x14ac:dyDescent="0.3">
      <c r="E377" s="385"/>
      <c r="F377" s="350"/>
    </row>
    <row r="378" spans="5:6" ht="15.6" x14ac:dyDescent="0.3">
      <c r="E378" s="385"/>
      <c r="F378" s="350"/>
    </row>
    <row r="379" spans="5:6" ht="15.6" x14ac:dyDescent="0.3">
      <c r="E379" s="385"/>
      <c r="F379" s="350"/>
    </row>
    <row r="380" spans="5:6" ht="15.6" x14ac:dyDescent="0.3">
      <c r="E380" s="385"/>
      <c r="F380" s="350"/>
    </row>
    <row r="381" spans="5:6" ht="15.6" x14ac:dyDescent="0.3">
      <c r="E381" s="385"/>
      <c r="F381" s="350"/>
    </row>
    <row r="382" spans="5:6" ht="15.6" x14ac:dyDescent="0.3">
      <c r="E382" s="385"/>
      <c r="F382" s="350"/>
    </row>
    <row r="383" spans="5:6" ht="15.6" x14ac:dyDescent="0.3">
      <c r="E383" s="385"/>
      <c r="F383" s="350"/>
    </row>
    <row r="384" spans="5:6" ht="15.6" x14ac:dyDescent="0.3">
      <c r="E384" s="385"/>
      <c r="F384" s="350"/>
    </row>
    <row r="385" spans="5:6" ht="15.6" x14ac:dyDescent="0.3">
      <c r="E385" s="385"/>
      <c r="F385" s="350"/>
    </row>
    <row r="386" spans="5:6" ht="15.6" x14ac:dyDescent="0.3">
      <c r="E386" s="385"/>
      <c r="F386" s="350"/>
    </row>
    <row r="387" spans="5:6" ht="15.6" x14ac:dyDescent="0.3">
      <c r="E387" s="385"/>
      <c r="F387" s="350"/>
    </row>
    <row r="388" spans="5:6" ht="15.6" x14ac:dyDescent="0.3">
      <c r="E388" s="385"/>
      <c r="F388" s="350"/>
    </row>
    <row r="389" spans="5:6" ht="15.6" x14ac:dyDescent="0.3">
      <c r="E389" s="385"/>
      <c r="F389" s="350"/>
    </row>
    <row r="390" spans="5:6" ht="15.6" x14ac:dyDescent="0.3">
      <c r="E390" s="385"/>
      <c r="F390" s="350"/>
    </row>
    <row r="391" spans="5:6" ht="15.6" x14ac:dyDescent="0.3">
      <c r="E391" s="385"/>
      <c r="F391" s="350"/>
    </row>
    <row r="392" spans="5:6" ht="15.6" x14ac:dyDescent="0.3">
      <c r="E392" s="385"/>
      <c r="F392" s="350"/>
    </row>
    <row r="393" spans="5:6" ht="15.6" x14ac:dyDescent="0.3">
      <c r="E393" s="385"/>
      <c r="F393" s="350"/>
    </row>
    <row r="394" spans="5:6" ht="15.6" x14ac:dyDescent="0.3">
      <c r="E394" s="385"/>
      <c r="F394" s="350"/>
    </row>
    <row r="395" spans="5:6" ht="15.6" x14ac:dyDescent="0.3">
      <c r="E395" s="385"/>
      <c r="F395" s="350"/>
    </row>
    <row r="396" spans="5:6" ht="15.6" x14ac:dyDescent="0.3">
      <c r="E396" s="385"/>
      <c r="F396" s="350"/>
    </row>
    <row r="397" spans="5:6" ht="15.6" x14ac:dyDescent="0.3">
      <c r="E397" s="385"/>
      <c r="F397" s="350"/>
    </row>
    <row r="398" spans="5:6" ht="15.6" x14ac:dyDescent="0.3">
      <c r="E398" s="385"/>
      <c r="F398" s="350"/>
    </row>
    <row r="399" spans="5:6" ht="15.6" x14ac:dyDescent="0.3">
      <c r="E399" s="385"/>
      <c r="F399" s="350"/>
    </row>
    <row r="400" spans="5:6" ht="15.6" x14ac:dyDescent="0.3">
      <c r="E400" s="385"/>
      <c r="F400" s="350"/>
    </row>
    <row r="401" spans="5:6" ht="15.6" x14ac:dyDescent="0.3">
      <c r="E401" s="385"/>
      <c r="F401" s="350"/>
    </row>
    <row r="402" spans="5:6" ht="15.6" x14ac:dyDescent="0.3">
      <c r="E402" s="385"/>
      <c r="F402" s="350"/>
    </row>
    <row r="403" spans="5:6" ht="15.6" x14ac:dyDescent="0.3">
      <c r="E403" s="385"/>
      <c r="F403" s="350"/>
    </row>
    <row r="404" spans="5:6" ht="15.6" x14ac:dyDescent="0.3">
      <c r="E404" s="385"/>
      <c r="F404" s="350"/>
    </row>
    <row r="405" spans="5:6" ht="15.6" x14ac:dyDescent="0.3">
      <c r="E405" s="385"/>
      <c r="F405" s="350"/>
    </row>
    <row r="406" spans="5:6" ht="15.6" x14ac:dyDescent="0.3">
      <c r="E406" s="385"/>
      <c r="F406" s="350"/>
    </row>
    <row r="407" spans="5:6" ht="15.6" x14ac:dyDescent="0.3">
      <c r="E407" s="385"/>
      <c r="F407" s="350"/>
    </row>
    <row r="408" spans="5:6" ht="15.6" x14ac:dyDescent="0.3">
      <c r="E408" s="385"/>
      <c r="F408" s="350"/>
    </row>
    <row r="409" spans="5:6" ht="15.6" x14ac:dyDescent="0.3">
      <c r="E409" s="385"/>
      <c r="F409" s="350"/>
    </row>
    <row r="410" spans="5:6" ht="15.6" x14ac:dyDescent="0.3">
      <c r="E410" s="385"/>
      <c r="F410" s="350"/>
    </row>
    <row r="411" spans="5:6" ht="15.6" x14ac:dyDescent="0.3">
      <c r="E411" s="385"/>
      <c r="F411" s="350"/>
    </row>
    <row r="412" spans="5:6" ht="15.6" x14ac:dyDescent="0.3">
      <c r="E412" s="385"/>
      <c r="F412" s="350"/>
    </row>
    <row r="413" spans="5:6" ht="15.6" x14ac:dyDescent="0.3">
      <c r="E413" s="385"/>
      <c r="F413" s="350"/>
    </row>
    <row r="414" spans="5:6" ht="15.6" x14ac:dyDescent="0.3">
      <c r="E414" s="385"/>
      <c r="F414" s="350"/>
    </row>
    <row r="415" spans="5:6" ht="15.6" x14ac:dyDescent="0.3">
      <c r="E415" s="385"/>
      <c r="F415" s="350"/>
    </row>
    <row r="416" spans="5:6" ht="15.6" x14ac:dyDescent="0.3">
      <c r="E416" s="385"/>
      <c r="F416" s="350"/>
    </row>
    <row r="417" spans="5:6" ht="15.6" x14ac:dyDescent="0.3">
      <c r="E417" s="385"/>
      <c r="F417" s="350"/>
    </row>
    <row r="418" spans="5:6" ht="15.6" x14ac:dyDescent="0.3">
      <c r="E418" s="385"/>
      <c r="F418" s="350"/>
    </row>
    <row r="419" spans="5:6" ht="15.6" x14ac:dyDescent="0.3">
      <c r="E419" s="385"/>
      <c r="F419" s="350"/>
    </row>
    <row r="420" spans="5:6" ht="15.6" x14ac:dyDescent="0.3">
      <c r="E420" s="385"/>
      <c r="F420" s="350"/>
    </row>
    <row r="421" spans="5:6" ht="15.6" x14ac:dyDescent="0.3">
      <c r="E421" s="385"/>
      <c r="F421" s="350"/>
    </row>
    <row r="422" spans="5:6" ht="15.6" x14ac:dyDescent="0.3">
      <c r="E422" s="385"/>
      <c r="F422" s="350"/>
    </row>
    <row r="423" spans="5:6" ht="15.6" x14ac:dyDescent="0.3">
      <c r="E423" s="385"/>
      <c r="F423" s="350"/>
    </row>
    <row r="424" spans="5:6" ht="15.6" x14ac:dyDescent="0.3">
      <c r="E424" s="385"/>
      <c r="F424" s="350"/>
    </row>
    <row r="425" spans="5:6" ht="15.6" x14ac:dyDescent="0.3">
      <c r="E425" s="385"/>
      <c r="F425" s="350"/>
    </row>
    <row r="426" spans="5:6" ht="15.6" x14ac:dyDescent="0.3">
      <c r="E426" s="385"/>
      <c r="F426" s="350"/>
    </row>
    <row r="427" spans="5:6" ht="15.6" x14ac:dyDescent="0.3">
      <c r="E427" s="385"/>
      <c r="F427" s="350"/>
    </row>
    <row r="428" spans="5:6" ht="15.6" x14ac:dyDescent="0.3">
      <c r="E428" s="385"/>
      <c r="F428" s="350"/>
    </row>
    <row r="429" spans="5:6" ht="15.6" x14ac:dyDescent="0.3">
      <c r="E429" s="385"/>
      <c r="F429" s="350"/>
    </row>
    <row r="430" spans="5:6" ht="15.6" x14ac:dyDescent="0.3">
      <c r="E430" s="385"/>
      <c r="F430" s="350"/>
    </row>
    <row r="431" spans="5:6" ht="15.6" x14ac:dyDescent="0.3">
      <c r="E431" s="385"/>
      <c r="F431" s="350"/>
    </row>
    <row r="432" spans="5:6" ht="15.6" x14ac:dyDescent="0.3">
      <c r="E432" s="385"/>
      <c r="F432" s="350"/>
    </row>
    <row r="433" spans="5:6" ht="15.6" x14ac:dyDescent="0.3">
      <c r="E433" s="385"/>
      <c r="F433" s="350"/>
    </row>
    <row r="434" spans="5:6" ht="15.6" x14ac:dyDescent="0.3">
      <c r="E434" s="385"/>
      <c r="F434" s="350"/>
    </row>
    <row r="435" spans="5:6" ht="15.6" x14ac:dyDescent="0.3">
      <c r="E435" s="385"/>
      <c r="F435" s="350"/>
    </row>
    <row r="436" spans="5:6" ht="15.6" x14ac:dyDescent="0.3">
      <c r="E436" s="385"/>
      <c r="F436" s="350"/>
    </row>
    <row r="437" spans="5:6" ht="15.6" x14ac:dyDescent="0.3">
      <c r="E437" s="385"/>
      <c r="F437" s="350"/>
    </row>
    <row r="438" spans="5:6" ht="15.6" x14ac:dyDescent="0.3">
      <c r="E438" s="385"/>
      <c r="F438" s="350"/>
    </row>
    <row r="439" spans="5:6" ht="15.6" x14ac:dyDescent="0.3">
      <c r="E439" s="385"/>
      <c r="F439" s="350"/>
    </row>
    <row r="440" spans="5:6" ht="15.6" x14ac:dyDescent="0.3">
      <c r="E440" s="385"/>
      <c r="F440" s="350"/>
    </row>
    <row r="441" spans="5:6" ht="15.6" x14ac:dyDescent="0.3">
      <c r="E441" s="385"/>
      <c r="F441" s="350"/>
    </row>
    <row r="442" spans="5:6" ht="15.6" x14ac:dyDescent="0.3">
      <c r="E442" s="385"/>
      <c r="F442" s="350"/>
    </row>
    <row r="443" spans="5:6" ht="15.6" x14ac:dyDescent="0.3">
      <c r="E443" s="385"/>
      <c r="F443" s="350"/>
    </row>
    <row r="444" spans="5:6" ht="15.6" x14ac:dyDescent="0.3">
      <c r="E444" s="385"/>
      <c r="F444" s="350"/>
    </row>
    <row r="445" spans="5:6" ht="15.6" x14ac:dyDescent="0.3">
      <c r="E445" s="385"/>
      <c r="F445" s="350"/>
    </row>
    <row r="446" spans="5:6" ht="15.6" x14ac:dyDescent="0.3">
      <c r="E446" s="385"/>
      <c r="F446" s="350"/>
    </row>
    <row r="447" spans="5:6" ht="15.6" x14ac:dyDescent="0.3">
      <c r="E447" s="385"/>
      <c r="F447" s="350"/>
    </row>
    <row r="448" spans="5:6" ht="15.6" x14ac:dyDescent="0.3">
      <c r="E448" s="385"/>
      <c r="F448" s="350"/>
    </row>
    <row r="449" spans="5:6" ht="15.6" x14ac:dyDescent="0.3">
      <c r="E449" s="385"/>
      <c r="F449" s="350"/>
    </row>
    <row r="450" spans="5:6" ht="15.6" x14ac:dyDescent="0.3">
      <c r="E450" s="385"/>
      <c r="F450" s="350"/>
    </row>
    <row r="451" spans="5:6" ht="15.6" x14ac:dyDescent="0.3">
      <c r="E451" s="385"/>
      <c r="F451" s="350"/>
    </row>
    <row r="452" spans="5:6" ht="15.6" x14ac:dyDescent="0.3">
      <c r="E452" s="385"/>
      <c r="F452" s="350"/>
    </row>
    <row r="453" spans="5:6" ht="15.6" x14ac:dyDescent="0.3">
      <c r="E453" s="385"/>
      <c r="F453" s="350"/>
    </row>
    <row r="454" spans="5:6" ht="15.6" x14ac:dyDescent="0.3">
      <c r="E454" s="385"/>
      <c r="F454" s="350"/>
    </row>
    <row r="455" spans="5:6" ht="15.6" x14ac:dyDescent="0.3">
      <c r="E455" s="385"/>
      <c r="F455" s="350"/>
    </row>
    <row r="456" spans="5:6" ht="15.6" x14ac:dyDescent="0.3">
      <c r="E456" s="385"/>
      <c r="F456" s="350"/>
    </row>
    <row r="457" spans="5:6" ht="15.6" x14ac:dyDescent="0.3">
      <c r="E457" s="385"/>
      <c r="F457" s="350"/>
    </row>
    <row r="458" spans="5:6" ht="15.6" x14ac:dyDescent="0.3">
      <c r="E458" s="385"/>
      <c r="F458" s="350"/>
    </row>
    <row r="459" spans="5:6" ht="15.6" x14ac:dyDescent="0.3">
      <c r="E459" s="385"/>
      <c r="F459" s="350"/>
    </row>
    <row r="460" spans="5:6" ht="15.6" x14ac:dyDescent="0.3">
      <c r="E460" s="385"/>
      <c r="F460" s="350"/>
    </row>
    <row r="461" spans="5:6" ht="15.6" x14ac:dyDescent="0.3">
      <c r="E461" s="385"/>
      <c r="F461" s="350"/>
    </row>
    <row r="462" spans="5:6" ht="15.6" x14ac:dyDescent="0.3">
      <c r="E462" s="385"/>
      <c r="F462" s="350"/>
    </row>
    <row r="463" spans="5:6" ht="15.6" x14ac:dyDescent="0.3">
      <c r="E463" s="385"/>
      <c r="F463" s="350"/>
    </row>
    <row r="464" spans="5:6" ht="15.6" x14ac:dyDescent="0.3">
      <c r="E464" s="385"/>
      <c r="F464" s="350"/>
    </row>
    <row r="465" spans="5:6" ht="15.6" x14ac:dyDescent="0.3">
      <c r="E465" s="385"/>
      <c r="F465" s="350"/>
    </row>
    <row r="466" spans="5:6" ht="15.6" x14ac:dyDescent="0.3">
      <c r="E466" s="385"/>
      <c r="F466" s="350"/>
    </row>
    <row r="467" spans="5:6" ht="15.6" x14ac:dyDescent="0.3">
      <c r="E467" s="385"/>
      <c r="F467" s="350"/>
    </row>
    <row r="468" spans="5:6" ht="15.6" x14ac:dyDescent="0.3">
      <c r="E468" s="385"/>
      <c r="F468" s="350"/>
    </row>
    <row r="469" spans="5:6" ht="15.6" x14ac:dyDescent="0.3">
      <c r="E469" s="385"/>
      <c r="F469" s="350"/>
    </row>
    <row r="470" spans="5:6" ht="15.6" x14ac:dyDescent="0.3">
      <c r="E470" s="385"/>
      <c r="F470" s="350"/>
    </row>
    <row r="471" spans="5:6" ht="15.6" x14ac:dyDescent="0.3">
      <c r="E471" s="385"/>
      <c r="F471" s="350"/>
    </row>
    <row r="472" spans="5:6" ht="15.6" x14ac:dyDescent="0.3">
      <c r="E472" s="385"/>
      <c r="F472" s="350"/>
    </row>
    <row r="473" spans="5:6" ht="15.6" x14ac:dyDescent="0.3">
      <c r="E473" s="385"/>
      <c r="F473" s="350"/>
    </row>
    <row r="474" spans="5:6" ht="15.6" x14ac:dyDescent="0.3">
      <c r="E474" s="385"/>
      <c r="F474" s="350"/>
    </row>
    <row r="475" spans="5:6" ht="15.6" x14ac:dyDescent="0.3">
      <c r="E475" s="385"/>
      <c r="F475" s="350"/>
    </row>
    <row r="476" spans="5:6" ht="15.6" x14ac:dyDescent="0.3">
      <c r="E476" s="385"/>
      <c r="F476" s="350"/>
    </row>
    <row r="477" spans="5:6" ht="15.6" x14ac:dyDescent="0.3">
      <c r="E477" s="385"/>
      <c r="F477" s="350"/>
    </row>
    <row r="478" spans="5:6" ht="15.6" x14ac:dyDescent="0.3">
      <c r="E478" s="385"/>
      <c r="F478" s="350"/>
    </row>
    <row r="479" spans="5:6" ht="15.6" x14ac:dyDescent="0.3">
      <c r="E479" s="385"/>
      <c r="F479" s="350"/>
    </row>
    <row r="480" spans="5:6" ht="15.6" x14ac:dyDescent="0.3">
      <c r="E480" s="385"/>
      <c r="F480" s="350"/>
    </row>
    <row r="481" spans="5:6" ht="15.6" x14ac:dyDescent="0.3">
      <c r="E481" s="385"/>
      <c r="F481" s="350"/>
    </row>
    <row r="482" spans="5:6" ht="15.6" x14ac:dyDescent="0.3">
      <c r="E482" s="385"/>
      <c r="F482" s="350"/>
    </row>
    <row r="483" spans="5:6" ht="15.6" x14ac:dyDescent="0.3">
      <c r="E483" s="385"/>
      <c r="F483" s="350"/>
    </row>
    <row r="484" spans="5:6" ht="15.6" x14ac:dyDescent="0.3">
      <c r="E484" s="385"/>
      <c r="F484" s="350"/>
    </row>
    <row r="485" spans="5:6" ht="15.6" x14ac:dyDescent="0.3">
      <c r="E485" s="385"/>
      <c r="F485" s="350"/>
    </row>
    <row r="486" spans="5:6" ht="15.6" x14ac:dyDescent="0.3">
      <c r="E486" s="385"/>
      <c r="F486" s="350"/>
    </row>
    <row r="487" spans="5:6" ht="15.6" x14ac:dyDescent="0.3">
      <c r="E487" s="385"/>
      <c r="F487" s="350"/>
    </row>
    <row r="488" spans="5:6" ht="15.6" x14ac:dyDescent="0.3">
      <c r="E488" s="385"/>
      <c r="F488" s="350"/>
    </row>
    <row r="489" spans="5:6" ht="15.6" x14ac:dyDescent="0.3">
      <c r="E489" s="385"/>
      <c r="F489" s="350"/>
    </row>
    <row r="490" spans="5:6" ht="15.6" x14ac:dyDescent="0.3">
      <c r="E490" s="385"/>
      <c r="F490" s="350"/>
    </row>
    <row r="491" spans="5:6" ht="15.6" x14ac:dyDescent="0.3">
      <c r="E491" s="385"/>
      <c r="F491" s="350"/>
    </row>
    <row r="492" spans="5:6" ht="15.6" x14ac:dyDescent="0.3">
      <c r="E492" s="385"/>
      <c r="F492" s="350"/>
    </row>
    <row r="493" spans="5:6" ht="15.6" x14ac:dyDescent="0.3">
      <c r="E493" s="385"/>
      <c r="F493" s="350"/>
    </row>
    <row r="494" spans="5:6" ht="15.6" x14ac:dyDescent="0.3">
      <c r="E494" s="385"/>
      <c r="F494" s="350"/>
    </row>
    <row r="495" spans="5:6" ht="15.6" x14ac:dyDescent="0.3">
      <c r="E495" s="385"/>
      <c r="F495" s="350"/>
    </row>
    <row r="496" spans="5:6" ht="15.6" x14ac:dyDescent="0.3">
      <c r="E496" s="385"/>
      <c r="F496" s="350"/>
    </row>
    <row r="497" spans="5:6" ht="15.6" x14ac:dyDescent="0.3">
      <c r="E497" s="385"/>
      <c r="F497" s="350"/>
    </row>
    <row r="498" spans="5:6" ht="15.6" x14ac:dyDescent="0.3">
      <c r="E498" s="385"/>
      <c r="F498" s="350"/>
    </row>
    <row r="499" spans="5:6" ht="15.6" x14ac:dyDescent="0.3">
      <c r="E499" s="385"/>
      <c r="F499" s="350"/>
    </row>
    <row r="500" spans="5:6" ht="15.6" x14ac:dyDescent="0.3">
      <c r="E500" s="385"/>
      <c r="F500" s="350"/>
    </row>
    <row r="501" spans="5:6" ht="15.6" x14ac:dyDescent="0.3">
      <c r="E501" s="385"/>
      <c r="F501" s="350"/>
    </row>
    <row r="502" spans="5:6" ht="15.6" x14ac:dyDescent="0.3">
      <c r="E502" s="385"/>
      <c r="F502" s="350"/>
    </row>
    <row r="503" spans="5:6" ht="15.6" x14ac:dyDescent="0.3">
      <c r="E503" s="385"/>
      <c r="F503" s="350"/>
    </row>
    <row r="504" spans="5:6" ht="15.6" x14ac:dyDescent="0.3">
      <c r="E504" s="385"/>
      <c r="F504" s="350"/>
    </row>
    <row r="505" spans="5:6" ht="15.6" x14ac:dyDescent="0.3">
      <c r="E505" s="385"/>
      <c r="F505" s="350"/>
    </row>
    <row r="506" spans="5:6" ht="15.6" x14ac:dyDescent="0.3">
      <c r="E506" s="385"/>
      <c r="F506" s="350"/>
    </row>
    <row r="507" spans="5:6" ht="15.6" x14ac:dyDescent="0.3">
      <c r="E507" s="385"/>
      <c r="F507" s="350"/>
    </row>
    <row r="508" spans="5:6" ht="15.6" x14ac:dyDescent="0.3">
      <c r="E508" s="385"/>
      <c r="F508" s="350"/>
    </row>
    <row r="509" spans="5:6" ht="15.6" x14ac:dyDescent="0.3">
      <c r="E509" s="385"/>
      <c r="F509" s="350"/>
    </row>
    <row r="510" spans="5:6" ht="15.6" x14ac:dyDescent="0.3">
      <c r="E510" s="385"/>
      <c r="F510" s="350"/>
    </row>
    <row r="511" spans="5:6" ht="15.6" x14ac:dyDescent="0.3">
      <c r="E511" s="385"/>
      <c r="F511" s="350"/>
    </row>
    <row r="512" spans="5:6" ht="15.6" x14ac:dyDescent="0.3">
      <c r="E512" s="385"/>
      <c r="F512" s="350"/>
    </row>
    <row r="513" spans="5:6" ht="15.6" x14ac:dyDescent="0.3">
      <c r="E513" s="385"/>
      <c r="F513" s="350"/>
    </row>
    <row r="514" spans="5:6" ht="15.6" x14ac:dyDescent="0.3">
      <c r="E514" s="385"/>
      <c r="F514" s="350"/>
    </row>
    <row r="515" spans="5:6" ht="15.6" x14ac:dyDescent="0.3">
      <c r="E515" s="385"/>
      <c r="F515" s="350"/>
    </row>
    <row r="516" spans="5:6" ht="15.6" x14ac:dyDescent="0.3">
      <c r="E516" s="385"/>
      <c r="F516" s="350"/>
    </row>
    <row r="517" spans="5:6" ht="15.6" x14ac:dyDescent="0.3">
      <c r="E517" s="385"/>
      <c r="F517" s="350"/>
    </row>
    <row r="518" spans="5:6" ht="15.6" x14ac:dyDescent="0.3">
      <c r="E518" s="385"/>
      <c r="F518" s="350"/>
    </row>
    <row r="519" spans="5:6" ht="15.6" x14ac:dyDescent="0.3">
      <c r="E519" s="385"/>
      <c r="F519" s="350"/>
    </row>
    <row r="520" spans="5:6" ht="15.6" x14ac:dyDescent="0.3">
      <c r="E520" s="385"/>
      <c r="F520" s="350"/>
    </row>
    <row r="521" spans="5:6" ht="15.6" x14ac:dyDescent="0.3">
      <c r="E521" s="385"/>
      <c r="F521" s="350"/>
    </row>
    <row r="522" spans="5:6" ht="15.6" x14ac:dyDescent="0.3">
      <c r="E522" s="385"/>
      <c r="F522" s="350"/>
    </row>
    <row r="523" spans="5:6" ht="15.6" x14ac:dyDescent="0.3">
      <c r="E523" s="385"/>
      <c r="F523" s="350"/>
    </row>
    <row r="524" spans="5:6" ht="15.6" x14ac:dyDescent="0.3">
      <c r="E524" s="385"/>
      <c r="F524" s="350"/>
    </row>
    <row r="525" spans="5:6" ht="15.6" x14ac:dyDescent="0.3">
      <c r="E525" s="385"/>
      <c r="F525" s="350"/>
    </row>
    <row r="526" spans="5:6" ht="15.6" x14ac:dyDescent="0.3">
      <c r="E526" s="385"/>
      <c r="F526" s="350"/>
    </row>
    <row r="527" spans="5:6" ht="15.6" x14ac:dyDescent="0.3">
      <c r="E527" s="385"/>
      <c r="F527" s="350"/>
    </row>
    <row r="528" spans="5:6" ht="15.6" x14ac:dyDescent="0.3">
      <c r="E528" s="385"/>
      <c r="F528" s="350"/>
    </row>
    <row r="529" spans="5:6" ht="15.6" x14ac:dyDescent="0.3">
      <c r="E529" s="385"/>
      <c r="F529" s="350"/>
    </row>
    <row r="530" spans="5:6" ht="15.6" x14ac:dyDescent="0.3">
      <c r="E530" s="385"/>
      <c r="F530" s="350"/>
    </row>
    <row r="531" spans="5:6" ht="15.6" x14ac:dyDescent="0.3">
      <c r="E531" s="385"/>
      <c r="F531" s="350"/>
    </row>
    <row r="532" spans="5:6" ht="15.6" x14ac:dyDescent="0.3">
      <c r="E532" s="385"/>
      <c r="F532" s="350"/>
    </row>
    <row r="533" spans="5:6" ht="15.6" x14ac:dyDescent="0.3">
      <c r="E533" s="385"/>
      <c r="F533" s="350"/>
    </row>
    <row r="534" spans="5:6" ht="15.6" x14ac:dyDescent="0.3">
      <c r="E534" s="385"/>
      <c r="F534" s="350"/>
    </row>
    <row r="535" spans="5:6" ht="15.6" x14ac:dyDescent="0.3">
      <c r="E535" s="385"/>
      <c r="F535" s="350"/>
    </row>
    <row r="536" spans="5:6" ht="15.6" x14ac:dyDescent="0.3">
      <c r="E536" s="385"/>
      <c r="F536" s="350"/>
    </row>
    <row r="537" spans="5:6" ht="15.6" x14ac:dyDescent="0.3">
      <c r="E537" s="385"/>
      <c r="F537" s="350"/>
    </row>
    <row r="538" spans="5:6" ht="15.6" x14ac:dyDescent="0.3">
      <c r="E538" s="385"/>
      <c r="F538" s="350"/>
    </row>
    <row r="539" spans="5:6" ht="15.6" x14ac:dyDescent="0.3">
      <c r="E539" s="385"/>
      <c r="F539" s="350"/>
    </row>
    <row r="540" spans="5:6" ht="15.6" x14ac:dyDescent="0.3">
      <c r="E540" s="385"/>
      <c r="F540" s="350"/>
    </row>
    <row r="541" spans="5:6" ht="15.6" x14ac:dyDescent="0.3">
      <c r="E541" s="385"/>
      <c r="F541" s="350"/>
    </row>
    <row r="542" spans="5:6" ht="15.6" x14ac:dyDescent="0.3">
      <c r="E542" s="385"/>
      <c r="F542" s="350"/>
    </row>
    <row r="543" spans="5:6" ht="15.6" x14ac:dyDescent="0.3">
      <c r="E543" s="385"/>
      <c r="F543" s="350"/>
    </row>
    <row r="544" spans="5:6" ht="15.6" x14ac:dyDescent="0.3">
      <c r="E544" s="385"/>
      <c r="F544" s="350"/>
    </row>
    <row r="545" spans="5:6" ht="15.6" x14ac:dyDescent="0.3">
      <c r="E545" s="385"/>
      <c r="F545" s="350"/>
    </row>
    <row r="546" spans="5:6" ht="15.6" x14ac:dyDescent="0.3">
      <c r="E546" s="385"/>
      <c r="F546" s="350"/>
    </row>
    <row r="547" spans="5:6" ht="15.6" x14ac:dyDescent="0.3">
      <c r="E547" s="385"/>
      <c r="F547" s="350"/>
    </row>
    <row r="548" spans="5:6" ht="15.6" x14ac:dyDescent="0.3">
      <c r="E548" s="385"/>
      <c r="F548" s="350"/>
    </row>
    <row r="549" spans="5:6" ht="15.6" x14ac:dyDescent="0.3">
      <c r="E549" s="385"/>
      <c r="F549" s="350"/>
    </row>
    <row r="550" spans="5:6" ht="15.6" x14ac:dyDescent="0.3">
      <c r="E550" s="385"/>
      <c r="F550" s="350"/>
    </row>
    <row r="551" spans="5:6" ht="15.6" x14ac:dyDescent="0.3">
      <c r="E551" s="385"/>
      <c r="F551" s="350"/>
    </row>
    <row r="552" spans="5:6" ht="15.6" x14ac:dyDescent="0.3">
      <c r="E552" s="385"/>
      <c r="F552" s="350"/>
    </row>
    <row r="553" spans="5:6" ht="15.6" x14ac:dyDescent="0.3">
      <c r="E553" s="385"/>
      <c r="F553" s="350"/>
    </row>
    <row r="554" spans="5:6" ht="15.6" x14ac:dyDescent="0.3">
      <c r="E554" s="385"/>
      <c r="F554" s="350"/>
    </row>
    <row r="555" spans="5:6" ht="15.6" x14ac:dyDescent="0.3">
      <c r="E555" s="385"/>
      <c r="F555" s="350"/>
    </row>
    <row r="556" spans="5:6" ht="15.6" x14ac:dyDescent="0.3">
      <c r="E556" s="385"/>
      <c r="F556" s="350"/>
    </row>
    <row r="557" spans="5:6" ht="15.6" x14ac:dyDescent="0.3">
      <c r="E557" s="385"/>
      <c r="F557" s="350"/>
    </row>
    <row r="558" spans="5:6" ht="15.6" x14ac:dyDescent="0.3">
      <c r="E558" s="385"/>
      <c r="F558" s="350"/>
    </row>
    <row r="559" spans="5:6" ht="15.6" x14ac:dyDescent="0.3">
      <c r="E559" s="385"/>
      <c r="F559" s="350"/>
    </row>
    <row r="560" spans="5:6" ht="15.6" x14ac:dyDescent="0.3">
      <c r="E560" s="385"/>
      <c r="F560" s="350"/>
    </row>
    <row r="561" spans="5:6" ht="15.6" x14ac:dyDescent="0.3">
      <c r="E561" s="385"/>
      <c r="F561" s="350"/>
    </row>
    <row r="562" spans="5:6" ht="15.6" x14ac:dyDescent="0.3">
      <c r="E562" s="385"/>
      <c r="F562" s="350"/>
    </row>
    <row r="563" spans="5:6" ht="15.6" x14ac:dyDescent="0.3">
      <c r="E563" s="385"/>
      <c r="F563" s="350"/>
    </row>
    <row r="564" spans="5:6" ht="15.6" x14ac:dyDescent="0.3">
      <c r="E564" s="385"/>
      <c r="F564" s="350"/>
    </row>
    <row r="565" spans="5:6" ht="15.6" x14ac:dyDescent="0.3">
      <c r="E565" s="385"/>
      <c r="F565" s="350"/>
    </row>
    <row r="566" spans="5:6" ht="15.6" x14ac:dyDescent="0.3">
      <c r="E566" s="385"/>
      <c r="F566" s="350"/>
    </row>
    <row r="567" spans="5:6" ht="15.6" x14ac:dyDescent="0.3">
      <c r="E567" s="385"/>
      <c r="F567" s="350"/>
    </row>
    <row r="568" spans="5:6" ht="15.6" x14ac:dyDescent="0.3">
      <c r="E568" s="385"/>
      <c r="F568" s="350"/>
    </row>
    <row r="569" spans="5:6" ht="15.6" x14ac:dyDescent="0.3">
      <c r="E569" s="385"/>
      <c r="F569" s="350"/>
    </row>
    <row r="570" spans="5:6" ht="15.6" x14ac:dyDescent="0.3">
      <c r="E570" s="385"/>
      <c r="F570" s="350"/>
    </row>
    <row r="571" spans="5:6" ht="15.6" x14ac:dyDescent="0.3">
      <c r="E571" s="385"/>
      <c r="F571" s="350"/>
    </row>
    <row r="572" spans="5:6" ht="15.6" x14ac:dyDescent="0.3">
      <c r="E572" s="385"/>
      <c r="F572" s="350"/>
    </row>
    <row r="573" spans="5:6" ht="15.6" x14ac:dyDescent="0.3">
      <c r="E573" s="385"/>
      <c r="F573" s="350"/>
    </row>
    <row r="574" spans="5:6" ht="15.6" x14ac:dyDescent="0.3">
      <c r="E574" s="385"/>
      <c r="F574" s="350"/>
    </row>
    <row r="575" spans="5:6" ht="15.6" x14ac:dyDescent="0.3">
      <c r="E575" s="385"/>
      <c r="F575" s="350"/>
    </row>
    <row r="576" spans="5:6" ht="15.6" x14ac:dyDescent="0.3">
      <c r="E576" s="385"/>
      <c r="F576" s="350"/>
    </row>
    <row r="577" spans="5:6" ht="15.6" x14ac:dyDescent="0.3">
      <c r="E577" s="385"/>
      <c r="F577" s="350"/>
    </row>
    <row r="578" spans="5:6" ht="15.6" x14ac:dyDescent="0.3">
      <c r="E578" s="385"/>
      <c r="F578" s="350"/>
    </row>
    <row r="579" spans="5:6" ht="15.6" x14ac:dyDescent="0.3">
      <c r="E579" s="385"/>
      <c r="F579" s="350"/>
    </row>
    <row r="580" spans="5:6" ht="15.6" x14ac:dyDescent="0.3">
      <c r="E580" s="385"/>
      <c r="F580" s="350"/>
    </row>
    <row r="581" spans="5:6" ht="15.6" x14ac:dyDescent="0.3">
      <c r="E581" s="385"/>
      <c r="F581" s="350"/>
    </row>
    <row r="582" spans="5:6" ht="15.6" x14ac:dyDescent="0.3">
      <c r="E582" s="385"/>
      <c r="F582" s="350"/>
    </row>
    <row r="583" spans="5:6" ht="15.6" x14ac:dyDescent="0.3">
      <c r="E583" s="385"/>
      <c r="F583" s="350"/>
    </row>
    <row r="584" spans="5:6" ht="15.6" x14ac:dyDescent="0.3">
      <c r="E584" s="385"/>
      <c r="F584" s="350"/>
    </row>
    <row r="585" spans="5:6" ht="15.6" x14ac:dyDescent="0.3">
      <c r="E585" s="385"/>
      <c r="F585" s="350"/>
    </row>
    <row r="586" spans="5:6" ht="15.6" x14ac:dyDescent="0.3">
      <c r="E586" s="385"/>
      <c r="F586" s="350"/>
    </row>
    <row r="587" spans="5:6" ht="15.6" x14ac:dyDescent="0.3">
      <c r="E587" s="385"/>
      <c r="F587" s="350"/>
    </row>
    <row r="588" spans="5:6" ht="15.6" x14ac:dyDescent="0.3">
      <c r="E588" s="385"/>
      <c r="F588" s="350"/>
    </row>
    <row r="589" spans="5:6" ht="15.6" x14ac:dyDescent="0.3">
      <c r="E589" s="385"/>
      <c r="F589" s="350"/>
    </row>
    <row r="590" spans="5:6" ht="15.6" x14ac:dyDescent="0.3">
      <c r="E590" s="385"/>
      <c r="F590" s="350"/>
    </row>
    <row r="591" spans="5:6" ht="15.6" x14ac:dyDescent="0.3">
      <c r="E591" s="385"/>
      <c r="F591" s="350"/>
    </row>
    <row r="592" spans="5:6" ht="15.6" x14ac:dyDescent="0.3">
      <c r="E592" s="385"/>
      <c r="F592" s="350"/>
    </row>
    <row r="593" spans="5:6" ht="15.6" x14ac:dyDescent="0.3">
      <c r="E593" s="385"/>
      <c r="F593" s="350"/>
    </row>
    <row r="594" spans="5:6" ht="15.6" x14ac:dyDescent="0.3">
      <c r="E594" s="385"/>
      <c r="F594" s="350"/>
    </row>
    <row r="595" spans="5:6" ht="15.6" x14ac:dyDescent="0.3">
      <c r="E595" s="385"/>
      <c r="F595" s="350"/>
    </row>
    <row r="596" spans="5:6" ht="15.6" x14ac:dyDescent="0.3">
      <c r="E596" s="385"/>
      <c r="F596" s="350"/>
    </row>
    <row r="597" spans="5:6" ht="15.6" x14ac:dyDescent="0.3">
      <c r="E597" s="385"/>
      <c r="F597" s="350"/>
    </row>
    <row r="598" spans="5:6" ht="15.6" x14ac:dyDescent="0.3">
      <c r="E598" s="385"/>
      <c r="F598" s="350"/>
    </row>
    <row r="599" spans="5:6" ht="15.6" x14ac:dyDescent="0.3">
      <c r="E599" s="385"/>
      <c r="F599" s="350"/>
    </row>
    <row r="600" spans="5:6" ht="15.6" x14ac:dyDescent="0.3">
      <c r="E600" s="385"/>
      <c r="F600" s="350"/>
    </row>
    <row r="601" spans="5:6" ht="15.6" x14ac:dyDescent="0.3">
      <c r="E601" s="385"/>
      <c r="F601" s="350"/>
    </row>
    <row r="602" spans="5:6" ht="15.6" x14ac:dyDescent="0.3">
      <c r="E602" s="385"/>
      <c r="F602" s="350"/>
    </row>
    <row r="603" spans="5:6" ht="15.6" x14ac:dyDescent="0.3">
      <c r="E603" s="385"/>
      <c r="F603" s="350"/>
    </row>
    <row r="604" spans="5:6" ht="15.6" x14ac:dyDescent="0.3">
      <c r="E604" s="385"/>
      <c r="F604" s="350"/>
    </row>
    <row r="605" spans="5:6" ht="15.6" x14ac:dyDescent="0.3">
      <c r="E605" s="385"/>
      <c r="F605" s="350"/>
    </row>
    <row r="606" spans="5:6" ht="15.6" x14ac:dyDescent="0.3">
      <c r="E606" s="385"/>
      <c r="F606" s="350"/>
    </row>
    <row r="607" spans="5:6" ht="15.6" x14ac:dyDescent="0.3">
      <c r="E607" s="385"/>
      <c r="F607" s="350"/>
    </row>
    <row r="608" spans="5:6" ht="15.6" x14ac:dyDescent="0.3">
      <c r="E608" s="385"/>
      <c r="F608" s="350"/>
    </row>
    <row r="609" spans="5:6" ht="15.6" x14ac:dyDescent="0.3">
      <c r="E609" s="385"/>
      <c r="F609" s="350"/>
    </row>
    <row r="610" spans="5:6" ht="15.6" x14ac:dyDescent="0.3">
      <c r="E610" s="385"/>
      <c r="F610" s="350"/>
    </row>
    <row r="611" spans="5:6" ht="15.6" x14ac:dyDescent="0.3">
      <c r="E611" s="385"/>
      <c r="F611" s="350"/>
    </row>
    <row r="612" spans="5:6" ht="15.6" x14ac:dyDescent="0.3">
      <c r="E612" s="385"/>
      <c r="F612" s="350"/>
    </row>
    <row r="613" spans="5:6" ht="15.6" x14ac:dyDescent="0.3">
      <c r="E613" s="385"/>
      <c r="F613" s="350"/>
    </row>
    <row r="614" spans="5:6" ht="15.6" x14ac:dyDescent="0.3">
      <c r="E614" s="385"/>
      <c r="F614" s="350"/>
    </row>
    <row r="615" spans="5:6" ht="15.6" x14ac:dyDescent="0.3">
      <c r="E615" s="385"/>
      <c r="F615" s="350"/>
    </row>
    <row r="616" spans="5:6" ht="15.6" x14ac:dyDescent="0.3">
      <c r="E616" s="385"/>
      <c r="F616" s="350"/>
    </row>
    <row r="617" spans="5:6" ht="15.6" x14ac:dyDescent="0.3">
      <c r="E617" s="385"/>
      <c r="F617" s="350"/>
    </row>
    <row r="618" spans="5:6" ht="15.6" x14ac:dyDescent="0.3">
      <c r="E618" s="385"/>
      <c r="F618" s="350"/>
    </row>
    <row r="619" spans="5:6" ht="15.6" x14ac:dyDescent="0.3">
      <c r="E619" s="385"/>
      <c r="F619" s="350"/>
    </row>
    <row r="620" spans="5:6" ht="15.6" x14ac:dyDescent="0.3">
      <c r="E620" s="385"/>
      <c r="F620" s="350"/>
    </row>
    <row r="621" spans="5:6" ht="15.6" x14ac:dyDescent="0.3">
      <c r="E621" s="385"/>
      <c r="F621" s="350"/>
    </row>
    <row r="622" spans="5:6" ht="15.6" x14ac:dyDescent="0.3">
      <c r="E622" s="385"/>
      <c r="F622" s="350"/>
    </row>
    <row r="623" spans="5:6" ht="15.6" x14ac:dyDescent="0.3">
      <c r="E623" s="385"/>
      <c r="F623" s="350"/>
    </row>
    <row r="624" spans="5:6" ht="15.6" x14ac:dyDescent="0.3">
      <c r="E624" s="385"/>
      <c r="F624" s="350"/>
    </row>
    <row r="625" spans="5:6" ht="15.6" x14ac:dyDescent="0.3">
      <c r="E625" s="385"/>
      <c r="F625" s="350"/>
    </row>
    <row r="626" spans="5:6" ht="15.6" x14ac:dyDescent="0.3">
      <c r="E626" s="385"/>
      <c r="F626" s="350"/>
    </row>
    <row r="627" spans="5:6" ht="15.6" x14ac:dyDescent="0.3">
      <c r="E627" s="385"/>
      <c r="F627" s="350"/>
    </row>
    <row r="628" spans="5:6" ht="15.6" x14ac:dyDescent="0.3">
      <c r="E628" s="385"/>
      <c r="F628" s="350"/>
    </row>
    <row r="629" spans="5:6" ht="15.6" x14ac:dyDescent="0.3">
      <c r="E629" s="385"/>
      <c r="F629" s="350"/>
    </row>
    <row r="630" spans="5:6" ht="15.6" x14ac:dyDescent="0.3">
      <c r="E630" s="385"/>
      <c r="F630" s="350"/>
    </row>
    <row r="631" spans="5:6" ht="15.6" x14ac:dyDescent="0.3">
      <c r="E631" s="385"/>
      <c r="F631" s="350"/>
    </row>
    <row r="632" spans="5:6" ht="15.6" x14ac:dyDescent="0.3">
      <c r="E632" s="385"/>
      <c r="F632" s="350"/>
    </row>
    <row r="633" spans="5:6" ht="15.6" x14ac:dyDescent="0.3">
      <c r="E633" s="385"/>
      <c r="F633" s="350"/>
    </row>
    <row r="634" spans="5:6" ht="15.6" x14ac:dyDescent="0.3">
      <c r="E634" s="385"/>
      <c r="F634" s="350"/>
    </row>
    <row r="635" spans="5:6" ht="15.6" x14ac:dyDescent="0.3">
      <c r="E635" s="385"/>
      <c r="F635" s="350"/>
    </row>
    <row r="636" spans="5:6" ht="15.6" x14ac:dyDescent="0.3">
      <c r="E636" s="385"/>
      <c r="F636" s="350"/>
    </row>
    <row r="637" spans="5:6" ht="15.6" x14ac:dyDescent="0.3">
      <c r="E637" s="385"/>
      <c r="F637" s="350"/>
    </row>
    <row r="638" spans="5:6" ht="15.6" x14ac:dyDescent="0.3">
      <c r="E638" s="385"/>
      <c r="F638" s="350"/>
    </row>
    <row r="639" spans="5:6" ht="15.6" x14ac:dyDescent="0.3">
      <c r="E639" s="385"/>
      <c r="F639" s="350"/>
    </row>
    <row r="640" spans="5:6" ht="15.6" x14ac:dyDescent="0.3">
      <c r="E640" s="385"/>
      <c r="F640" s="350"/>
    </row>
    <row r="641" spans="5:6" ht="15.6" x14ac:dyDescent="0.3">
      <c r="E641" s="385"/>
      <c r="F641" s="350"/>
    </row>
    <row r="642" spans="5:6" ht="15.6" x14ac:dyDescent="0.3">
      <c r="E642" s="385"/>
      <c r="F642" s="350"/>
    </row>
    <row r="643" spans="5:6" ht="15.6" x14ac:dyDescent="0.3">
      <c r="E643" s="385"/>
      <c r="F643" s="350"/>
    </row>
    <row r="644" spans="5:6" ht="15.6" x14ac:dyDescent="0.3">
      <c r="E644" s="385"/>
      <c r="F644" s="350"/>
    </row>
    <row r="645" spans="5:6" ht="15.6" x14ac:dyDescent="0.3">
      <c r="E645" s="385"/>
      <c r="F645" s="350"/>
    </row>
    <row r="646" spans="5:6" ht="15.6" x14ac:dyDescent="0.3">
      <c r="E646" s="385"/>
      <c r="F646" s="350"/>
    </row>
    <row r="647" spans="5:6" ht="15.6" x14ac:dyDescent="0.3">
      <c r="E647" s="385"/>
      <c r="F647" s="350"/>
    </row>
    <row r="648" spans="5:6" ht="15.6" x14ac:dyDescent="0.3">
      <c r="E648" s="385"/>
      <c r="F648" s="350"/>
    </row>
    <row r="649" spans="5:6" ht="15.6" x14ac:dyDescent="0.3">
      <c r="E649" s="385"/>
      <c r="F649" s="350"/>
    </row>
    <row r="650" spans="5:6" ht="15.6" x14ac:dyDescent="0.3">
      <c r="E650" s="385"/>
      <c r="F650" s="350"/>
    </row>
    <row r="651" spans="5:6" ht="15.6" x14ac:dyDescent="0.3">
      <c r="E651" s="385"/>
      <c r="F651" s="350"/>
    </row>
    <row r="652" spans="5:6" ht="15.6" x14ac:dyDescent="0.3">
      <c r="E652" s="385"/>
      <c r="F652" s="350"/>
    </row>
    <row r="653" spans="5:6" ht="15.6" x14ac:dyDescent="0.3">
      <c r="E653" s="385"/>
      <c r="F653" s="350"/>
    </row>
    <row r="654" spans="5:6" ht="15.6" x14ac:dyDescent="0.3">
      <c r="E654" s="385"/>
      <c r="F654" s="350"/>
    </row>
    <row r="655" spans="5:6" ht="15.6" x14ac:dyDescent="0.3">
      <c r="E655" s="385"/>
      <c r="F655" s="350"/>
    </row>
    <row r="656" spans="5:6" ht="15.6" x14ac:dyDescent="0.3">
      <c r="E656" s="385"/>
      <c r="F656" s="350"/>
    </row>
    <row r="657" spans="5:6" ht="15.6" x14ac:dyDescent="0.3">
      <c r="E657" s="385"/>
      <c r="F657" s="350"/>
    </row>
    <row r="658" spans="5:6" ht="15.6" x14ac:dyDescent="0.3">
      <c r="E658" s="385"/>
      <c r="F658" s="350"/>
    </row>
    <row r="659" spans="5:6" ht="15.6" x14ac:dyDescent="0.3">
      <c r="E659" s="385"/>
      <c r="F659" s="350"/>
    </row>
    <row r="660" spans="5:6" ht="15.6" x14ac:dyDescent="0.3">
      <c r="E660" s="385"/>
      <c r="F660" s="350"/>
    </row>
    <row r="661" spans="5:6" ht="15.6" x14ac:dyDescent="0.3">
      <c r="E661" s="385"/>
      <c r="F661" s="350"/>
    </row>
    <row r="662" spans="5:6" ht="15.6" x14ac:dyDescent="0.3">
      <c r="E662" s="385"/>
      <c r="F662" s="350"/>
    </row>
    <row r="663" spans="5:6" ht="15.6" x14ac:dyDescent="0.3">
      <c r="E663" s="385"/>
      <c r="F663" s="350"/>
    </row>
    <row r="664" spans="5:6" ht="15.6" x14ac:dyDescent="0.3">
      <c r="E664" s="385"/>
      <c r="F664" s="350"/>
    </row>
    <row r="665" spans="5:6" ht="15.6" x14ac:dyDescent="0.3">
      <c r="E665" s="385"/>
      <c r="F665" s="350"/>
    </row>
    <row r="666" spans="5:6" ht="15.6" x14ac:dyDescent="0.3">
      <c r="E666" s="385"/>
      <c r="F666" s="350"/>
    </row>
    <row r="667" spans="5:6" ht="15.6" x14ac:dyDescent="0.3">
      <c r="E667" s="385"/>
      <c r="F667" s="350"/>
    </row>
    <row r="668" spans="5:6" ht="15.6" x14ac:dyDescent="0.3">
      <c r="E668" s="385"/>
      <c r="F668" s="350"/>
    </row>
    <row r="669" spans="5:6" ht="15.6" x14ac:dyDescent="0.3">
      <c r="E669" s="385"/>
      <c r="F669" s="350"/>
    </row>
    <row r="670" spans="5:6" ht="15.6" x14ac:dyDescent="0.3">
      <c r="E670" s="385"/>
      <c r="F670" s="350"/>
    </row>
    <row r="671" spans="5:6" ht="15.6" x14ac:dyDescent="0.3">
      <c r="E671" s="385"/>
      <c r="F671" s="350"/>
    </row>
    <row r="672" spans="5:6" ht="15.6" x14ac:dyDescent="0.3">
      <c r="E672" s="385"/>
      <c r="F672" s="350"/>
    </row>
    <row r="673" spans="5:6" ht="15.6" x14ac:dyDescent="0.3">
      <c r="E673" s="385"/>
      <c r="F673" s="350"/>
    </row>
    <row r="674" spans="5:6" ht="15.6" x14ac:dyDescent="0.3">
      <c r="E674" s="385"/>
      <c r="F674" s="350"/>
    </row>
    <row r="675" spans="5:6" ht="15.6" x14ac:dyDescent="0.3">
      <c r="E675" s="385"/>
      <c r="F675" s="350"/>
    </row>
    <row r="676" spans="5:6" ht="15.6" x14ac:dyDescent="0.3">
      <c r="E676" s="385"/>
      <c r="F676" s="350"/>
    </row>
    <row r="677" spans="5:6" ht="15.6" x14ac:dyDescent="0.3">
      <c r="E677" s="385"/>
      <c r="F677" s="350"/>
    </row>
    <row r="678" spans="5:6" ht="15.6" x14ac:dyDescent="0.3">
      <c r="E678" s="385"/>
      <c r="F678" s="350"/>
    </row>
    <row r="679" spans="5:6" ht="15.6" x14ac:dyDescent="0.3">
      <c r="E679" s="385"/>
      <c r="F679" s="350"/>
    </row>
    <row r="680" spans="5:6" ht="15.6" x14ac:dyDescent="0.3">
      <c r="E680" s="385"/>
      <c r="F680" s="350"/>
    </row>
    <row r="681" spans="5:6" ht="15.6" x14ac:dyDescent="0.3">
      <c r="E681" s="385"/>
      <c r="F681" s="350"/>
    </row>
    <row r="682" spans="5:6" ht="15.6" x14ac:dyDescent="0.3">
      <c r="E682" s="385"/>
      <c r="F682" s="350"/>
    </row>
    <row r="683" spans="5:6" ht="15.6" x14ac:dyDescent="0.3">
      <c r="E683" s="385"/>
      <c r="F683" s="350"/>
    </row>
    <row r="684" spans="5:6" ht="15.6" x14ac:dyDescent="0.3">
      <c r="E684" s="385"/>
      <c r="F684" s="350"/>
    </row>
    <row r="685" spans="5:6" ht="15.6" x14ac:dyDescent="0.3">
      <c r="E685" s="385"/>
      <c r="F685" s="350"/>
    </row>
    <row r="686" spans="5:6" ht="15.6" x14ac:dyDescent="0.3">
      <c r="E686" s="385"/>
      <c r="F686" s="350"/>
    </row>
    <row r="687" spans="5:6" ht="15.6" x14ac:dyDescent="0.3">
      <c r="E687" s="385"/>
      <c r="F687" s="350"/>
    </row>
    <row r="688" spans="5:6" ht="15.6" x14ac:dyDescent="0.3">
      <c r="E688" s="385"/>
      <c r="F688" s="350"/>
    </row>
    <row r="689" spans="5:6" ht="15.6" x14ac:dyDescent="0.3">
      <c r="E689" s="385"/>
      <c r="F689" s="350"/>
    </row>
    <row r="690" spans="5:6" ht="15.6" x14ac:dyDescent="0.3">
      <c r="E690" s="385"/>
      <c r="F690" s="350"/>
    </row>
    <row r="691" spans="5:6" ht="15.6" x14ac:dyDescent="0.3">
      <c r="E691" s="385"/>
      <c r="F691" s="350"/>
    </row>
    <row r="692" spans="5:6" ht="15.6" x14ac:dyDescent="0.3">
      <c r="E692" s="385"/>
      <c r="F692" s="350"/>
    </row>
    <row r="693" spans="5:6" ht="15.6" x14ac:dyDescent="0.3">
      <c r="E693" s="385"/>
      <c r="F693" s="350"/>
    </row>
    <row r="694" spans="5:6" ht="15.6" x14ac:dyDescent="0.3">
      <c r="E694" s="385"/>
      <c r="F694" s="350"/>
    </row>
    <row r="695" spans="5:6" ht="15.6" x14ac:dyDescent="0.3">
      <c r="E695" s="385"/>
      <c r="F695" s="350"/>
    </row>
    <row r="696" spans="5:6" ht="15.6" x14ac:dyDescent="0.3">
      <c r="E696" s="385"/>
      <c r="F696" s="350"/>
    </row>
    <row r="697" spans="5:6" ht="15.6" x14ac:dyDescent="0.3">
      <c r="E697" s="385"/>
      <c r="F697" s="350"/>
    </row>
    <row r="698" spans="5:6" ht="15.6" x14ac:dyDescent="0.3">
      <c r="E698" s="385"/>
      <c r="F698" s="350"/>
    </row>
    <row r="699" spans="5:6" ht="15.6" x14ac:dyDescent="0.3">
      <c r="E699" s="385"/>
      <c r="F699" s="350"/>
    </row>
    <row r="700" spans="5:6" ht="15.6" x14ac:dyDescent="0.3">
      <c r="E700" s="385"/>
      <c r="F700" s="350"/>
    </row>
    <row r="701" spans="5:6" ht="15.6" x14ac:dyDescent="0.3">
      <c r="E701" s="385"/>
      <c r="F701" s="350"/>
    </row>
    <row r="702" spans="5:6" ht="15.6" x14ac:dyDescent="0.3">
      <c r="E702" s="385"/>
      <c r="F702" s="350"/>
    </row>
    <row r="703" spans="5:6" ht="15.6" x14ac:dyDescent="0.3">
      <c r="E703" s="385"/>
      <c r="F703" s="350"/>
    </row>
    <row r="704" spans="5:6" ht="15.6" x14ac:dyDescent="0.3">
      <c r="E704" s="385"/>
      <c r="F704" s="350"/>
    </row>
    <row r="705" spans="5:6" ht="15.6" x14ac:dyDescent="0.3">
      <c r="E705" s="385"/>
      <c r="F705" s="350"/>
    </row>
    <row r="706" spans="5:6" ht="15.6" x14ac:dyDescent="0.3">
      <c r="E706" s="385"/>
      <c r="F706" s="350"/>
    </row>
    <row r="707" spans="5:6" ht="15.6" x14ac:dyDescent="0.3">
      <c r="E707" s="385"/>
      <c r="F707" s="350"/>
    </row>
    <row r="708" spans="5:6" ht="15.6" x14ac:dyDescent="0.3">
      <c r="E708" s="385"/>
      <c r="F708" s="350"/>
    </row>
    <row r="709" spans="5:6" ht="15.6" x14ac:dyDescent="0.3">
      <c r="E709" s="385"/>
      <c r="F709" s="350"/>
    </row>
    <row r="710" spans="5:6" ht="15.6" x14ac:dyDescent="0.3">
      <c r="E710" s="385"/>
      <c r="F710" s="350"/>
    </row>
    <row r="711" spans="5:6" ht="15.6" x14ac:dyDescent="0.3">
      <c r="E711" s="385"/>
      <c r="F711" s="350"/>
    </row>
    <row r="712" spans="5:6" ht="15.6" x14ac:dyDescent="0.3">
      <c r="E712" s="385"/>
      <c r="F712" s="350"/>
    </row>
    <row r="713" spans="5:6" ht="15.6" x14ac:dyDescent="0.3">
      <c r="E713" s="385"/>
      <c r="F713" s="350"/>
    </row>
    <row r="714" spans="5:6" ht="15.6" x14ac:dyDescent="0.3">
      <c r="E714" s="385"/>
      <c r="F714" s="350"/>
    </row>
    <row r="715" spans="5:6" ht="15.6" x14ac:dyDescent="0.3">
      <c r="E715" s="385"/>
      <c r="F715" s="350"/>
    </row>
    <row r="716" spans="5:6" ht="15.6" x14ac:dyDescent="0.3">
      <c r="E716" s="385"/>
      <c r="F716" s="350"/>
    </row>
    <row r="717" spans="5:6" ht="15.6" x14ac:dyDescent="0.3">
      <c r="E717" s="385"/>
      <c r="F717" s="350"/>
    </row>
    <row r="718" spans="5:6" ht="15.6" x14ac:dyDescent="0.3">
      <c r="E718" s="385"/>
      <c r="F718" s="350"/>
    </row>
    <row r="719" spans="5:6" ht="15.6" x14ac:dyDescent="0.3">
      <c r="E719" s="385"/>
      <c r="F719" s="350"/>
    </row>
    <row r="720" spans="5:6" ht="15.6" x14ac:dyDescent="0.3">
      <c r="E720" s="385"/>
      <c r="F720" s="350"/>
    </row>
    <row r="721" spans="5:6" ht="15.6" x14ac:dyDescent="0.3">
      <c r="E721" s="385"/>
      <c r="F721" s="350"/>
    </row>
    <row r="722" spans="5:6" ht="15.6" x14ac:dyDescent="0.3">
      <c r="E722" s="385"/>
      <c r="F722" s="350"/>
    </row>
    <row r="723" spans="5:6" ht="15.6" x14ac:dyDescent="0.3">
      <c r="E723" s="385"/>
      <c r="F723" s="350"/>
    </row>
    <row r="724" spans="5:6" ht="15.6" x14ac:dyDescent="0.3">
      <c r="E724" s="385"/>
      <c r="F724" s="350"/>
    </row>
    <row r="725" spans="5:6" ht="15.6" x14ac:dyDescent="0.3">
      <c r="E725" s="385"/>
      <c r="F725" s="350"/>
    </row>
    <row r="726" spans="5:6" ht="15.6" x14ac:dyDescent="0.3">
      <c r="E726" s="385"/>
      <c r="F726" s="350"/>
    </row>
    <row r="727" spans="5:6" ht="15.6" x14ac:dyDescent="0.3">
      <c r="E727" s="385"/>
      <c r="F727" s="350"/>
    </row>
    <row r="728" spans="5:6" ht="15.6" x14ac:dyDescent="0.3">
      <c r="E728" s="385"/>
      <c r="F728" s="350"/>
    </row>
    <row r="729" spans="5:6" ht="15.6" x14ac:dyDescent="0.3">
      <c r="E729" s="385"/>
      <c r="F729" s="350"/>
    </row>
    <row r="730" spans="5:6" ht="15.6" x14ac:dyDescent="0.3">
      <c r="E730" s="385"/>
      <c r="F730" s="350"/>
    </row>
    <row r="731" spans="5:6" ht="15.6" x14ac:dyDescent="0.3">
      <c r="E731" s="385"/>
      <c r="F731" s="350"/>
    </row>
    <row r="732" spans="5:6" ht="15.6" x14ac:dyDescent="0.3">
      <c r="E732" s="385"/>
      <c r="F732" s="350"/>
    </row>
    <row r="733" spans="5:6" ht="15.6" x14ac:dyDescent="0.3">
      <c r="E733" s="385"/>
      <c r="F733" s="350"/>
    </row>
    <row r="734" spans="5:6" ht="15.6" x14ac:dyDescent="0.3">
      <c r="E734" s="385"/>
      <c r="F734" s="350"/>
    </row>
    <row r="735" spans="5:6" ht="15.6" x14ac:dyDescent="0.3">
      <c r="E735" s="385"/>
      <c r="F735" s="350"/>
    </row>
    <row r="736" spans="5:6" ht="15.6" x14ac:dyDescent="0.3">
      <c r="E736" s="385"/>
      <c r="F736" s="350"/>
    </row>
    <row r="737" spans="5:6" ht="15.6" x14ac:dyDescent="0.3">
      <c r="E737" s="385"/>
      <c r="F737" s="350"/>
    </row>
    <row r="738" spans="5:6" ht="15.6" x14ac:dyDescent="0.3">
      <c r="E738" s="385"/>
      <c r="F738" s="350"/>
    </row>
    <row r="739" spans="5:6" ht="15.6" x14ac:dyDescent="0.3">
      <c r="E739" s="385"/>
      <c r="F739" s="350"/>
    </row>
    <row r="740" spans="5:6" ht="15.6" x14ac:dyDescent="0.3">
      <c r="E740" s="385"/>
      <c r="F740" s="350"/>
    </row>
    <row r="741" spans="5:6" ht="15.6" x14ac:dyDescent="0.3">
      <c r="E741" s="385"/>
      <c r="F741" s="350"/>
    </row>
    <row r="742" spans="5:6" ht="15.6" x14ac:dyDescent="0.3">
      <c r="E742" s="385"/>
      <c r="F742" s="350"/>
    </row>
    <row r="743" spans="5:6" ht="15.6" x14ac:dyDescent="0.3">
      <c r="E743" s="385"/>
      <c r="F743" s="350"/>
    </row>
    <row r="744" spans="5:6" ht="15.6" x14ac:dyDescent="0.3">
      <c r="E744" s="385"/>
      <c r="F744" s="350"/>
    </row>
    <row r="745" spans="5:6" ht="15.6" x14ac:dyDescent="0.3">
      <c r="E745" s="385"/>
      <c r="F745" s="350"/>
    </row>
    <row r="746" spans="5:6" ht="15.6" x14ac:dyDescent="0.3">
      <c r="E746" s="385"/>
      <c r="F746" s="350"/>
    </row>
    <row r="747" spans="5:6" ht="15.6" x14ac:dyDescent="0.3">
      <c r="E747" s="385"/>
      <c r="F747" s="350"/>
    </row>
    <row r="748" spans="5:6" ht="15.6" x14ac:dyDescent="0.3">
      <c r="E748" s="385"/>
      <c r="F748" s="350"/>
    </row>
    <row r="749" spans="5:6" ht="15.6" x14ac:dyDescent="0.3">
      <c r="E749" s="385"/>
      <c r="F749" s="350"/>
    </row>
    <row r="750" spans="5:6" ht="15.6" x14ac:dyDescent="0.3">
      <c r="E750" s="385"/>
      <c r="F750" s="350"/>
    </row>
    <row r="751" spans="5:6" ht="15.6" x14ac:dyDescent="0.3">
      <c r="E751" s="385"/>
      <c r="F751" s="350"/>
    </row>
    <row r="752" spans="5:6" ht="15.6" x14ac:dyDescent="0.3">
      <c r="E752" s="385"/>
      <c r="F752" s="350"/>
    </row>
    <row r="753" spans="5:6" ht="15.6" x14ac:dyDescent="0.3">
      <c r="E753" s="385"/>
      <c r="F753" s="350"/>
    </row>
    <row r="754" spans="5:6" ht="15.6" x14ac:dyDescent="0.3">
      <c r="E754" s="385"/>
      <c r="F754" s="350"/>
    </row>
    <row r="755" spans="5:6" ht="15.6" x14ac:dyDescent="0.3">
      <c r="E755" s="385"/>
      <c r="F755" s="350"/>
    </row>
    <row r="756" spans="5:6" ht="15.6" x14ac:dyDescent="0.3">
      <c r="E756" s="385"/>
      <c r="F756" s="350"/>
    </row>
    <row r="757" spans="5:6" ht="15.6" x14ac:dyDescent="0.3">
      <c r="E757" s="385"/>
      <c r="F757" s="350"/>
    </row>
    <row r="758" spans="5:6" ht="15.6" x14ac:dyDescent="0.3">
      <c r="E758" s="385"/>
      <c r="F758" s="350"/>
    </row>
    <row r="759" spans="5:6" ht="15.6" x14ac:dyDescent="0.3">
      <c r="E759" s="385"/>
      <c r="F759" s="350"/>
    </row>
    <row r="760" spans="5:6" ht="15.6" x14ac:dyDescent="0.3">
      <c r="E760" s="385"/>
      <c r="F760" s="350"/>
    </row>
    <row r="761" spans="5:6" ht="15.6" x14ac:dyDescent="0.3">
      <c r="E761" s="385"/>
      <c r="F761" s="350"/>
    </row>
    <row r="762" spans="5:6" ht="15.6" x14ac:dyDescent="0.3">
      <c r="E762" s="385"/>
      <c r="F762" s="350"/>
    </row>
    <row r="763" spans="5:6" ht="15.6" x14ac:dyDescent="0.3">
      <c r="E763" s="385"/>
      <c r="F763" s="350"/>
    </row>
    <row r="764" spans="5:6" ht="15.6" x14ac:dyDescent="0.3">
      <c r="E764" s="385"/>
      <c r="F764" s="350"/>
    </row>
    <row r="765" spans="5:6" ht="15.6" x14ac:dyDescent="0.3">
      <c r="E765" s="385"/>
      <c r="F765" s="350"/>
    </row>
    <row r="766" spans="5:6" ht="15.6" x14ac:dyDescent="0.3">
      <c r="E766" s="385"/>
      <c r="F766" s="350"/>
    </row>
    <row r="767" spans="5:6" ht="15.6" x14ac:dyDescent="0.3">
      <c r="E767" s="385"/>
      <c r="F767" s="350"/>
    </row>
    <row r="768" spans="5:6" ht="15.6" x14ac:dyDescent="0.3">
      <c r="E768" s="385"/>
      <c r="F768" s="350"/>
    </row>
    <row r="769" spans="5:6" ht="15.6" x14ac:dyDescent="0.3">
      <c r="E769" s="385"/>
      <c r="F769" s="350"/>
    </row>
    <row r="770" spans="5:6" ht="15.6" x14ac:dyDescent="0.3">
      <c r="E770" s="385"/>
      <c r="F770" s="350"/>
    </row>
    <row r="771" spans="5:6" ht="15.6" x14ac:dyDescent="0.3">
      <c r="E771" s="385"/>
      <c r="F771" s="350"/>
    </row>
    <row r="772" spans="5:6" ht="15.6" x14ac:dyDescent="0.3">
      <c r="E772" s="385"/>
      <c r="F772" s="350"/>
    </row>
    <row r="773" spans="5:6" ht="15.6" x14ac:dyDescent="0.3">
      <c r="E773" s="385"/>
      <c r="F773" s="350"/>
    </row>
    <row r="774" spans="5:6" ht="15.6" x14ac:dyDescent="0.3">
      <c r="E774" s="385"/>
      <c r="F774" s="350"/>
    </row>
    <row r="775" spans="5:6" ht="15.6" x14ac:dyDescent="0.3">
      <c r="E775" s="385"/>
      <c r="F775" s="350"/>
    </row>
    <row r="776" spans="5:6" ht="15.6" x14ac:dyDescent="0.3">
      <c r="E776" s="385"/>
      <c r="F776" s="350"/>
    </row>
    <row r="777" spans="5:6" ht="15.6" x14ac:dyDescent="0.3">
      <c r="E777" s="385"/>
      <c r="F777" s="350"/>
    </row>
    <row r="778" spans="5:6" ht="15.6" x14ac:dyDescent="0.3">
      <c r="E778" s="385"/>
      <c r="F778" s="350"/>
    </row>
    <row r="779" spans="5:6" ht="15.6" x14ac:dyDescent="0.3">
      <c r="E779" s="385"/>
      <c r="F779" s="350"/>
    </row>
    <row r="780" spans="5:6" ht="15.6" x14ac:dyDescent="0.3">
      <c r="E780" s="385"/>
      <c r="F780" s="350"/>
    </row>
    <row r="781" spans="5:6" ht="15.6" x14ac:dyDescent="0.3">
      <c r="E781" s="385"/>
      <c r="F781" s="350"/>
    </row>
    <row r="782" spans="5:6" ht="15.6" x14ac:dyDescent="0.3">
      <c r="E782" s="385"/>
      <c r="F782" s="350"/>
    </row>
    <row r="783" spans="5:6" ht="15.6" x14ac:dyDescent="0.3">
      <c r="E783" s="385"/>
      <c r="F783" s="350"/>
    </row>
    <row r="784" spans="5:6" ht="15.6" x14ac:dyDescent="0.3">
      <c r="E784" s="385"/>
      <c r="F784" s="350"/>
    </row>
    <row r="785" spans="5:6" ht="15.6" x14ac:dyDescent="0.3">
      <c r="E785" s="385"/>
      <c r="F785" s="350"/>
    </row>
    <row r="786" spans="5:6" ht="15.6" x14ac:dyDescent="0.3">
      <c r="E786" s="385"/>
      <c r="F786" s="350"/>
    </row>
    <row r="787" spans="5:6" ht="15.6" x14ac:dyDescent="0.3">
      <c r="E787" s="385"/>
      <c r="F787" s="350"/>
    </row>
    <row r="788" spans="5:6" ht="15.6" x14ac:dyDescent="0.3">
      <c r="E788" s="385"/>
      <c r="F788" s="350"/>
    </row>
    <row r="789" spans="5:6" ht="15.6" x14ac:dyDescent="0.3">
      <c r="E789" s="385"/>
      <c r="F789" s="350"/>
    </row>
    <row r="790" spans="5:6" ht="15.6" x14ac:dyDescent="0.3">
      <c r="E790" s="385"/>
      <c r="F790" s="350"/>
    </row>
    <row r="791" spans="5:6" ht="15.6" x14ac:dyDescent="0.3">
      <c r="E791" s="385"/>
      <c r="F791" s="350"/>
    </row>
    <row r="792" spans="5:6" ht="15.6" x14ac:dyDescent="0.3">
      <c r="E792" s="385"/>
      <c r="F792" s="350"/>
    </row>
    <row r="793" spans="5:6" ht="15.6" x14ac:dyDescent="0.3">
      <c r="E793" s="385"/>
      <c r="F793" s="350"/>
    </row>
    <row r="794" spans="5:6" ht="15.6" x14ac:dyDescent="0.3">
      <c r="E794" s="385"/>
      <c r="F794" s="350"/>
    </row>
    <row r="795" spans="5:6" ht="15.6" x14ac:dyDescent="0.3">
      <c r="E795" s="385"/>
      <c r="F795" s="350"/>
    </row>
    <row r="796" spans="5:6" ht="15.6" x14ac:dyDescent="0.3">
      <c r="E796" s="385"/>
      <c r="F796" s="350"/>
    </row>
    <row r="797" spans="5:6" ht="15.6" x14ac:dyDescent="0.3">
      <c r="E797" s="385"/>
      <c r="F797" s="350"/>
    </row>
    <row r="798" spans="5:6" ht="15.6" x14ac:dyDescent="0.3">
      <c r="E798" s="385"/>
      <c r="F798" s="350"/>
    </row>
    <row r="799" spans="5:6" ht="15.6" x14ac:dyDescent="0.3">
      <c r="E799" s="385"/>
      <c r="F799" s="350"/>
    </row>
    <row r="800" spans="5:6" ht="15.6" x14ac:dyDescent="0.3">
      <c r="E800" s="385"/>
      <c r="F800" s="350"/>
    </row>
    <row r="801" spans="5:6" ht="15.6" x14ac:dyDescent="0.3">
      <c r="E801" s="385"/>
      <c r="F801" s="350"/>
    </row>
    <row r="802" spans="5:6" ht="15.6" x14ac:dyDescent="0.3">
      <c r="E802" s="385"/>
      <c r="F802" s="350"/>
    </row>
    <row r="803" spans="5:6" ht="15.6" x14ac:dyDescent="0.3">
      <c r="E803" s="385"/>
      <c r="F803" s="350"/>
    </row>
    <row r="804" spans="5:6" ht="15.6" x14ac:dyDescent="0.3">
      <c r="E804" s="385"/>
      <c r="F804" s="350"/>
    </row>
    <row r="805" spans="5:6" ht="15.6" x14ac:dyDescent="0.3">
      <c r="E805" s="385"/>
      <c r="F805" s="350"/>
    </row>
    <row r="806" spans="5:6" ht="15.6" x14ac:dyDescent="0.3">
      <c r="E806" s="385"/>
      <c r="F806" s="350"/>
    </row>
    <row r="807" spans="5:6" ht="15.6" x14ac:dyDescent="0.3">
      <c r="E807" s="385"/>
      <c r="F807" s="350"/>
    </row>
    <row r="808" spans="5:6" ht="15.6" x14ac:dyDescent="0.3">
      <c r="E808" s="385"/>
      <c r="F808" s="350"/>
    </row>
    <row r="809" spans="5:6" ht="15.6" x14ac:dyDescent="0.3">
      <c r="E809" s="385"/>
      <c r="F809" s="350"/>
    </row>
    <row r="810" spans="5:6" ht="15.6" x14ac:dyDescent="0.3">
      <c r="E810" s="385"/>
      <c r="F810" s="350"/>
    </row>
    <row r="811" spans="5:6" ht="15.6" x14ac:dyDescent="0.3">
      <c r="E811" s="385"/>
      <c r="F811" s="350"/>
    </row>
    <row r="812" spans="5:6" ht="15.6" x14ac:dyDescent="0.3">
      <c r="E812" s="385"/>
      <c r="F812" s="350"/>
    </row>
    <row r="813" spans="5:6" ht="15.6" x14ac:dyDescent="0.3">
      <c r="E813" s="385"/>
      <c r="F813" s="350"/>
    </row>
    <row r="814" spans="5:6" ht="15.6" x14ac:dyDescent="0.3">
      <c r="E814" s="385"/>
      <c r="F814" s="350"/>
    </row>
    <row r="815" spans="5:6" ht="15.6" x14ac:dyDescent="0.3">
      <c r="E815" s="385"/>
      <c r="F815" s="350"/>
    </row>
    <row r="816" spans="5:6" ht="15.6" x14ac:dyDescent="0.3">
      <c r="E816" s="385"/>
      <c r="F816" s="350"/>
    </row>
    <row r="817" spans="5:6" ht="15.6" x14ac:dyDescent="0.3">
      <c r="E817" s="385"/>
      <c r="F817" s="350"/>
    </row>
    <row r="818" spans="5:6" ht="15.6" x14ac:dyDescent="0.3">
      <c r="E818" s="385"/>
      <c r="F818" s="350"/>
    </row>
    <row r="819" spans="5:6" ht="15.6" x14ac:dyDescent="0.3">
      <c r="E819" s="385"/>
      <c r="F819" s="350"/>
    </row>
    <row r="820" spans="5:6" ht="15.6" x14ac:dyDescent="0.3">
      <c r="E820" s="385"/>
      <c r="F820" s="350"/>
    </row>
    <row r="821" spans="5:6" ht="15.6" x14ac:dyDescent="0.3">
      <c r="E821" s="385"/>
      <c r="F821" s="350"/>
    </row>
    <row r="822" spans="5:6" ht="15.6" x14ac:dyDescent="0.3">
      <c r="E822" s="385"/>
      <c r="F822" s="350"/>
    </row>
    <row r="823" spans="5:6" ht="15.6" x14ac:dyDescent="0.3">
      <c r="E823" s="385"/>
      <c r="F823" s="350"/>
    </row>
    <row r="824" spans="5:6" ht="15.6" x14ac:dyDescent="0.3">
      <c r="E824" s="385"/>
      <c r="F824" s="350"/>
    </row>
    <row r="825" spans="5:6" ht="15.6" x14ac:dyDescent="0.3">
      <c r="E825" s="385"/>
      <c r="F825" s="350"/>
    </row>
    <row r="826" spans="5:6" ht="15.6" x14ac:dyDescent="0.3">
      <c r="E826" s="385"/>
      <c r="F826" s="350"/>
    </row>
    <row r="827" spans="5:6" ht="15.6" x14ac:dyDescent="0.3">
      <c r="E827" s="385"/>
      <c r="F827" s="350"/>
    </row>
    <row r="828" spans="5:6" ht="15.6" x14ac:dyDescent="0.3">
      <c r="E828" s="385"/>
      <c r="F828" s="350"/>
    </row>
    <row r="829" spans="5:6" ht="15.6" x14ac:dyDescent="0.3">
      <c r="E829" s="385"/>
      <c r="F829" s="350"/>
    </row>
    <row r="830" spans="5:6" ht="15.6" x14ac:dyDescent="0.3">
      <c r="E830" s="385"/>
      <c r="F830" s="350"/>
    </row>
    <row r="831" spans="5:6" ht="15.6" x14ac:dyDescent="0.3">
      <c r="E831" s="385"/>
      <c r="F831" s="350"/>
    </row>
    <row r="832" spans="5:6" ht="15.6" x14ac:dyDescent="0.3">
      <c r="E832" s="385"/>
      <c r="F832" s="350"/>
    </row>
    <row r="833" spans="5:6" ht="15.6" x14ac:dyDescent="0.3">
      <c r="E833" s="385"/>
      <c r="F833" s="350"/>
    </row>
    <row r="834" spans="5:6" ht="15.6" x14ac:dyDescent="0.3">
      <c r="E834" s="385"/>
      <c r="F834" s="350"/>
    </row>
    <row r="835" spans="5:6" ht="15.6" x14ac:dyDescent="0.3">
      <c r="E835" s="385"/>
      <c r="F835" s="350"/>
    </row>
    <row r="836" spans="5:6" ht="15.6" x14ac:dyDescent="0.3">
      <c r="E836" s="385"/>
      <c r="F836" s="350"/>
    </row>
    <row r="837" spans="5:6" ht="15.6" x14ac:dyDescent="0.3">
      <c r="E837" s="385"/>
      <c r="F837" s="350"/>
    </row>
    <row r="838" spans="5:6" ht="15.6" x14ac:dyDescent="0.3">
      <c r="E838" s="385"/>
      <c r="F838" s="350"/>
    </row>
    <row r="839" spans="5:6" ht="15.6" x14ac:dyDescent="0.3">
      <c r="E839" s="385"/>
      <c r="F839" s="350"/>
    </row>
    <row r="840" spans="5:6" ht="15.6" x14ac:dyDescent="0.3">
      <c r="E840" s="385"/>
      <c r="F840" s="350"/>
    </row>
    <row r="841" spans="5:6" ht="15.6" x14ac:dyDescent="0.3">
      <c r="E841" s="385"/>
      <c r="F841" s="350"/>
    </row>
    <row r="842" spans="5:6" ht="15.6" x14ac:dyDescent="0.3">
      <c r="E842" s="385"/>
      <c r="F842" s="350"/>
    </row>
    <row r="843" spans="5:6" ht="15.6" x14ac:dyDescent="0.3">
      <c r="E843" s="385"/>
      <c r="F843" s="350"/>
    </row>
    <row r="844" spans="5:6" ht="15.6" x14ac:dyDescent="0.3">
      <c r="E844" s="385"/>
      <c r="F844" s="350"/>
    </row>
    <row r="845" spans="5:6" ht="15.6" x14ac:dyDescent="0.3">
      <c r="E845" s="385"/>
      <c r="F845" s="350"/>
    </row>
    <row r="846" spans="5:6" ht="15.6" x14ac:dyDescent="0.3">
      <c r="E846" s="385"/>
      <c r="F846" s="350"/>
    </row>
    <row r="847" spans="5:6" ht="15.6" x14ac:dyDescent="0.3">
      <c r="E847" s="385"/>
      <c r="F847" s="350"/>
    </row>
    <row r="848" spans="5:6" ht="15.6" x14ac:dyDescent="0.3">
      <c r="E848" s="385"/>
      <c r="F848" s="350"/>
    </row>
    <row r="849" spans="5:6" ht="15.6" x14ac:dyDescent="0.3">
      <c r="E849" s="385"/>
      <c r="F849" s="350"/>
    </row>
    <row r="850" spans="5:6" ht="15.6" x14ac:dyDescent="0.3">
      <c r="E850" s="385"/>
      <c r="F850" s="350"/>
    </row>
    <row r="851" spans="5:6" ht="15.6" x14ac:dyDescent="0.3">
      <c r="E851" s="385"/>
      <c r="F851" s="350"/>
    </row>
    <row r="852" spans="5:6" ht="15.6" x14ac:dyDescent="0.3">
      <c r="E852" s="385"/>
      <c r="F852" s="350"/>
    </row>
    <row r="853" spans="5:6" ht="15.6" x14ac:dyDescent="0.3">
      <c r="E853" s="385"/>
      <c r="F853" s="350"/>
    </row>
    <row r="854" spans="5:6" ht="15.6" x14ac:dyDescent="0.3">
      <c r="E854" s="385"/>
      <c r="F854" s="350"/>
    </row>
    <row r="855" spans="5:6" ht="15.6" x14ac:dyDescent="0.3">
      <c r="E855" s="385"/>
      <c r="F855" s="350"/>
    </row>
    <row r="856" spans="5:6" ht="15.6" x14ac:dyDescent="0.3">
      <c r="E856" s="385"/>
      <c r="F856" s="350"/>
    </row>
    <row r="857" spans="5:6" ht="15.6" x14ac:dyDescent="0.3">
      <c r="E857" s="385"/>
      <c r="F857" s="350"/>
    </row>
    <row r="858" spans="5:6" ht="15.6" x14ac:dyDescent="0.3">
      <c r="E858" s="385"/>
      <c r="F858" s="350"/>
    </row>
    <row r="859" spans="5:6" ht="15.6" x14ac:dyDescent="0.3">
      <c r="E859" s="385"/>
      <c r="F859" s="350"/>
    </row>
    <row r="860" spans="5:6" ht="15.6" x14ac:dyDescent="0.3">
      <c r="E860" s="385"/>
      <c r="F860" s="350"/>
    </row>
    <row r="861" spans="5:6" ht="15.6" x14ac:dyDescent="0.3">
      <c r="E861" s="385"/>
      <c r="F861" s="350"/>
    </row>
    <row r="862" spans="5:6" ht="15.6" x14ac:dyDescent="0.3">
      <c r="E862" s="385"/>
      <c r="F862" s="350"/>
    </row>
    <row r="863" spans="5:6" ht="15.6" x14ac:dyDescent="0.3">
      <c r="E863" s="385"/>
      <c r="F863" s="350"/>
    </row>
    <row r="864" spans="5:6" ht="15.6" x14ac:dyDescent="0.3">
      <c r="E864" s="385"/>
      <c r="F864" s="350"/>
    </row>
    <row r="865" spans="5:6" ht="15.6" x14ac:dyDescent="0.3">
      <c r="E865" s="385"/>
      <c r="F865" s="350"/>
    </row>
    <row r="866" spans="5:6" ht="15.6" x14ac:dyDescent="0.3">
      <c r="E866" s="385"/>
      <c r="F866" s="350"/>
    </row>
    <row r="867" spans="5:6" ht="15.6" x14ac:dyDescent="0.3">
      <c r="E867" s="385"/>
      <c r="F867" s="350"/>
    </row>
    <row r="868" spans="5:6" ht="15.6" x14ac:dyDescent="0.3">
      <c r="E868" s="385"/>
      <c r="F868" s="350"/>
    </row>
    <row r="869" spans="5:6" ht="15.6" x14ac:dyDescent="0.3">
      <c r="E869" s="385"/>
      <c r="F869" s="350"/>
    </row>
    <row r="870" spans="5:6" ht="15.6" x14ac:dyDescent="0.3">
      <c r="E870" s="385"/>
      <c r="F870" s="350"/>
    </row>
    <row r="871" spans="5:6" ht="15.6" x14ac:dyDescent="0.3">
      <c r="E871" s="385"/>
      <c r="F871" s="350"/>
    </row>
    <row r="872" spans="5:6" ht="15.6" x14ac:dyDescent="0.3">
      <c r="E872" s="385"/>
      <c r="F872" s="350"/>
    </row>
    <row r="873" spans="5:6" ht="15.6" x14ac:dyDescent="0.3">
      <c r="E873" s="385"/>
      <c r="F873" s="350"/>
    </row>
    <row r="874" spans="5:6" ht="15.6" x14ac:dyDescent="0.3">
      <c r="E874" s="385"/>
      <c r="F874" s="350"/>
    </row>
    <row r="875" spans="5:6" ht="15.6" x14ac:dyDescent="0.3">
      <c r="E875" s="385"/>
      <c r="F875" s="350"/>
    </row>
    <row r="876" spans="5:6" ht="15.6" x14ac:dyDescent="0.3">
      <c r="E876" s="385"/>
      <c r="F876" s="350"/>
    </row>
    <row r="877" spans="5:6" ht="15.6" x14ac:dyDescent="0.3">
      <c r="E877" s="385"/>
      <c r="F877" s="350"/>
    </row>
    <row r="878" spans="5:6" ht="15.6" x14ac:dyDescent="0.3">
      <c r="E878" s="385"/>
      <c r="F878" s="350"/>
    </row>
    <row r="879" spans="5:6" ht="15.6" x14ac:dyDescent="0.3">
      <c r="E879" s="385"/>
      <c r="F879" s="350"/>
    </row>
    <row r="880" spans="5:6" ht="15.6" x14ac:dyDescent="0.3">
      <c r="E880" s="385"/>
      <c r="F880" s="350"/>
    </row>
    <row r="881" spans="5:6" ht="15.6" x14ac:dyDescent="0.3">
      <c r="E881" s="385"/>
      <c r="F881" s="350"/>
    </row>
    <row r="882" spans="5:6" ht="15.6" x14ac:dyDescent="0.3">
      <c r="E882" s="385"/>
      <c r="F882" s="350"/>
    </row>
    <row r="883" spans="5:6" ht="15.6" x14ac:dyDescent="0.3">
      <c r="E883" s="385"/>
      <c r="F883" s="350"/>
    </row>
    <row r="884" spans="5:6" ht="15.6" x14ac:dyDescent="0.3">
      <c r="E884" s="385"/>
      <c r="F884" s="350"/>
    </row>
    <row r="885" spans="5:6" ht="15.6" x14ac:dyDescent="0.3">
      <c r="E885" s="385"/>
      <c r="F885" s="350"/>
    </row>
    <row r="886" spans="5:6" ht="15.6" x14ac:dyDescent="0.3">
      <c r="E886" s="385"/>
      <c r="F886" s="350"/>
    </row>
    <row r="887" spans="5:6" ht="15.6" x14ac:dyDescent="0.3">
      <c r="E887" s="385"/>
      <c r="F887" s="350"/>
    </row>
    <row r="888" spans="5:6" ht="15.6" x14ac:dyDescent="0.3">
      <c r="E888" s="385"/>
      <c r="F888" s="350"/>
    </row>
    <row r="889" spans="5:6" ht="15.6" x14ac:dyDescent="0.3">
      <c r="E889" s="385"/>
      <c r="F889" s="350"/>
    </row>
    <row r="890" spans="5:6" ht="15.6" x14ac:dyDescent="0.3">
      <c r="E890" s="385"/>
      <c r="F890" s="350"/>
    </row>
    <row r="891" spans="5:6" ht="15.6" x14ac:dyDescent="0.3">
      <c r="E891" s="385"/>
      <c r="F891" s="350"/>
    </row>
    <row r="892" spans="5:6" ht="15.6" x14ac:dyDescent="0.3">
      <c r="E892" s="385"/>
      <c r="F892" s="350"/>
    </row>
    <row r="893" spans="5:6" ht="15.6" x14ac:dyDescent="0.3">
      <c r="E893" s="385"/>
      <c r="F893" s="350"/>
    </row>
    <row r="894" spans="5:6" ht="15.6" x14ac:dyDescent="0.3">
      <c r="E894" s="385"/>
      <c r="F894" s="350"/>
    </row>
    <row r="895" spans="5:6" ht="15.6" x14ac:dyDescent="0.3">
      <c r="E895" s="385"/>
      <c r="F895" s="350"/>
    </row>
    <row r="896" spans="5:6" ht="15.6" x14ac:dyDescent="0.3">
      <c r="E896" s="385"/>
      <c r="F896" s="350"/>
    </row>
    <row r="897" spans="5:6" ht="15.6" x14ac:dyDescent="0.3">
      <c r="E897" s="385"/>
      <c r="F897" s="350"/>
    </row>
    <row r="898" spans="5:6" ht="15.6" x14ac:dyDescent="0.3">
      <c r="E898" s="385"/>
      <c r="F898" s="350"/>
    </row>
    <row r="899" spans="5:6" ht="15.6" x14ac:dyDescent="0.3">
      <c r="E899" s="385"/>
      <c r="F899" s="350"/>
    </row>
    <row r="900" spans="5:6" ht="15.6" x14ac:dyDescent="0.3">
      <c r="E900" s="385"/>
      <c r="F900" s="350"/>
    </row>
    <row r="901" spans="5:6" ht="15.6" x14ac:dyDescent="0.3">
      <c r="E901" s="385"/>
      <c r="F901" s="350"/>
    </row>
    <row r="902" spans="5:6" ht="15.6" x14ac:dyDescent="0.3">
      <c r="E902" s="385"/>
      <c r="F902" s="350"/>
    </row>
    <row r="903" spans="5:6" ht="15.6" x14ac:dyDescent="0.3">
      <c r="E903" s="385"/>
      <c r="F903" s="350"/>
    </row>
    <row r="904" spans="5:6" ht="15.6" x14ac:dyDescent="0.3">
      <c r="E904" s="385"/>
      <c r="F904" s="350"/>
    </row>
    <row r="905" spans="5:6" ht="15.6" x14ac:dyDescent="0.3">
      <c r="E905" s="385"/>
      <c r="F905" s="350"/>
    </row>
    <row r="906" spans="5:6" ht="15.6" x14ac:dyDescent="0.3">
      <c r="E906" s="385"/>
      <c r="F906" s="350"/>
    </row>
    <row r="907" spans="5:6" ht="15.6" x14ac:dyDescent="0.3">
      <c r="E907" s="385"/>
      <c r="F907" s="350"/>
    </row>
    <row r="908" spans="5:6" ht="15.6" x14ac:dyDescent="0.3">
      <c r="E908" s="385"/>
      <c r="F908" s="350"/>
    </row>
    <row r="909" spans="5:6" ht="15.6" x14ac:dyDescent="0.3">
      <c r="E909" s="385"/>
      <c r="F909" s="350"/>
    </row>
    <row r="910" spans="5:6" ht="15.6" x14ac:dyDescent="0.3">
      <c r="E910" s="385"/>
      <c r="F910" s="350"/>
    </row>
    <row r="911" spans="5:6" ht="15.6" x14ac:dyDescent="0.3">
      <c r="E911" s="385"/>
      <c r="F911" s="350"/>
    </row>
    <row r="912" spans="5:6" ht="15.6" x14ac:dyDescent="0.3">
      <c r="E912" s="385"/>
      <c r="F912" s="350"/>
    </row>
    <row r="913" spans="5:6" ht="15.6" x14ac:dyDescent="0.3">
      <c r="E913" s="385"/>
      <c r="F913" s="350"/>
    </row>
    <row r="914" spans="5:6" ht="15.6" x14ac:dyDescent="0.3">
      <c r="E914" s="385"/>
      <c r="F914" s="350"/>
    </row>
    <row r="915" spans="5:6" ht="15.6" x14ac:dyDescent="0.3">
      <c r="E915" s="385"/>
      <c r="F915" s="350"/>
    </row>
    <row r="916" spans="5:6" ht="15.6" x14ac:dyDescent="0.3">
      <c r="E916" s="385"/>
      <c r="F916" s="350"/>
    </row>
    <row r="917" spans="5:6" ht="15.6" x14ac:dyDescent="0.3">
      <c r="E917" s="385"/>
      <c r="F917" s="350"/>
    </row>
    <row r="918" spans="5:6" ht="15.6" x14ac:dyDescent="0.3">
      <c r="E918" s="385"/>
      <c r="F918" s="350"/>
    </row>
    <row r="919" spans="5:6" ht="15.6" x14ac:dyDescent="0.3">
      <c r="E919" s="385"/>
      <c r="F919" s="350"/>
    </row>
    <row r="920" spans="5:6" ht="15.6" x14ac:dyDescent="0.3">
      <c r="E920" s="385"/>
      <c r="F920" s="350"/>
    </row>
    <row r="921" spans="5:6" ht="15.6" x14ac:dyDescent="0.3">
      <c r="E921" s="385"/>
      <c r="F921" s="350"/>
    </row>
    <row r="922" spans="5:6" ht="15.6" x14ac:dyDescent="0.3">
      <c r="E922" s="385"/>
      <c r="F922" s="350"/>
    </row>
    <row r="923" spans="5:6" ht="15.6" x14ac:dyDescent="0.3">
      <c r="E923" s="385"/>
      <c r="F923" s="350"/>
    </row>
    <row r="924" spans="5:6" ht="15.6" x14ac:dyDescent="0.3">
      <c r="E924" s="385"/>
      <c r="F924" s="350"/>
    </row>
    <row r="925" spans="5:6" ht="15.6" x14ac:dyDescent="0.3">
      <c r="E925" s="385"/>
      <c r="F925" s="350"/>
    </row>
    <row r="926" spans="5:6" ht="15.6" x14ac:dyDescent="0.3">
      <c r="E926" s="385"/>
      <c r="F926" s="350"/>
    </row>
    <row r="927" spans="5:6" ht="15.6" x14ac:dyDescent="0.3">
      <c r="E927" s="385"/>
      <c r="F927" s="350"/>
    </row>
    <row r="928" spans="5:6" ht="15.6" x14ac:dyDescent="0.3">
      <c r="E928" s="385"/>
      <c r="F928" s="350"/>
    </row>
    <row r="929" spans="5:6" ht="15.6" x14ac:dyDescent="0.3">
      <c r="E929" s="385"/>
      <c r="F929" s="350"/>
    </row>
    <row r="930" spans="5:6" ht="15.6" x14ac:dyDescent="0.3">
      <c r="E930" s="385"/>
      <c r="F930" s="350"/>
    </row>
    <row r="931" spans="5:6" ht="15.6" x14ac:dyDescent="0.3">
      <c r="E931" s="385"/>
      <c r="F931" s="350"/>
    </row>
    <row r="932" spans="5:6" ht="15.6" x14ac:dyDescent="0.3">
      <c r="E932" s="385"/>
      <c r="F932" s="350"/>
    </row>
    <row r="933" spans="5:6" ht="15.6" x14ac:dyDescent="0.3">
      <c r="E933" s="385"/>
      <c r="F933" s="350"/>
    </row>
    <row r="934" spans="5:6" ht="15.6" x14ac:dyDescent="0.3">
      <c r="E934" s="385"/>
      <c r="F934" s="350"/>
    </row>
    <row r="935" spans="5:6" ht="15.6" x14ac:dyDescent="0.3">
      <c r="E935" s="385"/>
      <c r="F935" s="350"/>
    </row>
    <row r="936" spans="5:6" ht="15.6" x14ac:dyDescent="0.3">
      <c r="E936" s="385"/>
      <c r="F936" s="350"/>
    </row>
    <row r="937" spans="5:6" ht="15.6" x14ac:dyDescent="0.3">
      <c r="E937" s="385"/>
      <c r="F937" s="350"/>
    </row>
    <row r="938" spans="5:6" ht="15.6" x14ac:dyDescent="0.3">
      <c r="E938" s="385"/>
      <c r="F938" s="350"/>
    </row>
    <row r="939" spans="5:6" ht="15.6" x14ac:dyDescent="0.3">
      <c r="E939" s="385"/>
      <c r="F939" s="350"/>
    </row>
    <row r="940" spans="5:6" ht="15.6" x14ac:dyDescent="0.3">
      <c r="E940" s="385"/>
      <c r="F940" s="350"/>
    </row>
    <row r="941" spans="5:6" ht="15.6" x14ac:dyDescent="0.3">
      <c r="E941" s="385"/>
      <c r="F941" s="350"/>
    </row>
    <row r="942" spans="5:6" ht="15.6" x14ac:dyDescent="0.3">
      <c r="E942" s="385"/>
      <c r="F942" s="350"/>
    </row>
    <row r="943" spans="5:6" ht="15.6" x14ac:dyDescent="0.3">
      <c r="E943" s="385"/>
      <c r="F943" s="350"/>
    </row>
    <row r="944" spans="5:6" ht="15.6" x14ac:dyDescent="0.3">
      <c r="E944" s="385"/>
      <c r="F944" s="350"/>
    </row>
    <row r="945" spans="5:6" ht="15.6" x14ac:dyDescent="0.3">
      <c r="E945" s="385"/>
      <c r="F945" s="350"/>
    </row>
    <row r="946" spans="5:6" ht="15.6" x14ac:dyDescent="0.3">
      <c r="E946" s="385"/>
      <c r="F946" s="350"/>
    </row>
    <row r="947" spans="5:6" ht="15.6" x14ac:dyDescent="0.3">
      <c r="E947" s="385"/>
      <c r="F947" s="350"/>
    </row>
    <row r="948" spans="5:6" ht="15.6" x14ac:dyDescent="0.3">
      <c r="E948" s="385"/>
      <c r="F948" s="350"/>
    </row>
    <row r="949" spans="5:6" ht="15.6" x14ac:dyDescent="0.3">
      <c r="E949" s="385"/>
      <c r="F949" s="350"/>
    </row>
    <row r="950" spans="5:6" ht="15.6" x14ac:dyDescent="0.3">
      <c r="E950" s="385"/>
      <c r="F950" s="350"/>
    </row>
    <row r="951" spans="5:6" ht="15.6" x14ac:dyDescent="0.3">
      <c r="E951" s="385"/>
      <c r="F951" s="350"/>
    </row>
    <row r="952" spans="5:6" ht="15.6" x14ac:dyDescent="0.3">
      <c r="E952" s="385"/>
      <c r="F952" s="350"/>
    </row>
    <row r="953" spans="5:6" ht="15.6" x14ac:dyDescent="0.3">
      <c r="E953" s="385"/>
      <c r="F953" s="350"/>
    </row>
    <row r="954" spans="5:6" ht="15.6" x14ac:dyDescent="0.3">
      <c r="E954" s="385"/>
      <c r="F954" s="350"/>
    </row>
    <row r="955" spans="5:6" ht="15.6" x14ac:dyDescent="0.3">
      <c r="E955" s="385"/>
      <c r="F955" s="350"/>
    </row>
    <row r="956" spans="5:6" ht="15.6" x14ac:dyDescent="0.3">
      <c r="E956" s="385"/>
      <c r="F956" s="350"/>
    </row>
    <row r="957" spans="5:6" ht="15.6" x14ac:dyDescent="0.3">
      <c r="E957" s="385"/>
      <c r="F957" s="350"/>
    </row>
    <row r="958" spans="5:6" ht="15.6" x14ac:dyDescent="0.3">
      <c r="E958" s="385"/>
      <c r="F958" s="350"/>
    </row>
    <row r="959" spans="5:6" ht="15.6" x14ac:dyDescent="0.3">
      <c r="E959" s="385"/>
      <c r="F959" s="350"/>
    </row>
    <row r="960" spans="5:6" ht="15.6" x14ac:dyDescent="0.3">
      <c r="E960" s="385"/>
      <c r="F960" s="350"/>
    </row>
    <row r="961" spans="5:6" ht="15.6" x14ac:dyDescent="0.3">
      <c r="E961" s="385"/>
      <c r="F961" s="350"/>
    </row>
    <row r="962" spans="5:6" ht="15.6" x14ac:dyDescent="0.3">
      <c r="E962" s="385"/>
      <c r="F962" s="350"/>
    </row>
    <row r="963" spans="5:6" ht="15.6" x14ac:dyDescent="0.3">
      <c r="E963" s="385"/>
      <c r="F963" s="350"/>
    </row>
    <row r="964" spans="5:6" ht="15.6" x14ac:dyDescent="0.3">
      <c r="E964" s="385"/>
      <c r="F964" s="350"/>
    </row>
    <row r="965" spans="5:6" ht="15.6" x14ac:dyDescent="0.3">
      <c r="E965" s="385"/>
      <c r="F965" s="350"/>
    </row>
    <row r="966" spans="5:6" ht="15.6" x14ac:dyDescent="0.3">
      <c r="E966" s="385"/>
      <c r="F966" s="350"/>
    </row>
    <row r="967" spans="5:6" ht="15.6" x14ac:dyDescent="0.3">
      <c r="E967" s="385"/>
      <c r="F967" s="350"/>
    </row>
    <row r="968" spans="5:6" ht="15.6" x14ac:dyDescent="0.3">
      <c r="E968" s="385"/>
      <c r="F968" s="350"/>
    </row>
    <row r="969" spans="5:6" ht="15.6" x14ac:dyDescent="0.3">
      <c r="E969" s="385"/>
      <c r="F969" s="350"/>
    </row>
    <row r="970" spans="5:6" ht="15.6" x14ac:dyDescent="0.3">
      <c r="E970" s="385"/>
      <c r="F970" s="350"/>
    </row>
    <row r="971" spans="5:6" ht="15.6" x14ac:dyDescent="0.3">
      <c r="E971" s="385"/>
      <c r="F971" s="350"/>
    </row>
    <row r="972" spans="5:6" ht="15.6" x14ac:dyDescent="0.3">
      <c r="E972" s="385"/>
      <c r="F972" s="350"/>
    </row>
    <row r="973" spans="5:6" ht="15.6" x14ac:dyDescent="0.3">
      <c r="E973" s="385"/>
      <c r="F973" s="350"/>
    </row>
    <row r="974" spans="5:6" ht="15.6" x14ac:dyDescent="0.3">
      <c r="E974" s="385"/>
      <c r="F974" s="350"/>
    </row>
    <row r="975" spans="5:6" ht="15.6" x14ac:dyDescent="0.3">
      <c r="E975" s="385"/>
      <c r="F975" s="350"/>
    </row>
    <row r="976" spans="5:6" ht="15.6" x14ac:dyDescent="0.3">
      <c r="E976" s="385"/>
      <c r="F976" s="350"/>
    </row>
    <row r="977" spans="5:6" ht="15.6" x14ac:dyDescent="0.3">
      <c r="E977" s="385"/>
      <c r="F977" s="350"/>
    </row>
    <row r="978" spans="5:6" ht="15.6" x14ac:dyDescent="0.3">
      <c r="E978" s="385"/>
      <c r="F978" s="350"/>
    </row>
    <row r="979" spans="5:6" ht="15.6" x14ac:dyDescent="0.3">
      <c r="E979" s="385"/>
      <c r="F979" s="350"/>
    </row>
    <row r="980" spans="5:6" ht="15.6" x14ac:dyDescent="0.3">
      <c r="E980" s="385"/>
      <c r="F980" s="350"/>
    </row>
    <row r="981" spans="5:6" ht="15.6" x14ac:dyDescent="0.3">
      <c r="E981" s="385"/>
      <c r="F981" s="350"/>
    </row>
    <row r="982" spans="5:6" ht="15.6" x14ac:dyDescent="0.3">
      <c r="E982" s="385"/>
      <c r="F982" s="350"/>
    </row>
    <row r="983" spans="5:6" ht="15.6" x14ac:dyDescent="0.3">
      <c r="E983" s="385"/>
      <c r="F983" s="350"/>
    </row>
    <row r="984" spans="5:6" ht="15.6" x14ac:dyDescent="0.3">
      <c r="E984" s="385"/>
      <c r="F984" s="350"/>
    </row>
    <row r="985" spans="5:6" ht="15.6" x14ac:dyDescent="0.3">
      <c r="E985" s="385"/>
      <c r="F985" s="350"/>
    </row>
    <row r="986" spans="5:6" ht="15.6" x14ac:dyDescent="0.3">
      <c r="E986" s="385"/>
      <c r="F986" s="350"/>
    </row>
    <row r="987" spans="5:6" ht="15.6" x14ac:dyDescent="0.3">
      <c r="E987" s="385"/>
      <c r="F987" s="350"/>
    </row>
    <row r="988" spans="5:6" ht="15.6" x14ac:dyDescent="0.3">
      <c r="E988" s="385"/>
      <c r="F988" s="350"/>
    </row>
    <row r="989" spans="5:6" ht="15.6" x14ac:dyDescent="0.3">
      <c r="E989" s="385"/>
      <c r="F989" s="350"/>
    </row>
    <row r="990" spans="5:6" ht="15.6" x14ac:dyDescent="0.3">
      <c r="E990" s="385"/>
      <c r="F990" s="350"/>
    </row>
    <row r="991" spans="5:6" ht="15.6" x14ac:dyDescent="0.3">
      <c r="E991" s="385"/>
      <c r="F991" s="350"/>
    </row>
    <row r="992" spans="5:6" ht="15.6" x14ac:dyDescent="0.3">
      <c r="E992" s="385"/>
      <c r="F992" s="350"/>
    </row>
    <row r="993" spans="5:6" ht="15.6" x14ac:dyDescent="0.3">
      <c r="E993" s="385"/>
      <c r="F993" s="350"/>
    </row>
    <row r="994" spans="5:6" ht="15.6" x14ac:dyDescent="0.3">
      <c r="E994" s="385"/>
      <c r="F994" s="350"/>
    </row>
    <row r="995" spans="5:6" ht="15.6" x14ac:dyDescent="0.3">
      <c r="E995" s="385"/>
      <c r="F995" s="350"/>
    </row>
    <row r="996" spans="5:6" ht="15.6" x14ac:dyDescent="0.3">
      <c r="E996" s="385"/>
      <c r="F996" s="350"/>
    </row>
    <row r="997" spans="5:6" ht="15.6" x14ac:dyDescent="0.3">
      <c r="E997" s="385"/>
      <c r="F997" s="350"/>
    </row>
    <row r="998" spans="5:6" ht="15.6" x14ac:dyDescent="0.3">
      <c r="E998" s="385"/>
      <c r="F998" s="350"/>
    </row>
    <row r="999" spans="5:6" ht="15.6" x14ac:dyDescent="0.3">
      <c r="E999" s="385"/>
      <c r="F999" s="350"/>
    </row>
    <row r="1000" spans="5:6" ht="15.6" x14ac:dyDescent="0.3">
      <c r="E1000" s="385"/>
      <c r="F1000" s="350"/>
    </row>
  </sheetData>
  <mergeCells count="3">
    <mergeCell ref="D3:F3"/>
    <mergeCell ref="D5:F5"/>
    <mergeCell ref="D15:F15"/>
  </mergeCells>
  <pageMargins left="0.7" right="0.7" top="0.75" bottom="0.75" header="0" footer="0"/>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defaultColWidth="11.19921875" defaultRowHeight="15" customHeight="1" x14ac:dyDescent="0.3"/>
  <cols>
    <col min="1" max="1" width="6.69921875" customWidth="1"/>
    <col min="2" max="2" width="5.19921875" customWidth="1"/>
    <col min="3" max="3" width="16.19921875" customWidth="1"/>
    <col min="4" max="4" width="14.59765625" customWidth="1"/>
    <col min="5" max="5" width="15" customWidth="1"/>
    <col min="6" max="6" width="14.69921875" customWidth="1"/>
    <col min="7" max="7" width="16.19921875" customWidth="1"/>
    <col min="8" max="8" width="13.19921875" customWidth="1"/>
    <col min="9" max="9" width="14" customWidth="1"/>
    <col min="10" max="10" width="21.19921875" customWidth="1"/>
    <col min="11" max="26" width="11" customWidth="1"/>
  </cols>
  <sheetData>
    <row r="1" spans="1:26" ht="15.6" x14ac:dyDescent="0.3">
      <c r="A1" s="109"/>
      <c r="B1" s="109"/>
      <c r="C1" s="338"/>
      <c r="D1" s="109"/>
      <c r="E1" s="109"/>
      <c r="F1" s="109"/>
      <c r="G1" s="109"/>
      <c r="H1" s="338"/>
      <c r="I1" s="339"/>
      <c r="J1" s="338"/>
      <c r="K1" s="109"/>
      <c r="L1" s="109"/>
      <c r="M1" s="109"/>
      <c r="N1" s="109"/>
      <c r="O1" s="109"/>
      <c r="P1" s="109"/>
      <c r="Q1" s="109"/>
      <c r="R1" s="109"/>
      <c r="S1" s="109"/>
      <c r="T1" s="109"/>
      <c r="U1" s="109"/>
      <c r="V1" s="109"/>
      <c r="W1" s="109"/>
      <c r="X1" s="109"/>
      <c r="Y1" s="109"/>
      <c r="Z1" s="109"/>
    </row>
    <row r="2" spans="1:26" ht="24" customHeight="1" x14ac:dyDescent="0.3">
      <c r="B2" s="752" t="s">
        <v>1073</v>
      </c>
      <c r="C2" s="742"/>
      <c r="D2" s="742"/>
      <c r="E2" s="742"/>
      <c r="F2" s="742"/>
      <c r="G2" s="742"/>
      <c r="H2" s="742"/>
      <c r="I2" s="742"/>
      <c r="J2" s="743"/>
    </row>
    <row r="3" spans="1:26" ht="36" customHeight="1" x14ac:dyDescent="0.3">
      <c r="B3" s="394" t="s">
        <v>2</v>
      </c>
      <c r="C3" s="395" t="s">
        <v>407</v>
      </c>
      <c r="D3" s="395" t="s">
        <v>1074</v>
      </c>
      <c r="E3" s="396" t="s">
        <v>1075</v>
      </c>
      <c r="F3" s="396" t="s">
        <v>1076</v>
      </c>
      <c r="G3" s="396" t="s">
        <v>1077</v>
      </c>
      <c r="H3" s="396" t="s">
        <v>452</v>
      </c>
      <c r="I3" s="397" t="s">
        <v>1078</v>
      </c>
      <c r="J3" s="396" t="s">
        <v>1079</v>
      </c>
    </row>
    <row r="4" spans="1:26" ht="15.6" x14ac:dyDescent="0.3">
      <c r="B4" s="398">
        <v>1</v>
      </c>
      <c r="C4" s="399" t="s">
        <v>465</v>
      </c>
      <c r="D4" s="400" t="s">
        <v>1080</v>
      </c>
      <c r="E4" s="401">
        <v>53.281111111111109</v>
      </c>
      <c r="F4" s="401"/>
      <c r="G4" s="402">
        <v>44741</v>
      </c>
      <c r="H4" s="399" t="s">
        <v>1081</v>
      </c>
      <c r="I4" s="403">
        <v>90000</v>
      </c>
      <c r="J4" s="399" t="s">
        <v>1082</v>
      </c>
    </row>
    <row r="5" spans="1:26" ht="15.6" x14ac:dyDescent="0.3">
      <c r="B5" s="404">
        <v>2</v>
      </c>
      <c r="C5" s="405" t="s">
        <v>465</v>
      </c>
      <c r="D5" s="406" t="s">
        <v>1080</v>
      </c>
      <c r="E5" s="406">
        <v>509</v>
      </c>
      <c r="F5" s="406">
        <v>710</v>
      </c>
      <c r="G5" s="407">
        <v>44763</v>
      </c>
      <c r="H5" s="405" t="s">
        <v>1081</v>
      </c>
      <c r="I5" s="408">
        <v>138000</v>
      </c>
      <c r="J5" s="405" t="s">
        <v>1083</v>
      </c>
    </row>
    <row r="6" spans="1:26" ht="15.6" x14ac:dyDescent="0.3">
      <c r="B6" s="404">
        <v>3</v>
      </c>
      <c r="C6" s="405" t="s">
        <v>465</v>
      </c>
      <c r="D6" s="406" t="s">
        <v>1080</v>
      </c>
      <c r="E6" s="409">
        <v>55.315150462962968</v>
      </c>
      <c r="F6" s="406"/>
      <c r="G6" s="407">
        <v>44764</v>
      </c>
      <c r="H6" s="405" t="s">
        <v>1081</v>
      </c>
      <c r="I6" s="408">
        <v>56000</v>
      </c>
      <c r="J6" s="405" t="s">
        <v>1082</v>
      </c>
    </row>
    <row r="7" spans="1:26" ht="15.6" x14ac:dyDescent="0.3">
      <c r="B7" s="404">
        <v>4</v>
      </c>
      <c r="C7" s="405" t="s">
        <v>465</v>
      </c>
      <c r="D7" s="406" t="s">
        <v>1080</v>
      </c>
      <c r="E7" s="409">
        <v>61.716377314814814</v>
      </c>
      <c r="F7" s="406">
        <v>1685</v>
      </c>
      <c r="G7" s="407">
        <v>44825</v>
      </c>
      <c r="H7" s="405" t="s">
        <v>1081</v>
      </c>
      <c r="I7" s="408">
        <v>82000</v>
      </c>
      <c r="J7" s="405" t="s">
        <v>1082</v>
      </c>
    </row>
    <row r="8" spans="1:26" ht="15.6" x14ac:dyDescent="0.3">
      <c r="B8" s="404">
        <v>5</v>
      </c>
      <c r="C8" s="405" t="s">
        <v>455</v>
      </c>
      <c r="D8" s="406" t="s">
        <v>1080</v>
      </c>
      <c r="E8" s="406">
        <v>1196.5999999999999</v>
      </c>
      <c r="F8" s="406">
        <v>1396.6</v>
      </c>
      <c r="G8" s="407">
        <v>44875</v>
      </c>
      <c r="H8" s="405" t="s">
        <v>458</v>
      </c>
      <c r="I8" s="408">
        <v>82000</v>
      </c>
      <c r="J8" s="405" t="s">
        <v>1083</v>
      </c>
    </row>
    <row r="9" spans="1:26" ht="15.75" customHeight="1" x14ac:dyDescent="0.3">
      <c r="B9" s="404">
        <v>6</v>
      </c>
      <c r="C9" s="405" t="s">
        <v>477</v>
      </c>
      <c r="D9" s="406" t="s">
        <v>1080</v>
      </c>
      <c r="E9" s="406">
        <v>1113</v>
      </c>
      <c r="F9" s="406">
        <v>1301</v>
      </c>
      <c r="G9" s="410">
        <v>44897</v>
      </c>
      <c r="H9" s="411" t="s">
        <v>479</v>
      </c>
      <c r="I9" s="412">
        <v>46000</v>
      </c>
      <c r="J9" s="405" t="s">
        <v>1084</v>
      </c>
    </row>
    <row r="10" spans="1:26" ht="15.6" x14ac:dyDescent="0.3">
      <c r="B10" s="404">
        <v>7</v>
      </c>
      <c r="C10" s="405" t="s">
        <v>465</v>
      </c>
      <c r="D10" s="406" t="s">
        <v>1080</v>
      </c>
      <c r="E10" s="409">
        <v>72.775671296296295</v>
      </c>
      <c r="F10" s="406">
        <v>1946</v>
      </c>
      <c r="G10" s="407">
        <v>44915</v>
      </c>
      <c r="H10" s="405" t="s">
        <v>458</v>
      </c>
      <c r="I10" s="408">
        <v>90000</v>
      </c>
      <c r="J10" s="405" t="s">
        <v>1082</v>
      </c>
    </row>
    <row r="11" spans="1:26" ht="15.6" x14ac:dyDescent="0.3">
      <c r="B11" s="404">
        <v>8</v>
      </c>
      <c r="C11" s="405" t="s">
        <v>455</v>
      </c>
      <c r="D11" s="406" t="s">
        <v>1080</v>
      </c>
      <c r="E11" s="406">
        <v>1506</v>
      </c>
      <c r="F11" s="406">
        <v>1706</v>
      </c>
      <c r="G11" s="407">
        <v>44915</v>
      </c>
      <c r="H11" s="405" t="s">
        <v>458</v>
      </c>
      <c r="I11" s="408">
        <v>100000</v>
      </c>
      <c r="J11" s="405" t="s">
        <v>1083</v>
      </c>
    </row>
    <row r="12" spans="1:26" ht="15.6" x14ac:dyDescent="0.3">
      <c r="B12" s="404">
        <v>9</v>
      </c>
      <c r="C12" s="405" t="s">
        <v>465</v>
      </c>
      <c r="D12" s="406" t="s">
        <v>1080</v>
      </c>
      <c r="E12" s="406">
        <v>713</v>
      </c>
      <c r="F12" s="406">
        <v>913</v>
      </c>
      <c r="G12" s="410">
        <v>44915</v>
      </c>
      <c r="H12" s="405" t="s">
        <v>458</v>
      </c>
      <c r="I12" s="408">
        <v>134000</v>
      </c>
      <c r="J12" s="405" t="s">
        <v>1083</v>
      </c>
    </row>
    <row r="13" spans="1:26" ht="15.6" x14ac:dyDescent="0.3">
      <c r="B13" s="404">
        <v>10</v>
      </c>
      <c r="C13" s="405" t="s">
        <v>455</v>
      </c>
      <c r="D13" s="406" t="s">
        <v>1080</v>
      </c>
      <c r="E13" s="406">
        <v>1815.8</v>
      </c>
      <c r="F13" s="406">
        <v>2015.8</v>
      </c>
      <c r="G13" s="407">
        <v>44964</v>
      </c>
      <c r="H13" s="405" t="s">
        <v>458</v>
      </c>
      <c r="I13" s="408">
        <v>100000</v>
      </c>
      <c r="J13" s="405" t="s">
        <v>1083</v>
      </c>
    </row>
    <row r="14" spans="1:26" ht="15.6" x14ac:dyDescent="0.3">
      <c r="B14" s="404">
        <v>11</v>
      </c>
      <c r="C14" s="405" t="s">
        <v>482</v>
      </c>
      <c r="D14" s="406" t="s">
        <v>1080</v>
      </c>
      <c r="E14" s="406">
        <v>1378.7</v>
      </c>
      <c r="F14" s="406">
        <v>1570</v>
      </c>
      <c r="G14" s="407">
        <v>44964</v>
      </c>
      <c r="H14" s="405" t="s">
        <v>484</v>
      </c>
      <c r="I14" s="408"/>
      <c r="J14" s="405" t="s">
        <v>1085</v>
      </c>
    </row>
    <row r="15" spans="1:26" ht="15.6" x14ac:dyDescent="0.3">
      <c r="B15" s="404">
        <v>12</v>
      </c>
      <c r="C15" s="405" t="s">
        <v>523</v>
      </c>
      <c r="D15" s="406" t="s">
        <v>1080</v>
      </c>
      <c r="E15" s="406">
        <v>117</v>
      </c>
      <c r="F15" s="406">
        <v>301</v>
      </c>
      <c r="G15" s="407">
        <v>44950</v>
      </c>
      <c r="H15" s="405" t="s">
        <v>484</v>
      </c>
      <c r="I15" s="408"/>
      <c r="J15" s="405" t="s">
        <v>1084</v>
      </c>
    </row>
    <row r="16" spans="1:26" ht="15.6" x14ac:dyDescent="0.3">
      <c r="B16" s="404">
        <v>13</v>
      </c>
      <c r="C16" s="405" t="s">
        <v>465</v>
      </c>
      <c r="D16" s="406" t="s">
        <v>1086</v>
      </c>
      <c r="E16" s="406">
        <v>1953</v>
      </c>
      <c r="F16" s="406">
        <v>2153</v>
      </c>
      <c r="G16" s="407">
        <v>44986</v>
      </c>
      <c r="H16" s="405" t="s">
        <v>458</v>
      </c>
      <c r="I16" s="408">
        <v>101000</v>
      </c>
      <c r="J16" s="405" t="s">
        <v>1082</v>
      </c>
    </row>
    <row r="17" spans="2:12" ht="15.6" x14ac:dyDescent="0.3">
      <c r="B17" s="404">
        <v>14</v>
      </c>
      <c r="C17" s="405" t="s">
        <v>576</v>
      </c>
      <c r="D17" s="406" t="s">
        <v>1086</v>
      </c>
      <c r="E17" s="406">
        <v>16.28</v>
      </c>
      <c r="F17" s="406">
        <v>16.48</v>
      </c>
      <c r="G17" s="407">
        <v>44985</v>
      </c>
      <c r="H17" s="405" t="s">
        <v>458</v>
      </c>
      <c r="I17" s="408"/>
      <c r="J17" s="405" t="s">
        <v>1087</v>
      </c>
    </row>
    <row r="18" spans="2:12" ht="15.6" x14ac:dyDescent="0.3">
      <c r="B18" s="404">
        <v>15</v>
      </c>
      <c r="C18" s="405" t="s">
        <v>455</v>
      </c>
      <c r="D18" s="406" t="s">
        <v>1086</v>
      </c>
      <c r="E18" s="406">
        <v>2094.9</v>
      </c>
      <c r="F18" s="406">
        <v>2294.9</v>
      </c>
      <c r="G18" s="407">
        <v>44993</v>
      </c>
      <c r="H18" s="405" t="s">
        <v>458</v>
      </c>
      <c r="I18" s="408">
        <v>126000</v>
      </c>
      <c r="J18" s="405" t="s">
        <v>1088</v>
      </c>
    </row>
    <row r="19" spans="2:12" ht="15.6" x14ac:dyDescent="0.3">
      <c r="B19" s="404">
        <v>16</v>
      </c>
      <c r="C19" s="405" t="s">
        <v>482</v>
      </c>
      <c r="D19" s="406" t="s">
        <v>1086</v>
      </c>
      <c r="E19" s="406">
        <v>1587.7</v>
      </c>
      <c r="F19" s="406">
        <v>1787</v>
      </c>
      <c r="G19" s="407">
        <v>45063</v>
      </c>
      <c r="H19" s="405" t="s">
        <v>484</v>
      </c>
      <c r="I19" s="408"/>
      <c r="J19" s="405" t="s">
        <v>1083</v>
      </c>
    </row>
    <row r="20" spans="2:12" ht="15.6" x14ac:dyDescent="0.3">
      <c r="B20" s="404">
        <v>17</v>
      </c>
      <c r="C20" s="405" t="s">
        <v>518</v>
      </c>
      <c r="D20" s="406" t="s">
        <v>1086</v>
      </c>
      <c r="E20" s="406">
        <v>3034.6</v>
      </c>
      <c r="F20" s="406">
        <v>3230</v>
      </c>
      <c r="G20" s="407">
        <v>45063</v>
      </c>
      <c r="H20" s="405" t="s">
        <v>484</v>
      </c>
      <c r="I20" s="408"/>
      <c r="J20" s="405" t="s">
        <v>1083</v>
      </c>
    </row>
    <row r="21" spans="2:12" ht="15.6" x14ac:dyDescent="0.3">
      <c r="B21" s="404">
        <v>18</v>
      </c>
      <c r="C21" s="405" t="s">
        <v>576</v>
      </c>
      <c r="D21" s="406" t="s">
        <v>1086</v>
      </c>
      <c r="E21" s="406">
        <v>16.5</v>
      </c>
      <c r="F21" s="406">
        <v>18.5</v>
      </c>
      <c r="G21" s="407">
        <v>45032</v>
      </c>
      <c r="H21" s="405" t="s">
        <v>458</v>
      </c>
      <c r="I21" s="408">
        <v>52000</v>
      </c>
      <c r="J21" s="405" t="s">
        <v>1089</v>
      </c>
      <c r="L21" s="147"/>
    </row>
    <row r="22" spans="2:12" ht="15.6" x14ac:dyDescent="0.3">
      <c r="B22" s="404">
        <v>19</v>
      </c>
      <c r="C22" s="405" t="s">
        <v>523</v>
      </c>
      <c r="D22" s="406" t="s">
        <v>1086</v>
      </c>
      <c r="E22" s="406">
        <v>733</v>
      </c>
      <c r="F22" s="406">
        <v>950</v>
      </c>
      <c r="G22" s="407">
        <v>45033</v>
      </c>
      <c r="H22" s="405" t="s">
        <v>484</v>
      </c>
      <c r="I22" s="408">
        <v>52000</v>
      </c>
      <c r="J22" s="405" t="s">
        <v>1084</v>
      </c>
      <c r="L22" s="147"/>
    </row>
    <row r="23" spans="2:12" ht="15.6" x14ac:dyDescent="0.3">
      <c r="B23" s="404">
        <v>20</v>
      </c>
      <c r="C23" s="405" t="s">
        <v>477</v>
      </c>
      <c r="D23" s="406" t="s">
        <v>1086</v>
      </c>
      <c r="E23" s="406">
        <v>1488</v>
      </c>
      <c r="F23" s="406">
        <v>1688</v>
      </c>
      <c r="G23" s="407">
        <v>45091</v>
      </c>
      <c r="H23" s="405" t="s">
        <v>479</v>
      </c>
      <c r="I23" s="408">
        <v>52000</v>
      </c>
      <c r="J23" s="405" t="s">
        <v>1084</v>
      </c>
    </row>
    <row r="24" spans="2:12" ht="15.6" x14ac:dyDescent="0.3">
      <c r="B24" s="404">
        <v>21</v>
      </c>
      <c r="C24" s="405" t="s">
        <v>523</v>
      </c>
      <c r="D24" s="406" t="s">
        <v>1086</v>
      </c>
      <c r="E24" s="406">
        <v>950</v>
      </c>
      <c r="F24" s="406">
        <v>1133</v>
      </c>
      <c r="G24" s="407">
        <v>45135</v>
      </c>
      <c r="H24" s="405" t="s">
        <v>484</v>
      </c>
      <c r="I24" s="408">
        <v>52000</v>
      </c>
      <c r="J24" s="405" t="s">
        <v>1084</v>
      </c>
    </row>
    <row r="25" spans="2:12" ht="15.6" x14ac:dyDescent="0.3">
      <c r="B25" s="404"/>
      <c r="C25" s="405"/>
      <c r="D25" s="406"/>
      <c r="E25" s="406"/>
      <c r="F25" s="406"/>
      <c r="G25" s="406"/>
      <c r="H25" s="405"/>
      <c r="I25" s="408"/>
      <c r="J25" s="405"/>
    </row>
    <row r="26" spans="2:12" ht="15.6" x14ac:dyDescent="0.3">
      <c r="B26" s="404"/>
      <c r="C26" s="405"/>
      <c r="D26" s="406"/>
      <c r="E26" s="406"/>
      <c r="F26" s="406"/>
      <c r="G26" s="406"/>
      <c r="H26" s="405"/>
      <c r="I26" s="408"/>
      <c r="J26" s="405"/>
    </row>
    <row r="27" spans="2:12" ht="15.6" x14ac:dyDescent="0.3">
      <c r="B27" s="404"/>
      <c r="C27" s="405"/>
      <c r="D27" s="406"/>
      <c r="E27" s="406"/>
      <c r="F27" s="406"/>
      <c r="G27" s="406"/>
      <c r="H27" s="405"/>
      <c r="I27" s="408"/>
      <c r="J27" s="405"/>
    </row>
    <row r="28" spans="2:12" ht="15.6" x14ac:dyDescent="0.3">
      <c r="B28" s="404"/>
      <c r="C28" s="405"/>
      <c r="D28" s="406"/>
      <c r="E28" s="406"/>
      <c r="F28" s="406"/>
      <c r="G28" s="406"/>
      <c r="H28" s="405"/>
      <c r="I28" s="408"/>
      <c r="J28" s="405"/>
    </row>
    <row r="29" spans="2:12" ht="15.6" x14ac:dyDescent="0.3">
      <c r="B29" s="404"/>
      <c r="C29" s="405"/>
      <c r="D29" s="406"/>
      <c r="E29" s="406"/>
      <c r="F29" s="406"/>
      <c r="G29" s="406"/>
      <c r="H29" s="405"/>
      <c r="I29" s="408"/>
      <c r="J29" s="405"/>
    </row>
    <row r="30" spans="2:12" ht="15.6" x14ac:dyDescent="0.3">
      <c r="B30" s="404"/>
      <c r="C30" s="405"/>
      <c r="D30" s="406"/>
      <c r="E30" s="406"/>
      <c r="F30" s="406"/>
      <c r="G30" s="406"/>
      <c r="H30" s="405"/>
      <c r="I30" s="408"/>
      <c r="J30" s="405"/>
    </row>
    <row r="31" spans="2:12" ht="15.6" x14ac:dyDescent="0.3">
      <c r="B31" s="404"/>
      <c r="C31" s="405"/>
      <c r="D31" s="406"/>
      <c r="E31" s="406"/>
      <c r="F31" s="406"/>
      <c r="G31" s="406"/>
      <c r="H31" s="405"/>
      <c r="I31" s="408"/>
      <c r="J31" s="405"/>
    </row>
    <row r="32" spans="2:12" ht="15.6" x14ac:dyDescent="0.3">
      <c r="B32" s="404"/>
      <c r="C32" s="405"/>
      <c r="D32" s="406"/>
      <c r="E32" s="406"/>
      <c r="F32" s="406"/>
      <c r="G32" s="406"/>
      <c r="H32" s="405"/>
      <c r="I32" s="408"/>
      <c r="J32" s="405"/>
    </row>
    <row r="33" spans="2:10" ht="15.6" x14ac:dyDescent="0.3">
      <c r="B33" s="404"/>
      <c r="C33" s="405"/>
      <c r="D33" s="406"/>
      <c r="E33" s="406"/>
      <c r="F33" s="406"/>
      <c r="G33" s="406"/>
      <c r="H33" s="405"/>
      <c r="I33" s="408"/>
      <c r="J33" s="405"/>
    </row>
    <row r="34" spans="2:10" ht="15.6" x14ac:dyDescent="0.3">
      <c r="B34" s="404"/>
      <c r="C34" s="405"/>
      <c r="D34" s="406"/>
      <c r="E34" s="406"/>
      <c r="F34" s="406"/>
      <c r="G34" s="406"/>
      <c r="H34" s="405"/>
      <c r="I34" s="408"/>
      <c r="J34" s="405"/>
    </row>
    <row r="35" spans="2:10" ht="15.6" x14ac:dyDescent="0.3">
      <c r="B35" s="404"/>
      <c r="C35" s="405"/>
      <c r="D35" s="406"/>
      <c r="E35" s="406"/>
      <c r="F35" s="406"/>
      <c r="G35" s="406"/>
      <c r="H35" s="405"/>
      <c r="I35" s="408"/>
      <c r="J35" s="405"/>
    </row>
    <row r="36" spans="2:10" ht="15.6" x14ac:dyDescent="0.3">
      <c r="B36" s="404"/>
      <c r="C36" s="405"/>
      <c r="D36" s="406"/>
      <c r="E36" s="406"/>
      <c r="F36" s="406"/>
      <c r="G36" s="406"/>
      <c r="H36" s="405"/>
      <c r="I36" s="408"/>
      <c r="J36" s="405"/>
    </row>
    <row r="37" spans="2:10" ht="15.6" x14ac:dyDescent="0.3">
      <c r="B37" s="404"/>
      <c r="C37" s="405"/>
      <c r="D37" s="406"/>
      <c r="E37" s="406"/>
      <c r="F37" s="406"/>
      <c r="G37" s="406"/>
      <c r="H37" s="405"/>
      <c r="I37" s="408"/>
      <c r="J37" s="405"/>
    </row>
    <row r="38" spans="2:10" ht="15.6" x14ac:dyDescent="0.3">
      <c r="B38" s="360"/>
      <c r="C38" s="413"/>
      <c r="D38" s="414"/>
      <c r="E38" s="256"/>
      <c r="F38" s="140"/>
      <c r="G38" s="365"/>
      <c r="H38" s="415"/>
      <c r="I38" s="367"/>
      <c r="J38" s="362"/>
    </row>
    <row r="39" spans="2:10" ht="15.6" x14ac:dyDescent="0.3">
      <c r="B39" s="360"/>
      <c r="C39" s="413"/>
      <c r="D39" s="414"/>
      <c r="E39" s="256"/>
      <c r="F39" s="140"/>
      <c r="G39" s="365"/>
      <c r="H39" s="415"/>
      <c r="I39" s="367"/>
      <c r="J39" s="362"/>
    </row>
    <row r="40" spans="2:10" ht="15.6" x14ac:dyDescent="0.3">
      <c r="B40" s="360"/>
      <c r="C40" s="413"/>
      <c r="D40" s="414"/>
      <c r="E40" s="256"/>
      <c r="F40" s="140"/>
      <c r="G40" s="365"/>
      <c r="H40" s="415"/>
      <c r="I40" s="367"/>
      <c r="J40" s="362"/>
    </row>
    <row r="41" spans="2:10" ht="15.6" x14ac:dyDescent="0.3">
      <c r="B41" s="360"/>
      <c r="C41" s="413"/>
      <c r="D41" s="414"/>
      <c r="E41" s="256"/>
      <c r="F41" s="140"/>
      <c r="G41" s="365"/>
      <c r="H41" s="415"/>
      <c r="I41" s="367"/>
      <c r="J41" s="362"/>
    </row>
    <row r="42" spans="2:10" ht="15.6" x14ac:dyDescent="0.3">
      <c r="B42" s="360"/>
      <c r="C42" s="413"/>
      <c r="D42" s="414"/>
      <c r="E42" s="256"/>
      <c r="F42" s="140"/>
      <c r="G42" s="365"/>
      <c r="H42" s="415"/>
      <c r="I42" s="367"/>
      <c r="J42" s="362"/>
    </row>
    <row r="43" spans="2:10" ht="15.6" x14ac:dyDescent="0.3">
      <c r="B43" s="360"/>
      <c r="C43" s="413"/>
      <c r="D43" s="414"/>
      <c r="E43" s="256"/>
      <c r="F43" s="140"/>
      <c r="G43" s="365"/>
      <c r="H43" s="415"/>
      <c r="I43" s="367"/>
      <c r="J43" s="362"/>
    </row>
    <row r="44" spans="2:10" ht="15.6" x14ac:dyDescent="0.3">
      <c r="B44" s="360"/>
      <c r="C44" s="413"/>
      <c r="D44" s="414"/>
      <c r="E44" s="256"/>
      <c r="F44" s="140"/>
      <c r="G44" s="365"/>
      <c r="H44" s="415"/>
      <c r="I44" s="367"/>
      <c r="J44" s="362"/>
    </row>
    <row r="45" spans="2:10" ht="15.6" x14ac:dyDescent="0.3">
      <c r="B45" s="360"/>
      <c r="C45" s="413"/>
      <c r="D45" s="414"/>
      <c r="E45" s="256"/>
      <c r="F45" s="140"/>
      <c r="G45" s="365"/>
      <c r="H45" s="415"/>
      <c r="I45" s="367"/>
      <c r="J45" s="362"/>
    </row>
    <row r="46" spans="2:10" ht="15.6" x14ac:dyDescent="0.3">
      <c r="B46" s="360"/>
      <c r="C46" s="413"/>
      <c r="D46" s="414"/>
      <c r="E46" s="256"/>
      <c r="F46" s="140"/>
      <c r="G46" s="365"/>
      <c r="H46" s="415"/>
      <c r="I46" s="367"/>
      <c r="J46" s="362"/>
    </row>
    <row r="47" spans="2:10" ht="15.6" x14ac:dyDescent="0.3">
      <c r="B47" s="360"/>
      <c r="C47" s="413"/>
      <c r="D47" s="414"/>
      <c r="E47" s="256"/>
      <c r="F47" s="140"/>
      <c r="G47" s="365"/>
      <c r="H47" s="415"/>
      <c r="I47" s="367"/>
      <c r="J47" s="362"/>
    </row>
    <row r="48" spans="2:10" ht="15.6" x14ac:dyDescent="0.3">
      <c r="B48" s="360"/>
      <c r="C48" s="413"/>
      <c r="D48" s="414"/>
      <c r="E48" s="256"/>
      <c r="F48" s="140"/>
      <c r="G48" s="365"/>
      <c r="H48" s="415"/>
      <c r="I48" s="367"/>
      <c r="J48" s="362"/>
    </row>
    <row r="49" spans="2:10" ht="15.6" x14ac:dyDescent="0.3">
      <c r="B49" s="360"/>
      <c r="C49" s="413"/>
      <c r="D49" s="414"/>
      <c r="E49" s="256"/>
      <c r="F49" s="140"/>
      <c r="G49" s="365"/>
      <c r="H49" s="415"/>
      <c r="I49" s="367"/>
      <c r="J49" s="362"/>
    </row>
    <row r="50" spans="2:10" ht="15.6" x14ac:dyDescent="0.3">
      <c r="B50" s="360"/>
      <c r="C50" s="413"/>
      <c r="D50" s="414"/>
      <c r="E50" s="256"/>
      <c r="F50" s="140"/>
      <c r="G50" s="365"/>
      <c r="H50" s="415"/>
      <c r="I50" s="367"/>
      <c r="J50" s="362"/>
    </row>
    <row r="51" spans="2:10" ht="15.6" x14ac:dyDescent="0.3">
      <c r="B51" s="360"/>
      <c r="C51" s="413"/>
      <c r="D51" s="414"/>
      <c r="E51" s="256"/>
      <c r="F51" s="140"/>
      <c r="G51" s="365"/>
      <c r="H51" s="415"/>
      <c r="I51" s="367"/>
      <c r="J51" s="362"/>
    </row>
    <row r="52" spans="2:10" ht="15.6" x14ac:dyDescent="0.3">
      <c r="B52" s="360"/>
      <c r="C52" s="413"/>
      <c r="D52" s="414"/>
      <c r="E52" s="256"/>
      <c r="F52" s="140"/>
      <c r="G52" s="365"/>
      <c r="H52" s="415"/>
      <c r="I52" s="367"/>
      <c r="J52" s="362"/>
    </row>
    <row r="53" spans="2:10" ht="15.6" x14ac:dyDescent="0.3">
      <c r="B53" s="360"/>
      <c r="C53" s="413"/>
      <c r="D53" s="414"/>
      <c r="E53" s="256"/>
      <c r="F53" s="140"/>
      <c r="G53" s="365"/>
      <c r="H53" s="415"/>
      <c r="I53" s="367"/>
      <c r="J53" s="362"/>
    </row>
    <row r="54" spans="2:10" ht="15.6" x14ac:dyDescent="0.3">
      <c r="B54" s="360"/>
      <c r="C54" s="413"/>
      <c r="D54" s="414"/>
      <c r="E54" s="256"/>
      <c r="F54" s="140"/>
      <c r="G54" s="365"/>
      <c r="H54" s="415"/>
      <c r="I54" s="367"/>
      <c r="J54" s="362"/>
    </row>
    <row r="55" spans="2:10" ht="15.6" x14ac:dyDescent="0.3">
      <c r="B55" s="360"/>
      <c r="C55" s="413"/>
      <c r="D55" s="414"/>
      <c r="E55" s="256"/>
      <c r="F55" s="140"/>
      <c r="G55" s="365"/>
      <c r="H55" s="415"/>
      <c r="I55" s="367"/>
      <c r="J55" s="362"/>
    </row>
    <row r="56" spans="2:10" ht="15.6" x14ac:dyDescent="0.3">
      <c r="B56" s="360"/>
      <c r="C56" s="413"/>
      <c r="D56" s="414"/>
      <c r="E56" s="256"/>
      <c r="F56" s="140"/>
      <c r="G56" s="365"/>
      <c r="H56" s="415"/>
      <c r="I56" s="367"/>
      <c r="J56" s="362"/>
    </row>
    <row r="57" spans="2:10" ht="15.6" x14ac:dyDescent="0.3">
      <c r="B57" s="360"/>
      <c r="C57" s="413"/>
      <c r="D57" s="414"/>
      <c r="E57" s="256"/>
      <c r="F57" s="140"/>
      <c r="G57" s="365"/>
      <c r="H57" s="415"/>
      <c r="I57" s="367"/>
      <c r="J57" s="362"/>
    </row>
    <row r="58" spans="2:10" ht="15.6" x14ac:dyDescent="0.3">
      <c r="B58" s="360"/>
      <c r="C58" s="413"/>
      <c r="D58" s="414"/>
      <c r="E58" s="256"/>
      <c r="F58" s="140"/>
      <c r="G58" s="365"/>
      <c r="H58" s="415"/>
      <c r="I58" s="367"/>
      <c r="J58" s="362"/>
    </row>
    <row r="59" spans="2:10" ht="15.6" x14ac:dyDescent="0.3">
      <c r="B59" s="360"/>
      <c r="C59" s="413"/>
      <c r="D59" s="414"/>
      <c r="E59" s="256"/>
      <c r="F59" s="140"/>
      <c r="G59" s="365"/>
      <c r="H59" s="415"/>
      <c r="I59" s="367"/>
      <c r="J59" s="362"/>
    </row>
    <row r="60" spans="2:10" ht="15.6" x14ac:dyDescent="0.3">
      <c r="B60" s="360"/>
      <c r="C60" s="413"/>
      <c r="D60" s="414"/>
      <c r="E60" s="256"/>
      <c r="F60" s="140"/>
      <c r="G60" s="365"/>
      <c r="H60" s="415"/>
      <c r="I60" s="367"/>
      <c r="J60" s="362"/>
    </row>
    <row r="61" spans="2:10" ht="15.6" x14ac:dyDescent="0.3">
      <c r="B61" s="360"/>
      <c r="C61" s="413"/>
      <c r="D61" s="414"/>
      <c r="E61" s="256"/>
      <c r="F61" s="140"/>
      <c r="G61" s="365"/>
      <c r="H61" s="415"/>
      <c r="I61" s="367"/>
      <c r="J61" s="362"/>
    </row>
    <row r="62" spans="2:10" ht="15.6" x14ac:dyDescent="0.3">
      <c r="B62" s="360"/>
      <c r="C62" s="413"/>
      <c r="D62" s="414"/>
      <c r="E62" s="256"/>
      <c r="F62" s="140"/>
      <c r="G62" s="365"/>
      <c r="H62" s="415"/>
      <c r="I62" s="367"/>
      <c r="J62" s="362"/>
    </row>
    <row r="63" spans="2:10" ht="15.6" x14ac:dyDescent="0.3">
      <c r="B63" s="360"/>
      <c r="C63" s="413"/>
      <c r="D63" s="414"/>
      <c r="E63" s="256"/>
      <c r="F63" s="140"/>
      <c r="G63" s="365"/>
      <c r="H63" s="415"/>
      <c r="I63" s="367"/>
      <c r="J63" s="362"/>
    </row>
    <row r="64" spans="2:10" ht="15.6" x14ac:dyDescent="0.3">
      <c r="B64" s="360"/>
      <c r="C64" s="413"/>
      <c r="D64" s="414"/>
      <c r="E64" s="256"/>
      <c r="F64" s="140"/>
      <c r="G64" s="365"/>
      <c r="H64" s="415"/>
      <c r="I64" s="367"/>
      <c r="J64" s="362"/>
    </row>
    <row r="65" spans="2:10" ht="15.6" x14ac:dyDescent="0.3">
      <c r="B65" s="360"/>
      <c r="C65" s="413"/>
      <c r="D65" s="414"/>
      <c r="E65" s="256"/>
      <c r="F65" s="140"/>
      <c r="G65" s="365"/>
      <c r="H65" s="415"/>
      <c r="I65" s="367"/>
      <c r="J65" s="362"/>
    </row>
    <row r="66" spans="2:10" ht="15.6" x14ac:dyDescent="0.3">
      <c r="B66" s="360"/>
      <c r="C66" s="413"/>
      <c r="D66" s="414"/>
      <c r="E66" s="256"/>
      <c r="F66" s="140"/>
      <c r="G66" s="365"/>
      <c r="H66" s="415"/>
      <c r="I66" s="367"/>
      <c r="J66" s="362"/>
    </row>
    <row r="67" spans="2:10" ht="15.6" x14ac:dyDescent="0.3">
      <c r="B67" s="360"/>
      <c r="C67" s="413"/>
      <c r="D67" s="414"/>
      <c r="E67" s="256"/>
      <c r="F67" s="140"/>
      <c r="G67" s="365"/>
      <c r="H67" s="415"/>
      <c r="I67" s="367"/>
      <c r="J67" s="362"/>
    </row>
    <row r="68" spans="2:10" ht="15.6" x14ac:dyDescent="0.3">
      <c r="B68" s="360"/>
      <c r="C68" s="413"/>
      <c r="D68" s="414"/>
      <c r="E68" s="256"/>
      <c r="F68" s="140"/>
      <c r="G68" s="365"/>
      <c r="H68" s="415"/>
      <c r="I68" s="367"/>
      <c r="J68" s="362"/>
    </row>
    <row r="69" spans="2:10" ht="15.6" x14ac:dyDescent="0.3">
      <c r="B69" s="360"/>
      <c r="C69" s="413"/>
      <c r="D69" s="414"/>
      <c r="E69" s="256"/>
      <c r="F69" s="140"/>
      <c r="G69" s="365"/>
      <c r="H69" s="415"/>
      <c r="I69" s="367"/>
      <c r="J69" s="362"/>
    </row>
    <row r="70" spans="2:10" ht="15.6" x14ac:dyDescent="0.3">
      <c r="B70" s="360"/>
      <c r="C70" s="413"/>
      <c r="D70" s="414"/>
      <c r="E70" s="256"/>
      <c r="F70" s="140"/>
      <c r="G70" s="365"/>
      <c r="H70" s="415"/>
      <c r="I70" s="367"/>
      <c r="J70" s="362"/>
    </row>
    <row r="71" spans="2:10" ht="15.6" x14ac:dyDescent="0.3">
      <c r="B71" s="360"/>
      <c r="C71" s="413"/>
      <c r="D71" s="414"/>
      <c r="E71" s="256"/>
      <c r="F71" s="140"/>
      <c r="G71" s="365"/>
      <c r="H71" s="415"/>
      <c r="I71" s="367"/>
      <c r="J71" s="362"/>
    </row>
    <row r="72" spans="2:10" ht="15.6" x14ac:dyDescent="0.3">
      <c r="B72" s="360"/>
      <c r="C72" s="413"/>
      <c r="D72" s="414"/>
      <c r="E72" s="256"/>
      <c r="F72" s="140"/>
      <c r="G72" s="365"/>
      <c r="H72" s="415"/>
      <c r="I72" s="367"/>
      <c r="J72" s="362"/>
    </row>
    <row r="73" spans="2:10" ht="15.6" x14ac:dyDescent="0.3">
      <c r="B73" s="360"/>
      <c r="C73" s="413"/>
      <c r="D73" s="414"/>
      <c r="E73" s="256"/>
      <c r="F73" s="140"/>
      <c r="G73" s="365"/>
      <c r="H73" s="415"/>
      <c r="I73" s="367"/>
      <c r="J73" s="362"/>
    </row>
    <row r="74" spans="2:10" ht="15.6" x14ac:dyDescent="0.3">
      <c r="B74" s="360"/>
      <c r="C74" s="413"/>
      <c r="D74" s="414"/>
      <c r="E74" s="256"/>
      <c r="F74" s="140"/>
      <c r="G74" s="365"/>
      <c r="H74" s="415"/>
      <c r="I74" s="367"/>
      <c r="J74" s="362"/>
    </row>
    <row r="75" spans="2:10" ht="15.6" x14ac:dyDescent="0.3">
      <c r="B75" s="360"/>
      <c r="C75" s="413"/>
      <c r="D75" s="414"/>
      <c r="E75" s="256"/>
      <c r="F75" s="140"/>
      <c r="G75" s="365"/>
      <c r="H75" s="415"/>
      <c r="I75" s="367"/>
      <c r="J75" s="362"/>
    </row>
    <row r="76" spans="2:10" ht="15.6" x14ac:dyDescent="0.3">
      <c r="B76" s="360"/>
      <c r="C76" s="413"/>
      <c r="D76" s="414"/>
      <c r="E76" s="256"/>
      <c r="F76" s="140"/>
      <c r="G76" s="365"/>
      <c r="H76" s="415"/>
      <c r="I76" s="367"/>
      <c r="J76" s="362"/>
    </row>
    <row r="77" spans="2:10" ht="15.6" x14ac:dyDescent="0.3">
      <c r="B77" s="360"/>
      <c r="C77" s="413"/>
      <c r="D77" s="414"/>
      <c r="E77" s="256"/>
      <c r="F77" s="140"/>
      <c r="G77" s="365"/>
      <c r="H77" s="415"/>
      <c r="I77" s="367"/>
      <c r="J77" s="362"/>
    </row>
    <row r="78" spans="2:10" ht="15.6" x14ac:dyDescent="0.3">
      <c r="B78" s="360"/>
      <c r="C78" s="413"/>
      <c r="D78" s="414"/>
      <c r="E78" s="256"/>
      <c r="F78" s="140"/>
      <c r="G78" s="365"/>
      <c r="H78" s="415"/>
      <c r="I78" s="367"/>
      <c r="J78" s="362"/>
    </row>
    <row r="79" spans="2:10" ht="15.6" x14ac:dyDescent="0.3">
      <c r="B79" s="360"/>
      <c r="C79" s="413"/>
      <c r="D79" s="414"/>
      <c r="E79" s="256"/>
      <c r="F79" s="140"/>
      <c r="G79" s="365"/>
      <c r="H79" s="415"/>
      <c r="I79" s="367"/>
      <c r="J79" s="362"/>
    </row>
    <row r="80" spans="2:10" ht="15.6" x14ac:dyDescent="0.3">
      <c r="B80" s="360"/>
      <c r="C80" s="413"/>
      <c r="D80" s="414"/>
      <c r="E80" s="256"/>
      <c r="F80" s="140"/>
      <c r="G80" s="365"/>
      <c r="H80" s="415"/>
      <c r="I80" s="367"/>
      <c r="J80" s="362"/>
    </row>
    <row r="81" spans="2:10" ht="15.6" x14ac:dyDescent="0.3">
      <c r="B81" s="360"/>
      <c r="C81" s="413"/>
      <c r="D81" s="414"/>
      <c r="E81" s="256"/>
      <c r="F81" s="140"/>
      <c r="G81" s="365"/>
      <c r="H81" s="415"/>
      <c r="I81" s="367"/>
      <c r="J81" s="362"/>
    </row>
    <row r="82" spans="2:10" ht="15.6" x14ac:dyDescent="0.3">
      <c r="B82" s="360"/>
      <c r="C82" s="413"/>
      <c r="D82" s="414"/>
      <c r="E82" s="256"/>
      <c r="F82" s="140"/>
      <c r="G82" s="365"/>
      <c r="H82" s="415"/>
      <c r="I82" s="367"/>
      <c r="J82" s="362"/>
    </row>
    <row r="83" spans="2:10" ht="15.6" x14ac:dyDescent="0.3">
      <c r="B83" s="360"/>
      <c r="C83" s="413"/>
      <c r="D83" s="414"/>
      <c r="E83" s="256"/>
      <c r="F83" s="140"/>
      <c r="G83" s="365"/>
      <c r="H83" s="415"/>
      <c r="I83" s="367"/>
      <c r="J83" s="362"/>
    </row>
    <row r="84" spans="2:10" ht="15.6" x14ac:dyDescent="0.3">
      <c r="B84" s="360"/>
      <c r="C84" s="413"/>
      <c r="D84" s="414"/>
      <c r="E84" s="256"/>
      <c r="F84" s="140"/>
      <c r="G84" s="365"/>
      <c r="H84" s="415"/>
      <c r="I84" s="367"/>
      <c r="J84" s="362"/>
    </row>
    <row r="85" spans="2:10" ht="15.6" x14ac:dyDescent="0.3">
      <c r="B85" s="360"/>
      <c r="C85" s="413"/>
      <c r="D85" s="414"/>
      <c r="E85" s="256"/>
      <c r="F85" s="140"/>
      <c r="G85" s="365"/>
      <c r="H85" s="415"/>
      <c r="I85" s="367"/>
      <c r="J85" s="362"/>
    </row>
    <row r="86" spans="2:10" ht="15.6" x14ac:dyDescent="0.3">
      <c r="B86" s="360"/>
      <c r="C86" s="413"/>
      <c r="D86" s="414"/>
      <c r="E86" s="256"/>
      <c r="F86" s="140"/>
      <c r="G86" s="365"/>
      <c r="H86" s="415"/>
      <c r="I86" s="367"/>
      <c r="J86" s="362"/>
    </row>
    <row r="87" spans="2:10" ht="15.6" x14ac:dyDescent="0.3">
      <c r="B87" s="360"/>
      <c r="C87" s="413"/>
      <c r="D87" s="414"/>
      <c r="E87" s="256"/>
      <c r="F87" s="140"/>
      <c r="G87" s="365"/>
      <c r="H87" s="415"/>
      <c r="I87" s="367"/>
      <c r="J87" s="362"/>
    </row>
    <row r="88" spans="2:10" ht="15.6" x14ac:dyDescent="0.3">
      <c r="B88" s="360"/>
      <c r="C88" s="413"/>
      <c r="D88" s="414"/>
      <c r="E88" s="256"/>
      <c r="F88" s="140"/>
      <c r="G88" s="365"/>
      <c r="H88" s="415"/>
      <c r="I88" s="367"/>
      <c r="J88" s="362"/>
    </row>
    <row r="89" spans="2:10" ht="15.6" x14ac:dyDescent="0.3">
      <c r="B89" s="360"/>
      <c r="C89" s="413"/>
      <c r="D89" s="414"/>
      <c r="E89" s="256"/>
      <c r="F89" s="140"/>
      <c r="G89" s="365"/>
      <c r="H89" s="415"/>
      <c r="I89" s="367"/>
      <c r="J89" s="362"/>
    </row>
    <row r="90" spans="2:10" ht="15.6" x14ac:dyDescent="0.3">
      <c r="B90" s="360"/>
      <c r="C90" s="413"/>
      <c r="D90" s="414"/>
      <c r="E90" s="256"/>
      <c r="F90" s="140"/>
      <c r="G90" s="365"/>
      <c r="H90" s="415"/>
      <c r="I90" s="367"/>
      <c r="J90" s="362"/>
    </row>
    <row r="91" spans="2:10" ht="15.6" x14ac:dyDescent="0.3">
      <c r="B91" s="360"/>
      <c r="C91" s="413"/>
      <c r="D91" s="414"/>
      <c r="E91" s="256"/>
      <c r="F91" s="140"/>
      <c r="G91" s="365"/>
      <c r="H91" s="415"/>
      <c r="I91" s="367"/>
      <c r="J91" s="362"/>
    </row>
    <row r="92" spans="2:10" ht="15.6" x14ac:dyDescent="0.3">
      <c r="B92" s="360"/>
      <c r="C92" s="413"/>
      <c r="D92" s="414"/>
      <c r="E92" s="256"/>
      <c r="F92" s="140"/>
      <c r="G92" s="365"/>
      <c r="H92" s="415"/>
      <c r="I92" s="367"/>
      <c r="J92" s="362"/>
    </row>
    <row r="93" spans="2:10" ht="15.6" x14ac:dyDescent="0.3">
      <c r="B93" s="360"/>
      <c r="C93" s="413"/>
      <c r="D93" s="414"/>
      <c r="E93" s="256"/>
      <c r="F93" s="140"/>
      <c r="G93" s="365"/>
      <c r="H93" s="415"/>
      <c r="I93" s="367"/>
      <c r="J93" s="362"/>
    </row>
    <row r="94" spans="2:10" ht="15.6" x14ac:dyDescent="0.3">
      <c r="B94" s="360"/>
      <c r="C94" s="413"/>
      <c r="D94" s="414"/>
      <c r="E94" s="256"/>
      <c r="F94" s="140"/>
      <c r="G94" s="365"/>
      <c r="H94" s="415"/>
      <c r="I94" s="367"/>
      <c r="J94" s="362"/>
    </row>
    <row r="95" spans="2:10" ht="15.6" x14ac:dyDescent="0.3">
      <c r="B95" s="360"/>
      <c r="C95" s="413"/>
      <c r="D95" s="414"/>
      <c r="E95" s="256"/>
      <c r="F95" s="140"/>
      <c r="G95" s="365"/>
      <c r="H95" s="415"/>
      <c r="I95" s="367"/>
      <c r="J95" s="362"/>
    </row>
    <row r="96" spans="2:10" ht="15.6" x14ac:dyDescent="0.3">
      <c r="B96" s="360"/>
      <c r="C96" s="413"/>
      <c r="D96" s="414"/>
      <c r="E96" s="256"/>
      <c r="F96" s="140"/>
      <c r="G96" s="365"/>
      <c r="H96" s="415"/>
      <c r="I96" s="367"/>
      <c r="J96" s="362"/>
    </row>
    <row r="97" spans="2:10" ht="15.6" x14ac:dyDescent="0.3">
      <c r="B97" s="360"/>
      <c r="C97" s="413"/>
      <c r="D97" s="414"/>
      <c r="E97" s="256"/>
      <c r="F97" s="140"/>
      <c r="G97" s="365"/>
      <c r="H97" s="415"/>
      <c r="I97" s="367"/>
      <c r="J97" s="362"/>
    </row>
    <row r="98" spans="2:10" ht="15.6" x14ac:dyDescent="0.3">
      <c r="B98" s="360"/>
      <c r="C98" s="413"/>
      <c r="D98" s="414"/>
      <c r="E98" s="256"/>
      <c r="F98" s="140"/>
      <c r="G98" s="365"/>
      <c r="H98" s="415"/>
      <c r="I98" s="367"/>
      <c r="J98" s="362"/>
    </row>
    <row r="99" spans="2:10" ht="15.6" x14ac:dyDescent="0.3">
      <c r="B99" s="360"/>
      <c r="C99" s="413"/>
      <c r="D99" s="414"/>
      <c r="E99" s="256"/>
      <c r="F99" s="140"/>
      <c r="G99" s="365"/>
      <c r="H99" s="415"/>
      <c r="I99" s="367"/>
      <c r="J99" s="362"/>
    </row>
    <row r="100" spans="2:10" ht="15.6" x14ac:dyDescent="0.3">
      <c r="B100" s="360"/>
      <c r="C100" s="413"/>
      <c r="D100" s="414"/>
      <c r="E100" s="256"/>
      <c r="F100" s="140"/>
      <c r="G100" s="365"/>
      <c r="H100" s="415"/>
      <c r="I100" s="367"/>
      <c r="J100" s="362"/>
    </row>
    <row r="101" spans="2:10" ht="15.6" x14ac:dyDescent="0.3">
      <c r="B101" s="360"/>
      <c r="C101" s="413"/>
      <c r="D101" s="414"/>
      <c r="E101" s="256"/>
      <c r="F101" s="140"/>
      <c r="G101" s="365"/>
      <c r="H101" s="415"/>
      <c r="I101" s="367"/>
      <c r="J101" s="362"/>
    </row>
    <row r="102" spans="2:10" ht="15.6" x14ac:dyDescent="0.3">
      <c r="B102" s="360"/>
      <c r="C102" s="413"/>
      <c r="D102" s="414"/>
      <c r="E102" s="256"/>
      <c r="F102" s="140"/>
      <c r="G102" s="365"/>
      <c r="H102" s="415"/>
      <c r="I102" s="367"/>
      <c r="J102" s="362"/>
    </row>
    <row r="103" spans="2:10" ht="15.6" x14ac:dyDescent="0.3">
      <c r="B103" s="360"/>
      <c r="C103" s="413"/>
      <c r="D103" s="414"/>
      <c r="E103" s="256"/>
      <c r="F103" s="140"/>
      <c r="G103" s="365"/>
      <c r="H103" s="415"/>
      <c r="I103" s="367"/>
      <c r="J103" s="362"/>
    </row>
    <row r="104" spans="2:10" ht="15.6" x14ac:dyDescent="0.3">
      <c r="B104" s="360"/>
      <c r="C104" s="413"/>
      <c r="D104" s="414"/>
      <c r="E104" s="256"/>
      <c r="F104" s="140"/>
      <c r="G104" s="365"/>
      <c r="H104" s="415"/>
      <c r="I104" s="367"/>
      <c r="J104" s="362"/>
    </row>
    <row r="105" spans="2:10" ht="15.6" x14ac:dyDescent="0.3">
      <c r="B105" s="360"/>
      <c r="C105" s="413"/>
      <c r="D105" s="414"/>
      <c r="E105" s="256"/>
      <c r="F105" s="140"/>
      <c r="G105" s="365"/>
      <c r="H105" s="415"/>
      <c r="I105" s="367"/>
      <c r="J105" s="362"/>
    </row>
    <row r="106" spans="2:10" ht="15.6" x14ac:dyDescent="0.3">
      <c r="B106" s="360"/>
      <c r="C106" s="413"/>
      <c r="D106" s="414"/>
      <c r="E106" s="256"/>
      <c r="F106" s="140"/>
      <c r="G106" s="365"/>
      <c r="H106" s="415"/>
      <c r="I106" s="367"/>
      <c r="J106" s="362"/>
    </row>
    <row r="107" spans="2:10" ht="15.6" x14ac:dyDescent="0.3">
      <c r="B107" s="360"/>
      <c r="C107" s="413"/>
      <c r="D107" s="414"/>
      <c r="E107" s="256"/>
      <c r="F107" s="140"/>
      <c r="G107" s="365"/>
      <c r="H107" s="415"/>
      <c r="I107" s="367"/>
      <c r="J107" s="362"/>
    </row>
    <row r="108" spans="2:10" ht="15.6" x14ac:dyDescent="0.3">
      <c r="B108" s="360"/>
      <c r="C108" s="413"/>
      <c r="D108" s="414"/>
      <c r="E108" s="256"/>
      <c r="F108" s="140"/>
      <c r="G108" s="365"/>
      <c r="H108" s="415"/>
      <c r="I108" s="367"/>
      <c r="J108" s="362"/>
    </row>
    <row r="109" spans="2:10" ht="15.6" x14ac:dyDescent="0.3">
      <c r="B109" s="360"/>
      <c r="C109" s="413"/>
      <c r="D109" s="414"/>
      <c r="E109" s="256"/>
      <c r="F109" s="140"/>
      <c r="G109" s="365"/>
      <c r="H109" s="415"/>
      <c r="I109" s="367"/>
      <c r="J109" s="362"/>
    </row>
    <row r="110" spans="2:10" ht="15.6" x14ac:dyDescent="0.3">
      <c r="B110" s="360"/>
      <c r="C110" s="413"/>
      <c r="D110" s="414"/>
      <c r="E110" s="256"/>
      <c r="F110" s="140"/>
      <c r="G110" s="365"/>
      <c r="H110" s="415"/>
      <c r="I110" s="367"/>
      <c r="J110" s="362"/>
    </row>
    <row r="111" spans="2:10" ht="15.6" x14ac:dyDescent="0.3">
      <c r="B111" s="360"/>
      <c r="C111" s="413"/>
      <c r="D111" s="414"/>
      <c r="E111" s="256"/>
      <c r="F111" s="140"/>
      <c r="G111" s="365"/>
      <c r="H111" s="415"/>
      <c r="I111" s="367"/>
      <c r="J111" s="362"/>
    </row>
    <row r="112" spans="2:10" ht="15.6" x14ac:dyDescent="0.3">
      <c r="B112" s="360"/>
      <c r="C112" s="413"/>
      <c r="D112" s="414"/>
      <c r="E112" s="256"/>
      <c r="F112" s="140"/>
      <c r="G112" s="365"/>
      <c r="H112" s="415"/>
      <c r="I112" s="367"/>
      <c r="J112" s="362"/>
    </row>
    <row r="113" spans="2:10" ht="15.6" x14ac:dyDescent="0.3">
      <c r="B113" s="360"/>
      <c r="C113" s="413"/>
      <c r="D113" s="414"/>
      <c r="E113" s="256"/>
      <c r="F113" s="140"/>
      <c r="G113" s="365"/>
      <c r="H113" s="415"/>
      <c r="I113" s="367"/>
      <c r="J113" s="362"/>
    </row>
    <row r="114" spans="2:10" ht="15.6" x14ac:dyDescent="0.3">
      <c r="B114" s="360"/>
      <c r="C114" s="413"/>
      <c r="D114" s="414"/>
      <c r="E114" s="256"/>
      <c r="F114" s="140"/>
      <c r="G114" s="365"/>
      <c r="H114" s="415"/>
      <c r="I114" s="367"/>
      <c r="J114" s="362"/>
    </row>
    <row r="115" spans="2:10" ht="15.6" x14ac:dyDescent="0.3">
      <c r="B115" s="360"/>
      <c r="C115" s="413"/>
      <c r="D115" s="414"/>
      <c r="E115" s="256"/>
      <c r="F115" s="140"/>
      <c r="G115" s="365"/>
      <c r="H115" s="415"/>
      <c r="I115" s="367"/>
      <c r="J115" s="362"/>
    </row>
    <row r="116" spans="2:10" ht="15.6" x14ac:dyDescent="0.3">
      <c r="B116" s="360"/>
      <c r="C116" s="413"/>
      <c r="D116" s="414"/>
      <c r="E116" s="256"/>
      <c r="F116" s="140"/>
      <c r="G116" s="365"/>
      <c r="H116" s="415"/>
      <c r="I116" s="367"/>
      <c r="J116" s="362"/>
    </row>
    <row r="117" spans="2:10" ht="15.6" x14ac:dyDescent="0.3">
      <c r="B117" s="360"/>
      <c r="C117" s="413"/>
      <c r="D117" s="414"/>
      <c r="E117" s="256"/>
      <c r="F117" s="140"/>
      <c r="G117" s="365"/>
      <c r="H117" s="415"/>
      <c r="I117" s="367"/>
      <c r="J117" s="362"/>
    </row>
    <row r="118" spans="2:10" ht="15.6" x14ac:dyDescent="0.3">
      <c r="B118" s="360"/>
      <c r="C118" s="413"/>
      <c r="D118" s="414"/>
      <c r="E118" s="256"/>
      <c r="F118" s="140"/>
      <c r="G118" s="365"/>
      <c r="H118" s="415"/>
      <c r="I118" s="367"/>
      <c r="J118" s="362"/>
    </row>
    <row r="119" spans="2:10" ht="15.6" x14ac:dyDescent="0.3">
      <c r="B119" s="360"/>
      <c r="C119" s="413"/>
      <c r="D119" s="414"/>
      <c r="E119" s="256"/>
      <c r="F119" s="140"/>
      <c r="G119" s="365"/>
      <c r="H119" s="415"/>
      <c r="I119" s="367"/>
      <c r="J119" s="362"/>
    </row>
    <row r="120" spans="2:10" ht="15.6" x14ac:dyDescent="0.3">
      <c r="B120" s="360"/>
      <c r="C120" s="413"/>
      <c r="D120" s="414"/>
      <c r="E120" s="256"/>
      <c r="F120" s="140"/>
      <c r="G120" s="365"/>
      <c r="H120" s="415"/>
      <c r="I120" s="367"/>
      <c r="J120" s="362"/>
    </row>
    <row r="121" spans="2:10" ht="15.6" x14ac:dyDescent="0.3">
      <c r="B121" s="360"/>
      <c r="C121" s="413"/>
      <c r="D121" s="414"/>
      <c r="E121" s="256"/>
      <c r="F121" s="140"/>
      <c r="G121" s="365"/>
      <c r="H121" s="415"/>
      <c r="I121" s="367"/>
      <c r="J121" s="362"/>
    </row>
    <row r="122" spans="2:10" ht="15.6" x14ac:dyDescent="0.3">
      <c r="B122" s="360"/>
      <c r="C122" s="413"/>
      <c r="D122" s="414"/>
      <c r="E122" s="256"/>
      <c r="F122" s="140"/>
      <c r="G122" s="365"/>
      <c r="H122" s="415"/>
      <c r="I122" s="367"/>
      <c r="J122" s="362"/>
    </row>
    <row r="123" spans="2:10" ht="15.6" x14ac:dyDescent="0.3">
      <c r="B123" s="360"/>
      <c r="C123" s="413"/>
      <c r="D123" s="414"/>
      <c r="E123" s="256"/>
      <c r="F123" s="140"/>
      <c r="G123" s="365"/>
      <c r="H123" s="415"/>
      <c r="I123" s="367"/>
      <c r="J123" s="362"/>
    </row>
    <row r="124" spans="2:10" ht="15.6" x14ac:dyDescent="0.3">
      <c r="B124" s="360"/>
      <c r="C124" s="413"/>
      <c r="D124" s="414"/>
      <c r="E124" s="256"/>
      <c r="F124" s="140"/>
      <c r="G124" s="365"/>
      <c r="H124" s="415"/>
      <c r="I124" s="367"/>
      <c r="J124" s="362"/>
    </row>
    <row r="125" spans="2:10" ht="15.6" x14ac:dyDescent="0.3">
      <c r="B125" s="360"/>
      <c r="C125" s="413"/>
      <c r="D125" s="414"/>
      <c r="E125" s="256"/>
      <c r="F125" s="140"/>
      <c r="G125" s="365"/>
      <c r="H125" s="415"/>
      <c r="I125" s="367"/>
      <c r="J125" s="362"/>
    </row>
    <row r="126" spans="2:10" ht="15.6" x14ac:dyDescent="0.3">
      <c r="B126" s="360"/>
      <c r="C126" s="413"/>
      <c r="D126" s="414"/>
      <c r="E126" s="256"/>
      <c r="F126" s="140"/>
      <c r="G126" s="365"/>
      <c r="H126" s="415"/>
      <c r="I126" s="367"/>
      <c r="J126" s="362"/>
    </row>
    <row r="127" spans="2:10" ht="15.6" x14ac:dyDescent="0.3">
      <c r="B127" s="78"/>
      <c r="C127" s="416"/>
      <c r="D127" s="417"/>
      <c r="E127" s="80"/>
      <c r="G127" s="418"/>
      <c r="H127" s="419"/>
      <c r="I127" s="420"/>
      <c r="J127" s="421"/>
    </row>
    <row r="128" spans="2:10" ht="15.6" x14ac:dyDescent="0.3">
      <c r="B128" s="78"/>
      <c r="C128" s="416"/>
      <c r="D128" s="417"/>
      <c r="E128" s="80"/>
      <c r="G128" s="418"/>
      <c r="H128" s="419"/>
      <c r="I128" s="420"/>
      <c r="J128" s="421"/>
    </row>
    <row r="129" spans="2:10" ht="15.6" x14ac:dyDescent="0.3">
      <c r="B129" s="78"/>
      <c r="C129" s="416"/>
      <c r="D129" s="417"/>
      <c r="E129" s="80"/>
      <c r="G129" s="418"/>
      <c r="H129" s="419"/>
      <c r="I129" s="420"/>
      <c r="J129" s="421"/>
    </row>
    <row r="130" spans="2:10" ht="15.6" x14ac:dyDescent="0.3">
      <c r="B130" s="78"/>
      <c r="C130" s="416"/>
      <c r="D130" s="417"/>
      <c r="E130" s="80"/>
      <c r="G130" s="418"/>
      <c r="H130" s="419"/>
      <c r="I130" s="420"/>
      <c r="J130" s="421"/>
    </row>
    <row r="131" spans="2:10" ht="15.6" x14ac:dyDescent="0.3">
      <c r="B131" s="78"/>
      <c r="C131" s="416"/>
      <c r="D131" s="417"/>
      <c r="E131" s="80"/>
      <c r="G131" s="418"/>
      <c r="H131" s="419"/>
      <c r="I131" s="420"/>
      <c r="J131" s="421"/>
    </row>
    <row r="132" spans="2:10" ht="15.6" x14ac:dyDescent="0.3">
      <c r="B132" s="78"/>
      <c r="C132" s="416"/>
      <c r="D132" s="417"/>
      <c r="E132" s="80"/>
      <c r="G132" s="418"/>
      <c r="H132" s="419"/>
      <c r="I132" s="420"/>
      <c r="J132" s="421"/>
    </row>
    <row r="133" spans="2:10" ht="15.6" x14ac:dyDescent="0.3">
      <c r="B133" s="78"/>
      <c r="C133" s="416"/>
      <c r="D133" s="417"/>
      <c r="E133" s="80"/>
      <c r="G133" s="418"/>
      <c r="H133" s="419"/>
      <c r="I133" s="420"/>
      <c r="J133" s="421"/>
    </row>
    <row r="134" spans="2:10" ht="15.6" x14ac:dyDescent="0.3">
      <c r="B134" s="78"/>
      <c r="C134" s="416"/>
      <c r="D134" s="417"/>
      <c r="E134" s="80"/>
      <c r="G134" s="418"/>
      <c r="H134" s="419"/>
      <c r="I134" s="420"/>
      <c r="J134" s="421"/>
    </row>
    <row r="135" spans="2:10" ht="15.6" x14ac:dyDescent="0.3">
      <c r="B135" s="78"/>
      <c r="C135" s="416"/>
      <c r="D135" s="417"/>
      <c r="E135" s="80"/>
      <c r="G135" s="418"/>
      <c r="H135" s="419"/>
      <c r="I135" s="420"/>
      <c r="J135" s="421"/>
    </row>
    <row r="136" spans="2:10" ht="15.6" x14ac:dyDescent="0.3">
      <c r="B136" s="78"/>
      <c r="C136" s="416"/>
      <c r="D136" s="417"/>
      <c r="E136" s="80"/>
      <c r="G136" s="418"/>
      <c r="H136" s="419"/>
      <c r="I136" s="420"/>
      <c r="J136" s="421"/>
    </row>
    <row r="137" spans="2:10" ht="15.6" x14ac:dyDescent="0.3">
      <c r="B137" s="78"/>
      <c r="C137" s="416"/>
      <c r="D137" s="417"/>
      <c r="E137" s="80"/>
      <c r="G137" s="418"/>
      <c r="H137" s="419"/>
      <c r="I137" s="420"/>
      <c r="J137" s="421"/>
    </row>
    <row r="138" spans="2:10" ht="15.6" x14ac:dyDescent="0.3">
      <c r="B138" s="78"/>
      <c r="C138" s="416"/>
      <c r="D138" s="417"/>
      <c r="E138" s="80"/>
      <c r="G138" s="418"/>
      <c r="H138" s="419"/>
      <c r="I138" s="420"/>
      <c r="J138" s="421"/>
    </row>
    <row r="139" spans="2:10" ht="15.6" x14ac:dyDescent="0.3">
      <c r="B139" s="78"/>
      <c r="C139" s="416"/>
      <c r="D139" s="417"/>
      <c r="E139" s="80"/>
      <c r="G139" s="418"/>
      <c r="H139" s="419"/>
      <c r="I139" s="420"/>
      <c r="J139" s="421"/>
    </row>
    <row r="140" spans="2:10" ht="15.6" x14ac:dyDescent="0.3">
      <c r="B140" s="78"/>
      <c r="C140" s="416"/>
      <c r="D140" s="417"/>
      <c r="E140" s="80"/>
      <c r="G140" s="418"/>
      <c r="H140" s="419"/>
      <c r="I140" s="420"/>
      <c r="J140" s="421"/>
    </row>
    <row r="141" spans="2:10" ht="15.6" x14ac:dyDescent="0.3">
      <c r="B141" s="78"/>
      <c r="C141" s="416"/>
      <c r="D141" s="417"/>
      <c r="E141" s="80"/>
      <c r="G141" s="418"/>
      <c r="H141" s="419"/>
      <c r="I141" s="420"/>
      <c r="J141" s="421"/>
    </row>
    <row r="142" spans="2:10" ht="15.6" x14ac:dyDescent="0.3">
      <c r="B142" s="78"/>
      <c r="C142" s="416"/>
      <c r="D142" s="417"/>
      <c r="E142" s="80"/>
      <c r="G142" s="418"/>
      <c r="H142" s="419"/>
      <c r="I142" s="420"/>
      <c r="J142" s="421"/>
    </row>
    <row r="143" spans="2:10" ht="15.6" x14ac:dyDescent="0.3">
      <c r="B143" s="78"/>
      <c r="C143" s="416"/>
      <c r="D143" s="417"/>
      <c r="E143" s="80"/>
      <c r="G143" s="418"/>
      <c r="H143" s="419"/>
      <c r="I143" s="420"/>
      <c r="J143" s="421"/>
    </row>
    <row r="144" spans="2:10" ht="15.6" x14ac:dyDescent="0.3">
      <c r="B144" s="78"/>
      <c r="C144" s="416"/>
      <c r="D144" s="417"/>
      <c r="E144" s="80"/>
      <c r="G144" s="418"/>
      <c r="H144" s="419"/>
      <c r="I144" s="420"/>
      <c r="J144" s="421"/>
    </row>
    <row r="145" spans="2:10" ht="15.6" x14ac:dyDescent="0.3">
      <c r="B145" s="78"/>
      <c r="C145" s="416"/>
      <c r="D145" s="417"/>
      <c r="E145" s="80"/>
      <c r="G145" s="418"/>
      <c r="H145" s="419"/>
      <c r="I145" s="420"/>
      <c r="J145" s="421"/>
    </row>
    <row r="146" spans="2:10" ht="15.6" x14ac:dyDescent="0.3">
      <c r="B146" s="78"/>
      <c r="C146" s="416"/>
      <c r="D146" s="417"/>
      <c r="E146" s="80"/>
      <c r="G146" s="418"/>
      <c r="H146" s="419"/>
      <c r="I146" s="420"/>
      <c r="J146" s="421"/>
    </row>
    <row r="147" spans="2:10" ht="15.6" x14ac:dyDescent="0.3">
      <c r="B147" s="78"/>
      <c r="C147" s="416"/>
      <c r="D147" s="417"/>
      <c r="E147" s="80"/>
      <c r="G147" s="418"/>
      <c r="H147" s="419"/>
      <c r="I147" s="420"/>
      <c r="J147" s="421"/>
    </row>
    <row r="148" spans="2:10" ht="15.6" x14ac:dyDescent="0.3">
      <c r="B148" s="78"/>
      <c r="C148" s="416"/>
      <c r="D148" s="417"/>
      <c r="E148" s="80"/>
      <c r="G148" s="418"/>
      <c r="H148" s="419"/>
      <c r="I148" s="420"/>
      <c r="J148" s="421"/>
    </row>
    <row r="149" spans="2:10" ht="15.6" x14ac:dyDescent="0.3">
      <c r="B149" s="78"/>
      <c r="C149" s="416"/>
      <c r="D149" s="417"/>
      <c r="E149" s="80"/>
      <c r="G149" s="418"/>
      <c r="H149" s="419"/>
      <c r="I149" s="420"/>
      <c r="J149" s="421"/>
    </row>
    <row r="150" spans="2:10" ht="15.6" x14ac:dyDescent="0.3">
      <c r="B150" s="78"/>
      <c r="C150" s="416"/>
      <c r="D150" s="417"/>
      <c r="E150" s="80"/>
      <c r="G150" s="418"/>
      <c r="H150" s="419"/>
      <c r="I150" s="420"/>
      <c r="J150" s="421"/>
    </row>
    <row r="151" spans="2:10" ht="15.6" x14ac:dyDescent="0.3">
      <c r="B151" s="78"/>
      <c r="C151" s="416"/>
      <c r="D151" s="417"/>
      <c r="E151" s="80"/>
      <c r="G151" s="418"/>
      <c r="H151" s="419"/>
      <c r="I151" s="420"/>
      <c r="J151" s="421"/>
    </row>
    <row r="152" spans="2:10" ht="15.6" x14ac:dyDescent="0.3">
      <c r="B152" s="78"/>
      <c r="C152" s="416"/>
      <c r="D152" s="417"/>
      <c r="E152" s="80"/>
      <c r="G152" s="418"/>
      <c r="H152" s="419"/>
      <c r="I152" s="420"/>
      <c r="J152" s="421"/>
    </row>
    <row r="153" spans="2:10" ht="15.6" x14ac:dyDescent="0.3">
      <c r="B153" s="78"/>
      <c r="C153" s="416"/>
      <c r="D153" s="417"/>
      <c r="E153" s="80"/>
      <c r="G153" s="418"/>
      <c r="H153" s="419"/>
      <c r="I153" s="420"/>
      <c r="J153" s="421"/>
    </row>
    <row r="154" spans="2:10" ht="15.6" x14ac:dyDescent="0.3">
      <c r="B154" s="78"/>
      <c r="C154" s="416"/>
      <c r="D154" s="417"/>
      <c r="E154" s="80"/>
      <c r="G154" s="418"/>
      <c r="H154" s="419"/>
      <c r="I154" s="420"/>
      <c r="J154" s="421"/>
    </row>
    <row r="155" spans="2:10" ht="15.6" x14ac:dyDescent="0.3">
      <c r="B155" s="78"/>
      <c r="C155" s="416"/>
      <c r="D155" s="417"/>
      <c r="E155" s="80"/>
      <c r="G155" s="418"/>
      <c r="H155" s="419"/>
      <c r="I155" s="420"/>
      <c r="J155" s="421"/>
    </row>
    <row r="156" spans="2:10" ht="15.6" x14ac:dyDescent="0.3">
      <c r="B156" s="78"/>
      <c r="C156" s="416"/>
      <c r="D156" s="417"/>
      <c r="E156" s="80"/>
      <c r="G156" s="418"/>
      <c r="H156" s="419"/>
      <c r="I156" s="420"/>
      <c r="J156" s="421"/>
    </row>
    <row r="157" spans="2:10" ht="15.6" x14ac:dyDescent="0.3">
      <c r="B157" s="78"/>
      <c r="C157" s="416"/>
      <c r="D157" s="417"/>
      <c r="E157" s="80"/>
      <c r="G157" s="418"/>
      <c r="H157" s="419"/>
      <c r="I157" s="420"/>
      <c r="J157" s="421"/>
    </row>
    <row r="158" spans="2:10" ht="15.6" x14ac:dyDescent="0.3">
      <c r="B158" s="78"/>
      <c r="C158" s="416"/>
      <c r="D158" s="417"/>
      <c r="E158" s="80"/>
      <c r="G158" s="418"/>
      <c r="H158" s="419"/>
      <c r="I158" s="420"/>
      <c r="J158" s="421"/>
    </row>
    <row r="159" spans="2:10" ht="15.6" x14ac:dyDescent="0.3">
      <c r="B159" s="78"/>
      <c r="C159" s="416"/>
      <c r="D159" s="417"/>
      <c r="E159" s="80"/>
      <c r="G159" s="418"/>
      <c r="H159" s="419"/>
      <c r="I159" s="420"/>
      <c r="J159" s="421"/>
    </row>
    <row r="160" spans="2:10" ht="15.6" x14ac:dyDescent="0.3">
      <c r="B160" s="78"/>
      <c r="C160" s="416"/>
      <c r="D160" s="417"/>
      <c r="E160" s="80"/>
      <c r="G160" s="418"/>
      <c r="H160" s="419"/>
      <c r="I160" s="420"/>
      <c r="J160" s="421"/>
    </row>
    <row r="161" spans="2:10" ht="15.6" x14ac:dyDescent="0.3">
      <c r="B161" s="78"/>
      <c r="C161" s="416"/>
      <c r="D161" s="417"/>
      <c r="E161" s="80"/>
      <c r="G161" s="418"/>
      <c r="H161" s="419"/>
      <c r="I161" s="420"/>
      <c r="J161" s="421"/>
    </row>
    <row r="162" spans="2:10" ht="15.6" x14ac:dyDescent="0.3">
      <c r="B162" s="78"/>
      <c r="C162" s="416"/>
      <c r="D162" s="417"/>
      <c r="E162" s="80"/>
      <c r="G162" s="418"/>
      <c r="H162" s="419"/>
      <c r="I162" s="420"/>
      <c r="J162" s="421"/>
    </row>
    <row r="163" spans="2:10" ht="15.6" x14ac:dyDescent="0.3">
      <c r="B163" s="78"/>
      <c r="C163" s="416"/>
      <c r="D163" s="417"/>
      <c r="E163" s="80"/>
      <c r="G163" s="418"/>
      <c r="H163" s="419"/>
      <c r="I163" s="420"/>
      <c r="J163" s="421"/>
    </row>
    <row r="164" spans="2:10" ht="15.6" x14ac:dyDescent="0.3">
      <c r="B164" s="78"/>
      <c r="C164" s="416"/>
      <c r="D164" s="417"/>
      <c r="E164" s="80"/>
      <c r="G164" s="418"/>
      <c r="H164" s="419"/>
      <c r="I164" s="420"/>
      <c r="J164" s="421"/>
    </row>
    <row r="165" spans="2:10" ht="15.6" x14ac:dyDescent="0.3">
      <c r="B165" s="78"/>
      <c r="C165" s="416"/>
      <c r="D165" s="417"/>
      <c r="E165" s="80"/>
      <c r="G165" s="418"/>
      <c r="H165" s="419"/>
      <c r="I165" s="420"/>
      <c r="J165" s="421"/>
    </row>
    <row r="166" spans="2:10" ht="15.6" x14ac:dyDescent="0.3">
      <c r="B166" s="78"/>
      <c r="C166" s="416"/>
      <c r="D166" s="417"/>
      <c r="E166" s="80"/>
      <c r="G166" s="418"/>
      <c r="H166" s="419"/>
      <c r="I166" s="420"/>
      <c r="J166" s="421"/>
    </row>
    <row r="167" spans="2:10" ht="15.6" x14ac:dyDescent="0.3">
      <c r="B167" s="78"/>
      <c r="C167" s="416"/>
      <c r="D167" s="417"/>
      <c r="E167" s="80"/>
      <c r="G167" s="418"/>
      <c r="H167" s="419"/>
      <c r="I167" s="420"/>
      <c r="J167" s="421"/>
    </row>
    <row r="168" spans="2:10" ht="15.6" x14ac:dyDescent="0.3">
      <c r="B168" s="78"/>
      <c r="C168" s="416"/>
      <c r="D168" s="417"/>
      <c r="E168" s="80"/>
      <c r="G168" s="418"/>
      <c r="H168" s="419"/>
      <c r="I168" s="420"/>
      <c r="J168" s="421"/>
    </row>
    <row r="169" spans="2:10" ht="15.6" x14ac:dyDescent="0.3">
      <c r="B169" s="78"/>
      <c r="C169" s="416"/>
      <c r="D169" s="417"/>
      <c r="E169" s="80"/>
      <c r="G169" s="418"/>
      <c r="H169" s="419"/>
      <c r="I169" s="420"/>
      <c r="J169" s="421"/>
    </row>
    <row r="170" spans="2:10" ht="15.6" x14ac:dyDescent="0.3">
      <c r="B170" s="78"/>
      <c r="C170" s="416"/>
      <c r="D170" s="417"/>
      <c r="E170" s="80"/>
      <c r="G170" s="418"/>
      <c r="H170" s="419"/>
      <c r="I170" s="420"/>
      <c r="J170" s="421"/>
    </row>
    <row r="171" spans="2:10" ht="15.6" x14ac:dyDescent="0.3">
      <c r="B171" s="78"/>
      <c r="C171" s="416"/>
      <c r="D171" s="417"/>
      <c r="E171" s="80"/>
      <c r="G171" s="418"/>
      <c r="H171" s="419"/>
      <c r="I171" s="420"/>
      <c r="J171" s="421"/>
    </row>
    <row r="172" spans="2:10" ht="15.6" x14ac:dyDescent="0.3">
      <c r="B172" s="78"/>
      <c r="C172" s="416"/>
      <c r="D172" s="417"/>
      <c r="E172" s="80"/>
      <c r="G172" s="418"/>
      <c r="H172" s="419"/>
      <c r="I172" s="420"/>
      <c r="J172" s="421"/>
    </row>
    <row r="173" spans="2:10" ht="15.6" x14ac:dyDescent="0.3">
      <c r="B173" s="78"/>
      <c r="C173" s="416"/>
      <c r="D173" s="417"/>
      <c r="E173" s="80"/>
      <c r="G173" s="418"/>
      <c r="H173" s="419"/>
      <c r="I173" s="420"/>
      <c r="J173" s="421"/>
    </row>
    <row r="174" spans="2:10" ht="15.6" x14ac:dyDescent="0.3">
      <c r="B174" s="78"/>
      <c r="C174" s="416"/>
      <c r="D174" s="417"/>
      <c r="E174" s="80"/>
      <c r="G174" s="418"/>
      <c r="H174" s="419"/>
      <c r="I174" s="420"/>
      <c r="J174" s="421"/>
    </row>
    <row r="175" spans="2:10" ht="15.6" x14ac:dyDescent="0.3">
      <c r="B175" s="78"/>
      <c r="C175" s="416"/>
      <c r="D175" s="417"/>
      <c r="E175" s="80"/>
      <c r="G175" s="418"/>
      <c r="H175" s="419"/>
      <c r="I175" s="420"/>
      <c r="J175" s="421"/>
    </row>
    <row r="176" spans="2:10" ht="15.6" x14ac:dyDescent="0.3">
      <c r="B176" s="78"/>
      <c r="C176" s="416"/>
      <c r="D176" s="417"/>
      <c r="E176" s="80"/>
      <c r="G176" s="418"/>
      <c r="H176" s="419"/>
      <c r="I176" s="420"/>
      <c r="J176" s="421"/>
    </row>
    <row r="177" spans="2:10" ht="15.6" x14ac:dyDescent="0.3">
      <c r="B177" s="78"/>
      <c r="C177" s="416"/>
      <c r="D177" s="417"/>
      <c r="E177" s="80"/>
      <c r="G177" s="418"/>
      <c r="H177" s="419"/>
      <c r="I177" s="420"/>
      <c r="J177" s="421"/>
    </row>
    <row r="178" spans="2:10" ht="15.6" x14ac:dyDescent="0.3">
      <c r="B178" s="78"/>
      <c r="C178" s="416"/>
      <c r="D178" s="417"/>
      <c r="E178" s="80"/>
      <c r="G178" s="418"/>
      <c r="H178" s="419"/>
      <c r="I178" s="420"/>
      <c r="J178" s="421"/>
    </row>
    <row r="179" spans="2:10" ht="15.6" x14ac:dyDescent="0.3">
      <c r="B179" s="78"/>
      <c r="C179" s="416"/>
      <c r="D179" s="417"/>
      <c r="E179" s="80"/>
      <c r="G179" s="418"/>
      <c r="H179" s="419"/>
      <c r="I179" s="420"/>
      <c r="J179" s="421"/>
    </row>
    <row r="180" spans="2:10" ht="15.6" x14ac:dyDescent="0.3">
      <c r="B180" s="78"/>
      <c r="C180" s="416"/>
      <c r="D180" s="417"/>
      <c r="E180" s="80"/>
      <c r="G180" s="418"/>
      <c r="H180" s="419"/>
      <c r="I180" s="420"/>
      <c r="J180" s="421"/>
    </row>
    <row r="181" spans="2:10" ht="15.6" x14ac:dyDescent="0.3">
      <c r="B181" s="78"/>
      <c r="C181" s="416"/>
      <c r="D181" s="417"/>
      <c r="E181" s="80"/>
      <c r="G181" s="418"/>
      <c r="H181" s="419"/>
      <c r="I181" s="420"/>
      <c r="J181" s="421"/>
    </row>
    <row r="182" spans="2:10" ht="15.6" x14ac:dyDescent="0.3">
      <c r="B182" s="78"/>
      <c r="C182" s="416"/>
      <c r="D182" s="417"/>
      <c r="E182" s="80"/>
      <c r="G182" s="418"/>
      <c r="H182" s="419"/>
      <c r="I182" s="420"/>
      <c r="J182" s="421"/>
    </row>
    <row r="183" spans="2:10" ht="15.6" x14ac:dyDescent="0.3">
      <c r="B183" s="78"/>
      <c r="C183" s="416"/>
      <c r="D183" s="417"/>
      <c r="E183" s="80"/>
      <c r="G183" s="418"/>
      <c r="H183" s="419"/>
      <c r="I183" s="420"/>
      <c r="J183" s="421"/>
    </row>
    <row r="184" spans="2:10" ht="15.6" x14ac:dyDescent="0.3">
      <c r="B184" s="78"/>
      <c r="C184" s="416"/>
      <c r="D184" s="417"/>
      <c r="E184" s="80"/>
      <c r="G184" s="418"/>
      <c r="H184" s="419"/>
      <c r="I184" s="420"/>
      <c r="J184" s="421"/>
    </row>
    <row r="185" spans="2:10" ht="15.6" x14ac:dyDescent="0.3">
      <c r="B185" s="78"/>
      <c r="C185" s="416"/>
      <c r="D185" s="417"/>
      <c r="E185" s="80"/>
      <c r="G185" s="418"/>
      <c r="H185" s="419"/>
      <c r="I185" s="420"/>
      <c r="J185" s="421"/>
    </row>
    <row r="186" spans="2:10" ht="15.6" x14ac:dyDescent="0.3">
      <c r="B186" s="78"/>
      <c r="C186" s="416"/>
      <c r="D186" s="417"/>
      <c r="E186" s="80"/>
      <c r="G186" s="418"/>
      <c r="H186" s="419"/>
      <c r="I186" s="420"/>
      <c r="J186" s="421"/>
    </row>
    <row r="187" spans="2:10" ht="15.6" x14ac:dyDescent="0.3">
      <c r="B187" s="78"/>
      <c r="C187" s="416"/>
      <c r="D187" s="417"/>
      <c r="E187" s="80"/>
      <c r="G187" s="418"/>
      <c r="H187" s="419"/>
      <c r="I187" s="420"/>
      <c r="J187" s="421"/>
    </row>
    <row r="188" spans="2:10" ht="15.6" x14ac:dyDescent="0.3">
      <c r="B188" s="78"/>
      <c r="C188" s="416"/>
      <c r="D188" s="417"/>
      <c r="E188" s="80"/>
      <c r="G188" s="418"/>
      <c r="H188" s="419"/>
      <c r="I188" s="420"/>
      <c r="J188" s="421"/>
    </row>
    <row r="189" spans="2:10" ht="15.6" x14ac:dyDescent="0.3">
      <c r="B189" s="78"/>
      <c r="C189" s="416"/>
      <c r="D189" s="417"/>
      <c r="E189" s="80"/>
      <c r="G189" s="418"/>
      <c r="H189" s="419"/>
      <c r="I189" s="420"/>
      <c r="J189" s="421"/>
    </row>
    <row r="190" spans="2:10" ht="15.6" x14ac:dyDescent="0.3">
      <c r="B190" s="78"/>
      <c r="C190" s="416"/>
      <c r="D190" s="417"/>
      <c r="E190" s="80"/>
      <c r="G190" s="418"/>
      <c r="H190" s="419"/>
      <c r="I190" s="420"/>
      <c r="J190" s="421"/>
    </row>
    <row r="191" spans="2:10" ht="15.6" x14ac:dyDescent="0.3">
      <c r="B191" s="78"/>
      <c r="C191" s="416"/>
      <c r="D191" s="417"/>
      <c r="E191" s="80"/>
      <c r="G191" s="418"/>
      <c r="H191" s="419"/>
      <c r="I191" s="420"/>
      <c r="J191" s="421"/>
    </row>
    <row r="192" spans="2:10" ht="15.6" x14ac:dyDescent="0.3">
      <c r="B192" s="78"/>
      <c r="C192" s="416"/>
      <c r="D192" s="417"/>
      <c r="E192" s="80"/>
      <c r="G192" s="418"/>
      <c r="H192" s="419"/>
      <c r="I192" s="420"/>
      <c r="J192" s="421"/>
    </row>
    <row r="193" spans="2:10" ht="15.6" x14ac:dyDescent="0.3">
      <c r="B193" s="78"/>
      <c r="C193" s="416"/>
      <c r="D193" s="417"/>
      <c r="E193" s="80"/>
      <c r="G193" s="418"/>
      <c r="H193" s="419"/>
      <c r="I193" s="420"/>
      <c r="J193" s="421"/>
    </row>
    <row r="194" spans="2:10" ht="15.6" x14ac:dyDescent="0.3">
      <c r="B194" s="78"/>
      <c r="C194" s="416"/>
      <c r="D194" s="417"/>
      <c r="E194" s="80"/>
      <c r="G194" s="418"/>
      <c r="H194" s="419"/>
      <c r="I194" s="420"/>
      <c r="J194" s="421"/>
    </row>
    <row r="195" spans="2:10" ht="15.6" x14ac:dyDescent="0.3">
      <c r="B195" s="78"/>
      <c r="C195" s="416"/>
      <c r="D195" s="417"/>
      <c r="E195" s="80"/>
      <c r="G195" s="418"/>
      <c r="H195" s="419"/>
      <c r="I195" s="420"/>
      <c r="J195" s="421"/>
    </row>
    <row r="196" spans="2:10" ht="15.6" x14ac:dyDescent="0.3">
      <c r="B196" s="78"/>
      <c r="C196" s="416"/>
      <c r="D196" s="417"/>
      <c r="E196" s="80"/>
      <c r="G196" s="418"/>
      <c r="H196" s="419"/>
      <c r="I196" s="420"/>
      <c r="J196" s="421"/>
    </row>
    <row r="197" spans="2:10" ht="15.6" x14ac:dyDescent="0.3">
      <c r="B197" s="78"/>
      <c r="C197" s="416"/>
      <c r="D197" s="417"/>
      <c r="E197" s="80"/>
      <c r="G197" s="418"/>
      <c r="H197" s="419"/>
      <c r="I197" s="420"/>
      <c r="J197" s="421"/>
    </row>
    <row r="198" spans="2:10" ht="15.6" x14ac:dyDescent="0.3">
      <c r="B198" s="78"/>
      <c r="C198" s="416"/>
      <c r="D198" s="417"/>
      <c r="E198" s="80"/>
      <c r="G198" s="418"/>
      <c r="H198" s="419"/>
      <c r="I198" s="420"/>
      <c r="J198" s="421"/>
    </row>
    <row r="199" spans="2:10" ht="15.6" x14ac:dyDescent="0.3">
      <c r="B199" s="78"/>
      <c r="C199" s="416"/>
      <c r="D199" s="417"/>
      <c r="E199" s="80"/>
      <c r="G199" s="418"/>
      <c r="H199" s="419"/>
      <c r="I199" s="420"/>
      <c r="J199" s="421"/>
    </row>
    <row r="200" spans="2:10" ht="15.6" x14ac:dyDescent="0.3">
      <c r="B200" s="78"/>
      <c r="C200" s="416"/>
      <c r="D200" s="417"/>
      <c r="E200" s="80"/>
      <c r="G200" s="418"/>
      <c r="H200" s="419"/>
      <c r="I200" s="420"/>
      <c r="J200" s="421"/>
    </row>
    <row r="201" spans="2:10" ht="15.6" x14ac:dyDescent="0.3">
      <c r="B201" s="78"/>
      <c r="C201" s="416"/>
      <c r="D201" s="417"/>
      <c r="E201" s="80"/>
      <c r="G201" s="418"/>
      <c r="H201" s="419"/>
      <c r="I201" s="420"/>
      <c r="J201" s="421"/>
    </row>
    <row r="202" spans="2:10" ht="15.6" x14ac:dyDescent="0.3">
      <c r="B202" s="78"/>
      <c r="C202" s="416"/>
      <c r="D202" s="417"/>
      <c r="E202" s="80"/>
      <c r="G202" s="418"/>
      <c r="H202" s="419"/>
      <c r="I202" s="420"/>
      <c r="J202" s="421"/>
    </row>
    <row r="203" spans="2:10" ht="15.6" x14ac:dyDescent="0.3">
      <c r="B203" s="78"/>
      <c r="C203" s="416"/>
      <c r="D203" s="417"/>
      <c r="E203" s="80"/>
      <c r="G203" s="418"/>
      <c r="H203" s="419"/>
      <c r="I203" s="420"/>
      <c r="J203" s="421"/>
    </row>
    <row r="204" spans="2:10" ht="15.6" x14ac:dyDescent="0.3">
      <c r="B204" s="78"/>
      <c r="C204" s="416"/>
      <c r="D204" s="417"/>
      <c r="E204" s="80"/>
      <c r="G204" s="418"/>
      <c r="H204" s="419"/>
      <c r="I204" s="420"/>
      <c r="J204" s="421"/>
    </row>
    <row r="205" spans="2:10" ht="15.6" x14ac:dyDescent="0.3">
      <c r="B205" s="78"/>
      <c r="C205" s="416"/>
      <c r="D205" s="417"/>
      <c r="E205" s="80"/>
      <c r="G205" s="418"/>
      <c r="H205" s="419"/>
      <c r="I205" s="420"/>
      <c r="J205" s="421"/>
    </row>
    <row r="206" spans="2:10" ht="15.6" x14ac:dyDescent="0.3">
      <c r="B206" s="78"/>
      <c r="C206" s="416"/>
      <c r="D206" s="417"/>
      <c r="E206" s="80"/>
      <c r="G206" s="418"/>
      <c r="H206" s="419"/>
      <c r="I206" s="420"/>
      <c r="J206" s="421"/>
    </row>
    <row r="207" spans="2:10" ht="15.6" x14ac:dyDescent="0.3">
      <c r="B207" s="78"/>
      <c r="C207" s="416"/>
      <c r="D207" s="417"/>
      <c r="E207" s="80"/>
      <c r="G207" s="418"/>
      <c r="H207" s="419"/>
      <c r="I207" s="420"/>
      <c r="J207" s="421"/>
    </row>
    <row r="208" spans="2:10" ht="15.6" x14ac:dyDescent="0.3">
      <c r="B208" s="78"/>
      <c r="C208" s="416"/>
      <c r="D208" s="417"/>
      <c r="E208" s="80"/>
      <c r="G208" s="418"/>
      <c r="H208" s="419"/>
      <c r="I208" s="420"/>
      <c r="J208" s="421"/>
    </row>
    <row r="209" spans="2:10" ht="15.6" x14ac:dyDescent="0.3">
      <c r="B209" s="78"/>
      <c r="C209" s="416"/>
      <c r="D209" s="417"/>
      <c r="E209" s="80"/>
      <c r="G209" s="418"/>
      <c r="H209" s="419"/>
      <c r="I209" s="420"/>
      <c r="J209" s="421"/>
    </row>
    <row r="210" spans="2:10" ht="15.6" x14ac:dyDescent="0.3">
      <c r="B210" s="78"/>
      <c r="C210" s="416"/>
      <c r="D210" s="417"/>
      <c r="E210" s="80"/>
      <c r="G210" s="418"/>
      <c r="H210" s="419"/>
      <c r="I210" s="420"/>
      <c r="J210" s="421"/>
    </row>
    <row r="211" spans="2:10" ht="15.6" x14ac:dyDescent="0.3">
      <c r="B211" s="78"/>
      <c r="C211" s="416"/>
      <c r="D211" s="417"/>
      <c r="E211" s="80"/>
      <c r="G211" s="418"/>
      <c r="H211" s="419"/>
      <c r="I211" s="420"/>
      <c r="J211" s="421"/>
    </row>
    <row r="212" spans="2:10" ht="15.6" x14ac:dyDescent="0.3">
      <c r="B212" s="78"/>
      <c r="C212" s="416"/>
      <c r="D212" s="417"/>
      <c r="E212" s="80"/>
      <c r="G212" s="418"/>
      <c r="H212" s="419"/>
      <c r="I212" s="420"/>
      <c r="J212" s="421"/>
    </row>
    <row r="213" spans="2:10" ht="15.6" x14ac:dyDescent="0.3">
      <c r="B213" s="78"/>
      <c r="C213" s="416"/>
      <c r="D213" s="417"/>
      <c r="E213" s="80"/>
      <c r="G213" s="418"/>
      <c r="H213" s="419"/>
      <c r="I213" s="420"/>
      <c r="J213" s="421"/>
    </row>
    <row r="214" spans="2:10" ht="15.6" x14ac:dyDescent="0.3">
      <c r="B214" s="78"/>
      <c r="C214" s="416"/>
      <c r="D214" s="417"/>
      <c r="E214" s="80"/>
      <c r="G214" s="418"/>
      <c r="H214" s="419"/>
      <c r="I214" s="420"/>
      <c r="J214" s="421"/>
    </row>
    <row r="215" spans="2:10" ht="15.6" x14ac:dyDescent="0.3">
      <c r="B215" s="78"/>
      <c r="C215" s="416"/>
      <c r="D215" s="417"/>
      <c r="E215" s="80"/>
      <c r="G215" s="418"/>
      <c r="H215" s="419"/>
      <c r="I215" s="420"/>
      <c r="J215" s="421"/>
    </row>
    <row r="216" spans="2:10" ht="15.6" x14ac:dyDescent="0.3">
      <c r="B216" s="78"/>
      <c r="C216" s="416"/>
      <c r="D216" s="417"/>
      <c r="E216" s="80"/>
      <c r="G216" s="418"/>
      <c r="H216" s="419"/>
      <c r="I216" s="420"/>
      <c r="J216" s="421"/>
    </row>
    <row r="217" spans="2:10" ht="15.6" x14ac:dyDescent="0.3">
      <c r="B217" s="78"/>
      <c r="C217" s="416"/>
      <c r="D217" s="417"/>
      <c r="E217" s="80"/>
      <c r="G217" s="418"/>
      <c r="H217" s="419"/>
      <c r="I217" s="420"/>
      <c r="J217" s="421"/>
    </row>
    <row r="218" spans="2:10" ht="15.6" x14ac:dyDescent="0.3">
      <c r="B218" s="78"/>
      <c r="C218" s="416"/>
      <c r="D218" s="417"/>
      <c r="E218" s="80"/>
      <c r="G218" s="418"/>
      <c r="H218" s="419"/>
      <c r="I218" s="420"/>
      <c r="J218" s="421"/>
    </row>
    <row r="219" spans="2:10" ht="15.6" x14ac:dyDescent="0.3">
      <c r="B219" s="78"/>
      <c r="C219" s="416"/>
      <c r="D219" s="417"/>
      <c r="E219" s="80"/>
      <c r="G219" s="418"/>
      <c r="H219" s="419"/>
      <c r="I219" s="420"/>
      <c r="J219" s="421"/>
    </row>
    <row r="220" spans="2:10" ht="15.6" x14ac:dyDescent="0.3">
      <c r="B220" s="78"/>
      <c r="C220" s="416"/>
      <c r="D220" s="417"/>
      <c r="E220" s="80"/>
      <c r="G220" s="418"/>
      <c r="H220" s="419"/>
      <c r="I220" s="420"/>
      <c r="J220" s="421"/>
    </row>
    <row r="221" spans="2:10" ht="15.6" x14ac:dyDescent="0.3">
      <c r="B221" s="78"/>
      <c r="C221" s="416"/>
      <c r="D221" s="417"/>
      <c r="E221" s="80"/>
      <c r="G221" s="418"/>
      <c r="H221" s="419"/>
      <c r="I221" s="420"/>
      <c r="J221" s="421"/>
    </row>
    <row r="222" spans="2:10" ht="15.6" x14ac:dyDescent="0.3">
      <c r="B222" s="78"/>
      <c r="C222" s="416"/>
      <c r="D222" s="417"/>
      <c r="E222" s="80"/>
      <c r="G222" s="418"/>
      <c r="H222" s="419"/>
      <c r="I222" s="420"/>
      <c r="J222" s="421"/>
    </row>
    <row r="223" spans="2:10" ht="15.6" x14ac:dyDescent="0.3">
      <c r="B223" s="78"/>
      <c r="C223" s="416"/>
      <c r="D223" s="417"/>
      <c r="E223" s="80"/>
      <c r="G223" s="418"/>
      <c r="H223" s="419"/>
      <c r="I223" s="420"/>
      <c r="J223" s="421"/>
    </row>
    <row r="224" spans="2:10" ht="15.6" x14ac:dyDescent="0.3">
      <c r="B224" s="78"/>
      <c r="C224" s="416"/>
      <c r="D224" s="417"/>
      <c r="E224" s="80"/>
      <c r="G224" s="418"/>
      <c r="H224" s="419"/>
      <c r="I224" s="420"/>
      <c r="J224" s="421"/>
    </row>
    <row r="225" spans="2:10" ht="15.6" x14ac:dyDescent="0.3">
      <c r="B225" s="78"/>
      <c r="C225" s="416"/>
      <c r="D225" s="417"/>
      <c r="E225" s="80"/>
      <c r="G225" s="418"/>
      <c r="H225" s="419"/>
      <c r="I225" s="420"/>
      <c r="J225" s="421"/>
    </row>
    <row r="226" spans="2:10" ht="15.6" x14ac:dyDescent="0.3">
      <c r="B226" s="78"/>
      <c r="C226" s="416"/>
      <c r="D226" s="417"/>
      <c r="E226" s="80"/>
      <c r="G226" s="418"/>
      <c r="H226" s="419"/>
      <c r="I226" s="420"/>
      <c r="J226" s="421"/>
    </row>
    <row r="227" spans="2:10" ht="15.6" x14ac:dyDescent="0.3">
      <c r="B227" s="78"/>
      <c r="C227" s="416"/>
      <c r="D227" s="417"/>
      <c r="E227" s="80"/>
      <c r="G227" s="418"/>
      <c r="H227" s="419"/>
      <c r="I227" s="420"/>
      <c r="J227" s="421"/>
    </row>
    <row r="228" spans="2:10" ht="15.6" x14ac:dyDescent="0.3">
      <c r="B228" s="78"/>
      <c r="C228" s="416"/>
      <c r="D228" s="417"/>
      <c r="E228" s="80"/>
      <c r="G228" s="418"/>
      <c r="H228" s="419"/>
      <c r="I228" s="420"/>
      <c r="J228" s="421"/>
    </row>
    <row r="229" spans="2:10" ht="15.6" x14ac:dyDescent="0.3">
      <c r="B229" s="78"/>
      <c r="C229" s="416"/>
      <c r="D229" s="417"/>
      <c r="E229" s="80"/>
      <c r="G229" s="418"/>
      <c r="H229" s="419"/>
      <c r="I229" s="420"/>
      <c r="J229" s="421"/>
    </row>
    <row r="230" spans="2:10" ht="15.6" x14ac:dyDescent="0.3">
      <c r="B230" s="78"/>
      <c r="C230" s="416"/>
      <c r="D230" s="417"/>
      <c r="E230" s="80"/>
      <c r="G230" s="418"/>
      <c r="H230" s="419"/>
      <c r="I230" s="420"/>
      <c r="J230" s="421"/>
    </row>
    <row r="231" spans="2:10" ht="15.6" x14ac:dyDescent="0.3">
      <c r="B231" s="78"/>
      <c r="C231" s="416"/>
      <c r="D231" s="417"/>
      <c r="E231" s="80"/>
      <c r="G231" s="418"/>
      <c r="H231" s="419"/>
      <c r="I231" s="420"/>
      <c r="J231" s="421"/>
    </row>
    <row r="232" spans="2:10" ht="15.6" x14ac:dyDescent="0.3">
      <c r="B232" s="78"/>
      <c r="C232" s="416"/>
      <c r="D232" s="417"/>
      <c r="E232" s="80"/>
      <c r="G232" s="418"/>
      <c r="H232" s="419"/>
      <c r="I232" s="420"/>
      <c r="J232" s="421"/>
    </row>
    <row r="233" spans="2:10" ht="15.6" x14ac:dyDescent="0.3">
      <c r="B233" s="78"/>
      <c r="C233" s="416"/>
      <c r="D233" s="417"/>
      <c r="E233" s="80"/>
      <c r="G233" s="418"/>
      <c r="H233" s="419"/>
      <c r="I233" s="420"/>
      <c r="J233" s="421"/>
    </row>
    <row r="234" spans="2:10" ht="15.6" x14ac:dyDescent="0.3">
      <c r="B234" s="78"/>
      <c r="C234" s="416"/>
      <c r="D234" s="417"/>
      <c r="E234" s="80"/>
      <c r="G234" s="418"/>
      <c r="H234" s="419"/>
      <c r="I234" s="420"/>
      <c r="J234" s="421"/>
    </row>
    <row r="235" spans="2:10" ht="15.6" x14ac:dyDescent="0.3">
      <c r="B235" s="78"/>
      <c r="C235" s="416"/>
      <c r="D235" s="417"/>
      <c r="E235" s="80"/>
      <c r="G235" s="418"/>
      <c r="H235" s="419"/>
      <c r="I235" s="420"/>
      <c r="J235" s="421"/>
    </row>
    <row r="236" spans="2:10" ht="15.6" x14ac:dyDescent="0.3">
      <c r="B236" s="78"/>
      <c r="C236" s="416"/>
      <c r="D236" s="417"/>
      <c r="E236" s="80"/>
      <c r="G236" s="418"/>
      <c r="H236" s="419"/>
      <c r="I236" s="420"/>
      <c r="J236" s="421"/>
    </row>
    <row r="237" spans="2:10" ht="15.6" x14ac:dyDescent="0.3">
      <c r="B237" s="78"/>
      <c r="C237" s="416"/>
      <c r="D237" s="417"/>
      <c r="E237" s="80"/>
      <c r="G237" s="418"/>
      <c r="H237" s="419"/>
      <c r="I237" s="420"/>
      <c r="J237" s="421"/>
    </row>
    <row r="238" spans="2:10" ht="15.6" x14ac:dyDescent="0.3">
      <c r="B238" s="78"/>
      <c r="C238" s="416"/>
      <c r="D238" s="417"/>
      <c r="E238" s="80"/>
      <c r="G238" s="418"/>
      <c r="H238" s="419"/>
      <c r="I238" s="420"/>
      <c r="J238" s="421"/>
    </row>
    <row r="239" spans="2:10" ht="15.6" x14ac:dyDescent="0.3">
      <c r="B239" s="78"/>
      <c r="C239" s="416"/>
      <c r="D239" s="417"/>
      <c r="E239" s="80"/>
      <c r="G239" s="418"/>
      <c r="H239" s="419"/>
      <c r="I239" s="420"/>
      <c r="J239" s="421"/>
    </row>
    <row r="240" spans="2:10" ht="15.6" x14ac:dyDescent="0.3">
      <c r="B240" s="78"/>
      <c r="C240" s="416"/>
      <c r="D240" s="417"/>
      <c r="E240" s="80"/>
      <c r="G240" s="418"/>
      <c r="H240" s="419"/>
      <c r="I240" s="420"/>
      <c r="J240" s="421"/>
    </row>
    <row r="241" spans="2:10" ht="15.6" x14ac:dyDescent="0.3">
      <c r="B241" s="78"/>
      <c r="C241" s="416"/>
      <c r="D241" s="417"/>
      <c r="E241" s="80"/>
      <c r="G241" s="418"/>
      <c r="H241" s="419"/>
      <c r="I241" s="420"/>
      <c r="J241" s="421"/>
    </row>
    <row r="242" spans="2:10" ht="15.6" x14ac:dyDescent="0.3">
      <c r="B242" s="78"/>
      <c r="C242" s="416"/>
      <c r="D242" s="417"/>
      <c r="E242" s="80"/>
      <c r="G242" s="418"/>
      <c r="H242" s="419"/>
      <c r="I242" s="420"/>
      <c r="J242" s="421"/>
    </row>
    <row r="243" spans="2:10" ht="15.6" x14ac:dyDescent="0.3">
      <c r="B243" s="78"/>
      <c r="C243" s="416"/>
      <c r="D243" s="417"/>
      <c r="E243" s="80"/>
      <c r="G243" s="418"/>
      <c r="H243" s="419"/>
      <c r="I243" s="420"/>
      <c r="J243" s="421"/>
    </row>
    <row r="244" spans="2:10" ht="15.6" x14ac:dyDescent="0.3">
      <c r="B244" s="78"/>
      <c r="C244" s="416"/>
      <c r="D244" s="417"/>
      <c r="E244" s="80"/>
      <c r="G244" s="418"/>
      <c r="H244" s="419"/>
      <c r="I244" s="420"/>
      <c r="J244" s="421"/>
    </row>
    <row r="245" spans="2:10" ht="15.6" x14ac:dyDescent="0.3">
      <c r="B245" s="78"/>
      <c r="C245" s="416"/>
      <c r="D245" s="417"/>
      <c r="E245" s="80"/>
      <c r="G245" s="418"/>
      <c r="H245" s="419"/>
      <c r="I245" s="420"/>
      <c r="J245" s="421"/>
    </row>
    <row r="246" spans="2:10" ht="15.6" x14ac:dyDescent="0.3">
      <c r="B246" s="78"/>
      <c r="C246" s="416"/>
      <c r="D246" s="417"/>
      <c r="E246" s="80"/>
      <c r="G246" s="418"/>
      <c r="H246" s="419"/>
      <c r="I246" s="420"/>
      <c r="J246" s="421"/>
    </row>
    <row r="247" spans="2:10" ht="15.6" x14ac:dyDescent="0.3">
      <c r="B247" s="78"/>
      <c r="C247" s="416"/>
      <c r="D247" s="417"/>
      <c r="E247" s="80"/>
      <c r="G247" s="418"/>
      <c r="H247" s="419"/>
      <c r="I247" s="420"/>
      <c r="J247" s="421"/>
    </row>
    <row r="248" spans="2:10" ht="15.6" x14ac:dyDescent="0.3">
      <c r="B248" s="78"/>
      <c r="C248" s="416"/>
      <c r="D248" s="417"/>
      <c r="E248" s="80"/>
      <c r="G248" s="418"/>
      <c r="H248" s="419"/>
      <c r="I248" s="420"/>
      <c r="J248" s="421"/>
    </row>
    <row r="249" spans="2:10" ht="15.6" x14ac:dyDescent="0.3">
      <c r="B249" s="78"/>
      <c r="C249" s="416"/>
      <c r="D249" s="417"/>
      <c r="E249" s="80"/>
      <c r="G249" s="418"/>
      <c r="H249" s="419"/>
      <c r="I249" s="420"/>
      <c r="J249" s="421"/>
    </row>
    <row r="250" spans="2:10" ht="15.6" x14ac:dyDescent="0.3">
      <c r="B250" s="78"/>
      <c r="C250" s="416"/>
      <c r="D250" s="417"/>
      <c r="E250" s="80"/>
      <c r="G250" s="418"/>
      <c r="H250" s="419"/>
      <c r="I250" s="420"/>
      <c r="J250" s="421"/>
    </row>
    <row r="251" spans="2:10" ht="15.6" x14ac:dyDescent="0.3">
      <c r="B251" s="78"/>
      <c r="C251" s="416"/>
      <c r="D251" s="417"/>
      <c r="E251" s="80"/>
      <c r="G251" s="418"/>
      <c r="H251" s="419"/>
      <c r="I251" s="420"/>
      <c r="J251" s="421"/>
    </row>
    <row r="252" spans="2:10" ht="15.6" x14ac:dyDescent="0.3">
      <c r="B252" s="78"/>
      <c r="C252" s="416"/>
      <c r="D252" s="417"/>
      <c r="E252" s="80"/>
      <c r="G252" s="418"/>
      <c r="H252" s="419"/>
      <c r="I252" s="420"/>
      <c r="J252" s="421"/>
    </row>
    <row r="253" spans="2:10" ht="15.6" x14ac:dyDescent="0.3">
      <c r="B253" s="78"/>
      <c r="C253" s="416"/>
      <c r="D253" s="417"/>
      <c r="E253" s="80"/>
      <c r="G253" s="418"/>
      <c r="H253" s="419"/>
      <c r="I253" s="420"/>
      <c r="J253" s="421"/>
    </row>
    <row r="254" spans="2:10" ht="15.6" x14ac:dyDescent="0.3">
      <c r="B254" s="78"/>
      <c r="C254" s="416"/>
      <c r="D254" s="417"/>
      <c r="E254" s="80"/>
      <c r="G254" s="418"/>
      <c r="H254" s="419"/>
      <c r="I254" s="420"/>
      <c r="J254" s="421"/>
    </row>
    <row r="255" spans="2:10" ht="15.6" x14ac:dyDescent="0.3">
      <c r="B255" s="78"/>
      <c r="C255" s="416"/>
      <c r="D255" s="417"/>
      <c r="E255" s="80"/>
      <c r="G255" s="418"/>
      <c r="H255" s="419"/>
      <c r="I255" s="420"/>
      <c r="J255" s="421"/>
    </row>
    <row r="256" spans="2:10" ht="15.6" x14ac:dyDescent="0.3">
      <c r="B256" s="78"/>
      <c r="C256" s="416"/>
      <c r="D256" s="417"/>
      <c r="E256" s="80"/>
      <c r="G256" s="418"/>
      <c r="H256" s="419"/>
      <c r="I256" s="420"/>
      <c r="J256" s="421"/>
    </row>
    <row r="257" spans="2:10" ht="15.6" x14ac:dyDescent="0.3">
      <c r="B257" s="78"/>
      <c r="C257" s="416"/>
      <c r="D257" s="417"/>
      <c r="E257" s="80"/>
      <c r="G257" s="418"/>
      <c r="H257" s="419"/>
      <c r="I257" s="420"/>
      <c r="J257" s="421"/>
    </row>
    <row r="258" spans="2:10" ht="15.6" x14ac:dyDescent="0.3">
      <c r="B258" s="78"/>
      <c r="C258" s="416"/>
      <c r="D258" s="417"/>
      <c r="E258" s="80"/>
      <c r="G258" s="418"/>
      <c r="H258" s="419"/>
      <c r="I258" s="420"/>
      <c r="J258" s="421"/>
    </row>
    <row r="259" spans="2:10" ht="15.6" x14ac:dyDescent="0.3">
      <c r="B259" s="78"/>
      <c r="C259" s="416"/>
      <c r="D259" s="417"/>
      <c r="E259" s="80"/>
      <c r="G259" s="418"/>
      <c r="H259" s="419"/>
      <c r="I259" s="420"/>
      <c r="J259" s="421"/>
    </row>
    <row r="260" spans="2:10" ht="15.6" x14ac:dyDescent="0.3">
      <c r="B260" s="78"/>
      <c r="C260" s="416"/>
      <c r="D260" s="417"/>
      <c r="E260" s="80"/>
      <c r="G260" s="418"/>
      <c r="H260" s="419"/>
      <c r="I260" s="420"/>
      <c r="J260" s="421"/>
    </row>
    <row r="261" spans="2:10" ht="15.6" x14ac:dyDescent="0.3">
      <c r="B261" s="78"/>
      <c r="C261" s="416"/>
      <c r="D261" s="417"/>
      <c r="E261" s="80"/>
      <c r="G261" s="418"/>
      <c r="H261" s="419"/>
      <c r="I261" s="420"/>
      <c r="J261" s="421"/>
    </row>
    <row r="262" spans="2:10" ht="15.6" x14ac:dyDescent="0.3">
      <c r="B262" s="78"/>
      <c r="C262" s="416"/>
      <c r="D262" s="417"/>
      <c r="E262" s="80"/>
      <c r="G262" s="418"/>
      <c r="H262" s="419"/>
      <c r="I262" s="420"/>
      <c r="J262" s="421"/>
    </row>
    <row r="263" spans="2:10" ht="15.6" x14ac:dyDescent="0.3">
      <c r="B263" s="78"/>
      <c r="C263" s="416"/>
      <c r="D263" s="417"/>
      <c r="E263" s="80"/>
      <c r="G263" s="418"/>
      <c r="H263" s="419"/>
      <c r="I263" s="420"/>
      <c r="J263" s="421"/>
    </row>
    <row r="264" spans="2:10" ht="15.6" x14ac:dyDescent="0.3">
      <c r="B264" s="78"/>
      <c r="C264" s="416"/>
      <c r="D264" s="417"/>
      <c r="E264" s="80"/>
      <c r="G264" s="418"/>
      <c r="H264" s="419"/>
      <c r="I264" s="420"/>
      <c r="J264" s="421"/>
    </row>
    <row r="265" spans="2:10" ht="15.6" x14ac:dyDescent="0.3">
      <c r="B265" s="78"/>
      <c r="C265" s="416"/>
      <c r="D265" s="417"/>
      <c r="E265" s="80"/>
      <c r="G265" s="418"/>
      <c r="H265" s="419"/>
      <c r="I265" s="420"/>
      <c r="J265" s="421"/>
    </row>
    <row r="266" spans="2:10" ht="15.6" x14ac:dyDescent="0.3">
      <c r="B266" s="78"/>
      <c r="C266" s="416"/>
      <c r="D266" s="417"/>
      <c r="E266" s="80"/>
      <c r="G266" s="418"/>
      <c r="H266" s="419"/>
      <c r="I266" s="420"/>
      <c r="J266" s="421"/>
    </row>
    <row r="267" spans="2:10" ht="15.6" x14ac:dyDescent="0.3">
      <c r="B267" s="78"/>
      <c r="C267" s="416"/>
      <c r="D267" s="417"/>
      <c r="E267" s="80"/>
      <c r="G267" s="418"/>
      <c r="H267" s="419"/>
      <c r="I267" s="420"/>
      <c r="J267" s="421"/>
    </row>
    <row r="268" spans="2:10" ht="15.6" x14ac:dyDescent="0.3">
      <c r="B268" s="78"/>
      <c r="C268" s="416"/>
      <c r="D268" s="417"/>
      <c r="E268" s="80"/>
      <c r="G268" s="418"/>
      <c r="H268" s="419"/>
      <c r="I268" s="420"/>
      <c r="J268" s="421"/>
    </row>
    <row r="269" spans="2:10" ht="15.6" x14ac:dyDescent="0.3">
      <c r="B269" s="78"/>
      <c r="C269" s="416"/>
      <c r="D269" s="417"/>
      <c r="E269" s="80"/>
      <c r="G269" s="418"/>
      <c r="H269" s="419"/>
      <c r="I269" s="420"/>
      <c r="J269" s="421"/>
    </row>
    <row r="270" spans="2:10" ht="15.6" x14ac:dyDescent="0.3">
      <c r="B270" s="78"/>
      <c r="C270" s="416"/>
      <c r="D270" s="417"/>
      <c r="E270" s="80"/>
      <c r="G270" s="418"/>
      <c r="H270" s="419"/>
      <c r="I270" s="420"/>
      <c r="J270" s="421"/>
    </row>
    <row r="271" spans="2:10" ht="15.6" x14ac:dyDescent="0.3">
      <c r="B271" s="78"/>
      <c r="C271" s="416"/>
      <c r="D271" s="417"/>
      <c r="E271" s="80"/>
      <c r="G271" s="418"/>
      <c r="H271" s="419"/>
      <c r="I271" s="420"/>
      <c r="J271" s="421"/>
    </row>
    <row r="272" spans="2:10" ht="15.6" x14ac:dyDescent="0.3">
      <c r="B272" s="78"/>
      <c r="C272" s="416"/>
      <c r="D272" s="417"/>
      <c r="E272" s="80"/>
      <c r="G272" s="418"/>
      <c r="H272" s="419"/>
      <c r="I272" s="420"/>
      <c r="J272" s="421"/>
    </row>
    <row r="273" spans="2:10" ht="15.6" x14ac:dyDescent="0.3">
      <c r="B273" s="78"/>
      <c r="C273" s="416"/>
      <c r="D273" s="417"/>
      <c r="E273" s="80"/>
      <c r="G273" s="418"/>
      <c r="H273" s="419"/>
      <c r="I273" s="420"/>
      <c r="J273" s="421"/>
    </row>
    <row r="274" spans="2:10" ht="15.6" x14ac:dyDescent="0.3">
      <c r="B274" s="78"/>
      <c r="C274" s="416"/>
      <c r="D274" s="417"/>
      <c r="E274" s="80"/>
      <c r="G274" s="418"/>
      <c r="H274" s="419"/>
      <c r="I274" s="420"/>
      <c r="J274" s="421"/>
    </row>
    <row r="275" spans="2:10" ht="15.6" x14ac:dyDescent="0.3">
      <c r="B275" s="78"/>
      <c r="C275" s="416"/>
      <c r="D275" s="417"/>
      <c r="E275" s="80"/>
      <c r="G275" s="418"/>
      <c r="H275" s="419"/>
      <c r="I275" s="420"/>
      <c r="J275" s="421"/>
    </row>
    <row r="276" spans="2:10" ht="15.6" x14ac:dyDescent="0.3">
      <c r="B276" s="78"/>
      <c r="C276" s="416"/>
      <c r="D276" s="417"/>
      <c r="E276" s="80"/>
      <c r="G276" s="418"/>
      <c r="H276" s="419"/>
      <c r="I276" s="420"/>
      <c r="J276" s="421"/>
    </row>
    <row r="277" spans="2:10" ht="15.6" x14ac:dyDescent="0.3">
      <c r="B277" s="78"/>
      <c r="C277" s="416"/>
      <c r="D277" s="417"/>
      <c r="E277" s="80"/>
      <c r="G277" s="418"/>
      <c r="H277" s="419"/>
      <c r="I277" s="420"/>
      <c r="J277" s="421"/>
    </row>
    <row r="278" spans="2:10" ht="15.6" x14ac:dyDescent="0.3">
      <c r="B278" s="78"/>
      <c r="C278" s="416"/>
      <c r="D278" s="417"/>
      <c r="E278" s="80"/>
      <c r="G278" s="418"/>
      <c r="H278" s="419"/>
      <c r="I278" s="420"/>
      <c r="J278" s="421"/>
    </row>
    <row r="279" spans="2:10" ht="15.6" x14ac:dyDescent="0.3">
      <c r="B279" s="78"/>
      <c r="C279" s="416"/>
      <c r="D279" s="417"/>
      <c r="E279" s="80"/>
      <c r="G279" s="418"/>
      <c r="H279" s="419"/>
      <c r="I279" s="420"/>
      <c r="J279" s="421"/>
    </row>
    <row r="280" spans="2:10" ht="15.6" x14ac:dyDescent="0.3">
      <c r="B280" s="78"/>
      <c r="C280" s="416"/>
      <c r="D280" s="417"/>
      <c r="E280" s="80"/>
      <c r="G280" s="418"/>
      <c r="H280" s="419"/>
      <c r="I280" s="420"/>
      <c r="J280" s="421"/>
    </row>
    <row r="281" spans="2:10" ht="15.6" x14ac:dyDescent="0.3">
      <c r="B281" s="78"/>
      <c r="C281" s="416"/>
      <c r="D281" s="417"/>
      <c r="E281" s="80"/>
      <c r="G281" s="418"/>
      <c r="H281" s="419"/>
      <c r="I281" s="420"/>
      <c r="J281" s="421"/>
    </row>
    <row r="282" spans="2:10" ht="15.6" x14ac:dyDescent="0.3">
      <c r="B282" s="78"/>
      <c r="C282" s="416"/>
      <c r="D282" s="417"/>
      <c r="E282" s="80"/>
      <c r="G282" s="418"/>
      <c r="H282" s="419"/>
      <c r="I282" s="420"/>
      <c r="J282" s="421"/>
    </row>
    <row r="283" spans="2:10" ht="15.6" x14ac:dyDescent="0.3">
      <c r="B283" s="78"/>
      <c r="C283" s="416"/>
      <c r="D283" s="417"/>
      <c r="E283" s="80"/>
      <c r="G283" s="418"/>
      <c r="H283" s="419"/>
      <c r="I283" s="420"/>
      <c r="J283" s="421"/>
    </row>
    <row r="284" spans="2:10" ht="15.6" x14ac:dyDescent="0.3">
      <c r="B284" s="78"/>
      <c r="C284" s="416"/>
      <c r="D284" s="417"/>
      <c r="E284" s="80"/>
      <c r="G284" s="418"/>
      <c r="H284" s="419"/>
      <c r="I284" s="420"/>
      <c r="J284" s="421"/>
    </row>
    <row r="285" spans="2:10" ht="15.6" x14ac:dyDescent="0.3">
      <c r="B285" s="78"/>
      <c r="C285" s="416"/>
      <c r="D285" s="417"/>
      <c r="E285" s="80"/>
      <c r="G285" s="418"/>
      <c r="H285" s="419"/>
      <c r="I285" s="420"/>
      <c r="J285" s="421"/>
    </row>
    <row r="286" spans="2:10" ht="15.6" x14ac:dyDescent="0.3">
      <c r="B286" s="78"/>
      <c r="C286" s="416"/>
      <c r="D286" s="417"/>
      <c r="E286" s="80"/>
      <c r="G286" s="418"/>
      <c r="H286" s="419"/>
      <c r="I286" s="420"/>
      <c r="J286" s="421"/>
    </row>
    <row r="287" spans="2:10" ht="15.6" x14ac:dyDescent="0.3">
      <c r="B287" s="78"/>
      <c r="C287" s="416"/>
      <c r="D287" s="417"/>
      <c r="E287" s="80"/>
      <c r="G287" s="418"/>
      <c r="H287" s="419"/>
      <c r="I287" s="420"/>
      <c r="J287" s="421"/>
    </row>
    <row r="288" spans="2:10" ht="15.6" x14ac:dyDescent="0.3">
      <c r="B288" s="78"/>
      <c r="C288" s="416"/>
      <c r="D288" s="417"/>
      <c r="E288" s="80"/>
      <c r="G288" s="418"/>
      <c r="H288" s="419"/>
      <c r="I288" s="420"/>
      <c r="J288" s="421"/>
    </row>
    <row r="289" spans="2:10" ht="15.6" x14ac:dyDescent="0.3">
      <c r="B289" s="78"/>
      <c r="C289" s="416"/>
      <c r="D289" s="417"/>
      <c r="E289" s="80"/>
      <c r="G289" s="418"/>
      <c r="H289" s="419"/>
      <c r="I289" s="420"/>
      <c r="J289" s="421"/>
    </row>
    <row r="290" spans="2:10" ht="15.6" x14ac:dyDescent="0.3">
      <c r="B290" s="78"/>
      <c r="C290" s="416"/>
      <c r="D290" s="417"/>
      <c r="E290" s="80"/>
      <c r="G290" s="418"/>
      <c r="H290" s="419"/>
      <c r="I290" s="420"/>
      <c r="J290" s="421"/>
    </row>
    <row r="291" spans="2:10" ht="15.6" x14ac:dyDescent="0.3">
      <c r="B291" s="78"/>
      <c r="C291" s="416"/>
      <c r="D291" s="417"/>
      <c r="E291" s="80"/>
      <c r="G291" s="418"/>
      <c r="H291" s="419"/>
      <c r="I291" s="420"/>
      <c r="J291" s="421"/>
    </row>
    <row r="292" spans="2:10" ht="15.6" x14ac:dyDescent="0.3">
      <c r="B292" s="78"/>
      <c r="C292" s="416"/>
      <c r="D292" s="417"/>
      <c r="E292" s="80"/>
      <c r="G292" s="418"/>
      <c r="H292" s="419"/>
      <c r="I292" s="420"/>
      <c r="J292" s="421"/>
    </row>
    <row r="293" spans="2:10" ht="15.6" x14ac:dyDescent="0.3">
      <c r="B293" s="78"/>
      <c r="C293" s="416"/>
      <c r="D293" s="417"/>
      <c r="E293" s="80"/>
      <c r="G293" s="418"/>
      <c r="H293" s="419"/>
      <c r="I293" s="420"/>
      <c r="J293" s="421"/>
    </row>
    <row r="294" spans="2:10" ht="15.6" x14ac:dyDescent="0.3">
      <c r="B294" s="78"/>
      <c r="C294" s="416"/>
      <c r="D294" s="417"/>
      <c r="E294" s="80"/>
      <c r="G294" s="418"/>
      <c r="H294" s="419"/>
      <c r="I294" s="420"/>
      <c r="J294" s="421"/>
    </row>
    <row r="295" spans="2:10" ht="15.6" x14ac:dyDescent="0.3">
      <c r="B295" s="78"/>
      <c r="C295" s="416"/>
      <c r="D295" s="417"/>
      <c r="E295" s="80"/>
      <c r="G295" s="418"/>
      <c r="H295" s="419"/>
      <c r="I295" s="420"/>
      <c r="J295" s="421"/>
    </row>
    <row r="296" spans="2:10" ht="15.6" x14ac:dyDescent="0.3">
      <c r="B296" s="78"/>
      <c r="C296" s="416"/>
      <c r="D296" s="417"/>
      <c r="E296" s="80"/>
      <c r="G296" s="418"/>
      <c r="H296" s="419"/>
      <c r="I296" s="420"/>
      <c r="J296" s="421"/>
    </row>
    <row r="297" spans="2:10" ht="15.6" x14ac:dyDescent="0.3">
      <c r="B297" s="78"/>
      <c r="C297" s="416"/>
      <c r="D297" s="417"/>
      <c r="E297" s="80"/>
      <c r="G297" s="418"/>
      <c r="H297" s="419"/>
      <c r="I297" s="420"/>
      <c r="J297" s="421"/>
    </row>
    <row r="298" spans="2:10" ht="15.6" x14ac:dyDescent="0.3">
      <c r="B298" s="78"/>
      <c r="C298" s="416"/>
      <c r="D298" s="417"/>
      <c r="E298" s="80"/>
      <c r="G298" s="418"/>
      <c r="H298" s="419"/>
      <c r="I298" s="420"/>
      <c r="J298" s="421"/>
    </row>
    <row r="299" spans="2:10" ht="15.6" x14ac:dyDescent="0.3">
      <c r="B299" s="78"/>
      <c r="C299" s="416"/>
      <c r="D299" s="417"/>
      <c r="E299" s="80"/>
      <c r="G299" s="418"/>
      <c r="H299" s="419"/>
      <c r="I299" s="420"/>
      <c r="J299" s="421"/>
    </row>
    <row r="300" spans="2:10" ht="15.6" x14ac:dyDescent="0.3">
      <c r="B300" s="78"/>
      <c r="C300" s="416"/>
      <c r="D300" s="417"/>
      <c r="E300" s="80"/>
      <c r="G300" s="418"/>
      <c r="H300" s="419"/>
      <c r="I300" s="420"/>
      <c r="J300" s="421"/>
    </row>
    <row r="301" spans="2:10" ht="15.6" x14ac:dyDescent="0.3">
      <c r="B301" s="78"/>
      <c r="C301" s="416"/>
      <c r="D301" s="417"/>
      <c r="E301" s="80"/>
      <c r="G301" s="418"/>
      <c r="H301" s="419"/>
      <c r="I301" s="420"/>
      <c r="J301" s="421"/>
    </row>
    <row r="302" spans="2:10" ht="15.6" x14ac:dyDescent="0.3">
      <c r="B302" s="78"/>
      <c r="C302" s="416"/>
      <c r="D302" s="417"/>
      <c r="E302" s="80"/>
      <c r="G302" s="418"/>
      <c r="H302" s="419"/>
      <c r="I302" s="420"/>
      <c r="J302" s="421"/>
    </row>
    <row r="303" spans="2:10" ht="15.6" x14ac:dyDescent="0.3">
      <c r="B303" s="78"/>
      <c r="C303" s="416"/>
      <c r="D303" s="417"/>
      <c r="E303" s="80"/>
      <c r="G303" s="418"/>
      <c r="H303" s="419"/>
      <c r="I303" s="420"/>
      <c r="J303" s="421"/>
    </row>
    <row r="304" spans="2:10" ht="15.6" x14ac:dyDescent="0.3">
      <c r="B304" s="78"/>
      <c r="C304" s="416"/>
      <c r="D304" s="417"/>
      <c r="E304" s="80"/>
      <c r="G304" s="418"/>
      <c r="H304" s="419"/>
      <c r="I304" s="420"/>
      <c r="J304" s="421"/>
    </row>
    <row r="305" spans="2:10" ht="15.6" x14ac:dyDescent="0.3">
      <c r="B305" s="78"/>
      <c r="C305" s="416"/>
      <c r="D305" s="417"/>
      <c r="E305" s="80"/>
      <c r="G305" s="418"/>
      <c r="H305" s="419"/>
      <c r="I305" s="420"/>
      <c r="J305" s="421"/>
    </row>
    <row r="306" spans="2:10" ht="15.6" x14ac:dyDescent="0.3">
      <c r="B306" s="78"/>
      <c r="C306" s="416"/>
      <c r="D306" s="417"/>
      <c r="E306" s="80"/>
      <c r="G306" s="418"/>
      <c r="H306" s="419"/>
      <c r="I306" s="420"/>
      <c r="J306" s="421"/>
    </row>
    <row r="307" spans="2:10" ht="15.6" x14ac:dyDescent="0.3">
      <c r="B307" s="78"/>
      <c r="C307" s="416"/>
      <c r="D307" s="417"/>
      <c r="E307" s="80"/>
      <c r="G307" s="418"/>
      <c r="H307" s="419"/>
      <c r="I307" s="420"/>
      <c r="J307" s="421"/>
    </row>
    <row r="308" spans="2:10" ht="15.6" x14ac:dyDescent="0.3">
      <c r="B308" s="78"/>
      <c r="C308" s="416"/>
      <c r="D308" s="417"/>
      <c r="E308" s="80"/>
      <c r="G308" s="418"/>
      <c r="H308" s="419"/>
      <c r="I308" s="420"/>
      <c r="J308" s="421"/>
    </row>
    <row r="309" spans="2:10" ht="15.6" x14ac:dyDescent="0.3">
      <c r="B309" s="78"/>
      <c r="C309" s="416"/>
      <c r="D309" s="417"/>
      <c r="E309" s="80"/>
      <c r="G309" s="418"/>
      <c r="H309" s="419"/>
      <c r="I309" s="420"/>
      <c r="J309" s="421"/>
    </row>
    <row r="310" spans="2:10" ht="15.6" x14ac:dyDescent="0.3">
      <c r="B310" s="78"/>
      <c r="C310" s="416"/>
      <c r="D310" s="417"/>
      <c r="E310" s="80"/>
      <c r="G310" s="418"/>
      <c r="H310" s="419"/>
      <c r="I310" s="420"/>
      <c r="J310" s="421"/>
    </row>
    <row r="311" spans="2:10" ht="15.6" x14ac:dyDescent="0.3">
      <c r="B311" s="78"/>
      <c r="C311" s="416"/>
      <c r="D311" s="417"/>
      <c r="E311" s="80"/>
      <c r="G311" s="418"/>
      <c r="H311" s="419"/>
      <c r="I311" s="420"/>
      <c r="J311" s="421"/>
    </row>
    <row r="312" spans="2:10" ht="15.6" x14ac:dyDescent="0.3">
      <c r="B312" s="78"/>
      <c r="C312" s="416"/>
      <c r="D312" s="417"/>
      <c r="E312" s="80"/>
      <c r="G312" s="418"/>
      <c r="H312" s="419"/>
      <c r="I312" s="420"/>
      <c r="J312" s="421"/>
    </row>
    <row r="313" spans="2:10" ht="15.6" x14ac:dyDescent="0.3">
      <c r="B313" s="78"/>
      <c r="C313" s="416"/>
      <c r="D313" s="417"/>
      <c r="E313" s="80"/>
      <c r="G313" s="418"/>
      <c r="H313" s="419"/>
      <c r="I313" s="420"/>
      <c r="J313" s="421"/>
    </row>
    <row r="314" spans="2:10" ht="15.6" x14ac:dyDescent="0.3">
      <c r="B314" s="78"/>
      <c r="C314" s="416"/>
      <c r="D314" s="417"/>
      <c r="E314" s="80"/>
      <c r="G314" s="418"/>
      <c r="H314" s="419"/>
      <c r="I314" s="420"/>
      <c r="J314" s="421"/>
    </row>
    <row r="315" spans="2:10" ht="15.6" x14ac:dyDescent="0.3">
      <c r="B315" s="78"/>
      <c r="C315" s="416"/>
      <c r="D315" s="417"/>
      <c r="E315" s="80"/>
      <c r="G315" s="418"/>
      <c r="H315" s="419"/>
      <c r="I315" s="420"/>
      <c r="J315" s="421"/>
    </row>
    <row r="316" spans="2:10" ht="15.6" x14ac:dyDescent="0.3">
      <c r="B316" s="78"/>
      <c r="C316" s="416"/>
      <c r="D316" s="417"/>
      <c r="E316" s="80"/>
      <c r="G316" s="418"/>
      <c r="H316" s="419"/>
      <c r="I316" s="420"/>
      <c r="J316" s="421"/>
    </row>
    <row r="317" spans="2:10" ht="15.6" x14ac:dyDescent="0.3">
      <c r="B317" s="78"/>
      <c r="C317" s="416"/>
      <c r="D317" s="417"/>
      <c r="E317" s="80"/>
      <c r="G317" s="418"/>
      <c r="H317" s="419"/>
      <c r="I317" s="420"/>
      <c r="J317" s="421"/>
    </row>
    <row r="318" spans="2:10" ht="15.6" x14ac:dyDescent="0.3">
      <c r="B318" s="78"/>
      <c r="C318" s="416"/>
      <c r="D318" s="417"/>
      <c r="E318" s="80"/>
      <c r="G318" s="418"/>
      <c r="H318" s="419"/>
      <c r="I318" s="420"/>
      <c r="J318" s="421"/>
    </row>
    <row r="319" spans="2:10" ht="15.6" x14ac:dyDescent="0.3">
      <c r="B319" s="78"/>
      <c r="C319" s="416"/>
      <c r="D319" s="417"/>
      <c r="E319" s="80"/>
      <c r="G319" s="418"/>
      <c r="H319" s="419"/>
      <c r="I319" s="420"/>
      <c r="J319" s="421"/>
    </row>
    <row r="320" spans="2:10" ht="15.6" x14ac:dyDescent="0.3">
      <c r="B320" s="78"/>
      <c r="C320" s="416"/>
      <c r="D320" s="417"/>
      <c r="E320" s="80"/>
      <c r="G320" s="418"/>
      <c r="H320" s="419"/>
      <c r="I320" s="420"/>
      <c r="J320" s="421"/>
    </row>
    <row r="321" spans="2:10" ht="15.6" x14ac:dyDescent="0.3">
      <c r="B321" s="78"/>
      <c r="C321" s="416"/>
      <c r="D321" s="417"/>
      <c r="E321" s="80"/>
      <c r="G321" s="418"/>
      <c r="H321" s="419"/>
      <c r="I321" s="420"/>
      <c r="J321" s="421"/>
    </row>
    <row r="322" spans="2:10" ht="15.6" x14ac:dyDescent="0.3">
      <c r="B322" s="78"/>
      <c r="C322" s="416"/>
      <c r="D322" s="417"/>
      <c r="E322" s="80"/>
      <c r="G322" s="418"/>
      <c r="H322" s="419"/>
      <c r="I322" s="420"/>
      <c r="J322" s="421"/>
    </row>
    <row r="323" spans="2:10" ht="15.6" x14ac:dyDescent="0.3">
      <c r="B323" s="78"/>
      <c r="C323" s="416"/>
      <c r="D323" s="417"/>
      <c r="E323" s="80"/>
      <c r="G323" s="418"/>
      <c r="H323" s="419"/>
      <c r="I323" s="420"/>
      <c r="J323" s="421"/>
    </row>
    <row r="324" spans="2:10" ht="15.6" x14ac:dyDescent="0.3">
      <c r="B324" s="78"/>
      <c r="C324" s="416"/>
      <c r="D324" s="417"/>
      <c r="E324" s="80"/>
      <c r="G324" s="418"/>
      <c r="H324" s="419"/>
      <c r="I324" s="420"/>
      <c r="J324" s="421"/>
    </row>
    <row r="325" spans="2:10" ht="15.6" x14ac:dyDescent="0.3">
      <c r="B325" s="78"/>
      <c r="C325" s="416"/>
      <c r="D325" s="417"/>
      <c r="E325" s="80"/>
      <c r="G325" s="418"/>
      <c r="H325" s="419"/>
      <c r="I325" s="420"/>
      <c r="J325" s="421"/>
    </row>
    <row r="326" spans="2:10" ht="15.6" x14ac:dyDescent="0.3">
      <c r="B326" s="78"/>
      <c r="C326" s="416"/>
      <c r="D326" s="417"/>
      <c r="E326" s="80"/>
      <c r="G326" s="418"/>
      <c r="H326" s="419"/>
      <c r="I326" s="420"/>
      <c r="J326" s="421"/>
    </row>
    <row r="327" spans="2:10" ht="15.6" x14ac:dyDescent="0.3">
      <c r="B327" s="78"/>
      <c r="C327" s="416"/>
      <c r="D327" s="417"/>
      <c r="E327" s="80"/>
      <c r="G327" s="418"/>
      <c r="H327" s="419"/>
      <c r="I327" s="420"/>
      <c r="J327" s="421"/>
    </row>
    <row r="328" spans="2:10" ht="15.6" x14ac:dyDescent="0.3">
      <c r="B328" s="78"/>
      <c r="C328" s="416"/>
      <c r="D328" s="417"/>
      <c r="E328" s="80"/>
      <c r="G328" s="418"/>
      <c r="H328" s="419"/>
      <c r="I328" s="420"/>
      <c r="J328" s="421"/>
    </row>
    <row r="329" spans="2:10" ht="15.6" x14ac:dyDescent="0.3">
      <c r="B329" s="78"/>
      <c r="C329" s="416"/>
      <c r="D329" s="417"/>
      <c r="E329" s="80"/>
      <c r="G329" s="418"/>
      <c r="H329" s="419"/>
      <c r="I329" s="420"/>
      <c r="J329" s="421"/>
    </row>
    <row r="330" spans="2:10" ht="15.6" x14ac:dyDescent="0.3">
      <c r="B330" s="78"/>
      <c r="C330" s="416"/>
      <c r="D330" s="417"/>
      <c r="E330" s="80"/>
      <c r="G330" s="418"/>
      <c r="H330" s="419"/>
      <c r="I330" s="420"/>
      <c r="J330" s="421"/>
    </row>
    <row r="331" spans="2:10" ht="15.6" x14ac:dyDescent="0.3">
      <c r="B331" s="78"/>
      <c r="C331" s="416"/>
      <c r="D331" s="417"/>
      <c r="E331" s="80"/>
      <c r="G331" s="418"/>
      <c r="H331" s="419"/>
      <c r="I331" s="420"/>
      <c r="J331" s="421"/>
    </row>
    <row r="332" spans="2:10" ht="15.6" x14ac:dyDescent="0.3">
      <c r="B332" s="78"/>
      <c r="C332" s="416"/>
      <c r="D332" s="417"/>
      <c r="E332" s="80"/>
      <c r="G332" s="418"/>
      <c r="H332" s="419"/>
      <c r="I332" s="420"/>
      <c r="J332" s="421"/>
    </row>
    <row r="333" spans="2:10" ht="15.6" x14ac:dyDescent="0.3">
      <c r="B333" s="78"/>
      <c r="C333" s="416"/>
      <c r="D333" s="417"/>
      <c r="E333" s="80"/>
      <c r="G333" s="418"/>
      <c r="H333" s="419"/>
      <c r="I333" s="420"/>
      <c r="J333" s="421"/>
    </row>
    <row r="334" spans="2:10" ht="15.6" x14ac:dyDescent="0.3">
      <c r="B334" s="78"/>
      <c r="C334" s="416"/>
      <c r="D334" s="417"/>
      <c r="E334" s="80"/>
      <c r="G334" s="418"/>
      <c r="H334" s="419"/>
      <c r="I334" s="420"/>
      <c r="J334" s="421"/>
    </row>
    <row r="335" spans="2:10" ht="15.6" x14ac:dyDescent="0.3">
      <c r="B335" s="78"/>
      <c r="C335" s="416"/>
      <c r="D335" s="417"/>
      <c r="E335" s="80"/>
      <c r="G335" s="418"/>
      <c r="H335" s="419"/>
      <c r="I335" s="420"/>
      <c r="J335" s="421"/>
    </row>
    <row r="336" spans="2:10" ht="15.6" x14ac:dyDescent="0.3">
      <c r="B336" s="78"/>
      <c r="C336" s="416"/>
      <c r="D336" s="417"/>
      <c r="E336" s="80"/>
      <c r="G336" s="418"/>
      <c r="H336" s="419"/>
      <c r="I336" s="420"/>
      <c r="J336" s="421"/>
    </row>
    <row r="337" spans="2:10" ht="15.6" x14ac:dyDescent="0.3">
      <c r="B337" s="78"/>
      <c r="C337" s="416"/>
      <c r="D337" s="417"/>
      <c r="E337" s="80"/>
      <c r="G337" s="418"/>
      <c r="H337" s="419"/>
      <c r="I337" s="420"/>
      <c r="J337" s="421"/>
    </row>
    <row r="338" spans="2:10" ht="15.6" x14ac:dyDescent="0.3">
      <c r="B338" s="78"/>
      <c r="C338" s="416"/>
      <c r="D338" s="417"/>
      <c r="E338" s="80"/>
      <c r="G338" s="418"/>
      <c r="H338" s="419"/>
      <c r="I338" s="420"/>
      <c r="J338" s="421"/>
    </row>
    <row r="339" spans="2:10" ht="15.6" x14ac:dyDescent="0.3">
      <c r="B339" s="78"/>
      <c r="C339" s="416"/>
      <c r="D339" s="417"/>
      <c r="E339" s="80"/>
      <c r="G339" s="418"/>
      <c r="H339" s="419"/>
      <c r="I339" s="420"/>
      <c r="J339" s="421"/>
    </row>
    <row r="340" spans="2:10" ht="15.6" x14ac:dyDescent="0.3">
      <c r="B340" s="78"/>
      <c r="C340" s="416"/>
      <c r="D340" s="417"/>
      <c r="E340" s="80"/>
      <c r="G340" s="418"/>
      <c r="H340" s="419"/>
      <c r="I340" s="420"/>
      <c r="J340" s="421"/>
    </row>
    <row r="341" spans="2:10" ht="15.6" x14ac:dyDescent="0.3">
      <c r="B341" s="78"/>
      <c r="C341" s="416"/>
      <c r="D341" s="417"/>
      <c r="E341" s="80"/>
      <c r="G341" s="418"/>
      <c r="H341" s="419"/>
      <c r="I341" s="420"/>
      <c r="J341" s="421"/>
    </row>
    <row r="342" spans="2:10" ht="15.6" x14ac:dyDescent="0.3">
      <c r="B342" s="78"/>
      <c r="C342" s="416"/>
      <c r="D342" s="417"/>
      <c r="E342" s="80"/>
      <c r="G342" s="418"/>
      <c r="H342" s="419"/>
      <c r="I342" s="420"/>
      <c r="J342" s="421"/>
    </row>
    <row r="343" spans="2:10" ht="15.6" x14ac:dyDescent="0.3">
      <c r="B343" s="78"/>
      <c r="C343" s="416"/>
      <c r="D343" s="417"/>
      <c r="E343" s="80"/>
      <c r="G343" s="418"/>
      <c r="H343" s="419"/>
      <c r="I343" s="420"/>
      <c r="J343" s="421"/>
    </row>
    <row r="344" spans="2:10" ht="15.6" x14ac:dyDescent="0.3">
      <c r="B344" s="78"/>
      <c r="C344" s="416"/>
      <c r="D344" s="417"/>
      <c r="E344" s="80"/>
      <c r="G344" s="418"/>
      <c r="H344" s="419"/>
      <c r="I344" s="420"/>
      <c r="J344" s="421"/>
    </row>
    <row r="345" spans="2:10" ht="15.6" x14ac:dyDescent="0.3">
      <c r="B345" s="78"/>
      <c r="C345" s="416"/>
      <c r="D345" s="417"/>
      <c r="E345" s="80"/>
      <c r="G345" s="418"/>
      <c r="H345" s="419"/>
      <c r="I345" s="420"/>
      <c r="J345" s="421"/>
    </row>
    <row r="346" spans="2:10" ht="15.6" x14ac:dyDescent="0.3">
      <c r="B346" s="78"/>
      <c r="C346" s="416"/>
      <c r="D346" s="417"/>
      <c r="E346" s="80"/>
      <c r="G346" s="418"/>
      <c r="H346" s="419"/>
      <c r="I346" s="420"/>
      <c r="J346" s="421"/>
    </row>
    <row r="347" spans="2:10" ht="15.6" x14ac:dyDescent="0.3">
      <c r="B347" s="78"/>
      <c r="C347" s="416"/>
      <c r="D347" s="417"/>
      <c r="E347" s="80"/>
      <c r="G347" s="418"/>
      <c r="H347" s="419"/>
      <c r="I347" s="420"/>
      <c r="J347" s="421"/>
    </row>
    <row r="348" spans="2:10" ht="15.6" x14ac:dyDescent="0.3">
      <c r="B348" s="78"/>
      <c r="C348" s="416"/>
      <c r="D348" s="417"/>
      <c r="E348" s="80"/>
      <c r="G348" s="418"/>
      <c r="H348" s="419"/>
      <c r="I348" s="420"/>
      <c r="J348" s="421"/>
    </row>
    <row r="349" spans="2:10" ht="15.6" x14ac:dyDescent="0.3">
      <c r="B349" s="78"/>
      <c r="C349" s="416"/>
      <c r="D349" s="417"/>
      <c r="E349" s="80"/>
      <c r="G349" s="418"/>
      <c r="H349" s="419"/>
      <c r="I349" s="420"/>
      <c r="J349" s="421"/>
    </row>
    <row r="350" spans="2:10" ht="15.6" x14ac:dyDescent="0.3">
      <c r="B350" s="78"/>
      <c r="C350" s="416"/>
      <c r="D350" s="417"/>
      <c r="E350" s="80"/>
      <c r="G350" s="418"/>
      <c r="H350" s="419"/>
      <c r="I350" s="420"/>
      <c r="J350" s="421"/>
    </row>
    <row r="351" spans="2:10" ht="15.6" x14ac:dyDescent="0.3">
      <c r="B351" s="78"/>
      <c r="C351" s="416"/>
      <c r="D351" s="417"/>
      <c r="E351" s="80"/>
      <c r="G351" s="418"/>
      <c r="H351" s="419"/>
      <c r="I351" s="420"/>
      <c r="J351" s="421"/>
    </row>
    <row r="352" spans="2:10" ht="15.6" x14ac:dyDescent="0.3">
      <c r="B352" s="78"/>
      <c r="C352" s="416"/>
      <c r="D352" s="417"/>
      <c r="E352" s="80"/>
      <c r="G352" s="418"/>
      <c r="H352" s="419"/>
      <c r="I352" s="420"/>
      <c r="J352" s="421"/>
    </row>
    <row r="353" spans="2:10" ht="15.6" x14ac:dyDescent="0.3">
      <c r="B353" s="78"/>
      <c r="C353" s="416"/>
      <c r="D353" s="417"/>
      <c r="E353" s="80"/>
      <c r="G353" s="418"/>
      <c r="H353" s="419"/>
      <c r="I353" s="420"/>
      <c r="J353" s="421"/>
    </row>
    <row r="354" spans="2:10" ht="15.6" x14ac:dyDescent="0.3">
      <c r="B354" s="78"/>
      <c r="C354" s="416"/>
      <c r="D354" s="417"/>
      <c r="E354" s="80"/>
      <c r="G354" s="418"/>
      <c r="H354" s="419"/>
      <c r="I354" s="420"/>
      <c r="J354" s="421"/>
    </row>
    <row r="355" spans="2:10" ht="15.6" x14ac:dyDescent="0.3">
      <c r="B355" s="78"/>
      <c r="C355" s="416"/>
      <c r="D355" s="417"/>
      <c r="E355" s="80"/>
      <c r="G355" s="418"/>
      <c r="H355" s="419"/>
      <c r="I355" s="420"/>
      <c r="J355" s="421"/>
    </row>
    <row r="356" spans="2:10" ht="15.6" x14ac:dyDescent="0.3">
      <c r="B356" s="78"/>
      <c r="C356" s="416"/>
      <c r="D356" s="417"/>
      <c r="E356" s="80"/>
      <c r="G356" s="418"/>
      <c r="H356" s="419"/>
      <c r="I356" s="420"/>
      <c r="J356" s="421"/>
    </row>
    <row r="357" spans="2:10" ht="15.6" x14ac:dyDescent="0.3">
      <c r="B357" s="78"/>
      <c r="C357" s="416"/>
      <c r="D357" s="417"/>
      <c r="E357" s="80"/>
      <c r="G357" s="418"/>
      <c r="H357" s="419"/>
      <c r="I357" s="420"/>
      <c r="J357" s="421"/>
    </row>
    <row r="358" spans="2:10" ht="15.6" x14ac:dyDescent="0.3">
      <c r="B358" s="78"/>
      <c r="C358" s="416"/>
      <c r="D358" s="417"/>
      <c r="E358" s="80"/>
      <c r="G358" s="418"/>
      <c r="H358" s="419"/>
      <c r="I358" s="420"/>
      <c r="J358" s="421"/>
    </row>
    <row r="359" spans="2:10" ht="15.6" x14ac:dyDescent="0.3">
      <c r="B359" s="78"/>
      <c r="C359" s="416"/>
      <c r="D359" s="417"/>
      <c r="E359" s="80"/>
      <c r="G359" s="418"/>
      <c r="H359" s="419"/>
      <c r="I359" s="420"/>
      <c r="J359" s="421"/>
    </row>
    <row r="360" spans="2:10" ht="15.6" x14ac:dyDescent="0.3">
      <c r="B360" s="78"/>
      <c r="C360" s="416"/>
      <c r="D360" s="417"/>
      <c r="E360" s="80"/>
      <c r="G360" s="418"/>
      <c r="H360" s="419"/>
      <c r="I360" s="420"/>
      <c r="J360" s="421"/>
    </row>
    <row r="361" spans="2:10" ht="15.6" x14ac:dyDescent="0.3">
      <c r="B361" s="78"/>
      <c r="C361" s="416"/>
      <c r="D361" s="417"/>
      <c r="E361" s="80"/>
      <c r="G361" s="418"/>
      <c r="H361" s="419"/>
      <c r="I361" s="420"/>
      <c r="J361" s="421"/>
    </row>
    <row r="362" spans="2:10" ht="15.6" x14ac:dyDescent="0.3">
      <c r="B362" s="78"/>
      <c r="C362" s="416"/>
      <c r="D362" s="417"/>
      <c r="E362" s="80"/>
      <c r="G362" s="418"/>
      <c r="H362" s="419"/>
      <c r="I362" s="420"/>
      <c r="J362" s="421"/>
    </row>
    <row r="363" spans="2:10" ht="15.6" x14ac:dyDescent="0.3">
      <c r="B363" s="78"/>
      <c r="C363" s="416"/>
      <c r="D363" s="417"/>
      <c r="E363" s="80"/>
      <c r="G363" s="418"/>
      <c r="H363" s="419"/>
      <c r="I363" s="420"/>
      <c r="J363" s="421"/>
    </row>
    <row r="364" spans="2:10" ht="15.6" x14ac:dyDescent="0.3">
      <c r="B364" s="78"/>
      <c r="C364" s="416"/>
      <c r="D364" s="417"/>
      <c r="E364" s="80"/>
      <c r="G364" s="418"/>
      <c r="H364" s="419"/>
      <c r="I364" s="420"/>
      <c r="J364" s="421"/>
    </row>
    <row r="365" spans="2:10" ht="15.6" x14ac:dyDescent="0.3">
      <c r="B365" s="78"/>
      <c r="C365" s="416"/>
      <c r="D365" s="417"/>
      <c r="E365" s="80"/>
      <c r="G365" s="418"/>
      <c r="H365" s="419"/>
      <c r="I365" s="420"/>
      <c r="J365" s="421"/>
    </row>
    <row r="366" spans="2:10" ht="15.6" x14ac:dyDescent="0.3">
      <c r="B366" s="78"/>
      <c r="C366" s="416"/>
      <c r="D366" s="417"/>
      <c r="E366" s="80"/>
      <c r="G366" s="418"/>
      <c r="H366" s="419"/>
      <c r="I366" s="420"/>
      <c r="J366" s="421"/>
    </row>
    <row r="367" spans="2:10" ht="15.6" x14ac:dyDescent="0.3">
      <c r="B367" s="78"/>
      <c r="C367" s="416"/>
      <c r="D367" s="417"/>
      <c r="E367" s="80"/>
      <c r="G367" s="418"/>
      <c r="H367" s="419"/>
      <c r="I367" s="420"/>
      <c r="J367" s="421"/>
    </row>
    <row r="368" spans="2:10" ht="15.6" x14ac:dyDescent="0.3">
      <c r="B368" s="78"/>
      <c r="C368" s="416"/>
      <c r="D368" s="417"/>
      <c r="E368" s="80"/>
      <c r="G368" s="418"/>
      <c r="H368" s="419"/>
      <c r="I368" s="420"/>
      <c r="J368" s="421"/>
    </row>
    <row r="369" spans="2:10" ht="15.6" x14ac:dyDescent="0.3">
      <c r="B369" s="78"/>
      <c r="C369" s="416"/>
      <c r="D369" s="417"/>
      <c r="E369" s="80"/>
      <c r="G369" s="418"/>
      <c r="H369" s="419"/>
      <c r="I369" s="420"/>
      <c r="J369" s="421"/>
    </row>
    <row r="370" spans="2:10" ht="15.6" x14ac:dyDescent="0.3">
      <c r="B370" s="78"/>
      <c r="C370" s="416"/>
      <c r="D370" s="417"/>
      <c r="E370" s="80"/>
      <c r="G370" s="418"/>
      <c r="H370" s="419"/>
      <c r="I370" s="420"/>
      <c r="J370" s="421"/>
    </row>
    <row r="371" spans="2:10" ht="15.6" x14ac:dyDescent="0.3">
      <c r="B371" s="78"/>
      <c r="C371" s="416"/>
      <c r="D371" s="417"/>
      <c r="E371" s="80"/>
      <c r="G371" s="418"/>
      <c r="H371" s="419"/>
      <c r="I371" s="420"/>
      <c r="J371" s="421"/>
    </row>
    <row r="372" spans="2:10" ht="15.6" x14ac:dyDescent="0.3">
      <c r="B372" s="78"/>
      <c r="C372" s="416"/>
      <c r="D372" s="417"/>
      <c r="E372" s="80"/>
      <c r="G372" s="418"/>
      <c r="H372" s="419"/>
      <c r="I372" s="420"/>
      <c r="J372" s="421"/>
    </row>
    <row r="373" spans="2:10" ht="15.6" x14ac:dyDescent="0.3">
      <c r="B373" s="78"/>
      <c r="C373" s="416"/>
      <c r="D373" s="417"/>
      <c r="E373" s="80"/>
      <c r="G373" s="418"/>
      <c r="H373" s="419"/>
      <c r="I373" s="420"/>
      <c r="J373" s="421"/>
    </row>
    <row r="374" spans="2:10" ht="15.6" x14ac:dyDescent="0.3">
      <c r="B374" s="78"/>
      <c r="C374" s="416"/>
      <c r="D374" s="417"/>
      <c r="E374" s="80"/>
      <c r="G374" s="418"/>
      <c r="H374" s="419"/>
      <c r="I374" s="420"/>
      <c r="J374" s="421"/>
    </row>
    <row r="375" spans="2:10" ht="15.6" x14ac:dyDescent="0.3">
      <c r="B375" s="78"/>
      <c r="C375" s="416"/>
      <c r="D375" s="417"/>
      <c r="E375" s="80"/>
      <c r="G375" s="418"/>
      <c r="H375" s="419"/>
      <c r="I375" s="420"/>
      <c r="J375" s="421"/>
    </row>
    <row r="376" spans="2:10" ht="15.6" x14ac:dyDescent="0.3">
      <c r="B376" s="78"/>
      <c r="C376" s="416"/>
      <c r="D376" s="417"/>
      <c r="E376" s="80"/>
      <c r="G376" s="418"/>
      <c r="H376" s="419"/>
      <c r="I376" s="420"/>
      <c r="J376" s="421"/>
    </row>
    <row r="377" spans="2:10" ht="15.6" x14ac:dyDescent="0.3">
      <c r="B377" s="78"/>
      <c r="C377" s="416"/>
      <c r="D377" s="417"/>
      <c r="E377" s="80"/>
      <c r="G377" s="418"/>
      <c r="H377" s="419"/>
      <c r="I377" s="420"/>
      <c r="J377" s="421"/>
    </row>
    <row r="378" spans="2:10" ht="15.6" x14ac:dyDescent="0.3">
      <c r="B378" s="78"/>
      <c r="C378" s="416"/>
      <c r="D378" s="417"/>
      <c r="E378" s="80"/>
      <c r="G378" s="418"/>
      <c r="H378" s="419"/>
      <c r="I378" s="420"/>
      <c r="J378" s="421"/>
    </row>
    <row r="379" spans="2:10" ht="15.6" x14ac:dyDescent="0.3">
      <c r="B379" s="78"/>
      <c r="C379" s="416"/>
      <c r="D379" s="417"/>
      <c r="E379" s="80"/>
      <c r="G379" s="418"/>
      <c r="H379" s="419"/>
      <c r="I379" s="420"/>
      <c r="J379" s="421"/>
    </row>
    <row r="380" spans="2:10" ht="15.6" x14ac:dyDescent="0.3">
      <c r="B380" s="78"/>
      <c r="C380" s="416"/>
      <c r="D380" s="417"/>
      <c r="E380" s="80"/>
      <c r="G380" s="418"/>
      <c r="H380" s="419"/>
      <c r="I380" s="420"/>
      <c r="J380" s="421"/>
    </row>
    <row r="381" spans="2:10" ht="15.6" x14ac:dyDescent="0.3">
      <c r="B381" s="78"/>
      <c r="C381" s="416"/>
      <c r="D381" s="417"/>
      <c r="E381" s="80"/>
      <c r="G381" s="418"/>
      <c r="H381" s="419"/>
      <c r="I381" s="420"/>
      <c r="J381" s="421"/>
    </row>
    <row r="382" spans="2:10" ht="15.6" x14ac:dyDescent="0.3">
      <c r="B382" s="78"/>
      <c r="C382" s="416"/>
      <c r="D382" s="417"/>
      <c r="E382" s="80"/>
      <c r="G382" s="418"/>
      <c r="H382" s="419"/>
      <c r="I382" s="420"/>
      <c r="J382" s="421"/>
    </row>
    <row r="383" spans="2:10" ht="15.6" x14ac:dyDescent="0.3">
      <c r="B383" s="78"/>
      <c r="C383" s="416"/>
      <c r="D383" s="417"/>
      <c r="E383" s="80"/>
      <c r="G383" s="418"/>
      <c r="H383" s="419"/>
      <c r="I383" s="420"/>
      <c r="J383" s="421"/>
    </row>
    <row r="384" spans="2:10" ht="15.6" x14ac:dyDescent="0.3">
      <c r="B384" s="78"/>
      <c r="C384" s="416"/>
      <c r="D384" s="417"/>
      <c r="E384" s="80"/>
      <c r="G384" s="418"/>
      <c r="H384" s="419"/>
      <c r="I384" s="420"/>
      <c r="J384" s="421"/>
    </row>
    <row r="385" spans="2:10" ht="15.6" x14ac:dyDescent="0.3">
      <c r="B385" s="78"/>
      <c r="C385" s="416"/>
      <c r="D385" s="417"/>
      <c r="E385" s="80"/>
      <c r="G385" s="418"/>
      <c r="H385" s="419"/>
      <c r="I385" s="420"/>
      <c r="J385" s="421"/>
    </row>
    <row r="386" spans="2:10" ht="15.6" x14ac:dyDescent="0.3">
      <c r="B386" s="78"/>
      <c r="C386" s="416"/>
      <c r="D386" s="417"/>
      <c r="E386" s="80"/>
      <c r="G386" s="418"/>
      <c r="H386" s="419"/>
      <c r="I386" s="420"/>
      <c r="J386" s="421"/>
    </row>
    <row r="387" spans="2:10" ht="15.6" x14ac:dyDescent="0.3">
      <c r="B387" s="78"/>
      <c r="C387" s="416"/>
      <c r="D387" s="417"/>
      <c r="E387" s="80"/>
      <c r="G387" s="418"/>
      <c r="H387" s="419"/>
      <c r="I387" s="420"/>
      <c r="J387" s="421"/>
    </row>
    <row r="388" spans="2:10" ht="15.6" x14ac:dyDescent="0.3">
      <c r="B388" s="78"/>
      <c r="C388" s="416"/>
      <c r="D388" s="417"/>
      <c r="E388" s="80"/>
      <c r="G388" s="418"/>
      <c r="H388" s="419"/>
      <c r="I388" s="420"/>
      <c r="J388" s="421"/>
    </row>
    <row r="389" spans="2:10" ht="15.6" x14ac:dyDescent="0.3">
      <c r="B389" s="78"/>
      <c r="C389" s="416"/>
      <c r="D389" s="417"/>
      <c r="E389" s="80"/>
      <c r="G389" s="418"/>
      <c r="H389" s="419"/>
      <c r="I389" s="420"/>
      <c r="J389" s="421"/>
    </row>
    <row r="390" spans="2:10" ht="15.6" x14ac:dyDescent="0.3">
      <c r="B390" s="78"/>
      <c r="C390" s="416"/>
      <c r="D390" s="417"/>
      <c r="E390" s="80"/>
      <c r="G390" s="418"/>
      <c r="H390" s="419"/>
      <c r="I390" s="420"/>
      <c r="J390" s="421"/>
    </row>
    <row r="391" spans="2:10" ht="15.6" x14ac:dyDescent="0.3">
      <c r="B391" s="78"/>
      <c r="C391" s="416"/>
      <c r="D391" s="417"/>
      <c r="E391" s="80"/>
      <c r="G391" s="418"/>
      <c r="H391" s="419"/>
      <c r="I391" s="420"/>
      <c r="J391" s="421"/>
    </row>
    <row r="392" spans="2:10" ht="15.6" x14ac:dyDescent="0.3">
      <c r="B392" s="78"/>
      <c r="C392" s="416"/>
      <c r="D392" s="417"/>
      <c r="E392" s="80"/>
      <c r="G392" s="418"/>
      <c r="H392" s="419"/>
      <c r="I392" s="420"/>
      <c r="J392" s="421"/>
    </row>
    <row r="393" spans="2:10" ht="15.6" x14ac:dyDescent="0.3">
      <c r="B393" s="78"/>
      <c r="C393" s="416"/>
      <c r="D393" s="417"/>
      <c r="E393" s="80"/>
      <c r="G393" s="418"/>
      <c r="H393" s="419"/>
      <c r="I393" s="420"/>
      <c r="J393" s="421"/>
    </row>
    <row r="394" spans="2:10" ht="15.6" x14ac:dyDescent="0.3">
      <c r="B394" s="78"/>
      <c r="C394" s="416"/>
      <c r="D394" s="417"/>
      <c r="E394" s="80"/>
      <c r="G394" s="418"/>
      <c r="H394" s="419"/>
      <c r="I394" s="420"/>
      <c r="J394" s="421"/>
    </row>
    <row r="395" spans="2:10" ht="15.6" x14ac:dyDescent="0.3">
      <c r="B395" s="78"/>
      <c r="C395" s="416"/>
      <c r="D395" s="417"/>
      <c r="E395" s="80"/>
      <c r="G395" s="418"/>
      <c r="H395" s="419"/>
      <c r="I395" s="420"/>
      <c r="J395" s="421"/>
    </row>
    <row r="396" spans="2:10" ht="15.6" x14ac:dyDescent="0.3">
      <c r="B396" s="78"/>
      <c r="C396" s="416"/>
      <c r="D396" s="417"/>
      <c r="E396" s="80"/>
      <c r="G396" s="418"/>
      <c r="H396" s="419"/>
      <c r="I396" s="420"/>
      <c r="J396" s="421"/>
    </row>
    <row r="397" spans="2:10" ht="15.6" x14ac:dyDescent="0.3">
      <c r="B397" s="78"/>
      <c r="C397" s="416"/>
      <c r="D397" s="417"/>
      <c r="E397" s="80"/>
      <c r="G397" s="418"/>
      <c r="H397" s="419"/>
      <c r="I397" s="420"/>
      <c r="J397" s="421"/>
    </row>
    <row r="398" spans="2:10" ht="15.6" x14ac:dyDescent="0.3">
      <c r="B398" s="78"/>
      <c r="C398" s="416"/>
      <c r="D398" s="417"/>
      <c r="E398" s="80"/>
      <c r="G398" s="418"/>
      <c r="H398" s="419"/>
      <c r="I398" s="420"/>
      <c r="J398" s="421"/>
    </row>
    <row r="399" spans="2:10" ht="15.6" x14ac:dyDescent="0.3">
      <c r="B399" s="78"/>
      <c r="C399" s="416"/>
      <c r="D399" s="417"/>
      <c r="E399" s="80"/>
      <c r="G399" s="418"/>
      <c r="H399" s="419"/>
      <c r="I399" s="420"/>
      <c r="J399" s="421"/>
    </row>
    <row r="400" spans="2:10" ht="15.6" x14ac:dyDescent="0.3">
      <c r="B400" s="78"/>
      <c r="C400" s="416"/>
      <c r="D400" s="417"/>
      <c r="E400" s="80"/>
      <c r="G400" s="418"/>
      <c r="H400" s="419"/>
      <c r="I400" s="420"/>
      <c r="J400" s="421"/>
    </row>
    <row r="401" spans="2:10" ht="15.6" x14ac:dyDescent="0.3">
      <c r="B401" s="78"/>
      <c r="C401" s="416"/>
      <c r="D401" s="417"/>
      <c r="E401" s="80"/>
      <c r="G401" s="418"/>
      <c r="H401" s="419"/>
      <c r="I401" s="420"/>
      <c r="J401" s="421"/>
    </row>
    <row r="402" spans="2:10" ht="15.6" x14ac:dyDescent="0.3">
      <c r="B402" s="78"/>
      <c r="C402" s="416"/>
      <c r="D402" s="417"/>
      <c r="E402" s="80"/>
      <c r="G402" s="418"/>
      <c r="H402" s="419"/>
      <c r="I402" s="420"/>
      <c r="J402" s="421"/>
    </row>
    <row r="403" spans="2:10" ht="15.6" x14ac:dyDescent="0.3">
      <c r="B403" s="78"/>
      <c r="C403" s="416"/>
      <c r="D403" s="417"/>
      <c r="E403" s="80"/>
      <c r="G403" s="418"/>
      <c r="H403" s="419"/>
      <c r="I403" s="420"/>
      <c r="J403" s="421"/>
    </row>
    <row r="404" spans="2:10" ht="15.6" x14ac:dyDescent="0.3">
      <c r="B404" s="78"/>
      <c r="C404" s="416"/>
      <c r="D404" s="417"/>
      <c r="E404" s="80"/>
      <c r="G404" s="418"/>
      <c r="H404" s="419"/>
      <c r="I404" s="420"/>
      <c r="J404" s="421"/>
    </row>
    <row r="405" spans="2:10" ht="15.6" x14ac:dyDescent="0.3">
      <c r="B405" s="78"/>
      <c r="C405" s="416"/>
      <c r="D405" s="417"/>
      <c r="E405" s="80"/>
      <c r="G405" s="418"/>
      <c r="H405" s="419"/>
      <c r="I405" s="420"/>
      <c r="J405" s="421"/>
    </row>
    <row r="406" spans="2:10" ht="15.6" x14ac:dyDescent="0.3">
      <c r="B406" s="78"/>
      <c r="C406" s="416"/>
      <c r="D406" s="417"/>
      <c r="E406" s="80"/>
      <c r="G406" s="418"/>
      <c r="H406" s="419"/>
      <c r="I406" s="420"/>
      <c r="J406" s="421"/>
    </row>
    <row r="407" spans="2:10" ht="15.6" x14ac:dyDescent="0.3">
      <c r="B407" s="78"/>
      <c r="C407" s="416"/>
      <c r="D407" s="417"/>
      <c r="E407" s="80"/>
      <c r="G407" s="418"/>
      <c r="H407" s="419"/>
      <c r="I407" s="420"/>
      <c r="J407" s="421"/>
    </row>
    <row r="408" spans="2:10" ht="15.6" x14ac:dyDescent="0.3">
      <c r="B408" s="78"/>
      <c r="C408" s="416"/>
      <c r="D408" s="417"/>
      <c r="E408" s="80"/>
      <c r="G408" s="418"/>
      <c r="H408" s="419"/>
      <c r="I408" s="420"/>
      <c r="J408" s="421"/>
    </row>
    <row r="409" spans="2:10" ht="15.6" x14ac:dyDescent="0.3">
      <c r="B409" s="78"/>
      <c r="C409" s="416"/>
      <c r="D409" s="417"/>
      <c r="E409" s="80"/>
      <c r="G409" s="418"/>
      <c r="H409" s="419"/>
      <c r="I409" s="420"/>
      <c r="J409" s="421"/>
    </row>
    <row r="410" spans="2:10" ht="15.6" x14ac:dyDescent="0.3">
      <c r="B410" s="78"/>
      <c r="C410" s="416"/>
      <c r="D410" s="417"/>
      <c r="E410" s="80"/>
      <c r="G410" s="418"/>
      <c r="H410" s="419"/>
      <c r="I410" s="420"/>
      <c r="J410" s="421"/>
    </row>
    <row r="411" spans="2:10" ht="15.6" x14ac:dyDescent="0.3">
      <c r="B411" s="78"/>
      <c r="C411" s="416"/>
      <c r="D411" s="417"/>
      <c r="E411" s="80"/>
      <c r="G411" s="418"/>
      <c r="H411" s="419"/>
      <c r="I411" s="420"/>
      <c r="J411" s="421"/>
    </row>
    <row r="412" spans="2:10" ht="15.6" x14ac:dyDescent="0.3">
      <c r="B412" s="78"/>
      <c r="C412" s="416"/>
      <c r="D412" s="417"/>
      <c r="E412" s="80"/>
      <c r="G412" s="418"/>
      <c r="H412" s="419"/>
      <c r="I412" s="420"/>
      <c r="J412" s="421"/>
    </row>
    <row r="413" spans="2:10" ht="15.6" x14ac:dyDescent="0.3">
      <c r="B413" s="78"/>
      <c r="C413" s="416"/>
      <c r="D413" s="417"/>
      <c r="E413" s="80"/>
      <c r="G413" s="418"/>
      <c r="H413" s="419"/>
      <c r="I413" s="420"/>
      <c r="J413" s="421"/>
    </row>
    <row r="414" spans="2:10" ht="15.6" x14ac:dyDescent="0.3">
      <c r="B414" s="78"/>
      <c r="C414" s="416"/>
      <c r="D414" s="417"/>
      <c r="E414" s="80"/>
      <c r="G414" s="418"/>
      <c r="H414" s="419"/>
      <c r="I414" s="420"/>
      <c r="J414" s="421"/>
    </row>
    <row r="415" spans="2:10" ht="15.6" x14ac:dyDescent="0.3">
      <c r="B415" s="78"/>
      <c r="C415" s="416"/>
      <c r="D415" s="417"/>
      <c r="E415" s="80"/>
      <c r="G415" s="418"/>
      <c r="H415" s="419"/>
      <c r="I415" s="420"/>
      <c r="J415" s="421"/>
    </row>
    <row r="416" spans="2:10" ht="15.6" x14ac:dyDescent="0.3">
      <c r="B416" s="78"/>
      <c r="C416" s="416"/>
      <c r="D416" s="417"/>
      <c r="E416" s="80"/>
      <c r="G416" s="418"/>
      <c r="H416" s="419"/>
      <c r="I416" s="420"/>
      <c r="J416" s="421"/>
    </row>
    <row r="417" spans="2:10" ht="15.6" x14ac:dyDescent="0.3">
      <c r="B417" s="78"/>
      <c r="C417" s="416"/>
      <c r="D417" s="417"/>
      <c r="E417" s="80"/>
      <c r="G417" s="418"/>
      <c r="H417" s="419"/>
      <c r="I417" s="420"/>
      <c r="J417" s="421"/>
    </row>
    <row r="418" spans="2:10" ht="15.6" x14ac:dyDescent="0.3">
      <c r="B418" s="78"/>
      <c r="C418" s="416"/>
      <c r="D418" s="417"/>
      <c r="E418" s="80"/>
      <c r="G418" s="418"/>
      <c r="H418" s="419"/>
      <c r="I418" s="420"/>
      <c r="J418" s="421"/>
    </row>
    <row r="419" spans="2:10" ht="15.6" x14ac:dyDescent="0.3">
      <c r="B419" s="78"/>
      <c r="C419" s="416"/>
      <c r="D419" s="417"/>
      <c r="E419" s="80"/>
      <c r="G419" s="418"/>
      <c r="H419" s="419"/>
      <c r="I419" s="420"/>
      <c r="J419" s="421"/>
    </row>
    <row r="420" spans="2:10" ht="15.6" x14ac:dyDescent="0.3">
      <c r="B420" s="78"/>
      <c r="C420" s="416"/>
      <c r="D420" s="417"/>
      <c r="E420" s="80"/>
      <c r="G420" s="418"/>
      <c r="H420" s="419"/>
      <c r="I420" s="420"/>
      <c r="J420" s="421"/>
    </row>
    <row r="421" spans="2:10" ht="15.6" x14ac:dyDescent="0.3">
      <c r="B421" s="78"/>
      <c r="C421" s="416"/>
      <c r="D421" s="417"/>
      <c r="E421" s="80"/>
      <c r="G421" s="418"/>
      <c r="H421" s="419"/>
      <c r="I421" s="420"/>
      <c r="J421" s="421"/>
    </row>
    <row r="422" spans="2:10" ht="15.6" x14ac:dyDescent="0.3">
      <c r="B422" s="78"/>
      <c r="C422" s="416"/>
      <c r="D422" s="417"/>
      <c r="E422" s="80"/>
      <c r="G422" s="418"/>
      <c r="H422" s="419"/>
      <c r="I422" s="420"/>
      <c r="J422" s="421"/>
    </row>
    <row r="423" spans="2:10" ht="15.6" x14ac:dyDescent="0.3">
      <c r="B423" s="78"/>
      <c r="C423" s="416"/>
      <c r="D423" s="417"/>
      <c r="E423" s="80"/>
      <c r="G423" s="418"/>
      <c r="H423" s="419"/>
      <c r="I423" s="420"/>
      <c r="J423" s="421"/>
    </row>
    <row r="424" spans="2:10" ht="15.6" x14ac:dyDescent="0.3">
      <c r="B424" s="78"/>
      <c r="C424" s="416"/>
      <c r="D424" s="417"/>
      <c r="E424" s="80"/>
      <c r="G424" s="418"/>
      <c r="H424" s="419"/>
      <c r="I424" s="420"/>
      <c r="J424" s="421"/>
    </row>
    <row r="425" spans="2:10" ht="15.6" x14ac:dyDescent="0.3">
      <c r="B425" s="78"/>
      <c r="C425" s="416"/>
      <c r="D425" s="417"/>
      <c r="E425" s="80"/>
      <c r="G425" s="418"/>
      <c r="H425" s="419"/>
      <c r="I425" s="420"/>
      <c r="J425" s="421"/>
    </row>
    <row r="426" spans="2:10" ht="15.6" x14ac:dyDescent="0.3">
      <c r="B426" s="78"/>
      <c r="C426" s="416"/>
      <c r="D426" s="417"/>
      <c r="E426" s="80"/>
      <c r="G426" s="418"/>
      <c r="H426" s="419"/>
      <c r="I426" s="420"/>
      <c r="J426" s="421"/>
    </row>
    <row r="427" spans="2:10" ht="15.6" x14ac:dyDescent="0.3">
      <c r="B427" s="78"/>
      <c r="C427" s="416"/>
      <c r="D427" s="417"/>
      <c r="E427" s="80"/>
      <c r="G427" s="418"/>
      <c r="H427" s="419"/>
      <c r="I427" s="420"/>
      <c r="J427" s="421"/>
    </row>
    <row r="428" spans="2:10" ht="15.6" x14ac:dyDescent="0.3">
      <c r="B428" s="78"/>
      <c r="C428" s="416"/>
      <c r="D428" s="417"/>
      <c r="E428" s="80"/>
      <c r="G428" s="418"/>
      <c r="H428" s="419"/>
      <c r="I428" s="420"/>
      <c r="J428" s="421"/>
    </row>
    <row r="429" spans="2:10" ht="15.6" x14ac:dyDescent="0.3">
      <c r="B429" s="78"/>
      <c r="C429" s="416"/>
      <c r="D429" s="417"/>
      <c r="E429" s="80"/>
      <c r="G429" s="418"/>
      <c r="H429" s="419"/>
      <c r="I429" s="420"/>
      <c r="J429" s="421"/>
    </row>
    <row r="430" spans="2:10" ht="15.6" x14ac:dyDescent="0.3">
      <c r="B430" s="78"/>
      <c r="C430" s="416"/>
      <c r="D430" s="417"/>
      <c r="E430" s="80"/>
      <c r="G430" s="418"/>
      <c r="H430" s="419"/>
      <c r="I430" s="420"/>
      <c r="J430" s="421"/>
    </row>
    <row r="431" spans="2:10" ht="15.6" x14ac:dyDescent="0.3">
      <c r="B431" s="78"/>
      <c r="C431" s="416"/>
      <c r="D431" s="417"/>
      <c r="E431" s="80"/>
      <c r="G431" s="418"/>
      <c r="H431" s="419"/>
      <c r="I431" s="420"/>
      <c r="J431" s="421"/>
    </row>
    <row r="432" spans="2:10" ht="15.6" x14ac:dyDescent="0.3">
      <c r="B432" s="78"/>
      <c r="C432" s="416"/>
      <c r="D432" s="417"/>
      <c r="E432" s="80"/>
      <c r="G432" s="418"/>
      <c r="H432" s="419"/>
      <c r="I432" s="420"/>
      <c r="J432" s="421"/>
    </row>
    <row r="433" spans="2:10" ht="15.6" x14ac:dyDescent="0.3">
      <c r="B433" s="78"/>
      <c r="C433" s="416"/>
      <c r="D433" s="417"/>
      <c r="E433" s="80"/>
      <c r="G433" s="418"/>
      <c r="H433" s="419"/>
      <c r="I433" s="420"/>
      <c r="J433" s="421"/>
    </row>
    <row r="434" spans="2:10" ht="15.6" x14ac:dyDescent="0.3">
      <c r="B434" s="78"/>
      <c r="C434" s="416"/>
      <c r="D434" s="417"/>
      <c r="E434" s="80"/>
      <c r="G434" s="418"/>
      <c r="H434" s="419"/>
      <c r="I434" s="420"/>
      <c r="J434" s="421"/>
    </row>
    <row r="435" spans="2:10" ht="15.6" x14ac:dyDescent="0.3">
      <c r="B435" s="78"/>
      <c r="C435" s="416"/>
      <c r="D435" s="417"/>
      <c r="E435" s="80"/>
      <c r="G435" s="418"/>
      <c r="H435" s="419"/>
      <c r="I435" s="420"/>
      <c r="J435" s="421"/>
    </row>
    <row r="436" spans="2:10" ht="15.6" x14ac:dyDescent="0.3">
      <c r="B436" s="78"/>
      <c r="C436" s="416"/>
      <c r="D436" s="417"/>
      <c r="E436" s="80"/>
      <c r="G436" s="418"/>
      <c r="H436" s="419"/>
      <c r="I436" s="420"/>
      <c r="J436" s="421"/>
    </row>
    <row r="437" spans="2:10" ht="15.6" x14ac:dyDescent="0.3">
      <c r="B437" s="78"/>
      <c r="C437" s="416"/>
      <c r="D437" s="417"/>
      <c r="E437" s="80"/>
      <c r="G437" s="418"/>
      <c r="H437" s="419"/>
      <c r="I437" s="420"/>
      <c r="J437" s="421"/>
    </row>
    <row r="438" spans="2:10" ht="15.6" x14ac:dyDescent="0.3">
      <c r="B438" s="78"/>
      <c r="C438" s="416"/>
      <c r="D438" s="417"/>
      <c r="E438" s="80"/>
      <c r="G438" s="418"/>
      <c r="H438" s="419"/>
      <c r="I438" s="420"/>
      <c r="J438" s="421"/>
    </row>
    <row r="439" spans="2:10" ht="15.6" x14ac:dyDescent="0.3">
      <c r="B439" s="78"/>
      <c r="C439" s="416"/>
      <c r="D439" s="417"/>
      <c r="E439" s="80"/>
      <c r="G439" s="418"/>
      <c r="H439" s="419"/>
      <c r="I439" s="420"/>
      <c r="J439" s="421"/>
    </row>
    <row r="440" spans="2:10" ht="15.6" x14ac:dyDescent="0.3">
      <c r="B440" s="78"/>
      <c r="C440" s="416"/>
      <c r="D440" s="417"/>
      <c r="E440" s="80"/>
      <c r="G440" s="418"/>
      <c r="H440" s="419"/>
      <c r="I440" s="420"/>
      <c r="J440" s="421"/>
    </row>
    <row r="441" spans="2:10" ht="15.6" x14ac:dyDescent="0.3">
      <c r="B441" s="78"/>
      <c r="C441" s="416"/>
      <c r="D441" s="417"/>
      <c r="E441" s="80"/>
      <c r="G441" s="418"/>
      <c r="H441" s="419"/>
      <c r="I441" s="420"/>
      <c r="J441" s="421"/>
    </row>
    <row r="442" spans="2:10" ht="15.6" x14ac:dyDescent="0.3">
      <c r="B442" s="78"/>
      <c r="C442" s="416"/>
      <c r="D442" s="417"/>
      <c r="E442" s="80"/>
      <c r="G442" s="418"/>
      <c r="H442" s="419"/>
      <c r="I442" s="420"/>
      <c r="J442" s="421"/>
    </row>
    <row r="443" spans="2:10" ht="15.6" x14ac:dyDescent="0.3">
      <c r="B443" s="78"/>
      <c r="C443" s="416"/>
      <c r="D443" s="417"/>
      <c r="E443" s="80"/>
      <c r="G443" s="418"/>
      <c r="H443" s="419"/>
      <c r="I443" s="420"/>
      <c r="J443" s="421"/>
    </row>
    <row r="444" spans="2:10" ht="15.6" x14ac:dyDescent="0.3">
      <c r="B444" s="78"/>
      <c r="C444" s="416"/>
      <c r="D444" s="417"/>
      <c r="E444" s="80"/>
      <c r="G444" s="418"/>
      <c r="H444" s="419"/>
      <c r="I444" s="420"/>
      <c r="J444" s="421"/>
    </row>
    <row r="445" spans="2:10" ht="15.6" x14ac:dyDescent="0.3">
      <c r="B445" s="78"/>
      <c r="C445" s="416"/>
      <c r="D445" s="417"/>
      <c r="E445" s="80"/>
      <c r="G445" s="418"/>
      <c r="H445" s="419"/>
      <c r="I445" s="420"/>
      <c r="J445" s="421"/>
    </row>
    <row r="446" spans="2:10" ht="15.6" x14ac:dyDescent="0.3">
      <c r="B446" s="78"/>
      <c r="C446" s="416"/>
      <c r="D446" s="417"/>
      <c r="E446" s="80"/>
      <c r="G446" s="418"/>
      <c r="H446" s="419"/>
      <c r="I446" s="420"/>
      <c r="J446" s="421"/>
    </row>
    <row r="447" spans="2:10" ht="15.6" x14ac:dyDescent="0.3">
      <c r="B447" s="78"/>
      <c r="C447" s="416"/>
      <c r="D447" s="417"/>
      <c r="E447" s="80"/>
      <c r="G447" s="418"/>
      <c r="H447" s="419"/>
      <c r="I447" s="420"/>
      <c r="J447" s="421"/>
    </row>
    <row r="448" spans="2:10" ht="15.6" x14ac:dyDescent="0.3">
      <c r="B448" s="78"/>
      <c r="C448" s="416"/>
      <c r="D448" s="417"/>
      <c r="E448" s="80"/>
      <c r="G448" s="418"/>
      <c r="H448" s="419"/>
      <c r="I448" s="420"/>
      <c r="J448" s="421"/>
    </row>
    <row r="449" spans="2:10" ht="15.6" x14ac:dyDescent="0.3">
      <c r="B449" s="78"/>
      <c r="C449" s="416"/>
      <c r="D449" s="417"/>
      <c r="E449" s="80"/>
      <c r="G449" s="418"/>
      <c r="H449" s="419"/>
      <c r="I449" s="420"/>
      <c r="J449" s="421"/>
    </row>
    <row r="450" spans="2:10" ht="15.6" x14ac:dyDescent="0.3">
      <c r="B450" s="78"/>
      <c r="C450" s="416"/>
      <c r="D450" s="417"/>
      <c r="E450" s="80"/>
      <c r="G450" s="418"/>
      <c r="H450" s="419"/>
      <c r="I450" s="420"/>
      <c r="J450" s="421"/>
    </row>
    <row r="451" spans="2:10" ht="15.6" x14ac:dyDescent="0.3">
      <c r="B451" s="78"/>
      <c r="C451" s="416"/>
      <c r="D451" s="417"/>
      <c r="E451" s="80"/>
      <c r="G451" s="418"/>
      <c r="H451" s="419"/>
      <c r="I451" s="420"/>
      <c r="J451" s="421"/>
    </row>
    <row r="452" spans="2:10" ht="15.6" x14ac:dyDescent="0.3">
      <c r="B452" s="78"/>
      <c r="C452" s="416"/>
      <c r="D452" s="417"/>
      <c r="E452" s="80"/>
      <c r="G452" s="418"/>
      <c r="H452" s="419"/>
      <c r="I452" s="420"/>
      <c r="J452" s="421"/>
    </row>
    <row r="453" spans="2:10" ht="15.6" x14ac:dyDescent="0.3">
      <c r="B453" s="78"/>
      <c r="C453" s="416"/>
      <c r="D453" s="417"/>
      <c r="E453" s="80"/>
      <c r="G453" s="418"/>
      <c r="H453" s="419"/>
      <c r="I453" s="420"/>
      <c r="J453" s="421"/>
    </row>
    <row r="454" spans="2:10" ht="15.6" x14ac:dyDescent="0.3">
      <c r="B454" s="78"/>
      <c r="C454" s="416"/>
      <c r="D454" s="417"/>
      <c r="E454" s="80"/>
      <c r="G454" s="418"/>
      <c r="H454" s="419"/>
      <c r="I454" s="420"/>
      <c r="J454" s="421"/>
    </row>
    <row r="455" spans="2:10" ht="15.6" x14ac:dyDescent="0.3">
      <c r="B455" s="78"/>
      <c r="C455" s="416"/>
      <c r="D455" s="417"/>
      <c r="E455" s="80"/>
      <c r="G455" s="418"/>
      <c r="H455" s="419"/>
      <c r="I455" s="420"/>
      <c r="J455" s="421"/>
    </row>
    <row r="456" spans="2:10" ht="15.6" x14ac:dyDescent="0.3">
      <c r="B456" s="78"/>
      <c r="C456" s="416"/>
      <c r="D456" s="417"/>
      <c r="E456" s="80"/>
      <c r="G456" s="418"/>
      <c r="H456" s="419"/>
      <c r="I456" s="420"/>
      <c r="J456" s="421"/>
    </row>
    <row r="457" spans="2:10" ht="15.6" x14ac:dyDescent="0.3">
      <c r="B457" s="78"/>
      <c r="C457" s="416"/>
      <c r="D457" s="417"/>
      <c r="E457" s="80"/>
      <c r="G457" s="418"/>
      <c r="H457" s="419"/>
      <c r="I457" s="420"/>
      <c r="J457" s="421"/>
    </row>
    <row r="458" spans="2:10" ht="15.6" x14ac:dyDescent="0.3">
      <c r="B458" s="78"/>
      <c r="C458" s="416"/>
      <c r="D458" s="417"/>
      <c r="E458" s="80"/>
      <c r="G458" s="418"/>
      <c r="H458" s="419"/>
      <c r="I458" s="420"/>
      <c r="J458" s="421"/>
    </row>
    <row r="459" spans="2:10" ht="15.6" x14ac:dyDescent="0.3">
      <c r="B459" s="78"/>
      <c r="C459" s="416"/>
      <c r="D459" s="417"/>
      <c r="E459" s="80"/>
      <c r="G459" s="418"/>
      <c r="H459" s="419"/>
      <c r="I459" s="420"/>
      <c r="J459" s="421"/>
    </row>
    <row r="460" spans="2:10" ht="15.6" x14ac:dyDescent="0.3">
      <c r="B460" s="78"/>
      <c r="C460" s="416"/>
      <c r="D460" s="417"/>
      <c r="E460" s="80"/>
      <c r="G460" s="418"/>
      <c r="H460" s="419"/>
      <c r="I460" s="420"/>
      <c r="J460" s="421"/>
    </row>
    <row r="461" spans="2:10" ht="15.6" x14ac:dyDescent="0.3">
      <c r="B461" s="78"/>
      <c r="C461" s="416"/>
      <c r="D461" s="417"/>
      <c r="E461" s="80"/>
      <c r="G461" s="418"/>
      <c r="H461" s="419"/>
      <c r="I461" s="420"/>
      <c r="J461" s="421"/>
    </row>
    <row r="462" spans="2:10" ht="15.6" x14ac:dyDescent="0.3">
      <c r="B462" s="78"/>
      <c r="C462" s="416"/>
      <c r="D462" s="417"/>
      <c r="E462" s="80"/>
      <c r="G462" s="418"/>
      <c r="H462" s="419"/>
      <c r="I462" s="420"/>
      <c r="J462" s="421"/>
    </row>
    <row r="463" spans="2:10" ht="15.6" x14ac:dyDescent="0.3">
      <c r="B463" s="78"/>
      <c r="C463" s="416"/>
      <c r="D463" s="417"/>
      <c r="E463" s="80"/>
      <c r="G463" s="418"/>
      <c r="H463" s="419"/>
      <c r="I463" s="420"/>
      <c r="J463" s="421"/>
    </row>
    <row r="464" spans="2:10" ht="15.6" x14ac:dyDescent="0.3">
      <c r="B464" s="78"/>
      <c r="C464" s="416"/>
      <c r="D464" s="417"/>
      <c r="E464" s="80"/>
      <c r="G464" s="418"/>
      <c r="H464" s="419"/>
      <c r="I464" s="420"/>
      <c r="J464" s="421"/>
    </row>
    <row r="465" spans="2:10" ht="15.6" x14ac:dyDescent="0.3">
      <c r="B465" s="78"/>
      <c r="C465" s="416"/>
      <c r="D465" s="417"/>
      <c r="E465" s="80"/>
      <c r="G465" s="418"/>
      <c r="H465" s="419"/>
      <c r="I465" s="420"/>
      <c r="J465" s="421"/>
    </row>
    <row r="466" spans="2:10" ht="15.6" x14ac:dyDescent="0.3">
      <c r="B466" s="78"/>
      <c r="C466" s="416"/>
      <c r="D466" s="417"/>
      <c r="E466" s="80"/>
      <c r="G466" s="418"/>
      <c r="H466" s="419"/>
      <c r="I466" s="420"/>
      <c r="J466" s="421"/>
    </row>
    <row r="467" spans="2:10" ht="15.6" x14ac:dyDescent="0.3">
      <c r="B467" s="78"/>
      <c r="C467" s="416"/>
      <c r="D467" s="417"/>
      <c r="E467" s="80"/>
      <c r="G467" s="418"/>
      <c r="H467" s="419"/>
      <c r="I467" s="420"/>
      <c r="J467" s="421"/>
    </row>
    <row r="468" spans="2:10" ht="15.6" x14ac:dyDescent="0.3">
      <c r="B468" s="78"/>
      <c r="C468" s="416"/>
      <c r="D468" s="417"/>
      <c r="E468" s="80"/>
      <c r="G468" s="418"/>
      <c r="H468" s="419"/>
      <c r="I468" s="420"/>
      <c r="J468" s="421"/>
    </row>
    <row r="469" spans="2:10" ht="15.6" x14ac:dyDescent="0.3">
      <c r="B469" s="78"/>
      <c r="C469" s="416"/>
      <c r="D469" s="417"/>
      <c r="E469" s="80"/>
      <c r="G469" s="418"/>
      <c r="H469" s="419"/>
      <c r="I469" s="420"/>
      <c r="J469" s="421"/>
    </row>
    <row r="470" spans="2:10" ht="15.6" x14ac:dyDescent="0.3">
      <c r="B470" s="78"/>
      <c r="C470" s="416"/>
      <c r="D470" s="417"/>
      <c r="E470" s="80"/>
      <c r="G470" s="418"/>
      <c r="H470" s="419"/>
      <c r="I470" s="420"/>
      <c r="J470" s="421"/>
    </row>
    <row r="471" spans="2:10" ht="15.6" x14ac:dyDescent="0.3">
      <c r="B471" s="78"/>
      <c r="C471" s="416"/>
      <c r="D471" s="417"/>
      <c r="E471" s="80"/>
      <c r="G471" s="418"/>
      <c r="H471" s="419"/>
      <c r="I471" s="420"/>
      <c r="J471" s="421"/>
    </row>
    <row r="472" spans="2:10" ht="15.6" x14ac:dyDescent="0.3">
      <c r="B472" s="78"/>
      <c r="C472" s="416"/>
      <c r="D472" s="417"/>
      <c r="E472" s="80"/>
      <c r="G472" s="418"/>
      <c r="H472" s="419"/>
      <c r="I472" s="420"/>
      <c r="J472" s="421"/>
    </row>
    <row r="473" spans="2:10" ht="15.6" x14ac:dyDescent="0.3">
      <c r="B473" s="78"/>
      <c r="C473" s="416"/>
      <c r="D473" s="417"/>
      <c r="E473" s="80"/>
      <c r="G473" s="418"/>
      <c r="H473" s="419"/>
      <c r="I473" s="420"/>
      <c r="J473" s="421"/>
    </row>
    <row r="474" spans="2:10" ht="15.6" x14ac:dyDescent="0.3">
      <c r="B474" s="78"/>
      <c r="C474" s="416"/>
      <c r="D474" s="417"/>
      <c r="E474" s="80"/>
      <c r="G474" s="418"/>
      <c r="H474" s="419"/>
      <c r="I474" s="420"/>
      <c r="J474" s="421"/>
    </row>
    <row r="475" spans="2:10" ht="15.6" x14ac:dyDescent="0.3">
      <c r="B475" s="78"/>
      <c r="C475" s="416"/>
      <c r="D475" s="417"/>
      <c r="E475" s="80"/>
      <c r="G475" s="418"/>
      <c r="H475" s="419"/>
      <c r="I475" s="420"/>
      <c r="J475" s="421"/>
    </row>
    <row r="476" spans="2:10" ht="15.6" x14ac:dyDescent="0.3">
      <c r="B476" s="78"/>
      <c r="C476" s="416"/>
      <c r="D476" s="417"/>
      <c r="E476" s="80"/>
      <c r="G476" s="418"/>
      <c r="H476" s="419"/>
      <c r="I476" s="420"/>
      <c r="J476" s="421"/>
    </row>
    <row r="477" spans="2:10" ht="15.6" x14ac:dyDescent="0.3">
      <c r="B477" s="78"/>
      <c r="C477" s="416"/>
      <c r="D477" s="417"/>
      <c r="E477" s="80"/>
      <c r="G477" s="418"/>
      <c r="H477" s="419"/>
      <c r="I477" s="420"/>
      <c r="J477" s="421"/>
    </row>
    <row r="478" spans="2:10" ht="15.6" x14ac:dyDescent="0.3">
      <c r="B478" s="78"/>
      <c r="C478" s="416"/>
      <c r="D478" s="417"/>
      <c r="E478" s="80"/>
      <c r="G478" s="418"/>
      <c r="H478" s="419"/>
      <c r="I478" s="420"/>
      <c r="J478" s="421"/>
    </row>
    <row r="479" spans="2:10" ht="15.6" x14ac:dyDescent="0.3">
      <c r="B479" s="78"/>
      <c r="C479" s="416"/>
      <c r="D479" s="417"/>
      <c r="E479" s="80"/>
      <c r="G479" s="418"/>
      <c r="H479" s="419"/>
      <c r="I479" s="420"/>
      <c r="J479" s="421"/>
    </row>
    <row r="480" spans="2:10" ht="15.6" x14ac:dyDescent="0.3">
      <c r="B480" s="78"/>
      <c r="C480" s="416"/>
      <c r="D480" s="417"/>
      <c r="E480" s="80"/>
      <c r="G480" s="418"/>
      <c r="H480" s="419"/>
      <c r="I480" s="420"/>
      <c r="J480" s="421"/>
    </row>
    <row r="481" spans="2:10" ht="15.6" x14ac:dyDescent="0.3">
      <c r="B481" s="78"/>
      <c r="C481" s="416"/>
      <c r="D481" s="417"/>
      <c r="E481" s="80"/>
      <c r="G481" s="418"/>
      <c r="H481" s="419"/>
      <c r="I481" s="420"/>
      <c r="J481" s="421"/>
    </row>
    <row r="482" spans="2:10" ht="15.6" x14ac:dyDescent="0.3">
      <c r="B482" s="78"/>
      <c r="C482" s="416"/>
      <c r="D482" s="417"/>
      <c r="E482" s="80"/>
      <c r="G482" s="418"/>
      <c r="H482" s="419"/>
      <c r="I482" s="420"/>
      <c r="J482" s="421"/>
    </row>
    <row r="483" spans="2:10" ht="15.6" x14ac:dyDescent="0.3">
      <c r="B483" s="78"/>
      <c r="C483" s="416"/>
      <c r="D483" s="417"/>
      <c r="E483" s="80"/>
      <c r="G483" s="418"/>
      <c r="H483" s="419"/>
      <c r="I483" s="420"/>
      <c r="J483" s="421"/>
    </row>
    <row r="484" spans="2:10" ht="15.6" x14ac:dyDescent="0.3">
      <c r="B484" s="78"/>
      <c r="C484" s="416"/>
      <c r="D484" s="417"/>
      <c r="E484" s="80"/>
      <c r="G484" s="418"/>
      <c r="H484" s="419"/>
      <c r="I484" s="420"/>
      <c r="J484" s="421"/>
    </row>
    <row r="485" spans="2:10" ht="15.6" x14ac:dyDescent="0.3">
      <c r="B485" s="78"/>
      <c r="C485" s="416"/>
      <c r="D485" s="417"/>
      <c r="E485" s="80"/>
      <c r="G485" s="418"/>
      <c r="H485" s="419"/>
      <c r="I485" s="420"/>
      <c r="J485" s="421"/>
    </row>
    <row r="486" spans="2:10" ht="15.6" x14ac:dyDescent="0.3">
      <c r="B486" s="78"/>
      <c r="C486" s="416"/>
      <c r="D486" s="417"/>
      <c r="E486" s="80"/>
      <c r="G486" s="418"/>
      <c r="H486" s="419"/>
      <c r="I486" s="420"/>
      <c r="J486" s="421"/>
    </row>
    <row r="487" spans="2:10" ht="15.6" x14ac:dyDescent="0.3">
      <c r="B487" s="78"/>
      <c r="C487" s="416"/>
      <c r="D487" s="417"/>
      <c r="E487" s="80"/>
      <c r="G487" s="418"/>
      <c r="H487" s="419"/>
      <c r="I487" s="420"/>
      <c r="J487" s="421"/>
    </row>
    <row r="488" spans="2:10" ht="15.6" x14ac:dyDescent="0.3">
      <c r="B488" s="78"/>
      <c r="C488" s="416"/>
      <c r="D488" s="417"/>
      <c r="E488" s="80"/>
      <c r="G488" s="418"/>
      <c r="H488" s="419"/>
      <c r="I488" s="420"/>
      <c r="J488" s="421"/>
    </row>
    <row r="489" spans="2:10" ht="15.6" x14ac:dyDescent="0.3">
      <c r="B489" s="78"/>
      <c r="C489" s="416"/>
      <c r="D489" s="417"/>
      <c r="E489" s="80"/>
      <c r="G489" s="418"/>
      <c r="H489" s="419"/>
      <c r="I489" s="420"/>
      <c r="J489" s="421"/>
    </row>
    <row r="490" spans="2:10" ht="15.6" x14ac:dyDescent="0.3">
      <c r="B490" s="78"/>
      <c r="C490" s="416"/>
      <c r="D490" s="417"/>
      <c r="E490" s="80"/>
      <c r="G490" s="418"/>
      <c r="H490" s="419"/>
      <c r="I490" s="420"/>
      <c r="J490" s="421"/>
    </row>
    <row r="491" spans="2:10" ht="15.6" x14ac:dyDescent="0.3">
      <c r="B491" s="78"/>
      <c r="C491" s="416"/>
      <c r="D491" s="417"/>
      <c r="E491" s="80"/>
      <c r="G491" s="418"/>
      <c r="H491" s="419"/>
      <c r="I491" s="420"/>
      <c r="J491" s="421"/>
    </row>
    <row r="492" spans="2:10" ht="15.6" x14ac:dyDescent="0.3">
      <c r="B492" s="78"/>
      <c r="C492" s="416"/>
      <c r="D492" s="417"/>
      <c r="E492" s="80"/>
      <c r="G492" s="418"/>
      <c r="H492" s="419"/>
      <c r="I492" s="420"/>
      <c r="J492" s="421"/>
    </row>
    <row r="493" spans="2:10" ht="15.6" x14ac:dyDescent="0.3">
      <c r="B493" s="78"/>
      <c r="C493" s="416"/>
      <c r="D493" s="417"/>
      <c r="E493" s="80"/>
      <c r="G493" s="418"/>
      <c r="H493" s="419"/>
      <c r="I493" s="420"/>
      <c r="J493" s="421"/>
    </row>
    <row r="494" spans="2:10" ht="15.6" x14ac:dyDescent="0.3">
      <c r="B494" s="78"/>
      <c r="C494" s="416"/>
      <c r="D494" s="417"/>
      <c r="E494" s="80"/>
      <c r="G494" s="418"/>
      <c r="H494" s="419"/>
      <c r="I494" s="420"/>
      <c r="J494" s="421"/>
    </row>
    <row r="495" spans="2:10" ht="15.6" x14ac:dyDescent="0.3">
      <c r="B495" s="78"/>
      <c r="C495" s="416"/>
      <c r="D495" s="417"/>
      <c r="E495" s="80"/>
      <c r="G495" s="418"/>
      <c r="H495" s="419"/>
      <c r="I495" s="420"/>
      <c r="J495" s="421"/>
    </row>
    <row r="496" spans="2:10" ht="15.6" x14ac:dyDescent="0.3">
      <c r="B496" s="78"/>
      <c r="C496" s="416"/>
      <c r="D496" s="417"/>
      <c r="E496" s="80"/>
      <c r="G496" s="418"/>
      <c r="H496" s="419"/>
      <c r="I496" s="420"/>
      <c r="J496" s="421"/>
    </row>
    <row r="497" spans="2:10" ht="15.6" x14ac:dyDescent="0.3">
      <c r="B497" s="78"/>
      <c r="C497" s="416"/>
      <c r="D497" s="417"/>
      <c r="E497" s="80"/>
      <c r="G497" s="418"/>
      <c r="H497" s="419"/>
      <c r="I497" s="420"/>
      <c r="J497" s="421"/>
    </row>
    <row r="498" spans="2:10" ht="15.6" x14ac:dyDescent="0.3">
      <c r="B498" s="78"/>
      <c r="C498" s="416"/>
      <c r="D498" s="417"/>
      <c r="E498" s="80"/>
      <c r="G498" s="418"/>
      <c r="H498" s="419"/>
      <c r="I498" s="420"/>
      <c r="J498" s="421"/>
    </row>
    <row r="499" spans="2:10" ht="15.6" x14ac:dyDescent="0.3">
      <c r="B499" s="78"/>
      <c r="C499" s="416"/>
      <c r="D499" s="417"/>
      <c r="E499" s="80"/>
      <c r="G499" s="418"/>
      <c r="H499" s="419"/>
      <c r="I499" s="420"/>
      <c r="J499" s="421"/>
    </row>
    <row r="500" spans="2:10" ht="15.6" x14ac:dyDescent="0.3">
      <c r="B500" s="78"/>
      <c r="C500" s="416"/>
      <c r="D500" s="417"/>
      <c r="E500" s="80"/>
      <c r="G500" s="418"/>
      <c r="H500" s="419"/>
      <c r="I500" s="420"/>
      <c r="J500" s="421"/>
    </row>
    <row r="501" spans="2:10" ht="15.6" x14ac:dyDescent="0.3">
      <c r="B501" s="78"/>
      <c r="C501" s="416"/>
      <c r="D501" s="417"/>
      <c r="E501" s="80"/>
      <c r="G501" s="418"/>
      <c r="H501" s="419"/>
      <c r="I501" s="420"/>
      <c r="J501" s="421"/>
    </row>
    <row r="502" spans="2:10" ht="15.6" x14ac:dyDescent="0.3">
      <c r="B502" s="78"/>
      <c r="C502" s="416"/>
      <c r="D502" s="417"/>
      <c r="E502" s="80"/>
      <c r="G502" s="418"/>
      <c r="H502" s="419"/>
      <c r="I502" s="420"/>
      <c r="J502" s="421"/>
    </row>
    <row r="503" spans="2:10" ht="15.6" x14ac:dyDescent="0.3">
      <c r="B503" s="78"/>
      <c r="C503" s="416"/>
      <c r="D503" s="417"/>
      <c r="E503" s="80"/>
      <c r="G503" s="418"/>
      <c r="H503" s="419"/>
      <c r="I503" s="420"/>
      <c r="J503" s="421"/>
    </row>
    <row r="504" spans="2:10" ht="15.6" x14ac:dyDescent="0.3">
      <c r="B504" s="78"/>
      <c r="C504" s="416"/>
      <c r="D504" s="417"/>
      <c r="E504" s="80"/>
      <c r="G504" s="418"/>
      <c r="H504" s="419"/>
      <c r="I504" s="420"/>
      <c r="J504" s="421"/>
    </row>
    <row r="505" spans="2:10" ht="15.6" x14ac:dyDescent="0.3">
      <c r="B505" s="78"/>
      <c r="C505" s="416"/>
      <c r="D505" s="417"/>
      <c r="E505" s="80"/>
      <c r="G505" s="418"/>
      <c r="H505" s="419"/>
      <c r="I505" s="420"/>
      <c r="J505" s="421"/>
    </row>
    <row r="506" spans="2:10" ht="15.6" x14ac:dyDescent="0.3">
      <c r="B506" s="78"/>
      <c r="C506" s="416"/>
      <c r="D506" s="417"/>
      <c r="E506" s="80"/>
      <c r="G506" s="418"/>
      <c r="H506" s="419"/>
      <c r="I506" s="420"/>
      <c r="J506" s="421"/>
    </row>
    <row r="507" spans="2:10" ht="15.6" x14ac:dyDescent="0.3">
      <c r="B507" s="78"/>
      <c r="C507" s="416"/>
      <c r="D507" s="417"/>
      <c r="E507" s="80"/>
      <c r="G507" s="418"/>
      <c r="H507" s="419"/>
      <c r="I507" s="420"/>
      <c r="J507" s="421"/>
    </row>
    <row r="508" spans="2:10" ht="15.6" x14ac:dyDescent="0.3">
      <c r="B508" s="78"/>
      <c r="C508" s="416"/>
      <c r="D508" s="417"/>
      <c r="E508" s="80"/>
      <c r="G508" s="418"/>
      <c r="H508" s="419"/>
      <c r="I508" s="420"/>
      <c r="J508" s="421"/>
    </row>
    <row r="509" spans="2:10" ht="15.6" x14ac:dyDescent="0.3">
      <c r="B509" s="78"/>
      <c r="C509" s="416"/>
      <c r="D509" s="417"/>
      <c r="E509" s="80"/>
      <c r="G509" s="418"/>
      <c r="H509" s="419"/>
      <c r="I509" s="420"/>
      <c r="J509" s="421"/>
    </row>
    <row r="510" spans="2:10" ht="15.6" x14ac:dyDescent="0.3">
      <c r="B510" s="78"/>
      <c r="C510" s="416"/>
      <c r="D510" s="417"/>
      <c r="E510" s="80"/>
      <c r="G510" s="418"/>
      <c r="H510" s="419"/>
      <c r="I510" s="420"/>
      <c r="J510" s="421"/>
    </row>
    <row r="511" spans="2:10" ht="15.6" x14ac:dyDescent="0.3">
      <c r="B511" s="78"/>
      <c r="C511" s="416"/>
      <c r="D511" s="417"/>
      <c r="E511" s="80"/>
      <c r="G511" s="418"/>
      <c r="H511" s="419"/>
      <c r="I511" s="420"/>
      <c r="J511" s="421"/>
    </row>
    <row r="512" spans="2:10" ht="15.6" x14ac:dyDescent="0.3">
      <c r="B512" s="78"/>
      <c r="C512" s="416"/>
      <c r="D512" s="417"/>
      <c r="E512" s="80"/>
      <c r="G512" s="418"/>
      <c r="H512" s="419"/>
      <c r="I512" s="420"/>
      <c r="J512" s="421"/>
    </row>
    <row r="513" spans="2:10" ht="15.6" x14ac:dyDescent="0.3">
      <c r="B513" s="78"/>
      <c r="C513" s="416"/>
      <c r="D513" s="417"/>
      <c r="E513" s="80"/>
      <c r="G513" s="418"/>
      <c r="H513" s="419"/>
      <c r="I513" s="420"/>
      <c r="J513" s="421"/>
    </row>
    <row r="514" spans="2:10" ht="15.6" x14ac:dyDescent="0.3">
      <c r="B514" s="78"/>
      <c r="C514" s="416"/>
      <c r="D514" s="417"/>
      <c r="E514" s="80"/>
      <c r="G514" s="418"/>
      <c r="H514" s="419"/>
      <c r="I514" s="420"/>
      <c r="J514" s="421"/>
    </row>
    <row r="515" spans="2:10" ht="15.6" x14ac:dyDescent="0.3">
      <c r="B515" s="78"/>
      <c r="C515" s="416"/>
      <c r="D515" s="417"/>
      <c r="E515" s="80"/>
      <c r="G515" s="418"/>
      <c r="H515" s="419"/>
      <c r="I515" s="420"/>
      <c r="J515" s="421"/>
    </row>
    <row r="516" spans="2:10" ht="15.6" x14ac:dyDescent="0.3">
      <c r="B516" s="78"/>
      <c r="C516" s="416"/>
      <c r="D516" s="417"/>
      <c r="E516" s="80"/>
      <c r="G516" s="418"/>
      <c r="H516" s="419"/>
      <c r="I516" s="420"/>
      <c r="J516" s="421"/>
    </row>
    <row r="517" spans="2:10" ht="15.6" x14ac:dyDescent="0.3">
      <c r="B517" s="78"/>
      <c r="C517" s="416"/>
      <c r="D517" s="417"/>
      <c r="E517" s="80"/>
      <c r="G517" s="418"/>
      <c r="H517" s="419"/>
      <c r="I517" s="420"/>
      <c r="J517" s="421"/>
    </row>
    <row r="518" spans="2:10" ht="15.6" x14ac:dyDescent="0.3">
      <c r="B518" s="78"/>
      <c r="C518" s="416"/>
      <c r="D518" s="417"/>
      <c r="E518" s="80"/>
      <c r="G518" s="418"/>
      <c r="H518" s="419"/>
      <c r="I518" s="420"/>
      <c r="J518" s="421"/>
    </row>
    <row r="519" spans="2:10" ht="15.6" x14ac:dyDescent="0.3">
      <c r="B519" s="78"/>
      <c r="C519" s="416"/>
      <c r="D519" s="417"/>
      <c r="E519" s="80"/>
      <c r="G519" s="418"/>
      <c r="H519" s="419"/>
      <c r="I519" s="420"/>
      <c r="J519" s="421"/>
    </row>
    <row r="520" spans="2:10" ht="15.6" x14ac:dyDescent="0.3">
      <c r="B520" s="78"/>
      <c r="C520" s="416"/>
      <c r="D520" s="417"/>
      <c r="E520" s="80"/>
      <c r="G520" s="418"/>
      <c r="H520" s="419"/>
      <c r="I520" s="420"/>
      <c r="J520" s="421"/>
    </row>
    <row r="521" spans="2:10" ht="15.6" x14ac:dyDescent="0.3">
      <c r="B521" s="78"/>
      <c r="C521" s="416"/>
      <c r="D521" s="417"/>
      <c r="E521" s="80"/>
      <c r="G521" s="418"/>
      <c r="H521" s="419"/>
      <c r="I521" s="420"/>
      <c r="J521" s="421"/>
    </row>
    <row r="522" spans="2:10" ht="15.6" x14ac:dyDescent="0.3">
      <c r="B522" s="78"/>
      <c r="C522" s="416"/>
      <c r="D522" s="417"/>
      <c r="E522" s="80"/>
      <c r="G522" s="418"/>
      <c r="H522" s="419"/>
      <c r="I522" s="420"/>
      <c r="J522" s="421"/>
    </row>
    <row r="523" spans="2:10" ht="15.6" x14ac:dyDescent="0.3">
      <c r="B523" s="78"/>
      <c r="C523" s="416"/>
      <c r="D523" s="417"/>
      <c r="E523" s="80"/>
      <c r="G523" s="418"/>
      <c r="H523" s="419"/>
      <c r="I523" s="420"/>
      <c r="J523" s="421"/>
    </row>
    <row r="524" spans="2:10" ht="15.6" x14ac:dyDescent="0.3">
      <c r="B524" s="78"/>
      <c r="C524" s="416"/>
      <c r="D524" s="417"/>
      <c r="E524" s="80"/>
      <c r="G524" s="418"/>
      <c r="H524" s="419"/>
      <c r="I524" s="420"/>
      <c r="J524" s="421"/>
    </row>
    <row r="525" spans="2:10" ht="15.6" x14ac:dyDescent="0.3">
      <c r="B525" s="78"/>
      <c r="C525" s="416"/>
      <c r="D525" s="417"/>
      <c r="E525" s="80"/>
      <c r="G525" s="418"/>
      <c r="H525" s="419"/>
      <c r="I525" s="420"/>
      <c r="J525" s="421"/>
    </row>
    <row r="526" spans="2:10" ht="15.6" x14ac:dyDescent="0.3">
      <c r="B526" s="78"/>
      <c r="C526" s="416"/>
      <c r="D526" s="417"/>
      <c r="E526" s="80"/>
      <c r="G526" s="418"/>
      <c r="H526" s="419"/>
      <c r="I526" s="420"/>
      <c r="J526" s="421"/>
    </row>
    <row r="527" spans="2:10" ht="15.6" x14ac:dyDescent="0.3">
      <c r="B527" s="78"/>
      <c r="C527" s="416"/>
      <c r="D527" s="417"/>
      <c r="E527" s="80"/>
      <c r="G527" s="418"/>
      <c r="H527" s="419"/>
      <c r="I527" s="420"/>
      <c r="J527" s="421"/>
    </row>
    <row r="528" spans="2:10" ht="15.6" x14ac:dyDescent="0.3">
      <c r="B528" s="78"/>
      <c r="C528" s="416"/>
      <c r="D528" s="417"/>
      <c r="E528" s="80"/>
      <c r="G528" s="418"/>
      <c r="H528" s="419"/>
      <c r="I528" s="420"/>
      <c r="J528" s="421"/>
    </row>
    <row r="529" spans="2:10" ht="15.6" x14ac:dyDescent="0.3">
      <c r="B529" s="78"/>
      <c r="C529" s="416"/>
      <c r="D529" s="417"/>
      <c r="E529" s="80"/>
      <c r="G529" s="418"/>
      <c r="H529" s="419"/>
      <c r="I529" s="420"/>
      <c r="J529" s="421"/>
    </row>
    <row r="530" spans="2:10" ht="15.6" x14ac:dyDescent="0.3">
      <c r="B530" s="78"/>
      <c r="C530" s="416"/>
      <c r="D530" s="417"/>
      <c r="E530" s="80"/>
      <c r="G530" s="418"/>
      <c r="H530" s="419"/>
      <c r="I530" s="420"/>
      <c r="J530" s="421"/>
    </row>
    <row r="531" spans="2:10" ht="15.6" x14ac:dyDescent="0.3">
      <c r="B531" s="78"/>
      <c r="C531" s="416"/>
      <c r="D531" s="417"/>
      <c r="E531" s="80"/>
      <c r="G531" s="418"/>
      <c r="H531" s="419"/>
      <c r="I531" s="420"/>
      <c r="J531" s="421"/>
    </row>
    <row r="532" spans="2:10" ht="15.6" x14ac:dyDescent="0.3">
      <c r="B532" s="78"/>
      <c r="C532" s="416"/>
      <c r="D532" s="417"/>
      <c r="E532" s="80"/>
      <c r="G532" s="418"/>
      <c r="H532" s="419"/>
      <c r="I532" s="420"/>
      <c r="J532" s="421"/>
    </row>
    <row r="533" spans="2:10" ht="15.6" x14ac:dyDescent="0.3">
      <c r="B533" s="78"/>
      <c r="C533" s="416"/>
      <c r="D533" s="417"/>
      <c r="E533" s="80"/>
      <c r="G533" s="418"/>
      <c r="H533" s="419"/>
      <c r="I533" s="420"/>
      <c r="J533" s="421"/>
    </row>
    <row r="534" spans="2:10" ht="15.6" x14ac:dyDescent="0.3">
      <c r="B534" s="78"/>
      <c r="C534" s="416"/>
      <c r="D534" s="417"/>
      <c r="E534" s="80"/>
      <c r="G534" s="418"/>
      <c r="H534" s="419"/>
      <c r="I534" s="420"/>
      <c r="J534" s="421"/>
    </row>
    <row r="535" spans="2:10" ht="15.6" x14ac:dyDescent="0.3">
      <c r="B535" s="78"/>
      <c r="C535" s="416"/>
      <c r="D535" s="417"/>
      <c r="E535" s="80"/>
      <c r="G535" s="418"/>
      <c r="H535" s="419"/>
      <c r="I535" s="420"/>
      <c r="J535" s="421"/>
    </row>
    <row r="536" spans="2:10" ht="15.6" x14ac:dyDescent="0.3">
      <c r="B536" s="78"/>
      <c r="C536" s="416"/>
      <c r="D536" s="417"/>
      <c r="E536" s="80"/>
      <c r="G536" s="418"/>
      <c r="H536" s="419"/>
      <c r="I536" s="420"/>
      <c r="J536" s="421"/>
    </row>
    <row r="537" spans="2:10" ht="15.6" x14ac:dyDescent="0.3">
      <c r="B537" s="78"/>
      <c r="C537" s="416"/>
      <c r="D537" s="417"/>
      <c r="E537" s="80"/>
      <c r="G537" s="418"/>
      <c r="H537" s="419"/>
      <c r="I537" s="420"/>
      <c r="J537" s="421"/>
    </row>
    <row r="538" spans="2:10" ht="15.6" x14ac:dyDescent="0.3">
      <c r="B538" s="78"/>
      <c r="C538" s="416"/>
      <c r="D538" s="417"/>
      <c r="E538" s="80"/>
      <c r="G538" s="418"/>
      <c r="H538" s="419"/>
      <c r="I538" s="420"/>
      <c r="J538" s="421"/>
    </row>
    <row r="539" spans="2:10" ht="15.6" x14ac:dyDescent="0.3">
      <c r="B539" s="78"/>
      <c r="C539" s="416"/>
      <c r="D539" s="417"/>
      <c r="E539" s="80"/>
      <c r="G539" s="418"/>
      <c r="H539" s="419"/>
      <c r="I539" s="420"/>
      <c r="J539" s="421"/>
    </row>
    <row r="540" spans="2:10" ht="15.6" x14ac:dyDescent="0.3">
      <c r="B540" s="78"/>
      <c r="C540" s="416"/>
      <c r="D540" s="417"/>
      <c r="E540" s="80"/>
      <c r="G540" s="418"/>
      <c r="H540" s="419"/>
      <c r="I540" s="420"/>
      <c r="J540" s="421"/>
    </row>
    <row r="541" spans="2:10" ht="15.6" x14ac:dyDescent="0.3">
      <c r="B541" s="78"/>
      <c r="C541" s="416"/>
      <c r="D541" s="417"/>
      <c r="E541" s="80"/>
      <c r="G541" s="418"/>
      <c r="H541" s="419"/>
      <c r="I541" s="420"/>
      <c r="J541" s="421"/>
    </row>
    <row r="542" spans="2:10" ht="15.6" x14ac:dyDescent="0.3">
      <c r="B542" s="78"/>
      <c r="C542" s="416"/>
      <c r="D542" s="417"/>
      <c r="E542" s="80"/>
      <c r="G542" s="418"/>
      <c r="H542" s="419"/>
      <c r="I542" s="420"/>
      <c r="J542" s="421"/>
    </row>
    <row r="543" spans="2:10" ht="15.6" x14ac:dyDescent="0.3">
      <c r="B543" s="78"/>
      <c r="C543" s="416"/>
      <c r="D543" s="417"/>
      <c r="E543" s="80"/>
      <c r="G543" s="418"/>
      <c r="H543" s="419"/>
      <c r="I543" s="420"/>
      <c r="J543" s="421"/>
    </row>
    <row r="544" spans="2:10" ht="15.6" x14ac:dyDescent="0.3">
      <c r="B544" s="78"/>
      <c r="C544" s="416"/>
      <c r="D544" s="417"/>
      <c r="E544" s="80"/>
      <c r="G544" s="418"/>
      <c r="H544" s="419"/>
      <c r="I544" s="420"/>
      <c r="J544" s="421"/>
    </row>
    <row r="545" spans="2:10" ht="15.6" x14ac:dyDescent="0.3">
      <c r="B545" s="78"/>
      <c r="C545" s="416"/>
      <c r="D545" s="417"/>
      <c r="E545" s="80"/>
      <c r="G545" s="418"/>
      <c r="H545" s="419"/>
      <c r="I545" s="420"/>
      <c r="J545" s="421"/>
    </row>
    <row r="546" spans="2:10" ht="15.6" x14ac:dyDescent="0.3">
      <c r="B546" s="78"/>
      <c r="C546" s="416"/>
      <c r="D546" s="417"/>
      <c r="E546" s="80"/>
      <c r="G546" s="418"/>
      <c r="H546" s="419"/>
      <c r="I546" s="420"/>
      <c r="J546" s="421"/>
    </row>
    <row r="547" spans="2:10" ht="15.6" x14ac:dyDescent="0.3">
      <c r="B547" s="78"/>
      <c r="C547" s="416"/>
      <c r="D547" s="417"/>
      <c r="E547" s="80"/>
      <c r="G547" s="418"/>
      <c r="H547" s="419"/>
      <c r="I547" s="420"/>
      <c r="J547" s="421"/>
    </row>
    <row r="548" spans="2:10" ht="15.6" x14ac:dyDescent="0.3">
      <c r="B548" s="78"/>
      <c r="C548" s="416"/>
      <c r="D548" s="417"/>
      <c r="E548" s="80"/>
      <c r="G548" s="418"/>
      <c r="H548" s="419"/>
      <c r="I548" s="420"/>
      <c r="J548" s="421"/>
    </row>
    <row r="549" spans="2:10" ht="15.6" x14ac:dyDescent="0.3">
      <c r="B549" s="78"/>
      <c r="C549" s="416"/>
      <c r="D549" s="417"/>
      <c r="E549" s="80"/>
      <c r="G549" s="418"/>
      <c r="H549" s="419"/>
      <c r="I549" s="420"/>
      <c r="J549" s="421"/>
    </row>
    <row r="550" spans="2:10" ht="15.6" x14ac:dyDescent="0.3">
      <c r="B550" s="78"/>
      <c r="C550" s="416"/>
      <c r="D550" s="417"/>
      <c r="E550" s="80"/>
      <c r="G550" s="418"/>
      <c r="H550" s="419"/>
      <c r="I550" s="420"/>
      <c r="J550" s="421"/>
    </row>
    <row r="551" spans="2:10" ht="15.6" x14ac:dyDescent="0.3">
      <c r="B551" s="78"/>
      <c r="C551" s="416"/>
      <c r="D551" s="417"/>
      <c r="E551" s="80"/>
      <c r="G551" s="418"/>
      <c r="H551" s="419"/>
      <c r="I551" s="420"/>
      <c r="J551" s="421"/>
    </row>
    <row r="552" spans="2:10" ht="15.6" x14ac:dyDescent="0.3">
      <c r="B552" s="78"/>
      <c r="C552" s="416"/>
      <c r="D552" s="417"/>
      <c r="E552" s="80"/>
      <c r="G552" s="418"/>
      <c r="H552" s="419"/>
      <c r="I552" s="420"/>
      <c r="J552" s="421"/>
    </row>
    <row r="553" spans="2:10" ht="15.6" x14ac:dyDescent="0.3">
      <c r="B553" s="78"/>
      <c r="C553" s="416"/>
      <c r="D553" s="417"/>
      <c r="E553" s="80"/>
      <c r="G553" s="418"/>
      <c r="H553" s="419"/>
      <c r="I553" s="420"/>
      <c r="J553" s="421"/>
    </row>
    <row r="554" spans="2:10" ht="15.6" x14ac:dyDescent="0.3">
      <c r="B554" s="78"/>
      <c r="C554" s="416"/>
      <c r="D554" s="417"/>
      <c r="E554" s="80"/>
      <c r="G554" s="418"/>
      <c r="H554" s="419"/>
      <c r="I554" s="420"/>
      <c r="J554" s="421"/>
    </row>
    <row r="555" spans="2:10" ht="15.6" x14ac:dyDescent="0.3">
      <c r="B555" s="78"/>
      <c r="C555" s="416"/>
      <c r="D555" s="417"/>
      <c r="E555" s="80"/>
      <c r="G555" s="418"/>
      <c r="H555" s="419"/>
      <c r="I555" s="420"/>
      <c r="J555" s="421"/>
    </row>
    <row r="556" spans="2:10" ht="15.6" x14ac:dyDescent="0.3">
      <c r="B556" s="78"/>
      <c r="C556" s="416"/>
      <c r="D556" s="417"/>
      <c r="E556" s="80"/>
      <c r="G556" s="418"/>
      <c r="H556" s="419"/>
      <c r="I556" s="420"/>
      <c r="J556" s="421"/>
    </row>
    <row r="557" spans="2:10" ht="15.6" x14ac:dyDescent="0.3">
      <c r="B557" s="78"/>
      <c r="C557" s="416"/>
      <c r="D557" s="417"/>
      <c r="E557" s="80"/>
      <c r="G557" s="418"/>
      <c r="H557" s="419"/>
      <c r="I557" s="420"/>
      <c r="J557" s="421"/>
    </row>
    <row r="558" spans="2:10" ht="15.6" x14ac:dyDescent="0.3">
      <c r="B558" s="78"/>
      <c r="C558" s="416"/>
      <c r="D558" s="417"/>
      <c r="E558" s="80"/>
      <c r="G558" s="418"/>
      <c r="H558" s="419"/>
      <c r="I558" s="420"/>
      <c r="J558" s="421"/>
    </row>
    <row r="559" spans="2:10" ht="15.6" x14ac:dyDescent="0.3">
      <c r="B559" s="78"/>
      <c r="C559" s="416"/>
      <c r="D559" s="417"/>
      <c r="E559" s="80"/>
      <c r="G559" s="418"/>
      <c r="H559" s="419"/>
      <c r="I559" s="420"/>
      <c r="J559" s="421"/>
    </row>
    <row r="560" spans="2:10" ht="15.6" x14ac:dyDescent="0.3">
      <c r="B560" s="78"/>
      <c r="C560" s="416"/>
      <c r="D560" s="417"/>
      <c r="E560" s="80"/>
      <c r="G560" s="418"/>
      <c r="H560" s="419"/>
      <c r="I560" s="420"/>
      <c r="J560" s="421"/>
    </row>
    <row r="561" spans="2:10" ht="15.6" x14ac:dyDescent="0.3">
      <c r="B561" s="78"/>
      <c r="C561" s="416"/>
      <c r="D561" s="417"/>
      <c r="E561" s="80"/>
      <c r="G561" s="418"/>
      <c r="H561" s="419"/>
      <c r="I561" s="420"/>
      <c r="J561" s="421"/>
    </row>
    <row r="562" spans="2:10" ht="15.6" x14ac:dyDescent="0.3">
      <c r="B562" s="78"/>
      <c r="C562" s="416"/>
      <c r="D562" s="417"/>
      <c r="E562" s="80"/>
      <c r="G562" s="418"/>
      <c r="H562" s="419"/>
      <c r="I562" s="420"/>
      <c r="J562" s="421"/>
    </row>
    <row r="563" spans="2:10" ht="15.6" x14ac:dyDescent="0.3">
      <c r="B563" s="78"/>
      <c r="C563" s="416"/>
      <c r="D563" s="417"/>
      <c r="E563" s="80"/>
      <c r="G563" s="418"/>
      <c r="H563" s="419"/>
      <c r="I563" s="420"/>
      <c r="J563" s="421"/>
    </row>
    <row r="564" spans="2:10" ht="15.6" x14ac:dyDescent="0.3">
      <c r="B564" s="78"/>
      <c r="C564" s="416"/>
      <c r="D564" s="417"/>
      <c r="E564" s="80"/>
      <c r="G564" s="418"/>
      <c r="H564" s="419"/>
      <c r="I564" s="420"/>
      <c r="J564" s="421"/>
    </row>
    <row r="565" spans="2:10" ht="15.6" x14ac:dyDescent="0.3">
      <c r="B565" s="78"/>
      <c r="C565" s="416"/>
      <c r="D565" s="417"/>
      <c r="E565" s="80"/>
      <c r="G565" s="418"/>
      <c r="H565" s="419"/>
      <c r="I565" s="420"/>
      <c r="J565" s="421"/>
    </row>
    <row r="566" spans="2:10" ht="15.6" x14ac:dyDescent="0.3">
      <c r="B566" s="78"/>
      <c r="C566" s="416"/>
      <c r="D566" s="417"/>
      <c r="E566" s="80"/>
      <c r="G566" s="418"/>
      <c r="H566" s="419"/>
      <c r="I566" s="420"/>
      <c r="J566" s="421"/>
    </row>
    <row r="567" spans="2:10" ht="15.6" x14ac:dyDescent="0.3">
      <c r="B567" s="78"/>
      <c r="C567" s="416"/>
      <c r="D567" s="417"/>
      <c r="E567" s="80"/>
      <c r="G567" s="418"/>
      <c r="H567" s="419"/>
      <c r="I567" s="420"/>
      <c r="J567" s="421"/>
    </row>
    <row r="568" spans="2:10" ht="15.6" x14ac:dyDescent="0.3">
      <c r="B568" s="78"/>
      <c r="C568" s="416"/>
      <c r="D568" s="417"/>
      <c r="E568" s="80"/>
      <c r="G568" s="418"/>
      <c r="H568" s="419"/>
      <c r="I568" s="420"/>
      <c r="J568" s="421"/>
    </row>
    <row r="569" spans="2:10" ht="15.6" x14ac:dyDescent="0.3">
      <c r="B569" s="78"/>
      <c r="C569" s="416"/>
      <c r="D569" s="417"/>
      <c r="E569" s="80"/>
      <c r="G569" s="418"/>
      <c r="H569" s="419"/>
      <c r="I569" s="420"/>
      <c r="J569" s="421"/>
    </row>
    <row r="570" spans="2:10" ht="15.6" x14ac:dyDescent="0.3">
      <c r="B570" s="78"/>
      <c r="C570" s="416"/>
      <c r="D570" s="417"/>
      <c r="E570" s="80"/>
      <c r="G570" s="418"/>
      <c r="H570" s="419"/>
      <c r="I570" s="420"/>
      <c r="J570" s="421"/>
    </row>
    <row r="571" spans="2:10" ht="15.6" x14ac:dyDescent="0.3">
      <c r="B571" s="78"/>
      <c r="C571" s="416"/>
      <c r="D571" s="417"/>
      <c r="E571" s="80"/>
      <c r="G571" s="418"/>
      <c r="H571" s="419"/>
      <c r="I571" s="420"/>
      <c r="J571" s="421"/>
    </row>
    <row r="572" spans="2:10" ht="15.6" x14ac:dyDescent="0.3">
      <c r="B572" s="78"/>
      <c r="C572" s="416"/>
      <c r="D572" s="417"/>
      <c r="E572" s="80"/>
      <c r="G572" s="418"/>
      <c r="H572" s="419"/>
      <c r="I572" s="420"/>
      <c r="J572" s="421"/>
    </row>
    <row r="573" spans="2:10" ht="15.6" x14ac:dyDescent="0.3">
      <c r="B573" s="78"/>
      <c r="C573" s="416"/>
      <c r="D573" s="417"/>
      <c r="E573" s="80"/>
      <c r="G573" s="418"/>
      <c r="H573" s="419"/>
      <c r="I573" s="420"/>
      <c r="J573" s="421"/>
    </row>
    <row r="574" spans="2:10" ht="15.6" x14ac:dyDescent="0.3">
      <c r="B574" s="78"/>
      <c r="C574" s="416"/>
      <c r="D574" s="417"/>
      <c r="E574" s="80"/>
      <c r="G574" s="418"/>
      <c r="H574" s="419"/>
      <c r="I574" s="420"/>
      <c r="J574" s="421"/>
    </row>
    <row r="575" spans="2:10" ht="15.6" x14ac:dyDescent="0.3">
      <c r="B575" s="78"/>
      <c r="C575" s="416"/>
      <c r="D575" s="417"/>
      <c r="E575" s="80"/>
      <c r="G575" s="418"/>
      <c r="H575" s="419"/>
      <c r="I575" s="420"/>
      <c r="J575" s="421"/>
    </row>
    <row r="576" spans="2:10" ht="15.6" x14ac:dyDescent="0.3">
      <c r="B576" s="78"/>
      <c r="C576" s="416"/>
      <c r="D576" s="417"/>
      <c r="E576" s="80"/>
      <c r="G576" s="418"/>
      <c r="H576" s="419"/>
      <c r="I576" s="420"/>
      <c r="J576" s="421"/>
    </row>
    <row r="577" spans="2:10" ht="15.6" x14ac:dyDescent="0.3">
      <c r="B577" s="78"/>
      <c r="C577" s="416"/>
      <c r="D577" s="417"/>
      <c r="E577" s="80"/>
      <c r="G577" s="418"/>
      <c r="H577" s="419"/>
      <c r="I577" s="420"/>
      <c r="J577" s="421"/>
    </row>
    <row r="578" spans="2:10" ht="15.6" x14ac:dyDescent="0.3">
      <c r="B578" s="78"/>
      <c r="C578" s="416"/>
      <c r="D578" s="417"/>
      <c r="E578" s="80"/>
      <c r="G578" s="418"/>
      <c r="H578" s="419"/>
      <c r="I578" s="420"/>
      <c r="J578" s="421"/>
    </row>
    <row r="579" spans="2:10" ht="15.6" x14ac:dyDescent="0.3">
      <c r="B579" s="78"/>
      <c r="C579" s="416"/>
      <c r="D579" s="417"/>
      <c r="E579" s="80"/>
      <c r="G579" s="418"/>
      <c r="H579" s="419"/>
      <c r="I579" s="420"/>
      <c r="J579" s="421"/>
    </row>
    <row r="580" spans="2:10" ht="15.6" x14ac:dyDescent="0.3">
      <c r="B580" s="78"/>
      <c r="C580" s="416"/>
      <c r="D580" s="417"/>
      <c r="E580" s="80"/>
      <c r="G580" s="418"/>
      <c r="H580" s="419"/>
      <c r="I580" s="420"/>
      <c r="J580" s="421"/>
    </row>
    <row r="581" spans="2:10" ht="15.6" x14ac:dyDescent="0.3">
      <c r="B581" s="78"/>
      <c r="C581" s="416"/>
      <c r="D581" s="417"/>
      <c r="E581" s="80"/>
      <c r="G581" s="418"/>
      <c r="H581" s="419"/>
      <c r="I581" s="420"/>
      <c r="J581" s="421"/>
    </row>
    <row r="582" spans="2:10" ht="15.6" x14ac:dyDescent="0.3">
      <c r="B582" s="78"/>
      <c r="C582" s="416"/>
      <c r="D582" s="417"/>
      <c r="E582" s="80"/>
      <c r="G582" s="418"/>
      <c r="H582" s="419"/>
      <c r="I582" s="420"/>
      <c r="J582" s="421"/>
    </row>
    <row r="583" spans="2:10" ht="15.6" x14ac:dyDescent="0.3">
      <c r="B583" s="78"/>
      <c r="C583" s="416"/>
      <c r="D583" s="417"/>
      <c r="E583" s="80"/>
      <c r="G583" s="418"/>
      <c r="H583" s="419"/>
      <c r="I583" s="420"/>
      <c r="J583" s="421"/>
    </row>
    <row r="584" spans="2:10" ht="15.6" x14ac:dyDescent="0.3">
      <c r="B584" s="78"/>
      <c r="C584" s="416"/>
      <c r="D584" s="417"/>
      <c r="E584" s="80"/>
      <c r="G584" s="418"/>
      <c r="H584" s="419"/>
      <c r="I584" s="420"/>
      <c r="J584" s="421"/>
    </row>
    <row r="585" spans="2:10" ht="15.6" x14ac:dyDescent="0.3">
      <c r="B585" s="78"/>
      <c r="C585" s="416"/>
      <c r="D585" s="417"/>
      <c r="E585" s="80"/>
      <c r="G585" s="418"/>
      <c r="H585" s="419"/>
      <c r="I585" s="420"/>
      <c r="J585" s="421"/>
    </row>
    <row r="586" spans="2:10" ht="15.6" x14ac:dyDescent="0.3">
      <c r="B586" s="78"/>
      <c r="C586" s="416"/>
      <c r="D586" s="417"/>
      <c r="E586" s="80"/>
      <c r="G586" s="418"/>
      <c r="H586" s="419"/>
      <c r="I586" s="420"/>
      <c r="J586" s="421"/>
    </row>
    <row r="587" spans="2:10" ht="15.6" x14ac:dyDescent="0.3">
      <c r="B587" s="78"/>
      <c r="C587" s="416"/>
      <c r="D587" s="417"/>
      <c r="E587" s="80"/>
      <c r="G587" s="418"/>
      <c r="H587" s="419"/>
      <c r="I587" s="420"/>
      <c r="J587" s="421"/>
    </row>
    <row r="588" spans="2:10" ht="15.6" x14ac:dyDescent="0.3">
      <c r="B588" s="78"/>
      <c r="C588" s="416"/>
      <c r="D588" s="417"/>
      <c r="E588" s="80"/>
      <c r="G588" s="418"/>
      <c r="H588" s="419"/>
      <c r="I588" s="420"/>
      <c r="J588" s="421"/>
    </row>
    <row r="589" spans="2:10" ht="15.6" x14ac:dyDescent="0.3">
      <c r="B589" s="78"/>
      <c r="C589" s="416"/>
      <c r="D589" s="417"/>
      <c r="E589" s="80"/>
      <c r="G589" s="418"/>
      <c r="H589" s="419"/>
      <c r="I589" s="420"/>
      <c r="J589" s="421"/>
    </row>
    <row r="590" spans="2:10" ht="15.6" x14ac:dyDescent="0.3">
      <c r="B590" s="78"/>
      <c r="C590" s="416"/>
      <c r="D590" s="417"/>
      <c r="E590" s="80"/>
      <c r="G590" s="418"/>
      <c r="H590" s="419"/>
      <c r="I590" s="420"/>
      <c r="J590" s="421"/>
    </row>
    <row r="591" spans="2:10" ht="15.6" x14ac:dyDescent="0.3">
      <c r="B591" s="78"/>
      <c r="C591" s="416"/>
      <c r="D591" s="417"/>
      <c r="E591" s="80"/>
      <c r="G591" s="418"/>
      <c r="H591" s="419"/>
      <c r="I591" s="420"/>
      <c r="J591" s="421"/>
    </row>
    <row r="592" spans="2:10" ht="15.6" x14ac:dyDescent="0.3">
      <c r="B592" s="78"/>
      <c r="C592" s="416"/>
      <c r="D592" s="417"/>
      <c r="E592" s="80"/>
      <c r="G592" s="418"/>
      <c r="H592" s="419"/>
      <c r="I592" s="420"/>
      <c r="J592" s="421"/>
    </row>
    <row r="593" spans="2:10" ht="15.6" x14ac:dyDescent="0.3">
      <c r="B593" s="78"/>
      <c r="C593" s="416"/>
      <c r="D593" s="417"/>
      <c r="E593" s="80"/>
      <c r="G593" s="418"/>
      <c r="H593" s="419"/>
      <c r="I593" s="420"/>
      <c r="J593" s="421"/>
    </row>
    <row r="594" spans="2:10" ht="15.6" x14ac:dyDescent="0.3">
      <c r="B594" s="78"/>
      <c r="C594" s="416"/>
      <c r="D594" s="417"/>
      <c r="E594" s="80"/>
      <c r="G594" s="418"/>
      <c r="H594" s="419"/>
      <c r="I594" s="420"/>
      <c r="J594" s="421"/>
    </row>
    <row r="595" spans="2:10" ht="15.6" x14ac:dyDescent="0.3">
      <c r="B595" s="78"/>
      <c r="C595" s="416"/>
      <c r="D595" s="417"/>
      <c r="E595" s="80"/>
      <c r="G595" s="418"/>
      <c r="H595" s="419"/>
      <c r="I595" s="420"/>
      <c r="J595" s="421"/>
    </row>
    <row r="596" spans="2:10" ht="15.6" x14ac:dyDescent="0.3">
      <c r="B596" s="78"/>
      <c r="C596" s="416"/>
      <c r="D596" s="417"/>
      <c r="E596" s="80"/>
      <c r="G596" s="418"/>
      <c r="H596" s="419"/>
      <c r="I596" s="420"/>
      <c r="J596" s="421"/>
    </row>
    <row r="597" spans="2:10" ht="15.6" x14ac:dyDescent="0.3">
      <c r="B597" s="78"/>
      <c r="C597" s="416"/>
      <c r="D597" s="417"/>
      <c r="E597" s="80"/>
      <c r="G597" s="418"/>
      <c r="H597" s="419"/>
      <c r="I597" s="420"/>
      <c r="J597" s="421"/>
    </row>
    <row r="598" spans="2:10" ht="15.6" x14ac:dyDescent="0.3">
      <c r="B598" s="78"/>
      <c r="C598" s="416"/>
      <c r="D598" s="417"/>
      <c r="E598" s="80"/>
      <c r="G598" s="418"/>
      <c r="H598" s="419"/>
      <c r="I598" s="420"/>
      <c r="J598" s="421"/>
    </row>
    <row r="599" spans="2:10" ht="15.6" x14ac:dyDescent="0.3">
      <c r="B599" s="78"/>
      <c r="C599" s="416"/>
      <c r="D599" s="417"/>
      <c r="E599" s="80"/>
      <c r="G599" s="418"/>
      <c r="H599" s="419"/>
      <c r="I599" s="420"/>
      <c r="J599" s="421"/>
    </row>
    <row r="600" spans="2:10" ht="15.6" x14ac:dyDescent="0.3">
      <c r="B600" s="78"/>
      <c r="C600" s="416"/>
      <c r="D600" s="417"/>
      <c r="E600" s="80"/>
      <c r="G600" s="418"/>
      <c r="H600" s="419"/>
      <c r="I600" s="420"/>
      <c r="J600" s="421"/>
    </row>
    <row r="601" spans="2:10" ht="15.6" x14ac:dyDescent="0.3">
      <c r="B601" s="78"/>
      <c r="C601" s="416"/>
      <c r="D601" s="417"/>
      <c r="E601" s="80"/>
      <c r="G601" s="418"/>
      <c r="H601" s="419"/>
      <c r="I601" s="420"/>
      <c r="J601" s="421"/>
    </row>
    <row r="602" spans="2:10" ht="15.6" x14ac:dyDescent="0.3">
      <c r="B602" s="78"/>
      <c r="C602" s="416"/>
      <c r="D602" s="417"/>
      <c r="E602" s="80"/>
      <c r="G602" s="418"/>
      <c r="H602" s="419"/>
      <c r="I602" s="420"/>
      <c r="J602" s="421"/>
    </row>
    <row r="603" spans="2:10" ht="15.6" x14ac:dyDescent="0.3">
      <c r="B603" s="78"/>
      <c r="C603" s="416"/>
      <c r="D603" s="417"/>
      <c r="E603" s="80"/>
      <c r="G603" s="418"/>
      <c r="H603" s="419"/>
      <c r="I603" s="420"/>
      <c r="J603" s="421"/>
    </row>
    <row r="604" spans="2:10" ht="15.6" x14ac:dyDescent="0.3">
      <c r="B604" s="78"/>
      <c r="C604" s="416"/>
      <c r="D604" s="417"/>
      <c r="E604" s="80"/>
      <c r="G604" s="418"/>
      <c r="H604" s="419"/>
      <c r="I604" s="420"/>
      <c r="J604" s="421"/>
    </row>
    <row r="605" spans="2:10" ht="15.6" x14ac:dyDescent="0.3">
      <c r="B605" s="78"/>
      <c r="C605" s="416"/>
      <c r="D605" s="417"/>
      <c r="E605" s="80"/>
      <c r="G605" s="418"/>
      <c r="H605" s="419"/>
      <c r="I605" s="420"/>
      <c r="J605" s="421"/>
    </row>
    <row r="606" spans="2:10" ht="15.6" x14ac:dyDescent="0.3">
      <c r="B606" s="78"/>
      <c r="C606" s="416"/>
      <c r="D606" s="417"/>
      <c r="E606" s="80"/>
      <c r="G606" s="418"/>
      <c r="H606" s="419"/>
      <c r="I606" s="420"/>
      <c r="J606" s="421"/>
    </row>
    <row r="607" spans="2:10" ht="15.6" x14ac:dyDescent="0.3">
      <c r="B607" s="78"/>
      <c r="C607" s="416"/>
      <c r="D607" s="417"/>
      <c r="E607" s="80"/>
      <c r="G607" s="418"/>
      <c r="H607" s="419"/>
      <c r="I607" s="420"/>
      <c r="J607" s="421"/>
    </row>
    <row r="608" spans="2:10" ht="15.6" x14ac:dyDescent="0.3">
      <c r="B608" s="78"/>
      <c r="C608" s="416"/>
      <c r="D608" s="417"/>
      <c r="E608" s="80"/>
      <c r="G608" s="418"/>
      <c r="H608" s="419"/>
      <c r="I608" s="420"/>
      <c r="J608" s="421"/>
    </row>
    <row r="609" spans="2:10" ht="15.6" x14ac:dyDescent="0.3">
      <c r="B609" s="78"/>
      <c r="C609" s="416"/>
      <c r="D609" s="417"/>
      <c r="E609" s="80"/>
      <c r="G609" s="418"/>
      <c r="H609" s="419"/>
      <c r="I609" s="420"/>
      <c r="J609" s="421"/>
    </row>
    <row r="610" spans="2:10" ht="15.6" x14ac:dyDescent="0.3">
      <c r="B610" s="78"/>
      <c r="C610" s="416"/>
      <c r="D610" s="417"/>
      <c r="E610" s="80"/>
      <c r="G610" s="418"/>
      <c r="H610" s="419"/>
      <c r="I610" s="420"/>
      <c r="J610" s="421"/>
    </row>
    <row r="611" spans="2:10" ht="15.6" x14ac:dyDescent="0.3">
      <c r="B611" s="78"/>
      <c r="C611" s="416"/>
      <c r="D611" s="417"/>
      <c r="E611" s="80"/>
      <c r="G611" s="418"/>
      <c r="H611" s="419"/>
      <c r="I611" s="420"/>
      <c r="J611" s="421"/>
    </row>
    <row r="612" spans="2:10" ht="15.6" x14ac:dyDescent="0.3">
      <c r="B612" s="78"/>
      <c r="C612" s="416"/>
      <c r="D612" s="417"/>
      <c r="E612" s="80"/>
      <c r="G612" s="418"/>
      <c r="H612" s="419"/>
      <c r="I612" s="420"/>
      <c r="J612" s="421"/>
    </row>
    <row r="613" spans="2:10" ht="15.6" x14ac:dyDescent="0.3">
      <c r="B613" s="78"/>
      <c r="C613" s="416"/>
      <c r="D613" s="417"/>
      <c r="E613" s="80"/>
      <c r="G613" s="418"/>
      <c r="H613" s="419"/>
      <c r="I613" s="420"/>
      <c r="J613" s="421"/>
    </row>
    <row r="614" spans="2:10" ht="15.6" x14ac:dyDescent="0.3">
      <c r="B614" s="78"/>
      <c r="C614" s="416"/>
      <c r="D614" s="417"/>
      <c r="E614" s="80"/>
      <c r="G614" s="418"/>
      <c r="H614" s="419"/>
      <c r="I614" s="420"/>
      <c r="J614" s="421"/>
    </row>
    <row r="615" spans="2:10" ht="15.6" x14ac:dyDescent="0.3">
      <c r="B615" s="78"/>
      <c r="C615" s="416"/>
      <c r="D615" s="417"/>
      <c r="E615" s="80"/>
      <c r="G615" s="418"/>
      <c r="H615" s="419"/>
      <c r="I615" s="420"/>
      <c r="J615" s="421"/>
    </row>
    <row r="616" spans="2:10" ht="15.6" x14ac:dyDescent="0.3">
      <c r="B616" s="78"/>
      <c r="C616" s="416"/>
      <c r="D616" s="417"/>
      <c r="E616" s="80"/>
      <c r="G616" s="418"/>
      <c r="H616" s="419"/>
      <c r="I616" s="420"/>
      <c r="J616" s="421"/>
    </row>
    <row r="617" spans="2:10" ht="15.6" x14ac:dyDescent="0.3">
      <c r="B617" s="78"/>
      <c r="C617" s="416"/>
      <c r="D617" s="417"/>
      <c r="E617" s="80"/>
      <c r="G617" s="418"/>
      <c r="H617" s="419"/>
      <c r="I617" s="420"/>
      <c r="J617" s="421"/>
    </row>
    <row r="618" spans="2:10" ht="15.6" x14ac:dyDescent="0.3">
      <c r="B618" s="78"/>
      <c r="C618" s="416"/>
      <c r="D618" s="417"/>
      <c r="E618" s="80"/>
      <c r="G618" s="418"/>
      <c r="H618" s="419"/>
      <c r="I618" s="420"/>
      <c r="J618" s="421"/>
    </row>
    <row r="619" spans="2:10" ht="15.6" x14ac:dyDescent="0.3">
      <c r="B619" s="78"/>
      <c r="C619" s="416"/>
      <c r="D619" s="417"/>
      <c r="E619" s="80"/>
      <c r="G619" s="418"/>
      <c r="H619" s="419"/>
      <c r="I619" s="420"/>
      <c r="J619" s="421"/>
    </row>
    <row r="620" spans="2:10" ht="15.6" x14ac:dyDescent="0.3">
      <c r="B620" s="78"/>
      <c r="C620" s="416"/>
      <c r="D620" s="417"/>
      <c r="E620" s="80"/>
      <c r="G620" s="418"/>
      <c r="H620" s="419"/>
      <c r="I620" s="420"/>
      <c r="J620" s="421"/>
    </row>
    <row r="621" spans="2:10" ht="15.6" x14ac:dyDescent="0.3">
      <c r="B621" s="78"/>
      <c r="C621" s="416"/>
      <c r="D621" s="417"/>
      <c r="E621" s="80"/>
      <c r="G621" s="418"/>
      <c r="H621" s="419"/>
      <c r="I621" s="420"/>
      <c r="J621" s="421"/>
    </row>
    <row r="622" spans="2:10" ht="15.6" x14ac:dyDescent="0.3">
      <c r="B622" s="78"/>
      <c r="C622" s="416"/>
      <c r="D622" s="417"/>
      <c r="E622" s="80"/>
      <c r="G622" s="418"/>
      <c r="H622" s="419"/>
      <c r="I622" s="420"/>
      <c r="J622" s="421"/>
    </row>
    <row r="623" spans="2:10" ht="15.6" x14ac:dyDescent="0.3">
      <c r="B623" s="78"/>
      <c r="C623" s="416"/>
      <c r="D623" s="417"/>
      <c r="E623" s="80"/>
      <c r="G623" s="418"/>
      <c r="H623" s="419"/>
      <c r="I623" s="420"/>
      <c r="J623" s="421"/>
    </row>
    <row r="624" spans="2:10" ht="15.6" x14ac:dyDescent="0.3">
      <c r="B624" s="78"/>
      <c r="C624" s="416"/>
      <c r="D624" s="417"/>
      <c r="E624" s="80"/>
      <c r="G624" s="418"/>
      <c r="H624" s="419"/>
      <c r="I624" s="420"/>
      <c r="J624" s="421"/>
    </row>
    <row r="625" spans="2:10" ht="15.6" x14ac:dyDescent="0.3">
      <c r="B625" s="78"/>
      <c r="C625" s="416"/>
      <c r="D625" s="417"/>
      <c r="E625" s="80"/>
      <c r="G625" s="418"/>
      <c r="H625" s="419"/>
      <c r="I625" s="420"/>
      <c r="J625" s="421"/>
    </row>
    <row r="626" spans="2:10" ht="15.6" x14ac:dyDescent="0.3">
      <c r="B626" s="78"/>
      <c r="C626" s="416"/>
      <c r="D626" s="417"/>
      <c r="E626" s="80"/>
      <c r="G626" s="418"/>
      <c r="H626" s="419"/>
      <c r="I626" s="420"/>
      <c r="J626" s="421"/>
    </row>
    <row r="627" spans="2:10" ht="15.6" x14ac:dyDescent="0.3">
      <c r="B627" s="78"/>
      <c r="C627" s="416"/>
      <c r="D627" s="417"/>
      <c r="E627" s="80"/>
      <c r="G627" s="418"/>
      <c r="H627" s="419"/>
      <c r="I627" s="420"/>
      <c r="J627" s="421"/>
    </row>
    <row r="628" spans="2:10" ht="15.6" x14ac:dyDescent="0.3">
      <c r="B628" s="78"/>
      <c r="C628" s="416"/>
      <c r="D628" s="417"/>
      <c r="E628" s="80"/>
      <c r="G628" s="418"/>
      <c r="H628" s="419"/>
      <c r="I628" s="420"/>
      <c r="J628" s="421"/>
    </row>
    <row r="629" spans="2:10" ht="15.6" x14ac:dyDescent="0.3">
      <c r="B629" s="78"/>
      <c r="C629" s="416"/>
      <c r="D629" s="417"/>
      <c r="E629" s="80"/>
      <c r="G629" s="418"/>
      <c r="H629" s="419"/>
      <c r="I629" s="420"/>
      <c r="J629" s="421"/>
    </row>
    <row r="630" spans="2:10" ht="15.6" x14ac:dyDescent="0.3">
      <c r="B630" s="78"/>
      <c r="C630" s="416"/>
      <c r="D630" s="417"/>
      <c r="E630" s="80"/>
      <c r="G630" s="418"/>
      <c r="H630" s="419"/>
      <c r="I630" s="420"/>
      <c r="J630" s="421"/>
    </row>
    <row r="631" spans="2:10" ht="15.6" x14ac:dyDescent="0.3">
      <c r="B631" s="78"/>
      <c r="C631" s="416"/>
      <c r="D631" s="417"/>
      <c r="E631" s="80"/>
      <c r="G631" s="418"/>
      <c r="H631" s="419"/>
      <c r="I631" s="420"/>
      <c r="J631" s="421"/>
    </row>
    <row r="632" spans="2:10" ht="15.6" x14ac:dyDescent="0.3">
      <c r="B632" s="78"/>
      <c r="C632" s="416"/>
      <c r="D632" s="417"/>
      <c r="E632" s="80"/>
      <c r="G632" s="418"/>
      <c r="H632" s="419"/>
      <c r="I632" s="420"/>
      <c r="J632" s="421"/>
    </row>
    <row r="633" spans="2:10" ht="15.6" x14ac:dyDescent="0.3">
      <c r="B633" s="78"/>
      <c r="C633" s="416"/>
      <c r="D633" s="417"/>
      <c r="E633" s="80"/>
      <c r="G633" s="418"/>
      <c r="H633" s="419"/>
      <c r="I633" s="420"/>
      <c r="J633" s="421"/>
    </row>
    <row r="634" spans="2:10" ht="15.6" x14ac:dyDescent="0.3">
      <c r="B634" s="78"/>
      <c r="C634" s="416"/>
      <c r="D634" s="417"/>
      <c r="E634" s="80"/>
      <c r="G634" s="418"/>
      <c r="H634" s="419"/>
      <c r="I634" s="420"/>
      <c r="J634" s="421"/>
    </row>
    <row r="635" spans="2:10" ht="15.6" x14ac:dyDescent="0.3">
      <c r="B635" s="78"/>
      <c r="C635" s="416"/>
      <c r="D635" s="417"/>
      <c r="E635" s="80"/>
      <c r="G635" s="418"/>
      <c r="H635" s="419"/>
      <c r="I635" s="420"/>
      <c r="J635" s="421"/>
    </row>
    <row r="636" spans="2:10" ht="15.6" x14ac:dyDescent="0.3">
      <c r="B636" s="78"/>
      <c r="C636" s="416"/>
      <c r="D636" s="417"/>
      <c r="E636" s="80"/>
      <c r="G636" s="418"/>
      <c r="H636" s="419"/>
      <c r="I636" s="420"/>
      <c r="J636" s="421"/>
    </row>
    <row r="637" spans="2:10" ht="15.6" x14ac:dyDescent="0.3">
      <c r="B637" s="78"/>
      <c r="C637" s="416"/>
      <c r="D637" s="417"/>
      <c r="E637" s="80"/>
      <c r="G637" s="418"/>
      <c r="H637" s="419"/>
      <c r="I637" s="420"/>
      <c r="J637" s="421"/>
    </row>
    <row r="638" spans="2:10" ht="15.6" x14ac:dyDescent="0.3">
      <c r="B638" s="78"/>
      <c r="C638" s="416"/>
      <c r="D638" s="417"/>
      <c r="E638" s="80"/>
      <c r="G638" s="418"/>
      <c r="H638" s="419"/>
      <c r="I638" s="420"/>
      <c r="J638" s="421"/>
    </row>
    <row r="639" spans="2:10" ht="15.6" x14ac:dyDescent="0.3">
      <c r="B639" s="78"/>
      <c r="C639" s="416"/>
      <c r="D639" s="417"/>
      <c r="E639" s="80"/>
      <c r="G639" s="418"/>
      <c r="H639" s="419"/>
      <c r="I639" s="420"/>
      <c r="J639" s="421"/>
    </row>
    <row r="640" spans="2:10" ht="15.6" x14ac:dyDescent="0.3">
      <c r="B640" s="78"/>
      <c r="C640" s="416"/>
      <c r="D640" s="417"/>
      <c r="E640" s="80"/>
      <c r="G640" s="418"/>
      <c r="H640" s="419"/>
      <c r="I640" s="420"/>
      <c r="J640" s="421"/>
    </row>
    <row r="641" spans="2:10" ht="15.6" x14ac:dyDescent="0.3">
      <c r="B641" s="78"/>
      <c r="C641" s="416"/>
      <c r="D641" s="417"/>
      <c r="E641" s="80"/>
      <c r="G641" s="418"/>
      <c r="H641" s="419"/>
      <c r="I641" s="420"/>
      <c r="J641" s="421"/>
    </row>
    <row r="642" spans="2:10" ht="15.6" x14ac:dyDescent="0.3">
      <c r="B642" s="78"/>
      <c r="C642" s="416"/>
      <c r="D642" s="417"/>
      <c r="E642" s="80"/>
      <c r="G642" s="418"/>
      <c r="H642" s="419"/>
      <c r="I642" s="420"/>
      <c r="J642" s="421"/>
    </row>
    <row r="643" spans="2:10" ht="15.6" x14ac:dyDescent="0.3">
      <c r="B643" s="78"/>
      <c r="C643" s="416"/>
      <c r="D643" s="417"/>
      <c r="E643" s="80"/>
      <c r="G643" s="418"/>
      <c r="H643" s="419"/>
      <c r="I643" s="420"/>
      <c r="J643" s="421"/>
    </row>
    <row r="644" spans="2:10" ht="15.6" x14ac:dyDescent="0.3">
      <c r="B644" s="78"/>
      <c r="C644" s="416"/>
      <c r="D644" s="417"/>
      <c r="E644" s="80"/>
      <c r="G644" s="418"/>
      <c r="H644" s="419"/>
      <c r="I644" s="420"/>
      <c r="J644" s="421"/>
    </row>
    <row r="645" spans="2:10" ht="15.6" x14ac:dyDescent="0.3">
      <c r="B645" s="78"/>
      <c r="C645" s="416"/>
      <c r="D645" s="417"/>
      <c r="E645" s="80"/>
      <c r="G645" s="418"/>
      <c r="H645" s="419"/>
      <c r="I645" s="420"/>
      <c r="J645" s="421"/>
    </row>
    <row r="646" spans="2:10" ht="15.6" x14ac:dyDescent="0.3">
      <c r="B646" s="78"/>
      <c r="C646" s="416"/>
      <c r="D646" s="417"/>
      <c r="E646" s="80"/>
      <c r="G646" s="418"/>
      <c r="H646" s="419"/>
      <c r="I646" s="420"/>
      <c r="J646" s="421"/>
    </row>
    <row r="647" spans="2:10" ht="15.6" x14ac:dyDescent="0.3">
      <c r="B647" s="78"/>
      <c r="C647" s="416"/>
      <c r="D647" s="417"/>
      <c r="E647" s="80"/>
      <c r="G647" s="418"/>
      <c r="H647" s="419"/>
      <c r="I647" s="420"/>
      <c r="J647" s="421"/>
    </row>
    <row r="648" spans="2:10" ht="15.6" x14ac:dyDescent="0.3">
      <c r="B648" s="78"/>
      <c r="C648" s="416"/>
      <c r="D648" s="417"/>
      <c r="E648" s="80"/>
      <c r="G648" s="418"/>
      <c r="H648" s="419"/>
      <c r="I648" s="420"/>
      <c r="J648" s="421"/>
    </row>
    <row r="649" spans="2:10" ht="15.6" x14ac:dyDescent="0.3">
      <c r="B649" s="78"/>
      <c r="C649" s="416"/>
      <c r="D649" s="417"/>
      <c r="E649" s="80"/>
      <c r="G649" s="418"/>
      <c r="H649" s="419"/>
      <c r="I649" s="420"/>
      <c r="J649" s="421"/>
    </row>
    <row r="650" spans="2:10" ht="15.6" x14ac:dyDescent="0.3">
      <c r="B650" s="78"/>
      <c r="C650" s="416"/>
      <c r="D650" s="417"/>
      <c r="E650" s="80"/>
      <c r="G650" s="418"/>
      <c r="H650" s="419"/>
      <c r="I650" s="420"/>
      <c r="J650" s="421"/>
    </row>
    <row r="651" spans="2:10" ht="15.6" x14ac:dyDescent="0.3">
      <c r="B651" s="78"/>
      <c r="C651" s="416"/>
      <c r="D651" s="417"/>
      <c r="E651" s="80"/>
      <c r="G651" s="418"/>
      <c r="H651" s="419"/>
      <c r="I651" s="420"/>
      <c r="J651" s="421"/>
    </row>
    <row r="652" spans="2:10" ht="15.6" x14ac:dyDescent="0.3">
      <c r="B652" s="78"/>
      <c r="C652" s="416"/>
      <c r="D652" s="417"/>
      <c r="E652" s="80"/>
      <c r="G652" s="418"/>
      <c r="H652" s="419"/>
      <c r="I652" s="420"/>
      <c r="J652" s="421"/>
    </row>
    <row r="653" spans="2:10" ht="15.6" x14ac:dyDescent="0.3">
      <c r="B653" s="78"/>
      <c r="C653" s="416"/>
      <c r="D653" s="417"/>
      <c r="E653" s="80"/>
      <c r="G653" s="418"/>
      <c r="H653" s="419"/>
      <c r="I653" s="420"/>
      <c r="J653" s="421"/>
    </row>
    <row r="654" spans="2:10" ht="15.6" x14ac:dyDescent="0.3">
      <c r="B654" s="78"/>
      <c r="C654" s="416"/>
      <c r="D654" s="417"/>
      <c r="E654" s="80"/>
      <c r="G654" s="418"/>
      <c r="H654" s="419"/>
      <c r="I654" s="420"/>
      <c r="J654" s="421"/>
    </row>
    <row r="655" spans="2:10" ht="15.6" x14ac:dyDescent="0.3">
      <c r="B655" s="78"/>
      <c r="C655" s="416"/>
      <c r="D655" s="417"/>
      <c r="E655" s="80"/>
      <c r="G655" s="418"/>
      <c r="H655" s="419"/>
      <c r="I655" s="420"/>
      <c r="J655" s="421"/>
    </row>
    <row r="656" spans="2:10" ht="15.6" x14ac:dyDescent="0.3">
      <c r="B656" s="78"/>
      <c r="C656" s="416"/>
      <c r="D656" s="417"/>
      <c r="E656" s="80"/>
      <c r="G656" s="418"/>
      <c r="H656" s="419"/>
      <c r="I656" s="420"/>
      <c r="J656" s="421"/>
    </row>
    <row r="657" spans="2:10" ht="15.6" x14ac:dyDescent="0.3">
      <c r="B657" s="78"/>
      <c r="C657" s="416"/>
      <c r="D657" s="417"/>
      <c r="E657" s="80"/>
      <c r="G657" s="418"/>
      <c r="H657" s="419"/>
      <c r="I657" s="420"/>
      <c r="J657" s="421"/>
    </row>
    <row r="658" spans="2:10" ht="15.6" x14ac:dyDescent="0.3">
      <c r="B658" s="78"/>
      <c r="C658" s="416"/>
      <c r="D658" s="417"/>
      <c r="E658" s="80"/>
      <c r="G658" s="418"/>
      <c r="H658" s="419"/>
      <c r="I658" s="420"/>
      <c r="J658" s="421"/>
    </row>
    <row r="659" spans="2:10" ht="15.6" x14ac:dyDescent="0.3">
      <c r="B659" s="78"/>
      <c r="C659" s="416"/>
      <c r="D659" s="417"/>
      <c r="E659" s="80"/>
      <c r="G659" s="418"/>
      <c r="H659" s="419"/>
      <c r="I659" s="420"/>
      <c r="J659" s="421"/>
    </row>
    <row r="660" spans="2:10" ht="15.6" x14ac:dyDescent="0.3">
      <c r="B660" s="78"/>
      <c r="C660" s="416"/>
      <c r="D660" s="417"/>
      <c r="E660" s="80"/>
      <c r="G660" s="418"/>
      <c r="H660" s="419"/>
      <c r="I660" s="420"/>
      <c r="J660" s="421"/>
    </row>
    <row r="661" spans="2:10" ht="15.6" x14ac:dyDescent="0.3">
      <c r="B661" s="78"/>
      <c r="C661" s="416"/>
      <c r="D661" s="417"/>
      <c r="E661" s="80"/>
      <c r="G661" s="418"/>
      <c r="H661" s="419"/>
      <c r="I661" s="420"/>
      <c r="J661" s="421"/>
    </row>
    <row r="662" spans="2:10" ht="15.6" x14ac:dyDescent="0.3">
      <c r="B662" s="78"/>
      <c r="C662" s="416"/>
      <c r="D662" s="417"/>
      <c r="E662" s="80"/>
      <c r="G662" s="418"/>
      <c r="H662" s="419"/>
      <c r="I662" s="420"/>
      <c r="J662" s="421"/>
    </row>
    <row r="663" spans="2:10" ht="15.6" x14ac:dyDescent="0.3">
      <c r="B663" s="78"/>
      <c r="C663" s="416"/>
      <c r="D663" s="417"/>
      <c r="E663" s="80"/>
      <c r="G663" s="418"/>
      <c r="H663" s="419"/>
      <c r="I663" s="420"/>
      <c r="J663" s="421"/>
    </row>
    <row r="664" spans="2:10" ht="15.6" x14ac:dyDescent="0.3">
      <c r="B664" s="78"/>
      <c r="C664" s="416"/>
      <c r="D664" s="417"/>
      <c r="E664" s="80"/>
      <c r="G664" s="418"/>
      <c r="H664" s="419"/>
      <c r="I664" s="420"/>
      <c r="J664" s="421"/>
    </row>
    <row r="665" spans="2:10" ht="15.6" x14ac:dyDescent="0.3">
      <c r="B665" s="78"/>
      <c r="C665" s="416"/>
      <c r="D665" s="417"/>
      <c r="E665" s="80"/>
      <c r="G665" s="418"/>
      <c r="H665" s="419"/>
      <c r="I665" s="420"/>
      <c r="J665" s="421"/>
    </row>
    <row r="666" spans="2:10" ht="15.6" x14ac:dyDescent="0.3">
      <c r="B666" s="78"/>
      <c r="C666" s="416"/>
      <c r="D666" s="417"/>
      <c r="E666" s="80"/>
      <c r="G666" s="418"/>
      <c r="H666" s="419"/>
      <c r="I666" s="420"/>
      <c r="J666" s="421"/>
    </row>
    <row r="667" spans="2:10" ht="15.6" x14ac:dyDescent="0.3">
      <c r="B667" s="78"/>
      <c r="C667" s="416"/>
      <c r="D667" s="417"/>
      <c r="E667" s="80"/>
      <c r="G667" s="418"/>
      <c r="H667" s="419"/>
      <c r="I667" s="420"/>
      <c r="J667" s="421"/>
    </row>
    <row r="668" spans="2:10" ht="15.6" x14ac:dyDescent="0.3">
      <c r="B668" s="78"/>
      <c r="C668" s="416"/>
      <c r="D668" s="417"/>
      <c r="E668" s="80"/>
      <c r="G668" s="418"/>
      <c r="H668" s="419"/>
      <c r="I668" s="420"/>
      <c r="J668" s="421"/>
    </row>
    <row r="669" spans="2:10" ht="15.6" x14ac:dyDescent="0.3">
      <c r="B669" s="78"/>
      <c r="C669" s="416"/>
      <c r="D669" s="417"/>
      <c r="E669" s="80"/>
      <c r="G669" s="418"/>
      <c r="H669" s="419"/>
      <c r="I669" s="420"/>
      <c r="J669" s="421"/>
    </row>
    <row r="670" spans="2:10" ht="15.6" x14ac:dyDescent="0.3">
      <c r="B670" s="78"/>
      <c r="C670" s="416"/>
      <c r="D670" s="417"/>
      <c r="E670" s="80"/>
      <c r="G670" s="418"/>
      <c r="H670" s="419"/>
      <c r="I670" s="420"/>
      <c r="J670" s="421"/>
    </row>
    <row r="671" spans="2:10" ht="15.6" x14ac:dyDescent="0.3">
      <c r="B671" s="78"/>
      <c r="C671" s="416"/>
      <c r="D671" s="417"/>
      <c r="E671" s="80"/>
      <c r="G671" s="418"/>
      <c r="H671" s="419"/>
      <c r="I671" s="420"/>
      <c r="J671" s="421"/>
    </row>
    <row r="672" spans="2:10" ht="15.6" x14ac:dyDescent="0.3">
      <c r="B672" s="78"/>
      <c r="C672" s="416"/>
      <c r="D672" s="417"/>
      <c r="E672" s="80"/>
      <c r="G672" s="418"/>
      <c r="H672" s="419"/>
      <c r="I672" s="420"/>
      <c r="J672" s="421"/>
    </row>
    <row r="673" spans="2:10" ht="15.6" x14ac:dyDescent="0.3">
      <c r="B673" s="78"/>
      <c r="C673" s="416"/>
      <c r="D673" s="417"/>
      <c r="E673" s="80"/>
      <c r="G673" s="418"/>
      <c r="H673" s="419"/>
      <c r="I673" s="420"/>
      <c r="J673" s="421"/>
    </row>
    <row r="674" spans="2:10" ht="15.6" x14ac:dyDescent="0.3">
      <c r="B674" s="78"/>
      <c r="C674" s="416"/>
      <c r="D674" s="417"/>
      <c r="E674" s="80"/>
      <c r="G674" s="418"/>
      <c r="H674" s="419"/>
      <c r="I674" s="420"/>
      <c r="J674" s="421"/>
    </row>
    <row r="675" spans="2:10" ht="15.6" x14ac:dyDescent="0.3">
      <c r="B675" s="78"/>
      <c r="C675" s="416"/>
      <c r="D675" s="417"/>
      <c r="E675" s="80"/>
      <c r="G675" s="418"/>
      <c r="H675" s="419"/>
      <c r="I675" s="420"/>
      <c r="J675" s="421"/>
    </row>
    <row r="676" spans="2:10" ht="15.6" x14ac:dyDescent="0.3">
      <c r="B676" s="78"/>
      <c r="C676" s="416"/>
      <c r="D676" s="417"/>
      <c r="E676" s="80"/>
      <c r="G676" s="418"/>
      <c r="H676" s="419"/>
      <c r="I676" s="420"/>
      <c r="J676" s="421"/>
    </row>
    <row r="677" spans="2:10" ht="15.6" x14ac:dyDescent="0.3">
      <c r="B677" s="78"/>
      <c r="C677" s="416"/>
      <c r="D677" s="417"/>
      <c r="E677" s="80"/>
      <c r="G677" s="418"/>
      <c r="H677" s="419"/>
      <c r="I677" s="420"/>
      <c r="J677" s="421"/>
    </row>
    <row r="678" spans="2:10" ht="15.6" x14ac:dyDescent="0.3">
      <c r="B678" s="78"/>
      <c r="C678" s="416"/>
      <c r="D678" s="417"/>
      <c r="E678" s="80"/>
      <c r="G678" s="418"/>
      <c r="H678" s="419"/>
      <c r="I678" s="420"/>
      <c r="J678" s="421"/>
    </row>
    <row r="679" spans="2:10" ht="15.6" x14ac:dyDescent="0.3">
      <c r="B679" s="78"/>
      <c r="C679" s="416"/>
      <c r="D679" s="417"/>
      <c r="E679" s="80"/>
      <c r="G679" s="418"/>
      <c r="H679" s="419"/>
      <c r="I679" s="420"/>
      <c r="J679" s="421"/>
    </row>
    <row r="680" spans="2:10" ht="15.6" x14ac:dyDescent="0.3">
      <c r="B680" s="78"/>
      <c r="C680" s="416"/>
      <c r="D680" s="417"/>
      <c r="E680" s="80"/>
      <c r="G680" s="418"/>
      <c r="H680" s="419"/>
      <c r="I680" s="420"/>
      <c r="J680" s="421"/>
    </row>
    <row r="681" spans="2:10" ht="15.6" x14ac:dyDescent="0.3">
      <c r="B681" s="78"/>
      <c r="C681" s="416"/>
      <c r="D681" s="417"/>
      <c r="E681" s="80"/>
      <c r="G681" s="418"/>
      <c r="H681" s="419"/>
      <c r="I681" s="420"/>
      <c r="J681" s="421"/>
    </row>
    <row r="682" spans="2:10" ht="15.6" x14ac:dyDescent="0.3">
      <c r="B682" s="78"/>
      <c r="C682" s="416"/>
      <c r="D682" s="417"/>
      <c r="E682" s="80"/>
      <c r="G682" s="418"/>
      <c r="H682" s="419"/>
      <c r="I682" s="420"/>
      <c r="J682" s="421"/>
    </row>
    <row r="683" spans="2:10" ht="15.6" x14ac:dyDescent="0.3">
      <c r="B683" s="78"/>
      <c r="C683" s="416"/>
      <c r="D683" s="417"/>
      <c r="E683" s="80"/>
      <c r="G683" s="418"/>
      <c r="H683" s="419"/>
      <c r="I683" s="420"/>
      <c r="J683" s="421"/>
    </row>
    <row r="684" spans="2:10" ht="15.6" x14ac:dyDescent="0.3">
      <c r="B684" s="78"/>
      <c r="C684" s="416"/>
      <c r="D684" s="417"/>
      <c r="E684" s="80"/>
      <c r="G684" s="418"/>
      <c r="H684" s="419"/>
      <c r="I684" s="420"/>
      <c r="J684" s="421"/>
    </row>
    <row r="685" spans="2:10" ht="15.6" x14ac:dyDescent="0.3">
      <c r="B685" s="78"/>
      <c r="C685" s="416"/>
      <c r="D685" s="417"/>
      <c r="E685" s="80"/>
      <c r="G685" s="418"/>
      <c r="H685" s="419"/>
      <c r="I685" s="420"/>
      <c r="J685" s="421"/>
    </row>
    <row r="686" spans="2:10" ht="15.6" x14ac:dyDescent="0.3">
      <c r="B686" s="78"/>
      <c r="C686" s="416"/>
      <c r="D686" s="417"/>
      <c r="E686" s="80"/>
      <c r="G686" s="418"/>
      <c r="H686" s="419"/>
      <c r="I686" s="420"/>
      <c r="J686" s="421"/>
    </row>
    <row r="687" spans="2:10" ht="15.6" x14ac:dyDescent="0.3">
      <c r="B687" s="78"/>
      <c r="C687" s="416"/>
      <c r="D687" s="417"/>
      <c r="E687" s="80"/>
      <c r="G687" s="418"/>
      <c r="H687" s="419"/>
      <c r="I687" s="420"/>
      <c r="J687" s="421"/>
    </row>
    <row r="688" spans="2:10" ht="15.6" x14ac:dyDescent="0.3">
      <c r="B688" s="78"/>
      <c r="C688" s="416"/>
      <c r="D688" s="417"/>
      <c r="E688" s="80"/>
      <c r="G688" s="418"/>
      <c r="H688" s="419"/>
      <c r="I688" s="420"/>
      <c r="J688" s="421"/>
    </row>
    <row r="689" spans="2:10" ht="15.6" x14ac:dyDescent="0.3">
      <c r="B689" s="78"/>
      <c r="C689" s="416"/>
      <c r="D689" s="417"/>
      <c r="E689" s="80"/>
      <c r="G689" s="418"/>
      <c r="H689" s="419"/>
      <c r="I689" s="420"/>
      <c r="J689" s="421"/>
    </row>
    <row r="690" spans="2:10" ht="15.6" x14ac:dyDescent="0.3">
      <c r="B690" s="78"/>
      <c r="C690" s="416"/>
      <c r="D690" s="417"/>
      <c r="E690" s="80"/>
      <c r="G690" s="418"/>
      <c r="H690" s="419"/>
      <c r="I690" s="420"/>
      <c r="J690" s="421"/>
    </row>
    <row r="691" spans="2:10" ht="15.6" x14ac:dyDescent="0.3">
      <c r="B691" s="78"/>
      <c r="C691" s="416"/>
      <c r="D691" s="417"/>
      <c r="E691" s="80"/>
      <c r="G691" s="418"/>
      <c r="H691" s="419"/>
      <c r="I691" s="420"/>
      <c r="J691" s="421"/>
    </row>
    <row r="692" spans="2:10" ht="15.6" x14ac:dyDescent="0.3">
      <c r="B692" s="78"/>
      <c r="C692" s="416"/>
      <c r="D692" s="417"/>
      <c r="E692" s="80"/>
      <c r="G692" s="418"/>
      <c r="H692" s="419"/>
      <c r="I692" s="420"/>
      <c r="J692" s="421"/>
    </row>
    <row r="693" spans="2:10" ht="15.6" x14ac:dyDescent="0.3">
      <c r="B693" s="78"/>
      <c r="C693" s="416"/>
      <c r="D693" s="417"/>
      <c r="E693" s="80"/>
      <c r="G693" s="418"/>
      <c r="H693" s="419"/>
      <c r="I693" s="420"/>
      <c r="J693" s="421"/>
    </row>
    <row r="694" spans="2:10" ht="15.6" x14ac:dyDescent="0.3">
      <c r="B694" s="78"/>
      <c r="C694" s="416"/>
      <c r="D694" s="417"/>
      <c r="E694" s="80"/>
      <c r="G694" s="418"/>
      <c r="H694" s="419"/>
      <c r="I694" s="420"/>
      <c r="J694" s="421"/>
    </row>
    <row r="695" spans="2:10" ht="15.6" x14ac:dyDescent="0.3">
      <c r="B695" s="78"/>
      <c r="C695" s="416"/>
      <c r="D695" s="417"/>
      <c r="E695" s="80"/>
      <c r="G695" s="418"/>
      <c r="H695" s="419"/>
      <c r="I695" s="420"/>
      <c r="J695" s="421"/>
    </row>
    <row r="696" spans="2:10" ht="15.6" x14ac:dyDescent="0.3">
      <c r="B696" s="78"/>
      <c r="C696" s="416"/>
      <c r="D696" s="417"/>
      <c r="E696" s="80"/>
      <c r="G696" s="418"/>
      <c r="H696" s="419"/>
      <c r="I696" s="420"/>
      <c r="J696" s="421"/>
    </row>
    <row r="697" spans="2:10" ht="15.6" x14ac:dyDescent="0.3">
      <c r="B697" s="78"/>
      <c r="C697" s="416"/>
      <c r="D697" s="417"/>
      <c r="E697" s="80"/>
      <c r="G697" s="418"/>
      <c r="H697" s="419"/>
      <c r="I697" s="420"/>
      <c r="J697" s="421"/>
    </row>
    <row r="698" spans="2:10" ht="15.6" x14ac:dyDescent="0.3">
      <c r="B698" s="78"/>
      <c r="C698" s="416"/>
      <c r="D698" s="417"/>
      <c r="E698" s="80"/>
      <c r="G698" s="418"/>
      <c r="H698" s="419"/>
      <c r="I698" s="420"/>
      <c r="J698" s="421"/>
    </row>
    <row r="699" spans="2:10" ht="15.6" x14ac:dyDescent="0.3">
      <c r="B699" s="78"/>
      <c r="C699" s="416"/>
      <c r="D699" s="417"/>
      <c r="E699" s="80"/>
      <c r="G699" s="418"/>
      <c r="H699" s="419"/>
      <c r="I699" s="420"/>
      <c r="J699" s="421"/>
    </row>
    <row r="700" spans="2:10" ht="15.6" x14ac:dyDescent="0.3">
      <c r="B700" s="78"/>
      <c r="C700" s="416"/>
      <c r="D700" s="417"/>
      <c r="E700" s="80"/>
      <c r="G700" s="418"/>
      <c r="H700" s="419"/>
      <c r="I700" s="420"/>
      <c r="J700" s="421"/>
    </row>
    <row r="701" spans="2:10" ht="15.6" x14ac:dyDescent="0.3">
      <c r="B701" s="78"/>
      <c r="C701" s="416"/>
      <c r="D701" s="417"/>
      <c r="E701" s="80"/>
      <c r="G701" s="418"/>
      <c r="H701" s="419"/>
      <c r="I701" s="420"/>
      <c r="J701" s="421"/>
    </row>
    <row r="702" spans="2:10" ht="15.6" x14ac:dyDescent="0.3">
      <c r="B702" s="78"/>
      <c r="C702" s="416"/>
      <c r="D702" s="417"/>
      <c r="E702" s="80"/>
      <c r="G702" s="418"/>
      <c r="H702" s="419"/>
      <c r="I702" s="420"/>
      <c r="J702" s="421"/>
    </row>
    <row r="703" spans="2:10" ht="15.6" x14ac:dyDescent="0.3">
      <c r="B703" s="78"/>
      <c r="C703" s="416"/>
      <c r="D703" s="417"/>
      <c r="E703" s="80"/>
      <c r="G703" s="418"/>
      <c r="H703" s="419"/>
      <c r="I703" s="420"/>
      <c r="J703" s="421"/>
    </row>
    <row r="704" spans="2:10" ht="15.6" x14ac:dyDescent="0.3">
      <c r="B704" s="78"/>
      <c r="C704" s="416"/>
      <c r="D704" s="417"/>
      <c r="E704" s="80"/>
      <c r="G704" s="418"/>
      <c r="H704" s="419"/>
      <c r="I704" s="420"/>
      <c r="J704" s="421"/>
    </row>
    <row r="705" spans="2:10" ht="15.6" x14ac:dyDescent="0.3">
      <c r="B705" s="78"/>
      <c r="C705" s="416"/>
      <c r="D705" s="417"/>
      <c r="E705" s="80"/>
      <c r="G705" s="418"/>
      <c r="H705" s="419"/>
      <c r="I705" s="420"/>
      <c r="J705" s="421"/>
    </row>
    <row r="706" spans="2:10" ht="15.6" x14ac:dyDescent="0.3">
      <c r="B706" s="78"/>
      <c r="C706" s="416"/>
      <c r="D706" s="417"/>
      <c r="E706" s="80"/>
      <c r="G706" s="418"/>
      <c r="H706" s="419"/>
      <c r="I706" s="420"/>
      <c r="J706" s="421"/>
    </row>
    <row r="707" spans="2:10" ht="15.6" x14ac:dyDescent="0.3">
      <c r="B707" s="78"/>
      <c r="C707" s="416"/>
      <c r="D707" s="417"/>
      <c r="E707" s="80"/>
      <c r="G707" s="418"/>
      <c r="H707" s="419"/>
      <c r="I707" s="420"/>
      <c r="J707" s="421"/>
    </row>
    <row r="708" spans="2:10" ht="15.6" x14ac:dyDescent="0.3">
      <c r="B708" s="78"/>
      <c r="C708" s="416"/>
      <c r="D708" s="417"/>
      <c r="E708" s="80"/>
      <c r="G708" s="418"/>
      <c r="H708" s="419"/>
      <c r="I708" s="420"/>
      <c r="J708" s="421"/>
    </row>
    <row r="709" spans="2:10" ht="15.6" x14ac:dyDescent="0.3">
      <c r="B709" s="78"/>
      <c r="C709" s="416"/>
      <c r="D709" s="417"/>
      <c r="E709" s="80"/>
      <c r="G709" s="418"/>
      <c r="H709" s="419"/>
      <c r="I709" s="420"/>
      <c r="J709" s="421"/>
    </row>
    <row r="710" spans="2:10" ht="15.6" x14ac:dyDescent="0.3">
      <c r="B710" s="78"/>
      <c r="C710" s="416"/>
      <c r="D710" s="417"/>
      <c r="E710" s="80"/>
      <c r="G710" s="418"/>
      <c r="H710" s="419"/>
      <c r="I710" s="420"/>
      <c r="J710" s="421"/>
    </row>
    <row r="711" spans="2:10" ht="15.6" x14ac:dyDescent="0.3">
      <c r="B711" s="78"/>
      <c r="C711" s="416"/>
      <c r="D711" s="417"/>
      <c r="E711" s="80"/>
      <c r="G711" s="418"/>
      <c r="H711" s="419"/>
      <c r="I711" s="420"/>
      <c r="J711" s="421"/>
    </row>
    <row r="712" spans="2:10" ht="15.6" x14ac:dyDescent="0.3">
      <c r="B712" s="78"/>
      <c r="C712" s="416"/>
      <c r="D712" s="417"/>
      <c r="E712" s="80"/>
      <c r="G712" s="418"/>
      <c r="H712" s="419"/>
      <c r="I712" s="420"/>
      <c r="J712" s="421"/>
    </row>
    <row r="713" spans="2:10" ht="15.6" x14ac:dyDescent="0.3">
      <c r="B713" s="78"/>
      <c r="C713" s="416"/>
      <c r="D713" s="417"/>
      <c r="E713" s="80"/>
      <c r="G713" s="418"/>
      <c r="H713" s="419"/>
      <c r="I713" s="420"/>
      <c r="J713" s="421"/>
    </row>
    <row r="714" spans="2:10" ht="15.6" x14ac:dyDescent="0.3">
      <c r="B714" s="78"/>
      <c r="C714" s="416"/>
      <c r="D714" s="417"/>
      <c r="E714" s="80"/>
      <c r="G714" s="418"/>
      <c r="H714" s="419"/>
      <c r="I714" s="420"/>
      <c r="J714" s="421"/>
    </row>
    <row r="715" spans="2:10" ht="15.6" x14ac:dyDescent="0.3">
      <c r="B715" s="78"/>
      <c r="C715" s="416"/>
      <c r="D715" s="417"/>
      <c r="E715" s="80"/>
      <c r="G715" s="418"/>
      <c r="H715" s="419"/>
      <c r="I715" s="420"/>
      <c r="J715" s="421"/>
    </row>
    <row r="716" spans="2:10" ht="15.6" x14ac:dyDescent="0.3">
      <c r="B716" s="78"/>
      <c r="C716" s="416"/>
      <c r="D716" s="417"/>
      <c r="E716" s="80"/>
      <c r="G716" s="418"/>
      <c r="H716" s="419"/>
      <c r="I716" s="420"/>
      <c r="J716" s="421"/>
    </row>
    <row r="717" spans="2:10" ht="15.6" x14ac:dyDescent="0.3">
      <c r="B717" s="78"/>
      <c r="C717" s="416"/>
      <c r="D717" s="417"/>
      <c r="E717" s="80"/>
      <c r="G717" s="418"/>
      <c r="H717" s="419"/>
      <c r="I717" s="420"/>
      <c r="J717" s="421"/>
    </row>
    <row r="718" spans="2:10" ht="15.6" x14ac:dyDescent="0.3">
      <c r="B718" s="78"/>
      <c r="C718" s="416"/>
      <c r="D718" s="417"/>
      <c r="E718" s="80"/>
      <c r="G718" s="418"/>
      <c r="H718" s="419"/>
      <c r="I718" s="420"/>
      <c r="J718" s="421"/>
    </row>
    <row r="719" spans="2:10" ht="15.6" x14ac:dyDescent="0.3">
      <c r="B719" s="78"/>
      <c r="C719" s="416"/>
      <c r="D719" s="417"/>
      <c r="E719" s="80"/>
      <c r="G719" s="418"/>
      <c r="H719" s="419"/>
      <c r="I719" s="420"/>
      <c r="J719" s="421"/>
    </row>
    <row r="720" spans="2:10" ht="15.6" x14ac:dyDescent="0.3">
      <c r="B720" s="78"/>
      <c r="C720" s="416"/>
      <c r="D720" s="417"/>
      <c r="E720" s="80"/>
      <c r="G720" s="418"/>
      <c r="H720" s="419"/>
      <c r="I720" s="420"/>
      <c r="J720" s="421"/>
    </row>
    <row r="721" spans="2:10" ht="15.6" x14ac:dyDescent="0.3">
      <c r="B721" s="78"/>
      <c r="C721" s="416"/>
      <c r="D721" s="417"/>
      <c r="E721" s="80"/>
      <c r="G721" s="418"/>
      <c r="H721" s="419"/>
      <c r="I721" s="420"/>
      <c r="J721" s="421"/>
    </row>
    <row r="722" spans="2:10" ht="15.6" x14ac:dyDescent="0.3">
      <c r="B722" s="78"/>
      <c r="C722" s="416"/>
      <c r="D722" s="417"/>
      <c r="E722" s="80"/>
      <c r="G722" s="418"/>
      <c r="H722" s="419"/>
      <c r="I722" s="420"/>
      <c r="J722" s="421"/>
    </row>
    <row r="723" spans="2:10" ht="15.6" x14ac:dyDescent="0.3">
      <c r="B723" s="78"/>
      <c r="C723" s="416"/>
      <c r="D723" s="417"/>
      <c r="E723" s="80"/>
      <c r="G723" s="418"/>
      <c r="H723" s="419"/>
      <c r="I723" s="420"/>
      <c r="J723" s="421"/>
    </row>
    <row r="724" spans="2:10" ht="15.6" x14ac:dyDescent="0.3">
      <c r="B724" s="78"/>
      <c r="C724" s="416"/>
      <c r="D724" s="417"/>
      <c r="E724" s="80"/>
      <c r="G724" s="418"/>
      <c r="H724" s="419"/>
      <c r="I724" s="420"/>
      <c r="J724" s="421"/>
    </row>
    <row r="725" spans="2:10" ht="15.6" x14ac:dyDescent="0.3">
      <c r="B725" s="78"/>
      <c r="C725" s="416"/>
      <c r="D725" s="417"/>
      <c r="E725" s="80"/>
      <c r="G725" s="418"/>
      <c r="H725" s="419"/>
      <c r="I725" s="420"/>
      <c r="J725" s="421"/>
    </row>
    <row r="726" spans="2:10" ht="15.6" x14ac:dyDescent="0.3">
      <c r="B726" s="78"/>
      <c r="C726" s="416"/>
      <c r="D726" s="417"/>
      <c r="E726" s="80"/>
      <c r="G726" s="418"/>
      <c r="H726" s="419"/>
      <c r="I726" s="420"/>
      <c r="J726" s="421"/>
    </row>
    <row r="727" spans="2:10" ht="15.6" x14ac:dyDescent="0.3">
      <c r="B727" s="78"/>
      <c r="C727" s="416"/>
      <c r="D727" s="417"/>
      <c r="E727" s="80"/>
      <c r="G727" s="418"/>
      <c r="H727" s="419"/>
      <c r="I727" s="420"/>
      <c r="J727" s="421"/>
    </row>
    <row r="728" spans="2:10" ht="15.6" x14ac:dyDescent="0.3">
      <c r="B728" s="78"/>
      <c r="C728" s="416"/>
      <c r="D728" s="417"/>
      <c r="E728" s="80"/>
      <c r="G728" s="418"/>
      <c r="H728" s="419"/>
      <c r="I728" s="420"/>
      <c r="J728" s="421"/>
    </row>
    <row r="729" spans="2:10" ht="15.6" x14ac:dyDescent="0.3">
      <c r="B729" s="78"/>
      <c r="C729" s="416"/>
      <c r="D729" s="417"/>
      <c r="E729" s="80"/>
      <c r="G729" s="418"/>
      <c r="H729" s="419"/>
      <c r="I729" s="420"/>
      <c r="J729" s="421"/>
    </row>
    <row r="730" spans="2:10" ht="15.6" x14ac:dyDescent="0.3">
      <c r="B730" s="78"/>
      <c r="C730" s="416"/>
      <c r="D730" s="417"/>
      <c r="E730" s="80"/>
      <c r="G730" s="418"/>
      <c r="H730" s="419"/>
      <c r="I730" s="420"/>
      <c r="J730" s="421"/>
    </row>
    <row r="731" spans="2:10" ht="15.6" x14ac:dyDescent="0.3">
      <c r="B731" s="78"/>
      <c r="C731" s="416"/>
      <c r="D731" s="417"/>
      <c r="E731" s="80"/>
      <c r="G731" s="418"/>
      <c r="H731" s="419"/>
      <c r="I731" s="420"/>
      <c r="J731" s="421"/>
    </row>
    <row r="732" spans="2:10" ht="15.6" x14ac:dyDescent="0.3">
      <c r="B732" s="78"/>
      <c r="C732" s="416"/>
      <c r="D732" s="417"/>
      <c r="E732" s="80"/>
      <c r="G732" s="418"/>
      <c r="H732" s="419"/>
      <c r="I732" s="420"/>
      <c r="J732" s="421"/>
    </row>
    <row r="733" spans="2:10" ht="15.6" x14ac:dyDescent="0.3">
      <c r="B733" s="78"/>
      <c r="C733" s="416"/>
      <c r="D733" s="417"/>
      <c r="E733" s="80"/>
      <c r="G733" s="418"/>
      <c r="H733" s="419"/>
      <c r="I733" s="420"/>
      <c r="J733" s="421"/>
    </row>
    <row r="734" spans="2:10" ht="15.6" x14ac:dyDescent="0.3">
      <c r="B734" s="78"/>
      <c r="C734" s="416"/>
      <c r="D734" s="417"/>
      <c r="E734" s="80"/>
      <c r="G734" s="418"/>
      <c r="H734" s="419"/>
      <c r="I734" s="420"/>
      <c r="J734" s="421"/>
    </row>
    <row r="735" spans="2:10" ht="15.6" x14ac:dyDescent="0.3">
      <c r="B735" s="78"/>
      <c r="C735" s="416"/>
      <c r="D735" s="417"/>
      <c r="E735" s="80"/>
      <c r="G735" s="418"/>
      <c r="H735" s="419"/>
      <c r="I735" s="420"/>
      <c r="J735" s="421"/>
    </row>
    <row r="736" spans="2:10" ht="15.6" x14ac:dyDescent="0.3">
      <c r="B736" s="78"/>
      <c r="C736" s="416"/>
      <c r="D736" s="417"/>
      <c r="E736" s="80"/>
      <c r="G736" s="418"/>
      <c r="H736" s="419"/>
      <c r="I736" s="420"/>
      <c r="J736" s="421"/>
    </row>
    <row r="737" spans="2:10" ht="15.6" x14ac:dyDescent="0.3">
      <c r="B737" s="78"/>
      <c r="C737" s="416"/>
      <c r="D737" s="417"/>
      <c r="E737" s="80"/>
      <c r="G737" s="418"/>
      <c r="H737" s="419"/>
      <c r="I737" s="420"/>
      <c r="J737" s="421"/>
    </row>
    <row r="738" spans="2:10" ht="15.6" x14ac:dyDescent="0.3">
      <c r="B738" s="78"/>
      <c r="C738" s="416"/>
      <c r="D738" s="417"/>
      <c r="E738" s="80"/>
      <c r="G738" s="418"/>
      <c r="H738" s="419"/>
      <c r="I738" s="420"/>
      <c r="J738" s="421"/>
    </row>
    <row r="739" spans="2:10" ht="15.6" x14ac:dyDescent="0.3">
      <c r="B739" s="78"/>
      <c r="C739" s="416"/>
      <c r="D739" s="417"/>
      <c r="E739" s="80"/>
      <c r="G739" s="418"/>
      <c r="H739" s="419"/>
      <c r="I739" s="420"/>
      <c r="J739" s="421"/>
    </row>
    <row r="740" spans="2:10" ht="15.6" x14ac:dyDescent="0.3">
      <c r="B740" s="78"/>
      <c r="C740" s="416"/>
      <c r="D740" s="417"/>
      <c r="E740" s="80"/>
      <c r="G740" s="418"/>
      <c r="H740" s="419"/>
      <c r="I740" s="420"/>
      <c r="J740" s="421"/>
    </row>
    <row r="741" spans="2:10" ht="15.6" x14ac:dyDescent="0.3">
      <c r="B741" s="78"/>
      <c r="C741" s="416"/>
      <c r="D741" s="417"/>
      <c r="E741" s="80"/>
      <c r="G741" s="418"/>
      <c r="H741" s="419"/>
      <c r="I741" s="420"/>
      <c r="J741" s="421"/>
    </row>
    <row r="742" spans="2:10" ht="15.6" x14ac:dyDescent="0.3">
      <c r="B742" s="78"/>
      <c r="C742" s="416"/>
      <c r="D742" s="417"/>
      <c r="E742" s="80"/>
      <c r="G742" s="418"/>
      <c r="H742" s="419"/>
      <c r="I742" s="420"/>
      <c r="J742" s="421"/>
    </row>
    <row r="743" spans="2:10" ht="15.6" x14ac:dyDescent="0.3">
      <c r="B743" s="78"/>
      <c r="C743" s="416"/>
      <c r="D743" s="417"/>
      <c r="E743" s="80"/>
      <c r="G743" s="418"/>
      <c r="H743" s="419"/>
      <c r="I743" s="420"/>
      <c r="J743" s="421"/>
    </row>
    <row r="744" spans="2:10" ht="15.6" x14ac:dyDescent="0.3">
      <c r="B744" s="78"/>
      <c r="C744" s="416"/>
      <c r="D744" s="417"/>
      <c r="E744" s="80"/>
      <c r="G744" s="418"/>
      <c r="H744" s="419"/>
      <c r="I744" s="420"/>
      <c r="J744" s="421"/>
    </row>
    <row r="745" spans="2:10" ht="15.6" x14ac:dyDescent="0.3">
      <c r="B745" s="78"/>
      <c r="C745" s="416"/>
      <c r="D745" s="417"/>
      <c r="E745" s="80"/>
      <c r="G745" s="418"/>
      <c r="H745" s="419"/>
      <c r="I745" s="420"/>
      <c r="J745" s="421"/>
    </row>
    <row r="746" spans="2:10" ht="15.6" x14ac:dyDescent="0.3">
      <c r="B746" s="78"/>
      <c r="C746" s="416"/>
      <c r="D746" s="417"/>
      <c r="E746" s="80"/>
      <c r="G746" s="418"/>
      <c r="H746" s="419"/>
      <c r="I746" s="420"/>
      <c r="J746" s="421"/>
    </row>
    <row r="747" spans="2:10" ht="15.6" x14ac:dyDescent="0.3">
      <c r="B747" s="78"/>
      <c r="C747" s="416"/>
      <c r="D747" s="417"/>
      <c r="E747" s="80"/>
      <c r="G747" s="418"/>
      <c r="H747" s="419"/>
      <c r="I747" s="420"/>
      <c r="J747" s="421"/>
    </row>
    <row r="748" spans="2:10" ht="15.6" x14ac:dyDescent="0.3">
      <c r="B748" s="78"/>
      <c r="C748" s="416"/>
      <c r="D748" s="417"/>
      <c r="E748" s="80"/>
      <c r="G748" s="418"/>
      <c r="H748" s="419"/>
      <c r="I748" s="420"/>
      <c r="J748" s="421"/>
    </row>
    <row r="749" spans="2:10" ht="15.6" x14ac:dyDescent="0.3">
      <c r="B749" s="78"/>
      <c r="C749" s="416"/>
      <c r="D749" s="417"/>
      <c r="E749" s="80"/>
      <c r="G749" s="418"/>
      <c r="H749" s="419"/>
      <c r="I749" s="420"/>
      <c r="J749" s="421"/>
    </row>
    <row r="750" spans="2:10" ht="15.6" x14ac:dyDescent="0.3">
      <c r="B750" s="78"/>
      <c r="C750" s="416"/>
      <c r="D750" s="417"/>
      <c r="E750" s="80"/>
      <c r="G750" s="418"/>
      <c r="H750" s="419"/>
      <c r="I750" s="420"/>
      <c r="J750" s="421"/>
    </row>
    <row r="751" spans="2:10" ht="15.6" x14ac:dyDescent="0.3">
      <c r="B751" s="78"/>
      <c r="C751" s="416"/>
      <c r="D751" s="417"/>
      <c r="E751" s="80"/>
      <c r="G751" s="418"/>
      <c r="H751" s="419"/>
      <c r="I751" s="420"/>
      <c r="J751" s="421"/>
    </row>
    <row r="752" spans="2:10" ht="15.6" x14ac:dyDescent="0.3">
      <c r="B752" s="78"/>
      <c r="C752" s="416"/>
      <c r="D752" s="417"/>
      <c r="E752" s="80"/>
      <c r="G752" s="418"/>
      <c r="H752" s="419"/>
      <c r="I752" s="420"/>
      <c r="J752" s="421"/>
    </row>
    <row r="753" spans="2:10" ht="15.6" x14ac:dyDescent="0.3">
      <c r="B753" s="78"/>
      <c r="C753" s="416"/>
      <c r="D753" s="417"/>
      <c r="E753" s="80"/>
      <c r="G753" s="418"/>
      <c r="H753" s="419"/>
      <c r="I753" s="420"/>
      <c r="J753" s="421"/>
    </row>
    <row r="754" spans="2:10" ht="15.6" x14ac:dyDescent="0.3">
      <c r="B754" s="78"/>
      <c r="C754" s="416"/>
      <c r="D754" s="417"/>
      <c r="E754" s="80"/>
      <c r="G754" s="418"/>
      <c r="H754" s="419"/>
      <c r="I754" s="420"/>
      <c r="J754" s="421"/>
    </row>
    <row r="755" spans="2:10" ht="15.6" x14ac:dyDescent="0.3">
      <c r="B755" s="78"/>
      <c r="C755" s="416"/>
      <c r="D755" s="417"/>
      <c r="E755" s="80"/>
      <c r="G755" s="418"/>
      <c r="H755" s="419"/>
      <c r="I755" s="420"/>
      <c r="J755" s="421"/>
    </row>
    <row r="756" spans="2:10" ht="15.6" x14ac:dyDescent="0.3">
      <c r="B756" s="78"/>
      <c r="C756" s="416"/>
      <c r="D756" s="417"/>
      <c r="E756" s="80"/>
      <c r="G756" s="418"/>
      <c r="H756" s="419"/>
      <c r="I756" s="420"/>
      <c r="J756" s="421"/>
    </row>
    <row r="757" spans="2:10" ht="15.6" x14ac:dyDescent="0.3">
      <c r="B757" s="78"/>
      <c r="C757" s="416"/>
      <c r="D757" s="417"/>
      <c r="E757" s="80"/>
      <c r="G757" s="418"/>
      <c r="H757" s="419"/>
      <c r="I757" s="420"/>
      <c r="J757" s="421"/>
    </row>
    <row r="758" spans="2:10" ht="15.6" x14ac:dyDescent="0.3">
      <c r="B758" s="78"/>
      <c r="C758" s="416"/>
      <c r="D758" s="417"/>
      <c r="E758" s="80"/>
      <c r="G758" s="418"/>
      <c r="H758" s="419"/>
      <c r="I758" s="420"/>
      <c r="J758" s="421"/>
    </row>
    <row r="759" spans="2:10" ht="15.6" x14ac:dyDescent="0.3">
      <c r="B759" s="78"/>
      <c r="C759" s="416"/>
      <c r="D759" s="417"/>
      <c r="E759" s="80"/>
      <c r="G759" s="418"/>
      <c r="H759" s="419"/>
      <c r="I759" s="420"/>
      <c r="J759" s="421"/>
    </row>
    <row r="760" spans="2:10" ht="15.6" x14ac:dyDescent="0.3">
      <c r="B760" s="78"/>
      <c r="C760" s="416"/>
      <c r="D760" s="417"/>
      <c r="E760" s="80"/>
      <c r="G760" s="418"/>
      <c r="H760" s="419"/>
      <c r="I760" s="420"/>
      <c r="J760" s="421"/>
    </row>
    <row r="761" spans="2:10" ht="15.6" x14ac:dyDescent="0.3">
      <c r="B761" s="78"/>
      <c r="C761" s="416"/>
      <c r="D761" s="417"/>
      <c r="E761" s="80"/>
      <c r="G761" s="418"/>
      <c r="H761" s="419"/>
      <c r="I761" s="420"/>
      <c r="J761" s="421"/>
    </row>
    <row r="762" spans="2:10" ht="15.6" x14ac:dyDescent="0.3">
      <c r="B762" s="78"/>
      <c r="C762" s="416"/>
      <c r="D762" s="417"/>
      <c r="E762" s="80"/>
      <c r="G762" s="418"/>
      <c r="H762" s="419"/>
      <c r="I762" s="420"/>
      <c r="J762" s="421"/>
    </row>
    <row r="763" spans="2:10" ht="15.6" x14ac:dyDescent="0.3">
      <c r="B763" s="78"/>
      <c r="C763" s="416"/>
      <c r="D763" s="417"/>
      <c r="E763" s="80"/>
      <c r="G763" s="418"/>
      <c r="H763" s="419"/>
      <c r="I763" s="420"/>
      <c r="J763" s="421"/>
    </row>
    <row r="764" spans="2:10" ht="15.6" x14ac:dyDescent="0.3">
      <c r="B764" s="78"/>
      <c r="C764" s="416"/>
      <c r="D764" s="417"/>
      <c r="E764" s="80"/>
      <c r="G764" s="418"/>
      <c r="H764" s="419"/>
      <c r="I764" s="420"/>
      <c r="J764" s="421"/>
    </row>
    <row r="765" spans="2:10" ht="15.6" x14ac:dyDescent="0.3">
      <c r="B765" s="78"/>
      <c r="C765" s="416"/>
      <c r="D765" s="417"/>
      <c r="E765" s="80"/>
      <c r="G765" s="418"/>
      <c r="H765" s="419"/>
      <c r="I765" s="420"/>
      <c r="J765" s="421"/>
    </row>
    <row r="766" spans="2:10" ht="15.6" x14ac:dyDescent="0.3">
      <c r="B766" s="78"/>
      <c r="C766" s="416"/>
      <c r="D766" s="417"/>
      <c r="E766" s="80"/>
      <c r="G766" s="418"/>
      <c r="H766" s="419"/>
      <c r="I766" s="420"/>
      <c r="J766" s="421"/>
    </row>
    <row r="767" spans="2:10" ht="15.6" x14ac:dyDescent="0.3">
      <c r="B767" s="78"/>
      <c r="C767" s="416"/>
      <c r="D767" s="417"/>
      <c r="E767" s="80"/>
      <c r="G767" s="418"/>
      <c r="H767" s="419"/>
      <c r="I767" s="420"/>
      <c r="J767" s="421"/>
    </row>
    <row r="768" spans="2:10" ht="15.6" x14ac:dyDescent="0.3">
      <c r="B768" s="78"/>
      <c r="C768" s="416"/>
      <c r="D768" s="417"/>
      <c r="E768" s="80"/>
      <c r="G768" s="418"/>
      <c r="H768" s="419"/>
      <c r="I768" s="420"/>
      <c r="J768" s="421"/>
    </row>
    <row r="769" spans="2:10" ht="15.6" x14ac:dyDescent="0.3">
      <c r="B769" s="78"/>
      <c r="C769" s="416"/>
      <c r="D769" s="417"/>
      <c r="E769" s="80"/>
      <c r="G769" s="418"/>
      <c r="H769" s="419"/>
      <c r="I769" s="420"/>
      <c r="J769" s="421"/>
    </row>
    <row r="770" spans="2:10" ht="15.6" x14ac:dyDescent="0.3">
      <c r="B770" s="78"/>
      <c r="C770" s="416"/>
      <c r="D770" s="417"/>
      <c r="E770" s="80"/>
      <c r="G770" s="418"/>
      <c r="H770" s="419"/>
      <c r="I770" s="420"/>
      <c r="J770" s="421"/>
    </row>
    <row r="771" spans="2:10" ht="15.6" x14ac:dyDescent="0.3">
      <c r="B771" s="78"/>
      <c r="C771" s="416"/>
      <c r="D771" s="417"/>
      <c r="E771" s="80"/>
      <c r="G771" s="418"/>
      <c r="H771" s="419"/>
      <c r="I771" s="420"/>
      <c r="J771" s="421"/>
    </row>
    <row r="772" spans="2:10" ht="15.6" x14ac:dyDescent="0.3">
      <c r="B772" s="78"/>
      <c r="C772" s="416"/>
      <c r="D772" s="417"/>
      <c r="E772" s="80"/>
      <c r="G772" s="418"/>
      <c r="H772" s="419"/>
      <c r="I772" s="420"/>
      <c r="J772" s="421"/>
    </row>
    <row r="773" spans="2:10" ht="15.6" x14ac:dyDescent="0.3">
      <c r="B773" s="78"/>
      <c r="C773" s="416"/>
      <c r="D773" s="417"/>
      <c r="E773" s="80"/>
      <c r="G773" s="418"/>
      <c r="H773" s="419"/>
      <c r="I773" s="420"/>
      <c r="J773" s="421"/>
    </row>
    <row r="774" spans="2:10" ht="15.6" x14ac:dyDescent="0.3">
      <c r="B774" s="78"/>
      <c r="C774" s="416"/>
      <c r="D774" s="417"/>
      <c r="E774" s="80"/>
      <c r="G774" s="418"/>
      <c r="H774" s="419"/>
      <c r="I774" s="420"/>
      <c r="J774" s="421"/>
    </row>
    <row r="775" spans="2:10" ht="15.6" x14ac:dyDescent="0.3">
      <c r="B775" s="78"/>
      <c r="C775" s="416"/>
      <c r="D775" s="417"/>
      <c r="E775" s="80"/>
      <c r="G775" s="418"/>
      <c r="H775" s="419"/>
      <c r="I775" s="420"/>
      <c r="J775" s="421"/>
    </row>
    <row r="776" spans="2:10" ht="15.6" x14ac:dyDescent="0.3">
      <c r="B776" s="78"/>
      <c r="C776" s="416"/>
      <c r="D776" s="417"/>
      <c r="E776" s="80"/>
      <c r="G776" s="418"/>
      <c r="H776" s="419"/>
      <c r="I776" s="420"/>
      <c r="J776" s="421"/>
    </row>
    <row r="777" spans="2:10" ht="15.6" x14ac:dyDescent="0.3">
      <c r="B777" s="78"/>
      <c r="C777" s="416"/>
      <c r="D777" s="417"/>
      <c r="E777" s="80"/>
      <c r="G777" s="418"/>
      <c r="H777" s="419"/>
      <c r="I777" s="420"/>
      <c r="J777" s="421"/>
    </row>
    <row r="778" spans="2:10" ht="15.6" x14ac:dyDescent="0.3">
      <c r="B778" s="78"/>
      <c r="C778" s="416"/>
      <c r="D778" s="417"/>
      <c r="E778" s="80"/>
      <c r="G778" s="418"/>
      <c r="H778" s="419"/>
      <c r="I778" s="420"/>
      <c r="J778" s="421"/>
    </row>
    <row r="779" spans="2:10" ht="15.6" x14ac:dyDescent="0.3">
      <c r="B779" s="78"/>
      <c r="C779" s="416"/>
      <c r="D779" s="417"/>
      <c r="E779" s="80"/>
      <c r="G779" s="418"/>
      <c r="H779" s="419"/>
      <c r="I779" s="420"/>
      <c r="J779" s="421"/>
    </row>
    <row r="780" spans="2:10" ht="15.6" x14ac:dyDescent="0.3">
      <c r="B780" s="78"/>
      <c r="C780" s="416"/>
      <c r="D780" s="417"/>
      <c r="E780" s="80"/>
      <c r="G780" s="418"/>
      <c r="H780" s="419"/>
      <c r="I780" s="420"/>
      <c r="J780" s="421"/>
    </row>
    <row r="781" spans="2:10" ht="15.6" x14ac:dyDescent="0.3">
      <c r="B781" s="78"/>
      <c r="C781" s="416"/>
      <c r="D781" s="417"/>
      <c r="E781" s="80"/>
      <c r="G781" s="418"/>
      <c r="H781" s="419"/>
      <c r="I781" s="420"/>
      <c r="J781" s="421"/>
    </row>
    <row r="782" spans="2:10" ht="15.6" x14ac:dyDescent="0.3">
      <c r="B782" s="78"/>
      <c r="C782" s="416"/>
      <c r="D782" s="417"/>
      <c r="E782" s="80"/>
      <c r="G782" s="418"/>
      <c r="H782" s="419"/>
      <c r="I782" s="420"/>
      <c r="J782" s="421"/>
    </row>
    <row r="783" spans="2:10" ht="15.6" x14ac:dyDescent="0.3">
      <c r="B783" s="78"/>
      <c r="C783" s="416"/>
      <c r="D783" s="417"/>
      <c r="E783" s="80"/>
      <c r="G783" s="418"/>
      <c r="H783" s="419"/>
      <c r="I783" s="420"/>
      <c r="J783" s="421"/>
    </row>
    <row r="784" spans="2:10" ht="15.6" x14ac:dyDescent="0.3">
      <c r="B784" s="78"/>
      <c r="C784" s="416"/>
      <c r="D784" s="417"/>
      <c r="E784" s="80"/>
      <c r="G784" s="418"/>
      <c r="H784" s="419"/>
      <c r="I784" s="420"/>
      <c r="J784" s="421"/>
    </row>
    <row r="785" spans="2:10" ht="15.6" x14ac:dyDescent="0.3">
      <c r="B785" s="78"/>
      <c r="C785" s="416"/>
      <c r="D785" s="417"/>
      <c r="E785" s="80"/>
      <c r="G785" s="418"/>
      <c r="H785" s="419"/>
      <c r="I785" s="420"/>
      <c r="J785" s="421"/>
    </row>
    <row r="786" spans="2:10" ht="15.6" x14ac:dyDescent="0.3">
      <c r="B786" s="78"/>
      <c r="C786" s="416"/>
      <c r="D786" s="417"/>
      <c r="E786" s="80"/>
      <c r="G786" s="418"/>
      <c r="H786" s="419"/>
      <c r="I786" s="420"/>
      <c r="J786" s="421"/>
    </row>
    <row r="787" spans="2:10" ht="15.6" x14ac:dyDescent="0.3">
      <c r="B787" s="78"/>
      <c r="C787" s="416"/>
      <c r="D787" s="417"/>
      <c r="E787" s="80"/>
      <c r="G787" s="418"/>
      <c r="H787" s="419"/>
      <c r="I787" s="420"/>
      <c r="J787" s="421"/>
    </row>
    <row r="788" spans="2:10" ht="15.6" x14ac:dyDescent="0.3">
      <c r="B788" s="78"/>
      <c r="C788" s="416"/>
      <c r="D788" s="417"/>
      <c r="E788" s="80"/>
      <c r="G788" s="418"/>
      <c r="H788" s="419"/>
      <c r="I788" s="420"/>
      <c r="J788" s="421"/>
    </row>
    <row r="789" spans="2:10" ht="15.6" x14ac:dyDescent="0.3">
      <c r="B789" s="78"/>
      <c r="C789" s="416"/>
      <c r="D789" s="417"/>
      <c r="E789" s="80"/>
      <c r="G789" s="418"/>
      <c r="H789" s="419"/>
      <c r="I789" s="420"/>
      <c r="J789" s="421"/>
    </row>
    <row r="790" spans="2:10" ht="15.6" x14ac:dyDescent="0.3">
      <c r="B790" s="78"/>
      <c r="C790" s="416"/>
      <c r="D790" s="417"/>
      <c r="E790" s="80"/>
      <c r="G790" s="418"/>
      <c r="H790" s="419"/>
      <c r="I790" s="420"/>
      <c r="J790" s="421"/>
    </row>
    <row r="791" spans="2:10" ht="15.6" x14ac:dyDescent="0.3">
      <c r="B791" s="78"/>
      <c r="C791" s="416"/>
      <c r="D791" s="417"/>
      <c r="E791" s="80"/>
      <c r="G791" s="418"/>
      <c r="H791" s="419"/>
      <c r="I791" s="420"/>
      <c r="J791" s="421"/>
    </row>
    <row r="792" spans="2:10" ht="15.6" x14ac:dyDescent="0.3">
      <c r="B792" s="78"/>
      <c r="C792" s="416"/>
      <c r="D792" s="417"/>
      <c r="E792" s="80"/>
      <c r="G792" s="418"/>
      <c r="H792" s="419"/>
      <c r="I792" s="420"/>
      <c r="J792" s="421"/>
    </row>
    <row r="793" spans="2:10" ht="15.6" x14ac:dyDescent="0.3">
      <c r="B793" s="78"/>
      <c r="C793" s="416"/>
      <c r="D793" s="417"/>
      <c r="E793" s="80"/>
      <c r="G793" s="418"/>
      <c r="H793" s="419"/>
      <c r="I793" s="420"/>
      <c r="J793" s="421"/>
    </row>
    <row r="794" spans="2:10" ht="15.6" x14ac:dyDescent="0.3">
      <c r="B794" s="78"/>
      <c r="C794" s="416"/>
      <c r="D794" s="417"/>
      <c r="E794" s="80"/>
      <c r="G794" s="418"/>
      <c r="H794" s="419"/>
      <c r="I794" s="420"/>
      <c r="J794" s="421"/>
    </row>
    <row r="795" spans="2:10" ht="15.6" x14ac:dyDescent="0.3">
      <c r="B795" s="78"/>
      <c r="C795" s="416"/>
      <c r="D795" s="417"/>
      <c r="E795" s="80"/>
      <c r="G795" s="418"/>
      <c r="H795" s="419"/>
      <c r="I795" s="420"/>
      <c r="J795" s="421"/>
    </row>
    <row r="796" spans="2:10" ht="15.6" x14ac:dyDescent="0.3">
      <c r="B796" s="78"/>
      <c r="C796" s="416"/>
      <c r="D796" s="417"/>
      <c r="E796" s="80"/>
      <c r="G796" s="418"/>
      <c r="H796" s="419"/>
      <c r="I796" s="420"/>
      <c r="J796" s="421"/>
    </row>
    <row r="797" spans="2:10" ht="15.6" x14ac:dyDescent="0.3">
      <c r="B797" s="78"/>
      <c r="C797" s="416"/>
      <c r="D797" s="417"/>
      <c r="E797" s="80"/>
      <c r="G797" s="418"/>
      <c r="H797" s="419"/>
      <c r="I797" s="420"/>
      <c r="J797" s="421"/>
    </row>
    <row r="798" spans="2:10" ht="15.6" x14ac:dyDescent="0.3">
      <c r="B798" s="78"/>
      <c r="C798" s="416"/>
      <c r="D798" s="417"/>
      <c r="E798" s="80"/>
      <c r="G798" s="418"/>
      <c r="H798" s="419"/>
      <c r="I798" s="420"/>
      <c r="J798" s="421"/>
    </row>
    <row r="799" spans="2:10" ht="15.6" x14ac:dyDescent="0.3">
      <c r="B799" s="78"/>
      <c r="C799" s="416"/>
      <c r="D799" s="417"/>
      <c r="E799" s="80"/>
      <c r="G799" s="418"/>
      <c r="H799" s="419"/>
      <c r="I799" s="420"/>
      <c r="J799" s="421"/>
    </row>
    <row r="800" spans="2:10" ht="15.6" x14ac:dyDescent="0.3">
      <c r="B800" s="78"/>
      <c r="C800" s="416"/>
      <c r="D800" s="417"/>
      <c r="E800" s="80"/>
      <c r="G800" s="418"/>
      <c r="H800" s="419"/>
      <c r="I800" s="420"/>
      <c r="J800" s="421"/>
    </row>
    <row r="801" spans="2:10" ht="15.6" x14ac:dyDescent="0.3">
      <c r="B801" s="78"/>
      <c r="C801" s="416"/>
      <c r="D801" s="417"/>
      <c r="E801" s="80"/>
      <c r="G801" s="418"/>
      <c r="H801" s="419"/>
      <c r="I801" s="420"/>
      <c r="J801" s="421"/>
    </row>
    <row r="802" spans="2:10" ht="15.6" x14ac:dyDescent="0.3">
      <c r="B802" s="78"/>
      <c r="C802" s="416"/>
      <c r="D802" s="417"/>
      <c r="E802" s="80"/>
      <c r="G802" s="418"/>
      <c r="H802" s="419"/>
      <c r="I802" s="420"/>
      <c r="J802" s="421"/>
    </row>
    <row r="803" spans="2:10" ht="15.6" x14ac:dyDescent="0.3">
      <c r="B803" s="78"/>
      <c r="C803" s="416"/>
      <c r="D803" s="417"/>
      <c r="E803" s="80"/>
      <c r="G803" s="418"/>
      <c r="H803" s="419"/>
      <c r="I803" s="420"/>
      <c r="J803" s="421"/>
    </row>
    <row r="804" spans="2:10" ht="15.6" x14ac:dyDescent="0.3">
      <c r="B804" s="78"/>
      <c r="C804" s="416"/>
      <c r="D804" s="417"/>
      <c r="E804" s="80"/>
      <c r="G804" s="418"/>
      <c r="H804" s="419"/>
      <c r="I804" s="420"/>
      <c r="J804" s="421"/>
    </row>
    <row r="805" spans="2:10" ht="15.6" x14ac:dyDescent="0.3">
      <c r="B805" s="78"/>
      <c r="C805" s="416"/>
      <c r="D805" s="417"/>
      <c r="E805" s="80"/>
      <c r="G805" s="418"/>
      <c r="H805" s="419"/>
      <c r="I805" s="420"/>
      <c r="J805" s="421"/>
    </row>
    <row r="806" spans="2:10" ht="15.6" x14ac:dyDescent="0.3">
      <c r="B806" s="78"/>
      <c r="C806" s="416"/>
      <c r="D806" s="417"/>
      <c r="E806" s="80"/>
      <c r="G806" s="418"/>
      <c r="H806" s="419"/>
      <c r="I806" s="420"/>
      <c r="J806" s="421"/>
    </row>
    <row r="807" spans="2:10" ht="15.6" x14ac:dyDescent="0.3">
      <c r="B807" s="78"/>
      <c r="C807" s="416"/>
      <c r="D807" s="417"/>
      <c r="E807" s="80"/>
      <c r="G807" s="418"/>
      <c r="H807" s="419"/>
      <c r="I807" s="420"/>
      <c r="J807" s="421"/>
    </row>
    <row r="808" spans="2:10" ht="15.6" x14ac:dyDescent="0.3">
      <c r="B808" s="78"/>
      <c r="C808" s="416"/>
      <c r="D808" s="417"/>
      <c r="E808" s="80"/>
      <c r="G808" s="418"/>
      <c r="H808" s="419"/>
      <c r="I808" s="420"/>
      <c r="J808" s="421"/>
    </row>
    <row r="809" spans="2:10" ht="15.6" x14ac:dyDescent="0.3">
      <c r="B809" s="78"/>
      <c r="C809" s="416"/>
      <c r="D809" s="417"/>
      <c r="E809" s="80"/>
      <c r="G809" s="418"/>
      <c r="H809" s="419"/>
      <c r="I809" s="420"/>
      <c r="J809" s="421"/>
    </row>
    <row r="810" spans="2:10" ht="15.6" x14ac:dyDescent="0.3">
      <c r="B810" s="78"/>
      <c r="C810" s="416"/>
      <c r="D810" s="417"/>
      <c r="E810" s="80"/>
      <c r="G810" s="418"/>
      <c r="H810" s="419"/>
      <c r="I810" s="420"/>
      <c r="J810" s="421"/>
    </row>
    <row r="811" spans="2:10" ht="15.6" x14ac:dyDescent="0.3">
      <c r="B811" s="78"/>
      <c r="C811" s="416"/>
      <c r="D811" s="417"/>
      <c r="E811" s="80"/>
      <c r="G811" s="418"/>
      <c r="H811" s="419"/>
      <c r="I811" s="420"/>
      <c r="J811" s="421"/>
    </row>
    <row r="812" spans="2:10" ht="15.6" x14ac:dyDescent="0.3">
      <c r="B812" s="78"/>
      <c r="C812" s="416"/>
      <c r="D812" s="417"/>
      <c r="E812" s="80"/>
      <c r="G812" s="418"/>
      <c r="H812" s="419"/>
      <c r="I812" s="420"/>
      <c r="J812" s="421"/>
    </row>
    <row r="813" spans="2:10" ht="15.6" x14ac:dyDescent="0.3">
      <c r="B813" s="78"/>
      <c r="C813" s="416"/>
      <c r="D813" s="417"/>
      <c r="E813" s="80"/>
      <c r="G813" s="418"/>
      <c r="H813" s="419"/>
      <c r="I813" s="420"/>
      <c r="J813" s="421"/>
    </row>
    <row r="814" spans="2:10" ht="15.6" x14ac:dyDescent="0.3">
      <c r="B814" s="78"/>
      <c r="C814" s="416"/>
      <c r="D814" s="417"/>
      <c r="E814" s="80"/>
      <c r="G814" s="418"/>
      <c r="H814" s="419"/>
      <c r="I814" s="420"/>
      <c r="J814" s="421"/>
    </row>
    <row r="815" spans="2:10" ht="15.6" x14ac:dyDescent="0.3">
      <c r="B815" s="78"/>
      <c r="C815" s="416"/>
      <c r="D815" s="417"/>
      <c r="E815" s="80"/>
      <c r="G815" s="418"/>
      <c r="H815" s="419"/>
      <c r="I815" s="420"/>
      <c r="J815" s="421"/>
    </row>
    <row r="816" spans="2:10" ht="15.6" x14ac:dyDescent="0.3">
      <c r="B816" s="78"/>
      <c r="C816" s="416"/>
      <c r="D816" s="417"/>
      <c r="E816" s="80"/>
      <c r="G816" s="418"/>
      <c r="H816" s="419"/>
      <c r="I816" s="420"/>
      <c r="J816" s="421"/>
    </row>
    <row r="817" spans="2:10" ht="15.6" x14ac:dyDescent="0.3">
      <c r="B817" s="78"/>
      <c r="C817" s="416"/>
      <c r="D817" s="417"/>
      <c r="E817" s="80"/>
      <c r="G817" s="418"/>
      <c r="H817" s="419"/>
      <c r="I817" s="420"/>
      <c r="J817" s="421"/>
    </row>
    <row r="818" spans="2:10" ht="15.6" x14ac:dyDescent="0.3">
      <c r="B818" s="78"/>
      <c r="C818" s="416"/>
      <c r="D818" s="417"/>
      <c r="E818" s="80"/>
      <c r="G818" s="418"/>
      <c r="H818" s="419"/>
      <c r="I818" s="420"/>
      <c r="J818" s="421"/>
    </row>
    <row r="819" spans="2:10" ht="15.6" x14ac:dyDescent="0.3">
      <c r="B819" s="78"/>
      <c r="C819" s="416"/>
      <c r="D819" s="417"/>
      <c r="E819" s="80"/>
      <c r="G819" s="418"/>
      <c r="H819" s="419"/>
      <c r="I819" s="420"/>
      <c r="J819" s="421"/>
    </row>
    <row r="820" spans="2:10" ht="15.6" x14ac:dyDescent="0.3">
      <c r="B820" s="78"/>
      <c r="C820" s="416"/>
      <c r="D820" s="417"/>
      <c r="E820" s="80"/>
      <c r="G820" s="418"/>
      <c r="H820" s="419"/>
      <c r="I820" s="420"/>
      <c r="J820" s="421"/>
    </row>
    <row r="821" spans="2:10" ht="15.6" x14ac:dyDescent="0.3">
      <c r="B821" s="78"/>
      <c r="C821" s="416"/>
      <c r="D821" s="417"/>
      <c r="E821" s="80"/>
      <c r="G821" s="418"/>
      <c r="H821" s="419"/>
      <c r="I821" s="420"/>
      <c r="J821" s="421"/>
    </row>
    <row r="822" spans="2:10" ht="15.6" x14ac:dyDescent="0.3">
      <c r="B822" s="78"/>
      <c r="C822" s="416"/>
      <c r="D822" s="417"/>
      <c r="E822" s="80"/>
      <c r="G822" s="418"/>
      <c r="H822" s="419"/>
      <c r="I822" s="420"/>
      <c r="J822" s="421"/>
    </row>
    <row r="823" spans="2:10" ht="15.6" x14ac:dyDescent="0.3">
      <c r="B823" s="78"/>
      <c r="C823" s="416"/>
      <c r="D823" s="417"/>
      <c r="E823" s="80"/>
      <c r="G823" s="418"/>
      <c r="H823" s="419"/>
      <c r="I823" s="420"/>
      <c r="J823" s="421"/>
    </row>
    <row r="824" spans="2:10" ht="15.6" x14ac:dyDescent="0.3">
      <c r="B824" s="78"/>
      <c r="C824" s="416"/>
      <c r="D824" s="417"/>
      <c r="E824" s="80"/>
      <c r="G824" s="418"/>
      <c r="H824" s="419"/>
      <c r="I824" s="420"/>
      <c r="J824" s="421"/>
    </row>
    <row r="825" spans="2:10" ht="15.6" x14ac:dyDescent="0.3">
      <c r="B825" s="78"/>
      <c r="C825" s="416"/>
      <c r="D825" s="417"/>
      <c r="E825" s="80"/>
      <c r="G825" s="418"/>
      <c r="H825" s="419"/>
      <c r="I825" s="420"/>
      <c r="J825" s="421"/>
    </row>
    <row r="826" spans="2:10" ht="15.6" x14ac:dyDescent="0.3">
      <c r="B826" s="78"/>
      <c r="C826" s="416"/>
      <c r="D826" s="417"/>
      <c r="E826" s="80"/>
      <c r="G826" s="418"/>
      <c r="H826" s="419"/>
      <c r="I826" s="420"/>
      <c r="J826" s="421"/>
    </row>
    <row r="827" spans="2:10" ht="15.6" x14ac:dyDescent="0.3">
      <c r="B827" s="78"/>
      <c r="C827" s="416"/>
      <c r="D827" s="417"/>
      <c r="E827" s="80"/>
      <c r="G827" s="418"/>
      <c r="H827" s="419"/>
      <c r="I827" s="420"/>
      <c r="J827" s="421"/>
    </row>
    <row r="828" spans="2:10" ht="15.6" x14ac:dyDescent="0.3">
      <c r="B828" s="78"/>
      <c r="C828" s="416"/>
      <c r="D828" s="417"/>
      <c r="E828" s="80"/>
      <c r="G828" s="418"/>
      <c r="H828" s="419"/>
      <c r="I828" s="420"/>
      <c r="J828" s="421"/>
    </row>
    <row r="829" spans="2:10" ht="15.6" x14ac:dyDescent="0.3">
      <c r="B829" s="78"/>
      <c r="C829" s="416"/>
      <c r="D829" s="417"/>
      <c r="E829" s="80"/>
      <c r="G829" s="418"/>
      <c r="H829" s="419"/>
      <c r="I829" s="420"/>
      <c r="J829" s="421"/>
    </row>
    <row r="830" spans="2:10" ht="15.6" x14ac:dyDescent="0.3">
      <c r="B830" s="78"/>
      <c r="C830" s="416"/>
      <c r="D830" s="417"/>
      <c r="E830" s="80"/>
      <c r="G830" s="418"/>
      <c r="H830" s="419"/>
      <c r="I830" s="420"/>
      <c r="J830" s="421"/>
    </row>
    <row r="831" spans="2:10" ht="15.6" x14ac:dyDescent="0.3">
      <c r="B831" s="78"/>
      <c r="C831" s="416"/>
      <c r="D831" s="417"/>
      <c r="E831" s="80"/>
      <c r="G831" s="418"/>
      <c r="H831" s="419"/>
      <c r="I831" s="420"/>
      <c r="J831" s="421"/>
    </row>
    <row r="832" spans="2:10" ht="15.6" x14ac:dyDescent="0.3">
      <c r="B832" s="78"/>
      <c r="C832" s="416"/>
      <c r="D832" s="417"/>
      <c r="E832" s="80"/>
      <c r="G832" s="418"/>
      <c r="H832" s="419"/>
      <c r="I832" s="420"/>
      <c r="J832" s="421"/>
    </row>
    <row r="833" spans="2:10" ht="15.6" x14ac:dyDescent="0.3">
      <c r="B833" s="78"/>
      <c r="C833" s="416"/>
      <c r="D833" s="417"/>
      <c r="E833" s="80"/>
      <c r="G833" s="418"/>
      <c r="H833" s="419"/>
      <c r="I833" s="420"/>
      <c r="J833" s="421"/>
    </row>
    <row r="834" spans="2:10" ht="15.6" x14ac:dyDescent="0.3">
      <c r="B834" s="78"/>
      <c r="C834" s="416"/>
      <c r="D834" s="417"/>
      <c r="E834" s="80"/>
      <c r="G834" s="418"/>
      <c r="H834" s="419"/>
      <c r="I834" s="420"/>
      <c r="J834" s="421"/>
    </row>
    <row r="835" spans="2:10" ht="15.6" x14ac:dyDescent="0.3">
      <c r="B835" s="78"/>
      <c r="C835" s="416"/>
      <c r="D835" s="417"/>
      <c r="E835" s="80"/>
      <c r="G835" s="418"/>
      <c r="H835" s="419"/>
      <c r="I835" s="420"/>
      <c r="J835" s="421"/>
    </row>
    <row r="836" spans="2:10" ht="15.6" x14ac:dyDescent="0.3">
      <c r="B836" s="78"/>
      <c r="C836" s="416"/>
      <c r="D836" s="417"/>
      <c r="E836" s="80"/>
      <c r="G836" s="418"/>
      <c r="H836" s="419"/>
      <c r="I836" s="420"/>
      <c r="J836" s="421"/>
    </row>
    <row r="837" spans="2:10" ht="15.6" x14ac:dyDescent="0.3">
      <c r="B837" s="78"/>
      <c r="C837" s="416"/>
      <c r="D837" s="417"/>
      <c r="E837" s="80"/>
      <c r="G837" s="418"/>
      <c r="H837" s="419"/>
      <c r="I837" s="420"/>
      <c r="J837" s="421"/>
    </row>
    <row r="838" spans="2:10" ht="15.6" x14ac:dyDescent="0.3">
      <c r="B838" s="78"/>
      <c r="C838" s="416"/>
      <c r="D838" s="417"/>
      <c r="E838" s="80"/>
      <c r="G838" s="418"/>
      <c r="H838" s="419"/>
      <c r="I838" s="420"/>
      <c r="J838" s="421"/>
    </row>
    <row r="839" spans="2:10" ht="15.6" x14ac:dyDescent="0.3">
      <c r="B839" s="78"/>
      <c r="C839" s="416"/>
      <c r="D839" s="417"/>
      <c r="E839" s="80"/>
      <c r="G839" s="418"/>
      <c r="H839" s="419"/>
      <c r="I839" s="420"/>
      <c r="J839" s="421"/>
    </row>
    <row r="840" spans="2:10" ht="15.6" x14ac:dyDescent="0.3">
      <c r="B840" s="78"/>
      <c r="C840" s="416"/>
      <c r="D840" s="417"/>
      <c r="E840" s="80"/>
      <c r="G840" s="418"/>
      <c r="H840" s="419"/>
      <c r="I840" s="420"/>
      <c r="J840" s="421"/>
    </row>
    <row r="841" spans="2:10" ht="15.6" x14ac:dyDescent="0.3">
      <c r="B841" s="78"/>
      <c r="C841" s="416"/>
      <c r="D841" s="417"/>
      <c r="E841" s="80"/>
      <c r="G841" s="418"/>
      <c r="H841" s="419"/>
      <c r="I841" s="420"/>
      <c r="J841" s="421"/>
    </row>
    <row r="842" spans="2:10" ht="15.6" x14ac:dyDescent="0.3">
      <c r="B842" s="78"/>
      <c r="C842" s="416"/>
      <c r="D842" s="417"/>
      <c r="E842" s="80"/>
      <c r="G842" s="418"/>
      <c r="H842" s="419"/>
      <c r="I842" s="420"/>
      <c r="J842" s="421"/>
    </row>
    <row r="843" spans="2:10" ht="15.6" x14ac:dyDescent="0.3">
      <c r="B843" s="78"/>
      <c r="C843" s="416"/>
      <c r="D843" s="417"/>
      <c r="E843" s="80"/>
      <c r="G843" s="418"/>
      <c r="H843" s="419"/>
      <c r="I843" s="420"/>
      <c r="J843" s="421"/>
    </row>
    <row r="844" spans="2:10" ht="15.6" x14ac:dyDescent="0.3">
      <c r="B844" s="78"/>
      <c r="C844" s="416"/>
      <c r="D844" s="417"/>
      <c r="E844" s="80"/>
      <c r="G844" s="418"/>
      <c r="H844" s="419"/>
      <c r="I844" s="420"/>
      <c r="J844" s="421"/>
    </row>
    <row r="845" spans="2:10" ht="15.6" x14ac:dyDescent="0.3">
      <c r="B845" s="78"/>
      <c r="C845" s="416"/>
      <c r="D845" s="417"/>
      <c r="E845" s="80"/>
      <c r="G845" s="418"/>
      <c r="H845" s="419"/>
      <c r="I845" s="420"/>
      <c r="J845" s="421"/>
    </row>
    <row r="846" spans="2:10" ht="15.6" x14ac:dyDescent="0.3">
      <c r="B846" s="78"/>
      <c r="C846" s="416"/>
      <c r="D846" s="417"/>
      <c r="E846" s="80"/>
      <c r="G846" s="418"/>
      <c r="H846" s="419"/>
      <c r="I846" s="420"/>
      <c r="J846" s="421"/>
    </row>
    <row r="847" spans="2:10" ht="15.6" x14ac:dyDescent="0.3">
      <c r="B847" s="78"/>
      <c r="C847" s="416"/>
      <c r="D847" s="417"/>
      <c r="E847" s="80"/>
      <c r="G847" s="418"/>
      <c r="H847" s="419"/>
      <c r="I847" s="420"/>
      <c r="J847" s="421"/>
    </row>
    <row r="848" spans="2:10" ht="15.6" x14ac:dyDescent="0.3">
      <c r="B848" s="78"/>
      <c r="C848" s="416"/>
      <c r="D848" s="417"/>
      <c r="E848" s="80"/>
      <c r="G848" s="418"/>
      <c r="H848" s="419"/>
      <c r="I848" s="420"/>
      <c r="J848" s="421"/>
    </row>
    <row r="849" spans="2:10" ht="15.6" x14ac:dyDescent="0.3">
      <c r="B849" s="78"/>
      <c r="C849" s="416"/>
      <c r="D849" s="417"/>
      <c r="E849" s="80"/>
      <c r="G849" s="418"/>
      <c r="H849" s="419"/>
      <c r="I849" s="420"/>
      <c r="J849" s="421"/>
    </row>
    <row r="850" spans="2:10" ht="15.6" x14ac:dyDescent="0.3">
      <c r="B850" s="78"/>
      <c r="C850" s="416"/>
      <c r="D850" s="417"/>
      <c r="E850" s="80"/>
      <c r="G850" s="418"/>
      <c r="H850" s="419"/>
      <c r="I850" s="420"/>
      <c r="J850" s="421"/>
    </row>
    <row r="851" spans="2:10" ht="15.6" x14ac:dyDescent="0.3">
      <c r="B851" s="78"/>
      <c r="C851" s="416"/>
      <c r="D851" s="417"/>
      <c r="E851" s="80"/>
      <c r="G851" s="418"/>
      <c r="H851" s="419"/>
      <c r="I851" s="420"/>
      <c r="J851" s="421"/>
    </row>
    <row r="852" spans="2:10" ht="15.6" x14ac:dyDescent="0.3">
      <c r="B852" s="78"/>
      <c r="C852" s="416"/>
      <c r="D852" s="417"/>
      <c r="E852" s="80"/>
      <c r="G852" s="418"/>
      <c r="H852" s="419"/>
      <c r="I852" s="420"/>
      <c r="J852" s="421"/>
    </row>
    <row r="853" spans="2:10" ht="15.6" x14ac:dyDescent="0.3">
      <c r="B853" s="78"/>
      <c r="C853" s="416"/>
      <c r="D853" s="417"/>
      <c r="E853" s="80"/>
      <c r="G853" s="418"/>
      <c r="H853" s="419"/>
      <c r="I853" s="420"/>
      <c r="J853" s="421"/>
    </row>
    <row r="854" spans="2:10" ht="15.6" x14ac:dyDescent="0.3">
      <c r="B854" s="78"/>
      <c r="C854" s="416"/>
      <c r="D854" s="417"/>
      <c r="E854" s="80"/>
      <c r="G854" s="418"/>
      <c r="H854" s="419"/>
      <c r="I854" s="420"/>
      <c r="J854" s="421"/>
    </row>
    <row r="855" spans="2:10" ht="15.6" x14ac:dyDescent="0.3">
      <c r="B855" s="78"/>
      <c r="C855" s="416"/>
      <c r="D855" s="417"/>
      <c r="E855" s="80"/>
      <c r="G855" s="418"/>
      <c r="H855" s="419"/>
      <c r="I855" s="420"/>
      <c r="J855" s="421"/>
    </row>
    <row r="856" spans="2:10" ht="15.6" x14ac:dyDescent="0.3">
      <c r="B856" s="78"/>
      <c r="C856" s="416"/>
      <c r="D856" s="417"/>
      <c r="E856" s="80"/>
      <c r="G856" s="418"/>
      <c r="H856" s="419"/>
      <c r="I856" s="420"/>
      <c r="J856" s="421"/>
    </row>
    <row r="857" spans="2:10" ht="15.6" x14ac:dyDescent="0.3">
      <c r="B857" s="78"/>
      <c r="C857" s="416"/>
      <c r="D857" s="417"/>
      <c r="E857" s="80"/>
      <c r="G857" s="418"/>
      <c r="H857" s="419"/>
      <c r="I857" s="420"/>
      <c r="J857" s="421"/>
    </row>
    <row r="858" spans="2:10" ht="15.6" x14ac:dyDescent="0.3">
      <c r="B858" s="78"/>
      <c r="C858" s="416"/>
      <c r="D858" s="417"/>
      <c r="E858" s="80"/>
      <c r="G858" s="418"/>
      <c r="H858" s="419"/>
      <c r="I858" s="420"/>
      <c r="J858" s="421"/>
    </row>
    <row r="859" spans="2:10" ht="15.6" x14ac:dyDescent="0.3">
      <c r="B859" s="78"/>
      <c r="C859" s="416"/>
      <c r="D859" s="417"/>
      <c r="E859" s="80"/>
      <c r="G859" s="418"/>
      <c r="H859" s="419"/>
      <c r="I859" s="420"/>
      <c r="J859" s="421"/>
    </row>
    <row r="860" spans="2:10" ht="15.6" x14ac:dyDescent="0.3">
      <c r="B860" s="78"/>
      <c r="C860" s="416"/>
      <c r="D860" s="417"/>
      <c r="E860" s="80"/>
      <c r="G860" s="418"/>
      <c r="H860" s="419"/>
      <c r="I860" s="420"/>
      <c r="J860" s="421"/>
    </row>
    <row r="861" spans="2:10" ht="15.6" x14ac:dyDescent="0.3">
      <c r="B861" s="78"/>
      <c r="C861" s="416"/>
      <c r="D861" s="417"/>
      <c r="E861" s="80"/>
      <c r="G861" s="418"/>
      <c r="H861" s="419"/>
      <c r="I861" s="420"/>
      <c r="J861" s="421"/>
    </row>
    <row r="862" spans="2:10" ht="15.6" x14ac:dyDescent="0.3">
      <c r="B862" s="78"/>
      <c r="C862" s="416"/>
      <c r="D862" s="417"/>
      <c r="E862" s="80"/>
      <c r="G862" s="418"/>
      <c r="H862" s="419"/>
      <c r="I862" s="420"/>
      <c r="J862" s="421"/>
    </row>
    <row r="863" spans="2:10" ht="15.6" x14ac:dyDescent="0.3">
      <c r="B863" s="78"/>
      <c r="C863" s="416"/>
      <c r="D863" s="417"/>
      <c r="E863" s="80"/>
      <c r="G863" s="418"/>
      <c r="H863" s="419"/>
      <c r="I863" s="420"/>
      <c r="J863" s="421"/>
    </row>
    <row r="864" spans="2:10" ht="15.6" x14ac:dyDescent="0.3">
      <c r="B864" s="78"/>
      <c r="C864" s="416"/>
      <c r="D864" s="417"/>
      <c r="E864" s="80"/>
      <c r="G864" s="418"/>
      <c r="H864" s="419"/>
      <c r="I864" s="420"/>
      <c r="J864" s="421"/>
    </row>
    <row r="865" spans="2:10" ht="15.6" x14ac:dyDescent="0.3">
      <c r="B865" s="78"/>
      <c r="C865" s="416"/>
      <c r="D865" s="417"/>
      <c r="E865" s="80"/>
      <c r="G865" s="418"/>
      <c r="H865" s="419"/>
      <c r="I865" s="420"/>
      <c r="J865" s="421"/>
    </row>
    <row r="866" spans="2:10" ht="15.6" x14ac:dyDescent="0.3">
      <c r="B866" s="78"/>
      <c r="C866" s="416"/>
      <c r="D866" s="417"/>
      <c r="E866" s="80"/>
      <c r="G866" s="418"/>
      <c r="H866" s="419"/>
      <c r="I866" s="420"/>
      <c r="J866" s="421"/>
    </row>
    <row r="867" spans="2:10" ht="15.6" x14ac:dyDescent="0.3">
      <c r="B867" s="78"/>
      <c r="C867" s="416"/>
      <c r="D867" s="417"/>
      <c r="E867" s="80"/>
      <c r="G867" s="418"/>
      <c r="H867" s="419"/>
      <c r="I867" s="420"/>
      <c r="J867" s="421"/>
    </row>
    <row r="868" spans="2:10" ht="15.6" x14ac:dyDescent="0.3">
      <c r="B868" s="78"/>
      <c r="C868" s="416"/>
      <c r="D868" s="417"/>
      <c r="E868" s="80"/>
      <c r="G868" s="418"/>
      <c r="H868" s="419"/>
      <c r="I868" s="420"/>
      <c r="J868" s="421"/>
    </row>
    <row r="869" spans="2:10" ht="15.6" x14ac:dyDescent="0.3">
      <c r="B869" s="78"/>
      <c r="C869" s="416"/>
      <c r="D869" s="417"/>
      <c r="E869" s="80"/>
      <c r="G869" s="418"/>
      <c r="H869" s="419"/>
      <c r="I869" s="420"/>
      <c r="J869" s="421"/>
    </row>
    <row r="870" spans="2:10" ht="15.6" x14ac:dyDescent="0.3">
      <c r="B870" s="78"/>
      <c r="C870" s="416"/>
      <c r="D870" s="417"/>
      <c r="E870" s="80"/>
      <c r="G870" s="418"/>
      <c r="H870" s="419"/>
      <c r="I870" s="420"/>
      <c r="J870" s="421"/>
    </row>
    <row r="871" spans="2:10" ht="15.6" x14ac:dyDescent="0.3">
      <c r="B871" s="78"/>
      <c r="C871" s="416"/>
      <c r="D871" s="417"/>
      <c r="E871" s="80"/>
      <c r="G871" s="418"/>
      <c r="H871" s="419"/>
      <c r="I871" s="420"/>
      <c r="J871" s="421"/>
    </row>
    <row r="872" spans="2:10" ht="15.6" x14ac:dyDescent="0.3">
      <c r="B872" s="78"/>
      <c r="C872" s="416"/>
      <c r="D872" s="417"/>
      <c r="E872" s="80"/>
      <c r="G872" s="418"/>
      <c r="H872" s="419"/>
      <c r="I872" s="420"/>
      <c r="J872" s="421"/>
    </row>
    <row r="873" spans="2:10" ht="15.6" x14ac:dyDescent="0.3">
      <c r="B873" s="78"/>
      <c r="C873" s="416"/>
      <c r="D873" s="417"/>
      <c r="E873" s="80"/>
      <c r="G873" s="418"/>
      <c r="H873" s="419"/>
      <c r="I873" s="420"/>
      <c r="J873" s="421"/>
    </row>
    <row r="874" spans="2:10" ht="15.6" x14ac:dyDescent="0.3">
      <c r="B874" s="78"/>
      <c r="C874" s="416"/>
      <c r="D874" s="417"/>
      <c r="E874" s="80"/>
      <c r="G874" s="418"/>
      <c r="H874" s="419"/>
      <c r="I874" s="420"/>
      <c r="J874" s="421"/>
    </row>
    <row r="875" spans="2:10" ht="15.6" x14ac:dyDescent="0.3">
      <c r="B875" s="78"/>
      <c r="C875" s="416"/>
      <c r="D875" s="417"/>
      <c r="E875" s="80"/>
      <c r="G875" s="418"/>
      <c r="H875" s="419"/>
      <c r="I875" s="420"/>
      <c r="J875" s="421"/>
    </row>
    <row r="876" spans="2:10" ht="15.6" x14ac:dyDescent="0.3">
      <c r="B876" s="78"/>
      <c r="C876" s="416"/>
      <c r="D876" s="417"/>
      <c r="E876" s="80"/>
      <c r="G876" s="418"/>
      <c r="H876" s="419"/>
      <c r="I876" s="420"/>
      <c r="J876" s="421"/>
    </row>
    <row r="877" spans="2:10" ht="15.6" x14ac:dyDescent="0.3">
      <c r="B877" s="78"/>
      <c r="C877" s="416"/>
      <c r="D877" s="417"/>
      <c r="E877" s="80"/>
      <c r="G877" s="418"/>
      <c r="H877" s="419"/>
      <c r="I877" s="420"/>
      <c r="J877" s="421"/>
    </row>
    <row r="878" spans="2:10" ht="15.6" x14ac:dyDescent="0.3">
      <c r="B878" s="78"/>
      <c r="C878" s="416"/>
      <c r="D878" s="417"/>
      <c r="E878" s="80"/>
      <c r="G878" s="418"/>
      <c r="H878" s="419"/>
      <c r="I878" s="420"/>
      <c r="J878" s="421"/>
    </row>
    <row r="879" spans="2:10" ht="15.6" x14ac:dyDescent="0.3">
      <c r="B879" s="78"/>
      <c r="C879" s="416"/>
      <c r="D879" s="417"/>
      <c r="E879" s="80"/>
      <c r="G879" s="418"/>
      <c r="H879" s="419"/>
      <c r="I879" s="420"/>
      <c r="J879" s="421"/>
    </row>
    <row r="880" spans="2:10" ht="15.6" x14ac:dyDescent="0.3">
      <c r="B880" s="78"/>
      <c r="C880" s="416"/>
      <c r="D880" s="417"/>
      <c r="E880" s="80"/>
      <c r="G880" s="418"/>
      <c r="H880" s="419"/>
      <c r="I880" s="420"/>
      <c r="J880" s="421"/>
    </row>
    <row r="881" spans="2:10" ht="15.6" x14ac:dyDescent="0.3">
      <c r="B881" s="78"/>
      <c r="C881" s="416"/>
      <c r="D881" s="417"/>
      <c r="E881" s="80"/>
      <c r="G881" s="418"/>
      <c r="H881" s="419"/>
      <c r="I881" s="420"/>
      <c r="J881" s="421"/>
    </row>
    <row r="882" spans="2:10" ht="15.6" x14ac:dyDescent="0.3">
      <c r="B882" s="78"/>
      <c r="C882" s="416"/>
      <c r="D882" s="417"/>
      <c r="E882" s="80"/>
      <c r="G882" s="418"/>
      <c r="H882" s="419"/>
      <c r="I882" s="420"/>
      <c r="J882" s="421"/>
    </row>
    <row r="883" spans="2:10" ht="15.6" x14ac:dyDescent="0.3">
      <c r="B883" s="78"/>
      <c r="C883" s="416"/>
      <c r="D883" s="417"/>
      <c r="E883" s="80"/>
      <c r="G883" s="418"/>
      <c r="H883" s="419"/>
      <c r="I883" s="420"/>
      <c r="J883" s="421"/>
    </row>
    <row r="884" spans="2:10" ht="15.6" x14ac:dyDescent="0.3">
      <c r="B884" s="78"/>
      <c r="C884" s="416"/>
      <c r="D884" s="417"/>
      <c r="E884" s="80"/>
      <c r="G884" s="418"/>
      <c r="H884" s="419"/>
      <c r="I884" s="420"/>
      <c r="J884" s="421"/>
    </row>
    <row r="885" spans="2:10" ht="15.6" x14ac:dyDescent="0.3">
      <c r="B885" s="78"/>
      <c r="C885" s="416"/>
      <c r="D885" s="417"/>
      <c r="E885" s="80"/>
      <c r="G885" s="418"/>
      <c r="H885" s="419"/>
      <c r="I885" s="420"/>
      <c r="J885" s="421"/>
    </row>
    <row r="886" spans="2:10" ht="15.6" x14ac:dyDescent="0.3">
      <c r="B886" s="78"/>
      <c r="C886" s="416"/>
      <c r="D886" s="417"/>
      <c r="E886" s="80"/>
      <c r="G886" s="418"/>
      <c r="H886" s="419"/>
      <c r="I886" s="420"/>
      <c r="J886" s="421"/>
    </row>
    <row r="887" spans="2:10" ht="15.6" x14ac:dyDescent="0.3">
      <c r="B887" s="78"/>
      <c r="C887" s="416"/>
      <c r="D887" s="417"/>
      <c r="E887" s="80"/>
      <c r="G887" s="418"/>
      <c r="H887" s="419"/>
      <c r="I887" s="420"/>
      <c r="J887" s="421"/>
    </row>
    <row r="888" spans="2:10" ht="15.6" x14ac:dyDescent="0.3">
      <c r="B888" s="78"/>
      <c r="C888" s="416"/>
      <c r="D888" s="417"/>
      <c r="E888" s="80"/>
      <c r="G888" s="418"/>
      <c r="H888" s="419"/>
      <c r="I888" s="420"/>
      <c r="J888" s="421"/>
    </row>
    <row r="889" spans="2:10" ht="15.6" x14ac:dyDescent="0.3">
      <c r="B889" s="78"/>
      <c r="C889" s="416"/>
      <c r="D889" s="417"/>
      <c r="E889" s="80"/>
      <c r="G889" s="418"/>
      <c r="H889" s="419"/>
      <c r="I889" s="420"/>
      <c r="J889" s="421"/>
    </row>
    <row r="890" spans="2:10" ht="15.6" x14ac:dyDescent="0.3">
      <c r="B890" s="78"/>
      <c r="C890" s="416"/>
      <c r="D890" s="417"/>
      <c r="E890" s="80"/>
      <c r="G890" s="418"/>
      <c r="H890" s="419"/>
      <c r="I890" s="420"/>
      <c r="J890" s="421"/>
    </row>
    <row r="891" spans="2:10" ht="15.6" x14ac:dyDescent="0.3">
      <c r="B891" s="78"/>
      <c r="C891" s="416"/>
      <c r="D891" s="417"/>
      <c r="E891" s="80"/>
      <c r="G891" s="418"/>
      <c r="H891" s="419"/>
      <c r="I891" s="420"/>
      <c r="J891" s="421"/>
    </row>
    <row r="892" spans="2:10" ht="15.6" x14ac:dyDescent="0.3">
      <c r="B892" s="78"/>
      <c r="C892" s="416"/>
      <c r="D892" s="417"/>
      <c r="E892" s="80"/>
      <c r="G892" s="418"/>
      <c r="H892" s="419"/>
      <c r="I892" s="420"/>
      <c r="J892" s="421"/>
    </row>
    <row r="893" spans="2:10" ht="15.6" x14ac:dyDescent="0.3">
      <c r="B893" s="78"/>
      <c r="C893" s="416"/>
      <c r="D893" s="417"/>
      <c r="E893" s="80"/>
      <c r="G893" s="418"/>
      <c r="H893" s="419"/>
      <c r="I893" s="420"/>
      <c r="J893" s="421"/>
    </row>
    <row r="894" spans="2:10" ht="15.6" x14ac:dyDescent="0.3">
      <c r="B894" s="78"/>
      <c r="C894" s="416"/>
      <c r="D894" s="417"/>
      <c r="E894" s="80"/>
      <c r="G894" s="418"/>
      <c r="H894" s="419"/>
      <c r="I894" s="420"/>
      <c r="J894" s="421"/>
    </row>
    <row r="895" spans="2:10" ht="15.6" x14ac:dyDescent="0.3">
      <c r="B895" s="78"/>
      <c r="C895" s="416"/>
      <c r="D895" s="417"/>
      <c r="E895" s="80"/>
      <c r="G895" s="418"/>
      <c r="H895" s="419"/>
      <c r="I895" s="420"/>
      <c r="J895" s="421"/>
    </row>
    <row r="896" spans="2:10" ht="15.6" x14ac:dyDescent="0.3">
      <c r="B896" s="78"/>
      <c r="C896" s="416"/>
      <c r="D896" s="417"/>
      <c r="E896" s="80"/>
      <c r="G896" s="418"/>
      <c r="H896" s="419"/>
      <c r="I896" s="420"/>
      <c r="J896" s="421"/>
    </row>
    <row r="897" spans="2:10" ht="15.6" x14ac:dyDescent="0.3">
      <c r="B897" s="78"/>
      <c r="C897" s="416"/>
      <c r="D897" s="417"/>
      <c r="E897" s="80"/>
      <c r="G897" s="418"/>
      <c r="H897" s="419"/>
      <c r="I897" s="420"/>
      <c r="J897" s="421"/>
    </row>
    <row r="898" spans="2:10" ht="15.6" x14ac:dyDescent="0.3">
      <c r="B898" s="78"/>
      <c r="C898" s="416"/>
      <c r="D898" s="417"/>
      <c r="E898" s="80"/>
      <c r="G898" s="418"/>
      <c r="H898" s="419"/>
      <c r="I898" s="420"/>
      <c r="J898" s="421"/>
    </row>
    <row r="899" spans="2:10" ht="15.6" x14ac:dyDescent="0.3">
      <c r="B899" s="78"/>
      <c r="C899" s="416"/>
      <c r="D899" s="417"/>
      <c r="E899" s="80"/>
      <c r="G899" s="418"/>
      <c r="H899" s="419"/>
      <c r="I899" s="420"/>
      <c r="J899" s="421"/>
    </row>
    <row r="900" spans="2:10" ht="15.6" x14ac:dyDescent="0.3">
      <c r="B900" s="78"/>
      <c r="C900" s="416"/>
      <c r="D900" s="417"/>
      <c r="E900" s="80"/>
      <c r="G900" s="418"/>
      <c r="H900" s="419"/>
      <c r="I900" s="420"/>
      <c r="J900" s="421"/>
    </row>
    <row r="901" spans="2:10" ht="15.6" x14ac:dyDescent="0.3">
      <c r="B901" s="78"/>
      <c r="C901" s="416"/>
      <c r="D901" s="417"/>
      <c r="E901" s="80"/>
      <c r="G901" s="418"/>
      <c r="H901" s="419"/>
      <c r="I901" s="420"/>
      <c r="J901" s="421"/>
    </row>
    <row r="902" spans="2:10" ht="15.6" x14ac:dyDescent="0.3">
      <c r="B902" s="78"/>
      <c r="C902" s="416"/>
      <c r="D902" s="417"/>
      <c r="E902" s="80"/>
      <c r="G902" s="418"/>
      <c r="H902" s="419"/>
      <c r="I902" s="420"/>
      <c r="J902" s="421"/>
    </row>
    <row r="903" spans="2:10" ht="15.6" x14ac:dyDescent="0.3">
      <c r="B903" s="78"/>
      <c r="C903" s="416"/>
      <c r="D903" s="417"/>
      <c r="E903" s="80"/>
      <c r="G903" s="418"/>
      <c r="H903" s="419"/>
      <c r="I903" s="420"/>
      <c r="J903" s="421"/>
    </row>
    <row r="904" spans="2:10" ht="15.6" x14ac:dyDescent="0.3">
      <c r="B904" s="78"/>
      <c r="C904" s="416"/>
      <c r="D904" s="417"/>
      <c r="E904" s="80"/>
      <c r="G904" s="418"/>
      <c r="H904" s="419"/>
      <c r="I904" s="420"/>
      <c r="J904" s="421"/>
    </row>
    <row r="905" spans="2:10" ht="15.6" x14ac:dyDescent="0.3">
      <c r="B905" s="78"/>
      <c r="C905" s="416"/>
      <c r="D905" s="417"/>
      <c r="E905" s="80"/>
      <c r="G905" s="418"/>
      <c r="H905" s="419"/>
      <c r="I905" s="420"/>
      <c r="J905" s="421"/>
    </row>
    <row r="906" spans="2:10" ht="15.6" x14ac:dyDescent="0.3">
      <c r="B906" s="78"/>
      <c r="C906" s="416"/>
      <c r="D906" s="417"/>
      <c r="E906" s="80"/>
      <c r="G906" s="418"/>
      <c r="H906" s="419"/>
      <c r="I906" s="420"/>
      <c r="J906" s="421"/>
    </row>
    <row r="907" spans="2:10" ht="15.6" x14ac:dyDescent="0.3">
      <c r="B907" s="78"/>
      <c r="C907" s="416"/>
      <c r="D907" s="417"/>
      <c r="E907" s="80"/>
      <c r="G907" s="418"/>
      <c r="H907" s="419"/>
      <c r="I907" s="420"/>
      <c r="J907" s="421"/>
    </row>
    <row r="908" spans="2:10" ht="15.6" x14ac:dyDescent="0.3">
      <c r="B908" s="78"/>
      <c r="C908" s="416"/>
      <c r="D908" s="417"/>
      <c r="E908" s="80"/>
      <c r="G908" s="418"/>
      <c r="H908" s="419"/>
      <c r="I908" s="420"/>
      <c r="J908" s="421"/>
    </row>
    <row r="909" spans="2:10" ht="15.6" x14ac:dyDescent="0.3">
      <c r="B909" s="78"/>
      <c r="C909" s="416"/>
      <c r="D909" s="417"/>
      <c r="E909" s="80"/>
      <c r="G909" s="418"/>
      <c r="H909" s="419"/>
      <c r="I909" s="420"/>
      <c r="J909" s="421"/>
    </row>
    <row r="910" spans="2:10" ht="15.6" x14ac:dyDescent="0.3">
      <c r="B910" s="78"/>
      <c r="C910" s="416"/>
      <c r="D910" s="417"/>
      <c r="E910" s="80"/>
      <c r="G910" s="418"/>
      <c r="H910" s="419"/>
      <c r="I910" s="420"/>
      <c r="J910" s="421"/>
    </row>
    <row r="911" spans="2:10" ht="15.6" x14ac:dyDescent="0.3">
      <c r="B911" s="78"/>
      <c r="C911" s="416"/>
      <c r="D911" s="417"/>
      <c r="E911" s="80"/>
      <c r="G911" s="418"/>
      <c r="H911" s="419"/>
      <c r="I911" s="420"/>
      <c r="J911" s="421"/>
    </row>
    <row r="912" spans="2:10" ht="15.6" x14ac:dyDescent="0.3">
      <c r="B912" s="78"/>
      <c r="C912" s="416"/>
      <c r="D912" s="417"/>
      <c r="E912" s="80"/>
      <c r="G912" s="418"/>
      <c r="H912" s="419"/>
      <c r="I912" s="420"/>
      <c r="J912" s="421"/>
    </row>
    <row r="913" spans="2:10" ht="15.6" x14ac:dyDescent="0.3">
      <c r="B913" s="78"/>
      <c r="C913" s="416"/>
      <c r="D913" s="417"/>
      <c r="E913" s="80"/>
      <c r="G913" s="418"/>
      <c r="H913" s="419"/>
      <c r="I913" s="420"/>
      <c r="J913" s="421"/>
    </row>
    <row r="914" spans="2:10" ht="15.6" x14ac:dyDescent="0.3">
      <c r="B914" s="78"/>
      <c r="C914" s="416"/>
      <c r="D914" s="417"/>
      <c r="E914" s="80"/>
      <c r="G914" s="418"/>
      <c r="H914" s="419"/>
      <c r="I914" s="420"/>
      <c r="J914" s="421"/>
    </row>
    <row r="915" spans="2:10" ht="15.6" x14ac:dyDescent="0.3">
      <c r="B915" s="78"/>
      <c r="C915" s="416"/>
      <c r="D915" s="417"/>
      <c r="E915" s="80"/>
      <c r="G915" s="418"/>
      <c r="H915" s="419"/>
      <c r="I915" s="420"/>
      <c r="J915" s="421"/>
    </row>
    <row r="916" spans="2:10" ht="15.6" x14ac:dyDescent="0.3">
      <c r="B916" s="78"/>
      <c r="C916" s="416"/>
      <c r="D916" s="417"/>
      <c r="E916" s="80"/>
      <c r="G916" s="418"/>
      <c r="H916" s="419"/>
      <c r="I916" s="420"/>
      <c r="J916" s="421"/>
    </row>
    <row r="917" spans="2:10" ht="15.6" x14ac:dyDescent="0.3">
      <c r="B917" s="78"/>
      <c r="C917" s="416"/>
      <c r="D917" s="417"/>
      <c r="E917" s="80"/>
      <c r="G917" s="418"/>
      <c r="H917" s="419"/>
      <c r="I917" s="420"/>
      <c r="J917" s="421"/>
    </row>
    <row r="918" spans="2:10" ht="15.6" x14ac:dyDescent="0.3">
      <c r="B918" s="78"/>
      <c r="C918" s="416"/>
      <c r="D918" s="417"/>
      <c r="E918" s="80"/>
      <c r="G918" s="418"/>
      <c r="H918" s="419"/>
      <c r="I918" s="420"/>
      <c r="J918" s="421"/>
    </row>
    <row r="919" spans="2:10" ht="15.6" x14ac:dyDescent="0.3">
      <c r="B919" s="78"/>
      <c r="C919" s="416"/>
      <c r="D919" s="417"/>
      <c r="E919" s="80"/>
      <c r="G919" s="418"/>
      <c r="H919" s="419"/>
      <c r="I919" s="420"/>
      <c r="J919" s="421"/>
    </row>
    <row r="920" spans="2:10" ht="15.6" x14ac:dyDescent="0.3">
      <c r="B920" s="78"/>
      <c r="C920" s="416"/>
      <c r="D920" s="417"/>
      <c r="E920" s="80"/>
      <c r="G920" s="418"/>
      <c r="H920" s="419"/>
      <c r="I920" s="420"/>
      <c r="J920" s="421"/>
    </row>
    <row r="921" spans="2:10" ht="15.6" x14ac:dyDescent="0.3">
      <c r="B921" s="78"/>
      <c r="C921" s="416"/>
      <c r="D921" s="417"/>
      <c r="E921" s="80"/>
      <c r="G921" s="418"/>
      <c r="H921" s="419"/>
      <c r="I921" s="420"/>
      <c r="J921" s="421"/>
    </row>
    <row r="922" spans="2:10" ht="15.6" x14ac:dyDescent="0.3">
      <c r="B922" s="78"/>
      <c r="C922" s="416"/>
      <c r="D922" s="417"/>
      <c r="E922" s="80"/>
      <c r="G922" s="418"/>
      <c r="H922" s="419"/>
      <c r="I922" s="420"/>
      <c r="J922" s="421"/>
    </row>
    <row r="923" spans="2:10" ht="15.6" x14ac:dyDescent="0.3">
      <c r="B923" s="78"/>
      <c r="C923" s="416"/>
      <c r="D923" s="417"/>
      <c r="E923" s="80"/>
      <c r="G923" s="418"/>
      <c r="H923" s="419"/>
      <c r="I923" s="420"/>
      <c r="J923" s="421"/>
    </row>
    <row r="924" spans="2:10" ht="15.6" x14ac:dyDescent="0.3">
      <c r="B924" s="78"/>
      <c r="C924" s="416"/>
      <c r="D924" s="417"/>
      <c r="E924" s="80"/>
      <c r="G924" s="418"/>
      <c r="H924" s="419"/>
      <c r="I924" s="420"/>
      <c r="J924" s="421"/>
    </row>
    <row r="925" spans="2:10" ht="15.6" x14ac:dyDescent="0.3">
      <c r="B925" s="78"/>
      <c r="C925" s="416"/>
      <c r="D925" s="417"/>
      <c r="E925" s="80"/>
      <c r="G925" s="418"/>
      <c r="H925" s="419"/>
      <c r="I925" s="420"/>
      <c r="J925" s="421"/>
    </row>
    <row r="926" spans="2:10" ht="15.6" x14ac:dyDescent="0.3">
      <c r="B926" s="78"/>
      <c r="C926" s="416"/>
      <c r="D926" s="417"/>
      <c r="E926" s="80"/>
      <c r="G926" s="418"/>
      <c r="H926" s="419"/>
      <c r="I926" s="420"/>
      <c r="J926" s="421"/>
    </row>
    <row r="927" spans="2:10" ht="15.6" x14ac:dyDescent="0.3">
      <c r="B927" s="78"/>
      <c r="C927" s="416"/>
      <c r="D927" s="417"/>
      <c r="E927" s="80"/>
      <c r="G927" s="418"/>
      <c r="H927" s="419"/>
      <c r="I927" s="420"/>
      <c r="J927" s="421"/>
    </row>
    <row r="928" spans="2:10" ht="15.6" x14ac:dyDescent="0.3">
      <c r="B928" s="78"/>
      <c r="C928" s="416"/>
      <c r="D928" s="417"/>
      <c r="E928" s="80"/>
      <c r="G928" s="418"/>
      <c r="H928" s="419"/>
      <c r="I928" s="420"/>
      <c r="J928" s="421"/>
    </row>
    <row r="929" spans="2:10" ht="15.6" x14ac:dyDescent="0.3">
      <c r="B929" s="78"/>
      <c r="C929" s="416"/>
      <c r="D929" s="417"/>
      <c r="E929" s="80"/>
      <c r="G929" s="418"/>
      <c r="H929" s="419"/>
      <c r="I929" s="420"/>
      <c r="J929" s="421"/>
    </row>
    <row r="930" spans="2:10" ht="15.6" x14ac:dyDescent="0.3">
      <c r="B930" s="78"/>
      <c r="C930" s="416"/>
      <c r="D930" s="417"/>
      <c r="E930" s="80"/>
      <c r="G930" s="418"/>
      <c r="H930" s="419"/>
      <c r="I930" s="420"/>
      <c r="J930" s="421"/>
    </row>
    <row r="931" spans="2:10" ht="15.6" x14ac:dyDescent="0.3">
      <c r="B931" s="78"/>
      <c r="C931" s="416"/>
      <c r="D931" s="417"/>
      <c r="E931" s="80"/>
      <c r="G931" s="418"/>
      <c r="H931" s="419"/>
      <c r="I931" s="420"/>
      <c r="J931" s="421"/>
    </row>
    <row r="932" spans="2:10" ht="15.6" x14ac:dyDescent="0.3">
      <c r="B932" s="78"/>
      <c r="C932" s="416"/>
      <c r="D932" s="417"/>
      <c r="E932" s="80"/>
      <c r="G932" s="418"/>
      <c r="H932" s="419"/>
      <c r="I932" s="420"/>
      <c r="J932" s="421"/>
    </row>
    <row r="933" spans="2:10" ht="15.6" x14ac:dyDescent="0.3">
      <c r="B933" s="78"/>
      <c r="C933" s="416"/>
      <c r="D933" s="417"/>
      <c r="E933" s="80"/>
      <c r="G933" s="418"/>
      <c r="H933" s="419"/>
      <c r="I933" s="420"/>
      <c r="J933" s="421"/>
    </row>
    <row r="934" spans="2:10" ht="15.6" x14ac:dyDescent="0.3">
      <c r="B934" s="78"/>
      <c r="C934" s="416"/>
      <c r="D934" s="417"/>
      <c r="E934" s="80"/>
      <c r="G934" s="418"/>
      <c r="H934" s="419"/>
      <c r="I934" s="420"/>
      <c r="J934" s="421"/>
    </row>
    <row r="935" spans="2:10" ht="15.6" x14ac:dyDescent="0.3">
      <c r="B935" s="78"/>
      <c r="C935" s="416"/>
      <c r="D935" s="417"/>
      <c r="E935" s="80"/>
      <c r="G935" s="418"/>
      <c r="H935" s="419"/>
      <c r="I935" s="420"/>
      <c r="J935" s="421"/>
    </row>
    <row r="936" spans="2:10" ht="15.6" x14ac:dyDescent="0.3">
      <c r="B936" s="78"/>
      <c r="C936" s="416"/>
      <c r="D936" s="417"/>
      <c r="E936" s="80"/>
      <c r="G936" s="418"/>
      <c r="H936" s="419"/>
      <c r="I936" s="420"/>
      <c r="J936" s="421"/>
    </row>
    <row r="937" spans="2:10" ht="15.6" x14ac:dyDescent="0.3">
      <c r="B937" s="78"/>
      <c r="C937" s="416"/>
      <c r="D937" s="417"/>
      <c r="E937" s="80"/>
      <c r="G937" s="418"/>
      <c r="H937" s="419"/>
      <c r="I937" s="420"/>
      <c r="J937" s="421"/>
    </row>
    <row r="938" spans="2:10" ht="15.6" x14ac:dyDescent="0.3">
      <c r="B938" s="78"/>
      <c r="C938" s="416"/>
      <c r="D938" s="417"/>
      <c r="E938" s="80"/>
      <c r="G938" s="418"/>
      <c r="H938" s="419"/>
      <c r="I938" s="420"/>
      <c r="J938" s="421"/>
    </row>
    <row r="939" spans="2:10" ht="15.6" x14ac:dyDescent="0.3">
      <c r="B939" s="78"/>
      <c r="C939" s="416"/>
      <c r="D939" s="417"/>
      <c r="E939" s="80"/>
      <c r="G939" s="418"/>
      <c r="H939" s="419"/>
      <c r="I939" s="420"/>
      <c r="J939" s="421"/>
    </row>
    <row r="940" spans="2:10" ht="15.6" x14ac:dyDescent="0.3">
      <c r="B940" s="78"/>
      <c r="C940" s="416"/>
      <c r="D940" s="417"/>
      <c r="E940" s="80"/>
      <c r="G940" s="418"/>
      <c r="H940" s="419"/>
      <c r="I940" s="420"/>
      <c r="J940" s="421"/>
    </row>
    <row r="941" spans="2:10" ht="15.6" x14ac:dyDescent="0.3">
      <c r="B941" s="78"/>
      <c r="C941" s="416"/>
      <c r="D941" s="417"/>
      <c r="E941" s="80"/>
      <c r="G941" s="418"/>
      <c r="H941" s="419"/>
      <c r="I941" s="420"/>
      <c r="J941" s="421"/>
    </row>
    <row r="942" spans="2:10" ht="15.6" x14ac:dyDescent="0.3">
      <c r="B942" s="78"/>
      <c r="C942" s="416"/>
      <c r="D942" s="417"/>
      <c r="E942" s="80"/>
      <c r="G942" s="418"/>
      <c r="H942" s="419"/>
      <c r="I942" s="420"/>
      <c r="J942" s="421"/>
    </row>
    <row r="943" spans="2:10" ht="15.6" x14ac:dyDescent="0.3">
      <c r="B943" s="78"/>
      <c r="C943" s="416"/>
      <c r="D943" s="417"/>
      <c r="E943" s="80"/>
      <c r="G943" s="418"/>
      <c r="H943" s="419"/>
      <c r="I943" s="420"/>
      <c r="J943" s="421"/>
    </row>
    <row r="944" spans="2:10" ht="15.6" x14ac:dyDescent="0.3">
      <c r="B944" s="78"/>
      <c r="C944" s="416"/>
      <c r="D944" s="417"/>
      <c r="E944" s="80"/>
      <c r="G944" s="418"/>
      <c r="H944" s="419"/>
      <c r="I944" s="420"/>
      <c r="J944" s="421"/>
    </row>
    <row r="945" spans="2:10" ht="15.6" x14ac:dyDescent="0.3">
      <c r="B945" s="78"/>
      <c r="C945" s="416"/>
      <c r="D945" s="417"/>
      <c r="E945" s="80"/>
      <c r="G945" s="418"/>
      <c r="H945" s="419"/>
      <c r="I945" s="420"/>
      <c r="J945" s="421"/>
    </row>
    <row r="946" spans="2:10" ht="15.6" x14ac:dyDescent="0.3">
      <c r="B946" s="78"/>
      <c r="C946" s="416"/>
      <c r="D946" s="417"/>
      <c r="E946" s="80"/>
      <c r="G946" s="418"/>
      <c r="H946" s="419"/>
      <c r="I946" s="420"/>
      <c r="J946" s="421"/>
    </row>
    <row r="947" spans="2:10" ht="15.6" x14ac:dyDescent="0.3">
      <c r="B947" s="78"/>
      <c r="C947" s="416"/>
      <c r="D947" s="417"/>
      <c r="E947" s="80"/>
      <c r="G947" s="418"/>
      <c r="H947" s="419"/>
      <c r="I947" s="420"/>
      <c r="J947" s="421"/>
    </row>
    <row r="948" spans="2:10" ht="15.6" x14ac:dyDescent="0.3">
      <c r="B948" s="78"/>
      <c r="C948" s="416"/>
      <c r="D948" s="417"/>
      <c r="E948" s="80"/>
      <c r="G948" s="418"/>
      <c r="H948" s="419"/>
      <c r="I948" s="420"/>
      <c r="J948" s="421"/>
    </row>
    <row r="949" spans="2:10" ht="15.6" x14ac:dyDescent="0.3">
      <c r="B949" s="78"/>
      <c r="C949" s="416"/>
      <c r="D949" s="417"/>
      <c r="E949" s="80"/>
      <c r="G949" s="418"/>
      <c r="H949" s="419"/>
      <c r="I949" s="420"/>
      <c r="J949" s="421"/>
    </row>
    <row r="950" spans="2:10" ht="15.6" x14ac:dyDescent="0.3">
      <c r="B950" s="78"/>
      <c r="C950" s="416"/>
      <c r="D950" s="417"/>
      <c r="E950" s="80"/>
      <c r="G950" s="418"/>
      <c r="H950" s="419"/>
      <c r="I950" s="420"/>
      <c r="J950" s="421"/>
    </row>
    <row r="951" spans="2:10" ht="15.6" x14ac:dyDescent="0.3">
      <c r="B951" s="78"/>
      <c r="C951" s="416"/>
      <c r="D951" s="417"/>
      <c r="E951" s="80"/>
      <c r="G951" s="418"/>
      <c r="H951" s="419"/>
      <c r="I951" s="420"/>
      <c r="J951" s="421"/>
    </row>
    <row r="952" spans="2:10" ht="15.6" x14ac:dyDescent="0.3">
      <c r="B952" s="78"/>
      <c r="C952" s="416"/>
      <c r="D952" s="417"/>
      <c r="E952" s="80"/>
      <c r="G952" s="418"/>
      <c r="H952" s="419"/>
      <c r="I952" s="420"/>
      <c r="J952" s="421"/>
    </row>
    <row r="953" spans="2:10" ht="15.6" x14ac:dyDescent="0.3">
      <c r="B953" s="78"/>
      <c r="C953" s="416"/>
      <c r="D953" s="417"/>
      <c r="E953" s="80"/>
      <c r="G953" s="418"/>
      <c r="H953" s="419"/>
      <c r="I953" s="420"/>
      <c r="J953" s="421"/>
    </row>
    <row r="954" spans="2:10" ht="15.6" x14ac:dyDescent="0.3">
      <c r="B954" s="78"/>
      <c r="C954" s="416"/>
      <c r="D954" s="417"/>
      <c r="E954" s="80"/>
      <c r="G954" s="418"/>
      <c r="H954" s="419"/>
      <c r="I954" s="420"/>
      <c r="J954" s="421"/>
    </row>
    <row r="955" spans="2:10" ht="15.6" x14ac:dyDescent="0.3">
      <c r="B955" s="78"/>
      <c r="C955" s="416"/>
      <c r="D955" s="417"/>
      <c r="E955" s="80"/>
      <c r="G955" s="418"/>
      <c r="H955" s="419"/>
      <c r="I955" s="420"/>
      <c r="J955" s="421"/>
    </row>
    <row r="956" spans="2:10" ht="15.6" x14ac:dyDescent="0.3">
      <c r="B956" s="78"/>
      <c r="C956" s="416"/>
      <c r="D956" s="417"/>
      <c r="E956" s="80"/>
      <c r="G956" s="418"/>
      <c r="H956" s="419"/>
      <c r="I956" s="420"/>
      <c r="J956" s="421"/>
    </row>
    <row r="957" spans="2:10" ht="15.6" x14ac:dyDescent="0.3">
      <c r="B957" s="78"/>
      <c r="C957" s="416"/>
      <c r="D957" s="417"/>
      <c r="E957" s="80"/>
      <c r="G957" s="418"/>
      <c r="H957" s="419"/>
      <c r="I957" s="420"/>
      <c r="J957" s="421"/>
    </row>
    <row r="958" spans="2:10" ht="15.6" x14ac:dyDescent="0.3">
      <c r="B958" s="78"/>
      <c r="C958" s="416"/>
      <c r="D958" s="417"/>
      <c r="E958" s="80"/>
      <c r="G958" s="418"/>
      <c r="H958" s="419"/>
      <c r="I958" s="420"/>
      <c r="J958" s="421"/>
    </row>
    <row r="959" spans="2:10" ht="15.6" x14ac:dyDescent="0.3">
      <c r="B959" s="78"/>
      <c r="C959" s="416"/>
      <c r="D959" s="417"/>
      <c r="E959" s="80"/>
      <c r="G959" s="418"/>
      <c r="H959" s="419"/>
      <c r="I959" s="420"/>
      <c r="J959" s="421"/>
    </row>
    <row r="960" spans="2:10" ht="15.6" x14ac:dyDescent="0.3">
      <c r="B960" s="78"/>
      <c r="C960" s="416"/>
      <c r="D960" s="417"/>
      <c r="E960" s="80"/>
      <c r="G960" s="418"/>
      <c r="H960" s="419"/>
      <c r="I960" s="420"/>
      <c r="J960" s="421"/>
    </row>
    <row r="961" spans="2:10" ht="15.6" x14ac:dyDescent="0.3">
      <c r="B961" s="78"/>
      <c r="C961" s="416"/>
      <c r="D961" s="417"/>
      <c r="E961" s="80"/>
      <c r="G961" s="418"/>
      <c r="H961" s="419"/>
      <c r="I961" s="420"/>
      <c r="J961" s="421"/>
    </row>
    <row r="962" spans="2:10" ht="15.6" x14ac:dyDescent="0.3">
      <c r="B962" s="78"/>
      <c r="C962" s="416"/>
      <c r="D962" s="417"/>
      <c r="E962" s="80"/>
      <c r="G962" s="418"/>
      <c r="H962" s="419"/>
      <c r="I962" s="420"/>
      <c r="J962" s="421"/>
    </row>
    <row r="963" spans="2:10" ht="15.6" x14ac:dyDescent="0.3">
      <c r="B963" s="78"/>
      <c r="C963" s="416"/>
      <c r="D963" s="417"/>
      <c r="E963" s="80"/>
      <c r="G963" s="418"/>
      <c r="H963" s="419"/>
      <c r="I963" s="420"/>
      <c r="J963" s="421"/>
    </row>
    <row r="964" spans="2:10" ht="15.6" x14ac:dyDescent="0.3">
      <c r="B964" s="78"/>
      <c r="C964" s="416"/>
      <c r="D964" s="417"/>
      <c r="E964" s="80"/>
      <c r="G964" s="418"/>
      <c r="H964" s="419"/>
      <c r="I964" s="420"/>
      <c r="J964" s="421"/>
    </row>
    <row r="965" spans="2:10" ht="15.6" x14ac:dyDescent="0.3">
      <c r="B965" s="78"/>
      <c r="C965" s="416"/>
      <c r="D965" s="417"/>
      <c r="E965" s="80"/>
      <c r="G965" s="418"/>
      <c r="H965" s="419"/>
      <c r="I965" s="420"/>
      <c r="J965" s="421"/>
    </row>
    <row r="966" spans="2:10" ht="15.6" x14ac:dyDescent="0.3">
      <c r="B966" s="78"/>
      <c r="C966" s="416"/>
      <c r="D966" s="417"/>
      <c r="E966" s="80"/>
      <c r="G966" s="418"/>
      <c r="H966" s="419"/>
      <c r="I966" s="420"/>
      <c r="J966" s="421"/>
    </row>
    <row r="967" spans="2:10" ht="15.6" x14ac:dyDescent="0.3">
      <c r="B967" s="78"/>
      <c r="C967" s="416"/>
      <c r="D967" s="417"/>
      <c r="E967" s="80"/>
      <c r="G967" s="418"/>
      <c r="H967" s="419"/>
      <c r="I967" s="420"/>
      <c r="J967" s="421"/>
    </row>
    <row r="968" spans="2:10" ht="15.6" x14ac:dyDescent="0.3">
      <c r="B968" s="78"/>
      <c r="C968" s="416"/>
      <c r="D968" s="417"/>
      <c r="E968" s="80"/>
      <c r="G968" s="418"/>
      <c r="H968" s="419"/>
      <c r="I968" s="420"/>
      <c r="J968" s="421"/>
    </row>
    <row r="969" spans="2:10" ht="15.6" x14ac:dyDescent="0.3">
      <c r="B969" s="78"/>
      <c r="C969" s="416"/>
      <c r="D969" s="417"/>
      <c r="E969" s="80"/>
      <c r="G969" s="418"/>
      <c r="H969" s="419"/>
      <c r="I969" s="420"/>
      <c r="J969" s="421"/>
    </row>
    <row r="970" spans="2:10" ht="15.6" x14ac:dyDescent="0.3">
      <c r="B970" s="78"/>
      <c r="C970" s="416"/>
      <c r="D970" s="417"/>
      <c r="E970" s="80"/>
      <c r="G970" s="418"/>
      <c r="H970" s="419"/>
      <c r="I970" s="420"/>
      <c r="J970" s="421"/>
    </row>
    <row r="971" spans="2:10" ht="15.6" x14ac:dyDescent="0.3">
      <c r="B971" s="78"/>
      <c r="C971" s="416"/>
      <c r="D971" s="417"/>
      <c r="E971" s="80"/>
      <c r="G971" s="418"/>
      <c r="H971" s="419"/>
      <c r="I971" s="420"/>
      <c r="J971" s="421"/>
    </row>
    <row r="972" spans="2:10" ht="15.6" x14ac:dyDescent="0.3">
      <c r="B972" s="78"/>
      <c r="C972" s="416"/>
      <c r="D972" s="417"/>
      <c r="E972" s="80"/>
      <c r="G972" s="418"/>
      <c r="H972" s="419"/>
      <c r="I972" s="420"/>
      <c r="J972" s="421"/>
    </row>
    <row r="973" spans="2:10" ht="15.6" x14ac:dyDescent="0.3">
      <c r="B973" s="78"/>
      <c r="C973" s="416"/>
      <c r="D973" s="417"/>
      <c r="E973" s="80"/>
      <c r="G973" s="418"/>
      <c r="H973" s="419"/>
      <c r="I973" s="420"/>
      <c r="J973" s="421"/>
    </row>
    <row r="974" spans="2:10" ht="15.6" x14ac:dyDescent="0.3">
      <c r="B974" s="78"/>
      <c r="C974" s="416"/>
      <c r="D974" s="417"/>
      <c r="E974" s="80"/>
      <c r="G974" s="418"/>
      <c r="H974" s="419"/>
      <c r="I974" s="420"/>
      <c r="J974" s="421"/>
    </row>
    <row r="975" spans="2:10" ht="15.6" x14ac:dyDescent="0.3">
      <c r="B975" s="78"/>
      <c r="C975" s="416"/>
      <c r="D975" s="417"/>
      <c r="E975" s="80"/>
      <c r="G975" s="418"/>
      <c r="H975" s="419"/>
      <c r="I975" s="420"/>
      <c r="J975" s="421"/>
    </row>
    <row r="976" spans="2:10" ht="15.6" x14ac:dyDescent="0.3">
      <c r="B976" s="78"/>
      <c r="C976" s="416"/>
      <c r="D976" s="417"/>
      <c r="E976" s="80"/>
      <c r="G976" s="418"/>
      <c r="H976" s="419"/>
      <c r="I976" s="420"/>
      <c r="J976" s="421"/>
    </row>
    <row r="977" spans="2:10" ht="15.6" x14ac:dyDescent="0.3">
      <c r="B977" s="78"/>
      <c r="C977" s="416"/>
      <c r="D977" s="417"/>
      <c r="E977" s="80"/>
      <c r="G977" s="418"/>
      <c r="H977" s="419"/>
      <c r="I977" s="420"/>
      <c r="J977" s="421"/>
    </row>
    <row r="978" spans="2:10" ht="15.6" x14ac:dyDescent="0.3">
      <c r="B978" s="78"/>
      <c r="C978" s="416"/>
      <c r="D978" s="417"/>
      <c r="E978" s="80"/>
      <c r="G978" s="418"/>
      <c r="H978" s="419"/>
      <c r="I978" s="420"/>
      <c r="J978" s="421"/>
    </row>
    <row r="979" spans="2:10" ht="15.6" x14ac:dyDescent="0.3">
      <c r="B979" s="78"/>
      <c r="C979" s="416"/>
      <c r="D979" s="417"/>
      <c r="E979" s="80"/>
      <c r="G979" s="418"/>
      <c r="H979" s="419"/>
      <c r="I979" s="420"/>
      <c r="J979" s="421"/>
    </row>
    <row r="980" spans="2:10" ht="15.6" x14ac:dyDescent="0.3">
      <c r="B980" s="78"/>
      <c r="C980" s="416"/>
      <c r="D980" s="417"/>
      <c r="E980" s="80"/>
      <c r="G980" s="418"/>
      <c r="H980" s="419"/>
      <c r="I980" s="420"/>
      <c r="J980" s="421"/>
    </row>
    <row r="981" spans="2:10" ht="15.6" x14ac:dyDescent="0.3">
      <c r="B981" s="78"/>
      <c r="C981" s="416"/>
      <c r="D981" s="417"/>
      <c r="E981" s="80"/>
      <c r="G981" s="418"/>
      <c r="H981" s="419"/>
      <c r="I981" s="420"/>
      <c r="J981" s="421"/>
    </row>
    <row r="982" spans="2:10" ht="15.6" x14ac:dyDescent="0.3">
      <c r="B982" s="78"/>
      <c r="C982" s="416"/>
      <c r="D982" s="417"/>
      <c r="E982" s="80"/>
      <c r="G982" s="418"/>
      <c r="H982" s="419"/>
      <c r="I982" s="420"/>
      <c r="J982" s="421"/>
    </row>
    <row r="983" spans="2:10" ht="15.6" x14ac:dyDescent="0.3">
      <c r="B983" s="78"/>
      <c r="C983" s="416"/>
      <c r="D983" s="417"/>
      <c r="E983" s="80"/>
      <c r="G983" s="418"/>
      <c r="H983" s="419"/>
      <c r="I983" s="420"/>
      <c r="J983" s="421"/>
    </row>
    <row r="984" spans="2:10" ht="15.6" x14ac:dyDescent="0.3">
      <c r="B984" s="78"/>
      <c r="C984" s="416"/>
      <c r="D984" s="417"/>
      <c r="E984" s="80"/>
      <c r="G984" s="418"/>
      <c r="H984" s="419"/>
      <c r="I984" s="420"/>
      <c r="J984" s="421"/>
    </row>
    <row r="985" spans="2:10" ht="15.6" x14ac:dyDescent="0.3">
      <c r="B985" s="78"/>
      <c r="C985" s="416"/>
      <c r="D985" s="417"/>
      <c r="E985" s="80"/>
      <c r="G985" s="418"/>
      <c r="H985" s="419"/>
      <c r="I985" s="420"/>
      <c r="J985" s="421"/>
    </row>
    <row r="986" spans="2:10" ht="15.6" x14ac:dyDescent="0.3">
      <c r="B986" s="78"/>
      <c r="C986" s="416"/>
      <c r="D986" s="417"/>
      <c r="E986" s="80"/>
      <c r="G986" s="418"/>
      <c r="H986" s="419"/>
      <c r="I986" s="420"/>
      <c r="J986" s="421"/>
    </row>
    <row r="987" spans="2:10" ht="15.6" x14ac:dyDescent="0.3">
      <c r="B987" s="78"/>
      <c r="C987" s="416"/>
      <c r="D987" s="417"/>
      <c r="E987" s="80"/>
      <c r="G987" s="418"/>
      <c r="H987" s="419"/>
      <c r="I987" s="420"/>
      <c r="J987" s="421"/>
    </row>
    <row r="988" spans="2:10" ht="15.6" x14ac:dyDescent="0.3">
      <c r="B988" s="78"/>
      <c r="C988" s="416"/>
      <c r="D988" s="417"/>
      <c r="E988" s="80"/>
      <c r="G988" s="418"/>
      <c r="H988" s="419"/>
      <c r="I988" s="420"/>
      <c r="J988" s="421"/>
    </row>
    <row r="989" spans="2:10" ht="15.6" x14ac:dyDescent="0.3">
      <c r="B989" s="78"/>
      <c r="C989" s="416"/>
      <c r="D989" s="417"/>
      <c r="E989" s="80"/>
      <c r="G989" s="418"/>
      <c r="H989" s="419"/>
      <c r="I989" s="420"/>
      <c r="J989" s="421"/>
    </row>
    <row r="990" spans="2:10" ht="15.6" x14ac:dyDescent="0.3">
      <c r="B990" s="78"/>
      <c r="C990" s="416"/>
      <c r="D990" s="417"/>
      <c r="E990" s="80"/>
      <c r="G990" s="418"/>
      <c r="H990" s="419"/>
      <c r="I990" s="420"/>
      <c r="J990" s="421"/>
    </row>
    <row r="991" spans="2:10" ht="15.6" x14ac:dyDescent="0.3">
      <c r="B991" s="78"/>
      <c r="C991" s="416"/>
      <c r="D991" s="417"/>
      <c r="E991" s="80"/>
      <c r="G991" s="418"/>
      <c r="H991" s="419"/>
      <c r="I991" s="420"/>
      <c r="J991" s="421"/>
    </row>
    <row r="992" spans="2:10" ht="15.6" x14ac:dyDescent="0.3">
      <c r="B992" s="78"/>
      <c r="C992" s="416"/>
      <c r="D992" s="417"/>
      <c r="E992" s="80"/>
      <c r="G992" s="418"/>
      <c r="H992" s="419"/>
      <c r="I992" s="420"/>
      <c r="J992" s="421"/>
    </row>
    <row r="993" spans="2:10" ht="15.6" x14ac:dyDescent="0.3">
      <c r="B993" s="78"/>
      <c r="C993" s="416"/>
      <c r="D993" s="417"/>
      <c r="E993" s="80"/>
      <c r="G993" s="418"/>
      <c r="H993" s="419"/>
      <c r="I993" s="420"/>
      <c r="J993" s="421"/>
    </row>
    <row r="994" spans="2:10" ht="15.6" x14ac:dyDescent="0.3">
      <c r="B994" s="78"/>
      <c r="C994" s="416"/>
      <c r="D994" s="417"/>
      <c r="E994" s="80"/>
      <c r="G994" s="418"/>
      <c r="H994" s="419"/>
      <c r="I994" s="420"/>
      <c r="J994" s="421"/>
    </row>
    <row r="995" spans="2:10" ht="15.6" x14ac:dyDescent="0.3">
      <c r="B995" s="78"/>
      <c r="C995" s="416"/>
      <c r="D995" s="417"/>
      <c r="E995" s="80"/>
      <c r="G995" s="418"/>
      <c r="H995" s="419"/>
      <c r="I995" s="420"/>
      <c r="J995" s="421"/>
    </row>
    <row r="996" spans="2:10" ht="15.6" x14ac:dyDescent="0.3">
      <c r="B996" s="78"/>
      <c r="C996" s="416"/>
      <c r="D996" s="417"/>
      <c r="E996" s="80"/>
      <c r="G996" s="418"/>
      <c r="H996" s="419"/>
      <c r="I996" s="420"/>
      <c r="J996" s="421"/>
    </row>
    <row r="997" spans="2:10" ht="15.6" x14ac:dyDescent="0.3">
      <c r="B997" s="78"/>
      <c r="C997" s="416"/>
      <c r="D997" s="417"/>
      <c r="E997" s="80"/>
      <c r="G997" s="418"/>
      <c r="H997" s="419"/>
      <c r="I997" s="420"/>
      <c r="J997" s="421"/>
    </row>
    <row r="998" spans="2:10" ht="15.6" x14ac:dyDescent="0.3">
      <c r="B998" s="78"/>
      <c r="C998" s="416"/>
      <c r="D998" s="417"/>
      <c r="E998" s="80"/>
      <c r="G998" s="418"/>
      <c r="H998" s="419"/>
      <c r="I998" s="420"/>
      <c r="J998" s="421"/>
    </row>
    <row r="999" spans="2:10" ht="15.6" x14ac:dyDescent="0.3">
      <c r="B999" s="78"/>
      <c r="C999" s="416"/>
      <c r="D999" s="417"/>
      <c r="E999" s="80"/>
      <c r="G999" s="418"/>
      <c r="H999" s="419"/>
      <c r="I999" s="420"/>
      <c r="J999" s="421"/>
    </row>
    <row r="1000" spans="2:10" ht="15.6" x14ac:dyDescent="0.3">
      <c r="B1000" s="78"/>
      <c r="C1000" s="416"/>
      <c r="D1000" s="417"/>
      <c r="E1000" s="80"/>
      <c r="G1000" s="418"/>
      <c r="H1000" s="419"/>
      <c r="I1000" s="420"/>
      <c r="J1000" s="421"/>
    </row>
  </sheetData>
  <mergeCells count="1">
    <mergeCell ref="B2:J2"/>
  </mergeCells>
  <pageMargins left="0.7" right="0.7" top="0.75" bottom="0.75" header="0" footer="0"/>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240"/>
  <sheetViews>
    <sheetView workbookViewId="0"/>
  </sheetViews>
  <sheetFormatPr defaultColWidth="11.19921875" defaultRowHeight="15" customHeight="1" x14ac:dyDescent="0.3"/>
  <cols>
    <col min="1" max="1" width="33.3984375" customWidth="1"/>
    <col min="2" max="2" width="19" customWidth="1"/>
    <col min="3" max="3" width="25.59765625" customWidth="1"/>
    <col min="4" max="4" width="18.3984375" customWidth="1"/>
    <col min="5" max="5" width="23" customWidth="1"/>
    <col min="6" max="6" width="19.59765625" customWidth="1"/>
    <col min="7" max="7" width="21.59765625" customWidth="1"/>
    <col min="8" max="8" width="21.3984375" customWidth="1"/>
    <col min="9" max="9" width="18.3984375" customWidth="1"/>
    <col min="10" max="10" width="19.69921875" customWidth="1"/>
    <col min="11" max="11" width="21.09765625" customWidth="1"/>
    <col min="12" max="12" width="16.09765625" customWidth="1"/>
    <col min="13" max="26" width="11" customWidth="1"/>
  </cols>
  <sheetData>
    <row r="1" spans="1:9" ht="21" x14ac:dyDescent="0.4">
      <c r="A1" s="422" t="s">
        <v>1090</v>
      </c>
    </row>
    <row r="2" spans="1:9" ht="15.6" x14ac:dyDescent="0.3">
      <c r="B2" s="421"/>
    </row>
    <row r="3" spans="1:9" ht="22.5" customHeight="1" x14ac:dyDescent="0.35">
      <c r="A3" s="423" t="s">
        <v>407</v>
      </c>
      <c r="B3" s="424" t="s">
        <v>1091</v>
      </c>
      <c r="C3" s="425" t="s">
        <v>1092</v>
      </c>
      <c r="D3" s="425" t="s">
        <v>1093</v>
      </c>
      <c r="E3" s="425" t="s">
        <v>1094</v>
      </c>
      <c r="F3" s="426" t="s">
        <v>1095</v>
      </c>
      <c r="G3" s="427" t="s">
        <v>1096</v>
      </c>
    </row>
    <row r="4" spans="1:9" ht="25.5" customHeight="1" x14ac:dyDescent="0.35">
      <c r="A4" s="428" t="s">
        <v>1097</v>
      </c>
      <c r="B4" s="429">
        <v>50</v>
      </c>
      <c r="C4" s="261">
        <v>150</v>
      </c>
      <c r="D4" s="261">
        <v>90</v>
      </c>
      <c r="E4" s="261">
        <v>350</v>
      </c>
      <c r="F4" s="261">
        <v>15</v>
      </c>
      <c r="G4" s="430">
        <v>250</v>
      </c>
    </row>
    <row r="5" spans="1:9" ht="22.5" customHeight="1" x14ac:dyDescent="0.35">
      <c r="A5" s="428" t="s">
        <v>1098</v>
      </c>
      <c r="B5" s="431">
        <v>44727</v>
      </c>
      <c r="C5" s="26">
        <v>44724</v>
      </c>
      <c r="D5" s="26">
        <v>44725</v>
      </c>
      <c r="E5" s="26">
        <v>44727</v>
      </c>
      <c r="F5" s="26">
        <v>44724</v>
      </c>
      <c r="G5" s="432">
        <v>44723</v>
      </c>
    </row>
    <row r="6" spans="1:9" ht="22.5" customHeight="1" x14ac:dyDescent="0.35">
      <c r="A6" s="428" t="s">
        <v>1099</v>
      </c>
      <c r="B6" s="433">
        <v>44757</v>
      </c>
      <c r="C6" s="36">
        <v>44754</v>
      </c>
      <c r="D6" s="36">
        <v>44755</v>
      </c>
      <c r="E6" s="36">
        <v>44757</v>
      </c>
      <c r="F6" s="36">
        <v>44754</v>
      </c>
      <c r="G6" s="434">
        <v>44753</v>
      </c>
    </row>
    <row r="7" spans="1:9" ht="24.75" customHeight="1" x14ac:dyDescent="0.35">
      <c r="A7" s="428" t="s">
        <v>1100</v>
      </c>
      <c r="B7" s="140">
        <v>69</v>
      </c>
      <c r="C7" s="29">
        <v>135</v>
      </c>
      <c r="D7" s="29">
        <v>105</v>
      </c>
      <c r="E7" s="29">
        <v>74</v>
      </c>
      <c r="F7" s="29">
        <v>133</v>
      </c>
      <c r="G7" s="41">
        <v>227</v>
      </c>
    </row>
    <row r="8" spans="1:9" ht="21" customHeight="1" x14ac:dyDescent="0.35">
      <c r="A8" s="428" t="s">
        <v>1101</v>
      </c>
      <c r="B8" s="435">
        <v>2.2200000000000002</v>
      </c>
      <c r="C8" s="436">
        <v>4.34</v>
      </c>
      <c r="D8" s="436">
        <v>3.5</v>
      </c>
      <c r="E8" s="436">
        <v>2.4700000000000002</v>
      </c>
      <c r="F8" s="436">
        <v>4.3</v>
      </c>
      <c r="G8" s="437">
        <v>7.8</v>
      </c>
    </row>
    <row r="9" spans="1:9" ht="24" customHeight="1" x14ac:dyDescent="0.35">
      <c r="A9" s="428" t="s">
        <v>1102</v>
      </c>
      <c r="B9" s="140">
        <v>368</v>
      </c>
      <c r="C9" s="29">
        <v>1020</v>
      </c>
      <c r="D9" s="29">
        <v>801</v>
      </c>
      <c r="E9" s="29">
        <v>1147</v>
      </c>
      <c r="F9" s="29">
        <v>422</v>
      </c>
      <c r="G9" s="41">
        <v>2262</v>
      </c>
    </row>
    <row r="10" spans="1:9" ht="24.75" customHeight="1" x14ac:dyDescent="0.35">
      <c r="A10" s="428" t="s">
        <v>1103</v>
      </c>
      <c r="B10" s="436">
        <f t="shared" ref="B10:G10" si="0">(B9/B7)</f>
        <v>5.333333333333333</v>
      </c>
      <c r="C10" s="436">
        <f t="shared" si="0"/>
        <v>7.5555555555555554</v>
      </c>
      <c r="D10" s="436">
        <f t="shared" si="0"/>
        <v>7.628571428571429</v>
      </c>
      <c r="E10" s="436">
        <f t="shared" si="0"/>
        <v>15.5</v>
      </c>
      <c r="F10" s="436">
        <f t="shared" si="0"/>
        <v>3.1729323308270678</v>
      </c>
      <c r="G10" s="437">
        <f t="shared" si="0"/>
        <v>9.964757709251101</v>
      </c>
      <c r="I10" s="147"/>
    </row>
    <row r="11" spans="1:9" ht="24" customHeight="1" x14ac:dyDescent="0.35">
      <c r="A11" s="428" t="s">
        <v>1104</v>
      </c>
      <c r="B11" s="435">
        <f t="shared" ref="B11:G11" si="1">(B9/30)</f>
        <v>12.266666666666667</v>
      </c>
      <c r="C11" s="436">
        <f t="shared" si="1"/>
        <v>34</v>
      </c>
      <c r="D11" s="436">
        <f t="shared" si="1"/>
        <v>26.7</v>
      </c>
      <c r="E11" s="436">
        <f t="shared" si="1"/>
        <v>38.233333333333334</v>
      </c>
      <c r="F11" s="436">
        <f t="shared" si="1"/>
        <v>14.066666666666666</v>
      </c>
      <c r="G11" s="437">
        <f t="shared" si="1"/>
        <v>75.400000000000006</v>
      </c>
    </row>
    <row r="12" spans="1:9" ht="25.5" customHeight="1" x14ac:dyDescent="0.35">
      <c r="A12" s="438" t="s">
        <v>1105</v>
      </c>
      <c r="B12" s="439">
        <v>2966</v>
      </c>
      <c r="C12" s="440">
        <v>4960</v>
      </c>
      <c r="D12" s="440">
        <v>5577</v>
      </c>
      <c r="E12" s="440">
        <v>12151</v>
      </c>
      <c r="F12" s="440">
        <v>2139</v>
      </c>
      <c r="G12" s="441">
        <v>6266</v>
      </c>
    </row>
    <row r="13" spans="1:9" ht="24" customHeight="1" x14ac:dyDescent="0.35">
      <c r="A13" s="428" t="s">
        <v>1106</v>
      </c>
      <c r="B13" s="435">
        <f t="shared" ref="B13:C13" si="2">(B12/30)</f>
        <v>98.86666666666666</v>
      </c>
      <c r="C13" s="436">
        <f t="shared" si="2"/>
        <v>165.33333333333334</v>
      </c>
      <c r="D13" s="436">
        <f>(D12/29)</f>
        <v>192.31034482758622</v>
      </c>
      <c r="E13" s="436">
        <f t="shared" ref="E13:G13" si="3">(E12/30)</f>
        <v>405.03333333333336</v>
      </c>
      <c r="F13" s="436">
        <f t="shared" si="3"/>
        <v>71.3</v>
      </c>
      <c r="G13" s="437">
        <f t="shared" si="3"/>
        <v>208.86666666666667</v>
      </c>
    </row>
    <row r="14" spans="1:9" ht="24.75" customHeight="1" x14ac:dyDescent="0.35">
      <c r="A14" s="428" t="s">
        <v>1107</v>
      </c>
      <c r="B14" s="442">
        <f>B10/B4</f>
        <v>0.10666666666666666</v>
      </c>
      <c r="C14" s="39">
        <f t="shared" ref="C14:G14" si="4">(C10/C4)</f>
        <v>5.0370370370370371E-2</v>
      </c>
      <c r="D14" s="39">
        <f t="shared" si="4"/>
        <v>8.4761904761904761E-2</v>
      </c>
      <c r="E14" s="39">
        <f t="shared" si="4"/>
        <v>4.4285714285714282E-2</v>
      </c>
      <c r="F14" s="39">
        <f t="shared" si="4"/>
        <v>0.21152882205513784</v>
      </c>
      <c r="G14" s="443">
        <f t="shared" si="4"/>
        <v>3.9859030837004407E-2</v>
      </c>
    </row>
    <row r="15" spans="1:9" ht="24.75" customHeight="1" x14ac:dyDescent="0.35">
      <c r="A15" s="428" t="s">
        <v>1108</v>
      </c>
      <c r="B15" s="140">
        <v>53</v>
      </c>
      <c r="C15" s="29">
        <v>62</v>
      </c>
      <c r="D15" s="29">
        <v>80</v>
      </c>
      <c r="E15" s="29">
        <v>38</v>
      </c>
      <c r="F15" s="29">
        <v>103</v>
      </c>
      <c r="G15" s="41">
        <v>116</v>
      </c>
    </row>
    <row r="16" spans="1:9" ht="25.5" customHeight="1" x14ac:dyDescent="0.35">
      <c r="A16" s="444" t="s">
        <v>1109</v>
      </c>
      <c r="B16" s="445">
        <f t="shared" ref="B16:C16" si="5">B7/B15</f>
        <v>1.3018867924528301</v>
      </c>
      <c r="C16" s="445">
        <f t="shared" si="5"/>
        <v>2.1774193548387095</v>
      </c>
      <c r="D16" s="445">
        <f>(D7/D15)</f>
        <v>1.3125</v>
      </c>
      <c r="E16" s="445">
        <f t="shared" ref="E16:G16" si="6">E7/E15</f>
        <v>1.9473684210526316</v>
      </c>
      <c r="F16" s="445">
        <f t="shared" si="6"/>
        <v>1.2912621359223302</v>
      </c>
      <c r="G16" s="446">
        <f t="shared" si="6"/>
        <v>1.9568965517241379</v>
      </c>
    </row>
    <row r="17" spans="1:7" ht="15.6" x14ac:dyDescent="0.3">
      <c r="F17" s="447"/>
      <c r="G17" s="447"/>
    </row>
    <row r="18" spans="1:7" ht="15.6" x14ac:dyDescent="0.3"/>
    <row r="19" spans="1:7" ht="21" x14ac:dyDescent="0.4">
      <c r="A19" s="422" t="s">
        <v>1110</v>
      </c>
      <c r="E19" s="86"/>
      <c r="F19" s="86"/>
      <c r="G19" s="86"/>
    </row>
    <row r="20" spans="1:7" ht="15.6" x14ac:dyDescent="0.3"/>
    <row r="21" spans="1:7" ht="24.75" customHeight="1" x14ac:dyDescent="0.35">
      <c r="A21" s="423" t="s">
        <v>407</v>
      </c>
      <c r="B21" s="424" t="s">
        <v>1091</v>
      </c>
      <c r="C21" s="425" t="s">
        <v>1092</v>
      </c>
      <c r="D21" s="425" t="s">
        <v>1093</v>
      </c>
      <c r="E21" s="425" t="s">
        <v>1094</v>
      </c>
      <c r="F21" s="426" t="s">
        <v>1095</v>
      </c>
      <c r="G21" s="427" t="s">
        <v>1096</v>
      </c>
    </row>
    <row r="22" spans="1:7" ht="25.5" customHeight="1" x14ac:dyDescent="0.35">
      <c r="A22" s="428" t="s">
        <v>1097</v>
      </c>
      <c r="B22" s="429">
        <v>50</v>
      </c>
      <c r="C22" s="261">
        <v>150</v>
      </c>
      <c r="D22" s="261">
        <v>90</v>
      </c>
      <c r="E22" s="261">
        <v>350</v>
      </c>
      <c r="F22" s="261">
        <v>15</v>
      </c>
      <c r="G22" s="430">
        <v>250</v>
      </c>
    </row>
    <row r="23" spans="1:7" ht="22.5" customHeight="1" x14ac:dyDescent="0.35">
      <c r="A23" s="428" t="s">
        <v>1098</v>
      </c>
      <c r="B23" s="431">
        <v>44758</v>
      </c>
      <c r="C23" s="26">
        <v>44755</v>
      </c>
      <c r="D23" s="26">
        <v>44756</v>
      </c>
      <c r="E23" s="26">
        <v>44758</v>
      </c>
      <c r="F23" s="26">
        <v>44755</v>
      </c>
      <c r="G23" s="432">
        <v>44754</v>
      </c>
    </row>
    <row r="24" spans="1:7" ht="24.75" customHeight="1" x14ac:dyDescent="0.35">
      <c r="A24" s="428" t="s">
        <v>1099</v>
      </c>
      <c r="B24" s="433">
        <v>44787</v>
      </c>
      <c r="C24" s="36">
        <v>44784</v>
      </c>
      <c r="D24" s="36">
        <v>44785</v>
      </c>
      <c r="E24" s="36">
        <v>44787</v>
      </c>
      <c r="F24" s="36">
        <v>44784</v>
      </c>
      <c r="G24" s="434">
        <v>44783</v>
      </c>
    </row>
    <row r="25" spans="1:7" ht="22.5" customHeight="1" x14ac:dyDescent="0.35">
      <c r="A25" s="428" t="s">
        <v>1100</v>
      </c>
      <c r="B25" s="140">
        <v>143</v>
      </c>
      <c r="C25" s="29">
        <v>33</v>
      </c>
      <c r="D25" s="29">
        <v>65</v>
      </c>
      <c r="E25" s="29">
        <v>61</v>
      </c>
      <c r="F25" s="29">
        <v>51</v>
      </c>
      <c r="G25" s="41">
        <v>233</v>
      </c>
    </row>
    <row r="26" spans="1:7" ht="24" customHeight="1" x14ac:dyDescent="0.35">
      <c r="A26" s="428" t="s">
        <v>1101</v>
      </c>
      <c r="B26" s="435">
        <v>4.9000000000000004</v>
      </c>
      <c r="C26" s="436">
        <v>1</v>
      </c>
      <c r="D26" s="436">
        <v>2</v>
      </c>
      <c r="E26" s="436">
        <v>2.4700000000000002</v>
      </c>
      <c r="F26" s="436">
        <v>2</v>
      </c>
      <c r="G26" s="437">
        <v>7.8</v>
      </c>
    </row>
    <row r="27" spans="1:7" ht="24.75" customHeight="1" x14ac:dyDescent="0.35">
      <c r="A27" s="428" t="s">
        <v>1102</v>
      </c>
      <c r="B27" s="140">
        <v>611</v>
      </c>
      <c r="C27" s="29">
        <v>300</v>
      </c>
      <c r="D27" s="29">
        <v>505</v>
      </c>
      <c r="E27" s="29">
        <v>579</v>
      </c>
      <c r="F27" s="29">
        <v>113</v>
      </c>
      <c r="G27" s="41">
        <v>2041</v>
      </c>
    </row>
    <row r="28" spans="1:7" ht="24.75" customHeight="1" x14ac:dyDescent="0.35">
      <c r="A28" s="428" t="s">
        <v>1103</v>
      </c>
      <c r="B28" s="436">
        <f t="shared" ref="B28:G28" si="7">(B27/B25)</f>
        <v>4.2727272727272725</v>
      </c>
      <c r="C28" s="436">
        <f t="shared" si="7"/>
        <v>9.0909090909090917</v>
      </c>
      <c r="D28" s="436">
        <f t="shared" si="7"/>
        <v>7.7692307692307692</v>
      </c>
      <c r="E28" s="436">
        <f t="shared" si="7"/>
        <v>9.4918032786885238</v>
      </c>
      <c r="F28" s="436">
        <f t="shared" si="7"/>
        <v>2.215686274509804</v>
      </c>
      <c r="G28" s="437">
        <f t="shared" si="7"/>
        <v>8.7596566523605155</v>
      </c>
    </row>
    <row r="29" spans="1:7" ht="22.5" customHeight="1" x14ac:dyDescent="0.35">
      <c r="A29" s="428" t="s">
        <v>1104</v>
      </c>
      <c r="B29" s="436">
        <f t="shared" ref="B29:G29" si="8">(B27/30)</f>
        <v>20.366666666666667</v>
      </c>
      <c r="C29" s="436">
        <f t="shared" si="8"/>
        <v>10</v>
      </c>
      <c r="D29" s="436">
        <f t="shared" si="8"/>
        <v>16.833333333333332</v>
      </c>
      <c r="E29" s="436">
        <f t="shared" si="8"/>
        <v>19.3</v>
      </c>
      <c r="F29" s="436">
        <f t="shared" si="8"/>
        <v>3.7666666666666666</v>
      </c>
      <c r="G29" s="437">
        <f t="shared" si="8"/>
        <v>68.033333333333331</v>
      </c>
    </row>
    <row r="30" spans="1:7" ht="24" customHeight="1" x14ac:dyDescent="0.35">
      <c r="A30" s="438" t="s">
        <v>1105</v>
      </c>
      <c r="B30" s="439">
        <v>3314</v>
      </c>
      <c r="C30" s="440">
        <v>4430</v>
      </c>
      <c r="D30" s="440">
        <v>6060</v>
      </c>
      <c r="E30" s="440">
        <v>12287</v>
      </c>
      <c r="F30" s="440">
        <v>2362</v>
      </c>
      <c r="G30" s="441">
        <v>5796</v>
      </c>
    </row>
    <row r="31" spans="1:7" ht="24.75" customHeight="1" x14ac:dyDescent="0.35">
      <c r="A31" s="428" t="s">
        <v>1106</v>
      </c>
      <c r="B31" s="437">
        <f t="shared" ref="B31:G31" si="9">(B30/30)</f>
        <v>110.46666666666667</v>
      </c>
      <c r="C31" s="437">
        <f t="shared" si="9"/>
        <v>147.66666666666666</v>
      </c>
      <c r="D31" s="437">
        <f t="shared" si="9"/>
        <v>202</v>
      </c>
      <c r="E31" s="437">
        <f t="shared" si="9"/>
        <v>409.56666666666666</v>
      </c>
      <c r="F31" s="437">
        <f t="shared" si="9"/>
        <v>78.733333333333334</v>
      </c>
      <c r="G31" s="437">
        <f t="shared" si="9"/>
        <v>193.2</v>
      </c>
    </row>
    <row r="32" spans="1:7" ht="24.75" customHeight="1" x14ac:dyDescent="0.35">
      <c r="A32" s="428" t="s">
        <v>1107</v>
      </c>
      <c r="B32" s="442">
        <f t="shared" ref="B32:G32" si="10">(B28/B22)</f>
        <v>8.545454545454545E-2</v>
      </c>
      <c r="C32" s="39">
        <f t="shared" si="10"/>
        <v>6.0606060606060615E-2</v>
      </c>
      <c r="D32" s="39">
        <f t="shared" si="10"/>
        <v>8.6324786324786323E-2</v>
      </c>
      <c r="E32" s="39">
        <f t="shared" si="10"/>
        <v>2.7119437939110067E-2</v>
      </c>
      <c r="F32" s="39">
        <f t="shared" si="10"/>
        <v>0.1477124183006536</v>
      </c>
      <c r="G32" s="443">
        <f t="shared" si="10"/>
        <v>3.5038626609442063E-2</v>
      </c>
    </row>
    <row r="33" spans="1:9" ht="24" customHeight="1" x14ac:dyDescent="0.35">
      <c r="A33" s="428" t="s">
        <v>1108</v>
      </c>
      <c r="B33" s="140">
        <v>73</v>
      </c>
      <c r="C33" s="29">
        <v>25</v>
      </c>
      <c r="D33" s="29">
        <v>111</v>
      </c>
      <c r="E33" s="29">
        <v>54</v>
      </c>
      <c r="F33" s="29">
        <v>53</v>
      </c>
      <c r="G33" s="41">
        <v>95</v>
      </c>
    </row>
    <row r="34" spans="1:9" ht="24.75" customHeight="1" x14ac:dyDescent="0.35">
      <c r="A34" s="444" t="s">
        <v>1109</v>
      </c>
      <c r="B34" s="445">
        <f t="shared" ref="B34:C34" si="11">B25/B33</f>
        <v>1.9589041095890412</v>
      </c>
      <c r="C34" s="445">
        <f t="shared" si="11"/>
        <v>1.32</v>
      </c>
      <c r="D34" s="445">
        <f>(D25/D33)</f>
        <v>0.5855855855855856</v>
      </c>
      <c r="E34" s="445">
        <f t="shared" ref="E34:G34" si="12">E25/E33</f>
        <v>1.1296296296296295</v>
      </c>
      <c r="F34" s="445">
        <f t="shared" si="12"/>
        <v>0.96226415094339623</v>
      </c>
      <c r="G34" s="446">
        <f t="shared" si="12"/>
        <v>2.4526315789473685</v>
      </c>
    </row>
    <row r="38" spans="1:9" ht="21" x14ac:dyDescent="0.4">
      <c r="A38" s="422" t="s">
        <v>1111</v>
      </c>
      <c r="E38" s="86"/>
      <c r="F38" s="86"/>
      <c r="G38" s="86"/>
    </row>
    <row r="40" spans="1:9" ht="18" x14ac:dyDescent="0.35">
      <c r="A40" s="423" t="s">
        <v>407</v>
      </c>
      <c r="B40" s="448" t="s">
        <v>1091</v>
      </c>
      <c r="C40" s="425" t="s">
        <v>1092</v>
      </c>
      <c r="D40" s="425" t="s">
        <v>1093</v>
      </c>
      <c r="E40" s="425" t="s">
        <v>1094</v>
      </c>
      <c r="F40" s="426" t="s">
        <v>1095</v>
      </c>
      <c r="G40" s="449" t="s">
        <v>1096</v>
      </c>
      <c r="H40" s="450" t="s">
        <v>1112</v>
      </c>
    </row>
    <row r="41" spans="1:9" ht="25.5" customHeight="1" x14ac:dyDescent="0.35">
      <c r="A41" s="428" t="s">
        <v>1097</v>
      </c>
      <c r="B41" s="451">
        <v>50</v>
      </c>
      <c r="C41" s="261">
        <v>150</v>
      </c>
      <c r="D41" s="261">
        <v>90</v>
      </c>
      <c r="E41" s="261">
        <v>350</v>
      </c>
      <c r="F41" s="261">
        <v>15</v>
      </c>
      <c r="G41" s="452">
        <v>250</v>
      </c>
      <c r="H41" s="243">
        <v>150</v>
      </c>
    </row>
    <row r="42" spans="1:9" ht="27" customHeight="1" x14ac:dyDescent="0.35">
      <c r="A42" s="428" t="s">
        <v>1098</v>
      </c>
      <c r="B42" s="453">
        <v>44788</v>
      </c>
      <c r="C42" s="26">
        <v>44785</v>
      </c>
      <c r="D42" s="26">
        <v>44786</v>
      </c>
      <c r="E42" s="26">
        <v>44788</v>
      </c>
      <c r="F42" s="26">
        <v>44785</v>
      </c>
      <c r="G42" s="230">
        <v>44784</v>
      </c>
      <c r="H42" s="32"/>
    </row>
    <row r="43" spans="1:9" ht="27.75" customHeight="1" x14ac:dyDescent="0.35">
      <c r="A43" s="428" t="s">
        <v>1099</v>
      </c>
      <c r="B43" s="454">
        <v>44817</v>
      </c>
      <c r="C43" s="36">
        <v>44814</v>
      </c>
      <c r="D43" s="36">
        <v>44815</v>
      </c>
      <c r="E43" s="36">
        <v>44786</v>
      </c>
      <c r="F43" s="36">
        <v>44814</v>
      </c>
      <c r="G43" s="455">
        <v>44813</v>
      </c>
      <c r="H43" s="41"/>
    </row>
    <row r="44" spans="1:9" ht="27" customHeight="1" x14ac:dyDescent="0.35">
      <c r="A44" s="428" t="s">
        <v>1100</v>
      </c>
      <c r="B44" s="33">
        <v>101</v>
      </c>
      <c r="C44" s="29">
        <v>72</v>
      </c>
      <c r="D44" s="29">
        <v>100</v>
      </c>
      <c r="E44" s="29">
        <v>57</v>
      </c>
      <c r="F44" s="29">
        <v>7</v>
      </c>
      <c r="G44" s="241">
        <v>165</v>
      </c>
      <c r="H44" s="41"/>
    </row>
    <row r="45" spans="1:9" ht="27" customHeight="1" x14ac:dyDescent="0.35">
      <c r="A45" s="428" t="s">
        <v>1101</v>
      </c>
      <c r="B45" s="456">
        <f t="shared" ref="B45:H45" si="13">B44/30</f>
        <v>3.3666666666666667</v>
      </c>
      <c r="C45" s="436">
        <f t="shared" si="13"/>
        <v>2.4</v>
      </c>
      <c r="D45" s="436">
        <f t="shared" si="13"/>
        <v>3.3333333333333335</v>
      </c>
      <c r="E45" s="436">
        <f t="shared" si="13"/>
        <v>1.9</v>
      </c>
      <c r="F45" s="436">
        <f t="shared" si="13"/>
        <v>0.23333333333333334</v>
      </c>
      <c r="G45" s="436">
        <f t="shared" si="13"/>
        <v>5.5</v>
      </c>
      <c r="H45" s="437">
        <f t="shared" si="13"/>
        <v>0</v>
      </c>
      <c r="I45" s="457"/>
    </row>
    <row r="46" spans="1:9" ht="27.75" customHeight="1" x14ac:dyDescent="0.35">
      <c r="A46" s="428" t="s">
        <v>1102</v>
      </c>
      <c r="B46" s="33">
        <v>467</v>
      </c>
      <c r="C46" s="29">
        <v>500</v>
      </c>
      <c r="D46" s="29">
        <v>649</v>
      </c>
      <c r="E46" s="29">
        <v>630</v>
      </c>
      <c r="F46" s="29">
        <v>15</v>
      </c>
      <c r="G46" s="241">
        <v>1690</v>
      </c>
      <c r="H46" s="41"/>
    </row>
    <row r="47" spans="1:9" ht="27" customHeight="1" x14ac:dyDescent="0.35">
      <c r="A47" s="428" t="s">
        <v>1103</v>
      </c>
      <c r="B47" s="456">
        <f t="shared" ref="B47:G47" si="14">(B46/B44)</f>
        <v>4.6237623762376234</v>
      </c>
      <c r="C47" s="436">
        <f t="shared" si="14"/>
        <v>6.9444444444444446</v>
      </c>
      <c r="D47" s="436">
        <f t="shared" si="14"/>
        <v>6.49</v>
      </c>
      <c r="E47" s="436">
        <f t="shared" si="14"/>
        <v>11.052631578947368</v>
      </c>
      <c r="F47" s="436">
        <f t="shared" si="14"/>
        <v>2.1428571428571428</v>
      </c>
      <c r="G47" s="458">
        <f t="shared" si="14"/>
        <v>10.242424242424242</v>
      </c>
      <c r="H47" s="41"/>
    </row>
    <row r="48" spans="1:9" ht="27" customHeight="1" x14ac:dyDescent="0.35">
      <c r="A48" s="428" t="s">
        <v>1104</v>
      </c>
      <c r="B48" s="456">
        <f t="shared" ref="B48:H48" si="15">B46/30</f>
        <v>15.566666666666666</v>
      </c>
      <c r="C48" s="436">
        <f t="shared" si="15"/>
        <v>16.666666666666668</v>
      </c>
      <c r="D48" s="436">
        <f t="shared" si="15"/>
        <v>21.633333333333333</v>
      </c>
      <c r="E48" s="436">
        <f t="shared" si="15"/>
        <v>21</v>
      </c>
      <c r="F48" s="436">
        <f t="shared" si="15"/>
        <v>0.5</v>
      </c>
      <c r="G48" s="436">
        <f t="shared" si="15"/>
        <v>56.333333333333336</v>
      </c>
      <c r="H48" s="437">
        <f t="shared" si="15"/>
        <v>0</v>
      </c>
    </row>
    <row r="49" spans="1:8" ht="27" customHeight="1" x14ac:dyDescent="0.35">
      <c r="A49" s="438" t="s">
        <v>1105</v>
      </c>
      <c r="B49" s="459">
        <v>2713</v>
      </c>
      <c r="C49" s="440">
        <v>4040</v>
      </c>
      <c r="D49" s="440">
        <v>6146</v>
      </c>
      <c r="E49" s="440">
        <v>8575</v>
      </c>
      <c r="F49" s="440">
        <v>2611</v>
      </c>
      <c r="G49" s="460">
        <v>6864</v>
      </c>
      <c r="H49" s="441"/>
    </row>
    <row r="50" spans="1:8" ht="27.75" customHeight="1" x14ac:dyDescent="0.35">
      <c r="A50" s="461" t="s">
        <v>1106</v>
      </c>
      <c r="B50" s="436">
        <f t="shared" ref="B50:H50" si="16">B49/30</f>
        <v>90.433333333333337</v>
      </c>
      <c r="C50" s="436">
        <f t="shared" si="16"/>
        <v>134.66666666666666</v>
      </c>
      <c r="D50" s="436">
        <f t="shared" si="16"/>
        <v>204.86666666666667</v>
      </c>
      <c r="E50" s="436">
        <f t="shared" si="16"/>
        <v>285.83333333333331</v>
      </c>
      <c r="F50" s="436">
        <f t="shared" si="16"/>
        <v>87.033333333333331</v>
      </c>
      <c r="G50" s="436">
        <f t="shared" si="16"/>
        <v>228.8</v>
      </c>
      <c r="H50" s="462">
        <f t="shared" si="16"/>
        <v>0</v>
      </c>
    </row>
    <row r="51" spans="1:8" ht="28.5" customHeight="1" x14ac:dyDescent="0.35">
      <c r="A51" s="428" t="s">
        <v>1107</v>
      </c>
      <c r="B51" s="463">
        <f t="shared" ref="B51:G51" si="17">(B47/B41)</f>
        <v>9.2475247524752474E-2</v>
      </c>
      <c r="C51" s="39">
        <f t="shared" si="17"/>
        <v>4.6296296296296301E-2</v>
      </c>
      <c r="D51" s="39">
        <f t="shared" si="17"/>
        <v>7.2111111111111112E-2</v>
      </c>
      <c r="E51" s="39">
        <f t="shared" si="17"/>
        <v>3.1578947368421054E-2</v>
      </c>
      <c r="F51" s="39">
        <f t="shared" si="17"/>
        <v>0.14285714285714285</v>
      </c>
      <c r="G51" s="464">
        <f t="shared" si="17"/>
        <v>4.0969696969696968E-2</v>
      </c>
      <c r="H51" s="41"/>
    </row>
    <row r="52" spans="1:8" ht="27.75" customHeight="1" x14ac:dyDescent="0.35">
      <c r="A52" s="428" t="s">
        <v>1108</v>
      </c>
      <c r="B52" s="33">
        <v>44</v>
      </c>
      <c r="C52" s="29">
        <v>27</v>
      </c>
      <c r="D52" s="29">
        <v>84</v>
      </c>
      <c r="E52" s="29">
        <v>40</v>
      </c>
      <c r="F52" s="29">
        <v>10</v>
      </c>
      <c r="G52" s="241">
        <v>79</v>
      </c>
      <c r="H52" s="41"/>
    </row>
    <row r="53" spans="1:8" ht="27" customHeight="1" x14ac:dyDescent="0.35">
      <c r="A53" s="444" t="s">
        <v>1109</v>
      </c>
      <c r="B53" s="465">
        <f t="shared" ref="B53:C53" si="18">B44/B52</f>
        <v>2.2954545454545454</v>
      </c>
      <c r="C53" s="445">
        <f t="shared" si="18"/>
        <v>2.6666666666666665</v>
      </c>
      <c r="D53" s="445">
        <f>(D44/D52)</f>
        <v>1.1904761904761905</v>
      </c>
      <c r="E53" s="445">
        <f t="shared" ref="E53:G53" si="19">E44/E52</f>
        <v>1.425</v>
      </c>
      <c r="F53" s="445">
        <f t="shared" si="19"/>
        <v>0.7</v>
      </c>
      <c r="G53" s="466">
        <f t="shared" si="19"/>
        <v>2.0886075949367089</v>
      </c>
      <c r="H53" s="161"/>
    </row>
    <row r="55" spans="1:8" ht="21" x14ac:dyDescent="0.4">
      <c r="A55" s="422" t="s">
        <v>1113</v>
      </c>
      <c r="E55" s="86"/>
      <c r="F55" s="86"/>
      <c r="G55" s="86"/>
    </row>
    <row r="57" spans="1:8" ht="18" x14ac:dyDescent="0.35">
      <c r="A57" s="423" t="s">
        <v>407</v>
      </c>
      <c r="B57" s="448" t="s">
        <v>1091</v>
      </c>
      <c r="C57" s="425" t="s">
        <v>1092</v>
      </c>
      <c r="D57" s="425" t="s">
        <v>1093</v>
      </c>
      <c r="E57" s="425" t="s">
        <v>1094</v>
      </c>
      <c r="F57" s="426" t="s">
        <v>1095</v>
      </c>
      <c r="G57" s="449" t="s">
        <v>1096</v>
      </c>
      <c r="H57" s="450" t="s">
        <v>1112</v>
      </c>
    </row>
    <row r="58" spans="1:8" ht="18" x14ac:dyDescent="0.35">
      <c r="A58" s="428" t="s">
        <v>1097</v>
      </c>
      <c r="B58" s="451">
        <v>50</v>
      </c>
      <c r="C58" s="261">
        <v>150</v>
      </c>
      <c r="D58" s="261">
        <v>90</v>
      </c>
      <c r="E58" s="261">
        <v>350</v>
      </c>
      <c r="F58" s="261">
        <v>15</v>
      </c>
      <c r="G58" s="452">
        <v>250</v>
      </c>
      <c r="H58" s="243">
        <v>150</v>
      </c>
    </row>
    <row r="59" spans="1:8" ht="18" x14ac:dyDescent="0.35">
      <c r="A59" s="428" t="s">
        <v>1098</v>
      </c>
      <c r="B59" s="453">
        <v>44816</v>
      </c>
      <c r="C59" s="26">
        <v>44813</v>
      </c>
      <c r="D59" s="26">
        <v>44816</v>
      </c>
      <c r="E59" s="26">
        <v>44818</v>
      </c>
      <c r="F59" s="26">
        <v>44813</v>
      </c>
      <c r="G59" s="230">
        <v>44814</v>
      </c>
      <c r="H59" s="432">
        <v>44813</v>
      </c>
    </row>
    <row r="60" spans="1:8" ht="18" x14ac:dyDescent="0.35">
      <c r="A60" s="428" t="s">
        <v>1099</v>
      </c>
      <c r="B60" s="454">
        <v>44844</v>
      </c>
      <c r="C60" s="36">
        <v>44841</v>
      </c>
      <c r="D60" s="36">
        <v>44844</v>
      </c>
      <c r="E60" s="36">
        <v>44846</v>
      </c>
      <c r="F60" s="36">
        <v>44841</v>
      </c>
      <c r="G60" s="455">
        <v>44842</v>
      </c>
      <c r="H60" s="434">
        <v>44841</v>
      </c>
    </row>
    <row r="61" spans="1:8" ht="18" x14ac:dyDescent="0.35">
      <c r="A61" s="428" t="s">
        <v>1100</v>
      </c>
      <c r="B61" s="33">
        <v>51</v>
      </c>
      <c r="C61" s="29">
        <v>58</v>
      </c>
      <c r="D61" s="29">
        <v>63</v>
      </c>
      <c r="E61" s="29">
        <v>54</v>
      </c>
      <c r="F61" s="29">
        <v>15</v>
      </c>
      <c r="G61" s="241">
        <v>269</v>
      </c>
      <c r="H61" s="41">
        <v>51</v>
      </c>
    </row>
    <row r="62" spans="1:8" ht="18" x14ac:dyDescent="0.35">
      <c r="A62" s="428" t="s">
        <v>1101</v>
      </c>
      <c r="B62" s="456">
        <v>2</v>
      </c>
      <c r="C62" s="436">
        <f t="shared" ref="C62:H62" si="20">C61/30</f>
        <v>1.9333333333333333</v>
      </c>
      <c r="D62" s="436">
        <f t="shared" si="20"/>
        <v>2.1</v>
      </c>
      <c r="E62" s="436">
        <f t="shared" si="20"/>
        <v>1.8</v>
      </c>
      <c r="F62" s="436">
        <f t="shared" si="20"/>
        <v>0.5</v>
      </c>
      <c r="G62" s="436">
        <f t="shared" si="20"/>
        <v>8.9666666666666668</v>
      </c>
      <c r="H62" s="437">
        <f t="shared" si="20"/>
        <v>1.7</v>
      </c>
    </row>
    <row r="63" spans="1:8" ht="18" x14ac:dyDescent="0.35">
      <c r="A63" s="428" t="s">
        <v>1102</v>
      </c>
      <c r="B63" s="33">
        <v>216</v>
      </c>
      <c r="C63" s="29">
        <v>500</v>
      </c>
      <c r="D63" s="29">
        <v>518</v>
      </c>
      <c r="E63" s="29">
        <v>848</v>
      </c>
      <c r="F63" s="29">
        <v>38</v>
      </c>
      <c r="G63" s="241">
        <v>2786</v>
      </c>
      <c r="H63" s="41">
        <v>379</v>
      </c>
    </row>
    <row r="64" spans="1:8" ht="18" x14ac:dyDescent="0.35">
      <c r="A64" s="428" t="s">
        <v>1103</v>
      </c>
      <c r="B64" s="456">
        <f t="shared" ref="B64:H64" si="21">(B63/B61)</f>
        <v>4.2352941176470589</v>
      </c>
      <c r="C64" s="436">
        <f t="shared" si="21"/>
        <v>8.6206896551724146</v>
      </c>
      <c r="D64" s="436">
        <f t="shared" si="21"/>
        <v>8.2222222222222214</v>
      </c>
      <c r="E64" s="436">
        <f t="shared" si="21"/>
        <v>15.703703703703704</v>
      </c>
      <c r="F64" s="436">
        <f t="shared" si="21"/>
        <v>2.5333333333333332</v>
      </c>
      <c r="G64" s="458">
        <f t="shared" si="21"/>
        <v>10.356877323420074</v>
      </c>
      <c r="H64" s="437">
        <f t="shared" si="21"/>
        <v>7.4313725490196081</v>
      </c>
    </row>
    <row r="65" spans="1:8" ht="18" x14ac:dyDescent="0.35">
      <c r="A65" s="428" t="s">
        <v>1104</v>
      </c>
      <c r="B65" s="456">
        <f t="shared" ref="B65:H65" si="22">B63/30</f>
        <v>7.2</v>
      </c>
      <c r="C65" s="436">
        <f t="shared" si="22"/>
        <v>16.666666666666668</v>
      </c>
      <c r="D65" s="436">
        <f t="shared" si="22"/>
        <v>17.266666666666666</v>
      </c>
      <c r="E65" s="436">
        <f t="shared" si="22"/>
        <v>28.266666666666666</v>
      </c>
      <c r="F65" s="436">
        <f t="shared" si="22"/>
        <v>1.2666666666666666</v>
      </c>
      <c r="G65" s="436">
        <f t="shared" si="22"/>
        <v>92.86666666666666</v>
      </c>
      <c r="H65" s="437">
        <f t="shared" si="22"/>
        <v>12.633333333333333</v>
      </c>
    </row>
    <row r="66" spans="1:8" ht="18" x14ac:dyDescent="0.35">
      <c r="A66" s="438" t="s">
        <v>1105</v>
      </c>
      <c r="B66" s="459">
        <v>3409</v>
      </c>
      <c r="C66" s="440">
        <v>8935</v>
      </c>
      <c r="D66" s="440">
        <v>6146</v>
      </c>
      <c r="E66" s="440">
        <v>8575</v>
      </c>
      <c r="F66" s="440">
        <v>2468</v>
      </c>
      <c r="G66" s="460">
        <v>5834</v>
      </c>
      <c r="H66" s="441">
        <v>7475</v>
      </c>
    </row>
    <row r="67" spans="1:8" ht="18" x14ac:dyDescent="0.35">
      <c r="A67" s="461" t="s">
        <v>1106</v>
      </c>
      <c r="B67" s="436">
        <f t="shared" ref="B67:H67" si="23">B66/30</f>
        <v>113.63333333333334</v>
      </c>
      <c r="C67" s="436">
        <f t="shared" si="23"/>
        <v>297.83333333333331</v>
      </c>
      <c r="D67" s="436">
        <f t="shared" si="23"/>
        <v>204.86666666666667</v>
      </c>
      <c r="E67" s="436">
        <f t="shared" si="23"/>
        <v>285.83333333333331</v>
      </c>
      <c r="F67" s="436">
        <f t="shared" si="23"/>
        <v>82.266666666666666</v>
      </c>
      <c r="G67" s="436">
        <f t="shared" si="23"/>
        <v>194.46666666666667</v>
      </c>
      <c r="H67" s="462">
        <f t="shared" si="23"/>
        <v>249.16666666666666</v>
      </c>
    </row>
    <row r="68" spans="1:8" ht="18" x14ac:dyDescent="0.35">
      <c r="A68" s="428" t="s">
        <v>1107</v>
      </c>
      <c r="B68" s="463">
        <f t="shared" ref="B68:H68" si="24">(B64/B58)</f>
        <v>8.4705882352941173E-2</v>
      </c>
      <c r="C68" s="39">
        <f t="shared" si="24"/>
        <v>5.7471264367816098E-2</v>
      </c>
      <c r="D68" s="39">
        <f t="shared" si="24"/>
        <v>9.1358024691358022E-2</v>
      </c>
      <c r="E68" s="39">
        <f t="shared" si="24"/>
        <v>4.4867724867724869E-2</v>
      </c>
      <c r="F68" s="39">
        <f t="shared" si="24"/>
        <v>0.16888888888888889</v>
      </c>
      <c r="G68" s="464">
        <f t="shared" si="24"/>
        <v>4.1427509293680297E-2</v>
      </c>
      <c r="H68" s="467">
        <f t="shared" si="24"/>
        <v>4.9542483660130719E-2</v>
      </c>
    </row>
    <row r="69" spans="1:8" ht="18" x14ac:dyDescent="0.35">
      <c r="A69" s="428" t="s">
        <v>1108</v>
      </c>
      <c r="B69" s="33">
        <v>46</v>
      </c>
      <c r="C69" s="29">
        <v>22</v>
      </c>
      <c r="D69" s="29">
        <v>78</v>
      </c>
      <c r="E69" s="29">
        <v>65</v>
      </c>
      <c r="F69" s="29">
        <v>10</v>
      </c>
      <c r="G69" s="241">
        <v>102</v>
      </c>
      <c r="H69" s="41">
        <v>22</v>
      </c>
    </row>
    <row r="70" spans="1:8" ht="18" x14ac:dyDescent="0.35">
      <c r="A70" s="444" t="s">
        <v>1109</v>
      </c>
      <c r="B70" s="465">
        <f t="shared" ref="B70:C70" si="25">B61/B69</f>
        <v>1.1086956521739131</v>
      </c>
      <c r="C70" s="445">
        <f t="shared" si="25"/>
        <v>2.6363636363636362</v>
      </c>
      <c r="D70" s="445">
        <f>(D61/D69)</f>
        <v>0.80769230769230771</v>
      </c>
      <c r="E70" s="445">
        <f t="shared" ref="E70:G70" si="26">E61/E69</f>
        <v>0.83076923076923082</v>
      </c>
      <c r="F70" s="445">
        <f t="shared" si="26"/>
        <v>1.5</v>
      </c>
      <c r="G70" s="466">
        <f t="shared" si="26"/>
        <v>2.6372549019607843</v>
      </c>
      <c r="H70" s="446">
        <v>1</v>
      </c>
    </row>
    <row r="73" spans="1:8" ht="21" x14ac:dyDescent="0.4">
      <c r="A73" s="422" t="s">
        <v>1114</v>
      </c>
      <c r="E73" s="86"/>
      <c r="F73" s="86"/>
      <c r="G73" s="86"/>
    </row>
    <row r="75" spans="1:8" ht="18" x14ac:dyDescent="0.35">
      <c r="A75" s="423" t="s">
        <v>407</v>
      </c>
      <c r="B75" s="448" t="s">
        <v>1091</v>
      </c>
      <c r="C75" s="425" t="s">
        <v>1092</v>
      </c>
      <c r="D75" s="425" t="s">
        <v>1093</v>
      </c>
      <c r="E75" s="425" t="s">
        <v>1094</v>
      </c>
      <c r="F75" s="426" t="s">
        <v>1095</v>
      </c>
      <c r="G75" s="449" t="s">
        <v>1096</v>
      </c>
      <c r="H75" s="450" t="s">
        <v>1112</v>
      </c>
    </row>
    <row r="76" spans="1:8" ht="18" x14ac:dyDescent="0.35">
      <c r="A76" s="428" t="s">
        <v>1097</v>
      </c>
      <c r="B76" s="451">
        <v>50</v>
      </c>
      <c r="C76" s="261">
        <v>150</v>
      </c>
      <c r="D76" s="261">
        <v>90</v>
      </c>
      <c r="E76" s="261">
        <v>350</v>
      </c>
      <c r="F76" s="261">
        <v>15</v>
      </c>
      <c r="G76" s="452">
        <v>250</v>
      </c>
      <c r="H76" s="243">
        <v>150</v>
      </c>
    </row>
    <row r="77" spans="1:8" ht="18" x14ac:dyDescent="0.35">
      <c r="A77" s="428" t="s">
        <v>1098</v>
      </c>
      <c r="B77" s="453">
        <v>44845</v>
      </c>
      <c r="C77" s="26">
        <v>44842</v>
      </c>
      <c r="D77" s="26">
        <v>44847</v>
      </c>
      <c r="E77" s="26">
        <v>44849</v>
      </c>
      <c r="F77" s="26">
        <v>44844</v>
      </c>
      <c r="G77" s="230">
        <v>44843</v>
      </c>
      <c r="H77" s="432">
        <v>44842</v>
      </c>
    </row>
    <row r="78" spans="1:8" ht="18" x14ac:dyDescent="0.35">
      <c r="A78" s="428" t="s">
        <v>1099</v>
      </c>
      <c r="B78" s="454">
        <v>44874</v>
      </c>
      <c r="C78" s="36">
        <v>44871</v>
      </c>
      <c r="D78" s="36">
        <v>44876</v>
      </c>
      <c r="E78" s="36">
        <v>44878</v>
      </c>
      <c r="F78" s="36">
        <v>44873</v>
      </c>
      <c r="G78" s="455">
        <v>44872</v>
      </c>
      <c r="H78" s="434">
        <v>44871</v>
      </c>
    </row>
    <row r="79" spans="1:8" ht="18" x14ac:dyDescent="0.35">
      <c r="A79" s="428" t="s">
        <v>1100</v>
      </c>
      <c r="B79" s="33">
        <v>76</v>
      </c>
      <c r="C79" s="29">
        <v>29</v>
      </c>
      <c r="D79" s="29">
        <v>93</v>
      </c>
      <c r="E79" s="29">
        <v>8</v>
      </c>
      <c r="F79" s="29">
        <v>15</v>
      </c>
      <c r="G79" s="241">
        <v>223</v>
      </c>
      <c r="H79" s="41">
        <v>25</v>
      </c>
    </row>
    <row r="80" spans="1:8" ht="18" x14ac:dyDescent="0.35">
      <c r="A80" s="428" t="s">
        <v>1101</v>
      </c>
      <c r="B80" s="456">
        <f t="shared" ref="B80:H80" si="27">B79/30</f>
        <v>2.5333333333333332</v>
      </c>
      <c r="C80" s="436">
        <f t="shared" si="27"/>
        <v>0.96666666666666667</v>
      </c>
      <c r="D80" s="436">
        <f t="shared" si="27"/>
        <v>3.1</v>
      </c>
      <c r="E80" s="436">
        <f t="shared" si="27"/>
        <v>0.26666666666666666</v>
      </c>
      <c r="F80" s="436">
        <f t="shared" si="27"/>
        <v>0.5</v>
      </c>
      <c r="G80" s="436">
        <f t="shared" si="27"/>
        <v>7.4333333333333336</v>
      </c>
      <c r="H80" s="437">
        <f t="shared" si="27"/>
        <v>0.83333333333333337</v>
      </c>
    </row>
    <row r="81" spans="1:8" ht="18" x14ac:dyDescent="0.35">
      <c r="A81" s="428" t="s">
        <v>1102</v>
      </c>
      <c r="B81" s="33">
        <v>356</v>
      </c>
      <c r="C81" s="29">
        <v>500</v>
      </c>
      <c r="D81" s="29">
        <v>797</v>
      </c>
      <c r="E81" s="29">
        <v>55</v>
      </c>
      <c r="F81" s="29">
        <v>38</v>
      </c>
      <c r="G81" s="241">
        <v>2767</v>
      </c>
      <c r="H81" s="41">
        <v>172</v>
      </c>
    </row>
    <row r="82" spans="1:8" ht="18" x14ac:dyDescent="0.35">
      <c r="A82" s="428" t="s">
        <v>1103</v>
      </c>
      <c r="B82" s="456">
        <f t="shared" ref="B82:H82" si="28">(B81/B79)</f>
        <v>4.6842105263157894</v>
      </c>
      <c r="C82" s="436">
        <f t="shared" si="28"/>
        <v>17.241379310344829</v>
      </c>
      <c r="D82" s="436">
        <f t="shared" si="28"/>
        <v>8.56989247311828</v>
      </c>
      <c r="E82" s="436">
        <f t="shared" si="28"/>
        <v>6.875</v>
      </c>
      <c r="F82" s="436">
        <f t="shared" si="28"/>
        <v>2.5333333333333332</v>
      </c>
      <c r="G82" s="458">
        <f t="shared" si="28"/>
        <v>12.408071748878923</v>
      </c>
      <c r="H82" s="437">
        <f t="shared" si="28"/>
        <v>6.88</v>
      </c>
    </row>
    <row r="83" spans="1:8" ht="18" x14ac:dyDescent="0.35">
      <c r="A83" s="428" t="s">
        <v>1104</v>
      </c>
      <c r="B83" s="456">
        <f t="shared" ref="B83:H83" si="29">B81/30</f>
        <v>11.866666666666667</v>
      </c>
      <c r="C83" s="436">
        <f t="shared" si="29"/>
        <v>16.666666666666668</v>
      </c>
      <c r="D83" s="436">
        <f t="shared" si="29"/>
        <v>26.566666666666666</v>
      </c>
      <c r="E83" s="436">
        <f t="shared" si="29"/>
        <v>1.8333333333333333</v>
      </c>
      <c r="F83" s="436">
        <f t="shared" si="29"/>
        <v>1.2666666666666666</v>
      </c>
      <c r="G83" s="436">
        <f t="shared" si="29"/>
        <v>92.233333333333334</v>
      </c>
      <c r="H83" s="437">
        <f t="shared" si="29"/>
        <v>5.7333333333333334</v>
      </c>
    </row>
    <row r="84" spans="1:8" ht="18" x14ac:dyDescent="0.35">
      <c r="A84" s="438" t="s">
        <v>1105</v>
      </c>
      <c r="B84" s="459">
        <v>2542</v>
      </c>
      <c r="C84" s="440">
        <v>12290</v>
      </c>
      <c r="D84" s="440">
        <v>7247</v>
      </c>
      <c r="E84" s="440">
        <v>14504</v>
      </c>
      <c r="F84" s="440">
        <v>2468</v>
      </c>
      <c r="G84" s="460">
        <v>6351</v>
      </c>
      <c r="H84" s="441">
        <v>4488</v>
      </c>
    </row>
    <row r="85" spans="1:8" ht="18" x14ac:dyDescent="0.35">
      <c r="A85" s="461" t="s">
        <v>1106</v>
      </c>
      <c r="B85" s="436">
        <f t="shared" ref="B85:H85" si="30">B84/30</f>
        <v>84.733333333333334</v>
      </c>
      <c r="C85" s="436">
        <f t="shared" si="30"/>
        <v>409.66666666666669</v>
      </c>
      <c r="D85" s="436">
        <f t="shared" si="30"/>
        <v>241.56666666666666</v>
      </c>
      <c r="E85" s="436">
        <f t="shared" si="30"/>
        <v>483.46666666666664</v>
      </c>
      <c r="F85" s="436">
        <f t="shared" si="30"/>
        <v>82.266666666666666</v>
      </c>
      <c r="G85" s="436">
        <f t="shared" si="30"/>
        <v>211.7</v>
      </c>
      <c r="H85" s="462">
        <f t="shared" si="30"/>
        <v>149.6</v>
      </c>
    </row>
    <row r="86" spans="1:8" ht="18" x14ac:dyDescent="0.35">
      <c r="A86" s="428" t="s">
        <v>1107</v>
      </c>
      <c r="B86" s="463">
        <f t="shared" ref="B86:H86" si="31">(B82/B76)</f>
        <v>9.3684210526315786E-2</v>
      </c>
      <c r="C86" s="39">
        <f t="shared" si="31"/>
        <v>0.1149425287356322</v>
      </c>
      <c r="D86" s="39">
        <f t="shared" si="31"/>
        <v>9.5221027479092002E-2</v>
      </c>
      <c r="E86" s="39">
        <f t="shared" si="31"/>
        <v>1.9642857142857142E-2</v>
      </c>
      <c r="F86" s="39">
        <f t="shared" si="31"/>
        <v>0.16888888888888889</v>
      </c>
      <c r="G86" s="464">
        <f t="shared" si="31"/>
        <v>4.9632286995515688E-2</v>
      </c>
      <c r="H86" s="467">
        <f t="shared" si="31"/>
        <v>4.5866666666666667E-2</v>
      </c>
    </row>
    <row r="87" spans="1:8" ht="18" x14ac:dyDescent="0.35">
      <c r="A87" s="428" t="s">
        <v>1108</v>
      </c>
      <c r="B87" s="33">
        <v>49</v>
      </c>
      <c r="C87" s="29">
        <v>17</v>
      </c>
      <c r="D87" s="29">
        <v>72</v>
      </c>
      <c r="E87" s="29">
        <v>15</v>
      </c>
      <c r="F87" s="29">
        <v>10</v>
      </c>
      <c r="G87" s="241">
        <v>83</v>
      </c>
      <c r="H87" s="41">
        <v>36</v>
      </c>
    </row>
    <row r="88" spans="1:8" ht="18" x14ac:dyDescent="0.35">
      <c r="A88" s="444" t="s">
        <v>1109</v>
      </c>
      <c r="B88" s="465">
        <f t="shared" ref="B88:C88" si="32">B79/B87</f>
        <v>1.5510204081632653</v>
      </c>
      <c r="C88" s="445">
        <f t="shared" si="32"/>
        <v>1.7058823529411764</v>
      </c>
      <c r="D88" s="445">
        <f>(D79/D87)</f>
        <v>1.2916666666666667</v>
      </c>
      <c r="E88" s="445">
        <f t="shared" ref="E88:G88" si="33">E79/E87</f>
        <v>0.53333333333333333</v>
      </c>
      <c r="F88" s="445">
        <f t="shared" si="33"/>
        <v>1.5</v>
      </c>
      <c r="G88" s="466">
        <f t="shared" si="33"/>
        <v>2.6867469879518073</v>
      </c>
      <c r="H88" s="446">
        <v>1</v>
      </c>
    </row>
    <row r="91" spans="1:8" ht="21" x14ac:dyDescent="0.4">
      <c r="A91" s="422" t="s">
        <v>1115</v>
      </c>
      <c r="E91" s="86"/>
      <c r="F91" s="86"/>
      <c r="G91" s="86"/>
    </row>
    <row r="93" spans="1:8" ht="18" x14ac:dyDescent="0.35">
      <c r="A93" s="423" t="s">
        <v>407</v>
      </c>
      <c r="B93" s="448" t="s">
        <v>1091</v>
      </c>
      <c r="C93" s="425" t="s">
        <v>1092</v>
      </c>
      <c r="D93" s="425" t="s">
        <v>1093</v>
      </c>
      <c r="E93" s="425" t="s">
        <v>1094</v>
      </c>
      <c r="F93" s="426" t="s">
        <v>1095</v>
      </c>
      <c r="G93" s="449" t="s">
        <v>1096</v>
      </c>
      <c r="H93" s="450" t="s">
        <v>1112</v>
      </c>
    </row>
    <row r="94" spans="1:8" ht="18" x14ac:dyDescent="0.35">
      <c r="A94" s="428" t="s">
        <v>1097</v>
      </c>
      <c r="B94" s="451">
        <v>50</v>
      </c>
      <c r="C94" s="261">
        <v>150</v>
      </c>
      <c r="D94" s="261">
        <v>90</v>
      </c>
      <c r="E94" s="261">
        <v>350</v>
      </c>
      <c r="F94" s="261">
        <v>15</v>
      </c>
      <c r="G94" s="452">
        <v>250</v>
      </c>
      <c r="H94" s="243">
        <v>150</v>
      </c>
    </row>
    <row r="95" spans="1:8" ht="18" x14ac:dyDescent="0.35">
      <c r="A95" s="428" t="s">
        <v>1098</v>
      </c>
      <c r="B95" s="453">
        <v>44875</v>
      </c>
      <c r="C95" s="26">
        <v>44874</v>
      </c>
      <c r="D95" s="26">
        <v>44879</v>
      </c>
      <c r="E95" s="26">
        <v>44881</v>
      </c>
      <c r="F95" s="26">
        <v>44845</v>
      </c>
      <c r="G95" s="230">
        <v>44844</v>
      </c>
      <c r="H95" s="432">
        <v>44842</v>
      </c>
    </row>
    <row r="96" spans="1:8" ht="18" x14ac:dyDescent="0.35">
      <c r="A96" s="428" t="s">
        <v>1099</v>
      </c>
      <c r="B96" s="454">
        <v>44903</v>
      </c>
      <c r="C96" s="36">
        <v>44900</v>
      </c>
      <c r="D96" s="36">
        <v>44907</v>
      </c>
      <c r="E96" s="36">
        <v>44909</v>
      </c>
      <c r="F96" s="36">
        <v>44874</v>
      </c>
      <c r="G96" s="455">
        <v>44873</v>
      </c>
      <c r="H96" s="434">
        <v>44871</v>
      </c>
    </row>
    <row r="97" spans="1:8" ht="18" x14ac:dyDescent="0.35">
      <c r="A97" s="428" t="s">
        <v>1100</v>
      </c>
      <c r="B97" s="33">
        <v>143</v>
      </c>
      <c r="C97" s="29">
        <v>29</v>
      </c>
      <c r="D97" s="29">
        <v>88</v>
      </c>
      <c r="E97" s="29">
        <v>8</v>
      </c>
      <c r="F97" s="29">
        <v>0</v>
      </c>
      <c r="G97" s="241">
        <v>223</v>
      </c>
      <c r="H97" s="41">
        <v>25</v>
      </c>
    </row>
    <row r="98" spans="1:8" ht="18" x14ac:dyDescent="0.35">
      <c r="A98" s="428" t="s">
        <v>1101</v>
      </c>
      <c r="B98" s="456">
        <f t="shared" ref="B98:H98" si="34">B97/30</f>
        <v>4.7666666666666666</v>
      </c>
      <c r="C98" s="436">
        <f t="shared" si="34"/>
        <v>0.96666666666666667</v>
      </c>
      <c r="D98" s="436">
        <f t="shared" si="34"/>
        <v>2.9333333333333331</v>
      </c>
      <c r="E98" s="436">
        <f t="shared" si="34"/>
        <v>0.26666666666666666</v>
      </c>
      <c r="F98" s="436">
        <f t="shared" si="34"/>
        <v>0</v>
      </c>
      <c r="G98" s="436">
        <f t="shared" si="34"/>
        <v>7.4333333333333336</v>
      </c>
      <c r="H98" s="437">
        <f t="shared" si="34"/>
        <v>0.83333333333333337</v>
      </c>
    </row>
    <row r="99" spans="1:8" ht="18" x14ac:dyDescent="0.35">
      <c r="A99" s="428" t="s">
        <v>1102</v>
      </c>
      <c r="B99" s="33">
        <v>254</v>
      </c>
      <c r="C99" s="29">
        <v>500</v>
      </c>
      <c r="D99" s="29">
        <v>571</v>
      </c>
      <c r="E99" s="29">
        <v>39</v>
      </c>
      <c r="F99" s="29">
        <v>38</v>
      </c>
      <c r="G99" s="241">
        <v>2767</v>
      </c>
      <c r="H99" s="41">
        <v>172</v>
      </c>
    </row>
    <row r="100" spans="1:8" ht="18" x14ac:dyDescent="0.35">
      <c r="A100" s="428" t="s">
        <v>1103</v>
      </c>
      <c r="B100" s="456">
        <f t="shared" ref="B100:H100" si="35">(B99/B97)</f>
        <v>1.7762237762237763</v>
      </c>
      <c r="C100" s="436">
        <f t="shared" si="35"/>
        <v>17.241379310344829</v>
      </c>
      <c r="D100" s="436">
        <f t="shared" si="35"/>
        <v>6.4886363636363633</v>
      </c>
      <c r="E100" s="436">
        <f t="shared" si="35"/>
        <v>4.875</v>
      </c>
      <c r="F100" s="436" t="e">
        <f t="shared" si="35"/>
        <v>#DIV/0!</v>
      </c>
      <c r="G100" s="458">
        <f t="shared" si="35"/>
        <v>12.408071748878923</v>
      </c>
      <c r="H100" s="437">
        <f t="shared" si="35"/>
        <v>6.88</v>
      </c>
    </row>
    <row r="101" spans="1:8" ht="18" x14ac:dyDescent="0.35">
      <c r="A101" s="428" t="s">
        <v>1104</v>
      </c>
      <c r="B101" s="456">
        <f t="shared" ref="B101:H101" si="36">B99/30</f>
        <v>8.4666666666666668</v>
      </c>
      <c r="C101" s="436">
        <f t="shared" si="36"/>
        <v>16.666666666666668</v>
      </c>
      <c r="D101" s="436">
        <f t="shared" si="36"/>
        <v>19.033333333333335</v>
      </c>
      <c r="E101" s="436">
        <f t="shared" si="36"/>
        <v>1.3</v>
      </c>
      <c r="F101" s="436">
        <f t="shared" si="36"/>
        <v>1.2666666666666666</v>
      </c>
      <c r="G101" s="436">
        <f t="shared" si="36"/>
        <v>92.233333333333334</v>
      </c>
      <c r="H101" s="437">
        <f t="shared" si="36"/>
        <v>5.7333333333333334</v>
      </c>
    </row>
    <row r="102" spans="1:8" ht="18" x14ac:dyDescent="0.35">
      <c r="A102" s="438" t="s">
        <v>1105</v>
      </c>
      <c r="B102" s="459">
        <v>2993</v>
      </c>
      <c r="C102" s="440">
        <v>12290</v>
      </c>
      <c r="D102" s="440">
        <v>8311</v>
      </c>
      <c r="E102" s="440">
        <v>13309</v>
      </c>
      <c r="F102" s="440">
        <v>2958</v>
      </c>
      <c r="G102" s="460">
        <v>6351</v>
      </c>
      <c r="H102" s="441">
        <v>4488</v>
      </c>
    </row>
    <row r="103" spans="1:8" ht="18" x14ac:dyDescent="0.35">
      <c r="A103" s="461" t="s">
        <v>1106</v>
      </c>
      <c r="B103" s="436">
        <f t="shared" ref="B103:H103" si="37">B102/30</f>
        <v>99.766666666666666</v>
      </c>
      <c r="C103" s="436">
        <f t="shared" si="37"/>
        <v>409.66666666666669</v>
      </c>
      <c r="D103" s="436">
        <f t="shared" si="37"/>
        <v>277.03333333333336</v>
      </c>
      <c r="E103" s="436">
        <f t="shared" si="37"/>
        <v>443.63333333333333</v>
      </c>
      <c r="F103" s="436">
        <f t="shared" si="37"/>
        <v>98.6</v>
      </c>
      <c r="G103" s="436">
        <f t="shared" si="37"/>
        <v>211.7</v>
      </c>
      <c r="H103" s="462">
        <f t="shared" si="37"/>
        <v>149.6</v>
      </c>
    </row>
    <row r="104" spans="1:8" ht="18" x14ac:dyDescent="0.35">
      <c r="A104" s="428" t="s">
        <v>1107</v>
      </c>
      <c r="B104" s="463">
        <f t="shared" ref="B104:H104" si="38">(B100/B94)</f>
        <v>3.5524475524475525E-2</v>
      </c>
      <c r="C104" s="39">
        <f t="shared" si="38"/>
        <v>0.1149425287356322</v>
      </c>
      <c r="D104" s="39">
        <f t="shared" si="38"/>
        <v>7.2095959595959588E-2</v>
      </c>
      <c r="E104" s="39">
        <f t="shared" si="38"/>
        <v>1.3928571428571429E-2</v>
      </c>
      <c r="F104" s="39" t="e">
        <f t="shared" si="38"/>
        <v>#DIV/0!</v>
      </c>
      <c r="G104" s="464">
        <f t="shared" si="38"/>
        <v>4.9632286995515688E-2</v>
      </c>
      <c r="H104" s="467">
        <f t="shared" si="38"/>
        <v>4.5866666666666667E-2</v>
      </c>
    </row>
    <row r="105" spans="1:8" ht="18" x14ac:dyDescent="0.35">
      <c r="A105" s="428" t="s">
        <v>1108</v>
      </c>
      <c r="B105" s="33">
        <v>49</v>
      </c>
      <c r="C105" s="29">
        <v>17</v>
      </c>
      <c r="D105" s="29">
        <v>63</v>
      </c>
      <c r="E105" s="29">
        <v>31</v>
      </c>
      <c r="F105" s="29">
        <v>0</v>
      </c>
      <c r="G105" s="241">
        <v>83</v>
      </c>
      <c r="H105" s="41">
        <v>36</v>
      </c>
    </row>
    <row r="106" spans="1:8" ht="18" x14ac:dyDescent="0.35">
      <c r="A106" s="444" t="s">
        <v>1109</v>
      </c>
      <c r="B106" s="465">
        <f t="shared" ref="B106:C106" si="39">B97/B105</f>
        <v>2.9183673469387754</v>
      </c>
      <c r="C106" s="445">
        <f t="shared" si="39"/>
        <v>1.7058823529411764</v>
      </c>
      <c r="D106" s="445">
        <f>(D97/D105)</f>
        <v>1.3968253968253967</v>
      </c>
      <c r="E106" s="445">
        <f t="shared" ref="E106:G106" si="40">E97/E105</f>
        <v>0.25806451612903225</v>
      </c>
      <c r="F106" s="445" t="e">
        <f t="shared" si="40"/>
        <v>#DIV/0!</v>
      </c>
      <c r="G106" s="466">
        <f t="shared" si="40"/>
        <v>2.6867469879518073</v>
      </c>
      <c r="H106" s="446">
        <v>1</v>
      </c>
    </row>
    <row r="108" spans="1:8" ht="21" x14ac:dyDescent="0.4">
      <c r="A108" s="422" t="s">
        <v>1116</v>
      </c>
      <c r="E108" s="86"/>
      <c r="F108" s="86"/>
      <c r="G108" s="86"/>
    </row>
    <row r="110" spans="1:8" ht="18" x14ac:dyDescent="0.35">
      <c r="A110" s="423" t="s">
        <v>407</v>
      </c>
      <c r="B110" s="448" t="s">
        <v>1091</v>
      </c>
      <c r="C110" s="425" t="s">
        <v>1092</v>
      </c>
      <c r="D110" s="425" t="s">
        <v>1093</v>
      </c>
      <c r="E110" s="468" t="s">
        <v>1094</v>
      </c>
      <c r="F110" s="426" t="s">
        <v>1095</v>
      </c>
      <c r="G110" s="449" t="s">
        <v>1096</v>
      </c>
      <c r="H110" s="450" t="s">
        <v>1112</v>
      </c>
    </row>
    <row r="111" spans="1:8" ht="18" x14ac:dyDescent="0.35">
      <c r="A111" s="428" t="s">
        <v>1097</v>
      </c>
      <c r="B111" s="451">
        <v>50</v>
      </c>
      <c r="C111" s="261">
        <v>150</v>
      </c>
      <c r="D111" s="261">
        <v>90</v>
      </c>
      <c r="E111" s="261">
        <v>350</v>
      </c>
      <c r="F111" s="261">
        <v>15</v>
      </c>
      <c r="G111" s="452">
        <v>250</v>
      </c>
      <c r="H111" s="243">
        <v>150</v>
      </c>
    </row>
    <row r="112" spans="1:8" ht="18" x14ac:dyDescent="0.35">
      <c r="A112" s="428" t="s">
        <v>1098</v>
      </c>
      <c r="B112" s="453">
        <v>44906</v>
      </c>
      <c r="C112" s="26">
        <v>44903</v>
      </c>
      <c r="D112" s="26">
        <v>44908</v>
      </c>
      <c r="E112" s="26">
        <v>44910</v>
      </c>
      <c r="F112" s="26">
        <v>44905</v>
      </c>
      <c r="G112" s="230">
        <v>44874</v>
      </c>
      <c r="H112" s="432">
        <v>44872</v>
      </c>
    </row>
    <row r="113" spans="1:8" ht="18" x14ac:dyDescent="0.35">
      <c r="A113" s="428" t="s">
        <v>1099</v>
      </c>
      <c r="B113" s="454">
        <v>44933</v>
      </c>
      <c r="C113" s="36">
        <v>44932</v>
      </c>
      <c r="D113" s="36">
        <v>44937</v>
      </c>
      <c r="E113" s="36">
        <v>44939</v>
      </c>
      <c r="F113" s="36">
        <v>44934</v>
      </c>
      <c r="G113" s="455">
        <v>44903</v>
      </c>
      <c r="H113" s="434">
        <v>44900</v>
      </c>
    </row>
    <row r="114" spans="1:8" ht="18" x14ac:dyDescent="0.35">
      <c r="A114" s="428" t="s">
        <v>1100</v>
      </c>
      <c r="B114" s="33">
        <v>12</v>
      </c>
      <c r="C114" s="29">
        <v>29</v>
      </c>
      <c r="D114" s="29">
        <v>51</v>
      </c>
      <c r="E114" s="29">
        <v>25.7</v>
      </c>
      <c r="F114" s="29">
        <v>0</v>
      </c>
      <c r="G114" s="241">
        <v>223</v>
      </c>
      <c r="H114" s="41">
        <v>5</v>
      </c>
    </row>
    <row r="115" spans="1:8" ht="18" x14ac:dyDescent="0.35">
      <c r="A115" s="428" t="s">
        <v>1101</v>
      </c>
      <c r="B115" s="456">
        <f t="shared" ref="B115:H115" si="41">B114/30</f>
        <v>0.4</v>
      </c>
      <c r="C115" s="436">
        <f t="shared" si="41"/>
        <v>0.96666666666666667</v>
      </c>
      <c r="D115" s="436">
        <f t="shared" si="41"/>
        <v>1.7</v>
      </c>
      <c r="E115" s="436">
        <f t="shared" si="41"/>
        <v>0.85666666666666669</v>
      </c>
      <c r="F115" s="436">
        <f t="shared" si="41"/>
        <v>0</v>
      </c>
      <c r="G115" s="436">
        <f t="shared" si="41"/>
        <v>7.4333333333333336</v>
      </c>
      <c r="H115" s="437">
        <f t="shared" si="41"/>
        <v>0.16666666666666666</v>
      </c>
    </row>
    <row r="116" spans="1:8" ht="18" x14ac:dyDescent="0.35">
      <c r="A116" s="428" t="s">
        <v>1102</v>
      </c>
      <c r="B116" s="33">
        <v>49</v>
      </c>
      <c r="C116" s="29">
        <v>200</v>
      </c>
      <c r="D116" s="29">
        <v>273</v>
      </c>
      <c r="E116" s="29">
        <v>207</v>
      </c>
      <c r="F116" s="29">
        <v>0</v>
      </c>
      <c r="G116" s="241">
        <v>2726</v>
      </c>
      <c r="H116" s="41">
        <v>39</v>
      </c>
    </row>
    <row r="117" spans="1:8" ht="18" x14ac:dyDescent="0.35">
      <c r="A117" s="428" t="s">
        <v>1103</v>
      </c>
      <c r="B117" s="456">
        <f t="shared" ref="B117:E117" si="42">(B116/B114)</f>
        <v>4.083333333333333</v>
      </c>
      <c r="C117" s="436">
        <f t="shared" si="42"/>
        <v>6.8965517241379306</v>
      </c>
      <c r="D117" s="436">
        <f t="shared" si="42"/>
        <v>5.3529411764705879</v>
      </c>
      <c r="E117" s="436">
        <f t="shared" si="42"/>
        <v>8.054474708171206</v>
      </c>
      <c r="F117" s="436">
        <v>0</v>
      </c>
      <c r="G117" s="458">
        <f t="shared" ref="G117:H117" si="43">(G116/G114)</f>
        <v>12.224215246636771</v>
      </c>
      <c r="H117" s="437">
        <f t="shared" si="43"/>
        <v>7.8</v>
      </c>
    </row>
    <row r="118" spans="1:8" ht="18" x14ac:dyDescent="0.35">
      <c r="A118" s="428" t="s">
        <v>1104</v>
      </c>
      <c r="B118" s="456">
        <f t="shared" ref="B118:H118" si="44">B116/30</f>
        <v>1.6333333333333333</v>
      </c>
      <c r="C118" s="436">
        <f t="shared" si="44"/>
        <v>6.666666666666667</v>
      </c>
      <c r="D118" s="436">
        <f t="shared" si="44"/>
        <v>9.1</v>
      </c>
      <c r="E118" s="436">
        <f t="shared" si="44"/>
        <v>6.9</v>
      </c>
      <c r="F118" s="436">
        <f t="shared" si="44"/>
        <v>0</v>
      </c>
      <c r="G118" s="436">
        <f t="shared" si="44"/>
        <v>90.86666666666666</v>
      </c>
      <c r="H118" s="437">
        <f t="shared" si="44"/>
        <v>1.3</v>
      </c>
    </row>
    <row r="119" spans="1:8" ht="18" x14ac:dyDescent="0.35">
      <c r="A119" s="438" t="s">
        <v>1105</v>
      </c>
      <c r="B119" s="459">
        <v>4609</v>
      </c>
      <c r="C119" s="440">
        <v>16350</v>
      </c>
      <c r="D119" s="440">
        <v>7327</v>
      </c>
      <c r="E119" s="440">
        <v>14298</v>
      </c>
      <c r="F119" s="440">
        <v>3366</v>
      </c>
      <c r="G119" s="460">
        <v>6109</v>
      </c>
      <c r="H119" s="441">
        <v>2777</v>
      </c>
    </row>
    <row r="120" spans="1:8" ht="18" x14ac:dyDescent="0.35">
      <c r="A120" s="461" t="s">
        <v>1106</v>
      </c>
      <c r="B120" s="436">
        <f t="shared" ref="B120:H120" si="45">B119/30</f>
        <v>153.63333333333333</v>
      </c>
      <c r="C120" s="436">
        <f t="shared" si="45"/>
        <v>545</v>
      </c>
      <c r="D120" s="436">
        <f t="shared" si="45"/>
        <v>244.23333333333332</v>
      </c>
      <c r="E120" s="436">
        <f t="shared" si="45"/>
        <v>476.6</v>
      </c>
      <c r="F120" s="436">
        <f t="shared" si="45"/>
        <v>112.2</v>
      </c>
      <c r="G120" s="436">
        <f t="shared" si="45"/>
        <v>203.63333333333333</v>
      </c>
      <c r="H120" s="462">
        <f t="shared" si="45"/>
        <v>92.566666666666663</v>
      </c>
    </row>
    <row r="121" spans="1:8" ht="18" x14ac:dyDescent="0.35">
      <c r="A121" s="428" t="s">
        <v>1107</v>
      </c>
      <c r="B121" s="463">
        <f t="shared" ref="B121:H121" si="46">(B117/B111)</f>
        <v>8.1666666666666665E-2</v>
      </c>
      <c r="C121" s="39">
        <f t="shared" si="46"/>
        <v>4.5977011494252873E-2</v>
      </c>
      <c r="D121" s="39">
        <f t="shared" si="46"/>
        <v>5.9477124183006533E-2</v>
      </c>
      <c r="E121" s="39">
        <f t="shared" si="46"/>
        <v>2.3012784880489159E-2</v>
      </c>
      <c r="F121" s="39">
        <f t="shared" si="46"/>
        <v>0</v>
      </c>
      <c r="G121" s="464">
        <f t="shared" si="46"/>
        <v>4.889686098654708E-2</v>
      </c>
      <c r="H121" s="467">
        <f t="shared" si="46"/>
        <v>5.1999999999999998E-2</v>
      </c>
    </row>
    <row r="122" spans="1:8" ht="18" x14ac:dyDescent="0.35">
      <c r="A122" s="428" t="s">
        <v>1108</v>
      </c>
      <c r="B122" s="33">
        <v>49</v>
      </c>
      <c r="C122" s="29">
        <v>13</v>
      </c>
      <c r="D122" s="29">
        <v>66</v>
      </c>
      <c r="E122" s="29">
        <v>39</v>
      </c>
      <c r="F122" s="29">
        <v>0</v>
      </c>
      <c r="G122" s="241">
        <v>69</v>
      </c>
      <c r="H122" s="41">
        <v>13</v>
      </c>
    </row>
    <row r="123" spans="1:8" ht="18" x14ac:dyDescent="0.35">
      <c r="A123" s="444" t="s">
        <v>1109</v>
      </c>
      <c r="B123" s="465">
        <f t="shared" ref="B123:C123" si="47">B114/B122</f>
        <v>0.24489795918367346</v>
      </c>
      <c r="C123" s="445">
        <f t="shared" si="47"/>
        <v>2.2307692307692308</v>
      </c>
      <c r="D123" s="445">
        <f>(D114/D122)</f>
        <v>0.77272727272727271</v>
      </c>
      <c r="E123" s="445">
        <f>E114/E122</f>
        <v>0.65897435897435896</v>
      </c>
      <c r="F123" s="445">
        <v>0</v>
      </c>
      <c r="G123" s="466">
        <f>G114/G122</f>
        <v>3.2318840579710146</v>
      </c>
      <c r="H123" s="446">
        <v>1</v>
      </c>
    </row>
    <row r="125" spans="1:8" ht="21" x14ac:dyDescent="0.4">
      <c r="A125" s="422" t="s">
        <v>1117</v>
      </c>
      <c r="E125" s="86"/>
      <c r="F125" s="86"/>
      <c r="G125" s="86"/>
    </row>
    <row r="127" spans="1:8" ht="18" x14ac:dyDescent="0.35">
      <c r="A127" s="423" t="s">
        <v>407</v>
      </c>
      <c r="B127" s="448" t="s">
        <v>1091</v>
      </c>
      <c r="C127" s="469" t="s">
        <v>1092</v>
      </c>
      <c r="D127" s="425" t="s">
        <v>1093</v>
      </c>
      <c r="E127" s="468" t="s">
        <v>1094</v>
      </c>
      <c r="F127" s="426" t="s">
        <v>1095</v>
      </c>
      <c r="G127" s="449" t="s">
        <v>1096</v>
      </c>
      <c r="H127" s="450" t="s">
        <v>1112</v>
      </c>
    </row>
    <row r="128" spans="1:8" ht="18" x14ac:dyDescent="0.35">
      <c r="A128" s="428" t="s">
        <v>1097</v>
      </c>
      <c r="B128" s="451">
        <v>50</v>
      </c>
      <c r="C128" s="261">
        <v>150</v>
      </c>
      <c r="D128" s="261">
        <v>90</v>
      </c>
      <c r="E128" s="261">
        <v>350</v>
      </c>
      <c r="F128" s="261">
        <v>15</v>
      </c>
      <c r="G128" s="452">
        <v>250</v>
      </c>
      <c r="H128" s="243">
        <v>150</v>
      </c>
    </row>
    <row r="129" spans="1:8" ht="18" x14ac:dyDescent="0.35">
      <c r="A129" s="428" t="s">
        <v>1098</v>
      </c>
      <c r="B129" s="453">
        <v>44934</v>
      </c>
      <c r="C129" s="26">
        <v>44933</v>
      </c>
      <c r="D129" s="26">
        <v>44938</v>
      </c>
      <c r="E129" s="26">
        <v>44940</v>
      </c>
      <c r="F129" s="26">
        <v>44935</v>
      </c>
      <c r="G129" s="230">
        <v>44904</v>
      </c>
      <c r="H129" s="432">
        <v>44901</v>
      </c>
    </row>
    <row r="130" spans="1:8" ht="18" x14ac:dyDescent="0.35">
      <c r="A130" s="428" t="s">
        <v>1099</v>
      </c>
      <c r="B130" s="454">
        <v>44963</v>
      </c>
      <c r="C130" s="36">
        <v>44962</v>
      </c>
      <c r="D130" s="36">
        <v>44967</v>
      </c>
      <c r="E130" s="36">
        <v>44969</v>
      </c>
      <c r="F130" s="36">
        <v>44964</v>
      </c>
      <c r="G130" s="455">
        <v>44933</v>
      </c>
      <c r="H130" s="434">
        <v>44930</v>
      </c>
    </row>
    <row r="131" spans="1:8" ht="18" x14ac:dyDescent="0.35">
      <c r="A131" s="428" t="s">
        <v>1100</v>
      </c>
      <c r="B131" s="33">
        <v>79</v>
      </c>
      <c r="C131" s="29">
        <v>29</v>
      </c>
      <c r="D131" s="29">
        <v>51</v>
      </c>
      <c r="E131" s="29">
        <v>25.7</v>
      </c>
      <c r="F131" s="29">
        <v>0</v>
      </c>
      <c r="G131" s="241">
        <v>223</v>
      </c>
      <c r="H131" s="41">
        <v>5</v>
      </c>
    </row>
    <row r="132" spans="1:8" ht="18" x14ac:dyDescent="0.35">
      <c r="A132" s="428" t="s">
        <v>1101</v>
      </c>
      <c r="B132" s="456">
        <f t="shared" ref="B132:H132" si="48">B131/30</f>
        <v>2.6333333333333333</v>
      </c>
      <c r="C132" s="436">
        <f t="shared" si="48"/>
        <v>0.96666666666666667</v>
      </c>
      <c r="D132" s="436">
        <f t="shared" si="48"/>
        <v>1.7</v>
      </c>
      <c r="E132" s="436">
        <f t="shared" si="48"/>
        <v>0.85666666666666669</v>
      </c>
      <c r="F132" s="436">
        <f t="shared" si="48"/>
        <v>0</v>
      </c>
      <c r="G132" s="436">
        <f t="shared" si="48"/>
        <v>7.4333333333333336</v>
      </c>
      <c r="H132" s="437">
        <f t="shared" si="48"/>
        <v>0.16666666666666666</v>
      </c>
    </row>
    <row r="133" spans="1:8" ht="18" x14ac:dyDescent="0.35">
      <c r="A133" s="428" t="s">
        <v>1102</v>
      </c>
      <c r="B133" s="33">
        <v>299</v>
      </c>
      <c r="C133" s="29">
        <v>200</v>
      </c>
      <c r="D133" s="29">
        <v>273</v>
      </c>
      <c r="E133" s="29">
        <v>207</v>
      </c>
      <c r="F133" s="29">
        <v>0</v>
      </c>
      <c r="G133" s="241">
        <v>2726</v>
      </c>
      <c r="H133" s="41">
        <v>39</v>
      </c>
    </row>
    <row r="134" spans="1:8" ht="18" x14ac:dyDescent="0.35">
      <c r="A134" s="428" t="s">
        <v>1103</v>
      </c>
      <c r="B134" s="456">
        <f t="shared" ref="B134:E134" si="49">(B133/B131)</f>
        <v>3.7848101265822787</v>
      </c>
      <c r="C134" s="436">
        <f t="shared" si="49"/>
        <v>6.8965517241379306</v>
      </c>
      <c r="D134" s="436">
        <f t="shared" si="49"/>
        <v>5.3529411764705879</v>
      </c>
      <c r="E134" s="436">
        <f t="shared" si="49"/>
        <v>8.054474708171206</v>
      </c>
      <c r="F134" s="436">
        <v>0</v>
      </c>
      <c r="G134" s="458">
        <f t="shared" ref="G134:H134" si="50">(G133/G131)</f>
        <v>12.224215246636771</v>
      </c>
      <c r="H134" s="437">
        <f t="shared" si="50"/>
        <v>7.8</v>
      </c>
    </row>
    <row r="135" spans="1:8" ht="18" x14ac:dyDescent="0.35">
      <c r="A135" s="428" t="s">
        <v>1104</v>
      </c>
      <c r="B135" s="456">
        <f t="shared" ref="B135:H135" si="51">B133/30</f>
        <v>9.9666666666666668</v>
      </c>
      <c r="C135" s="436">
        <f t="shared" si="51"/>
        <v>6.666666666666667</v>
      </c>
      <c r="D135" s="436">
        <f t="shared" si="51"/>
        <v>9.1</v>
      </c>
      <c r="E135" s="436">
        <f t="shared" si="51"/>
        <v>6.9</v>
      </c>
      <c r="F135" s="436">
        <f t="shared" si="51"/>
        <v>0</v>
      </c>
      <c r="G135" s="436">
        <f t="shared" si="51"/>
        <v>90.86666666666666</v>
      </c>
      <c r="H135" s="437">
        <f t="shared" si="51"/>
        <v>1.3</v>
      </c>
    </row>
    <row r="136" spans="1:8" ht="18" x14ac:dyDescent="0.35">
      <c r="A136" s="438" t="s">
        <v>1105</v>
      </c>
      <c r="B136" s="459">
        <v>3777</v>
      </c>
      <c r="C136" s="440">
        <v>16350</v>
      </c>
      <c r="D136" s="440">
        <v>7327</v>
      </c>
      <c r="E136" s="440">
        <v>14298</v>
      </c>
      <c r="F136" s="440">
        <v>3366</v>
      </c>
      <c r="G136" s="460">
        <v>6109</v>
      </c>
      <c r="H136" s="441">
        <v>2777</v>
      </c>
    </row>
    <row r="137" spans="1:8" ht="18" x14ac:dyDescent="0.35">
      <c r="A137" s="461" t="s">
        <v>1106</v>
      </c>
      <c r="B137" s="436">
        <f t="shared" ref="B137:H137" si="52">B136/30</f>
        <v>125.9</v>
      </c>
      <c r="C137" s="436">
        <f t="shared" si="52"/>
        <v>545</v>
      </c>
      <c r="D137" s="436">
        <f t="shared" si="52"/>
        <v>244.23333333333332</v>
      </c>
      <c r="E137" s="436">
        <f t="shared" si="52"/>
        <v>476.6</v>
      </c>
      <c r="F137" s="436">
        <f t="shared" si="52"/>
        <v>112.2</v>
      </c>
      <c r="G137" s="436">
        <f t="shared" si="52"/>
        <v>203.63333333333333</v>
      </c>
      <c r="H137" s="462">
        <f t="shared" si="52"/>
        <v>92.566666666666663</v>
      </c>
    </row>
    <row r="138" spans="1:8" ht="18" x14ac:dyDescent="0.35">
      <c r="A138" s="428" t="s">
        <v>1107</v>
      </c>
      <c r="B138" s="463">
        <f t="shared" ref="B138:H138" si="53">(B134/B128)</f>
        <v>7.5696202531645579E-2</v>
      </c>
      <c r="C138" s="39">
        <f t="shared" si="53"/>
        <v>4.5977011494252873E-2</v>
      </c>
      <c r="D138" s="39">
        <f t="shared" si="53"/>
        <v>5.9477124183006533E-2</v>
      </c>
      <c r="E138" s="39">
        <f t="shared" si="53"/>
        <v>2.3012784880489159E-2</v>
      </c>
      <c r="F138" s="39">
        <f t="shared" si="53"/>
        <v>0</v>
      </c>
      <c r="G138" s="464">
        <f t="shared" si="53"/>
        <v>4.889686098654708E-2</v>
      </c>
      <c r="H138" s="467">
        <f t="shared" si="53"/>
        <v>5.1999999999999998E-2</v>
      </c>
    </row>
    <row r="139" spans="1:8" ht="18" x14ac:dyDescent="0.35">
      <c r="A139" s="428" t="s">
        <v>1108</v>
      </c>
      <c r="B139" s="33">
        <v>49</v>
      </c>
      <c r="C139" s="29">
        <v>13</v>
      </c>
      <c r="D139" s="29">
        <v>66</v>
      </c>
      <c r="E139" s="29">
        <v>39</v>
      </c>
      <c r="F139" s="29">
        <v>0</v>
      </c>
      <c r="G139" s="241">
        <v>69</v>
      </c>
      <c r="H139" s="41">
        <v>13</v>
      </c>
    </row>
    <row r="140" spans="1:8" ht="18" x14ac:dyDescent="0.35">
      <c r="A140" s="444" t="s">
        <v>1109</v>
      </c>
      <c r="B140" s="465">
        <f t="shared" ref="B140:C140" si="54">B131/B139</f>
        <v>1.6122448979591837</v>
      </c>
      <c r="C140" s="445">
        <f t="shared" si="54"/>
        <v>2.2307692307692308</v>
      </c>
      <c r="D140" s="445">
        <f>(D131/D139)</f>
        <v>0.77272727272727271</v>
      </c>
      <c r="E140" s="445">
        <f>E131/E139</f>
        <v>0.65897435897435896</v>
      </c>
      <c r="F140" s="445">
        <v>0</v>
      </c>
      <c r="G140" s="466">
        <f>G131/G139</f>
        <v>3.2318840579710146</v>
      </c>
      <c r="H140" s="446">
        <v>1</v>
      </c>
    </row>
    <row r="144" spans="1:8" ht="21" customHeight="1" x14ac:dyDescent="0.3"/>
    <row r="146" spans="1:12" ht="21" x14ac:dyDescent="0.4">
      <c r="A146" s="422" t="s">
        <v>1118</v>
      </c>
      <c r="E146" s="86"/>
      <c r="F146" s="86"/>
      <c r="G146" s="86"/>
    </row>
    <row r="148" spans="1:12" ht="18" x14ac:dyDescent="0.35">
      <c r="A148" s="423" t="s">
        <v>407</v>
      </c>
      <c r="B148" s="448" t="s">
        <v>1091</v>
      </c>
      <c r="C148" s="468" t="s">
        <v>1092</v>
      </c>
      <c r="D148" s="425" t="s">
        <v>1093</v>
      </c>
      <c r="E148" s="468" t="s">
        <v>1094</v>
      </c>
      <c r="F148" s="426" t="s">
        <v>1095</v>
      </c>
      <c r="G148" s="449" t="s">
        <v>1096</v>
      </c>
      <c r="H148" s="450" t="s">
        <v>1112</v>
      </c>
      <c r="I148" s="470" t="s">
        <v>1119</v>
      </c>
      <c r="J148" s="470" t="s">
        <v>1120</v>
      </c>
      <c r="K148" s="470" t="s">
        <v>1121</v>
      </c>
      <c r="L148" s="470" t="s">
        <v>576</v>
      </c>
    </row>
    <row r="149" spans="1:12" ht="18" x14ac:dyDescent="0.35">
      <c r="A149" s="428" t="s">
        <v>1097</v>
      </c>
      <c r="B149" s="451">
        <v>50</v>
      </c>
      <c r="C149" s="261">
        <v>150</v>
      </c>
      <c r="D149" s="261">
        <v>90</v>
      </c>
      <c r="E149" s="261">
        <v>350</v>
      </c>
      <c r="F149" s="261">
        <v>15</v>
      </c>
      <c r="G149" s="452">
        <v>350</v>
      </c>
      <c r="H149" s="243">
        <v>150</v>
      </c>
      <c r="I149" s="471">
        <v>60</v>
      </c>
      <c r="J149" s="471">
        <v>100</v>
      </c>
      <c r="K149" s="471">
        <v>200</v>
      </c>
      <c r="L149" s="471">
        <v>65</v>
      </c>
    </row>
    <row r="150" spans="1:12" ht="18" x14ac:dyDescent="0.35">
      <c r="A150" s="428" t="s">
        <v>1098</v>
      </c>
      <c r="B150" s="453">
        <v>44964</v>
      </c>
      <c r="C150" s="26">
        <v>44963</v>
      </c>
      <c r="D150" s="26">
        <v>44968</v>
      </c>
      <c r="E150" s="26">
        <v>44970</v>
      </c>
      <c r="F150" s="26">
        <v>44965</v>
      </c>
      <c r="G150" s="230">
        <v>44934</v>
      </c>
      <c r="H150" s="432">
        <v>44931</v>
      </c>
      <c r="I150" s="472">
        <v>44914</v>
      </c>
      <c r="J150" s="472">
        <v>45049</v>
      </c>
      <c r="K150" s="472">
        <v>45048</v>
      </c>
      <c r="L150" s="472">
        <v>44972</v>
      </c>
    </row>
    <row r="151" spans="1:12" ht="18" x14ac:dyDescent="0.35">
      <c r="A151" s="428" t="s">
        <v>1099</v>
      </c>
      <c r="B151" s="454">
        <v>44994</v>
      </c>
      <c r="C151" s="36">
        <v>44992</v>
      </c>
      <c r="D151" s="36">
        <v>44998</v>
      </c>
      <c r="E151" s="36">
        <v>45000</v>
      </c>
      <c r="F151" s="36">
        <v>44995</v>
      </c>
      <c r="G151" s="455">
        <v>44964</v>
      </c>
      <c r="H151" s="434">
        <v>44961</v>
      </c>
      <c r="I151" s="473">
        <v>44944</v>
      </c>
      <c r="J151" s="473">
        <v>45079</v>
      </c>
      <c r="K151" s="473">
        <v>45078</v>
      </c>
      <c r="L151" s="473">
        <v>45014</v>
      </c>
    </row>
    <row r="152" spans="1:12" ht="18" x14ac:dyDescent="0.35">
      <c r="A152" s="428" t="s">
        <v>1100</v>
      </c>
      <c r="B152" s="33">
        <v>79</v>
      </c>
      <c r="C152" s="29">
        <v>44.1</v>
      </c>
      <c r="D152" s="29">
        <v>86</v>
      </c>
      <c r="E152" s="29">
        <v>37</v>
      </c>
      <c r="F152" s="29">
        <v>0</v>
      </c>
      <c r="G152" s="241">
        <v>278.8</v>
      </c>
      <c r="H152" s="41">
        <v>23.1</v>
      </c>
      <c r="I152" s="474">
        <v>62</v>
      </c>
      <c r="J152" s="474">
        <v>7</v>
      </c>
      <c r="K152" s="474">
        <v>18</v>
      </c>
      <c r="L152" s="474">
        <v>0.18</v>
      </c>
    </row>
    <row r="153" spans="1:12" ht="18" x14ac:dyDescent="0.35">
      <c r="A153" s="428" t="s">
        <v>1101</v>
      </c>
      <c r="B153" s="456">
        <f t="shared" ref="B153:L153" si="55">B152/30</f>
        <v>2.6333333333333333</v>
      </c>
      <c r="C153" s="436">
        <f t="shared" si="55"/>
        <v>1.47</v>
      </c>
      <c r="D153" s="436">
        <f t="shared" si="55"/>
        <v>2.8666666666666667</v>
      </c>
      <c r="E153" s="436">
        <f t="shared" si="55"/>
        <v>1.2333333333333334</v>
      </c>
      <c r="F153" s="436">
        <f t="shared" si="55"/>
        <v>0</v>
      </c>
      <c r="G153" s="436">
        <f t="shared" si="55"/>
        <v>9.293333333333333</v>
      </c>
      <c r="H153" s="437">
        <f t="shared" si="55"/>
        <v>0.77</v>
      </c>
      <c r="I153" s="475">
        <f t="shared" si="55"/>
        <v>2.0666666666666669</v>
      </c>
      <c r="J153" s="475">
        <f t="shared" si="55"/>
        <v>0.23333333333333334</v>
      </c>
      <c r="K153" s="475">
        <f t="shared" si="55"/>
        <v>0.6</v>
      </c>
      <c r="L153" s="475">
        <f t="shared" si="55"/>
        <v>6.0000000000000001E-3</v>
      </c>
    </row>
    <row r="154" spans="1:12" ht="18" x14ac:dyDescent="0.35">
      <c r="A154" s="428" t="s">
        <v>1102</v>
      </c>
      <c r="B154" s="33">
        <v>220</v>
      </c>
      <c r="C154" s="29">
        <v>280</v>
      </c>
      <c r="D154" s="29">
        <v>598</v>
      </c>
      <c r="E154" s="29">
        <v>460</v>
      </c>
      <c r="F154" s="29">
        <v>0</v>
      </c>
      <c r="G154" s="241">
        <v>3204</v>
      </c>
      <c r="H154" s="41">
        <v>122</v>
      </c>
      <c r="I154" s="474">
        <v>353</v>
      </c>
      <c r="J154" s="474">
        <v>41</v>
      </c>
      <c r="K154" s="474">
        <v>0</v>
      </c>
      <c r="L154" s="474">
        <v>607</v>
      </c>
    </row>
    <row r="155" spans="1:12" ht="18" x14ac:dyDescent="0.35">
      <c r="A155" s="428" t="s">
        <v>1103</v>
      </c>
      <c r="B155" s="456">
        <f t="shared" ref="B155:E155" si="56">(B154/B152)</f>
        <v>2.7848101265822787</v>
      </c>
      <c r="C155" s="436">
        <f t="shared" si="56"/>
        <v>6.3492063492063489</v>
      </c>
      <c r="D155" s="436">
        <f t="shared" si="56"/>
        <v>6.9534883720930232</v>
      </c>
      <c r="E155" s="436">
        <f t="shared" si="56"/>
        <v>12.432432432432432</v>
      </c>
      <c r="F155" s="436">
        <v>0</v>
      </c>
      <c r="G155" s="458">
        <f t="shared" ref="G155:L155" si="57">(G154/G152)</f>
        <v>11.492109038737446</v>
      </c>
      <c r="H155" s="437">
        <f t="shared" si="57"/>
        <v>5.2813852813852806</v>
      </c>
      <c r="I155" s="475">
        <f t="shared" si="57"/>
        <v>5.693548387096774</v>
      </c>
      <c r="J155" s="475">
        <f t="shared" si="57"/>
        <v>5.8571428571428568</v>
      </c>
      <c r="K155" s="475">
        <f t="shared" si="57"/>
        <v>0</v>
      </c>
      <c r="L155" s="475">
        <f t="shared" si="57"/>
        <v>3372.2222222222222</v>
      </c>
    </row>
    <row r="156" spans="1:12" ht="18" x14ac:dyDescent="0.35">
      <c r="A156" s="428" t="s">
        <v>1104</v>
      </c>
      <c r="B156" s="456">
        <f t="shared" ref="B156:L156" si="58">B154/30</f>
        <v>7.333333333333333</v>
      </c>
      <c r="C156" s="436">
        <f t="shared" si="58"/>
        <v>9.3333333333333339</v>
      </c>
      <c r="D156" s="436">
        <f t="shared" si="58"/>
        <v>19.933333333333334</v>
      </c>
      <c r="E156" s="436">
        <f t="shared" si="58"/>
        <v>15.333333333333334</v>
      </c>
      <c r="F156" s="436">
        <f t="shared" si="58"/>
        <v>0</v>
      </c>
      <c r="G156" s="436">
        <f t="shared" si="58"/>
        <v>106.8</v>
      </c>
      <c r="H156" s="437">
        <f t="shared" si="58"/>
        <v>4.0666666666666664</v>
      </c>
      <c r="I156" s="475">
        <f t="shared" si="58"/>
        <v>11.766666666666667</v>
      </c>
      <c r="J156" s="475">
        <f t="shared" si="58"/>
        <v>1.3666666666666667</v>
      </c>
      <c r="K156" s="475">
        <f t="shared" si="58"/>
        <v>0</v>
      </c>
      <c r="L156" s="475">
        <f t="shared" si="58"/>
        <v>20.233333333333334</v>
      </c>
    </row>
    <row r="157" spans="1:12" ht="18" x14ac:dyDescent="0.35">
      <c r="A157" s="438" t="s">
        <v>1105</v>
      </c>
      <c r="B157" s="459">
        <v>2185</v>
      </c>
      <c r="C157" s="440">
        <v>12790</v>
      </c>
      <c r="D157" s="440">
        <v>8025</v>
      </c>
      <c r="E157" s="440">
        <v>9788</v>
      </c>
      <c r="F157" s="440">
        <v>3366</v>
      </c>
      <c r="G157" s="460">
        <v>7563</v>
      </c>
      <c r="H157" s="441">
        <v>5449</v>
      </c>
      <c r="I157" s="476">
        <v>13567</v>
      </c>
      <c r="J157" s="476">
        <v>0</v>
      </c>
      <c r="K157" s="476">
        <v>0</v>
      </c>
      <c r="L157" s="476">
        <v>17091</v>
      </c>
    </row>
    <row r="158" spans="1:12" ht="18" x14ac:dyDescent="0.35">
      <c r="A158" s="461" t="s">
        <v>1106</v>
      </c>
      <c r="B158" s="436">
        <f t="shared" ref="B158:L158" si="59">B157/30</f>
        <v>72.833333333333329</v>
      </c>
      <c r="C158" s="436">
        <f t="shared" si="59"/>
        <v>426.33333333333331</v>
      </c>
      <c r="D158" s="436">
        <f t="shared" si="59"/>
        <v>267.5</v>
      </c>
      <c r="E158" s="436">
        <f t="shared" si="59"/>
        <v>326.26666666666665</v>
      </c>
      <c r="F158" s="436">
        <f t="shared" si="59"/>
        <v>112.2</v>
      </c>
      <c r="G158" s="436">
        <f t="shared" si="59"/>
        <v>252.1</v>
      </c>
      <c r="H158" s="462">
        <f t="shared" si="59"/>
        <v>181.63333333333333</v>
      </c>
      <c r="I158" s="477">
        <f t="shared" si="59"/>
        <v>452.23333333333335</v>
      </c>
      <c r="J158" s="477">
        <f t="shared" si="59"/>
        <v>0</v>
      </c>
      <c r="K158" s="477">
        <f t="shared" si="59"/>
        <v>0</v>
      </c>
      <c r="L158" s="477">
        <f t="shared" si="59"/>
        <v>569.70000000000005</v>
      </c>
    </row>
    <row r="159" spans="1:12" ht="18" x14ac:dyDescent="0.35">
      <c r="A159" s="428" t="s">
        <v>1107</v>
      </c>
      <c r="B159" s="463">
        <f t="shared" ref="B159:L159" si="60">(B155/B149)</f>
        <v>5.5696202531645575E-2</v>
      </c>
      <c r="C159" s="39">
        <f t="shared" si="60"/>
        <v>4.2328042328042326E-2</v>
      </c>
      <c r="D159" s="39">
        <f t="shared" si="60"/>
        <v>7.7260981912144699E-2</v>
      </c>
      <c r="E159" s="39">
        <f t="shared" si="60"/>
        <v>3.5521235521235518E-2</v>
      </c>
      <c r="F159" s="39">
        <f t="shared" si="60"/>
        <v>0</v>
      </c>
      <c r="G159" s="464">
        <f t="shared" si="60"/>
        <v>3.2834597253535561E-2</v>
      </c>
      <c r="H159" s="467">
        <f t="shared" si="60"/>
        <v>3.5209235209235204E-2</v>
      </c>
      <c r="I159" s="478">
        <f t="shared" si="60"/>
        <v>9.4892473118279572E-2</v>
      </c>
      <c r="J159" s="478">
        <f t="shared" si="60"/>
        <v>5.8571428571428566E-2</v>
      </c>
      <c r="K159" s="478">
        <f t="shared" si="60"/>
        <v>0</v>
      </c>
      <c r="L159" s="478">
        <f t="shared" si="60"/>
        <v>51.880341880341881</v>
      </c>
    </row>
    <row r="160" spans="1:12" ht="18" x14ac:dyDescent="0.35">
      <c r="A160" s="428" t="s">
        <v>1108</v>
      </c>
      <c r="B160" s="33">
        <v>48</v>
      </c>
      <c r="C160" s="29">
        <v>92</v>
      </c>
      <c r="D160" s="29">
        <v>85</v>
      </c>
      <c r="E160" s="29">
        <v>49</v>
      </c>
      <c r="F160" s="29">
        <v>0</v>
      </c>
      <c r="G160" s="241">
        <v>83</v>
      </c>
      <c r="H160" s="41">
        <v>23</v>
      </c>
      <c r="I160" s="474" t="s">
        <v>1060</v>
      </c>
      <c r="J160" s="474">
        <v>0</v>
      </c>
      <c r="K160" s="474">
        <v>0</v>
      </c>
      <c r="L160" s="474">
        <v>0</v>
      </c>
    </row>
    <row r="161" spans="1:12" ht="18" x14ac:dyDescent="0.35">
      <c r="A161" s="444" t="s">
        <v>1109</v>
      </c>
      <c r="B161" s="465">
        <f t="shared" ref="B161:C161" si="61">B152/B160</f>
        <v>1.6458333333333333</v>
      </c>
      <c r="C161" s="445">
        <f t="shared" si="61"/>
        <v>0.47934782608695653</v>
      </c>
      <c r="D161" s="445">
        <f>(D152/D160)</f>
        <v>1.0117647058823529</v>
      </c>
      <c r="E161" s="445">
        <f>E152/E160</f>
        <v>0.75510204081632648</v>
      </c>
      <c r="F161" s="445">
        <v>0</v>
      </c>
      <c r="G161" s="466">
        <f t="shared" ref="G161:H161" si="62">G152/G160</f>
        <v>3.3590361445783135</v>
      </c>
      <c r="H161" s="466">
        <f t="shared" si="62"/>
        <v>1.0043478260869565</v>
      </c>
      <c r="I161" s="479" t="s">
        <v>1060</v>
      </c>
      <c r="J161" s="466" t="e">
        <f t="shared" ref="J161:K161" si="63">J152/J160</f>
        <v>#DIV/0!</v>
      </c>
      <c r="K161" s="466" t="e">
        <f t="shared" si="63"/>
        <v>#DIV/0!</v>
      </c>
      <c r="L161" s="479">
        <v>1</v>
      </c>
    </row>
    <row r="165" spans="1:12" ht="31.2" x14ac:dyDescent="0.3">
      <c r="I165" s="480" t="s">
        <v>1122</v>
      </c>
    </row>
    <row r="166" spans="1:12" ht="21" x14ac:dyDescent="0.4">
      <c r="A166" s="422" t="s">
        <v>1123</v>
      </c>
      <c r="E166" s="86"/>
      <c r="F166" s="86"/>
      <c r="G166" s="86"/>
    </row>
    <row r="168" spans="1:12" ht="18" x14ac:dyDescent="0.35">
      <c r="A168" s="423" t="s">
        <v>407</v>
      </c>
      <c r="B168" s="448" t="s">
        <v>1091</v>
      </c>
      <c r="C168" s="468" t="s">
        <v>1092</v>
      </c>
      <c r="D168" s="425" t="s">
        <v>1093</v>
      </c>
      <c r="E168" s="468" t="s">
        <v>1094</v>
      </c>
      <c r="F168" s="426" t="s">
        <v>1095</v>
      </c>
      <c r="G168" s="449" t="s">
        <v>1096</v>
      </c>
      <c r="H168" s="450" t="s">
        <v>1112</v>
      </c>
      <c r="I168" s="470" t="s">
        <v>1119</v>
      </c>
      <c r="J168" s="470" t="s">
        <v>1120</v>
      </c>
      <c r="K168" s="470" t="s">
        <v>1121</v>
      </c>
      <c r="L168" s="470" t="s">
        <v>576</v>
      </c>
    </row>
    <row r="169" spans="1:12" ht="18" x14ac:dyDescent="0.35">
      <c r="A169" s="428" t="s">
        <v>1097</v>
      </c>
      <c r="B169" s="451">
        <v>50</v>
      </c>
      <c r="C169" s="261">
        <v>150</v>
      </c>
      <c r="D169" s="261">
        <v>90</v>
      </c>
      <c r="E169" s="261">
        <v>350</v>
      </c>
      <c r="F169" s="261">
        <v>15</v>
      </c>
      <c r="G169" s="452">
        <v>350</v>
      </c>
      <c r="H169" s="243">
        <v>150</v>
      </c>
      <c r="I169" s="471">
        <v>60</v>
      </c>
      <c r="J169" s="471">
        <v>100</v>
      </c>
      <c r="K169" s="471">
        <v>200</v>
      </c>
      <c r="L169" s="471">
        <v>65</v>
      </c>
    </row>
    <row r="170" spans="1:12" ht="18" x14ac:dyDescent="0.35">
      <c r="A170" s="428" t="s">
        <v>1098</v>
      </c>
      <c r="B170" s="453">
        <v>44995</v>
      </c>
      <c r="C170" s="26">
        <v>44993</v>
      </c>
      <c r="D170" s="26">
        <v>44999</v>
      </c>
      <c r="E170" s="26">
        <v>45001</v>
      </c>
      <c r="F170" s="26">
        <v>44996</v>
      </c>
      <c r="G170" s="230">
        <v>44965</v>
      </c>
      <c r="H170" s="432">
        <v>44962</v>
      </c>
      <c r="I170" s="472">
        <v>44945</v>
      </c>
      <c r="J170" s="472">
        <v>45080</v>
      </c>
      <c r="K170" s="472">
        <v>45079</v>
      </c>
      <c r="L170" s="472">
        <v>45015</v>
      </c>
    </row>
    <row r="171" spans="1:12" ht="18" x14ac:dyDescent="0.35">
      <c r="A171" s="428" t="s">
        <v>1099</v>
      </c>
      <c r="B171" s="454">
        <v>45025</v>
      </c>
      <c r="C171" s="36">
        <v>45023</v>
      </c>
      <c r="D171" s="36">
        <v>45029</v>
      </c>
      <c r="E171" s="36">
        <v>45031</v>
      </c>
      <c r="F171" s="36">
        <v>45026</v>
      </c>
      <c r="G171" s="455">
        <v>44995</v>
      </c>
      <c r="H171" s="434">
        <v>44992</v>
      </c>
      <c r="I171" s="473">
        <v>44962</v>
      </c>
      <c r="J171" s="473">
        <v>45110</v>
      </c>
      <c r="K171" s="473">
        <v>45109</v>
      </c>
      <c r="L171" s="473">
        <v>45045</v>
      </c>
    </row>
    <row r="172" spans="1:12" ht="18" x14ac:dyDescent="0.35">
      <c r="A172" s="428" t="s">
        <v>1100</v>
      </c>
      <c r="B172" s="33">
        <v>59</v>
      </c>
      <c r="C172" s="29">
        <v>44.8</v>
      </c>
      <c r="D172" s="29">
        <v>78</v>
      </c>
      <c r="E172" s="29">
        <v>39.200000000000003</v>
      </c>
      <c r="F172" s="29">
        <v>0</v>
      </c>
      <c r="G172" s="241">
        <v>290.2</v>
      </c>
      <c r="H172" s="41">
        <v>46.8</v>
      </c>
      <c r="I172" s="474">
        <v>87</v>
      </c>
      <c r="J172" s="474">
        <v>77</v>
      </c>
      <c r="K172" s="474">
        <v>8</v>
      </c>
      <c r="L172" s="474">
        <v>0.17</v>
      </c>
    </row>
    <row r="173" spans="1:12" ht="18" x14ac:dyDescent="0.35">
      <c r="A173" s="428" t="s">
        <v>1101</v>
      </c>
      <c r="B173" s="456">
        <f t="shared" ref="B173:L173" si="64">B172/30</f>
        <v>1.9666666666666666</v>
      </c>
      <c r="C173" s="436">
        <f t="shared" si="64"/>
        <v>1.4933333333333332</v>
      </c>
      <c r="D173" s="436">
        <f t="shared" si="64"/>
        <v>2.6</v>
      </c>
      <c r="E173" s="436">
        <f t="shared" si="64"/>
        <v>1.3066666666666669</v>
      </c>
      <c r="F173" s="436">
        <f t="shared" si="64"/>
        <v>0</v>
      </c>
      <c r="G173" s="436">
        <f t="shared" si="64"/>
        <v>9.6733333333333338</v>
      </c>
      <c r="H173" s="437">
        <f t="shared" si="64"/>
        <v>1.5599999999999998</v>
      </c>
      <c r="I173" s="475">
        <f t="shared" si="64"/>
        <v>2.9</v>
      </c>
      <c r="J173" s="475">
        <f t="shared" si="64"/>
        <v>2.5666666666666669</v>
      </c>
      <c r="K173" s="475">
        <f t="shared" si="64"/>
        <v>0.26666666666666666</v>
      </c>
      <c r="L173" s="475">
        <f t="shared" si="64"/>
        <v>5.6666666666666671E-3</v>
      </c>
    </row>
    <row r="174" spans="1:12" ht="18" x14ac:dyDescent="0.35">
      <c r="A174" s="428" t="s">
        <v>1102</v>
      </c>
      <c r="B174" s="33">
        <v>264</v>
      </c>
      <c r="C174" s="29">
        <v>310</v>
      </c>
      <c r="D174" s="29">
        <v>568</v>
      </c>
      <c r="E174" s="29">
        <v>544</v>
      </c>
      <c r="F174" s="29">
        <v>0</v>
      </c>
      <c r="G174" s="241">
        <v>3887</v>
      </c>
      <c r="H174" s="41">
        <v>369</v>
      </c>
      <c r="I174" s="474">
        <v>230</v>
      </c>
      <c r="J174" s="474">
        <v>290</v>
      </c>
      <c r="K174" s="474">
        <v>0</v>
      </c>
      <c r="L174" s="474">
        <v>638</v>
      </c>
    </row>
    <row r="175" spans="1:12" ht="18" x14ac:dyDescent="0.35">
      <c r="A175" s="428" t="s">
        <v>1103</v>
      </c>
      <c r="B175" s="456">
        <f t="shared" ref="B175:E175" si="65">(B174/B172)</f>
        <v>4.4745762711864403</v>
      </c>
      <c r="C175" s="436">
        <f t="shared" si="65"/>
        <v>6.9196428571428577</v>
      </c>
      <c r="D175" s="436">
        <f t="shared" si="65"/>
        <v>7.2820512820512819</v>
      </c>
      <c r="E175" s="436">
        <f t="shared" si="65"/>
        <v>13.877551020408163</v>
      </c>
      <c r="F175" s="436">
        <v>0</v>
      </c>
      <c r="G175" s="458">
        <f t="shared" ref="G175:L175" si="66">(G174/G172)</f>
        <v>13.394210889042041</v>
      </c>
      <c r="H175" s="437">
        <f t="shared" si="66"/>
        <v>7.884615384615385</v>
      </c>
      <c r="I175" s="475">
        <f t="shared" si="66"/>
        <v>2.6436781609195403</v>
      </c>
      <c r="J175" s="475">
        <f t="shared" si="66"/>
        <v>3.7662337662337664</v>
      </c>
      <c r="K175" s="475">
        <f t="shared" si="66"/>
        <v>0</v>
      </c>
      <c r="L175" s="475">
        <f t="shared" si="66"/>
        <v>3752.9411764705878</v>
      </c>
    </row>
    <row r="176" spans="1:12" ht="18" x14ac:dyDescent="0.35">
      <c r="A176" s="428" t="s">
        <v>1104</v>
      </c>
      <c r="B176" s="456">
        <f t="shared" ref="B176:L176" si="67">B174/30</f>
        <v>8.8000000000000007</v>
      </c>
      <c r="C176" s="436">
        <f t="shared" si="67"/>
        <v>10.333333333333334</v>
      </c>
      <c r="D176" s="436">
        <f t="shared" si="67"/>
        <v>18.933333333333334</v>
      </c>
      <c r="E176" s="436">
        <f t="shared" si="67"/>
        <v>18.133333333333333</v>
      </c>
      <c r="F176" s="436">
        <f t="shared" si="67"/>
        <v>0</v>
      </c>
      <c r="G176" s="436">
        <f t="shared" si="67"/>
        <v>129.56666666666666</v>
      </c>
      <c r="H176" s="437">
        <f t="shared" si="67"/>
        <v>12.3</v>
      </c>
      <c r="I176" s="475">
        <f t="shared" si="67"/>
        <v>7.666666666666667</v>
      </c>
      <c r="J176" s="475">
        <f t="shared" si="67"/>
        <v>9.6666666666666661</v>
      </c>
      <c r="K176" s="475">
        <f t="shared" si="67"/>
        <v>0</v>
      </c>
      <c r="L176" s="475">
        <f t="shared" si="67"/>
        <v>21.266666666666666</v>
      </c>
    </row>
    <row r="177" spans="1:12" ht="18" x14ac:dyDescent="0.35">
      <c r="A177" s="438" t="s">
        <v>1105</v>
      </c>
      <c r="B177" s="459">
        <v>2232</v>
      </c>
      <c r="C177" s="440">
        <v>14770</v>
      </c>
      <c r="D177" s="440">
        <v>6331</v>
      </c>
      <c r="E177" s="440">
        <v>9474</v>
      </c>
      <c r="F177" s="440">
        <v>3366</v>
      </c>
      <c r="G177" s="460">
        <v>5409</v>
      </c>
      <c r="H177" s="441">
        <v>4528</v>
      </c>
      <c r="I177" s="476">
        <v>1190</v>
      </c>
      <c r="J177" s="476">
        <v>0</v>
      </c>
      <c r="K177" s="476">
        <v>0</v>
      </c>
      <c r="L177" s="476">
        <v>12773</v>
      </c>
    </row>
    <row r="178" spans="1:12" ht="18" x14ac:dyDescent="0.35">
      <c r="A178" s="461" t="s">
        <v>1106</v>
      </c>
      <c r="B178" s="436">
        <f t="shared" ref="B178:L178" si="68">B177/30</f>
        <v>74.400000000000006</v>
      </c>
      <c r="C178" s="436">
        <f t="shared" si="68"/>
        <v>492.33333333333331</v>
      </c>
      <c r="D178" s="436">
        <f t="shared" si="68"/>
        <v>211.03333333333333</v>
      </c>
      <c r="E178" s="436">
        <f t="shared" si="68"/>
        <v>315.8</v>
      </c>
      <c r="F178" s="436">
        <f t="shared" si="68"/>
        <v>112.2</v>
      </c>
      <c r="G178" s="436">
        <f t="shared" si="68"/>
        <v>180.3</v>
      </c>
      <c r="H178" s="462">
        <f t="shared" si="68"/>
        <v>150.93333333333334</v>
      </c>
      <c r="I178" s="477">
        <f t="shared" si="68"/>
        <v>39.666666666666664</v>
      </c>
      <c r="J178" s="477">
        <f t="shared" si="68"/>
        <v>0</v>
      </c>
      <c r="K178" s="477">
        <f t="shared" si="68"/>
        <v>0</v>
      </c>
      <c r="L178" s="477">
        <f t="shared" si="68"/>
        <v>425.76666666666665</v>
      </c>
    </row>
    <row r="179" spans="1:12" ht="18" x14ac:dyDescent="0.35">
      <c r="A179" s="428" t="s">
        <v>1107</v>
      </c>
      <c r="B179" s="463">
        <f t="shared" ref="B179:L179" si="69">(B175/B169)</f>
        <v>8.9491525423728804E-2</v>
      </c>
      <c r="C179" s="39">
        <f t="shared" si="69"/>
        <v>4.6130952380952384E-2</v>
      </c>
      <c r="D179" s="39">
        <f t="shared" si="69"/>
        <v>8.0911680911680911E-2</v>
      </c>
      <c r="E179" s="39">
        <f t="shared" si="69"/>
        <v>3.965014577259475E-2</v>
      </c>
      <c r="F179" s="39">
        <f t="shared" si="69"/>
        <v>0</v>
      </c>
      <c r="G179" s="464">
        <f t="shared" si="69"/>
        <v>3.8269173968691547E-2</v>
      </c>
      <c r="H179" s="467">
        <f t="shared" si="69"/>
        <v>5.2564102564102565E-2</v>
      </c>
      <c r="I179" s="478">
        <f t="shared" si="69"/>
        <v>4.4061302681992341E-2</v>
      </c>
      <c r="J179" s="478">
        <f t="shared" si="69"/>
        <v>3.7662337662337661E-2</v>
      </c>
      <c r="K179" s="478">
        <f t="shared" si="69"/>
        <v>0</v>
      </c>
      <c r="L179" s="478">
        <f t="shared" si="69"/>
        <v>57.737556561085967</v>
      </c>
    </row>
    <row r="180" spans="1:12" ht="18" x14ac:dyDescent="0.35">
      <c r="A180" s="428" t="s">
        <v>1108</v>
      </c>
      <c r="B180" s="33">
        <v>0</v>
      </c>
      <c r="C180" s="29">
        <v>66</v>
      </c>
      <c r="D180" s="29">
        <v>129</v>
      </c>
      <c r="E180" s="29">
        <v>51</v>
      </c>
      <c r="F180" s="29">
        <v>0</v>
      </c>
      <c r="G180" s="241">
        <v>80</v>
      </c>
      <c r="H180" s="41">
        <v>57</v>
      </c>
      <c r="I180" s="474">
        <v>0</v>
      </c>
      <c r="J180" s="474">
        <v>0</v>
      </c>
      <c r="K180" s="474">
        <v>0</v>
      </c>
      <c r="L180" s="474">
        <v>0</v>
      </c>
    </row>
    <row r="181" spans="1:12" ht="18" x14ac:dyDescent="0.35">
      <c r="A181" s="444" t="s">
        <v>1109</v>
      </c>
      <c r="B181" s="465" t="e">
        <f t="shared" ref="B181:C181" si="70">B172/B180</f>
        <v>#DIV/0!</v>
      </c>
      <c r="C181" s="445">
        <f t="shared" si="70"/>
        <v>0.67878787878787872</v>
      </c>
      <c r="D181" s="445">
        <f>(D172/D180)</f>
        <v>0.60465116279069764</v>
      </c>
      <c r="E181" s="445">
        <f>E172/E180</f>
        <v>0.7686274509803922</v>
      </c>
      <c r="F181" s="445">
        <v>0</v>
      </c>
      <c r="G181" s="466">
        <f t="shared" ref="G181:H181" si="71">G172/G180</f>
        <v>3.6274999999999999</v>
      </c>
      <c r="H181" s="466">
        <f t="shared" si="71"/>
        <v>0.82105263157894737</v>
      </c>
      <c r="I181" s="479">
        <v>0</v>
      </c>
      <c r="J181" s="466" t="e">
        <f t="shared" ref="J181:K181" si="72">J172/J180</f>
        <v>#DIV/0!</v>
      </c>
      <c r="K181" s="466" t="e">
        <f t="shared" si="72"/>
        <v>#DIV/0!</v>
      </c>
      <c r="L181" s="479">
        <v>1</v>
      </c>
    </row>
    <row r="187" spans="1:12" ht="21" x14ac:dyDescent="0.4">
      <c r="A187" s="422" t="s">
        <v>1124</v>
      </c>
      <c r="E187" s="86"/>
      <c r="F187" s="86"/>
      <c r="G187" s="86"/>
      <c r="J187" s="760" t="s">
        <v>1125</v>
      </c>
      <c r="K187" s="761"/>
    </row>
    <row r="189" spans="1:12" ht="18" x14ac:dyDescent="0.35">
      <c r="A189" s="423" t="s">
        <v>407</v>
      </c>
      <c r="B189" s="448" t="s">
        <v>1091</v>
      </c>
      <c r="C189" s="468" t="s">
        <v>1092</v>
      </c>
      <c r="D189" s="425" t="s">
        <v>1093</v>
      </c>
      <c r="E189" s="468" t="s">
        <v>1094</v>
      </c>
      <c r="F189" s="426" t="s">
        <v>1095</v>
      </c>
      <c r="G189" s="449" t="s">
        <v>1096</v>
      </c>
      <c r="H189" s="450" t="s">
        <v>1112</v>
      </c>
      <c r="I189" s="470" t="s">
        <v>1119</v>
      </c>
      <c r="J189" s="470" t="s">
        <v>1120</v>
      </c>
      <c r="K189" s="470" t="s">
        <v>1121</v>
      </c>
      <c r="L189" s="470" t="s">
        <v>576</v>
      </c>
    </row>
    <row r="190" spans="1:12" ht="18" x14ac:dyDescent="0.35">
      <c r="A190" s="428" t="s">
        <v>1097</v>
      </c>
      <c r="B190" s="451">
        <v>50</v>
      </c>
      <c r="C190" s="261">
        <v>150</v>
      </c>
      <c r="D190" s="261">
        <v>90</v>
      </c>
      <c r="E190" s="261">
        <v>350</v>
      </c>
      <c r="F190" s="261">
        <v>15</v>
      </c>
      <c r="G190" s="452">
        <v>350</v>
      </c>
      <c r="H190" s="243">
        <v>150</v>
      </c>
      <c r="I190" s="471">
        <v>60</v>
      </c>
      <c r="J190" s="471">
        <v>100</v>
      </c>
      <c r="K190" s="471">
        <v>200</v>
      </c>
      <c r="L190" s="471">
        <v>65</v>
      </c>
    </row>
    <row r="191" spans="1:12" ht="18" x14ac:dyDescent="0.35">
      <c r="A191" s="428" t="s">
        <v>1098</v>
      </c>
      <c r="B191" s="453">
        <v>45026</v>
      </c>
      <c r="C191" s="26">
        <v>45024</v>
      </c>
      <c r="D191" s="26">
        <v>45030</v>
      </c>
      <c r="E191" s="26">
        <v>45032</v>
      </c>
      <c r="F191" s="26">
        <v>45027</v>
      </c>
      <c r="G191" s="230">
        <v>44996</v>
      </c>
      <c r="H191" s="432">
        <v>44993</v>
      </c>
      <c r="I191" s="472">
        <v>44963</v>
      </c>
      <c r="J191" s="472">
        <v>45080</v>
      </c>
      <c r="K191" s="472">
        <v>45079</v>
      </c>
      <c r="L191" s="472">
        <v>45046</v>
      </c>
    </row>
    <row r="192" spans="1:12" ht="18" x14ac:dyDescent="0.35">
      <c r="A192" s="428" t="s">
        <v>1099</v>
      </c>
      <c r="B192" s="454">
        <v>45056</v>
      </c>
      <c r="C192" s="36">
        <v>45054</v>
      </c>
      <c r="D192" s="36">
        <v>45060</v>
      </c>
      <c r="E192" s="36">
        <v>45062</v>
      </c>
      <c r="F192" s="36">
        <v>45057</v>
      </c>
      <c r="G192" s="455">
        <v>45026</v>
      </c>
      <c r="H192" s="434">
        <v>45023</v>
      </c>
      <c r="I192" s="473">
        <v>44993</v>
      </c>
      <c r="J192" s="473">
        <v>45110</v>
      </c>
      <c r="K192" s="473">
        <v>45109</v>
      </c>
      <c r="L192" s="473">
        <v>45076</v>
      </c>
    </row>
    <row r="193" spans="1:12" ht="18" x14ac:dyDescent="0.35">
      <c r="A193" s="428" t="s">
        <v>1100</v>
      </c>
      <c r="B193" s="33">
        <v>78</v>
      </c>
      <c r="C193" s="29">
        <v>88.2</v>
      </c>
      <c r="D193" s="29">
        <v>114</v>
      </c>
      <c r="E193" s="29">
        <v>24.5</v>
      </c>
      <c r="F193" s="29">
        <v>0</v>
      </c>
      <c r="G193" s="241">
        <v>196.5</v>
      </c>
      <c r="H193" s="41">
        <v>38.1</v>
      </c>
      <c r="I193" s="474">
        <v>154</v>
      </c>
      <c r="J193" s="474">
        <v>77</v>
      </c>
      <c r="K193" s="474">
        <v>8</v>
      </c>
      <c r="L193" s="474">
        <v>0.17</v>
      </c>
    </row>
    <row r="194" spans="1:12" ht="18" x14ac:dyDescent="0.35">
      <c r="A194" s="428" t="s">
        <v>1101</v>
      </c>
      <c r="B194" s="456">
        <f t="shared" ref="B194:L194" si="73">B193/30</f>
        <v>2.6</v>
      </c>
      <c r="C194" s="436">
        <f t="shared" si="73"/>
        <v>2.94</v>
      </c>
      <c r="D194" s="436">
        <f t="shared" si="73"/>
        <v>3.8</v>
      </c>
      <c r="E194" s="436">
        <f t="shared" si="73"/>
        <v>0.81666666666666665</v>
      </c>
      <c r="F194" s="436">
        <f t="shared" si="73"/>
        <v>0</v>
      </c>
      <c r="G194" s="436">
        <f t="shared" si="73"/>
        <v>6.55</v>
      </c>
      <c r="H194" s="437">
        <f t="shared" si="73"/>
        <v>1.27</v>
      </c>
      <c r="I194" s="475">
        <f t="shared" si="73"/>
        <v>5.1333333333333337</v>
      </c>
      <c r="J194" s="475">
        <f t="shared" si="73"/>
        <v>2.5666666666666669</v>
      </c>
      <c r="K194" s="475">
        <f t="shared" si="73"/>
        <v>0.26666666666666666</v>
      </c>
      <c r="L194" s="475">
        <f t="shared" si="73"/>
        <v>5.6666666666666671E-3</v>
      </c>
    </row>
    <row r="195" spans="1:12" ht="18" x14ac:dyDescent="0.35">
      <c r="A195" s="428" t="s">
        <v>1102</v>
      </c>
      <c r="B195" s="33">
        <v>286</v>
      </c>
      <c r="C195" s="29">
        <v>520</v>
      </c>
      <c r="D195" s="29">
        <v>962</v>
      </c>
      <c r="E195" s="29">
        <v>231</v>
      </c>
      <c r="F195" s="29">
        <v>0</v>
      </c>
      <c r="G195" s="241">
        <v>2188</v>
      </c>
      <c r="H195" s="41">
        <v>255</v>
      </c>
      <c r="I195" s="474">
        <v>435</v>
      </c>
      <c r="J195" s="474">
        <v>290</v>
      </c>
      <c r="K195" s="474">
        <v>0</v>
      </c>
      <c r="L195" s="474">
        <v>634</v>
      </c>
    </row>
    <row r="196" spans="1:12" ht="18" x14ac:dyDescent="0.35">
      <c r="A196" s="428" t="s">
        <v>1103</v>
      </c>
      <c r="B196" s="456">
        <f t="shared" ref="B196:E196" si="74">(B195/B193)</f>
        <v>3.6666666666666665</v>
      </c>
      <c r="C196" s="436">
        <f t="shared" si="74"/>
        <v>5.895691609977324</v>
      </c>
      <c r="D196" s="436">
        <f t="shared" si="74"/>
        <v>8.4385964912280702</v>
      </c>
      <c r="E196" s="436">
        <f t="shared" si="74"/>
        <v>9.4285714285714288</v>
      </c>
      <c r="F196" s="436">
        <v>0</v>
      </c>
      <c r="G196" s="458">
        <f t="shared" ref="G196:L196" si="75">(G195/G193)</f>
        <v>11.134860050890586</v>
      </c>
      <c r="H196" s="437">
        <f t="shared" si="75"/>
        <v>6.6929133858267713</v>
      </c>
      <c r="I196" s="475">
        <f t="shared" si="75"/>
        <v>2.8246753246753249</v>
      </c>
      <c r="J196" s="475">
        <f t="shared" si="75"/>
        <v>3.7662337662337664</v>
      </c>
      <c r="K196" s="475">
        <f t="shared" si="75"/>
        <v>0</v>
      </c>
      <c r="L196" s="475">
        <f t="shared" si="75"/>
        <v>3729.411764705882</v>
      </c>
    </row>
    <row r="197" spans="1:12" ht="18" x14ac:dyDescent="0.35">
      <c r="A197" s="428" t="s">
        <v>1104</v>
      </c>
      <c r="B197" s="456">
        <f t="shared" ref="B197:L197" si="76">B195/30</f>
        <v>9.5333333333333332</v>
      </c>
      <c r="C197" s="436">
        <f t="shared" si="76"/>
        <v>17.333333333333332</v>
      </c>
      <c r="D197" s="436">
        <f t="shared" si="76"/>
        <v>32.06666666666667</v>
      </c>
      <c r="E197" s="436">
        <f t="shared" si="76"/>
        <v>7.7</v>
      </c>
      <c r="F197" s="436">
        <f t="shared" si="76"/>
        <v>0</v>
      </c>
      <c r="G197" s="436">
        <f t="shared" si="76"/>
        <v>72.933333333333337</v>
      </c>
      <c r="H197" s="437">
        <f t="shared" si="76"/>
        <v>8.5</v>
      </c>
      <c r="I197" s="475">
        <f t="shared" si="76"/>
        <v>14.5</v>
      </c>
      <c r="J197" s="475">
        <f t="shared" si="76"/>
        <v>9.6666666666666661</v>
      </c>
      <c r="K197" s="475">
        <f t="shared" si="76"/>
        <v>0</v>
      </c>
      <c r="L197" s="475">
        <f t="shared" si="76"/>
        <v>21.133333333333333</v>
      </c>
    </row>
    <row r="198" spans="1:12" ht="18" x14ac:dyDescent="0.35">
      <c r="A198" s="438" t="s">
        <v>1105</v>
      </c>
      <c r="B198" s="459">
        <v>3026</v>
      </c>
      <c r="C198" s="440">
        <v>12230</v>
      </c>
      <c r="D198" s="440">
        <v>7773</v>
      </c>
      <c r="E198" s="440">
        <v>7521</v>
      </c>
      <c r="F198" s="440">
        <v>3366</v>
      </c>
      <c r="G198" s="460">
        <v>6950</v>
      </c>
      <c r="H198" s="441">
        <v>4980</v>
      </c>
      <c r="I198" s="476">
        <v>10993</v>
      </c>
      <c r="J198" s="476">
        <v>0</v>
      </c>
      <c r="K198" s="476">
        <v>0</v>
      </c>
      <c r="L198" s="476">
        <v>9394</v>
      </c>
    </row>
    <row r="199" spans="1:12" ht="18" x14ac:dyDescent="0.35">
      <c r="A199" s="461" t="s">
        <v>1106</v>
      </c>
      <c r="B199" s="436">
        <f t="shared" ref="B199:L199" si="77">B198/30</f>
        <v>100.86666666666666</v>
      </c>
      <c r="C199" s="436">
        <f t="shared" si="77"/>
        <v>407.66666666666669</v>
      </c>
      <c r="D199" s="436">
        <f t="shared" si="77"/>
        <v>259.10000000000002</v>
      </c>
      <c r="E199" s="436">
        <f t="shared" si="77"/>
        <v>250.7</v>
      </c>
      <c r="F199" s="436">
        <f t="shared" si="77"/>
        <v>112.2</v>
      </c>
      <c r="G199" s="436">
        <f t="shared" si="77"/>
        <v>231.66666666666666</v>
      </c>
      <c r="H199" s="462">
        <f t="shared" si="77"/>
        <v>166</v>
      </c>
      <c r="I199" s="477">
        <f t="shared" si="77"/>
        <v>366.43333333333334</v>
      </c>
      <c r="J199" s="477">
        <f t="shared" si="77"/>
        <v>0</v>
      </c>
      <c r="K199" s="477">
        <f t="shared" si="77"/>
        <v>0</v>
      </c>
      <c r="L199" s="477">
        <f t="shared" si="77"/>
        <v>313.13333333333333</v>
      </c>
    </row>
    <row r="200" spans="1:12" ht="18" x14ac:dyDescent="0.35">
      <c r="A200" s="428" t="s">
        <v>1107</v>
      </c>
      <c r="B200" s="463">
        <f t="shared" ref="B200:L200" si="78">(B196/B190)</f>
        <v>7.3333333333333334E-2</v>
      </c>
      <c r="C200" s="39">
        <f t="shared" si="78"/>
        <v>3.9304610733182158E-2</v>
      </c>
      <c r="D200" s="39">
        <f t="shared" si="78"/>
        <v>9.376218323586745E-2</v>
      </c>
      <c r="E200" s="39">
        <f t="shared" si="78"/>
        <v>2.6938775510204082E-2</v>
      </c>
      <c r="F200" s="39">
        <f t="shared" si="78"/>
        <v>0</v>
      </c>
      <c r="G200" s="464">
        <f t="shared" si="78"/>
        <v>3.1813885859687391E-2</v>
      </c>
      <c r="H200" s="467">
        <f t="shared" si="78"/>
        <v>4.4619422572178477E-2</v>
      </c>
      <c r="I200" s="478">
        <f t="shared" si="78"/>
        <v>4.707792207792208E-2</v>
      </c>
      <c r="J200" s="478">
        <f t="shared" si="78"/>
        <v>3.7662337662337661E-2</v>
      </c>
      <c r="K200" s="478">
        <f t="shared" si="78"/>
        <v>0</v>
      </c>
      <c r="L200" s="478">
        <f t="shared" si="78"/>
        <v>57.375565610859724</v>
      </c>
    </row>
    <row r="201" spans="1:12" ht="18" x14ac:dyDescent="0.35">
      <c r="A201" s="428" t="s">
        <v>1108</v>
      </c>
      <c r="B201" s="33">
        <v>0</v>
      </c>
      <c r="C201" s="29">
        <v>52</v>
      </c>
      <c r="D201" s="29">
        <v>94</v>
      </c>
      <c r="E201" s="29">
        <v>53</v>
      </c>
      <c r="F201" s="29">
        <v>0</v>
      </c>
      <c r="G201" s="241">
        <v>99</v>
      </c>
      <c r="H201" s="41">
        <v>68</v>
      </c>
      <c r="I201" s="474">
        <v>0</v>
      </c>
      <c r="J201" s="474">
        <v>0</v>
      </c>
      <c r="K201" s="474">
        <v>0</v>
      </c>
      <c r="L201" s="474">
        <v>0</v>
      </c>
    </row>
    <row r="202" spans="1:12" ht="18" x14ac:dyDescent="0.35">
      <c r="A202" s="444" t="s">
        <v>1109</v>
      </c>
      <c r="B202" s="465" t="e">
        <f t="shared" ref="B202:C202" si="79">B193/B201</f>
        <v>#DIV/0!</v>
      </c>
      <c r="C202" s="445">
        <f t="shared" si="79"/>
        <v>1.6961538461538461</v>
      </c>
      <c r="D202" s="445">
        <f>(D193/D201)</f>
        <v>1.2127659574468086</v>
      </c>
      <c r="E202" s="445">
        <f>E193/E201</f>
        <v>0.46226415094339623</v>
      </c>
      <c r="F202" s="445">
        <v>0</v>
      </c>
      <c r="G202" s="466">
        <f t="shared" ref="G202:H202" si="80">G193/G201</f>
        <v>1.9848484848484849</v>
      </c>
      <c r="H202" s="466">
        <f t="shared" si="80"/>
        <v>0.56029411764705883</v>
      </c>
      <c r="I202" s="479">
        <v>0</v>
      </c>
      <c r="J202" s="466" t="e">
        <f t="shared" ref="J202:K202" si="81">J193/J201</f>
        <v>#DIV/0!</v>
      </c>
      <c r="K202" s="466" t="e">
        <f t="shared" si="81"/>
        <v>#DIV/0!</v>
      </c>
      <c r="L202" s="479">
        <v>1</v>
      </c>
    </row>
    <row r="208" spans="1:12" ht="21" x14ac:dyDescent="0.4">
      <c r="A208" s="422" t="s">
        <v>1126</v>
      </c>
      <c r="E208" s="86"/>
      <c r="F208" s="86"/>
      <c r="G208" s="86"/>
    </row>
    <row r="210" spans="1:12" ht="18" x14ac:dyDescent="0.35">
      <c r="A210" s="423" t="s">
        <v>407</v>
      </c>
      <c r="B210" s="448" t="s">
        <v>1091</v>
      </c>
      <c r="C210" s="468" t="s">
        <v>1092</v>
      </c>
      <c r="D210" s="425" t="s">
        <v>1093</v>
      </c>
      <c r="E210" s="468" t="s">
        <v>1094</v>
      </c>
      <c r="F210" s="426" t="s">
        <v>1095</v>
      </c>
      <c r="G210" s="449" t="s">
        <v>1096</v>
      </c>
      <c r="H210" s="450" t="s">
        <v>1112</v>
      </c>
      <c r="I210" s="470" t="s">
        <v>1119</v>
      </c>
      <c r="J210" s="470" t="s">
        <v>1120</v>
      </c>
      <c r="K210" s="470" t="s">
        <v>1121</v>
      </c>
      <c r="L210" s="470" t="s">
        <v>576</v>
      </c>
    </row>
    <row r="211" spans="1:12" ht="18" x14ac:dyDescent="0.35">
      <c r="A211" s="428" t="s">
        <v>1097</v>
      </c>
      <c r="B211" s="451">
        <v>50</v>
      </c>
      <c r="C211" s="261">
        <v>150</v>
      </c>
      <c r="D211" s="261">
        <v>90</v>
      </c>
      <c r="E211" s="261">
        <v>350</v>
      </c>
      <c r="F211" s="261">
        <v>15</v>
      </c>
      <c r="G211" s="452">
        <v>350</v>
      </c>
      <c r="H211" s="243">
        <v>150</v>
      </c>
      <c r="I211" s="471">
        <v>60</v>
      </c>
      <c r="J211" s="471">
        <v>100</v>
      </c>
      <c r="K211" s="471">
        <v>200</v>
      </c>
      <c r="L211" s="471">
        <v>65</v>
      </c>
    </row>
    <row r="212" spans="1:12" ht="18" x14ac:dyDescent="0.35">
      <c r="A212" s="428" t="s">
        <v>1098</v>
      </c>
      <c r="B212" s="453">
        <v>45057</v>
      </c>
      <c r="C212" s="26">
        <v>45055</v>
      </c>
      <c r="D212" s="26">
        <v>45061</v>
      </c>
      <c r="E212" s="26">
        <v>45063</v>
      </c>
      <c r="F212" s="26">
        <v>45058</v>
      </c>
      <c r="G212" s="230">
        <v>45027</v>
      </c>
      <c r="H212" s="432">
        <v>45024</v>
      </c>
      <c r="I212" s="472">
        <v>44994</v>
      </c>
      <c r="J212" s="472">
        <v>45080</v>
      </c>
      <c r="K212" s="472">
        <v>45079</v>
      </c>
      <c r="L212" s="472">
        <v>45077</v>
      </c>
    </row>
    <row r="213" spans="1:12" ht="18" x14ac:dyDescent="0.35">
      <c r="A213" s="428" t="s">
        <v>1099</v>
      </c>
      <c r="B213" s="454">
        <v>45087</v>
      </c>
      <c r="C213" s="36">
        <v>45085</v>
      </c>
      <c r="D213" s="36">
        <v>45091</v>
      </c>
      <c r="E213" s="36">
        <v>45093</v>
      </c>
      <c r="F213" s="36">
        <v>45088</v>
      </c>
      <c r="G213" s="455">
        <v>45057</v>
      </c>
      <c r="H213" s="434">
        <v>45054</v>
      </c>
      <c r="I213" s="473">
        <v>45024</v>
      </c>
      <c r="J213" s="473">
        <v>45110</v>
      </c>
      <c r="K213" s="473">
        <v>45109</v>
      </c>
      <c r="L213" s="473">
        <v>45107</v>
      </c>
    </row>
    <row r="214" spans="1:12" ht="18" x14ac:dyDescent="0.35">
      <c r="A214" s="428" t="s">
        <v>1100</v>
      </c>
      <c r="B214" s="33">
        <v>59</v>
      </c>
      <c r="C214" s="29">
        <v>106.9</v>
      </c>
      <c r="D214" s="29">
        <v>44</v>
      </c>
      <c r="E214" s="29">
        <v>19.600000000000001</v>
      </c>
      <c r="F214" s="29">
        <v>0</v>
      </c>
      <c r="G214" s="241">
        <v>313.2</v>
      </c>
      <c r="H214" s="41">
        <v>69.7</v>
      </c>
      <c r="I214" s="474">
        <v>208</v>
      </c>
      <c r="J214" s="474">
        <v>77</v>
      </c>
      <c r="K214" s="474">
        <v>8</v>
      </c>
      <c r="L214" s="474">
        <v>0</v>
      </c>
    </row>
    <row r="215" spans="1:12" ht="18" x14ac:dyDescent="0.35">
      <c r="A215" s="428" t="s">
        <v>1101</v>
      </c>
      <c r="B215" s="456">
        <f t="shared" ref="B215:L215" si="82">B214/30</f>
        <v>1.9666666666666666</v>
      </c>
      <c r="C215" s="436">
        <f t="shared" si="82"/>
        <v>3.5633333333333335</v>
      </c>
      <c r="D215" s="436">
        <f t="shared" si="82"/>
        <v>1.4666666666666666</v>
      </c>
      <c r="E215" s="436">
        <f t="shared" si="82"/>
        <v>0.65333333333333343</v>
      </c>
      <c r="F215" s="436">
        <f t="shared" si="82"/>
        <v>0</v>
      </c>
      <c r="G215" s="436">
        <f t="shared" si="82"/>
        <v>10.44</v>
      </c>
      <c r="H215" s="437">
        <f t="shared" si="82"/>
        <v>2.3233333333333333</v>
      </c>
      <c r="I215" s="475">
        <f t="shared" si="82"/>
        <v>6.9333333333333336</v>
      </c>
      <c r="J215" s="475">
        <f t="shared" si="82"/>
        <v>2.5666666666666669</v>
      </c>
      <c r="K215" s="475">
        <f t="shared" si="82"/>
        <v>0.26666666666666666</v>
      </c>
      <c r="L215" s="475">
        <f t="shared" si="82"/>
        <v>0</v>
      </c>
    </row>
    <row r="216" spans="1:12" ht="18" x14ac:dyDescent="0.35">
      <c r="A216" s="428" t="s">
        <v>1102</v>
      </c>
      <c r="B216" s="33">
        <v>192</v>
      </c>
      <c r="C216" s="29">
        <v>730</v>
      </c>
      <c r="D216" s="29">
        <v>309</v>
      </c>
      <c r="E216" s="29">
        <v>244</v>
      </c>
      <c r="F216" s="29">
        <v>0</v>
      </c>
      <c r="G216" s="241">
        <v>3976</v>
      </c>
      <c r="H216" s="41">
        <v>283</v>
      </c>
      <c r="I216" s="474">
        <v>973</v>
      </c>
      <c r="J216" s="474">
        <v>290</v>
      </c>
      <c r="K216" s="474">
        <v>0</v>
      </c>
      <c r="L216" s="474">
        <v>0</v>
      </c>
    </row>
    <row r="217" spans="1:12" ht="18" x14ac:dyDescent="0.35">
      <c r="A217" s="428" t="s">
        <v>1103</v>
      </c>
      <c r="B217" s="456">
        <f t="shared" ref="B217:E217" si="83">(B216/B214)</f>
        <v>3.2542372881355934</v>
      </c>
      <c r="C217" s="436">
        <f t="shared" si="83"/>
        <v>6.8288119738072961</v>
      </c>
      <c r="D217" s="436">
        <f t="shared" si="83"/>
        <v>7.0227272727272725</v>
      </c>
      <c r="E217" s="436">
        <f t="shared" si="83"/>
        <v>12.448979591836734</v>
      </c>
      <c r="F217" s="436">
        <v>0</v>
      </c>
      <c r="G217" s="458">
        <f t="shared" ref="G217:L217" si="84">(G216/G214)</f>
        <v>12.694763729246489</v>
      </c>
      <c r="H217" s="437">
        <f t="shared" si="84"/>
        <v>4.0602582496413202</v>
      </c>
      <c r="I217" s="475">
        <f t="shared" si="84"/>
        <v>4.677884615384615</v>
      </c>
      <c r="J217" s="475">
        <f t="shared" si="84"/>
        <v>3.7662337662337664</v>
      </c>
      <c r="K217" s="475">
        <f t="shared" si="84"/>
        <v>0</v>
      </c>
      <c r="L217" s="475" t="e">
        <f t="shared" si="84"/>
        <v>#DIV/0!</v>
      </c>
    </row>
    <row r="218" spans="1:12" ht="18" x14ac:dyDescent="0.35">
      <c r="A218" s="428" t="s">
        <v>1104</v>
      </c>
      <c r="B218" s="456">
        <f t="shared" ref="B218:L218" si="85">B216/30</f>
        <v>6.4</v>
      </c>
      <c r="C218" s="436">
        <f t="shared" si="85"/>
        <v>24.333333333333332</v>
      </c>
      <c r="D218" s="436">
        <f t="shared" si="85"/>
        <v>10.3</v>
      </c>
      <c r="E218" s="436">
        <f t="shared" si="85"/>
        <v>8.1333333333333329</v>
      </c>
      <c r="F218" s="436">
        <f t="shared" si="85"/>
        <v>0</v>
      </c>
      <c r="G218" s="436">
        <f t="shared" si="85"/>
        <v>132.53333333333333</v>
      </c>
      <c r="H218" s="437">
        <f t="shared" si="85"/>
        <v>9.4333333333333336</v>
      </c>
      <c r="I218" s="475">
        <f t="shared" si="85"/>
        <v>32.43333333333333</v>
      </c>
      <c r="J218" s="475">
        <f t="shared" si="85"/>
        <v>9.6666666666666661</v>
      </c>
      <c r="K218" s="475">
        <f t="shared" si="85"/>
        <v>0</v>
      </c>
      <c r="L218" s="475">
        <f t="shared" si="85"/>
        <v>0</v>
      </c>
    </row>
    <row r="219" spans="1:12" ht="18" x14ac:dyDescent="0.35">
      <c r="A219" s="438" t="s">
        <v>1105</v>
      </c>
      <c r="B219" s="459">
        <v>2567</v>
      </c>
      <c r="C219" s="440">
        <v>14850</v>
      </c>
      <c r="D219" s="440">
        <v>8682</v>
      </c>
      <c r="E219" s="440">
        <v>7235</v>
      </c>
      <c r="F219" s="440">
        <v>3366</v>
      </c>
      <c r="G219" s="460">
        <v>6569</v>
      </c>
      <c r="H219" s="441">
        <v>4239</v>
      </c>
      <c r="I219" s="476">
        <v>10066</v>
      </c>
      <c r="J219" s="481">
        <v>0</v>
      </c>
      <c r="K219" s="482">
        <v>0</v>
      </c>
      <c r="L219" s="482">
        <v>11718</v>
      </c>
    </row>
    <row r="220" spans="1:12" ht="18" x14ac:dyDescent="0.35">
      <c r="A220" s="461" t="s">
        <v>1106</v>
      </c>
      <c r="B220" s="436">
        <f t="shared" ref="B220:L220" si="86">B219/30</f>
        <v>85.566666666666663</v>
      </c>
      <c r="C220" s="436">
        <f t="shared" si="86"/>
        <v>495</v>
      </c>
      <c r="D220" s="436">
        <f t="shared" si="86"/>
        <v>289.39999999999998</v>
      </c>
      <c r="E220" s="436">
        <f t="shared" si="86"/>
        <v>241.16666666666666</v>
      </c>
      <c r="F220" s="436">
        <f t="shared" si="86"/>
        <v>112.2</v>
      </c>
      <c r="G220" s="436">
        <f t="shared" si="86"/>
        <v>218.96666666666667</v>
      </c>
      <c r="H220" s="462">
        <f t="shared" si="86"/>
        <v>141.30000000000001</v>
      </c>
      <c r="I220" s="477">
        <f t="shared" si="86"/>
        <v>335.53333333333336</v>
      </c>
      <c r="J220" s="483">
        <f t="shared" si="86"/>
        <v>0</v>
      </c>
      <c r="K220" s="484">
        <f t="shared" si="86"/>
        <v>0</v>
      </c>
      <c r="L220" s="484">
        <f t="shared" si="86"/>
        <v>390.6</v>
      </c>
    </row>
    <row r="221" spans="1:12" ht="18" x14ac:dyDescent="0.35">
      <c r="A221" s="428" t="s">
        <v>1107</v>
      </c>
      <c r="B221" s="463">
        <f t="shared" ref="B221:L221" si="87">(B217/B211)</f>
        <v>6.5084745762711865E-2</v>
      </c>
      <c r="C221" s="39">
        <f t="shared" si="87"/>
        <v>4.5525413158715305E-2</v>
      </c>
      <c r="D221" s="39">
        <f t="shared" si="87"/>
        <v>7.8030303030303033E-2</v>
      </c>
      <c r="E221" s="39">
        <f t="shared" si="87"/>
        <v>3.5568513119533525E-2</v>
      </c>
      <c r="F221" s="39">
        <f t="shared" si="87"/>
        <v>0</v>
      </c>
      <c r="G221" s="464">
        <f t="shared" si="87"/>
        <v>3.6270753512132825E-2</v>
      </c>
      <c r="H221" s="467">
        <f t="shared" si="87"/>
        <v>2.7068388330942134E-2</v>
      </c>
      <c r="I221" s="478">
        <f t="shared" si="87"/>
        <v>7.7964743589743576E-2</v>
      </c>
      <c r="J221" s="485">
        <f t="shared" si="87"/>
        <v>3.7662337662337661E-2</v>
      </c>
      <c r="K221" s="486">
        <f t="shared" si="87"/>
        <v>0</v>
      </c>
      <c r="L221" s="486" t="e">
        <f t="shared" si="87"/>
        <v>#DIV/0!</v>
      </c>
    </row>
    <row r="222" spans="1:12" ht="18" x14ac:dyDescent="0.35">
      <c r="A222" s="428" t="s">
        <v>1108</v>
      </c>
      <c r="B222" s="33">
        <v>0</v>
      </c>
      <c r="C222" s="29">
        <v>65</v>
      </c>
      <c r="D222" s="29">
        <v>66</v>
      </c>
      <c r="E222" s="29">
        <v>46</v>
      </c>
      <c r="F222" s="29">
        <v>0</v>
      </c>
      <c r="G222" s="241">
        <v>117</v>
      </c>
      <c r="H222" s="41">
        <v>55</v>
      </c>
      <c r="I222" s="474">
        <v>0</v>
      </c>
      <c r="J222" s="487">
        <v>0</v>
      </c>
      <c r="K222" s="488">
        <v>0</v>
      </c>
      <c r="L222" s="29"/>
    </row>
    <row r="223" spans="1:12" ht="18" x14ac:dyDescent="0.35">
      <c r="A223" s="444" t="s">
        <v>1109</v>
      </c>
      <c r="B223" s="465" t="e">
        <f t="shared" ref="B223:C223" si="88">B214/B222</f>
        <v>#DIV/0!</v>
      </c>
      <c r="C223" s="445">
        <f t="shared" si="88"/>
        <v>1.6446153846153848</v>
      </c>
      <c r="D223" s="445">
        <f>(D214/D222)</f>
        <v>0.66666666666666663</v>
      </c>
      <c r="E223" s="445">
        <f>E214/E222</f>
        <v>0.42608695652173917</v>
      </c>
      <c r="F223" s="445">
        <v>0</v>
      </c>
      <c r="G223" s="466">
        <f t="shared" ref="G223:H223" si="89">G214/G222</f>
        <v>2.6769230769230767</v>
      </c>
      <c r="H223" s="466">
        <f t="shared" si="89"/>
        <v>1.2672727272727273</v>
      </c>
      <c r="I223" s="479">
        <v>0</v>
      </c>
      <c r="J223" s="466" t="e">
        <f t="shared" ref="J223:K223" si="90">J214/J222</f>
        <v>#DIV/0!</v>
      </c>
      <c r="K223" s="436" t="e">
        <f t="shared" si="90"/>
        <v>#DIV/0!</v>
      </c>
      <c r="L223" s="488">
        <v>0</v>
      </c>
    </row>
    <row r="227" spans="16:19" ht="36" x14ac:dyDescent="0.35">
      <c r="P227" s="450" t="s">
        <v>1096</v>
      </c>
      <c r="Q227" s="489" t="s">
        <v>1119</v>
      </c>
      <c r="R227" s="470" t="s">
        <v>1119</v>
      </c>
      <c r="S227" s="450" t="s">
        <v>1112</v>
      </c>
    </row>
    <row r="228" spans="16:19" ht="18" x14ac:dyDescent="0.35">
      <c r="P228" s="490">
        <v>350</v>
      </c>
      <c r="Q228" s="491">
        <v>60</v>
      </c>
      <c r="R228" s="471">
        <v>60</v>
      </c>
      <c r="S228" s="243">
        <v>150</v>
      </c>
    </row>
    <row r="229" spans="16:19" ht="15.6" x14ac:dyDescent="0.3">
      <c r="P229" s="492">
        <v>45058</v>
      </c>
      <c r="Q229" s="493">
        <v>45025</v>
      </c>
      <c r="R229" s="472">
        <v>45056</v>
      </c>
      <c r="S229" s="432">
        <v>45055</v>
      </c>
    </row>
    <row r="230" spans="16:19" ht="15.6" x14ac:dyDescent="0.3">
      <c r="P230" s="492">
        <v>45088</v>
      </c>
      <c r="Q230" s="494">
        <v>45055</v>
      </c>
      <c r="R230" s="473">
        <v>45086</v>
      </c>
      <c r="S230" s="434">
        <v>45085</v>
      </c>
    </row>
    <row r="231" spans="16:19" ht="15.6" x14ac:dyDescent="0.3">
      <c r="P231" s="104">
        <v>267.3</v>
      </c>
      <c r="Q231" s="495">
        <v>208</v>
      </c>
      <c r="R231" s="474">
        <v>161</v>
      </c>
      <c r="S231" s="41">
        <v>95.1</v>
      </c>
    </row>
    <row r="232" spans="16:19" ht="15.6" x14ac:dyDescent="0.3">
      <c r="P232" s="496">
        <f t="shared" ref="P232:S232" si="91">P231/30</f>
        <v>8.91</v>
      </c>
      <c r="Q232" s="477">
        <f t="shared" si="91"/>
        <v>6.9333333333333336</v>
      </c>
      <c r="R232" s="475">
        <f t="shared" si="91"/>
        <v>5.3666666666666663</v>
      </c>
      <c r="S232" s="437">
        <f t="shared" si="91"/>
        <v>3.17</v>
      </c>
    </row>
    <row r="233" spans="16:19" ht="15.6" x14ac:dyDescent="0.3">
      <c r="P233" s="104">
        <v>3004</v>
      </c>
      <c r="Q233" s="495">
        <v>973</v>
      </c>
      <c r="R233" s="474">
        <v>594</v>
      </c>
      <c r="S233" s="41">
        <v>667</v>
      </c>
    </row>
    <row r="234" spans="16:19" ht="15.6" x14ac:dyDescent="0.3">
      <c r="P234" s="496">
        <f t="shared" ref="P234:S234" si="92">(P233/P231)</f>
        <v>11.238309016086793</v>
      </c>
      <c r="Q234" s="477">
        <f t="shared" si="92"/>
        <v>4.677884615384615</v>
      </c>
      <c r="R234" s="475">
        <f t="shared" si="92"/>
        <v>3.68944099378882</v>
      </c>
      <c r="S234" s="437">
        <f t="shared" si="92"/>
        <v>7.0136698212408</v>
      </c>
    </row>
    <row r="235" spans="16:19" ht="15.6" x14ac:dyDescent="0.3">
      <c r="P235" s="496">
        <f t="shared" ref="P235:S235" si="93">P233/30</f>
        <v>100.13333333333334</v>
      </c>
      <c r="Q235" s="477">
        <f t="shared" si="93"/>
        <v>32.43333333333333</v>
      </c>
      <c r="R235" s="475">
        <f t="shared" si="93"/>
        <v>19.8</v>
      </c>
      <c r="S235" s="437">
        <f t="shared" si="93"/>
        <v>22.233333333333334</v>
      </c>
    </row>
    <row r="236" spans="16:19" ht="15.6" x14ac:dyDescent="0.3">
      <c r="P236" s="497">
        <v>7162</v>
      </c>
      <c r="Q236" s="498">
        <v>10066</v>
      </c>
      <c r="R236" s="476">
        <v>10768</v>
      </c>
      <c r="S236" s="441">
        <v>5517</v>
      </c>
    </row>
    <row r="237" spans="16:19" ht="15.6" x14ac:dyDescent="0.3">
      <c r="P237" s="496">
        <f t="shared" ref="P237:S237" si="94">P236/30</f>
        <v>238.73333333333332</v>
      </c>
      <c r="Q237" s="477">
        <f t="shared" si="94"/>
        <v>335.53333333333336</v>
      </c>
      <c r="R237" s="477">
        <f t="shared" si="94"/>
        <v>358.93333333333334</v>
      </c>
      <c r="S237" s="462">
        <f t="shared" si="94"/>
        <v>183.9</v>
      </c>
    </row>
    <row r="238" spans="16:19" ht="15.6" x14ac:dyDescent="0.3">
      <c r="P238" s="499">
        <f t="shared" ref="P238:S238" si="95">(P234/P228)</f>
        <v>3.210945433167655E-2</v>
      </c>
      <c r="Q238" s="500">
        <f t="shared" si="95"/>
        <v>7.7964743589743576E-2</v>
      </c>
      <c r="R238" s="478">
        <f t="shared" si="95"/>
        <v>6.1490683229813665E-2</v>
      </c>
      <c r="S238" s="467">
        <f t="shared" si="95"/>
        <v>4.6757798808272001E-2</v>
      </c>
    </row>
    <row r="239" spans="16:19" ht="15.6" x14ac:dyDescent="0.3">
      <c r="P239" s="104">
        <v>104</v>
      </c>
      <c r="Q239" s="495">
        <v>0</v>
      </c>
      <c r="R239" s="474">
        <v>0</v>
      </c>
      <c r="S239" s="301">
        <v>67</v>
      </c>
    </row>
    <row r="240" spans="16:19" ht="15.6" x14ac:dyDescent="0.3">
      <c r="P240" s="501">
        <f>P231/P239</f>
        <v>2.5701923076923077</v>
      </c>
      <c r="Q240" s="502">
        <v>0</v>
      </c>
      <c r="R240" s="479">
        <v>0</v>
      </c>
      <c r="S240" s="503">
        <f>S231/S239</f>
        <v>1.4194029850746268</v>
      </c>
    </row>
  </sheetData>
  <mergeCells count="1">
    <mergeCell ref="J187:K187"/>
  </mergeCells>
  <pageMargins left="0.7" right="0.7" top="0.75" bottom="0.75" header="0" footer="0"/>
  <pageSetup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F25"/>
  <sheetViews>
    <sheetView workbookViewId="0"/>
  </sheetViews>
  <sheetFormatPr defaultColWidth="11.19921875" defaultRowHeight="15" customHeight="1" x14ac:dyDescent="0.3"/>
  <cols>
    <col min="1" max="2" width="8.59765625" customWidth="1"/>
    <col min="3" max="3" width="3.8984375" customWidth="1"/>
    <col min="4" max="4" width="10.09765625" customWidth="1"/>
    <col min="5" max="5" width="11.19921875" customWidth="1"/>
    <col min="6" max="6" width="16.69921875" customWidth="1"/>
    <col min="7" max="26" width="8.59765625" customWidth="1"/>
  </cols>
  <sheetData>
    <row r="1" spans="3:6" ht="15.6" x14ac:dyDescent="0.3"/>
    <row r="2" spans="3:6" ht="15.6" x14ac:dyDescent="0.3"/>
    <row r="3" spans="3:6" ht="31.5" customHeight="1" x14ac:dyDescent="0.3">
      <c r="C3" s="29" t="s">
        <v>2</v>
      </c>
      <c r="D3" s="29" t="s">
        <v>407</v>
      </c>
      <c r="E3" s="488" t="s">
        <v>1079</v>
      </c>
      <c r="F3" s="488" t="s">
        <v>1127</v>
      </c>
    </row>
    <row r="4" spans="3:6" ht="15.6" x14ac:dyDescent="0.3">
      <c r="C4" s="29">
        <v>1</v>
      </c>
      <c r="D4" s="29" t="s">
        <v>465</v>
      </c>
      <c r="E4" s="29" t="s">
        <v>1128</v>
      </c>
      <c r="F4" s="504">
        <v>2772</v>
      </c>
    </row>
    <row r="5" spans="3:6" ht="15.6" x14ac:dyDescent="0.3">
      <c r="C5" s="29">
        <v>2</v>
      </c>
      <c r="D5" s="29" t="s">
        <v>465</v>
      </c>
      <c r="E5" s="29" t="s">
        <v>1129</v>
      </c>
      <c r="F5" s="505">
        <v>1113</v>
      </c>
    </row>
    <row r="6" spans="3:6" ht="15.6" x14ac:dyDescent="0.3">
      <c r="C6" s="29">
        <v>3</v>
      </c>
      <c r="D6" s="29" t="s">
        <v>455</v>
      </c>
      <c r="E6" s="29" t="s">
        <v>1130</v>
      </c>
      <c r="F6" s="506">
        <v>8021.5</v>
      </c>
    </row>
    <row r="7" spans="3:6" ht="15.6" x14ac:dyDescent="0.3">
      <c r="C7" s="29">
        <v>4</v>
      </c>
      <c r="D7" s="29" t="s">
        <v>455</v>
      </c>
      <c r="E7" s="29" t="s">
        <v>1131</v>
      </c>
      <c r="F7" s="505">
        <v>3710</v>
      </c>
    </row>
    <row r="8" spans="3:6" ht="15.6" x14ac:dyDescent="0.3">
      <c r="C8" s="29">
        <v>5</v>
      </c>
      <c r="D8" s="29" t="s">
        <v>611</v>
      </c>
      <c r="E8" s="29" t="s">
        <v>1132</v>
      </c>
      <c r="F8" s="504">
        <v>5396</v>
      </c>
    </row>
    <row r="9" spans="3:6" ht="15.6" x14ac:dyDescent="0.3">
      <c r="C9" s="29">
        <v>6</v>
      </c>
      <c r="D9" s="29" t="s">
        <v>611</v>
      </c>
      <c r="E9" s="29" t="s">
        <v>1130</v>
      </c>
      <c r="F9" s="504">
        <v>250</v>
      </c>
    </row>
    <row r="10" spans="3:6" ht="15.6" x14ac:dyDescent="0.3">
      <c r="C10" s="29">
        <v>7</v>
      </c>
      <c r="D10" s="29" t="s">
        <v>576</v>
      </c>
      <c r="E10" s="29" t="s">
        <v>1133</v>
      </c>
      <c r="F10" s="504">
        <v>18.5</v>
      </c>
    </row>
    <row r="11" spans="3:6" ht="15.6" x14ac:dyDescent="0.3">
      <c r="C11" s="29">
        <v>8</v>
      </c>
      <c r="D11" s="29" t="s">
        <v>576</v>
      </c>
      <c r="E11" s="29" t="s">
        <v>1134</v>
      </c>
      <c r="F11" s="504">
        <v>3430</v>
      </c>
    </row>
    <row r="12" spans="3:6" ht="15.6" x14ac:dyDescent="0.3">
      <c r="C12" s="29">
        <v>9</v>
      </c>
      <c r="D12" s="29" t="s">
        <v>1135</v>
      </c>
      <c r="E12" s="29" t="s">
        <v>1136</v>
      </c>
      <c r="F12" s="506">
        <v>11425</v>
      </c>
    </row>
    <row r="13" spans="3:6" ht="15.6" x14ac:dyDescent="0.3">
      <c r="C13" s="29">
        <v>10</v>
      </c>
      <c r="D13" s="29" t="s">
        <v>1135</v>
      </c>
      <c r="E13" s="29" t="s">
        <v>1137</v>
      </c>
      <c r="F13" s="507"/>
    </row>
    <row r="14" spans="3:6" ht="15.6" x14ac:dyDescent="0.3">
      <c r="C14" s="29">
        <v>11</v>
      </c>
      <c r="D14" s="29" t="s">
        <v>523</v>
      </c>
      <c r="E14" s="29" t="s">
        <v>1138</v>
      </c>
      <c r="F14" s="504">
        <v>1530</v>
      </c>
    </row>
    <row r="15" spans="3:6" ht="15.6" x14ac:dyDescent="0.3">
      <c r="C15" s="29">
        <v>12</v>
      </c>
      <c r="D15" s="29" t="s">
        <v>1139</v>
      </c>
      <c r="E15" s="29" t="s">
        <v>1140</v>
      </c>
      <c r="F15" s="504">
        <v>2008</v>
      </c>
    </row>
    <row r="16" spans="3:6" ht="15.6" x14ac:dyDescent="0.3">
      <c r="C16" s="29">
        <v>13</v>
      </c>
      <c r="D16" s="29" t="s">
        <v>763</v>
      </c>
      <c r="E16" s="29" t="s">
        <v>1134</v>
      </c>
      <c r="F16" s="507">
        <v>1987</v>
      </c>
    </row>
    <row r="17" spans="3:6" ht="15.6" x14ac:dyDescent="0.3">
      <c r="C17" s="29">
        <v>14</v>
      </c>
      <c r="D17" s="29" t="s">
        <v>518</v>
      </c>
      <c r="E17" s="29" t="s">
        <v>1134</v>
      </c>
      <c r="F17" s="506">
        <v>3429</v>
      </c>
    </row>
    <row r="18" spans="3:6" ht="15.6" x14ac:dyDescent="0.3">
      <c r="C18" s="29">
        <v>15</v>
      </c>
      <c r="D18" s="29"/>
      <c r="E18" s="29"/>
      <c r="F18" s="29"/>
    </row>
    <row r="19" spans="3:6" ht="15.6" x14ac:dyDescent="0.3">
      <c r="C19" s="29">
        <v>16</v>
      </c>
      <c r="D19" s="29"/>
      <c r="E19" s="29"/>
      <c r="F19" s="29"/>
    </row>
    <row r="20" spans="3:6" ht="15.6" x14ac:dyDescent="0.3">
      <c r="C20" s="29">
        <v>17</v>
      </c>
      <c r="D20" s="29"/>
      <c r="E20" s="29"/>
      <c r="F20" s="29"/>
    </row>
    <row r="21" spans="3:6" ht="15.6" x14ac:dyDescent="0.3">
      <c r="C21" s="29">
        <v>18</v>
      </c>
      <c r="D21" s="29"/>
      <c r="E21" s="29"/>
      <c r="F21" s="29"/>
    </row>
    <row r="22" spans="3:6" ht="15.6" x14ac:dyDescent="0.3">
      <c r="D22" s="29"/>
      <c r="E22" s="29"/>
      <c r="F22" s="29"/>
    </row>
    <row r="23" spans="3:6" ht="15.6" x14ac:dyDescent="0.3">
      <c r="D23" s="29"/>
      <c r="E23" s="29"/>
      <c r="F23" s="29"/>
    </row>
    <row r="24" spans="3:6" ht="15.6" x14ac:dyDescent="0.3">
      <c r="D24" s="29"/>
    </row>
    <row r="25" spans="3:6" ht="15.6" x14ac:dyDescent="0.3">
      <c r="D25" s="29"/>
    </row>
  </sheetData>
  <pageMargins left="0.7" right="0.7" top="0.75" bottom="0.75" header="0" footer="0"/>
  <pageSetup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workbookViewId="0">
      <pane ySplit="3" topLeftCell="A484" activePane="bottomLeft" state="frozen"/>
      <selection pane="bottomLeft" activeCell="F486" sqref="F486"/>
    </sheetView>
  </sheetViews>
  <sheetFormatPr defaultColWidth="11.19921875" defaultRowHeight="15" customHeight="1" x14ac:dyDescent="0.3"/>
  <cols>
    <col min="1" max="1" width="5" customWidth="1"/>
    <col min="2" max="2" width="13" customWidth="1"/>
    <col min="3" max="3" width="8.19921875" customWidth="1"/>
    <col min="4" max="4" width="12.09765625" customWidth="1"/>
    <col min="5" max="5" width="11.69921875" customWidth="1"/>
    <col min="6" max="6" width="10" customWidth="1"/>
    <col min="7" max="7" width="11.3984375" customWidth="1"/>
    <col min="8" max="8" width="12.19921875" customWidth="1"/>
    <col min="9" max="10" width="11" customWidth="1"/>
    <col min="11" max="11" width="6.59765625" customWidth="1"/>
    <col min="12" max="12" width="11" customWidth="1"/>
    <col min="13" max="13" width="8.69921875" customWidth="1"/>
    <col min="14" max="14" width="8.19921875" customWidth="1"/>
    <col min="15" max="15" width="8" customWidth="1"/>
    <col min="16" max="16" width="10.3984375" customWidth="1"/>
    <col min="17" max="17" width="10.69921875" customWidth="1"/>
    <col min="18" max="26" width="11" customWidth="1"/>
  </cols>
  <sheetData>
    <row r="1" spans="1:18" ht="15.6" x14ac:dyDescent="0.3">
      <c r="A1" s="752" t="s">
        <v>49</v>
      </c>
      <c r="B1" s="742"/>
      <c r="C1" s="742"/>
      <c r="D1" s="742"/>
      <c r="E1" s="742"/>
      <c r="F1" s="742"/>
      <c r="G1" s="742"/>
      <c r="H1" s="743"/>
      <c r="I1" s="1"/>
    </row>
    <row r="2" spans="1:18" ht="15" customHeight="1" x14ac:dyDescent="0.35">
      <c r="A2" s="87"/>
      <c r="C2" s="88"/>
      <c r="D2" s="88"/>
      <c r="E2" s="88"/>
      <c r="F2" s="88"/>
      <c r="G2" s="88"/>
      <c r="H2" s="89"/>
      <c r="I2" s="5"/>
      <c r="K2" s="752" t="s">
        <v>50</v>
      </c>
      <c r="L2" s="742"/>
      <c r="M2" s="742"/>
      <c r="N2" s="742"/>
      <c r="O2" s="742"/>
      <c r="P2" s="742"/>
      <c r="Q2" s="742"/>
      <c r="R2" s="743"/>
    </row>
    <row r="3" spans="1:18" ht="15" customHeight="1" x14ac:dyDescent="0.35">
      <c r="A3" s="6" t="s">
        <v>2</v>
      </c>
      <c r="B3" s="90" t="s">
        <v>3</v>
      </c>
      <c r="C3" s="91" t="s">
        <v>4</v>
      </c>
      <c r="D3" s="92" t="s">
        <v>5</v>
      </c>
      <c r="E3" s="93" t="s">
        <v>6</v>
      </c>
      <c r="F3" s="94" t="s">
        <v>7</v>
      </c>
      <c r="G3" s="93" t="s">
        <v>8</v>
      </c>
      <c r="H3" s="95" t="s">
        <v>9</v>
      </c>
      <c r="I3" s="67" t="s">
        <v>10</v>
      </c>
      <c r="K3" s="68" t="s">
        <v>2</v>
      </c>
      <c r="L3" s="69" t="s">
        <v>11</v>
      </c>
      <c r="M3" s="70" t="s">
        <v>12</v>
      </c>
      <c r="N3" s="71" t="s">
        <v>13</v>
      </c>
      <c r="O3" s="72" t="s">
        <v>14</v>
      </c>
      <c r="P3" s="96" t="s">
        <v>15</v>
      </c>
      <c r="Q3" s="73" t="s">
        <v>16</v>
      </c>
      <c r="R3" s="74" t="s">
        <v>17</v>
      </c>
    </row>
    <row r="4" spans="1:18" ht="15.6" x14ac:dyDescent="0.3">
      <c r="A4" s="97">
        <v>1</v>
      </c>
      <c r="B4" s="98">
        <v>3.5</v>
      </c>
      <c r="C4" s="99">
        <v>96</v>
      </c>
      <c r="D4" s="77">
        <f>B4</f>
        <v>3.5</v>
      </c>
      <c r="E4" s="100">
        <v>44705</v>
      </c>
      <c r="F4" s="101">
        <v>3.8</v>
      </c>
      <c r="G4" s="100">
        <v>44708</v>
      </c>
      <c r="H4" s="102">
        <f t="shared" ref="H4:H258" si="0">F4-D4</f>
        <v>0.29999999999999982</v>
      </c>
      <c r="I4" s="5">
        <f t="shared" ref="I4:I258" si="1">C5-C4</f>
        <v>2</v>
      </c>
      <c r="K4" s="23"/>
      <c r="L4" s="26"/>
      <c r="M4" s="24"/>
      <c r="N4" s="27"/>
      <c r="O4" s="25"/>
      <c r="P4" s="103"/>
      <c r="Q4" s="31"/>
      <c r="R4" s="32"/>
    </row>
    <row r="5" spans="1:18" ht="15.6" x14ac:dyDescent="0.3">
      <c r="A5" s="104">
        <v>2</v>
      </c>
      <c r="B5" s="105">
        <v>3.8</v>
      </c>
      <c r="C5" s="35">
        <v>98</v>
      </c>
      <c r="D5" s="34">
        <v>3.8</v>
      </c>
      <c r="E5" s="36">
        <v>44739</v>
      </c>
      <c r="F5" s="37">
        <v>5.2</v>
      </c>
      <c r="G5" s="36">
        <v>44709</v>
      </c>
      <c r="H5" s="76">
        <f t="shared" si="0"/>
        <v>1.4000000000000004</v>
      </c>
      <c r="I5" s="5">
        <f t="shared" si="1"/>
        <v>2</v>
      </c>
      <c r="K5" s="81"/>
      <c r="L5" s="106">
        <v>44720</v>
      </c>
      <c r="M5" s="83">
        <v>46</v>
      </c>
      <c r="N5" s="83">
        <v>100</v>
      </c>
      <c r="O5" s="83">
        <v>102</v>
      </c>
      <c r="P5" s="107">
        <v>1.02</v>
      </c>
      <c r="Q5" s="83">
        <v>44</v>
      </c>
      <c r="R5" s="85"/>
    </row>
    <row r="6" spans="1:18" ht="15.6" x14ac:dyDescent="0.3">
      <c r="A6" s="104">
        <v>3</v>
      </c>
      <c r="B6" s="105">
        <v>5.2</v>
      </c>
      <c r="C6" s="35">
        <v>100</v>
      </c>
      <c r="D6" s="34">
        <f t="shared" ref="D6:D260" si="2">F5</f>
        <v>5.2</v>
      </c>
      <c r="E6" s="36">
        <v>44709</v>
      </c>
      <c r="F6" s="37">
        <v>7.8</v>
      </c>
      <c r="G6" s="36">
        <v>44710</v>
      </c>
      <c r="H6" s="76">
        <f t="shared" si="0"/>
        <v>2.5999999999999996</v>
      </c>
      <c r="I6" s="5">
        <f t="shared" si="1"/>
        <v>2</v>
      </c>
      <c r="K6" s="33"/>
      <c r="L6" s="36">
        <v>44721</v>
      </c>
      <c r="M6" s="34">
        <v>102</v>
      </c>
      <c r="N6" s="37">
        <v>0</v>
      </c>
      <c r="O6" s="35">
        <v>102</v>
      </c>
      <c r="P6" s="39">
        <v>1.02</v>
      </c>
      <c r="Q6" s="40">
        <f t="shared" ref="Q6:Q31" si="3">(M6+N6)-O6</f>
        <v>0</v>
      </c>
      <c r="R6" s="41"/>
    </row>
    <row r="7" spans="1:18" ht="15.6" x14ac:dyDescent="0.3">
      <c r="A7" s="104">
        <v>4</v>
      </c>
      <c r="B7" s="105">
        <v>7.8</v>
      </c>
      <c r="C7" s="35">
        <v>102</v>
      </c>
      <c r="D7" s="34">
        <f t="shared" si="2"/>
        <v>7.8</v>
      </c>
      <c r="E7" s="36">
        <v>44710</v>
      </c>
      <c r="F7" s="37">
        <v>11.6</v>
      </c>
      <c r="G7" s="36">
        <v>44711</v>
      </c>
      <c r="H7" s="76">
        <f t="shared" si="0"/>
        <v>3.8</v>
      </c>
      <c r="I7" s="5">
        <f t="shared" si="1"/>
        <v>4</v>
      </c>
      <c r="K7" s="33"/>
      <c r="L7" s="36">
        <v>44722</v>
      </c>
      <c r="M7" s="34">
        <v>102</v>
      </c>
      <c r="N7" s="37">
        <v>0</v>
      </c>
      <c r="O7" s="35">
        <v>85</v>
      </c>
      <c r="P7" s="39">
        <v>0.85</v>
      </c>
      <c r="Q7" s="40">
        <f t="shared" si="3"/>
        <v>17</v>
      </c>
      <c r="R7" s="41"/>
    </row>
    <row r="8" spans="1:18" ht="15.6" x14ac:dyDescent="0.3">
      <c r="A8" s="104">
        <v>5</v>
      </c>
      <c r="B8" s="105">
        <v>11.6</v>
      </c>
      <c r="C8" s="35">
        <v>106</v>
      </c>
      <c r="D8" s="34">
        <f t="shared" si="2"/>
        <v>11.6</v>
      </c>
      <c r="E8" s="36">
        <v>44711</v>
      </c>
      <c r="F8" s="37">
        <v>26.7</v>
      </c>
      <c r="G8" s="36">
        <v>44712</v>
      </c>
      <c r="H8" s="76">
        <f t="shared" si="0"/>
        <v>15.1</v>
      </c>
      <c r="I8" s="5">
        <f t="shared" si="1"/>
        <v>4</v>
      </c>
      <c r="K8" s="33"/>
      <c r="L8" s="36">
        <v>44723</v>
      </c>
      <c r="M8" s="34">
        <v>85</v>
      </c>
      <c r="N8" s="37">
        <v>0</v>
      </c>
      <c r="O8" s="35">
        <v>77</v>
      </c>
      <c r="P8" s="39">
        <v>0.77</v>
      </c>
      <c r="Q8" s="40">
        <f t="shared" si="3"/>
        <v>8</v>
      </c>
      <c r="R8" s="41"/>
    </row>
    <row r="9" spans="1:18" ht="15.6" x14ac:dyDescent="0.3">
      <c r="A9" s="104">
        <v>6</v>
      </c>
      <c r="B9" s="105">
        <v>26.7</v>
      </c>
      <c r="C9" s="35">
        <v>110</v>
      </c>
      <c r="D9" s="34">
        <f t="shared" si="2"/>
        <v>26.7</v>
      </c>
      <c r="E9" s="36">
        <v>44712</v>
      </c>
      <c r="F9" s="37">
        <v>36.799999999999997</v>
      </c>
      <c r="G9" s="36">
        <v>44713</v>
      </c>
      <c r="H9" s="76">
        <f t="shared" si="0"/>
        <v>10.099999999999998</v>
      </c>
      <c r="I9" s="5">
        <f t="shared" si="1"/>
        <v>2</v>
      </c>
      <c r="K9" s="33"/>
      <c r="L9" s="36">
        <v>44724</v>
      </c>
      <c r="M9" s="34">
        <v>77</v>
      </c>
      <c r="N9" s="37">
        <v>0</v>
      </c>
      <c r="O9" s="35">
        <v>75</v>
      </c>
      <c r="P9" s="39">
        <v>0.75</v>
      </c>
      <c r="Q9" s="40">
        <f t="shared" si="3"/>
        <v>2</v>
      </c>
      <c r="R9" s="41"/>
    </row>
    <row r="10" spans="1:18" ht="15.6" x14ac:dyDescent="0.3">
      <c r="A10" s="104">
        <v>7</v>
      </c>
      <c r="B10" s="105">
        <v>36.799999999999997</v>
      </c>
      <c r="C10" s="35">
        <v>112</v>
      </c>
      <c r="D10" s="34">
        <f t="shared" si="2"/>
        <v>36.799999999999997</v>
      </c>
      <c r="E10" s="36">
        <v>44713</v>
      </c>
      <c r="F10" s="37">
        <v>43.3</v>
      </c>
      <c r="G10" s="36">
        <v>44714</v>
      </c>
      <c r="H10" s="76">
        <f t="shared" si="0"/>
        <v>6.5</v>
      </c>
      <c r="I10" s="5">
        <f t="shared" si="1"/>
        <v>4</v>
      </c>
      <c r="K10" s="33"/>
      <c r="L10" s="36">
        <v>44725</v>
      </c>
      <c r="M10" s="34">
        <v>75</v>
      </c>
      <c r="N10" s="37">
        <v>0</v>
      </c>
      <c r="O10" s="35">
        <v>54</v>
      </c>
      <c r="P10" s="39">
        <v>0.75</v>
      </c>
      <c r="Q10" s="40">
        <f t="shared" si="3"/>
        <v>21</v>
      </c>
      <c r="R10" s="41"/>
    </row>
    <row r="11" spans="1:18" ht="15.6" x14ac:dyDescent="0.3">
      <c r="A11" s="104">
        <v>8</v>
      </c>
      <c r="B11" s="105">
        <v>43.3</v>
      </c>
      <c r="C11" s="35">
        <v>116</v>
      </c>
      <c r="D11" s="34">
        <f t="shared" si="2"/>
        <v>43.3</v>
      </c>
      <c r="E11" s="36">
        <v>44714</v>
      </c>
      <c r="F11" s="37">
        <v>50.9</v>
      </c>
      <c r="G11" s="36">
        <v>44715</v>
      </c>
      <c r="H11" s="76">
        <f t="shared" si="0"/>
        <v>7.6000000000000014</v>
      </c>
      <c r="I11" s="5">
        <f t="shared" si="1"/>
        <v>2</v>
      </c>
      <c r="K11" s="33"/>
      <c r="L11" s="36">
        <v>44726</v>
      </c>
      <c r="M11" s="34">
        <v>54</v>
      </c>
      <c r="N11" s="37">
        <v>0</v>
      </c>
      <c r="O11" s="35">
        <v>46</v>
      </c>
      <c r="P11" s="39">
        <v>0.54</v>
      </c>
      <c r="Q11" s="40">
        <f t="shared" si="3"/>
        <v>8</v>
      </c>
      <c r="R11" s="41"/>
    </row>
    <row r="12" spans="1:18" ht="15.6" x14ac:dyDescent="0.3">
      <c r="A12" s="104">
        <v>9</v>
      </c>
      <c r="B12" s="105">
        <v>50.9</v>
      </c>
      <c r="C12" s="35">
        <v>118</v>
      </c>
      <c r="D12" s="34">
        <f t="shared" si="2"/>
        <v>50.9</v>
      </c>
      <c r="E12" s="36">
        <v>44715</v>
      </c>
      <c r="F12" s="37">
        <v>60.6</v>
      </c>
      <c r="G12" s="36">
        <v>44716</v>
      </c>
      <c r="H12" s="76">
        <f t="shared" si="0"/>
        <v>9.7000000000000028</v>
      </c>
      <c r="I12" s="5">
        <f t="shared" si="1"/>
        <v>2</v>
      </c>
      <c r="K12" s="33"/>
      <c r="L12" s="36">
        <v>44727</v>
      </c>
      <c r="M12" s="34">
        <v>46</v>
      </c>
      <c r="N12" s="37">
        <v>0</v>
      </c>
      <c r="O12" s="35">
        <v>36</v>
      </c>
      <c r="P12" s="39">
        <v>0.36</v>
      </c>
      <c r="Q12" s="40">
        <f t="shared" si="3"/>
        <v>10</v>
      </c>
      <c r="R12" s="41"/>
    </row>
    <row r="13" spans="1:18" ht="15.6" x14ac:dyDescent="0.3">
      <c r="A13" s="104">
        <v>10</v>
      </c>
      <c r="B13" s="105">
        <v>60.6</v>
      </c>
      <c r="C13" s="35">
        <v>120</v>
      </c>
      <c r="D13" s="34">
        <f t="shared" si="2"/>
        <v>60.6</v>
      </c>
      <c r="E13" s="36">
        <v>44716</v>
      </c>
      <c r="F13" s="37">
        <v>74.400000000000006</v>
      </c>
      <c r="G13" s="36">
        <v>44717</v>
      </c>
      <c r="H13" s="76">
        <f t="shared" si="0"/>
        <v>13.800000000000004</v>
      </c>
      <c r="I13" s="5">
        <f t="shared" si="1"/>
        <v>4</v>
      </c>
      <c r="K13" s="33"/>
      <c r="L13" s="36">
        <v>44728</v>
      </c>
      <c r="M13" s="34">
        <v>36</v>
      </c>
      <c r="N13" s="37">
        <v>0</v>
      </c>
      <c r="O13" s="35">
        <v>12</v>
      </c>
      <c r="P13" s="39">
        <v>0.12</v>
      </c>
      <c r="Q13" s="40">
        <f t="shared" si="3"/>
        <v>24</v>
      </c>
      <c r="R13" s="41"/>
    </row>
    <row r="14" spans="1:18" ht="15.6" x14ac:dyDescent="0.3">
      <c r="A14" s="104">
        <v>11</v>
      </c>
      <c r="B14" s="105">
        <v>74.400000000000006</v>
      </c>
      <c r="C14" s="35">
        <v>124</v>
      </c>
      <c r="D14" s="34">
        <f t="shared" si="2"/>
        <v>74.400000000000006</v>
      </c>
      <c r="E14" s="36">
        <v>44717</v>
      </c>
      <c r="F14" s="37">
        <v>76.900000000000006</v>
      </c>
      <c r="G14" s="36">
        <v>44718</v>
      </c>
      <c r="H14" s="76">
        <f t="shared" si="0"/>
        <v>2.5</v>
      </c>
      <c r="I14" s="5">
        <f t="shared" si="1"/>
        <v>4</v>
      </c>
      <c r="K14" s="33"/>
      <c r="L14" s="36">
        <v>44729</v>
      </c>
      <c r="M14" s="34">
        <v>12</v>
      </c>
      <c r="N14" s="37">
        <v>100</v>
      </c>
      <c r="O14" s="35">
        <v>102</v>
      </c>
      <c r="P14" s="39">
        <v>1.02</v>
      </c>
      <c r="Q14" s="40">
        <f t="shared" si="3"/>
        <v>10</v>
      </c>
      <c r="R14" s="41"/>
    </row>
    <row r="15" spans="1:18" ht="15.6" x14ac:dyDescent="0.3">
      <c r="A15" s="104">
        <v>12</v>
      </c>
      <c r="B15" s="105">
        <v>76.900000000000006</v>
      </c>
      <c r="C15" s="35">
        <v>128</v>
      </c>
      <c r="D15" s="34">
        <f t="shared" si="2"/>
        <v>76.900000000000006</v>
      </c>
      <c r="E15" s="36">
        <v>44718</v>
      </c>
      <c r="F15" s="37">
        <v>82</v>
      </c>
      <c r="G15" s="36">
        <v>44719</v>
      </c>
      <c r="H15" s="76">
        <f t="shared" si="0"/>
        <v>5.0999999999999943</v>
      </c>
      <c r="I15" s="5">
        <f t="shared" si="1"/>
        <v>2</v>
      </c>
      <c r="K15" s="33"/>
      <c r="L15" s="36">
        <v>44730</v>
      </c>
      <c r="M15" s="34">
        <v>102</v>
      </c>
      <c r="N15" s="37">
        <v>0</v>
      </c>
      <c r="O15" s="35">
        <v>100</v>
      </c>
      <c r="P15" s="39">
        <v>1</v>
      </c>
      <c r="Q15" s="40">
        <f t="shared" si="3"/>
        <v>2</v>
      </c>
      <c r="R15" s="41"/>
    </row>
    <row r="16" spans="1:18" ht="15.6" x14ac:dyDescent="0.3">
      <c r="A16" s="104">
        <v>13</v>
      </c>
      <c r="B16" s="105">
        <v>82</v>
      </c>
      <c r="C16" s="35">
        <v>130</v>
      </c>
      <c r="D16" s="34">
        <f t="shared" si="2"/>
        <v>82</v>
      </c>
      <c r="E16" s="36">
        <v>44719</v>
      </c>
      <c r="F16" s="37">
        <v>86.7</v>
      </c>
      <c r="G16" s="36">
        <v>44720</v>
      </c>
      <c r="H16" s="76">
        <f t="shared" si="0"/>
        <v>4.7000000000000028</v>
      </c>
      <c r="I16" s="5">
        <f t="shared" si="1"/>
        <v>2</v>
      </c>
      <c r="K16" s="33"/>
      <c r="L16" s="36">
        <v>44731</v>
      </c>
      <c r="M16" s="34">
        <v>100</v>
      </c>
      <c r="N16" s="37">
        <v>0</v>
      </c>
      <c r="O16" s="35">
        <v>61</v>
      </c>
      <c r="P16" s="39">
        <v>0.61</v>
      </c>
      <c r="Q16" s="40">
        <f t="shared" si="3"/>
        <v>39</v>
      </c>
      <c r="R16" s="41"/>
    </row>
    <row r="17" spans="1:19" ht="15.6" x14ac:dyDescent="0.3">
      <c r="A17" s="104">
        <v>14</v>
      </c>
      <c r="B17" s="105">
        <v>26.7</v>
      </c>
      <c r="C17" s="35">
        <v>132</v>
      </c>
      <c r="D17" s="34">
        <f t="shared" si="2"/>
        <v>86.7</v>
      </c>
      <c r="E17" s="36">
        <v>44720</v>
      </c>
      <c r="F17" s="37">
        <v>87.7</v>
      </c>
      <c r="G17" s="36">
        <v>44721</v>
      </c>
      <c r="H17" s="76">
        <f t="shared" si="0"/>
        <v>1</v>
      </c>
      <c r="I17" s="5">
        <f t="shared" si="1"/>
        <v>4</v>
      </c>
      <c r="K17" s="33"/>
      <c r="L17" s="36">
        <v>44732</v>
      </c>
      <c r="M17" s="34">
        <v>61</v>
      </c>
      <c r="N17" s="37">
        <v>0</v>
      </c>
      <c r="O17" s="35">
        <v>54</v>
      </c>
      <c r="P17" s="39">
        <v>0.54</v>
      </c>
      <c r="Q17" s="40">
        <f t="shared" si="3"/>
        <v>7</v>
      </c>
      <c r="R17" s="41"/>
    </row>
    <row r="18" spans="1:19" ht="15.6" x14ac:dyDescent="0.3">
      <c r="A18" s="104">
        <v>15</v>
      </c>
      <c r="B18" s="105">
        <v>87.7</v>
      </c>
      <c r="C18" s="35">
        <v>136</v>
      </c>
      <c r="D18" s="34">
        <f t="shared" si="2"/>
        <v>87.7</v>
      </c>
      <c r="E18" s="36">
        <v>44721</v>
      </c>
      <c r="F18" s="37">
        <v>88.6</v>
      </c>
      <c r="G18" s="36">
        <v>44722</v>
      </c>
      <c r="H18" s="76">
        <f t="shared" si="0"/>
        <v>0.89999999999999147</v>
      </c>
      <c r="I18" s="5">
        <f t="shared" si="1"/>
        <v>4</v>
      </c>
      <c r="K18" s="33"/>
      <c r="L18" s="36">
        <v>44733</v>
      </c>
      <c r="M18" s="34">
        <v>54</v>
      </c>
      <c r="N18" s="37">
        <v>0</v>
      </c>
      <c r="O18" s="35">
        <v>36</v>
      </c>
      <c r="P18" s="39">
        <v>0.36</v>
      </c>
      <c r="Q18" s="40">
        <f t="shared" si="3"/>
        <v>18</v>
      </c>
      <c r="R18" s="41"/>
    </row>
    <row r="19" spans="1:19" ht="15.6" x14ac:dyDescent="0.3">
      <c r="A19" s="104">
        <v>16</v>
      </c>
      <c r="B19" s="105">
        <v>88.6</v>
      </c>
      <c r="C19" s="35">
        <v>140</v>
      </c>
      <c r="D19" s="34">
        <f t="shared" si="2"/>
        <v>88.6</v>
      </c>
      <c r="E19" s="36">
        <v>44722</v>
      </c>
      <c r="F19" s="37">
        <v>90.9</v>
      </c>
      <c r="G19" s="36">
        <v>44723</v>
      </c>
      <c r="H19" s="76">
        <f t="shared" si="0"/>
        <v>2.3000000000000114</v>
      </c>
      <c r="I19" s="5">
        <f t="shared" si="1"/>
        <v>2</v>
      </c>
      <c r="K19" s="33"/>
      <c r="L19" s="36">
        <v>44734</v>
      </c>
      <c r="M19" s="34">
        <v>36</v>
      </c>
      <c r="N19" s="37">
        <v>50</v>
      </c>
      <c r="O19" s="35">
        <v>86</v>
      </c>
      <c r="P19" s="39">
        <v>1.02</v>
      </c>
      <c r="Q19" s="40">
        <f t="shared" si="3"/>
        <v>0</v>
      </c>
      <c r="R19" s="41"/>
    </row>
    <row r="20" spans="1:19" ht="15.6" x14ac:dyDescent="0.3">
      <c r="A20" s="104">
        <v>17</v>
      </c>
      <c r="B20" s="105">
        <v>90.9</v>
      </c>
      <c r="C20" s="35">
        <v>142</v>
      </c>
      <c r="D20" s="34">
        <f t="shared" si="2"/>
        <v>90.9</v>
      </c>
      <c r="E20" s="36">
        <v>44723</v>
      </c>
      <c r="F20" s="37">
        <v>92.7</v>
      </c>
      <c r="G20" s="36">
        <v>44724</v>
      </c>
      <c r="H20" s="76">
        <f t="shared" si="0"/>
        <v>1.7999999999999972</v>
      </c>
      <c r="I20" s="5">
        <f t="shared" si="1"/>
        <v>1</v>
      </c>
      <c r="K20" s="33"/>
      <c r="L20" s="36">
        <v>44735</v>
      </c>
      <c r="M20" s="34">
        <v>86</v>
      </c>
      <c r="N20" s="37">
        <v>0</v>
      </c>
      <c r="O20" s="35">
        <v>46</v>
      </c>
      <c r="P20" s="39">
        <v>0</v>
      </c>
      <c r="Q20" s="40">
        <f t="shared" si="3"/>
        <v>40</v>
      </c>
      <c r="R20" s="41"/>
    </row>
    <row r="21" spans="1:19" ht="15.6" x14ac:dyDescent="0.3">
      <c r="A21" s="104">
        <v>18</v>
      </c>
      <c r="B21" s="105">
        <v>92.7</v>
      </c>
      <c r="C21" s="35">
        <v>143</v>
      </c>
      <c r="D21" s="34">
        <f t="shared" si="2"/>
        <v>92.7</v>
      </c>
      <c r="E21" s="36">
        <v>44724</v>
      </c>
      <c r="F21" s="37">
        <v>92.7</v>
      </c>
      <c r="G21" s="36">
        <v>44725</v>
      </c>
      <c r="H21" s="76">
        <f t="shared" si="0"/>
        <v>0</v>
      </c>
      <c r="I21" s="5">
        <f t="shared" si="1"/>
        <v>0</v>
      </c>
      <c r="K21" s="33"/>
      <c r="L21" s="36">
        <v>44736</v>
      </c>
      <c r="M21" s="34">
        <v>46</v>
      </c>
      <c r="N21" s="37">
        <v>50</v>
      </c>
      <c r="O21" s="35">
        <v>88</v>
      </c>
      <c r="P21" s="39">
        <v>1.02</v>
      </c>
      <c r="Q21" s="40">
        <f t="shared" si="3"/>
        <v>8</v>
      </c>
      <c r="R21" s="41"/>
    </row>
    <row r="22" spans="1:19" ht="15.6" x14ac:dyDescent="0.3">
      <c r="A22" s="104">
        <v>19</v>
      </c>
      <c r="B22" s="105">
        <v>92.7</v>
      </c>
      <c r="C22" s="35">
        <v>143</v>
      </c>
      <c r="D22" s="34">
        <f t="shared" si="2"/>
        <v>92.7</v>
      </c>
      <c r="E22" s="36">
        <v>44725</v>
      </c>
      <c r="F22" s="37">
        <v>97.6</v>
      </c>
      <c r="G22" s="36">
        <v>44726</v>
      </c>
      <c r="H22" s="76">
        <f t="shared" si="0"/>
        <v>4.8999999999999915</v>
      </c>
      <c r="I22" s="5">
        <f t="shared" si="1"/>
        <v>4</v>
      </c>
      <c r="K22" s="81"/>
      <c r="L22" s="82">
        <v>44737</v>
      </c>
      <c r="M22" s="83">
        <v>88</v>
      </c>
      <c r="N22" s="83">
        <v>0</v>
      </c>
      <c r="O22" s="83">
        <v>77</v>
      </c>
      <c r="P22" s="107">
        <v>0.77</v>
      </c>
      <c r="Q22" s="83">
        <f t="shared" si="3"/>
        <v>11</v>
      </c>
      <c r="R22" s="85"/>
    </row>
    <row r="23" spans="1:19" ht="15.6" x14ac:dyDescent="0.3">
      <c r="A23" s="104">
        <v>20</v>
      </c>
      <c r="B23" s="105">
        <v>97.6</v>
      </c>
      <c r="C23" s="35">
        <v>147</v>
      </c>
      <c r="D23" s="34">
        <f t="shared" si="2"/>
        <v>97.6</v>
      </c>
      <c r="E23" s="36">
        <v>44726</v>
      </c>
      <c r="F23" s="37">
        <v>100.5</v>
      </c>
      <c r="G23" s="36">
        <v>44727</v>
      </c>
      <c r="H23" s="76">
        <f t="shared" si="0"/>
        <v>2.9000000000000057</v>
      </c>
      <c r="I23" s="5">
        <f t="shared" si="1"/>
        <v>4</v>
      </c>
      <c r="K23" s="33"/>
      <c r="L23" s="36">
        <v>44738</v>
      </c>
      <c r="M23" s="34">
        <v>77</v>
      </c>
      <c r="N23" s="37">
        <v>0</v>
      </c>
      <c r="O23" s="35">
        <v>61</v>
      </c>
      <c r="P23" s="39">
        <v>0.61</v>
      </c>
      <c r="Q23" s="40">
        <f t="shared" si="3"/>
        <v>16</v>
      </c>
      <c r="R23" s="41"/>
    </row>
    <row r="24" spans="1:19" ht="15.6" x14ac:dyDescent="0.3">
      <c r="A24" s="104">
        <v>21</v>
      </c>
      <c r="B24" s="105">
        <v>100.5</v>
      </c>
      <c r="C24" s="35">
        <v>151</v>
      </c>
      <c r="D24" s="34">
        <f t="shared" si="2"/>
        <v>100.5</v>
      </c>
      <c r="E24" s="36">
        <v>44727</v>
      </c>
      <c r="F24" s="37">
        <v>103.5</v>
      </c>
      <c r="G24" s="36">
        <v>44728</v>
      </c>
      <c r="H24" s="76">
        <f t="shared" si="0"/>
        <v>3</v>
      </c>
      <c r="I24" s="5">
        <f t="shared" si="1"/>
        <v>2</v>
      </c>
      <c r="K24" s="33"/>
      <c r="L24" s="36">
        <v>44739</v>
      </c>
      <c r="M24" s="34">
        <v>61</v>
      </c>
      <c r="N24" s="37">
        <v>0</v>
      </c>
      <c r="O24" s="35">
        <v>54</v>
      </c>
      <c r="P24" s="39">
        <v>0.54</v>
      </c>
      <c r="Q24" s="40">
        <f t="shared" si="3"/>
        <v>7</v>
      </c>
      <c r="R24" s="41"/>
    </row>
    <row r="25" spans="1:19" ht="15.6" x14ac:dyDescent="0.3">
      <c r="A25" s="104">
        <v>22</v>
      </c>
      <c r="B25" s="105">
        <v>103.5</v>
      </c>
      <c r="C25" s="35">
        <v>153</v>
      </c>
      <c r="D25" s="34">
        <f t="shared" si="2"/>
        <v>103.5</v>
      </c>
      <c r="E25" s="36">
        <v>44728</v>
      </c>
      <c r="F25" s="37">
        <v>108.9</v>
      </c>
      <c r="G25" s="36">
        <v>44729</v>
      </c>
      <c r="H25" s="76">
        <f t="shared" si="0"/>
        <v>5.4000000000000057</v>
      </c>
      <c r="I25" s="5">
        <f t="shared" si="1"/>
        <v>5</v>
      </c>
      <c r="K25" s="33"/>
      <c r="L25" s="36">
        <v>44740</v>
      </c>
      <c r="M25" s="34">
        <v>54</v>
      </c>
      <c r="N25" s="37">
        <v>0</v>
      </c>
      <c r="O25" s="35">
        <v>46</v>
      </c>
      <c r="P25" s="39">
        <v>0.46</v>
      </c>
      <c r="Q25" s="40">
        <f t="shared" si="3"/>
        <v>8</v>
      </c>
      <c r="R25" s="41"/>
    </row>
    <row r="26" spans="1:19" ht="15.6" x14ac:dyDescent="0.3">
      <c r="A26" s="104">
        <v>23</v>
      </c>
      <c r="B26" s="105">
        <v>108.9</v>
      </c>
      <c r="C26" s="35">
        <v>158</v>
      </c>
      <c r="D26" s="34">
        <f t="shared" si="2"/>
        <v>108.9</v>
      </c>
      <c r="E26" s="36">
        <v>44729</v>
      </c>
      <c r="F26" s="37">
        <v>114.9</v>
      </c>
      <c r="G26" s="36">
        <v>44730</v>
      </c>
      <c r="H26" s="76">
        <f t="shared" si="0"/>
        <v>6</v>
      </c>
      <c r="I26" s="5">
        <f t="shared" si="1"/>
        <v>7</v>
      </c>
      <c r="K26" s="81"/>
      <c r="L26" s="82">
        <v>44741</v>
      </c>
      <c r="M26" s="83">
        <v>46</v>
      </c>
      <c r="N26" s="83">
        <v>60</v>
      </c>
      <c r="O26" s="83">
        <v>100</v>
      </c>
      <c r="P26" s="107">
        <v>1.02</v>
      </c>
      <c r="Q26" s="83">
        <f t="shared" si="3"/>
        <v>6</v>
      </c>
      <c r="R26" s="85"/>
    </row>
    <row r="27" spans="1:19" ht="15.6" x14ac:dyDescent="0.3">
      <c r="A27" s="104">
        <v>24</v>
      </c>
      <c r="B27" s="105">
        <v>114.9</v>
      </c>
      <c r="C27" s="35">
        <v>165</v>
      </c>
      <c r="D27" s="34">
        <f t="shared" si="2"/>
        <v>114.9</v>
      </c>
      <c r="E27" s="36">
        <v>44730</v>
      </c>
      <c r="F27" s="37">
        <v>116.7</v>
      </c>
      <c r="G27" s="36">
        <v>44731</v>
      </c>
      <c r="H27" s="76">
        <f t="shared" si="0"/>
        <v>1.7999999999999972</v>
      </c>
      <c r="I27" s="5">
        <f t="shared" si="1"/>
        <v>4</v>
      </c>
      <c r="K27" s="33"/>
      <c r="L27" s="36">
        <v>44742</v>
      </c>
      <c r="M27" s="34">
        <v>100</v>
      </c>
      <c r="N27" s="37">
        <v>0</v>
      </c>
      <c r="O27" s="35">
        <v>61</v>
      </c>
      <c r="P27" s="39">
        <v>0.61</v>
      </c>
      <c r="Q27" s="40">
        <f t="shared" si="3"/>
        <v>39</v>
      </c>
      <c r="R27" s="41"/>
    </row>
    <row r="28" spans="1:19" ht="15.6" x14ac:dyDescent="0.3">
      <c r="A28" s="104">
        <v>25</v>
      </c>
      <c r="B28" s="105">
        <v>116.7</v>
      </c>
      <c r="C28" s="35">
        <v>169</v>
      </c>
      <c r="D28" s="34">
        <f t="shared" si="2"/>
        <v>116.7</v>
      </c>
      <c r="E28" s="36">
        <v>44731</v>
      </c>
      <c r="F28" s="37">
        <v>123.3</v>
      </c>
      <c r="G28" s="36">
        <v>44732</v>
      </c>
      <c r="H28" s="76">
        <f t="shared" si="0"/>
        <v>6.5999999999999943</v>
      </c>
      <c r="I28" s="5">
        <f t="shared" si="1"/>
        <v>6</v>
      </c>
      <c r="K28" s="33"/>
      <c r="L28" s="36">
        <v>44743</v>
      </c>
      <c r="M28" s="34">
        <v>61</v>
      </c>
      <c r="N28" s="37">
        <v>50</v>
      </c>
      <c r="O28" s="35">
        <v>102</v>
      </c>
      <c r="P28" s="39">
        <v>1.02</v>
      </c>
      <c r="Q28" s="40">
        <f t="shared" si="3"/>
        <v>9</v>
      </c>
      <c r="R28" s="41"/>
      <c r="S28" s="48">
        <f>SUM(Q28:Q89)</f>
        <v>359</v>
      </c>
    </row>
    <row r="29" spans="1:19" ht="15.6" x14ac:dyDescent="0.3">
      <c r="A29" s="104">
        <v>26</v>
      </c>
      <c r="B29" s="105">
        <v>123.3</v>
      </c>
      <c r="C29" s="35">
        <v>175</v>
      </c>
      <c r="D29" s="34">
        <f t="shared" si="2"/>
        <v>123.3</v>
      </c>
      <c r="E29" s="36">
        <v>44732</v>
      </c>
      <c r="F29" s="37">
        <v>127.1</v>
      </c>
      <c r="G29" s="36">
        <v>44733</v>
      </c>
      <c r="H29" s="76">
        <f t="shared" si="0"/>
        <v>3.7999999999999972</v>
      </c>
      <c r="I29" s="5">
        <f t="shared" si="1"/>
        <v>4</v>
      </c>
      <c r="K29" s="33"/>
      <c r="L29" s="36">
        <v>44744</v>
      </c>
      <c r="M29" s="34">
        <v>102</v>
      </c>
      <c r="N29" s="37">
        <v>20</v>
      </c>
      <c r="O29" s="35">
        <v>102</v>
      </c>
      <c r="P29" s="39">
        <v>1.02</v>
      </c>
      <c r="Q29" s="40">
        <f t="shared" si="3"/>
        <v>20</v>
      </c>
      <c r="R29" s="41"/>
    </row>
    <row r="30" spans="1:19" ht="15.6" x14ac:dyDescent="0.3">
      <c r="A30" s="104">
        <v>27</v>
      </c>
      <c r="B30" s="105">
        <v>127.1</v>
      </c>
      <c r="C30" s="35">
        <v>179</v>
      </c>
      <c r="D30" s="34">
        <f t="shared" si="2"/>
        <v>127.1</v>
      </c>
      <c r="E30" s="36">
        <v>44733</v>
      </c>
      <c r="F30" s="37">
        <v>131.9</v>
      </c>
      <c r="G30" s="36">
        <v>44734</v>
      </c>
      <c r="H30" s="76">
        <f t="shared" si="0"/>
        <v>4.8000000000000114</v>
      </c>
      <c r="I30" s="5">
        <f t="shared" si="1"/>
        <v>3</v>
      </c>
      <c r="K30" s="33"/>
      <c r="L30" s="36">
        <v>44745</v>
      </c>
      <c r="M30" s="34">
        <v>102</v>
      </c>
      <c r="N30" s="37">
        <v>0</v>
      </c>
      <c r="O30" s="35">
        <v>77</v>
      </c>
      <c r="P30" s="39">
        <v>0.77</v>
      </c>
      <c r="Q30" s="40">
        <f t="shared" si="3"/>
        <v>25</v>
      </c>
      <c r="R30" s="41"/>
    </row>
    <row r="31" spans="1:19" ht="15.6" x14ac:dyDescent="0.3">
      <c r="A31" s="104">
        <v>28</v>
      </c>
      <c r="B31" s="105">
        <v>131.9</v>
      </c>
      <c r="C31" s="35">
        <v>182</v>
      </c>
      <c r="D31" s="34">
        <f t="shared" si="2"/>
        <v>131.9</v>
      </c>
      <c r="E31" s="36">
        <v>44734</v>
      </c>
      <c r="F31" s="37">
        <v>131.9</v>
      </c>
      <c r="G31" s="36">
        <v>44735</v>
      </c>
      <c r="H31" s="76">
        <f t="shared" si="0"/>
        <v>0</v>
      </c>
      <c r="I31" s="5">
        <f t="shared" si="1"/>
        <v>0</v>
      </c>
      <c r="K31" s="33"/>
      <c r="L31" s="36">
        <v>44746</v>
      </c>
      <c r="M31" s="34">
        <v>77</v>
      </c>
      <c r="N31" s="37">
        <v>0</v>
      </c>
      <c r="O31" s="35">
        <v>69</v>
      </c>
      <c r="P31" s="39">
        <v>0.77</v>
      </c>
      <c r="Q31" s="40">
        <f t="shared" si="3"/>
        <v>8</v>
      </c>
      <c r="R31" s="41"/>
    </row>
    <row r="32" spans="1:19" ht="15.6" x14ac:dyDescent="0.3">
      <c r="A32" s="104">
        <v>29</v>
      </c>
      <c r="B32" s="105">
        <v>131.9</v>
      </c>
      <c r="C32" s="35">
        <v>182</v>
      </c>
      <c r="D32" s="34">
        <f t="shared" si="2"/>
        <v>131.9</v>
      </c>
      <c r="E32" s="36">
        <v>44735</v>
      </c>
      <c r="F32" s="37">
        <v>138.6</v>
      </c>
      <c r="G32" s="36">
        <v>44736</v>
      </c>
      <c r="H32" s="76">
        <f t="shared" si="0"/>
        <v>6.6999999999999886</v>
      </c>
      <c r="I32" s="5">
        <f t="shared" si="1"/>
        <v>3</v>
      </c>
      <c r="K32" s="33"/>
      <c r="L32" s="36">
        <v>44747</v>
      </c>
      <c r="M32" s="34">
        <v>69</v>
      </c>
      <c r="N32" s="37">
        <v>20</v>
      </c>
      <c r="O32" s="35">
        <v>100</v>
      </c>
      <c r="P32" s="39">
        <v>1.02</v>
      </c>
      <c r="Q32" s="40">
        <f>100-(69+20)</f>
        <v>11</v>
      </c>
      <c r="R32" s="41"/>
    </row>
    <row r="33" spans="1:18" ht="15.6" x14ac:dyDescent="0.3">
      <c r="A33" s="104">
        <v>30</v>
      </c>
      <c r="B33" s="105">
        <v>138.6</v>
      </c>
      <c r="C33" s="35">
        <v>185</v>
      </c>
      <c r="D33" s="34">
        <f t="shared" si="2"/>
        <v>138.6</v>
      </c>
      <c r="E33" s="36">
        <v>44736</v>
      </c>
      <c r="F33" s="37">
        <v>141</v>
      </c>
      <c r="G33" s="36">
        <v>44737</v>
      </c>
      <c r="H33" s="76">
        <f t="shared" si="0"/>
        <v>2.4000000000000057</v>
      </c>
      <c r="I33" s="5">
        <f t="shared" si="1"/>
        <v>6</v>
      </c>
      <c r="K33" s="33"/>
      <c r="L33" s="36">
        <v>44748</v>
      </c>
      <c r="M33" s="34">
        <v>100</v>
      </c>
      <c r="N33" s="37">
        <v>0</v>
      </c>
      <c r="O33" s="35">
        <v>61</v>
      </c>
      <c r="P33" s="39">
        <v>0.61</v>
      </c>
      <c r="Q33" s="40">
        <f t="shared" ref="Q33:Q34" si="4">(M33+N33)-O33</f>
        <v>39</v>
      </c>
      <c r="R33" s="41"/>
    </row>
    <row r="34" spans="1:18" ht="15.6" x14ac:dyDescent="0.3">
      <c r="A34" s="104">
        <v>31</v>
      </c>
      <c r="B34" s="105">
        <v>141</v>
      </c>
      <c r="C34" s="35">
        <v>191</v>
      </c>
      <c r="D34" s="34">
        <f t="shared" si="2"/>
        <v>141</v>
      </c>
      <c r="E34" s="36">
        <v>44737</v>
      </c>
      <c r="F34" s="37">
        <v>149.80000000000001</v>
      </c>
      <c r="G34" s="36">
        <v>44738</v>
      </c>
      <c r="H34" s="76">
        <f t="shared" si="0"/>
        <v>8.8000000000000114</v>
      </c>
      <c r="I34" s="5">
        <f t="shared" si="1"/>
        <v>2</v>
      </c>
      <c r="K34" s="33"/>
      <c r="L34" s="36">
        <v>44749</v>
      </c>
      <c r="M34" s="34">
        <v>61</v>
      </c>
      <c r="N34" s="37">
        <v>0</v>
      </c>
      <c r="O34" s="35">
        <v>54</v>
      </c>
      <c r="P34" s="39">
        <v>0.54</v>
      </c>
      <c r="Q34" s="40">
        <f t="shared" si="4"/>
        <v>7</v>
      </c>
      <c r="R34" s="41"/>
    </row>
    <row r="35" spans="1:18" ht="15.6" x14ac:dyDescent="0.3">
      <c r="A35" s="104">
        <v>32</v>
      </c>
      <c r="B35" s="105">
        <v>149.80000000000001</v>
      </c>
      <c r="C35" s="35">
        <v>193</v>
      </c>
      <c r="D35" s="34">
        <f t="shared" si="2"/>
        <v>149.80000000000001</v>
      </c>
      <c r="E35" s="36">
        <v>44738</v>
      </c>
      <c r="F35" s="37">
        <v>153</v>
      </c>
      <c r="G35" s="36">
        <v>44739</v>
      </c>
      <c r="H35" s="76">
        <f t="shared" si="0"/>
        <v>3.1999999999999886</v>
      </c>
      <c r="I35" s="5">
        <f t="shared" si="1"/>
        <v>5</v>
      </c>
      <c r="K35" s="33"/>
      <c r="L35" s="36">
        <v>44750</v>
      </c>
      <c r="M35" s="34">
        <f t="shared" ref="M35:M128" si="5">O34</f>
        <v>54</v>
      </c>
      <c r="N35" s="37">
        <v>40</v>
      </c>
      <c r="O35" s="35">
        <v>100</v>
      </c>
      <c r="P35" s="39">
        <v>1.02</v>
      </c>
      <c r="Q35" s="40">
        <f>O35-(M35+N35)</f>
        <v>6</v>
      </c>
      <c r="R35" s="41"/>
    </row>
    <row r="36" spans="1:18" ht="15.6" x14ac:dyDescent="0.3">
      <c r="A36" s="104">
        <v>33</v>
      </c>
      <c r="B36" s="105">
        <v>153</v>
      </c>
      <c r="C36" s="35">
        <v>198</v>
      </c>
      <c r="D36" s="34">
        <f t="shared" si="2"/>
        <v>153</v>
      </c>
      <c r="E36" s="36">
        <v>44739</v>
      </c>
      <c r="F36" s="37">
        <v>157.4</v>
      </c>
      <c r="G36" s="36">
        <v>44740</v>
      </c>
      <c r="H36" s="76">
        <f t="shared" si="0"/>
        <v>4.4000000000000057</v>
      </c>
      <c r="I36" s="5">
        <f t="shared" si="1"/>
        <v>9</v>
      </c>
      <c r="K36" s="33"/>
      <c r="L36" s="36">
        <v>44751</v>
      </c>
      <c r="M36" s="34">
        <f t="shared" si="5"/>
        <v>100</v>
      </c>
      <c r="N36" s="37">
        <v>0</v>
      </c>
      <c r="O36" s="35">
        <v>100</v>
      </c>
      <c r="P36" s="39">
        <v>1.02</v>
      </c>
      <c r="Q36" s="40">
        <f t="shared" ref="Q36:Q43" si="6">(M36+N36)-O36</f>
        <v>0</v>
      </c>
      <c r="R36" s="41"/>
    </row>
    <row r="37" spans="1:18" ht="15.6" x14ac:dyDescent="0.3">
      <c r="A37" s="5">
        <v>34</v>
      </c>
      <c r="B37" s="105">
        <v>157.4</v>
      </c>
      <c r="C37" s="35">
        <v>207</v>
      </c>
      <c r="D37" s="34">
        <f t="shared" si="2"/>
        <v>157.4</v>
      </c>
      <c r="E37" s="36">
        <v>44740</v>
      </c>
      <c r="F37" s="37">
        <v>160.5</v>
      </c>
      <c r="G37" s="36">
        <v>44741</v>
      </c>
      <c r="H37" s="76">
        <f t="shared" si="0"/>
        <v>3.0999999999999943</v>
      </c>
      <c r="I37" s="5">
        <f t="shared" si="1"/>
        <v>4</v>
      </c>
      <c r="K37" s="33"/>
      <c r="L37" s="36">
        <v>44752</v>
      </c>
      <c r="M37" s="34">
        <f t="shared" si="5"/>
        <v>100</v>
      </c>
      <c r="N37" s="37">
        <v>0</v>
      </c>
      <c r="O37" s="35">
        <v>100</v>
      </c>
      <c r="P37" s="39">
        <v>1.02</v>
      </c>
      <c r="Q37" s="40">
        <f t="shared" si="6"/>
        <v>0</v>
      </c>
      <c r="R37" s="41"/>
    </row>
    <row r="38" spans="1:18" ht="15.6" x14ac:dyDescent="0.3">
      <c r="A38" s="104">
        <v>35</v>
      </c>
      <c r="B38" s="105">
        <v>160.5</v>
      </c>
      <c r="C38" s="35">
        <v>211</v>
      </c>
      <c r="D38" s="34">
        <f t="shared" si="2"/>
        <v>160.5</v>
      </c>
      <c r="E38" s="36">
        <v>44741</v>
      </c>
      <c r="F38" s="37">
        <v>166.7</v>
      </c>
      <c r="G38" s="36">
        <v>44742</v>
      </c>
      <c r="H38" s="76">
        <f t="shared" si="0"/>
        <v>6.1999999999999886</v>
      </c>
      <c r="I38" s="5">
        <f t="shared" si="1"/>
        <v>6</v>
      </c>
      <c r="K38" s="33"/>
      <c r="L38" s="36">
        <v>44753</v>
      </c>
      <c r="M38" s="34">
        <f t="shared" si="5"/>
        <v>100</v>
      </c>
      <c r="N38" s="37">
        <v>0</v>
      </c>
      <c r="O38" s="35">
        <v>77</v>
      </c>
      <c r="P38" s="39">
        <v>0.77</v>
      </c>
      <c r="Q38" s="40">
        <f t="shared" si="6"/>
        <v>23</v>
      </c>
      <c r="R38" s="41"/>
    </row>
    <row r="39" spans="1:18" ht="15.6" x14ac:dyDescent="0.3">
      <c r="A39" s="104">
        <v>36</v>
      </c>
      <c r="B39" s="105">
        <v>166.7</v>
      </c>
      <c r="C39" s="35">
        <v>217</v>
      </c>
      <c r="D39" s="34">
        <f t="shared" si="2"/>
        <v>166.7</v>
      </c>
      <c r="E39" s="36">
        <v>44742</v>
      </c>
      <c r="F39" s="37">
        <v>175.6</v>
      </c>
      <c r="G39" s="36">
        <v>44743</v>
      </c>
      <c r="H39" s="76">
        <f t="shared" si="0"/>
        <v>8.9000000000000057</v>
      </c>
      <c r="I39" s="5">
        <f t="shared" si="1"/>
        <v>9</v>
      </c>
      <c r="K39" s="33"/>
      <c r="L39" s="36">
        <v>44754</v>
      </c>
      <c r="M39" s="34">
        <f t="shared" si="5"/>
        <v>77</v>
      </c>
      <c r="N39" s="37">
        <v>0</v>
      </c>
      <c r="O39" s="35">
        <v>77</v>
      </c>
      <c r="P39" s="39">
        <v>0.77</v>
      </c>
      <c r="Q39" s="40">
        <f t="shared" si="6"/>
        <v>0</v>
      </c>
      <c r="R39" s="41"/>
    </row>
    <row r="40" spans="1:18" ht="15.6" x14ac:dyDescent="0.3">
      <c r="A40" s="104">
        <v>37</v>
      </c>
      <c r="B40" s="105">
        <v>175.6</v>
      </c>
      <c r="C40" s="35">
        <v>226</v>
      </c>
      <c r="D40" s="34">
        <f t="shared" si="2"/>
        <v>175.6</v>
      </c>
      <c r="E40" s="36">
        <v>44743</v>
      </c>
      <c r="F40" s="37">
        <v>184</v>
      </c>
      <c r="G40" s="36">
        <v>44744</v>
      </c>
      <c r="H40" s="76">
        <f t="shared" si="0"/>
        <v>8.4000000000000057</v>
      </c>
      <c r="I40" s="5">
        <f t="shared" si="1"/>
        <v>1</v>
      </c>
      <c r="J40" s="48">
        <f>SUM(H40:H101)</f>
        <v>107.29999999999998</v>
      </c>
      <c r="K40" s="33"/>
      <c r="L40" s="36">
        <v>44755</v>
      </c>
      <c r="M40" s="34">
        <f t="shared" si="5"/>
        <v>77</v>
      </c>
      <c r="N40" s="37">
        <v>0</v>
      </c>
      <c r="O40" s="35">
        <v>77</v>
      </c>
      <c r="P40" s="39">
        <v>0.77</v>
      </c>
      <c r="Q40" s="40">
        <f t="shared" si="6"/>
        <v>0</v>
      </c>
      <c r="R40" s="41"/>
    </row>
    <row r="41" spans="1:18" ht="15.6" x14ac:dyDescent="0.3">
      <c r="A41" s="104">
        <v>38</v>
      </c>
      <c r="B41" s="105">
        <v>184</v>
      </c>
      <c r="C41" s="35">
        <v>227</v>
      </c>
      <c r="D41" s="34">
        <f t="shared" si="2"/>
        <v>184</v>
      </c>
      <c r="E41" s="36">
        <v>44744</v>
      </c>
      <c r="F41" s="37">
        <v>192</v>
      </c>
      <c r="G41" s="36">
        <v>44745</v>
      </c>
      <c r="H41" s="76">
        <f t="shared" si="0"/>
        <v>8</v>
      </c>
      <c r="I41" s="5">
        <f t="shared" si="1"/>
        <v>4</v>
      </c>
      <c r="K41" s="33"/>
      <c r="L41" s="36">
        <v>44756</v>
      </c>
      <c r="M41" s="34">
        <f t="shared" si="5"/>
        <v>77</v>
      </c>
      <c r="N41" s="37">
        <v>0</v>
      </c>
      <c r="O41" s="35">
        <v>61</v>
      </c>
      <c r="P41" s="39">
        <v>0.61</v>
      </c>
      <c r="Q41" s="40">
        <f t="shared" si="6"/>
        <v>16</v>
      </c>
      <c r="R41" s="41"/>
    </row>
    <row r="42" spans="1:18" ht="15.6" x14ac:dyDescent="0.3">
      <c r="A42" s="104">
        <v>39</v>
      </c>
      <c r="B42" s="105">
        <v>192</v>
      </c>
      <c r="C42" s="35">
        <v>231</v>
      </c>
      <c r="D42" s="34">
        <f t="shared" si="2"/>
        <v>192</v>
      </c>
      <c r="E42" s="36">
        <v>44745</v>
      </c>
      <c r="F42" s="37">
        <v>199.3</v>
      </c>
      <c r="G42" s="36">
        <v>44746</v>
      </c>
      <c r="H42" s="76">
        <f t="shared" si="0"/>
        <v>7.3000000000000114</v>
      </c>
      <c r="I42" s="5">
        <f t="shared" si="1"/>
        <v>3</v>
      </c>
      <c r="K42" s="33"/>
      <c r="L42" s="36">
        <v>44757</v>
      </c>
      <c r="M42" s="34">
        <f t="shared" si="5"/>
        <v>61</v>
      </c>
      <c r="N42" s="37">
        <v>0</v>
      </c>
      <c r="O42" s="35">
        <v>61</v>
      </c>
      <c r="P42" s="39">
        <v>0.61</v>
      </c>
      <c r="Q42" s="40">
        <f t="shared" si="6"/>
        <v>0</v>
      </c>
      <c r="R42" s="41"/>
    </row>
    <row r="43" spans="1:18" ht="15.6" x14ac:dyDescent="0.3">
      <c r="A43" s="104">
        <v>40</v>
      </c>
      <c r="B43" s="105">
        <v>199</v>
      </c>
      <c r="C43" s="35">
        <v>234</v>
      </c>
      <c r="D43" s="34">
        <f t="shared" si="2"/>
        <v>199.3</v>
      </c>
      <c r="E43" s="36">
        <v>44746</v>
      </c>
      <c r="F43" s="37">
        <v>201.9</v>
      </c>
      <c r="G43" s="36">
        <v>44747</v>
      </c>
      <c r="H43" s="76">
        <f t="shared" si="0"/>
        <v>2.5999999999999943</v>
      </c>
      <c r="I43" s="5">
        <f t="shared" si="1"/>
        <v>5</v>
      </c>
      <c r="K43" s="33"/>
      <c r="L43" s="36">
        <v>44758</v>
      </c>
      <c r="M43" s="34">
        <f t="shared" si="5"/>
        <v>61</v>
      </c>
      <c r="N43" s="37">
        <v>0</v>
      </c>
      <c r="O43" s="35">
        <v>54</v>
      </c>
      <c r="P43" s="39">
        <v>0.54</v>
      </c>
      <c r="Q43" s="40">
        <f t="shared" si="6"/>
        <v>7</v>
      </c>
      <c r="R43" s="41"/>
    </row>
    <row r="44" spans="1:18" ht="15.6" x14ac:dyDescent="0.3">
      <c r="A44" s="104">
        <v>41</v>
      </c>
      <c r="B44" s="105">
        <v>239</v>
      </c>
      <c r="C44" s="35">
        <v>239</v>
      </c>
      <c r="D44" s="34">
        <f t="shared" si="2"/>
        <v>201.9</v>
      </c>
      <c r="E44" s="36">
        <v>44747</v>
      </c>
      <c r="F44" s="37">
        <v>206.7</v>
      </c>
      <c r="G44" s="36">
        <v>44748</v>
      </c>
      <c r="H44" s="76">
        <f t="shared" si="0"/>
        <v>4.7999999999999829</v>
      </c>
      <c r="I44" s="5">
        <f t="shared" si="1"/>
        <v>1</v>
      </c>
      <c r="K44" s="33"/>
      <c r="L44" s="36">
        <v>44759</v>
      </c>
      <c r="M44" s="34">
        <f t="shared" si="5"/>
        <v>54</v>
      </c>
      <c r="N44" s="37">
        <v>40</v>
      </c>
      <c r="O44" s="35">
        <v>100</v>
      </c>
      <c r="P44" s="39">
        <v>1.02</v>
      </c>
      <c r="Q44" s="40">
        <f>O44-(N44+M44)</f>
        <v>6</v>
      </c>
      <c r="R44" s="41"/>
    </row>
    <row r="45" spans="1:18" ht="15.6" x14ac:dyDescent="0.3">
      <c r="A45" s="104">
        <v>42</v>
      </c>
      <c r="B45" s="105">
        <v>206.7</v>
      </c>
      <c r="C45" s="35">
        <v>240</v>
      </c>
      <c r="D45" s="34">
        <f t="shared" si="2"/>
        <v>206.7</v>
      </c>
      <c r="E45" s="36">
        <v>44748</v>
      </c>
      <c r="F45" s="37">
        <v>215.3</v>
      </c>
      <c r="G45" s="36">
        <v>44749</v>
      </c>
      <c r="H45" s="76">
        <f t="shared" si="0"/>
        <v>8.6000000000000227</v>
      </c>
      <c r="I45" s="5">
        <f t="shared" si="1"/>
        <v>2</v>
      </c>
      <c r="K45" s="33"/>
      <c r="L45" s="36">
        <v>44760</v>
      </c>
      <c r="M45" s="34">
        <f t="shared" si="5"/>
        <v>100</v>
      </c>
      <c r="N45" s="37">
        <v>0</v>
      </c>
      <c r="O45" s="35">
        <v>100</v>
      </c>
      <c r="P45" s="39">
        <v>1.02</v>
      </c>
      <c r="Q45" s="40">
        <f t="shared" ref="Q45:Q54" si="7">(M45+N45)-O45</f>
        <v>0</v>
      </c>
      <c r="R45" s="41"/>
    </row>
    <row r="46" spans="1:18" ht="15.6" x14ac:dyDescent="0.3">
      <c r="A46" s="104">
        <v>43</v>
      </c>
      <c r="B46" s="105">
        <v>215.3</v>
      </c>
      <c r="C46" s="35">
        <v>242</v>
      </c>
      <c r="D46" s="34">
        <f t="shared" si="2"/>
        <v>215.3</v>
      </c>
      <c r="E46" s="36">
        <v>44749</v>
      </c>
      <c r="F46" s="37">
        <v>219.1</v>
      </c>
      <c r="G46" s="36">
        <v>44750</v>
      </c>
      <c r="H46" s="76">
        <f t="shared" si="0"/>
        <v>3.7999999999999829</v>
      </c>
      <c r="I46" s="5">
        <f t="shared" si="1"/>
        <v>1</v>
      </c>
      <c r="K46" s="33"/>
      <c r="L46" s="36">
        <v>44761</v>
      </c>
      <c r="M46" s="34">
        <f t="shared" si="5"/>
        <v>100</v>
      </c>
      <c r="N46" s="37">
        <v>0</v>
      </c>
      <c r="O46" s="35">
        <v>100</v>
      </c>
      <c r="P46" s="39">
        <v>1.02</v>
      </c>
      <c r="Q46" s="40">
        <f t="shared" si="7"/>
        <v>0</v>
      </c>
      <c r="R46" s="41"/>
    </row>
    <row r="47" spans="1:18" ht="15.6" x14ac:dyDescent="0.3">
      <c r="A47" s="104">
        <v>44</v>
      </c>
      <c r="B47" s="105">
        <f t="shared" ref="B47:B301" si="8">D47</f>
        <v>219.1</v>
      </c>
      <c r="C47" s="35">
        <v>243</v>
      </c>
      <c r="D47" s="34">
        <f t="shared" si="2"/>
        <v>219.1</v>
      </c>
      <c r="E47" s="36">
        <v>44750</v>
      </c>
      <c r="F47" s="37">
        <v>221.3</v>
      </c>
      <c r="G47" s="36">
        <v>44751</v>
      </c>
      <c r="H47" s="76">
        <f t="shared" si="0"/>
        <v>2.2000000000000171</v>
      </c>
      <c r="I47" s="5">
        <f t="shared" si="1"/>
        <v>1</v>
      </c>
      <c r="K47" s="33"/>
      <c r="L47" s="36">
        <v>44762</v>
      </c>
      <c r="M47" s="34">
        <f t="shared" si="5"/>
        <v>100</v>
      </c>
      <c r="N47" s="37">
        <v>0</v>
      </c>
      <c r="O47" s="35">
        <v>77</v>
      </c>
      <c r="P47" s="39">
        <v>0.77</v>
      </c>
      <c r="Q47" s="40">
        <f t="shared" si="7"/>
        <v>23</v>
      </c>
      <c r="R47" s="41"/>
    </row>
    <row r="48" spans="1:18" ht="15.6" x14ac:dyDescent="0.3">
      <c r="A48" s="104">
        <v>45</v>
      </c>
      <c r="B48" s="105">
        <f t="shared" si="8"/>
        <v>221.3</v>
      </c>
      <c r="C48" s="35">
        <v>244</v>
      </c>
      <c r="D48" s="34">
        <f t="shared" si="2"/>
        <v>221.3</v>
      </c>
      <c r="E48" s="36">
        <v>44751</v>
      </c>
      <c r="F48" s="37">
        <v>221.3</v>
      </c>
      <c r="G48" s="36">
        <v>44752</v>
      </c>
      <c r="H48" s="76">
        <f t="shared" si="0"/>
        <v>0</v>
      </c>
      <c r="I48" s="5">
        <f t="shared" si="1"/>
        <v>0</v>
      </c>
      <c r="K48" s="33"/>
      <c r="L48" s="36">
        <v>44763</v>
      </c>
      <c r="M48" s="34">
        <f t="shared" si="5"/>
        <v>77</v>
      </c>
      <c r="N48" s="37">
        <v>0</v>
      </c>
      <c r="O48" s="35">
        <v>61</v>
      </c>
      <c r="P48" s="39">
        <v>0.61</v>
      </c>
      <c r="Q48" s="40">
        <f t="shared" si="7"/>
        <v>16</v>
      </c>
      <c r="R48" s="41"/>
    </row>
    <row r="49" spans="1:18" ht="15.6" x14ac:dyDescent="0.3">
      <c r="A49" s="104">
        <v>46</v>
      </c>
      <c r="B49" s="105">
        <f t="shared" si="8"/>
        <v>221.3</v>
      </c>
      <c r="C49" s="35">
        <v>244</v>
      </c>
      <c r="D49" s="34">
        <f t="shared" si="2"/>
        <v>221.3</v>
      </c>
      <c r="E49" s="36">
        <v>44752</v>
      </c>
      <c r="F49" s="37">
        <v>223.2</v>
      </c>
      <c r="G49" s="36">
        <v>44753</v>
      </c>
      <c r="H49" s="76">
        <f t="shared" si="0"/>
        <v>1.8999999999999773</v>
      </c>
      <c r="I49" s="5">
        <f t="shared" si="1"/>
        <v>1</v>
      </c>
      <c r="K49" s="33"/>
      <c r="L49" s="36">
        <v>44764</v>
      </c>
      <c r="M49" s="34">
        <f t="shared" si="5"/>
        <v>61</v>
      </c>
      <c r="N49" s="37">
        <v>30</v>
      </c>
      <c r="O49" s="35">
        <v>61</v>
      </c>
      <c r="P49" s="39">
        <v>0.61</v>
      </c>
      <c r="Q49" s="40">
        <f t="shared" si="7"/>
        <v>30</v>
      </c>
      <c r="R49" s="41"/>
    </row>
    <row r="50" spans="1:18" ht="15.6" x14ac:dyDescent="0.3">
      <c r="A50" s="104">
        <v>47</v>
      </c>
      <c r="B50" s="105">
        <f t="shared" si="8"/>
        <v>223.2</v>
      </c>
      <c r="C50" s="35">
        <v>245</v>
      </c>
      <c r="D50" s="34">
        <f t="shared" si="2"/>
        <v>223.2</v>
      </c>
      <c r="E50" s="36">
        <v>44753</v>
      </c>
      <c r="F50" s="37">
        <v>225</v>
      </c>
      <c r="G50" s="36">
        <v>44754</v>
      </c>
      <c r="H50" s="76">
        <f t="shared" si="0"/>
        <v>1.8000000000000114</v>
      </c>
      <c r="I50" s="5">
        <f t="shared" si="1"/>
        <v>1</v>
      </c>
      <c r="K50" s="33"/>
      <c r="L50" s="36">
        <v>44765</v>
      </c>
      <c r="M50" s="34">
        <f t="shared" si="5"/>
        <v>61</v>
      </c>
      <c r="N50" s="37">
        <v>0</v>
      </c>
      <c r="O50" s="35">
        <v>61</v>
      </c>
      <c r="P50" s="39">
        <v>0.61</v>
      </c>
      <c r="Q50" s="40">
        <f t="shared" si="7"/>
        <v>0</v>
      </c>
      <c r="R50" s="41"/>
    </row>
    <row r="51" spans="1:18" ht="15.6" x14ac:dyDescent="0.3">
      <c r="A51" s="104">
        <v>48</v>
      </c>
      <c r="B51" s="105">
        <f t="shared" si="8"/>
        <v>225</v>
      </c>
      <c r="C51" s="35">
        <v>246</v>
      </c>
      <c r="D51" s="34">
        <f t="shared" si="2"/>
        <v>225</v>
      </c>
      <c r="E51" s="36">
        <v>44754</v>
      </c>
      <c r="F51" s="37">
        <v>226</v>
      </c>
      <c r="G51" s="36">
        <v>44755</v>
      </c>
      <c r="H51" s="76">
        <f t="shared" si="0"/>
        <v>1</v>
      </c>
      <c r="I51" s="5">
        <f t="shared" si="1"/>
        <v>2</v>
      </c>
      <c r="K51" s="33"/>
      <c r="L51" s="36">
        <v>44766</v>
      </c>
      <c r="M51" s="34">
        <f t="shared" si="5"/>
        <v>61</v>
      </c>
      <c r="N51" s="37">
        <v>0</v>
      </c>
      <c r="O51" s="35">
        <v>61</v>
      </c>
      <c r="P51" s="39">
        <v>0.61</v>
      </c>
      <c r="Q51" s="40">
        <f t="shared" si="7"/>
        <v>0</v>
      </c>
      <c r="R51" s="41"/>
    </row>
    <row r="52" spans="1:18" ht="15.6" x14ac:dyDescent="0.3">
      <c r="A52" s="104">
        <v>49</v>
      </c>
      <c r="B52" s="105">
        <f t="shared" si="8"/>
        <v>226</v>
      </c>
      <c r="C52" s="35">
        <v>248</v>
      </c>
      <c r="D52" s="34">
        <f t="shared" si="2"/>
        <v>226</v>
      </c>
      <c r="E52" s="36">
        <v>44755</v>
      </c>
      <c r="F52" s="37">
        <v>226.3</v>
      </c>
      <c r="G52" s="36">
        <v>44756</v>
      </c>
      <c r="H52" s="76">
        <f t="shared" si="0"/>
        <v>0.30000000000001137</v>
      </c>
      <c r="I52" s="5">
        <f t="shared" si="1"/>
        <v>2</v>
      </c>
      <c r="K52" s="33"/>
      <c r="L52" s="36">
        <v>44767</v>
      </c>
      <c r="M52" s="34">
        <f t="shared" si="5"/>
        <v>61</v>
      </c>
      <c r="N52" s="37">
        <v>0</v>
      </c>
      <c r="O52" s="35">
        <v>61</v>
      </c>
      <c r="P52" s="39">
        <v>0.61</v>
      </c>
      <c r="Q52" s="40">
        <f t="shared" si="7"/>
        <v>0</v>
      </c>
      <c r="R52" s="41"/>
    </row>
    <row r="53" spans="1:18" ht="15.6" x14ac:dyDescent="0.3">
      <c r="A53" s="104">
        <v>50</v>
      </c>
      <c r="B53" s="105">
        <f t="shared" si="8"/>
        <v>226.3</v>
      </c>
      <c r="C53" s="35">
        <v>250</v>
      </c>
      <c r="D53" s="34">
        <f t="shared" si="2"/>
        <v>226.3</v>
      </c>
      <c r="E53" s="36">
        <v>44756</v>
      </c>
      <c r="F53" s="37">
        <v>228.2</v>
      </c>
      <c r="G53" s="36">
        <v>44757</v>
      </c>
      <c r="H53" s="76">
        <f t="shared" si="0"/>
        <v>1.8999999999999773</v>
      </c>
      <c r="I53" s="5">
        <f t="shared" si="1"/>
        <v>5</v>
      </c>
      <c r="K53" s="33"/>
      <c r="L53" s="36">
        <v>44768</v>
      </c>
      <c r="M53" s="34">
        <f t="shared" si="5"/>
        <v>61</v>
      </c>
      <c r="N53" s="37">
        <v>0</v>
      </c>
      <c r="O53" s="35">
        <v>61</v>
      </c>
      <c r="P53" s="39">
        <v>0.61</v>
      </c>
      <c r="Q53" s="40">
        <f t="shared" si="7"/>
        <v>0</v>
      </c>
      <c r="R53" s="41"/>
    </row>
    <row r="54" spans="1:18" ht="15.6" x14ac:dyDescent="0.3">
      <c r="A54" s="104">
        <v>51</v>
      </c>
      <c r="B54" s="105">
        <f t="shared" si="8"/>
        <v>228.2</v>
      </c>
      <c r="C54" s="35">
        <v>255</v>
      </c>
      <c r="D54" s="34">
        <f t="shared" si="2"/>
        <v>228.2</v>
      </c>
      <c r="E54" s="36">
        <v>44757</v>
      </c>
      <c r="F54" s="37">
        <v>230.6</v>
      </c>
      <c r="G54" s="36">
        <v>44758</v>
      </c>
      <c r="H54" s="76">
        <f t="shared" si="0"/>
        <v>2.4000000000000057</v>
      </c>
      <c r="I54" s="5">
        <f t="shared" si="1"/>
        <v>2</v>
      </c>
      <c r="K54" s="33"/>
      <c r="L54" s="36">
        <v>44769</v>
      </c>
      <c r="M54" s="34">
        <f t="shared" si="5"/>
        <v>61</v>
      </c>
      <c r="N54" s="37">
        <v>0</v>
      </c>
      <c r="O54" s="35">
        <v>46</v>
      </c>
      <c r="P54" s="39">
        <v>0.46</v>
      </c>
      <c r="Q54" s="40">
        <f t="shared" si="7"/>
        <v>15</v>
      </c>
      <c r="R54" s="41"/>
    </row>
    <row r="55" spans="1:18" ht="15.6" x14ac:dyDescent="0.3">
      <c r="A55" s="104">
        <v>52</v>
      </c>
      <c r="B55" s="105">
        <f t="shared" si="8"/>
        <v>230.6</v>
      </c>
      <c r="C55" s="35">
        <v>257</v>
      </c>
      <c r="D55" s="34">
        <f t="shared" si="2"/>
        <v>230.6</v>
      </c>
      <c r="E55" s="36">
        <v>44758</v>
      </c>
      <c r="F55" s="37">
        <v>232.1</v>
      </c>
      <c r="G55" s="36">
        <v>44759</v>
      </c>
      <c r="H55" s="76">
        <f t="shared" si="0"/>
        <v>1.5</v>
      </c>
      <c r="I55" s="5">
        <f t="shared" si="1"/>
        <v>4</v>
      </c>
      <c r="K55" s="33"/>
      <c r="L55" s="36">
        <v>44770</v>
      </c>
      <c r="M55" s="34">
        <f t="shared" si="5"/>
        <v>46</v>
      </c>
      <c r="N55" s="37">
        <v>45</v>
      </c>
      <c r="O55" s="35">
        <v>100</v>
      </c>
      <c r="P55" s="39">
        <v>1.02</v>
      </c>
      <c r="Q55" s="40">
        <f>O55-(N55+M55)</f>
        <v>9</v>
      </c>
      <c r="R55" s="41" t="s">
        <v>51</v>
      </c>
    </row>
    <row r="56" spans="1:18" ht="15.6" x14ac:dyDescent="0.3">
      <c r="A56" s="104">
        <v>53</v>
      </c>
      <c r="B56" s="105">
        <f t="shared" si="8"/>
        <v>232.1</v>
      </c>
      <c r="C56" s="35">
        <v>261</v>
      </c>
      <c r="D56" s="34">
        <f t="shared" si="2"/>
        <v>232.1</v>
      </c>
      <c r="E56" s="36">
        <v>44759</v>
      </c>
      <c r="F56" s="37">
        <v>232.1</v>
      </c>
      <c r="G56" s="36">
        <v>44760</v>
      </c>
      <c r="H56" s="76">
        <f t="shared" si="0"/>
        <v>0</v>
      </c>
      <c r="I56" s="5">
        <f t="shared" si="1"/>
        <v>0</v>
      </c>
      <c r="K56" s="33"/>
      <c r="L56" s="36">
        <v>44771</v>
      </c>
      <c r="M56" s="34">
        <f t="shared" si="5"/>
        <v>100</v>
      </c>
      <c r="N56" s="37">
        <v>0</v>
      </c>
      <c r="O56" s="35">
        <v>100</v>
      </c>
      <c r="P56" s="39">
        <v>1.02</v>
      </c>
      <c r="Q56" s="40">
        <f t="shared" ref="Q56:Q310" si="9">(M56+N56)-O56</f>
        <v>0</v>
      </c>
      <c r="R56" s="41"/>
    </row>
    <row r="57" spans="1:18" ht="15.6" x14ac:dyDescent="0.3">
      <c r="A57" s="104">
        <v>54</v>
      </c>
      <c r="B57" s="105">
        <f t="shared" si="8"/>
        <v>232.1</v>
      </c>
      <c r="C57" s="35">
        <v>261</v>
      </c>
      <c r="D57" s="34">
        <f t="shared" si="2"/>
        <v>232.1</v>
      </c>
      <c r="E57" s="36">
        <v>44760</v>
      </c>
      <c r="F57" s="37">
        <v>234.1</v>
      </c>
      <c r="G57" s="36">
        <v>44761</v>
      </c>
      <c r="H57" s="76">
        <f t="shared" si="0"/>
        <v>2</v>
      </c>
      <c r="I57" s="5">
        <f t="shared" si="1"/>
        <v>1</v>
      </c>
      <c r="K57" s="33"/>
      <c r="L57" s="36">
        <v>44772</v>
      </c>
      <c r="M57" s="34">
        <f t="shared" si="5"/>
        <v>100</v>
      </c>
      <c r="N57" s="37">
        <v>0</v>
      </c>
      <c r="O57" s="35">
        <v>100</v>
      </c>
      <c r="P57" s="39">
        <v>1.02</v>
      </c>
      <c r="Q57" s="40">
        <f t="shared" si="9"/>
        <v>0</v>
      </c>
      <c r="R57" s="41"/>
    </row>
    <row r="58" spans="1:18" ht="15.6" x14ac:dyDescent="0.3">
      <c r="A58" s="104">
        <v>55</v>
      </c>
      <c r="B58" s="105">
        <f t="shared" si="8"/>
        <v>234.1</v>
      </c>
      <c r="C58" s="35">
        <v>262</v>
      </c>
      <c r="D58" s="34">
        <f t="shared" si="2"/>
        <v>234.1</v>
      </c>
      <c r="E58" s="36">
        <v>44761</v>
      </c>
      <c r="F58" s="37">
        <v>235.6</v>
      </c>
      <c r="G58" s="36">
        <v>44762</v>
      </c>
      <c r="H58" s="76">
        <f t="shared" si="0"/>
        <v>1.5</v>
      </c>
      <c r="I58" s="5">
        <f t="shared" si="1"/>
        <v>1</v>
      </c>
      <c r="K58" s="33"/>
      <c r="L58" s="36">
        <v>44773</v>
      </c>
      <c r="M58" s="34">
        <f t="shared" si="5"/>
        <v>100</v>
      </c>
      <c r="N58" s="37">
        <v>0</v>
      </c>
      <c r="O58" s="35">
        <v>77</v>
      </c>
      <c r="P58" s="39">
        <v>0.77</v>
      </c>
      <c r="Q58" s="40">
        <f t="shared" si="9"/>
        <v>23</v>
      </c>
      <c r="R58" s="41"/>
    </row>
    <row r="59" spans="1:18" ht="15.6" x14ac:dyDescent="0.3">
      <c r="A59" s="104">
        <v>56</v>
      </c>
      <c r="B59" s="105">
        <f t="shared" si="8"/>
        <v>235.6</v>
      </c>
      <c r="C59" s="35">
        <v>263</v>
      </c>
      <c r="D59" s="34">
        <f t="shared" si="2"/>
        <v>235.6</v>
      </c>
      <c r="E59" s="36">
        <v>44762</v>
      </c>
      <c r="F59" s="37">
        <v>239</v>
      </c>
      <c r="G59" s="36">
        <v>44763</v>
      </c>
      <c r="H59" s="76">
        <f t="shared" si="0"/>
        <v>3.4000000000000057</v>
      </c>
      <c r="I59" s="5">
        <f t="shared" si="1"/>
        <v>6</v>
      </c>
      <c r="K59" s="33"/>
      <c r="L59" s="36">
        <v>44774</v>
      </c>
      <c r="M59" s="34">
        <f t="shared" si="5"/>
        <v>77</v>
      </c>
      <c r="N59" s="37">
        <v>0</v>
      </c>
      <c r="O59" s="35">
        <v>54</v>
      </c>
      <c r="P59" s="39">
        <v>0.54</v>
      </c>
      <c r="Q59" s="40">
        <f t="shared" si="9"/>
        <v>23</v>
      </c>
      <c r="R59" s="41"/>
    </row>
    <row r="60" spans="1:18" ht="15.6" x14ac:dyDescent="0.3">
      <c r="A60" s="104">
        <v>57</v>
      </c>
      <c r="B60" s="105">
        <f t="shared" si="8"/>
        <v>239</v>
      </c>
      <c r="C60" s="35">
        <v>269</v>
      </c>
      <c r="D60" s="34">
        <f t="shared" si="2"/>
        <v>239</v>
      </c>
      <c r="E60" s="36">
        <v>44763</v>
      </c>
      <c r="F60" s="37">
        <v>241.9</v>
      </c>
      <c r="G60" s="36">
        <v>44764</v>
      </c>
      <c r="H60" s="76">
        <f t="shared" si="0"/>
        <v>2.9000000000000057</v>
      </c>
      <c r="I60" s="5">
        <f t="shared" si="1"/>
        <v>4</v>
      </c>
      <c r="K60" s="33"/>
      <c r="L60" s="36">
        <v>44775</v>
      </c>
      <c r="M60" s="34">
        <f t="shared" si="5"/>
        <v>54</v>
      </c>
      <c r="N60" s="37">
        <v>0</v>
      </c>
      <c r="O60" s="35">
        <v>46</v>
      </c>
      <c r="P60" s="39">
        <v>0.46</v>
      </c>
      <c r="Q60" s="40">
        <f t="shared" si="9"/>
        <v>8</v>
      </c>
      <c r="R60" s="41"/>
    </row>
    <row r="61" spans="1:18" ht="15.6" x14ac:dyDescent="0.3">
      <c r="A61" s="104">
        <v>58</v>
      </c>
      <c r="B61" s="105">
        <f t="shared" si="8"/>
        <v>241.9</v>
      </c>
      <c r="C61" s="35">
        <v>273</v>
      </c>
      <c r="D61" s="34">
        <f t="shared" si="2"/>
        <v>241.9</v>
      </c>
      <c r="E61" s="36">
        <v>44764</v>
      </c>
      <c r="F61" s="37">
        <v>246.8</v>
      </c>
      <c r="G61" s="36">
        <v>44765</v>
      </c>
      <c r="H61" s="76">
        <f t="shared" si="0"/>
        <v>4.9000000000000057</v>
      </c>
      <c r="I61" s="5">
        <f t="shared" si="1"/>
        <v>1</v>
      </c>
      <c r="K61" s="33"/>
      <c r="L61" s="36">
        <v>44776</v>
      </c>
      <c r="M61" s="34">
        <f t="shared" si="5"/>
        <v>46</v>
      </c>
      <c r="N61" s="37">
        <v>0</v>
      </c>
      <c r="O61" s="35">
        <v>46</v>
      </c>
      <c r="P61" s="39">
        <v>0.46</v>
      </c>
      <c r="Q61" s="40">
        <f t="shared" si="9"/>
        <v>0</v>
      </c>
      <c r="R61" s="41"/>
    </row>
    <row r="62" spans="1:18" ht="15.6" x14ac:dyDescent="0.3">
      <c r="A62" s="104">
        <v>59</v>
      </c>
      <c r="B62" s="105">
        <f t="shared" si="8"/>
        <v>246.8</v>
      </c>
      <c r="C62" s="35">
        <v>274</v>
      </c>
      <c r="D62" s="34">
        <f t="shared" si="2"/>
        <v>246.8</v>
      </c>
      <c r="E62" s="36">
        <v>44765</v>
      </c>
      <c r="F62" s="37">
        <v>246.8</v>
      </c>
      <c r="G62" s="36">
        <v>44766</v>
      </c>
      <c r="H62" s="76">
        <f t="shared" si="0"/>
        <v>0</v>
      </c>
      <c r="I62" s="5">
        <f t="shared" si="1"/>
        <v>0</v>
      </c>
      <c r="K62" s="33"/>
      <c r="L62" s="36">
        <v>44777</v>
      </c>
      <c r="M62" s="34">
        <f t="shared" si="5"/>
        <v>46</v>
      </c>
      <c r="N62" s="37">
        <v>0</v>
      </c>
      <c r="O62" s="35">
        <v>46</v>
      </c>
      <c r="P62" s="39">
        <v>0.46</v>
      </c>
      <c r="Q62" s="40">
        <f t="shared" si="9"/>
        <v>0</v>
      </c>
      <c r="R62" s="41"/>
    </row>
    <row r="63" spans="1:18" ht="15.6" x14ac:dyDescent="0.3">
      <c r="A63" s="104">
        <v>60</v>
      </c>
      <c r="B63" s="105">
        <f t="shared" si="8"/>
        <v>246.8</v>
      </c>
      <c r="C63" s="35">
        <v>274</v>
      </c>
      <c r="D63" s="34">
        <f t="shared" si="2"/>
        <v>246.8</v>
      </c>
      <c r="E63" s="36">
        <v>44766</v>
      </c>
      <c r="F63" s="37">
        <v>246.8</v>
      </c>
      <c r="G63" s="36">
        <v>44767</v>
      </c>
      <c r="H63" s="76">
        <f t="shared" si="0"/>
        <v>0</v>
      </c>
      <c r="I63" s="5">
        <f t="shared" si="1"/>
        <v>0</v>
      </c>
      <c r="K63" s="33"/>
      <c r="L63" s="36">
        <v>44778</v>
      </c>
      <c r="M63" s="34">
        <f t="shared" si="5"/>
        <v>46</v>
      </c>
      <c r="N63" s="37">
        <v>50</v>
      </c>
      <c r="O63" s="35">
        <v>96</v>
      </c>
      <c r="P63" s="39">
        <v>1.02</v>
      </c>
      <c r="Q63" s="40">
        <f t="shared" si="9"/>
        <v>0</v>
      </c>
      <c r="R63" s="41"/>
    </row>
    <row r="64" spans="1:18" ht="15.6" x14ac:dyDescent="0.3">
      <c r="A64" s="104">
        <v>61</v>
      </c>
      <c r="B64" s="105">
        <f t="shared" si="8"/>
        <v>246.8</v>
      </c>
      <c r="C64" s="35">
        <v>274</v>
      </c>
      <c r="D64" s="34">
        <f t="shared" si="2"/>
        <v>246.8</v>
      </c>
      <c r="E64" s="36">
        <v>44767</v>
      </c>
      <c r="F64" s="37">
        <v>246.8</v>
      </c>
      <c r="G64" s="36">
        <v>44768</v>
      </c>
      <c r="H64" s="76">
        <f t="shared" si="0"/>
        <v>0</v>
      </c>
      <c r="I64" s="5">
        <f t="shared" si="1"/>
        <v>0</v>
      </c>
      <c r="K64" s="33"/>
      <c r="L64" s="36">
        <v>44779</v>
      </c>
      <c r="M64" s="34">
        <f t="shared" si="5"/>
        <v>96</v>
      </c>
      <c r="N64" s="37">
        <v>0</v>
      </c>
      <c r="O64" s="35">
        <v>96</v>
      </c>
      <c r="P64" s="39">
        <v>1.02</v>
      </c>
      <c r="Q64" s="40">
        <f t="shared" si="9"/>
        <v>0</v>
      </c>
      <c r="R64" s="41"/>
    </row>
    <row r="65" spans="1:18" ht="15.6" x14ac:dyDescent="0.3">
      <c r="A65" s="104">
        <v>62</v>
      </c>
      <c r="B65" s="105">
        <f t="shared" si="8"/>
        <v>246.8</v>
      </c>
      <c r="C65" s="35">
        <v>274</v>
      </c>
      <c r="D65" s="34">
        <f t="shared" si="2"/>
        <v>246.8</v>
      </c>
      <c r="E65" s="36">
        <v>44768</v>
      </c>
      <c r="F65" s="37">
        <v>246.8</v>
      </c>
      <c r="G65" s="36">
        <v>44769</v>
      </c>
      <c r="H65" s="76">
        <f t="shared" si="0"/>
        <v>0</v>
      </c>
      <c r="I65" s="5">
        <f t="shared" si="1"/>
        <v>0</v>
      </c>
      <c r="K65" s="33"/>
      <c r="L65" s="36">
        <v>44780</v>
      </c>
      <c r="M65" s="34">
        <f t="shared" si="5"/>
        <v>96</v>
      </c>
      <c r="N65" s="37">
        <v>0</v>
      </c>
      <c r="O65" s="35">
        <v>96</v>
      </c>
      <c r="P65" s="39">
        <v>1.02</v>
      </c>
      <c r="Q65" s="40">
        <f t="shared" si="9"/>
        <v>0</v>
      </c>
      <c r="R65" s="41"/>
    </row>
    <row r="66" spans="1:18" ht="15.6" x14ac:dyDescent="0.3">
      <c r="A66" s="104">
        <v>63</v>
      </c>
      <c r="B66" s="105">
        <f t="shared" si="8"/>
        <v>246.8</v>
      </c>
      <c r="C66" s="35">
        <v>274</v>
      </c>
      <c r="D66" s="34">
        <f t="shared" si="2"/>
        <v>246.8</v>
      </c>
      <c r="E66" s="36">
        <v>44769</v>
      </c>
      <c r="F66" s="37">
        <v>246.8</v>
      </c>
      <c r="G66" s="36">
        <v>44770</v>
      </c>
      <c r="H66" s="76">
        <f t="shared" si="0"/>
        <v>0</v>
      </c>
      <c r="I66" s="5">
        <f t="shared" si="1"/>
        <v>0</v>
      </c>
      <c r="K66" s="33"/>
      <c r="L66" s="36">
        <v>44781</v>
      </c>
      <c r="M66" s="34">
        <f t="shared" si="5"/>
        <v>96</v>
      </c>
      <c r="N66" s="37">
        <v>0</v>
      </c>
      <c r="O66" s="35">
        <v>96</v>
      </c>
      <c r="P66" s="39">
        <v>1.02</v>
      </c>
      <c r="Q66" s="40">
        <f t="shared" si="9"/>
        <v>0</v>
      </c>
      <c r="R66" s="41"/>
    </row>
    <row r="67" spans="1:18" ht="15.6" x14ac:dyDescent="0.3">
      <c r="A67" s="104">
        <v>64</v>
      </c>
      <c r="B67" s="105">
        <f t="shared" si="8"/>
        <v>246.8</v>
      </c>
      <c r="C67" s="35">
        <v>274</v>
      </c>
      <c r="D67" s="34">
        <f t="shared" si="2"/>
        <v>246.8</v>
      </c>
      <c r="E67" s="36">
        <v>44770</v>
      </c>
      <c r="F67" s="37">
        <v>246.8</v>
      </c>
      <c r="G67" s="36">
        <v>44771</v>
      </c>
      <c r="H67" s="76">
        <f t="shared" si="0"/>
        <v>0</v>
      </c>
      <c r="I67" s="5">
        <f t="shared" si="1"/>
        <v>0</v>
      </c>
      <c r="K67" s="33"/>
      <c r="L67" s="36">
        <v>44782</v>
      </c>
      <c r="M67" s="34">
        <f t="shared" si="5"/>
        <v>96</v>
      </c>
      <c r="N67" s="37">
        <v>0</v>
      </c>
      <c r="O67" s="35">
        <v>96</v>
      </c>
      <c r="P67" s="39">
        <v>1.02</v>
      </c>
      <c r="Q67" s="40">
        <f t="shared" si="9"/>
        <v>0</v>
      </c>
      <c r="R67" s="41"/>
    </row>
    <row r="68" spans="1:18" ht="15.6" x14ac:dyDescent="0.3">
      <c r="A68" s="104">
        <v>65</v>
      </c>
      <c r="B68" s="105">
        <f t="shared" si="8"/>
        <v>246.8</v>
      </c>
      <c r="C68" s="35">
        <v>274</v>
      </c>
      <c r="D68" s="34">
        <f t="shared" si="2"/>
        <v>246.8</v>
      </c>
      <c r="E68" s="36">
        <v>44771</v>
      </c>
      <c r="F68" s="37">
        <v>246.8</v>
      </c>
      <c r="G68" s="36">
        <v>44772</v>
      </c>
      <c r="H68" s="76">
        <f t="shared" si="0"/>
        <v>0</v>
      </c>
      <c r="I68" s="5">
        <f t="shared" si="1"/>
        <v>0</v>
      </c>
      <c r="K68" s="33"/>
      <c r="L68" s="36">
        <v>44783</v>
      </c>
      <c r="M68" s="34">
        <f t="shared" si="5"/>
        <v>96</v>
      </c>
      <c r="N68" s="37">
        <v>0</v>
      </c>
      <c r="O68" s="35">
        <v>96</v>
      </c>
      <c r="P68" s="39">
        <v>1.02</v>
      </c>
      <c r="Q68" s="40">
        <f t="shared" si="9"/>
        <v>0</v>
      </c>
      <c r="R68" s="41"/>
    </row>
    <row r="69" spans="1:18" ht="15.6" x14ac:dyDescent="0.3">
      <c r="A69" s="104">
        <v>66</v>
      </c>
      <c r="B69" s="105">
        <f t="shared" si="8"/>
        <v>246.8</v>
      </c>
      <c r="C69" s="35">
        <v>274</v>
      </c>
      <c r="D69" s="34">
        <f t="shared" si="2"/>
        <v>246.8</v>
      </c>
      <c r="E69" s="36">
        <v>44772</v>
      </c>
      <c r="F69" s="37">
        <v>249.3</v>
      </c>
      <c r="G69" s="36">
        <v>44773</v>
      </c>
      <c r="H69" s="76">
        <f t="shared" si="0"/>
        <v>2.5</v>
      </c>
      <c r="I69" s="5">
        <f t="shared" si="1"/>
        <v>4</v>
      </c>
      <c r="K69" s="33"/>
      <c r="L69" s="36">
        <v>44784</v>
      </c>
      <c r="M69" s="34">
        <f t="shared" si="5"/>
        <v>96</v>
      </c>
      <c r="N69" s="37">
        <v>0</v>
      </c>
      <c r="O69" s="35">
        <v>76</v>
      </c>
      <c r="P69" s="39">
        <v>0.76</v>
      </c>
      <c r="Q69" s="40">
        <f t="shared" si="9"/>
        <v>20</v>
      </c>
      <c r="R69" s="41"/>
    </row>
    <row r="70" spans="1:18" ht="15.6" x14ac:dyDescent="0.3">
      <c r="A70" s="104">
        <v>67</v>
      </c>
      <c r="B70" s="105">
        <f t="shared" si="8"/>
        <v>249.3</v>
      </c>
      <c r="C70" s="35">
        <v>278</v>
      </c>
      <c r="D70" s="34">
        <f t="shared" si="2"/>
        <v>249.3</v>
      </c>
      <c r="E70" s="36">
        <v>44773</v>
      </c>
      <c r="F70" s="37">
        <v>254.9</v>
      </c>
      <c r="G70" s="36">
        <v>44774</v>
      </c>
      <c r="H70" s="76">
        <f t="shared" si="0"/>
        <v>5.5999999999999943</v>
      </c>
      <c r="I70" s="5">
        <f t="shared" si="1"/>
        <v>2</v>
      </c>
      <c r="K70" s="33"/>
      <c r="L70" s="36">
        <v>44785</v>
      </c>
      <c r="M70" s="34">
        <f t="shared" si="5"/>
        <v>76</v>
      </c>
      <c r="N70" s="37">
        <v>0</v>
      </c>
      <c r="O70" s="35">
        <v>76</v>
      </c>
      <c r="P70" s="39">
        <v>0.76</v>
      </c>
      <c r="Q70" s="40">
        <f t="shared" si="9"/>
        <v>0</v>
      </c>
      <c r="R70" s="41"/>
    </row>
    <row r="71" spans="1:18" ht="15.6" x14ac:dyDescent="0.3">
      <c r="A71" s="104">
        <v>68</v>
      </c>
      <c r="B71" s="105">
        <f t="shared" si="8"/>
        <v>254.9</v>
      </c>
      <c r="C71" s="35">
        <v>280</v>
      </c>
      <c r="D71" s="34">
        <f t="shared" si="2"/>
        <v>254.9</v>
      </c>
      <c r="E71" s="36">
        <v>44774</v>
      </c>
      <c r="F71" s="37">
        <v>263.3</v>
      </c>
      <c r="G71" s="36">
        <v>44775</v>
      </c>
      <c r="H71" s="76">
        <f t="shared" si="0"/>
        <v>8.4000000000000057</v>
      </c>
      <c r="I71" s="5">
        <f t="shared" si="1"/>
        <v>1</v>
      </c>
      <c r="K71" s="33"/>
      <c r="L71" s="36">
        <v>44786</v>
      </c>
      <c r="M71" s="34">
        <f t="shared" si="5"/>
        <v>76</v>
      </c>
      <c r="N71" s="37">
        <v>0</v>
      </c>
      <c r="O71" s="35">
        <v>77</v>
      </c>
      <c r="P71" s="39">
        <v>0.77</v>
      </c>
      <c r="Q71" s="40">
        <f t="shared" si="9"/>
        <v>-1</v>
      </c>
      <c r="R71" s="41"/>
    </row>
    <row r="72" spans="1:18" ht="15.6" x14ac:dyDescent="0.3">
      <c r="A72" s="104">
        <v>69</v>
      </c>
      <c r="B72" s="105">
        <f t="shared" si="8"/>
        <v>263.3</v>
      </c>
      <c r="C72" s="35">
        <v>281</v>
      </c>
      <c r="D72" s="34">
        <f t="shared" si="2"/>
        <v>263.3</v>
      </c>
      <c r="E72" s="36">
        <v>44775</v>
      </c>
      <c r="F72" s="37">
        <v>263.39999999999998</v>
      </c>
      <c r="G72" s="36">
        <v>44776</v>
      </c>
      <c r="H72" s="76">
        <f t="shared" si="0"/>
        <v>9.9999999999965894E-2</v>
      </c>
      <c r="I72" s="5">
        <f t="shared" si="1"/>
        <v>1</v>
      </c>
      <c r="K72" s="33"/>
      <c r="L72" s="36">
        <v>44787</v>
      </c>
      <c r="M72" s="34">
        <f t="shared" si="5"/>
        <v>77</v>
      </c>
      <c r="N72" s="37">
        <v>0</v>
      </c>
      <c r="O72" s="35">
        <v>61</v>
      </c>
      <c r="P72" s="39">
        <v>0.61</v>
      </c>
      <c r="Q72" s="40">
        <f t="shared" si="9"/>
        <v>16</v>
      </c>
      <c r="R72" s="41"/>
    </row>
    <row r="73" spans="1:18" ht="15.6" x14ac:dyDescent="0.3">
      <c r="A73" s="104">
        <v>70</v>
      </c>
      <c r="B73" s="105">
        <f t="shared" si="8"/>
        <v>263.39999999999998</v>
      </c>
      <c r="C73" s="35">
        <v>282</v>
      </c>
      <c r="D73" s="34">
        <f t="shared" si="2"/>
        <v>263.39999999999998</v>
      </c>
      <c r="E73" s="36">
        <v>44776</v>
      </c>
      <c r="F73" s="37">
        <v>266.10000000000002</v>
      </c>
      <c r="G73" s="36">
        <v>44777</v>
      </c>
      <c r="H73" s="76">
        <f t="shared" si="0"/>
        <v>2.7000000000000455</v>
      </c>
      <c r="I73" s="5">
        <f t="shared" si="1"/>
        <v>2</v>
      </c>
      <c r="K73" s="33"/>
      <c r="L73" s="36">
        <v>44788</v>
      </c>
      <c r="M73" s="34">
        <f t="shared" si="5"/>
        <v>61</v>
      </c>
      <c r="N73" s="37">
        <v>0</v>
      </c>
      <c r="O73" s="35">
        <v>61</v>
      </c>
      <c r="P73" s="39">
        <v>0.61</v>
      </c>
      <c r="Q73" s="40">
        <f t="shared" si="9"/>
        <v>0</v>
      </c>
      <c r="R73" s="41"/>
    </row>
    <row r="74" spans="1:18" ht="15.6" x14ac:dyDescent="0.3">
      <c r="A74" s="104">
        <v>71</v>
      </c>
      <c r="B74" s="105">
        <f t="shared" si="8"/>
        <v>266.10000000000002</v>
      </c>
      <c r="C74" s="35">
        <v>284</v>
      </c>
      <c r="D74" s="34">
        <f t="shared" si="2"/>
        <v>266.10000000000002</v>
      </c>
      <c r="E74" s="36">
        <v>44777</v>
      </c>
      <c r="F74" s="37">
        <v>266.2</v>
      </c>
      <c r="G74" s="36">
        <v>44778</v>
      </c>
      <c r="H74" s="76">
        <f t="shared" si="0"/>
        <v>9.9999999999965894E-2</v>
      </c>
      <c r="I74" s="5">
        <f t="shared" si="1"/>
        <v>1</v>
      </c>
      <c r="K74" s="33"/>
      <c r="L74" s="36">
        <v>44789</v>
      </c>
      <c r="M74" s="34">
        <f t="shared" si="5"/>
        <v>61</v>
      </c>
      <c r="N74" s="37">
        <v>0</v>
      </c>
      <c r="O74" s="35">
        <v>61</v>
      </c>
      <c r="P74" s="39">
        <v>0.61</v>
      </c>
      <c r="Q74" s="40">
        <f t="shared" si="9"/>
        <v>0</v>
      </c>
      <c r="R74" s="41"/>
    </row>
    <row r="75" spans="1:18" ht="15.6" x14ac:dyDescent="0.3">
      <c r="A75" s="104">
        <v>72</v>
      </c>
      <c r="B75" s="105">
        <f t="shared" si="8"/>
        <v>266.2</v>
      </c>
      <c r="C75" s="35">
        <v>285</v>
      </c>
      <c r="D75" s="34">
        <f t="shared" si="2"/>
        <v>266.2</v>
      </c>
      <c r="E75" s="36">
        <v>44778</v>
      </c>
      <c r="F75" s="37">
        <v>266.8</v>
      </c>
      <c r="G75" s="36">
        <v>44779</v>
      </c>
      <c r="H75" s="76">
        <f t="shared" si="0"/>
        <v>0.60000000000002274</v>
      </c>
      <c r="I75" s="5">
        <f t="shared" si="1"/>
        <v>9</v>
      </c>
      <c r="K75" s="33"/>
      <c r="L75" s="36">
        <v>44790</v>
      </c>
      <c r="M75" s="34">
        <f t="shared" si="5"/>
        <v>61</v>
      </c>
      <c r="N75" s="37">
        <v>30</v>
      </c>
      <c r="O75" s="35">
        <v>91</v>
      </c>
      <c r="P75" s="39">
        <v>1.02</v>
      </c>
      <c r="Q75" s="40">
        <f t="shared" si="9"/>
        <v>0</v>
      </c>
      <c r="R75" s="41"/>
    </row>
    <row r="76" spans="1:18" ht="15.6" x14ac:dyDescent="0.3">
      <c r="A76" s="104">
        <v>73</v>
      </c>
      <c r="B76" s="105">
        <f t="shared" si="8"/>
        <v>266.8</v>
      </c>
      <c r="C76" s="35">
        <v>294</v>
      </c>
      <c r="D76" s="34">
        <f t="shared" si="2"/>
        <v>266.8</v>
      </c>
      <c r="E76" s="36">
        <v>44779</v>
      </c>
      <c r="F76" s="37">
        <v>266.8</v>
      </c>
      <c r="G76" s="36">
        <v>44780</v>
      </c>
      <c r="H76" s="76">
        <f t="shared" si="0"/>
        <v>0</v>
      </c>
      <c r="I76" s="5">
        <f t="shared" si="1"/>
        <v>0</v>
      </c>
      <c r="K76" s="33"/>
      <c r="L76" s="36">
        <v>44791</v>
      </c>
      <c r="M76" s="34">
        <f t="shared" si="5"/>
        <v>91</v>
      </c>
      <c r="N76" s="37">
        <v>0</v>
      </c>
      <c r="O76" s="35">
        <v>91</v>
      </c>
      <c r="P76" s="39">
        <v>1.02</v>
      </c>
      <c r="Q76" s="40">
        <f t="shared" si="9"/>
        <v>0</v>
      </c>
      <c r="R76" s="41"/>
    </row>
    <row r="77" spans="1:18" ht="15.6" x14ac:dyDescent="0.3">
      <c r="A77" s="104">
        <v>74</v>
      </c>
      <c r="B77" s="105">
        <f t="shared" si="8"/>
        <v>266.8</v>
      </c>
      <c r="C77" s="35">
        <v>294</v>
      </c>
      <c r="D77" s="34">
        <f t="shared" si="2"/>
        <v>266.8</v>
      </c>
      <c r="E77" s="36">
        <v>44780</v>
      </c>
      <c r="F77" s="37">
        <v>269.2</v>
      </c>
      <c r="G77" s="36">
        <v>44781</v>
      </c>
      <c r="H77" s="76">
        <f t="shared" si="0"/>
        <v>2.3999999999999773</v>
      </c>
      <c r="I77" s="5">
        <f t="shared" si="1"/>
        <v>4</v>
      </c>
      <c r="K77" s="33"/>
      <c r="L77" s="36">
        <v>44792</v>
      </c>
      <c r="M77" s="34">
        <f t="shared" si="5"/>
        <v>91</v>
      </c>
      <c r="N77" s="37">
        <v>0</v>
      </c>
      <c r="O77" s="35">
        <v>91</v>
      </c>
      <c r="P77" s="39">
        <v>1.02</v>
      </c>
      <c r="Q77" s="40">
        <f t="shared" si="9"/>
        <v>0</v>
      </c>
      <c r="R77" s="41"/>
    </row>
    <row r="78" spans="1:18" ht="15.6" x14ac:dyDescent="0.3">
      <c r="A78" s="104">
        <v>75</v>
      </c>
      <c r="B78" s="105">
        <f t="shared" si="8"/>
        <v>269.2</v>
      </c>
      <c r="C78" s="35">
        <v>298</v>
      </c>
      <c r="D78" s="34">
        <f t="shared" si="2"/>
        <v>269.2</v>
      </c>
      <c r="E78" s="36">
        <v>44781</v>
      </c>
      <c r="F78" s="37">
        <v>270.3</v>
      </c>
      <c r="G78" s="36">
        <v>44782</v>
      </c>
      <c r="H78" s="76">
        <f t="shared" si="0"/>
        <v>1.1000000000000227</v>
      </c>
      <c r="I78" s="5">
        <f t="shared" si="1"/>
        <v>1</v>
      </c>
      <c r="K78" s="33"/>
      <c r="L78" s="36">
        <v>44793</v>
      </c>
      <c r="M78" s="34">
        <f t="shared" si="5"/>
        <v>91</v>
      </c>
      <c r="N78" s="37">
        <v>0</v>
      </c>
      <c r="O78" s="35">
        <v>91</v>
      </c>
      <c r="P78" s="39">
        <v>1.02</v>
      </c>
      <c r="Q78" s="40">
        <f t="shared" si="9"/>
        <v>0</v>
      </c>
      <c r="R78" s="41"/>
    </row>
    <row r="79" spans="1:18" ht="15.6" x14ac:dyDescent="0.3">
      <c r="A79" s="104">
        <v>76</v>
      </c>
      <c r="B79" s="105">
        <f t="shared" si="8"/>
        <v>270.3</v>
      </c>
      <c r="C79" s="35">
        <v>299</v>
      </c>
      <c r="D79" s="34">
        <f t="shared" si="2"/>
        <v>270.3</v>
      </c>
      <c r="E79" s="36">
        <v>44782</v>
      </c>
      <c r="F79" s="37">
        <v>270.3</v>
      </c>
      <c r="G79" s="36">
        <v>44783</v>
      </c>
      <c r="H79" s="76">
        <f t="shared" si="0"/>
        <v>0</v>
      </c>
      <c r="I79" s="5">
        <f t="shared" si="1"/>
        <v>0</v>
      </c>
      <c r="K79" s="33"/>
      <c r="L79" s="36">
        <v>44794</v>
      </c>
      <c r="M79" s="34">
        <f t="shared" si="5"/>
        <v>91</v>
      </c>
      <c r="N79" s="37">
        <v>0</v>
      </c>
      <c r="O79" s="35">
        <v>91</v>
      </c>
      <c r="P79" s="39">
        <v>1.02</v>
      </c>
      <c r="Q79" s="40">
        <f t="shared" si="9"/>
        <v>0</v>
      </c>
      <c r="R79" s="41"/>
    </row>
    <row r="80" spans="1:18" ht="15.6" x14ac:dyDescent="0.3">
      <c r="A80" s="104">
        <v>77</v>
      </c>
      <c r="B80" s="105">
        <f t="shared" si="8"/>
        <v>270.3</v>
      </c>
      <c r="C80" s="35">
        <v>299</v>
      </c>
      <c r="D80" s="34">
        <f t="shared" si="2"/>
        <v>270.3</v>
      </c>
      <c r="E80" s="36">
        <v>44783</v>
      </c>
      <c r="F80" s="37">
        <v>274.39999999999998</v>
      </c>
      <c r="G80" s="36">
        <v>44784</v>
      </c>
      <c r="H80" s="76">
        <f t="shared" si="0"/>
        <v>4.0999999999999659</v>
      </c>
      <c r="I80" s="5">
        <f t="shared" si="1"/>
        <v>1</v>
      </c>
      <c r="K80" s="33"/>
      <c r="L80" s="36">
        <v>44795</v>
      </c>
      <c r="M80" s="34">
        <f t="shared" si="5"/>
        <v>91</v>
      </c>
      <c r="N80" s="37">
        <v>0</v>
      </c>
      <c r="O80" s="35">
        <v>91</v>
      </c>
      <c r="P80" s="39">
        <v>1.02</v>
      </c>
      <c r="Q80" s="40">
        <f t="shared" si="9"/>
        <v>0</v>
      </c>
      <c r="R80" s="41"/>
    </row>
    <row r="81" spans="1:18" ht="15.6" x14ac:dyDescent="0.3">
      <c r="A81" s="104">
        <v>78</v>
      </c>
      <c r="B81" s="105">
        <f t="shared" si="8"/>
        <v>274.39999999999998</v>
      </c>
      <c r="C81" s="35">
        <v>300</v>
      </c>
      <c r="D81" s="34">
        <f t="shared" si="2"/>
        <v>274.39999999999998</v>
      </c>
      <c r="E81" s="36">
        <v>44784</v>
      </c>
      <c r="F81" s="37">
        <v>276.60000000000002</v>
      </c>
      <c r="G81" s="36">
        <v>44785</v>
      </c>
      <c r="H81" s="76">
        <f t="shared" si="0"/>
        <v>2.2000000000000455</v>
      </c>
      <c r="I81" s="5">
        <f t="shared" si="1"/>
        <v>1</v>
      </c>
      <c r="K81" s="33"/>
      <c r="L81" s="36">
        <v>44796</v>
      </c>
      <c r="M81" s="34">
        <f t="shared" si="5"/>
        <v>91</v>
      </c>
      <c r="N81" s="37">
        <v>0</v>
      </c>
      <c r="O81" s="35">
        <v>91</v>
      </c>
      <c r="P81" s="39">
        <v>1.02</v>
      </c>
      <c r="Q81" s="40">
        <f t="shared" si="9"/>
        <v>0</v>
      </c>
      <c r="R81" s="41"/>
    </row>
    <row r="82" spans="1:18" ht="15.6" x14ac:dyDescent="0.3">
      <c r="A82" s="104">
        <v>79</v>
      </c>
      <c r="B82" s="105">
        <f t="shared" si="8"/>
        <v>276.60000000000002</v>
      </c>
      <c r="C82" s="35">
        <v>301</v>
      </c>
      <c r="D82" s="34">
        <f t="shared" si="2"/>
        <v>276.60000000000002</v>
      </c>
      <c r="E82" s="36">
        <v>44785</v>
      </c>
      <c r="F82" s="37">
        <v>278.2</v>
      </c>
      <c r="G82" s="36">
        <v>44786</v>
      </c>
      <c r="H82" s="76">
        <f t="shared" si="0"/>
        <v>1.5999999999999659</v>
      </c>
      <c r="I82" s="5">
        <f t="shared" si="1"/>
        <v>1</v>
      </c>
      <c r="K82" s="33"/>
      <c r="L82" s="36">
        <v>44797</v>
      </c>
      <c r="M82" s="34">
        <f t="shared" si="5"/>
        <v>91</v>
      </c>
      <c r="N82" s="37">
        <v>0</v>
      </c>
      <c r="O82" s="35">
        <v>91</v>
      </c>
      <c r="P82" s="39">
        <v>1.02</v>
      </c>
      <c r="Q82" s="40">
        <f t="shared" si="9"/>
        <v>0</v>
      </c>
      <c r="R82" s="41"/>
    </row>
    <row r="83" spans="1:18" ht="15.6" x14ac:dyDescent="0.3">
      <c r="A83" s="104">
        <v>80</v>
      </c>
      <c r="B83" s="105">
        <f t="shared" si="8"/>
        <v>278.2</v>
      </c>
      <c r="C83" s="35">
        <v>302</v>
      </c>
      <c r="D83" s="34">
        <f t="shared" si="2"/>
        <v>278.2</v>
      </c>
      <c r="E83" s="36">
        <v>44786</v>
      </c>
      <c r="F83" s="37">
        <v>279.5</v>
      </c>
      <c r="G83" s="36">
        <v>44787</v>
      </c>
      <c r="H83" s="76">
        <f t="shared" si="0"/>
        <v>1.3000000000000114</v>
      </c>
      <c r="I83" s="5">
        <f t="shared" si="1"/>
        <v>1</v>
      </c>
      <c r="K83" s="33"/>
      <c r="L83" s="36">
        <v>44798</v>
      </c>
      <c r="M83" s="34">
        <f t="shared" si="5"/>
        <v>91</v>
      </c>
      <c r="N83" s="37">
        <v>0</v>
      </c>
      <c r="O83" s="35">
        <v>91</v>
      </c>
      <c r="P83" s="39">
        <v>1.02</v>
      </c>
      <c r="Q83" s="40">
        <f t="shared" si="9"/>
        <v>0</v>
      </c>
      <c r="R83" s="41"/>
    </row>
    <row r="84" spans="1:18" ht="15.6" x14ac:dyDescent="0.3">
      <c r="A84" s="104">
        <v>81</v>
      </c>
      <c r="B84" s="105">
        <f t="shared" si="8"/>
        <v>279.5</v>
      </c>
      <c r="C84" s="35">
        <v>303</v>
      </c>
      <c r="D84" s="34">
        <f t="shared" si="2"/>
        <v>279.5</v>
      </c>
      <c r="E84" s="36">
        <v>44787</v>
      </c>
      <c r="F84" s="37">
        <v>280</v>
      </c>
      <c r="G84" s="36">
        <v>44788</v>
      </c>
      <c r="H84" s="76">
        <f t="shared" si="0"/>
        <v>0.5</v>
      </c>
      <c r="I84" s="5">
        <f t="shared" si="1"/>
        <v>1</v>
      </c>
      <c r="K84" s="33"/>
      <c r="L84" s="36">
        <v>44799</v>
      </c>
      <c r="M84" s="34">
        <f t="shared" si="5"/>
        <v>91</v>
      </c>
      <c r="N84" s="37">
        <v>0</v>
      </c>
      <c r="O84" s="35">
        <v>91</v>
      </c>
      <c r="P84" s="39">
        <v>1.02</v>
      </c>
      <c r="Q84" s="40">
        <f t="shared" si="9"/>
        <v>0</v>
      </c>
      <c r="R84" s="41"/>
    </row>
    <row r="85" spans="1:18" ht="15.6" x14ac:dyDescent="0.3">
      <c r="A85" s="104">
        <v>82</v>
      </c>
      <c r="B85" s="105">
        <f t="shared" si="8"/>
        <v>280</v>
      </c>
      <c r="C85" s="35">
        <v>304</v>
      </c>
      <c r="D85" s="34">
        <f t="shared" si="2"/>
        <v>280</v>
      </c>
      <c r="E85" s="36">
        <v>44788</v>
      </c>
      <c r="F85" s="37">
        <v>280</v>
      </c>
      <c r="G85" s="36">
        <v>44789</v>
      </c>
      <c r="H85" s="76">
        <f t="shared" si="0"/>
        <v>0</v>
      </c>
      <c r="I85" s="5">
        <f t="shared" si="1"/>
        <v>2</v>
      </c>
      <c r="K85" s="33"/>
      <c r="L85" s="36">
        <v>44800</v>
      </c>
      <c r="M85" s="34">
        <f t="shared" si="5"/>
        <v>91</v>
      </c>
      <c r="N85" s="37">
        <v>0</v>
      </c>
      <c r="O85" s="35">
        <v>91</v>
      </c>
      <c r="P85" s="39">
        <v>1.02</v>
      </c>
      <c r="Q85" s="40">
        <f t="shared" si="9"/>
        <v>0</v>
      </c>
      <c r="R85" s="41"/>
    </row>
    <row r="86" spans="1:18" ht="15.6" x14ac:dyDescent="0.3">
      <c r="A86" s="104">
        <v>83</v>
      </c>
      <c r="B86" s="105">
        <f t="shared" si="8"/>
        <v>280</v>
      </c>
      <c r="C86" s="35">
        <v>306</v>
      </c>
      <c r="D86" s="34">
        <f t="shared" si="2"/>
        <v>280</v>
      </c>
      <c r="E86" s="36">
        <v>44789</v>
      </c>
      <c r="F86" s="37">
        <v>280</v>
      </c>
      <c r="G86" s="36">
        <v>44790</v>
      </c>
      <c r="H86" s="76">
        <f t="shared" si="0"/>
        <v>0</v>
      </c>
      <c r="I86" s="5">
        <f t="shared" si="1"/>
        <v>1</v>
      </c>
      <c r="K86" s="33"/>
      <c r="L86" s="36">
        <v>44801</v>
      </c>
      <c r="M86" s="34">
        <f t="shared" si="5"/>
        <v>91</v>
      </c>
      <c r="N86" s="37">
        <v>0</v>
      </c>
      <c r="O86" s="35">
        <v>91</v>
      </c>
      <c r="P86" s="39">
        <v>1.02</v>
      </c>
      <c r="Q86" s="40">
        <f t="shared" si="9"/>
        <v>0</v>
      </c>
      <c r="R86" s="41"/>
    </row>
    <row r="87" spans="1:18" ht="15.6" x14ac:dyDescent="0.3">
      <c r="A87" s="104">
        <v>84</v>
      </c>
      <c r="B87" s="105">
        <f t="shared" si="8"/>
        <v>280</v>
      </c>
      <c r="C87" s="35">
        <v>307</v>
      </c>
      <c r="D87" s="34">
        <f t="shared" si="2"/>
        <v>280</v>
      </c>
      <c r="E87" s="36">
        <v>44790</v>
      </c>
      <c r="F87" s="37">
        <v>281</v>
      </c>
      <c r="G87" s="36">
        <v>44791</v>
      </c>
      <c r="H87" s="76">
        <f t="shared" si="0"/>
        <v>1</v>
      </c>
      <c r="I87" s="5">
        <f t="shared" si="1"/>
        <v>1</v>
      </c>
      <c r="K87" s="33"/>
      <c r="L87" s="36">
        <v>44802</v>
      </c>
      <c r="M87" s="34">
        <f t="shared" si="5"/>
        <v>91</v>
      </c>
      <c r="N87" s="37">
        <v>0</v>
      </c>
      <c r="O87" s="35">
        <v>91</v>
      </c>
      <c r="P87" s="39">
        <v>1.02</v>
      </c>
      <c r="Q87" s="40">
        <f t="shared" si="9"/>
        <v>0</v>
      </c>
      <c r="R87" s="41"/>
    </row>
    <row r="88" spans="1:18" ht="15.6" x14ac:dyDescent="0.3">
      <c r="A88" s="104">
        <v>85</v>
      </c>
      <c r="B88" s="105">
        <f t="shared" si="8"/>
        <v>281</v>
      </c>
      <c r="C88" s="35">
        <v>308</v>
      </c>
      <c r="D88" s="34">
        <f t="shared" si="2"/>
        <v>281</v>
      </c>
      <c r="E88" s="36">
        <v>44791</v>
      </c>
      <c r="F88" s="37">
        <v>282.89999999999998</v>
      </c>
      <c r="G88" s="36">
        <v>44792</v>
      </c>
      <c r="H88" s="76">
        <f t="shared" si="0"/>
        <v>1.8999999999999773</v>
      </c>
      <c r="I88" s="5">
        <f t="shared" si="1"/>
        <v>1</v>
      </c>
      <c r="K88" s="33"/>
      <c r="L88" s="36">
        <v>44803</v>
      </c>
      <c r="M88" s="34">
        <f t="shared" si="5"/>
        <v>91</v>
      </c>
      <c r="N88" s="37">
        <v>0</v>
      </c>
      <c r="O88" s="35">
        <v>91</v>
      </c>
      <c r="P88" s="39">
        <v>1.02</v>
      </c>
      <c r="Q88" s="40">
        <f t="shared" si="9"/>
        <v>0</v>
      </c>
      <c r="R88" s="41"/>
    </row>
    <row r="89" spans="1:18" ht="15.6" x14ac:dyDescent="0.3">
      <c r="A89" s="104">
        <v>86</v>
      </c>
      <c r="B89" s="105">
        <f t="shared" si="8"/>
        <v>282.89999999999998</v>
      </c>
      <c r="C89" s="35">
        <v>309</v>
      </c>
      <c r="D89" s="34">
        <f t="shared" si="2"/>
        <v>282.89999999999998</v>
      </c>
      <c r="E89" s="36">
        <v>44792</v>
      </c>
      <c r="F89" s="37">
        <v>282.89999999999998</v>
      </c>
      <c r="G89" s="36">
        <v>44793</v>
      </c>
      <c r="H89" s="76">
        <f t="shared" si="0"/>
        <v>0</v>
      </c>
      <c r="I89" s="5">
        <f t="shared" si="1"/>
        <v>0</v>
      </c>
      <c r="K89" s="33"/>
      <c r="L89" s="36">
        <v>44804</v>
      </c>
      <c r="M89" s="34">
        <f t="shared" si="5"/>
        <v>91</v>
      </c>
      <c r="N89" s="37">
        <v>0</v>
      </c>
      <c r="O89" s="35">
        <v>91</v>
      </c>
      <c r="P89" s="39">
        <v>1.02</v>
      </c>
      <c r="Q89" s="40">
        <f t="shared" si="9"/>
        <v>0</v>
      </c>
      <c r="R89" s="41"/>
    </row>
    <row r="90" spans="1:18" ht="15.6" x14ac:dyDescent="0.3">
      <c r="A90" s="104">
        <v>87</v>
      </c>
      <c r="B90" s="105">
        <f t="shared" si="8"/>
        <v>282.89999999999998</v>
      </c>
      <c r="C90" s="35">
        <v>309</v>
      </c>
      <c r="D90" s="34">
        <f t="shared" si="2"/>
        <v>282.89999999999998</v>
      </c>
      <c r="E90" s="36">
        <v>44793</v>
      </c>
      <c r="F90" s="37">
        <v>282.89999999999998</v>
      </c>
      <c r="G90" s="36">
        <v>44794</v>
      </c>
      <c r="H90" s="76">
        <f t="shared" si="0"/>
        <v>0</v>
      </c>
      <c r="I90" s="5">
        <f t="shared" si="1"/>
        <v>0</v>
      </c>
      <c r="K90" s="33"/>
      <c r="L90" s="36">
        <v>44805</v>
      </c>
      <c r="M90" s="34">
        <f t="shared" si="5"/>
        <v>91</v>
      </c>
      <c r="N90" s="37">
        <v>0</v>
      </c>
      <c r="O90" s="35">
        <v>91</v>
      </c>
      <c r="P90" s="39">
        <v>1.02</v>
      </c>
      <c r="Q90" s="40">
        <f t="shared" si="9"/>
        <v>0</v>
      </c>
      <c r="R90" s="41"/>
    </row>
    <row r="91" spans="1:18" ht="15.6" x14ac:dyDescent="0.3">
      <c r="A91" s="104">
        <v>88</v>
      </c>
      <c r="B91" s="105">
        <f t="shared" si="8"/>
        <v>282.89999999999998</v>
      </c>
      <c r="C91" s="35">
        <v>309</v>
      </c>
      <c r="D91" s="34">
        <f t="shared" si="2"/>
        <v>282.89999999999998</v>
      </c>
      <c r="E91" s="36">
        <v>44794</v>
      </c>
      <c r="F91" s="37">
        <v>282.89999999999998</v>
      </c>
      <c r="G91" s="36">
        <v>44795</v>
      </c>
      <c r="H91" s="76">
        <f t="shared" si="0"/>
        <v>0</v>
      </c>
      <c r="I91" s="5">
        <f t="shared" si="1"/>
        <v>0</v>
      </c>
      <c r="K91" s="33"/>
      <c r="L91" s="36">
        <v>44806</v>
      </c>
      <c r="M91" s="34">
        <f t="shared" si="5"/>
        <v>91</v>
      </c>
      <c r="N91" s="37">
        <v>0</v>
      </c>
      <c r="O91" s="35">
        <v>91</v>
      </c>
      <c r="P91" s="39">
        <v>1.02</v>
      </c>
      <c r="Q91" s="40">
        <f t="shared" si="9"/>
        <v>0</v>
      </c>
      <c r="R91" s="41"/>
    </row>
    <row r="92" spans="1:18" ht="15.6" x14ac:dyDescent="0.3">
      <c r="A92" s="104">
        <v>89</v>
      </c>
      <c r="B92" s="105">
        <f t="shared" si="8"/>
        <v>282.89999999999998</v>
      </c>
      <c r="C92" s="35">
        <v>309</v>
      </c>
      <c r="D92" s="34">
        <f t="shared" si="2"/>
        <v>282.89999999999998</v>
      </c>
      <c r="E92" s="36">
        <v>44795</v>
      </c>
      <c r="F92" s="37">
        <v>282.89999999999998</v>
      </c>
      <c r="G92" s="36">
        <v>44796</v>
      </c>
      <c r="H92" s="76">
        <f t="shared" si="0"/>
        <v>0</v>
      </c>
      <c r="I92" s="5">
        <f t="shared" si="1"/>
        <v>0</v>
      </c>
      <c r="K92" s="33"/>
      <c r="L92" s="36">
        <v>44807</v>
      </c>
      <c r="M92" s="34">
        <f t="shared" si="5"/>
        <v>91</v>
      </c>
      <c r="N92" s="37">
        <v>0</v>
      </c>
      <c r="O92" s="35">
        <v>91</v>
      </c>
      <c r="P92" s="39">
        <v>1.02</v>
      </c>
      <c r="Q92" s="40">
        <f t="shared" si="9"/>
        <v>0</v>
      </c>
      <c r="R92" s="41"/>
    </row>
    <row r="93" spans="1:18" ht="15.6" x14ac:dyDescent="0.3">
      <c r="A93" s="104">
        <v>90</v>
      </c>
      <c r="B93" s="105">
        <f t="shared" si="8"/>
        <v>282.89999999999998</v>
      </c>
      <c r="C93" s="35">
        <v>309</v>
      </c>
      <c r="D93" s="34">
        <f t="shared" si="2"/>
        <v>282.89999999999998</v>
      </c>
      <c r="E93" s="36">
        <v>44796</v>
      </c>
      <c r="F93" s="37">
        <v>282.89999999999998</v>
      </c>
      <c r="G93" s="36">
        <v>44797</v>
      </c>
      <c r="H93" s="76">
        <f t="shared" si="0"/>
        <v>0</v>
      </c>
      <c r="I93" s="5">
        <f t="shared" si="1"/>
        <v>0</v>
      </c>
      <c r="K93" s="33"/>
      <c r="L93" s="36">
        <v>44808</v>
      </c>
      <c r="M93" s="34">
        <f t="shared" si="5"/>
        <v>91</v>
      </c>
      <c r="N93" s="37">
        <v>0</v>
      </c>
      <c r="O93" s="35">
        <v>91</v>
      </c>
      <c r="P93" s="39">
        <v>1.02</v>
      </c>
      <c r="Q93" s="40">
        <f t="shared" si="9"/>
        <v>0</v>
      </c>
      <c r="R93" s="41"/>
    </row>
    <row r="94" spans="1:18" ht="15.6" x14ac:dyDescent="0.3">
      <c r="A94" s="104">
        <v>91</v>
      </c>
      <c r="B94" s="105">
        <f t="shared" si="8"/>
        <v>282.89999999999998</v>
      </c>
      <c r="C94" s="35">
        <v>309</v>
      </c>
      <c r="D94" s="34">
        <f t="shared" si="2"/>
        <v>282.89999999999998</v>
      </c>
      <c r="E94" s="36">
        <v>44797</v>
      </c>
      <c r="F94" s="37">
        <v>282.89999999999998</v>
      </c>
      <c r="G94" s="36">
        <v>44798</v>
      </c>
      <c r="H94" s="76">
        <f t="shared" si="0"/>
        <v>0</v>
      </c>
      <c r="I94" s="5">
        <f t="shared" si="1"/>
        <v>0</v>
      </c>
      <c r="K94" s="33"/>
      <c r="L94" s="36">
        <v>44809</v>
      </c>
      <c r="M94" s="34">
        <f t="shared" si="5"/>
        <v>91</v>
      </c>
      <c r="N94" s="37">
        <v>0</v>
      </c>
      <c r="O94" s="35">
        <v>91</v>
      </c>
      <c r="P94" s="39">
        <v>1.02</v>
      </c>
      <c r="Q94" s="40">
        <f t="shared" si="9"/>
        <v>0</v>
      </c>
      <c r="R94" s="41"/>
    </row>
    <row r="95" spans="1:18" ht="15.6" x14ac:dyDescent="0.3">
      <c r="A95" s="104">
        <v>92</v>
      </c>
      <c r="B95" s="105">
        <f t="shared" si="8"/>
        <v>282.89999999999998</v>
      </c>
      <c r="C95" s="35">
        <v>309</v>
      </c>
      <c r="D95" s="34">
        <f t="shared" si="2"/>
        <v>282.89999999999998</v>
      </c>
      <c r="E95" s="36">
        <v>44798</v>
      </c>
      <c r="F95" s="37">
        <v>282.89999999999998</v>
      </c>
      <c r="G95" s="36">
        <v>44799</v>
      </c>
      <c r="H95" s="76">
        <f t="shared" si="0"/>
        <v>0</v>
      </c>
      <c r="I95" s="5">
        <f t="shared" si="1"/>
        <v>0</v>
      </c>
      <c r="K95" s="33"/>
      <c r="L95" s="36">
        <v>44810</v>
      </c>
      <c r="M95" s="34">
        <f t="shared" si="5"/>
        <v>91</v>
      </c>
      <c r="N95" s="37">
        <v>0</v>
      </c>
      <c r="O95" s="35">
        <v>91</v>
      </c>
      <c r="P95" s="39">
        <v>1.02</v>
      </c>
      <c r="Q95" s="40">
        <f t="shared" si="9"/>
        <v>0</v>
      </c>
      <c r="R95" s="41"/>
    </row>
    <row r="96" spans="1:18" ht="15.6" x14ac:dyDescent="0.3">
      <c r="A96" s="104">
        <v>93</v>
      </c>
      <c r="B96" s="105">
        <f t="shared" si="8"/>
        <v>282.89999999999998</v>
      </c>
      <c r="C96" s="35">
        <v>309</v>
      </c>
      <c r="D96" s="34">
        <f t="shared" si="2"/>
        <v>282.89999999999998</v>
      </c>
      <c r="E96" s="36">
        <v>44799</v>
      </c>
      <c r="F96" s="37">
        <v>282.89999999999998</v>
      </c>
      <c r="G96" s="36">
        <v>44800</v>
      </c>
      <c r="H96" s="76">
        <f t="shared" si="0"/>
        <v>0</v>
      </c>
      <c r="I96" s="5">
        <f t="shared" si="1"/>
        <v>0</v>
      </c>
      <c r="K96" s="33"/>
      <c r="L96" s="36">
        <v>44811</v>
      </c>
      <c r="M96" s="34">
        <f t="shared" si="5"/>
        <v>91</v>
      </c>
      <c r="N96" s="37">
        <v>0</v>
      </c>
      <c r="O96" s="35">
        <v>91</v>
      </c>
      <c r="P96" s="39">
        <v>1.02</v>
      </c>
      <c r="Q96" s="40">
        <f t="shared" si="9"/>
        <v>0</v>
      </c>
      <c r="R96" s="41"/>
    </row>
    <row r="97" spans="1:18" ht="15.6" x14ac:dyDescent="0.3">
      <c r="A97" s="104">
        <v>94</v>
      </c>
      <c r="B97" s="105">
        <f t="shared" si="8"/>
        <v>282.89999999999998</v>
      </c>
      <c r="C97" s="35">
        <v>309</v>
      </c>
      <c r="D97" s="34">
        <f t="shared" si="2"/>
        <v>282.89999999999998</v>
      </c>
      <c r="E97" s="36">
        <v>44800</v>
      </c>
      <c r="F97" s="37">
        <v>282.89999999999998</v>
      </c>
      <c r="G97" s="36">
        <v>44801</v>
      </c>
      <c r="H97" s="76">
        <f t="shared" si="0"/>
        <v>0</v>
      </c>
      <c r="I97" s="5">
        <f t="shared" si="1"/>
        <v>0</v>
      </c>
      <c r="K97" s="33"/>
      <c r="L97" s="36">
        <v>44812</v>
      </c>
      <c r="M97" s="34">
        <f t="shared" si="5"/>
        <v>91</v>
      </c>
      <c r="N97" s="37">
        <v>0</v>
      </c>
      <c r="O97" s="35">
        <v>91</v>
      </c>
      <c r="P97" s="39">
        <v>1.02</v>
      </c>
      <c r="Q97" s="40">
        <f t="shared" si="9"/>
        <v>0</v>
      </c>
      <c r="R97" s="41"/>
    </row>
    <row r="98" spans="1:18" ht="15.6" x14ac:dyDescent="0.3">
      <c r="A98" s="104">
        <v>95</v>
      </c>
      <c r="B98" s="105">
        <f t="shared" si="8"/>
        <v>282.89999999999998</v>
      </c>
      <c r="C98" s="35">
        <v>309</v>
      </c>
      <c r="D98" s="34">
        <f t="shared" si="2"/>
        <v>282.89999999999998</v>
      </c>
      <c r="E98" s="36">
        <v>44801</v>
      </c>
      <c r="F98" s="37">
        <v>282.89999999999998</v>
      </c>
      <c r="G98" s="36">
        <v>44802</v>
      </c>
      <c r="H98" s="76">
        <f t="shared" si="0"/>
        <v>0</v>
      </c>
      <c r="I98" s="5">
        <f t="shared" si="1"/>
        <v>0</v>
      </c>
      <c r="K98" s="33"/>
      <c r="L98" s="36">
        <v>44813</v>
      </c>
      <c r="M98" s="34">
        <f t="shared" si="5"/>
        <v>91</v>
      </c>
      <c r="N98" s="37">
        <v>0</v>
      </c>
      <c r="O98" s="35">
        <v>91</v>
      </c>
      <c r="P98" s="39">
        <v>1.02</v>
      </c>
      <c r="Q98" s="40">
        <f t="shared" si="9"/>
        <v>0</v>
      </c>
      <c r="R98" s="41"/>
    </row>
    <row r="99" spans="1:18" ht="15.6" x14ac:dyDescent="0.3">
      <c r="A99" s="104">
        <v>96</v>
      </c>
      <c r="B99" s="105">
        <f t="shared" si="8"/>
        <v>282.89999999999998</v>
      </c>
      <c r="C99" s="35">
        <v>309</v>
      </c>
      <c r="D99" s="34">
        <f t="shared" si="2"/>
        <v>282.89999999999998</v>
      </c>
      <c r="E99" s="36">
        <v>44802</v>
      </c>
      <c r="F99" s="37">
        <v>282.89999999999998</v>
      </c>
      <c r="G99" s="36">
        <v>44803</v>
      </c>
      <c r="H99" s="76">
        <f t="shared" si="0"/>
        <v>0</v>
      </c>
      <c r="I99" s="5">
        <f t="shared" si="1"/>
        <v>1</v>
      </c>
      <c r="K99" s="33"/>
      <c r="L99" s="36">
        <v>44814</v>
      </c>
      <c r="M99" s="34">
        <f t="shared" si="5"/>
        <v>91</v>
      </c>
      <c r="N99" s="37">
        <v>0</v>
      </c>
      <c r="O99" s="35">
        <v>91</v>
      </c>
      <c r="P99" s="39">
        <v>1.02</v>
      </c>
      <c r="Q99" s="40">
        <f t="shared" si="9"/>
        <v>0</v>
      </c>
      <c r="R99" s="41"/>
    </row>
    <row r="100" spans="1:18" ht="15.6" x14ac:dyDescent="0.3">
      <c r="A100" s="104">
        <v>97</v>
      </c>
      <c r="B100" s="105">
        <f t="shared" si="8"/>
        <v>282.89999999999998</v>
      </c>
      <c r="C100" s="35">
        <v>310</v>
      </c>
      <c r="D100" s="34">
        <f t="shared" si="2"/>
        <v>282.89999999999998</v>
      </c>
      <c r="E100" s="36">
        <v>44803</v>
      </c>
      <c r="F100" s="37">
        <v>282.89999999999998</v>
      </c>
      <c r="G100" s="36">
        <v>44804</v>
      </c>
      <c r="H100" s="76">
        <f t="shared" si="0"/>
        <v>0</v>
      </c>
      <c r="I100" s="5">
        <f t="shared" si="1"/>
        <v>0</v>
      </c>
      <c r="K100" s="33"/>
      <c r="L100" s="36">
        <v>44815</v>
      </c>
      <c r="M100" s="34">
        <f t="shared" si="5"/>
        <v>91</v>
      </c>
      <c r="N100" s="37">
        <v>0</v>
      </c>
      <c r="O100" s="35">
        <v>91</v>
      </c>
      <c r="P100" s="39">
        <v>1.02</v>
      </c>
      <c r="Q100" s="40">
        <f t="shared" si="9"/>
        <v>0</v>
      </c>
      <c r="R100" s="41"/>
    </row>
    <row r="101" spans="1:18" ht="15.6" x14ac:dyDescent="0.3">
      <c r="A101" s="104">
        <v>97</v>
      </c>
      <c r="B101" s="105">
        <f t="shared" si="8"/>
        <v>282.89999999999998</v>
      </c>
      <c r="C101" s="35">
        <v>310</v>
      </c>
      <c r="D101" s="34">
        <f t="shared" si="2"/>
        <v>282.89999999999998</v>
      </c>
      <c r="E101" s="36">
        <v>44804</v>
      </c>
      <c r="F101" s="37">
        <v>282.89999999999998</v>
      </c>
      <c r="G101" s="36">
        <v>44805</v>
      </c>
      <c r="H101" s="76">
        <f t="shared" si="0"/>
        <v>0</v>
      </c>
      <c r="I101" s="5">
        <f t="shared" si="1"/>
        <v>0</v>
      </c>
      <c r="K101" s="33"/>
      <c r="L101" s="36">
        <v>44816</v>
      </c>
      <c r="M101" s="34">
        <f t="shared" si="5"/>
        <v>91</v>
      </c>
      <c r="N101" s="37">
        <v>0</v>
      </c>
      <c r="O101" s="35">
        <v>91</v>
      </c>
      <c r="P101" s="39">
        <v>1.02</v>
      </c>
      <c r="Q101" s="40">
        <f t="shared" si="9"/>
        <v>0</v>
      </c>
      <c r="R101" s="41"/>
    </row>
    <row r="102" spans="1:18" ht="15.6" x14ac:dyDescent="0.3">
      <c r="A102" s="104">
        <v>98</v>
      </c>
      <c r="B102" s="105">
        <f t="shared" si="8"/>
        <v>282.89999999999998</v>
      </c>
      <c r="C102" s="35">
        <v>310</v>
      </c>
      <c r="D102" s="34">
        <f t="shared" si="2"/>
        <v>282.89999999999998</v>
      </c>
      <c r="E102" s="36">
        <v>44805</v>
      </c>
      <c r="F102" s="37">
        <v>282.89999999999998</v>
      </c>
      <c r="G102" s="36">
        <v>44806</v>
      </c>
      <c r="H102" s="76">
        <f t="shared" si="0"/>
        <v>0</v>
      </c>
      <c r="I102" s="5">
        <f t="shared" si="1"/>
        <v>0</v>
      </c>
      <c r="K102" s="33"/>
      <c r="L102" s="36">
        <v>44817</v>
      </c>
      <c r="M102" s="34">
        <f t="shared" si="5"/>
        <v>91</v>
      </c>
      <c r="N102" s="37">
        <v>0</v>
      </c>
      <c r="O102" s="35">
        <v>91</v>
      </c>
      <c r="P102" s="39">
        <v>1.02</v>
      </c>
      <c r="Q102" s="40">
        <f t="shared" si="9"/>
        <v>0</v>
      </c>
      <c r="R102" s="41"/>
    </row>
    <row r="103" spans="1:18" ht="15.6" x14ac:dyDescent="0.3">
      <c r="A103" s="104">
        <v>99</v>
      </c>
      <c r="B103" s="105">
        <f t="shared" si="8"/>
        <v>282.89999999999998</v>
      </c>
      <c r="C103" s="35">
        <v>310</v>
      </c>
      <c r="D103" s="34">
        <f t="shared" si="2"/>
        <v>282.89999999999998</v>
      </c>
      <c r="E103" s="36">
        <v>44806</v>
      </c>
      <c r="F103" s="37">
        <v>282.89999999999998</v>
      </c>
      <c r="G103" s="36">
        <v>44807</v>
      </c>
      <c r="H103" s="76">
        <f t="shared" si="0"/>
        <v>0</v>
      </c>
      <c r="I103" s="5">
        <f t="shared" si="1"/>
        <v>0</v>
      </c>
      <c r="K103" s="33"/>
      <c r="L103" s="36">
        <v>44818</v>
      </c>
      <c r="M103" s="34">
        <f t="shared" si="5"/>
        <v>91</v>
      </c>
      <c r="N103" s="37">
        <v>0</v>
      </c>
      <c r="O103" s="35">
        <v>91</v>
      </c>
      <c r="P103" s="39">
        <v>1.02</v>
      </c>
      <c r="Q103" s="40">
        <f t="shared" si="9"/>
        <v>0</v>
      </c>
      <c r="R103" s="41"/>
    </row>
    <row r="104" spans="1:18" ht="15.6" x14ac:dyDescent="0.3">
      <c r="A104" s="104">
        <v>100</v>
      </c>
      <c r="B104" s="105">
        <f t="shared" si="8"/>
        <v>282.89999999999998</v>
      </c>
      <c r="C104" s="35">
        <v>310</v>
      </c>
      <c r="D104" s="34">
        <f t="shared" si="2"/>
        <v>282.89999999999998</v>
      </c>
      <c r="E104" s="36">
        <v>44807</v>
      </c>
      <c r="F104" s="37">
        <v>282.89999999999998</v>
      </c>
      <c r="G104" s="36">
        <v>44808</v>
      </c>
      <c r="H104" s="76">
        <f t="shared" si="0"/>
        <v>0</v>
      </c>
      <c r="I104" s="5">
        <f t="shared" si="1"/>
        <v>0</v>
      </c>
      <c r="K104" s="33"/>
      <c r="L104" s="36">
        <v>44819</v>
      </c>
      <c r="M104" s="34">
        <f t="shared" si="5"/>
        <v>91</v>
      </c>
      <c r="N104" s="37">
        <v>0</v>
      </c>
      <c r="O104" s="35">
        <v>91</v>
      </c>
      <c r="P104" s="39">
        <v>1.02</v>
      </c>
      <c r="Q104" s="40">
        <f t="shared" si="9"/>
        <v>0</v>
      </c>
      <c r="R104" s="41"/>
    </row>
    <row r="105" spans="1:18" ht="15.6" x14ac:dyDescent="0.3">
      <c r="A105" s="104">
        <v>101</v>
      </c>
      <c r="B105" s="105">
        <f t="shared" si="8"/>
        <v>282.89999999999998</v>
      </c>
      <c r="C105" s="35">
        <v>310</v>
      </c>
      <c r="D105" s="34">
        <f t="shared" si="2"/>
        <v>282.89999999999998</v>
      </c>
      <c r="E105" s="36">
        <v>44808</v>
      </c>
      <c r="F105" s="37">
        <v>282.89999999999998</v>
      </c>
      <c r="G105" s="36">
        <v>44809</v>
      </c>
      <c r="H105" s="76">
        <f t="shared" si="0"/>
        <v>0</v>
      </c>
      <c r="I105" s="5">
        <f t="shared" si="1"/>
        <v>0</v>
      </c>
      <c r="K105" s="33"/>
      <c r="L105" s="36">
        <v>44820</v>
      </c>
      <c r="M105" s="34">
        <f t="shared" si="5"/>
        <v>91</v>
      </c>
      <c r="N105" s="37">
        <v>0</v>
      </c>
      <c r="O105" s="35">
        <v>91</v>
      </c>
      <c r="P105" s="39">
        <v>1.02</v>
      </c>
      <c r="Q105" s="40">
        <f t="shared" si="9"/>
        <v>0</v>
      </c>
      <c r="R105" s="41"/>
    </row>
    <row r="106" spans="1:18" ht="15.6" x14ac:dyDescent="0.3">
      <c r="A106" s="104">
        <v>102</v>
      </c>
      <c r="B106" s="105">
        <f t="shared" si="8"/>
        <v>282.89999999999998</v>
      </c>
      <c r="C106" s="35">
        <v>310</v>
      </c>
      <c r="D106" s="34">
        <f t="shared" si="2"/>
        <v>282.89999999999998</v>
      </c>
      <c r="E106" s="36">
        <v>44809</v>
      </c>
      <c r="F106" s="37">
        <v>283.3</v>
      </c>
      <c r="G106" s="36">
        <v>44810</v>
      </c>
      <c r="H106" s="76">
        <f t="shared" si="0"/>
        <v>0.40000000000003411</v>
      </c>
      <c r="I106" s="5">
        <f t="shared" si="1"/>
        <v>1</v>
      </c>
      <c r="K106" s="33"/>
      <c r="L106" s="36">
        <v>44821</v>
      </c>
      <c r="M106" s="34">
        <f t="shared" si="5"/>
        <v>91</v>
      </c>
      <c r="N106" s="37">
        <v>0</v>
      </c>
      <c r="O106" s="35">
        <v>91</v>
      </c>
      <c r="P106" s="39">
        <v>1.02</v>
      </c>
      <c r="Q106" s="40">
        <f t="shared" si="9"/>
        <v>0</v>
      </c>
      <c r="R106" s="41"/>
    </row>
    <row r="107" spans="1:18" ht="15.6" x14ac:dyDescent="0.3">
      <c r="A107" s="104">
        <v>103</v>
      </c>
      <c r="B107" s="105">
        <f t="shared" si="8"/>
        <v>283.3</v>
      </c>
      <c r="C107" s="35">
        <v>311</v>
      </c>
      <c r="D107" s="34">
        <f t="shared" si="2"/>
        <v>283.3</v>
      </c>
      <c r="E107" s="36">
        <v>44810</v>
      </c>
      <c r="F107" s="37">
        <v>283.3</v>
      </c>
      <c r="G107" s="36">
        <v>44811</v>
      </c>
      <c r="H107" s="76">
        <f t="shared" si="0"/>
        <v>0</v>
      </c>
      <c r="I107" s="5">
        <f t="shared" si="1"/>
        <v>0</v>
      </c>
      <c r="K107" s="33"/>
      <c r="L107" s="36">
        <v>44822</v>
      </c>
      <c r="M107" s="34">
        <f t="shared" si="5"/>
        <v>91</v>
      </c>
      <c r="N107" s="37">
        <v>0</v>
      </c>
      <c r="O107" s="35">
        <v>91</v>
      </c>
      <c r="P107" s="39">
        <v>1.02</v>
      </c>
      <c r="Q107" s="40">
        <f t="shared" si="9"/>
        <v>0</v>
      </c>
      <c r="R107" s="41"/>
    </row>
    <row r="108" spans="1:18" ht="15.6" x14ac:dyDescent="0.3">
      <c r="A108" s="104">
        <v>104</v>
      </c>
      <c r="B108" s="105">
        <f t="shared" si="8"/>
        <v>283.3</v>
      </c>
      <c r="C108" s="35">
        <v>311</v>
      </c>
      <c r="D108" s="34">
        <f t="shared" si="2"/>
        <v>283.3</v>
      </c>
      <c r="E108" s="36">
        <v>44811</v>
      </c>
      <c r="F108" s="37">
        <v>283.3</v>
      </c>
      <c r="G108" s="36">
        <v>44812</v>
      </c>
      <c r="H108" s="76">
        <f t="shared" si="0"/>
        <v>0</v>
      </c>
      <c r="I108" s="5">
        <f t="shared" si="1"/>
        <v>0</v>
      </c>
      <c r="K108" s="33"/>
      <c r="L108" s="36">
        <v>44823</v>
      </c>
      <c r="M108" s="34">
        <f t="shared" si="5"/>
        <v>91</v>
      </c>
      <c r="N108" s="37">
        <v>0</v>
      </c>
      <c r="O108" s="35">
        <v>91</v>
      </c>
      <c r="P108" s="39">
        <v>1.02</v>
      </c>
      <c r="Q108" s="40">
        <f t="shared" si="9"/>
        <v>0</v>
      </c>
      <c r="R108" s="41"/>
    </row>
    <row r="109" spans="1:18" ht="15.6" x14ac:dyDescent="0.3">
      <c r="A109" s="104">
        <v>105</v>
      </c>
      <c r="B109" s="105">
        <f t="shared" si="8"/>
        <v>283.3</v>
      </c>
      <c r="C109" s="35">
        <v>311</v>
      </c>
      <c r="D109" s="34">
        <f t="shared" si="2"/>
        <v>283.3</v>
      </c>
      <c r="E109" s="36">
        <v>44812</v>
      </c>
      <c r="F109" s="37">
        <v>283.3</v>
      </c>
      <c r="G109" s="36">
        <v>44813</v>
      </c>
      <c r="H109" s="76">
        <f t="shared" si="0"/>
        <v>0</v>
      </c>
      <c r="I109" s="5">
        <f t="shared" si="1"/>
        <v>0</v>
      </c>
      <c r="K109" s="33"/>
      <c r="L109" s="36">
        <v>44824</v>
      </c>
      <c r="M109" s="34">
        <f t="shared" si="5"/>
        <v>91</v>
      </c>
      <c r="N109" s="37">
        <v>0</v>
      </c>
      <c r="O109" s="35">
        <v>91</v>
      </c>
      <c r="P109" s="39">
        <v>1.02</v>
      </c>
      <c r="Q109" s="40">
        <f t="shared" si="9"/>
        <v>0</v>
      </c>
      <c r="R109" s="41"/>
    </row>
    <row r="110" spans="1:18" ht="15.6" x14ac:dyDescent="0.3">
      <c r="A110" s="104">
        <v>106</v>
      </c>
      <c r="B110" s="105">
        <f t="shared" si="8"/>
        <v>283.3</v>
      </c>
      <c r="C110" s="35">
        <v>311</v>
      </c>
      <c r="D110" s="34">
        <f t="shared" si="2"/>
        <v>283.3</v>
      </c>
      <c r="E110" s="36">
        <v>44813</v>
      </c>
      <c r="F110" s="37">
        <v>283.3</v>
      </c>
      <c r="G110" s="36">
        <v>44814</v>
      </c>
      <c r="H110" s="76">
        <f t="shared" si="0"/>
        <v>0</v>
      </c>
      <c r="I110" s="5">
        <f t="shared" si="1"/>
        <v>0</v>
      </c>
      <c r="K110" s="33"/>
      <c r="L110" s="36">
        <v>44825</v>
      </c>
      <c r="M110" s="34">
        <f t="shared" si="5"/>
        <v>91</v>
      </c>
      <c r="N110" s="37">
        <v>0</v>
      </c>
      <c r="O110" s="35">
        <v>91</v>
      </c>
      <c r="P110" s="39">
        <v>1.02</v>
      </c>
      <c r="Q110" s="40">
        <f t="shared" si="9"/>
        <v>0</v>
      </c>
      <c r="R110" s="41"/>
    </row>
    <row r="111" spans="1:18" ht="15.6" x14ac:dyDescent="0.3">
      <c r="A111" s="104">
        <v>107</v>
      </c>
      <c r="B111" s="105">
        <f t="shared" si="8"/>
        <v>283.3</v>
      </c>
      <c r="C111" s="35">
        <v>311</v>
      </c>
      <c r="D111" s="34">
        <f t="shared" si="2"/>
        <v>283.3</v>
      </c>
      <c r="E111" s="36">
        <v>44814</v>
      </c>
      <c r="F111" s="37">
        <v>283.3</v>
      </c>
      <c r="G111" s="36">
        <v>44815</v>
      </c>
      <c r="H111" s="76">
        <f t="shared" si="0"/>
        <v>0</v>
      </c>
      <c r="I111" s="5">
        <f t="shared" si="1"/>
        <v>0</v>
      </c>
      <c r="K111" s="33"/>
      <c r="L111" s="36">
        <v>44826</v>
      </c>
      <c r="M111" s="34">
        <f t="shared" si="5"/>
        <v>91</v>
      </c>
      <c r="N111" s="37">
        <v>0</v>
      </c>
      <c r="O111" s="35">
        <v>91</v>
      </c>
      <c r="P111" s="39">
        <v>1.02</v>
      </c>
      <c r="Q111" s="40">
        <f t="shared" si="9"/>
        <v>0</v>
      </c>
      <c r="R111" s="41"/>
    </row>
    <row r="112" spans="1:18" ht="15.6" x14ac:dyDescent="0.3">
      <c r="A112" s="104">
        <v>108</v>
      </c>
      <c r="B112" s="105">
        <f t="shared" si="8"/>
        <v>283.3</v>
      </c>
      <c r="C112" s="35">
        <v>311</v>
      </c>
      <c r="D112" s="34">
        <f t="shared" si="2"/>
        <v>283.3</v>
      </c>
      <c r="E112" s="36">
        <v>44815</v>
      </c>
      <c r="F112" s="37">
        <v>289.10000000000002</v>
      </c>
      <c r="G112" s="36">
        <v>44816</v>
      </c>
      <c r="H112" s="76">
        <f t="shared" si="0"/>
        <v>5.8000000000000114</v>
      </c>
      <c r="I112" s="5">
        <f t="shared" si="1"/>
        <v>3</v>
      </c>
      <c r="K112" s="33"/>
      <c r="L112" s="36">
        <v>44827</v>
      </c>
      <c r="M112" s="34">
        <f t="shared" si="5"/>
        <v>91</v>
      </c>
      <c r="N112" s="37">
        <v>0</v>
      </c>
      <c r="O112" s="35">
        <v>77</v>
      </c>
      <c r="P112" s="39">
        <v>0.77</v>
      </c>
      <c r="Q112" s="40">
        <f t="shared" si="9"/>
        <v>14</v>
      </c>
      <c r="R112" s="41"/>
    </row>
    <row r="113" spans="1:18" ht="15.6" x14ac:dyDescent="0.3">
      <c r="A113" s="104">
        <v>109</v>
      </c>
      <c r="B113" s="105">
        <f t="shared" si="8"/>
        <v>289.10000000000002</v>
      </c>
      <c r="C113" s="35">
        <v>314</v>
      </c>
      <c r="D113" s="34">
        <f t="shared" si="2"/>
        <v>289.10000000000002</v>
      </c>
      <c r="E113" s="36">
        <v>44816</v>
      </c>
      <c r="F113" s="37">
        <v>289.10000000000002</v>
      </c>
      <c r="G113" s="36">
        <v>44817</v>
      </c>
      <c r="H113" s="76">
        <f t="shared" si="0"/>
        <v>0</v>
      </c>
      <c r="I113" s="5">
        <f t="shared" si="1"/>
        <v>0</v>
      </c>
      <c r="K113" s="33"/>
      <c r="L113" s="36">
        <v>44828</v>
      </c>
      <c r="M113" s="34">
        <f t="shared" si="5"/>
        <v>77</v>
      </c>
      <c r="N113" s="37">
        <v>0</v>
      </c>
      <c r="O113" s="35">
        <v>77</v>
      </c>
      <c r="P113" s="39">
        <v>0.77</v>
      </c>
      <c r="Q113" s="40">
        <f t="shared" si="9"/>
        <v>0</v>
      </c>
      <c r="R113" s="41"/>
    </row>
    <row r="114" spans="1:18" ht="15.6" x14ac:dyDescent="0.3">
      <c r="A114" s="104">
        <v>110</v>
      </c>
      <c r="B114" s="105">
        <f t="shared" si="8"/>
        <v>289.10000000000002</v>
      </c>
      <c r="C114" s="35">
        <v>314</v>
      </c>
      <c r="D114" s="34">
        <f t="shared" si="2"/>
        <v>289.10000000000002</v>
      </c>
      <c r="E114" s="36">
        <v>44817</v>
      </c>
      <c r="F114" s="37">
        <v>289.10000000000002</v>
      </c>
      <c r="G114" s="36">
        <v>44818</v>
      </c>
      <c r="H114" s="76">
        <f t="shared" si="0"/>
        <v>0</v>
      </c>
      <c r="I114" s="5">
        <f t="shared" si="1"/>
        <v>0</v>
      </c>
      <c r="K114" s="33"/>
      <c r="L114" s="36">
        <v>44829</v>
      </c>
      <c r="M114" s="34">
        <f t="shared" si="5"/>
        <v>77</v>
      </c>
      <c r="N114" s="37">
        <v>0</v>
      </c>
      <c r="O114" s="35">
        <v>77</v>
      </c>
      <c r="P114" s="39">
        <v>0.77</v>
      </c>
      <c r="Q114" s="40">
        <f t="shared" si="9"/>
        <v>0</v>
      </c>
      <c r="R114" s="41"/>
    </row>
    <row r="115" spans="1:18" ht="15.6" x14ac:dyDescent="0.3">
      <c r="A115" s="104">
        <v>111</v>
      </c>
      <c r="B115" s="105">
        <f t="shared" si="8"/>
        <v>289.10000000000002</v>
      </c>
      <c r="C115" s="35">
        <v>314</v>
      </c>
      <c r="D115" s="34">
        <f t="shared" si="2"/>
        <v>289.10000000000002</v>
      </c>
      <c r="E115" s="36">
        <v>44818</v>
      </c>
      <c r="F115" s="37">
        <v>289.10000000000002</v>
      </c>
      <c r="G115" s="36">
        <v>44819</v>
      </c>
      <c r="H115" s="76">
        <f t="shared" si="0"/>
        <v>0</v>
      </c>
      <c r="I115" s="5">
        <f t="shared" si="1"/>
        <v>0</v>
      </c>
      <c r="K115" s="33"/>
      <c r="L115" s="36">
        <v>44830</v>
      </c>
      <c r="M115" s="34">
        <f t="shared" si="5"/>
        <v>77</v>
      </c>
      <c r="N115" s="37">
        <v>0</v>
      </c>
      <c r="O115" s="35">
        <v>61</v>
      </c>
      <c r="P115" s="39">
        <v>0.61</v>
      </c>
      <c r="Q115" s="40">
        <f t="shared" si="9"/>
        <v>16</v>
      </c>
      <c r="R115" s="41"/>
    </row>
    <row r="116" spans="1:18" ht="15.6" x14ac:dyDescent="0.3">
      <c r="A116" s="104">
        <v>112</v>
      </c>
      <c r="B116" s="105">
        <f t="shared" si="8"/>
        <v>289.10000000000002</v>
      </c>
      <c r="C116" s="35">
        <v>314</v>
      </c>
      <c r="D116" s="34">
        <f t="shared" si="2"/>
        <v>289.10000000000002</v>
      </c>
      <c r="E116" s="36">
        <v>44819</v>
      </c>
      <c r="F116" s="37">
        <v>289.10000000000002</v>
      </c>
      <c r="G116" s="36">
        <v>44820</v>
      </c>
      <c r="H116" s="76">
        <f t="shared" si="0"/>
        <v>0</v>
      </c>
      <c r="I116" s="5">
        <f t="shared" si="1"/>
        <v>0</v>
      </c>
      <c r="K116" s="33"/>
      <c r="L116" s="36">
        <v>44831</v>
      </c>
      <c r="M116" s="34">
        <f t="shared" si="5"/>
        <v>61</v>
      </c>
      <c r="N116" s="37">
        <v>0</v>
      </c>
      <c r="O116" s="35">
        <v>61</v>
      </c>
      <c r="P116" s="39">
        <v>0.61</v>
      </c>
      <c r="Q116" s="40">
        <f t="shared" si="9"/>
        <v>0</v>
      </c>
      <c r="R116" s="41"/>
    </row>
    <row r="117" spans="1:18" ht="15.6" x14ac:dyDescent="0.3">
      <c r="A117" s="104">
        <v>113</v>
      </c>
      <c r="B117" s="105">
        <f t="shared" si="8"/>
        <v>289.10000000000002</v>
      </c>
      <c r="C117" s="35">
        <v>314</v>
      </c>
      <c r="D117" s="34">
        <f t="shared" si="2"/>
        <v>289.10000000000002</v>
      </c>
      <c r="E117" s="36">
        <v>44820</v>
      </c>
      <c r="F117" s="37">
        <v>290.2</v>
      </c>
      <c r="G117" s="36">
        <v>44821</v>
      </c>
      <c r="H117" s="76">
        <f t="shared" si="0"/>
        <v>1.0999999999999659</v>
      </c>
      <c r="I117" s="5">
        <f t="shared" si="1"/>
        <v>2</v>
      </c>
      <c r="K117" s="33"/>
      <c r="L117" s="36">
        <v>44832</v>
      </c>
      <c r="M117" s="34">
        <f t="shared" si="5"/>
        <v>61</v>
      </c>
      <c r="N117" s="37">
        <v>0</v>
      </c>
      <c r="O117" s="35">
        <v>61</v>
      </c>
      <c r="P117" s="39">
        <v>0.61</v>
      </c>
      <c r="Q117" s="40">
        <f t="shared" si="9"/>
        <v>0</v>
      </c>
      <c r="R117" s="41"/>
    </row>
    <row r="118" spans="1:18" ht="15.6" x14ac:dyDescent="0.3">
      <c r="A118" s="104">
        <v>114</v>
      </c>
      <c r="B118" s="105">
        <f t="shared" si="8"/>
        <v>290.2</v>
      </c>
      <c r="C118" s="35">
        <v>316</v>
      </c>
      <c r="D118" s="34">
        <f t="shared" si="2"/>
        <v>290.2</v>
      </c>
      <c r="E118" s="36">
        <v>44821</v>
      </c>
      <c r="F118" s="37">
        <v>290.2</v>
      </c>
      <c r="G118" s="36">
        <v>44822</v>
      </c>
      <c r="H118" s="76">
        <f t="shared" si="0"/>
        <v>0</v>
      </c>
      <c r="I118" s="5">
        <f t="shared" si="1"/>
        <v>0</v>
      </c>
      <c r="K118" s="33"/>
      <c r="L118" s="36">
        <v>44833</v>
      </c>
      <c r="M118" s="34">
        <f t="shared" si="5"/>
        <v>61</v>
      </c>
      <c r="N118" s="37">
        <v>0</v>
      </c>
      <c r="O118" s="35">
        <v>61</v>
      </c>
      <c r="P118" s="39">
        <v>0.61</v>
      </c>
      <c r="Q118" s="40">
        <f t="shared" si="9"/>
        <v>0</v>
      </c>
      <c r="R118" s="41"/>
    </row>
    <row r="119" spans="1:18" ht="15.6" x14ac:dyDescent="0.3">
      <c r="A119" s="104">
        <v>115</v>
      </c>
      <c r="B119" s="105">
        <f t="shared" si="8"/>
        <v>290.2</v>
      </c>
      <c r="C119" s="35">
        <v>316</v>
      </c>
      <c r="D119" s="34">
        <f t="shared" si="2"/>
        <v>290.2</v>
      </c>
      <c r="E119" s="36">
        <v>44822</v>
      </c>
      <c r="F119" s="37">
        <v>290.2</v>
      </c>
      <c r="G119" s="36">
        <v>44823</v>
      </c>
      <c r="H119" s="76">
        <f t="shared" si="0"/>
        <v>0</v>
      </c>
      <c r="I119" s="5">
        <f t="shared" si="1"/>
        <v>0</v>
      </c>
      <c r="K119" s="33"/>
      <c r="L119" s="36">
        <v>44834</v>
      </c>
      <c r="M119" s="34">
        <f t="shared" si="5"/>
        <v>61</v>
      </c>
      <c r="N119" s="37">
        <v>0</v>
      </c>
      <c r="O119" s="35">
        <v>61</v>
      </c>
      <c r="P119" s="39">
        <v>0.61</v>
      </c>
      <c r="Q119" s="40">
        <f t="shared" si="9"/>
        <v>0</v>
      </c>
      <c r="R119" s="41"/>
    </row>
    <row r="120" spans="1:18" ht="15.6" x14ac:dyDescent="0.3">
      <c r="A120" s="104">
        <v>116</v>
      </c>
      <c r="B120" s="105">
        <f t="shared" si="8"/>
        <v>290.2</v>
      </c>
      <c r="C120" s="35">
        <v>316</v>
      </c>
      <c r="D120" s="34">
        <f t="shared" si="2"/>
        <v>290.2</v>
      </c>
      <c r="E120" s="36">
        <v>44823</v>
      </c>
      <c r="F120" s="37">
        <v>290.2</v>
      </c>
      <c r="G120" s="36">
        <v>44824</v>
      </c>
      <c r="H120" s="76">
        <f t="shared" si="0"/>
        <v>0</v>
      </c>
      <c r="I120" s="5">
        <f t="shared" si="1"/>
        <v>0</v>
      </c>
      <c r="K120" s="33"/>
      <c r="L120" s="36">
        <v>44835</v>
      </c>
      <c r="M120" s="34">
        <f t="shared" si="5"/>
        <v>61</v>
      </c>
      <c r="N120" s="37">
        <v>0</v>
      </c>
      <c r="O120" s="35">
        <v>61</v>
      </c>
      <c r="P120" s="39">
        <v>0.61</v>
      </c>
      <c r="Q120" s="40">
        <f t="shared" si="9"/>
        <v>0</v>
      </c>
      <c r="R120" s="41"/>
    </row>
    <row r="121" spans="1:18" ht="15.6" x14ac:dyDescent="0.3">
      <c r="A121" s="104">
        <v>117</v>
      </c>
      <c r="B121" s="105">
        <f t="shared" si="8"/>
        <v>290.2</v>
      </c>
      <c r="C121" s="35">
        <v>316</v>
      </c>
      <c r="D121" s="34">
        <f t="shared" si="2"/>
        <v>290.2</v>
      </c>
      <c r="E121" s="36">
        <v>44824</v>
      </c>
      <c r="F121" s="37">
        <v>290.2</v>
      </c>
      <c r="G121" s="36">
        <v>44825</v>
      </c>
      <c r="H121" s="76">
        <f t="shared" si="0"/>
        <v>0</v>
      </c>
      <c r="I121" s="5">
        <f t="shared" si="1"/>
        <v>0</v>
      </c>
      <c r="K121" s="33"/>
      <c r="L121" s="36">
        <v>44836</v>
      </c>
      <c r="M121" s="34">
        <f t="shared" si="5"/>
        <v>61</v>
      </c>
      <c r="N121" s="37">
        <v>0</v>
      </c>
      <c r="O121" s="35">
        <v>61</v>
      </c>
      <c r="P121" s="39">
        <v>0.61</v>
      </c>
      <c r="Q121" s="40">
        <f t="shared" si="9"/>
        <v>0</v>
      </c>
      <c r="R121" s="41"/>
    </row>
    <row r="122" spans="1:18" ht="15.6" x14ac:dyDescent="0.3">
      <c r="A122" s="104">
        <v>118</v>
      </c>
      <c r="B122" s="105">
        <f t="shared" si="8"/>
        <v>290.2</v>
      </c>
      <c r="C122" s="35">
        <v>316</v>
      </c>
      <c r="D122" s="34">
        <f t="shared" si="2"/>
        <v>290.2</v>
      </c>
      <c r="E122" s="36">
        <v>44825</v>
      </c>
      <c r="F122" s="37">
        <v>290.2</v>
      </c>
      <c r="G122" s="36">
        <v>44826</v>
      </c>
      <c r="H122" s="76">
        <f t="shared" si="0"/>
        <v>0</v>
      </c>
      <c r="I122" s="5">
        <f t="shared" si="1"/>
        <v>0</v>
      </c>
      <c r="K122" s="33"/>
      <c r="L122" s="36">
        <v>44837</v>
      </c>
      <c r="M122" s="34">
        <f t="shared" si="5"/>
        <v>61</v>
      </c>
      <c r="N122" s="37">
        <v>0</v>
      </c>
      <c r="O122" s="35">
        <v>61</v>
      </c>
      <c r="P122" s="39">
        <v>0.61</v>
      </c>
      <c r="Q122" s="40">
        <f t="shared" si="9"/>
        <v>0</v>
      </c>
      <c r="R122" s="41"/>
    </row>
    <row r="123" spans="1:18" ht="15.6" x14ac:dyDescent="0.3">
      <c r="A123" s="104">
        <v>119</v>
      </c>
      <c r="B123" s="105">
        <f t="shared" si="8"/>
        <v>290.2</v>
      </c>
      <c r="C123" s="35">
        <v>316</v>
      </c>
      <c r="D123" s="34">
        <f t="shared" si="2"/>
        <v>290.2</v>
      </c>
      <c r="E123" s="36">
        <v>44826</v>
      </c>
      <c r="F123" s="37">
        <v>290.2</v>
      </c>
      <c r="G123" s="36">
        <v>44827</v>
      </c>
      <c r="H123" s="76">
        <f t="shared" si="0"/>
        <v>0</v>
      </c>
      <c r="I123" s="5">
        <f t="shared" si="1"/>
        <v>0</v>
      </c>
      <c r="K123" s="33"/>
      <c r="L123" s="36">
        <v>44838</v>
      </c>
      <c r="M123" s="34">
        <f t="shared" si="5"/>
        <v>61</v>
      </c>
      <c r="N123" s="37">
        <v>50</v>
      </c>
      <c r="O123" s="35">
        <v>61</v>
      </c>
      <c r="P123" s="39">
        <v>0.61</v>
      </c>
      <c r="Q123" s="40">
        <f t="shared" si="9"/>
        <v>50</v>
      </c>
      <c r="R123" s="41"/>
    </row>
    <row r="124" spans="1:18" ht="15.6" x14ac:dyDescent="0.3">
      <c r="A124" s="104">
        <v>120</v>
      </c>
      <c r="B124" s="105">
        <f t="shared" si="8"/>
        <v>290.2</v>
      </c>
      <c r="C124" s="35">
        <v>316</v>
      </c>
      <c r="D124" s="34">
        <f t="shared" si="2"/>
        <v>290.2</v>
      </c>
      <c r="E124" s="36">
        <v>44827</v>
      </c>
      <c r="F124" s="37">
        <v>292.3</v>
      </c>
      <c r="G124" s="36">
        <v>44828</v>
      </c>
      <c r="H124" s="76">
        <f t="shared" si="0"/>
        <v>2.1000000000000227</v>
      </c>
      <c r="I124" s="5">
        <f t="shared" si="1"/>
        <v>3</v>
      </c>
      <c r="K124" s="33"/>
      <c r="L124" s="36">
        <v>44839</v>
      </c>
      <c r="M124" s="34">
        <f t="shared" si="5"/>
        <v>61</v>
      </c>
      <c r="N124" s="37">
        <v>0</v>
      </c>
      <c r="O124" s="35">
        <v>102</v>
      </c>
      <c r="P124" s="39">
        <v>1.02</v>
      </c>
      <c r="Q124" s="40">
        <f t="shared" si="9"/>
        <v>-41</v>
      </c>
      <c r="R124" s="41"/>
    </row>
    <row r="125" spans="1:18" ht="15.6" x14ac:dyDescent="0.3">
      <c r="A125" s="104">
        <v>121</v>
      </c>
      <c r="B125" s="105">
        <f t="shared" si="8"/>
        <v>292.3</v>
      </c>
      <c r="C125" s="35">
        <v>319</v>
      </c>
      <c r="D125" s="34">
        <f t="shared" si="2"/>
        <v>292.3</v>
      </c>
      <c r="E125" s="36">
        <v>44828</v>
      </c>
      <c r="F125" s="37">
        <v>292.3</v>
      </c>
      <c r="G125" s="36">
        <v>44829</v>
      </c>
      <c r="H125" s="76">
        <f t="shared" si="0"/>
        <v>0</v>
      </c>
      <c r="I125" s="5">
        <f t="shared" si="1"/>
        <v>0</v>
      </c>
      <c r="K125" s="33"/>
      <c r="L125" s="36">
        <v>44840</v>
      </c>
      <c r="M125" s="34">
        <f t="shared" si="5"/>
        <v>102</v>
      </c>
      <c r="N125" s="37">
        <v>0</v>
      </c>
      <c r="O125" s="35">
        <v>102</v>
      </c>
      <c r="P125" s="39">
        <v>1.02</v>
      </c>
      <c r="Q125" s="40">
        <f t="shared" si="9"/>
        <v>0</v>
      </c>
      <c r="R125" s="41"/>
    </row>
    <row r="126" spans="1:18" ht="15.6" x14ac:dyDescent="0.3">
      <c r="A126" s="104">
        <v>122</v>
      </c>
      <c r="B126" s="105">
        <f t="shared" si="8"/>
        <v>292.3</v>
      </c>
      <c r="C126" s="35">
        <v>319</v>
      </c>
      <c r="D126" s="34">
        <f t="shared" si="2"/>
        <v>292.3</v>
      </c>
      <c r="E126" s="36">
        <v>44829</v>
      </c>
      <c r="F126" s="37">
        <v>292.3</v>
      </c>
      <c r="G126" s="36">
        <v>44830</v>
      </c>
      <c r="H126" s="76">
        <f t="shared" si="0"/>
        <v>0</v>
      </c>
      <c r="I126" s="5">
        <f t="shared" si="1"/>
        <v>0</v>
      </c>
      <c r="K126" s="33"/>
      <c r="L126" s="36">
        <v>44841</v>
      </c>
      <c r="M126" s="34">
        <f t="shared" si="5"/>
        <v>102</v>
      </c>
      <c r="N126" s="37">
        <v>0</v>
      </c>
      <c r="O126" s="35">
        <v>102</v>
      </c>
      <c r="P126" s="39">
        <v>1.02</v>
      </c>
      <c r="Q126" s="40">
        <f t="shared" si="9"/>
        <v>0</v>
      </c>
      <c r="R126" s="41"/>
    </row>
    <row r="127" spans="1:18" ht="15.6" x14ac:dyDescent="0.3">
      <c r="A127" s="104">
        <v>123</v>
      </c>
      <c r="B127" s="105">
        <f t="shared" si="8"/>
        <v>292.3</v>
      </c>
      <c r="C127" s="35">
        <v>319</v>
      </c>
      <c r="D127" s="34">
        <f t="shared" si="2"/>
        <v>292.3</v>
      </c>
      <c r="E127" s="36">
        <v>44830</v>
      </c>
      <c r="F127" s="37">
        <v>295.7</v>
      </c>
      <c r="G127" s="36">
        <v>44831</v>
      </c>
      <c r="H127" s="76">
        <f t="shared" si="0"/>
        <v>3.3999999999999773</v>
      </c>
      <c r="I127" s="5">
        <f t="shared" si="1"/>
        <v>1</v>
      </c>
      <c r="K127" s="33"/>
      <c r="L127" s="36">
        <v>44842</v>
      </c>
      <c r="M127" s="34">
        <f t="shared" si="5"/>
        <v>102</v>
      </c>
      <c r="N127" s="37">
        <v>0</v>
      </c>
      <c r="O127" s="35">
        <v>102</v>
      </c>
      <c r="P127" s="39">
        <v>1.02</v>
      </c>
      <c r="Q127" s="40">
        <f t="shared" si="9"/>
        <v>0</v>
      </c>
      <c r="R127" s="41"/>
    </row>
    <row r="128" spans="1:18" ht="15.6" x14ac:dyDescent="0.3">
      <c r="A128" s="104">
        <v>124</v>
      </c>
      <c r="B128" s="105">
        <f t="shared" si="8"/>
        <v>295.7</v>
      </c>
      <c r="C128" s="35">
        <v>320</v>
      </c>
      <c r="D128" s="34">
        <f t="shared" si="2"/>
        <v>295.7</v>
      </c>
      <c r="E128" s="36">
        <v>44831</v>
      </c>
      <c r="F128" s="37">
        <v>297.89999999999998</v>
      </c>
      <c r="G128" s="36">
        <v>44832</v>
      </c>
      <c r="H128" s="76">
        <f t="shared" si="0"/>
        <v>2.1999999999999886</v>
      </c>
      <c r="I128" s="5">
        <f t="shared" si="1"/>
        <v>1</v>
      </c>
      <c r="K128" s="33"/>
      <c r="L128" s="36">
        <v>44843</v>
      </c>
      <c r="M128" s="34">
        <f t="shared" si="5"/>
        <v>102</v>
      </c>
      <c r="N128" s="37">
        <v>0</v>
      </c>
      <c r="O128" s="35">
        <v>102</v>
      </c>
      <c r="P128" s="39">
        <v>1.02</v>
      </c>
      <c r="Q128" s="40">
        <f t="shared" si="9"/>
        <v>0</v>
      </c>
      <c r="R128" s="41"/>
    </row>
    <row r="129" spans="1:18" ht="15.6" x14ac:dyDescent="0.3">
      <c r="A129" s="104">
        <v>125</v>
      </c>
      <c r="B129" s="105">
        <f t="shared" si="8"/>
        <v>297.89999999999998</v>
      </c>
      <c r="C129" s="35">
        <v>321</v>
      </c>
      <c r="D129" s="34">
        <f t="shared" si="2"/>
        <v>297.89999999999998</v>
      </c>
      <c r="E129" s="36">
        <v>44832</v>
      </c>
      <c r="F129" s="37">
        <v>297.89999999999998</v>
      </c>
      <c r="G129" s="36">
        <v>44833</v>
      </c>
      <c r="H129" s="76">
        <f t="shared" si="0"/>
        <v>0</v>
      </c>
      <c r="I129" s="5">
        <f t="shared" si="1"/>
        <v>0</v>
      </c>
      <c r="K129" s="33"/>
      <c r="L129" s="36">
        <v>44844</v>
      </c>
      <c r="M129" s="34">
        <v>102</v>
      </c>
      <c r="N129" s="37">
        <v>0</v>
      </c>
      <c r="O129" s="35">
        <v>102</v>
      </c>
      <c r="P129" s="39">
        <v>1.02</v>
      </c>
      <c r="Q129" s="40">
        <f t="shared" si="9"/>
        <v>0</v>
      </c>
      <c r="R129" s="41"/>
    </row>
    <row r="130" spans="1:18" ht="15.6" x14ac:dyDescent="0.3">
      <c r="A130" s="104">
        <v>126</v>
      </c>
      <c r="B130" s="105">
        <f t="shared" si="8"/>
        <v>297.89999999999998</v>
      </c>
      <c r="C130" s="35">
        <v>321</v>
      </c>
      <c r="D130" s="34">
        <f t="shared" si="2"/>
        <v>297.89999999999998</v>
      </c>
      <c r="E130" s="36">
        <v>44833</v>
      </c>
      <c r="F130" s="37">
        <v>297.89999999999998</v>
      </c>
      <c r="G130" s="36">
        <v>44834</v>
      </c>
      <c r="H130" s="76">
        <f t="shared" si="0"/>
        <v>0</v>
      </c>
      <c r="I130" s="5">
        <f t="shared" si="1"/>
        <v>0</v>
      </c>
      <c r="K130" s="33"/>
      <c r="L130" s="36">
        <v>44845</v>
      </c>
      <c r="M130" s="34">
        <v>102</v>
      </c>
      <c r="N130" s="37">
        <v>0</v>
      </c>
      <c r="O130" s="35">
        <v>102</v>
      </c>
      <c r="P130" s="39">
        <v>1.02</v>
      </c>
      <c r="Q130" s="40">
        <f t="shared" si="9"/>
        <v>0</v>
      </c>
      <c r="R130" s="41"/>
    </row>
    <row r="131" spans="1:18" ht="15.6" x14ac:dyDescent="0.3">
      <c r="A131" s="104">
        <v>127</v>
      </c>
      <c r="B131" s="105">
        <f t="shared" si="8"/>
        <v>297.89999999999998</v>
      </c>
      <c r="C131" s="35">
        <v>321</v>
      </c>
      <c r="D131" s="34">
        <f t="shared" si="2"/>
        <v>297.89999999999998</v>
      </c>
      <c r="E131" s="36">
        <v>44834</v>
      </c>
      <c r="F131" s="37">
        <v>297.89999999999998</v>
      </c>
      <c r="G131" s="36">
        <v>44835</v>
      </c>
      <c r="H131" s="76">
        <f t="shared" si="0"/>
        <v>0</v>
      </c>
      <c r="I131" s="5">
        <f t="shared" si="1"/>
        <v>0</v>
      </c>
      <c r="K131" s="33"/>
      <c r="L131" s="36">
        <v>44846</v>
      </c>
      <c r="M131" s="34">
        <v>102</v>
      </c>
      <c r="N131" s="37">
        <v>0</v>
      </c>
      <c r="O131" s="35">
        <v>102</v>
      </c>
      <c r="P131" s="39">
        <v>1.02</v>
      </c>
      <c r="Q131" s="40">
        <f t="shared" si="9"/>
        <v>0</v>
      </c>
      <c r="R131" s="41"/>
    </row>
    <row r="132" spans="1:18" ht="15.6" x14ac:dyDescent="0.3">
      <c r="A132" s="104">
        <v>128</v>
      </c>
      <c r="B132" s="105">
        <f t="shared" si="8"/>
        <v>297.89999999999998</v>
      </c>
      <c r="C132" s="35">
        <v>321</v>
      </c>
      <c r="D132" s="34">
        <f t="shared" si="2"/>
        <v>297.89999999999998</v>
      </c>
      <c r="E132" s="36">
        <v>44835</v>
      </c>
      <c r="F132" s="37">
        <v>297.89999999999998</v>
      </c>
      <c r="G132" s="36">
        <v>44836</v>
      </c>
      <c r="H132" s="76">
        <f t="shared" si="0"/>
        <v>0</v>
      </c>
      <c r="I132" s="5">
        <f t="shared" si="1"/>
        <v>0</v>
      </c>
      <c r="K132" s="33"/>
      <c r="L132" s="36">
        <v>44847</v>
      </c>
      <c r="M132" s="34">
        <v>102</v>
      </c>
      <c r="N132" s="37">
        <v>0</v>
      </c>
      <c r="O132" s="35">
        <v>102</v>
      </c>
      <c r="P132" s="39">
        <v>1.02</v>
      </c>
      <c r="Q132" s="40">
        <f t="shared" si="9"/>
        <v>0</v>
      </c>
      <c r="R132" s="41"/>
    </row>
    <row r="133" spans="1:18" ht="15.6" x14ac:dyDescent="0.3">
      <c r="A133" s="104">
        <v>129</v>
      </c>
      <c r="B133" s="105">
        <f t="shared" si="8"/>
        <v>297.89999999999998</v>
      </c>
      <c r="C133" s="35">
        <v>321</v>
      </c>
      <c r="D133" s="34">
        <f t="shared" si="2"/>
        <v>297.89999999999998</v>
      </c>
      <c r="E133" s="36">
        <v>44836</v>
      </c>
      <c r="F133" s="37">
        <v>297.89999999999998</v>
      </c>
      <c r="G133" s="36">
        <v>44837</v>
      </c>
      <c r="H133" s="76">
        <f t="shared" si="0"/>
        <v>0</v>
      </c>
      <c r="I133" s="5">
        <f t="shared" si="1"/>
        <v>0</v>
      </c>
      <c r="K133" s="33"/>
      <c r="L133" s="36">
        <v>44848</v>
      </c>
      <c r="M133" s="34">
        <v>102</v>
      </c>
      <c r="N133" s="37">
        <v>0</v>
      </c>
      <c r="O133" s="35">
        <v>102</v>
      </c>
      <c r="P133" s="39">
        <v>1.02</v>
      </c>
      <c r="Q133" s="40">
        <f t="shared" si="9"/>
        <v>0</v>
      </c>
      <c r="R133" s="41"/>
    </row>
    <row r="134" spans="1:18" ht="15.6" x14ac:dyDescent="0.3">
      <c r="A134" s="104">
        <v>130</v>
      </c>
      <c r="B134" s="105">
        <f t="shared" si="8"/>
        <v>297.89999999999998</v>
      </c>
      <c r="C134" s="35">
        <v>321</v>
      </c>
      <c r="D134" s="34">
        <f t="shared" si="2"/>
        <v>297.89999999999998</v>
      </c>
      <c r="E134" s="36">
        <v>44837</v>
      </c>
      <c r="F134" s="37">
        <v>297.89999999999998</v>
      </c>
      <c r="G134" s="36">
        <v>44838</v>
      </c>
      <c r="H134" s="76">
        <f t="shared" si="0"/>
        <v>0</v>
      </c>
      <c r="I134" s="5">
        <f t="shared" si="1"/>
        <v>0</v>
      </c>
      <c r="K134" s="33"/>
      <c r="L134" s="36">
        <v>44849</v>
      </c>
      <c r="M134" s="34">
        <v>102</v>
      </c>
      <c r="N134" s="37">
        <v>0</v>
      </c>
      <c r="O134" s="35">
        <v>102</v>
      </c>
      <c r="P134" s="39">
        <v>1.02</v>
      </c>
      <c r="Q134" s="40">
        <f t="shared" si="9"/>
        <v>0</v>
      </c>
      <c r="R134" s="41"/>
    </row>
    <row r="135" spans="1:18" ht="15.6" x14ac:dyDescent="0.3">
      <c r="A135" s="104">
        <v>131</v>
      </c>
      <c r="B135" s="105">
        <f t="shared" si="8"/>
        <v>297.89999999999998</v>
      </c>
      <c r="C135" s="35">
        <v>321</v>
      </c>
      <c r="D135" s="34">
        <f t="shared" si="2"/>
        <v>297.89999999999998</v>
      </c>
      <c r="E135" s="36">
        <v>44838</v>
      </c>
      <c r="F135" s="37">
        <v>297.89999999999998</v>
      </c>
      <c r="G135" s="36">
        <v>44839</v>
      </c>
      <c r="H135" s="76">
        <f t="shared" si="0"/>
        <v>0</v>
      </c>
      <c r="I135" s="5">
        <f t="shared" si="1"/>
        <v>0</v>
      </c>
      <c r="K135" s="33"/>
      <c r="L135" s="36">
        <v>44850</v>
      </c>
      <c r="M135" s="34">
        <v>102</v>
      </c>
      <c r="N135" s="37">
        <v>0</v>
      </c>
      <c r="O135" s="35">
        <v>102</v>
      </c>
      <c r="P135" s="39">
        <v>1.02</v>
      </c>
      <c r="Q135" s="40">
        <f t="shared" si="9"/>
        <v>0</v>
      </c>
      <c r="R135" s="41"/>
    </row>
    <row r="136" spans="1:18" ht="15.6" x14ac:dyDescent="0.3">
      <c r="A136" s="104">
        <v>132</v>
      </c>
      <c r="B136" s="105">
        <f t="shared" si="8"/>
        <v>297.89999999999998</v>
      </c>
      <c r="C136" s="35">
        <v>321</v>
      </c>
      <c r="D136" s="34">
        <f t="shared" si="2"/>
        <v>297.89999999999998</v>
      </c>
      <c r="E136" s="36">
        <v>44839</v>
      </c>
      <c r="F136" s="37">
        <v>297.89999999999998</v>
      </c>
      <c r="G136" s="36">
        <v>44840</v>
      </c>
      <c r="H136" s="76">
        <f t="shared" si="0"/>
        <v>0</v>
      </c>
      <c r="I136" s="5">
        <f t="shared" si="1"/>
        <v>0</v>
      </c>
      <c r="K136" s="33"/>
      <c r="L136" s="36">
        <v>44851</v>
      </c>
      <c r="M136" s="34">
        <v>102</v>
      </c>
      <c r="N136" s="37">
        <v>0</v>
      </c>
      <c r="O136" s="35">
        <v>102</v>
      </c>
      <c r="P136" s="39">
        <v>1.02</v>
      </c>
      <c r="Q136" s="40">
        <f t="shared" si="9"/>
        <v>0</v>
      </c>
      <c r="R136" s="41"/>
    </row>
    <row r="137" spans="1:18" ht="15.6" x14ac:dyDescent="0.3">
      <c r="A137" s="104">
        <v>133</v>
      </c>
      <c r="B137" s="105">
        <f t="shared" si="8"/>
        <v>297.89999999999998</v>
      </c>
      <c r="C137" s="35">
        <v>321</v>
      </c>
      <c r="D137" s="34">
        <f t="shared" si="2"/>
        <v>297.89999999999998</v>
      </c>
      <c r="E137" s="36">
        <v>44840</v>
      </c>
      <c r="F137" s="37">
        <v>297.89999999999998</v>
      </c>
      <c r="G137" s="36">
        <v>44841</v>
      </c>
      <c r="H137" s="76">
        <f t="shared" si="0"/>
        <v>0</v>
      </c>
      <c r="I137" s="5">
        <f t="shared" si="1"/>
        <v>0</v>
      </c>
      <c r="K137" s="33"/>
      <c r="L137" s="36">
        <v>44852</v>
      </c>
      <c r="M137" s="34">
        <v>102</v>
      </c>
      <c r="N137" s="37">
        <v>0</v>
      </c>
      <c r="O137" s="35">
        <v>102</v>
      </c>
      <c r="P137" s="39">
        <v>1.02</v>
      </c>
      <c r="Q137" s="40">
        <f t="shared" si="9"/>
        <v>0</v>
      </c>
      <c r="R137" s="41"/>
    </row>
    <row r="138" spans="1:18" ht="15.6" x14ac:dyDescent="0.3">
      <c r="A138" s="104">
        <v>134</v>
      </c>
      <c r="B138" s="105">
        <f t="shared" si="8"/>
        <v>297.89999999999998</v>
      </c>
      <c r="C138" s="35">
        <v>321</v>
      </c>
      <c r="D138" s="34">
        <f t="shared" si="2"/>
        <v>297.89999999999998</v>
      </c>
      <c r="E138" s="36">
        <v>44841</v>
      </c>
      <c r="F138" s="37">
        <v>297.89999999999998</v>
      </c>
      <c r="G138" s="36">
        <v>44842</v>
      </c>
      <c r="H138" s="76">
        <f t="shared" si="0"/>
        <v>0</v>
      </c>
      <c r="I138" s="5">
        <f t="shared" si="1"/>
        <v>0</v>
      </c>
      <c r="K138" s="33"/>
      <c r="L138" s="36">
        <v>44853</v>
      </c>
      <c r="M138" s="34">
        <v>102</v>
      </c>
      <c r="N138" s="37">
        <v>0</v>
      </c>
      <c r="O138" s="35">
        <v>102</v>
      </c>
      <c r="P138" s="39">
        <v>1.02</v>
      </c>
      <c r="Q138" s="40">
        <f t="shared" si="9"/>
        <v>0</v>
      </c>
      <c r="R138" s="41"/>
    </row>
    <row r="139" spans="1:18" ht="15.6" x14ac:dyDescent="0.3">
      <c r="A139" s="104">
        <v>135</v>
      </c>
      <c r="B139" s="105">
        <f t="shared" si="8"/>
        <v>297.89999999999998</v>
      </c>
      <c r="C139" s="35">
        <v>321</v>
      </c>
      <c r="D139" s="34">
        <f t="shared" si="2"/>
        <v>297.89999999999998</v>
      </c>
      <c r="E139" s="36">
        <v>44842</v>
      </c>
      <c r="F139" s="37">
        <v>297.89999999999998</v>
      </c>
      <c r="G139" s="36">
        <v>44843</v>
      </c>
      <c r="H139" s="76">
        <f t="shared" si="0"/>
        <v>0</v>
      </c>
      <c r="I139" s="5">
        <f t="shared" si="1"/>
        <v>0</v>
      </c>
      <c r="K139" s="33"/>
      <c r="L139" s="36">
        <v>44854</v>
      </c>
      <c r="M139" s="34">
        <v>102</v>
      </c>
      <c r="N139" s="37">
        <v>0</v>
      </c>
      <c r="O139" s="35">
        <v>102</v>
      </c>
      <c r="P139" s="39">
        <v>1.02</v>
      </c>
      <c r="Q139" s="40">
        <f t="shared" si="9"/>
        <v>0</v>
      </c>
      <c r="R139" s="41"/>
    </row>
    <row r="140" spans="1:18" ht="15.6" x14ac:dyDescent="0.3">
      <c r="A140" s="104">
        <v>136</v>
      </c>
      <c r="B140" s="105">
        <f t="shared" si="8"/>
        <v>297.89999999999998</v>
      </c>
      <c r="C140" s="35">
        <v>321</v>
      </c>
      <c r="D140" s="34">
        <f t="shared" si="2"/>
        <v>297.89999999999998</v>
      </c>
      <c r="E140" s="36">
        <v>44843</v>
      </c>
      <c r="F140" s="37">
        <v>297.89999999999998</v>
      </c>
      <c r="G140" s="36">
        <v>44844</v>
      </c>
      <c r="H140" s="76">
        <f t="shared" si="0"/>
        <v>0</v>
      </c>
      <c r="I140" s="5">
        <f t="shared" si="1"/>
        <v>0</v>
      </c>
      <c r="K140" s="33"/>
      <c r="L140" s="36">
        <v>44855</v>
      </c>
      <c r="M140" s="34">
        <v>102</v>
      </c>
      <c r="N140" s="37">
        <v>0</v>
      </c>
      <c r="O140" s="35">
        <v>102</v>
      </c>
      <c r="P140" s="39">
        <v>1.02</v>
      </c>
      <c r="Q140" s="40">
        <f t="shared" si="9"/>
        <v>0</v>
      </c>
      <c r="R140" s="41"/>
    </row>
    <row r="141" spans="1:18" ht="15.6" x14ac:dyDescent="0.3">
      <c r="A141" s="104">
        <v>137</v>
      </c>
      <c r="B141" s="105">
        <f t="shared" si="8"/>
        <v>297.89999999999998</v>
      </c>
      <c r="C141" s="35">
        <v>321</v>
      </c>
      <c r="D141" s="34">
        <f t="shared" si="2"/>
        <v>297.89999999999998</v>
      </c>
      <c r="E141" s="36">
        <v>44844</v>
      </c>
      <c r="F141" s="37">
        <v>297.89999999999998</v>
      </c>
      <c r="G141" s="36">
        <v>44845</v>
      </c>
      <c r="H141" s="76">
        <f t="shared" si="0"/>
        <v>0</v>
      </c>
      <c r="I141" s="5">
        <f t="shared" si="1"/>
        <v>0</v>
      </c>
      <c r="K141" s="33"/>
      <c r="L141" s="36">
        <v>44856</v>
      </c>
      <c r="M141" s="34">
        <v>102</v>
      </c>
      <c r="N141" s="37">
        <v>0</v>
      </c>
      <c r="O141" s="35">
        <v>102</v>
      </c>
      <c r="P141" s="39">
        <v>1.02</v>
      </c>
      <c r="Q141" s="40">
        <f t="shared" si="9"/>
        <v>0</v>
      </c>
      <c r="R141" s="41"/>
    </row>
    <row r="142" spans="1:18" ht="15.6" x14ac:dyDescent="0.3">
      <c r="A142" s="104">
        <v>138</v>
      </c>
      <c r="B142" s="105">
        <f t="shared" si="8"/>
        <v>297.89999999999998</v>
      </c>
      <c r="C142" s="35">
        <v>321</v>
      </c>
      <c r="D142" s="34">
        <f t="shared" si="2"/>
        <v>297.89999999999998</v>
      </c>
      <c r="E142" s="36">
        <v>44845</v>
      </c>
      <c r="F142" s="37">
        <v>297.89999999999998</v>
      </c>
      <c r="G142" s="36">
        <v>44846</v>
      </c>
      <c r="H142" s="76">
        <f t="shared" si="0"/>
        <v>0</v>
      </c>
      <c r="I142" s="5">
        <f t="shared" si="1"/>
        <v>0</v>
      </c>
      <c r="K142" s="33"/>
      <c r="L142" s="36">
        <v>44857</v>
      </c>
      <c r="M142" s="34">
        <v>102</v>
      </c>
      <c r="N142" s="37">
        <v>0</v>
      </c>
      <c r="O142" s="35">
        <v>102</v>
      </c>
      <c r="P142" s="39">
        <v>1.02</v>
      </c>
      <c r="Q142" s="40">
        <f t="shared" si="9"/>
        <v>0</v>
      </c>
      <c r="R142" s="41"/>
    </row>
    <row r="143" spans="1:18" ht="15.6" x14ac:dyDescent="0.3">
      <c r="A143" s="104">
        <v>139</v>
      </c>
      <c r="B143" s="105">
        <f t="shared" si="8"/>
        <v>297.89999999999998</v>
      </c>
      <c r="C143" s="35">
        <v>321</v>
      </c>
      <c r="D143" s="34">
        <f t="shared" si="2"/>
        <v>297.89999999999998</v>
      </c>
      <c r="E143" s="36">
        <v>44846</v>
      </c>
      <c r="F143" s="37">
        <v>298.39999999999998</v>
      </c>
      <c r="G143" s="36">
        <v>44847</v>
      </c>
      <c r="H143" s="76">
        <f t="shared" si="0"/>
        <v>0.5</v>
      </c>
      <c r="I143" s="5">
        <f t="shared" si="1"/>
        <v>1</v>
      </c>
      <c r="K143" s="33"/>
      <c r="L143" s="36">
        <v>44858</v>
      </c>
      <c r="M143" s="34">
        <v>102</v>
      </c>
      <c r="N143" s="37">
        <v>0</v>
      </c>
      <c r="O143" s="35">
        <v>102</v>
      </c>
      <c r="P143" s="39">
        <v>1.02</v>
      </c>
      <c r="Q143" s="40">
        <f t="shared" si="9"/>
        <v>0</v>
      </c>
      <c r="R143" s="41"/>
    </row>
    <row r="144" spans="1:18" ht="15.6" x14ac:dyDescent="0.3">
      <c r="A144" s="104">
        <v>140</v>
      </c>
      <c r="B144" s="105">
        <f t="shared" si="8"/>
        <v>298.39999999999998</v>
      </c>
      <c r="C144" s="35">
        <v>322</v>
      </c>
      <c r="D144" s="34">
        <f t="shared" si="2"/>
        <v>298.39999999999998</v>
      </c>
      <c r="E144" s="36">
        <v>44847</v>
      </c>
      <c r="F144" s="37">
        <v>298.39999999999998</v>
      </c>
      <c r="G144" s="36">
        <v>44848</v>
      </c>
      <c r="H144" s="76">
        <f t="shared" si="0"/>
        <v>0</v>
      </c>
      <c r="I144" s="5">
        <f t="shared" si="1"/>
        <v>0</v>
      </c>
      <c r="K144" s="33"/>
      <c r="L144" s="36">
        <v>44859</v>
      </c>
      <c r="M144" s="34">
        <v>102</v>
      </c>
      <c r="N144" s="37">
        <v>0</v>
      </c>
      <c r="O144" s="35">
        <v>102</v>
      </c>
      <c r="P144" s="39">
        <v>1.02</v>
      </c>
      <c r="Q144" s="40">
        <f t="shared" si="9"/>
        <v>0</v>
      </c>
      <c r="R144" s="41"/>
    </row>
    <row r="145" spans="1:18" ht="15.6" x14ac:dyDescent="0.3">
      <c r="A145" s="104">
        <v>141</v>
      </c>
      <c r="B145" s="105">
        <f t="shared" si="8"/>
        <v>298.39999999999998</v>
      </c>
      <c r="C145" s="35">
        <v>322</v>
      </c>
      <c r="D145" s="34">
        <f t="shared" si="2"/>
        <v>298.39999999999998</v>
      </c>
      <c r="E145" s="36">
        <v>44848</v>
      </c>
      <c r="F145" s="37">
        <v>298.39999999999998</v>
      </c>
      <c r="G145" s="36">
        <v>44849</v>
      </c>
      <c r="H145" s="76">
        <f t="shared" si="0"/>
        <v>0</v>
      </c>
      <c r="I145" s="5">
        <f t="shared" si="1"/>
        <v>0</v>
      </c>
      <c r="K145" s="33"/>
      <c r="L145" s="36">
        <v>44860</v>
      </c>
      <c r="M145" s="34">
        <v>102</v>
      </c>
      <c r="N145" s="37">
        <v>0</v>
      </c>
      <c r="O145" s="35">
        <v>102</v>
      </c>
      <c r="P145" s="39">
        <v>1.02</v>
      </c>
      <c r="Q145" s="40">
        <f t="shared" si="9"/>
        <v>0</v>
      </c>
      <c r="R145" s="41"/>
    </row>
    <row r="146" spans="1:18" ht="15.6" x14ac:dyDescent="0.3">
      <c r="A146" s="104">
        <v>142</v>
      </c>
      <c r="B146" s="105">
        <f t="shared" si="8"/>
        <v>298.39999999999998</v>
      </c>
      <c r="C146" s="35">
        <v>322</v>
      </c>
      <c r="D146" s="34">
        <f t="shared" si="2"/>
        <v>298.39999999999998</v>
      </c>
      <c r="E146" s="36">
        <v>44849</v>
      </c>
      <c r="F146" s="37">
        <v>298.39999999999998</v>
      </c>
      <c r="G146" s="36">
        <v>44850</v>
      </c>
      <c r="H146" s="76">
        <f t="shared" si="0"/>
        <v>0</v>
      </c>
      <c r="I146" s="5">
        <f t="shared" si="1"/>
        <v>0</v>
      </c>
      <c r="K146" s="33"/>
      <c r="L146" s="36">
        <v>44861</v>
      </c>
      <c r="M146" s="34">
        <v>102</v>
      </c>
      <c r="N146" s="37">
        <v>0</v>
      </c>
      <c r="O146" s="35">
        <v>102</v>
      </c>
      <c r="P146" s="39">
        <v>1.02</v>
      </c>
      <c r="Q146" s="40">
        <f t="shared" si="9"/>
        <v>0</v>
      </c>
      <c r="R146" s="41"/>
    </row>
    <row r="147" spans="1:18" ht="15.6" x14ac:dyDescent="0.3">
      <c r="A147" s="104">
        <v>143</v>
      </c>
      <c r="B147" s="105">
        <f t="shared" si="8"/>
        <v>298.39999999999998</v>
      </c>
      <c r="C147" s="35">
        <v>322</v>
      </c>
      <c r="D147" s="34">
        <f t="shared" si="2"/>
        <v>298.39999999999998</v>
      </c>
      <c r="E147" s="36">
        <v>44850</v>
      </c>
      <c r="F147" s="37">
        <v>298.39999999999998</v>
      </c>
      <c r="G147" s="36">
        <v>44851</v>
      </c>
      <c r="H147" s="76">
        <f t="shared" si="0"/>
        <v>0</v>
      </c>
      <c r="I147" s="5">
        <f t="shared" si="1"/>
        <v>0</v>
      </c>
      <c r="K147" s="33"/>
      <c r="L147" s="36">
        <v>44862</v>
      </c>
      <c r="M147" s="34">
        <v>102</v>
      </c>
      <c r="N147" s="37">
        <v>0</v>
      </c>
      <c r="O147" s="35">
        <v>102</v>
      </c>
      <c r="P147" s="39">
        <v>1.02</v>
      </c>
      <c r="Q147" s="40">
        <f t="shared" si="9"/>
        <v>0</v>
      </c>
      <c r="R147" s="41"/>
    </row>
    <row r="148" spans="1:18" ht="15.6" x14ac:dyDescent="0.3">
      <c r="A148" s="104">
        <v>144</v>
      </c>
      <c r="B148" s="105">
        <f t="shared" si="8"/>
        <v>298.39999999999998</v>
      </c>
      <c r="C148" s="35">
        <v>322</v>
      </c>
      <c r="D148" s="34">
        <f t="shared" si="2"/>
        <v>298.39999999999998</v>
      </c>
      <c r="E148" s="36">
        <v>44851</v>
      </c>
      <c r="F148" s="37">
        <v>298.39999999999998</v>
      </c>
      <c r="G148" s="36">
        <v>44852</v>
      </c>
      <c r="H148" s="76">
        <f t="shared" si="0"/>
        <v>0</v>
      </c>
      <c r="I148" s="5">
        <f t="shared" si="1"/>
        <v>0</v>
      </c>
      <c r="K148" s="33"/>
      <c r="L148" s="36">
        <v>44863</v>
      </c>
      <c r="M148" s="34">
        <v>102</v>
      </c>
      <c r="N148" s="37">
        <v>0</v>
      </c>
      <c r="O148" s="35">
        <v>102</v>
      </c>
      <c r="P148" s="39">
        <v>1.02</v>
      </c>
      <c r="Q148" s="40">
        <f t="shared" si="9"/>
        <v>0</v>
      </c>
      <c r="R148" s="41"/>
    </row>
    <row r="149" spans="1:18" ht="15.6" x14ac:dyDescent="0.3">
      <c r="A149" s="104">
        <v>145</v>
      </c>
      <c r="B149" s="105">
        <f t="shared" si="8"/>
        <v>298.39999999999998</v>
      </c>
      <c r="C149" s="35">
        <v>322</v>
      </c>
      <c r="D149" s="34">
        <f t="shared" si="2"/>
        <v>298.39999999999998</v>
      </c>
      <c r="E149" s="36">
        <v>44852</v>
      </c>
      <c r="F149" s="37">
        <v>298.8</v>
      </c>
      <c r="G149" s="36">
        <v>44853</v>
      </c>
      <c r="H149" s="76">
        <f t="shared" si="0"/>
        <v>0.40000000000003411</v>
      </c>
      <c r="I149" s="5">
        <f t="shared" si="1"/>
        <v>1</v>
      </c>
      <c r="K149" s="33"/>
      <c r="L149" s="36">
        <v>44864</v>
      </c>
      <c r="M149" s="34">
        <v>102</v>
      </c>
      <c r="N149" s="37">
        <v>0</v>
      </c>
      <c r="O149" s="35">
        <v>102</v>
      </c>
      <c r="P149" s="39">
        <v>1.02</v>
      </c>
      <c r="Q149" s="40">
        <f t="shared" si="9"/>
        <v>0</v>
      </c>
      <c r="R149" s="41"/>
    </row>
    <row r="150" spans="1:18" ht="15.6" x14ac:dyDescent="0.3">
      <c r="A150" s="104">
        <v>146</v>
      </c>
      <c r="B150" s="105">
        <f t="shared" si="8"/>
        <v>298.8</v>
      </c>
      <c r="C150" s="35">
        <v>323</v>
      </c>
      <c r="D150" s="34">
        <f t="shared" si="2"/>
        <v>298.8</v>
      </c>
      <c r="E150" s="36">
        <v>44853</v>
      </c>
      <c r="F150" s="37">
        <v>301.7</v>
      </c>
      <c r="G150" s="36">
        <v>44854</v>
      </c>
      <c r="H150" s="76">
        <f t="shared" si="0"/>
        <v>2.8999999999999773</v>
      </c>
      <c r="I150" s="5">
        <f t="shared" si="1"/>
        <v>1</v>
      </c>
      <c r="K150" s="33"/>
      <c r="L150" s="36">
        <v>44865</v>
      </c>
      <c r="M150" s="34">
        <v>102</v>
      </c>
      <c r="N150" s="37">
        <v>0</v>
      </c>
      <c r="O150" s="35">
        <v>102</v>
      </c>
      <c r="P150" s="39">
        <v>1.02</v>
      </c>
      <c r="Q150" s="40">
        <f t="shared" si="9"/>
        <v>0</v>
      </c>
      <c r="R150" s="41"/>
    </row>
    <row r="151" spans="1:18" ht="15.6" x14ac:dyDescent="0.3">
      <c r="A151" s="104">
        <v>147</v>
      </c>
      <c r="B151" s="105">
        <f t="shared" si="8"/>
        <v>301.7</v>
      </c>
      <c r="C151" s="35">
        <v>324</v>
      </c>
      <c r="D151" s="34">
        <f t="shared" si="2"/>
        <v>301.7</v>
      </c>
      <c r="E151" s="36">
        <v>44854</v>
      </c>
      <c r="F151" s="37">
        <v>301.7</v>
      </c>
      <c r="G151" s="36">
        <v>44855</v>
      </c>
      <c r="H151" s="76">
        <f t="shared" si="0"/>
        <v>0</v>
      </c>
      <c r="I151" s="5">
        <f t="shared" si="1"/>
        <v>0</v>
      </c>
      <c r="K151" s="33"/>
      <c r="L151" s="36">
        <v>44866</v>
      </c>
      <c r="M151" s="34">
        <v>102</v>
      </c>
      <c r="N151" s="37">
        <v>0</v>
      </c>
      <c r="O151" s="35">
        <v>102</v>
      </c>
      <c r="P151" s="39">
        <v>1.02</v>
      </c>
      <c r="Q151" s="40">
        <f t="shared" si="9"/>
        <v>0</v>
      </c>
      <c r="R151" s="41"/>
    </row>
    <row r="152" spans="1:18" ht="15.6" x14ac:dyDescent="0.3">
      <c r="A152" s="104">
        <v>148</v>
      </c>
      <c r="B152" s="105">
        <f t="shared" si="8"/>
        <v>301.7</v>
      </c>
      <c r="C152" s="35">
        <v>324</v>
      </c>
      <c r="D152" s="34">
        <f t="shared" si="2"/>
        <v>301.7</v>
      </c>
      <c r="E152" s="36">
        <v>44855</v>
      </c>
      <c r="F152" s="37">
        <v>301.7</v>
      </c>
      <c r="G152" s="36">
        <v>44856</v>
      </c>
      <c r="H152" s="76">
        <f t="shared" si="0"/>
        <v>0</v>
      </c>
      <c r="I152" s="5">
        <f t="shared" si="1"/>
        <v>0</v>
      </c>
      <c r="K152" s="33"/>
      <c r="L152" s="36">
        <v>44867</v>
      </c>
      <c r="M152" s="34">
        <v>102</v>
      </c>
      <c r="N152" s="37">
        <v>0</v>
      </c>
      <c r="O152" s="35">
        <v>102</v>
      </c>
      <c r="P152" s="39">
        <v>1.02</v>
      </c>
      <c r="Q152" s="40">
        <f t="shared" si="9"/>
        <v>0</v>
      </c>
      <c r="R152" s="41"/>
    </row>
    <row r="153" spans="1:18" ht="15.6" x14ac:dyDescent="0.3">
      <c r="A153" s="104">
        <v>149</v>
      </c>
      <c r="B153" s="105">
        <f t="shared" si="8"/>
        <v>301.7</v>
      </c>
      <c r="C153" s="35">
        <v>324</v>
      </c>
      <c r="D153" s="34">
        <f t="shared" si="2"/>
        <v>301.7</v>
      </c>
      <c r="E153" s="36">
        <v>44856</v>
      </c>
      <c r="F153" s="37">
        <v>301.7</v>
      </c>
      <c r="G153" s="36">
        <v>44857</v>
      </c>
      <c r="H153" s="76">
        <f t="shared" si="0"/>
        <v>0</v>
      </c>
      <c r="I153" s="5">
        <f t="shared" si="1"/>
        <v>0</v>
      </c>
      <c r="K153" s="33"/>
      <c r="L153" s="36">
        <v>44868</v>
      </c>
      <c r="M153" s="34">
        <v>102</v>
      </c>
      <c r="N153" s="37">
        <v>0</v>
      </c>
      <c r="O153" s="35">
        <v>102</v>
      </c>
      <c r="P153" s="39">
        <v>1.02</v>
      </c>
      <c r="Q153" s="40">
        <f t="shared" si="9"/>
        <v>0</v>
      </c>
      <c r="R153" s="41"/>
    </row>
    <row r="154" spans="1:18" ht="15.6" x14ac:dyDescent="0.3">
      <c r="A154" s="104">
        <v>150</v>
      </c>
      <c r="B154" s="105">
        <f t="shared" si="8"/>
        <v>301.7</v>
      </c>
      <c r="C154" s="35">
        <v>324</v>
      </c>
      <c r="D154" s="34">
        <f t="shared" si="2"/>
        <v>301.7</v>
      </c>
      <c r="E154" s="36">
        <v>44857</v>
      </c>
      <c r="F154" s="37">
        <v>301.7</v>
      </c>
      <c r="G154" s="36">
        <v>44858</v>
      </c>
      <c r="H154" s="76">
        <f t="shared" si="0"/>
        <v>0</v>
      </c>
      <c r="I154" s="5">
        <f t="shared" si="1"/>
        <v>0</v>
      </c>
      <c r="K154" s="33"/>
      <c r="L154" s="36">
        <v>44869</v>
      </c>
      <c r="M154" s="34">
        <v>102</v>
      </c>
      <c r="N154" s="37">
        <v>0</v>
      </c>
      <c r="O154" s="35">
        <v>102</v>
      </c>
      <c r="P154" s="39">
        <v>1.02</v>
      </c>
      <c r="Q154" s="40">
        <f t="shared" si="9"/>
        <v>0</v>
      </c>
      <c r="R154" s="41"/>
    </row>
    <row r="155" spans="1:18" ht="15.6" x14ac:dyDescent="0.3">
      <c r="A155" s="104">
        <v>151</v>
      </c>
      <c r="B155" s="105">
        <f t="shared" si="8"/>
        <v>301.7</v>
      </c>
      <c r="C155" s="35">
        <v>324</v>
      </c>
      <c r="D155" s="34">
        <f t="shared" si="2"/>
        <v>301.7</v>
      </c>
      <c r="E155" s="36">
        <v>44858</v>
      </c>
      <c r="F155" s="37">
        <v>301.7</v>
      </c>
      <c r="G155" s="36">
        <v>44859</v>
      </c>
      <c r="H155" s="76">
        <f t="shared" si="0"/>
        <v>0</v>
      </c>
      <c r="I155" s="5">
        <f t="shared" si="1"/>
        <v>0</v>
      </c>
      <c r="K155" s="33"/>
      <c r="L155" s="36">
        <v>44870</v>
      </c>
      <c r="M155" s="34">
        <v>102</v>
      </c>
      <c r="N155" s="37">
        <v>0</v>
      </c>
      <c r="O155" s="35">
        <v>102</v>
      </c>
      <c r="P155" s="39">
        <v>1.02</v>
      </c>
      <c r="Q155" s="40">
        <f t="shared" si="9"/>
        <v>0</v>
      </c>
      <c r="R155" s="41"/>
    </row>
    <row r="156" spans="1:18" ht="15.6" x14ac:dyDescent="0.3">
      <c r="A156" s="104">
        <v>152</v>
      </c>
      <c r="B156" s="105">
        <f t="shared" si="8"/>
        <v>301.7</v>
      </c>
      <c r="C156" s="35">
        <v>324</v>
      </c>
      <c r="D156" s="34">
        <f t="shared" si="2"/>
        <v>301.7</v>
      </c>
      <c r="E156" s="36">
        <v>44859</v>
      </c>
      <c r="F156" s="37">
        <v>301.7</v>
      </c>
      <c r="G156" s="36">
        <v>44860</v>
      </c>
      <c r="H156" s="76">
        <f t="shared" si="0"/>
        <v>0</v>
      </c>
      <c r="I156" s="5">
        <f t="shared" si="1"/>
        <v>0</v>
      </c>
      <c r="K156" s="33"/>
      <c r="L156" s="36">
        <v>44871</v>
      </c>
      <c r="M156" s="34">
        <v>102</v>
      </c>
      <c r="N156" s="37">
        <v>0</v>
      </c>
      <c r="O156" s="35">
        <v>102</v>
      </c>
      <c r="P156" s="39">
        <v>1.02</v>
      </c>
      <c r="Q156" s="40">
        <f t="shared" si="9"/>
        <v>0</v>
      </c>
      <c r="R156" s="41"/>
    </row>
    <row r="157" spans="1:18" ht="15.6" x14ac:dyDescent="0.3">
      <c r="A157" s="104">
        <v>153</v>
      </c>
      <c r="B157" s="105">
        <f t="shared" si="8"/>
        <v>301.7</v>
      </c>
      <c r="C157" s="35">
        <v>324</v>
      </c>
      <c r="D157" s="34">
        <f t="shared" si="2"/>
        <v>301.7</v>
      </c>
      <c r="E157" s="36">
        <v>44860</v>
      </c>
      <c r="F157" s="37">
        <v>301.7</v>
      </c>
      <c r="G157" s="36">
        <v>44861</v>
      </c>
      <c r="H157" s="76">
        <f t="shared" si="0"/>
        <v>0</v>
      </c>
      <c r="I157" s="5">
        <f t="shared" si="1"/>
        <v>0</v>
      </c>
      <c r="K157" s="33"/>
      <c r="L157" s="36">
        <v>44872</v>
      </c>
      <c r="M157" s="34">
        <v>102</v>
      </c>
      <c r="N157" s="37">
        <v>0</v>
      </c>
      <c r="O157" s="35">
        <v>102</v>
      </c>
      <c r="P157" s="39">
        <v>1.02</v>
      </c>
      <c r="Q157" s="40">
        <f t="shared" si="9"/>
        <v>0</v>
      </c>
      <c r="R157" s="41"/>
    </row>
    <row r="158" spans="1:18" ht="15.6" x14ac:dyDescent="0.3">
      <c r="A158" s="104">
        <v>154</v>
      </c>
      <c r="B158" s="105">
        <f t="shared" si="8"/>
        <v>301.7</v>
      </c>
      <c r="C158" s="35">
        <v>324</v>
      </c>
      <c r="D158" s="34">
        <f t="shared" si="2"/>
        <v>301.7</v>
      </c>
      <c r="E158" s="36">
        <v>44861</v>
      </c>
      <c r="F158" s="37">
        <v>301.7</v>
      </c>
      <c r="G158" s="36">
        <v>44862</v>
      </c>
      <c r="H158" s="76">
        <f t="shared" si="0"/>
        <v>0</v>
      </c>
      <c r="I158" s="5">
        <f t="shared" si="1"/>
        <v>0</v>
      </c>
      <c r="K158" s="33"/>
      <c r="L158" s="36">
        <v>44873</v>
      </c>
      <c r="M158" s="34">
        <v>102</v>
      </c>
      <c r="N158" s="37">
        <v>0</v>
      </c>
      <c r="O158" s="35">
        <v>102</v>
      </c>
      <c r="P158" s="39">
        <v>1.02</v>
      </c>
      <c r="Q158" s="40">
        <f t="shared" si="9"/>
        <v>0</v>
      </c>
      <c r="R158" s="41"/>
    </row>
    <row r="159" spans="1:18" ht="15.6" x14ac:dyDescent="0.3">
      <c r="A159" s="104">
        <v>155</v>
      </c>
      <c r="B159" s="105">
        <f t="shared" si="8"/>
        <v>301.7</v>
      </c>
      <c r="C159" s="35">
        <v>324</v>
      </c>
      <c r="D159" s="34">
        <f t="shared" si="2"/>
        <v>301.7</v>
      </c>
      <c r="E159" s="36">
        <v>44862</v>
      </c>
      <c r="F159" s="37">
        <v>301.7</v>
      </c>
      <c r="G159" s="36">
        <v>44863</v>
      </c>
      <c r="H159" s="76">
        <f t="shared" si="0"/>
        <v>0</v>
      </c>
      <c r="I159" s="5">
        <f t="shared" si="1"/>
        <v>0</v>
      </c>
      <c r="K159" s="33"/>
      <c r="L159" s="36">
        <v>44874</v>
      </c>
      <c r="M159" s="34">
        <v>102</v>
      </c>
      <c r="N159" s="37">
        <v>0</v>
      </c>
      <c r="O159" s="35">
        <v>102</v>
      </c>
      <c r="P159" s="39">
        <v>1.02</v>
      </c>
      <c r="Q159" s="40">
        <f t="shared" si="9"/>
        <v>0</v>
      </c>
      <c r="R159" s="41"/>
    </row>
    <row r="160" spans="1:18" ht="15.6" x14ac:dyDescent="0.3">
      <c r="A160" s="104">
        <v>156</v>
      </c>
      <c r="B160" s="105">
        <f t="shared" si="8"/>
        <v>301.7</v>
      </c>
      <c r="C160" s="35">
        <v>324</v>
      </c>
      <c r="D160" s="34">
        <f t="shared" si="2"/>
        <v>301.7</v>
      </c>
      <c r="E160" s="36">
        <v>44863</v>
      </c>
      <c r="F160" s="37">
        <v>301.7</v>
      </c>
      <c r="G160" s="36">
        <v>44864</v>
      </c>
      <c r="H160" s="76">
        <f t="shared" si="0"/>
        <v>0</v>
      </c>
      <c r="I160" s="5">
        <f t="shared" si="1"/>
        <v>0</v>
      </c>
      <c r="K160" s="33"/>
      <c r="L160" s="36">
        <v>44875</v>
      </c>
      <c r="M160" s="34">
        <v>102</v>
      </c>
      <c r="N160" s="37">
        <v>0</v>
      </c>
      <c r="O160" s="35">
        <v>102</v>
      </c>
      <c r="P160" s="39">
        <v>1.02</v>
      </c>
      <c r="Q160" s="40">
        <f t="shared" si="9"/>
        <v>0</v>
      </c>
      <c r="R160" s="41"/>
    </row>
    <row r="161" spans="1:18" ht="15.6" x14ac:dyDescent="0.3">
      <c r="A161" s="104">
        <v>157</v>
      </c>
      <c r="B161" s="105">
        <f t="shared" si="8"/>
        <v>301.7</v>
      </c>
      <c r="C161" s="35">
        <v>324</v>
      </c>
      <c r="D161" s="34">
        <f t="shared" si="2"/>
        <v>301.7</v>
      </c>
      <c r="E161" s="36">
        <v>44864</v>
      </c>
      <c r="F161" s="37">
        <v>301.7</v>
      </c>
      <c r="G161" s="36">
        <v>44865</v>
      </c>
      <c r="H161" s="76">
        <f t="shared" si="0"/>
        <v>0</v>
      </c>
      <c r="I161" s="5">
        <f t="shared" si="1"/>
        <v>0</v>
      </c>
      <c r="K161" s="33"/>
      <c r="L161" s="36">
        <v>44876</v>
      </c>
      <c r="M161" s="34">
        <v>102</v>
      </c>
      <c r="N161" s="37">
        <v>0</v>
      </c>
      <c r="O161" s="35">
        <v>102</v>
      </c>
      <c r="P161" s="39">
        <v>1.02</v>
      </c>
      <c r="Q161" s="40">
        <f t="shared" si="9"/>
        <v>0</v>
      </c>
      <c r="R161" s="41"/>
    </row>
    <row r="162" spans="1:18" ht="15.6" x14ac:dyDescent="0.3">
      <c r="A162" s="104">
        <v>158</v>
      </c>
      <c r="B162" s="105">
        <f t="shared" si="8"/>
        <v>301.7</v>
      </c>
      <c r="C162" s="35">
        <v>324</v>
      </c>
      <c r="D162" s="34">
        <f t="shared" si="2"/>
        <v>301.7</v>
      </c>
      <c r="E162" s="36">
        <v>44865</v>
      </c>
      <c r="F162" s="37">
        <v>301.7</v>
      </c>
      <c r="G162" s="36">
        <v>44866</v>
      </c>
      <c r="H162" s="76">
        <f t="shared" si="0"/>
        <v>0</v>
      </c>
      <c r="I162" s="5">
        <f t="shared" si="1"/>
        <v>0</v>
      </c>
      <c r="K162" s="33"/>
      <c r="L162" s="36">
        <v>44877</v>
      </c>
      <c r="M162" s="34">
        <v>102</v>
      </c>
      <c r="N162" s="37">
        <v>0</v>
      </c>
      <c r="O162" s="35">
        <v>102</v>
      </c>
      <c r="P162" s="39">
        <v>1.02</v>
      </c>
      <c r="Q162" s="40">
        <f t="shared" si="9"/>
        <v>0</v>
      </c>
      <c r="R162" s="41"/>
    </row>
    <row r="163" spans="1:18" ht="15.6" x14ac:dyDescent="0.3">
      <c r="A163" s="104">
        <v>159</v>
      </c>
      <c r="B163" s="105">
        <f t="shared" si="8"/>
        <v>301.7</v>
      </c>
      <c r="C163" s="35">
        <v>324</v>
      </c>
      <c r="D163" s="34">
        <f t="shared" si="2"/>
        <v>301.7</v>
      </c>
      <c r="E163" s="36">
        <v>44866</v>
      </c>
      <c r="F163" s="37">
        <v>301.7</v>
      </c>
      <c r="G163" s="36">
        <v>44867</v>
      </c>
      <c r="H163" s="76">
        <f t="shared" si="0"/>
        <v>0</v>
      </c>
      <c r="I163" s="5">
        <f t="shared" si="1"/>
        <v>0</v>
      </c>
      <c r="K163" s="33"/>
      <c r="L163" s="36">
        <v>44878</v>
      </c>
      <c r="M163" s="34">
        <v>102</v>
      </c>
      <c r="N163" s="37">
        <v>0</v>
      </c>
      <c r="O163" s="35">
        <v>102</v>
      </c>
      <c r="P163" s="39">
        <v>1.02</v>
      </c>
      <c r="Q163" s="40">
        <f t="shared" si="9"/>
        <v>0</v>
      </c>
      <c r="R163" s="41"/>
    </row>
    <row r="164" spans="1:18" ht="15.6" x14ac:dyDescent="0.3">
      <c r="A164" s="104">
        <v>160</v>
      </c>
      <c r="B164" s="105">
        <f t="shared" si="8"/>
        <v>301.7</v>
      </c>
      <c r="C164" s="35">
        <v>324</v>
      </c>
      <c r="D164" s="34">
        <f t="shared" si="2"/>
        <v>301.7</v>
      </c>
      <c r="E164" s="36">
        <v>44867</v>
      </c>
      <c r="F164" s="37">
        <v>301.7</v>
      </c>
      <c r="G164" s="36">
        <v>44868</v>
      </c>
      <c r="H164" s="76">
        <f t="shared" si="0"/>
        <v>0</v>
      </c>
      <c r="I164" s="5">
        <f t="shared" si="1"/>
        <v>0</v>
      </c>
      <c r="K164" s="33"/>
      <c r="L164" s="36">
        <v>44879</v>
      </c>
      <c r="M164" s="34">
        <v>102</v>
      </c>
      <c r="N164" s="37">
        <v>0</v>
      </c>
      <c r="O164" s="35">
        <v>102</v>
      </c>
      <c r="P164" s="39">
        <v>1.02</v>
      </c>
      <c r="Q164" s="40">
        <f t="shared" si="9"/>
        <v>0</v>
      </c>
      <c r="R164" s="41"/>
    </row>
    <row r="165" spans="1:18" ht="15.6" x14ac:dyDescent="0.3">
      <c r="A165" s="104">
        <v>161</v>
      </c>
      <c r="B165" s="105">
        <f t="shared" si="8"/>
        <v>301.7</v>
      </c>
      <c r="C165" s="35">
        <v>324</v>
      </c>
      <c r="D165" s="34">
        <f t="shared" si="2"/>
        <v>301.7</v>
      </c>
      <c r="E165" s="36">
        <v>44868</v>
      </c>
      <c r="F165" s="37">
        <v>301.7</v>
      </c>
      <c r="G165" s="36">
        <v>44869</v>
      </c>
      <c r="H165" s="76">
        <f t="shared" si="0"/>
        <v>0</v>
      </c>
      <c r="I165" s="5">
        <f t="shared" si="1"/>
        <v>0</v>
      </c>
      <c r="K165" s="33"/>
      <c r="L165" s="36">
        <v>44880</v>
      </c>
      <c r="M165" s="34">
        <v>102</v>
      </c>
      <c r="N165" s="37">
        <v>0</v>
      </c>
      <c r="O165" s="35">
        <v>102</v>
      </c>
      <c r="P165" s="39">
        <v>1.02</v>
      </c>
      <c r="Q165" s="40">
        <f t="shared" si="9"/>
        <v>0</v>
      </c>
      <c r="R165" s="41"/>
    </row>
    <row r="166" spans="1:18" ht="15.6" x14ac:dyDescent="0.3">
      <c r="A166" s="104">
        <v>162</v>
      </c>
      <c r="B166" s="105">
        <f t="shared" si="8"/>
        <v>301.7</v>
      </c>
      <c r="C166" s="35">
        <v>324</v>
      </c>
      <c r="D166" s="34">
        <f t="shared" si="2"/>
        <v>301.7</v>
      </c>
      <c r="E166" s="36">
        <v>44869</v>
      </c>
      <c r="F166" s="37">
        <v>301.7</v>
      </c>
      <c r="G166" s="36">
        <v>44870</v>
      </c>
      <c r="H166" s="76">
        <f t="shared" si="0"/>
        <v>0</v>
      </c>
      <c r="I166" s="5">
        <f t="shared" si="1"/>
        <v>0</v>
      </c>
      <c r="K166" s="33"/>
      <c r="L166" s="36">
        <v>44881</v>
      </c>
      <c r="M166" s="34">
        <v>102</v>
      </c>
      <c r="N166" s="37">
        <v>0</v>
      </c>
      <c r="O166" s="35">
        <v>102</v>
      </c>
      <c r="P166" s="39">
        <v>1.02</v>
      </c>
      <c r="Q166" s="40">
        <f t="shared" si="9"/>
        <v>0</v>
      </c>
      <c r="R166" s="41"/>
    </row>
    <row r="167" spans="1:18" ht="15.6" x14ac:dyDescent="0.3">
      <c r="A167" s="104">
        <v>163</v>
      </c>
      <c r="B167" s="105">
        <f t="shared" si="8"/>
        <v>301.7</v>
      </c>
      <c r="C167" s="35">
        <v>324</v>
      </c>
      <c r="D167" s="34">
        <f t="shared" si="2"/>
        <v>301.7</v>
      </c>
      <c r="E167" s="36">
        <v>44870</v>
      </c>
      <c r="F167" s="37">
        <v>301.7</v>
      </c>
      <c r="G167" s="36">
        <v>44871</v>
      </c>
      <c r="H167" s="76">
        <f t="shared" si="0"/>
        <v>0</v>
      </c>
      <c r="I167" s="5">
        <f t="shared" si="1"/>
        <v>0</v>
      </c>
      <c r="K167" s="33"/>
      <c r="L167" s="36">
        <v>44882</v>
      </c>
      <c r="M167" s="34">
        <v>102</v>
      </c>
      <c r="N167" s="37">
        <v>0</v>
      </c>
      <c r="O167" s="35">
        <v>102</v>
      </c>
      <c r="P167" s="39">
        <v>1.02</v>
      </c>
      <c r="Q167" s="40">
        <f t="shared" si="9"/>
        <v>0</v>
      </c>
      <c r="R167" s="41"/>
    </row>
    <row r="168" spans="1:18" ht="15.6" x14ac:dyDescent="0.3">
      <c r="A168" s="104">
        <v>164</v>
      </c>
      <c r="B168" s="105">
        <f t="shared" si="8"/>
        <v>301.7</v>
      </c>
      <c r="C168" s="35">
        <v>324</v>
      </c>
      <c r="D168" s="34">
        <f t="shared" si="2"/>
        <v>301.7</v>
      </c>
      <c r="E168" s="36">
        <v>44871</v>
      </c>
      <c r="F168" s="37">
        <v>301.7</v>
      </c>
      <c r="G168" s="36">
        <v>44872</v>
      </c>
      <c r="H168" s="76">
        <f t="shared" si="0"/>
        <v>0</v>
      </c>
      <c r="I168" s="5">
        <f t="shared" si="1"/>
        <v>0</v>
      </c>
      <c r="K168" s="33"/>
      <c r="L168" s="36">
        <v>44883</v>
      </c>
      <c r="M168" s="34">
        <v>102</v>
      </c>
      <c r="N168" s="37">
        <v>0</v>
      </c>
      <c r="O168" s="35">
        <v>102</v>
      </c>
      <c r="P168" s="39">
        <v>1.02</v>
      </c>
      <c r="Q168" s="40">
        <f t="shared" si="9"/>
        <v>0</v>
      </c>
      <c r="R168" s="41"/>
    </row>
    <row r="169" spans="1:18" ht="15.6" x14ac:dyDescent="0.3">
      <c r="A169" s="104">
        <v>165</v>
      </c>
      <c r="B169" s="105">
        <f t="shared" si="8"/>
        <v>301.7</v>
      </c>
      <c r="C169" s="35">
        <v>324</v>
      </c>
      <c r="D169" s="34">
        <f t="shared" si="2"/>
        <v>301.7</v>
      </c>
      <c r="E169" s="36">
        <v>44872</v>
      </c>
      <c r="F169" s="37">
        <v>301.7</v>
      </c>
      <c r="G169" s="36">
        <v>44873</v>
      </c>
      <c r="H169" s="76">
        <f t="shared" si="0"/>
        <v>0</v>
      </c>
      <c r="I169" s="5">
        <f t="shared" si="1"/>
        <v>0</v>
      </c>
      <c r="K169" s="33"/>
      <c r="L169" s="36">
        <v>44884</v>
      </c>
      <c r="M169" s="34">
        <v>102</v>
      </c>
      <c r="N169" s="37">
        <v>0</v>
      </c>
      <c r="O169" s="35">
        <v>102</v>
      </c>
      <c r="P169" s="39">
        <v>1.02</v>
      </c>
      <c r="Q169" s="40">
        <f t="shared" si="9"/>
        <v>0</v>
      </c>
      <c r="R169" s="41"/>
    </row>
    <row r="170" spans="1:18" ht="15.6" x14ac:dyDescent="0.3">
      <c r="A170" s="104">
        <v>166</v>
      </c>
      <c r="B170" s="105">
        <f t="shared" si="8"/>
        <v>301.7</v>
      </c>
      <c r="C170" s="35">
        <v>324</v>
      </c>
      <c r="D170" s="34">
        <f t="shared" si="2"/>
        <v>301.7</v>
      </c>
      <c r="E170" s="36">
        <v>44873</v>
      </c>
      <c r="F170" s="37">
        <v>301.7</v>
      </c>
      <c r="G170" s="36">
        <v>44874</v>
      </c>
      <c r="H170" s="76">
        <f t="shared" si="0"/>
        <v>0</v>
      </c>
      <c r="I170" s="5">
        <f t="shared" si="1"/>
        <v>0</v>
      </c>
      <c r="K170" s="33"/>
      <c r="L170" s="36">
        <v>44885</v>
      </c>
      <c r="M170" s="34">
        <v>102</v>
      </c>
      <c r="N170" s="37">
        <v>0</v>
      </c>
      <c r="O170" s="35">
        <v>102</v>
      </c>
      <c r="P170" s="39">
        <v>1.02</v>
      </c>
      <c r="Q170" s="40">
        <f t="shared" si="9"/>
        <v>0</v>
      </c>
      <c r="R170" s="41"/>
    </row>
    <row r="171" spans="1:18" ht="15.6" x14ac:dyDescent="0.3">
      <c r="A171" s="104">
        <v>167</v>
      </c>
      <c r="B171" s="105">
        <f t="shared" si="8"/>
        <v>301.7</v>
      </c>
      <c r="C171" s="35">
        <v>324</v>
      </c>
      <c r="D171" s="34">
        <f t="shared" si="2"/>
        <v>301.7</v>
      </c>
      <c r="E171" s="36">
        <v>44874</v>
      </c>
      <c r="F171" s="37">
        <v>301.7</v>
      </c>
      <c r="G171" s="36">
        <v>44875</v>
      </c>
      <c r="H171" s="76">
        <f t="shared" si="0"/>
        <v>0</v>
      </c>
      <c r="I171" s="5">
        <f t="shared" si="1"/>
        <v>0</v>
      </c>
      <c r="K171" s="33"/>
      <c r="L171" s="36">
        <v>44886</v>
      </c>
      <c r="M171" s="34">
        <v>102</v>
      </c>
      <c r="N171" s="37">
        <v>0</v>
      </c>
      <c r="O171" s="35">
        <v>102</v>
      </c>
      <c r="P171" s="39">
        <v>1.02</v>
      </c>
      <c r="Q171" s="40">
        <f t="shared" si="9"/>
        <v>0</v>
      </c>
      <c r="R171" s="41"/>
    </row>
    <row r="172" spans="1:18" ht="15.6" x14ac:dyDescent="0.3">
      <c r="A172" s="104">
        <v>168</v>
      </c>
      <c r="B172" s="105">
        <f t="shared" si="8"/>
        <v>301.7</v>
      </c>
      <c r="C172" s="35">
        <v>324</v>
      </c>
      <c r="D172" s="34">
        <f t="shared" si="2"/>
        <v>301.7</v>
      </c>
      <c r="E172" s="36">
        <v>44875</v>
      </c>
      <c r="F172" s="37">
        <v>301.7</v>
      </c>
      <c r="G172" s="36">
        <v>44876</v>
      </c>
      <c r="H172" s="76">
        <f t="shared" si="0"/>
        <v>0</v>
      </c>
      <c r="I172" s="5">
        <f t="shared" si="1"/>
        <v>0</v>
      </c>
      <c r="K172" s="33"/>
      <c r="L172" s="36">
        <v>44887</v>
      </c>
      <c r="M172" s="34">
        <v>102</v>
      </c>
      <c r="N172" s="37">
        <v>0</v>
      </c>
      <c r="O172" s="35">
        <v>102</v>
      </c>
      <c r="P172" s="39">
        <v>1.02</v>
      </c>
      <c r="Q172" s="40">
        <f t="shared" si="9"/>
        <v>0</v>
      </c>
      <c r="R172" s="41"/>
    </row>
    <row r="173" spans="1:18" ht="15.6" x14ac:dyDescent="0.3">
      <c r="A173" s="104">
        <v>169</v>
      </c>
      <c r="B173" s="105">
        <f t="shared" si="8"/>
        <v>301.7</v>
      </c>
      <c r="C173" s="35">
        <v>324</v>
      </c>
      <c r="D173" s="34">
        <f t="shared" si="2"/>
        <v>301.7</v>
      </c>
      <c r="E173" s="36">
        <v>44876</v>
      </c>
      <c r="F173" s="37">
        <v>301.7</v>
      </c>
      <c r="G173" s="36">
        <v>44877</v>
      </c>
      <c r="H173" s="76">
        <f t="shared" si="0"/>
        <v>0</v>
      </c>
      <c r="I173" s="5">
        <f t="shared" si="1"/>
        <v>0</v>
      </c>
      <c r="K173" s="33"/>
      <c r="L173" s="36">
        <v>44888</v>
      </c>
      <c r="M173" s="34">
        <v>102</v>
      </c>
      <c r="N173" s="37">
        <v>0</v>
      </c>
      <c r="O173" s="35">
        <v>102</v>
      </c>
      <c r="P173" s="39">
        <v>1.02</v>
      </c>
      <c r="Q173" s="40">
        <f t="shared" si="9"/>
        <v>0</v>
      </c>
      <c r="R173" s="41"/>
    </row>
    <row r="174" spans="1:18" ht="15.6" x14ac:dyDescent="0.3">
      <c r="A174" s="104">
        <v>170</v>
      </c>
      <c r="B174" s="105">
        <f t="shared" si="8"/>
        <v>301.7</v>
      </c>
      <c r="C174" s="35">
        <v>324</v>
      </c>
      <c r="D174" s="34">
        <f t="shared" si="2"/>
        <v>301.7</v>
      </c>
      <c r="E174" s="36">
        <v>44877</v>
      </c>
      <c r="F174" s="37">
        <v>301.7</v>
      </c>
      <c r="G174" s="36">
        <v>44878</v>
      </c>
      <c r="H174" s="76">
        <f t="shared" si="0"/>
        <v>0</v>
      </c>
      <c r="I174" s="5">
        <f t="shared" si="1"/>
        <v>0</v>
      </c>
      <c r="K174" s="33"/>
      <c r="L174" s="36">
        <v>44889</v>
      </c>
      <c r="M174" s="34">
        <v>102</v>
      </c>
      <c r="N174" s="37">
        <v>0</v>
      </c>
      <c r="O174" s="35">
        <v>102</v>
      </c>
      <c r="P174" s="39">
        <v>1.02</v>
      </c>
      <c r="Q174" s="40">
        <f t="shared" si="9"/>
        <v>0</v>
      </c>
      <c r="R174" s="41"/>
    </row>
    <row r="175" spans="1:18" ht="15.6" x14ac:dyDescent="0.3">
      <c r="A175" s="104">
        <v>171</v>
      </c>
      <c r="B175" s="105">
        <f t="shared" si="8"/>
        <v>301.7</v>
      </c>
      <c r="C175" s="35">
        <v>324</v>
      </c>
      <c r="D175" s="34">
        <f t="shared" si="2"/>
        <v>301.7</v>
      </c>
      <c r="E175" s="36">
        <v>44878</v>
      </c>
      <c r="F175" s="37">
        <v>301.7</v>
      </c>
      <c r="G175" s="36">
        <v>44879</v>
      </c>
      <c r="H175" s="76">
        <f t="shared" si="0"/>
        <v>0</v>
      </c>
      <c r="I175" s="5">
        <f t="shared" si="1"/>
        <v>0</v>
      </c>
      <c r="K175" s="33"/>
      <c r="L175" s="36">
        <v>44890</v>
      </c>
      <c r="M175" s="34">
        <v>102</v>
      </c>
      <c r="N175" s="37">
        <v>0</v>
      </c>
      <c r="O175" s="35">
        <v>102</v>
      </c>
      <c r="P175" s="39">
        <v>1.02</v>
      </c>
      <c r="Q175" s="40">
        <f t="shared" si="9"/>
        <v>0</v>
      </c>
      <c r="R175" s="41"/>
    </row>
    <row r="176" spans="1:18" ht="15.6" x14ac:dyDescent="0.3">
      <c r="A176" s="104">
        <v>172</v>
      </c>
      <c r="B176" s="105">
        <f t="shared" si="8"/>
        <v>301.7</v>
      </c>
      <c r="C176" s="35">
        <v>324</v>
      </c>
      <c r="D176" s="34">
        <f t="shared" si="2"/>
        <v>301.7</v>
      </c>
      <c r="E176" s="36">
        <v>44879</v>
      </c>
      <c r="F176" s="37">
        <v>301.7</v>
      </c>
      <c r="G176" s="36">
        <v>44880</v>
      </c>
      <c r="H176" s="76">
        <f t="shared" si="0"/>
        <v>0</v>
      </c>
      <c r="I176" s="5">
        <f t="shared" si="1"/>
        <v>0</v>
      </c>
      <c r="K176" s="33"/>
      <c r="L176" s="36">
        <v>44891</v>
      </c>
      <c r="M176" s="34">
        <v>102</v>
      </c>
      <c r="N176" s="37">
        <v>0</v>
      </c>
      <c r="O176" s="35">
        <v>102</v>
      </c>
      <c r="P176" s="39">
        <v>1.02</v>
      </c>
      <c r="Q176" s="40">
        <f t="shared" si="9"/>
        <v>0</v>
      </c>
      <c r="R176" s="41"/>
    </row>
    <row r="177" spans="1:18" ht="15.6" x14ac:dyDescent="0.3">
      <c r="A177" s="104">
        <v>173</v>
      </c>
      <c r="B177" s="105">
        <f t="shared" si="8"/>
        <v>301.7</v>
      </c>
      <c r="C177" s="35">
        <v>324</v>
      </c>
      <c r="D177" s="34">
        <f t="shared" si="2"/>
        <v>301.7</v>
      </c>
      <c r="E177" s="36">
        <v>44880</v>
      </c>
      <c r="F177" s="37">
        <v>301.7</v>
      </c>
      <c r="G177" s="36">
        <v>44881</v>
      </c>
      <c r="H177" s="76">
        <f t="shared" si="0"/>
        <v>0</v>
      </c>
      <c r="I177" s="5">
        <f t="shared" si="1"/>
        <v>0</v>
      </c>
      <c r="K177" s="33"/>
      <c r="L177" s="36">
        <v>44892</v>
      </c>
      <c r="M177" s="34">
        <v>102</v>
      </c>
      <c r="N177" s="37">
        <v>0</v>
      </c>
      <c r="O177" s="35">
        <v>102</v>
      </c>
      <c r="P177" s="39">
        <v>1.02</v>
      </c>
      <c r="Q177" s="40">
        <f t="shared" si="9"/>
        <v>0</v>
      </c>
      <c r="R177" s="41"/>
    </row>
    <row r="178" spans="1:18" ht="15.6" x14ac:dyDescent="0.3">
      <c r="A178" s="104">
        <v>174</v>
      </c>
      <c r="B178" s="105">
        <f t="shared" si="8"/>
        <v>301.7</v>
      </c>
      <c r="C178" s="35">
        <v>324</v>
      </c>
      <c r="D178" s="34">
        <f t="shared" si="2"/>
        <v>301.7</v>
      </c>
      <c r="E178" s="36">
        <v>44881</v>
      </c>
      <c r="F178" s="37">
        <v>301.7</v>
      </c>
      <c r="G178" s="36">
        <v>44882</v>
      </c>
      <c r="H178" s="76">
        <f t="shared" si="0"/>
        <v>0</v>
      </c>
      <c r="I178" s="5">
        <f t="shared" si="1"/>
        <v>0</v>
      </c>
      <c r="K178" s="33"/>
      <c r="L178" s="36">
        <v>44893</v>
      </c>
      <c r="M178" s="34">
        <v>102</v>
      </c>
      <c r="N178" s="37">
        <v>0</v>
      </c>
      <c r="O178" s="35">
        <v>102</v>
      </c>
      <c r="P178" s="39">
        <v>1.02</v>
      </c>
      <c r="Q178" s="40">
        <f t="shared" si="9"/>
        <v>0</v>
      </c>
      <c r="R178" s="41"/>
    </row>
    <row r="179" spans="1:18" ht="15.6" x14ac:dyDescent="0.3">
      <c r="A179" s="104">
        <v>175</v>
      </c>
      <c r="B179" s="105">
        <f t="shared" si="8"/>
        <v>301.7</v>
      </c>
      <c r="C179" s="35">
        <v>324</v>
      </c>
      <c r="D179" s="34">
        <f t="shared" si="2"/>
        <v>301.7</v>
      </c>
      <c r="E179" s="36">
        <v>44882</v>
      </c>
      <c r="F179" s="37">
        <v>301.7</v>
      </c>
      <c r="G179" s="36">
        <v>44883</v>
      </c>
      <c r="H179" s="76">
        <f t="shared" si="0"/>
        <v>0</v>
      </c>
      <c r="I179" s="5">
        <f t="shared" si="1"/>
        <v>0</v>
      </c>
      <c r="K179" s="33"/>
      <c r="L179" s="36">
        <v>44894</v>
      </c>
      <c r="M179" s="34">
        <v>102</v>
      </c>
      <c r="N179" s="37">
        <v>0</v>
      </c>
      <c r="O179" s="35">
        <v>102</v>
      </c>
      <c r="P179" s="39">
        <v>1.02</v>
      </c>
      <c r="Q179" s="40">
        <f t="shared" si="9"/>
        <v>0</v>
      </c>
      <c r="R179" s="41"/>
    </row>
    <row r="180" spans="1:18" ht="15.6" x14ac:dyDescent="0.3">
      <c r="A180" s="104">
        <v>176</v>
      </c>
      <c r="B180" s="105">
        <f t="shared" si="8"/>
        <v>301.7</v>
      </c>
      <c r="C180" s="35">
        <v>324</v>
      </c>
      <c r="D180" s="34">
        <f t="shared" si="2"/>
        <v>301.7</v>
      </c>
      <c r="E180" s="36">
        <v>44883</v>
      </c>
      <c r="F180" s="37">
        <v>301.7</v>
      </c>
      <c r="G180" s="36">
        <v>44884</v>
      </c>
      <c r="H180" s="76">
        <f t="shared" si="0"/>
        <v>0</v>
      </c>
      <c r="I180" s="5">
        <f t="shared" si="1"/>
        <v>0</v>
      </c>
      <c r="K180" s="33"/>
      <c r="L180" s="36">
        <v>44895</v>
      </c>
      <c r="M180" s="34">
        <v>102</v>
      </c>
      <c r="N180" s="37">
        <v>0</v>
      </c>
      <c r="O180" s="35">
        <v>102</v>
      </c>
      <c r="P180" s="39">
        <v>1.02</v>
      </c>
      <c r="Q180" s="40">
        <f t="shared" si="9"/>
        <v>0</v>
      </c>
      <c r="R180" s="41"/>
    </row>
    <row r="181" spans="1:18" ht="15.6" x14ac:dyDescent="0.3">
      <c r="A181" s="104">
        <v>177</v>
      </c>
      <c r="B181" s="105">
        <f t="shared" si="8"/>
        <v>301.7</v>
      </c>
      <c r="C181" s="35">
        <v>324</v>
      </c>
      <c r="D181" s="34">
        <f t="shared" si="2"/>
        <v>301.7</v>
      </c>
      <c r="E181" s="36">
        <v>44884</v>
      </c>
      <c r="F181" s="37">
        <v>301.7</v>
      </c>
      <c r="G181" s="36">
        <v>44885</v>
      </c>
      <c r="H181" s="76">
        <f t="shared" si="0"/>
        <v>0</v>
      </c>
      <c r="I181" s="5">
        <f t="shared" si="1"/>
        <v>0</v>
      </c>
      <c r="K181" s="33"/>
      <c r="L181" s="36">
        <v>44896</v>
      </c>
      <c r="M181" s="34">
        <v>102</v>
      </c>
      <c r="N181" s="37">
        <v>0</v>
      </c>
      <c r="O181" s="35">
        <v>102</v>
      </c>
      <c r="P181" s="39">
        <v>1.02</v>
      </c>
      <c r="Q181" s="40">
        <f t="shared" si="9"/>
        <v>0</v>
      </c>
      <c r="R181" s="41"/>
    </row>
    <row r="182" spans="1:18" ht="15.6" x14ac:dyDescent="0.3">
      <c r="A182" s="104">
        <v>178</v>
      </c>
      <c r="B182" s="105">
        <f t="shared" si="8"/>
        <v>301.7</v>
      </c>
      <c r="C182" s="35">
        <v>324</v>
      </c>
      <c r="D182" s="34">
        <f t="shared" si="2"/>
        <v>301.7</v>
      </c>
      <c r="E182" s="36">
        <v>44885</v>
      </c>
      <c r="F182" s="37">
        <v>301.7</v>
      </c>
      <c r="G182" s="36">
        <v>44886</v>
      </c>
      <c r="H182" s="76">
        <f t="shared" si="0"/>
        <v>0</v>
      </c>
      <c r="I182" s="5">
        <f t="shared" si="1"/>
        <v>0</v>
      </c>
      <c r="K182" s="33"/>
      <c r="L182" s="36">
        <v>44897</v>
      </c>
      <c r="M182" s="34">
        <v>102</v>
      </c>
      <c r="N182" s="37">
        <v>0</v>
      </c>
      <c r="O182" s="35">
        <v>102</v>
      </c>
      <c r="P182" s="39">
        <v>1.02</v>
      </c>
      <c r="Q182" s="40">
        <f t="shared" si="9"/>
        <v>0</v>
      </c>
      <c r="R182" s="41"/>
    </row>
    <row r="183" spans="1:18" ht="15.6" x14ac:dyDescent="0.3">
      <c r="A183" s="104">
        <v>179</v>
      </c>
      <c r="B183" s="105">
        <f t="shared" si="8"/>
        <v>301.7</v>
      </c>
      <c r="C183" s="35">
        <v>324</v>
      </c>
      <c r="D183" s="34">
        <f t="shared" si="2"/>
        <v>301.7</v>
      </c>
      <c r="E183" s="36">
        <v>44886</v>
      </c>
      <c r="F183" s="37">
        <v>301.7</v>
      </c>
      <c r="G183" s="36">
        <v>44887</v>
      </c>
      <c r="H183" s="76">
        <f t="shared" si="0"/>
        <v>0</v>
      </c>
      <c r="I183" s="5">
        <f t="shared" si="1"/>
        <v>0</v>
      </c>
      <c r="K183" s="33"/>
      <c r="L183" s="36">
        <v>44898</v>
      </c>
      <c r="M183" s="34">
        <v>102</v>
      </c>
      <c r="N183" s="37">
        <v>0</v>
      </c>
      <c r="O183" s="35">
        <v>102</v>
      </c>
      <c r="P183" s="39">
        <v>1.02</v>
      </c>
      <c r="Q183" s="40">
        <f t="shared" si="9"/>
        <v>0</v>
      </c>
      <c r="R183" s="41"/>
    </row>
    <row r="184" spans="1:18" ht="15.6" x14ac:dyDescent="0.3">
      <c r="A184" s="104">
        <v>180</v>
      </c>
      <c r="B184" s="105">
        <f t="shared" si="8"/>
        <v>301.7</v>
      </c>
      <c r="C184" s="35">
        <v>324</v>
      </c>
      <c r="D184" s="34">
        <f t="shared" si="2"/>
        <v>301.7</v>
      </c>
      <c r="E184" s="36">
        <v>44887</v>
      </c>
      <c r="F184" s="37">
        <v>301.7</v>
      </c>
      <c r="G184" s="36">
        <v>44888</v>
      </c>
      <c r="H184" s="76">
        <f t="shared" si="0"/>
        <v>0</v>
      </c>
      <c r="I184" s="5">
        <f t="shared" si="1"/>
        <v>0</v>
      </c>
      <c r="K184" s="33"/>
      <c r="L184" s="36">
        <v>44899</v>
      </c>
      <c r="M184" s="34">
        <v>102</v>
      </c>
      <c r="N184" s="37">
        <v>0</v>
      </c>
      <c r="O184" s="35">
        <v>102</v>
      </c>
      <c r="P184" s="39">
        <v>1.02</v>
      </c>
      <c r="Q184" s="40">
        <f t="shared" si="9"/>
        <v>0</v>
      </c>
      <c r="R184" s="41"/>
    </row>
    <row r="185" spans="1:18" ht="15.6" x14ac:dyDescent="0.3">
      <c r="A185" s="104">
        <v>181</v>
      </c>
      <c r="B185" s="105">
        <f t="shared" si="8"/>
        <v>301.7</v>
      </c>
      <c r="C185" s="35">
        <v>324</v>
      </c>
      <c r="D185" s="34">
        <f t="shared" si="2"/>
        <v>301.7</v>
      </c>
      <c r="E185" s="36">
        <v>44888</v>
      </c>
      <c r="F185" s="37">
        <v>301.7</v>
      </c>
      <c r="G185" s="36">
        <v>44889</v>
      </c>
      <c r="H185" s="76">
        <f t="shared" si="0"/>
        <v>0</v>
      </c>
      <c r="I185" s="5">
        <f t="shared" si="1"/>
        <v>0</v>
      </c>
      <c r="K185" s="33"/>
      <c r="L185" s="36">
        <v>44900</v>
      </c>
      <c r="M185" s="34">
        <v>102</v>
      </c>
      <c r="N185" s="37">
        <v>0</v>
      </c>
      <c r="O185" s="35">
        <v>102</v>
      </c>
      <c r="P185" s="39">
        <v>1.02</v>
      </c>
      <c r="Q185" s="40">
        <f t="shared" si="9"/>
        <v>0</v>
      </c>
      <c r="R185" s="41"/>
    </row>
    <row r="186" spans="1:18" ht="15.6" x14ac:dyDescent="0.3">
      <c r="A186" s="104">
        <v>182</v>
      </c>
      <c r="B186" s="105">
        <f t="shared" si="8"/>
        <v>301.7</v>
      </c>
      <c r="C186" s="35">
        <v>324</v>
      </c>
      <c r="D186" s="34">
        <f t="shared" si="2"/>
        <v>301.7</v>
      </c>
      <c r="E186" s="36">
        <v>44889</v>
      </c>
      <c r="F186" s="37">
        <v>301.7</v>
      </c>
      <c r="G186" s="36">
        <v>44890</v>
      </c>
      <c r="H186" s="76">
        <f t="shared" si="0"/>
        <v>0</v>
      </c>
      <c r="I186" s="5">
        <f t="shared" si="1"/>
        <v>0</v>
      </c>
      <c r="K186" s="33"/>
      <c r="L186" s="36">
        <v>44901</v>
      </c>
      <c r="M186" s="34">
        <v>102</v>
      </c>
      <c r="N186" s="37">
        <v>0</v>
      </c>
      <c r="O186" s="35">
        <v>102</v>
      </c>
      <c r="P186" s="39">
        <v>1.02</v>
      </c>
      <c r="Q186" s="40">
        <f t="shared" si="9"/>
        <v>0</v>
      </c>
      <c r="R186" s="41"/>
    </row>
    <row r="187" spans="1:18" ht="15.6" x14ac:dyDescent="0.3">
      <c r="A187" s="104">
        <v>183</v>
      </c>
      <c r="B187" s="105">
        <f t="shared" si="8"/>
        <v>301.7</v>
      </c>
      <c r="C187" s="35">
        <v>324</v>
      </c>
      <c r="D187" s="34">
        <f t="shared" si="2"/>
        <v>301.7</v>
      </c>
      <c r="E187" s="36">
        <v>44890</v>
      </c>
      <c r="F187" s="37">
        <v>301.7</v>
      </c>
      <c r="G187" s="36">
        <v>44891</v>
      </c>
      <c r="H187" s="76">
        <f t="shared" si="0"/>
        <v>0</v>
      </c>
      <c r="I187" s="5">
        <f t="shared" si="1"/>
        <v>0</v>
      </c>
      <c r="K187" s="33"/>
      <c r="L187" s="36">
        <v>44902</v>
      </c>
      <c r="M187" s="34">
        <v>102</v>
      </c>
      <c r="N187" s="37">
        <v>0</v>
      </c>
      <c r="O187" s="35">
        <v>102</v>
      </c>
      <c r="P187" s="39">
        <v>1.02</v>
      </c>
      <c r="Q187" s="40">
        <f t="shared" si="9"/>
        <v>0</v>
      </c>
      <c r="R187" s="41"/>
    </row>
    <row r="188" spans="1:18" ht="15.6" x14ac:dyDescent="0.3">
      <c r="A188" s="104">
        <v>184</v>
      </c>
      <c r="B188" s="105">
        <f t="shared" si="8"/>
        <v>301.7</v>
      </c>
      <c r="C188" s="35">
        <v>324</v>
      </c>
      <c r="D188" s="34">
        <f t="shared" si="2"/>
        <v>301.7</v>
      </c>
      <c r="E188" s="36">
        <v>44891</v>
      </c>
      <c r="F188" s="37">
        <v>301.7</v>
      </c>
      <c r="G188" s="36">
        <v>44892</v>
      </c>
      <c r="H188" s="76">
        <f t="shared" si="0"/>
        <v>0</v>
      </c>
      <c r="I188" s="5">
        <f t="shared" si="1"/>
        <v>0</v>
      </c>
      <c r="K188" s="33"/>
      <c r="L188" s="36">
        <v>44903</v>
      </c>
      <c r="M188" s="34">
        <v>102</v>
      </c>
      <c r="N188" s="37">
        <v>0</v>
      </c>
      <c r="O188" s="35">
        <v>102</v>
      </c>
      <c r="P188" s="39">
        <v>1.02</v>
      </c>
      <c r="Q188" s="40">
        <f t="shared" si="9"/>
        <v>0</v>
      </c>
      <c r="R188" s="41"/>
    </row>
    <row r="189" spans="1:18" ht="15.6" x14ac:dyDescent="0.3">
      <c r="A189" s="104">
        <v>185</v>
      </c>
      <c r="B189" s="105">
        <f t="shared" si="8"/>
        <v>301.7</v>
      </c>
      <c r="C189" s="35">
        <v>324</v>
      </c>
      <c r="D189" s="34">
        <f t="shared" si="2"/>
        <v>301.7</v>
      </c>
      <c r="E189" s="36">
        <v>44892</v>
      </c>
      <c r="F189" s="37">
        <v>301.7</v>
      </c>
      <c r="G189" s="36">
        <v>44893</v>
      </c>
      <c r="H189" s="76">
        <f t="shared" si="0"/>
        <v>0</v>
      </c>
      <c r="I189" s="5">
        <f t="shared" si="1"/>
        <v>0</v>
      </c>
      <c r="K189" s="33"/>
      <c r="L189" s="36">
        <v>44904</v>
      </c>
      <c r="M189" s="34">
        <v>102</v>
      </c>
      <c r="N189" s="37">
        <v>0</v>
      </c>
      <c r="O189" s="35">
        <v>102</v>
      </c>
      <c r="P189" s="39">
        <v>1.02</v>
      </c>
      <c r="Q189" s="40">
        <f t="shared" si="9"/>
        <v>0</v>
      </c>
      <c r="R189" s="41"/>
    </row>
    <row r="190" spans="1:18" ht="15.6" x14ac:dyDescent="0.3">
      <c r="A190" s="104">
        <v>186</v>
      </c>
      <c r="B190" s="105">
        <f t="shared" si="8"/>
        <v>301.7</v>
      </c>
      <c r="C190" s="35">
        <v>324</v>
      </c>
      <c r="D190" s="34">
        <f t="shared" si="2"/>
        <v>301.7</v>
      </c>
      <c r="E190" s="36">
        <v>44893</v>
      </c>
      <c r="F190" s="37">
        <v>301.7</v>
      </c>
      <c r="G190" s="36">
        <v>44894</v>
      </c>
      <c r="H190" s="76">
        <f t="shared" si="0"/>
        <v>0</v>
      </c>
      <c r="I190" s="5">
        <f t="shared" si="1"/>
        <v>0</v>
      </c>
      <c r="K190" s="33"/>
      <c r="L190" s="36">
        <v>44905</v>
      </c>
      <c r="M190" s="34">
        <v>102</v>
      </c>
      <c r="N190" s="37">
        <v>0</v>
      </c>
      <c r="O190" s="35">
        <v>102</v>
      </c>
      <c r="P190" s="39">
        <v>1.02</v>
      </c>
      <c r="Q190" s="40">
        <f t="shared" si="9"/>
        <v>0</v>
      </c>
      <c r="R190" s="41"/>
    </row>
    <row r="191" spans="1:18" ht="15.6" x14ac:dyDescent="0.3">
      <c r="A191" s="104">
        <v>187</v>
      </c>
      <c r="B191" s="105">
        <f t="shared" si="8"/>
        <v>301.7</v>
      </c>
      <c r="C191" s="35">
        <v>324</v>
      </c>
      <c r="D191" s="34">
        <f t="shared" si="2"/>
        <v>301.7</v>
      </c>
      <c r="E191" s="36">
        <v>44894</v>
      </c>
      <c r="F191" s="37">
        <v>301.7</v>
      </c>
      <c r="G191" s="36">
        <v>44895</v>
      </c>
      <c r="H191" s="76">
        <f t="shared" si="0"/>
        <v>0</v>
      </c>
      <c r="I191" s="5">
        <f t="shared" si="1"/>
        <v>0</v>
      </c>
      <c r="K191" s="33"/>
      <c r="L191" s="36">
        <v>44906</v>
      </c>
      <c r="M191" s="34">
        <v>102</v>
      </c>
      <c r="N191" s="37">
        <v>0</v>
      </c>
      <c r="O191" s="35">
        <v>102</v>
      </c>
      <c r="P191" s="39">
        <v>1.02</v>
      </c>
      <c r="Q191" s="40">
        <f t="shared" si="9"/>
        <v>0</v>
      </c>
      <c r="R191" s="41"/>
    </row>
    <row r="192" spans="1:18" ht="15.6" x14ac:dyDescent="0.3">
      <c r="A192" s="104">
        <v>188</v>
      </c>
      <c r="B192" s="105">
        <f t="shared" si="8"/>
        <v>301.7</v>
      </c>
      <c r="C192" s="35">
        <v>324</v>
      </c>
      <c r="D192" s="34">
        <f t="shared" si="2"/>
        <v>301.7</v>
      </c>
      <c r="E192" s="36">
        <v>44895</v>
      </c>
      <c r="F192" s="37">
        <v>301.7</v>
      </c>
      <c r="G192" s="36">
        <v>44896</v>
      </c>
      <c r="H192" s="76">
        <f t="shared" si="0"/>
        <v>0</v>
      </c>
      <c r="I192" s="5">
        <f t="shared" si="1"/>
        <v>0</v>
      </c>
      <c r="K192" s="33"/>
      <c r="L192" s="36">
        <v>44907</v>
      </c>
      <c r="M192" s="34">
        <v>102</v>
      </c>
      <c r="N192" s="37">
        <v>0</v>
      </c>
      <c r="O192" s="35">
        <v>102</v>
      </c>
      <c r="P192" s="39">
        <v>1.02</v>
      </c>
      <c r="Q192" s="40">
        <f t="shared" si="9"/>
        <v>0</v>
      </c>
      <c r="R192" s="41"/>
    </row>
    <row r="193" spans="1:18" ht="15.6" x14ac:dyDescent="0.3">
      <c r="A193" s="104">
        <v>189</v>
      </c>
      <c r="B193" s="105">
        <f t="shared" si="8"/>
        <v>301.7</v>
      </c>
      <c r="C193" s="35">
        <v>324</v>
      </c>
      <c r="D193" s="34">
        <f t="shared" si="2"/>
        <v>301.7</v>
      </c>
      <c r="E193" s="36">
        <v>44896</v>
      </c>
      <c r="F193" s="37">
        <v>301.7</v>
      </c>
      <c r="G193" s="36">
        <v>44897</v>
      </c>
      <c r="H193" s="76">
        <f t="shared" si="0"/>
        <v>0</v>
      </c>
      <c r="I193" s="5">
        <f t="shared" si="1"/>
        <v>0</v>
      </c>
      <c r="K193" s="33"/>
      <c r="L193" s="36">
        <v>44908</v>
      </c>
      <c r="M193" s="34">
        <v>102</v>
      </c>
      <c r="N193" s="37">
        <v>0</v>
      </c>
      <c r="O193" s="35">
        <v>102</v>
      </c>
      <c r="P193" s="39">
        <v>1.02</v>
      </c>
      <c r="Q193" s="40">
        <f t="shared" si="9"/>
        <v>0</v>
      </c>
      <c r="R193" s="41"/>
    </row>
    <row r="194" spans="1:18" ht="15.6" x14ac:dyDescent="0.3">
      <c r="A194" s="104">
        <v>190</v>
      </c>
      <c r="B194" s="105">
        <f t="shared" si="8"/>
        <v>301.7</v>
      </c>
      <c r="C194" s="35">
        <v>324</v>
      </c>
      <c r="D194" s="34">
        <f t="shared" si="2"/>
        <v>301.7</v>
      </c>
      <c r="E194" s="36">
        <v>44897</v>
      </c>
      <c r="F194" s="37">
        <v>301.7</v>
      </c>
      <c r="G194" s="36">
        <v>44898</v>
      </c>
      <c r="H194" s="76">
        <f t="shared" si="0"/>
        <v>0</v>
      </c>
      <c r="I194" s="5">
        <f t="shared" si="1"/>
        <v>0</v>
      </c>
      <c r="K194" s="33"/>
      <c r="L194" s="36">
        <v>44909</v>
      </c>
      <c r="M194" s="34">
        <v>102</v>
      </c>
      <c r="N194" s="37">
        <v>0</v>
      </c>
      <c r="O194" s="35">
        <v>102</v>
      </c>
      <c r="P194" s="39">
        <v>1.02</v>
      </c>
      <c r="Q194" s="40">
        <f t="shared" si="9"/>
        <v>0</v>
      </c>
      <c r="R194" s="41"/>
    </row>
    <row r="195" spans="1:18" ht="15.6" x14ac:dyDescent="0.3">
      <c r="A195" s="104">
        <v>191</v>
      </c>
      <c r="B195" s="105">
        <f t="shared" si="8"/>
        <v>301.7</v>
      </c>
      <c r="C195" s="35">
        <v>324</v>
      </c>
      <c r="D195" s="34">
        <f t="shared" si="2"/>
        <v>301.7</v>
      </c>
      <c r="E195" s="36">
        <v>44898</v>
      </c>
      <c r="F195" s="37">
        <v>301.7</v>
      </c>
      <c r="G195" s="36">
        <v>44899</v>
      </c>
      <c r="H195" s="76">
        <f t="shared" si="0"/>
        <v>0</v>
      </c>
      <c r="I195" s="5">
        <f t="shared" si="1"/>
        <v>0</v>
      </c>
      <c r="K195" s="33"/>
      <c r="L195" s="36">
        <v>44910</v>
      </c>
      <c r="M195" s="34">
        <v>102</v>
      </c>
      <c r="N195" s="37">
        <v>0</v>
      </c>
      <c r="O195" s="35">
        <v>102</v>
      </c>
      <c r="P195" s="39">
        <v>1.02</v>
      </c>
      <c r="Q195" s="40">
        <f t="shared" si="9"/>
        <v>0</v>
      </c>
      <c r="R195" s="41"/>
    </row>
    <row r="196" spans="1:18" ht="15.6" x14ac:dyDescent="0.3">
      <c r="A196" s="104">
        <v>192</v>
      </c>
      <c r="B196" s="105">
        <f t="shared" si="8"/>
        <v>301.7</v>
      </c>
      <c r="C196" s="35">
        <v>324</v>
      </c>
      <c r="D196" s="34">
        <f t="shared" si="2"/>
        <v>301.7</v>
      </c>
      <c r="E196" s="36">
        <v>44899</v>
      </c>
      <c r="F196" s="37">
        <v>301.7</v>
      </c>
      <c r="G196" s="36">
        <v>44900</v>
      </c>
      <c r="H196" s="76">
        <f t="shared" si="0"/>
        <v>0</v>
      </c>
      <c r="I196" s="5">
        <f t="shared" si="1"/>
        <v>0</v>
      </c>
      <c r="K196" s="33"/>
      <c r="L196" s="36">
        <v>44911</v>
      </c>
      <c r="M196" s="34">
        <v>102</v>
      </c>
      <c r="N196" s="37">
        <v>0</v>
      </c>
      <c r="O196" s="35">
        <v>102</v>
      </c>
      <c r="P196" s="39">
        <v>1.02</v>
      </c>
      <c r="Q196" s="40">
        <f t="shared" si="9"/>
        <v>0</v>
      </c>
      <c r="R196" s="41"/>
    </row>
    <row r="197" spans="1:18" ht="15.6" x14ac:dyDescent="0.3">
      <c r="A197" s="104">
        <v>193</v>
      </c>
      <c r="B197" s="105">
        <f t="shared" si="8"/>
        <v>301.7</v>
      </c>
      <c r="C197" s="35">
        <v>324</v>
      </c>
      <c r="D197" s="34">
        <f t="shared" si="2"/>
        <v>301.7</v>
      </c>
      <c r="E197" s="36">
        <v>44900</v>
      </c>
      <c r="F197" s="37">
        <v>301.7</v>
      </c>
      <c r="G197" s="36">
        <v>44901</v>
      </c>
      <c r="H197" s="76">
        <f t="shared" si="0"/>
        <v>0</v>
      </c>
      <c r="I197" s="5">
        <f t="shared" si="1"/>
        <v>0</v>
      </c>
      <c r="K197" s="33"/>
      <c r="L197" s="36">
        <v>44912</v>
      </c>
      <c r="M197" s="34">
        <v>102</v>
      </c>
      <c r="N197" s="37">
        <v>0</v>
      </c>
      <c r="O197" s="35">
        <v>102</v>
      </c>
      <c r="P197" s="39">
        <v>1.02</v>
      </c>
      <c r="Q197" s="40">
        <f t="shared" si="9"/>
        <v>0</v>
      </c>
      <c r="R197" s="41"/>
    </row>
    <row r="198" spans="1:18" ht="15.6" x14ac:dyDescent="0.3">
      <c r="A198" s="104">
        <v>194</v>
      </c>
      <c r="B198" s="105">
        <f t="shared" si="8"/>
        <v>301.7</v>
      </c>
      <c r="C198" s="35">
        <v>324</v>
      </c>
      <c r="D198" s="34">
        <f t="shared" si="2"/>
        <v>301.7</v>
      </c>
      <c r="E198" s="36">
        <v>44901</v>
      </c>
      <c r="F198" s="37">
        <v>301.7</v>
      </c>
      <c r="G198" s="36">
        <v>44902</v>
      </c>
      <c r="H198" s="76">
        <f t="shared" si="0"/>
        <v>0</v>
      </c>
      <c r="I198" s="5">
        <f t="shared" si="1"/>
        <v>0</v>
      </c>
      <c r="K198" s="33"/>
      <c r="L198" s="36">
        <v>44913</v>
      </c>
      <c r="M198" s="34">
        <v>102</v>
      </c>
      <c r="N198" s="37">
        <v>0</v>
      </c>
      <c r="O198" s="35">
        <v>102</v>
      </c>
      <c r="P198" s="39">
        <v>1.02</v>
      </c>
      <c r="Q198" s="40">
        <f t="shared" si="9"/>
        <v>0</v>
      </c>
      <c r="R198" s="41"/>
    </row>
    <row r="199" spans="1:18" ht="15.6" x14ac:dyDescent="0.3">
      <c r="A199" s="104">
        <v>195</v>
      </c>
      <c r="B199" s="105">
        <f t="shared" si="8"/>
        <v>301.7</v>
      </c>
      <c r="C199" s="35">
        <v>324</v>
      </c>
      <c r="D199" s="34">
        <f t="shared" si="2"/>
        <v>301.7</v>
      </c>
      <c r="E199" s="36">
        <v>44902</v>
      </c>
      <c r="F199" s="37">
        <v>301.7</v>
      </c>
      <c r="G199" s="36">
        <v>44903</v>
      </c>
      <c r="H199" s="76">
        <f t="shared" si="0"/>
        <v>0</v>
      </c>
      <c r="I199" s="5">
        <f t="shared" si="1"/>
        <v>0</v>
      </c>
      <c r="K199" s="33"/>
      <c r="L199" s="36">
        <v>44914</v>
      </c>
      <c r="M199" s="34">
        <v>102</v>
      </c>
      <c r="N199" s="37">
        <v>0</v>
      </c>
      <c r="O199" s="35">
        <v>102</v>
      </c>
      <c r="P199" s="39">
        <v>1.02</v>
      </c>
      <c r="Q199" s="40">
        <f t="shared" si="9"/>
        <v>0</v>
      </c>
      <c r="R199" s="41"/>
    </row>
    <row r="200" spans="1:18" ht="15.6" x14ac:dyDescent="0.3">
      <c r="A200" s="104">
        <v>196</v>
      </c>
      <c r="B200" s="105">
        <f t="shared" si="8"/>
        <v>301.7</v>
      </c>
      <c r="C200" s="35">
        <v>324</v>
      </c>
      <c r="D200" s="34">
        <f t="shared" si="2"/>
        <v>301.7</v>
      </c>
      <c r="E200" s="36">
        <v>44903</v>
      </c>
      <c r="F200" s="37">
        <v>301.7</v>
      </c>
      <c r="G200" s="36">
        <v>44904</v>
      </c>
      <c r="H200" s="76">
        <f t="shared" si="0"/>
        <v>0</v>
      </c>
      <c r="I200" s="5">
        <f t="shared" si="1"/>
        <v>0</v>
      </c>
      <c r="K200" s="33"/>
      <c r="L200" s="36">
        <v>44915</v>
      </c>
      <c r="M200" s="34">
        <v>102</v>
      </c>
      <c r="N200" s="37">
        <v>0</v>
      </c>
      <c r="O200" s="35">
        <v>102</v>
      </c>
      <c r="P200" s="39">
        <v>1.02</v>
      </c>
      <c r="Q200" s="40">
        <f t="shared" si="9"/>
        <v>0</v>
      </c>
      <c r="R200" s="41"/>
    </row>
    <row r="201" spans="1:18" ht="15.6" x14ac:dyDescent="0.3">
      <c r="A201" s="104">
        <v>197</v>
      </c>
      <c r="B201" s="105">
        <f t="shared" si="8"/>
        <v>301.7</v>
      </c>
      <c r="C201" s="35">
        <v>324</v>
      </c>
      <c r="D201" s="34">
        <f t="shared" si="2"/>
        <v>301.7</v>
      </c>
      <c r="E201" s="36">
        <v>44904</v>
      </c>
      <c r="F201" s="37">
        <v>301.7</v>
      </c>
      <c r="G201" s="36">
        <v>44905</v>
      </c>
      <c r="H201" s="76">
        <f t="shared" si="0"/>
        <v>0</v>
      </c>
      <c r="I201" s="5">
        <f t="shared" si="1"/>
        <v>0</v>
      </c>
      <c r="K201" s="33"/>
      <c r="L201" s="36">
        <v>44916</v>
      </c>
      <c r="M201" s="34">
        <v>102</v>
      </c>
      <c r="N201" s="37">
        <v>0</v>
      </c>
      <c r="O201" s="35">
        <v>102</v>
      </c>
      <c r="P201" s="39">
        <v>1.02</v>
      </c>
      <c r="Q201" s="40">
        <f t="shared" si="9"/>
        <v>0</v>
      </c>
      <c r="R201" s="41"/>
    </row>
    <row r="202" spans="1:18" ht="15.6" x14ac:dyDescent="0.3">
      <c r="A202" s="104">
        <v>198</v>
      </c>
      <c r="B202" s="105">
        <f t="shared" si="8"/>
        <v>301.7</v>
      </c>
      <c r="C202" s="35">
        <v>324</v>
      </c>
      <c r="D202" s="34">
        <f t="shared" si="2"/>
        <v>301.7</v>
      </c>
      <c r="E202" s="36">
        <v>44905</v>
      </c>
      <c r="F202" s="37">
        <v>301.7</v>
      </c>
      <c r="G202" s="36">
        <v>44906</v>
      </c>
      <c r="H202" s="76">
        <f t="shared" si="0"/>
        <v>0</v>
      </c>
      <c r="I202" s="5">
        <f t="shared" si="1"/>
        <v>0</v>
      </c>
      <c r="K202" s="33"/>
      <c r="L202" s="36">
        <v>44917</v>
      </c>
      <c r="M202" s="34">
        <v>102</v>
      </c>
      <c r="N202" s="37">
        <v>0</v>
      </c>
      <c r="O202" s="35">
        <v>102</v>
      </c>
      <c r="P202" s="39">
        <v>1.02</v>
      </c>
      <c r="Q202" s="40">
        <f t="shared" si="9"/>
        <v>0</v>
      </c>
      <c r="R202" s="41"/>
    </row>
    <row r="203" spans="1:18" ht="15.6" x14ac:dyDescent="0.3">
      <c r="A203" s="104">
        <v>199</v>
      </c>
      <c r="B203" s="105">
        <f t="shared" si="8"/>
        <v>301.7</v>
      </c>
      <c r="C203" s="35">
        <v>324</v>
      </c>
      <c r="D203" s="34">
        <f t="shared" si="2"/>
        <v>301.7</v>
      </c>
      <c r="E203" s="36">
        <v>44906</v>
      </c>
      <c r="F203" s="37">
        <v>301.7</v>
      </c>
      <c r="G203" s="36">
        <v>44907</v>
      </c>
      <c r="H203" s="76">
        <f t="shared" si="0"/>
        <v>0</v>
      </c>
      <c r="I203" s="5">
        <f t="shared" si="1"/>
        <v>0</v>
      </c>
      <c r="K203" s="33"/>
      <c r="L203" s="36">
        <v>44918</v>
      </c>
      <c r="M203" s="34">
        <v>102</v>
      </c>
      <c r="N203" s="37">
        <v>0</v>
      </c>
      <c r="O203" s="35">
        <v>102</v>
      </c>
      <c r="P203" s="39">
        <v>1.02</v>
      </c>
      <c r="Q203" s="40">
        <f t="shared" si="9"/>
        <v>0</v>
      </c>
      <c r="R203" s="41"/>
    </row>
    <row r="204" spans="1:18" ht="15.6" x14ac:dyDescent="0.3">
      <c r="A204" s="104">
        <v>200</v>
      </c>
      <c r="B204" s="105">
        <f t="shared" si="8"/>
        <v>301.7</v>
      </c>
      <c r="C204" s="35">
        <v>324</v>
      </c>
      <c r="D204" s="34">
        <f t="shared" si="2"/>
        <v>301.7</v>
      </c>
      <c r="E204" s="36">
        <v>44907</v>
      </c>
      <c r="F204" s="37">
        <v>301.7</v>
      </c>
      <c r="G204" s="36">
        <v>44908</v>
      </c>
      <c r="H204" s="76">
        <f t="shared" si="0"/>
        <v>0</v>
      </c>
      <c r="I204" s="5">
        <f t="shared" si="1"/>
        <v>0</v>
      </c>
      <c r="K204" s="33"/>
      <c r="L204" s="36">
        <v>44919</v>
      </c>
      <c r="M204" s="34">
        <v>102</v>
      </c>
      <c r="N204" s="37">
        <v>0</v>
      </c>
      <c r="O204" s="35">
        <v>102</v>
      </c>
      <c r="P204" s="39">
        <v>1.02</v>
      </c>
      <c r="Q204" s="40">
        <f t="shared" si="9"/>
        <v>0</v>
      </c>
      <c r="R204" s="41"/>
    </row>
    <row r="205" spans="1:18" ht="15.6" x14ac:dyDescent="0.3">
      <c r="A205" s="104">
        <v>201</v>
      </c>
      <c r="B205" s="105">
        <f t="shared" si="8"/>
        <v>301.7</v>
      </c>
      <c r="C205" s="35">
        <v>324</v>
      </c>
      <c r="D205" s="34">
        <f t="shared" si="2"/>
        <v>301.7</v>
      </c>
      <c r="E205" s="36">
        <v>44908</v>
      </c>
      <c r="F205" s="37">
        <v>301.7</v>
      </c>
      <c r="G205" s="36">
        <v>44909</v>
      </c>
      <c r="H205" s="76">
        <f t="shared" si="0"/>
        <v>0</v>
      </c>
      <c r="I205" s="5">
        <f t="shared" si="1"/>
        <v>0</v>
      </c>
      <c r="K205" s="33"/>
      <c r="L205" s="36">
        <v>44920</v>
      </c>
      <c r="M205" s="34">
        <v>102</v>
      </c>
      <c r="N205" s="37">
        <v>0</v>
      </c>
      <c r="O205" s="35">
        <v>102</v>
      </c>
      <c r="P205" s="39">
        <v>1.02</v>
      </c>
      <c r="Q205" s="40">
        <f t="shared" si="9"/>
        <v>0</v>
      </c>
      <c r="R205" s="41"/>
    </row>
    <row r="206" spans="1:18" ht="15.6" x14ac:dyDescent="0.3">
      <c r="A206" s="104">
        <v>202</v>
      </c>
      <c r="B206" s="105">
        <f t="shared" si="8"/>
        <v>301.7</v>
      </c>
      <c r="C206" s="35">
        <v>324</v>
      </c>
      <c r="D206" s="34">
        <f t="shared" si="2"/>
        <v>301.7</v>
      </c>
      <c r="E206" s="36">
        <v>44909</v>
      </c>
      <c r="F206" s="37">
        <v>301.7</v>
      </c>
      <c r="G206" s="36">
        <v>44910</v>
      </c>
      <c r="H206" s="76">
        <f t="shared" si="0"/>
        <v>0</v>
      </c>
      <c r="I206" s="5">
        <f t="shared" si="1"/>
        <v>0</v>
      </c>
      <c r="J206" s="48">
        <f>SUM(H201:H241)</f>
        <v>0</v>
      </c>
      <c r="K206" s="33"/>
      <c r="L206" s="36">
        <v>44921</v>
      </c>
      <c r="M206" s="34">
        <v>102</v>
      </c>
      <c r="N206" s="37">
        <v>0</v>
      </c>
      <c r="O206" s="35">
        <v>102</v>
      </c>
      <c r="P206" s="39">
        <v>1.02</v>
      </c>
      <c r="Q206" s="40">
        <f t="shared" si="9"/>
        <v>0</v>
      </c>
      <c r="R206" s="41"/>
    </row>
    <row r="207" spans="1:18" ht="15.6" x14ac:dyDescent="0.3">
      <c r="A207" s="104">
        <v>203</v>
      </c>
      <c r="B207" s="105">
        <f t="shared" si="8"/>
        <v>301.7</v>
      </c>
      <c r="C207" s="35">
        <v>324</v>
      </c>
      <c r="D207" s="34">
        <f t="shared" si="2"/>
        <v>301.7</v>
      </c>
      <c r="E207" s="36">
        <v>44910</v>
      </c>
      <c r="F207" s="37">
        <v>301.7</v>
      </c>
      <c r="G207" s="36">
        <v>44911</v>
      </c>
      <c r="H207" s="76">
        <f t="shared" si="0"/>
        <v>0</v>
      </c>
      <c r="I207" s="5">
        <f t="shared" si="1"/>
        <v>0</v>
      </c>
      <c r="K207" s="33"/>
      <c r="L207" s="36">
        <v>44922</v>
      </c>
      <c r="M207" s="34">
        <v>102</v>
      </c>
      <c r="N207" s="37">
        <v>0</v>
      </c>
      <c r="O207" s="35">
        <v>102</v>
      </c>
      <c r="P207" s="39">
        <v>1.02</v>
      </c>
      <c r="Q207" s="40">
        <f t="shared" si="9"/>
        <v>0</v>
      </c>
      <c r="R207" s="41"/>
    </row>
    <row r="208" spans="1:18" ht="15.6" x14ac:dyDescent="0.3">
      <c r="A208" s="104">
        <v>204</v>
      </c>
      <c r="B208" s="105">
        <f t="shared" si="8"/>
        <v>301.7</v>
      </c>
      <c r="C208" s="35">
        <v>324</v>
      </c>
      <c r="D208" s="34">
        <f t="shared" si="2"/>
        <v>301.7</v>
      </c>
      <c r="E208" s="36">
        <v>44911</v>
      </c>
      <c r="F208" s="37">
        <v>301.7</v>
      </c>
      <c r="G208" s="36">
        <v>44912</v>
      </c>
      <c r="H208" s="76">
        <f t="shared" si="0"/>
        <v>0</v>
      </c>
      <c r="I208" s="5">
        <f t="shared" si="1"/>
        <v>0</v>
      </c>
      <c r="K208" s="33"/>
      <c r="L208" s="36">
        <v>44923</v>
      </c>
      <c r="M208" s="34">
        <v>102</v>
      </c>
      <c r="N208" s="37">
        <v>0</v>
      </c>
      <c r="O208" s="35">
        <v>102</v>
      </c>
      <c r="P208" s="39">
        <v>1.02</v>
      </c>
      <c r="Q208" s="40">
        <f t="shared" si="9"/>
        <v>0</v>
      </c>
      <c r="R208" s="41"/>
    </row>
    <row r="209" spans="1:18" ht="15.6" x14ac:dyDescent="0.3">
      <c r="A209" s="104">
        <v>205</v>
      </c>
      <c r="B209" s="105">
        <f t="shared" si="8"/>
        <v>301.7</v>
      </c>
      <c r="C209" s="35">
        <v>324</v>
      </c>
      <c r="D209" s="34">
        <f t="shared" si="2"/>
        <v>301.7</v>
      </c>
      <c r="E209" s="36">
        <v>44912</v>
      </c>
      <c r="F209" s="37">
        <v>301.7</v>
      </c>
      <c r="G209" s="36">
        <v>44913</v>
      </c>
      <c r="H209" s="76">
        <f t="shared" si="0"/>
        <v>0</v>
      </c>
      <c r="I209" s="5">
        <f t="shared" si="1"/>
        <v>0</v>
      </c>
      <c r="K209" s="33"/>
      <c r="L209" s="36">
        <v>44924</v>
      </c>
      <c r="M209" s="34">
        <v>102</v>
      </c>
      <c r="N209" s="37">
        <v>0</v>
      </c>
      <c r="O209" s="35">
        <v>102</v>
      </c>
      <c r="P209" s="39">
        <v>1.02</v>
      </c>
      <c r="Q209" s="40">
        <f t="shared" si="9"/>
        <v>0</v>
      </c>
      <c r="R209" s="41"/>
    </row>
    <row r="210" spans="1:18" ht="15.6" x14ac:dyDescent="0.3">
      <c r="A210" s="104">
        <v>206</v>
      </c>
      <c r="B210" s="105">
        <f t="shared" si="8"/>
        <v>301.7</v>
      </c>
      <c r="C210" s="35">
        <v>324</v>
      </c>
      <c r="D210" s="34">
        <f t="shared" si="2"/>
        <v>301.7</v>
      </c>
      <c r="E210" s="36">
        <v>44913</v>
      </c>
      <c r="F210" s="37">
        <v>301.7</v>
      </c>
      <c r="G210" s="36">
        <v>44914</v>
      </c>
      <c r="H210" s="76">
        <f t="shared" si="0"/>
        <v>0</v>
      </c>
      <c r="I210" s="5">
        <f t="shared" si="1"/>
        <v>0</v>
      </c>
      <c r="K210" s="33"/>
      <c r="L210" s="36">
        <v>44925</v>
      </c>
      <c r="M210" s="34">
        <v>102</v>
      </c>
      <c r="N210" s="37">
        <v>0</v>
      </c>
      <c r="O210" s="35">
        <v>102</v>
      </c>
      <c r="P210" s="39">
        <v>1.02</v>
      </c>
      <c r="Q210" s="40">
        <f t="shared" si="9"/>
        <v>0</v>
      </c>
      <c r="R210" s="41"/>
    </row>
    <row r="211" spans="1:18" ht="15.6" x14ac:dyDescent="0.3">
      <c r="A211" s="104">
        <v>207</v>
      </c>
      <c r="B211" s="105">
        <f t="shared" si="8"/>
        <v>301.7</v>
      </c>
      <c r="C211" s="35">
        <v>324</v>
      </c>
      <c r="D211" s="34">
        <f t="shared" si="2"/>
        <v>301.7</v>
      </c>
      <c r="E211" s="36">
        <v>44914</v>
      </c>
      <c r="F211" s="37">
        <v>301.7</v>
      </c>
      <c r="G211" s="36">
        <v>44915</v>
      </c>
      <c r="H211" s="76">
        <f t="shared" si="0"/>
        <v>0</v>
      </c>
      <c r="I211" s="5">
        <f t="shared" si="1"/>
        <v>0</v>
      </c>
      <c r="K211" s="33"/>
      <c r="L211" s="36">
        <v>44926</v>
      </c>
      <c r="M211" s="34">
        <f t="shared" ref="M211:M465" si="10">(O210)</f>
        <v>102</v>
      </c>
      <c r="N211" s="37">
        <v>0</v>
      </c>
      <c r="O211" s="35">
        <v>102</v>
      </c>
      <c r="P211" s="39">
        <v>1.02</v>
      </c>
      <c r="Q211" s="40">
        <f t="shared" si="9"/>
        <v>0</v>
      </c>
      <c r="R211" s="41"/>
    </row>
    <row r="212" spans="1:18" ht="15.6" x14ac:dyDescent="0.3">
      <c r="A212" s="104"/>
      <c r="B212" s="105">
        <f t="shared" si="8"/>
        <v>301.7</v>
      </c>
      <c r="C212" s="35">
        <v>324</v>
      </c>
      <c r="D212" s="34">
        <f t="shared" si="2"/>
        <v>301.7</v>
      </c>
      <c r="E212" s="36">
        <v>44915</v>
      </c>
      <c r="F212" s="37">
        <v>301.7</v>
      </c>
      <c r="G212" s="36">
        <v>44916</v>
      </c>
      <c r="H212" s="76">
        <f t="shared" si="0"/>
        <v>0</v>
      </c>
      <c r="I212" s="5">
        <f t="shared" si="1"/>
        <v>0</v>
      </c>
      <c r="K212" s="33"/>
      <c r="L212" s="36">
        <v>44927</v>
      </c>
      <c r="M212" s="34">
        <f t="shared" si="10"/>
        <v>102</v>
      </c>
      <c r="N212" s="37">
        <v>0</v>
      </c>
      <c r="O212" s="35">
        <v>102</v>
      </c>
      <c r="P212" s="39">
        <v>1.02</v>
      </c>
      <c r="Q212" s="40">
        <f t="shared" si="9"/>
        <v>0</v>
      </c>
      <c r="R212" s="41"/>
    </row>
    <row r="213" spans="1:18" ht="15.6" x14ac:dyDescent="0.3">
      <c r="A213" s="104"/>
      <c r="B213" s="105">
        <f t="shared" si="8"/>
        <v>301.7</v>
      </c>
      <c r="C213" s="35">
        <v>324</v>
      </c>
      <c r="D213" s="34">
        <f t="shared" si="2"/>
        <v>301.7</v>
      </c>
      <c r="E213" s="36">
        <v>44916</v>
      </c>
      <c r="F213" s="37">
        <v>301.7</v>
      </c>
      <c r="G213" s="36">
        <v>44917</v>
      </c>
      <c r="H213" s="76">
        <f t="shared" si="0"/>
        <v>0</v>
      </c>
      <c r="I213" s="5">
        <f t="shared" si="1"/>
        <v>0</v>
      </c>
      <c r="K213" s="33"/>
      <c r="L213" s="36">
        <v>44928</v>
      </c>
      <c r="M213" s="34">
        <f t="shared" si="10"/>
        <v>102</v>
      </c>
      <c r="N213" s="37">
        <v>0</v>
      </c>
      <c r="O213" s="35">
        <v>102</v>
      </c>
      <c r="P213" s="39">
        <v>1.02</v>
      </c>
      <c r="Q213" s="40">
        <f t="shared" si="9"/>
        <v>0</v>
      </c>
      <c r="R213" s="41"/>
    </row>
    <row r="214" spans="1:18" ht="15.6" x14ac:dyDescent="0.3">
      <c r="A214" s="104"/>
      <c r="B214" s="105">
        <f t="shared" si="8"/>
        <v>301.7</v>
      </c>
      <c r="C214" s="35">
        <v>324</v>
      </c>
      <c r="D214" s="34">
        <f t="shared" si="2"/>
        <v>301.7</v>
      </c>
      <c r="E214" s="36">
        <v>44917</v>
      </c>
      <c r="F214" s="37">
        <v>301.7</v>
      </c>
      <c r="G214" s="36">
        <v>44918</v>
      </c>
      <c r="H214" s="76">
        <f t="shared" si="0"/>
        <v>0</v>
      </c>
      <c r="I214" s="5">
        <f t="shared" si="1"/>
        <v>0</v>
      </c>
      <c r="K214" s="33"/>
      <c r="L214" s="36">
        <v>44929</v>
      </c>
      <c r="M214" s="34">
        <f t="shared" si="10"/>
        <v>102</v>
      </c>
      <c r="N214" s="37">
        <v>0</v>
      </c>
      <c r="O214" s="35">
        <v>102</v>
      </c>
      <c r="P214" s="39">
        <v>1.02</v>
      </c>
      <c r="Q214" s="40">
        <f t="shared" si="9"/>
        <v>0</v>
      </c>
      <c r="R214" s="41"/>
    </row>
    <row r="215" spans="1:18" ht="15.6" x14ac:dyDescent="0.3">
      <c r="A215" s="104"/>
      <c r="B215" s="105">
        <f t="shared" si="8"/>
        <v>301.7</v>
      </c>
      <c r="C215" s="35">
        <v>324</v>
      </c>
      <c r="D215" s="34">
        <f t="shared" si="2"/>
        <v>301.7</v>
      </c>
      <c r="E215" s="36">
        <v>44918</v>
      </c>
      <c r="F215" s="37">
        <v>301.7</v>
      </c>
      <c r="G215" s="36">
        <v>44919</v>
      </c>
      <c r="H215" s="76">
        <f t="shared" si="0"/>
        <v>0</v>
      </c>
      <c r="I215" s="5">
        <f t="shared" si="1"/>
        <v>0</v>
      </c>
      <c r="K215" s="33"/>
      <c r="L215" s="36">
        <v>44930</v>
      </c>
      <c r="M215" s="34">
        <f t="shared" si="10"/>
        <v>102</v>
      </c>
      <c r="N215" s="37">
        <v>0</v>
      </c>
      <c r="O215" s="35">
        <v>102</v>
      </c>
      <c r="P215" s="39">
        <v>1.02</v>
      </c>
      <c r="Q215" s="40">
        <f t="shared" si="9"/>
        <v>0</v>
      </c>
      <c r="R215" s="41"/>
    </row>
    <row r="216" spans="1:18" ht="15.6" x14ac:dyDescent="0.3">
      <c r="A216" s="104"/>
      <c r="B216" s="105">
        <f t="shared" si="8"/>
        <v>301.7</v>
      </c>
      <c r="C216" s="35">
        <v>324</v>
      </c>
      <c r="D216" s="34">
        <f t="shared" si="2"/>
        <v>301.7</v>
      </c>
      <c r="E216" s="36">
        <v>44919</v>
      </c>
      <c r="F216" s="37">
        <v>301.7</v>
      </c>
      <c r="G216" s="36">
        <v>44920</v>
      </c>
      <c r="H216" s="76">
        <f t="shared" si="0"/>
        <v>0</v>
      </c>
      <c r="I216" s="5">
        <f t="shared" si="1"/>
        <v>0</v>
      </c>
      <c r="K216" s="33"/>
      <c r="L216" s="36">
        <v>44931</v>
      </c>
      <c r="M216" s="34">
        <f t="shared" si="10"/>
        <v>102</v>
      </c>
      <c r="N216" s="37">
        <v>0</v>
      </c>
      <c r="O216" s="35">
        <v>102</v>
      </c>
      <c r="P216" s="39">
        <v>1.02</v>
      </c>
      <c r="Q216" s="40">
        <f t="shared" si="9"/>
        <v>0</v>
      </c>
      <c r="R216" s="41"/>
    </row>
    <row r="217" spans="1:18" ht="15.6" x14ac:dyDescent="0.3">
      <c r="A217" s="5"/>
      <c r="B217" s="105">
        <f t="shared" si="8"/>
        <v>301.7</v>
      </c>
      <c r="C217" s="35">
        <v>324</v>
      </c>
      <c r="D217" s="34">
        <f t="shared" si="2"/>
        <v>301.7</v>
      </c>
      <c r="E217" s="36">
        <v>44920</v>
      </c>
      <c r="F217" s="37">
        <v>301.7</v>
      </c>
      <c r="G217" s="36">
        <v>44921</v>
      </c>
      <c r="H217" s="76">
        <f t="shared" si="0"/>
        <v>0</v>
      </c>
      <c r="I217" s="5">
        <f t="shared" si="1"/>
        <v>0</v>
      </c>
      <c r="K217" s="33"/>
      <c r="L217" s="36">
        <v>44932</v>
      </c>
      <c r="M217" s="34">
        <f t="shared" si="10"/>
        <v>102</v>
      </c>
      <c r="N217" s="37">
        <v>0</v>
      </c>
      <c r="O217" s="35">
        <v>102</v>
      </c>
      <c r="P217" s="39">
        <v>1.02</v>
      </c>
      <c r="Q217" s="40">
        <f t="shared" si="9"/>
        <v>0</v>
      </c>
      <c r="R217" s="41"/>
    </row>
    <row r="218" spans="1:18" ht="15.6" x14ac:dyDescent="0.3">
      <c r="A218" s="5"/>
      <c r="B218" s="105">
        <f t="shared" si="8"/>
        <v>301.7</v>
      </c>
      <c r="C218" s="35">
        <v>324</v>
      </c>
      <c r="D218" s="34">
        <f t="shared" si="2"/>
        <v>301.7</v>
      </c>
      <c r="E218" s="36">
        <v>44921</v>
      </c>
      <c r="F218" s="37">
        <v>301.7</v>
      </c>
      <c r="G218" s="36">
        <v>44922</v>
      </c>
      <c r="H218" s="76">
        <f t="shared" si="0"/>
        <v>0</v>
      </c>
      <c r="I218" s="5">
        <f t="shared" si="1"/>
        <v>0</v>
      </c>
      <c r="K218" s="33"/>
      <c r="L218" s="36">
        <v>44933</v>
      </c>
      <c r="M218" s="34">
        <f t="shared" si="10"/>
        <v>102</v>
      </c>
      <c r="N218" s="37">
        <v>0</v>
      </c>
      <c r="O218" s="35">
        <v>102</v>
      </c>
      <c r="P218" s="39">
        <v>1.02</v>
      </c>
      <c r="Q218" s="40">
        <f t="shared" si="9"/>
        <v>0</v>
      </c>
      <c r="R218" s="41"/>
    </row>
    <row r="219" spans="1:18" ht="15.6" x14ac:dyDescent="0.3">
      <c r="A219" s="5"/>
      <c r="B219" s="105">
        <f t="shared" si="8"/>
        <v>301.7</v>
      </c>
      <c r="C219" s="35">
        <v>324</v>
      </c>
      <c r="D219" s="34">
        <f t="shared" si="2"/>
        <v>301.7</v>
      </c>
      <c r="E219" s="36">
        <v>44922</v>
      </c>
      <c r="F219" s="37">
        <v>301.7</v>
      </c>
      <c r="G219" s="36">
        <v>44923</v>
      </c>
      <c r="H219" s="76">
        <f t="shared" si="0"/>
        <v>0</v>
      </c>
      <c r="I219" s="5">
        <f t="shared" si="1"/>
        <v>0</v>
      </c>
      <c r="K219" s="33"/>
      <c r="L219" s="36">
        <v>44934</v>
      </c>
      <c r="M219" s="34">
        <f t="shared" si="10"/>
        <v>102</v>
      </c>
      <c r="N219" s="37">
        <v>0</v>
      </c>
      <c r="O219" s="35">
        <v>102</v>
      </c>
      <c r="P219" s="39">
        <v>1.02</v>
      </c>
      <c r="Q219" s="40">
        <f t="shared" si="9"/>
        <v>0</v>
      </c>
      <c r="R219" s="41"/>
    </row>
    <row r="220" spans="1:18" ht="15.6" x14ac:dyDescent="0.3">
      <c r="A220" s="5"/>
      <c r="B220" s="105">
        <f t="shared" si="8"/>
        <v>301.7</v>
      </c>
      <c r="C220" s="35">
        <v>324</v>
      </c>
      <c r="D220" s="34">
        <f t="shared" si="2"/>
        <v>301.7</v>
      </c>
      <c r="E220" s="36">
        <v>44923</v>
      </c>
      <c r="F220" s="37">
        <v>301.7</v>
      </c>
      <c r="G220" s="36">
        <v>44924</v>
      </c>
      <c r="H220" s="76">
        <f t="shared" si="0"/>
        <v>0</v>
      </c>
      <c r="I220" s="5">
        <f t="shared" si="1"/>
        <v>0</v>
      </c>
      <c r="K220" s="33"/>
      <c r="L220" s="36">
        <v>44935</v>
      </c>
      <c r="M220" s="34">
        <f t="shared" si="10"/>
        <v>102</v>
      </c>
      <c r="N220" s="37">
        <v>0</v>
      </c>
      <c r="O220" s="35">
        <v>102</v>
      </c>
      <c r="P220" s="39">
        <v>1.02</v>
      </c>
      <c r="Q220" s="40">
        <f t="shared" si="9"/>
        <v>0</v>
      </c>
      <c r="R220" s="41"/>
    </row>
    <row r="221" spans="1:18" ht="15.6" x14ac:dyDescent="0.3">
      <c r="A221" s="5"/>
      <c r="B221" s="105">
        <f t="shared" si="8"/>
        <v>301.7</v>
      </c>
      <c r="C221" s="35">
        <v>324</v>
      </c>
      <c r="D221" s="34">
        <f t="shared" si="2"/>
        <v>301.7</v>
      </c>
      <c r="E221" s="36">
        <v>44924</v>
      </c>
      <c r="F221" s="37">
        <v>301.7</v>
      </c>
      <c r="G221" s="36">
        <v>44925</v>
      </c>
      <c r="H221" s="76">
        <f t="shared" si="0"/>
        <v>0</v>
      </c>
      <c r="I221" s="5">
        <f t="shared" si="1"/>
        <v>0</v>
      </c>
      <c r="K221" s="33"/>
      <c r="L221" s="36">
        <v>44936</v>
      </c>
      <c r="M221" s="34">
        <f t="shared" si="10"/>
        <v>102</v>
      </c>
      <c r="N221" s="37">
        <v>0</v>
      </c>
      <c r="O221" s="35">
        <v>102</v>
      </c>
      <c r="P221" s="39">
        <v>1.02</v>
      </c>
      <c r="Q221" s="40">
        <f t="shared" si="9"/>
        <v>0</v>
      </c>
      <c r="R221" s="41"/>
    </row>
    <row r="222" spans="1:18" ht="15.6" x14ac:dyDescent="0.3">
      <c r="A222" s="5"/>
      <c r="B222" s="105">
        <f t="shared" si="8"/>
        <v>301.7</v>
      </c>
      <c r="C222" s="35">
        <v>324</v>
      </c>
      <c r="D222" s="34">
        <f t="shared" si="2"/>
        <v>301.7</v>
      </c>
      <c r="E222" s="36">
        <v>44925</v>
      </c>
      <c r="F222" s="37">
        <v>301.7</v>
      </c>
      <c r="G222" s="36">
        <v>44926</v>
      </c>
      <c r="H222" s="76">
        <f t="shared" si="0"/>
        <v>0</v>
      </c>
      <c r="I222" s="5">
        <f t="shared" si="1"/>
        <v>0</v>
      </c>
      <c r="K222" s="33"/>
      <c r="L222" s="36">
        <v>44937</v>
      </c>
      <c r="M222" s="34">
        <f t="shared" si="10"/>
        <v>102</v>
      </c>
      <c r="N222" s="37">
        <v>0</v>
      </c>
      <c r="O222" s="35">
        <v>102</v>
      </c>
      <c r="P222" s="39">
        <v>1.02</v>
      </c>
      <c r="Q222" s="40">
        <f t="shared" si="9"/>
        <v>0</v>
      </c>
      <c r="R222" s="41"/>
    </row>
    <row r="223" spans="1:18" ht="15.6" x14ac:dyDescent="0.3">
      <c r="A223" s="5"/>
      <c r="B223" s="105">
        <f t="shared" si="8"/>
        <v>301.7</v>
      </c>
      <c r="C223" s="35">
        <v>324</v>
      </c>
      <c r="D223" s="34">
        <f t="shared" si="2"/>
        <v>301.7</v>
      </c>
      <c r="E223" s="36">
        <v>44926</v>
      </c>
      <c r="F223" s="37">
        <v>301.7</v>
      </c>
      <c r="G223" s="36">
        <v>44927</v>
      </c>
      <c r="H223" s="76">
        <f t="shared" si="0"/>
        <v>0</v>
      </c>
      <c r="I223" s="5">
        <f t="shared" si="1"/>
        <v>0</v>
      </c>
      <c r="K223" s="33"/>
      <c r="L223" s="36">
        <v>44938</v>
      </c>
      <c r="M223" s="34">
        <f t="shared" si="10"/>
        <v>102</v>
      </c>
      <c r="N223" s="37">
        <v>0</v>
      </c>
      <c r="O223" s="35">
        <v>102</v>
      </c>
      <c r="P223" s="39">
        <v>1.02</v>
      </c>
      <c r="Q223" s="40">
        <f t="shared" si="9"/>
        <v>0</v>
      </c>
      <c r="R223" s="41"/>
    </row>
    <row r="224" spans="1:18" ht="15.6" x14ac:dyDescent="0.3">
      <c r="A224" s="5"/>
      <c r="B224" s="105">
        <f t="shared" si="8"/>
        <v>301.7</v>
      </c>
      <c r="C224" s="35">
        <v>324</v>
      </c>
      <c r="D224" s="34">
        <f t="shared" si="2"/>
        <v>301.7</v>
      </c>
      <c r="E224" s="36">
        <v>44927</v>
      </c>
      <c r="F224" s="37">
        <v>301.7</v>
      </c>
      <c r="G224" s="36">
        <v>44928</v>
      </c>
      <c r="H224" s="76">
        <f t="shared" si="0"/>
        <v>0</v>
      </c>
      <c r="I224" s="5">
        <f t="shared" si="1"/>
        <v>0</v>
      </c>
      <c r="K224" s="33"/>
      <c r="L224" s="36">
        <v>44939</v>
      </c>
      <c r="M224" s="34">
        <f t="shared" si="10"/>
        <v>102</v>
      </c>
      <c r="N224" s="37">
        <v>0</v>
      </c>
      <c r="O224" s="35">
        <v>102</v>
      </c>
      <c r="P224" s="39">
        <v>1.02</v>
      </c>
      <c r="Q224" s="40">
        <f t="shared" si="9"/>
        <v>0</v>
      </c>
      <c r="R224" s="41"/>
    </row>
    <row r="225" spans="1:18" ht="15.6" x14ac:dyDescent="0.3">
      <c r="A225" s="5"/>
      <c r="B225" s="105">
        <f t="shared" si="8"/>
        <v>301.7</v>
      </c>
      <c r="C225" s="35">
        <v>324</v>
      </c>
      <c r="D225" s="34">
        <f t="shared" si="2"/>
        <v>301.7</v>
      </c>
      <c r="E225" s="36">
        <v>44928</v>
      </c>
      <c r="F225" s="37">
        <v>301.7</v>
      </c>
      <c r="G225" s="36">
        <v>44929</v>
      </c>
      <c r="H225" s="76">
        <f t="shared" si="0"/>
        <v>0</v>
      </c>
      <c r="I225" s="5">
        <f t="shared" si="1"/>
        <v>0</v>
      </c>
      <c r="K225" s="33"/>
      <c r="L225" s="36">
        <v>44940</v>
      </c>
      <c r="M225" s="34">
        <f t="shared" si="10"/>
        <v>102</v>
      </c>
      <c r="N225" s="37">
        <v>0</v>
      </c>
      <c r="O225" s="35">
        <v>102</v>
      </c>
      <c r="P225" s="39">
        <v>1.02</v>
      </c>
      <c r="Q225" s="40">
        <f t="shared" si="9"/>
        <v>0</v>
      </c>
      <c r="R225" s="41"/>
    </row>
    <row r="226" spans="1:18" ht="15.6" x14ac:dyDescent="0.3">
      <c r="A226" s="5"/>
      <c r="B226" s="105">
        <f t="shared" si="8"/>
        <v>301.7</v>
      </c>
      <c r="C226" s="35">
        <v>324</v>
      </c>
      <c r="D226" s="34">
        <f t="shared" si="2"/>
        <v>301.7</v>
      </c>
      <c r="E226" s="36">
        <v>44929</v>
      </c>
      <c r="F226" s="37">
        <v>301.7</v>
      </c>
      <c r="G226" s="36">
        <v>44930</v>
      </c>
      <c r="H226" s="76">
        <f t="shared" si="0"/>
        <v>0</v>
      </c>
      <c r="I226" s="5">
        <f t="shared" si="1"/>
        <v>0</v>
      </c>
      <c r="K226" s="33"/>
      <c r="L226" s="36">
        <v>44941</v>
      </c>
      <c r="M226" s="34">
        <f t="shared" si="10"/>
        <v>102</v>
      </c>
      <c r="N226" s="37">
        <v>0</v>
      </c>
      <c r="O226" s="35">
        <v>102</v>
      </c>
      <c r="P226" s="39">
        <v>1.02</v>
      </c>
      <c r="Q226" s="40">
        <f t="shared" si="9"/>
        <v>0</v>
      </c>
      <c r="R226" s="41"/>
    </row>
    <row r="227" spans="1:18" ht="15.6" x14ac:dyDescent="0.3">
      <c r="A227" s="5"/>
      <c r="B227" s="105">
        <f t="shared" si="8"/>
        <v>301.7</v>
      </c>
      <c r="C227" s="35">
        <v>324</v>
      </c>
      <c r="D227" s="34">
        <f t="shared" si="2"/>
        <v>301.7</v>
      </c>
      <c r="E227" s="36">
        <v>44930</v>
      </c>
      <c r="F227" s="37">
        <v>301.7</v>
      </c>
      <c r="G227" s="36">
        <v>44931</v>
      </c>
      <c r="H227" s="76">
        <f t="shared" si="0"/>
        <v>0</v>
      </c>
      <c r="I227" s="5">
        <f t="shared" si="1"/>
        <v>0</v>
      </c>
      <c r="K227" s="33"/>
      <c r="L227" s="36">
        <v>44942</v>
      </c>
      <c r="M227" s="34">
        <f t="shared" si="10"/>
        <v>102</v>
      </c>
      <c r="N227" s="37">
        <v>0</v>
      </c>
      <c r="O227" s="35">
        <v>102</v>
      </c>
      <c r="P227" s="39">
        <v>1.02</v>
      </c>
      <c r="Q227" s="40">
        <f t="shared" si="9"/>
        <v>0</v>
      </c>
      <c r="R227" s="41"/>
    </row>
    <row r="228" spans="1:18" ht="15.6" x14ac:dyDescent="0.3">
      <c r="A228" s="5"/>
      <c r="B228" s="105">
        <f t="shared" si="8"/>
        <v>301.7</v>
      </c>
      <c r="C228" s="35">
        <v>324</v>
      </c>
      <c r="D228" s="34">
        <f t="shared" si="2"/>
        <v>301.7</v>
      </c>
      <c r="E228" s="36">
        <v>44931</v>
      </c>
      <c r="F228" s="37">
        <v>301.7</v>
      </c>
      <c r="G228" s="36">
        <v>44932</v>
      </c>
      <c r="H228" s="76">
        <f t="shared" si="0"/>
        <v>0</v>
      </c>
      <c r="I228" s="5">
        <f t="shared" si="1"/>
        <v>0</v>
      </c>
      <c r="K228" s="33"/>
      <c r="L228" s="36">
        <v>44943</v>
      </c>
      <c r="M228" s="34">
        <f t="shared" si="10"/>
        <v>102</v>
      </c>
      <c r="N228" s="37">
        <v>0</v>
      </c>
      <c r="O228" s="35">
        <v>102</v>
      </c>
      <c r="P228" s="39">
        <v>1.02</v>
      </c>
      <c r="Q228" s="40">
        <f t="shared" si="9"/>
        <v>0</v>
      </c>
      <c r="R228" s="41"/>
    </row>
    <row r="229" spans="1:18" ht="15.6" x14ac:dyDescent="0.3">
      <c r="A229" s="5"/>
      <c r="B229" s="105">
        <f t="shared" si="8"/>
        <v>301.7</v>
      </c>
      <c r="C229" s="35">
        <v>324</v>
      </c>
      <c r="D229" s="34">
        <f t="shared" si="2"/>
        <v>301.7</v>
      </c>
      <c r="E229" s="36">
        <v>44932</v>
      </c>
      <c r="F229" s="37">
        <v>301.7</v>
      </c>
      <c r="G229" s="36">
        <v>44933</v>
      </c>
      <c r="H229" s="76">
        <f t="shared" si="0"/>
        <v>0</v>
      </c>
      <c r="I229" s="5">
        <f t="shared" si="1"/>
        <v>0</v>
      </c>
      <c r="K229" s="33"/>
      <c r="L229" s="36">
        <v>44944</v>
      </c>
      <c r="M229" s="34">
        <f t="shared" si="10"/>
        <v>102</v>
      </c>
      <c r="N229" s="37">
        <v>0</v>
      </c>
      <c r="O229" s="35">
        <v>102</v>
      </c>
      <c r="P229" s="39">
        <v>1.02</v>
      </c>
      <c r="Q229" s="40">
        <f t="shared" si="9"/>
        <v>0</v>
      </c>
      <c r="R229" s="41"/>
    </row>
    <row r="230" spans="1:18" ht="15.6" x14ac:dyDescent="0.3">
      <c r="A230" s="5"/>
      <c r="B230" s="105">
        <f t="shared" si="8"/>
        <v>301.7</v>
      </c>
      <c r="C230" s="35">
        <v>324</v>
      </c>
      <c r="D230" s="34">
        <f t="shared" si="2"/>
        <v>301.7</v>
      </c>
      <c r="E230" s="36">
        <v>44933</v>
      </c>
      <c r="F230" s="37">
        <v>301.7</v>
      </c>
      <c r="G230" s="36">
        <v>44934</v>
      </c>
      <c r="H230" s="76">
        <f t="shared" si="0"/>
        <v>0</v>
      </c>
      <c r="I230" s="5">
        <f t="shared" si="1"/>
        <v>0</v>
      </c>
      <c r="K230" s="33"/>
      <c r="L230" s="36">
        <v>44945</v>
      </c>
      <c r="M230" s="34">
        <f t="shared" si="10"/>
        <v>102</v>
      </c>
      <c r="N230" s="37">
        <v>0</v>
      </c>
      <c r="O230" s="35">
        <v>102</v>
      </c>
      <c r="P230" s="39">
        <v>1.02</v>
      </c>
      <c r="Q230" s="40">
        <f t="shared" si="9"/>
        <v>0</v>
      </c>
      <c r="R230" s="41"/>
    </row>
    <row r="231" spans="1:18" ht="15.6" x14ac:dyDescent="0.3">
      <c r="A231" s="5"/>
      <c r="B231" s="105">
        <f t="shared" si="8"/>
        <v>301.7</v>
      </c>
      <c r="C231" s="35">
        <v>324</v>
      </c>
      <c r="D231" s="34">
        <f t="shared" si="2"/>
        <v>301.7</v>
      </c>
      <c r="E231" s="36">
        <v>44934</v>
      </c>
      <c r="F231" s="37">
        <v>301.7</v>
      </c>
      <c r="G231" s="36">
        <v>44935</v>
      </c>
      <c r="H231" s="76">
        <f t="shared" si="0"/>
        <v>0</v>
      </c>
      <c r="I231" s="5">
        <f t="shared" si="1"/>
        <v>0</v>
      </c>
      <c r="K231" s="33"/>
      <c r="L231" s="36">
        <v>44946</v>
      </c>
      <c r="M231" s="34">
        <f t="shared" si="10"/>
        <v>102</v>
      </c>
      <c r="N231" s="37">
        <v>0</v>
      </c>
      <c r="O231" s="35">
        <v>102</v>
      </c>
      <c r="P231" s="39">
        <v>1.02</v>
      </c>
      <c r="Q231" s="40">
        <f t="shared" si="9"/>
        <v>0</v>
      </c>
      <c r="R231" s="41"/>
    </row>
    <row r="232" spans="1:18" ht="15.6" x14ac:dyDescent="0.3">
      <c r="A232" s="5"/>
      <c r="B232" s="105">
        <f t="shared" si="8"/>
        <v>301.7</v>
      </c>
      <c r="C232" s="35">
        <v>324</v>
      </c>
      <c r="D232" s="34">
        <f t="shared" si="2"/>
        <v>301.7</v>
      </c>
      <c r="E232" s="36">
        <v>44935</v>
      </c>
      <c r="F232" s="37">
        <v>301.7</v>
      </c>
      <c r="G232" s="36">
        <v>44936</v>
      </c>
      <c r="H232" s="76">
        <f t="shared" si="0"/>
        <v>0</v>
      </c>
      <c r="I232" s="5">
        <f t="shared" si="1"/>
        <v>0</v>
      </c>
      <c r="K232" s="33"/>
      <c r="L232" s="36">
        <v>44947</v>
      </c>
      <c r="M232" s="34">
        <f t="shared" si="10"/>
        <v>102</v>
      </c>
      <c r="N232" s="37">
        <v>0</v>
      </c>
      <c r="O232" s="35">
        <v>102</v>
      </c>
      <c r="P232" s="39">
        <v>1.02</v>
      </c>
      <c r="Q232" s="40">
        <f t="shared" si="9"/>
        <v>0</v>
      </c>
      <c r="R232" s="41"/>
    </row>
    <row r="233" spans="1:18" ht="15.6" x14ac:dyDescent="0.3">
      <c r="A233" s="5"/>
      <c r="B233" s="105">
        <f t="shared" si="8"/>
        <v>301.7</v>
      </c>
      <c r="C233" s="35">
        <v>324</v>
      </c>
      <c r="D233" s="34">
        <f t="shared" si="2"/>
        <v>301.7</v>
      </c>
      <c r="E233" s="36">
        <v>44936</v>
      </c>
      <c r="F233" s="37">
        <v>301.7</v>
      </c>
      <c r="G233" s="36">
        <v>44937</v>
      </c>
      <c r="H233" s="76">
        <f t="shared" si="0"/>
        <v>0</v>
      </c>
      <c r="I233" s="5">
        <f t="shared" si="1"/>
        <v>0</v>
      </c>
      <c r="K233" s="33"/>
      <c r="L233" s="36">
        <v>44948</v>
      </c>
      <c r="M233" s="34">
        <f t="shared" si="10"/>
        <v>102</v>
      </c>
      <c r="N233" s="37">
        <v>0</v>
      </c>
      <c r="O233" s="35">
        <v>102</v>
      </c>
      <c r="P233" s="39">
        <v>1.02</v>
      </c>
      <c r="Q233" s="40">
        <f t="shared" si="9"/>
        <v>0</v>
      </c>
      <c r="R233" s="41"/>
    </row>
    <row r="234" spans="1:18" ht="15.6" x14ac:dyDescent="0.3">
      <c r="A234" s="5"/>
      <c r="B234" s="105">
        <f t="shared" si="8"/>
        <v>301.7</v>
      </c>
      <c r="C234" s="35">
        <v>324</v>
      </c>
      <c r="D234" s="34">
        <f t="shared" si="2"/>
        <v>301.7</v>
      </c>
      <c r="E234" s="36">
        <v>44937</v>
      </c>
      <c r="F234" s="37">
        <v>301.7</v>
      </c>
      <c r="G234" s="36">
        <v>44938</v>
      </c>
      <c r="H234" s="76">
        <f t="shared" si="0"/>
        <v>0</v>
      </c>
      <c r="I234" s="5">
        <f t="shared" si="1"/>
        <v>0</v>
      </c>
      <c r="K234" s="33"/>
      <c r="L234" s="36">
        <v>44949</v>
      </c>
      <c r="M234" s="34">
        <f t="shared" si="10"/>
        <v>102</v>
      </c>
      <c r="N234" s="37">
        <v>0</v>
      </c>
      <c r="O234" s="35">
        <v>102</v>
      </c>
      <c r="P234" s="39">
        <v>1.02</v>
      </c>
      <c r="Q234" s="40">
        <f t="shared" si="9"/>
        <v>0</v>
      </c>
      <c r="R234" s="41"/>
    </row>
    <row r="235" spans="1:18" ht="15.6" x14ac:dyDescent="0.3">
      <c r="A235" s="5"/>
      <c r="B235" s="105">
        <f t="shared" si="8"/>
        <v>301.7</v>
      </c>
      <c r="C235" s="35">
        <v>324</v>
      </c>
      <c r="D235" s="34">
        <f t="shared" si="2"/>
        <v>301.7</v>
      </c>
      <c r="E235" s="36">
        <v>44938</v>
      </c>
      <c r="F235" s="37">
        <v>301.7</v>
      </c>
      <c r="G235" s="36">
        <v>44939</v>
      </c>
      <c r="H235" s="76">
        <f t="shared" si="0"/>
        <v>0</v>
      </c>
      <c r="I235" s="5">
        <f t="shared" si="1"/>
        <v>0</v>
      </c>
      <c r="K235" s="33"/>
      <c r="L235" s="36">
        <v>44950</v>
      </c>
      <c r="M235" s="34">
        <f t="shared" si="10"/>
        <v>102</v>
      </c>
      <c r="N235" s="37">
        <v>0</v>
      </c>
      <c r="O235" s="35">
        <v>102</v>
      </c>
      <c r="P235" s="39">
        <v>1.02</v>
      </c>
      <c r="Q235" s="40">
        <f t="shared" si="9"/>
        <v>0</v>
      </c>
      <c r="R235" s="41"/>
    </row>
    <row r="236" spans="1:18" ht="15.6" x14ac:dyDescent="0.3">
      <c r="A236" s="5"/>
      <c r="B236" s="105">
        <f t="shared" si="8"/>
        <v>301.7</v>
      </c>
      <c r="C236" s="35">
        <v>324</v>
      </c>
      <c r="D236" s="34">
        <f t="shared" si="2"/>
        <v>301.7</v>
      </c>
      <c r="E236" s="36">
        <v>44939</v>
      </c>
      <c r="F236" s="37">
        <v>301.7</v>
      </c>
      <c r="G236" s="36">
        <v>44940</v>
      </c>
      <c r="H236" s="76">
        <f t="shared" si="0"/>
        <v>0</v>
      </c>
      <c r="I236" s="5">
        <f t="shared" si="1"/>
        <v>0</v>
      </c>
      <c r="K236" s="33"/>
      <c r="L236" s="36">
        <v>44951</v>
      </c>
      <c r="M236" s="34">
        <f t="shared" si="10"/>
        <v>102</v>
      </c>
      <c r="N236" s="37">
        <v>0</v>
      </c>
      <c r="O236" s="35">
        <v>102</v>
      </c>
      <c r="P236" s="39">
        <v>1.02</v>
      </c>
      <c r="Q236" s="40">
        <f t="shared" si="9"/>
        <v>0</v>
      </c>
      <c r="R236" s="41"/>
    </row>
    <row r="237" spans="1:18" ht="15.6" x14ac:dyDescent="0.3">
      <c r="A237" s="5"/>
      <c r="B237" s="105">
        <f t="shared" si="8"/>
        <v>301.7</v>
      </c>
      <c r="C237" s="35">
        <v>324</v>
      </c>
      <c r="D237" s="34">
        <f t="shared" si="2"/>
        <v>301.7</v>
      </c>
      <c r="E237" s="36">
        <v>44940</v>
      </c>
      <c r="F237" s="37">
        <v>301.7</v>
      </c>
      <c r="G237" s="36">
        <v>44941</v>
      </c>
      <c r="H237" s="76">
        <f t="shared" si="0"/>
        <v>0</v>
      </c>
      <c r="I237" s="5">
        <f t="shared" si="1"/>
        <v>0</v>
      </c>
      <c r="K237" s="33"/>
      <c r="L237" s="36">
        <v>44952</v>
      </c>
      <c r="M237" s="34">
        <f t="shared" si="10"/>
        <v>102</v>
      </c>
      <c r="N237" s="37">
        <v>0</v>
      </c>
      <c r="O237" s="35">
        <v>102</v>
      </c>
      <c r="P237" s="39">
        <v>1.02</v>
      </c>
      <c r="Q237" s="40">
        <f t="shared" si="9"/>
        <v>0</v>
      </c>
      <c r="R237" s="41"/>
    </row>
    <row r="238" spans="1:18" ht="15.6" x14ac:dyDescent="0.3">
      <c r="A238" s="5"/>
      <c r="B238" s="105">
        <f t="shared" si="8"/>
        <v>301.7</v>
      </c>
      <c r="C238" s="35">
        <v>324</v>
      </c>
      <c r="D238" s="34">
        <f t="shared" si="2"/>
        <v>301.7</v>
      </c>
      <c r="E238" s="36">
        <v>44941</v>
      </c>
      <c r="F238" s="37">
        <v>301.7</v>
      </c>
      <c r="G238" s="36">
        <v>44942</v>
      </c>
      <c r="H238" s="76">
        <f t="shared" si="0"/>
        <v>0</v>
      </c>
      <c r="I238" s="5">
        <f t="shared" si="1"/>
        <v>0</v>
      </c>
      <c r="K238" s="33"/>
      <c r="L238" s="36">
        <v>44953</v>
      </c>
      <c r="M238" s="34">
        <f t="shared" si="10"/>
        <v>102</v>
      </c>
      <c r="N238" s="37">
        <v>0</v>
      </c>
      <c r="O238" s="35">
        <v>102</v>
      </c>
      <c r="P238" s="39">
        <v>1.02</v>
      </c>
      <c r="Q238" s="40">
        <f t="shared" si="9"/>
        <v>0</v>
      </c>
      <c r="R238" s="41"/>
    </row>
    <row r="239" spans="1:18" ht="15.6" x14ac:dyDescent="0.3">
      <c r="A239" s="5"/>
      <c r="B239" s="105">
        <f t="shared" si="8"/>
        <v>301.7</v>
      </c>
      <c r="C239" s="35">
        <v>324</v>
      </c>
      <c r="D239" s="34">
        <f t="shared" si="2"/>
        <v>301.7</v>
      </c>
      <c r="E239" s="36">
        <v>44942</v>
      </c>
      <c r="F239" s="37">
        <v>301.7</v>
      </c>
      <c r="G239" s="36">
        <v>44943</v>
      </c>
      <c r="H239" s="76">
        <f t="shared" si="0"/>
        <v>0</v>
      </c>
      <c r="I239" s="5">
        <f t="shared" si="1"/>
        <v>0</v>
      </c>
      <c r="K239" s="33"/>
      <c r="L239" s="36">
        <v>44954</v>
      </c>
      <c r="M239" s="34">
        <f t="shared" si="10"/>
        <v>102</v>
      </c>
      <c r="N239" s="37">
        <v>0</v>
      </c>
      <c r="O239" s="35">
        <v>102</v>
      </c>
      <c r="P239" s="39">
        <v>1.02</v>
      </c>
      <c r="Q239" s="40">
        <f t="shared" si="9"/>
        <v>0</v>
      </c>
      <c r="R239" s="41"/>
    </row>
    <row r="240" spans="1:18" ht="15.6" x14ac:dyDescent="0.3">
      <c r="A240" s="5"/>
      <c r="B240" s="105">
        <f t="shared" si="8"/>
        <v>301.7</v>
      </c>
      <c r="C240" s="35">
        <v>324</v>
      </c>
      <c r="D240" s="34">
        <f t="shared" si="2"/>
        <v>301.7</v>
      </c>
      <c r="E240" s="36">
        <v>44943</v>
      </c>
      <c r="F240" s="37">
        <v>301.7</v>
      </c>
      <c r="G240" s="36">
        <v>44944</v>
      </c>
      <c r="H240" s="76">
        <f t="shared" si="0"/>
        <v>0</v>
      </c>
      <c r="I240" s="5">
        <f t="shared" si="1"/>
        <v>0</v>
      </c>
      <c r="K240" s="33"/>
      <c r="L240" s="36">
        <v>44955</v>
      </c>
      <c r="M240" s="34">
        <f t="shared" si="10"/>
        <v>102</v>
      </c>
      <c r="N240" s="37">
        <v>0</v>
      </c>
      <c r="O240" s="35">
        <v>102</v>
      </c>
      <c r="P240" s="39">
        <v>1.02</v>
      </c>
      <c r="Q240" s="40">
        <f t="shared" si="9"/>
        <v>0</v>
      </c>
      <c r="R240" s="41"/>
    </row>
    <row r="241" spans="1:18" ht="15.6" x14ac:dyDescent="0.3">
      <c r="A241" s="5"/>
      <c r="B241" s="105">
        <f t="shared" si="8"/>
        <v>301.7</v>
      </c>
      <c r="C241" s="35">
        <v>324</v>
      </c>
      <c r="D241" s="34">
        <f t="shared" si="2"/>
        <v>301.7</v>
      </c>
      <c r="E241" s="36">
        <v>44944</v>
      </c>
      <c r="F241" s="37">
        <v>301.7</v>
      </c>
      <c r="G241" s="36">
        <v>44945</v>
      </c>
      <c r="H241" s="76">
        <f t="shared" si="0"/>
        <v>0</v>
      </c>
      <c r="I241" s="5">
        <f t="shared" si="1"/>
        <v>0</v>
      </c>
      <c r="K241" s="33"/>
      <c r="L241" s="36">
        <v>44956</v>
      </c>
      <c r="M241" s="34">
        <f t="shared" si="10"/>
        <v>102</v>
      </c>
      <c r="N241" s="37">
        <v>0</v>
      </c>
      <c r="O241" s="35">
        <v>102</v>
      </c>
      <c r="P241" s="39">
        <v>1.02</v>
      </c>
      <c r="Q241" s="40">
        <f t="shared" si="9"/>
        <v>0</v>
      </c>
      <c r="R241" s="41"/>
    </row>
    <row r="242" spans="1:18" ht="15.6" x14ac:dyDescent="0.3">
      <c r="A242" s="5"/>
      <c r="B242" s="105">
        <f t="shared" si="8"/>
        <v>301.7</v>
      </c>
      <c r="C242" s="35">
        <v>324</v>
      </c>
      <c r="D242" s="34">
        <f t="shared" si="2"/>
        <v>301.7</v>
      </c>
      <c r="E242" s="36">
        <v>44945</v>
      </c>
      <c r="F242" s="37">
        <v>301.7</v>
      </c>
      <c r="G242" s="36">
        <v>44946</v>
      </c>
      <c r="H242" s="76">
        <f t="shared" si="0"/>
        <v>0</v>
      </c>
      <c r="I242" s="5">
        <f t="shared" si="1"/>
        <v>0</v>
      </c>
      <c r="K242" s="33"/>
      <c r="L242" s="36">
        <v>44957</v>
      </c>
      <c r="M242" s="34">
        <f t="shared" si="10"/>
        <v>102</v>
      </c>
      <c r="N242" s="37">
        <v>0</v>
      </c>
      <c r="O242" s="35">
        <v>102</v>
      </c>
      <c r="P242" s="39">
        <v>1.02</v>
      </c>
      <c r="Q242" s="40">
        <f t="shared" si="9"/>
        <v>0</v>
      </c>
      <c r="R242" s="41"/>
    </row>
    <row r="243" spans="1:18" ht="15.6" x14ac:dyDescent="0.3">
      <c r="A243" s="5"/>
      <c r="B243" s="105">
        <f t="shared" si="8"/>
        <v>301.7</v>
      </c>
      <c r="C243" s="35">
        <v>324</v>
      </c>
      <c r="D243" s="34">
        <f t="shared" si="2"/>
        <v>301.7</v>
      </c>
      <c r="E243" s="36">
        <v>44946</v>
      </c>
      <c r="F243" s="37">
        <v>301.7</v>
      </c>
      <c r="G243" s="36">
        <v>44947</v>
      </c>
      <c r="H243" s="76">
        <f t="shared" si="0"/>
        <v>0</v>
      </c>
      <c r="I243" s="5">
        <f t="shared" si="1"/>
        <v>0</v>
      </c>
      <c r="K243" s="33"/>
      <c r="L243" s="36">
        <v>44958</v>
      </c>
      <c r="M243" s="34">
        <f t="shared" si="10"/>
        <v>102</v>
      </c>
      <c r="N243" s="37">
        <v>0</v>
      </c>
      <c r="O243" s="35">
        <v>102</v>
      </c>
      <c r="P243" s="39">
        <v>1.02</v>
      </c>
      <c r="Q243" s="40">
        <f t="shared" si="9"/>
        <v>0</v>
      </c>
      <c r="R243" s="41"/>
    </row>
    <row r="244" spans="1:18" ht="15.6" x14ac:dyDescent="0.3">
      <c r="A244" s="5"/>
      <c r="B244" s="105">
        <f t="shared" si="8"/>
        <v>301.7</v>
      </c>
      <c r="C244" s="35">
        <v>324</v>
      </c>
      <c r="D244" s="34">
        <f t="shared" si="2"/>
        <v>301.7</v>
      </c>
      <c r="E244" s="36">
        <v>44947</v>
      </c>
      <c r="F244" s="37">
        <v>301.7</v>
      </c>
      <c r="G244" s="36">
        <v>44948</v>
      </c>
      <c r="H244" s="76">
        <f t="shared" si="0"/>
        <v>0</v>
      </c>
      <c r="I244" s="5">
        <f t="shared" si="1"/>
        <v>0</v>
      </c>
      <c r="K244" s="33"/>
      <c r="L244" s="36">
        <v>44959</v>
      </c>
      <c r="M244" s="34">
        <f t="shared" si="10"/>
        <v>102</v>
      </c>
      <c r="N244" s="37">
        <v>0</v>
      </c>
      <c r="O244" s="35">
        <v>102</v>
      </c>
      <c r="P244" s="39">
        <v>1.02</v>
      </c>
      <c r="Q244" s="40">
        <f t="shared" si="9"/>
        <v>0</v>
      </c>
      <c r="R244" s="41"/>
    </row>
    <row r="245" spans="1:18" ht="15.6" x14ac:dyDescent="0.3">
      <c r="A245" s="5"/>
      <c r="B245" s="105">
        <f t="shared" si="8"/>
        <v>301.7</v>
      </c>
      <c r="C245" s="35">
        <v>324</v>
      </c>
      <c r="D245" s="34">
        <f t="shared" si="2"/>
        <v>301.7</v>
      </c>
      <c r="E245" s="36">
        <v>44948</v>
      </c>
      <c r="F245" s="37">
        <v>301.7</v>
      </c>
      <c r="G245" s="36">
        <v>44949</v>
      </c>
      <c r="H245" s="76">
        <f t="shared" si="0"/>
        <v>0</v>
      </c>
      <c r="I245" s="5">
        <f t="shared" si="1"/>
        <v>0</v>
      </c>
      <c r="K245" s="33"/>
      <c r="L245" s="36">
        <v>44960</v>
      </c>
      <c r="M245" s="34">
        <f t="shared" si="10"/>
        <v>102</v>
      </c>
      <c r="N245" s="37">
        <v>0</v>
      </c>
      <c r="O245" s="35">
        <v>102</v>
      </c>
      <c r="P245" s="39">
        <v>1.02</v>
      </c>
      <c r="Q245" s="40">
        <f t="shared" si="9"/>
        <v>0</v>
      </c>
      <c r="R245" s="41"/>
    </row>
    <row r="246" spans="1:18" ht="15.6" x14ac:dyDescent="0.3">
      <c r="A246" s="5"/>
      <c r="B246" s="105">
        <f t="shared" si="8"/>
        <v>301.7</v>
      </c>
      <c r="C246" s="35">
        <v>324</v>
      </c>
      <c r="D246" s="34">
        <f t="shared" si="2"/>
        <v>301.7</v>
      </c>
      <c r="E246" s="36">
        <v>44949</v>
      </c>
      <c r="F246" s="37">
        <v>301.7</v>
      </c>
      <c r="G246" s="36">
        <v>44950</v>
      </c>
      <c r="H246" s="76">
        <f t="shared" si="0"/>
        <v>0</v>
      </c>
      <c r="I246" s="5">
        <f t="shared" si="1"/>
        <v>0</v>
      </c>
      <c r="K246" s="33"/>
      <c r="L246" s="36">
        <v>44961</v>
      </c>
      <c r="M246" s="34">
        <f t="shared" si="10"/>
        <v>102</v>
      </c>
      <c r="N246" s="37">
        <v>0</v>
      </c>
      <c r="O246" s="35">
        <v>102</v>
      </c>
      <c r="P246" s="39">
        <v>1.02</v>
      </c>
      <c r="Q246" s="40">
        <f t="shared" si="9"/>
        <v>0</v>
      </c>
      <c r="R246" s="41"/>
    </row>
    <row r="247" spans="1:18" ht="15.6" x14ac:dyDescent="0.3">
      <c r="A247" s="5"/>
      <c r="B247" s="105">
        <f t="shared" si="8"/>
        <v>301.7</v>
      </c>
      <c r="C247" s="35">
        <v>324</v>
      </c>
      <c r="D247" s="34">
        <f t="shared" si="2"/>
        <v>301.7</v>
      </c>
      <c r="E247" s="36">
        <v>44950</v>
      </c>
      <c r="F247" s="37">
        <v>301.7</v>
      </c>
      <c r="G247" s="36">
        <v>44951</v>
      </c>
      <c r="H247" s="76">
        <f t="shared" si="0"/>
        <v>0</v>
      </c>
      <c r="I247" s="5">
        <f t="shared" si="1"/>
        <v>0</v>
      </c>
      <c r="K247" s="33"/>
      <c r="L247" s="36">
        <v>44962</v>
      </c>
      <c r="M247" s="34">
        <f t="shared" si="10"/>
        <v>102</v>
      </c>
      <c r="N247" s="37">
        <v>0</v>
      </c>
      <c r="O247" s="35">
        <v>102</v>
      </c>
      <c r="P247" s="39">
        <v>1.02</v>
      </c>
      <c r="Q247" s="40">
        <f t="shared" si="9"/>
        <v>0</v>
      </c>
      <c r="R247" s="41"/>
    </row>
    <row r="248" spans="1:18" ht="15.6" x14ac:dyDescent="0.3">
      <c r="A248" s="5"/>
      <c r="B248" s="105">
        <f t="shared" si="8"/>
        <v>301.7</v>
      </c>
      <c r="C248" s="35">
        <v>324</v>
      </c>
      <c r="D248" s="34">
        <f t="shared" si="2"/>
        <v>301.7</v>
      </c>
      <c r="E248" s="36">
        <v>44951</v>
      </c>
      <c r="F248" s="37">
        <v>301.7</v>
      </c>
      <c r="G248" s="36">
        <v>44952</v>
      </c>
      <c r="H248" s="76">
        <f t="shared" si="0"/>
        <v>0</v>
      </c>
      <c r="I248" s="5">
        <f t="shared" si="1"/>
        <v>0</v>
      </c>
      <c r="K248" s="33"/>
      <c r="L248" s="36">
        <v>44963</v>
      </c>
      <c r="M248" s="34">
        <f t="shared" si="10"/>
        <v>102</v>
      </c>
      <c r="N248" s="37">
        <v>0</v>
      </c>
      <c r="O248" s="35">
        <v>102</v>
      </c>
      <c r="P248" s="39">
        <v>1.02</v>
      </c>
      <c r="Q248" s="40">
        <f t="shared" si="9"/>
        <v>0</v>
      </c>
      <c r="R248" s="41"/>
    </row>
    <row r="249" spans="1:18" ht="15.6" x14ac:dyDescent="0.3">
      <c r="A249" s="5"/>
      <c r="B249" s="105">
        <f t="shared" si="8"/>
        <v>301.7</v>
      </c>
      <c r="C249" s="35">
        <v>324</v>
      </c>
      <c r="D249" s="34">
        <f t="shared" si="2"/>
        <v>301.7</v>
      </c>
      <c r="E249" s="36">
        <v>44952</v>
      </c>
      <c r="F249" s="37">
        <v>301.7</v>
      </c>
      <c r="G249" s="36">
        <v>44953</v>
      </c>
      <c r="H249" s="76">
        <f t="shared" si="0"/>
        <v>0</v>
      </c>
      <c r="I249" s="5">
        <f t="shared" si="1"/>
        <v>0</v>
      </c>
      <c r="K249" s="33"/>
      <c r="L249" s="36">
        <v>44964</v>
      </c>
      <c r="M249" s="34">
        <f t="shared" si="10"/>
        <v>102</v>
      </c>
      <c r="N249" s="37">
        <v>0</v>
      </c>
      <c r="O249" s="35">
        <v>102</v>
      </c>
      <c r="P249" s="39">
        <v>1.02</v>
      </c>
      <c r="Q249" s="40">
        <f t="shared" si="9"/>
        <v>0</v>
      </c>
      <c r="R249" s="41"/>
    </row>
    <row r="250" spans="1:18" ht="15.6" x14ac:dyDescent="0.3">
      <c r="A250" s="5"/>
      <c r="B250" s="105">
        <f t="shared" si="8"/>
        <v>301.7</v>
      </c>
      <c r="C250" s="35">
        <v>324</v>
      </c>
      <c r="D250" s="34">
        <f t="shared" si="2"/>
        <v>301.7</v>
      </c>
      <c r="E250" s="36">
        <v>44953</v>
      </c>
      <c r="F250" s="37">
        <v>301.7</v>
      </c>
      <c r="G250" s="36">
        <v>44954</v>
      </c>
      <c r="H250" s="76">
        <f t="shared" si="0"/>
        <v>0</v>
      </c>
      <c r="I250" s="5">
        <f t="shared" si="1"/>
        <v>0</v>
      </c>
      <c r="K250" s="33"/>
      <c r="L250" s="36">
        <v>44965</v>
      </c>
      <c r="M250" s="34">
        <f t="shared" si="10"/>
        <v>102</v>
      </c>
      <c r="N250" s="37">
        <v>0</v>
      </c>
      <c r="O250" s="35">
        <v>102</v>
      </c>
      <c r="P250" s="39">
        <v>1.02</v>
      </c>
      <c r="Q250" s="40">
        <f t="shared" si="9"/>
        <v>0</v>
      </c>
      <c r="R250" s="41"/>
    </row>
    <row r="251" spans="1:18" ht="15.6" x14ac:dyDescent="0.3">
      <c r="A251" s="5"/>
      <c r="B251" s="105">
        <f t="shared" si="8"/>
        <v>301.7</v>
      </c>
      <c r="C251" s="35">
        <v>324</v>
      </c>
      <c r="D251" s="34">
        <f t="shared" si="2"/>
        <v>301.7</v>
      </c>
      <c r="E251" s="36">
        <v>44954</v>
      </c>
      <c r="F251" s="37">
        <v>301.7</v>
      </c>
      <c r="G251" s="36">
        <v>44955</v>
      </c>
      <c r="H251" s="76">
        <f t="shared" si="0"/>
        <v>0</v>
      </c>
      <c r="I251" s="5">
        <f t="shared" si="1"/>
        <v>0</v>
      </c>
      <c r="K251" s="33"/>
      <c r="L251" s="36">
        <v>44966</v>
      </c>
      <c r="M251" s="34">
        <f t="shared" si="10"/>
        <v>102</v>
      </c>
      <c r="N251" s="37">
        <v>0</v>
      </c>
      <c r="O251" s="35">
        <v>102</v>
      </c>
      <c r="P251" s="39">
        <v>1.02</v>
      </c>
      <c r="Q251" s="40">
        <f t="shared" si="9"/>
        <v>0</v>
      </c>
      <c r="R251" s="41"/>
    </row>
    <row r="252" spans="1:18" ht="15.6" x14ac:dyDescent="0.3">
      <c r="A252" s="5"/>
      <c r="B252" s="105">
        <f t="shared" si="8"/>
        <v>301.7</v>
      </c>
      <c r="C252" s="35">
        <v>324</v>
      </c>
      <c r="D252" s="34">
        <f t="shared" si="2"/>
        <v>301.7</v>
      </c>
      <c r="E252" s="36">
        <v>44955</v>
      </c>
      <c r="F252" s="37">
        <v>301.7</v>
      </c>
      <c r="G252" s="36">
        <v>44956</v>
      </c>
      <c r="H252" s="76">
        <f t="shared" si="0"/>
        <v>0</v>
      </c>
      <c r="I252" s="5">
        <f t="shared" si="1"/>
        <v>0</v>
      </c>
      <c r="K252" s="33"/>
      <c r="L252" s="36">
        <v>44967</v>
      </c>
      <c r="M252" s="34">
        <f t="shared" si="10"/>
        <v>102</v>
      </c>
      <c r="N252" s="37">
        <v>0</v>
      </c>
      <c r="O252" s="35">
        <v>102</v>
      </c>
      <c r="P252" s="39">
        <v>1.02</v>
      </c>
      <c r="Q252" s="40">
        <f t="shared" si="9"/>
        <v>0</v>
      </c>
      <c r="R252" s="41"/>
    </row>
    <row r="253" spans="1:18" ht="15.6" x14ac:dyDescent="0.3">
      <c r="A253" s="5"/>
      <c r="B253" s="105">
        <f t="shared" si="8"/>
        <v>301.7</v>
      </c>
      <c r="C253" s="35">
        <v>324</v>
      </c>
      <c r="D253" s="34">
        <f t="shared" si="2"/>
        <v>301.7</v>
      </c>
      <c r="E253" s="36">
        <v>44956</v>
      </c>
      <c r="F253" s="37">
        <v>301.7</v>
      </c>
      <c r="G253" s="36">
        <v>44957</v>
      </c>
      <c r="H253" s="76">
        <f t="shared" si="0"/>
        <v>0</v>
      </c>
      <c r="I253" s="5">
        <f t="shared" si="1"/>
        <v>0</v>
      </c>
      <c r="K253" s="33"/>
      <c r="L253" s="36">
        <v>44968</v>
      </c>
      <c r="M253" s="34">
        <f t="shared" si="10"/>
        <v>102</v>
      </c>
      <c r="N253" s="37">
        <v>0</v>
      </c>
      <c r="O253" s="35">
        <v>102</v>
      </c>
      <c r="P253" s="39">
        <v>1.02</v>
      </c>
      <c r="Q253" s="40">
        <f t="shared" si="9"/>
        <v>0</v>
      </c>
      <c r="R253" s="41"/>
    </row>
    <row r="254" spans="1:18" ht="15.6" x14ac:dyDescent="0.3">
      <c r="A254" s="5"/>
      <c r="B254" s="105">
        <f t="shared" si="8"/>
        <v>301.7</v>
      </c>
      <c r="C254" s="35">
        <v>324</v>
      </c>
      <c r="D254" s="34">
        <f t="shared" si="2"/>
        <v>301.7</v>
      </c>
      <c r="E254" s="36">
        <v>44957</v>
      </c>
      <c r="F254" s="37">
        <v>301.7</v>
      </c>
      <c r="G254" s="36">
        <v>44958</v>
      </c>
      <c r="H254" s="76">
        <f t="shared" si="0"/>
        <v>0</v>
      </c>
      <c r="I254" s="5">
        <f t="shared" si="1"/>
        <v>0</v>
      </c>
      <c r="K254" s="33"/>
      <c r="L254" s="36">
        <v>44969</v>
      </c>
      <c r="M254" s="34">
        <f t="shared" si="10"/>
        <v>102</v>
      </c>
      <c r="N254" s="37">
        <v>0</v>
      </c>
      <c r="O254" s="35">
        <v>102</v>
      </c>
      <c r="P254" s="39">
        <v>1.02</v>
      </c>
      <c r="Q254" s="40">
        <f t="shared" si="9"/>
        <v>0</v>
      </c>
      <c r="R254" s="41"/>
    </row>
    <row r="255" spans="1:18" ht="15.6" x14ac:dyDescent="0.3">
      <c r="A255" s="5"/>
      <c r="B255" s="105">
        <f t="shared" si="8"/>
        <v>301.7</v>
      </c>
      <c r="C255" s="35">
        <v>324</v>
      </c>
      <c r="D255" s="34">
        <f t="shared" si="2"/>
        <v>301.7</v>
      </c>
      <c r="E255" s="36">
        <v>44958</v>
      </c>
      <c r="F255" s="37">
        <v>301.7</v>
      </c>
      <c r="G255" s="36">
        <v>44959</v>
      </c>
      <c r="H255" s="76">
        <f t="shared" si="0"/>
        <v>0</v>
      </c>
      <c r="I255" s="5">
        <f t="shared" si="1"/>
        <v>0</v>
      </c>
      <c r="K255" s="33"/>
      <c r="L255" s="36">
        <v>44970</v>
      </c>
      <c r="M255" s="34">
        <f t="shared" si="10"/>
        <v>102</v>
      </c>
      <c r="N255" s="37">
        <v>0</v>
      </c>
      <c r="O255" s="35">
        <v>102</v>
      </c>
      <c r="P255" s="39">
        <v>1.02</v>
      </c>
      <c r="Q255" s="40">
        <f t="shared" si="9"/>
        <v>0</v>
      </c>
      <c r="R255" s="41"/>
    </row>
    <row r="256" spans="1:18" ht="15.6" x14ac:dyDescent="0.3">
      <c r="A256" s="5"/>
      <c r="B256" s="105">
        <f t="shared" si="8"/>
        <v>301.7</v>
      </c>
      <c r="C256" s="35">
        <v>324</v>
      </c>
      <c r="D256" s="34">
        <f t="shared" si="2"/>
        <v>301.7</v>
      </c>
      <c r="E256" s="36">
        <v>44959</v>
      </c>
      <c r="F256" s="37">
        <v>301.7</v>
      </c>
      <c r="G256" s="36">
        <v>44960</v>
      </c>
      <c r="H256" s="76">
        <f t="shared" si="0"/>
        <v>0</v>
      </c>
      <c r="I256" s="5">
        <f t="shared" si="1"/>
        <v>0</v>
      </c>
      <c r="K256" s="33"/>
      <c r="L256" s="36">
        <v>44971</v>
      </c>
      <c r="M256" s="34">
        <f t="shared" si="10"/>
        <v>102</v>
      </c>
      <c r="N256" s="37">
        <v>0</v>
      </c>
      <c r="O256" s="35">
        <v>102</v>
      </c>
      <c r="P256" s="39">
        <v>1.02</v>
      </c>
      <c r="Q256" s="40">
        <f t="shared" si="9"/>
        <v>0</v>
      </c>
      <c r="R256" s="41"/>
    </row>
    <row r="257" spans="1:18" ht="15.6" x14ac:dyDescent="0.3">
      <c r="A257" s="5"/>
      <c r="B257" s="105">
        <f t="shared" si="8"/>
        <v>301.7</v>
      </c>
      <c r="C257" s="35">
        <v>324</v>
      </c>
      <c r="D257" s="34">
        <f t="shared" si="2"/>
        <v>301.7</v>
      </c>
      <c r="E257" s="36">
        <v>44960</v>
      </c>
      <c r="F257" s="37">
        <v>301.7</v>
      </c>
      <c r="G257" s="36">
        <v>44961</v>
      </c>
      <c r="H257" s="76">
        <f t="shared" si="0"/>
        <v>0</v>
      </c>
      <c r="I257" s="5">
        <f t="shared" si="1"/>
        <v>0</v>
      </c>
      <c r="K257" s="33"/>
      <c r="L257" s="36">
        <v>44972</v>
      </c>
      <c r="M257" s="34">
        <f t="shared" si="10"/>
        <v>102</v>
      </c>
      <c r="N257" s="37">
        <v>0</v>
      </c>
      <c r="O257" s="35">
        <v>102</v>
      </c>
      <c r="P257" s="39">
        <v>1.02</v>
      </c>
      <c r="Q257" s="40">
        <f t="shared" si="9"/>
        <v>0</v>
      </c>
      <c r="R257" s="41"/>
    </row>
    <row r="258" spans="1:18" ht="15.6" x14ac:dyDescent="0.3">
      <c r="A258" s="5"/>
      <c r="B258" s="105">
        <f t="shared" si="8"/>
        <v>301.7</v>
      </c>
      <c r="C258" s="35">
        <v>324</v>
      </c>
      <c r="D258" s="34">
        <f t="shared" si="2"/>
        <v>301.7</v>
      </c>
      <c r="E258" s="36">
        <v>44961</v>
      </c>
      <c r="F258" s="37">
        <v>301.7</v>
      </c>
      <c r="G258" s="36">
        <v>44962</v>
      </c>
      <c r="H258" s="76">
        <f t="shared" si="0"/>
        <v>0</v>
      </c>
      <c r="I258" s="5">
        <f t="shared" si="1"/>
        <v>0</v>
      </c>
      <c r="K258" s="33"/>
      <c r="L258" s="36">
        <v>44973</v>
      </c>
      <c r="M258" s="34">
        <f t="shared" si="10"/>
        <v>102</v>
      </c>
      <c r="N258" s="37">
        <v>0</v>
      </c>
      <c r="O258" s="35">
        <v>102</v>
      </c>
      <c r="P258" s="39">
        <v>1.02</v>
      </c>
      <c r="Q258" s="40">
        <f t="shared" si="9"/>
        <v>0</v>
      </c>
      <c r="R258" s="41"/>
    </row>
    <row r="259" spans="1:18" ht="15.6" x14ac:dyDescent="0.3">
      <c r="A259" s="5"/>
      <c r="B259" s="105">
        <f t="shared" si="8"/>
        <v>301.7</v>
      </c>
      <c r="C259" s="35">
        <v>324</v>
      </c>
      <c r="D259" s="34">
        <f t="shared" si="2"/>
        <v>301.7</v>
      </c>
      <c r="E259" s="36">
        <v>44962</v>
      </c>
      <c r="F259" s="37">
        <v>301.7</v>
      </c>
      <c r="G259" s="36">
        <v>44963</v>
      </c>
      <c r="H259" s="76">
        <f t="shared" ref="H259:H492" si="11">F259-D259</f>
        <v>0</v>
      </c>
      <c r="I259" s="5">
        <f t="shared" ref="I259:I492" si="12">C260-C259</f>
        <v>0</v>
      </c>
      <c r="K259" s="33"/>
      <c r="L259" s="36">
        <v>44974</v>
      </c>
      <c r="M259" s="34">
        <f t="shared" si="10"/>
        <v>102</v>
      </c>
      <c r="N259" s="37">
        <v>0</v>
      </c>
      <c r="O259" s="35">
        <v>102</v>
      </c>
      <c r="P259" s="39">
        <v>1.02</v>
      </c>
      <c r="Q259" s="40">
        <f t="shared" si="9"/>
        <v>0</v>
      </c>
      <c r="R259" s="41"/>
    </row>
    <row r="260" spans="1:18" ht="15.6" x14ac:dyDescent="0.3">
      <c r="A260" s="5"/>
      <c r="B260" s="105">
        <f t="shared" si="8"/>
        <v>301.7</v>
      </c>
      <c r="C260" s="35">
        <v>324</v>
      </c>
      <c r="D260" s="34">
        <f t="shared" si="2"/>
        <v>301.7</v>
      </c>
      <c r="E260" s="36">
        <v>44963</v>
      </c>
      <c r="F260" s="37">
        <v>301.7</v>
      </c>
      <c r="G260" s="36">
        <v>44964</v>
      </c>
      <c r="H260" s="76">
        <f t="shared" si="11"/>
        <v>0</v>
      </c>
      <c r="I260" s="5">
        <f t="shared" si="12"/>
        <v>0</v>
      </c>
      <c r="K260" s="33"/>
      <c r="L260" s="36">
        <v>44975</v>
      </c>
      <c r="M260" s="34">
        <f t="shared" si="10"/>
        <v>102</v>
      </c>
      <c r="N260" s="37">
        <v>0</v>
      </c>
      <c r="O260" s="35">
        <v>102</v>
      </c>
      <c r="P260" s="39">
        <v>1.02</v>
      </c>
      <c r="Q260" s="40">
        <f t="shared" si="9"/>
        <v>0</v>
      </c>
      <c r="R260" s="41"/>
    </row>
    <row r="261" spans="1:18" ht="15.6" x14ac:dyDescent="0.3">
      <c r="A261" s="5"/>
      <c r="B261" s="105">
        <f t="shared" si="8"/>
        <v>301.7</v>
      </c>
      <c r="C261" s="35">
        <v>324</v>
      </c>
      <c r="D261" s="34">
        <f t="shared" ref="D261:D492" si="13">F260</f>
        <v>301.7</v>
      </c>
      <c r="E261" s="36">
        <v>44964</v>
      </c>
      <c r="F261" s="37">
        <v>301.7</v>
      </c>
      <c r="G261" s="36">
        <v>44965</v>
      </c>
      <c r="H261" s="76">
        <f t="shared" si="11"/>
        <v>0</v>
      </c>
      <c r="I261" s="5">
        <f t="shared" si="12"/>
        <v>0</v>
      </c>
      <c r="K261" s="33"/>
      <c r="L261" s="36">
        <v>44976</v>
      </c>
      <c r="M261" s="34">
        <f t="shared" si="10"/>
        <v>102</v>
      </c>
      <c r="N261" s="37">
        <v>0</v>
      </c>
      <c r="O261" s="35">
        <v>102</v>
      </c>
      <c r="P261" s="39">
        <v>1.02</v>
      </c>
      <c r="Q261" s="40">
        <f t="shared" si="9"/>
        <v>0</v>
      </c>
      <c r="R261" s="41"/>
    </row>
    <row r="262" spans="1:18" ht="15.6" x14ac:dyDescent="0.3">
      <c r="A262" s="5"/>
      <c r="B262" s="105">
        <f t="shared" si="8"/>
        <v>301.7</v>
      </c>
      <c r="C262" s="35">
        <v>324</v>
      </c>
      <c r="D262" s="34">
        <f t="shared" si="13"/>
        <v>301.7</v>
      </c>
      <c r="E262" s="36">
        <v>44965</v>
      </c>
      <c r="F262" s="37">
        <v>301.7</v>
      </c>
      <c r="G262" s="36">
        <v>44966</v>
      </c>
      <c r="H262" s="76">
        <f t="shared" si="11"/>
        <v>0</v>
      </c>
      <c r="I262" s="5">
        <f t="shared" si="12"/>
        <v>0</v>
      </c>
      <c r="K262" s="33"/>
      <c r="L262" s="36">
        <v>44977</v>
      </c>
      <c r="M262" s="34">
        <f t="shared" si="10"/>
        <v>102</v>
      </c>
      <c r="N262" s="37">
        <v>0</v>
      </c>
      <c r="O262" s="35">
        <v>102</v>
      </c>
      <c r="P262" s="39">
        <v>1.02</v>
      </c>
      <c r="Q262" s="40">
        <f t="shared" si="9"/>
        <v>0</v>
      </c>
      <c r="R262" s="41"/>
    </row>
    <row r="263" spans="1:18" ht="15.6" x14ac:dyDescent="0.3">
      <c r="A263" s="5"/>
      <c r="B263" s="105">
        <f t="shared" si="8"/>
        <v>301.7</v>
      </c>
      <c r="C263" s="35">
        <v>324</v>
      </c>
      <c r="D263" s="34">
        <f t="shared" si="13"/>
        <v>301.7</v>
      </c>
      <c r="E263" s="36">
        <v>44966</v>
      </c>
      <c r="F263" s="37">
        <v>301.7</v>
      </c>
      <c r="G263" s="36">
        <v>44967</v>
      </c>
      <c r="H263" s="76">
        <f t="shared" si="11"/>
        <v>0</v>
      </c>
      <c r="I263" s="5">
        <f t="shared" si="12"/>
        <v>0</v>
      </c>
      <c r="K263" s="33"/>
      <c r="L263" s="36">
        <v>44978</v>
      </c>
      <c r="M263" s="34">
        <f t="shared" si="10"/>
        <v>102</v>
      </c>
      <c r="N263" s="37">
        <v>0</v>
      </c>
      <c r="O263" s="35">
        <v>102</v>
      </c>
      <c r="P263" s="39">
        <v>1.02</v>
      </c>
      <c r="Q263" s="40">
        <f t="shared" si="9"/>
        <v>0</v>
      </c>
      <c r="R263" s="41"/>
    </row>
    <row r="264" spans="1:18" ht="15.6" x14ac:dyDescent="0.3">
      <c r="A264" s="5"/>
      <c r="B264" s="105">
        <f t="shared" si="8"/>
        <v>301.7</v>
      </c>
      <c r="C264" s="35">
        <v>324</v>
      </c>
      <c r="D264" s="34">
        <f t="shared" si="13"/>
        <v>301.7</v>
      </c>
      <c r="E264" s="36">
        <v>44967</v>
      </c>
      <c r="F264" s="37">
        <v>301.7</v>
      </c>
      <c r="G264" s="36">
        <v>44968</v>
      </c>
      <c r="H264" s="76">
        <f t="shared" si="11"/>
        <v>0</v>
      </c>
      <c r="I264" s="5">
        <f t="shared" si="12"/>
        <v>0</v>
      </c>
      <c r="K264" s="33"/>
      <c r="L264" s="36">
        <v>44979</v>
      </c>
      <c r="M264" s="34">
        <f t="shared" si="10"/>
        <v>102</v>
      </c>
      <c r="N264" s="37">
        <v>0</v>
      </c>
      <c r="O264" s="35">
        <v>102</v>
      </c>
      <c r="P264" s="39">
        <v>1.02</v>
      </c>
      <c r="Q264" s="40">
        <f t="shared" si="9"/>
        <v>0</v>
      </c>
      <c r="R264" s="41"/>
    </row>
    <row r="265" spans="1:18" ht="15.6" x14ac:dyDescent="0.3">
      <c r="A265" s="5"/>
      <c r="B265" s="105">
        <f t="shared" si="8"/>
        <v>301.7</v>
      </c>
      <c r="C265" s="35">
        <v>324</v>
      </c>
      <c r="D265" s="34">
        <f t="shared" si="13"/>
        <v>301.7</v>
      </c>
      <c r="E265" s="36">
        <v>44968</v>
      </c>
      <c r="F265" s="37">
        <v>301.7</v>
      </c>
      <c r="G265" s="36">
        <v>44969</v>
      </c>
      <c r="H265" s="76">
        <f t="shared" si="11"/>
        <v>0</v>
      </c>
      <c r="I265" s="5">
        <f t="shared" si="12"/>
        <v>0</v>
      </c>
      <c r="K265" s="33"/>
      <c r="L265" s="36">
        <v>44980</v>
      </c>
      <c r="M265" s="34">
        <f t="shared" si="10"/>
        <v>102</v>
      </c>
      <c r="N265" s="37">
        <v>0</v>
      </c>
      <c r="O265" s="35">
        <v>102</v>
      </c>
      <c r="P265" s="39">
        <v>1.02</v>
      </c>
      <c r="Q265" s="40">
        <f t="shared" si="9"/>
        <v>0</v>
      </c>
      <c r="R265" s="41"/>
    </row>
    <row r="266" spans="1:18" ht="15.6" x14ac:dyDescent="0.3">
      <c r="A266" s="5"/>
      <c r="B266" s="105">
        <f t="shared" si="8"/>
        <v>301.7</v>
      </c>
      <c r="C266" s="35">
        <v>324</v>
      </c>
      <c r="D266" s="34">
        <f t="shared" si="13"/>
        <v>301.7</v>
      </c>
      <c r="E266" s="36">
        <v>44969</v>
      </c>
      <c r="F266" s="37">
        <v>301.7</v>
      </c>
      <c r="G266" s="36">
        <v>44970</v>
      </c>
      <c r="H266" s="76">
        <f t="shared" si="11"/>
        <v>0</v>
      </c>
      <c r="I266" s="5">
        <f t="shared" si="12"/>
        <v>0</v>
      </c>
      <c r="K266" s="33"/>
      <c r="L266" s="36">
        <v>44981</v>
      </c>
      <c r="M266" s="34">
        <f t="shared" si="10"/>
        <v>102</v>
      </c>
      <c r="N266" s="37">
        <v>0</v>
      </c>
      <c r="O266" s="35">
        <v>102</v>
      </c>
      <c r="P266" s="39">
        <v>1.02</v>
      </c>
      <c r="Q266" s="40">
        <f t="shared" si="9"/>
        <v>0</v>
      </c>
      <c r="R266" s="41"/>
    </row>
    <row r="267" spans="1:18" ht="15.6" x14ac:dyDescent="0.3">
      <c r="A267" s="5"/>
      <c r="B267" s="105">
        <f t="shared" si="8"/>
        <v>301.7</v>
      </c>
      <c r="C267" s="35">
        <v>324</v>
      </c>
      <c r="D267" s="34">
        <f t="shared" si="13"/>
        <v>301.7</v>
      </c>
      <c r="E267" s="36">
        <v>44970</v>
      </c>
      <c r="F267" s="37">
        <v>301.7</v>
      </c>
      <c r="G267" s="36">
        <v>44971</v>
      </c>
      <c r="H267" s="76">
        <f t="shared" si="11"/>
        <v>0</v>
      </c>
      <c r="I267" s="5">
        <f t="shared" si="12"/>
        <v>0</v>
      </c>
      <c r="K267" s="33"/>
      <c r="L267" s="36">
        <v>44982</v>
      </c>
      <c r="M267" s="34">
        <f t="shared" si="10"/>
        <v>102</v>
      </c>
      <c r="N267" s="37">
        <v>0</v>
      </c>
      <c r="O267" s="35">
        <v>102</v>
      </c>
      <c r="P267" s="39">
        <v>1.02</v>
      </c>
      <c r="Q267" s="40">
        <f t="shared" si="9"/>
        <v>0</v>
      </c>
      <c r="R267" s="41"/>
    </row>
    <row r="268" spans="1:18" ht="15.6" x14ac:dyDescent="0.3">
      <c r="A268" s="5"/>
      <c r="B268" s="105">
        <f t="shared" si="8"/>
        <v>301.7</v>
      </c>
      <c r="C268" s="35">
        <v>324</v>
      </c>
      <c r="D268" s="34">
        <f t="shared" si="13"/>
        <v>301.7</v>
      </c>
      <c r="E268" s="36">
        <v>44971</v>
      </c>
      <c r="F268" s="37">
        <v>301.7</v>
      </c>
      <c r="G268" s="36">
        <v>44972</v>
      </c>
      <c r="H268" s="76">
        <f t="shared" si="11"/>
        <v>0</v>
      </c>
      <c r="I268" s="5">
        <f t="shared" si="12"/>
        <v>0</v>
      </c>
      <c r="K268" s="33"/>
      <c r="L268" s="36">
        <v>44983</v>
      </c>
      <c r="M268" s="34">
        <f t="shared" si="10"/>
        <v>102</v>
      </c>
      <c r="N268" s="37">
        <v>0</v>
      </c>
      <c r="O268" s="35">
        <v>102</v>
      </c>
      <c r="P268" s="39">
        <v>1.02</v>
      </c>
      <c r="Q268" s="40">
        <f t="shared" si="9"/>
        <v>0</v>
      </c>
      <c r="R268" s="41"/>
    </row>
    <row r="269" spans="1:18" ht="15.6" x14ac:dyDescent="0.3">
      <c r="A269" s="5"/>
      <c r="B269" s="105">
        <f t="shared" si="8"/>
        <v>301.7</v>
      </c>
      <c r="C269" s="35">
        <v>324</v>
      </c>
      <c r="D269" s="34">
        <f t="shared" si="13"/>
        <v>301.7</v>
      </c>
      <c r="E269" s="36">
        <v>44972</v>
      </c>
      <c r="F269" s="37">
        <v>301.7</v>
      </c>
      <c r="G269" s="36">
        <v>44973</v>
      </c>
      <c r="H269" s="76">
        <f t="shared" si="11"/>
        <v>0</v>
      </c>
      <c r="I269" s="5">
        <f t="shared" si="12"/>
        <v>0</v>
      </c>
      <c r="K269" s="33"/>
      <c r="L269" s="36">
        <v>44984</v>
      </c>
      <c r="M269" s="34">
        <f t="shared" si="10"/>
        <v>102</v>
      </c>
      <c r="N269" s="37">
        <v>0</v>
      </c>
      <c r="O269" s="35">
        <v>102</v>
      </c>
      <c r="P269" s="39">
        <v>1.02</v>
      </c>
      <c r="Q269" s="40">
        <f t="shared" si="9"/>
        <v>0</v>
      </c>
      <c r="R269" s="41"/>
    </row>
    <row r="270" spans="1:18" ht="15.6" x14ac:dyDescent="0.3">
      <c r="A270" s="5"/>
      <c r="B270" s="105">
        <f t="shared" si="8"/>
        <v>301.7</v>
      </c>
      <c r="C270" s="35">
        <v>324</v>
      </c>
      <c r="D270" s="34">
        <f t="shared" si="13"/>
        <v>301.7</v>
      </c>
      <c r="E270" s="36">
        <v>44973</v>
      </c>
      <c r="F270" s="37">
        <v>301.7</v>
      </c>
      <c r="G270" s="36">
        <v>44974</v>
      </c>
      <c r="H270" s="76">
        <f t="shared" si="11"/>
        <v>0</v>
      </c>
      <c r="I270" s="5">
        <f t="shared" si="12"/>
        <v>0</v>
      </c>
      <c r="K270" s="33"/>
      <c r="L270" s="36">
        <v>44985</v>
      </c>
      <c r="M270" s="34">
        <f t="shared" si="10"/>
        <v>102</v>
      </c>
      <c r="N270" s="37">
        <v>0</v>
      </c>
      <c r="O270" s="35">
        <v>102</v>
      </c>
      <c r="P270" s="39">
        <v>1.02</v>
      </c>
      <c r="Q270" s="40">
        <f t="shared" si="9"/>
        <v>0</v>
      </c>
      <c r="R270" s="41"/>
    </row>
    <row r="271" spans="1:18" ht="15.6" x14ac:dyDescent="0.3">
      <c r="A271" s="5"/>
      <c r="B271" s="105">
        <f t="shared" si="8"/>
        <v>301.7</v>
      </c>
      <c r="C271" s="35">
        <v>324</v>
      </c>
      <c r="D271" s="34">
        <f t="shared" si="13"/>
        <v>301.7</v>
      </c>
      <c r="E271" s="36">
        <v>44974</v>
      </c>
      <c r="F271" s="37">
        <v>301.7</v>
      </c>
      <c r="G271" s="36">
        <v>44975</v>
      </c>
      <c r="H271" s="76">
        <f t="shared" si="11"/>
        <v>0</v>
      </c>
      <c r="I271" s="5">
        <f t="shared" si="12"/>
        <v>0</v>
      </c>
      <c r="K271" s="33"/>
      <c r="L271" s="36">
        <v>44986</v>
      </c>
      <c r="M271" s="34">
        <f t="shared" si="10"/>
        <v>102</v>
      </c>
      <c r="N271" s="37">
        <v>0</v>
      </c>
      <c r="O271" s="35">
        <v>102</v>
      </c>
      <c r="P271" s="39">
        <v>1.02</v>
      </c>
      <c r="Q271" s="40">
        <f t="shared" si="9"/>
        <v>0</v>
      </c>
      <c r="R271" s="41"/>
    </row>
    <row r="272" spans="1:18" ht="15.6" x14ac:dyDescent="0.3">
      <c r="A272" s="5"/>
      <c r="B272" s="105">
        <f t="shared" si="8"/>
        <v>301.7</v>
      </c>
      <c r="C272" s="35">
        <v>324</v>
      </c>
      <c r="D272" s="34">
        <f t="shared" si="13"/>
        <v>301.7</v>
      </c>
      <c r="E272" s="36">
        <v>44975</v>
      </c>
      <c r="F272" s="37">
        <v>301.7</v>
      </c>
      <c r="G272" s="36">
        <v>44976</v>
      </c>
      <c r="H272" s="76">
        <f t="shared" si="11"/>
        <v>0</v>
      </c>
      <c r="I272" s="5">
        <f t="shared" si="12"/>
        <v>0</v>
      </c>
      <c r="K272" s="33"/>
      <c r="L272" s="36">
        <v>44987</v>
      </c>
      <c r="M272" s="34">
        <f t="shared" si="10"/>
        <v>102</v>
      </c>
      <c r="N272" s="37">
        <v>0</v>
      </c>
      <c r="O272" s="35">
        <v>102</v>
      </c>
      <c r="P272" s="39">
        <v>1.02</v>
      </c>
      <c r="Q272" s="40">
        <f t="shared" si="9"/>
        <v>0</v>
      </c>
      <c r="R272" s="41"/>
    </row>
    <row r="273" spans="1:18" ht="15.6" x14ac:dyDescent="0.3">
      <c r="A273" s="5"/>
      <c r="B273" s="105">
        <f t="shared" si="8"/>
        <v>301.7</v>
      </c>
      <c r="C273" s="35">
        <v>324</v>
      </c>
      <c r="D273" s="34">
        <f t="shared" si="13"/>
        <v>301.7</v>
      </c>
      <c r="E273" s="36">
        <v>44976</v>
      </c>
      <c r="F273" s="37">
        <v>301.7</v>
      </c>
      <c r="G273" s="36">
        <v>44977</v>
      </c>
      <c r="H273" s="76">
        <f t="shared" si="11"/>
        <v>0</v>
      </c>
      <c r="I273" s="5">
        <f t="shared" si="12"/>
        <v>0</v>
      </c>
      <c r="K273" s="33"/>
      <c r="L273" s="36">
        <v>44988</v>
      </c>
      <c r="M273" s="34">
        <f t="shared" si="10"/>
        <v>102</v>
      </c>
      <c r="N273" s="37">
        <v>0</v>
      </c>
      <c r="O273" s="35">
        <v>102</v>
      </c>
      <c r="P273" s="39">
        <v>1.02</v>
      </c>
      <c r="Q273" s="40">
        <f t="shared" si="9"/>
        <v>0</v>
      </c>
      <c r="R273" s="41"/>
    </row>
    <row r="274" spans="1:18" ht="15.6" x14ac:dyDescent="0.3">
      <c r="A274" s="5"/>
      <c r="B274" s="105">
        <f t="shared" si="8"/>
        <v>301.7</v>
      </c>
      <c r="C274" s="35">
        <v>324</v>
      </c>
      <c r="D274" s="34">
        <f t="shared" si="13"/>
        <v>301.7</v>
      </c>
      <c r="E274" s="36">
        <v>44977</v>
      </c>
      <c r="F274" s="37">
        <v>301.7</v>
      </c>
      <c r="G274" s="36">
        <v>44978</v>
      </c>
      <c r="H274" s="76">
        <f t="shared" si="11"/>
        <v>0</v>
      </c>
      <c r="I274" s="5">
        <f t="shared" si="12"/>
        <v>0</v>
      </c>
      <c r="K274" s="33"/>
      <c r="L274" s="36">
        <v>44989</v>
      </c>
      <c r="M274" s="34">
        <f t="shared" si="10"/>
        <v>102</v>
      </c>
      <c r="N274" s="37">
        <v>0</v>
      </c>
      <c r="O274" s="35">
        <v>102</v>
      </c>
      <c r="P274" s="39">
        <v>1.02</v>
      </c>
      <c r="Q274" s="40">
        <f t="shared" si="9"/>
        <v>0</v>
      </c>
      <c r="R274" s="41"/>
    </row>
    <row r="275" spans="1:18" ht="15.6" x14ac:dyDescent="0.3">
      <c r="A275" s="5"/>
      <c r="B275" s="105">
        <f t="shared" si="8"/>
        <v>301.7</v>
      </c>
      <c r="C275" s="35">
        <v>324</v>
      </c>
      <c r="D275" s="34">
        <f t="shared" si="13"/>
        <v>301.7</v>
      </c>
      <c r="E275" s="36">
        <v>44978</v>
      </c>
      <c r="F275" s="37">
        <v>301.7</v>
      </c>
      <c r="G275" s="36">
        <v>44979</v>
      </c>
      <c r="H275" s="76">
        <f t="shared" si="11"/>
        <v>0</v>
      </c>
      <c r="I275" s="5">
        <f t="shared" si="12"/>
        <v>0</v>
      </c>
      <c r="K275" s="33"/>
      <c r="L275" s="36">
        <v>44990</v>
      </c>
      <c r="M275" s="34">
        <f t="shared" si="10"/>
        <v>102</v>
      </c>
      <c r="N275" s="37">
        <v>0</v>
      </c>
      <c r="O275" s="35">
        <v>102</v>
      </c>
      <c r="P275" s="39">
        <v>1.02</v>
      </c>
      <c r="Q275" s="40">
        <f t="shared" si="9"/>
        <v>0</v>
      </c>
      <c r="R275" s="41"/>
    </row>
    <row r="276" spans="1:18" ht="15.6" x14ac:dyDescent="0.3">
      <c r="A276" s="5"/>
      <c r="B276" s="105">
        <f t="shared" si="8"/>
        <v>301.7</v>
      </c>
      <c r="C276" s="35">
        <v>324</v>
      </c>
      <c r="D276" s="34">
        <f t="shared" si="13"/>
        <v>301.7</v>
      </c>
      <c r="E276" s="36">
        <v>44979</v>
      </c>
      <c r="F276" s="37">
        <v>301.7</v>
      </c>
      <c r="G276" s="36">
        <v>44980</v>
      </c>
      <c r="H276" s="76">
        <f t="shared" si="11"/>
        <v>0</v>
      </c>
      <c r="I276" s="5">
        <f t="shared" si="12"/>
        <v>0</v>
      </c>
      <c r="K276" s="33"/>
      <c r="L276" s="36">
        <v>44991</v>
      </c>
      <c r="M276" s="34">
        <f t="shared" si="10"/>
        <v>102</v>
      </c>
      <c r="N276" s="37">
        <v>0</v>
      </c>
      <c r="O276" s="35">
        <v>102</v>
      </c>
      <c r="P276" s="39">
        <v>1.02</v>
      </c>
      <c r="Q276" s="40">
        <f t="shared" si="9"/>
        <v>0</v>
      </c>
      <c r="R276" s="41"/>
    </row>
    <row r="277" spans="1:18" ht="15.6" x14ac:dyDescent="0.3">
      <c r="A277" s="5"/>
      <c r="B277" s="105">
        <f t="shared" si="8"/>
        <v>301.7</v>
      </c>
      <c r="C277" s="35">
        <v>324</v>
      </c>
      <c r="D277" s="34">
        <f t="shared" si="13"/>
        <v>301.7</v>
      </c>
      <c r="E277" s="36">
        <v>44980</v>
      </c>
      <c r="F277" s="37">
        <v>301.7</v>
      </c>
      <c r="G277" s="36">
        <v>44981</v>
      </c>
      <c r="H277" s="76">
        <f t="shared" si="11"/>
        <v>0</v>
      </c>
      <c r="I277" s="5">
        <f t="shared" si="12"/>
        <v>0</v>
      </c>
      <c r="K277" s="33"/>
      <c r="L277" s="36">
        <v>44992</v>
      </c>
      <c r="M277" s="34">
        <f t="shared" si="10"/>
        <v>102</v>
      </c>
      <c r="N277" s="37">
        <v>0</v>
      </c>
      <c r="O277" s="35">
        <v>102</v>
      </c>
      <c r="P277" s="39">
        <v>1.02</v>
      </c>
      <c r="Q277" s="40">
        <f t="shared" si="9"/>
        <v>0</v>
      </c>
      <c r="R277" s="41"/>
    </row>
    <row r="278" spans="1:18" ht="15.6" x14ac:dyDescent="0.3">
      <c r="A278" s="5"/>
      <c r="B278" s="105">
        <f t="shared" si="8"/>
        <v>301.7</v>
      </c>
      <c r="C278" s="35">
        <v>324</v>
      </c>
      <c r="D278" s="34">
        <f t="shared" si="13"/>
        <v>301.7</v>
      </c>
      <c r="E278" s="36">
        <v>44981</v>
      </c>
      <c r="F278" s="37">
        <v>301.7</v>
      </c>
      <c r="G278" s="36">
        <v>44982</v>
      </c>
      <c r="H278" s="76">
        <f t="shared" si="11"/>
        <v>0</v>
      </c>
      <c r="I278" s="5">
        <f t="shared" si="12"/>
        <v>0</v>
      </c>
      <c r="K278" s="33"/>
      <c r="L278" s="36">
        <v>44993</v>
      </c>
      <c r="M278" s="34">
        <f t="shared" si="10"/>
        <v>102</v>
      </c>
      <c r="N278" s="37">
        <v>0</v>
      </c>
      <c r="O278" s="35">
        <v>102</v>
      </c>
      <c r="P278" s="39">
        <v>1.02</v>
      </c>
      <c r="Q278" s="40">
        <f t="shared" si="9"/>
        <v>0</v>
      </c>
      <c r="R278" s="41"/>
    </row>
    <row r="279" spans="1:18" ht="15.6" x14ac:dyDescent="0.3">
      <c r="A279" s="5"/>
      <c r="B279" s="105">
        <f t="shared" si="8"/>
        <v>301.7</v>
      </c>
      <c r="C279" s="35">
        <v>324</v>
      </c>
      <c r="D279" s="34">
        <f t="shared" si="13"/>
        <v>301.7</v>
      </c>
      <c r="E279" s="36">
        <v>44982</v>
      </c>
      <c r="F279" s="37">
        <v>301.7</v>
      </c>
      <c r="G279" s="36">
        <v>44983</v>
      </c>
      <c r="H279" s="76">
        <f t="shared" si="11"/>
        <v>0</v>
      </c>
      <c r="I279" s="5">
        <f t="shared" si="12"/>
        <v>0</v>
      </c>
      <c r="K279" s="33"/>
      <c r="L279" s="36">
        <v>44994</v>
      </c>
      <c r="M279" s="34">
        <f t="shared" si="10"/>
        <v>102</v>
      </c>
      <c r="N279" s="37">
        <v>0</v>
      </c>
      <c r="O279" s="35">
        <v>102</v>
      </c>
      <c r="P279" s="39">
        <v>1.02</v>
      </c>
      <c r="Q279" s="40">
        <f t="shared" si="9"/>
        <v>0</v>
      </c>
      <c r="R279" s="41"/>
    </row>
    <row r="280" spans="1:18" ht="15.6" x14ac:dyDescent="0.3">
      <c r="A280" s="5"/>
      <c r="B280" s="105">
        <f t="shared" si="8"/>
        <v>301.7</v>
      </c>
      <c r="C280" s="35">
        <v>324</v>
      </c>
      <c r="D280" s="34">
        <f t="shared" si="13"/>
        <v>301.7</v>
      </c>
      <c r="E280" s="36">
        <v>44983</v>
      </c>
      <c r="F280" s="37">
        <v>301.7</v>
      </c>
      <c r="G280" s="36">
        <v>44984</v>
      </c>
      <c r="H280" s="76">
        <f t="shared" si="11"/>
        <v>0</v>
      </c>
      <c r="I280" s="5">
        <f t="shared" si="12"/>
        <v>0</v>
      </c>
      <c r="K280" s="33"/>
      <c r="L280" s="36">
        <v>44995</v>
      </c>
      <c r="M280" s="34">
        <f t="shared" si="10"/>
        <v>102</v>
      </c>
      <c r="N280" s="37">
        <v>0</v>
      </c>
      <c r="O280" s="35">
        <v>102</v>
      </c>
      <c r="P280" s="39">
        <v>1.02</v>
      </c>
      <c r="Q280" s="40">
        <f t="shared" si="9"/>
        <v>0</v>
      </c>
      <c r="R280" s="41"/>
    </row>
    <row r="281" spans="1:18" ht="15.6" x14ac:dyDescent="0.3">
      <c r="A281" s="5"/>
      <c r="B281" s="105">
        <f t="shared" si="8"/>
        <v>301.7</v>
      </c>
      <c r="C281" s="35">
        <v>324</v>
      </c>
      <c r="D281" s="34">
        <f t="shared" si="13"/>
        <v>301.7</v>
      </c>
      <c r="E281" s="36">
        <v>44984</v>
      </c>
      <c r="F281" s="37">
        <v>301.7</v>
      </c>
      <c r="G281" s="36">
        <v>44985</v>
      </c>
      <c r="H281" s="76">
        <f t="shared" si="11"/>
        <v>0</v>
      </c>
      <c r="I281" s="5">
        <f t="shared" si="12"/>
        <v>0</v>
      </c>
      <c r="K281" s="33"/>
      <c r="L281" s="36">
        <v>44996</v>
      </c>
      <c r="M281" s="34">
        <f t="shared" si="10"/>
        <v>102</v>
      </c>
      <c r="N281" s="37">
        <v>0</v>
      </c>
      <c r="O281" s="35">
        <v>102</v>
      </c>
      <c r="P281" s="39">
        <v>1.02</v>
      </c>
      <c r="Q281" s="40">
        <f t="shared" si="9"/>
        <v>0</v>
      </c>
      <c r="R281" s="41"/>
    </row>
    <row r="282" spans="1:18" ht="15.6" x14ac:dyDescent="0.3">
      <c r="A282" s="5"/>
      <c r="B282" s="105">
        <f t="shared" si="8"/>
        <v>301.7</v>
      </c>
      <c r="C282" s="35">
        <v>324</v>
      </c>
      <c r="D282" s="34">
        <f t="shared" si="13"/>
        <v>301.7</v>
      </c>
      <c r="E282" s="36">
        <v>44985</v>
      </c>
      <c r="F282" s="37">
        <v>301.7</v>
      </c>
      <c r="G282" s="36">
        <v>44986</v>
      </c>
      <c r="H282" s="76">
        <f t="shared" si="11"/>
        <v>0</v>
      </c>
      <c r="I282" s="5">
        <f t="shared" si="12"/>
        <v>0</v>
      </c>
      <c r="K282" s="33"/>
      <c r="L282" s="36">
        <v>44997</v>
      </c>
      <c r="M282" s="34">
        <f t="shared" si="10"/>
        <v>102</v>
      </c>
      <c r="N282" s="37">
        <v>0</v>
      </c>
      <c r="O282" s="35">
        <v>102</v>
      </c>
      <c r="P282" s="39">
        <v>1.02</v>
      </c>
      <c r="Q282" s="40">
        <f t="shared" si="9"/>
        <v>0</v>
      </c>
      <c r="R282" s="41"/>
    </row>
    <row r="283" spans="1:18" ht="15.6" x14ac:dyDescent="0.3">
      <c r="A283" s="5"/>
      <c r="B283" s="105">
        <f t="shared" si="8"/>
        <v>301.7</v>
      </c>
      <c r="C283" s="35">
        <v>324</v>
      </c>
      <c r="D283" s="34">
        <f t="shared" si="13"/>
        <v>301.7</v>
      </c>
      <c r="E283" s="36">
        <v>44986</v>
      </c>
      <c r="F283" s="37">
        <v>301.7</v>
      </c>
      <c r="G283" s="36">
        <v>44987</v>
      </c>
      <c r="H283" s="76">
        <f t="shared" si="11"/>
        <v>0</v>
      </c>
      <c r="I283" s="5">
        <f t="shared" si="12"/>
        <v>0</v>
      </c>
      <c r="K283" s="33"/>
      <c r="L283" s="36">
        <v>44998</v>
      </c>
      <c r="M283" s="34">
        <f t="shared" si="10"/>
        <v>102</v>
      </c>
      <c r="N283" s="37">
        <v>0</v>
      </c>
      <c r="O283" s="35">
        <v>102</v>
      </c>
      <c r="P283" s="39">
        <v>1.02</v>
      </c>
      <c r="Q283" s="40">
        <f t="shared" si="9"/>
        <v>0</v>
      </c>
      <c r="R283" s="41"/>
    </row>
    <row r="284" spans="1:18" ht="15.6" x14ac:dyDescent="0.3">
      <c r="A284" s="5"/>
      <c r="B284" s="105">
        <f t="shared" si="8"/>
        <v>301.7</v>
      </c>
      <c r="C284" s="35">
        <v>324</v>
      </c>
      <c r="D284" s="34">
        <f t="shared" si="13"/>
        <v>301.7</v>
      </c>
      <c r="E284" s="36">
        <v>44987</v>
      </c>
      <c r="F284" s="37">
        <v>301.7</v>
      </c>
      <c r="G284" s="36">
        <v>44988</v>
      </c>
      <c r="H284" s="76">
        <f t="shared" si="11"/>
        <v>0</v>
      </c>
      <c r="I284" s="5">
        <f t="shared" si="12"/>
        <v>0</v>
      </c>
      <c r="K284" s="33"/>
      <c r="L284" s="36">
        <v>44999</v>
      </c>
      <c r="M284" s="34">
        <f t="shared" si="10"/>
        <v>102</v>
      </c>
      <c r="N284" s="37">
        <v>0</v>
      </c>
      <c r="O284" s="35">
        <v>102</v>
      </c>
      <c r="P284" s="39">
        <v>1.02</v>
      </c>
      <c r="Q284" s="40">
        <f t="shared" si="9"/>
        <v>0</v>
      </c>
      <c r="R284" s="41"/>
    </row>
    <row r="285" spans="1:18" ht="15.6" x14ac:dyDescent="0.3">
      <c r="A285" s="5"/>
      <c r="B285" s="105">
        <f t="shared" si="8"/>
        <v>301.7</v>
      </c>
      <c r="C285" s="35">
        <v>324</v>
      </c>
      <c r="D285" s="34">
        <f t="shared" si="13"/>
        <v>301.7</v>
      </c>
      <c r="E285" s="36">
        <v>44988</v>
      </c>
      <c r="F285" s="37">
        <v>301.7</v>
      </c>
      <c r="G285" s="36">
        <v>44989</v>
      </c>
      <c r="H285" s="76">
        <f t="shared" si="11"/>
        <v>0</v>
      </c>
      <c r="I285" s="5">
        <f t="shared" si="12"/>
        <v>0</v>
      </c>
      <c r="K285" s="33"/>
      <c r="L285" s="36">
        <v>45000</v>
      </c>
      <c r="M285" s="34">
        <f t="shared" si="10"/>
        <v>102</v>
      </c>
      <c r="N285" s="37">
        <v>0</v>
      </c>
      <c r="O285" s="35">
        <v>102</v>
      </c>
      <c r="P285" s="39">
        <v>1.02</v>
      </c>
      <c r="Q285" s="40">
        <f t="shared" si="9"/>
        <v>0</v>
      </c>
      <c r="R285" s="41"/>
    </row>
    <row r="286" spans="1:18" ht="15.6" x14ac:dyDescent="0.3">
      <c r="A286" s="5"/>
      <c r="B286" s="105">
        <f t="shared" si="8"/>
        <v>301.7</v>
      </c>
      <c r="C286" s="35">
        <v>324</v>
      </c>
      <c r="D286" s="34">
        <f t="shared" si="13"/>
        <v>301.7</v>
      </c>
      <c r="E286" s="36">
        <v>44989</v>
      </c>
      <c r="F286" s="37">
        <v>301.7</v>
      </c>
      <c r="G286" s="36">
        <v>44990</v>
      </c>
      <c r="H286" s="76">
        <f t="shared" si="11"/>
        <v>0</v>
      </c>
      <c r="I286" s="5">
        <f t="shared" si="12"/>
        <v>0</v>
      </c>
      <c r="K286" s="33"/>
      <c r="L286" s="36">
        <v>45001</v>
      </c>
      <c r="M286" s="34">
        <f t="shared" si="10"/>
        <v>102</v>
      </c>
      <c r="N286" s="37">
        <v>0</v>
      </c>
      <c r="O286" s="35">
        <v>102</v>
      </c>
      <c r="P286" s="39">
        <v>1.02</v>
      </c>
      <c r="Q286" s="40">
        <f t="shared" si="9"/>
        <v>0</v>
      </c>
      <c r="R286" s="41"/>
    </row>
    <row r="287" spans="1:18" ht="15.6" x14ac:dyDescent="0.3">
      <c r="A287" s="5"/>
      <c r="B287" s="105">
        <f t="shared" si="8"/>
        <v>301.7</v>
      </c>
      <c r="C287" s="35">
        <v>324</v>
      </c>
      <c r="D287" s="34">
        <f t="shared" si="13"/>
        <v>301.7</v>
      </c>
      <c r="E287" s="36">
        <v>44990</v>
      </c>
      <c r="F287" s="37">
        <v>301.7</v>
      </c>
      <c r="G287" s="36">
        <v>44991</v>
      </c>
      <c r="H287" s="76">
        <f t="shared" si="11"/>
        <v>0</v>
      </c>
      <c r="I287" s="5">
        <f t="shared" si="12"/>
        <v>0</v>
      </c>
      <c r="K287" s="33"/>
      <c r="L287" s="36">
        <v>45002</v>
      </c>
      <c r="M287" s="34">
        <f t="shared" si="10"/>
        <v>102</v>
      </c>
      <c r="N287" s="37">
        <v>0</v>
      </c>
      <c r="O287" s="35">
        <v>102</v>
      </c>
      <c r="P287" s="39">
        <v>1.02</v>
      </c>
      <c r="Q287" s="40">
        <f t="shared" si="9"/>
        <v>0</v>
      </c>
      <c r="R287" s="41"/>
    </row>
    <row r="288" spans="1:18" ht="15.6" x14ac:dyDescent="0.3">
      <c r="A288" s="5"/>
      <c r="B288" s="105">
        <f t="shared" si="8"/>
        <v>301.7</v>
      </c>
      <c r="C288" s="35">
        <v>324</v>
      </c>
      <c r="D288" s="34">
        <f t="shared" si="13"/>
        <v>301.7</v>
      </c>
      <c r="E288" s="36">
        <v>44991</v>
      </c>
      <c r="F288" s="37">
        <v>301.7</v>
      </c>
      <c r="G288" s="36">
        <v>44992</v>
      </c>
      <c r="H288" s="76">
        <f t="shared" si="11"/>
        <v>0</v>
      </c>
      <c r="I288" s="5">
        <f t="shared" si="12"/>
        <v>0</v>
      </c>
      <c r="K288" s="33"/>
      <c r="L288" s="36">
        <v>45003</v>
      </c>
      <c r="M288" s="34">
        <f t="shared" si="10"/>
        <v>102</v>
      </c>
      <c r="N288" s="37">
        <v>0</v>
      </c>
      <c r="O288" s="35">
        <v>102</v>
      </c>
      <c r="P288" s="39">
        <v>1.02</v>
      </c>
      <c r="Q288" s="40">
        <f t="shared" si="9"/>
        <v>0</v>
      </c>
      <c r="R288" s="41"/>
    </row>
    <row r="289" spans="1:18" ht="15.6" x14ac:dyDescent="0.3">
      <c r="A289" s="5"/>
      <c r="B289" s="105">
        <f t="shared" si="8"/>
        <v>301.7</v>
      </c>
      <c r="C289" s="35">
        <v>324</v>
      </c>
      <c r="D289" s="34">
        <f t="shared" si="13"/>
        <v>301.7</v>
      </c>
      <c r="E289" s="36">
        <v>44992</v>
      </c>
      <c r="F289" s="37">
        <v>301.7</v>
      </c>
      <c r="G289" s="36">
        <v>44993</v>
      </c>
      <c r="H289" s="76">
        <f t="shared" si="11"/>
        <v>0</v>
      </c>
      <c r="I289" s="5">
        <f t="shared" si="12"/>
        <v>0</v>
      </c>
      <c r="K289" s="33"/>
      <c r="L289" s="36">
        <v>45004</v>
      </c>
      <c r="M289" s="34">
        <f t="shared" si="10"/>
        <v>102</v>
      </c>
      <c r="N289" s="37">
        <v>0</v>
      </c>
      <c r="O289" s="35">
        <v>102</v>
      </c>
      <c r="P289" s="39">
        <v>1.02</v>
      </c>
      <c r="Q289" s="40">
        <f t="shared" si="9"/>
        <v>0</v>
      </c>
      <c r="R289" s="41"/>
    </row>
    <row r="290" spans="1:18" ht="15.6" x14ac:dyDescent="0.3">
      <c r="A290" s="5"/>
      <c r="B290" s="105">
        <f t="shared" si="8"/>
        <v>301.7</v>
      </c>
      <c r="C290" s="35">
        <v>324</v>
      </c>
      <c r="D290" s="34">
        <f t="shared" si="13"/>
        <v>301.7</v>
      </c>
      <c r="E290" s="36">
        <v>44993</v>
      </c>
      <c r="F290" s="37">
        <v>301.7</v>
      </c>
      <c r="G290" s="36">
        <v>44994</v>
      </c>
      <c r="H290" s="76">
        <f t="shared" si="11"/>
        <v>0</v>
      </c>
      <c r="I290" s="5">
        <f t="shared" si="12"/>
        <v>0</v>
      </c>
      <c r="K290" s="33"/>
      <c r="L290" s="36">
        <v>45005</v>
      </c>
      <c r="M290" s="34">
        <f t="shared" si="10"/>
        <v>102</v>
      </c>
      <c r="N290" s="37">
        <v>0</v>
      </c>
      <c r="O290" s="35">
        <v>102</v>
      </c>
      <c r="P290" s="39">
        <v>1.02</v>
      </c>
      <c r="Q290" s="40">
        <f t="shared" si="9"/>
        <v>0</v>
      </c>
      <c r="R290" s="41"/>
    </row>
    <row r="291" spans="1:18" ht="15.6" x14ac:dyDescent="0.3">
      <c r="A291" s="5"/>
      <c r="B291" s="105">
        <f t="shared" si="8"/>
        <v>301.7</v>
      </c>
      <c r="C291" s="35">
        <v>324</v>
      </c>
      <c r="D291" s="34">
        <f t="shared" si="13"/>
        <v>301.7</v>
      </c>
      <c r="E291" s="36">
        <v>44994</v>
      </c>
      <c r="F291" s="37">
        <v>301.7</v>
      </c>
      <c r="G291" s="36">
        <v>44995</v>
      </c>
      <c r="H291" s="76">
        <f t="shared" si="11"/>
        <v>0</v>
      </c>
      <c r="I291" s="5">
        <f t="shared" si="12"/>
        <v>0</v>
      </c>
      <c r="K291" s="33"/>
      <c r="L291" s="36">
        <v>45006</v>
      </c>
      <c r="M291" s="34">
        <f t="shared" si="10"/>
        <v>102</v>
      </c>
      <c r="N291" s="37">
        <v>0</v>
      </c>
      <c r="O291" s="35">
        <v>102</v>
      </c>
      <c r="P291" s="39">
        <v>1.02</v>
      </c>
      <c r="Q291" s="40">
        <f t="shared" si="9"/>
        <v>0</v>
      </c>
      <c r="R291" s="41"/>
    </row>
    <row r="292" spans="1:18" ht="15.6" x14ac:dyDescent="0.3">
      <c r="A292" s="5"/>
      <c r="B292" s="105">
        <f t="shared" si="8"/>
        <v>301.7</v>
      </c>
      <c r="C292" s="35">
        <v>324</v>
      </c>
      <c r="D292" s="34">
        <f t="shared" si="13"/>
        <v>301.7</v>
      </c>
      <c r="E292" s="36">
        <v>44995</v>
      </c>
      <c r="F292" s="37">
        <v>301.7</v>
      </c>
      <c r="G292" s="36">
        <v>44996</v>
      </c>
      <c r="H292" s="76">
        <f t="shared" si="11"/>
        <v>0</v>
      </c>
      <c r="I292" s="5">
        <f t="shared" si="12"/>
        <v>0</v>
      </c>
      <c r="K292" s="33"/>
      <c r="L292" s="36">
        <v>45007</v>
      </c>
      <c r="M292" s="34">
        <f t="shared" si="10"/>
        <v>102</v>
      </c>
      <c r="N292" s="37">
        <v>0</v>
      </c>
      <c r="O292" s="35">
        <v>102</v>
      </c>
      <c r="P292" s="39">
        <v>1.02</v>
      </c>
      <c r="Q292" s="40">
        <f t="shared" si="9"/>
        <v>0</v>
      </c>
      <c r="R292" s="41"/>
    </row>
    <row r="293" spans="1:18" ht="15.6" x14ac:dyDescent="0.3">
      <c r="A293" s="5"/>
      <c r="B293" s="105">
        <f t="shared" si="8"/>
        <v>301.7</v>
      </c>
      <c r="C293" s="35">
        <v>324</v>
      </c>
      <c r="D293" s="34">
        <f t="shared" si="13"/>
        <v>301.7</v>
      </c>
      <c r="E293" s="36">
        <v>44996</v>
      </c>
      <c r="F293" s="37">
        <v>301.7</v>
      </c>
      <c r="G293" s="36">
        <v>44997</v>
      </c>
      <c r="H293" s="76">
        <f t="shared" si="11"/>
        <v>0</v>
      </c>
      <c r="I293" s="5">
        <f t="shared" si="12"/>
        <v>0</v>
      </c>
      <c r="K293" s="33"/>
      <c r="L293" s="36">
        <v>45008</v>
      </c>
      <c r="M293" s="34">
        <f t="shared" si="10"/>
        <v>102</v>
      </c>
      <c r="N293" s="37">
        <v>0</v>
      </c>
      <c r="O293" s="35">
        <v>102</v>
      </c>
      <c r="P293" s="39">
        <v>1.02</v>
      </c>
      <c r="Q293" s="40">
        <f t="shared" si="9"/>
        <v>0</v>
      </c>
      <c r="R293" s="41"/>
    </row>
    <row r="294" spans="1:18" ht="15.6" x14ac:dyDescent="0.3">
      <c r="A294" s="5"/>
      <c r="B294" s="105">
        <f t="shared" si="8"/>
        <v>301.7</v>
      </c>
      <c r="C294" s="35">
        <v>324</v>
      </c>
      <c r="D294" s="34">
        <f t="shared" si="13"/>
        <v>301.7</v>
      </c>
      <c r="E294" s="36">
        <v>44997</v>
      </c>
      <c r="F294" s="37">
        <v>301.7</v>
      </c>
      <c r="G294" s="36">
        <v>44998</v>
      </c>
      <c r="H294" s="76">
        <f t="shared" si="11"/>
        <v>0</v>
      </c>
      <c r="I294" s="5">
        <f t="shared" si="12"/>
        <v>0</v>
      </c>
      <c r="K294" s="33"/>
      <c r="L294" s="36">
        <v>45009</v>
      </c>
      <c r="M294" s="34">
        <f t="shared" si="10"/>
        <v>102</v>
      </c>
      <c r="N294" s="37">
        <v>0</v>
      </c>
      <c r="O294" s="35">
        <v>102</v>
      </c>
      <c r="P294" s="39">
        <v>1.02</v>
      </c>
      <c r="Q294" s="40">
        <f t="shared" si="9"/>
        <v>0</v>
      </c>
      <c r="R294" s="41"/>
    </row>
    <row r="295" spans="1:18" ht="15.6" x14ac:dyDescent="0.3">
      <c r="A295" s="5"/>
      <c r="B295" s="105">
        <f t="shared" si="8"/>
        <v>301.7</v>
      </c>
      <c r="C295" s="35">
        <v>324</v>
      </c>
      <c r="D295" s="34">
        <f t="shared" si="13"/>
        <v>301.7</v>
      </c>
      <c r="E295" s="36">
        <v>44998</v>
      </c>
      <c r="F295" s="37">
        <v>301.7</v>
      </c>
      <c r="G295" s="36">
        <v>44999</v>
      </c>
      <c r="H295" s="76">
        <f t="shared" si="11"/>
        <v>0</v>
      </c>
      <c r="I295" s="5">
        <f t="shared" si="12"/>
        <v>0</v>
      </c>
      <c r="K295" s="33"/>
      <c r="L295" s="36">
        <v>45010</v>
      </c>
      <c r="M295" s="34">
        <f t="shared" si="10"/>
        <v>102</v>
      </c>
      <c r="N295" s="37">
        <v>0</v>
      </c>
      <c r="O295" s="35">
        <v>102</v>
      </c>
      <c r="P295" s="39">
        <v>1.02</v>
      </c>
      <c r="Q295" s="40">
        <f t="shared" si="9"/>
        <v>0</v>
      </c>
      <c r="R295" s="41"/>
    </row>
    <row r="296" spans="1:18" ht="15.6" x14ac:dyDescent="0.3">
      <c r="A296" s="5"/>
      <c r="B296" s="105">
        <f t="shared" si="8"/>
        <v>301.7</v>
      </c>
      <c r="C296" s="35">
        <v>324</v>
      </c>
      <c r="D296" s="34">
        <f t="shared" si="13"/>
        <v>301.7</v>
      </c>
      <c r="E296" s="36">
        <v>44999</v>
      </c>
      <c r="F296" s="37">
        <v>301.7</v>
      </c>
      <c r="G296" s="36">
        <v>45000</v>
      </c>
      <c r="H296" s="76">
        <f t="shared" si="11"/>
        <v>0</v>
      </c>
      <c r="I296" s="5">
        <f t="shared" si="12"/>
        <v>0</v>
      </c>
      <c r="K296" s="33"/>
      <c r="L296" s="36">
        <v>45011</v>
      </c>
      <c r="M296" s="34">
        <f t="shared" si="10"/>
        <v>102</v>
      </c>
      <c r="N296" s="37">
        <v>0</v>
      </c>
      <c r="O296" s="35">
        <v>102</v>
      </c>
      <c r="P296" s="39">
        <v>1.02</v>
      </c>
      <c r="Q296" s="40">
        <f t="shared" si="9"/>
        <v>0</v>
      </c>
      <c r="R296" s="41"/>
    </row>
    <row r="297" spans="1:18" ht="15.6" x14ac:dyDescent="0.3">
      <c r="A297" s="5"/>
      <c r="B297" s="105">
        <f t="shared" si="8"/>
        <v>301.7</v>
      </c>
      <c r="C297" s="35">
        <v>324</v>
      </c>
      <c r="D297" s="34">
        <f t="shared" si="13"/>
        <v>301.7</v>
      </c>
      <c r="E297" s="36">
        <v>45000</v>
      </c>
      <c r="F297" s="37">
        <v>301.7</v>
      </c>
      <c r="G297" s="36">
        <v>45001</v>
      </c>
      <c r="H297" s="76">
        <f t="shared" si="11"/>
        <v>0</v>
      </c>
      <c r="I297" s="5">
        <f t="shared" si="12"/>
        <v>0</v>
      </c>
      <c r="K297" s="33"/>
      <c r="L297" s="36">
        <v>45012</v>
      </c>
      <c r="M297" s="34">
        <f t="shared" si="10"/>
        <v>102</v>
      </c>
      <c r="N297" s="37">
        <v>0</v>
      </c>
      <c r="O297" s="35">
        <v>102</v>
      </c>
      <c r="P297" s="39">
        <v>1.02</v>
      </c>
      <c r="Q297" s="40">
        <f t="shared" si="9"/>
        <v>0</v>
      </c>
      <c r="R297" s="41"/>
    </row>
    <row r="298" spans="1:18" ht="15.6" x14ac:dyDescent="0.3">
      <c r="A298" s="5"/>
      <c r="B298" s="105">
        <f t="shared" si="8"/>
        <v>301.7</v>
      </c>
      <c r="C298" s="35">
        <v>324</v>
      </c>
      <c r="D298" s="34">
        <f t="shared" si="13"/>
        <v>301.7</v>
      </c>
      <c r="E298" s="36">
        <v>45001</v>
      </c>
      <c r="F298" s="37">
        <v>301.7</v>
      </c>
      <c r="G298" s="36">
        <v>45002</v>
      </c>
      <c r="H298" s="76">
        <f t="shared" si="11"/>
        <v>0</v>
      </c>
      <c r="I298" s="5">
        <f t="shared" si="12"/>
        <v>0</v>
      </c>
      <c r="K298" s="33"/>
      <c r="L298" s="36">
        <v>45013</v>
      </c>
      <c r="M298" s="34">
        <f t="shared" si="10"/>
        <v>102</v>
      </c>
      <c r="N298" s="37">
        <v>0</v>
      </c>
      <c r="O298" s="35">
        <v>102</v>
      </c>
      <c r="P298" s="39">
        <v>1.02</v>
      </c>
      <c r="Q298" s="40">
        <f t="shared" si="9"/>
        <v>0</v>
      </c>
      <c r="R298" s="41"/>
    </row>
    <row r="299" spans="1:18" ht="15.6" x14ac:dyDescent="0.3">
      <c r="A299" s="5"/>
      <c r="B299" s="105">
        <f t="shared" si="8"/>
        <v>301.7</v>
      </c>
      <c r="C299" s="35">
        <v>324</v>
      </c>
      <c r="D299" s="34">
        <f t="shared" si="13"/>
        <v>301.7</v>
      </c>
      <c r="E299" s="36">
        <v>45002</v>
      </c>
      <c r="F299" s="37">
        <v>301.7</v>
      </c>
      <c r="G299" s="36">
        <v>45003</v>
      </c>
      <c r="H299" s="76">
        <f t="shared" si="11"/>
        <v>0</v>
      </c>
      <c r="I299" s="5">
        <f t="shared" si="12"/>
        <v>0</v>
      </c>
      <c r="K299" s="33"/>
      <c r="L299" s="36">
        <v>45014</v>
      </c>
      <c r="M299" s="34">
        <f t="shared" si="10"/>
        <v>102</v>
      </c>
      <c r="N299" s="37">
        <v>0</v>
      </c>
      <c r="O299" s="35">
        <v>102</v>
      </c>
      <c r="P299" s="39">
        <v>1.02</v>
      </c>
      <c r="Q299" s="40">
        <f t="shared" si="9"/>
        <v>0</v>
      </c>
      <c r="R299" s="41"/>
    </row>
    <row r="300" spans="1:18" ht="15.6" x14ac:dyDescent="0.3">
      <c r="A300" s="5"/>
      <c r="B300" s="105">
        <f t="shared" si="8"/>
        <v>301.7</v>
      </c>
      <c r="C300" s="35">
        <v>324</v>
      </c>
      <c r="D300" s="34">
        <f t="shared" si="13"/>
        <v>301.7</v>
      </c>
      <c r="E300" s="36">
        <v>45003</v>
      </c>
      <c r="F300" s="37">
        <v>301.7</v>
      </c>
      <c r="G300" s="36">
        <v>45004</v>
      </c>
      <c r="H300" s="76">
        <f t="shared" si="11"/>
        <v>0</v>
      </c>
      <c r="I300" s="5">
        <f t="shared" si="12"/>
        <v>0</v>
      </c>
      <c r="K300" s="33"/>
      <c r="L300" s="36">
        <v>45015</v>
      </c>
      <c r="M300" s="34">
        <f t="shared" si="10"/>
        <v>102</v>
      </c>
      <c r="N300" s="37">
        <v>0</v>
      </c>
      <c r="O300" s="35">
        <v>102</v>
      </c>
      <c r="P300" s="39">
        <v>1.02</v>
      </c>
      <c r="Q300" s="40">
        <f t="shared" si="9"/>
        <v>0</v>
      </c>
      <c r="R300" s="41"/>
    </row>
    <row r="301" spans="1:18" ht="15.6" x14ac:dyDescent="0.3">
      <c r="A301" s="5"/>
      <c r="B301" s="105">
        <f t="shared" si="8"/>
        <v>301.7</v>
      </c>
      <c r="C301" s="35">
        <v>324</v>
      </c>
      <c r="D301" s="34">
        <f t="shared" si="13"/>
        <v>301.7</v>
      </c>
      <c r="E301" s="36">
        <v>45004</v>
      </c>
      <c r="F301" s="37">
        <v>301.7</v>
      </c>
      <c r="G301" s="36">
        <v>45005</v>
      </c>
      <c r="H301" s="76">
        <f t="shared" si="11"/>
        <v>0</v>
      </c>
      <c r="I301" s="5">
        <f t="shared" si="12"/>
        <v>0</v>
      </c>
      <c r="K301" s="33"/>
      <c r="L301" s="36">
        <v>45016</v>
      </c>
      <c r="M301" s="34">
        <f t="shared" si="10"/>
        <v>102</v>
      </c>
      <c r="N301" s="37">
        <v>0</v>
      </c>
      <c r="O301" s="35">
        <v>102</v>
      </c>
      <c r="P301" s="39">
        <v>1.02</v>
      </c>
      <c r="Q301" s="40">
        <f t="shared" si="9"/>
        <v>0</v>
      </c>
      <c r="R301" s="41"/>
    </row>
    <row r="302" spans="1:18" ht="15.6" x14ac:dyDescent="0.3">
      <c r="A302" s="5"/>
      <c r="B302" s="105">
        <f t="shared" ref="B302:B492" si="14">D302</f>
        <v>301.7</v>
      </c>
      <c r="C302" s="35">
        <v>324</v>
      </c>
      <c r="D302" s="34">
        <f t="shared" si="13"/>
        <v>301.7</v>
      </c>
      <c r="E302" s="36">
        <v>45005</v>
      </c>
      <c r="F302" s="37">
        <v>301.7</v>
      </c>
      <c r="G302" s="36">
        <v>45006</v>
      </c>
      <c r="H302" s="76">
        <f t="shared" si="11"/>
        <v>0</v>
      </c>
      <c r="I302" s="5">
        <f t="shared" si="12"/>
        <v>0</v>
      </c>
      <c r="K302" s="33"/>
      <c r="L302" s="36">
        <v>45017</v>
      </c>
      <c r="M302" s="34">
        <f t="shared" si="10"/>
        <v>102</v>
      </c>
      <c r="N302" s="37">
        <v>0</v>
      </c>
      <c r="O302" s="35">
        <v>102</v>
      </c>
      <c r="P302" s="39">
        <v>1.02</v>
      </c>
      <c r="Q302" s="40">
        <f t="shared" si="9"/>
        <v>0</v>
      </c>
      <c r="R302" s="41"/>
    </row>
    <row r="303" spans="1:18" ht="15.6" x14ac:dyDescent="0.3">
      <c r="A303" s="5"/>
      <c r="B303" s="105">
        <f t="shared" si="14"/>
        <v>301.7</v>
      </c>
      <c r="C303" s="35">
        <v>324</v>
      </c>
      <c r="D303" s="34">
        <f t="shared" si="13"/>
        <v>301.7</v>
      </c>
      <c r="E303" s="36">
        <v>45006</v>
      </c>
      <c r="F303" s="37">
        <v>301.7</v>
      </c>
      <c r="G303" s="36">
        <v>45007</v>
      </c>
      <c r="H303" s="76">
        <f t="shared" si="11"/>
        <v>0</v>
      </c>
      <c r="I303" s="5">
        <f t="shared" si="12"/>
        <v>0</v>
      </c>
      <c r="K303" s="33"/>
      <c r="L303" s="36">
        <v>45018</v>
      </c>
      <c r="M303" s="34">
        <f t="shared" si="10"/>
        <v>102</v>
      </c>
      <c r="N303" s="37">
        <v>0</v>
      </c>
      <c r="O303" s="35">
        <v>102</v>
      </c>
      <c r="P303" s="39">
        <v>1.02</v>
      </c>
      <c r="Q303" s="40">
        <f t="shared" si="9"/>
        <v>0</v>
      </c>
      <c r="R303" s="41"/>
    </row>
    <row r="304" spans="1:18" ht="15.6" x14ac:dyDescent="0.3">
      <c r="A304" s="5"/>
      <c r="B304" s="105">
        <f t="shared" si="14"/>
        <v>301.7</v>
      </c>
      <c r="C304" s="35">
        <v>324</v>
      </c>
      <c r="D304" s="34">
        <f t="shared" si="13"/>
        <v>301.7</v>
      </c>
      <c r="E304" s="36">
        <v>45007</v>
      </c>
      <c r="F304" s="37">
        <v>301.7</v>
      </c>
      <c r="G304" s="36">
        <v>45008</v>
      </c>
      <c r="H304" s="76">
        <f t="shared" si="11"/>
        <v>0</v>
      </c>
      <c r="I304" s="5">
        <f t="shared" si="12"/>
        <v>0</v>
      </c>
      <c r="K304" s="33"/>
      <c r="L304" s="36">
        <v>45019</v>
      </c>
      <c r="M304" s="34">
        <f t="shared" si="10"/>
        <v>102</v>
      </c>
      <c r="N304" s="37">
        <v>0</v>
      </c>
      <c r="O304" s="35">
        <v>102</v>
      </c>
      <c r="P304" s="39">
        <v>1.02</v>
      </c>
      <c r="Q304" s="40">
        <f t="shared" si="9"/>
        <v>0</v>
      </c>
      <c r="R304" s="41"/>
    </row>
    <row r="305" spans="1:18" ht="15.6" x14ac:dyDescent="0.3">
      <c r="A305" s="5"/>
      <c r="B305" s="105">
        <f t="shared" si="14"/>
        <v>301.7</v>
      </c>
      <c r="C305" s="35">
        <v>324</v>
      </c>
      <c r="D305" s="34">
        <f t="shared" si="13"/>
        <v>301.7</v>
      </c>
      <c r="E305" s="36">
        <v>45008</v>
      </c>
      <c r="F305" s="37">
        <v>301.7</v>
      </c>
      <c r="G305" s="36">
        <v>45009</v>
      </c>
      <c r="H305" s="76">
        <f t="shared" si="11"/>
        <v>0</v>
      </c>
      <c r="I305" s="5">
        <f t="shared" si="12"/>
        <v>0</v>
      </c>
      <c r="K305" s="33"/>
      <c r="L305" s="36">
        <v>45020</v>
      </c>
      <c r="M305" s="34">
        <f t="shared" si="10"/>
        <v>102</v>
      </c>
      <c r="N305" s="37">
        <v>0</v>
      </c>
      <c r="O305" s="35">
        <v>102</v>
      </c>
      <c r="P305" s="39">
        <v>1.02</v>
      </c>
      <c r="Q305" s="40">
        <f t="shared" si="9"/>
        <v>0</v>
      </c>
      <c r="R305" s="41"/>
    </row>
    <row r="306" spans="1:18" ht="15.6" x14ac:dyDescent="0.3">
      <c r="A306" s="5"/>
      <c r="B306" s="105">
        <f t="shared" si="14"/>
        <v>301.7</v>
      </c>
      <c r="C306" s="35">
        <v>324</v>
      </c>
      <c r="D306" s="34">
        <f t="shared" si="13"/>
        <v>301.7</v>
      </c>
      <c r="E306" s="36">
        <v>45009</v>
      </c>
      <c r="F306" s="37">
        <v>301.7</v>
      </c>
      <c r="G306" s="36">
        <v>45010</v>
      </c>
      <c r="H306" s="76">
        <f t="shared" si="11"/>
        <v>0</v>
      </c>
      <c r="I306" s="5">
        <f t="shared" si="12"/>
        <v>0</v>
      </c>
      <c r="K306" s="33"/>
      <c r="L306" s="36">
        <v>45021</v>
      </c>
      <c r="M306" s="34">
        <f t="shared" si="10"/>
        <v>102</v>
      </c>
      <c r="N306" s="37">
        <v>0</v>
      </c>
      <c r="O306" s="35">
        <v>102</v>
      </c>
      <c r="P306" s="39">
        <v>1.02</v>
      </c>
      <c r="Q306" s="40">
        <f t="shared" si="9"/>
        <v>0</v>
      </c>
      <c r="R306" s="41"/>
    </row>
    <row r="307" spans="1:18" ht="15.6" x14ac:dyDescent="0.3">
      <c r="A307" s="5"/>
      <c r="B307" s="105">
        <f t="shared" si="14"/>
        <v>301.7</v>
      </c>
      <c r="C307" s="35">
        <v>324</v>
      </c>
      <c r="D307" s="34">
        <f t="shared" si="13"/>
        <v>301.7</v>
      </c>
      <c r="E307" s="36">
        <v>45010</v>
      </c>
      <c r="F307" s="37">
        <v>301.7</v>
      </c>
      <c r="G307" s="36">
        <v>45011</v>
      </c>
      <c r="H307" s="76">
        <f t="shared" si="11"/>
        <v>0</v>
      </c>
      <c r="I307" s="5">
        <f t="shared" si="12"/>
        <v>0</v>
      </c>
      <c r="K307" s="33"/>
      <c r="L307" s="36">
        <v>45022</v>
      </c>
      <c r="M307" s="34">
        <f t="shared" si="10"/>
        <v>102</v>
      </c>
      <c r="N307" s="37">
        <v>0</v>
      </c>
      <c r="O307" s="35">
        <v>102</v>
      </c>
      <c r="P307" s="39">
        <v>1.02</v>
      </c>
      <c r="Q307" s="40">
        <f t="shared" si="9"/>
        <v>0</v>
      </c>
      <c r="R307" s="41"/>
    </row>
    <row r="308" spans="1:18" ht="15.6" x14ac:dyDescent="0.3">
      <c r="A308" s="5"/>
      <c r="B308" s="105">
        <f t="shared" si="14"/>
        <v>301.7</v>
      </c>
      <c r="C308" s="35">
        <v>324</v>
      </c>
      <c r="D308" s="34">
        <f t="shared" si="13"/>
        <v>301.7</v>
      </c>
      <c r="E308" s="36">
        <v>45011</v>
      </c>
      <c r="F308" s="37">
        <v>301.7</v>
      </c>
      <c r="G308" s="36">
        <v>45012</v>
      </c>
      <c r="H308" s="76">
        <f t="shared" si="11"/>
        <v>0</v>
      </c>
      <c r="I308" s="5">
        <f t="shared" si="12"/>
        <v>0</v>
      </c>
      <c r="K308" s="33"/>
      <c r="L308" s="36">
        <v>45023</v>
      </c>
      <c r="M308" s="34">
        <f t="shared" si="10"/>
        <v>102</v>
      </c>
      <c r="N308" s="37">
        <v>0</v>
      </c>
      <c r="O308" s="35">
        <v>102</v>
      </c>
      <c r="P308" s="39">
        <v>1.02</v>
      </c>
      <c r="Q308" s="40">
        <f t="shared" si="9"/>
        <v>0</v>
      </c>
      <c r="R308" s="41"/>
    </row>
    <row r="309" spans="1:18" ht="15.6" x14ac:dyDescent="0.3">
      <c r="A309" s="5"/>
      <c r="B309" s="105">
        <f t="shared" si="14"/>
        <v>301.7</v>
      </c>
      <c r="C309" s="35">
        <v>324</v>
      </c>
      <c r="D309" s="34">
        <f t="shared" si="13"/>
        <v>301.7</v>
      </c>
      <c r="E309" s="36">
        <v>45012</v>
      </c>
      <c r="F309" s="37">
        <v>301.7</v>
      </c>
      <c r="G309" s="36">
        <v>45013</v>
      </c>
      <c r="H309" s="76">
        <f t="shared" si="11"/>
        <v>0</v>
      </c>
      <c r="I309" s="5">
        <f t="shared" si="12"/>
        <v>0</v>
      </c>
      <c r="K309" s="33"/>
      <c r="L309" s="36">
        <v>45024</v>
      </c>
      <c r="M309" s="34">
        <f t="shared" si="10"/>
        <v>102</v>
      </c>
      <c r="N309" s="37">
        <v>0</v>
      </c>
      <c r="O309" s="35">
        <v>102</v>
      </c>
      <c r="P309" s="39">
        <v>1.02</v>
      </c>
      <c r="Q309" s="40">
        <f t="shared" si="9"/>
        <v>0</v>
      </c>
      <c r="R309" s="41"/>
    </row>
    <row r="310" spans="1:18" ht="15.6" x14ac:dyDescent="0.3">
      <c r="A310" s="5"/>
      <c r="B310" s="105">
        <f t="shared" si="14"/>
        <v>301.7</v>
      </c>
      <c r="C310" s="35">
        <v>324</v>
      </c>
      <c r="D310" s="34">
        <f t="shared" si="13"/>
        <v>301.7</v>
      </c>
      <c r="E310" s="36">
        <v>45013</v>
      </c>
      <c r="F310" s="37">
        <v>301.7</v>
      </c>
      <c r="G310" s="36">
        <v>45014</v>
      </c>
      <c r="H310" s="76">
        <f t="shared" si="11"/>
        <v>0</v>
      </c>
      <c r="I310" s="5">
        <f t="shared" si="12"/>
        <v>0</v>
      </c>
      <c r="K310" s="33"/>
      <c r="L310" s="36">
        <v>45025</v>
      </c>
      <c r="M310" s="34">
        <f t="shared" si="10"/>
        <v>102</v>
      </c>
      <c r="N310" s="37">
        <v>0</v>
      </c>
      <c r="O310" s="35">
        <v>102</v>
      </c>
      <c r="P310" s="39">
        <v>1.02</v>
      </c>
      <c r="Q310" s="40">
        <f t="shared" si="9"/>
        <v>0</v>
      </c>
      <c r="R310" s="41"/>
    </row>
    <row r="311" spans="1:18" ht="15.6" x14ac:dyDescent="0.3">
      <c r="A311" s="5"/>
      <c r="B311" s="105">
        <f t="shared" si="14"/>
        <v>301.7</v>
      </c>
      <c r="C311" s="35">
        <v>324</v>
      </c>
      <c r="D311" s="34">
        <f t="shared" si="13"/>
        <v>301.7</v>
      </c>
      <c r="E311" s="36">
        <v>45014</v>
      </c>
      <c r="F311" s="37">
        <v>301.7</v>
      </c>
      <c r="G311" s="36">
        <v>45015</v>
      </c>
      <c r="H311" s="76">
        <f t="shared" si="11"/>
        <v>0</v>
      </c>
      <c r="I311" s="5">
        <f t="shared" si="12"/>
        <v>0</v>
      </c>
      <c r="K311" s="33"/>
      <c r="L311" s="36">
        <v>45026</v>
      </c>
      <c r="M311" s="34">
        <f t="shared" si="10"/>
        <v>102</v>
      </c>
      <c r="N311" s="37">
        <v>0</v>
      </c>
      <c r="O311" s="35">
        <v>102</v>
      </c>
      <c r="P311" s="39">
        <v>1.02</v>
      </c>
      <c r="Q311" s="40">
        <f t="shared" ref="Q311:Q492" si="15">(M311+N311)-O311</f>
        <v>0</v>
      </c>
      <c r="R311" s="41"/>
    </row>
    <row r="312" spans="1:18" ht="15.6" x14ac:dyDescent="0.3">
      <c r="A312" s="5"/>
      <c r="B312" s="105">
        <f t="shared" si="14"/>
        <v>301.7</v>
      </c>
      <c r="C312" s="35">
        <v>324</v>
      </c>
      <c r="D312" s="34">
        <f t="shared" si="13"/>
        <v>301.7</v>
      </c>
      <c r="E312" s="36">
        <v>45015</v>
      </c>
      <c r="F312" s="37">
        <v>301.7</v>
      </c>
      <c r="G312" s="36">
        <v>45016</v>
      </c>
      <c r="H312" s="76">
        <f t="shared" si="11"/>
        <v>0</v>
      </c>
      <c r="I312" s="5">
        <f t="shared" si="12"/>
        <v>0</v>
      </c>
      <c r="K312" s="33"/>
      <c r="L312" s="36">
        <v>45027</v>
      </c>
      <c r="M312" s="34">
        <f t="shared" si="10"/>
        <v>102</v>
      </c>
      <c r="N312" s="37">
        <v>0</v>
      </c>
      <c r="O312" s="35">
        <v>102</v>
      </c>
      <c r="P312" s="39">
        <v>1.02</v>
      </c>
      <c r="Q312" s="40">
        <f t="shared" si="15"/>
        <v>0</v>
      </c>
      <c r="R312" s="41"/>
    </row>
    <row r="313" spans="1:18" ht="15.6" x14ac:dyDescent="0.3">
      <c r="A313" s="5"/>
      <c r="B313" s="105">
        <f t="shared" si="14"/>
        <v>301.7</v>
      </c>
      <c r="C313" s="35">
        <v>324</v>
      </c>
      <c r="D313" s="34">
        <f t="shared" si="13"/>
        <v>301.7</v>
      </c>
      <c r="E313" s="36">
        <v>45016</v>
      </c>
      <c r="F313" s="37">
        <v>301.7</v>
      </c>
      <c r="G313" s="36">
        <v>45017</v>
      </c>
      <c r="H313" s="76">
        <f t="shared" si="11"/>
        <v>0</v>
      </c>
      <c r="I313" s="5">
        <f t="shared" si="12"/>
        <v>0</v>
      </c>
      <c r="K313" s="33"/>
      <c r="L313" s="36">
        <v>45028</v>
      </c>
      <c r="M313" s="34">
        <f t="shared" si="10"/>
        <v>102</v>
      </c>
      <c r="N313" s="37">
        <v>0</v>
      </c>
      <c r="O313" s="35">
        <v>102</v>
      </c>
      <c r="P313" s="39">
        <v>1.02</v>
      </c>
      <c r="Q313" s="40">
        <f t="shared" si="15"/>
        <v>0</v>
      </c>
      <c r="R313" s="41"/>
    </row>
    <row r="314" spans="1:18" ht="15.6" x14ac:dyDescent="0.3">
      <c r="A314" s="5"/>
      <c r="B314" s="105">
        <f t="shared" si="14"/>
        <v>301.7</v>
      </c>
      <c r="C314" s="35">
        <v>324</v>
      </c>
      <c r="D314" s="34">
        <f t="shared" si="13"/>
        <v>301.7</v>
      </c>
      <c r="E314" s="36">
        <v>45017</v>
      </c>
      <c r="F314" s="37">
        <v>301.7</v>
      </c>
      <c r="G314" s="36">
        <v>45018</v>
      </c>
      <c r="H314" s="76">
        <f t="shared" si="11"/>
        <v>0</v>
      </c>
      <c r="I314" s="5">
        <f t="shared" si="12"/>
        <v>0</v>
      </c>
      <c r="K314" s="33"/>
      <c r="L314" s="36">
        <v>45029</v>
      </c>
      <c r="M314" s="34">
        <f t="shared" si="10"/>
        <v>102</v>
      </c>
      <c r="N314" s="37">
        <v>0</v>
      </c>
      <c r="O314" s="35">
        <v>102</v>
      </c>
      <c r="P314" s="39">
        <v>1.02</v>
      </c>
      <c r="Q314" s="40">
        <f t="shared" si="15"/>
        <v>0</v>
      </c>
      <c r="R314" s="41"/>
    </row>
    <row r="315" spans="1:18" ht="15.6" x14ac:dyDescent="0.3">
      <c r="A315" s="5"/>
      <c r="B315" s="105">
        <f t="shared" si="14"/>
        <v>301.7</v>
      </c>
      <c r="C315" s="35">
        <v>324</v>
      </c>
      <c r="D315" s="34">
        <f t="shared" si="13"/>
        <v>301.7</v>
      </c>
      <c r="E315" s="36">
        <v>45018</v>
      </c>
      <c r="F315" s="37">
        <v>301.7</v>
      </c>
      <c r="G315" s="36">
        <v>45019</v>
      </c>
      <c r="H315" s="76">
        <f t="shared" si="11"/>
        <v>0</v>
      </c>
      <c r="I315" s="5">
        <f t="shared" si="12"/>
        <v>0</v>
      </c>
      <c r="K315" s="33"/>
      <c r="L315" s="36">
        <v>45030</v>
      </c>
      <c r="M315" s="34">
        <f t="shared" si="10"/>
        <v>102</v>
      </c>
      <c r="N315" s="37">
        <v>0</v>
      </c>
      <c r="O315" s="35">
        <v>102</v>
      </c>
      <c r="P315" s="39">
        <v>1.02</v>
      </c>
      <c r="Q315" s="40">
        <f t="shared" si="15"/>
        <v>0</v>
      </c>
      <c r="R315" s="41"/>
    </row>
    <row r="316" spans="1:18" ht="15.6" x14ac:dyDescent="0.3">
      <c r="A316" s="5"/>
      <c r="B316" s="105">
        <f t="shared" si="14"/>
        <v>301.7</v>
      </c>
      <c r="C316" s="35">
        <v>324</v>
      </c>
      <c r="D316" s="34">
        <f t="shared" si="13"/>
        <v>301.7</v>
      </c>
      <c r="E316" s="36">
        <v>45019</v>
      </c>
      <c r="F316" s="37">
        <v>301.7</v>
      </c>
      <c r="G316" s="36">
        <v>45020</v>
      </c>
      <c r="H316" s="76">
        <f t="shared" si="11"/>
        <v>0</v>
      </c>
      <c r="I316" s="5">
        <f t="shared" si="12"/>
        <v>0</v>
      </c>
      <c r="K316" s="33"/>
      <c r="L316" s="36">
        <v>45031</v>
      </c>
      <c r="M316" s="34">
        <f t="shared" si="10"/>
        <v>102</v>
      </c>
      <c r="N316" s="37">
        <v>0</v>
      </c>
      <c r="O316" s="35">
        <v>102</v>
      </c>
      <c r="P316" s="39">
        <v>1.02</v>
      </c>
      <c r="Q316" s="40">
        <f t="shared" si="15"/>
        <v>0</v>
      </c>
      <c r="R316" s="41"/>
    </row>
    <row r="317" spans="1:18" ht="15.6" x14ac:dyDescent="0.3">
      <c r="A317" s="5"/>
      <c r="B317" s="105">
        <f t="shared" si="14"/>
        <v>301.7</v>
      </c>
      <c r="C317" s="35">
        <v>324</v>
      </c>
      <c r="D317" s="34">
        <f t="shared" si="13"/>
        <v>301.7</v>
      </c>
      <c r="E317" s="36">
        <v>45020</v>
      </c>
      <c r="F317" s="37">
        <v>301.7</v>
      </c>
      <c r="G317" s="36">
        <v>45021</v>
      </c>
      <c r="H317" s="76">
        <f t="shared" si="11"/>
        <v>0</v>
      </c>
      <c r="I317" s="5">
        <f t="shared" si="12"/>
        <v>0</v>
      </c>
      <c r="K317" s="33"/>
      <c r="L317" s="36">
        <v>45032</v>
      </c>
      <c r="M317" s="34">
        <f t="shared" si="10"/>
        <v>102</v>
      </c>
      <c r="N317" s="37">
        <v>0</v>
      </c>
      <c r="O317" s="35">
        <v>102</v>
      </c>
      <c r="P317" s="39">
        <v>1.02</v>
      </c>
      <c r="Q317" s="40">
        <f t="shared" si="15"/>
        <v>0</v>
      </c>
      <c r="R317" s="41"/>
    </row>
    <row r="318" spans="1:18" ht="15.6" x14ac:dyDescent="0.3">
      <c r="A318" s="5"/>
      <c r="B318" s="105">
        <f t="shared" si="14"/>
        <v>301.7</v>
      </c>
      <c r="C318" s="35">
        <v>324</v>
      </c>
      <c r="D318" s="34">
        <f t="shared" si="13"/>
        <v>301.7</v>
      </c>
      <c r="E318" s="36">
        <v>45021</v>
      </c>
      <c r="F318" s="37">
        <v>301.7</v>
      </c>
      <c r="G318" s="36">
        <v>45022</v>
      </c>
      <c r="H318" s="76">
        <f t="shared" si="11"/>
        <v>0</v>
      </c>
      <c r="I318" s="5">
        <f t="shared" si="12"/>
        <v>0</v>
      </c>
      <c r="K318" s="33"/>
      <c r="L318" s="36">
        <v>45033</v>
      </c>
      <c r="M318" s="34">
        <f t="shared" si="10"/>
        <v>102</v>
      </c>
      <c r="N318" s="37">
        <v>0</v>
      </c>
      <c r="O318" s="35">
        <v>102</v>
      </c>
      <c r="P318" s="39">
        <v>1.02</v>
      </c>
      <c r="Q318" s="40">
        <f t="shared" si="15"/>
        <v>0</v>
      </c>
      <c r="R318" s="41"/>
    </row>
    <row r="319" spans="1:18" ht="15.6" x14ac:dyDescent="0.3">
      <c r="A319" s="5"/>
      <c r="B319" s="105">
        <f t="shared" si="14"/>
        <v>301.7</v>
      </c>
      <c r="C319" s="35">
        <v>324</v>
      </c>
      <c r="D319" s="34">
        <f t="shared" si="13"/>
        <v>301.7</v>
      </c>
      <c r="E319" s="36">
        <v>45022</v>
      </c>
      <c r="F319" s="37">
        <v>301.7</v>
      </c>
      <c r="G319" s="36">
        <v>45023</v>
      </c>
      <c r="H319" s="76">
        <f t="shared" si="11"/>
        <v>0</v>
      </c>
      <c r="I319" s="5">
        <f t="shared" si="12"/>
        <v>0</v>
      </c>
      <c r="K319" s="33"/>
      <c r="L319" s="36">
        <v>45034</v>
      </c>
      <c r="M319" s="34">
        <f t="shared" si="10"/>
        <v>102</v>
      </c>
      <c r="N319" s="37">
        <v>0</v>
      </c>
      <c r="O319" s="35">
        <v>102</v>
      </c>
      <c r="P319" s="39">
        <v>1.02</v>
      </c>
      <c r="Q319" s="40">
        <f t="shared" si="15"/>
        <v>0</v>
      </c>
      <c r="R319" s="41"/>
    </row>
    <row r="320" spans="1:18" ht="15.6" x14ac:dyDescent="0.3">
      <c r="A320" s="5"/>
      <c r="B320" s="105">
        <f t="shared" si="14"/>
        <v>301.7</v>
      </c>
      <c r="C320" s="35">
        <v>324</v>
      </c>
      <c r="D320" s="34">
        <f t="shared" si="13"/>
        <v>301.7</v>
      </c>
      <c r="E320" s="36">
        <v>45023</v>
      </c>
      <c r="F320" s="37">
        <v>301.7</v>
      </c>
      <c r="G320" s="36">
        <v>45024</v>
      </c>
      <c r="H320" s="76">
        <f t="shared" si="11"/>
        <v>0</v>
      </c>
      <c r="I320" s="5">
        <f t="shared" si="12"/>
        <v>0</v>
      </c>
      <c r="K320" s="33"/>
      <c r="L320" s="36">
        <v>45035</v>
      </c>
      <c r="M320" s="34">
        <f t="shared" si="10"/>
        <v>102</v>
      </c>
      <c r="N320" s="37">
        <v>0</v>
      </c>
      <c r="O320" s="35">
        <v>102</v>
      </c>
      <c r="P320" s="39">
        <v>1.02</v>
      </c>
      <c r="Q320" s="40">
        <f t="shared" si="15"/>
        <v>0</v>
      </c>
      <c r="R320" s="41"/>
    </row>
    <row r="321" spans="1:18" ht="15.6" x14ac:dyDescent="0.3">
      <c r="A321" s="5"/>
      <c r="B321" s="105">
        <f t="shared" si="14"/>
        <v>301.7</v>
      </c>
      <c r="C321" s="35">
        <v>324</v>
      </c>
      <c r="D321" s="34">
        <f t="shared" si="13"/>
        <v>301.7</v>
      </c>
      <c r="E321" s="36">
        <v>45024</v>
      </c>
      <c r="F321" s="37">
        <v>301.7</v>
      </c>
      <c r="G321" s="36">
        <v>45025</v>
      </c>
      <c r="H321" s="76">
        <f t="shared" si="11"/>
        <v>0</v>
      </c>
      <c r="I321" s="5">
        <f t="shared" si="12"/>
        <v>0</v>
      </c>
      <c r="K321" s="33"/>
      <c r="L321" s="36">
        <v>45036</v>
      </c>
      <c r="M321" s="34">
        <f t="shared" si="10"/>
        <v>102</v>
      </c>
      <c r="N321" s="37">
        <v>0</v>
      </c>
      <c r="O321" s="35">
        <v>102</v>
      </c>
      <c r="P321" s="39">
        <v>1.02</v>
      </c>
      <c r="Q321" s="40">
        <f t="shared" si="15"/>
        <v>0</v>
      </c>
      <c r="R321" s="41"/>
    </row>
    <row r="322" spans="1:18" ht="15.6" x14ac:dyDescent="0.3">
      <c r="A322" s="5"/>
      <c r="B322" s="105">
        <f t="shared" si="14"/>
        <v>301.7</v>
      </c>
      <c r="C322" s="35">
        <v>324</v>
      </c>
      <c r="D322" s="34">
        <f t="shared" si="13"/>
        <v>301.7</v>
      </c>
      <c r="E322" s="36">
        <v>45025</v>
      </c>
      <c r="F322" s="37">
        <v>301.7</v>
      </c>
      <c r="G322" s="36">
        <v>45026</v>
      </c>
      <c r="H322" s="76">
        <f t="shared" si="11"/>
        <v>0</v>
      </c>
      <c r="I322" s="5">
        <f t="shared" si="12"/>
        <v>0</v>
      </c>
      <c r="K322" s="33"/>
      <c r="L322" s="36">
        <v>45037</v>
      </c>
      <c r="M322" s="34">
        <f t="shared" si="10"/>
        <v>102</v>
      </c>
      <c r="N322" s="37">
        <v>0</v>
      </c>
      <c r="O322" s="35">
        <v>102</v>
      </c>
      <c r="P322" s="39">
        <v>1.02</v>
      </c>
      <c r="Q322" s="40">
        <f t="shared" si="15"/>
        <v>0</v>
      </c>
      <c r="R322" s="41"/>
    </row>
    <row r="323" spans="1:18" ht="15.6" x14ac:dyDescent="0.3">
      <c r="A323" s="5"/>
      <c r="B323" s="105">
        <f t="shared" si="14"/>
        <v>301.7</v>
      </c>
      <c r="C323" s="35">
        <v>324</v>
      </c>
      <c r="D323" s="34">
        <f t="shared" si="13"/>
        <v>301.7</v>
      </c>
      <c r="E323" s="36">
        <v>45026</v>
      </c>
      <c r="F323" s="37">
        <v>301.7</v>
      </c>
      <c r="G323" s="36">
        <v>45027</v>
      </c>
      <c r="H323" s="76">
        <f t="shared" si="11"/>
        <v>0</v>
      </c>
      <c r="I323" s="5">
        <f t="shared" si="12"/>
        <v>0</v>
      </c>
      <c r="K323" s="33"/>
      <c r="L323" s="36">
        <v>45038</v>
      </c>
      <c r="M323" s="34">
        <f t="shared" si="10"/>
        <v>102</v>
      </c>
      <c r="N323" s="37">
        <v>0</v>
      </c>
      <c r="O323" s="35">
        <v>102</v>
      </c>
      <c r="P323" s="39">
        <v>1.02</v>
      </c>
      <c r="Q323" s="40">
        <f t="shared" si="15"/>
        <v>0</v>
      </c>
      <c r="R323" s="41"/>
    </row>
    <row r="324" spans="1:18" ht="15.6" x14ac:dyDescent="0.3">
      <c r="A324" s="5"/>
      <c r="B324" s="105">
        <f t="shared" si="14"/>
        <v>301.7</v>
      </c>
      <c r="C324" s="35">
        <v>324</v>
      </c>
      <c r="D324" s="34">
        <f t="shared" si="13"/>
        <v>301.7</v>
      </c>
      <c r="E324" s="36">
        <v>45027</v>
      </c>
      <c r="F324" s="37">
        <v>301.7</v>
      </c>
      <c r="G324" s="36">
        <v>45028</v>
      </c>
      <c r="H324" s="76">
        <f t="shared" si="11"/>
        <v>0</v>
      </c>
      <c r="I324" s="5">
        <f t="shared" si="12"/>
        <v>0</v>
      </c>
      <c r="K324" s="33"/>
      <c r="L324" s="36">
        <v>45039</v>
      </c>
      <c r="M324" s="34">
        <f t="shared" si="10"/>
        <v>102</v>
      </c>
      <c r="N324" s="37">
        <v>0</v>
      </c>
      <c r="O324" s="35">
        <v>102</v>
      </c>
      <c r="P324" s="39">
        <v>1.02</v>
      </c>
      <c r="Q324" s="40">
        <f t="shared" si="15"/>
        <v>0</v>
      </c>
      <c r="R324" s="41"/>
    </row>
    <row r="325" spans="1:18" ht="15.6" x14ac:dyDescent="0.3">
      <c r="A325" s="5"/>
      <c r="B325" s="105">
        <f t="shared" si="14"/>
        <v>301.7</v>
      </c>
      <c r="C325" s="35">
        <v>324</v>
      </c>
      <c r="D325" s="34">
        <f t="shared" si="13"/>
        <v>301.7</v>
      </c>
      <c r="E325" s="36">
        <v>45028</v>
      </c>
      <c r="F325" s="37">
        <v>301.7</v>
      </c>
      <c r="G325" s="36">
        <v>45029</v>
      </c>
      <c r="H325" s="76">
        <f t="shared" si="11"/>
        <v>0</v>
      </c>
      <c r="I325" s="5">
        <f t="shared" si="12"/>
        <v>0</v>
      </c>
      <c r="K325" s="33"/>
      <c r="L325" s="36">
        <v>45040</v>
      </c>
      <c r="M325" s="34">
        <f t="shared" si="10"/>
        <v>102</v>
      </c>
      <c r="N325" s="37">
        <v>0</v>
      </c>
      <c r="O325" s="35">
        <v>102</v>
      </c>
      <c r="P325" s="39">
        <v>1.02</v>
      </c>
      <c r="Q325" s="40">
        <f t="shared" si="15"/>
        <v>0</v>
      </c>
      <c r="R325" s="41"/>
    </row>
    <row r="326" spans="1:18" ht="15.6" x14ac:dyDescent="0.3">
      <c r="A326" s="5"/>
      <c r="B326" s="105">
        <f t="shared" si="14"/>
        <v>301.7</v>
      </c>
      <c r="C326" s="35">
        <v>324</v>
      </c>
      <c r="D326" s="34">
        <f t="shared" si="13"/>
        <v>301.7</v>
      </c>
      <c r="E326" s="36">
        <v>45029</v>
      </c>
      <c r="F326" s="37">
        <v>301.7</v>
      </c>
      <c r="G326" s="36">
        <v>45030</v>
      </c>
      <c r="H326" s="76">
        <f t="shared" si="11"/>
        <v>0</v>
      </c>
      <c r="I326" s="5">
        <f t="shared" si="12"/>
        <v>0</v>
      </c>
      <c r="K326" s="33"/>
      <c r="L326" s="36">
        <v>45041</v>
      </c>
      <c r="M326" s="34">
        <f t="shared" si="10"/>
        <v>102</v>
      </c>
      <c r="N326" s="37">
        <v>0</v>
      </c>
      <c r="O326" s="35">
        <v>102</v>
      </c>
      <c r="P326" s="39">
        <v>1.02</v>
      </c>
      <c r="Q326" s="40">
        <f t="shared" si="15"/>
        <v>0</v>
      </c>
      <c r="R326" s="41"/>
    </row>
    <row r="327" spans="1:18" ht="15.6" x14ac:dyDescent="0.3">
      <c r="A327" s="5"/>
      <c r="B327" s="105">
        <f t="shared" si="14"/>
        <v>301.7</v>
      </c>
      <c r="C327" s="35">
        <v>324</v>
      </c>
      <c r="D327" s="34">
        <f t="shared" si="13"/>
        <v>301.7</v>
      </c>
      <c r="E327" s="36">
        <v>45030</v>
      </c>
      <c r="F327" s="37">
        <v>301.7</v>
      </c>
      <c r="G327" s="36">
        <v>45031</v>
      </c>
      <c r="H327" s="76">
        <f t="shared" si="11"/>
        <v>0</v>
      </c>
      <c r="I327" s="5">
        <f t="shared" si="12"/>
        <v>0</v>
      </c>
      <c r="K327" s="33"/>
      <c r="L327" s="36">
        <v>45042</v>
      </c>
      <c r="M327" s="34">
        <f t="shared" si="10"/>
        <v>102</v>
      </c>
      <c r="N327" s="37">
        <v>0</v>
      </c>
      <c r="O327" s="35">
        <v>102</v>
      </c>
      <c r="P327" s="39">
        <v>1.02</v>
      </c>
      <c r="Q327" s="40">
        <f t="shared" si="15"/>
        <v>0</v>
      </c>
      <c r="R327" s="41"/>
    </row>
    <row r="328" spans="1:18" ht="15.6" x14ac:dyDescent="0.3">
      <c r="A328" s="5"/>
      <c r="B328" s="105">
        <f t="shared" si="14"/>
        <v>301.7</v>
      </c>
      <c r="C328" s="35">
        <v>324</v>
      </c>
      <c r="D328" s="34">
        <f t="shared" si="13"/>
        <v>301.7</v>
      </c>
      <c r="E328" s="36">
        <v>45031</v>
      </c>
      <c r="F328" s="37">
        <v>301.7</v>
      </c>
      <c r="G328" s="36">
        <v>45032</v>
      </c>
      <c r="H328" s="76">
        <f t="shared" si="11"/>
        <v>0</v>
      </c>
      <c r="I328" s="5">
        <f t="shared" si="12"/>
        <v>0</v>
      </c>
      <c r="K328" s="33"/>
      <c r="L328" s="36">
        <v>45043</v>
      </c>
      <c r="M328" s="34">
        <f t="shared" si="10"/>
        <v>102</v>
      </c>
      <c r="N328" s="37">
        <v>0</v>
      </c>
      <c r="O328" s="35">
        <v>102</v>
      </c>
      <c r="P328" s="39">
        <v>1.02</v>
      </c>
      <c r="Q328" s="40">
        <f t="shared" si="15"/>
        <v>0</v>
      </c>
      <c r="R328" s="41"/>
    </row>
    <row r="329" spans="1:18" ht="15.6" x14ac:dyDescent="0.3">
      <c r="A329" s="5"/>
      <c r="B329" s="105">
        <f t="shared" si="14"/>
        <v>301.7</v>
      </c>
      <c r="C329" s="35">
        <v>324</v>
      </c>
      <c r="D329" s="34">
        <f t="shared" si="13"/>
        <v>301.7</v>
      </c>
      <c r="E329" s="36">
        <v>45032</v>
      </c>
      <c r="F329" s="37">
        <v>301.7</v>
      </c>
      <c r="G329" s="36">
        <v>45033</v>
      </c>
      <c r="H329" s="76">
        <f t="shared" si="11"/>
        <v>0</v>
      </c>
      <c r="I329" s="5">
        <f t="shared" si="12"/>
        <v>0</v>
      </c>
      <c r="K329" s="33"/>
      <c r="L329" s="36">
        <v>45044</v>
      </c>
      <c r="M329" s="34">
        <f t="shared" si="10"/>
        <v>102</v>
      </c>
      <c r="N329" s="37">
        <v>0</v>
      </c>
      <c r="O329" s="35">
        <v>102</v>
      </c>
      <c r="P329" s="39">
        <v>1.02</v>
      </c>
      <c r="Q329" s="40">
        <f t="shared" si="15"/>
        <v>0</v>
      </c>
      <c r="R329" s="41"/>
    </row>
    <row r="330" spans="1:18" ht="15.6" x14ac:dyDescent="0.3">
      <c r="A330" s="5"/>
      <c r="B330" s="105">
        <f t="shared" si="14"/>
        <v>301.7</v>
      </c>
      <c r="C330" s="35">
        <v>324</v>
      </c>
      <c r="D330" s="34">
        <f t="shared" si="13"/>
        <v>301.7</v>
      </c>
      <c r="E330" s="36">
        <v>45033</v>
      </c>
      <c r="F330" s="37">
        <v>301.7</v>
      </c>
      <c r="G330" s="36">
        <v>45034</v>
      </c>
      <c r="H330" s="76">
        <f t="shared" si="11"/>
        <v>0</v>
      </c>
      <c r="I330" s="5">
        <f t="shared" si="12"/>
        <v>0</v>
      </c>
      <c r="K330" s="33"/>
      <c r="L330" s="36">
        <v>45045</v>
      </c>
      <c r="M330" s="34">
        <f t="shared" si="10"/>
        <v>102</v>
      </c>
      <c r="N330" s="37">
        <v>0</v>
      </c>
      <c r="O330" s="35">
        <v>102</v>
      </c>
      <c r="P330" s="39">
        <v>1.02</v>
      </c>
      <c r="Q330" s="40">
        <f t="shared" si="15"/>
        <v>0</v>
      </c>
      <c r="R330" s="41"/>
    </row>
    <row r="331" spans="1:18" ht="15.6" x14ac:dyDescent="0.3">
      <c r="A331" s="5"/>
      <c r="B331" s="105">
        <f t="shared" si="14"/>
        <v>301.7</v>
      </c>
      <c r="C331" s="35">
        <v>324</v>
      </c>
      <c r="D331" s="34">
        <f t="shared" si="13"/>
        <v>301.7</v>
      </c>
      <c r="E331" s="36">
        <v>45034</v>
      </c>
      <c r="F331" s="37">
        <v>301.7</v>
      </c>
      <c r="G331" s="36">
        <v>45035</v>
      </c>
      <c r="H331" s="76">
        <f t="shared" si="11"/>
        <v>0</v>
      </c>
      <c r="I331" s="5">
        <f t="shared" si="12"/>
        <v>0</v>
      </c>
      <c r="K331" s="33"/>
      <c r="L331" s="36">
        <v>45046</v>
      </c>
      <c r="M331" s="34">
        <f t="shared" si="10"/>
        <v>102</v>
      </c>
      <c r="N331" s="37">
        <v>0</v>
      </c>
      <c r="O331" s="35">
        <v>102</v>
      </c>
      <c r="P331" s="39">
        <v>1.02</v>
      </c>
      <c r="Q331" s="40">
        <f t="shared" si="15"/>
        <v>0</v>
      </c>
      <c r="R331" s="41"/>
    </row>
    <row r="332" spans="1:18" ht="15.6" x14ac:dyDescent="0.3">
      <c r="A332" s="5"/>
      <c r="B332" s="105">
        <f t="shared" si="14"/>
        <v>301.7</v>
      </c>
      <c r="C332" s="35">
        <v>324</v>
      </c>
      <c r="D332" s="34">
        <f t="shared" si="13"/>
        <v>301.7</v>
      </c>
      <c r="E332" s="36">
        <v>45035</v>
      </c>
      <c r="F332" s="37">
        <v>301.7</v>
      </c>
      <c r="G332" s="36">
        <v>45036</v>
      </c>
      <c r="H332" s="76">
        <f t="shared" si="11"/>
        <v>0</v>
      </c>
      <c r="I332" s="5">
        <f t="shared" si="12"/>
        <v>0</v>
      </c>
      <c r="K332" s="33"/>
      <c r="L332" s="36">
        <v>45047</v>
      </c>
      <c r="M332" s="34">
        <f t="shared" si="10"/>
        <v>102</v>
      </c>
      <c r="N332" s="37">
        <v>0</v>
      </c>
      <c r="O332" s="35">
        <v>102</v>
      </c>
      <c r="P332" s="39">
        <v>1.02</v>
      </c>
      <c r="Q332" s="40">
        <f t="shared" si="15"/>
        <v>0</v>
      </c>
      <c r="R332" s="41"/>
    </row>
    <row r="333" spans="1:18" ht="15.6" x14ac:dyDescent="0.3">
      <c r="A333" s="5"/>
      <c r="B333" s="105">
        <f t="shared" si="14"/>
        <v>301.7</v>
      </c>
      <c r="C333" s="35">
        <v>324</v>
      </c>
      <c r="D333" s="34">
        <f t="shared" si="13"/>
        <v>301.7</v>
      </c>
      <c r="E333" s="36">
        <v>45036</v>
      </c>
      <c r="F333" s="37">
        <v>301.7</v>
      </c>
      <c r="G333" s="36">
        <v>45037</v>
      </c>
      <c r="H333" s="76">
        <f t="shared" si="11"/>
        <v>0</v>
      </c>
      <c r="I333" s="5">
        <f t="shared" si="12"/>
        <v>0</v>
      </c>
      <c r="K333" s="33"/>
      <c r="L333" s="36">
        <v>45048</v>
      </c>
      <c r="M333" s="34">
        <f t="shared" si="10"/>
        <v>102</v>
      </c>
      <c r="N333" s="37">
        <v>0</v>
      </c>
      <c r="O333" s="35">
        <v>102</v>
      </c>
      <c r="P333" s="39">
        <v>1.02</v>
      </c>
      <c r="Q333" s="40">
        <f t="shared" si="15"/>
        <v>0</v>
      </c>
      <c r="R333" s="41"/>
    </row>
    <row r="334" spans="1:18" ht="15.6" x14ac:dyDescent="0.3">
      <c r="A334" s="5"/>
      <c r="B334" s="105">
        <f t="shared" si="14"/>
        <v>301.7</v>
      </c>
      <c r="C334" s="35">
        <v>324</v>
      </c>
      <c r="D334" s="34">
        <f t="shared" si="13"/>
        <v>301.7</v>
      </c>
      <c r="E334" s="36">
        <v>45037</v>
      </c>
      <c r="F334" s="37">
        <v>301.7</v>
      </c>
      <c r="G334" s="36">
        <v>45038</v>
      </c>
      <c r="H334" s="76">
        <f t="shared" si="11"/>
        <v>0</v>
      </c>
      <c r="I334" s="5">
        <f t="shared" si="12"/>
        <v>0</v>
      </c>
      <c r="K334" s="33"/>
      <c r="L334" s="36">
        <v>45049</v>
      </c>
      <c r="M334" s="34">
        <f t="shared" si="10"/>
        <v>102</v>
      </c>
      <c r="N334" s="37">
        <v>0</v>
      </c>
      <c r="O334" s="35">
        <v>102</v>
      </c>
      <c r="P334" s="39">
        <v>1.02</v>
      </c>
      <c r="Q334" s="40">
        <f t="shared" si="15"/>
        <v>0</v>
      </c>
      <c r="R334" s="41"/>
    </row>
    <row r="335" spans="1:18" ht="15.6" x14ac:dyDescent="0.3">
      <c r="A335" s="5"/>
      <c r="B335" s="105">
        <f t="shared" si="14"/>
        <v>301.7</v>
      </c>
      <c r="C335" s="35">
        <v>324</v>
      </c>
      <c r="D335" s="34">
        <f t="shared" si="13"/>
        <v>301.7</v>
      </c>
      <c r="E335" s="36">
        <v>45038</v>
      </c>
      <c r="F335" s="37">
        <v>301.7</v>
      </c>
      <c r="G335" s="36">
        <v>45039</v>
      </c>
      <c r="H335" s="76">
        <f t="shared" si="11"/>
        <v>0</v>
      </c>
      <c r="I335" s="5">
        <f t="shared" si="12"/>
        <v>0</v>
      </c>
      <c r="K335" s="33"/>
      <c r="L335" s="36">
        <v>45050</v>
      </c>
      <c r="M335" s="34">
        <f t="shared" si="10"/>
        <v>102</v>
      </c>
      <c r="N335" s="37">
        <v>0</v>
      </c>
      <c r="O335" s="35">
        <v>102</v>
      </c>
      <c r="P335" s="39">
        <v>1.02</v>
      </c>
      <c r="Q335" s="40">
        <f t="shared" si="15"/>
        <v>0</v>
      </c>
      <c r="R335" s="41"/>
    </row>
    <row r="336" spans="1:18" ht="15.6" x14ac:dyDescent="0.3">
      <c r="A336" s="5"/>
      <c r="B336" s="105">
        <f t="shared" si="14"/>
        <v>301.7</v>
      </c>
      <c r="C336" s="35">
        <v>324</v>
      </c>
      <c r="D336" s="34">
        <f t="shared" si="13"/>
        <v>301.7</v>
      </c>
      <c r="E336" s="36">
        <v>45039</v>
      </c>
      <c r="F336" s="37">
        <v>301.7</v>
      </c>
      <c r="G336" s="36">
        <v>45040</v>
      </c>
      <c r="H336" s="76">
        <f t="shared" si="11"/>
        <v>0</v>
      </c>
      <c r="I336" s="5">
        <f t="shared" si="12"/>
        <v>0</v>
      </c>
      <c r="K336" s="33"/>
      <c r="L336" s="36">
        <v>45051</v>
      </c>
      <c r="M336" s="34">
        <f t="shared" si="10"/>
        <v>102</v>
      </c>
      <c r="N336" s="37">
        <v>0</v>
      </c>
      <c r="O336" s="35">
        <v>102</v>
      </c>
      <c r="P336" s="39">
        <v>1.02</v>
      </c>
      <c r="Q336" s="40">
        <f t="shared" si="15"/>
        <v>0</v>
      </c>
      <c r="R336" s="41"/>
    </row>
    <row r="337" spans="1:18" ht="15.6" x14ac:dyDescent="0.3">
      <c r="A337" s="5"/>
      <c r="B337" s="105">
        <f t="shared" si="14"/>
        <v>301.7</v>
      </c>
      <c r="C337" s="35">
        <v>324</v>
      </c>
      <c r="D337" s="34">
        <f t="shared" si="13"/>
        <v>301.7</v>
      </c>
      <c r="E337" s="36">
        <v>45040</v>
      </c>
      <c r="F337" s="37">
        <v>301.7</v>
      </c>
      <c r="G337" s="36">
        <v>45041</v>
      </c>
      <c r="H337" s="76">
        <f t="shared" si="11"/>
        <v>0</v>
      </c>
      <c r="I337" s="5">
        <f t="shared" si="12"/>
        <v>0</v>
      </c>
      <c r="K337" s="33"/>
      <c r="L337" s="36">
        <v>45052</v>
      </c>
      <c r="M337" s="34">
        <f t="shared" si="10"/>
        <v>102</v>
      </c>
      <c r="N337" s="37">
        <v>0</v>
      </c>
      <c r="O337" s="35">
        <v>102</v>
      </c>
      <c r="P337" s="39">
        <v>1.02</v>
      </c>
      <c r="Q337" s="40">
        <f t="shared" si="15"/>
        <v>0</v>
      </c>
      <c r="R337" s="41"/>
    </row>
    <row r="338" spans="1:18" ht="15.6" x14ac:dyDescent="0.3">
      <c r="A338" s="5"/>
      <c r="B338" s="105">
        <f t="shared" si="14"/>
        <v>301.7</v>
      </c>
      <c r="C338" s="35">
        <v>324</v>
      </c>
      <c r="D338" s="34">
        <f t="shared" si="13"/>
        <v>301.7</v>
      </c>
      <c r="E338" s="36">
        <v>45041</v>
      </c>
      <c r="F338" s="37">
        <v>301.7</v>
      </c>
      <c r="G338" s="36">
        <v>45042</v>
      </c>
      <c r="H338" s="76">
        <f t="shared" si="11"/>
        <v>0</v>
      </c>
      <c r="I338" s="5">
        <f t="shared" si="12"/>
        <v>0</v>
      </c>
      <c r="K338" s="33"/>
      <c r="L338" s="36">
        <v>45053</v>
      </c>
      <c r="M338" s="34">
        <f t="shared" si="10"/>
        <v>102</v>
      </c>
      <c r="N338" s="37">
        <v>0</v>
      </c>
      <c r="O338" s="35">
        <v>102</v>
      </c>
      <c r="P338" s="39">
        <v>1.02</v>
      </c>
      <c r="Q338" s="40">
        <f t="shared" si="15"/>
        <v>0</v>
      </c>
      <c r="R338" s="41"/>
    </row>
    <row r="339" spans="1:18" ht="15.6" x14ac:dyDescent="0.3">
      <c r="A339" s="5"/>
      <c r="B339" s="105">
        <f t="shared" si="14"/>
        <v>301.7</v>
      </c>
      <c r="C339" s="35">
        <v>324</v>
      </c>
      <c r="D339" s="34">
        <f t="shared" si="13"/>
        <v>301.7</v>
      </c>
      <c r="E339" s="36">
        <v>45042</v>
      </c>
      <c r="F339" s="37">
        <v>301.7</v>
      </c>
      <c r="G339" s="36">
        <v>45043</v>
      </c>
      <c r="H339" s="76">
        <f t="shared" si="11"/>
        <v>0</v>
      </c>
      <c r="I339" s="5">
        <f t="shared" si="12"/>
        <v>0</v>
      </c>
      <c r="K339" s="33"/>
      <c r="L339" s="36">
        <v>45054</v>
      </c>
      <c r="M339" s="34">
        <f t="shared" si="10"/>
        <v>102</v>
      </c>
      <c r="N339" s="37">
        <v>0</v>
      </c>
      <c r="O339" s="35">
        <v>102</v>
      </c>
      <c r="P339" s="39">
        <v>1.02</v>
      </c>
      <c r="Q339" s="40">
        <f t="shared" si="15"/>
        <v>0</v>
      </c>
      <c r="R339" s="41"/>
    </row>
    <row r="340" spans="1:18" ht="15.6" x14ac:dyDescent="0.3">
      <c r="A340" s="5"/>
      <c r="B340" s="105">
        <f t="shared" si="14"/>
        <v>301.7</v>
      </c>
      <c r="C340" s="35">
        <v>324</v>
      </c>
      <c r="D340" s="34">
        <f t="shared" si="13"/>
        <v>301.7</v>
      </c>
      <c r="E340" s="36">
        <v>45043</v>
      </c>
      <c r="F340" s="37">
        <v>301.7</v>
      </c>
      <c r="G340" s="36">
        <v>45044</v>
      </c>
      <c r="H340" s="76">
        <f t="shared" si="11"/>
        <v>0</v>
      </c>
      <c r="I340" s="5">
        <f t="shared" si="12"/>
        <v>0</v>
      </c>
      <c r="K340" s="33"/>
      <c r="L340" s="36">
        <v>45055</v>
      </c>
      <c r="M340" s="34">
        <f t="shared" si="10"/>
        <v>102</v>
      </c>
      <c r="N340" s="37">
        <v>0</v>
      </c>
      <c r="O340" s="35">
        <v>102</v>
      </c>
      <c r="P340" s="39">
        <v>1.02</v>
      </c>
      <c r="Q340" s="40">
        <f t="shared" si="15"/>
        <v>0</v>
      </c>
      <c r="R340" s="41"/>
    </row>
    <row r="341" spans="1:18" ht="15.6" x14ac:dyDescent="0.3">
      <c r="A341" s="5"/>
      <c r="B341" s="105">
        <f t="shared" si="14"/>
        <v>301.7</v>
      </c>
      <c r="C341" s="35">
        <v>324</v>
      </c>
      <c r="D341" s="34">
        <f t="shared" si="13"/>
        <v>301.7</v>
      </c>
      <c r="E341" s="36">
        <v>45044</v>
      </c>
      <c r="F341" s="37">
        <v>301.7</v>
      </c>
      <c r="G341" s="36">
        <v>45045</v>
      </c>
      <c r="H341" s="76">
        <f t="shared" si="11"/>
        <v>0</v>
      </c>
      <c r="I341" s="5">
        <f t="shared" si="12"/>
        <v>0</v>
      </c>
      <c r="K341" s="33"/>
      <c r="L341" s="36">
        <v>45056</v>
      </c>
      <c r="M341" s="34">
        <f t="shared" si="10"/>
        <v>102</v>
      </c>
      <c r="N341" s="37">
        <v>0</v>
      </c>
      <c r="O341" s="35">
        <v>102</v>
      </c>
      <c r="P341" s="39">
        <v>1.02</v>
      </c>
      <c r="Q341" s="40">
        <f t="shared" si="15"/>
        <v>0</v>
      </c>
      <c r="R341" s="41"/>
    </row>
    <row r="342" spans="1:18" ht="15.6" x14ac:dyDescent="0.3">
      <c r="A342" s="5"/>
      <c r="B342" s="105">
        <f t="shared" si="14"/>
        <v>301.7</v>
      </c>
      <c r="C342" s="35">
        <v>324</v>
      </c>
      <c r="D342" s="34">
        <f t="shared" si="13"/>
        <v>301.7</v>
      </c>
      <c r="E342" s="36">
        <v>45045</v>
      </c>
      <c r="F342" s="37">
        <v>301.7</v>
      </c>
      <c r="G342" s="36">
        <v>45046</v>
      </c>
      <c r="H342" s="76">
        <f t="shared" si="11"/>
        <v>0</v>
      </c>
      <c r="I342" s="5">
        <f t="shared" si="12"/>
        <v>0</v>
      </c>
      <c r="K342" s="33"/>
      <c r="L342" s="36">
        <v>45057</v>
      </c>
      <c r="M342" s="34">
        <f t="shared" si="10"/>
        <v>102</v>
      </c>
      <c r="N342" s="37">
        <v>0</v>
      </c>
      <c r="O342" s="35">
        <v>102</v>
      </c>
      <c r="P342" s="39">
        <v>1.02</v>
      </c>
      <c r="Q342" s="40">
        <f t="shared" si="15"/>
        <v>0</v>
      </c>
      <c r="R342" s="41"/>
    </row>
    <row r="343" spans="1:18" ht="15.6" x14ac:dyDescent="0.3">
      <c r="A343" s="5"/>
      <c r="B343" s="105">
        <f t="shared" si="14"/>
        <v>301.7</v>
      </c>
      <c r="C343" s="35">
        <v>324</v>
      </c>
      <c r="D343" s="34">
        <f t="shared" si="13"/>
        <v>301.7</v>
      </c>
      <c r="E343" s="36">
        <v>45046</v>
      </c>
      <c r="F343" s="37">
        <v>301.7</v>
      </c>
      <c r="G343" s="36">
        <v>45047</v>
      </c>
      <c r="H343" s="76">
        <f t="shared" si="11"/>
        <v>0</v>
      </c>
      <c r="I343" s="5">
        <f t="shared" si="12"/>
        <v>0</v>
      </c>
      <c r="K343" s="33"/>
      <c r="L343" s="36">
        <v>45058</v>
      </c>
      <c r="M343" s="34">
        <f t="shared" si="10"/>
        <v>102</v>
      </c>
      <c r="N343" s="37">
        <v>0</v>
      </c>
      <c r="O343" s="35">
        <v>102</v>
      </c>
      <c r="P343" s="39">
        <v>1.02</v>
      </c>
      <c r="Q343" s="40">
        <f t="shared" si="15"/>
        <v>0</v>
      </c>
      <c r="R343" s="41"/>
    </row>
    <row r="344" spans="1:18" ht="15.6" x14ac:dyDescent="0.3">
      <c r="A344" s="5"/>
      <c r="B344" s="105">
        <f t="shared" si="14"/>
        <v>301.7</v>
      </c>
      <c r="C344" s="35">
        <v>324</v>
      </c>
      <c r="D344" s="34">
        <f t="shared" si="13"/>
        <v>301.7</v>
      </c>
      <c r="E344" s="36">
        <v>45047</v>
      </c>
      <c r="F344" s="37">
        <v>301.7</v>
      </c>
      <c r="G344" s="36">
        <v>45048</v>
      </c>
      <c r="H344" s="76">
        <f t="shared" si="11"/>
        <v>0</v>
      </c>
      <c r="I344" s="5">
        <f t="shared" si="12"/>
        <v>0</v>
      </c>
      <c r="K344" s="33"/>
      <c r="L344" s="36">
        <v>45059</v>
      </c>
      <c r="M344" s="34">
        <f t="shared" si="10"/>
        <v>102</v>
      </c>
      <c r="N344" s="37">
        <v>0</v>
      </c>
      <c r="O344" s="35">
        <v>102</v>
      </c>
      <c r="P344" s="39">
        <v>1.02</v>
      </c>
      <c r="Q344" s="40">
        <f t="shared" si="15"/>
        <v>0</v>
      </c>
      <c r="R344" s="41"/>
    </row>
    <row r="345" spans="1:18" ht="15.6" x14ac:dyDescent="0.3">
      <c r="A345" s="5"/>
      <c r="B345" s="105">
        <f t="shared" si="14"/>
        <v>301.7</v>
      </c>
      <c r="C345" s="35">
        <v>324</v>
      </c>
      <c r="D345" s="34">
        <f t="shared" si="13"/>
        <v>301.7</v>
      </c>
      <c r="E345" s="36">
        <v>45048</v>
      </c>
      <c r="F345" s="37">
        <v>301.7</v>
      </c>
      <c r="G345" s="36">
        <v>45049</v>
      </c>
      <c r="H345" s="76">
        <f t="shared" si="11"/>
        <v>0</v>
      </c>
      <c r="I345" s="5">
        <f t="shared" si="12"/>
        <v>0</v>
      </c>
      <c r="K345" s="33"/>
      <c r="L345" s="36">
        <v>45060</v>
      </c>
      <c r="M345" s="34">
        <f t="shared" si="10"/>
        <v>102</v>
      </c>
      <c r="N345" s="37">
        <v>0</v>
      </c>
      <c r="O345" s="35">
        <v>102</v>
      </c>
      <c r="P345" s="39">
        <v>1.02</v>
      </c>
      <c r="Q345" s="40">
        <f t="shared" si="15"/>
        <v>0</v>
      </c>
      <c r="R345" s="41"/>
    </row>
    <row r="346" spans="1:18" ht="15.6" x14ac:dyDescent="0.3">
      <c r="A346" s="5"/>
      <c r="B346" s="105">
        <f t="shared" si="14"/>
        <v>301.7</v>
      </c>
      <c r="C346" s="35">
        <v>324</v>
      </c>
      <c r="D346" s="34">
        <f t="shared" si="13"/>
        <v>301.7</v>
      </c>
      <c r="E346" s="36">
        <v>45049</v>
      </c>
      <c r="F346" s="37">
        <v>301.7</v>
      </c>
      <c r="G346" s="36">
        <v>45050</v>
      </c>
      <c r="H346" s="76">
        <f t="shared" si="11"/>
        <v>0</v>
      </c>
      <c r="I346" s="5">
        <f t="shared" si="12"/>
        <v>0</v>
      </c>
      <c r="K346" s="33"/>
      <c r="L346" s="36">
        <v>45061</v>
      </c>
      <c r="M346" s="34">
        <f t="shared" si="10"/>
        <v>102</v>
      </c>
      <c r="N346" s="37">
        <v>0</v>
      </c>
      <c r="O346" s="35">
        <v>102</v>
      </c>
      <c r="P346" s="39">
        <v>1.02</v>
      </c>
      <c r="Q346" s="40">
        <f t="shared" si="15"/>
        <v>0</v>
      </c>
      <c r="R346" s="41"/>
    </row>
    <row r="347" spans="1:18" ht="15.6" x14ac:dyDescent="0.3">
      <c r="A347" s="5"/>
      <c r="B347" s="105">
        <f t="shared" si="14"/>
        <v>301.7</v>
      </c>
      <c r="C347" s="35">
        <v>324</v>
      </c>
      <c r="D347" s="34">
        <f t="shared" si="13"/>
        <v>301.7</v>
      </c>
      <c r="E347" s="36">
        <v>45050</v>
      </c>
      <c r="F347" s="37">
        <v>301.7</v>
      </c>
      <c r="G347" s="36">
        <v>45051</v>
      </c>
      <c r="H347" s="76">
        <f t="shared" si="11"/>
        <v>0</v>
      </c>
      <c r="I347" s="5">
        <f t="shared" si="12"/>
        <v>0</v>
      </c>
      <c r="K347" s="33"/>
      <c r="L347" s="36">
        <v>45062</v>
      </c>
      <c r="M347" s="34">
        <f t="shared" si="10"/>
        <v>102</v>
      </c>
      <c r="N347" s="37">
        <v>0</v>
      </c>
      <c r="O347" s="35">
        <v>102</v>
      </c>
      <c r="P347" s="39">
        <v>1.02</v>
      </c>
      <c r="Q347" s="40">
        <f t="shared" si="15"/>
        <v>0</v>
      </c>
      <c r="R347" s="41"/>
    </row>
    <row r="348" spans="1:18" ht="15.6" x14ac:dyDescent="0.3">
      <c r="A348" s="5"/>
      <c r="B348" s="105">
        <f t="shared" si="14"/>
        <v>301.7</v>
      </c>
      <c r="C348" s="35">
        <v>324</v>
      </c>
      <c r="D348" s="34">
        <f t="shared" si="13"/>
        <v>301.7</v>
      </c>
      <c r="E348" s="36">
        <v>45051</v>
      </c>
      <c r="F348" s="37">
        <v>301.7</v>
      </c>
      <c r="G348" s="36">
        <v>45052</v>
      </c>
      <c r="H348" s="76">
        <f t="shared" si="11"/>
        <v>0</v>
      </c>
      <c r="I348" s="5">
        <f t="shared" si="12"/>
        <v>0</v>
      </c>
      <c r="K348" s="33"/>
      <c r="L348" s="36">
        <v>45063</v>
      </c>
      <c r="M348" s="34">
        <f t="shared" si="10"/>
        <v>102</v>
      </c>
      <c r="N348" s="37">
        <v>0</v>
      </c>
      <c r="O348" s="35">
        <v>102</v>
      </c>
      <c r="P348" s="39">
        <v>1.02</v>
      </c>
      <c r="Q348" s="40">
        <f t="shared" si="15"/>
        <v>0</v>
      </c>
      <c r="R348" s="41"/>
    </row>
    <row r="349" spans="1:18" ht="15.6" x14ac:dyDescent="0.3">
      <c r="A349" s="5"/>
      <c r="B349" s="105">
        <f t="shared" si="14"/>
        <v>301.7</v>
      </c>
      <c r="C349" s="35">
        <v>324</v>
      </c>
      <c r="D349" s="34">
        <f t="shared" si="13"/>
        <v>301.7</v>
      </c>
      <c r="E349" s="36">
        <v>45052</v>
      </c>
      <c r="F349" s="37">
        <v>301.7</v>
      </c>
      <c r="G349" s="36">
        <v>45053</v>
      </c>
      <c r="H349" s="76">
        <f t="shared" si="11"/>
        <v>0</v>
      </c>
      <c r="I349" s="5">
        <f t="shared" si="12"/>
        <v>0</v>
      </c>
      <c r="K349" s="33"/>
      <c r="L349" s="36">
        <v>45064</v>
      </c>
      <c r="M349" s="34">
        <f t="shared" si="10"/>
        <v>102</v>
      </c>
      <c r="N349" s="37">
        <v>0</v>
      </c>
      <c r="O349" s="35">
        <v>102</v>
      </c>
      <c r="P349" s="39">
        <v>1.02</v>
      </c>
      <c r="Q349" s="40">
        <f t="shared" si="15"/>
        <v>0</v>
      </c>
      <c r="R349" s="41"/>
    </row>
    <row r="350" spans="1:18" ht="15.6" x14ac:dyDescent="0.3">
      <c r="A350" s="5"/>
      <c r="B350" s="105">
        <f t="shared" si="14"/>
        <v>301.7</v>
      </c>
      <c r="C350" s="35">
        <v>324</v>
      </c>
      <c r="D350" s="34">
        <f t="shared" si="13"/>
        <v>301.7</v>
      </c>
      <c r="E350" s="36">
        <v>45053</v>
      </c>
      <c r="F350" s="37">
        <v>301.7</v>
      </c>
      <c r="G350" s="36">
        <v>45054</v>
      </c>
      <c r="H350" s="76">
        <f t="shared" si="11"/>
        <v>0</v>
      </c>
      <c r="I350" s="5">
        <f t="shared" si="12"/>
        <v>0</v>
      </c>
      <c r="K350" s="33"/>
      <c r="L350" s="36">
        <v>45065</v>
      </c>
      <c r="M350" s="34">
        <f t="shared" si="10"/>
        <v>102</v>
      </c>
      <c r="N350" s="37">
        <v>0</v>
      </c>
      <c r="O350" s="35">
        <v>102</v>
      </c>
      <c r="P350" s="39">
        <v>1.02</v>
      </c>
      <c r="Q350" s="40">
        <f t="shared" si="15"/>
        <v>0</v>
      </c>
      <c r="R350" s="41"/>
    </row>
    <row r="351" spans="1:18" ht="15.6" x14ac:dyDescent="0.3">
      <c r="A351" s="5"/>
      <c r="B351" s="105">
        <f t="shared" si="14"/>
        <v>301.7</v>
      </c>
      <c r="C351" s="35">
        <v>324</v>
      </c>
      <c r="D351" s="34">
        <f t="shared" si="13"/>
        <v>301.7</v>
      </c>
      <c r="E351" s="36">
        <v>45054</v>
      </c>
      <c r="F351" s="37">
        <v>301.7</v>
      </c>
      <c r="G351" s="36">
        <v>45055</v>
      </c>
      <c r="H351" s="76">
        <f t="shared" si="11"/>
        <v>0</v>
      </c>
      <c r="I351" s="5">
        <f t="shared" si="12"/>
        <v>0</v>
      </c>
      <c r="K351" s="33"/>
      <c r="L351" s="36">
        <v>45066</v>
      </c>
      <c r="M351" s="34">
        <f t="shared" si="10"/>
        <v>102</v>
      </c>
      <c r="N351" s="37">
        <v>0</v>
      </c>
      <c r="O351" s="35">
        <v>102</v>
      </c>
      <c r="P351" s="39">
        <v>1.02</v>
      </c>
      <c r="Q351" s="40">
        <f t="shared" si="15"/>
        <v>0</v>
      </c>
      <c r="R351" s="41"/>
    </row>
    <row r="352" spans="1:18" ht="15.6" x14ac:dyDescent="0.3">
      <c r="A352" s="5"/>
      <c r="B352" s="105">
        <f t="shared" si="14"/>
        <v>301.7</v>
      </c>
      <c r="C352" s="35">
        <v>324</v>
      </c>
      <c r="D352" s="34">
        <f t="shared" si="13"/>
        <v>301.7</v>
      </c>
      <c r="E352" s="36">
        <v>45055</v>
      </c>
      <c r="F352" s="37">
        <v>301.7</v>
      </c>
      <c r="G352" s="36">
        <v>45056</v>
      </c>
      <c r="H352" s="76">
        <f t="shared" si="11"/>
        <v>0</v>
      </c>
      <c r="I352" s="5">
        <f t="shared" si="12"/>
        <v>0</v>
      </c>
      <c r="K352" s="33"/>
      <c r="L352" s="36">
        <v>45067</v>
      </c>
      <c r="M352" s="34">
        <f t="shared" si="10"/>
        <v>102</v>
      </c>
      <c r="N352" s="37">
        <v>0</v>
      </c>
      <c r="O352" s="35">
        <v>102</v>
      </c>
      <c r="P352" s="39">
        <v>1.02</v>
      </c>
      <c r="Q352" s="40">
        <f t="shared" si="15"/>
        <v>0</v>
      </c>
      <c r="R352" s="41"/>
    </row>
    <row r="353" spans="1:18" ht="15.6" x14ac:dyDescent="0.3">
      <c r="A353" s="5"/>
      <c r="B353" s="105">
        <f t="shared" si="14"/>
        <v>301.7</v>
      </c>
      <c r="C353" s="35">
        <v>324</v>
      </c>
      <c r="D353" s="34">
        <f t="shared" si="13"/>
        <v>301.7</v>
      </c>
      <c r="E353" s="36">
        <v>45056</v>
      </c>
      <c r="F353" s="37">
        <v>301.7</v>
      </c>
      <c r="G353" s="36">
        <v>45057</v>
      </c>
      <c r="H353" s="76">
        <f t="shared" si="11"/>
        <v>0</v>
      </c>
      <c r="I353" s="5">
        <f t="shared" si="12"/>
        <v>0</v>
      </c>
      <c r="K353" s="33"/>
      <c r="L353" s="36">
        <v>45068</v>
      </c>
      <c r="M353" s="34">
        <f t="shared" si="10"/>
        <v>102</v>
      </c>
      <c r="N353" s="37">
        <v>0</v>
      </c>
      <c r="O353" s="35">
        <v>102</v>
      </c>
      <c r="P353" s="39">
        <v>1.02</v>
      </c>
      <c r="Q353" s="40">
        <f t="shared" si="15"/>
        <v>0</v>
      </c>
      <c r="R353" s="41"/>
    </row>
    <row r="354" spans="1:18" ht="15.6" x14ac:dyDescent="0.3">
      <c r="A354" s="5"/>
      <c r="B354" s="105">
        <f t="shared" si="14"/>
        <v>301.7</v>
      </c>
      <c r="C354" s="35">
        <v>324</v>
      </c>
      <c r="D354" s="34">
        <f t="shared" si="13"/>
        <v>301.7</v>
      </c>
      <c r="E354" s="36">
        <v>45057</v>
      </c>
      <c r="F354" s="37">
        <v>301.7</v>
      </c>
      <c r="G354" s="36">
        <v>45058</v>
      </c>
      <c r="H354" s="76">
        <f t="shared" si="11"/>
        <v>0</v>
      </c>
      <c r="I354" s="5">
        <f t="shared" si="12"/>
        <v>0</v>
      </c>
      <c r="K354" s="33"/>
      <c r="L354" s="36">
        <v>45069</v>
      </c>
      <c r="M354" s="34">
        <f t="shared" si="10"/>
        <v>102</v>
      </c>
      <c r="N354" s="37">
        <v>0</v>
      </c>
      <c r="O354" s="35">
        <v>102</v>
      </c>
      <c r="P354" s="39">
        <v>1.02</v>
      </c>
      <c r="Q354" s="40">
        <f t="shared" si="15"/>
        <v>0</v>
      </c>
      <c r="R354" s="41"/>
    </row>
    <row r="355" spans="1:18" ht="15.6" x14ac:dyDescent="0.3">
      <c r="A355" s="5"/>
      <c r="B355" s="105">
        <f t="shared" si="14"/>
        <v>301.7</v>
      </c>
      <c r="C355" s="35">
        <v>324</v>
      </c>
      <c r="D355" s="34">
        <f t="shared" si="13"/>
        <v>301.7</v>
      </c>
      <c r="E355" s="36">
        <v>45058</v>
      </c>
      <c r="F355" s="37">
        <v>301.7</v>
      </c>
      <c r="G355" s="36">
        <v>45059</v>
      </c>
      <c r="H355" s="76">
        <f t="shared" si="11"/>
        <v>0</v>
      </c>
      <c r="I355" s="5">
        <f t="shared" si="12"/>
        <v>0</v>
      </c>
      <c r="K355" s="33"/>
      <c r="L355" s="36">
        <v>45070</v>
      </c>
      <c r="M355" s="34">
        <f t="shared" si="10"/>
        <v>102</v>
      </c>
      <c r="N355" s="37">
        <v>0</v>
      </c>
      <c r="O355" s="35">
        <v>102</v>
      </c>
      <c r="P355" s="39">
        <v>1.02</v>
      </c>
      <c r="Q355" s="40">
        <f t="shared" si="15"/>
        <v>0</v>
      </c>
      <c r="R355" s="41"/>
    </row>
    <row r="356" spans="1:18" ht="15.6" x14ac:dyDescent="0.3">
      <c r="A356" s="5"/>
      <c r="B356" s="105">
        <f t="shared" si="14"/>
        <v>301.7</v>
      </c>
      <c r="C356" s="35">
        <v>324</v>
      </c>
      <c r="D356" s="34">
        <f t="shared" si="13"/>
        <v>301.7</v>
      </c>
      <c r="E356" s="36">
        <v>45059</v>
      </c>
      <c r="F356" s="37">
        <v>301.7</v>
      </c>
      <c r="G356" s="36">
        <v>45060</v>
      </c>
      <c r="H356" s="76">
        <f t="shared" si="11"/>
        <v>0</v>
      </c>
      <c r="I356" s="5">
        <f t="shared" si="12"/>
        <v>0</v>
      </c>
      <c r="K356" s="33"/>
      <c r="L356" s="36">
        <v>45071</v>
      </c>
      <c r="M356" s="34">
        <f t="shared" si="10"/>
        <v>102</v>
      </c>
      <c r="N356" s="37">
        <v>0</v>
      </c>
      <c r="O356" s="35">
        <v>102</v>
      </c>
      <c r="P356" s="39">
        <v>1.02</v>
      </c>
      <c r="Q356" s="40">
        <f t="shared" si="15"/>
        <v>0</v>
      </c>
      <c r="R356" s="41"/>
    </row>
    <row r="357" spans="1:18" ht="15.6" x14ac:dyDescent="0.3">
      <c r="A357" s="5"/>
      <c r="B357" s="105">
        <f t="shared" si="14"/>
        <v>301.7</v>
      </c>
      <c r="C357" s="35">
        <v>324</v>
      </c>
      <c r="D357" s="34">
        <f t="shared" si="13"/>
        <v>301.7</v>
      </c>
      <c r="E357" s="36">
        <v>45060</v>
      </c>
      <c r="F357" s="37">
        <v>301.7</v>
      </c>
      <c r="G357" s="36">
        <v>45061</v>
      </c>
      <c r="H357" s="76">
        <f t="shared" si="11"/>
        <v>0</v>
      </c>
      <c r="I357" s="5">
        <f t="shared" si="12"/>
        <v>0</v>
      </c>
      <c r="K357" s="33"/>
      <c r="L357" s="36">
        <v>45072</v>
      </c>
      <c r="M357" s="34">
        <f t="shared" si="10"/>
        <v>102</v>
      </c>
      <c r="N357" s="37">
        <v>0</v>
      </c>
      <c r="O357" s="35">
        <v>102</v>
      </c>
      <c r="P357" s="39">
        <v>1.02</v>
      </c>
      <c r="Q357" s="40">
        <f t="shared" si="15"/>
        <v>0</v>
      </c>
      <c r="R357" s="41"/>
    </row>
    <row r="358" spans="1:18" ht="15.6" x14ac:dyDescent="0.3">
      <c r="A358" s="5"/>
      <c r="B358" s="105">
        <f t="shared" si="14"/>
        <v>301.7</v>
      </c>
      <c r="C358" s="35">
        <v>324</v>
      </c>
      <c r="D358" s="34">
        <f t="shared" si="13"/>
        <v>301.7</v>
      </c>
      <c r="E358" s="36">
        <v>45061</v>
      </c>
      <c r="F358" s="37">
        <v>301.7</v>
      </c>
      <c r="G358" s="36">
        <v>45062</v>
      </c>
      <c r="H358" s="76">
        <f t="shared" si="11"/>
        <v>0</v>
      </c>
      <c r="I358" s="5">
        <f t="shared" si="12"/>
        <v>0</v>
      </c>
      <c r="K358" s="33"/>
      <c r="L358" s="36">
        <v>45073</v>
      </c>
      <c r="M358" s="34">
        <f t="shared" si="10"/>
        <v>102</v>
      </c>
      <c r="N358" s="37">
        <v>0</v>
      </c>
      <c r="O358" s="35">
        <v>102</v>
      </c>
      <c r="P358" s="39">
        <v>1.02</v>
      </c>
      <c r="Q358" s="40">
        <f t="shared" si="15"/>
        <v>0</v>
      </c>
      <c r="R358" s="41"/>
    </row>
    <row r="359" spans="1:18" ht="15.6" x14ac:dyDescent="0.3">
      <c r="A359" s="5"/>
      <c r="B359" s="105">
        <f t="shared" si="14"/>
        <v>301.7</v>
      </c>
      <c r="C359" s="35">
        <v>324</v>
      </c>
      <c r="D359" s="34">
        <f t="shared" si="13"/>
        <v>301.7</v>
      </c>
      <c r="E359" s="36">
        <v>45062</v>
      </c>
      <c r="F359" s="37">
        <v>301.7</v>
      </c>
      <c r="G359" s="36">
        <v>45063</v>
      </c>
      <c r="H359" s="76">
        <f t="shared" si="11"/>
        <v>0</v>
      </c>
      <c r="I359" s="5">
        <f t="shared" si="12"/>
        <v>0</v>
      </c>
      <c r="K359" s="33"/>
      <c r="L359" s="36">
        <v>45074</v>
      </c>
      <c r="M359" s="34">
        <f t="shared" si="10"/>
        <v>102</v>
      </c>
      <c r="N359" s="37">
        <v>0</v>
      </c>
      <c r="O359" s="35">
        <v>102</v>
      </c>
      <c r="P359" s="39">
        <v>1.02</v>
      </c>
      <c r="Q359" s="40">
        <f t="shared" si="15"/>
        <v>0</v>
      </c>
      <c r="R359" s="41"/>
    </row>
    <row r="360" spans="1:18" ht="15.6" x14ac:dyDescent="0.3">
      <c r="A360" s="5"/>
      <c r="B360" s="105">
        <f t="shared" si="14"/>
        <v>301.7</v>
      </c>
      <c r="C360" s="35">
        <v>324</v>
      </c>
      <c r="D360" s="34">
        <f t="shared" si="13"/>
        <v>301.7</v>
      </c>
      <c r="E360" s="36">
        <v>45063</v>
      </c>
      <c r="F360" s="37">
        <v>301.7</v>
      </c>
      <c r="G360" s="36">
        <v>45064</v>
      </c>
      <c r="H360" s="76">
        <f t="shared" si="11"/>
        <v>0</v>
      </c>
      <c r="I360" s="5">
        <f t="shared" si="12"/>
        <v>0</v>
      </c>
      <c r="K360" s="33"/>
      <c r="L360" s="36">
        <v>45075</v>
      </c>
      <c r="M360" s="34">
        <f t="shared" si="10"/>
        <v>102</v>
      </c>
      <c r="N360" s="37">
        <v>0</v>
      </c>
      <c r="O360" s="35">
        <v>102</v>
      </c>
      <c r="P360" s="39">
        <v>1.02</v>
      </c>
      <c r="Q360" s="40">
        <f t="shared" si="15"/>
        <v>0</v>
      </c>
      <c r="R360" s="41"/>
    </row>
    <row r="361" spans="1:18" ht="15.6" x14ac:dyDescent="0.3">
      <c r="A361" s="5"/>
      <c r="B361" s="105">
        <f t="shared" si="14"/>
        <v>301.7</v>
      </c>
      <c r="C361" s="35">
        <v>324</v>
      </c>
      <c r="D361" s="34">
        <f t="shared" si="13"/>
        <v>301.7</v>
      </c>
      <c r="E361" s="36">
        <v>45064</v>
      </c>
      <c r="F361" s="37">
        <v>301.7</v>
      </c>
      <c r="G361" s="36">
        <v>45065</v>
      </c>
      <c r="H361" s="76">
        <f t="shared" si="11"/>
        <v>0</v>
      </c>
      <c r="I361" s="5">
        <f t="shared" si="12"/>
        <v>0</v>
      </c>
      <c r="K361" s="33"/>
      <c r="L361" s="36">
        <v>45076</v>
      </c>
      <c r="M361" s="34">
        <f t="shared" si="10"/>
        <v>102</v>
      </c>
      <c r="N361" s="37">
        <v>0</v>
      </c>
      <c r="O361" s="35">
        <v>102</v>
      </c>
      <c r="P361" s="39">
        <v>1.02</v>
      </c>
      <c r="Q361" s="40">
        <f t="shared" si="15"/>
        <v>0</v>
      </c>
      <c r="R361" s="41"/>
    </row>
    <row r="362" spans="1:18" ht="15.6" x14ac:dyDescent="0.3">
      <c r="A362" s="5"/>
      <c r="B362" s="105">
        <f t="shared" si="14"/>
        <v>301.7</v>
      </c>
      <c r="C362" s="35">
        <v>324</v>
      </c>
      <c r="D362" s="34">
        <f t="shared" si="13"/>
        <v>301.7</v>
      </c>
      <c r="E362" s="36">
        <v>45065</v>
      </c>
      <c r="F362" s="37">
        <v>301.7</v>
      </c>
      <c r="G362" s="36">
        <v>45066</v>
      </c>
      <c r="H362" s="76">
        <f t="shared" si="11"/>
        <v>0</v>
      </c>
      <c r="I362" s="5">
        <f t="shared" si="12"/>
        <v>0</v>
      </c>
      <c r="K362" s="33"/>
      <c r="L362" s="36">
        <v>45077</v>
      </c>
      <c r="M362" s="34">
        <f t="shared" si="10"/>
        <v>102</v>
      </c>
      <c r="N362" s="37">
        <v>0</v>
      </c>
      <c r="O362" s="35">
        <v>102</v>
      </c>
      <c r="P362" s="39">
        <v>1.02</v>
      </c>
      <c r="Q362" s="40">
        <f t="shared" si="15"/>
        <v>0</v>
      </c>
      <c r="R362" s="41"/>
    </row>
    <row r="363" spans="1:18" ht="15.6" x14ac:dyDescent="0.3">
      <c r="A363" s="5"/>
      <c r="B363" s="105">
        <f t="shared" si="14"/>
        <v>301.7</v>
      </c>
      <c r="C363" s="35">
        <v>324</v>
      </c>
      <c r="D363" s="34">
        <f t="shared" si="13"/>
        <v>301.7</v>
      </c>
      <c r="E363" s="36">
        <v>45066</v>
      </c>
      <c r="F363" s="37">
        <v>301.7</v>
      </c>
      <c r="G363" s="36">
        <v>45067</v>
      </c>
      <c r="H363" s="76">
        <f t="shared" si="11"/>
        <v>0</v>
      </c>
      <c r="I363" s="5">
        <f t="shared" si="12"/>
        <v>0</v>
      </c>
      <c r="K363" s="33"/>
      <c r="L363" s="36">
        <v>45078</v>
      </c>
      <c r="M363" s="34">
        <f t="shared" si="10"/>
        <v>102</v>
      </c>
      <c r="N363" s="37">
        <v>0</v>
      </c>
      <c r="O363" s="35">
        <v>102</v>
      </c>
      <c r="P363" s="39">
        <v>1.02</v>
      </c>
      <c r="Q363" s="40">
        <f t="shared" si="15"/>
        <v>0</v>
      </c>
      <c r="R363" s="41"/>
    </row>
    <row r="364" spans="1:18" ht="15.6" x14ac:dyDescent="0.3">
      <c r="A364" s="5"/>
      <c r="B364" s="105">
        <f t="shared" si="14"/>
        <v>301.7</v>
      </c>
      <c r="C364" s="35">
        <v>324</v>
      </c>
      <c r="D364" s="34">
        <f t="shared" si="13"/>
        <v>301.7</v>
      </c>
      <c r="E364" s="36">
        <v>45067</v>
      </c>
      <c r="F364" s="37">
        <v>301.7</v>
      </c>
      <c r="G364" s="36">
        <v>45068</v>
      </c>
      <c r="H364" s="76">
        <f t="shared" si="11"/>
        <v>0</v>
      </c>
      <c r="I364" s="5">
        <f t="shared" si="12"/>
        <v>0</v>
      </c>
      <c r="K364" s="33"/>
      <c r="L364" s="36">
        <v>45079</v>
      </c>
      <c r="M364" s="34">
        <f t="shared" si="10"/>
        <v>102</v>
      </c>
      <c r="N364" s="37">
        <v>0</v>
      </c>
      <c r="O364" s="35">
        <v>102</v>
      </c>
      <c r="P364" s="39">
        <v>1.02</v>
      </c>
      <c r="Q364" s="40">
        <f t="shared" si="15"/>
        <v>0</v>
      </c>
      <c r="R364" s="41"/>
    </row>
    <row r="365" spans="1:18" ht="15.6" x14ac:dyDescent="0.3">
      <c r="A365" s="5"/>
      <c r="B365" s="105">
        <f t="shared" si="14"/>
        <v>301.7</v>
      </c>
      <c r="C365" s="35">
        <v>324</v>
      </c>
      <c r="D365" s="34">
        <f t="shared" si="13"/>
        <v>301.7</v>
      </c>
      <c r="E365" s="36">
        <v>45068</v>
      </c>
      <c r="F365" s="37">
        <v>301.7</v>
      </c>
      <c r="G365" s="36">
        <v>45069</v>
      </c>
      <c r="H365" s="76">
        <f t="shared" si="11"/>
        <v>0</v>
      </c>
      <c r="I365" s="5">
        <f t="shared" si="12"/>
        <v>0</v>
      </c>
      <c r="K365" s="33"/>
      <c r="L365" s="36">
        <v>45080</v>
      </c>
      <c r="M365" s="34">
        <f t="shared" si="10"/>
        <v>102</v>
      </c>
      <c r="N365" s="37">
        <v>0</v>
      </c>
      <c r="O365" s="35">
        <v>102</v>
      </c>
      <c r="P365" s="39">
        <v>1.02</v>
      </c>
      <c r="Q365" s="40">
        <f t="shared" si="15"/>
        <v>0</v>
      </c>
      <c r="R365" s="41"/>
    </row>
    <row r="366" spans="1:18" ht="15.6" x14ac:dyDescent="0.3">
      <c r="A366" s="5"/>
      <c r="B366" s="105">
        <f t="shared" si="14"/>
        <v>301.7</v>
      </c>
      <c r="C366" s="35">
        <v>324</v>
      </c>
      <c r="D366" s="34">
        <f t="shared" si="13"/>
        <v>301.7</v>
      </c>
      <c r="E366" s="36">
        <v>45069</v>
      </c>
      <c r="F366" s="37">
        <v>301.7</v>
      </c>
      <c r="G366" s="36">
        <v>45070</v>
      </c>
      <c r="H366" s="76">
        <f t="shared" si="11"/>
        <v>0</v>
      </c>
      <c r="I366" s="5">
        <f t="shared" si="12"/>
        <v>0</v>
      </c>
      <c r="K366" s="33"/>
      <c r="L366" s="36">
        <v>45081</v>
      </c>
      <c r="M366" s="34">
        <f t="shared" si="10"/>
        <v>102</v>
      </c>
      <c r="N366" s="37">
        <v>0</v>
      </c>
      <c r="O366" s="35">
        <v>102</v>
      </c>
      <c r="P366" s="39">
        <v>1.02</v>
      </c>
      <c r="Q366" s="40">
        <f t="shared" si="15"/>
        <v>0</v>
      </c>
      <c r="R366" s="41"/>
    </row>
    <row r="367" spans="1:18" ht="15.6" x14ac:dyDescent="0.3">
      <c r="A367" s="5"/>
      <c r="B367" s="105">
        <f t="shared" si="14"/>
        <v>301.7</v>
      </c>
      <c r="C367" s="35">
        <v>324</v>
      </c>
      <c r="D367" s="34">
        <f t="shared" si="13"/>
        <v>301.7</v>
      </c>
      <c r="E367" s="36">
        <v>45070</v>
      </c>
      <c r="F367" s="37">
        <v>301.7</v>
      </c>
      <c r="G367" s="36">
        <v>45071</v>
      </c>
      <c r="H367" s="76">
        <f t="shared" si="11"/>
        <v>0</v>
      </c>
      <c r="I367" s="5">
        <f t="shared" si="12"/>
        <v>0</v>
      </c>
      <c r="K367" s="33"/>
      <c r="L367" s="36">
        <v>45082</v>
      </c>
      <c r="M367" s="34">
        <f t="shared" si="10"/>
        <v>102</v>
      </c>
      <c r="N367" s="37">
        <v>0</v>
      </c>
      <c r="O367" s="35">
        <v>102</v>
      </c>
      <c r="P367" s="39">
        <v>1.02</v>
      </c>
      <c r="Q367" s="40">
        <f t="shared" si="15"/>
        <v>0</v>
      </c>
      <c r="R367" s="41"/>
    </row>
    <row r="368" spans="1:18" ht="15.6" x14ac:dyDescent="0.3">
      <c r="A368" s="5"/>
      <c r="B368" s="105">
        <f t="shared" si="14"/>
        <v>301.7</v>
      </c>
      <c r="C368" s="35">
        <v>324</v>
      </c>
      <c r="D368" s="34">
        <f t="shared" si="13"/>
        <v>301.7</v>
      </c>
      <c r="E368" s="36">
        <v>45071</v>
      </c>
      <c r="F368" s="37">
        <v>301.7</v>
      </c>
      <c r="G368" s="36">
        <v>45072</v>
      </c>
      <c r="H368" s="76">
        <f t="shared" si="11"/>
        <v>0</v>
      </c>
      <c r="I368" s="5">
        <f t="shared" si="12"/>
        <v>0</v>
      </c>
      <c r="K368" s="33"/>
      <c r="L368" s="36">
        <v>45083</v>
      </c>
      <c r="M368" s="34">
        <f t="shared" si="10"/>
        <v>102</v>
      </c>
      <c r="N368" s="37">
        <v>0</v>
      </c>
      <c r="O368" s="35">
        <v>102</v>
      </c>
      <c r="P368" s="39">
        <v>1.02</v>
      </c>
      <c r="Q368" s="40">
        <f t="shared" si="15"/>
        <v>0</v>
      </c>
      <c r="R368" s="41"/>
    </row>
    <row r="369" spans="1:18" ht="15.6" x14ac:dyDescent="0.3">
      <c r="A369" s="5"/>
      <c r="B369" s="105">
        <f t="shared" si="14"/>
        <v>301.7</v>
      </c>
      <c r="C369" s="35">
        <v>324</v>
      </c>
      <c r="D369" s="34">
        <f t="shared" si="13"/>
        <v>301.7</v>
      </c>
      <c r="E369" s="36">
        <v>45072</v>
      </c>
      <c r="F369" s="37">
        <v>301.7</v>
      </c>
      <c r="G369" s="36">
        <v>45073</v>
      </c>
      <c r="H369" s="76">
        <f t="shared" si="11"/>
        <v>0</v>
      </c>
      <c r="I369" s="5">
        <f t="shared" si="12"/>
        <v>0</v>
      </c>
      <c r="K369" s="33"/>
      <c r="L369" s="36">
        <v>45084</v>
      </c>
      <c r="M369" s="34">
        <f t="shared" si="10"/>
        <v>102</v>
      </c>
      <c r="N369" s="37">
        <v>0</v>
      </c>
      <c r="O369" s="35">
        <v>102</v>
      </c>
      <c r="P369" s="39">
        <v>1.02</v>
      </c>
      <c r="Q369" s="40">
        <f t="shared" si="15"/>
        <v>0</v>
      </c>
      <c r="R369" s="41"/>
    </row>
    <row r="370" spans="1:18" ht="15.6" x14ac:dyDescent="0.3">
      <c r="A370" s="5"/>
      <c r="B370" s="105">
        <f t="shared" si="14"/>
        <v>301.7</v>
      </c>
      <c r="C370" s="35">
        <v>324</v>
      </c>
      <c r="D370" s="34">
        <f t="shared" si="13"/>
        <v>301.7</v>
      </c>
      <c r="E370" s="36">
        <v>45073</v>
      </c>
      <c r="F370" s="37">
        <v>301.7</v>
      </c>
      <c r="G370" s="36">
        <v>45074</v>
      </c>
      <c r="H370" s="76">
        <f t="shared" si="11"/>
        <v>0</v>
      </c>
      <c r="I370" s="5">
        <f t="shared" si="12"/>
        <v>0</v>
      </c>
      <c r="K370" s="33"/>
      <c r="L370" s="36">
        <v>45085</v>
      </c>
      <c r="M370" s="34">
        <f t="shared" si="10"/>
        <v>102</v>
      </c>
      <c r="N370" s="37">
        <v>0</v>
      </c>
      <c r="O370" s="35">
        <v>102</v>
      </c>
      <c r="P370" s="39">
        <v>1.02</v>
      </c>
      <c r="Q370" s="40">
        <f t="shared" si="15"/>
        <v>0</v>
      </c>
      <c r="R370" s="41"/>
    </row>
    <row r="371" spans="1:18" ht="15.6" x14ac:dyDescent="0.3">
      <c r="A371" s="5"/>
      <c r="B371" s="105">
        <f t="shared" si="14"/>
        <v>301.7</v>
      </c>
      <c r="C371" s="35">
        <v>324</v>
      </c>
      <c r="D371" s="34">
        <f t="shared" si="13"/>
        <v>301.7</v>
      </c>
      <c r="E371" s="36">
        <v>45074</v>
      </c>
      <c r="F371" s="37">
        <v>301.7</v>
      </c>
      <c r="G371" s="36">
        <v>45075</v>
      </c>
      <c r="H371" s="76">
        <f t="shared" si="11"/>
        <v>0</v>
      </c>
      <c r="I371" s="5">
        <f t="shared" si="12"/>
        <v>0</v>
      </c>
      <c r="K371" s="33"/>
      <c r="L371" s="36">
        <v>45086</v>
      </c>
      <c r="M371" s="34">
        <f t="shared" si="10"/>
        <v>102</v>
      </c>
      <c r="N371" s="37">
        <v>0</v>
      </c>
      <c r="O371" s="35">
        <v>102</v>
      </c>
      <c r="P371" s="39">
        <v>1.02</v>
      </c>
      <c r="Q371" s="40">
        <f t="shared" si="15"/>
        <v>0</v>
      </c>
      <c r="R371" s="41"/>
    </row>
    <row r="372" spans="1:18" ht="15.6" x14ac:dyDescent="0.3">
      <c r="A372" s="5"/>
      <c r="B372" s="105">
        <f t="shared" si="14"/>
        <v>301.7</v>
      </c>
      <c r="C372" s="35">
        <v>324</v>
      </c>
      <c r="D372" s="34">
        <f t="shared" si="13"/>
        <v>301.7</v>
      </c>
      <c r="E372" s="36">
        <v>45075</v>
      </c>
      <c r="F372" s="37">
        <v>301.7</v>
      </c>
      <c r="G372" s="36">
        <v>45076</v>
      </c>
      <c r="H372" s="76">
        <f t="shared" si="11"/>
        <v>0</v>
      </c>
      <c r="I372" s="5">
        <f t="shared" si="12"/>
        <v>0</v>
      </c>
      <c r="K372" s="33"/>
      <c r="L372" s="36">
        <v>45087</v>
      </c>
      <c r="M372" s="34">
        <f t="shared" si="10"/>
        <v>102</v>
      </c>
      <c r="N372" s="37">
        <v>0</v>
      </c>
      <c r="O372" s="35">
        <v>102</v>
      </c>
      <c r="P372" s="39">
        <v>1.02</v>
      </c>
      <c r="Q372" s="40">
        <f t="shared" si="15"/>
        <v>0</v>
      </c>
      <c r="R372" s="41"/>
    </row>
    <row r="373" spans="1:18" ht="15.6" x14ac:dyDescent="0.3">
      <c r="A373" s="5"/>
      <c r="B373" s="105">
        <f t="shared" si="14"/>
        <v>301.7</v>
      </c>
      <c r="C373" s="35">
        <v>324</v>
      </c>
      <c r="D373" s="34">
        <f t="shared" si="13"/>
        <v>301.7</v>
      </c>
      <c r="E373" s="36">
        <v>45076</v>
      </c>
      <c r="F373" s="37">
        <v>301.7</v>
      </c>
      <c r="G373" s="36">
        <v>45077</v>
      </c>
      <c r="H373" s="76">
        <f t="shared" si="11"/>
        <v>0</v>
      </c>
      <c r="I373" s="5">
        <f t="shared" si="12"/>
        <v>0</v>
      </c>
      <c r="K373" s="33"/>
      <c r="L373" s="36">
        <v>45088</v>
      </c>
      <c r="M373" s="34">
        <f t="shared" si="10"/>
        <v>102</v>
      </c>
      <c r="N373" s="37">
        <v>0</v>
      </c>
      <c r="O373" s="35">
        <v>102</v>
      </c>
      <c r="P373" s="39">
        <v>1.02</v>
      </c>
      <c r="Q373" s="40">
        <f t="shared" si="15"/>
        <v>0</v>
      </c>
      <c r="R373" s="41"/>
    </row>
    <row r="374" spans="1:18" ht="15.6" x14ac:dyDescent="0.3">
      <c r="A374" s="5"/>
      <c r="B374" s="105">
        <f t="shared" si="14"/>
        <v>301.7</v>
      </c>
      <c r="C374" s="35">
        <v>324</v>
      </c>
      <c r="D374" s="34">
        <f t="shared" si="13"/>
        <v>301.7</v>
      </c>
      <c r="E374" s="36">
        <v>45077</v>
      </c>
      <c r="F374" s="37">
        <v>301.7</v>
      </c>
      <c r="G374" s="36">
        <v>45078</v>
      </c>
      <c r="H374" s="76">
        <f t="shared" si="11"/>
        <v>0</v>
      </c>
      <c r="I374" s="5">
        <f t="shared" si="12"/>
        <v>0</v>
      </c>
      <c r="K374" s="33"/>
      <c r="L374" s="36">
        <v>45089</v>
      </c>
      <c r="M374" s="34">
        <f t="shared" si="10"/>
        <v>102</v>
      </c>
      <c r="N374" s="37">
        <v>0</v>
      </c>
      <c r="O374" s="35">
        <v>102</v>
      </c>
      <c r="P374" s="39">
        <v>1.02</v>
      </c>
      <c r="Q374" s="40">
        <f t="shared" si="15"/>
        <v>0</v>
      </c>
      <c r="R374" s="41"/>
    </row>
    <row r="375" spans="1:18" ht="15.6" x14ac:dyDescent="0.3">
      <c r="A375" s="5"/>
      <c r="B375" s="105">
        <f t="shared" si="14"/>
        <v>301.7</v>
      </c>
      <c r="C375" s="35">
        <v>324</v>
      </c>
      <c r="D375" s="34">
        <f t="shared" si="13"/>
        <v>301.7</v>
      </c>
      <c r="E375" s="36">
        <v>45078</v>
      </c>
      <c r="F375" s="37">
        <v>301.7</v>
      </c>
      <c r="G375" s="36">
        <v>45079</v>
      </c>
      <c r="H375" s="76">
        <f t="shared" si="11"/>
        <v>0</v>
      </c>
      <c r="I375" s="5">
        <f t="shared" si="12"/>
        <v>0</v>
      </c>
      <c r="K375" s="33"/>
      <c r="L375" s="36">
        <v>45090</v>
      </c>
      <c r="M375" s="34">
        <f t="shared" si="10"/>
        <v>102</v>
      </c>
      <c r="N375" s="37">
        <v>0</v>
      </c>
      <c r="O375" s="35">
        <v>102</v>
      </c>
      <c r="P375" s="39">
        <v>1.02</v>
      </c>
      <c r="Q375" s="40">
        <f t="shared" si="15"/>
        <v>0</v>
      </c>
      <c r="R375" s="41"/>
    </row>
    <row r="376" spans="1:18" ht="15.6" x14ac:dyDescent="0.3">
      <c r="A376" s="5"/>
      <c r="B376" s="105">
        <f t="shared" si="14"/>
        <v>301.7</v>
      </c>
      <c r="C376" s="35">
        <v>324</v>
      </c>
      <c r="D376" s="34">
        <f t="shared" si="13"/>
        <v>301.7</v>
      </c>
      <c r="E376" s="36">
        <v>45079</v>
      </c>
      <c r="F376" s="37">
        <v>301.7</v>
      </c>
      <c r="G376" s="36">
        <v>45080</v>
      </c>
      <c r="H376" s="76">
        <f t="shared" si="11"/>
        <v>0</v>
      </c>
      <c r="I376" s="5">
        <f t="shared" si="12"/>
        <v>0</v>
      </c>
      <c r="K376" s="33"/>
      <c r="L376" s="36">
        <v>45091</v>
      </c>
      <c r="M376" s="34">
        <f t="shared" si="10"/>
        <v>102</v>
      </c>
      <c r="N376" s="37">
        <v>0</v>
      </c>
      <c r="O376" s="35">
        <v>102</v>
      </c>
      <c r="P376" s="39">
        <v>1.02</v>
      </c>
      <c r="Q376" s="40">
        <f t="shared" si="15"/>
        <v>0</v>
      </c>
      <c r="R376" s="41"/>
    </row>
    <row r="377" spans="1:18" ht="15.6" x14ac:dyDescent="0.3">
      <c r="A377" s="5"/>
      <c r="B377" s="105">
        <f t="shared" si="14"/>
        <v>301.7</v>
      </c>
      <c r="C377" s="35">
        <v>324</v>
      </c>
      <c r="D377" s="34">
        <f t="shared" si="13"/>
        <v>301.7</v>
      </c>
      <c r="E377" s="36">
        <v>45080</v>
      </c>
      <c r="F377" s="37">
        <v>301.7</v>
      </c>
      <c r="G377" s="36">
        <v>45081</v>
      </c>
      <c r="H377" s="76">
        <f t="shared" si="11"/>
        <v>0</v>
      </c>
      <c r="I377" s="5">
        <f t="shared" si="12"/>
        <v>0</v>
      </c>
      <c r="K377" s="33"/>
      <c r="L377" s="36">
        <v>45092</v>
      </c>
      <c r="M377" s="34">
        <f t="shared" si="10"/>
        <v>102</v>
      </c>
      <c r="N377" s="37">
        <v>0</v>
      </c>
      <c r="O377" s="35">
        <v>102</v>
      </c>
      <c r="P377" s="39">
        <v>1.02</v>
      </c>
      <c r="Q377" s="40">
        <f t="shared" si="15"/>
        <v>0</v>
      </c>
      <c r="R377" s="41"/>
    </row>
    <row r="378" spans="1:18" ht="15.6" x14ac:dyDescent="0.3">
      <c r="A378" s="5"/>
      <c r="B378" s="105">
        <f t="shared" si="14"/>
        <v>301.7</v>
      </c>
      <c r="C378" s="35">
        <v>324</v>
      </c>
      <c r="D378" s="34">
        <f t="shared" si="13"/>
        <v>301.7</v>
      </c>
      <c r="E378" s="36">
        <v>45081</v>
      </c>
      <c r="F378" s="37">
        <v>301.7</v>
      </c>
      <c r="G378" s="36">
        <v>45082</v>
      </c>
      <c r="H378" s="76">
        <f t="shared" si="11"/>
        <v>0</v>
      </c>
      <c r="I378" s="5">
        <f t="shared" si="12"/>
        <v>0</v>
      </c>
      <c r="K378" s="33"/>
      <c r="L378" s="36">
        <v>45093</v>
      </c>
      <c r="M378" s="34">
        <f t="shared" si="10"/>
        <v>102</v>
      </c>
      <c r="N378" s="37">
        <v>0</v>
      </c>
      <c r="O378" s="35">
        <v>102</v>
      </c>
      <c r="P378" s="39">
        <v>1.02</v>
      </c>
      <c r="Q378" s="40">
        <f t="shared" si="15"/>
        <v>0</v>
      </c>
      <c r="R378" s="41"/>
    </row>
    <row r="379" spans="1:18" ht="15.6" x14ac:dyDescent="0.3">
      <c r="A379" s="5"/>
      <c r="B379" s="105">
        <f t="shared" si="14"/>
        <v>301.7</v>
      </c>
      <c r="C379" s="35">
        <v>324</v>
      </c>
      <c r="D379" s="34">
        <f t="shared" si="13"/>
        <v>301.7</v>
      </c>
      <c r="E379" s="36">
        <v>45082</v>
      </c>
      <c r="F379" s="37">
        <v>301.7</v>
      </c>
      <c r="G379" s="36">
        <v>45083</v>
      </c>
      <c r="H379" s="76">
        <f t="shared" si="11"/>
        <v>0</v>
      </c>
      <c r="I379" s="5">
        <f t="shared" si="12"/>
        <v>0</v>
      </c>
      <c r="K379" s="33"/>
      <c r="L379" s="36">
        <v>45094</v>
      </c>
      <c r="M379" s="34">
        <f t="shared" si="10"/>
        <v>102</v>
      </c>
      <c r="N379" s="37">
        <v>0</v>
      </c>
      <c r="O379" s="35">
        <v>102</v>
      </c>
      <c r="P379" s="39">
        <v>1.02</v>
      </c>
      <c r="Q379" s="40">
        <f t="shared" si="15"/>
        <v>0</v>
      </c>
      <c r="R379" s="41"/>
    </row>
    <row r="380" spans="1:18" ht="15.6" x14ac:dyDescent="0.3">
      <c r="A380" s="5"/>
      <c r="B380" s="105">
        <f t="shared" si="14"/>
        <v>301.7</v>
      </c>
      <c r="C380" s="35">
        <v>324</v>
      </c>
      <c r="D380" s="34">
        <f t="shared" si="13"/>
        <v>301.7</v>
      </c>
      <c r="E380" s="36">
        <v>45083</v>
      </c>
      <c r="F380" s="37">
        <v>301.7</v>
      </c>
      <c r="G380" s="36">
        <v>45084</v>
      </c>
      <c r="H380" s="76">
        <f t="shared" si="11"/>
        <v>0</v>
      </c>
      <c r="I380" s="5">
        <f t="shared" si="12"/>
        <v>0</v>
      </c>
      <c r="K380" s="33"/>
      <c r="L380" s="36">
        <v>45095</v>
      </c>
      <c r="M380" s="34">
        <f t="shared" si="10"/>
        <v>102</v>
      </c>
      <c r="N380" s="37">
        <v>0</v>
      </c>
      <c r="O380" s="35">
        <v>102</v>
      </c>
      <c r="P380" s="39">
        <v>1.02</v>
      </c>
      <c r="Q380" s="40">
        <f t="shared" si="15"/>
        <v>0</v>
      </c>
      <c r="R380" s="41"/>
    </row>
    <row r="381" spans="1:18" ht="15.6" x14ac:dyDescent="0.3">
      <c r="A381" s="5"/>
      <c r="B381" s="105">
        <f t="shared" si="14"/>
        <v>301.7</v>
      </c>
      <c r="C381" s="35">
        <v>324</v>
      </c>
      <c r="D381" s="34">
        <f t="shared" si="13"/>
        <v>301.7</v>
      </c>
      <c r="E381" s="36">
        <v>45084</v>
      </c>
      <c r="F381" s="37">
        <v>301.7</v>
      </c>
      <c r="G381" s="36">
        <v>45085</v>
      </c>
      <c r="H381" s="76">
        <f t="shared" si="11"/>
        <v>0</v>
      </c>
      <c r="I381" s="5">
        <f t="shared" si="12"/>
        <v>0</v>
      </c>
      <c r="K381" s="33"/>
      <c r="L381" s="36">
        <v>45096</v>
      </c>
      <c r="M381" s="34">
        <f t="shared" si="10"/>
        <v>102</v>
      </c>
      <c r="N381" s="37">
        <v>0</v>
      </c>
      <c r="O381" s="35">
        <v>102</v>
      </c>
      <c r="P381" s="39">
        <v>1.02</v>
      </c>
      <c r="Q381" s="40">
        <f t="shared" si="15"/>
        <v>0</v>
      </c>
      <c r="R381" s="41"/>
    </row>
    <row r="382" spans="1:18" ht="15.6" x14ac:dyDescent="0.3">
      <c r="A382" s="5"/>
      <c r="B382" s="105">
        <f t="shared" si="14"/>
        <v>301.7</v>
      </c>
      <c r="C382" s="35">
        <v>324</v>
      </c>
      <c r="D382" s="34">
        <f t="shared" si="13"/>
        <v>301.7</v>
      </c>
      <c r="E382" s="36">
        <v>45085</v>
      </c>
      <c r="F382" s="37">
        <v>301.7</v>
      </c>
      <c r="G382" s="36">
        <v>45086</v>
      </c>
      <c r="H382" s="76">
        <f t="shared" si="11"/>
        <v>0</v>
      </c>
      <c r="I382" s="5">
        <f t="shared" si="12"/>
        <v>0</v>
      </c>
      <c r="K382" s="33"/>
      <c r="L382" s="36">
        <v>45097</v>
      </c>
      <c r="M382" s="34">
        <f t="shared" si="10"/>
        <v>102</v>
      </c>
      <c r="N382" s="37">
        <v>0</v>
      </c>
      <c r="O382" s="35">
        <v>102</v>
      </c>
      <c r="P382" s="39">
        <v>1.02</v>
      </c>
      <c r="Q382" s="40">
        <f t="shared" si="15"/>
        <v>0</v>
      </c>
      <c r="R382" s="41"/>
    </row>
    <row r="383" spans="1:18" ht="15.6" x14ac:dyDescent="0.3">
      <c r="A383" s="5"/>
      <c r="B383" s="105">
        <f t="shared" si="14"/>
        <v>301.7</v>
      </c>
      <c r="C383" s="35">
        <v>324</v>
      </c>
      <c r="D383" s="34">
        <f t="shared" si="13"/>
        <v>301.7</v>
      </c>
      <c r="E383" s="36">
        <v>45086</v>
      </c>
      <c r="F383" s="37">
        <v>301.7</v>
      </c>
      <c r="G383" s="36">
        <v>45087</v>
      </c>
      <c r="H383" s="76">
        <f t="shared" si="11"/>
        <v>0</v>
      </c>
      <c r="I383" s="5">
        <f t="shared" si="12"/>
        <v>0</v>
      </c>
      <c r="K383" s="33"/>
      <c r="L383" s="36">
        <v>45098</v>
      </c>
      <c r="M383" s="34">
        <f t="shared" si="10"/>
        <v>102</v>
      </c>
      <c r="N383" s="37">
        <v>0</v>
      </c>
      <c r="O383" s="35">
        <v>102</v>
      </c>
      <c r="P383" s="39">
        <v>1.02</v>
      </c>
      <c r="Q383" s="40">
        <f t="shared" si="15"/>
        <v>0</v>
      </c>
      <c r="R383" s="41"/>
    </row>
    <row r="384" spans="1:18" ht="15.6" x14ac:dyDescent="0.3">
      <c r="A384" s="5"/>
      <c r="B384" s="105">
        <f t="shared" si="14"/>
        <v>301.7</v>
      </c>
      <c r="C384" s="35">
        <v>324</v>
      </c>
      <c r="D384" s="34">
        <f t="shared" si="13"/>
        <v>301.7</v>
      </c>
      <c r="E384" s="36">
        <v>45087</v>
      </c>
      <c r="F384" s="37">
        <v>301.7</v>
      </c>
      <c r="G384" s="36">
        <v>45088</v>
      </c>
      <c r="H384" s="76">
        <f t="shared" si="11"/>
        <v>0</v>
      </c>
      <c r="I384" s="5">
        <f t="shared" si="12"/>
        <v>0</v>
      </c>
      <c r="K384" s="33"/>
      <c r="L384" s="36">
        <v>45099</v>
      </c>
      <c r="M384" s="34">
        <f t="shared" si="10"/>
        <v>102</v>
      </c>
      <c r="N384" s="37">
        <v>0</v>
      </c>
      <c r="O384" s="35">
        <v>102</v>
      </c>
      <c r="P384" s="39">
        <v>1.02</v>
      </c>
      <c r="Q384" s="40">
        <f t="shared" si="15"/>
        <v>0</v>
      </c>
      <c r="R384" s="41"/>
    </row>
    <row r="385" spans="1:18" ht="15.6" x14ac:dyDescent="0.3">
      <c r="A385" s="5"/>
      <c r="B385" s="105">
        <f t="shared" si="14"/>
        <v>301.7</v>
      </c>
      <c r="C385" s="35">
        <v>324</v>
      </c>
      <c r="D385" s="34">
        <f t="shared" si="13"/>
        <v>301.7</v>
      </c>
      <c r="E385" s="36">
        <v>45088</v>
      </c>
      <c r="F385" s="37">
        <v>301.7</v>
      </c>
      <c r="G385" s="36">
        <v>45089</v>
      </c>
      <c r="H385" s="76">
        <f t="shared" si="11"/>
        <v>0</v>
      </c>
      <c r="I385" s="5">
        <f t="shared" si="12"/>
        <v>0</v>
      </c>
      <c r="K385" s="33"/>
      <c r="L385" s="36">
        <v>45100</v>
      </c>
      <c r="M385" s="34">
        <f t="shared" si="10"/>
        <v>102</v>
      </c>
      <c r="N385" s="37">
        <v>0</v>
      </c>
      <c r="O385" s="35">
        <v>102</v>
      </c>
      <c r="P385" s="39">
        <v>1.02</v>
      </c>
      <c r="Q385" s="40">
        <f t="shared" si="15"/>
        <v>0</v>
      </c>
      <c r="R385" s="41"/>
    </row>
    <row r="386" spans="1:18" ht="15.6" x14ac:dyDescent="0.3">
      <c r="A386" s="5"/>
      <c r="B386" s="105">
        <f t="shared" si="14"/>
        <v>301.7</v>
      </c>
      <c r="C386" s="35">
        <v>324</v>
      </c>
      <c r="D386" s="34">
        <f t="shared" si="13"/>
        <v>301.7</v>
      </c>
      <c r="E386" s="36">
        <v>45089</v>
      </c>
      <c r="F386" s="37">
        <v>301.7</v>
      </c>
      <c r="G386" s="36">
        <v>45090</v>
      </c>
      <c r="H386" s="76">
        <f t="shared" si="11"/>
        <v>0</v>
      </c>
      <c r="I386" s="5">
        <f t="shared" si="12"/>
        <v>0</v>
      </c>
      <c r="K386" s="33"/>
      <c r="L386" s="36">
        <v>45101</v>
      </c>
      <c r="M386" s="34">
        <f t="shared" si="10"/>
        <v>102</v>
      </c>
      <c r="N386" s="37">
        <v>0</v>
      </c>
      <c r="O386" s="35">
        <v>102</v>
      </c>
      <c r="P386" s="39">
        <v>1.02</v>
      </c>
      <c r="Q386" s="40">
        <f t="shared" si="15"/>
        <v>0</v>
      </c>
      <c r="R386" s="41"/>
    </row>
    <row r="387" spans="1:18" ht="15.6" x14ac:dyDescent="0.3">
      <c r="A387" s="5"/>
      <c r="B387" s="105">
        <f t="shared" si="14"/>
        <v>301.7</v>
      </c>
      <c r="C387" s="35">
        <v>324</v>
      </c>
      <c r="D387" s="34">
        <f t="shared" si="13"/>
        <v>301.7</v>
      </c>
      <c r="E387" s="36">
        <v>45090</v>
      </c>
      <c r="F387" s="37">
        <v>301.7</v>
      </c>
      <c r="G387" s="36">
        <v>45091</v>
      </c>
      <c r="H387" s="76">
        <f t="shared" si="11"/>
        <v>0</v>
      </c>
      <c r="I387" s="5">
        <f t="shared" si="12"/>
        <v>0</v>
      </c>
      <c r="K387" s="33"/>
      <c r="L387" s="36">
        <v>45102</v>
      </c>
      <c r="M387" s="34">
        <f t="shared" si="10"/>
        <v>102</v>
      </c>
      <c r="N387" s="37">
        <v>0</v>
      </c>
      <c r="O387" s="35">
        <v>102</v>
      </c>
      <c r="P387" s="39">
        <v>1.02</v>
      </c>
      <c r="Q387" s="40">
        <f t="shared" si="15"/>
        <v>0</v>
      </c>
      <c r="R387" s="41"/>
    </row>
    <row r="388" spans="1:18" ht="15.6" x14ac:dyDescent="0.3">
      <c r="A388" s="5"/>
      <c r="B388" s="105">
        <f t="shared" si="14"/>
        <v>301.7</v>
      </c>
      <c r="C388" s="35">
        <v>324</v>
      </c>
      <c r="D388" s="34">
        <f t="shared" si="13"/>
        <v>301.7</v>
      </c>
      <c r="E388" s="36">
        <v>45091</v>
      </c>
      <c r="F388" s="37">
        <v>301.7</v>
      </c>
      <c r="G388" s="36">
        <v>45092</v>
      </c>
      <c r="H388" s="76">
        <f t="shared" si="11"/>
        <v>0</v>
      </c>
      <c r="I388" s="5">
        <f t="shared" si="12"/>
        <v>0</v>
      </c>
      <c r="K388" s="33"/>
      <c r="L388" s="36">
        <v>45103</v>
      </c>
      <c r="M388" s="34">
        <f t="shared" si="10"/>
        <v>102</v>
      </c>
      <c r="N388" s="37">
        <v>0</v>
      </c>
      <c r="O388" s="35">
        <v>102</v>
      </c>
      <c r="P388" s="39">
        <v>1.02</v>
      </c>
      <c r="Q388" s="40">
        <f t="shared" si="15"/>
        <v>0</v>
      </c>
      <c r="R388" s="41"/>
    </row>
    <row r="389" spans="1:18" ht="15.6" x14ac:dyDescent="0.3">
      <c r="A389" s="5"/>
      <c r="B389" s="105">
        <f t="shared" si="14"/>
        <v>301.7</v>
      </c>
      <c r="C389" s="35">
        <v>324</v>
      </c>
      <c r="D389" s="34">
        <f t="shared" si="13"/>
        <v>301.7</v>
      </c>
      <c r="E389" s="36">
        <v>45092</v>
      </c>
      <c r="F389" s="37">
        <v>301.7</v>
      </c>
      <c r="G389" s="36">
        <v>45093</v>
      </c>
      <c r="H389" s="76">
        <f t="shared" si="11"/>
        <v>0</v>
      </c>
      <c r="I389" s="5">
        <f t="shared" si="12"/>
        <v>0</v>
      </c>
      <c r="K389" s="33"/>
      <c r="L389" s="36">
        <v>45104</v>
      </c>
      <c r="M389" s="34">
        <f t="shared" si="10"/>
        <v>102</v>
      </c>
      <c r="N389" s="37">
        <v>0</v>
      </c>
      <c r="O389" s="35">
        <v>102</v>
      </c>
      <c r="P389" s="39">
        <v>1.02</v>
      </c>
      <c r="Q389" s="40">
        <f t="shared" si="15"/>
        <v>0</v>
      </c>
      <c r="R389" s="41"/>
    </row>
    <row r="390" spans="1:18" ht="15.6" x14ac:dyDescent="0.3">
      <c r="A390" s="5"/>
      <c r="B390" s="105">
        <f t="shared" si="14"/>
        <v>301.7</v>
      </c>
      <c r="C390" s="35">
        <v>324</v>
      </c>
      <c r="D390" s="34">
        <f t="shared" si="13"/>
        <v>301.7</v>
      </c>
      <c r="E390" s="36">
        <v>45093</v>
      </c>
      <c r="F390" s="37">
        <v>301.7</v>
      </c>
      <c r="G390" s="36">
        <v>45094</v>
      </c>
      <c r="H390" s="76">
        <f t="shared" si="11"/>
        <v>0</v>
      </c>
      <c r="I390" s="5">
        <f t="shared" si="12"/>
        <v>0</v>
      </c>
      <c r="K390" s="33"/>
      <c r="L390" s="36">
        <v>45105</v>
      </c>
      <c r="M390" s="34">
        <f t="shared" si="10"/>
        <v>102</v>
      </c>
      <c r="N390" s="37">
        <v>0</v>
      </c>
      <c r="O390" s="35">
        <v>102</v>
      </c>
      <c r="P390" s="39">
        <v>1.02</v>
      </c>
      <c r="Q390" s="40">
        <f t="shared" si="15"/>
        <v>0</v>
      </c>
      <c r="R390" s="41"/>
    </row>
    <row r="391" spans="1:18" ht="15.6" x14ac:dyDescent="0.3">
      <c r="A391" s="5"/>
      <c r="B391" s="105">
        <f t="shared" si="14"/>
        <v>301.7</v>
      </c>
      <c r="C391" s="35">
        <v>324</v>
      </c>
      <c r="D391" s="34">
        <f t="shared" si="13"/>
        <v>301.7</v>
      </c>
      <c r="E391" s="36">
        <v>45094</v>
      </c>
      <c r="F391" s="37">
        <v>301.7</v>
      </c>
      <c r="G391" s="36">
        <v>45095</v>
      </c>
      <c r="H391" s="76">
        <f t="shared" si="11"/>
        <v>0</v>
      </c>
      <c r="I391" s="5">
        <f t="shared" si="12"/>
        <v>0</v>
      </c>
      <c r="K391" s="33"/>
      <c r="L391" s="36">
        <v>45106</v>
      </c>
      <c r="M391" s="34">
        <f t="shared" si="10"/>
        <v>102</v>
      </c>
      <c r="N391" s="37">
        <v>0</v>
      </c>
      <c r="O391" s="35">
        <v>102</v>
      </c>
      <c r="P391" s="39">
        <v>1.02</v>
      </c>
      <c r="Q391" s="40">
        <f t="shared" si="15"/>
        <v>0</v>
      </c>
      <c r="R391" s="41"/>
    </row>
    <row r="392" spans="1:18" ht="15.6" x14ac:dyDescent="0.3">
      <c r="A392" s="5"/>
      <c r="B392" s="105">
        <f t="shared" si="14"/>
        <v>301.7</v>
      </c>
      <c r="C392" s="35">
        <v>324</v>
      </c>
      <c r="D392" s="34">
        <f t="shared" si="13"/>
        <v>301.7</v>
      </c>
      <c r="E392" s="36">
        <v>45095</v>
      </c>
      <c r="F392" s="37">
        <v>301.7</v>
      </c>
      <c r="G392" s="36">
        <v>45096</v>
      </c>
      <c r="H392" s="76">
        <f t="shared" si="11"/>
        <v>0</v>
      </c>
      <c r="I392" s="5">
        <f t="shared" si="12"/>
        <v>0</v>
      </c>
      <c r="K392" s="33"/>
      <c r="L392" s="36">
        <v>45107</v>
      </c>
      <c r="M392" s="34">
        <f t="shared" si="10"/>
        <v>102</v>
      </c>
      <c r="N392" s="37">
        <v>0</v>
      </c>
      <c r="O392" s="35">
        <v>102</v>
      </c>
      <c r="P392" s="39">
        <v>1.02</v>
      </c>
      <c r="Q392" s="40">
        <f t="shared" si="15"/>
        <v>0</v>
      </c>
      <c r="R392" s="41"/>
    </row>
    <row r="393" spans="1:18" ht="15.6" x14ac:dyDescent="0.3">
      <c r="A393" s="5"/>
      <c r="B393" s="105">
        <f t="shared" si="14"/>
        <v>301.7</v>
      </c>
      <c r="C393" s="35">
        <v>324</v>
      </c>
      <c r="D393" s="34">
        <f t="shared" si="13"/>
        <v>301.7</v>
      </c>
      <c r="E393" s="36">
        <v>45096</v>
      </c>
      <c r="F393" s="37">
        <v>301.7</v>
      </c>
      <c r="G393" s="36">
        <v>45097</v>
      </c>
      <c r="H393" s="76">
        <f t="shared" si="11"/>
        <v>0</v>
      </c>
      <c r="I393" s="5">
        <f t="shared" si="12"/>
        <v>0</v>
      </c>
      <c r="K393" s="33"/>
      <c r="L393" s="36">
        <v>45108</v>
      </c>
      <c r="M393" s="34">
        <f t="shared" si="10"/>
        <v>102</v>
      </c>
      <c r="N393" s="37">
        <v>0</v>
      </c>
      <c r="O393" s="35">
        <v>102</v>
      </c>
      <c r="P393" s="39">
        <v>1.02</v>
      </c>
      <c r="Q393" s="40">
        <f t="shared" si="15"/>
        <v>0</v>
      </c>
      <c r="R393" s="41"/>
    </row>
    <row r="394" spans="1:18" ht="15.6" x14ac:dyDescent="0.3">
      <c r="A394" s="5"/>
      <c r="B394" s="105">
        <f t="shared" si="14"/>
        <v>301.7</v>
      </c>
      <c r="C394" s="35">
        <v>324</v>
      </c>
      <c r="D394" s="34">
        <f t="shared" si="13"/>
        <v>301.7</v>
      </c>
      <c r="E394" s="36">
        <v>45097</v>
      </c>
      <c r="F394" s="37">
        <v>301.7</v>
      </c>
      <c r="G394" s="36">
        <v>45098</v>
      </c>
      <c r="H394" s="76">
        <f t="shared" si="11"/>
        <v>0</v>
      </c>
      <c r="I394" s="5">
        <f t="shared" si="12"/>
        <v>0</v>
      </c>
      <c r="K394" s="33"/>
      <c r="L394" s="36">
        <v>45109</v>
      </c>
      <c r="M394" s="34">
        <f t="shared" si="10"/>
        <v>102</v>
      </c>
      <c r="N394" s="37">
        <v>0</v>
      </c>
      <c r="O394" s="35">
        <v>102</v>
      </c>
      <c r="P394" s="39">
        <v>1.02</v>
      </c>
      <c r="Q394" s="40">
        <f t="shared" si="15"/>
        <v>0</v>
      </c>
      <c r="R394" s="41"/>
    </row>
    <row r="395" spans="1:18" ht="15.6" x14ac:dyDescent="0.3">
      <c r="A395" s="5"/>
      <c r="B395" s="105">
        <f t="shared" si="14"/>
        <v>301.7</v>
      </c>
      <c r="C395" s="35">
        <v>324</v>
      </c>
      <c r="D395" s="34">
        <f t="shared" si="13"/>
        <v>301.7</v>
      </c>
      <c r="E395" s="36">
        <v>45098</v>
      </c>
      <c r="F395" s="37">
        <v>301.7</v>
      </c>
      <c r="G395" s="36">
        <v>45099</v>
      </c>
      <c r="H395" s="76">
        <f t="shared" si="11"/>
        <v>0</v>
      </c>
      <c r="I395" s="5">
        <f t="shared" si="12"/>
        <v>0</v>
      </c>
      <c r="K395" s="33"/>
      <c r="L395" s="36">
        <v>45110</v>
      </c>
      <c r="M395" s="34">
        <f t="shared" si="10"/>
        <v>102</v>
      </c>
      <c r="N395" s="37">
        <v>0</v>
      </c>
      <c r="O395" s="35">
        <v>102</v>
      </c>
      <c r="P395" s="39">
        <v>1.02</v>
      </c>
      <c r="Q395" s="40">
        <f t="shared" si="15"/>
        <v>0</v>
      </c>
      <c r="R395" s="41"/>
    </row>
    <row r="396" spans="1:18" ht="15.6" x14ac:dyDescent="0.3">
      <c r="A396" s="5"/>
      <c r="B396" s="105">
        <f t="shared" si="14"/>
        <v>301.7</v>
      </c>
      <c r="C396" s="35">
        <v>324</v>
      </c>
      <c r="D396" s="34">
        <f t="shared" si="13"/>
        <v>301.7</v>
      </c>
      <c r="E396" s="36">
        <v>45099</v>
      </c>
      <c r="F396" s="37">
        <v>301.7</v>
      </c>
      <c r="G396" s="36">
        <v>45100</v>
      </c>
      <c r="H396" s="76">
        <f t="shared" si="11"/>
        <v>0</v>
      </c>
      <c r="I396" s="5">
        <f t="shared" si="12"/>
        <v>0</v>
      </c>
      <c r="K396" s="33"/>
      <c r="L396" s="36">
        <v>45111</v>
      </c>
      <c r="M396" s="34">
        <f t="shared" si="10"/>
        <v>102</v>
      </c>
      <c r="N396" s="37">
        <v>0</v>
      </c>
      <c r="O396" s="35">
        <v>102</v>
      </c>
      <c r="P396" s="39">
        <v>1.02</v>
      </c>
      <c r="Q396" s="40">
        <f t="shared" si="15"/>
        <v>0</v>
      </c>
      <c r="R396" s="41"/>
    </row>
    <row r="397" spans="1:18" ht="15.6" x14ac:dyDescent="0.3">
      <c r="A397" s="5"/>
      <c r="B397" s="105">
        <f t="shared" si="14"/>
        <v>301.7</v>
      </c>
      <c r="C397" s="35">
        <v>324</v>
      </c>
      <c r="D397" s="34">
        <f t="shared" si="13"/>
        <v>301.7</v>
      </c>
      <c r="E397" s="36">
        <v>45100</v>
      </c>
      <c r="F397" s="37">
        <v>301.7</v>
      </c>
      <c r="G397" s="36">
        <v>45101</v>
      </c>
      <c r="H397" s="76">
        <f t="shared" si="11"/>
        <v>0</v>
      </c>
      <c r="I397" s="5">
        <f t="shared" si="12"/>
        <v>0</v>
      </c>
      <c r="K397" s="33"/>
      <c r="L397" s="36">
        <v>45112</v>
      </c>
      <c r="M397" s="34">
        <f t="shared" si="10"/>
        <v>102</v>
      </c>
      <c r="N397" s="37">
        <v>0</v>
      </c>
      <c r="O397" s="35">
        <v>102</v>
      </c>
      <c r="P397" s="39">
        <v>1.02</v>
      </c>
      <c r="Q397" s="40">
        <f t="shared" si="15"/>
        <v>0</v>
      </c>
      <c r="R397" s="41"/>
    </row>
    <row r="398" spans="1:18" ht="15.6" x14ac:dyDescent="0.3">
      <c r="A398" s="5"/>
      <c r="B398" s="105">
        <f t="shared" si="14"/>
        <v>301.7</v>
      </c>
      <c r="C398" s="35">
        <v>324</v>
      </c>
      <c r="D398" s="34">
        <f t="shared" si="13"/>
        <v>301.7</v>
      </c>
      <c r="E398" s="36">
        <v>45101</v>
      </c>
      <c r="F398" s="37">
        <v>301.7</v>
      </c>
      <c r="G398" s="36">
        <v>45102</v>
      </c>
      <c r="H398" s="76">
        <f t="shared" si="11"/>
        <v>0</v>
      </c>
      <c r="I398" s="5">
        <f t="shared" si="12"/>
        <v>0</v>
      </c>
      <c r="K398" s="33"/>
      <c r="L398" s="36">
        <v>45113</v>
      </c>
      <c r="M398" s="34">
        <f t="shared" si="10"/>
        <v>102</v>
      </c>
      <c r="N398" s="37">
        <v>0</v>
      </c>
      <c r="O398" s="35">
        <v>102</v>
      </c>
      <c r="P398" s="39">
        <v>1.02</v>
      </c>
      <c r="Q398" s="40">
        <f t="shared" si="15"/>
        <v>0</v>
      </c>
      <c r="R398" s="41"/>
    </row>
    <row r="399" spans="1:18" ht="15.6" x14ac:dyDescent="0.3">
      <c r="A399" s="5"/>
      <c r="B399" s="105">
        <f t="shared" si="14"/>
        <v>301.7</v>
      </c>
      <c r="C399" s="35">
        <v>324</v>
      </c>
      <c r="D399" s="34">
        <f t="shared" si="13"/>
        <v>301.7</v>
      </c>
      <c r="E399" s="36">
        <v>45102</v>
      </c>
      <c r="F399" s="37">
        <v>301.7</v>
      </c>
      <c r="G399" s="36">
        <v>45103</v>
      </c>
      <c r="H399" s="76">
        <f t="shared" si="11"/>
        <v>0</v>
      </c>
      <c r="I399" s="5">
        <f t="shared" si="12"/>
        <v>0</v>
      </c>
      <c r="K399" s="33"/>
      <c r="L399" s="36">
        <v>45114</v>
      </c>
      <c r="M399" s="34">
        <f t="shared" si="10"/>
        <v>102</v>
      </c>
      <c r="N399" s="37">
        <v>0</v>
      </c>
      <c r="O399" s="35">
        <v>102</v>
      </c>
      <c r="P399" s="39">
        <v>1.02</v>
      </c>
      <c r="Q399" s="40">
        <f t="shared" si="15"/>
        <v>0</v>
      </c>
      <c r="R399" s="41"/>
    </row>
    <row r="400" spans="1:18" ht="15.6" x14ac:dyDescent="0.3">
      <c r="A400" s="5"/>
      <c r="B400" s="105">
        <f t="shared" si="14"/>
        <v>301.7</v>
      </c>
      <c r="C400" s="35">
        <v>324</v>
      </c>
      <c r="D400" s="34">
        <f t="shared" si="13"/>
        <v>301.7</v>
      </c>
      <c r="E400" s="36">
        <v>45103</v>
      </c>
      <c r="F400" s="37">
        <v>301.7</v>
      </c>
      <c r="G400" s="36">
        <v>45104</v>
      </c>
      <c r="H400" s="76">
        <f t="shared" si="11"/>
        <v>0</v>
      </c>
      <c r="I400" s="5">
        <f t="shared" si="12"/>
        <v>0</v>
      </c>
      <c r="K400" s="33"/>
      <c r="L400" s="36">
        <v>45115</v>
      </c>
      <c r="M400" s="34">
        <f t="shared" si="10"/>
        <v>102</v>
      </c>
      <c r="N400" s="37">
        <v>0</v>
      </c>
      <c r="O400" s="35">
        <v>102</v>
      </c>
      <c r="P400" s="39">
        <v>1.02</v>
      </c>
      <c r="Q400" s="40">
        <f t="shared" si="15"/>
        <v>0</v>
      </c>
      <c r="R400" s="41"/>
    </row>
    <row r="401" spans="1:18" ht="15.6" x14ac:dyDescent="0.3">
      <c r="A401" s="5"/>
      <c r="B401" s="105">
        <f t="shared" si="14"/>
        <v>301.7</v>
      </c>
      <c r="C401" s="35">
        <v>324</v>
      </c>
      <c r="D401" s="34">
        <f t="shared" si="13"/>
        <v>301.7</v>
      </c>
      <c r="E401" s="36">
        <v>45104</v>
      </c>
      <c r="F401" s="37">
        <v>301.7</v>
      </c>
      <c r="G401" s="36">
        <v>45105</v>
      </c>
      <c r="H401" s="76">
        <f t="shared" si="11"/>
        <v>0</v>
      </c>
      <c r="I401" s="5">
        <f t="shared" si="12"/>
        <v>0</v>
      </c>
      <c r="K401" s="33"/>
      <c r="L401" s="36">
        <v>45116</v>
      </c>
      <c r="M401" s="34">
        <f t="shared" si="10"/>
        <v>102</v>
      </c>
      <c r="N401" s="37">
        <v>0</v>
      </c>
      <c r="O401" s="35">
        <v>102</v>
      </c>
      <c r="P401" s="39">
        <v>1.02</v>
      </c>
      <c r="Q401" s="40">
        <f t="shared" si="15"/>
        <v>0</v>
      </c>
      <c r="R401" s="41"/>
    </row>
    <row r="402" spans="1:18" ht="15.6" x14ac:dyDescent="0.3">
      <c r="A402" s="5"/>
      <c r="B402" s="105">
        <f t="shared" si="14"/>
        <v>301.7</v>
      </c>
      <c r="C402" s="35">
        <v>324</v>
      </c>
      <c r="D402" s="34">
        <f t="shared" si="13"/>
        <v>301.7</v>
      </c>
      <c r="E402" s="36">
        <v>45105</v>
      </c>
      <c r="F402" s="37">
        <v>301.7</v>
      </c>
      <c r="G402" s="36">
        <v>45106</v>
      </c>
      <c r="H402" s="76">
        <f t="shared" si="11"/>
        <v>0</v>
      </c>
      <c r="I402" s="5">
        <f t="shared" si="12"/>
        <v>0</v>
      </c>
      <c r="K402" s="33"/>
      <c r="L402" s="36">
        <v>45117</v>
      </c>
      <c r="M402" s="34">
        <f t="shared" si="10"/>
        <v>102</v>
      </c>
      <c r="N402" s="37">
        <v>0</v>
      </c>
      <c r="O402" s="35">
        <v>102</v>
      </c>
      <c r="P402" s="39">
        <v>1.02</v>
      </c>
      <c r="Q402" s="40">
        <f t="shared" si="15"/>
        <v>0</v>
      </c>
      <c r="R402" s="41"/>
    </row>
    <row r="403" spans="1:18" ht="15.6" x14ac:dyDescent="0.3">
      <c r="A403" s="5"/>
      <c r="B403" s="105">
        <f t="shared" si="14"/>
        <v>301.7</v>
      </c>
      <c r="C403" s="35">
        <v>324</v>
      </c>
      <c r="D403" s="34">
        <f t="shared" si="13"/>
        <v>301.7</v>
      </c>
      <c r="E403" s="36">
        <v>45106</v>
      </c>
      <c r="F403" s="37">
        <v>301.7</v>
      </c>
      <c r="G403" s="36">
        <v>45107</v>
      </c>
      <c r="H403" s="76">
        <f t="shared" si="11"/>
        <v>0</v>
      </c>
      <c r="I403" s="5">
        <f t="shared" si="12"/>
        <v>0</v>
      </c>
      <c r="K403" s="33"/>
      <c r="L403" s="36">
        <v>45118</v>
      </c>
      <c r="M403" s="34">
        <f t="shared" si="10"/>
        <v>102</v>
      </c>
      <c r="N403" s="37">
        <v>0</v>
      </c>
      <c r="O403" s="35">
        <v>102</v>
      </c>
      <c r="P403" s="39">
        <v>1.02</v>
      </c>
      <c r="Q403" s="40">
        <f t="shared" si="15"/>
        <v>0</v>
      </c>
      <c r="R403" s="41"/>
    </row>
    <row r="404" spans="1:18" ht="15.6" x14ac:dyDescent="0.3">
      <c r="A404" s="5"/>
      <c r="B404" s="105">
        <f t="shared" si="14"/>
        <v>301.7</v>
      </c>
      <c r="C404" s="35">
        <v>324</v>
      </c>
      <c r="D404" s="34">
        <f t="shared" si="13"/>
        <v>301.7</v>
      </c>
      <c r="E404" s="36">
        <v>45107</v>
      </c>
      <c r="F404" s="37">
        <v>301.7</v>
      </c>
      <c r="G404" s="36">
        <v>45108</v>
      </c>
      <c r="H404" s="76">
        <f t="shared" si="11"/>
        <v>0</v>
      </c>
      <c r="I404" s="5">
        <f t="shared" si="12"/>
        <v>0</v>
      </c>
      <c r="K404" s="33"/>
      <c r="L404" s="36">
        <v>45119</v>
      </c>
      <c r="M404" s="34">
        <f t="shared" si="10"/>
        <v>102</v>
      </c>
      <c r="N404" s="37">
        <v>0</v>
      </c>
      <c r="O404" s="35">
        <v>102</v>
      </c>
      <c r="P404" s="39">
        <v>1.02</v>
      </c>
      <c r="Q404" s="40">
        <f t="shared" si="15"/>
        <v>0</v>
      </c>
      <c r="R404" s="41"/>
    </row>
    <row r="405" spans="1:18" ht="15.6" x14ac:dyDescent="0.3">
      <c r="A405" s="5"/>
      <c r="B405" s="105">
        <f t="shared" si="14"/>
        <v>301.7</v>
      </c>
      <c r="C405" s="35">
        <v>324</v>
      </c>
      <c r="D405" s="34">
        <f t="shared" si="13"/>
        <v>301.7</v>
      </c>
      <c r="E405" s="36">
        <v>45108</v>
      </c>
      <c r="F405" s="37">
        <v>301.7</v>
      </c>
      <c r="G405" s="36">
        <v>45109</v>
      </c>
      <c r="H405" s="76">
        <f t="shared" si="11"/>
        <v>0</v>
      </c>
      <c r="I405" s="5">
        <f t="shared" si="12"/>
        <v>0</v>
      </c>
      <c r="K405" s="33"/>
      <c r="L405" s="36">
        <v>45120</v>
      </c>
      <c r="M405" s="34">
        <f t="shared" si="10"/>
        <v>102</v>
      </c>
      <c r="N405" s="37">
        <v>0</v>
      </c>
      <c r="O405" s="35">
        <v>102</v>
      </c>
      <c r="P405" s="39">
        <v>1.02</v>
      </c>
      <c r="Q405" s="40">
        <f t="shared" si="15"/>
        <v>0</v>
      </c>
      <c r="R405" s="41"/>
    </row>
    <row r="406" spans="1:18" ht="15.6" x14ac:dyDescent="0.3">
      <c r="A406" s="5"/>
      <c r="B406" s="105">
        <f t="shared" si="14"/>
        <v>301.7</v>
      </c>
      <c r="C406" s="35">
        <v>324</v>
      </c>
      <c r="D406" s="34">
        <f t="shared" si="13"/>
        <v>301.7</v>
      </c>
      <c r="E406" s="36">
        <v>45109</v>
      </c>
      <c r="F406" s="37">
        <v>301.7</v>
      </c>
      <c r="G406" s="36">
        <v>45110</v>
      </c>
      <c r="H406" s="76">
        <f t="shared" si="11"/>
        <v>0</v>
      </c>
      <c r="I406" s="5">
        <f t="shared" si="12"/>
        <v>0</v>
      </c>
      <c r="K406" s="33"/>
      <c r="L406" s="36">
        <v>45121</v>
      </c>
      <c r="M406" s="34">
        <f t="shared" si="10"/>
        <v>102</v>
      </c>
      <c r="N406" s="37">
        <v>0</v>
      </c>
      <c r="O406" s="35">
        <v>102</v>
      </c>
      <c r="P406" s="39">
        <v>1.02</v>
      </c>
      <c r="Q406" s="40">
        <f t="shared" si="15"/>
        <v>0</v>
      </c>
      <c r="R406" s="41"/>
    </row>
    <row r="407" spans="1:18" ht="15.6" x14ac:dyDescent="0.3">
      <c r="A407" s="5"/>
      <c r="B407" s="105">
        <f t="shared" si="14"/>
        <v>301.7</v>
      </c>
      <c r="C407" s="35">
        <v>324</v>
      </c>
      <c r="D407" s="34">
        <f t="shared" si="13"/>
        <v>301.7</v>
      </c>
      <c r="E407" s="36">
        <v>45110</v>
      </c>
      <c r="F407" s="37">
        <v>301.7</v>
      </c>
      <c r="G407" s="36">
        <v>45111</v>
      </c>
      <c r="H407" s="76">
        <f t="shared" si="11"/>
        <v>0</v>
      </c>
      <c r="I407" s="5">
        <f t="shared" si="12"/>
        <v>0</v>
      </c>
      <c r="K407" s="33"/>
      <c r="L407" s="36">
        <v>45122</v>
      </c>
      <c r="M407" s="34">
        <f t="shared" si="10"/>
        <v>102</v>
      </c>
      <c r="N407" s="37">
        <v>0</v>
      </c>
      <c r="O407" s="35">
        <v>102</v>
      </c>
      <c r="P407" s="39">
        <v>1.02</v>
      </c>
      <c r="Q407" s="40">
        <f t="shared" si="15"/>
        <v>0</v>
      </c>
      <c r="R407" s="41"/>
    </row>
    <row r="408" spans="1:18" ht="15.6" x14ac:dyDescent="0.3">
      <c r="A408" s="5"/>
      <c r="B408" s="105">
        <f t="shared" si="14"/>
        <v>301.7</v>
      </c>
      <c r="C408" s="35">
        <v>324</v>
      </c>
      <c r="D408" s="34">
        <f t="shared" si="13"/>
        <v>301.7</v>
      </c>
      <c r="E408" s="36">
        <v>45111</v>
      </c>
      <c r="F408" s="37">
        <v>301.7</v>
      </c>
      <c r="G408" s="36">
        <v>45112</v>
      </c>
      <c r="H408" s="76">
        <f t="shared" si="11"/>
        <v>0</v>
      </c>
      <c r="I408" s="5">
        <f t="shared" si="12"/>
        <v>0</v>
      </c>
      <c r="K408" s="33"/>
      <c r="L408" s="36">
        <v>45123</v>
      </c>
      <c r="M408" s="34">
        <f t="shared" si="10"/>
        <v>102</v>
      </c>
      <c r="N408" s="37">
        <v>0</v>
      </c>
      <c r="O408" s="35">
        <v>102</v>
      </c>
      <c r="P408" s="39">
        <v>1.02</v>
      </c>
      <c r="Q408" s="40">
        <f t="shared" si="15"/>
        <v>0</v>
      </c>
      <c r="R408" s="41"/>
    </row>
    <row r="409" spans="1:18" ht="15.6" x14ac:dyDescent="0.3">
      <c r="A409" s="5"/>
      <c r="B409" s="105">
        <f t="shared" si="14"/>
        <v>301.7</v>
      </c>
      <c r="C409" s="35">
        <v>324</v>
      </c>
      <c r="D409" s="34">
        <f t="shared" si="13"/>
        <v>301.7</v>
      </c>
      <c r="E409" s="36">
        <v>45112</v>
      </c>
      <c r="F409" s="37">
        <v>301.7</v>
      </c>
      <c r="G409" s="36">
        <v>45113</v>
      </c>
      <c r="H409" s="76">
        <f t="shared" si="11"/>
        <v>0</v>
      </c>
      <c r="I409" s="5">
        <f t="shared" si="12"/>
        <v>0</v>
      </c>
      <c r="K409" s="33"/>
      <c r="L409" s="36">
        <v>45124</v>
      </c>
      <c r="M409" s="34">
        <f t="shared" si="10"/>
        <v>102</v>
      </c>
      <c r="N409" s="37">
        <v>0</v>
      </c>
      <c r="O409" s="35">
        <v>102</v>
      </c>
      <c r="P409" s="39">
        <v>1.02</v>
      </c>
      <c r="Q409" s="40">
        <f t="shared" si="15"/>
        <v>0</v>
      </c>
      <c r="R409" s="41"/>
    </row>
    <row r="410" spans="1:18" ht="15.6" x14ac:dyDescent="0.3">
      <c r="A410" s="5"/>
      <c r="B410" s="105">
        <f t="shared" si="14"/>
        <v>301.7</v>
      </c>
      <c r="C410" s="35">
        <v>324</v>
      </c>
      <c r="D410" s="34">
        <f t="shared" si="13"/>
        <v>301.7</v>
      </c>
      <c r="E410" s="36">
        <v>45113</v>
      </c>
      <c r="F410" s="37">
        <v>301.7</v>
      </c>
      <c r="G410" s="36">
        <v>45114</v>
      </c>
      <c r="H410" s="76">
        <f t="shared" si="11"/>
        <v>0</v>
      </c>
      <c r="I410" s="5">
        <f t="shared" si="12"/>
        <v>0</v>
      </c>
      <c r="K410" s="33"/>
      <c r="L410" s="36">
        <v>45125</v>
      </c>
      <c r="M410" s="34">
        <f t="shared" si="10"/>
        <v>102</v>
      </c>
      <c r="N410" s="37">
        <v>0</v>
      </c>
      <c r="O410" s="35">
        <v>102</v>
      </c>
      <c r="P410" s="39">
        <v>1.02</v>
      </c>
      <c r="Q410" s="40">
        <f t="shared" si="15"/>
        <v>0</v>
      </c>
      <c r="R410" s="41"/>
    </row>
    <row r="411" spans="1:18" ht="15.6" x14ac:dyDescent="0.3">
      <c r="A411" s="5"/>
      <c r="B411" s="105">
        <f t="shared" si="14"/>
        <v>301.7</v>
      </c>
      <c r="C411" s="35">
        <v>324</v>
      </c>
      <c r="D411" s="34">
        <f t="shared" si="13"/>
        <v>301.7</v>
      </c>
      <c r="E411" s="36">
        <v>45114</v>
      </c>
      <c r="F411" s="37">
        <v>301.7</v>
      </c>
      <c r="G411" s="36">
        <v>45115</v>
      </c>
      <c r="H411" s="76">
        <f t="shared" si="11"/>
        <v>0</v>
      </c>
      <c r="I411" s="5">
        <f t="shared" si="12"/>
        <v>0</v>
      </c>
      <c r="K411" s="33"/>
      <c r="L411" s="36">
        <v>45126</v>
      </c>
      <c r="M411" s="34">
        <f t="shared" si="10"/>
        <v>102</v>
      </c>
      <c r="N411" s="37">
        <v>0</v>
      </c>
      <c r="O411" s="35">
        <v>102</v>
      </c>
      <c r="P411" s="39">
        <v>1.02</v>
      </c>
      <c r="Q411" s="40">
        <f t="shared" si="15"/>
        <v>0</v>
      </c>
      <c r="R411" s="41"/>
    </row>
    <row r="412" spans="1:18" ht="15.6" x14ac:dyDescent="0.3">
      <c r="A412" s="5"/>
      <c r="B412" s="105">
        <f t="shared" si="14"/>
        <v>301.7</v>
      </c>
      <c r="C412" s="35">
        <v>324</v>
      </c>
      <c r="D412" s="34">
        <f t="shared" si="13"/>
        <v>301.7</v>
      </c>
      <c r="E412" s="36">
        <v>45115</v>
      </c>
      <c r="F412" s="37">
        <v>301.7</v>
      </c>
      <c r="G412" s="36">
        <v>45116</v>
      </c>
      <c r="H412" s="76">
        <f t="shared" si="11"/>
        <v>0</v>
      </c>
      <c r="I412" s="5">
        <f t="shared" si="12"/>
        <v>0</v>
      </c>
      <c r="K412" s="33"/>
      <c r="L412" s="36">
        <v>45127</v>
      </c>
      <c r="M412" s="34">
        <f t="shared" si="10"/>
        <v>102</v>
      </c>
      <c r="N412" s="37">
        <v>0</v>
      </c>
      <c r="O412" s="35">
        <v>102</v>
      </c>
      <c r="P412" s="39">
        <v>1.02</v>
      </c>
      <c r="Q412" s="40">
        <f t="shared" si="15"/>
        <v>0</v>
      </c>
      <c r="R412" s="41"/>
    </row>
    <row r="413" spans="1:18" ht="15.6" x14ac:dyDescent="0.3">
      <c r="A413" s="5"/>
      <c r="B413" s="105">
        <f t="shared" si="14"/>
        <v>301.7</v>
      </c>
      <c r="C413" s="35">
        <v>324</v>
      </c>
      <c r="D413" s="34">
        <f t="shared" si="13"/>
        <v>301.7</v>
      </c>
      <c r="E413" s="36">
        <v>45116</v>
      </c>
      <c r="F413" s="37">
        <v>301.7</v>
      </c>
      <c r="G413" s="36">
        <v>45117</v>
      </c>
      <c r="H413" s="76">
        <f t="shared" si="11"/>
        <v>0</v>
      </c>
      <c r="I413" s="5">
        <f t="shared" si="12"/>
        <v>0</v>
      </c>
      <c r="K413" s="33"/>
      <c r="L413" s="36">
        <v>45128</v>
      </c>
      <c r="M413" s="34">
        <f t="shared" si="10"/>
        <v>102</v>
      </c>
      <c r="N413" s="37">
        <v>0</v>
      </c>
      <c r="O413" s="35">
        <v>102</v>
      </c>
      <c r="P413" s="39">
        <v>1.02</v>
      </c>
      <c r="Q413" s="40">
        <f t="shared" si="15"/>
        <v>0</v>
      </c>
      <c r="R413" s="41"/>
    </row>
    <row r="414" spans="1:18" ht="15.6" x14ac:dyDescent="0.3">
      <c r="A414" s="5"/>
      <c r="B414" s="105">
        <f t="shared" si="14"/>
        <v>301.7</v>
      </c>
      <c r="C414" s="35">
        <v>324</v>
      </c>
      <c r="D414" s="34">
        <f t="shared" si="13"/>
        <v>301.7</v>
      </c>
      <c r="E414" s="36">
        <v>45117</v>
      </c>
      <c r="F414" s="37">
        <v>301.7</v>
      </c>
      <c r="G414" s="36">
        <v>45118</v>
      </c>
      <c r="H414" s="76">
        <f t="shared" si="11"/>
        <v>0</v>
      </c>
      <c r="I414" s="5">
        <f t="shared" si="12"/>
        <v>0</v>
      </c>
      <c r="K414" s="33"/>
      <c r="L414" s="36">
        <v>45129</v>
      </c>
      <c r="M414" s="34">
        <f t="shared" si="10"/>
        <v>102</v>
      </c>
      <c r="N414" s="37">
        <v>0</v>
      </c>
      <c r="O414" s="35">
        <v>102</v>
      </c>
      <c r="P414" s="39">
        <v>1.02</v>
      </c>
      <c r="Q414" s="40">
        <f t="shared" si="15"/>
        <v>0</v>
      </c>
      <c r="R414" s="41"/>
    </row>
    <row r="415" spans="1:18" ht="15.6" x14ac:dyDescent="0.3">
      <c r="A415" s="5"/>
      <c r="B415" s="105">
        <f t="shared" si="14"/>
        <v>301.7</v>
      </c>
      <c r="C415" s="35">
        <v>324</v>
      </c>
      <c r="D415" s="34">
        <f t="shared" si="13"/>
        <v>301.7</v>
      </c>
      <c r="E415" s="36">
        <v>45118</v>
      </c>
      <c r="F415" s="37">
        <v>301.7</v>
      </c>
      <c r="G415" s="36">
        <v>45119</v>
      </c>
      <c r="H415" s="76">
        <f t="shared" si="11"/>
        <v>0</v>
      </c>
      <c r="I415" s="5">
        <f t="shared" si="12"/>
        <v>0</v>
      </c>
      <c r="K415" s="33"/>
      <c r="L415" s="36">
        <v>45130</v>
      </c>
      <c r="M415" s="34">
        <f t="shared" si="10"/>
        <v>102</v>
      </c>
      <c r="N415" s="37">
        <v>0</v>
      </c>
      <c r="O415" s="35">
        <v>102</v>
      </c>
      <c r="P415" s="39">
        <v>1.02</v>
      </c>
      <c r="Q415" s="40">
        <f t="shared" si="15"/>
        <v>0</v>
      </c>
      <c r="R415" s="41"/>
    </row>
    <row r="416" spans="1:18" ht="15.6" x14ac:dyDescent="0.3">
      <c r="A416" s="5"/>
      <c r="B416" s="105">
        <f t="shared" si="14"/>
        <v>301.7</v>
      </c>
      <c r="C416" s="35">
        <v>324</v>
      </c>
      <c r="D416" s="34">
        <f t="shared" si="13"/>
        <v>301.7</v>
      </c>
      <c r="E416" s="36">
        <v>45119</v>
      </c>
      <c r="F416" s="37">
        <v>301.7</v>
      </c>
      <c r="G416" s="36">
        <v>45120</v>
      </c>
      <c r="H416" s="76">
        <f t="shared" si="11"/>
        <v>0</v>
      </c>
      <c r="I416" s="5">
        <f t="shared" si="12"/>
        <v>0</v>
      </c>
      <c r="K416" s="33"/>
      <c r="L416" s="36">
        <v>45131</v>
      </c>
      <c r="M416" s="34">
        <f t="shared" si="10"/>
        <v>102</v>
      </c>
      <c r="N416" s="37">
        <v>0</v>
      </c>
      <c r="O416" s="35">
        <v>102</v>
      </c>
      <c r="P416" s="39">
        <v>1.02</v>
      </c>
      <c r="Q416" s="40">
        <f t="shared" si="15"/>
        <v>0</v>
      </c>
      <c r="R416" s="41"/>
    </row>
    <row r="417" spans="1:18" ht="15.6" x14ac:dyDescent="0.3">
      <c r="A417" s="5"/>
      <c r="B417" s="105">
        <f t="shared" si="14"/>
        <v>301.7</v>
      </c>
      <c r="C417" s="35">
        <v>324</v>
      </c>
      <c r="D417" s="34">
        <f t="shared" si="13"/>
        <v>301.7</v>
      </c>
      <c r="E417" s="36">
        <v>45120</v>
      </c>
      <c r="F417" s="37">
        <v>301.7</v>
      </c>
      <c r="G417" s="36">
        <v>45121</v>
      </c>
      <c r="H417" s="76">
        <f t="shared" si="11"/>
        <v>0</v>
      </c>
      <c r="I417" s="5">
        <f t="shared" si="12"/>
        <v>0</v>
      </c>
      <c r="K417" s="33"/>
      <c r="L417" s="36">
        <v>45132</v>
      </c>
      <c r="M417" s="34">
        <f t="shared" si="10"/>
        <v>102</v>
      </c>
      <c r="N417" s="37">
        <v>0</v>
      </c>
      <c r="O417" s="35">
        <v>102</v>
      </c>
      <c r="P417" s="39">
        <v>1.02</v>
      </c>
      <c r="Q417" s="40">
        <f t="shared" si="15"/>
        <v>0</v>
      </c>
      <c r="R417" s="41"/>
    </row>
    <row r="418" spans="1:18" ht="15.6" x14ac:dyDescent="0.3">
      <c r="A418" s="5"/>
      <c r="B418" s="105">
        <f t="shared" si="14"/>
        <v>301.7</v>
      </c>
      <c r="C418" s="35">
        <v>324</v>
      </c>
      <c r="D418" s="34">
        <f t="shared" si="13"/>
        <v>301.7</v>
      </c>
      <c r="E418" s="36">
        <v>45121</v>
      </c>
      <c r="F418" s="37">
        <v>301.7</v>
      </c>
      <c r="G418" s="36">
        <v>45122</v>
      </c>
      <c r="H418" s="76">
        <f t="shared" si="11"/>
        <v>0</v>
      </c>
      <c r="I418" s="5">
        <f t="shared" si="12"/>
        <v>0</v>
      </c>
      <c r="K418" s="33"/>
      <c r="L418" s="36">
        <v>45133</v>
      </c>
      <c r="M418" s="34">
        <f t="shared" si="10"/>
        <v>102</v>
      </c>
      <c r="N418" s="37">
        <v>0</v>
      </c>
      <c r="O418" s="35">
        <v>102</v>
      </c>
      <c r="P418" s="39">
        <v>1.02</v>
      </c>
      <c r="Q418" s="40">
        <f t="shared" si="15"/>
        <v>0</v>
      </c>
      <c r="R418" s="41"/>
    </row>
    <row r="419" spans="1:18" ht="15.6" x14ac:dyDescent="0.3">
      <c r="A419" s="5"/>
      <c r="B419" s="105">
        <f t="shared" si="14"/>
        <v>301.7</v>
      </c>
      <c r="C419" s="35">
        <v>324</v>
      </c>
      <c r="D419" s="34">
        <f t="shared" si="13"/>
        <v>301.7</v>
      </c>
      <c r="E419" s="36">
        <v>45122</v>
      </c>
      <c r="F419" s="37">
        <v>301.7</v>
      </c>
      <c r="G419" s="36">
        <v>45123</v>
      </c>
      <c r="H419" s="76">
        <f t="shared" si="11"/>
        <v>0</v>
      </c>
      <c r="I419" s="5">
        <f t="shared" si="12"/>
        <v>0</v>
      </c>
      <c r="K419" s="33"/>
      <c r="L419" s="36">
        <v>45134</v>
      </c>
      <c r="M419" s="34">
        <f t="shared" si="10"/>
        <v>102</v>
      </c>
      <c r="N419" s="37">
        <v>0</v>
      </c>
      <c r="O419" s="35">
        <v>102</v>
      </c>
      <c r="P419" s="39">
        <v>1.02</v>
      </c>
      <c r="Q419" s="40">
        <f t="shared" si="15"/>
        <v>0</v>
      </c>
      <c r="R419" s="41"/>
    </row>
    <row r="420" spans="1:18" ht="15.6" x14ac:dyDescent="0.3">
      <c r="A420" s="5"/>
      <c r="B420" s="105">
        <f t="shared" si="14"/>
        <v>301.7</v>
      </c>
      <c r="C420" s="35">
        <v>324</v>
      </c>
      <c r="D420" s="34">
        <f t="shared" si="13"/>
        <v>301.7</v>
      </c>
      <c r="E420" s="36">
        <v>45123</v>
      </c>
      <c r="F420" s="37">
        <v>301.7</v>
      </c>
      <c r="G420" s="36">
        <v>45124</v>
      </c>
      <c r="H420" s="76">
        <f t="shared" si="11"/>
        <v>0</v>
      </c>
      <c r="I420" s="5">
        <f t="shared" si="12"/>
        <v>0</v>
      </c>
      <c r="K420" s="33"/>
      <c r="L420" s="36">
        <v>45135</v>
      </c>
      <c r="M420" s="34">
        <f t="shared" si="10"/>
        <v>102</v>
      </c>
      <c r="N420" s="37">
        <v>0</v>
      </c>
      <c r="O420" s="35">
        <v>102</v>
      </c>
      <c r="P420" s="39">
        <v>1.02</v>
      </c>
      <c r="Q420" s="40">
        <f t="shared" si="15"/>
        <v>0</v>
      </c>
      <c r="R420" s="41"/>
    </row>
    <row r="421" spans="1:18" ht="15.6" x14ac:dyDescent="0.3">
      <c r="A421" s="5"/>
      <c r="B421" s="105">
        <f t="shared" si="14"/>
        <v>301.7</v>
      </c>
      <c r="C421" s="35">
        <v>324</v>
      </c>
      <c r="D421" s="34">
        <f t="shared" si="13"/>
        <v>301.7</v>
      </c>
      <c r="E421" s="36">
        <v>45124</v>
      </c>
      <c r="F421" s="37">
        <v>301.7</v>
      </c>
      <c r="G421" s="36">
        <v>45125</v>
      </c>
      <c r="H421" s="76">
        <f t="shared" si="11"/>
        <v>0</v>
      </c>
      <c r="I421" s="5">
        <f t="shared" si="12"/>
        <v>0</v>
      </c>
      <c r="K421" s="33"/>
      <c r="L421" s="36">
        <v>45136</v>
      </c>
      <c r="M421" s="34">
        <f t="shared" si="10"/>
        <v>102</v>
      </c>
      <c r="N421" s="37">
        <v>0</v>
      </c>
      <c r="O421" s="35">
        <v>102</v>
      </c>
      <c r="P421" s="39">
        <v>1.02</v>
      </c>
      <c r="Q421" s="40">
        <f t="shared" si="15"/>
        <v>0</v>
      </c>
      <c r="R421" s="41"/>
    </row>
    <row r="422" spans="1:18" ht="15.6" x14ac:dyDescent="0.3">
      <c r="A422" s="5"/>
      <c r="B422" s="105">
        <f t="shared" si="14"/>
        <v>301.7</v>
      </c>
      <c r="C422" s="35">
        <v>324</v>
      </c>
      <c r="D422" s="34">
        <f t="shared" si="13"/>
        <v>301.7</v>
      </c>
      <c r="E422" s="36">
        <v>45125</v>
      </c>
      <c r="F422" s="37">
        <v>301.7</v>
      </c>
      <c r="G422" s="36">
        <v>45126</v>
      </c>
      <c r="H422" s="76">
        <f t="shared" si="11"/>
        <v>0</v>
      </c>
      <c r="I422" s="5">
        <f t="shared" si="12"/>
        <v>0</v>
      </c>
      <c r="K422" s="33"/>
      <c r="L422" s="36">
        <v>45137</v>
      </c>
      <c r="M422" s="34">
        <f t="shared" si="10"/>
        <v>102</v>
      </c>
      <c r="N422" s="37">
        <v>0</v>
      </c>
      <c r="O422" s="35">
        <v>102</v>
      </c>
      <c r="P422" s="39">
        <v>1.02</v>
      </c>
      <c r="Q422" s="40">
        <f t="shared" si="15"/>
        <v>0</v>
      </c>
      <c r="R422" s="41"/>
    </row>
    <row r="423" spans="1:18" ht="15.6" x14ac:dyDescent="0.3">
      <c r="A423" s="5"/>
      <c r="B423" s="105">
        <f t="shared" si="14"/>
        <v>301.7</v>
      </c>
      <c r="C423" s="35">
        <v>324</v>
      </c>
      <c r="D423" s="34">
        <f t="shared" si="13"/>
        <v>301.7</v>
      </c>
      <c r="E423" s="36">
        <v>45126</v>
      </c>
      <c r="F423" s="37">
        <v>301.7</v>
      </c>
      <c r="G423" s="36">
        <v>45127</v>
      </c>
      <c r="H423" s="76">
        <f t="shared" si="11"/>
        <v>0</v>
      </c>
      <c r="I423" s="5">
        <f t="shared" si="12"/>
        <v>0</v>
      </c>
      <c r="K423" s="33"/>
      <c r="L423" s="36">
        <v>45138</v>
      </c>
      <c r="M423" s="34">
        <f t="shared" si="10"/>
        <v>102</v>
      </c>
      <c r="N423" s="37">
        <v>0</v>
      </c>
      <c r="O423" s="35">
        <v>102</v>
      </c>
      <c r="P423" s="39">
        <v>1.02</v>
      </c>
      <c r="Q423" s="40">
        <f t="shared" si="15"/>
        <v>0</v>
      </c>
      <c r="R423" s="41"/>
    </row>
    <row r="424" spans="1:18" ht="15.6" x14ac:dyDescent="0.3">
      <c r="A424" s="5"/>
      <c r="B424" s="105">
        <f t="shared" si="14"/>
        <v>301.7</v>
      </c>
      <c r="C424" s="35">
        <v>324</v>
      </c>
      <c r="D424" s="34">
        <f t="shared" si="13"/>
        <v>301.7</v>
      </c>
      <c r="E424" s="36">
        <v>45127</v>
      </c>
      <c r="F424" s="37">
        <v>301.7</v>
      </c>
      <c r="G424" s="36">
        <v>45128</v>
      </c>
      <c r="H424" s="76">
        <f t="shared" si="11"/>
        <v>0</v>
      </c>
      <c r="I424" s="5">
        <f t="shared" si="12"/>
        <v>0</v>
      </c>
      <c r="K424" s="33"/>
      <c r="L424" s="36">
        <v>45139</v>
      </c>
      <c r="M424" s="34">
        <f t="shared" si="10"/>
        <v>102</v>
      </c>
      <c r="N424" s="37">
        <v>0</v>
      </c>
      <c r="O424" s="35">
        <v>102</v>
      </c>
      <c r="P424" s="39">
        <v>1.02</v>
      </c>
      <c r="Q424" s="40">
        <f t="shared" si="15"/>
        <v>0</v>
      </c>
      <c r="R424" s="41"/>
    </row>
    <row r="425" spans="1:18" ht="15.6" x14ac:dyDescent="0.3">
      <c r="A425" s="5"/>
      <c r="B425" s="105">
        <f t="shared" si="14"/>
        <v>301.7</v>
      </c>
      <c r="C425" s="35">
        <v>324</v>
      </c>
      <c r="D425" s="34">
        <f t="shared" si="13"/>
        <v>301.7</v>
      </c>
      <c r="E425" s="36">
        <v>45128</v>
      </c>
      <c r="F425" s="37">
        <v>301.7</v>
      </c>
      <c r="G425" s="36">
        <v>45129</v>
      </c>
      <c r="H425" s="76">
        <f t="shared" si="11"/>
        <v>0</v>
      </c>
      <c r="I425" s="5">
        <f t="shared" si="12"/>
        <v>0</v>
      </c>
      <c r="K425" s="33"/>
      <c r="L425" s="36">
        <v>45140</v>
      </c>
      <c r="M425" s="34">
        <f t="shared" si="10"/>
        <v>102</v>
      </c>
      <c r="N425" s="37">
        <v>0</v>
      </c>
      <c r="O425" s="35">
        <v>102</v>
      </c>
      <c r="P425" s="39">
        <v>1.02</v>
      </c>
      <c r="Q425" s="40">
        <f t="shared" si="15"/>
        <v>0</v>
      </c>
      <c r="R425" s="41"/>
    </row>
    <row r="426" spans="1:18" ht="15.6" x14ac:dyDescent="0.3">
      <c r="A426" s="5"/>
      <c r="B426" s="105">
        <f t="shared" si="14"/>
        <v>301.7</v>
      </c>
      <c r="C426" s="35">
        <v>324</v>
      </c>
      <c r="D426" s="34">
        <f t="shared" si="13"/>
        <v>301.7</v>
      </c>
      <c r="E426" s="36">
        <v>45129</v>
      </c>
      <c r="F426" s="37">
        <v>301.7</v>
      </c>
      <c r="G426" s="36">
        <v>45130</v>
      </c>
      <c r="H426" s="76">
        <f t="shared" si="11"/>
        <v>0</v>
      </c>
      <c r="I426" s="5">
        <f t="shared" si="12"/>
        <v>0</v>
      </c>
      <c r="K426" s="33"/>
      <c r="L426" s="36">
        <v>45141</v>
      </c>
      <c r="M426" s="34">
        <f t="shared" si="10"/>
        <v>102</v>
      </c>
      <c r="N426" s="37">
        <v>0</v>
      </c>
      <c r="O426" s="35">
        <v>102</v>
      </c>
      <c r="P426" s="39">
        <v>1.02</v>
      </c>
      <c r="Q426" s="40">
        <f t="shared" si="15"/>
        <v>0</v>
      </c>
      <c r="R426" s="41"/>
    </row>
    <row r="427" spans="1:18" ht="15.6" x14ac:dyDescent="0.3">
      <c r="A427" s="5"/>
      <c r="B427" s="105">
        <f t="shared" si="14"/>
        <v>301.7</v>
      </c>
      <c r="C427" s="35">
        <v>324</v>
      </c>
      <c r="D427" s="34">
        <f t="shared" si="13"/>
        <v>301.7</v>
      </c>
      <c r="E427" s="36">
        <v>45130</v>
      </c>
      <c r="F427" s="37">
        <v>301.7</v>
      </c>
      <c r="G427" s="36">
        <v>45131</v>
      </c>
      <c r="H427" s="76">
        <f t="shared" si="11"/>
        <v>0</v>
      </c>
      <c r="I427" s="5">
        <f t="shared" si="12"/>
        <v>0</v>
      </c>
      <c r="K427" s="33"/>
      <c r="L427" s="36">
        <v>45142</v>
      </c>
      <c r="M427" s="34">
        <f t="shared" si="10"/>
        <v>102</v>
      </c>
      <c r="N427" s="37">
        <v>0</v>
      </c>
      <c r="O427" s="35">
        <v>102</v>
      </c>
      <c r="P427" s="39">
        <v>1.02</v>
      </c>
      <c r="Q427" s="40">
        <f t="shared" si="15"/>
        <v>0</v>
      </c>
      <c r="R427" s="41"/>
    </row>
    <row r="428" spans="1:18" ht="15.6" x14ac:dyDescent="0.3">
      <c r="A428" s="5"/>
      <c r="B428" s="105">
        <f t="shared" si="14"/>
        <v>301.7</v>
      </c>
      <c r="C428" s="35">
        <v>324</v>
      </c>
      <c r="D428" s="34">
        <f t="shared" si="13"/>
        <v>301.7</v>
      </c>
      <c r="E428" s="36">
        <v>45131</v>
      </c>
      <c r="F428" s="37">
        <v>301.7</v>
      </c>
      <c r="G428" s="36">
        <v>45132</v>
      </c>
      <c r="H428" s="76">
        <f t="shared" si="11"/>
        <v>0</v>
      </c>
      <c r="I428" s="5">
        <f t="shared" si="12"/>
        <v>0</v>
      </c>
      <c r="K428" s="33"/>
      <c r="L428" s="36">
        <v>45143</v>
      </c>
      <c r="M428" s="34">
        <f t="shared" si="10"/>
        <v>102</v>
      </c>
      <c r="N428" s="37">
        <v>0</v>
      </c>
      <c r="O428" s="35">
        <v>102</v>
      </c>
      <c r="P428" s="39">
        <v>1.02</v>
      </c>
      <c r="Q428" s="40">
        <f t="shared" si="15"/>
        <v>0</v>
      </c>
      <c r="R428" s="41"/>
    </row>
    <row r="429" spans="1:18" ht="15.6" x14ac:dyDescent="0.3">
      <c r="A429" s="5"/>
      <c r="B429" s="105">
        <f t="shared" si="14"/>
        <v>301.7</v>
      </c>
      <c r="C429" s="35">
        <v>324</v>
      </c>
      <c r="D429" s="34">
        <f t="shared" si="13"/>
        <v>301.7</v>
      </c>
      <c r="E429" s="36">
        <v>45132</v>
      </c>
      <c r="F429" s="37">
        <v>301.7</v>
      </c>
      <c r="G429" s="36">
        <v>45133</v>
      </c>
      <c r="H429" s="76">
        <f t="shared" si="11"/>
        <v>0</v>
      </c>
      <c r="I429" s="5">
        <f t="shared" si="12"/>
        <v>0</v>
      </c>
      <c r="K429" s="33"/>
      <c r="L429" s="36">
        <v>45144</v>
      </c>
      <c r="M429" s="34">
        <f t="shared" si="10"/>
        <v>102</v>
      </c>
      <c r="N429" s="37">
        <v>0</v>
      </c>
      <c r="O429" s="35">
        <v>102</v>
      </c>
      <c r="P429" s="39">
        <v>1.02</v>
      </c>
      <c r="Q429" s="40">
        <f t="shared" si="15"/>
        <v>0</v>
      </c>
      <c r="R429" s="41"/>
    </row>
    <row r="430" spans="1:18" ht="15.6" x14ac:dyDescent="0.3">
      <c r="A430" s="5"/>
      <c r="B430" s="105">
        <f t="shared" si="14"/>
        <v>301.7</v>
      </c>
      <c r="C430" s="35">
        <v>324</v>
      </c>
      <c r="D430" s="34">
        <f t="shared" si="13"/>
        <v>301.7</v>
      </c>
      <c r="E430" s="36">
        <v>45133</v>
      </c>
      <c r="F430" s="37">
        <v>301.7</v>
      </c>
      <c r="G430" s="36">
        <v>45134</v>
      </c>
      <c r="H430" s="76">
        <f t="shared" si="11"/>
        <v>0</v>
      </c>
      <c r="I430" s="5">
        <f t="shared" si="12"/>
        <v>0</v>
      </c>
      <c r="K430" s="33"/>
      <c r="L430" s="36">
        <v>45145</v>
      </c>
      <c r="M430" s="34">
        <f t="shared" si="10"/>
        <v>102</v>
      </c>
      <c r="N430" s="37">
        <v>0</v>
      </c>
      <c r="O430" s="35">
        <v>102</v>
      </c>
      <c r="P430" s="39">
        <v>1.02</v>
      </c>
      <c r="Q430" s="40">
        <f t="shared" si="15"/>
        <v>0</v>
      </c>
      <c r="R430" s="41"/>
    </row>
    <row r="431" spans="1:18" ht="15.6" x14ac:dyDescent="0.3">
      <c r="A431" s="5"/>
      <c r="B431" s="105">
        <f t="shared" si="14"/>
        <v>301.7</v>
      </c>
      <c r="C431" s="35">
        <v>324</v>
      </c>
      <c r="D431" s="34">
        <f t="shared" si="13"/>
        <v>301.7</v>
      </c>
      <c r="E431" s="36">
        <v>45134</v>
      </c>
      <c r="F431" s="37">
        <v>301.7</v>
      </c>
      <c r="G431" s="36">
        <v>45135</v>
      </c>
      <c r="H431" s="76">
        <f t="shared" si="11"/>
        <v>0</v>
      </c>
      <c r="I431" s="5">
        <f t="shared" si="12"/>
        <v>0</v>
      </c>
      <c r="K431" s="33"/>
      <c r="L431" s="36">
        <v>45146</v>
      </c>
      <c r="M431" s="34">
        <f t="shared" si="10"/>
        <v>102</v>
      </c>
      <c r="N431" s="37">
        <v>0</v>
      </c>
      <c r="O431" s="35">
        <v>102</v>
      </c>
      <c r="P431" s="39">
        <v>1.02</v>
      </c>
      <c r="Q431" s="40">
        <f t="shared" si="15"/>
        <v>0</v>
      </c>
      <c r="R431" s="41"/>
    </row>
    <row r="432" spans="1:18" ht="15.6" x14ac:dyDescent="0.3">
      <c r="A432" s="5"/>
      <c r="B432" s="105">
        <f t="shared" si="14"/>
        <v>301.7</v>
      </c>
      <c r="C432" s="35">
        <v>324</v>
      </c>
      <c r="D432" s="34">
        <f t="shared" si="13"/>
        <v>301.7</v>
      </c>
      <c r="E432" s="36">
        <v>45135</v>
      </c>
      <c r="F432" s="37">
        <v>301.7</v>
      </c>
      <c r="G432" s="36">
        <v>45136</v>
      </c>
      <c r="H432" s="76">
        <f t="shared" si="11"/>
        <v>0</v>
      </c>
      <c r="I432" s="5">
        <f t="shared" si="12"/>
        <v>0</v>
      </c>
      <c r="K432" s="33"/>
      <c r="L432" s="36">
        <v>45147</v>
      </c>
      <c r="M432" s="34">
        <f t="shared" si="10"/>
        <v>102</v>
      </c>
      <c r="N432" s="37">
        <v>0</v>
      </c>
      <c r="O432" s="35">
        <v>102</v>
      </c>
      <c r="P432" s="39">
        <v>1.02</v>
      </c>
      <c r="Q432" s="40">
        <f t="shared" si="15"/>
        <v>0</v>
      </c>
      <c r="R432" s="41"/>
    </row>
    <row r="433" spans="1:18" ht="15.6" x14ac:dyDescent="0.3">
      <c r="A433" s="5"/>
      <c r="B433" s="105">
        <f t="shared" si="14"/>
        <v>301.7</v>
      </c>
      <c r="C433" s="35">
        <v>324</v>
      </c>
      <c r="D433" s="34">
        <f t="shared" si="13"/>
        <v>301.7</v>
      </c>
      <c r="E433" s="36">
        <v>45136</v>
      </c>
      <c r="F433" s="37">
        <v>301.7</v>
      </c>
      <c r="G433" s="36">
        <v>45137</v>
      </c>
      <c r="H433" s="76">
        <f t="shared" si="11"/>
        <v>0</v>
      </c>
      <c r="I433" s="5">
        <f t="shared" si="12"/>
        <v>0</v>
      </c>
      <c r="K433" s="33"/>
      <c r="L433" s="36">
        <v>45148</v>
      </c>
      <c r="M433" s="34">
        <f t="shared" si="10"/>
        <v>102</v>
      </c>
      <c r="N433" s="37">
        <v>0</v>
      </c>
      <c r="O433" s="35">
        <v>102</v>
      </c>
      <c r="P433" s="39">
        <v>1.02</v>
      </c>
      <c r="Q433" s="40">
        <f t="shared" si="15"/>
        <v>0</v>
      </c>
      <c r="R433" s="41"/>
    </row>
    <row r="434" spans="1:18" ht="15.6" x14ac:dyDescent="0.3">
      <c r="A434" s="5"/>
      <c r="B434" s="105">
        <f t="shared" si="14"/>
        <v>301.7</v>
      </c>
      <c r="C434" s="35">
        <v>324</v>
      </c>
      <c r="D434" s="34">
        <f t="shared" si="13"/>
        <v>301.7</v>
      </c>
      <c r="E434" s="36">
        <v>45137</v>
      </c>
      <c r="F434" s="37">
        <v>301.7</v>
      </c>
      <c r="G434" s="36">
        <v>45138</v>
      </c>
      <c r="H434" s="76">
        <f t="shared" si="11"/>
        <v>0</v>
      </c>
      <c r="I434" s="5">
        <f t="shared" si="12"/>
        <v>0</v>
      </c>
      <c r="K434" s="33"/>
      <c r="L434" s="36">
        <v>45149</v>
      </c>
      <c r="M434" s="34">
        <f t="shared" si="10"/>
        <v>102</v>
      </c>
      <c r="N434" s="37">
        <v>0</v>
      </c>
      <c r="O434" s="35">
        <v>102</v>
      </c>
      <c r="P434" s="39">
        <v>1.02</v>
      </c>
      <c r="Q434" s="40">
        <f t="shared" si="15"/>
        <v>0</v>
      </c>
      <c r="R434" s="41"/>
    </row>
    <row r="435" spans="1:18" ht="15.6" x14ac:dyDescent="0.3">
      <c r="A435" s="5"/>
      <c r="B435" s="105">
        <f t="shared" si="14"/>
        <v>301.7</v>
      </c>
      <c r="C435" s="35">
        <v>324</v>
      </c>
      <c r="D435" s="34">
        <f t="shared" si="13"/>
        <v>301.7</v>
      </c>
      <c r="E435" s="36">
        <v>45138</v>
      </c>
      <c r="F435" s="37">
        <v>301.7</v>
      </c>
      <c r="G435" s="36">
        <v>45139</v>
      </c>
      <c r="H435" s="76">
        <f t="shared" si="11"/>
        <v>0</v>
      </c>
      <c r="I435" s="5">
        <f t="shared" si="12"/>
        <v>0</v>
      </c>
      <c r="K435" s="33"/>
      <c r="L435" s="36">
        <v>45150</v>
      </c>
      <c r="M435" s="34">
        <f t="shared" si="10"/>
        <v>102</v>
      </c>
      <c r="N435" s="37">
        <v>0</v>
      </c>
      <c r="O435" s="35">
        <v>102</v>
      </c>
      <c r="P435" s="39">
        <v>1.02</v>
      </c>
      <c r="Q435" s="40">
        <f t="shared" si="15"/>
        <v>0</v>
      </c>
      <c r="R435" s="41"/>
    </row>
    <row r="436" spans="1:18" ht="15.6" x14ac:dyDescent="0.3">
      <c r="A436" s="5"/>
      <c r="B436" s="105">
        <f t="shared" si="14"/>
        <v>301.7</v>
      </c>
      <c r="C436" s="35">
        <v>324</v>
      </c>
      <c r="D436" s="34">
        <f t="shared" si="13"/>
        <v>301.7</v>
      </c>
      <c r="E436" s="36">
        <v>45139</v>
      </c>
      <c r="F436" s="37">
        <v>301.7</v>
      </c>
      <c r="G436" s="36">
        <v>45140</v>
      </c>
      <c r="H436" s="76">
        <f t="shared" si="11"/>
        <v>0</v>
      </c>
      <c r="I436" s="5">
        <f t="shared" si="12"/>
        <v>0</v>
      </c>
      <c r="K436" s="33"/>
      <c r="L436" s="36">
        <v>45151</v>
      </c>
      <c r="M436" s="34">
        <f t="shared" si="10"/>
        <v>102</v>
      </c>
      <c r="N436" s="37">
        <v>0</v>
      </c>
      <c r="O436" s="35">
        <v>102</v>
      </c>
      <c r="P436" s="39">
        <v>1.02</v>
      </c>
      <c r="Q436" s="40">
        <f t="shared" si="15"/>
        <v>0</v>
      </c>
      <c r="R436" s="41"/>
    </row>
    <row r="437" spans="1:18" ht="15.6" x14ac:dyDescent="0.3">
      <c r="A437" s="5"/>
      <c r="B437" s="105">
        <f t="shared" si="14"/>
        <v>301.7</v>
      </c>
      <c r="C437" s="35">
        <v>324</v>
      </c>
      <c r="D437" s="34">
        <f t="shared" si="13"/>
        <v>301.7</v>
      </c>
      <c r="E437" s="36">
        <v>45140</v>
      </c>
      <c r="F437" s="37">
        <v>301.7</v>
      </c>
      <c r="G437" s="36">
        <v>45141</v>
      </c>
      <c r="H437" s="76">
        <f t="shared" si="11"/>
        <v>0</v>
      </c>
      <c r="I437" s="5">
        <f t="shared" si="12"/>
        <v>0</v>
      </c>
      <c r="K437" s="33"/>
      <c r="L437" s="36">
        <v>45152</v>
      </c>
      <c r="M437" s="34">
        <f t="shared" si="10"/>
        <v>102</v>
      </c>
      <c r="N437" s="37">
        <v>0</v>
      </c>
      <c r="O437" s="35">
        <v>102</v>
      </c>
      <c r="P437" s="39">
        <v>1.02</v>
      </c>
      <c r="Q437" s="40">
        <f t="shared" si="15"/>
        <v>0</v>
      </c>
      <c r="R437" s="41"/>
    </row>
    <row r="438" spans="1:18" ht="15.6" x14ac:dyDescent="0.3">
      <c r="A438" s="5"/>
      <c r="B438" s="105">
        <f t="shared" si="14"/>
        <v>301.7</v>
      </c>
      <c r="C438" s="35">
        <v>324</v>
      </c>
      <c r="D438" s="34">
        <f t="shared" si="13"/>
        <v>301.7</v>
      </c>
      <c r="E438" s="36">
        <v>45141</v>
      </c>
      <c r="F438" s="37">
        <v>301.7</v>
      </c>
      <c r="G438" s="36">
        <v>45142</v>
      </c>
      <c r="H438" s="76">
        <f t="shared" si="11"/>
        <v>0</v>
      </c>
      <c r="I438" s="5">
        <f t="shared" si="12"/>
        <v>0</v>
      </c>
      <c r="K438" s="33"/>
      <c r="L438" s="36">
        <v>45153</v>
      </c>
      <c r="M438" s="34">
        <f t="shared" si="10"/>
        <v>102</v>
      </c>
      <c r="N438" s="37">
        <v>0</v>
      </c>
      <c r="O438" s="35">
        <v>102</v>
      </c>
      <c r="P438" s="39">
        <v>1.02</v>
      </c>
      <c r="Q438" s="40">
        <f t="shared" si="15"/>
        <v>0</v>
      </c>
      <c r="R438" s="41"/>
    </row>
    <row r="439" spans="1:18" ht="15.6" x14ac:dyDescent="0.3">
      <c r="A439" s="5"/>
      <c r="B439" s="105">
        <f t="shared" si="14"/>
        <v>301.7</v>
      </c>
      <c r="C439" s="35">
        <v>324</v>
      </c>
      <c r="D439" s="34">
        <f t="shared" si="13"/>
        <v>301.7</v>
      </c>
      <c r="E439" s="36">
        <v>45142</v>
      </c>
      <c r="F439" s="37">
        <v>301.7</v>
      </c>
      <c r="G439" s="36">
        <v>45143</v>
      </c>
      <c r="H439" s="76">
        <f t="shared" si="11"/>
        <v>0</v>
      </c>
      <c r="I439" s="5">
        <f t="shared" si="12"/>
        <v>0</v>
      </c>
      <c r="K439" s="33"/>
      <c r="L439" s="36">
        <v>45154</v>
      </c>
      <c r="M439" s="34">
        <f t="shared" si="10"/>
        <v>102</v>
      </c>
      <c r="N439" s="37">
        <v>0</v>
      </c>
      <c r="O439" s="35">
        <v>102</v>
      </c>
      <c r="P439" s="39">
        <v>1.02</v>
      </c>
      <c r="Q439" s="40">
        <f t="shared" si="15"/>
        <v>0</v>
      </c>
      <c r="R439" s="41"/>
    </row>
    <row r="440" spans="1:18" ht="15.6" x14ac:dyDescent="0.3">
      <c r="A440" s="5"/>
      <c r="B440" s="105">
        <f t="shared" si="14"/>
        <v>301.7</v>
      </c>
      <c r="C440" s="35">
        <v>324</v>
      </c>
      <c r="D440" s="34">
        <f t="shared" si="13"/>
        <v>301.7</v>
      </c>
      <c r="E440" s="36">
        <v>45143</v>
      </c>
      <c r="F440" s="37">
        <v>301.7</v>
      </c>
      <c r="G440" s="36">
        <v>45144</v>
      </c>
      <c r="H440" s="76">
        <f t="shared" si="11"/>
        <v>0</v>
      </c>
      <c r="I440" s="5">
        <f t="shared" si="12"/>
        <v>0</v>
      </c>
      <c r="K440" s="33"/>
      <c r="L440" s="36">
        <v>45155</v>
      </c>
      <c r="M440" s="34">
        <f t="shared" si="10"/>
        <v>102</v>
      </c>
      <c r="N440" s="37">
        <v>0</v>
      </c>
      <c r="O440" s="35">
        <v>102</v>
      </c>
      <c r="P440" s="39">
        <v>1.02</v>
      </c>
      <c r="Q440" s="40">
        <f t="shared" si="15"/>
        <v>0</v>
      </c>
      <c r="R440" s="41"/>
    </row>
    <row r="441" spans="1:18" ht="15.6" x14ac:dyDescent="0.3">
      <c r="A441" s="5"/>
      <c r="B441" s="105">
        <f t="shared" si="14"/>
        <v>301.7</v>
      </c>
      <c r="C441" s="35">
        <v>324</v>
      </c>
      <c r="D441" s="34">
        <f t="shared" si="13"/>
        <v>301.7</v>
      </c>
      <c r="E441" s="36">
        <v>45144</v>
      </c>
      <c r="F441" s="37">
        <v>301.7</v>
      </c>
      <c r="G441" s="36">
        <v>45145</v>
      </c>
      <c r="H441" s="76">
        <f t="shared" si="11"/>
        <v>0</v>
      </c>
      <c r="I441" s="5">
        <f t="shared" si="12"/>
        <v>0</v>
      </c>
      <c r="K441" s="33"/>
      <c r="L441" s="36">
        <v>45156</v>
      </c>
      <c r="M441" s="34">
        <f t="shared" si="10"/>
        <v>102</v>
      </c>
      <c r="N441" s="37">
        <v>0</v>
      </c>
      <c r="O441" s="35">
        <v>102</v>
      </c>
      <c r="P441" s="39">
        <v>1.02</v>
      </c>
      <c r="Q441" s="40">
        <f t="shared" si="15"/>
        <v>0</v>
      </c>
      <c r="R441" s="41"/>
    </row>
    <row r="442" spans="1:18" ht="15.6" x14ac:dyDescent="0.3">
      <c r="A442" s="5"/>
      <c r="B442" s="105">
        <f t="shared" si="14"/>
        <v>301.7</v>
      </c>
      <c r="C442" s="35">
        <v>324</v>
      </c>
      <c r="D442" s="34">
        <f t="shared" si="13"/>
        <v>301.7</v>
      </c>
      <c r="E442" s="36">
        <v>45145</v>
      </c>
      <c r="F442" s="37">
        <v>301.7</v>
      </c>
      <c r="G442" s="36">
        <v>45146</v>
      </c>
      <c r="H442" s="76">
        <f t="shared" si="11"/>
        <v>0</v>
      </c>
      <c r="I442" s="5">
        <f t="shared" si="12"/>
        <v>0</v>
      </c>
      <c r="K442" s="33"/>
      <c r="L442" s="36">
        <v>45157</v>
      </c>
      <c r="M442" s="34">
        <f t="shared" si="10"/>
        <v>102</v>
      </c>
      <c r="N442" s="37">
        <v>0</v>
      </c>
      <c r="O442" s="35">
        <v>102</v>
      </c>
      <c r="P442" s="39">
        <v>1.02</v>
      </c>
      <c r="Q442" s="40">
        <f t="shared" si="15"/>
        <v>0</v>
      </c>
      <c r="R442" s="41"/>
    </row>
    <row r="443" spans="1:18" ht="15.6" x14ac:dyDescent="0.3">
      <c r="A443" s="5"/>
      <c r="B443" s="105">
        <f t="shared" si="14"/>
        <v>301.7</v>
      </c>
      <c r="C443" s="35">
        <v>324</v>
      </c>
      <c r="D443" s="34">
        <f t="shared" si="13"/>
        <v>301.7</v>
      </c>
      <c r="E443" s="36">
        <v>45146</v>
      </c>
      <c r="F443" s="37">
        <v>301.7</v>
      </c>
      <c r="G443" s="36">
        <v>45147</v>
      </c>
      <c r="H443" s="76">
        <f t="shared" si="11"/>
        <v>0</v>
      </c>
      <c r="I443" s="5">
        <f t="shared" si="12"/>
        <v>0</v>
      </c>
      <c r="K443" s="33"/>
      <c r="L443" s="36">
        <v>45158</v>
      </c>
      <c r="M443" s="34">
        <f t="shared" si="10"/>
        <v>102</v>
      </c>
      <c r="N443" s="37">
        <v>0</v>
      </c>
      <c r="O443" s="35">
        <v>102</v>
      </c>
      <c r="P443" s="39">
        <v>1.02</v>
      </c>
      <c r="Q443" s="40">
        <f t="shared" si="15"/>
        <v>0</v>
      </c>
      <c r="R443" s="41"/>
    </row>
    <row r="444" spans="1:18" ht="15.6" x14ac:dyDescent="0.3">
      <c r="A444" s="5"/>
      <c r="B444" s="105">
        <f t="shared" si="14"/>
        <v>301.7</v>
      </c>
      <c r="C444" s="35">
        <v>324</v>
      </c>
      <c r="D444" s="34">
        <f t="shared" si="13"/>
        <v>301.7</v>
      </c>
      <c r="E444" s="36">
        <v>45147</v>
      </c>
      <c r="F444" s="37">
        <v>301.7</v>
      </c>
      <c r="G444" s="36">
        <v>45148</v>
      </c>
      <c r="H444" s="76">
        <f t="shared" si="11"/>
        <v>0</v>
      </c>
      <c r="I444" s="5">
        <f t="shared" si="12"/>
        <v>0</v>
      </c>
      <c r="K444" s="33"/>
      <c r="L444" s="36">
        <v>45159</v>
      </c>
      <c r="M444" s="34">
        <f t="shared" si="10"/>
        <v>102</v>
      </c>
      <c r="N444" s="37">
        <v>0</v>
      </c>
      <c r="O444" s="35">
        <v>102</v>
      </c>
      <c r="P444" s="39">
        <v>1.02</v>
      </c>
      <c r="Q444" s="40">
        <f t="shared" si="15"/>
        <v>0</v>
      </c>
      <c r="R444" s="41"/>
    </row>
    <row r="445" spans="1:18" ht="15.6" x14ac:dyDescent="0.3">
      <c r="A445" s="5"/>
      <c r="B445" s="105">
        <f t="shared" si="14"/>
        <v>301.7</v>
      </c>
      <c r="C445" s="35">
        <v>324</v>
      </c>
      <c r="D445" s="34">
        <f t="shared" si="13"/>
        <v>301.7</v>
      </c>
      <c r="E445" s="36">
        <v>45148</v>
      </c>
      <c r="F445" s="37">
        <v>301.7</v>
      </c>
      <c r="G445" s="36">
        <v>45149</v>
      </c>
      <c r="H445" s="76">
        <f t="shared" si="11"/>
        <v>0</v>
      </c>
      <c r="I445" s="5">
        <f t="shared" si="12"/>
        <v>0</v>
      </c>
      <c r="K445" s="33"/>
      <c r="L445" s="36">
        <v>45160</v>
      </c>
      <c r="M445" s="34">
        <f t="shared" si="10"/>
        <v>102</v>
      </c>
      <c r="N445" s="37">
        <v>0</v>
      </c>
      <c r="O445" s="35">
        <v>102</v>
      </c>
      <c r="P445" s="39">
        <v>1.02</v>
      </c>
      <c r="Q445" s="40">
        <f t="shared" si="15"/>
        <v>0</v>
      </c>
      <c r="R445" s="41"/>
    </row>
    <row r="446" spans="1:18" ht="15.6" x14ac:dyDescent="0.3">
      <c r="A446" s="5"/>
      <c r="B446" s="105">
        <f t="shared" si="14"/>
        <v>301.7</v>
      </c>
      <c r="C446" s="35">
        <v>324</v>
      </c>
      <c r="D446" s="34">
        <f t="shared" si="13"/>
        <v>301.7</v>
      </c>
      <c r="E446" s="36">
        <v>45149</v>
      </c>
      <c r="F446" s="37">
        <v>301.7</v>
      </c>
      <c r="G446" s="36">
        <v>45150</v>
      </c>
      <c r="H446" s="76">
        <f t="shared" si="11"/>
        <v>0</v>
      </c>
      <c r="I446" s="5">
        <f t="shared" si="12"/>
        <v>0</v>
      </c>
      <c r="K446" s="33"/>
      <c r="L446" s="36">
        <v>45161</v>
      </c>
      <c r="M446" s="34">
        <f t="shared" si="10"/>
        <v>102</v>
      </c>
      <c r="N446" s="37">
        <v>0</v>
      </c>
      <c r="O446" s="35">
        <v>102</v>
      </c>
      <c r="P446" s="39">
        <v>1.02</v>
      </c>
      <c r="Q446" s="40">
        <f t="shared" si="15"/>
        <v>0</v>
      </c>
      <c r="R446" s="41"/>
    </row>
    <row r="447" spans="1:18" ht="15.6" x14ac:dyDescent="0.3">
      <c r="A447" s="5"/>
      <c r="B447" s="105">
        <f t="shared" si="14"/>
        <v>301.7</v>
      </c>
      <c r="C447" s="35">
        <v>324</v>
      </c>
      <c r="D447" s="34">
        <f t="shared" si="13"/>
        <v>301.7</v>
      </c>
      <c r="E447" s="36">
        <v>45150</v>
      </c>
      <c r="F447" s="37">
        <v>301.7</v>
      </c>
      <c r="G447" s="36">
        <v>45151</v>
      </c>
      <c r="H447" s="76">
        <f t="shared" si="11"/>
        <v>0</v>
      </c>
      <c r="I447" s="5">
        <f t="shared" si="12"/>
        <v>0</v>
      </c>
      <c r="K447" s="33"/>
      <c r="L447" s="36">
        <v>45162</v>
      </c>
      <c r="M447" s="34">
        <f t="shared" si="10"/>
        <v>102</v>
      </c>
      <c r="N447" s="37">
        <v>0</v>
      </c>
      <c r="O447" s="35">
        <v>102</v>
      </c>
      <c r="P447" s="39">
        <v>1.02</v>
      </c>
      <c r="Q447" s="40">
        <f t="shared" si="15"/>
        <v>0</v>
      </c>
      <c r="R447" s="41"/>
    </row>
    <row r="448" spans="1:18" ht="15.6" x14ac:dyDescent="0.3">
      <c r="A448" s="5"/>
      <c r="B448" s="105">
        <f t="shared" si="14"/>
        <v>301.7</v>
      </c>
      <c r="C448" s="35">
        <v>324</v>
      </c>
      <c r="D448" s="34">
        <f t="shared" si="13"/>
        <v>301.7</v>
      </c>
      <c r="E448" s="36">
        <v>45151</v>
      </c>
      <c r="F448" s="37">
        <v>301.7</v>
      </c>
      <c r="G448" s="36">
        <v>45152</v>
      </c>
      <c r="H448" s="76">
        <f t="shared" si="11"/>
        <v>0</v>
      </c>
      <c r="I448" s="5">
        <f t="shared" si="12"/>
        <v>0</v>
      </c>
      <c r="K448" s="33"/>
      <c r="L448" s="36">
        <v>45163</v>
      </c>
      <c r="M448" s="34">
        <f t="shared" si="10"/>
        <v>102</v>
      </c>
      <c r="N448" s="37">
        <v>0</v>
      </c>
      <c r="O448" s="35">
        <v>102</v>
      </c>
      <c r="P448" s="39">
        <v>1.02</v>
      </c>
      <c r="Q448" s="40">
        <f t="shared" si="15"/>
        <v>0</v>
      </c>
      <c r="R448" s="41"/>
    </row>
    <row r="449" spans="1:18" ht="15.6" x14ac:dyDescent="0.3">
      <c r="A449" s="5"/>
      <c r="B449" s="105">
        <f t="shared" si="14"/>
        <v>301.7</v>
      </c>
      <c r="C449" s="35">
        <v>324</v>
      </c>
      <c r="D449" s="34">
        <f t="shared" si="13"/>
        <v>301.7</v>
      </c>
      <c r="E449" s="36">
        <v>45152</v>
      </c>
      <c r="F449" s="37">
        <v>301.7</v>
      </c>
      <c r="G449" s="36">
        <v>45153</v>
      </c>
      <c r="H449" s="76">
        <f t="shared" si="11"/>
        <v>0</v>
      </c>
      <c r="I449" s="5">
        <f t="shared" si="12"/>
        <v>0</v>
      </c>
      <c r="K449" s="33"/>
      <c r="L449" s="36">
        <v>45164</v>
      </c>
      <c r="M449" s="34">
        <f t="shared" si="10"/>
        <v>102</v>
      </c>
      <c r="N449" s="37">
        <v>0</v>
      </c>
      <c r="O449" s="35">
        <v>102</v>
      </c>
      <c r="P449" s="39">
        <v>1.02</v>
      </c>
      <c r="Q449" s="40">
        <f t="shared" si="15"/>
        <v>0</v>
      </c>
      <c r="R449" s="41"/>
    </row>
    <row r="450" spans="1:18" ht="15.6" x14ac:dyDescent="0.3">
      <c r="A450" s="5"/>
      <c r="B450" s="105">
        <f t="shared" si="14"/>
        <v>301.7</v>
      </c>
      <c r="C450" s="35">
        <v>324</v>
      </c>
      <c r="D450" s="34">
        <f t="shared" si="13"/>
        <v>301.7</v>
      </c>
      <c r="E450" s="36">
        <v>45153</v>
      </c>
      <c r="F450" s="37">
        <v>301.7</v>
      </c>
      <c r="G450" s="36">
        <v>45154</v>
      </c>
      <c r="H450" s="76">
        <f t="shared" si="11"/>
        <v>0</v>
      </c>
      <c r="I450" s="5">
        <f t="shared" si="12"/>
        <v>0</v>
      </c>
      <c r="K450" s="33"/>
      <c r="L450" s="36">
        <v>45165</v>
      </c>
      <c r="M450" s="34">
        <f t="shared" si="10"/>
        <v>102</v>
      </c>
      <c r="N450" s="37">
        <v>0</v>
      </c>
      <c r="O450" s="35">
        <v>102</v>
      </c>
      <c r="P450" s="39">
        <v>1.02</v>
      </c>
      <c r="Q450" s="40">
        <f t="shared" si="15"/>
        <v>0</v>
      </c>
      <c r="R450" s="41"/>
    </row>
    <row r="451" spans="1:18" ht="15.6" x14ac:dyDescent="0.3">
      <c r="A451" s="5"/>
      <c r="B451" s="105">
        <f t="shared" si="14"/>
        <v>301.7</v>
      </c>
      <c r="C451" s="35">
        <v>324</v>
      </c>
      <c r="D451" s="34">
        <f t="shared" si="13"/>
        <v>301.7</v>
      </c>
      <c r="E451" s="36">
        <v>45154</v>
      </c>
      <c r="F451" s="37">
        <v>301.7</v>
      </c>
      <c r="G451" s="36">
        <v>45155</v>
      </c>
      <c r="H451" s="76">
        <f t="shared" si="11"/>
        <v>0</v>
      </c>
      <c r="I451" s="5">
        <f t="shared" si="12"/>
        <v>0</v>
      </c>
      <c r="K451" s="33"/>
      <c r="L451" s="36">
        <v>45166</v>
      </c>
      <c r="M451" s="34">
        <f t="shared" si="10"/>
        <v>102</v>
      </c>
      <c r="N451" s="37">
        <v>0</v>
      </c>
      <c r="O451" s="35">
        <v>102</v>
      </c>
      <c r="P451" s="39">
        <v>1.02</v>
      </c>
      <c r="Q451" s="40">
        <f t="shared" si="15"/>
        <v>0</v>
      </c>
      <c r="R451" s="41"/>
    </row>
    <row r="452" spans="1:18" ht="15.6" x14ac:dyDescent="0.3">
      <c r="A452" s="5"/>
      <c r="B452" s="105">
        <f t="shared" si="14"/>
        <v>301.7</v>
      </c>
      <c r="C452" s="35">
        <v>324</v>
      </c>
      <c r="D452" s="34">
        <f t="shared" si="13"/>
        <v>301.7</v>
      </c>
      <c r="E452" s="36">
        <v>45155</v>
      </c>
      <c r="F452" s="37">
        <v>301.7</v>
      </c>
      <c r="G452" s="36">
        <v>45156</v>
      </c>
      <c r="H452" s="76">
        <f t="shared" si="11"/>
        <v>0</v>
      </c>
      <c r="I452" s="5">
        <f t="shared" si="12"/>
        <v>0</v>
      </c>
      <c r="K452" s="33"/>
      <c r="L452" s="36">
        <v>45167</v>
      </c>
      <c r="M452" s="34">
        <f t="shared" si="10"/>
        <v>102</v>
      </c>
      <c r="N452" s="37">
        <v>0</v>
      </c>
      <c r="O452" s="35">
        <v>102</v>
      </c>
      <c r="P452" s="39">
        <v>1.02</v>
      </c>
      <c r="Q452" s="40">
        <f t="shared" si="15"/>
        <v>0</v>
      </c>
      <c r="R452" s="41"/>
    </row>
    <row r="453" spans="1:18" ht="15.6" x14ac:dyDescent="0.3">
      <c r="A453" s="5"/>
      <c r="B453" s="105">
        <f t="shared" si="14"/>
        <v>301.7</v>
      </c>
      <c r="C453" s="35">
        <v>324</v>
      </c>
      <c r="D453" s="34">
        <f t="shared" si="13"/>
        <v>301.7</v>
      </c>
      <c r="E453" s="36">
        <v>45156</v>
      </c>
      <c r="F453" s="37">
        <v>301.7</v>
      </c>
      <c r="G453" s="36">
        <v>45157</v>
      </c>
      <c r="H453" s="76">
        <f t="shared" si="11"/>
        <v>0</v>
      </c>
      <c r="I453" s="5">
        <f t="shared" si="12"/>
        <v>0</v>
      </c>
      <c r="K453" s="33"/>
      <c r="L453" s="36">
        <v>45168</v>
      </c>
      <c r="M453" s="34">
        <f t="shared" si="10"/>
        <v>102</v>
      </c>
      <c r="N453" s="37">
        <v>0</v>
      </c>
      <c r="O453" s="35">
        <v>102</v>
      </c>
      <c r="P453" s="39">
        <v>1.02</v>
      </c>
      <c r="Q453" s="40">
        <f t="shared" si="15"/>
        <v>0</v>
      </c>
      <c r="R453" s="41"/>
    </row>
    <row r="454" spans="1:18" ht="15.6" x14ac:dyDescent="0.3">
      <c r="A454" s="5"/>
      <c r="B454" s="105">
        <f t="shared" si="14"/>
        <v>301.7</v>
      </c>
      <c r="C454" s="35">
        <v>324</v>
      </c>
      <c r="D454" s="34">
        <f t="shared" si="13"/>
        <v>301.7</v>
      </c>
      <c r="E454" s="36">
        <v>45157</v>
      </c>
      <c r="F454" s="37">
        <v>301.7</v>
      </c>
      <c r="G454" s="36">
        <v>45158</v>
      </c>
      <c r="H454" s="76">
        <f t="shared" si="11"/>
        <v>0</v>
      </c>
      <c r="I454" s="5">
        <f t="shared" si="12"/>
        <v>0</v>
      </c>
      <c r="K454" s="33"/>
      <c r="L454" s="36">
        <v>45169</v>
      </c>
      <c r="M454" s="34">
        <f t="shared" si="10"/>
        <v>102</v>
      </c>
      <c r="N454" s="37">
        <v>0</v>
      </c>
      <c r="O454" s="35">
        <v>102</v>
      </c>
      <c r="P454" s="39">
        <v>1.02</v>
      </c>
      <c r="Q454" s="40">
        <f t="shared" si="15"/>
        <v>0</v>
      </c>
      <c r="R454" s="41"/>
    </row>
    <row r="455" spans="1:18" ht="15.6" x14ac:dyDescent="0.3">
      <c r="A455" s="5"/>
      <c r="B455" s="105">
        <f t="shared" si="14"/>
        <v>301.7</v>
      </c>
      <c r="C455" s="35">
        <v>324</v>
      </c>
      <c r="D455" s="34">
        <f t="shared" si="13"/>
        <v>301.7</v>
      </c>
      <c r="E455" s="36">
        <v>45158</v>
      </c>
      <c r="F455" s="37">
        <v>301.7</v>
      </c>
      <c r="G455" s="36">
        <v>45159</v>
      </c>
      <c r="H455" s="76">
        <f t="shared" si="11"/>
        <v>0</v>
      </c>
      <c r="I455" s="5">
        <f t="shared" si="12"/>
        <v>0</v>
      </c>
      <c r="K455" s="33"/>
      <c r="L455" s="36">
        <v>45170</v>
      </c>
      <c r="M455" s="34">
        <f t="shared" si="10"/>
        <v>102</v>
      </c>
      <c r="N455" s="37">
        <v>0</v>
      </c>
      <c r="O455" s="35">
        <v>102</v>
      </c>
      <c r="P455" s="39">
        <v>1.02</v>
      </c>
      <c r="Q455" s="40">
        <f t="shared" si="15"/>
        <v>0</v>
      </c>
      <c r="R455" s="41"/>
    </row>
    <row r="456" spans="1:18" ht="15.6" x14ac:dyDescent="0.3">
      <c r="A456" s="5"/>
      <c r="B456" s="105">
        <f t="shared" si="14"/>
        <v>301.7</v>
      </c>
      <c r="C456" s="35">
        <v>324</v>
      </c>
      <c r="D456" s="34">
        <f t="shared" si="13"/>
        <v>301.7</v>
      </c>
      <c r="E456" s="36">
        <v>45159</v>
      </c>
      <c r="F456" s="37">
        <v>301.7</v>
      </c>
      <c r="G456" s="36">
        <v>45160</v>
      </c>
      <c r="H456" s="76">
        <f t="shared" si="11"/>
        <v>0</v>
      </c>
      <c r="I456" s="5">
        <f t="shared" si="12"/>
        <v>0</v>
      </c>
      <c r="K456" s="33"/>
      <c r="L456" s="36">
        <v>45171</v>
      </c>
      <c r="M456" s="34">
        <f t="shared" si="10"/>
        <v>102</v>
      </c>
      <c r="N456" s="37">
        <v>0</v>
      </c>
      <c r="O456" s="35">
        <v>102</v>
      </c>
      <c r="P456" s="39">
        <v>1.02</v>
      </c>
      <c r="Q456" s="40">
        <f t="shared" si="15"/>
        <v>0</v>
      </c>
      <c r="R456" s="41"/>
    </row>
    <row r="457" spans="1:18" ht="15.6" x14ac:dyDescent="0.3">
      <c r="A457" s="5"/>
      <c r="B457" s="105">
        <f t="shared" si="14"/>
        <v>301.7</v>
      </c>
      <c r="C457" s="35">
        <v>324</v>
      </c>
      <c r="D457" s="34">
        <f t="shared" si="13"/>
        <v>301.7</v>
      </c>
      <c r="E457" s="36">
        <v>45160</v>
      </c>
      <c r="F457" s="37">
        <v>301.7</v>
      </c>
      <c r="G457" s="36">
        <v>45161</v>
      </c>
      <c r="H457" s="76">
        <f t="shared" si="11"/>
        <v>0</v>
      </c>
      <c r="I457" s="5">
        <f t="shared" si="12"/>
        <v>0</v>
      </c>
      <c r="K457" s="33"/>
      <c r="L457" s="36">
        <v>45172</v>
      </c>
      <c r="M457" s="34">
        <f t="shared" si="10"/>
        <v>102</v>
      </c>
      <c r="N457" s="37">
        <v>0</v>
      </c>
      <c r="O457" s="35">
        <v>102</v>
      </c>
      <c r="P457" s="39">
        <v>1.02</v>
      </c>
      <c r="Q457" s="40">
        <f t="shared" si="15"/>
        <v>0</v>
      </c>
      <c r="R457" s="41"/>
    </row>
    <row r="458" spans="1:18" ht="15.6" x14ac:dyDescent="0.3">
      <c r="A458" s="5"/>
      <c r="B458" s="105">
        <f t="shared" si="14"/>
        <v>301.7</v>
      </c>
      <c r="C458" s="35">
        <v>324</v>
      </c>
      <c r="D458" s="34">
        <f t="shared" si="13"/>
        <v>301.7</v>
      </c>
      <c r="E458" s="36">
        <v>45161</v>
      </c>
      <c r="F458" s="37">
        <v>301.7</v>
      </c>
      <c r="G458" s="36">
        <v>45162</v>
      </c>
      <c r="H458" s="76">
        <f t="shared" si="11"/>
        <v>0</v>
      </c>
      <c r="I458" s="5">
        <f t="shared" si="12"/>
        <v>0</v>
      </c>
      <c r="K458" s="33"/>
      <c r="L458" s="36">
        <v>45173</v>
      </c>
      <c r="M458" s="34">
        <f t="shared" si="10"/>
        <v>102</v>
      </c>
      <c r="N458" s="37">
        <v>0</v>
      </c>
      <c r="O458" s="35">
        <v>102</v>
      </c>
      <c r="P458" s="39">
        <v>1.02</v>
      </c>
      <c r="Q458" s="40">
        <f t="shared" si="15"/>
        <v>0</v>
      </c>
      <c r="R458" s="41"/>
    </row>
    <row r="459" spans="1:18" ht="15.6" x14ac:dyDescent="0.3">
      <c r="A459" s="5"/>
      <c r="B459" s="105">
        <f t="shared" si="14"/>
        <v>301.7</v>
      </c>
      <c r="C459" s="35">
        <v>324</v>
      </c>
      <c r="D459" s="34">
        <f t="shared" si="13"/>
        <v>301.7</v>
      </c>
      <c r="E459" s="36">
        <v>45162</v>
      </c>
      <c r="F459" s="37">
        <v>301.7</v>
      </c>
      <c r="G459" s="36">
        <v>45163</v>
      </c>
      <c r="H459" s="76">
        <f t="shared" si="11"/>
        <v>0</v>
      </c>
      <c r="I459" s="5">
        <f t="shared" si="12"/>
        <v>0</v>
      </c>
      <c r="K459" s="33"/>
      <c r="L459" s="36">
        <v>45174</v>
      </c>
      <c r="M459" s="34">
        <f t="shared" si="10"/>
        <v>102</v>
      </c>
      <c r="N459" s="37">
        <v>0</v>
      </c>
      <c r="O459" s="35">
        <v>102</v>
      </c>
      <c r="P459" s="39">
        <v>1.02</v>
      </c>
      <c r="Q459" s="40">
        <f t="shared" si="15"/>
        <v>0</v>
      </c>
      <c r="R459" s="41"/>
    </row>
    <row r="460" spans="1:18" ht="15.6" x14ac:dyDescent="0.3">
      <c r="A460" s="5"/>
      <c r="B460" s="105">
        <f t="shared" si="14"/>
        <v>301.7</v>
      </c>
      <c r="C460" s="35">
        <v>324</v>
      </c>
      <c r="D460" s="34">
        <f t="shared" si="13"/>
        <v>301.7</v>
      </c>
      <c r="E460" s="36">
        <v>45163</v>
      </c>
      <c r="F460" s="37">
        <v>301.7</v>
      </c>
      <c r="G460" s="36">
        <v>45164</v>
      </c>
      <c r="H460" s="76">
        <f t="shared" si="11"/>
        <v>0</v>
      </c>
      <c r="I460" s="5">
        <f t="shared" si="12"/>
        <v>0</v>
      </c>
      <c r="K460" s="33"/>
      <c r="L460" s="36">
        <v>45175</v>
      </c>
      <c r="M460" s="34">
        <f t="shared" si="10"/>
        <v>102</v>
      </c>
      <c r="N460" s="37">
        <v>0</v>
      </c>
      <c r="O460" s="35">
        <v>102</v>
      </c>
      <c r="P460" s="39">
        <v>1.02</v>
      </c>
      <c r="Q460" s="40">
        <f t="shared" si="15"/>
        <v>0</v>
      </c>
      <c r="R460" s="41"/>
    </row>
    <row r="461" spans="1:18" ht="15.6" x14ac:dyDescent="0.3">
      <c r="A461" s="5"/>
      <c r="B461" s="105">
        <f t="shared" si="14"/>
        <v>301.7</v>
      </c>
      <c r="C461" s="35">
        <v>324</v>
      </c>
      <c r="D461" s="34">
        <f t="shared" si="13"/>
        <v>301.7</v>
      </c>
      <c r="E461" s="36">
        <v>45164</v>
      </c>
      <c r="F461" s="37">
        <v>301.7</v>
      </c>
      <c r="G461" s="36">
        <v>45165</v>
      </c>
      <c r="H461" s="76">
        <f t="shared" si="11"/>
        <v>0</v>
      </c>
      <c r="I461" s="5">
        <f t="shared" si="12"/>
        <v>0</v>
      </c>
      <c r="K461" s="33"/>
      <c r="L461" s="36">
        <v>45176</v>
      </c>
      <c r="M461" s="34">
        <f t="shared" si="10"/>
        <v>102</v>
      </c>
      <c r="N461" s="37">
        <v>0</v>
      </c>
      <c r="O461" s="35">
        <v>102</v>
      </c>
      <c r="P461" s="39">
        <v>1.02</v>
      </c>
      <c r="Q461" s="40">
        <f t="shared" si="15"/>
        <v>0</v>
      </c>
      <c r="R461" s="41"/>
    </row>
    <row r="462" spans="1:18" ht="15.6" x14ac:dyDescent="0.3">
      <c r="A462" s="5"/>
      <c r="B462" s="105">
        <f t="shared" si="14"/>
        <v>301.7</v>
      </c>
      <c r="C462" s="35">
        <v>324</v>
      </c>
      <c r="D462" s="34">
        <f t="shared" si="13"/>
        <v>301.7</v>
      </c>
      <c r="E462" s="36">
        <v>45165</v>
      </c>
      <c r="F462" s="37">
        <v>301.7</v>
      </c>
      <c r="G462" s="36">
        <v>45166</v>
      </c>
      <c r="H462" s="76">
        <f t="shared" si="11"/>
        <v>0</v>
      </c>
      <c r="I462" s="5">
        <f t="shared" si="12"/>
        <v>0</v>
      </c>
      <c r="K462" s="33"/>
      <c r="L462" s="36">
        <v>45177</v>
      </c>
      <c r="M462" s="34">
        <f t="shared" si="10"/>
        <v>102</v>
      </c>
      <c r="N462" s="37">
        <v>0</v>
      </c>
      <c r="O462" s="35">
        <v>102</v>
      </c>
      <c r="P462" s="39">
        <v>1.02</v>
      </c>
      <c r="Q462" s="40">
        <f t="shared" si="15"/>
        <v>0</v>
      </c>
      <c r="R462" s="41"/>
    </row>
    <row r="463" spans="1:18" ht="15.6" x14ac:dyDescent="0.3">
      <c r="A463" s="5"/>
      <c r="B463" s="105">
        <f t="shared" si="14"/>
        <v>301.7</v>
      </c>
      <c r="C463" s="35">
        <v>324</v>
      </c>
      <c r="D463" s="34">
        <f t="shared" si="13"/>
        <v>301.7</v>
      </c>
      <c r="E463" s="36">
        <v>45166</v>
      </c>
      <c r="F463" s="37">
        <v>301.7</v>
      </c>
      <c r="G463" s="36">
        <v>45167</v>
      </c>
      <c r="H463" s="76">
        <f t="shared" si="11"/>
        <v>0</v>
      </c>
      <c r="I463" s="5">
        <f t="shared" si="12"/>
        <v>0</v>
      </c>
      <c r="K463" s="33"/>
      <c r="L463" s="36">
        <v>45178</v>
      </c>
      <c r="M463" s="34">
        <f t="shared" si="10"/>
        <v>102</v>
      </c>
      <c r="N463" s="37">
        <v>0</v>
      </c>
      <c r="O463" s="35">
        <v>102</v>
      </c>
      <c r="P463" s="39">
        <v>1.02</v>
      </c>
      <c r="Q463" s="40">
        <f t="shared" si="15"/>
        <v>0</v>
      </c>
      <c r="R463" s="41"/>
    </row>
    <row r="464" spans="1:18" ht="15.6" x14ac:dyDescent="0.3">
      <c r="A464" s="5"/>
      <c r="B464" s="105">
        <f t="shared" si="14"/>
        <v>301.7</v>
      </c>
      <c r="C464" s="35">
        <v>324</v>
      </c>
      <c r="D464" s="34">
        <f t="shared" si="13"/>
        <v>301.7</v>
      </c>
      <c r="E464" s="36">
        <v>45167</v>
      </c>
      <c r="F464" s="37">
        <v>301.7</v>
      </c>
      <c r="G464" s="36">
        <v>45168</v>
      </c>
      <c r="H464" s="76">
        <f t="shared" si="11"/>
        <v>0</v>
      </c>
      <c r="I464" s="5">
        <f t="shared" si="12"/>
        <v>0</v>
      </c>
      <c r="K464" s="33"/>
      <c r="L464" s="36">
        <v>45179</v>
      </c>
      <c r="M464" s="34">
        <f t="shared" si="10"/>
        <v>102</v>
      </c>
      <c r="N464" s="37">
        <v>0</v>
      </c>
      <c r="O464" s="35">
        <v>102</v>
      </c>
      <c r="P464" s="39">
        <v>1.02</v>
      </c>
      <c r="Q464" s="40">
        <f t="shared" si="15"/>
        <v>0</v>
      </c>
      <c r="R464" s="41"/>
    </row>
    <row r="465" spans="1:18" ht="15.6" x14ac:dyDescent="0.3">
      <c r="A465" s="5"/>
      <c r="B465" s="105">
        <f t="shared" si="14"/>
        <v>301.7</v>
      </c>
      <c r="C465" s="35">
        <v>324</v>
      </c>
      <c r="D465" s="34">
        <f t="shared" si="13"/>
        <v>301.7</v>
      </c>
      <c r="E465" s="36">
        <v>45168</v>
      </c>
      <c r="F465" s="37">
        <v>301.7</v>
      </c>
      <c r="G465" s="36">
        <v>45169</v>
      </c>
      <c r="H465" s="76">
        <f t="shared" si="11"/>
        <v>0</v>
      </c>
      <c r="I465" s="5">
        <f t="shared" si="12"/>
        <v>0</v>
      </c>
      <c r="K465" s="33"/>
      <c r="L465" s="36">
        <v>45180</v>
      </c>
      <c r="M465" s="34">
        <f t="shared" si="10"/>
        <v>102</v>
      </c>
      <c r="N465" s="37">
        <v>0</v>
      </c>
      <c r="O465" s="35">
        <v>102</v>
      </c>
      <c r="P465" s="39">
        <v>1.02</v>
      </c>
      <c r="Q465" s="40">
        <f t="shared" si="15"/>
        <v>0</v>
      </c>
      <c r="R465" s="41"/>
    </row>
    <row r="466" spans="1:18" ht="15.6" x14ac:dyDescent="0.3">
      <c r="A466" s="5"/>
      <c r="B466" s="105">
        <f t="shared" si="14"/>
        <v>301.7</v>
      </c>
      <c r="C466" s="35">
        <v>324</v>
      </c>
      <c r="D466" s="34">
        <f t="shared" si="13"/>
        <v>301.7</v>
      </c>
      <c r="E466" s="36">
        <v>45169</v>
      </c>
      <c r="F466" s="37">
        <v>301.7</v>
      </c>
      <c r="G466" s="36">
        <v>45170</v>
      </c>
      <c r="H466" s="76">
        <f t="shared" si="11"/>
        <v>0</v>
      </c>
      <c r="I466" s="5">
        <f t="shared" si="12"/>
        <v>0</v>
      </c>
      <c r="K466" s="33"/>
      <c r="L466" s="36">
        <v>45181</v>
      </c>
      <c r="M466" s="34">
        <f t="shared" ref="M466:M492" si="16">(O465)</f>
        <v>102</v>
      </c>
      <c r="N466" s="37">
        <v>0</v>
      </c>
      <c r="O466" s="35">
        <v>102</v>
      </c>
      <c r="P466" s="39">
        <v>1.02</v>
      </c>
      <c r="Q466" s="40">
        <f t="shared" si="15"/>
        <v>0</v>
      </c>
      <c r="R466" s="41"/>
    </row>
    <row r="467" spans="1:18" ht="15.6" x14ac:dyDescent="0.3">
      <c r="A467" s="5"/>
      <c r="B467" s="105">
        <f t="shared" si="14"/>
        <v>301.7</v>
      </c>
      <c r="C467" s="35">
        <v>324</v>
      </c>
      <c r="D467" s="34">
        <f t="shared" si="13"/>
        <v>301.7</v>
      </c>
      <c r="E467" s="36">
        <v>45170</v>
      </c>
      <c r="F467" s="37">
        <v>301.7</v>
      </c>
      <c r="G467" s="36">
        <v>45171</v>
      </c>
      <c r="H467" s="76">
        <f t="shared" si="11"/>
        <v>0</v>
      </c>
      <c r="I467" s="5">
        <f t="shared" si="12"/>
        <v>0</v>
      </c>
      <c r="K467" s="33"/>
      <c r="L467" s="36">
        <v>45182</v>
      </c>
      <c r="M467" s="34">
        <f t="shared" si="16"/>
        <v>102</v>
      </c>
      <c r="N467" s="37">
        <v>0</v>
      </c>
      <c r="O467" s="35">
        <v>102</v>
      </c>
      <c r="P467" s="39">
        <v>1.02</v>
      </c>
      <c r="Q467" s="40">
        <f t="shared" si="15"/>
        <v>0</v>
      </c>
      <c r="R467" s="41"/>
    </row>
    <row r="468" spans="1:18" ht="15.6" x14ac:dyDescent="0.3">
      <c r="A468" s="5"/>
      <c r="B468" s="105">
        <f t="shared" si="14"/>
        <v>301.7</v>
      </c>
      <c r="C468" s="35">
        <v>324</v>
      </c>
      <c r="D468" s="34">
        <f t="shared" si="13"/>
        <v>301.7</v>
      </c>
      <c r="E468" s="36">
        <v>45171</v>
      </c>
      <c r="F468" s="37">
        <v>301.7</v>
      </c>
      <c r="G468" s="36">
        <v>45172</v>
      </c>
      <c r="H468" s="76">
        <f t="shared" si="11"/>
        <v>0</v>
      </c>
      <c r="I468" s="5">
        <f t="shared" si="12"/>
        <v>0</v>
      </c>
      <c r="K468" s="33"/>
      <c r="L468" s="36">
        <v>45183</v>
      </c>
      <c r="M468" s="34">
        <f t="shared" si="16"/>
        <v>102</v>
      </c>
      <c r="N468" s="37">
        <v>0</v>
      </c>
      <c r="O468" s="35">
        <v>102</v>
      </c>
      <c r="P468" s="39">
        <v>1.02</v>
      </c>
      <c r="Q468" s="40">
        <f t="shared" si="15"/>
        <v>0</v>
      </c>
      <c r="R468" s="41"/>
    </row>
    <row r="469" spans="1:18" ht="15.6" x14ac:dyDescent="0.3">
      <c r="A469" s="5"/>
      <c r="B469" s="105">
        <f t="shared" si="14"/>
        <v>301.7</v>
      </c>
      <c r="C469" s="35">
        <v>324</v>
      </c>
      <c r="D469" s="34">
        <f t="shared" si="13"/>
        <v>301.7</v>
      </c>
      <c r="E469" s="36">
        <v>45172</v>
      </c>
      <c r="F469" s="37">
        <v>301.7</v>
      </c>
      <c r="G469" s="36">
        <v>45173</v>
      </c>
      <c r="H469" s="76">
        <f t="shared" si="11"/>
        <v>0</v>
      </c>
      <c r="I469" s="5">
        <f t="shared" si="12"/>
        <v>0</v>
      </c>
      <c r="K469" s="33"/>
      <c r="L469" s="36">
        <v>45184</v>
      </c>
      <c r="M469" s="34">
        <f t="shared" si="16"/>
        <v>102</v>
      </c>
      <c r="N469" s="37">
        <v>0</v>
      </c>
      <c r="O469" s="35">
        <v>102</v>
      </c>
      <c r="P469" s="39">
        <v>1.02</v>
      </c>
      <c r="Q469" s="40">
        <f t="shared" si="15"/>
        <v>0</v>
      </c>
      <c r="R469" s="41"/>
    </row>
    <row r="470" spans="1:18" ht="15.6" x14ac:dyDescent="0.3">
      <c r="A470" s="5"/>
      <c r="B470" s="105">
        <f t="shared" si="14"/>
        <v>301.7</v>
      </c>
      <c r="C470" s="35">
        <v>324</v>
      </c>
      <c r="D470" s="34">
        <f t="shared" si="13"/>
        <v>301.7</v>
      </c>
      <c r="E470" s="36">
        <v>45173</v>
      </c>
      <c r="F470" s="37">
        <v>301.7</v>
      </c>
      <c r="G470" s="36">
        <v>45174</v>
      </c>
      <c r="H470" s="76">
        <f t="shared" si="11"/>
        <v>0</v>
      </c>
      <c r="I470" s="5">
        <f t="shared" si="12"/>
        <v>0</v>
      </c>
      <c r="K470" s="33"/>
      <c r="L470" s="36">
        <v>45185</v>
      </c>
      <c r="M470" s="34">
        <f t="shared" si="16"/>
        <v>102</v>
      </c>
      <c r="N470" s="37">
        <v>0</v>
      </c>
      <c r="O470" s="35">
        <v>102</v>
      </c>
      <c r="P470" s="39">
        <v>1.02</v>
      </c>
      <c r="Q470" s="40">
        <f t="shared" si="15"/>
        <v>0</v>
      </c>
      <c r="R470" s="41"/>
    </row>
    <row r="471" spans="1:18" ht="15.6" x14ac:dyDescent="0.3">
      <c r="A471" s="5"/>
      <c r="B471" s="105">
        <f t="shared" si="14"/>
        <v>301.7</v>
      </c>
      <c r="C471" s="35">
        <v>324</v>
      </c>
      <c r="D471" s="34">
        <f t="shared" si="13"/>
        <v>301.7</v>
      </c>
      <c r="E471" s="36">
        <v>45174</v>
      </c>
      <c r="F471" s="37">
        <v>301.7</v>
      </c>
      <c r="G471" s="36">
        <v>45175</v>
      </c>
      <c r="H471" s="76">
        <f t="shared" si="11"/>
        <v>0</v>
      </c>
      <c r="I471" s="5">
        <f t="shared" si="12"/>
        <v>0</v>
      </c>
      <c r="K471" s="33"/>
      <c r="L471" s="36">
        <v>45186</v>
      </c>
      <c r="M471" s="34">
        <f t="shared" si="16"/>
        <v>102</v>
      </c>
      <c r="N471" s="37">
        <v>0</v>
      </c>
      <c r="O471" s="35">
        <v>102</v>
      </c>
      <c r="P471" s="39">
        <v>1.02</v>
      </c>
      <c r="Q471" s="40">
        <f t="shared" si="15"/>
        <v>0</v>
      </c>
      <c r="R471" s="41"/>
    </row>
    <row r="472" spans="1:18" ht="15.6" x14ac:dyDescent="0.3">
      <c r="A472" s="5"/>
      <c r="B472" s="105">
        <f t="shared" si="14"/>
        <v>301.7</v>
      </c>
      <c r="C472" s="35">
        <v>324</v>
      </c>
      <c r="D472" s="34">
        <f t="shared" si="13"/>
        <v>301.7</v>
      </c>
      <c r="E472" s="36">
        <v>45175</v>
      </c>
      <c r="F472" s="37">
        <v>301.7</v>
      </c>
      <c r="G472" s="36">
        <v>45176</v>
      </c>
      <c r="H472" s="76">
        <f t="shared" si="11"/>
        <v>0</v>
      </c>
      <c r="I472" s="5">
        <f t="shared" si="12"/>
        <v>0</v>
      </c>
      <c r="K472" s="33"/>
      <c r="L472" s="36">
        <v>45187</v>
      </c>
      <c r="M472" s="34">
        <f t="shared" si="16"/>
        <v>102</v>
      </c>
      <c r="N472" s="37">
        <v>0</v>
      </c>
      <c r="O472" s="35">
        <v>102</v>
      </c>
      <c r="P472" s="39">
        <v>1.02</v>
      </c>
      <c r="Q472" s="40">
        <f t="shared" si="15"/>
        <v>0</v>
      </c>
      <c r="R472" s="41"/>
    </row>
    <row r="473" spans="1:18" ht="15.6" x14ac:dyDescent="0.3">
      <c r="A473" s="5"/>
      <c r="B473" s="105">
        <f t="shared" si="14"/>
        <v>301.7</v>
      </c>
      <c r="C473" s="35">
        <v>324</v>
      </c>
      <c r="D473" s="34">
        <f t="shared" si="13"/>
        <v>301.7</v>
      </c>
      <c r="E473" s="36">
        <v>45176</v>
      </c>
      <c r="F473" s="37">
        <v>301.7</v>
      </c>
      <c r="G473" s="36">
        <v>45177</v>
      </c>
      <c r="H473" s="76">
        <f t="shared" si="11"/>
        <v>0</v>
      </c>
      <c r="I473" s="5">
        <f t="shared" si="12"/>
        <v>0</v>
      </c>
      <c r="K473" s="33"/>
      <c r="L473" s="36">
        <v>45188</v>
      </c>
      <c r="M473" s="34">
        <f t="shared" si="16"/>
        <v>102</v>
      </c>
      <c r="N473" s="37">
        <v>0</v>
      </c>
      <c r="O473" s="35">
        <v>102</v>
      </c>
      <c r="P473" s="39">
        <v>1.02</v>
      </c>
      <c r="Q473" s="40">
        <f t="shared" si="15"/>
        <v>0</v>
      </c>
      <c r="R473" s="41"/>
    </row>
    <row r="474" spans="1:18" ht="15.6" x14ac:dyDescent="0.3">
      <c r="A474" s="5"/>
      <c r="B474" s="105">
        <f t="shared" si="14"/>
        <v>301.7</v>
      </c>
      <c r="C474" s="35">
        <v>324</v>
      </c>
      <c r="D474" s="34">
        <f t="shared" si="13"/>
        <v>301.7</v>
      </c>
      <c r="E474" s="36">
        <v>45177</v>
      </c>
      <c r="F474" s="37">
        <v>301.7</v>
      </c>
      <c r="G474" s="36">
        <v>45178</v>
      </c>
      <c r="H474" s="76">
        <f t="shared" si="11"/>
        <v>0</v>
      </c>
      <c r="I474" s="5">
        <f t="shared" si="12"/>
        <v>0</v>
      </c>
      <c r="K474" s="33"/>
      <c r="L474" s="36">
        <v>45189</v>
      </c>
      <c r="M474" s="34">
        <f t="shared" si="16"/>
        <v>102</v>
      </c>
      <c r="N474" s="37"/>
      <c r="O474" s="35"/>
      <c r="P474" s="29"/>
      <c r="Q474" s="40">
        <f t="shared" si="15"/>
        <v>102</v>
      </c>
      <c r="R474" s="41"/>
    </row>
    <row r="475" spans="1:18" ht="15.6" x14ac:dyDescent="0.3">
      <c r="A475" s="5"/>
      <c r="B475" s="105">
        <f t="shared" si="14"/>
        <v>301.7</v>
      </c>
      <c r="C475" s="35">
        <v>324</v>
      </c>
      <c r="D475" s="34">
        <f t="shared" si="13"/>
        <v>301.7</v>
      </c>
      <c r="E475" s="36">
        <v>45178</v>
      </c>
      <c r="F475" s="37">
        <v>301.7</v>
      </c>
      <c r="G475" s="36">
        <v>45179</v>
      </c>
      <c r="H475" s="76">
        <f t="shared" si="11"/>
        <v>0</v>
      </c>
      <c r="I475" s="5">
        <f t="shared" si="12"/>
        <v>0</v>
      </c>
      <c r="K475" s="33"/>
      <c r="L475" s="36">
        <v>45190</v>
      </c>
      <c r="M475" s="34">
        <f t="shared" si="16"/>
        <v>0</v>
      </c>
      <c r="N475" s="37"/>
      <c r="O475" s="35"/>
      <c r="P475" s="29"/>
      <c r="Q475" s="40">
        <f t="shared" si="15"/>
        <v>0</v>
      </c>
      <c r="R475" s="41"/>
    </row>
    <row r="476" spans="1:18" ht="15.6" x14ac:dyDescent="0.3">
      <c r="A476" s="5"/>
      <c r="B476" s="105">
        <f t="shared" si="14"/>
        <v>301.7</v>
      </c>
      <c r="C476" s="35">
        <v>324</v>
      </c>
      <c r="D476" s="34">
        <f t="shared" si="13"/>
        <v>301.7</v>
      </c>
      <c r="E476" s="36">
        <v>45179</v>
      </c>
      <c r="F476" s="37">
        <v>301.7</v>
      </c>
      <c r="G476" s="36">
        <v>45180</v>
      </c>
      <c r="H476" s="76">
        <f t="shared" si="11"/>
        <v>0</v>
      </c>
      <c r="I476" s="5">
        <f t="shared" si="12"/>
        <v>0</v>
      </c>
      <c r="K476" s="33"/>
      <c r="L476" s="29"/>
      <c r="M476" s="34">
        <f t="shared" si="16"/>
        <v>0</v>
      </c>
      <c r="N476" s="37"/>
      <c r="O476" s="35"/>
      <c r="P476" s="29"/>
      <c r="Q476" s="40">
        <f t="shared" si="15"/>
        <v>0</v>
      </c>
      <c r="R476" s="41"/>
    </row>
    <row r="477" spans="1:18" ht="15.6" x14ac:dyDescent="0.3">
      <c r="A477" s="5"/>
      <c r="B477" s="105">
        <f t="shared" si="14"/>
        <v>301.7</v>
      </c>
      <c r="C477" s="35">
        <v>324</v>
      </c>
      <c r="D477" s="34">
        <f t="shared" si="13"/>
        <v>301.7</v>
      </c>
      <c r="E477" s="36">
        <v>45180</v>
      </c>
      <c r="F477" s="37">
        <v>301.7</v>
      </c>
      <c r="G477" s="36">
        <v>45181</v>
      </c>
      <c r="H477" s="76">
        <f t="shared" si="11"/>
        <v>0</v>
      </c>
      <c r="I477" s="5">
        <f t="shared" si="12"/>
        <v>0</v>
      </c>
      <c r="K477" s="33"/>
      <c r="L477" s="29"/>
      <c r="M477" s="34">
        <f t="shared" si="16"/>
        <v>0</v>
      </c>
      <c r="N477" s="37"/>
      <c r="O477" s="35"/>
      <c r="P477" s="29"/>
      <c r="Q477" s="40">
        <f t="shared" si="15"/>
        <v>0</v>
      </c>
      <c r="R477" s="41"/>
    </row>
    <row r="478" spans="1:18" ht="15.6" x14ac:dyDescent="0.3">
      <c r="A478" s="5"/>
      <c r="B478" s="105">
        <f t="shared" si="14"/>
        <v>301.7</v>
      </c>
      <c r="C478" s="35">
        <v>324</v>
      </c>
      <c r="D478" s="34">
        <f t="shared" si="13"/>
        <v>301.7</v>
      </c>
      <c r="E478" s="36">
        <v>45181</v>
      </c>
      <c r="F478" s="37">
        <v>301.7</v>
      </c>
      <c r="G478" s="36">
        <v>45182</v>
      </c>
      <c r="H478" s="76">
        <f t="shared" si="11"/>
        <v>0</v>
      </c>
      <c r="I478" s="5">
        <f t="shared" si="12"/>
        <v>0</v>
      </c>
      <c r="K478" s="33"/>
      <c r="L478" s="29"/>
      <c r="M478" s="34">
        <f t="shared" si="16"/>
        <v>0</v>
      </c>
      <c r="N478" s="37"/>
      <c r="O478" s="35"/>
      <c r="P478" s="29"/>
      <c r="Q478" s="40">
        <f t="shared" si="15"/>
        <v>0</v>
      </c>
      <c r="R478" s="41"/>
    </row>
    <row r="479" spans="1:18" ht="15.6" x14ac:dyDescent="0.3">
      <c r="A479" s="5"/>
      <c r="B479" s="105">
        <f t="shared" si="14"/>
        <v>301.7</v>
      </c>
      <c r="C479" s="35">
        <v>324</v>
      </c>
      <c r="D479" s="34">
        <f t="shared" si="13"/>
        <v>301.7</v>
      </c>
      <c r="E479" s="36">
        <v>45182</v>
      </c>
      <c r="F479" s="37">
        <v>301.7</v>
      </c>
      <c r="G479" s="36">
        <v>45183</v>
      </c>
      <c r="H479" s="76">
        <f t="shared" si="11"/>
        <v>0</v>
      </c>
      <c r="I479" s="5">
        <f t="shared" si="12"/>
        <v>0</v>
      </c>
      <c r="K479" s="33"/>
      <c r="L479" s="29"/>
      <c r="M479" s="34">
        <f t="shared" si="16"/>
        <v>0</v>
      </c>
      <c r="N479" s="37"/>
      <c r="O479" s="35"/>
      <c r="P479" s="29"/>
      <c r="Q479" s="40">
        <f t="shared" si="15"/>
        <v>0</v>
      </c>
      <c r="R479" s="41"/>
    </row>
    <row r="480" spans="1:18" ht="15.6" x14ac:dyDescent="0.3">
      <c r="A480" s="5"/>
      <c r="B480" s="105">
        <f t="shared" si="14"/>
        <v>301.7</v>
      </c>
      <c r="C480" s="35">
        <v>324</v>
      </c>
      <c r="D480" s="34">
        <f t="shared" si="13"/>
        <v>301.7</v>
      </c>
      <c r="E480" s="36">
        <v>45183</v>
      </c>
      <c r="F480" s="37">
        <v>301.7</v>
      </c>
      <c r="G480" s="36">
        <v>45184</v>
      </c>
      <c r="H480" s="76">
        <f t="shared" si="11"/>
        <v>0</v>
      </c>
      <c r="I480" s="5">
        <f t="shared" si="12"/>
        <v>0</v>
      </c>
      <c r="K480" s="33"/>
      <c r="L480" s="29"/>
      <c r="M480" s="34">
        <f t="shared" si="16"/>
        <v>0</v>
      </c>
      <c r="N480" s="37"/>
      <c r="O480" s="35"/>
      <c r="P480" s="29"/>
      <c r="Q480" s="40">
        <f t="shared" si="15"/>
        <v>0</v>
      </c>
      <c r="R480" s="41"/>
    </row>
    <row r="481" spans="1:18" ht="15.6" x14ac:dyDescent="0.3">
      <c r="A481" s="5"/>
      <c r="B481" s="105">
        <f t="shared" si="14"/>
        <v>301.7</v>
      </c>
      <c r="C481" s="35">
        <v>324</v>
      </c>
      <c r="D481" s="34">
        <f t="shared" si="13"/>
        <v>301.7</v>
      </c>
      <c r="E481" s="36">
        <v>45184</v>
      </c>
      <c r="F481" s="37">
        <v>301.7</v>
      </c>
      <c r="G481" s="36">
        <v>45185</v>
      </c>
      <c r="H481" s="76">
        <f t="shared" si="11"/>
        <v>0</v>
      </c>
      <c r="I481" s="5">
        <f t="shared" si="12"/>
        <v>0</v>
      </c>
      <c r="K481" s="33"/>
      <c r="L481" s="29"/>
      <c r="M481" s="34">
        <f t="shared" si="16"/>
        <v>0</v>
      </c>
      <c r="N481" s="37"/>
      <c r="O481" s="35"/>
      <c r="P481" s="29"/>
      <c r="Q481" s="40">
        <f t="shared" si="15"/>
        <v>0</v>
      </c>
      <c r="R481" s="41"/>
    </row>
    <row r="482" spans="1:18" ht="15.6" x14ac:dyDescent="0.3">
      <c r="A482" s="5"/>
      <c r="B482" s="105">
        <f t="shared" si="14"/>
        <v>301.7</v>
      </c>
      <c r="C482" s="35">
        <v>324</v>
      </c>
      <c r="D482" s="34">
        <f t="shared" si="13"/>
        <v>301.7</v>
      </c>
      <c r="E482" s="36">
        <v>45185</v>
      </c>
      <c r="F482" s="37">
        <v>301.7</v>
      </c>
      <c r="G482" s="36">
        <v>45186</v>
      </c>
      <c r="H482" s="76">
        <f t="shared" si="11"/>
        <v>0</v>
      </c>
      <c r="I482" s="5">
        <f t="shared" si="12"/>
        <v>0</v>
      </c>
      <c r="K482" s="33"/>
      <c r="L482" s="29"/>
      <c r="M482" s="34">
        <f t="shared" si="16"/>
        <v>0</v>
      </c>
      <c r="N482" s="37"/>
      <c r="O482" s="35"/>
      <c r="P482" s="29"/>
      <c r="Q482" s="40">
        <f t="shared" si="15"/>
        <v>0</v>
      </c>
      <c r="R482" s="41"/>
    </row>
    <row r="483" spans="1:18" ht="15.6" x14ac:dyDescent="0.3">
      <c r="A483" s="5"/>
      <c r="B483" s="105">
        <f t="shared" si="14"/>
        <v>301.7</v>
      </c>
      <c r="C483" s="35">
        <v>324</v>
      </c>
      <c r="D483" s="34">
        <f t="shared" si="13"/>
        <v>301.7</v>
      </c>
      <c r="E483" s="36">
        <v>45186</v>
      </c>
      <c r="F483" s="37">
        <v>301.7</v>
      </c>
      <c r="G483" s="36">
        <v>45187</v>
      </c>
      <c r="H483" s="76">
        <f t="shared" si="11"/>
        <v>0</v>
      </c>
      <c r="I483" s="5">
        <f t="shared" si="12"/>
        <v>0</v>
      </c>
      <c r="K483" s="33"/>
      <c r="L483" s="29"/>
      <c r="M483" s="34">
        <f t="shared" si="16"/>
        <v>0</v>
      </c>
      <c r="N483" s="37"/>
      <c r="O483" s="35"/>
      <c r="P483" s="29"/>
      <c r="Q483" s="40">
        <f t="shared" si="15"/>
        <v>0</v>
      </c>
      <c r="R483" s="41"/>
    </row>
    <row r="484" spans="1:18" ht="15.6" x14ac:dyDescent="0.3">
      <c r="A484" s="5"/>
      <c r="B484" s="105">
        <f t="shared" si="14"/>
        <v>301.7</v>
      </c>
      <c r="C484" s="35">
        <v>324</v>
      </c>
      <c r="D484" s="34">
        <f t="shared" si="13"/>
        <v>301.7</v>
      </c>
      <c r="E484" s="36">
        <v>45187</v>
      </c>
      <c r="F484" s="37">
        <v>301.7</v>
      </c>
      <c r="G484" s="36">
        <v>45188</v>
      </c>
      <c r="H484" s="76">
        <f t="shared" si="11"/>
        <v>0</v>
      </c>
      <c r="I484" s="5">
        <f t="shared" si="12"/>
        <v>0</v>
      </c>
      <c r="K484" s="33"/>
      <c r="L484" s="29"/>
      <c r="M484" s="34">
        <f t="shared" si="16"/>
        <v>0</v>
      </c>
      <c r="N484" s="37"/>
      <c r="O484" s="35"/>
      <c r="P484" s="29"/>
      <c r="Q484" s="40">
        <f t="shared" si="15"/>
        <v>0</v>
      </c>
      <c r="R484" s="41"/>
    </row>
    <row r="485" spans="1:18" ht="15.6" x14ac:dyDescent="0.3">
      <c r="A485" s="5"/>
      <c r="B485" s="105">
        <f t="shared" si="14"/>
        <v>301.7</v>
      </c>
      <c r="C485" s="35">
        <v>324</v>
      </c>
      <c r="D485" s="34">
        <f t="shared" si="13"/>
        <v>301.7</v>
      </c>
      <c r="E485" s="36">
        <v>45188</v>
      </c>
      <c r="F485" s="37">
        <v>301.7</v>
      </c>
      <c r="G485" s="36">
        <v>45189</v>
      </c>
      <c r="H485" s="76">
        <f t="shared" si="11"/>
        <v>0</v>
      </c>
      <c r="I485" s="5">
        <f t="shared" si="12"/>
        <v>0</v>
      </c>
      <c r="K485" s="33"/>
      <c r="L485" s="29"/>
      <c r="M485" s="34">
        <f t="shared" si="16"/>
        <v>0</v>
      </c>
      <c r="N485" s="37"/>
      <c r="O485" s="35"/>
      <c r="P485" s="29"/>
      <c r="Q485" s="40">
        <f t="shared" si="15"/>
        <v>0</v>
      </c>
      <c r="R485" s="41"/>
    </row>
    <row r="486" spans="1:18" ht="15.6" x14ac:dyDescent="0.3">
      <c r="A486" s="5"/>
      <c r="B486" s="105">
        <f t="shared" si="14"/>
        <v>301.7</v>
      </c>
      <c r="C486" s="35">
        <v>324</v>
      </c>
      <c r="D486" s="34">
        <f t="shared" si="13"/>
        <v>301.7</v>
      </c>
      <c r="E486" s="36">
        <v>45189</v>
      </c>
      <c r="F486" s="37"/>
      <c r="G486" s="36"/>
      <c r="H486" s="76">
        <f t="shared" si="11"/>
        <v>-301.7</v>
      </c>
      <c r="I486" s="5">
        <f t="shared" si="12"/>
        <v>-324</v>
      </c>
      <c r="K486" s="33"/>
      <c r="L486" s="29"/>
      <c r="M486" s="34">
        <f t="shared" si="16"/>
        <v>0</v>
      </c>
      <c r="N486" s="37"/>
      <c r="O486" s="35"/>
      <c r="P486" s="29"/>
      <c r="Q486" s="40">
        <f t="shared" si="15"/>
        <v>0</v>
      </c>
      <c r="R486" s="41"/>
    </row>
    <row r="487" spans="1:18" ht="15.6" x14ac:dyDescent="0.3">
      <c r="A487" s="5"/>
      <c r="B487" s="105"/>
      <c r="C487" s="35"/>
      <c r="D487" s="34">
        <f t="shared" si="13"/>
        <v>0</v>
      </c>
      <c r="E487" s="36"/>
      <c r="F487" s="37"/>
      <c r="G487" s="29"/>
      <c r="H487" s="76">
        <f t="shared" si="11"/>
        <v>0</v>
      </c>
      <c r="I487" s="5">
        <f t="shared" si="12"/>
        <v>0</v>
      </c>
      <c r="K487" s="33"/>
      <c r="L487" s="29"/>
      <c r="M487" s="34">
        <f t="shared" si="16"/>
        <v>0</v>
      </c>
      <c r="N487" s="37"/>
      <c r="O487" s="35"/>
      <c r="P487" s="29"/>
      <c r="Q487" s="40">
        <f t="shared" si="15"/>
        <v>0</v>
      </c>
      <c r="R487" s="41"/>
    </row>
    <row r="488" spans="1:18" ht="15.6" x14ac:dyDescent="0.3">
      <c r="A488" s="5"/>
      <c r="B488" s="105">
        <f t="shared" si="14"/>
        <v>0</v>
      </c>
      <c r="C488" s="35"/>
      <c r="D488" s="34">
        <f t="shared" si="13"/>
        <v>0</v>
      </c>
      <c r="E488" s="29"/>
      <c r="F488" s="37"/>
      <c r="G488" s="29"/>
      <c r="H488" s="76">
        <f t="shared" si="11"/>
        <v>0</v>
      </c>
      <c r="I488" s="5">
        <f t="shared" si="12"/>
        <v>0</v>
      </c>
      <c r="K488" s="33"/>
      <c r="L488" s="29"/>
      <c r="M488" s="34">
        <f t="shared" si="16"/>
        <v>0</v>
      </c>
      <c r="N488" s="37"/>
      <c r="O488" s="35"/>
      <c r="P488" s="29"/>
      <c r="Q488" s="40">
        <f t="shared" si="15"/>
        <v>0</v>
      </c>
      <c r="R488" s="41"/>
    </row>
    <row r="489" spans="1:18" ht="15.6" x14ac:dyDescent="0.3">
      <c r="A489" s="5"/>
      <c r="B489" s="105">
        <f t="shared" si="14"/>
        <v>0</v>
      </c>
      <c r="C489" s="35"/>
      <c r="D489" s="34">
        <f t="shared" si="13"/>
        <v>0</v>
      </c>
      <c r="E489" s="29"/>
      <c r="F489" s="37"/>
      <c r="G489" s="29"/>
      <c r="H489" s="76">
        <f t="shared" si="11"/>
        <v>0</v>
      </c>
      <c r="I489" s="5">
        <f t="shared" si="12"/>
        <v>0</v>
      </c>
      <c r="K489" s="33"/>
      <c r="L489" s="29"/>
      <c r="M489" s="34">
        <f t="shared" si="16"/>
        <v>0</v>
      </c>
      <c r="N489" s="37"/>
      <c r="O489" s="35"/>
      <c r="P489" s="29"/>
      <c r="Q489" s="40">
        <f t="shared" si="15"/>
        <v>0</v>
      </c>
      <c r="R489" s="41"/>
    </row>
    <row r="490" spans="1:18" ht="15.6" x14ac:dyDescent="0.3">
      <c r="A490" s="5"/>
      <c r="B490" s="105">
        <f t="shared" si="14"/>
        <v>0</v>
      </c>
      <c r="C490" s="35"/>
      <c r="D490" s="34">
        <f t="shared" si="13"/>
        <v>0</v>
      </c>
      <c r="E490" s="29"/>
      <c r="F490" s="37"/>
      <c r="G490" s="29"/>
      <c r="H490" s="76">
        <f t="shared" si="11"/>
        <v>0</v>
      </c>
      <c r="I490" s="5">
        <f t="shared" si="12"/>
        <v>0</v>
      </c>
      <c r="K490" s="33"/>
      <c r="L490" s="29"/>
      <c r="M490" s="34">
        <f t="shared" si="16"/>
        <v>0</v>
      </c>
      <c r="N490" s="37"/>
      <c r="O490" s="35"/>
      <c r="P490" s="29"/>
      <c r="Q490" s="40">
        <f t="shared" si="15"/>
        <v>0</v>
      </c>
      <c r="R490" s="41"/>
    </row>
    <row r="491" spans="1:18" ht="15.6" x14ac:dyDescent="0.3">
      <c r="A491" s="5"/>
      <c r="B491" s="105">
        <f t="shared" si="14"/>
        <v>0</v>
      </c>
      <c r="C491" s="35"/>
      <c r="D491" s="34">
        <f t="shared" si="13"/>
        <v>0</v>
      </c>
      <c r="E491" s="29"/>
      <c r="F491" s="37"/>
      <c r="G491" s="29"/>
      <c r="H491" s="76">
        <f t="shared" si="11"/>
        <v>0</v>
      </c>
      <c r="I491" s="5">
        <f t="shared" si="12"/>
        <v>0</v>
      </c>
      <c r="K491" s="33"/>
      <c r="L491" s="29"/>
      <c r="M491" s="34">
        <f t="shared" si="16"/>
        <v>0</v>
      </c>
      <c r="N491" s="37"/>
      <c r="O491" s="35"/>
      <c r="P491" s="29"/>
      <c r="Q491" s="40">
        <f t="shared" si="15"/>
        <v>0</v>
      </c>
      <c r="R491" s="41"/>
    </row>
    <row r="492" spans="1:18" ht="15.6" x14ac:dyDescent="0.3">
      <c r="A492" s="5"/>
      <c r="B492" s="105">
        <f t="shared" si="14"/>
        <v>0</v>
      </c>
      <c r="C492" s="35"/>
      <c r="D492" s="34">
        <f t="shared" si="13"/>
        <v>0</v>
      </c>
      <c r="E492" s="29"/>
      <c r="F492" s="37"/>
      <c r="G492" s="29"/>
      <c r="H492" s="76">
        <f t="shared" si="11"/>
        <v>0</v>
      </c>
      <c r="I492" s="5">
        <f t="shared" si="12"/>
        <v>0</v>
      </c>
      <c r="K492" s="33"/>
      <c r="L492" s="29"/>
      <c r="M492" s="34">
        <f t="shared" si="16"/>
        <v>0</v>
      </c>
      <c r="N492" s="37"/>
      <c r="O492" s="35"/>
      <c r="P492" s="29"/>
      <c r="Q492" s="40">
        <f t="shared" si="15"/>
        <v>0</v>
      </c>
      <c r="R492" s="41"/>
    </row>
    <row r="493" spans="1:18" ht="15.6" x14ac:dyDescent="0.3">
      <c r="A493" s="5"/>
    </row>
    <row r="494" spans="1:18" ht="15.6" x14ac:dyDescent="0.3">
      <c r="A494" s="5"/>
    </row>
    <row r="495" spans="1:18" ht="15.6" x14ac:dyDescent="0.3">
      <c r="A495" s="5"/>
    </row>
    <row r="496" spans="1:18" ht="15.6" x14ac:dyDescent="0.3">
      <c r="A496" s="5"/>
    </row>
    <row r="497" spans="1:1" ht="15.6" x14ac:dyDescent="0.3">
      <c r="A497" s="5"/>
    </row>
    <row r="498" spans="1:1" ht="15.6" x14ac:dyDescent="0.3">
      <c r="A498" s="5"/>
    </row>
    <row r="499" spans="1:1" ht="15.6" x14ac:dyDescent="0.3">
      <c r="A499" s="5"/>
    </row>
    <row r="500" spans="1:1" ht="15.6" x14ac:dyDescent="0.3">
      <c r="A500" s="5"/>
    </row>
    <row r="501" spans="1:1" ht="15.6" x14ac:dyDescent="0.3">
      <c r="A501" s="5"/>
    </row>
    <row r="502" spans="1:1" ht="15.6" x14ac:dyDescent="0.3">
      <c r="A502" s="5"/>
    </row>
    <row r="503" spans="1:1" ht="15.6" x14ac:dyDescent="0.3">
      <c r="A503" s="5"/>
    </row>
    <row r="504" spans="1:1" ht="15.6" x14ac:dyDescent="0.3">
      <c r="A504" s="5"/>
    </row>
    <row r="505" spans="1:1" ht="15.6" x14ac:dyDescent="0.3">
      <c r="A505" s="5"/>
    </row>
    <row r="506" spans="1:1" ht="15.6" x14ac:dyDescent="0.3">
      <c r="A506" s="5"/>
    </row>
    <row r="507" spans="1:1" ht="15.6" x14ac:dyDescent="0.3">
      <c r="A507" s="5"/>
    </row>
    <row r="508" spans="1:1" ht="15.6" x14ac:dyDescent="0.3">
      <c r="A508" s="5"/>
    </row>
    <row r="509" spans="1:1" ht="15.6" x14ac:dyDescent="0.3">
      <c r="A509" s="5"/>
    </row>
    <row r="510" spans="1:1" ht="15.6" x14ac:dyDescent="0.3">
      <c r="A510" s="5"/>
    </row>
    <row r="511" spans="1:1" ht="15.6" x14ac:dyDescent="0.3">
      <c r="A511" s="5"/>
    </row>
    <row r="512" spans="1:1" ht="15.6" x14ac:dyDescent="0.3">
      <c r="A512" s="5"/>
    </row>
    <row r="513" spans="1:1" ht="15.6" x14ac:dyDescent="0.3">
      <c r="A513" s="5"/>
    </row>
    <row r="514" spans="1:1" ht="15.6" x14ac:dyDescent="0.3">
      <c r="A514" s="5"/>
    </row>
    <row r="515" spans="1:1" ht="15.6" x14ac:dyDescent="0.3">
      <c r="A515" s="5"/>
    </row>
    <row r="516" spans="1:1" ht="15.6" x14ac:dyDescent="0.3">
      <c r="A516" s="5"/>
    </row>
    <row r="517" spans="1:1" ht="15.6" x14ac:dyDescent="0.3">
      <c r="A517" s="5"/>
    </row>
    <row r="518" spans="1:1" ht="15.6" x14ac:dyDescent="0.3">
      <c r="A518" s="5"/>
    </row>
    <row r="519" spans="1:1" ht="15.6" x14ac:dyDescent="0.3">
      <c r="A519" s="5"/>
    </row>
    <row r="520" spans="1:1" ht="15.6" x14ac:dyDescent="0.3">
      <c r="A520" s="5"/>
    </row>
    <row r="521" spans="1:1" ht="15.6" x14ac:dyDescent="0.3">
      <c r="A521" s="5"/>
    </row>
    <row r="522" spans="1:1" ht="15.6" x14ac:dyDescent="0.3">
      <c r="A522" s="5"/>
    </row>
    <row r="523" spans="1:1" ht="15.6" x14ac:dyDescent="0.3">
      <c r="A523" s="5"/>
    </row>
    <row r="524" spans="1:1" ht="15.6" x14ac:dyDescent="0.3">
      <c r="A524" s="5"/>
    </row>
    <row r="525" spans="1:1" ht="15.6" x14ac:dyDescent="0.3">
      <c r="A525" s="5"/>
    </row>
    <row r="526" spans="1:1" ht="15.6" x14ac:dyDescent="0.3">
      <c r="A526" s="5"/>
    </row>
    <row r="527" spans="1:1" ht="15.6" x14ac:dyDescent="0.3">
      <c r="A527" s="5"/>
    </row>
    <row r="528" spans="1:1" ht="15.6" x14ac:dyDescent="0.3">
      <c r="A528" s="5"/>
    </row>
    <row r="529" spans="1:1" ht="15.6" x14ac:dyDescent="0.3">
      <c r="A529" s="5"/>
    </row>
    <row r="530" spans="1:1" ht="15.6" x14ac:dyDescent="0.3">
      <c r="A530" s="5"/>
    </row>
    <row r="531" spans="1:1" ht="15.6" x14ac:dyDescent="0.3">
      <c r="A531" s="5"/>
    </row>
    <row r="532" spans="1:1" ht="15.6" x14ac:dyDescent="0.3">
      <c r="A532" s="5"/>
    </row>
    <row r="533" spans="1:1" ht="15.6" x14ac:dyDescent="0.3">
      <c r="A533" s="5"/>
    </row>
    <row r="534" spans="1:1" ht="15.6" x14ac:dyDescent="0.3">
      <c r="A534" s="5"/>
    </row>
    <row r="535" spans="1:1" ht="15.6" x14ac:dyDescent="0.3">
      <c r="A535" s="5"/>
    </row>
    <row r="536" spans="1:1" ht="15.6" x14ac:dyDescent="0.3">
      <c r="A536" s="5"/>
    </row>
    <row r="537" spans="1:1" ht="15.6" x14ac:dyDescent="0.3">
      <c r="A537" s="5"/>
    </row>
    <row r="538" spans="1:1" ht="15.6" x14ac:dyDescent="0.3">
      <c r="A538" s="5"/>
    </row>
    <row r="539" spans="1:1" ht="15.6" x14ac:dyDescent="0.3">
      <c r="A539" s="5"/>
    </row>
    <row r="540" spans="1:1" ht="15.6" x14ac:dyDescent="0.3">
      <c r="A540" s="5"/>
    </row>
    <row r="541" spans="1:1" ht="15.6" x14ac:dyDescent="0.3">
      <c r="A541" s="5"/>
    </row>
    <row r="542" spans="1:1" ht="15.6" x14ac:dyDescent="0.3">
      <c r="A542" s="5"/>
    </row>
    <row r="543" spans="1:1" ht="15.6" x14ac:dyDescent="0.3">
      <c r="A543" s="5"/>
    </row>
    <row r="544" spans="1:1" ht="15.6" x14ac:dyDescent="0.3">
      <c r="A544" s="5"/>
    </row>
    <row r="545" spans="1:1" ht="15.6" x14ac:dyDescent="0.3">
      <c r="A545" s="5"/>
    </row>
    <row r="546" spans="1:1" ht="15.6" x14ac:dyDescent="0.3">
      <c r="A546" s="5"/>
    </row>
    <row r="547" spans="1:1" ht="15.6" x14ac:dyDescent="0.3">
      <c r="A547" s="5"/>
    </row>
    <row r="548" spans="1:1" ht="15.6" x14ac:dyDescent="0.3">
      <c r="A548" s="5"/>
    </row>
    <row r="549" spans="1:1" ht="15.6" x14ac:dyDescent="0.3">
      <c r="A549" s="5"/>
    </row>
    <row r="550" spans="1:1" ht="15.6" x14ac:dyDescent="0.3">
      <c r="A550" s="5"/>
    </row>
    <row r="551" spans="1:1" ht="15.6" x14ac:dyDescent="0.3">
      <c r="A551" s="5"/>
    </row>
    <row r="552" spans="1:1" ht="15.6" x14ac:dyDescent="0.3">
      <c r="A552" s="5"/>
    </row>
    <row r="553" spans="1:1" ht="15.6" x14ac:dyDescent="0.3">
      <c r="A553" s="5"/>
    </row>
    <row r="554" spans="1:1" ht="15.6" x14ac:dyDescent="0.3">
      <c r="A554" s="5"/>
    </row>
    <row r="555" spans="1:1" ht="15.6" x14ac:dyDescent="0.3">
      <c r="A555" s="5"/>
    </row>
    <row r="556" spans="1:1" ht="15.6" x14ac:dyDescent="0.3">
      <c r="A556" s="5"/>
    </row>
    <row r="557" spans="1:1" ht="15.6" x14ac:dyDescent="0.3">
      <c r="A557" s="5"/>
    </row>
    <row r="558" spans="1:1" ht="15.6" x14ac:dyDescent="0.3">
      <c r="A558" s="5"/>
    </row>
    <row r="559" spans="1:1" ht="15.6" x14ac:dyDescent="0.3">
      <c r="A559" s="5"/>
    </row>
    <row r="560" spans="1:1" ht="15.6" x14ac:dyDescent="0.3">
      <c r="A560" s="5"/>
    </row>
    <row r="561" spans="1:1" ht="15.6" x14ac:dyDescent="0.3">
      <c r="A561" s="5"/>
    </row>
    <row r="562" spans="1:1" ht="15.6" x14ac:dyDescent="0.3">
      <c r="A562" s="5"/>
    </row>
    <row r="563" spans="1:1" ht="15.6" x14ac:dyDescent="0.3">
      <c r="A563" s="5"/>
    </row>
    <row r="564" spans="1:1" ht="15.6" x14ac:dyDescent="0.3">
      <c r="A564" s="5"/>
    </row>
    <row r="565" spans="1:1" ht="15.6" x14ac:dyDescent="0.3">
      <c r="A565" s="5"/>
    </row>
    <row r="566" spans="1:1" ht="15.6" x14ac:dyDescent="0.3">
      <c r="A566" s="5"/>
    </row>
    <row r="567" spans="1:1" ht="15.6" x14ac:dyDescent="0.3">
      <c r="A567" s="5"/>
    </row>
    <row r="568" spans="1:1" ht="15.6" x14ac:dyDescent="0.3">
      <c r="A568" s="5"/>
    </row>
    <row r="569" spans="1:1" ht="15.6" x14ac:dyDescent="0.3">
      <c r="A569" s="5"/>
    </row>
    <row r="570" spans="1:1" ht="15.6" x14ac:dyDescent="0.3">
      <c r="A570" s="5"/>
    </row>
    <row r="571" spans="1:1" ht="15.6" x14ac:dyDescent="0.3">
      <c r="A571" s="5"/>
    </row>
    <row r="572" spans="1:1" ht="15.6" x14ac:dyDescent="0.3">
      <c r="A572" s="5"/>
    </row>
    <row r="573" spans="1:1" ht="15.6" x14ac:dyDescent="0.3">
      <c r="A573" s="5"/>
    </row>
    <row r="574" spans="1:1" ht="15.6" x14ac:dyDescent="0.3">
      <c r="A574" s="5"/>
    </row>
    <row r="575" spans="1:1" ht="15.6" x14ac:dyDescent="0.3">
      <c r="A575" s="5"/>
    </row>
    <row r="576" spans="1:1" ht="15.6" x14ac:dyDescent="0.3">
      <c r="A576" s="5"/>
    </row>
    <row r="577" spans="1:1" ht="15.6" x14ac:dyDescent="0.3">
      <c r="A577" s="5"/>
    </row>
    <row r="578" spans="1:1" ht="15.6" x14ac:dyDescent="0.3">
      <c r="A578" s="5"/>
    </row>
    <row r="579" spans="1:1" ht="15.6" x14ac:dyDescent="0.3">
      <c r="A579" s="5"/>
    </row>
    <row r="580" spans="1:1" ht="15.6" x14ac:dyDescent="0.3">
      <c r="A580" s="5"/>
    </row>
    <row r="581" spans="1:1" ht="15.6" x14ac:dyDescent="0.3">
      <c r="A581" s="5"/>
    </row>
    <row r="582" spans="1:1" ht="15.6" x14ac:dyDescent="0.3">
      <c r="A582" s="5"/>
    </row>
    <row r="583" spans="1:1" ht="15.6" x14ac:dyDescent="0.3">
      <c r="A583" s="5"/>
    </row>
    <row r="584" spans="1:1" ht="15.6" x14ac:dyDescent="0.3">
      <c r="A584" s="5"/>
    </row>
    <row r="585" spans="1:1" ht="15.6" x14ac:dyDescent="0.3">
      <c r="A585" s="5"/>
    </row>
    <row r="586" spans="1:1" ht="15.6" x14ac:dyDescent="0.3">
      <c r="A586" s="5"/>
    </row>
    <row r="587" spans="1:1" ht="15.6" x14ac:dyDescent="0.3">
      <c r="A587" s="5"/>
    </row>
    <row r="588" spans="1:1" ht="15.6" x14ac:dyDescent="0.3">
      <c r="A588" s="5"/>
    </row>
    <row r="589" spans="1:1" ht="15.6" x14ac:dyDescent="0.3">
      <c r="A589" s="5"/>
    </row>
    <row r="590" spans="1:1" ht="15.6" x14ac:dyDescent="0.3">
      <c r="A590" s="5"/>
    </row>
    <row r="591" spans="1:1" ht="15.6" x14ac:dyDescent="0.3">
      <c r="A591" s="5"/>
    </row>
    <row r="592" spans="1:1" ht="15.6" x14ac:dyDescent="0.3">
      <c r="A592" s="5"/>
    </row>
    <row r="593" spans="1:1" ht="15.6" x14ac:dyDescent="0.3">
      <c r="A593" s="5"/>
    </row>
    <row r="594" spans="1:1" ht="15.6" x14ac:dyDescent="0.3">
      <c r="A594" s="5"/>
    </row>
    <row r="595" spans="1:1" ht="15.6" x14ac:dyDescent="0.3">
      <c r="A595" s="5"/>
    </row>
    <row r="596" spans="1:1" ht="15.6" x14ac:dyDescent="0.3">
      <c r="A596" s="5"/>
    </row>
    <row r="597" spans="1:1" ht="15.6" x14ac:dyDescent="0.3">
      <c r="A597" s="5"/>
    </row>
    <row r="598" spans="1:1" ht="15.6" x14ac:dyDescent="0.3">
      <c r="A598" s="5"/>
    </row>
    <row r="599" spans="1:1" ht="15.6" x14ac:dyDescent="0.3">
      <c r="A599" s="5"/>
    </row>
    <row r="600" spans="1:1" ht="15.6" x14ac:dyDescent="0.3">
      <c r="A600" s="5"/>
    </row>
    <row r="601" spans="1:1" ht="15.6" x14ac:dyDescent="0.3">
      <c r="A601" s="5"/>
    </row>
    <row r="602" spans="1:1" ht="15.6" x14ac:dyDescent="0.3">
      <c r="A602" s="5"/>
    </row>
    <row r="603" spans="1:1" ht="15.6" x14ac:dyDescent="0.3">
      <c r="A603" s="5"/>
    </row>
    <row r="604" spans="1:1" ht="15.6" x14ac:dyDescent="0.3">
      <c r="A604" s="5"/>
    </row>
    <row r="605" spans="1:1" ht="15.6" x14ac:dyDescent="0.3">
      <c r="A605" s="5"/>
    </row>
    <row r="606" spans="1:1" ht="15.6" x14ac:dyDescent="0.3">
      <c r="A606" s="5"/>
    </row>
    <row r="607" spans="1:1" ht="15.6" x14ac:dyDescent="0.3">
      <c r="A607" s="5"/>
    </row>
    <row r="608" spans="1:1" ht="15.6" x14ac:dyDescent="0.3">
      <c r="A608" s="5"/>
    </row>
    <row r="609" spans="1:1" ht="15.6" x14ac:dyDescent="0.3">
      <c r="A609" s="5"/>
    </row>
    <row r="610" spans="1:1" ht="15.6" x14ac:dyDescent="0.3">
      <c r="A610" s="5"/>
    </row>
    <row r="611" spans="1:1" ht="15.6" x14ac:dyDescent="0.3">
      <c r="A611" s="5"/>
    </row>
    <row r="612" spans="1:1" ht="15.6" x14ac:dyDescent="0.3">
      <c r="A612" s="5"/>
    </row>
    <row r="613" spans="1:1" ht="15.6" x14ac:dyDescent="0.3">
      <c r="A613" s="5"/>
    </row>
    <row r="614" spans="1:1" ht="15.6" x14ac:dyDescent="0.3">
      <c r="A614" s="5"/>
    </row>
    <row r="615" spans="1:1" ht="15.6" x14ac:dyDescent="0.3">
      <c r="A615" s="5"/>
    </row>
    <row r="616" spans="1:1" ht="15.6" x14ac:dyDescent="0.3">
      <c r="A616" s="5"/>
    </row>
    <row r="617" spans="1:1" ht="15.6" x14ac:dyDescent="0.3">
      <c r="A617" s="5"/>
    </row>
    <row r="618" spans="1:1" ht="15.6" x14ac:dyDescent="0.3">
      <c r="A618" s="5"/>
    </row>
    <row r="619" spans="1:1" ht="15.6" x14ac:dyDescent="0.3">
      <c r="A619" s="5"/>
    </row>
    <row r="620" spans="1:1" ht="15.6" x14ac:dyDescent="0.3">
      <c r="A620" s="5"/>
    </row>
    <row r="621" spans="1:1" ht="15.6" x14ac:dyDescent="0.3">
      <c r="A621" s="5"/>
    </row>
    <row r="622" spans="1:1" ht="15.6" x14ac:dyDescent="0.3">
      <c r="A622" s="5"/>
    </row>
    <row r="623" spans="1:1" ht="15.6" x14ac:dyDescent="0.3">
      <c r="A623" s="5"/>
    </row>
    <row r="624" spans="1:1" ht="15.6" x14ac:dyDescent="0.3">
      <c r="A624" s="5"/>
    </row>
    <row r="625" spans="1:1" ht="15.6" x14ac:dyDescent="0.3">
      <c r="A625" s="5"/>
    </row>
    <row r="626" spans="1:1" ht="15.6" x14ac:dyDescent="0.3">
      <c r="A626" s="5"/>
    </row>
    <row r="627" spans="1:1" ht="15.6" x14ac:dyDescent="0.3">
      <c r="A627" s="5"/>
    </row>
    <row r="628" spans="1:1" ht="15.6" x14ac:dyDescent="0.3">
      <c r="A628" s="5"/>
    </row>
    <row r="629" spans="1:1" ht="15.6" x14ac:dyDescent="0.3">
      <c r="A629" s="5"/>
    </row>
    <row r="630" spans="1:1" ht="15.6" x14ac:dyDescent="0.3">
      <c r="A630" s="5"/>
    </row>
    <row r="631" spans="1:1" ht="15.6" x14ac:dyDescent="0.3">
      <c r="A631" s="5"/>
    </row>
    <row r="632" spans="1:1" ht="15.6" x14ac:dyDescent="0.3">
      <c r="A632" s="5"/>
    </row>
    <row r="633" spans="1:1" ht="15.6" x14ac:dyDescent="0.3">
      <c r="A633" s="5"/>
    </row>
    <row r="634" spans="1:1" ht="15.6" x14ac:dyDescent="0.3">
      <c r="A634" s="5"/>
    </row>
    <row r="635" spans="1:1" ht="15.6" x14ac:dyDescent="0.3">
      <c r="A635" s="5"/>
    </row>
    <row r="636" spans="1:1" ht="15.6" x14ac:dyDescent="0.3">
      <c r="A636" s="5"/>
    </row>
    <row r="637" spans="1:1" ht="15.6" x14ac:dyDescent="0.3">
      <c r="A637" s="5"/>
    </row>
    <row r="638" spans="1:1" ht="15.6" x14ac:dyDescent="0.3">
      <c r="A638" s="5"/>
    </row>
    <row r="639" spans="1:1" ht="15.6" x14ac:dyDescent="0.3">
      <c r="A639" s="5"/>
    </row>
    <row r="640" spans="1:1" ht="15.6" x14ac:dyDescent="0.3">
      <c r="A640" s="5"/>
    </row>
    <row r="641" spans="1:1" ht="15.6" x14ac:dyDescent="0.3">
      <c r="A641" s="5"/>
    </row>
    <row r="642" spans="1:1" ht="15.6" x14ac:dyDescent="0.3">
      <c r="A642" s="5"/>
    </row>
    <row r="643" spans="1:1" ht="15.6" x14ac:dyDescent="0.3">
      <c r="A643" s="5"/>
    </row>
    <row r="644" spans="1:1" ht="15.6" x14ac:dyDescent="0.3">
      <c r="A644" s="5"/>
    </row>
    <row r="645" spans="1:1" ht="15.6" x14ac:dyDescent="0.3">
      <c r="A645" s="5"/>
    </row>
    <row r="646" spans="1:1" ht="15.6" x14ac:dyDescent="0.3">
      <c r="A646" s="5"/>
    </row>
    <row r="647" spans="1:1" ht="15.6" x14ac:dyDescent="0.3">
      <c r="A647" s="5"/>
    </row>
    <row r="648" spans="1:1" ht="15.6" x14ac:dyDescent="0.3">
      <c r="A648" s="5"/>
    </row>
    <row r="649" spans="1:1" ht="15.6" x14ac:dyDescent="0.3">
      <c r="A649" s="5"/>
    </row>
    <row r="650" spans="1:1" ht="15.6" x14ac:dyDescent="0.3">
      <c r="A650" s="5"/>
    </row>
    <row r="651" spans="1:1" ht="15.6" x14ac:dyDescent="0.3">
      <c r="A651" s="5"/>
    </row>
    <row r="652" spans="1:1" ht="15.6" x14ac:dyDescent="0.3">
      <c r="A652" s="5"/>
    </row>
    <row r="653" spans="1:1" ht="15.6" x14ac:dyDescent="0.3">
      <c r="A653" s="5"/>
    </row>
    <row r="654" spans="1:1" ht="15.6" x14ac:dyDescent="0.3">
      <c r="A654" s="5"/>
    </row>
    <row r="655" spans="1:1" ht="15.6" x14ac:dyDescent="0.3">
      <c r="A655" s="5"/>
    </row>
    <row r="656" spans="1:1" ht="15.6" x14ac:dyDescent="0.3">
      <c r="A656" s="5"/>
    </row>
    <row r="657" spans="1:1" ht="15.6" x14ac:dyDescent="0.3">
      <c r="A657" s="5"/>
    </row>
    <row r="658" spans="1:1" ht="15.6" x14ac:dyDescent="0.3">
      <c r="A658" s="5"/>
    </row>
    <row r="659" spans="1:1" ht="15.6" x14ac:dyDescent="0.3">
      <c r="A659" s="5"/>
    </row>
    <row r="660" spans="1:1" ht="15.6" x14ac:dyDescent="0.3">
      <c r="A660" s="5"/>
    </row>
    <row r="661" spans="1:1" ht="15.6" x14ac:dyDescent="0.3">
      <c r="A661" s="5"/>
    </row>
    <row r="662" spans="1:1" ht="15.6" x14ac:dyDescent="0.3">
      <c r="A662" s="5"/>
    </row>
    <row r="663" spans="1:1" ht="15.6" x14ac:dyDescent="0.3">
      <c r="A663" s="5"/>
    </row>
    <row r="664" spans="1:1" ht="15.6" x14ac:dyDescent="0.3">
      <c r="A664" s="5"/>
    </row>
    <row r="665" spans="1:1" ht="15.6" x14ac:dyDescent="0.3">
      <c r="A665" s="5"/>
    </row>
    <row r="666" spans="1:1" ht="15.6" x14ac:dyDescent="0.3">
      <c r="A666" s="5"/>
    </row>
    <row r="667" spans="1:1" ht="15.6" x14ac:dyDescent="0.3">
      <c r="A667" s="5"/>
    </row>
    <row r="668" spans="1:1" ht="15.6" x14ac:dyDescent="0.3">
      <c r="A668" s="5"/>
    </row>
    <row r="669" spans="1:1" ht="15.6" x14ac:dyDescent="0.3">
      <c r="A669" s="5"/>
    </row>
    <row r="670" spans="1:1" ht="15.6" x14ac:dyDescent="0.3">
      <c r="A670" s="5"/>
    </row>
    <row r="671" spans="1:1" ht="15.6" x14ac:dyDescent="0.3">
      <c r="A671" s="5"/>
    </row>
    <row r="672" spans="1:1" ht="15.6" x14ac:dyDescent="0.3">
      <c r="A672" s="5"/>
    </row>
    <row r="673" spans="1:1" ht="15.6" x14ac:dyDescent="0.3">
      <c r="A673" s="5"/>
    </row>
    <row r="674" spans="1:1" ht="15.6" x14ac:dyDescent="0.3">
      <c r="A674" s="5"/>
    </row>
    <row r="675" spans="1:1" ht="15.6" x14ac:dyDescent="0.3">
      <c r="A675" s="5"/>
    </row>
    <row r="676" spans="1:1" ht="15.6" x14ac:dyDescent="0.3">
      <c r="A676" s="5"/>
    </row>
    <row r="677" spans="1:1" ht="15.6" x14ac:dyDescent="0.3">
      <c r="A677" s="5"/>
    </row>
    <row r="678" spans="1:1" ht="15.6" x14ac:dyDescent="0.3">
      <c r="A678" s="5"/>
    </row>
    <row r="679" spans="1:1" ht="15.6" x14ac:dyDescent="0.3">
      <c r="A679" s="5"/>
    </row>
    <row r="680" spans="1:1" ht="15.6" x14ac:dyDescent="0.3">
      <c r="A680" s="5"/>
    </row>
    <row r="681" spans="1:1" ht="15.6" x14ac:dyDescent="0.3">
      <c r="A681" s="5"/>
    </row>
    <row r="682" spans="1:1" ht="15.6" x14ac:dyDescent="0.3">
      <c r="A682" s="5"/>
    </row>
    <row r="683" spans="1:1" ht="15.6" x14ac:dyDescent="0.3">
      <c r="A683" s="5"/>
    </row>
    <row r="684" spans="1:1" ht="15.6" x14ac:dyDescent="0.3">
      <c r="A684" s="5"/>
    </row>
    <row r="685" spans="1:1" ht="15.6" x14ac:dyDescent="0.3">
      <c r="A685" s="5"/>
    </row>
    <row r="686" spans="1:1" ht="15.6" x14ac:dyDescent="0.3">
      <c r="A686" s="5"/>
    </row>
    <row r="687" spans="1:1" ht="15.6" x14ac:dyDescent="0.3">
      <c r="A687" s="5"/>
    </row>
    <row r="688" spans="1:1" ht="15.6" x14ac:dyDescent="0.3">
      <c r="A688" s="5"/>
    </row>
    <row r="689" spans="1:1" ht="15.6" x14ac:dyDescent="0.3">
      <c r="A689" s="5"/>
    </row>
    <row r="690" spans="1:1" ht="15.6" x14ac:dyDescent="0.3">
      <c r="A690" s="5"/>
    </row>
    <row r="691" spans="1:1" ht="15.6" x14ac:dyDescent="0.3">
      <c r="A691" s="5"/>
    </row>
    <row r="692" spans="1:1" ht="15.6" x14ac:dyDescent="0.3">
      <c r="A692" s="5"/>
    </row>
    <row r="693" spans="1:1" ht="15.6" x14ac:dyDescent="0.3">
      <c r="A693" s="5"/>
    </row>
    <row r="694" spans="1:1" ht="15.6" x14ac:dyDescent="0.3">
      <c r="A694" s="5"/>
    </row>
    <row r="695" spans="1:1" ht="15.6" x14ac:dyDescent="0.3">
      <c r="A695" s="5"/>
    </row>
    <row r="696" spans="1:1" ht="15.6" x14ac:dyDescent="0.3">
      <c r="A696" s="5"/>
    </row>
    <row r="697" spans="1:1" ht="15.6" x14ac:dyDescent="0.3">
      <c r="A697" s="5"/>
    </row>
    <row r="698" spans="1:1" ht="15.6" x14ac:dyDescent="0.3">
      <c r="A698" s="5"/>
    </row>
    <row r="699" spans="1:1" ht="15.6" x14ac:dyDescent="0.3">
      <c r="A699" s="5"/>
    </row>
    <row r="700" spans="1:1" ht="15.6" x14ac:dyDescent="0.3">
      <c r="A700" s="5"/>
    </row>
    <row r="701" spans="1:1" ht="15.6" x14ac:dyDescent="0.3">
      <c r="A701" s="5"/>
    </row>
    <row r="702" spans="1:1" ht="15.6" x14ac:dyDescent="0.3">
      <c r="A702" s="5"/>
    </row>
    <row r="703" spans="1:1" ht="15.6" x14ac:dyDescent="0.3">
      <c r="A703" s="5"/>
    </row>
    <row r="704" spans="1:1" ht="15.6" x14ac:dyDescent="0.3">
      <c r="A704" s="5"/>
    </row>
    <row r="705" spans="1:1" ht="15.6" x14ac:dyDescent="0.3">
      <c r="A705" s="5"/>
    </row>
    <row r="706" spans="1:1" ht="15.6" x14ac:dyDescent="0.3">
      <c r="A706" s="5"/>
    </row>
    <row r="707" spans="1:1" ht="15.6" x14ac:dyDescent="0.3">
      <c r="A707" s="5"/>
    </row>
    <row r="708" spans="1:1" ht="15.6" x14ac:dyDescent="0.3">
      <c r="A708" s="5"/>
    </row>
    <row r="709" spans="1:1" ht="15.6" x14ac:dyDescent="0.3">
      <c r="A709" s="5"/>
    </row>
    <row r="710" spans="1:1" ht="15.6" x14ac:dyDescent="0.3">
      <c r="A710" s="5"/>
    </row>
    <row r="711" spans="1:1" ht="15.6" x14ac:dyDescent="0.3">
      <c r="A711" s="5"/>
    </row>
    <row r="712" spans="1:1" ht="15.6" x14ac:dyDescent="0.3">
      <c r="A712" s="5"/>
    </row>
    <row r="713" spans="1:1" ht="15.6" x14ac:dyDescent="0.3">
      <c r="A713" s="5"/>
    </row>
    <row r="714" spans="1:1" ht="15.6" x14ac:dyDescent="0.3">
      <c r="A714" s="5"/>
    </row>
    <row r="715" spans="1:1" ht="15.6" x14ac:dyDescent="0.3">
      <c r="A715" s="5"/>
    </row>
    <row r="716" spans="1:1" ht="15.6" x14ac:dyDescent="0.3">
      <c r="A716" s="5"/>
    </row>
    <row r="717" spans="1:1" ht="15.6" x14ac:dyDescent="0.3">
      <c r="A717" s="5"/>
    </row>
    <row r="718" spans="1:1" ht="15.6" x14ac:dyDescent="0.3">
      <c r="A718" s="5"/>
    </row>
    <row r="719" spans="1:1" ht="15.6" x14ac:dyDescent="0.3">
      <c r="A719" s="5"/>
    </row>
    <row r="720" spans="1:1" ht="15.6" x14ac:dyDescent="0.3">
      <c r="A720" s="5"/>
    </row>
    <row r="721" spans="1:1" ht="15.6" x14ac:dyDescent="0.3">
      <c r="A721" s="5"/>
    </row>
    <row r="722" spans="1:1" ht="15.6" x14ac:dyDescent="0.3">
      <c r="A722" s="5"/>
    </row>
    <row r="723" spans="1:1" ht="15.6" x14ac:dyDescent="0.3">
      <c r="A723" s="5"/>
    </row>
    <row r="724" spans="1:1" ht="15.6" x14ac:dyDescent="0.3">
      <c r="A724" s="5"/>
    </row>
    <row r="725" spans="1:1" ht="15.6" x14ac:dyDescent="0.3">
      <c r="A725" s="5"/>
    </row>
    <row r="726" spans="1:1" ht="15.6" x14ac:dyDescent="0.3">
      <c r="A726" s="5"/>
    </row>
    <row r="727" spans="1:1" ht="15.6" x14ac:dyDescent="0.3">
      <c r="A727" s="5"/>
    </row>
    <row r="728" spans="1:1" ht="15.6" x14ac:dyDescent="0.3">
      <c r="A728" s="5"/>
    </row>
    <row r="729" spans="1:1" ht="15.6" x14ac:dyDescent="0.3">
      <c r="A729" s="5"/>
    </row>
    <row r="730" spans="1:1" ht="15.6" x14ac:dyDescent="0.3">
      <c r="A730" s="5"/>
    </row>
    <row r="731" spans="1:1" ht="15.6" x14ac:dyDescent="0.3">
      <c r="A731" s="5"/>
    </row>
    <row r="732" spans="1:1" ht="15.6" x14ac:dyDescent="0.3">
      <c r="A732" s="5"/>
    </row>
    <row r="733" spans="1:1" ht="15.6" x14ac:dyDescent="0.3">
      <c r="A733" s="5"/>
    </row>
    <row r="734" spans="1:1" ht="15.6" x14ac:dyDescent="0.3">
      <c r="A734" s="5"/>
    </row>
    <row r="735" spans="1:1" ht="15.6" x14ac:dyDescent="0.3">
      <c r="A735" s="5"/>
    </row>
    <row r="736" spans="1:1" ht="15.6" x14ac:dyDescent="0.3">
      <c r="A736" s="5"/>
    </row>
    <row r="737" spans="1:1" ht="15.6" x14ac:dyDescent="0.3">
      <c r="A737" s="5"/>
    </row>
    <row r="738" spans="1:1" ht="15.6" x14ac:dyDescent="0.3">
      <c r="A738" s="5"/>
    </row>
    <row r="739" spans="1:1" ht="15.6" x14ac:dyDescent="0.3">
      <c r="A739" s="5"/>
    </row>
    <row r="740" spans="1:1" ht="15.6" x14ac:dyDescent="0.3">
      <c r="A740" s="5"/>
    </row>
    <row r="741" spans="1:1" ht="15.6" x14ac:dyDescent="0.3">
      <c r="A741" s="5"/>
    </row>
    <row r="742" spans="1:1" ht="15.6" x14ac:dyDescent="0.3">
      <c r="A742" s="5"/>
    </row>
    <row r="743" spans="1:1" ht="15.6" x14ac:dyDescent="0.3">
      <c r="A743" s="5"/>
    </row>
    <row r="744" spans="1:1" ht="15.6" x14ac:dyDescent="0.3">
      <c r="A744" s="5"/>
    </row>
    <row r="745" spans="1:1" ht="15.6" x14ac:dyDescent="0.3">
      <c r="A745" s="5"/>
    </row>
    <row r="746" spans="1:1" ht="15.6" x14ac:dyDescent="0.3">
      <c r="A746" s="5"/>
    </row>
    <row r="747" spans="1:1" ht="15.6" x14ac:dyDescent="0.3">
      <c r="A747" s="5"/>
    </row>
    <row r="748" spans="1:1" ht="15.6" x14ac:dyDescent="0.3">
      <c r="A748" s="5"/>
    </row>
    <row r="749" spans="1:1" ht="15.6" x14ac:dyDescent="0.3">
      <c r="A749" s="5"/>
    </row>
    <row r="750" spans="1:1" ht="15.6" x14ac:dyDescent="0.3">
      <c r="A750" s="5"/>
    </row>
    <row r="751" spans="1:1" ht="15.6" x14ac:dyDescent="0.3">
      <c r="A751" s="5"/>
    </row>
    <row r="752" spans="1:1" ht="15.6" x14ac:dyDescent="0.3">
      <c r="A752" s="5"/>
    </row>
    <row r="753" spans="1:1" ht="15.6" x14ac:dyDescent="0.3">
      <c r="A753" s="5"/>
    </row>
    <row r="754" spans="1:1" ht="15.6" x14ac:dyDescent="0.3">
      <c r="A754" s="5"/>
    </row>
    <row r="755" spans="1:1" ht="15.6" x14ac:dyDescent="0.3">
      <c r="A755" s="5"/>
    </row>
    <row r="756" spans="1:1" ht="15.6" x14ac:dyDescent="0.3">
      <c r="A756" s="5"/>
    </row>
    <row r="757" spans="1:1" ht="15.6" x14ac:dyDescent="0.3">
      <c r="A757" s="5"/>
    </row>
    <row r="758" spans="1:1" ht="15.6" x14ac:dyDescent="0.3">
      <c r="A758" s="5"/>
    </row>
    <row r="759" spans="1:1" ht="15.6" x14ac:dyDescent="0.3">
      <c r="A759" s="5"/>
    </row>
    <row r="760" spans="1:1" ht="15.6" x14ac:dyDescent="0.3">
      <c r="A760" s="5"/>
    </row>
    <row r="761" spans="1:1" ht="15.6" x14ac:dyDescent="0.3">
      <c r="A761" s="5"/>
    </row>
    <row r="762" spans="1:1" ht="15.6" x14ac:dyDescent="0.3">
      <c r="A762" s="5"/>
    </row>
    <row r="763" spans="1:1" ht="15.6" x14ac:dyDescent="0.3">
      <c r="A763" s="5"/>
    </row>
    <row r="764" spans="1:1" ht="15.6" x14ac:dyDescent="0.3">
      <c r="A764" s="5"/>
    </row>
    <row r="765" spans="1:1" ht="15.6" x14ac:dyDescent="0.3">
      <c r="A765" s="5"/>
    </row>
    <row r="766" spans="1:1" ht="15.6" x14ac:dyDescent="0.3">
      <c r="A766" s="5"/>
    </row>
    <row r="767" spans="1:1" ht="15.6" x14ac:dyDescent="0.3">
      <c r="A767" s="5"/>
    </row>
    <row r="768" spans="1:1" ht="15.6" x14ac:dyDescent="0.3">
      <c r="A768" s="5"/>
    </row>
    <row r="769" spans="1:1" ht="15.6" x14ac:dyDescent="0.3">
      <c r="A769" s="5"/>
    </row>
    <row r="770" spans="1:1" ht="15.6" x14ac:dyDescent="0.3">
      <c r="A770" s="5"/>
    </row>
    <row r="771" spans="1:1" ht="15.6" x14ac:dyDescent="0.3">
      <c r="A771" s="5"/>
    </row>
    <row r="772" spans="1:1" ht="15.6" x14ac:dyDescent="0.3">
      <c r="A772" s="5"/>
    </row>
    <row r="773" spans="1:1" ht="15.6" x14ac:dyDescent="0.3">
      <c r="A773" s="5"/>
    </row>
    <row r="774" spans="1:1" ht="15.6" x14ac:dyDescent="0.3">
      <c r="A774" s="5"/>
    </row>
    <row r="775" spans="1:1" ht="15.6" x14ac:dyDescent="0.3">
      <c r="A775" s="5"/>
    </row>
    <row r="776" spans="1:1" ht="15.6" x14ac:dyDescent="0.3">
      <c r="A776" s="5"/>
    </row>
    <row r="777" spans="1:1" ht="15.6" x14ac:dyDescent="0.3">
      <c r="A777" s="5"/>
    </row>
    <row r="778" spans="1:1" ht="15.6" x14ac:dyDescent="0.3">
      <c r="A778" s="5"/>
    </row>
    <row r="779" spans="1:1" ht="15.6" x14ac:dyDescent="0.3">
      <c r="A779" s="5"/>
    </row>
    <row r="780" spans="1:1" ht="15.6" x14ac:dyDescent="0.3">
      <c r="A780" s="5"/>
    </row>
    <row r="781" spans="1:1" ht="15.6" x14ac:dyDescent="0.3">
      <c r="A781" s="5"/>
    </row>
    <row r="782" spans="1:1" ht="15.6" x14ac:dyDescent="0.3">
      <c r="A782" s="5"/>
    </row>
    <row r="783" spans="1:1" ht="15.6" x14ac:dyDescent="0.3">
      <c r="A783" s="5"/>
    </row>
    <row r="784" spans="1:1" ht="15.6" x14ac:dyDescent="0.3">
      <c r="A784" s="5"/>
    </row>
    <row r="785" spans="1:1" ht="15.6" x14ac:dyDescent="0.3">
      <c r="A785" s="5"/>
    </row>
    <row r="786" spans="1:1" ht="15.6" x14ac:dyDescent="0.3">
      <c r="A786" s="5"/>
    </row>
    <row r="787" spans="1:1" ht="15.6" x14ac:dyDescent="0.3">
      <c r="A787" s="5"/>
    </row>
    <row r="788" spans="1:1" ht="15.6" x14ac:dyDescent="0.3">
      <c r="A788" s="5"/>
    </row>
    <row r="789" spans="1:1" ht="15.6" x14ac:dyDescent="0.3">
      <c r="A789" s="5"/>
    </row>
    <row r="790" spans="1:1" ht="15.6" x14ac:dyDescent="0.3">
      <c r="A790" s="5"/>
    </row>
    <row r="791" spans="1:1" ht="15.6" x14ac:dyDescent="0.3">
      <c r="A791" s="5"/>
    </row>
    <row r="792" spans="1:1" ht="15.6" x14ac:dyDescent="0.3">
      <c r="A792" s="5"/>
    </row>
    <row r="793" spans="1:1" ht="15.6" x14ac:dyDescent="0.3">
      <c r="A793" s="5"/>
    </row>
    <row r="794" spans="1:1" ht="15.6" x14ac:dyDescent="0.3">
      <c r="A794" s="5"/>
    </row>
    <row r="795" spans="1:1" ht="15.6" x14ac:dyDescent="0.3">
      <c r="A795" s="5"/>
    </row>
    <row r="796" spans="1:1" ht="15.6" x14ac:dyDescent="0.3">
      <c r="A796" s="5"/>
    </row>
    <row r="797" spans="1:1" ht="15.6" x14ac:dyDescent="0.3">
      <c r="A797" s="5"/>
    </row>
    <row r="798" spans="1:1" ht="15.6" x14ac:dyDescent="0.3">
      <c r="A798" s="5"/>
    </row>
    <row r="799" spans="1:1" ht="15.6" x14ac:dyDescent="0.3">
      <c r="A799" s="5"/>
    </row>
    <row r="800" spans="1:1" ht="15.6" x14ac:dyDescent="0.3">
      <c r="A800" s="5"/>
    </row>
    <row r="801" spans="1:1" ht="15.6" x14ac:dyDescent="0.3">
      <c r="A801" s="5"/>
    </row>
    <row r="802" spans="1:1" ht="15.6" x14ac:dyDescent="0.3">
      <c r="A802" s="5"/>
    </row>
    <row r="803" spans="1:1" ht="15.6" x14ac:dyDescent="0.3">
      <c r="A803" s="5"/>
    </row>
    <row r="804" spans="1:1" ht="15.6" x14ac:dyDescent="0.3">
      <c r="A804" s="5"/>
    </row>
    <row r="805" spans="1:1" ht="15.6" x14ac:dyDescent="0.3">
      <c r="A805" s="5"/>
    </row>
    <row r="806" spans="1:1" ht="15.6" x14ac:dyDescent="0.3">
      <c r="A806" s="5"/>
    </row>
    <row r="807" spans="1:1" ht="15.6" x14ac:dyDescent="0.3">
      <c r="A807" s="5"/>
    </row>
    <row r="808" spans="1:1" ht="15.6" x14ac:dyDescent="0.3">
      <c r="A808" s="5"/>
    </row>
    <row r="809" spans="1:1" ht="15.6" x14ac:dyDescent="0.3">
      <c r="A809" s="5"/>
    </row>
    <row r="810" spans="1:1" ht="15.6" x14ac:dyDescent="0.3">
      <c r="A810" s="5"/>
    </row>
    <row r="811" spans="1:1" ht="15.6" x14ac:dyDescent="0.3">
      <c r="A811" s="5"/>
    </row>
    <row r="812" spans="1:1" ht="15.6" x14ac:dyDescent="0.3">
      <c r="A812" s="5"/>
    </row>
    <row r="813" spans="1:1" ht="15.6" x14ac:dyDescent="0.3">
      <c r="A813" s="5"/>
    </row>
    <row r="814" spans="1:1" ht="15.6" x14ac:dyDescent="0.3">
      <c r="A814" s="5"/>
    </row>
    <row r="815" spans="1:1" ht="15.6" x14ac:dyDescent="0.3">
      <c r="A815" s="5"/>
    </row>
    <row r="816" spans="1:1" ht="15.6" x14ac:dyDescent="0.3">
      <c r="A816" s="5"/>
    </row>
    <row r="817" spans="1:1" ht="15.6" x14ac:dyDescent="0.3">
      <c r="A817" s="5"/>
    </row>
    <row r="818" spans="1:1" ht="15.6" x14ac:dyDescent="0.3">
      <c r="A818" s="5"/>
    </row>
    <row r="819" spans="1:1" ht="15.6" x14ac:dyDescent="0.3">
      <c r="A819" s="5"/>
    </row>
    <row r="820" spans="1:1" ht="15.6" x14ac:dyDescent="0.3">
      <c r="A820" s="5"/>
    </row>
    <row r="821" spans="1:1" ht="15.6" x14ac:dyDescent="0.3">
      <c r="A821" s="5"/>
    </row>
    <row r="822" spans="1:1" ht="15.6" x14ac:dyDescent="0.3">
      <c r="A822" s="5"/>
    </row>
    <row r="823" spans="1:1" ht="15.6" x14ac:dyDescent="0.3">
      <c r="A823" s="5"/>
    </row>
    <row r="824" spans="1:1" ht="15.6" x14ac:dyDescent="0.3">
      <c r="A824" s="5"/>
    </row>
    <row r="825" spans="1:1" ht="15.6" x14ac:dyDescent="0.3">
      <c r="A825" s="5"/>
    </row>
    <row r="826" spans="1:1" ht="15.6" x14ac:dyDescent="0.3">
      <c r="A826" s="5"/>
    </row>
    <row r="827" spans="1:1" ht="15.6" x14ac:dyDescent="0.3">
      <c r="A827" s="5"/>
    </row>
    <row r="828" spans="1:1" ht="15.6" x14ac:dyDescent="0.3">
      <c r="A828" s="5"/>
    </row>
    <row r="829" spans="1:1" ht="15.6" x14ac:dyDescent="0.3">
      <c r="A829" s="5"/>
    </row>
    <row r="830" spans="1:1" ht="15.6" x14ac:dyDescent="0.3">
      <c r="A830" s="5"/>
    </row>
    <row r="831" spans="1:1" ht="15.6" x14ac:dyDescent="0.3">
      <c r="A831" s="5"/>
    </row>
    <row r="832" spans="1:1" ht="15.6" x14ac:dyDescent="0.3">
      <c r="A832" s="5"/>
    </row>
    <row r="833" spans="1:1" ht="15.6" x14ac:dyDescent="0.3">
      <c r="A833" s="5"/>
    </row>
    <row r="834" spans="1:1" ht="15.6" x14ac:dyDescent="0.3">
      <c r="A834" s="5"/>
    </row>
    <row r="835" spans="1:1" ht="15.6" x14ac:dyDescent="0.3">
      <c r="A835" s="5"/>
    </row>
    <row r="836" spans="1:1" ht="15.6" x14ac:dyDescent="0.3">
      <c r="A836" s="5"/>
    </row>
    <row r="837" spans="1:1" ht="15.6" x14ac:dyDescent="0.3">
      <c r="A837" s="5"/>
    </row>
    <row r="838" spans="1:1" ht="15.6" x14ac:dyDescent="0.3">
      <c r="A838" s="5"/>
    </row>
    <row r="839" spans="1:1" ht="15.6" x14ac:dyDescent="0.3">
      <c r="A839" s="5"/>
    </row>
    <row r="840" spans="1:1" ht="15.6" x14ac:dyDescent="0.3">
      <c r="A840" s="5"/>
    </row>
    <row r="841" spans="1:1" ht="15.6" x14ac:dyDescent="0.3">
      <c r="A841" s="5"/>
    </row>
    <row r="842" spans="1:1" ht="15.6" x14ac:dyDescent="0.3">
      <c r="A842" s="5"/>
    </row>
    <row r="843" spans="1:1" ht="15.6" x14ac:dyDescent="0.3">
      <c r="A843" s="5"/>
    </row>
    <row r="844" spans="1:1" ht="15.6" x14ac:dyDescent="0.3">
      <c r="A844" s="5"/>
    </row>
    <row r="845" spans="1:1" ht="15.6" x14ac:dyDescent="0.3">
      <c r="A845" s="5"/>
    </row>
    <row r="846" spans="1:1" ht="15.6" x14ac:dyDescent="0.3">
      <c r="A846" s="5"/>
    </row>
    <row r="847" spans="1:1" ht="15.6" x14ac:dyDescent="0.3">
      <c r="A847" s="5"/>
    </row>
    <row r="848" spans="1:1" ht="15.6" x14ac:dyDescent="0.3">
      <c r="A848" s="5"/>
    </row>
    <row r="849" spans="1:1" ht="15.6" x14ac:dyDescent="0.3">
      <c r="A849" s="5"/>
    </row>
    <row r="850" spans="1:1" ht="15.6" x14ac:dyDescent="0.3">
      <c r="A850" s="5"/>
    </row>
    <row r="851" spans="1:1" ht="15.6" x14ac:dyDescent="0.3">
      <c r="A851" s="5"/>
    </row>
    <row r="852" spans="1:1" ht="15.6" x14ac:dyDescent="0.3">
      <c r="A852" s="5"/>
    </row>
    <row r="853" spans="1:1" ht="15.6" x14ac:dyDescent="0.3">
      <c r="A853" s="5"/>
    </row>
    <row r="854" spans="1:1" ht="15.6" x14ac:dyDescent="0.3">
      <c r="A854" s="5"/>
    </row>
    <row r="855" spans="1:1" ht="15.6" x14ac:dyDescent="0.3">
      <c r="A855" s="5"/>
    </row>
    <row r="856" spans="1:1" ht="15.6" x14ac:dyDescent="0.3">
      <c r="A856" s="5"/>
    </row>
    <row r="857" spans="1:1" ht="15.6" x14ac:dyDescent="0.3">
      <c r="A857" s="5"/>
    </row>
    <row r="858" spans="1:1" ht="15.6" x14ac:dyDescent="0.3">
      <c r="A858" s="5"/>
    </row>
    <row r="859" spans="1:1" ht="15.6" x14ac:dyDescent="0.3">
      <c r="A859" s="5"/>
    </row>
    <row r="860" spans="1:1" ht="15.6" x14ac:dyDescent="0.3">
      <c r="A860" s="5"/>
    </row>
    <row r="861" spans="1:1" ht="15.6" x14ac:dyDescent="0.3">
      <c r="A861" s="5"/>
    </row>
    <row r="862" spans="1:1" ht="15.6" x14ac:dyDescent="0.3">
      <c r="A862" s="5"/>
    </row>
    <row r="863" spans="1:1" ht="15.6" x14ac:dyDescent="0.3">
      <c r="A863" s="5"/>
    </row>
    <row r="864" spans="1:1" ht="15.6" x14ac:dyDescent="0.3">
      <c r="A864" s="5"/>
    </row>
    <row r="865" spans="1:1" ht="15.6" x14ac:dyDescent="0.3">
      <c r="A865" s="5"/>
    </row>
    <row r="866" spans="1:1" ht="15.6" x14ac:dyDescent="0.3">
      <c r="A866" s="5"/>
    </row>
    <row r="867" spans="1:1" ht="15.6" x14ac:dyDescent="0.3">
      <c r="A867" s="5"/>
    </row>
    <row r="868" spans="1:1" ht="15.6" x14ac:dyDescent="0.3">
      <c r="A868" s="5"/>
    </row>
    <row r="869" spans="1:1" ht="15.6" x14ac:dyDescent="0.3">
      <c r="A869" s="5"/>
    </row>
    <row r="870" spans="1:1" ht="15.6" x14ac:dyDescent="0.3">
      <c r="A870" s="5"/>
    </row>
    <row r="871" spans="1:1" ht="15.6" x14ac:dyDescent="0.3">
      <c r="A871" s="5"/>
    </row>
    <row r="872" spans="1:1" ht="15.6" x14ac:dyDescent="0.3">
      <c r="A872" s="5"/>
    </row>
    <row r="873" spans="1:1" ht="15.6" x14ac:dyDescent="0.3">
      <c r="A873" s="5"/>
    </row>
    <row r="874" spans="1:1" ht="15.6" x14ac:dyDescent="0.3">
      <c r="A874" s="5"/>
    </row>
    <row r="875" spans="1:1" ht="15.6" x14ac:dyDescent="0.3">
      <c r="A875" s="5"/>
    </row>
    <row r="876" spans="1:1" ht="15.6" x14ac:dyDescent="0.3">
      <c r="A876" s="5"/>
    </row>
    <row r="877" spans="1:1" ht="15.6" x14ac:dyDescent="0.3">
      <c r="A877" s="5"/>
    </row>
    <row r="878" spans="1:1" ht="15.6" x14ac:dyDescent="0.3">
      <c r="A878" s="5"/>
    </row>
    <row r="879" spans="1:1" ht="15.6" x14ac:dyDescent="0.3">
      <c r="A879" s="5"/>
    </row>
    <row r="880" spans="1:1" ht="15.6" x14ac:dyDescent="0.3">
      <c r="A880" s="5"/>
    </row>
    <row r="881" spans="1:1" ht="15.6" x14ac:dyDescent="0.3">
      <c r="A881" s="5"/>
    </row>
    <row r="882" spans="1:1" ht="15.6" x14ac:dyDescent="0.3">
      <c r="A882" s="5"/>
    </row>
    <row r="883" spans="1:1" ht="15.6" x14ac:dyDescent="0.3">
      <c r="A883" s="5"/>
    </row>
    <row r="884" spans="1:1" ht="15.6" x14ac:dyDescent="0.3">
      <c r="A884" s="5"/>
    </row>
    <row r="885" spans="1:1" ht="15.6" x14ac:dyDescent="0.3">
      <c r="A885" s="5"/>
    </row>
    <row r="886" spans="1:1" ht="15.6" x14ac:dyDescent="0.3">
      <c r="A886" s="5"/>
    </row>
    <row r="887" spans="1:1" ht="15.6" x14ac:dyDescent="0.3">
      <c r="A887" s="5"/>
    </row>
    <row r="888" spans="1:1" ht="15.6" x14ac:dyDescent="0.3">
      <c r="A888" s="5"/>
    </row>
    <row r="889" spans="1:1" ht="15.6" x14ac:dyDescent="0.3">
      <c r="A889" s="5"/>
    </row>
    <row r="890" spans="1:1" ht="15.6" x14ac:dyDescent="0.3">
      <c r="A890" s="5"/>
    </row>
    <row r="891" spans="1:1" ht="15.6" x14ac:dyDescent="0.3">
      <c r="A891" s="5"/>
    </row>
    <row r="892" spans="1:1" ht="15.6" x14ac:dyDescent="0.3">
      <c r="A892" s="5"/>
    </row>
    <row r="893" spans="1:1" ht="15.6" x14ac:dyDescent="0.3">
      <c r="A893" s="5"/>
    </row>
    <row r="894" spans="1:1" ht="15.6" x14ac:dyDescent="0.3">
      <c r="A894" s="5"/>
    </row>
    <row r="895" spans="1:1" ht="15.6" x14ac:dyDescent="0.3">
      <c r="A895" s="5"/>
    </row>
    <row r="896" spans="1:1" ht="15.6" x14ac:dyDescent="0.3">
      <c r="A896" s="5"/>
    </row>
    <row r="897" spans="1:1" ht="15.6" x14ac:dyDescent="0.3">
      <c r="A897" s="5"/>
    </row>
    <row r="898" spans="1:1" ht="15.6" x14ac:dyDescent="0.3">
      <c r="A898" s="5"/>
    </row>
    <row r="899" spans="1:1" ht="15.6" x14ac:dyDescent="0.3">
      <c r="A899" s="5"/>
    </row>
    <row r="900" spans="1:1" ht="15.6" x14ac:dyDescent="0.3">
      <c r="A900" s="5"/>
    </row>
    <row r="901" spans="1:1" ht="15.6" x14ac:dyDescent="0.3">
      <c r="A901" s="5"/>
    </row>
    <row r="902" spans="1:1" ht="15.6" x14ac:dyDescent="0.3">
      <c r="A902" s="5"/>
    </row>
    <row r="903" spans="1:1" ht="15.6" x14ac:dyDescent="0.3">
      <c r="A903" s="5"/>
    </row>
    <row r="904" spans="1:1" ht="15.6" x14ac:dyDescent="0.3">
      <c r="A904" s="5"/>
    </row>
    <row r="905" spans="1:1" ht="15.6" x14ac:dyDescent="0.3">
      <c r="A905" s="5"/>
    </row>
    <row r="906" spans="1:1" ht="15.6" x14ac:dyDescent="0.3">
      <c r="A906" s="5"/>
    </row>
    <row r="907" spans="1:1" ht="15.6" x14ac:dyDescent="0.3">
      <c r="A907" s="5"/>
    </row>
    <row r="908" spans="1:1" ht="15.6" x14ac:dyDescent="0.3">
      <c r="A908" s="5"/>
    </row>
    <row r="909" spans="1:1" ht="15.6" x14ac:dyDescent="0.3">
      <c r="A909" s="5"/>
    </row>
    <row r="910" spans="1:1" ht="15.6" x14ac:dyDescent="0.3">
      <c r="A910" s="5"/>
    </row>
    <row r="911" spans="1:1" ht="15.6" x14ac:dyDescent="0.3">
      <c r="A911" s="5"/>
    </row>
    <row r="912" spans="1:1" ht="15.6" x14ac:dyDescent="0.3">
      <c r="A912" s="5"/>
    </row>
    <row r="913" spans="1:1" ht="15.6" x14ac:dyDescent="0.3">
      <c r="A913" s="5"/>
    </row>
    <row r="914" spans="1:1" ht="15.6" x14ac:dyDescent="0.3">
      <c r="A914" s="5"/>
    </row>
    <row r="915" spans="1:1" ht="15.6" x14ac:dyDescent="0.3">
      <c r="A915" s="5"/>
    </row>
    <row r="916" spans="1:1" ht="15.6" x14ac:dyDescent="0.3">
      <c r="A916" s="5"/>
    </row>
    <row r="917" spans="1:1" ht="15.6" x14ac:dyDescent="0.3">
      <c r="A917" s="5"/>
    </row>
    <row r="918" spans="1:1" ht="15.6" x14ac:dyDescent="0.3">
      <c r="A918" s="5"/>
    </row>
    <row r="919" spans="1:1" ht="15.6" x14ac:dyDescent="0.3">
      <c r="A919" s="5"/>
    </row>
    <row r="920" spans="1:1" ht="15.6" x14ac:dyDescent="0.3">
      <c r="A920" s="5"/>
    </row>
    <row r="921" spans="1:1" ht="15.6" x14ac:dyDescent="0.3">
      <c r="A921" s="5"/>
    </row>
    <row r="922" spans="1:1" ht="15.6" x14ac:dyDescent="0.3">
      <c r="A922" s="5"/>
    </row>
    <row r="923" spans="1:1" ht="15.6" x14ac:dyDescent="0.3">
      <c r="A923" s="5"/>
    </row>
    <row r="924" spans="1:1" ht="15.6" x14ac:dyDescent="0.3">
      <c r="A924" s="5"/>
    </row>
    <row r="925" spans="1:1" ht="15.6" x14ac:dyDescent="0.3">
      <c r="A925" s="5"/>
    </row>
    <row r="926" spans="1:1" ht="15.6" x14ac:dyDescent="0.3">
      <c r="A926" s="5"/>
    </row>
    <row r="927" spans="1:1" ht="15.6" x14ac:dyDescent="0.3">
      <c r="A927" s="5"/>
    </row>
    <row r="928" spans="1:1" ht="15.6" x14ac:dyDescent="0.3">
      <c r="A928" s="5"/>
    </row>
    <row r="929" spans="1:1" ht="15.6" x14ac:dyDescent="0.3">
      <c r="A929" s="5"/>
    </row>
    <row r="930" spans="1:1" ht="15.6" x14ac:dyDescent="0.3">
      <c r="A930" s="5"/>
    </row>
    <row r="931" spans="1:1" ht="15.6" x14ac:dyDescent="0.3">
      <c r="A931" s="5"/>
    </row>
    <row r="932" spans="1:1" ht="15.6" x14ac:dyDescent="0.3">
      <c r="A932" s="5"/>
    </row>
    <row r="933" spans="1:1" ht="15.6" x14ac:dyDescent="0.3">
      <c r="A933" s="5"/>
    </row>
    <row r="934" spans="1:1" ht="15.6" x14ac:dyDescent="0.3">
      <c r="A934" s="5"/>
    </row>
    <row r="935" spans="1:1" ht="15.6" x14ac:dyDescent="0.3">
      <c r="A935" s="5"/>
    </row>
    <row r="936" spans="1:1" ht="15.6" x14ac:dyDescent="0.3">
      <c r="A936" s="5"/>
    </row>
    <row r="937" spans="1:1" ht="15.6" x14ac:dyDescent="0.3">
      <c r="A937" s="5"/>
    </row>
    <row r="938" spans="1:1" ht="15.6" x14ac:dyDescent="0.3">
      <c r="A938" s="5"/>
    </row>
    <row r="939" spans="1:1" ht="15.6" x14ac:dyDescent="0.3">
      <c r="A939" s="5"/>
    </row>
    <row r="940" spans="1:1" ht="15.6" x14ac:dyDescent="0.3">
      <c r="A940" s="5"/>
    </row>
    <row r="941" spans="1:1" ht="15.6" x14ac:dyDescent="0.3">
      <c r="A941" s="5"/>
    </row>
    <row r="942" spans="1:1" ht="15.6" x14ac:dyDescent="0.3">
      <c r="A942" s="5"/>
    </row>
    <row r="943" spans="1:1" ht="15.6" x14ac:dyDescent="0.3">
      <c r="A943" s="5"/>
    </row>
    <row r="944" spans="1:1" ht="15.6" x14ac:dyDescent="0.3">
      <c r="A944" s="5"/>
    </row>
    <row r="945" spans="1:1" ht="15.6" x14ac:dyDescent="0.3">
      <c r="A945" s="5"/>
    </row>
    <row r="946" spans="1:1" ht="15.6" x14ac:dyDescent="0.3">
      <c r="A946" s="5"/>
    </row>
    <row r="947" spans="1:1" ht="15.6" x14ac:dyDescent="0.3">
      <c r="A947" s="5"/>
    </row>
    <row r="948" spans="1:1" ht="15.6" x14ac:dyDescent="0.3">
      <c r="A948" s="5"/>
    </row>
    <row r="949" spans="1:1" ht="15.6" x14ac:dyDescent="0.3">
      <c r="A949" s="5"/>
    </row>
    <row r="950" spans="1:1" ht="15.6" x14ac:dyDescent="0.3">
      <c r="A950" s="5"/>
    </row>
    <row r="951" spans="1:1" ht="15.6" x14ac:dyDescent="0.3">
      <c r="A951" s="5"/>
    </row>
    <row r="952" spans="1:1" ht="15.6" x14ac:dyDescent="0.3">
      <c r="A952" s="5"/>
    </row>
    <row r="953" spans="1:1" ht="15.6" x14ac:dyDescent="0.3">
      <c r="A953" s="5"/>
    </row>
    <row r="954" spans="1:1" ht="15.6" x14ac:dyDescent="0.3">
      <c r="A954" s="5"/>
    </row>
    <row r="955" spans="1:1" ht="15.6" x14ac:dyDescent="0.3">
      <c r="A955" s="5"/>
    </row>
    <row r="956" spans="1:1" ht="15.6" x14ac:dyDescent="0.3">
      <c r="A956" s="5"/>
    </row>
    <row r="957" spans="1:1" ht="15.6" x14ac:dyDescent="0.3">
      <c r="A957" s="5"/>
    </row>
    <row r="958" spans="1:1" ht="15.6" x14ac:dyDescent="0.3">
      <c r="A958" s="5"/>
    </row>
    <row r="959" spans="1:1" ht="15.6" x14ac:dyDescent="0.3">
      <c r="A959" s="5"/>
    </row>
    <row r="960" spans="1:1" ht="15.6" x14ac:dyDescent="0.3">
      <c r="A960" s="5"/>
    </row>
    <row r="961" spans="1:1" ht="15.6" x14ac:dyDescent="0.3">
      <c r="A961" s="5"/>
    </row>
    <row r="962" spans="1:1" ht="15.6" x14ac:dyDescent="0.3">
      <c r="A962" s="5"/>
    </row>
    <row r="963" spans="1:1" ht="15.6" x14ac:dyDescent="0.3">
      <c r="A963" s="5"/>
    </row>
    <row r="964" spans="1:1" ht="15.6" x14ac:dyDescent="0.3">
      <c r="A964" s="5"/>
    </row>
    <row r="965" spans="1:1" ht="15.6" x14ac:dyDescent="0.3">
      <c r="A965" s="5"/>
    </row>
    <row r="966" spans="1:1" ht="15.6" x14ac:dyDescent="0.3">
      <c r="A966" s="5"/>
    </row>
    <row r="967" spans="1:1" ht="15.6" x14ac:dyDescent="0.3">
      <c r="A967" s="5"/>
    </row>
    <row r="968" spans="1:1" ht="15.6" x14ac:dyDescent="0.3">
      <c r="A968" s="5"/>
    </row>
    <row r="969" spans="1:1" ht="15.6" x14ac:dyDescent="0.3">
      <c r="A969" s="5"/>
    </row>
    <row r="970" spans="1:1" ht="15.6" x14ac:dyDescent="0.3">
      <c r="A970" s="5"/>
    </row>
    <row r="971" spans="1:1" ht="15.6" x14ac:dyDescent="0.3">
      <c r="A971" s="5"/>
    </row>
    <row r="972" spans="1:1" ht="15.6" x14ac:dyDescent="0.3">
      <c r="A972" s="5"/>
    </row>
    <row r="973" spans="1:1" ht="15.6" x14ac:dyDescent="0.3">
      <c r="A973" s="5"/>
    </row>
    <row r="974" spans="1:1" ht="15.6" x14ac:dyDescent="0.3">
      <c r="A974" s="5"/>
    </row>
    <row r="975" spans="1:1" ht="15.6" x14ac:dyDescent="0.3">
      <c r="A975" s="5"/>
    </row>
    <row r="976" spans="1:1" ht="15.6" x14ac:dyDescent="0.3">
      <c r="A976" s="5"/>
    </row>
    <row r="977" spans="1:1" ht="15.6" x14ac:dyDescent="0.3">
      <c r="A977" s="5"/>
    </row>
    <row r="978" spans="1:1" ht="15.6" x14ac:dyDescent="0.3">
      <c r="A978" s="5"/>
    </row>
    <row r="979" spans="1:1" ht="15.6" x14ac:dyDescent="0.3">
      <c r="A979" s="5"/>
    </row>
    <row r="980" spans="1:1" ht="15.6" x14ac:dyDescent="0.3">
      <c r="A980" s="5"/>
    </row>
    <row r="981" spans="1:1" ht="15.6" x14ac:dyDescent="0.3">
      <c r="A981" s="5"/>
    </row>
    <row r="982" spans="1:1" ht="15.6" x14ac:dyDescent="0.3">
      <c r="A982" s="5"/>
    </row>
    <row r="983" spans="1:1" ht="15.6" x14ac:dyDescent="0.3">
      <c r="A983" s="5"/>
    </row>
    <row r="984" spans="1:1" ht="15.6" x14ac:dyDescent="0.3">
      <c r="A984" s="5"/>
    </row>
    <row r="985" spans="1:1" ht="15.6" x14ac:dyDescent="0.3">
      <c r="A985" s="5"/>
    </row>
    <row r="986" spans="1:1" ht="15.6" x14ac:dyDescent="0.3">
      <c r="A986" s="5"/>
    </row>
    <row r="987" spans="1:1" ht="15.6" x14ac:dyDescent="0.3">
      <c r="A987" s="5"/>
    </row>
    <row r="988" spans="1:1" ht="15.6" x14ac:dyDescent="0.3">
      <c r="A988" s="5"/>
    </row>
    <row r="989" spans="1:1" ht="15.6" x14ac:dyDescent="0.3">
      <c r="A989" s="5"/>
    </row>
    <row r="990" spans="1:1" ht="15.6" x14ac:dyDescent="0.3">
      <c r="A990" s="5"/>
    </row>
    <row r="991" spans="1:1" ht="15.6" x14ac:dyDescent="0.3">
      <c r="A991" s="5"/>
    </row>
    <row r="992" spans="1:1" ht="15.6" x14ac:dyDescent="0.3">
      <c r="A992" s="5"/>
    </row>
    <row r="993" spans="1:1" ht="15.6" x14ac:dyDescent="0.3">
      <c r="A993" s="5"/>
    </row>
    <row r="994" spans="1:1" ht="15.6" x14ac:dyDescent="0.3">
      <c r="A994" s="5"/>
    </row>
    <row r="995" spans="1:1" ht="15.6" x14ac:dyDescent="0.3">
      <c r="A995" s="5"/>
    </row>
    <row r="996" spans="1:1" ht="15.6" x14ac:dyDescent="0.3">
      <c r="A996" s="5"/>
    </row>
    <row r="997" spans="1:1" ht="15.6" x14ac:dyDescent="0.3">
      <c r="A997" s="5"/>
    </row>
    <row r="998" spans="1:1" ht="15.6" x14ac:dyDescent="0.3">
      <c r="A998" s="5"/>
    </row>
    <row r="999" spans="1:1" ht="15.6" x14ac:dyDescent="0.3">
      <c r="A999" s="5"/>
    </row>
    <row r="1000" spans="1:1" ht="15.6" x14ac:dyDescent="0.3">
      <c r="A1000" s="5"/>
    </row>
  </sheetData>
  <mergeCells count="2">
    <mergeCell ref="A1:H1"/>
    <mergeCell ref="K2:R2"/>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VENUS 1 (90kva)</vt:lpstr>
      <vt:lpstr>VENUS 2 (350kva)</vt:lpstr>
      <vt:lpstr>VALLEY MBAKA (150kva)</vt:lpstr>
      <vt:lpstr>SUMMER (50 kVA)</vt:lpstr>
      <vt:lpstr>TRANQUILLO ASOKORO (200KVA)</vt:lpstr>
      <vt:lpstr>NEW TRANQUILO  100 KVA CUMMINGS</vt:lpstr>
      <vt:lpstr>APRIL (90 KVA)</vt:lpstr>
      <vt:lpstr>APRIL 2 (250kva)</vt:lpstr>
      <vt:lpstr>LIBREVILLE (100Kva) </vt:lpstr>
      <vt:lpstr>LIBREVILLE (200Kva) </vt:lpstr>
      <vt:lpstr>GUZAPE (150Kva)</vt:lpstr>
      <vt:lpstr>NICHE (60Kva)</vt:lpstr>
      <vt:lpstr>XII LUNGI (50kva)</vt:lpstr>
      <vt:lpstr>STAZIA (150 Kva)</vt:lpstr>
      <vt:lpstr>STAZIA (65Kva)</vt:lpstr>
      <vt:lpstr>ANCHORAGE HILLS (50KVA)</vt:lpstr>
      <vt:lpstr>DIESEL SUPPLIED</vt:lpstr>
      <vt:lpstr>APRIL (200Kva)</vt:lpstr>
      <vt:lpstr>TRANQUILLO ASOKORO (15KVA)</vt:lpstr>
      <vt:lpstr>DIESEL CONSUMPTION</vt:lpstr>
      <vt:lpstr>2025 Vestates Diesel Purchases</vt:lpstr>
      <vt:lpstr>Tranquillo Test</vt:lpstr>
      <vt:lpstr>WEEKLY REPORT</vt:lpstr>
      <vt:lpstr>APRIL (DIESEL CONSUMPTION)</vt:lpstr>
      <vt:lpstr>GENERATOR SERVICING</vt:lpstr>
      <vt:lpstr>SUMMARY</vt:lpstr>
      <vt:lpstr>GENERATOR SERVICING (NEW)</vt:lpstr>
      <vt:lpstr>APRIL 1 (15kva)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Data_Analyst</dc:creator>
  <cp:lastModifiedBy>Data Analyst</cp:lastModifiedBy>
  <cp:lastPrinted>2025-08-14T11:56:12Z</cp:lastPrinted>
  <dcterms:created xsi:type="dcterms:W3CDTF">2024-09-03T10:35:55Z</dcterms:created>
  <dcterms:modified xsi:type="dcterms:W3CDTF">2026-09-08T06:13:20Z</dcterms:modified>
</cp:coreProperties>
</file>